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00000000-0000-0000-0000-000000000000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vekuk\Documents\Games\"/>
    </mc:Choice>
  </mc:AlternateContent>
  <xr:revisionPtr revIDLastSave="1" documentId="13_ncr:1_{19C623B1-416B-4ECB-B14F-3CE8A801A457}" xr6:coauthVersionLast="47" xr6:coauthVersionMax="47" xr10:uidLastSave="{CA934E5D-7C77-1B43-8116-3EAAE29515F7}"/>
  <bookViews>
    <workbookView xWindow="38280" yWindow="7590" windowWidth="29040" windowHeight="15720" tabRatio="826" activeTab="2" xr2:uid="{00000000-000D-0000-FFFF-FFFF00000000}"/>
  </bookViews>
  <sheets>
    <sheet name="Exports" sheetId="57" r:id="rId1"/>
    <sheet name="Inputs" sheetId="44" r:id="rId2"/>
    <sheet name="Archive" sheetId="5" r:id="rId3"/>
    <sheet name="Rankings" sheetId="3" r:id="rId4"/>
    <sheet name="Conf" sheetId="7" r:id="rId5"/>
    <sheet name="ConfStan" sheetId="6" r:id="rId6"/>
    <sheet name="League" sheetId="33" r:id="rId7"/>
    <sheet name="LeagStan" sheetId="35" r:id="rId8"/>
    <sheet name="PA Cup" sheetId="49" r:id="rId9"/>
    <sheet name="Ribbon" sheetId="48" r:id="rId10"/>
    <sheet name="Dream" sheetId="50" r:id="rId11"/>
    <sheet name="Star" sheetId="51" r:id="rId12"/>
    <sheet name="Calcs" sheetId="4" r:id="rId13"/>
    <sheet name="SoC" sheetId="25" r:id="rId14"/>
    <sheet name="HOF" sheetId="54" r:id="rId15"/>
    <sheet name="LegacyP" sheetId="42" r:id="rId16"/>
    <sheet name="S9New" sheetId="45" r:id="rId17"/>
    <sheet name="Future" sheetId="43" r:id="rId18"/>
    <sheet name="RPO" sheetId="37" r:id="rId19"/>
    <sheet name="S9PO (2)" sheetId="56" r:id="rId20"/>
    <sheet name="S9PO" sheetId="46" r:id="rId21"/>
    <sheet name="HTML Code" sheetId="58" r:id="rId22"/>
    <sheet name="S8Finals" sheetId="47" r:id="rId23"/>
    <sheet name="SchedChart" sheetId="55" r:id="rId24"/>
    <sheet name="CupMaster" sheetId="53" r:id="rId25"/>
    <sheet name="HoFOld" sheetId="32" r:id="rId26"/>
  </sheets>
  <externalReferences>
    <externalReference r:id="rId27"/>
    <externalReference r:id="rId28"/>
  </externalReferences>
  <definedNames>
    <definedName name="_xleta.AVERAGE" hidden="1" xlm="1">#NAME?</definedName>
    <definedName name="_xleta.SORT" hidden="1" xlm="1">#NAME?</definedName>
    <definedName name="_xleta.V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T2" i="3" l="1"/>
  <c r="AKA3" i="4"/>
  <c r="BO2" i="3"/>
  <c r="BF3" i="3"/>
  <c r="BF4" i="3"/>
  <c r="BF5" i="3"/>
  <c r="BF6" i="3"/>
  <c r="BF7" i="3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26" i="3"/>
  <c r="BF27" i="3"/>
  <c r="BF28" i="3"/>
  <c r="BF29" i="3"/>
  <c r="BF30" i="3"/>
  <c r="BF31" i="3"/>
  <c r="BF32" i="3"/>
  <c r="BF33" i="3"/>
  <c r="BF34" i="3"/>
  <c r="BF35" i="3"/>
  <c r="BF36" i="3"/>
  <c r="BF37" i="3"/>
  <c r="BF38" i="3"/>
  <c r="BF39" i="3"/>
  <c r="BF40" i="3"/>
  <c r="BF41" i="3"/>
  <c r="BF42" i="3"/>
  <c r="BF43" i="3"/>
  <c r="BF44" i="3"/>
  <c r="BF45" i="3"/>
  <c r="BF46" i="3"/>
  <c r="BF47" i="3"/>
  <c r="BF48" i="3"/>
  <c r="BF49" i="3"/>
  <c r="BF50" i="3"/>
  <c r="BF51" i="3"/>
  <c r="BF52" i="3"/>
  <c r="BF53" i="3"/>
  <c r="BF54" i="3"/>
  <c r="BF55" i="3"/>
  <c r="BF56" i="3"/>
  <c r="BF57" i="3"/>
  <c r="BF58" i="3"/>
  <c r="BF59" i="3"/>
  <c r="BF60" i="3"/>
  <c r="BF61" i="3"/>
  <c r="BF62" i="3"/>
  <c r="BF63" i="3"/>
  <c r="BF64" i="3"/>
  <c r="BF65" i="3"/>
  <c r="BF66" i="3"/>
  <c r="BF67" i="3"/>
  <c r="BF68" i="3"/>
  <c r="BF69" i="3"/>
  <c r="BF70" i="3"/>
  <c r="BF71" i="3"/>
  <c r="BF72" i="3"/>
  <c r="BF73" i="3"/>
  <c r="BF74" i="3"/>
  <c r="BF75" i="3"/>
  <c r="BF76" i="3"/>
  <c r="BF77" i="3"/>
  <c r="BF78" i="3"/>
  <c r="BF79" i="3"/>
  <c r="BF80" i="3"/>
  <c r="BF81" i="3"/>
  <c r="BF82" i="3"/>
  <c r="BF83" i="3"/>
  <c r="BF84" i="3"/>
  <c r="BF85" i="3"/>
  <c r="BF86" i="3"/>
  <c r="BF87" i="3"/>
  <c r="BF88" i="3"/>
  <c r="BF89" i="3"/>
  <c r="BF90" i="3"/>
  <c r="BF91" i="3"/>
  <c r="BF92" i="3"/>
  <c r="BF93" i="3"/>
  <c r="BF94" i="3"/>
  <c r="BF95" i="3"/>
  <c r="BF96" i="3"/>
  <c r="BF97" i="3"/>
  <c r="BF98" i="3"/>
  <c r="BF99" i="3"/>
  <c r="BF100" i="3"/>
  <c r="BF101" i="3"/>
  <c r="BF102" i="3"/>
  <c r="BF103" i="3"/>
  <c r="BF104" i="3"/>
  <c r="BF105" i="3"/>
  <c r="BF106" i="3"/>
  <c r="BF107" i="3"/>
  <c r="BF108" i="3"/>
  <c r="BF109" i="3"/>
  <c r="BF110" i="3"/>
  <c r="BF111" i="3"/>
  <c r="BF112" i="3"/>
  <c r="BF113" i="3"/>
  <c r="BF114" i="3"/>
  <c r="BF115" i="3"/>
  <c r="BF116" i="3"/>
  <c r="BF117" i="3"/>
  <c r="BF118" i="3"/>
  <c r="BF119" i="3"/>
  <c r="BF120" i="3"/>
  <c r="BF121" i="3"/>
  <c r="BF122" i="3"/>
  <c r="BF123" i="3"/>
  <c r="BF124" i="3"/>
  <c r="BF125" i="3"/>
  <c r="BF126" i="3"/>
  <c r="BF127" i="3"/>
  <c r="BF128" i="3"/>
  <c r="BF129" i="3"/>
  <c r="BF130" i="3"/>
  <c r="BF131" i="3"/>
  <c r="BF132" i="3"/>
  <c r="BF133" i="3"/>
  <c r="BF134" i="3"/>
  <c r="BF135" i="3"/>
  <c r="BF136" i="3"/>
  <c r="BF137" i="3"/>
  <c r="BF138" i="3"/>
  <c r="BF139" i="3"/>
  <c r="BF140" i="3"/>
  <c r="BF141" i="3"/>
  <c r="BF142" i="3"/>
  <c r="BF143" i="3"/>
  <c r="BF144" i="3"/>
  <c r="BF145" i="3"/>
  <c r="BF146" i="3"/>
  <c r="BF147" i="3"/>
  <c r="BF148" i="3"/>
  <c r="BF149" i="3"/>
  <c r="BF150" i="3"/>
  <c r="BF151" i="3"/>
  <c r="BF152" i="3"/>
  <c r="BF153" i="3"/>
  <c r="BF154" i="3"/>
  <c r="BF155" i="3"/>
  <c r="BF156" i="3"/>
  <c r="BF157" i="3"/>
  <c r="BF158" i="3"/>
  <c r="BF159" i="3"/>
  <c r="BF160" i="3"/>
  <c r="BF161" i="3"/>
  <c r="BF2" i="3"/>
  <c r="Z33" i="25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3" i="4"/>
  <c r="D3" i="3"/>
  <c r="E3" i="3"/>
  <c r="D4" i="3"/>
  <c r="E4" i="3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E2" i="3"/>
  <c r="D2" i="3"/>
  <c r="S65" i="51"/>
  <c r="R65" i="51"/>
  <c r="Q65" i="51"/>
  <c r="P65" i="51"/>
  <c r="S64" i="51"/>
  <c r="R64" i="51"/>
  <c r="Q64" i="51"/>
  <c r="P64" i="51"/>
  <c r="S63" i="51"/>
  <c r="R63" i="51"/>
  <c r="Q63" i="51"/>
  <c r="P63" i="51"/>
  <c r="S62" i="51"/>
  <c r="R62" i="51"/>
  <c r="Q62" i="51"/>
  <c r="P62" i="51"/>
  <c r="S61" i="51"/>
  <c r="R61" i="51"/>
  <c r="Q61" i="51"/>
  <c r="P61" i="51"/>
  <c r="S60" i="51"/>
  <c r="R60" i="51"/>
  <c r="Q60" i="51"/>
  <c r="P60" i="51"/>
  <c r="S59" i="51"/>
  <c r="R59" i="51"/>
  <c r="Q59" i="51"/>
  <c r="P59" i="51"/>
  <c r="S58" i="51"/>
  <c r="R58" i="51"/>
  <c r="Q58" i="51"/>
  <c r="P58" i="51"/>
  <c r="J65" i="51"/>
  <c r="I65" i="51"/>
  <c r="H65" i="51"/>
  <c r="G65" i="51"/>
  <c r="J64" i="51"/>
  <c r="I64" i="51"/>
  <c r="H64" i="51"/>
  <c r="G64" i="51"/>
  <c r="J63" i="51"/>
  <c r="I63" i="51"/>
  <c r="H63" i="51"/>
  <c r="G63" i="51"/>
  <c r="J62" i="51"/>
  <c r="I62" i="51"/>
  <c r="H62" i="51"/>
  <c r="G62" i="51"/>
  <c r="J61" i="51"/>
  <c r="I61" i="51"/>
  <c r="H61" i="51"/>
  <c r="G61" i="51"/>
  <c r="J60" i="51"/>
  <c r="I60" i="51"/>
  <c r="H60" i="51"/>
  <c r="G60" i="51"/>
  <c r="J59" i="51"/>
  <c r="I59" i="51"/>
  <c r="H59" i="51"/>
  <c r="G59" i="51"/>
  <c r="J58" i="51"/>
  <c r="I58" i="51"/>
  <c r="H58" i="51"/>
  <c r="G58" i="51"/>
  <c r="S65" i="50"/>
  <c r="R65" i="50"/>
  <c r="Q65" i="50"/>
  <c r="P65" i="50"/>
  <c r="S64" i="50"/>
  <c r="R64" i="50"/>
  <c r="Q64" i="50"/>
  <c r="P64" i="50"/>
  <c r="S63" i="50"/>
  <c r="R63" i="50"/>
  <c r="Q63" i="50"/>
  <c r="P63" i="50"/>
  <c r="S62" i="50"/>
  <c r="R62" i="50"/>
  <c r="Q62" i="50"/>
  <c r="P62" i="50"/>
  <c r="S61" i="50"/>
  <c r="R61" i="50"/>
  <c r="Q61" i="50"/>
  <c r="P61" i="50"/>
  <c r="S60" i="50"/>
  <c r="R60" i="50"/>
  <c r="Q60" i="50"/>
  <c r="P60" i="50"/>
  <c r="S59" i="50"/>
  <c r="R59" i="50"/>
  <c r="Q59" i="50"/>
  <c r="P59" i="50"/>
  <c r="S58" i="50"/>
  <c r="R58" i="50"/>
  <c r="Q58" i="50"/>
  <c r="P58" i="50"/>
  <c r="J65" i="50"/>
  <c r="I65" i="50"/>
  <c r="H65" i="50"/>
  <c r="G65" i="50"/>
  <c r="J64" i="50"/>
  <c r="I64" i="50"/>
  <c r="H64" i="50"/>
  <c r="G64" i="50"/>
  <c r="J63" i="50"/>
  <c r="I63" i="50"/>
  <c r="H63" i="50"/>
  <c r="G63" i="50"/>
  <c r="J62" i="50"/>
  <c r="I62" i="50"/>
  <c r="H62" i="50"/>
  <c r="G62" i="50"/>
  <c r="J61" i="50"/>
  <c r="I61" i="50"/>
  <c r="H61" i="50"/>
  <c r="G61" i="50"/>
  <c r="J60" i="50"/>
  <c r="I60" i="50"/>
  <c r="H60" i="50"/>
  <c r="G60" i="50"/>
  <c r="J59" i="50"/>
  <c r="I59" i="50"/>
  <c r="H59" i="50"/>
  <c r="G59" i="50"/>
  <c r="J58" i="50"/>
  <c r="I58" i="50"/>
  <c r="H58" i="50"/>
  <c r="G58" i="50"/>
  <c r="T54" i="50"/>
  <c r="U54" i="50"/>
  <c r="T54" i="51"/>
  <c r="U54" i="51"/>
  <c r="T53" i="51"/>
  <c r="U53" i="51"/>
  <c r="T52" i="51"/>
  <c r="U52" i="51"/>
  <c r="T51" i="51"/>
  <c r="U51" i="51"/>
  <c r="T50" i="51"/>
  <c r="U50" i="51"/>
  <c r="T49" i="51"/>
  <c r="U49" i="51"/>
  <c r="T48" i="51"/>
  <c r="U48" i="51"/>
  <c r="T47" i="51"/>
  <c r="U47" i="51"/>
  <c r="T46" i="51"/>
  <c r="U46" i="51"/>
  <c r="T45" i="51"/>
  <c r="U45" i="51"/>
  <c r="T44" i="51"/>
  <c r="U44" i="51"/>
  <c r="T43" i="51"/>
  <c r="U43" i="51"/>
  <c r="T42" i="51"/>
  <c r="U42" i="51"/>
  <c r="T41" i="51"/>
  <c r="U41" i="51"/>
  <c r="T40" i="51"/>
  <c r="U40" i="51"/>
  <c r="T39" i="51"/>
  <c r="U39" i="51"/>
  <c r="T53" i="50"/>
  <c r="U53" i="50"/>
  <c r="T52" i="50"/>
  <c r="U52" i="50"/>
  <c r="T51" i="50"/>
  <c r="U51" i="50"/>
  <c r="T50" i="50"/>
  <c r="U50" i="50"/>
  <c r="T49" i="50"/>
  <c r="U49" i="50"/>
  <c r="T48" i="50"/>
  <c r="U48" i="50"/>
  <c r="T47" i="50"/>
  <c r="U47" i="50"/>
  <c r="T46" i="50"/>
  <c r="U46" i="50"/>
  <c r="T45" i="50"/>
  <c r="U45" i="50"/>
  <c r="T44" i="50"/>
  <c r="U44" i="50"/>
  <c r="T43" i="50"/>
  <c r="U43" i="50"/>
  <c r="T42" i="50"/>
  <c r="U42" i="50"/>
  <c r="T41" i="50"/>
  <c r="U41" i="50"/>
  <c r="T40" i="50"/>
  <c r="U40" i="50"/>
  <c r="T39" i="50"/>
  <c r="U39" i="50"/>
  <c r="K54" i="51"/>
  <c r="L54" i="51"/>
  <c r="K53" i="51"/>
  <c r="L53" i="51"/>
  <c r="K52" i="51"/>
  <c r="L52" i="51"/>
  <c r="K51" i="51"/>
  <c r="L51" i="51"/>
  <c r="K50" i="51"/>
  <c r="L50" i="51"/>
  <c r="K49" i="51"/>
  <c r="L49" i="51"/>
  <c r="K48" i="51"/>
  <c r="L48" i="51"/>
  <c r="K47" i="51"/>
  <c r="L47" i="51"/>
  <c r="K46" i="51"/>
  <c r="L46" i="51"/>
  <c r="K45" i="51"/>
  <c r="L45" i="51"/>
  <c r="K44" i="51"/>
  <c r="L44" i="51"/>
  <c r="K43" i="51"/>
  <c r="L43" i="51"/>
  <c r="K42" i="51"/>
  <c r="L42" i="51"/>
  <c r="K41" i="51"/>
  <c r="L41" i="51"/>
  <c r="K40" i="51"/>
  <c r="L40" i="51"/>
  <c r="K39" i="51"/>
  <c r="L39" i="51"/>
  <c r="K54" i="50"/>
  <c r="L54" i="50"/>
  <c r="K53" i="50"/>
  <c r="L53" i="50"/>
  <c r="K52" i="50"/>
  <c r="L52" i="50"/>
  <c r="K51" i="50"/>
  <c r="L51" i="50"/>
  <c r="K50" i="50"/>
  <c r="L50" i="50"/>
  <c r="K49" i="50"/>
  <c r="L49" i="50"/>
  <c r="K48" i="50"/>
  <c r="L48" i="50"/>
  <c r="K47" i="50"/>
  <c r="L47" i="50"/>
  <c r="K46" i="50"/>
  <c r="L46" i="50"/>
  <c r="K45" i="50"/>
  <c r="L45" i="50"/>
  <c r="K44" i="50"/>
  <c r="L44" i="50"/>
  <c r="K43" i="50"/>
  <c r="L43" i="50"/>
  <c r="K42" i="50"/>
  <c r="L42" i="50"/>
  <c r="K41" i="50"/>
  <c r="L41" i="50"/>
  <c r="K40" i="50"/>
  <c r="L40" i="50"/>
  <c r="K39" i="50"/>
  <c r="L39" i="50"/>
  <c r="S65" i="48"/>
  <c r="R65" i="48"/>
  <c r="Q65" i="48"/>
  <c r="P65" i="48"/>
  <c r="S64" i="48"/>
  <c r="R64" i="48"/>
  <c r="Q64" i="48"/>
  <c r="P64" i="48"/>
  <c r="S63" i="48"/>
  <c r="R63" i="48"/>
  <c r="Q63" i="48"/>
  <c r="P63" i="48"/>
  <c r="S62" i="48"/>
  <c r="R62" i="48"/>
  <c r="Q62" i="48"/>
  <c r="P62" i="48"/>
  <c r="S61" i="48"/>
  <c r="R61" i="48"/>
  <c r="Q61" i="48"/>
  <c r="P61" i="48"/>
  <c r="S60" i="48"/>
  <c r="R60" i="48"/>
  <c r="Q60" i="48"/>
  <c r="P60" i="48"/>
  <c r="S59" i="48"/>
  <c r="R59" i="48"/>
  <c r="Q59" i="48"/>
  <c r="P59" i="48"/>
  <c r="S58" i="48"/>
  <c r="R58" i="48"/>
  <c r="Q58" i="48"/>
  <c r="P58" i="48"/>
  <c r="J65" i="48"/>
  <c r="I65" i="48"/>
  <c r="J64" i="48"/>
  <c r="I64" i="48"/>
  <c r="J63" i="48"/>
  <c r="I63" i="48"/>
  <c r="J62" i="48"/>
  <c r="I62" i="48"/>
  <c r="J61" i="48"/>
  <c r="I61" i="48"/>
  <c r="J60" i="48"/>
  <c r="I60" i="48"/>
  <c r="J59" i="48"/>
  <c r="I59" i="48"/>
  <c r="J58" i="48"/>
  <c r="I58" i="48"/>
  <c r="H65" i="48"/>
  <c r="G65" i="48"/>
  <c r="H64" i="48"/>
  <c r="G64" i="48"/>
  <c r="H63" i="48"/>
  <c r="G63" i="48"/>
  <c r="H62" i="48"/>
  <c r="G62" i="48"/>
  <c r="H61" i="48"/>
  <c r="G61" i="48"/>
  <c r="H60" i="48"/>
  <c r="G60" i="48"/>
  <c r="H59" i="48"/>
  <c r="G59" i="48"/>
  <c r="H58" i="48"/>
  <c r="G58" i="48"/>
  <c r="T40" i="48"/>
  <c r="U40" i="48"/>
  <c r="T41" i="48"/>
  <c r="U41" i="48"/>
  <c r="T42" i="48"/>
  <c r="U42" i="48"/>
  <c r="T43" i="48"/>
  <c r="T44" i="48"/>
  <c r="T45" i="48"/>
  <c r="T46" i="48"/>
  <c r="T47" i="48"/>
  <c r="T48" i="48"/>
  <c r="T49" i="48"/>
  <c r="T50" i="48"/>
  <c r="U50" i="48"/>
  <c r="T51" i="48"/>
  <c r="U51" i="48"/>
  <c r="T52" i="48"/>
  <c r="U52" i="48"/>
  <c r="T53" i="48"/>
  <c r="U53" i="48"/>
  <c r="T54" i="48"/>
  <c r="U54" i="48"/>
  <c r="T39" i="48"/>
  <c r="U39" i="48"/>
  <c r="U44" i="48"/>
  <c r="K39" i="48"/>
  <c r="L39" i="48"/>
  <c r="U49" i="48"/>
  <c r="U48" i="48"/>
  <c r="U47" i="48"/>
  <c r="U46" i="48"/>
  <c r="U45" i="48"/>
  <c r="U43" i="48"/>
  <c r="L54" i="48"/>
  <c r="L53" i="48"/>
  <c r="L52" i="48"/>
  <c r="L51" i="48"/>
  <c r="L50" i="48"/>
  <c r="L49" i="48"/>
  <c r="L48" i="48"/>
  <c r="L47" i="48"/>
  <c r="L46" i="48"/>
  <c r="L45" i="48"/>
  <c r="L44" i="48"/>
  <c r="L43" i="48"/>
  <c r="L42" i="48"/>
  <c r="L41" i="48"/>
  <c r="L40" i="48"/>
  <c r="T35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AB13" i="44"/>
  <c r="AB12" i="44"/>
  <c r="AB11" i="44"/>
  <c r="AB10" i="44"/>
  <c r="AB9" i="44"/>
  <c r="AB8" i="44"/>
  <c r="AB7" i="44"/>
  <c r="AB6" i="44"/>
  <c r="AB5" i="44"/>
  <c r="AB4" i="44"/>
  <c r="AD24" i="25"/>
  <c r="AD23" i="25"/>
  <c r="AD22" i="25"/>
  <c r="AD21" i="25"/>
  <c r="AD20" i="25"/>
  <c r="AD19" i="25"/>
  <c r="AD18" i="25"/>
  <c r="AD17" i="25"/>
  <c r="AD16" i="25"/>
  <c r="AD15" i="25"/>
  <c r="AD11" i="25"/>
  <c r="AD10" i="25"/>
  <c r="AD9" i="25"/>
  <c r="AD8" i="25"/>
  <c r="AD7" i="25"/>
  <c r="AD6" i="25"/>
  <c r="AD5" i="25"/>
  <c r="AD4" i="25"/>
  <c r="AD3" i="25"/>
  <c r="AD2" i="25"/>
  <c r="Z31" i="25"/>
  <c r="Z32" i="25"/>
  <c r="F2" i="56"/>
  <c r="S84" i="57"/>
  <c r="A1" i="57"/>
  <c r="AD3" i="44"/>
  <c r="E79" i="56"/>
  <c r="E78" i="56"/>
  <c r="E77" i="56"/>
  <c r="E76" i="56"/>
  <c r="E75" i="56"/>
  <c r="E74" i="56"/>
  <c r="E73" i="56"/>
  <c r="E72" i="56"/>
  <c r="E71" i="56"/>
  <c r="E70" i="56"/>
  <c r="L69" i="56"/>
  <c r="E69" i="56"/>
  <c r="L68" i="56"/>
  <c r="E68" i="56"/>
  <c r="L67" i="56"/>
  <c r="E67" i="56"/>
  <c r="L66" i="56"/>
  <c r="E66" i="56"/>
  <c r="L65" i="56"/>
  <c r="E65" i="56"/>
  <c r="L64" i="56"/>
  <c r="E64" i="56"/>
  <c r="L63" i="56"/>
  <c r="E63" i="56"/>
  <c r="L62" i="56"/>
  <c r="E62" i="56"/>
  <c r="L61" i="56"/>
  <c r="E61" i="56"/>
  <c r="L60" i="56"/>
  <c r="E60" i="56"/>
  <c r="E59" i="56"/>
  <c r="E58" i="56"/>
  <c r="E57" i="56"/>
  <c r="E56" i="56"/>
  <c r="S55" i="56"/>
  <c r="N55" i="56"/>
  <c r="R55" i="56"/>
  <c r="J55" i="56"/>
  <c r="Q55" i="56"/>
  <c r="E55" i="56"/>
  <c r="S54" i="56"/>
  <c r="N54" i="56"/>
  <c r="R54" i="56"/>
  <c r="J54" i="56"/>
  <c r="Q54" i="56"/>
  <c r="E54" i="56"/>
  <c r="S53" i="56"/>
  <c r="N53" i="56"/>
  <c r="R53" i="56"/>
  <c r="J53" i="56"/>
  <c r="Q53" i="56"/>
  <c r="E53" i="56"/>
  <c r="S52" i="56"/>
  <c r="N52" i="56"/>
  <c r="R52" i="56"/>
  <c r="J52" i="56"/>
  <c r="Q52" i="56"/>
  <c r="E52" i="56"/>
  <c r="S51" i="56"/>
  <c r="N51" i="56"/>
  <c r="R51" i="56"/>
  <c r="J51" i="56"/>
  <c r="Q51" i="56"/>
  <c r="E51" i="56"/>
  <c r="S50" i="56"/>
  <c r="N50" i="56"/>
  <c r="R50" i="56"/>
  <c r="J50" i="56"/>
  <c r="Q50" i="56"/>
  <c r="E50" i="56"/>
  <c r="S49" i="56"/>
  <c r="N49" i="56"/>
  <c r="R49" i="56"/>
  <c r="J49" i="56"/>
  <c r="Q49" i="56"/>
  <c r="E49" i="56"/>
  <c r="S48" i="56"/>
  <c r="N48" i="56"/>
  <c r="R48" i="56"/>
  <c r="J48" i="56"/>
  <c r="Q48" i="56"/>
  <c r="E48" i="56"/>
  <c r="F47" i="56"/>
  <c r="E36" i="56"/>
  <c r="D36" i="56"/>
  <c r="E29" i="56"/>
  <c r="D29" i="56"/>
  <c r="F2" i="46"/>
  <c r="Q54" i="51"/>
  <c r="P54" i="51"/>
  <c r="Q53" i="51"/>
  <c r="P53" i="51"/>
  <c r="Q52" i="51"/>
  <c r="P52" i="51"/>
  <c r="Q51" i="51"/>
  <c r="P51" i="51"/>
  <c r="Q50" i="51"/>
  <c r="P50" i="51"/>
  <c r="Q49" i="51"/>
  <c r="P49" i="51"/>
  <c r="Q48" i="51"/>
  <c r="P48" i="51"/>
  <c r="Q47" i="51"/>
  <c r="P47" i="51"/>
  <c r="Q46" i="51"/>
  <c r="P46" i="51"/>
  <c r="Q45" i="51"/>
  <c r="P45" i="51"/>
  <c r="Q44" i="51"/>
  <c r="P44" i="51"/>
  <c r="Q43" i="51"/>
  <c r="P43" i="51"/>
  <c r="Q42" i="51"/>
  <c r="P42" i="51"/>
  <c r="Q41" i="51"/>
  <c r="P41" i="51"/>
  <c r="Q40" i="51"/>
  <c r="P40" i="51"/>
  <c r="Q39" i="51"/>
  <c r="P39" i="51"/>
  <c r="Q54" i="50"/>
  <c r="P54" i="50"/>
  <c r="Q53" i="50"/>
  <c r="P53" i="50"/>
  <c r="Q52" i="50"/>
  <c r="P52" i="50"/>
  <c r="Q51" i="50"/>
  <c r="P51" i="50"/>
  <c r="Q50" i="50"/>
  <c r="P50" i="50"/>
  <c r="Q49" i="50"/>
  <c r="P49" i="50"/>
  <c r="Q48" i="50"/>
  <c r="P48" i="50"/>
  <c r="Q47" i="50"/>
  <c r="P47" i="50"/>
  <c r="Q46" i="50"/>
  <c r="P46" i="50"/>
  <c r="Q45" i="50"/>
  <c r="P45" i="50"/>
  <c r="Q44" i="50"/>
  <c r="P44" i="50"/>
  <c r="Q43" i="50"/>
  <c r="P43" i="50"/>
  <c r="Q42" i="50"/>
  <c r="P42" i="50"/>
  <c r="Q41" i="50"/>
  <c r="P41" i="50"/>
  <c r="Q40" i="50"/>
  <c r="P40" i="50"/>
  <c r="Q39" i="50"/>
  <c r="P39" i="50"/>
  <c r="Q54" i="48"/>
  <c r="P54" i="48"/>
  <c r="Q53" i="48"/>
  <c r="P53" i="48"/>
  <c r="Q52" i="48"/>
  <c r="P52" i="48"/>
  <c r="Q51" i="48"/>
  <c r="P51" i="48"/>
  <c r="Q50" i="48"/>
  <c r="P50" i="48"/>
  <c r="Q49" i="48"/>
  <c r="P49" i="48"/>
  <c r="Q48" i="48"/>
  <c r="P48" i="48"/>
  <c r="Q47" i="48"/>
  <c r="P47" i="48"/>
  <c r="Q46" i="48"/>
  <c r="P46" i="48"/>
  <c r="Q45" i="48"/>
  <c r="P45" i="48"/>
  <c r="Q44" i="48"/>
  <c r="P44" i="48"/>
  <c r="Q43" i="48"/>
  <c r="P43" i="48"/>
  <c r="Q42" i="48"/>
  <c r="P42" i="48"/>
  <c r="Q41" i="48"/>
  <c r="P41" i="48"/>
  <c r="Q40" i="48"/>
  <c r="P40" i="48"/>
  <c r="Q39" i="48"/>
  <c r="P39" i="48"/>
  <c r="U34" i="50"/>
  <c r="U32" i="50"/>
  <c r="U30" i="50"/>
  <c r="U28" i="50"/>
  <c r="U26" i="50"/>
  <c r="U24" i="50"/>
  <c r="U22" i="50"/>
  <c r="U20" i="50"/>
  <c r="U18" i="50"/>
  <c r="U16" i="50"/>
  <c r="U14" i="50"/>
  <c r="U12" i="50"/>
  <c r="U10" i="50"/>
  <c r="U8" i="50"/>
  <c r="U6" i="50"/>
  <c r="U4" i="50"/>
  <c r="U34" i="51"/>
  <c r="U32" i="51"/>
  <c r="U30" i="51"/>
  <c r="U28" i="51"/>
  <c r="U26" i="51"/>
  <c r="U24" i="51"/>
  <c r="U22" i="51"/>
  <c r="U20" i="51"/>
  <c r="U18" i="51"/>
  <c r="U16" i="51"/>
  <c r="U14" i="51"/>
  <c r="U12" i="51"/>
  <c r="U10" i="51"/>
  <c r="U8" i="51"/>
  <c r="U6" i="51"/>
  <c r="U4" i="51"/>
  <c r="H54" i="51"/>
  <c r="G54" i="51"/>
  <c r="H53" i="51"/>
  <c r="G53" i="51"/>
  <c r="H52" i="51"/>
  <c r="G52" i="51"/>
  <c r="H51" i="51"/>
  <c r="G51" i="51"/>
  <c r="H50" i="51"/>
  <c r="G50" i="51"/>
  <c r="H49" i="51"/>
  <c r="G49" i="51"/>
  <c r="H48" i="51"/>
  <c r="G48" i="51"/>
  <c r="H47" i="51"/>
  <c r="G47" i="51"/>
  <c r="H46" i="51"/>
  <c r="G46" i="51"/>
  <c r="H45" i="51"/>
  <c r="G45" i="51"/>
  <c r="H44" i="51"/>
  <c r="G44" i="51"/>
  <c r="H43" i="51"/>
  <c r="G43" i="51"/>
  <c r="H42" i="51"/>
  <c r="G42" i="51"/>
  <c r="H41" i="51"/>
  <c r="G41" i="51"/>
  <c r="H40" i="51"/>
  <c r="G40" i="51"/>
  <c r="H39" i="51"/>
  <c r="G39" i="51"/>
  <c r="H54" i="50"/>
  <c r="G54" i="50"/>
  <c r="H53" i="50"/>
  <c r="G53" i="50"/>
  <c r="H52" i="50"/>
  <c r="G52" i="50"/>
  <c r="H51" i="50"/>
  <c r="G51" i="50"/>
  <c r="H50" i="50"/>
  <c r="G50" i="50"/>
  <c r="H49" i="50"/>
  <c r="G49" i="50"/>
  <c r="H48" i="50"/>
  <c r="G48" i="50"/>
  <c r="H47" i="50"/>
  <c r="G47" i="50"/>
  <c r="H46" i="50"/>
  <c r="G46" i="50"/>
  <c r="H45" i="50"/>
  <c r="G45" i="50"/>
  <c r="H44" i="50"/>
  <c r="G44" i="50"/>
  <c r="H43" i="50"/>
  <c r="G43" i="50"/>
  <c r="H42" i="50"/>
  <c r="G42" i="50"/>
  <c r="H41" i="50"/>
  <c r="G41" i="50"/>
  <c r="H40" i="50"/>
  <c r="G40" i="50"/>
  <c r="H39" i="50"/>
  <c r="G39" i="50"/>
  <c r="H54" i="48"/>
  <c r="G54" i="48"/>
  <c r="H53" i="48"/>
  <c r="G53" i="48"/>
  <c r="H52" i="48"/>
  <c r="G52" i="48"/>
  <c r="H51" i="48"/>
  <c r="G51" i="48"/>
  <c r="H50" i="48"/>
  <c r="G50" i="48"/>
  <c r="H49" i="48"/>
  <c r="G49" i="48"/>
  <c r="H48" i="48"/>
  <c r="G48" i="48"/>
  <c r="H47" i="48"/>
  <c r="G47" i="48"/>
  <c r="H46" i="48"/>
  <c r="G46" i="48"/>
  <c r="H45" i="48"/>
  <c r="G45" i="48"/>
  <c r="H44" i="48"/>
  <c r="G44" i="48"/>
  <c r="H43" i="48"/>
  <c r="G43" i="48"/>
  <c r="H42" i="48"/>
  <c r="G42" i="48"/>
  <c r="H41" i="48"/>
  <c r="G41" i="48"/>
  <c r="H40" i="48"/>
  <c r="G40" i="48"/>
  <c r="H39" i="48"/>
  <c r="G39" i="48"/>
  <c r="L34" i="50"/>
  <c r="L32" i="50"/>
  <c r="L30" i="50"/>
  <c r="L28" i="50"/>
  <c r="L26" i="50"/>
  <c r="L24" i="50"/>
  <c r="L22" i="50"/>
  <c r="L20" i="50"/>
  <c r="L18" i="50"/>
  <c r="L16" i="50"/>
  <c r="L14" i="50"/>
  <c r="L12" i="50"/>
  <c r="L10" i="50"/>
  <c r="L8" i="50"/>
  <c r="L6" i="50"/>
  <c r="L4" i="50"/>
  <c r="L34" i="51"/>
  <c r="L32" i="51"/>
  <c r="L30" i="51"/>
  <c r="L28" i="51"/>
  <c r="L26" i="51"/>
  <c r="L24" i="51"/>
  <c r="L22" i="51"/>
  <c r="L20" i="51"/>
  <c r="L18" i="51"/>
  <c r="L16" i="51"/>
  <c r="L14" i="51"/>
  <c r="L12" i="51"/>
  <c r="L10" i="51"/>
  <c r="L8" i="51"/>
  <c r="L6" i="51"/>
  <c r="L4" i="51"/>
  <c r="AD80" i="33" a="1"/>
  <c r="U80" i="33" a="1"/>
  <c r="AI2" i="55"/>
  <c r="AJ2" i="55"/>
  <c r="AI3" i="55"/>
  <c r="AJ3" i="55"/>
  <c r="AI4" i="55"/>
  <c r="AJ4" i="55"/>
  <c r="AI5" i="55"/>
  <c r="AJ5" i="55"/>
  <c r="AI6" i="55"/>
  <c r="AJ6" i="55"/>
  <c r="AI7" i="55"/>
  <c r="AJ7" i="55"/>
  <c r="AI8" i="55"/>
  <c r="AJ8" i="55"/>
  <c r="AI9" i="55"/>
  <c r="AJ9" i="55"/>
  <c r="AI10" i="55"/>
  <c r="AJ10" i="55"/>
  <c r="AI11" i="55"/>
  <c r="AJ11" i="55"/>
  <c r="AI12" i="55"/>
  <c r="AJ12" i="55"/>
  <c r="AI13" i="55"/>
  <c r="AJ13" i="55"/>
  <c r="AI14" i="55"/>
  <c r="AJ14" i="55"/>
  <c r="AI15" i="55"/>
  <c r="AJ15" i="55"/>
  <c r="AI16" i="55"/>
  <c r="AJ16" i="55"/>
  <c r="AI17" i="55"/>
  <c r="AJ17" i="55"/>
  <c r="AI18" i="55"/>
  <c r="AJ18" i="55"/>
  <c r="AI19" i="55"/>
  <c r="AJ19" i="55"/>
  <c r="AI20" i="55"/>
  <c r="AJ20" i="55"/>
  <c r="AI21" i="55"/>
  <c r="AJ21" i="55"/>
  <c r="AI22" i="55"/>
  <c r="AJ22" i="55"/>
  <c r="AI23" i="55"/>
  <c r="AJ23" i="55"/>
  <c r="AI24" i="55"/>
  <c r="AJ24" i="55"/>
  <c r="AI25" i="55"/>
  <c r="AJ25" i="55"/>
  <c r="AI26" i="55"/>
  <c r="AJ26" i="55"/>
  <c r="AI27" i="55"/>
  <c r="AJ27" i="55"/>
  <c r="AI28" i="55"/>
  <c r="AJ28" i="55"/>
  <c r="AI29" i="55"/>
  <c r="AJ29" i="55"/>
  <c r="AI30" i="55"/>
  <c r="AJ30" i="55"/>
  <c r="AI31" i="55"/>
  <c r="AJ31" i="55"/>
  <c r="AI32" i="55"/>
  <c r="AJ32" i="55"/>
  <c r="AI33" i="55"/>
  <c r="AJ33" i="55"/>
  <c r="AI34" i="55"/>
  <c r="AJ34" i="55"/>
  <c r="AI35" i="55"/>
  <c r="AJ35" i="55"/>
  <c r="AI36" i="55"/>
  <c r="AJ36" i="55"/>
  <c r="AI37" i="55"/>
  <c r="AJ37" i="55"/>
  <c r="AI38" i="55"/>
  <c r="AJ38" i="55"/>
  <c r="AI39" i="55"/>
  <c r="AJ39" i="55"/>
  <c r="AI40" i="55"/>
  <c r="AJ40" i="55"/>
  <c r="AI41" i="55"/>
  <c r="AJ41" i="55"/>
  <c r="AI42" i="55"/>
  <c r="AJ42" i="55"/>
  <c r="AI43" i="55"/>
  <c r="AJ43" i="55"/>
  <c r="AI44" i="55"/>
  <c r="AJ44" i="55"/>
  <c r="AI45" i="55"/>
  <c r="AJ45" i="55"/>
  <c r="AI46" i="55"/>
  <c r="AJ46" i="55"/>
  <c r="AI47" i="55"/>
  <c r="AJ47" i="55"/>
  <c r="AI48" i="55"/>
  <c r="AJ48" i="55"/>
  <c r="AI49" i="55"/>
  <c r="AJ49" i="55"/>
  <c r="AI50" i="55"/>
  <c r="AJ50" i="55"/>
  <c r="AI51" i="55"/>
  <c r="AJ51" i="55"/>
  <c r="AI52" i="55"/>
  <c r="AJ52" i="55"/>
  <c r="AI53" i="55"/>
  <c r="AJ53" i="55"/>
  <c r="AI54" i="55"/>
  <c r="AJ54" i="55"/>
  <c r="AI55" i="55"/>
  <c r="AJ55" i="55"/>
  <c r="AI56" i="55"/>
  <c r="AJ56" i="55"/>
  <c r="AI57" i="55"/>
  <c r="AJ57" i="55"/>
  <c r="AI58" i="55"/>
  <c r="AJ58" i="55"/>
  <c r="AI59" i="55"/>
  <c r="AJ59" i="55"/>
  <c r="AI60" i="55"/>
  <c r="AJ60" i="55"/>
  <c r="AI61" i="55"/>
  <c r="AJ61" i="55"/>
  <c r="AI62" i="55"/>
  <c r="AJ62" i="55"/>
  <c r="AI63" i="55"/>
  <c r="AJ63" i="55"/>
  <c r="AI64" i="55"/>
  <c r="AJ64" i="55"/>
  <c r="AI65" i="55"/>
  <c r="AJ65" i="55"/>
  <c r="AI66" i="55"/>
  <c r="AJ66" i="55"/>
  <c r="AI67" i="55"/>
  <c r="AJ67" i="55"/>
  <c r="AI68" i="55"/>
  <c r="AJ68" i="55"/>
  <c r="AI69" i="55"/>
  <c r="AJ69" i="55"/>
  <c r="AI70" i="55"/>
  <c r="AJ70" i="55"/>
  <c r="AI71" i="55"/>
  <c r="AJ71" i="55"/>
  <c r="AI72" i="55"/>
  <c r="AJ72" i="55"/>
  <c r="AI73" i="55"/>
  <c r="AJ73" i="55"/>
  <c r="AI74" i="55"/>
  <c r="AJ74" i="55"/>
  <c r="AI75" i="55"/>
  <c r="AJ75" i="55"/>
  <c r="AI76" i="55"/>
  <c r="AJ76" i="55"/>
  <c r="AI77" i="55"/>
  <c r="AJ77" i="55"/>
  <c r="AI78" i="55"/>
  <c r="AJ78" i="55"/>
  <c r="AI79" i="55"/>
  <c r="AJ79" i="55"/>
  <c r="AI80" i="55"/>
  <c r="AJ80" i="55"/>
  <c r="AI81" i="55"/>
  <c r="AJ81" i="55"/>
  <c r="AI82" i="55"/>
  <c r="AJ82" i="55"/>
  <c r="AI83" i="55"/>
  <c r="AJ83" i="55"/>
  <c r="AI84" i="55"/>
  <c r="AJ84" i="55"/>
  <c r="AI85" i="55"/>
  <c r="AJ85" i="55"/>
  <c r="AI86" i="55"/>
  <c r="AJ86" i="55"/>
  <c r="AI87" i="55"/>
  <c r="AJ87" i="55"/>
  <c r="AI88" i="55"/>
  <c r="AJ88" i="55"/>
  <c r="AI89" i="55"/>
  <c r="AJ89" i="55"/>
  <c r="AI90" i="55"/>
  <c r="AJ90" i="55"/>
  <c r="AI91" i="55"/>
  <c r="AJ91" i="55"/>
  <c r="AI92" i="55"/>
  <c r="AJ92" i="55"/>
  <c r="AI93" i="55"/>
  <c r="AJ93" i="55"/>
  <c r="AI94" i="55"/>
  <c r="AJ94" i="55"/>
  <c r="AI95" i="55"/>
  <c r="AJ95" i="55"/>
  <c r="AI96" i="55"/>
  <c r="AJ96" i="55"/>
  <c r="AI97" i="55"/>
  <c r="AJ97" i="55"/>
  <c r="AI98" i="55"/>
  <c r="AJ98" i="55"/>
  <c r="AI99" i="55"/>
  <c r="AJ99" i="55"/>
  <c r="AI100" i="55"/>
  <c r="AJ100" i="55"/>
  <c r="AI101" i="55"/>
  <c r="AJ101" i="55"/>
  <c r="AI102" i="55"/>
  <c r="AJ102" i="55"/>
  <c r="AI103" i="55"/>
  <c r="AJ103" i="55"/>
  <c r="AI104" i="55"/>
  <c r="AJ104" i="55"/>
  <c r="AI105" i="55"/>
  <c r="AJ105" i="55"/>
  <c r="AI106" i="55"/>
  <c r="AJ106" i="55"/>
  <c r="AI107" i="55"/>
  <c r="AJ107" i="55"/>
  <c r="AI108" i="55"/>
  <c r="AJ108" i="55"/>
  <c r="AI109" i="55"/>
  <c r="AJ109" i="55"/>
  <c r="AI110" i="55"/>
  <c r="AJ110" i="55"/>
  <c r="AI111" i="55"/>
  <c r="AJ111" i="55"/>
  <c r="AI112" i="55"/>
  <c r="AJ112" i="55"/>
  <c r="AI113" i="55"/>
  <c r="AJ113" i="55"/>
  <c r="AI114" i="55"/>
  <c r="AJ114" i="55"/>
  <c r="AI115" i="55"/>
  <c r="AJ115" i="55"/>
  <c r="AI116" i="55"/>
  <c r="AJ116" i="55"/>
  <c r="AI117" i="55"/>
  <c r="AJ117" i="55"/>
  <c r="AI118" i="55"/>
  <c r="AJ118" i="55"/>
  <c r="AI119" i="55"/>
  <c r="AJ119" i="55"/>
  <c r="AI120" i="55"/>
  <c r="AJ120" i="55"/>
  <c r="AI121" i="55"/>
  <c r="AJ121" i="55"/>
  <c r="AI122" i="55"/>
  <c r="AJ122" i="55"/>
  <c r="AI123" i="55"/>
  <c r="AJ123" i="55"/>
  <c r="AI124" i="55"/>
  <c r="AJ124" i="55"/>
  <c r="AI125" i="55"/>
  <c r="AJ125" i="55"/>
  <c r="AI126" i="55"/>
  <c r="AJ126" i="55"/>
  <c r="AI127" i="55"/>
  <c r="AJ127" i="55"/>
  <c r="AI128" i="55"/>
  <c r="AJ128" i="55"/>
  <c r="AI129" i="55"/>
  <c r="AJ129" i="55"/>
  <c r="AI130" i="55"/>
  <c r="AJ130" i="55"/>
  <c r="AI131" i="55"/>
  <c r="AJ131" i="55"/>
  <c r="AI132" i="55"/>
  <c r="AJ132" i="55"/>
  <c r="AI133" i="55"/>
  <c r="AJ133" i="55"/>
  <c r="AI134" i="55"/>
  <c r="AJ134" i="55"/>
  <c r="AI135" i="55"/>
  <c r="AJ135" i="55"/>
  <c r="AI136" i="55"/>
  <c r="AJ136" i="55"/>
  <c r="AI137" i="55"/>
  <c r="AJ137" i="55"/>
  <c r="AI138" i="55"/>
  <c r="AJ138" i="55"/>
  <c r="AI139" i="55"/>
  <c r="AJ139" i="55"/>
  <c r="AI140" i="55"/>
  <c r="AJ140" i="55"/>
  <c r="AI141" i="55"/>
  <c r="AJ141" i="55"/>
  <c r="AI142" i="55"/>
  <c r="AJ142" i="55"/>
  <c r="AI143" i="55"/>
  <c r="AJ143" i="55"/>
  <c r="AI144" i="55"/>
  <c r="AJ144" i="55"/>
  <c r="AI145" i="55"/>
  <c r="AJ145" i="55"/>
  <c r="AI146" i="55"/>
  <c r="AJ146" i="55"/>
  <c r="AI147" i="55"/>
  <c r="AJ147" i="55"/>
  <c r="AI148" i="55"/>
  <c r="AJ148" i="55"/>
  <c r="AI149" i="55"/>
  <c r="AJ149" i="55"/>
  <c r="AI150" i="55"/>
  <c r="AJ150" i="55"/>
  <c r="AI151" i="55"/>
  <c r="AJ151" i="55"/>
  <c r="AI152" i="55"/>
  <c r="AJ152" i="55"/>
  <c r="AI153" i="55"/>
  <c r="AJ153" i="55"/>
  <c r="AI154" i="55"/>
  <c r="AJ154" i="55"/>
  <c r="AI155" i="55"/>
  <c r="AJ155" i="55"/>
  <c r="AI156" i="55"/>
  <c r="AJ156" i="55"/>
  <c r="AI157" i="55"/>
  <c r="AJ157" i="55"/>
  <c r="AI158" i="55"/>
  <c r="AJ158" i="55"/>
  <c r="AI159" i="55"/>
  <c r="AJ159" i="55"/>
  <c r="AI160" i="55"/>
  <c r="AJ160" i="55"/>
  <c r="AI161" i="55"/>
  <c r="AJ161" i="55"/>
  <c r="AI162" i="55"/>
  <c r="AJ162" i="55"/>
  <c r="AI163" i="55"/>
  <c r="AJ163" i="55"/>
  <c r="AI164" i="55"/>
  <c r="AJ164" i="55"/>
  <c r="AI165" i="55"/>
  <c r="AJ165" i="55"/>
  <c r="AI166" i="55"/>
  <c r="AJ166" i="55"/>
  <c r="AI167" i="55"/>
  <c r="AJ167" i="55"/>
  <c r="AI168" i="55"/>
  <c r="AJ168" i="55"/>
  <c r="AI169" i="55"/>
  <c r="AJ169" i="55"/>
  <c r="AI170" i="55"/>
  <c r="AJ170" i="55"/>
  <c r="AI171" i="55"/>
  <c r="AJ171" i="55"/>
  <c r="AI172" i="55"/>
  <c r="AJ172" i="55"/>
  <c r="AI173" i="55"/>
  <c r="AJ173" i="55"/>
  <c r="AI174" i="55"/>
  <c r="AJ174" i="55"/>
  <c r="AI175" i="55"/>
  <c r="AJ175" i="55"/>
  <c r="AI176" i="55"/>
  <c r="AJ176" i="55"/>
  <c r="AI177" i="55"/>
  <c r="AJ177" i="55"/>
  <c r="AI178" i="55"/>
  <c r="AJ178" i="55"/>
  <c r="AI179" i="55"/>
  <c r="AJ179" i="55"/>
  <c r="AI180" i="55"/>
  <c r="AJ180" i="55"/>
  <c r="AI181" i="55"/>
  <c r="AJ181" i="55"/>
  <c r="AI182" i="55"/>
  <c r="AJ182" i="55"/>
  <c r="AI183" i="55"/>
  <c r="AJ183" i="55"/>
  <c r="AI184" i="55"/>
  <c r="AJ184" i="55"/>
  <c r="AI185" i="55"/>
  <c r="AJ185" i="55"/>
  <c r="AI186" i="55"/>
  <c r="AJ186" i="55"/>
  <c r="AI187" i="55"/>
  <c r="AJ187" i="55"/>
  <c r="AI188" i="55"/>
  <c r="AJ188" i="55"/>
  <c r="AI189" i="55"/>
  <c r="AJ189" i="55"/>
  <c r="AI190" i="55"/>
  <c r="AJ190" i="55"/>
  <c r="AI191" i="55"/>
  <c r="AJ191" i="55"/>
  <c r="AI192" i="55"/>
  <c r="AJ192" i="55"/>
  <c r="AI193" i="55"/>
  <c r="AJ193" i="55"/>
  <c r="AI194" i="55"/>
  <c r="AJ194" i="55"/>
  <c r="AI195" i="55"/>
  <c r="AJ195" i="55"/>
  <c r="AI196" i="55"/>
  <c r="AJ196" i="55"/>
  <c r="AI197" i="55"/>
  <c r="AJ197" i="55"/>
  <c r="AI198" i="55"/>
  <c r="AJ198" i="55"/>
  <c r="AI199" i="55"/>
  <c r="AJ199" i="55"/>
  <c r="AI200" i="55"/>
  <c r="AJ200" i="55"/>
  <c r="AI201" i="55"/>
  <c r="AJ201" i="55"/>
  <c r="AI202" i="55"/>
  <c r="AJ202" i="55"/>
  <c r="AI203" i="55"/>
  <c r="AJ203" i="55"/>
  <c r="AI204" i="55"/>
  <c r="AJ204" i="55"/>
  <c r="AI205" i="55"/>
  <c r="AJ205" i="55"/>
  <c r="AI206" i="55"/>
  <c r="AJ206" i="55"/>
  <c r="AI207" i="55"/>
  <c r="AJ207" i="55"/>
  <c r="AI208" i="55"/>
  <c r="AJ208" i="55"/>
  <c r="AI209" i="55"/>
  <c r="AJ209" i="55"/>
  <c r="AI210" i="55"/>
  <c r="AJ210" i="55"/>
  <c r="AI211" i="55"/>
  <c r="AJ211" i="55"/>
  <c r="AI212" i="55"/>
  <c r="AJ212" i="55"/>
  <c r="AI213" i="55"/>
  <c r="AJ213" i="55"/>
  <c r="AI214" i="55"/>
  <c r="AJ214" i="55"/>
  <c r="AI215" i="55"/>
  <c r="AJ215" i="55"/>
  <c r="AI216" i="55"/>
  <c r="AJ216" i="55"/>
  <c r="AI217" i="55"/>
  <c r="AJ217" i="55"/>
  <c r="AI218" i="55"/>
  <c r="AJ218" i="55"/>
  <c r="AI219" i="55"/>
  <c r="AJ219" i="55"/>
  <c r="AI220" i="55"/>
  <c r="AJ220" i="55"/>
  <c r="AI221" i="55"/>
  <c r="AJ221" i="55"/>
  <c r="AI222" i="55"/>
  <c r="AJ222" i="55"/>
  <c r="AI223" i="55"/>
  <c r="AJ223" i="55"/>
  <c r="AI224" i="55"/>
  <c r="AJ224" i="55"/>
  <c r="AI225" i="55"/>
  <c r="AJ225" i="55"/>
  <c r="AI226" i="55"/>
  <c r="AJ226" i="55"/>
  <c r="AI227" i="55"/>
  <c r="AJ227" i="55"/>
  <c r="AI228" i="55"/>
  <c r="AJ228" i="55"/>
  <c r="AI229" i="55"/>
  <c r="AJ229" i="55"/>
  <c r="AI230" i="55"/>
  <c r="AJ230" i="55"/>
  <c r="AI231" i="55"/>
  <c r="AJ231" i="55"/>
  <c r="AI232" i="55"/>
  <c r="AJ232" i="55"/>
  <c r="AI233" i="55"/>
  <c r="AJ233" i="55"/>
  <c r="AI234" i="55"/>
  <c r="AJ234" i="55"/>
  <c r="AI235" i="55"/>
  <c r="AJ235" i="55"/>
  <c r="AI236" i="55"/>
  <c r="AJ236" i="55"/>
  <c r="AI237" i="55"/>
  <c r="AJ237" i="55"/>
  <c r="AI238" i="55"/>
  <c r="AJ238" i="55"/>
  <c r="AI239" i="55"/>
  <c r="AJ239" i="55"/>
  <c r="AI240" i="55"/>
  <c r="AJ240" i="55"/>
  <c r="AF2" i="55"/>
  <c r="AG2" i="55"/>
  <c r="AF3" i="55"/>
  <c r="AG3" i="55"/>
  <c r="AF4" i="55"/>
  <c r="AG4" i="55"/>
  <c r="AF5" i="55"/>
  <c r="AG5" i="55"/>
  <c r="AF6" i="55"/>
  <c r="AG6" i="55"/>
  <c r="AF7" i="55"/>
  <c r="AG7" i="55"/>
  <c r="AF8" i="55"/>
  <c r="AG8" i="55"/>
  <c r="AF9" i="55"/>
  <c r="AG9" i="55"/>
  <c r="AF10" i="55"/>
  <c r="AG10" i="55"/>
  <c r="AF11" i="55"/>
  <c r="AG11" i="55"/>
  <c r="AF12" i="55"/>
  <c r="AG12" i="55"/>
  <c r="AF13" i="55"/>
  <c r="AG13" i="55"/>
  <c r="AF14" i="55"/>
  <c r="AG14" i="55"/>
  <c r="AF15" i="55"/>
  <c r="AG15" i="55"/>
  <c r="AF16" i="55"/>
  <c r="AG16" i="55"/>
  <c r="AF17" i="55"/>
  <c r="AG17" i="55"/>
  <c r="AF18" i="55"/>
  <c r="AG18" i="55"/>
  <c r="AF19" i="55"/>
  <c r="AG19" i="55"/>
  <c r="AF20" i="55"/>
  <c r="AG20" i="55"/>
  <c r="AF21" i="55"/>
  <c r="AG21" i="55"/>
  <c r="AF22" i="55"/>
  <c r="AG22" i="55"/>
  <c r="AF23" i="55"/>
  <c r="AG23" i="55"/>
  <c r="AF24" i="55"/>
  <c r="AG24" i="55"/>
  <c r="AF25" i="55"/>
  <c r="AG25" i="55"/>
  <c r="AF26" i="55"/>
  <c r="AG26" i="55"/>
  <c r="AF27" i="55"/>
  <c r="AG27" i="55"/>
  <c r="AF28" i="55"/>
  <c r="AG28" i="55"/>
  <c r="AF29" i="55"/>
  <c r="AG29" i="55"/>
  <c r="AF30" i="55"/>
  <c r="AG30" i="55"/>
  <c r="AF31" i="55"/>
  <c r="AG31" i="55"/>
  <c r="AF32" i="55"/>
  <c r="AG32" i="55"/>
  <c r="AF33" i="55"/>
  <c r="AG33" i="55"/>
  <c r="AF34" i="55"/>
  <c r="AG34" i="55"/>
  <c r="AF35" i="55"/>
  <c r="AG35" i="55"/>
  <c r="AF36" i="55"/>
  <c r="AG36" i="55"/>
  <c r="AF37" i="55"/>
  <c r="AG37" i="55"/>
  <c r="AF38" i="55"/>
  <c r="AG38" i="55"/>
  <c r="AF39" i="55"/>
  <c r="AG39" i="55"/>
  <c r="AF40" i="55"/>
  <c r="AG40" i="55"/>
  <c r="AF41" i="55"/>
  <c r="AG41" i="55"/>
  <c r="AF42" i="55"/>
  <c r="AG42" i="55"/>
  <c r="AF43" i="55"/>
  <c r="AG43" i="55"/>
  <c r="AF44" i="55"/>
  <c r="AG44" i="55"/>
  <c r="AF45" i="55"/>
  <c r="AG45" i="55"/>
  <c r="AF46" i="55"/>
  <c r="AG46" i="55"/>
  <c r="AF47" i="55"/>
  <c r="AG47" i="55"/>
  <c r="AF48" i="55"/>
  <c r="AG48" i="55"/>
  <c r="AF49" i="55"/>
  <c r="AG49" i="55"/>
  <c r="AF50" i="55"/>
  <c r="AG50" i="55"/>
  <c r="AF51" i="55"/>
  <c r="AG51" i="55"/>
  <c r="AF52" i="55"/>
  <c r="AG52" i="55"/>
  <c r="AF53" i="55"/>
  <c r="AG53" i="55"/>
  <c r="AF54" i="55"/>
  <c r="AG54" i="55"/>
  <c r="AF55" i="55"/>
  <c r="AG55" i="55"/>
  <c r="AF56" i="55"/>
  <c r="AG56" i="55"/>
  <c r="AF57" i="55"/>
  <c r="AG57" i="55"/>
  <c r="AF58" i="55"/>
  <c r="AG58" i="55"/>
  <c r="AF59" i="55"/>
  <c r="AG59" i="55"/>
  <c r="AF60" i="55"/>
  <c r="AG60" i="55"/>
  <c r="AF61" i="55"/>
  <c r="AG61" i="55"/>
  <c r="AF62" i="55"/>
  <c r="AG62" i="55"/>
  <c r="AF63" i="55"/>
  <c r="AG63" i="55"/>
  <c r="AF64" i="55"/>
  <c r="AG64" i="55"/>
  <c r="AF65" i="55"/>
  <c r="AG65" i="55"/>
  <c r="AF66" i="55"/>
  <c r="AG66" i="55"/>
  <c r="AF67" i="55"/>
  <c r="AG67" i="55"/>
  <c r="AF68" i="55"/>
  <c r="AG68" i="55"/>
  <c r="AF69" i="55"/>
  <c r="AG69" i="55"/>
  <c r="AF70" i="55"/>
  <c r="AG70" i="55"/>
  <c r="AF71" i="55"/>
  <c r="AG71" i="55"/>
  <c r="AF72" i="55"/>
  <c r="AG72" i="55"/>
  <c r="AF73" i="55"/>
  <c r="AG73" i="55"/>
  <c r="AF74" i="55"/>
  <c r="AG74" i="55"/>
  <c r="AF75" i="55"/>
  <c r="AG75" i="55"/>
  <c r="AF76" i="55"/>
  <c r="AG76" i="55"/>
  <c r="AF77" i="55"/>
  <c r="AG77" i="55"/>
  <c r="AF78" i="55"/>
  <c r="AG78" i="55"/>
  <c r="AF79" i="55"/>
  <c r="AG79" i="55"/>
  <c r="AF80" i="55"/>
  <c r="AG80" i="55"/>
  <c r="AF81" i="55"/>
  <c r="AG81" i="55"/>
  <c r="AF82" i="55"/>
  <c r="AG82" i="55"/>
  <c r="AF83" i="55"/>
  <c r="AG83" i="55"/>
  <c r="AF84" i="55"/>
  <c r="AG84" i="55"/>
  <c r="AF85" i="55"/>
  <c r="AG85" i="55"/>
  <c r="AF86" i="55"/>
  <c r="AG86" i="55"/>
  <c r="AF87" i="55"/>
  <c r="AG87" i="55"/>
  <c r="AF88" i="55"/>
  <c r="AG88" i="55"/>
  <c r="AF89" i="55"/>
  <c r="AG89" i="55"/>
  <c r="AF90" i="55"/>
  <c r="AG90" i="55"/>
  <c r="AF91" i="55"/>
  <c r="AG91" i="55"/>
  <c r="AF92" i="55"/>
  <c r="AG92" i="55"/>
  <c r="AF93" i="55"/>
  <c r="AG93" i="55"/>
  <c r="AF94" i="55"/>
  <c r="AG94" i="55"/>
  <c r="AF95" i="55"/>
  <c r="AG95" i="55"/>
  <c r="AF96" i="55"/>
  <c r="AG96" i="55"/>
  <c r="AF97" i="55"/>
  <c r="AG97" i="55"/>
  <c r="AF98" i="55"/>
  <c r="AG98" i="55"/>
  <c r="AF99" i="55"/>
  <c r="AG99" i="55"/>
  <c r="AF100" i="55"/>
  <c r="AG100" i="55"/>
  <c r="AF101" i="55"/>
  <c r="AG101" i="55"/>
  <c r="AF102" i="55"/>
  <c r="AG102" i="55"/>
  <c r="AF103" i="55"/>
  <c r="AG103" i="55"/>
  <c r="AF104" i="55"/>
  <c r="AG104" i="55"/>
  <c r="AF105" i="55"/>
  <c r="AG105" i="55"/>
  <c r="AF106" i="55"/>
  <c r="AG106" i="55"/>
  <c r="AF107" i="55"/>
  <c r="AG107" i="55"/>
  <c r="AF108" i="55"/>
  <c r="AG108" i="55"/>
  <c r="AF109" i="55"/>
  <c r="AG109" i="55"/>
  <c r="AF110" i="55"/>
  <c r="AG110" i="55"/>
  <c r="AF111" i="55"/>
  <c r="AG111" i="55"/>
  <c r="AF112" i="55"/>
  <c r="AG112" i="55"/>
  <c r="AF113" i="55"/>
  <c r="AG113" i="55"/>
  <c r="AF114" i="55"/>
  <c r="AG114" i="55"/>
  <c r="AF115" i="55"/>
  <c r="AG115" i="55"/>
  <c r="AF116" i="55"/>
  <c r="AG116" i="55"/>
  <c r="AF117" i="55"/>
  <c r="AG117" i="55"/>
  <c r="AF118" i="55"/>
  <c r="AG118" i="55"/>
  <c r="AF119" i="55"/>
  <c r="AG119" i="55"/>
  <c r="AF120" i="55"/>
  <c r="AG120" i="55"/>
  <c r="AF121" i="55"/>
  <c r="AG121" i="55"/>
  <c r="AF122" i="55"/>
  <c r="AG122" i="55"/>
  <c r="AF123" i="55"/>
  <c r="AG123" i="55"/>
  <c r="AF124" i="55"/>
  <c r="AG124" i="55"/>
  <c r="AF125" i="55"/>
  <c r="AG125" i="55"/>
  <c r="AF126" i="55"/>
  <c r="AG126" i="55"/>
  <c r="AF127" i="55"/>
  <c r="AG127" i="55"/>
  <c r="AF128" i="55"/>
  <c r="AG128" i="55"/>
  <c r="AF129" i="55"/>
  <c r="AG129" i="55"/>
  <c r="AF130" i="55"/>
  <c r="AG130" i="55"/>
  <c r="AF131" i="55"/>
  <c r="AG131" i="55"/>
  <c r="AF132" i="55"/>
  <c r="AG132" i="55"/>
  <c r="AF133" i="55"/>
  <c r="AG133" i="55"/>
  <c r="AF134" i="55"/>
  <c r="AG134" i="55"/>
  <c r="AF135" i="55"/>
  <c r="AG135" i="55"/>
  <c r="AF136" i="55"/>
  <c r="AG136" i="55"/>
  <c r="AF137" i="55"/>
  <c r="AG137" i="55"/>
  <c r="AF138" i="55"/>
  <c r="AG138" i="55"/>
  <c r="AF139" i="55"/>
  <c r="AG139" i="55"/>
  <c r="AF140" i="55"/>
  <c r="AG140" i="55"/>
  <c r="AF141" i="55"/>
  <c r="AG141" i="55"/>
  <c r="AF142" i="55"/>
  <c r="AG142" i="55"/>
  <c r="AF143" i="55"/>
  <c r="AG143" i="55"/>
  <c r="AF144" i="55"/>
  <c r="AG144" i="55"/>
  <c r="AF145" i="55"/>
  <c r="AG145" i="55"/>
  <c r="AF146" i="55"/>
  <c r="AG146" i="55"/>
  <c r="AF147" i="55"/>
  <c r="AG147" i="55"/>
  <c r="AF148" i="55"/>
  <c r="AG148" i="55"/>
  <c r="AF149" i="55"/>
  <c r="AG149" i="55"/>
  <c r="AF150" i="55"/>
  <c r="AG150" i="55"/>
  <c r="AF151" i="55"/>
  <c r="AG151" i="55"/>
  <c r="AF152" i="55"/>
  <c r="AG152" i="55"/>
  <c r="AF153" i="55"/>
  <c r="AG153" i="55"/>
  <c r="AF154" i="55"/>
  <c r="AG154" i="55"/>
  <c r="AF155" i="55"/>
  <c r="AG155" i="55"/>
  <c r="AF156" i="55"/>
  <c r="AG156" i="55"/>
  <c r="AF157" i="55"/>
  <c r="AG157" i="55"/>
  <c r="AF158" i="55"/>
  <c r="AG158" i="55"/>
  <c r="AF159" i="55"/>
  <c r="AG159" i="55"/>
  <c r="AF160" i="55"/>
  <c r="AG160" i="55"/>
  <c r="AF161" i="55"/>
  <c r="AG161" i="55"/>
  <c r="AF162" i="55"/>
  <c r="AG162" i="55"/>
  <c r="AF163" i="55"/>
  <c r="AG163" i="55"/>
  <c r="AF164" i="55"/>
  <c r="AG164" i="55"/>
  <c r="AF165" i="55"/>
  <c r="AG165" i="55"/>
  <c r="AF166" i="55"/>
  <c r="AG166" i="55"/>
  <c r="AF167" i="55"/>
  <c r="AG167" i="55"/>
  <c r="AF168" i="55"/>
  <c r="AG168" i="55"/>
  <c r="AF169" i="55"/>
  <c r="AG169" i="55"/>
  <c r="AF170" i="55"/>
  <c r="AG170" i="55"/>
  <c r="AF171" i="55"/>
  <c r="AG171" i="55"/>
  <c r="AF172" i="55"/>
  <c r="AG172" i="55"/>
  <c r="AF173" i="55"/>
  <c r="AG173" i="55"/>
  <c r="AF174" i="55"/>
  <c r="AG174" i="55"/>
  <c r="AF175" i="55"/>
  <c r="AG175" i="55"/>
  <c r="AF176" i="55"/>
  <c r="AG176" i="55"/>
  <c r="AF177" i="55"/>
  <c r="AG177" i="55"/>
  <c r="AF178" i="55"/>
  <c r="AG178" i="55"/>
  <c r="AF179" i="55"/>
  <c r="AG179" i="55"/>
  <c r="AF180" i="55"/>
  <c r="AG180" i="55"/>
  <c r="AF181" i="55"/>
  <c r="AG181" i="55"/>
  <c r="AF182" i="55"/>
  <c r="AG182" i="55"/>
  <c r="AF183" i="55"/>
  <c r="AG183" i="55"/>
  <c r="AF184" i="55"/>
  <c r="AG184" i="55"/>
  <c r="AF185" i="55"/>
  <c r="AG185" i="55"/>
  <c r="AF186" i="55"/>
  <c r="AG186" i="55"/>
  <c r="AF187" i="55"/>
  <c r="AG187" i="55"/>
  <c r="AF188" i="55"/>
  <c r="AG188" i="55"/>
  <c r="AF189" i="55"/>
  <c r="AG189" i="55"/>
  <c r="AF190" i="55"/>
  <c r="AG190" i="55"/>
  <c r="AF191" i="55"/>
  <c r="AG191" i="55"/>
  <c r="AF192" i="55"/>
  <c r="AG192" i="55"/>
  <c r="AF193" i="55"/>
  <c r="AG193" i="55"/>
  <c r="AF194" i="55"/>
  <c r="AG194" i="55"/>
  <c r="AF195" i="55"/>
  <c r="AG195" i="55"/>
  <c r="AF196" i="55"/>
  <c r="AG196" i="55"/>
  <c r="AF197" i="55"/>
  <c r="AG197" i="55"/>
  <c r="AF198" i="55"/>
  <c r="AG198" i="55"/>
  <c r="AF199" i="55"/>
  <c r="AG199" i="55"/>
  <c r="AF200" i="55"/>
  <c r="AG200" i="55"/>
  <c r="AF201" i="55"/>
  <c r="AG201" i="55"/>
  <c r="AF202" i="55"/>
  <c r="AG202" i="55"/>
  <c r="AF203" i="55"/>
  <c r="AG203" i="55"/>
  <c r="AF204" i="55"/>
  <c r="AG204" i="55"/>
  <c r="AF205" i="55"/>
  <c r="AG205" i="55"/>
  <c r="AF206" i="55"/>
  <c r="AG206" i="55"/>
  <c r="AF207" i="55"/>
  <c r="AG207" i="55"/>
  <c r="AF208" i="55"/>
  <c r="AG208" i="55"/>
  <c r="AF209" i="55"/>
  <c r="AG209" i="55"/>
  <c r="AF210" i="55"/>
  <c r="AG210" i="55"/>
  <c r="AF211" i="55"/>
  <c r="AG211" i="55"/>
  <c r="AF212" i="55"/>
  <c r="AG212" i="55"/>
  <c r="AF213" i="55"/>
  <c r="AG213" i="55"/>
  <c r="AF214" i="55"/>
  <c r="AG214" i="55"/>
  <c r="AF215" i="55"/>
  <c r="AG215" i="55"/>
  <c r="AF216" i="55"/>
  <c r="AG216" i="55"/>
  <c r="AF217" i="55"/>
  <c r="AG217" i="55"/>
  <c r="AF218" i="55"/>
  <c r="AG218" i="55"/>
  <c r="AF219" i="55"/>
  <c r="AG219" i="55"/>
  <c r="AF220" i="55"/>
  <c r="AG220" i="55"/>
  <c r="AF221" i="55"/>
  <c r="AG221" i="55"/>
  <c r="AF222" i="55"/>
  <c r="AG222" i="55"/>
  <c r="AF223" i="55"/>
  <c r="AG223" i="55"/>
  <c r="AF224" i="55"/>
  <c r="AG224" i="55"/>
  <c r="AF225" i="55"/>
  <c r="AG225" i="55"/>
  <c r="AF226" i="55"/>
  <c r="AG226" i="55"/>
  <c r="AF227" i="55"/>
  <c r="AG227" i="55"/>
  <c r="AF228" i="55"/>
  <c r="AG228" i="55"/>
  <c r="AF229" i="55"/>
  <c r="AG229" i="55"/>
  <c r="AF230" i="55"/>
  <c r="AG230" i="55"/>
  <c r="AF231" i="55"/>
  <c r="AG231" i="55"/>
  <c r="AF232" i="55"/>
  <c r="AG232" i="55"/>
  <c r="AF233" i="55"/>
  <c r="AG233" i="55"/>
  <c r="AF234" i="55"/>
  <c r="AG234" i="55"/>
  <c r="AF235" i="55"/>
  <c r="AG235" i="55"/>
  <c r="AF236" i="55"/>
  <c r="AG236" i="55"/>
  <c r="AF237" i="55"/>
  <c r="AG237" i="55"/>
  <c r="AF238" i="55"/>
  <c r="AG238" i="55"/>
  <c r="AF239" i="55"/>
  <c r="AG239" i="55"/>
  <c r="AF240" i="55"/>
  <c r="AG240" i="55"/>
  <c r="AJ1" i="55"/>
  <c r="AI1" i="55"/>
  <c r="AG1" i="55"/>
  <c r="AF1" i="55"/>
  <c r="L80" i="33" a="1"/>
  <c r="C80" i="33" a="1"/>
  <c r="U68" i="33" a="1"/>
  <c r="L68" i="33" a="1"/>
  <c r="C68" i="33" a="1"/>
  <c r="U56" i="33" a="1"/>
  <c r="L56" i="33" a="1"/>
  <c r="C56" i="33" a="1"/>
  <c r="B55" i="33"/>
  <c r="B55" i="7"/>
  <c r="L80" i="7" a="1"/>
  <c r="C80" i="7" a="1"/>
  <c r="AD68" i="7" a="1"/>
  <c r="U68" i="7" a="1"/>
  <c r="L68" i="7" a="1"/>
  <c r="C68" i="7" a="1"/>
  <c r="AD56" i="7" a="1"/>
  <c r="U56" i="7" a="1"/>
  <c r="L56" i="7" a="1"/>
  <c r="C56" i="7" a="1"/>
  <c r="O2" i="55"/>
  <c r="AA2" i="55"/>
  <c r="Q2" i="55"/>
  <c r="AC2" i="55"/>
  <c r="R2" i="55"/>
  <c r="AD2" i="55"/>
  <c r="T2" i="55"/>
  <c r="U2" i="55"/>
  <c r="W2" i="55"/>
  <c r="X2" i="55"/>
  <c r="O3" i="55"/>
  <c r="AA3" i="55"/>
  <c r="Q3" i="55"/>
  <c r="AC3" i="55"/>
  <c r="R3" i="55"/>
  <c r="AD3" i="55"/>
  <c r="T3" i="55"/>
  <c r="U3" i="55"/>
  <c r="W3" i="55"/>
  <c r="X3" i="55"/>
  <c r="O4" i="55"/>
  <c r="AA4" i="55"/>
  <c r="Q4" i="55"/>
  <c r="AC4" i="55"/>
  <c r="R4" i="55"/>
  <c r="AD4" i="55"/>
  <c r="T4" i="55"/>
  <c r="U4" i="55"/>
  <c r="W4" i="55"/>
  <c r="X4" i="55"/>
  <c r="O5" i="55"/>
  <c r="AA5" i="55"/>
  <c r="Q5" i="55"/>
  <c r="AC5" i="55"/>
  <c r="R5" i="55"/>
  <c r="AD5" i="55"/>
  <c r="T5" i="55"/>
  <c r="U5" i="55"/>
  <c r="W5" i="55"/>
  <c r="X5" i="55"/>
  <c r="O6" i="55"/>
  <c r="AA6" i="55"/>
  <c r="Q6" i="55"/>
  <c r="AC6" i="55"/>
  <c r="R6" i="55"/>
  <c r="AD6" i="55"/>
  <c r="T6" i="55"/>
  <c r="U6" i="55"/>
  <c r="W6" i="55"/>
  <c r="X6" i="55"/>
  <c r="O7" i="55"/>
  <c r="AA7" i="55"/>
  <c r="Q7" i="55"/>
  <c r="AC7" i="55"/>
  <c r="R7" i="55"/>
  <c r="AD7" i="55"/>
  <c r="T7" i="55"/>
  <c r="U7" i="55"/>
  <c r="W7" i="55"/>
  <c r="X7" i="55"/>
  <c r="O8" i="55"/>
  <c r="AA8" i="55"/>
  <c r="Q8" i="55"/>
  <c r="AC8" i="55"/>
  <c r="R8" i="55"/>
  <c r="AD8" i="55"/>
  <c r="T8" i="55"/>
  <c r="U8" i="55"/>
  <c r="W8" i="55"/>
  <c r="X8" i="55"/>
  <c r="O9" i="55"/>
  <c r="AA9" i="55"/>
  <c r="Q9" i="55"/>
  <c r="AC9" i="55"/>
  <c r="R9" i="55"/>
  <c r="AD9" i="55"/>
  <c r="T9" i="55"/>
  <c r="U9" i="55"/>
  <c r="W9" i="55"/>
  <c r="X9" i="55"/>
  <c r="O10" i="55"/>
  <c r="AA10" i="55"/>
  <c r="Q10" i="55"/>
  <c r="AC10" i="55"/>
  <c r="R10" i="55"/>
  <c r="AD10" i="55"/>
  <c r="T10" i="55"/>
  <c r="U10" i="55"/>
  <c r="W10" i="55"/>
  <c r="X10" i="55"/>
  <c r="O11" i="55"/>
  <c r="AA11" i="55"/>
  <c r="Q11" i="55"/>
  <c r="AC11" i="55"/>
  <c r="R11" i="55"/>
  <c r="AD11" i="55"/>
  <c r="T11" i="55"/>
  <c r="U11" i="55"/>
  <c r="W11" i="55"/>
  <c r="X11" i="55"/>
  <c r="O12" i="55"/>
  <c r="AA12" i="55"/>
  <c r="Q12" i="55"/>
  <c r="AC12" i="55"/>
  <c r="R12" i="55"/>
  <c r="AD12" i="55"/>
  <c r="T12" i="55"/>
  <c r="U12" i="55"/>
  <c r="W12" i="55"/>
  <c r="X12" i="55"/>
  <c r="O13" i="55"/>
  <c r="AA13" i="55"/>
  <c r="Q13" i="55"/>
  <c r="AC13" i="55"/>
  <c r="R13" i="55"/>
  <c r="AD13" i="55"/>
  <c r="T13" i="55"/>
  <c r="U13" i="55"/>
  <c r="W13" i="55"/>
  <c r="X13" i="55"/>
  <c r="O14" i="55"/>
  <c r="AA14" i="55"/>
  <c r="Q14" i="55"/>
  <c r="AC14" i="55"/>
  <c r="R14" i="55"/>
  <c r="AD14" i="55"/>
  <c r="T14" i="55"/>
  <c r="U14" i="55"/>
  <c r="W14" i="55"/>
  <c r="X14" i="55"/>
  <c r="O15" i="55"/>
  <c r="AA15" i="55"/>
  <c r="Q15" i="55"/>
  <c r="AC15" i="55"/>
  <c r="R15" i="55"/>
  <c r="AD15" i="55"/>
  <c r="T15" i="55"/>
  <c r="U15" i="55"/>
  <c r="W15" i="55"/>
  <c r="X15" i="55"/>
  <c r="O16" i="55"/>
  <c r="AA16" i="55"/>
  <c r="Q16" i="55"/>
  <c r="AC16" i="55"/>
  <c r="R16" i="55"/>
  <c r="AD16" i="55"/>
  <c r="T16" i="55"/>
  <c r="U16" i="55"/>
  <c r="W16" i="55"/>
  <c r="X16" i="55"/>
  <c r="O17" i="55"/>
  <c r="AA17" i="55"/>
  <c r="Q17" i="55"/>
  <c r="AC17" i="55"/>
  <c r="R17" i="55"/>
  <c r="AD17" i="55"/>
  <c r="T17" i="55"/>
  <c r="U17" i="55"/>
  <c r="W17" i="55"/>
  <c r="X17" i="55"/>
  <c r="O18" i="55"/>
  <c r="AA18" i="55"/>
  <c r="Q18" i="55"/>
  <c r="AC18" i="55"/>
  <c r="R18" i="55"/>
  <c r="AD18" i="55"/>
  <c r="T18" i="55"/>
  <c r="U18" i="55"/>
  <c r="W18" i="55"/>
  <c r="X18" i="55"/>
  <c r="O19" i="55"/>
  <c r="AA19" i="55"/>
  <c r="Q19" i="55"/>
  <c r="AC19" i="55"/>
  <c r="R19" i="55"/>
  <c r="AD19" i="55"/>
  <c r="T19" i="55"/>
  <c r="U19" i="55"/>
  <c r="W19" i="55"/>
  <c r="X19" i="55"/>
  <c r="O20" i="55"/>
  <c r="AA20" i="55"/>
  <c r="Q20" i="55"/>
  <c r="AC20" i="55"/>
  <c r="R20" i="55"/>
  <c r="AD20" i="55"/>
  <c r="T20" i="55"/>
  <c r="U20" i="55"/>
  <c r="W20" i="55"/>
  <c r="X20" i="55"/>
  <c r="O21" i="55"/>
  <c r="AA21" i="55"/>
  <c r="Q21" i="55"/>
  <c r="AC21" i="55"/>
  <c r="R21" i="55"/>
  <c r="AD21" i="55"/>
  <c r="T21" i="55"/>
  <c r="U21" i="55"/>
  <c r="W21" i="55"/>
  <c r="X21" i="55"/>
  <c r="O22" i="55"/>
  <c r="AA22" i="55"/>
  <c r="Q22" i="55"/>
  <c r="AC22" i="55"/>
  <c r="R22" i="55"/>
  <c r="AD22" i="55"/>
  <c r="T22" i="55"/>
  <c r="U22" i="55"/>
  <c r="W22" i="55"/>
  <c r="X22" i="55"/>
  <c r="O23" i="55"/>
  <c r="AA23" i="55"/>
  <c r="Q23" i="55"/>
  <c r="AC23" i="55"/>
  <c r="R23" i="55"/>
  <c r="AD23" i="55"/>
  <c r="T23" i="55"/>
  <c r="U23" i="55"/>
  <c r="W23" i="55"/>
  <c r="X23" i="55"/>
  <c r="O24" i="55"/>
  <c r="AA24" i="55"/>
  <c r="Q24" i="55"/>
  <c r="AC24" i="55"/>
  <c r="R24" i="55"/>
  <c r="AD24" i="55"/>
  <c r="T24" i="55"/>
  <c r="U24" i="55"/>
  <c r="W24" i="55"/>
  <c r="X24" i="55"/>
  <c r="O25" i="55"/>
  <c r="AA25" i="55"/>
  <c r="Q25" i="55"/>
  <c r="AC25" i="55"/>
  <c r="R25" i="55"/>
  <c r="AD25" i="55"/>
  <c r="T25" i="55"/>
  <c r="U25" i="55"/>
  <c r="W25" i="55"/>
  <c r="X25" i="55"/>
  <c r="O26" i="55"/>
  <c r="AA26" i="55"/>
  <c r="Q26" i="55"/>
  <c r="AC26" i="55"/>
  <c r="R26" i="55"/>
  <c r="AD26" i="55"/>
  <c r="T26" i="55"/>
  <c r="U26" i="55"/>
  <c r="W26" i="55"/>
  <c r="X26" i="55"/>
  <c r="O27" i="55"/>
  <c r="AA27" i="55"/>
  <c r="Q27" i="55"/>
  <c r="AC27" i="55"/>
  <c r="R27" i="55"/>
  <c r="AD27" i="55"/>
  <c r="T27" i="55"/>
  <c r="U27" i="55"/>
  <c r="W27" i="55"/>
  <c r="X27" i="55"/>
  <c r="O28" i="55"/>
  <c r="AA28" i="55"/>
  <c r="Q28" i="55"/>
  <c r="AC28" i="55"/>
  <c r="R28" i="55"/>
  <c r="AD28" i="55"/>
  <c r="T28" i="55"/>
  <c r="U28" i="55"/>
  <c r="W28" i="55"/>
  <c r="X28" i="55"/>
  <c r="O29" i="55"/>
  <c r="AA29" i="55"/>
  <c r="Q29" i="55"/>
  <c r="AC29" i="55"/>
  <c r="R29" i="55"/>
  <c r="AD29" i="55"/>
  <c r="T29" i="55"/>
  <c r="U29" i="55"/>
  <c r="W29" i="55"/>
  <c r="X29" i="55"/>
  <c r="O30" i="55"/>
  <c r="AA30" i="55"/>
  <c r="Q30" i="55"/>
  <c r="AC30" i="55"/>
  <c r="R30" i="55"/>
  <c r="AD30" i="55"/>
  <c r="T30" i="55"/>
  <c r="U30" i="55"/>
  <c r="W30" i="55"/>
  <c r="X30" i="55"/>
  <c r="O31" i="55"/>
  <c r="AA31" i="55"/>
  <c r="Q31" i="55"/>
  <c r="AC31" i="55"/>
  <c r="R31" i="55"/>
  <c r="AD31" i="55"/>
  <c r="T31" i="55"/>
  <c r="U31" i="55"/>
  <c r="W31" i="55"/>
  <c r="X31" i="55"/>
  <c r="O32" i="55"/>
  <c r="AA32" i="55"/>
  <c r="Q32" i="55"/>
  <c r="AC32" i="55"/>
  <c r="R32" i="55"/>
  <c r="AD32" i="55"/>
  <c r="T32" i="55"/>
  <c r="U32" i="55"/>
  <c r="W32" i="55"/>
  <c r="X32" i="55"/>
  <c r="O33" i="55"/>
  <c r="AA33" i="55"/>
  <c r="Q33" i="55"/>
  <c r="AC33" i="55"/>
  <c r="R33" i="55"/>
  <c r="AD33" i="55"/>
  <c r="T33" i="55"/>
  <c r="U33" i="55"/>
  <c r="W33" i="55"/>
  <c r="X33" i="55"/>
  <c r="O34" i="55"/>
  <c r="AA34" i="55"/>
  <c r="Q34" i="55"/>
  <c r="AC34" i="55"/>
  <c r="R34" i="55"/>
  <c r="AD34" i="55"/>
  <c r="T34" i="55"/>
  <c r="U34" i="55"/>
  <c r="W34" i="55"/>
  <c r="X34" i="55"/>
  <c r="O35" i="55"/>
  <c r="AA35" i="55"/>
  <c r="Q35" i="55"/>
  <c r="AC35" i="55"/>
  <c r="R35" i="55"/>
  <c r="AD35" i="55"/>
  <c r="T35" i="55"/>
  <c r="U35" i="55"/>
  <c r="W35" i="55"/>
  <c r="X35" i="55"/>
  <c r="O36" i="55"/>
  <c r="AA36" i="55"/>
  <c r="Q36" i="55"/>
  <c r="AC36" i="55"/>
  <c r="R36" i="55"/>
  <c r="AD36" i="55"/>
  <c r="T36" i="55"/>
  <c r="U36" i="55"/>
  <c r="W36" i="55"/>
  <c r="X36" i="55"/>
  <c r="O37" i="55"/>
  <c r="AA37" i="55"/>
  <c r="Q37" i="55"/>
  <c r="AC37" i="55"/>
  <c r="R37" i="55"/>
  <c r="AD37" i="55"/>
  <c r="T37" i="55"/>
  <c r="U37" i="55"/>
  <c r="W37" i="55"/>
  <c r="X37" i="55"/>
  <c r="O38" i="55"/>
  <c r="AA38" i="55"/>
  <c r="Q38" i="55"/>
  <c r="AC38" i="55"/>
  <c r="R38" i="55"/>
  <c r="AD38" i="55"/>
  <c r="T38" i="55"/>
  <c r="U38" i="55"/>
  <c r="W38" i="55"/>
  <c r="X38" i="55"/>
  <c r="O39" i="55"/>
  <c r="AA39" i="55"/>
  <c r="Q39" i="55"/>
  <c r="AC39" i="55"/>
  <c r="R39" i="55"/>
  <c r="AD39" i="55"/>
  <c r="T39" i="55"/>
  <c r="U39" i="55"/>
  <c r="W39" i="55"/>
  <c r="X39" i="55"/>
  <c r="O40" i="55"/>
  <c r="AA40" i="55"/>
  <c r="Q40" i="55"/>
  <c r="AC40" i="55"/>
  <c r="R40" i="55"/>
  <c r="AD40" i="55"/>
  <c r="T40" i="55"/>
  <c r="U40" i="55"/>
  <c r="W40" i="55"/>
  <c r="X40" i="55"/>
  <c r="O41" i="55"/>
  <c r="AA41" i="55"/>
  <c r="Q41" i="55"/>
  <c r="AC41" i="55"/>
  <c r="R41" i="55"/>
  <c r="AD41" i="55"/>
  <c r="T41" i="55"/>
  <c r="U41" i="55"/>
  <c r="W41" i="55"/>
  <c r="X41" i="55"/>
  <c r="O42" i="55"/>
  <c r="AA42" i="55"/>
  <c r="Q42" i="55"/>
  <c r="AC42" i="55"/>
  <c r="R42" i="55"/>
  <c r="AD42" i="55"/>
  <c r="T42" i="55"/>
  <c r="U42" i="55"/>
  <c r="W42" i="55"/>
  <c r="X42" i="55"/>
  <c r="O43" i="55"/>
  <c r="AA43" i="55"/>
  <c r="Q43" i="55"/>
  <c r="AC43" i="55"/>
  <c r="R43" i="55"/>
  <c r="AD43" i="55"/>
  <c r="T43" i="55"/>
  <c r="U43" i="55"/>
  <c r="W43" i="55"/>
  <c r="X43" i="55"/>
  <c r="O44" i="55"/>
  <c r="AA44" i="55"/>
  <c r="Q44" i="55"/>
  <c r="AC44" i="55"/>
  <c r="R44" i="55"/>
  <c r="AD44" i="55"/>
  <c r="T44" i="55"/>
  <c r="U44" i="55"/>
  <c r="W44" i="55"/>
  <c r="X44" i="55"/>
  <c r="O45" i="55"/>
  <c r="AA45" i="55"/>
  <c r="Q45" i="55"/>
  <c r="AC45" i="55"/>
  <c r="R45" i="55"/>
  <c r="AD45" i="55"/>
  <c r="T45" i="55"/>
  <c r="U45" i="55"/>
  <c r="W45" i="55"/>
  <c r="X45" i="55"/>
  <c r="O46" i="55"/>
  <c r="AA46" i="55"/>
  <c r="Q46" i="55"/>
  <c r="AC46" i="55"/>
  <c r="R46" i="55"/>
  <c r="AD46" i="55"/>
  <c r="T46" i="55"/>
  <c r="U46" i="55"/>
  <c r="W46" i="55"/>
  <c r="X46" i="55"/>
  <c r="O47" i="55"/>
  <c r="AA47" i="55"/>
  <c r="Q47" i="55"/>
  <c r="AC47" i="55"/>
  <c r="R47" i="55"/>
  <c r="AD47" i="55"/>
  <c r="T47" i="55"/>
  <c r="U47" i="55"/>
  <c r="W47" i="55"/>
  <c r="X47" i="55"/>
  <c r="O48" i="55"/>
  <c r="AA48" i="55"/>
  <c r="Q48" i="55"/>
  <c r="AC48" i="55"/>
  <c r="R48" i="55"/>
  <c r="AD48" i="55"/>
  <c r="T48" i="55"/>
  <c r="U48" i="55"/>
  <c r="W48" i="55"/>
  <c r="X48" i="55"/>
  <c r="O49" i="55"/>
  <c r="AA49" i="55"/>
  <c r="Q49" i="55"/>
  <c r="AC49" i="55"/>
  <c r="R49" i="55"/>
  <c r="AD49" i="55"/>
  <c r="T49" i="55"/>
  <c r="U49" i="55"/>
  <c r="W49" i="55"/>
  <c r="X49" i="55"/>
  <c r="O50" i="55"/>
  <c r="AA50" i="55"/>
  <c r="Q50" i="55"/>
  <c r="AC50" i="55"/>
  <c r="R50" i="55"/>
  <c r="AD50" i="55"/>
  <c r="T50" i="55"/>
  <c r="U50" i="55"/>
  <c r="W50" i="55"/>
  <c r="X50" i="55"/>
  <c r="O51" i="55"/>
  <c r="AA51" i="55"/>
  <c r="Q51" i="55"/>
  <c r="AC51" i="55"/>
  <c r="R51" i="55"/>
  <c r="AD51" i="55"/>
  <c r="T51" i="55"/>
  <c r="U51" i="55"/>
  <c r="W51" i="55"/>
  <c r="X51" i="55"/>
  <c r="O52" i="55"/>
  <c r="AA52" i="55"/>
  <c r="Q52" i="55"/>
  <c r="AC52" i="55"/>
  <c r="R52" i="55"/>
  <c r="AD52" i="55"/>
  <c r="T52" i="55"/>
  <c r="U52" i="55"/>
  <c r="W52" i="55"/>
  <c r="X52" i="55"/>
  <c r="O53" i="55"/>
  <c r="AA53" i="55"/>
  <c r="Q53" i="55"/>
  <c r="AC53" i="55"/>
  <c r="R53" i="55"/>
  <c r="AD53" i="55"/>
  <c r="T53" i="55"/>
  <c r="U53" i="55"/>
  <c r="W53" i="55"/>
  <c r="X53" i="55"/>
  <c r="O54" i="55"/>
  <c r="AA54" i="55"/>
  <c r="Q54" i="55"/>
  <c r="AC54" i="55"/>
  <c r="R54" i="55"/>
  <c r="AD54" i="55"/>
  <c r="T54" i="55"/>
  <c r="U54" i="55"/>
  <c r="W54" i="55"/>
  <c r="X54" i="55"/>
  <c r="O55" i="55"/>
  <c r="AA55" i="55"/>
  <c r="Q55" i="55"/>
  <c r="AC55" i="55"/>
  <c r="R55" i="55"/>
  <c r="AD55" i="55"/>
  <c r="T55" i="55"/>
  <c r="U55" i="55"/>
  <c r="W55" i="55"/>
  <c r="X55" i="55"/>
  <c r="O56" i="55"/>
  <c r="AA56" i="55"/>
  <c r="Q56" i="55"/>
  <c r="AC56" i="55"/>
  <c r="R56" i="55"/>
  <c r="AD56" i="55"/>
  <c r="T56" i="55"/>
  <c r="U56" i="55"/>
  <c r="W56" i="55"/>
  <c r="X56" i="55"/>
  <c r="O57" i="55"/>
  <c r="AA57" i="55"/>
  <c r="Q57" i="55"/>
  <c r="AC57" i="55"/>
  <c r="R57" i="55"/>
  <c r="AD57" i="55"/>
  <c r="T57" i="55"/>
  <c r="U57" i="55"/>
  <c r="W57" i="55"/>
  <c r="X57" i="55"/>
  <c r="O58" i="55"/>
  <c r="AA58" i="55"/>
  <c r="Q58" i="55"/>
  <c r="AC58" i="55"/>
  <c r="R58" i="55"/>
  <c r="AD58" i="55"/>
  <c r="T58" i="55"/>
  <c r="U58" i="55"/>
  <c r="W58" i="55"/>
  <c r="X58" i="55"/>
  <c r="O59" i="55"/>
  <c r="AA59" i="55"/>
  <c r="Q59" i="55"/>
  <c r="AC59" i="55"/>
  <c r="R59" i="55"/>
  <c r="AD59" i="55"/>
  <c r="T59" i="55"/>
  <c r="U59" i="55"/>
  <c r="W59" i="55"/>
  <c r="X59" i="55"/>
  <c r="O60" i="55"/>
  <c r="AA60" i="55"/>
  <c r="Q60" i="55"/>
  <c r="AC60" i="55"/>
  <c r="R60" i="55"/>
  <c r="AD60" i="55"/>
  <c r="T60" i="55"/>
  <c r="U60" i="55"/>
  <c r="W60" i="55"/>
  <c r="X60" i="55"/>
  <c r="O61" i="55"/>
  <c r="AA61" i="55"/>
  <c r="Q61" i="55"/>
  <c r="AC61" i="55"/>
  <c r="R61" i="55"/>
  <c r="AD61" i="55"/>
  <c r="T61" i="55"/>
  <c r="U61" i="55"/>
  <c r="W61" i="55"/>
  <c r="X61" i="55"/>
  <c r="O62" i="55"/>
  <c r="AA62" i="55"/>
  <c r="Q62" i="55"/>
  <c r="AC62" i="55"/>
  <c r="R62" i="55"/>
  <c r="AD62" i="55"/>
  <c r="T62" i="55"/>
  <c r="U62" i="55"/>
  <c r="W62" i="55"/>
  <c r="X62" i="55"/>
  <c r="O63" i="55"/>
  <c r="AA63" i="55"/>
  <c r="Q63" i="55"/>
  <c r="AC63" i="55"/>
  <c r="R63" i="55"/>
  <c r="AD63" i="55"/>
  <c r="T63" i="55"/>
  <c r="U63" i="55"/>
  <c r="W63" i="55"/>
  <c r="X63" i="55"/>
  <c r="O64" i="55"/>
  <c r="AA64" i="55"/>
  <c r="Q64" i="55"/>
  <c r="AC64" i="55"/>
  <c r="R64" i="55"/>
  <c r="AD64" i="55"/>
  <c r="T64" i="55"/>
  <c r="U64" i="55"/>
  <c r="W64" i="55"/>
  <c r="X64" i="55"/>
  <c r="O65" i="55"/>
  <c r="AA65" i="55"/>
  <c r="Q65" i="55"/>
  <c r="AC65" i="55"/>
  <c r="R65" i="55"/>
  <c r="AD65" i="55"/>
  <c r="T65" i="55"/>
  <c r="U65" i="55"/>
  <c r="W65" i="55"/>
  <c r="X65" i="55"/>
  <c r="O66" i="55"/>
  <c r="AA66" i="55"/>
  <c r="Q66" i="55"/>
  <c r="AC66" i="55"/>
  <c r="R66" i="55"/>
  <c r="AD66" i="55"/>
  <c r="T66" i="55"/>
  <c r="U66" i="55"/>
  <c r="W66" i="55"/>
  <c r="X66" i="55"/>
  <c r="O67" i="55"/>
  <c r="AA67" i="55"/>
  <c r="Q67" i="55"/>
  <c r="AC67" i="55"/>
  <c r="R67" i="55"/>
  <c r="AD67" i="55"/>
  <c r="T67" i="55"/>
  <c r="U67" i="55"/>
  <c r="W67" i="55"/>
  <c r="X67" i="55"/>
  <c r="O68" i="55"/>
  <c r="AA68" i="55"/>
  <c r="Q68" i="55"/>
  <c r="AC68" i="55"/>
  <c r="R68" i="55"/>
  <c r="AD68" i="55"/>
  <c r="T68" i="55"/>
  <c r="U68" i="55"/>
  <c r="W68" i="55"/>
  <c r="X68" i="55"/>
  <c r="O69" i="55"/>
  <c r="AA69" i="55"/>
  <c r="Q69" i="55"/>
  <c r="AC69" i="55"/>
  <c r="R69" i="55"/>
  <c r="AD69" i="55"/>
  <c r="T69" i="55"/>
  <c r="U69" i="55"/>
  <c r="W69" i="55"/>
  <c r="X69" i="55"/>
  <c r="O70" i="55"/>
  <c r="AA70" i="55"/>
  <c r="Q70" i="55"/>
  <c r="AC70" i="55"/>
  <c r="R70" i="55"/>
  <c r="AD70" i="55"/>
  <c r="T70" i="55"/>
  <c r="U70" i="55"/>
  <c r="W70" i="55"/>
  <c r="X70" i="55"/>
  <c r="O71" i="55"/>
  <c r="AA71" i="55"/>
  <c r="Q71" i="55"/>
  <c r="AC71" i="55"/>
  <c r="R71" i="55"/>
  <c r="AD71" i="55"/>
  <c r="T71" i="55"/>
  <c r="U71" i="55"/>
  <c r="W71" i="55"/>
  <c r="X71" i="55"/>
  <c r="O72" i="55"/>
  <c r="AA72" i="55"/>
  <c r="Q72" i="55"/>
  <c r="AC72" i="55"/>
  <c r="R72" i="55"/>
  <c r="AD72" i="55"/>
  <c r="T72" i="55"/>
  <c r="U72" i="55"/>
  <c r="W72" i="55"/>
  <c r="X72" i="55"/>
  <c r="O73" i="55"/>
  <c r="AA73" i="55"/>
  <c r="Q73" i="55"/>
  <c r="AC73" i="55"/>
  <c r="R73" i="55"/>
  <c r="AD73" i="55"/>
  <c r="T73" i="55"/>
  <c r="U73" i="55"/>
  <c r="W73" i="55"/>
  <c r="X73" i="55"/>
  <c r="O74" i="55"/>
  <c r="AA74" i="55"/>
  <c r="Q74" i="55"/>
  <c r="AC74" i="55"/>
  <c r="R74" i="55"/>
  <c r="AD74" i="55"/>
  <c r="T74" i="55"/>
  <c r="U74" i="55"/>
  <c r="W74" i="55"/>
  <c r="X74" i="55"/>
  <c r="O75" i="55"/>
  <c r="AA75" i="55"/>
  <c r="Q75" i="55"/>
  <c r="AC75" i="55"/>
  <c r="R75" i="55"/>
  <c r="AD75" i="55"/>
  <c r="T75" i="55"/>
  <c r="U75" i="55"/>
  <c r="W75" i="55"/>
  <c r="X75" i="55"/>
  <c r="O76" i="55"/>
  <c r="AA76" i="55"/>
  <c r="Q76" i="55"/>
  <c r="AC76" i="55"/>
  <c r="R76" i="55"/>
  <c r="AD76" i="55"/>
  <c r="T76" i="55"/>
  <c r="U76" i="55"/>
  <c r="W76" i="55"/>
  <c r="X76" i="55"/>
  <c r="O77" i="55"/>
  <c r="AA77" i="55"/>
  <c r="Q77" i="55"/>
  <c r="AC77" i="55"/>
  <c r="R77" i="55"/>
  <c r="AD77" i="55"/>
  <c r="T77" i="55"/>
  <c r="U77" i="55"/>
  <c r="W77" i="55"/>
  <c r="X77" i="55"/>
  <c r="O78" i="55"/>
  <c r="AA78" i="55"/>
  <c r="Q78" i="55"/>
  <c r="AC78" i="55"/>
  <c r="R78" i="55"/>
  <c r="AD78" i="55"/>
  <c r="T78" i="55"/>
  <c r="U78" i="55"/>
  <c r="W78" i="55"/>
  <c r="X78" i="55"/>
  <c r="O79" i="55"/>
  <c r="AA79" i="55"/>
  <c r="Q79" i="55"/>
  <c r="AC79" i="55"/>
  <c r="R79" i="55"/>
  <c r="AD79" i="55"/>
  <c r="T79" i="55"/>
  <c r="U79" i="55"/>
  <c r="W79" i="55"/>
  <c r="X79" i="55"/>
  <c r="O80" i="55"/>
  <c r="AA80" i="55"/>
  <c r="Q80" i="55"/>
  <c r="AC80" i="55"/>
  <c r="R80" i="55"/>
  <c r="AD80" i="55"/>
  <c r="T80" i="55"/>
  <c r="U80" i="55"/>
  <c r="W80" i="55"/>
  <c r="X80" i="55"/>
  <c r="O81" i="55"/>
  <c r="AA81" i="55"/>
  <c r="Q81" i="55"/>
  <c r="AC81" i="55"/>
  <c r="R81" i="55"/>
  <c r="AD81" i="55"/>
  <c r="T81" i="55"/>
  <c r="U81" i="55"/>
  <c r="W81" i="55"/>
  <c r="X81" i="55"/>
  <c r="O82" i="55"/>
  <c r="AA82" i="55"/>
  <c r="Q82" i="55"/>
  <c r="AC82" i="55"/>
  <c r="R82" i="55"/>
  <c r="AD82" i="55"/>
  <c r="T82" i="55"/>
  <c r="U82" i="55"/>
  <c r="W82" i="55"/>
  <c r="X82" i="55"/>
  <c r="O83" i="55"/>
  <c r="AA83" i="55"/>
  <c r="Q83" i="55"/>
  <c r="AC83" i="55"/>
  <c r="R83" i="55"/>
  <c r="AD83" i="55"/>
  <c r="T83" i="55"/>
  <c r="U83" i="55"/>
  <c r="W83" i="55"/>
  <c r="X83" i="55"/>
  <c r="O84" i="55"/>
  <c r="AA84" i="55"/>
  <c r="Q84" i="55"/>
  <c r="AC84" i="55"/>
  <c r="R84" i="55"/>
  <c r="AD84" i="55"/>
  <c r="T84" i="55"/>
  <c r="U84" i="55"/>
  <c r="W84" i="55"/>
  <c r="X84" i="55"/>
  <c r="O85" i="55"/>
  <c r="AA85" i="55"/>
  <c r="Q85" i="55"/>
  <c r="AC85" i="55"/>
  <c r="R85" i="55"/>
  <c r="AD85" i="55"/>
  <c r="T85" i="55"/>
  <c r="U85" i="55"/>
  <c r="W85" i="55"/>
  <c r="X85" i="55"/>
  <c r="O86" i="55"/>
  <c r="AA86" i="55"/>
  <c r="Q86" i="55"/>
  <c r="AC86" i="55"/>
  <c r="R86" i="55"/>
  <c r="AD86" i="55"/>
  <c r="T86" i="55"/>
  <c r="U86" i="55"/>
  <c r="W86" i="55"/>
  <c r="X86" i="55"/>
  <c r="O87" i="55"/>
  <c r="AA87" i="55"/>
  <c r="Q87" i="55"/>
  <c r="AC87" i="55"/>
  <c r="R87" i="55"/>
  <c r="AD87" i="55"/>
  <c r="T87" i="55"/>
  <c r="U87" i="55"/>
  <c r="W87" i="55"/>
  <c r="X87" i="55"/>
  <c r="O88" i="55"/>
  <c r="AA88" i="55"/>
  <c r="Q88" i="55"/>
  <c r="AC88" i="55"/>
  <c r="R88" i="55"/>
  <c r="AD88" i="55"/>
  <c r="T88" i="55"/>
  <c r="U88" i="55"/>
  <c r="W88" i="55"/>
  <c r="X88" i="55"/>
  <c r="O89" i="55"/>
  <c r="AA89" i="55"/>
  <c r="Q89" i="55"/>
  <c r="AC89" i="55"/>
  <c r="R89" i="55"/>
  <c r="AD89" i="55"/>
  <c r="T89" i="55"/>
  <c r="U89" i="55"/>
  <c r="W89" i="55"/>
  <c r="X89" i="55"/>
  <c r="O90" i="55"/>
  <c r="AA90" i="55"/>
  <c r="Q90" i="55"/>
  <c r="AC90" i="55"/>
  <c r="R90" i="55"/>
  <c r="AD90" i="55"/>
  <c r="T90" i="55"/>
  <c r="U90" i="55"/>
  <c r="W90" i="55"/>
  <c r="X90" i="55"/>
  <c r="O91" i="55"/>
  <c r="AA91" i="55"/>
  <c r="Q91" i="55"/>
  <c r="AC91" i="55"/>
  <c r="R91" i="55"/>
  <c r="AD91" i="55"/>
  <c r="T91" i="55"/>
  <c r="U91" i="55"/>
  <c r="W91" i="55"/>
  <c r="X91" i="55"/>
  <c r="O92" i="55"/>
  <c r="AA92" i="55"/>
  <c r="Q92" i="55"/>
  <c r="AC92" i="55"/>
  <c r="R92" i="55"/>
  <c r="AD92" i="55"/>
  <c r="T92" i="55"/>
  <c r="U92" i="55"/>
  <c r="W92" i="55"/>
  <c r="X92" i="55"/>
  <c r="O93" i="55"/>
  <c r="AA93" i="55"/>
  <c r="Q93" i="55"/>
  <c r="AC93" i="55"/>
  <c r="R93" i="55"/>
  <c r="AD93" i="55"/>
  <c r="T93" i="55"/>
  <c r="U93" i="55"/>
  <c r="W93" i="55"/>
  <c r="X93" i="55"/>
  <c r="O94" i="55"/>
  <c r="AA94" i="55"/>
  <c r="Q94" i="55"/>
  <c r="AC94" i="55"/>
  <c r="R94" i="55"/>
  <c r="AD94" i="55"/>
  <c r="T94" i="55"/>
  <c r="U94" i="55"/>
  <c r="W94" i="55"/>
  <c r="X94" i="55"/>
  <c r="O95" i="55"/>
  <c r="AA95" i="55"/>
  <c r="Q95" i="55"/>
  <c r="AC95" i="55"/>
  <c r="R95" i="55"/>
  <c r="AD95" i="55"/>
  <c r="T95" i="55"/>
  <c r="U95" i="55"/>
  <c r="W95" i="55"/>
  <c r="X95" i="55"/>
  <c r="O96" i="55"/>
  <c r="AA96" i="55"/>
  <c r="Q96" i="55"/>
  <c r="AC96" i="55"/>
  <c r="R96" i="55"/>
  <c r="AD96" i="55"/>
  <c r="T96" i="55"/>
  <c r="U96" i="55"/>
  <c r="W96" i="55"/>
  <c r="X96" i="55"/>
  <c r="O97" i="55"/>
  <c r="AA97" i="55"/>
  <c r="Q97" i="55"/>
  <c r="AC97" i="55"/>
  <c r="R97" i="55"/>
  <c r="AD97" i="55"/>
  <c r="T97" i="55"/>
  <c r="U97" i="55"/>
  <c r="W97" i="55"/>
  <c r="X97" i="55"/>
  <c r="O98" i="55"/>
  <c r="AA98" i="55"/>
  <c r="Q98" i="55"/>
  <c r="AC98" i="55"/>
  <c r="R98" i="55"/>
  <c r="AD98" i="55"/>
  <c r="T98" i="55"/>
  <c r="U98" i="55"/>
  <c r="W98" i="55"/>
  <c r="X98" i="55"/>
  <c r="O99" i="55"/>
  <c r="AA99" i="55"/>
  <c r="Q99" i="55"/>
  <c r="AC99" i="55"/>
  <c r="R99" i="55"/>
  <c r="AD99" i="55"/>
  <c r="T99" i="55"/>
  <c r="U99" i="55"/>
  <c r="W99" i="55"/>
  <c r="X99" i="55"/>
  <c r="O100" i="55"/>
  <c r="AA100" i="55"/>
  <c r="Q100" i="55"/>
  <c r="AC100" i="55"/>
  <c r="R100" i="55"/>
  <c r="AD100" i="55"/>
  <c r="T100" i="55"/>
  <c r="U100" i="55"/>
  <c r="W100" i="55"/>
  <c r="X100" i="55"/>
  <c r="O101" i="55"/>
  <c r="AA101" i="55"/>
  <c r="Q101" i="55"/>
  <c r="AC101" i="55"/>
  <c r="R101" i="55"/>
  <c r="AD101" i="55"/>
  <c r="T101" i="55"/>
  <c r="U101" i="55"/>
  <c r="W101" i="55"/>
  <c r="X101" i="55"/>
  <c r="O102" i="55"/>
  <c r="AA102" i="55"/>
  <c r="Q102" i="55"/>
  <c r="AC102" i="55"/>
  <c r="R102" i="55"/>
  <c r="AD102" i="55"/>
  <c r="T102" i="55"/>
  <c r="U102" i="55"/>
  <c r="W102" i="55"/>
  <c r="X102" i="55"/>
  <c r="O103" i="55"/>
  <c r="AA103" i="55"/>
  <c r="Q103" i="55"/>
  <c r="AC103" i="55"/>
  <c r="R103" i="55"/>
  <c r="AD103" i="55"/>
  <c r="T103" i="55"/>
  <c r="U103" i="55"/>
  <c r="W103" i="55"/>
  <c r="X103" i="55"/>
  <c r="O104" i="55"/>
  <c r="AA104" i="55"/>
  <c r="Q104" i="55"/>
  <c r="AC104" i="55"/>
  <c r="R104" i="55"/>
  <c r="AD104" i="55"/>
  <c r="T104" i="55"/>
  <c r="U104" i="55"/>
  <c r="W104" i="55"/>
  <c r="X104" i="55"/>
  <c r="O105" i="55"/>
  <c r="AA105" i="55"/>
  <c r="Q105" i="55"/>
  <c r="AC105" i="55"/>
  <c r="R105" i="55"/>
  <c r="AD105" i="55"/>
  <c r="T105" i="55"/>
  <c r="U105" i="55"/>
  <c r="W105" i="55"/>
  <c r="X105" i="55"/>
  <c r="O106" i="55"/>
  <c r="AA106" i="55"/>
  <c r="Q106" i="55"/>
  <c r="AC106" i="55"/>
  <c r="R106" i="55"/>
  <c r="AD106" i="55"/>
  <c r="T106" i="55"/>
  <c r="U106" i="55"/>
  <c r="W106" i="55"/>
  <c r="X106" i="55"/>
  <c r="O107" i="55"/>
  <c r="AA107" i="55"/>
  <c r="Q107" i="55"/>
  <c r="AC107" i="55"/>
  <c r="R107" i="55"/>
  <c r="AD107" i="55"/>
  <c r="T107" i="55"/>
  <c r="U107" i="55"/>
  <c r="W107" i="55"/>
  <c r="X107" i="55"/>
  <c r="O108" i="55"/>
  <c r="AA108" i="55"/>
  <c r="Q108" i="55"/>
  <c r="AC108" i="55"/>
  <c r="R108" i="55"/>
  <c r="AD108" i="55"/>
  <c r="T108" i="55"/>
  <c r="U108" i="55"/>
  <c r="W108" i="55"/>
  <c r="X108" i="55"/>
  <c r="O109" i="55"/>
  <c r="AA109" i="55"/>
  <c r="Q109" i="55"/>
  <c r="AC109" i="55"/>
  <c r="R109" i="55"/>
  <c r="AD109" i="55"/>
  <c r="T109" i="55"/>
  <c r="U109" i="55"/>
  <c r="W109" i="55"/>
  <c r="X109" i="55"/>
  <c r="O110" i="55"/>
  <c r="AA110" i="55"/>
  <c r="Q110" i="55"/>
  <c r="AC110" i="55"/>
  <c r="R110" i="55"/>
  <c r="AD110" i="55"/>
  <c r="T110" i="55"/>
  <c r="U110" i="55"/>
  <c r="W110" i="55"/>
  <c r="X110" i="55"/>
  <c r="O111" i="55"/>
  <c r="AA111" i="55"/>
  <c r="Q111" i="55"/>
  <c r="AC111" i="55"/>
  <c r="R111" i="55"/>
  <c r="AD111" i="55"/>
  <c r="T111" i="55"/>
  <c r="U111" i="55"/>
  <c r="W111" i="55"/>
  <c r="X111" i="55"/>
  <c r="O112" i="55"/>
  <c r="AA112" i="55"/>
  <c r="Q112" i="55"/>
  <c r="AC112" i="55"/>
  <c r="R112" i="55"/>
  <c r="AD112" i="55"/>
  <c r="T112" i="55"/>
  <c r="U112" i="55"/>
  <c r="W112" i="55"/>
  <c r="X112" i="55"/>
  <c r="O113" i="55"/>
  <c r="AA113" i="55"/>
  <c r="Q113" i="55"/>
  <c r="AC113" i="55"/>
  <c r="R113" i="55"/>
  <c r="AD113" i="55"/>
  <c r="T113" i="55"/>
  <c r="U113" i="55"/>
  <c r="W113" i="55"/>
  <c r="X113" i="55"/>
  <c r="O114" i="55"/>
  <c r="AA114" i="55"/>
  <c r="Q114" i="55"/>
  <c r="AC114" i="55"/>
  <c r="R114" i="55"/>
  <c r="AD114" i="55"/>
  <c r="T114" i="55"/>
  <c r="U114" i="55"/>
  <c r="W114" i="55"/>
  <c r="X114" i="55"/>
  <c r="O115" i="55"/>
  <c r="AA115" i="55"/>
  <c r="Q115" i="55"/>
  <c r="AC115" i="55"/>
  <c r="R115" i="55"/>
  <c r="AD115" i="55"/>
  <c r="T115" i="55"/>
  <c r="U115" i="55"/>
  <c r="W115" i="55"/>
  <c r="X115" i="55"/>
  <c r="O116" i="55"/>
  <c r="AA116" i="55"/>
  <c r="Q116" i="55"/>
  <c r="AC116" i="55"/>
  <c r="R116" i="55"/>
  <c r="AD116" i="55"/>
  <c r="T116" i="55"/>
  <c r="U116" i="55"/>
  <c r="W116" i="55"/>
  <c r="X116" i="55"/>
  <c r="O117" i="55"/>
  <c r="AA117" i="55"/>
  <c r="Q117" i="55"/>
  <c r="AC117" i="55"/>
  <c r="R117" i="55"/>
  <c r="AD117" i="55"/>
  <c r="T117" i="55"/>
  <c r="U117" i="55"/>
  <c r="W117" i="55"/>
  <c r="X117" i="55"/>
  <c r="O118" i="55"/>
  <c r="AA118" i="55"/>
  <c r="Q118" i="55"/>
  <c r="AC118" i="55"/>
  <c r="R118" i="55"/>
  <c r="AD118" i="55"/>
  <c r="T118" i="55"/>
  <c r="U118" i="55"/>
  <c r="W118" i="55"/>
  <c r="X118" i="55"/>
  <c r="O119" i="55"/>
  <c r="AA119" i="55"/>
  <c r="Q119" i="55"/>
  <c r="AC119" i="55"/>
  <c r="R119" i="55"/>
  <c r="AD119" i="55"/>
  <c r="T119" i="55"/>
  <c r="U119" i="55"/>
  <c r="W119" i="55"/>
  <c r="X119" i="55"/>
  <c r="O120" i="55"/>
  <c r="AA120" i="55"/>
  <c r="Q120" i="55"/>
  <c r="AC120" i="55"/>
  <c r="R120" i="55"/>
  <c r="AD120" i="55"/>
  <c r="T120" i="55"/>
  <c r="U120" i="55"/>
  <c r="W120" i="55"/>
  <c r="X120" i="55"/>
  <c r="O121" i="55"/>
  <c r="AA121" i="55"/>
  <c r="Q121" i="55"/>
  <c r="AC121" i="55"/>
  <c r="R121" i="55"/>
  <c r="AD121" i="55"/>
  <c r="T121" i="55"/>
  <c r="U121" i="55"/>
  <c r="W121" i="55"/>
  <c r="X121" i="55"/>
  <c r="O122" i="55"/>
  <c r="AA122" i="55"/>
  <c r="Q122" i="55"/>
  <c r="AC122" i="55"/>
  <c r="R122" i="55"/>
  <c r="AD122" i="55"/>
  <c r="T122" i="55"/>
  <c r="U122" i="55"/>
  <c r="W122" i="55"/>
  <c r="X122" i="55"/>
  <c r="O123" i="55"/>
  <c r="AA123" i="55"/>
  <c r="Q123" i="55"/>
  <c r="AC123" i="55"/>
  <c r="R123" i="55"/>
  <c r="AD123" i="55"/>
  <c r="T123" i="55"/>
  <c r="U123" i="55"/>
  <c r="W123" i="55"/>
  <c r="X123" i="55"/>
  <c r="O124" i="55"/>
  <c r="AA124" i="55"/>
  <c r="Q124" i="55"/>
  <c r="AC124" i="55"/>
  <c r="R124" i="55"/>
  <c r="AD124" i="55"/>
  <c r="T124" i="55"/>
  <c r="U124" i="55"/>
  <c r="W124" i="55"/>
  <c r="X124" i="55"/>
  <c r="O125" i="55"/>
  <c r="AA125" i="55"/>
  <c r="Q125" i="55"/>
  <c r="AC125" i="55"/>
  <c r="R125" i="55"/>
  <c r="AD125" i="55"/>
  <c r="T125" i="55"/>
  <c r="U125" i="55"/>
  <c r="W125" i="55"/>
  <c r="X125" i="55"/>
  <c r="O126" i="55"/>
  <c r="AA126" i="55"/>
  <c r="Q126" i="55"/>
  <c r="AC126" i="55"/>
  <c r="R126" i="55"/>
  <c r="AD126" i="55"/>
  <c r="T126" i="55"/>
  <c r="U126" i="55"/>
  <c r="W126" i="55"/>
  <c r="X126" i="55"/>
  <c r="O127" i="55"/>
  <c r="AA127" i="55"/>
  <c r="Q127" i="55"/>
  <c r="AC127" i="55"/>
  <c r="R127" i="55"/>
  <c r="AD127" i="55"/>
  <c r="T127" i="55"/>
  <c r="U127" i="55"/>
  <c r="W127" i="55"/>
  <c r="X127" i="55"/>
  <c r="O128" i="55"/>
  <c r="AA128" i="55"/>
  <c r="Q128" i="55"/>
  <c r="AC128" i="55"/>
  <c r="R128" i="55"/>
  <c r="AD128" i="55"/>
  <c r="T128" i="55"/>
  <c r="U128" i="55"/>
  <c r="W128" i="55"/>
  <c r="X128" i="55"/>
  <c r="O129" i="55"/>
  <c r="AA129" i="55"/>
  <c r="Q129" i="55"/>
  <c r="AC129" i="55"/>
  <c r="R129" i="55"/>
  <c r="AD129" i="55"/>
  <c r="T129" i="55"/>
  <c r="U129" i="55"/>
  <c r="W129" i="55"/>
  <c r="X129" i="55"/>
  <c r="O130" i="55"/>
  <c r="AA130" i="55"/>
  <c r="Q130" i="55"/>
  <c r="AC130" i="55"/>
  <c r="R130" i="55"/>
  <c r="AD130" i="55"/>
  <c r="T130" i="55"/>
  <c r="U130" i="55"/>
  <c r="W130" i="55"/>
  <c r="X130" i="55"/>
  <c r="O131" i="55"/>
  <c r="AA131" i="55"/>
  <c r="Q131" i="55"/>
  <c r="AC131" i="55"/>
  <c r="R131" i="55"/>
  <c r="AD131" i="55"/>
  <c r="T131" i="55"/>
  <c r="U131" i="55"/>
  <c r="W131" i="55"/>
  <c r="X131" i="55"/>
  <c r="O132" i="55"/>
  <c r="AA132" i="55"/>
  <c r="Q132" i="55"/>
  <c r="AC132" i="55"/>
  <c r="R132" i="55"/>
  <c r="AD132" i="55"/>
  <c r="T132" i="55"/>
  <c r="U132" i="55"/>
  <c r="W132" i="55"/>
  <c r="X132" i="55"/>
  <c r="O133" i="55"/>
  <c r="AA133" i="55"/>
  <c r="Q133" i="55"/>
  <c r="AC133" i="55"/>
  <c r="R133" i="55"/>
  <c r="AD133" i="55"/>
  <c r="T133" i="55"/>
  <c r="U133" i="55"/>
  <c r="W133" i="55"/>
  <c r="X133" i="55"/>
  <c r="O134" i="55"/>
  <c r="AA134" i="55"/>
  <c r="Q134" i="55"/>
  <c r="AC134" i="55"/>
  <c r="R134" i="55"/>
  <c r="AD134" i="55"/>
  <c r="T134" i="55"/>
  <c r="U134" i="55"/>
  <c r="W134" i="55"/>
  <c r="X134" i="55"/>
  <c r="O135" i="55"/>
  <c r="AA135" i="55"/>
  <c r="Q135" i="55"/>
  <c r="AC135" i="55"/>
  <c r="R135" i="55"/>
  <c r="AD135" i="55"/>
  <c r="T135" i="55"/>
  <c r="U135" i="55"/>
  <c r="W135" i="55"/>
  <c r="X135" i="55"/>
  <c r="O136" i="55"/>
  <c r="AA136" i="55"/>
  <c r="Q136" i="55"/>
  <c r="AC136" i="55"/>
  <c r="R136" i="55"/>
  <c r="AD136" i="55"/>
  <c r="T136" i="55"/>
  <c r="U136" i="55"/>
  <c r="W136" i="55"/>
  <c r="X136" i="55"/>
  <c r="O137" i="55"/>
  <c r="AA137" i="55"/>
  <c r="Q137" i="55"/>
  <c r="AC137" i="55"/>
  <c r="R137" i="55"/>
  <c r="AD137" i="55"/>
  <c r="T137" i="55"/>
  <c r="U137" i="55"/>
  <c r="W137" i="55"/>
  <c r="X137" i="55"/>
  <c r="O138" i="55"/>
  <c r="AA138" i="55"/>
  <c r="Q138" i="55"/>
  <c r="AC138" i="55"/>
  <c r="R138" i="55"/>
  <c r="AD138" i="55"/>
  <c r="T138" i="55"/>
  <c r="U138" i="55"/>
  <c r="W138" i="55"/>
  <c r="X138" i="55"/>
  <c r="O139" i="55"/>
  <c r="AA139" i="55"/>
  <c r="Q139" i="55"/>
  <c r="AC139" i="55"/>
  <c r="R139" i="55"/>
  <c r="AD139" i="55"/>
  <c r="T139" i="55"/>
  <c r="U139" i="55"/>
  <c r="W139" i="55"/>
  <c r="X139" i="55"/>
  <c r="O140" i="55"/>
  <c r="AA140" i="55"/>
  <c r="Q140" i="55"/>
  <c r="AC140" i="55"/>
  <c r="R140" i="55"/>
  <c r="AD140" i="55"/>
  <c r="T140" i="55"/>
  <c r="U140" i="55"/>
  <c r="W140" i="55"/>
  <c r="X140" i="55"/>
  <c r="O141" i="55"/>
  <c r="AA141" i="55"/>
  <c r="Q141" i="55"/>
  <c r="AC141" i="55"/>
  <c r="R141" i="55"/>
  <c r="AD141" i="55"/>
  <c r="T141" i="55"/>
  <c r="U141" i="55"/>
  <c r="W141" i="55"/>
  <c r="X141" i="55"/>
  <c r="O142" i="55"/>
  <c r="AA142" i="55"/>
  <c r="Q142" i="55"/>
  <c r="AC142" i="55"/>
  <c r="R142" i="55"/>
  <c r="AD142" i="55"/>
  <c r="T142" i="55"/>
  <c r="U142" i="55"/>
  <c r="W142" i="55"/>
  <c r="X142" i="55"/>
  <c r="O143" i="55"/>
  <c r="AA143" i="55"/>
  <c r="Q143" i="55"/>
  <c r="AC143" i="55"/>
  <c r="R143" i="55"/>
  <c r="AD143" i="55"/>
  <c r="T143" i="55"/>
  <c r="U143" i="55"/>
  <c r="W143" i="55"/>
  <c r="X143" i="55"/>
  <c r="O144" i="55"/>
  <c r="AA144" i="55"/>
  <c r="Q144" i="55"/>
  <c r="AC144" i="55"/>
  <c r="R144" i="55"/>
  <c r="AD144" i="55"/>
  <c r="T144" i="55"/>
  <c r="U144" i="55"/>
  <c r="W144" i="55"/>
  <c r="X144" i="55"/>
  <c r="O145" i="55"/>
  <c r="AA145" i="55"/>
  <c r="Q145" i="55"/>
  <c r="AC145" i="55"/>
  <c r="R145" i="55"/>
  <c r="AD145" i="55"/>
  <c r="T145" i="55"/>
  <c r="U145" i="55"/>
  <c r="W145" i="55"/>
  <c r="X145" i="55"/>
  <c r="O146" i="55"/>
  <c r="AA146" i="55"/>
  <c r="Q146" i="55"/>
  <c r="AC146" i="55"/>
  <c r="R146" i="55"/>
  <c r="AD146" i="55"/>
  <c r="T146" i="55"/>
  <c r="U146" i="55"/>
  <c r="W146" i="55"/>
  <c r="X146" i="55"/>
  <c r="O147" i="55"/>
  <c r="AA147" i="55"/>
  <c r="Q147" i="55"/>
  <c r="AC147" i="55"/>
  <c r="R147" i="55"/>
  <c r="AD147" i="55"/>
  <c r="T147" i="55"/>
  <c r="U147" i="55"/>
  <c r="W147" i="55"/>
  <c r="X147" i="55"/>
  <c r="O148" i="55"/>
  <c r="AA148" i="55"/>
  <c r="Q148" i="55"/>
  <c r="AC148" i="55"/>
  <c r="R148" i="55"/>
  <c r="AD148" i="55"/>
  <c r="T148" i="55"/>
  <c r="U148" i="55"/>
  <c r="W148" i="55"/>
  <c r="X148" i="55"/>
  <c r="O149" i="55"/>
  <c r="AA149" i="55"/>
  <c r="Q149" i="55"/>
  <c r="AC149" i="55"/>
  <c r="R149" i="55"/>
  <c r="AD149" i="55"/>
  <c r="T149" i="55"/>
  <c r="U149" i="55"/>
  <c r="W149" i="55"/>
  <c r="X149" i="55"/>
  <c r="O150" i="55"/>
  <c r="AA150" i="55"/>
  <c r="Q150" i="55"/>
  <c r="AC150" i="55"/>
  <c r="R150" i="55"/>
  <c r="AD150" i="55"/>
  <c r="T150" i="55"/>
  <c r="U150" i="55"/>
  <c r="W150" i="55"/>
  <c r="X150" i="55"/>
  <c r="O151" i="55"/>
  <c r="AA151" i="55"/>
  <c r="Q151" i="55"/>
  <c r="AC151" i="55"/>
  <c r="R151" i="55"/>
  <c r="AD151" i="55"/>
  <c r="T151" i="55"/>
  <c r="U151" i="55"/>
  <c r="W151" i="55"/>
  <c r="X151" i="55"/>
  <c r="O152" i="55"/>
  <c r="AA152" i="55"/>
  <c r="Q152" i="55"/>
  <c r="AC152" i="55"/>
  <c r="R152" i="55"/>
  <c r="AD152" i="55"/>
  <c r="T152" i="55"/>
  <c r="U152" i="55"/>
  <c r="W152" i="55"/>
  <c r="X152" i="55"/>
  <c r="O153" i="55"/>
  <c r="AA153" i="55"/>
  <c r="Q153" i="55"/>
  <c r="AC153" i="55"/>
  <c r="R153" i="55"/>
  <c r="AD153" i="55"/>
  <c r="T153" i="55"/>
  <c r="U153" i="55"/>
  <c r="W153" i="55"/>
  <c r="X153" i="55"/>
  <c r="O154" i="55"/>
  <c r="AA154" i="55"/>
  <c r="Q154" i="55"/>
  <c r="AC154" i="55"/>
  <c r="R154" i="55"/>
  <c r="AD154" i="55"/>
  <c r="T154" i="55"/>
  <c r="U154" i="55"/>
  <c r="W154" i="55"/>
  <c r="X154" i="55"/>
  <c r="O155" i="55"/>
  <c r="AA155" i="55"/>
  <c r="Q155" i="55"/>
  <c r="AC155" i="55"/>
  <c r="R155" i="55"/>
  <c r="AD155" i="55"/>
  <c r="T155" i="55"/>
  <c r="U155" i="55"/>
  <c r="W155" i="55"/>
  <c r="X155" i="55"/>
  <c r="O156" i="55"/>
  <c r="AA156" i="55"/>
  <c r="Q156" i="55"/>
  <c r="AC156" i="55"/>
  <c r="R156" i="55"/>
  <c r="AD156" i="55"/>
  <c r="T156" i="55"/>
  <c r="U156" i="55"/>
  <c r="W156" i="55"/>
  <c r="X156" i="55"/>
  <c r="O157" i="55"/>
  <c r="AA157" i="55"/>
  <c r="Q157" i="55"/>
  <c r="AC157" i="55"/>
  <c r="R157" i="55"/>
  <c r="AD157" i="55"/>
  <c r="T157" i="55"/>
  <c r="U157" i="55"/>
  <c r="W157" i="55"/>
  <c r="X157" i="55"/>
  <c r="O158" i="55"/>
  <c r="AA158" i="55"/>
  <c r="Q158" i="55"/>
  <c r="AC158" i="55"/>
  <c r="R158" i="55"/>
  <c r="AD158" i="55"/>
  <c r="T158" i="55"/>
  <c r="U158" i="55"/>
  <c r="W158" i="55"/>
  <c r="X158" i="55"/>
  <c r="O159" i="55"/>
  <c r="AA159" i="55"/>
  <c r="Q159" i="55"/>
  <c r="AC159" i="55"/>
  <c r="R159" i="55"/>
  <c r="AD159" i="55"/>
  <c r="T159" i="55"/>
  <c r="U159" i="55"/>
  <c r="W159" i="55"/>
  <c r="X159" i="55"/>
  <c r="O160" i="55"/>
  <c r="AA160" i="55"/>
  <c r="Q160" i="55"/>
  <c r="AC160" i="55"/>
  <c r="R160" i="55"/>
  <c r="AD160" i="55"/>
  <c r="T160" i="55"/>
  <c r="U160" i="55"/>
  <c r="W160" i="55"/>
  <c r="X160" i="55"/>
  <c r="O161" i="55"/>
  <c r="AA161" i="55"/>
  <c r="Q161" i="55"/>
  <c r="AC161" i="55"/>
  <c r="R161" i="55"/>
  <c r="AD161" i="55"/>
  <c r="T161" i="55"/>
  <c r="U161" i="55"/>
  <c r="W161" i="55"/>
  <c r="X161" i="55"/>
  <c r="O162" i="55"/>
  <c r="AA162" i="55"/>
  <c r="Q162" i="55"/>
  <c r="AC162" i="55"/>
  <c r="R162" i="55"/>
  <c r="AD162" i="55"/>
  <c r="T162" i="55"/>
  <c r="U162" i="55"/>
  <c r="W162" i="55"/>
  <c r="X162" i="55"/>
  <c r="O163" i="55"/>
  <c r="AA163" i="55"/>
  <c r="Q163" i="55"/>
  <c r="AC163" i="55"/>
  <c r="R163" i="55"/>
  <c r="AD163" i="55"/>
  <c r="T163" i="55"/>
  <c r="U163" i="55"/>
  <c r="W163" i="55"/>
  <c r="X163" i="55"/>
  <c r="O164" i="55"/>
  <c r="AA164" i="55"/>
  <c r="Q164" i="55"/>
  <c r="AC164" i="55"/>
  <c r="R164" i="55"/>
  <c r="AD164" i="55"/>
  <c r="T164" i="55"/>
  <c r="U164" i="55"/>
  <c r="W164" i="55"/>
  <c r="X164" i="55"/>
  <c r="O165" i="55"/>
  <c r="AA165" i="55"/>
  <c r="Q165" i="55"/>
  <c r="AC165" i="55"/>
  <c r="R165" i="55"/>
  <c r="AD165" i="55"/>
  <c r="T165" i="55"/>
  <c r="U165" i="55"/>
  <c r="W165" i="55"/>
  <c r="X165" i="55"/>
  <c r="O166" i="55"/>
  <c r="AA166" i="55"/>
  <c r="Q166" i="55"/>
  <c r="AC166" i="55"/>
  <c r="R166" i="55"/>
  <c r="AD166" i="55"/>
  <c r="T166" i="55"/>
  <c r="U166" i="55"/>
  <c r="W166" i="55"/>
  <c r="X166" i="55"/>
  <c r="O167" i="55"/>
  <c r="AA167" i="55"/>
  <c r="Q167" i="55"/>
  <c r="AC167" i="55"/>
  <c r="R167" i="55"/>
  <c r="AD167" i="55"/>
  <c r="T167" i="55"/>
  <c r="U167" i="55"/>
  <c r="W167" i="55"/>
  <c r="X167" i="55"/>
  <c r="O168" i="55"/>
  <c r="AA168" i="55"/>
  <c r="Q168" i="55"/>
  <c r="AC168" i="55"/>
  <c r="R168" i="55"/>
  <c r="AD168" i="55"/>
  <c r="T168" i="55"/>
  <c r="U168" i="55"/>
  <c r="W168" i="55"/>
  <c r="X168" i="55"/>
  <c r="O169" i="55"/>
  <c r="AA169" i="55"/>
  <c r="Q169" i="55"/>
  <c r="AC169" i="55"/>
  <c r="R169" i="55"/>
  <c r="AD169" i="55"/>
  <c r="T169" i="55"/>
  <c r="U169" i="55"/>
  <c r="W169" i="55"/>
  <c r="X169" i="55"/>
  <c r="O170" i="55"/>
  <c r="AA170" i="55"/>
  <c r="Q170" i="55"/>
  <c r="AC170" i="55"/>
  <c r="R170" i="55"/>
  <c r="AD170" i="55"/>
  <c r="T170" i="55"/>
  <c r="U170" i="55"/>
  <c r="W170" i="55"/>
  <c r="X170" i="55"/>
  <c r="O171" i="55"/>
  <c r="AA171" i="55"/>
  <c r="Q171" i="55"/>
  <c r="AC171" i="55"/>
  <c r="R171" i="55"/>
  <c r="AD171" i="55"/>
  <c r="T171" i="55"/>
  <c r="U171" i="55"/>
  <c r="W171" i="55"/>
  <c r="X171" i="55"/>
  <c r="O172" i="55"/>
  <c r="AA172" i="55"/>
  <c r="Q172" i="55"/>
  <c r="AC172" i="55"/>
  <c r="R172" i="55"/>
  <c r="AD172" i="55"/>
  <c r="T172" i="55"/>
  <c r="U172" i="55"/>
  <c r="W172" i="55"/>
  <c r="X172" i="55"/>
  <c r="O173" i="55"/>
  <c r="AA173" i="55"/>
  <c r="Q173" i="55"/>
  <c r="AC173" i="55"/>
  <c r="R173" i="55"/>
  <c r="AD173" i="55"/>
  <c r="T173" i="55"/>
  <c r="U173" i="55"/>
  <c r="W173" i="55"/>
  <c r="X173" i="55"/>
  <c r="O174" i="55"/>
  <c r="AA174" i="55"/>
  <c r="Q174" i="55"/>
  <c r="AC174" i="55"/>
  <c r="R174" i="55"/>
  <c r="AD174" i="55"/>
  <c r="T174" i="55"/>
  <c r="U174" i="55"/>
  <c r="W174" i="55"/>
  <c r="X174" i="55"/>
  <c r="O175" i="55"/>
  <c r="AA175" i="55"/>
  <c r="Q175" i="55"/>
  <c r="AC175" i="55"/>
  <c r="R175" i="55"/>
  <c r="AD175" i="55"/>
  <c r="T175" i="55"/>
  <c r="U175" i="55"/>
  <c r="W175" i="55"/>
  <c r="X175" i="55"/>
  <c r="O176" i="55"/>
  <c r="AA176" i="55"/>
  <c r="Q176" i="55"/>
  <c r="AC176" i="55"/>
  <c r="R176" i="55"/>
  <c r="AD176" i="55"/>
  <c r="T176" i="55"/>
  <c r="U176" i="55"/>
  <c r="W176" i="55"/>
  <c r="X176" i="55"/>
  <c r="O177" i="55"/>
  <c r="AA177" i="55"/>
  <c r="Q177" i="55"/>
  <c r="AC177" i="55"/>
  <c r="R177" i="55"/>
  <c r="AD177" i="55"/>
  <c r="T177" i="55"/>
  <c r="U177" i="55"/>
  <c r="W177" i="55"/>
  <c r="X177" i="55"/>
  <c r="O178" i="55"/>
  <c r="AA178" i="55"/>
  <c r="Q178" i="55"/>
  <c r="AC178" i="55"/>
  <c r="R178" i="55"/>
  <c r="AD178" i="55"/>
  <c r="T178" i="55"/>
  <c r="U178" i="55"/>
  <c r="W178" i="55"/>
  <c r="X178" i="55"/>
  <c r="O179" i="55"/>
  <c r="AA179" i="55"/>
  <c r="Q179" i="55"/>
  <c r="AC179" i="55"/>
  <c r="R179" i="55"/>
  <c r="AD179" i="55"/>
  <c r="T179" i="55"/>
  <c r="U179" i="55"/>
  <c r="W179" i="55"/>
  <c r="X179" i="55"/>
  <c r="O180" i="55"/>
  <c r="AA180" i="55"/>
  <c r="Q180" i="55"/>
  <c r="AC180" i="55"/>
  <c r="R180" i="55"/>
  <c r="AD180" i="55"/>
  <c r="T180" i="55"/>
  <c r="U180" i="55"/>
  <c r="W180" i="55"/>
  <c r="X180" i="55"/>
  <c r="O181" i="55"/>
  <c r="AA181" i="55"/>
  <c r="Q181" i="55"/>
  <c r="AC181" i="55"/>
  <c r="R181" i="55"/>
  <c r="AD181" i="55"/>
  <c r="T181" i="55"/>
  <c r="U181" i="55"/>
  <c r="W181" i="55"/>
  <c r="X181" i="55"/>
  <c r="O182" i="55"/>
  <c r="AA182" i="55"/>
  <c r="Q182" i="55"/>
  <c r="AC182" i="55"/>
  <c r="R182" i="55"/>
  <c r="AD182" i="55"/>
  <c r="T182" i="55"/>
  <c r="U182" i="55"/>
  <c r="W182" i="55"/>
  <c r="X182" i="55"/>
  <c r="O183" i="55"/>
  <c r="AA183" i="55"/>
  <c r="Q183" i="55"/>
  <c r="AC183" i="55"/>
  <c r="R183" i="55"/>
  <c r="AD183" i="55"/>
  <c r="T183" i="55"/>
  <c r="U183" i="55"/>
  <c r="W183" i="55"/>
  <c r="X183" i="55"/>
  <c r="O184" i="55"/>
  <c r="AA184" i="55"/>
  <c r="Q184" i="55"/>
  <c r="AC184" i="55"/>
  <c r="R184" i="55"/>
  <c r="AD184" i="55"/>
  <c r="T184" i="55"/>
  <c r="U184" i="55"/>
  <c r="W184" i="55"/>
  <c r="X184" i="55"/>
  <c r="O185" i="55"/>
  <c r="AA185" i="55"/>
  <c r="Q185" i="55"/>
  <c r="AC185" i="55"/>
  <c r="R185" i="55"/>
  <c r="AD185" i="55"/>
  <c r="T185" i="55"/>
  <c r="U185" i="55"/>
  <c r="W185" i="55"/>
  <c r="X185" i="55"/>
  <c r="O186" i="55"/>
  <c r="AA186" i="55"/>
  <c r="Q186" i="55"/>
  <c r="AC186" i="55"/>
  <c r="R186" i="55"/>
  <c r="AD186" i="55"/>
  <c r="T186" i="55"/>
  <c r="U186" i="55"/>
  <c r="W186" i="55"/>
  <c r="X186" i="55"/>
  <c r="O187" i="55"/>
  <c r="AA187" i="55"/>
  <c r="Q187" i="55"/>
  <c r="AC187" i="55"/>
  <c r="R187" i="55"/>
  <c r="AD187" i="55"/>
  <c r="T187" i="55"/>
  <c r="U187" i="55"/>
  <c r="W187" i="55"/>
  <c r="X187" i="55"/>
  <c r="O188" i="55"/>
  <c r="AA188" i="55"/>
  <c r="Q188" i="55"/>
  <c r="AC188" i="55"/>
  <c r="R188" i="55"/>
  <c r="AD188" i="55"/>
  <c r="T188" i="55"/>
  <c r="U188" i="55"/>
  <c r="W188" i="55"/>
  <c r="X188" i="55"/>
  <c r="O189" i="55"/>
  <c r="AA189" i="55"/>
  <c r="Q189" i="55"/>
  <c r="AC189" i="55"/>
  <c r="R189" i="55"/>
  <c r="AD189" i="55"/>
  <c r="T189" i="55"/>
  <c r="U189" i="55"/>
  <c r="W189" i="55"/>
  <c r="X189" i="55"/>
  <c r="O190" i="55"/>
  <c r="AA190" i="55"/>
  <c r="Q190" i="55"/>
  <c r="AC190" i="55"/>
  <c r="R190" i="55"/>
  <c r="AD190" i="55"/>
  <c r="T190" i="55"/>
  <c r="U190" i="55"/>
  <c r="W190" i="55"/>
  <c r="X190" i="55"/>
  <c r="O191" i="55"/>
  <c r="AA191" i="55"/>
  <c r="Q191" i="55"/>
  <c r="AC191" i="55"/>
  <c r="R191" i="55"/>
  <c r="AD191" i="55"/>
  <c r="T191" i="55"/>
  <c r="U191" i="55"/>
  <c r="W191" i="55"/>
  <c r="X191" i="55"/>
  <c r="O192" i="55"/>
  <c r="AA192" i="55"/>
  <c r="Q192" i="55"/>
  <c r="AC192" i="55"/>
  <c r="R192" i="55"/>
  <c r="AD192" i="55"/>
  <c r="T192" i="55"/>
  <c r="U192" i="55"/>
  <c r="W192" i="55"/>
  <c r="X192" i="55"/>
  <c r="O193" i="55"/>
  <c r="AA193" i="55"/>
  <c r="Q193" i="55"/>
  <c r="AC193" i="55"/>
  <c r="R193" i="55"/>
  <c r="AD193" i="55"/>
  <c r="T193" i="55"/>
  <c r="U193" i="55"/>
  <c r="W193" i="55"/>
  <c r="X193" i="55"/>
  <c r="O194" i="55"/>
  <c r="AA194" i="55"/>
  <c r="Q194" i="55"/>
  <c r="AC194" i="55"/>
  <c r="R194" i="55"/>
  <c r="AD194" i="55"/>
  <c r="T194" i="55"/>
  <c r="U194" i="55"/>
  <c r="W194" i="55"/>
  <c r="X194" i="55"/>
  <c r="O195" i="55"/>
  <c r="AA195" i="55"/>
  <c r="Q195" i="55"/>
  <c r="AC195" i="55"/>
  <c r="R195" i="55"/>
  <c r="AD195" i="55"/>
  <c r="T195" i="55"/>
  <c r="U195" i="55"/>
  <c r="W195" i="55"/>
  <c r="X195" i="55"/>
  <c r="O196" i="55"/>
  <c r="AA196" i="55"/>
  <c r="Q196" i="55"/>
  <c r="AC196" i="55"/>
  <c r="R196" i="55"/>
  <c r="AD196" i="55"/>
  <c r="T196" i="55"/>
  <c r="U196" i="55"/>
  <c r="W196" i="55"/>
  <c r="X196" i="55"/>
  <c r="O197" i="55"/>
  <c r="AA197" i="55"/>
  <c r="Q197" i="55"/>
  <c r="AC197" i="55"/>
  <c r="R197" i="55"/>
  <c r="AD197" i="55"/>
  <c r="T197" i="55"/>
  <c r="U197" i="55"/>
  <c r="W197" i="55"/>
  <c r="X197" i="55"/>
  <c r="O198" i="55"/>
  <c r="AA198" i="55"/>
  <c r="Q198" i="55"/>
  <c r="AC198" i="55"/>
  <c r="R198" i="55"/>
  <c r="AD198" i="55"/>
  <c r="T198" i="55"/>
  <c r="U198" i="55"/>
  <c r="W198" i="55"/>
  <c r="X198" i="55"/>
  <c r="O199" i="55"/>
  <c r="AA199" i="55"/>
  <c r="Q199" i="55"/>
  <c r="AC199" i="55"/>
  <c r="R199" i="55"/>
  <c r="AD199" i="55"/>
  <c r="T199" i="55"/>
  <c r="U199" i="55"/>
  <c r="W199" i="55"/>
  <c r="X199" i="55"/>
  <c r="O200" i="55"/>
  <c r="AA200" i="55"/>
  <c r="Q200" i="55"/>
  <c r="AC200" i="55"/>
  <c r="R200" i="55"/>
  <c r="AD200" i="55"/>
  <c r="T200" i="55"/>
  <c r="U200" i="55"/>
  <c r="W200" i="55"/>
  <c r="X200" i="55"/>
  <c r="O201" i="55"/>
  <c r="AA201" i="55"/>
  <c r="Q201" i="55"/>
  <c r="AC201" i="55"/>
  <c r="R201" i="55"/>
  <c r="AD201" i="55"/>
  <c r="T201" i="55"/>
  <c r="U201" i="55"/>
  <c r="W201" i="55"/>
  <c r="X201" i="55"/>
  <c r="O202" i="55"/>
  <c r="AA202" i="55"/>
  <c r="Q202" i="55"/>
  <c r="AC202" i="55"/>
  <c r="R202" i="55"/>
  <c r="AD202" i="55"/>
  <c r="T202" i="55"/>
  <c r="U202" i="55"/>
  <c r="W202" i="55"/>
  <c r="X202" i="55"/>
  <c r="O203" i="55"/>
  <c r="AA203" i="55"/>
  <c r="Q203" i="55"/>
  <c r="AC203" i="55"/>
  <c r="R203" i="55"/>
  <c r="AD203" i="55"/>
  <c r="T203" i="55"/>
  <c r="U203" i="55"/>
  <c r="W203" i="55"/>
  <c r="X203" i="55"/>
  <c r="O204" i="55"/>
  <c r="AA204" i="55"/>
  <c r="Q204" i="55"/>
  <c r="AC204" i="55"/>
  <c r="R204" i="55"/>
  <c r="AD204" i="55"/>
  <c r="T204" i="55"/>
  <c r="U204" i="55"/>
  <c r="W204" i="55"/>
  <c r="X204" i="55"/>
  <c r="O205" i="55"/>
  <c r="AA205" i="55"/>
  <c r="Q205" i="55"/>
  <c r="AC205" i="55"/>
  <c r="R205" i="55"/>
  <c r="AD205" i="55"/>
  <c r="T205" i="55"/>
  <c r="U205" i="55"/>
  <c r="W205" i="55"/>
  <c r="X205" i="55"/>
  <c r="O206" i="55"/>
  <c r="AA206" i="55"/>
  <c r="Q206" i="55"/>
  <c r="AC206" i="55"/>
  <c r="R206" i="55"/>
  <c r="AD206" i="55"/>
  <c r="T206" i="55"/>
  <c r="U206" i="55"/>
  <c r="W206" i="55"/>
  <c r="X206" i="55"/>
  <c r="O207" i="55"/>
  <c r="AA207" i="55"/>
  <c r="Q207" i="55"/>
  <c r="AC207" i="55"/>
  <c r="R207" i="55"/>
  <c r="AD207" i="55"/>
  <c r="T207" i="55"/>
  <c r="U207" i="55"/>
  <c r="W207" i="55"/>
  <c r="X207" i="55"/>
  <c r="O208" i="55"/>
  <c r="AA208" i="55"/>
  <c r="Q208" i="55"/>
  <c r="AC208" i="55"/>
  <c r="R208" i="55"/>
  <c r="AD208" i="55"/>
  <c r="T208" i="55"/>
  <c r="U208" i="55"/>
  <c r="W208" i="55"/>
  <c r="X208" i="55"/>
  <c r="O209" i="55"/>
  <c r="AA209" i="55"/>
  <c r="Q209" i="55"/>
  <c r="AC209" i="55"/>
  <c r="R209" i="55"/>
  <c r="AD209" i="55"/>
  <c r="T209" i="55"/>
  <c r="U209" i="55"/>
  <c r="W209" i="55"/>
  <c r="X209" i="55"/>
  <c r="O210" i="55"/>
  <c r="AA210" i="55"/>
  <c r="Q210" i="55"/>
  <c r="AC210" i="55"/>
  <c r="R210" i="55"/>
  <c r="AD210" i="55"/>
  <c r="T210" i="55"/>
  <c r="U210" i="55"/>
  <c r="W210" i="55"/>
  <c r="X210" i="55"/>
  <c r="O211" i="55"/>
  <c r="AA211" i="55"/>
  <c r="Q211" i="55"/>
  <c r="AC211" i="55"/>
  <c r="R211" i="55"/>
  <c r="AD211" i="55"/>
  <c r="T211" i="55"/>
  <c r="U211" i="55"/>
  <c r="W211" i="55"/>
  <c r="X211" i="55"/>
  <c r="O212" i="55"/>
  <c r="AA212" i="55"/>
  <c r="Q212" i="55"/>
  <c r="AC212" i="55"/>
  <c r="R212" i="55"/>
  <c r="AD212" i="55"/>
  <c r="T212" i="55"/>
  <c r="U212" i="55"/>
  <c r="W212" i="55"/>
  <c r="X212" i="55"/>
  <c r="O213" i="55"/>
  <c r="AA213" i="55"/>
  <c r="Q213" i="55"/>
  <c r="AC213" i="55"/>
  <c r="R213" i="55"/>
  <c r="AD213" i="55"/>
  <c r="T213" i="55"/>
  <c r="U213" i="55"/>
  <c r="W213" i="55"/>
  <c r="X213" i="55"/>
  <c r="O214" i="55"/>
  <c r="AA214" i="55"/>
  <c r="Q214" i="55"/>
  <c r="AC214" i="55"/>
  <c r="R214" i="55"/>
  <c r="AD214" i="55"/>
  <c r="T214" i="55"/>
  <c r="U214" i="55"/>
  <c r="W214" i="55"/>
  <c r="X214" i="55"/>
  <c r="O215" i="55"/>
  <c r="AA215" i="55"/>
  <c r="Q215" i="55"/>
  <c r="AC215" i="55"/>
  <c r="R215" i="55"/>
  <c r="AD215" i="55"/>
  <c r="T215" i="55"/>
  <c r="U215" i="55"/>
  <c r="W215" i="55"/>
  <c r="X215" i="55"/>
  <c r="O216" i="55"/>
  <c r="AA216" i="55"/>
  <c r="Q216" i="55"/>
  <c r="AC216" i="55"/>
  <c r="R216" i="55"/>
  <c r="AD216" i="55"/>
  <c r="T216" i="55"/>
  <c r="U216" i="55"/>
  <c r="W216" i="55"/>
  <c r="X216" i="55"/>
  <c r="O217" i="55"/>
  <c r="AA217" i="55"/>
  <c r="Q217" i="55"/>
  <c r="AC217" i="55"/>
  <c r="R217" i="55"/>
  <c r="AD217" i="55"/>
  <c r="T217" i="55"/>
  <c r="U217" i="55"/>
  <c r="W217" i="55"/>
  <c r="X217" i="55"/>
  <c r="O218" i="55"/>
  <c r="AA218" i="55"/>
  <c r="Q218" i="55"/>
  <c r="AC218" i="55"/>
  <c r="R218" i="55"/>
  <c r="AD218" i="55"/>
  <c r="T218" i="55"/>
  <c r="U218" i="55"/>
  <c r="W218" i="55"/>
  <c r="X218" i="55"/>
  <c r="O219" i="55"/>
  <c r="AA219" i="55"/>
  <c r="Q219" i="55"/>
  <c r="AC219" i="55"/>
  <c r="R219" i="55"/>
  <c r="AD219" i="55"/>
  <c r="T219" i="55"/>
  <c r="U219" i="55"/>
  <c r="W219" i="55"/>
  <c r="X219" i="55"/>
  <c r="O220" i="55"/>
  <c r="AA220" i="55"/>
  <c r="Q220" i="55"/>
  <c r="AC220" i="55"/>
  <c r="R220" i="55"/>
  <c r="AD220" i="55"/>
  <c r="T220" i="55"/>
  <c r="U220" i="55"/>
  <c r="W220" i="55"/>
  <c r="X220" i="55"/>
  <c r="O221" i="55"/>
  <c r="AA221" i="55"/>
  <c r="Q221" i="55"/>
  <c r="AC221" i="55"/>
  <c r="R221" i="55"/>
  <c r="AD221" i="55"/>
  <c r="T221" i="55"/>
  <c r="U221" i="55"/>
  <c r="W221" i="55"/>
  <c r="X221" i="55"/>
  <c r="O222" i="55"/>
  <c r="AA222" i="55"/>
  <c r="Q222" i="55"/>
  <c r="AC222" i="55"/>
  <c r="R222" i="55"/>
  <c r="AD222" i="55"/>
  <c r="T222" i="55"/>
  <c r="U222" i="55"/>
  <c r="W222" i="55"/>
  <c r="X222" i="55"/>
  <c r="O223" i="55"/>
  <c r="AA223" i="55"/>
  <c r="Q223" i="55"/>
  <c r="AC223" i="55"/>
  <c r="R223" i="55"/>
  <c r="AD223" i="55"/>
  <c r="T223" i="55"/>
  <c r="U223" i="55"/>
  <c r="W223" i="55"/>
  <c r="X223" i="55"/>
  <c r="O224" i="55"/>
  <c r="AA224" i="55"/>
  <c r="Q224" i="55"/>
  <c r="AC224" i="55"/>
  <c r="R224" i="55"/>
  <c r="AD224" i="55"/>
  <c r="T224" i="55"/>
  <c r="U224" i="55"/>
  <c r="W224" i="55"/>
  <c r="X224" i="55"/>
  <c r="O225" i="55"/>
  <c r="AA225" i="55"/>
  <c r="Q225" i="55"/>
  <c r="AC225" i="55"/>
  <c r="R225" i="55"/>
  <c r="AD225" i="55"/>
  <c r="T225" i="55"/>
  <c r="U225" i="55"/>
  <c r="W225" i="55"/>
  <c r="X225" i="55"/>
  <c r="O226" i="55"/>
  <c r="AA226" i="55"/>
  <c r="Q226" i="55"/>
  <c r="AC226" i="55"/>
  <c r="R226" i="55"/>
  <c r="AD226" i="55"/>
  <c r="T226" i="55"/>
  <c r="U226" i="55"/>
  <c r="W226" i="55"/>
  <c r="X226" i="55"/>
  <c r="O227" i="55"/>
  <c r="AA227" i="55"/>
  <c r="Q227" i="55"/>
  <c r="AC227" i="55"/>
  <c r="R227" i="55"/>
  <c r="AD227" i="55"/>
  <c r="T227" i="55"/>
  <c r="U227" i="55"/>
  <c r="W227" i="55"/>
  <c r="X227" i="55"/>
  <c r="O228" i="55"/>
  <c r="AA228" i="55"/>
  <c r="Q228" i="55"/>
  <c r="AC228" i="55"/>
  <c r="R228" i="55"/>
  <c r="AD228" i="55"/>
  <c r="T228" i="55"/>
  <c r="U228" i="55"/>
  <c r="W228" i="55"/>
  <c r="X228" i="55"/>
  <c r="O229" i="55"/>
  <c r="AA229" i="55"/>
  <c r="Q229" i="55"/>
  <c r="AC229" i="55"/>
  <c r="R229" i="55"/>
  <c r="AD229" i="55"/>
  <c r="T229" i="55"/>
  <c r="U229" i="55"/>
  <c r="W229" i="55"/>
  <c r="X229" i="55"/>
  <c r="O230" i="55"/>
  <c r="AA230" i="55"/>
  <c r="Q230" i="55"/>
  <c r="AC230" i="55"/>
  <c r="R230" i="55"/>
  <c r="AD230" i="55"/>
  <c r="T230" i="55"/>
  <c r="U230" i="55"/>
  <c r="W230" i="55"/>
  <c r="X230" i="55"/>
  <c r="O231" i="55"/>
  <c r="AA231" i="55"/>
  <c r="Q231" i="55"/>
  <c r="AC231" i="55"/>
  <c r="R231" i="55"/>
  <c r="AD231" i="55"/>
  <c r="T231" i="55"/>
  <c r="U231" i="55"/>
  <c r="W231" i="55"/>
  <c r="X231" i="55"/>
  <c r="O232" i="55"/>
  <c r="AA232" i="55"/>
  <c r="Q232" i="55"/>
  <c r="AC232" i="55"/>
  <c r="R232" i="55"/>
  <c r="AD232" i="55"/>
  <c r="T232" i="55"/>
  <c r="U232" i="55"/>
  <c r="W232" i="55"/>
  <c r="X232" i="55"/>
  <c r="O233" i="55"/>
  <c r="AA233" i="55"/>
  <c r="Q233" i="55"/>
  <c r="AC233" i="55"/>
  <c r="R233" i="55"/>
  <c r="AD233" i="55"/>
  <c r="T233" i="55"/>
  <c r="U233" i="55"/>
  <c r="W233" i="55"/>
  <c r="X233" i="55"/>
  <c r="O234" i="55"/>
  <c r="AA234" i="55"/>
  <c r="Q234" i="55"/>
  <c r="AC234" i="55"/>
  <c r="R234" i="55"/>
  <c r="AD234" i="55"/>
  <c r="T234" i="55"/>
  <c r="U234" i="55"/>
  <c r="W234" i="55"/>
  <c r="X234" i="55"/>
  <c r="O235" i="55"/>
  <c r="AA235" i="55"/>
  <c r="Q235" i="55"/>
  <c r="AC235" i="55"/>
  <c r="R235" i="55"/>
  <c r="AD235" i="55"/>
  <c r="T235" i="55"/>
  <c r="U235" i="55"/>
  <c r="W235" i="55"/>
  <c r="X235" i="55"/>
  <c r="O236" i="55"/>
  <c r="AA236" i="55"/>
  <c r="Q236" i="55"/>
  <c r="AC236" i="55"/>
  <c r="R236" i="55"/>
  <c r="AD236" i="55"/>
  <c r="T236" i="55"/>
  <c r="U236" i="55"/>
  <c r="W236" i="55"/>
  <c r="X236" i="55"/>
  <c r="O237" i="55"/>
  <c r="AA237" i="55"/>
  <c r="Q237" i="55"/>
  <c r="AC237" i="55"/>
  <c r="R237" i="55"/>
  <c r="AD237" i="55"/>
  <c r="T237" i="55"/>
  <c r="U237" i="55"/>
  <c r="W237" i="55"/>
  <c r="X237" i="55"/>
  <c r="O238" i="55"/>
  <c r="AA238" i="55"/>
  <c r="Q238" i="55"/>
  <c r="AC238" i="55"/>
  <c r="R238" i="55"/>
  <c r="AD238" i="55"/>
  <c r="T238" i="55"/>
  <c r="U238" i="55"/>
  <c r="W238" i="55"/>
  <c r="X238" i="55"/>
  <c r="O239" i="55"/>
  <c r="AA239" i="55"/>
  <c r="Q239" i="55"/>
  <c r="AC239" i="55"/>
  <c r="R239" i="55"/>
  <c r="AD239" i="55"/>
  <c r="T239" i="55"/>
  <c r="U239" i="55"/>
  <c r="W239" i="55"/>
  <c r="X239" i="55"/>
  <c r="O240" i="55"/>
  <c r="AA240" i="55"/>
  <c r="Q240" i="55"/>
  <c r="AC240" i="55"/>
  <c r="R240" i="55"/>
  <c r="AD240" i="55"/>
  <c r="T240" i="55"/>
  <c r="U240" i="55"/>
  <c r="W240" i="55"/>
  <c r="X240" i="55"/>
  <c r="X1" i="55"/>
  <c r="W1" i="55"/>
  <c r="U1" i="55"/>
  <c r="T1" i="55"/>
  <c r="R1" i="55"/>
  <c r="AD1" i="55"/>
  <c r="Q1" i="55"/>
  <c r="AC1" i="55"/>
  <c r="O1" i="55"/>
  <c r="AA1" i="55"/>
  <c r="N2" i="55"/>
  <c r="Z2" i="55"/>
  <c r="N3" i="55"/>
  <c r="Z3" i="55"/>
  <c r="N4" i="55"/>
  <c r="Z4" i="55"/>
  <c r="N5" i="55"/>
  <c r="Z5" i="55"/>
  <c r="N6" i="55"/>
  <c r="Z6" i="55"/>
  <c r="N7" i="55"/>
  <c r="Z7" i="55"/>
  <c r="N8" i="55"/>
  <c r="Z8" i="55"/>
  <c r="N9" i="55"/>
  <c r="Z9" i="55"/>
  <c r="N10" i="55"/>
  <c r="Z10" i="55"/>
  <c r="N11" i="55"/>
  <c r="Z11" i="55"/>
  <c r="N12" i="55"/>
  <c r="Z12" i="55"/>
  <c r="N13" i="55"/>
  <c r="Z13" i="55"/>
  <c r="N14" i="55"/>
  <c r="Z14" i="55"/>
  <c r="N15" i="55"/>
  <c r="Z15" i="55"/>
  <c r="N16" i="55"/>
  <c r="Z16" i="55"/>
  <c r="N17" i="55"/>
  <c r="Z17" i="55"/>
  <c r="N18" i="55"/>
  <c r="Z18" i="55"/>
  <c r="N19" i="55"/>
  <c r="Z19" i="55"/>
  <c r="N20" i="55"/>
  <c r="Z20" i="55"/>
  <c r="N21" i="55"/>
  <c r="Z21" i="55"/>
  <c r="N22" i="55"/>
  <c r="Z22" i="55"/>
  <c r="N23" i="55"/>
  <c r="Z23" i="55"/>
  <c r="N24" i="55"/>
  <c r="Z24" i="55"/>
  <c r="N25" i="55"/>
  <c r="Z25" i="55"/>
  <c r="N26" i="55"/>
  <c r="Z26" i="55"/>
  <c r="N27" i="55"/>
  <c r="Z27" i="55"/>
  <c r="N28" i="55"/>
  <c r="Z28" i="55"/>
  <c r="N29" i="55"/>
  <c r="Z29" i="55"/>
  <c r="N30" i="55"/>
  <c r="Z30" i="55"/>
  <c r="N31" i="55"/>
  <c r="Z31" i="55"/>
  <c r="N32" i="55"/>
  <c r="Z32" i="55"/>
  <c r="N33" i="55"/>
  <c r="Z33" i="55"/>
  <c r="N34" i="55"/>
  <c r="Z34" i="55"/>
  <c r="N35" i="55"/>
  <c r="Z35" i="55"/>
  <c r="N36" i="55"/>
  <c r="Z36" i="55"/>
  <c r="N37" i="55"/>
  <c r="Z37" i="55"/>
  <c r="N38" i="55"/>
  <c r="Z38" i="55"/>
  <c r="N39" i="55"/>
  <c r="Z39" i="55"/>
  <c r="N40" i="55"/>
  <c r="Z40" i="55"/>
  <c r="N41" i="55"/>
  <c r="Z41" i="55"/>
  <c r="N42" i="55"/>
  <c r="Z42" i="55"/>
  <c r="N43" i="55"/>
  <c r="Z43" i="55"/>
  <c r="N44" i="55"/>
  <c r="Z44" i="55"/>
  <c r="N45" i="55"/>
  <c r="Z45" i="55"/>
  <c r="N46" i="55"/>
  <c r="Z46" i="55"/>
  <c r="N47" i="55"/>
  <c r="Z47" i="55"/>
  <c r="N48" i="55"/>
  <c r="Z48" i="55"/>
  <c r="N49" i="55"/>
  <c r="Z49" i="55"/>
  <c r="N50" i="55"/>
  <c r="Z50" i="55"/>
  <c r="N51" i="55"/>
  <c r="Z51" i="55"/>
  <c r="N52" i="55"/>
  <c r="Z52" i="55"/>
  <c r="N53" i="55"/>
  <c r="Z53" i="55"/>
  <c r="N54" i="55"/>
  <c r="Z54" i="55"/>
  <c r="N55" i="55"/>
  <c r="Z55" i="55"/>
  <c r="N56" i="55"/>
  <c r="Z56" i="55"/>
  <c r="N57" i="55"/>
  <c r="Z57" i="55"/>
  <c r="N58" i="55"/>
  <c r="Z58" i="55"/>
  <c r="N59" i="55"/>
  <c r="Z59" i="55"/>
  <c r="N60" i="55"/>
  <c r="Z60" i="55"/>
  <c r="N61" i="55"/>
  <c r="Z61" i="55"/>
  <c r="N62" i="55"/>
  <c r="Z62" i="55"/>
  <c r="N63" i="55"/>
  <c r="Z63" i="55"/>
  <c r="N64" i="55"/>
  <c r="Z64" i="55"/>
  <c r="N65" i="55"/>
  <c r="Z65" i="55"/>
  <c r="N66" i="55"/>
  <c r="Z66" i="55"/>
  <c r="N67" i="55"/>
  <c r="Z67" i="55"/>
  <c r="N68" i="55"/>
  <c r="Z68" i="55"/>
  <c r="N69" i="55"/>
  <c r="Z69" i="55"/>
  <c r="N70" i="55"/>
  <c r="Z70" i="55"/>
  <c r="N71" i="55"/>
  <c r="Z71" i="55"/>
  <c r="N72" i="55"/>
  <c r="Z72" i="55"/>
  <c r="N73" i="55"/>
  <c r="Z73" i="55"/>
  <c r="N74" i="55"/>
  <c r="Z74" i="55"/>
  <c r="N75" i="55"/>
  <c r="Z75" i="55"/>
  <c r="N76" i="55"/>
  <c r="Z76" i="55"/>
  <c r="N77" i="55"/>
  <c r="Z77" i="55"/>
  <c r="N78" i="55"/>
  <c r="Z78" i="55"/>
  <c r="N79" i="55"/>
  <c r="Z79" i="55"/>
  <c r="N80" i="55"/>
  <c r="Z80" i="55"/>
  <c r="N81" i="55"/>
  <c r="Z81" i="55"/>
  <c r="N82" i="55"/>
  <c r="Z82" i="55"/>
  <c r="N83" i="55"/>
  <c r="Z83" i="55"/>
  <c r="N84" i="55"/>
  <c r="Z84" i="55"/>
  <c r="N85" i="55"/>
  <c r="Z85" i="55"/>
  <c r="N86" i="55"/>
  <c r="Z86" i="55"/>
  <c r="N87" i="55"/>
  <c r="Z87" i="55"/>
  <c r="N88" i="55"/>
  <c r="Z88" i="55"/>
  <c r="N89" i="55"/>
  <c r="Z89" i="55"/>
  <c r="N90" i="55"/>
  <c r="Z90" i="55"/>
  <c r="N91" i="55"/>
  <c r="Z91" i="55"/>
  <c r="N92" i="55"/>
  <c r="Z92" i="55"/>
  <c r="N93" i="55"/>
  <c r="Z93" i="55"/>
  <c r="N94" i="55"/>
  <c r="Z94" i="55"/>
  <c r="N95" i="55"/>
  <c r="Z95" i="55"/>
  <c r="N96" i="55"/>
  <c r="Z96" i="55"/>
  <c r="N97" i="55"/>
  <c r="Z97" i="55"/>
  <c r="N98" i="55"/>
  <c r="Z98" i="55"/>
  <c r="N99" i="55"/>
  <c r="Z99" i="55"/>
  <c r="N100" i="55"/>
  <c r="Z100" i="55"/>
  <c r="N101" i="55"/>
  <c r="Z101" i="55"/>
  <c r="N102" i="55"/>
  <c r="Z102" i="55"/>
  <c r="N103" i="55"/>
  <c r="Z103" i="55"/>
  <c r="N104" i="55"/>
  <c r="Z104" i="55"/>
  <c r="N105" i="55"/>
  <c r="Z105" i="55"/>
  <c r="N106" i="55"/>
  <c r="Z106" i="55"/>
  <c r="N107" i="55"/>
  <c r="Z107" i="55"/>
  <c r="N108" i="55"/>
  <c r="Z108" i="55"/>
  <c r="N109" i="55"/>
  <c r="Z109" i="55"/>
  <c r="N110" i="55"/>
  <c r="Z110" i="55"/>
  <c r="N111" i="55"/>
  <c r="Z111" i="55"/>
  <c r="N112" i="55"/>
  <c r="Z112" i="55"/>
  <c r="N113" i="55"/>
  <c r="Z113" i="55"/>
  <c r="N114" i="55"/>
  <c r="Z114" i="55"/>
  <c r="N115" i="55"/>
  <c r="Z115" i="55"/>
  <c r="N116" i="55"/>
  <c r="Z116" i="55"/>
  <c r="N117" i="55"/>
  <c r="Z117" i="55"/>
  <c r="N118" i="55"/>
  <c r="Z118" i="55"/>
  <c r="N119" i="55"/>
  <c r="Z119" i="55"/>
  <c r="N120" i="55"/>
  <c r="Z120" i="55"/>
  <c r="N121" i="55"/>
  <c r="Z121" i="55"/>
  <c r="N122" i="55"/>
  <c r="Z122" i="55"/>
  <c r="N123" i="55"/>
  <c r="Z123" i="55"/>
  <c r="N124" i="55"/>
  <c r="Z124" i="55"/>
  <c r="N125" i="55"/>
  <c r="Z125" i="55"/>
  <c r="N126" i="55"/>
  <c r="Z126" i="55"/>
  <c r="N127" i="55"/>
  <c r="Z127" i="55"/>
  <c r="N128" i="55"/>
  <c r="Z128" i="55"/>
  <c r="N129" i="55"/>
  <c r="Z129" i="55"/>
  <c r="N130" i="55"/>
  <c r="Z130" i="55"/>
  <c r="N131" i="55"/>
  <c r="Z131" i="55"/>
  <c r="N132" i="55"/>
  <c r="Z132" i="55"/>
  <c r="N133" i="55"/>
  <c r="Z133" i="55"/>
  <c r="N134" i="55"/>
  <c r="Z134" i="55"/>
  <c r="N135" i="55"/>
  <c r="Z135" i="55"/>
  <c r="N136" i="55"/>
  <c r="Z136" i="55"/>
  <c r="N137" i="55"/>
  <c r="Z137" i="55"/>
  <c r="N138" i="55"/>
  <c r="Z138" i="55"/>
  <c r="N139" i="55"/>
  <c r="Z139" i="55"/>
  <c r="N140" i="55"/>
  <c r="Z140" i="55"/>
  <c r="N141" i="55"/>
  <c r="Z141" i="55"/>
  <c r="N142" i="55"/>
  <c r="Z142" i="55"/>
  <c r="N143" i="55"/>
  <c r="Z143" i="55"/>
  <c r="N144" i="55"/>
  <c r="Z144" i="55"/>
  <c r="N145" i="55"/>
  <c r="Z145" i="55"/>
  <c r="N146" i="55"/>
  <c r="Z146" i="55"/>
  <c r="N147" i="55"/>
  <c r="Z147" i="55"/>
  <c r="N148" i="55"/>
  <c r="Z148" i="55"/>
  <c r="N149" i="55"/>
  <c r="Z149" i="55"/>
  <c r="N150" i="55"/>
  <c r="Z150" i="55"/>
  <c r="N151" i="55"/>
  <c r="Z151" i="55"/>
  <c r="N152" i="55"/>
  <c r="Z152" i="55"/>
  <c r="N153" i="55"/>
  <c r="Z153" i="55"/>
  <c r="N154" i="55"/>
  <c r="Z154" i="55"/>
  <c r="N155" i="55"/>
  <c r="Z155" i="55"/>
  <c r="N156" i="55"/>
  <c r="Z156" i="55"/>
  <c r="N157" i="55"/>
  <c r="Z157" i="55"/>
  <c r="N158" i="55"/>
  <c r="Z158" i="55"/>
  <c r="N159" i="55"/>
  <c r="Z159" i="55"/>
  <c r="N160" i="55"/>
  <c r="Z160" i="55"/>
  <c r="N161" i="55"/>
  <c r="Z161" i="55"/>
  <c r="N162" i="55"/>
  <c r="Z162" i="55"/>
  <c r="N163" i="55"/>
  <c r="Z163" i="55"/>
  <c r="N164" i="55"/>
  <c r="Z164" i="55"/>
  <c r="N165" i="55"/>
  <c r="Z165" i="55"/>
  <c r="N166" i="55"/>
  <c r="Z166" i="55"/>
  <c r="N167" i="55"/>
  <c r="Z167" i="55"/>
  <c r="N168" i="55"/>
  <c r="Z168" i="55"/>
  <c r="N169" i="55"/>
  <c r="Z169" i="55"/>
  <c r="N170" i="55"/>
  <c r="Z170" i="55"/>
  <c r="N171" i="55"/>
  <c r="Z171" i="55"/>
  <c r="N172" i="55"/>
  <c r="Z172" i="55"/>
  <c r="N173" i="55"/>
  <c r="Z173" i="55"/>
  <c r="N174" i="55"/>
  <c r="Z174" i="55"/>
  <c r="N175" i="55"/>
  <c r="Z175" i="55"/>
  <c r="N176" i="55"/>
  <c r="Z176" i="55"/>
  <c r="N177" i="55"/>
  <c r="Z177" i="55"/>
  <c r="N178" i="55"/>
  <c r="Z178" i="55"/>
  <c r="N179" i="55"/>
  <c r="Z179" i="55"/>
  <c r="N180" i="55"/>
  <c r="Z180" i="55"/>
  <c r="N181" i="55"/>
  <c r="Z181" i="55"/>
  <c r="N182" i="55"/>
  <c r="Z182" i="55"/>
  <c r="N183" i="55"/>
  <c r="Z183" i="55"/>
  <c r="N184" i="55"/>
  <c r="Z184" i="55"/>
  <c r="N185" i="55"/>
  <c r="Z185" i="55"/>
  <c r="N186" i="55"/>
  <c r="Z186" i="55"/>
  <c r="N187" i="55"/>
  <c r="Z187" i="55"/>
  <c r="N188" i="55"/>
  <c r="Z188" i="55"/>
  <c r="N189" i="55"/>
  <c r="Z189" i="55"/>
  <c r="N190" i="55"/>
  <c r="Z190" i="55"/>
  <c r="N191" i="55"/>
  <c r="Z191" i="55"/>
  <c r="N192" i="55"/>
  <c r="Z192" i="55"/>
  <c r="N193" i="55"/>
  <c r="Z193" i="55"/>
  <c r="N194" i="55"/>
  <c r="Z194" i="55"/>
  <c r="N195" i="55"/>
  <c r="Z195" i="55"/>
  <c r="N196" i="55"/>
  <c r="Z196" i="55"/>
  <c r="N197" i="55"/>
  <c r="Z197" i="55"/>
  <c r="N198" i="55"/>
  <c r="Z198" i="55"/>
  <c r="N199" i="55"/>
  <c r="Z199" i="55"/>
  <c r="N200" i="55"/>
  <c r="Z200" i="55"/>
  <c r="N201" i="55"/>
  <c r="Z201" i="55"/>
  <c r="N202" i="55"/>
  <c r="Z202" i="55"/>
  <c r="N203" i="55"/>
  <c r="Z203" i="55"/>
  <c r="N204" i="55"/>
  <c r="Z204" i="55"/>
  <c r="N205" i="55"/>
  <c r="Z205" i="55"/>
  <c r="N206" i="55"/>
  <c r="Z206" i="55"/>
  <c r="N207" i="55"/>
  <c r="Z207" i="55"/>
  <c r="N208" i="55"/>
  <c r="Z208" i="55"/>
  <c r="N209" i="55"/>
  <c r="Z209" i="55"/>
  <c r="N210" i="55"/>
  <c r="Z210" i="55"/>
  <c r="N211" i="55"/>
  <c r="Z211" i="55"/>
  <c r="N212" i="55"/>
  <c r="Z212" i="55"/>
  <c r="N213" i="55"/>
  <c r="Z213" i="55"/>
  <c r="N214" i="55"/>
  <c r="Z214" i="55"/>
  <c r="N215" i="55"/>
  <c r="Z215" i="55"/>
  <c r="N216" i="55"/>
  <c r="Z216" i="55"/>
  <c r="N217" i="55"/>
  <c r="Z217" i="55"/>
  <c r="N218" i="55"/>
  <c r="Z218" i="55"/>
  <c r="N219" i="55"/>
  <c r="Z219" i="55"/>
  <c r="N220" i="55"/>
  <c r="Z220" i="55"/>
  <c r="N221" i="55"/>
  <c r="Z221" i="55"/>
  <c r="N222" i="55"/>
  <c r="Z222" i="55"/>
  <c r="N223" i="55"/>
  <c r="Z223" i="55"/>
  <c r="N224" i="55"/>
  <c r="Z224" i="55"/>
  <c r="N225" i="55"/>
  <c r="Z225" i="55"/>
  <c r="N226" i="55"/>
  <c r="Z226" i="55"/>
  <c r="N227" i="55"/>
  <c r="Z227" i="55"/>
  <c r="N228" i="55"/>
  <c r="Z228" i="55"/>
  <c r="N229" i="55"/>
  <c r="Z229" i="55"/>
  <c r="N230" i="55"/>
  <c r="Z230" i="55"/>
  <c r="N231" i="55"/>
  <c r="Z231" i="55"/>
  <c r="N232" i="55"/>
  <c r="Z232" i="55"/>
  <c r="N233" i="55"/>
  <c r="Z233" i="55"/>
  <c r="N234" i="55"/>
  <c r="Z234" i="55"/>
  <c r="N235" i="55"/>
  <c r="Z235" i="55"/>
  <c r="N236" i="55"/>
  <c r="Z236" i="55"/>
  <c r="N237" i="55"/>
  <c r="Z237" i="55"/>
  <c r="N238" i="55"/>
  <c r="Z238" i="55"/>
  <c r="N239" i="55"/>
  <c r="Z239" i="55"/>
  <c r="N240" i="55"/>
  <c r="Z240" i="55"/>
  <c r="N1" i="55"/>
  <c r="Z1" i="55"/>
  <c r="P39" i="25"/>
  <c r="P29" i="25"/>
  <c r="Y48" i="25"/>
  <c r="AJ161" i="25"/>
  <c r="AH161" i="25"/>
  <c r="AJ160" i="25"/>
  <c r="AH160" i="25"/>
  <c r="AJ159" i="25"/>
  <c r="AH159" i="25"/>
  <c r="AJ158" i="25"/>
  <c r="AH158" i="25"/>
  <c r="AJ157" i="25"/>
  <c r="AH157" i="25"/>
  <c r="AJ156" i="25"/>
  <c r="AH156" i="25"/>
  <c r="AJ155" i="25"/>
  <c r="AH155" i="25"/>
  <c r="AJ154" i="25"/>
  <c r="AH154" i="25"/>
  <c r="AJ153" i="25"/>
  <c r="AH153" i="25"/>
  <c r="AJ152" i="25"/>
  <c r="AH152" i="25"/>
  <c r="AJ151" i="25"/>
  <c r="AH151" i="25"/>
  <c r="AJ150" i="25"/>
  <c r="AH150" i="25"/>
  <c r="AJ149" i="25"/>
  <c r="AH149" i="25"/>
  <c r="AJ148" i="25"/>
  <c r="AH148" i="25"/>
  <c r="AJ147" i="25"/>
  <c r="AH147" i="25"/>
  <c r="AJ146" i="25"/>
  <c r="AH146" i="25"/>
  <c r="AJ145" i="25"/>
  <c r="AH145" i="25"/>
  <c r="AJ144" i="25"/>
  <c r="AH144" i="25"/>
  <c r="AJ143" i="25"/>
  <c r="AH143" i="25"/>
  <c r="AJ142" i="25"/>
  <c r="AH142" i="25"/>
  <c r="AJ141" i="25"/>
  <c r="AH141" i="25"/>
  <c r="AJ140" i="25"/>
  <c r="AH140" i="25"/>
  <c r="AJ139" i="25"/>
  <c r="AH139" i="25"/>
  <c r="AJ138" i="25"/>
  <c r="AH138" i="25"/>
  <c r="AJ137" i="25"/>
  <c r="AH137" i="25"/>
  <c r="AJ136" i="25"/>
  <c r="AH136" i="25"/>
  <c r="AJ135" i="25"/>
  <c r="AH135" i="25"/>
  <c r="AJ134" i="25"/>
  <c r="AH134" i="25"/>
  <c r="AJ133" i="25"/>
  <c r="AH133" i="25"/>
  <c r="AJ132" i="25"/>
  <c r="AH132" i="25"/>
  <c r="AJ131" i="25"/>
  <c r="AH131" i="25"/>
  <c r="AJ130" i="25"/>
  <c r="AH130" i="25"/>
  <c r="AJ129" i="25"/>
  <c r="AH129" i="25"/>
  <c r="AJ128" i="25"/>
  <c r="AH128" i="25"/>
  <c r="AJ127" i="25"/>
  <c r="AH127" i="25"/>
  <c r="AJ126" i="25"/>
  <c r="AH126" i="25"/>
  <c r="AJ125" i="25"/>
  <c r="AH125" i="25"/>
  <c r="AJ124" i="25"/>
  <c r="AH124" i="25"/>
  <c r="AJ123" i="25"/>
  <c r="AH123" i="25"/>
  <c r="AJ122" i="25"/>
  <c r="AH122" i="25"/>
  <c r="AJ121" i="25"/>
  <c r="AH121" i="25"/>
  <c r="AJ120" i="25"/>
  <c r="AH120" i="25"/>
  <c r="AJ119" i="25"/>
  <c r="AH119" i="25"/>
  <c r="AJ118" i="25"/>
  <c r="AH118" i="25"/>
  <c r="AJ117" i="25"/>
  <c r="AH117" i="25"/>
  <c r="AJ116" i="25"/>
  <c r="AH116" i="25"/>
  <c r="AJ115" i="25"/>
  <c r="AH115" i="25"/>
  <c r="AJ114" i="25"/>
  <c r="AH114" i="25"/>
  <c r="AJ113" i="25"/>
  <c r="AH113" i="25"/>
  <c r="AJ112" i="25"/>
  <c r="AH112" i="25"/>
  <c r="AJ111" i="25"/>
  <c r="AH111" i="25"/>
  <c r="AJ110" i="25"/>
  <c r="AH110" i="25"/>
  <c r="AJ109" i="25"/>
  <c r="AH109" i="25"/>
  <c r="AJ108" i="25"/>
  <c r="AH108" i="25"/>
  <c r="AJ107" i="25"/>
  <c r="AH107" i="25"/>
  <c r="AJ106" i="25"/>
  <c r="AH106" i="25"/>
  <c r="AJ105" i="25"/>
  <c r="AH105" i="25"/>
  <c r="AJ104" i="25"/>
  <c r="AH104" i="25"/>
  <c r="AJ103" i="25"/>
  <c r="AH103" i="25"/>
  <c r="AJ102" i="25"/>
  <c r="AH102" i="25"/>
  <c r="AJ101" i="25"/>
  <c r="AH101" i="25"/>
  <c r="AJ100" i="25"/>
  <c r="AH100" i="25"/>
  <c r="AJ99" i="25"/>
  <c r="AH99" i="25"/>
  <c r="AJ98" i="25"/>
  <c r="AH98" i="25"/>
  <c r="AJ97" i="25"/>
  <c r="AH97" i="25"/>
  <c r="AJ96" i="25"/>
  <c r="AH96" i="25"/>
  <c r="AJ95" i="25"/>
  <c r="AH95" i="25"/>
  <c r="AJ94" i="25"/>
  <c r="AH94" i="25"/>
  <c r="AJ93" i="25"/>
  <c r="AH93" i="25"/>
  <c r="AJ92" i="25"/>
  <c r="AH92" i="25"/>
  <c r="AJ91" i="25"/>
  <c r="AH91" i="25"/>
  <c r="AJ90" i="25"/>
  <c r="AH90" i="25"/>
  <c r="AJ89" i="25"/>
  <c r="AH89" i="25"/>
  <c r="AJ88" i="25"/>
  <c r="AH88" i="25"/>
  <c r="AJ87" i="25"/>
  <c r="AH87" i="25"/>
  <c r="AJ86" i="25"/>
  <c r="AH86" i="25"/>
  <c r="AJ85" i="25"/>
  <c r="AH85" i="25"/>
  <c r="AJ84" i="25"/>
  <c r="AH84" i="25"/>
  <c r="AJ83" i="25"/>
  <c r="AH83" i="25"/>
  <c r="AJ82" i="25"/>
  <c r="AH82" i="25"/>
  <c r="AJ81" i="25"/>
  <c r="AH81" i="25"/>
  <c r="AJ80" i="25"/>
  <c r="AH80" i="25"/>
  <c r="AJ79" i="25"/>
  <c r="AH79" i="25"/>
  <c r="AJ78" i="25"/>
  <c r="AH78" i="25"/>
  <c r="AJ77" i="25"/>
  <c r="AH77" i="25"/>
  <c r="AJ76" i="25"/>
  <c r="AH76" i="25"/>
  <c r="AJ75" i="25"/>
  <c r="AH75" i="25"/>
  <c r="AJ74" i="25"/>
  <c r="AH74" i="25"/>
  <c r="AJ73" i="25"/>
  <c r="AH73" i="25"/>
  <c r="AJ72" i="25"/>
  <c r="AH72" i="25"/>
  <c r="AJ71" i="25"/>
  <c r="AH71" i="25"/>
  <c r="AJ70" i="25"/>
  <c r="AH70" i="25"/>
  <c r="AJ69" i="25"/>
  <c r="AH69" i="25"/>
  <c r="AJ68" i="25"/>
  <c r="AH68" i="25"/>
  <c r="AJ67" i="25"/>
  <c r="AH67" i="25"/>
  <c r="AJ66" i="25"/>
  <c r="AH66" i="25"/>
  <c r="AJ65" i="25"/>
  <c r="AH65" i="25"/>
  <c r="AJ64" i="25"/>
  <c r="AH64" i="25"/>
  <c r="AJ63" i="25"/>
  <c r="AH63" i="25"/>
  <c r="AJ62" i="25"/>
  <c r="AH62" i="25"/>
  <c r="AJ61" i="25"/>
  <c r="AH61" i="25"/>
  <c r="AJ60" i="25"/>
  <c r="AH60" i="25"/>
  <c r="AJ59" i="25"/>
  <c r="AH59" i="25"/>
  <c r="AJ58" i="25"/>
  <c r="AH58" i="25"/>
  <c r="AJ57" i="25"/>
  <c r="AH57" i="25"/>
  <c r="AJ56" i="25"/>
  <c r="AH56" i="25"/>
  <c r="AJ55" i="25"/>
  <c r="AH55" i="25"/>
  <c r="AJ54" i="25"/>
  <c r="AH54" i="25"/>
  <c r="AJ53" i="25"/>
  <c r="AH53" i="25"/>
  <c r="AJ52" i="25"/>
  <c r="AH52" i="25"/>
  <c r="AJ51" i="25"/>
  <c r="AH51" i="25"/>
  <c r="AJ50" i="25"/>
  <c r="AH50" i="25"/>
  <c r="AJ49" i="25"/>
  <c r="AH49" i="25"/>
  <c r="AJ48" i="25"/>
  <c r="AH48" i="25"/>
  <c r="AJ47" i="25"/>
  <c r="AH47" i="25"/>
  <c r="AJ46" i="25"/>
  <c r="AH46" i="25"/>
  <c r="AJ45" i="25"/>
  <c r="AH45" i="25"/>
  <c r="AJ44" i="25"/>
  <c r="AH44" i="25"/>
  <c r="AJ43" i="25"/>
  <c r="AH43" i="25"/>
  <c r="AJ42" i="25"/>
  <c r="AH42" i="25"/>
  <c r="AJ41" i="25"/>
  <c r="AH41" i="25"/>
  <c r="AJ40" i="25"/>
  <c r="AH40" i="25"/>
  <c r="AJ39" i="25"/>
  <c r="AH39" i="25"/>
  <c r="AJ38" i="25"/>
  <c r="AH38" i="25"/>
  <c r="AJ37" i="25"/>
  <c r="AH37" i="25"/>
  <c r="AJ36" i="25"/>
  <c r="AH36" i="25"/>
  <c r="AJ35" i="25"/>
  <c r="AH35" i="25"/>
  <c r="AJ34" i="25"/>
  <c r="AH34" i="25"/>
  <c r="AJ33" i="25"/>
  <c r="AH33" i="25"/>
  <c r="AJ32" i="25"/>
  <c r="AH32" i="25"/>
  <c r="AJ31" i="25"/>
  <c r="AH31" i="25"/>
  <c r="AJ30" i="25"/>
  <c r="AH30" i="25"/>
  <c r="AJ29" i="25"/>
  <c r="AH29" i="25"/>
  <c r="AJ28" i="25"/>
  <c r="AH28" i="25"/>
  <c r="AJ27" i="25"/>
  <c r="AH27" i="25"/>
  <c r="AJ26" i="25"/>
  <c r="AH26" i="25"/>
  <c r="AJ25" i="25"/>
  <c r="AH25" i="25"/>
  <c r="AJ24" i="25"/>
  <c r="AH24" i="25"/>
  <c r="AJ23" i="25"/>
  <c r="AH23" i="25"/>
  <c r="AJ22" i="25"/>
  <c r="AH22" i="25"/>
  <c r="AJ21" i="25"/>
  <c r="AH21" i="25"/>
  <c r="AJ20" i="25"/>
  <c r="AH20" i="25"/>
  <c r="AJ19" i="25"/>
  <c r="AH19" i="25"/>
  <c r="AJ18" i="25"/>
  <c r="AH18" i="25"/>
  <c r="AJ17" i="25"/>
  <c r="AH17" i="25"/>
  <c r="AJ16" i="25"/>
  <c r="AH16" i="25"/>
  <c r="AJ15" i="25"/>
  <c r="AH15" i="25"/>
  <c r="AJ14" i="25"/>
  <c r="AH14" i="25"/>
  <c r="AJ13" i="25"/>
  <c r="AH13" i="25"/>
  <c r="AJ12" i="25"/>
  <c r="AH12" i="25"/>
  <c r="AJ11" i="25"/>
  <c r="AH11" i="25"/>
  <c r="AJ10" i="25"/>
  <c r="AH10" i="25"/>
  <c r="AJ9" i="25"/>
  <c r="AH9" i="25"/>
  <c r="AJ8" i="25"/>
  <c r="AH8" i="25"/>
  <c r="AJ7" i="25"/>
  <c r="AH7" i="25"/>
  <c r="AJ6" i="25"/>
  <c r="AH6" i="25"/>
  <c r="AJ5" i="25"/>
  <c r="AH5" i="25"/>
  <c r="AJ4" i="25"/>
  <c r="AH4" i="25"/>
  <c r="AJ3" i="25"/>
  <c r="AH3" i="25"/>
  <c r="AJ2" i="25"/>
  <c r="AH2" i="25"/>
  <c r="C2" i="51"/>
  <c r="C3" i="51"/>
  <c r="C4" i="51"/>
  <c r="C5" i="51"/>
  <c r="C6" i="51"/>
  <c r="C7" i="51"/>
  <c r="C8" i="51"/>
  <c r="C9" i="51"/>
  <c r="C10" i="51"/>
  <c r="C11" i="51"/>
  <c r="C12" i="51"/>
  <c r="C13" i="51"/>
  <c r="C14" i="51"/>
  <c r="C15" i="51"/>
  <c r="C16" i="51"/>
  <c r="C17" i="51"/>
  <c r="I40" i="51"/>
  <c r="C18" i="51"/>
  <c r="C19" i="51"/>
  <c r="I52" i="51"/>
  <c r="C20" i="51"/>
  <c r="I44" i="51"/>
  <c r="C21" i="51"/>
  <c r="C22" i="51"/>
  <c r="I53" i="51"/>
  <c r="C23" i="51"/>
  <c r="I49" i="51"/>
  <c r="C24" i="51"/>
  <c r="C25" i="51"/>
  <c r="C26" i="51"/>
  <c r="I50" i="51"/>
  <c r="C27" i="51"/>
  <c r="C28" i="51"/>
  <c r="C29" i="51"/>
  <c r="C30" i="51"/>
  <c r="C31" i="51"/>
  <c r="C32" i="51"/>
  <c r="C33" i="51"/>
  <c r="S39" i="51"/>
  <c r="C34" i="51"/>
  <c r="C35" i="51"/>
  <c r="S43" i="51"/>
  <c r="C36" i="51"/>
  <c r="S51" i="51"/>
  <c r="C37" i="51"/>
  <c r="S41" i="51"/>
  <c r="C38" i="51"/>
  <c r="S49" i="51"/>
  <c r="C39" i="51"/>
  <c r="S45" i="51"/>
  <c r="C40" i="51"/>
  <c r="I42" i="51"/>
  <c r="C41" i="51"/>
  <c r="S40" i="51"/>
  <c r="C42" i="51"/>
  <c r="S48" i="51"/>
  <c r="C43" i="51"/>
  <c r="C44" i="51"/>
  <c r="I45" i="51"/>
  <c r="C45" i="51"/>
  <c r="C46" i="51"/>
  <c r="C47" i="51"/>
  <c r="C48" i="51"/>
  <c r="C1" i="51"/>
  <c r="B1" i="49"/>
  <c r="B2" i="49"/>
  <c r="B3" i="49"/>
  <c r="B4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36" i="49"/>
  <c r="B37" i="49"/>
  <c r="B38" i="49"/>
  <c r="B39" i="49"/>
  <c r="B40" i="49"/>
  <c r="B41" i="49"/>
  <c r="B42" i="49"/>
  <c r="B43" i="49"/>
  <c r="B44" i="49"/>
  <c r="B45" i="49"/>
  <c r="B46" i="49"/>
  <c r="B47" i="49"/>
  <c r="B48" i="49"/>
  <c r="B49" i="49"/>
  <c r="B50" i="49"/>
  <c r="B51" i="49"/>
  <c r="B52" i="49"/>
  <c r="B53" i="49"/>
  <c r="B54" i="49"/>
  <c r="B55" i="49"/>
  <c r="B56" i="49"/>
  <c r="B57" i="49"/>
  <c r="B58" i="49"/>
  <c r="B59" i="49"/>
  <c r="B60" i="49"/>
  <c r="B61" i="49"/>
  <c r="B62" i="49"/>
  <c r="B63" i="49"/>
  <c r="B64" i="49"/>
  <c r="B65" i="49"/>
  <c r="B66" i="49"/>
  <c r="B67" i="49"/>
  <c r="B68" i="49"/>
  <c r="B69" i="49"/>
  <c r="B70" i="49"/>
  <c r="B71" i="49"/>
  <c r="B72" i="49"/>
  <c r="B73" i="49"/>
  <c r="B74" i="49"/>
  <c r="B75" i="49"/>
  <c r="B76" i="49"/>
  <c r="B77" i="49"/>
  <c r="B78" i="49"/>
  <c r="B79" i="49"/>
  <c r="B80" i="49"/>
  <c r="B81" i="49"/>
  <c r="B82" i="49"/>
  <c r="B83" i="49"/>
  <c r="B84" i="49"/>
  <c r="B85" i="49"/>
  <c r="B86" i="49"/>
  <c r="B87" i="49"/>
  <c r="B88" i="49"/>
  <c r="B89" i="49"/>
  <c r="B90" i="49"/>
  <c r="B91" i="49"/>
  <c r="B92" i="49"/>
  <c r="B93" i="49"/>
  <c r="B94" i="49"/>
  <c r="B95" i="49"/>
  <c r="B96" i="49"/>
  <c r="B97" i="49"/>
  <c r="B98" i="49"/>
  <c r="B99" i="49"/>
  <c r="B100" i="49"/>
  <c r="B101" i="49"/>
  <c r="B102" i="49"/>
  <c r="B103" i="49"/>
  <c r="B104" i="49"/>
  <c r="B105" i="49"/>
  <c r="B106" i="49"/>
  <c r="B107" i="49"/>
  <c r="B108" i="49"/>
  <c r="B109" i="49"/>
  <c r="B110" i="49"/>
  <c r="B111" i="49"/>
  <c r="B112" i="49"/>
  <c r="B113" i="49"/>
  <c r="B114" i="49"/>
  <c r="B115" i="49"/>
  <c r="B116" i="49"/>
  <c r="B117" i="49"/>
  <c r="B118" i="49"/>
  <c r="B119" i="49"/>
  <c r="B120" i="49"/>
  <c r="B121" i="49"/>
  <c r="B122" i="49"/>
  <c r="B123" i="49"/>
  <c r="B124" i="49"/>
  <c r="B125" i="49"/>
  <c r="B126" i="49"/>
  <c r="B127" i="49"/>
  <c r="B128" i="49"/>
  <c r="B129" i="49"/>
  <c r="B130" i="49"/>
  <c r="B131" i="49"/>
  <c r="B132" i="49"/>
  <c r="B133" i="49"/>
  <c r="B134" i="49"/>
  <c r="B135" i="49"/>
  <c r="B136" i="49"/>
  <c r="B137" i="49"/>
  <c r="B138" i="49"/>
  <c r="B139" i="49"/>
  <c r="B140" i="49"/>
  <c r="B141" i="49"/>
  <c r="B142" i="49"/>
  <c r="B143" i="49"/>
  <c r="B144" i="49"/>
  <c r="B145" i="49"/>
  <c r="B146" i="49"/>
  <c r="B147" i="49"/>
  <c r="B148" i="49"/>
  <c r="B149" i="49"/>
  <c r="B150" i="49"/>
  <c r="B151" i="49"/>
  <c r="B152" i="49"/>
  <c r="B153" i="49"/>
  <c r="B154" i="49"/>
  <c r="B155" i="49"/>
  <c r="B156" i="49"/>
  <c r="B157" i="49"/>
  <c r="B158" i="49"/>
  <c r="B159" i="49"/>
  <c r="B160" i="49"/>
  <c r="C48" i="50"/>
  <c r="S54" i="50"/>
  <c r="C47" i="50"/>
  <c r="C46" i="50"/>
  <c r="C45" i="50"/>
  <c r="I44" i="50"/>
  <c r="C44" i="50"/>
  <c r="S52" i="50"/>
  <c r="C43" i="50"/>
  <c r="C42" i="50"/>
  <c r="I49" i="50"/>
  <c r="C41" i="50"/>
  <c r="C40" i="50"/>
  <c r="C39" i="50"/>
  <c r="C38" i="50"/>
  <c r="I54" i="50"/>
  <c r="C37" i="50"/>
  <c r="C36" i="50"/>
  <c r="S51" i="50"/>
  <c r="C35" i="50"/>
  <c r="C34" i="50"/>
  <c r="C33" i="50"/>
  <c r="C32" i="50"/>
  <c r="I39" i="50"/>
  <c r="C31" i="50"/>
  <c r="C30" i="50"/>
  <c r="C29" i="50"/>
  <c r="C28" i="50"/>
  <c r="I46" i="50"/>
  <c r="C27" i="50"/>
  <c r="C26" i="50"/>
  <c r="C25" i="50"/>
  <c r="C24" i="50"/>
  <c r="C23" i="50"/>
  <c r="S45" i="50"/>
  <c r="C22" i="50"/>
  <c r="S49" i="50"/>
  <c r="C21" i="50"/>
  <c r="C20" i="50"/>
  <c r="C19" i="50"/>
  <c r="C18" i="50"/>
  <c r="C17" i="50"/>
  <c r="C16" i="50"/>
  <c r="C15" i="50"/>
  <c r="C14" i="50"/>
  <c r="C13" i="50"/>
  <c r="C12" i="50"/>
  <c r="C11" i="50"/>
  <c r="C10" i="50"/>
  <c r="C9" i="50"/>
  <c r="C8" i="50"/>
  <c r="C7" i="50"/>
  <c r="C6" i="50"/>
  <c r="C5" i="50"/>
  <c r="C4" i="50"/>
  <c r="C3" i="50"/>
  <c r="C2" i="50"/>
  <c r="C1" i="50"/>
  <c r="C64" i="48"/>
  <c r="C63" i="48"/>
  <c r="C62" i="48"/>
  <c r="C61" i="48"/>
  <c r="C60" i="48"/>
  <c r="C59" i="48"/>
  <c r="S44" i="48"/>
  <c r="C58" i="48"/>
  <c r="C57" i="48"/>
  <c r="C56" i="48"/>
  <c r="C55" i="48"/>
  <c r="C54" i="48"/>
  <c r="C53" i="48"/>
  <c r="C52" i="48"/>
  <c r="I44" i="48"/>
  <c r="C51" i="48"/>
  <c r="C50" i="48"/>
  <c r="C49" i="48"/>
  <c r="C48" i="48"/>
  <c r="S54" i="48"/>
  <c r="C47" i="48"/>
  <c r="S46" i="48"/>
  <c r="C46" i="48"/>
  <c r="S50" i="48"/>
  <c r="C45" i="48"/>
  <c r="C44" i="48"/>
  <c r="I45" i="48"/>
  <c r="C43" i="48"/>
  <c r="C42" i="48"/>
  <c r="I49" i="48"/>
  <c r="C41" i="48"/>
  <c r="C40" i="48"/>
  <c r="C39" i="48"/>
  <c r="C38" i="48"/>
  <c r="S49" i="48"/>
  <c r="C37" i="48"/>
  <c r="C36" i="48"/>
  <c r="C35" i="48"/>
  <c r="C34" i="48"/>
  <c r="C33" i="48"/>
  <c r="C32" i="48"/>
  <c r="I39" i="48"/>
  <c r="C31" i="48"/>
  <c r="C30" i="48"/>
  <c r="C29" i="48"/>
  <c r="C28" i="48"/>
  <c r="S52" i="48"/>
  <c r="C27" i="48"/>
  <c r="C26" i="48"/>
  <c r="C25" i="48"/>
  <c r="I42" i="48"/>
  <c r="C24" i="48"/>
  <c r="R53" i="48"/>
  <c r="C23" i="48"/>
  <c r="S45" i="48"/>
  <c r="C22" i="48"/>
  <c r="I53" i="48"/>
  <c r="C21" i="48"/>
  <c r="C20" i="48"/>
  <c r="C19" i="48"/>
  <c r="I52" i="48"/>
  <c r="C18" i="48"/>
  <c r="J48" i="48"/>
  <c r="C17" i="48"/>
  <c r="C16" i="48"/>
  <c r="C15" i="48"/>
  <c r="R46" i="48"/>
  <c r="C14" i="48"/>
  <c r="C13" i="48"/>
  <c r="R42" i="48"/>
  <c r="C12" i="48"/>
  <c r="C11" i="48"/>
  <c r="J53" i="48"/>
  <c r="C10" i="48"/>
  <c r="C9" i="48"/>
  <c r="R40" i="48"/>
  <c r="C8" i="48"/>
  <c r="J42" i="48"/>
  <c r="C7" i="48"/>
  <c r="C6" i="48"/>
  <c r="C5" i="48"/>
  <c r="C4" i="48"/>
  <c r="C3" i="48"/>
  <c r="C2" i="48"/>
  <c r="J47" i="48"/>
  <c r="E29" i="46"/>
  <c r="D29" i="46"/>
  <c r="J47" i="51"/>
  <c r="R47" i="51"/>
  <c r="J51" i="51"/>
  <c r="R43" i="51"/>
  <c r="J43" i="51"/>
  <c r="R51" i="51"/>
  <c r="J46" i="51"/>
  <c r="R41" i="51"/>
  <c r="J54" i="51"/>
  <c r="R49" i="51"/>
  <c r="J50" i="51"/>
  <c r="R45" i="51"/>
  <c r="J42" i="51"/>
  <c r="R53" i="51"/>
  <c r="J41" i="51"/>
  <c r="R40" i="51"/>
  <c r="J49" i="51"/>
  <c r="R48" i="51"/>
  <c r="J53" i="51"/>
  <c r="R44" i="51"/>
  <c r="J45" i="51"/>
  <c r="R52" i="51"/>
  <c r="J44" i="51"/>
  <c r="R42" i="51"/>
  <c r="J52" i="51"/>
  <c r="R50" i="51"/>
  <c r="J48" i="51"/>
  <c r="R46" i="51"/>
  <c r="J40" i="51"/>
  <c r="R54" i="51"/>
  <c r="I48" i="51"/>
  <c r="S47" i="51"/>
  <c r="I41" i="51"/>
  <c r="S53" i="51"/>
  <c r="I54" i="51"/>
  <c r="S44" i="51"/>
  <c r="I46" i="51"/>
  <c r="S52" i="51"/>
  <c r="I43" i="51"/>
  <c r="S42" i="51"/>
  <c r="I51" i="51"/>
  <c r="S50" i="51"/>
  <c r="I47" i="51"/>
  <c r="S46" i="51"/>
  <c r="I39" i="51"/>
  <c r="S54" i="51"/>
  <c r="J39" i="51"/>
  <c r="R39" i="51"/>
  <c r="I53" i="50"/>
  <c r="S44" i="50"/>
  <c r="I47" i="50"/>
  <c r="S46" i="50"/>
  <c r="I51" i="50"/>
  <c r="S50" i="50"/>
  <c r="I43" i="50"/>
  <c r="S42" i="50"/>
  <c r="I50" i="50"/>
  <c r="S48" i="50"/>
  <c r="I42" i="50"/>
  <c r="S40" i="50"/>
  <c r="I41" i="50"/>
  <c r="S53" i="50"/>
  <c r="I45" i="50"/>
  <c r="S41" i="50"/>
  <c r="I52" i="50"/>
  <c r="S43" i="50"/>
  <c r="I48" i="50"/>
  <c r="S47" i="50"/>
  <c r="I40" i="50"/>
  <c r="S39" i="50"/>
  <c r="J40" i="50"/>
  <c r="R54" i="50"/>
  <c r="J48" i="50"/>
  <c r="R46" i="50"/>
  <c r="J52" i="50"/>
  <c r="R50" i="50"/>
  <c r="J44" i="50"/>
  <c r="R42" i="50"/>
  <c r="J45" i="50"/>
  <c r="R52" i="50"/>
  <c r="J53" i="50"/>
  <c r="R44" i="50"/>
  <c r="J49" i="50"/>
  <c r="R48" i="50"/>
  <c r="J41" i="50"/>
  <c r="R40" i="50"/>
  <c r="J42" i="50"/>
  <c r="R53" i="50"/>
  <c r="J50" i="50"/>
  <c r="R45" i="50"/>
  <c r="J54" i="50"/>
  <c r="R49" i="50"/>
  <c r="J46" i="50"/>
  <c r="R41" i="50"/>
  <c r="J43" i="50"/>
  <c r="R51" i="50"/>
  <c r="J51" i="50"/>
  <c r="R43" i="50"/>
  <c r="J47" i="50"/>
  <c r="R47" i="50"/>
  <c r="J39" i="50"/>
  <c r="R39" i="50"/>
  <c r="I41" i="48"/>
  <c r="S53" i="48"/>
  <c r="I48" i="48"/>
  <c r="S47" i="48"/>
  <c r="J44" i="48"/>
  <c r="S42" i="48"/>
  <c r="J41" i="48"/>
  <c r="S40" i="48"/>
  <c r="I46" i="48"/>
  <c r="S41" i="48"/>
  <c r="I43" i="48"/>
  <c r="S51" i="48"/>
  <c r="I51" i="48"/>
  <c r="S43" i="48"/>
  <c r="I47" i="48"/>
  <c r="R47" i="48"/>
  <c r="I54" i="48"/>
  <c r="R44" i="48"/>
  <c r="I50" i="48"/>
  <c r="S48" i="48"/>
  <c r="I40" i="48"/>
  <c r="S39" i="48"/>
  <c r="J40" i="48"/>
  <c r="R54" i="48"/>
  <c r="J52" i="48"/>
  <c r="R50" i="48"/>
  <c r="J45" i="48"/>
  <c r="R52" i="48"/>
  <c r="J49" i="48"/>
  <c r="R48" i="48"/>
  <c r="J50" i="48"/>
  <c r="R45" i="48"/>
  <c r="J54" i="48"/>
  <c r="R49" i="48"/>
  <c r="J46" i="48"/>
  <c r="R41" i="48"/>
  <c r="J43" i="48"/>
  <c r="R51" i="48"/>
  <c r="J51" i="48"/>
  <c r="R43" i="48"/>
  <c r="P59" i="45" a="1"/>
  <c r="P58" i="45" a="1"/>
  <c r="P57" i="45" a="1"/>
  <c r="P56" i="45" a="1"/>
  <c r="P54" i="45" a="1"/>
  <c r="P53" i="45" a="1"/>
  <c r="P52" i="45" a="1"/>
  <c r="P51" i="45" a="1"/>
  <c r="M59" i="45" a="1"/>
  <c r="M58" i="45" a="1"/>
  <c r="M57" i="45" a="1"/>
  <c r="M56" i="45" a="1"/>
  <c r="M54" i="45" a="1"/>
  <c r="M53" i="45" a="1"/>
  <c r="M52" i="45" a="1"/>
  <c r="M51" i="45" a="1"/>
  <c r="DA2" i="3"/>
  <c r="DG2" i="3"/>
  <c r="DE2" i="3"/>
  <c r="DD2" i="3"/>
  <c r="U10" i="45"/>
  <c r="T10" i="45"/>
  <c r="S10" i="45"/>
  <c r="R10" i="45"/>
  <c r="Q10" i="45"/>
  <c r="P10" i="45"/>
  <c r="O10" i="45"/>
  <c r="N10" i="45"/>
  <c r="M10" i="45"/>
  <c r="L10" i="4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B64" i="53"/>
  <c r="P34" i="53"/>
  <c r="B63" i="53"/>
  <c r="G20" i="53"/>
  <c r="B62" i="53"/>
  <c r="G28" i="53"/>
  <c r="B61" i="53"/>
  <c r="G12" i="53"/>
  <c r="B60" i="53"/>
  <c r="P30" i="53"/>
  <c r="B59" i="53"/>
  <c r="G34" i="53"/>
  <c r="B58" i="53"/>
  <c r="P22" i="53"/>
  <c r="B57" i="53"/>
  <c r="G10" i="53"/>
  <c r="B56" i="53"/>
  <c r="P32" i="53"/>
  <c r="B55" i="53"/>
  <c r="P16" i="53"/>
  <c r="B54" i="53"/>
  <c r="G32" i="53"/>
  <c r="B53" i="53"/>
  <c r="G16" i="53"/>
  <c r="B52" i="53"/>
  <c r="P28" i="53"/>
  <c r="B51" i="53"/>
  <c r="G30" i="53"/>
  <c r="B50" i="53"/>
  <c r="P20" i="53"/>
  <c r="B49" i="53"/>
  <c r="P4" i="53"/>
  <c r="B48" i="53"/>
  <c r="P35" i="53"/>
  <c r="B47" i="53"/>
  <c r="G23" i="53"/>
  <c r="B46" i="53"/>
  <c r="G31" i="53"/>
  <c r="B45" i="53"/>
  <c r="G15" i="53"/>
  <c r="B44" i="53"/>
  <c r="P31" i="53"/>
  <c r="B43" i="53"/>
  <c r="G33" i="53"/>
  <c r="B42" i="53"/>
  <c r="G25" i="53"/>
  <c r="B41" i="53"/>
  <c r="G9" i="53"/>
  <c r="B40" i="53"/>
  <c r="P33" i="53"/>
  <c r="B39" i="53"/>
  <c r="G27" i="53"/>
  <c r="B38" i="53"/>
  <c r="G35" i="53"/>
  <c r="B37" i="53"/>
  <c r="G19" i="53"/>
  <c r="B36" i="53"/>
  <c r="P29" i="53"/>
  <c r="R35" i="53"/>
  <c r="Q35" i="53"/>
  <c r="J35" i="53"/>
  <c r="I35" i="53"/>
  <c r="B35" i="53"/>
  <c r="G29" i="53"/>
  <c r="R34" i="53"/>
  <c r="Q34" i="53"/>
  <c r="J34" i="53"/>
  <c r="I34" i="53"/>
  <c r="B34" i="53"/>
  <c r="G21" i="53"/>
  <c r="R33" i="53"/>
  <c r="Q33" i="53"/>
  <c r="J33" i="53"/>
  <c r="I33" i="53"/>
  <c r="B33" i="53"/>
  <c r="G5" i="53"/>
  <c r="R32" i="53"/>
  <c r="Q32" i="53"/>
  <c r="J32" i="53"/>
  <c r="I32" i="53"/>
  <c r="B32" i="53"/>
  <c r="O35" i="53"/>
  <c r="R31" i="53"/>
  <c r="Q31" i="53"/>
  <c r="J31" i="53"/>
  <c r="I31" i="53"/>
  <c r="B31" i="53"/>
  <c r="O19" i="53"/>
  <c r="R30" i="53"/>
  <c r="Q30" i="53"/>
  <c r="J30" i="53"/>
  <c r="I30" i="53"/>
  <c r="B30" i="53"/>
  <c r="O27" i="53"/>
  <c r="R29" i="53"/>
  <c r="Q29" i="53"/>
  <c r="J29" i="53"/>
  <c r="I29" i="53"/>
  <c r="B29" i="53"/>
  <c r="O11" i="53"/>
  <c r="R28" i="53"/>
  <c r="Q28" i="53"/>
  <c r="J28" i="53"/>
  <c r="I28" i="53"/>
  <c r="B28" i="53"/>
  <c r="O31" i="53"/>
  <c r="R27" i="53"/>
  <c r="Q27" i="53"/>
  <c r="J27" i="53"/>
  <c r="I27" i="53"/>
  <c r="B27" i="53"/>
  <c r="H35" i="53"/>
  <c r="R26" i="53"/>
  <c r="Q26" i="53"/>
  <c r="J26" i="53"/>
  <c r="I26" i="53"/>
  <c r="B26" i="53"/>
  <c r="H27" i="53"/>
  <c r="R25" i="53"/>
  <c r="Q25" i="53"/>
  <c r="J25" i="53"/>
  <c r="I25" i="53"/>
  <c r="B25" i="53"/>
  <c r="O7" i="53"/>
  <c r="R24" i="53"/>
  <c r="Q24" i="53"/>
  <c r="J24" i="53"/>
  <c r="I24" i="53"/>
  <c r="B24" i="53"/>
  <c r="O33" i="53"/>
  <c r="R23" i="53"/>
  <c r="Q23" i="53"/>
  <c r="J23" i="53"/>
  <c r="I23" i="53"/>
  <c r="B23" i="53"/>
  <c r="O17" i="53"/>
  <c r="R22" i="53"/>
  <c r="Q22" i="53"/>
  <c r="J22" i="53"/>
  <c r="I22" i="53"/>
  <c r="B22" i="53"/>
  <c r="H33" i="53"/>
  <c r="R21" i="53"/>
  <c r="Q21" i="53"/>
  <c r="J21" i="53"/>
  <c r="I21" i="53"/>
  <c r="B21" i="53"/>
  <c r="H17" i="53"/>
  <c r="R20" i="53"/>
  <c r="Q20" i="53"/>
  <c r="J20" i="53"/>
  <c r="I20" i="53"/>
  <c r="B20" i="53"/>
  <c r="O29" i="53"/>
  <c r="R19" i="53"/>
  <c r="Q19" i="53"/>
  <c r="J19" i="53"/>
  <c r="I19" i="53"/>
  <c r="B19" i="53"/>
  <c r="H31" i="53"/>
  <c r="R18" i="53"/>
  <c r="Q18" i="53"/>
  <c r="J18" i="53"/>
  <c r="I18" i="53"/>
  <c r="B18" i="53"/>
  <c r="O21" i="53"/>
  <c r="R17" i="53"/>
  <c r="Q17" i="53"/>
  <c r="J17" i="53"/>
  <c r="I17" i="53"/>
  <c r="B17" i="53"/>
  <c r="H7" i="53"/>
  <c r="R16" i="53"/>
  <c r="Q16" i="53"/>
  <c r="J16" i="53"/>
  <c r="I16" i="53"/>
  <c r="B16" i="53"/>
  <c r="O34" i="53"/>
  <c r="R15" i="53"/>
  <c r="Q15" i="53"/>
  <c r="J15" i="53"/>
  <c r="I15" i="53"/>
  <c r="B15" i="53"/>
  <c r="O18" i="53"/>
  <c r="R14" i="53"/>
  <c r="Q14" i="53"/>
  <c r="J14" i="53"/>
  <c r="I14" i="53"/>
  <c r="B14" i="53"/>
  <c r="H30" i="53"/>
  <c r="R13" i="53"/>
  <c r="Q13" i="53"/>
  <c r="J13" i="53"/>
  <c r="I13" i="53"/>
  <c r="B13" i="53"/>
  <c r="H14" i="53"/>
  <c r="R12" i="53"/>
  <c r="Q12" i="53"/>
  <c r="J12" i="53"/>
  <c r="I12" i="53"/>
  <c r="B12" i="53"/>
  <c r="O30" i="53"/>
  <c r="R11" i="53"/>
  <c r="Q11" i="53"/>
  <c r="J11" i="53"/>
  <c r="I11" i="53"/>
  <c r="B11" i="53"/>
  <c r="O14" i="53"/>
  <c r="R10" i="53"/>
  <c r="Q10" i="53"/>
  <c r="J10" i="53"/>
  <c r="I10" i="53"/>
  <c r="B10" i="53"/>
  <c r="O22" i="53"/>
  <c r="R9" i="53"/>
  <c r="Q9" i="53"/>
  <c r="J9" i="53"/>
  <c r="I9" i="53"/>
  <c r="B9" i="53"/>
  <c r="O6" i="53"/>
  <c r="R8" i="53"/>
  <c r="Q8" i="53"/>
  <c r="J8" i="53"/>
  <c r="I8" i="53"/>
  <c r="B8" i="53"/>
  <c r="H10" i="53"/>
  <c r="R7" i="53"/>
  <c r="Q7" i="53"/>
  <c r="J7" i="53"/>
  <c r="I7" i="53"/>
  <c r="B7" i="53"/>
  <c r="H26" i="53"/>
  <c r="R6" i="53"/>
  <c r="Q6" i="53"/>
  <c r="J6" i="53"/>
  <c r="I6" i="53"/>
  <c r="B6" i="53"/>
  <c r="O24" i="53"/>
  <c r="R5" i="53"/>
  <c r="Q5" i="53"/>
  <c r="J5" i="53"/>
  <c r="I5" i="53"/>
  <c r="B5" i="53"/>
  <c r="O8" i="53"/>
  <c r="R4" i="53"/>
  <c r="Q4" i="53"/>
  <c r="J4" i="53"/>
  <c r="I4" i="53"/>
  <c r="B4" i="53"/>
  <c r="H12" i="53"/>
  <c r="B3" i="53"/>
  <c r="H28" i="53"/>
  <c r="B2" i="53"/>
  <c r="O20" i="53"/>
  <c r="B1" i="53"/>
  <c r="O4" i="53"/>
  <c r="G30" i="51"/>
  <c r="Q20" i="51"/>
  <c r="Q4" i="51"/>
  <c r="G35" i="51"/>
  <c r="Q29" i="51"/>
  <c r="T29" i="51"/>
  <c r="U29" i="51"/>
  <c r="S35" i="51"/>
  <c r="R35" i="51"/>
  <c r="Q35" i="51"/>
  <c r="T35" i="51"/>
  <c r="U35" i="51"/>
  <c r="J35" i="51"/>
  <c r="I35" i="51"/>
  <c r="S34" i="51"/>
  <c r="R34" i="51"/>
  <c r="Q34" i="51"/>
  <c r="J34" i="51"/>
  <c r="I34" i="51"/>
  <c r="G34" i="51"/>
  <c r="Q21" i="51"/>
  <c r="T21" i="51"/>
  <c r="U21" i="51"/>
  <c r="S33" i="51"/>
  <c r="R33" i="51"/>
  <c r="Q33" i="51"/>
  <c r="T33" i="51"/>
  <c r="U33" i="51"/>
  <c r="J33" i="51"/>
  <c r="I33" i="51"/>
  <c r="G33" i="51"/>
  <c r="S32" i="51"/>
  <c r="R32" i="51"/>
  <c r="Q32" i="51"/>
  <c r="J32" i="51"/>
  <c r="I32" i="51"/>
  <c r="H32" i="51"/>
  <c r="G32" i="51"/>
  <c r="P35" i="51"/>
  <c r="S31" i="51"/>
  <c r="R31" i="51"/>
  <c r="Q31" i="51"/>
  <c r="T31" i="51"/>
  <c r="U31" i="51"/>
  <c r="J31" i="51"/>
  <c r="I31" i="51"/>
  <c r="G31" i="51"/>
  <c r="P19" i="51"/>
  <c r="S30" i="51"/>
  <c r="R30" i="51"/>
  <c r="Q30" i="51"/>
  <c r="P30" i="51"/>
  <c r="J30" i="51"/>
  <c r="I30" i="51"/>
  <c r="P27" i="51"/>
  <c r="S29" i="51"/>
  <c r="R29" i="51"/>
  <c r="J29" i="51"/>
  <c r="I29" i="51"/>
  <c r="H29" i="51"/>
  <c r="K29" i="51"/>
  <c r="L29" i="51"/>
  <c r="G29" i="51"/>
  <c r="S28" i="51"/>
  <c r="R28" i="51"/>
  <c r="Q28" i="51"/>
  <c r="P28" i="51"/>
  <c r="J28" i="51"/>
  <c r="I28" i="51"/>
  <c r="G28" i="51"/>
  <c r="P31" i="51"/>
  <c r="S27" i="51"/>
  <c r="R27" i="51"/>
  <c r="Q27" i="51"/>
  <c r="T27" i="51"/>
  <c r="U27" i="51"/>
  <c r="J27" i="51"/>
  <c r="I27" i="51"/>
  <c r="H27" i="51"/>
  <c r="K27" i="51"/>
  <c r="L27" i="51"/>
  <c r="G27" i="51"/>
  <c r="H35" i="51"/>
  <c r="K35" i="51"/>
  <c r="L35" i="51"/>
  <c r="S26" i="51"/>
  <c r="R26" i="51"/>
  <c r="Q26" i="51"/>
  <c r="J26" i="51"/>
  <c r="I26" i="51"/>
  <c r="G26" i="51"/>
  <c r="S25" i="51"/>
  <c r="R25" i="51"/>
  <c r="Q25" i="51"/>
  <c r="T25" i="51"/>
  <c r="U25" i="51"/>
  <c r="J25" i="51"/>
  <c r="I25" i="51"/>
  <c r="H25" i="51"/>
  <c r="K25" i="51"/>
  <c r="L25" i="51"/>
  <c r="G25" i="51"/>
  <c r="P7" i="51"/>
  <c r="S24" i="51"/>
  <c r="R24" i="51"/>
  <c r="Q24" i="51"/>
  <c r="J24" i="51"/>
  <c r="I24" i="51"/>
  <c r="G24" i="51"/>
  <c r="P33" i="51"/>
  <c r="S23" i="51"/>
  <c r="R23" i="51"/>
  <c r="Q23" i="51"/>
  <c r="T23" i="51"/>
  <c r="U23" i="51"/>
  <c r="P23" i="51"/>
  <c r="J23" i="51"/>
  <c r="I23" i="51"/>
  <c r="H23" i="51"/>
  <c r="K23" i="51"/>
  <c r="L23" i="51"/>
  <c r="G23" i="51"/>
  <c r="S22" i="51"/>
  <c r="R22" i="51"/>
  <c r="Q22" i="51"/>
  <c r="J22" i="51"/>
  <c r="I22" i="51"/>
  <c r="H33" i="51"/>
  <c r="K33" i="51"/>
  <c r="L33" i="51"/>
  <c r="S21" i="51"/>
  <c r="R21" i="51"/>
  <c r="J21" i="51"/>
  <c r="I21" i="51"/>
  <c r="S20" i="51"/>
  <c r="R20" i="51"/>
  <c r="J20" i="51"/>
  <c r="I20" i="51"/>
  <c r="G20" i="51"/>
  <c r="P29" i="51"/>
  <c r="S19" i="51"/>
  <c r="R19" i="51"/>
  <c r="Q19" i="51"/>
  <c r="T19" i="51"/>
  <c r="U19" i="51"/>
  <c r="J19" i="51"/>
  <c r="I19" i="51"/>
  <c r="H19" i="51"/>
  <c r="K19" i="51"/>
  <c r="L19" i="51"/>
  <c r="G19" i="51"/>
  <c r="H31" i="51"/>
  <c r="K31" i="51"/>
  <c r="L31" i="51"/>
  <c r="S18" i="51"/>
  <c r="R18" i="51"/>
  <c r="Q18" i="51"/>
  <c r="J18" i="51"/>
  <c r="I18" i="51"/>
  <c r="H18" i="51"/>
  <c r="G18" i="51"/>
  <c r="P21" i="51"/>
  <c r="S17" i="51"/>
  <c r="R17" i="51"/>
  <c r="Q17" i="51"/>
  <c r="T17" i="51"/>
  <c r="U17" i="51"/>
  <c r="P17" i="51"/>
  <c r="J17" i="51"/>
  <c r="I17" i="51"/>
  <c r="H17" i="51"/>
  <c r="K17" i="51"/>
  <c r="L17" i="51"/>
  <c r="G17" i="51"/>
  <c r="S16" i="51"/>
  <c r="R16" i="51"/>
  <c r="Q16" i="51"/>
  <c r="J16" i="51"/>
  <c r="I16" i="51"/>
  <c r="H16" i="51"/>
  <c r="G16" i="51"/>
  <c r="P34" i="51"/>
  <c r="S15" i="51"/>
  <c r="R15" i="51"/>
  <c r="Q15" i="51"/>
  <c r="T15" i="51"/>
  <c r="U15" i="51"/>
  <c r="J15" i="51"/>
  <c r="I15" i="51"/>
  <c r="G15" i="51"/>
  <c r="H22" i="51"/>
  <c r="S14" i="51"/>
  <c r="R14" i="51"/>
  <c r="Q14" i="51"/>
  <c r="J14" i="51"/>
  <c r="I14" i="51"/>
  <c r="G14" i="51"/>
  <c r="H30" i="51"/>
  <c r="S13" i="51"/>
  <c r="R13" i="51"/>
  <c r="Q13" i="51"/>
  <c r="T13" i="51"/>
  <c r="U13" i="51"/>
  <c r="P13" i="51"/>
  <c r="J13" i="51"/>
  <c r="I13" i="51"/>
  <c r="H13" i="51"/>
  <c r="K13" i="51"/>
  <c r="L13" i="51"/>
  <c r="G13" i="51"/>
  <c r="H14" i="51"/>
  <c r="S12" i="51"/>
  <c r="R12" i="51"/>
  <c r="Q12" i="51"/>
  <c r="P12" i="51"/>
  <c r="J12" i="51"/>
  <c r="I12" i="51"/>
  <c r="G12" i="51"/>
  <c r="S11" i="51"/>
  <c r="R11" i="51"/>
  <c r="Q11" i="51"/>
  <c r="T11" i="51"/>
  <c r="U11" i="51"/>
  <c r="P11" i="51"/>
  <c r="J11" i="51"/>
  <c r="I11" i="51"/>
  <c r="G11" i="51"/>
  <c r="P14" i="51"/>
  <c r="S10" i="51"/>
  <c r="R10" i="51"/>
  <c r="Q10" i="51"/>
  <c r="J10" i="51"/>
  <c r="I10" i="51"/>
  <c r="G10" i="51"/>
  <c r="P22" i="51"/>
  <c r="S9" i="51"/>
  <c r="R9" i="51"/>
  <c r="Q9" i="51"/>
  <c r="T9" i="51"/>
  <c r="U9" i="51"/>
  <c r="P9" i="51"/>
  <c r="J9" i="51"/>
  <c r="I9" i="51"/>
  <c r="H9" i="51"/>
  <c r="K9" i="51"/>
  <c r="L9" i="51"/>
  <c r="G9" i="51"/>
  <c r="P6" i="51"/>
  <c r="S8" i="51"/>
  <c r="R8" i="51"/>
  <c r="Q8" i="51"/>
  <c r="J8" i="51"/>
  <c r="I8" i="51"/>
  <c r="G8" i="51"/>
  <c r="H10" i="51"/>
  <c r="S7" i="51"/>
  <c r="R7" i="51"/>
  <c r="Q7" i="51"/>
  <c r="T7" i="51"/>
  <c r="U7" i="51"/>
  <c r="J7" i="51"/>
  <c r="I7" i="51"/>
  <c r="H7" i="51"/>
  <c r="K7" i="51"/>
  <c r="L7" i="51"/>
  <c r="G7" i="51"/>
  <c r="H26" i="51"/>
  <c r="S6" i="51"/>
  <c r="R6" i="51"/>
  <c r="Q6" i="51"/>
  <c r="J6" i="51"/>
  <c r="I6" i="51"/>
  <c r="H6" i="51"/>
  <c r="P24" i="51"/>
  <c r="S5" i="51"/>
  <c r="R5" i="51"/>
  <c r="Q5" i="51"/>
  <c r="T5" i="51"/>
  <c r="U5" i="51"/>
  <c r="P5" i="51"/>
  <c r="J5" i="51"/>
  <c r="I5" i="51"/>
  <c r="H5" i="51"/>
  <c r="K5" i="51"/>
  <c r="L5" i="51"/>
  <c r="G5" i="51"/>
  <c r="P8" i="51"/>
  <c r="S4" i="51"/>
  <c r="R4" i="51"/>
  <c r="J4" i="51"/>
  <c r="I4" i="51"/>
  <c r="G4" i="51"/>
  <c r="H12" i="51"/>
  <c r="H28" i="51"/>
  <c r="P20" i="51"/>
  <c r="H4" i="51"/>
  <c r="Q34" i="50"/>
  <c r="Q18" i="50"/>
  <c r="G28" i="50"/>
  <c r="Q10" i="50"/>
  <c r="G26" i="50"/>
  <c r="Q8" i="50"/>
  <c r="G30" i="50"/>
  <c r="Q20" i="50"/>
  <c r="Q4" i="50"/>
  <c r="Q35" i="50"/>
  <c r="T35" i="50"/>
  <c r="U35" i="50"/>
  <c r="G23" i="50"/>
  <c r="Q27" i="50"/>
  <c r="T27" i="50"/>
  <c r="U27" i="50"/>
  <c r="G15" i="50"/>
  <c r="G17" i="50"/>
  <c r="G33" i="50"/>
  <c r="Q23" i="50"/>
  <c r="T23" i="50"/>
  <c r="U23" i="50"/>
  <c r="Q7" i="50"/>
  <c r="T7" i="50"/>
  <c r="U7" i="50"/>
  <c r="G11" i="50"/>
  <c r="G27" i="50"/>
  <c r="G35" i="50"/>
  <c r="G19" i="50"/>
  <c r="Q29" i="50"/>
  <c r="T29" i="50"/>
  <c r="U29" i="50"/>
  <c r="S35" i="50"/>
  <c r="R35" i="50"/>
  <c r="J35" i="50"/>
  <c r="I35" i="50"/>
  <c r="Q13" i="50"/>
  <c r="T13" i="50"/>
  <c r="U13" i="50"/>
  <c r="S34" i="50"/>
  <c r="R34" i="50"/>
  <c r="J34" i="50"/>
  <c r="I34" i="50"/>
  <c r="G34" i="50"/>
  <c r="G21" i="50"/>
  <c r="S33" i="50"/>
  <c r="R33" i="50"/>
  <c r="J33" i="50"/>
  <c r="I33" i="50"/>
  <c r="Q5" i="50"/>
  <c r="T5" i="50"/>
  <c r="U5" i="50"/>
  <c r="S32" i="50"/>
  <c r="R32" i="50"/>
  <c r="Q32" i="50"/>
  <c r="J32" i="50"/>
  <c r="I32" i="50"/>
  <c r="G32" i="50"/>
  <c r="P35" i="50"/>
  <c r="S31" i="50"/>
  <c r="R31" i="50"/>
  <c r="J31" i="50"/>
  <c r="I31" i="50"/>
  <c r="H21" i="50"/>
  <c r="K21" i="50"/>
  <c r="L21" i="50"/>
  <c r="S30" i="50"/>
  <c r="R30" i="50"/>
  <c r="Q30" i="50"/>
  <c r="J30" i="50"/>
  <c r="I30" i="50"/>
  <c r="P27" i="50"/>
  <c r="S29" i="50"/>
  <c r="R29" i="50"/>
  <c r="J29" i="50"/>
  <c r="I29" i="50"/>
  <c r="P11" i="50"/>
  <c r="S28" i="50"/>
  <c r="R28" i="50"/>
  <c r="Q28" i="50"/>
  <c r="J28" i="50"/>
  <c r="I28" i="50"/>
  <c r="P31" i="50"/>
  <c r="S27" i="50"/>
  <c r="R27" i="50"/>
  <c r="J27" i="50"/>
  <c r="I27" i="50"/>
  <c r="H35" i="50"/>
  <c r="K35" i="50"/>
  <c r="L35" i="50"/>
  <c r="S26" i="50"/>
  <c r="R26" i="50"/>
  <c r="J26" i="50"/>
  <c r="I26" i="50"/>
  <c r="P23" i="50"/>
  <c r="S25" i="50"/>
  <c r="R25" i="50"/>
  <c r="J25" i="50"/>
  <c r="I25" i="50"/>
  <c r="H11" i="50"/>
  <c r="K11" i="50"/>
  <c r="L11" i="50"/>
  <c r="S24" i="50"/>
  <c r="R24" i="50"/>
  <c r="Q24" i="50"/>
  <c r="J24" i="50"/>
  <c r="I24" i="50"/>
  <c r="G24" i="50"/>
  <c r="P33" i="50"/>
  <c r="S23" i="50"/>
  <c r="R23" i="50"/>
  <c r="J23" i="50"/>
  <c r="I23" i="50"/>
  <c r="H25" i="50"/>
  <c r="K25" i="50"/>
  <c r="L25" i="50"/>
  <c r="S22" i="50"/>
  <c r="R22" i="50"/>
  <c r="Q22" i="50"/>
  <c r="J22" i="50"/>
  <c r="I22" i="50"/>
  <c r="H33" i="50"/>
  <c r="K33" i="50"/>
  <c r="L33" i="50"/>
  <c r="S21" i="50"/>
  <c r="R21" i="50"/>
  <c r="J21" i="50"/>
  <c r="I21" i="50"/>
  <c r="H17" i="50"/>
  <c r="K17" i="50"/>
  <c r="L17" i="50"/>
  <c r="S20" i="50"/>
  <c r="R20" i="50"/>
  <c r="J20" i="50"/>
  <c r="I20" i="50"/>
  <c r="P29" i="50"/>
  <c r="S19" i="50"/>
  <c r="R19" i="50"/>
  <c r="J19" i="50"/>
  <c r="I19" i="50"/>
  <c r="H31" i="50"/>
  <c r="K31" i="50"/>
  <c r="L31" i="50"/>
  <c r="S18" i="50"/>
  <c r="R18" i="50"/>
  <c r="J18" i="50"/>
  <c r="I18" i="50"/>
  <c r="G18" i="50"/>
  <c r="P21" i="50"/>
  <c r="S17" i="50"/>
  <c r="R17" i="50"/>
  <c r="J17" i="50"/>
  <c r="I17" i="50"/>
  <c r="P5" i="50"/>
  <c r="S16" i="50"/>
  <c r="R16" i="50"/>
  <c r="Q16" i="50"/>
  <c r="J16" i="50"/>
  <c r="I16" i="50"/>
  <c r="P34" i="50"/>
  <c r="S15" i="50"/>
  <c r="R15" i="50"/>
  <c r="J15" i="50"/>
  <c r="I15" i="50"/>
  <c r="H22" i="50"/>
  <c r="S14" i="50"/>
  <c r="R14" i="50"/>
  <c r="Q14" i="50"/>
  <c r="J14" i="50"/>
  <c r="I14" i="50"/>
  <c r="G14" i="50"/>
  <c r="H30" i="50"/>
  <c r="S13" i="50"/>
  <c r="R13" i="50"/>
  <c r="J13" i="50"/>
  <c r="I13" i="50"/>
  <c r="H14" i="50"/>
  <c r="S12" i="50"/>
  <c r="R12" i="50"/>
  <c r="Q12" i="50"/>
  <c r="J12" i="50"/>
  <c r="I12" i="50"/>
  <c r="P30" i="50"/>
  <c r="S11" i="50"/>
  <c r="R11" i="50"/>
  <c r="J11" i="50"/>
  <c r="I11" i="50"/>
  <c r="P14" i="50"/>
  <c r="S10" i="50"/>
  <c r="R10" i="50"/>
  <c r="J10" i="50"/>
  <c r="I10" i="50"/>
  <c r="G10" i="50"/>
  <c r="P22" i="50"/>
  <c r="S9" i="50"/>
  <c r="R9" i="50"/>
  <c r="J9" i="50"/>
  <c r="I9" i="50"/>
  <c r="P6" i="50"/>
  <c r="S8" i="50"/>
  <c r="R8" i="50"/>
  <c r="J8" i="50"/>
  <c r="I8" i="50"/>
  <c r="G8" i="50"/>
  <c r="H10" i="50"/>
  <c r="S7" i="50"/>
  <c r="R7" i="50"/>
  <c r="J7" i="50"/>
  <c r="I7" i="50"/>
  <c r="H26" i="50"/>
  <c r="S6" i="50"/>
  <c r="R6" i="50"/>
  <c r="Q6" i="50"/>
  <c r="J6" i="50"/>
  <c r="I6" i="50"/>
  <c r="P24" i="50"/>
  <c r="S5" i="50"/>
  <c r="R5" i="50"/>
  <c r="J5" i="50"/>
  <c r="I5" i="50"/>
  <c r="P8" i="50"/>
  <c r="S4" i="50"/>
  <c r="R4" i="50"/>
  <c r="J4" i="50"/>
  <c r="I4" i="50"/>
  <c r="G4" i="50"/>
  <c r="H12" i="50"/>
  <c r="H28" i="50"/>
  <c r="P20" i="50"/>
  <c r="H4" i="50"/>
  <c r="P17" i="53"/>
  <c r="P7" i="53"/>
  <c r="P6" i="53"/>
  <c r="P8" i="53"/>
  <c r="G8" i="53"/>
  <c r="G11" i="53"/>
  <c r="G4" i="53"/>
  <c r="P13" i="53"/>
  <c r="G9" i="50"/>
  <c r="P18" i="53"/>
  <c r="G7" i="53"/>
  <c r="P14" i="53"/>
  <c r="G18" i="53"/>
  <c r="P15" i="53"/>
  <c r="P10" i="53"/>
  <c r="P26" i="53"/>
  <c r="P27" i="53"/>
  <c r="P11" i="53"/>
  <c r="Q17" i="50"/>
  <c r="T17" i="50"/>
  <c r="U17" i="50"/>
  <c r="G17" i="53"/>
  <c r="P19" i="53"/>
  <c r="H5" i="53"/>
  <c r="H29" i="53"/>
  <c r="G5" i="50"/>
  <c r="G24" i="53"/>
  <c r="P19" i="50"/>
  <c r="G14" i="53"/>
  <c r="P23" i="53"/>
  <c r="G26" i="53"/>
  <c r="Q15" i="50"/>
  <c r="T15" i="50"/>
  <c r="U15" i="50"/>
  <c r="O9" i="53"/>
  <c r="H19" i="53"/>
  <c r="O23" i="53"/>
  <c r="H19" i="50"/>
  <c r="K19" i="50"/>
  <c r="L19" i="50"/>
  <c r="P5" i="53"/>
  <c r="Q25" i="50"/>
  <c r="T25" i="50"/>
  <c r="U25" i="50"/>
  <c r="H6" i="53"/>
  <c r="H9" i="50"/>
  <c r="K9" i="50"/>
  <c r="L9" i="50"/>
  <c r="G7" i="50"/>
  <c r="P9" i="50"/>
  <c r="P17" i="50"/>
  <c r="Q31" i="50"/>
  <c r="T31" i="50"/>
  <c r="U31" i="50"/>
  <c r="H5" i="50"/>
  <c r="K5" i="50"/>
  <c r="L5" i="50"/>
  <c r="P24" i="53"/>
  <c r="O13" i="53"/>
  <c r="H9" i="53"/>
  <c r="H16" i="53"/>
  <c r="H18" i="53"/>
  <c r="P25" i="53"/>
  <c r="O16" i="53"/>
  <c r="O5" i="53"/>
  <c r="Q33" i="50"/>
  <c r="T33" i="50"/>
  <c r="U33" i="50"/>
  <c r="P7" i="50"/>
  <c r="G13" i="50"/>
  <c r="H29" i="50"/>
  <c r="K29" i="50"/>
  <c r="L29" i="50"/>
  <c r="H27" i="50"/>
  <c r="K27" i="50"/>
  <c r="L27" i="50"/>
  <c r="Q26" i="50"/>
  <c r="P13" i="50"/>
  <c r="H7" i="50"/>
  <c r="K7" i="50"/>
  <c r="L7" i="50"/>
  <c r="H16" i="50"/>
  <c r="G20" i="50"/>
  <c r="G29" i="50"/>
  <c r="G25" i="50"/>
  <c r="Q19" i="50"/>
  <c r="T19" i="50"/>
  <c r="U19" i="50"/>
  <c r="G31" i="50"/>
  <c r="Q11" i="50"/>
  <c r="T11" i="50"/>
  <c r="U11" i="50"/>
  <c r="G12" i="50"/>
  <c r="P16" i="50"/>
  <c r="G6" i="50"/>
  <c r="H6" i="50"/>
  <c r="H32" i="50"/>
  <c r="P32" i="50"/>
  <c r="O28" i="53"/>
  <c r="O12" i="53"/>
  <c r="H23" i="53"/>
  <c r="H25" i="53"/>
  <c r="P12" i="53"/>
  <c r="H21" i="53"/>
  <c r="H32" i="53"/>
  <c r="H22" i="53"/>
  <c r="P21" i="53"/>
  <c r="H34" i="53"/>
  <c r="O32" i="53"/>
  <c r="H11" i="53"/>
  <c r="H4" i="53"/>
  <c r="G13" i="53"/>
  <c r="H20" i="53"/>
  <c r="O25" i="53"/>
  <c r="G6" i="53"/>
  <c r="P9" i="53"/>
  <c r="H13" i="53"/>
  <c r="G22" i="53"/>
  <c r="H15" i="53"/>
  <c r="H8" i="53"/>
  <c r="H24" i="53"/>
  <c r="O15" i="53"/>
  <c r="O10" i="53"/>
  <c r="O26" i="53"/>
  <c r="H34" i="51"/>
  <c r="H11" i="51"/>
  <c r="K11" i="51"/>
  <c r="L11" i="51"/>
  <c r="P16" i="51"/>
  <c r="P32" i="51"/>
  <c r="H20" i="51"/>
  <c r="P25" i="51"/>
  <c r="P18" i="51"/>
  <c r="G22" i="51"/>
  <c r="G6" i="51"/>
  <c r="P4" i="51"/>
  <c r="H15" i="51"/>
  <c r="K15" i="51"/>
  <c r="L15" i="51"/>
  <c r="H8" i="51"/>
  <c r="H24" i="51"/>
  <c r="P15" i="51"/>
  <c r="G21" i="51"/>
  <c r="P10" i="51"/>
  <c r="H21" i="51"/>
  <c r="K21" i="51"/>
  <c r="L21" i="51"/>
  <c r="P26" i="51"/>
  <c r="P12" i="50"/>
  <c r="G16" i="50"/>
  <c r="H23" i="50"/>
  <c r="K23" i="50"/>
  <c r="L23" i="50"/>
  <c r="P28" i="50"/>
  <c r="Q21" i="50"/>
  <c r="T21" i="50"/>
  <c r="U21" i="50"/>
  <c r="H18" i="50"/>
  <c r="H34" i="50"/>
  <c r="H20" i="50"/>
  <c r="P25" i="50"/>
  <c r="H13" i="50"/>
  <c r="K13" i="50"/>
  <c r="L13" i="50"/>
  <c r="P18" i="50"/>
  <c r="G22" i="50"/>
  <c r="Q9" i="50"/>
  <c r="T9" i="50"/>
  <c r="U9" i="50"/>
  <c r="P4" i="50"/>
  <c r="H15" i="50"/>
  <c r="K15" i="50"/>
  <c r="L15" i="50"/>
  <c r="H24" i="50"/>
  <c r="H8" i="50"/>
  <c r="P15" i="50"/>
  <c r="P10" i="50"/>
  <c r="P26" i="50"/>
  <c r="V48" i="25"/>
  <c r="R102" i="49"/>
  <c r="Q102" i="49"/>
  <c r="P102" i="49"/>
  <c r="O102" i="49"/>
  <c r="R98" i="49"/>
  <c r="Q98" i="49"/>
  <c r="P98" i="49"/>
  <c r="O98" i="49"/>
  <c r="R97" i="49"/>
  <c r="Q97" i="49"/>
  <c r="P97" i="49"/>
  <c r="O97" i="49"/>
  <c r="R92" i="49"/>
  <c r="Q92" i="49"/>
  <c r="P92" i="49"/>
  <c r="O92" i="49"/>
  <c r="R91" i="49"/>
  <c r="Q91" i="49"/>
  <c r="P91" i="49"/>
  <c r="O91" i="49"/>
  <c r="R90" i="49"/>
  <c r="Q90" i="49"/>
  <c r="P90" i="49"/>
  <c r="O90" i="49"/>
  <c r="R89" i="49"/>
  <c r="Q89" i="49"/>
  <c r="P89" i="49"/>
  <c r="O89" i="49"/>
  <c r="R84" i="49"/>
  <c r="Q84" i="49"/>
  <c r="P84" i="49"/>
  <c r="O84" i="49"/>
  <c r="R83" i="49"/>
  <c r="Q83" i="49"/>
  <c r="P83" i="49"/>
  <c r="O83" i="49"/>
  <c r="R82" i="49"/>
  <c r="Q82" i="49"/>
  <c r="P82" i="49"/>
  <c r="O82" i="49"/>
  <c r="R81" i="49"/>
  <c r="Q81" i="49"/>
  <c r="P81" i="49"/>
  <c r="O81" i="49"/>
  <c r="R80" i="49"/>
  <c r="Q80" i="49"/>
  <c r="P80" i="49"/>
  <c r="O80" i="49"/>
  <c r="R79" i="49"/>
  <c r="Q79" i="49"/>
  <c r="P79" i="49"/>
  <c r="O79" i="49"/>
  <c r="R78" i="49"/>
  <c r="Q78" i="49"/>
  <c r="P78" i="49"/>
  <c r="O78" i="49"/>
  <c r="R77" i="49"/>
  <c r="Q77" i="49"/>
  <c r="P77" i="49"/>
  <c r="O77" i="49"/>
  <c r="J92" i="49"/>
  <c r="I92" i="49"/>
  <c r="H92" i="49"/>
  <c r="G92" i="49"/>
  <c r="J91" i="49"/>
  <c r="I91" i="49"/>
  <c r="H91" i="49"/>
  <c r="G91" i="49"/>
  <c r="J90" i="49"/>
  <c r="I90" i="49"/>
  <c r="H90" i="49"/>
  <c r="G90" i="49"/>
  <c r="J89" i="49"/>
  <c r="I89" i="49"/>
  <c r="H89" i="49"/>
  <c r="G89" i="49"/>
  <c r="J88" i="49"/>
  <c r="I88" i="49"/>
  <c r="H88" i="49"/>
  <c r="G88" i="49"/>
  <c r="J87" i="49"/>
  <c r="I87" i="49"/>
  <c r="H87" i="49"/>
  <c r="G87" i="49"/>
  <c r="J86" i="49"/>
  <c r="I86" i="49"/>
  <c r="H86" i="49"/>
  <c r="G86" i="49"/>
  <c r="J85" i="49"/>
  <c r="I85" i="49"/>
  <c r="H85" i="49"/>
  <c r="G85" i="49"/>
  <c r="J84" i="49"/>
  <c r="I84" i="49"/>
  <c r="H84" i="49"/>
  <c r="G84" i="49"/>
  <c r="J83" i="49"/>
  <c r="I83" i="49"/>
  <c r="H83" i="49"/>
  <c r="G83" i="49"/>
  <c r="J82" i="49"/>
  <c r="I82" i="49"/>
  <c r="H82" i="49"/>
  <c r="G82" i="49"/>
  <c r="J81" i="49"/>
  <c r="I81" i="49"/>
  <c r="H81" i="49"/>
  <c r="G81" i="49"/>
  <c r="J80" i="49"/>
  <c r="I80" i="49"/>
  <c r="H80" i="49"/>
  <c r="G80" i="49"/>
  <c r="J79" i="49"/>
  <c r="I79" i="49"/>
  <c r="H79" i="49"/>
  <c r="G79" i="49"/>
  <c r="J78" i="49"/>
  <c r="I78" i="49"/>
  <c r="H78" i="49"/>
  <c r="G78" i="49"/>
  <c r="J77" i="49"/>
  <c r="I77" i="49"/>
  <c r="H77" i="49"/>
  <c r="G77" i="49"/>
  <c r="R72" i="49"/>
  <c r="Q72" i="49"/>
  <c r="P72" i="49"/>
  <c r="O72" i="49"/>
  <c r="J72" i="49"/>
  <c r="I72" i="49"/>
  <c r="H72" i="49"/>
  <c r="G72" i="49"/>
  <c r="R71" i="49"/>
  <c r="Q71" i="49"/>
  <c r="P71" i="49"/>
  <c r="O71" i="49"/>
  <c r="J71" i="49"/>
  <c r="I71" i="49"/>
  <c r="H71" i="49"/>
  <c r="G71" i="49"/>
  <c r="R70" i="49"/>
  <c r="Q70" i="49"/>
  <c r="P70" i="49"/>
  <c r="O70" i="49"/>
  <c r="J70" i="49"/>
  <c r="I70" i="49"/>
  <c r="H70" i="49"/>
  <c r="G70" i="49"/>
  <c r="R69" i="49"/>
  <c r="Q69" i="49"/>
  <c r="P69" i="49"/>
  <c r="O69" i="49"/>
  <c r="J69" i="49"/>
  <c r="I69" i="49"/>
  <c r="H69" i="49"/>
  <c r="G69" i="49"/>
  <c r="R68" i="49"/>
  <c r="Q68" i="49"/>
  <c r="P68" i="49"/>
  <c r="O68" i="49"/>
  <c r="J68" i="49"/>
  <c r="I68" i="49"/>
  <c r="H68" i="49"/>
  <c r="G68" i="49"/>
  <c r="R67" i="49"/>
  <c r="Q67" i="49"/>
  <c r="P67" i="49"/>
  <c r="O67" i="49"/>
  <c r="J67" i="49"/>
  <c r="I67" i="49"/>
  <c r="H67" i="49"/>
  <c r="G67" i="49"/>
  <c r="R66" i="49"/>
  <c r="Q66" i="49"/>
  <c r="P66" i="49"/>
  <c r="O66" i="49"/>
  <c r="J66" i="49"/>
  <c r="I66" i="49"/>
  <c r="H66" i="49"/>
  <c r="G66" i="49"/>
  <c r="R65" i="49"/>
  <c r="Q65" i="49"/>
  <c r="P65" i="49"/>
  <c r="O65" i="49"/>
  <c r="J65" i="49"/>
  <c r="I65" i="49"/>
  <c r="H65" i="49"/>
  <c r="G65" i="49"/>
  <c r="R64" i="49"/>
  <c r="Q64" i="49"/>
  <c r="P64" i="49"/>
  <c r="O64" i="49"/>
  <c r="J64" i="49"/>
  <c r="I64" i="49"/>
  <c r="H64" i="49"/>
  <c r="G64" i="49"/>
  <c r="R63" i="49"/>
  <c r="Q63" i="49"/>
  <c r="P63" i="49"/>
  <c r="O63" i="49"/>
  <c r="J63" i="49"/>
  <c r="I63" i="49"/>
  <c r="H63" i="49"/>
  <c r="G63" i="49"/>
  <c r="R62" i="49"/>
  <c r="Q62" i="49"/>
  <c r="P62" i="49"/>
  <c r="O62" i="49"/>
  <c r="J62" i="49"/>
  <c r="I62" i="49"/>
  <c r="H62" i="49"/>
  <c r="G62" i="49"/>
  <c r="R61" i="49"/>
  <c r="Q61" i="49"/>
  <c r="P61" i="49"/>
  <c r="O61" i="49"/>
  <c r="J61" i="49"/>
  <c r="I61" i="49"/>
  <c r="H61" i="49"/>
  <c r="G61" i="49"/>
  <c r="R60" i="49"/>
  <c r="Q60" i="49"/>
  <c r="P60" i="49"/>
  <c r="O60" i="49"/>
  <c r="J60" i="49"/>
  <c r="I60" i="49"/>
  <c r="H60" i="49"/>
  <c r="G60" i="49"/>
  <c r="R59" i="49"/>
  <c r="Q59" i="49"/>
  <c r="P59" i="49"/>
  <c r="O59" i="49"/>
  <c r="J59" i="49"/>
  <c r="I59" i="49"/>
  <c r="H59" i="49"/>
  <c r="G59" i="49"/>
  <c r="R58" i="49"/>
  <c r="Q58" i="49"/>
  <c r="P58" i="49"/>
  <c r="O58" i="49"/>
  <c r="J58" i="49"/>
  <c r="I58" i="49"/>
  <c r="H58" i="49"/>
  <c r="G58" i="49"/>
  <c r="R57" i="49"/>
  <c r="Q57" i="49"/>
  <c r="P57" i="49"/>
  <c r="O57" i="49"/>
  <c r="J57" i="49"/>
  <c r="I57" i="49"/>
  <c r="H57" i="49"/>
  <c r="G57" i="49"/>
  <c r="R56" i="49"/>
  <c r="Q56" i="49"/>
  <c r="P56" i="49"/>
  <c r="O56" i="49"/>
  <c r="J56" i="49"/>
  <c r="I56" i="49"/>
  <c r="H56" i="49"/>
  <c r="G56" i="49"/>
  <c r="R55" i="49"/>
  <c r="Q55" i="49"/>
  <c r="P55" i="49"/>
  <c r="O55" i="49"/>
  <c r="J55" i="49"/>
  <c r="I55" i="49"/>
  <c r="H55" i="49"/>
  <c r="G55" i="49"/>
  <c r="R54" i="49"/>
  <c r="Q54" i="49"/>
  <c r="P54" i="49"/>
  <c r="O54" i="49"/>
  <c r="J54" i="49"/>
  <c r="I54" i="49"/>
  <c r="H54" i="49"/>
  <c r="G54" i="49"/>
  <c r="R53" i="49"/>
  <c r="Q53" i="49"/>
  <c r="P53" i="49"/>
  <c r="O53" i="49"/>
  <c r="J53" i="49"/>
  <c r="I53" i="49"/>
  <c r="H53" i="49"/>
  <c r="G53" i="49"/>
  <c r="R52" i="49"/>
  <c r="Q52" i="49"/>
  <c r="P52" i="49"/>
  <c r="O52" i="49"/>
  <c r="J52" i="49"/>
  <c r="I52" i="49"/>
  <c r="H52" i="49"/>
  <c r="G52" i="49"/>
  <c r="R51" i="49"/>
  <c r="Q51" i="49"/>
  <c r="P51" i="49"/>
  <c r="O51" i="49"/>
  <c r="J51" i="49"/>
  <c r="I51" i="49"/>
  <c r="H51" i="49"/>
  <c r="G51" i="49"/>
  <c r="R50" i="49"/>
  <c r="Q50" i="49"/>
  <c r="P50" i="49"/>
  <c r="O50" i="49"/>
  <c r="J50" i="49"/>
  <c r="I50" i="49"/>
  <c r="H50" i="49"/>
  <c r="G50" i="49"/>
  <c r="R49" i="49"/>
  <c r="Q49" i="49"/>
  <c r="P49" i="49"/>
  <c r="O49" i="49"/>
  <c r="J49" i="49"/>
  <c r="I49" i="49"/>
  <c r="H49" i="49"/>
  <c r="G49" i="49"/>
  <c r="R48" i="49"/>
  <c r="Q48" i="49"/>
  <c r="P48" i="49"/>
  <c r="O48" i="49"/>
  <c r="J48" i="49"/>
  <c r="I48" i="49"/>
  <c r="H48" i="49"/>
  <c r="G48" i="49"/>
  <c r="R47" i="49"/>
  <c r="Q47" i="49"/>
  <c r="P47" i="49"/>
  <c r="O47" i="49"/>
  <c r="J47" i="49"/>
  <c r="I47" i="49"/>
  <c r="H47" i="49"/>
  <c r="G47" i="49"/>
  <c r="R46" i="49"/>
  <c r="Q46" i="49"/>
  <c r="P46" i="49"/>
  <c r="O46" i="49"/>
  <c r="J46" i="49"/>
  <c r="I46" i="49"/>
  <c r="H46" i="49"/>
  <c r="G46" i="49"/>
  <c r="R45" i="49"/>
  <c r="Q45" i="49"/>
  <c r="P45" i="49"/>
  <c r="O45" i="49"/>
  <c r="J45" i="49"/>
  <c r="I45" i="49"/>
  <c r="H45" i="49"/>
  <c r="G45" i="49"/>
  <c r="R44" i="49"/>
  <c r="Q44" i="49"/>
  <c r="P44" i="49"/>
  <c r="O44" i="49"/>
  <c r="J44" i="49"/>
  <c r="I44" i="49"/>
  <c r="H44" i="49"/>
  <c r="G44" i="49"/>
  <c r="R43" i="49"/>
  <c r="Q43" i="49"/>
  <c r="P43" i="49"/>
  <c r="O43" i="49"/>
  <c r="J43" i="49"/>
  <c r="I43" i="49"/>
  <c r="H43" i="49"/>
  <c r="G43" i="49"/>
  <c r="R42" i="49"/>
  <c r="Q42" i="49"/>
  <c r="P42" i="49"/>
  <c r="O42" i="49"/>
  <c r="J42" i="49"/>
  <c r="I42" i="49"/>
  <c r="H42" i="49"/>
  <c r="G42" i="49"/>
  <c r="R41" i="49"/>
  <c r="Q41" i="49"/>
  <c r="P41" i="49"/>
  <c r="O41" i="49"/>
  <c r="J41" i="49"/>
  <c r="I41" i="49"/>
  <c r="H41" i="49"/>
  <c r="G41" i="49"/>
  <c r="P28" i="49"/>
  <c r="P4" i="49"/>
  <c r="P29" i="49"/>
  <c r="R35" i="49"/>
  <c r="Q35" i="49"/>
  <c r="P35" i="49"/>
  <c r="J35" i="49"/>
  <c r="I35" i="49"/>
  <c r="G35" i="49"/>
  <c r="R34" i="49"/>
  <c r="Q34" i="49"/>
  <c r="P34" i="49"/>
  <c r="J34" i="49"/>
  <c r="I34" i="49"/>
  <c r="G34" i="49"/>
  <c r="R33" i="49"/>
  <c r="Q33" i="49"/>
  <c r="P33" i="49"/>
  <c r="J33" i="49"/>
  <c r="I33" i="49"/>
  <c r="G33" i="49"/>
  <c r="R32" i="49"/>
  <c r="Q32" i="49"/>
  <c r="P32" i="49"/>
  <c r="J32" i="49"/>
  <c r="I32" i="49"/>
  <c r="G32" i="49"/>
  <c r="O35" i="49"/>
  <c r="R31" i="49"/>
  <c r="Q31" i="49"/>
  <c r="P31" i="49"/>
  <c r="J31" i="49"/>
  <c r="I31" i="49"/>
  <c r="G31" i="49"/>
  <c r="O19" i="49"/>
  <c r="R30" i="49"/>
  <c r="Q30" i="49"/>
  <c r="P30" i="49"/>
  <c r="J30" i="49"/>
  <c r="I30" i="49"/>
  <c r="G30" i="49"/>
  <c r="O27" i="49"/>
  <c r="R29" i="49"/>
  <c r="Q29" i="49"/>
  <c r="J29" i="49"/>
  <c r="I29" i="49"/>
  <c r="H29" i="49"/>
  <c r="G29" i="49"/>
  <c r="R28" i="49"/>
  <c r="Q28" i="49"/>
  <c r="O28" i="49"/>
  <c r="J28" i="49"/>
  <c r="I28" i="49"/>
  <c r="G28" i="49"/>
  <c r="O31" i="49"/>
  <c r="R27" i="49"/>
  <c r="Q27" i="49"/>
  <c r="P27" i="49"/>
  <c r="J27" i="49"/>
  <c r="I27" i="49"/>
  <c r="G27" i="49"/>
  <c r="H35" i="49"/>
  <c r="R26" i="49"/>
  <c r="Q26" i="49"/>
  <c r="P26" i="49"/>
  <c r="J26" i="49"/>
  <c r="I26" i="49"/>
  <c r="G26" i="49"/>
  <c r="H27" i="49"/>
  <c r="R25" i="49"/>
  <c r="Q25" i="49"/>
  <c r="P25" i="49"/>
  <c r="J25" i="49"/>
  <c r="I25" i="49"/>
  <c r="G25" i="49"/>
  <c r="H11" i="49"/>
  <c r="R24" i="49"/>
  <c r="Q24" i="49"/>
  <c r="P24" i="49"/>
  <c r="J24" i="49"/>
  <c r="I24" i="49"/>
  <c r="G24" i="49"/>
  <c r="O33" i="49"/>
  <c r="R23" i="49"/>
  <c r="Q23" i="49"/>
  <c r="P23" i="49"/>
  <c r="O23" i="49"/>
  <c r="J23" i="49"/>
  <c r="I23" i="49"/>
  <c r="H23" i="49"/>
  <c r="G23" i="49"/>
  <c r="H25" i="49"/>
  <c r="R22" i="49"/>
  <c r="Q22" i="49"/>
  <c r="P22" i="49"/>
  <c r="J22" i="49"/>
  <c r="I22" i="49"/>
  <c r="G22" i="49"/>
  <c r="H33" i="49"/>
  <c r="R21" i="49"/>
  <c r="Q21" i="49"/>
  <c r="P21" i="49"/>
  <c r="J21" i="49"/>
  <c r="I21" i="49"/>
  <c r="G21" i="49"/>
  <c r="R20" i="49"/>
  <c r="Q20" i="49"/>
  <c r="P20" i="49"/>
  <c r="J20" i="49"/>
  <c r="I20" i="49"/>
  <c r="G20" i="49"/>
  <c r="O29" i="49"/>
  <c r="R19" i="49"/>
  <c r="Q19" i="49"/>
  <c r="P19" i="49"/>
  <c r="J19" i="49"/>
  <c r="I19" i="49"/>
  <c r="H19" i="49"/>
  <c r="G19" i="49"/>
  <c r="H31" i="49"/>
  <c r="R18" i="49"/>
  <c r="Q18" i="49"/>
  <c r="P18" i="49"/>
  <c r="J18" i="49"/>
  <c r="I18" i="49"/>
  <c r="G18" i="49"/>
  <c r="O21" i="49"/>
  <c r="R17" i="49"/>
  <c r="Q17" i="49"/>
  <c r="P17" i="49"/>
  <c r="O17" i="49"/>
  <c r="J17" i="49"/>
  <c r="I17" i="49"/>
  <c r="H17" i="49"/>
  <c r="G17" i="49"/>
  <c r="R16" i="49"/>
  <c r="Q16" i="49"/>
  <c r="P16" i="49"/>
  <c r="O16" i="49"/>
  <c r="J16" i="49"/>
  <c r="I16" i="49"/>
  <c r="G16" i="49"/>
  <c r="O34" i="49"/>
  <c r="R15" i="49"/>
  <c r="Q15" i="49"/>
  <c r="P15" i="49"/>
  <c r="O15" i="49"/>
  <c r="J15" i="49"/>
  <c r="I15" i="49"/>
  <c r="G15" i="49"/>
  <c r="H22" i="49"/>
  <c r="R14" i="49"/>
  <c r="Q14" i="49"/>
  <c r="P14" i="49"/>
  <c r="J14" i="49"/>
  <c r="I14" i="49"/>
  <c r="G14" i="49"/>
  <c r="H30" i="49"/>
  <c r="R13" i="49"/>
  <c r="Q13" i="49"/>
  <c r="P13" i="49"/>
  <c r="O13" i="49"/>
  <c r="J13" i="49"/>
  <c r="I13" i="49"/>
  <c r="H13" i="49"/>
  <c r="G13" i="49"/>
  <c r="H14" i="49"/>
  <c r="R12" i="49"/>
  <c r="Q12" i="49"/>
  <c r="P12" i="49"/>
  <c r="O12" i="49"/>
  <c r="J12" i="49"/>
  <c r="I12" i="49"/>
  <c r="G12" i="49"/>
  <c r="O30" i="49"/>
  <c r="R11" i="49"/>
  <c r="Q11" i="49"/>
  <c r="P11" i="49"/>
  <c r="O11" i="49"/>
  <c r="J11" i="49"/>
  <c r="I11" i="49"/>
  <c r="G11" i="49"/>
  <c r="O14" i="49"/>
  <c r="R10" i="49"/>
  <c r="Q10" i="49"/>
  <c r="P10" i="49"/>
  <c r="J10" i="49"/>
  <c r="I10" i="49"/>
  <c r="G10" i="49"/>
  <c r="O22" i="49"/>
  <c r="R9" i="49"/>
  <c r="Q9" i="49"/>
  <c r="P9" i="49"/>
  <c r="O9" i="49"/>
  <c r="J9" i="49"/>
  <c r="I9" i="49"/>
  <c r="H9" i="49"/>
  <c r="G9" i="49"/>
  <c r="O6" i="49"/>
  <c r="R8" i="49"/>
  <c r="Q8" i="49"/>
  <c r="P8" i="49"/>
  <c r="J8" i="49"/>
  <c r="I8" i="49"/>
  <c r="G8" i="49"/>
  <c r="H10" i="49"/>
  <c r="R7" i="49"/>
  <c r="Q7" i="49"/>
  <c r="P7" i="49"/>
  <c r="J7" i="49"/>
  <c r="I7" i="49"/>
  <c r="H7" i="49"/>
  <c r="G7" i="49"/>
  <c r="H26" i="49"/>
  <c r="R6" i="49"/>
  <c r="Q6" i="49"/>
  <c r="P6" i="49"/>
  <c r="J6" i="49"/>
  <c r="I6" i="49"/>
  <c r="H6" i="49"/>
  <c r="O24" i="49"/>
  <c r="R5" i="49"/>
  <c r="Q5" i="49"/>
  <c r="P5" i="49"/>
  <c r="O5" i="49"/>
  <c r="J5" i="49"/>
  <c r="I5" i="49"/>
  <c r="H5" i="49"/>
  <c r="G5" i="49"/>
  <c r="O8" i="49"/>
  <c r="R4" i="49"/>
  <c r="Q4" i="49"/>
  <c r="J4" i="49"/>
  <c r="I4" i="49"/>
  <c r="G4" i="49"/>
  <c r="H12" i="49"/>
  <c r="H28" i="49"/>
  <c r="O20" i="49"/>
  <c r="O4" i="49"/>
  <c r="G6" i="48"/>
  <c r="G22" i="48"/>
  <c r="G30" i="48"/>
  <c r="G14" i="48"/>
  <c r="Q8" i="48"/>
  <c r="T8" i="48"/>
  <c r="U8" i="48"/>
  <c r="Q24" i="48"/>
  <c r="T24" i="48"/>
  <c r="U24" i="48"/>
  <c r="Q16" i="48"/>
  <c r="T16" i="48"/>
  <c r="U16" i="48"/>
  <c r="Q32" i="48"/>
  <c r="T32" i="48"/>
  <c r="U32" i="48"/>
  <c r="Q6" i="48"/>
  <c r="T6" i="48"/>
  <c r="U6" i="48"/>
  <c r="Q22" i="48"/>
  <c r="T22" i="48"/>
  <c r="U22" i="48"/>
  <c r="Q14" i="48"/>
  <c r="T14" i="48"/>
  <c r="U14" i="48"/>
  <c r="Q30" i="48"/>
  <c r="T30" i="48"/>
  <c r="U30" i="48"/>
  <c r="Q10" i="48"/>
  <c r="T10" i="48"/>
  <c r="U10" i="48"/>
  <c r="Q26" i="48"/>
  <c r="T26" i="48"/>
  <c r="U26" i="48"/>
  <c r="G20" i="48"/>
  <c r="Q34" i="48"/>
  <c r="T34" i="48"/>
  <c r="U34" i="48"/>
  <c r="S35" i="48"/>
  <c r="R35" i="48"/>
  <c r="S34" i="48"/>
  <c r="R34" i="48"/>
  <c r="S33" i="48"/>
  <c r="R33" i="48"/>
  <c r="S32" i="48"/>
  <c r="R32" i="48"/>
  <c r="S31" i="48"/>
  <c r="R31" i="48"/>
  <c r="S30" i="48"/>
  <c r="R30" i="48"/>
  <c r="S29" i="48"/>
  <c r="R29" i="48"/>
  <c r="S28" i="48"/>
  <c r="R28" i="48"/>
  <c r="S27" i="48"/>
  <c r="R27" i="48"/>
  <c r="S26" i="48"/>
  <c r="R26" i="48"/>
  <c r="S25" i="48"/>
  <c r="R25" i="48"/>
  <c r="S24" i="48"/>
  <c r="R24" i="48"/>
  <c r="S23" i="48"/>
  <c r="R23" i="48"/>
  <c r="S22" i="48"/>
  <c r="R22" i="48"/>
  <c r="S21" i="48"/>
  <c r="R21" i="48"/>
  <c r="S20" i="48"/>
  <c r="R20" i="48"/>
  <c r="S19" i="48"/>
  <c r="R19" i="48"/>
  <c r="S18" i="48"/>
  <c r="R18" i="48"/>
  <c r="S17" i="48"/>
  <c r="R17" i="48"/>
  <c r="S16" i="48"/>
  <c r="R16" i="48"/>
  <c r="S15" i="48"/>
  <c r="R15" i="48"/>
  <c r="S14" i="48"/>
  <c r="R14" i="48"/>
  <c r="S13" i="48"/>
  <c r="R13" i="48"/>
  <c r="S12" i="48"/>
  <c r="R12" i="48"/>
  <c r="S11" i="48"/>
  <c r="R11" i="48"/>
  <c r="S10" i="48"/>
  <c r="R10" i="48"/>
  <c r="S9" i="48"/>
  <c r="R9" i="48"/>
  <c r="S8" i="48"/>
  <c r="R8" i="48"/>
  <c r="S7" i="48"/>
  <c r="R7" i="48"/>
  <c r="S6" i="48"/>
  <c r="R6" i="48"/>
  <c r="S5" i="48"/>
  <c r="R5" i="48"/>
  <c r="S4" i="48"/>
  <c r="I5" i="48"/>
  <c r="J5" i="48"/>
  <c r="I6" i="48"/>
  <c r="J6" i="48"/>
  <c r="I7" i="48"/>
  <c r="J7" i="48"/>
  <c r="I8" i="48"/>
  <c r="J8" i="48"/>
  <c r="I9" i="48"/>
  <c r="J9" i="48"/>
  <c r="I10" i="48"/>
  <c r="J10" i="48"/>
  <c r="I11" i="48"/>
  <c r="J11" i="48"/>
  <c r="I12" i="48"/>
  <c r="J12" i="48"/>
  <c r="I13" i="48"/>
  <c r="J13" i="48"/>
  <c r="I14" i="48"/>
  <c r="J14" i="48"/>
  <c r="I15" i="48"/>
  <c r="J15" i="48"/>
  <c r="I16" i="48"/>
  <c r="J16" i="48"/>
  <c r="I17" i="48"/>
  <c r="J17" i="48"/>
  <c r="I18" i="48"/>
  <c r="J18" i="48"/>
  <c r="I19" i="48"/>
  <c r="J19" i="48"/>
  <c r="I20" i="48"/>
  <c r="J20" i="48"/>
  <c r="I21" i="48"/>
  <c r="J21" i="48"/>
  <c r="I22" i="48"/>
  <c r="J22" i="48"/>
  <c r="I23" i="48"/>
  <c r="J23" i="48"/>
  <c r="I24" i="48"/>
  <c r="J24" i="48"/>
  <c r="I25" i="48"/>
  <c r="J25" i="48"/>
  <c r="I26" i="48"/>
  <c r="J26" i="48"/>
  <c r="I27" i="48"/>
  <c r="J27" i="48"/>
  <c r="I28" i="48"/>
  <c r="J28" i="48"/>
  <c r="I29" i="48"/>
  <c r="J29" i="48"/>
  <c r="I30" i="48"/>
  <c r="J30" i="48"/>
  <c r="I31" i="48"/>
  <c r="J31" i="48"/>
  <c r="I32" i="48"/>
  <c r="J32" i="48"/>
  <c r="I33" i="48"/>
  <c r="J33" i="48"/>
  <c r="I34" i="48"/>
  <c r="J34" i="48"/>
  <c r="I35" i="48"/>
  <c r="J35" i="48"/>
  <c r="I4" i="48"/>
  <c r="H20" i="48"/>
  <c r="K20" i="48"/>
  <c r="L20" i="48"/>
  <c r="H28" i="48"/>
  <c r="K28" i="48"/>
  <c r="L28" i="48"/>
  <c r="P28" i="48"/>
  <c r="P8" i="48"/>
  <c r="P24" i="48"/>
  <c r="H26" i="48"/>
  <c r="K26" i="48"/>
  <c r="L26" i="48"/>
  <c r="H10" i="48"/>
  <c r="K10" i="48"/>
  <c r="L10" i="48"/>
  <c r="H8" i="48"/>
  <c r="K8" i="48"/>
  <c r="L8" i="48"/>
  <c r="H24" i="48"/>
  <c r="K24" i="48"/>
  <c r="L24" i="48"/>
  <c r="P14" i="48"/>
  <c r="P30" i="48"/>
  <c r="P10" i="48"/>
  <c r="P26" i="48"/>
  <c r="P18" i="48"/>
  <c r="P34" i="48"/>
  <c r="H7" i="48"/>
  <c r="K7" i="48"/>
  <c r="L7" i="48"/>
  <c r="H23" i="48"/>
  <c r="K23" i="48"/>
  <c r="L23" i="48"/>
  <c r="H31" i="48"/>
  <c r="K31" i="48"/>
  <c r="L31" i="48"/>
  <c r="H15" i="48"/>
  <c r="K15" i="48"/>
  <c r="L15" i="48"/>
  <c r="P9" i="48"/>
  <c r="P25" i="48"/>
  <c r="P17" i="48"/>
  <c r="P33" i="48"/>
  <c r="P7" i="48"/>
  <c r="P23" i="48"/>
  <c r="P15" i="48"/>
  <c r="H19" i="48"/>
  <c r="K19" i="48"/>
  <c r="L19" i="48"/>
  <c r="P11" i="48"/>
  <c r="P27" i="48"/>
  <c r="P19" i="48"/>
  <c r="P35" i="48"/>
  <c r="G5" i="48"/>
  <c r="G21" i="48"/>
  <c r="G29" i="48"/>
  <c r="G13" i="48"/>
  <c r="G19" i="48"/>
  <c r="G35" i="48"/>
  <c r="G27" i="48"/>
  <c r="Q33" i="48"/>
  <c r="T33" i="48"/>
  <c r="U33" i="48"/>
  <c r="G9" i="48"/>
  <c r="Q23" i="48"/>
  <c r="T23" i="48"/>
  <c r="U23" i="48"/>
  <c r="Q15" i="48"/>
  <c r="T15" i="48"/>
  <c r="U15" i="48"/>
  <c r="Q31" i="48"/>
  <c r="T31" i="48"/>
  <c r="U31" i="48"/>
  <c r="G15" i="48"/>
  <c r="Q27" i="48"/>
  <c r="T27" i="48"/>
  <c r="U27" i="48"/>
  <c r="Q19" i="48"/>
  <c r="T19" i="48"/>
  <c r="U19" i="48"/>
  <c r="Q35" i="48"/>
  <c r="U35" i="48"/>
  <c r="CV256" i="43"/>
  <c r="C58" i="42"/>
  <c r="C51" i="42"/>
  <c r="C50" i="42"/>
  <c r="C49" i="42"/>
  <c r="C48" i="42"/>
  <c r="C23" i="42"/>
  <c r="C38" i="42"/>
  <c r="C25" i="42"/>
  <c r="C47" i="42"/>
  <c r="AN29" i="47"/>
  <c r="AN30" i="47"/>
  <c r="AN32" i="47"/>
  <c r="AN31" i="47"/>
  <c r="AH36" i="47"/>
  <c r="AH35" i="47"/>
  <c r="AH34" i="47"/>
  <c r="AH33" i="47"/>
  <c r="AH32" i="47"/>
  <c r="AH31" i="47"/>
  <c r="AH30" i="47"/>
  <c r="AH29" i="47"/>
  <c r="AN36" i="47"/>
  <c r="AN35" i="47"/>
  <c r="AN34" i="47"/>
  <c r="AN33" i="47"/>
  <c r="AC4" i="47"/>
  <c r="AC5" i="47"/>
  <c r="AC6" i="47"/>
  <c r="AC7" i="47"/>
  <c r="AC8" i="47"/>
  <c r="AC9" i="47"/>
  <c r="AC10" i="47"/>
  <c r="AC11" i="47"/>
  <c r="AC12" i="47"/>
  <c r="AC13" i="47"/>
  <c r="AC14" i="47"/>
  <c r="AC15" i="47"/>
  <c r="AC16" i="47"/>
  <c r="AC17" i="47"/>
  <c r="AC18" i="47"/>
  <c r="AC19" i="47"/>
  <c r="AC20" i="47"/>
  <c r="AC21" i="47"/>
  <c r="AC22" i="47"/>
  <c r="AC23" i="47"/>
  <c r="AC24" i="47"/>
  <c r="AC25" i="47"/>
  <c r="AC26" i="47"/>
  <c r="AC3" i="47"/>
  <c r="C2" i="47"/>
  <c r="F47" i="46"/>
  <c r="E76" i="46"/>
  <c r="E74" i="46"/>
  <c r="E78" i="46"/>
  <c r="E73" i="46"/>
  <c r="E65" i="46"/>
  <c r="E68" i="46"/>
  <c r="E70" i="46"/>
  <c r="E72" i="46"/>
  <c r="S55" i="46"/>
  <c r="S54" i="46"/>
  <c r="S53" i="46"/>
  <c r="S52" i="46"/>
  <c r="S51" i="46"/>
  <c r="S50" i="46"/>
  <c r="S49" i="46"/>
  <c r="S48" i="46"/>
  <c r="W16" i="47"/>
  <c r="W17" i="47"/>
  <c r="V18" i="47"/>
  <c r="W24" i="47"/>
  <c r="W25" i="47"/>
  <c r="W29" i="47"/>
  <c r="W30" i="47"/>
  <c r="W31" i="47"/>
  <c r="W32" i="47"/>
  <c r="W33" i="47"/>
  <c r="W28" i="47"/>
  <c r="V28" i="47"/>
  <c r="W27" i="47"/>
  <c r="V27" i="47"/>
  <c r="W26" i="47"/>
  <c r="V26" i="47"/>
  <c r="W23" i="47"/>
  <c r="V23" i="47"/>
  <c r="W22" i="47"/>
  <c r="V22" i="47"/>
  <c r="W21" i="47"/>
  <c r="V21" i="47"/>
  <c r="W20" i="47"/>
  <c r="V20" i="47"/>
  <c r="W19" i="47"/>
  <c r="V19" i="47"/>
  <c r="W15" i="47"/>
  <c r="V15" i="47"/>
  <c r="W14" i="47"/>
  <c r="V14" i="47"/>
  <c r="W13" i="47"/>
  <c r="V13" i="47"/>
  <c r="W12" i="47"/>
  <c r="V12" i="47"/>
  <c r="W11" i="47"/>
  <c r="V11" i="47"/>
  <c r="W10" i="47"/>
  <c r="V10" i="47"/>
  <c r="W9" i="47"/>
  <c r="V9" i="47"/>
  <c r="W8" i="47"/>
  <c r="V8" i="47"/>
  <c r="W7" i="47"/>
  <c r="V7" i="47"/>
  <c r="W6" i="47"/>
  <c r="V6" i="47"/>
  <c r="W5" i="47"/>
  <c r="V5" i="47"/>
  <c r="W4" i="47"/>
  <c r="V4" i="47"/>
  <c r="W3" i="47"/>
  <c r="V3" i="47"/>
  <c r="W2" i="47"/>
  <c r="V2" i="47"/>
  <c r="C33" i="47"/>
  <c r="C32" i="47"/>
  <c r="C31" i="47"/>
  <c r="C30" i="47"/>
  <c r="C29" i="47"/>
  <c r="C28" i="47"/>
  <c r="C27" i="47"/>
  <c r="C26" i="47"/>
  <c r="C25" i="47"/>
  <c r="C24" i="47"/>
  <c r="C23" i="47"/>
  <c r="C22" i="47"/>
  <c r="C21" i="47"/>
  <c r="C20" i="47"/>
  <c r="C19" i="47"/>
  <c r="C18" i="47"/>
  <c r="C17" i="47"/>
  <c r="C16" i="47"/>
  <c r="C15" i="47"/>
  <c r="C14" i="47"/>
  <c r="C13" i="47"/>
  <c r="C12" i="47"/>
  <c r="C11" i="47"/>
  <c r="C10" i="47"/>
  <c r="C9" i="47"/>
  <c r="C8" i="47"/>
  <c r="C7" i="47"/>
  <c r="C6" i="47"/>
  <c r="C5" i="47"/>
  <c r="C4" i="47"/>
  <c r="C3" i="47"/>
  <c r="Q12" i="48"/>
  <c r="T12" i="48"/>
  <c r="U12" i="48"/>
  <c r="Q29" i="48"/>
  <c r="T29" i="48"/>
  <c r="U29" i="48"/>
  <c r="G33" i="48"/>
  <c r="H32" i="48"/>
  <c r="K32" i="48"/>
  <c r="L32" i="48"/>
  <c r="H25" i="48"/>
  <c r="K25" i="48"/>
  <c r="L25" i="48"/>
  <c r="H12" i="48"/>
  <c r="K12" i="48"/>
  <c r="L12" i="48"/>
  <c r="Q11" i="48"/>
  <c r="T11" i="48"/>
  <c r="U11" i="48"/>
  <c r="Q13" i="48"/>
  <c r="T13" i="48"/>
  <c r="U13" i="48"/>
  <c r="H30" i="48"/>
  <c r="K30" i="48"/>
  <c r="L30" i="48"/>
  <c r="P13" i="48"/>
  <c r="G23" i="48"/>
  <c r="H22" i="48"/>
  <c r="K22" i="48"/>
  <c r="L22" i="48"/>
  <c r="G17" i="48"/>
  <c r="H16" i="48"/>
  <c r="K16" i="48"/>
  <c r="L16" i="48"/>
  <c r="G7" i="48"/>
  <c r="H6" i="48"/>
  <c r="K6" i="48"/>
  <c r="L6" i="48"/>
  <c r="Q7" i="48"/>
  <c r="T7" i="48"/>
  <c r="U7" i="48"/>
  <c r="P12" i="48"/>
  <c r="H35" i="48"/>
  <c r="K35" i="48"/>
  <c r="L35" i="48"/>
  <c r="H16" i="49"/>
  <c r="H32" i="49"/>
  <c r="O7" i="49"/>
  <c r="H18" i="49"/>
  <c r="H34" i="49"/>
  <c r="O32" i="49"/>
  <c r="H4" i="49"/>
  <c r="H20" i="49"/>
  <c r="O25" i="49"/>
  <c r="G6" i="49"/>
  <c r="O18" i="49"/>
  <c r="H15" i="49"/>
  <c r="H8" i="49"/>
  <c r="H24" i="49"/>
  <c r="O10" i="49"/>
  <c r="H21" i="49"/>
  <c r="O26" i="49"/>
  <c r="Q18" i="48"/>
  <c r="T18" i="48"/>
  <c r="U18" i="48"/>
  <c r="H14" i="48"/>
  <c r="K14" i="48"/>
  <c r="L14" i="48"/>
  <c r="P32" i="48"/>
  <c r="G31" i="48"/>
  <c r="G12" i="48"/>
  <c r="P16" i="48"/>
  <c r="G11" i="48"/>
  <c r="Q17" i="48"/>
  <c r="T17" i="48"/>
  <c r="U17" i="48"/>
  <c r="H9" i="48"/>
  <c r="K9" i="48"/>
  <c r="L9" i="48"/>
  <c r="P20" i="48"/>
  <c r="Q21" i="48"/>
  <c r="T21" i="48"/>
  <c r="U21" i="48"/>
  <c r="Q28" i="48"/>
  <c r="T28" i="48"/>
  <c r="U28" i="48"/>
  <c r="Q9" i="48"/>
  <c r="T9" i="48"/>
  <c r="U9" i="48"/>
  <c r="P31" i="48"/>
  <c r="G4" i="48"/>
  <c r="Q4" i="48"/>
  <c r="T4" i="48"/>
  <c r="U4" i="48"/>
  <c r="G28" i="48"/>
  <c r="Q20" i="48"/>
  <c r="T20" i="48"/>
  <c r="U20" i="48"/>
  <c r="H27" i="48"/>
  <c r="K27" i="48"/>
  <c r="L27" i="48"/>
  <c r="H11" i="48"/>
  <c r="K11" i="48"/>
  <c r="L11" i="48"/>
  <c r="P5" i="48"/>
  <c r="P21" i="48"/>
  <c r="P29" i="48"/>
  <c r="H34" i="48"/>
  <c r="K34" i="48"/>
  <c r="L34" i="48"/>
  <c r="H18" i="48"/>
  <c r="K18" i="48"/>
  <c r="L18" i="48"/>
  <c r="P6" i="48"/>
  <c r="P22" i="48"/>
  <c r="Q25" i="48"/>
  <c r="T25" i="48"/>
  <c r="U25" i="48"/>
  <c r="G34" i="48"/>
  <c r="G26" i="48"/>
  <c r="G18" i="48"/>
  <c r="G10" i="48"/>
  <c r="Q5" i="48"/>
  <c r="T5" i="48"/>
  <c r="U5" i="48"/>
  <c r="H33" i="48"/>
  <c r="K33" i="48"/>
  <c r="L33" i="48"/>
  <c r="H17" i="48"/>
  <c r="K17" i="48"/>
  <c r="L17" i="48"/>
  <c r="G25" i="48"/>
  <c r="G32" i="48"/>
  <c r="G24" i="48"/>
  <c r="G16" i="48"/>
  <c r="G8" i="48"/>
  <c r="H29" i="48"/>
  <c r="K29" i="48"/>
  <c r="L29" i="48"/>
  <c r="H21" i="48"/>
  <c r="K21" i="48"/>
  <c r="L21" i="48"/>
  <c r="H13" i="48"/>
  <c r="K13" i="48"/>
  <c r="L13" i="48"/>
  <c r="H5" i="48"/>
  <c r="K5" i="48"/>
  <c r="L5" i="48"/>
  <c r="K8" i="47" a="1"/>
  <c r="K16" i="47" a="1"/>
  <c r="K7" i="47" a="1"/>
  <c r="K15" i="47" a="1"/>
  <c r="J9" i="47" a="1"/>
  <c r="J17" i="47" a="1"/>
  <c r="J10" i="47" a="1"/>
  <c r="J18" i="47" a="1"/>
  <c r="J8" i="47" a="1"/>
  <c r="K9" i="47" a="1"/>
  <c r="K17" i="47" a="1"/>
  <c r="K6" i="47" a="1"/>
  <c r="K14" i="47" a="1"/>
  <c r="K10" i="47" a="1"/>
  <c r="J5" i="47" a="1"/>
  <c r="J7" i="47" a="1"/>
  <c r="K18" i="47" a="1"/>
  <c r="K13" i="47" a="1"/>
  <c r="J3" i="47" a="1"/>
  <c r="K5" i="47" a="1"/>
  <c r="J6" i="47" a="1"/>
  <c r="K4" i="47" a="1"/>
  <c r="K12" i="47" a="1"/>
  <c r="K3" i="47" a="1"/>
  <c r="K11" i="47" a="1"/>
  <c r="J11" i="47" a="1"/>
  <c r="J4" i="47" a="1"/>
  <c r="J12" i="47" a="1"/>
  <c r="J13" i="47" a="1"/>
  <c r="J14" i="47" a="1"/>
  <c r="J15" i="47" a="1"/>
  <c r="J16" i="47" a="1"/>
  <c r="W18" i="47"/>
  <c r="V29" i="47"/>
  <c r="V30" i="47"/>
  <c r="V31" i="47"/>
  <c r="V16" i="47"/>
  <c r="V24" i="47"/>
  <c r="V32" i="47"/>
  <c r="V17" i="47"/>
  <c r="V25" i="47"/>
  <c r="V33" i="47"/>
  <c r="L67" i="46"/>
  <c r="L60" i="46"/>
  <c r="L66" i="46"/>
  <c r="L62" i="46"/>
  <c r="L64" i="46"/>
  <c r="L61" i="46"/>
  <c r="L65" i="46"/>
  <c r="L69" i="46"/>
  <c r="L63" i="46"/>
  <c r="L68" i="46"/>
  <c r="N50" i="46"/>
  <c r="R50" i="46"/>
  <c r="N51" i="46"/>
  <c r="R51" i="46"/>
  <c r="N49" i="46"/>
  <c r="R49" i="46"/>
  <c r="N54" i="46"/>
  <c r="R54" i="46"/>
  <c r="J50" i="46"/>
  <c r="Q50" i="46"/>
  <c r="J52" i="46"/>
  <c r="Q52" i="46"/>
  <c r="J48" i="46"/>
  <c r="Q48" i="46"/>
  <c r="J54" i="46"/>
  <c r="Q54" i="46"/>
  <c r="N55" i="46"/>
  <c r="R55" i="46"/>
  <c r="N53" i="46"/>
  <c r="R53" i="46"/>
  <c r="N52" i="46"/>
  <c r="R52" i="46"/>
  <c r="N48" i="46"/>
  <c r="R48" i="46"/>
  <c r="J51" i="46"/>
  <c r="Q51" i="46"/>
  <c r="J53" i="46"/>
  <c r="Q53" i="46"/>
  <c r="J49" i="46"/>
  <c r="Q49" i="46"/>
  <c r="J55" i="46"/>
  <c r="Q55" i="46"/>
  <c r="E55" i="46"/>
  <c r="E71" i="46"/>
  <c r="E64" i="46"/>
  <c r="E62" i="46"/>
  <c r="E60" i="46"/>
  <c r="E69" i="46"/>
  <c r="E58" i="46"/>
  <c r="E75" i="46"/>
  <c r="E79" i="46"/>
  <c r="E66" i="46"/>
  <c r="E61" i="46"/>
  <c r="E56" i="46"/>
  <c r="E57" i="46"/>
  <c r="E63" i="46"/>
  <c r="E54" i="46"/>
  <c r="E50" i="46"/>
  <c r="E77" i="46"/>
  <c r="E49" i="46"/>
  <c r="E53" i="46"/>
  <c r="E67" i="46"/>
  <c r="E59" i="46"/>
  <c r="E52" i="46"/>
  <c r="E48" i="46"/>
  <c r="E51" i="46"/>
  <c r="E36" i="46"/>
  <c r="V49" i="25"/>
  <c r="V50" i="25"/>
  <c r="V51" i="25"/>
  <c r="V52" i="25"/>
  <c r="V53" i="25"/>
  <c r="V54" i="25"/>
  <c r="V55" i="25"/>
  <c r="V56" i="25"/>
  <c r="V57" i="25"/>
  <c r="U112" i="37"/>
  <c r="U111" i="37"/>
  <c r="U110" i="37"/>
  <c r="U109" i="37"/>
  <c r="U108" i="37"/>
  <c r="U107" i="37"/>
  <c r="U106" i="37"/>
  <c r="U105" i="37"/>
  <c r="U104" i="37"/>
  <c r="U103" i="37"/>
  <c r="Q87" i="37"/>
  <c r="Q78" i="37"/>
  <c r="Q69" i="37"/>
  <c r="Q60" i="37"/>
  <c r="Q42" i="37"/>
  <c r="Q33" i="37"/>
  <c r="Q24" i="37"/>
  <c r="Q15" i="37"/>
  <c r="Q6" i="37"/>
  <c r="H77" i="37"/>
  <c r="H72" i="37"/>
  <c r="H71" i="37"/>
  <c r="L51" i="37"/>
  <c r="H51" i="37"/>
  <c r="H50" i="37"/>
  <c r="L45" i="37"/>
  <c r="H27" i="37"/>
  <c r="H26" i="37"/>
  <c r="L24" i="37"/>
  <c r="H24" i="37"/>
  <c r="H23" i="37"/>
  <c r="H5" i="37"/>
  <c r="C90" i="37"/>
  <c r="H86" i="37"/>
  <c r="C89" i="37"/>
  <c r="H89" i="37"/>
  <c r="C88" i="37"/>
  <c r="H90" i="37"/>
  <c r="C87" i="37"/>
  <c r="H87" i="37"/>
  <c r="C86" i="37"/>
  <c r="L87" i="37"/>
  <c r="C85" i="37"/>
  <c r="L90" i="37"/>
  <c r="C81" i="37"/>
  <c r="C80" i="37"/>
  <c r="H80" i="37"/>
  <c r="C79" i="37"/>
  <c r="H81" i="37"/>
  <c r="C78" i="37"/>
  <c r="H78" i="37"/>
  <c r="C77" i="37"/>
  <c r="L78" i="37"/>
  <c r="C76" i="37"/>
  <c r="L81" i="37"/>
  <c r="C72" i="37"/>
  <c r="H68" i="37"/>
  <c r="C71" i="37"/>
  <c r="C70" i="37"/>
  <c r="C69" i="37"/>
  <c r="H69" i="37"/>
  <c r="C68" i="37"/>
  <c r="L69" i="37"/>
  <c r="C67" i="37"/>
  <c r="L72" i="37"/>
  <c r="C63" i="37"/>
  <c r="H59" i="37"/>
  <c r="C62" i="37"/>
  <c r="H62" i="37"/>
  <c r="C61" i="37"/>
  <c r="H63" i="37"/>
  <c r="C60" i="37"/>
  <c r="H60" i="37"/>
  <c r="C59" i="37"/>
  <c r="L60" i="37"/>
  <c r="C58" i="37"/>
  <c r="L63" i="37"/>
  <c r="C54" i="37"/>
  <c r="C53" i="37"/>
  <c r="H53" i="37"/>
  <c r="C52" i="37"/>
  <c r="H54" i="37"/>
  <c r="C51" i="37"/>
  <c r="C50" i="37"/>
  <c r="C49" i="37"/>
  <c r="L54" i="37"/>
  <c r="C45" i="37"/>
  <c r="H41" i="37"/>
  <c r="C44" i="37"/>
  <c r="H44" i="37"/>
  <c r="C43" i="37"/>
  <c r="H45" i="37"/>
  <c r="C42" i="37"/>
  <c r="H42" i="37"/>
  <c r="C41" i="37"/>
  <c r="L42" i="37"/>
  <c r="C40" i="37"/>
  <c r="C36" i="37"/>
  <c r="H32" i="37"/>
  <c r="C35" i="37"/>
  <c r="H35" i="37"/>
  <c r="C34" i="37"/>
  <c r="H36" i="37"/>
  <c r="C33" i="37"/>
  <c r="H33" i="37"/>
  <c r="C32" i="37"/>
  <c r="L33" i="37"/>
  <c r="C31" i="37"/>
  <c r="L36" i="37"/>
  <c r="C27" i="37"/>
  <c r="C26" i="37"/>
  <c r="C25" i="37"/>
  <c r="C24" i="37"/>
  <c r="C23" i="37"/>
  <c r="C22" i="37"/>
  <c r="L27" i="37"/>
  <c r="C18" i="37"/>
  <c r="H14" i="37"/>
  <c r="C17" i="37"/>
  <c r="H17" i="37"/>
  <c r="C16" i="37"/>
  <c r="H18" i="37"/>
  <c r="C15" i="37"/>
  <c r="H15" i="37"/>
  <c r="C14" i="37"/>
  <c r="L15" i="37"/>
  <c r="C13" i="37"/>
  <c r="L18" i="37"/>
  <c r="C9" i="37"/>
  <c r="C8" i="37"/>
  <c r="H8" i="37"/>
  <c r="C7" i="37"/>
  <c r="H9" i="37"/>
  <c r="C6" i="37"/>
  <c r="H6" i="37"/>
  <c r="C5" i="37"/>
  <c r="L6" i="37"/>
  <c r="C4" i="37"/>
  <c r="L9" i="37"/>
  <c r="D36" i="46"/>
  <c r="V1" i="44"/>
  <c r="BE224" i="43"/>
  <c r="BT239" i="43"/>
  <c r="BT238" i="43"/>
  <c r="BT237" i="43"/>
  <c r="BT236" i="43"/>
  <c r="BT235" i="43"/>
  <c r="BT234" i="43"/>
  <c r="BT233" i="43"/>
  <c r="BT232" i="43"/>
  <c r="BT231" i="43"/>
  <c r="BT230" i="43"/>
  <c r="BT229" i="43"/>
  <c r="BT228" i="43"/>
  <c r="BT227" i="43"/>
  <c r="BT226" i="43"/>
  <c r="BT225" i="43"/>
  <c r="BT224" i="43"/>
  <c r="CK203" i="43"/>
  <c r="CM201" i="43"/>
  <c r="CE203" i="43"/>
  <c r="CG202" i="43"/>
  <c r="CG201" i="43"/>
  <c r="CI197" i="43"/>
  <c r="CI196" i="43"/>
  <c r="CB197" i="43"/>
  <c r="CD222" i="43"/>
  <c r="CD220" i="43"/>
  <c r="CB218" i="43"/>
  <c r="CA220" i="43"/>
  <c r="CA218" i="43"/>
  <c r="BK218" i="43"/>
  <c r="BL218" i="43"/>
  <c r="BM218" i="43"/>
  <c r="BK217" i="43"/>
  <c r="BL217" i="43"/>
  <c r="BM217" i="43"/>
  <c r="BK216" i="43"/>
  <c r="BL216" i="43"/>
  <c r="BM216" i="43"/>
  <c r="BK215" i="43"/>
  <c r="BL215" i="43"/>
  <c r="BM215" i="43"/>
  <c r="BK214" i="43"/>
  <c r="BL214" i="43"/>
  <c r="BM214" i="43"/>
  <c r="BK213" i="43"/>
  <c r="BL213" i="43"/>
  <c r="BM213" i="43"/>
  <c r="BK212" i="43"/>
  <c r="BL212" i="43"/>
  <c r="BM212" i="43"/>
  <c r="BK211" i="43"/>
  <c r="BL211" i="43"/>
  <c r="BM211" i="43"/>
  <c r="BD224" i="43"/>
  <c r="BB224" i="43"/>
  <c r="BA224" i="43"/>
  <c r="J16" i="47"/>
  <c r="K16" i="47"/>
  <c r="I16" i="47"/>
  <c r="J7" i="47"/>
  <c r="K7" i="47"/>
  <c r="I7" i="47"/>
  <c r="J8" i="47"/>
  <c r="K8" i="47"/>
  <c r="I8" i="47"/>
  <c r="J18" i="47"/>
  <c r="K18" i="47"/>
  <c r="I18" i="47"/>
  <c r="J15" i="47"/>
  <c r="K15" i="47"/>
  <c r="I15" i="47"/>
  <c r="J17" i="47"/>
  <c r="K17" i="47"/>
  <c r="I17" i="47"/>
  <c r="J9" i="47"/>
  <c r="K9" i="47"/>
  <c r="I9" i="47"/>
  <c r="J10" i="47"/>
  <c r="K10" i="47"/>
  <c r="I10" i="47"/>
  <c r="J6" i="47"/>
  <c r="K6" i="47"/>
  <c r="I6" i="47"/>
  <c r="J5" i="47"/>
  <c r="K5" i="47"/>
  <c r="I5" i="47"/>
  <c r="J14" i="47"/>
  <c r="K14" i="47"/>
  <c r="I14" i="47"/>
  <c r="J13" i="47"/>
  <c r="K13" i="47"/>
  <c r="I13" i="47"/>
  <c r="J12" i="47"/>
  <c r="K12" i="47"/>
  <c r="I12" i="47"/>
  <c r="J4" i="47"/>
  <c r="K4" i="47"/>
  <c r="I4" i="47"/>
  <c r="J11" i="47"/>
  <c r="K11" i="47"/>
  <c r="I11" i="47"/>
  <c r="J3" i="47"/>
  <c r="K3" i="47"/>
  <c r="I3" i="47"/>
  <c r="H1" i="47"/>
  <c r="S3" i="44"/>
  <c r="S4" i="44"/>
  <c r="S5" i="44"/>
  <c r="S6" i="44"/>
  <c r="S7" i="44"/>
  <c r="S8" i="44"/>
  <c r="S9" i="44"/>
  <c r="S10" i="44"/>
  <c r="S11" i="44"/>
  <c r="S12" i="44"/>
  <c r="S13" i="44"/>
  <c r="S14" i="44"/>
  <c r="S15" i="44"/>
  <c r="S16" i="44"/>
  <c r="S17" i="44"/>
  <c r="S18" i="44"/>
  <c r="S19" i="44"/>
  <c r="S20" i="44"/>
  <c r="S21" i="44"/>
  <c r="S22" i="44"/>
  <c r="S23" i="44"/>
  <c r="S24" i="44"/>
  <c r="S25" i="44"/>
  <c r="S26" i="44"/>
  <c r="S27" i="44"/>
  <c r="S28" i="44"/>
  <c r="S29" i="44"/>
  <c r="S30" i="44"/>
  <c r="S31" i="44"/>
  <c r="S32" i="44"/>
  <c r="S33" i="44"/>
  <c r="S34" i="44"/>
  <c r="S35" i="44"/>
  <c r="S36" i="44"/>
  <c r="S37" i="44"/>
  <c r="S38" i="44"/>
  <c r="S39" i="44"/>
  <c r="S40" i="44"/>
  <c r="S41" i="44"/>
  <c r="S42" i="44"/>
  <c r="S43" i="44"/>
  <c r="S44" i="44"/>
  <c r="S45" i="44"/>
  <c r="S46" i="44"/>
  <c r="S47" i="44"/>
  <c r="S48" i="44"/>
  <c r="S49" i="44"/>
  <c r="S50" i="44"/>
  <c r="S51" i="44"/>
  <c r="S52" i="44"/>
  <c r="S53" i="44"/>
  <c r="S54" i="44"/>
  <c r="S55" i="44"/>
  <c r="S56" i="44"/>
  <c r="S57" i="44"/>
  <c r="S58" i="44"/>
  <c r="S59" i="44"/>
  <c r="S60" i="44"/>
  <c r="S61" i="44"/>
  <c r="S62" i="44"/>
  <c r="S63" i="44"/>
  <c r="S64" i="44"/>
  <c r="S65" i="44"/>
  <c r="S66" i="44"/>
  <c r="S67" i="44"/>
  <c r="S68" i="44"/>
  <c r="S69" i="44"/>
  <c r="S70" i="44"/>
  <c r="S71" i="44"/>
  <c r="S72" i="44"/>
  <c r="S73" i="44"/>
  <c r="S74" i="44"/>
  <c r="S75" i="44"/>
  <c r="S76" i="44"/>
  <c r="S77" i="44"/>
  <c r="S78" i="44"/>
  <c r="S79" i="44"/>
  <c r="S80" i="44"/>
  <c r="S81" i="44"/>
  <c r="S82" i="44"/>
  <c r="S83" i="44"/>
  <c r="S84" i="44"/>
  <c r="S85" i="44"/>
  <c r="S86" i="44"/>
  <c r="S87" i="44"/>
  <c r="S88" i="44"/>
  <c r="S89" i="44"/>
  <c r="S90" i="44"/>
  <c r="S91" i="44"/>
  <c r="S92" i="44"/>
  <c r="S93" i="44"/>
  <c r="S94" i="44"/>
  <c r="S95" i="44"/>
  <c r="S96" i="44"/>
  <c r="S97" i="44"/>
  <c r="S98" i="44"/>
  <c r="S99" i="44"/>
  <c r="S100" i="44"/>
  <c r="S101" i="44"/>
  <c r="S102" i="44"/>
  <c r="S103" i="44"/>
  <c r="S104" i="44"/>
  <c r="S105" i="44"/>
  <c r="S106" i="44"/>
  <c r="S107" i="44"/>
  <c r="S108" i="44"/>
  <c r="S109" i="44"/>
  <c r="S110" i="44"/>
  <c r="S111" i="44"/>
  <c r="S112" i="44"/>
  <c r="S113" i="44"/>
  <c r="S114" i="44"/>
  <c r="S115" i="44"/>
  <c r="S116" i="44"/>
  <c r="S117" i="44"/>
  <c r="S118" i="44"/>
  <c r="S119" i="44"/>
  <c r="S120" i="44"/>
  <c r="S121" i="44"/>
  <c r="S122" i="44"/>
  <c r="S123" i="44"/>
  <c r="S124" i="44"/>
  <c r="S125" i="44"/>
  <c r="S126" i="44"/>
  <c r="S127" i="44"/>
  <c r="S128" i="44"/>
  <c r="S129" i="44"/>
  <c r="S130" i="44"/>
  <c r="S131" i="44"/>
  <c r="S132" i="44"/>
  <c r="S133" i="44"/>
  <c r="S134" i="44"/>
  <c r="S135" i="44"/>
  <c r="S136" i="44"/>
  <c r="S137" i="44"/>
  <c r="S138" i="44"/>
  <c r="S139" i="44"/>
  <c r="S140" i="44"/>
  <c r="S141" i="44"/>
  <c r="S142" i="44"/>
  <c r="S143" i="44"/>
  <c r="S144" i="44"/>
  <c r="S145" i="44"/>
  <c r="S146" i="44"/>
  <c r="S147" i="44"/>
  <c r="S148" i="44"/>
  <c r="S149" i="44"/>
  <c r="S150" i="44"/>
  <c r="S151" i="44"/>
  <c r="S152" i="44"/>
  <c r="S153" i="44"/>
  <c r="S154" i="44"/>
  <c r="S155" i="44"/>
  <c r="S156" i="44"/>
  <c r="S157" i="44"/>
  <c r="S158" i="44"/>
  <c r="S159" i="44"/>
  <c r="S160" i="44"/>
  <c r="S161" i="44"/>
  <c r="S2" i="44"/>
  <c r="DA33" i="3"/>
  <c r="DA12" i="3"/>
  <c r="A1" i="5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16" i="44"/>
  <c r="E17" i="44"/>
  <c r="E18" i="44"/>
  <c r="E19" i="44"/>
  <c r="E20" i="44"/>
  <c r="E21" i="44"/>
  <c r="E22" i="44"/>
  <c r="E23" i="44"/>
  <c r="E24" i="44"/>
  <c r="E25" i="44"/>
  <c r="E26" i="44"/>
  <c r="E27" i="44"/>
  <c r="E28" i="44"/>
  <c r="E29" i="44"/>
  <c r="E30" i="44"/>
  <c r="E31" i="44"/>
  <c r="E32" i="44"/>
  <c r="E33" i="44"/>
  <c r="E34" i="44"/>
  <c r="E35" i="44"/>
  <c r="E36" i="44"/>
  <c r="E37" i="44"/>
  <c r="E38" i="44"/>
  <c r="E39" i="44"/>
  <c r="E40" i="44"/>
  <c r="E41" i="44"/>
  <c r="E42" i="44"/>
  <c r="E43" i="44"/>
  <c r="E44" i="44"/>
  <c r="E45" i="44"/>
  <c r="E46" i="44"/>
  <c r="E47" i="44"/>
  <c r="E48" i="44"/>
  <c r="E49" i="44"/>
  <c r="E50" i="44"/>
  <c r="E51" i="44"/>
  <c r="E52" i="44"/>
  <c r="E53" i="44"/>
  <c r="E54" i="44"/>
  <c r="E55" i="44"/>
  <c r="E56" i="44"/>
  <c r="E57" i="44"/>
  <c r="E58" i="44"/>
  <c r="E59" i="44"/>
  <c r="E60" i="44"/>
  <c r="E61" i="44"/>
  <c r="E62" i="44"/>
  <c r="E63" i="44"/>
  <c r="E64" i="44"/>
  <c r="E65" i="44"/>
  <c r="E66" i="44"/>
  <c r="E67" i="44"/>
  <c r="E68" i="44"/>
  <c r="E69" i="44"/>
  <c r="E70" i="44"/>
  <c r="E71" i="44"/>
  <c r="E72" i="44"/>
  <c r="E73" i="44"/>
  <c r="E74" i="44"/>
  <c r="E75" i="44"/>
  <c r="E76" i="44"/>
  <c r="E77" i="44"/>
  <c r="E78" i="44"/>
  <c r="E79" i="44"/>
  <c r="E80" i="44"/>
  <c r="E81" i="44"/>
  <c r="E82" i="44"/>
  <c r="E83" i="44"/>
  <c r="E84" i="44"/>
  <c r="E85" i="44"/>
  <c r="E86" i="44"/>
  <c r="E87" i="44"/>
  <c r="E88" i="44"/>
  <c r="E89" i="44"/>
  <c r="E90" i="44"/>
  <c r="E91" i="44"/>
  <c r="E92" i="44"/>
  <c r="E93" i="44"/>
  <c r="E94" i="44"/>
  <c r="E95" i="44"/>
  <c r="E96" i="44"/>
  <c r="E97" i="44"/>
  <c r="E98" i="44"/>
  <c r="E99" i="44"/>
  <c r="E100" i="44"/>
  <c r="E101" i="44"/>
  <c r="E102" i="44"/>
  <c r="E103" i="44"/>
  <c r="E104" i="44"/>
  <c r="E105" i="44"/>
  <c r="E106" i="44"/>
  <c r="E107" i="44"/>
  <c r="E108" i="44"/>
  <c r="E109" i="44"/>
  <c r="E110" i="44"/>
  <c r="E111" i="44"/>
  <c r="E112" i="44"/>
  <c r="E113" i="44"/>
  <c r="E114" i="44"/>
  <c r="E115" i="44"/>
  <c r="E116" i="44"/>
  <c r="E117" i="44"/>
  <c r="E118" i="44"/>
  <c r="E119" i="44"/>
  <c r="E120" i="44"/>
  <c r="E121" i="44"/>
  <c r="E122" i="44"/>
  <c r="E123" i="44"/>
  <c r="E124" i="44"/>
  <c r="E125" i="44"/>
  <c r="E126" i="44"/>
  <c r="E127" i="44"/>
  <c r="E128" i="44"/>
  <c r="E129" i="44"/>
  <c r="E130" i="44"/>
  <c r="E131" i="44"/>
  <c r="E132" i="44"/>
  <c r="E133" i="44"/>
  <c r="E134" i="44"/>
  <c r="E135" i="44"/>
  <c r="E136" i="44"/>
  <c r="E137" i="44"/>
  <c r="E138" i="44"/>
  <c r="E139" i="44"/>
  <c r="E140" i="44"/>
  <c r="E141" i="44"/>
  <c r="E142" i="44"/>
  <c r="E143" i="44"/>
  <c r="E144" i="44"/>
  <c r="E145" i="44"/>
  <c r="E146" i="44"/>
  <c r="E147" i="44"/>
  <c r="E148" i="44"/>
  <c r="E149" i="44"/>
  <c r="E150" i="44"/>
  <c r="E151" i="44"/>
  <c r="E152" i="44"/>
  <c r="E153" i="44"/>
  <c r="E154" i="44"/>
  <c r="E155" i="44"/>
  <c r="E156" i="44"/>
  <c r="E157" i="44"/>
  <c r="E158" i="44"/>
  <c r="E159" i="44"/>
  <c r="E160" i="44"/>
  <c r="E161" i="44"/>
  <c r="E2" i="44"/>
  <c r="F3" i="44"/>
  <c r="F4" i="44"/>
  <c r="F5" i="44"/>
  <c r="F6" i="44"/>
  <c r="F7" i="44"/>
  <c r="F8" i="44"/>
  <c r="F9" i="44"/>
  <c r="F10" i="44"/>
  <c r="F11" i="44"/>
  <c r="F12" i="44"/>
  <c r="F13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F37" i="44"/>
  <c r="F38" i="44"/>
  <c r="F39" i="44"/>
  <c r="F40" i="44"/>
  <c r="F41" i="44"/>
  <c r="F42" i="44"/>
  <c r="F43" i="44"/>
  <c r="F44" i="44"/>
  <c r="F45" i="44"/>
  <c r="F46" i="44"/>
  <c r="F47" i="44"/>
  <c r="F48" i="44"/>
  <c r="F49" i="44"/>
  <c r="F50" i="44"/>
  <c r="F51" i="44"/>
  <c r="F52" i="44"/>
  <c r="F53" i="44"/>
  <c r="F54" i="44"/>
  <c r="F55" i="44"/>
  <c r="F56" i="44"/>
  <c r="F57" i="44"/>
  <c r="F58" i="44"/>
  <c r="F59" i="44"/>
  <c r="F60" i="44"/>
  <c r="F61" i="44"/>
  <c r="F62" i="44"/>
  <c r="F63" i="44"/>
  <c r="F64" i="44"/>
  <c r="F65" i="44"/>
  <c r="F66" i="44"/>
  <c r="F67" i="44"/>
  <c r="F68" i="44"/>
  <c r="F69" i="44"/>
  <c r="F70" i="44"/>
  <c r="F71" i="44"/>
  <c r="F72" i="44"/>
  <c r="F73" i="44"/>
  <c r="F74" i="44"/>
  <c r="F75" i="44"/>
  <c r="F76" i="44"/>
  <c r="F77" i="44"/>
  <c r="F78" i="44"/>
  <c r="F79" i="44"/>
  <c r="F80" i="44"/>
  <c r="F81" i="44"/>
  <c r="F82" i="44"/>
  <c r="F83" i="44"/>
  <c r="F84" i="44"/>
  <c r="F85" i="44"/>
  <c r="F86" i="44"/>
  <c r="F87" i="44"/>
  <c r="F88" i="44"/>
  <c r="F89" i="44"/>
  <c r="F90" i="44"/>
  <c r="F91" i="44"/>
  <c r="F92" i="44"/>
  <c r="F93" i="44"/>
  <c r="F94" i="44"/>
  <c r="F95" i="44"/>
  <c r="F96" i="44"/>
  <c r="F97" i="44"/>
  <c r="F98" i="44"/>
  <c r="F99" i="44"/>
  <c r="F100" i="44"/>
  <c r="F101" i="44"/>
  <c r="F102" i="44"/>
  <c r="F103" i="44"/>
  <c r="F104" i="44"/>
  <c r="F105" i="44"/>
  <c r="F106" i="44"/>
  <c r="F107" i="44"/>
  <c r="F108" i="44"/>
  <c r="F109" i="44"/>
  <c r="F110" i="44"/>
  <c r="F111" i="44"/>
  <c r="F112" i="44"/>
  <c r="F113" i="44"/>
  <c r="F114" i="44"/>
  <c r="F115" i="44"/>
  <c r="F116" i="44"/>
  <c r="F117" i="44"/>
  <c r="F118" i="44"/>
  <c r="F119" i="44"/>
  <c r="F120" i="44"/>
  <c r="F121" i="44"/>
  <c r="F122" i="44"/>
  <c r="F123" i="44"/>
  <c r="F124" i="44"/>
  <c r="F125" i="44"/>
  <c r="F126" i="44"/>
  <c r="F127" i="44"/>
  <c r="F128" i="44"/>
  <c r="F129" i="44"/>
  <c r="F130" i="44"/>
  <c r="F131" i="44"/>
  <c r="F132" i="44"/>
  <c r="F133" i="44"/>
  <c r="F134" i="44"/>
  <c r="F135" i="44"/>
  <c r="F136" i="44"/>
  <c r="F137" i="44"/>
  <c r="F138" i="44"/>
  <c r="F139" i="44"/>
  <c r="F140" i="44"/>
  <c r="F141" i="44"/>
  <c r="F142" i="44"/>
  <c r="F143" i="44"/>
  <c r="F144" i="44"/>
  <c r="F145" i="44"/>
  <c r="F146" i="44"/>
  <c r="F147" i="44"/>
  <c r="F148" i="44"/>
  <c r="F149" i="44"/>
  <c r="F150" i="44"/>
  <c r="F151" i="44"/>
  <c r="F152" i="44"/>
  <c r="F153" i="44"/>
  <c r="F154" i="44"/>
  <c r="F155" i="44"/>
  <c r="F156" i="44"/>
  <c r="F157" i="44"/>
  <c r="F158" i="44"/>
  <c r="F159" i="44"/>
  <c r="F160" i="44"/>
  <c r="F161" i="44"/>
  <c r="F2" i="44"/>
  <c r="DA109" i="3"/>
  <c r="DD109" i="3"/>
  <c r="DT12" i="3"/>
  <c r="DT16" i="3"/>
  <c r="DT33" i="3"/>
  <c r="DT147" i="3"/>
  <c r="DT14" i="3"/>
  <c r="DT152" i="3"/>
  <c r="DT22" i="3"/>
  <c r="DT76" i="3"/>
  <c r="DT6" i="3"/>
  <c r="DT13" i="3"/>
  <c r="DT24" i="3"/>
  <c r="DT39" i="3"/>
  <c r="DT37" i="3"/>
  <c r="DT135" i="3"/>
  <c r="DT43" i="3"/>
  <c r="DT105" i="3"/>
  <c r="DT42" i="3"/>
  <c r="DT86" i="3"/>
  <c r="DT92" i="3"/>
  <c r="DT40" i="3"/>
  <c r="DT115" i="3"/>
  <c r="DT27" i="3"/>
  <c r="DT74" i="3"/>
  <c r="DT122" i="3"/>
  <c r="DT101" i="3"/>
  <c r="DT53" i="3"/>
  <c r="DT10" i="3"/>
  <c r="DT80" i="3"/>
  <c r="DT26" i="3"/>
  <c r="DT63" i="3"/>
  <c r="DT108" i="3"/>
  <c r="DT30" i="3"/>
  <c r="DT7" i="3"/>
  <c r="DT95" i="3"/>
  <c r="DT45" i="3"/>
  <c r="DT120" i="3"/>
  <c r="DT134" i="3"/>
  <c r="DT73" i="3"/>
  <c r="DT144" i="3"/>
  <c r="DT58" i="3"/>
  <c r="DT23" i="3"/>
  <c r="DT91" i="3"/>
  <c r="DT68" i="3"/>
  <c r="DT4" i="3"/>
  <c r="DT50" i="3"/>
  <c r="DT29" i="3"/>
  <c r="DT17" i="3"/>
  <c r="DT98" i="3"/>
  <c r="DT111" i="3"/>
  <c r="DT93" i="3"/>
  <c r="DT59" i="3"/>
  <c r="DT83" i="3"/>
  <c r="DT35" i="3"/>
  <c r="DT44" i="3"/>
  <c r="DT65" i="3"/>
  <c r="DT20" i="3"/>
  <c r="DT69" i="3"/>
  <c r="DT11" i="3"/>
  <c r="DT51" i="3"/>
  <c r="DT62" i="3"/>
  <c r="DT129" i="3"/>
  <c r="DT104" i="3"/>
  <c r="DT9" i="3"/>
  <c r="DT64" i="3"/>
  <c r="DT89" i="3"/>
  <c r="DT100" i="3"/>
  <c r="DT18" i="3"/>
  <c r="DT119" i="3"/>
  <c r="DT85" i="3"/>
  <c r="DT116" i="3"/>
  <c r="DT81" i="3"/>
  <c r="DT48" i="3"/>
  <c r="DT25" i="3"/>
  <c r="DT19" i="3"/>
  <c r="DT61" i="3"/>
  <c r="DT46" i="3"/>
  <c r="DT70" i="3"/>
  <c r="DT36" i="3"/>
  <c r="DT158" i="3"/>
  <c r="DT57" i="3"/>
  <c r="DT5" i="3"/>
  <c r="DT3" i="3"/>
  <c r="DT52" i="3"/>
  <c r="DT156" i="3"/>
  <c r="DT66" i="3"/>
  <c r="DT71" i="3"/>
  <c r="DT60" i="3"/>
  <c r="DT128" i="3"/>
  <c r="DT55" i="3"/>
  <c r="DT131" i="3"/>
  <c r="DT107" i="3"/>
  <c r="DT41" i="3"/>
  <c r="DT141" i="3"/>
  <c r="DT140" i="3"/>
  <c r="DT84" i="3"/>
  <c r="DT49" i="3"/>
  <c r="DT32" i="3"/>
  <c r="DT145" i="3"/>
  <c r="DT28" i="3"/>
  <c r="DT67" i="3"/>
  <c r="DT72" i="3"/>
  <c r="DT77" i="3"/>
  <c r="DT54" i="3"/>
  <c r="DT159" i="3"/>
  <c r="DT47" i="3"/>
  <c r="DT78" i="3"/>
  <c r="DT106" i="3"/>
  <c r="DT157" i="3"/>
  <c r="DT88" i="3"/>
  <c r="DT118" i="3"/>
  <c r="DT114" i="3"/>
  <c r="DT143" i="3"/>
  <c r="DT38" i="3"/>
  <c r="DT117" i="3"/>
  <c r="DT151" i="3"/>
  <c r="DT139" i="3"/>
  <c r="DT87" i="3"/>
  <c r="DT112" i="3"/>
  <c r="DT8" i="3"/>
  <c r="DT75" i="3"/>
  <c r="DT136" i="3"/>
  <c r="DT150" i="3"/>
  <c r="DT96" i="3"/>
  <c r="DT123" i="3"/>
  <c r="DT121" i="3"/>
  <c r="DT160" i="3"/>
  <c r="DT133" i="3"/>
  <c r="DT94" i="3"/>
  <c r="DT132" i="3"/>
  <c r="DT99" i="3"/>
  <c r="DT97" i="3"/>
  <c r="DT154" i="3"/>
  <c r="DT34" i="3"/>
  <c r="DT126" i="3"/>
  <c r="DT125" i="3"/>
  <c r="DT31" i="3"/>
  <c r="DT56" i="3"/>
  <c r="DT127" i="3"/>
  <c r="DT138" i="3"/>
  <c r="DT103" i="3"/>
  <c r="DT79" i="3"/>
  <c r="DT130" i="3"/>
  <c r="DT155" i="3"/>
  <c r="DT148" i="3"/>
  <c r="DT137" i="3"/>
  <c r="DT153" i="3"/>
  <c r="DT21" i="3"/>
  <c r="DT90" i="3"/>
  <c r="DT142" i="3"/>
  <c r="DT82" i="3"/>
  <c r="DT146" i="3"/>
  <c r="DT124" i="3"/>
  <c r="DT102" i="3"/>
  <c r="DT161" i="3"/>
  <c r="DT15" i="3"/>
  <c r="DT149" i="3"/>
  <c r="DT110" i="3"/>
  <c r="DT113" i="3"/>
  <c r="DT109" i="3"/>
  <c r="DG12" i="3"/>
  <c r="DG16" i="3"/>
  <c r="DG33" i="3"/>
  <c r="DG147" i="3"/>
  <c r="DG14" i="3"/>
  <c r="DG152" i="3"/>
  <c r="DG22" i="3"/>
  <c r="DG76" i="3"/>
  <c r="DG6" i="3"/>
  <c r="DG13" i="3"/>
  <c r="DG24" i="3"/>
  <c r="DG39" i="3"/>
  <c r="DG37" i="3"/>
  <c r="DG135" i="3"/>
  <c r="DG43" i="3"/>
  <c r="DG105" i="3"/>
  <c r="DG42" i="3"/>
  <c r="DG86" i="3"/>
  <c r="DG92" i="3"/>
  <c r="DG40" i="3"/>
  <c r="DG115" i="3"/>
  <c r="DG27" i="3"/>
  <c r="DG74" i="3"/>
  <c r="DG122" i="3"/>
  <c r="DG101" i="3"/>
  <c r="DG53" i="3"/>
  <c r="DG10" i="3"/>
  <c r="DG80" i="3"/>
  <c r="DG26" i="3"/>
  <c r="DG63" i="3"/>
  <c r="DG108" i="3"/>
  <c r="DG30" i="3"/>
  <c r="DG7" i="3"/>
  <c r="DG95" i="3"/>
  <c r="DG45" i="3"/>
  <c r="DG120" i="3"/>
  <c r="DG134" i="3"/>
  <c r="DG73" i="3"/>
  <c r="DG144" i="3"/>
  <c r="DG58" i="3"/>
  <c r="DG23" i="3"/>
  <c r="DG91" i="3"/>
  <c r="DG68" i="3"/>
  <c r="DG4" i="3"/>
  <c r="DG50" i="3"/>
  <c r="DG29" i="3"/>
  <c r="DG17" i="3"/>
  <c r="DG98" i="3"/>
  <c r="DG111" i="3"/>
  <c r="DG93" i="3"/>
  <c r="DG59" i="3"/>
  <c r="DG83" i="3"/>
  <c r="DG35" i="3"/>
  <c r="DG44" i="3"/>
  <c r="DG65" i="3"/>
  <c r="DG20" i="3"/>
  <c r="DG69" i="3"/>
  <c r="DG11" i="3"/>
  <c r="DG51" i="3"/>
  <c r="DG62" i="3"/>
  <c r="DG129" i="3"/>
  <c r="DG104" i="3"/>
  <c r="DG9" i="3"/>
  <c r="DG64" i="3"/>
  <c r="DG89" i="3"/>
  <c r="DG100" i="3"/>
  <c r="DG18" i="3"/>
  <c r="DG119" i="3"/>
  <c r="DG85" i="3"/>
  <c r="DG116" i="3"/>
  <c r="DG81" i="3"/>
  <c r="DG48" i="3"/>
  <c r="DG25" i="3"/>
  <c r="DG19" i="3"/>
  <c r="DG61" i="3"/>
  <c r="DG46" i="3"/>
  <c r="DG70" i="3"/>
  <c r="DG36" i="3"/>
  <c r="DG158" i="3"/>
  <c r="DG57" i="3"/>
  <c r="DG5" i="3"/>
  <c r="DG3" i="3"/>
  <c r="DG52" i="3"/>
  <c r="DG156" i="3"/>
  <c r="DG66" i="3"/>
  <c r="DG71" i="3"/>
  <c r="DG60" i="3"/>
  <c r="DG128" i="3"/>
  <c r="DG55" i="3"/>
  <c r="DG131" i="3"/>
  <c r="DG107" i="3"/>
  <c r="DG41" i="3"/>
  <c r="DG141" i="3"/>
  <c r="DG140" i="3"/>
  <c r="DG84" i="3"/>
  <c r="DG49" i="3"/>
  <c r="DG32" i="3"/>
  <c r="DG145" i="3"/>
  <c r="DG28" i="3"/>
  <c r="DG67" i="3"/>
  <c r="DG72" i="3"/>
  <c r="DG77" i="3"/>
  <c r="DG54" i="3"/>
  <c r="DG159" i="3"/>
  <c r="DG47" i="3"/>
  <c r="DG78" i="3"/>
  <c r="DG106" i="3"/>
  <c r="DG157" i="3"/>
  <c r="DG88" i="3"/>
  <c r="DG118" i="3"/>
  <c r="DG114" i="3"/>
  <c r="DG143" i="3"/>
  <c r="DG38" i="3"/>
  <c r="DG117" i="3"/>
  <c r="DG151" i="3"/>
  <c r="DG139" i="3"/>
  <c r="DG87" i="3"/>
  <c r="DG112" i="3"/>
  <c r="DG8" i="3"/>
  <c r="DG75" i="3"/>
  <c r="DG136" i="3"/>
  <c r="DG150" i="3"/>
  <c r="DG96" i="3"/>
  <c r="DG123" i="3"/>
  <c r="DG121" i="3"/>
  <c r="DG160" i="3"/>
  <c r="DG133" i="3"/>
  <c r="DG94" i="3"/>
  <c r="DG132" i="3"/>
  <c r="DG99" i="3"/>
  <c r="DG97" i="3"/>
  <c r="DG154" i="3"/>
  <c r="DG34" i="3"/>
  <c r="DG126" i="3"/>
  <c r="DG125" i="3"/>
  <c r="DG31" i="3"/>
  <c r="DG56" i="3"/>
  <c r="DG127" i="3"/>
  <c r="DG138" i="3"/>
  <c r="DG103" i="3"/>
  <c r="DG79" i="3"/>
  <c r="DG130" i="3"/>
  <c r="DG155" i="3"/>
  <c r="DG148" i="3"/>
  <c r="DG137" i="3"/>
  <c r="DG153" i="3"/>
  <c r="DG21" i="3"/>
  <c r="DG90" i="3"/>
  <c r="DG142" i="3"/>
  <c r="DG82" i="3"/>
  <c r="DG146" i="3"/>
  <c r="DG124" i="3"/>
  <c r="DG102" i="3"/>
  <c r="DG161" i="3"/>
  <c r="DG15" i="3"/>
  <c r="DG149" i="3"/>
  <c r="DG110" i="3"/>
  <c r="DG113" i="3"/>
  <c r="DD12" i="3"/>
  <c r="DE12" i="3"/>
  <c r="DD16" i="3"/>
  <c r="DE16" i="3"/>
  <c r="DD33" i="3"/>
  <c r="DE33" i="3"/>
  <c r="DD147" i="3"/>
  <c r="DE147" i="3"/>
  <c r="DD14" i="3"/>
  <c r="DE14" i="3"/>
  <c r="DD152" i="3"/>
  <c r="DE152" i="3"/>
  <c r="DD22" i="3"/>
  <c r="DE22" i="3"/>
  <c r="DD76" i="3"/>
  <c r="DE76" i="3"/>
  <c r="DD6" i="3"/>
  <c r="DE6" i="3"/>
  <c r="DD13" i="3"/>
  <c r="DE13" i="3"/>
  <c r="DD24" i="3"/>
  <c r="DE24" i="3"/>
  <c r="DD39" i="3"/>
  <c r="DE39" i="3"/>
  <c r="DD37" i="3"/>
  <c r="DE37" i="3"/>
  <c r="DD135" i="3"/>
  <c r="DE135" i="3"/>
  <c r="DD43" i="3"/>
  <c r="DE43" i="3"/>
  <c r="DD105" i="3"/>
  <c r="DE105" i="3"/>
  <c r="DD42" i="3"/>
  <c r="DE42" i="3"/>
  <c r="DD86" i="3"/>
  <c r="DE86" i="3"/>
  <c r="DD92" i="3"/>
  <c r="DE92" i="3"/>
  <c r="DD40" i="3"/>
  <c r="DE40" i="3"/>
  <c r="DD115" i="3"/>
  <c r="DE115" i="3"/>
  <c r="DD27" i="3"/>
  <c r="DE27" i="3"/>
  <c r="DD74" i="3"/>
  <c r="DE74" i="3"/>
  <c r="DD122" i="3"/>
  <c r="DE122" i="3"/>
  <c r="DD101" i="3"/>
  <c r="DE101" i="3"/>
  <c r="DD53" i="3"/>
  <c r="DE53" i="3"/>
  <c r="DD10" i="3"/>
  <c r="DE10" i="3"/>
  <c r="DD80" i="3"/>
  <c r="DE80" i="3"/>
  <c r="DD26" i="3"/>
  <c r="DE26" i="3"/>
  <c r="DD63" i="3"/>
  <c r="DE63" i="3"/>
  <c r="DD108" i="3"/>
  <c r="DE108" i="3"/>
  <c r="DD30" i="3"/>
  <c r="DE30" i="3"/>
  <c r="DD7" i="3"/>
  <c r="DE7" i="3"/>
  <c r="DD95" i="3"/>
  <c r="DE95" i="3"/>
  <c r="DD45" i="3"/>
  <c r="DE45" i="3"/>
  <c r="DD120" i="3"/>
  <c r="DE120" i="3"/>
  <c r="DD134" i="3"/>
  <c r="DE134" i="3"/>
  <c r="DD73" i="3"/>
  <c r="DE73" i="3"/>
  <c r="DD144" i="3"/>
  <c r="DE144" i="3"/>
  <c r="DD58" i="3"/>
  <c r="DE58" i="3"/>
  <c r="DD23" i="3"/>
  <c r="DE23" i="3"/>
  <c r="DD91" i="3"/>
  <c r="DE91" i="3"/>
  <c r="DD68" i="3"/>
  <c r="DE68" i="3"/>
  <c r="DD4" i="3"/>
  <c r="DE4" i="3"/>
  <c r="DD50" i="3"/>
  <c r="DE50" i="3"/>
  <c r="DD29" i="3"/>
  <c r="DE29" i="3"/>
  <c r="DD17" i="3"/>
  <c r="DE17" i="3"/>
  <c r="DD98" i="3"/>
  <c r="DE98" i="3"/>
  <c r="DD111" i="3"/>
  <c r="DE111" i="3"/>
  <c r="DD93" i="3"/>
  <c r="DE93" i="3"/>
  <c r="DD59" i="3"/>
  <c r="DE59" i="3"/>
  <c r="DD83" i="3"/>
  <c r="DE83" i="3"/>
  <c r="DD35" i="3"/>
  <c r="DE35" i="3"/>
  <c r="DD44" i="3"/>
  <c r="DE44" i="3"/>
  <c r="DD65" i="3"/>
  <c r="DE65" i="3"/>
  <c r="DD20" i="3"/>
  <c r="DE20" i="3"/>
  <c r="DD69" i="3"/>
  <c r="DE69" i="3"/>
  <c r="DD11" i="3"/>
  <c r="DE11" i="3"/>
  <c r="DD51" i="3"/>
  <c r="DE51" i="3"/>
  <c r="DD62" i="3"/>
  <c r="DE62" i="3"/>
  <c r="DD129" i="3"/>
  <c r="DE129" i="3"/>
  <c r="DD104" i="3"/>
  <c r="DE104" i="3"/>
  <c r="DD9" i="3"/>
  <c r="DE9" i="3"/>
  <c r="DD64" i="3"/>
  <c r="DE64" i="3"/>
  <c r="DD89" i="3"/>
  <c r="DE89" i="3"/>
  <c r="DD100" i="3"/>
  <c r="DE100" i="3"/>
  <c r="DD18" i="3"/>
  <c r="DE18" i="3"/>
  <c r="DD119" i="3"/>
  <c r="DE119" i="3"/>
  <c r="DD85" i="3"/>
  <c r="DE85" i="3"/>
  <c r="DD116" i="3"/>
  <c r="DE116" i="3"/>
  <c r="DD81" i="3"/>
  <c r="DE81" i="3"/>
  <c r="DD48" i="3"/>
  <c r="DE48" i="3"/>
  <c r="DD25" i="3"/>
  <c r="DE25" i="3"/>
  <c r="DD19" i="3"/>
  <c r="DE19" i="3"/>
  <c r="DD61" i="3"/>
  <c r="DE61" i="3"/>
  <c r="DD46" i="3"/>
  <c r="DE46" i="3"/>
  <c r="DD70" i="3"/>
  <c r="DE70" i="3"/>
  <c r="DD36" i="3"/>
  <c r="DE36" i="3"/>
  <c r="DD158" i="3"/>
  <c r="DE158" i="3"/>
  <c r="DD57" i="3"/>
  <c r="DE57" i="3"/>
  <c r="DD5" i="3"/>
  <c r="DE5" i="3"/>
  <c r="DD3" i="3"/>
  <c r="DE3" i="3"/>
  <c r="DD52" i="3"/>
  <c r="DE52" i="3"/>
  <c r="DD156" i="3"/>
  <c r="DE156" i="3"/>
  <c r="DD66" i="3"/>
  <c r="DE66" i="3"/>
  <c r="DD71" i="3"/>
  <c r="DE71" i="3"/>
  <c r="DD60" i="3"/>
  <c r="DE60" i="3"/>
  <c r="DD128" i="3"/>
  <c r="DE128" i="3"/>
  <c r="DD55" i="3"/>
  <c r="DE55" i="3"/>
  <c r="DD131" i="3"/>
  <c r="DE131" i="3"/>
  <c r="DD107" i="3"/>
  <c r="DE107" i="3"/>
  <c r="DD41" i="3"/>
  <c r="DE41" i="3"/>
  <c r="DD141" i="3"/>
  <c r="DE141" i="3"/>
  <c r="DD140" i="3"/>
  <c r="DE140" i="3"/>
  <c r="DD84" i="3"/>
  <c r="DE84" i="3"/>
  <c r="DD49" i="3"/>
  <c r="DE49" i="3"/>
  <c r="DD32" i="3"/>
  <c r="DE32" i="3"/>
  <c r="DD145" i="3"/>
  <c r="DE145" i="3"/>
  <c r="DD28" i="3"/>
  <c r="DE28" i="3"/>
  <c r="DD67" i="3"/>
  <c r="DE67" i="3"/>
  <c r="DD72" i="3"/>
  <c r="DE72" i="3"/>
  <c r="DD77" i="3"/>
  <c r="DE77" i="3"/>
  <c r="DD54" i="3"/>
  <c r="DE54" i="3"/>
  <c r="DD159" i="3"/>
  <c r="DE159" i="3"/>
  <c r="DD47" i="3"/>
  <c r="DE47" i="3"/>
  <c r="DD78" i="3"/>
  <c r="DE78" i="3"/>
  <c r="DD106" i="3"/>
  <c r="DE106" i="3"/>
  <c r="DD157" i="3"/>
  <c r="DE157" i="3"/>
  <c r="DD88" i="3"/>
  <c r="DE88" i="3"/>
  <c r="DD118" i="3"/>
  <c r="DE118" i="3"/>
  <c r="DD114" i="3"/>
  <c r="DE114" i="3"/>
  <c r="DD143" i="3"/>
  <c r="DE143" i="3"/>
  <c r="DD38" i="3"/>
  <c r="DE38" i="3"/>
  <c r="DD117" i="3"/>
  <c r="DE117" i="3"/>
  <c r="DD151" i="3"/>
  <c r="DE151" i="3"/>
  <c r="DD139" i="3"/>
  <c r="DE139" i="3"/>
  <c r="DD87" i="3"/>
  <c r="DE87" i="3"/>
  <c r="DD112" i="3"/>
  <c r="DE112" i="3"/>
  <c r="DD8" i="3"/>
  <c r="DE8" i="3"/>
  <c r="DD75" i="3"/>
  <c r="DE75" i="3"/>
  <c r="DD136" i="3"/>
  <c r="DE136" i="3"/>
  <c r="DD150" i="3"/>
  <c r="DE150" i="3"/>
  <c r="DD96" i="3"/>
  <c r="DE96" i="3"/>
  <c r="DD123" i="3"/>
  <c r="DE123" i="3"/>
  <c r="DD121" i="3"/>
  <c r="DE121" i="3"/>
  <c r="DD160" i="3"/>
  <c r="DE160" i="3"/>
  <c r="DD133" i="3"/>
  <c r="DE133" i="3"/>
  <c r="DD94" i="3"/>
  <c r="DE94" i="3"/>
  <c r="DD132" i="3"/>
  <c r="DE132" i="3"/>
  <c r="DD99" i="3"/>
  <c r="DE99" i="3"/>
  <c r="DD97" i="3"/>
  <c r="DE97" i="3"/>
  <c r="DD154" i="3"/>
  <c r="DE154" i="3"/>
  <c r="DD34" i="3"/>
  <c r="DE34" i="3"/>
  <c r="DD126" i="3"/>
  <c r="DE126" i="3"/>
  <c r="DD125" i="3"/>
  <c r="DE125" i="3"/>
  <c r="DD31" i="3"/>
  <c r="DE31" i="3"/>
  <c r="DD56" i="3"/>
  <c r="DE56" i="3"/>
  <c r="DD127" i="3"/>
  <c r="DE127" i="3"/>
  <c r="DD138" i="3"/>
  <c r="DE138" i="3"/>
  <c r="DD103" i="3"/>
  <c r="DE103" i="3"/>
  <c r="DD79" i="3"/>
  <c r="DE79" i="3"/>
  <c r="DD130" i="3"/>
  <c r="DE130" i="3"/>
  <c r="DD155" i="3"/>
  <c r="DE155" i="3"/>
  <c r="DD148" i="3"/>
  <c r="DE148" i="3"/>
  <c r="DD137" i="3"/>
  <c r="DE137" i="3"/>
  <c r="DD153" i="3"/>
  <c r="DE153" i="3"/>
  <c r="DD21" i="3"/>
  <c r="DE21" i="3"/>
  <c r="DD90" i="3"/>
  <c r="DE90" i="3"/>
  <c r="DD142" i="3"/>
  <c r="DE142" i="3"/>
  <c r="DD82" i="3"/>
  <c r="DE82" i="3"/>
  <c r="DD146" i="3"/>
  <c r="DE146" i="3"/>
  <c r="DD124" i="3"/>
  <c r="DE124" i="3"/>
  <c r="DD102" i="3"/>
  <c r="DE102" i="3"/>
  <c r="DD161" i="3"/>
  <c r="DE161" i="3"/>
  <c r="DD15" i="3"/>
  <c r="DE15" i="3"/>
  <c r="DD149" i="3"/>
  <c r="DE149" i="3"/>
  <c r="DD110" i="3"/>
  <c r="DE110" i="3"/>
  <c r="DD113" i="3"/>
  <c r="DE113" i="3"/>
  <c r="DG109" i="3"/>
  <c r="DE109" i="3"/>
  <c r="DA16" i="3"/>
  <c r="DA147" i="3"/>
  <c r="DA14" i="3"/>
  <c r="DA152" i="3"/>
  <c r="DA22" i="3"/>
  <c r="DA76" i="3"/>
  <c r="DA6" i="3"/>
  <c r="DA13" i="3"/>
  <c r="DA24" i="3"/>
  <c r="DA39" i="3"/>
  <c r="DA37" i="3"/>
  <c r="DA135" i="3"/>
  <c r="DA43" i="3"/>
  <c r="DA105" i="3"/>
  <c r="DA42" i="3"/>
  <c r="DA86" i="3"/>
  <c r="DA92" i="3"/>
  <c r="DA40" i="3"/>
  <c r="DA115" i="3"/>
  <c r="DA27" i="3"/>
  <c r="DA74" i="3"/>
  <c r="DA122" i="3"/>
  <c r="DA101" i="3"/>
  <c r="DA53" i="3"/>
  <c r="DA10" i="3"/>
  <c r="DA80" i="3"/>
  <c r="DA26" i="3"/>
  <c r="DA63" i="3"/>
  <c r="DA108" i="3"/>
  <c r="DA30" i="3"/>
  <c r="DA7" i="3"/>
  <c r="DA95" i="3"/>
  <c r="DA45" i="3"/>
  <c r="DA120" i="3"/>
  <c r="DA134" i="3"/>
  <c r="DA73" i="3"/>
  <c r="DA144" i="3"/>
  <c r="DA58" i="3"/>
  <c r="DA23" i="3"/>
  <c r="DA91" i="3"/>
  <c r="DA68" i="3"/>
  <c r="DA4" i="3"/>
  <c r="DA50" i="3"/>
  <c r="DA29" i="3"/>
  <c r="DA17" i="3"/>
  <c r="DA98" i="3"/>
  <c r="DA111" i="3"/>
  <c r="DA93" i="3"/>
  <c r="DA59" i="3"/>
  <c r="DA83" i="3"/>
  <c r="DA35" i="3"/>
  <c r="DA44" i="3"/>
  <c r="DA65" i="3"/>
  <c r="DA20" i="3"/>
  <c r="DA69" i="3"/>
  <c r="DA11" i="3"/>
  <c r="DA51" i="3"/>
  <c r="DA62" i="3"/>
  <c r="DA129" i="3"/>
  <c r="DA104" i="3"/>
  <c r="DA9" i="3"/>
  <c r="DA64" i="3"/>
  <c r="DA89" i="3"/>
  <c r="DA100" i="3"/>
  <c r="DA18" i="3"/>
  <c r="DA119" i="3"/>
  <c r="DA85" i="3"/>
  <c r="DA116" i="3"/>
  <c r="DA81" i="3"/>
  <c r="DA48" i="3"/>
  <c r="DA25" i="3"/>
  <c r="DA19" i="3"/>
  <c r="DA61" i="3"/>
  <c r="DA46" i="3"/>
  <c r="DA70" i="3"/>
  <c r="DA36" i="3"/>
  <c r="DA158" i="3"/>
  <c r="DA57" i="3"/>
  <c r="DA5" i="3"/>
  <c r="DA3" i="3"/>
  <c r="DA52" i="3"/>
  <c r="DA156" i="3"/>
  <c r="DA66" i="3"/>
  <c r="DA71" i="3"/>
  <c r="DA60" i="3"/>
  <c r="DA128" i="3"/>
  <c r="DA55" i="3"/>
  <c r="DA131" i="3"/>
  <c r="DA107" i="3"/>
  <c r="DA41" i="3"/>
  <c r="DA141" i="3"/>
  <c r="DA140" i="3"/>
  <c r="DA84" i="3"/>
  <c r="DA49" i="3"/>
  <c r="DA32" i="3"/>
  <c r="DA145" i="3"/>
  <c r="DA28" i="3"/>
  <c r="DA67" i="3"/>
  <c r="DA72" i="3"/>
  <c r="DA77" i="3"/>
  <c r="DA54" i="3"/>
  <c r="DA159" i="3"/>
  <c r="DA47" i="3"/>
  <c r="DA78" i="3"/>
  <c r="DA106" i="3"/>
  <c r="DA157" i="3"/>
  <c r="DA88" i="3"/>
  <c r="DA118" i="3"/>
  <c r="DA114" i="3"/>
  <c r="DA143" i="3"/>
  <c r="DA38" i="3"/>
  <c r="DA117" i="3"/>
  <c r="DA151" i="3"/>
  <c r="DA139" i="3"/>
  <c r="DA87" i="3"/>
  <c r="DA112" i="3"/>
  <c r="DA8" i="3"/>
  <c r="DA75" i="3"/>
  <c r="DA136" i="3"/>
  <c r="DA150" i="3"/>
  <c r="DA96" i="3"/>
  <c r="DA123" i="3"/>
  <c r="DA121" i="3"/>
  <c r="DA160" i="3"/>
  <c r="DA133" i="3"/>
  <c r="DA94" i="3"/>
  <c r="DA132" i="3"/>
  <c r="DA99" i="3"/>
  <c r="DA97" i="3"/>
  <c r="DA154" i="3"/>
  <c r="DA34" i="3"/>
  <c r="DA126" i="3"/>
  <c r="DA125" i="3"/>
  <c r="DA31" i="3"/>
  <c r="DA56" i="3"/>
  <c r="DA127" i="3"/>
  <c r="DA138" i="3"/>
  <c r="DA103" i="3"/>
  <c r="DA79" i="3"/>
  <c r="DA130" i="3"/>
  <c r="DA155" i="3"/>
  <c r="DA148" i="3"/>
  <c r="DA137" i="3"/>
  <c r="DA153" i="3"/>
  <c r="DA21" i="3"/>
  <c r="DA90" i="3"/>
  <c r="DA142" i="3"/>
  <c r="DA82" i="3"/>
  <c r="DA146" i="3"/>
  <c r="DA124" i="3"/>
  <c r="DA102" i="3"/>
  <c r="DA161" i="3"/>
  <c r="DA15" i="3"/>
  <c r="DA149" i="3"/>
  <c r="DA110" i="3"/>
  <c r="DA113" i="3"/>
  <c r="L142" i="44"/>
  <c r="I125" i="44"/>
  <c r="J125" i="44"/>
  <c r="K125" i="44"/>
  <c r="L125" i="44"/>
  <c r="I43" i="44"/>
  <c r="J43" i="44"/>
  <c r="K43" i="44"/>
  <c r="L43" i="44"/>
  <c r="I34" i="44"/>
  <c r="J34" i="44"/>
  <c r="K34" i="44"/>
  <c r="L34" i="44"/>
  <c r="I140" i="44"/>
  <c r="J140" i="44"/>
  <c r="K140" i="44"/>
  <c r="L140" i="44"/>
  <c r="I37" i="44"/>
  <c r="J37" i="44"/>
  <c r="K37" i="44"/>
  <c r="L37" i="44"/>
  <c r="I16" i="44"/>
  <c r="J16" i="44"/>
  <c r="K16" i="44"/>
  <c r="L16" i="44"/>
  <c r="I77" i="44"/>
  <c r="J77" i="44"/>
  <c r="K77" i="44"/>
  <c r="L77" i="44"/>
  <c r="I53" i="44"/>
  <c r="J53" i="44"/>
  <c r="K53" i="44"/>
  <c r="L53" i="44"/>
  <c r="I101" i="44"/>
  <c r="J101" i="44"/>
  <c r="K101" i="44"/>
  <c r="L101" i="44"/>
  <c r="I126" i="44"/>
  <c r="J126" i="44"/>
  <c r="K126" i="44"/>
  <c r="L126" i="44"/>
  <c r="I29" i="44"/>
  <c r="J29" i="44"/>
  <c r="K29" i="44"/>
  <c r="L29" i="44"/>
  <c r="I83" i="44"/>
  <c r="J83" i="44"/>
  <c r="K83" i="44"/>
  <c r="L83" i="44"/>
  <c r="I72" i="44"/>
  <c r="J72" i="44"/>
  <c r="K72" i="44"/>
  <c r="L72" i="44"/>
  <c r="I28" i="44"/>
  <c r="J28" i="44"/>
  <c r="K28" i="44"/>
  <c r="L28" i="44"/>
  <c r="I68" i="44"/>
  <c r="J68" i="44"/>
  <c r="K68" i="44"/>
  <c r="L68" i="44"/>
  <c r="I153" i="44"/>
  <c r="J153" i="44"/>
  <c r="K153" i="44"/>
  <c r="L153" i="44"/>
  <c r="I104" i="44"/>
  <c r="J104" i="44"/>
  <c r="K104" i="44"/>
  <c r="L104" i="44"/>
  <c r="I128" i="44"/>
  <c r="J128" i="44"/>
  <c r="K128" i="44"/>
  <c r="L128" i="44"/>
  <c r="I67" i="44"/>
  <c r="J67" i="44"/>
  <c r="K67" i="44"/>
  <c r="L67" i="44"/>
  <c r="I57" i="44"/>
  <c r="J57" i="44"/>
  <c r="K57" i="44"/>
  <c r="L57" i="44"/>
  <c r="I27" i="44"/>
  <c r="J27" i="44"/>
  <c r="K27" i="44"/>
  <c r="L27" i="44"/>
  <c r="I45" i="44"/>
  <c r="J45" i="44"/>
  <c r="K45" i="44"/>
  <c r="L45" i="44"/>
  <c r="I91" i="44"/>
  <c r="J91" i="44"/>
  <c r="K91" i="44"/>
  <c r="L91" i="44"/>
  <c r="I19" i="44"/>
  <c r="J19" i="44"/>
  <c r="K19" i="44"/>
  <c r="L19" i="44"/>
  <c r="I133" i="44"/>
  <c r="J133" i="44"/>
  <c r="K133" i="44"/>
  <c r="L133" i="44"/>
  <c r="I110" i="44"/>
  <c r="J110" i="44"/>
  <c r="K110" i="44"/>
  <c r="L110" i="44"/>
  <c r="I102" i="44"/>
  <c r="J102" i="44"/>
  <c r="K102" i="44"/>
  <c r="L102" i="44"/>
  <c r="I44" i="44"/>
  <c r="J44" i="44"/>
  <c r="K44" i="44"/>
  <c r="L44" i="44"/>
  <c r="I108" i="44"/>
  <c r="J108" i="44"/>
  <c r="K108" i="44"/>
  <c r="L108" i="44"/>
  <c r="I146" i="44"/>
  <c r="J146" i="44"/>
  <c r="K146" i="44"/>
  <c r="L146" i="44"/>
  <c r="I73" i="44"/>
  <c r="J73" i="44"/>
  <c r="K73" i="44"/>
  <c r="L73" i="44"/>
  <c r="I4" i="44"/>
  <c r="J4" i="44"/>
  <c r="K4" i="44"/>
  <c r="L4" i="44"/>
  <c r="I42" i="44"/>
  <c r="J42" i="44"/>
  <c r="K42" i="44"/>
  <c r="L42" i="44"/>
  <c r="I79" i="44"/>
  <c r="J79" i="44"/>
  <c r="K79" i="44"/>
  <c r="L79" i="44"/>
  <c r="I159" i="44"/>
  <c r="J159" i="44"/>
  <c r="K159" i="44"/>
  <c r="L159" i="44"/>
  <c r="I56" i="44"/>
  <c r="J56" i="44"/>
  <c r="K56" i="44"/>
  <c r="L56" i="44"/>
  <c r="I98" i="44"/>
  <c r="J98" i="44"/>
  <c r="K98" i="44"/>
  <c r="L98" i="44"/>
  <c r="I131" i="44"/>
  <c r="J131" i="44"/>
  <c r="K131" i="44"/>
  <c r="L131" i="44"/>
  <c r="I85" i="44"/>
  <c r="J85" i="44"/>
  <c r="K85" i="44"/>
  <c r="L85" i="44"/>
  <c r="I150" i="44"/>
  <c r="J150" i="44"/>
  <c r="K150" i="44"/>
  <c r="L150" i="44"/>
  <c r="I119" i="44"/>
  <c r="J119" i="44"/>
  <c r="K119" i="44"/>
  <c r="L119" i="44"/>
  <c r="I60" i="44"/>
  <c r="J60" i="44"/>
  <c r="K60" i="44"/>
  <c r="L60" i="44"/>
  <c r="I80" i="44"/>
  <c r="J80" i="44"/>
  <c r="K80" i="44"/>
  <c r="L80" i="44"/>
  <c r="I25" i="44"/>
  <c r="J25" i="44"/>
  <c r="K25" i="44"/>
  <c r="L25" i="44"/>
  <c r="I90" i="44"/>
  <c r="J90" i="44"/>
  <c r="K90" i="44"/>
  <c r="L90" i="44"/>
  <c r="I24" i="44"/>
  <c r="J24" i="44"/>
  <c r="K24" i="44"/>
  <c r="L24" i="44"/>
  <c r="I130" i="44"/>
  <c r="J130" i="44"/>
  <c r="K130" i="44"/>
  <c r="L130" i="44"/>
  <c r="I32" i="44"/>
  <c r="J32" i="44"/>
  <c r="K32" i="44"/>
  <c r="L32" i="44"/>
  <c r="I156" i="44"/>
  <c r="J156" i="44"/>
  <c r="K156" i="44"/>
  <c r="L156" i="44"/>
  <c r="I154" i="44"/>
  <c r="J154" i="44"/>
  <c r="K154" i="44"/>
  <c r="L154" i="44"/>
  <c r="I116" i="44"/>
  <c r="J116" i="44"/>
  <c r="K116" i="44"/>
  <c r="L116" i="44"/>
  <c r="I51" i="44"/>
  <c r="J51" i="44"/>
  <c r="K51" i="44"/>
  <c r="L51" i="44"/>
  <c r="I141" i="44"/>
  <c r="J141" i="44"/>
  <c r="K141" i="44"/>
  <c r="L141" i="44"/>
  <c r="I12" i="44"/>
  <c r="J12" i="44"/>
  <c r="K12" i="44"/>
  <c r="L12" i="44"/>
  <c r="I8" i="44"/>
  <c r="J8" i="44"/>
  <c r="K8" i="44"/>
  <c r="L8" i="44"/>
  <c r="I105" i="44"/>
  <c r="J105" i="44"/>
  <c r="K105" i="44"/>
  <c r="L105" i="44"/>
  <c r="I86" i="44"/>
  <c r="J86" i="44"/>
  <c r="K86" i="44"/>
  <c r="L86" i="44"/>
  <c r="I74" i="44"/>
  <c r="J74" i="44"/>
  <c r="K74" i="44"/>
  <c r="L74" i="44"/>
  <c r="I11" i="44"/>
  <c r="J11" i="44"/>
  <c r="K11" i="44"/>
  <c r="L11" i="44"/>
  <c r="I89" i="44"/>
  <c r="J89" i="44"/>
  <c r="K89" i="44"/>
  <c r="L89" i="44"/>
  <c r="I82" i="44"/>
  <c r="J82" i="44"/>
  <c r="K82" i="44"/>
  <c r="L82" i="44"/>
  <c r="I103" i="44"/>
  <c r="J103" i="44"/>
  <c r="K103" i="44"/>
  <c r="L103" i="44"/>
  <c r="I94" i="44"/>
  <c r="J94" i="44"/>
  <c r="K94" i="44"/>
  <c r="L94" i="44"/>
  <c r="I111" i="44"/>
  <c r="J111" i="44"/>
  <c r="K111" i="44"/>
  <c r="L111" i="44"/>
  <c r="I54" i="44"/>
  <c r="J54" i="44"/>
  <c r="K54" i="44"/>
  <c r="L54" i="44"/>
  <c r="I120" i="44"/>
  <c r="J120" i="44"/>
  <c r="K120" i="44"/>
  <c r="L120" i="44"/>
  <c r="I33" i="44"/>
  <c r="J33" i="44"/>
  <c r="K33" i="44"/>
  <c r="L33" i="44"/>
  <c r="I61" i="44"/>
  <c r="J61" i="44"/>
  <c r="K61" i="44"/>
  <c r="L61" i="44"/>
  <c r="I121" i="44"/>
  <c r="J121" i="44"/>
  <c r="K121" i="44"/>
  <c r="L121" i="44"/>
  <c r="I135" i="44"/>
  <c r="J135" i="44"/>
  <c r="K135" i="44"/>
  <c r="L135" i="44"/>
  <c r="I10" i="44"/>
  <c r="J10" i="44"/>
  <c r="K10" i="44"/>
  <c r="L10" i="44"/>
  <c r="I70" i="44"/>
  <c r="J70" i="44"/>
  <c r="K70" i="44"/>
  <c r="L70" i="44"/>
  <c r="I124" i="44"/>
  <c r="J124" i="44"/>
  <c r="K124" i="44"/>
  <c r="L124" i="44"/>
  <c r="I71" i="44"/>
  <c r="J71" i="44"/>
  <c r="K71" i="44"/>
  <c r="L71" i="44"/>
  <c r="I7" i="44"/>
  <c r="J7" i="44"/>
  <c r="K7" i="44"/>
  <c r="L7" i="44"/>
  <c r="I143" i="44"/>
  <c r="J143" i="44"/>
  <c r="K143" i="44"/>
  <c r="L143" i="44"/>
  <c r="I134" i="44"/>
  <c r="J134" i="44"/>
  <c r="K134" i="44"/>
  <c r="L134" i="44"/>
  <c r="I31" i="44"/>
  <c r="J31" i="44"/>
  <c r="K31" i="44"/>
  <c r="L31" i="44"/>
  <c r="I50" i="44"/>
  <c r="J50" i="44"/>
  <c r="K50" i="44"/>
  <c r="L50" i="44"/>
  <c r="I23" i="44"/>
  <c r="J23" i="44"/>
  <c r="K23" i="44"/>
  <c r="L23" i="44"/>
  <c r="I132" i="44"/>
  <c r="J132" i="44"/>
  <c r="K132" i="44"/>
  <c r="L132" i="44"/>
  <c r="I15" i="44"/>
  <c r="J15" i="44"/>
  <c r="K15" i="44"/>
  <c r="L15" i="44"/>
  <c r="I161" i="44"/>
  <c r="J161" i="44"/>
  <c r="K161" i="44"/>
  <c r="L161" i="44"/>
  <c r="I157" i="44"/>
  <c r="J157" i="44"/>
  <c r="K157" i="44"/>
  <c r="L157" i="44"/>
  <c r="I96" i="44"/>
  <c r="J96" i="44"/>
  <c r="K96" i="44"/>
  <c r="L96" i="44"/>
  <c r="I58" i="44"/>
  <c r="J58" i="44"/>
  <c r="K58" i="44"/>
  <c r="L58" i="44"/>
  <c r="I14" i="44"/>
  <c r="J14" i="44"/>
  <c r="K14" i="44"/>
  <c r="L14" i="44"/>
  <c r="I21" i="44"/>
  <c r="J21" i="44"/>
  <c r="K21" i="44"/>
  <c r="L21" i="44"/>
  <c r="I144" i="44"/>
  <c r="J144" i="44"/>
  <c r="K144" i="44"/>
  <c r="L144" i="44"/>
  <c r="I30" i="44"/>
  <c r="J30" i="44"/>
  <c r="K30" i="44"/>
  <c r="L30" i="44"/>
  <c r="I148" i="44"/>
  <c r="J148" i="44"/>
  <c r="K148" i="44"/>
  <c r="L148" i="44"/>
  <c r="I46" i="44"/>
  <c r="J46" i="44"/>
  <c r="K46" i="44"/>
  <c r="L46" i="44"/>
  <c r="I112" i="44"/>
  <c r="J112" i="44"/>
  <c r="K112" i="44"/>
  <c r="L112" i="44"/>
  <c r="I59" i="44"/>
  <c r="J59" i="44"/>
  <c r="K59" i="44"/>
  <c r="L59" i="44"/>
  <c r="I117" i="44"/>
  <c r="J117" i="44"/>
  <c r="K117" i="44"/>
  <c r="L117" i="44"/>
  <c r="I39" i="44"/>
  <c r="J39" i="44"/>
  <c r="K39" i="44"/>
  <c r="L39" i="44"/>
  <c r="I35" i="44"/>
  <c r="J35" i="44"/>
  <c r="K35" i="44"/>
  <c r="L35" i="44"/>
  <c r="I63" i="44"/>
  <c r="J63" i="44"/>
  <c r="K63" i="44"/>
  <c r="L63" i="44"/>
  <c r="I92" i="44"/>
  <c r="J92" i="44"/>
  <c r="K92" i="44"/>
  <c r="L92" i="44"/>
  <c r="I137" i="44"/>
  <c r="J137" i="44"/>
  <c r="K137" i="44"/>
  <c r="L137" i="44"/>
  <c r="I151" i="44"/>
  <c r="J151" i="44"/>
  <c r="K151" i="44"/>
  <c r="L151" i="44"/>
  <c r="I115" i="44"/>
  <c r="J115" i="44"/>
  <c r="K115" i="44"/>
  <c r="L115" i="44"/>
  <c r="I5" i="44"/>
  <c r="J5" i="44"/>
  <c r="K5" i="44"/>
  <c r="L5" i="44"/>
  <c r="I52" i="44"/>
  <c r="J52" i="44"/>
  <c r="K52" i="44"/>
  <c r="L52" i="44"/>
  <c r="I20" i="44"/>
  <c r="J20" i="44"/>
  <c r="K20" i="44"/>
  <c r="L20" i="44"/>
  <c r="I49" i="44"/>
  <c r="J49" i="44"/>
  <c r="K49" i="44"/>
  <c r="L49" i="44"/>
  <c r="I127" i="44"/>
  <c r="J127" i="44"/>
  <c r="K127" i="44"/>
  <c r="L127" i="44"/>
  <c r="I40" i="44"/>
  <c r="J40" i="44"/>
  <c r="K40" i="44"/>
  <c r="L40" i="44"/>
  <c r="I75" i="44"/>
  <c r="J75" i="44"/>
  <c r="K75" i="44"/>
  <c r="L75" i="44"/>
  <c r="I81" i="44"/>
  <c r="J81" i="44"/>
  <c r="K81" i="44"/>
  <c r="L81" i="44"/>
  <c r="I147" i="44"/>
  <c r="J147" i="44"/>
  <c r="K147" i="44"/>
  <c r="L147" i="44"/>
  <c r="I36" i="44"/>
  <c r="J36" i="44"/>
  <c r="K36" i="44"/>
  <c r="L36" i="44"/>
  <c r="I160" i="44"/>
  <c r="J160" i="44"/>
  <c r="K160" i="44"/>
  <c r="L160" i="44"/>
  <c r="I55" i="44"/>
  <c r="J55" i="44"/>
  <c r="K55" i="44"/>
  <c r="L55" i="44"/>
  <c r="I100" i="44"/>
  <c r="J100" i="44"/>
  <c r="K100" i="44"/>
  <c r="L100" i="44"/>
  <c r="I123" i="44"/>
  <c r="J123" i="44"/>
  <c r="K123" i="44"/>
  <c r="L123" i="44"/>
  <c r="I158" i="44"/>
  <c r="J158" i="44"/>
  <c r="K158" i="44"/>
  <c r="L158" i="44"/>
  <c r="I107" i="44"/>
  <c r="J107" i="44"/>
  <c r="K107" i="44"/>
  <c r="L107" i="44"/>
  <c r="I106" i="44"/>
  <c r="J106" i="44"/>
  <c r="K106" i="44"/>
  <c r="L106" i="44"/>
  <c r="I129" i="44"/>
  <c r="J129" i="44"/>
  <c r="K129" i="44"/>
  <c r="L129" i="44"/>
  <c r="I155" i="44"/>
  <c r="J155" i="44"/>
  <c r="K155" i="44"/>
  <c r="L155" i="44"/>
  <c r="I3" i="44"/>
  <c r="J3" i="44"/>
  <c r="K3" i="44"/>
  <c r="L3" i="44"/>
  <c r="I113" i="44"/>
  <c r="J113" i="44"/>
  <c r="K113" i="44"/>
  <c r="L113" i="44"/>
  <c r="I66" i="44"/>
  <c r="J66" i="44"/>
  <c r="K66" i="44"/>
  <c r="L66" i="44"/>
  <c r="I18" i="44"/>
  <c r="J18" i="44"/>
  <c r="K18" i="44"/>
  <c r="L18" i="44"/>
  <c r="I99" i="44"/>
  <c r="J99" i="44"/>
  <c r="K99" i="44"/>
  <c r="L99" i="44"/>
  <c r="I118" i="44"/>
  <c r="J118" i="44"/>
  <c r="K118" i="44"/>
  <c r="L118" i="44"/>
  <c r="I13" i="44"/>
  <c r="J13" i="44"/>
  <c r="K13" i="44"/>
  <c r="L13" i="44"/>
  <c r="I26" i="44"/>
  <c r="J26" i="44"/>
  <c r="K26" i="44"/>
  <c r="L26" i="44"/>
  <c r="I9" i="44"/>
  <c r="J9" i="44"/>
  <c r="K9" i="44"/>
  <c r="L9" i="44"/>
  <c r="I47" i="44"/>
  <c r="J47" i="44"/>
  <c r="K47" i="44"/>
  <c r="L47" i="44"/>
  <c r="I97" i="44"/>
  <c r="J97" i="44"/>
  <c r="K97" i="44"/>
  <c r="L97" i="44"/>
  <c r="I41" i="44"/>
  <c r="J41" i="44"/>
  <c r="K41" i="44"/>
  <c r="L41" i="44"/>
  <c r="I69" i="44"/>
  <c r="J69" i="44"/>
  <c r="K69" i="44"/>
  <c r="L69" i="44"/>
  <c r="I122" i="44"/>
  <c r="J122" i="44"/>
  <c r="K122" i="44"/>
  <c r="L122" i="44"/>
  <c r="I145" i="44"/>
  <c r="J145" i="44"/>
  <c r="K145" i="44"/>
  <c r="L145" i="44"/>
  <c r="I95" i="44"/>
  <c r="J95" i="44"/>
  <c r="K95" i="44"/>
  <c r="L95" i="44"/>
  <c r="I87" i="44"/>
  <c r="J87" i="44"/>
  <c r="K87" i="44"/>
  <c r="L87" i="44"/>
  <c r="I17" i="44"/>
  <c r="J17" i="44"/>
  <c r="K17" i="44"/>
  <c r="L17" i="44"/>
  <c r="I114" i="44"/>
  <c r="J114" i="44"/>
  <c r="K114" i="44"/>
  <c r="L114" i="44"/>
  <c r="I62" i="44"/>
  <c r="J62" i="44"/>
  <c r="K62" i="44"/>
  <c r="L62" i="44"/>
  <c r="I109" i="44"/>
  <c r="J109" i="44"/>
  <c r="K109" i="44"/>
  <c r="L109" i="44"/>
  <c r="I6" i="44"/>
  <c r="J6" i="44"/>
  <c r="K6" i="44"/>
  <c r="L6" i="44"/>
  <c r="I64" i="44"/>
  <c r="J64" i="44"/>
  <c r="K64" i="44"/>
  <c r="L64" i="44"/>
  <c r="I65" i="44"/>
  <c r="J65" i="44"/>
  <c r="K65" i="44"/>
  <c r="L65" i="44"/>
  <c r="I48" i="44"/>
  <c r="J48" i="44"/>
  <c r="K48" i="44"/>
  <c r="L48" i="44"/>
  <c r="I136" i="44"/>
  <c r="J136" i="44"/>
  <c r="K136" i="44"/>
  <c r="L136" i="44"/>
  <c r="I38" i="44"/>
  <c r="J38" i="44"/>
  <c r="K38" i="44"/>
  <c r="L38" i="44"/>
  <c r="I22" i="44"/>
  <c r="J22" i="44"/>
  <c r="K22" i="44"/>
  <c r="L22" i="44"/>
  <c r="I84" i="44"/>
  <c r="J84" i="44"/>
  <c r="K84" i="44"/>
  <c r="L84" i="44"/>
  <c r="I149" i="44"/>
  <c r="J149" i="44"/>
  <c r="K149" i="44"/>
  <c r="L149" i="44"/>
  <c r="I138" i="44"/>
  <c r="J138" i="44"/>
  <c r="K138" i="44"/>
  <c r="L138" i="44"/>
  <c r="I152" i="44"/>
  <c r="J152" i="44"/>
  <c r="K152" i="44"/>
  <c r="L152" i="44"/>
  <c r="I139" i="44"/>
  <c r="J139" i="44"/>
  <c r="K139" i="44"/>
  <c r="L139" i="44"/>
  <c r="I78" i="44"/>
  <c r="J78" i="44"/>
  <c r="K78" i="44"/>
  <c r="L78" i="44"/>
  <c r="I93" i="44"/>
  <c r="J93" i="44"/>
  <c r="K93" i="44"/>
  <c r="L93" i="44"/>
  <c r="I2" i="44"/>
  <c r="J2" i="44"/>
  <c r="K2" i="44"/>
  <c r="L2" i="44"/>
  <c r="I88" i="44"/>
  <c r="J88" i="44"/>
  <c r="K88" i="44"/>
  <c r="L88" i="44"/>
  <c r="I76" i="44"/>
  <c r="J76" i="44"/>
  <c r="K76" i="44"/>
  <c r="L76" i="44"/>
  <c r="K142" i="44"/>
  <c r="J142" i="44"/>
  <c r="I142" i="44"/>
  <c r="P32" i="25"/>
  <c r="P37" i="25"/>
  <c r="C57" i="42"/>
  <c r="C37" i="42"/>
  <c r="C46" i="42"/>
  <c r="E1" i="3"/>
  <c r="C45" i="42"/>
  <c r="C9" i="42"/>
  <c r="C3" i="42"/>
  <c r="AM76" i="3"/>
  <c r="AM152" i="3"/>
  <c r="AM14" i="3"/>
  <c r="AM105" i="3"/>
  <c r="AM13" i="3"/>
  <c r="AM122" i="3"/>
  <c r="AM40" i="3"/>
  <c r="AM53" i="3"/>
  <c r="AM27" i="3"/>
  <c r="AM101" i="3"/>
  <c r="AM80" i="3"/>
  <c r="AM68" i="3"/>
  <c r="AM134" i="3"/>
  <c r="AM58" i="3"/>
  <c r="AM4" i="3"/>
  <c r="AM98" i="3"/>
  <c r="AM50" i="3"/>
  <c r="AM93" i="3"/>
  <c r="AM51" i="3"/>
  <c r="AM35" i="3"/>
  <c r="AM44" i="3"/>
  <c r="AM69" i="3"/>
  <c r="AM20" i="3"/>
  <c r="AM70" i="3"/>
  <c r="AM81" i="3"/>
  <c r="AM89" i="3"/>
  <c r="AM104" i="3"/>
  <c r="AM18" i="3"/>
  <c r="AM85" i="3"/>
  <c r="AM46" i="3"/>
  <c r="AM57" i="3"/>
  <c r="AM36" i="3"/>
  <c r="AM55" i="3"/>
  <c r="AM131" i="3"/>
  <c r="AM158" i="3"/>
  <c r="AM41" i="3"/>
  <c r="AM71" i="3"/>
  <c r="AM140" i="3"/>
  <c r="AM145" i="3"/>
  <c r="AM28" i="3"/>
  <c r="AM67" i="3"/>
  <c r="AM84" i="3"/>
  <c r="AM159" i="3"/>
  <c r="AM78" i="3"/>
  <c r="AM72" i="3"/>
  <c r="AM77" i="3"/>
  <c r="AM88" i="3"/>
  <c r="AM54" i="3"/>
  <c r="AM143" i="3"/>
  <c r="AM157" i="3"/>
  <c r="AM118" i="3"/>
  <c r="AM114" i="3"/>
  <c r="AM8" i="3"/>
  <c r="AM96" i="3"/>
  <c r="AM136" i="3"/>
  <c r="AM139" i="3"/>
  <c r="AM133" i="3"/>
  <c r="AM87" i="3"/>
  <c r="AM121" i="3"/>
  <c r="AM75" i="3"/>
  <c r="AM160" i="3"/>
  <c r="AM117" i="3"/>
  <c r="AM94" i="3"/>
  <c r="AM151" i="3"/>
  <c r="AM150" i="3"/>
  <c r="AM123" i="3"/>
  <c r="AM97" i="3"/>
  <c r="AM154" i="3"/>
  <c r="AM34" i="3"/>
  <c r="AM132" i="3"/>
  <c r="AM99" i="3"/>
  <c r="AM126" i="3"/>
  <c r="AM125" i="3"/>
  <c r="AM103" i="3"/>
  <c r="AM138" i="3"/>
  <c r="AM31" i="3"/>
  <c r="AM56" i="3"/>
  <c r="AM127" i="3"/>
  <c r="AM79" i="3"/>
  <c r="AM137" i="3"/>
  <c r="AM148" i="3"/>
  <c r="AM153" i="3"/>
  <c r="AM21" i="3"/>
  <c r="AM155" i="3"/>
  <c r="AM82" i="3"/>
  <c r="AM142" i="3"/>
  <c r="AM130" i="3"/>
  <c r="AM90" i="3"/>
  <c r="AM146" i="3"/>
  <c r="AM161" i="3"/>
  <c r="AM102" i="3"/>
  <c r="AM149" i="3"/>
  <c r="AM124" i="3"/>
  <c r="AM15" i="3"/>
  <c r="AM110" i="3"/>
  <c r="AM113" i="3"/>
  <c r="AM109" i="3"/>
  <c r="AM66" i="3"/>
  <c r="AM147" i="3"/>
  <c r="AM12" i="3"/>
  <c r="AM24" i="3"/>
  <c r="AM39" i="3"/>
  <c r="AM135" i="3"/>
  <c r="AM42" i="3"/>
  <c r="AM86" i="3"/>
  <c r="AM115" i="3"/>
  <c r="AM74" i="3"/>
  <c r="AM26" i="3"/>
  <c r="AM95" i="3"/>
  <c r="AM108" i="3"/>
  <c r="AM30" i="3"/>
  <c r="AM7" i="3"/>
  <c r="AM91" i="3"/>
  <c r="AM120" i="3"/>
  <c r="AM23" i="3"/>
  <c r="AM144" i="3"/>
  <c r="AM111" i="3"/>
  <c r="AM65" i="3"/>
  <c r="AM9" i="3"/>
  <c r="AM129" i="3"/>
  <c r="AM83" i="3"/>
  <c r="AM48" i="3"/>
  <c r="AM61" i="3"/>
  <c r="AM25" i="3"/>
  <c r="AM64" i="3"/>
  <c r="AM60" i="3"/>
  <c r="AM156" i="3"/>
  <c r="AM128" i="3"/>
  <c r="AM107" i="3"/>
  <c r="AM49" i="3"/>
  <c r="AM47" i="3"/>
  <c r="AM112" i="3"/>
  <c r="AM38" i="3"/>
  <c r="AM29" i="3"/>
  <c r="AM11" i="3"/>
  <c r="AM119" i="3"/>
  <c r="AM19" i="3"/>
  <c r="AM2" i="3"/>
  <c r="AM73" i="3"/>
  <c r="AM10" i="3"/>
  <c r="AM17" i="3"/>
  <c r="AM116" i="3"/>
  <c r="AM62" i="3"/>
  <c r="AM100" i="3"/>
  <c r="AM5" i="3"/>
  <c r="AM3" i="3"/>
  <c r="AM141" i="3"/>
  <c r="AM32" i="3"/>
  <c r="AM106" i="3"/>
  <c r="AM43" i="3"/>
  <c r="C3" i="4"/>
  <c r="C34" i="4"/>
  <c r="C17" i="4"/>
  <c r="C77" i="4"/>
  <c r="C153" i="4"/>
  <c r="C148" i="4"/>
  <c r="C15" i="4"/>
  <c r="C106" i="4"/>
  <c r="C38" i="4"/>
  <c r="C13" i="4"/>
  <c r="C7" i="4"/>
  <c r="C40" i="4"/>
  <c r="C23" i="4"/>
  <c r="C14" i="4"/>
  <c r="C93" i="4"/>
  <c r="C25" i="4"/>
  <c r="C87" i="4"/>
  <c r="C116" i="4"/>
  <c r="C44" i="4"/>
  <c r="C43" i="4"/>
  <c r="C54" i="4"/>
  <c r="C136" i="4"/>
  <c r="C102" i="4"/>
  <c r="C75" i="4"/>
  <c r="C96" i="4"/>
  <c r="C123" i="4"/>
  <c r="C8" i="4"/>
  <c r="C64" i="4"/>
  <c r="C27" i="4"/>
  <c r="C109" i="4"/>
  <c r="C28" i="4"/>
  <c r="C81" i="4"/>
  <c r="C31" i="4"/>
  <c r="C46" i="4"/>
  <c r="C74" i="4"/>
  <c r="C41" i="4"/>
  <c r="C59" i="4"/>
  <c r="C69" i="4"/>
  <c r="C24" i="4"/>
  <c r="C135" i="4"/>
  <c r="C121" i="4"/>
  <c r="C92" i="4"/>
  <c r="C112" i="4"/>
  <c r="C11" i="4"/>
  <c r="C51" i="4"/>
  <c r="C18" i="4"/>
  <c r="C71" i="4"/>
  <c r="C30" i="4"/>
  <c r="C36" i="4"/>
  <c r="C145" i="4"/>
  <c r="C66" i="4"/>
  <c r="C10" i="4"/>
  <c r="C60" i="4"/>
  <c r="C99" i="4"/>
  <c r="C52" i="4"/>
  <c r="C117" i="4"/>
  <c r="C130" i="4"/>
  <c r="C5" i="4"/>
  <c r="C45" i="4"/>
  <c r="C86" i="4"/>
  <c r="C90" i="4"/>
  <c r="C63" i="4"/>
  <c r="C58" i="4"/>
  <c r="C70" i="4"/>
  <c r="C94" i="4"/>
  <c r="C84" i="4"/>
  <c r="C82" i="4"/>
  <c r="C20" i="4"/>
  <c r="C21" i="4"/>
  <c r="C120" i="4"/>
  <c r="C65" i="4"/>
  <c r="C12" i="4"/>
  <c r="C105" i="4"/>
  <c r="C19" i="4"/>
  <c r="C132" i="4"/>
  <c r="C62" i="4"/>
  <c r="C159" i="4"/>
  <c r="C26" i="4"/>
  <c r="C141" i="4"/>
  <c r="C49" i="4"/>
  <c r="C42" i="4"/>
  <c r="C53" i="4"/>
  <c r="C56" i="4"/>
  <c r="C101" i="4"/>
  <c r="C47" i="4"/>
  <c r="C68" i="4"/>
  <c r="C50" i="4"/>
  <c r="C61" i="4"/>
  <c r="C37" i="4"/>
  <c r="C108" i="4"/>
  <c r="C146" i="4"/>
  <c r="C72" i="4"/>
  <c r="C6" i="4"/>
  <c r="C142" i="4"/>
  <c r="C144" i="4"/>
  <c r="C4" i="4"/>
  <c r="C55" i="4"/>
  <c r="C48" i="4"/>
  <c r="C157" i="4"/>
  <c r="C73" i="4"/>
  <c r="C33" i="4"/>
  <c r="C89" i="4"/>
  <c r="C78" i="4"/>
  <c r="C129" i="4"/>
  <c r="C67" i="4"/>
  <c r="C160" i="4"/>
  <c r="C85" i="4"/>
  <c r="C119" i="4"/>
  <c r="C137" i="4"/>
  <c r="C29" i="4"/>
  <c r="C39" i="4"/>
  <c r="C79" i="4"/>
  <c r="C9" i="4"/>
  <c r="C95" i="4"/>
  <c r="C113" i="4"/>
  <c r="C122" i="4"/>
  <c r="C115" i="4"/>
  <c r="C158" i="4"/>
  <c r="C118" i="4"/>
  <c r="C161" i="4"/>
  <c r="C107" i="4"/>
  <c r="C76" i="4"/>
  <c r="C134" i="4"/>
  <c r="C88" i="4"/>
  <c r="C124" i="4"/>
  <c r="C97" i="4"/>
  <c r="C140" i="4"/>
  <c r="C151" i="4"/>
  <c r="C98" i="4"/>
  <c r="C152" i="4"/>
  <c r="C126" i="4"/>
  <c r="C100" i="4"/>
  <c r="C35" i="4"/>
  <c r="C128" i="4"/>
  <c r="C155" i="4"/>
  <c r="C32" i="4"/>
  <c r="C139" i="4"/>
  <c r="C127" i="4"/>
  <c r="C80" i="4"/>
  <c r="C133" i="4"/>
  <c r="C57" i="4"/>
  <c r="C138" i="4"/>
  <c r="C149" i="4"/>
  <c r="C154" i="4"/>
  <c r="C104" i="4"/>
  <c r="C143" i="4"/>
  <c r="C83" i="4"/>
  <c r="C131" i="4"/>
  <c r="C156" i="4"/>
  <c r="C162" i="4"/>
  <c r="C91" i="4"/>
  <c r="C22" i="4"/>
  <c r="C150" i="4"/>
  <c r="C125" i="4"/>
  <c r="C147" i="4"/>
  <c r="C103" i="4"/>
  <c r="C114" i="4"/>
  <c r="C111" i="4"/>
  <c r="C16" i="4"/>
  <c r="C110" i="4"/>
  <c r="AA39" i="25"/>
  <c r="AM33" i="3"/>
  <c r="AM16" i="3"/>
  <c r="AM37" i="3"/>
  <c r="AM6" i="3"/>
  <c r="AM22" i="3"/>
  <c r="AM92" i="3"/>
  <c r="AM63" i="3"/>
  <c r="AM45" i="3"/>
  <c r="AM59" i="3"/>
  <c r="AM52" i="3"/>
  <c r="C2" i="42"/>
  <c r="C5" i="42"/>
  <c r="C8" i="42"/>
  <c r="C6" i="42"/>
  <c r="C4" i="42"/>
  <c r="C18" i="42"/>
  <c r="C12" i="42"/>
  <c r="C15" i="42"/>
  <c r="C10" i="42"/>
  <c r="C13" i="42"/>
  <c r="C14" i="42"/>
  <c r="C17" i="42"/>
  <c r="C19" i="42"/>
  <c r="C16" i="42"/>
  <c r="C22" i="42"/>
  <c r="C26" i="42"/>
  <c r="C7" i="42"/>
  <c r="C32" i="42"/>
  <c r="C42" i="42"/>
  <c r="C27" i="42"/>
  <c r="C28" i="42"/>
  <c r="C29" i="42"/>
  <c r="C44" i="42"/>
  <c r="C21" i="42"/>
  <c r="C52" i="42"/>
  <c r="C33" i="42"/>
  <c r="C53" i="42"/>
  <c r="C54" i="42"/>
  <c r="C24" i="42"/>
  <c r="C34" i="42"/>
  <c r="C20" i="42"/>
  <c r="C55" i="42"/>
  <c r="C35" i="42"/>
  <c r="C56" i="42"/>
  <c r="C36" i="42"/>
  <c r="C40" i="42"/>
  <c r="C41" i="42"/>
  <c r="C39" i="42"/>
  <c r="C31" i="42"/>
  <c r="C43" i="42"/>
  <c r="C11" i="42"/>
  <c r="C30" i="42"/>
  <c r="O61" i="25"/>
  <c r="Z39" i="25"/>
  <c r="AA42" i="25"/>
  <c r="G1" i="4"/>
  <c r="Y57" i="25"/>
  <c r="Y56" i="25"/>
  <c r="Y55" i="25"/>
  <c r="Y54" i="25"/>
  <c r="Y53" i="25"/>
  <c r="Y52" i="25"/>
  <c r="Y51" i="25"/>
  <c r="Y50" i="25"/>
  <c r="Y49" i="25"/>
  <c r="Z50" i="25"/>
  <c r="Z51" i="25"/>
  <c r="Z48" i="25"/>
  <c r="Z49" i="25"/>
  <c r="Z53" i="25"/>
  <c r="Z54" i="25"/>
  <c r="Z55" i="25"/>
  <c r="Z56" i="25"/>
  <c r="Z57" i="25"/>
  <c r="Z40" i="25"/>
  <c r="W57" i="25"/>
  <c r="Z52" i="25"/>
  <c r="W48" i="25"/>
  <c r="W49" i="25"/>
  <c r="W50" i="25"/>
  <c r="W51" i="25"/>
  <c r="W52" i="25"/>
  <c r="W53" i="25"/>
  <c r="W54" i="25"/>
  <c r="W55" i="25"/>
  <c r="W56" i="25"/>
  <c r="BN40" i="3"/>
  <c r="BN33" i="3"/>
  <c r="BN39" i="3"/>
  <c r="BN16" i="3"/>
  <c r="BN108" i="3"/>
  <c r="BN44" i="3"/>
  <c r="BN26" i="3"/>
  <c r="BN27" i="3"/>
  <c r="BN85" i="3"/>
  <c r="BN37" i="3"/>
  <c r="BN101" i="3"/>
  <c r="BN63" i="3"/>
  <c r="BN159" i="3"/>
  <c r="BN76" i="3"/>
  <c r="BN45" i="3"/>
  <c r="BN131" i="3"/>
  <c r="BN22" i="3"/>
  <c r="BN2" i="3"/>
  <c r="BN9" i="3"/>
  <c r="BN24" i="3"/>
  <c r="BN14" i="3"/>
  <c r="BN65" i="3"/>
  <c r="BN47" i="3"/>
  <c r="BN109" i="3"/>
  <c r="BN92" i="3"/>
  <c r="BN105" i="3"/>
  <c r="BN70" i="3"/>
  <c r="BN95" i="3"/>
  <c r="BN80" i="3"/>
  <c r="BN68" i="3"/>
  <c r="BN69" i="3"/>
  <c r="BN51" i="3"/>
  <c r="BN43" i="3"/>
  <c r="BN55" i="3"/>
  <c r="BN13" i="3"/>
  <c r="BN62" i="3"/>
  <c r="BN115" i="3"/>
  <c r="BN128" i="3"/>
  <c r="BN19" i="3"/>
  <c r="BN53" i="3"/>
  <c r="BN74" i="3"/>
  <c r="BN30" i="3"/>
  <c r="BN12" i="3"/>
  <c r="BN17" i="3"/>
  <c r="BN123" i="3"/>
  <c r="BN38" i="3"/>
  <c r="BN78" i="3"/>
  <c r="BN77" i="3"/>
  <c r="BN6" i="3"/>
  <c r="BN158" i="3"/>
  <c r="BN50" i="3"/>
  <c r="BN4" i="3"/>
  <c r="BN23" i="3"/>
  <c r="BN98" i="3"/>
  <c r="BN111" i="3"/>
  <c r="BN150" i="3"/>
  <c r="BN25" i="3"/>
  <c r="BN73" i="3"/>
  <c r="BN7" i="3"/>
  <c r="BN60" i="3"/>
  <c r="BN8" i="3"/>
  <c r="BN134" i="3"/>
  <c r="BN94" i="3"/>
  <c r="BN10" i="3"/>
  <c r="BN59" i="3"/>
  <c r="BN91" i="3"/>
  <c r="BN42" i="3"/>
  <c r="BN36" i="3"/>
  <c r="BN160" i="3"/>
  <c r="BN96" i="3"/>
  <c r="BN71" i="3"/>
  <c r="BN48" i="3"/>
  <c r="BN34" i="3"/>
  <c r="BN67" i="3"/>
  <c r="BN147" i="3"/>
  <c r="BN61" i="3"/>
  <c r="BN157" i="3"/>
  <c r="BN18" i="3"/>
  <c r="BN57" i="3"/>
  <c r="BN118" i="3"/>
  <c r="BN52" i="3"/>
  <c r="BN114" i="3"/>
  <c r="BN156" i="3"/>
  <c r="BN46" i="3"/>
  <c r="BN144" i="3"/>
  <c r="BN89" i="3"/>
  <c r="BN139" i="3"/>
  <c r="BN141" i="3"/>
  <c r="BN21" i="3"/>
  <c r="BN49" i="3"/>
  <c r="BN58" i="3"/>
  <c r="BN120" i="3"/>
  <c r="BN29" i="3"/>
  <c r="BN140" i="3"/>
  <c r="BN83" i="3"/>
  <c r="BN107" i="3"/>
  <c r="BN117" i="3"/>
  <c r="BN154" i="3"/>
  <c r="BN125" i="3"/>
  <c r="BN104" i="3"/>
  <c r="BN35" i="3"/>
  <c r="BN93" i="3"/>
  <c r="BN66" i="3"/>
  <c r="BN100" i="3"/>
  <c r="BN20" i="3"/>
  <c r="BN135" i="3"/>
  <c r="BN81" i="3"/>
  <c r="BN119" i="3"/>
  <c r="BN129" i="3"/>
  <c r="BN72" i="3"/>
  <c r="BN87" i="3"/>
  <c r="BN56" i="3"/>
  <c r="BN121" i="3"/>
  <c r="BN148" i="3"/>
  <c r="BN155" i="3"/>
  <c r="BN146" i="3"/>
  <c r="BN161" i="3"/>
  <c r="BN3" i="3"/>
  <c r="BN122" i="3"/>
  <c r="BN153" i="3"/>
  <c r="BN106" i="3"/>
  <c r="BN64" i="3"/>
  <c r="BN28" i="3"/>
  <c r="BN86" i="3"/>
  <c r="BN145" i="3"/>
  <c r="BN142" i="3"/>
  <c r="BN127" i="3"/>
  <c r="BN88" i="3"/>
  <c r="BN41" i="3"/>
  <c r="BN97" i="3"/>
  <c r="BN11" i="3"/>
  <c r="BN82" i="3"/>
  <c r="BN137" i="3"/>
  <c r="BN90" i="3"/>
  <c r="BN84" i="3"/>
  <c r="BN143" i="3"/>
  <c r="BN31" i="3"/>
  <c r="BN110" i="3"/>
  <c r="BN136" i="3"/>
  <c r="BN138" i="3"/>
  <c r="BN133" i="3"/>
  <c r="BN79" i="3"/>
  <c r="BN103" i="3"/>
  <c r="BN113" i="3"/>
  <c r="BN99" i="3"/>
  <c r="BN32" i="3"/>
  <c r="BN151" i="3"/>
  <c r="BN132" i="3"/>
  <c r="BN112" i="3"/>
  <c r="BN130" i="3"/>
  <c r="BN126" i="3"/>
  <c r="BN5" i="3"/>
  <c r="BN102" i="3"/>
  <c r="BN54" i="3"/>
  <c r="BN124" i="3"/>
  <c r="BN116" i="3"/>
  <c r="BN75" i="3"/>
  <c r="BN149" i="3"/>
  <c r="BN15" i="3"/>
  <c r="BN152" i="3"/>
  <c r="H55" i="44"/>
  <c r="H141" i="44"/>
  <c r="H30" i="44"/>
  <c r="H3" i="44"/>
  <c r="H94" i="44"/>
  <c r="H9" i="44"/>
  <c r="H62" i="44"/>
  <c r="H155" i="44"/>
  <c r="H113" i="44"/>
  <c r="H61" i="44"/>
  <c r="H161" i="44"/>
  <c r="H112" i="44"/>
  <c r="H152" i="44"/>
  <c r="H70" i="44"/>
  <c r="H159" i="44"/>
  <c r="H40" i="44"/>
  <c r="H84" i="44"/>
  <c r="H83" i="44"/>
  <c r="H22" i="44"/>
  <c r="H5" i="44"/>
  <c r="H130" i="44"/>
  <c r="H100" i="44"/>
  <c r="H134" i="44"/>
  <c r="H54" i="44"/>
  <c r="H11" i="44"/>
  <c r="H21" i="44"/>
  <c r="H131" i="44"/>
  <c r="H101" i="44"/>
  <c r="H4" i="44"/>
  <c r="H60" i="44"/>
  <c r="H73" i="44"/>
  <c r="H64" i="44"/>
  <c r="H17" i="44"/>
  <c r="H31" i="44"/>
  <c r="H143" i="44"/>
  <c r="H158" i="44"/>
  <c r="H93" i="44"/>
  <c r="H74" i="44"/>
  <c r="H65" i="44"/>
  <c r="H12" i="44"/>
  <c r="H18" i="44"/>
  <c r="H7" i="44"/>
  <c r="H67" i="44"/>
  <c r="H153" i="44"/>
  <c r="H114" i="44"/>
  <c r="H45" i="44"/>
  <c r="H95" i="44"/>
  <c r="H117" i="44"/>
  <c r="H72" i="44"/>
  <c r="H89" i="44"/>
  <c r="H154" i="44"/>
  <c r="H6" i="44"/>
  <c r="H49" i="44"/>
  <c r="H124" i="44"/>
  <c r="H123" i="44"/>
  <c r="H105" i="44"/>
  <c r="H71" i="44"/>
  <c r="H80" i="44"/>
  <c r="H160" i="44"/>
  <c r="H103" i="44"/>
  <c r="H139" i="44"/>
  <c r="H26" i="44"/>
  <c r="H98" i="44"/>
  <c r="H52" i="44"/>
  <c r="H145" i="44"/>
  <c r="H121" i="44"/>
  <c r="H44" i="44"/>
  <c r="H24" i="44"/>
  <c r="H8" i="44"/>
  <c r="H87" i="44"/>
  <c r="H104" i="44"/>
  <c r="H35" i="44"/>
  <c r="H96" i="44"/>
  <c r="H46" i="44"/>
  <c r="H36" i="44"/>
  <c r="H42" i="44"/>
  <c r="H109" i="44"/>
  <c r="H116" i="44"/>
  <c r="H127" i="44"/>
  <c r="H107" i="44"/>
  <c r="H28" i="44"/>
  <c r="H41" i="44"/>
  <c r="H140" i="44"/>
  <c r="H75" i="44"/>
  <c r="H29" i="44"/>
  <c r="H53" i="44"/>
  <c r="H91" i="44"/>
  <c r="H148" i="44"/>
  <c r="H79" i="44"/>
  <c r="H47" i="44"/>
  <c r="H15" i="44"/>
  <c r="H147" i="44"/>
  <c r="H142" i="44"/>
  <c r="H39" i="44"/>
  <c r="H78" i="44"/>
  <c r="H90" i="44"/>
  <c r="H50" i="44"/>
  <c r="H37" i="44"/>
  <c r="H33" i="44"/>
  <c r="H102" i="44"/>
  <c r="H111" i="44"/>
  <c r="H106" i="44"/>
  <c r="H99" i="44"/>
  <c r="H19" i="44"/>
  <c r="H16" i="44"/>
  <c r="H43" i="44"/>
  <c r="H156" i="44"/>
  <c r="H110" i="44"/>
  <c r="H59" i="44"/>
  <c r="H150" i="44"/>
  <c r="H136" i="44"/>
  <c r="H76" i="44"/>
  <c r="H115" i="44"/>
  <c r="H149" i="44"/>
  <c r="H69" i="44"/>
  <c r="H125" i="44"/>
  <c r="H2" i="44"/>
  <c r="H25" i="44"/>
  <c r="H97" i="44"/>
  <c r="H137" i="44"/>
  <c r="H27" i="44"/>
  <c r="H88" i="44"/>
  <c r="H119" i="44"/>
  <c r="H77" i="44"/>
  <c r="H108" i="44"/>
  <c r="H32" i="44"/>
  <c r="H122" i="44"/>
  <c r="H151" i="44"/>
  <c r="H85" i="44"/>
  <c r="H68" i="44"/>
  <c r="H126" i="44"/>
  <c r="H51" i="44"/>
  <c r="H58" i="44"/>
  <c r="H57" i="44"/>
  <c r="H38" i="44"/>
  <c r="H157" i="44"/>
  <c r="H56" i="44"/>
  <c r="H129" i="44"/>
  <c r="H34" i="44"/>
  <c r="H81" i="44"/>
  <c r="H63" i="44"/>
  <c r="H14" i="44"/>
  <c r="H120" i="44"/>
  <c r="H132" i="44"/>
  <c r="H118" i="44"/>
  <c r="H146" i="44"/>
  <c r="H138" i="44"/>
  <c r="H20" i="44"/>
  <c r="H48" i="44"/>
  <c r="H13" i="44"/>
  <c r="H66" i="44"/>
  <c r="H135" i="44"/>
  <c r="H82" i="44"/>
  <c r="H92" i="44"/>
  <c r="H144" i="44"/>
  <c r="H133" i="44"/>
  <c r="H128" i="44"/>
  <c r="H86" i="44"/>
  <c r="H10" i="44"/>
  <c r="H23" i="44"/>
  <c r="ANV16" i="4"/>
  <c r="ANW16" i="4"/>
  <c r="ANX16" i="4"/>
  <c r="ANY16" i="4"/>
  <c r="ANZ16" i="4"/>
  <c r="AOA16" i="4"/>
  <c r="AOB16" i="4"/>
  <c r="AOC16" i="4"/>
  <c r="AOD16" i="4"/>
  <c r="AOE16" i="4"/>
  <c r="AOF16" i="4"/>
  <c r="AOG16" i="4"/>
  <c r="AOH16" i="4"/>
  <c r="AOI16" i="4"/>
  <c r="AOJ16" i="4"/>
  <c r="AOK16" i="4"/>
  <c r="AOL16" i="4"/>
  <c r="AOM16" i="4"/>
  <c r="AON16" i="4"/>
  <c r="AOO16" i="4"/>
  <c r="AOP16" i="4"/>
  <c r="AOQ16" i="4"/>
  <c r="AOR16" i="4"/>
  <c r="AOS16" i="4"/>
  <c r="AOT16" i="4"/>
  <c r="AOU16" i="4"/>
  <c r="AOV16" i="4"/>
  <c r="AOW16" i="4"/>
  <c r="AOX16" i="4"/>
  <c r="AOY16" i="4"/>
  <c r="AOZ16" i="4"/>
  <c r="APA16" i="4"/>
  <c r="APB16" i="4"/>
  <c r="APC16" i="4"/>
  <c r="APD16" i="4"/>
  <c r="APE16" i="4"/>
  <c r="APF16" i="4"/>
  <c r="APG16" i="4"/>
  <c r="APH16" i="4"/>
  <c r="API16" i="4"/>
  <c r="APJ16" i="4"/>
  <c r="APK16" i="4"/>
  <c r="APL16" i="4"/>
  <c r="APM16" i="4"/>
  <c r="APN16" i="4"/>
  <c r="APO16" i="4"/>
  <c r="APP16" i="4"/>
  <c r="APQ16" i="4"/>
  <c r="APR16" i="4"/>
  <c r="APS16" i="4"/>
  <c r="APT16" i="4"/>
  <c r="APU16" i="4"/>
  <c r="APV16" i="4"/>
  <c r="APW16" i="4"/>
  <c r="APX16" i="4"/>
  <c r="APY16" i="4"/>
  <c r="APZ16" i="4"/>
  <c r="AQA16" i="4"/>
  <c r="AQB16" i="4"/>
  <c r="AQC16" i="4"/>
  <c r="AQD16" i="4"/>
  <c r="AQE16" i="4"/>
  <c r="AQF16" i="4"/>
  <c r="AQG16" i="4"/>
  <c r="AQH16" i="4"/>
  <c r="AQI16" i="4"/>
  <c r="AQJ16" i="4"/>
  <c r="AQK16" i="4"/>
  <c r="AQL16" i="4"/>
  <c r="AQM16" i="4"/>
  <c r="AQN16" i="4"/>
  <c r="AQO16" i="4"/>
  <c r="AQP16" i="4"/>
  <c r="AQQ16" i="4"/>
  <c r="AQR16" i="4"/>
  <c r="AQS16" i="4"/>
  <c r="AQT16" i="4"/>
  <c r="AQU16" i="4"/>
  <c r="AQV16" i="4"/>
  <c r="AQW16" i="4"/>
  <c r="AQX16" i="4"/>
  <c r="AQY16" i="4"/>
  <c r="AQZ16" i="4"/>
  <c r="ARA16" i="4"/>
  <c r="ARB16" i="4"/>
  <c r="ANV150" i="4"/>
  <c r="ANW150" i="4"/>
  <c r="ANX150" i="4"/>
  <c r="ANY150" i="4"/>
  <c r="ANZ150" i="4"/>
  <c r="AOA150" i="4"/>
  <c r="AOB150" i="4"/>
  <c r="AOC150" i="4"/>
  <c r="AOD150" i="4"/>
  <c r="AOE150" i="4"/>
  <c r="AOF150" i="4"/>
  <c r="AOG150" i="4"/>
  <c r="AOH150" i="4"/>
  <c r="AOI150" i="4"/>
  <c r="AOJ150" i="4"/>
  <c r="AOK150" i="4"/>
  <c r="AOL150" i="4"/>
  <c r="AOM150" i="4"/>
  <c r="AON150" i="4"/>
  <c r="AOO150" i="4"/>
  <c r="AOP150" i="4"/>
  <c r="AOQ150" i="4"/>
  <c r="AOR150" i="4"/>
  <c r="AOS150" i="4"/>
  <c r="AOT150" i="4"/>
  <c r="AOU150" i="4"/>
  <c r="AOV150" i="4"/>
  <c r="AOW150" i="4"/>
  <c r="AOX150" i="4"/>
  <c r="AOY150" i="4"/>
  <c r="AOZ150" i="4"/>
  <c r="APA150" i="4"/>
  <c r="APB150" i="4"/>
  <c r="APC150" i="4"/>
  <c r="APD150" i="4"/>
  <c r="APE150" i="4"/>
  <c r="APF150" i="4"/>
  <c r="APG150" i="4"/>
  <c r="APH150" i="4"/>
  <c r="API150" i="4"/>
  <c r="APJ150" i="4"/>
  <c r="APK150" i="4"/>
  <c r="APL150" i="4"/>
  <c r="APM150" i="4"/>
  <c r="APN150" i="4"/>
  <c r="APO150" i="4"/>
  <c r="APP150" i="4"/>
  <c r="APQ150" i="4"/>
  <c r="APR150" i="4"/>
  <c r="APS150" i="4"/>
  <c r="APT150" i="4"/>
  <c r="APU150" i="4"/>
  <c r="APV150" i="4"/>
  <c r="APW150" i="4"/>
  <c r="APX150" i="4"/>
  <c r="APY150" i="4"/>
  <c r="APZ150" i="4"/>
  <c r="AQA150" i="4"/>
  <c r="AQB150" i="4"/>
  <c r="AQC150" i="4"/>
  <c r="AQD150" i="4"/>
  <c r="AQE150" i="4"/>
  <c r="AQF150" i="4"/>
  <c r="AQG150" i="4"/>
  <c r="AQH150" i="4"/>
  <c r="AQI150" i="4"/>
  <c r="AQJ150" i="4"/>
  <c r="AQK150" i="4"/>
  <c r="AQL150" i="4"/>
  <c r="AQM150" i="4"/>
  <c r="AQN150" i="4"/>
  <c r="AQO150" i="4"/>
  <c r="AQP150" i="4"/>
  <c r="AQQ150" i="4"/>
  <c r="AQR150" i="4"/>
  <c r="AQS150" i="4"/>
  <c r="AQT150" i="4"/>
  <c r="AQU150" i="4"/>
  <c r="AQV150" i="4"/>
  <c r="AQW150" i="4"/>
  <c r="AQX150" i="4"/>
  <c r="AQY150" i="4"/>
  <c r="AQZ150" i="4"/>
  <c r="ARA150" i="4"/>
  <c r="ARB150" i="4"/>
  <c r="ANV76" i="4"/>
  <c r="ANW76" i="4"/>
  <c r="ANX76" i="4"/>
  <c r="ANY76" i="4"/>
  <c r="ANZ76" i="4"/>
  <c r="AOA76" i="4"/>
  <c r="AOB76" i="4"/>
  <c r="AOC76" i="4"/>
  <c r="AOD76" i="4"/>
  <c r="AOE76" i="4"/>
  <c r="AOF76" i="4"/>
  <c r="AOG76" i="4"/>
  <c r="AOH76" i="4"/>
  <c r="AOI76" i="4"/>
  <c r="AOJ76" i="4"/>
  <c r="AOK76" i="4"/>
  <c r="AOL76" i="4"/>
  <c r="AOM76" i="4"/>
  <c r="AON76" i="4"/>
  <c r="AOO76" i="4"/>
  <c r="AOP76" i="4"/>
  <c r="AOQ76" i="4"/>
  <c r="AOR76" i="4"/>
  <c r="AOS76" i="4"/>
  <c r="AOT76" i="4"/>
  <c r="AOU76" i="4"/>
  <c r="AOV76" i="4"/>
  <c r="AOW76" i="4"/>
  <c r="AOX76" i="4"/>
  <c r="AOY76" i="4"/>
  <c r="AOZ76" i="4"/>
  <c r="APA76" i="4"/>
  <c r="APB76" i="4"/>
  <c r="APC76" i="4"/>
  <c r="APD76" i="4"/>
  <c r="APE76" i="4"/>
  <c r="APF76" i="4"/>
  <c r="APG76" i="4"/>
  <c r="APH76" i="4"/>
  <c r="API76" i="4"/>
  <c r="APJ76" i="4"/>
  <c r="APK76" i="4"/>
  <c r="APL76" i="4"/>
  <c r="APM76" i="4"/>
  <c r="APN76" i="4"/>
  <c r="APO76" i="4"/>
  <c r="APP76" i="4"/>
  <c r="APQ76" i="4"/>
  <c r="APR76" i="4"/>
  <c r="APS76" i="4"/>
  <c r="APT76" i="4"/>
  <c r="APU76" i="4"/>
  <c r="APV76" i="4"/>
  <c r="APW76" i="4"/>
  <c r="APX76" i="4"/>
  <c r="APY76" i="4"/>
  <c r="APZ76" i="4"/>
  <c r="AQA76" i="4"/>
  <c r="AQB76" i="4"/>
  <c r="AQC76" i="4"/>
  <c r="AQD76" i="4"/>
  <c r="AQE76" i="4"/>
  <c r="AQF76" i="4"/>
  <c r="AQG76" i="4"/>
  <c r="AQH76" i="4"/>
  <c r="AQI76" i="4"/>
  <c r="AQJ76" i="4"/>
  <c r="AQK76" i="4"/>
  <c r="AQL76" i="4"/>
  <c r="AQM76" i="4"/>
  <c r="AQN76" i="4"/>
  <c r="AQO76" i="4"/>
  <c r="AQP76" i="4"/>
  <c r="AQQ76" i="4"/>
  <c r="AQR76" i="4"/>
  <c r="AQS76" i="4"/>
  <c r="AQT76" i="4"/>
  <c r="AQU76" i="4"/>
  <c r="AQV76" i="4"/>
  <c r="AQW76" i="4"/>
  <c r="AQX76" i="4"/>
  <c r="AQY76" i="4"/>
  <c r="AQZ76" i="4"/>
  <c r="ARA76" i="4"/>
  <c r="ARB76" i="4"/>
  <c r="ANV117" i="4"/>
  <c r="ANW117" i="4"/>
  <c r="ANX117" i="4"/>
  <c r="ANY117" i="4"/>
  <c r="ANZ117" i="4"/>
  <c r="AOA117" i="4"/>
  <c r="AOB117" i="4"/>
  <c r="AOC117" i="4"/>
  <c r="AOD117" i="4"/>
  <c r="AOE117" i="4"/>
  <c r="AOF117" i="4"/>
  <c r="AOG117" i="4"/>
  <c r="AOH117" i="4"/>
  <c r="AOI117" i="4"/>
  <c r="AOJ117" i="4"/>
  <c r="AOK117" i="4"/>
  <c r="AOL117" i="4"/>
  <c r="AOM117" i="4"/>
  <c r="AON117" i="4"/>
  <c r="AOO117" i="4"/>
  <c r="AOP117" i="4"/>
  <c r="AOQ117" i="4"/>
  <c r="AOR117" i="4"/>
  <c r="AOS117" i="4"/>
  <c r="AOT117" i="4"/>
  <c r="AOU117" i="4"/>
  <c r="AOV117" i="4"/>
  <c r="AOW117" i="4"/>
  <c r="AOX117" i="4"/>
  <c r="AOY117" i="4"/>
  <c r="AOZ117" i="4"/>
  <c r="APA117" i="4"/>
  <c r="APB117" i="4"/>
  <c r="APC117" i="4"/>
  <c r="APD117" i="4"/>
  <c r="APE117" i="4"/>
  <c r="APF117" i="4"/>
  <c r="APG117" i="4"/>
  <c r="APH117" i="4"/>
  <c r="API117" i="4"/>
  <c r="APJ117" i="4"/>
  <c r="APK117" i="4"/>
  <c r="APL117" i="4"/>
  <c r="APM117" i="4"/>
  <c r="APN117" i="4"/>
  <c r="APO117" i="4"/>
  <c r="APP117" i="4"/>
  <c r="APQ117" i="4"/>
  <c r="APR117" i="4"/>
  <c r="APS117" i="4"/>
  <c r="APT117" i="4"/>
  <c r="APU117" i="4"/>
  <c r="APV117" i="4"/>
  <c r="APW117" i="4"/>
  <c r="APX117" i="4"/>
  <c r="APY117" i="4"/>
  <c r="APZ117" i="4"/>
  <c r="AQA117" i="4"/>
  <c r="AQB117" i="4"/>
  <c r="AQC117" i="4"/>
  <c r="AQD117" i="4"/>
  <c r="AQE117" i="4"/>
  <c r="AQF117" i="4"/>
  <c r="AQG117" i="4"/>
  <c r="AQH117" i="4"/>
  <c r="AQI117" i="4"/>
  <c r="AQJ117" i="4"/>
  <c r="AQK117" i="4"/>
  <c r="AQL117" i="4"/>
  <c r="AQM117" i="4"/>
  <c r="AQN117" i="4"/>
  <c r="AQO117" i="4"/>
  <c r="AQP117" i="4"/>
  <c r="AQQ117" i="4"/>
  <c r="AQR117" i="4"/>
  <c r="AQS117" i="4"/>
  <c r="AQT117" i="4"/>
  <c r="AQU117" i="4"/>
  <c r="AQV117" i="4"/>
  <c r="AQW117" i="4"/>
  <c r="AQX117" i="4"/>
  <c r="AQY117" i="4"/>
  <c r="AQZ117" i="4"/>
  <c r="ARA117" i="4"/>
  <c r="ARB117" i="4"/>
  <c r="ANV6" i="4"/>
  <c r="ANW6" i="4"/>
  <c r="ANX6" i="4"/>
  <c r="ANY6" i="4"/>
  <c r="ANZ6" i="4"/>
  <c r="AOA6" i="4"/>
  <c r="AOB6" i="4"/>
  <c r="AOC6" i="4"/>
  <c r="AOD6" i="4"/>
  <c r="AOE6" i="4"/>
  <c r="AOF6" i="4"/>
  <c r="AOG6" i="4"/>
  <c r="AOH6" i="4"/>
  <c r="AOI6" i="4"/>
  <c r="AOJ6" i="4"/>
  <c r="AOK6" i="4"/>
  <c r="AOL6" i="4"/>
  <c r="AOM6" i="4"/>
  <c r="AON6" i="4"/>
  <c r="AOO6" i="4"/>
  <c r="AOP6" i="4"/>
  <c r="AOQ6" i="4"/>
  <c r="AOR6" i="4"/>
  <c r="AOS6" i="4"/>
  <c r="AOT6" i="4"/>
  <c r="AOU6" i="4"/>
  <c r="AOV6" i="4"/>
  <c r="AOW6" i="4"/>
  <c r="AOX6" i="4"/>
  <c r="AOY6" i="4"/>
  <c r="AOZ6" i="4"/>
  <c r="APA6" i="4"/>
  <c r="APB6" i="4"/>
  <c r="APC6" i="4"/>
  <c r="APD6" i="4"/>
  <c r="APE6" i="4"/>
  <c r="APF6" i="4"/>
  <c r="APG6" i="4"/>
  <c r="APH6" i="4"/>
  <c r="API6" i="4"/>
  <c r="APJ6" i="4"/>
  <c r="APK6" i="4"/>
  <c r="APL6" i="4"/>
  <c r="APM6" i="4"/>
  <c r="APN6" i="4"/>
  <c r="APO6" i="4"/>
  <c r="APP6" i="4"/>
  <c r="APQ6" i="4"/>
  <c r="APR6" i="4"/>
  <c r="APS6" i="4"/>
  <c r="APT6" i="4"/>
  <c r="APU6" i="4"/>
  <c r="APV6" i="4"/>
  <c r="APW6" i="4"/>
  <c r="APX6" i="4"/>
  <c r="APY6" i="4"/>
  <c r="APZ6" i="4"/>
  <c r="AQA6" i="4"/>
  <c r="AQB6" i="4"/>
  <c r="AQC6" i="4"/>
  <c r="AQD6" i="4"/>
  <c r="AQE6" i="4"/>
  <c r="AQF6" i="4"/>
  <c r="AQG6" i="4"/>
  <c r="AQH6" i="4"/>
  <c r="AQI6" i="4"/>
  <c r="AQJ6" i="4"/>
  <c r="AQK6" i="4"/>
  <c r="AQL6" i="4"/>
  <c r="AQM6" i="4"/>
  <c r="AQN6" i="4"/>
  <c r="AQO6" i="4"/>
  <c r="AQP6" i="4"/>
  <c r="AQQ6" i="4"/>
  <c r="AQR6" i="4"/>
  <c r="AQS6" i="4"/>
  <c r="AQT6" i="4"/>
  <c r="AQU6" i="4"/>
  <c r="AQV6" i="4"/>
  <c r="AQW6" i="4"/>
  <c r="AQX6" i="4"/>
  <c r="AQY6" i="4"/>
  <c r="AQZ6" i="4"/>
  <c r="ARA6" i="4"/>
  <c r="ARB6" i="4"/>
  <c r="ANV103" i="4"/>
  <c r="ANW103" i="4"/>
  <c r="ANX103" i="4"/>
  <c r="ANY103" i="4"/>
  <c r="ANZ103" i="4"/>
  <c r="AOA103" i="4"/>
  <c r="AOB103" i="4"/>
  <c r="AOC103" i="4"/>
  <c r="AOD103" i="4"/>
  <c r="AOE103" i="4"/>
  <c r="AOF103" i="4"/>
  <c r="AOG103" i="4"/>
  <c r="AOH103" i="4"/>
  <c r="AOI103" i="4"/>
  <c r="AOJ103" i="4"/>
  <c r="AOK103" i="4"/>
  <c r="AOL103" i="4"/>
  <c r="AOM103" i="4"/>
  <c r="AON103" i="4"/>
  <c r="AOO103" i="4"/>
  <c r="AOP103" i="4"/>
  <c r="AOQ103" i="4"/>
  <c r="AOR103" i="4"/>
  <c r="AOS103" i="4"/>
  <c r="AOT103" i="4"/>
  <c r="AOU103" i="4"/>
  <c r="AOV103" i="4"/>
  <c r="AOW103" i="4"/>
  <c r="AOX103" i="4"/>
  <c r="AOY103" i="4"/>
  <c r="AOZ103" i="4"/>
  <c r="APA103" i="4"/>
  <c r="APB103" i="4"/>
  <c r="APC103" i="4"/>
  <c r="APD103" i="4"/>
  <c r="APE103" i="4"/>
  <c r="APF103" i="4"/>
  <c r="APG103" i="4"/>
  <c r="APH103" i="4"/>
  <c r="API103" i="4"/>
  <c r="APJ103" i="4"/>
  <c r="APK103" i="4"/>
  <c r="APL103" i="4"/>
  <c r="APM103" i="4"/>
  <c r="APN103" i="4"/>
  <c r="APO103" i="4"/>
  <c r="APP103" i="4"/>
  <c r="APQ103" i="4"/>
  <c r="APR103" i="4"/>
  <c r="APS103" i="4"/>
  <c r="APT103" i="4"/>
  <c r="APU103" i="4"/>
  <c r="APV103" i="4"/>
  <c r="APW103" i="4"/>
  <c r="APX103" i="4"/>
  <c r="APY103" i="4"/>
  <c r="APZ103" i="4"/>
  <c r="AQA103" i="4"/>
  <c r="AQB103" i="4"/>
  <c r="AQC103" i="4"/>
  <c r="AQD103" i="4"/>
  <c r="AQE103" i="4"/>
  <c r="AQF103" i="4"/>
  <c r="AQG103" i="4"/>
  <c r="AQH103" i="4"/>
  <c r="AQI103" i="4"/>
  <c r="AQJ103" i="4"/>
  <c r="AQK103" i="4"/>
  <c r="AQL103" i="4"/>
  <c r="AQM103" i="4"/>
  <c r="AQN103" i="4"/>
  <c r="AQO103" i="4"/>
  <c r="AQP103" i="4"/>
  <c r="AQQ103" i="4"/>
  <c r="AQR103" i="4"/>
  <c r="AQS103" i="4"/>
  <c r="AQT103" i="4"/>
  <c r="AQU103" i="4"/>
  <c r="AQV103" i="4"/>
  <c r="AQW103" i="4"/>
  <c r="AQX103" i="4"/>
  <c r="AQY103" i="4"/>
  <c r="AQZ103" i="4"/>
  <c r="ARA103" i="4"/>
  <c r="ARB103" i="4"/>
  <c r="ANV125" i="4"/>
  <c r="ANW125" i="4"/>
  <c r="ANX125" i="4"/>
  <c r="ANY125" i="4"/>
  <c r="ANZ125" i="4"/>
  <c r="AOA125" i="4"/>
  <c r="AOB125" i="4"/>
  <c r="AOC125" i="4"/>
  <c r="AOD125" i="4"/>
  <c r="AOE125" i="4"/>
  <c r="AOF125" i="4"/>
  <c r="AOG125" i="4"/>
  <c r="AOH125" i="4"/>
  <c r="AOI125" i="4"/>
  <c r="AOJ125" i="4"/>
  <c r="AOK125" i="4"/>
  <c r="AOL125" i="4"/>
  <c r="AOM125" i="4"/>
  <c r="AON125" i="4"/>
  <c r="AOO125" i="4"/>
  <c r="AOP125" i="4"/>
  <c r="AOQ125" i="4"/>
  <c r="AOR125" i="4"/>
  <c r="AOS125" i="4"/>
  <c r="AOT125" i="4"/>
  <c r="AOU125" i="4"/>
  <c r="AOV125" i="4"/>
  <c r="AOW125" i="4"/>
  <c r="AOX125" i="4"/>
  <c r="AOY125" i="4"/>
  <c r="AOZ125" i="4"/>
  <c r="APA125" i="4"/>
  <c r="APB125" i="4"/>
  <c r="APC125" i="4"/>
  <c r="APD125" i="4"/>
  <c r="APE125" i="4"/>
  <c r="APF125" i="4"/>
  <c r="APG125" i="4"/>
  <c r="APH125" i="4"/>
  <c r="API125" i="4"/>
  <c r="APJ125" i="4"/>
  <c r="APK125" i="4"/>
  <c r="APL125" i="4"/>
  <c r="APM125" i="4"/>
  <c r="APN125" i="4"/>
  <c r="APO125" i="4"/>
  <c r="APP125" i="4"/>
  <c r="APQ125" i="4"/>
  <c r="APR125" i="4"/>
  <c r="APS125" i="4"/>
  <c r="APT125" i="4"/>
  <c r="APU125" i="4"/>
  <c r="APV125" i="4"/>
  <c r="APW125" i="4"/>
  <c r="APX125" i="4"/>
  <c r="APY125" i="4"/>
  <c r="APZ125" i="4"/>
  <c r="AQA125" i="4"/>
  <c r="AQB125" i="4"/>
  <c r="AQC125" i="4"/>
  <c r="AQD125" i="4"/>
  <c r="AQE125" i="4"/>
  <c r="AQF125" i="4"/>
  <c r="AQG125" i="4"/>
  <c r="AQH125" i="4"/>
  <c r="AQI125" i="4"/>
  <c r="AQJ125" i="4"/>
  <c r="AQK125" i="4"/>
  <c r="AQL125" i="4"/>
  <c r="AQM125" i="4"/>
  <c r="AQN125" i="4"/>
  <c r="AQO125" i="4"/>
  <c r="AQP125" i="4"/>
  <c r="AQQ125" i="4"/>
  <c r="AQR125" i="4"/>
  <c r="AQS125" i="4"/>
  <c r="AQT125" i="4"/>
  <c r="AQU125" i="4"/>
  <c r="AQV125" i="4"/>
  <c r="AQW125" i="4"/>
  <c r="AQX125" i="4"/>
  <c r="AQY125" i="4"/>
  <c r="AQZ125" i="4"/>
  <c r="ARA125" i="4"/>
  <c r="ARB125" i="4"/>
  <c r="ANV55" i="4"/>
  <c r="ANW55" i="4"/>
  <c r="ANX55" i="4"/>
  <c r="ANY55" i="4"/>
  <c r="ANZ55" i="4"/>
  <c r="AOA55" i="4"/>
  <c r="AOB55" i="4"/>
  <c r="AOC55" i="4"/>
  <c r="AOD55" i="4"/>
  <c r="AOE55" i="4"/>
  <c r="AOF55" i="4"/>
  <c r="AOG55" i="4"/>
  <c r="AOH55" i="4"/>
  <c r="AOI55" i="4"/>
  <c r="AOJ55" i="4"/>
  <c r="AOK55" i="4"/>
  <c r="AOL55" i="4"/>
  <c r="AOM55" i="4"/>
  <c r="AON55" i="4"/>
  <c r="AOO55" i="4"/>
  <c r="AOP55" i="4"/>
  <c r="AOQ55" i="4"/>
  <c r="AOR55" i="4"/>
  <c r="AOS55" i="4"/>
  <c r="AOT55" i="4"/>
  <c r="AOU55" i="4"/>
  <c r="AOV55" i="4"/>
  <c r="AOW55" i="4"/>
  <c r="AOX55" i="4"/>
  <c r="AOY55" i="4"/>
  <c r="AOZ55" i="4"/>
  <c r="APA55" i="4"/>
  <c r="APB55" i="4"/>
  <c r="APC55" i="4"/>
  <c r="APD55" i="4"/>
  <c r="APE55" i="4"/>
  <c r="APF55" i="4"/>
  <c r="APG55" i="4"/>
  <c r="APH55" i="4"/>
  <c r="API55" i="4"/>
  <c r="APJ55" i="4"/>
  <c r="APK55" i="4"/>
  <c r="APL55" i="4"/>
  <c r="APM55" i="4"/>
  <c r="APN55" i="4"/>
  <c r="APO55" i="4"/>
  <c r="APP55" i="4"/>
  <c r="APQ55" i="4"/>
  <c r="APR55" i="4"/>
  <c r="APS55" i="4"/>
  <c r="APT55" i="4"/>
  <c r="APU55" i="4"/>
  <c r="APV55" i="4"/>
  <c r="APW55" i="4"/>
  <c r="APX55" i="4"/>
  <c r="APY55" i="4"/>
  <c r="APZ55" i="4"/>
  <c r="AQA55" i="4"/>
  <c r="AQB55" i="4"/>
  <c r="AQC55" i="4"/>
  <c r="AQD55" i="4"/>
  <c r="AQE55" i="4"/>
  <c r="AQF55" i="4"/>
  <c r="AQG55" i="4"/>
  <c r="AQH55" i="4"/>
  <c r="AQI55" i="4"/>
  <c r="AQJ55" i="4"/>
  <c r="AQK55" i="4"/>
  <c r="AQL55" i="4"/>
  <c r="AQM55" i="4"/>
  <c r="AQN55" i="4"/>
  <c r="AQO55" i="4"/>
  <c r="AQP55" i="4"/>
  <c r="AQQ55" i="4"/>
  <c r="AQR55" i="4"/>
  <c r="AQS55" i="4"/>
  <c r="AQT55" i="4"/>
  <c r="AQU55" i="4"/>
  <c r="AQV55" i="4"/>
  <c r="AQW55" i="4"/>
  <c r="AQX55" i="4"/>
  <c r="AQY55" i="4"/>
  <c r="AQZ55" i="4"/>
  <c r="ARA55" i="4"/>
  <c r="ARB55" i="4"/>
  <c r="ANV127" i="4"/>
  <c r="ANW127" i="4"/>
  <c r="ANX127" i="4"/>
  <c r="ANY127" i="4"/>
  <c r="ANZ127" i="4"/>
  <c r="AOA127" i="4"/>
  <c r="AOB127" i="4"/>
  <c r="AOC127" i="4"/>
  <c r="AOD127" i="4"/>
  <c r="AOE127" i="4"/>
  <c r="AOF127" i="4"/>
  <c r="AOG127" i="4"/>
  <c r="AOH127" i="4"/>
  <c r="AOI127" i="4"/>
  <c r="AOJ127" i="4"/>
  <c r="AOK127" i="4"/>
  <c r="AOL127" i="4"/>
  <c r="AOM127" i="4"/>
  <c r="AON127" i="4"/>
  <c r="AOO127" i="4"/>
  <c r="AOP127" i="4"/>
  <c r="AOQ127" i="4"/>
  <c r="AOR127" i="4"/>
  <c r="AOS127" i="4"/>
  <c r="AOT127" i="4"/>
  <c r="AOU127" i="4"/>
  <c r="AOV127" i="4"/>
  <c r="AOW127" i="4"/>
  <c r="AOX127" i="4"/>
  <c r="AOY127" i="4"/>
  <c r="AOZ127" i="4"/>
  <c r="APA127" i="4"/>
  <c r="APB127" i="4"/>
  <c r="APC127" i="4"/>
  <c r="APD127" i="4"/>
  <c r="APE127" i="4"/>
  <c r="APF127" i="4"/>
  <c r="APG127" i="4"/>
  <c r="APH127" i="4"/>
  <c r="API127" i="4"/>
  <c r="APJ127" i="4"/>
  <c r="APK127" i="4"/>
  <c r="APL127" i="4"/>
  <c r="APM127" i="4"/>
  <c r="APN127" i="4"/>
  <c r="APO127" i="4"/>
  <c r="APP127" i="4"/>
  <c r="APQ127" i="4"/>
  <c r="APR127" i="4"/>
  <c r="APS127" i="4"/>
  <c r="APT127" i="4"/>
  <c r="APU127" i="4"/>
  <c r="APV127" i="4"/>
  <c r="APW127" i="4"/>
  <c r="APX127" i="4"/>
  <c r="APY127" i="4"/>
  <c r="APZ127" i="4"/>
  <c r="AQA127" i="4"/>
  <c r="AQB127" i="4"/>
  <c r="AQC127" i="4"/>
  <c r="AQD127" i="4"/>
  <c r="AQE127" i="4"/>
  <c r="AQF127" i="4"/>
  <c r="AQG127" i="4"/>
  <c r="AQH127" i="4"/>
  <c r="AQI127" i="4"/>
  <c r="AQJ127" i="4"/>
  <c r="AQK127" i="4"/>
  <c r="AQL127" i="4"/>
  <c r="AQM127" i="4"/>
  <c r="AQN127" i="4"/>
  <c r="AQO127" i="4"/>
  <c r="AQP127" i="4"/>
  <c r="AQQ127" i="4"/>
  <c r="AQR127" i="4"/>
  <c r="AQS127" i="4"/>
  <c r="AQT127" i="4"/>
  <c r="AQU127" i="4"/>
  <c r="AQV127" i="4"/>
  <c r="AQW127" i="4"/>
  <c r="AQX127" i="4"/>
  <c r="AQY127" i="4"/>
  <c r="AQZ127" i="4"/>
  <c r="ARA127" i="4"/>
  <c r="ARB127" i="4"/>
  <c r="ANV152" i="4"/>
  <c r="ANW152" i="4"/>
  <c r="ANX152" i="4"/>
  <c r="ANY152" i="4"/>
  <c r="ANZ152" i="4"/>
  <c r="AOA152" i="4"/>
  <c r="AOB152" i="4"/>
  <c r="AOC152" i="4"/>
  <c r="AOD152" i="4"/>
  <c r="AOE152" i="4"/>
  <c r="AOF152" i="4"/>
  <c r="AOG152" i="4"/>
  <c r="AOH152" i="4"/>
  <c r="AOI152" i="4"/>
  <c r="AOJ152" i="4"/>
  <c r="AOK152" i="4"/>
  <c r="AOL152" i="4"/>
  <c r="AOM152" i="4"/>
  <c r="AON152" i="4"/>
  <c r="AOO152" i="4"/>
  <c r="AOP152" i="4"/>
  <c r="AOQ152" i="4"/>
  <c r="AOR152" i="4"/>
  <c r="AOS152" i="4"/>
  <c r="AOT152" i="4"/>
  <c r="AOU152" i="4"/>
  <c r="AOV152" i="4"/>
  <c r="AOW152" i="4"/>
  <c r="AOX152" i="4"/>
  <c r="AOY152" i="4"/>
  <c r="AOZ152" i="4"/>
  <c r="APA152" i="4"/>
  <c r="APB152" i="4"/>
  <c r="APC152" i="4"/>
  <c r="APD152" i="4"/>
  <c r="APE152" i="4"/>
  <c r="APF152" i="4"/>
  <c r="APG152" i="4"/>
  <c r="APH152" i="4"/>
  <c r="API152" i="4"/>
  <c r="APJ152" i="4"/>
  <c r="APK152" i="4"/>
  <c r="APL152" i="4"/>
  <c r="APM152" i="4"/>
  <c r="APN152" i="4"/>
  <c r="APO152" i="4"/>
  <c r="APP152" i="4"/>
  <c r="APQ152" i="4"/>
  <c r="APR152" i="4"/>
  <c r="APS152" i="4"/>
  <c r="APT152" i="4"/>
  <c r="APU152" i="4"/>
  <c r="APV152" i="4"/>
  <c r="APW152" i="4"/>
  <c r="APX152" i="4"/>
  <c r="APY152" i="4"/>
  <c r="APZ152" i="4"/>
  <c r="AQA152" i="4"/>
  <c r="AQB152" i="4"/>
  <c r="AQC152" i="4"/>
  <c r="AQD152" i="4"/>
  <c r="AQE152" i="4"/>
  <c r="AQF152" i="4"/>
  <c r="AQG152" i="4"/>
  <c r="AQH152" i="4"/>
  <c r="AQI152" i="4"/>
  <c r="AQJ152" i="4"/>
  <c r="AQK152" i="4"/>
  <c r="AQL152" i="4"/>
  <c r="AQM152" i="4"/>
  <c r="AQN152" i="4"/>
  <c r="AQO152" i="4"/>
  <c r="AQP152" i="4"/>
  <c r="AQQ152" i="4"/>
  <c r="AQR152" i="4"/>
  <c r="AQS152" i="4"/>
  <c r="AQT152" i="4"/>
  <c r="AQU152" i="4"/>
  <c r="AQV152" i="4"/>
  <c r="AQW152" i="4"/>
  <c r="AQX152" i="4"/>
  <c r="AQY152" i="4"/>
  <c r="AQZ152" i="4"/>
  <c r="ARA152" i="4"/>
  <c r="ARB152" i="4"/>
  <c r="ANV133" i="4"/>
  <c r="ANW133" i="4"/>
  <c r="ANX133" i="4"/>
  <c r="ANY133" i="4"/>
  <c r="ANZ133" i="4"/>
  <c r="AOA133" i="4"/>
  <c r="AOB133" i="4"/>
  <c r="AOC133" i="4"/>
  <c r="AOD133" i="4"/>
  <c r="AOE133" i="4"/>
  <c r="AOF133" i="4"/>
  <c r="AOG133" i="4"/>
  <c r="AOH133" i="4"/>
  <c r="AOI133" i="4"/>
  <c r="AOJ133" i="4"/>
  <c r="AOK133" i="4"/>
  <c r="AOL133" i="4"/>
  <c r="AOM133" i="4"/>
  <c r="AON133" i="4"/>
  <c r="AOO133" i="4"/>
  <c r="AOP133" i="4"/>
  <c r="AOQ133" i="4"/>
  <c r="AOR133" i="4"/>
  <c r="AOS133" i="4"/>
  <c r="AOT133" i="4"/>
  <c r="AOU133" i="4"/>
  <c r="AOV133" i="4"/>
  <c r="AOW133" i="4"/>
  <c r="AOX133" i="4"/>
  <c r="AOY133" i="4"/>
  <c r="AOZ133" i="4"/>
  <c r="APA133" i="4"/>
  <c r="APB133" i="4"/>
  <c r="APC133" i="4"/>
  <c r="APD133" i="4"/>
  <c r="APE133" i="4"/>
  <c r="APF133" i="4"/>
  <c r="APG133" i="4"/>
  <c r="APH133" i="4"/>
  <c r="API133" i="4"/>
  <c r="APJ133" i="4"/>
  <c r="APK133" i="4"/>
  <c r="APL133" i="4"/>
  <c r="APM133" i="4"/>
  <c r="APN133" i="4"/>
  <c r="APO133" i="4"/>
  <c r="APP133" i="4"/>
  <c r="APQ133" i="4"/>
  <c r="APR133" i="4"/>
  <c r="APS133" i="4"/>
  <c r="APT133" i="4"/>
  <c r="APU133" i="4"/>
  <c r="APV133" i="4"/>
  <c r="APW133" i="4"/>
  <c r="APX133" i="4"/>
  <c r="APY133" i="4"/>
  <c r="APZ133" i="4"/>
  <c r="AQA133" i="4"/>
  <c r="AQB133" i="4"/>
  <c r="AQC133" i="4"/>
  <c r="AQD133" i="4"/>
  <c r="AQE133" i="4"/>
  <c r="AQF133" i="4"/>
  <c r="AQG133" i="4"/>
  <c r="AQH133" i="4"/>
  <c r="AQI133" i="4"/>
  <c r="AQJ133" i="4"/>
  <c r="AQK133" i="4"/>
  <c r="AQL133" i="4"/>
  <c r="AQM133" i="4"/>
  <c r="AQN133" i="4"/>
  <c r="AQO133" i="4"/>
  <c r="AQP133" i="4"/>
  <c r="AQQ133" i="4"/>
  <c r="AQR133" i="4"/>
  <c r="AQS133" i="4"/>
  <c r="AQT133" i="4"/>
  <c r="AQU133" i="4"/>
  <c r="AQV133" i="4"/>
  <c r="AQW133" i="4"/>
  <c r="AQX133" i="4"/>
  <c r="AQY133" i="4"/>
  <c r="AQZ133" i="4"/>
  <c r="ARA133" i="4"/>
  <c r="ARB133" i="4"/>
  <c r="ANV131" i="4"/>
  <c r="ANW131" i="4"/>
  <c r="ANX131" i="4"/>
  <c r="ANY131" i="4"/>
  <c r="ANZ131" i="4"/>
  <c r="AOA131" i="4"/>
  <c r="AOB131" i="4"/>
  <c r="AOC131" i="4"/>
  <c r="AOD131" i="4"/>
  <c r="AOE131" i="4"/>
  <c r="AOF131" i="4"/>
  <c r="AOG131" i="4"/>
  <c r="AOH131" i="4"/>
  <c r="AOI131" i="4"/>
  <c r="AOJ131" i="4"/>
  <c r="AOK131" i="4"/>
  <c r="AOL131" i="4"/>
  <c r="AOM131" i="4"/>
  <c r="AON131" i="4"/>
  <c r="AOO131" i="4"/>
  <c r="AOP131" i="4"/>
  <c r="AOQ131" i="4"/>
  <c r="AOR131" i="4"/>
  <c r="AOS131" i="4"/>
  <c r="AOT131" i="4"/>
  <c r="AOU131" i="4"/>
  <c r="AOV131" i="4"/>
  <c r="AOW131" i="4"/>
  <c r="AOX131" i="4"/>
  <c r="AOY131" i="4"/>
  <c r="AOZ131" i="4"/>
  <c r="APA131" i="4"/>
  <c r="APB131" i="4"/>
  <c r="APC131" i="4"/>
  <c r="APD131" i="4"/>
  <c r="APE131" i="4"/>
  <c r="APF131" i="4"/>
  <c r="APG131" i="4"/>
  <c r="APH131" i="4"/>
  <c r="API131" i="4"/>
  <c r="APJ131" i="4"/>
  <c r="APK131" i="4"/>
  <c r="APL131" i="4"/>
  <c r="APM131" i="4"/>
  <c r="APN131" i="4"/>
  <c r="APO131" i="4"/>
  <c r="APP131" i="4"/>
  <c r="APQ131" i="4"/>
  <c r="APR131" i="4"/>
  <c r="APS131" i="4"/>
  <c r="APT131" i="4"/>
  <c r="APU131" i="4"/>
  <c r="APV131" i="4"/>
  <c r="APW131" i="4"/>
  <c r="APX131" i="4"/>
  <c r="APY131" i="4"/>
  <c r="APZ131" i="4"/>
  <c r="AQA131" i="4"/>
  <c r="AQB131" i="4"/>
  <c r="AQC131" i="4"/>
  <c r="AQD131" i="4"/>
  <c r="AQE131" i="4"/>
  <c r="AQF131" i="4"/>
  <c r="AQG131" i="4"/>
  <c r="AQH131" i="4"/>
  <c r="AQI131" i="4"/>
  <c r="AQJ131" i="4"/>
  <c r="AQK131" i="4"/>
  <c r="AQL131" i="4"/>
  <c r="AQM131" i="4"/>
  <c r="AQN131" i="4"/>
  <c r="AQO131" i="4"/>
  <c r="AQP131" i="4"/>
  <c r="AQQ131" i="4"/>
  <c r="AQR131" i="4"/>
  <c r="AQS131" i="4"/>
  <c r="AQT131" i="4"/>
  <c r="AQU131" i="4"/>
  <c r="AQV131" i="4"/>
  <c r="AQW131" i="4"/>
  <c r="AQX131" i="4"/>
  <c r="AQY131" i="4"/>
  <c r="AQZ131" i="4"/>
  <c r="ARA131" i="4"/>
  <c r="ARB131" i="4"/>
  <c r="ANV113" i="4"/>
  <c r="ANW113" i="4"/>
  <c r="ANX113" i="4"/>
  <c r="ANY113" i="4"/>
  <c r="ANZ113" i="4"/>
  <c r="AOA113" i="4"/>
  <c r="AOB113" i="4"/>
  <c r="AOC113" i="4"/>
  <c r="AOD113" i="4"/>
  <c r="AOE113" i="4"/>
  <c r="AOF113" i="4"/>
  <c r="AOG113" i="4"/>
  <c r="AOH113" i="4"/>
  <c r="AOI113" i="4"/>
  <c r="AOJ113" i="4"/>
  <c r="AOK113" i="4"/>
  <c r="AOL113" i="4"/>
  <c r="AOM113" i="4"/>
  <c r="AON113" i="4"/>
  <c r="AOO113" i="4"/>
  <c r="AOP113" i="4"/>
  <c r="AOQ113" i="4"/>
  <c r="AOR113" i="4"/>
  <c r="AOS113" i="4"/>
  <c r="AOT113" i="4"/>
  <c r="AOU113" i="4"/>
  <c r="AOV113" i="4"/>
  <c r="AOW113" i="4"/>
  <c r="AOX113" i="4"/>
  <c r="AOY113" i="4"/>
  <c r="AOZ113" i="4"/>
  <c r="APA113" i="4"/>
  <c r="APB113" i="4"/>
  <c r="APC113" i="4"/>
  <c r="APD113" i="4"/>
  <c r="APE113" i="4"/>
  <c r="APF113" i="4"/>
  <c r="APG113" i="4"/>
  <c r="APH113" i="4"/>
  <c r="API113" i="4"/>
  <c r="APJ113" i="4"/>
  <c r="APK113" i="4"/>
  <c r="APL113" i="4"/>
  <c r="APM113" i="4"/>
  <c r="APN113" i="4"/>
  <c r="APO113" i="4"/>
  <c r="APP113" i="4"/>
  <c r="APQ113" i="4"/>
  <c r="APR113" i="4"/>
  <c r="APS113" i="4"/>
  <c r="APT113" i="4"/>
  <c r="APU113" i="4"/>
  <c r="APV113" i="4"/>
  <c r="APW113" i="4"/>
  <c r="APX113" i="4"/>
  <c r="APY113" i="4"/>
  <c r="APZ113" i="4"/>
  <c r="AQA113" i="4"/>
  <c r="AQB113" i="4"/>
  <c r="AQC113" i="4"/>
  <c r="AQD113" i="4"/>
  <c r="AQE113" i="4"/>
  <c r="AQF113" i="4"/>
  <c r="AQG113" i="4"/>
  <c r="AQH113" i="4"/>
  <c r="AQI113" i="4"/>
  <c r="AQJ113" i="4"/>
  <c r="AQK113" i="4"/>
  <c r="AQL113" i="4"/>
  <c r="AQM113" i="4"/>
  <c r="AQN113" i="4"/>
  <c r="AQO113" i="4"/>
  <c r="AQP113" i="4"/>
  <c r="AQQ113" i="4"/>
  <c r="AQR113" i="4"/>
  <c r="AQS113" i="4"/>
  <c r="AQT113" i="4"/>
  <c r="AQU113" i="4"/>
  <c r="AQV113" i="4"/>
  <c r="AQW113" i="4"/>
  <c r="AQX113" i="4"/>
  <c r="AQY113" i="4"/>
  <c r="AQZ113" i="4"/>
  <c r="ARA113" i="4"/>
  <c r="ARB113" i="4"/>
  <c r="ANV100" i="4"/>
  <c r="ANW100" i="4"/>
  <c r="ANX100" i="4"/>
  <c r="ANY100" i="4"/>
  <c r="ANZ100" i="4"/>
  <c r="AOA100" i="4"/>
  <c r="AOB100" i="4"/>
  <c r="AOC100" i="4"/>
  <c r="AOD100" i="4"/>
  <c r="AOE100" i="4"/>
  <c r="AOF100" i="4"/>
  <c r="AOG100" i="4"/>
  <c r="AOH100" i="4"/>
  <c r="AOI100" i="4"/>
  <c r="AOJ100" i="4"/>
  <c r="AOK100" i="4"/>
  <c r="AOL100" i="4"/>
  <c r="AOM100" i="4"/>
  <c r="AON100" i="4"/>
  <c r="AOO100" i="4"/>
  <c r="AOP100" i="4"/>
  <c r="AOQ100" i="4"/>
  <c r="AOR100" i="4"/>
  <c r="AOS100" i="4"/>
  <c r="AOT100" i="4"/>
  <c r="AOU100" i="4"/>
  <c r="AOV100" i="4"/>
  <c r="AOW100" i="4"/>
  <c r="AOX100" i="4"/>
  <c r="AOY100" i="4"/>
  <c r="AOZ100" i="4"/>
  <c r="APA100" i="4"/>
  <c r="APB100" i="4"/>
  <c r="APC100" i="4"/>
  <c r="APD100" i="4"/>
  <c r="APE100" i="4"/>
  <c r="APF100" i="4"/>
  <c r="APG100" i="4"/>
  <c r="APH100" i="4"/>
  <c r="API100" i="4"/>
  <c r="APJ100" i="4"/>
  <c r="APK100" i="4"/>
  <c r="APL100" i="4"/>
  <c r="APM100" i="4"/>
  <c r="APN100" i="4"/>
  <c r="APO100" i="4"/>
  <c r="APP100" i="4"/>
  <c r="APQ100" i="4"/>
  <c r="APR100" i="4"/>
  <c r="APS100" i="4"/>
  <c r="APT100" i="4"/>
  <c r="APU100" i="4"/>
  <c r="APV100" i="4"/>
  <c r="APW100" i="4"/>
  <c r="APX100" i="4"/>
  <c r="APY100" i="4"/>
  <c r="APZ100" i="4"/>
  <c r="AQA100" i="4"/>
  <c r="AQB100" i="4"/>
  <c r="AQC100" i="4"/>
  <c r="AQD100" i="4"/>
  <c r="AQE100" i="4"/>
  <c r="AQF100" i="4"/>
  <c r="AQG100" i="4"/>
  <c r="AQH100" i="4"/>
  <c r="AQI100" i="4"/>
  <c r="AQJ100" i="4"/>
  <c r="AQK100" i="4"/>
  <c r="AQL100" i="4"/>
  <c r="AQM100" i="4"/>
  <c r="AQN100" i="4"/>
  <c r="AQO100" i="4"/>
  <c r="AQP100" i="4"/>
  <c r="AQQ100" i="4"/>
  <c r="AQR100" i="4"/>
  <c r="AQS100" i="4"/>
  <c r="AQT100" i="4"/>
  <c r="AQU100" i="4"/>
  <c r="AQV100" i="4"/>
  <c r="AQW100" i="4"/>
  <c r="AQX100" i="4"/>
  <c r="AQY100" i="4"/>
  <c r="AQZ100" i="4"/>
  <c r="ARA100" i="4"/>
  <c r="ARB100" i="4"/>
  <c r="ANV137" i="4"/>
  <c r="ANW137" i="4"/>
  <c r="ANX137" i="4"/>
  <c r="ANY137" i="4"/>
  <c r="ANZ137" i="4"/>
  <c r="AOA137" i="4"/>
  <c r="AOB137" i="4"/>
  <c r="AOC137" i="4"/>
  <c r="AOD137" i="4"/>
  <c r="AOE137" i="4"/>
  <c r="AOF137" i="4"/>
  <c r="AOG137" i="4"/>
  <c r="AOH137" i="4"/>
  <c r="AOI137" i="4"/>
  <c r="AOJ137" i="4"/>
  <c r="AOK137" i="4"/>
  <c r="AOL137" i="4"/>
  <c r="AOM137" i="4"/>
  <c r="AON137" i="4"/>
  <c r="AOO137" i="4"/>
  <c r="AOP137" i="4"/>
  <c r="AOQ137" i="4"/>
  <c r="AOR137" i="4"/>
  <c r="AOS137" i="4"/>
  <c r="AOT137" i="4"/>
  <c r="AOU137" i="4"/>
  <c r="AOV137" i="4"/>
  <c r="AOW137" i="4"/>
  <c r="AOX137" i="4"/>
  <c r="AOY137" i="4"/>
  <c r="AOZ137" i="4"/>
  <c r="APA137" i="4"/>
  <c r="APB137" i="4"/>
  <c r="APC137" i="4"/>
  <c r="APD137" i="4"/>
  <c r="APE137" i="4"/>
  <c r="APF137" i="4"/>
  <c r="APG137" i="4"/>
  <c r="APH137" i="4"/>
  <c r="API137" i="4"/>
  <c r="APJ137" i="4"/>
  <c r="APK137" i="4"/>
  <c r="APL137" i="4"/>
  <c r="APM137" i="4"/>
  <c r="APN137" i="4"/>
  <c r="APO137" i="4"/>
  <c r="APP137" i="4"/>
  <c r="APQ137" i="4"/>
  <c r="APR137" i="4"/>
  <c r="APS137" i="4"/>
  <c r="APT137" i="4"/>
  <c r="APU137" i="4"/>
  <c r="APV137" i="4"/>
  <c r="APW137" i="4"/>
  <c r="APX137" i="4"/>
  <c r="APY137" i="4"/>
  <c r="APZ137" i="4"/>
  <c r="AQA137" i="4"/>
  <c r="AQB137" i="4"/>
  <c r="AQC137" i="4"/>
  <c r="AQD137" i="4"/>
  <c r="AQE137" i="4"/>
  <c r="AQF137" i="4"/>
  <c r="AQG137" i="4"/>
  <c r="AQH137" i="4"/>
  <c r="AQI137" i="4"/>
  <c r="AQJ137" i="4"/>
  <c r="AQK137" i="4"/>
  <c r="AQL137" i="4"/>
  <c r="AQM137" i="4"/>
  <c r="AQN137" i="4"/>
  <c r="AQO137" i="4"/>
  <c r="AQP137" i="4"/>
  <c r="AQQ137" i="4"/>
  <c r="AQR137" i="4"/>
  <c r="AQS137" i="4"/>
  <c r="AQT137" i="4"/>
  <c r="AQU137" i="4"/>
  <c r="AQV137" i="4"/>
  <c r="AQW137" i="4"/>
  <c r="AQX137" i="4"/>
  <c r="AQY137" i="4"/>
  <c r="AQZ137" i="4"/>
  <c r="ARA137" i="4"/>
  <c r="ARB137" i="4"/>
  <c r="ANV104" i="4"/>
  <c r="ANW104" i="4"/>
  <c r="ANX104" i="4"/>
  <c r="ANY104" i="4"/>
  <c r="ANZ104" i="4"/>
  <c r="AOA104" i="4"/>
  <c r="AOB104" i="4"/>
  <c r="AOC104" i="4"/>
  <c r="AOD104" i="4"/>
  <c r="AOE104" i="4"/>
  <c r="AOF104" i="4"/>
  <c r="AOG104" i="4"/>
  <c r="AOH104" i="4"/>
  <c r="AOI104" i="4"/>
  <c r="AOJ104" i="4"/>
  <c r="AOK104" i="4"/>
  <c r="AOL104" i="4"/>
  <c r="AOM104" i="4"/>
  <c r="AON104" i="4"/>
  <c r="AOO104" i="4"/>
  <c r="AOP104" i="4"/>
  <c r="AOQ104" i="4"/>
  <c r="AOR104" i="4"/>
  <c r="AOS104" i="4"/>
  <c r="AOT104" i="4"/>
  <c r="AOU104" i="4"/>
  <c r="AOV104" i="4"/>
  <c r="AOW104" i="4"/>
  <c r="AOX104" i="4"/>
  <c r="AOY104" i="4"/>
  <c r="AOZ104" i="4"/>
  <c r="APA104" i="4"/>
  <c r="APB104" i="4"/>
  <c r="APC104" i="4"/>
  <c r="APD104" i="4"/>
  <c r="APE104" i="4"/>
  <c r="APF104" i="4"/>
  <c r="APG104" i="4"/>
  <c r="APH104" i="4"/>
  <c r="API104" i="4"/>
  <c r="APJ104" i="4"/>
  <c r="APK104" i="4"/>
  <c r="APL104" i="4"/>
  <c r="APM104" i="4"/>
  <c r="APN104" i="4"/>
  <c r="APO104" i="4"/>
  <c r="APP104" i="4"/>
  <c r="APQ104" i="4"/>
  <c r="APR104" i="4"/>
  <c r="APS104" i="4"/>
  <c r="APT104" i="4"/>
  <c r="APU104" i="4"/>
  <c r="APV104" i="4"/>
  <c r="APW104" i="4"/>
  <c r="APX104" i="4"/>
  <c r="APY104" i="4"/>
  <c r="APZ104" i="4"/>
  <c r="AQA104" i="4"/>
  <c r="AQB104" i="4"/>
  <c r="AQC104" i="4"/>
  <c r="AQD104" i="4"/>
  <c r="AQE104" i="4"/>
  <c r="AQF104" i="4"/>
  <c r="AQG104" i="4"/>
  <c r="AQH104" i="4"/>
  <c r="AQI104" i="4"/>
  <c r="AQJ104" i="4"/>
  <c r="AQK104" i="4"/>
  <c r="AQL104" i="4"/>
  <c r="AQM104" i="4"/>
  <c r="AQN104" i="4"/>
  <c r="AQO104" i="4"/>
  <c r="AQP104" i="4"/>
  <c r="AQQ104" i="4"/>
  <c r="AQR104" i="4"/>
  <c r="AQS104" i="4"/>
  <c r="AQT104" i="4"/>
  <c r="AQU104" i="4"/>
  <c r="AQV104" i="4"/>
  <c r="AQW104" i="4"/>
  <c r="AQX104" i="4"/>
  <c r="AQY104" i="4"/>
  <c r="AQZ104" i="4"/>
  <c r="ARA104" i="4"/>
  <c r="ARB104" i="4"/>
  <c r="ANV32" i="4"/>
  <c r="ANW32" i="4"/>
  <c r="ANX32" i="4"/>
  <c r="ANY32" i="4"/>
  <c r="ANZ32" i="4"/>
  <c r="AOA32" i="4"/>
  <c r="AOB32" i="4"/>
  <c r="AOC32" i="4"/>
  <c r="AOD32" i="4"/>
  <c r="AOE32" i="4"/>
  <c r="AOF32" i="4"/>
  <c r="AOG32" i="4"/>
  <c r="AOH32" i="4"/>
  <c r="AOI32" i="4"/>
  <c r="AOJ32" i="4"/>
  <c r="AOK32" i="4"/>
  <c r="AOL32" i="4"/>
  <c r="AOM32" i="4"/>
  <c r="AON32" i="4"/>
  <c r="AOO32" i="4"/>
  <c r="AOP32" i="4"/>
  <c r="AOQ32" i="4"/>
  <c r="AOR32" i="4"/>
  <c r="AOS32" i="4"/>
  <c r="AOT32" i="4"/>
  <c r="AOU32" i="4"/>
  <c r="AOV32" i="4"/>
  <c r="AOW32" i="4"/>
  <c r="AOX32" i="4"/>
  <c r="AOY32" i="4"/>
  <c r="AOZ32" i="4"/>
  <c r="APA32" i="4"/>
  <c r="APB32" i="4"/>
  <c r="APC32" i="4"/>
  <c r="APD32" i="4"/>
  <c r="APE32" i="4"/>
  <c r="APF32" i="4"/>
  <c r="APG32" i="4"/>
  <c r="APH32" i="4"/>
  <c r="API32" i="4"/>
  <c r="APJ32" i="4"/>
  <c r="APK32" i="4"/>
  <c r="APL32" i="4"/>
  <c r="APM32" i="4"/>
  <c r="APN32" i="4"/>
  <c r="APO32" i="4"/>
  <c r="APP32" i="4"/>
  <c r="APQ32" i="4"/>
  <c r="APR32" i="4"/>
  <c r="APS32" i="4"/>
  <c r="APT32" i="4"/>
  <c r="APU32" i="4"/>
  <c r="APV32" i="4"/>
  <c r="APW32" i="4"/>
  <c r="APX32" i="4"/>
  <c r="APY32" i="4"/>
  <c r="APZ32" i="4"/>
  <c r="AQA32" i="4"/>
  <c r="AQB32" i="4"/>
  <c r="AQC32" i="4"/>
  <c r="AQD32" i="4"/>
  <c r="AQE32" i="4"/>
  <c r="AQF32" i="4"/>
  <c r="AQG32" i="4"/>
  <c r="AQH32" i="4"/>
  <c r="AQI32" i="4"/>
  <c r="AQJ32" i="4"/>
  <c r="AQK32" i="4"/>
  <c r="AQL32" i="4"/>
  <c r="AQM32" i="4"/>
  <c r="AQN32" i="4"/>
  <c r="AQO32" i="4"/>
  <c r="AQP32" i="4"/>
  <c r="AQQ32" i="4"/>
  <c r="AQR32" i="4"/>
  <c r="AQS32" i="4"/>
  <c r="AQT32" i="4"/>
  <c r="AQU32" i="4"/>
  <c r="AQV32" i="4"/>
  <c r="AQW32" i="4"/>
  <c r="AQX32" i="4"/>
  <c r="AQY32" i="4"/>
  <c r="AQZ32" i="4"/>
  <c r="ARA32" i="4"/>
  <c r="ARB32" i="4"/>
  <c r="ANV134" i="4"/>
  <c r="ANW134" i="4"/>
  <c r="ANX134" i="4"/>
  <c r="ANY134" i="4"/>
  <c r="ANZ134" i="4"/>
  <c r="AOA134" i="4"/>
  <c r="AOB134" i="4"/>
  <c r="AOC134" i="4"/>
  <c r="AOD134" i="4"/>
  <c r="AOE134" i="4"/>
  <c r="AOF134" i="4"/>
  <c r="AOG134" i="4"/>
  <c r="AOH134" i="4"/>
  <c r="AOI134" i="4"/>
  <c r="AOJ134" i="4"/>
  <c r="AOK134" i="4"/>
  <c r="AOL134" i="4"/>
  <c r="AOM134" i="4"/>
  <c r="AON134" i="4"/>
  <c r="AOO134" i="4"/>
  <c r="AOP134" i="4"/>
  <c r="AOQ134" i="4"/>
  <c r="AOR134" i="4"/>
  <c r="AOS134" i="4"/>
  <c r="AOT134" i="4"/>
  <c r="AOU134" i="4"/>
  <c r="AOV134" i="4"/>
  <c r="AOW134" i="4"/>
  <c r="AOX134" i="4"/>
  <c r="AOY134" i="4"/>
  <c r="AOZ134" i="4"/>
  <c r="APA134" i="4"/>
  <c r="APB134" i="4"/>
  <c r="APC134" i="4"/>
  <c r="APD134" i="4"/>
  <c r="APE134" i="4"/>
  <c r="APF134" i="4"/>
  <c r="APG134" i="4"/>
  <c r="APH134" i="4"/>
  <c r="API134" i="4"/>
  <c r="APJ134" i="4"/>
  <c r="APK134" i="4"/>
  <c r="APL134" i="4"/>
  <c r="APM134" i="4"/>
  <c r="APN134" i="4"/>
  <c r="APO134" i="4"/>
  <c r="APP134" i="4"/>
  <c r="APQ134" i="4"/>
  <c r="APR134" i="4"/>
  <c r="APS134" i="4"/>
  <c r="APT134" i="4"/>
  <c r="APU134" i="4"/>
  <c r="APV134" i="4"/>
  <c r="APW134" i="4"/>
  <c r="APX134" i="4"/>
  <c r="APY134" i="4"/>
  <c r="APZ134" i="4"/>
  <c r="AQA134" i="4"/>
  <c r="AQB134" i="4"/>
  <c r="AQC134" i="4"/>
  <c r="AQD134" i="4"/>
  <c r="AQE134" i="4"/>
  <c r="AQF134" i="4"/>
  <c r="AQG134" i="4"/>
  <c r="AQH134" i="4"/>
  <c r="AQI134" i="4"/>
  <c r="AQJ134" i="4"/>
  <c r="AQK134" i="4"/>
  <c r="AQL134" i="4"/>
  <c r="AQM134" i="4"/>
  <c r="AQN134" i="4"/>
  <c r="AQO134" i="4"/>
  <c r="AQP134" i="4"/>
  <c r="AQQ134" i="4"/>
  <c r="AQR134" i="4"/>
  <c r="AQS134" i="4"/>
  <c r="AQT134" i="4"/>
  <c r="AQU134" i="4"/>
  <c r="AQV134" i="4"/>
  <c r="AQW134" i="4"/>
  <c r="AQX134" i="4"/>
  <c r="AQY134" i="4"/>
  <c r="AQZ134" i="4"/>
  <c r="ARA134" i="4"/>
  <c r="ARB134" i="4"/>
  <c r="ANV114" i="4"/>
  <c r="ANW114" i="4"/>
  <c r="ANX114" i="4"/>
  <c r="ANY114" i="4"/>
  <c r="ANZ114" i="4"/>
  <c r="AOA114" i="4"/>
  <c r="AOB114" i="4"/>
  <c r="AOC114" i="4"/>
  <c r="AOD114" i="4"/>
  <c r="AOE114" i="4"/>
  <c r="AOF114" i="4"/>
  <c r="AOG114" i="4"/>
  <c r="AOH114" i="4"/>
  <c r="AOI114" i="4"/>
  <c r="AOJ114" i="4"/>
  <c r="AOK114" i="4"/>
  <c r="AOL114" i="4"/>
  <c r="AOM114" i="4"/>
  <c r="AON114" i="4"/>
  <c r="AOO114" i="4"/>
  <c r="AOP114" i="4"/>
  <c r="AOQ114" i="4"/>
  <c r="AOR114" i="4"/>
  <c r="AOS114" i="4"/>
  <c r="AOT114" i="4"/>
  <c r="AOU114" i="4"/>
  <c r="AOV114" i="4"/>
  <c r="AOW114" i="4"/>
  <c r="AOX114" i="4"/>
  <c r="AOY114" i="4"/>
  <c r="AOZ114" i="4"/>
  <c r="APA114" i="4"/>
  <c r="APB114" i="4"/>
  <c r="APC114" i="4"/>
  <c r="APD114" i="4"/>
  <c r="APE114" i="4"/>
  <c r="APF114" i="4"/>
  <c r="APG114" i="4"/>
  <c r="APH114" i="4"/>
  <c r="API114" i="4"/>
  <c r="APJ114" i="4"/>
  <c r="APK114" i="4"/>
  <c r="APL114" i="4"/>
  <c r="APM114" i="4"/>
  <c r="APN114" i="4"/>
  <c r="APO114" i="4"/>
  <c r="APP114" i="4"/>
  <c r="APQ114" i="4"/>
  <c r="APR114" i="4"/>
  <c r="APS114" i="4"/>
  <c r="APT114" i="4"/>
  <c r="APU114" i="4"/>
  <c r="APV114" i="4"/>
  <c r="APW114" i="4"/>
  <c r="APX114" i="4"/>
  <c r="APY114" i="4"/>
  <c r="APZ114" i="4"/>
  <c r="AQA114" i="4"/>
  <c r="AQB114" i="4"/>
  <c r="AQC114" i="4"/>
  <c r="AQD114" i="4"/>
  <c r="AQE114" i="4"/>
  <c r="AQF114" i="4"/>
  <c r="AQG114" i="4"/>
  <c r="AQH114" i="4"/>
  <c r="AQI114" i="4"/>
  <c r="AQJ114" i="4"/>
  <c r="AQK114" i="4"/>
  <c r="AQL114" i="4"/>
  <c r="AQM114" i="4"/>
  <c r="AQN114" i="4"/>
  <c r="AQO114" i="4"/>
  <c r="AQP114" i="4"/>
  <c r="AQQ114" i="4"/>
  <c r="AQR114" i="4"/>
  <c r="AQS114" i="4"/>
  <c r="AQT114" i="4"/>
  <c r="AQU114" i="4"/>
  <c r="AQV114" i="4"/>
  <c r="AQW114" i="4"/>
  <c r="AQX114" i="4"/>
  <c r="AQY114" i="4"/>
  <c r="AQZ114" i="4"/>
  <c r="ARA114" i="4"/>
  <c r="ARB114" i="4"/>
  <c r="ANV33" i="4"/>
  <c r="ANW33" i="4"/>
  <c r="ANX33" i="4"/>
  <c r="ANY33" i="4"/>
  <c r="ANZ33" i="4"/>
  <c r="AOA33" i="4"/>
  <c r="AOB33" i="4"/>
  <c r="AOC33" i="4"/>
  <c r="AOD33" i="4"/>
  <c r="AOE33" i="4"/>
  <c r="AOF33" i="4"/>
  <c r="AOG33" i="4"/>
  <c r="AOH33" i="4"/>
  <c r="AOI33" i="4"/>
  <c r="AOJ33" i="4"/>
  <c r="AOK33" i="4"/>
  <c r="AOL33" i="4"/>
  <c r="AOM33" i="4"/>
  <c r="AON33" i="4"/>
  <c r="AOO33" i="4"/>
  <c r="AOP33" i="4"/>
  <c r="AOQ33" i="4"/>
  <c r="AOR33" i="4"/>
  <c r="AOS33" i="4"/>
  <c r="AOT33" i="4"/>
  <c r="AOU33" i="4"/>
  <c r="AOV33" i="4"/>
  <c r="AOW33" i="4"/>
  <c r="AOX33" i="4"/>
  <c r="AOY33" i="4"/>
  <c r="AOZ33" i="4"/>
  <c r="APA33" i="4"/>
  <c r="APB33" i="4"/>
  <c r="APC33" i="4"/>
  <c r="APD33" i="4"/>
  <c r="APE33" i="4"/>
  <c r="APF33" i="4"/>
  <c r="APG33" i="4"/>
  <c r="APH33" i="4"/>
  <c r="API33" i="4"/>
  <c r="APJ33" i="4"/>
  <c r="APK33" i="4"/>
  <c r="APL33" i="4"/>
  <c r="APM33" i="4"/>
  <c r="APN33" i="4"/>
  <c r="APO33" i="4"/>
  <c r="APP33" i="4"/>
  <c r="APQ33" i="4"/>
  <c r="APR33" i="4"/>
  <c r="APS33" i="4"/>
  <c r="APT33" i="4"/>
  <c r="APU33" i="4"/>
  <c r="APV33" i="4"/>
  <c r="APW33" i="4"/>
  <c r="APX33" i="4"/>
  <c r="APY33" i="4"/>
  <c r="APZ33" i="4"/>
  <c r="AQA33" i="4"/>
  <c r="AQB33" i="4"/>
  <c r="AQC33" i="4"/>
  <c r="AQD33" i="4"/>
  <c r="AQE33" i="4"/>
  <c r="AQF33" i="4"/>
  <c r="AQG33" i="4"/>
  <c r="AQH33" i="4"/>
  <c r="AQI33" i="4"/>
  <c r="AQJ33" i="4"/>
  <c r="AQK33" i="4"/>
  <c r="AQL33" i="4"/>
  <c r="AQM33" i="4"/>
  <c r="AQN33" i="4"/>
  <c r="AQO33" i="4"/>
  <c r="AQP33" i="4"/>
  <c r="AQQ33" i="4"/>
  <c r="AQR33" i="4"/>
  <c r="AQS33" i="4"/>
  <c r="AQT33" i="4"/>
  <c r="AQU33" i="4"/>
  <c r="AQV33" i="4"/>
  <c r="AQW33" i="4"/>
  <c r="AQX33" i="4"/>
  <c r="AQY33" i="4"/>
  <c r="AQZ33" i="4"/>
  <c r="ARA33" i="4"/>
  <c r="ARB33" i="4"/>
  <c r="ANV139" i="4"/>
  <c r="ANW139" i="4"/>
  <c r="ANX139" i="4"/>
  <c r="ANY139" i="4"/>
  <c r="ANZ139" i="4"/>
  <c r="AOA139" i="4"/>
  <c r="AOB139" i="4"/>
  <c r="AOC139" i="4"/>
  <c r="AOD139" i="4"/>
  <c r="AOE139" i="4"/>
  <c r="AOF139" i="4"/>
  <c r="AOG139" i="4"/>
  <c r="AOH139" i="4"/>
  <c r="AOI139" i="4"/>
  <c r="AOJ139" i="4"/>
  <c r="AOK139" i="4"/>
  <c r="AOL139" i="4"/>
  <c r="AOM139" i="4"/>
  <c r="AON139" i="4"/>
  <c r="AOO139" i="4"/>
  <c r="AOP139" i="4"/>
  <c r="AOQ139" i="4"/>
  <c r="AOR139" i="4"/>
  <c r="AOS139" i="4"/>
  <c r="AOT139" i="4"/>
  <c r="AOU139" i="4"/>
  <c r="AOV139" i="4"/>
  <c r="AOW139" i="4"/>
  <c r="AOX139" i="4"/>
  <c r="AOY139" i="4"/>
  <c r="AOZ139" i="4"/>
  <c r="APA139" i="4"/>
  <c r="APB139" i="4"/>
  <c r="APC139" i="4"/>
  <c r="APD139" i="4"/>
  <c r="APE139" i="4"/>
  <c r="APF139" i="4"/>
  <c r="APG139" i="4"/>
  <c r="APH139" i="4"/>
  <c r="API139" i="4"/>
  <c r="APJ139" i="4"/>
  <c r="APK139" i="4"/>
  <c r="APL139" i="4"/>
  <c r="APM139" i="4"/>
  <c r="APN139" i="4"/>
  <c r="APO139" i="4"/>
  <c r="APP139" i="4"/>
  <c r="APQ139" i="4"/>
  <c r="APR139" i="4"/>
  <c r="APS139" i="4"/>
  <c r="APT139" i="4"/>
  <c r="APU139" i="4"/>
  <c r="APV139" i="4"/>
  <c r="APW139" i="4"/>
  <c r="APX139" i="4"/>
  <c r="APY139" i="4"/>
  <c r="APZ139" i="4"/>
  <c r="AQA139" i="4"/>
  <c r="AQB139" i="4"/>
  <c r="AQC139" i="4"/>
  <c r="AQD139" i="4"/>
  <c r="AQE139" i="4"/>
  <c r="AQF139" i="4"/>
  <c r="AQG139" i="4"/>
  <c r="AQH139" i="4"/>
  <c r="AQI139" i="4"/>
  <c r="AQJ139" i="4"/>
  <c r="AQK139" i="4"/>
  <c r="AQL139" i="4"/>
  <c r="AQM139" i="4"/>
  <c r="AQN139" i="4"/>
  <c r="AQO139" i="4"/>
  <c r="AQP139" i="4"/>
  <c r="AQQ139" i="4"/>
  <c r="AQR139" i="4"/>
  <c r="AQS139" i="4"/>
  <c r="AQT139" i="4"/>
  <c r="AQU139" i="4"/>
  <c r="AQV139" i="4"/>
  <c r="AQW139" i="4"/>
  <c r="AQX139" i="4"/>
  <c r="AQY139" i="4"/>
  <c r="AQZ139" i="4"/>
  <c r="ARA139" i="4"/>
  <c r="ARB139" i="4"/>
  <c r="ANV80" i="4"/>
  <c r="ANW80" i="4"/>
  <c r="ANX80" i="4"/>
  <c r="ANY80" i="4"/>
  <c r="ANZ80" i="4"/>
  <c r="AOA80" i="4"/>
  <c r="AOB80" i="4"/>
  <c r="AOC80" i="4"/>
  <c r="AOD80" i="4"/>
  <c r="AOE80" i="4"/>
  <c r="AOF80" i="4"/>
  <c r="AOG80" i="4"/>
  <c r="AOH80" i="4"/>
  <c r="AOI80" i="4"/>
  <c r="AOJ80" i="4"/>
  <c r="AOK80" i="4"/>
  <c r="AOL80" i="4"/>
  <c r="AOM80" i="4"/>
  <c r="AON80" i="4"/>
  <c r="AOO80" i="4"/>
  <c r="AOP80" i="4"/>
  <c r="AOQ80" i="4"/>
  <c r="AOR80" i="4"/>
  <c r="AOS80" i="4"/>
  <c r="AOT80" i="4"/>
  <c r="AOU80" i="4"/>
  <c r="AOV80" i="4"/>
  <c r="AOW80" i="4"/>
  <c r="AOX80" i="4"/>
  <c r="AOY80" i="4"/>
  <c r="AOZ80" i="4"/>
  <c r="APA80" i="4"/>
  <c r="APB80" i="4"/>
  <c r="APC80" i="4"/>
  <c r="APD80" i="4"/>
  <c r="APE80" i="4"/>
  <c r="APF80" i="4"/>
  <c r="APG80" i="4"/>
  <c r="APH80" i="4"/>
  <c r="API80" i="4"/>
  <c r="APJ80" i="4"/>
  <c r="APK80" i="4"/>
  <c r="APL80" i="4"/>
  <c r="APM80" i="4"/>
  <c r="APN80" i="4"/>
  <c r="APO80" i="4"/>
  <c r="APP80" i="4"/>
  <c r="APQ80" i="4"/>
  <c r="APR80" i="4"/>
  <c r="APS80" i="4"/>
  <c r="APT80" i="4"/>
  <c r="APU80" i="4"/>
  <c r="APV80" i="4"/>
  <c r="APW80" i="4"/>
  <c r="APX80" i="4"/>
  <c r="APY80" i="4"/>
  <c r="APZ80" i="4"/>
  <c r="AQA80" i="4"/>
  <c r="AQB80" i="4"/>
  <c r="AQC80" i="4"/>
  <c r="AQD80" i="4"/>
  <c r="AQE80" i="4"/>
  <c r="AQF80" i="4"/>
  <c r="AQG80" i="4"/>
  <c r="AQH80" i="4"/>
  <c r="AQI80" i="4"/>
  <c r="AQJ80" i="4"/>
  <c r="AQK80" i="4"/>
  <c r="AQL80" i="4"/>
  <c r="AQM80" i="4"/>
  <c r="AQN80" i="4"/>
  <c r="AQO80" i="4"/>
  <c r="AQP80" i="4"/>
  <c r="AQQ80" i="4"/>
  <c r="AQR80" i="4"/>
  <c r="AQS80" i="4"/>
  <c r="AQT80" i="4"/>
  <c r="AQU80" i="4"/>
  <c r="AQV80" i="4"/>
  <c r="AQW80" i="4"/>
  <c r="AQX80" i="4"/>
  <c r="AQY80" i="4"/>
  <c r="AQZ80" i="4"/>
  <c r="ARA80" i="4"/>
  <c r="ARB80" i="4"/>
  <c r="ANV111" i="4"/>
  <c r="ANW111" i="4"/>
  <c r="ANX111" i="4"/>
  <c r="ANY111" i="4"/>
  <c r="ANZ111" i="4"/>
  <c r="AOA111" i="4"/>
  <c r="AOB111" i="4"/>
  <c r="AOC111" i="4"/>
  <c r="AOD111" i="4"/>
  <c r="AOE111" i="4"/>
  <c r="AOF111" i="4"/>
  <c r="AOG111" i="4"/>
  <c r="AOH111" i="4"/>
  <c r="AOI111" i="4"/>
  <c r="AOJ111" i="4"/>
  <c r="AOK111" i="4"/>
  <c r="AOL111" i="4"/>
  <c r="AOM111" i="4"/>
  <c r="AON111" i="4"/>
  <c r="AOO111" i="4"/>
  <c r="AOP111" i="4"/>
  <c r="AOQ111" i="4"/>
  <c r="AOR111" i="4"/>
  <c r="AOS111" i="4"/>
  <c r="AOT111" i="4"/>
  <c r="AOU111" i="4"/>
  <c r="AOV111" i="4"/>
  <c r="AOW111" i="4"/>
  <c r="AOX111" i="4"/>
  <c r="AOY111" i="4"/>
  <c r="AOZ111" i="4"/>
  <c r="APA111" i="4"/>
  <c r="APB111" i="4"/>
  <c r="APC111" i="4"/>
  <c r="APD111" i="4"/>
  <c r="APE111" i="4"/>
  <c r="APF111" i="4"/>
  <c r="APG111" i="4"/>
  <c r="APH111" i="4"/>
  <c r="API111" i="4"/>
  <c r="APJ111" i="4"/>
  <c r="APK111" i="4"/>
  <c r="APL111" i="4"/>
  <c r="APM111" i="4"/>
  <c r="APN111" i="4"/>
  <c r="APO111" i="4"/>
  <c r="APP111" i="4"/>
  <c r="APQ111" i="4"/>
  <c r="APR111" i="4"/>
  <c r="APS111" i="4"/>
  <c r="APT111" i="4"/>
  <c r="APU111" i="4"/>
  <c r="APV111" i="4"/>
  <c r="APW111" i="4"/>
  <c r="APX111" i="4"/>
  <c r="APY111" i="4"/>
  <c r="APZ111" i="4"/>
  <c r="AQA111" i="4"/>
  <c r="AQB111" i="4"/>
  <c r="AQC111" i="4"/>
  <c r="AQD111" i="4"/>
  <c r="AQE111" i="4"/>
  <c r="AQF111" i="4"/>
  <c r="AQG111" i="4"/>
  <c r="AQH111" i="4"/>
  <c r="AQI111" i="4"/>
  <c r="AQJ111" i="4"/>
  <c r="AQK111" i="4"/>
  <c r="AQL111" i="4"/>
  <c r="AQM111" i="4"/>
  <c r="AQN111" i="4"/>
  <c r="AQO111" i="4"/>
  <c r="AQP111" i="4"/>
  <c r="AQQ111" i="4"/>
  <c r="AQR111" i="4"/>
  <c r="AQS111" i="4"/>
  <c r="AQT111" i="4"/>
  <c r="AQU111" i="4"/>
  <c r="AQV111" i="4"/>
  <c r="AQW111" i="4"/>
  <c r="AQX111" i="4"/>
  <c r="AQY111" i="4"/>
  <c r="AQZ111" i="4"/>
  <c r="ARA111" i="4"/>
  <c r="ARB111" i="4"/>
  <c r="ANV85" i="4"/>
  <c r="ANW85" i="4"/>
  <c r="ANX85" i="4"/>
  <c r="ANY85" i="4"/>
  <c r="ANZ85" i="4"/>
  <c r="AOA85" i="4"/>
  <c r="AOB85" i="4"/>
  <c r="AOC85" i="4"/>
  <c r="AOD85" i="4"/>
  <c r="AOE85" i="4"/>
  <c r="AOF85" i="4"/>
  <c r="AOG85" i="4"/>
  <c r="AOH85" i="4"/>
  <c r="AOI85" i="4"/>
  <c r="AOJ85" i="4"/>
  <c r="AOK85" i="4"/>
  <c r="AOL85" i="4"/>
  <c r="AOM85" i="4"/>
  <c r="AON85" i="4"/>
  <c r="AOO85" i="4"/>
  <c r="AOP85" i="4"/>
  <c r="AOQ85" i="4"/>
  <c r="AOR85" i="4"/>
  <c r="AOS85" i="4"/>
  <c r="AOT85" i="4"/>
  <c r="AOU85" i="4"/>
  <c r="AOV85" i="4"/>
  <c r="AOW85" i="4"/>
  <c r="AOX85" i="4"/>
  <c r="AOY85" i="4"/>
  <c r="AOZ85" i="4"/>
  <c r="APA85" i="4"/>
  <c r="APB85" i="4"/>
  <c r="APC85" i="4"/>
  <c r="APD85" i="4"/>
  <c r="APE85" i="4"/>
  <c r="APF85" i="4"/>
  <c r="APG85" i="4"/>
  <c r="APH85" i="4"/>
  <c r="API85" i="4"/>
  <c r="APJ85" i="4"/>
  <c r="APK85" i="4"/>
  <c r="APL85" i="4"/>
  <c r="APM85" i="4"/>
  <c r="APN85" i="4"/>
  <c r="APO85" i="4"/>
  <c r="APP85" i="4"/>
  <c r="APQ85" i="4"/>
  <c r="APR85" i="4"/>
  <c r="APS85" i="4"/>
  <c r="APT85" i="4"/>
  <c r="APU85" i="4"/>
  <c r="APV85" i="4"/>
  <c r="APW85" i="4"/>
  <c r="APX85" i="4"/>
  <c r="APY85" i="4"/>
  <c r="APZ85" i="4"/>
  <c r="AQA85" i="4"/>
  <c r="AQB85" i="4"/>
  <c r="AQC85" i="4"/>
  <c r="AQD85" i="4"/>
  <c r="AQE85" i="4"/>
  <c r="AQF85" i="4"/>
  <c r="AQG85" i="4"/>
  <c r="AQH85" i="4"/>
  <c r="AQI85" i="4"/>
  <c r="AQJ85" i="4"/>
  <c r="AQK85" i="4"/>
  <c r="AQL85" i="4"/>
  <c r="AQM85" i="4"/>
  <c r="AQN85" i="4"/>
  <c r="AQO85" i="4"/>
  <c r="AQP85" i="4"/>
  <c r="AQQ85" i="4"/>
  <c r="AQR85" i="4"/>
  <c r="AQS85" i="4"/>
  <c r="AQT85" i="4"/>
  <c r="AQU85" i="4"/>
  <c r="AQV85" i="4"/>
  <c r="AQW85" i="4"/>
  <c r="AQX85" i="4"/>
  <c r="AQY85" i="4"/>
  <c r="AQZ85" i="4"/>
  <c r="ARA85" i="4"/>
  <c r="ARB85" i="4"/>
  <c r="ANV91" i="4"/>
  <c r="ANW91" i="4"/>
  <c r="ANX91" i="4"/>
  <c r="ANY91" i="4"/>
  <c r="ANZ91" i="4"/>
  <c r="AOA91" i="4"/>
  <c r="AOB91" i="4"/>
  <c r="AOC91" i="4"/>
  <c r="AOD91" i="4"/>
  <c r="AOE91" i="4"/>
  <c r="AOF91" i="4"/>
  <c r="AOG91" i="4"/>
  <c r="AOH91" i="4"/>
  <c r="AOI91" i="4"/>
  <c r="AOJ91" i="4"/>
  <c r="AOK91" i="4"/>
  <c r="AOL91" i="4"/>
  <c r="AOM91" i="4"/>
  <c r="AON91" i="4"/>
  <c r="AOO91" i="4"/>
  <c r="AOP91" i="4"/>
  <c r="AOQ91" i="4"/>
  <c r="AOR91" i="4"/>
  <c r="AOS91" i="4"/>
  <c r="AOT91" i="4"/>
  <c r="AOU91" i="4"/>
  <c r="AOV91" i="4"/>
  <c r="AOW91" i="4"/>
  <c r="AOX91" i="4"/>
  <c r="AOY91" i="4"/>
  <c r="AOZ91" i="4"/>
  <c r="APA91" i="4"/>
  <c r="APB91" i="4"/>
  <c r="APC91" i="4"/>
  <c r="APD91" i="4"/>
  <c r="APE91" i="4"/>
  <c r="APF91" i="4"/>
  <c r="APG91" i="4"/>
  <c r="APH91" i="4"/>
  <c r="API91" i="4"/>
  <c r="APJ91" i="4"/>
  <c r="APK91" i="4"/>
  <c r="APL91" i="4"/>
  <c r="APM91" i="4"/>
  <c r="APN91" i="4"/>
  <c r="APO91" i="4"/>
  <c r="APP91" i="4"/>
  <c r="APQ91" i="4"/>
  <c r="APR91" i="4"/>
  <c r="APS91" i="4"/>
  <c r="APT91" i="4"/>
  <c r="APU91" i="4"/>
  <c r="APV91" i="4"/>
  <c r="APW91" i="4"/>
  <c r="APX91" i="4"/>
  <c r="APY91" i="4"/>
  <c r="APZ91" i="4"/>
  <c r="AQA91" i="4"/>
  <c r="AQB91" i="4"/>
  <c r="AQC91" i="4"/>
  <c r="AQD91" i="4"/>
  <c r="AQE91" i="4"/>
  <c r="AQF91" i="4"/>
  <c r="AQG91" i="4"/>
  <c r="AQH91" i="4"/>
  <c r="AQI91" i="4"/>
  <c r="AQJ91" i="4"/>
  <c r="AQK91" i="4"/>
  <c r="AQL91" i="4"/>
  <c r="AQM91" i="4"/>
  <c r="AQN91" i="4"/>
  <c r="AQO91" i="4"/>
  <c r="AQP91" i="4"/>
  <c r="AQQ91" i="4"/>
  <c r="AQR91" i="4"/>
  <c r="AQS91" i="4"/>
  <c r="AQT91" i="4"/>
  <c r="AQU91" i="4"/>
  <c r="AQV91" i="4"/>
  <c r="AQW91" i="4"/>
  <c r="AQX91" i="4"/>
  <c r="AQY91" i="4"/>
  <c r="AQZ91" i="4"/>
  <c r="ARA91" i="4"/>
  <c r="ARB91" i="4"/>
  <c r="ANV144" i="4"/>
  <c r="ANW144" i="4"/>
  <c r="ANX144" i="4"/>
  <c r="ANY144" i="4"/>
  <c r="ANZ144" i="4"/>
  <c r="AOA144" i="4"/>
  <c r="AOB144" i="4"/>
  <c r="AOC144" i="4"/>
  <c r="AOD144" i="4"/>
  <c r="AOE144" i="4"/>
  <c r="AOF144" i="4"/>
  <c r="AOG144" i="4"/>
  <c r="AOH144" i="4"/>
  <c r="AOI144" i="4"/>
  <c r="AOJ144" i="4"/>
  <c r="AOK144" i="4"/>
  <c r="AOL144" i="4"/>
  <c r="AOM144" i="4"/>
  <c r="AON144" i="4"/>
  <c r="AOO144" i="4"/>
  <c r="AOP144" i="4"/>
  <c r="AOQ144" i="4"/>
  <c r="AOR144" i="4"/>
  <c r="AOS144" i="4"/>
  <c r="AOT144" i="4"/>
  <c r="AOU144" i="4"/>
  <c r="AOV144" i="4"/>
  <c r="AOW144" i="4"/>
  <c r="AOX144" i="4"/>
  <c r="AOY144" i="4"/>
  <c r="AOZ144" i="4"/>
  <c r="APA144" i="4"/>
  <c r="APB144" i="4"/>
  <c r="APC144" i="4"/>
  <c r="APD144" i="4"/>
  <c r="APE144" i="4"/>
  <c r="APF144" i="4"/>
  <c r="APG144" i="4"/>
  <c r="APH144" i="4"/>
  <c r="API144" i="4"/>
  <c r="APJ144" i="4"/>
  <c r="APK144" i="4"/>
  <c r="APL144" i="4"/>
  <c r="APM144" i="4"/>
  <c r="APN144" i="4"/>
  <c r="APO144" i="4"/>
  <c r="APP144" i="4"/>
  <c r="APQ144" i="4"/>
  <c r="APR144" i="4"/>
  <c r="APS144" i="4"/>
  <c r="APT144" i="4"/>
  <c r="APU144" i="4"/>
  <c r="APV144" i="4"/>
  <c r="APW144" i="4"/>
  <c r="APX144" i="4"/>
  <c r="APY144" i="4"/>
  <c r="APZ144" i="4"/>
  <c r="AQA144" i="4"/>
  <c r="AQB144" i="4"/>
  <c r="AQC144" i="4"/>
  <c r="AQD144" i="4"/>
  <c r="AQE144" i="4"/>
  <c r="AQF144" i="4"/>
  <c r="AQG144" i="4"/>
  <c r="AQH144" i="4"/>
  <c r="AQI144" i="4"/>
  <c r="AQJ144" i="4"/>
  <c r="AQK144" i="4"/>
  <c r="AQL144" i="4"/>
  <c r="AQM144" i="4"/>
  <c r="AQN144" i="4"/>
  <c r="AQO144" i="4"/>
  <c r="AQP144" i="4"/>
  <c r="AQQ144" i="4"/>
  <c r="AQR144" i="4"/>
  <c r="AQS144" i="4"/>
  <c r="AQT144" i="4"/>
  <c r="AQU144" i="4"/>
  <c r="AQV144" i="4"/>
  <c r="AQW144" i="4"/>
  <c r="AQX144" i="4"/>
  <c r="AQY144" i="4"/>
  <c r="AQZ144" i="4"/>
  <c r="ARA144" i="4"/>
  <c r="ARB144" i="4"/>
  <c r="ANV138" i="4"/>
  <c r="ANW138" i="4"/>
  <c r="ANX138" i="4"/>
  <c r="ANY138" i="4"/>
  <c r="ANZ138" i="4"/>
  <c r="AOA138" i="4"/>
  <c r="AOB138" i="4"/>
  <c r="AOC138" i="4"/>
  <c r="AOD138" i="4"/>
  <c r="AOE138" i="4"/>
  <c r="AOF138" i="4"/>
  <c r="AOG138" i="4"/>
  <c r="AOH138" i="4"/>
  <c r="AOI138" i="4"/>
  <c r="AOJ138" i="4"/>
  <c r="AOK138" i="4"/>
  <c r="AOL138" i="4"/>
  <c r="AOM138" i="4"/>
  <c r="AON138" i="4"/>
  <c r="AOO138" i="4"/>
  <c r="AOP138" i="4"/>
  <c r="AOQ138" i="4"/>
  <c r="AOR138" i="4"/>
  <c r="AOS138" i="4"/>
  <c r="AOT138" i="4"/>
  <c r="AOU138" i="4"/>
  <c r="AOV138" i="4"/>
  <c r="AOW138" i="4"/>
  <c r="AOX138" i="4"/>
  <c r="AOY138" i="4"/>
  <c r="AOZ138" i="4"/>
  <c r="APA138" i="4"/>
  <c r="APB138" i="4"/>
  <c r="APC138" i="4"/>
  <c r="APD138" i="4"/>
  <c r="APE138" i="4"/>
  <c r="APF138" i="4"/>
  <c r="APG138" i="4"/>
  <c r="APH138" i="4"/>
  <c r="API138" i="4"/>
  <c r="APJ138" i="4"/>
  <c r="APK138" i="4"/>
  <c r="APL138" i="4"/>
  <c r="APM138" i="4"/>
  <c r="APN138" i="4"/>
  <c r="APO138" i="4"/>
  <c r="APP138" i="4"/>
  <c r="APQ138" i="4"/>
  <c r="APR138" i="4"/>
  <c r="APS138" i="4"/>
  <c r="APT138" i="4"/>
  <c r="APU138" i="4"/>
  <c r="APV138" i="4"/>
  <c r="APW138" i="4"/>
  <c r="APX138" i="4"/>
  <c r="APY138" i="4"/>
  <c r="APZ138" i="4"/>
  <c r="AQA138" i="4"/>
  <c r="AQB138" i="4"/>
  <c r="AQC138" i="4"/>
  <c r="AQD138" i="4"/>
  <c r="AQE138" i="4"/>
  <c r="AQF138" i="4"/>
  <c r="AQG138" i="4"/>
  <c r="AQH138" i="4"/>
  <c r="AQI138" i="4"/>
  <c r="AQJ138" i="4"/>
  <c r="AQK138" i="4"/>
  <c r="AQL138" i="4"/>
  <c r="AQM138" i="4"/>
  <c r="AQN138" i="4"/>
  <c r="AQO138" i="4"/>
  <c r="AQP138" i="4"/>
  <c r="AQQ138" i="4"/>
  <c r="AQR138" i="4"/>
  <c r="AQS138" i="4"/>
  <c r="AQT138" i="4"/>
  <c r="AQU138" i="4"/>
  <c r="AQV138" i="4"/>
  <c r="AQW138" i="4"/>
  <c r="AQX138" i="4"/>
  <c r="AQY138" i="4"/>
  <c r="AQZ138" i="4"/>
  <c r="ARA138" i="4"/>
  <c r="ARB138" i="4"/>
  <c r="ANV83" i="4"/>
  <c r="ANW83" i="4"/>
  <c r="ANX83" i="4"/>
  <c r="ANY83" i="4"/>
  <c r="ANZ83" i="4"/>
  <c r="AOA83" i="4"/>
  <c r="AOB83" i="4"/>
  <c r="AOC83" i="4"/>
  <c r="AOD83" i="4"/>
  <c r="AOE83" i="4"/>
  <c r="AOF83" i="4"/>
  <c r="AOG83" i="4"/>
  <c r="AOH83" i="4"/>
  <c r="AOI83" i="4"/>
  <c r="AOJ83" i="4"/>
  <c r="AOK83" i="4"/>
  <c r="AOL83" i="4"/>
  <c r="AOM83" i="4"/>
  <c r="AON83" i="4"/>
  <c r="AOO83" i="4"/>
  <c r="AOP83" i="4"/>
  <c r="AOQ83" i="4"/>
  <c r="AOR83" i="4"/>
  <c r="AOS83" i="4"/>
  <c r="AOT83" i="4"/>
  <c r="AOU83" i="4"/>
  <c r="AOV83" i="4"/>
  <c r="AOW83" i="4"/>
  <c r="AOX83" i="4"/>
  <c r="AOY83" i="4"/>
  <c r="AOZ83" i="4"/>
  <c r="APA83" i="4"/>
  <c r="APB83" i="4"/>
  <c r="APC83" i="4"/>
  <c r="APD83" i="4"/>
  <c r="APE83" i="4"/>
  <c r="APF83" i="4"/>
  <c r="APG83" i="4"/>
  <c r="APH83" i="4"/>
  <c r="API83" i="4"/>
  <c r="APJ83" i="4"/>
  <c r="APK83" i="4"/>
  <c r="APL83" i="4"/>
  <c r="APM83" i="4"/>
  <c r="APN83" i="4"/>
  <c r="APO83" i="4"/>
  <c r="APP83" i="4"/>
  <c r="APQ83" i="4"/>
  <c r="APR83" i="4"/>
  <c r="APS83" i="4"/>
  <c r="APT83" i="4"/>
  <c r="APU83" i="4"/>
  <c r="APV83" i="4"/>
  <c r="APW83" i="4"/>
  <c r="APX83" i="4"/>
  <c r="APY83" i="4"/>
  <c r="APZ83" i="4"/>
  <c r="AQA83" i="4"/>
  <c r="AQB83" i="4"/>
  <c r="AQC83" i="4"/>
  <c r="AQD83" i="4"/>
  <c r="AQE83" i="4"/>
  <c r="AQF83" i="4"/>
  <c r="AQG83" i="4"/>
  <c r="AQH83" i="4"/>
  <c r="AQI83" i="4"/>
  <c r="AQJ83" i="4"/>
  <c r="AQK83" i="4"/>
  <c r="AQL83" i="4"/>
  <c r="AQM83" i="4"/>
  <c r="AQN83" i="4"/>
  <c r="AQO83" i="4"/>
  <c r="AQP83" i="4"/>
  <c r="AQQ83" i="4"/>
  <c r="AQR83" i="4"/>
  <c r="AQS83" i="4"/>
  <c r="AQT83" i="4"/>
  <c r="AQU83" i="4"/>
  <c r="AQV83" i="4"/>
  <c r="AQW83" i="4"/>
  <c r="AQX83" i="4"/>
  <c r="AQY83" i="4"/>
  <c r="AQZ83" i="4"/>
  <c r="ARA83" i="4"/>
  <c r="ARB83" i="4"/>
  <c r="ANV98" i="4"/>
  <c r="ANW98" i="4"/>
  <c r="ANX98" i="4"/>
  <c r="ANY98" i="4"/>
  <c r="ANZ98" i="4"/>
  <c r="AOA98" i="4"/>
  <c r="AOB98" i="4"/>
  <c r="AOC98" i="4"/>
  <c r="AOD98" i="4"/>
  <c r="AOE98" i="4"/>
  <c r="AOF98" i="4"/>
  <c r="AOG98" i="4"/>
  <c r="AOH98" i="4"/>
  <c r="AOI98" i="4"/>
  <c r="AOJ98" i="4"/>
  <c r="AOK98" i="4"/>
  <c r="AOL98" i="4"/>
  <c r="AOM98" i="4"/>
  <c r="AON98" i="4"/>
  <c r="AOO98" i="4"/>
  <c r="AOP98" i="4"/>
  <c r="AOQ98" i="4"/>
  <c r="AOR98" i="4"/>
  <c r="AOS98" i="4"/>
  <c r="AOT98" i="4"/>
  <c r="AOU98" i="4"/>
  <c r="AOV98" i="4"/>
  <c r="AOW98" i="4"/>
  <c r="AOX98" i="4"/>
  <c r="AOY98" i="4"/>
  <c r="AOZ98" i="4"/>
  <c r="APA98" i="4"/>
  <c r="APB98" i="4"/>
  <c r="APC98" i="4"/>
  <c r="APD98" i="4"/>
  <c r="APE98" i="4"/>
  <c r="APF98" i="4"/>
  <c r="APG98" i="4"/>
  <c r="APH98" i="4"/>
  <c r="API98" i="4"/>
  <c r="APJ98" i="4"/>
  <c r="APK98" i="4"/>
  <c r="APL98" i="4"/>
  <c r="APM98" i="4"/>
  <c r="APN98" i="4"/>
  <c r="APO98" i="4"/>
  <c r="APP98" i="4"/>
  <c r="APQ98" i="4"/>
  <c r="APR98" i="4"/>
  <c r="APS98" i="4"/>
  <c r="APT98" i="4"/>
  <c r="APU98" i="4"/>
  <c r="APV98" i="4"/>
  <c r="APW98" i="4"/>
  <c r="APX98" i="4"/>
  <c r="APY98" i="4"/>
  <c r="APZ98" i="4"/>
  <c r="AQA98" i="4"/>
  <c r="AQB98" i="4"/>
  <c r="AQC98" i="4"/>
  <c r="AQD98" i="4"/>
  <c r="AQE98" i="4"/>
  <c r="AQF98" i="4"/>
  <c r="AQG98" i="4"/>
  <c r="AQH98" i="4"/>
  <c r="AQI98" i="4"/>
  <c r="AQJ98" i="4"/>
  <c r="AQK98" i="4"/>
  <c r="AQL98" i="4"/>
  <c r="AQM98" i="4"/>
  <c r="AQN98" i="4"/>
  <c r="AQO98" i="4"/>
  <c r="AQP98" i="4"/>
  <c r="AQQ98" i="4"/>
  <c r="AQR98" i="4"/>
  <c r="AQS98" i="4"/>
  <c r="AQT98" i="4"/>
  <c r="AQU98" i="4"/>
  <c r="AQV98" i="4"/>
  <c r="AQW98" i="4"/>
  <c r="AQX98" i="4"/>
  <c r="AQY98" i="4"/>
  <c r="AQZ98" i="4"/>
  <c r="ARA98" i="4"/>
  <c r="ARB98" i="4"/>
  <c r="ANV42" i="4"/>
  <c r="ANW42" i="4"/>
  <c r="ANX42" i="4"/>
  <c r="ANY42" i="4"/>
  <c r="ANZ42" i="4"/>
  <c r="AOA42" i="4"/>
  <c r="AOB42" i="4"/>
  <c r="AOC42" i="4"/>
  <c r="AOD42" i="4"/>
  <c r="AOE42" i="4"/>
  <c r="AOF42" i="4"/>
  <c r="AOG42" i="4"/>
  <c r="AOH42" i="4"/>
  <c r="AOI42" i="4"/>
  <c r="AOJ42" i="4"/>
  <c r="AOK42" i="4"/>
  <c r="AOL42" i="4"/>
  <c r="AOM42" i="4"/>
  <c r="AON42" i="4"/>
  <c r="AOO42" i="4"/>
  <c r="AOP42" i="4"/>
  <c r="AOQ42" i="4"/>
  <c r="AOR42" i="4"/>
  <c r="AOS42" i="4"/>
  <c r="AOT42" i="4"/>
  <c r="AOU42" i="4"/>
  <c r="AOV42" i="4"/>
  <c r="AOW42" i="4"/>
  <c r="AOX42" i="4"/>
  <c r="AOY42" i="4"/>
  <c r="AOZ42" i="4"/>
  <c r="APA42" i="4"/>
  <c r="APB42" i="4"/>
  <c r="APC42" i="4"/>
  <c r="APD42" i="4"/>
  <c r="APE42" i="4"/>
  <c r="APF42" i="4"/>
  <c r="APG42" i="4"/>
  <c r="APH42" i="4"/>
  <c r="API42" i="4"/>
  <c r="APJ42" i="4"/>
  <c r="APK42" i="4"/>
  <c r="APL42" i="4"/>
  <c r="APM42" i="4"/>
  <c r="APN42" i="4"/>
  <c r="APO42" i="4"/>
  <c r="APP42" i="4"/>
  <c r="APQ42" i="4"/>
  <c r="APR42" i="4"/>
  <c r="APS42" i="4"/>
  <c r="APT42" i="4"/>
  <c r="APU42" i="4"/>
  <c r="APV42" i="4"/>
  <c r="APW42" i="4"/>
  <c r="APX42" i="4"/>
  <c r="APY42" i="4"/>
  <c r="APZ42" i="4"/>
  <c r="AQA42" i="4"/>
  <c r="AQB42" i="4"/>
  <c r="AQC42" i="4"/>
  <c r="AQD42" i="4"/>
  <c r="AQE42" i="4"/>
  <c r="AQF42" i="4"/>
  <c r="AQG42" i="4"/>
  <c r="AQH42" i="4"/>
  <c r="AQI42" i="4"/>
  <c r="AQJ42" i="4"/>
  <c r="AQK42" i="4"/>
  <c r="AQL42" i="4"/>
  <c r="AQM42" i="4"/>
  <c r="AQN42" i="4"/>
  <c r="AQO42" i="4"/>
  <c r="AQP42" i="4"/>
  <c r="AQQ42" i="4"/>
  <c r="AQR42" i="4"/>
  <c r="AQS42" i="4"/>
  <c r="AQT42" i="4"/>
  <c r="AQU42" i="4"/>
  <c r="AQV42" i="4"/>
  <c r="AQW42" i="4"/>
  <c r="AQX42" i="4"/>
  <c r="AQY42" i="4"/>
  <c r="AQZ42" i="4"/>
  <c r="ARA42" i="4"/>
  <c r="ARB42" i="4"/>
  <c r="ANV12" i="4"/>
  <c r="ANW12" i="4"/>
  <c r="ANX12" i="4"/>
  <c r="ANY12" i="4"/>
  <c r="ANZ12" i="4"/>
  <c r="AOA12" i="4"/>
  <c r="AOB12" i="4"/>
  <c r="AOC12" i="4"/>
  <c r="AOD12" i="4"/>
  <c r="AOE12" i="4"/>
  <c r="AOF12" i="4"/>
  <c r="AOG12" i="4"/>
  <c r="AOH12" i="4"/>
  <c r="AOI12" i="4"/>
  <c r="AOJ12" i="4"/>
  <c r="AOK12" i="4"/>
  <c r="AOL12" i="4"/>
  <c r="AOM12" i="4"/>
  <c r="AON12" i="4"/>
  <c r="AOO12" i="4"/>
  <c r="AOP12" i="4"/>
  <c r="AOQ12" i="4"/>
  <c r="AOR12" i="4"/>
  <c r="AOS12" i="4"/>
  <c r="AOT12" i="4"/>
  <c r="AOU12" i="4"/>
  <c r="AOV12" i="4"/>
  <c r="AOW12" i="4"/>
  <c r="AOX12" i="4"/>
  <c r="AOY12" i="4"/>
  <c r="AOZ12" i="4"/>
  <c r="APA12" i="4"/>
  <c r="APB12" i="4"/>
  <c r="APC12" i="4"/>
  <c r="APD12" i="4"/>
  <c r="APE12" i="4"/>
  <c r="APF12" i="4"/>
  <c r="APG12" i="4"/>
  <c r="APH12" i="4"/>
  <c r="API12" i="4"/>
  <c r="APJ12" i="4"/>
  <c r="APK12" i="4"/>
  <c r="APL12" i="4"/>
  <c r="APM12" i="4"/>
  <c r="APN12" i="4"/>
  <c r="APO12" i="4"/>
  <c r="APP12" i="4"/>
  <c r="APQ12" i="4"/>
  <c r="APR12" i="4"/>
  <c r="APS12" i="4"/>
  <c r="APT12" i="4"/>
  <c r="APU12" i="4"/>
  <c r="APV12" i="4"/>
  <c r="APW12" i="4"/>
  <c r="APX12" i="4"/>
  <c r="APY12" i="4"/>
  <c r="APZ12" i="4"/>
  <c r="AQA12" i="4"/>
  <c r="AQB12" i="4"/>
  <c r="AQC12" i="4"/>
  <c r="AQD12" i="4"/>
  <c r="AQE12" i="4"/>
  <c r="AQF12" i="4"/>
  <c r="AQG12" i="4"/>
  <c r="AQH12" i="4"/>
  <c r="AQI12" i="4"/>
  <c r="AQJ12" i="4"/>
  <c r="AQK12" i="4"/>
  <c r="AQL12" i="4"/>
  <c r="AQM12" i="4"/>
  <c r="AQN12" i="4"/>
  <c r="AQO12" i="4"/>
  <c r="AQP12" i="4"/>
  <c r="AQQ12" i="4"/>
  <c r="AQR12" i="4"/>
  <c r="AQS12" i="4"/>
  <c r="AQT12" i="4"/>
  <c r="AQU12" i="4"/>
  <c r="AQV12" i="4"/>
  <c r="AQW12" i="4"/>
  <c r="AQX12" i="4"/>
  <c r="AQY12" i="4"/>
  <c r="AQZ12" i="4"/>
  <c r="ARA12" i="4"/>
  <c r="ARB12" i="4"/>
  <c r="ANV146" i="4"/>
  <c r="ANW146" i="4"/>
  <c r="ANX146" i="4"/>
  <c r="ANY146" i="4"/>
  <c r="ANZ146" i="4"/>
  <c r="AOA146" i="4"/>
  <c r="AOB146" i="4"/>
  <c r="AOC146" i="4"/>
  <c r="AOD146" i="4"/>
  <c r="AOE146" i="4"/>
  <c r="AOF146" i="4"/>
  <c r="AOG146" i="4"/>
  <c r="AOH146" i="4"/>
  <c r="AOI146" i="4"/>
  <c r="AOJ146" i="4"/>
  <c r="AOK146" i="4"/>
  <c r="AOL146" i="4"/>
  <c r="AOM146" i="4"/>
  <c r="AON146" i="4"/>
  <c r="AOO146" i="4"/>
  <c r="AOP146" i="4"/>
  <c r="AOQ146" i="4"/>
  <c r="AOR146" i="4"/>
  <c r="AOS146" i="4"/>
  <c r="AOT146" i="4"/>
  <c r="AOU146" i="4"/>
  <c r="AOV146" i="4"/>
  <c r="AOW146" i="4"/>
  <c r="AOX146" i="4"/>
  <c r="AOY146" i="4"/>
  <c r="AOZ146" i="4"/>
  <c r="APA146" i="4"/>
  <c r="APB146" i="4"/>
  <c r="APC146" i="4"/>
  <c r="APD146" i="4"/>
  <c r="APE146" i="4"/>
  <c r="APF146" i="4"/>
  <c r="APG146" i="4"/>
  <c r="APH146" i="4"/>
  <c r="API146" i="4"/>
  <c r="APJ146" i="4"/>
  <c r="APK146" i="4"/>
  <c r="APL146" i="4"/>
  <c r="APM146" i="4"/>
  <c r="APN146" i="4"/>
  <c r="APO146" i="4"/>
  <c r="APP146" i="4"/>
  <c r="APQ146" i="4"/>
  <c r="APR146" i="4"/>
  <c r="APS146" i="4"/>
  <c r="APT146" i="4"/>
  <c r="APU146" i="4"/>
  <c r="APV146" i="4"/>
  <c r="APW146" i="4"/>
  <c r="APX146" i="4"/>
  <c r="APY146" i="4"/>
  <c r="APZ146" i="4"/>
  <c r="AQA146" i="4"/>
  <c r="AQB146" i="4"/>
  <c r="AQC146" i="4"/>
  <c r="AQD146" i="4"/>
  <c r="AQE146" i="4"/>
  <c r="AQF146" i="4"/>
  <c r="AQG146" i="4"/>
  <c r="AQH146" i="4"/>
  <c r="AQI146" i="4"/>
  <c r="AQJ146" i="4"/>
  <c r="AQK146" i="4"/>
  <c r="AQL146" i="4"/>
  <c r="AQM146" i="4"/>
  <c r="AQN146" i="4"/>
  <c r="AQO146" i="4"/>
  <c r="AQP146" i="4"/>
  <c r="AQQ146" i="4"/>
  <c r="AQR146" i="4"/>
  <c r="AQS146" i="4"/>
  <c r="AQT146" i="4"/>
  <c r="AQU146" i="4"/>
  <c r="AQV146" i="4"/>
  <c r="AQW146" i="4"/>
  <c r="AQX146" i="4"/>
  <c r="AQY146" i="4"/>
  <c r="AQZ146" i="4"/>
  <c r="ARA146" i="4"/>
  <c r="ARB146" i="4"/>
  <c r="ANV87" i="4"/>
  <c r="ANW87" i="4"/>
  <c r="ANX87" i="4"/>
  <c r="ANY87" i="4"/>
  <c r="ANZ87" i="4"/>
  <c r="AOA87" i="4"/>
  <c r="AOB87" i="4"/>
  <c r="AOC87" i="4"/>
  <c r="AOD87" i="4"/>
  <c r="AOE87" i="4"/>
  <c r="AOF87" i="4"/>
  <c r="AOG87" i="4"/>
  <c r="AOH87" i="4"/>
  <c r="AOI87" i="4"/>
  <c r="AOJ87" i="4"/>
  <c r="AOK87" i="4"/>
  <c r="AOL87" i="4"/>
  <c r="AOM87" i="4"/>
  <c r="AON87" i="4"/>
  <c r="AOO87" i="4"/>
  <c r="AOP87" i="4"/>
  <c r="AOQ87" i="4"/>
  <c r="AOR87" i="4"/>
  <c r="AOS87" i="4"/>
  <c r="AOT87" i="4"/>
  <c r="AOU87" i="4"/>
  <c r="AOV87" i="4"/>
  <c r="AOW87" i="4"/>
  <c r="AOX87" i="4"/>
  <c r="AOY87" i="4"/>
  <c r="AOZ87" i="4"/>
  <c r="APA87" i="4"/>
  <c r="APB87" i="4"/>
  <c r="APC87" i="4"/>
  <c r="APD87" i="4"/>
  <c r="APE87" i="4"/>
  <c r="APF87" i="4"/>
  <c r="APG87" i="4"/>
  <c r="APH87" i="4"/>
  <c r="API87" i="4"/>
  <c r="APJ87" i="4"/>
  <c r="APK87" i="4"/>
  <c r="APL87" i="4"/>
  <c r="APM87" i="4"/>
  <c r="APN87" i="4"/>
  <c r="APO87" i="4"/>
  <c r="APP87" i="4"/>
  <c r="APQ87" i="4"/>
  <c r="APR87" i="4"/>
  <c r="APS87" i="4"/>
  <c r="APT87" i="4"/>
  <c r="APU87" i="4"/>
  <c r="APV87" i="4"/>
  <c r="APW87" i="4"/>
  <c r="APX87" i="4"/>
  <c r="APY87" i="4"/>
  <c r="APZ87" i="4"/>
  <c r="AQA87" i="4"/>
  <c r="AQB87" i="4"/>
  <c r="AQC87" i="4"/>
  <c r="AQD87" i="4"/>
  <c r="AQE87" i="4"/>
  <c r="AQF87" i="4"/>
  <c r="AQG87" i="4"/>
  <c r="AQH87" i="4"/>
  <c r="AQI87" i="4"/>
  <c r="AQJ87" i="4"/>
  <c r="AQK87" i="4"/>
  <c r="AQL87" i="4"/>
  <c r="AQM87" i="4"/>
  <c r="AQN87" i="4"/>
  <c r="AQO87" i="4"/>
  <c r="AQP87" i="4"/>
  <c r="AQQ87" i="4"/>
  <c r="AQR87" i="4"/>
  <c r="AQS87" i="4"/>
  <c r="AQT87" i="4"/>
  <c r="AQU87" i="4"/>
  <c r="AQV87" i="4"/>
  <c r="AQW87" i="4"/>
  <c r="AQX87" i="4"/>
  <c r="AQY87" i="4"/>
  <c r="AQZ87" i="4"/>
  <c r="ARA87" i="4"/>
  <c r="ARB87" i="4"/>
  <c r="ANV89" i="4"/>
  <c r="ANW89" i="4"/>
  <c r="ANX89" i="4"/>
  <c r="ANY89" i="4"/>
  <c r="ANZ89" i="4"/>
  <c r="AOA89" i="4"/>
  <c r="AOB89" i="4"/>
  <c r="AOC89" i="4"/>
  <c r="AOD89" i="4"/>
  <c r="AOE89" i="4"/>
  <c r="AOF89" i="4"/>
  <c r="AOG89" i="4"/>
  <c r="AOH89" i="4"/>
  <c r="AOI89" i="4"/>
  <c r="AOJ89" i="4"/>
  <c r="AOK89" i="4"/>
  <c r="AOL89" i="4"/>
  <c r="AOM89" i="4"/>
  <c r="AON89" i="4"/>
  <c r="AOO89" i="4"/>
  <c r="AOP89" i="4"/>
  <c r="AOQ89" i="4"/>
  <c r="AOR89" i="4"/>
  <c r="AOS89" i="4"/>
  <c r="AOT89" i="4"/>
  <c r="AOU89" i="4"/>
  <c r="AOV89" i="4"/>
  <c r="AOW89" i="4"/>
  <c r="AOX89" i="4"/>
  <c r="AOY89" i="4"/>
  <c r="AOZ89" i="4"/>
  <c r="APA89" i="4"/>
  <c r="APB89" i="4"/>
  <c r="APC89" i="4"/>
  <c r="APD89" i="4"/>
  <c r="APE89" i="4"/>
  <c r="APF89" i="4"/>
  <c r="APG89" i="4"/>
  <c r="APH89" i="4"/>
  <c r="API89" i="4"/>
  <c r="APJ89" i="4"/>
  <c r="APK89" i="4"/>
  <c r="APL89" i="4"/>
  <c r="APM89" i="4"/>
  <c r="APN89" i="4"/>
  <c r="APO89" i="4"/>
  <c r="APP89" i="4"/>
  <c r="APQ89" i="4"/>
  <c r="APR89" i="4"/>
  <c r="APS89" i="4"/>
  <c r="APT89" i="4"/>
  <c r="APU89" i="4"/>
  <c r="APV89" i="4"/>
  <c r="APW89" i="4"/>
  <c r="APX89" i="4"/>
  <c r="APY89" i="4"/>
  <c r="APZ89" i="4"/>
  <c r="AQA89" i="4"/>
  <c r="AQB89" i="4"/>
  <c r="AQC89" i="4"/>
  <c r="AQD89" i="4"/>
  <c r="AQE89" i="4"/>
  <c r="AQF89" i="4"/>
  <c r="AQG89" i="4"/>
  <c r="AQH89" i="4"/>
  <c r="AQI89" i="4"/>
  <c r="AQJ89" i="4"/>
  <c r="AQK89" i="4"/>
  <c r="AQL89" i="4"/>
  <c r="AQM89" i="4"/>
  <c r="AQN89" i="4"/>
  <c r="AQO89" i="4"/>
  <c r="AQP89" i="4"/>
  <c r="AQQ89" i="4"/>
  <c r="AQR89" i="4"/>
  <c r="AQS89" i="4"/>
  <c r="AQT89" i="4"/>
  <c r="AQU89" i="4"/>
  <c r="AQV89" i="4"/>
  <c r="AQW89" i="4"/>
  <c r="AQX89" i="4"/>
  <c r="AQY89" i="4"/>
  <c r="AQZ89" i="4"/>
  <c r="ARA89" i="4"/>
  <c r="ARB89" i="4"/>
  <c r="ANV123" i="4"/>
  <c r="ANW123" i="4"/>
  <c r="ANX123" i="4"/>
  <c r="ANY123" i="4"/>
  <c r="ANZ123" i="4"/>
  <c r="AOA123" i="4"/>
  <c r="AOB123" i="4"/>
  <c r="AOC123" i="4"/>
  <c r="AOD123" i="4"/>
  <c r="AOE123" i="4"/>
  <c r="AOF123" i="4"/>
  <c r="AOG123" i="4"/>
  <c r="AOH123" i="4"/>
  <c r="AOI123" i="4"/>
  <c r="AOJ123" i="4"/>
  <c r="AOK123" i="4"/>
  <c r="AOL123" i="4"/>
  <c r="AOM123" i="4"/>
  <c r="AON123" i="4"/>
  <c r="AOO123" i="4"/>
  <c r="AOP123" i="4"/>
  <c r="AOQ123" i="4"/>
  <c r="AOR123" i="4"/>
  <c r="AOS123" i="4"/>
  <c r="AOT123" i="4"/>
  <c r="AOU123" i="4"/>
  <c r="AOV123" i="4"/>
  <c r="AOW123" i="4"/>
  <c r="AOX123" i="4"/>
  <c r="AOY123" i="4"/>
  <c r="AOZ123" i="4"/>
  <c r="APA123" i="4"/>
  <c r="APB123" i="4"/>
  <c r="APC123" i="4"/>
  <c r="APD123" i="4"/>
  <c r="APE123" i="4"/>
  <c r="APF123" i="4"/>
  <c r="APG123" i="4"/>
  <c r="APH123" i="4"/>
  <c r="API123" i="4"/>
  <c r="APJ123" i="4"/>
  <c r="APK123" i="4"/>
  <c r="APL123" i="4"/>
  <c r="APM123" i="4"/>
  <c r="APN123" i="4"/>
  <c r="APO123" i="4"/>
  <c r="APP123" i="4"/>
  <c r="APQ123" i="4"/>
  <c r="APR123" i="4"/>
  <c r="APS123" i="4"/>
  <c r="APT123" i="4"/>
  <c r="APU123" i="4"/>
  <c r="APV123" i="4"/>
  <c r="APW123" i="4"/>
  <c r="APX123" i="4"/>
  <c r="APY123" i="4"/>
  <c r="APZ123" i="4"/>
  <c r="AQA123" i="4"/>
  <c r="AQB123" i="4"/>
  <c r="AQC123" i="4"/>
  <c r="AQD123" i="4"/>
  <c r="AQE123" i="4"/>
  <c r="AQF123" i="4"/>
  <c r="AQG123" i="4"/>
  <c r="AQH123" i="4"/>
  <c r="AQI123" i="4"/>
  <c r="AQJ123" i="4"/>
  <c r="AQK123" i="4"/>
  <c r="AQL123" i="4"/>
  <c r="AQM123" i="4"/>
  <c r="AQN123" i="4"/>
  <c r="AQO123" i="4"/>
  <c r="AQP123" i="4"/>
  <c r="AQQ123" i="4"/>
  <c r="AQR123" i="4"/>
  <c r="AQS123" i="4"/>
  <c r="AQT123" i="4"/>
  <c r="AQU123" i="4"/>
  <c r="AQV123" i="4"/>
  <c r="AQW123" i="4"/>
  <c r="AQX123" i="4"/>
  <c r="AQY123" i="4"/>
  <c r="AQZ123" i="4"/>
  <c r="ARA123" i="4"/>
  <c r="ARB123" i="4"/>
  <c r="ANV128" i="4"/>
  <c r="ANW128" i="4"/>
  <c r="ANX128" i="4"/>
  <c r="ANY128" i="4"/>
  <c r="ANZ128" i="4"/>
  <c r="AOA128" i="4"/>
  <c r="AOB128" i="4"/>
  <c r="AOC128" i="4"/>
  <c r="AOD128" i="4"/>
  <c r="AOE128" i="4"/>
  <c r="AOF128" i="4"/>
  <c r="AOG128" i="4"/>
  <c r="AOH128" i="4"/>
  <c r="AOI128" i="4"/>
  <c r="AOJ128" i="4"/>
  <c r="AOK128" i="4"/>
  <c r="AOL128" i="4"/>
  <c r="AOM128" i="4"/>
  <c r="AON128" i="4"/>
  <c r="AOO128" i="4"/>
  <c r="AOP128" i="4"/>
  <c r="AOQ128" i="4"/>
  <c r="AOR128" i="4"/>
  <c r="AOS128" i="4"/>
  <c r="AOT128" i="4"/>
  <c r="AOU128" i="4"/>
  <c r="AOV128" i="4"/>
  <c r="AOW128" i="4"/>
  <c r="AOX128" i="4"/>
  <c r="AOY128" i="4"/>
  <c r="AOZ128" i="4"/>
  <c r="APA128" i="4"/>
  <c r="APB128" i="4"/>
  <c r="APC128" i="4"/>
  <c r="APD128" i="4"/>
  <c r="APE128" i="4"/>
  <c r="APF128" i="4"/>
  <c r="APG128" i="4"/>
  <c r="APH128" i="4"/>
  <c r="API128" i="4"/>
  <c r="APJ128" i="4"/>
  <c r="APK128" i="4"/>
  <c r="APL128" i="4"/>
  <c r="APM128" i="4"/>
  <c r="APN128" i="4"/>
  <c r="APO128" i="4"/>
  <c r="APP128" i="4"/>
  <c r="APQ128" i="4"/>
  <c r="APR128" i="4"/>
  <c r="APS128" i="4"/>
  <c r="APT128" i="4"/>
  <c r="APU128" i="4"/>
  <c r="APV128" i="4"/>
  <c r="APW128" i="4"/>
  <c r="APX128" i="4"/>
  <c r="APY128" i="4"/>
  <c r="APZ128" i="4"/>
  <c r="AQA128" i="4"/>
  <c r="AQB128" i="4"/>
  <c r="AQC128" i="4"/>
  <c r="AQD128" i="4"/>
  <c r="AQE128" i="4"/>
  <c r="AQF128" i="4"/>
  <c r="AQG128" i="4"/>
  <c r="AQH128" i="4"/>
  <c r="AQI128" i="4"/>
  <c r="AQJ128" i="4"/>
  <c r="AQK128" i="4"/>
  <c r="AQL128" i="4"/>
  <c r="AQM128" i="4"/>
  <c r="AQN128" i="4"/>
  <c r="AQO128" i="4"/>
  <c r="AQP128" i="4"/>
  <c r="AQQ128" i="4"/>
  <c r="AQR128" i="4"/>
  <c r="AQS128" i="4"/>
  <c r="AQT128" i="4"/>
  <c r="AQU128" i="4"/>
  <c r="AQV128" i="4"/>
  <c r="AQW128" i="4"/>
  <c r="AQX128" i="4"/>
  <c r="AQY128" i="4"/>
  <c r="AQZ128" i="4"/>
  <c r="ARA128" i="4"/>
  <c r="ARB128" i="4"/>
  <c r="ANV143" i="4"/>
  <c r="ANW143" i="4"/>
  <c r="ANX143" i="4"/>
  <c r="ANY143" i="4"/>
  <c r="ANZ143" i="4"/>
  <c r="AOA143" i="4"/>
  <c r="AOB143" i="4"/>
  <c r="AOC143" i="4"/>
  <c r="AOD143" i="4"/>
  <c r="AOE143" i="4"/>
  <c r="AOF143" i="4"/>
  <c r="AOG143" i="4"/>
  <c r="AOH143" i="4"/>
  <c r="AOI143" i="4"/>
  <c r="AOJ143" i="4"/>
  <c r="AOK143" i="4"/>
  <c r="AOL143" i="4"/>
  <c r="AOM143" i="4"/>
  <c r="AON143" i="4"/>
  <c r="AOO143" i="4"/>
  <c r="AOP143" i="4"/>
  <c r="AOQ143" i="4"/>
  <c r="AOR143" i="4"/>
  <c r="AOS143" i="4"/>
  <c r="AOT143" i="4"/>
  <c r="AOU143" i="4"/>
  <c r="AOV143" i="4"/>
  <c r="AOW143" i="4"/>
  <c r="AOX143" i="4"/>
  <c r="AOY143" i="4"/>
  <c r="AOZ143" i="4"/>
  <c r="APA143" i="4"/>
  <c r="APB143" i="4"/>
  <c r="APC143" i="4"/>
  <c r="APD143" i="4"/>
  <c r="APE143" i="4"/>
  <c r="APF143" i="4"/>
  <c r="APG143" i="4"/>
  <c r="APH143" i="4"/>
  <c r="API143" i="4"/>
  <c r="APJ143" i="4"/>
  <c r="APK143" i="4"/>
  <c r="APL143" i="4"/>
  <c r="APM143" i="4"/>
  <c r="APN143" i="4"/>
  <c r="APO143" i="4"/>
  <c r="APP143" i="4"/>
  <c r="APQ143" i="4"/>
  <c r="APR143" i="4"/>
  <c r="APS143" i="4"/>
  <c r="APT143" i="4"/>
  <c r="APU143" i="4"/>
  <c r="APV143" i="4"/>
  <c r="APW143" i="4"/>
  <c r="APX143" i="4"/>
  <c r="APY143" i="4"/>
  <c r="APZ143" i="4"/>
  <c r="AQA143" i="4"/>
  <c r="AQB143" i="4"/>
  <c r="AQC143" i="4"/>
  <c r="AQD143" i="4"/>
  <c r="AQE143" i="4"/>
  <c r="AQF143" i="4"/>
  <c r="AQG143" i="4"/>
  <c r="AQH143" i="4"/>
  <c r="AQI143" i="4"/>
  <c r="AQJ143" i="4"/>
  <c r="AQK143" i="4"/>
  <c r="AQL143" i="4"/>
  <c r="AQM143" i="4"/>
  <c r="AQN143" i="4"/>
  <c r="AQO143" i="4"/>
  <c r="AQP143" i="4"/>
  <c r="AQQ143" i="4"/>
  <c r="AQR143" i="4"/>
  <c r="AQS143" i="4"/>
  <c r="AQT143" i="4"/>
  <c r="AQU143" i="4"/>
  <c r="AQV143" i="4"/>
  <c r="AQW143" i="4"/>
  <c r="AQX143" i="4"/>
  <c r="AQY143" i="4"/>
  <c r="AQZ143" i="4"/>
  <c r="ARA143" i="4"/>
  <c r="ARB143" i="4"/>
  <c r="ANV29" i="4"/>
  <c r="ANW29" i="4"/>
  <c r="ANX29" i="4"/>
  <c r="ANY29" i="4"/>
  <c r="ANZ29" i="4"/>
  <c r="AOA29" i="4"/>
  <c r="AOB29" i="4"/>
  <c r="AOC29" i="4"/>
  <c r="AOD29" i="4"/>
  <c r="AOE29" i="4"/>
  <c r="AOF29" i="4"/>
  <c r="AOG29" i="4"/>
  <c r="AOH29" i="4"/>
  <c r="AOI29" i="4"/>
  <c r="AOJ29" i="4"/>
  <c r="AOK29" i="4"/>
  <c r="AOL29" i="4"/>
  <c r="AOM29" i="4"/>
  <c r="AON29" i="4"/>
  <c r="AOO29" i="4"/>
  <c r="AOP29" i="4"/>
  <c r="AOQ29" i="4"/>
  <c r="AOR29" i="4"/>
  <c r="AOS29" i="4"/>
  <c r="AOT29" i="4"/>
  <c r="AOU29" i="4"/>
  <c r="AOV29" i="4"/>
  <c r="AOW29" i="4"/>
  <c r="AOX29" i="4"/>
  <c r="AOY29" i="4"/>
  <c r="AOZ29" i="4"/>
  <c r="APA29" i="4"/>
  <c r="APB29" i="4"/>
  <c r="APC29" i="4"/>
  <c r="APD29" i="4"/>
  <c r="APE29" i="4"/>
  <c r="APF29" i="4"/>
  <c r="APG29" i="4"/>
  <c r="APH29" i="4"/>
  <c r="API29" i="4"/>
  <c r="APJ29" i="4"/>
  <c r="APK29" i="4"/>
  <c r="APL29" i="4"/>
  <c r="APM29" i="4"/>
  <c r="APN29" i="4"/>
  <c r="APO29" i="4"/>
  <c r="APP29" i="4"/>
  <c r="APQ29" i="4"/>
  <c r="APR29" i="4"/>
  <c r="APS29" i="4"/>
  <c r="APT29" i="4"/>
  <c r="APU29" i="4"/>
  <c r="APV29" i="4"/>
  <c r="APW29" i="4"/>
  <c r="APX29" i="4"/>
  <c r="APY29" i="4"/>
  <c r="APZ29" i="4"/>
  <c r="AQA29" i="4"/>
  <c r="AQB29" i="4"/>
  <c r="AQC29" i="4"/>
  <c r="AQD29" i="4"/>
  <c r="AQE29" i="4"/>
  <c r="AQF29" i="4"/>
  <c r="AQG29" i="4"/>
  <c r="AQH29" i="4"/>
  <c r="AQI29" i="4"/>
  <c r="AQJ29" i="4"/>
  <c r="AQK29" i="4"/>
  <c r="AQL29" i="4"/>
  <c r="AQM29" i="4"/>
  <c r="AQN29" i="4"/>
  <c r="AQO29" i="4"/>
  <c r="AQP29" i="4"/>
  <c r="AQQ29" i="4"/>
  <c r="AQR29" i="4"/>
  <c r="AQS29" i="4"/>
  <c r="AQT29" i="4"/>
  <c r="AQU29" i="4"/>
  <c r="AQV29" i="4"/>
  <c r="AQW29" i="4"/>
  <c r="AQX29" i="4"/>
  <c r="AQY29" i="4"/>
  <c r="AQZ29" i="4"/>
  <c r="ARA29" i="4"/>
  <c r="ARB29" i="4"/>
  <c r="ANV154" i="4"/>
  <c r="ANW154" i="4"/>
  <c r="ANX154" i="4"/>
  <c r="ANY154" i="4"/>
  <c r="ANZ154" i="4"/>
  <c r="AOA154" i="4"/>
  <c r="AOB154" i="4"/>
  <c r="AOC154" i="4"/>
  <c r="AOD154" i="4"/>
  <c r="AOE154" i="4"/>
  <c r="AOF154" i="4"/>
  <c r="AOG154" i="4"/>
  <c r="AOH154" i="4"/>
  <c r="AOI154" i="4"/>
  <c r="AOJ154" i="4"/>
  <c r="AOK154" i="4"/>
  <c r="AOL154" i="4"/>
  <c r="AOM154" i="4"/>
  <c r="AON154" i="4"/>
  <c r="AOO154" i="4"/>
  <c r="AOP154" i="4"/>
  <c r="AOQ154" i="4"/>
  <c r="AOR154" i="4"/>
  <c r="AOS154" i="4"/>
  <c r="AOT154" i="4"/>
  <c r="AOU154" i="4"/>
  <c r="AOV154" i="4"/>
  <c r="AOW154" i="4"/>
  <c r="AOX154" i="4"/>
  <c r="AOY154" i="4"/>
  <c r="AOZ154" i="4"/>
  <c r="APA154" i="4"/>
  <c r="APB154" i="4"/>
  <c r="APC154" i="4"/>
  <c r="APD154" i="4"/>
  <c r="APE154" i="4"/>
  <c r="APF154" i="4"/>
  <c r="APG154" i="4"/>
  <c r="APH154" i="4"/>
  <c r="API154" i="4"/>
  <c r="APJ154" i="4"/>
  <c r="APK154" i="4"/>
  <c r="APL154" i="4"/>
  <c r="APM154" i="4"/>
  <c r="APN154" i="4"/>
  <c r="APO154" i="4"/>
  <c r="APP154" i="4"/>
  <c r="APQ154" i="4"/>
  <c r="APR154" i="4"/>
  <c r="APS154" i="4"/>
  <c r="APT154" i="4"/>
  <c r="APU154" i="4"/>
  <c r="APV154" i="4"/>
  <c r="APW154" i="4"/>
  <c r="APX154" i="4"/>
  <c r="APY154" i="4"/>
  <c r="APZ154" i="4"/>
  <c r="AQA154" i="4"/>
  <c r="AQB154" i="4"/>
  <c r="AQC154" i="4"/>
  <c r="AQD154" i="4"/>
  <c r="AQE154" i="4"/>
  <c r="AQF154" i="4"/>
  <c r="AQG154" i="4"/>
  <c r="AQH154" i="4"/>
  <c r="AQI154" i="4"/>
  <c r="AQJ154" i="4"/>
  <c r="AQK154" i="4"/>
  <c r="AQL154" i="4"/>
  <c r="AQM154" i="4"/>
  <c r="AQN154" i="4"/>
  <c r="AQO154" i="4"/>
  <c r="AQP154" i="4"/>
  <c r="AQQ154" i="4"/>
  <c r="AQR154" i="4"/>
  <c r="AQS154" i="4"/>
  <c r="AQT154" i="4"/>
  <c r="AQU154" i="4"/>
  <c r="AQV154" i="4"/>
  <c r="AQW154" i="4"/>
  <c r="AQX154" i="4"/>
  <c r="AQY154" i="4"/>
  <c r="AQZ154" i="4"/>
  <c r="ARA154" i="4"/>
  <c r="ARB154" i="4"/>
  <c r="ANV107" i="4"/>
  <c r="ANW107" i="4"/>
  <c r="ANX107" i="4"/>
  <c r="ANY107" i="4"/>
  <c r="ANZ107" i="4"/>
  <c r="AOA107" i="4"/>
  <c r="AOB107" i="4"/>
  <c r="AOC107" i="4"/>
  <c r="AOD107" i="4"/>
  <c r="AOE107" i="4"/>
  <c r="AOF107" i="4"/>
  <c r="AOG107" i="4"/>
  <c r="AOH107" i="4"/>
  <c r="AOI107" i="4"/>
  <c r="AOJ107" i="4"/>
  <c r="AOK107" i="4"/>
  <c r="AOL107" i="4"/>
  <c r="AOM107" i="4"/>
  <c r="AON107" i="4"/>
  <c r="AOO107" i="4"/>
  <c r="AOP107" i="4"/>
  <c r="AOQ107" i="4"/>
  <c r="AOR107" i="4"/>
  <c r="AOS107" i="4"/>
  <c r="AOT107" i="4"/>
  <c r="AOU107" i="4"/>
  <c r="AOV107" i="4"/>
  <c r="AOW107" i="4"/>
  <c r="AOX107" i="4"/>
  <c r="AOY107" i="4"/>
  <c r="AOZ107" i="4"/>
  <c r="APA107" i="4"/>
  <c r="APB107" i="4"/>
  <c r="APC107" i="4"/>
  <c r="APD107" i="4"/>
  <c r="APE107" i="4"/>
  <c r="APF107" i="4"/>
  <c r="APG107" i="4"/>
  <c r="APH107" i="4"/>
  <c r="API107" i="4"/>
  <c r="APJ107" i="4"/>
  <c r="APK107" i="4"/>
  <c r="APL107" i="4"/>
  <c r="APM107" i="4"/>
  <c r="APN107" i="4"/>
  <c r="APO107" i="4"/>
  <c r="APP107" i="4"/>
  <c r="APQ107" i="4"/>
  <c r="APR107" i="4"/>
  <c r="APS107" i="4"/>
  <c r="APT107" i="4"/>
  <c r="APU107" i="4"/>
  <c r="APV107" i="4"/>
  <c r="APW107" i="4"/>
  <c r="APX107" i="4"/>
  <c r="APY107" i="4"/>
  <c r="APZ107" i="4"/>
  <c r="AQA107" i="4"/>
  <c r="AQB107" i="4"/>
  <c r="AQC107" i="4"/>
  <c r="AQD107" i="4"/>
  <c r="AQE107" i="4"/>
  <c r="AQF107" i="4"/>
  <c r="AQG107" i="4"/>
  <c r="AQH107" i="4"/>
  <c r="AQI107" i="4"/>
  <c r="AQJ107" i="4"/>
  <c r="AQK107" i="4"/>
  <c r="AQL107" i="4"/>
  <c r="AQM107" i="4"/>
  <c r="AQN107" i="4"/>
  <c r="AQO107" i="4"/>
  <c r="AQP107" i="4"/>
  <c r="AQQ107" i="4"/>
  <c r="AQR107" i="4"/>
  <c r="AQS107" i="4"/>
  <c r="AQT107" i="4"/>
  <c r="AQU107" i="4"/>
  <c r="AQV107" i="4"/>
  <c r="AQW107" i="4"/>
  <c r="AQX107" i="4"/>
  <c r="AQY107" i="4"/>
  <c r="AQZ107" i="4"/>
  <c r="ARA107" i="4"/>
  <c r="ARB107" i="4"/>
  <c r="ANV65" i="4"/>
  <c r="ANW65" i="4"/>
  <c r="ANX65" i="4"/>
  <c r="ANY65" i="4"/>
  <c r="ANZ65" i="4"/>
  <c r="AOA65" i="4"/>
  <c r="AOB65" i="4"/>
  <c r="AOC65" i="4"/>
  <c r="AOD65" i="4"/>
  <c r="AOE65" i="4"/>
  <c r="AOF65" i="4"/>
  <c r="AOG65" i="4"/>
  <c r="AOH65" i="4"/>
  <c r="AOI65" i="4"/>
  <c r="AOJ65" i="4"/>
  <c r="AOK65" i="4"/>
  <c r="AOL65" i="4"/>
  <c r="AOM65" i="4"/>
  <c r="AON65" i="4"/>
  <c r="AOO65" i="4"/>
  <c r="AOP65" i="4"/>
  <c r="AOQ65" i="4"/>
  <c r="AOR65" i="4"/>
  <c r="AOS65" i="4"/>
  <c r="AOT65" i="4"/>
  <c r="AOU65" i="4"/>
  <c r="AOV65" i="4"/>
  <c r="AOW65" i="4"/>
  <c r="AOX65" i="4"/>
  <c r="AOY65" i="4"/>
  <c r="AOZ65" i="4"/>
  <c r="APA65" i="4"/>
  <c r="APB65" i="4"/>
  <c r="APC65" i="4"/>
  <c r="APD65" i="4"/>
  <c r="APE65" i="4"/>
  <c r="APF65" i="4"/>
  <c r="APG65" i="4"/>
  <c r="APH65" i="4"/>
  <c r="API65" i="4"/>
  <c r="APJ65" i="4"/>
  <c r="APK65" i="4"/>
  <c r="APL65" i="4"/>
  <c r="APM65" i="4"/>
  <c r="APN65" i="4"/>
  <c r="APO65" i="4"/>
  <c r="APP65" i="4"/>
  <c r="APQ65" i="4"/>
  <c r="APR65" i="4"/>
  <c r="APS65" i="4"/>
  <c r="APT65" i="4"/>
  <c r="APU65" i="4"/>
  <c r="APV65" i="4"/>
  <c r="APW65" i="4"/>
  <c r="APX65" i="4"/>
  <c r="APY65" i="4"/>
  <c r="APZ65" i="4"/>
  <c r="AQA65" i="4"/>
  <c r="AQB65" i="4"/>
  <c r="AQC65" i="4"/>
  <c r="AQD65" i="4"/>
  <c r="AQE65" i="4"/>
  <c r="AQF65" i="4"/>
  <c r="AQG65" i="4"/>
  <c r="AQH65" i="4"/>
  <c r="AQI65" i="4"/>
  <c r="AQJ65" i="4"/>
  <c r="AQK65" i="4"/>
  <c r="AQL65" i="4"/>
  <c r="AQM65" i="4"/>
  <c r="AQN65" i="4"/>
  <c r="AQO65" i="4"/>
  <c r="AQP65" i="4"/>
  <c r="AQQ65" i="4"/>
  <c r="AQR65" i="4"/>
  <c r="AQS65" i="4"/>
  <c r="AQT65" i="4"/>
  <c r="AQU65" i="4"/>
  <c r="AQV65" i="4"/>
  <c r="AQW65" i="4"/>
  <c r="AQX65" i="4"/>
  <c r="AQY65" i="4"/>
  <c r="AQZ65" i="4"/>
  <c r="ARA65" i="4"/>
  <c r="ARB65" i="4"/>
  <c r="ANV4" i="4"/>
  <c r="ANW4" i="4"/>
  <c r="ANX4" i="4"/>
  <c r="ANY4" i="4"/>
  <c r="ANZ4" i="4"/>
  <c r="AOA4" i="4"/>
  <c r="AOB4" i="4"/>
  <c r="AOC4" i="4"/>
  <c r="AOD4" i="4"/>
  <c r="AOE4" i="4"/>
  <c r="AOF4" i="4"/>
  <c r="AOG4" i="4"/>
  <c r="AOH4" i="4"/>
  <c r="AOI4" i="4"/>
  <c r="AOJ4" i="4"/>
  <c r="AOK4" i="4"/>
  <c r="AOL4" i="4"/>
  <c r="AOM4" i="4"/>
  <c r="AON4" i="4"/>
  <c r="AOO4" i="4"/>
  <c r="AOP4" i="4"/>
  <c r="AOQ4" i="4"/>
  <c r="AOR4" i="4"/>
  <c r="AOS4" i="4"/>
  <c r="AOT4" i="4"/>
  <c r="AOU4" i="4"/>
  <c r="AOV4" i="4"/>
  <c r="AOW4" i="4"/>
  <c r="AOX4" i="4"/>
  <c r="AOY4" i="4"/>
  <c r="AOZ4" i="4"/>
  <c r="APA4" i="4"/>
  <c r="APB4" i="4"/>
  <c r="APC4" i="4"/>
  <c r="APD4" i="4"/>
  <c r="APE4" i="4"/>
  <c r="APF4" i="4"/>
  <c r="APG4" i="4"/>
  <c r="APH4" i="4"/>
  <c r="API4" i="4"/>
  <c r="APJ4" i="4"/>
  <c r="APK4" i="4"/>
  <c r="APL4" i="4"/>
  <c r="APM4" i="4"/>
  <c r="APN4" i="4"/>
  <c r="APO4" i="4"/>
  <c r="APP4" i="4"/>
  <c r="APQ4" i="4"/>
  <c r="APR4" i="4"/>
  <c r="APS4" i="4"/>
  <c r="APT4" i="4"/>
  <c r="APU4" i="4"/>
  <c r="APV4" i="4"/>
  <c r="APW4" i="4"/>
  <c r="APX4" i="4"/>
  <c r="APY4" i="4"/>
  <c r="APZ4" i="4"/>
  <c r="AQA4" i="4"/>
  <c r="AQB4" i="4"/>
  <c r="AQC4" i="4"/>
  <c r="AQD4" i="4"/>
  <c r="AQE4" i="4"/>
  <c r="AQF4" i="4"/>
  <c r="AQG4" i="4"/>
  <c r="AQH4" i="4"/>
  <c r="AQI4" i="4"/>
  <c r="AQJ4" i="4"/>
  <c r="AQK4" i="4"/>
  <c r="AQL4" i="4"/>
  <c r="AQM4" i="4"/>
  <c r="AQN4" i="4"/>
  <c r="AQO4" i="4"/>
  <c r="AQP4" i="4"/>
  <c r="AQQ4" i="4"/>
  <c r="AQR4" i="4"/>
  <c r="AQS4" i="4"/>
  <c r="AQT4" i="4"/>
  <c r="AQU4" i="4"/>
  <c r="AQV4" i="4"/>
  <c r="AQW4" i="4"/>
  <c r="AQX4" i="4"/>
  <c r="AQY4" i="4"/>
  <c r="AQZ4" i="4"/>
  <c r="ARA4" i="4"/>
  <c r="ARB4" i="4"/>
  <c r="ANV162" i="4"/>
  <c r="ANW162" i="4"/>
  <c r="ANX162" i="4"/>
  <c r="ANY162" i="4"/>
  <c r="ANZ162" i="4"/>
  <c r="AOA162" i="4"/>
  <c r="AOB162" i="4"/>
  <c r="AOC162" i="4"/>
  <c r="AOD162" i="4"/>
  <c r="AOE162" i="4"/>
  <c r="AOF162" i="4"/>
  <c r="AOG162" i="4"/>
  <c r="AOH162" i="4"/>
  <c r="AOI162" i="4"/>
  <c r="AOJ162" i="4"/>
  <c r="AOK162" i="4"/>
  <c r="AOL162" i="4"/>
  <c r="AOM162" i="4"/>
  <c r="AON162" i="4"/>
  <c r="AOO162" i="4"/>
  <c r="AOP162" i="4"/>
  <c r="AOQ162" i="4"/>
  <c r="AOR162" i="4"/>
  <c r="AOS162" i="4"/>
  <c r="AOT162" i="4"/>
  <c r="AOU162" i="4"/>
  <c r="AOV162" i="4"/>
  <c r="AOW162" i="4"/>
  <c r="AOX162" i="4"/>
  <c r="AOY162" i="4"/>
  <c r="AOZ162" i="4"/>
  <c r="APA162" i="4"/>
  <c r="APB162" i="4"/>
  <c r="APC162" i="4"/>
  <c r="APD162" i="4"/>
  <c r="APE162" i="4"/>
  <c r="APF162" i="4"/>
  <c r="APG162" i="4"/>
  <c r="APH162" i="4"/>
  <c r="API162" i="4"/>
  <c r="APJ162" i="4"/>
  <c r="APK162" i="4"/>
  <c r="APL162" i="4"/>
  <c r="APM162" i="4"/>
  <c r="APN162" i="4"/>
  <c r="APO162" i="4"/>
  <c r="APP162" i="4"/>
  <c r="APQ162" i="4"/>
  <c r="APR162" i="4"/>
  <c r="APS162" i="4"/>
  <c r="APT162" i="4"/>
  <c r="APU162" i="4"/>
  <c r="APV162" i="4"/>
  <c r="APW162" i="4"/>
  <c r="APX162" i="4"/>
  <c r="APY162" i="4"/>
  <c r="APZ162" i="4"/>
  <c r="AQA162" i="4"/>
  <c r="AQB162" i="4"/>
  <c r="AQC162" i="4"/>
  <c r="AQD162" i="4"/>
  <c r="AQE162" i="4"/>
  <c r="AQF162" i="4"/>
  <c r="AQG162" i="4"/>
  <c r="AQH162" i="4"/>
  <c r="AQI162" i="4"/>
  <c r="AQJ162" i="4"/>
  <c r="AQK162" i="4"/>
  <c r="AQL162" i="4"/>
  <c r="AQM162" i="4"/>
  <c r="AQN162" i="4"/>
  <c r="AQO162" i="4"/>
  <c r="AQP162" i="4"/>
  <c r="AQQ162" i="4"/>
  <c r="AQR162" i="4"/>
  <c r="AQS162" i="4"/>
  <c r="AQT162" i="4"/>
  <c r="AQU162" i="4"/>
  <c r="AQV162" i="4"/>
  <c r="AQW162" i="4"/>
  <c r="AQX162" i="4"/>
  <c r="AQY162" i="4"/>
  <c r="AQZ162" i="4"/>
  <c r="ARA162" i="4"/>
  <c r="ARB162" i="4"/>
  <c r="ANV156" i="4"/>
  <c r="ANW156" i="4"/>
  <c r="ANX156" i="4"/>
  <c r="ANY156" i="4"/>
  <c r="ANZ156" i="4"/>
  <c r="AOA156" i="4"/>
  <c r="AOB156" i="4"/>
  <c r="AOC156" i="4"/>
  <c r="AOD156" i="4"/>
  <c r="AOE156" i="4"/>
  <c r="AOF156" i="4"/>
  <c r="AOG156" i="4"/>
  <c r="AOH156" i="4"/>
  <c r="AOI156" i="4"/>
  <c r="AOJ156" i="4"/>
  <c r="AOK156" i="4"/>
  <c r="AOL156" i="4"/>
  <c r="AOM156" i="4"/>
  <c r="AON156" i="4"/>
  <c r="AOO156" i="4"/>
  <c r="AOP156" i="4"/>
  <c r="AOQ156" i="4"/>
  <c r="AOR156" i="4"/>
  <c r="AOS156" i="4"/>
  <c r="AOT156" i="4"/>
  <c r="AOU156" i="4"/>
  <c r="AOV156" i="4"/>
  <c r="AOW156" i="4"/>
  <c r="AOX156" i="4"/>
  <c r="AOY156" i="4"/>
  <c r="AOZ156" i="4"/>
  <c r="APA156" i="4"/>
  <c r="APB156" i="4"/>
  <c r="APC156" i="4"/>
  <c r="APD156" i="4"/>
  <c r="APE156" i="4"/>
  <c r="APF156" i="4"/>
  <c r="APG156" i="4"/>
  <c r="APH156" i="4"/>
  <c r="API156" i="4"/>
  <c r="APJ156" i="4"/>
  <c r="APK156" i="4"/>
  <c r="APL156" i="4"/>
  <c r="APM156" i="4"/>
  <c r="APN156" i="4"/>
  <c r="APO156" i="4"/>
  <c r="APP156" i="4"/>
  <c r="APQ156" i="4"/>
  <c r="APR156" i="4"/>
  <c r="APS156" i="4"/>
  <c r="APT156" i="4"/>
  <c r="APU156" i="4"/>
  <c r="APV156" i="4"/>
  <c r="APW156" i="4"/>
  <c r="APX156" i="4"/>
  <c r="APY156" i="4"/>
  <c r="APZ156" i="4"/>
  <c r="AQA156" i="4"/>
  <c r="AQB156" i="4"/>
  <c r="AQC156" i="4"/>
  <c r="AQD156" i="4"/>
  <c r="AQE156" i="4"/>
  <c r="AQF156" i="4"/>
  <c r="AQG156" i="4"/>
  <c r="AQH156" i="4"/>
  <c r="AQI156" i="4"/>
  <c r="AQJ156" i="4"/>
  <c r="AQK156" i="4"/>
  <c r="AQL156" i="4"/>
  <c r="AQM156" i="4"/>
  <c r="AQN156" i="4"/>
  <c r="AQO156" i="4"/>
  <c r="AQP156" i="4"/>
  <c r="AQQ156" i="4"/>
  <c r="AQR156" i="4"/>
  <c r="AQS156" i="4"/>
  <c r="AQT156" i="4"/>
  <c r="AQU156" i="4"/>
  <c r="AQV156" i="4"/>
  <c r="AQW156" i="4"/>
  <c r="AQX156" i="4"/>
  <c r="AQY156" i="4"/>
  <c r="AQZ156" i="4"/>
  <c r="ARA156" i="4"/>
  <c r="ARB156" i="4"/>
  <c r="ANV149" i="4"/>
  <c r="ANW149" i="4"/>
  <c r="ANX149" i="4"/>
  <c r="ANY149" i="4"/>
  <c r="ANZ149" i="4"/>
  <c r="AOA149" i="4"/>
  <c r="AOB149" i="4"/>
  <c r="AOC149" i="4"/>
  <c r="AOD149" i="4"/>
  <c r="AOE149" i="4"/>
  <c r="AOF149" i="4"/>
  <c r="AOG149" i="4"/>
  <c r="AOH149" i="4"/>
  <c r="AOI149" i="4"/>
  <c r="AOJ149" i="4"/>
  <c r="AOK149" i="4"/>
  <c r="AOL149" i="4"/>
  <c r="AOM149" i="4"/>
  <c r="AON149" i="4"/>
  <c r="AOO149" i="4"/>
  <c r="AOP149" i="4"/>
  <c r="AOQ149" i="4"/>
  <c r="AOR149" i="4"/>
  <c r="AOS149" i="4"/>
  <c r="AOT149" i="4"/>
  <c r="AOU149" i="4"/>
  <c r="AOV149" i="4"/>
  <c r="AOW149" i="4"/>
  <c r="AOX149" i="4"/>
  <c r="AOY149" i="4"/>
  <c r="AOZ149" i="4"/>
  <c r="APA149" i="4"/>
  <c r="APB149" i="4"/>
  <c r="APC149" i="4"/>
  <c r="APD149" i="4"/>
  <c r="APE149" i="4"/>
  <c r="APF149" i="4"/>
  <c r="APG149" i="4"/>
  <c r="APH149" i="4"/>
  <c r="API149" i="4"/>
  <c r="APJ149" i="4"/>
  <c r="APK149" i="4"/>
  <c r="APL149" i="4"/>
  <c r="APM149" i="4"/>
  <c r="APN149" i="4"/>
  <c r="APO149" i="4"/>
  <c r="APP149" i="4"/>
  <c r="APQ149" i="4"/>
  <c r="APR149" i="4"/>
  <c r="APS149" i="4"/>
  <c r="APT149" i="4"/>
  <c r="APU149" i="4"/>
  <c r="APV149" i="4"/>
  <c r="APW149" i="4"/>
  <c r="APX149" i="4"/>
  <c r="APY149" i="4"/>
  <c r="APZ149" i="4"/>
  <c r="AQA149" i="4"/>
  <c r="AQB149" i="4"/>
  <c r="AQC149" i="4"/>
  <c r="AQD149" i="4"/>
  <c r="AQE149" i="4"/>
  <c r="AQF149" i="4"/>
  <c r="AQG149" i="4"/>
  <c r="AQH149" i="4"/>
  <c r="AQI149" i="4"/>
  <c r="AQJ149" i="4"/>
  <c r="AQK149" i="4"/>
  <c r="AQL149" i="4"/>
  <c r="AQM149" i="4"/>
  <c r="AQN149" i="4"/>
  <c r="AQO149" i="4"/>
  <c r="AQP149" i="4"/>
  <c r="AQQ149" i="4"/>
  <c r="AQR149" i="4"/>
  <c r="AQS149" i="4"/>
  <c r="AQT149" i="4"/>
  <c r="AQU149" i="4"/>
  <c r="AQV149" i="4"/>
  <c r="AQW149" i="4"/>
  <c r="AQX149" i="4"/>
  <c r="AQY149" i="4"/>
  <c r="AQZ149" i="4"/>
  <c r="ARA149" i="4"/>
  <c r="ARB149" i="4"/>
  <c r="ANV147" i="4"/>
  <c r="ANW147" i="4"/>
  <c r="ANX147" i="4"/>
  <c r="ANY147" i="4"/>
  <c r="ANZ147" i="4"/>
  <c r="AOA147" i="4"/>
  <c r="AOB147" i="4"/>
  <c r="AOC147" i="4"/>
  <c r="AOD147" i="4"/>
  <c r="AOE147" i="4"/>
  <c r="AOF147" i="4"/>
  <c r="AOG147" i="4"/>
  <c r="AOH147" i="4"/>
  <c r="AOI147" i="4"/>
  <c r="AOJ147" i="4"/>
  <c r="AOK147" i="4"/>
  <c r="AOL147" i="4"/>
  <c r="AOM147" i="4"/>
  <c r="AON147" i="4"/>
  <c r="AOO147" i="4"/>
  <c r="AOP147" i="4"/>
  <c r="AOQ147" i="4"/>
  <c r="AOR147" i="4"/>
  <c r="AOS147" i="4"/>
  <c r="AOT147" i="4"/>
  <c r="AOU147" i="4"/>
  <c r="AOV147" i="4"/>
  <c r="AOW147" i="4"/>
  <c r="AOX147" i="4"/>
  <c r="AOY147" i="4"/>
  <c r="AOZ147" i="4"/>
  <c r="APA147" i="4"/>
  <c r="APB147" i="4"/>
  <c r="APC147" i="4"/>
  <c r="APD147" i="4"/>
  <c r="APE147" i="4"/>
  <c r="APF147" i="4"/>
  <c r="APG147" i="4"/>
  <c r="APH147" i="4"/>
  <c r="API147" i="4"/>
  <c r="APJ147" i="4"/>
  <c r="APK147" i="4"/>
  <c r="APL147" i="4"/>
  <c r="APM147" i="4"/>
  <c r="APN147" i="4"/>
  <c r="APO147" i="4"/>
  <c r="APP147" i="4"/>
  <c r="APQ147" i="4"/>
  <c r="APR147" i="4"/>
  <c r="APS147" i="4"/>
  <c r="APT147" i="4"/>
  <c r="APU147" i="4"/>
  <c r="APV147" i="4"/>
  <c r="APW147" i="4"/>
  <c r="APX147" i="4"/>
  <c r="APY147" i="4"/>
  <c r="APZ147" i="4"/>
  <c r="AQA147" i="4"/>
  <c r="AQB147" i="4"/>
  <c r="AQC147" i="4"/>
  <c r="AQD147" i="4"/>
  <c r="AQE147" i="4"/>
  <c r="AQF147" i="4"/>
  <c r="AQG147" i="4"/>
  <c r="AQH147" i="4"/>
  <c r="AQI147" i="4"/>
  <c r="AQJ147" i="4"/>
  <c r="AQK147" i="4"/>
  <c r="AQL147" i="4"/>
  <c r="AQM147" i="4"/>
  <c r="AQN147" i="4"/>
  <c r="AQO147" i="4"/>
  <c r="AQP147" i="4"/>
  <c r="AQQ147" i="4"/>
  <c r="AQR147" i="4"/>
  <c r="AQS147" i="4"/>
  <c r="AQT147" i="4"/>
  <c r="AQU147" i="4"/>
  <c r="AQV147" i="4"/>
  <c r="AQW147" i="4"/>
  <c r="AQX147" i="4"/>
  <c r="AQY147" i="4"/>
  <c r="AQZ147" i="4"/>
  <c r="ARA147" i="4"/>
  <c r="ARB147" i="4"/>
  <c r="ANV57" i="4"/>
  <c r="ANW57" i="4"/>
  <c r="ANX57" i="4"/>
  <c r="ANY57" i="4"/>
  <c r="ANZ57" i="4"/>
  <c r="AOA57" i="4"/>
  <c r="AOB57" i="4"/>
  <c r="AOC57" i="4"/>
  <c r="AOD57" i="4"/>
  <c r="AOE57" i="4"/>
  <c r="AOF57" i="4"/>
  <c r="AOG57" i="4"/>
  <c r="AOH57" i="4"/>
  <c r="AOI57" i="4"/>
  <c r="AOJ57" i="4"/>
  <c r="AOK57" i="4"/>
  <c r="AOL57" i="4"/>
  <c r="AOM57" i="4"/>
  <c r="AON57" i="4"/>
  <c r="AOO57" i="4"/>
  <c r="AOP57" i="4"/>
  <c r="AOQ57" i="4"/>
  <c r="AOR57" i="4"/>
  <c r="AOS57" i="4"/>
  <c r="AOT57" i="4"/>
  <c r="AOU57" i="4"/>
  <c r="AOV57" i="4"/>
  <c r="AOW57" i="4"/>
  <c r="AOX57" i="4"/>
  <c r="AOY57" i="4"/>
  <c r="AOZ57" i="4"/>
  <c r="APA57" i="4"/>
  <c r="APB57" i="4"/>
  <c r="APC57" i="4"/>
  <c r="APD57" i="4"/>
  <c r="APE57" i="4"/>
  <c r="APF57" i="4"/>
  <c r="APG57" i="4"/>
  <c r="APH57" i="4"/>
  <c r="API57" i="4"/>
  <c r="APJ57" i="4"/>
  <c r="APK57" i="4"/>
  <c r="APL57" i="4"/>
  <c r="APM57" i="4"/>
  <c r="APN57" i="4"/>
  <c r="APO57" i="4"/>
  <c r="APP57" i="4"/>
  <c r="APQ57" i="4"/>
  <c r="APR57" i="4"/>
  <c r="APS57" i="4"/>
  <c r="APT57" i="4"/>
  <c r="APU57" i="4"/>
  <c r="APV57" i="4"/>
  <c r="APW57" i="4"/>
  <c r="APX57" i="4"/>
  <c r="APY57" i="4"/>
  <c r="APZ57" i="4"/>
  <c r="AQA57" i="4"/>
  <c r="AQB57" i="4"/>
  <c r="AQC57" i="4"/>
  <c r="AQD57" i="4"/>
  <c r="AQE57" i="4"/>
  <c r="AQF57" i="4"/>
  <c r="AQG57" i="4"/>
  <c r="AQH57" i="4"/>
  <c r="AQI57" i="4"/>
  <c r="AQJ57" i="4"/>
  <c r="AQK57" i="4"/>
  <c r="AQL57" i="4"/>
  <c r="AQM57" i="4"/>
  <c r="AQN57" i="4"/>
  <c r="AQO57" i="4"/>
  <c r="AQP57" i="4"/>
  <c r="AQQ57" i="4"/>
  <c r="AQR57" i="4"/>
  <c r="AQS57" i="4"/>
  <c r="AQT57" i="4"/>
  <c r="AQU57" i="4"/>
  <c r="AQV57" i="4"/>
  <c r="AQW57" i="4"/>
  <c r="AQX57" i="4"/>
  <c r="AQY57" i="4"/>
  <c r="AQZ57" i="4"/>
  <c r="ARA57" i="4"/>
  <c r="ARB57" i="4"/>
  <c r="ANV136" i="4"/>
  <c r="ANW136" i="4"/>
  <c r="ANX136" i="4"/>
  <c r="ANY136" i="4"/>
  <c r="ANZ136" i="4"/>
  <c r="AOA136" i="4"/>
  <c r="AOB136" i="4"/>
  <c r="AOC136" i="4"/>
  <c r="AOD136" i="4"/>
  <c r="AOE136" i="4"/>
  <c r="AOF136" i="4"/>
  <c r="AOG136" i="4"/>
  <c r="AOH136" i="4"/>
  <c r="AOI136" i="4"/>
  <c r="AOJ136" i="4"/>
  <c r="AOK136" i="4"/>
  <c r="AOL136" i="4"/>
  <c r="AOM136" i="4"/>
  <c r="AON136" i="4"/>
  <c r="AOO136" i="4"/>
  <c r="AOP136" i="4"/>
  <c r="AOQ136" i="4"/>
  <c r="AOR136" i="4"/>
  <c r="AOS136" i="4"/>
  <c r="AOT136" i="4"/>
  <c r="AOU136" i="4"/>
  <c r="AOV136" i="4"/>
  <c r="AOW136" i="4"/>
  <c r="AOX136" i="4"/>
  <c r="AOY136" i="4"/>
  <c r="AOZ136" i="4"/>
  <c r="APA136" i="4"/>
  <c r="APB136" i="4"/>
  <c r="APC136" i="4"/>
  <c r="APD136" i="4"/>
  <c r="APE136" i="4"/>
  <c r="APF136" i="4"/>
  <c r="APG136" i="4"/>
  <c r="APH136" i="4"/>
  <c r="API136" i="4"/>
  <c r="APJ136" i="4"/>
  <c r="APK136" i="4"/>
  <c r="APL136" i="4"/>
  <c r="APM136" i="4"/>
  <c r="APN136" i="4"/>
  <c r="APO136" i="4"/>
  <c r="APP136" i="4"/>
  <c r="APQ136" i="4"/>
  <c r="APR136" i="4"/>
  <c r="APS136" i="4"/>
  <c r="APT136" i="4"/>
  <c r="APU136" i="4"/>
  <c r="APV136" i="4"/>
  <c r="APW136" i="4"/>
  <c r="APX136" i="4"/>
  <c r="APY136" i="4"/>
  <c r="APZ136" i="4"/>
  <c r="AQA136" i="4"/>
  <c r="AQB136" i="4"/>
  <c r="AQC136" i="4"/>
  <c r="AQD136" i="4"/>
  <c r="AQE136" i="4"/>
  <c r="AQF136" i="4"/>
  <c r="AQG136" i="4"/>
  <c r="AQH136" i="4"/>
  <c r="AQI136" i="4"/>
  <c r="AQJ136" i="4"/>
  <c r="AQK136" i="4"/>
  <c r="AQL136" i="4"/>
  <c r="AQM136" i="4"/>
  <c r="AQN136" i="4"/>
  <c r="AQO136" i="4"/>
  <c r="AQP136" i="4"/>
  <c r="AQQ136" i="4"/>
  <c r="AQR136" i="4"/>
  <c r="AQS136" i="4"/>
  <c r="AQT136" i="4"/>
  <c r="AQU136" i="4"/>
  <c r="AQV136" i="4"/>
  <c r="AQW136" i="4"/>
  <c r="AQX136" i="4"/>
  <c r="AQY136" i="4"/>
  <c r="AQZ136" i="4"/>
  <c r="ARA136" i="4"/>
  <c r="ARB136" i="4"/>
  <c r="ANV122" i="4"/>
  <c r="ANW122" i="4"/>
  <c r="ANX122" i="4"/>
  <c r="ANY122" i="4"/>
  <c r="ANZ122" i="4"/>
  <c r="AOA122" i="4"/>
  <c r="AOB122" i="4"/>
  <c r="AOC122" i="4"/>
  <c r="AOD122" i="4"/>
  <c r="AOE122" i="4"/>
  <c r="AOF122" i="4"/>
  <c r="AOG122" i="4"/>
  <c r="AOH122" i="4"/>
  <c r="AOI122" i="4"/>
  <c r="AOJ122" i="4"/>
  <c r="AOK122" i="4"/>
  <c r="AOL122" i="4"/>
  <c r="AOM122" i="4"/>
  <c r="AON122" i="4"/>
  <c r="AOO122" i="4"/>
  <c r="AOP122" i="4"/>
  <c r="AOQ122" i="4"/>
  <c r="AOR122" i="4"/>
  <c r="AOS122" i="4"/>
  <c r="AOT122" i="4"/>
  <c r="AOU122" i="4"/>
  <c r="AOV122" i="4"/>
  <c r="AOW122" i="4"/>
  <c r="AOX122" i="4"/>
  <c r="AOY122" i="4"/>
  <c r="AOZ122" i="4"/>
  <c r="APA122" i="4"/>
  <c r="APB122" i="4"/>
  <c r="APC122" i="4"/>
  <c r="APD122" i="4"/>
  <c r="APE122" i="4"/>
  <c r="APF122" i="4"/>
  <c r="APG122" i="4"/>
  <c r="APH122" i="4"/>
  <c r="API122" i="4"/>
  <c r="APJ122" i="4"/>
  <c r="APK122" i="4"/>
  <c r="APL122" i="4"/>
  <c r="APM122" i="4"/>
  <c r="APN122" i="4"/>
  <c r="APO122" i="4"/>
  <c r="APP122" i="4"/>
  <c r="APQ122" i="4"/>
  <c r="APR122" i="4"/>
  <c r="APS122" i="4"/>
  <c r="APT122" i="4"/>
  <c r="APU122" i="4"/>
  <c r="APV122" i="4"/>
  <c r="APW122" i="4"/>
  <c r="APX122" i="4"/>
  <c r="APY122" i="4"/>
  <c r="APZ122" i="4"/>
  <c r="AQA122" i="4"/>
  <c r="AQB122" i="4"/>
  <c r="AQC122" i="4"/>
  <c r="AQD122" i="4"/>
  <c r="AQE122" i="4"/>
  <c r="AQF122" i="4"/>
  <c r="AQG122" i="4"/>
  <c r="AQH122" i="4"/>
  <c r="AQI122" i="4"/>
  <c r="AQJ122" i="4"/>
  <c r="AQK122" i="4"/>
  <c r="AQL122" i="4"/>
  <c r="AQM122" i="4"/>
  <c r="AQN122" i="4"/>
  <c r="AQO122" i="4"/>
  <c r="AQP122" i="4"/>
  <c r="AQQ122" i="4"/>
  <c r="AQR122" i="4"/>
  <c r="AQS122" i="4"/>
  <c r="AQT122" i="4"/>
  <c r="AQU122" i="4"/>
  <c r="AQV122" i="4"/>
  <c r="AQW122" i="4"/>
  <c r="AQX122" i="4"/>
  <c r="AQY122" i="4"/>
  <c r="AQZ122" i="4"/>
  <c r="ARA122" i="4"/>
  <c r="ARB122" i="4"/>
  <c r="ANV130" i="4"/>
  <c r="ANW130" i="4"/>
  <c r="ANX130" i="4"/>
  <c r="ANY130" i="4"/>
  <c r="ANZ130" i="4"/>
  <c r="AOA130" i="4"/>
  <c r="AOB130" i="4"/>
  <c r="AOC130" i="4"/>
  <c r="AOD130" i="4"/>
  <c r="AOE130" i="4"/>
  <c r="AOF130" i="4"/>
  <c r="AOG130" i="4"/>
  <c r="AOH130" i="4"/>
  <c r="AOI130" i="4"/>
  <c r="AOJ130" i="4"/>
  <c r="AOK130" i="4"/>
  <c r="AOL130" i="4"/>
  <c r="AOM130" i="4"/>
  <c r="AON130" i="4"/>
  <c r="AOO130" i="4"/>
  <c r="AOP130" i="4"/>
  <c r="AOQ130" i="4"/>
  <c r="AOR130" i="4"/>
  <c r="AOS130" i="4"/>
  <c r="AOT130" i="4"/>
  <c r="AOU130" i="4"/>
  <c r="AOV130" i="4"/>
  <c r="AOW130" i="4"/>
  <c r="AOX130" i="4"/>
  <c r="AOY130" i="4"/>
  <c r="AOZ130" i="4"/>
  <c r="APA130" i="4"/>
  <c r="APB130" i="4"/>
  <c r="APC130" i="4"/>
  <c r="APD130" i="4"/>
  <c r="APE130" i="4"/>
  <c r="APF130" i="4"/>
  <c r="APG130" i="4"/>
  <c r="APH130" i="4"/>
  <c r="API130" i="4"/>
  <c r="APJ130" i="4"/>
  <c r="APK130" i="4"/>
  <c r="APL130" i="4"/>
  <c r="APM130" i="4"/>
  <c r="APN130" i="4"/>
  <c r="APO130" i="4"/>
  <c r="APP130" i="4"/>
  <c r="APQ130" i="4"/>
  <c r="APR130" i="4"/>
  <c r="APS130" i="4"/>
  <c r="APT130" i="4"/>
  <c r="APU130" i="4"/>
  <c r="APV130" i="4"/>
  <c r="APW130" i="4"/>
  <c r="APX130" i="4"/>
  <c r="APY130" i="4"/>
  <c r="APZ130" i="4"/>
  <c r="AQA130" i="4"/>
  <c r="AQB130" i="4"/>
  <c r="AQC130" i="4"/>
  <c r="AQD130" i="4"/>
  <c r="AQE130" i="4"/>
  <c r="AQF130" i="4"/>
  <c r="AQG130" i="4"/>
  <c r="AQH130" i="4"/>
  <c r="AQI130" i="4"/>
  <c r="AQJ130" i="4"/>
  <c r="AQK130" i="4"/>
  <c r="AQL130" i="4"/>
  <c r="AQM130" i="4"/>
  <c r="AQN130" i="4"/>
  <c r="AQO130" i="4"/>
  <c r="AQP130" i="4"/>
  <c r="AQQ130" i="4"/>
  <c r="AQR130" i="4"/>
  <c r="AQS130" i="4"/>
  <c r="AQT130" i="4"/>
  <c r="AQU130" i="4"/>
  <c r="AQV130" i="4"/>
  <c r="AQW130" i="4"/>
  <c r="AQX130" i="4"/>
  <c r="AQY130" i="4"/>
  <c r="AQZ130" i="4"/>
  <c r="ARA130" i="4"/>
  <c r="ARB130" i="4"/>
  <c r="ANV36" i="4"/>
  <c r="ANW36" i="4"/>
  <c r="ANX36" i="4"/>
  <c r="ANY36" i="4"/>
  <c r="ANZ36" i="4"/>
  <c r="AOA36" i="4"/>
  <c r="AOB36" i="4"/>
  <c r="AOC36" i="4"/>
  <c r="AOD36" i="4"/>
  <c r="AOE36" i="4"/>
  <c r="AOF36" i="4"/>
  <c r="AOG36" i="4"/>
  <c r="AOH36" i="4"/>
  <c r="AOI36" i="4"/>
  <c r="AOJ36" i="4"/>
  <c r="AOK36" i="4"/>
  <c r="AOL36" i="4"/>
  <c r="AOM36" i="4"/>
  <c r="AON36" i="4"/>
  <c r="AOO36" i="4"/>
  <c r="AOP36" i="4"/>
  <c r="AOQ36" i="4"/>
  <c r="AOR36" i="4"/>
  <c r="AOS36" i="4"/>
  <c r="AOT36" i="4"/>
  <c r="AOU36" i="4"/>
  <c r="AOV36" i="4"/>
  <c r="AOW36" i="4"/>
  <c r="AOX36" i="4"/>
  <c r="AOY36" i="4"/>
  <c r="AOZ36" i="4"/>
  <c r="APA36" i="4"/>
  <c r="APB36" i="4"/>
  <c r="APC36" i="4"/>
  <c r="APD36" i="4"/>
  <c r="APE36" i="4"/>
  <c r="APF36" i="4"/>
  <c r="APG36" i="4"/>
  <c r="APH36" i="4"/>
  <c r="API36" i="4"/>
  <c r="APJ36" i="4"/>
  <c r="APK36" i="4"/>
  <c r="APL36" i="4"/>
  <c r="APM36" i="4"/>
  <c r="APN36" i="4"/>
  <c r="APO36" i="4"/>
  <c r="APP36" i="4"/>
  <c r="APQ36" i="4"/>
  <c r="APR36" i="4"/>
  <c r="APS36" i="4"/>
  <c r="APT36" i="4"/>
  <c r="APU36" i="4"/>
  <c r="APV36" i="4"/>
  <c r="APW36" i="4"/>
  <c r="APX36" i="4"/>
  <c r="APY36" i="4"/>
  <c r="APZ36" i="4"/>
  <c r="AQA36" i="4"/>
  <c r="AQB36" i="4"/>
  <c r="AQC36" i="4"/>
  <c r="AQD36" i="4"/>
  <c r="AQE36" i="4"/>
  <c r="AQF36" i="4"/>
  <c r="AQG36" i="4"/>
  <c r="AQH36" i="4"/>
  <c r="AQI36" i="4"/>
  <c r="AQJ36" i="4"/>
  <c r="AQK36" i="4"/>
  <c r="AQL36" i="4"/>
  <c r="AQM36" i="4"/>
  <c r="AQN36" i="4"/>
  <c r="AQO36" i="4"/>
  <c r="AQP36" i="4"/>
  <c r="AQQ36" i="4"/>
  <c r="AQR36" i="4"/>
  <c r="AQS36" i="4"/>
  <c r="AQT36" i="4"/>
  <c r="AQU36" i="4"/>
  <c r="AQV36" i="4"/>
  <c r="AQW36" i="4"/>
  <c r="AQX36" i="4"/>
  <c r="AQY36" i="4"/>
  <c r="AQZ36" i="4"/>
  <c r="ARA36" i="4"/>
  <c r="ARB36" i="4"/>
  <c r="ANV105" i="4"/>
  <c r="ANW105" i="4"/>
  <c r="ANX105" i="4"/>
  <c r="ANY105" i="4"/>
  <c r="ANZ105" i="4"/>
  <c r="AOA105" i="4"/>
  <c r="AOB105" i="4"/>
  <c r="AOC105" i="4"/>
  <c r="AOD105" i="4"/>
  <c r="AOE105" i="4"/>
  <c r="AOF105" i="4"/>
  <c r="AOG105" i="4"/>
  <c r="AOH105" i="4"/>
  <c r="AOI105" i="4"/>
  <c r="AOJ105" i="4"/>
  <c r="AOK105" i="4"/>
  <c r="AOL105" i="4"/>
  <c r="AOM105" i="4"/>
  <c r="AON105" i="4"/>
  <c r="AOO105" i="4"/>
  <c r="AOP105" i="4"/>
  <c r="AOQ105" i="4"/>
  <c r="AOR105" i="4"/>
  <c r="AOS105" i="4"/>
  <c r="AOT105" i="4"/>
  <c r="AOU105" i="4"/>
  <c r="AOV105" i="4"/>
  <c r="AOW105" i="4"/>
  <c r="AOX105" i="4"/>
  <c r="AOY105" i="4"/>
  <c r="AOZ105" i="4"/>
  <c r="APA105" i="4"/>
  <c r="APB105" i="4"/>
  <c r="APC105" i="4"/>
  <c r="APD105" i="4"/>
  <c r="APE105" i="4"/>
  <c r="APF105" i="4"/>
  <c r="APG105" i="4"/>
  <c r="APH105" i="4"/>
  <c r="API105" i="4"/>
  <c r="APJ105" i="4"/>
  <c r="APK105" i="4"/>
  <c r="APL105" i="4"/>
  <c r="APM105" i="4"/>
  <c r="APN105" i="4"/>
  <c r="APO105" i="4"/>
  <c r="APP105" i="4"/>
  <c r="APQ105" i="4"/>
  <c r="APR105" i="4"/>
  <c r="APS105" i="4"/>
  <c r="APT105" i="4"/>
  <c r="APU105" i="4"/>
  <c r="APV105" i="4"/>
  <c r="APW105" i="4"/>
  <c r="APX105" i="4"/>
  <c r="APY105" i="4"/>
  <c r="APZ105" i="4"/>
  <c r="AQA105" i="4"/>
  <c r="AQB105" i="4"/>
  <c r="AQC105" i="4"/>
  <c r="AQD105" i="4"/>
  <c r="AQE105" i="4"/>
  <c r="AQF105" i="4"/>
  <c r="AQG105" i="4"/>
  <c r="AQH105" i="4"/>
  <c r="AQI105" i="4"/>
  <c r="AQJ105" i="4"/>
  <c r="AQK105" i="4"/>
  <c r="AQL105" i="4"/>
  <c r="AQM105" i="4"/>
  <c r="AQN105" i="4"/>
  <c r="AQO105" i="4"/>
  <c r="AQP105" i="4"/>
  <c r="AQQ105" i="4"/>
  <c r="AQR105" i="4"/>
  <c r="AQS105" i="4"/>
  <c r="AQT105" i="4"/>
  <c r="AQU105" i="4"/>
  <c r="AQV105" i="4"/>
  <c r="AQW105" i="4"/>
  <c r="AQX105" i="4"/>
  <c r="AQY105" i="4"/>
  <c r="AQZ105" i="4"/>
  <c r="ARA105" i="4"/>
  <c r="ARB105" i="4"/>
  <c r="ANV73" i="4"/>
  <c r="ANW73" i="4"/>
  <c r="ANX73" i="4"/>
  <c r="ANY73" i="4"/>
  <c r="ANZ73" i="4"/>
  <c r="AOA73" i="4"/>
  <c r="AOB73" i="4"/>
  <c r="AOC73" i="4"/>
  <c r="AOD73" i="4"/>
  <c r="AOE73" i="4"/>
  <c r="AOF73" i="4"/>
  <c r="AOG73" i="4"/>
  <c r="AOH73" i="4"/>
  <c r="AOI73" i="4"/>
  <c r="AOJ73" i="4"/>
  <c r="AOK73" i="4"/>
  <c r="AOL73" i="4"/>
  <c r="AOM73" i="4"/>
  <c r="AON73" i="4"/>
  <c r="AOO73" i="4"/>
  <c r="AOP73" i="4"/>
  <c r="AOQ73" i="4"/>
  <c r="AOR73" i="4"/>
  <c r="AOS73" i="4"/>
  <c r="AOT73" i="4"/>
  <c r="AOU73" i="4"/>
  <c r="AOV73" i="4"/>
  <c r="AOW73" i="4"/>
  <c r="AOX73" i="4"/>
  <c r="AOY73" i="4"/>
  <c r="AOZ73" i="4"/>
  <c r="APA73" i="4"/>
  <c r="APB73" i="4"/>
  <c r="APC73" i="4"/>
  <c r="APD73" i="4"/>
  <c r="APE73" i="4"/>
  <c r="APF73" i="4"/>
  <c r="APG73" i="4"/>
  <c r="APH73" i="4"/>
  <c r="API73" i="4"/>
  <c r="APJ73" i="4"/>
  <c r="APK73" i="4"/>
  <c r="APL73" i="4"/>
  <c r="APM73" i="4"/>
  <c r="APN73" i="4"/>
  <c r="APO73" i="4"/>
  <c r="APP73" i="4"/>
  <c r="APQ73" i="4"/>
  <c r="APR73" i="4"/>
  <c r="APS73" i="4"/>
  <c r="APT73" i="4"/>
  <c r="APU73" i="4"/>
  <c r="APV73" i="4"/>
  <c r="APW73" i="4"/>
  <c r="APX73" i="4"/>
  <c r="APY73" i="4"/>
  <c r="APZ73" i="4"/>
  <c r="AQA73" i="4"/>
  <c r="AQB73" i="4"/>
  <c r="AQC73" i="4"/>
  <c r="AQD73" i="4"/>
  <c r="AQE73" i="4"/>
  <c r="AQF73" i="4"/>
  <c r="AQG73" i="4"/>
  <c r="AQH73" i="4"/>
  <c r="AQI73" i="4"/>
  <c r="AQJ73" i="4"/>
  <c r="AQK73" i="4"/>
  <c r="AQL73" i="4"/>
  <c r="AQM73" i="4"/>
  <c r="AQN73" i="4"/>
  <c r="AQO73" i="4"/>
  <c r="AQP73" i="4"/>
  <c r="AQQ73" i="4"/>
  <c r="AQR73" i="4"/>
  <c r="AQS73" i="4"/>
  <c r="AQT73" i="4"/>
  <c r="AQU73" i="4"/>
  <c r="AQV73" i="4"/>
  <c r="AQW73" i="4"/>
  <c r="AQX73" i="4"/>
  <c r="AQY73" i="4"/>
  <c r="AQZ73" i="4"/>
  <c r="ARA73" i="4"/>
  <c r="ARB73" i="4"/>
  <c r="ANV82" i="4"/>
  <c r="ANW82" i="4"/>
  <c r="ANX82" i="4"/>
  <c r="ANY82" i="4"/>
  <c r="ANZ82" i="4"/>
  <c r="AOA82" i="4"/>
  <c r="AOB82" i="4"/>
  <c r="AOC82" i="4"/>
  <c r="AOD82" i="4"/>
  <c r="AOE82" i="4"/>
  <c r="AOF82" i="4"/>
  <c r="AOG82" i="4"/>
  <c r="AOH82" i="4"/>
  <c r="AOI82" i="4"/>
  <c r="AOJ82" i="4"/>
  <c r="AOK82" i="4"/>
  <c r="AOL82" i="4"/>
  <c r="AOM82" i="4"/>
  <c r="AON82" i="4"/>
  <c r="AOO82" i="4"/>
  <c r="AOP82" i="4"/>
  <c r="AOQ82" i="4"/>
  <c r="AOR82" i="4"/>
  <c r="AOS82" i="4"/>
  <c r="AOT82" i="4"/>
  <c r="AOU82" i="4"/>
  <c r="AOV82" i="4"/>
  <c r="AOW82" i="4"/>
  <c r="AOX82" i="4"/>
  <c r="AOY82" i="4"/>
  <c r="AOZ82" i="4"/>
  <c r="APA82" i="4"/>
  <c r="APB82" i="4"/>
  <c r="APC82" i="4"/>
  <c r="APD82" i="4"/>
  <c r="APE82" i="4"/>
  <c r="APF82" i="4"/>
  <c r="APG82" i="4"/>
  <c r="APH82" i="4"/>
  <c r="API82" i="4"/>
  <c r="APJ82" i="4"/>
  <c r="APK82" i="4"/>
  <c r="APL82" i="4"/>
  <c r="APM82" i="4"/>
  <c r="APN82" i="4"/>
  <c r="APO82" i="4"/>
  <c r="APP82" i="4"/>
  <c r="APQ82" i="4"/>
  <c r="APR82" i="4"/>
  <c r="APS82" i="4"/>
  <c r="APT82" i="4"/>
  <c r="APU82" i="4"/>
  <c r="APV82" i="4"/>
  <c r="APW82" i="4"/>
  <c r="APX82" i="4"/>
  <c r="APY82" i="4"/>
  <c r="APZ82" i="4"/>
  <c r="AQA82" i="4"/>
  <c r="AQB82" i="4"/>
  <c r="AQC82" i="4"/>
  <c r="AQD82" i="4"/>
  <c r="AQE82" i="4"/>
  <c r="AQF82" i="4"/>
  <c r="AQG82" i="4"/>
  <c r="AQH82" i="4"/>
  <c r="AQI82" i="4"/>
  <c r="AQJ82" i="4"/>
  <c r="AQK82" i="4"/>
  <c r="AQL82" i="4"/>
  <c r="AQM82" i="4"/>
  <c r="AQN82" i="4"/>
  <c r="AQO82" i="4"/>
  <c r="AQP82" i="4"/>
  <c r="AQQ82" i="4"/>
  <c r="AQR82" i="4"/>
  <c r="AQS82" i="4"/>
  <c r="AQT82" i="4"/>
  <c r="AQU82" i="4"/>
  <c r="AQV82" i="4"/>
  <c r="AQW82" i="4"/>
  <c r="AQX82" i="4"/>
  <c r="AQY82" i="4"/>
  <c r="AQZ82" i="4"/>
  <c r="ARA82" i="4"/>
  <c r="ARB82" i="4"/>
  <c r="ANV101" i="4"/>
  <c r="ANW101" i="4"/>
  <c r="ANX101" i="4"/>
  <c r="ANY101" i="4"/>
  <c r="ANZ101" i="4"/>
  <c r="AOA101" i="4"/>
  <c r="AOB101" i="4"/>
  <c r="AOC101" i="4"/>
  <c r="AOD101" i="4"/>
  <c r="AOE101" i="4"/>
  <c r="AOF101" i="4"/>
  <c r="AOG101" i="4"/>
  <c r="AOH101" i="4"/>
  <c r="AOI101" i="4"/>
  <c r="AOJ101" i="4"/>
  <c r="AOK101" i="4"/>
  <c r="AOL101" i="4"/>
  <c r="AOM101" i="4"/>
  <c r="AON101" i="4"/>
  <c r="AOO101" i="4"/>
  <c r="AOP101" i="4"/>
  <c r="AOQ101" i="4"/>
  <c r="AOR101" i="4"/>
  <c r="AOS101" i="4"/>
  <c r="AOT101" i="4"/>
  <c r="AOU101" i="4"/>
  <c r="AOV101" i="4"/>
  <c r="AOW101" i="4"/>
  <c r="AOX101" i="4"/>
  <c r="AOY101" i="4"/>
  <c r="AOZ101" i="4"/>
  <c r="APA101" i="4"/>
  <c r="APB101" i="4"/>
  <c r="APC101" i="4"/>
  <c r="APD101" i="4"/>
  <c r="APE101" i="4"/>
  <c r="APF101" i="4"/>
  <c r="APG101" i="4"/>
  <c r="APH101" i="4"/>
  <c r="API101" i="4"/>
  <c r="APJ101" i="4"/>
  <c r="APK101" i="4"/>
  <c r="APL101" i="4"/>
  <c r="APM101" i="4"/>
  <c r="APN101" i="4"/>
  <c r="APO101" i="4"/>
  <c r="APP101" i="4"/>
  <c r="APQ101" i="4"/>
  <c r="APR101" i="4"/>
  <c r="APS101" i="4"/>
  <c r="APT101" i="4"/>
  <c r="APU101" i="4"/>
  <c r="APV101" i="4"/>
  <c r="APW101" i="4"/>
  <c r="APX101" i="4"/>
  <c r="APY101" i="4"/>
  <c r="APZ101" i="4"/>
  <c r="AQA101" i="4"/>
  <c r="AQB101" i="4"/>
  <c r="AQC101" i="4"/>
  <c r="AQD101" i="4"/>
  <c r="AQE101" i="4"/>
  <c r="AQF101" i="4"/>
  <c r="AQG101" i="4"/>
  <c r="AQH101" i="4"/>
  <c r="AQI101" i="4"/>
  <c r="AQJ101" i="4"/>
  <c r="AQK101" i="4"/>
  <c r="AQL101" i="4"/>
  <c r="AQM101" i="4"/>
  <c r="AQN101" i="4"/>
  <c r="AQO101" i="4"/>
  <c r="AQP101" i="4"/>
  <c r="AQQ101" i="4"/>
  <c r="AQR101" i="4"/>
  <c r="AQS101" i="4"/>
  <c r="AQT101" i="4"/>
  <c r="AQU101" i="4"/>
  <c r="AQV101" i="4"/>
  <c r="AQW101" i="4"/>
  <c r="AQX101" i="4"/>
  <c r="AQY101" i="4"/>
  <c r="AQZ101" i="4"/>
  <c r="ARA101" i="4"/>
  <c r="ARB101" i="4"/>
  <c r="ANV84" i="4"/>
  <c r="ANW84" i="4"/>
  <c r="ANX84" i="4"/>
  <c r="ANY84" i="4"/>
  <c r="ANZ84" i="4"/>
  <c r="AOA84" i="4"/>
  <c r="AOB84" i="4"/>
  <c r="AOC84" i="4"/>
  <c r="AOD84" i="4"/>
  <c r="AOE84" i="4"/>
  <c r="AOF84" i="4"/>
  <c r="AOG84" i="4"/>
  <c r="AOH84" i="4"/>
  <c r="AOI84" i="4"/>
  <c r="AOJ84" i="4"/>
  <c r="AOK84" i="4"/>
  <c r="AOL84" i="4"/>
  <c r="AOM84" i="4"/>
  <c r="AON84" i="4"/>
  <c r="AOO84" i="4"/>
  <c r="AOP84" i="4"/>
  <c r="AOQ84" i="4"/>
  <c r="AOR84" i="4"/>
  <c r="AOS84" i="4"/>
  <c r="AOT84" i="4"/>
  <c r="AOU84" i="4"/>
  <c r="AOV84" i="4"/>
  <c r="AOW84" i="4"/>
  <c r="AOX84" i="4"/>
  <c r="AOY84" i="4"/>
  <c r="AOZ84" i="4"/>
  <c r="APA84" i="4"/>
  <c r="APB84" i="4"/>
  <c r="APC84" i="4"/>
  <c r="APD84" i="4"/>
  <c r="APE84" i="4"/>
  <c r="APF84" i="4"/>
  <c r="APG84" i="4"/>
  <c r="APH84" i="4"/>
  <c r="API84" i="4"/>
  <c r="APJ84" i="4"/>
  <c r="APK84" i="4"/>
  <c r="APL84" i="4"/>
  <c r="APM84" i="4"/>
  <c r="APN84" i="4"/>
  <c r="APO84" i="4"/>
  <c r="APP84" i="4"/>
  <c r="APQ84" i="4"/>
  <c r="APR84" i="4"/>
  <c r="APS84" i="4"/>
  <c r="APT84" i="4"/>
  <c r="APU84" i="4"/>
  <c r="APV84" i="4"/>
  <c r="APW84" i="4"/>
  <c r="APX84" i="4"/>
  <c r="APY84" i="4"/>
  <c r="APZ84" i="4"/>
  <c r="AQA84" i="4"/>
  <c r="AQB84" i="4"/>
  <c r="AQC84" i="4"/>
  <c r="AQD84" i="4"/>
  <c r="AQE84" i="4"/>
  <c r="AQF84" i="4"/>
  <c r="AQG84" i="4"/>
  <c r="AQH84" i="4"/>
  <c r="AQI84" i="4"/>
  <c r="AQJ84" i="4"/>
  <c r="AQK84" i="4"/>
  <c r="AQL84" i="4"/>
  <c r="AQM84" i="4"/>
  <c r="AQN84" i="4"/>
  <c r="AQO84" i="4"/>
  <c r="AQP84" i="4"/>
  <c r="AQQ84" i="4"/>
  <c r="AQR84" i="4"/>
  <c r="AQS84" i="4"/>
  <c r="AQT84" i="4"/>
  <c r="AQU84" i="4"/>
  <c r="AQV84" i="4"/>
  <c r="AQW84" i="4"/>
  <c r="AQX84" i="4"/>
  <c r="AQY84" i="4"/>
  <c r="AQZ84" i="4"/>
  <c r="ARA84" i="4"/>
  <c r="ARB84" i="4"/>
  <c r="ANV141" i="4"/>
  <c r="ANW141" i="4"/>
  <c r="ANX141" i="4"/>
  <c r="ANY141" i="4"/>
  <c r="ANZ141" i="4"/>
  <c r="AOA141" i="4"/>
  <c r="AOB141" i="4"/>
  <c r="AOC141" i="4"/>
  <c r="AOD141" i="4"/>
  <c r="AOE141" i="4"/>
  <c r="AOF141" i="4"/>
  <c r="AOG141" i="4"/>
  <c r="AOH141" i="4"/>
  <c r="AOI141" i="4"/>
  <c r="AOJ141" i="4"/>
  <c r="AOK141" i="4"/>
  <c r="AOL141" i="4"/>
  <c r="AOM141" i="4"/>
  <c r="AON141" i="4"/>
  <c r="AOO141" i="4"/>
  <c r="AOP141" i="4"/>
  <c r="AOQ141" i="4"/>
  <c r="AOR141" i="4"/>
  <c r="AOS141" i="4"/>
  <c r="AOT141" i="4"/>
  <c r="AOU141" i="4"/>
  <c r="AOV141" i="4"/>
  <c r="AOW141" i="4"/>
  <c r="AOX141" i="4"/>
  <c r="AOY141" i="4"/>
  <c r="AOZ141" i="4"/>
  <c r="APA141" i="4"/>
  <c r="APB141" i="4"/>
  <c r="APC141" i="4"/>
  <c r="APD141" i="4"/>
  <c r="APE141" i="4"/>
  <c r="APF141" i="4"/>
  <c r="APG141" i="4"/>
  <c r="APH141" i="4"/>
  <c r="API141" i="4"/>
  <c r="APJ141" i="4"/>
  <c r="APK141" i="4"/>
  <c r="APL141" i="4"/>
  <c r="APM141" i="4"/>
  <c r="APN141" i="4"/>
  <c r="APO141" i="4"/>
  <c r="APP141" i="4"/>
  <c r="APQ141" i="4"/>
  <c r="APR141" i="4"/>
  <c r="APS141" i="4"/>
  <c r="APT141" i="4"/>
  <c r="APU141" i="4"/>
  <c r="APV141" i="4"/>
  <c r="APW141" i="4"/>
  <c r="APX141" i="4"/>
  <c r="APY141" i="4"/>
  <c r="APZ141" i="4"/>
  <c r="AQA141" i="4"/>
  <c r="AQB141" i="4"/>
  <c r="AQC141" i="4"/>
  <c r="AQD141" i="4"/>
  <c r="AQE141" i="4"/>
  <c r="AQF141" i="4"/>
  <c r="AQG141" i="4"/>
  <c r="AQH141" i="4"/>
  <c r="AQI141" i="4"/>
  <c r="AQJ141" i="4"/>
  <c r="AQK141" i="4"/>
  <c r="AQL141" i="4"/>
  <c r="AQM141" i="4"/>
  <c r="AQN141" i="4"/>
  <c r="AQO141" i="4"/>
  <c r="AQP141" i="4"/>
  <c r="AQQ141" i="4"/>
  <c r="AQR141" i="4"/>
  <c r="AQS141" i="4"/>
  <c r="AQT141" i="4"/>
  <c r="AQU141" i="4"/>
  <c r="AQV141" i="4"/>
  <c r="AQW141" i="4"/>
  <c r="AQX141" i="4"/>
  <c r="AQY141" i="4"/>
  <c r="AQZ141" i="4"/>
  <c r="ARA141" i="4"/>
  <c r="ARB141" i="4"/>
  <c r="ANV67" i="4"/>
  <c r="ANW67" i="4"/>
  <c r="ANX67" i="4"/>
  <c r="ANY67" i="4"/>
  <c r="ANZ67" i="4"/>
  <c r="AOA67" i="4"/>
  <c r="AOB67" i="4"/>
  <c r="AOC67" i="4"/>
  <c r="AOD67" i="4"/>
  <c r="AOE67" i="4"/>
  <c r="AOF67" i="4"/>
  <c r="AOG67" i="4"/>
  <c r="AOH67" i="4"/>
  <c r="AOI67" i="4"/>
  <c r="AOJ67" i="4"/>
  <c r="AOK67" i="4"/>
  <c r="AOL67" i="4"/>
  <c r="AOM67" i="4"/>
  <c r="AON67" i="4"/>
  <c r="AOO67" i="4"/>
  <c r="AOP67" i="4"/>
  <c r="AOQ67" i="4"/>
  <c r="AOR67" i="4"/>
  <c r="AOS67" i="4"/>
  <c r="AOT67" i="4"/>
  <c r="AOU67" i="4"/>
  <c r="AOV67" i="4"/>
  <c r="AOW67" i="4"/>
  <c r="AOX67" i="4"/>
  <c r="AOY67" i="4"/>
  <c r="AOZ67" i="4"/>
  <c r="APA67" i="4"/>
  <c r="APB67" i="4"/>
  <c r="APC67" i="4"/>
  <c r="APD67" i="4"/>
  <c r="APE67" i="4"/>
  <c r="APF67" i="4"/>
  <c r="APG67" i="4"/>
  <c r="APH67" i="4"/>
  <c r="API67" i="4"/>
  <c r="APJ67" i="4"/>
  <c r="APK67" i="4"/>
  <c r="APL67" i="4"/>
  <c r="APM67" i="4"/>
  <c r="APN67" i="4"/>
  <c r="APO67" i="4"/>
  <c r="APP67" i="4"/>
  <c r="APQ67" i="4"/>
  <c r="APR67" i="4"/>
  <c r="APS67" i="4"/>
  <c r="APT67" i="4"/>
  <c r="APU67" i="4"/>
  <c r="APV67" i="4"/>
  <c r="APW67" i="4"/>
  <c r="APX67" i="4"/>
  <c r="APY67" i="4"/>
  <c r="APZ67" i="4"/>
  <c r="AQA67" i="4"/>
  <c r="AQB67" i="4"/>
  <c r="AQC67" i="4"/>
  <c r="AQD67" i="4"/>
  <c r="AQE67" i="4"/>
  <c r="AQF67" i="4"/>
  <c r="AQG67" i="4"/>
  <c r="AQH67" i="4"/>
  <c r="AQI67" i="4"/>
  <c r="AQJ67" i="4"/>
  <c r="AQK67" i="4"/>
  <c r="AQL67" i="4"/>
  <c r="AQM67" i="4"/>
  <c r="AQN67" i="4"/>
  <c r="AQO67" i="4"/>
  <c r="AQP67" i="4"/>
  <c r="AQQ67" i="4"/>
  <c r="AQR67" i="4"/>
  <c r="AQS67" i="4"/>
  <c r="AQT67" i="4"/>
  <c r="AQU67" i="4"/>
  <c r="AQV67" i="4"/>
  <c r="AQW67" i="4"/>
  <c r="AQX67" i="4"/>
  <c r="AQY67" i="4"/>
  <c r="AQZ67" i="4"/>
  <c r="ARA67" i="4"/>
  <c r="ARB67" i="4"/>
  <c r="ANV155" i="4"/>
  <c r="ANW155" i="4"/>
  <c r="ANX155" i="4"/>
  <c r="ANY155" i="4"/>
  <c r="ANZ155" i="4"/>
  <c r="AOA155" i="4"/>
  <c r="AOB155" i="4"/>
  <c r="AOC155" i="4"/>
  <c r="AOD155" i="4"/>
  <c r="AOE155" i="4"/>
  <c r="AOF155" i="4"/>
  <c r="AOG155" i="4"/>
  <c r="AOH155" i="4"/>
  <c r="AOI155" i="4"/>
  <c r="AOJ155" i="4"/>
  <c r="AOK155" i="4"/>
  <c r="AOL155" i="4"/>
  <c r="AOM155" i="4"/>
  <c r="AON155" i="4"/>
  <c r="AOO155" i="4"/>
  <c r="AOP155" i="4"/>
  <c r="AOQ155" i="4"/>
  <c r="AOR155" i="4"/>
  <c r="AOS155" i="4"/>
  <c r="AOT155" i="4"/>
  <c r="AOU155" i="4"/>
  <c r="AOV155" i="4"/>
  <c r="AOW155" i="4"/>
  <c r="AOX155" i="4"/>
  <c r="AOY155" i="4"/>
  <c r="AOZ155" i="4"/>
  <c r="APA155" i="4"/>
  <c r="APB155" i="4"/>
  <c r="APC155" i="4"/>
  <c r="APD155" i="4"/>
  <c r="APE155" i="4"/>
  <c r="APF155" i="4"/>
  <c r="APG155" i="4"/>
  <c r="APH155" i="4"/>
  <c r="API155" i="4"/>
  <c r="APJ155" i="4"/>
  <c r="APK155" i="4"/>
  <c r="APL155" i="4"/>
  <c r="APM155" i="4"/>
  <c r="APN155" i="4"/>
  <c r="APO155" i="4"/>
  <c r="APP155" i="4"/>
  <c r="APQ155" i="4"/>
  <c r="APR155" i="4"/>
  <c r="APS155" i="4"/>
  <c r="APT155" i="4"/>
  <c r="APU155" i="4"/>
  <c r="APV155" i="4"/>
  <c r="APW155" i="4"/>
  <c r="APX155" i="4"/>
  <c r="APY155" i="4"/>
  <c r="APZ155" i="4"/>
  <c r="AQA155" i="4"/>
  <c r="AQB155" i="4"/>
  <c r="AQC155" i="4"/>
  <c r="AQD155" i="4"/>
  <c r="AQE155" i="4"/>
  <c r="AQF155" i="4"/>
  <c r="AQG155" i="4"/>
  <c r="AQH155" i="4"/>
  <c r="AQI155" i="4"/>
  <c r="AQJ155" i="4"/>
  <c r="AQK155" i="4"/>
  <c r="AQL155" i="4"/>
  <c r="AQM155" i="4"/>
  <c r="AQN155" i="4"/>
  <c r="AQO155" i="4"/>
  <c r="AQP155" i="4"/>
  <c r="AQQ155" i="4"/>
  <c r="AQR155" i="4"/>
  <c r="AQS155" i="4"/>
  <c r="AQT155" i="4"/>
  <c r="AQU155" i="4"/>
  <c r="AQV155" i="4"/>
  <c r="AQW155" i="4"/>
  <c r="AQX155" i="4"/>
  <c r="AQY155" i="4"/>
  <c r="AQZ155" i="4"/>
  <c r="ARA155" i="4"/>
  <c r="ARB155" i="4"/>
  <c r="ANV118" i="4"/>
  <c r="ANW118" i="4"/>
  <c r="ANX118" i="4"/>
  <c r="ANY118" i="4"/>
  <c r="ANZ118" i="4"/>
  <c r="AOA118" i="4"/>
  <c r="AOB118" i="4"/>
  <c r="AOC118" i="4"/>
  <c r="AOD118" i="4"/>
  <c r="AOE118" i="4"/>
  <c r="AOF118" i="4"/>
  <c r="AOG118" i="4"/>
  <c r="AOH118" i="4"/>
  <c r="AOI118" i="4"/>
  <c r="AOJ118" i="4"/>
  <c r="AOK118" i="4"/>
  <c r="AOL118" i="4"/>
  <c r="AOM118" i="4"/>
  <c r="AON118" i="4"/>
  <c r="AOO118" i="4"/>
  <c r="AOP118" i="4"/>
  <c r="AOQ118" i="4"/>
  <c r="AOR118" i="4"/>
  <c r="AOS118" i="4"/>
  <c r="AOT118" i="4"/>
  <c r="AOU118" i="4"/>
  <c r="AOV118" i="4"/>
  <c r="AOW118" i="4"/>
  <c r="AOX118" i="4"/>
  <c r="AOY118" i="4"/>
  <c r="AOZ118" i="4"/>
  <c r="APA118" i="4"/>
  <c r="APB118" i="4"/>
  <c r="APC118" i="4"/>
  <c r="APD118" i="4"/>
  <c r="APE118" i="4"/>
  <c r="APF118" i="4"/>
  <c r="APG118" i="4"/>
  <c r="APH118" i="4"/>
  <c r="API118" i="4"/>
  <c r="APJ118" i="4"/>
  <c r="APK118" i="4"/>
  <c r="APL118" i="4"/>
  <c r="APM118" i="4"/>
  <c r="APN118" i="4"/>
  <c r="APO118" i="4"/>
  <c r="APP118" i="4"/>
  <c r="APQ118" i="4"/>
  <c r="APR118" i="4"/>
  <c r="APS118" i="4"/>
  <c r="APT118" i="4"/>
  <c r="APU118" i="4"/>
  <c r="APV118" i="4"/>
  <c r="APW118" i="4"/>
  <c r="APX118" i="4"/>
  <c r="APY118" i="4"/>
  <c r="APZ118" i="4"/>
  <c r="AQA118" i="4"/>
  <c r="AQB118" i="4"/>
  <c r="AQC118" i="4"/>
  <c r="AQD118" i="4"/>
  <c r="AQE118" i="4"/>
  <c r="AQF118" i="4"/>
  <c r="AQG118" i="4"/>
  <c r="AQH118" i="4"/>
  <c r="AQI118" i="4"/>
  <c r="AQJ118" i="4"/>
  <c r="AQK118" i="4"/>
  <c r="AQL118" i="4"/>
  <c r="AQM118" i="4"/>
  <c r="AQN118" i="4"/>
  <c r="AQO118" i="4"/>
  <c r="AQP118" i="4"/>
  <c r="AQQ118" i="4"/>
  <c r="AQR118" i="4"/>
  <c r="AQS118" i="4"/>
  <c r="AQT118" i="4"/>
  <c r="AQU118" i="4"/>
  <c r="AQV118" i="4"/>
  <c r="AQW118" i="4"/>
  <c r="AQX118" i="4"/>
  <c r="AQY118" i="4"/>
  <c r="AQZ118" i="4"/>
  <c r="ARA118" i="4"/>
  <c r="ARB118" i="4"/>
  <c r="ANV126" i="4"/>
  <c r="ANW126" i="4"/>
  <c r="ANX126" i="4"/>
  <c r="ANY126" i="4"/>
  <c r="ANZ126" i="4"/>
  <c r="AOA126" i="4"/>
  <c r="AOB126" i="4"/>
  <c r="AOC126" i="4"/>
  <c r="AOD126" i="4"/>
  <c r="AOE126" i="4"/>
  <c r="AOF126" i="4"/>
  <c r="AOG126" i="4"/>
  <c r="AOH126" i="4"/>
  <c r="AOI126" i="4"/>
  <c r="AOJ126" i="4"/>
  <c r="AOK126" i="4"/>
  <c r="AOL126" i="4"/>
  <c r="AOM126" i="4"/>
  <c r="AON126" i="4"/>
  <c r="AOO126" i="4"/>
  <c r="AOP126" i="4"/>
  <c r="AOQ126" i="4"/>
  <c r="AOR126" i="4"/>
  <c r="AOS126" i="4"/>
  <c r="AOT126" i="4"/>
  <c r="AOU126" i="4"/>
  <c r="AOV126" i="4"/>
  <c r="AOW126" i="4"/>
  <c r="AOX126" i="4"/>
  <c r="AOY126" i="4"/>
  <c r="AOZ126" i="4"/>
  <c r="APA126" i="4"/>
  <c r="APB126" i="4"/>
  <c r="APC126" i="4"/>
  <c r="APD126" i="4"/>
  <c r="APE126" i="4"/>
  <c r="APF126" i="4"/>
  <c r="APG126" i="4"/>
  <c r="APH126" i="4"/>
  <c r="API126" i="4"/>
  <c r="APJ126" i="4"/>
  <c r="APK126" i="4"/>
  <c r="APL126" i="4"/>
  <c r="APM126" i="4"/>
  <c r="APN126" i="4"/>
  <c r="APO126" i="4"/>
  <c r="APP126" i="4"/>
  <c r="APQ126" i="4"/>
  <c r="APR126" i="4"/>
  <c r="APS126" i="4"/>
  <c r="APT126" i="4"/>
  <c r="APU126" i="4"/>
  <c r="APV126" i="4"/>
  <c r="APW126" i="4"/>
  <c r="APX126" i="4"/>
  <c r="APY126" i="4"/>
  <c r="APZ126" i="4"/>
  <c r="AQA126" i="4"/>
  <c r="AQB126" i="4"/>
  <c r="AQC126" i="4"/>
  <c r="AQD126" i="4"/>
  <c r="AQE126" i="4"/>
  <c r="AQF126" i="4"/>
  <c r="AQG126" i="4"/>
  <c r="AQH126" i="4"/>
  <c r="AQI126" i="4"/>
  <c r="AQJ126" i="4"/>
  <c r="AQK126" i="4"/>
  <c r="AQL126" i="4"/>
  <c r="AQM126" i="4"/>
  <c r="AQN126" i="4"/>
  <c r="AQO126" i="4"/>
  <c r="AQP126" i="4"/>
  <c r="AQQ126" i="4"/>
  <c r="AQR126" i="4"/>
  <c r="AQS126" i="4"/>
  <c r="AQT126" i="4"/>
  <c r="AQU126" i="4"/>
  <c r="AQV126" i="4"/>
  <c r="AQW126" i="4"/>
  <c r="AQX126" i="4"/>
  <c r="AQY126" i="4"/>
  <c r="AQZ126" i="4"/>
  <c r="ARA126" i="4"/>
  <c r="ARB126" i="4"/>
  <c r="ANV108" i="4"/>
  <c r="ANW108" i="4"/>
  <c r="ANX108" i="4"/>
  <c r="ANY108" i="4"/>
  <c r="ANZ108" i="4"/>
  <c r="AOA108" i="4"/>
  <c r="AOB108" i="4"/>
  <c r="AOC108" i="4"/>
  <c r="AOD108" i="4"/>
  <c r="AOE108" i="4"/>
  <c r="AOF108" i="4"/>
  <c r="AOG108" i="4"/>
  <c r="AOH108" i="4"/>
  <c r="AOI108" i="4"/>
  <c r="AOJ108" i="4"/>
  <c r="AOK108" i="4"/>
  <c r="AOL108" i="4"/>
  <c r="AOM108" i="4"/>
  <c r="AON108" i="4"/>
  <c r="AOO108" i="4"/>
  <c r="AOP108" i="4"/>
  <c r="AOQ108" i="4"/>
  <c r="AOR108" i="4"/>
  <c r="AOS108" i="4"/>
  <c r="AOT108" i="4"/>
  <c r="AOU108" i="4"/>
  <c r="AOV108" i="4"/>
  <c r="AOW108" i="4"/>
  <c r="AOX108" i="4"/>
  <c r="AOY108" i="4"/>
  <c r="AOZ108" i="4"/>
  <c r="APA108" i="4"/>
  <c r="APB108" i="4"/>
  <c r="APC108" i="4"/>
  <c r="APD108" i="4"/>
  <c r="APE108" i="4"/>
  <c r="APF108" i="4"/>
  <c r="APG108" i="4"/>
  <c r="APH108" i="4"/>
  <c r="API108" i="4"/>
  <c r="APJ108" i="4"/>
  <c r="APK108" i="4"/>
  <c r="APL108" i="4"/>
  <c r="APM108" i="4"/>
  <c r="APN108" i="4"/>
  <c r="APO108" i="4"/>
  <c r="APP108" i="4"/>
  <c r="APQ108" i="4"/>
  <c r="APR108" i="4"/>
  <c r="APS108" i="4"/>
  <c r="APT108" i="4"/>
  <c r="APU108" i="4"/>
  <c r="APV108" i="4"/>
  <c r="APW108" i="4"/>
  <c r="APX108" i="4"/>
  <c r="APY108" i="4"/>
  <c r="APZ108" i="4"/>
  <c r="AQA108" i="4"/>
  <c r="AQB108" i="4"/>
  <c r="AQC108" i="4"/>
  <c r="AQD108" i="4"/>
  <c r="AQE108" i="4"/>
  <c r="AQF108" i="4"/>
  <c r="AQG108" i="4"/>
  <c r="AQH108" i="4"/>
  <c r="AQI108" i="4"/>
  <c r="AQJ108" i="4"/>
  <c r="AQK108" i="4"/>
  <c r="AQL108" i="4"/>
  <c r="AQM108" i="4"/>
  <c r="AQN108" i="4"/>
  <c r="AQO108" i="4"/>
  <c r="AQP108" i="4"/>
  <c r="AQQ108" i="4"/>
  <c r="AQR108" i="4"/>
  <c r="AQS108" i="4"/>
  <c r="AQT108" i="4"/>
  <c r="AQU108" i="4"/>
  <c r="AQV108" i="4"/>
  <c r="AQW108" i="4"/>
  <c r="AQX108" i="4"/>
  <c r="AQY108" i="4"/>
  <c r="AQZ108" i="4"/>
  <c r="ARA108" i="4"/>
  <c r="ARB108" i="4"/>
  <c r="ANV148" i="4"/>
  <c r="ANW148" i="4"/>
  <c r="ANX148" i="4"/>
  <c r="ANY148" i="4"/>
  <c r="ANZ148" i="4"/>
  <c r="AOA148" i="4"/>
  <c r="AOB148" i="4"/>
  <c r="AOC148" i="4"/>
  <c r="AOD148" i="4"/>
  <c r="AOE148" i="4"/>
  <c r="AOF148" i="4"/>
  <c r="AOG148" i="4"/>
  <c r="AOH148" i="4"/>
  <c r="AOI148" i="4"/>
  <c r="AOJ148" i="4"/>
  <c r="AOK148" i="4"/>
  <c r="AOL148" i="4"/>
  <c r="AOM148" i="4"/>
  <c r="AON148" i="4"/>
  <c r="AOO148" i="4"/>
  <c r="AOP148" i="4"/>
  <c r="AOQ148" i="4"/>
  <c r="AOR148" i="4"/>
  <c r="AOS148" i="4"/>
  <c r="AOT148" i="4"/>
  <c r="AOU148" i="4"/>
  <c r="AOV148" i="4"/>
  <c r="AOW148" i="4"/>
  <c r="AOX148" i="4"/>
  <c r="AOY148" i="4"/>
  <c r="AOZ148" i="4"/>
  <c r="APA148" i="4"/>
  <c r="APB148" i="4"/>
  <c r="APC148" i="4"/>
  <c r="APD148" i="4"/>
  <c r="APE148" i="4"/>
  <c r="APF148" i="4"/>
  <c r="APG148" i="4"/>
  <c r="APH148" i="4"/>
  <c r="API148" i="4"/>
  <c r="APJ148" i="4"/>
  <c r="APK148" i="4"/>
  <c r="APL148" i="4"/>
  <c r="APM148" i="4"/>
  <c r="APN148" i="4"/>
  <c r="APO148" i="4"/>
  <c r="APP148" i="4"/>
  <c r="APQ148" i="4"/>
  <c r="APR148" i="4"/>
  <c r="APS148" i="4"/>
  <c r="APT148" i="4"/>
  <c r="APU148" i="4"/>
  <c r="APV148" i="4"/>
  <c r="APW148" i="4"/>
  <c r="APX148" i="4"/>
  <c r="APY148" i="4"/>
  <c r="APZ148" i="4"/>
  <c r="AQA148" i="4"/>
  <c r="AQB148" i="4"/>
  <c r="AQC148" i="4"/>
  <c r="AQD148" i="4"/>
  <c r="AQE148" i="4"/>
  <c r="AQF148" i="4"/>
  <c r="AQG148" i="4"/>
  <c r="AQH148" i="4"/>
  <c r="AQI148" i="4"/>
  <c r="AQJ148" i="4"/>
  <c r="AQK148" i="4"/>
  <c r="AQL148" i="4"/>
  <c r="AQM148" i="4"/>
  <c r="AQN148" i="4"/>
  <c r="AQO148" i="4"/>
  <c r="AQP148" i="4"/>
  <c r="AQQ148" i="4"/>
  <c r="AQR148" i="4"/>
  <c r="AQS148" i="4"/>
  <c r="AQT148" i="4"/>
  <c r="AQU148" i="4"/>
  <c r="AQV148" i="4"/>
  <c r="AQW148" i="4"/>
  <c r="AQX148" i="4"/>
  <c r="AQY148" i="4"/>
  <c r="AQZ148" i="4"/>
  <c r="ARA148" i="4"/>
  <c r="ARB148" i="4"/>
  <c r="ANV50" i="4"/>
  <c r="ANW50" i="4"/>
  <c r="ANX50" i="4"/>
  <c r="ANY50" i="4"/>
  <c r="ANZ50" i="4"/>
  <c r="AOA50" i="4"/>
  <c r="AOB50" i="4"/>
  <c r="AOC50" i="4"/>
  <c r="AOD50" i="4"/>
  <c r="AOE50" i="4"/>
  <c r="AOF50" i="4"/>
  <c r="AOG50" i="4"/>
  <c r="AOH50" i="4"/>
  <c r="AOI50" i="4"/>
  <c r="AOJ50" i="4"/>
  <c r="AOK50" i="4"/>
  <c r="AOL50" i="4"/>
  <c r="AOM50" i="4"/>
  <c r="AON50" i="4"/>
  <c r="AOO50" i="4"/>
  <c r="AOP50" i="4"/>
  <c r="AOQ50" i="4"/>
  <c r="AOR50" i="4"/>
  <c r="AOS50" i="4"/>
  <c r="AOT50" i="4"/>
  <c r="AOU50" i="4"/>
  <c r="AOV50" i="4"/>
  <c r="AOW50" i="4"/>
  <c r="AOX50" i="4"/>
  <c r="AOY50" i="4"/>
  <c r="AOZ50" i="4"/>
  <c r="APA50" i="4"/>
  <c r="APB50" i="4"/>
  <c r="APC50" i="4"/>
  <c r="APD50" i="4"/>
  <c r="APE50" i="4"/>
  <c r="APF50" i="4"/>
  <c r="APG50" i="4"/>
  <c r="APH50" i="4"/>
  <c r="API50" i="4"/>
  <c r="APJ50" i="4"/>
  <c r="APK50" i="4"/>
  <c r="APL50" i="4"/>
  <c r="APM50" i="4"/>
  <c r="APN50" i="4"/>
  <c r="APO50" i="4"/>
  <c r="APP50" i="4"/>
  <c r="APQ50" i="4"/>
  <c r="APR50" i="4"/>
  <c r="APS50" i="4"/>
  <c r="APT50" i="4"/>
  <c r="APU50" i="4"/>
  <c r="APV50" i="4"/>
  <c r="APW50" i="4"/>
  <c r="APX50" i="4"/>
  <c r="APY50" i="4"/>
  <c r="APZ50" i="4"/>
  <c r="AQA50" i="4"/>
  <c r="AQB50" i="4"/>
  <c r="AQC50" i="4"/>
  <c r="AQD50" i="4"/>
  <c r="AQE50" i="4"/>
  <c r="AQF50" i="4"/>
  <c r="AQG50" i="4"/>
  <c r="AQH50" i="4"/>
  <c r="AQI50" i="4"/>
  <c r="AQJ50" i="4"/>
  <c r="AQK50" i="4"/>
  <c r="AQL50" i="4"/>
  <c r="AQM50" i="4"/>
  <c r="AQN50" i="4"/>
  <c r="AQO50" i="4"/>
  <c r="AQP50" i="4"/>
  <c r="AQQ50" i="4"/>
  <c r="AQR50" i="4"/>
  <c r="AQS50" i="4"/>
  <c r="AQT50" i="4"/>
  <c r="AQU50" i="4"/>
  <c r="AQV50" i="4"/>
  <c r="AQW50" i="4"/>
  <c r="AQX50" i="4"/>
  <c r="AQY50" i="4"/>
  <c r="AQZ50" i="4"/>
  <c r="ARA50" i="4"/>
  <c r="ARB50" i="4"/>
  <c r="ANV97" i="4"/>
  <c r="ANW97" i="4"/>
  <c r="ANX97" i="4"/>
  <c r="ANY97" i="4"/>
  <c r="ANZ97" i="4"/>
  <c r="AOA97" i="4"/>
  <c r="AOB97" i="4"/>
  <c r="AOC97" i="4"/>
  <c r="AOD97" i="4"/>
  <c r="AOE97" i="4"/>
  <c r="AOF97" i="4"/>
  <c r="AOG97" i="4"/>
  <c r="AOH97" i="4"/>
  <c r="AOI97" i="4"/>
  <c r="AOJ97" i="4"/>
  <c r="AOK97" i="4"/>
  <c r="AOL97" i="4"/>
  <c r="AOM97" i="4"/>
  <c r="AON97" i="4"/>
  <c r="AOO97" i="4"/>
  <c r="AOP97" i="4"/>
  <c r="AOQ97" i="4"/>
  <c r="AOR97" i="4"/>
  <c r="AOS97" i="4"/>
  <c r="AOT97" i="4"/>
  <c r="AOU97" i="4"/>
  <c r="AOV97" i="4"/>
  <c r="AOW97" i="4"/>
  <c r="AOX97" i="4"/>
  <c r="AOY97" i="4"/>
  <c r="AOZ97" i="4"/>
  <c r="APA97" i="4"/>
  <c r="APB97" i="4"/>
  <c r="APC97" i="4"/>
  <c r="APD97" i="4"/>
  <c r="APE97" i="4"/>
  <c r="APF97" i="4"/>
  <c r="APG97" i="4"/>
  <c r="APH97" i="4"/>
  <c r="API97" i="4"/>
  <c r="APJ97" i="4"/>
  <c r="APK97" i="4"/>
  <c r="APL97" i="4"/>
  <c r="APM97" i="4"/>
  <c r="APN97" i="4"/>
  <c r="APO97" i="4"/>
  <c r="APP97" i="4"/>
  <c r="APQ97" i="4"/>
  <c r="APR97" i="4"/>
  <c r="APS97" i="4"/>
  <c r="APT97" i="4"/>
  <c r="APU97" i="4"/>
  <c r="APV97" i="4"/>
  <c r="APW97" i="4"/>
  <c r="APX97" i="4"/>
  <c r="APY97" i="4"/>
  <c r="APZ97" i="4"/>
  <c r="AQA97" i="4"/>
  <c r="AQB97" i="4"/>
  <c r="AQC97" i="4"/>
  <c r="AQD97" i="4"/>
  <c r="AQE97" i="4"/>
  <c r="AQF97" i="4"/>
  <c r="AQG97" i="4"/>
  <c r="AQH97" i="4"/>
  <c r="AQI97" i="4"/>
  <c r="AQJ97" i="4"/>
  <c r="AQK97" i="4"/>
  <c r="AQL97" i="4"/>
  <c r="AQM97" i="4"/>
  <c r="AQN97" i="4"/>
  <c r="AQO97" i="4"/>
  <c r="AQP97" i="4"/>
  <c r="AQQ97" i="4"/>
  <c r="AQR97" i="4"/>
  <c r="AQS97" i="4"/>
  <c r="AQT97" i="4"/>
  <c r="AQU97" i="4"/>
  <c r="AQV97" i="4"/>
  <c r="AQW97" i="4"/>
  <c r="AQX97" i="4"/>
  <c r="AQY97" i="4"/>
  <c r="AQZ97" i="4"/>
  <c r="ARA97" i="4"/>
  <c r="ARB97" i="4"/>
  <c r="ANV158" i="4"/>
  <c r="ANW158" i="4"/>
  <c r="ANX158" i="4"/>
  <c r="ANY158" i="4"/>
  <c r="ANZ158" i="4"/>
  <c r="AOA158" i="4"/>
  <c r="AOB158" i="4"/>
  <c r="AOC158" i="4"/>
  <c r="AOD158" i="4"/>
  <c r="AOE158" i="4"/>
  <c r="AOF158" i="4"/>
  <c r="AOG158" i="4"/>
  <c r="AOH158" i="4"/>
  <c r="AOI158" i="4"/>
  <c r="AOJ158" i="4"/>
  <c r="AOK158" i="4"/>
  <c r="AOL158" i="4"/>
  <c r="AOM158" i="4"/>
  <c r="AON158" i="4"/>
  <c r="AOO158" i="4"/>
  <c r="AOP158" i="4"/>
  <c r="AOQ158" i="4"/>
  <c r="AOR158" i="4"/>
  <c r="AOS158" i="4"/>
  <c r="AOT158" i="4"/>
  <c r="AOU158" i="4"/>
  <c r="AOV158" i="4"/>
  <c r="AOW158" i="4"/>
  <c r="AOX158" i="4"/>
  <c r="AOY158" i="4"/>
  <c r="AOZ158" i="4"/>
  <c r="APA158" i="4"/>
  <c r="APB158" i="4"/>
  <c r="APC158" i="4"/>
  <c r="APD158" i="4"/>
  <c r="APE158" i="4"/>
  <c r="APF158" i="4"/>
  <c r="APG158" i="4"/>
  <c r="APH158" i="4"/>
  <c r="API158" i="4"/>
  <c r="APJ158" i="4"/>
  <c r="APK158" i="4"/>
  <c r="APL158" i="4"/>
  <c r="APM158" i="4"/>
  <c r="APN158" i="4"/>
  <c r="APO158" i="4"/>
  <c r="APP158" i="4"/>
  <c r="APQ158" i="4"/>
  <c r="APR158" i="4"/>
  <c r="APS158" i="4"/>
  <c r="APT158" i="4"/>
  <c r="APU158" i="4"/>
  <c r="APV158" i="4"/>
  <c r="APW158" i="4"/>
  <c r="APX158" i="4"/>
  <c r="APY158" i="4"/>
  <c r="APZ158" i="4"/>
  <c r="AQA158" i="4"/>
  <c r="AQB158" i="4"/>
  <c r="AQC158" i="4"/>
  <c r="AQD158" i="4"/>
  <c r="AQE158" i="4"/>
  <c r="AQF158" i="4"/>
  <c r="AQG158" i="4"/>
  <c r="AQH158" i="4"/>
  <c r="AQI158" i="4"/>
  <c r="AQJ158" i="4"/>
  <c r="AQK158" i="4"/>
  <c r="AQL158" i="4"/>
  <c r="AQM158" i="4"/>
  <c r="AQN158" i="4"/>
  <c r="AQO158" i="4"/>
  <c r="AQP158" i="4"/>
  <c r="AQQ158" i="4"/>
  <c r="AQR158" i="4"/>
  <c r="AQS158" i="4"/>
  <c r="AQT158" i="4"/>
  <c r="AQU158" i="4"/>
  <c r="AQV158" i="4"/>
  <c r="AQW158" i="4"/>
  <c r="AQX158" i="4"/>
  <c r="AQY158" i="4"/>
  <c r="AQZ158" i="4"/>
  <c r="ARA158" i="4"/>
  <c r="ARB158" i="4"/>
  <c r="ANV49" i="4"/>
  <c r="ANW49" i="4"/>
  <c r="ANX49" i="4"/>
  <c r="ANY49" i="4"/>
  <c r="ANZ49" i="4"/>
  <c r="AOA49" i="4"/>
  <c r="AOB49" i="4"/>
  <c r="AOC49" i="4"/>
  <c r="AOD49" i="4"/>
  <c r="AOE49" i="4"/>
  <c r="AOF49" i="4"/>
  <c r="AOG49" i="4"/>
  <c r="AOH49" i="4"/>
  <c r="AOI49" i="4"/>
  <c r="AOJ49" i="4"/>
  <c r="AOK49" i="4"/>
  <c r="AOL49" i="4"/>
  <c r="AOM49" i="4"/>
  <c r="AON49" i="4"/>
  <c r="AOO49" i="4"/>
  <c r="AOP49" i="4"/>
  <c r="AOQ49" i="4"/>
  <c r="AOR49" i="4"/>
  <c r="AOS49" i="4"/>
  <c r="AOT49" i="4"/>
  <c r="AOU49" i="4"/>
  <c r="AOV49" i="4"/>
  <c r="AOW49" i="4"/>
  <c r="AOX49" i="4"/>
  <c r="AOY49" i="4"/>
  <c r="AOZ49" i="4"/>
  <c r="APA49" i="4"/>
  <c r="APB49" i="4"/>
  <c r="APC49" i="4"/>
  <c r="APD49" i="4"/>
  <c r="APE49" i="4"/>
  <c r="APF49" i="4"/>
  <c r="APG49" i="4"/>
  <c r="APH49" i="4"/>
  <c r="API49" i="4"/>
  <c r="APJ49" i="4"/>
  <c r="APK49" i="4"/>
  <c r="APL49" i="4"/>
  <c r="APM49" i="4"/>
  <c r="APN49" i="4"/>
  <c r="APO49" i="4"/>
  <c r="APP49" i="4"/>
  <c r="APQ49" i="4"/>
  <c r="APR49" i="4"/>
  <c r="APS49" i="4"/>
  <c r="APT49" i="4"/>
  <c r="APU49" i="4"/>
  <c r="APV49" i="4"/>
  <c r="APW49" i="4"/>
  <c r="APX49" i="4"/>
  <c r="APY49" i="4"/>
  <c r="APZ49" i="4"/>
  <c r="AQA49" i="4"/>
  <c r="AQB49" i="4"/>
  <c r="AQC49" i="4"/>
  <c r="AQD49" i="4"/>
  <c r="AQE49" i="4"/>
  <c r="AQF49" i="4"/>
  <c r="AQG49" i="4"/>
  <c r="AQH49" i="4"/>
  <c r="AQI49" i="4"/>
  <c r="AQJ49" i="4"/>
  <c r="AQK49" i="4"/>
  <c r="AQL49" i="4"/>
  <c r="AQM49" i="4"/>
  <c r="AQN49" i="4"/>
  <c r="AQO49" i="4"/>
  <c r="AQP49" i="4"/>
  <c r="AQQ49" i="4"/>
  <c r="AQR49" i="4"/>
  <c r="AQS49" i="4"/>
  <c r="AQT49" i="4"/>
  <c r="AQU49" i="4"/>
  <c r="AQV49" i="4"/>
  <c r="AQW49" i="4"/>
  <c r="AQX49" i="4"/>
  <c r="AQY49" i="4"/>
  <c r="AQZ49" i="4"/>
  <c r="ARA49" i="4"/>
  <c r="ARB49" i="4"/>
  <c r="ANV37" i="4"/>
  <c r="ANW37" i="4"/>
  <c r="ANX37" i="4"/>
  <c r="ANY37" i="4"/>
  <c r="ANZ37" i="4"/>
  <c r="AOA37" i="4"/>
  <c r="AOB37" i="4"/>
  <c r="AOC37" i="4"/>
  <c r="AOD37" i="4"/>
  <c r="AOE37" i="4"/>
  <c r="AOF37" i="4"/>
  <c r="AOG37" i="4"/>
  <c r="AOH37" i="4"/>
  <c r="AOI37" i="4"/>
  <c r="AOJ37" i="4"/>
  <c r="AOK37" i="4"/>
  <c r="AOL37" i="4"/>
  <c r="AOM37" i="4"/>
  <c r="AON37" i="4"/>
  <c r="AOO37" i="4"/>
  <c r="AOP37" i="4"/>
  <c r="AOQ37" i="4"/>
  <c r="AOR37" i="4"/>
  <c r="AOS37" i="4"/>
  <c r="AOT37" i="4"/>
  <c r="AOU37" i="4"/>
  <c r="AOV37" i="4"/>
  <c r="AOW37" i="4"/>
  <c r="AOX37" i="4"/>
  <c r="AOY37" i="4"/>
  <c r="AOZ37" i="4"/>
  <c r="APA37" i="4"/>
  <c r="APB37" i="4"/>
  <c r="APC37" i="4"/>
  <c r="APD37" i="4"/>
  <c r="APE37" i="4"/>
  <c r="APF37" i="4"/>
  <c r="APG37" i="4"/>
  <c r="APH37" i="4"/>
  <c r="API37" i="4"/>
  <c r="APJ37" i="4"/>
  <c r="APK37" i="4"/>
  <c r="APL37" i="4"/>
  <c r="APM37" i="4"/>
  <c r="APN37" i="4"/>
  <c r="APO37" i="4"/>
  <c r="APP37" i="4"/>
  <c r="APQ37" i="4"/>
  <c r="APR37" i="4"/>
  <c r="APS37" i="4"/>
  <c r="APT37" i="4"/>
  <c r="APU37" i="4"/>
  <c r="APV37" i="4"/>
  <c r="APW37" i="4"/>
  <c r="APX37" i="4"/>
  <c r="APY37" i="4"/>
  <c r="APZ37" i="4"/>
  <c r="AQA37" i="4"/>
  <c r="AQB37" i="4"/>
  <c r="AQC37" i="4"/>
  <c r="AQD37" i="4"/>
  <c r="AQE37" i="4"/>
  <c r="AQF37" i="4"/>
  <c r="AQG37" i="4"/>
  <c r="AQH37" i="4"/>
  <c r="AQI37" i="4"/>
  <c r="AQJ37" i="4"/>
  <c r="AQK37" i="4"/>
  <c r="AQL37" i="4"/>
  <c r="AQM37" i="4"/>
  <c r="AQN37" i="4"/>
  <c r="AQO37" i="4"/>
  <c r="AQP37" i="4"/>
  <c r="AQQ37" i="4"/>
  <c r="AQR37" i="4"/>
  <c r="AQS37" i="4"/>
  <c r="AQT37" i="4"/>
  <c r="AQU37" i="4"/>
  <c r="AQV37" i="4"/>
  <c r="AQW37" i="4"/>
  <c r="AQX37" i="4"/>
  <c r="AQY37" i="4"/>
  <c r="AQZ37" i="4"/>
  <c r="ARA37" i="4"/>
  <c r="ARB37" i="4"/>
  <c r="ANV161" i="4"/>
  <c r="ANW161" i="4"/>
  <c r="ANX161" i="4"/>
  <c r="ANY161" i="4"/>
  <c r="ANZ161" i="4"/>
  <c r="AOA161" i="4"/>
  <c r="AOB161" i="4"/>
  <c r="AOC161" i="4"/>
  <c r="AOD161" i="4"/>
  <c r="AOE161" i="4"/>
  <c r="AOF161" i="4"/>
  <c r="AOG161" i="4"/>
  <c r="AOH161" i="4"/>
  <c r="AOI161" i="4"/>
  <c r="AOJ161" i="4"/>
  <c r="AOK161" i="4"/>
  <c r="AOL161" i="4"/>
  <c r="AOM161" i="4"/>
  <c r="AON161" i="4"/>
  <c r="AOO161" i="4"/>
  <c r="AOP161" i="4"/>
  <c r="AOQ161" i="4"/>
  <c r="AOR161" i="4"/>
  <c r="AOS161" i="4"/>
  <c r="AOT161" i="4"/>
  <c r="AOU161" i="4"/>
  <c r="AOV161" i="4"/>
  <c r="AOW161" i="4"/>
  <c r="AOX161" i="4"/>
  <c r="AOY161" i="4"/>
  <c r="AOZ161" i="4"/>
  <c r="APA161" i="4"/>
  <c r="APB161" i="4"/>
  <c r="APC161" i="4"/>
  <c r="APD161" i="4"/>
  <c r="APE161" i="4"/>
  <c r="APF161" i="4"/>
  <c r="APG161" i="4"/>
  <c r="APH161" i="4"/>
  <c r="API161" i="4"/>
  <c r="APJ161" i="4"/>
  <c r="APK161" i="4"/>
  <c r="APL161" i="4"/>
  <c r="APM161" i="4"/>
  <c r="APN161" i="4"/>
  <c r="APO161" i="4"/>
  <c r="APP161" i="4"/>
  <c r="APQ161" i="4"/>
  <c r="APR161" i="4"/>
  <c r="APS161" i="4"/>
  <c r="APT161" i="4"/>
  <c r="APU161" i="4"/>
  <c r="APV161" i="4"/>
  <c r="APW161" i="4"/>
  <c r="APX161" i="4"/>
  <c r="APY161" i="4"/>
  <c r="APZ161" i="4"/>
  <c r="AQA161" i="4"/>
  <c r="AQB161" i="4"/>
  <c r="AQC161" i="4"/>
  <c r="AQD161" i="4"/>
  <c r="AQE161" i="4"/>
  <c r="AQF161" i="4"/>
  <c r="AQG161" i="4"/>
  <c r="AQH161" i="4"/>
  <c r="AQI161" i="4"/>
  <c r="AQJ161" i="4"/>
  <c r="AQK161" i="4"/>
  <c r="AQL161" i="4"/>
  <c r="AQM161" i="4"/>
  <c r="AQN161" i="4"/>
  <c r="AQO161" i="4"/>
  <c r="AQP161" i="4"/>
  <c r="AQQ161" i="4"/>
  <c r="AQR161" i="4"/>
  <c r="AQS161" i="4"/>
  <c r="AQT161" i="4"/>
  <c r="AQU161" i="4"/>
  <c r="AQV161" i="4"/>
  <c r="AQW161" i="4"/>
  <c r="AQX161" i="4"/>
  <c r="AQY161" i="4"/>
  <c r="AQZ161" i="4"/>
  <c r="ARA161" i="4"/>
  <c r="ARB161" i="4"/>
  <c r="ANV60" i="4"/>
  <c r="ANW60" i="4"/>
  <c r="ANX60" i="4"/>
  <c r="ANY60" i="4"/>
  <c r="ANZ60" i="4"/>
  <c r="AOA60" i="4"/>
  <c r="AOB60" i="4"/>
  <c r="AOC60" i="4"/>
  <c r="AOD60" i="4"/>
  <c r="AOE60" i="4"/>
  <c r="AOF60" i="4"/>
  <c r="AOG60" i="4"/>
  <c r="AOH60" i="4"/>
  <c r="AOI60" i="4"/>
  <c r="AOJ60" i="4"/>
  <c r="AOK60" i="4"/>
  <c r="AOL60" i="4"/>
  <c r="AOM60" i="4"/>
  <c r="AON60" i="4"/>
  <c r="AOO60" i="4"/>
  <c r="AOP60" i="4"/>
  <c r="AOQ60" i="4"/>
  <c r="AOR60" i="4"/>
  <c r="AOS60" i="4"/>
  <c r="AOT60" i="4"/>
  <c r="AOU60" i="4"/>
  <c r="AOV60" i="4"/>
  <c r="AOW60" i="4"/>
  <c r="AOX60" i="4"/>
  <c r="AOY60" i="4"/>
  <c r="AOZ60" i="4"/>
  <c r="APA60" i="4"/>
  <c r="APB60" i="4"/>
  <c r="APC60" i="4"/>
  <c r="APD60" i="4"/>
  <c r="APE60" i="4"/>
  <c r="APF60" i="4"/>
  <c r="APG60" i="4"/>
  <c r="APH60" i="4"/>
  <c r="API60" i="4"/>
  <c r="APJ60" i="4"/>
  <c r="APK60" i="4"/>
  <c r="APL60" i="4"/>
  <c r="APM60" i="4"/>
  <c r="APN60" i="4"/>
  <c r="APO60" i="4"/>
  <c r="APP60" i="4"/>
  <c r="APQ60" i="4"/>
  <c r="APR60" i="4"/>
  <c r="APS60" i="4"/>
  <c r="APT60" i="4"/>
  <c r="APU60" i="4"/>
  <c r="APV60" i="4"/>
  <c r="APW60" i="4"/>
  <c r="APX60" i="4"/>
  <c r="APY60" i="4"/>
  <c r="APZ60" i="4"/>
  <c r="AQA60" i="4"/>
  <c r="AQB60" i="4"/>
  <c r="AQC60" i="4"/>
  <c r="AQD60" i="4"/>
  <c r="AQE60" i="4"/>
  <c r="AQF60" i="4"/>
  <c r="AQG60" i="4"/>
  <c r="AQH60" i="4"/>
  <c r="AQI60" i="4"/>
  <c r="AQJ60" i="4"/>
  <c r="AQK60" i="4"/>
  <c r="AQL60" i="4"/>
  <c r="AQM60" i="4"/>
  <c r="AQN60" i="4"/>
  <c r="AQO60" i="4"/>
  <c r="AQP60" i="4"/>
  <c r="AQQ60" i="4"/>
  <c r="AQR60" i="4"/>
  <c r="AQS60" i="4"/>
  <c r="AQT60" i="4"/>
  <c r="AQU60" i="4"/>
  <c r="AQV60" i="4"/>
  <c r="AQW60" i="4"/>
  <c r="AQX60" i="4"/>
  <c r="AQY60" i="4"/>
  <c r="AQZ60" i="4"/>
  <c r="ARA60" i="4"/>
  <c r="ARB60" i="4"/>
  <c r="ANV11" i="4"/>
  <c r="ANW11" i="4"/>
  <c r="ANX11" i="4"/>
  <c r="ANY11" i="4"/>
  <c r="ANZ11" i="4"/>
  <c r="AOA11" i="4"/>
  <c r="AOB11" i="4"/>
  <c r="AOC11" i="4"/>
  <c r="AOD11" i="4"/>
  <c r="AOE11" i="4"/>
  <c r="AOF11" i="4"/>
  <c r="AOG11" i="4"/>
  <c r="AOH11" i="4"/>
  <c r="AOI11" i="4"/>
  <c r="AOJ11" i="4"/>
  <c r="AOK11" i="4"/>
  <c r="AOL11" i="4"/>
  <c r="AOM11" i="4"/>
  <c r="AON11" i="4"/>
  <c r="AOO11" i="4"/>
  <c r="AOP11" i="4"/>
  <c r="AOQ11" i="4"/>
  <c r="AOR11" i="4"/>
  <c r="AOS11" i="4"/>
  <c r="AOT11" i="4"/>
  <c r="AOU11" i="4"/>
  <c r="AOV11" i="4"/>
  <c r="AOW11" i="4"/>
  <c r="AOX11" i="4"/>
  <c r="AOY11" i="4"/>
  <c r="AOZ11" i="4"/>
  <c r="APA11" i="4"/>
  <c r="APB11" i="4"/>
  <c r="APC11" i="4"/>
  <c r="APD11" i="4"/>
  <c r="APE11" i="4"/>
  <c r="APF11" i="4"/>
  <c r="APG11" i="4"/>
  <c r="APH11" i="4"/>
  <c r="API11" i="4"/>
  <c r="APJ11" i="4"/>
  <c r="APK11" i="4"/>
  <c r="APL11" i="4"/>
  <c r="APM11" i="4"/>
  <c r="APN11" i="4"/>
  <c r="APO11" i="4"/>
  <c r="APP11" i="4"/>
  <c r="APQ11" i="4"/>
  <c r="APR11" i="4"/>
  <c r="APS11" i="4"/>
  <c r="APT11" i="4"/>
  <c r="APU11" i="4"/>
  <c r="APV11" i="4"/>
  <c r="APW11" i="4"/>
  <c r="APX11" i="4"/>
  <c r="APY11" i="4"/>
  <c r="APZ11" i="4"/>
  <c r="AQA11" i="4"/>
  <c r="AQB11" i="4"/>
  <c r="AQC11" i="4"/>
  <c r="AQD11" i="4"/>
  <c r="AQE11" i="4"/>
  <c r="AQF11" i="4"/>
  <c r="AQG11" i="4"/>
  <c r="AQH11" i="4"/>
  <c r="AQI11" i="4"/>
  <c r="AQJ11" i="4"/>
  <c r="AQK11" i="4"/>
  <c r="AQL11" i="4"/>
  <c r="AQM11" i="4"/>
  <c r="AQN11" i="4"/>
  <c r="AQO11" i="4"/>
  <c r="AQP11" i="4"/>
  <c r="AQQ11" i="4"/>
  <c r="AQR11" i="4"/>
  <c r="AQS11" i="4"/>
  <c r="AQT11" i="4"/>
  <c r="AQU11" i="4"/>
  <c r="AQV11" i="4"/>
  <c r="AQW11" i="4"/>
  <c r="AQX11" i="4"/>
  <c r="AQY11" i="4"/>
  <c r="AQZ11" i="4"/>
  <c r="ARA11" i="4"/>
  <c r="ARB11" i="4"/>
  <c r="ANV68" i="4"/>
  <c r="ANW68" i="4"/>
  <c r="ANX68" i="4"/>
  <c r="ANY68" i="4"/>
  <c r="ANZ68" i="4"/>
  <c r="AOA68" i="4"/>
  <c r="AOB68" i="4"/>
  <c r="AOC68" i="4"/>
  <c r="AOD68" i="4"/>
  <c r="AOE68" i="4"/>
  <c r="AOF68" i="4"/>
  <c r="AOG68" i="4"/>
  <c r="AOH68" i="4"/>
  <c r="AOI68" i="4"/>
  <c r="AOJ68" i="4"/>
  <c r="AOK68" i="4"/>
  <c r="AOL68" i="4"/>
  <c r="AOM68" i="4"/>
  <c r="AON68" i="4"/>
  <c r="AOO68" i="4"/>
  <c r="AOP68" i="4"/>
  <c r="AOQ68" i="4"/>
  <c r="AOR68" i="4"/>
  <c r="AOS68" i="4"/>
  <c r="AOT68" i="4"/>
  <c r="AOU68" i="4"/>
  <c r="AOV68" i="4"/>
  <c r="AOW68" i="4"/>
  <c r="AOX68" i="4"/>
  <c r="AOY68" i="4"/>
  <c r="AOZ68" i="4"/>
  <c r="APA68" i="4"/>
  <c r="APB68" i="4"/>
  <c r="APC68" i="4"/>
  <c r="APD68" i="4"/>
  <c r="APE68" i="4"/>
  <c r="APF68" i="4"/>
  <c r="APG68" i="4"/>
  <c r="APH68" i="4"/>
  <c r="API68" i="4"/>
  <c r="APJ68" i="4"/>
  <c r="APK68" i="4"/>
  <c r="APL68" i="4"/>
  <c r="APM68" i="4"/>
  <c r="APN68" i="4"/>
  <c r="APO68" i="4"/>
  <c r="APP68" i="4"/>
  <c r="APQ68" i="4"/>
  <c r="APR68" i="4"/>
  <c r="APS68" i="4"/>
  <c r="APT68" i="4"/>
  <c r="APU68" i="4"/>
  <c r="APV68" i="4"/>
  <c r="APW68" i="4"/>
  <c r="APX68" i="4"/>
  <c r="APY68" i="4"/>
  <c r="APZ68" i="4"/>
  <c r="AQA68" i="4"/>
  <c r="AQB68" i="4"/>
  <c r="AQC68" i="4"/>
  <c r="AQD68" i="4"/>
  <c r="AQE68" i="4"/>
  <c r="AQF68" i="4"/>
  <c r="AQG68" i="4"/>
  <c r="AQH68" i="4"/>
  <c r="AQI68" i="4"/>
  <c r="AQJ68" i="4"/>
  <c r="AQK68" i="4"/>
  <c r="AQL68" i="4"/>
  <c r="AQM68" i="4"/>
  <c r="AQN68" i="4"/>
  <c r="AQO68" i="4"/>
  <c r="AQP68" i="4"/>
  <c r="AQQ68" i="4"/>
  <c r="AQR68" i="4"/>
  <c r="AQS68" i="4"/>
  <c r="AQT68" i="4"/>
  <c r="AQU68" i="4"/>
  <c r="AQV68" i="4"/>
  <c r="AQW68" i="4"/>
  <c r="AQX68" i="4"/>
  <c r="AQY68" i="4"/>
  <c r="AQZ68" i="4"/>
  <c r="ARA68" i="4"/>
  <c r="ARB68" i="4"/>
  <c r="ANV151" i="4"/>
  <c r="ANW151" i="4"/>
  <c r="ANX151" i="4"/>
  <c r="ANY151" i="4"/>
  <c r="ANZ151" i="4"/>
  <c r="AOA151" i="4"/>
  <c r="AOB151" i="4"/>
  <c r="AOC151" i="4"/>
  <c r="AOD151" i="4"/>
  <c r="AOE151" i="4"/>
  <c r="AOF151" i="4"/>
  <c r="AOG151" i="4"/>
  <c r="AOH151" i="4"/>
  <c r="AOI151" i="4"/>
  <c r="AOJ151" i="4"/>
  <c r="AOK151" i="4"/>
  <c r="AOL151" i="4"/>
  <c r="AOM151" i="4"/>
  <c r="AON151" i="4"/>
  <c r="AOO151" i="4"/>
  <c r="AOP151" i="4"/>
  <c r="AOQ151" i="4"/>
  <c r="AOR151" i="4"/>
  <c r="AOS151" i="4"/>
  <c r="AOT151" i="4"/>
  <c r="AOU151" i="4"/>
  <c r="AOV151" i="4"/>
  <c r="AOW151" i="4"/>
  <c r="AOX151" i="4"/>
  <c r="AOY151" i="4"/>
  <c r="AOZ151" i="4"/>
  <c r="APA151" i="4"/>
  <c r="APB151" i="4"/>
  <c r="APC151" i="4"/>
  <c r="APD151" i="4"/>
  <c r="APE151" i="4"/>
  <c r="APF151" i="4"/>
  <c r="APG151" i="4"/>
  <c r="APH151" i="4"/>
  <c r="API151" i="4"/>
  <c r="APJ151" i="4"/>
  <c r="APK151" i="4"/>
  <c r="APL151" i="4"/>
  <c r="APM151" i="4"/>
  <c r="APN151" i="4"/>
  <c r="APO151" i="4"/>
  <c r="APP151" i="4"/>
  <c r="APQ151" i="4"/>
  <c r="APR151" i="4"/>
  <c r="APS151" i="4"/>
  <c r="APT151" i="4"/>
  <c r="APU151" i="4"/>
  <c r="APV151" i="4"/>
  <c r="APW151" i="4"/>
  <c r="APX151" i="4"/>
  <c r="APY151" i="4"/>
  <c r="APZ151" i="4"/>
  <c r="AQA151" i="4"/>
  <c r="AQB151" i="4"/>
  <c r="AQC151" i="4"/>
  <c r="AQD151" i="4"/>
  <c r="AQE151" i="4"/>
  <c r="AQF151" i="4"/>
  <c r="AQG151" i="4"/>
  <c r="AQH151" i="4"/>
  <c r="AQI151" i="4"/>
  <c r="AQJ151" i="4"/>
  <c r="AQK151" i="4"/>
  <c r="AQL151" i="4"/>
  <c r="AQM151" i="4"/>
  <c r="AQN151" i="4"/>
  <c r="AQO151" i="4"/>
  <c r="AQP151" i="4"/>
  <c r="AQQ151" i="4"/>
  <c r="AQR151" i="4"/>
  <c r="AQS151" i="4"/>
  <c r="AQT151" i="4"/>
  <c r="AQU151" i="4"/>
  <c r="AQV151" i="4"/>
  <c r="AQW151" i="4"/>
  <c r="AQX151" i="4"/>
  <c r="AQY151" i="4"/>
  <c r="AQZ151" i="4"/>
  <c r="ARA151" i="4"/>
  <c r="ARB151" i="4"/>
  <c r="ANV8" i="4"/>
  <c r="ANW8" i="4"/>
  <c r="ANX8" i="4"/>
  <c r="ANY8" i="4"/>
  <c r="ANZ8" i="4"/>
  <c r="AOA8" i="4"/>
  <c r="AOB8" i="4"/>
  <c r="AOC8" i="4"/>
  <c r="AOD8" i="4"/>
  <c r="AOE8" i="4"/>
  <c r="AOF8" i="4"/>
  <c r="AOG8" i="4"/>
  <c r="AOH8" i="4"/>
  <c r="AOI8" i="4"/>
  <c r="AOJ8" i="4"/>
  <c r="AOK8" i="4"/>
  <c r="AOL8" i="4"/>
  <c r="AOM8" i="4"/>
  <c r="AON8" i="4"/>
  <c r="AOO8" i="4"/>
  <c r="AOP8" i="4"/>
  <c r="AOQ8" i="4"/>
  <c r="AOR8" i="4"/>
  <c r="AOS8" i="4"/>
  <c r="AOT8" i="4"/>
  <c r="AOU8" i="4"/>
  <c r="AOV8" i="4"/>
  <c r="AOW8" i="4"/>
  <c r="AOX8" i="4"/>
  <c r="AOY8" i="4"/>
  <c r="AOZ8" i="4"/>
  <c r="APA8" i="4"/>
  <c r="APB8" i="4"/>
  <c r="APC8" i="4"/>
  <c r="APD8" i="4"/>
  <c r="APE8" i="4"/>
  <c r="APF8" i="4"/>
  <c r="APG8" i="4"/>
  <c r="APH8" i="4"/>
  <c r="API8" i="4"/>
  <c r="APJ8" i="4"/>
  <c r="APK8" i="4"/>
  <c r="APL8" i="4"/>
  <c r="APM8" i="4"/>
  <c r="APN8" i="4"/>
  <c r="APO8" i="4"/>
  <c r="APP8" i="4"/>
  <c r="APQ8" i="4"/>
  <c r="APR8" i="4"/>
  <c r="APS8" i="4"/>
  <c r="APT8" i="4"/>
  <c r="APU8" i="4"/>
  <c r="APV8" i="4"/>
  <c r="APW8" i="4"/>
  <c r="APX8" i="4"/>
  <c r="APY8" i="4"/>
  <c r="APZ8" i="4"/>
  <c r="AQA8" i="4"/>
  <c r="AQB8" i="4"/>
  <c r="AQC8" i="4"/>
  <c r="AQD8" i="4"/>
  <c r="AQE8" i="4"/>
  <c r="AQF8" i="4"/>
  <c r="AQG8" i="4"/>
  <c r="AQH8" i="4"/>
  <c r="AQI8" i="4"/>
  <c r="AQJ8" i="4"/>
  <c r="AQK8" i="4"/>
  <c r="AQL8" i="4"/>
  <c r="AQM8" i="4"/>
  <c r="AQN8" i="4"/>
  <c r="AQO8" i="4"/>
  <c r="AQP8" i="4"/>
  <c r="AQQ8" i="4"/>
  <c r="AQR8" i="4"/>
  <c r="AQS8" i="4"/>
  <c r="AQT8" i="4"/>
  <c r="AQU8" i="4"/>
  <c r="AQV8" i="4"/>
  <c r="AQW8" i="4"/>
  <c r="AQX8" i="4"/>
  <c r="AQY8" i="4"/>
  <c r="AQZ8" i="4"/>
  <c r="ARA8" i="4"/>
  <c r="ARB8" i="4"/>
  <c r="ANV99" i="4"/>
  <c r="ANW99" i="4"/>
  <c r="ANX99" i="4"/>
  <c r="ANY99" i="4"/>
  <c r="ANZ99" i="4"/>
  <c r="AOA99" i="4"/>
  <c r="AOB99" i="4"/>
  <c r="AOC99" i="4"/>
  <c r="AOD99" i="4"/>
  <c r="AOE99" i="4"/>
  <c r="AOF99" i="4"/>
  <c r="AOG99" i="4"/>
  <c r="AOH99" i="4"/>
  <c r="AOI99" i="4"/>
  <c r="AOJ99" i="4"/>
  <c r="AOK99" i="4"/>
  <c r="AOL99" i="4"/>
  <c r="AOM99" i="4"/>
  <c r="AON99" i="4"/>
  <c r="AOO99" i="4"/>
  <c r="AOP99" i="4"/>
  <c r="AOQ99" i="4"/>
  <c r="AOR99" i="4"/>
  <c r="AOS99" i="4"/>
  <c r="AOT99" i="4"/>
  <c r="AOU99" i="4"/>
  <c r="AOV99" i="4"/>
  <c r="AOW99" i="4"/>
  <c r="AOX99" i="4"/>
  <c r="AOY99" i="4"/>
  <c r="AOZ99" i="4"/>
  <c r="APA99" i="4"/>
  <c r="APB99" i="4"/>
  <c r="APC99" i="4"/>
  <c r="APD99" i="4"/>
  <c r="APE99" i="4"/>
  <c r="APF99" i="4"/>
  <c r="APG99" i="4"/>
  <c r="APH99" i="4"/>
  <c r="API99" i="4"/>
  <c r="APJ99" i="4"/>
  <c r="APK99" i="4"/>
  <c r="APL99" i="4"/>
  <c r="APM99" i="4"/>
  <c r="APN99" i="4"/>
  <c r="APO99" i="4"/>
  <c r="APP99" i="4"/>
  <c r="APQ99" i="4"/>
  <c r="APR99" i="4"/>
  <c r="APS99" i="4"/>
  <c r="APT99" i="4"/>
  <c r="APU99" i="4"/>
  <c r="APV99" i="4"/>
  <c r="APW99" i="4"/>
  <c r="APX99" i="4"/>
  <c r="APY99" i="4"/>
  <c r="APZ99" i="4"/>
  <c r="AQA99" i="4"/>
  <c r="AQB99" i="4"/>
  <c r="AQC99" i="4"/>
  <c r="AQD99" i="4"/>
  <c r="AQE99" i="4"/>
  <c r="AQF99" i="4"/>
  <c r="AQG99" i="4"/>
  <c r="AQH99" i="4"/>
  <c r="AQI99" i="4"/>
  <c r="AQJ99" i="4"/>
  <c r="AQK99" i="4"/>
  <c r="AQL99" i="4"/>
  <c r="AQM99" i="4"/>
  <c r="AQN99" i="4"/>
  <c r="AQO99" i="4"/>
  <c r="AQP99" i="4"/>
  <c r="AQQ99" i="4"/>
  <c r="AQR99" i="4"/>
  <c r="AQS99" i="4"/>
  <c r="AQT99" i="4"/>
  <c r="AQU99" i="4"/>
  <c r="AQV99" i="4"/>
  <c r="AQW99" i="4"/>
  <c r="AQX99" i="4"/>
  <c r="AQY99" i="4"/>
  <c r="AQZ99" i="4"/>
  <c r="ARA99" i="4"/>
  <c r="ARB99" i="4"/>
  <c r="ANV5" i="4"/>
  <c r="ANW5" i="4"/>
  <c r="ANX5" i="4"/>
  <c r="ANY5" i="4"/>
  <c r="ANZ5" i="4"/>
  <c r="AOA5" i="4"/>
  <c r="AOB5" i="4"/>
  <c r="AOC5" i="4"/>
  <c r="AOD5" i="4"/>
  <c r="AOE5" i="4"/>
  <c r="AOF5" i="4"/>
  <c r="AOG5" i="4"/>
  <c r="AOH5" i="4"/>
  <c r="AOI5" i="4"/>
  <c r="AOJ5" i="4"/>
  <c r="AOK5" i="4"/>
  <c r="AOL5" i="4"/>
  <c r="AOM5" i="4"/>
  <c r="AON5" i="4"/>
  <c r="AOO5" i="4"/>
  <c r="AOP5" i="4"/>
  <c r="AOQ5" i="4"/>
  <c r="AOR5" i="4"/>
  <c r="AOS5" i="4"/>
  <c r="AOT5" i="4"/>
  <c r="AOU5" i="4"/>
  <c r="AOV5" i="4"/>
  <c r="AOW5" i="4"/>
  <c r="AOX5" i="4"/>
  <c r="AOY5" i="4"/>
  <c r="AOZ5" i="4"/>
  <c r="APA5" i="4"/>
  <c r="APB5" i="4"/>
  <c r="APC5" i="4"/>
  <c r="APD5" i="4"/>
  <c r="APE5" i="4"/>
  <c r="APF5" i="4"/>
  <c r="APG5" i="4"/>
  <c r="APH5" i="4"/>
  <c r="API5" i="4"/>
  <c r="APJ5" i="4"/>
  <c r="APK5" i="4"/>
  <c r="APL5" i="4"/>
  <c r="APM5" i="4"/>
  <c r="APN5" i="4"/>
  <c r="APO5" i="4"/>
  <c r="APP5" i="4"/>
  <c r="APQ5" i="4"/>
  <c r="APR5" i="4"/>
  <c r="APS5" i="4"/>
  <c r="APT5" i="4"/>
  <c r="APU5" i="4"/>
  <c r="APV5" i="4"/>
  <c r="APW5" i="4"/>
  <c r="APX5" i="4"/>
  <c r="APY5" i="4"/>
  <c r="APZ5" i="4"/>
  <c r="AQA5" i="4"/>
  <c r="AQB5" i="4"/>
  <c r="AQC5" i="4"/>
  <c r="AQD5" i="4"/>
  <c r="AQE5" i="4"/>
  <c r="AQF5" i="4"/>
  <c r="AQG5" i="4"/>
  <c r="AQH5" i="4"/>
  <c r="AQI5" i="4"/>
  <c r="AQJ5" i="4"/>
  <c r="AQK5" i="4"/>
  <c r="AQL5" i="4"/>
  <c r="AQM5" i="4"/>
  <c r="AQN5" i="4"/>
  <c r="AQO5" i="4"/>
  <c r="AQP5" i="4"/>
  <c r="AQQ5" i="4"/>
  <c r="AQR5" i="4"/>
  <c r="AQS5" i="4"/>
  <c r="AQT5" i="4"/>
  <c r="AQU5" i="4"/>
  <c r="AQV5" i="4"/>
  <c r="AQW5" i="4"/>
  <c r="AQX5" i="4"/>
  <c r="AQY5" i="4"/>
  <c r="AQZ5" i="4"/>
  <c r="ARA5" i="4"/>
  <c r="ARB5" i="4"/>
  <c r="ANV78" i="4"/>
  <c r="ANW78" i="4"/>
  <c r="ANX78" i="4"/>
  <c r="ANY78" i="4"/>
  <c r="ANZ78" i="4"/>
  <c r="AOA78" i="4"/>
  <c r="AOB78" i="4"/>
  <c r="AOC78" i="4"/>
  <c r="AOD78" i="4"/>
  <c r="AOE78" i="4"/>
  <c r="AOF78" i="4"/>
  <c r="AOG78" i="4"/>
  <c r="AOH78" i="4"/>
  <c r="AOI78" i="4"/>
  <c r="AOJ78" i="4"/>
  <c r="AOK78" i="4"/>
  <c r="AOL78" i="4"/>
  <c r="AOM78" i="4"/>
  <c r="AON78" i="4"/>
  <c r="AOO78" i="4"/>
  <c r="AOP78" i="4"/>
  <c r="AOQ78" i="4"/>
  <c r="AOR78" i="4"/>
  <c r="AOS78" i="4"/>
  <c r="AOT78" i="4"/>
  <c r="AOU78" i="4"/>
  <c r="AOV78" i="4"/>
  <c r="AOW78" i="4"/>
  <c r="AOX78" i="4"/>
  <c r="AOY78" i="4"/>
  <c r="AOZ78" i="4"/>
  <c r="APA78" i="4"/>
  <c r="APB78" i="4"/>
  <c r="APC78" i="4"/>
  <c r="APD78" i="4"/>
  <c r="APE78" i="4"/>
  <c r="APF78" i="4"/>
  <c r="APG78" i="4"/>
  <c r="APH78" i="4"/>
  <c r="API78" i="4"/>
  <c r="APJ78" i="4"/>
  <c r="APK78" i="4"/>
  <c r="APL78" i="4"/>
  <c r="APM78" i="4"/>
  <c r="APN78" i="4"/>
  <c r="APO78" i="4"/>
  <c r="APP78" i="4"/>
  <c r="APQ78" i="4"/>
  <c r="APR78" i="4"/>
  <c r="APS78" i="4"/>
  <c r="APT78" i="4"/>
  <c r="APU78" i="4"/>
  <c r="APV78" i="4"/>
  <c r="APW78" i="4"/>
  <c r="APX78" i="4"/>
  <c r="APY78" i="4"/>
  <c r="APZ78" i="4"/>
  <c r="AQA78" i="4"/>
  <c r="AQB78" i="4"/>
  <c r="AQC78" i="4"/>
  <c r="AQD78" i="4"/>
  <c r="AQE78" i="4"/>
  <c r="AQF78" i="4"/>
  <c r="AQG78" i="4"/>
  <c r="AQH78" i="4"/>
  <c r="AQI78" i="4"/>
  <c r="AQJ78" i="4"/>
  <c r="AQK78" i="4"/>
  <c r="AQL78" i="4"/>
  <c r="AQM78" i="4"/>
  <c r="AQN78" i="4"/>
  <c r="AQO78" i="4"/>
  <c r="AQP78" i="4"/>
  <c r="AQQ78" i="4"/>
  <c r="AQR78" i="4"/>
  <c r="AQS78" i="4"/>
  <c r="AQT78" i="4"/>
  <c r="AQU78" i="4"/>
  <c r="AQV78" i="4"/>
  <c r="AQW78" i="4"/>
  <c r="AQX78" i="4"/>
  <c r="AQY78" i="4"/>
  <c r="AQZ78" i="4"/>
  <c r="ARA78" i="4"/>
  <c r="ARB78" i="4"/>
  <c r="ANV120" i="4"/>
  <c r="ANW120" i="4"/>
  <c r="ANX120" i="4"/>
  <c r="ANY120" i="4"/>
  <c r="ANZ120" i="4"/>
  <c r="AOA120" i="4"/>
  <c r="AOB120" i="4"/>
  <c r="AOC120" i="4"/>
  <c r="AOD120" i="4"/>
  <c r="AOE120" i="4"/>
  <c r="AOF120" i="4"/>
  <c r="AOG120" i="4"/>
  <c r="AOH120" i="4"/>
  <c r="AOI120" i="4"/>
  <c r="AOJ120" i="4"/>
  <c r="AOK120" i="4"/>
  <c r="AOL120" i="4"/>
  <c r="AOM120" i="4"/>
  <c r="AON120" i="4"/>
  <c r="AOO120" i="4"/>
  <c r="AOP120" i="4"/>
  <c r="AOQ120" i="4"/>
  <c r="AOR120" i="4"/>
  <c r="AOS120" i="4"/>
  <c r="AOT120" i="4"/>
  <c r="AOU120" i="4"/>
  <c r="AOV120" i="4"/>
  <c r="AOW120" i="4"/>
  <c r="AOX120" i="4"/>
  <c r="AOY120" i="4"/>
  <c r="AOZ120" i="4"/>
  <c r="APA120" i="4"/>
  <c r="APB120" i="4"/>
  <c r="APC120" i="4"/>
  <c r="APD120" i="4"/>
  <c r="APE120" i="4"/>
  <c r="APF120" i="4"/>
  <c r="APG120" i="4"/>
  <c r="APH120" i="4"/>
  <c r="API120" i="4"/>
  <c r="APJ120" i="4"/>
  <c r="APK120" i="4"/>
  <c r="APL120" i="4"/>
  <c r="APM120" i="4"/>
  <c r="APN120" i="4"/>
  <c r="APO120" i="4"/>
  <c r="APP120" i="4"/>
  <c r="APQ120" i="4"/>
  <c r="APR120" i="4"/>
  <c r="APS120" i="4"/>
  <c r="APT120" i="4"/>
  <c r="APU120" i="4"/>
  <c r="APV120" i="4"/>
  <c r="APW120" i="4"/>
  <c r="APX120" i="4"/>
  <c r="APY120" i="4"/>
  <c r="APZ120" i="4"/>
  <c r="AQA120" i="4"/>
  <c r="AQB120" i="4"/>
  <c r="AQC120" i="4"/>
  <c r="AQD120" i="4"/>
  <c r="AQE120" i="4"/>
  <c r="AQF120" i="4"/>
  <c r="AQG120" i="4"/>
  <c r="AQH120" i="4"/>
  <c r="AQI120" i="4"/>
  <c r="AQJ120" i="4"/>
  <c r="AQK120" i="4"/>
  <c r="AQL120" i="4"/>
  <c r="AQM120" i="4"/>
  <c r="AQN120" i="4"/>
  <c r="AQO120" i="4"/>
  <c r="AQP120" i="4"/>
  <c r="AQQ120" i="4"/>
  <c r="AQR120" i="4"/>
  <c r="AQS120" i="4"/>
  <c r="AQT120" i="4"/>
  <c r="AQU120" i="4"/>
  <c r="AQV120" i="4"/>
  <c r="AQW120" i="4"/>
  <c r="AQX120" i="4"/>
  <c r="AQY120" i="4"/>
  <c r="AQZ120" i="4"/>
  <c r="ARA120" i="4"/>
  <c r="ARB120" i="4"/>
  <c r="ANV88" i="4"/>
  <c r="ANW88" i="4"/>
  <c r="ANX88" i="4"/>
  <c r="ANY88" i="4"/>
  <c r="ANZ88" i="4"/>
  <c r="AOA88" i="4"/>
  <c r="AOB88" i="4"/>
  <c r="AOC88" i="4"/>
  <c r="AOD88" i="4"/>
  <c r="AOE88" i="4"/>
  <c r="AOF88" i="4"/>
  <c r="AOG88" i="4"/>
  <c r="AOH88" i="4"/>
  <c r="AOI88" i="4"/>
  <c r="AOJ88" i="4"/>
  <c r="AOK88" i="4"/>
  <c r="AOL88" i="4"/>
  <c r="AOM88" i="4"/>
  <c r="AON88" i="4"/>
  <c r="AOO88" i="4"/>
  <c r="AOP88" i="4"/>
  <c r="AOQ88" i="4"/>
  <c r="AOR88" i="4"/>
  <c r="AOS88" i="4"/>
  <c r="AOT88" i="4"/>
  <c r="AOU88" i="4"/>
  <c r="AOV88" i="4"/>
  <c r="AOW88" i="4"/>
  <c r="AOX88" i="4"/>
  <c r="AOY88" i="4"/>
  <c r="AOZ88" i="4"/>
  <c r="APA88" i="4"/>
  <c r="APB88" i="4"/>
  <c r="APC88" i="4"/>
  <c r="APD88" i="4"/>
  <c r="APE88" i="4"/>
  <c r="APF88" i="4"/>
  <c r="APG88" i="4"/>
  <c r="APH88" i="4"/>
  <c r="API88" i="4"/>
  <c r="APJ88" i="4"/>
  <c r="APK88" i="4"/>
  <c r="APL88" i="4"/>
  <c r="APM88" i="4"/>
  <c r="APN88" i="4"/>
  <c r="APO88" i="4"/>
  <c r="APP88" i="4"/>
  <c r="APQ88" i="4"/>
  <c r="APR88" i="4"/>
  <c r="APS88" i="4"/>
  <c r="APT88" i="4"/>
  <c r="APU88" i="4"/>
  <c r="APV88" i="4"/>
  <c r="APW88" i="4"/>
  <c r="APX88" i="4"/>
  <c r="APY88" i="4"/>
  <c r="APZ88" i="4"/>
  <c r="AQA88" i="4"/>
  <c r="AQB88" i="4"/>
  <c r="AQC88" i="4"/>
  <c r="AQD88" i="4"/>
  <c r="AQE88" i="4"/>
  <c r="AQF88" i="4"/>
  <c r="AQG88" i="4"/>
  <c r="AQH88" i="4"/>
  <c r="AQI88" i="4"/>
  <c r="AQJ88" i="4"/>
  <c r="AQK88" i="4"/>
  <c r="AQL88" i="4"/>
  <c r="AQM88" i="4"/>
  <c r="AQN88" i="4"/>
  <c r="AQO88" i="4"/>
  <c r="AQP88" i="4"/>
  <c r="AQQ88" i="4"/>
  <c r="AQR88" i="4"/>
  <c r="AQS88" i="4"/>
  <c r="AQT88" i="4"/>
  <c r="AQU88" i="4"/>
  <c r="AQV88" i="4"/>
  <c r="AQW88" i="4"/>
  <c r="AQX88" i="4"/>
  <c r="AQY88" i="4"/>
  <c r="AQZ88" i="4"/>
  <c r="ARA88" i="4"/>
  <c r="ARB88" i="4"/>
  <c r="ANV30" i="4"/>
  <c r="ANW30" i="4"/>
  <c r="ANX30" i="4"/>
  <c r="ANY30" i="4"/>
  <c r="ANZ30" i="4"/>
  <c r="AOA30" i="4"/>
  <c r="AOB30" i="4"/>
  <c r="AOC30" i="4"/>
  <c r="AOD30" i="4"/>
  <c r="AOE30" i="4"/>
  <c r="AOF30" i="4"/>
  <c r="AOG30" i="4"/>
  <c r="AOH30" i="4"/>
  <c r="AOI30" i="4"/>
  <c r="AOJ30" i="4"/>
  <c r="AOK30" i="4"/>
  <c r="AOL30" i="4"/>
  <c r="AOM30" i="4"/>
  <c r="AON30" i="4"/>
  <c r="AOO30" i="4"/>
  <c r="AOP30" i="4"/>
  <c r="AOQ30" i="4"/>
  <c r="AOR30" i="4"/>
  <c r="AOS30" i="4"/>
  <c r="AOT30" i="4"/>
  <c r="AOU30" i="4"/>
  <c r="AOV30" i="4"/>
  <c r="AOW30" i="4"/>
  <c r="AOX30" i="4"/>
  <c r="AOY30" i="4"/>
  <c r="AOZ30" i="4"/>
  <c r="APA30" i="4"/>
  <c r="APB30" i="4"/>
  <c r="APC30" i="4"/>
  <c r="APD30" i="4"/>
  <c r="APE30" i="4"/>
  <c r="APF30" i="4"/>
  <c r="APG30" i="4"/>
  <c r="APH30" i="4"/>
  <c r="API30" i="4"/>
  <c r="APJ30" i="4"/>
  <c r="APK30" i="4"/>
  <c r="APL30" i="4"/>
  <c r="APM30" i="4"/>
  <c r="APN30" i="4"/>
  <c r="APO30" i="4"/>
  <c r="APP30" i="4"/>
  <c r="APQ30" i="4"/>
  <c r="APR30" i="4"/>
  <c r="APS30" i="4"/>
  <c r="APT30" i="4"/>
  <c r="APU30" i="4"/>
  <c r="APV30" i="4"/>
  <c r="APW30" i="4"/>
  <c r="APX30" i="4"/>
  <c r="APY30" i="4"/>
  <c r="APZ30" i="4"/>
  <c r="AQA30" i="4"/>
  <c r="AQB30" i="4"/>
  <c r="AQC30" i="4"/>
  <c r="AQD30" i="4"/>
  <c r="AQE30" i="4"/>
  <c r="AQF30" i="4"/>
  <c r="AQG30" i="4"/>
  <c r="AQH30" i="4"/>
  <c r="AQI30" i="4"/>
  <c r="AQJ30" i="4"/>
  <c r="AQK30" i="4"/>
  <c r="AQL30" i="4"/>
  <c r="AQM30" i="4"/>
  <c r="AQN30" i="4"/>
  <c r="AQO30" i="4"/>
  <c r="AQP30" i="4"/>
  <c r="AQQ30" i="4"/>
  <c r="AQR30" i="4"/>
  <c r="AQS30" i="4"/>
  <c r="AQT30" i="4"/>
  <c r="AQU30" i="4"/>
  <c r="AQV30" i="4"/>
  <c r="AQW30" i="4"/>
  <c r="AQX30" i="4"/>
  <c r="AQY30" i="4"/>
  <c r="AQZ30" i="4"/>
  <c r="ARA30" i="4"/>
  <c r="ARB30" i="4"/>
  <c r="ANV94" i="4"/>
  <c r="ANW94" i="4"/>
  <c r="ANX94" i="4"/>
  <c r="ANY94" i="4"/>
  <c r="ANZ94" i="4"/>
  <c r="AOA94" i="4"/>
  <c r="AOB94" i="4"/>
  <c r="AOC94" i="4"/>
  <c r="AOD94" i="4"/>
  <c r="AOE94" i="4"/>
  <c r="AOF94" i="4"/>
  <c r="AOG94" i="4"/>
  <c r="AOH94" i="4"/>
  <c r="AOI94" i="4"/>
  <c r="AOJ94" i="4"/>
  <c r="AOK94" i="4"/>
  <c r="AOL94" i="4"/>
  <c r="AOM94" i="4"/>
  <c r="AON94" i="4"/>
  <c r="AOO94" i="4"/>
  <c r="AOP94" i="4"/>
  <c r="AOQ94" i="4"/>
  <c r="AOR94" i="4"/>
  <c r="AOS94" i="4"/>
  <c r="AOT94" i="4"/>
  <c r="AOU94" i="4"/>
  <c r="AOV94" i="4"/>
  <c r="AOW94" i="4"/>
  <c r="AOX94" i="4"/>
  <c r="AOY94" i="4"/>
  <c r="AOZ94" i="4"/>
  <c r="APA94" i="4"/>
  <c r="APB94" i="4"/>
  <c r="APC94" i="4"/>
  <c r="APD94" i="4"/>
  <c r="APE94" i="4"/>
  <c r="APF94" i="4"/>
  <c r="APG94" i="4"/>
  <c r="APH94" i="4"/>
  <c r="API94" i="4"/>
  <c r="APJ94" i="4"/>
  <c r="APK94" i="4"/>
  <c r="APL94" i="4"/>
  <c r="APM94" i="4"/>
  <c r="APN94" i="4"/>
  <c r="APO94" i="4"/>
  <c r="APP94" i="4"/>
  <c r="APQ94" i="4"/>
  <c r="APR94" i="4"/>
  <c r="APS94" i="4"/>
  <c r="APT94" i="4"/>
  <c r="APU94" i="4"/>
  <c r="APV94" i="4"/>
  <c r="APW94" i="4"/>
  <c r="APX94" i="4"/>
  <c r="APY94" i="4"/>
  <c r="APZ94" i="4"/>
  <c r="AQA94" i="4"/>
  <c r="AQB94" i="4"/>
  <c r="AQC94" i="4"/>
  <c r="AQD94" i="4"/>
  <c r="AQE94" i="4"/>
  <c r="AQF94" i="4"/>
  <c r="AQG94" i="4"/>
  <c r="AQH94" i="4"/>
  <c r="AQI94" i="4"/>
  <c r="AQJ94" i="4"/>
  <c r="AQK94" i="4"/>
  <c r="AQL94" i="4"/>
  <c r="AQM94" i="4"/>
  <c r="AQN94" i="4"/>
  <c r="AQO94" i="4"/>
  <c r="AQP94" i="4"/>
  <c r="AQQ94" i="4"/>
  <c r="AQR94" i="4"/>
  <c r="AQS94" i="4"/>
  <c r="AQT94" i="4"/>
  <c r="AQU94" i="4"/>
  <c r="AQV94" i="4"/>
  <c r="AQW94" i="4"/>
  <c r="AQX94" i="4"/>
  <c r="AQY94" i="4"/>
  <c r="AQZ94" i="4"/>
  <c r="ARA94" i="4"/>
  <c r="ARB94" i="4"/>
  <c r="ANV121" i="4"/>
  <c r="ANW121" i="4"/>
  <c r="ANX121" i="4"/>
  <c r="ANY121" i="4"/>
  <c r="ANZ121" i="4"/>
  <c r="AOA121" i="4"/>
  <c r="AOB121" i="4"/>
  <c r="AOC121" i="4"/>
  <c r="AOD121" i="4"/>
  <c r="AOE121" i="4"/>
  <c r="AOF121" i="4"/>
  <c r="AOG121" i="4"/>
  <c r="AOH121" i="4"/>
  <c r="AOI121" i="4"/>
  <c r="AOJ121" i="4"/>
  <c r="AOK121" i="4"/>
  <c r="AOL121" i="4"/>
  <c r="AOM121" i="4"/>
  <c r="AON121" i="4"/>
  <c r="AOO121" i="4"/>
  <c r="AOP121" i="4"/>
  <c r="AOQ121" i="4"/>
  <c r="AOR121" i="4"/>
  <c r="AOS121" i="4"/>
  <c r="AOT121" i="4"/>
  <c r="AOU121" i="4"/>
  <c r="AOV121" i="4"/>
  <c r="AOW121" i="4"/>
  <c r="AOX121" i="4"/>
  <c r="AOY121" i="4"/>
  <c r="AOZ121" i="4"/>
  <c r="APA121" i="4"/>
  <c r="APB121" i="4"/>
  <c r="APC121" i="4"/>
  <c r="APD121" i="4"/>
  <c r="APE121" i="4"/>
  <c r="APF121" i="4"/>
  <c r="APG121" i="4"/>
  <c r="APH121" i="4"/>
  <c r="API121" i="4"/>
  <c r="APJ121" i="4"/>
  <c r="APK121" i="4"/>
  <c r="APL121" i="4"/>
  <c r="APM121" i="4"/>
  <c r="APN121" i="4"/>
  <c r="APO121" i="4"/>
  <c r="APP121" i="4"/>
  <c r="APQ121" i="4"/>
  <c r="APR121" i="4"/>
  <c r="APS121" i="4"/>
  <c r="APT121" i="4"/>
  <c r="APU121" i="4"/>
  <c r="APV121" i="4"/>
  <c r="APW121" i="4"/>
  <c r="APX121" i="4"/>
  <c r="APY121" i="4"/>
  <c r="APZ121" i="4"/>
  <c r="AQA121" i="4"/>
  <c r="AQB121" i="4"/>
  <c r="AQC121" i="4"/>
  <c r="AQD121" i="4"/>
  <c r="AQE121" i="4"/>
  <c r="AQF121" i="4"/>
  <c r="AQG121" i="4"/>
  <c r="AQH121" i="4"/>
  <c r="AQI121" i="4"/>
  <c r="AQJ121" i="4"/>
  <c r="AQK121" i="4"/>
  <c r="AQL121" i="4"/>
  <c r="AQM121" i="4"/>
  <c r="AQN121" i="4"/>
  <c r="AQO121" i="4"/>
  <c r="AQP121" i="4"/>
  <c r="AQQ121" i="4"/>
  <c r="AQR121" i="4"/>
  <c r="AQS121" i="4"/>
  <c r="AQT121" i="4"/>
  <c r="AQU121" i="4"/>
  <c r="AQV121" i="4"/>
  <c r="AQW121" i="4"/>
  <c r="AQX121" i="4"/>
  <c r="AQY121" i="4"/>
  <c r="AQZ121" i="4"/>
  <c r="ARA121" i="4"/>
  <c r="ARB121" i="4"/>
  <c r="ANV142" i="4"/>
  <c r="ANW142" i="4"/>
  <c r="ANX142" i="4"/>
  <c r="ANY142" i="4"/>
  <c r="ANZ142" i="4"/>
  <c r="AOA142" i="4"/>
  <c r="AOB142" i="4"/>
  <c r="AOC142" i="4"/>
  <c r="AOD142" i="4"/>
  <c r="AOE142" i="4"/>
  <c r="AOF142" i="4"/>
  <c r="AOG142" i="4"/>
  <c r="AOH142" i="4"/>
  <c r="AOI142" i="4"/>
  <c r="AOJ142" i="4"/>
  <c r="AOK142" i="4"/>
  <c r="AOL142" i="4"/>
  <c r="AOM142" i="4"/>
  <c r="AON142" i="4"/>
  <c r="AOO142" i="4"/>
  <c r="AOP142" i="4"/>
  <c r="AOQ142" i="4"/>
  <c r="AOR142" i="4"/>
  <c r="AOS142" i="4"/>
  <c r="AOT142" i="4"/>
  <c r="AOU142" i="4"/>
  <c r="AOV142" i="4"/>
  <c r="AOW142" i="4"/>
  <c r="AOX142" i="4"/>
  <c r="AOY142" i="4"/>
  <c r="AOZ142" i="4"/>
  <c r="APA142" i="4"/>
  <c r="APB142" i="4"/>
  <c r="APC142" i="4"/>
  <c r="APD142" i="4"/>
  <c r="APE142" i="4"/>
  <c r="APF142" i="4"/>
  <c r="APG142" i="4"/>
  <c r="APH142" i="4"/>
  <c r="API142" i="4"/>
  <c r="APJ142" i="4"/>
  <c r="APK142" i="4"/>
  <c r="APL142" i="4"/>
  <c r="APM142" i="4"/>
  <c r="APN142" i="4"/>
  <c r="APO142" i="4"/>
  <c r="APP142" i="4"/>
  <c r="APQ142" i="4"/>
  <c r="APR142" i="4"/>
  <c r="APS142" i="4"/>
  <c r="APT142" i="4"/>
  <c r="APU142" i="4"/>
  <c r="APV142" i="4"/>
  <c r="APW142" i="4"/>
  <c r="APX142" i="4"/>
  <c r="APY142" i="4"/>
  <c r="APZ142" i="4"/>
  <c r="AQA142" i="4"/>
  <c r="AQB142" i="4"/>
  <c r="AQC142" i="4"/>
  <c r="AQD142" i="4"/>
  <c r="AQE142" i="4"/>
  <c r="AQF142" i="4"/>
  <c r="AQG142" i="4"/>
  <c r="AQH142" i="4"/>
  <c r="AQI142" i="4"/>
  <c r="AQJ142" i="4"/>
  <c r="AQK142" i="4"/>
  <c r="AQL142" i="4"/>
  <c r="AQM142" i="4"/>
  <c r="AQN142" i="4"/>
  <c r="AQO142" i="4"/>
  <c r="AQP142" i="4"/>
  <c r="AQQ142" i="4"/>
  <c r="AQR142" i="4"/>
  <c r="AQS142" i="4"/>
  <c r="AQT142" i="4"/>
  <c r="AQU142" i="4"/>
  <c r="AQV142" i="4"/>
  <c r="AQW142" i="4"/>
  <c r="AQX142" i="4"/>
  <c r="AQY142" i="4"/>
  <c r="AQZ142" i="4"/>
  <c r="ARA142" i="4"/>
  <c r="ARB142" i="4"/>
  <c r="ANV145" i="4"/>
  <c r="ANW145" i="4"/>
  <c r="ANX145" i="4"/>
  <c r="ANY145" i="4"/>
  <c r="ANZ145" i="4"/>
  <c r="AOA145" i="4"/>
  <c r="AOB145" i="4"/>
  <c r="AOC145" i="4"/>
  <c r="AOD145" i="4"/>
  <c r="AOE145" i="4"/>
  <c r="AOF145" i="4"/>
  <c r="AOG145" i="4"/>
  <c r="AOH145" i="4"/>
  <c r="AOI145" i="4"/>
  <c r="AOJ145" i="4"/>
  <c r="AOK145" i="4"/>
  <c r="AOL145" i="4"/>
  <c r="AOM145" i="4"/>
  <c r="AON145" i="4"/>
  <c r="AOO145" i="4"/>
  <c r="AOP145" i="4"/>
  <c r="AOQ145" i="4"/>
  <c r="AOR145" i="4"/>
  <c r="AOS145" i="4"/>
  <c r="AOT145" i="4"/>
  <c r="AOU145" i="4"/>
  <c r="AOV145" i="4"/>
  <c r="AOW145" i="4"/>
  <c r="AOX145" i="4"/>
  <c r="AOY145" i="4"/>
  <c r="AOZ145" i="4"/>
  <c r="APA145" i="4"/>
  <c r="APB145" i="4"/>
  <c r="APC145" i="4"/>
  <c r="APD145" i="4"/>
  <c r="APE145" i="4"/>
  <c r="APF145" i="4"/>
  <c r="APG145" i="4"/>
  <c r="APH145" i="4"/>
  <c r="API145" i="4"/>
  <c r="APJ145" i="4"/>
  <c r="APK145" i="4"/>
  <c r="APL145" i="4"/>
  <c r="APM145" i="4"/>
  <c r="APN145" i="4"/>
  <c r="APO145" i="4"/>
  <c r="APP145" i="4"/>
  <c r="APQ145" i="4"/>
  <c r="APR145" i="4"/>
  <c r="APS145" i="4"/>
  <c r="APT145" i="4"/>
  <c r="APU145" i="4"/>
  <c r="APV145" i="4"/>
  <c r="APW145" i="4"/>
  <c r="APX145" i="4"/>
  <c r="APY145" i="4"/>
  <c r="APZ145" i="4"/>
  <c r="AQA145" i="4"/>
  <c r="AQB145" i="4"/>
  <c r="AQC145" i="4"/>
  <c r="AQD145" i="4"/>
  <c r="AQE145" i="4"/>
  <c r="AQF145" i="4"/>
  <c r="AQG145" i="4"/>
  <c r="AQH145" i="4"/>
  <c r="AQI145" i="4"/>
  <c r="AQJ145" i="4"/>
  <c r="AQK145" i="4"/>
  <c r="AQL145" i="4"/>
  <c r="AQM145" i="4"/>
  <c r="AQN145" i="4"/>
  <c r="AQO145" i="4"/>
  <c r="AQP145" i="4"/>
  <c r="AQQ145" i="4"/>
  <c r="AQR145" i="4"/>
  <c r="AQS145" i="4"/>
  <c r="AQT145" i="4"/>
  <c r="AQU145" i="4"/>
  <c r="AQV145" i="4"/>
  <c r="AQW145" i="4"/>
  <c r="AQX145" i="4"/>
  <c r="AQY145" i="4"/>
  <c r="AQZ145" i="4"/>
  <c r="ARA145" i="4"/>
  <c r="ARB145" i="4"/>
  <c r="ANV21" i="4"/>
  <c r="ANW21" i="4"/>
  <c r="ANX21" i="4"/>
  <c r="ANY21" i="4"/>
  <c r="ANZ21" i="4"/>
  <c r="AOA21" i="4"/>
  <c r="AOB21" i="4"/>
  <c r="AOC21" i="4"/>
  <c r="AOD21" i="4"/>
  <c r="AOE21" i="4"/>
  <c r="AOF21" i="4"/>
  <c r="AOG21" i="4"/>
  <c r="AOH21" i="4"/>
  <c r="AOI21" i="4"/>
  <c r="AOJ21" i="4"/>
  <c r="AOK21" i="4"/>
  <c r="AOL21" i="4"/>
  <c r="AOM21" i="4"/>
  <c r="AON21" i="4"/>
  <c r="AOO21" i="4"/>
  <c r="AOP21" i="4"/>
  <c r="AOQ21" i="4"/>
  <c r="AOR21" i="4"/>
  <c r="AOS21" i="4"/>
  <c r="AOT21" i="4"/>
  <c r="AOU21" i="4"/>
  <c r="AOV21" i="4"/>
  <c r="AOW21" i="4"/>
  <c r="AOX21" i="4"/>
  <c r="AOY21" i="4"/>
  <c r="AOZ21" i="4"/>
  <c r="APA21" i="4"/>
  <c r="APB21" i="4"/>
  <c r="APC21" i="4"/>
  <c r="APD21" i="4"/>
  <c r="APE21" i="4"/>
  <c r="APF21" i="4"/>
  <c r="APG21" i="4"/>
  <c r="APH21" i="4"/>
  <c r="API21" i="4"/>
  <c r="APJ21" i="4"/>
  <c r="APK21" i="4"/>
  <c r="APL21" i="4"/>
  <c r="APM21" i="4"/>
  <c r="APN21" i="4"/>
  <c r="APO21" i="4"/>
  <c r="APP21" i="4"/>
  <c r="APQ21" i="4"/>
  <c r="APR21" i="4"/>
  <c r="APS21" i="4"/>
  <c r="APT21" i="4"/>
  <c r="APU21" i="4"/>
  <c r="APV21" i="4"/>
  <c r="APW21" i="4"/>
  <c r="APX21" i="4"/>
  <c r="APY21" i="4"/>
  <c r="APZ21" i="4"/>
  <c r="AQA21" i="4"/>
  <c r="AQB21" i="4"/>
  <c r="AQC21" i="4"/>
  <c r="AQD21" i="4"/>
  <c r="AQE21" i="4"/>
  <c r="AQF21" i="4"/>
  <c r="AQG21" i="4"/>
  <c r="AQH21" i="4"/>
  <c r="AQI21" i="4"/>
  <c r="AQJ21" i="4"/>
  <c r="AQK21" i="4"/>
  <c r="AQL21" i="4"/>
  <c r="AQM21" i="4"/>
  <c r="AQN21" i="4"/>
  <c r="AQO21" i="4"/>
  <c r="AQP21" i="4"/>
  <c r="AQQ21" i="4"/>
  <c r="AQR21" i="4"/>
  <c r="AQS21" i="4"/>
  <c r="AQT21" i="4"/>
  <c r="AQU21" i="4"/>
  <c r="AQV21" i="4"/>
  <c r="AQW21" i="4"/>
  <c r="AQX21" i="4"/>
  <c r="AQY21" i="4"/>
  <c r="AQZ21" i="4"/>
  <c r="ARA21" i="4"/>
  <c r="ARB21" i="4"/>
  <c r="ANV47" i="4"/>
  <c r="ANW47" i="4"/>
  <c r="ANX47" i="4"/>
  <c r="ANY47" i="4"/>
  <c r="ANZ47" i="4"/>
  <c r="AOA47" i="4"/>
  <c r="AOB47" i="4"/>
  <c r="AOC47" i="4"/>
  <c r="AOD47" i="4"/>
  <c r="AOE47" i="4"/>
  <c r="AOF47" i="4"/>
  <c r="AOG47" i="4"/>
  <c r="AOH47" i="4"/>
  <c r="AOI47" i="4"/>
  <c r="AOJ47" i="4"/>
  <c r="AOK47" i="4"/>
  <c r="AOL47" i="4"/>
  <c r="AOM47" i="4"/>
  <c r="AON47" i="4"/>
  <c r="AOO47" i="4"/>
  <c r="AOP47" i="4"/>
  <c r="AOQ47" i="4"/>
  <c r="AOR47" i="4"/>
  <c r="AOS47" i="4"/>
  <c r="AOT47" i="4"/>
  <c r="AOU47" i="4"/>
  <c r="AOV47" i="4"/>
  <c r="AOW47" i="4"/>
  <c r="AOX47" i="4"/>
  <c r="AOY47" i="4"/>
  <c r="AOZ47" i="4"/>
  <c r="APA47" i="4"/>
  <c r="APB47" i="4"/>
  <c r="APC47" i="4"/>
  <c r="APD47" i="4"/>
  <c r="APE47" i="4"/>
  <c r="APF47" i="4"/>
  <c r="APG47" i="4"/>
  <c r="APH47" i="4"/>
  <c r="API47" i="4"/>
  <c r="APJ47" i="4"/>
  <c r="APK47" i="4"/>
  <c r="APL47" i="4"/>
  <c r="APM47" i="4"/>
  <c r="APN47" i="4"/>
  <c r="APO47" i="4"/>
  <c r="APP47" i="4"/>
  <c r="APQ47" i="4"/>
  <c r="APR47" i="4"/>
  <c r="APS47" i="4"/>
  <c r="APT47" i="4"/>
  <c r="APU47" i="4"/>
  <c r="APV47" i="4"/>
  <c r="APW47" i="4"/>
  <c r="APX47" i="4"/>
  <c r="APY47" i="4"/>
  <c r="APZ47" i="4"/>
  <c r="AQA47" i="4"/>
  <c r="AQB47" i="4"/>
  <c r="AQC47" i="4"/>
  <c r="AQD47" i="4"/>
  <c r="AQE47" i="4"/>
  <c r="AQF47" i="4"/>
  <c r="AQG47" i="4"/>
  <c r="AQH47" i="4"/>
  <c r="AQI47" i="4"/>
  <c r="AQJ47" i="4"/>
  <c r="AQK47" i="4"/>
  <c r="AQL47" i="4"/>
  <c r="AQM47" i="4"/>
  <c r="AQN47" i="4"/>
  <c r="AQO47" i="4"/>
  <c r="AQP47" i="4"/>
  <c r="AQQ47" i="4"/>
  <c r="AQR47" i="4"/>
  <c r="AQS47" i="4"/>
  <c r="AQT47" i="4"/>
  <c r="AQU47" i="4"/>
  <c r="AQV47" i="4"/>
  <c r="AQW47" i="4"/>
  <c r="AQX47" i="4"/>
  <c r="AQY47" i="4"/>
  <c r="AQZ47" i="4"/>
  <c r="ARA47" i="4"/>
  <c r="ARB47" i="4"/>
  <c r="ANV90" i="4"/>
  <c r="ANW90" i="4"/>
  <c r="ANX90" i="4"/>
  <c r="ANY90" i="4"/>
  <c r="ANZ90" i="4"/>
  <c r="AOA90" i="4"/>
  <c r="AOB90" i="4"/>
  <c r="AOC90" i="4"/>
  <c r="AOD90" i="4"/>
  <c r="AOE90" i="4"/>
  <c r="AOF90" i="4"/>
  <c r="AOG90" i="4"/>
  <c r="AOH90" i="4"/>
  <c r="AOI90" i="4"/>
  <c r="AOJ90" i="4"/>
  <c r="AOK90" i="4"/>
  <c r="AOL90" i="4"/>
  <c r="AOM90" i="4"/>
  <c r="AON90" i="4"/>
  <c r="AOO90" i="4"/>
  <c r="AOP90" i="4"/>
  <c r="AOQ90" i="4"/>
  <c r="AOR90" i="4"/>
  <c r="AOS90" i="4"/>
  <c r="AOT90" i="4"/>
  <c r="AOU90" i="4"/>
  <c r="AOV90" i="4"/>
  <c r="AOW90" i="4"/>
  <c r="AOX90" i="4"/>
  <c r="AOY90" i="4"/>
  <c r="AOZ90" i="4"/>
  <c r="APA90" i="4"/>
  <c r="APB90" i="4"/>
  <c r="APC90" i="4"/>
  <c r="APD90" i="4"/>
  <c r="APE90" i="4"/>
  <c r="APF90" i="4"/>
  <c r="APG90" i="4"/>
  <c r="APH90" i="4"/>
  <c r="API90" i="4"/>
  <c r="APJ90" i="4"/>
  <c r="APK90" i="4"/>
  <c r="APL90" i="4"/>
  <c r="APM90" i="4"/>
  <c r="APN90" i="4"/>
  <c r="APO90" i="4"/>
  <c r="APP90" i="4"/>
  <c r="APQ90" i="4"/>
  <c r="APR90" i="4"/>
  <c r="APS90" i="4"/>
  <c r="APT90" i="4"/>
  <c r="APU90" i="4"/>
  <c r="APV90" i="4"/>
  <c r="APW90" i="4"/>
  <c r="APX90" i="4"/>
  <c r="APY90" i="4"/>
  <c r="APZ90" i="4"/>
  <c r="AQA90" i="4"/>
  <c r="AQB90" i="4"/>
  <c r="AQC90" i="4"/>
  <c r="AQD90" i="4"/>
  <c r="AQE90" i="4"/>
  <c r="AQF90" i="4"/>
  <c r="AQG90" i="4"/>
  <c r="AQH90" i="4"/>
  <c r="AQI90" i="4"/>
  <c r="AQJ90" i="4"/>
  <c r="AQK90" i="4"/>
  <c r="AQL90" i="4"/>
  <c r="AQM90" i="4"/>
  <c r="AQN90" i="4"/>
  <c r="AQO90" i="4"/>
  <c r="AQP90" i="4"/>
  <c r="AQQ90" i="4"/>
  <c r="AQR90" i="4"/>
  <c r="AQS90" i="4"/>
  <c r="AQT90" i="4"/>
  <c r="AQU90" i="4"/>
  <c r="AQV90" i="4"/>
  <c r="AQW90" i="4"/>
  <c r="AQX90" i="4"/>
  <c r="AQY90" i="4"/>
  <c r="AQZ90" i="4"/>
  <c r="ARA90" i="4"/>
  <c r="ARB90" i="4"/>
  <c r="ANV115" i="4"/>
  <c r="ANW115" i="4"/>
  <c r="ANX115" i="4"/>
  <c r="ANY115" i="4"/>
  <c r="ANZ115" i="4"/>
  <c r="AOA115" i="4"/>
  <c r="AOB115" i="4"/>
  <c r="AOC115" i="4"/>
  <c r="AOD115" i="4"/>
  <c r="AOE115" i="4"/>
  <c r="AOF115" i="4"/>
  <c r="AOG115" i="4"/>
  <c r="AOH115" i="4"/>
  <c r="AOI115" i="4"/>
  <c r="AOJ115" i="4"/>
  <c r="AOK115" i="4"/>
  <c r="AOL115" i="4"/>
  <c r="AOM115" i="4"/>
  <c r="AON115" i="4"/>
  <c r="AOO115" i="4"/>
  <c r="AOP115" i="4"/>
  <c r="AOQ115" i="4"/>
  <c r="AOR115" i="4"/>
  <c r="AOS115" i="4"/>
  <c r="AOT115" i="4"/>
  <c r="AOU115" i="4"/>
  <c r="AOV115" i="4"/>
  <c r="AOW115" i="4"/>
  <c r="AOX115" i="4"/>
  <c r="AOY115" i="4"/>
  <c r="AOZ115" i="4"/>
  <c r="APA115" i="4"/>
  <c r="APB115" i="4"/>
  <c r="APC115" i="4"/>
  <c r="APD115" i="4"/>
  <c r="APE115" i="4"/>
  <c r="APF115" i="4"/>
  <c r="APG115" i="4"/>
  <c r="APH115" i="4"/>
  <c r="API115" i="4"/>
  <c r="APJ115" i="4"/>
  <c r="APK115" i="4"/>
  <c r="APL115" i="4"/>
  <c r="APM115" i="4"/>
  <c r="APN115" i="4"/>
  <c r="APO115" i="4"/>
  <c r="APP115" i="4"/>
  <c r="APQ115" i="4"/>
  <c r="APR115" i="4"/>
  <c r="APS115" i="4"/>
  <c r="APT115" i="4"/>
  <c r="APU115" i="4"/>
  <c r="APV115" i="4"/>
  <c r="APW115" i="4"/>
  <c r="APX115" i="4"/>
  <c r="APY115" i="4"/>
  <c r="APZ115" i="4"/>
  <c r="AQA115" i="4"/>
  <c r="AQB115" i="4"/>
  <c r="AQC115" i="4"/>
  <c r="AQD115" i="4"/>
  <c r="AQE115" i="4"/>
  <c r="AQF115" i="4"/>
  <c r="AQG115" i="4"/>
  <c r="AQH115" i="4"/>
  <c r="AQI115" i="4"/>
  <c r="AQJ115" i="4"/>
  <c r="AQK115" i="4"/>
  <c r="AQL115" i="4"/>
  <c r="AQM115" i="4"/>
  <c r="AQN115" i="4"/>
  <c r="AQO115" i="4"/>
  <c r="AQP115" i="4"/>
  <c r="AQQ115" i="4"/>
  <c r="AQR115" i="4"/>
  <c r="AQS115" i="4"/>
  <c r="AQT115" i="4"/>
  <c r="AQU115" i="4"/>
  <c r="AQV115" i="4"/>
  <c r="AQW115" i="4"/>
  <c r="AQX115" i="4"/>
  <c r="AQY115" i="4"/>
  <c r="AQZ115" i="4"/>
  <c r="ARA115" i="4"/>
  <c r="ARB115" i="4"/>
  <c r="ANV140" i="4"/>
  <c r="ANW140" i="4"/>
  <c r="ANX140" i="4"/>
  <c r="ANY140" i="4"/>
  <c r="ANZ140" i="4"/>
  <c r="AOA140" i="4"/>
  <c r="AOB140" i="4"/>
  <c r="AOC140" i="4"/>
  <c r="AOD140" i="4"/>
  <c r="AOE140" i="4"/>
  <c r="AOF140" i="4"/>
  <c r="AOG140" i="4"/>
  <c r="AOH140" i="4"/>
  <c r="AOI140" i="4"/>
  <c r="AOJ140" i="4"/>
  <c r="AOK140" i="4"/>
  <c r="AOL140" i="4"/>
  <c r="AOM140" i="4"/>
  <c r="AON140" i="4"/>
  <c r="AOO140" i="4"/>
  <c r="AOP140" i="4"/>
  <c r="AOQ140" i="4"/>
  <c r="AOR140" i="4"/>
  <c r="AOS140" i="4"/>
  <c r="AOT140" i="4"/>
  <c r="AOU140" i="4"/>
  <c r="AOV140" i="4"/>
  <c r="AOW140" i="4"/>
  <c r="AOX140" i="4"/>
  <c r="AOY140" i="4"/>
  <c r="AOZ140" i="4"/>
  <c r="APA140" i="4"/>
  <c r="APB140" i="4"/>
  <c r="APC140" i="4"/>
  <c r="APD140" i="4"/>
  <c r="APE140" i="4"/>
  <c r="APF140" i="4"/>
  <c r="APG140" i="4"/>
  <c r="APH140" i="4"/>
  <c r="API140" i="4"/>
  <c r="APJ140" i="4"/>
  <c r="APK140" i="4"/>
  <c r="APL140" i="4"/>
  <c r="APM140" i="4"/>
  <c r="APN140" i="4"/>
  <c r="APO140" i="4"/>
  <c r="APP140" i="4"/>
  <c r="APQ140" i="4"/>
  <c r="APR140" i="4"/>
  <c r="APS140" i="4"/>
  <c r="APT140" i="4"/>
  <c r="APU140" i="4"/>
  <c r="APV140" i="4"/>
  <c r="APW140" i="4"/>
  <c r="APX140" i="4"/>
  <c r="APY140" i="4"/>
  <c r="APZ140" i="4"/>
  <c r="AQA140" i="4"/>
  <c r="AQB140" i="4"/>
  <c r="AQC140" i="4"/>
  <c r="AQD140" i="4"/>
  <c r="AQE140" i="4"/>
  <c r="AQF140" i="4"/>
  <c r="AQG140" i="4"/>
  <c r="AQH140" i="4"/>
  <c r="AQI140" i="4"/>
  <c r="AQJ140" i="4"/>
  <c r="AQK140" i="4"/>
  <c r="AQL140" i="4"/>
  <c r="AQM140" i="4"/>
  <c r="AQN140" i="4"/>
  <c r="AQO140" i="4"/>
  <c r="AQP140" i="4"/>
  <c r="AQQ140" i="4"/>
  <c r="AQR140" i="4"/>
  <c r="AQS140" i="4"/>
  <c r="AQT140" i="4"/>
  <c r="AQU140" i="4"/>
  <c r="AQV140" i="4"/>
  <c r="AQW140" i="4"/>
  <c r="AQX140" i="4"/>
  <c r="AQY140" i="4"/>
  <c r="AQZ140" i="4"/>
  <c r="ARA140" i="4"/>
  <c r="ARB140" i="4"/>
  <c r="ANV119" i="4"/>
  <c r="ANW119" i="4"/>
  <c r="ANX119" i="4"/>
  <c r="ANY119" i="4"/>
  <c r="ANZ119" i="4"/>
  <c r="AOA119" i="4"/>
  <c r="AOB119" i="4"/>
  <c r="AOC119" i="4"/>
  <c r="AOD119" i="4"/>
  <c r="AOE119" i="4"/>
  <c r="AOF119" i="4"/>
  <c r="AOG119" i="4"/>
  <c r="AOH119" i="4"/>
  <c r="AOI119" i="4"/>
  <c r="AOJ119" i="4"/>
  <c r="AOK119" i="4"/>
  <c r="AOL119" i="4"/>
  <c r="AOM119" i="4"/>
  <c r="AON119" i="4"/>
  <c r="AOO119" i="4"/>
  <c r="AOP119" i="4"/>
  <c r="AOQ119" i="4"/>
  <c r="AOR119" i="4"/>
  <c r="AOS119" i="4"/>
  <c r="AOT119" i="4"/>
  <c r="AOU119" i="4"/>
  <c r="AOV119" i="4"/>
  <c r="AOW119" i="4"/>
  <c r="AOX119" i="4"/>
  <c r="AOY119" i="4"/>
  <c r="AOZ119" i="4"/>
  <c r="APA119" i="4"/>
  <c r="APB119" i="4"/>
  <c r="APC119" i="4"/>
  <c r="APD119" i="4"/>
  <c r="APE119" i="4"/>
  <c r="APF119" i="4"/>
  <c r="APG119" i="4"/>
  <c r="APH119" i="4"/>
  <c r="API119" i="4"/>
  <c r="APJ119" i="4"/>
  <c r="APK119" i="4"/>
  <c r="APL119" i="4"/>
  <c r="APM119" i="4"/>
  <c r="APN119" i="4"/>
  <c r="APO119" i="4"/>
  <c r="APP119" i="4"/>
  <c r="APQ119" i="4"/>
  <c r="APR119" i="4"/>
  <c r="APS119" i="4"/>
  <c r="APT119" i="4"/>
  <c r="APU119" i="4"/>
  <c r="APV119" i="4"/>
  <c r="APW119" i="4"/>
  <c r="APX119" i="4"/>
  <c r="APY119" i="4"/>
  <c r="APZ119" i="4"/>
  <c r="AQA119" i="4"/>
  <c r="AQB119" i="4"/>
  <c r="AQC119" i="4"/>
  <c r="AQD119" i="4"/>
  <c r="AQE119" i="4"/>
  <c r="AQF119" i="4"/>
  <c r="AQG119" i="4"/>
  <c r="AQH119" i="4"/>
  <c r="AQI119" i="4"/>
  <c r="AQJ119" i="4"/>
  <c r="AQK119" i="4"/>
  <c r="AQL119" i="4"/>
  <c r="AQM119" i="4"/>
  <c r="AQN119" i="4"/>
  <c r="AQO119" i="4"/>
  <c r="AQP119" i="4"/>
  <c r="AQQ119" i="4"/>
  <c r="AQR119" i="4"/>
  <c r="AQS119" i="4"/>
  <c r="AQT119" i="4"/>
  <c r="AQU119" i="4"/>
  <c r="AQV119" i="4"/>
  <c r="AQW119" i="4"/>
  <c r="AQX119" i="4"/>
  <c r="AQY119" i="4"/>
  <c r="AQZ119" i="4"/>
  <c r="ARA119" i="4"/>
  <c r="ARB119" i="4"/>
  <c r="ANV59" i="4"/>
  <c r="ANW59" i="4"/>
  <c r="ANX59" i="4"/>
  <c r="ANY59" i="4"/>
  <c r="ANZ59" i="4"/>
  <c r="AOA59" i="4"/>
  <c r="AOB59" i="4"/>
  <c r="AOC59" i="4"/>
  <c r="AOD59" i="4"/>
  <c r="AOE59" i="4"/>
  <c r="AOF59" i="4"/>
  <c r="AOG59" i="4"/>
  <c r="AOH59" i="4"/>
  <c r="AOI59" i="4"/>
  <c r="AOJ59" i="4"/>
  <c r="AOK59" i="4"/>
  <c r="AOL59" i="4"/>
  <c r="AOM59" i="4"/>
  <c r="AON59" i="4"/>
  <c r="AOO59" i="4"/>
  <c r="AOP59" i="4"/>
  <c r="AOQ59" i="4"/>
  <c r="AOR59" i="4"/>
  <c r="AOS59" i="4"/>
  <c r="AOT59" i="4"/>
  <c r="AOU59" i="4"/>
  <c r="AOV59" i="4"/>
  <c r="AOW59" i="4"/>
  <c r="AOX59" i="4"/>
  <c r="AOY59" i="4"/>
  <c r="AOZ59" i="4"/>
  <c r="APA59" i="4"/>
  <c r="APB59" i="4"/>
  <c r="APC59" i="4"/>
  <c r="APD59" i="4"/>
  <c r="APE59" i="4"/>
  <c r="APF59" i="4"/>
  <c r="APG59" i="4"/>
  <c r="APH59" i="4"/>
  <c r="API59" i="4"/>
  <c r="APJ59" i="4"/>
  <c r="APK59" i="4"/>
  <c r="APL59" i="4"/>
  <c r="APM59" i="4"/>
  <c r="APN59" i="4"/>
  <c r="APO59" i="4"/>
  <c r="APP59" i="4"/>
  <c r="APQ59" i="4"/>
  <c r="APR59" i="4"/>
  <c r="APS59" i="4"/>
  <c r="APT59" i="4"/>
  <c r="APU59" i="4"/>
  <c r="APV59" i="4"/>
  <c r="APW59" i="4"/>
  <c r="APX59" i="4"/>
  <c r="APY59" i="4"/>
  <c r="APZ59" i="4"/>
  <c r="AQA59" i="4"/>
  <c r="AQB59" i="4"/>
  <c r="AQC59" i="4"/>
  <c r="AQD59" i="4"/>
  <c r="AQE59" i="4"/>
  <c r="AQF59" i="4"/>
  <c r="AQG59" i="4"/>
  <c r="AQH59" i="4"/>
  <c r="AQI59" i="4"/>
  <c r="AQJ59" i="4"/>
  <c r="AQK59" i="4"/>
  <c r="AQL59" i="4"/>
  <c r="AQM59" i="4"/>
  <c r="AQN59" i="4"/>
  <c r="AQO59" i="4"/>
  <c r="AQP59" i="4"/>
  <c r="AQQ59" i="4"/>
  <c r="AQR59" i="4"/>
  <c r="AQS59" i="4"/>
  <c r="AQT59" i="4"/>
  <c r="AQU59" i="4"/>
  <c r="AQV59" i="4"/>
  <c r="AQW59" i="4"/>
  <c r="AQX59" i="4"/>
  <c r="AQY59" i="4"/>
  <c r="AQZ59" i="4"/>
  <c r="ARA59" i="4"/>
  <c r="ARB59" i="4"/>
  <c r="ANV62" i="4"/>
  <c r="ANW62" i="4"/>
  <c r="ANX62" i="4"/>
  <c r="ANY62" i="4"/>
  <c r="ANZ62" i="4"/>
  <c r="AOA62" i="4"/>
  <c r="AOB62" i="4"/>
  <c r="AOC62" i="4"/>
  <c r="AOD62" i="4"/>
  <c r="AOE62" i="4"/>
  <c r="AOF62" i="4"/>
  <c r="AOG62" i="4"/>
  <c r="AOH62" i="4"/>
  <c r="AOI62" i="4"/>
  <c r="AOJ62" i="4"/>
  <c r="AOK62" i="4"/>
  <c r="AOL62" i="4"/>
  <c r="AOM62" i="4"/>
  <c r="AON62" i="4"/>
  <c r="AOO62" i="4"/>
  <c r="AOP62" i="4"/>
  <c r="AOQ62" i="4"/>
  <c r="AOR62" i="4"/>
  <c r="AOS62" i="4"/>
  <c r="AOT62" i="4"/>
  <c r="AOU62" i="4"/>
  <c r="AOV62" i="4"/>
  <c r="AOW62" i="4"/>
  <c r="AOX62" i="4"/>
  <c r="AOY62" i="4"/>
  <c r="AOZ62" i="4"/>
  <c r="APA62" i="4"/>
  <c r="APB62" i="4"/>
  <c r="APC62" i="4"/>
  <c r="APD62" i="4"/>
  <c r="APE62" i="4"/>
  <c r="APF62" i="4"/>
  <c r="APG62" i="4"/>
  <c r="APH62" i="4"/>
  <c r="API62" i="4"/>
  <c r="APJ62" i="4"/>
  <c r="APK62" i="4"/>
  <c r="APL62" i="4"/>
  <c r="APM62" i="4"/>
  <c r="APN62" i="4"/>
  <c r="APO62" i="4"/>
  <c r="APP62" i="4"/>
  <c r="APQ62" i="4"/>
  <c r="APR62" i="4"/>
  <c r="APS62" i="4"/>
  <c r="APT62" i="4"/>
  <c r="APU62" i="4"/>
  <c r="APV62" i="4"/>
  <c r="APW62" i="4"/>
  <c r="APX62" i="4"/>
  <c r="APY62" i="4"/>
  <c r="APZ62" i="4"/>
  <c r="AQA62" i="4"/>
  <c r="AQB62" i="4"/>
  <c r="AQC62" i="4"/>
  <c r="AQD62" i="4"/>
  <c r="AQE62" i="4"/>
  <c r="AQF62" i="4"/>
  <c r="AQG62" i="4"/>
  <c r="AQH62" i="4"/>
  <c r="AQI62" i="4"/>
  <c r="AQJ62" i="4"/>
  <c r="AQK62" i="4"/>
  <c r="AQL62" i="4"/>
  <c r="AQM62" i="4"/>
  <c r="AQN62" i="4"/>
  <c r="AQO62" i="4"/>
  <c r="AQP62" i="4"/>
  <c r="AQQ62" i="4"/>
  <c r="AQR62" i="4"/>
  <c r="AQS62" i="4"/>
  <c r="AQT62" i="4"/>
  <c r="AQU62" i="4"/>
  <c r="AQV62" i="4"/>
  <c r="AQW62" i="4"/>
  <c r="AQX62" i="4"/>
  <c r="AQY62" i="4"/>
  <c r="AQZ62" i="4"/>
  <c r="ARA62" i="4"/>
  <c r="ARB62" i="4"/>
  <c r="ANV22" i="4"/>
  <c r="ANW22" i="4"/>
  <c r="ANX22" i="4"/>
  <c r="ANY22" i="4"/>
  <c r="ANZ22" i="4"/>
  <c r="AOA22" i="4"/>
  <c r="AOB22" i="4"/>
  <c r="AOC22" i="4"/>
  <c r="AOD22" i="4"/>
  <c r="AOE22" i="4"/>
  <c r="AOF22" i="4"/>
  <c r="AOG22" i="4"/>
  <c r="AOH22" i="4"/>
  <c r="AOI22" i="4"/>
  <c r="AOJ22" i="4"/>
  <c r="AOK22" i="4"/>
  <c r="AOL22" i="4"/>
  <c r="AOM22" i="4"/>
  <c r="AON22" i="4"/>
  <c r="AOO22" i="4"/>
  <c r="AOP22" i="4"/>
  <c r="AOQ22" i="4"/>
  <c r="AOR22" i="4"/>
  <c r="AOS22" i="4"/>
  <c r="AOT22" i="4"/>
  <c r="AOU22" i="4"/>
  <c r="AOV22" i="4"/>
  <c r="AOW22" i="4"/>
  <c r="AOX22" i="4"/>
  <c r="AOY22" i="4"/>
  <c r="AOZ22" i="4"/>
  <c r="APA22" i="4"/>
  <c r="APB22" i="4"/>
  <c r="APC22" i="4"/>
  <c r="APD22" i="4"/>
  <c r="APE22" i="4"/>
  <c r="APF22" i="4"/>
  <c r="APG22" i="4"/>
  <c r="APH22" i="4"/>
  <c r="API22" i="4"/>
  <c r="APJ22" i="4"/>
  <c r="APK22" i="4"/>
  <c r="APL22" i="4"/>
  <c r="APM22" i="4"/>
  <c r="APN22" i="4"/>
  <c r="APO22" i="4"/>
  <c r="APP22" i="4"/>
  <c r="APQ22" i="4"/>
  <c r="APR22" i="4"/>
  <c r="APS22" i="4"/>
  <c r="APT22" i="4"/>
  <c r="APU22" i="4"/>
  <c r="APV22" i="4"/>
  <c r="APW22" i="4"/>
  <c r="APX22" i="4"/>
  <c r="APY22" i="4"/>
  <c r="APZ22" i="4"/>
  <c r="AQA22" i="4"/>
  <c r="AQB22" i="4"/>
  <c r="AQC22" i="4"/>
  <c r="AQD22" i="4"/>
  <c r="AQE22" i="4"/>
  <c r="AQF22" i="4"/>
  <c r="AQG22" i="4"/>
  <c r="AQH22" i="4"/>
  <c r="AQI22" i="4"/>
  <c r="AQJ22" i="4"/>
  <c r="AQK22" i="4"/>
  <c r="AQL22" i="4"/>
  <c r="AQM22" i="4"/>
  <c r="AQN22" i="4"/>
  <c r="AQO22" i="4"/>
  <c r="AQP22" i="4"/>
  <c r="AQQ22" i="4"/>
  <c r="AQR22" i="4"/>
  <c r="AQS22" i="4"/>
  <c r="AQT22" i="4"/>
  <c r="AQU22" i="4"/>
  <c r="AQV22" i="4"/>
  <c r="AQW22" i="4"/>
  <c r="AQX22" i="4"/>
  <c r="AQY22" i="4"/>
  <c r="AQZ22" i="4"/>
  <c r="ARA22" i="4"/>
  <c r="ARB22" i="4"/>
  <c r="ANV157" i="4"/>
  <c r="ANW157" i="4"/>
  <c r="ANX157" i="4"/>
  <c r="ANY157" i="4"/>
  <c r="ANZ157" i="4"/>
  <c r="AOA157" i="4"/>
  <c r="AOB157" i="4"/>
  <c r="AOC157" i="4"/>
  <c r="AOD157" i="4"/>
  <c r="AOE157" i="4"/>
  <c r="AOF157" i="4"/>
  <c r="AOG157" i="4"/>
  <c r="AOH157" i="4"/>
  <c r="AOI157" i="4"/>
  <c r="AOJ157" i="4"/>
  <c r="AOK157" i="4"/>
  <c r="AOL157" i="4"/>
  <c r="AOM157" i="4"/>
  <c r="AON157" i="4"/>
  <c r="AOO157" i="4"/>
  <c r="AOP157" i="4"/>
  <c r="AOQ157" i="4"/>
  <c r="AOR157" i="4"/>
  <c r="AOS157" i="4"/>
  <c r="AOT157" i="4"/>
  <c r="AOU157" i="4"/>
  <c r="AOV157" i="4"/>
  <c r="AOW157" i="4"/>
  <c r="AOX157" i="4"/>
  <c r="AOY157" i="4"/>
  <c r="AOZ157" i="4"/>
  <c r="APA157" i="4"/>
  <c r="APB157" i="4"/>
  <c r="APC157" i="4"/>
  <c r="APD157" i="4"/>
  <c r="APE157" i="4"/>
  <c r="APF157" i="4"/>
  <c r="APG157" i="4"/>
  <c r="APH157" i="4"/>
  <c r="API157" i="4"/>
  <c r="APJ157" i="4"/>
  <c r="APK157" i="4"/>
  <c r="APL157" i="4"/>
  <c r="APM157" i="4"/>
  <c r="APN157" i="4"/>
  <c r="APO157" i="4"/>
  <c r="APP157" i="4"/>
  <c r="APQ157" i="4"/>
  <c r="APR157" i="4"/>
  <c r="APS157" i="4"/>
  <c r="APT157" i="4"/>
  <c r="APU157" i="4"/>
  <c r="APV157" i="4"/>
  <c r="APW157" i="4"/>
  <c r="APX157" i="4"/>
  <c r="APY157" i="4"/>
  <c r="APZ157" i="4"/>
  <c r="AQA157" i="4"/>
  <c r="AQB157" i="4"/>
  <c r="AQC157" i="4"/>
  <c r="AQD157" i="4"/>
  <c r="AQE157" i="4"/>
  <c r="AQF157" i="4"/>
  <c r="AQG157" i="4"/>
  <c r="AQH157" i="4"/>
  <c r="AQI157" i="4"/>
  <c r="AQJ157" i="4"/>
  <c r="AQK157" i="4"/>
  <c r="AQL157" i="4"/>
  <c r="AQM157" i="4"/>
  <c r="AQN157" i="4"/>
  <c r="AQO157" i="4"/>
  <c r="AQP157" i="4"/>
  <c r="AQQ157" i="4"/>
  <c r="AQR157" i="4"/>
  <c r="AQS157" i="4"/>
  <c r="AQT157" i="4"/>
  <c r="AQU157" i="4"/>
  <c r="AQV157" i="4"/>
  <c r="AQW157" i="4"/>
  <c r="AQX157" i="4"/>
  <c r="AQY157" i="4"/>
  <c r="AQZ157" i="4"/>
  <c r="ARA157" i="4"/>
  <c r="ARB157" i="4"/>
  <c r="ANV72" i="4"/>
  <c r="ANW72" i="4"/>
  <c r="ANX72" i="4"/>
  <c r="ANY72" i="4"/>
  <c r="ANZ72" i="4"/>
  <c r="AOA72" i="4"/>
  <c r="AOB72" i="4"/>
  <c r="AOC72" i="4"/>
  <c r="AOD72" i="4"/>
  <c r="AOE72" i="4"/>
  <c r="AOF72" i="4"/>
  <c r="AOG72" i="4"/>
  <c r="AOH72" i="4"/>
  <c r="AOI72" i="4"/>
  <c r="AOJ72" i="4"/>
  <c r="AOK72" i="4"/>
  <c r="AOL72" i="4"/>
  <c r="AOM72" i="4"/>
  <c r="AON72" i="4"/>
  <c r="AOO72" i="4"/>
  <c r="AOP72" i="4"/>
  <c r="AOQ72" i="4"/>
  <c r="AOR72" i="4"/>
  <c r="AOS72" i="4"/>
  <c r="AOT72" i="4"/>
  <c r="AOU72" i="4"/>
  <c r="AOV72" i="4"/>
  <c r="AOW72" i="4"/>
  <c r="AOX72" i="4"/>
  <c r="AOY72" i="4"/>
  <c r="AOZ72" i="4"/>
  <c r="APA72" i="4"/>
  <c r="APB72" i="4"/>
  <c r="APC72" i="4"/>
  <c r="APD72" i="4"/>
  <c r="APE72" i="4"/>
  <c r="APF72" i="4"/>
  <c r="APG72" i="4"/>
  <c r="APH72" i="4"/>
  <c r="API72" i="4"/>
  <c r="APJ72" i="4"/>
  <c r="APK72" i="4"/>
  <c r="APL72" i="4"/>
  <c r="APM72" i="4"/>
  <c r="APN72" i="4"/>
  <c r="APO72" i="4"/>
  <c r="APP72" i="4"/>
  <c r="APQ72" i="4"/>
  <c r="APR72" i="4"/>
  <c r="APS72" i="4"/>
  <c r="APT72" i="4"/>
  <c r="APU72" i="4"/>
  <c r="APV72" i="4"/>
  <c r="APW72" i="4"/>
  <c r="APX72" i="4"/>
  <c r="APY72" i="4"/>
  <c r="APZ72" i="4"/>
  <c r="AQA72" i="4"/>
  <c r="AQB72" i="4"/>
  <c r="AQC72" i="4"/>
  <c r="AQD72" i="4"/>
  <c r="AQE72" i="4"/>
  <c r="AQF72" i="4"/>
  <c r="AQG72" i="4"/>
  <c r="AQH72" i="4"/>
  <c r="AQI72" i="4"/>
  <c r="AQJ72" i="4"/>
  <c r="AQK72" i="4"/>
  <c r="AQL72" i="4"/>
  <c r="AQM72" i="4"/>
  <c r="AQN72" i="4"/>
  <c r="AQO72" i="4"/>
  <c r="AQP72" i="4"/>
  <c r="AQQ72" i="4"/>
  <c r="AQR72" i="4"/>
  <c r="AQS72" i="4"/>
  <c r="AQT72" i="4"/>
  <c r="AQU72" i="4"/>
  <c r="AQV72" i="4"/>
  <c r="AQW72" i="4"/>
  <c r="AQX72" i="4"/>
  <c r="AQY72" i="4"/>
  <c r="AQZ72" i="4"/>
  <c r="ARA72" i="4"/>
  <c r="ARB72" i="4"/>
  <c r="ANV92" i="4"/>
  <c r="ANW92" i="4"/>
  <c r="ANX92" i="4"/>
  <c r="ANY92" i="4"/>
  <c r="ANZ92" i="4"/>
  <c r="AOA92" i="4"/>
  <c r="AOB92" i="4"/>
  <c r="AOC92" i="4"/>
  <c r="AOD92" i="4"/>
  <c r="AOE92" i="4"/>
  <c r="AOF92" i="4"/>
  <c r="AOG92" i="4"/>
  <c r="AOH92" i="4"/>
  <c r="AOI92" i="4"/>
  <c r="AOJ92" i="4"/>
  <c r="AOK92" i="4"/>
  <c r="AOL92" i="4"/>
  <c r="AOM92" i="4"/>
  <c r="AON92" i="4"/>
  <c r="AOO92" i="4"/>
  <c r="AOP92" i="4"/>
  <c r="AOQ92" i="4"/>
  <c r="AOR92" i="4"/>
  <c r="AOS92" i="4"/>
  <c r="AOT92" i="4"/>
  <c r="AOU92" i="4"/>
  <c r="AOV92" i="4"/>
  <c r="AOW92" i="4"/>
  <c r="AOX92" i="4"/>
  <c r="AOY92" i="4"/>
  <c r="AOZ92" i="4"/>
  <c r="APA92" i="4"/>
  <c r="APB92" i="4"/>
  <c r="APC92" i="4"/>
  <c r="APD92" i="4"/>
  <c r="APE92" i="4"/>
  <c r="APF92" i="4"/>
  <c r="APG92" i="4"/>
  <c r="APH92" i="4"/>
  <c r="API92" i="4"/>
  <c r="APJ92" i="4"/>
  <c r="APK92" i="4"/>
  <c r="APL92" i="4"/>
  <c r="APM92" i="4"/>
  <c r="APN92" i="4"/>
  <c r="APO92" i="4"/>
  <c r="APP92" i="4"/>
  <c r="APQ92" i="4"/>
  <c r="APR92" i="4"/>
  <c r="APS92" i="4"/>
  <c r="APT92" i="4"/>
  <c r="APU92" i="4"/>
  <c r="APV92" i="4"/>
  <c r="APW92" i="4"/>
  <c r="APX92" i="4"/>
  <c r="APY92" i="4"/>
  <c r="APZ92" i="4"/>
  <c r="AQA92" i="4"/>
  <c r="AQB92" i="4"/>
  <c r="AQC92" i="4"/>
  <c r="AQD92" i="4"/>
  <c r="AQE92" i="4"/>
  <c r="AQF92" i="4"/>
  <c r="AQG92" i="4"/>
  <c r="AQH92" i="4"/>
  <c r="AQI92" i="4"/>
  <c r="AQJ92" i="4"/>
  <c r="AQK92" i="4"/>
  <c r="AQL92" i="4"/>
  <c r="AQM92" i="4"/>
  <c r="AQN92" i="4"/>
  <c r="AQO92" i="4"/>
  <c r="AQP92" i="4"/>
  <c r="AQQ92" i="4"/>
  <c r="AQR92" i="4"/>
  <c r="AQS92" i="4"/>
  <c r="AQT92" i="4"/>
  <c r="AQU92" i="4"/>
  <c r="AQV92" i="4"/>
  <c r="AQW92" i="4"/>
  <c r="AQX92" i="4"/>
  <c r="AQY92" i="4"/>
  <c r="AQZ92" i="4"/>
  <c r="ARA92" i="4"/>
  <c r="ARB92" i="4"/>
  <c r="ANV53" i="4"/>
  <c r="ANW53" i="4"/>
  <c r="ANX53" i="4"/>
  <c r="ANY53" i="4"/>
  <c r="ANZ53" i="4"/>
  <c r="AOA53" i="4"/>
  <c r="AOB53" i="4"/>
  <c r="AOC53" i="4"/>
  <c r="AOD53" i="4"/>
  <c r="AOE53" i="4"/>
  <c r="AOF53" i="4"/>
  <c r="AOG53" i="4"/>
  <c r="AOH53" i="4"/>
  <c r="AOI53" i="4"/>
  <c r="AOJ53" i="4"/>
  <c r="AOK53" i="4"/>
  <c r="AOL53" i="4"/>
  <c r="AOM53" i="4"/>
  <c r="AON53" i="4"/>
  <c r="AOO53" i="4"/>
  <c r="AOP53" i="4"/>
  <c r="AOQ53" i="4"/>
  <c r="AOR53" i="4"/>
  <c r="AOS53" i="4"/>
  <c r="AOT53" i="4"/>
  <c r="AOU53" i="4"/>
  <c r="AOV53" i="4"/>
  <c r="AOW53" i="4"/>
  <c r="AOX53" i="4"/>
  <c r="AOY53" i="4"/>
  <c r="AOZ53" i="4"/>
  <c r="APA53" i="4"/>
  <c r="APB53" i="4"/>
  <c r="APC53" i="4"/>
  <c r="APD53" i="4"/>
  <c r="APE53" i="4"/>
  <c r="APF53" i="4"/>
  <c r="APG53" i="4"/>
  <c r="APH53" i="4"/>
  <c r="API53" i="4"/>
  <c r="APJ53" i="4"/>
  <c r="APK53" i="4"/>
  <c r="APL53" i="4"/>
  <c r="APM53" i="4"/>
  <c r="APN53" i="4"/>
  <c r="APO53" i="4"/>
  <c r="APP53" i="4"/>
  <c r="APQ53" i="4"/>
  <c r="APR53" i="4"/>
  <c r="APS53" i="4"/>
  <c r="APT53" i="4"/>
  <c r="APU53" i="4"/>
  <c r="APV53" i="4"/>
  <c r="APW53" i="4"/>
  <c r="APX53" i="4"/>
  <c r="APY53" i="4"/>
  <c r="APZ53" i="4"/>
  <c r="AQA53" i="4"/>
  <c r="AQB53" i="4"/>
  <c r="AQC53" i="4"/>
  <c r="AQD53" i="4"/>
  <c r="AQE53" i="4"/>
  <c r="AQF53" i="4"/>
  <c r="AQG53" i="4"/>
  <c r="AQH53" i="4"/>
  <c r="AQI53" i="4"/>
  <c r="AQJ53" i="4"/>
  <c r="AQK53" i="4"/>
  <c r="AQL53" i="4"/>
  <c r="AQM53" i="4"/>
  <c r="AQN53" i="4"/>
  <c r="AQO53" i="4"/>
  <c r="AQP53" i="4"/>
  <c r="AQQ53" i="4"/>
  <c r="AQR53" i="4"/>
  <c r="AQS53" i="4"/>
  <c r="AQT53" i="4"/>
  <c r="AQU53" i="4"/>
  <c r="AQV53" i="4"/>
  <c r="AQW53" i="4"/>
  <c r="AQX53" i="4"/>
  <c r="AQY53" i="4"/>
  <c r="AQZ53" i="4"/>
  <c r="ARA53" i="4"/>
  <c r="ARB53" i="4"/>
  <c r="ANV58" i="4"/>
  <c r="ANW58" i="4"/>
  <c r="ANX58" i="4"/>
  <c r="ANY58" i="4"/>
  <c r="ANZ58" i="4"/>
  <c r="AOA58" i="4"/>
  <c r="AOB58" i="4"/>
  <c r="AOC58" i="4"/>
  <c r="AOD58" i="4"/>
  <c r="AOE58" i="4"/>
  <c r="AOF58" i="4"/>
  <c r="AOG58" i="4"/>
  <c r="AOH58" i="4"/>
  <c r="AOI58" i="4"/>
  <c r="AOJ58" i="4"/>
  <c r="AOK58" i="4"/>
  <c r="AOL58" i="4"/>
  <c r="AOM58" i="4"/>
  <c r="AON58" i="4"/>
  <c r="AOO58" i="4"/>
  <c r="AOP58" i="4"/>
  <c r="AOQ58" i="4"/>
  <c r="AOR58" i="4"/>
  <c r="AOS58" i="4"/>
  <c r="AOT58" i="4"/>
  <c r="AOU58" i="4"/>
  <c r="AOV58" i="4"/>
  <c r="AOW58" i="4"/>
  <c r="AOX58" i="4"/>
  <c r="AOY58" i="4"/>
  <c r="AOZ58" i="4"/>
  <c r="APA58" i="4"/>
  <c r="APB58" i="4"/>
  <c r="APC58" i="4"/>
  <c r="APD58" i="4"/>
  <c r="APE58" i="4"/>
  <c r="APF58" i="4"/>
  <c r="APG58" i="4"/>
  <c r="APH58" i="4"/>
  <c r="API58" i="4"/>
  <c r="APJ58" i="4"/>
  <c r="APK58" i="4"/>
  <c r="APL58" i="4"/>
  <c r="APM58" i="4"/>
  <c r="APN58" i="4"/>
  <c r="APO58" i="4"/>
  <c r="APP58" i="4"/>
  <c r="APQ58" i="4"/>
  <c r="APR58" i="4"/>
  <c r="APS58" i="4"/>
  <c r="APT58" i="4"/>
  <c r="APU58" i="4"/>
  <c r="APV58" i="4"/>
  <c r="APW58" i="4"/>
  <c r="APX58" i="4"/>
  <c r="APY58" i="4"/>
  <c r="APZ58" i="4"/>
  <c r="AQA58" i="4"/>
  <c r="AQB58" i="4"/>
  <c r="AQC58" i="4"/>
  <c r="AQD58" i="4"/>
  <c r="AQE58" i="4"/>
  <c r="AQF58" i="4"/>
  <c r="AQG58" i="4"/>
  <c r="AQH58" i="4"/>
  <c r="AQI58" i="4"/>
  <c r="AQJ58" i="4"/>
  <c r="AQK58" i="4"/>
  <c r="AQL58" i="4"/>
  <c r="AQM58" i="4"/>
  <c r="AQN58" i="4"/>
  <c r="AQO58" i="4"/>
  <c r="AQP58" i="4"/>
  <c r="AQQ58" i="4"/>
  <c r="AQR58" i="4"/>
  <c r="AQS58" i="4"/>
  <c r="AQT58" i="4"/>
  <c r="AQU58" i="4"/>
  <c r="AQV58" i="4"/>
  <c r="AQW58" i="4"/>
  <c r="AQX58" i="4"/>
  <c r="AQY58" i="4"/>
  <c r="AQZ58" i="4"/>
  <c r="ARA58" i="4"/>
  <c r="ARB58" i="4"/>
  <c r="ANV19" i="4"/>
  <c r="ANW19" i="4"/>
  <c r="ANX19" i="4"/>
  <c r="ANY19" i="4"/>
  <c r="ANZ19" i="4"/>
  <c r="AOA19" i="4"/>
  <c r="AOB19" i="4"/>
  <c r="AOC19" i="4"/>
  <c r="AOD19" i="4"/>
  <c r="AOE19" i="4"/>
  <c r="AOF19" i="4"/>
  <c r="AOG19" i="4"/>
  <c r="AOH19" i="4"/>
  <c r="AOI19" i="4"/>
  <c r="AOJ19" i="4"/>
  <c r="AOK19" i="4"/>
  <c r="AOL19" i="4"/>
  <c r="AOM19" i="4"/>
  <c r="AON19" i="4"/>
  <c r="AOO19" i="4"/>
  <c r="AOP19" i="4"/>
  <c r="AOQ19" i="4"/>
  <c r="AOR19" i="4"/>
  <c r="AOS19" i="4"/>
  <c r="AOT19" i="4"/>
  <c r="AOU19" i="4"/>
  <c r="AOV19" i="4"/>
  <c r="AOW19" i="4"/>
  <c r="AOX19" i="4"/>
  <c r="AOY19" i="4"/>
  <c r="AOZ19" i="4"/>
  <c r="APA19" i="4"/>
  <c r="APB19" i="4"/>
  <c r="APC19" i="4"/>
  <c r="APD19" i="4"/>
  <c r="APE19" i="4"/>
  <c r="APF19" i="4"/>
  <c r="APG19" i="4"/>
  <c r="APH19" i="4"/>
  <c r="API19" i="4"/>
  <c r="APJ19" i="4"/>
  <c r="APK19" i="4"/>
  <c r="APL19" i="4"/>
  <c r="APM19" i="4"/>
  <c r="APN19" i="4"/>
  <c r="APO19" i="4"/>
  <c r="APP19" i="4"/>
  <c r="APQ19" i="4"/>
  <c r="APR19" i="4"/>
  <c r="APS19" i="4"/>
  <c r="APT19" i="4"/>
  <c r="APU19" i="4"/>
  <c r="APV19" i="4"/>
  <c r="APW19" i="4"/>
  <c r="APX19" i="4"/>
  <c r="APY19" i="4"/>
  <c r="APZ19" i="4"/>
  <c r="AQA19" i="4"/>
  <c r="AQB19" i="4"/>
  <c r="AQC19" i="4"/>
  <c r="AQD19" i="4"/>
  <c r="AQE19" i="4"/>
  <c r="AQF19" i="4"/>
  <c r="AQG19" i="4"/>
  <c r="AQH19" i="4"/>
  <c r="AQI19" i="4"/>
  <c r="AQJ19" i="4"/>
  <c r="AQK19" i="4"/>
  <c r="AQL19" i="4"/>
  <c r="AQM19" i="4"/>
  <c r="AQN19" i="4"/>
  <c r="AQO19" i="4"/>
  <c r="AQP19" i="4"/>
  <c r="AQQ19" i="4"/>
  <c r="AQR19" i="4"/>
  <c r="AQS19" i="4"/>
  <c r="AQT19" i="4"/>
  <c r="AQU19" i="4"/>
  <c r="AQV19" i="4"/>
  <c r="AQW19" i="4"/>
  <c r="AQX19" i="4"/>
  <c r="AQY19" i="4"/>
  <c r="AQZ19" i="4"/>
  <c r="ARA19" i="4"/>
  <c r="ARB19" i="4"/>
  <c r="ANV9" i="4"/>
  <c r="ANW9" i="4"/>
  <c r="ANX9" i="4"/>
  <c r="ANY9" i="4"/>
  <c r="ANZ9" i="4"/>
  <c r="AOA9" i="4"/>
  <c r="AOB9" i="4"/>
  <c r="AOC9" i="4"/>
  <c r="AOD9" i="4"/>
  <c r="AOE9" i="4"/>
  <c r="AOF9" i="4"/>
  <c r="AOG9" i="4"/>
  <c r="AOH9" i="4"/>
  <c r="AOI9" i="4"/>
  <c r="AOJ9" i="4"/>
  <c r="AOK9" i="4"/>
  <c r="AOL9" i="4"/>
  <c r="AOM9" i="4"/>
  <c r="AON9" i="4"/>
  <c r="AOO9" i="4"/>
  <c r="AOP9" i="4"/>
  <c r="AOQ9" i="4"/>
  <c r="AOR9" i="4"/>
  <c r="AOS9" i="4"/>
  <c r="AOT9" i="4"/>
  <c r="AOU9" i="4"/>
  <c r="AOV9" i="4"/>
  <c r="AOW9" i="4"/>
  <c r="AOX9" i="4"/>
  <c r="AOY9" i="4"/>
  <c r="AOZ9" i="4"/>
  <c r="APA9" i="4"/>
  <c r="APB9" i="4"/>
  <c r="APC9" i="4"/>
  <c r="APD9" i="4"/>
  <c r="APE9" i="4"/>
  <c r="APF9" i="4"/>
  <c r="APG9" i="4"/>
  <c r="APH9" i="4"/>
  <c r="API9" i="4"/>
  <c r="APJ9" i="4"/>
  <c r="APK9" i="4"/>
  <c r="APL9" i="4"/>
  <c r="APM9" i="4"/>
  <c r="APN9" i="4"/>
  <c r="APO9" i="4"/>
  <c r="APP9" i="4"/>
  <c r="APQ9" i="4"/>
  <c r="APR9" i="4"/>
  <c r="APS9" i="4"/>
  <c r="APT9" i="4"/>
  <c r="APU9" i="4"/>
  <c r="APV9" i="4"/>
  <c r="APW9" i="4"/>
  <c r="APX9" i="4"/>
  <c r="APY9" i="4"/>
  <c r="APZ9" i="4"/>
  <c r="AQA9" i="4"/>
  <c r="AQB9" i="4"/>
  <c r="AQC9" i="4"/>
  <c r="AQD9" i="4"/>
  <c r="AQE9" i="4"/>
  <c r="AQF9" i="4"/>
  <c r="AQG9" i="4"/>
  <c r="AQH9" i="4"/>
  <c r="AQI9" i="4"/>
  <c r="AQJ9" i="4"/>
  <c r="AQK9" i="4"/>
  <c r="AQL9" i="4"/>
  <c r="AQM9" i="4"/>
  <c r="AQN9" i="4"/>
  <c r="AQO9" i="4"/>
  <c r="AQP9" i="4"/>
  <c r="AQQ9" i="4"/>
  <c r="AQR9" i="4"/>
  <c r="AQS9" i="4"/>
  <c r="AQT9" i="4"/>
  <c r="AQU9" i="4"/>
  <c r="AQV9" i="4"/>
  <c r="AQW9" i="4"/>
  <c r="AQX9" i="4"/>
  <c r="AQY9" i="4"/>
  <c r="AQZ9" i="4"/>
  <c r="ARA9" i="4"/>
  <c r="ARB9" i="4"/>
  <c r="ANV35" i="4"/>
  <c r="ANW35" i="4"/>
  <c r="ANX35" i="4"/>
  <c r="ANY35" i="4"/>
  <c r="ANZ35" i="4"/>
  <c r="AOA35" i="4"/>
  <c r="AOB35" i="4"/>
  <c r="AOC35" i="4"/>
  <c r="AOD35" i="4"/>
  <c r="AOE35" i="4"/>
  <c r="AOF35" i="4"/>
  <c r="AOG35" i="4"/>
  <c r="AOH35" i="4"/>
  <c r="AOI35" i="4"/>
  <c r="AOJ35" i="4"/>
  <c r="AOK35" i="4"/>
  <c r="AOL35" i="4"/>
  <c r="AOM35" i="4"/>
  <c r="AON35" i="4"/>
  <c r="AOO35" i="4"/>
  <c r="AOP35" i="4"/>
  <c r="AOQ35" i="4"/>
  <c r="AOR35" i="4"/>
  <c r="AOS35" i="4"/>
  <c r="AOT35" i="4"/>
  <c r="AOU35" i="4"/>
  <c r="AOV35" i="4"/>
  <c r="AOW35" i="4"/>
  <c r="AOX35" i="4"/>
  <c r="AOY35" i="4"/>
  <c r="AOZ35" i="4"/>
  <c r="APA35" i="4"/>
  <c r="APB35" i="4"/>
  <c r="APC35" i="4"/>
  <c r="APD35" i="4"/>
  <c r="APE35" i="4"/>
  <c r="APF35" i="4"/>
  <c r="APG35" i="4"/>
  <c r="APH35" i="4"/>
  <c r="API35" i="4"/>
  <c r="APJ35" i="4"/>
  <c r="APK35" i="4"/>
  <c r="APL35" i="4"/>
  <c r="APM35" i="4"/>
  <c r="APN35" i="4"/>
  <c r="APO35" i="4"/>
  <c r="APP35" i="4"/>
  <c r="APQ35" i="4"/>
  <c r="APR35" i="4"/>
  <c r="APS35" i="4"/>
  <c r="APT35" i="4"/>
  <c r="APU35" i="4"/>
  <c r="APV35" i="4"/>
  <c r="APW35" i="4"/>
  <c r="APX35" i="4"/>
  <c r="APY35" i="4"/>
  <c r="APZ35" i="4"/>
  <c r="AQA35" i="4"/>
  <c r="AQB35" i="4"/>
  <c r="AQC35" i="4"/>
  <c r="AQD35" i="4"/>
  <c r="AQE35" i="4"/>
  <c r="AQF35" i="4"/>
  <c r="AQG35" i="4"/>
  <c r="AQH35" i="4"/>
  <c r="AQI35" i="4"/>
  <c r="AQJ35" i="4"/>
  <c r="AQK35" i="4"/>
  <c r="AQL35" i="4"/>
  <c r="AQM35" i="4"/>
  <c r="AQN35" i="4"/>
  <c r="AQO35" i="4"/>
  <c r="AQP35" i="4"/>
  <c r="AQQ35" i="4"/>
  <c r="AQR35" i="4"/>
  <c r="AQS35" i="4"/>
  <c r="AQT35" i="4"/>
  <c r="AQU35" i="4"/>
  <c r="AQV35" i="4"/>
  <c r="AQW35" i="4"/>
  <c r="AQX35" i="4"/>
  <c r="AQY35" i="4"/>
  <c r="AQZ35" i="4"/>
  <c r="ARA35" i="4"/>
  <c r="ARB35" i="4"/>
  <c r="ANV61" i="4"/>
  <c r="ANW61" i="4"/>
  <c r="ANX61" i="4"/>
  <c r="ANY61" i="4"/>
  <c r="ANZ61" i="4"/>
  <c r="AOA61" i="4"/>
  <c r="AOB61" i="4"/>
  <c r="AOC61" i="4"/>
  <c r="AOD61" i="4"/>
  <c r="AOE61" i="4"/>
  <c r="AOF61" i="4"/>
  <c r="AOG61" i="4"/>
  <c r="AOH61" i="4"/>
  <c r="AOI61" i="4"/>
  <c r="AOJ61" i="4"/>
  <c r="AOK61" i="4"/>
  <c r="AOL61" i="4"/>
  <c r="AOM61" i="4"/>
  <c r="AON61" i="4"/>
  <c r="AOO61" i="4"/>
  <c r="AOP61" i="4"/>
  <c r="AOQ61" i="4"/>
  <c r="AOR61" i="4"/>
  <c r="AOS61" i="4"/>
  <c r="AOT61" i="4"/>
  <c r="AOU61" i="4"/>
  <c r="AOV61" i="4"/>
  <c r="AOW61" i="4"/>
  <c r="AOX61" i="4"/>
  <c r="AOY61" i="4"/>
  <c r="AOZ61" i="4"/>
  <c r="APA61" i="4"/>
  <c r="APB61" i="4"/>
  <c r="APC61" i="4"/>
  <c r="APD61" i="4"/>
  <c r="APE61" i="4"/>
  <c r="APF61" i="4"/>
  <c r="APG61" i="4"/>
  <c r="APH61" i="4"/>
  <c r="API61" i="4"/>
  <c r="APJ61" i="4"/>
  <c r="APK61" i="4"/>
  <c r="APL61" i="4"/>
  <c r="APM61" i="4"/>
  <c r="APN61" i="4"/>
  <c r="APO61" i="4"/>
  <c r="APP61" i="4"/>
  <c r="APQ61" i="4"/>
  <c r="APR61" i="4"/>
  <c r="APS61" i="4"/>
  <c r="APT61" i="4"/>
  <c r="APU61" i="4"/>
  <c r="APV61" i="4"/>
  <c r="APW61" i="4"/>
  <c r="APX61" i="4"/>
  <c r="APY61" i="4"/>
  <c r="APZ61" i="4"/>
  <c r="AQA61" i="4"/>
  <c r="AQB61" i="4"/>
  <c r="AQC61" i="4"/>
  <c r="AQD61" i="4"/>
  <c r="AQE61" i="4"/>
  <c r="AQF61" i="4"/>
  <c r="AQG61" i="4"/>
  <c r="AQH61" i="4"/>
  <c r="AQI61" i="4"/>
  <c r="AQJ61" i="4"/>
  <c r="AQK61" i="4"/>
  <c r="AQL61" i="4"/>
  <c r="AQM61" i="4"/>
  <c r="AQN61" i="4"/>
  <c r="AQO61" i="4"/>
  <c r="AQP61" i="4"/>
  <c r="AQQ61" i="4"/>
  <c r="AQR61" i="4"/>
  <c r="AQS61" i="4"/>
  <c r="AQT61" i="4"/>
  <c r="AQU61" i="4"/>
  <c r="AQV61" i="4"/>
  <c r="AQW61" i="4"/>
  <c r="AQX61" i="4"/>
  <c r="AQY61" i="4"/>
  <c r="AQZ61" i="4"/>
  <c r="ARA61" i="4"/>
  <c r="ARB61" i="4"/>
  <c r="ANV95" i="4"/>
  <c r="ANW95" i="4"/>
  <c r="ANX95" i="4"/>
  <c r="ANY95" i="4"/>
  <c r="ANZ95" i="4"/>
  <c r="AOA95" i="4"/>
  <c r="AOB95" i="4"/>
  <c r="AOC95" i="4"/>
  <c r="AOD95" i="4"/>
  <c r="AOE95" i="4"/>
  <c r="AOF95" i="4"/>
  <c r="AOG95" i="4"/>
  <c r="AOH95" i="4"/>
  <c r="AOI95" i="4"/>
  <c r="AOJ95" i="4"/>
  <c r="AOK95" i="4"/>
  <c r="AOL95" i="4"/>
  <c r="AOM95" i="4"/>
  <c r="AON95" i="4"/>
  <c r="AOO95" i="4"/>
  <c r="AOP95" i="4"/>
  <c r="AOQ95" i="4"/>
  <c r="AOR95" i="4"/>
  <c r="AOS95" i="4"/>
  <c r="AOT95" i="4"/>
  <c r="AOU95" i="4"/>
  <c r="AOV95" i="4"/>
  <c r="AOW95" i="4"/>
  <c r="AOX95" i="4"/>
  <c r="AOY95" i="4"/>
  <c r="AOZ95" i="4"/>
  <c r="APA95" i="4"/>
  <c r="APB95" i="4"/>
  <c r="APC95" i="4"/>
  <c r="APD95" i="4"/>
  <c r="APE95" i="4"/>
  <c r="APF95" i="4"/>
  <c r="APG95" i="4"/>
  <c r="APH95" i="4"/>
  <c r="API95" i="4"/>
  <c r="APJ95" i="4"/>
  <c r="APK95" i="4"/>
  <c r="APL95" i="4"/>
  <c r="APM95" i="4"/>
  <c r="APN95" i="4"/>
  <c r="APO95" i="4"/>
  <c r="APP95" i="4"/>
  <c r="APQ95" i="4"/>
  <c r="APR95" i="4"/>
  <c r="APS95" i="4"/>
  <c r="APT95" i="4"/>
  <c r="APU95" i="4"/>
  <c r="APV95" i="4"/>
  <c r="APW95" i="4"/>
  <c r="APX95" i="4"/>
  <c r="APY95" i="4"/>
  <c r="APZ95" i="4"/>
  <c r="AQA95" i="4"/>
  <c r="AQB95" i="4"/>
  <c r="AQC95" i="4"/>
  <c r="AQD95" i="4"/>
  <c r="AQE95" i="4"/>
  <c r="AQF95" i="4"/>
  <c r="AQG95" i="4"/>
  <c r="AQH95" i="4"/>
  <c r="AQI95" i="4"/>
  <c r="AQJ95" i="4"/>
  <c r="AQK95" i="4"/>
  <c r="AQL95" i="4"/>
  <c r="AQM95" i="4"/>
  <c r="AQN95" i="4"/>
  <c r="AQO95" i="4"/>
  <c r="AQP95" i="4"/>
  <c r="AQQ95" i="4"/>
  <c r="AQR95" i="4"/>
  <c r="AQS95" i="4"/>
  <c r="AQT95" i="4"/>
  <c r="AQU95" i="4"/>
  <c r="AQV95" i="4"/>
  <c r="AQW95" i="4"/>
  <c r="AQX95" i="4"/>
  <c r="AQY95" i="4"/>
  <c r="AQZ95" i="4"/>
  <c r="ARA95" i="4"/>
  <c r="ARB95" i="4"/>
  <c r="ANV74" i="4"/>
  <c r="ANW74" i="4"/>
  <c r="ANX74" i="4"/>
  <c r="ANY74" i="4"/>
  <c r="ANZ74" i="4"/>
  <c r="AOA74" i="4"/>
  <c r="AOB74" i="4"/>
  <c r="AOC74" i="4"/>
  <c r="AOD74" i="4"/>
  <c r="AOE74" i="4"/>
  <c r="AOF74" i="4"/>
  <c r="AOG74" i="4"/>
  <c r="AOH74" i="4"/>
  <c r="AOI74" i="4"/>
  <c r="AOJ74" i="4"/>
  <c r="AOK74" i="4"/>
  <c r="AOL74" i="4"/>
  <c r="AOM74" i="4"/>
  <c r="AON74" i="4"/>
  <c r="AOO74" i="4"/>
  <c r="AOP74" i="4"/>
  <c r="AOQ74" i="4"/>
  <c r="AOR74" i="4"/>
  <c r="AOS74" i="4"/>
  <c r="AOT74" i="4"/>
  <c r="AOU74" i="4"/>
  <c r="AOV74" i="4"/>
  <c r="AOW74" i="4"/>
  <c r="AOX74" i="4"/>
  <c r="AOY74" i="4"/>
  <c r="AOZ74" i="4"/>
  <c r="APA74" i="4"/>
  <c r="APB74" i="4"/>
  <c r="APC74" i="4"/>
  <c r="APD74" i="4"/>
  <c r="APE74" i="4"/>
  <c r="APF74" i="4"/>
  <c r="APG74" i="4"/>
  <c r="APH74" i="4"/>
  <c r="API74" i="4"/>
  <c r="APJ74" i="4"/>
  <c r="APK74" i="4"/>
  <c r="APL74" i="4"/>
  <c r="APM74" i="4"/>
  <c r="APN74" i="4"/>
  <c r="APO74" i="4"/>
  <c r="APP74" i="4"/>
  <c r="APQ74" i="4"/>
  <c r="APR74" i="4"/>
  <c r="APS74" i="4"/>
  <c r="APT74" i="4"/>
  <c r="APU74" i="4"/>
  <c r="APV74" i="4"/>
  <c r="APW74" i="4"/>
  <c r="APX74" i="4"/>
  <c r="APY74" i="4"/>
  <c r="APZ74" i="4"/>
  <c r="AQA74" i="4"/>
  <c r="AQB74" i="4"/>
  <c r="AQC74" i="4"/>
  <c r="AQD74" i="4"/>
  <c r="AQE74" i="4"/>
  <c r="AQF74" i="4"/>
  <c r="AQG74" i="4"/>
  <c r="AQH74" i="4"/>
  <c r="AQI74" i="4"/>
  <c r="AQJ74" i="4"/>
  <c r="AQK74" i="4"/>
  <c r="AQL74" i="4"/>
  <c r="AQM74" i="4"/>
  <c r="AQN74" i="4"/>
  <c r="AQO74" i="4"/>
  <c r="AQP74" i="4"/>
  <c r="AQQ74" i="4"/>
  <c r="AQR74" i="4"/>
  <c r="AQS74" i="4"/>
  <c r="AQT74" i="4"/>
  <c r="AQU74" i="4"/>
  <c r="AQV74" i="4"/>
  <c r="AQW74" i="4"/>
  <c r="AQX74" i="4"/>
  <c r="AQY74" i="4"/>
  <c r="AQZ74" i="4"/>
  <c r="ARA74" i="4"/>
  <c r="ARB74" i="4"/>
  <c r="ANV135" i="4"/>
  <c r="ANW135" i="4"/>
  <c r="ANX135" i="4"/>
  <c r="ANY135" i="4"/>
  <c r="ANZ135" i="4"/>
  <c r="AOA135" i="4"/>
  <c r="AOB135" i="4"/>
  <c r="AOC135" i="4"/>
  <c r="AOD135" i="4"/>
  <c r="AOE135" i="4"/>
  <c r="AOF135" i="4"/>
  <c r="AOG135" i="4"/>
  <c r="AOH135" i="4"/>
  <c r="AOI135" i="4"/>
  <c r="AOJ135" i="4"/>
  <c r="AOK135" i="4"/>
  <c r="AOL135" i="4"/>
  <c r="AOM135" i="4"/>
  <c r="AON135" i="4"/>
  <c r="AOO135" i="4"/>
  <c r="AOP135" i="4"/>
  <c r="AOQ135" i="4"/>
  <c r="AOR135" i="4"/>
  <c r="AOS135" i="4"/>
  <c r="AOT135" i="4"/>
  <c r="AOU135" i="4"/>
  <c r="AOV135" i="4"/>
  <c r="AOW135" i="4"/>
  <c r="AOX135" i="4"/>
  <c r="AOY135" i="4"/>
  <c r="AOZ135" i="4"/>
  <c r="APA135" i="4"/>
  <c r="APB135" i="4"/>
  <c r="APC135" i="4"/>
  <c r="APD135" i="4"/>
  <c r="APE135" i="4"/>
  <c r="APF135" i="4"/>
  <c r="APG135" i="4"/>
  <c r="APH135" i="4"/>
  <c r="API135" i="4"/>
  <c r="APJ135" i="4"/>
  <c r="APK135" i="4"/>
  <c r="APL135" i="4"/>
  <c r="APM135" i="4"/>
  <c r="APN135" i="4"/>
  <c r="APO135" i="4"/>
  <c r="APP135" i="4"/>
  <c r="APQ135" i="4"/>
  <c r="APR135" i="4"/>
  <c r="APS135" i="4"/>
  <c r="APT135" i="4"/>
  <c r="APU135" i="4"/>
  <c r="APV135" i="4"/>
  <c r="APW135" i="4"/>
  <c r="APX135" i="4"/>
  <c r="APY135" i="4"/>
  <c r="APZ135" i="4"/>
  <c r="AQA135" i="4"/>
  <c r="AQB135" i="4"/>
  <c r="AQC135" i="4"/>
  <c r="AQD135" i="4"/>
  <c r="AQE135" i="4"/>
  <c r="AQF135" i="4"/>
  <c r="AQG135" i="4"/>
  <c r="AQH135" i="4"/>
  <c r="AQI135" i="4"/>
  <c r="AQJ135" i="4"/>
  <c r="AQK135" i="4"/>
  <c r="AQL135" i="4"/>
  <c r="AQM135" i="4"/>
  <c r="AQN135" i="4"/>
  <c r="AQO135" i="4"/>
  <c r="AQP135" i="4"/>
  <c r="AQQ135" i="4"/>
  <c r="AQR135" i="4"/>
  <c r="AQS135" i="4"/>
  <c r="AQT135" i="4"/>
  <c r="AQU135" i="4"/>
  <c r="AQV135" i="4"/>
  <c r="AQW135" i="4"/>
  <c r="AQX135" i="4"/>
  <c r="AQY135" i="4"/>
  <c r="AQZ135" i="4"/>
  <c r="ARA135" i="4"/>
  <c r="ARB135" i="4"/>
  <c r="ANV7" i="4"/>
  <c r="ANW7" i="4"/>
  <c r="ANX7" i="4"/>
  <c r="ANY7" i="4"/>
  <c r="ANZ7" i="4"/>
  <c r="AOA7" i="4"/>
  <c r="AOB7" i="4"/>
  <c r="AOC7" i="4"/>
  <c r="AOD7" i="4"/>
  <c r="AOE7" i="4"/>
  <c r="AOF7" i="4"/>
  <c r="AOG7" i="4"/>
  <c r="AOH7" i="4"/>
  <c r="AOI7" i="4"/>
  <c r="AOJ7" i="4"/>
  <c r="AOK7" i="4"/>
  <c r="AOL7" i="4"/>
  <c r="AOM7" i="4"/>
  <c r="AON7" i="4"/>
  <c r="AOO7" i="4"/>
  <c r="AOP7" i="4"/>
  <c r="AOQ7" i="4"/>
  <c r="AOR7" i="4"/>
  <c r="AOS7" i="4"/>
  <c r="AOT7" i="4"/>
  <c r="AOU7" i="4"/>
  <c r="AOV7" i="4"/>
  <c r="AOW7" i="4"/>
  <c r="AOX7" i="4"/>
  <c r="AOY7" i="4"/>
  <c r="AOZ7" i="4"/>
  <c r="APA7" i="4"/>
  <c r="APB7" i="4"/>
  <c r="APC7" i="4"/>
  <c r="APD7" i="4"/>
  <c r="APE7" i="4"/>
  <c r="APF7" i="4"/>
  <c r="APG7" i="4"/>
  <c r="APH7" i="4"/>
  <c r="API7" i="4"/>
  <c r="APJ7" i="4"/>
  <c r="APK7" i="4"/>
  <c r="APL7" i="4"/>
  <c r="APM7" i="4"/>
  <c r="APN7" i="4"/>
  <c r="APO7" i="4"/>
  <c r="APP7" i="4"/>
  <c r="APQ7" i="4"/>
  <c r="APR7" i="4"/>
  <c r="APS7" i="4"/>
  <c r="APT7" i="4"/>
  <c r="APU7" i="4"/>
  <c r="APV7" i="4"/>
  <c r="APW7" i="4"/>
  <c r="APX7" i="4"/>
  <c r="APY7" i="4"/>
  <c r="APZ7" i="4"/>
  <c r="AQA7" i="4"/>
  <c r="AQB7" i="4"/>
  <c r="AQC7" i="4"/>
  <c r="AQD7" i="4"/>
  <c r="AQE7" i="4"/>
  <c r="AQF7" i="4"/>
  <c r="AQG7" i="4"/>
  <c r="AQH7" i="4"/>
  <c r="AQI7" i="4"/>
  <c r="AQJ7" i="4"/>
  <c r="AQK7" i="4"/>
  <c r="AQL7" i="4"/>
  <c r="AQM7" i="4"/>
  <c r="AQN7" i="4"/>
  <c r="AQO7" i="4"/>
  <c r="AQP7" i="4"/>
  <c r="AQQ7" i="4"/>
  <c r="AQR7" i="4"/>
  <c r="AQS7" i="4"/>
  <c r="AQT7" i="4"/>
  <c r="AQU7" i="4"/>
  <c r="AQV7" i="4"/>
  <c r="AQW7" i="4"/>
  <c r="AQX7" i="4"/>
  <c r="AQY7" i="4"/>
  <c r="AQZ7" i="4"/>
  <c r="ARA7" i="4"/>
  <c r="ARB7" i="4"/>
  <c r="ANV159" i="4"/>
  <c r="ANW159" i="4"/>
  <c r="ANX159" i="4"/>
  <c r="ANY159" i="4"/>
  <c r="ANZ159" i="4"/>
  <c r="AOA159" i="4"/>
  <c r="AOB159" i="4"/>
  <c r="AOC159" i="4"/>
  <c r="AOD159" i="4"/>
  <c r="AOE159" i="4"/>
  <c r="AOF159" i="4"/>
  <c r="AOG159" i="4"/>
  <c r="AOH159" i="4"/>
  <c r="AOI159" i="4"/>
  <c r="AOJ159" i="4"/>
  <c r="AOK159" i="4"/>
  <c r="AOL159" i="4"/>
  <c r="AOM159" i="4"/>
  <c r="AON159" i="4"/>
  <c r="AOO159" i="4"/>
  <c r="AOP159" i="4"/>
  <c r="AOQ159" i="4"/>
  <c r="AOR159" i="4"/>
  <c r="AOS159" i="4"/>
  <c r="AOT159" i="4"/>
  <c r="AOU159" i="4"/>
  <c r="AOV159" i="4"/>
  <c r="AOW159" i="4"/>
  <c r="AOX159" i="4"/>
  <c r="AOY159" i="4"/>
  <c r="AOZ159" i="4"/>
  <c r="APA159" i="4"/>
  <c r="APB159" i="4"/>
  <c r="APC159" i="4"/>
  <c r="APD159" i="4"/>
  <c r="APE159" i="4"/>
  <c r="APF159" i="4"/>
  <c r="APG159" i="4"/>
  <c r="APH159" i="4"/>
  <c r="API159" i="4"/>
  <c r="APJ159" i="4"/>
  <c r="APK159" i="4"/>
  <c r="APL159" i="4"/>
  <c r="APM159" i="4"/>
  <c r="APN159" i="4"/>
  <c r="APO159" i="4"/>
  <c r="APP159" i="4"/>
  <c r="APQ159" i="4"/>
  <c r="APR159" i="4"/>
  <c r="APS159" i="4"/>
  <c r="APT159" i="4"/>
  <c r="APU159" i="4"/>
  <c r="APV159" i="4"/>
  <c r="APW159" i="4"/>
  <c r="APX159" i="4"/>
  <c r="APY159" i="4"/>
  <c r="APZ159" i="4"/>
  <c r="AQA159" i="4"/>
  <c r="AQB159" i="4"/>
  <c r="AQC159" i="4"/>
  <c r="AQD159" i="4"/>
  <c r="AQE159" i="4"/>
  <c r="AQF159" i="4"/>
  <c r="AQG159" i="4"/>
  <c r="AQH159" i="4"/>
  <c r="AQI159" i="4"/>
  <c r="AQJ159" i="4"/>
  <c r="AQK159" i="4"/>
  <c r="AQL159" i="4"/>
  <c r="AQM159" i="4"/>
  <c r="AQN159" i="4"/>
  <c r="AQO159" i="4"/>
  <c r="AQP159" i="4"/>
  <c r="AQQ159" i="4"/>
  <c r="AQR159" i="4"/>
  <c r="AQS159" i="4"/>
  <c r="AQT159" i="4"/>
  <c r="AQU159" i="4"/>
  <c r="AQV159" i="4"/>
  <c r="AQW159" i="4"/>
  <c r="AQX159" i="4"/>
  <c r="AQY159" i="4"/>
  <c r="AQZ159" i="4"/>
  <c r="ARA159" i="4"/>
  <c r="ARB159" i="4"/>
  <c r="ANV24" i="4"/>
  <c r="ANW24" i="4"/>
  <c r="ANX24" i="4"/>
  <c r="ANY24" i="4"/>
  <c r="ANZ24" i="4"/>
  <c r="AOA24" i="4"/>
  <c r="AOB24" i="4"/>
  <c r="AOC24" i="4"/>
  <c r="AOD24" i="4"/>
  <c r="AOE24" i="4"/>
  <c r="AOF24" i="4"/>
  <c r="AOG24" i="4"/>
  <c r="AOH24" i="4"/>
  <c r="AOI24" i="4"/>
  <c r="AOJ24" i="4"/>
  <c r="AOK24" i="4"/>
  <c r="AOL24" i="4"/>
  <c r="AOM24" i="4"/>
  <c r="AON24" i="4"/>
  <c r="AOO24" i="4"/>
  <c r="AOP24" i="4"/>
  <c r="AOQ24" i="4"/>
  <c r="AOR24" i="4"/>
  <c r="AOS24" i="4"/>
  <c r="AOT24" i="4"/>
  <c r="AOU24" i="4"/>
  <c r="AOV24" i="4"/>
  <c r="AOW24" i="4"/>
  <c r="AOX24" i="4"/>
  <c r="AOY24" i="4"/>
  <c r="AOZ24" i="4"/>
  <c r="APA24" i="4"/>
  <c r="APB24" i="4"/>
  <c r="APC24" i="4"/>
  <c r="APD24" i="4"/>
  <c r="APE24" i="4"/>
  <c r="APF24" i="4"/>
  <c r="APG24" i="4"/>
  <c r="APH24" i="4"/>
  <c r="API24" i="4"/>
  <c r="APJ24" i="4"/>
  <c r="APK24" i="4"/>
  <c r="APL24" i="4"/>
  <c r="APM24" i="4"/>
  <c r="APN24" i="4"/>
  <c r="APO24" i="4"/>
  <c r="APP24" i="4"/>
  <c r="APQ24" i="4"/>
  <c r="APR24" i="4"/>
  <c r="APS24" i="4"/>
  <c r="APT24" i="4"/>
  <c r="APU24" i="4"/>
  <c r="APV24" i="4"/>
  <c r="APW24" i="4"/>
  <c r="APX24" i="4"/>
  <c r="APY24" i="4"/>
  <c r="APZ24" i="4"/>
  <c r="AQA24" i="4"/>
  <c r="AQB24" i="4"/>
  <c r="AQC24" i="4"/>
  <c r="AQD24" i="4"/>
  <c r="AQE24" i="4"/>
  <c r="AQF24" i="4"/>
  <c r="AQG24" i="4"/>
  <c r="AQH24" i="4"/>
  <c r="AQI24" i="4"/>
  <c r="AQJ24" i="4"/>
  <c r="AQK24" i="4"/>
  <c r="AQL24" i="4"/>
  <c r="AQM24" i="4"/>
  <c r="AQN24" i="4"/>
  <c r="AQO24" i="4"/>
  <c r="AQP24" i="4"/>
  <c r="AQQ24" i="4"/>
  <c r="AQR24" i="4"/>
  <c r="AQS24" i="4"/>
  <c r="AQT24" i="4"/>
  <c r="AQU24" i="4"/>
  <c r="AQV24" i="4"/>
  <c r="AQW24" i="4"/>
  <c r="AQX24" i="4"/>
  <c r="AQY24" i="4"/>
  <c r="AQZ24" i="4"/>
  <c r="ARA24" i="4"/>
  <c r="ARB24" i="4"/>
  <c r="ANV79" i="4"/>
  <c r="ANW79" i="4"/>
  <c r="ANX79" i="4"/>
  <c r="ANY79" i="4"/>
  <c r="ANZ79" i="4"/>
  <c r="AOA79" i="4"/>
  <c r="AOB79" i="4"/>
  <c r="AOC79" i="4"/>
  <c r="AOD79" i="4"/>
  <c r="AOE79" i="4"/>
  <c r="AOF79" i="4"/>
  <c r="AOG79" i="4"/>
  <c r="AOH79" i="4"/>
  <c r="AOI79" i="4"/>
  <c r="AOJ79" i="4"/>
  <c r="AOK79" i="4"/>
  <c r="AOL79" i="4"/>
  <c r="AOM79" i="4"/>
  <c r="AON79" i="4"/>
  <c r="AOO79" i="4"/>
  <c r="AOP79" i="4"/>
  <c r="AOQ79" i="4"/>
  <c r="AOR79" i="4"/>
  <c r="AOS79" i="4"/>
  <c r="AOT79" i="4"/>
  <c r="AOU79" i="4"/>
  <c r="AOV79" i="4"/>
  <c r="AOW79" i="4"/>
  <c r="AOX79" i="4"/>
  <c r="AOY79" i="4"/>
  <c r="AOZ79" i="4"/>
  <c r="APA79" i="4"/>
  <c r="APB79" i="4"/>
  <c r="APC79" i="4"/>
  <c r="APD79" i="4"/>
  <c r="APE79" i="4"/>
  <c r="APF79" i="4"/>
  <c r="APG79" i="4"/>
  <c r="APH79" i="4"/>
  <c r="API79" i="4"/>
  <c r="APJ79" i="4"/>
  <c r="APK79" i="4"/>
  <c r="APL79" i="4"/>
  <c r="APM79" i="4"/>
  <c r="APN79" i="4"/>
  <c r="APO79" i="4"/>
  <c r="APP79" i="4"/>
  <c r="APQ79" i="4"/>
  <c r="APR79" i="4"/>
  <c r="APS79" i="4"/>
  <c r="APT79" i="4"/>
  <c r="APU79" i="4"/>
  <c r="APV79" i="4"/>
  <c r="APW79" i="4"/>
  <c r="APX79" i="4"/>
  <c r="APY79" i="4"/>
  <c r="APZ79" i="4"/>
  <c r="AQA79" i="4"/>
  <c r="AQB79" i="4"/>
  <c r="AQC79" i="4"/>
  <c r="AQD79" i="4"/>
  <c r="AQE79" i="4"/>
  <c r="AQF79" i="4"/>
  <c r="AQG79" i="4"/>
  <c r="AQH79" i="4"/>
  <c r="AQI79" i="4"/>
  <c r="AQJ79" i="4"/>
  <c r="AQK79" i="4"/>
  <c r="AQL79" i="4"/>
  <c r="AQM79" i="4"/>
  <c r="AQN79" i="4"/>
  <c r="AQO79" i="4"/>
  <c r="AQP79" i="4"/>
  <c r="AQQ79" i="4"/>
  <c r="AQR79" i="4"/>
  <c r="AQS79" i="4"/>
  <c r="AQT79" i="4"/>
  <c r="AQU79" i="4"/>
  <c r="AQV79" i="4"/>
  <c r="AQW79" i="4"/>
  <c r="AQX79" i="4"/>
  <c r="AQY79" i="4"/>
  <c r="AQZ79" i="4"/>
  <c r="ARA79" i="4"/>
  <c r="ARB79" i="4"/>
  <c r="ANV26" i="4"/>
  <c r="ANW26" i="4"/>
  <c r="ANX26" i="4"/>
  <c r="ANY26" i="4"/>
  <c r="ANZ26" i="4"/>
  <c r="AOA26" i="4"/>
  <c r="AOB26" i="4"/>
  <c r="AOC26" i="4"/>
  <c r="AOD26" i="4"/>
  <c r="AOE26" i="4"/>
  <c r="AOF26" i="4"/>
  <c r="AOG26" i="4"/>
  <c r="AOH26" i="4"/>
  <c r="AOI26" i="4"/>
  <c r="AOJ26" i="4"/>
  <c r="AOK26" i="4"/>
  <c r="AOL26" i="4"/>
  <c r="AOM26" i="4"/>
  <c r="AON26" i="4"/>
  <c r="AOO26" i="4"/>
  <c r="AOP26" i="4"/>
  <c r="AOQ26" i="4"/>
  <c r="AOR26" i="4"/>
  <c r="AOS26" i="4"/>
  <c r="AOT26" i="4"/>
  <c r="AOU26" i="4"/>
  <c r="AOV26" i="4"/>
  <c r="AOW26" i="4"/>
  <c r="AOX26" i="4"/>
  <c r="AOY26" i="4"/>
  <c r="AOZ26" i="4"/>
  <c r="APA26" i="4"/>
  <c r="APB26" i="4"/>
  <c r="APC26" i="4"/>
  <c r="APD26" i="4"/>
  <c r="APE26" i="4"/>
  <c r="APF26" i="4"/>
  <c r="APG26" i="4"/>
  <c r="APH26" i="4"/>
  <c r="API26" i="4"/>
  <c r="APJ26" i="4"/>
  <c r="APK26" i="4"/>
  <c r="APL26" i="4"/>
  <c r="APM26" i="4"/>
  <c r="APN26" i="4"/>
  <c r="APO26" i="4"/>
  <c r="APP26" i="4"/>
  <c r="APQ26" i="4"/>
  <c r="APR26" i="4"/>
  <c r="APS26" i="4"/>
  <c r="APT26" i="4"/>
  <c r="APU26" i="4"/>
  <c r="APV26" i="4"/>
  <c r="APW26" i="4"/>
  <c r="APX26" i="4"/>
  <c r="APY26" i="4"/>
  <c r="APZ26" i="4"/>
  <c r="AQA26" i="4"/>
  <c r="AQB26" i="4"/>
  <c r="AQC26" i="4"/>
  <c r="AQD26" i="4"/>
  <c r="AQE26" i="4"/>
  <c r="AQF26" i="4"/>
  <c r="AQG26" i="4"/>
  <c r="AQH26" i="4"/>
  <c r="AQI26" i="4"/>
  <c r="AQJ26" i="4"/>
  <c r="AQK26" i="4"/>
  <c r="AQL26" i="4"/>
  <c r="AQM26" i="4"/>
  <c r="AQN26" i="4"/>
  <c r="AQO26" i="4"/>
  <c r="AQP26" i="4"/>
  <c r="AQQ26" i="4"/>
  <c r="AQR26" i="4"/>
  <c r="AQS26" i="4"/>
  <c r="AQT26" i="4"/>
  <c r="AQU26" i="4"/>
  <c r="AQV26" i="4"/>
  <c r="AQW26" i="4"/>
  <c r="AQX26" i="4"/>
  <c r="AQY26" i="4"/>
  <c r="AQZ26" i="4"/>
  <c r="ARA26" i="4"/>
  <c r="ARB26" i="4"/>
  <c r="ANV124" i="4"/>
  <c r="ANW124" i="4"/>
  <c r="ANX124" i="4"/>
  <c r="ANY124" i="4"/>
  <c r="ANZ124" i="4"/>
  <c r="AOA124" i="4"/>
  <c r="AOB124" i="4"/>
  <c r="AOC124" i="4"/>
  <c r="AOD124" i="4"/>
  <c r="AOE124" i="4"/>
  <c r="AOF124" i="4"/>
  <c r="AOG124" i="4"/>
  <c r="AOH124" i="4"/>
  <c r="AOI124" i="4"/>
  <c r="AOJ124" i="4"/>
  <c r="AOK124" i="4"/>
  <c r="AOL124" i="4"/>
  <c r="AOM124" i="4"/>
  <c r="AON124" i="4"/>
  <c r="AOO124" i="4"/>
  <c r="AOP124" i="4"/>
  <c r="AOQ124" i="4"/>
  <c r="AOR124" i="4"/>
  <c r="AOS124" i="4"/>
  <c r="AOT124" i="4"/>
  <c r="AOU124" i="4"/>
  <c r="AOV124" i="4"/>
  <c r="AOW124" i="4"/>
  <c r="AOX124" i="4"/>
  <c r="AOY124" i="4"/>
  <c r="AOZ124" i="4"/>
  <c r="APA124" i="4"/>
  <c r="APB124" i="4"/>
  <c r="APC124" i="4"/>
  <c r="APD124" i="4"/>
  <c r="APE124" i="4"/>
  <c r="APF124" i="4"/>
  <c r="APG124" i="4"/>
  <c r="APH124" i="4"/>
  <c r="API124" i="4"/>
  <c r="APJ124" i="4"/>
  <c r="APK124" i="4"/>
  <c r="APL124" i="4"/>
  <c r="APM124" i="4"/>
  <c r="APN124" i="4"/>
  <c r="APO124" i="4"/>
  <c r="APP124" i="4"/>
  <c r="APQ124" i="4"/>
  <c r="APR124" i="4"/>
  <c r="APS124" i="4"/>
  <c r="APT124" i="4"/>
  <c r="APU124" i="4"/>
  <c r="APV124" i="4"/>
  <c r="APW124" i="4"/>
  <c r="APX124" i="4"/>
  <c r="APY124" i="4"/>
  <c r="APZ124" i="4"/>
  <c r="AQA124" i="4"/>
  <c r="AQB124" i="4"/>
  <c r="AQC124" i="4"/>
  <c r="AQD124" i="4"/>
  <c r="AQE124" i="4"/>
  <c r="AQF124" i="4"/>
  <c r="AQG124" i="4"/>
  <c r="AQH124" i="4"/>
  <c r="AQI124" i="4"/>
  <c r="AQJ124" i="4"/>
  <c r="AQK124" i="4"/>
  <c r="AQL124" i="4"/>
  <c r="AQM124" i="4"/>
  <c r="AQN124" i="4"/>
  <c r="AQO124" i="4"/>
  <c r="AQP124" i="4"/>
  <c r="AQQ124" i="4"/>
  <c r="AQR124" i="4"/>
  <c r="AQS124" i="4"/>
  <c r="AQT124" i="4"/>
  <c r="AQU124" i="4"/>
  <c r="AQV124" i="4"/>
  <c r="AQW124" i="4"/>
  <c r="AQX124" i="4"/>
  <c r="AQY124" i="4"/>
  <c r="AQZ124" i="4"/>
  <c r="ARA124" i="4"/>
  <c r="ARB124" i="4"/>
  <c r="ANV51" i="4"/>
  <c r="ANW51" i="4"/>
  <c r="ANX51" i="4"/>
  <c r="ANY51" i="4"/>
  <c r="ANZ51" i="4"/>
  <c r="AOA51" i="4"/>
  <c r="AOB51" i="4"/>
  <c r="AOC51" i="4"/>
  <c r="AOD51" i="4"/>
  <c r="AOE51" i="4"/>
  <c r="AOF51" i="4"/>
  <c r="AOG51" i="4"/>
  <c r="AOH51" i="4"/>
  <c r="AOI51" i="4"/>
  <c r="AOJ51" i="4"/>
  <c r="AOK51" i="4"/>
  <c r="AOL51" i="4"/>
  <c r="AOM51" i="4"/>
  <c r="AON51" i="4"/>
  <c r="AOO51" i="4"/>
  <c r="AOP51" i="4"/>
  <c r="AOQ51" i="4"/>
  <c r="AOR51" i="4"/>
  <c r="AOS51" i="4"/>
  <c r="AOT51" i="4"/>
  <c r="AOU51" i="4"/>
  <c r="AOV51" i="4"/>
  <c r="AOW51" i="4"/>
  <c r="AOX51" i="4"/>
  <c r="AOY51" i="4"/>
  <c r="AOZ51" i="4"/>
  <c r="APA51" i="4"/>
  <c r="APB51" i="4"/>
  <c r="APC51" i="4"/>
  <c r="APD51" i="4"/>
  <c r="APE51" i="4"/>
  <c r="APF51" i="4"/>
  <c r="APG51" i="4"/>
  <c r="APH51" i="4"/>
  <c r="API51" i="4"/>
  <c r="APJ51" i="4"/>
  <c r="APK51" i="4"/>
  <c r="APL51" i="4"/>
  <c r="APM51" i="4"/>
  <c r="APN51" i="4"/>
  <c r="APO51" i="4"/>
  <c r="APP51" i="4"/>
  <c r="APQ51" i="4"/>
  <c r="APR51" i="4"/>
  <c r="APS51" i="4"/>
  <c r="APT51" i="4"/>
  <c r="APU51" i="4"/>
  <c r="APV51" i="4"/>
  <c r="APW51" i="4"/>
  <c r="APX51" i="4"/>
  <c r="APY51" i="4"/>
  <c r="APZ51" i="4"/>
  <c r="AQA51" i="4"/>
  <c r="AQB51" i="4"/>
  <c r="AQC51" i="4"/>
  <c r="AQD51" i="4"/>
  <c r="AQE51" i="4"/>
  <c r="AQF51" i="4"/>
  <c r="AQG51" i="4"/>
  <c r="AQH51" i="4"/>
  <c r="AQI51" i="4"/>
  <c r="AQJ51" i="4"/>
  <c r="AQK51" i="4"/>
  <c r="AQL51" i="4"/>
  <c r="AQM51" i="4"/>
  <c r="AQN51" i="4"/>
  <c r="AQO51" i="4"/>
  <c r="AQP51" i="4"/>
  <c r="AQQ51" i="4"/>
  <c r="AQR51" i="4"/>
  <c r="AQS51" i="4"/>
  <c r="AQT51" i="4"/>
  <c r="AQU51" i="4"/>
  <c r="AQV51" i="4"/>
  <c r="AQW51" i="4"/>
  <c r="AQX51" i="4"/>
  <c r="AQY51" i="4"/>
  <c r="AQZ51" i="4"/>
  <c r="ARA51" i="4"/>
  <c r="ARB51" i="4"/>
  <c r="ANV13" i="4"/>
  <c r="ANW13" i="4"/>
  <c r="ANX13" i="4"/>
  <c r="ANY13" i="4"/>
  <c r="ANZ13" i="4"/>
  <c r="AOA13" i="4"/>
  <c r="AOB13" i="4"/>
  <c r="AOC13" i="4"/>
  <c r="AOD13" i="4"/>
  <c r="AOE13" i="4"/>
  <c r="AOF13" i="4"/>
  <c r="AOG13" i="4"/>
  <c r="AOH13" i="4"/>
  <c r="AOI13" i="4"/>
  <c r="AOJ13" i="4"/>
  <c r="AOK13" i="4"/>
  <c r="AOL13" i="4"/>
  <c r="AOM13" i="4"/>
  <c r="AON13" i="4"/>
  <c r="AOO13" i="4"/>
  <c r="AOP13" i="4"/>
  <c r="AOQ13" i="4"/>
  <c r="AOR13" i="4"/>
  <c r="AOS13" i="4"/>
  <c r="AOT13" i="4"/>
  <c r="AOU13" i="4"/>
  <c r="AOV13" i="4"/>
  <c r="AOW13" i="4"/>
  <c r="AOX13" i="4"/>
  <c r="AOY13" i="4"/>
  <c r="AOZ13" i="4"/>
  <c r="APA13" i="4"/>
  <c r="APB13" i="4"/>
  <c r="APC13" i="4"/>
  <c r="APD13" i="4"/>
  <c r="APE13" i="4"/>
  <c r="APF13" i="4"/>
  <c r="APG13" i="4"/>
  <c r="APH13" i="4"/>
  <c r="API13" i="4"/>
  <c r="APJ13" i="4"/>
  <c r="APK13" i="4"/>
  <c r="APL13" i="4"/>
  <c r="APM13" i="4"/>
  <c r="APN13" i="4"/>
  <c r="APO13" i="4"/>
  <c r="APP13" i="4"/>
  <c r="APQ13" i="4"/>
  <c r="APR13" i="4"/>
  <c r="APS13" i="4"/>
  <c r="APT13" i="4"/>
  <c r="APU13" i="4"/>
  <c r="APV13" i="4"/>
  <c r="APW13" i="4"/>
  <c r="APX13" i="4"/>
  <c r="APY13" i="4"/>
  <c r="APZ13" i="4"/>
  <c r="AQA13" i="4"/>
  <c r="AQB13" i="4"/>
  <c r="AQC13" i="4"/>
  <c r="AQD13" i="4"/>
  <c r="AQE13" i="4"/>
  <c r="AQF13" i="4"/>
  <c r="AQG13" i="4"/>
  <c r="AQH13" i="4"/>
  <c r="AQI13" i="4"/>
  <c r="AQJ13" i="4"/>
  <c r="AQK13" i="4"/>
  <c r="AQL13" i="4"/>
  <c r="AQM13" i="4"/>
  <c r="AQN13" i="4"/>
  <c r="AQO13" i="4"/>
  <c r="AQP13" i="4"/>
  <c r="AQQ13" i="4"/>
  <c r="AQR13" i="4"/>
  <c r="AQS13" i="4"/>
  <c r="AQT13" i="4"/>
  <c r="AQU13" i="4"/>
  <c r="AQV13" i="4"/>
  <c r="AQW13" i="4"/>
  <c r="AQX13" i="4"/>
  <c r="AQY13" i="4"/>
  <c r="AQZ13" i="4"/>
  <c r="ARA13" i="4"/>
  <c r="ARB13" i="4"/>
  <c r="ANV39" i="4"/>
  <c r="ANW39" i="4"/>
  <c r="ANX39" i="4"/>
  <c r="ANY39" i="4"/>
  <c r="ANZ39" i="4"/>
  <c r="AOA39" i="4"/>
  <c r="AOB39" i="4"/>
  <c r="AOC39" i="4"/>
  <c r="AOD39" i="4"/>
  <c r="AOE39" i="4"/>
  <c r="AOF39" i="4"/>
  <c r="AOG39" i="4"/>
  <c r="AOH39" i="4"/>
  <c r="AOI39" i="4"/>
  <c r="AOJ39" i="4"/>
  <c r="AOK39" i="4"/>
  <c r="AOL39" i="4"/>
  <c r="AOM39" i="4"/>
  <c r="AON39" i="4"/>
  <c r="AOO39" i="4"/>
  <c r="AOP39" i="4"/>
  <c r="AOQ39" i="4"/>
  <c r="AOR39" i="4"/>
  <c r="AOS39" i="4"/>
  <c r="AOT39" i="4"/>
  <c r="AOU39" i="4"/>
  <c r="AOV39" i="4"/>
  <c r="AOW39" i="4"/>
  <c r="AOX39" i="4"/>
  <c r="AOY39" i="4"/>
  <c r="AOZ39" i="4"/>
  <c r="APA39" i="4"/>
  <c r="APB39" i="4"/>
  <c r="APC39" i="4"/>
  <c r="APD39" i="4"/>
  <c r="APE39" i="4"/>
  <c r="APF39" i="4"/>
  <c r="APG39" i="4"/>
  <c r="APH39" i="4"/>
  <c r="API39" i="4"/>
  <c r="APJ39" i="4"/>
  <c r="APK39" i="4"/>
  <c r="APL39" i="4"/>
  <c r="APM39" i="4"/>
  <c r="APN39" i="4"/>
  <c r="APO39" i="4"/>
  <c r="APP39" i="4"/>
  <c r="APQ39" i="4"/>
  <c r="APR39" i="4"/>
  <c r="APS39" i="4"/>
  <c r="APT39" i="4"/>
  <c r="APU39" i="4"/>
  <c r="APV39" i="4"/>
  <c r="APW39" i="4"/>
  <c r="APX39" i="4"/>
  <c r="APY39" i="4"/>
  <c r="APZ39" i="4"/>
  <c r="AQA39" i="4"/>
  <c r="AQB39" i="4"/>
  <c r="AQC39" i="4"/>
  <c r="AQD39" i="4"/>
  <c r="AQE39" i="4"/>
  <c r="AQF39" i="4"/>
  <c r="AQG39" i="4"/>
  <c r="AQH39" i="4"/>
  <c r="AQI39" i="4"/>
  <c r="AQJ39" i="4"/>
  <c r="AQK39" i="4"/>
  <c r="AQL39" i="4"/>
  <c r="AQM39" i="4"/>
  <c r="AQN39" i="4"/>
  <c r="AQO39" i="4"/>
  <c r="AQP39" i="4"/>
  <c r="AQQ39" i="4"/>
  <c r="AQR39" i="4"/>
  <c r="AQS39" i="4"/>
  <c r="AQT39" i="4"/>
  <c r="AQU39" i="4"/>
  <c r="AQV39" i="4"/>
  <c r="AQW39" i="4"/>
  <c r="AQX39" i="4"/>
  <c r="AQY39" i="4"/>
  <c r="AQZ39" i="4"/>
  <c r="ARA39" i="4"/>
  <c r="ARB39" i="4"/>
  <c r="ANV18" i="4"/>
  <c r="ANW18" i="4"/>
  <c r="ANX18" i="4"/>
  <c r="ANY18" i="4"/>
  <c r="ANZ18" i="4"/>
  <c r="AOA18" i="4"/>
  <c r="AOB18" i="4"/>
  <c r="AOC18" i="4"/>
  <c r="AOD18" i="4"/>
  <c r="AOE18" i="4"/>
  <c r="AOF18" i="4"/>
  <c r="AOG18" i="4"/>
  <c r="AOH18" i="4"/>
  <c r="AOI18" i="4"/>
  <c r="AOJ18" i="4"/>
  <c r="AOK18" i="4"/>
  <c r="AOL18" i="4"/>
  <c r="AOM18" i="4"/>
  <c r="AON18" i="4"/>
  <c r="AOO18" i="4"/>
  <c r="AOP18" i="4"/>
  <c r="AOQ18" i="4"/>
  <c r="AOR18" i="4"/>
  <c r="AOS18" i="4"/>
  <c r="AOT18" i="4"/>
  <c r="AOU18" i="4"/>
  <c r="AOV18" i="4"/>
  <c r="AOW18" i="4"/>
  <c r="AOX18" i="4"/>
  <c r="AOY18" i="4"/>
  <c r="AOZ18" i="4"/>
  <c r="APA18" i="4"/>
  <c r="APB18" i="4"/>
  <c r="APC18" i="4"/>
  <c r="APD18" i="4"/>
  <c r="APE18" i="4"/>
  <c r="APF18" i="4"/>
  <c r="APG18" i="4"/>
  <c r="APH18" i="4"/>
  <c r="API18" i="4"/>
  <c r="APJ18" i="4"/>
  <c r="APK18" i="4"/>
  <c r="APL18" i="4"/>
  <c r="APM18" i="4"/>
  <c r="APN18" i="4"/>
  <c r="APO18" i="4"/>
  <c r="APP18" i="4"/>
  <c r="APQ18" i="4"/>
  <c r="APR18" i="4"/>
  <c r="APS18" i="4"/>
  <c r="APT18" i="4"/>
  <c r="APU18" i="4"/>
  <c r="APV18" i="4"/>
  <c r="APW18" i="4"/>
  <c r="APX18" i="4"/>
  <c r="APY18" i="4"/>
  <c r="APZ18" i="4"/>
  <c r="AQA18" i="4"/>
  <c r="AQB18" i="4"/>
  <c r="AQC18" i="4"/>
  <c r="AQD18" i="4"/>
  <c r="AQE18" i="4"/>
  <c r="AQF18" i="4"/>
  <c r="AQG18" i="4"/>
  <c r="AQH18" i="4"/>
  <c r="AQI18" i="4"/>
  <c r="AQJ18" i="4"/>
  <c r="AQK18" i="4"/>
  <c r="AQL18" i="4"/>
  <c r="AQM18" i="4"/>
  <c r="AQN18" i="4"/>
  <c r="AQO18" i="4"/>
  <c r="AQP18" i="4"/>
  <c r="AQQ18" i="4"/>
  <c r="AQR18" i="4"/>
  <c r="AQS18" i="4"/>
  <c r="AQT18" i="4"/>
  <c r="AQU18" i="4"/>
  <c r="AQV18" i="4"/>
  <c r="AQW18" i="4"/>
  <c r="AQX18" i="4"/>
  <c r="AQY18" i="4"/>
  <c r="AQZ18" i="4"/>
  <c r="ARA18" i="4"/>
  <c r="ARB18" i="4"/>
  <c r="ANV75" i="4"/>
  <c r="ANW75" i="4"/>
  <c r="ANX75" i="4"/>
  <c r="ANY75" i="4"/>
  <c r="ANZ75" i="4"/>
  <c r="AOA75" i="4"/>
  <c r="AOB75" i="4"/>
  <c r="AOC75" i="4"/>
  <c r="AOD75" i="4"/>
  <c r="AOE75" i="4"/>
  <c r="AOF75" i="4"/>
  <c r="AOG75" i="4"/>
  <c r="AOH75" i="4"/>
  <c r="AOI75" i="4"/>
  <c r="AOJ75" i="4"/>
  <c r="AOK75" i="4"/>
  <c r="AOL75" i="4"/>
  <c r="AOM75" i="4"/>
  <c r="AON75" i="4"/>
  <c r="AOO75" i="4"/>
  <c r="AOP75" i="4"/>
  <c r="AOQ75" i="4"/>
  <c r="AOR75" i="4"/>
  <c r="AOS75" i="4"/>
  <c r="AOT75" i="4"/>
  <c r="AOU75" i="4"/>
  <c r="AOV75" i="4"/>
  <c r="AOW75" i="4"/>
  <c r="AOX75" i="4"/>
  <c r="AOY75" i="4"/>
  <c r="AOZ75" i="4"/>
  <c r="APA75" i="4"/>
  <c r="APB75" i="4"/>
  <c r="APC75" i="4"/>
  <c r="APD75" i="4"/>
  <c r="APE75" i="4"/>
  <c r="APF75" i="4"/>
  <c r="APG75" i="4"/>
  <c r="APH75" i="4"/>
  <c r="API75" i="4"/>
  <c r="APJ75" i="4"/>
  <c r="APK75" i="4"/>
  <c r="APL75" i="4"/>
  <c r="APM75" i="4"/>
  <c r="APN75" i="4"/>
  <c r="APO75" i="4"/>
  <c r="APP75" i="4"/>
  <c r="APQ75" i="4"/>
  <c r="APR75" i="4"/>
  <c r="APS75" i="4"/>
  <c r="APT75" i="4"/>
  <c r="APU75" i="4"/>
  <c r="APV75" i="4"/>
  <c r="APW75" i="4"/>
  <c r="APX75" i="4"/>
  <c r="APY75" i="4"/>
  <c r="APZ75" i="4"/>
  <c r="AQA75" i="4"/>
  <c r="AQB75" i="4"/>
  <c r="AQC75" i="4"/>
  <c r="AQD75" i="4"/>
  <c r="AQE75" i="4"/>
  <c r="AQF75" i="4"/>
  <c r="AQG75" i="4"/>
  <c r="AQH75" i="4"/>
  <c r="AQI75" i="4"/>
  <c r="AQJ75" i="4"/>
  <c r="AQK75" i="4"/>
  <c r="AQL75" i="4"/>
  <c r="AQM75" i="4"/>
  <c r="AQN75" i="4"/>
  <c r="AQO75" i="4"/>
  <c r="AQP75" i="4"/>
  <c r="AQQ75" i="4"/>
  <c r="AQR75" i="4"/>
  <c r="AQS75" i="4"/>
  <c r="AQT75" i="4"/>
  <c r="AQU75" i="4"/>
  <c r="AQV75" i="4"/>
  <c r="AQW75" i="4"/>
  <c r="AQX75" i="4"/>
  <c r="AQY75" i="4"/>
  <c r="AQZ75" i="4"/>
  <c r="ARA75" i="4"/>
  <c r="ARB75" i="4"/>
  <c r="ANV116" i="4"/>
  <c r="ANW116" i="4"/>
  <c r="ANX116" i="4"/>
  <c r="ANY116" i="4"/>
  <c r="ANZ116" i="4"/>
  <c r="AOA116" i="4"/>
  <c r="AOB116" i="4"/>
  <c r="AOC116" i="4"/>
  <c r="AOD116" i="4"/>
  <c r="AOE116" i="4"/>
  <c r="AOF116" i="4"/>
  <c r="AOG116" i="4"/>
  <c r="AOH116" i="4"/>
  <c r="AOI116" i="4"/>
  <c r="AOJ116" i="4"/>
  <c r="AOK116" i="4"/>
  <c r="AOL116" i="4"/>
  <c r="AOM116" i="4"/>
  <c r="AON116" i="4"/>
  <c r="AOO116" i="4"/>
  <c r="AOP116" i="4"/>
  <c r="AOQ116" i="4"/>
  <c r="AOR116" i="4"/>
  <c r="AOS116" i="4"/>
  <c r="AOT116" i="4"/>
  <c r="AOU116" i="4"/>
  <c r="AOV116" i="4"/>
  <c r="AOW116" i="4"/>
  <c r="AOX116" i="4"/>
  <c r="AOY116" i="4"/>
  <c r="AOZ116" i="4"/>
  <c r="APA116" i="4"/>
  <c r="APB116" i="4"/>
  <c r="APC116" i="4"/>
  <c r="APD116" i="4"/>
  <c r="APE116" i="4"/>
  <c r="APF116" i="4"/>
  <c r="APG116" i="4"/>
  <c r="APH116" i="4"/>
  <c r="API116" i="4"/>
  <c r="APJ116" i="4"/>
  <c r="APK116" i="4"/>
  <c r="APL116" i="4"/>
  <c r="APM116" i="4"/>
  <c r="APN116" i="4"/>
  <c r="APO116" i="4"/>
  <c r="APP116" i="4"/>
  <c r="APQ116" i="4"/>
  <c r="APR116" i="4"/>
  <c r="APS116" i="4"/>
  <c r="APT116" i="4"/>
  <c r="APU116" i="4"/>
  <c r="APV116" i="4"/>
  <c r="APW116" i="4"/>
  <c r="APX116" i="4"/>
  <c r="APY116" i="4"/>
  <c r="APZ116" i="4"/>
  <c r="AQA116" i="4"/>
  <c r="AQB116" i="4"/>
  <c r="AQC116" i="4"/>
  <c r="AQD116" i="4"/>
  <c r="AQE116" i="4"/>
  <c r="AQF116" i="4"/>
  <c r="AQG116" i="4"/>
  <c r="AQH116" i="4"/>
  <c r="AQI116" i="4"/>
  <c r="AQJ116" i="4"/>
  <c r="AQK116" i="4"/>
  <c r="AQL116" i="4"/>
  <c r="AQM116" i="4"/>
  <c r="AQN116" i="4"/>
  <c r="AQO116" i="4"/>
  <c r="AQP116" i="4"/>
  <c r="AQQ116" i="4"/>
  <c r="AQR116" i="4"/>
  <c r="AQS116" i="4"/>
  <c r="AQT116" i="4"/>
  <c r="AQU116" i="4"/>
  <c r="AQV116" i="4"/>
  <c r="AQW116" i="4"/>
  <c r="AQX116" i="4"/>
  <c r="AQY116" i="4"/>
  <c r="AQZ116" i="4"/>
  <c r="ARA116" i="4"/>
  <c r="ARB116" i="4"/>
  <c r="ANV129" i="4"/>
  <c r="ANW129" i="4"/>
  <c r="ANX129" i="4"/>
  <c r="ANY129" i="4"/>
  <c r="ANZ129" i="4"/>
  <c r="AOA129" i="4"/>
  <c r="AOB129" i="4"/>
  <c r="AOC129" i="4"/>
  <c r="AOD129" i="4"/>
  <c r="AOE129" i="4"/>
  <c r="AOF129" i="4"/>
  <c r="AOG129" i="4"/>
  <c r="AOH129" i="4"/>
  <c r="AOI129" i="4"/>
  <c r="AOJ129" i="4"/>
  <c r="AOK129" i="4"/>
  <c r="AOL129" i="4"/>
  <c r="AOM129" i="4"/>
  <c r="AON129" i="4"/>
  <c r="AOO129" i="4"/>
  <c r="AOP129" i="4"/>
  <c r="AOQ129" i="4"/>
  <c r="AOR129" i="4"/>
  <c r="AOS129" i="4"/>
  <c r="AOT129" i="4"/>
  <c r="AOU129" i="4"/>
  <c r="AOV129" i="4"/>
  <c r="AOW129" i="4"/>
  <c r="AOX129" i="4"/>
  <c r="AOY129" i="4"/>
  <c r="AOZ129" i="4"/>
  <c r="APA129" i="4"/>
  <c r="APB129" i="4"/>
  <c r="APC129" i="4"/>
  <c r="APD129" i="4"/>
  <c r="APE129" i="4"/>
  <c r="APF129" i="4"/>
  <c r="APG129" i="4"/>
  <c r="APH129" i="4"/>
  <c r="API129" i="4"/>
  <c r="APJ129" i="4"/>
  <c r="APK129" i="4"/>
  <c r="APL129" i="4"/>
  <c r="APM129" i="4"/>
  <c r="APN129" i="4"/>
  <c r="APO129" i="4"/>
  <c r="APP129" i="4"/>
  <c r="APQ129" i="4"/>
  <c r="APR129" i="4"/>
  <c r="APS129" i="4"/>
  <c r="APT129" i="4"/>
  <c r="APU129" i="4"/>
  <c r="APV129" i="4"/>
  <c r="APW129" i="4"/>
  <c r="APX129" i="4"/>
  <c r="APY129" i="4"/>
  <c r="APZ129" i="4"/>
  <c r="AQA129" i="4"/>
  <c r="AQB129" i="4"/>
  <c r="AQC129" i="4"/>
  <c r="AQD129" i="4"/>
  <c r="AQE129" i="4"/>
  <c r="AQF129" i="4"/>
  <c r="AQG129" i="4"/>
  <c r="AQH129" i="4"/>
  <c r="AQI129" i="4"/>
  <c r="AQJ129" i="4"/>
  <c r="AQK129" i="4"/>
  <c r="AQL129" i="4"/>
  <c r="AQM129" i="4"/>
  <c r="AQN129" i="4"/>
  <c r="AQO129" i="4"/>
  <c r="AQP129" i="4"/>
  <c r="AQQ129" i="4"/>
  <c r="AQR129" i="4"/>
  <c r="AQS129" i="4"/>
  <c r="AQT129" i="4"/>
  <c r="AQU129" i="4"/>
  <c r="AQV129" i="4"/>
  <c r="AQW129" i="4"/>
  <c r="AQX129" i="4"/>
  <c r="AQY129" i="4"/>
  <c r="AQZ129" i="4"/>
  <c r="ARA129" i="4"/>
  <c r="ARB129" i="4"/>
  <c r="ANV14" i="4"/>
  <c r="ANW14" i="4"/>
  <c r="ANX14" i="4"/>
  <c r="ANY14" i="4"/>
  <c r="ANZ14" i="4"/>
  <c r="AOA14" i="4"/>
  <c r="AOB14" i="4"/>
  <c r="AOC14" i="4"/>
  <c r="AOD14" i="4"/>
  <c r="AOE14" i="4"/>
  <c r="AOF14" i="4"/>
  <c r="AOG14" i="4"/>
  <c r="AOH14" i="4"/>
  <c r="AOI14" i="4"/>
  <c r="AOJ14" i="4"/>
  <c r="AOK14" i="4"/>
  <c r="AOL14" i="4"/>
  <c r="AOM14" i="4"/>
  <c r="AON14" i="4"/>
  <c r="AOO14" i="4"/>
  <c r="AOP14" i="4"/>
  <c r="AOQ14" i="4"/>
  <c r="AOR14" i="4"/>
  <c r="AOS14" i="4"/>
  <c r="AOT14" i="4"/>
  <c r="AOU14" i="4"/>
  <c r="AOV14" i="4"/>
  <c r="AOW14" i="4"/>
  <c r="AOX14" i="4"/>
  <c r="AOY14" i="4"/>
  <c r="AOZ14" i="4"/>
  <c r="APA14" i="4"/>
  <c r="APB14" i="4"/>
  <c r="APC14" i="4"/>
  <c r="APD14" i="4"/>
  <c r="APE14" i="4"/>
  <c r="APF14" i="4"/>
  <c r="APG14" i="4"/>
  <c r="APH14" i="4"/>
  <c r="API14" i="4"/>
  <c r="APJ14" i="4"/>
  <c r="APK14" i="4"/>
  <c r="APL14" i="4"/>
  <c r="APM14" i="4"/>
  <c r="APN14" i="4"/>
  <c r="APO14" i="4"/>
  <c r="APP14" i="4"/>
  <c r="APQ14" i="4"/>
  <c r="APR14" i="4"/>
  <c r="APS14" i="4"/>
  <c r="APT14" i="4"/>
  <c r="APU14" i="4"/>
  <c r="APV14" i="4"/>
  <c r="APW14" i="4"/>
  <c r="APX14" i="4"/>
  <c r="APY14" i="4"/>
  <c r="APZ14" i="4"/>
  <c r="AQA14" i="4"/>
  <c r="AQB14" i="4"/>
  <c r="AQC14" i="4"/>
  <c r="AQD14" i="4"/>
  <c r="AQE14" i="4"/>
  <c r="AQF14" i="4"/>
  <c r="AQG14" i="4"/>
  <c r="AQH14" i="4"/>
  <c r="AQI14" i="4"/>
  <c r="AQJ14" i="4"/>
  <c r="AQK14" i="4"/>
  <c r="AQL14" i="4"/>
  <c r="AQM14" i="4"/>
  <c r="AQN14" i="4"/>
  <c r="AQO14" i="4"/>
  <c r="AQP14" i="4"/>
  <c r="AQQ14" i="4"/>
  <c r="AQR14" i="4"/>
  <c r="AQS14" i="4"/>
  <c r="AQT14" i="4"/>
  <c r="AQU14" i="4"/>
  <c r="AQV14" i="4"/>
  <c r="AQW14" i="4"/>
  <c r="AQX14" i="4"/>
  <c r="AQY14" i="4"/>
  <c r="AQZ14" i="4"/>
  <c r="ARA14" i="4"/>
  <c r="ARB14" i="4"/>
  <c r="ANV54" i="4"/>
  <c r="ANW54" i="4"/>
  <c r="ANX54" i="4"/>
  <c r="ANY54" i="4"/>
  <c r="ANZ54" i="4"/>
  <c r="AOA54" i="4"/>
  <c r="AOB54" i="4"/>
  <c r="AOC54" i="4"/>
  <c r="AOD54" i="4"/>
  <c r="AOE54" i="4"/>
  <c r="AOF54" i="4"/>
  <c r="AOG54" i="4"/>
  <c r="AOH54" i="4"/>
  <c r="AOI54" i="4"/>
  <c r="AOJ54" i="4"/>
  <c r="AOK54" i="4"/>
  <c r="AOL54" i="4"/>
  <c r="AOM54" i="4"/>
  <c r="AON54" i="4"/>
  <c r="AOO54" i="4"/>
  <c r="AOP54" i="4"/>
  <c r="AOQ54" i="4"/>
  <c r="AOR54" i="4"/>
  <c r="AOS54" i="4"/>
  <c r="AOT54" i="4"/>
  <c r="AOU54" i="4"/>
  <c r="AOV54" i="4"/>
  <c r="AOW54" i="4"/>
  <c r="AOX54" i="4"/>
  <c r="AOY54" i="4"/>
  <c r="AOZ54" i="4"/>
  <c r="APA54" i="4"/>
  <c r="APB54" i="4"/>
  <c r="APC54" i="4"/>
  <c r="APD54" i="4"/>
  <c r="APE54" i="4"/>
  <c r="APF54" i="4"/>
  <c r="APG54" i="4"/>
  <c r="APH54" i="4"/>
  <c r="API54" i="4"/>
  <c r="APJ54" i="4"/>
  <c r="APK54" i="4"/>
  <c r="APL54" i="4"/>
  <c r="APM54" i="4"/>
  <c r="APN54" i="4"/>
  <c r="APO54" i="4"/>
  <c r="APP54" i="4"/>
  <c r="APQ54" i="4"/>
  <c r="APR54" i="4"/>
  <c r="APS54" i="4"/>
  <c r="APT54" i="4"/>
  <c r="APU54" i="4"/>
  <c r="APV54" i="4"/>
  <c r="APW54" i="4"/>
  <c r="APX54" i="4"/>
  <c r="APY54" i="4"/>
  <c r="APZ54" i="4"/>
  <c r="AQA54" i="4"/>
  <c r="AQB54" i="4"/>
  <c r="AQC54" i="4"/>
  <c r="AQD54" i="4"/>
  <c r="AQE54" i="4"/>
  <c r="AQF54" i="4"/>
  <c r="AQG54" i="4"/>
  <c r="AQH54" i="4"/>
  <c r="AQI54" i="4"/>
  <c r="AQJ54" i="4"/>
  <c r="AQK54" i="4"/>
  <c r="AQL54" i="4"/>
  <c r="AQM54" i="4"/>
  <c r="AQN54" i="4"/>
  <c r="AQO54" i="4"/>
  <c r="AQP54" i="4"/>
  <c r="AQQ54" i="4"/>
  <c r="AQR54" i="4"/>
  <c r="AQS54" i="4"/>
  <c r="AQT54" i="4"/>
  <c r="AQU54" i="4"/>
  <c r="AQV54" i="4"/>
  <c r="AQW54" i="4"/>
  <c r="AQX54" i="4"/>
  <c r="AQY54" i="4"/>
  <c r="AQZ54" i="4"/>
  <c r="ARA54" i="4"/>
  <c r="ARB54" i="4"/>
  <c r="ANV56" i="4"/>
  <c r="ANW56" i="4"/>
  <c r="ANX56" i="4"/>
  <c r="ANY56" i="4"/>
  <c r="ANZ56" i="4"/>
  <c r="AOA56" i="4"/>
  <c r="AOB56" i="4"/>
  <c r="AOC56" i="4"/>
  <c r="AOD56" i="4"/>
  <c r="AOE56" i="4"/>
  <c r="AOF56" i="4"/>
  <c r="AOG56" i="4"/>
  <c r="AOH56" i="4"/>
  <c r="AOI56" i="4"/>
  <c r="AOJ56" i="4"/>
  <c r="AOK56" i="4"/>
  <c r="AOL56" i="4"/>
  <c r="AOM56" i="4"/>
  <c r="AON56" i="4"/>
  <c r="AOO56" i="4"/>
  <c r="AOP56" i="4"/>
  <c r="AOQ56" i="4"/>
  <c r="AOR56" i="4"/>
  <c r="AOS56" i="4"/>
  <c r="AOT56" i="4"/>
  <c r="AOU56" i="4"/>
  <c r="AOV56" i="4"/>
  <c r="AOW56" i="4"/>
  <c r="AOX56" i="4"/>
  <c r="AOY56" i="4"/>
  <c r="AOZ56" i="4"/>
  <c r="APA56" i="4"/>
  <c r="APB56" i="4"/>
  <c r="APC56" i="4"/>
  <c r="APD56" i="4"/>
  <c r="APE56" i="4"/>
  <c r="APF56" i="4"/>
  <c r="APG56" i="4"/>
  <c r="APH56" i="4"/>
  <c r="API56" i="4"/>
  <c r="APJ56" i="4"/>
  <c r="APK56" i="4"/>
  <c r="APL56" i="4"/>
  <c r="APM56" i="4"/>
  <c r="APN56" i="4"/>
  <c r="APO56" i="4"/>
  <c r="APP56" i="4"/>
  <c r="APQ56" i="4"/>
  <c r="APR56" i="4"/>
  <c r="APS56" i="4"/>
  <c r="APT56" i="4"/>
  <c r="APU56" i="4"/>
  <c r="APV56" i="4"/>
  <c r="APW56" i="4"/>
  <c r="APX56" i="4"/>
  <c r="APY56" i="4"/>
  <c r="APZ56" i="4"/>
  <c r="AQA56" i="4"/>
  <c r="AQB56" i="4"/>
  <c r="AQC56" i="4"/>
  <c r="AQD56" i="4"/>
  <c r="AQE56" i="4"/>
  <c r="AQF56" i="4"/>
  <c r="AQG56" i="4"/>
  <c r="AQH56" i="4"/>
  <c r="AQI56" i="4"/>
  <c r="AQJ56" i="4"/>
  <c r="AQK56" i="4"/>
  <c r="AQL56" i="4"/>
  <c r="AQM56" i="4"/>
  <c r="AQN56" i="4"/>
  <c r="AQO56" i="4"/>
  <c r="AQP56" i="4"/>
  <c r="AQQ56" i="4"/>
  <c r="AQR56" i="4"/>
  <c r="AQS56" i="4"/>
  <c r="AQT56" i="4"/>
  <c r="AQU56" i="4"/>
  <c r="AQV56" i="4"/>
  <c r="AQW56" i="4"/>
  <c r="AQX56" i="4"/>
  <c r="AQY56" i="4"/>
  <c r="AQZ56" i="4"/>
  <c r="ARA56" i="4"/>
  <c r="ARB56" i="4"/>
  <c r="ANV31" i="4"/>
  <c r="ANW31" i="4"/>
  <c r="ANX31" i="4"/>
  <c r="ANY31" i="4"/>
  <c r="ANZ31" i="4"/>
  <c r="AOA31" i="4"/>
  <c r="AOB31" i="4"/>
  <c r="AOC31" i="4"/>
  <c r="AOD31" i="4"/>
  <c r="AOE31" i="4"/>
  <c r="AOF31" i="4"/>
  <c r="AOG31" i="4"/>
  <c r="AOH31" i="4"/>
  <c r="AOI31" i="4"/>
  <c r="AOJ31" i="4"/>
  <c r="AOK31" i="4"/>
  <c r="AOL31" i="4"/>
  <c r="AOM31" i="4"/>
  <c r="AON31" i="4"/>
  <c r="AOO31" i="4"/>
  <c r="AOP31" i="4"/>
  <c r="AOQ31" i="4"/>
  <c r="AOR31" i="4"/>
  <c r="AOS31" i="4"/>
  <c r="AOT31" i="4"/>
  <c r="AOU31" i="4"/>
  <c r="AOV31" i="4"/>
  <c r="AOW31" i="4"/>
  <c r="AOX31" i="4"/>
  <c r="AOY31" i="4"/>
  <c r="AOZ31" i="4"/>
  <c r="APA31" i="4"/>
  <c r="APB31" i="4"/>
  <c r="APC31" i="4"/>
  <c r="APD31" i="4"/>
  <c r="APE31" i="4"/>
  <c r="APF31" i="4"/>
  <c r="APG31" i="4"/>
  <c r="APH31" i="4"/>
  <c r="API31" i="4"/>
  <c r="APJ31" i="4"/>
  <c r="APK31" i="4"/>
  <c r="APL31" i="4"/>
  <c r="APM31" i="4"/>
  <c r="APN31" i="4"/>
  <c r="APO31" i="4"/>
  <c r="APP31" i="4"/>
  <c r="APQ31" i="4"/>
  <c r="APR31" i="4"/>
  <c r="APS31" i="4"/>
  <c r="APT31" i="4"/>
  <c r="APU31" i="4"/>
  <c r="APV31" i="4"/>
  <c r="APW31" i="4"/>
  <c r="APX31" i="4"/>
  <c r="APY31" i="4"/>
  <c r="APZ31" i="4"/>
  <c r="AQA31" i="4"/>
  <c r="AQB31" i="4"/>
  <c r="AQC31" i="4"/>
  <c r="AQD31" i="4"/>
  <c r="AQE31" i="4"/>
  <c r="AQF31" i="4"/>
  <c r="AQG31" i="4"/>
  <c r="AQH31" i="4"/>
  <c r="AQI31" i="4"/>
  <c r="AQJ31" i="4"/>
  <c r="AQK31" i="4"/>
  <c r="AQL31" i="4"/>
  <c r="AQM31" i="4"/>
  <c r="AQN31" i="4"/>
  <c r="AQO31" i="4"/>
  <c r="AQP31" i="4"/>
  <c r="AQQ31" i="4"/>
  <c r="AQR31" i="4"/>
  <c r="AQS31" i="4"/>
  <c r="AQT31" i="4"/>
  <c r="AQU31" i="4"/>
  <c r="AQV31" i="4"/>
  <c r="AQW31" i="4"/>
  <c r="AQX31" i="4"/>
  <c r="AQY31" i="4"/>
  <c r="AQZ31" i="4"/>
  <c r="ARA31" i="4"/>
  <c r="ARB31" i="4"/>
  <c r="ANV20" i="4"/>
  <c r="ANW20" i="4"/>
  <c r="ANX20" i="4"/>
  <c r="ANY20" i="4"/>
  <c r="ANZ20" i="4"/>
  <c r="AOA20" i="4"/>
  <c r="AOB20" i="4"/>
  <c r="AOC20" i="4"/>
  <c r="AOD20" i="4"/>
  <c r="AOE20" i="4"/>
  <c r="AOF20" i="4"/>
  <c r="AOG20" i="4"/>
  <c r="AOH20" i="4"/>
  <c r="AOI20" i="4"/>
  <c r="AOJ20" i="4"/>
  <c r="AOK20" i="4"/>
  <c r="AOL20" i="4"/>
  <c r="AOM20" i="4"/>
  <c r="AON20" i="4"/>
  <c r="AOO20" i="4"/>
  <c r="AOP20" i="4"/>
  <c r="AOQ20" i="4"/>
  <c r="AOR20" i="4"/>
  <c r="AOS20" i="4"/>
  <c r="AOT20" i="4"/>
  <c r="AOU20" i="4"/>
  <c r="AOV20" i="4"/>
  <c r="AOW20" i="4"/>
  <c r="AOX20" i="4"/>
  <c r="AOY20" i="4"/>
  <c r="AOZ20" i="4"/>
  <c r="APA20" i="4"/>
  <c r="APB20" i="4"/>
  <c r="APC20" i="4"/>
  <c r="APD20" i="4"/>
  <c r="APE20" i="4"/>
  <c r="APF20" i="4"/>
  <c r="APG20" i="4"/>
  <c r="APH20" i="4"/>
  <c r="API20" i="4"/>
  <c r="APJ20" i="4"/>
  <c r="APK20" i="4"/>
  <c r="APL20" i="4"/>
  <c r="APM20" i="4"/>
  <c r="APN20" i="4"/>
  <c r="APO20" i="4"/>
  <c r="APP20" i="4"/>
  <c r="APQ20" i="4"/>
  <c r="APR20" i="4"/>
  <c r="APS20" i="4"/>
  <c r="APT20" i="4"/>
  <c r="APU20" i="4"/>
  <c r="APV20" i="4"/>
  <c r="APW20" i="4"/>
  <c r="APX20" i="4"/>
  <c r="APY20" i="4"/>
  <c r="APZ20" i="4"/>
  <c r="AQA20" i="4"/>
  <c r="AQB20" i="4"/>
  <c r="AQC20" i="4"/>
  <c r="AQD20" i="4"/>
  <c r="AQE20" i="4"/>
  <c r="AQF20" i="4"/>
  <c r="AQG20" i="4"/>
  <c r="AQH20" i="4"/>
  <c r="AQI20" i="4"/>
  <c r="AQJ20" i="4"/>
  <c r="AQK20" i="4"/>
  <c r="AQL20" i="4"/>
  <c r="AQM20" i="4"/>
  <c r="AQN20" i="4"/>
  <c r="AQO20" i="4"/>
  <c r="AQP20" i="4"/>
  <c r="AQQ20" i="4"/>
  <c r="AQR20" i="4"/>
  <c r="AQS20" i="4"/>
  <c r="AQT20" i="4"/>
  <c r="AQU20" i="4"/>
  <c r="AQV20" i="4"/>
  <c r="AQW20" i="4"/>
  <c r="AQX20" i="4"/>
  <c r="AQY20" i="4"/>
  <c r="AQZ20" i="4"/>
  <c r="ARA20" i="4"/>
  <c r="ARB20" i="4"/>
  <c r="ANV63" i="4"/>
  <c r="ANW63" i="4"/>
  <c r="ANX63" i="4"/>
  <c r="ANY63" i="4"/>
  <c r="ANZ63" i="4"/>
  <c r="AOA63" i="4"/>
  <c r="AOB63" i="4"/>
  <c r="AOC63" i="4"/>
  <c r="AOD63" i="4"/>
  <c r="AOE63" i="4"/>
  <c r="AOF63" i="4"/>
  <c r="AOG63" i="4"/>
  <c r="AOH63" i="4"/>
  <c r="AOI63" i="4"/>
  <c r="AOJ63" i="4"/>
  <c r="AOK63" i="4"/>
  <c r="AOL63" i="4"/>
  <c r="AOM63" i="4"/>
  <c r="AON63" i="4"/>
  <c r="AOO63" i="4"/>
  <c r="AOP63" i="4"/>
  <c r="AOQ63" i="4"/>
  <c r="AOR63" i="4"/>
  <c r="AOS63" i="4"/>
  <c r="AOT63" i="4"/>
  <c r="AOU63" i="4"/>
  <c r="AOV63" i="4"/>
  <c r="AOW63" i="4"/>
  <c r="AOX63" i="4"/>
  <c r="AOY63" i="4"/>
  <c r="AOZ63" i="4"/>
  <c r="APA63" i="4"/>
  <c r="APB63" i="4"/>
  <c r="APC63" i="4"/>
  <c r="APD63" i="4"/>
  <c r="APE63" i="4"/>
  <c r="APF63" i="4"/>
  <c r="APG63" i="4"/>
  <c r="APH63" i="4"/>
  <c r="API63" i="4"/>
  <c r="APJ63" i="4"/>
  <c r="APK63" i="4"/>
  <c r="APL63" i="4"/>
  <c r="APM63" i="4"/>
  <c r="APN63" i="4"/>
  <c r="APO63" i="4"/>
  <c r="APP63" i="4"/>
  <c r="APQ63" i="4"/>
  <c r="APR63" i="4"/>
  <c r="APS63" i="4"/>
  <c r="APT63" i="4"/>
  <c r="APU63" i="4"/>
  <c r="APV63" i="4"/>
  <c r="APW63" i="4"/>
  <c r="APX63" i="4"/>
  <c r="APY63" i="4"/>
  <c r="APZ63" i="4"/>
  <c r="AQA63" i="4"/>
  <c r="AQB63" i="4"/>
  <c r="AQC63" i="4"/>
  <c r="AQD63" i="4"/>
  <c r="AQE63" i="4"/>
  <c r="AQF63" i="4"/>
  <c r="AQG63" i="4"/>
  <c r="AQH63" i="4"/>
  <c r="AQI63" i="4"/>
  <c r="AQJ63" i="4"/>
  <c r="AQK63" i="4"/>
  <c r="AQL63" i="4"/>
  <c r="AQM63" i="4"/>
  <c r="AQN63" i="4"/>
  <c r="AQO63" i="4"/>
  <c r="AQP63" i="4"/>
  <c r="AQQ63" i="4"/>
  <c r="AQR63" i="4"/>
  <c r="AQS63" i="4"/>
  <c r="AQT63" i="4"/>
  <c r="AQU63" i="4"/>
  <c r="AQV63" i="4"/>
  <c r="AQW63" i="4"/>
  <c r="AQX63" i="4"/>
  <c r="AQY63" i="4"/>
  <c r="AQZ63" i="4"/>
  <c r="ARA63" i="4"/>
  <c r="ARB63" i="4"/>
  <c r="ANV44" i="4"/>
  <c r="ANW44" i="4"/>
  <c r="ANX44" i="4"/>
  <c r="ANY44" i="4"/>
  <c r="ANZ44" i="4"/>
  <c r="AOA44" i="4"/>
  <c r="AOB44" i="4"/>
  <c r="AOC44" i="4"/>
  <c r="AOD44" i="4"/>
  <c r="AOE44" i="4"/>
  <c r="AOF44" i="4"/>
  <c r="AOG44" i="4"/>
  <c r="AOH44" i="4"/>
  <c r="AOI44" i="4"/>
  <c r="AOJ44" i="4"/>
  <c r="AOK44" i="4"/>
  <c r="AOL44" i="4"/>
  <c r="AOM44" i="4"/>
  <c r="AON44" i="4"/>
  <c r="AOO44" i="4"/>
  <c r="AOP44" i="4"/>
  <c r="AOQ44" i="4"/>
  <c r="AOR44" i="4"/>
  <c r="AOS44" i="4"/>
  <c r="AOT44" i="4"/>
  <c r="AOU44" i="4"/>
  <c r="AOV44" i="4"/>
  <c r="AOW44" i="4"/>
  <c r="AOX44" i="4"/>
  <c r="AOY44" i="4"/>
  <c r="AOZ44" i="4"/>
  <c r="APA44" i="4"/>
  <c r="APB44" i="4"/>
  <c r="APC44" i="4"/>
  <c r="APD44" i="4"/>
  <c r="APE44" i="4"/>
  <c r="APF44" i="4"/>
  <c r="APG44" i="4"/>
  <c r="APH44" i="4"/>
  <c r="API44" i="4"/>
  <c r="APJ44" i="4"/>
  <c r="APK44" i="4"/>
  <c r="APL44" i="4"/>
  <c r="APM44" i="4"/>
  <c r="APN44" i="4"/>
  <c r="APO44" i="4"/>
  <c r="APP44" i="4"/>
  <c r="APQ44" i="4"/>
  <c r="APR44" i="4"/>
  <c r="APS44" i="4"/>
  <c r="APT44" i="4"/>
  <c r="APU44" i="4"/>
  <c r="APV44" i="4"/>
  <c r="APW44" i="4"/>
  <c r="APX44" i="4"/>
  <c r="APY44" i="4"/>
  <c r="APZ44" i="4"/>
  <c r="AQA44" i="4"/>
  <c r="AQB44" i="4"/>
  <c r="AQC44" i="4"/>
  <c r="AQD44" i="4"/>
  <c r="AQE44" i="4"/>
  <c r="AQF44" i="4"/>
  <c r="AQG44" i="4"/>
  <c r="AQH44" i="4"/>
  <c r="AQI44" i="4"/>
  <c r="AQJ44" i="4"/>
  <c r="AQK44" i="4"/>
  <c r="AQL44" i="4"/>
  <c r="AQM44" i="4"/>
  <c r="AQN44" i="4"/>
  <c r="AQO44" i="4"/>
  <c r="AQP44" i="4"/>
  <c r="AQQ44" i="4"/>
  <c r="AQR44" i="4"/>
  <c r="AQS44" i="4"/>
  <c r="AQT44" i="4"/>
  <c r="AQU44" i="4"/>
  <c r="AQV44" i="4"/>
  <c r="AQW44" i="4"/>
  <c r="AQX44" i="4"/>
  <c r="AQY44" i="4"/>
  <c r="AQZ44" i="4"/>
  <c r="ARA44" i="4"/>
  <c r="ARB44" i="4"/>
  <c r="ANV52" i="4"/>
  <c r="ANW52" i="4"/>
  <c r="ANX52" i="4"/>
  <c r="ANY52" i="4"/>
  <c r="ANZ52" i="4"/>
  <c r="AOA52" i="4"/>
  <c r="AOB52" i="4"/>
  <c r="AOC52" i="4"/>
  <c r="AOD52" i="4"/>
  <c r="AOE52" i="4"/>
  <c r="AOF52" i="4"/>
  <c r="AOG52" i="4"/>
  <c r="AOH52" i="4"/>
  <c r="AOI52" i="4"/>
  <c r="AOJ52" i="4"/>
  <c r="AOK52" i="4"/>
  <c r="AOL52" i="4"/>
  <c r="AOM52" i="4"/>
  <c r="AON52" i="4"/>
  <c r="AOO52" i="4"/>
  <c r="AOP52" i="4"/>
  <c r="AOQ52" i="4"/>
  <c r="AOR52" i="4"/>
  <c r="AOS52" i="4"/>
  <c r="AOT52" i="4"/>
  <c r="AOU52" i="4"/>
  <c r="AOV52" i="4"/>
  <c r="AOW52" i="4"/>
  <c r="AOX52" i="4"/>
  <c r="AOY52" i="4"/>
  <c r="AOZ52" i="4"/>
  <c r="APA52" i="4"/>
  <c r="APB52" i="4"/>
  <c r="APC52" i="4"/>
  <c r="APD52" i="4"/>
  <c r="APE52" i="4"/>
  <c r="APF52" i="4"/>
  <c r="APG52" i="4"/>
  <c r="APH52" i="4"/>
  <c r="API52" i="4"/>
  <c r="APJ52" i="4"/>
  <c r="APK52" i="4"/>
  <c r="APL52" i="4"/>
  <c r="APM52" i="4"/>
  <c r="APN52" i="4"/>
  <c r="APO52" i="4"/>
  <c r="APP52" i="4"/>
  <c r="APQ52" i="4"/>
  <c r="APR52" i="4"/>
  <c r="APS52" i="4"/>
  <c r="APT52" i="4"/>
  <c r="APU52" i="4"/>
  <c r="APV52" i="4"/>
  <c r="APW52" i="4"/>
  <c r="APX52" i="4"/>
  <c r="APY52" i="4"/>
  <c r="APZ52" i="4"/>
  <c r="AQA52" i="4"/>
  <c r="AQB52" i="4"/>
  <c r="AQC52" i="4"/>
  <c r="AQD52" i="4"/>
  <c r="AQE52" i="4"/>
  <c r="AQF52" i="4"/>
  <c r="AQG52" i="4"/>
  <c r="AQH52" i="4"/>
  <c r="AQI52" i="4"/>
  <c r="AQJ52" i="4"/>
  <c r="AQK52" i="4"/>
  <c r="AQL52" i="4"/>
  <c r="AQM52" i="4"/>
  <c r="AQN52" i="4"/>
  <c r="AQO52" i="4"/>
  <c r="AQP52" i="4"/>
  <c r="AQQ52" i="4"/>
  <c r="AQR52" i="4"/>
  <c r="AQS52" i="4"/>
  <c r="AQT52" i="4"/>
  <c r="AQU52" i="4"/>
  <c r="AQV52" i="4"/>
  <c r="AQW52" i="4"/>
  <c r="AQX52" i="4"/>
  <c r="AQY52" i="4"/>
  <c r="AQZ52" i="4"/>
  <c r="ARA52" i="4"/>
  <c r="ARB52" i="4"/>
  <c r="ANV69" i="4"/>
  <c r="ANW69" i="4"/>
  <c r="ANX69" i="4"/>
  <c r="ANY69" i="4"/>
  <c r="ANZ69" i="4"/>
  <c r="AOA69" i="4"/>
  <c r="AOB69" i="4"/>
  <c r="AOC69" i="4"/>
  <c r="AOD69" i="4"/>
  <c r="AOE69" i="4"/>
  <c r="AOF69" i="4"/>
  <c r="AOG69" i="4"/>
  <c r="AOH69" i="4"/>
  <c r="AOI69" i="4"/>
  <c r="AOJ69" i="4"/>
  <c r="AOK69" i="4"/>
  <c r="AOL69" i="4"/>
  <c r="AOM69" i="4"/>
  <c r="AON69" i="4"/>
  <c r="AOO69" i="4"/>
  <c r="AOP69" i="4"/>
  <c r="AOQ69" i="4"/>
  <c r="AOR69" i="4"/>
  <c r="AOS69" i="4"/>
  <c r="AOT69" i="4"/>
  <c r="AOU69" i="4"/>
  <c r="AOV69" i="4"/>
  <c r="AOW69" i="4"/>
  <c r="AOX69" i="4"/>
  <c r="AOY69" i="4"/>
  <c r="AOZ69" i="4"/>
  <c r="APA69" i="4"/>
  <c r="APB69" i="4"/>
  <c r="APC69" i="4"/>
  <c r="APD69" i="4"/>
  <c r="APE69" i="4"/>
  <c r="APF69" i="4"/>
  <c r="APG69" i="4"/>
  <c r="APH69" i="4"/>
  <c r="API69" i="4"/>
  <c r="APJ69" i="4"/>
  <c r="APK69" i="4"/>
  <c r="APL69" i="4"/>
  <c r="APM69" i="4"/>
  <c r="APN69" i="4"/>
  <c r="APO69" i="4"/>
  <c r="APP69" i="4"/>
  <c r="APQ69" i="4"/>
  <c r="APR69" i="4"/>
  <c r="APS69" i="4"/>
  <c r="APT69" i="4"/>
  <c r="APU69" i="4"/>
  <c r="APV69" i="4"/>
  <c r="APW69" i="4"/>
  <c r="APX69" i="4"/>
  <c r="APY69" i="4"/>
  <c r="APZ69" i="4"/>
  <c r="AQA69" i="4"/>
  <c r="AQB69" i="4"/>
  <c r="AQC69" i="4"/>
  <c r="AQD69" i="4"/>
  <c r="AQE69" i="4"/>
  <c r="AQF69" i="4"/>
  <c r="AQG69" i="4"/>
  <c r="AQH69" i="4"/>
  <c r="AQI69" i="4"/>
  <c r="AQJ69" i="4"/>
  <c r="AQK69" i="4"/>
  <c r="AQL69" i="4"/>
  <c r="AQM69" i="4"/>
  <c r="AQN69" i="4"/>
  <c r="AQO69" i="4"/>
  <c r="AQP69" i="4"/>
  <c r="AQQ69" i="4"/>
  <c r="AQR69" i="4"/>
  <c r="AQS69" i="4"/>
  <c r="AQT69" i="4"/>
  <c r="AQU69" i="4"/>
  <c r="AQV69" i="4"/>
  <c r="AQW69" i="4"/>
  <c r="AQX69" i="4"/>
  <c r="AQY69" i="4"/>
  <c r="AQZ69" i="4"/>
  <c r="ARA69" i="4"/>
  <c r="ARB69" i="4"/>
  <c r="ANV70" i="4"/>
  <c r="ANW70" i="4"/>
  <c r="ANX70" i="4"/>
  <c r="ANY70" i="4"/>
  <c r="ANZ70" i="4"/>
  <c r="AOA70" i="4"/>
  <c r="AOB70" i="4"/>
  <c r="AOC70" i="4"/>
  <c r="AOD70" i="4"/>
  <c r="AOE70" i="4"/>
  <c r="AOF70" i="4"/>
  <c r="AOG70" i="4"/>
  <c r="AOH70" i="4"/>
  <c r="AOI70" i="4"/>
  <c r="AOJ70" i="4"/>
  <c r="AOK70" i="4"/>
  <c r="AOL70" i="4"/>
  <c r="AOM70" i="4"/>
  <c r="AON70" i="4"/>
  <c r="AOO70" i="4"/>
  <c r="AOP70" i="4"/>
  <c r="AOQ70" i="4"/>
  <c r="AOR70" i="4"/>
  <c r="AOS70" i="4"/>
  <c r="AOT70" i="4"/>
  <c r="AOU70" i="4"/>
  <c r="AOV70" i="4"/>
  <c r="AOW70" i="4"/>
  <c r="AOX70" i="4"/>
  <c r="AOY70" i="4"/>
  <c r="AOZ70" i="4"/>
  <c r="APA70" i="4"/>
  <c r="APB70" i="4"/>
  <c r="APC70" i="4"/>
  <c r="APD70" i="4"/>
  <c r="APE70" i="4"/>
  <c r="APF70" i="4"/>
  <c r="APG70" i="4"/>
  <c r="APH70" i="4"/>
  <c r="API70" i="4"/>
  <c r="APJ70" i="4"/>
  <c r="APK70" i="4"/>
  <c r="APL70" i="4"/>
  <c r="APM70" i="4"/>
  <c r="APN70" i="4"/>
  <c r="APO70" i="4"/>
  <c r="APP70" i="4"/>
  <c r="APQ70" i="4"/>
  <c r="APR70" i="4"/>
  <c r="APS70" i="4"/>
  <c r="APT70" i="4"/>
  <c r="APU70" i="4"/>
  <c r="APV70" i="4"/>
  <c r="APW70" i="4"/>
  <c r="APX70" i="4"/>
  <c r="APY70" i="4"/>
  <c r="APZ70" i="4"/>
  <c r="AQA70" i="4"/>
  <c r="AQB70" i="4"/>
  <c r="AQC70" i="4"/>
  <c r="AQD70" i="4"/>
  <c r="AQE70" i="4"/>
  <c r="AQF70" i="4"/>
  <c r="AQG70" i="4"/>
  <c r="AQH70" i="4"/>
  <c r="AQI70" i="4"/>
  <c r="AQJ70" i="4"/>
  <c r="AQK70" i="4"/>
  <c r="AQL70" i="4"/>
  <c r="AQM70" i="4"/>
  <c r="AQN70" i="4"/>
  <c r="AQO70" i="4"/>
  <c r="AQP70" i="4"/>
  <c r="AQQ70" i="4"/>
  <c r="AQR70" i="4"/>
  <c r="AQS70" i="4"/>
  <c r="AQT70" i="4"/>
  <c r="AQU70" i="4"/>
  <c r="AQV70" i="4"/>
  <c r="AQW70" i="4"/>
  <c r="AQX70" i="4"/>
  <c r="AQY70" i="4"/>
  <c r="AQZ70" i="4"/>
  <c r="ARA70" i="4"/>
  <c r="ARB70" i="4"/>
  <c r="ANV106" i="4"/>
  <c r="ANW106" i="4"/>
  <c r="ANX106" i="4"/>
  <c r="ANY106" i="4"/>
  <c r="ANZ106" i="4"/>
  <c r="AOA106" i="4"/>
  <c r="AOB106" i="4"/>
  <c r="AOC106" i="4"/>
  <c r="AOD106" i="4"/>
  <c r="AOE106" i="4"/>
  <c r="AOF106" i="4"/>
  <c r="AOG106" i="4"/>
  <c r="AOH106" i="4"/>
  <c r="AOI106" i="4"/>
  <c r="AOJ106" i="4"/>
  <c r="AOK106" i="4"/>
  <c r="AOL106" i="4"/>
  <c r="AOM106" i="4"/>
  <c r="AON106" i="4"/>
  <c r="AOO106" i="4"/>
  <c r="AOP106" i="4"/>
  <c r="AOQ106" i="4"/>
  <c r="AOR106" i="4"/>
  <c r="AOS106" i="4"/>
  <c r="AOT106" i="4"/>
  <c r="AOU106" i="4"/>
  <c r="AOV106" i="4"/>
  <c r="AOW106" i="4"/>
  <c r="AOX106" i="4"/>
  <c r="AOY106" i="4"/>
  <c r="AOZ106" i="4"/>
  <c r="APA106" i="4"/>
  <c r="APB106" i="4"/>
  <c r="APC106" i="4"/>
  <c r="APD106" i="4"/>
  <c r="APE106" i="4"/>
  <c r="APF106" i="4"/>
  <c r="APG106" i="4"/>
  <c r="APH106" i="4"/>
  <c r="API106" i="4"/>
  <c r="APJ106" i="4"/>
  <c r="APK106" i="4"/>
  <c r="APL106" i="4"/>
  <c r="APM106" i="4"/>
  <c r="APN106" i="4"/>
  <c r="APO106" i="4"/>
  <c r="APP106" i="4"/>
  <c r="APQ106" i="4"/>
  <c r="APR106" i="4"/>
  <c r="APS106" i="4"/>
  <c r="APT106" i="4"/>
  <c r="APU106" i="4"/>
  <c r="APV106" i="4"/>
  <c r="APW106" i="4"/>
  <c r="APX106" i="4"/>
  <c r="APY106" i="4"/>
  <c r="APZ106" i="4"/>
  <c r="AQA106" i="4"/>
  <c r="AQB106" i="4"/>
  <c r="AQC106" i="4"/>
  <c r="AQD106" i="4"/>
  <c r="AQE106" i="4"/>
  <c r="AQF106" i="4"/>
  <c r="AQG106" i="4"/>
  <c r="AQH106" i="4"/>
  <c r="AQI106" i="4"/>
  <c r="AQJ106" i="4"/>
  <c r="AQK106" i="4"/>
  <c r="AQL106" i="4"/>
  <c r="AQM106" i="4"/>
  <c r="AQN106" i="4"/>
  <c r="AQO106" i="4"/>
  <c r="AQP106" i="4"/>
  <c r="AQQ106" i="4"/>
  <c r="AQR106" i="4"/>
  <c r="AQS106" i="4"/>
  <c r="AQT106" i="4"/>
  <c r="AQU106" i="4"/>
  <c r="AQV106" i="4"/>
  <c r="AQW106" i="4"/>
  <c r="AQX106" i="4"/>
  <c r="AQY106" i="4"/>
  <c r="AQZ106" i="4"/>
  <c r="ARA106" i="4"/>
  <c r="ARB106" i="4"/>
  <c r="ANV71" i="4"/>
  <c r="ANW71" i="4"/>
  <c r="ANX71" i="4"/>
  <c r="ANY71" i="4"/>
  <c r="ANZ71" i="4"/>
  <c r="AOA71" i="4"/>
  <c r="AOB71" i="4"/>
  <c r="AOC71" i="4"/>
  <c r="AOD71" i="4"/>
  <c r="AOE71" i="4"/>
  <c r="AOF71" i="4"/>
  <c r="AOG71" i="4"/>
  <c r="AOH71" i="4"/>
  <c r="AOI71" i="4"/>
  <c r="AOJ71" i="4"/>
  <c r="AOK71" i="4"/>
  <c r="AOL71" i="4"/>
  <c r="AOM71" i="4"/>
  <c r="AON71" i="4"/>
  <c r="AOO71" i="4"/>
  <c r="AOP71" i="4"/>
  <c r="AOQ71" i="4"/>
  <c r="AOR71" i="4"/>
  <c r="AOS71" i="4"/>
  <c r="AOT71" i="4"/>
  <c r="AOU71" i="4"/>
  <c r="AOV71" i="4"/>
  <c r="AOW71" i="4"/>
  <c r="AOX71" i="4"/>
  <c r="AOY71" i="4"/>
  <c r="AOZ71" i="4"/>
  <c r="APA71" i="4"/>
  <c r="APB71" i="4"/>
  <c r="APC71" i="4"/>
  <c r="APD71" i="4"/>
  <c r="APE71" i="4"/>
  <c r="APF71" i="4"/>
  <c r="APG71" i="4"/>
  <c r="APH71" i="4"/>
  <c r="API71" i="4"/>
  <c r="APJ71" i="4"/>
  <c r="APK71" i="4"/>
  <c r="APL71" i="4"/>
  <c r="APM71" i="4"/>
  <c r="APN71" i="4"/>
  <c r="APO71" i="4"/>
  <c r="APP71" i="4"/>
  <c r="APQ71" i="4"/>
  <c r="APR71" i="4"/>
  <c r="APS71" i="4"/>
  <c r="APT71" i="4"/>
  <c r="APU71" i="4"/>
  <c r="APV71" i="4"/>
  <c r="APW71" i="4"/>
  <c r="APX71" i="4"/>
  <c r="APY71" i="4"/>
  <c r="APZ71" i="4"/>
  <c r="AQA71" i="4"/>
  <c r="AQB71" i="4"/>
  <c r="AQC71" i="4"/>
  <c r="AQD71" i="4"/>
  <c r="AQE71" i="4"/>
  <c r="AQF71" i="4"/>
  <c r="AQG71" i="4"/>
  <c r="AQH71" i="4"/>
  <c r="AQI71" i="4"/>
  <c r="AQJ71" i="4"/>
  <c r="AQK71" i="4"/>
  <c r="AQL71" i="4"/>
  <c r="AQM71" i="4"/>
  <c r="AQN71" i="4"/>
  <c r="AQO71" i="4"/>
  <c r="AQP71" i="4"/>
  <c r="AQQ71" i="4"/>
  <c r="AQR71" i="4"/>
  <c r="AQS71" i="4"/>
  <c r="AQT71" i="4"/>
  <c r="AQU71" i="4"/>
  <c r="AQV71" i="4"/>
  <c r="AQW71" i="4"/>
  <c r="AQX71" i="4"/>
  <c r="AQY71" i="4"/>
  <c r="AQZ71" i="4"/>
  <c r="ARA71" i="4"/>
  <c r="ARB71" i="4"/>
  <c r="ANV81" i="4"/>
  <c r="ANW81" i="4"/>
  <c r="ANX81" i="4"/>
  <c r="ANY81" i="4"/>
  <c r="ANZ81" i="4"/>
  <c r="AOA81" i="4"/>
  <c r="AOB81" i="4"/>
  <c r="AOC81" i="4"/>
  <c r="AOD81" i="4"/>
  <c r="AOE81" i="4"/>
  <c r="AOF81" i="4"/>
  <c r="AOG81" i="4"/>
  <c r="AOH81" i="4"/>
  <c r="AOI81" i="4"/>
  <c r="AOJ81" i="4"/>
  <c r="AOK81" i="4"/>
  <c r="AOL81" i="4"/>
  <c r="AOM81" i="4"/>
  <c r="AON81" i="4"/>
  <c r="AOO81" i="4"/>
  <c r="AOP81" i="4"/>
  <c r="AOQ81" i="4"/>
  <c r="AOR81" i="4"/>
  <c r="AOS81" i="4"/>
  <c r="AOT81" i="4"/>
  <c r="AOU81" i="4"/>
  <c r="AOV81" i="4"/>
  <c r="AOW81" i="4"/>
  <c r="AOX81" i="4"/>
  <c r="AOY81" i="4"/>
  <c r="AOZ81" i="4"/>
  <c r="APA81" i="4"/>
  <c r="APB81" i="4"/>
  <c r="APC81" i="4"/>
  <c r="APD81" i="4"/>
  <c r="APE81" i="4"/>
  <c r="APF81" i="4"/>
  <c r="APG81" i="4"/>
  <c r="APH81" i="4"/>
  <c r="API81" i="4"/>
  <c r="APJ81" i="4"/>
  <c r="APK81" i="4"/>
  <c r="APL81" i="4"/>
  <c r="APM81" i="4"/>
  <c r="APN81" i="4"/>
  <c r="APO81" i="4"/>
  <c r="APP81" i="4"/>
  <c r="APQ81" i="4"/>
  <c r="APR81" i="4"/>
  <c r="APS81" i="4"/>
  <c r="APT81" i="4"/>
  <c r="APU81" i="4"/>
  <c r="APV81" i="4"/>
  <c r="APW81" i="4"/>
  <c r="APX81" i="4"/>
  <c r="APY81" i="4"/>
  <c r="APZ81" i="4"/>
  <c r="AQA81" i="4"/>
  <c r="AQB81" i="4"/>
  <c r="AQC81" i="4"/>
  <c r="AQD81" i="4"/>
  <c r="AQE81" i="4"/>
  <c r="AQF81" i="4"/>
  <c r="AQG81" i="4"/>
  <c r="AQH81" i="4"/>
  <c r="AQI81" i="4"/>
  <c r="AQJ81" i="4"/>
  <c r="AQK81" i="4"/>
  <c r="AQL81" i="4"/>
  <c r="AQM81" i="4"/>
  <c r="AQN81" i="4"/>
  <c r="AQO81" i="4"/>
  <c r="AQP81" i="4"/>
  <c r="AQQ81" i="4"/>
  <c r="AQR81" i="4"/>
  <c r="AQS81" i="4"/>
  <c r="AQT81" i="4"/>
  <c r="AQU81" i="4"/>
  <c r="AQV81" i="4"/>
  <c r="AQW81" i="4"/>
  <c r="AQX81" i="4"/>
  <c r="AQY81" i="4"/>
  <c r="AQZ81" i="4"/>
  <c r="ARA81" i="4"/>
  <c r="ARB81" i="4"/>
  <c r="ANV96" i="4"/>
  <c r="ANW96" i="4"/>
  <c r="ANX96" i="4"/>
  <c r="ANY96" i="4"/>
  <c r="ANZ96" i="4"/>
  <c r="AOA96" i="4"/>
  <c r="AOB96" i="4"/>
  <c r="AOC96" i="4"/>
  <c r="AOD96" i="4"/>
  <c r="AOE96" i="4"/>
  <c r="AOF96" i="4"/>
  <c r="AOG96" i="4"/>
  <c r="AOH96" i="4"/>
  <c r="AOI96" i="4"/>
  <c r="AOJ96" i="4"/>
  <c r="AOK96" i="4"/>
  <c r="AOL96" i="4"/>
  <c r="AOM96" i="4"/>
  <c r="AON96" i="4"/>
  <c r="AOO96" i="4"/>
  <c r="AOP96" i="4"/>
  <c r="AOQ96" i="4"/>
  <c r="AOR96" i="4"/>
  <c r="AOS96" i="4"/>
  <c r="AOT96" i="4"/>
  <c r="AOU96" i="4"/>
  <c r="AOV96" i="4"/>
  <c r="AOW96" i="4"/>
  <c r="AOX96" i="4"/>
  <c r="AOY96" i="4"/>
  <c r="AOZ96" i="4"/>
  <c r="APA96" i="4"/>
  <c r="APB96" i="4"/>
  <c r="APC96" i="4"/>
  <c r="APD96" i="4"/>
  <c r="APE96" i="4"/>
  <c r="APF96" i="4"/>
  <c r="APG96" i="4"/>
  <c r="APH96" i="4"/>
  <c r="API96" i="4"/>
  <c r="APJ96" i="4"/>
  <c r="APK96" i="4"/>
  <c r="APL96" i="4"/>
  <c r="APM96" i="4"/>
  <c r="APN96" i="4"/>
  <c r="APO96" i="4"/>
  <c r="APP96" i="4"/>
  <c r="APQ96" i="4"/>
  <c r="APR96" i="4"/>
  <c r="APS96" i="4"/>
  <c r="APT96" i="4"/>
  <c r="APU96" i="4"/>
  <c r="APV96" i="4"/>
  <c r="APW96" i="4"/>
  <c r="APX96" i="4"/>
  <c r="APY96" i="4"/>
  <c r="APZ96" i="4"/>
  <c r="AQA96" i="4"/>
  <c r="AQB96" i="4"/>
  <c r="AQC96" i="4"/>
  <c r="AQD96" i="4"/>
  <c r="AQE96" i="4"/>
  <c r="AQF96" i="4"/>
  <c r="AQG96" i="4"/>
  <c r="AQH96" i="4"/>
  <c r="AQI96" i="4"/>
  <c r="AQJ96" i="4"/>
  <c r="AQK96" i="4"/>
  <c r="AQL96" i="4"/>
  <c r="AQM96" i="4"/>
  <c r="AQN96" i="4"/>
  <c r="AQO96" i="4"/>
  <c r="AQP96" i="4"/>
  <c r="AQQ96" i="4"/>
  <c r="AQR96" i="4"/>
  <c r="AQS96" i="4"/>
  <c r="AQT96" i="4"/>
  <c r="AQU96" i="4"/>
  <c r="AQV96" i="4"/>
  <c r="AQW96" i="4"/>
  <c r="AQX96" i="4"/>
  <c r="AQY96" i="4"/>
  <c r="AQZ96" i="4"/>
  <c r="ARA96" i="4"/>
  <c r="ARB96" i="4"/>
  <c r="ANV110" i="4"/>
  <c r="ANW110" i="4"/>
  <c r="ANX110" i="4"/>
  <c r="ANY110" i="4"/>
  <c r="ANZ110" i="4"/>
  <c r="AOA110" i="4"/>
  <c r="AOB110" i="4"/>
  <c r="AOC110" i="4"/>
  <c r="AOD110" i="4"/>
  <c r="AOE110" i="4"/>
  <c r="AOF110" i="4"/>
  <c r="AOG110" i="4"/>
  <c r="AOH110" i="4"/>
  <c r="AOI110" i="4"/>
  <c r="AOJ110" i="4"/>
  <c r="AOK110" i="4"/>
  <c r="AOL110" i="4"/>
  <c r="AOM110" i="4"/>
  <c r="AON110" i="4"/>
  <c r="AOO110" i="4"/>
  <c r="AOP110" i="4"/>
  <c r="AOQ110" i="4"/>
  <c r="AOR110" i="4"/>
  <c r="AOS110" i="4"/>
  <c r="AOT110" i="4"/>
  <c r="AOU110" i="4"/>
  <c r="AOV110" i="4"/>
  <c r="AOW110" i="4"/>
  <c r="AOX110" i="4"/>
  <c r="AOY110" i="4"/>
  <c r="AOZ110" i="4"/>
  <c r="APA110" i="4"/>
  <c r="APB110" i="4"/>
  <c r="APC110" i="4"/>
  <c r="APD110" i="4"/>
  <c r="APE110" i="4"/>
  <c r="APF110" i="4"/>
  <c r="APG110" i="4"/>
  <c r="APH110" i="4"/>
  <c r="API110" i="4"/>
  <c r="APJ110" i="4"/>
  <c r="APK110" i="4"/>
  <c r="APL110" i="4"/>
  <c r="APM110" i="4"/>
  <c r="APN110" i="4"/>
  <c r="APO110" i="4"/>
  <c r="APP110" i="4"/>
  <c r="APQ110" i="4"/>
  <c r="APR110" i="4"/>
  <c r="APS110" i="4"/>
  <c r="APT110" i="4"/>
  <c r="APU110" i="4"/>
  <c r="APV110" i="4"/>
  <c r="APW110" i="4"/>
  <c r="APX110" i="4"/>
  <c r="APY110" i="4"/>
  <c r="APZ110" i="4"/>
  <c r="AQA110" i="4"/>
  <c r="AQB110" i="4"/>
  <c r="AQC110" i="4"/>
  <c r="AQD110" i="4"/>
  <c r="AQE110" i="4"/>
  <c r="AQF110" i="4"/>
  <c r="AQG110" i="4"/>
  <c r="AQH110" i="4"/>
  <c r="AQI110" i="4"/>
  <c r="AQJ110" i="4"/>
  <c r="AQK110" i="4"/>
  <c r="AQL110" i="4"/>
  <c r="AQM110" i="4"/>
  <c r="AQN110" i="4"/>
  <c r="AQO110" i="4"/>
  <c r="AQP110" i="4"/>
  <c r="AQQ110" i="4"/>
  <c r="AQR110" i="4"/>
  <c r="AQS110" i="4"/>
  <c r="AQT110" i="4"/>
  <c r="AQU110" i="4"/>
  <c r="AQV110" i="4"/>
  <c r="AQW110" i="4"/>
  <c r="AQX110" i="4"/>
  <c r="AQY110" i="4"/>
  <c r="AQZ110" i="4"/>
  <c r="ARA110" i="4"/>
  <c r="ARB110" i="4"/>
  <c r="ANV93" i="4"/>
  <c r="ANW93" i="4"/>
  <c r="ANX93" i="4"/>
  <c r="ANY93" i="4"/>
  <c r="ANZ93" i="4"/>
  <c r="AOA93" i="4"/>
  <c r="AOB93" i="4"/>
  <c r="AOC93" i="4"/>
  <c r="AOD93" i="4"/>
  <c r="AOE93" i="4"/>
  <c r="AOF93" i="4"/>
  <c r="AOG93" i="4"/>
  <c r="AOH93" i="4"/>
  <c r="AOI93" i="4"/>
  <c r="AOJ93" i="4"/>
  <c r="AOK93" i="4"/>
  <c r="AOL93" i="4"/>
  <c r="AOM93" i="4"/>
  <c r="AON93" i="4"/>
  <c r="AOO93" i="4"/>
  <c r="AOP93" i="4"/>
  <c r="AOQ93" i="4"/>
  <c r="AOR93" i="4"/>
  <c r="AOS93" i="4"/>
  <c r="AOT93" i="4"/>
  <c r="AOU93" i="4"/>
  <c r="AOV93" i="4"/>
  <c r="AOW93" i="4"/>
  <c r="AOX93" i="4"/>
  <c r="AOY93" i="4"/>
  <c r="AOZ93" i="4"/>
  <c r="APA93" i="4"/>
  <c r="APB93" i="4"/>
  <c r="APC93" i="4"/>
  <c r="APD93" i="4"/>
  <c r="APE93" i="4"/>
  <c r="APF93" i="4"/>
  <c r="APG93" i="4"/>
  <c r="APH93" i="4"/>
  <c r="API93" i="4"/>
  <c r="APJ93" i="4"/>
  <c r="APK93" i="4"/>
  <c r="APL93" i="4"/>
  <c r="APM93" i="4"/>
  <c r="APN93" i="4"/>
  <c r="APO93" i="4"/>
  <c r="APP93" i="4"/>
  <c r="APQ93" i="4"/>
  <c r="APR93" i="4"/>
  <c r="APS93" i="4"/>
  <c r="APT93" i="4"/>
  <c r="APU93" i="4"/>
  <c r="APV93" i="4"/>
  <c r="APW93" i="4"/>
  <c r="APX93" i="4"/>
  <c r="APY93" i="4"/>
  <c r="APZ93" i="4"/>
  <c r="AQA93" i="4"/>
  <c r="AQB93" i="4"/>
  <c r="AQC93" i="4"/>
  <c r="AQD93" i="4"/>
  <c r="AQE93" i="4"/>
  <c r="AQF93" i="4"/>
  <c r="AQG93" i="4"/>
  <c r="AQH93" i="4"/>
  <c r="AQI93" i="4"/>
  <c r="AQJ93" i="4"/>
  <c r="AQK93" i="4"/>
  <c r="AQL93" i="4"/>
  <c r="AQM93" i="4"/>
  <c r="AQN93" i="4"/>
  <c r="AQO93" i="4"/>
  <c r="AQP93" i="4"/>
  <c r="AQQ93" i="4"/>
  <c r="AQR93" i="4"/>
  <c r="AQS93" i="4"/>
  <c r="AQT93" i="4"/>
  <c r="AQU93" i="4"/>
  <c r="AQV93" i="4"/>
  <c r="AQW93" i="4"/>
  <c r="AQX93" i="4"/>
  <c r="AQY93" i="4"/>
  <c r="AQZ93" i="4"/>
  <c r="ARA93" i="4"/>
  <c r="ARB93" i="4"/>
  <c r="ANV25" i="4"/>
  <c r="ANW25" i="4"/>
  <c r="ANX25" i="4"/>
  <c r="ANY25" i="4"/>
  <c r="ANZ25" i="4"/>
  <c r="AOA25" i="4"/>
  <c r="AOB25" i="4"/>
  <c r="AOC25" i="4"/>
  <c r="AOD25" i="4"/>
  <c r="AOE25" i="4"/>
  <c r="AOF25" i="4"/>
  <c r="AOG25" i="4"/>
  <c r="AOH25" i="4"/>
  <c r="AOI25" i="4"/>
  <c r="AOJ25" i="4"/>
  <c r="AOK25" i="4"/>
  <c r="AOL25" i="4"/>
  <c r="AOM25" i="4"/>
  <c r="AON25" i="4"/>
  <c r="AOO25" i="4"/>
  <c r="AOP25" i="4"/>
  <c r="AOQ25" i="4"/>
  <c r="AOR25" i="4"/>
  <c r="AOS25" i="4"/>
  <c r="AOT25" i="4"/>
  <c r="AOU25" i="4"/>
  <c r="AOV25" i="4"/>
  <c r="AOW25" i="4"/>
  <c r="AOX25" i="4"/>
  <c r="AOY25" i="4"/>
  <c r="AOZ25" i="4"/>
  <c r="APA25" i="4"/>
  <c r="APB25" i="4"/>
  <c r="APC25" i="4"/>
  <c r="APD25" i="4"/>
  <c r="APE25" i="4"/>
  <c r="APF25" i="4"/>
  <c r="APG25" i="4"/>
  <c r="APH25" i="4"/>
  <c r="API25" i="4"/>
  <c r="APJ25" i="4"/>
  <c r="APK25" i="4"/>
  <c r="APL25" i="4"/>
  <c r="APM25" i="4"/>
  <c r="APN25" i="4"/>
  <c r="APO25" i="4"/>
  <c r="APP25" i="4"/>
  <c r="APQ25" i="4"/>
  <c r="APR25" i="4"/>
  <c r="APS25" i="4"/>
  <c r="APT25" i="4"/>
  <c r="APU25" i="4"/>
  <c r="APV25" i="4"/>
  <c r="APW25" i="4"/>
  <c r="APX25" i="4"/>
  <c r="APY25" i="4"/>
  <c r="APZ25" i="4"/>
  <c r="AQA25" i="4"/>
  <c r="AQB25" i="4"/>
  <c r="AQC25" i="4"/>
  <c r="AQD25" i="4"/>
  <c r="AQE25" i="4"/>
  <c r="AQF25" i="4"/>
  <c r="AQG25" i="4"/>
  <c r="AQH25" i="4"/>
  <c r="AQI25" i="4"/>
  <c r="AQJ25" i="4"/>
  <c r="AQK25" i="4"/>
  <c r="AQL25" i="4"/>
  <c r="AQM25" i="4"/>
  <c r="AQN25" i="4"/>
  <c r="AQO25" i="4"/>
  <c r="AQP25" i="4"/>
  <c r="AQQ25" i="4"/>
  <c r="AQR25" i="4"/>
  <c r="AQS25" i="4"/>
  <c r="AQT25" i="4"/>
  <c r="AQU25" i="4"/>
  <c r="AQV25" i="4"/>
  <c r="AQW25" i="4"/>
  <c r="AQX25" i="4"/>
  <c r="AQY25" i="4"/>
  <c r="AQZ25" i="4"/>
  <c r="ARA25" i="4"/>
  <c r="ARB25" i="4"/>
  <c r="ANV15" i="4"/>
  <c r="ANW15" i="4"/>
  <c r="ANX15" i="4"/>
  <c r="ANY15" i="4"/>
  <c r="ANZ15" i="4"/>
  <c r="AOA15" i="4"/>
  <c r="AOB15" i="4"/>
  <c r="AOC15" i="4"/>
  <c r="AOD15" i="4"/>
  <c r="AOE15" i="4"/>
  <c r="AOF15" i="4"/>
  <c r="AOG15" i="4"/>
  <c r="AOH15" i="4"/>
  <c r="AOI15" i="4"/>
  <c r="AOJ15" i="4"/>
  <c r="AOK15" i="4"/>
  <c r="AOL15" i="4"/>
  <c r="AOM15" i="4"/>
  <c r="AON15" i="4"/>
  <c r="AOO15" i="4"/>
  <c r="AOP15" i="4"/>
  <c r="AOQ15" i="4"/>
  <c r="AOR15" i="4"/>
  <c r="AOS15" i="4"/>
  <c r="AOT15" i="4"/>
  <c r="AOU15" i="4"/>
  <c r="AOV15" i="4"/>
  <c r="AOW15" i="4"/>
  <c r="AOX15" i="4"/>
  <c r="AOY15" i="4"/>
  <c r="AOZ15" i="4"/>
  <c r="APA15" i="4"/>
  <c r="APB15" i="4"/>
  <c r="APC15" i="4"/>
  <c r="APD15" i="4"/>
  <c r="APE15" i="4"/>
  <c r="APF15" i="4"/>
  <c r="APG15" i="4"/>
  <c r="APH15" i="4"/>
  <c r="API15" i="4"/>
  <c r="APJ15" i="4"/>
  <c r="APK15" i="4"/>
  <c r="APL15" i="4"/>
  <c r="APM15" i="4"/>
  <c r="APN15" i="4"/>
  <c r="APO15" i="4"/>
  <c r="APP15" i="4"/>
  <c r="APQ15" i="4"/>
  <c r="APR15" i="4"/>
  <c r="APS15" i="4"/>
  <c r="APT15" i="4"/>
  <c r="APU15" i="4"/>
  <c r="APV15" i="4"/>
  <c r="APW15" i="4"/>
  <c r="APX15" i="4"/>
  <c r="APY15" i="4"/>
  <c r="APZ15" i="4"/>
  <c r="AQA15" i="4"/>
  <c r="AQB15" i="4"/>
  <c r="AQC15" i="4"/>
  <c r="AQD15" i="4"/>
  <c r="AQE15" i="4"/>
  <c r="AQF15" i="4"/>
  <c r="AQG15" i="4"/>
  <c r="AQH15" i="4"/>
  <c r="AQI15" i="4"/>
  <c r="AQJ15" i="4"/>
  <c r="AQK15" i="4"/>
  <c r="AQL15" i="4"/>
  <c r="AQM15" i="4"/>
  <c r="AQN15" i="4"/>
  <c r="AQO15" i="4"/>
  <c r="AQP15" i="4"/>
  <c r="AQQ15" i="4"/>
  <c r="AQR15" i="4"/>
  <c r="AQS15" i="4"/>
  <c r="AQT15" i="4"/>
  <c r="AQU15" i="4"/>
  <c r="AQV15" i="4"/>
  <c r="AQW15" i="4"/>
  <c r="AQX15" i="4"/>
  <c r="AQY15" i="4"/>
  <c r="AQZ15" i="4"/>
  <c r="ARA15" i="4"/>
  <c r="ARB15" i="4"/>
  <c r="ANV66" i="4"/>
  <c r="ANW66" i="4"/>
  <c r="ANX66" i="4"/>
  <c r="ANY66" i="4"/>
  <c r="ANZ66" i="4"/>
  <c r="AOA66" i="4"/>
  <c r="AOB66" i="4"/>
  <c r="AOC66" i="4"/>
  <c r="AOD66" i="4"/>
  <c r="AOE66" i="4"/>
  <c r="AOF66" i="4"/>
  <c r="AOG66" i="4"/>
  <c r="AOH66" i="4"/>
  <c r="AOI66" i="4"/>
  <c r="AOJ66" i="4"/>
  <c r="AOK66" i="4"/>
  <c r="AOL66" i="4"/>
  <c r="AOM66" i="4"/>
  <c r="AON66" i="4"/>
  <c r="AOO66" i="4"/>
  <c r="AOP66" i="4"/>
  <c r="AOQ66" i="4"/>
  <c r="AOR66" i="4"/>
  <c r="AOS66" i="4"/>
  <c r="AOT66" i="4"/>
  <c r="AOU66" i="4"/>
  <c r="AOV66" i="4"/>
  <c r="AOW66" i="4"/>
  <c r="AOX66" i="4"/>
  <c r="AOY66" i="4"/>
  <c r="AOZ66" i="4"/>
  <c r="APA66" i="4"/>
  <c r="APB66" i="4"/>
  <c r="APC66" i="4"/>
  <c r="APD66" i="4"/>
  <c r="APE66" i="4"/>
  <c r="APF66" i="4"/>
  <c r="APG66" i="4"/>
  <c r="APH66" i="4"/>
  <c r="API66" i="4"/>
  <c r="APJ66" i="4"/>
  <c r="APK66" i="4"/>
  <c r="APL66" i="4"/>
  <c r="APM66" i="4"/>
  <c r="APN66" i="4"/>
  <c r="APO66" i="4"/>
  <c r="APP66" i="4"/>
  <c r="APQ66" i="4"/>
  <c r="APR66" i="4"/>
  <c r="APS66" i="4"/>
  <c r="APT66" i="4"/>
  <c r="APU66" i="4"/>
  <c r="APV66" i="4"/>
  <c r="APW66" i="4"/>
  <c r="APX66" i="4"/>
  <c r="APY66" i="4"/>
  <c r="APZ66" i="4"/>
  <c r="AQA66" i="4"/>
  <c r="AQB66" i="4"/>
  <c r="AQC66" i="4"/>
  <c r="AQD66" i="4"/>
  <c r="AQE66" i="4"/>
  <c r="AQF66" i="4"/>
  <c r="AQG66" i="4"/>
  <c r="AQH66" i="4"/>
  <c r="AQI66" i="4"/>
  <c r="AQJ66" i="4"/>
  <c r="AQK66" i="4"/>
  <c r="AQL66" i="4"/>
  <c r="AQM66" i="4"/>
  <c r="AQN66" i="4"/>
  <c r="AQO66" i="4"/>
  <c r="AQP66" i="4"/>
  <c r="AQQ66" i="4"/>
  <c r="AQR66" i="4"/>
  <c r="AQS66" i="4"/>
  <c r="AQT66" i="4"/>
  <c r="AQU66" i="4"/>
  <c r="AQV66" i="4"/>
  <c r="AQW66" i="4"/>
  <c r="AQX66" i="4"/>
  <c r="AQY66" i="4"/>
  <c r="AQZ66" i="4"/>
  <c r="ARA66" i="4"/>
  <c r="ARB66" i="4"/>
  <c r="ANV10" i="4"/>
  <c r="ANW10" i="4"/>
  <c r="ANX10" i="4"/>
  <c r="ANY10" i="4"/>
  <c r="ANZ10" i="4"/>
  <c r="AOA10" i="4"/>
  <c r="AOB10" i="4"/>
  <c r="AOC10" i="4"/>
  <c r="AOD10" i="4"/>
  <c r="AOE10" i="4"/>
  <c r="AOF10" i="4"/>
  <c r="AOG10" i="4"/>
  <c r="AOH10" i="4"/>
  <c r="AOI10" i="4"/>
  <c r="AOJ10" i="4"/>
  <c r="AOK10" i="4"/>
  <c r="AOL10" i="4"/>
  <c r="AOM10" i="4"/>
  <c r="AON10" i="4"/>
  <c r="AOO10" i="4"/>
  <c r="AOP10" i="4"/>
  <c r="AOQ10" i="4"/>
  <c r="AOR10" i="4"/>
  <c r="AOS10" i="4"/>
  <c r="AOT10" i="4"/>
  <c r="AOU10" i="4"/>
  <c r="AOV10" i="4"/>
  <c r="AOW10" i="4"/>
  <c r="AOX10" i="4"/>
  <c r="AOY10" i="4"/>
  <c r="AOZ10" i="4"/>
  <c r="APA10" i="4"/>
  <c r="APB10" i="4"/>
  <c r="APC10" i="4"/>
  <c r="APD10" i="4"/>
  <c r="APE10" i="4"/>
  <c r="APF10" i="4"/>
  <c r="APG10" i="4"/>
  <c r="APH10" i="4"/>
  <c r="API10" i="4"/>
  <c r="APJ10" i="4"/>
  <c r="APK10" i="4"/>
  <c r="APL10" i="4"/>
  <c r="APM10" i="4"/>
  <c r="APN10" i="4"/>
  <c r="APO10" i="4"/>
  <c r="APP10" i="4"/>
  <c r="APQ10" i="4"/>
  <c r="APR10" i="4"/>
  <c r="APS10" i="4"/>
  <c r="APT10" i="4"/>
  <c r="APU10" i="4"/>
  <c r="APV10" i="4"/>
  <c r="APW10" i="4"/>
  <c r="APX10" i="4"/>
  <c r="APY10" i="4"/>
  <c r="APZ10" i="4"/>
  <c r="AQA10" i="4"/>
  <c r="AQB10" i="4"/>
  <c r="AQC10" i="4"/>
  <c r="AQD10" i="4"/>
  <c r="AQE10" i="4"/>
  <c r="AQF10" i="4"/>
  <c r="AQG10" i="4"/>
  <c r="AQH10" i="4"/>
  <c r="AQI10" i="4"/>
  <c r="AQJ10" i="4"/>
  <c r="AQK10" i="4"/>
  <c r="AQL10" i="4"/>
  <c r="AQM10" i="4"/>
  <c r="AQN10" i="4"/>
  <c r="AQO10" i="4"/>
  <c r="AQP10" i="4"/>
  <c r="AQQ10" i="4"/>
  <c r="AQR10" i="4"/>
  <c r="AQS10" i="4"/>
  <c r="AQT10" i="4"/>
  <c r="AQU10" i="4"/>
  <c r="AQV10" i="4"/>
  <c r="AQW10" i="4"/>
  <c r="AQX10" i="4"/>
  <c r="AQY10" i="4"/>
  <c r="AQZ10" i="4"/>
  <c r="ARA10" i="4"/>
  <c r="ARB10" i="4"/>
  <c r="ANV48" i="4"/>
  <c r="ANW48" i="4"/>
  <c r="ANX48" i="4"/>
  <c r="ANY48" i="4"/>
  <c r="ANZ48" i="4"/>
  <c r="AOA48" i="4"/>
  <c r="AOB48" i="4"/>
  <c r="AOC48" i="4"/>
  <c r="AOD48" i="4"/>
  <c r="AOE48" i="4"/>
  <c r="AOF48" i="4"/>
  <c r="AOG48" i="4"/>
  <c r="AOH48" i="4"/>
  <c r="AOI48" i="4"/>
  <c r="AOJ48" i="4"/>
  <c r="AOK48" i="4"/>
  <c r="AOL48" i="4"/>
  <c r="AOM48" i="4"/>
  <c r="AON48" i="4"/>
  <c r="AOO48" i="4"/>
  <c r="AOP48" i="4"/>
  <c r="AOQ48" i="4"/>
  <c r="AOR48" i="4"/>
  <c r="AOS48" i="4"/>
  <c r="AOT48" i="4"/>
  <c r="AOU48" i="4"/>
  <c r="AOV48" i="4"/>
  <c r="AOW48" i="4"/>
  <c r="AOX48" i="4"/>
  <c r="AOY48" i="4"/>
  <c r="AOZ48" i="4"/>
  <c r="APA48" i="4"/>
  <c r="APB48" i="4"/>
  <c r="APC48" i="4"/>
  <c r="APD48" i="4"/>
  <c r="APE48" i="4"/>
  <c r="APF48" i="4"/>
  <c r="APG48" i="4"/>
  <c r="APH48" i="4"/>
  <c r="API48" i="4"/>
  <c r="APJ48" i="4"/>
  <c r="APK48" i="4"/>
  <c r="APL48" i="4"/>
  <c r="APM48" i="4"/>
  <c r="APN48" i="4"/>
  <c r="APO48" i="4"/>
  <c r="APP48" i="4"/>
  <c r="APQ48" i="4"/>
  <c r="APR48" i="4"/>
  <c r="APS48" i="4"/>
  <c r="APT48" i="4"/>
  <c r="APU48" i="4"/>
  <c r="APV48" i="4"/>
  <c r="APW48" i="4"/>
  <c r="APX48" i="4"/>
  <c r="APY48" i="4"/>
  <c r="APZ48" i="4"/>
  <c r="AQA48" i="4"/>
  <c r="AQB48" i="4"/>
  <c r="AQC48" i="4"/>
  <c r="AQD48" i="4"/>
  <c r="AQE48" i="4"/>
  <c r="AQF48" i="4"/>
  <c r="AQG48" i="4"/>
  <c r="AQH48" i="4"/>
  <c r="AQI48" i="4"/>
  <c r="AQJ48" i="4"/>
  <c r="AQK48" i="4"/>
  <c r="AQL48" i="4"/>
  <c r="AQM48" i="4"/>
  <c r="AQN48" i="4"/>
  <c r="AQO48" i="4"/>
  <c r="AQP48" i="4"/>
  <c r="AQQ48" i="4"/>
  <c r="AQR48" i="4"/>
  <c r="AQS48" i="4"/>
  <c r="AQT48" i="4"/>
  <c r="AQU48" i="4"/>
  <c r="AQV48" i="4"/>
  <c r="AQW48" i="4"/>
  <c r="AQX48" i="4"/>
  <c r="AQY48" i="4"/>
  <c r="AQZ48" i="4"/>
  <c r="ARA48" i="4"/>
  <c r="ARB48" i="4"/>
  <c r="ANV3" i="4"/>
  <c r="ANW3" i="4"/>
  <c r="ANX3" i="4"/>
  <c r="ANY3" i="4"/>
  <c r="ANZ3" i="4"/>
  <c r="AOA3" i="4"/>
  <c r="AOB3" i="4"/>
  <c r="AOC3" i="4"/>
  <c r="AOD3" i="4"/>
  <c r="AOE3" i="4"/>
  <c r="AOF3" i="4"/>
  <c r="AOG3" i="4"/>
  <c r="AOH3" i="4"/>
  <c r="AOI3" i="4"/>
  <c r="AOJ3" i="4"/>
  <c r="AOK3" i="4"/>
  <c r="AOL3" i="4"/>
  <c r="AOM3" i="4"/>
  <c r="AON3" i="4"/>
  <c r="AOO3" i="4"/>
  <c r="AOP3" i="4"/>
  <c r="AOQ3" i="4"/>
  <c r="AOR3" i="4"/>
  <c r="AOS3" i="4"/>
  <c r="AOT3" i="4"/>
  <c r="AOU3" i="4"/>
  <c r="AOV3" i="4"/>
  <c r="AOW3" i="4"/>
  <c r="AOX3" i="4"/>
  <c r="AOY3" i="4"/>
  <c r="AOZ3" i="4"/>
  <c r="APA3" i="4"/>
  <c r="APB3" i="4"/>
  <c r="APC3" i="4"/>
  <c r="APD3" i="4"/>
  <c r="APE3" i="4"/>
  <c r="APF3" i="4"/>
  <c r="APG3" i="4"/>
  <c r="APH3" i="4"/>
  <c r="API3" i="4"/>
  <c r="APJ3" i="4"/>
  <c r="APK3" i="4"/>
  <c r="APL3" i="4"/>
  <c r="APM3" i="4"/>
  <c r="APN3" i="4"/>
  <c r="APO3" i="4"/>
  <c r="APP3" i="4"/>
  <c r="APQ3" i="4"/>
  <c r="APR3" i="4"/>
  <c r="APS3" i="4"/>
  <c r="APT3" i="4"/>
  <c r="APU3" i="4"/>
  <c r="APV3" i="4"/>
  <c r="APW3" i="4"/>
  <c r="APX3" i="4"/>
  <c r="APY3" i="4"/>
  <c r="APZ3" i="4"/>
  <c r="AQA3" i="4"/>
  <c r="AQB3" i="4"/>
  <c r="AQC3" i="4"/>
  <c r="AQD3" i="4"/>
  <c r="AQE3" i="4"/>
  <c r="AQF3" i="4"/>
  <c r="AQG3" i="4"/>
  <c r="AQH3" i="4"/>
  <c r="AQI3" i="4"/>
  <c r="AQJ3" i="4"/>
  <c r="AQK3" i="4"/>
  <c r="AQL3" i="4"/>
  <c r="AQM3" i="4"/>
  <c r="AQN3" i="4"/>
  <c r="AQO3" i="4"/>
  <c r="AQP3" i="4"/>
  <c r="AQQ3" i="4"/>
  <c r="AQR3" i="4"/>
  <c r="AQS3" i="4"/>
  <c r="AQT3" i="4"/>
  <c r="AQU3" i="4"/>
  <c r="AQV3" i="4"/>
  <c r="AQW3" i="4"/>
  <c r="AQX3" i="4"/>
  <c r="AQY3" i="4"/>
  <c r="AQZ3" i="4"/>
  <c r="ARA3" i="4"/>
  <c r="ARB3" i="4"/>
  <c r="ANS3" i="4"/>
  <c r="ANV23" i="4"/>
  <c r="ANW23" i="4"/>
  <c r="ANX23" i="4"/>
  <c r="ANY23" i="4"/>
  <c r="ANZ23" i="4"/>
  <c r="AOA23" i="4"/>
  <c r="AOB23" i="4"/>
  <c r="AOC23" i="4"/>
  <c r="AOD23" i="4"/>
  <c r="AOE23" i="4"/>
  <c r="AOF23" i="4"/>
  <c r="AOG23" i="4"/>
  <c r="AOH23" i="4"/>
  <c r="AOI23" i="4"/>
  <c r="AOJ23" i="4"/>
  <c r="AOK23" i="4"/>
  <c r="AOL23" i="4"/>
  <c r="AOM23" i="4"/>
  <c r="AON23" i="4"/>
  <c r="AOO23" i="4"/>
  <c r="AOP23" i="4"/>
  <c r="AOQ23" i="4"/>
  <c r="AOR23" i="4"/>
  <c r="AOS23" i="4"/>
  <c r="AOT23" i="4"/>
  <c r="AOU23" i="4"/>
  <c r="AOV23" i="4"/>
  <c r="AOW23" i="4"/>
  <c r="AOX23" i="4"/>
  <c r="AOY23" i="4"/>
  <c r="AOZ23" i="4"/>
  <c r="APA23" i="4"/>
  <c r="APB23" i="4"/>
  <c r="APC23" i="4"/>
  <c r="APD23" i="4"/>
  <c r="APE23" i="4"/>
  <c r="APF23" i="4"/>
  <c r="APG23" i="4"/>
  <c r="APH23" i="4"/>
  <c r="API23" i="4"/>
  <c r="APJ23" i="4"/>
  <c r="APK23" i="4"/>
  <c r="APL23" i="4"/>
  <c r="APM23" i="4"/>
  <c r="APN23" i="4"/>
  <c r="APO23" i="4"/>
  <c r="APP23" i="4"/>
  <c r="APQ23" i="4"/>
  <c r="APR23" i="4"/>
  <c r="APS23" i="4"/>
  <c r="APT23" i="4"/>
  <c r="APU23" i="4"/>
  <c r="APV23" i="4"/>
  <c r="APW23" i="4"/>
  <c r="APX23" i="4"/>
  <c r="APY23" i="4"/>
  <c r="APZ23" i="4"/>
  <c r="AQA23" i="4"/>
  <c r="AQB23" i="4"/>
  <c r="AQC23" i="4"/>
  <c r="AQD23" i="4"/>
  <c r="AQE23" i="4"/>
  <c r="AQF23" i="4"/>
  <c r="AQG23" i="4"/>
  <c r="AQH23" i="4"/>
  <c r="AQI23" i="4"/>
  <c r="AQJ23" i="4"/>
  <c r="AQK23" i="4"/>
  <c r="AQL23" i="4"/>
  <c r="AQM23" i="4"/>
  <c r="AQN23" i="4"/>
  <c r="AQO23" i="4"/>
  <c r="AQP23" i="4"/>
  <c r="AQQ23" i="4"/>
  <c r="AQR23" i="4"/>
  <c r="AQS23" i="4"/>
  <c r="AQT23" i="4"/>
  <c r="AQU23" i="4"/>
  <c r="AQV23" i="4"/>
  <c r="AQW23" i="4"/>
  <c r="AQX23" i="4"/>
  <c r="AQY23" i="4"/>
  <c r="AQZ23" i="4"/>
  <c r="ARA23" i="4"/>
  <c r="ARB23" i="4"/>
  <c r="ANV38" i="4"/>
  <c r="ANW38" i="4"/>
  <c r="ANX38" i="4"/>
  <c r="ANY38" i="4"/>
  <c r="ANZ38" i="4"/>
  <c r="AOA38" i="4"/>
  <c r="AOB38" i="4"/>
  <c r="AOC38" i="4"/>
  <c r="AOD38" i="4"/>
  <c r="AOE38" i="4"/>
  <c r="AOF38" i="4"/>
  <c r="AOG38" i="4"/>
  <c r="AOH38" i="4"/>
  <c r="AOI38" i="4"/>
  <c r="AOJ38" i="4"/>
  <c r="AOK38" i="4"/>
  <c r="AOL38" i="4"/>
  <c r="AOM38" i="4"/>
  <c r="AON38" i="4"/>
  <c r="AOO38" i="4"/>
  <c r="AOP38" i="4"/>
  <c r="AOQ38" i="4"/>
  <c r="AOR38" i="4"/>
  <c r="AOS38" i="4"/>
  <c r="AOT38" i="4"/>
  <c r="AOU38" i="4"/>
  <c r="AOV38" i="4"/>
  <c r="AOW38" i="4"/>
  <c r="AOX38" i="4"/>
  <c r="AOY38" i="4"/>
  <c r="AOZ38" i="4"/>
  <c r="APA38" i="4"/>
  <c r="APB38" i="4"/>
  <c r="APC38" i="4"/>
  <c r="APD38" i="4"/>
  <c r="APE38" i="4"/>
  <c r="APF38" i="4"/>
  <c r="APG38" i="4"/>
  <c r="APH38" i="4"/>
  <c r="API38" i="4"/>
  <c r="APJ38" i="4"/>
  <c r="APK38" i="4"/>
  <c r="APL38" i="4"/>
  <c r="APM38" i="4"/>
  <c r="APN38" i="4"/>
  <c r="APO38" i="4"/>
  <c r="APP38" i="4"/>
  <c r="APQ38" i="4"/>
  <c r="APR38" i="4"/>
  <c r="APS38" i="4"/>
  <c r="APT38" i="4"/>
  <c r="APU38" i="4"/>
  <c r="APV38" i="4"/>
  <c r="APW38" i="4"/>
  <c r="APX38" i="4"/>
  <c r="APY38" i="4"/>
  <c r="APZ38" i="4"/>
  <c r="AQA38" i="4"/>
  <c r="AQB38" i="4"/>
  <c r="AQC38" i="4"/>
  <c r="AQD38" i="4"/>
  <c r="AQE38" i="4"/>
  <c r="AQF38" i="4"/>
  <c r="AQG38" i="4"/>
  <c r="AQH38" i="4"/>
  <c r="AQI38" i="4"/>
  <c r="AQJ38" i="4"/>
  <c r="AQK38" i="4"/>
  <c r="AQL38" i="4"/>
  <c r="AQM38" i="4"/>
  <c r="AQN38" i="4"/>
  <c r="AQO38" i="4"/>
  <c r="AQP38" i="4"/>
  <c r="AQQ38" i="4"/>
  <c r="AQR38" i="4"/>
  <c r="AQS38" i="4"/>
  <c r="AQT38" i="4"/>
  <c r="AQU38" i="4"/>
  <c r="AQV38" i="4"/>
  <c r="AQW38" i="4"/>
  <c r="AQX38" i="4"/>
  <c r="AQY38" i="4"/>
  <c r="AQZ38" i="4"/>
  <c r="ARA38" i="4"/>
  <c r="ARB38" i="4"/>
  <c r="ANV64" i="4"/>
  <c r="ANW64" i="4"/>
  <c r="ANX64" i="4"/>
  <c r="ANY64" i="4"/>
  <c r="ANZ64" i="4"/>
  <c r="AOA64" i="4"/>
  <c r="AOB64" i="4"/>
  <c r="AOC64" i="4"/>
  <c r="AOD64" i="4"/>
  <c r="AOE64" i="4"/>
  <c r="AOF64" i="4"/>
  <c r="AOG64" i="4"/>
  <c r="AOH64" i="4"/>
  <c r="AOI64" i="4"/>
  <c r="AOJ64" i="4"/>
  <c r="AOK64" i="4"/>
  <c r="AOL64" i="4"/>
  <c r="AOM64" i="4"/>
  <c r="AON64" i="4"/>
  <c r="AOO64" i="4"/>
  <c r="AOP64" i="4"/>
  <c r="AOQ64" i="4"/>
  <c r="AOR64" i="4"/>
  <c r="AOS64" i="4"/>
  <c r="AOT64" i="4"/>
  <c r="AOU64" i="4"/>
  <c r="AOV64" i="4"/>
  <c r="AOW64" i="4"/>
  <c r="AOX64" i="4"/>
  <c r="AOY64" i="4"/>
  <c r="AOZ64" i="4"/>
  <c r="APA64" i="4"/>
  <c r="APB64" i="4"/>
  <c r="APC64" i="4"/>
  <c r="APD64" i="4"/>
  <c r="APE64" i="4"/>
  <c r="APF64" i="4"/>
  <c r="APG64" i="4"/>
  <c r="APH64" i="4"/>
  <c r="API64" i="4"/>
  <c r="APJ64" i="4"/>
  <c r="APK64" i="4"/>
  <c r="APL64" i="4"/>
  <c r="APM64" i="4"/>
  <c r="APN64" i="4"/>
  <c r="APO64" i="4"/>
  <c r="APP64" i="4"/>
  <c r="APQ64" i="4"/>
  <c r="APR64" i="4"/>
  <c r="APS64" i="4"/>
  <c r="APT64" i="4"/>
  <c r="APU64" i="4"/>
  <c r="APV64" i="4"/>
  <c r="APW64" i="4"/>
  <c r="APX64" i="4"/>
  <c r="APY64" i="4"/>
  <c r="APZ64" i="4"/>
  <c r="AQA64" i="4"/>
  <c r="AQB64" i="4"/>
  <c r="AQC64" i="4"/>
  <c r="AQD64" i="4"/>
  <c r="AQE64" i="4"/>
  <c r="AQF64" i="4"/>
  <c r="AQG64" i="4"/>
  <c r="AQH64" i="4"/>
  <c r="AQI64" i="4"/>
  <c r="AQJ64" i="4"/>
  <c r="AQK64" i="4"/>
  <c r="AQL64" i="4"/>
  <c r="AQM64" i="4"/>
  <c r="AQN64" i="4"/>
  <c r="AQO64" i="4"/>
  <c r="AQP64" i="4"/>
  <c r="AQQ64" i="4"/>
  <c r="AQR64" i="4"/>
  <c r="AQS64" i="4"/>
  <c r="AQT64" i="4"/>
  <c r="AQU64" i="4"/>
  <c r="AQV64" i="4"/>
  <c r="AQW64" i="4"/>
  <c r="AQX64" i="4"/>
  <c r="AQY64" i="4"/>
  <c r="AQZ64" i="4"/>
  <c r="ARA64" i="4"/>
  <c r="ARB64" i="4"/>
  <c r="ANV77" i="4"/>
  <c r="ANW77" i="4"/>
  <c r="ANX77" i="4"/>
  <c r="ANY77" i="4"/>
  <c r="ANZ77" i="4"/>
  <c r="AOA77" i="4"/>
  <c r="AOB77" i="4"/>
  <c r="AOC77" i="4"/>
  <c r="AOD77" i="4"/>
  <c r="AOE77" i="4"/>
  <c r="AOF77" i="4"/>
  <c r="AOG77" i="4"/>
  <c r="AOH77" i="4"/>
  <c r="AOI77" i="4"/>
  <c r="AOJ77" i="4"/>
  <c r="AOK77" i="4"/>
  <c r="AOL77" i="4"/>
  <c r="AOM77" i="4"/>
  <c r="AON77" i="4"/>
  <c r="AOO77" i="4"/>
  <c r="AOP77" i="4"/>
  <c r="AOQ77" i="4"/>
  <c r="AOR77" i="4"/>
  <c r="AOS77" i="4"/>
  <c r="AOT77" i="4"/>
  <c r="AOU77" i="4"/>
  <c r="AOV77" i="4"/>
  <c r="AOW77" i="4"/>
  <c r="AOX77" i="4"/>
  <c r="AOY77" i="4"/>
  <c r="AOZ77" i="4"/>
  <c r="APA77" i="4"/>
  <c r="APB77" i="4"/>
  <c r="APC77" i="4"/>
  <c r="APD77" i="4"/>
  <c r="APE77" i="4"/>
  <c r="APF77" i="4"/>
  <c r="APG77" i="4"/>
  <c r="APH77" i="4"/>
  <c r="API77" i="4"/>
  <c r="APJ77" i="4"/>
  <c r="APK77" i="4"/>
  <c r="APL77" i="4"/>
  <c r="APM77" i="4"/>
  <c r="APN77" i="4"/>
  <c r="APO77" i="4"/>
  <c r="APP77" i="4"/>
  <c r="APQ77" i="4"/>
  <c r="APR77" i="4"/>
  <c r="APS77" i="4"/>
  <c r="APT77" i="4"/>
  <c r="APU77" i="4"/>
  <c r="APV77" i="4"/>
  <c r="APW77" i="4"/>
  <c r="APX77" i="4"/>
  <c r="APY77" i="4"/>
  <c r="APZ77" i="4"/>
  <c r="AQA77" i="4"/>
  <c r="AQB77" i="4"/>
  <c r="AQC77" i="4"/>
  <c r="AQD77" i="4"/>
  <c r="AQE77" i="4"/>
  <c r="AQF77" i="4"/>
  <c r="AQG77" i="4"/>
  <c r="AQH77" i="4"/>
  <c r="AQI77" i="4"/>
  <c r="AQJ77" i="4"/>
  <c r="AQK77" i="4"/>
  <c r="AQL77" i="4"/>
  <c r="AQM77" i="4"/>
  <c r="AQN77" i="4"/>
  <c r="AQO77" i="4"/>
  <c r="AQP77" i="4"/>
  <c r="AQQ77" i="4"/>
  <c r="AQR77" i="4"/>
  <c r="AQS77" i="4"/>
  <c r="AQT77" i="4"/>
  <c r="AQU77" i="4"/>
  <c r="AQV77" i="4"/>
  <c r="AQW77" i="4"/>
  <c r="AQX77" i="4"/>
  <c r="AQY77" i="4"/>
  <c r="AQZ77" i="4"/>
  <c r="ARA77" i="4"/>
  <c r="ARB77" i="4"/>
  <c r="ANV46" i="4"/>
  <c r="ANW46" i="4"/>
  <c r="ANX46" i="4"/>
  <c r="ANY46" i="4"/>
  <c r="ANZ46" i="4"/>
  <c r="AOA46" i="4"/>
  <c r="AOB46" i="4"/>
  <c r="AOC46" i="4"/>
  <c r="AOD46" i="4"/>
  <c r="AOE46" i="4"/>
  <c r="AOF46" i="4"/>
  <c r="AOG46" i="4"/>
  <c r="AOH46" i="4"/>
  <c r="AOI46" i="4"/>
  <c r="AOJ46" i="4"/>
  <c r="AOK46" i="4"/>
  <c r="AOL46" i="4"/>
  <c r="AOM46" i="4"/>
  <c r="AON46" i="4"/>
  <c r="AOO46" i="4"/>
  <c r="AOP46" i="4"/>
  <c r="AOQ46" i="4"/>
  <c r="AOR46" i="4"/>
  <c r="AOS46" i="4"/>
  <c r="AOT46" i="4"/>
  <c r="AOU46" i="4"/>
  <c r="AOV46" i="4"/>
  <c r="AOW46" i="4"/>
  <c r="AOX46" i="4"/>
  <c r="AOY46" i="4"/>
  <c r="AOZ46" i="4"/>
  <c r="APA46" i="4"/>
  <c r="APB46" i="4"/>
  <c r="APC46" i="4"/>
  <c r="APD46" i="4"/>
  <c r="APE46" i="4"/>
  <c r="APF46" i="4"/>
  <c r="APG46" i="4"/>
  <c r="APH46" i="4"/>
  <c r="API46" i="4"/>
  <c r="APJ46" i="4"/>
  <c r="APK46" i="4"/>
  <c r="APL46" i="4"/>
  <c r="APM46" i="4"/>
  <c r="APN46" i="4"/>
  <c r="APO46" i="4"/>
  <c r="APP46" i="4"/>
  <c r="APQ46" i="4"/>
  <c r="APR46" i="4"/>
  <c r="APS46" i="4"/>
  <c r="APT46" i="4"/>
  <c r="APU46" i="4"/>
  <c r="APV46" i="4"/>
  <c r="APW46" i="4"/>
  <c r="APX46" i="4"/>
  <c r="APY46" i="4"/>
  <c r="APZ46" i="4"/>
  <c r="AQA46" i="4"/>
  <c r="AQB46" i="4"/>
  <c r="AQC46" i="4"/>
  <c r="AQD46" i="4"/>
  <c r="AQE46" i="4"/>
  <c r="AQF46" i="4"/>
  <c r="AQG46" i="4"/>
  <c r="AQH46" i="4"/>
  <c r="AQI46" i="4"/>
  <c r="AQJ46" i="4"/>
  <c r="AQK46" i="4"/>
  <c r="AQL46" i="4"/>
  <c r="AQM46" i="4"/>
  <c r="AQN46" i="4"/>
  <c r="AQO46" i="4"/>
  <c r="AQP46" i="4"/>
  <c r="AQQ46" i="4"/>
  <c r="AQR46" i="4"/>
  <c r="AQS46" i="4"/>
  <c r="AQT46" i="4"/>
  <c r="AQU46" i="4"/>
  <c r="AQV46" i="4"/>
  <c r="AQW46" i="4"/>
  <c r="AQX46" i="4"/>
  <c r="AQY46" i="4"/>
  <c r="AQZ46" i="4"/>
  <c r="ARA46" i="4"/>
  <c r="ARB46" i="4"/>
  <c r="ANV102" i="4"/>
  <c r="ANW102" i="4"/>
  <c r="ANX102" i="4"/>
  <c r="ANY102" i="4"/>
  <c r="ANZ102" i="4"/>
  <c r="AOA102" i="4"/>
  <c r="AOB102" i="4"/>
  <c r="AOC102" i="4"/>
  <c r="AOD102" i="4"/>
  <c r="AOE102" i="4"/>
  <c r="AOF102" i="4"/>
  <c r="AOG102" i="4"/>
  <c r="AOH102" i="4"/>
  <c r="AOI102" i="4"/>
  <c r="AOJ102" i="4"/>
  <c r="AOK102" i="4"/>
  <c r="AOL102" i="4"/>
  <c r="AOM102" i="4"/>
  <c r="AON102" i="4"/>
  <c r="AOO102" i="4"/>
  <c r="AOP102" i="4"/>
  <c r="AOQ102" i="4"/>
  <c r="AOR102" i="4"/>
  <c r="AOS102" i="4"/>
  <c r="AOT102" i="4"/>
  <c r="AOU102" i="4"/>
  <c r="AOV102" i="4"/>
  <c r="AOW102" i="4"/>
  <c r="AOX102" i="4"/>
  <c r="AOY102" i="4"/>
  <c r="AOZ102" i="4"/>
  <c r="APA102" i="4"/>
  <c r="APB102" i="4"/>
  <c r="APC102" i="4"/>
  <c r="APD102" i="4"/>
  <c r="APE102" i="4"/>
  <c r="APF102" i="4"/>
  <c r="APG102" i="4"/>
  <c r="APH102" i="4"/>
  <c r="API102" i="4"/>
  <c r="APJ102" i="4"/>
  <c r="APK102" i="4"/>
  <c r="APL102" i="4"/>
  <c r="APM102" i="4"/>
  <c r="APN102" i="4"/>
  <c r="APO102" i="4"/>
  <c r="APP102" i="4"/>
  <c r="APQ102" i="4"/>
  <c r="APR102" i="4"/>
  <c r="APS102" i="4"/>
  <c r="APT102" i="4"/>
  <c r="APU102" i="4"/>
  <c r="APV102" i="4"/>
  <c r="APW102" i="4"/>
  <c r="APX102" i="4"/>
  <c r="APY102" i="4"/>
  <c r="APZ102" i="4"/>
  <c r="AQA102" i="4"/>
  <c r="AQB102" i="4"/>
  <c r="AQC102" i="4"/>
  <c r="AQD102" i="4"/>
  <c r="AQE102" i="4"/>
  <c r="AQF102" i="4"/>
  <c r="AQG102" i="4"/>
  <c r="AQH102" i="4"/>
  <c r="AQI102" i="4"/>
  <c r="AQJ102" i="4"/>
  <c r="AQK102" i="4"/>
  <c r="AQL102" i="4"/>
  <c r="AQM102" i="4"/>
  <c r="AQN102" i="4"/>
  <c r="AQO102" i="4"/>
  <c r="AQP102" i="4"/>
  <c r="AQQ102" i="4"/>
  <c r="AQR102" i="4"/>
  <c r="AQS102" i="4"/>
  <c r="AQT102" i="4"/>
  <c r="AQU102" i="4"/>
  <c r="AQV102" i="4"/>
  <c r="AQW102" i="4"/>
  <c r="AQX102" i="4"/>
  <c r="AQY102" i="4"/>
  <c r="AQZ102" i="4"/>
  <c r="ARA102" i="4"/>
  <c r="ARB102" i="4"/>
  <c r="ANV160" i="4"/>
  <c r="ANW160" i="4"/>
  <c r="ANX160" i="4"/>
  <c r="ANY160" i="4"/>
  <c r="ANZ160" i="4"/>
  <c r="AOA160" i="4"/>
  <c r="AOB160" i="4"/>
  <c r="AOC160" i="4"/>
  <c r="AOD160" i="4"/>
  <c r="AOE160" i="4"/>
  <c r="AOF160" i="4"/>
  <c r="AOG160" i="4"/>
  <c r="AOH160" i="4"/>
  <c r="AOI160" i="4"/>
  <c r="AOJ160" i="4"/>
  <c r="AOK160" i="4"/>
  <c r="AOL160" i="4"/>
  <c r="AOM160" i="4"/>
  <c r="AON160" i="4"/>
  <c r="AOO160" i="4"/>
  <c r="AOP160" i="4"/>
  <c r="AOQ160" i="4"/>
  <c r="AOR160" i="4"/>
  <c r="AOS160" i="4"/>
  <c r="AOT160" i="4"/>
  <c r="AOU160" i="4"/>
  <c r="AOV160" i="4"/>
  <c r="AOW160" i="4"/>
  <c r="AOX160" i="4"/>
  <c r="AOY160" i="4"/>
  <c r="AOZ160" i="4"/>
  <c r="APA160" i="4"/>
  <c r="APB160" i="4"/>
  <c r="APC160" i="4"/>
  <c r="APD160" i="4"/>
  <c r="APE160" i="4"/>
  <c r="APF160" i="4"/>
  <c r="APG160" i="4"/>
  <c r="APH160" i="4"/>
  <c r="API160" i="4"/>
  <c r="APJ160" i="4"/>
  <c r="APK160" i="4"/>
  <c r="APL160" i="4"/>
  <c r="APM160" i="4"/>
  <c r="APN160" i="4"/>
  <c r="APO160" i="4"/>
  <c r="APP160" i="4"/>
  <c r="APQ160" i="4"/>
  <c r="APR160" i="4"/>
  <c r="APS160" i="4"/>
  <c r="APT160" i="4"/>
  <c r="APU160" i="4"/>
  <c r="APV160" i="4"/>
  <c r="APW160" i="4"/>
  <c r="APX160" i="4"/>
  <c r="APY160" i="4"/>
  <c r="APZ160" i="4"/>
  <c r="AQA160" i="4"/>
  <c r="AQB160" i="4"/>
  <c r="AQC160" i="4"/>
  <c r="AQD160" i="4"/>
  <c r="AQE160" i="4"/>
  <c r="AQF160" i="4"/>
  <c r="AQG160" i="4"/>
  <c r="AQH160" i="4"/>
  <c r="AQI160" i="4"/>
  <c r="AQJ160" i="4"/>
  <c r="AQK160" i="4"/>
  <c r="AQL160" i="4"/>
  <c r="AQM160" i="4"/>
  <c r="AQN160" i="4"/>
  <c r="AQO160" i="4"/>
  <c r="AQP160" i="4"/>
  <c r="AQQ160" i="4"/>
  <c r="AQR160" i="4"/>
  <c r="AQS160" i="4"/>
  <c r="AQT160" i="4"/>
  <c r="AQU160" i="4"/>
  <c r="AQV160" i="4"/>
  <c r="AQW160" i="4"/>
  <c r="AQX160" i="4"/>
  <c r="AQY160" i="4"/>
  <c r="AQZ160" i="4"/>
  <c r="ARA160" i="4"/>
  <c r="ARB160" i="4"/>
  <c r="ANV132" i="4"/>
  <c r="ANW132" i="4"/>
  <c r="ANX132" i="4"/>
  <c r="ANY132" i="4"/>
  <c r="ANZ132" i="4"/>
  <c r="AOA132" i="4"/>
  <c r="AOB132" i="4"/>
  <c r="AOC132" i="4"/>
  <c r="AOD132" i="4"/>
  <c r="AOE132" i="4"/>
  <c r="AOF132" i="4"/>
  <c r="AOG132" i="4"/>
  <c r="AOH132" i="4"/>
  <c r="AOI132" i="4"/>
  <c r="AOJ132" i="4"/>
  <c r="AOK132" i="4"/>
  <c r="AOL132" i="4"/>
  <c r="AOM132" i="4"/>
  <c r="AON132" i="4"/>
  <c r="AOO132" i="4"/>
  <c r="AOP132" i="4"/>
  <c r="AOQ132" i="4"/>
  <c r="AOR132" i="4"/>
  <c r="AOS132" i="4"/>
  <c r="AOT132" i="4"/>
  <c r="AOU132" i="4"/>
  <c r="AOV132" i="4"/>
  <c r="AOW132" i="4"/>
  <c r="AOX132" i="4"/>
  <c r="AOY132" i="4"/>
  <c r="AOZ132" i="4"/>
  <c r="APA132" i="4"/>
  <c r="APB132" i="4"/>
  <c r="APC132" i="4"/>
  <c r="APD132" i="4"/>
  <c r="APE132" i="4"/>
  <c r="APF132" i="4"/>
  <c r="APG132" i="4"/>
  <c r="APH132" i="4"/>
  <c r="API132" i="4"/>
  <c r="APJ132" i="4"/>
  <c r="APK132" i="4"/>
  <c r="APL132" i="4"/>
  <c r="APM132" i="4"/>
  <c r="APN132" i="4"/>
  <c r="APO132" i="4"/>
  <c r="APP132" i="4"/>
  <c r="APQ132" i="4"/>
  <c r="APR132" i="4"/>
  <c r="APS132" i="4"/>
  <c r="APT132" i="4"/>
  <c r="APU132" i="4"/>
  <c r="APV132" i="4"/>
  <c r="APW132" i="4"/>
  <c r="APX132" i="4"/>
  <c r="APY132" i="4"/>
  <c r="APZ132" i="4"/>
  <c r="AQA132" i="4"/>
  <c r="AQB132" i="4"/>
  <c r="AQC132" i="4"/>
  <c r="AQD132" i="4"/>
  <c r="AQE132" i="4"/>
  <c r="AQF132" i="4"/>
  <c r="AQG132" i="4"/>
  <c r="AQH132" i="4"/>
  <c r="AQI132" i="4"/>
  <c r="AQJ132" i="4"/>
  <c r="AQK132" i="4"/>
  <c r="AQL132" i="4"/>
  <c r="AQM132" i="4"/>
  <c r="AQN132" i="4"/>
  <c r="AQO132" i="4"/>
  <c r="AQP132" i="4"/>
  <c r="AQQ132" i="4"/>
  <c r="AQR132" i="4"/>
  <c r="AQS132" i="4"/>
  <c r="AQT132" i="4"/>
  <c r="AQU132" i="4"/>
  <c r="AQV132" i="4"/>
  <c r="AQW132" i="4"/>
  <c r="AQX132" i="4"/>
  <c r="AQY132" i="4"/>
  <c r="AQZ132" i="4"/>
  <c r="ARA132" i="4"/>
  <c r="ARB132" i="4"/>
  <c r="ANV27" i="4"/>
  <c r="ANW27" i="4"/>
  <c r="ANX27" i="4"/>
  <c r="ANY27" i="4"/>
  <c r="ANZ27" i="4"/>
  <c r="AOA27" i="4"/>
  <c r="AOB27" i="4"/>
  <c r="AOC27" i="4"/>
  <c r="AOD27" i="4"/>
  <c r="AOE27" i="4"/>
  <c r="AOF27" i="4"/>
  <c r="AOG27" i="4"/>
  <c r="AOH27" i="4"/>
  <c r="AOI27" i="4"/>
  <c r="AOJ27" i="4"/>
  <c r="AOK27" i="4"/>
  <c r="AOL27" i="4"/>
  <c r="AOM27" i="4"/>
  <c r="AON27" i="4"/>
  <c r="AOO27" i="4"/>
  <c r="AOP27" i="4"/>
  <c r="AOQ27" i="4"/>
  <c r="AOR27" i="4"/>
  <c r="AOS27" i="4"/>
  <c r="AOT27" i="4"/>
  <c r="AOU27" i="4"/>
  <c r="AOV27" i="4"/>
  <c r="AOW27" i="4"/>
  <c r="AOX27" i="4"/>
  <c r="AOY27" i="4"/>
  <c r="AOZ27" i="4"/>
  <c r="APA27" i="4"/>
  <c r="APB27" i="4"/>
  <c r="APC27" i="4"/>
  <c r="APD27" i="4"/>
  <c r="APE27" i="4"/>
  <c r="APF27" i="4"/>
  <c r="APG27" i="4"/>
  <c r="APH27" i="4"/>
  <c r="API27" i="4"/>
  <c r="APJ27" i="4"/>
  <c r="APK27" i="4"/>
  <c r="APL27" i="4"/>
  <c r="APM27" i="4"/>
  <c r="APN27" i="4"/>
  <c r="APO27" i="4"/>
  <c r="APP27" i="4"/>
  <c r="APQ27" i="4"/>
  <c r="APR27" i="4"/>
  <c r="APS27" i="4"/>
  <c r="APT27" i="4"/>
  <c r="APU27" i="4"/>
  <c r="APV27" i="4"/>
  <c r="APW27" i="4"/>
  <c r="APX27" i="4"/>
  <c r="APY27" i="4"/>
  <c r="APZ27" i="4"/>
  <c r="AQA27" i="4"/>
  <c r="AQB27" i="4"/>
  <c r="AQC27" i="4"/>
  <c r="AQD27" i="4"/>
  <c r="AQE27" i="4"/>
  <c r="AQF27" i="4"/>
  <c r="AQG27" i="4"/>
  <c r="AQH27" i="4"/>
  <c r="AQI27" i="4"/>
  <c r="AQJ27" i="4"/>
  <c r="AQK27" i="4"/>
  <c r="AQL27" i="4"/>
  <c r="AQM27" i="4"/>
  <c r="AQN27" i="4"/>
  <c r="AQO27" i="4"/>
  <c r="AQP27" i="4"/>
  <c r="AQQ27" i="4"/>
  <c r="AQR27" i="4"/>
  <c r="AQS27" i="4"/>
  <c r="AQT27" i="4"/>
  <c r="AQU27" i="4"/>
  <c r="AQV27" i="4"/>
  <c r="AQW27" i="4"/>
  <c r="AQX27" i="4"/>
  <c r="AQY27" i="4"/>
  <c r="AQZ27" i="4"/>
  <c r="ARA27" i="4"/>
  <c r="ARB27" i="4"/>
  <c r="ANV28" i="4"/>
  <c r="ANW28" i="4"/>
  <c r="ANX28" i="4"/>
  <c r="ANY28" i="4"/>
  <c r="ANZ28" i="4"/>
  <c r="AOA28" i="4"/>
  <c r="AOB28" i="4"/>
  <c r="AOC28" i="4"/>
  <c r="AOD28" i="4"/>
  <c r="AOE28" i="4"/>
  <c r="AOF28" i="4"/>
  <c r="AOG28" i="4"/>
  <c r="AOH28" i="4"/>
  <c r="AOI28" i="4"/>
  <c r="AOJ28" i="4"/>
  <c r="AOK28" i="4"/>
  <c r="AOL28" i="4"/>
  <c r="AOM28" i="4"/>
  <c r="AON28" i="4"/>
  <c r="AOO28" i="4"/>
  <c r="AOP28" i="4"/>
  <c r="AOQ28" i="4"/>
  <c r="AOR28" i="4"/>
  <c r="AOS28" i="4"/>
  <c r="AOT28" i="4"/>
  <c r="AOU28" i="4"/>
  <c r="AOV28" i="4"/>
  <c r="AOW28" i="4"/>
  <c r="AOX28" i="4"/>
  <c r="AOY28" i="4"/>
  <c r="AOZ28" i="4"/>
  <c r="APA28" i="4"/>
  <c r="APB28" i="4"/>
  <c r="APC28" i="4"/>
  <c r="APD28" i="4"/>
  <c r="APE28" i="4"/>
  <c r="APF28" i="4"/>
  <c r="APG28" i="4"/>
  <c r="APH28" i="4"/>
  <c r="API28" i="4"/>
  <c r="APJ28" i="4"/>
  <c r="APK28" i="4"/>
  <c r="APL28" i="4"/>
  <c r="APM28" i="4"/>
  <c r="APN28" i="4"/>
  <c r="APO28" i="4"/>
  <c r="APP28" i="4"/>
  <c r="APQ28" i="4"/>
  <c r="APR28" i="4"/>
  <c r="APS28" i="4"/>
  <c r="APT28" i="4"/>
  <c r="APU28" i="4"/>
  <c r="APV28" i="4"/>
  <c r="APW28" i="4"/>
  <c r="APX28" i="4"/>
  <c r="APY28" i="4"/>
  <c r="APZ28" i="4"/>
  <c r="AQA28" i="4"/>
  <c r="AQB28" i="4"/>
  <c r="AQC28" i="4"/>
  <c r="AQD28" i="4"/>
  <c r="AQE28" i="4"/>
  <c r="AQF28" i="4"/>
  <c r="AQG28" i="4"/>
  <c r="AQH28" i="4"/>
  <c r="AQI28" i="4"/>
  <c r="AQJ28" i="4"/>
  <c r="AQK28" i="4"/>
  <c r="AQL28" i="4"/>
  <c r="AQM28" i="4"/>
  <c r="AQN28" i="4"/>
  <c r="AQO28" i="4"/>
  <c r="AQP28" i="4"/>
  <c r="AQQ28" i="4"/>
  <c r="AQR28" i="4"/>
  <c r="AQS28" i="4"/>
  <c r="AQT28" i="4"/>
  <c r="AQU28" i="4"/>
  <c r="AQV28" i="4"/>
  <c r="AQW28" i="4"/>
  <c r="AQX28" i="4"/>
  <c r="AQY28" i="4"/>
  <c r="AQZ28" i="4"/>
  <c r="ARA28" i="4"/>
  <c r="ARB28" i="4"/>
  <c r="ANV86" i="4"/>
  <c r="ANW86" i="4"/>
  <c r="ANX86" i="4"/>
  <c r="ANY86" i="4"/>
  <c r="ANZ86" i="4"/>
  <c r="AOA86" i="4"/>
  <c r="AOB86" i="4"/>
  <c r="AOC86" i="4"/>
  <c r="AOD86" i="4"/>
  <c r="AOE86" i="4"/>
  <c r="AOF86" i="4"/>
  <c r="AOG86" i="4"/>
  <c r="AOH86" i="4"/>
  <c r="AOI86" i="4"/>
  <c r="AOJ86" i="4"/>
  <c r="AOK86" i="4"/>
  <c r="AOL86" i="4"/>
  <c r="AOM86" i="4"/>
  <c r="AON86" i="4"/>
  <c r="AOO86" i="4"/>
  <c r="AOP86" i="4"/>
  <c r="AOQ86" i="4"/>
  <c r="AOR86" i="4"/>
  <c r="AOS86" i="4"/>
  <c r="AOT86" i="4"/>
  <c r="AOU86" i="4"/>
  <c r="AOV86" i="4"/>
  <c r="AOW86" i="4"/>
  <c r="AOX86" i="4"/>
  <c r="AOY86" i="4"/>
  <c r="AOZ86" i="4"/>
  <c r="APA86" i="4"/>
  <c r="APB86" i="4"/>
  <c r="APC86" i="4"/>
  <c r="APD86" i="4"/>
  <c r="APE86" i="4"/>
  <c r="APF86" i="4"/>
  <c r="APG86" i="4"/>
  <c r="APH86" i="4"/>
  <c r="API86" i="4"/>
  <c r="APJ86" i="4"/>
  <c r="APK86" i="4"/>
  <c r="APL86" i="4"/>
  <c r="APM86" i="4"/>
  <c r="APN86" i="4"/>
  <c r="APO86" i="4"/>
  <c r="APP86" i="4"/>
  <c r="APQ86" i="4"/>
  <c r="APR86" i="4"/>
  <c r="APS86" i="4"/>
  <c r="APT86" i="4"/>
  <c r="APU86" i="4"/>
  <c r="APV86" i="4"/>
  <c r="APW86" i="4"/>
  <c r="APX86" i="4"/>
  <c r="APY86" i="4"/>
  <c r="APZ86" i="4"/>
  <c r="AQA86" i="4"/>
  <c r="AQB86" i="4"/>
  <c r="AQC86" i="4"/>
  <c r="AQD86" i="4"/>
  <c r="AQE86" i="4"/>
  <c r="AQF86" i="4"/>
  <c r="AQG86" i="4"/>
  <c r="AQH86" i="4"/>
  <c r="AQI86" i="4"/>
  <c r="AQJ86" i="4"/>
  <c r="AQK86" i="4"/>
  <c r="AQL86" i="4"/>
  <c r="AQM86" i="4"/>
  <c r="AQN86" i="4"/>
  <c r="AQO86" i="4"/>
  <c r="AQP86" i="4"/>
  <c r="AQQ86" i="4"/>
  <c r="AQR86" i="4"/>
  <c r="AQS86" i="4"/>
  <c r="AQT86" i="4"/>
  <c r="AQU86" i="4"/>
  <c r="AQV86" i="4"/>
  <c r="AQW86" i="4"/>
  <c r="AQX86" i="4"/>
  <c r="AQY86" i="4"/>
  <c r="AQZ86" i="4"/>
  <c r="ARA86" i="4"/>
  <c r="ARB86" i="4"/>
  <c r="ANV109" i="4"/>
  <c r="ANW109" i="4"/>
  <c r="ANX109" i="4"/>
  <c r="ANY109" i="4"/>
  <c r="ANZ109" i="4"/>
  <c r="AOA109" i="4"/>
  <c r="AOB109" i="4"/>
  <c r="AOC109" i="4"/>
  <c r="AOD109" i="4"/>
  <c r="AOE109" i="4"/>
  <c r="AOF109" i="4"/>
  <c r="AOG109" i="4"/>
  <c r="AOH109" i="4"/>
  <c r="AOI109" i="4"/>
  <c r="AOJ109" i="4"/>
  <c r="AOK109" i="4"/>
  <c r="AOL109" i="4"/>
  <c r="AOM109" i="4"/>
  <c r="AON109" i="4"/>
  <c r="AOO109" i="4"/>
  <c r="AOP109" i="4"/>
  <c r="AOQ109" i="4"/>
  <c r="AOR109" i="4"/>
  <c r="AOS109" i="4"/>
  <c r="AOT109" i="4"/>
  <c r="AOU109" i="4"/>
  <c r="AOV109" i="4"/>
  <c r="AOW109" i="4"/>
  <c r="AOX109" i="4"/>
  <c r="AOY109" i="4"/>
  <c r="AOZ109" i="4"/>
  <c r="APA109" i="4"/>
  <c r="APB109" i="4"/>
  <c r="APC109" i="4"/>
  <c r="APD109" i="4"/>
  <c r="APE109" i="4"/>
  <c r="APF109" i="4"/>
  <c r="APG109" i="4"/>
  <c r="APH109" i="4"/>
  <c r="API109" i="4"/>
  <c r="APJ109" i="4"/>
  <c r="APK109" i="4"/>
  <c r="APL109" i="4"/>
  <c r="APM109" i="4"/>
  <c r="APN109" i="4"/>
  <c r="APO109" i="4"/>
  <c r="APP109" i="4"/>
  <c r="APQ109" i="4"/>
  <c r="APR109" i="4"/>
  <c r="APS109" i="4"/>
  <c r="APT109" i="4"/>
  <c r="APU109" i="4"/>
  <c r="APV109" i="4"/>
  <c r="APW109" i="4"/>
  <c r="APX109" i="4"/>
  <c r="APY109" i="4"/>
  <c r="APZ109" i="4"/>
  <c r="AQA109" i="4"/>
  <c r="AQB109" i="4"/>
  <c r="AQC109" i="4"/>
  <c r="AQD109" i="4"/>
  <c r="AQE109" i="4"/>
  <c r="AQF109" i="4"/>
  <c r="AQG109" i="4"/>
  <c r="AQH109" i="4"/>
  <c r="AQI109" i="4"/>
  <c r="AQJ109" i="4"/>
  <c r="AQK109" i="4"/>
  <c r="AQL109" i="4"/>
  <c r="AQM109" i="4"/>
  <c r="AQN109" i="4"/>
  <c r="AQO109" i="4"/>
  <c r="AQP109" i="4"/>
  <c r="AQQ109" i="4"/>
  <c r="AQR109" i="4"/>
  <c r="AQS109" i="4"/>
  <c r="AQT109" i="4"/>
  <c r="AQU109" i="4"/>
  <c r="AQV109" i="4"/>
  <c r="AQW109" i="4"/>
  <c r="AQX109" i="4"/>
  <c r="AQY109" i="4"/>
  <c r="AQZ109" i="4"/>
  <c r="ARA109" i="4"/>
  <c r="ARB109" i="4"/>
  <c r="ANV17" i="4"/>
  <c r="ANW17" i="4"/>
  <c r="ANX17" i="4"/>
  <c r="ANY17" i="4"/>
  <c r="ANZ17" i="4"/>
  <c r="AOA17" i="4"/>
  <c r="AOB17" i="4"/>
  <c r="AOC17" i="4"/>
  <c r="AOD17" i="4"/>
  <c r="AOE17" i="4"/>
  <c r="AOF17" i="4"/>
  <c r="AOG17" i="4"/>
  <c r="AOH17" i="4"/>
  <c r="AOI17" i="4"/>
  <c r="AOJ17" i="4"/>
  <c r="AOK17" i="4"/>
  <c r="AOL17" i="4"/>
  <c r="AOM17" i="4"/>
  <c r="AON17" i="4"/>
  <c r="AOO17" i="4"/>
  <c r="AOP17" i="4"/>
  <c r="AOQ17" i="4"/>
  <c r="AOR17" i="4"/>
  <c r="AOS17" i="4"/>
  <c r="AOT17" i="4"/>
  <c r="AOU17" i="4"/>
  <c r="AOV17" i="4"/>
  <c r="AOW17" i="4"/>
  <c r="AOX17" i="4"/>
  <c r="AOY17" i="4"/>
  <c r="AOZ17" i="4"/>
  <c r="APA17" i="4"/>
  <c r="APB17" i="4"/>
  <c r="APC17" i="4"/>
  <c r="APD17" i="4"/>
  <c r="APE17" i="4"/>
  <c r="APF17" i="4"/>
  <c r="APG17" i="4"/>
  <c r="APH17" i="4"/>
  <c r="API17" i="4"/>
  <c r="APJ17" i="4"/>
  <c r="APK17" i="4"/>
  <c r="APL17" i="4"/>
  <c r="APM17" i="4"/>
  <c r="APN17" i="4"/>
  <c r="APO17" i="4"/>
  <c r="APP17" i="4"/>
  <c r="APQ17" i="4"/>
  <c r="APR17" i="4"/>
  <c r="APS17" i="4"/>
  <c r="APT17" i="4"/>
  <c r="APU17" i="4"/>
  <c r="APV17" i="4"/>
  <c r="APW17" i="4"/>
  <c r="APX17" i="4"/>
  <c r="APY17" i="4"/>
  <c r="APZ17" i="4"/>
  <c r="AQA17" i="4"/>
  <c r="AQB17" i="4"/>
  <c r="AQC17" i="4"/>
  <c r="AQD17" i="4"/>
  <c r="AQE17" i="4"/>
  <c r="AQF17" i="4"/>
  <c r="AQG17" i="4"/>
  <c r="AQH17" i="4"/>
  <c r="AQI17" i="4"/>
  <c r="AQJ17" i="4"/>
  <c r="AQK17" i="4"/>
  <c r="AQL17" i="4"/>
  <c r="AQM17" i="4"/>
  <c r="AQN17" i="4"/>
  <c r="AQO17" i="4"/>
  <c r="AQP17" i="4"/>
  <c r="AQQ17" i="4"/>
  <c r="AQR17" i="4"/>
  <c r="AQS17" i="4"/>
  <c r="AQT17" i="4"/>
  <c r="AQU17" i="4"/>
  <c r="AQV17" i="4"/>
  <c r="AQW17" i="4"/>
  <c r="AQX17" i="4"/>
  <c r="AQY17" i="4"/>
  <c r="AQZ17" i="4"/>
  <c r="ARA17" i="4"/>
  <c r="ARB17" i="4"/>
  <c r="ANV45" i="4"/>
  <c r="ANW45" i="4"/>
  <c r="ANX45" i="4"/>
  <c r="ANY45" i="4"/>
  <c r="ANZ45" i="4"/>
  <c r="AOA45" i="4"/>
  <c r="AOB45" i="4"/>
  <c r="AOC45" i="4"/>
  <c r="AOD45" i="4"/>
  <c r="AOE45" i="4"/>
  <c r="AOF45" i="4"/>
  <c r="AOG45" i="4"/>
  <c r="AOH45" i="4"/>
  <c r="AOI45" i="4"/>
  <c r="AOJ45" i="4"/>
  <c r="AOK45" i="4"/>
  <c r="AOL45" i="4"/>
  <c r="AOM45" i="4"/>
  <c r="AON45" i="4"/>
  <c r="AOO45" i="4"/>
  <c r="AOP45" i="4"/>
  <c r="AOQ45" i="4"/>
  <c r="AOR45" i="4"/>
  <c r="AOS45" i="4"/>
  <c r="AOT45" i="4"/>
  <c r="AOU45" i="4"/>
  <c r="AOV45" i="4"/>
  <c r="AOW45" i="4"/>
  <c r="AOX45" i="4"/>
  <c r="AOY45" i="4"/>
  <c r="AOZ45" i="4"/>
  <c r="APA45" i="4"/>
  <c r="APB45" i="4"/>
  <c r="APC45" i="4"/>
  <c r="APD45" i="4"/>
  <c r="APE45" i="4"/>
  <c r="APF45" i="4"/>
  <c r="APG45" i="4"/>
  <c r="APH45" i="4"/>
  <c r="API45" i="4"/>
  <c r="APJ45" i="4"/>
  <c r="APK45" i="4"/>
  <c r="APL45" i="4"/>
  <c r="APM45" i="4"/>
  <c r="APN45" i="4"/>
  <c r="APO45" i="4"/>
  <c r="APP45" i="4"/>
  <c r="APQ45" i="4"/>
  <c r="APR45" i="4"/>
  <c r="APS45" i="4"/>
  <c r="APT45" i="4"/>
  <c r="APU45" i="4"/>
  <c r="APV45" i="4"/>
  <c r="APW45" i="4"/>
  <c r="APX45" i="4"/>
  <c r="APY45" i="4"/>
  <c r="APZ45" i="4"/>
  <c r="AQA45" i="4"/>
  <c r="AQB45" i="4"/>
  <c r="AQC45" i="4"/>
  <c r="AQD45" i="4"/>
  <c r="AQE45" i="4"/>
  <c r="AQF45" i="4"/>
  <c r="AQG45" i="4"/>
  <c r="AQH45" i="4"/>
  <c r="AQI45" i="4"/>
  <c r="AQJ45" i="4"/>
  <c r="AQK45" i="4"/>
  <c r="AQL45" i="4"/>
  <c r="AQM45" i="4"/>
  <c r="AQN45" i="4"/>
  <c r="AQO45" i="4"/>
  <c r="AQP45" i="4"/>
  <c r="AQQ45" i="4"/>
  <c r="AQR45" i="4"/>
  <c r="AQS45" i="4"/>
  <c r="AQT45" i="4"/>
  <c r="AQU45" i="4"/>
  <c r="AQV45" i="4"/>
  <c r="AQW45" i="4"/>
  <c r="AQX45" i="4"/>
  <c r="AQY45" i="4"/>
  <c r="AQZ45" i="4"/>
  <c r="ARA45" i="4"/>
  <c r="ARB45" i="4"/>
  <c r="ANV40" i="4"/>
  <c r="ANW40" i="4"/>
  <c r="ANX40" i="4"/>
  <c r="ANY40" i="4"/>
  <c r="ANZ40" i="4"/>
  <c r="AOA40" i="4"/>
  <c r="AOB40" i="4"/>
  <c r="AOC40" i="4"/>
  <c r="AOD40" i="4"/>
  <c r="AOE40" i="4"/>
  <c r="AOF40" i="4"/>
  <c r="AOG40" i="4"/>
  <c r="AOH40" i="4"/>
  <c r="AOI40" i="4"/>
  <c r="AOJ40" i="4"/>
  <c r="AOK40" i="4"/>
  <c r="AOL40" i="4"/>
  <c r="AOM40" i="4"/>
  <c r="AON40" i="4"/>
  <c r="AOO40" i="4"/>
  <c r="AOP40" i="4"/>
  <c r="AOQ40" i="4"/>
  <c r="AOR40" i="4"/>
  <c r="AOS40" i="4"/>
  <c r="AOT40" i="4"/>
  <c r="AOU40" i="4"/>
  <c r="AOV40" i="4"/>
  <c r="AOW40" i="4"/>
  <c r="AOX40" i="4"/>
  <c r="AOY40" i="4"/>
  <c r="AOZ40" i="4"/>
  <c r="APA40" i="4"/>
  <c r="APB40" i="4"/>
  <c r="APC40" i="4"/>
  <c r="APD40" i="4"/>
  <c r="APE40" i="4"/>
  <c r="APF40" i="4"/>
  <c r="APG40" i="4"/>
  <c r="APH40" i="4"/>
  <c r="API40" i="4"/>
  <c r="APJ40" i="4"/>
  <c r="APK40" i="4"/>
  <c r="APL40" i="4"/>
  <c r="APM40" i="4"/>
  <c r="APN40" i="4"/>
  <c r="APO40" i="4"/>
  <c r="APP40" i="4"/>
  <c r="APQ40" i="4"/>
  <c r="APR40" i="4"/>
  <c r="APS40" i="4"/>
  <c r="APT40" i="4"/>
  <c r="APU40" i="4"/>
  <c r="APV40" i="4"/>
  <c r="APW40" i="4"/>
  <c r="APX40" i="4"/>
  <c r="APY40" i="4"/>
  <c r="APZ40" i="4"/>
  <c r="AQA40" i="4"/>
  <c r="AQB40" i="4"/>
  <c r="AQC40" i="4"/>
  <c r="AQD40" i="4"/>
  <c r="AQE40" i="4"/>
  <c r="AQF40" i="4"/>
  <c r="AQG40" i="4"/>
  <c r="AQH40" i="4"/>
  <c r="AQI40" i="4"/>
  <c r="AQJ40" i="4"/>
  <c r="AQK40" i="4"/>
  <c r="AQL40" i="4"/>
  <c r="AQM40" i="4"/>
  <c r="AQN40" i="4"/>
  <c r="AQO40" i="4"/>
  <c r="AQP40" i="4"/>
  <c r="AQQ40" i="4"/>
  <c r="AQR40" i="4"/>
  <c r="AQS40" i="4"/>
  <c r="AQT40" i="4"/>
  <c r="AQU40" i="4"/>
  <c r="AQV40" i="4"/>
  <c r="AQW40" i="4"/>
  <c r="AQX40" i="4"/>
  <c r="AQY40" i="4"/>
  <c r="AQZ40" i="4"/>
  <c r="ARA40" i="4"/>
  <c r="ARB40" i="4"/>
  <c r="ANV34" i="4"/>
  <c r="ANW34" i="4"/>
  <c r="ANX34" i="4"/>
  <c r="ANY34" i="4"/>
  <c r="ANZ34" i="4"/>
  <c r="AOA34" i="4"/>
  <c r="AOB34" i="4"/>
  <c r="AOC34" i="4"/>
  <c r="AOD34" i="4"/>
  <c r="AOE34" i="4"/>
  <c r="AOF34" i="4"/>
  <c r="AOG34" i="4"/>
  <c r="AOH34" i="4"/>
  <c r="AOI34" i="4"/>
  <c r="AOJ34" i="4"/>
  <c r="AOK34" i="4"/>
  <c r="AOL34" i="4"/>
  <c r="AOM34" i="4"/>
  <c r="AON34" i="4"/>
  <c r="AOO34" i="4"/>
  <c r="AOP34" i="4"/>
  <c r="AOQ34" i="4"/>
  <c r="AOR34" i="4"/>
  <c r="AOS34" i="4"/>
  <c r="AOT34" i="4"/>
  <c r="AOU34" i="4"/>
  <c r="AOV34" i="4"/>
  <c r="AOW34" i="4"/>
  <c r="AOX34" i="4"/>
  <c r="AOY34" i="4"/>
  <c r="AOZ34" i="4"/>
  <c r="APA34" i="4"/>
  <c r="APB34" i="4"/>
  <c r="APC34" i="4"/>
  <c r="APD34" i="4"/>
  <c r="APE34" i="4"/>
  <c r="APF34" i="4"/>
  <c r="APG34" i="4"/>
  <c r="APH34" i="4"/>
  <c r="API34" i="4"/>
  <c r="APJ34" i="4"/>
  <c r="APK34" i="4"/>
  <c r="APL34" i="4"/>
  <c r="APM34" i="4"/>
  <c r="APN34" i="4"/>
  <c r="APO34" i="4"/>
  <c r="APP34" i="4"/>
  <c r="APQ34" i="4"/>
  <c r="APR34" i="4"/>
  <c r="APS34" i="4"/>
  <c r="APT34" i="4"/>
  <c r="APU34" i="4"/>
  <c r="APV34" i="4"/>
  <c r="APW34" i="4"/>
  <c r="APX34" i="4"/>
  <c r="APY34" i="4"/>
  <c r="APZ34" i="4"/>
  <c r="AQA34" i="4"/>
  <c r="AQB34" i="4"/>
  <c r="AQC34" i="4"/>
  <c r="AQD34" i="4"/>
  <c r="AQE34" i="4"/>
  <c r="AQF34" i="4"/>
  <c r="AQG34" i="4"/>
  <c r="AQH34" i="4"/>
  <c r="AQI34" i="4"/>
  <c r="AQJ34" i="4"/>
  <c r="AQK34" i="4"/>
  <c r="AQL34" i="4"/>
  <c r="AQM34" i="4"/>
  <c r="AQN34" i="4"/>
  <c r="AQO34" i="4"/>
  <c r="AQP34" i="4"/>
  <c r="AQQ34" i="4"/>
  <c r="AQR34" i="4"/>
  <c r="AQS34" i="4"/>
  <c r="AQT34" i="4"/>
  <c r="AQU34" i="4"/>
  <c r="AQV34" i="4"/>
  <c r="AQW34" i="4"/>
  <c r="AQX34" i="4"/>
  <c r="AQY34" i="4"/>
  <c r="AQZ34" i="4"/>
  <c r="ARA34" i="4"/>
  <c r="ARB34" i="4"/>
  <c r="ANV41" i="4"/>
  <c r="ANW41" i="4"/>
  <c r="ANX41" i="4"/>
  <c r="ANY41" i="4"/>
  <c r="ANZ41" i="4"/>
  <c r="AOA41" i="4"/>
  <c r="AOB41" i="4"/>
  <c r="AOC41" i="4"/>
  <c r="AOD41" i="4"/>
  <c r="AOE41" i="4"/>
  <c r="AOF41" i="4"/>
  <c r="AOG41" i="4"/>
  <c r="AOH41" i="4"/>
  <c r="AOI41" i="4"/>
  <c r="AOJ41" i="4"/>
  <c r="AOK41" i="4"/>
  <c r="AOL41" i="4"/>
  <c r="AOM41" i="4"/>
  <c r="AON41" i="4"/>
  <c r="AOO41" i="4"/>
  <c r="AOP41" i="4"/>
  <c r="AOQ41" i="4"/>
  <c r="AOR41" i="4"/>
  <c r="AOS41" i="4"/>
  <c r="AOT41" i="4"/>
  <c r="AOU41" i="4"/>
  <c r="AOV41" i="4"/>
  <c r="AOW41" i="4"/>
  <c r="AOX41" i="4"/>
  <c r="AOY41" i="4"/>
  <c r="AOZ41" i="4"/>
  <c r="APA41" i="4"/>
  <c r="APB41" i="4"/>
  <c r="APC41" i="4"/>
  <c r="APD41" i="4"/>
  <c r="APE41" i="4"/>
  <c r="APF41" i="4"/>
  <c r="APG41" i="4"/>
  <c r="APH41" i="4"/>
  <c r="API41" i="4"/>
  <c r="APJ41" i="4"/>
  <c r="APK41" i="4"/>
  <c r="APL41" i="4"/>
  <c r="APM41" i="4"/>
  <c r="APN41" i="4"/>
  <c r="APO41" i="4"/>
  <c r="APP41" i="4"/>
  <c r="APQ41" i="4"/>
  <c r="APR41" i="4"/>
  <c r="APS41" i="4"/>
  <c r="APT41" i="4"/>
  <c r="APU41" i="4"/>
  <c r="APV41" i="4"/>
  <c r="APW41" i="4"/>
  <c r="APX41" i="4"/>
  <c r="APY41" i="4"/>
  <c r="APZ41" i="4"/>
  <c r="AQA41" i="4"/>
  <c r="AQB41" i="4"/>
  <c r="AQC41" i="4"/>
  <c r="AQD41" i="4"/>
  <c r="AQE41" i="4"/>
  <c r="AQF41" i="4"/>
  <c r="AQG41" i="4"/>
  <c r="AQH41" i="4"/>
  <c r="AQI41" i="4"/>
  <c r="AQJ41" i="4"/>
  <c r="AQK41" i="4"/>
  <c r="AQL41" i="4"/>
  <c r="AQM41" i="4"/>
  <c r="AQN41" i="4"/>
  <c r="AQO41" i="4"/>
  <c r="AQP41" i="4"/>
  <c r="AQQ41" i="4"/>
  <c r="AQR41" i="4"/>
  <c r="AQS41" i="4"/>
  <c r="AQT41" i="4"/>
  <c r="AQU41" i="4"/>
  <c r="AQV41" i="4"/>
  <c r="AQW41" i="4"/>
  <c r="AQX41" i="4"/>
  <c r="AQY41" i="4"/>
  <c r="AQZ41" i="4"/>
  <c r="ARA41" i="4"/>
  <c r="ARB41" i="4"/>
  <c r="ANV153" i="4"/>
  <c r="ANW153" i="4"/>
  <c r="ANX153" i="4"/>
  <c r="ANY153" i="4"/>
  <c r="ANZ153" i="4"/>
  <c r="AOA153" i="4"/>
  <c r="AOB153" i="4"/>
  <c r="AOC153" i="4"/>
  <c r="AOD153" i="4"/>
  <c r="AOE153" i="4"/>
  <c r="AOF153" i="4"/>
  <c r="AOG153" i="4"/>
  <c r="AOH153" i="4"/>
  <c r="AOI153" i="4"/>
  <c r="AOJ153" i="4"/>
  <c r="AOK153" i="4"/>
  <c r="AOL153" i="4"/>
  <c r="AOM153" i="4"/>
  <c r="AON153" i="4"/>
  <c r="AOO153" i="4"/>
  <c r="AOP153" i="4"/>
  <c r="AOQ153" i="4"/>
  <c r="AOR153" i="4"/>
  <c r="AOS153" i="4"/>
  <c r="AOT153" i="4"/>
  <c r="AOU153" i="4"/>
  <c r="AOV153" i="4"/>
  <c r="AOW153" i="4"/>
  <c r="AOX153" i="4"/>
  <c r="AOY153" i="4"/>
  <c r="AOZ153" i="4"/>
  <c r="APA153" i="4"/>
  <c r="APB153" i="4"/>
  <c r="APC153" i="4"/>
  <c r="APD153" i="4"/>
  <c r="APE153" i="4"/>
  <c r="APF153" i="4"/>
  <c r="APG153" i="4"/>
  <c r="APH153" i="4"/>
  <c r="API153" i="4"/>
  <c r="APJ153" i="4"/>
  <c r="APK153" i="4"/>
  <c r="APL153" i="4"/>
  <c r="APM153" i="4"/>
  <c r="APN153" i="4"/>
  <c r="APO153" i="4"/>
  <c r="APP153" i="4"/>
  <c r="APQ153" i="4"/>
  <c r="APR153" i="4"/>
  <c r="APS153" i="4"/>
  <c r="APT153" i="4"/>
  <c r="APU153" i="4"/>
  <c r="APV153" i="4"/>
  <c r="APW153" i="4"/>
  <c r="APX153" i="4"/>
  <c r="APY153" i="4"/>
  <c r="APZ153" i="4"/>
  <c r="AQA153" i="4"/>
  <c r="AQB153" i="4"/>
  <c r="AQC153" i="4"/>
  <c r="AQD153" i="4"/>
  <c r="AQE153" i="4"/>
  <c r="AQF153" i="4"/>
  <c r="AQG153" i="4"/>
  <c r="AQH153" i="4"/>
  <c r="AQI153" i="4"/>
  <c r="AQJ153" i="4"/>
  <c r="AQK153" i="4"/>
  <c r="AQL153" i="4"/>
  <c r="AQM153" i="4"/>
  <c r="AQN153" i="4"/>
  <c r="AQO153" i="4"/>
  <c r="AQP153" i="4"/>
  <c r="AQQ153" i="4"/>
  <c r="AQR153" i="4"/>
  <c r="AQS153" i="4"/>
  <c r="AQT153" i="4"/>
  <c r="AQU153" i="4"/>
  <c r="AQV153" i="4"/>
  <c r="AQW153" i="4"/>
  <c r="AQX153" i="4"/>
  <c r="AQY153" i="4"/>
  <c r="AQZ153" i="4"/>
  <c r="ARA153" i="4"/>
  <c r="ARB153" i="4"/>
  <c r="AGK16" i="4"/>
  <c r="AGJ16" i="4"/>
  <c r="AGI16" i="4"/>
  <c r="AGH16" i="4"/>
  <c r="AGG16" i="4"/>
  <c r="AGF16" i="4"/>
  <c r="AGE16" i="4"/>
  <c r="AGD16" i="4"/>
  <c r="AGC16" i="4"/>
  <c r="AGB16" i="4"/>
  <c r="AGA16" i="4"/>
  <c r="AFZ16" i="4"/>
  <c r="AFY16" i="4"/>
  <c r="AFX16" i="4"/>
  <c r="AFW16" i="4"/>
  <c r="AFV16" i="4"/>
  <c r="AFU16" i="4"/>
  <c r="AFT16" i="4"/>
  <c r="AFS16" i="4"/>
  <c r="AFR16" i="4"/>
  <c r="AFQ16" i="4"/>
  <c r="AFP16" i="4"/>
  <c r="AFO16" i="4"/>
  <c r="AFN16" i="4"/>
  <c r="AFM16" i="4"/>
  <c r="AFL16" i="4"/>
  <c r="AFK16" i="4"/>
  <c r="AFJ16" i="4"/>
  <c r="AFI16" i="4"/>
  <c r="AFH16" i="4"/>
  <c r="AFG16" i="4"/>
  <c r="AFF16" i="4"/>
  <c r="AFE16" i="4"/>
  <c r="AFD16" i="4"/>
  <c r="AFC16" i="4"/>
  <c r="AFB16" i="4"/>
  <c r="AFA16" i="4"/>
  <c r="AEZ16" i="4"/>
  <c r="AEY16" i="4"/>
  <c r="AEX16" i="4"/>
  <c r="AEW16" i="4"/>
  <c r="AEV16" i="4"/>
  <c r="AEU16" i="4"/>
  <c r="AET16" i="4"/>
  <c r="AES16" i="4"/>
  <c r="AER16" i="4"/>
  <c r="AEQ16" i="4"/>
  <c r="AEP16" i="4"/>
  <c r="AEO16" i="4"/>
  <c r="AEN16" i="4"/>
  <c r="AEM16" i="4"/>
  <c r="AEL16" i="4"/>
  <c r="AEK16" i="4"/>
  <c r="AEJ16" i="4"/>
  <c r="AEI16" i="4"/>
  <c r="AEH16" i="4"/>
  <c r="AEG16" i="4"/>
  <c r="AEF16" i="4"/>
  <c r="AEE16" i="4"/>
  <c r="AED16" i="4"/>
  <c r="AEC16" i="4"/>
  <c r="AEB16" i="4"/>
  <c r="AEA16" i="4"/>
  <c r="ADZ16" i="4"/>
  <c r="ADY16" i="4"/>
  <c r="ADX16" i="4"/>
  <c r="ADW16" i="4"/>
  <c r="ADV16" i="4"/>
  <c r="ADU16" i="4"/>
  <c r="ADT16" i="4"/>
  <c r="ADS16" i="4"/>
  <c r="ADR16" i="4"/>
  <c r="ADQ16" i="4"/>
  <c r="ADP16" i="4"/>
  <c r="ADO16" i="4"/>
  <c r="ADN16" i="4"/>
  <c r="ADM16" i="4"/>
  <c r="ADL16" i="4"/>
  <c r="ADK16" i="4"/>
  <c r="ADJ16" i="4"/>
  <c r="ADI16" i="4"/>
  <c r="ADH16" i="4"/>
  <c r="ADG16" i="4"/>
  <c r="ADF16" i="4"/>
  <c r="ADE16" i="4"/>
  <c r="AGK150" i="4"/>
  <c r="AGJ150" i="4"/>
  <c r="AGI150" i="4"/>
  <c r="AGH150" i="4"/>
  <c r="AGG150" i="4"/>
  <c r="AGF150" i="4"/>
  <c r="AGE150" i="4"/>
  <c r="AGD150" i="4"/>
  <c r="AGC150" i="4"/>
  <c r="AGB150" i="4"/>
  <c r="AGA150" i="4"/>
  <c r="AFZ150" i="4"/>
  <c r="AFY150" i="4"/>
  <c r="AFX150" i="4"/>
  <c r="AFW150" i="4"/>
  <c r="AFV150" i="4"/>
  <c r="AFU150" i="4"/>
  <c r="AFT150" i="4"/>
  <c r="AFS150" i="4"/>
  <c r="AFR150" i="4"/>
  <c r="AFQ150" i="4"/>
  <c r="AFP150" i="4"/>
  <c r="AFO150" i="4"/>
  <c r="AFN150" i="4"/>
  <c r="AFM150" i="4"/>
  <c r="AFL150" i="4"/>
  <c r="AFK150" i="4"/>
  <c r="AFJ150" i="4"/>
  <c r="AFI150" i="4"/>
  <c r="AFH150" i="4"/>
  <c r="AFG150" i="4"/>
  <c r="AFF150" i="4"/>
  <c r="AFE150" i="4"/>
  <c r="AFD150" i="4"/>
  <c r="AFC150" i="4"/>
  <c r="AFB150" i="4"/>
  <c r="AFA150" i="4"/>
  <c r="AEZ150" i="4"/>
  <c r="AEY150" i="4"/>
  <c r="AEX150" i="4"/>
  <c r="AEW150" i="4"/>
  <c r="AEV150" i="4"/>
  <c r="AEU150" i="4"/>
  <c r="AET150" i="4"/>
  <c r="AES150" i="4"/>
  <c r="AER150" i="4"/>
  <c r="AEQ150" i="4"/>
  <c r="AEP150" i="4"/>
  <c r="AEO150" i="4"/>
  <c r="AEN150" i="4"/>
  <c r="AEM150" i="4"/>
  <c r="AEL150" i="4"/>
  <c r="AEK150" i="4"/>
  <c r="AEJ150" i="4"/>
  <c r="AEI150" i="4"/>
  <c r="AEH150" i="4"/>
  <c r="AEG150" i="4"/>
  <c r="AEF150" i="4"/>
  <c r="AEE150" i="4"/>
  <c r="AED150" i="4"/>
  <c r="AEC150" i="4"/>
  <c r="AEB150" i="4"/>
  <c r="AEA150" i="4"/>
  <c r="ADZ150" i="4"/>
  <c r="ADY150" i="4"/>
  <c r="ADX150" i="4"/>
  <c r="ADW150" i="4"/>
  <c r="ADV150" i="4"/>
  <c r="ADU150" i="4"/>
  <c r="ADT150" i="4"/>
  <c r="ADS150" i="4"/>
  <c r="ADR150" i="4"/>
  <c r="ADQ150" i="4"/>
  <c r="ADP150" i="4"/>
  <c r="ADO150" i="4"/>
  <c r="ADN150" i="4"/>
  <c r="ADM150" i="4"/>
  <c r="ADL150" i="4"/>
  <c r="ADK150" i="4"/>
  <c r="ADJ150" i="4"/>
  <c r="ADI150" i="4"/>
  <c r="ADH150" i="4"/>
  <c r="ADG150" i="4"/>
  <c r="ADF150" i="4"/>
  <c r="ADE150" i="4"/>
  <c r="AGK76" i="4"/>
  <c r="AGJ76" i="4"/>
  <c r="AGI76" i="4"/>
  <c r="AGH76" i="4"/>
  <c r="AGG76" i="4"/>
  <c r="AGF76" i="4"/>
  <c r="AGE76" i="4"/>
  <c r="AGD76" i="4"/>
  <c r="AGC76" i="4"/>
  <c r="AGB76" i="4"/>
  <c r="AGA76" i="4"/>
  <c r="AFZ76" i="4"/>
  <c r="AFY76" i="4"/>
  <c r="AFX76" i="4"/>
  <c r="AFW76" i="4"/>
  <c r="AFV76" i="4"/>
  <c r="AFU76" i="4"/>
  <c r="AFT76" i="4"/>
  <c r="AFS76" i="4"/>
  <c r="AFR76" i="4"/>
  <c r="AFQ76" i="4"/>
  <c r="AFP76" i="4"/>
  <c r="AFO76" i="4"/>
  <c r="AFN76" i="4"/>
  <c r="AFM76" i="4"/>
  <c r="AFL76" i="4"/>
  <c r="AFK76" i="4"/>
  <c r="AFJ76" i="4"/>
  <c r="AFI76" i="4"/>
  <c r="AFH76" i="4"/>
  <c r="AFG76" i="4"/>
  <c r="AFF76" i="4"/>
  <c r="AFE76" i="4"/>
  <c r="AFD76" i="4"/>
  <c r="AFC76" i="4"/>
  <c r="AFB76" i="4"/>
  <c r="AFA76" i="4"/>
  <c r="AEZ76" i="4"/>
  <c r="AEY76" i="4"/>
  <c r="AEX76" i="4"/>
  <c r="AEW76" i="4"/>
  <c r="AEV76" i="4"/>
  <c r="AEU76" i="4"/>
  <c r="AET76" i="4"/>
  <c r="AES76" i="4"/>
  <c r="AER76" i="4"/>
  <c r="AEQ76" i="4"/>
  <c r="AEP76" i="4"/>
  <c r="AEO76" i="4"/>
  <c r="AEN76" i="4"/>
  <c r="AEM76" i="4"/>
  <c r="AEL76" i="4"/>
  <c r="AEK76" i="4"/>
  <c r="AEJ76" i="4"/>
  <c r="AEI76" i="4"/>
  <c r="AEH76" i="4"/>
  <c r="AEG76" i="4"/>
  <c r="AEF76" i="4"/>
  <c r="AEE76" i="4"/>
  <c r="AED76" i="4"/>
  <c r="AEC76" i="4"/>
  <c r="AEB76" i="4"/>
  <c r="AEA76" i="4"/>
  <c r="ADZ76" i="4"/>
  <c r="ADY76" i="4"/>
  <c r="ADX76" i="4"/>
  <c r="ADW76" i="4"/>
  <c r="ADV76" i="4"/>
  <c r="ADU76" i="4"/>
  <c r="ADT76" i="4"/>
  <c r="ADS76" i="4"/>
  <c r="ADR76" i="4"/>
  <c r="ADQ76" i="4"/>
  <c r="ADP76" i="4"/>
  <c r="ADO76" i="4"/>
  <c r="ADN76" i="4"/>
  <c r="ADM76" i="4"/>
  <c r="ADL76" i="4"/>
  <c r="ADK76" i="4"/>
  <c r="ADJ76" i="4"/>
  <c r="ADI76" i="4"/>
  <c r="ADH76" i="4"/>
  <c r="ADG76" i="4"/>
  <c r="ADF76" i="4"/>
  <c r="ADE76" i="4"/>
  <c r="AGK117" i="4"/>
  <c r="AGJ117" i="4"/>
  <c r="AGI117" i="4"/>
  <c r="AGH117" i="4"/>
  <c r="AGG117" i="4"/>
  <c r="AGF117" i="4"/>
  <c r="AGE117" i="4"/>
  <c r="AGD117" i="4"/>
  <c r="AGC117" i="4"/>
  <c r="AGB117" i="4"/>
  <c r="AGA117" i="4"/>
  <c r="AFZ117" i="4"/>
  <c r="AFY117" i="4"/>
  <c r="AFX117" i="4"/>
  <c r="AFW117" i="4"/>
  <c r="AFV117" i="4"/>
  <c r="AFU117" i="4"/>
  <c r="AFT117" i="4"/>
  <c r="AFS117" i="4"/>
  <c r="AFR117" i="4"/>
  <c r="AFQ117" i="4"/>
  <c r="AFP117" i="4"/>
  <c r="AFO117" i="4"/>
  <c r="AFN117" i="4"/>
  <c r="AFM117" i="4"/>
  <c r="AFL117" i="4"/>
  <c r="AFK117" i="4"/>
  <c r="AFJ117" i="4"/>
  <c r="AFI117" i="4"/>
  <c r="AFH117" i="4"/>
  <c r="AFG117" i="4"/>
  <c r="AFF117" i="4"/>
  <c r="AFE117" i="4"/>
  <c r="AFD117" i="4"/>
  <c r="AFC117" i="4"/>
  <c r="AFB117" i="4"/>
  <c r="AFA117" i="4"/>
  <c r="AEZ117" i="4"/>
  <c r="AEY117" i="4"/>
  <c r="AEX117" i="4"/>
  <c r="AEW117" i="4"/>
  <c r="AEV117" i="4"/>
  <c r="AEU117" i="4"/>
  <c r="AET117" i="4"/>
  <c r="AES117" i="4"/>
  <c r="AER117" i="4"/>
  <c r="AEQ117" i="4"/>
  <c r="AEP117" i="4"/>
  <c r="AEO117" i="4"/>
  <c r="AEN117" i="4"/>
  <c r="AEM117" i="4"/>
  <c r="AEL117" i="4"/>
  <c r="AEK117" i="4"/>
  <c r="AEJ117" i="4"/>
  <c r="AEI117" i="4"/>
  <c r="AEH117" i="4"/>
  <c r="AEG117" i="4"/>
  <c r="AEF117" i="4"/>
  <c r="AEE117" i="4"/>
  <c r="AED117" i="4"/>
  <c r="AEC117" i="4"/>
  <c r="AEB117" i="4"/>
  <c r="AEA117" i="4"/>
  <c r="ADZ117" i="4"/>
  <c r="ADY117" i="4"/>
  <c r="ADX117" i="4"/>
  <c r="ADW117" i="4"/>
  <c r="ADV117" i="4"/>
  <c r="ADU117" i="4"/>
  <c r="ADT117" i="4"/>
  <c r="ADS117" i="4"/>
  <c r="ADR117" i="4"/>
  <c r="ADQ117" i="4"/>
  <c r="ADP117" i="4"/>
  <c r="ADO117" i="4"/>
  <c r="ADN117" i="4"/>
  <c r="ADM117" i="4"/>
  <c r="ADL117" i="4"/>
  <c r="ADK117" i="4"/>
  <c r="ADJ117" i="4"/>
  <c r="ADI117" i="4"/>
  <c r="ADH117" i="4"/>
  <c r="ADG117" i="4"/>
  <c r="ADF117" i="4"/>
  <c r="ADE117" i="4"/>
  <c r="AGK6" i="4"/>
  <c r="AGJ6" i="4"/>
  <c r="AGI6" i="4"/>
  <c r="AGH6" i="4"/>
  <c r="AGG6" i="4"/>
  <c r="AGF6" i="4"/>
  <c r="AGE6" i="4"/>
  <c r="AGD6" i="4"/>
  <c r="AGC6" i="4"/>
  <c r="AGB6" i="4"/>
  <c r="AGA6" i="4"/>
  <c r="AFZ6" i="4"/>
  <c r="AFY6" i="4"/>
  <c r="AFX6" i="4"/>
  <c r="AFW6" i="4"/>
  <c r="AFV6" i="4"/>
  <c r="AFU6" i="4"/>
  <c r="AFT6" i="4"/>
  <c r="AFS6" i="4"/>
  <c r="AFR6" i="4"/>
  <c r="AFQ6" i="4"/>
  <c r="AFP6" i="4"/>
  <c r="AFO6" i="4"/>
  <c r="AFN6" i="4"/>
  <c r="AFM6" i="4"/>
  <c r="AFL6" i="4"/>
  <c r="AFK6" i="4"/>
  <c r="AFJ6" i="4"/>
  <c r="AFI6" i="4"/>
  <c r="AFH6" i="4"/>
  <c r="AFG6" i="4"/>
  <c r="AFF6" i="4"/>
  <c r="AFE6" i="4"/>
  <c r="AFD6" i="4"/>
  <c r="AFC6" i="4"/>
  <c r="AFB6" i="4"/>
  <c r="AFA6" i="4"/>
  <c r="AEZ6" i="4"/>
  <c r="AEY6" i="4"/>
  <c r="AEX6" i="4"/>
  <c r="AEW6" i="4"/>
  <c r="AEV6" i="4"/>
  <c r="AEU6" i="4"/>
  <c r="AET6" i="4"/>
  <c r="AES6" i="4"/>
  <c r="AER6" i="4"/>
  <c r="AEQ6" i="4"/>
  <c r="AEP6" i="4"/>
  <c r="AEO6" i="4"/>
  <c r="AEN6" i="4"/>
  <c r="AEM6" i="4"/>
  <c r="AEL6" i="4"/>
  <c r="AEK6" i="4"/>
  <c r="AEJ6" i="4"/>
  <c r="AEI6" i="4"/>
  <c r="AEH6" i="4"/>
  <c r="AEG6" i="4"/>
  <c r="AEF6" i="4"/>
  <c r="AEE6" i="4"/>
  <c r="AED6" i="4"/>
  <c r="AEC6" i="4"/>
  <c r="AEB6" i="4"/>
  <c r="AEA6" i="4"/>
  <c r="ADZ6" i="4"/>
  <c r="ADY6" i="4"/>
  <c r="ADX6" i="4"/>
  <c r="ADW6" i="4"/>
  <c r="ADV6" i="4"/>
  <c r="ADU6" i="4"/>
  <c r="ADT6" i="4"/>
  <c r="ADS6" i="4"/>
  <c r="ADR6" i="4"/>
  <c r="ADQ6" i="4"/>
  <c r="ADP6" i="4"/>
  <c r="ADO6" i="4"/>
  <c r="ADN6" i="4"/>
  <c r="ADM6" i="4"/>
  <c r="ADL6" i="4"/>
  <c r="ADK6" i="4"/>
  <c r="ADJ6" i="4"/>
  <c r="ADI6" i="4"/>
  <c r="ADH6" i="4"/>
  <c r="ADG6" i="4"/>
  <c r="ADF6" i="4"/>
  <c r="ADE6" i="4"/>
  <c r="AGK103" i="4"/>
  <c r="AGJ103" i="4"/>
  <c r="AGI103" i="4"/>
  <c r="AGH103" i="4"/>
  <c r="AGG103" i="4"/>
  <c r="AGF103" i="4"/>
  <c r="AGE103" i="4"/>
  <c r="AGD103" i="4"/>
  <c r="AGC103" i="4"/>
  <c r="AGB103" i="4"/>
  <c r="AGA103" i="4"/>
  <c r="AFZ103" i="4"/>
  <c r="AFY103" i="4"/>
  <c r="AFX103" i="4"/>
  <c r="AFW103" i="4"/>
  <c r="AFV103" i="4"/>
  <c r="AFU103" i="4"/>
  <c r="AFT103" i="4"/>
  <c r="AFS103" i="4"/>
  <c r="AFR103" i="4"/>
  <c r="AFQ103" i="4"/>
  <c r="AFP103" i="4"/>
  <c r="AFO103" i="4"/>
  <c r="AFN103" i="4"/>
  <c r="AFM103" i="4"/>
  <c r="AFL103" i="4"/>
  <c r="AFK103" i="4"/>
  <c r="AFJ103" i="4"/>
  <c r="AFI103" i="4"/>
  <c r="AFH103" i="4"/>
  <c r="AFG103" i="4"/>
  <c r="AFF103" i="4"/>
  <c r="AFE103" i="4"/>
  <c r="AFD103" i="4"/>
  <c r="AFC103" i="4"/>
  <c r="AFB103" i="4"/>
  <c r="AFA103" i="4"/>
  <c r="AEZ103" i="4"/>
  <c r="AEY103" i="4"/>
  <c r="AEX103" i="4"/>
  <c r="AEW103" i="4"/>
  <c r="AEV103" i="4"/>
  <c r="AEU103" i="4"/>
  <c r="AET103" i="4"/>
  <c r="AES103" i="4"/>
  <c r="AER103" i="4"/>
  <c r="AEQ103" i="4"/>
  <c r="AEP103" i="4"/>
  <c r="AEO103" i="4"/>
  <c r="AEN103" i="4"/>
  <c r="AEM103" i="4"/>
  <c r="AEL103" i="4"/>
  <c r="AEK103" i="4"/>
  <c r="AEJ103" i="4"/>
  <c r="AEI103" i="4"/>
  <c r="AEH103" i="4"/>
  <c r="AEG103" i="4"/>
  <c r="AEF103" i="4"/>
  <c r="AEE103" i="4"/>
  <c r="AED103" i="4"/>
  <c r="AEC103" i="4"/>
  <c r="AEB103" i="4"/>
  <c r="AEA103" i="4"/>
  <c r="ADZ103" i="4"/>
  <c r="ADY103" i="4"/>
  <c r="ADX103" i="4"/>
  <c r="ADW103" i="4"/>
  <c r="ADV103" i="4"/>
  <c r="ADU103" i="4"/>
  <c r="ADT103" i="4"/>
  <c r="ADS103" i="4"/>
  <c r="ADR103" i="4"/>
  <c r="ADQ103" i="4"/>
  <c r="ADP103" i="4"/>
  <c r="ADO103" i="4"/>
  <c r="ADN103" i="4"/>
  <c r="ADM103" i="4"/>
  <c r="ADL103" i="4"/>
  <c r="ADK103" i="4"/>
  <c r="ADJ103" i="4"/>
  <c r="ADI103" i="4"/>
  <c r="ADH103" i="4"/>
  <c r="ADG103" i="4"/>
  <c r="ADF103" i="4"/>
  <c r="ADE103" i="4"/>
  <c r="AGK125" i="4"/>
  <c r="AGJ125" i="4"/>
  <c r="AGI125" i="4"/>
  <c r="AGH125" i="4"/>
  <c r="AGG125" i="4"/>
  <c r="AGF125" i="4"/>
  <c r="AGE125" i="4"/>
  <c r="AGD125" i="4"/>
  <c r="AGC125" i="4"/>
  <c r="AGB125" i="4"/>
  <c r="AGA125" i="4"/>
  <c r="AFZ125" i="4"/>
  <c r="AFY125" i="4"/>
  <c r="AFX125" i="4"/>
  <c r="AFW125" i="4"/>
  <c r="AFV125" i="4"/>
  <c r="AFU125" i="4"/>
  <c r="AFT125" i="4"/>
  <c r="AFS125" i="4"/>
  <c r="AFR125" i="4"/>
  <c r="AFQ125" i="4"/>
  <c r="AFP125" i="4"/>
  <c r="AFO125" i="4"/>
  <c r="AFN125" i="4"/>
  <c r="AFM125" i="4"/>
  <c r="AFL125" i="4"/>
  <c r="AFK125" i="4"/>
  <c r="AFJ125" i="4"/>
  <c r="AFI125" i="4"/>
  <c r="AFH125" i="4"/>
  <c r="AFG125" i="4"/>
  <c r="AFF125" i="4"/>
  <c r="AFE125" i="4"/>
  <c r="AFD125" i="4"/>
  <c r="AFC125" i="4"/>
  <c r="AFB125" i="4"/>
  <c r="AFA125" i="4"/>
  <c r="AEZ125" i="4"/>
  <c r="AEY125" i="4"/>
  <c r="AEX125" i="4"/>
  <c r="AEW125" i="4"/>
  <c r="AEV125" i="4"/>
  <c r="AEU125" i="4"/>
  <c r="AET125" i="4"/>
  <c r="AES125" i="4"/>
  <c r="AER125" i="4"/>
  <c r="AEQ125" i="4"/>
  <c r="AEP125" i="4"/>
  <c r="AEO125" i="4"/>
  <c r="AEN125" i="4"/>
  <c r="AEM125" i="4"/>
  <c r="AEL125" i="4"/>
  <c r="AEK125" i="4"/>
  <c r="AEJ125" i="4"/>
  <c r="AEI125" i="4"/>
  <c r="AEH125" i="4"/>
  <c r="AEG125" i="4"/>
  <c r="AEF125" i="4"/>
  <c r="AEE125" i="4"/>
  <c r="AED125" i="4"/>
  <c r="AEC125" i="4"/>
  <c r="AEB125" i="4"/>
  <c r="AEA125" i="4"/>
  <c r="ADZ125" i="4"/>
  <c r="ADY125" i="4"/>
  <c r="ADX125" i="4"/>
  <c r="ADW125" i="4"/>
  <c r="ADV125" i="4"/>
  <c r="ADU125" i="4"/>
  <c r="ADT125" i="4"/>
  <c r="ADS125" i="4"/>
  <c r="ADR125" i="4"/>
  <c r="ADQ125" i="4"/>
  <c r="ADP125" i="4"/>
  <c r="ADO125" i="4"/>
  <c r="ADN125" i="4"/>
  <c r="ADM125" i="4"/>
  <c r="ADL125" i="4"/>
  <c r="ADK125" i="4"/>
  <c r="ADJ125" i="4"/>
  <c r="ADI125" i="4"/>
  <c r="ADH125" i="4"/>
  <c r="ADG125" i="4"/>
  <c r="ADF125" i="4"/>
  <c r="ADE125" i="4"/>
  <c r="AGK55" i="4"/>
  <c r="AGJ55" i="4"/>
  <c r="AGI55" i="4"/>
  <c r="AGH55" i="4"/>
  <c r="AGG55" i="4"/>
  <c r="AGF55" i="4"/>
  <c r="AGE55" i="4"/>
  <c r="AGD55" i="4"/>
  <c r="AGC55" i="4"/>
  <c r="AGB55" i="4"/>
  <c r="AGA55" i="4"/>
  <c r="AFZ55" i="4"/>
  <c r="AFY55" i="4"/>
  <c r="AFX55" i="4"/>
  <c r="AFW55" i="4"/>
  <c r="AFV55" i="4"/>
  <c r="AFU55" i="4"/>
  <c r="AFT55" i="4"/>
  <c r="AFS55" i="4"/>
  <c r="AFR55" i="4"/>
  <c r="AFQ55" i="4"/>
  <c r="AFP55" i="4"/>
  <c r="AFO55" i="4"/>
  <c r="AFN55" i="4"/>
  <c r="AFM55" i="4"/>
  <c r="AFL55" i="4"/>
  <c r="AFK55" i="4"/>
  <c r="AFJ55" i="4"/>
  <c r="AFI55" i="4"/>
  <c r="AFH55" i="4"/>
  <c r="AFG55" i="4"/>
  <c r="AFF55" i="4"/>
  <c r="AFE55" i="4"/>
  <c r="AFD55" i="4"/>
  <c r="AFC55" i="4"/>
  <c r="AFB55" i="4"/>
  <c r="AFA55" i="4"/>
  <c r="AEZ55" i="4"/>
  <c r="AEY55" i="4"/>
  <c r="AEX55" i="4"/>
  <c r="AEW55" i="4"/>
  <c r="AEV55" i="4"/>
  <c r="AEU55" i="4"/>
  <c r="AET55" i="4"/>
  <c r="AES55" i="4"/>
  <c r="AER55" i="4"/>
  <c r="AEQ55" i="4"/>
  <c r="AEP55" i="4"/>
  <c r="AEO55" i="4"/>
  <c r="AEN55" i="4"/>
  <c r="AEM55" i="4"/>
  <c r="AEL55" i="4"/>
  <c r="AEK55" i="4"/>
  <c r="AEJ55" i="4"/>
  <c r="AEI55" i="4"/>
  <c r="AEH55" i="4"/>
  <c r="AEG55" i="4"/>
  <c r="AEF55" i="4"/>
  <c r="AEE55" i="4"/>
  <c r="AED55" i="4"/>
  <c r="AEC55" i="4"/>
  <c r="AEB55" i="4"/>
  <c r="AEA55" i="4"/>
  <c r="ADZ55" i="4"/>
  <c r="ADY55" i="4"/>
  <c r="ADX55" i="4"/>
  <c r="ADW55" i="4"/>
  <c r="ADV55" i="4"/>
  <c r="ADU55" i="4"/>
  <c r="ADT55" i="4"/>
  <c r="ADS55" i="4"/>
  <c r="ADR55" i="4"/>
  <c r="ADQ55" i="4"/>
  <c r="ADP55" i="4"/>
  <c r="ADO55" i="4"/>
  <c r="ADN55" i="4"/>
  <c r="ADM55" i="4"/>
  <c r="ADL55" i="4"/>
  <c r="ADK55" i="4"/>
  <c r="ADJ55" i="4"/>
  <c r="ADI55" i="4"/>
  <c r="ADH55" i="4"/>
  <c r="ADG55" i="4"/>
  <c r="ADF55" i="4"/>
  <c r="ADE55" i="4"/>
  <c r="AGK127" i="4"/>
  <c r="AGJ127" i="4"/>
  <c r="AGI127" i="4"/>
  <c r="AGH127" i="4"/>
  <c r="AGG127" i="4"/>
  <c r="AGF127" i="4"/>
  <c r="AGE127" i="4"/>
  <c r="AGD127" i="4"/>
  <c r="AGC127" i="4"/>
  <c r="AGB127" i="4"/>
  <c r="AGA127" i="4"/>
  <c r="AFZ127" i="4"/>
  <c r="AFY127" i="4"/>
  <c r="AFX127" i="4"/>
  <c r="AFW127" i="4"/>
  <c r="AFV127" i="4"/>
  <c r="AFU127" i="4"/>
  <c r="AFT127" i="4"/>
  <c r="AFS127" i="4"/>
  <c r="AFR127" i="4"/>
  <c r="AFQ127" i="4"/>
  <c r="AFP127" i="4"/>
  <c r="AFO127" i="4"/>
  <c r="AFN127" i="4"/>
  <c r="AFM127" i="4"/>
  <c r="AFL127" i="4"/>
  <c r="AFK127" i="4"/>
  <c r="AFJ127" i="4"/>
  <c r="AFI127" i="4"/>
  <c r="AFH127" i="4"/>
  <c r="AFG127" i="4"/>
  <c r="AFF127" i="4"/>
  <c r="AFE127" i="4"/>
  <c r="AFD127" i="4"/>
  <c r="AFC127" i="4"/>
  <c r="AFB127" i="4"/>
  <c r="AFA127" i="4"/>
  <c r="AEZ127" i="4"/>
  <c r="AEY127" i="4"/>
  <c r="AEX127" i="4"/>
  <c r="AEW127" i="4"/>
  <c r="AEV127" i="4"/>
  <c r="AEU127" i="4"/>
  <c r="AET127" i="4"/>
  <c r="AES127" i="4"/>
  <c r="AER127" i="4"/>
  <c r="AEQ127" i="4"/>
  <c r="AEP127" i="4"/>
  <c r="AEO127" i="4"/>
  <c r="AEN127" i="4"/>
  <c r="AEM127" i="4"/>
  <c r="AEL127" i="4"/>
  <c r="AEK127" i="4"/>
  <c r="AEJ127" i="4"/>
  <c r="AEI127" i="4"/>
  <c r="AEH127" i="4"/>
  <c r="AEG127" i="4"/>
  <c r="AEF127" i="4"/>
  <c r="AEE127" i="4"/>
  <c r="AED127" i="4"/>
  <c r="AEC127" i="4"/>
  <c r="AEB127" i="4"/>
  <c r="AEA127" i="4"/>
  <c r="ADZ127" i="4"/>
  <c r="ADY127" i="4"/>
  <c r="ADX127" i="4"/>
  <c r="ADW127" i="4"/>
  <c r="ADV127" i="4"/>
  <c r="ADU127" i="4"/>
  <c r="ADT127" i="4"/>
  <c r="ADS127" i="4"/>
  <c r="ADR127" i="4"/>
  <c r="ADQ127" i="4"/>
  <c r="ADP127" i="4"/>
  <c r="ADO127" i="4"/>
  <c r="ADN127" i="4"/>
  <c r="ADM127" i="4"/>
  <c r="ADL127" i="4"/>
  <c r="ADK127" i="4"/>
  <c r="ADJ127" i="4"/>
  <c r="ADI127" i="4"/>
  <c r="ADH127" i="4"/>
  <c r="ADG127" i="4"/>
  <c r="ADF127" i="4"/>
  <c r="ADE127" i="4"/>
  <c r="AGK152" i="4"/>
  <c r="AGJ152" i="4"/>
  <c r="AGI152" i="4"/>
  <c r="AGH152" i="4"/>
  <c r="AGG152" i="4"/>
  <c r="AGF152" i="4"/>
  <c r="AGE152" i="4"/>
  <c r="AGD152" i="4"/>
  <c r="AGC152" i="4"/>
  <c r="AGB152" i="4"/>
  <c r="AGA152" i="4"/>
  <c r="AFZ152" i="4"/>
  <c r="AFY152" i="4"/>
  <c r="AFX152" i="4"/>
  <c r="AFW152" i="4"/>
  <c r="AFV152" i="4"/>
  <c r="AFU152" i="4"/>
  <c r="AFT152" i="4"/>
  <c r="AFS152" i="4"/>
  <c r="AFR152" i="4"/>
  <c r="AFQ152" i="4"/>
  <c r="AFP152" i="4"/>
  <c r="AFO152" i="4"/>
  <c r="AFN152" i="4"/>
  <c r="AFM152" i="4"/>
  <c r="AFL152" i="4"/>
  <c r="AFK152" i="4"/>
  <c r="AFJ152" i="4"/>
  <c r="AFI152" i="4"/>
  <c r="AFH152" i="4"/>
  <c r="AFG152" i="4"/>
  <c r="AFF152" i="4"/>
  <c r="AFE152" i="4"/>
  <c r="AFD152" i="4"/>
  <c r="AFC152" i="4"/>
  <c r="AFB152" i="4"/>
  <c r="AFA152" i="4"/>
  <c r="AEZ152" i="4"/>
  <c r="AEY152" i="4"/>
  <c r="AEX152" i="4"/>
  <c r="AEW152" i="4"/>
  <c r="AEV152" i="4"/>
  <c r="AEU152" i="4"/>
  <c r="AET152" i="4"/>
  <c r="AES152" i="4"/>
  <c r="AER152" i="4"/>
  <c r="AEQ152" i="4"/>
  <c r="AEP152" i="4"/>
  <c r="AEO152" i="4"/>
  <c r="AEN152" i="4"/>
  <c r="AEM152" i="4"/>
  <c r="AEL152" i="4"/>
  <c r="AEK152" i="4"/>
  <c r="AEJ152" i="4"/>
  <c r="AEI152" i="4"/>
  <c r="AEH152" i="4"/>
  <c r="AEG152" i="4"/>
  <c r="AEF152" i="4"/>
  <c r="AEE152" i="4"/>
  <c r="AED152" i="4"/>
  <c r="AEC152" i="4"/>
  <c r="AEB152" i="4"/>
  <c r="AEA152" i="4"/>
  <c r="ADZ152" i="4"/>
  <c r="ADY152" i="4"/>
  <c r="ADX152" i="4"/>
  <c r="ADW152" i="4"/>
  <c r="ADV152" i="4"/>
  <c r="ADU152" i="4"/>
  <c r="ADT152" i="4"/>
  <c r="ADS152" i="4"/>
  <c r="ADR152" i="4"/>
  <c r="ADQ152" i="4"/>
  <c r="ADP152" i="4"/>
  <c r="ADO152" i="4"/>
  <c r="ADN152" i="4"/>
  <c r="ADM152" i="4"/>
  <c r="ADL152" i="4"/>
  <c r="ADK152" i="4"/>
  <c r="ADJ152" i="4"/>
  <c r="ADI152" i="4"/>
  <c r="ADH152" i="4"/>
  <c r="ADG152" i="4"/>
  <c r="ADF152" i="4"/>
  <c r="ADE152" i="4"/>
  <c r="AGK133" i="4"/>
  <c r="AGJ133" i="4"/>
  <c r="AGI133" i="4"/>
  <c r="AGH133" i="4"/>
  <c r="AGG133" i="4"/>
  <c r="AGF133" i="4"/>
  <c r="AGE133" i="4"/>
  <c r="AGD133" i="4"/>
  <c r="AGC133" i="4"/>
  <c r="AGB133" i="4"/>
  <c r="AGA133" i="4"/>
  <c r="AFZ133" i="4"/>
  <c r="AFY133" i="4"/>
  <c r="AFX133" i="4"/>
  <c r="AFW133" i="4"/>
  <c r="AFV133" i="4"/>
  <c r="AFU133" i="4"/>
  <c r="AFT133" i="4"/>
  <c r="AFS133" i="4"/>
  <c r="AFR133" i="4"/>
  <c r="AFQ133" i="4"/>
  <c r="AFP133" i="4"/>
  <c r="AFO133" i="4"/>
  <c r="AFN133" i="4"/>
  <c r="AFM133" i="4"/>
  <c r="AFL133" i="4"/>
  <c r="AFK133" i="4"/>
  <c r="AFJ133" i="4"/>
  <c r="AFI133" i="4"/>
  <c r="AFH133" i="4"/>
  <c r="AFG133" i="4"/>
  <c r="AFF133" i="4"/>
  <c r="AFE133" i="4"/>
  <c r="AFD133" i="4"/>
  <c r="AFC133" i="4"/>
  <c r="AFB133" i="4"/>
  <c r="AFA133" i="4"/>
  <c r="AEZ133" i="4"/>
  <c r="AEY133" i="4"/>
  <c r="AEX133" i="4"/>
  <c r="AEW133" i="4"/>
  <c r="AEV133" i="4"/>
  <c r="AEU133" i="4"/>
  <c r="AET133" i="4"/>
  <c r="AES133" i="4"/>
  <c r="AER133" i="4"/>
  <c r="AEQ133" i="4"/>
  <c r="AEP133" i="4"/>
  <c r="AEO133" i="4"/>
  <c r="AEN133" i="4"/>
  <c r="AEM133" i="4"/>
  <c r="AEL133" i="4"/>
  <c r="AEK133" i="4"/>
  <c r="AEJ133" i="4"/>
  <c r="AEI133" i="4"/>
  <c r="AEH133" i="4"/>
  <c r="AEG133" i="4"/>
  <c r="AEF133" i="4"/>
  <c r="AEE133" i="4"/>
  <c r="AED133" i="4"/>
  <c r="AEC133" i="4"/>
  <c r="AEB133" i="4"/>
  <c r="AEA133" i="4"/>
  <c r="ADZ133" i="4"/>
  <c r="ADY133" i="4"/>
  <c r="ADX133" i="4"/>
  <c r="ADW133" i="4"/>
  <c r="ADV133" i="4"/>
  <c r="ADU133" i="4"/>
  <c r="ADT133" i="4"/>
  <c r="ADS133" i="4"/>
  <c r="ADR133" i="4"/>
  <c r="ADQ133" i="4"/>
  <c r="ADP133" i="4"/>
  <c r="ADO133" i="4"/>
  <c r="ADN133" i="4"/>
  <c r="ADM133" i="4"/>
  <c r="ADL133" i="4"/>
  <c r="ADK133" i="4"/>
  <c r="ADJ133" i="4"/>
  <c r="ADI133" i="4"/>
  <c r="ADH133" i="4"/>
  <c r="ADG133" i="4"/>
  <c r="ADF133" i="4"/>
  <c r="ADE133" i="4"/>
  <c r="AGK131" i="4"/>
  <c r="AGJ131" i="4"/>
  <c r="AGI131" i="4"/>
  <c r="AGH131" i="4"/>
  <c r="AGG131" i="4"/>
  <c r="AGF131" i="4"/>
  <c r="AGE131" i="4"/>
  <c r="AGD131" i="4"/>
  <c r="AGC131" i="4"/>
  <c r="AGB131" i="4"/>
  <c r="AGA131" i="4"/>
  <c r="AFZ131" i="4"/>
  <c r="AFY131" i="4"/>
  <c r="AFX131" i="4"/>
  <c r="AFW131" i="4"/>
  <c r="AFV131" i="4"/>
  <c r="AFU131" i="4"/>
  <c r="AFT131" i="4"/>
  <c r="AFS131" i="4"/>
  <c r="AFR131" i="4"/>
  <c r="AFQ131" i="4"/>
  <c r="AFP131" i="4"/>
  <c r="AFO131" i="4"/>
  <c r="AFN131" i="4"/>
  <c r="AFM131" i="4"/>
  <c r="AFL131" i="4"/>
  <c r="AFK131" i="4"/>
  <c r="AFJ131" i="4"/>
  <c r="AFI131" i="4"/>
  <c r="AFH131" i="4"/>
  <c r="AFG131" i="4"/>
  <c r="AFF131" i="4"/>
  <c r="AFE131" i="4"/>
  <c r="AFD131" i="4"/>
  <c r="AFC131" i="4"/>
  <c r="AFB131" i="4"/>
  <c r="AFA131" i="4"/>
  <c r="AEZ131" i="4"/>
  <c r="AEY131" i="4"/>
  <c r="AEX131" i="4"/>
  <c r="AEW131" i="4"/>
  <c r="AEV131" i="4"/>
  <c r="AEU131" i="4"/>
  <c r="AET131" i="4"/>
  <c r="AES131" i="4"/>
  <c r="AER131" i="4"/>
  <c r="AEQ131" i="4"/>
  <c r="AEP131" i="4"/>
  <c r="AEO131" i="4"/>
  <c r="AEN131" i="4"/>
  <c r="AEM131" i="4"/>
  <c r="AEL131" i="4"/>
  <c r="AEK131" i="4"/>
  <c r="AEJ131" i="4"/>
  <c r="AEI131" i="4"/>
  <c r="AEH131" i="4"/>
  <c r="AEG131" i="4"/>
  <c r="AEF131" i="4"/>
  <c r="AEE131" i="4"/>
  <c r="AED131" i="4"/>
  <c r="AEC131" i="4"/>
  <c r="AEB131" i="4"/>
  <c r="AEA131" i="4"/>
  <c r="ADZ131" i="4"/>
  <c r="ADY131" i="4"/>
  <c r="ADX131" i="4"/>
  <c r="ADW131" i="4"/>
  <c r="ADV131" i="4"/>
  <c r="ADU131" i="4"/>
  <c r="ADT131" i="4"/>
  <c r="ADS131" i="4"/>
  <c r="ADR131" i="4"/>
  <c r="ADQ131" i="4"/>
  <c r="ADP131" i="4"/>
  <c r="ADO131" i="4"/>
  <c r="ADN131" i="4"/>
  <c r="ADM131" i="4"/>
  <c r="ADL131" i="4"/>
  <c r="ADK131" i="4"/>
  <c r="ADJ131" i="4"/>
  <c r="ADI131" i="4"/>
  <c r="ADH131" i="4"/>
  <c r="ADG131" i="4"/>
  <c r="ADF131" i="4"/>
  <c r="ADE131" i="4"/>
  <c r="AGK113" i="4"/>
  <c r="AGJ113" i="4"/>
  <c r="AGI113" i="4"/>
  <c r="AGH113" i="4"/>
  <c r="AGG113" i="4"/>
  <c r="AGF113" i="4"/>
  <c r="AGE113" i="4"/>
  <c r="AGD113" i="4"/>
  <c r="AGC113" i="4"/>
  <c r="AGB113" i="4"/>
  <c r="AGA113" i="4"/>
  <c r="AFZ113" i="4"/>
  <c r="AFY113" i="4"/>
  <c r="AFX113" i="4"/>
  <c r="AFW113" i="4"/>
  <c r="AFV113" i="4"/>
  <c r="AFU113" i="4"/>
  <c r="AFT113" i="4"/>
  <c r="AFS113" i="4"/>
  <c r="AFR113" i="4"/>
  <c r="AFQ113" i="4"/>
  <c r="AFP113" i="4"/>
  <c r="AFO113" i="4"/>
  <c r="AFN113" i="4"/>
  <c r="AFM113" i="4"/>
  <c r="AFL113" i="4"/>
  <c r="AFK113" i="4"/>
  <c r="AFJ113" i="4"/>
  <c r="AFI113" i="4"/>
  <c r="AFH113" i="4"/>
  <c r="AFG113" i="4"/>
  <c r="AFF113" i="4"/>
  <c r="AFE113" i="4"/>
  <c r="AFD113" i="4"/>
  <c r="AFC113" i="4"/>
  <c r="AFB113" i="4"/>
  <c r="AFA113" i="4"/>
  <c r="AEZ113" i="4"/>
  <c r="AEY113" i="4"/>
  <c r="AEX113" i="4"/>
  <c r="AEW113" i="4"/>
  <c r="AEV113" i="4"/>
  <c r="AEU113" i="4"/>
  <c r="AET113" i="4"/>
  <c r="AES113" i="4"/>
  <c r="AER113" i="4"/>
  <c r="AEQ113" i="4"/>
  <c r="AEP113" i="4"/>
  <c r="AEO113" i="4"/>
  <c r="AEN113" i="4"/>
  <c r="AEM113" i="4"/>
  <c r="AEL113" i="4"/>
  <c r="AEK113" i="4"/>
  <c r="AEJ113" i="4"/>
  <c r="AEI113" i="4"/>
  <c r="AEH113" i="4"/>
  <c r="AEG113" i="4"/>
  <c r="AEF113" i="4"/>
  <c r="AEE113" i="4"/>
  <c r="AED113" i="4"/>
  <c r="AEC113" i="4"/>
  <c r="AEB113" i="4"/>
  <c r="AEA113" i="4"/>
  <c r="ADZ113" i="4"/>
  <c r="ADY113" i="4"/>
  <c r="ADX113" i="4"/>
  <c r="ADW113" i="4"/>
  <c r="ADV113" i="4"/>
  <c r="ADU113" i="4"/>
  <c r="ADT113" i="4"/>
  <c r="ADS113" i="4"/>
  <c r="ADR113" i="4"/>
  <c r="ADQ113" i="4"/>
  <c r="ADP113" i="4"/>
  <c r="ADO113" i="4"/>
  <c r="ADN113" i="4"/>
  <c r="ADM113" i="4"/>
  <c r="ADL113" i="4"/>
  <c r="ADK113" i="4"/>
  <c r="ADJ113" i="4"/>
  <c r="ADI113" i="4"/>
  <c r="ADH113" i="4"/>
  <c r="ADG113" i="4"/>
  <c r="ADF113" i="4"/>
  <c r="ADE113" i="4"/>
  <c r="AGK100" i="4"/>
  <c r="AGJ100" i="4"/>
  <c r="AGI100" i="4"/>
  <c r="AGH100" i="4"/>
  <c r="AGG100" i="4"/>
  <c r="AGF100" i="4"/>
  <c r="AGE100" i="4"/>
  <c r="AGD100" i="4"/>
  <c r="AGC100" i="4"/>
  <c r="AGB100" i="4"/>
  <c r="AGA100" i="4"/>
  <c r="AFZ100" i="4"/>
  <c r="AFY100" i="4"/>
  <c r="AFX100" i="4"/>
  <c r="AFW100" i="4"/>
  <c r="AFV100" i="4"/>
  <c r="AFU100" i="4"/>
  <c r="AFT100" i="4"/>
  <c r="AFS100" i="4"/>
  <c r="AFR100" i="4"/>
  <c r="AFQ100" i="4"/>
  <c r="AFP100" i="4"/>
  <c r="AFO100" i="4"/>
  <c r="AFN100" i="4"/>
  <c r="AFM100" i="4"/>
  <c r="AFL100" i="4"/>
  <c r="AFK100" i="4"/>
  <c r="AFJ100" i="4"/>
  <c r="AFI100" i="4"/>
  <c r="AFH100" i="4"/>
  <c r="AFG100" i="4"/>
  <c r="AFF100" i="4"/>
  <c r="AFE100" i="4"/>
  <c r="AFD100" i="4"/>
  <c r="AFC100" i="4"/>
  <c r="AFB100" i="4"/>
  <c r="AFA100" i="4"/>
  <c r="AEZ100" i="4"/>
  <c r="AEY100" i="4"/>
  <c r="AEX100" i="4"/>
  <c r="AEW100" i="4"/>
  <c r="AEV100" i="4"/>
  <c r="AEU100" i="4"/>
  <c r="AET100" i="4"/>
  <c r="AES100" i="4"/>
  <c r="AER100" i="4"/>
  <c r="AEQ100" i="4"/>
  <c r="AEP100" i="4"/>
  <c r="AEO100" i="4"/>
  <c r="AEN100" i="4"/>
  <c r="AEM100" i="4"/>
  <c r="AEL100" i="4"/>
  <c r="AEK100" i="4"/>
  <c r="AEJ100" i="4"/>
  <c r="AEI100" i="4"/>
  <c r="AEH100" i="4"/>
  <c r="AEG100" i="4"/>
  <c r="AEF100" i="4"/>
  <c r="AEE100" i="4"/>
  <c r="AED100" i="4"/>
  <c r="AEC100" i="4"/>
  <c r="AEB100" i="4"/>
  <c r="AEA100" i="4"/>
  <c r="ADZ100" i="4"/>
  <c r="ADY100" i="4"/>
  <c r="ADX100" i="4"/>
  <c r="ADW100" i="4"/>
  <c r="ADV100" i="4"/>
  <c r="ADU100" i="4"/>
  <c r="ADT100" i="4"/>
  <c r="ADS100" i="4"/>
  <c r="ADR100" i="4"/>
  <c r="ADQ100" i="4"/>
  <c r="ADP100" i="4"/>
  <c r="ADO100" i="4"/>
  <c r="ADN100" i="4"/>
  <c r="ADM100" i="4"/>
  <c r="ADL100" i="4"/>
  <c r="ADK100" i="4"/>
  <c r="ADJ100" i="4"/>
  <c r="ADI100" i="4"/>
  <c r="ADH100" i="4"/>
  <c r="ADG100" i="4"/>
  <c r="ADF100" i="4"/>
  <c r="ADE100" i="4"/>
  <c r="AGK137" i="4"/>
  <c r="AGJ137" i="4"/>
  <c r="AGI137" i="4"/>
  <c r="AGH137" i="4"/>
  <c r="AGG137" i="4"/>
  <c r="AGF137" i="4"/>
  <c r="AGE137" i="4"/>
  <c r="AGD137" i="4"/>
  <c r="AGC137" i="4"/>
  <c r="AGB137" i="4"/>
  <c r="AGA137" i="4"/>
  <c r="AFZ137" i="4"/>
  <c r="AFY137" i="4"/>
  <c r="AFX137" i="4"/>
  <c r="AFW137" i="4"/>
  <c r="AFV137" i="4"/>
  <c r="AFU137" i="4"/>
  <c r="AFT137" i="4"/>
  <c r="AFS137" i="4"/>
  <c r="AFR137" i="4"/>
  <c r="AFQ137" i="4"/>
  <c r="AFP137" i="4"/>
  <c r="AFO137" i="4"/>
  <c r="AFN137" i="4"/>
  <c r="AFM137" i="4"/>
  <c r="AFL137" i="4"/>
  <c r="AFK137" i="4"/>
  <c r="AFJ137" i="4"/>
  <c r="AFI137" i="4"/>
  <c r="AFH137" i="4"/>
  <c r="AFG137" i="4"/>
  <c r="AFF137" i="4"/>
  <c r="AFE137" i="4"/>
  <c r="AFD137" i="4"/>
  <c r="AFC137" i="4"/>
  <c r="AFB137" i="4"/>
  <c r="AFA137" i="4"/>
  <c r="AEZ137" i="4"/>
  <c r="AEY137" i="4"/>
  <c r="AEX137" i="4"/>
  <c r="AEW137" i="4"/>
  <c r="AEV137" i="4"/>
  <c r="AEU137" i="4"/>
  <c r="AET137" i="4"/>
  <c r="AES137" i="4"/>
  <c r="AER137" i="4"/>
  <c r="AEQ137" i="4"/>
  <c r="AEP137" i="4"/>
  <c r="AEO137" i="4"/>
  <c r="AEN137" i="4"/>
  <c r="AEM137" i="4"/>
  <c r="AEL137" i="4"/>
  <c r="AEK137" i="4"/>
  <c r="AEJ137" i="4"/>
  <c r="AEI137" i="4"/>
  <c r="AEH137" i="4"/>
  <c r="AEG137" i="4"/>
  <c r="AEF137" i="4"/>
  <c r="AEE137" i="4"/>
  <c r="AED137" i="4"/>
  <c r="AEC137" i="4"/>
  <c r="AEB137" i="4"/>
  <c r="AEA137" i="4"/>
  <c r="ADZ137" i="4"/>
  <c r="ADY137" i="4"/>
  <c r="ADX137" i="4"/>
  <c r="ADW137" i="4"/>
  <c r="ADV137" i="4"/>
  <c r="ADU137" i="4"/>
  <c r="ADT137" i="4"/>
  <c r="ADS137" i="4"/>
  <c r="ADR137" i="4"/>
  <c r="ADQ137" i="4"/>
  <c r="ADP137" i="4"/>
  <c r="ADO137" i="4"/>
  <c r="ADN137" i="4"/>
  <c r="ADM137" i="4"/>
  <c r="ADL137" i="4"/>
  <c r="ADK137" i="4"/>
  <c r="ADJ137" i="4"/>
  <c r="ADI137" i="4"/>
  <c r="ADH137" i="4"/>
  <c r="ADG137" i="4"/>
  <c r="ADF137" i="4"/>
  <c r="ADE137" i="4"/>
  <c r="AGK104" i="4"/>
  <c r="AGJ104" i="4"/>
  <c r="AGI104" i="4"/>
  <c r="AGH104" i="4"/>
  <c r="AGG104" i="4"/>
  <c r="AGF104" i="4"/>
  <c r="AGE104" i="4"/>
  <c r="AGD104" i="4"/>
  <c r="AGC104" i="4"/>
  <c r="AGB104" i="4"/>
  <c r="AGA104" i="4"/>
  <c r="AFZ104" i="4"/>
  <c r="AFY104" i="4"/>
  <c r="AFX104" i="4"/>
  <c r="AFW104" i="4"/>
  <c r="AFV104" i="4"/>
  <c r="AFU104" i="4"/>
  <c r="AFT104" i="4"/>
  <c r="AFS104" i="4"/>
  <c r="AFR104" i="4"/>
  <c r="AFQ104" i="4"/>
  <c r="AFP104" i="4"/>
  <c r="AFO104" i="4"/>
  <c r="AFN104" i="4"/>
  <c r="AFM104" i="4"/>
  <c r="AFL104" i="4"/>
  <c r="AFK104" i="4"/>
  <c r="AFJ104" i="4"/>
  <c r="AFI104" i="4"/>
  <c r="AFH104" i="4"/>
  <c r="AFG104" i="4"/>
  <c r="AFF104" i="4"/>
  <c r="AFE104" i="4"/>
  <c r="AFD104" i="4"/>
  <c r="AFC104" i="4"/>
  <c r="AFB104" i="4"/>
  <c r="AFA104" i="4"/>
  <c r="AEZ104" i="4"/>
  <c r="AEY104" i="4"/>
  <c r="AEX104" i="4"/>
  <c r="AEW104" i="4"/>
  <c r="AEV104" i="4"/>
  <c r="AEU104" i="4"/>
  <c r="AET104" i="4"/>
  <c r="AES104" i="4"/>
  <c r="AER104" i="4"/>
  <c r="AEQ104" i="4"/>
  <c r="AEP104" i="4"/>
  <c r="AEO104" i="4"/>
  <c r="AEN104" i="4"/>
  <c r="AEM104" i="4"/>
  <c r="AEL104" i="4"/>
  <c r="AEK104" i="4"/>
  <c r="AEJ104" i="4"/>
  <c r="AEI104" i="4"/>
  <c r="AEH104" i="4"/>
  <c r="AEG104" i="4"/>
  <c r="AEF104" i="4"/>
  <c r="AEE104" i="4"/>
  <c r="AED104" i="4"/>
  <c r="AEC104" i="4"/>
  <c r="AEB104" i="4"/>
  <c r="AEA104" i="4"/>
  <c r="ADZ104" i="4"/>
  <c r="ADY104" i="4"/>
  <c r="ADX104" i="4"/>
  <c r="ADW104" i="4"/>
  <c r="ADV104" i="4"/>
  <c r="ADU104" i="4"/>
  <c r="ADT104" i="4"/>
  <c r="ADS104" i="4"/>
  <c r="ADR104" i="4"/>
  <c r="ADQ104" i="4"/>
  <c r="ADP104" i="4"/>
  <c r="ADO104" i="4"/>
  <c r="ADN104" i="4"/>
  <c r="ADM104" i="4"/>
  <c r="ADL104" i="4"/>
  <c r="ADK104" i="4"/>
  <c r="ADJ104" i="4"/>
  <c r="ADI104" i="4"/>
  <c r="ADH104" i="4"/>
  <c r="ADG104" i="4"/>
  <c r="ADF104" i="4"/>
  <c r="ADE104" i="4"/>
  <c r="AGK32" i="4"/>
  <c r="AGJ32" i="4"/>
  <c r="AGI32" i="4"/>
  <c r="AGH32" i="4"/>
  <c r="AGG32" i="4"/>
  <c r="AGF32" i="4"/>
  <c r="AGE32" i="4"/>
  <c r="AGD32" i="4"/>
  <c r="AGC32" i="4"/>
  <c r="AGB32" i="4"/>
  <c r="AGA32" i="4"/>
  <c r="AFZ32" i="4"/>
  <c r="AFY32" i="4"/>
  <c r="AFX32" i="4"/>
  <c r="AFW32" i="4"/>
  <c r="AFV32" i="4"/>
  <c r="AFU32" i="4"/>
  <c r="AFT32" i="4"/>
  <c r="AFS32" i="4"/>
  <c r="AFR32" i="4"/>
  <c r="AFQ32" i="4"/>
  <c r="AFP32" i="4"/>
  <c r="AFO32" i="4"/>
  <c r="AFN32" i="4"/>
  <c r="AFM32" i="4"/>
  <c r="AFL32" i="4"/>
  <c r="AFK32" i="4"/>
  <c r="AFJ32" i="4"/>
  <c r="AFI32" i="4"/>
  <c r="AFH32" i="4"/>
  <c r="AFG32" i="4"/>
  <c r="AFF32" i="4"/>
  <c r="AFE32" i="4"/>
  <c r="AFD32" i="4"/>
  <c r="AFC32" i="4"/>
  <c r="AFB32" i="4"/>
  <c r="AFA32" i="4"/>
  <c r="AEZ32" i="4"/>
  <c r="AEY32" i="4"/>
  <c r="AEX32" i="4"/>
  <c r="AEW32" i="4"/>
  <c r="AEV32" i="4"/>
  <c r="AEU32" i="4"/>
  <c r="AET32" i="4"/>
  <c r="AES32" i="4"/>
  <c r="AER32" i="4"/>
  <c r="AEQ32" i="4"/>
  <c r="AEP32" i="4"/>
  <c r="AEO32" i="4"/>
  <c r="AEN32" i="4"/>
  <c r="AEM32" i="4"/>
  <c r="AEL32" i="4"/>
  <c r="AEK32" i="4"/>
  <c r="AEJ32" i="4"/>
  <c r="AEI32" i="4"/>
  <c r="AEH32" i="4"/>
  <c r="AEG32" i="4"/>
  <c r="AEF32" i="4"/>
  <c r="AEE32" i="4"/>
  <c r="AED32" i="4"/>
  <c r="AEC32" i="4"/>
  <c r="AEB32" i="4"/>
  <c r="AEA32" i="4"/>
  <c r="ADZ32" i="4"/>
  <c r="ADY32" i="4"/>
  <c r="ADX32" i="4"/>
  <c r="ADW32" i="4"/>
  <c r="ADV32" i="4"/>
  <c r="ADU32" i="4"/>
  <c r="ADT32" i="4"/>
  <c r="ADS32" i="4"/>
  <c r="ADR32" i="4"/>
  <c r="ADQ32" i="4"/>
  <c r="ADP32" i="4"/>
  <c r="ADO32" i="4"/>
  <c r="ADN32" i="4"/>
  <c r="ADM32" i="4"/>
  <c r="ADL32" i="4"/>
  <c r="ADK32" i="4"/>
  <c r="ADJ32" i="4"/>
  <c r="ADI32" i="4"/>
  <c r="ADH32" i="4"/>
  <c r="ADG32" i="4"/>
  <c r="ADF32" i="4"/>
  <c r="ADE32" i="4"/>
  <c r="AGK134" i="4"/>
  <c r="AGJ134" i="4"/>
  <c r="AGI134" i="4"/>
  <c r="AGH134" i="4"/>
  <c r="AGG134" i="4"/>
  <c r="AGF134" i="4"/>
  <c r="AGE134" i="4"/>
  <c r="AGD134" i="4"/>
  <c r="AGC134" i="4"/>
  <c r="AGB134" i="4"/>
  <c r="AGA134" i="4"/>
  <c r="AFZ134" i="4"/>
  <c r="AFY134" i="4"/>
  <c r="AFX134" i="4"/>
  <c r="AFW134" i="4"/>
  <c r="AFV134" i="4"/>
  <c r="AFU134" i="4"/>
  <c r="AFT134" i="4"/>
  <c r="AFS134" i="4"/>
  <c r="AFR134" i="4"/>
  <c r="AFQ134" i="4"/>
  <c r="AFP134" i="4"/>
  <c r="AFO134" i="4"/>
  <c r="AFN134" i="4"/>
  <c r="AFM134" i="4"/>
  <c r="AFL134" i="4"/>
  <c r="AFK134" i="4"/>
  <c r="AFJ134" i="4"/>
  <c r="AFI134" i="4"/>
  <c r="AFH134" i="4"/>
  <c r="AFG134" i="4"/>
  <c r="AFF134" i="4"/>
  <c r="AFE134" i="4"/>
  <c r="AFD134" i="4"/>
  <c r="AFC134" i="4"/>
  <c r="AFB134" i="4"/>
  <c r="AFA134" i="4"/>
  <c r="AEZ134" i="4"/>
  <c r="AEY134" i="4"/>
  <c r="AEX134" i="4"/>
  <c r="AEW134" i="4"/>
  <c r="AEV134" i="4"/>
  <c r="AEU134" i="4"/>
  <c r="AET134" i="4"/>
  <c r="AES134" i="4"/>
  <c r="AER134" i="4"/>
  <c r="AEQ134" i="4"/>
  <c r="AEP134" i="4"/>
  <c r="AEO134" i="4"/>
  <c r="AEN134" i="4"/>
  <c r="AEM134" i="4"/>
  <c r="AEL134" i="4"/>
  <c r="AEK134" i="4"/>
  <c r="AEJ134" i="4"/>
  <c r="AEI134" i="4"/>
  <c r="AEH134" i="4"/>
  <c r="AEG134" i="4"/>
  <c r="AEF134" i="4"/>
  <c r="AEE134" i="4"/>
  <c r="AED134" i="4"/>
  <c r="AEC134" i="4"/>
  <c r="AEB134" i="4"/>
  <c r="AEA134" i="4"/>
  <c r="ADZ134" i="4"/>
  <c r="ADY134" i="4"/>
  <c r="ADX134" i="4"/>
  <c r="ADW134" i="4"/>
  <c r="ADV134" i="4"/>
  <c r="ADU134" i="4"/>
  <c r="ADT134" i="4"/>
  <c r="ADS134" i="4"/>
  <c r="ADR134" i="4"/>
  <c r="ADQ134" i="4"/>
  <c r="ADP134" i="4"/>
  <c r="ADO134" i="4"/>
  <c r="ADN134" i="4"/>
  <c r="ADM134" i="4"/>
  <c r="ADL134" i="4"/>
  <c r="ADK134" i="4"/>
  <c r="ADJ134" i="4"/>
  <c r="ADI134" i="4"/>
  <c r="ADH134" i="4"/>
  <c r="ADG134" i="4"/>
  <c r="ADF134" i="4"/>
  <c r="ADE134" i="4"/>
  <c r="AGK114" i="4"/>
  <c r="AGJ114" i="4"/>
  <c r="AGI114" i="4"/>
  <c r="AGH114" i="4"/>
  <c r="AGG114" i="4"/>
  <c r="AGF114" i="4"/>
  <c r="AGE114" i="4"/>
  <c r="AGD114" i="4"/>
  <c r="AGC114" i="4"/>
  <c r="AGB114" i="4"/>
  <c r="AGA114" i="4"/>
  <c r="AFZ114" i="4"/>
  <c r="AFY114" i="4"/>
  <c r="AFX114" i="4"/>
  <c r="AFW114" i="4"/>
  <c r="AFV114" i="4"/>
  <c r="AFU114" i="4"/>
  <c r="AFT114" i="4"/>
  <c r="AFS114" i="4"/>
  <c r="AFR114" i="4"/>
  <c r="AFQ114" i="4"/>
  <c r="AFP114" i="4"/>
  <c r="AFO114" i="4"/>
  <c r="AFN114" i="4"/>
  <c r="AFM114" i="4"/>
  <c r="AFL114" i="4"/>
  <c r="AFK114" i="4"/>
  <c r="AFJ114" i="4"/>
  <c r="AFI114" i="4"/>
  <c r="AFH114" i="4"/>
  <c r="AFG114" i="4"/>
  <c r="AFF114" i="4"/>
  <c r="AFE114" i="4"/>
  <c r="AFD114" i="4"/>
  <c r="AFC114" i="4"/>
  <c r="AFB114" i="4"/>
  <c r="AFA114" i="4"/>
  <c r="AEZ114" i="4"/>
  <c r="AEY114" i="4"/>
  <c r="AEX114" i="4"/>
  <c r="AEW114" i="4"/>
  <c r="AEV114" i="4"/>
  <c r="AEU114" i="4"/>
  <c r="AET114" i="4"/>
  <c r="AES114" i="4"/>
  <c r="AER114" i="4"/>
  <c r="AEQ114" i="4"/>
  <c r="AEP114" i="4"/>
  <c r="AEO114" i="4"/>
  <c r="AEN114" i="4"/>
  <c r="AEM114" i="4"/>
  <c r="AEL114" i="4"/>
  <c r="AEK114" i="4"/>
  <c r="AEJ114" i="4"/>
  <c r="AEI114" i="4"/>
  <c r="AEH114" i="4"/>
  <c r="AEG114" i="4"/>
  <c r="AEF114" i="4"/>
  <c r="AEE114" i="4"/>
  <c r="AED114" i="4"/>
  <c r="AEC114" i="4"/>
  <c r="AEB114" i="4"/>
  <c r="AEA114" i="4"/>
  <c r="ADZ114" i="4"/>
  <c r="ADY114" i="4"/>
  <c r="ADX114" i="4"/>
  <c r="ADW114" i="4"/>
  <c r="ADV114" i="4"/>
  <c r="ADU114" i="4"/>
  <c r="ADT114" i="4"/>
  <c r="ADS114" i="4"/>
  <c r="ADR114" i="4"/>
  <c r="ADQ114" i="4"/>
  <c r="ADP114" i="4"/>
  <c r="ADO114" i="4"/>
  <c r="ADN114" i="4"/>
  <c r="ADM114" i="4"/>
  <c r="ADL114" i="4"/>
  <c r="ADK114" i="4"/>
  <c r="ADJ114" i="4"/>
  <c r="ADI114" i="4"/>
  <c r="ADH114" i="4"/>
  <c r="ADG114" i="4"/>
  <c r="ADF114" i="4"/>
  <c r="ADE114" i="4"/>
  <c r="AGK33" i="4"/>
  <c r="AGJ33" i="4"/>
  <c r="AGI33" i="4"/>
  <c r="AGH33" i="4"/>
  <c r="AGG33" i="4"/>
  <c r="AGF33" i="4"/>
  <c r="AGE33" i="4"/>
  <c r="AGD33" i="4"/>
  <c r="AGC33" i="4"/>
  <c r="AGB33" i="4"/>
  <c r="AGA33" i="4"/>
  <c r="AFZ33" i="4"/>
  <c r="AFY33" i="4"/>
  <c r="AFX33" i="4"/>
  <c r="AFW33" i="4"/>
  <c r="AFV33" i="4"/>
  <c r="AFU33" i="4"/>
  <c r="AFT33" i="4"/>
  <c r="AFS33" i="4"/>
  <c r="AFR33" i="4"/>
  <c r="AFQ33" i="4"/>
  <c r="AFP33" i="4"/>
  <c r="AFO33" i="4"/>
  <c r="AFN33" i="4"/>
  <c r="AFM33" i="4"/>
  <c r="AFL33" i="4"/>
  <c r="AFK33" i="4"/>
  <c r="AFJ33" i="4"/>
  <c r="AFI33" i="4"/>
  <c r="AFH33" i="4"/>
  <c r="AFG33" i="4"/>
  <c r="AFF33" i="4"/>
  <c r="AFE33" i="4"/>
  <c r="AFD33" i="4"/>
  <c r="AFC33" i="4"/>
  <c r="AFB33" i="4"/>
  <c r="AFA33" i="4"/>
  <c r="AEZ33" i="4"/>
  <c r="AEY33" i="4"/>
  <c r="AEX33" i="4"/>
  <c r="AEW33" i="4"/>
  <c r="AEV33" i="4"/>
  <c r="AEU33" i="4"/>
  <c r="AET33" i="4"/>
  <c r="AES33" i="4"/>
  <c r="AER33" i="4"/>
  <c r="AEQ33" i="4"/>
  <c r="AEP33" i="4"/>
  <c r="AEO33" i="4"/>
  <c r="AEN33" i="4"/>
  <c r="AEM33" i="4"/>
  <c r="AEL33" i="4"/>
  <c r="AEK33" i="4"/>
  <c r="AEJ33" i="4"/>
  <c r="AEI33" i="4"/>
  <c r="AEH33" i="4"/>
  <c r="AEG33" i="4"/>
  <c r="AEF33" i="4"/>
  <c r="AEE33" i="4"/>
  <c r="AED33" i="4"/>
  <c r="AEC33" i="4"/>
  <c r="AEB33" i="4"/>
  <c r="AEA33" i="4"/>
  <c r="ADZ33" i="4"/>
  <c r="ADY33" i="4"/>
  <c r="ADX33" i="4"/>
  <c r="ADW33" i="4"/>
  <c r="ADV33" i="4"/>
  <c r="ADU33" i="4"/>
  <c r="ADT33" i="4"/>
  <c r="ADS33" i="4"/>
  <c r="ADR33" i="4"/>
  <c r="ADQ33" i="4"/>
  <c r="ADP33" i="4"/>
  <c r="ADO33" i="4"/>
  <c r="ADN33" i="4"/>
  <c r="ADM33" i="4"/>
  <c r="ADL33" i="4"/>
  <c r="ADK33" i="4"/>
  <c r="ADJ33" i="4"/>
  <c r="ADI33" i="4"/>
  <c r="ADH33" i="4"/>
  <c r="ADG33" i="4"/>
  <c r="ADF33" i="4"/>
  <c r="ADE33" i="4"/>
  <c r="AGK139" i="4"/>
  <c r="AGJ139" i="4"/>
  <c r="AGI139" i="4"/>
  <c r="AGH139" i="4"/>
  <c r="AGG139" i="4"/>
  <c r="AGF139" i="4"/>
  <c r="AGE139" i="4"/>
  <c r="AGD139" i="4"/>
  <c r="AGC139" i="4"/>
  <c r="AGB139" i="4"/>
  <c r="AGA139" i="4"/>
  <c r="AFZ139" i="4"/>
  <c r="AFY139" i="4"/>
  <c r="AFX139" i="4"/>
  <c r="AFW139" i="4"/>
  <c r="AFV139" i="4"/>
  <c r="AFU139" i="4"/>
  <c r="AFT139" i="4"/>
  <c r="AFS139" i="4"/>
  <c r="AFR139" i="4"/>
  <c r="AFQ139" i="4"/>
  <c r="AFP139" i="4"/>
  <c r="AFO139" i="4"/>
  <c r="AFN139" i="4"/>
  <c r="AFM139" i="4"/>
  <c r="AFL139" i="4"/>
  <c r="AFK139" i="4"/>
  <c r="AFJ139" i="4"/>
  <c r="AFI139" i="4"/>
  <c r="AFH139" i="4"/>
  <c r="AFG139" i="4"/>
  <c r="AFF139" i="4"/>
  <c r="AFE139" i="4"/>
  <c r="AFD139" i="4"/>
  <c r="AFC139" i="4"/>
  <c r="AFB139" i="4"/>
  <c r="AFA139" i="4"/>
  <c r="AEZ139" i="4"/>
  <c r="AEY139" i="4"/>
  <c r="AEX139" i="4"/>
  <c r="AEW139" i="4"/>
  <c r="AEV139" i="4"/>
  <c r="AEU139" i="4"/>
  <c r="AET139" i="4"/>
  <c r="AES139" i="4"/>
  <c r="AER139" i="4"/>
  <c r="AEQ139" i="4"/>
  <c r="AEP139" i="4"/>
  <c r="AEO139" i="4"/>
  <c r="AEN139" i="4"/>
  <c r="AEM139" i="4"/>
  <c r="AEL139" i="4"/>
  <c r="AEK139" i="4"/>
  <c r="AEJ139" i="4"/>
  <c r="AEI139" i="4"/>
  <c r="AEH139" i="4"/>
  <c r="AEG139" i="4"/>
  <c r="AEF139" i="4"/>
  <c r="AEE139" i="4"/>
  <c r="AED139" i="4"/>
  <c r="AEC139" i="4"/>
  <c r="AEB139" i="4"/>
  <c r="AEA139" i="4"/>
  <c r="ADZ139" i="4"/>
  <c r="ADY139" i="4"/>
  <c r="ADX139" i="4"/>
  <c r="ADW139" i="4"/>
  <c r="ADV139" i="4"/>
  <c r="ADU139" i="4"/>
  <c r="ADT139" i="4"/>
  <c r="ADS139" i="4"/>
  <c r="ADR139" i="4"/>
  <c r="ADQ139" i="4"/>
  <c r="ADP139" i="4"/>
  <c r="ADO139" i="4"/>
  <c r="ADN139" i="4"/>
  <c r="ADM139" i="4"/>
  <c r="ADL139" i="4"/>
  <c r="ADK139" i="4"/>
  <c r="ADJ139" i="4"/>
  <c r="ADI139" i="4"/>
  <c r="ADH139" i="4"/>
  <c r="ADG139" i="4"/>
  <c r="ADF139" i="4"/>
  <c r="ADE139" i="4"/>
  <c r="AGK80" i="4"/>
  <c r="AGJ80" i="4"/>
  <c r="AGI80" i="4"/>
  <c r="AGH80" i="4"/>
  <c r="AGG80" i="4"/>
  <c r="AGF80" i="4"/>
  <c r="AGE80" i="4"/>
  <c r="AGD80" i="4"/>
  <c r="AGC80" i="4"/>
  <c r="AGB80" i="4"/>
  <c r="AGA80" i="4"/>
  <c r="AFZ80" i="4"/>
  <c r="AFY80" i="4"/>
  <c r="AFX80" i="4"/>
  <c r="AFW80" i="4"/>
  <c r="AFV80" i="4"/>
  <c r="AFU80" i="4"/>
  <c r="AFT80" i="4"/>
  <c r="AFS80" i="4"/>
  <c r="AFR80" i="4"/>
  <c r="AFQ80" i="4"/>
  <c r="AFP80" i="4"/>
  <c r="AFO80" i="4"/>
  <c r="AFN80" i="4"/>
  <c r="AFM80" i="4"/>
  <c r="AFL80" i="4"/>
  <c r="AFK80" i="4"/>
  <c r="AFJ80" i="4"/>
  <c r="AFI80" i="4"/>
  <c r="AFH80" i="4"/>
  <c r="AFG80" i="4"/>
  <c r="AFF80" i="4"/>
  <c r="AFE80" i="4"/>
  <c r="AFD80" i="4"/>
  <c r="AFC80" i="4"/>
  <c r="AFB80" i="4"/>
  <c r="AFA80" i="4"/>
  <c r="AEZ80" i="4"/>
  <c r="AEY80" i="4"/>
  <c r="AEX80" i="4"/>
  <c r="AEW80" i="4"/>
  <c r="AEV80" i="4"/>
  <c r="AEU80" i="4"/>
  <c r="AET80" i="4"/>
  <c r="AES80" i="4"/>
  <c r="AER80" i="4"/>
  <c r="AEQ80" i="4"/>
  <c r="AEP80" i="4"/>
  <c r="AEO80" i="4"/>
  <c r="AEN80" i="4"/>
  <c r="AEM80" i="4"/>
  <c r="AEL80" i="4"/>
  <c r="AEK80" i="4"/>
  <c r="AEJ80" i="4"/>
  <c r="AEI80" i="4"/>
  <c r="AEH80" i="4"/>
  <c r="AEG80" i="4"/>
  <c r="AEF80" i="4"/>
  <c r="AEE80" i="4"/>
  <c r="AED80" i="4"/>
  <c r="AEC80" i="4"/>
  <c r="AEB80" i="4"/>
  <c r="AEA80" i="4"/>
  <c r="ADZ80" i="4"/>
  <c r="ADY80" i="4"/>
  <c r="ADX80" i="4"/>
  <c r="ADW80" i="4"/>
  <c r="ADV80" i="4"/>
  <c r="ADU80" i="4"/>
  <c r="ADT80" i="4"/>
  <c r="ADS80" i="4"/>
  <c r="ADR80" i="4"/>
  <c r="ADQ80" i="4"/>
  <c r="ADP80" i="4"/>
  <c r="ADO80" i="4"/>
  <c r="ADN80" i="4"/>
  <c r="ADM80" i="4"/>
  <c r="ADL80" i="4"/>
  <c r="ADK80" i="4"/>
  <c r="ADJ80" i="4"/>
  <c r="ADI80" i="4"/>
  <c r="ADH80" i="4"/>
  <c r="ADG80" i="4"/>
  <c r="ADF80" i="4"/>
  <c r="ADE80" i="4"/>
  <c r="AGK111" i="4"/>
  <c r="AGJ111" i="4"/>
  <c r="AGI111" i="4"/>
  <c r="AGH111" i="4"/>
  <c r="AGG111" i="4"/>
  <c r="AGF111" i="4"/>
  <c r="AGE111" i="4"/>
  <c r="AGD111" i="4"/>
  <c r="AGC111" i="4"/>
  <c r="AGB111" i="4"/>
  <c r="AGA111" i="4"/>
  <c r="AFZ111" i="4"/>
  <c r="AFY111" i="4"/>
  <c r="AFX111" i="4"/>
  <c r="AFW111" i="4"/>
  <c r="AFV111" i="4"/>
  <c r="AFU111" i="4"/>
  <c r="AFT111" i="4"/>
  <c r="AFS111" i="4"/>
  <c r="AFR111" i="4"/>
  <c r="AFQ111" i="4"/>
  <c r="AFP111" i="4"/>
  <c r="AFO111" i="4"/>
  <c r="AFN111" i="4"/>
  <c r="AFM111" i="4"/>
  <c r="AFL111" i="4"/>
  <c r="AFK111" i="4"/>
  <c r="AFJ111" i="4"/>
  <c r="AFI111" i="4"/>
  <c r="AFH111" i="4"/>
  <c r="AFG111" i="4"/>
  <c r="AFF111" i="4"/>
  <c r="AFE111" i="4"/>
  <c r="AFD111" i="4"/>
  <c r="AFC111" i="4"/>
  <c r="AFB111" i="4"/>
  <c r="AFA111" i="4"/>
  <c r="AEZ111" i="4"/>
  <c r="AEY111" i="4"/>
  <c r="AEX111" i="4"/>
  <c r="AEW111" i="4"/>
  <c r="AEV111" i="4"/>
  <c r="AEU111" i="4"/>
  <c r="AET111" i="4"/>
  <c r="AES111" i="4"/>
  <c r="AER111" i="4"/>
  <c r="AEQ111" i="4"/>
  <c r="AEP111" i="4"/>
  <c r="AEO111" i="4"/>
  <c r="AEN111" i="4"/>
  <c r="AEM111" i="4"/>
  <c r="AEL111" i="4"/>
  <c r="AEK111" i="4"/>
  <c r="AEJ111" i="4"/>
  <c r="AEI111" i="4"/>
  <c r="AEH111" i="4"/>
  <c r="AEG111" i="4"/>
  <c r="AEF111" i="4"/>
  <c r="AEE111" i="4"/>
  <c r="AED111" i="4"/>
  <c r="AEC111" i="4"/>
  <c r="AEB111" i="4"/>
  <c r="AEA111" i="4"/>
  <c r="ADZ111" i="4"/>
  <c r="ADY111" i="4"/>
  <c r="ADX111" i="4"/>
  <c r="ADW111" i="4"/>
  <c r="ADV111" i="4"/>
  <c r="ADU111" i="4"/>
  <c r="ADT111" i="4"/>
  <c r="ADS111" i="4"/>
  <c r="ADR111" i="4"/>
  <c r="ADQ111" i="4"/>
  <c r="ADP111" i="4"/>
  <c r="ADO111" i="4"/>
  <c r="ADN111" i="4"/>
  <c r="ADM111" i="4"/>
  <c r="ADL111" i="4"/>
  <c r="ADK111" i="4"/>
  <c r="ADJ111" i="4"/>
  <c r="ADI111" i="4"/>
  <c r="ADH111" i="4"/>
  <c r="ADG111" i="4"/>
  <c r="ADF111" i="4"/>
  <c r="ADE111" i="4"/>
  <c r="AGK85" i="4"/>
  <c r="AGJ85" i="4"/>
  <c r="AGI85" i="4"/>
  <c r="AGH85" i="4"/>
  <c r="AGG85" i="4"/>
  <c r="AGF85" i="4"/>
  <c r="AGE85" i="4"/>
  <c r="AGD85" i="4"/>
  <c r="AGC85" i="4"/>
  <c r="AGB85" i="4"/>
  <c r="AGA85" i="4"/>
  <c r="AFZ85" i="4"/>
  <c r="AFY85" i="4"/>
  <c r="AFX85" i="4"/>
  <c r="AFW85" i="4"/>
  <c r="AFV85" i="4"/>
  <c r="AFU85" i="4"/>
  <c r="AFT85" i="4"/>
  <c r="AFS85" i="4"/>
  <c r="AFR85" i="4"/>
  <c r="AFQ85" i="4"/>
  <c r="AFP85" i="4"/>
  <c r="AFO85" i="4"/>
  <c r="AFN85" i="4"/>
  <c r="AFM85" i="4"/>
  <c r="AFL85" i="4"/>
  <c r="AFK85" i="4"/>
  <c r="AFJ85" i="4"/>
  <c r="AFI85" i="4"/>
  <c r="AFH85" i="4"/>
  <c r="AFG85" i="4"/>
  <c r="AFF85" i="4"/>
  <c r="AFE85" i="4"/>
  <c r="AFD85" i="4"/>
  <c r="AFC85" i="4"/>
  <c r="AFB85" i="4"/>
  <c r="AFA85" i="4"/>
  <c r="AEZ85" i="4"/>
  <c r="AEY85" i="4"/>
  <c r="AEX85" i="4"/>
  <c r="AEW85" i="4"/>
  <c r="AEV85" i="4"/>
  <c r="AEU85" i="4"/>
  <c r="AET85" i="4"/>
  <c r="AES85" i="4"/>
  <c r="AER85" i="4"/>
  <c r="AEQ85" i="4"/>
  <c r="AEP85" i="4"/>
  <c r="AEO85" i="4"/>
  <c r="AEN85" i="4"/>
  <c r="AEM85" i="4"/>
  <c r="AEL85" i="4"/>
  <c r="AEK85" i="4"/>
  <c r="AEJ85" i="4"/>
  <c r="AEI85" i="4"/>
  <c r="AEH85" i="4"/>
  <c r="AEG85" i="4"/>
  <c r="AEF85" i="4"/>
  <c r="AEE85" i="4"/>
  <c r="AED85" i="4"/>
  <c r="AEC85" i="4"/>
  <c r="AEB85" i="4"/>
  <c r="AEA85" i="4"/>
  <c r="ADZ85" i="4"/>
  <c r="ADY85" i="4"/>
  <c r="ADX85" i="4"/>
  <c r="ADW85" i="4"/>
  <c r="ADV85" i="4"/>
  <c r="ADU85" i="4"/>
  <c r="ADT85" i="4"/>
  <c r="ADS85" i="4"/>
  <c r="ADR85" i="4"/>
  <c r="ADQ85" i="4"/>
  <c r="ADP85" i="4"/>
  <c r="ADO85" i="4"/>
  <c r="ADN85" i="4"/>
  <c r="ADM85" i="4"/>
  <c r="ADL85" i="4"/>
  <c r="ADK85" i="4"/>
  <c r="ADJ85" i="4"/>
  <c r="ADI85" i="4"/>
  <c r="ADH85" i="4"/>
  <c r="ADG85" i="4"/>
  <c r="ADF85" i="4"/>
  <c r="ADE85" i="4"/>
  <c r="AGK91" i="4"/>
  <c r="AGJ91" i="4"/>
  <c r="AGI91" i="4"/>
  <c r="AGH91" i="4"/>
  <c r="AGG91" i="4"/>
  <c r="AGF91" i="4"/>
  <c r="AGE91" i="4"/>
  <c r="AGD91" i="4"/>
  <c r="AGC91" i="4"/>
  <c r="AGB91" i="4"/>
  <c r="AGA91" i="4"/>
  <c r="AFZ91" i="4"/>
  <c r="AFY91" i="4"/>
  <c r="AFX91" i="4"/>
  <c r="AFW91" i="4"/>
  <c r="AFV91" i="4"/>
  <c r="AFU91" i="4"/>
  <c r="AFT91" i="4"/>
  <c r="AFS91" i="4"/>
  <c r="AFR91" i="4"/>
  <c r="AFQ91" i="4"/>
  <c r="AFP91" i="4"/>
  <c r="AFO91" i="4"/>
  <c r="AFN91" i="4"/>
  <c r="AFM91" i="4"/>
  <c r="AFL91" i="4"/>
  <c r="AFK91" i="4"/>
  <c r="AFJ91" i="4"/>
  <c r="AFI91" i="4"/>
  <c r="AFH91" i="4"/>
  <c r="AFG91" i="4"/>
  <c r="AFF91" i="4"/>
  <c r="AFE91" i="4"/>
  <c r="AFD91" i="4"/>
  <c r="AFC91" i="4"/>
  <c r="AFB91" i="4"/>
  <c r="AFA91" i="4"/>
  <c r="AEZ91" i="4"/>
  <c r="AEY91" i="4"/>
  <c r="AEX91" i="4"/>
  <c r="AEW91" i="4"/>
  <c r="AEV91" i="4"/>
  <c r="AEU91" i="4"/>
  <c r="AET91" i="4"/>
  <c r="AES91" i="4"/>
  <c r="AER91" i="4"/>
  <c r="AEQ91" i="4"/>
  <c r="AEP91" i="4"/>
  <c r="AEO91" i="4"/>
  <c r="AEN91" i="4"/>
  <c r="AEM91" i="4"/>
  <c r="AEL91" i="4"/>
  <c r="AEK91" i="4"/>
  <c r="AEJ91" i="4"/>
  <c r="AEI91" i="4"/>
  <c r="AEH91" i="4"/>
  <c r="AEG91" i="4"/>
  <c r="AEF91" i="4"/>
  <c r="AEE91" i="4"/>
  <c r="AED91" i="4"/>
  <c r="AEC91" i="4"/>
  <c r="AEB91" i="4"/>
  <c r="AEA91" i="4"/>
  <c r="ADZ91" i="4"/>
  <c r="ADY91" i="4"/>
  <c r="ADX91" i="4"/>
  <c r="ADW91" i="4"/>
  <c r="ADV91" i="4"/>
  <c r="ADU91" i="4"/>
  <c r="ADT91" i="4"/>
  <c r="ADS91" i="4"/>
  <c r="ADR91" i="4"/>
  <c r="ADQ91" i="4"/>
  <c r="ADP91" i="4"/>
  <c r="ADO91" i="4"/>
  <c r="ADN91" i="4"/>
  <c r="ADM91" i="4"/>
  <c r="ADL91" i="4"/>
  <c r="ADK91" i="4"/>
  <c r="ADJ91" i="4"/>
  <c r="ADI91" i="4"/>
  <c r="ADH91" i="4"/>
  <c r="ADG91" i="4"/>
  <c r="ADF91" i="4"/>
  <c r="ADE91" i="4"/>
  <c r="AGK144" i="4"/>
  <c r="AGJ144" i="4"/>
  <c r="AGI144" i="4"/>
  <c r="AGH144" i="4"/>
  <c r="AGG144" i="4"/>
  <c r="AGF144" i="4"/>
  <c r="AGE144" i="4"/>
  <c r="AGD144" i="4"/>
  <c r="AGC144" i="4"/>
  <c r="AGB144" i="4"/>
  <c r="AGA144" i="4"/>
  <c r="AFZ144" i="4"/>
  <c r="AFY144" i="4"/>
  <c r="AFX144" i="4"/>
  <c r="AFW144" i="4"/>
  <c r="AFV144" i="4"/>
  <c r="AFU144" i="4"/>
  <c r="AFT144" i="4"/>
  <c r="AFS144" i="4"/>
  <c r="AFR144" i="4"/>
  <c r="AFQ144" i="4"/>
  <c r="AFP144" i="4"/>
  <c r="AFO144" i="4"/>
  <c r="AFN144" i="4"/>
  <c r="AFM144" i="4"/>
  <c r="AFL144" i="4"/>
  <c r="AFK144" i="4"/>
  <c r="AFJ144" i="4"/>
  <c r="AFI144" i="4"/>
  <c r="AFH144" i="4"/>
  <c r="AFG144" i="4"/>
  <c r="AFF144" i="4"/>
  <c r="AFE144" i="4"/>
  <c r="AFD144" i="4"/>
  <c r="AFC144" i="4"/>
  <c r="AFB144" i="4"/>
  <c r="AFA144" i="4"/>
  <c r="AEZ144" i="4"/>
  <c r="AEY144" i="4"/>
  <c r="AEX144" i="4"/>
  <c r="AEW144" i="4"/>
  <c r="AEV144" i="4"/>
  <c r="AEU144" i="4"/>
  <c r="AET144" i="4"/>
  <c r="AES144" i="4"/>
  <c r="AER144" i="4"/>
  <c r="AEQ144" i="4"/>
  <c r="AEP144" i="4"/>
  <c r="AEO144" i="4"/>
  <c r="AEN144" i="4"/>
  <c r="AEM144" i="4"/>
  <c r="AEL144" i="4"/>
  <c r="AEK144" i="4"/>
  <c r="AEJ144" i="4"/>
  <c r="AEI144" i="4"/>
  <c r="AEH144" i="4"/>
  <c r="AEG144" i="4"/>
  <c r="AEF144" i="4"/>
  <c r="AEE144" i="4"/>
  <c r="AED144" i="4"/>
  <c r="AEC144" i="4"/>
  <c r="AEB144" i="4"/>
  <c r="AEA144" i="4"/>
  <c r="ADZ144" i="4"/>
  <c r="ADY144" i="4"/>
  <c r="ADX144" i="4"/>
  <c r="ADW144" i="4"/>
  <c r="ADV144" i="4"/>
  <c r="ADU144" i="4"/>
  <c r="ADT144" i="4"/>
  <c r="ADS144" i="4"/>
  <c r="ADR144" i="4"/>
  <c r="ADQ144" i="4"/>
  <c r="ADP144" i="4"/>
  <c r="ADO144" i="4"/>
  <c r="ADN144" i="4"/>
  <c r="ADM144" i="4"/>
  <c r="ADL144" i="4"/>
  <c r="ADK144" i="4"/>
  <c r="ADJ144" i="4"/>
  <c r="ADI144" i="4"/>
  <c r="ADH144" i="4"/>
  <c r="ADG144" i="4"/>
  <c r="ADF144" i="4"/>
  <c r="ADE144" i="4"/>
  <c r="AGK138" i="4"/>
  <c r="AGJ138" i="4"/>
  <c r="AGI138" i="4"/>
  <c r="AGH138" i="4"/>
  <c r="AGG138" i="4"/>
  <c r="AGF138" i="4"/>
  <c r="AGE138" i="4"/>
  <c r="AGD138" i="4"/>
  <c r="AGC138" i="4"/>
  <c r="AGB138" i="4"/>
  <c r="AGA138" i="4"/>
  <c r="AFZ138" i="4"/>
  <c r="AFY138" i="4"/>
  <c r="AFX138" i="4"/>
  <c r="AFW138" i="4"/>
  <c r="AFV138" i="4"/>
  <c r="AFU138" i="4"/>
  <c r="AFT138" i="4"/>
  <c r="AFS138" i="4"/>
  <c r="AFR138" i="4"/>
  <c r="AFQ138" i="4"/>
  <c r="AFP138" i="4"/>
  <c r="AFO138" i="4"/>
  <c r="AFN138" i="4"/>
  <c r="AFM138" i="4"/>
  <c r="AFL138" i="4"/>
  <c r="AFK138" i="4"/>
  <c r="AFJ138" i="4"/>
  <c r="AFI138" i="4"/>
  <c r="AFH138" i="4"/>
  <c r="AFG138" i="4"/>
  <c r="AFF138" i="4"/>
  <c r="AFE138" i="4"/>
  <c r="AFD138" i="4"/>
  <c r="AFC138" i="4"/>
  <c r="AFB138" i="4"/>
  <c r="AFA138" i="4"/>
  <c r="AEZ138" i="4"/>
  <c r="AEY138" i="4"/>
  <c r="AEX138" i="4"/>
  <c r="AEW138" i="4"/>
  <c r="AEV138" i="4"/>
  <c r="AEU138" i="4"/>
  <c r="AET138" i="4"/>
  <c r="AES138" i="4"/>
  <c r="AER138" i="4"/>
  <c r="AEQ138" i="4"/>
  <c r="AEP138" i="4"/>
  <c r="AEO138" i="4"/>
  <c r="AEN138" i="4"/>
  <c r="AEM138" i="4"/>
  <c r="AEL138" i="4"/>
  <c r="AEK138" i="4"/>
  <c r="AEJ138" i="4"/>
  <c r="AEI138" i="4"/>
  <c r="AEH138" i="4"/>
  <c r="AEG138" i="4"/>
  <c r="AEF138" i="4"/>
  <c r="AEE138" i="4"/>
  <c r="AED138" i="4"/>
  <c r="AEC138" i="4"/>
  <c r="AEB138" i="4"/>
  <c r="AEA138" i="4"/>
  <c r="ADZ138" i="4"/>
  <c r="ADY138" i="4"/>
  <c r="ADX138" i="4"/>
  <c r="ADW138" i="4"/>
  <c r="ADV138" i="4"/>
  <c r="ADU138" i="4"/>
  <c r="ADT138" i="4"/>
  <c r="ADS138" i="4"/>
  <c r="ADR138" i="4"/>
  <c r="ADQ138" i="4"/>
  <c r="ADP138" i="4"/>
  <c r="ADO138" i="4"/>
  <c r="ADN138" i="4"/>
  <c r="ADM138" i="4"/>
  <c r="ADL138" i="4"/>
  <c r="ADK138" i="4"/>
  <c r="ADJ138" i="4"/>
  <c r="ADI138" i="4"/>
  <c r="ADH138" i="4"/>
  <c r="ADG138" i="4"/>
  <c r="ADF138" i="4"/>
  <c r="ADE138" i="4"/>
  <c r="AGK83" i="4"/>
  <c r="AGJ83" i="4"/>
  <c r="AGI83" i="4"/>
  <c r="AGH83" i="4"/>
  <c r="AGG83" i="4"/>
  <c r="AGF83" i="4"/>
  <c r="AGE83" i="4"/>
  <c r="AGD83" i="4"/>
  <c r="AGC83" i="4"/>
  <c r="AGB83" i="4"/>
  <c r="AGA83" i="4"/>
  <c r="AFZ83" i="4"/>
  <c r="AFY83" i="4"/>
  <c r="AFX83" i="4"/>
  <c r="AFW83" i="4"/>
  <c r="AFV83" i="4"/>
  <c r="AFU83" i="4"/>
  <c r="AFT83" i="4"/>
  <c r="AFS83" i="4"/>
  <c r="AFR83" i="4"/>
  <c r="AFQ83" i="4"/>
  <c r="AFP83" i="4"/>
  <c r="AFO83" i="4"/>
  <c r="AFN83" i="4"/>
  <c r="AFM83" i="4"/>
  <c r="AFL83" i="4"/>
  <c r="AFK83" i="4"/>
  <c r="AFJ83" i="4"/>
  <c r="AFI83" i="4"/>
  <c r="AFH83" i="4"/>
  <c r="AFG83" i="4"/>
  <c r="AFF83" i="4"/>
  <c r="AFE83" i="4"/>
  <c r="AFD83" i="4"/>
  <c r="AFC83" i="4"/>
  <c r="AFB83" i="4"/>
  <c r="AFA83" i="4"/>
  <c r="AEZ83" i="4"/>
  <c r="AEY83" i="4"/>
  <c r="AEX83" i="4"/>
  <c r="AEW83" i="4"/>
  <c r="AEV83" i="4"/>
  <c r="AEU83" i="4"/>
  <c r="AET83" i="4"/>
  <c r="AES83" i="4"/>
  <c r="AER83" i="4"/>
  <c r="AEQ83" i="4"/>
  <c r="AEP83" i="4"/>
  <c r="AEO83" i="4"/>
  <c r="AEN83" i="4"/>
  <c r="AEM83" i="4"/>
  <c r="AEL83" i="4"/>
  <c r="AEK83" i="4"/>
  <c r="AEJ83" i="4"/>
  <c r="AEI83" i="4"/>
  <c r="AEH83" i="4"/>
  <c r="AEG83" i="4"/>
  <c r="AEF83" i="4"/>
  <c r="AEE83" i="4"/>
  <c r="AED83" i="4"/>
  <c r="AEC83" i="4"/>
  <c r="AEB83" i="4"/>
  <c r="AEA83" i="4"/>
  <c r="ADZ83" i="4"/>
  <c r="ADY83" i="4"/>
  <c r="ADX83" i="4"/>
  <c r="ADW83" i="4"/>
  <c r="ADV83" i="4"/>
  <c r="ADU83" i="4"/>
  <c r="ADT83" i="4"/>
  <c r="ADS83" i="4"/>
  <c r="ADR83" i="4"/>
  <c r="ADQ83" i="4"/>
  <c r="ADP83" i="4"/>
  <c r="ADO83" i="4"/>
  <c r="ADN83" i="4"/>
  <c r="ADM83" i="4"/>
  <c r="ADL83" i="4"/>
  <c r="ADK83" i="4"/>
  <c r="ADJ83" i="4"/>
  <c r="ADI83" i="4"/>
  <c r="ADH83" i="4"/>
  <c r="ADG83" i="4"/>
  <c r="ADF83" i="4"/>
  <c r="ADE83" i="4"/>
  <c r="AGK98" i="4"/>
  <c r="AGJ98" i="4"/>
  <c r="AGI98" i="4"/>
  <c r="AGH98" i="4"/>
  <c r="AGG98" i="4"/>
  <c r="AGF98" i="4"/>
  <c r="AGE98" i="4"/>
  <c r="AGD98" i="4"/>
  <c r="AGC98" i="4"/>
  <c r="AGB98" i="4"/>
  <c r="AGA98" i="4"/>
  <c r="AFZ98" i="4"/>
  <c r="AFY98" i="4"/>
  <c r="AFX98" i="4"/>
  <c r="AFW98" i="4"/>
  <c r="AFV98" i="4"/>
  <c r="AFU98" i="4"/>
  <c r="AFT98" i="4"/>
  <c r="AFS98" i="4"/>
  <c r="AFR98" i="4"/>
  <c r="AFQ98" i="4"/>
  <c r="AFP98" i="4"/>
  <c r="AFO98" i="4"/>
  <c r="AFN98" i="4"/>
  <c r="AFM98" i="4"/>
  <c r="AFL98" i="4"/>
  <c r="AFK98" i="4"/>
  <c r="AFJ98" i="4"/>
  <c r="AFI98" i="4"/>
  <c r="AFH98" i="4"/>
  <c r="AFG98" i="4"/>
  <c r="AFF98" i="4"/>
  <c r="AFE98" i="4"/>
  <c r="AFD98" i="4"/>
  <c r="AFC98" i="4"/>
  <c r="AFB98" i="4"/>
  <c r="AFA98" i="4"/>
  <c r="AEZ98" i="4"/>
  <c r="AEY98" i="4"/>
  <c r="AEX98" i="4"/>
  <c r="AEW98" i="4"/>
  <c r="AEV98" i="4"/>
  <c r="AEU98" i="4"/>
  <c r="AET98" i="4"/>
  <c r="AES98" i="4"/>
  <c r="AER98" i="4"/>
  <c r="AEQ98" i="4"/>
  <c r="AEP98" i="4"/>
  <c r="AEO98" i="4"/>
  <c r="AEN98" i="4"/>
  <c r="AEM98" i="4"/>
  <c r="AEL98" i="4"/>
  <c r="AEK98" i="4"/>
  <c r="AEJ98" i="4"/>
  <c r="AEI98" i="4"/>
  <c r="AEH98" i="4"/>
  <c r="AEG98" i="4"/>
  <c r="AEF98" i="4"/>
  <c r="AEE98" i="4"/>
  <c r="AED98" i="4"/>
  <c r="AEC98" i="4"/>
  <c r="AEB98" i="4"/>
  <c r="AEA98" i="4"/>
  <c r="ADZ98" i="4"/>
  <c r="ADY98" i="4"/>
  <c r="ADX98" i="4"/>
  <c r="ADW98" i="4"/>
  <c r="ADV98" i="4"/>
  <c r="ADU98" i="4"/>
  <c r="ADT98" i="4"/>
  <c r="ADS98" i="4"/>
  <c r="ADR98" i="4"/>
  <c r="ADQ98" i="4"/>
  <c r="ADP98" i="4"/>
  <c r="ADO98" i="4"/>
  <c r="ADN98" i="4"/>
  <c r="ADM98" i="4"/>
  <c r="ADL98" i="4"/>
  <c r="ADK98" i="4"/>
  <c r="ADJ98" i="4"/>
  <c r="ADI98" i="4"/>
  <c r="ADH98" i="4"/>
  <c r="ADG98" i="4"/>
  <c r="ADF98" i="4"/>
  <c r="ADE98" i="4"/>
  <c r="AGK42" i="4"/>
  <c r="AGJ42" i="4"/>
  <c r="AGI42" i="4"/>
  <c r="AGH42" i="4"/>
  <c r="AGG42" i="4"/>
  <c r="AGF42" i="4"/>
  <c r="AGE42" i="4"/>
  <c r="AGD42" i="4"/>
  <c r="AGC42" i="4"/>
  <c r="AGB42" i="4"/>
  <c r="AGA42" i="4"/>
  <c r="AFZ42" i="4"/>
  <c r="AFY42" i="4"/>
  <c r="AFX42" i="4"/>
  <c r="AFW42" i="4"/>
  <c r="AFV42" i="4"/>
  <c r="AFU42" i="4"/>
  <c r="AFT42" i="4"/>
  <c r="AFS42" i="4"/>
  <c r="AFR42" i="4"/>
  <c r="AFQ42" i="4"/>
  <c r="AFP42" i="4"/>
  <c r="AFO42" i="4"/>
  <c r="AFN42" i="4"/>
  <c r="AFM42" i="4"/>
  <c r="AFL42" i="4"/>
  <c r="AFK42" i="4"/>
  <c r="AFJ42" i="4"/>
  <c r="AFI42" i="4"/>
  <c r="AFH42" i="4"/>
  <c r="AFG42" i="4"/>
  <c r="AFF42" i="4"/>
  <c r="AFE42" i="4"/>
  <c r="AFD42" i="4"/>
  <c r="AFC42" i="4"/>
  <c r="AFB42" i="4"/>
  <c r="AFA42" i="4"/>
  <c r="AEZ42" i="4"/>
  <c r="AEY42" i="4"/>
  <c r="AEX42" i="4"/>
  <c r="AEW42" i="4"/>
  <c r="AEV42" i="4"/>
  <c r="AEU42" i="4"/>
  <c r="AET42" i="4"/>
  <c r="AES42" i="4"/>
  <c r="AER42" i="4"/>
  <c r="AEQ42" i="4"/>
  <c r="AEP42" i="4"/>
  <c r="AEO42" i="4"/>
  <c r="AEN42" i="4"/>
  <c r="AEM42" i="4"/>
  <c r="AEL42" i="4"/>
  <c r="AEK42" i="4"/>
  <c r="AEJ42" i="4"/>
  <c r="AEI42" i="4"/>
  <c r="AEH42" i="4"/>
  <c r="AEG42" i="4"/>
  <c r="AEF42" i="4"/>
  <c r="AEE42" i="4"/>
  <c r="AED42" i="4"/>
  <c r="AEC42" i="4"/>
  <c r="AEB42" i="4"/>
  <c r="AEA42" i="4"/>
  <c r="ADZ42" i="4"/>
  <c r="ADY42" i="4"/>
  <c r="ADX42" i="4"/>
  <c r="ADW42" i="4"/>
  <c r="ADV42" i="4"/>
  <c r="ADU42" i="4"/>
  <c r="ADT42" i="4"/>
  <c r="ADS42" i="4"/>
  <c r="ADR42" i="4"/>
  <c r="ADQ42" i="4"/>
  <c r="ADP42" i="4"/>
  <c r="ADO42" i="4"/>
  <c r="ADN42" i="4"/>
  <c r="ADM42" i="4"/>
  <c r="ADL42" i="4"/>
  <c r="ADK42" i="4"/>
  <c r="ADJ42" i="4"/>
  <c r="ADI42" i="4"/>
  <c r="ADH42" i="4"/>
  <c r="ADG42" i="4"/>
  <c r="ADF42" i="4"/>
  <c r="ADE42" i="4"/>
  <c r="AGK12" i="4"/>
  <c r="AGJ12" i="4"/>
  <c r="AGI12" i="4"/>
  <c r="AGH12" i="4"/>
  <c r="AGG12" i="4"/>
  <c r="AGF12" i="4"/>
  <c r="AGE12" i="4"/>
  <c r="AGD12" i="4"/>
  <c r="AGC12" i="4"/>
  <c r="AGB12" i="4"/>
  <c r="AGA12" i="4"/>
  <c r="AFZ12" i="4"/>
  <c r="AFY12" i="4"/>
  <c r="AFX12" i="4"/>
  <c r="AFW12" i="4"/>
  <c r="AFV12" i="4"/>
  <c r="AFU12" i="4"/>
  <c r="AFT12" i="4"/>
  <c r="AFS12" i="4"/>
  <c r="AFR12" i="4"/>
  <c r="AFQ12" i="4"/>
  <c r="AFP12" i="4"/>
  <c r="AFO12" i="4"/>
  <c r="AFN12" i="4"/>
  <c r="AFM12" i="4"/>
  <c r="AFL12" i="4"/>
  <c r="AFK12" i="4"/>
  <c r="AFJ12" i="4"/>
  <c r="AFI12" i="4"/>
  <c r="AFH12" i="4"/>
  <c r="AFG12" i="4"/>
  <c r="AFF12" i="4"/>
  <c r="AFE12" i="4"/>
  <c r="AFD12" i="4"/>
  <c r="AFC12" i="4"/>
  <c r="AFB12" i="4"/>
  <c r="AFA12" i="4"/>
  <c r="AEZ12" i="4"/>
  <c r="AEY12" i="4"/>
  <c r="AEX12" i="4"/>
  <c r="AEW12" i="4"/>
  <c r="AEV12" i="4"/>
  <c r="AEU12" i="4"/>
  <c r="AET12" i="4"/>
  <c r="AES12" i="4"/>
  <c r="AER12" i="4"/>
  <c r="AEQ12" i="4"/>
  <c r="AEP12" i="4"/>
  <c r="AEO12" i="4"/>
  <c r="AEN12" i="4"/>
  <c r="AEM12" i="4"/>
  <c r="AEL12" i="4"/>
  <c r="AEK12" i="4"/>
  <c r="AEJ12" i="4"/>
  <c r="AEI12" i="4"/>
  <c r="AEH12" i="4"/>
  <c r="AEG12" i="4"/>
  <c r="AEF12" i="4"/>
  <c r="AEE12" i="4"/>
  <c r="AED12" i="4"/>
  <c r="AEC12" i="4"/>
  <c r="AEB12" i="4"/>
  <c r="AEA12" i="4"/>
  <c r="ADZ12" i="4"/>
  <c r="ADY12" i="4"/>
  <c r="ADX12" i="4"/>
  <c r="ADW12" i="4"/>
  <c r="ADV12" i="4"/>
  <c r="ADU12" i="4"/>
  <c r="ADT12" i="4"/>
  <c r="ADS12" i="4"/>
  <c r="ADR12" i="4"/>
  <c r="ADQ12" i="4"/>
  <c r="ADP12" i="4"/>
  <c r="ADO12" i="4"/>
  <c r="ADN12" i="4"/>
  <c r="ADM12" i="4"/>
  <c r="ADL12" i="4"/>
  <c r="ADK12" i="4"/>
  <c r="ADJ12" i="4"/>
  <c r="ADI12" i="4"/>
  <c r="ADH12" i="4"/>
  <c r="ADG12" i="4"/>
  <c r="ADF12" i="4"/>
  <c r="ADE12" i="4"/>
  <c r="AGK146" i="4"/>
  <c r="AGJ146" i="4"/>
  <c r="AGI146" i="4"/>
  <c r="AGH146" i="4"/>
  <c r="AGG146" i="4"/>
  <c r="AGF146" i="4"/>
  <c r="AGE146" i="4"/>
  <c r="AGD146" i="4"/>
  <c r="AGC146" i="4"/>
  <c r="AGB146" i="4"/>
  <c r="AGA146" i="4"/>
  <c r="AFZ146" i="4"/>
  <c r="AFY146" i="4"/>
  <c r="AFX146" i="4"/>
  <c r="AFW146" i="4"/>
  <c r="AFV146" i="4"/>
  <c r="AFU146" i="4"/>
  <c r="AFT146" i="4"/>
  <c r="AFS146" i="4"/>
  <c r="AFR146" i="4"/>
  <c r="AFQ146" i="4"/>
  <c r="AFP146" i="4"/>
  <c r="AFO146" i="4"/>
  <c r="AFN146" i="4"/>
  <c r="AFM146" i="4"/>
  <c r="AFL146" i="4"/>
  <c r="AFK146" i="4"/>
  <c r="AFJ146" i="4"/>
  <c r="AFI146" i="4"/>
  <c r="AFH146" i="4"/>
  <c r="AFG146" i="4"/>
  <c r="AFF146" i="4"/>
  <c r="AFE146" i="4"/>
  <c r="AFD146" i="4"/>
  <c r="AFC146" i="4"/>
  <c r="AFB146" i="4"/>
  <c r="AFA146" i="4"/>
  <c r="AEZ146" i="4"/>
  <c r="AEY146" i="4"/>
  <c r="AEX146" i="4"/>
  <c r="AEW146" i="4"/>
  <c r="AEV146" i="4"/>
  <c r="AEU146" i="4"/>
  <c r="AET146" i="4"/>
  <c r="AES146" i="4"/>
  <c r="AER146" i="4"/>
  <c r="AEQ146" i="4"/>
  <c r="AEP146" i="4"/>
  <c r="AEO146" i="4"/>
  <c r="AEN146" i="4"/>
  <c r="AEM146" i="4"/>
  <c r="AEL146" i="4"/>
  <c r="AEK146" i="4"/>
  <c r="AEJ146" i="4"/>
  <c r="AEI146" i="4"/>
  <c r="AEH146" i="4"/>
  <c r="AEG146" i="4"/>
  <c r="AEF146" i="4"/>
  <c r="AEE146" i="4"/>
  <c r="AED146" i="4"/>
  <c r="AEC146" i="4"/>
  <c r="AEB146" i="4"/>
  <c r="AEA146" i="4"/>
  <c r="ADZ146" i="4"/>
  <c r="ADY146" i="4"/>
  <c r="ADX146" i="4"/>
  <c r="ADW146" i="4"/>
  <c r="ADV146" i="4"/>
  <c r="ADU146" i="4"/>
  <c r="ADT146" i="4"/>
  <c r="ADS146" i="4"/>
  <c r="ADR146" i="4"/>
  <c r="ADQ146" i="4"/>
  <c r="ADP146" i="4"/>
  <c r="ADO146" i="4"/>
  <c r="ADN146" i="4"/>
  <c r="ADM146" i="4"/>
  <c r="ADL146" i="4"/>
  <c r="ADK146" i="4"/>
  <c r="ADJ146" i="4"/>
  <c r="ADI146" i="4"/>
  <c r="ADH146" i="4"/>
  <c r="ADG146" i="4"/>
  <c r="ADF146" i="4"/>
  <c r="ADE146" i="4"/>
  <c r="AGK87" i="4"/>
  <c r="AGJ87" i="4"/>
  <c r="AGI87" i="4"/>
  <c r="AGH87" i="4"/>
  <c r="AGG87" i="4"/>
  <c r="AGF87" i="4"/>
  <c r="AGE87" i="4"/>
  <c r="AGD87" i="4"/>
  <c r="AGC87" i="4"/>
  <c r="AGB87" i="4"/>
  <c r="AGA87" i="4"/>
  <c r="AFZ87" i="4"/>
  <c r="AFY87" i="4"/>
  <c r="AFX87" i="4"/>
  <c r="AFW87" i="4"/>
  <c r="AFV87" i="4"/>
  <c r="AFU87" i="4"/>
  <c r="AFT87" i="4"/>
  <c r="AFS87" i="4"/>
  <c r="AFR87" i="4"/>
  <c r="AFQ87" i="4"/>
  <c r="AFP87" i="4"/>
  <c r="AFO87" i="4"/>
  <c r="AFN87" i="4"/>
  <c r="AFM87" i="4"/>
  <c r="AFL87" i="4"/>
  <c r="AFK87" i="4"/>
  <c r="AFJ87" i="4"/>
  <c r="AFI87" i="4"/>
  <c r="AFH87" i="4"/>
  <c r="AFG87" i="4"/>
  <c r="AFF87" i="4"/>
  <c r="AFE87" i="4"/>
  <c r="AFD87" i="4"/>
  <c r="AFC87" i="4"/>
  <c r="AFB87" i="4"/>
  <c r="AFA87" i="4"/>
  <c r="AEZ87" i="4"/>
  <c r="AEY87" i="4"/>
  <c r="AEX87" i="4"/>
  <c r="AEW87" i="4"/>
  <c r="AEV87" i="4"/>
  <c r="AEU87" i="4"/>
  <c r="AET87" i="4"/>
  <c r="AES87" i="4"/>
  <c r="AER87" i="4"/>
  <c r="AEQ87" i="4"/>
  <c r="AEP87" i="4"/>
  <c r="AEO87" i="4"/>
  <c r="AEN87" i="4"/>
  <c r="AEM87" i="4"/>
  <c r="AEL87" i="4"/>
  <c r="AEK87" i="4"/>
  <c r="AEJ87" i="4"/>
  <c r="AEI87" i="4"/>
  <c r="AEH87" i="4"/>
  <c r="AEG87" i="4"/>
  <c r="AEF87" i="4"/>
  <c r="AEE87" i="4"/>
  <c r="AED87" i="4"/>
  <c r="AEC87" i="4"/>
  <c r="AEB87" i="4"/>
  <c r="AEA87" i="4"/>
  <c r="ADZ87" i="4"/>
  <c r="ADY87" i="4"/>
  <c r="ADX87" i="4"/>
  <c r="ADW87" i="4"/>
  <c r="ADV87" i="4"/>
  <c r="ADU87" i="4"/>
  <c r="ADT87" i="4"/>
  <c r="ADS87" i="4"/>
  <c r="ADR87" i="4"/>
  <c r="ADQ87" i="4"/>
  <c r="ADP87" i="4"/>
  <c r="ADO87" i="4"/>
  <c r="ADN87" i="4"/>
  <c r="ADM87" i="4"/>
  <c r="ADL87" i="4"/>
  <c r="ADK87" i="4"/>
  <c r="ADJ87" i="4"/>
  <c r="ADI87" i="4"/>
  <c r="ADH87" i="4"/>
  <c r="ADG87" i="4"/>
  <c r="ADF87" i="4"/>
  <c r="ADE87" i="4"/>
  <c r="AGK89" i="4"/>
  <c r="AGJ89" i="4"/>
  <c r="AGI89" i="4"/>
  <c r="AGH89" i="4"/>
  <c r="AGG89" i="4"/>
  <c r="AGF89" i="4"/>
  <c r="AGE89" i="4"/>
  <c r="AGD89" i="4"/>
  <c r="AGC89" i="4"/>
  <c r="AGB89" i="4"/>
  <c r="AGA89" i="4"/>
  <c r="AFZ89" i="4"/>
  <c r="AFY89" i="4"/>
  <c r="AFX89" i="4"/>
  <c r="AFW89" i="4"/>
  <c r="AFV89" i="4"/>
  <c r="AFU89" i="4"/>
  <c r="AFT89" i="4"/>
  <c r="AFS89" i="4"/>
  <c r="AFR89" i="4"/>
  <c r="AFQ89" i="4"/>
  <c r="AFP89" i="4"/>
  <c r="AFO89" i="4"/>
  <c r="AFN89" i="4"/>
  <c r="AFM89" i="4"/>
  <c r="AFL89" i="4"/>
  <c r="AFK89" i="4"/>
  <c r="AFJ89" i="4"/>
  <c r="AFI89" i="4"/>
  <c r="AFH89" i="4"/>
  <c r="AFG89" i="4"/>
  <c r="AFF89" i="4"/>
  <c r="AFE89" i="4"/>
  <c r="AFD89" i="4"/>
  <c r="AFC89" i="4"/>
  <c r="AFB89" i="4"/>
  <c r="AFA89" i="4"/>
  <c r="AEZ89" i="4"/>
  <c r="AEY89" i="4"/>
  <c r="AEX89" i="4"/>
  <c r="AEW89" i="4"/>
  <c r="AEV89" i="4"/>
  <c r="AEU89" i="4"/>
  <c r="AET89" i="4"/>
  <c r="AES89" i="4"/>
  <c r="AER89" i="4"/>
  <c r="AEQ89" i="4"/>
  <c r="AEP89" i="4"/>
  <c r="AEO89" i="4"/>
  <c r="AEN89" i="4"/>
  <c r="AEM89" i="4"/>
  <c r="AEL89" i="4"/>
  <c r="AEK89" i="4"/>
  <c r="AEJ89" i="4"/>
  <c r="AEI89" i="4"/>
  <c r="AEH89" i="4"/>
  <c r="AEG89" i="4"/>
  <c r="AEF89" i="4"/>
  <c r="AEE89" i="4"/>
  <c r="AED89" i="4"/>
  <c r="AEC89" i="4"/>
  <c r="AEB89" i="4"/>
  <c r="AEA89" i="4"/>
  <c r="ADZ89" i="4"/>
  <c r="ADY89" i="4"/>
  <c r="ADX89" i="4"/>
  <c r="ADW89" i="4"/>
  <c r="ADV89" i="4"/>
  <c r="ADU89" i="4"/>
  <c r="ADT89" i="4"/>
  <c r="ADS89" i="4"/>
  <c r="ADR89" i="4"/>
  <c r="ADQ89" i="4"/>
  <c r="ADP89" i="4"/>
  <c r="ADO89" i="4"/>
  <c r="ADN89" i="4"/>
  <c r="ADM89" i="4"/>
  <c r="ADL89" i="4"/>
  <c r="ADK89" i="4"/>
  <c r="ADJ89" i="4"/>
  <c r="ADI89" i="4"/>
  <c r="ADH89" i="4"/>
  <c r="ADG89" i="4"/>
  <c r="ADF89" i="4"/>
  <c r="ADE89" i="4"/>
  <c r="AGK123" i="4"/>
  <c r="AGJ123" i="4"/>
  <c r="AGI123" i="4"/>
  <c r="AGH123" i="4"/>
  <c r="AGG123" i="4"/>
  <c r="AGF123" i="4"/>
  <c r="AGE123" i="4"/>
  <c r="AGD123" i="4"/>
  <c r="AGC123" i="4"/>
  <c r="AGB123" i="4"/>
  <c r="AGA123" i="4"/>
  <c r="AFZ123" i="4"/>
  <c r="AFY123" i="4"/>
  <c r="AFX123" i="4"/>
  <c r="AFW123" i="4"/>
  <c r="AFV123" i="4"/>
  <c r="AFU123" i="4"/>
  <c r="AFT123" i="4"/>
  <c r="AFS123" i="4"/>
  <c r="AFR123" i="4"/>
  <c r="AFQ123" i="4"/>
  <c r="AFP123" i="4"/>
  <c r="AFO123" i="4"/>
  <c r="AFN123" i="4"/>
  <c r="AFM123" i="4"/>
  <c r="AFL123" i="4"/>
  <c r="AFK123" i="4"/>
  <c r="AFJ123" i="4"/>
  <c r="AFI123" i="4"/>
  <c r="AFH123" i="4"/>
  <c r="AFG123" i="4"/>
  <c r="AFF123" i="4"/>
  <c r="AFE123" i="4"/>
  <c r="AFD123" i="4"/>
  <c r="AFC123" i="4"/>
  <c r="AFB123" i="4"/>
  <c r="AFA123" i="4"/>
  <c r="AEZ123" i="4"/>
  <c r="AEY123" i="4"/>
  <c r="AEX123" i="4"/>
  <c r="AEW123" i="4"/>
  <c r="AEV123" i="4"/>
  <c r="AEU123" i="4"/>
  <c r="AET123" i="4"/>
  <c r="AES123" i="4"/>
  <c r="AER123" i="4"/>
  <c r="AEQ123" i="4"/>
  <c r="AEP123" i="4"/>
  <c r="AEO123" i="4"/>
  <c r="AEN123" i="4"/>
  <c r="AEM123" i="4"/>
  <c r="AEL123" i="4"/>
  <c r="AEK123" i="4"/>
  <c r="AEJ123" i="4"/>
  <c r="AEI123" i="4"/>
  <c r="AEH123" i="4"/>
  <c r="AEG123" i="4"/>
  <c r="AEF123" i="4"/>
  <c r="AEE123" i="4"/>
  <c r="AED123" i="4"/>
  <c r="AEC123" i="4"/>
  <c r="AEB123" i="4"/>
  <c r="AEA123" i="4"/>
  <c r="ADZ123" i="4"/>
  <c r="ADY123" i="4"/>
  <c r="ADX123" i="4"/>
  <c r="ADW123" i="4"/>
  <c r="ADV123" i="4"/>
  <c r="ADU123" i="4"/>
  <c r="ADT123" i="4"/>
  <c r="ADS123" i="4"/>
  <c r="ADR123" i="4"/>
  <c r="ADQ123" i="4"/>
  <c r="ADP123" i="4"/>
  <c r="ADO123" i="4"/>
  <c r="ADN123" i="4"/>
  <c r="ADM123" i="4"/>
  <c r="ADL123" i="4"/>
  <c r="ADK123" i="4"/>
  <c r="ADJ123" i="4"/>
  <c r="ADI123" i="4"/>
  <c r="ADH123" i="4"/>
  <c r="ADG123" i="4"/>
  <c r="ADF123" i="4"/>
  <c r="ADE123" i="4"/>
  <c r="AGK128" i="4"/>
  <c r="AGJ128" i="4"/>
  <c r="AGI128" i="4"/>
  <c r="AGH128" i="4"/>
  <c r="AGG128" i="4"/>
  <c r="AGF128" i="4"/>
  <c r="AGE128" i="4"/>
  <c r="AGD128" i="4"/>
  <c r="AGC128" i="4"/>
  <c r="AGB128" i="4"/>
  <c r="AGA128" i="4"/>
  <c r="AFZ128" i="4"/>
  <c r="AFY128" i="4"/>
  <c r="AFX128" i="4"/>
  <c r="AFW128" i="4"/>
  <c r="AFV128" i="4"/>
  <c r="AFU128" i="4"/>
  <c r="AFT128" i="4"/>
  <c r="AFS128" i="4"/>
  <c r="AFR128" i="4"/>
  <c r="AFQ128" i="4"/>
  <c r="AFP128" i="4"/>
  <c r="AFO128" i="4"/>
  <c r="AFN128" i="4"/>
  <c r="AFM128" i="4"/>
  <c r="AFL128" i="4"/>
  <c r="AFK128" i="4"/>
  <c r="AFJ128" i="4"/>
  <c r="AFI128" i="4"/>
  <c r="AFH128" i="4"/>
  <c r="AFG128" i="4"/>
  <c r="AFF128" i="4"/>
  <c r="AFE128" i="4"/>
  <c r="AFD128" i="4"/>
  <c r="AFC128" i="4"/>
  <c r="AFB128" i="4"/>
  <c r="AFA128" i="4"/>
  <c r="AEZ128" i="4"/>
  <c r="AEY128" i="4"/>
  <c r="AEX128" i="4"/>
  <c r="AEW128" i="4"/>
  <c r="AEV128" i="4"/>
  <c r="AEU128" i="4"/>
  <c r="AET128" i="4"/>
  <c r="AES128" i="4"/>
  <c r="AER128" i="4"/>
  <c r="AEQ128" i="4"/>
  <c r="AEP128" i="4"/>
  <c r="AEO128" i="4"/>
  <c r="AEN128" i="4"/>
  <c r="AEM128" i="4"/>
  <c r="AEL128" i="4"/>
  <c r="AEK128" i="4"/>
  <c r="AEJ128" i="4"/>
  <c r="AEI128" i="4"/>
  <c r="AEH128" i="4"/>
  <c r="AEG128" i="4"/>
  <c r="AEF128" i="4"/>
  <c r="AEE128" i="4"/>
  <c r="AED128" i="4"/>
  <c r="AEC128" i="4"/>
  <c r="AEB128" i="4"/>
  <c r="AEA128" i="4"/>
  <c r="ADZ128" i="4"/>
  <c r="ADY128" i="4"/>
  <c r="ADX128" i="4"/>
  <c r="ADW128" i="4"/>
  <c r="ADV128" i="4"/>
  <c r="ADU128" i="4"/>
  <c r="ADT128" i="4"/>
  <c r="ADS128" i="4"/>
  <c r="ADR128" i="4"/>
  <c r="ADQ128" i="4"/>
  <c r="ADP128" i="4"/>
  <c r="ADO128" i="4"/>
  <c r="ADN128" i="4"/>
  <c r="ADM128" i="4"/>
  <c r="ADL128" i="4"/>
  <c r="ADK128" i="4"/>
  <c r="ADJ128" i="4"/>
  <c r="ADI128" i="4"/>
  <c r="ADH128" i="4"/>
  <c r="ADG128" i="4"/>
  <c r="ADF128" i="4"/>
  <c r="ADE128" i="4"/>
  <c r="AGK143" i="4"/>
  <c r="AGJ143" i="4"/>
  <c r="AGI143" i="4"/>
  <c r="AGH143" i="4"/>
  <c r="AGG143" i="4"/>
  <c r="AGF143" i="4"/>
  <c r="AGE143" i="4"/>
  <c r="AGD143" i="4"/>
  <c r="AGC143" i="4"/>
  <c r="AGB143" i="4"/>
  <c r="AGA143" i="4"/>
  <c r="AFZ143" i="4"/>
  <c r="AFY143" i="4"/>
  <c r="AFX143" i="4"/>
  <c r="AFW143" i="4"/>
  <c r="AFV143" i="4"/>
  <c r="AFU143" i="4"/>
  <c r="AFT143" i="4"/>
  <c r="AFS143" i="4"/>
  <c r="AFR143" i="4"/>
  <c r="AFQ143" i="4"/>
  <c r="AFP143" i="4"/>
  <c r="AFO143" i="4"/>
  <c r="AFN143" i="4"/>
  <c r="AFM143" i="4"/>
  <c r="AFL143" i="4"/>
  <c r="AFK143" i="4"/>
  <c r="AFJ143" i="4"/>
  <c r="AFI143" i="4"/>
  <c r="AFH143" i="4"/>
  <c r="AFG143" i="4"/>
  <c r="AFF143" i="4"/>
  <c r="AFE143" i="4"/>
  <c r="AFD143" i="4"/>
  <c r="AFC143" i="4"/>
  <c r="AFB143" i="4"/>
  <c r="AFA143" i="4"/>
  <c r="AEZ143" i="4"/>
  <c r="AEY143" i="4"/>
  <c r="AEX143" i="4"/>
  <c r="AEW143" i="4"/>
  <c r="AEV143" i="4"/>
  <c r="AEU143" i="4"/>
  <c r="AET143" i="4"/>
  <c r="AES143" i="4"/>
  <c r="AER143" i="4"/>
  <c r="AEQ143" i="4"/>
  <c r="AEP143" i="4"/>
  <c r="AEO143" i="4"/>
  <c r="AEN143" i="4"/>
  <c r="AEM143" i="4"/>
  <c r="AEL143" i="4"/>
  <c r="AEK143" i="4"/>
  <c r="AEJ143" i="4"/>
  <c r="AEI143" i="4"/>
  <c r="AEH143" i="4"/>
  <c r="AEG143" i="4"/>
  <c r="AEF143" i="4"/>
  <c r="AEE143" i="4"/>
  <c r="AED143" i="4"/>
  <c r="AEC143" i="4"/>
  <c r="AEB143" i="4"/>
  <c r="AEA143" i="4"/>
  <c r="ADZ143" i="4"/>
  <c r="ADY143" i="4"/>
  <c r="ADX143" i="4"/>
  <c r="ADW143" i="4"/>
  <c r="ADV143" i="4"/>
  <c r="ADU143" i="4"/>
  <c r="ADT143" i="4"/>
  <c r="ADS143" i="4"/>
  <c r="ADR143" i="4"/>
  <c r="ADQ143" i="4"/>
  <c r="ADP143" i="4"/>
  <c r="ADO143" i="4"/>
  <c r="ADN143" i="4"/>
  <c r="ADM143" i="4"/>
  <c r="ADL143" i="4"/>
  <c r="ADK143" i="4"/>
  <c r="ADJ143" i="4"/>
  <c r="ADI143" i="4"/>
  <c r="ADH143" i="4"/>
  <c r="ADG143" i="4"/>
  <c r="ADF143" i="4"/>
  <c r="ADE143" i="4"/>
  <c r="AGK29" i="4"/>
  <c r="AGJ29" i="4"/>
  <c r="AGI29" i="4"/>
  <c r="AGH29" i="4"/>
  <c r="AGG29" i="4"/>
  <c r="AGF29" i="4"/>
  <c r="AGE29" i="4"/>
  <c r="AGD29" i="4"/>
  <c r="AGC29" i="4"/>
  <c r="AGB29" i="4"/>
  <c r="AGA29" i="4"/>
  <c r="AFZ29" i="4"/>
  <c r="AFY29" i="4"/>
  <c r="AFX29" i="4"/>
  <c r="AFW29" i="4"/>
  <c r="AFV29" i="4"/>
  <c r="AFU29" i="4"/>
  <c r="AFT29" i="4"/>
  <c r="AFS29" i="4"/>
  <c r="AFR29" i="4"/>
  <c r="AFQ29" i="4"/>
  <c r="AFP29" i="4"/>
  <c r="AFO29" i="4"/>
  <c r="AFN29" i="4"/>
  <c r="AFM29" i="4"/>
  <c r="AFL29" i="4"/>
  <c r="AFK29" i="4"/>
  <c r="AFJ29" i="4"/>
  <c r="AFI29" i="4"/>
  <c r="AFH29" i="4"/>
  <c r="AFG29" i="4"/>
  <c r="AFF29" i="4"/>
  <c r="AFE29" i="4"/>
  <c r="AFD29" i="4"/>
  <c r="AFC29" i="4"/>
  <c r="AFB29" i="4"/>
  <c r="AFA29" i="4"/>
  <c r="AEZ29" i="4"/>
  <c r="AEY29" i="4"/>
  <c r="AEX29" i="4"/>
  <c r="AEW29" i="4"/>
  <c r="AEV29" i="4"/>
  <c r="AEU29" i="4"/>
  <c r="AET29" i="4"/>
  <c r="AES29" i="4"/>
  <c r="AER29" i="4"/>
  <c r="AEQ29" i="4"/>
  <c r="AEP29" i="4"/>
  <c r="AEO29" i="4"/>
  <c r="AEN29" i="4"/>
  <c r="AEM29" i="4"/>
  <c r="AEL29" i="4"/>
  <c r="AEK29" i="4"/>
  <c r="AEJ29" i="4"/>
  <c r="AEI29" i="4"/>
  <c r="AEH29" i="4"/>
  <c r="AEG29" i="4"/>
  <c r="AEF29" i="4"/>
  <c r="AEE29" i="4"/>
  <c r="AED29" i="4"/>
  <c r="AEC29" i="4"/>
  <c r="AEB29" i="4"/>
  <c r="AEA29" i="4"/>
  <c r="ADZ29" i="4"/>
  <c r="ADY29" i="4"/>
  <c r="ADX29" i="4"/>
  <c r="ADW29" i="4"/>
  <c r="ADV29" i="4"/>
  <c r="ADU29" i="4"/>
  <c r="ADT29" i="4"/>
  <c r="ADS29" i="4"/>
  <c r="ADR29" i="4"/>
  <c r="ADQ29" i="4"/>
  <c r="ADP29" i="4"/>
  <c r="ADO29" i="4"/>
  <c r="ADN29" i="4"/>
  <c r="ADM29" i="4"/>
  <c r="ADL29" i="4"/>
  <c r="ADK29" i="4"/>
  <c r="ADJ29" i="4"/>
  <c r="ADI29" i="4"/>
  <c r="ADH29" i="4"/>
  <c r="ADG29" i="4"/>
  <c r="ADF29" i="4"/>
  <c r="ADE29" i="4"/>
  <c r="AGK154" i="4"/>
  <c r="AGJ154" i="4"/>
  <c r="AGI154" i="4"/>
  <c r="AGH154" i="4"/>
  <c r="AGG154" i="4"/>
  <c r="AGF154" i="4"/>
  <c r="AGE154" i="4"/>
  <c r="AGD154" i="4"/>
  <c r="AGC154" i="4"/>
  <c r="AGB154" i="4"/>
  <c r="AGA154" i="4"/>
  <c r="AFZ154" i="4"/>
  <c r="AFY154" i="4"/>
  <c r="AFX154" i="4"/>
  <c r="AFW154" i="4"/>
  <c r="AFV154" i="4"/>
  <c r="AFU154" i="4"/>
  <c r="AFT154" i="4"/>
  <c r="AFS154" i="4"/>
  <c r="AFR154" i="4"/>
  <c r="AFQ154" i="4"/>
  <c r="AFP154" i="4"/>
  <c r="AFO154" i="4"/>
  <c r="AFN154" i="4"/>
  <c r="AFM154" i="4"/>
  <c r="AFL154" i="4"/>
  <c r="AFK154" i="4"/>
  <c r="AFJ154" i="4"/>
  <c r="AFI154" i="4"/>
  <c r="AFH154" i="4"/>
  <c r="AFG154" i="4"/>
  <c r="AFF154" i="4"/>
  <c r="AFE154" i="4"/>
  <c r="AFD154" i="4"/>
  <c r="AFC154" i="4"/>
  <c r="AFB154" i="4"/>
  <c r="AFA154" i="4"/>
  <c r="AEZ154" i="4"/>
  <c r="AEY154" i="4"/>
  <c r="AEX154" i="4"/>
  <c r="AEW154" i="4"/>
  <c r="AEV154" i="4"/>
  <c r="AEU154" i="4"/>
  <c r="AET154" i="4"/>
  <c r="AES154" i="4"/>
  <c r="AER154" i="4"/>
  <c r="AEQ154" i="4"/>
  <c r="AEP154" i="4"/>
  <c r="AEO154" i="4"/>
  <c r="AEN154" i="4"/>
  <c r="AEM154" i="4"/>
  <c r="AEL154" i="4"/>
  <c r="AEK154" i="4"/>
  <c r="AEJ154" i="4"/>
  <c r="AEI154" i="4"/>
  <c r="AEH154" i="4"/>
  <c r="AEG154" i="4"/>
  <c r="AEF154" i="4"/>
  <c r="AEE154" i="4"/>
  <c r="AED154" i="4"/>
  <c r="AEC154" i="4"/>
  <c r="AEB154" i="4"/>
  <c r="AEA154" i="4"/>
  <c r="ADZ154" i="4"/>
  <c r="ADY154" i="4"/>
  <c r="ADX154" i="4"/>
  <c r="ADW154" i="4"/>
  <c r="ADV154" i="4"/>
  <c r="ADU154" i="4"/>
  <c r="ADT154" i="4"/>
  <c r="ADS154" i="4"/>
  <c r="ADR154" i="4"/>
  <c r="ADQ154" i="4"/>
  <c r="ADP154" i="4"/>
  <c r="ADO154" i="4"/>
  <c r="ADN154" i="4"/>
  <c r="ADM154" i="4"/>
  <c r="ADL154" i="4"/>
  <c r="ADK154" i="4"/>
  <c r="ADJ154" i="4"/>
  <c r="ADI154" i="4"/>
  <c r="ADH154" i="4"/>
  <c r="ADG154" i="4"/>
  <c r="ADF154" i="4"/>
  <c r="ADE154" i="4"/>
  <c r="AGK107" i="4"/>
  <c r="AGJ107" i="4"/>
  <c r="AGI107" i="4"/>
  <c r="AGH107" i="4"/>
  <c r="AGG107" i="4"/>
  <c r="AGF107" i="4"/>
  <c r="AGE107" i="4"/>
  <c r="AGD107" i="4"/>
  <c r="AGC107" i="4"/>
  <c r="AGB107" i="4"/>
  <c r="AGA107" i="4"/>
  <c r="AFZ107" i="4"/>
  <c r="AFY107" i="4"/>
  <c r="AFX107" i="4"/>
  <c r="AFW107" i="4"/>
  <c r="AFV107" i="4"/>
  <c r="AFU107" i="4"/>
  <c r="AFT107" i="4"/>
  <c r="AFS107" i="4"/>
  <c r="AFR107" i="4"/>
  <c r="AFQ107" i="4"/>
  <c r="AFP107" i="4"/>
  <c r="AFO107" i="4"/>
  <c r="AFN107" i="4"/>
  <c r="AFM107" i="4"/>
  <c r="AFL107" i="4"/>
  <c r="AFK107" i="4"/>
  <c r="AFJ107" i="4"/>
  <c r="AFI107" i="4"/>
  <c r="AFH107" i="4"/>
  <c r="AFG107" i="4"/>
  <c r="AFF107" i="4"/>
  <c r="AFE107" i="4"/>
  <c r="AFD107" i="4"/>
  <c r="AFC107" i="4"/>
  <c r="AFB107" i="4"/>
  <c r="AFA107" i="4"/>
  <c r="AEZ107" i="4"/>
  <c r="AEY107" i="4"/>
  <c r="AEX107" i="4"/>
  <c r="AEW107" i="4"/>
  <c r="AEV107" i="4"/>
  <c r="AEU107" i="4"/>
  <c r="AET107" i="4"/>
  <c r="AES107" i="4"/>
  <c r="AER107" i="4"/>
  <c r="AEQ107" i="4"/>
  <c r="AEP107" i="4"/>
  <c r="AEO107" i="4"/>
  <c r="AEN107" i="4"/>
  <c r="AEM107" i="4"/>
  <c r="AEL107" i="4"/>
  <c r="AEK107" i="4"/>
  <c r="AEJ107" i="4"/>
  <c r="AEI107" i="4"/>
  <c r="AEH107" i="4"/>
  <c r="AEG107" i="4"/>
  <c r="AEF107" i="4"/>
  <c r="AEE107" i="4"/>
  <c r="AED107" i="4"/>
  <c r="AEC107" i="4"/>
  <c r="AEB107" i="4"/>
  <c r="AEA107" i="4"/>
  <c r="ADZ107" i="4"/>
  <c r="ADY107" i="4"/>
  <c r="ADX107" i="4"/>
  <c r="ADW107" i="4"/>
  <c r="ADV107" i="4"/>
  <c r="ADU107" i="4"/>
  <c r="ADT107" i="4"/>
  <c r="ADS107" i="4"/>
  <c r="ADR107" i="4"/>
  <c r="ADQ107" i="4"/>
  <c r="ADP107" i="4"/>
  <c r="ADO107" i="4"/>
  <c r="ADN107" i="4"/>
  <c r="ADM107" i="4"/>
  <c r="ADL107" i="4"/>
  <c r="ADK107" i="4"/>
  <c r="ADJ107" i="4"/>
  <c r="ADI107" i="4"/>
  <c r="ADH107" i="4"/>
  <c r="ADG107" i="4"/>
  <c r="ADF107" i="4"/>
  <c r="ADE107" i="4"/>
  <c r="AGK65" i="4"/>
  <c r="AGJ65" i="4"/>
  <c r="AGI65" i="4"/>
  <c r="AGH65" i="4"/>
  <c r="AGG65" i="4"/>
  <c r="AGF65" i="4"/>
  <c r="AGE65" i="4"/>
  <c r="AGD65" i="4"/>
  <c r="AGC65" i="4"/>
  <c r="AGB65" i="4"/>
  <c r="AGA65" i="4"/>
  <c r="AFZ65" i="4"/>
  <c r="AFY65" i="4"/>
  <c r="AFX65" i="4"/>
  <c r="AFW65" i="4"/>
  <c r="AFV65" i="4"/>
  <c r="AFU65" i="4"/>
  <c r="AFT65" i="4"/>
  <c r="AFS65" i="4"/>
  <c r="AFR65" i="4"/>
  <c r="AFQ65" i="4"/>
  <c r="AFP65" i="4"/>
  <c r="AFO65" i="4"/>
  <c r="AFN65" i="4"/>
  <c r="AFM65" i="4"/>
  <c r="AFL65" i="4"/>
  <c r="AFK65" i="4"/>
  <c r="AFJ65" i="4"/>
  <c r="AFI65" i="4"/>
  <c r="AFH65" i="4"/>
  <c r="AFG65" i="4"/>
  <c r="AFF65" i="4"/>
  <c r="AFE65" i="4"/>
  <c r="AFD65" i="4"/>
  <c r="AFC65" i="4"/>
  <c r="AFB65" i="4"/>
  <c r="AFA65" i="4"/>
  <c r="AEZ65" i="4"/>
  <c r="AEY65" i="4"/>
  <c r="AEX65" i="4"/>
  <c r="AEW65" i="4"/>
  <c r="AEV65" i="4"/>
  <c r="AEU65" i="4"/>
  <c r="AET65" i="4"/>
  <c r="AES65" i="4"/>
  <c r="AER65" i="4"/>
  <c r="AEQ65" i="4"/>
  <c r="AEP65" i="4"/>
  <c r="AEO65" i="4"/>
  <c r="AEN65" i="4"/>
  <c r="AEM65" i="4"/>
  <c r="AEL65" i="4"/>
  <c r="AEK65" i="4"/>
  <c r="AEJ65" i="4"/>
  <c r="AEI65" i="4"/>
  <c r="AEH65" i="4"/>
  <c r="AEG65" i="4"/>
  <c r="AEF65" i="4"/>
  <c r="AEE65" i="4"/>
  <c r="AED65" i="4"/>
  <c r="AEC65" i="4"/>
  <c r="AEB65" i="4"/>
  <c r="AEA65" i="4"/>
  <c r="ADZ65" i="4"/>
  <c r="ADY65" i="4"/>
  <c r="ADX65" i="4"/>
  <c r="ADW65" i="4"/>
  <c r="ADV65" i="4"/>
  <c r="ADU65" i="4"/>
  <c r="ADT65" i="4"/>
  <c r="ADS65" i="4"/>
  <c r="ADR65" i="4"/>
  <c r="ADQ65" i="4"/>
  <c r="ADP65" i="4"/>
  <c r="ADO65" i="4"/>
  <c r="ADN65" i="4"/>
  <c r="ADM65" i="4"/>
  <c r="ADL65" i="4"/>
  <c r="ADK65" i="4"/>
  <c r="ADJ65" i="4"/>
  <c r="ADI65" i="4"/>
  <c r="ADH65" i="4"/>
  <c r="ADG65" i="4"/>
  <c r="ADF65" i="4"/>
  <c r="ADE65" i="4"/>
  <c r="AGK4" i="4"/>
  <c r="AGJ4" i="4"/>
  <c r="AGI4" i="4"/>
  <c r="AGH4" i="4"/>
  <c r="AGG4" i="4"/>
  <c r="AGF4" i="4"/>
  <c r="AGE4" i="4"/>
  <c r="AGD4" i="4"/>
  <c r="AGC4" i="4"/>
  <c r="AGB4" i="4"/>
  <c r="AGA4" i="4"/>
  <c r="AFZ4" i="4"/>
  <c r="AFY4" i="4"/>
  <c r="AFX4" i="4"/>
  <c r="AFW4" i="4"/>
  <c r="AFV4" i="4"/>
  <c r="AFU4" i="4"/>
  <c r="AFT4" i="4"/>
  <c r="AFS4" i="4"/>
  <c r="AFR4" i="4"/>
  <c r="AFQ4" i="4"/>
  <c r="AFP4" i="4"/>
  <c r="AFO4" i="4"/>
  <c r="AFN4" i="4"/>
  <c r="AFM4" i="4"/>
  <c r="AFL4" i="4"/>
  <c r="AFK4" i="4"/>
  <c r="AFJ4" i="4"/>
  <c r="AFI4" i="4"/>
  <c r="AFH4" i="4"/>
  <c r="AFG4" i="4"/>
  <c r="AFF4" i="4"/>
  <c r="AFE4" i="4"/>
  <c r="AFD4" i="4"/>
  <c r="AFC4" i="4"/>
  <c r="AFB4" i="4"/>
  <c r="AFA4" i="4"/>
  <c r="AEZ4" i="4"/>
  <c r="AEY4" i="4"/>
  <c r="AEX4" i="4"/>
  <c r="AEW4" i="4"/>
  <c r="AEV4" i="4"/>
  <c r="AEU4" i="4"/>
  <c r="AET4" i="4"/>
  <c r="AES4" i="4"/>
  <c r="AER4" i="4"/>
  <c r="AEQ4" i="4"/>
  <c r="AEP4" i="4"/>
  <c r="AEO4" i="4"/>
  <c r="AEN4" i="4"/>
  <c r="AEM4" i="4"/>
  <c r="AEL4" i="4"/>
  <c r="AEK4" i="4"/>
  <c r="AEJ4" i="4"/>
  <c r="AEI4" i="4"/>
  <c r="AEH4" i="4"/>
  <c r="AEG4" i="4"/>
  <c r="AEF4" i="4"/>
  <c r="AEE4" i="4"/>
  <c r="AED4" i="4"/>
  <c r="AEC4" i="4"/>
  <c r="AEB4" i="4"/>
  <c r="AEA4" i="4"/>
  <c r="ADZ4" i="4"/>
  <c r="ADY4" i="4"/>
  <c r="ADX4" i="4"/>
  <c r="ADW4" i="4"/>
  <c r="ADV4" i="4"/>
  <c r="ADU4" i="4"/>
  <c r="ADT4" i="4"/>
  <c r="ADS4" i="4"/>
  <c r="ADR4" i="4"/>
  <c r="ADQ4" i="4"/>
  <c r="ADP4" i="4"/>
  <c r="ADO4" i="4"/>
  <c r="ADN4" i="4"/>
  <c r="ADM4" i="4"/>
  <c r="ADL4" i="4"/>
  <c r="ADK4" i="4"/>
  <c r="ADJ4" i="4"/>
  <c r="ADI4" i="4"/>
  <c r="ADH4" i="4"/>
  <c r="ADG4" i="4"/>
  <c r="ADF4" i="4"/>
  <c r="ADE4" i="4"/>
  <c r="AGK162" i="4"/>
  <c r="AGJ162" i="4"/>
  <c r="AGI162" i="4"/>
  <c r="AGH162" i="4"/>
  <c r="AGG162" i="4"/>
  <c r="AGF162" i="4"/>
  <c r="AGE162" i="4"/>
  <c r="AGD162" i="4"/>
  <c r="AGC162" i="4"/>
  <c r="AGB162" i="4"/>
  <c r="AGA162" i="4"/>
  <c r="AFZ162" i="4"/>
  <c r="AFY162" i="4"/>
  <c r="AFX162" i="4"/>
  <c r="AFW162" i="4"/>
  <c r="AFV162" i="4"/>
  <c r="AFU162" i="4"/>
  <c r="AFT162" i="4"/>
  <c r="AFS162" i="4"/>
  <c r="AFR162" i="4"/>
  <c r="AFQ162" i="4"/>
  <c r="AFP162" i="4"/>
  <c r="AFO162" i="4"/>
  <c r="AFN162" i="4"/>
  <c r="AFM162" i="4"/>
  <c r="AFL162" i="4"/>
  <c r="AFK162" i="4"/>
  <c r="AFJ162" i="4"/>
  <c r="AFI162" i="4"/>
  <c r="AFH162" i="4"/>
  <c r="AFG162" i="4"/>
  <c r="AFF162" i="4"/>
  <c r="AFE162" i="4"/>
  <c r="AFD162" i="4"/>
  <c r="AFC162" i="4"/>
  <c r="AFB162" i="4"/>
  <c r="AFA162" i="4"/>
  <c r="AEZ162" i="4"/>
  <c r="AEY162" i="4"/>
  <c r="AEX162" i="4"/>
  <c r="AEW162" i="4"/>
  <c r="AEV162" i="4"/>
  <c r="AEU162" i="4"/>
  <c r="AET162" i="4"/>
  <c r="AES162" i="4"/>
  <c r="AER162" i="4"/>
  <c r="AEQ162" i="4"/>
  <c r="AEP162" i="4"/>
  <c r="AEO162" i="4"/>
  <c r="AEN162" i="4"/>
  <c r="AEM162" i="4"/>
  <c r="AEL162" i="4"/>
  <c r="AEK162" i="4"/>
  <c r="AEJ162" i="4"/>
  <c r="AEI162" i="4"/>
  <c r="AEH162" i="4"/>
  <c r="AEG162" i="4"/>
  <c r="AEF162" i="4"/>
  <c r="AEE162" i="4"/>
  <c r="AED162" i="4"/>
  <c r="AEC162" i="4"/>
  <c r="AEB162" i="4"/>
  <c r="AEA162" i="4"/>
  <c r="ADZ162" i="4"/>
  <c r="ADY162" i="4"/>
  <c r="ADX162" i="4"/>
  <c r="ADW162" i="4"/>
  <c r="ADV162" i="4"/>
  <c r="ADU162" i="4"/>
  <c r="ADT162" i="4"/>
  <c r="ADS162" i="4"/>
  <c r="ADR162" i="4"/>
  <c r="ADQ162" i="4"/>
  <c r="ADP162" i="4"/>
  <c r="ADO162" i="4"/>
  <c r="ADN162" i="4"/>
  <c r="ADM162" i="4"/>
  <c r="ADL162" i="4"/>
  <c r="ADK162" i="4"/>
  <c r="ADJ162" i="4"/>
  <c r="ADI162" i="4"/>
  <c r="ADH162" i="4"/>
  <c r="ADG162" i="4"/>
  <c r="ADF162" i="4"/>
  <c r="ADE162" i="4"/>
  <c r="AGK156" i="4"/>
  <c r="AGJ156" i="4"/>
  <c r="AGI156" i="4"/>
  <c r="AGH156" i="4"/>
  <c r="AGG156" i="4"/>
  <c r="AGF156" i="4"/>
  <c r="AGE156" i="4"/>
  <c r="AGD156" i="4"/>
  <c r="AGC156" i="4"/>
  <c r="AGB156" i="4"/>
  <c r="AGA156" i="4"/>
  <c r="AFZ156" i="4"/>
  <c r="AFY156" i="4"/>
  <c r="AFX156" i="4"/>
  <c r="AFW156" i="4"/>
  <c r="AFV156" i="4"/>
  <c r="AFU156" i="4"/>
  <c r="AFT156" i="4"/>
  <c r="AFS156" i="4"/>
  <c r="AFR156" i="4"/>
  <c r="AFQ156" i="4"/>
  <c r="AFP156" i="4"/>
  <c r="AFO156" i="4"/>
  <c r="AFN156" i="4"/>
  <c r="AFM156" i="4"/>
  <c r="AFL156" i="4"/>
  <c r="AFK156" i="4"/>
  <c r="AFJ156" i="4"/>
  <c r="AFI156" i="4"/>
  <c r="AFH156" i="4"/>
  <c r="AFG156" i="4"/>
  <c r="AFF156" i="4"/>
  <c r="AFE156" i="4"/>
  <c r="AFD156" i="4"/>
  <c r="AFC156" i="4"/>
  <c r="AFB156" i="4"/>
  <c r="AFA156" i="4"/>
  <c r="AEZ156" i="4"/>
  <c r="AEY156" i="4"/>
  <c r="AEX156" i="4"/>
  <c r="AEW156" i="4"/>
  <c r="AEV156" i="4"/>
  <c r="AEU156" i="4"/>
  <c r="AET156" i="4"/>
  <c r="AES156" i="4"/>
  <c r="AER156" i="4"/>
  <c r="AEQ156" i="4"/>
  <c r="AEP156" i="4"/>
  <c r="AEO156" i="4"/>
  <c r="AEN156" i="4"/>
  <c r="AEM156" i="4"/>
  <c r="AEL156" i="4"/>
  <c r="AEK156" i="4"/>
  <c r="AEJ156" i="4"/>
  <c r="AEI156" i="4"/>
  <c r="AEH156" i="4"/>
  <c r="AEG156" i="4"/>
  <c r="AEF156" i="4"/>
  <c r="AEE156" i="4"/>
  <c r="AED156" i="4"/>
  <c r="AEC156" i="4"/>
  <c r="AEB156" i="4"/>
  <c r="AEA156" i="4"/>
  <c r="ADZ156" i="4"/>
  <c r="ADY156" i="4"/>
  <c r="ADX156" i="4"/>
  <c r="ADW156" i="4"/>
  <c r="ADV156" i="4"/>
  <c r="ADU156" i="4"/>
  <c r="ADT156" i="4"/>
  <c r="ADS156" i="4"/>
  <c r="ADR156" i="4"/>
  <c r="ADQ156" i="4"/>
  <c r="ADP156" i="4"/>
  <c r="ADO156" i="4"/>
  <c r="ADN156" i="4"/>
  <c r="ADM156" i="4"/>
  <c r="ADL156" i="4"/>
  <c r="ADK156" i="4"/>
  <c r="ADJ156" i="4"/>
  <c r="ADI156" i="4"/>
  <c r="ADH156" i="4"/>
  <c r="ADG156" i="4"/>
  <c r="ADF156" i="4"/>
  <c r="ADE156" i="4"/>
  <c r="AGK149" i="4"/>
  <c r="AGJ149" i="4"/>
  <c r="AGI149" i="4"/>
  <c r="AGH149" i="4"/>
  <c r="AGG149" i="4"/>
  <c r="AGF149" i="4"/>
  <c r="AGE149" i="4"/>
  <c r="AGD149" i="4"/>
  <c r="AGC149" i="4"/>
  <c r="AGB149" i="4"/>
  <c r="AGA149" i="4"/>
  <c r="AFZ149" i="4"/>
  <c r="AFY149" i="4"/>
  <c r="AFX149" i="4"/>
  <c r="AFW149" i="4"/>
  <c r="AFV149" i="4"/>
  <c r="AFU149" i="4"/>
  <c r="AFT149" i="4"/>
  <c r="AFS149" i="4"/>
  <c r="AFR149" i="4"/>
  <c r="AFQ149" i="4"/>
  <c r="AFP149" i="4"/>
  <c r="AFO149" i="4"/>
  <c r="AFN149" i="4"/>
  <c r="AFM149" i="4"/>
  <c r="AFL149" i="4"/>
  <c r="AFK149" i="4"/>
  <c r="AFJ149" i="4"/>
  <c r="AFI149" i="4"/>
  <c r="AFH149" i="4"/>
  <c r="AFG149" i="4"/>
  <c r="AFF149" i="4"/>
  <c r="AFE149" i="4"/>
  <c r="AFD149" i="4"/>
  <c r="AFC149" i="4"/>
  <c r="AFB149" i="4"/>
  <c r="AFA149" i="4"/>
  <c r="AEZ149" i="4"/>
  <c r="AEY149" i="4"/>
  <c r="AEX149" i="4"/>
  <c r="AEW149" i="4"/>
  <c r="AEV149" i="4"/>
  <c r="AEU149" i="4"/>
  <c r="AET149" i="4"/>
  <c r="AES149" i="4"/>
  <c r="AER149" i="4"/>
  <c r="AEQ149" i="4"/>
  <c r="AEP149" i="4"/>
  <c r="AEO149" i="4"/>
  <c r="AEN149" i="4"/>
  <c r="AEM149" i="4"/>
  <c r="AEL149" i="4"/>
  <c r="AEK149" i="4"/>
  <c r="AEJ149" i="4"/>
  <c r="AEI149" i="4"/>
  <c r="AEH149" i="4"/>
  <c r="AEG149" i="4"/>
  <c r="AEF149" i="4"/>
  <c r="AEE149" i="4"/>
  <c r="AED149" i="4"/>
  <c r="AEC149" i="4"/>
  <c r="AEB149" i="4"/>
  <c r="AEA149" i="4"/>
  <c r="ADZ149" i="4"/>
  <c r="ADY149" i="4"/>
  <c r="ADX149" i="4"/>
  <c r="ADW149" i="4"/>
  <c r="ADV149" i="4"/>
  <c r="ADU149" i="4"/>
  <c r="ADT149" i="4"/>
  <c r="ADS149" i="4"/>
  <c r="ADR149" i="4"/>
  <c r="ADQ149" i="4"/>
  <c r="ADP149" i="4"/>
  <c r="ADO149" i="4"/>
  <c r="ADN149" i="4"/>
  <c r="ADM149" i="4"/>
  <c r="ADL149" i="4"/>
  <c r="ADK149" i="4"/>
  <c r="ADJ149" i="4"/>
  <c r="ADI149" i="4"/>
  <c r="ADH149" i="4"/>
  <c r="ADG149" i="4"/>
  <c r="ADF149" i="4"/>
  <c r="ADE149" i="4"/>
  <c r="AGK147" i="4"/>
  <c r="AGJ147" i="4"/>
  <c r="AGI147" i="4"/>
  <c r="AGH147" i="4"/>
  <c r="AGG147" i="4"/>
  <c r="AGF147" i="4"/>
  <c r="AGE147" i="4"/>
  <c r="AGD147" i="4"/>
  <c r="AGC147" i="4"/>
  <c r="AGB147" i="4"/>
  <c r="AGA147" i="4"/>
  <c r="AFZ147" i="4"/>
  <c r="AFY147" i="4"/>
  <c r="AFX147" i="4"/>
  <c r="AFW147" i="4"/>
  <c r="AFV147" i="4"/>
  <c r="AFU147" i="4"/>
  <c r="AFT147" i="4"/>
  <c r="AFS147" i="4"/>
  <c r="AFR147" i="4"/>
  <c r="AFQ147" i="4"/>
  <c r="AFP147" i="4"/>
  <c r="AFO147" i="4"/>
  <c r="AFN147" i="4"/>
  <c r="AFM147" i="4"/>
  <c r="AFL147" i="4"/>
  <c r="AFK147" i="4"/>
  <c r="AFJ147" i="4"/>
  <c r="AFI147" i="4"/>
  <c r="AFH147" i="4"/>
  <c r="AFG147" i="4"/>
  <c r="AFF147" i="4"/>
  <c r="AFE147" i="4"/>
  <c r="AFD147" i="4"/>
  <c r="AFC147" i="4"/>
  <c r="AFB147" i="4"/>
  <c r="AFA147" i="4"/>
  <c r="AEZ147" i="4"/>
  <c r="AEY147" i="4"/>
  <c r="AEX147" i="4"/>
  <c r="AEW147" i="4"/>
  <c r="AEV147" i="4"/>
  <c r="AEU147" i="4"/>
  <c r="AET147" i="4"/>
  <c r="AES147" i="4"/>
  <c r="AER147" i="4"/>
  <c r="AEQ147" i="4"/>
  <c r="AEP147" i="4"/>
  <c r="AEO147" i="4"/>
  <c r="AEN147" i="4"/>
  <c r="AEM147" i="4"/>
  <c r="AEL147" i="4"/>
  <c r="AEK147" i="4"/>
  <c r="AEJ147" i="4"/>
  <c r="AEI147" i="4"/>
  <c r="AEH147" i="4"/>
  <c r="AEG147" i="4"/>
  <c r="AEF147" i="4"/>
  <c r="AEE147" i="4"/>
  <c r="AED147" i="4"/>
  <c r="AEC147" i="4"/>
  <c r="AEB147" i="4"/>
  <c r="AEA147" i="4"/>
  <c r="ADZ147" i="4"/>
  <c r="ADY147" i="4"/>
  <c r="ADX147" i="4"/>
  <c r="ADW147" i="4"/>
  <c r="ADV147" i="4"/>
  <c r="ADU147" i="4"/>
  <c r="ADT147" i="4"/>
  <c r="ADS147" i="4"/>
  <c r="ADR147" i="4"/>
  <c r="ADQ147" i="4"/>
  <c r="ADP147" i="4"/>
  <c r="ADO147" i="4"/>
  <c r="ADN147" i="4"/>
  <c r="ADM147" i="4"/>
  <c r="ADL147" i="4"/>
  <c r="ADK147" i="4"/>
  <c r="ADJ147" i="4"/>
  <c r="ADI147" i="4"/>
  <c r="ADH147" i="4"/>
  <c r="ADG147" i="4"/>
  <c r="ADF147" i="4"/>
  <c r="ADE147" i="4"/>
  <c r="AGK57" i="4"/>
  <c r="AGJ57" i="4"/>
  <c r="AGI57" i="4"/>
  <c r="AGH57" i="4"/>
  <c r="AGG57" i="4"/>
  <c r="AGF57" i="4"/>
  <c r="AGE57" i="4"/>
  <c r="AGD57" i="4"/>
  <c r="AGC57" i="4"/>
  <c r="AGB57" i="4"/>
  <c r="AGA57" i="4"/>
  <c r="AFZ57" i="4"/>
  <c r="AFY57" i="4"/>
  <c r="AFX57" i="4"/>
  <c r="AFW57" i="4"/>
  <c r="AFV57" i="4"/>
  <c r="AFU57" i="4"/>
  <c r="AFT57" i="4"/>
  <c r="AFS57" i="4"/>
  <c r="AFR57" i="4"/>
  <c r="AFQ57" i="4"/>
  <c r="AFP57" i="4"/>
  <c r="AFO57" i="4"/>
  <c r="AFN57" i="4"/>
  <c r="AFM57" i="4"/>
  <c r="AFL57" i="4"/>
  <c r="AFK57" i="4"/>
  <c r="AFJ57" i="4"/>
  <c r="AFI57" i="4"/>
  <c r="AFH57" i="4"/>
  <c r="AFG57" i="4"/>
  <c r="AFF57" i="4"/>
  <c r="AFE57" i="4"/>
  <c r="AFD57" i="4"/>
  <c r="AFC57" i="4"/>
  <c r="AFB57" i="4"/>
  <c r="AFA57" i="4"/>
  <c r="AEZ57" i="4"/>
  <c r="AEY57" i="4"/>
  <c r="AEX57" i="4"/>
  <c r="AEW57" i="4"/>
  <c r="AEV57" i="4"/>
  <c r="AEU57" i="4"/>
  <c r="AET57" i="4"/>
  <c r="AES57" i="4"/>
  <c r="AER57" i="4"/>
  <c r="AEQ57" i="4"/>
  <c r="AEP57" i="4"/>
  <c r="AEO57" i="4"/>
  <c r="AEN57" i="4"/>
  <c r="AEM57" i="4"/>
  <c r="AEL57" i="4"/>
  <c r="AEK57" i="4"/>
  <c r="AEJ57" i="4"/>
  <c r="AEI57" i="4"/>
  <c r="AEH57" i="4"/>
  <c r="AEG57" i="4"/>
  <c r="AEF57" i="4"/>
  <c r="AEE57" i="4"/>
  <c r="AED57" i="4"/>
  <c r="AEC57" i="4"/>
  <c r="AEB57" i="4"/>
  <c r="AEA57" i="4"/>
  <c r="ADZ57" i="4"/>
  <c r="ADY57" i="4"/>
  <c r="ADX57" i="4"/>
  <c r="ADW57" i="4"/>
  <c r="ADV57" i="4"/>
  <c r="ADU57" i="4"/>
  <c r="ADT57" i="4"/>
  <c r="ADS57" i="4"/>
  <c r="ADR57" i="4"/>
  <c r="ADQ57" i="4"/>
  <c r="ADP57" i="4"/>
  <c r="ADO57" i="4"/>
  <c r="ADN57" i="4"/>
  <c r="ADM57" i="4"/>
  <c r="ADL57" i="4"/>
  <c r="ADK57" i="4"/>
  <c r="ADJ57" i="4"/>
  <c r="ADI57" i="4"/>
  <c r="ADH57" i="4"/>
  <c r="ADG57" i="4"/>
  <c r="ADF57" i="4"/>
  <c r="ADE57" i="4"/>
  <c r="AGK136" i="4"/>
  <c r="AGJ136" i="4"/>
  <c r="AGI136" i="4"/>
  <c r="AGH136" i="4"/>
  <c r="AGG136" i="4"/>
  <c r="AGF136" i="4"/>
  <c r="AGE136" i="4"/>
  <c r="AGD136" i="4"/>
  <c r="AGC136" i="4"/>
  <c r="AGB136" i="4"/>
  <c r="AGA136" i="4"/>
  <c r="AFZ136" i="4"/>
  <c r="AFY136" i="4"/>
  <c r="AFX136" i="4"/>
  <c r="AFW136" i="4"/>
  <c r="AFV136" i="4"/>
  <c r="AFU136" i="4"/>
  <c r="AFT136" i="4"/>
  <c r="AFS136" i="4"/>
  <c r="AFR136" i="4"/>
  <c r="AFQ136" i="4"/>
  <c r="AFP136" i="4"/>
  <c r="AFO136" i="4"/>
  <c r="AFN136" i="4"/>
  <c r="AFM136" i="4"/>
  <c r="AFL136" i="4"/>
  <c r="AFK136" i="4"/>
  <c r="AFJ136" i="4"/>
  <c r="AFI136" i="4"/>
  <c r="AFH136" i="4"/>
  <c r="AFG136" i="4"/>
  <c r="AFF136" i="4"/>
  <c r="AFE136" i="4"/>
  <c r="AFD136" i="4"/>
  <c r="AFC136" i="4"/>
  <c r="AFB136" i="4"/>
  <c r="AFA136" i="4"/>
  <c r="AEZ136" i="4"/>
  <c r="AEY136" i="4"/>
  <c r="AEX136" i="4"/>
  <c r="AEW136" i="4"/>
  <c r="AEV136" i="4"/>
  <c r="AEU136" i="4"/>
  <c r="AET136" i="4"/>
  <c r="AES136" i="4"/>
  <c r="AER136" i="4"/>
  <c r="AEQ136" i="4"/>
  <c r="AEP136" i="4"/>
  <c r="AEO136" i="4"/>
  <c r="AEN136" i="4"/>
  <c r="AEM136" i="4"/>
  <c r="AEL136" i="4"/>
  <c r="AEK136" i="4"/>
  <c r="AEJ136" i="4"/>
  <c r="AEI136" i="4"/>
  <c r="AEH136" i="4"/>
  <c r="AEG136" i="4"/>
  <c r="AEF136" i="4"/>
  <c r="AEE136" i="4"/>
  <c r="AED136" i="4"/>
  <c r="AEC136" i="4"/>
  <c r="AEB136" i="4"/>
  <c r="AEA136" i="4"/>
  <c r="ADZ136" i="4"/>
  <c r="ADY136" i="4"/>
  <c r="ADX136" i="4"/>
  <c r="ADW136" i="4"/>
  <c r="ADV136" i="4"/>
  <c r="ADU136" i="4"/>
  <c r="ADT136" i="4"/>
  <c r="ADS136" i="4"/>
  <c r="ADR136" i="4"/>
  <c r="ADQ136" i="4"/>
  <c r="ADP136" i="4"/>
  <c r="ADO136" i="4"/>
  <c r="ADN136" i="4"/>
  <c r="ADM136" i="4"/>
  <c r="ADL136" i="4"/>
  <c r="ADK136" i="4"/>
  <c r="ADJ136" i="4"/>
  <c r="ADI136" i="4"/>
  <c r="ADH136" i="4"/>
  <c r="ADG136" i="4"/>
  <c r="ADF136" i="4"/>
  <c r="ADE136" i="4"/>
  <c r="AGK122" i="4"/>
  <c r="AGJ122" i="4"/>
  <c r="AGI122" i="4"/>
  <c r="AGH122" i="4"/>
  <c r="AGG122" i="4"/>
  <c r="AGF122" i="4"/>
  <c r="AGE122" i="4"/>
  <c r="AGD122" i="4"/>
  <c r="AGC122" i="4"/>
  <c r="AGB122" i="4"/>
  <c r="AGA122" i="4"/>
  <c r="AFZ122" i="4"/>
  <c r="AFY122" i="4"/>
  <c r="AFX122" i="4"/>
  <c r="AFW122" i="4"/>
  <c r="AFV122" i="4"/>
  <c r="AFU122" i="4"/>
  <c r="AFT122" i="4"/>
  <c r="AFS122" i="4"/>
  <c r="AFR122" i="4"/>
  <c r="AFQ122" i="4"/>
  <c r="AFP122" i="4"/>
  <c r="AFO122" i="4"/>
  <c r="AFN122" i="4"/>
  <c r="AFM122" i="4"/>
  <c r="AFL122" i="4"/>
  <c r="AFK122" i="4"/>
  <c r="AFJ122" i="4"/>
  <c r="AFI122" i="4"/>
  <c r="AFH122" i="4"/>
  <c r="AFG122" i="4"/>
  <c r="AFF122" i="4"/>
  <c r="AFE122" i="4"/>
  <c r="AFD122" i="4"/>
  <c r="AFC122" i="4"/>
  <c r="AFB122" i="4"/>
  <c r="AFA122" i="4"/>
  <c r="AEZ122" i="4"/>
  <c r="AEY122" i="4"/>
  <c r="AEX122" i="4"/>
  <c r="AEW122" i="4"/>
  <c r="AEV122" i="4"/>
  <c r="AEU122" i="4"/>
  <c r="AET122" i="4"/>
  <c r="AES122" i="4"/>
  <c r="AER122" i="4"/>
  <c r="AEQ122" i="4"/>
  <c r="AEP122" i="4"/>
  <c r="AEO122" i="4"/>
  <c r="AEN122" i="4"/>
  <c r="AEM122" i="4"/>
  <c r="AEL122" i="4"/>
  <c r="AEK122" i="4"/>
  <c r="AEJ122" i="4"/>
  <c r="AEI122" i="4"/>
  <c r="AEH122" i="4"/>
  <c r="AEG122" i="4"/>
  <c r="AEF122" i="4"/>
  <c r="AEE122" i="4"/>
  <c r="AED122" i="4"/>
  <c r="AEC122" i="4"/>
  <c r="AEB122" i="4"/>
  <c r="AEA122" i="4"/>
  <c r="ADZ122" i="4"/>
  <c r="ADY122" i="4"/>
  <c r="ADX122" i="4"/>
  <c r="ADW122" i="4"/>
  <c r="ADV122" i="4"/>
  <c r="ADU122" i="4"/>
  <c r="ADT122" i="4"/>
  <c r="ADS122" i="4"/>
  <c r="ADR122" i="4"/>
  <c r="ADQ122" i="4"/>
  <c r="ADP122" i="4"/>
  <c r="ADO122" i="4"/>
  <c r="ADN122" i="4"/>
  <c r="ADM122" i="4"/>
  <c r="ADL122" i="4"/>
  <c r="ADK122" i="4"/>
  <c r="ADJ122" i="4"/>
  <c r="ADI122" i="4"/>
  <c r="ADH122" i="4"/>
  <c r="ADG122" i="4"/>
  <c r="ADF122" i="4"/>
  <c r="ADE122" i="4"/>
  <c r="AGK130" i="4"/>
  <c r="AGJ130" i="4"/>
  <c r="AGI130" i="4"/>
  <c r="AGH130" i="4"/>
  <c r="AGG130" i="4"/>
  <c r="AGF130" i="4"/>
  <c r="AGE130" i="4"/>
  <c r="AGD130" i="4"/>
  <c r="AGC130" i="4"/>
  <c r="AGB130" i="4"/>
  <c r="AGA130" i="4"/>
  <c r="AFZ130" i="4"/>
  <c r="AFY130" i="4"/>
  <c r="AFX130" i="4"/>
  <c r="AFW130" i="4"/>
  <c r="AFV130" i="4"/>
  <c r="AFU130" i="4"/>
  <c r="AFT130" i="4"/>
  <c r="AFS130" i="4"/>
  <c r="AFR130" i="4"/>
  <c r="AFQ130" i="4"/>
  <c r="AFP130" i="4"/>
  <c r="AFO130" i="4"/>
  <c r="AFN130" i="4"/>
  <c r="AFM130" i="4"/>
  <c r="AFL130" i="4"/>
  <c r="AFK130" i="4"/>
  <c r="AFJ130" i="4"/>
  <c r="AFI130" i="4"/>
  <c r="AFH130" i="4"/>
  <c r="AFG130" i="4"/>
  <c r="AFF130" i="4"/>
  <c r="AFE130" i="4"/>
  <c r="AFD130" i="4"/>
  <c r="AFC130" i="4"/>
  <c r="AFB130" i="4"/>
  <c r="AFA130" i="4"/>
  <c r="AEZ130" i="4"/>
  <c r="AEY130" i="4"/>
  <c r="AEX130" i="4"/>
  <c r="AEW130" i="4"/>
  <c r="AEV130" i="4"/>
  <c r="AEU130" i="4"/>
  <c r="AET130" i="4"/>
  <c r="AES130" i="4"/>
  <c r="AER130" i="4"/>
  <c r="AEQ130" i="4"/>
  <c r="AEP130" i="4"/>
  <c r="AEO130" i="4"/>
  <c r="AEN130" i="4"/>
  <c r="AEM130" i="4"/>
  <c r="AEL130" i="4"/>
  <c r="AEK130" i="4"/>
  <c r="AEJ130" i="4"/>
  <c r="AEI130" i="4"/>
  <c r="AEH130" i="4"/>
  <c r="AEG130" i="4"/>
  <c r="AEF130" i="4"/>
  <c r="AEE130" i="4"/>
  <c r="AED130" i="4"/>
  <c r="AEC130" i="4"/>
  <c r="AEB130" i="4"/>
  <c r="AEA130" i="4"/>
  <c r="ADZ130" i="4"/>
  <c r="ADY130" i="4"/>
  <c r="ADX130" i="4"/>
  <c r="ADW130" i="4"/>
  <c r="ADV130" i="4"/>
  <c r="ADU130" i="4"/>
  <c r="ADT130" i="4"/>
  <c r="ADS130" i="4"/>
  <c r="ADR130" i="4"/>
  <c r="ADQ130" i="4"/>
  <c r="ADP130" i="4"/>
  <c r="ADO130" i="4"/>
  <c r="ADN130" i="4"/>
  <c r="ADM130" i="4"/>
  <c r="ADL130" i="4"/>
  <c r="ADK130" i="4"/>
  <c r="ADJ130" i="4"/>
  <c r="ADI130" i="4"/>
  <c r="ADH130" i="4"/>
  <c r="ADG130" i="4"/>
  <c r="ADF130" i="4"/>
  <c r="ADE130" i="4"/>
  <c r="AGK36" i="4"/>
  <c r="AGJ36" i="4"/>
  <c r="AGI36" i="4"/>
  <c r="AGH36" i="4"/>
  <c r="AGG36" i="4"/>
  <c r="AGF36" i="4"/>
  <c r="AGE36" i="4"/>
  <c r="AGD36" i="4"/>
  <c r="AGC36" i="4"/>
  <c r="AGB36" i="4"/>
  <c r="AGA36" i="4"/>
  <c r="AFZ36" i="4"/>
  <c r="AFY36" i="4"/>
  <c r="AFX36" i="4"/>
  <c r="AFW36" i="4"/>
  <c r="AFV36" i="4"/>
  <c r="AFU36" i="4"/>
  <c r="AFT36" i="4"/>
  <c r="AFS36" i="4"/>
  <c r="AFR36" i="4"/>
  <c r="AFQ36" i="4"/>
  <c r="AFP36" i="4"/>
  <c r="AFO36" i="4"/>
  <c r="AFN36" i="4"/>
  <c r="AFM36" i="4"/>
  <c r="AFL36" i="4"/>
  <c r="AFK36" i="4"/>
  <c r="AFJ36" i="4"/>
  <c r="AFI36" i="4"/>
  <c r="AFH36" i="4"/>
  <c r="AFG36" i="4"/>
  <c r="AFF36" i="4"/>
  <c r="AFE36" i="4"/>
  <c r="AFD36" i="4"/>
  <c r="AFC36" i="4"/>
  <c r="AFB36" i="4"/>
  <c r="AFA36" i="4"/>
  <c r="AEZ36" i="4"/>
  <c r="AEY36" i="4"/>
  <c r="AEX36" i="4"/>
  <c r="AEW36" i="4"/>
  <c r="AEV36" i="4"/>
  <c r="AEU36" i="4"/>
  <c r="AET36" i="4"/>
  <c r="AES36" i="4"/>
  <c r="AER36" i="4"/>
  <c r="AEQ36" i="4"/>
  <c r="AEP36" i="4"/>
  <c r="AEO36" i="4"/>
  <c r="AEN36" i="4"/>
  <c r="AEM36" i="4"/>
  <c r="AEL36" i="4"/>
  <c r="AEK36" i="4"/>
  <c r="AEJ36" i="4"/>
  <c r="AEI36" i="4"/>
  <c r="AEH36" i="4"/>
  <c r="AEG36" i="4"/>
  <c r="AEF36" i="4"/>
  <c r="AEE36" i="4"/>
  <c r="AED36" i="4"/>
  <c r="AEC36" i="4"/>
  <c r="AEB36" i="4"/>
  <c r="AEA36" i="4"/>
  <c r="ADZ36" i="4"/>
  <c r="ADY36" i="4"/>
  <c r="ADX36" i="4"/>
  <c r="ADW36" i="4"/>
  <c r="ADV36" i="4"/>
  <c r="ADU36" i="4"/>
  <c r="ADT36" i="4"/>
  <c r="ADS36" i="4"/>
  <c r="ADR36" i="4"/>
  <c r="ADQ36" i="4"/>
  <c r="ADP36" i="4"/>
  <c r="ADO36" i="4"/>
  <c r="ADN36" i="4"/>
  <c r="ADM36" i="4"/>
  <c r="ADL36" i="4"/>
  <c r="ADK36" i="4"/>
  <c r="ADJ36" i="4"/>
  <c r="ADI36" i="4"/>
  <c r="ADH36" i="4"/>
  <c r="ADG36" i="4"/>
  <c r="ADF36" i="4"/>
  <c r="ADE36" i="4"/>
  <c r="AGK105" i="4"/>
  <c r="AGJ105" i="4"/>
  <c r="AGI105" i="4"/>
  <c r="AGH105" i="4"/>
  <c r="AGG105" i="4"/>
  <c r="AGF105" i="4"/>
  <c r="AGE105" i="4"/>
  <c r="AGD105" i="4"/>
  <c r="AGC105" i="4"/>
  <c r="AGB105" i="4"/>
  <c r="AGA105" i="4"/>
  <c r="AFZ105" i="4"/>
  <c r="AFY105" i="4"/>
  <c r="AFX105" i="4"/>
  <c r="AFW105" i="4"/>
  <c r="AFV105" i="4"/>
  <c r="AFU105" i="4"/>
  <c r="AFT105" i="4"/>
  <c r="AFS105" i="4"/>
  <c r="AFR105" i="4"/>
  <c r="AFQ105" i="4"/>
  <c r="AFP105" i="4"/>
  <c r="AFO105" i="4"/>
  <c r="AFN105" i="4"/>
  <c r="AFM105" i="4"/>
  <c r="AFL105" i="4"/>
  <c r="AFK105" i="4"/>
  <c r="AFJ105" i="4"/>
  <c r="AFI105" i="4"/>
  <c r="AFH105" i="4"/>
  <c r="AFG105" i="4"/>
  <c r="AFF105" i="4"/>
  <c r="AFE105" i="4"/>
  <c r="AFD105" i="4"/>
  <c r="AFC105" i="4"/>
  <c r="AFB105" i="4"/>
  <c r="AFA105" i="4"/>
  <c r="AEZ105" i="4"/>
  <c r="AEY105" i="4"/>
  <c r="AEX105" i="4"/>
  <c r="AEW105" i="4"/>
  <c r="AEV105" i="4"/>
  <c r="AEU105" i="4"/>
  <c r="AET105" i="4"/>
  <c r="AES105" i="4"/>
  <c r="AER105" i="4"/>
  <c r="AEQ105" i="4"/>
  <c r="AEP105" i="4"/>
  <c r="AEO105" i="4"/>
  <c r="AEN105" i="4"/>
  <c r="AEM105" i="4"/>
  <c r="AEL105" i="4"/>
  <c r="AEK105" i="4"/>
  <c r="AEJ105" i="4"/>
  <c r="AEI105" i="4"/>
  <c r="AEH105" i="4"/>
  <c r="AEG105" i="4"/>
  <c r="AEF105" i="4"/>
  <c r="AEE105" i="4"/>
  <c r="AED105" i="4"/>
  <c r="AEC105" i="4"/>
  <c r="AEB105" i="4"/>
  <c r="AEA105" i="4"/>
  <c r="ADZ105" i="4"/>
  <c r="ADY105" i="4"/>
  <c r="ADX105" i="4"/>
  <c r="ADW105" i="4"/>
  <c r="ADV105" i="4"/>
  <c r="ADU105" i="4"/>
  <c r="ADT105" i="4"/>
  <c r="ADS105" i="4"/>
  <c r="ADR105" i="4"/>
  <c r="ADQ105" i="4"/>
  <c r="ADP105" i="4"/>
  <c r="ADO105" i="4"/>
  <c r="ADN105" i="4"/>
  <c r="ADM105" i="4"/>
  <c r="ADL105" i="4"/>
  <c r="ADK105" i="4"/>
  <c r="ADJ105" i="4"/>
  <c r="ADI105" i="4"/>
  <c r="ADH105" i="4"/>
  <c r="ADG105" i="4"/>
  <c r="ADF105" i="4"/>
  <c r="ADE105" i="4"/>
  <c r="AGK73" i="4"/>
  <c r="AGJ73" i="4"/>
  <c r="AGI73" i="4"/>
  <c r="AGH73" i="4"/>
  <c r="AGG73" i="4"/>
  <c r="AGF73" i="4"/>
  <c r="AGE73" i="4"/>
  <c r="AGD73" i="4"/>
  <c r="AGC73" i="4"/>
  <c r="AGB73" i="4"/>
  <c r="AGA73" i="4"/>
  <c r="AFZ73" i="4"/>
  <c r="AFY73" i="4"/>
  <c r="AFX73" i="4"/>
  <c r="AFW73" i="4"/>
  <c r="AFV73" i="4"/>
  <c r="AFU73" i="4"/>
  <c r="AFT73" i="4"/>
  <c r="AFS73" i="4"/>
  <c r="AFR73" i="4"/>
  <c r="AFQ73" i="4"/>
  <c r="AFP73" i="4"/>
  <c r="AFO73" i="4"/>
  <c r="AFN73" i="4"/>
  <c r="AFM73" i="4"/>
  <c r="AFL73" i="4"/>
  <c r="AFK73" i="4"/>
  <c r="AFJ73" i="4"/>
  <c r="AFI73" i="4"/>
  <c r="AFH73" i="4"/>
  <c r="AFG73" i="4"/>
  <c r="AFF73" i="4"/>
  <c r="AFE73" i="4"/>
  <c r="AFD73" i="4"/>
  <c r="AFC73" i="4"/>
  <c r="AFB73" i="4"/>
  <c r="AFA73" i="4"/>
  <c r="AEZ73" i="4"/>
  <c r="AEY73" i="4"/>
  <c r="AEX73" i="4"/>
  <c r="AEW73" i="4"/>
  <c r="AEV73" i="4"/>
  <c r="AEU73" i="4"/>
  <c r="AET73" i="4"/>
  <c r="AES73" i="4"/>
  <c r="AER73" i="4"/>
  <c r="AEQ73" i="4"/>
  <c r="AEP73" i="4"/>
  <c r="AEO73" i="4"/>
  <c r="AEN73" i="4"/>
  <c r="AEM73" i="4"/>
  <c r="AEL73" i="4"/>
  <c r="AEK73" i="4"/>
  <c r="AEJ73" i="4"/>
  <c r="AEI73" i="4"/>
  <c r="AEH73" i="4"/>
  <c r="AEG73" i="4"/>
  <c r="AEF73" i="4"/>
  <c r="AEE73" i="4"/>
  <c r="AED73" i="4"/>
  <c r="AEC73" i="4"/>
  <c r="AEB73" i="4"/>
  <c r="AEA73" i="4"/>
  <c r="ADZ73" i="4"/>
  <c r="ADY73" i="4"/>
  <c r="ADX73" i="4"/>
  <c r="ADW73" i="4"/>
  <c r="ADV73" i="4"/>
  <c r="ADU73" i="4"/>
  <c r="ADT73" i="4"/>
  <c r="ADS73" i="4"/>
  <c r="ADR73" i="4"/>
  <c r="ADQ73" i="4"/>
  <c r="ADP73" i="4"/>
  <c r="ADO73" i="4"/>
  <c r="ADN73" i="4"/>
  <c r="ADM73" i="4"/>
  <c r="ADL73" i="4"/>
  <c r="ADK73" i="4"/>
  <c r="ADJ73" i="4"/>
  <c r="ADI73" i="4"/>
  <c r="ADH73" i="4"/>
  <c r="ADG73" i="4"/>
  <c r="ADF73" i="4"/>
  <c r="ADE73" i="4"/>
  <c r="AGK82" i="4"/>
  <c r="AGJ82" i="4"/>
  <c r="AGI82" i="4"/>
  <c r="AGH82" i="4"/>
  <c r="AGG82" i="4"/>
  <c r="AGF82" i="4"/>
  <c r="AGE82" i="4"/>
  <c r="AGD82" i="4"/>
  <c r="AGC82" i="4"/>
  <c r="AGB82" i="4"/>
  <c r="AGA82" i="4"/>
  <c r="AFZ82" i="4"/>
  <c r="AFY82" i="4"/>
  <c r="AFX82" i="4"/>
  <c r="AFW82" i="4"/>
  <c r="AFV82" i="4"/>
  <c r="AFU82" i="4"/>
  <c r="AFT82" i="4"/>
  <c r="AFS82" i="4"/>
  <c r="AFR82" i="4"/>
  <c r="AFQ82" i="4"/>
  <c r="AFP82" i="4"/>
  <c r="AFO82" i="4"/>
  <c r="AFN82" i="4"/>
  <c r="AFM82" i="4"/>
  <c r="AFL82" i="4"/>
  <c r="AFK82" i="4"/>
  <c r="AFJ82" i="4"/>
  <c r="AFI82" i="4"/>
  <c r="AFH82" i="4"/>
  <c r="AFG82" i="4"/>
  <c r="AFF82" i="4"/>
  <c r="AFE82" i="4"/>
  <c r="AFD82" i="4"/>
  <c r="AFC82" i="4"/>
  <c r="AFB82" i="4"/>
  <c r="AFA82" i="4"/>
  <c r="AEZ82" i="4"/>
  <c r="AEY82" i="4"/>
  <c r="AEX82" i="4"/>
  <c r="AEW82" i="4"/>
  <c r="AEV82" i="4"/>
  <c r="AEU82" i="4"/>
  <c r="AET82" i="4"/>
  <c r="AES82" i="4"/>
  <c r="AER82" i="4"/>
  <c r="AEQ82" i="4"/>
  <c r="AEP82" i="4"/>
  <c r="AEO82" i="4"/>
  <c r="AEN82" i="4"/>
  <c r="AEM82" i="4"/>
  <c r="AEL82" i="4"/>
  <c r="AEK82" i="4"/>
  <c r="AEJ82" i="4"/>
  <c r="AEI82" i="4"/>
  <c r="AEH82" i="4"/>
  <c r="AEG82" i="4"/>
  <c r="AEF82" i="4"/>
  <c r="AEE82" i="4"/>
  <c r="AED82" i="4"/>
  <c r="AEC82" i="4"/>
  <c r="AEB82" i="4"/>
  <c r="AEA82" i="4"/>
  <c r="ADZ82" i="4"/>
  <c r="ADY82" i="4"/>
  <c r="ADX82" i="4"/>
  <c r="ADW82" i="4"/>
  <c r="ADV82" i="4"/>
  <c r="ADU82" i="4"/>
  <c r="ADT82" i="4"/>
  <c r="ADS82" i="4"/>
  <c r="ADR82" i="4"/>
  <c r="ADQ82" i="4"/>
  <c r="ADP82" i="4"/>
  <c r="ADO82" i="4"/>
  <c r="ADN82" i="4"/>
  <c r="ADM82" i="4"/>
  <c r="ADL82" i="4"/>
  <c r="ADK82" i="4"/>
  <c r="ADJ82" i="4"/>
  <c r="ADI82" i="4"/>
  <c r="ADH82" i="4"/>
  <c r="ADG82" i="4"/>
  <c r="ADF82" i="4"/>
  <c r="ADE82" i="4"/>
  <c r="AGK101" i="4"/>
  <c r="AGJ101" i="4"/>
  <c r="AGI101" i="4"/>
  <c r="AGH101" i="4"/>
  <c r="AGG101" i="4"/>
  <c r="AGF101" i="4"/>
  <c r="AGE101" i="4"/>
  <c r="AGD101" i="4"/>
  <c r="AGC101" i="4"/>
  <c r="AGB101" i="4"/>
  <c r="AGA101" i="4"/>
  <c r="AFZ101" i="4"/>
  <c r="AFY101" i="4"/>
  <c r="AFX101" i="4"/>
  <c r="AFW101" i="4"/>
  <c r="AFV101" i="4"/>
  <c r="AFU101" i="4"/>
  <c r="AFT101" i="4"/>
  <c r="AFS101" i="4"/>
  <c r="AFR101" i="4"/>
  <c r="AFQ101" i="4"/>
  <c r="AFP101" i="4"/>
  <c r="AFO101" i="4"/>
  <c r="AFN101" i="4"/>
  <c r="AFM101" i="4"/>
  <c r="AFL101" i="4"/>
  <c r="AFK101" i="4"/>
  <c r="AFJ101" i="4"/>
  <c r="AFI101" i="4"/>
  <c r="AFH101" i="4"/>
  <c r="AFG101" i="4"/>
  <c r="AFF101" i="4"/>
  <c r="AFE101" i="4"/>
  <c r="AFD101" i="4"/>
  <c r="AFC101" i="4"/>
  <c r="AFB101" i="4"/>
  <c r="AFA101" i="4"/>
  <c r="AEZ101" i="4"/>
  <c r="AEY101" i="4"/>
  <c r="AEX101" i="4"/>
  <c r="AEW101" i="4"/>
  <c r="AEV101" i="4"/>
  <c r="AEU101" i="4"/>
  <c r="AET101" i="4"/>
  <c r="AES101" i="4"/>
  <c r="AER101" i="4"/>
  <c r="AEQ101" i="4"/>
  <c r="AEP101" i="4"/>
  <c r="AEO101" i="4"/>
  <c r="AEN101" i="4"/>
  <c r="AEM101" i="4"/>
  <c r="AEL101" i="4"/>
  <c r="AEK101" i="4"/>
  <c r="AEJ101" i="4"/>
  <c r="AEI101" i="4"/>
  <c r="AEH101" i="4"/>
  <c r="AEG101" i="4"/>
  <c r="AEF101" i="4"/>
  <c r="AEE101" i="4"/>
  <c r="AED101" i="4"/>
  <c r="AEC101" i="4"/>
  <c r="AEB101" i="4"/>
  <c r="AEA101" i="4"/>
  <c r="ADZ101" i="4"/>
  <c r="ADY101" i="4"/>
  <c r="ADX101" i="4"/>
  <c r="ADW101" i="4"/>
  <c r="ADV101" i="4"/>
  <c r="ADU101" i="4"/>
  <c r="ADT101" i="4"/>
  <c r="ADS101" i="4"/>
  <c r="ADR101" i="4"/>
  <c r="ADQ101" i="4"/>
  <c r="ADP101" i="4"/>
  <c r="ADO101" i="4"/>
  <c r="ADN101" i="4"/>
  <c r="ADM101" i="4"/>
  <c r="ADL101" i="4"/>
  <c r="ADK101" i="4"/>
  <c r="ADJ101" i="4"/>
  <c r="ADI101" i="4"/>
  <c r="ADH101" i="4"/>
  <c r="ADG101" i="4"/>
  <c r="ADF101" i="4"/>
  <c r="ADE101" i="4"/>
  <c r="AGK84" i="4"/>
  <c r="AGJ84" i="4"/>
  <c r="AGI84" i="4"/>
  <c r="AGH84" i="4"/>
  <c r="AGG84" i="4"/>
  <c r="AGF84" i="4"/>
  <c r="AGE84" i="4"/>
  <c r="AGD84" i="4"/>
  <c r="AGC84" i="4"/>
  <c r="AGB84" i="4"/>
  <c r="AGA84" i="4"/>
  <c r="AFZ84" i="4"/>
  <c r="AFY84" i="4"/>
  <c r="AFX84" i="4"/>
  <c r="AFW84" i="4"/>
  <c r="AFV84" i="4"/>
  <c r="AFU84" i="4"/>
  <c r="AFT84" i="4"/>
  <c r="AFS84" i="4"/>
  <c r="AFR84" i="4"/>
  <c r="AFQ84" i="4"/>
  <c r="AFP84" i="4"/>
  <c r="AFO84" i="4"/>
  <c r="AFN84" i="4"/>
  <c r="AFM84" i="4"/>
  <c r="AFL84" i="4"/>
  <c r="AFK84" i="4"/>
  <c r="AFJ84" i="4"/>
  <c r="AFI84" i="4"/>
  <c r="AFH84" i="4"/>
  <c r="AFG84" i="4"/>
  <c r="AFF84" i="4"/>
  <c r="AFE84" i="4"/>
  <c r="AFD84" i="4"/>
  <c r="AFC84" i="4"/>
  <c r="AFB84" i="4"/>
  <c r="AFA84" i="4"/>
  <c r="AEZ84" i="4"/>
  <c r="AEY84" i="4"/>
  <c r="AEX84" i="4"/>
  <c r="AEW84" i="4"/>
  <c r="AEV84" i="4"/>
  <c r="AEU84" i="4"/>
  <c r="AET84" i="4"/>
  <c r="AES84" i="4"/>
  <c r="AER84" i="4"/>
  <c r="AEQ84" i="4"/>
  <c r="AEP84" i="4"/>
  <c r="AEO84" i="4"/>
  <c r="AEN84" i="4"/>
  <c r="AEM84" i="4"/>
  <c r="AEL84" i="4"/>
  <c r="AEK84" i="4"/>
  <c r="AEJ84" i="4"/>
  <c r="AEI84" i="4"/>
  <c r="AEH84" i="4"/>
  <c r="AEG84" i="4"/>
  <c r="AEF84" i="4"/>
  <c r="AEE84" i="4"/>
  <c r="AED84" i="4"/>
  <c r="AEC84" i="4"/>
  <c r="AEB84" i="4"/>
  <c r="AEA84" i="4"/>
  <c r="ADZ84" i="4"/>
  <c r="ADY84" i="4"/>
  <c r="ADX84" i="4"/>
  <c r="ADW84" i="4"/>
  <c r="ADV84" i="4"/>
  <c r="ADU84" i="4"/>
  <c r="ADT84" i="4"/>
  <c r="ADS84" i="4"/>
  <c r="ADR84" i="4"/>
  <c r="ADQ84" i="4"/>
  <c r="ADP84" i="4"/>
  <c r="ADO84" i="4"/>
  <c r="ADN84" i="4"/>
  <c r="ADM84" i="4"/>
  <c r="ADL84" i="4"/>
  <c r="ADK84" i="4"/>
  <c r="ADJ84" i="4"/>
  <c r="ADI84" i="4"/>
  <c r="ADH84" i="4"/>
  <c r="ADG84" i="4"/>
  <c r="ADF84" i="4"/>
  <c r="ADE84" i="4"/>
  <c r="AGK141" i="4"/>
  <c r="AGJ141" i="4"/>
  <c r="AGI141" i="4"/>
  <c r="AGH141" i="4"/>
  <c r="AGG141" i="4"/>
  <c r="AGF141" i="4"/>
  <c r="AGE141" i="4"/>
  <c r="AGD141" i="4"/>
  <c r="AGC141" i="4"/>
  <c r="AGB141" i="4"/>
  <c r="AGA141" i="4"/>
  <c r="AFZ141" i="4"/>
  <c r="AFY141" i="4"/>
  <c r="AFX141" i="4"/>
  <c r="AFW141" i="4"/>
  <c r="AFV141" i="4"/>
  <c r="AFU141" i="4"/>
  <c r="AFT141" i="4"/>
  <c r="AFS141" i="4"/>
  <c r="AFR141" i="4"/>
  <c r="AFQ141" i="4"/>
  <c r="AFP141" i="4"/>
  <c r="AFO141" i="4"/>
  <c r="AFN141" i="4"/>
  <c r="AFM141" i="4"/>
  <c r="AFL141" i="4"/>
  <c r="AFK141" i="4"/>
  <c r="AFJ141" i="4"/>
  <c r="AFI141" i="4"/>
  <c r="AFH141" i="4"/>
  <c r="AFG141" i="4"/>
  <c r="AFF141" i="4"/>
  <c r="AFE141" i="4"/>
  <c r="AFD141" i="4"/>
  <c r="AFC141" i="4"/>
  <c r="AFB141" i="4"/>
  <c r="AFA141" i="4"/>
  <c r="AEZ141" i="4"/>
  <c r="AEY141" i="4"/>
  <c r="AEX141" i="4"/>
  <c r="AEW141" i="4"/>
  <c r="AEV141" i="4"/>
  <c r="AEU141" i="4"/>
  <c r="AET141" i="4"/>
  <c r="AES141" i="4"/>
  <c r="AER141" i="4"/>
  <c r="AEQ141" i="4"/>
  <c r="AEP141" i="4"/>
  <c r="AEO141" i="4"/>
  <c r="AEN141" i="4"/>
  <c r="AEM141" i="4"/>
  <c r="AEL141" i="4"/>
  <c r="AEK141" i="4"/>
  <c r="AEJ141" i="4"/>
  <c r="AEI141" i="4"/>
  <c r="AEH141" i="4"/>
  <c r="AEG141" i="4"/>
  <c r="AEF141" i="4"/>
  <c r="AEE141" i="4"/>
  <c r="AED141" i="4"/>
  <c r="AEC141" i="4"/>
  <c r="AEB141" i="4"/>
  <c r="AEA141" i="4"/>
  <c r="ADZ141" i="4"/>
  <c r="ADY141" i="4"/>
  <c r="ADX141" i="4"/>
  <c r="ADW141" i="4"/>
  <c r="ADV141" i="4"/>
  <c r="ADU141" i="4"/>
  <c r="ADT141" i="4"/>
  <c r="ADS141" i="4"/>
  <c r="ADR141" i="4"/>
  <c r="ADQ141" i="4"/>
  <c r="ADP141" i="4"/>
  <c r="ADO141" i="4"/>
  <c r="ADN141" i="4"/>
  <c r="ADM141" i="4"/>
  <c r="ADL141" i="4"/>
  <c r="ADK141" i="4"/>
  <c r="ADJ141" i="4"/>
  <c r="ADI141" i="4"/>
  <c r="ADH141" i="4"/>
  <c r="ADG141" i="4"/>
  <c r="ADF141" i="4"/>
  <c r="ADE141" i="4"/>
  <c r="AGK67" i="4"/>
  <c r="AGJ67" i="4"/>
  <c r="AGI67" i="4"/>
  <c r="AGH67" i="4"/>
  <c r="AGG67" i="4"/>
  <c r="AGF67" i="4"/>
  <c r="AGE67" i="4"/>
  <c r="AGD67" i="4"/>
  <c r="AGC67" i="4"/>
  <c r="AGB67" i="4"/>
  <c r="AGA67" i="4"/>
  <c r="AFZ67" i="4"/>
  <c r="AFY67" i="4"/>
  <c r="AFX67" i="4"/>
  <c r="AFW67" i="4"/>
  <c r="AFV67" i="4"/>
  <c r="AFU67" i="4"/>
  <c r="AFT67" i="4"/>
  <c r="AFS67" i="4"/>
  <c r="AFR67" i="4"/>
  <c r="AFQ67" i="4"/>
  <c r="AFP67" i="4"/>
  <c r="AFO67" i="4"/>
  <c r="AFN67" i="4"/>
  <c r="AFM67" i="4"/>
  <c r="AFL67" i="4"/>
  <c r="AFK67" i="4"/>
  <c r="AFJ67" i="4"/>
  <c r="AFI67" i="4"/>
  <c r="AFH67" i="4"/>
  <c r="AFG67" i="4"/>
  <c r="AFF67" i="4"/>
  <c r="AFE67" i="4"/>
  <c r="AFD67" i="4"/>
  <c r="AFC67" i="4"/>
  <c r="AFB67" i="4"/>
  <c r="AFA67" i="4"/>
  <c r="AEZ67" i="4"/>
  <c r="AEY67" i="4"/>
  <c r="AEX67" i="4"/>
  <c r="AEW67" i="4"/>
  <c r="AEV67" i="4"/>
  <c r="AEU67" i="4"/>
  <c r="AET67" i="4"/>
  <c r="AES67" i="4"/>
  <c r="AER67" i="4"/>
  <c r="AEQ67" i="4"/>
  <c r="AEP67" i="4"/>
  <c r="AEO67" i="4"/>
  <c r="AEN67" i="4"/>
  <c r="AEM67" i="4"/>
  <c r="AEL67" i="4"/>
  <c r="AEK67" i="4"/>
  <c r="AEJ67" i="4"/>
  <c r="AEI67" i="4"/>
  <c r="AEH67" i="4"/>
  <c r="AEG67" i="4"/>
  <c r="AEF67" i="4"/>
  <c r="AEE67" i="4"/>
  <c r="AED67" i="4"/>
  <c r="AEC67" i="4"/>
  <c r="AEB67" i="4"/>
  <c r="AEA67" i="4"/>
  <c r="ADZ67" i="4"/>
  <c r="ADY67" i="4"/>
  <c r="ADX67" i="4"/>
  <c r="ADW67" i="4"/>
  <c r="ADV67" i="4"/>
  <c r="ADU67" i="4"/>
  <c r="ADT67" i="4"/>
  <c r="ADS67" i="4"/>
  <c r="ADR67" i="4"/>
  <c r="ADQ67" i="4"/>
  <c r="ADP67" i="4"/>
  <c r="ADO67" i="4"/>
  <c r="ADN67" i="4"/>
  <c r="ADM67" i="4"/>
  <c r="ADL67" i="4"/>
  <c r="ADK67" i="4"/>
  <c r="ADJ67" i="4"/>
  <c r="ADI67" i="4"/>
  <c r="ADH67" i="4"/>
  <c r="ADG67" i="4"/>
  <c r="ADF67" i="4"/>
  <c r="ADE67" i="4"/>
  <c r="AGK155" i="4"/>
  <c r="AGJ155" i="4"/>
  <c r="AGI155" i="4"/>
  <c r="AGH155" i="4"/>
  <c r="AGG155" i="4"/>
  <c r="AGF155" i="4"/>
  <c r="AGE155" i="4"/>
  <c r="AGD155" i="4"/>
  <c r="AGC155" i="4"/>
  <c r="AGB155" i="4"/>
  <c r="AGA155" i="4"/>
  <c r="AFZ155" i="4"/>
  <c r="AFY155" i="4"/>
  <c r="AFX155" i="4"/>
  <c r="AFW155" i="4"/>
  <c r="AFV155" i="4"/>
  <c r="AFU155" i="4"/>
  <c r="AFT155" i="4"/>
  <c r="AFS155" i="4"/>
  <c r="AFR155" i="4"/>
  <c r="AFQ155" i="4"/>
  <c r="AFP155" i="4"/>
  <c r="AFO155" i="4"/>
  <c r="AFN155" i="4"/>
  <c r="AFM155" i="4"/>
  <c r="AFL155" i="4"/>
  <c r="AFK155" i="4"/>
  <c r="AFJ155" i="4"/>
  <c r="AFI155" i="4"/>
  <c r="AFH155" i="4"/>
  <c r="AFG155" i="4"/>
  <c r="AFF155" i="4"/>
  <c r="AFE155" i="4"/>
  <c r="AFD155" i="4"/>
  <c r="AFC155" i="4"/>
  <c r="AFB155" i="4"/>
  <c r="AFA155" i="4"/>
  <c r="AEZ155" i="4"/>
  <c r="AEY155" i="4"/>
  <c r="AEX155" i="4"/>
  <c r="AEW155" i="4"/>
  <c r="AEV155" i="4"/>
  <c r="AEU155" i="4"/>
  <c r="AET155" i="4"/>
  <c r="AES155" i="4"/>
  <c r="AER155" i="4"/>
  <c r="AEQ155" i="4"/>
  <c r="AEP155" i="4"/>
  <c r="AEO155" i="4"/>
  <c r="AEN155" i="4"/>
  <c r="AEM155" i="4"/>
  <c r="AEL155" i="4"/>
  <c r="AEK155" i="4"/>
  <c r="AEJ155" i="4"/>
  <c r="AEI155" i="4"/>
  <c r="AEH155" i="4"/>
  <c r="AEG155" i="4"/>
  <c r="AEF155" i="4"/>
  <c r="AEE155" i="4"/>
  <c r="AED155" i="4"/>
  <c r="AEC155" i="4"/>
  <c r="AEB155" i="4"/>
  <c r="AEA155" i="4"/>
  <c r="ADZ155" i="4"/>
  <c r="ADY155" i="4"/>
  <c r="ADX155" i="4"/>
  <c r="ADW155" i="4"/>
  <c r="ADV155" i="4"/>
  <c r="ADU155" i="4"/>
  <c r="ADT155" i="4"/>
  <c r="ADS155" i="4"/>
  <c r="ADR155" i="4"/>
  <c r="ADQ155" i="4"/>
  <c r="ADP155" i="4"/>
  <c r="ADO155" i="4"/>
  <c r="ADN155" i="4"/>
  <c r="ADM155" i="4"/>
  <c r="ADL155" i="4"/>
  <c r="ADK155" i="4"/>
  <c r="ADJ155" i="4"/>
  <c r="ADI155" i="4"/>
  <c r="ADH155" i="4"/>
  <c r="ADG155" i="4"/>
  <c r="ADF155" i="4"/>
  <c r="ADE155" i="4"/>
  <c r="AGK118" i="4"/>
  <c r="AGJ118" i="4"/>
  <c r="AGI118" i="4"/>
  <c r="AGH118" i="4"/>
  <c r="AGG118" i="4"/>
  <c r="AGF118" i="4"/>
  <c r="AGE118" i="4"/>
  <c r="AGD118" i="4"/>
  <c r="AGC118" i="4"/>
  <c r="AGB118" i="4"/>
  <c r="AGA118" i="4"/>
  <c r="AFZ118" i="4"/>
  <c r="AFY118" i="4"/>
  <c r="AFX118" i="4"/>
  <c r="AFW118" i="4"/>
  <c r="AFV118" i="4"/>
  <c r="AFU118" i="4"/>
  <c r="AFT118" i="4"/>
  <c r="AFS118" i="4"/>
  <c r="AFR118" i="4"/>
  <c r="AFQ118" i="4"/>
  <c r="AFP118" i="4"/>
  <c r="AFO118" i="4"/>
  <c r="AFN118" i="4"/>
  <c r="AFM118" i="4"/>
  <c r="AFL118" i="4"/>
  <c r="AFK118" i="4"/>
  <c r="AFJ118" i="4"/>
  <c r="AFI118" i="4"/>
  <c r="AFH118" i="4"/>
  <c r="AFG118" i="4"/>
  <c r="AFF118" i="4"/>
  <c r="AFE118" i="4"/>
  <c r="AFD118" i="4"/>
  <c r="AFC118" i="4"/>
  <c r="AFB118" i="4"/>
  <c r="AFA118" i="4"/>
  <c r="AEZ118" i="4"/>
  <c r="AEY118" i="4"/>
  <c r="AEX118" i="4"/>
  <c r="AEW118" i="4"/>
  <c r="AEV118" i="4"/>
  <c r="AEU118" i="4"/>
  <c r="AET118" i="4"/>
  <c r="AES118" i="4"/>
  <c r="AER118" i="4"/>
  <c r="AEQ118" i="4"/>
  <c r="AEP118" i="4"/>
  <c r="AEO118" i="4"/>
  <c r="AEN118" i="4"/>
  <c r="AEM118" i="4"/>
  <c r="AEL118" i="4"/>
  <c r="AEK118" i="4"/>
  <c r="AEJ118" i="4"/>
  <c r="AEI118" i="4"/>
  <c r="AEH118" i="4"/>
  <c r="AEG118" i="4"/>
  <c r="AEF118" i="4"/>
  <c r="AEE118" i="4"/>
  <c r="AED118" i="4"/>
  <c r="AEC118" i="4"/>
  <c r="AEB118" i="4"/>
  <c r="AEA118" i="4"/>
  <c r="ADZ118" i="4"/>
  <c r="ADY118" i="4"/>
  <c r="ADX118" i="4"/>
  <c r="ADW118" i="4"/>
  <c r="ADV118" i="4"/>
  <c r="ADU118" i="4"/>
  <c r="ADT118" i="4"/>
  <c r="ADS118" i="4"/>
  <c r="ADR118" i="4"/>
  <c r="ADQ118" i="4"/>
  <c r="ADP118" i="4"/>
  <c r="ADO118" i="4"/>
  <c r="ADN118" i="4"/>
  <c r="ADM118" i="4"/>
  <c r="ADL118" i="4"/>
  <c r="ADK118" i="4"/>
  <c r="ADJ118" i="4"/>
  <c r="ADI118" i="4"/>
  <c r="ADH118" i="4"/>
  <c r="ADG118" i="4"/>
  <c r="ADF118" i="4"/>
  <c r="ADE118" i="4"/>
  <c r="AGK126" i="4"/>
  <c r="AGJ126" i="4"/>
  <c r="AGI126" i="4"/>
  <c r="AGH126" i="4"/>
  <c r="AGG126" i="4"/>
  <c r="AGF126" i="4"/>
  <c r="AGE126" i="4"/>
  <c r="AGD126" i="4"/>
  <c r="AGC126" i="4"/>
  <c r="AGB126" i="4"/>
  <c r="AGA126" i="4"/>
  <c r="AFZ126" i="4"/>
  <c r="AFY126" i="4"/>
  <c r="AFX126" i="4"/>
  <c r="AFW126" i="4"/>
  <c r="AFV126" i="4"/>
  <c r="AFU126" i="4"/>
  <c r="AFT126" i="4"/>
  <c r="AFS126" i="4"/>
  <c r="AFR126" i="4"/>
  <c r="AFQ126" i="4"/>
  <c r="AFP126" i="4"/>
  <c r="AFO126" i="4"/>
  <c r="AFN126" i="4"/>
  <c r="AFM126" i="4"/>
  <c r="AFL126" i="4"/>
  <c r="AFK126" i="4"/>
  <c r="AFJ126" i="4"/>
  <c r="AFI126" i="4"/>
  <c r="AFH126" i="4"/>
  <c r="AFG126" i="4"/>
  <c r="AFF126" i="4"/>
  <c r="AFE126" i="4"/>
  <c r="AFD126" i="4"/>
  <c r="AFC126" i="4"/>
  <c r="AFB126" i="4"/>
  <c r="AFA126" i="4"/>
  <c r="AEZ126" i="4"/>
  <c r="AEY126" i="4"/>
  <c r="AEX126" i="4"/>
  <c r="AEW126" i="4"/>
  <c r="AEV126" i="4"/>
  <c r="AEU126" i="4"/>
  <c r="AET126" i="4"/>
  <c r="AES126" i="4"/>
  <c r="AER126" i="4"/>
  <c r="AEQ126" i="4"/>
  <c r="AEP126" i="4"/>
  <c r="AEO126" i="4"/>
  <c r="AEN126" i="4"/>
  <c r="AEM126" i="4"/>
  <c r="AEL126" i="4"/>
  <c r="AEK126" i="4"/>
  <c r="AEJ126" i="4"/>
  <c r="AEI126" i="4"/>
  <c r="AEH126" i="4"/>
  <c r="AEG126" i="4"/>
  <c r="AEF126" i="4"/>
  <c r="AEE126" i="4"/>
  <c r="AED126" i="4"/>
  <c r="AEC126" i="4"/>
  <c r="AEB126" i="4"/>
  <c r="AEA126" i="4"/>
  <c r="ADZ126" i="4"/>
  <c r="ADY126" i="4"/>
  <c r="ADX126" i="4"/>
  <c r="ADW126" i="4"/>
  <c r="ADV126" i="4"/>
  <c r="ADU126" i="4"/>
  <c r="ADT126" i="4"/>
  <c r="ADS126" i="4"/>
  <c r="ADR126" i="4"/>
  <c r="ADQ126" i="4"/>
  <c r="ADP126" i="4"/>
  <c r="ADO126" i="4"/>
  <c r="ADN126" i="4"/>
  <c r="ADM126" i="4"/>
  <c r="ADL126" i="4"/>
  <c r="ADK126" i="4"/>
  <c r="ADJ126" i="4"/>
  <c r="ADI126" i="4"/>
  <c r="ADH126" i="4"/>
  <c r="ADG126" i="4"/>
  <c r="ADF126" i="4"/>
  <c r="ADE126" i="4"/>
  <c r="AGK108" i="4"/>
  <c r="AGJ108" i="4"/>
  <c r="AGI108" i="4"/>
  <c r="AGH108" i="4"/>
  <c r="AGG108" i="4"/>
  <c r="AGF108" i="4"/>
  <c r="AGE108" i="4"/>
  <c r="AGD108" i="4"/>
  <c r="AGC108" i="4"/>
  <c r="AGB108" i="4"/>
  <c r="AGA108" i="4"/>
  <c r="AFZ108" i="4"/>
  <c r="AFY108" i="4"/>
  <c r="AFX108" i="4"/>
  <c r="AFW108" i="4"/>
  <c r="AFV108" i="4"/>
  <c r="AFU108" i="4"/>
  <c r="AFT108" i="4"/>
  <c r="AFS108" i="4"/>
  <c r="AFR108" i="4"/>
  <c r="AFQ108" i="4"/>
  <c r="AFP108" i="4"/>
  <c r="AFO108" i="4"/>
  <c r="AFN108" i="4"/>
  <c r="AFM108" i="4"/>
  <c r="AFL108" i="4"/>
  <c r="AFK108" i="4"/>
  <c r="AFJ108" i="4"/>
  <c r="AFI108" i="4"/>
  <c r="AFH108" i="4"/>
  <c r="AFG108" i="4"/>
  <c r="AFF108" i="4"/>
  <c r="AFE108" i="4"/>
  <c r="AFD108" i="4"/>
  <c r="AFC108" i="4"/>
  <c r="AFB108" i="4"/>
  <c r="AFA108" i="4"/>
  <c r="AEZ108" i="4"/>
  <c r="AEY108" i="4"/>
  <c r="AEX108" i="4"/>
  <c r="AEW108" i="4"/>
  <c r="AEV108" i="4"/>
  <c r="AEU108" i="4"/>
  <c r="AET108" i="4"/>
  <c r="AES108" i="4"/>
  <c r="AER108" i="4"/>
  <c r="AEQ108" i="4"/>
  <c r="AEP108" i="4"/>
  <c r="AEO108" i="4"/>
  <c r="AEN108" i="4"/>
  <c r="AEM108" i="4"/>
  <c r="AEL108" i="4"/>
  <c r="AEK108" i="4"/>
  <c r="AEJ108" i="4"/>
  <c r="AEI108" i="4"/>
  <c r="AEH108" i="4"/>
  <c r="AEG108" i="4"/>
  <c r="AEF108" i="4"/>
  <c r="AEE108" i="4"/>
  <c r="AED108" i="4"/>
  <c r="AEC108" i="4"/>
  <c r="AEB108" i="4"/>
  <c r="AEA108" i="4"/>
  <c r="ADZ108" i="4"/>
  <c r="ADY108" i="4"/>
  <c r="ADX108" i="4"/>
  <c r="ADW108" i="4"/>
  <c r="ADV108" i="4"/>
  <c r="ADU108" i="4"/>
  <c r="ADT108" i="4"/>
  <c r="ADS108" i="4"/>
  <c r="ADR108" i="4"/>
  <c r="ADQ108" i="4"/>
  <c r="ADP108" i="4"/>
  <c r="ADO108" i="4"/>
  <c r="ADN108" i="4"/>
  <c r="ADM108" i="4"/>
  <c r="ADL108" i="4"/>
  <c r="ADK108" i="4"/>
  <c r="ADJ108" i="4"/>
  <c r="ADI108" i="4"/>
  <c r="ADH108" i="4"/>
  <c r="ADG108" i="4"/>
  <c r="ADF108" i="4"/>
  <c r="ADE108" i="4"/>
  <c r="AGK148" i="4"/>
  <c r="AGJ148" i="4"/>
  <c r="AGI148" i="4"/>
  <c r="AGH148" i="4"/>
  <c r="AGG148" i="4"/>
  <c r="AGF148" i="4"/>
  <c r="AGE148" i="4"/>
  <c r="AGD148" i="4"/>
  <c r="AGC148" i="4"/>
  <c r="AGB148" i="4"/>
  <c r="AGA148" i="4"/>
  <c r="AFZ148" i="4"/>
  <c r="AFY148" i="4"/>
  <c r="AFX148" i="4"/>
  <c r="AFW148" i="4"/>
  <c r="AFV148" i="4"/>
  <c r="AFU148" i="4"/>
  <c r="AFT148" i="4"/>
  <c r="AFS148" i="4"/>
  <c r="AFR148" i="4"/>
  <c r="AFQ148" i="4"/>
  <c r="AFP148" i="4"/>
  <c r="AFO148" i="4"/>
  <c r="AFN148" i="4"/>
  <c r="AFM148" i="4"/>
  <c r="AFL148" i="4"/>
  <c r="AFK148" i="4"/>
  <c r="AFJ148" i="4"/>
  <c r="AFI148" i="4"/>
  <c r="AFH148" i="4"/>
  <c r="AFG148" i="4"/>
  <c r="AFF148" i="4"/>
  <c r="AFE148" i="4"/>
  <c r="AFD148" i="4"/>
  <c r="AFC148" i="4"/>
  <c r="AFB148" i="4"/>
  <c r="AFA148" i="4"/>
  <c r="AEZ148" i="4"/>
  <c r="AEY148" i="4"/>
  <c r="AEX148" i="4"/>
  <c r="AEW148" i="4"/>
  <c r="AEV148" i="4"/>
  <c r="AEU148" i="4"/>
  <c r="AET148" i="4"/>
  <c r="AES148" i="4"/>
  <c r="AER148" i="4"/>
  <c r="AEQ148" i="4"/>
  <c r="AEP148" i="4"/>
  <c r="AEO148" i="4"/>
  <c r="AEN148" i="4"/>
  <c r="AEM148" i="4"/>
  <c r="AEL148" i="4"/>
  <c r="AEK148" i="4"/>
  <c r="AEJ148" i="4"/>
  <c r="AEI148" i="4"/>
  <c r="AEH148" i="4"/>
  <c r="AEG148" i="4"/>
  <c r="AEF148" i="4"/>
  <c r="AEE148" i="4"/>
  <c r="AED148" i="4"/>
  <c r="AEC148" i="4"/>
  <c r="AEB148" i="4"/>
  <c r="AEA148" i="4"/>
  <c r="ADZ148" i="4"/>
  <c r="ADY148" i="4"/>
  <c r="ADX148" i="4"/>
  <c r="ADW148" i="4"/>
  <c r="ADV148" i="4"/>
  <c r="ADU148" i="4"/>
  <c r="ADT148" i="4"/>
  <c r="ADS148" i="4"/>
  <c r="ADR148" i="4"/>
  <c r="ADQ148" i="4"/>
  <c r="ADP148" i="4"/>
  <c r="ADO148" i="4"/>
  <c r="ADN148" i="4"/>
  <c r="ADM148" i="4"/>
  <c r="ADL148" i="4"/>
  <c r="ADK148" i="4"/>
  <c r="ADJ148" i="4"/>
  <c r="ADI148" i="4"/>
  <c r="ADH148" i="4"/>
  <c r="ADG148" i="4"/>
  <c r="ADF148" i="4"/>
  <c r="ADE148" i="4"/>
  <c r="AGK50" i="4"/>
  <c r="AGJ50" i="4"/>
  <c r="AGI50" i="4"/>
  <c r="AGH50" i="4"/>
  <c r="AGG50" i="4"/>
  <c r="AGF50" i="4"/>
  <c r="AGE50" i="4"/>
  <c r="AGD50" i="4"/>
  <c r="AGC50" i="4"/>
  <c r="AGB50" i="4"/>
  <c r="AGA50" i="4"/>
  <c r="AFZ50" i="4"/>
  <c r="AFY50" i="4"/>
  <c r="AFX50" i="4"/>
  <c r="AFW50" i="4"/>
  <c r="AFV50" i="4"/>
  <c r="AFU50" i="4"/>
  <c r="AFT50" i="4"/>
  <c r="AFS50" i="4"/>
  <c r="AFR50" i="4"/>
  <c r="AFQ50" i="4"/>
  <c r="AFP50" i="4"/>
  <c r="AFO50" i="4"/>
  <c r="AFN50" i="4"/>
  <c r="AFM50" i="4"/>
  <c r="AFL50" i="4"/>
  <c r="AFK50" i="4"/>
  <c r="AFJ50" i="4"/>
  <c r="AFI50" i="4"/>
  <c r="AFH50" i="4"/>
  <c r="AFG50" i="4"/>
  <c r="AFF50" i="4"/>
  <c r="AFE50" i="4"/>
  <c r="AFD50" i="4"/>
  <c r="AFC50" i="4"/>
  <c r="AFB50" i="4"/>
  <c r="AFA50" i="4"/>
  <c r="AEZ50" i="4"/>
  <c r="AEY50" i="4"/>
  <c r="AEX50" i="4"/>
  <c r="AEW50" i="4"/>
  <c r="AEV50" i="4"/>
  <c r="AEU50" i="4"/>
  <c r="AET50" i="4"/>
  <c r="AES50" i="4"/>
  <c r="AER50" i="4"/>
  <c r="AEQ50" i="4"/>
  <c r="AEP50" i="4"/>
  <c r="AEO50" i="4"/>
  <c r="AEN50" i="4"/>
  <c r="AEM50" i="4"/>
  <c r="AEL50" i="4"/>
  <c r="AEK50" i="4"/>
  <c r="AEJ50" i="4"/>
  <c r="AEI50" i="4"/>
  <c r="AEH50" i="4"/>
  <c r="AEG50" i="4"/>
  <c r="AEF50" i="4"/>
  <c r="AEE50" i="4"/>
  <c r="AED50" i="4"/>
  <c r="AEC50" i="4"/>
  <c r="AEB50" i="4"/>
  <c r="AEA50" i="4"/>
  <c r="ADZ50" i="4"/>
  <c r="ADY50" i="4"/>
  <c r="ADX50" i="4"/>
  <c r="ADW50" i="4"/>
  <c r="ADV50" i="4"/>
  <c r="ADU50" i="4"/>
  <c r="ADT50" i="4"/>
  <c r="ADS50" i="4"/>
  <c r="ADR50" i="4"/>
  <c r="ADQ50" i="4"/>
  <c r="ADP50" i="4"/>
  <c r="ADO50" i="4"/>
  <c r="ADN50" i="4"/>
  <c r="ADM50" i="4"/>
  <c r="ADL50" i="4"/>
  <c r="ADK50" i="4"/>
  <c r="ADJ50" i="4"/>
  <c r="ADI50" i="4"/>
  <c r="ADH50" i="4"/>
  <c r="ADG50" i="4"/>
  <c r="ADF50" i="4"/>
  <c r="ADE50" i="4"/>
  <c r="AGK97" i="4"/>
  <c r="AGJ97" i="4"/>
  <c r="AGI97" i="4"/>
  <c r="AGH97" i="4"/>
  <c r="AGG97" i="4"/>
  <c r="AGF97" i="4"/>
  <c r="AGE97" i="4"/>
  <c r="AGD97" i="4"/>
  <c r="AGC97" i="4"/>
  <c r="AGB97" i="4"/>
  <c r="AGA97" i="4"/>
  <c r="AFZ97" i="4"/>
  <c r="AFY97" i="4"/>
  <c r="AFX97" i="4"/>
  <c r="AFW97" i="4"/>
  <c r="AFV97" i="4"/>
  <c r="AFU97" i="4"/>
  <c r="AFT97" i="4"/>
  <c r="AFS97" i="4"/>
  <c r="AFR97" i="4"/>
  <c r="AFQ97" i="4"/>
  <c r="AFP97" i="4"/>
  <c r="AFO97" i="4"/>
  <c r="AFN97" i="4"/>
  <c r="AFM97" i="4"/>
  <c r="AFL97" i="4"/>
  <c r="AFK97" i="4"/>
  <c r="AFJ97" i="4"/>
  <c r="AFI97" i="4"/>
  <c r="AFH97" i="4"/>
  <c r="AFG97" i="4"/>
  <c r="AFF97" i="4"/>
  <c r="AFE97" i="4"/>
  <c r="AFD97" i="4"/>
  <c r="AFC97" i="4"/>
  <c r="AFB97" i="4"/>
  <c r="AFA97" i="4"/>
  <c r="AEZ97" i="4"/>
  <c r="AEY97" i="4"/>
  <c r="AEX97" i="4"/>
  <c r="AEW97" i="4"/>
  <c r="AEV97" i="4"/>
  <c r="AEU97" i="4"/>
  <c r="AET97" i="4"/>
  <c r="AES97" i="4"/>
  <c r="AER97" i="4"/>
  <c r="AEQ97" i="4"/>
  <c r="AEP97" i="4"/>
  <c r="AEO97" i="4"/>
  <c r="AEN97" i="4"/>
  <c r="AEM97" i="4"/>
  <c r="AEL97" i="4"/>
  <c r="AEK97" i="4"/>
  <c r="AEJ97" i="4"/>
  <c r="AEI97" i="4"/>
  <c r="AEH97" i="4"/>
  <c r="AEG97" i="4"/>
  <c r="AEF97" i="4"/>
  <c r="AEE97" i="4"/>
  <c r="AED97" i="4"/>
  <c r="AEC97" i="4"/>
  <c r="AEB97" i="4"/>
  <c r="AEA97" i="4"/>
  <c r="ADZ97" i="4"/>
  <c r="ADY97" i="4"/>
  <c r="ADX97" i="4"/>
  <c r="ADW97" i="4"/>
  <c r="ADV97" i="4"/>
  <c r="ADU97" i="4"/>
  <c r="ADT97" i="4"/>
  <c r="ADS97" i="4"/>
  <c r="ADR97" i="4"/>
  <c r="ADQ97" i="4"/>
  <c r="ADP97" i="4"/>
  <c r="ADO97" i="4"/>
  <c r="ADN97" i="4"/>
  <c r="ADM97" i="4"/>
  <c r="ADL97" i="4"/>
  <c r="ADK97" i="4"/>
  <c r="ADJ97" i="4"/>
  <c r="ADI97" i="4"/>
  <c r="ADH97" i="4"/>
  <c r="ADG97" i="4"/>
  <c r="ADF97" i="4"/>
  <c r="ADE97" i="4"/>
  <c r="AGK158" i="4"/>
  <c r="AGJ158" i="4"/>
  <c r="AGI158" i="4"/>
  <c r="AGH158" i="4"/>
  <c r="AGG158" i="4"/>
  <c r="AGF158" i="4"/>
  <c r="AGE158" i="4"/>
  <c r="AGD158" i="4"/>
  <c r="AGC158" i="4"/>
  <c r="AGB158" i="4"/>
  <c r="AGA158" i="4"/>
  <c r="AFZ158" i="4"/>
  <c r="AFY158" i="4"/>
  <c r="AFX158" i="4"/>
  <c r="AFW158" i="4"/>
  <c r="AFV158" i="4"/>
  <c r="AFU158" i="4"/>
  <c r="AFT158" i="4"/>
  <c r="AFS158" i="4"/>
  <c r="AFR158" i="4"/>
  <c r="AFQ158" i="4"/>
  <c r="AFP158" i="4"/>
  <c r="AFO158" i="4"/>
  <c r="AFN158" i="4"/>
  <c r="AFM158" i="4"/>
  <c r="AFL158" i="4"/>
  <c r="AFK158" i="4"/>
  <c r="AFJ158" i="4"/>
  <c r="AFI158" i="4"/>
  <c r="AFH158" i="4"/>
  <c r="AFG158" i="4"/>
  <c r="AFF158" i="4"/>
  <c r="AFE158" i="4"/>
  <c r="AFD158" i="4"/>
  <c r="AFC158" i="4"/>
  <c r="AFB158" i="4"/>
  <c r="AFA158" i="4"/>
  <c r="AEZ158" i="4"/>
  <c r="AEY158" i="4"/>
  <c r="AEX158" i="4"/>
  <c r="AEW158" i="4"/>
  <c r="AEV158" i="4"/>
  <c r="AEU158" i="4"/>
  <c r="AET158" i="4"/>
  <c r="AES158" i="4"/>
  <c r="AER158" i="4"/>
  <c r="AEQ158" i="4"/>
  <c r="AEP158" i="4"/>
  <c r="AEO158" i="4"/>
  <c r="AEN158" i="4"/>
  <c r="AEM158" i="4"/>
  <c r="AEL158" i="4"/>
  <c r="AEK158" i="4"/>
  <c r="AEJ158" i="4"/>
  <c r="AEI158" i="4"/>
  <c r="AEH158" i="4"/>
  <c r="AEG158" i="4"/>
  <c r="AEF158" i="4"/>
  <c r="AEE158" i="4"/>
  <c r="AED158" i="4"/>
  <c r="AEC158" i="4"/>
  <c r="AEB158" i="4"/>
  <c r="AEA158" i="4"/>
  <c r="ADZ158" i="4"/>
  <c r="ADY158" i="4"/>
  <c r="ADX158" i="4"/>
  <c r="ADW158" i="4"/>
  <c r="ADV158" i="4"/>
  <c r="ADU158" i="4"/>
  <c r="ADT158" i="4"/>
  <c r="ADS158" i="4"/>
  <c r="ADR158" i="4"/>
  <c r="ADQ158" i="4"/>
  <c r="ADP158" i="4"/>
  <c r="ADO158" i="4"/>
  <c r="ADN158" i="4"/>
  <c r="ADM158" i="4"/>
  <c r="ADL158" i="4"/>
  <c r="ADK158" i="4"/>
  <c r="ADJ158" i="4"/>
  <c r="ADI158" i="4"/>
  <c r="ADH158" i="4"/>
  <c r="ADG158" i="4"/>
  <c r="ADF158" i="4"/>
  <c r="ADE158" i="4"/>
  <c r="AGK49" i="4"/>
  <c r="AGJ49" i="4"/>
  <c r="AGI49" i="4"/>
  <c r="AGH49" i="4"/>
  <c r="AGG49" i="4"/>
  <c r="AGF49" i="4"/>
  <c r="AGE49" i="4"/>
  <c r="AGD49" i="4"/>
  <c r="AGC49" i="4"/>
  <c r="AGB49" i="4"/>
  <c r="AGA49" i="4"/>
  <c r="AFZ49" i="4"/>
  <c r="AFY49" i="4"/>
  <c r="AFX49" i="4"/>
  <c r="AFW49" i="4"/>
  <c r="AFV49" i="4"/>
  <c r="AFU49" i="4"/>
  <c r="AFT49" i="4"/>
  <c r="AFS49" i="4"/>
  <c r="AFR49" i="4"/>
  <c r="AFQ49" i="4"/>
  <c r="AFP49" i="4"/>
  <c r="AFO49" i="4"/>
  <c r="AFN49" i="4"/>
  <c r="AFM49" i="4"/>
  <c r="AFL49" i="4"/>
  <c r="AFK49" i="4"/>
  <c r="AFJ49" i="4"/>
  <c r="AFI49" i="4"/>
  <c r="AFH49" i="4"/>
  <c r="AFG49" i="4"/>
  <c r="AFF49" i="4"/>
  <c r="AFE49" i="4"/>
  <c r="AFD49" i="4"/>
  <c r="AFC49" i="4"/>
  <c r="AFB49" i="4"/>
  <c r="AFA49" i="4"/>
  <c r="AEZ49" i="4"/>
  <c r="AEY49" i="4"/>
  <c r="AEX49" i="4"/>
  <c r="AEW49" i="4"/>
  <c r="AEV49" i="4"/>
  <c r="AEU49" i="4"/>
  <c r="AET49" i="4"/>
  <c r="AES49" i="4"/>
  <c r="AER49" i="4"/>
  <c r="AEQ49" i="4"/>
  <c r="AEP49" i="4"/>
  <c r="AEO49" i="4"/>
  <c r="AEN49" i="4"/>
  <c r="AEM49" i="4"/>
  <c r="AEL49" i="4"/>
  <c r="AEK49" i="4"/>
  <c r="AEJ49" i="4"/>
  <c r="AEI49" i="4"/>
  <c r="AEH49" i="4"/>
  <c r="AEG49" i="4"/>
  <c r="AEF49" i="4"/>
  <c r="AEE49" i="4"/>
  <c r="AED49" i="4"/>
  <c r="AEC49" i="4"/>
  <c r="AEB49" i="4"/>
  <c r="AEA49" i="4"/>
  <c r="ADZ49" i="4"/>
  <c r="ADY49" i="4"/>
  <c r="ADX49" i="4"/>
  <c r="ADW49" i="4"/>
  <c r="ADV49" i="4"/>
  <c r="ADU49" i="4"/>
  <c r="ADT49" i="4"/>
  <c r="ADS49" i="4"/>
  <c r="ADR49" i="4"/>
  <c r="ADQ49" i="4"/>
  <c r="ADP49" i="4"/>
  <c r="ADO49" i="4"/>
  <c r="ADN49" i="4"/>
  <c r="ADM49" i="4"/>
  <c r="ADL49" i="4"/>
  <c r="ADK49" i="4"/>
  <c r="ADJ49" i="4"/>
  <c r="ADI49" i="4"/>
  <c r="ADH49" i="4"/>
  <c r="ADG49" i="4"/>
  <c r="ADF49" i="4"/>
  <c r="ADE49" i="4"/>
  <c r="AGK37" i="4"/>
  <c r="AGJ37" i="4"/>
  <c r="AGI37" i="4"/>
  <c r="AGH37" i="4"/>
  <c r="AGG37" i="4"/>
  <c r="AGF37" i="4"/>
  <c r="AGE37" i="4"/>
  <c r="AGD37" i="4"/>
  <c r="AGC37" i="4"/>
  <c r="AGB37" i="4"/>
  <c r="AGA37" i="4"/>
  <c r="AFZ37" i="4"/>
  <c r="AFY37" i="4"/>
  <c r="AFX37" i="4"/>
  <c r="AFW37" i="4"/>
  <c r="AFV37" i="4"/>
  <c r="AFU37" i="4"/>
  <c r="AFT37" i="4"/>
  <c r="AFS37" i="4"/>
  <c r="AFR37" i="4"/>
  <c r="AFQ37" i="4"/>
  <c r="AFP37" i="4"/>
  <c r="AFO37" i="4"/>
  <c r="AFN37" i="4"/>
  <c r="AFM37" i="4"/>
  <c r="AFL37" i="4"/>
  <c r="AFK37" i="4"/>
  <c r="AFJ37" i="4"/>
  <c r="AFI37" i="4"/>
  <c r="AFH37" i="4"/>
  <c r="AFG37" i="4"/>
  <c r="AFF37" i="4"/>
  <c r="AFE37" i="4"/>
  <c r="AFD37" i="4"/>
  <c r="AFC37" i="4"/>
  <c r="AFB37" i="4"/>
  <c r="AFA37" i="4"/>
  <c r="AEZ37" i="4"/>
  <c r="AEY37" i="4"/>
  <c r="AEX37" i="4"/>
  <c r="AEW37" i="4"/>
  <c r="AEV37" i="4"/>
  <c r="AEU37" i="4"/>
  <c r="AET37" i="4"/>
  <c r="AES37" i="4"/>
  <c r="AER37" i="4"/>
  <c r="AEQ37" i="4"/>
  <c r="AEP37" i="4"/>
  <c r="AEO37" i="4"/>
  <c r="AEN37" i="4"/>
  <c r="AEM37" i="4"/>
  <c r="AEL37" i="4"/>
  <c r="AEK37" i="4"/>
  <c r="AEJ37" i="4"/>
  <c r="AEI37" i="4"/>
  <c r="AEH37" i="4"/>
  <c r="AEG37" i="4"/>
  <c r="AEF37" i="4"/>
  <c r="AEE37" i="4"/>
  <c r="AED37" i="4"/>
  <c r="AEC37" i="4"/>
  <c r="AEB37" i="4"/>
  <c r="AEA37" i="4"/>
  <c r="ADZ37" i="4"/>
  <c r="ADY37" i="4"/>
  <c r="ADX37" i="4"/>
  <c r="ADW37" i="4"/>
  <c r="ADV37" i="4"/>
  <c r="ADU37" i="4"/>
  <c r="ADT37" i="4"/>
  <c r="ADS37" i="4"/>
  <c r="ADR37" i="4"/>
  <c r="ADQ37" i="4"/>
  <c r="ADP37" i="4"/>
  <c r="ADO37" i="4"/>
  <c r="ADN37" i="4"/>
  <c r="ADM37" i="4"/>
  <c r="ADL37" i="4"/>
  <c r="ADK37" i="4"/>
  <c r="ADJ37" i="4"/>
  <c r="ADI37" i="4"/>
  <c r="ADH37" i="4"/>
  <c r="ADG37" i="4"/>
  <c r="ADF37" i="4"/>
  <c r="ADE37" i="4"/>
  <c r="AGK161" i="4"/>
  <c r="AGJ161" i="4"/>
  <c r="AGI161" i="4"/>
  <c r="AGH161" i="4"/>
  <c r="AGG161" i="4"/>
  <c r="AGF161" i="4"/>
  <c r="AGE161" i="4"/>
  <c r="AGD161" i="4"/>
  <c r="AGC161" i="4"/>
  <c r="AGB161" i="4"/>
  <c r="AGA161" i="4"/>
  <c r="AFZ161" i="4"/>
  <c r="AFY161" i="4"/>
  <c r="AFX161" i="4"/>
  <c r="AFW161" i="4"/>
  <c r="AFV161" i="4"/>
  <c r="AFU161" i="4"/>
  <c r="AFT161" i="4"/>
  <c r="AFS161" i="4"/>
  <c r="AFR161" i="4"/>
  <c r="AFQ161" i="4"/>
  <c r="AFP161" i="4"/>
  <c r="AFO161" i="4"/>
  <c r="AFN161" i="4"/>
  <c r="AFM161" i="4"/>
  <c r="AFL161" i="4"/>
  <c r="AFK161" i="4"/>
  <c r="AFJ161" i="4"/>
  <c r="AFI161" i="4"/>
  <c r="AFH161" i="4"/>
  <c r="AFG161" i="4"/>
  <c r="AFF161" i="4"/>
  <c r="AFE161" i="4"/>
  <c r="AFD161" i="4"/>
  <c r="AFC161" i="4"/>
  <c r="AFB161" i="4"/>
  <c r="AFA161" i="4"/>
  <c r="AEZ161" i="4"/>
  <c r="AEY161" i="4"/>
  <c r="AEX161" i="4"/>
  <c r="AEW161" i="4"/>
  <c r="AEV161" i="4"/>
  <c r="AEU161" i="4"/>
  <c r="AET161" i="4"/>
  <c r="AES161" i="4"/>
  <c r="AER161" i="4"/>
  <c r="AEQ161" i="4"/>
  <c r="AEP161" i="4"/>
  <c r="AEO161" i="4"/>
  <c r="AEN161" i="4"/>
  <c r="AEM161" i="4"/>
  <c r="AEL161" i="4"/>
  <c r="AEK161" i="4"/>
  <c r="AEJ161" i="4"/>
  <c r="AEI161" i="4"/>
  <c r="AEH161" i="4"/>
  <c r="AEG161" i="4"/>
  <c r="AEF161" i="4"/>
  <c r="AEE161" i="4"/>
  <c r="AED161" i="4"/>
  <c r="AEC161" i="4"/>
  <c r="AEB161" i="4"/>
  <c r="AEA161" i="4"/>
  <c r="ADZ161" i="4"/>
  <c r="ADY161" i="4"/>
  <c r="ADX161" i="4"/>
  <c r="ADW161" i="4"/>
  <c r="ADV161" i="4"/>
  <c r="ADU161" i="4"/>
  <c r="ADT161" i="4"/>
  <c r="ADS161" i="4"/>
  <c r="ADR161" i="4"/>
  <c r="ADQ161" i="4"/>
  <c r="ADP161" i="4"/>
  <c r="ADO161" i="4"/>
  <c r="ADN161" i="4"/>
  <c r="ADM161" i="4"/>
  <c r="ADL161" i="4"/>
  <c r="ADK161" i="4"/>
  <c r="ADJ161" i="4"/>
  <c r="ADI161" i="4"/>
  <c r="ADH161" i="4"/>
  <c r="ADG161" i="4"/>
  <c r="ADF161" i="4"/>
  <c r="ADE161" i="4"/>
  <c r="AGK60" i="4"/>
  <c r="AGJ60" i="4"/>
  <c r="AGI60" i="4"/>
  <c r="AGH60" i="4"/>
  <c r="AGG60" i="4"/>
  <c r="AGF60" i="4"/>
  <c r="AGE60" i="4"/>
  <c r="AGD60" i="4"/>
  <c r="AGC60" i="4"/>
  <c r="AGB60" i="4"/>
  <c r="AGA60" i="4"/>
  <c r="AFZ60" i="4"/>
  <c r="AFY60" i="4"/>
  <c r="AFX60" i="4"/>
  <c r="AFW60" i="4"/>
  <c r="AFV60" i="4"/>
  <c r="AFU60" i="4"/>
  <c r="AFT60" i="4"/>
  <c r="AFS60" i="4"/>
  <c r="AFR60" i="4"/>
  <c r="AFQ60" i="4"/>
  <c r="AFP60" i="4"/>
  <c r="AFO60" i="4"/>
  <c r="AFN60" i="4"/>
  <c r="AFM60" i="4"/>
  <c r="AFL60" i="4"/>
  <c r="AFK60" i="4"/>
  <c r="AFJ60" i="4"/>
  <c r="AFI60" i="4"/>
  <c r="AFH60" i="4"/>
  <c r="AFG60" i="4"/>
  <c r="AFF60" i="4"/>
  <c r="AFE60" i="4"/>
  <c r="AFD60" i="4"/>
  <c r="AFC60" i="4"/>
  <c r="AFB60" i="4"/>
  <c r="AFA60" i="4"/>
  <c r="AEZ60" i="4"/>
  <c r="AEY60" i="4"/>
  <c r="AEX60" i="4"/>
  <c r="AEW60" i="4"/>
  <c r="AEV60" i="4"/>
  <c r="AEU60" i="4"/>
  <c r="AET60" i="4"/>
  <c r="AES60" i="4"/>
  <c r="AER60" i="4"/>
  <c r="AEQ60" i="4"/>
  <c r="AEP60" i="4"/>
  <c r="AEO60" i="4"/>
  <c r="AEN60" i="4"/>
  <c r="AEM60" i="4"/>
  <c r="AEL60" i="4"/>
  <c r="AEK60" i="4"/>
  <c r="AEJ60" i="4"/>
  <c r="AEI60" i="4"/>
  <c r="AEH60" i="4"/>
  <c r="AEG60" i="4"/>
  <c r="AEF60" i="4"/>
  <c r="AEE60" i="4"/>
  <c r="AED60" i="4"/>
  <c r="AEC60" i="4"/>
  <c r="AEB60" i="4"/>
  <c r="AEA60" i="4"/>
  <c r="ADZ60" i="4"/>
  <c r="ADY60" i="4"/>
  <c r="ADX60" i="4"/>
  <c r="ADW60" i="4"/>
  <c r="ADV60" i="4"/>
  <c r="ADU60" i="4"/>
  <c r="ADT60" i="4"/>
  <c r="ADS60" i="4"/>
  <c r="ADR60" i="4"/>
  <c r="ADQ60" i="4"/>
  <c r="ADP60" i="4"/>
  <c r="ADO60" i="4"/>
  <c r="ADN60" i="4"/>
  <c r="ADM60" i="4"/>
  <c r="ADL60" i="4"/>
  <c r="ADK60" i="4"/>
  <c r="ADJ60" i="4"/>
  <c r="ADI60" i="4"/>
  <c r="ADH60" i="4"/>
  <c r="ADG60" i="4"/>
  <c r="ADF60" i="4"/>
  <c r="ADE60" i="4"/>
  <c r="AGK11" i="4"/>
  <c r="AGJ11" i="4"/>
  <c r="AGI11" i="4"/>
  <c r="AGH11" i="4"/>
  <c r="AGG11" i="4"/>
  <c r="AGF11" i="4"/>
  <c r="AGE11" i="4"/>
  <c r="AGD11" i="4"/>
  <c r="AGC11" i="4"/>
  <c r="AGB11" i="4"/>
  <c r="AGA11" i="4"/>
  <c r="AFZ11" i="4"/>
  <c r="AFY11" i="4"/>
  <c r="AFX11" i="4"/>
  <c r="AFW11" i="4"/>
  <c r="AFV11" i="4"/>
  <c r="AFU11" i="4"/>
  <c r="AFT11" i="4"/>
  <c r="AFS11" i="4"/>
  <c r="AFR11" i="4"/>
  <c r="AFQ11" i="4"/>
  <c r="AFP11" i="4"/>
  <c r="AFO11" i="4"/>
  <c r="AFN11" i="4"/>
  <c r="AFM11" i="4"/>
  <c r="AFL11" i="4"/>
  <c r="AFK11" i="4"/>
  <c r="AFJ11" i="4"/>
  <c r="AFI11" i="4"/>
  <c r="AFH11" i="4"/>
  <c r="AFG11" i="4"/>
  <c r="AFF11" i="4"/>
  <c r="AFE11" i="4"/>
  <c r="AFD11" i="4"/>
  <c r="AFC11" i="4"/>
  <c r="AFB11" i="4"/>
  <c r="AFA11" i="4"/>
  <c r="AEZ11" i="4"/>
  <c r="AEY11" i="4"/>
  <c r="AEX11" i="4"/>
  <c r="AEW11" i="4"/>
  <c r="AEV11" i="4"/>
  <c r="AEU11" i="4"/>
  <c r="AET11" i="4"/>
  <c r="AES11" i="4"/>
  <c r="AER11" i="4"/>
  <c r="AEQ11" i="4"/>
  <c r="AEP11" i="4"/>
  <c r="AEO11" i="4"/>
  <c r="AEN11" i="4"/>
  <c r="AEM11" i="4"/>
  <c r="AEL11" i="4"/>
  <c r="AEK11" i="4"/>
  <c r="AEJ11" i="4"/>
  <c r="AEI11" i="4"/>
  <c r="AEH11" i="4"/>
  <c r="AEG11" i="4"/>
  <c r="AEF11" i="4"/>
  <c r="AEE11" i="4"/>
  <c r="AED11" i="4"/>
  <c r="AEC11" i="4"/>
  <c r="AEB11" i="4"/>
  <c r="AEA11" i="4"/>
  <c r="ADZ11" i="4"/>
  <c r="ADY11" i="4"/>
  <c r="ADX11" i="4"/>
  <c r="ADW11" i="4"/>
  <c r="ADV11" i="4"/>
  <c r="ADU11" i="4"/>
  <c r="ADT11" i="4"/>
  <c r="ADS11" i="4"/>
  <c r="ADR11" i="4"/>
  <c r="ADQ11" i="4"/>
  <c r="ADP11" i="4"/>
  <c r="ADO11" i="4"/>
  <c r="ADN11" i="4"/>
  <c r="ADM11" i="4"/>
  <c r="ADL11" i="4"/>
  <c r="ADK11" i="4"/>
  <c r="ADJ11" i="4"/>
  <c r="ADI11" i="4"/>
  <c r="ADH11" i="4"/>
  <c r="ADG11" i="4"/>
  <c r="ADF11" i="4"/>
  <c r="ADE11" i="4"/>
  <c r="AGK68" i="4"/>
  <c r="AGJ68" i="4"/>
  <c r="AGI68" i="4"/>
  <c r="AGH68" i="4"/>
  <c r="AGG68" i="4"/>
  <c r="AGF68" i="4"/>
  <c r="AGE68" i="4"/>
  <c r="AGD68" i="4"/>
  <c r="AGC68" i="4"/>
  <c r="AGB68" i="4"/>
  <c r="AGA68" i="4"/>
  <c r="AFZ68" i="4"/>
  <c r="AFY68" i="4"/>
  <c r="AFX68" i="4"/>
  <c r="AFW68" i="4"/>
  <c r="AFV68" i="4"/>
  <c r="AFU68" i="4"/>
  <c r="AFT68" i="4"/>
  <c r="AFS68" i="4"/>
  <c r="AFR68" i="4"/>
  <c r="AFQ68" i="4"/>
  <c r="AFP68" i="4"/>
  <c r="AFO68" i="4"/>
  <c r="AFN68" i="4"/>
  <c r="AFM68" i="4"/>
  <c r="AFL68" i="4"/>
  <c r="AFK68" i="4"/>
  <c r="AFJ68" i="4"/>
  <c r="AFI68" i="4"/>
  <c r="AFH68" i="4"/>
  <c r="AFG68" i="4"/>
  <c r="AFF68" i="4"/>
  <c r="AFE68" i="4"/>
  <c r="AFD68" i="4"/>
  <c r="AFC68" i="4"/>
  <c r="AFB68" i="4"/>
  <c r="AFA68" i="4"/>
  <c r="AEZ68" i="4"/>
  <c r="AEY68" i="4"/>
  <c r="AEX68" i="4"/>
  <c r="AEW68" i="4"/>
  <c r="AEV68" i="4"/>
  <c r="AEU68" i="4"/>
  <c r="AET68" i="4"/>
  <c r="AES68" i="4"/>
  <c r="AER68" i="4"/>
  <c r="AEQ68" i="4"/>
  <c r="AEP68" i="4"/>
  <c r="AEO68" i="4"/>
  <c r="AEN68" i="4"/>
  <c r="AEM68" i="4"/>
  <c r="AEL68" i="4"/>
  <c r="AEK68" i="4"/>
  <c r="AEJ68" i="4"/>
  <c r="AEI68" i="4"/>
  <c r="AEH68" i="4"/>
  <c r="AEG68" i="4"/>
  <c r="AEF68" i="4"/>
  <c r="AEE68" i="4"/>
  <c r="AED68" i="4"/>
  <c r="AEC68" i="4"/>
  <c r="AEB68" i="4"/>
  <c r="AEA68" i="4"/>
  <c r="ADZ68" i="4"/>
  <c r="ADY68" i="4"/>
  <c r="ADX68" i="4"/>
  <c r="ADW68" i="4"/>
  <c r="ADV68" i="4"/>
  <c r="ADU68" i="4"/>
  <c r="ADT68" i="4"/>
  <c r="ADS68" i="4"/>
  <c r="ADR68" i="4"/>
  <c r="ADQ68" i="4"/>
  <c r="ADP68" i="4"/>
  <c r="ADO68" i="4"/>
  <c r="ADN68" i="4"/>
  <c r="ADM68" i="4"/>
  <c r="ADL68" i="4"/>
  <c r="ADK68" i="4"/>
  <c r="ADJ68" i="4"/>
  <c r="ADI68" i="4"/>
  <c r="ADH68" i="4"/>
  <c r="ADG68" i="4"/>
  <c r="ADF68" i="4"/>
  <c r="ADE68" i="4"/>
  <c r="AGK151" i="4"/>
  <c r="AGJ151" i="4"/>
  <c r="AGI151" i="4"/>
  <c r="AGH151" i="4"/>
  <c r="AGG151" i="4"/>
  <c r="AGF151" i="4"/>
  <c r="AGE151" i="4"/>
  <c r="AGD151" i="4"/>
  <c r="AGC151" i="4"/>
  <c r="AGB151" i="4"/>
  <c r="AGA151" i="4"/>
  <c r="AFZ151" i="4"/>
  <c r="AFY151" i="4"/>
  <c r="AFX151" i="4"/>
  <c r="AFW151" i="4"/>
  <c r="AFV151" i="4"/>
  <c r="AFU151" i="4"/>
  <c r="AFT151" i="4"/>
  <c r="AFS151" i="4"/>
  <c r="AFR151" i="4"/>
  <c r="AFQ151" i="4"/>
  <c r="AFP151" i="4"/>
  <c r="AFO151" i="4"/>
  <c r="AFN151" i="4"/>
  <c r="AFM151" i="4"/>
  <c r="AFL151" i="4"/>
  <c r="AFK151" i="4"/>
  <c r="AFJ151" i="4"/>
  <c r="AFI151" i="4"/>
  <c r="AFH151" i="4"/>
  <c r="AFG151" i="4"/>
  <c r="AFF151" i="4"/>
  <c r="AFE151" i="4"/>
  <c r="AFD151" i="4"/>
  <c r="AFC151" i="4"/>
  <c r="AFB151" i="4"/>
  <c r="AFA151" i="4"/>
  <c r="AEZ151" i="4"/>
  <c r="AEY151" i="4"/>
  <c r="AEX151" i="4"/>
  <c r="AEW151" i="4"/>
  <c r="AEV151" i="4"/>
  <c r="AEU151" i="4"/>
  <c r="AET151" i="4"/>
  <c r="AES151" i="4"/>
  <c r="AER151" i="4"/>
  <c r="AEQ151" i="4"/>
  <c r="AEP151" i="4"/>
  <c r="AEO151" i="4"/>
  <c r="AEN151" i="4"/>
  <c r="AEM151" i="4"/>
  <c r="AEL151" i="4"/>
  <c r="AEK151" i="4"/>
  <c r="AEJ151" i="4"/>
  <c r="AEI151" i="4"/>
  <c r="AEH151" i="4"/>
  <c r="AEG151" i="4"/>
  <c r="AEF151" i="4"/>
  <c r="AEE151" i="4"/>
  <c r="AED151" i="4"/>
  <c r="AEC151" i="4"/>
  <c r="AEB151" i="4"/>
  <c r="AEA151" i="4"/>
  <c r="ADZ151" i="4"/>
  <c r="ADY151" i="4"/>
  <c r="ADX151" i="4"/>
  <c r="ADW151" i="4"/>
  <c r="ADV151" i="4"/>
  <c r="ADU151" i="4"/>
  <c r="ADT151" i="4"/>
  <c r="ADS151" i="4"/>
  <c r="ADR151" i="4"/>
  <c r="ADQ151" i="4"/>
  <c r="ADP151" i="4"/>
  <c r="ADO151" i="4"/>
  <c r="ADN151" i="4"/>
  <c r="ADM151" i="4"/>
  <c r="ADL151" i="4"/>
  <c r="ADK151" i="4"/>
  <c r="ADJ151" i="4"/>
  <c r="ADI151" i="4"/>
  <c r="ADH151" i="4"/>
  <c r="ADG151" i="4"/>
  <c r="ADF151" i="4"/>
  <c r="ADE151" i="4"/>
  <c r="AGK8" i="4"/>
  <c r="AGJ8" i="4"/>
  <c r="AGI8" i="4"/>
  <c r="AGH8" i="4"/>
  <c r="AGG8" i="4"/>
  <c r="AGF8" i="4"/>
  <c r="AGE8" i="4"/>
  <c r="AGD8" i="4"/>
  <c r="AGC8" i="4"/>
  <c r="AGB8" i="4"/>
  <c r="AGA8" i="4"/>
  <c r="AFZ8" i="4"/>
  <c r="AFY8" i="4"/>
  <c r="AFX8" i="4"/>
  <c r="AFW8" i="4"/>
  <c r="AFV8" i="4"/>
  <c r="AFU8" i="4"/>
  <c r="AFT8" i="4"/>
  <c r="AFS8" i="4"/>
  <c r="AFR8" i="4"/>
  <c r="AFQ8" i="4"/>
  <c r="AFP8" i="4"/>
  <c r="AFO8" i="4"/>
  <c r="AFN8" i="4"/>
  <c r="AFM8" i="4"/>
  <c r="AFL8" i="4"/>
  <c r="AFK8" i="4"/>
  <c r="AFJ8" i="4"/>
  <c r="AFI8" i="4"/>
  <c r="AFH8" i="4"/>
  <c r="AFG8" i="4"/>
  <c r="AFF8" i="4"/>
  <c r="AFE8" i="4"/>
  <c r="AFD8" i="4"/>
  <c r="AFC8" i="4"/>
  <c r="AFB8" i="4"/>
  <c r="AFA8" i="4"/>
  <c r="AEZ8" i="4"/>
  <c r="AEY8" i="4"/>
  <c r="AEX8" i="4"/>
  <c r="AEW8" i="4"/>
  <c r="AEV8" i="4"/>
  <c r="AEU8" i="4"/>
  <c r="AET8" i="4"/>
  <c r="AES8" i="4"/>
  <c r="AER8" i="4"/>
  <c r="AEQ8" i="4"/>
  <c r="AEP8" i="4"/>
  <c r="AEO8" i="4"/>
  <c r="AEN8" i="4"/>
  <c r="AEM8" i="4"/>
  <c r="AEL8" i="4"/>
  <c r="AEK8" i="4"/>
  <c r="AEJ8" i="4"/>
  <c r="AEI8" i="4"/>
  <c r="AEH8" i="4"/>
  <c r="AEG8" i="4"/>
  <c r="AEF8" i="4"/>
  <c r="AEE8" i="4"/>
  <c r="AED8" i="4"/>
  <c r="AEC8" i="4"/>
  <c r="AEB8" i="4"/>
  <c r="AEA8" i="4"/>
  <c r="ADZ8" i="4"/>
  <c r="ADY8" i="4"/>
  <c r="ADX8" i="4"/>
  <c r="ADW8" i="4"/>
  <c r="ADV8" i="4"/>
  <c r="ADU8" i="4"/>
  <c r="ADT8" i="4"/>
  <c r="ADS8" i="4"/>
  <c r="ADR8" i="4"/>
  <c r="ADQ8" i="4"/>
  <c r="ADP8" i="4"/>
  <c r="ADO8" i="4"/>
  <c r="ADN8" i="4"/>
  <c r="ADM8" i="4"/>
  <c r="ADL8" i="4"/>
  <c r="ADK8" i="4"/>
  <c r="ADJ8" i="4"/>
  <c r="ADI8" i="4"/>
  <c r="ADH8" i="4"/>
  <c r="ADG8" i="4"/>
  <c r="ADF8" i="4"/>
  <c r="ADE8" i="4"/>
  <c r="AGK99" i="4"/>
  <c r="AGJ99" i="4"/>
  <c r="AGI99" i="4"/>
  <c r="AGH99" i="4"/>
  <c r="AGG99" i="4"/>
  <c r="AGF99" i="4"/>
  <c r="AGE99" i="4"/>
  <c r="AGD99" i="4"/>
  <c r="AGC99" i="4"/>
  <c r="AGB99" i="4"/>
  <c r="AGA99" i="4"/>
  <c r="AFZ99" i="4"/>
  <c r="AFY99" i="4"/>
  <c r="AFX99" i="4"/>
  <c r="AFW99" i="4"/>
  <c r="AFV99" i="4"/>
  <c r="AFU99" i="4"/>
  <c r="AFT99" i="4"/>
  <c r="AFS99" i="4"/>
  <c r="AFR99" i="4"/>
  <c r="AFQ99" i="4"/>
  <c r="AFP99" i="4"/>
  <c r="AFO99" i="4"/>
  <c r="AFN99" i="4"/>
  <c r="AFM99" i="4"/>
  <c r="AFL99" i="4"/>
  <c r="AFK99" i="4"/>
  <c r="AFJ99" i="4"/>
  <c r="AFI99" i="4"/>
  <c r="AFH99" i="4"/>
  <c r="AFG99" i="4"/>
  <c r="AFF99" i="4"/>
  <c r="AFE99" i="4"/>
  <c r="AFD99" i="4"/>
  <c r="AFC99" i="4"/>
  <c r="AFB99" i="4"/>
  <c r="AFA99" i="4"/>
  <c r="AEZ99" i="4"/>
  <c r="AEY99" i="4"/>
  <c r="AEX99" i="4"/>
  <c r="AEW99" i="4"/>
  <c r="AEV99" i="4"/>
  <c r="AEU99" i="4"/>
  <c r="AET99" i="4"/>
  <c r="AES99" i="4"/>
  <c r="AER99" i="4"/>
  <c r="AEQ99" i="4"/>
  <c r="AEP99" i="4"/>
  <c r="AEO99" i="4"/>
  <c r="AEN99" i="4"/>
  <c r="AEM99" i="4"/>
  <c r="AEL99" i="4"/>
  <c r="AEK99" i="4"/>
  <c r="AEJ99" i="4"/>
  <c r="AEI99" i="4"/>
  <c r="AEH99" i="4"/>
  <c r="AEG99" i="4"/>
  <c r="AEF99" i="4"/>
  <c r="AEE99" i="4"/>
  <c r="AED99" i="4"/>
  <c r="AEC99" i="4"/>
  <c r="AEB99" i="4"/>
  <c r="AEA99" i="4"/>
  <c r="ADZ99" i="4"/>
  <c r="ADY99" i="4"/>
  <c r="ADX99" i="4"/>
  <c r="ADW99" i="4"/>
  <c r="ADV99" i="4"/>
  <c r="ADU99" i="4"/>
  <c r="ADT99" i="4"/>
  <c r="ADS99" i="4"/>
  <c r="ADR99" i="4"/>
  <c r="ADQ99" i="4"/>
  <c r="ADP99" i="4"/>
  <c r="ADO99" i="4"/>
  <c r="ADN99" i="4"/>
  <c r="ADM99" i="4"/>
  <c r="ADL99" i="4"/>
  <c r="ADK99" i="4"/>
  <c r="ADJ99" i="4"/>
  <c r="ADI99" i="4"/>
  <c r="ADH99" i="4"/>
  <c r="ADG99" i="4"/>
  <c r="ADF99" i="4"/>
  <c r="ADE99" i="4"/>
  <c r="AGK5" i="4"/>
  <c r="AGJ5" i="4"/>
  <c r="AGI5" i="4"/>
  <c r="AGH5" i="4"/>
  <c r="AGG5" i="4"/>
  <c r="AGF5" i="4"/>
  <c r="AGE5" i="4"/>
  <c r="AGD5" i="4"/>
  <c r="AGC5" i="4"/>
  <c r="AGB5" i="4"/>
  <c r="AGA5" i="4"/>
  <c r="AFZ5" i="4"/>
  <c r="AFY5" i="4"/>
  <c r="AFX5" i="4"/>
  <c r="AFW5" i="4"/>
  <c r="AFV5" i="4"/>
  <c r="AFU5" i="4"/>
  <c r="AFT5" i="4"/>
  <c r="AFS5" i="4"/>
  <c r="AFR5" i="4"/>
  <c r="AFQ5" i="4"/>
  <c r="AFP5" i="4"/>
  <c r="AFO5" i="4"/>
  <c r="AFN5" i="4"/>
  <c r="AFM5" i="4"/>
  <c r="AFL5" i="4"/>
  <c r="AFK5" i="4"/>
  <c r="AFJ5" i="4"/>
  <c r="AFI5" i="4"/>
  <c r="AFH5" i="4"/>
  <c r="AFG5" i="4"/>
  <c r="AFF5" i="4"/>
  <c r="AFE5" i="4"/>
  <c r="AFD5" i="4"/>
  <c r="AFC5" i="4"/>
  <c r="AFB5" i="4"/>
  <c r="AFA5" i="4"/>
  <c r="AEZ5" i="4"/>
  <c r="AEY5" i="4"/>
  <c r="AEX5" i="4"/>
  <c r="AEW5" i="4"/>
  <c r="AEV5" i="4"/>
  <c r="AEU5" i="4"/>
  <c r="AET5" i="4"/>
  <c r="AES5" i="4"/>
  <c r="AER5" i="4"/>
  <c r="AEQ5" i="4"/>
  <c r="AEP5" i="4"/>
  <c r="AEO5" i="4"/>
  <c r="AEN5" i="4"/>
  <c r="AEM5" i="4"/>
  <c r="AEL5" i="4"/>
  <c r="AEK5" i="4"/>
  <c r="AEJ5" i="4"/>
  <c r="AEI5" i="4"/>
  <c r="AEH5" i="4"/>
  <c r="AEG5" i="4"/>
  <c r="AEF5" i="4"/>
  <c r="AEE5" i="4"/>
  <c r="AED5" i="4"/>
  <c r="AEC5" i="4"/>
  <c r="AEB5" i="4"/>
  <c r="AEA5" i="4"/>
  <c r="ADZ5" i="4"/>
  <c r="ADY5" i="4"/>
  <c r="ADX5" i="4"/>
  <c r="ADW5" i="4"/>
  <c r="ADV5" i="4"/>
  <c r="ADU5" i="4"/>
  <c r="ADT5" i="4"/>
  <c r="ADS5" i="4"/>
  <c r="ADR5" i="4"/>
  <c r="ADQ5" i="4"/>
  <c r="ADP5" i="4"/>
  <c r="ADO5" i="4"/>
  <c r="ADN5" i="4"/>
  <c r="ADM5" i="4"/>
  <c r="ADL5" i="4"/>
  <c r="ADK5" i="4"/>
  <c r="ADJ5" i="4"/>
  <c r="ADI5" i="4"/>
  <c r="ADH5" i="4"/>
  <c r="ADG5" i="4"/>
  <c r="ADF5" i="4"/>
  <c r="ADE5" i="4"/>
  <c r="AGK78" i="4"/>
  <c r="AGJ78" i="4"/>
  <c r="AGI78" i="4"/>
  <c r="AGH78" i="4"/>
  <c r="AGG78" i="4"/>
  <c r="AGF78" i="4"/>
  <c r="AGE78" i="4"/>
  <c r="AGD78" i="4"/>
  <c r="AGC78" i="4"/>
  <c r="AGB78" i="4"/>
  <c r="AGA78" i="4"/>
  <c r="AFZ78" i="4"/>
  <c r="AFY78" i="4"/>
  <c r="AFX78" i="4"/>
  <c r="AFW78" i="4"/>
  <c r="AFV78" i="4"/>
  <c r="AFU78" i="4"/>
  <c r="AFT78" i="4"/>
  <c r="AFS78" i="4"/>
  <c r="AFR78" i="4"/>
  <c r="AFQ78" i="4"/>
  <c r="AFP78" i="4"/>
  <c r="AFO78" i="4"/>
  <c r="AFN78" i="4"/>
  <c r="AFM78" i="4"/>
  <c r="AFL78" i="4"/>
  <c r="AFK78" i="4"/>
  <c r="AFJ78" i="4"/>
  <c r="AFI78" i="4"/>
  <c r="AFH78" i="4"/>
  <c r="AFG78" i="4"/>
  <c r="AFF78" i="4"/>
  <c r="AFE78" i="4"/>
  <c r="AFD78" i="4"/>
  <c r="AFC78" i="4"/>
  <c r="AFB78" i="4"/>
  <c r="AFA78" i="4"/>
  <c r="AEZ78" i="4"/>
  <c r="AEY78" i="4"/>
  <c r="AEX78" i="4"/>
  <c r="AEW78" i="4"/>
  <c r="AEV78" i="4"/>
  <c r="AEU78" i="4"/>
  <c r="AET78" i="4"/>
  <c r="AES78" i="4"/>
  <c r="AER78" i="4"/>
  <c r="AEQ78" i="4"/>
  <c r="AEP78" i="4"/>
  <c r="AEO78" i="4"/>
  <c r="AEN78" i="4"/>
  <c r="AEM78" i="4"/>
  <c r="AEL78" i="4"/>
  <c r="AEK78" i="4"/>
  <c r="AEJ78" i="4"/>
  <c r="AEI78" i="4"/>
  <c r="AEH78" i="4"/>
  <c r="AEG78" i="4"/>
  <c r="AEF78" i="4"/>
  <c r="AEE78" i="4"/>
  <c r="AED78" i="4"/>
  <c r="AEC78" i="4"/>
  <c r="AEB78" i="4"/>
  <c r="AEA78" i="4"/>
  <c r="ADZ78" i="4"/>
  <c r="ADY78" i="4"/>
  <c r="ADX78" i="4"/>
  <c r="ADW78" i="4"/>
  <c r="ADV78" i="4"/>
  <c r="ADU78" i="4"/>
  <c r="ADT78" i="4"/>
  <c r="ADS78" i="4"/>
  <c r="ADR78" i="4"/>
  <c r="ADQ78" i="4"/>
  <c r="ADP78" i="4"/>
  <c r="ADO78" i="4"/>
  <c r="ADN78" i="4"/>
  <c r="ADM78" i="4"/>
  <c r="ADL78" i="4"/>
  <c r="ADK78" i="4"/>
  <c r="ADJ78" i="4"/>
  <c r="ADI78" i="4"/>
  <c r="ADH78" i="4"/>
  <c r="ADG78" i="4"/>
  <c r="ADF78" i="4"/>
  <c r="ADE78" i="4"/>
  <c r="AGK120" i="4"/>
  <c r="AGJ120" i="4"/>
  <c r="AGI120" i="4"/>
  <c r="AGH120" i="4"/>
  <c r="AGG120" i="4"/>
  <c r="AGF120" i="4"/>
  <c r="AGE120" i="4"/>
  <c r="AGD120" i="4"/>
  <c r="AGC120" i="4"/>
  <c r="AGB120" i="4"/>
  <c r="AGA120" i="4"/>
  <c r="AFZ120" i="4"/>
  <c r="AFY120" i="4"/>
  <c r="AFX120" i="4"/>
  <c r="AFW120" i="4"/>
  <c r="AFV120" i="4"/>
  <c r="AFU120" i="4"/>
  <c r="AFT120" i="4"/>
  <c r="AFS120" i="4"/>
  <c r="AFR120" i="4"/>
  <c r="AFQ120" i="4"/>
  <c r="AFP120" i="4"/>
  <c r="AFO120" i="4"/>
  <c r="AFN120" i="4"/>
  <c r="AFM120" i="4"/>
  <c r="AFL120" i="4"/>
  <c r="AFK120" i="4"/>
  <c r="AFJ120" i="4"/>
  <c r="AFI120" i="4"/>
  <c r="AFH120" i="4"/>
  <c r="AFG120" i="4"/>
  <c r="AFF120" i="4"/>
  <c r="AFE120" i="4"/>
  <c r="AFD120" i="4"/>
  <c r="AFC120" i="4"/>
  <c r="AFB120" i="4"/>
  <c r="AFA120" i="4"/>
  <c r="AEZ120" i="4"/>
  <c r="AEY120" i="4"/>
  <c r="AEX120" i="4"/>
  <c r="AEW120" i="4"/>
  <c r="AEV120" i="4"/>
  <c r="AEU120" i="4"/>
  <c r="AET120" i="4"/>
  <c r="AES120" i="4"/>
  <c r="AER120" i="4"/>
  <c r="AEQ120" i="4"/>
  <c r="AEP120" i="4"/>
  <c r="AEO120" i="4"/>
  <c r="AEN120" i="4"/>
  <c r="AEM120" i="4"/>
  <c r="AEL120" i="4"/>
  <c r="AEK120" i="4"/>
  <c r="AEJ120" i="4"/>
  <c r="AEI120" i="4"/>
  <c r="AEH120" i="4"/>
  <c r="AEG120" i="4"/>
  <c r="AEF120" i="4"/>
  <c r="AEE120" i="4"/>
  <c r="AED120" i="4"/>
  <c r="AEC120" i="4"/>
  <c r="AEB120" i="4"/>
  <c r="AEA120" i="4"/>
  <c r="ADZ120" i="4"/>
  <c r="ADY120" i="4"/>
  <c r="ADX120" i="4"/>
  <c r="ADW120" i="4"/>
  <c r="ADV120" i="4"/>
  <c r="ADU120" i="4"/>
  <c r="ADT120" i="4"/>
  <c r="ADS120" i="4"/>
  <c r="ADR120" i="4"/>
  <c r="ADQ120" i="4"/>
  <c r="ADP120" i="4"/>
  <c r="ADO120" i="4"/>
  <c r="ADN120" i="4"/>
  <c r="ADM120" i="4"/>
  <c r="ADL120" i="4"/>
  <c r="ADK120" i="4"/>
  <c r="ADJ120" i="4"/>
  <c r="ADI120" i="4"/>
  <c r="ADH120" i="4"/>
  <c r="ADG120" i="4"/>
  <c r="ADF120" i="4"/>
  <c r="ADE120" i="4"/>
  <c r="AGK88" i="4"/>
  <c r="AGJ88" i="4"/>
  <c r="AGI88" i="4"/>
  <c r="AGH88" i="4"/>
  <c r="AGG88" i="4"/>
  <c r="AGF88" i="4"/>
  <c r="AGE88" i="4"/>
  <c r="AGD88" i="4"/>
  <c r="AGC88" i="4"/>
  <c r="AGB88" i="4"/>
  <c r="AGA88" i="4"/>
  <c r="AFZ88" i="4"/>
  <c r="AFY88" i="4"/>
  <c r="AFX88" i="4"/>
  <c r="AFW88" i="4"/>
  <c r="AFV88" i="4"/>
  <c r="AFU88" i="4"/>
  <c r="AFT88" i="4"/>
  <c r="AFS88" i="4"/>
  <c r="AFR88" i="4"/>
  <c r="AFQ88" i="4"/>
  <c r="AFP88" i="4"/>
  <c r="AFO88" i="4"/>
  <c r="AFN88" i="4"/>
  <c r="AFM88" i="4"/>
  <c r="AFL88" i="4"/>
  <c r="AFK88" i="4"/>
  <c r="AFJ88" i="4"/>
  <c r="AFI88" i="4"/>
  <c r="AFH88" i="4"/>
  <c r="AFG88" i="4"/>
  <c r="AFF88" i="4"/>
  <c r="AFE88" i="4"/>
  <c r="AFD88" i="4"/>
  <c r="AFC88" i="4"/>
  <c r="AFB88" i="4"/>
  <c r="AFA88" i="4"/>
  <c r="AEZ88" i="4"/>
  <c r="AEY88" i="4"/>
  <c r="AEX88" i="4"/>
  <c r="AEW88" i="4"/>
  <c r="AEV88" i="4"/>
  <c r="AEU88" i="4"/>
  <c r="AET88" i="4"/>
  <c r="AES88" i="4"/>
  <c r="AER88" i="4"/>
  <c r="AEQ88" i="4"/>
  <c r="AEP88" i="4"/>
  <c r="AEO88" i="4"/>
  <c r="AEN88" i="4"/>
  <c r="AEM88" i="4"/>
  <c r="AEL88" i="4"/>
  <c r="AEK88" i="4"/>
  <c r="AEJ88" i="4"/>
  <c r="AEI88" i="4"/>
  <c r="AEH88" i="4"/>
  <c r="AEG88" i="4"/>
  <c r="AEF88" i="4"/>
  <c r="AEE88" i="4"/>
  <c r="AED88" i="4"/>
  <c r="AEC88" i="4"/>
  <c r="AEB88" i="4"/>
  <c r="AEA88" i="4"/>
  <c r="ADZ88" i="4"/>
  <c r="ADY88" i="4"/>
  <c r="ADX88" i="4"/>
  <c r="ADW88" i="4"/>
  <c r="ADV88" i="4"/>
  <c r="ADU88" i="4"/>
  <c r="ADT88" i="4"/>
  <c r="ADS88" i="4"/>
  <c r="ADR88" i="4"/>
  <c r="ADQ88" i="4"/>
  <c r="ADP88" i="4"/>
  <c r="ADO88" i="4"/>
  <c r="ADN88" i="4"/>
  <c r="ADM88" i="4"/>
  <c r="ADL88" i="4"/>
  <c r="ADK88" i="4"/>
  <c r="ADJ88" i="4"/>
  <c r="ADI88" i="4"/>
  <c r="ADH88" i="4"/>
  <c r="ADG88" i="4"/>
  <c r="ADF88" i="4"/>
  <c r="ADE88" i="4"/>
  <c r="AGK30" i="4"/>
  <c r="AGJ30" i="4"/>
  <c r="AGI30" i="4"/>
  <c r="AGH30" i="4"/>
  <c r="AGG30" i="4"/>
  <c r="AGF30" i="4"/>
  <c r="AGE30" i="4"/>
  <c r="AGD30" i="4"/>
  <c r="AGC30" i="4"/>
  <c r="AGB30" i="4"/>
  <c r="AGA30" i="4"/>
  <c r="AFZ30" i="4"/>
  <c r="AFY30" i="4"/>
  <c r="AFX30" i="4"/>
  <c r="AFW30" i="4"/>
  <c r="AFV30" i="4"/>
  <c r="AFU30" i="4"/>
  <c r="AFT30" i="4"/>
  <c r="AFS30" i="4"/>
  <c r="AFR30" i="4"/>
  <c r="AFQ30" i="4"/>
  <c r="AFP30" i="4"/>
  <c r="AFO30" i="4"/>
  <c r="AFN30" i="4"/>
  <c r="AFM30" i="4"/>
  <c r="AFL30" i="4"/>
  <c r="AFK30" i="4"/>
  <c r="AFJ30" i="4"/>
  <c r="AFI30" i="4"/>
  <c r="AFH30" i="4"/>
  <c r="AFG30" i="4"/>
  <c r="AFF30" i="4"/>
  <c r="AFE30" i="4"/>
  <c r="AFD30" i="4"/>
  <c r="AFC30" i="4"/>
  <c r="AFB30" i="4"/>
  <c r="AFA30" i="4"/>
  <c r="AEZ30" i="4"/>
  <c r="AEY30" i="4"/>
  <c r="AEX30" i="4"/>
  <c r="AEW30" i="4"/>
  <c r="AEV30" i="4"/>
  <c r="AEU30" i="4"/>
  <c r="AET30" i="4"/>
  <c r="AES30" i="4"/>
  <c r="AER30" i="4"/>
  <c r="AEQ30" i="4"/>
  <c r="AEP30" i="4"/>
  <c r="AEO30" i="4"/>
  <c r="AEN30" i="4"/>
  <c r="AEM30" i="4"/>
  <c r="AEL30" i="4"/>
  <c r="AEK30" i="4"/>
  <c r="AEJ30" i="4"/>
  <c r="AEI30" i="4"/>
  <c r="AEH30" i="4"/>
  <c r="AEG30" i="4"/>
  <c r="AEF30" i="4"/>
  <c r="AEE30" i="4"/>
  <c r="AED30" i="4"/>
  <c r="AEC30" i="4"/>
  <c r="AEB30" i="4"/>
  <c r="AEA30" i="4"/>
  <c r="ADZ30" i="4"/>
  <c r="ADY30" i="4"/>
  <c r="ADX30" i="4"/>
  <c r="ADW30" i="4"/>
  <c r="ADV30" i="4"/>
  <c r="ADU30" i="4"/>
  <c r="ADT30" i="4"/>
  <c r="ADS30" i="4"/>
  <c r="ADR30" i="4"/>
  <c r="ADQ30" i="4"/>
  <c r="ADP30" i="4"/>
  <c r="ADO30" i="4"/>
  <c r="ADN30" i="4"/>
  <c r="ADM30" i="4"/>
  <c r="ADL30" i="4"/>
  <c r="ADK30" i="4"/>
  <c r="ADJ30" i="4"/>
  <c r="ADI30" i="4"/>
  <c r="ADH30" i="4"/>
  <c r="ADG30" i="4"/>
  <c r="ADF30" i="4"/>
  <c r="ADE30" i="4"/>
  <c r="AGK94" i="4"/>
  <c r="AGJ94" i="4"/>
  <c r="AGI94" i="4"/>
  <c r="AGH94" i="4"/>
  <c r="AGG94" i="4"/>
  <c r="AGF94" i="4"/>
  <c r="AGE94" i="4"/>
  <c r="AGD94" i="4"/>
  <c r="AGC94" i="4"/>
  <c r="AGB94" i="4"/>
  <c r="AGA94" i="4"/>
  <c r="AFZ94" i="4"/>
  <c r="AFY94" i="4"/>
  <c r="AFX94" i="4"/>
  <c r="AFW94" i="4"/>
  <c r="AFV94" i="4"/>
  <c r="AFU94" i="4"/>
  <c r="AFT94" i="4"/>
  <c r="AFS94" i="4"/>
  <c r="AFR94" i="4"/>
  <c r="AFQ94" i="4"/>
  <c r="AFP94" i="4"/>
  <c r="AFO94" i="4"/>
  <c r="AFN94" i="4"/>
  <c r="AFM94" i="4"/>
  <c r="AFL94" i="4"/>
  <c r="AFK94" i="4"/>
  <c r="AFJ94" i="4"/>
  <c r="AFI94" i="4"/>
  <c r="AFH94" i="4"/>
  <c r="AFG94" i="4"/>
  <c r="AFF94" i="4"/>
  <c r="AFE94" i="4"/>
  <c r="AFD94" i="4"/>
  <c r="AFC94" i="4"/>
  <c r="AFB94" i="4"/>
  <c r="AFA94" i="4"/>
  <c r="AEZ94" i="4"/>
  <c r="AEY94" i="4"/>
  <c r="AEX94" i="4"/>
  <c r="AEW94" i="4"/>
  <c r="AEV94" i="4"/>
  <c r="AEU94" i="4"/>
  <c r="AET94" i="4"/>
  <c r="AES94" i="4"/>
  <c r="AER94" i="4"/>
  <c r="AEQ94" i="4"/>
  <c r="AEP94" i="4"/>
  <c r="AEO94" i="4"/>
  <c r="AEN94" i="4"/>
  <c r="AEM94" i="4"/>
  <c r="AEL94" i="4"/>
  <c r="AEK94" i="4"/>
  <c r="AEJ94" i="4"/>
  <c r="AEI94" i="4"/>
  <c r="AEH94" i="4"/>
  <c r="AEG94" i="4"/>
  <c r="AEF94" i="4"/>
  <c r="AEE94" i="4"/>
  <c r="AED94" i="4"/>
  <c r="AEC94" i="4"/>
  <c r="AEB94" i="4"/>
  <c r="AEA94" i="4"/>
  <c r="ADZ94" i="4"/>
  <c r="ADY94" i="4"/>
  <c r="ADX94" i="4"/>
  <c r="ADW94" i="4"/>
  <c r="ADV94" i="4"/>
  <c r="ADU94" i="4"/>
  <c r="ADT94" i="4"/>
  <c r="ADS94" i="4"/>
  <c r="ADR94" i="4"/>
  <c r="ADQ94" i="4"/>
  <c r="ADP94" i="4"/>
  <c r="ADO94" i="4"/>
  <c r="ADN94" i="4"/>
  <c r="ADM94" i="4"/>
  <c r="ADL94" i="4"/>
  <c r="ADK94" i="4"/>
  <c r="ADJ94" i="4"/>
  <c r="ADI94" i="4"/>
  <c r="ADH94" i="4"/>
  <c r="ADG94" i="4"/>
  <c r="ADF94" i="4"/>
  <c r="ADE94" i="4"/>
  <c r="AGK121" i="4"/>
  <c r="AGJ121" i="4"/>
  <c r="AGI121" i="4"/>
  <c r="AGH121" i="4"/>
  <c r="AGG121" i="4"/>
  <c r="AGF121" i="4"/>
  <c r="AGE121" i="4"/>
  <c r="AGD121" i="4"/>
  <c r="AGC121" i="4"/>
  <c r="AGB121" i="4"/>
  <c r="AGA121" i="4"/>
  <c r="AFZ121" i="4"/>
  <c r="AFY121" i="4"/>
  <c r="AFX121" i="4"/>
  <c r="AFW121" i="4"/>
  <c r="AFV121" i="4"/>
  <c r="AFU121" i="4"/>
  <c r="AFT121" i="4"/>
  <c r="AFS121" i="4"/>
  <c r="AFR121" i="4"/>
  <c r="AFQ121" i="4"/>
  <c r="AFP121" i="4"/>
  <c r="AFO121" i="4"/>
  <c r="AFN121" i="4"/>
  <c r="AFM121" i="4"/>
  <c r="AFL121" i="4"/>
  <c r="AFK121" i="4"/>
  <c r="AFJ121" i="4"/>
  <c r="AFI121" i="4"/>
  <c r="AFH121" i="4"/>
  <c r="AFG121" i="4"/>
  <c r="AFF121" i="4"/>
  <c r="AFE121" i="4"/>
  <c r="AFD121" i="4"/>
  <c r="AFC121" i="4"/>
  <c r="AFB121" i="4"/>
  <c r="AFA121" i="4"/>
  <c r="AEZ121" i="4"/>
  <c r="AEY121" i="4"/>
  <c r="AEX121" i="4"/>
  <c r="AEW121" i="4"/>
  <c r="AEV121" i="4"/>
  <c r="AEU121" i="4"/>
  <c r="AET121" i="4"/>
  <c r="AES121" i="4"/>
  <c r="AER121" i="4"/>
  <c r="AEQ121" i="4"/>
  <c r="AEP121" i="4"/>
  <c r="AEO121" i="4"/>
  <c r="AEN121" i="4"/>
  <c r="AEM121" i="4"/>
  <c r="AEL121" i="4"/>
  <c r="AEK121" i="4"/>
  <c r="AEJ121" i="4"/>
  <c r="AEI121" i="4"/>
  <c r="AEH121" i="4"/>
  <c r="AEG121" i="4"/>
  <c r="AEF121" i="4"/>
  <c r="AEE121" i="4"/>
  <c r="AED121" i="4"/>
  <c r="AEC121" i="4"/>
  <c r="AEB121" i="4"/>
  <c r="AEA121" i="4"/>
  <c r="ADZ121" i="4"/>
  <c r="ADY121" i="4"/>
  <c r="ADX121" i="4"/>
  <c r="ADW121" i="4"/>
  <c r="ADV121" i="4"/>
  <c r="ADU121" i="4"/>
  <c r="ADT121" i="4"/>
  <c r="ADS121" i="4"/>
  <c r="ADR121" i="4"/>
  <c r="ADQ121" i="4"/>
  <c r="ADP121" i="4"/>
  <c r="ADO121" i="4"/>
  <c r="ADN121" i="4"/>
  <c r="ADM121" i="4"/>
  <c r="ADL121" i="4"/>
  <c r="ADK121" i="4"/>
  <c r="ADJ121" i="4"/>
  <c r="ADI121" i="4"/>
  <c r="ADH121" i="4"/>
  <c r="ADG121" i="4"/>
  <c r="ADF121" i="4"/>
  <c r="ADE121" i="4"/>
  <c r="AGK142" i="4"/>
  <c r="AGJ142" i="4"/>
  <c r="AGI142" i="4"/>
  <c r="AGH142" i="4"/>
  <c r="AGG142" i="4"/>
  <c r="AGF142" i="4"/>
  <c r="AGE142" i="4"/>
  <c r="AGD142" i="4"/>
  <c r="AGC142" i="4"/>
  <c r="AGB142" i="4"/>
  <c r="AGA142" i="4"/>
  <c r="AFZ142" i="4"/>
  <c r="AFY142" i="4"/>
  <c r="AFX142" i="4"/>
  <c r="AFW142" i="4"/>
  <c r="AFV142" i="4"/>
  <c r="AFU142" i="4"/>
  <c r="AFT142" i="4"/>
  <c r="AFS142" i="4"/>
  <c r="AFR142" i="4"/>
  <c r="AFQ142" i="4"/>
  <c r="AFP142" i="4"/>
  <c r="AFO142" i="4"/>
  <c r="AFN142" i="4"/>
  <c r="AFM142" i="4"/>
  <c r="AFL142" i="4"/>
  <c r="AFK142" i="4"/>
  <c r="AFJ142" i="4"/>
  <c r="AFI142" i="4"/>
  <c r="AFH142" i="4"/>
  <c r="AFG142" i="4"/>
  <c r="AFF142" i="4"/>
  <c r="AFE142" i="4"/>
  <c r="AFD142" i="4"/>
  <c r="AFC142" i="4"/>
  <c r="AFB142" i="4"/>
  <c r="AFA142" i="4"/>
  <c r="AEZ142" i="4"/>
  <c r="AEY142" i="4"/>
  <c r="AEX142" i="4"/>
  <c r="AEW142" i="4"/>
  <c r="AEV142" i="4"/>
  <c r="AEU142" i="4"/>
  <c r="AET142" i="4"/>
  <c r="AES142" i="4"/>
  <c r="AER142" i="4"/>
  <c r="AEQ142" i="4"/>
  <c r="AEP142" i="4"/>
  <c r="AEO142" i="4"/>
  <c r="AEN142" i="4"/>
  <c r="AEM142" i="4"/>
  <c r="AEL142" i="4"/>
  <c r="AEK142" i="4"/>
  <c r="AEJ142" i="4"/>
  <c r="AEI142" i="4"/>
  <c r="AEH142" i="4"/>
  <c r="AEG142" i="4"/>
  <c r="AEF142" i="4"/>
  <c r="AEE142" i="4"/>
  <c r="AED142" i="4"/>
  <c r="AEC142" i="4"/>
  <c r="AEB142" i="4"/>
  <c r="AEA142" i="4"/>
  <c r="ADZ142" i="4"/>
  <c r="ADY142" i="4"/>
  <c r="ADX142" i="4"/>
  <c r="ADW142" i="4"/>
  <c r="ADV142" i="4"/>
  <c r="ADU142" i="4"/>
  <c r="ADT142" i="4"/>
  <c r="ADS142" i="4"/>
  <c r="ADR142" i="4"/>
  <c r="ADQ142" i="4"/>
  <c r="ADP142" i="4"/>
  <c r="ADO142" i="4"/>
  <c r="ADN142" i="4"/>
  <c r="ADM142" i="4"/>
  <c r="ADL142" i="4"/>
  <c r="ADK142" i="4"/>
  <c r="ADJ142" i="4"/>
  <c r="ADI142" i="4"/>
  <c r="ADH142" i="4"/>
  <c r="ADG142" i="4"/>
  <c r="ADF142" i="4"/>
  <c r="ADE142" i="4"/>
  <c r="AGK145" i="4"/>
  <c r="AGJ145" i="4"/>
  <c r="AGI145" i="4"/>
  <c r="AGH145" i="4"/>
  <c r="AGG145" i="4"/>
  <c r="AGF145" i="4"/>
  <c r="AGE145" i="4"/>
  <c r="AGD145" i="4"/>
  <c r="AGC145" i="4"/>
  <c r="AGB145" i="4"/>
  <c r="AGA145" i="4"/>
  <c r="AFZ145" i="4"/>
  <c r="AFY145" i="4"/>
  <c r="AFX145" i="4"/>
  <c r="AFW145" i="4"/>
  <c r="AFV145" i="4"/>
  <c r="AFU145" i="4"/>
  <c r="AFT145" i="4"/>
  <c r="AFS145" i="4"/>
  <c r="AFR145" i="4"/>
  <c r="AFQ145" i="4"/>
  <c r="AFP145" i="4"/>
  <c r="AFO145" i="4"/>
  <c r="AFN145" i="4"/>
  <c r="AFM145" i="4"/>
  <c r="AFL145" i="4"/>
  <c r="AFK145" i="4"/>
  <c r="AFJ145" i="4"/>
  <c r="AFI145" i="4"/>
  <c r="AFH145" i="4"/>
  <c r="AFG145" i="4"/>
  <c r="AFF145" i="4"/>
  <c r="AFE145" i="4"/>
  <c r="AFD145" i="4"/>
  <c r="AFC145" i="4"/>
  <c r="AFB145" i="4"/>
  <c r="AFA145" i="4"/>
  <c r="AEZ145" i="4"/>
  <c r="AEY145" i="4"/>
  <c r="AEX145" i="4"/>
  <c r="AEW145" i="4"/>
  <c r="AEV145" i="4"/>
  <c r="AEU145" i="4"/>
  <c r="AET145" i="4"/>
  <c r="AES145" i="4"/>
  <c r="AER145" i="4"/>
  <c r="AEQ145" i="4"/>
  <c r="AEP145" i="4"/>
  <c r="AEO145" i="4"/>
  <c r="AEN145" i="4"/>
  <c r="AEM145" i="4"/>
  <c r="AEL145" i="4"/>
  <c r="AEK145" i="4"/>
  <c r="AEJ145" i="4"/>
  <c r="AEI145" i="4"/>
  <c r="AEH145" i="4"/>
  <c r="AEG145" i="4"/>
  <c r="AEF145" i="4"/>
  <c r="AEE145" i="4"/>
  <c r="AED145" i="4"/>
  <c r="AEC145" i="4"/>
  <c r="AEB145" i="4"/>
  <c r="AEA145" i="4"/>
  <c r="ADZ145" i="4"/>
  <c r="ADY145" i="4"/>
  <c r="ADX145" i="4"/>
  <c r="ADW145" i="4"/>
  <c r="ADV145" i="4"/>
  <c r="ADU145" i="4"/>
  <c r="ADT145" i="4"/>
  <c r="ADS145" i="4"/>
  <c r="ADR145" i="4"/>
  <c r="ADQ145" i="4"/>
  <c r="ADP145" i="4"/>
  <c r="ADO145" i="4"/>
  <c r="ADN145" i="4"/>
  <c r="ADM145" i="4"/>
  <c r="ADL145" i="4"/>
  <c r="ADK145" i="4"/>
  <c r="ADJ145" i="4"/>
  <c r="ADI145" i="4"/>
  <c r="ADH145" i="4"/>
  <c r="ADG145" i="4"/>
  <c r="ADF145" i="4"/>
  <c r="ADE145" i="4"/>
  <c r="AGK21" i="4"/>
  <c r="AGJ21" i="4"/>
  <c r="AGI21" i="4"/>
  <c r="AGH21" i="4"/>
  <c r="AGG21" i="4"/>
  <c r="AGF21" i="4"/>
  <c r="AGE21" i="4"/>
  <c r="AGD21" i="4"/>
  <c r="AGC21" i="4"/>
  <c r="AGB21" i="4"/>
  <c r="AGA21" i="4"/>
  <c r="AFZ21" i="4"/>
  <c r="AFY21" i="4"/>
  <c r="AFX21" i="4"/>
  <c r="AFW21" i="4"/>
  <c r="AFV21" i="4"/>
  <c r="AFU21" i="4"/>
  <c r="AFT21" i="4"/>
  <c r="AFS21" i="4"/>
  <c r="AFR21" i="4"/>
  <c r="AFQ21" i="4"/>
  <c r="AFP21" i="4"/>
  <c r="AFO21" i="4"/>
  <c r="AFN21" i="4"/>
  <c r="AFM21" i="4"/>
  <c r="AFL21" i="4"/>
  <c r="AFK21" i="4"/>
  <c r="AFJ21" i="4"/>
  <c r="AFI21" i="4"/>
  <c r="AFH21" i="4"/>
  <c r="AFG21" i="4"/>
  <c r="AFF21" i="4"/>
  <c r="AFE21" i="4"/>
  <c r="AFD21" i="4"/>
  <c r="AFC21" i="4"/>
  <c r="AFB21" i="4"/>
  <c r="AFA21" i="4"/>
  <c r="AEZ21" i="4"/>
  <c r="AEY21" i="4"/>
  <c r="AEX21" i="4"/>
  <c r="AEW21" i="4"/>
  <c r="AEV21" i="4"/>
  <c r="AEU21" i="4"/>
  <c r="AET21" i="4"/>
  <c r="AES21" i="4"/>
  <c r="AER21" i="4"/>
  <c r="AEQ21" i="4"/>
  <c r="AEP21" i="4"/>
  <c r="AEO21" i="4"/>
  <c r="AEN21" i="4"/>
  <c r="AEM21" i="4"/>
  <c r="AEL21" i="4"/>
  <c r="AEK21" i="4"/>
  <c r="AEJ21" i="4"/>
  <c r="AEI21" i="4"/>
  <c r="AEH21" i="4"/>
  <c r="AEG21" i="4"/>
  <c r="AEF21" i="4"/>
  <c r="AEE21" i="4"/>
  <c r="AED21" i="4"/>
  <c r="AEC21" i="4"/>
  <c r="AEB21" i="4"/>
  <c r="AEA21" i="4"/>
  <c r="ADZ21" i="4"/>
  <c r="ADY21" i="4"/>
  <c r="ADX21" i="4"/>
  <c r="ADW21" i="4"/>
  <c r="ADV21" i="4"/>
  <c r="ADU21" i="4"/>
  <c r="ADT21" i="4"/>
  <c r="ADS21" i="4"/>
  <c r="ADR21" i="4"/>
  <c r="ADQ21" i="4"/>
  <c r="ADP21" i="4"/>
  <c r="ADO21" i="4"/>
  <c r="ADN21" i="4"/>
  <c r="ADM21" i="4"/>
  <c r="ADL21" i="4"/>
  <c r="ADK21" i="4"/>
  <c r="ADJ21" i="4"/>
  <c r="ADI21" i="4"/>
  <c r="ADH21" i="4"/>
  <c r="ADG21" i="4"/>
  <c r="ADF21" i="4"/>
  <c r="ADE21" i="4"/>
  <c r="AGK47" i="4"/>
  <c r="AGJ47" i="4"/>
  <c r="AGI47" i="4"/>
  <c r="AGH47" i="4"/>
  <c r="AGG47" i="4"/>
  <c r="AGF47" i="4"/>
  <c r="AGE47" i="4"/>
  <c r="AGD47" i="4"/>
  <c r="AGC47" i="4"/>
  <c r="AGB47" i="4"/>
  <c r="AGA47" i="4"/>
  <c r="AFZ47" i="4"/>
  <c r="AFY47" i="4"/>
  <c r="AFX47" i="4"/>
  <c r="AFW47" i="4"/>
  <c r="AFV47" i="4"/>
  <c r="AFU47" i="4"/>
  <c r="AFT47" i="4"/>
  <c r="AFS47" i="4"/>
  <c r="AFR47" i="4"/>
  <c r="AFQ47" i="4"/>
  <c r="AFP47" i="4"/>
  <c r="AFO47" i="4"/>
  <c r="AFN47" i="4"/>
  <c r="AFM47" i="4"/>
  <c r="AFL47" i="4"/>
  <c r="AFK47" i="4"/>
  <c r="AFJ47" i="4"/>
  <c r="AFI47" i="4"/>
  <c r="AFH47" i="4"/>
  <c r="AFG47" i="4"/>
  <c r="AFF47" i="4"/>
  <c r="AFE47" i="4"/>
  <c r="AFD47" i="4"/>
  <c r="AFC47" i="4"/>
  <c r="AFB47" i="4"/>
  <c r="AFA47" i="4"/>
  <c r="AEZ47" i="4"/>
  <c r="AEY47" i="4"/>
  <c r="AEX47" i="4"/>
  <c r="AEW47" i="4"/>
  <c r="AEV47" i="4"/>
  <c r="AEU47" i="4"/>
  <c r="AET47" i="4"/>
  <c r="AES47" i="4"/>
  <c r="AER47" i="4"/>
  <c r="AEQ47" i="4"/>
  <c r="AEP47" i="4"/>
  <c r="AEO47" i="4"/>
  <c r="AEN47" i="4"/>
  <c r="AEM47" i="4"/>
  <c r="AEL47" i="4"/>
  <c r="AEK47" i="4"/>
  <c r="AEJ47" i="4"/>
  <c r="AEI47" i="4"/>
  <c r="AEH47" i="4"/>
  <c r="AEG47" i="4"/>
  <c r="AEF47" i="4"/>
  <c r="AEE47" i="4"/>
  <c r="AED47" i="4"/>
  <c r="AEC47" i="4"/>
  <c r="AEB47" i="4"/>
  <c r="AEA47" i="4"/>
  <c r="ADZ47" i="4"/>
  <c r="ADY47" i="4"/>
  <c r="ADX47" i="4"/>
  <c r="ADW47" i="4"/>
  <c r="ADV47" i="4"/>
  <c r="ADU47" i="4"/>
  <c r="ADT47" i="4"/>
  <c r="ADS47" i="4"/>
  <c r="ADR47" i="4"/>
  <c r="ADQ47" i="4"/>
  <c r="ADP47" i="4"/>
  <c r="ADO47" i="4"/>
  <c r="ADN47" i="4"/>
  <c r="ADM47" i="4"/>
  <c r="ADL47" i="4"/>
  <c r="ADK47" i="4"/>
  <c r="ADJ47" i="4"/>
  <c r="ADI47" i="4"/>
  <c r="ADH47" i="4"/>
  <c r="ADG47" i="4"/>
  <c r="ADF47" i="4"/>
  <c r="ADE47" i="4"/>
  <c r="AGK90" i="4"/>
  <c r="AGJ90" i="4"/>
  <c r="AGI90" i="4"/>
  <c r="AGH90" i="4"/>
  <c r="AGG90" i="4"/>
  <c r="AGF90" i="4"/>
  <c r="AGE90" i="4"/>
  <c r="AGD90" i="4"/>
  <c r="AGC90" i="4"/>
  <c r="AGB90" i="4"/>
  <c r="AGA90" i="4"/>
  <c r="AFZ90" i="4"/>
  <c r="AFY90" i="4"/>
  <c r="AFX90" i="4"/>
  <c r="AFW90" i="4"/>
  <c r="AFV90" i="4"/>
  <c r="AFU90" i="4"/>
  <c r="AFT90" i="4"/>
  <c r="AFS90" i="4"/>
  <c r="AFR90" i="4"/>
  <c r="AFQ90" i="4"/>
  <c r="AFP90" i="4"/>
  <c r="AFO90" i="4"/>
  <c r="AFN90" i="4"/>
  <c r="AFM90" i="4"/>
  <c r="AFL90" i="4"/>
  <c r="AFK90" i="4"/>
  <c r="AFJ90" i="4"/>
  <c r="AFI90" i="4"/>
  <c r="AFH90" i="4"/>
  <c r="AFG90" i="4"/>
  <c r="AFF90" i="4"/>
  <c r="AFE90" i="4"/>
  <c r="AFD90" i="4"/>
  <c r="AFC90" i="4"/>
  <c r="AFB90" i="4"/>
  <c r="AFA90" i="4"/>
  <c r="AEZ90" i="4"/>
  <c r="AEY90" i="4"/>
  <c r="AEX90" i="4"/>
  <c r="AEW90" i="4"/>
  <c r="AEV90" i="4"/>
  <c r="AEU90" i="4"/>
  <c r="AET90" i="4"/>
  <c r="AES90" i="4"/>
  <c r="AER90" i="4"/>
  <c r="AEQ90" i="4"/>
  <c r="AEP90" i="4"/>
  <c r="AEO90" i="4"/>
  <c r="AEN90" i="4"/>
  <c r="AEM90" i="4"/>
  <c r="AEL90" i="4"/>
  <c r="AEK90" i="4"/>
  <c r="AEJ90" i="4"/>
  <c r="AEI90" i="4"/>
  <c r="AEH90" i="4"/>
  <c r="AEG90" i="4"/>
  <c r="AEF90" i="4"/>
  <c r="AEE90" i="4"/>
  <c r="AED90" i="4"/>
  <c r="AEC90" i="4"/>
  <c r="AEB90" i="4"/>
  <c r="AEA90" i="4"/>
  <c r="ADZ90" i="4"/>
  <c r="ADY90" i="4"/>
  <c r="ADX90" i="4"/>
  <c r="ADW90" i="4"/>
  <c r="ADV90" i="4"/>
  <c r="ADU90" i="4"/>
  <c r="ADT90" i="4"/>
  <c r="ADS90" i="4"/>
  <c r="ADR90" i="4"/>
  <c r="ADQ90" i="4"/>
  <c r="ADP90" i="4"/>
  <c r="ADO90" i="4"/>
  <c r="ADN90" i="4"/>
  <c r="ADM90" i="4"/>
  <c r="ADL90" i="4"/>
  <c r="ADK90" i="4"/>
  <c r="ADJ90" i="4"/>
  <c r="ADI90" i="4"/>
  <c r="ADH90" i="4"/>
  <c r="ADG90" i="4"/>
  <c r="ADF90" i="4"/>
  <c r="ADE90" i="4"/>
  <c r="AGK115" i="4"/>
  <c r="AGJ115" i="4"/>
  <c r="AGI115" i="4"/>
  <c r="AGH115" i="4"/>
  <c r="AGG115" i="4"/>
  <c r="AGF115" i="4"/>
  <c r="AGE115" i="4"/>
  <c r="AGD115" i="4"/>
  <c r="AGC115" i="4"/>
  <c r="AGB115" i="4"/>
  <c r="AGA115" i="4"/>
  <c r="AFZ115" i="4"/>
  <c r="AFY115" i="4"/>
  <c r="AFX115" i="4"/>
  <c r="AFW115" i="4"/>
  <c r="AFV115" i="4"/>
  <c r="AFU115" i="4"/>
  <c r="AFT115" i="4"/>
  <c r="AFS115" i="4"/>
  <c r="AFR115" i="4"/>
  <c r="AFQ115" i="4"/>
  <c r="AFP115" i="4"/>
  <c r="AFO115" i="4"/>
  <c r="AFN115" i="4"/>
  <c r="AFM115" i="4"/>
  <c r="AFL115" i="4"/>
  <c r="AFK115" i="4"/>
  <c r="AFJ115" i="4"/>
  <c r="AFI115" i="4"/>
  <c r="AFH115" i="4"/>
  <c r="AFG115" i="4"/>
  <c r="AFF115" i="4"/>
  <c r="AFE115" i="4"/>
  <c r="AFD115" i="4"/>
  <c r="AFC115" i="4"/>
  <c r="AFB115" i="4"/>
  <c r="AFA115" i="4"/>
  <c r="AEZ115" i="4"/>
  <c r="AEY115" i="4"/>
  <c r="AEX115" i="4"/>
  <c r="AEW115" i="4"/>
  <c r="AEV115" i="4"/>
  <c r="AEU115" i="4"/>
  <c r="AET115" i="4"/>
  <c r="AES115" i="4"/>
  <c r="AER115" i="4"/>
  <c r="AEQ115" i="4"/>
  <c r="AEP115" i="4"/>
  <c r="AEO115" i="4"/>
  <c r="AEN115" i="4"/>
  <c r="AEM115" i="4"/>
  <c r="AEL115" i="4"/>
  <c r="AEK115" i="4"/>
  <c r="AEJ115" i="4"/>
  <c r="AEI115" i="4"/>
  <c r="AEH115" i="4"/>
  <c r="AEG115" i="4"/>
  <c r="AEF115" i="4"/>
  <c r="AEE115" i="4"/>
  <c r="AED115" i="4"/>
  <c r="AEC115" i="4"/>
  <c r="AEB115" i="4"/>
  <c r="AEA115" i="4"/>
  <c r="ADZ115" i="4"/>
  <c r="ADY115" i="4"/>
  <c r="ADX115" i="4"/>
  <c r="ADW115" i="4"/>
  <c r="ADV115" i="4"/>
  <c r="ADU115" i="4"/>
  <c r="ADT115" i="4"/>
  <c r="ADS115" i="4"/>
  <c r="ADR115" i="4"/>
  <c r="ADQ115" i="4"/>
  <c r="ADP115" i="4"/>
  <c r="ADO115" i="4"/>
  <c r="ADN115" i="4"/>
  <c r="ADM115" i="4"/>
  <c r="ADL115" i="4"/>
  <c r="ADK115" i="4"/>
  <c r="ADJ115" i="4"/>
  <c r="ADI115" i="4"/>
  <c r="ADH115" i="4"/>
  <c r="ADG115" i="4"/>
  <c r="ADF115" i="4"/>
  <c r="ADE115" i="4"/>
  <c r="AGK140" i="4"/>
  <c r="AGJ140" i="4"/>
  <c r="AGI140" i="4"/>
  <c r="AGH140" i="4"/>
  <c r="AGG140" i="4"/>
  <c r="AGF140" i="4"/>
  <c r="AGE140" i="4"/>
  <c r="AGD140" i="4"/>
  <c r="AGC140" i="4"/>
  <c r="AGB140" i="4"/>
  <c r="AGA140" i="4"/>
  <c r="AFZ140" i="4"/>
  <c r="AFY140" i="4"/>
  <c r="AFX140" i="4"/>
  <c r="AFW140" i="4"/>
  <c r="AFV140" i="4"/>
  <c r="AFU140" i="4"/>
  <c r="AFT140" i="4"/>
  <c r="AFS140" i="4"/>
  <c r="AFR140" i="4"/>
  <c r="AFQ140" i="4"/>
  <c r="AFP140" i="4"/>
  <c r="AFO140" i="4"/>
  <c r="AFN140" i="4"/>
  <c r="AFM140" i="4"/>
  <c r="AFL140" i="4"/>
  <c r="AFK140" i="4"/>
  <c r="AFJ140" i="4"/>
  <c r="AFI140" i="4"/>
  <c r="AFH140" i="4"/>
  <c r="AFG140" i="4"/>
  <c r="AFF140" i="4"/>
  <c r="AFE140" i="4"/>
  <c r="AFD140" i="4"/>
  <c r="AFC140" i="4"/>
  <c r="AFB140" i="4"/>
  <c r="AFA140" i="4"/>
  <c r="AEZ140" i="4"/>
  <c r="AEY140" i="4"/>
  <c r="AEX140" i="4"/>
  <c r="AEW140" i="4"/>
  <c r="AEV140" i="4"/>
  <c r="AEU140" i="4"/>
  <c r="AET140" i="4"/>
  <c r="AES140" i="4"/>
  <c r="AER140" i="4"/>
  <c r="AEQ140" i="4"/>
  <c r="AEP140" i="4"/>
  <c r="AEO140" i="4"/>
  <c r="AEN140" i="4"/>
  <c r="AEM140" i="4"/>
  <c r="AEL140" i="4"/>
  <c r="AEK140" i="4"/>
  <c r="AEJ140" i="4"/>
  <c r="AEI140" i="4"/>
  <c r="AEH140" i="4"/>
  <c r="AEG140" i="4"/>
  <c r="AEF140" i="4"/>
  <c r="AEE140" i="4"/>
  <c r="AED140" i="4"/>
  <c r="AEC140" i="4"/>
  <c r="AEB140" i="4"/>
  <c r="AEA140" i="4"/>
  <c r="ADZ140" i="4"/>
  <c r="ADY140" i="4"/>
  <c r="ADX140" i="4"/>
  <c r="ADW140" i="4"/>
  <c r="ADV140" i="4"/>
  <c r="ADU140" i="4"/>
  <c r="ADT140" i="4"/>
  <c r="ADS140" i="4"/>
  <c r="ADR140" i="4"/>
  <c r="ADQ140" i="4"/>
  <c r="ADP140" i="4"/>
  <c r="ADO140" i="4"/>
  <c r="ADN140" i="4"/>
  <c r="ADM140" i="4"/>
  <c r="ADL140" i="4"/>
  <c r="ADK140" i="4"/>
  <c r="ADJ140" i="4"/>
  <c r="ADI140" i="4"/>
  <c r="ADH140" i="4"/>
  <c r="ADG140" i="4"/>
  <c r="ADF140" i="4"/>
  <c r="ADE140" i="4"/>
  <c r="AGK119" i="4"/>
  <c r="AGJ119" i="4"/>
  <c r="AGI119" i="4"/>
  <c r="AGH119" i="4"/>
  <c r="AGG119" i="4"/>
  <c r="AGF119" i="4"/>
  <c r="AGE119" i="4"/>
  <c r="AGD119" i="4"/>
  <c r="AGC119" i="4"/>
  <c r="AGB119" i="4"/>
  <c r="AGA119" i="4"/>
  <c r="AFZ119" i="4"/>
  <c r="AFY119" i="4"/>
  <c r="AFX119" i="4"/>
  <c r="AFW119" i="4"/>
  <c r="AFV119" i="4"/>
  <c r="AFU119" i="4"/>
  <c r="AFT119" i="4"/>
  <c r="AFS119" i="4"/>
  <c r="AFR119" i="4"/>
  <c r="AFQ119" i="4"/>
  <c r="AFP119" i="4"/>
  <c r="AFO119" i="4"/>
  <c r="AFN119" i="4"/>
  <c r="AFM119" i="4"/>
  <c r="AFL119" i="4"/>
  <c r="AFK119" i="4"/>
  <c r="AFJ119" i="4"/>
  <c r="AFI119" i="4"/>
  <c r="AFH119" i="4"/>
  <c r="AFG119" i="4"/>
  <c r="AFF119" i="4"/>
  <c r="AFE119" i="4"/>
  <c r="AFD119" i="4"/>
  <c r="AFC119" i="4"/>
  <c r="AFB119" i="4"/>
  <c r="AFA119" i="4"/>
  <c r="AEZ119" i="4"/>
  <c r="AEY119" i="4"/>
  <c r="AEX119" i="4"/>
  <c r="AEW119" i="4"/>
  <c r="AEV119" i="4"/>
  <c r="AEU119" i="4"/>
  <c r="AET119" i="4"/>
  <c r="AES119" i="4"/>
  <c r="AER119" i="4"/>
  <c r="AEQ119" i="4"/>
  <c r="AEP119" i="4"/>
  <c r="AEO119" i="4"/>
  <c r="AEN119" i="4"/>
  <c r="AEM119" i="4"/>
  <c r="AEL119" i="4"/>
  <c r="AEK119" i="4"/>
  <c r="AEJ119" i="4"/>
  <c r="AEI119" i="4"/>
  <c r="AEH119" i="4"/>
  <c r="AEG119" i="4"/>
  <c r="AEF119" i="4"/>
  <c r="AEE119" i="4"/>
  <c r="AED119" i="4"/>
  <c r="AEC119" i="4"/>
  <c r="AEB119" i="4"/>
  <c r="AEA119" i="4"/>
  <c r="ADZ119" i="4"/>
  <c r="ADY119" i="4"/>
  <c r="ADX119" i="4"/>
  <c r="ADW119" i="4"/>
  <c r="ADV119" i="4"/>
  <c r="ADU119" i="4"/>
  <c r="ADT119" i="4"/>
  <c r="ADS119" i="4"/>
  <c r="ADR119" i="4"/>
  <c r="ADQ119" i="4"/>
  <c r="ADP119" i="4"/>
  <c r="ADO119" i="4"/>
  <c r="ADN119" i="4"/>
  <c r="ADM119" i="4"/>
  <c r="ADL119" i="4"/>
  <c r="ADK119" i="4"/>
  <c r="ADJ119" i="4"/>
  <c r="ADI119" i="4"/>
  <c r="ADH119" i="4"/>
  <c r="ADG119" i="4"/>
  <c r="ADF119" i="4"/>
  <c r="ADE119" i="4"/>
  <c r="AGK59" i="4"/>
  <c r="AGJ59" i="4"/>
  <c r="AGI59" i="4"/>
  <c r="AGH59" i="4"/>
  <c r="AGG59" i="4"/>
  <c r="AGF59" i="4"/>
  <c r="AGE59" i="4"/>
  <c r="AGD59" i="4"/>
  <c r="AGC59" i="4"/>
  <c r="AGB59" i="4"/>
  <c r="AGA59" i="4"/>
  <c r="AFZ59" i="4"/>
  <c r="AFY59" i="4"/>
  <c r="AFX59" i="4"/>
  <c r="AFW59" i="4"/>
  <c r="AFV59" i="4"/>
  <c r="AFU59" i="4"/>
  <c r="AFT59" i="4"/>
  <c r="AFS59" i="4"/>
  <c r="AFR59" i="4"/>
  <c r="AFQ59" i="4"/>
  <c r="AFP59" i="4"/>
  <c r="AFO59" i="4"/>
  <c r="AFN59" i="4"/>
  <c r="AFM59" i="4"/>
  <c r="AFL59" i="4"/>
  <c r="AFK59" i="4"/>
  <c r="AFJ59" i="4"/>
  <c r="AFI59" i="4"/>
  <c r="AFH59" i="4"/>
  <c r="AFG59" i="4"/>
  <c r="AFF59" i="4"/>
  <c r="AFE59" i="4"/>
  <c r="AFD59" i="4"/>
  <c r="AFC59" i="4"/>
  <c r="AFB59" i="4"/>
  <c r="AFA59" i="4"/>
  <c r="AEZ59" i="4"/>
  <c r="AEY59" i="4"/>
  <c r="AEX59" i="4"/>
  <c r="AEW59" i="4"/>
  <c r="AEV59" i="4"/>
  <c r="AEU59" i="4"/>
  <c r="AET59" i="4"/>
  <c r="AES59" i="4"/>
  <c r="AER59" i="4"/>
  <c r="AEQ59" i="4"/>
  <c r="AEP59" i="4"/>
  <c r="AEO59" i="4"/>
  <c r="AEN59" i="4"/>
  <c r="AEM59" i="4"/>
  <c r="AEL59" i="4"/>
  <c r="AEK59" i="4"/>
  <c r="AEJ59" i="4"/>
  <c r="AEI59" i="4"/>
  <c r="AEH59" i="4"/>
  <c r="AEG59" i="4"/>
  <c r="AEF59" i="4"/>
  <c r="AEE59" i="4"/>
  <c r="AED59" i="4"/>
  <c r="AEC59" i="4"/>
  <c r="AEB59" i="4"/>
  <c r="AEA59" i="4"/>
  <c r="ADZ59" i="4"/>
  <c r="ADY59" i="4"/>
  <c r="ADX59" i="4"/>
  <c r="ADW59" i="4"/>
  <c r="ADV59" i="4"/>
  <c r="ADU59" i="4"/>
  <c r="ADT59" i="4"/>
  <c r="ADS59" i="4"/>
  <c r="ADR59" i="4"/>
  <c r="ADQ59" i="4"/>
  <c r="ADP59" i="4"/>
  <c r="ADO59" i="4"/>
  <c r="ADN59" i="4"/>
  <c r="ADM59" i="4"/>
  <c r="ADL59" i="4"/>
  <c r="ADK59" i="4"/>
  <c r="ADJ59" i="4"/>
  <c r="ADI59" i="4"/>
  <c r="ADH59" i="4"/>
  <c r="ADG59" i="4"/>
  <c r="ADF59" i="4"/>
  <c r="ADE59" i="4"/>
  <c r="AGK62" i="4"/>
  <c r="AGJ62" i="4"/>
  <c r="AGI62" i="4"/>
  <c r="AGH62" i="4"/>
  <c r="AGG62" i="4"/>
  <c r="AGF62" i="4"/>
  <c r="AGE62" i="4"/>
  <c r="AGD62" i="4"/>
  <c r="AGC62" i="4"/>
  <c r="AGB62" i="4"/>
  <c r="AGA62" i="4"/>
  <c r="AFZ62" i="4"/>
  <c r="AFY62" i="4"/>
  <c r="AFX62" i="4"/>
  <c r="AFW62" i="4"/>
  <c r="AFV62" i="4"/>
  <c r="AFU62" i="4"/>
  <c r="AFT62" i="4"/>
  <c r="AFS62" i="4"/>
  <c r="AFR62" i="4"/>
  <c r="AFQ62" i="4"/>
  <c r="AFP62" i="4"/>
  <c r="AFO62" i="4"/>
  <c r="AFN62" i="4"/>
  <c r="AFM62" i="4"/>
  <c r="AFL62" i="4"/>
  <c r="AFK62" i="4"/>
  <c r="AFJ62" i="4"/>
  <c r="AFI62" i="4"/>
  <c r="AFH62" i="4"/>
  <c r="AFG62" i="4"/>
  <c r="AFF62" i="4"/>
  <c r="AFE62" i="4"/>
  <c r="AFD62" i="4"/>
  <c r="AFC62" i="4"/>
  <c r="AFB62" i="4"/>
  <c r="AFA62" i="4"/>
  <c r="AEZ62" i="4"/>
  <c r="AEY62" i="4"/>
  <c r="AEX62" i="4"/>
  <c r="AEW62" i="4"/>
  <c r="AEV62" i="4"/>
  <c r="AEU62" i="4"/>
  <c r="AET62" i="4"/>
  <c r="AES62" i="4"/>
  <c r="AER62" i="4"/>
  <c r="AEQ62" i="4"/>
  <c r="AEP62" i="4"/>
  <c r="AEO62" i="4"/>
  <c r="AEN62" i="4"/>
  <c r="AEM62" i="4"/>
  <c r="AEL62" i="4"/>
  <c r="AEK62" i="4"/>
  <c r="AEJ62" i="4"/>
  <c r="AEI62" i="4"/>
  <c r="AEH62" i="4"/>
  <c r="AEG62" i="4"/>
  <c r="AEF62" i="4"/>
  <c r="AEE62" i="4"/>
  <c r="AED62" i="4"/>
  <c r="AEC62" i="4"/>
  <c r="AEB62" i="4"/>
  <c r="AEA62" i="4"/>
  <c r="ADZ62" i="4"/>
  <c r="ADY62" i="4"/>
  <c r="ADX62" i="4"/>
  <c r="ADW62" i="4"/>
  <c r="ADV62" i="4"/>
  <c r="ADU62" i="4"/>
  <c r="ADT62" i="4"/>
  <c r="ADS62" i="4"/>
  <c r="ADR62" i="4"/>
  <c r="ADQ62" i="4"/>
  <c r="ADP62" i="4"/>
  <c r="ADO62" i="4"/>
  <c r="ADN62" i="4"/>
  <c r="ADM62" i="4"/>
  <c r="ADL62" i="4"/>
  <c r="ADK62" i="4"/>
  <c r="ADJ62" i="4"/>
  <c r="ADI62" i="4"/>
  <c r="ADH62" i="4"/>
  <c r="ADG62" i="4"/>
  <c r="ADF62" i="4"/>
  <c r="ADE62" i="4"/>
  <c r="AGK22" i="4"/>
  <c r="AGJ22" i="4"/>
  <c r="AGI22" i="4"/>
  <c r="AGH22" i="4"/>
  <c r="AGG22" i="4"/>
  <c r="AGF22" i="4"/>
  <c r="AGE22" i="4"/>
  <c r="AGD22" i="4"/>
  <c r="AGC22" i="4"/>
  <c r="AGB22" i="4"/>
  <c r="AGA22" i="4"/>
  <c r="AFZ22" i="4"/>
  <c r="AFY22" i="4"/>
  <c r="AFX22" i="4"/>
  <c r="AFW22" i="4"/>
  <c r="AFV22" i="4"/>
  <c r="AFU22" i="4"/>
  <c r="AFT22" i="4"/>
  <c r="AFS22" i="4"/>
  <c r="AFR22" i="4"/>
  <c r="AFQ22" i="4"/>
  <c r="AFP22" i="4"/>
  <c r="AFO22" i="4"/>
  <c r="AFN22" i="4"/>
  <c r="AFM22" i="4"/>
  <c r="AFL22" i="4"/>
  <c r="AFK22" i="4"/>
  <c r="AFJ22" i="4"/>
  <c r="AFI22" i="4"/>
  <c r="AFH22" i="4"/>
  <c r="AFG22" i="4"/>
  <c r="AFF22" i="4"/>
  <c r="AFE22" i="4"/>
  <c r="AFD22" i="4"/>
  <c r="AFC22" i="4"/>
  <c r="AFB22" i="4"/>
  <c r="AFA22" i="4"/>
  <c r="AEZ22" i="4"/>
  <c r="AEY22" i="4"/>
  <c r="AEX22" i="4"/>
  <c r="AEW22" i="4"/>
  <c r="AEV22" i="4"/>
  <c r="AEU22" i="4"/>
  <c r="AET22" i="4"/>
  <c r="AES22" i="4"/>
  <c r="AER22" i="4"/>
  <c r="AEQ22" i="4"/>
  <c r="AEP22" i="4"/>
  <c r="AEO22" i="4"/>
  <c r="AEN22" i="4"/>
  <c r="AEM22" i="4"/>
  <c r="AEL22" i="4"/>
  <c r="AEK22" i="4"/>
  <c r="AEJ22" i="4"/>
  <c r="AEI22" i="4"/>
  <c r="AEH22" i="4"/>
  <c r="AEG22" i="4"/>
  <c r="AEF22" i="4"/>
  <c r="AEE22" i="4"/>
  <c r="AED22" i="4"/>
  <c r="AEC22" i="4"/>
  <c r="AEB22" i="4"/>
  <c r="AEA22" i="4"/>
  <c r="ADZ22" i="4"/>
  <c r="ADY22" i="4"/>
  <c r="ADX22" i="4"/>
  <c r="ADW22" i="4"/>
  <c r="ADV22" i="4"/>
  <c r="ADU22" i="4"/>
  <c r="ADT22" i="4"/>
  <c r="ADS22" i="4"/>
  <c r="ADR22" i="4"/>
  <c r="ADQ22" i="4"/>
  <c r="ADP22" i="4"/>
  <c r="ADO22" i="4"/>
  <c r="ADN22" i="4"/>
  <c r="ADM22" i="4"/>
  <c r="ADL22" i="4"/>
  <c r="ADK22" i="4"/>
  <c r="ADJ22" i="4"/>
  <c r="ADI22" i="4"/>
  <c r="ADH22" i="4"/>
  <c r="ADG22" i="4"/>
  <c r="ADF22" i="4"/>
  <c r="ADE22" i="4"/>
  <c r="AGK157" i="4"/>
  <c r="AGJ157" i="4"/>
  <c r="AGI157" i="4"/>
  <c r="AGH157" i="4"/>
  <c r="AGG157" i="4"/>
  <c r="AGF157" i="4"/>
  <c r="AGE157" i="4"/>
  <c r="AGD157" i="4"/>
  <c r="AGC157" i="4"/>
  <c r="AGB157" i="4"/>
  <c r="AGA157" i="4"/>
  <c r="AFZ157" i="4"/>
  <c r="AFY157" i="4"/>
  <c r="AFX157" i="4"/>
  <c r="AFW157" i="4"/>
  <c r="AFV157" i="4"/>
  <c r="AFU157" i="4"/>
  <c r="AFT157" i="4"/>
  <c r="AFS157" i="4"/>
  <c r="AFR157" i="4"/>
  <c r="AFQ157" i="4"/>
  <c r="AFP157" i="4"/>
  <c r="AFO157" i="4"/>
  <c r="AFN157" i="4"/>
  <c r="AFM157" i="4"/>
  <c r="AFL157" i="4"/>
  <c r="AFK157" i="4"/>
  <c r="AFJ157" i="4"/>
  <c r="AFI157" i="4"/>
  <c r="AFH157" i="4"/>
  <c r="AFG157" i="4"/>
  <c r="AFF157" i="4"/>
  <c r="AFE157" i="4"/>
  <c r="AFD157" i="4"/>
  <c r="AFC157" i="4"/>
  <c r="AFB157" i="4"/>
  <c r="AFA157" i="4"/>
  <c r="AEZ157" i="4"/>
  <c r="AEY157" i="4"/>
  <c r="AEX157" i="4"/>
  <c r="AEW157" i="4"/>
  <c r="AEV157" i="4"/>
  <c r="AEU157" i="4"/>
  <c r="AET157" i="4"/>
  <c r="AES157" i="4"/>
  <c r="AER157" i="4"/>
  <c r="AEQ157" i="4"/>
  <c r="AEP157" i="4"/>
  <c r="AEO157" i="4"/>
  <c r="AEN157" i="4"/>
  <c r="AEM157" i="4"/>
  <c r="AEL157" i="4"/>
  <c r="AEK157" i="4"/>
  <c r="AEJ157" i="4"/>
  <c r="AEI157" i="4"/>
  <c r="AEH157" i="4"/>
  <c r="AEG157" i="4"/>
  <c r="AEF157" i="4"/>
  <c r="AEE157" i="4"/>
  <c r="AED157" i="4"/>
  <c r="AEC157" i="4"/>
  <c r="AEB157" i="4"/>
  <c r="AEA157" i="4"/>
  <c r="ADZ157" i="4"/>
  <c r="ADY157" i="4"/>
  <c r="ADX157" i="4"/>
  <c r="ADW157" i="4"/>
  <c r="ADV157" i="4"/>
  <c r="ADU157" i="4"/>
  <c r="ADT157" i="4"/>
  <c r="ADS157" i="4"/>
  <c r="ADR157" i="4"/>
  <c r="ADQ157" i="4"/>
  <c r="ADP157" i="4"/>
  <c r="ADO157" i="4"/>
  <c r="ADN157" i="4"/>
  <c r="ADM157" i="4"/>
  <c r="ADL157" i="4"/>
  <c r="ADK157" i="4"/>
  <c r="ADJ157" i="4"/>
  <c r="ADI157" i="4"/>
  <c r="ADH157" i="4"/>
  <c r="ADG157" i="4"/>
  <c r="ADF157" i="4"/>
  <c r="ADE157" i="4"/>
  <c r="AGK72" i="4"/>
  <c r="AGJ72" i="4"/>
  <c r="AGI72" i="4"/>
  <c r="AGH72" i="4"/>
  <c r="AGG72" i="4"/>
  <c r="AGF72" i="4"/>
  <c r="AGE72" i="4"/>
  <c r="AGD72" i="4"/>
  <c r="AGC72" i="4"/>
  <c r="AGB72" i="4"/>
  <c r="AGA72" i="4"/>
  <c r="AFZ72" i="4"/>
  <c r="AFY72" i="4"/>
  <c r="AFX72" i="4"/>
  <c r="AFW72" i="4"/>
  <c r="AFV72" i="4"/>
  <c r="AFU72" i="4"/>
  <c r="AFT72" i="4"/>
  <c r="AFS72" i="4"/>
  <c r="AFR72" i="4"/>
  <c r="AFQ72" i="4"/>
  <c r="AFP72" i="4"/>
  <c r="AFO72" i="4"/>
  <c r="AFN72" i="4"/>
  <c r="AFM72" i="4"/>
  <c r="AFL72" i="4"/>
  <c r="AFK72" i="4"/>
  <c r="AFJ72" i="4"/>
  <c r="AFI72" i="4"/>
  <c r="AFH72" i="4"/>
  <c r="AFG72" i="4"/>
  <c r="AFF72" i="4"/>
  <c r="AFE72" i="4"/>
  <c r="AFD72" i="4"/>
  <c r="AFC72" i="4"/>
  <c r="AFB72" i="4"/>
  <c r="AFA72" i="4"/>
  <c r="AEZ72" i="4"/>
  <c r="AEY72" i="4"/>
  <c r="AEX72" i="4"/>
  <c r="AEW72" i="4"/>
  <c r="AEV72" i="4"/>
  <c r="AEU72" i="4"/>
  <c r="AET72" i="4"/>
  <c r="AES72" i="4"/>
  <c r="AER72" i="4"/>
  <c r="AEQ72" i="4"/>
  <c r="AEP72" i="4"/>
  <c r="AEO72" i="4"/>
  <c r="AEN72" i="4"/>
  <c r="AEM72" i="4"/>
  <c r="AEL72" i="4"/>
  <c r="AEK72" i="4"/>
  <c r="AEJ72" i="4"/>
  <c r="AEI72" i="4"/>
  <c r="AEH72" i="4"/>
  <c r="AEG72" i="4"/>
  <c r="AEF72" i="4"/>
  <c r="AEE72" i="4"/>
  <c r="AED72" i="4"/>
  <c r="AEC72" i="4"/>
  <c r="AEB72" i="4"/>
  <c r="AEA72" i="4"/>
  <c r="ADZ72" i="4"/>
  <c r="ADY72" i="4"/>
  <c r="ADX72" i="4"/>
  <c r="ADW72" i="4"/>
  <c r="ADV72" i="4"/>
  <c r="ADU72" i="4"/>
  <c r="ADT72" i="4"/>
  <c r="ADS72" i="4"/>
  <c r="ADR72" i="4"/>
  <c r="ADQ72" i="4"/>
  <c r="ADP72" i="4"/>
  <c r="ADO72" i="4"/>
  <c r="ADN72" i="4"/>
  <c r="ADM72" i="4"/>
  <c r="ADL72" i="4"/>
  <c r="ADK72" i="4"/>
  <c r="ADJ72" i="4"/>
  <c r="ADI72" i="4"/>
  <c r="ADH72" i="4"/>
  <c r="ADG72" i="4"/>
  <c r="ADF72" i="4"/>
  <c r="ADE72" i="4"/>
  <c r="AGK92" i="4"/>
  <c r="AGJ92" i="4"/>
  <c r="AGI92" i="4"/>
  <c r="AGH92" i="4"/>
  <c r="AGG92" i="4"/>
  <c r="AGF92" i="4"/>
  <c r="AGE92" i="4"/>
  <c r="AGD92" i="4"/>
  <c r="AGC92" i="4"/>
  <c r="AGB92" i="4"/>
  <c r="AGA92" i="4"/>
  <c r="AFZ92" i="4"/>
  <c r="AFY92" i="4"/>
  <c r="AFX92" i="4"/>
  <c r="AFW92" i="4"/>
  <c r="AFV92" i="4"/>
  <c r="AFU92" i="4"/>
  <c r="AFT92" i="4"/>
  <c r="AFS92" i="4"/>
  <c r="AFR92" i="4"/>
  <c r="AFQ92" i="4"/>
  <c r="AFP92" i="4"/>
  <c r="AFO92" i="4"/>
  <c r="AFN92" i="4"/>
  <c r="AFM92" i="4"/>
  <c r="AFL92" i="4"/>
  <c r="AFK92" i="4"/>
  <c r="AFJ92" i="4"/>
  <c r="AFI92" i="4"/>
  <c r="AFH92" i="4"/>
  <c r="AFG92" i="4"/>
  <c r="AFF92" i="4"/>
  <c r="AFE92" i="4"/>
  <c r="AFD92" i="4"/>
  <c r="AFC92" i="4"/>
  <c r="AFB92" i="4"/>
  <c r="AFA92" i="4"/>
  <c r="AEZ92" i="4"/>
  <c r="AEY92" i="4"/>
  <c r="AEX92" i="4"/>
  <c r="AEW92" i="4"/>
  <c r="AEV92" i="4"/>
  <c r="AEU92" i="4"/>
  <c r="AET92" i="4"/>
  <c r="AES92" i="4"/>
  <c r="AER92" i="4"/>
  <c r="AEQ92" i="4"/>
  <c r="AEP92" i="4"/>
  <c r="AEO92" i="4"/>
  <c r="AEN92" i="4"/>
  <c r="AEM92" i="4"/>
  <c r="AEL92" i="4"/>
  <c r="AEK92" i="4"/>
  <c r="AEJ92" i="4"/>
  <c r="AEI92" i="4"/>
  <c r="AEH92" i="4"/>
  <c r="AEG92" i="4"/>
  <c r="AEF92" i="4"/>
  <c r="AEE92" i="4"/>
  <c r="AED92" i="4"/>
  <c r="AEC92" i="4"/>
  <c r="AEB92" i="4"/>
  <c r="AEA92" i="4"/>
  <c r="ADZ92" i="4"/>
  <c r="ADY92" i="4"/>
  <c r="ADX92" i="4"/>
  <c r="ADW92" i="4"/>
  <c r="ADV92" i="4"/>
  <c r="ADU92" i="4"/>
  <c r="ADT92" i="4"/>
  <c r="ADS92" i="4"/>
  <c r="ADR92" i="4"/>
  <c r="ADQ92" i="4"/>
  <c r="ADP92" i="4"/>
  <c r="ADO92" i="4"/>
  <c r="ADN92" i="4"/>
  <c r="ADM92" i="4"/>
  <c r="ADL92" i="4"/>
  <c r="ADK92" i="4"/>
  <c r="ADJ92" i="4"/>
  <c r="ADI92" i="4"/>
  <c r="ADH92" i="4"/>
  <c r="ADG92" i="4"/>
  <c r="ADF92" i="4"/>
  <c r="ADE92" i="4"/>
  <c r="AGK53" i="4"/>
  <c r="AGJ53" i="4"/>
  <c r="AGI53" i="4"/>
  <c r="AGH53" i="4"/>
  <c r="AGG53" i="4"/>
  <c r="AGF53" i="4"/>
  <c r="AGE53" i="4"/>
  <c r="AGD53" i="4"/>
  <c r="AGC53" i="4"/>
  <c r="AGB53" i="4"/>
  <c r="AGA53" i="4"/>
  <c r="AFZ53" i="4"/>
  <c r="AFY53" i="4"/>
  <c r="AFX53" i="4"/>
  <c r="AFW53" i="4"/>
  <c r="AFV53" i="4"/>
  <c r="AFU53" i="4"/>
  <c r="AFT53" i="4"/>
  <c r="AFS53" i="4"/>
  <c r="AFR53" i="4"/>
  <c r="AFQ53" i="4"/>
  <c r="AFP53" i="4"/>
  <c r="AFO53" i="4"/>
  <c r="AFN53" i="4"/>
  <c r="AFM53" i="4"/>
  <c r="AFL53" i="4"/>
  <c r="AFK53" i="4"/>
  <c r="AFJ53" i="4"/>
  <c r="AFI53" i="4"/>
  <c r="AFH53" i="4"/>
  <c r="AFG53" i="4"/>
  <c r="AFF53" i="4"/>
  <c r="AFE53" i="4"/>
  <c r="AFD53" i="4"/>
  <c r="AFC53" i="4"/>
  <c r="AFB53" i="4"/>
  <c r="AFA53" i="4"/>
  <c r="AEZ53" i="4"/>
  <c r="AEY53" i="4"/>
  <c r="AEX53" i="4"/>
  <c r="AEW53" i="4"/>
  <c r="AEV53" i="4"/>
  <c r="AEU53" i="4"/>
  <c r="AET53" i="4"/>
  <c r="AES53" i="4"/>
  <c r="AER53" i="4"/>
  <c r="AEQ53" i="4"/>
  <c r="AEP53" i="4"/>
  <c r="AEO53" i="4"/>
  <c r="AEN53" i="4"/>
  <c r="AEM53" i="4"/>
  <c r="AEL53" i="4"/>
  <c r="AEK53" i="4"/>
  <c r="AEJ53" i="4"/>
  <c r="AEI53" i="4"/>
  <c r="AEH53" i="4"/>
  <c r="AEG53" i="4"/>
  <c r="AEF53" i="4"/>
  <c r="AEE53" i="4"/>
  <c r="AED53" i="4"/>
  <c r="AEC53" i="4"/>
  <c r="AEB53" i="4"/>
  <c r="AEA53" i="4"/>
  <c r="ADZ53" i="4"/>
  <c r="ADY53" i="4"/>
  <c r="ADX53" i="4"/>
  <c r="ADW53" i="4"/>
  <c r="ADV53" i="4"/>
  <c r="ADU53" i="4"/>
  <c r="ADT53" i="4"/>
  <c r="ADS53" i="4"/>
  <c r="ADR53" i="4"/>
  <c r="ADQ53" i="4"/>
  <c r="ADP53" i="4"/>
  <c r="ADO53" i="4"/>
  <c r="ADN53" i="4"/>
  <c r="ADM53" i="4"/>
  <c r="ADL53" i="4"/>
  <c r="ADK53" i="4"/>
  <c r="ADJ53" i="4"/>
  <c r="ADI53" i="4"/>
  <c r="ADH53" i="4"/>
  <c r="ADG53" i="4"/>
  <c r="ADF53" i="4"/>
  <c r="ADE53" i="4"/>
  <c r="AGK58" i="4"/>
  <c r="AGJ58" i="4"/>
  <c r="AGI58" i="4"/>
  <c r="AGH58" i="4"/>
  <c r="AGG58" i="4"/>
  <c r="AGF58" i="4"/>
  <c r="AGE58" i="4"/>
  <c r="AGD58" i="4"/>
  <c r="AGC58" i="4"/>
  <c r="AGB58" i="4"/>
  <c r="AGA58" i="4"/>
  <c r="AFZ58" i="4"/>
  <c r="AFY58" i="4"/>
  <c r="AFX58" i="4"/>
  <c r="AFW58" i="4"/>
  <c r="AFV58" i="4"/>
  <c r="AFU58" i="4"/>
  <c r="AFT58" i="4"/>
  <c r="AFS58" i="4"/>
  <c r="AFR58" i="4"/>
  <c r="AFQ58" i="4"/>
  <c r="AFP58" i="4"/>
  <c r="AFO58" i="4"/>
  <c r="AFN58" i="4"/>
  <c r="AFM58" i="4"/>
  <c r="AFL58" i="4"/>
  <c r="AFK58" i="4"/>
  <c r="AFJ58" i="4"/>
  <c r="AFI58" i="4"/>
  <c r="AFH58" i="4"/>
  <c r="AFG58" i="4"/>
  <c r="AFF58" i="4"/>
  <c r="AFE58" i="4"/>
  <c r="AFD58" i="4"/>
  <c r="AFC58" i="4"/>
  <c r="AFB58" i="4"/>
  <c r="AFA58" i="4"/>
  <c r="AEZ58" i="4"/>
  <c r="AEY58" i="4"/>
  <c r="AEX58" i="4"/>
  <c r="AEW58" i="4"/>
  <c r="AEV58" i="4"/>
  <c r="AEU58" i="4"/>
  <c r="AET58" i="4"/>
  <c r="AES58" i="4"/>
  <c r="AER58" i="4"/>
  <c r="AEQ58" i="4"/>
  <c r="AEP58" i="4"/>
  <c r="AEO58" i="4"/>
  <c r="AEN58" i="4"/>
  <c r="AEM58" i="4"/>
  <c r="AEL58" i="4"/>
  <c r="AEK58" i="4"/>
  <c r="AEJ58" i="4"/>
  <c r="AEI58" i="4"/>
  <c r="AEH58" i="4"/>
  <c r="AEG58" i="4"/>
  <c r="AEF58" i="4"/>
  <c r="AEE58" i="4"/>
  <c r="AED58" i="4"/>
  <c r="AEC58" i="4"/>
  <c r="AEB58" i="4"/>
  <c r="AEA58" i="4"/>
  <c r="ADZ58" i="4"/>
  <c r="ADY58" i="4"/>
  <c r="ADX58" i="4"/>
  <c r="ADW58" i="4"/>
  <c r="ADV58" i="4"/>
  <c r="ADU58" i="4"/>
  <c r="ADT58" i="4"/>
  <c r="ADS58" i="4"/>
  <c r="ADR58" i="4"/>
  <c r="ADQ58" i="4"/>
  <c r="ADP58" i="4"/>
  <c r="ADO58" i="4"/>
  <c r="ADN58" i="4"/>
  <c r="ADM58" i="4"/>
  <c r="ADL58" i="4"/>
  <c r="ADK58" i="4"/>
  <c r="ADJ58" i="4"/>
  <c r="ADI58" i="4"/>
  <c r="ADH58" i="4"/>
  <c r="ADG58" i="4"/>
  <c r="ADF58" i="4"/>
  <c r="ADE58" i="4"/>
  <c r="AGK19" i="4"/>
  <c r="AGJ19" i="4"/>
  <c r="AGI19" i="4"/>
  <c r="AGH19" i="4"/>
  <c r="AGG19" i="4"/>
  <c r="AGF19" i="4"/>
  <c r="AGE19" i="4"/>
  <c r="AGD19" i="4"/>
  <c r="AGC19" i="4"/>
  <c r="AGB19" i="4"/>
  <c r="AGA19" i="4"/>
  <c r="AFZ19" i="4"/>
  <c r="AFY19" i="4"/>
  <c r="AFX19" i="4"/>
  <c r="AFW19" i="4"/>
  <c r="AFV19" i="4"/>
  <c r="AFU19" i="4"/>
  <c r="AFT19" i="4"/>
  <c r="AFS19" i="4"/>
  <c r="AFR19" i="4"/>
  <c r="AFQ19" i="4"/>
  <c r="AFP19" i="4"/>
  <c r="AFO19" i="4"/>
  <c r="AFN19" i="4"/>
  <c r="AFM19" i="4"/>
  <c r="AFL19" i="4"/>
  <c r="AFK19" i="4"/>
  <c r="AFJ19" i="4"/>
  <c r="AFI19" i="4"/>
  <c r="AFH19" i="4"/>
  <c r="AFG19" i="4"/>
  <c r="AFF19" i="4"/>
  <c r="AFE19" i="4"/>
  <c r="AFD19" i="4"/>
  <c r="AFC19" i="4"/>
  <c r="AFB19" i="4"/>
  <c r="AFA19" i="4"/>
  <c r="AEZ19" i="4"/>
  <c r="AEY19" i="4"/>
  <c r="AEX19" i="4"/>
  <c r="AEW19" i="4"/>
  <c r="AEV19" i="4"/>
  <c r="AEU19" i="4"/>
  <c r="AET19" i="4"/>
  <c r="AES19" i="4"/>
  <c r="AER19" i="4"/>
  <c r="AEQ19" i="4"/>
  <c r="AEP19" i="4"/>
  <c r="AEO19" i="4"/>
  <c r="AEN19" i="4"/>
  <c r="AEM19" i="4"/>
  <c r="AEL19" i="4"/>
  <c r="AEK19" i="4"/>
  <c r="AEJ19" i="4"/>
  <c r="AEI19" i="4"/>
  <c r="AEH19" i="4"/>
  <c r="AEG19" i="4"/>
  <c r="AEF19" i="4"/>
  <c r="AEE19" i="4"/>
  <c r="AED19" i="4"/>
  <c r="AEC19" i="4"/>
  <c r="AEB19" i="4"/>
  <c r="AEA19" i="4"/>
  <c r="ADZ19" i="4"/>
  <c r="ADY19" i="4"/>
  <c r="ADX19" i="4"/>
  <c r="ADW19" i="4"/>
  <c r="ADV19" i="4"/>
  <c r="ADU19" i="4"/>
  <c r="ADT19" i="4"/>
  <c r="ADS19" i="4"/>
  <c r="ADR19" i="4"/>
  <c r="ADQ19" i="4"/>
  <c r="ADP19" i="4"/>
  <c r="ADO19" i="4"/>
  <c r="ADN19" i="4"/>
  <c r="ADM19" i="4"/>
  <c r="ADL19" i="4"/>
  <c r="ADK19" i="4"/>
  <c r="ADJ19" i="4"/>
  <c r="ADI19" i="4"/>
  <c r="ADH19" i="4"/>
  <c r="ADG19" i="4"/>
  <c r="ADF19" i="4"/>
  <c r="ADE1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GK35" i="4"/>
  <c r="AGJ35" i="4"/>
  <c r="AGI35" i="4"/>
  <c r="AGH35" i="4"/>
  <c r="AGG35" i="4"/>
  <c r="AGF35" i="4"/>
  <c r="AGE35" i="4"/>
  <c r="AGD35" i="4"/>
  <c r="AGC35" i="4"/>
  <c r="AGB35" i="4"/>
  <c r="AGA35" i="4"/>
  <c r="AFZ35" i="4"/>
  <c r="AFY35" i="4"/>
  <c r="AFX35" i="4"/>
  <c r="AFW35" i="4"/>
  <c r="AFV35" i="4"/>
  <c r="AFU35" i="4"/>
  <c r="AFT35" i="4"/>
  <c r="AFS35" i="4"/>
  <c r="AFR35" i="4"/>
  <c r="AFQ35" i="4"/>
  <c r="AFP35" i="4"/>
  <c r="AFO35" i="4"/>
  <c r="AFN35" i="4"/>
  <c r="AFM35" i="4"/>
  <c r="AFL35" i="4"/>
  <c r="AFK35" i="4"/>
  <c r="AFJ35" i="4"/>
  <c r="AFI35" i="4"/>
  <c r="AFH35" i="4"/>
  <c r="AFG35" i="4"/>
  <c r="AFF35" i="4"/>
  <c r="AFE35" i="4"/>
  <c r="AFD35" i="4"/>
  <c r="AFC35" i="4"/>
  <c r="AFB35" i="4"/>
  <c r="AFA35" i="4"/>
  <c r="AEZ35" i="4"/>
  <c r="AEY35" i="4"/>
  <c r="AEX35" i="4"/>
  <c r="AEW35" i="4"/>
  <c r="AEV35" i="4"/>
  <c r="AEU35" i="4"/>
  <c r="AET35" i="4"/>
  <c r="AES35" i="4"/>
  <c r="AER35" i="4"/>
  <c r="AEQ35" i="4"/>
  <c r="AEP35" i="4"/>
  <c r="AEO35" i="4"/>
  <c r="AEN35" i="4"/>
  <c r="AEM35" i="4"/>
  <c r="AEL35" i="4"/>
  <c r="AEK35" i="4"/>
  <c r="AEJ35" i="4"/>
  <c r="AEI35" i="4"/>
  <c r="AEH35" i="4"/>
  <c r="AEG35" i="4"/>
  <c r="AEF35" i="4"/>
  <c r="AEE35" i="4"/>
  <c r="AED35" i="4"/>
  <c r="AEC35" i="4"/>
  <c r="AEB35" i="4"/>
  <c r="AEA35" i="4"/>
  <c r="ADZ35" i="4"/>
  <c r="ADY35" i="4"/>
  <c r="ADX35" i="4"/>
  <c r="ADW35" i="4"/>
  <c r="ADV35" i="4"/>
  <c r="ADU35" i="4"/>
  <c r="ADT35" i="4"/>
  <c r="ADS35" i="4"/>
  <c r="ADR35" i="4"/>
  <c r="ADQ35" i="4"/>
  <c r="ADP35" i="4"/>
  <c r="ADO35" i="4"/>
  <c r="ADN35" i="4"/>
  <c r="ADM35" i="4"/>
  <c r="ADL35" i="4"/>
  <c r="ADK35" i="4"/>
  <c r="ADJ35" i="4"/>
  <c r="ADI35" i="4"/>
  <c r="ADH35" i="4"/>
  <c r="ADG35" i="4"/>
  <c r="ADF35" i="4"/>
  <c r="ADE35" i="4"/>
  <c r="AGK112" i="4"/>
  <c r="AGJ112" i="4"/>
  <c r="AGI112" i="4"/>
  <c r="AGH112" i="4"/>
  <c r="AGG112" i="4"/>
  <c r="AGF112" i="4"/>
  <c r="AGE112" i="4"/>
  <c r="AGD112" i="4"/>
  <c r="AGC112" i="4"/>
  <c r="AGB112" i="4"/>
  <c r="AGA112" i="4"/>
  <c r="AFZ112" i="4"/>
  <c r="AFY112" i="4"/>
  <c r="AFX112" i="4"/>
  <c r="AFW112" i="4"/>
  <c r="AFV112" i="4"/>
  <c r="AFU112" i="4"/>
  <c r="AFT112" i="4"/>
  <c r="AFS112" i="4"/>
  <c r="AFR112" i="4"/>
  <c r="AFQ112" i="4"/>
  <c r="AFP112" i="4"/>
  <c r="AFO112" i="4"/>
  <c r="AFN112" i="4"/>
  <c r="AFM112" i="4"/>
  <c r="AFL112" i="4"/>
  <c r="AFK112" i="4"/>
  <c r="AFJ112" i="4"/>
  <c r="AFI112" i="4"/>
  <c r="AFH112" i="4"/>
  <c r="AFG112" i="4"/>
  <c r="AFF112" i="4"/>
  <c r="AFE112" i="4"/>
  <c r="AFD112" i="4"/>
  <c r="AFC112" i="4"/>
  <c r="AFB112" i="4"/>
  <c r="AFA112" i="4"/>
  <c r="AEZ112" i="4"/>
  <c r="AEY112" i="4"/>
  <c r="AEX112" i="4"/>
  <c r="AEW112" i="4"/>
  <c r="AEV112" i="4"/>
  <c r="AEU112" i="4"/>
  <c r="AET112" i="4"/>
  <c r="AES112" i="4"/>
  <c r="AER112" i="4"/>
  <c r="AEQ112" i="4"/>
  <c r="AEP112" i="4"/>
  <c r="AEO112" i="4"/>
  <c r="AEN112" i="4"/>
  <c r="AEM112" i="4"/>
  <c r="AEL112" i="4"/>
  <c r="AEK112" i="4"/>
  <c r="AEJ112" i="4"/>
  <c r="AEI112" i="4"/>
  <c r="AEH112" i="4"/>
  <c r="AEG112" i="4"/>
  <c r="AEF112" i="4"/>
  <c r="AEE112" i="4"/>
  <c r="AED112" i="4"/>
  <c r="AEC112" i="4"/>
  <c r="AEB112" i="4"/>
  <c r="AEA112" i="4"/>
  <c r="ADZ112" i="4"/>
  <c r="ADY112" i="4"/>
  <c r="ADX112" i="4"/>
  <c r="ADW112" i="4"/>
  <c r="ADV112" i="4"/>
  <c r="ADU112" i="4"/>
  <c r="ADT112" i="4"/>
  <c r="ADS112" i="4"/>
  <c r="ADR112" i="4"/>
  <c r="ADQ112" i="4"/>
  <c r="ADP112" i="4"/>
  <c r="ADO112" i="4"/>
  <c r="ADN112" i="4"/>
  <c r="ADM112" i="4"/>
  <c r="ADL112" i="4"/>
  <c r="ADK112" i="4"/>
  <c r="ADJ112" i="4"/>
  <c r="ADI112" i="4"/>
  <c r="ADH112" i="4"/>
  <c r="ADG112" i="4"/>
  <c r="ADF112" i="4"/>
  <c r="AGK43" i="4"/>
  <c r="AGJ43" i="4"/>
  <c r="AGI43" i="4"/>
  <c r="AGH43" i="4"/>
  <c r="AGG43" i="4"/>
  <c r="AGF43" i="4"/>
  <c r="AGE43" i="4"/>
  <c r="AGD43" i="4"/>
  <c r="AGC43" i="4"/>
  <c r="AGB43" i="4"/>
  <c r="AGA43" i="4"/>
  <c r="AFZ43" i="4"/>
  <c r="AFY43" i="4"/>
  <c r="AFX43" i="4"/>
  <c r="AFW43" i="4"/>
  <c r="AFV43" i="4"/>
  <c r="AFU43" i="4"/>
  <c r="AFT43" i="4"/>
  <c r="AFS43" i="4"/>
  <c r="AFR43" i="4"/>
  <c r="AFQ43" i="4"/>
  <c r="AFP43" i="4"/>
  <c r="AFO43" i="4"/>
  <c r="AFN43" i="4"/>
  <c r="AFM43" i="4"/>
  <c r="AFL43" i="4"/>
  <c r="AFK43" i="4"/>
  <c r="AFJ43" i="4"/>
  <c r="AFI43" i="4"/>
  <c r="AFH43" i="4"/>
  <c r="AFG43" i="4"/>
  <c r="AFF43" i="4"/>
  <c r="AFE43" i="4"/>
  <c r="AFD43" i="4"/>
  <c r="AFC43" i="4"/>
  <c r="AFB43" i="4"/>
  <c r="AFA43" i="4"/>
  <c r="AEZ43" i="4"/>
  <c r="AEY43" i="4"/>
  <c r="AEX43" i="4"/>
  <c r="AEW43" i="4"/>
  <c r="AEV43" i="4"/>
  <c r="AEU43" i="4"/>
  <c r="AET43" i="4"/>
  <c r="AES43" i="4"/>
  <c r="AER43" i="4"/>
  <c r="AEQ43" i="4"/>
  <c r="AEP43" i="4"/>
  <c r="AEO43" i="4"/>
  <c r="AEN43" i="4"/>
  <c r="AEM43" i="4"/>
  <c r="AEL43" i="4"/>
  <c r="AEK43" i="4"/>
  <c r="AEJ43" i="4"/>
  <c r="AEI43" i="4"/>
  <c r="AEH43" i="4"/>
  <c r="AEG43" i="4"/>
  <c r="AEF43" i="4"/>
  <c r="AEE43" i="4"/>
  <c r="AED43" i="4"/>
  <c r="AEC43" i="4"/>
  <c r="AEB43" i="4"/>
  <c r="AEA43" i="4"/>
  <c r="ADZ43" i="4"/>
  <c r="ADY43" i="4"/>
  <c r="ADX43" i="4"/>
  <c r="ADW43" i="4"/>
  <c r="ADV43" i="4"/>
  <c r="ADU43" i="4"/>
  <c r="ADT43" i="4"/>
  <c r="ADS43" i="4"/>
  <c r="ADR43" i="4"/>
  <c r="ADQ43" i="4"/>
  <c r="ADP43" i="4"/>
  <c r="ADO43" i="4"/>
  <c r="ADN43" i="4"/>
  <c r="ADM43" i="4"/>
  <c r="ADL43" i="4"/>
  <c r="ADK43" i="4"/>
  <c r="ADJ43" i="4"/>
  <c r="ADI43" i="4"/>
  <c r="ADH43" i="4"/>
  <c r="ADG43" i="4"/>
  <c r="ADF43" i="4"/>
  <c r="AGK61" i="4"/>
  <c r="AGJ61" i="4"/>
  <c r="AGI61" i="4"/>
  <c r="AGH61" i="4"/>
  <c r="AGG61" i="4"/>
  <c r="AGF61" i="4"/>
  <c r="AGE61" i="4"/>
  <c r="AGD61" i="4"/>
  <c r="AGC61" i="4"/>
  <c r="AGB61" i="4"/>
  <c r="AGA61" i="4"/>
  <c r="AFZ61" i="4"/>
  <c r="AFY61" i="4"/>
  <c r="AFX61" i="4"/>
  <c r="AFW61" i="4"/>
  <c r="AFV61" i="4"/>
  <c r="AFU61" i="4"/>
  <c r="AFT61" i="4"/>
  <c r="AFS61" i="4"/>
  <c r="AFR61" i="4"/>
  <c r="AFQ61" i="4"/>
  <c r="AFP61" i="4"/>
  <c r="AFO61" i="4"/>
  <c r="AFN61" i="4"/>
  <c r="AFM61" i="4"/>
  <c r="AFL61" i="4"/>
  <c r="AFK61" i="4"/>
  <c r="AFJ61" i="4"/>
  <c r="AFI61" i="4"/>
  <c r="AFH61" i="4"/>
  <c r="AFG61" i="4"/>
  <c r="AFF61" i="4"/>
  <c r="AFE61" i="4"/>
  <c r="AFD61" i="4"/>
  <c r="AFC61" i="4"/>
  <c r="AFB61" i="4"/>
  <c r="AFA61" i="4"/>
  <c r="AEZ61" i="4"/>
  <c r="AEY61" i="4"/>
  <c r="AEX61" i="4"/>
  <c r="AEW61" i="4"/>
  <c r="AEV61" i="4"/>
  <c r="AEU61" i="4"/>
  <c r="AET61" i="4"/>
  <c r="AES61" i="4"/>
  <c r="AER61" i="4"/>
  <c r="AEQ61" i="4"/>
  <c r="AEP61" i="4"/>
  <c r="AEO61" i="4"/>
  <c r="AEN61" i="4"/>
  <c r="AEM61" i="4"/>
  <c r="AEL61" i="4"/>
  <c r="AEK61" i="4"/>
  <c r="AEJ61" i="4"/>
  <c r="AEI61" i="4"/>
  <c r="AEH61" i="4"/>
  <c r="AEG61" i="4"/>
  <c r="AEF61" i="4"/>
  <c r="AEE61" i="4"/>
  <c r="AED61" i="4"/>
  <c r="AEC61" i="4"/>
  <c r="AEB61" i="4"/>
  <c r="AEA61" i="4"/>
  <c r="ADZ61" i="4"/>
  <c r="ADY61" i="4"/>
  <c r="ADX61" i="4"/>
  <c r="ADW61" i="4"/>
  <c r="ADV61" i="4"/>
  <c r="ADU61" i="4"/>
  <c r="ADT61" i="4"/>
  <c r="ADS61" i="4"/>
  <c r="ADR61" i="4"/>
  <c r="ADQ61" i="4"/>
  <c r="ADP61" i="4"/>
  <c r="ADO61" i="4"/>
  <c r="ADN61" i="4"/>
  <c r="ADM61" i="4"/>
  <c r="ADL61" i="4"/>
  <c r="ADK61" i="4"/>
  <c r="ADJ61" i="4"/>
  <c r="ADI61" i="4"/>
  <c r="ADH61" i="4"/>
  <c r="ADG61" i="4"/>
  <c r="ADF61" i="4"/>
  <c r="ADE61" i="4"/>
  <c r="AGK95" i="4"/>
  <c r="AGJ95" i="4"/>
  <c r="AGI95" i="4"/>
  <c r="AGH95" i="4"/>
  <c r="AGG95" i="4"/>
  <c r="AGF95" i="4"/>
  <c r="AGE95" i="4"/>
  <c r="AGD95" i="4"/>
  <c r="AGC95" i="4"/>
  <c r="AGB95" i="4"/>
  <c r="AGA95" i="4"/>
  <c r="AFZ95" i="4"/>
  <c r="AFY95" i="4"/>
  <c r="AFX95" i="4"/>
  <c r="AFW95" i="4"/>
  <c r="AFV95" i="4"/>
  <c r="AFU95" i="4"/>
  <c r="AFT95" i="4"/>
  <c r="AFS95" i="4"/>
  <c r="AFR95" i="4"/>
  <c r="AFQ95" i="4"/>
  <c r="AFP95" i="4"/>
  <c r="AFO95" i="4"/>
  <c r="AFN95" i="4"/>
  <c r="AFM95" i="4"/>
  <c r="AFL95" i="4"/>
  <c r="AFK95" i="4"/>
  <c r="AFJ95" i="4"/>
  <c r="AFI95" i="4"/>
  <c r="AFH95" i="4"/>
  <c r="AFG95" i="4"/>
  <c r="AFF95" i="4"/>
  <c r="AFE95" i="4"/>
  <c r="AFD95" i="4"/>
  <c r="AFC95" i="4"/>
  <c r="AFB95" i="4"/>
  <c r="AFA95" i="4"/>
  <c r="AEZ95" i="4"/>
  <c r="AEY95" i="4"/>
  <c r="AEX95" i="4"/>
  <c r="AEW95" i="4"/>
  <c r="AEV95" i="4"/>
  <c r="AEU95" i="4"/>
  <c r="AET95" i="4"/>
  <c r="AES95" i="4"/>
  <c r="AER95" i="4"/>
  <c r="AEQ95" i="4"/>
  <c r="AEP95" i="4"/>
  <c r="AEO95" i="4"/>
  <c r="AEN95" i="4"/>
  <c r="AEM95" i="4"/>
  <c r="AEL95" i="4"/>
  <c r="AEK95" i="4"/>
  <c r="AEJ95" i="4"/>
  <c r="AEI95" i="4"/>
  <c r="AEH95" i="4"/>
  <c r="AEG95" i="4"/>
  <c r="AEF95" i="4"/>
  <c r="AEE95" i="4"/>
  <c r="AED95" i="4"/>
  <c r="AEC95" i="4"/>
  <c r="AEB95" i="4"/>
  <c r="AEA95" i="4"/>
  <c r="ADZ95" i="4"/>
  <c r="ADY95" i="4"/>
  <c r="ADX95" i="4"/>
  <c r="ADW95" i="4"/>
  <c r="ADV95" i="4"/>
  <c r="ADU95" i="4"/>
  <c r="ADT95" i="4"/>
  <c r="ADS95" i="4"/>
  <c r="ADR95" i="4"/>
  <c r="ADQ95" i="4"/>
  <c r="ADP95" i="4"/>
  <c r="ADO95" i="4"/>
  <c r="ADN95" i="4"/>
  <c r="ADM95" i="4"/>
  <c r="ADL95" i="4"/>
  <c r="ADK95" i="4"/>
  <c r="ADJ95" i="4"/>
  <c r="ADI95" i="4"/>
  <c r="ADH95" i="4"/>
  <c r="ADG95" i="4"/>
  <c r="ADF95" i="4"/>
  <c r="ADE95" i="4"/>
  <c r="AGK74" i="4"/>
  <c r="AGJ74" i="4"/>
  <c r="AGI74" i="4"/>
  <c r="AGH74" i="4"/>
  <c r="AGG74" i="4"/>
  <c r="AGF74" i="4"/>
  <c r="AGE74" i="4"/>
  <c r="AGD74" i="4"/>
  <c r="AGC74" i="4"/>
  <c r="AGB74" i="4"/>
  <c r="AGA74" i="4"/>
  <c r="AFZ74" i="4"/>
  <c r="AFY74" i="4"/>
  <c r="AFX74" i="4"/>
  <c r="AFW74" i="4"/>
  <c r="AFV74" i="4"/>
  <c r="AFU74" i="4"/>
  <c r="AFT74" i="4"/>
  <c r="AFS74" i="4"/>
  <c r="AFR74" i="4"/>
  <c r="AFQ74" i="4"/>
  <c r="AFP74" i="4"/>
  <c r="AFO74" i="4"/>
  <c r="AFN74" i="4"/>
  <c r="AFM74" i="4"/>
  <c r="AFL74" i="4"/>
  <c r="AFK74" i="4"/>
  <c r="AFJ74" i="4"/>
  <c r="AFI74" i="4"/>
  <c r="AFH74" i="4"/>
  <c r="AFG74" i="4"/>
  <c r="AFF74" i="4"/>
  <c r="AFE74" i="4"/>
  <c r="AFD74" i="4"/>
  <c r="AFC74" i="4"/>
  <c r="AFB74" i="4"/>
  <c r="AFA74" i="4"/>
  <c r="AEZ74" i="4"/>
  <c r="AEY74" i="4"/>
  <c r="AEX74" i="4"/>
  <c r="AEW74" i="4"/>
  <c r="AEV74" i="4"/>
  <c r="AEU74" i="4"/>
  <c r="AET74" i="4"/>
  <c r="AES74" i="4"/>
  <c r="AER74" i="4"/>
  <c r="AEQ74" i="4"/>
  <c r="AEP74" i="4"/>
  <c r="AEO74" i="4"/>
  <c r="AEN74" i="4"/>
  <c r="AEM74" i="4"/>
  <c r="AEL74" i="4"/>
  <c r="AEK74" i="4"/>
  <c r="AEJ74" i="4"/>
  <c r="AEI74" i="4"/>
  <c r="AEH74" i="4"/>
  <c r="AEG74" i="4"/>
  <c r="AEF74" i="4"/>
  <c r="AEE74" i="4"/>
  <c r="AED74" i="4"/>
  <c r="AEC74" i="4"/>
  <c r="AEB74" i="4"/>
  <c r="AEA74" i="4"/>
  <c r="ADZ74" i="4"/>
  <c r="ADY74" i="4"/>
  <c r="ADX74" i="4"/>
  <c r="ADW74" i="4"/>
  <c r="ADV74" i="4"/>
  <c r="ADU74" i="4"/>
  <c r="ADT74" i="4"/>
  <c r="ADS74" i="4"/>
  <c r="ADR74" i="4"/>
  <c r="ADQ74" i="4"/>
  <c r="ADP74" i="4"/>
  <c r="ADO74" i="4"/>
  <c r="ADN74" i="4"/>
  <c r="ADM74" i="4"/>
  <c r="ADL74" i="4"/>
  <c r="ADK74" i="4"/>
  <c r="ADJ74" i="4"/>
  <c r="ADI74" i="4"/>
  <c r="ADH74" i="4"/>
  <c r="ADG74" i="4"/>
  <c r="ADF74" i="4"/>
  <c r="ADE74" i="4"/>
  <c r="AGK135" i="4"/>
  <c r="AGJ135" i="4"/>
  <c r="AGI135" i="4"/>
  <c r="AGH135" i="4"/>
  <c r="AGG135" i="4"/>
  <c r="AGF135" i="4"/>
  <c r="AGE135" i="4"/>
  <c r="AGD135" i="4"/>
  <c r="AGC135" i="4"/>
  <c r="AGB135" i="4"/>
  <c r="AGA135" i="4"/>
  <c r="AFZ135" i="4"/>
  <c r="AFY135" i="4"/>
  <c r="AFX135" i="4"/>
  <c r="AFW135" i="4"/>
  <c r="AFV135" i="4"/>
  <c r="AFU135" i="4"/>
  <c r="AFT135" i="4"/>
  <c r="AFS135" i="4"/>
  <c r="AFR135" i="4"/>
  <c r="AFQ135" i="4"/>
  <c r="AFP135" i="4"/>
  <c r="AFO135" i="4"/>
  <c r="AFN135" i="4"/>
  <c r="AFM135" i="4"/>
  <c r="AFL135" i="4"/>
  <c r="AFK135" i="4"/>
  <c r="AFJ135" i="4"/>
  <c r="AFI135" i="4"/>
  <c r="AFH135" i="4"/>
  <c r="AFG135" i="4"/>
  <c r="AFF135" i="4"/>
  <c r="AFE135" i="4"/>
  <c r="AFD135" i="4"/>
  <c r="AFC135" i="4"/>
  <c r="AFB135" i="4"/>
  <c r="AFA135" i="4"/>
  <c r="AEZ135" i="4"/>
  <c r="AEY135" i="4"/>
  <c r="AEX135" i="4"/>
  <c r="AEW135" i="4"/>
  <c r="AEV135" i="4"/>
  <c r="AEU135" i="4"/>
  <c r="AET135" i="4"/>
  <c r="AES135" i="4"/>
  <c r="AER135" i="4"/>
  <c r="AEQ135" i="4"/>
  <c r="AEP135" i="4"/>
  <c r="AEO135" i="4"/>
  <c r="AEN135" i="4"/>
  <c r="AEM135" i="4"/>
  <c r="AEL135" i="4"/>
  <c r="AEK135" i="4"/>
  <c r="AEJ135" i="4"/>
  <c r="AEI135" i="4"/>
  <c r="AEH135" i="4"/>
  <c r="AEG135" i="4"/>
  <c r="AEF135" i="4"/>
  <c r="AEE135" i="4"/>
  <c r="AED135" i="4"/>
  <c r="AEC135" i="4"/>
  <c r="AEB135" i="4"/>
  <c r="AEA135" i="4"/>
  <c r="ADZ135" i="4"/>
  <c r="ADY135" i="4"/>
  <c r="ADX135" i="4"/>
  <c r="ADW135" i="4"/>
  <c r="ADV135" i="4"/>
  <c r="ADU135" i="4"/>
  <c r="ADT135" i="4"/>
  <c r="ADS135" i="4"/>
  <c r="ADR135" i="4"/>
  <c r="ADQ135" i="4"/>
  <c r="ADP135" i="4"/>
  <c r="ADO135" i="4"/>
  <c r="ADN135" i="4"/>
  <c r="ADM135" i="4"/>
  <c r="ADL135" i="4"/>
  <c r="ADK135" i="4"/>
  <c r="ADJ135" i="4"/>
  <c r="ADI135" i="4"/>
  <c r="ADH135" i="4"/>
  <c r="ADG135" i="4"/>
  <c r="ADF135" i="4"/>
  <c r="ADE135" i="4"/>
  <c r="AGK7" i="4"/>
  <c r="AGJ7" i="4"/>
  <c r="AGI7" i="4"/>
  <c r="AGH7" i="4"/>
  <c r="AGG7" i="4"/>
  <c r="AGF7" i="4"/>
  <c r="AGE7" i="4"/>
  <c r="AGD7" i="4"/>
  <c r="AGC7" i="4"/>
  <c r="AGB7" i="4"/>
  <c r="AGA7" i="4"/>
  <c r="AFZ7" i="4"/>
  <c r="AFY7" i="4"/>
  <c r="AFX7" i="4"/>
  <c r="AFW7" i="4"/>
  <c r="AFV7" i="4"/>
  <c r="AFU7" i="4"/>
  <c r="AFT7" i="4"/>
  <c r="AFS7" i="4"/>
  <c r="AFR7" i="4"/>
  <c r="AFQ7" i="4"/>
  <c r="AFP7" i="4"/>
  <c r="AFO7" i="4"/>
  <c r="AFN7" i="4"/>
  <c r="AFM7" i="4"/>
  <c r="AFL7" i="4"/>
  <c r="AFK7" i="4"/>
  <c r="AFJ7" i="4"/>
  <c r="AFI7" i="4"/>
  <c r="AFH7" i="4"/>
  <c r="AFG7" i="4"/>
  <c r="AFF7" i="4"/>
  <c r="AFE7" i="4"/>
  <c r="AFD7" i="4"/>
  <c r="AFC7" i="4"/>
  <c r="AFB7" i="4"/>
  <c r="AFA7" i="4"/>
  <c r="AEZ7" i="4"/>
  <c r="AEY7" i="4"/>
  <c r="AEX7" i="4"/>
  <c r="AEW7" i="4"/>
  <c r="AEV7" i="4"/>
  <c r="AEU7" i="4"/>
  <c r="AET7" i="4"/>
  <c r="AES7" i="4"/>
  <c r="AER7" i="4"/>
  <c r="AEQ7" i="4"/>
  <c r="AEP7" i="4"/>
  <c r="AEO7" i="4"/>
  <c r="AEN7" i="4"/>
  <c r="AEM7" i="4"/>
  <c r="AEL7" i="4"/>
  <c r="AEK7" i="4"/>
  <c r="AEJ7" i="4"/>
  <c r="AEI7" i="4"/>
  <c r="AEH7" i="4"/>
  <c r="AEG7" i="4"/>
  <c r="AEF7" i="4"/>
  <c r="AEE7" i="4"/>
  <c r="AED7" i="4"/>
  <c r="AEC7" i="4"/>
  <c r="AEB7" i="4"/>
  <c r="AEA7" i="4"/>
  <c r="ADZ7" i="4"/>
  <c r="ADY7" i="4"/>
  <c r="ADX7" i="4"/>
  <c r="ADW7" i="4"/>
  <c r="ADV7" i="4"/>
  <c r="ADU7" i="4"/>
  <c r="ADT7" i="4"/>
  <c r="ADS7" i="4"/>
  <c r="ADR7" i="4"/>
  <c r="ADQ7" i="4"/>
  <c r="ADP7" i="4"/>
  <c r="ADO7" i="4"/>
  <c r="ADN7" i="4"/>
  <c r="ADM7" i="4"/>
  <c r="ADL7" i="4"/>
  <c r="ADK7" i="4"/>
  <c r="ADJ7" i="4"/>
  <c r="ADI7" i="4"/>
  <c r="ADH7" i="4"/>
  <c r="ADG7" i="4"/>
  <c r="ADF7" i="4"/>
  <c r="ADE7" i="4"/>
  <c r="AGK159" i="4"/>
  <c r="AGJ159" i="4"/>
  <c r="AGI159" i="4"/>
  <c r="AGH159" i="4"/>
  <c r="AGG159" i="4"/>
  <c r="AGF159" i="4"/>
  <c r="AGE159" i="4"/>
  <c r="AGD159" i="4"/>
  <c r="AGC159" i="4"/>
  <c r="AGB159" i="4"/>
  <c r="AGA159" i="4"/>
  <c r="AFZ159" i="4"/>
  <c r="AFY159" i="4"/>
  <c r="AFX159" i="4"/>
  <c r="AFW159" i="4"/>
  <c r="AFV159" i="4"/>
  <c r="AFU159" i="4"/>
  <c r="AFT159" i="4"/>
  <c r="AFS159" i="4"/>
  <c r="AFR159" i="4"/>
  <c r="AFQ159" i="4"/>
  <c r="AFP159" i="4"/>
  <c r="AFO159" i="4"/>
  <c r="AFN159" i="4"/>
  <c r="AFM159" i="4"/>
  <c r="AFL159" i="4"/>
  <c r="AFK159" i="4"/>
  <c r="AFJ159" i="4"/>
  <c r="AFI159" i="4"/>
  <c r="AFH159" i="4"/>
  <c r="AFG159" i="4"/>
  <c r="AFF159" i="4"/>
  <c r="AFE159" i="4"/>
  <c r="AFD159" i="4"/>
  <c r="AFC159" i="4"/>
  <c r="AFB159" i="4"/>
  <c r="AFA159" i="4"/>
  <c r="AEZ159" i="4"/>
  <c r="AEY159" i="4"/>
  <c r="AEX159" i="4"/>
  <c r="AEW159" i="4"/>
  <c r="AEV159" i="4"/>
  <c r="AEU159" i="4"/>
  <c r="AET159" i="4"/>
  <c r="AES159" i="4"/>
  <c r="AER159" i="4"/>
  <c r="AEQ159" i="4"/>
  <c r="AEP159" i="4"/>
  <c r="AEO159" i="4"/>
  <c r="AEN159" i="4"/>
  <c r="AEM159" i="4"/>
  <c r="AEL159" i="4"/>
  <c r="AEK159" i="4"/>
  <c r="AEJ159" i="4"/>
  <c r="AEI159" i="4"/>
  <c r="AEH159" i="4"/>
  <c r="AEG159" i="4"/>
  <c r="AEF159" i="4"/>
  <c r="AEE159" i="4"/>
  <c r="AED159" i="4"/>
  <c r="AEC159" i="4"/>
  <c r="AEB159" i="4"/>
  <c r="AEA159" i="4"/>
  <c r="ADZ159" i="4"/>
  <c r="ADY159" i="4"/>
  <c r="ADX159" i="4"/>
  <c r="ADW159" i="4"/>
  <c r="ADV159" i="4"/>
  <c r="ADU159" i="4"/>
  <c r="ADT159" i="4"/>
  <c r="ADS159" i="4"/>
  <c r="ADR159" i="4"/>
  <c r="ADQ159" i="4"/>
  <c r="ADP159" i="4"/>
  <c r="ADO159" i="4"/>
  <c r="ADN159" i="4"/>
  <c r="ADM159" i="4"/>
  <c r="ADL159" i="4"/>
  <c r="ADK159" i="4"/>
  <c r="ADJ159" i="4"/>
  <c r="ADI159" i="4"/>
  <c r="ADH159" i="4"/>
  <c r="ADG159" i="4"/>
  <c r="ADF159" i="4"/>
  <c r="ADE159" i="4"/>
  <c r="AGK24" i="4"/>
  <c r="AGJ24" i="4"/>
  <c r="AGI24" i="4"/>
  <c r="AGH24" i="4"/>
  <c r="AGG24" i="4"/>
  <c r="AGF24" i="4"/>
  <c r="AGE24" i="4"/>
  <c r="AGD24" i="4"/>
  <c r="AGC24" i="4"/>
  <c r="AGB24" i="4"/>
  <c r="AGA24" i="4"/>
  <c r="AFZ24" i="4"/>
  <c r="AFY24" i="4"/>
  <c r="AFX24" i="4"/>
  <c r="AFW24" i="4"/>
  <c r="AFV24" i="4"/>
  <c r="AFU24" i="4"/>
  <c r="AFT24" i="4"/>
  <c r="AFS24" i="4"/>
  <c r="AFR24" i="4"/>
  <c r="AFQ24" i="4"/>
  <c r="AFP24" i="4"/>
  <c r="AFO24" i="4"/>
  <c r="AFN24" i="4"/>
  <c r="AFM24" i="4"/>
  <c r="AFL24" i="4"/>
  <c r="AFK24" i="4"/>
  <c r="AFJ24" i="4"/>
  <c r="AFI24" i="4"/>
  <c r="AFH24" i="4"/>
  <c r="AFG24" i="4"/>
  <c r="AFF24" i="4"/>
  <c r="AFE24" i="4"/>
  <c r="AFD24" i="4"/>
  <c r="AFC24" i="4"/>
  <c r="AFB24" i="4"/>
  <c r="AFA24" i="4"/>
  <c r="AEZ24" i="4"/>
  <c r="AEY24" i="4"/>
  <c r="AEX24" i="4"/>
  <c r="AEW24" i="4"/>
  <c r="AEV24" i="4"/>
  <c r="AEU24" i="4"/>
  <c r="AET24" i="4"/>
  <c r="AES24" i="4"/>
  <c r="AER24" i="4"/>
  <c r="AEQ24" i="4"/>
  <c r="AEP24" i="4"/>
  <c r="AEO24" i="4"/>
  <c r="AEN24" i="4"/>
  <c r="AEM24" i="4"/>
  <c r="AEL24" i="4"/>
  <c r="AEK24" i="4"/>
  <c r="AEJ24" i="4"/>
  <c r="AEI24" i="4"/>
  <c r="AEH24" i="4"/>
  <c r="AEG24" i="4"/>
  <c r="AEF24" i="4"/>
  <c r="AEE24" i="4"/>
  <c r="AED24" i="4"/>
  <c r="AEC24" i="4"/>
  <c r="AEB24" i="4"/>
  <c r="AEA24" i="4"/>
  <c r="ADZ24" i="4"/>
  <c r="ADY24" i="4"/>
  <c r="ADX24" i="4"/>
  <c r="ADW24" i="4"/>
  <c r="ADV24" i="4"/>
  <c r="ADU24" i="4"/>
  <c r="ADT24" i="4"/>
  <c r="ADS24" i="4"/>
  <c r="ADR24" i="4"/>
  <c r="ADQ24" i="4"/>
  <c r="ADP24" i="4"/>
  <c r="ADO24" i="4"/>
  <c r="ADN24" i="4"/>
  <c r="ADM24" i="4"/>
  <c r="ADL24" i="4"/>
  <c r="ADK24" i="4"/>
  <c r="ADJ24" i="4"/>
  <c r="ADI24" i="4"/>
  <c r="ADH24" i="4"/>
  <c r="ADG24" i="4"/>
  <c r="ADF24" i="4"/>
  <c r="ADE24" i="4"/>
  <c r="AGK79" i="4"/>
  <c r="AGJ79" i="4"/>
  <c r="AGI79" i="4"/>
  <c r="AGH79" i="4"/>
  <c r="AGG79" i="4"/>
  <c r="AGF79" i="4"/>
  <c r="AGE79" i="4"/>
  <c r="AGD79" i="4"/>
  <c r="AGC79" i="4"/>
  <c r="AGB79" i="4"/>
  <c r="AGA79" i="4"/>
  <c r="AFZ79" i="4"/>
  <c r="AFY79" i="4"/>
  <c r="AFX79" i="4"/>
  <c r="AFW79" i="4"/>
  <c r="AFV79" i="4"/>
  <c r="AFU79" i="4"/>
  <c r="AFT79" i="4"/>
  <c r="AFS79" i="4"/>
  <c r="AFR79" i="4"/>
  <c r="AFQ79" i="4"/>
  <c r="AFP79" i="4"/>
  <c r="AFO79" i="4"/>
  <c r="AFN79" i="4"/>
  <c r="AFM79" i="4"/>
  <c r="AFL79" i="4"/>
  <c r="AFK79" i="4"/>
  <c r="AFJ79" i="4"/>
  <c r="AFI79" i="4"/>
  <c r="AFH79" i="4"/>
  <c r="AFG79" i="4"/>
  <c r="AFF79" i="4"/>
  <c r="AFE79" i="4"/>
  <c r="AFD79" i="4"/>
  <c r="AFC79" i="4"/>
  <c r="AFB79" i="4"/>
  <c r="AFA79" i="4"/>
  <c r="AEZ79" i="4"/>
  <c r="AEY79" i="4"/>
  <c r="AEX79" i="4"/>
  <c r="AEW79" i="4"/>
  <c r="AEV79" i="4"/>
  <c r="AEU79" i="4"/>
  <c r="AET79" i="4"/>
  <c r="AES79" i="4"/>
  <c r="AER79" i="4"/>
  <c r="AEQ79" i="4"/>
  <c r="AEP79" i="4"/>
  <c r="AEO79" i="4"/>
  <c r="AEN79" i="4"/>
  <c r="AEM79" i="4"/>
  <c r="AEL79" i="4"/>
  <c r="AEK79" i="4"/>
  <c r="AEJ79" i="4"/>
  <c r="AEI79" i="4"/>
  <c r="AEH79" i="4"/>
  <c r="AEG79" i="4"/>
  <c r="AEF79" i="4"/>
  <c r="AEE79" i="4"/>
  <c r="AED79" i="4"/>
  <c r="AEC79" i="4"/>
  <c r="AEB79" i="4"/>
  <c r="AEA79" i="4"/>
  <c r="ADZ79" i="4"/>
  <c r="ADY79" i="4"/>
  <c r="ADX79" i="4"/>
  <c r="ADW79" i="4"/>
  <c r="ADV79" i="4"/>
  <c r="ADU79" i="4"/>
  <c r="ADT79" i="4"/>
  <c r="ADS79" i="4"/>
  <c r="ADR79" i="4"/>
  <c r="ADQ79" i="4"/>
  <c r="ADP79" i="4"/>
  <c r="ADO79" i="4"/>
  <c r="ADN79" i="4"/>
  <c r="ADM79" i="4"/>
  <c r="ADL79" i="4"/>
  <c r="ADK79" i="4"/>
  <c r="ADJ79" i="4"/>
  <c r="ADI79" i="4"/>
  <c r="ADH79" i="4"/>
  <c r="ADG79" i="4"/>
  <c r="ADF79" i="4"/>
  <c r="ADE79" i="4"/>
  <c r="AGK26" i="4"/>
  <c r="AGJ26" i="4"/>
  <c r="AGI26" i="4"/>
  <c r="AGH26" i="4"/>
  <c r="AGG26" i="4"/>
  <c r="AGF26" i="4"/>
  <c r="AGE26" i="4"/>
  <c r="AGD26" i="4"/>
  <c r="AGC26" i="4"/>
  <c r="AGB26" i="4"/>
  <c r="AGA26" i="4"/>
  <c r="AFZ26" i="4"/>
  <c r="AFY26" i="4"/>
  <c r="AFX26" i="4"/>
  <c r="AFW26" i="4"/>
  <c r="AFV26" i="4"/>
  <c r="AFU26" i="4"/>
  <c r="AFT26" i="4"/>
  <c r="AFS26" i="4"/>
  <c r="AFR26" i="4"/>
  <c r="AFQ26" i="4"/>
  <c r="AFP26" i="4"/>
  <c r="AFO26" i="4"/>
  <c r="AFN26" i="4"/>
  <c r="AFM26" i="4"/>
  <c r="AFL26" i="4"/>
  <c r="AFK26" i="4"/>
  <c r="AFJ26" i="4"/>
  <c r="AFI26" i="4"/>
  <c r="AFH26" i="4"/>
  <c r="AFG26" i="4"/>
  <c r="AFF26" i="4"/>
  <c r="AFE26" i="4"/>
  <c r="AFD26" i="4"/>
  <c r="AFC26" i="4"/>
  <c r="AFB26" i="4"/>
  <c r="AFA26" i="4"/>
  <c r="AEZ26" i="4"/>
  <c r="AEY26" i="4"/>
  <c r="AEX26" i="4"/>
  <c r="AEW26" i="4"/>
  <c r="AEV26" i="4"/>
  <c r="AEU26" i="4"/>
  <c r="AET26" i="4"/>
  <c r="AES26" i="4"/>
  <c r="AER26" i="4"/>
  <c r="AEQ26" i="4"/>
  <c r="AEP26" i="4"/>
  <c r="AEO26" i="4"/>
  <c r="AEN26" i="4"/>
  <c r="AEM26" i="4"/>
  <c r="AEL26" i="4"/>
  <c r="AEK26" i="4"/>
  <c r="AEJ26" i="4"/>
  <c r="AEI26" i="4"/>
  <c r="AEH26" i="4"/>
  <c r="AEG26" i="4"/>
  <c r="AEF26" i="4"/>
  <c r="AEE26" i="4"/>
  <c r="AED26" i="4"/>
  <c r="AEC26" i="4"/>
  <c r="AEB26" i="4"/>
  <c r="AEA26" i="4"/>
  <c r="ADZ26" i="4"/>
  <c r="ADY26" i="4"/>
  <c r="ADX26" i="4"/>
  <c r="ADW26" i="4"/>
  <c r="ADV26" i="4"/>
  <c r="ADU26" i="4"/>
  <c r="ADT26" i="4"/>
  <c r="ADS26" i="4"/>
  <c r="ADR26" i="4"/>
  <c r="ADQ26" i="4"/>
  <c r="ADP26" i="4"/>
  <c r="ADO26" i="4"/>
  <c r="ADN26" i="4"/>
  <c r="ADM26" i="4"/>
  <c r="ADL26" i="4"/>
  <c r="ADK26" i="4"/>
  <c r="ADJ26" i="4"/>
  <c r="ADI26" i="4"/>
  <c r="ADH26" i="4"/>
  <c r="ADG26" i="4"/>
  <c r="ADF26" i="4"/>
  <c r="ADE26" i="4"/>
  <c r="AGK124" i="4"/>
  <c r="AGJ124" i="4"/>
  <c r="AGI124" i="4"/>
  <c r="AGH124" i="4"/>
  <c r="AGG124" i="4"/>
  <c r="AGF124" i="4"/>
  <c r="AGE124" i="4"/>
  <c r="AGD124" i="4"/>
  <c r="AGC124" i="4"/>
  <c r="AGB124" i="4"/>
  <c r="AGA124" i="4"/>
  <c r="AFZ124" i="4"/>
  <c r="AFY124" i="4"/>
  <c r="AFX124" i="4"/>
  <c r="AFW124" i="4"/>
  <c r="AFV124" i="4"/>
  <c r="AFU124" i="4"/>
  <c r="AFT124" i="4"/>
  <c r="AFS124" i="4"/>
  <c r="AFR124" i="4"/>
  <c r="AFQ124" i="4"/>
  <c r="AFP124" i="4"/>
  <c r="AFO124" i="4"/>
  <c r="AFN124" i="4"/>
  <c r="AFM124" i="4"/>
  <c r="AFL124" i="4"/>
  <c r="AFK124" i="4"/>
  <c r="AFJ124" i="4"/>
  <c r="AFI124" i="4"/>
  <c r="AFH124" i="4"/>
  <c r="AFG124" i="4"/>
  <c r="AFF124" i="4"/>
  <c r="AFE124" i="4"/>
  <c r="AFD124" i="4"/>
  <c r="AFC124" i="4"/>
  <c r="AFB124" i="4"/>
  <c r="AFA124" i="4"/>
  <c r="AEZ124" i="4"/>
  <c r="AEY124" i="4"/>
  <c r="AEX124" i="4"/>
  <c r="AEW124" i="4"/>
  <c r="AEV124" i="4"/>
  <c r="AEU124" i="4"/>
  <c r="AET124" i="4"/>
  <c r="AES124" i="4"/>
  <c r="AER124" i="4"/>
  <c r="AEQ124" i="4"/>
  <c r="AEP124" i="4"/>
  <c r="AEO124" i="4"/>
  <c r="AEN124" i="4"/>
  <c r="AEM124" i="4"/>
  <c r="AEL124" i="4"/>
  <c r="AEK124" i="4"/>
  <c r="AEJ124" i="4"/>
  <c r="AEI124" i="4"/>
  <c r="AEH124" i="4"/>
  <c r="AEG124" i="4"/>
  <c r="AEF124" i="4"/>
  <c r="AEE124" i="4"/>
  <c r="AED124" i="4"/>
  <c r="AEC124" i="4"/>
  <c r="AEB124" i="4"/>
  <c r="AEA124" i="4"/>
  <c r="ADZ124" i="4"/>
  <c r="ADY124" i="4"/>
  <c r="ADX124" i="4"/>
  <c r="ADW124" i="4"/>
  <c r="ADV124" i="4"/>
  <c r="ADU124" i="4"/>
  <c r="ADT124" i="4"/>
  <c r="ADS124" i="4"/>
  <c r="ADR124" i="4"/>
  <c r="ADQ124" i="4"/>
  <c r="ADP124" i="4"/>
  <c r="ADO124" i="4"/>
  <c r="ADN124" i="4"/>
  <c r="ADM124" i="4"/>
  <c r="ADL124" i="4"/>
  <c r="ADK124" i="4"/>
  <c r="ADJ124" i="4"/>
  <c r="ADI124" i="4"/>
  <c r="ADH124" i="4"/>
  <c r="ADG124" i="4"/>
  <c r="ADF124" i="4"/>
  <c r="ADE124" i="4"/>
  <c r="AGK51" i="4"/>
  <c r="AGJ51" i="4"/>
  <c r="AGI51" i="4"/>
  <c r="AGH51" i="4"/>
  <c r="AGG51" i="4"/>
  <c r="AGF51" i="4"/>
  <c r="AGE51" i="4"/>
  <c r="AGD51" i="4"/>
  <c r="AGC51" i="4"/>
  <c r="AGB51" i="4"/>
  <c r="AGA51" i="4"/>
  <c r="AFZ51" i="4"/>
  <c r="AFY51" i="4"/>
  <c r="AFX51" i="4"/>
  <c r="AFW51" i="4"/>
  <c r="AFV51" i="4"/>
  <c r="AFU51" i="4"/>
  <c r="AFT51" i="4"/>
  <c r="AFS51" i="4"/>
  <c r="AFR51" i="4"/>
  <c r="AFQ51" i="4"/>
  <c r="AFP51" i="4"/>
  <c r="AFO51" i="4"/>
  <c r="AFN51" i="4"/>
  <c r="AFM51" i="4"/>
  <c r="AFL51" i="4"/>
  <c r="AFK51" i="4"/>
  <c r="AFJ51" i="4"/>
  <c r="AFI51" i="4"/>
  <c r="AFH51" i="4"/>
  <c r="AFG51" i="4"/>
  <c r="AFF51" i="4"/>
  <c r="AFE51" i="4"/>
  <c r="AFD51" i="4"/>
  <c r="AFC51" i="4"/>
  <c r="AFB51" i="4"/>
  <c r="AFA51" i="4"/>
  <c r="AEZ51" i="4"/>
  <c r="AEY51" i="4"/>
  <c r="AEX51" i="4"/>
  <c r="AEW51" i="4"/>
  <c r="AEV51" i="4"/>
  <c r="AEU51" i="4"/>
  <c r="AET51" i="4"/>
  <c r="AES51" i="4"/>
  <c r="AER51" i="4"/>
  <c r="AEQ51" i="4"/>
  <c r="AEP51" i="4"/>
  <c r="AEO51" i="4"/>
  <c r="AEN51" i="4"/>
  <c r="AEM51" i="4"/>
  <c r="AEL51" i="4"/>
  <c r="AEK51" i="4"/>
  <c r="AEJ51" i="4"/>
  <c r="AEI51" i="4"/>
  <c r="AEH51" i="4"/>
  <c r="AEG51" i="4"/>
  <c r="AEF51" i="4"/>
  <c r="AEE51" i="4"/>
  <c r="AED51" i="4"/>
  <c r="AEC51" i="4"/>
  <c r="AEB51" i="4"/>
  <c r="AEA51" i="4"/>
  <c r="ADZ51" i="4"/>
  <c r="ADY51" i="4"/>
  <c r="ADX51" i="4"/>
  <c r="ADW51" i="4"/>
  <c r="ADV51" i="4"/>
  <c r="ADU51" i="4"/>
  <c r="ADT51" i="4"/>
  <c r="ADS51" i="4"/>
  <c r="ADR51" i="4"/>
  <c r="ADQ51" i="4"/>
  <c r="ADP51" i="4"/>
  <c r="ADO51" i="4"/>
  <c r="ADN51" i="4"/>
  <c r="ADM51" i="4"/>
  <c r="ADL51" i="4"/>
  <c r="ADK51" i="4"/>
  <c r="ADJ51" i="4"/>
  <c r="ADI51" i="4"/>
  <c r="ADH51" i="4"/>
  <c r="ADG51" i="4"/>
  <c r="ADF51" i="4"/>
  <c r="ADE51" i="4"/>
  <c r="AGK13" i="4"/>
  <c r="AGJ13" i="4"/>
  <c r="AGI13" i="4"/>
  <c r="AGH13" i="4"/>
  <c r="AGG13" i="4"/>
  <c r="AGF13" i="4"/>
  <c r="AGE13" i="4"/>
  <c r="AGD13" i="4"/>
  <c r="AGC13" i="4"/>
  <c r="AGB13" i="4"/>
  <c r="AGA13" i="4"/>
  <c r="AFZ13" i="4"/>
  <c r="AFY13" i="4"/>
  <c r="AFX13" i="4"/>
  <c r="AFW13" i="4"/>
  <c r="AFV13" i="4"/>
  <c r="AFU13" i="4"/>
  <c r="AFT13" i="4"/>
  <c r="AFS13" i="4"/>
  <c r="AFR13" i="4"/>
  <c r="AFQ13" i="4"/>
  <c r="AFP13" i="4"/>
  <c r="AFO13" i="4"/>
  <c r="AFN13" i="4"/>
  <c r="AFM13" i="4"/>
  <c r="AFL13" i="4"/>
  <c r="AFK13" i="4"/>
  <c r="AFJ13" i="4"/>
  <c r="AFI13" i="4"/>
  <c r="AFH13" i="4"/>
  <c r="AFG13" i="4"/>
  <c r="AFF13" i="4"/>
  <c r="AFE13" i="4"/>
  <c r="AFD13" i="4"/>
  <c r="AFC13" i="4"/>
  <c r="AFB13" i="4"/>
  <c r="AFA13" i="4"/>
  <c r="AEZ13" i="4"/>
  <c r="AEY13" i="4"/>
  <c r="AEX13" i="4"/>
  <c r="AEW13" i="4"/>
  <c r="AEV13" i="4"/>
  <c r="AEU13" i="4"/>
  <c r="AET13" i="4"/>
  <c r="AES13" i="4"/>
  <c r="AER13" i="4"/>
  <c r="AEQ13" i="4"/>
  <c r="AEP13" i="4"/>
  <c r="AEO13" i="4"/>
  <c r="AEN13" i="4"/>
  <c r="AEM13" i="4"/>
  <c r="AEL13" i="4"/>
  <c r="AEK13" i="4"/>
  <c r="AEJ13" i="4"/>
  <c r="AEI13" i="4"/>
  <c r="AEH13" i="4"/>
  <c r="AEG13" i="4"/>
  <c r="AEF13" i="4"/>
  <c r="AEE13" i="4"/>
  <c r="AED13" i="4"/>
  <c r="AEC13" i="4"/>
  <c r="AEB13" i="4"/>
  <c r="AEA13" i="4"/>
  <c r="ADZ13" i="4"/>
  <c r="ADY13" i="4"/>
  <c r="ADX13" i="4"/>
  <c r="ADW13" i="4"/>
  <c r="ADV13" i="4"/>
  <c r="ADU13" i="4"/>
  <c r="ADT13" i="4"/>
  <c r="ADS13" i="4"/>
  <c r="ADR13" i="4"/>
  <c r="ADQ13" i="4"/>
  <c r="ADP13" i="4"/>
  <c r="ADO13" i="4"/>
  <c r="ADN13" i="4"/>
  <c r="ADM13" i="4"/>
  <c r="ADL13" i="4"/>
  <c r="ADK13" i="4"/>
  <c r="ADJ13" i="4"/>
  <c r="ADI13" i="4"/>
  <c r="ADH13" i="4"/>
  <c r="ADG13" i="4"/>
  <c r="ADF13" i="4"/>
  <c r="ADE13" i="4"/>
  <c r="AGK39" i="4"/>
  <c r="AGJ39" i="4"/>
  <c r="AGI39" i="4"/>
  <c r="AGH39" i="4"/>
  <c r="AGG39" i="4"/>
  <c r="AGF39" i="4"/>
  <c r="AGE39" i="4"/>
  <c r="AGD39" i="4"/>
  <c r="AGC39" i="4"/>
  <c r="AGB39" i="4"/>
  <c r="AGA39" i="4"/>
  <c r="AFZ39" i="4"/>
  <c r="AFY39" i="4"/>
  <c r="AFX39" i="4"/>
  <c r="AFW39" i="4"/>
  <c r="AFV39" i="4"/>
  <c r="AFU39" i="4"/>
  <c r="AFT39" i="4"/>
  <c r="AFS39" i="4"/>
  <c r="AFR39" i="4"/>
  <c r="AFQ39" i="4"/>
  <c r="AFP39" i="4"/>
  <c r="AFO39" i="4"/>
  <c r="AFN39" i="4"/>
  <c r="AFM39" i="4"/>
  <c r="AFL39" i="4"/>
  <c r="AFK39" i="4"/>
  <c r="AFJ39" i="4"/>
  <c r="AFI39" i="4"/>
  <c r="AFH39" i="4"/>
  <c r="AFG39" i="4"/>
  <c r="AFF39" i="4"/>
  <c r="AFE39" i="4"/>
  <c r="AFD39" i="4"/>
  <c r="AFC39" i="4"/>
  <c r="AFB39" i="4"/>
  <c r="AFA39" i="4"/>
  <c r="AEZ39" i="4"/>
  <c r="AEY39" i="4"/>
  <c r="AEX39" i="4"/>
  <c r="AEW39" i="4"/>
  <c r="AEV39" i="4"/>
  <c r="AEU39" i="4"/>
  <c r="AET39" i="4"/>
  <c r="AES39" i="4"/>
  <c r="AER39" i="4"/>
  <c r="AEQ39" i="4"/>
  <c r="AEP39" i="4"/>
  <c r="AEO39" i="4"/>
  <c r="AEN39" i="4"/>
  <c r="AEM39" i="4"/>
  <c r="AEL39" i="4"/>
  <c r="AEK39" i="4"/>
  <c r="AEJ39" i="4"/>
  <c r="AEI39" i="4"/>
  <c r="AEH39" i="4"/>
  <c r="AEG39" i="4"/>
  <c r="AEF39" i="4"/>
  <c r="AEE39" i="4"/>
  <c r="AED39" i="4"/>
  <c r="AEC39" i="4"/>
  <c r="AEB39" i="4"/>
  <c r="AEA39" i="4"/>
  <c r="ADZ39" i="4"/>
  <c r="ADY39" i="4"/>
  <c r="ADX39" i="4"/>
  <c r="ADW39" i="4"/>
  <c r="ADV39" i="4"/>
  <c r="ADU39" i="4"/>
  <c r="ADT39" i="4"/>
  <c r="ADS39" i="4"/>
  <c r="ADR39" i="4"/>
  <c r="ADQ39" i="4"/>
  <c r="ADP39" i="4"/>
  <c r="ADO39" i="4"/>
  <c r="ADN39" i="4"/>
  <c r="ADM39" i="4"/>
  <c r="ADL39" i="4"/>
  <c r="ADK39" i="4"/>
  <c r="ADJ39" i="4"/>
  <c r="ADI39" i="4"/>
  <c r="ADH39" i="4"/>
  <c r="ADG39" i="4"/>
  <c r="ADF39" i="4"/>
  <c r="ADE39" i="4"/>
  <c r="AGK18" i="4"/>
  <c r="AGJ18" i="4"/>
  <c r="AGI18" i="4"/>
  <c r="AGH18" i="4"/>
  <c r="AGG18" i="4"/>
  <c r="AGF18" i="4"/>
  <c r="AGE18" i="4"/>
  <c r="AGD18" i="4"/>
  <c r="AGC18" i="4"/>
  <c r="AGB18" i="4"/>
  <c r="AGA18" i="4"/>
  <c r="AFZ18" i="4"/>
  <c r="AFY18" i="4"/>
  <c r="AFX18" i="4"/>
  <c r="AFW18" i="4"/>
  <c r="AFV18" i="4"/>
  <c r="AFU18" i="4"/>
  <c r="AFT18" i="4"/>
  <c r="AFS18" i="4"/>
  <c r="AFR18" i="4"/>
  <c r="AFQ18" i="4"/>
  <c r="AFP18" i="4"/>
  <c r="AFO18" i="4"/>
  <c r="AFN18" i="4"/>
  <c r="AFM18" i="4"/>
  <c r="AFL18" i="4"/>
  <c r="AFK18" i="4"/>
  <c r="AFJ18" i="4"/>
  <c r="AFI18" i="4"/>
  <c r="AFH18" i="4"/>
  <c r="AFG18" i="4"/>
  <c r="AFF18" i="4"/>
  <c r="AFE18" i="4"/>
  <c r="AFD18" i="4"/>
  <c r="AFC18" i="4"/>
  <c r="AFB18" i="4"/>
  <c r="AFA18" i="4"/>
  <c r="AEZ18" i="4"/>
  <c r="AEY18" i="4"/>
  <c r="AEX18" i="4"/>
  <c r="AEW18" i="4"/>
  <c r="AEV18" i="4"/>
  <c r="AEU18" i="4"/>
  <c r="AET18" i="4"/>
  <c r="AES18" i="4"/>
  <c r="AER18" i="4"/>
  <c r="AEQ18" i="4"/>
  <c r="AEP18" i="4"/>
  <c r="AEO18" i="4"/>
  <c r="AEN18" i="4"/>
  <c r="AEM18" i="4"/>
  <c r="AEL18" i="4"/>
  <c r="AEK18" i="4"/>
  <c r="AEJ18" i="4"/>
  <c r="AEI18" i="4"/>
  <c r="AEH18" i="4"/>
  <c r="AEG18" i="4"/>
  <c r="AEF18" i="4"/>
  <c r="AEE18" i="4"/>
  <c r="AED18" i="4"/>
  <c r="AEC18" i="4"/>
  <c r="AEB18" i="4"/>
  <c r="AEA18" i="4"/>
  <c r="ADZ18" i="4"/>
  <c r="ADY18" i="4"/>
  <c r="ADX18" i="4"/>
  <c r="ADW18" i="4"/>
  <c r="ADV18" i="4"/>
  <c r="ADU18" i="4"/>
  <c r="ADT18" i="4"/>
  <c r="ADS18" i="4"/>
  <c r="ADR18" i="4"/>
  <c r="ADQ18" i="4"/>
  <c r="ADP18" i="4"/>
  <c r="ADO18" i="4"/>
  <c r="ADN18" i="4"/>
  <c r="ADM18" i="4"/>
  <c r="ADL18" i="4"/>
  <c r="ADK18" i="4"/>
  <c r="ADJ18" i="4"/>
  <c r="ADI18" i="4"/>
  <c r="ADH18" i="4"/>
  <c r="ADG18" i="4"/>
  <c r="ADF18" i="4"/>
  <c r="ADE18" i="4"/>
  <c r="AGK75" i="4"/>
  <c r="AGJ75" i="4"/>
  <c r="AGI75" i="4"/>
  <c r="AGH75" i="4"/>
  <c r="AGG75" i="4"/>
  <c r="AGF75" i="4"/>
  <c r="AGE75" i="4"/>
  <c r="AGD75" i="4"/>
  <c r="AGC75" i="4"/>
  <c r="AGB75" i="4"/>
  <c r="AGA75" i="4"/>
  <c r="AFZ75" i="4"/>
  <c r="AFY75" i="4"/>
  <c r="AFX75" i="4"/>
  <c r="AFW75" i="4"/>
  <c r="AFV75" i="4"/>
  <c r="AFU75" i="4"/>
  <c r="AFT75" i="4"/>
  <c r="AFS75" i="4"/>
  <c r="AFR75" i="4"/>
  <c r="AFQ75" i="4"/>
  <c r="AFP75" i="4"/>
  <c r="AFO75" i="4"/>
  <c r="AFN75" i="4"/>
  <c r="AFM75" i="4"/>
  <c r="AFL75" i="4"/>
  <c r="AFK75" i="4"/>
  <c r="AFJ75" i="4"/>
  <c r="AFI75" i="4"/>
  <c r="AFH75" i="4"/>
  <c r="AFG75" i="4"/>
  <c r="AFF75" i="4"/>
  <c r="AFE75" i="4"/>
  <c r="AFD75" i="4"/>
  <c r="AFC75" i="4"/>
  <c r="AFB75" i="4"/>
  <c r="AFA75" i="4"/>
  <c r="AEZ75" i="4"/>
  <c r="AEY75" i="4"/>
  <c r="AEX75" i="4"/>
  <c r="AEW75" i="4"/>
  <c r="AEV75" i="4"/>
  <c r="AEU75" i="4"/>
  <c r="AET75" i="4"/>
  <c r="AES75" i="4"/>
  <c r="AER75" i="4"/>
  <c r="AEQ75" i="4"/>
  <c r="AEP75" i="4"/>
  <c r="AEO75" i="4"/>
  <c r="AEN75" i="4"/>
  <c r="AEM75" i="4"/>
  <c r="AEL75" i="4"/>
  <c r="AEK75" i="4"/>
  <c r="AEJ75" i="4"/>
  <c r="AEI75" i="4"/>
  <c r="AEH75" i="4"/>
  <c r="AEG75" i="4"/>
  <c r="AEF75" i="4"/>
  <c r="AEE75" i="4"/>
  <c r="AED75" i="4"/>
  <c r="AEC75" i="4"/>
  <c r="AEB75" i="4"/>
  <c r="AEA75" i="4"/>
  <c r="ADZ75" i="4"/>
  <c r="ADY75" i="4"/>
  <c r="ADX75" i="4"/>
  <c r="ADW75" i="4"/>
  <c r="ADV75" i="4"/>
  <c r="ADU75" i="4"/>
  <c r="ADT75" i="4"/>
  <c r="ADS75" i="4"/>
  <c r="ADR75" i="4"/>
  <c r="ADQ75" i="4"/>
  <c r="ADP75" i="4"/>
  <c r="ADO75" i="4"/>
  <c r="ADN75" i="4"/>
  <c r="ADM75" i="4"/>
  <c r="ADL75" i="4"/>
  <c r="ADK75" i="4"/>
  <c r="ADJ75" i="4"/>
  <c r="ADI75" i="4"/>
  <c r="ADH75" i="4"/>
  <c r="ADG75" i="4"/>
  <c r="ADF75" i="4"/>
  <c r="ADE75" i="4"/>
  <c r="AGK116" i="4"/>
  <c r="AGJ116" i="4"/>
  <c r="AGI116" i="4"/>
  <c r="AGH116" i="4"/>
  <c r="AGG116" i="4"/>
  <c r="AGF116" i="4"/>
  <c r="AGE116" i="4"/>
  <c r="AGD116" i="4"/>
  <c r="AGC116" i="4"/>
  <c r="AGB116" i="4"/>
  <c r="AGA116" i="4"/>
  <c r="AFZ116" i="4"/>
  <c r="AFY116" i="4"/>
  <c r="AFX116" i="4"/>
  <c r="AFW116" i="4"/>
  <c r="AFV116" i="4"/>
  <c r="AFU116" i="4"/>
  <c r="AFT116" i="4"/>
  <c r="AFS116" i="4"/>
  <c r="AFR116" i="4"/>
  <c r="AFQ116" i="4"/>
  <c r="AFP116" i="4"/>
  <c r="AFO116" i="4"/>
  <c r="AFN116" i="4"/>
  <c r="AFM116" i="4"/>
  <c r="AFL116" i="4"/>
  <c r="AFK116" i="4"/>
  <c r="AFJ116" i="4"/>
  <c r="AFI116" i="4"/>
  <c r="AFH116" i="4"/>
  <c r="AFG116" i="4"/>
  <c r="AFF116" i="4"/>
  <c r="AFE116" i="4"/>
  <c r="AFD116" i="4"/>
  <c r="AFC116" i="4"/>
  <c r="AFB116" i="4"/>
  <c r="AFA116" i="4"/>
  <c r="AEZ116" i="4"/>
  <c r="AEY116" i="4"/>
  <c r="AEX116" i="4"/>
  <c r="AEW116" i="4"/>
  <c r="AEV116" i="4"/>
  <c r="AEU116" i="4"/>
  <c r="AET116" i="4"/>
  <c r="AES116" i="4"/>
  <c r="AER116" i="4"/>
  <c r="AEQ116" i="4"/>
  <c r="AEP116" i="4"/>
  <c r="AEO116" i="4"/>
  <c r="AEN116" i="4"/>
  <c r="AEM116" i="4"/>
  <c r="AEL116" i="4"/>
  <c r="AEK116" i="4"/>
  <c r="AEJ116" i="4"/>
  <c r="AEI116" i="4"/>
  <c r="AEH116" i="4"/>
  <c r="AEG116" i="4"/>
  <c r="AEF116" i="4"/>
  <c r="AEE116" i="4"/>
  <c r="AED116" i="4"/>
  <c r="AEC116" i="4"/>
  <c r="AEB116" i="4"/>
  <c r="AEA116" i="4"/>
  <c r="ADZ116" i="4"/>
  <c r="ADY116" i="4"/>
  <c r="ADX116" i="4"/>
  <c r="ADW116" i="4"/>
  <c r="ADV116" i="4"/>
  <c r="ADU116" i="4"/>
  <c r="ADT116" i="4"/>
  <c r="ADS116" i="4"/>
  <c r="ADR116" i="4"/>
  <c r="ADQ116" i="4"/>
  <c r="ADP116" i="4"/>
  <c r="ADO116" i="4"/>
  <c r="ADN116" i="4"/>
  <c r="ADM116" i="4"/>
  <c r="ADL116" i="4"/>
  <c r="ADK116" i="4"/>
  <c r="ADJ116" i="4"/>
  <c r="ADI116" i="4"/>
  <c r="ADH116" i="4"/>
  <c r="ADG116" i="4"/>
  <c r="ADF116" i="4"/>
  <c r="ADE116" i="4"/>
  <c r="AGK129" i="4"/>
  <c r="AGJ129" i="4"/>
  <c r="AGI129" i="4"/>
  <c r="AGH129" i="4"/>
  <c r="AGG129" i="4"/>
  <c r="AGF129" i="4"/>
  <c r="AGE129" i="4"/>
  <c r="AGD129" i="4"/>
  <c r="AGC129" i="4"/>
  <c r="AGB129" i="4"/>
  <c r="AGA129" i="4"/>
  <c r="AFZ129" i="4"/>
  <c r="AFY129" i="4"/>
  <c r="AFX129" i="4"/>
  <c r="AFW129" i="4"/>
  <c r="AFV129" i="4"/>
  <c r="AFU129" i="4"/>
  <c r="AFT129" i="4"/>
  <c r="AFS129" i="4"/>
  <c r="AFR129" i="4"/>
  <c r="AFQ129" i="4"/>
  <c r="AFP129" i="4"/>
  <c r="AFO129" i="4"/>
  <c r="AFN129" i="4"/>
  <c r="AFM129" i="4"/>
  <c r="AFL129" i="4"/>
  <c r="AFK129" i="4"/>
  <c r="AFJ129" i="4"/>
  <c r="AFI129" i="4"/>
  <c r="AFH129" i="4"/>
  <c r="AFG129" i="4"/>
  <c r="AFF129" i="4"/>
  <c r="AFE129" i="4"/>
  <c r="AFD129" i="4"/>
  <c r="AFC129" i="4"/>
  <c r="AFB129" i="4"/>
  <c r="AFA129" i="4"/>
  <c r="AEZ129" i="4"/>
  <c r="AEY129" i="4"/>
  <c r="AEX129" i="4"/>
  <c r="AEW129" i="4"/>
  <c r="AEV129" i="4"/>
  <c r="AEU129" i="4"/>
  <c r="AET129" i="4"/>
  <c r="AES129" i="4"/>
  <c r="AER129" i="4"/>
  <c r="AEQ129" i="4"/>
  <c r="AEP129" i="4"/>
  <c r="AEO129" i="4"/>
  <c r="AEN129" i="4"/>
  <c r="AEM129" i="4"/>
  <c r="AEL129" i="4"/>
  <c r="AEK129" i="4"/>
  <c r="AEJ129" i="4"/>
  <c r="AEI129" i="4"/>
  <c r="AEH129" i="4"/>
  <c r="AEG129" i="4"/>
  <c r="AEF129" i="4"/>
  <c r="AEE129" i="4"/>
  <c r="AED129" i="4"/>
  <c r="AEC129" i="4"/>
  <c r="AEB129" i="4"/>
  <c r="AEA129" i="4"/>
  <c r="ADZ129" i="4"/>
  <c r="ADY129" i="4"/>
  <c r="ADX129" i="4"/>
  <c r="ADW129" i="4"/>
  <c r="ADV129" i="4"/>
  <c r="ADU129" i="4"/>
  <c r="ADT129" i="4"/>
  <c r="ADS129" i="4"/>
  <c r="ADR129" i="4"/>
  <c r="ADQ129" i="4"/>
  <c r="ADP129" i="4"/>
  <c r="ADO129" i="4"/>
  <c r="ADN129" i="4"/>
  <c r="ADM129" i="4"/>
  <c r="ADL129" i="4"/>
  <c r="ADK129" i="4"/>
  <c r="ADJ129" i="4"/>
  <c r="ADI129" i="4"/>
  <c r="ADH129" i="4"/>
  <c r="ADG129" i="4"/>
  <c r="ADF129" i="4"/>
  <c r="ADE129" i="4"/>
  <c r="AGK14" i="4"/>
  <c r="AGJ14" i="4"/>
  <c r="AGI14" i="4"/>
  <c r="AGH14" i="4"/>
  <c r="AGG14" i="4"/>
  <c r="AGF14" i="4"/>
  <c r="AGE14" i="4"/>
  <c r="AGD14" i="4"/>
  <c r="AGC14" i="4"/>
  <c r="AGB14" i="4"/>
  <c r="AGA14" i="4"/>
  <c r="AFZ14" i="4"/>
  <c r="AFY14" i="4"/>
  <c r="AFX14" i="4"/>
  <c r="AFW14" i="4"/>
  <c r="AFV14" i="4"/>
  <c r="AFU14" i="4"/>
  <c r="AFT14" i="4"/>
  <c r="AFS14" i="4"/>
  <c r="AFR14" i="4"/>
  <c r="AFQ14" i="4"/>
  <c r="AFP14" i="4"/>
  <c r="AFO14" i="4"/>
  <c r="AFN14" i="4"/>
  <c r="AFM14" i="4"/>
  <c r="AFL14" i="4"/>
  <c r="AFK14" i="4"/>
  <c r="AFJ14" i="4"/>
  <c r="AFI14" i="4"/>
  <c r="AFH14" i="4"/>
  <c r="AFG14" i="4"/>
  <c r="AFF14" i="4"/>
  <c r="AFE14" i="4"/>
  <c r="AFD14" i="4"/>
  <c r="AFC14" i="4"/>
  <c r="AFB14" i="4"/>
  <c r="AFA14" i="4"/>
  <c r="AEZ14" i="4"/>
  <c r="AEY14" i="4"/>
  <c r="AEX14" i="4"/>
  <c r="AEW14" i="4"/>
  <c r="AEV14" i="4"/>
  <c r="AEU14" i="4"/>
  <c r="AET14" i="4"/>
  <c r="AES14" i="4"/>
  <c r="AER14" i="4"/>
  <c r="AEQ14" i="4"/>
  <c r="AEP14" i="4"/>
  <c r="AEO14" i="4"/>
  <c r="AEN14" i="4"/>
  <c r="AEM14" i="4"/>
  <c r="AEL14" i="4"/>
  <c r="AEK14" i="4"/>
  <c r="AEJ14" i="4"/>
  <c r="AEI14" i="4"/>
  <c r="AEH14" i="4"/>
  <c r="AEG14" i="4"/>
  <c r="AEF14" i="4"/>
  <c r="AEE14" i="4"/>
  <c r="AED14" i="4"/>
  <c r="AEC14" i="4"/>
  <c r="AEB14" i="4"/>
  <c r="AEA14" i="4"/>
  <c r="ADZ14" i="4"/>
  <c r="ADY14" i="4"/>
  <c r="ADX14" i="4"/>
  <c r="ADW14" i="4"/>
  <c r="ADV14" i="4"/>
  <c r="ADU14" i="4"/>
  <c r="ADT14" i="4"/>
  <c r="ADS14" i="4"/>
  <c r="ADR14" i="4"/>
  <c r="ADQ14" i="4"/>
  <c r="ADP14" i="4"/>
  <c r="ADO14" i="4"/>
  <c r="ADN14" i="4"/>
  <c r="ADM14" i="4"/>
  <c r="ADL14" i="4"/>
  <c r="ADK14" i="4"/>
  <c r="ADJ14" i="4"/>
  <c r="ADI14" i="4"/>
  <c r="ADH14" i="4"/>
  <c r="ADG14" i="4"/>
  <c r="ADF14" i="4"/>
  <c r="ADE14" i="4"/>
  <c r="AGK54" i="4"/>
  <c r="AGJ54" i="4"/>
  <c r="AGI54" i="4"/>
  <c r="AGH54" i="4"/>
  <c r="AGG54" i="4"/>
  <c r="AGF54" i="4"/>
  <c r="AGE54" i="4"/>
  <c r="AGD54" i="4"/>
  <c r="AGC54" i="4"/>
  <c r="AGB54" i="4"/>
  <c r="AGA54" i="4"/>
  <c r="AFZ54" i="4"/>
  <c r="AFY54" i="4"/>
  <c r="AFX54" i="4"/>
  <c r="AFW54" i="4"/>
  <c r="AFV54" i="4"/>
  <c r="AFU54" i="4"/>
  <c r="AFT54" i="4"/>
  <c r="AFS54" i="4"/>
  <c r="AFR54" i="4"/>
  <c r="AFQ54" i="4"/>
  <c r="AFP54" i="4"/>
  <c r="AFO54" i="4"/>
  <c r="AFN54" i="4"/>
  <c r="AFM54" i="4"/>
  <c r="AFL54" i="4"/>
  <c r="AFK54" i="4"/>
  <c r="AFJ54" i="4"/>
  <c r="AFI54" i="4"/>
  <c r="AFH54" i="4"/>
  <c r="AFG54" i="4"/>
  <c r="AFF54" i="4"/>
  <c r="AFE54" i="4"/>
  <c r="AFD54" i="4"/>
  <c r="AFC54" i="4"/>
  <c r="AFB54" i="4"/>
  <c r="AFA54" i="4"/>
  <c r="AEZ54" i="4"/>
  <c r="AEY54" i="4"/>
  <c r="AEX54" i="4"/>
  <c r="AEW54" i="4"/>
  <c r="AEV54" i="4"/>
  <c r="AEU54" i="4"/>
  <c r="AET54" i="4"/>
  <c r="AES54" i="4"/>
  <c r="AER54" i="4"/>
  <c r="AEQ54" i="4"/>
  <c r="AEP54" i="4"/>
  <c r="AEO54" i="4"/>
  <c r="AEN54" i="4"/>
  <c r="AEM54" i="4"/>
  <c r="AEL54" i="4"/>
  <c r="AEK54" i="4"/>
  <c r="AEJ54" i="4"/>
  <c r="AEI54" i="4"/>
  <c r="AEH54" i="4"/>
  <c r="AEG54" i="4"/>
  <c r="AEF54" i="4"/>
  <c r="AEE54" i="4"/>
  <c r="AED54" i="4"/>
  <c r="AEC54" i="4"/>
  <c r="AEB54" i="4"/>
  <c r="AEA54" i="4"/>
  <c r="ADZ54" i="4"/>
  <c r="ADY54" i="4"/>
  <c r="ADX54" i="4"/>
  <c r="ADW54" i="4"/>
  <c r="ADV54" i="4"/>
  <c r="ADU54" i="4"/>
  <c r="ADT54" i="4"/>
  <c r="ADS54" i="4"/>
  <c r="ADR54" i="4"/>
  <c r="ADQ54" i="4"/>
  <c r="ADP54" i="4"/>
  <c r="ADO54" i="4"/>
  <c r="ADN54" i="4"/>
  <c r="ADM54" i="4"/>
  <c r="ADL54" i="4"/>
  <c r="ADK54" i="4"/>
  <c r="ADJ54" i="4"/>
  <c r="ADI54" i="4"/>
  <c r="ADH54" i="4"/>
  <c r="ADG54" i="4"/>
  <c r="ADF54" i="4"/>
  <c r="ADE54" i="4"/>
  <c r="AGK56" i="4"/>
  <c r="AGJ56" i="4"/>
  <c r="AGI56" i="4"/>
  <c r="AGH56" i="4"/>
  <c r="AGG56" i="4"/>
  <c r="AGF56" i="4"/>
  <c r="AGE56" i="4"/>
  <c r="AGD56" i="4"/>
  <c r="AGC56" i="4"/>
  <c r="AGB56" i="4"/>
  <c r="AGA56" i="4"/>
  <c r="AFZ56" i="4"/>
  <c r="AFY56" i="4"/>
  <c r="AFX56" i="4"/>
  <c r="AFW56" i="4"/>
  <c r="AFV56" i="4"/>
  <c r="AFU56" i="4"/>
  <c r="AFT56" i="4"/>
  <c r="AFS56" i="4"/>
  <c r="AFR56" i="4"/>
  <c r="AFQ56" i="4"/>
  <c r="AFP56" i="4"/>
  <c r="AFO56" i="4"/>
  <c r="AFN56" i="4"/>
  <c r="AFM56" i="4"/>
  <c r="AFL56" i="4"/>
  <c r="AFK56" i="4"/>
  <c r="AFJ56" i="4"/>
  <c r="AFI56" i="4"/>
  <c r="AFH56" i="4"/>
  <c r="AFG56" i="4"/>
  <c r="AFF56" i="4"/>
  <c r="AFE56" i="4"/>
  <c r="AFD56" i="4"/>
  <c r="AFC56" i="4"/>
  <c r="AFB56" i="4"/>
  <c r="AFA56" i="4"/>
  <c r="AEZ56" i="4"/>
  <c r="AEY56" i="4"/>
  <c r="AEX56" i="4"/>
  <c r="AEW56" i="4"/>
  <c r="AEV56" i="4"/>
  <c r="AEU56" i="4"/>
  <c r="AET56" i="4"/>
  <c r="AES56" i="4"/>
  <c r="AER56" i="4"/>
  <c r="AEQ56" i="4"/>
  <c r="AEP56" i="4"/>
  <c r="AEO56" i="4"/>
  <c r="AEN56" i="4"/>
  <c r="AEM56" i="4"/>
  <c r="AEL56" i="4"/>
  <c r="AEK56" i="4"/>
  <c r="AEJ56" i="4"/>
  <c r="AEI56" i="4"/>
  <c r="AEH56" i="4"/>
  <c r="AEG56" i="4"/>
  <c r="AEF56" i="4"/>
  <c r="AEE56" i="4"/>
  <c r="AED56" i="4"/>
  <c r="AEC56" i="4"/>
  <c r="AEB56" i="4"/>
  <c r="AEA56" i="4"/>
  <c r="ADZ56" i="4"/>
  <c r="ADY56" i="4"/>
  <c r="ADX56" i="4"/>
  <c r="ADW56" i="4"/>
  <c r="ADV56" i="4"/>
  <c r="ADU56" i="4"/>
  <c r="ADT56" i="4"/>
  <c r="ADS56" i="4"/>
  <c r="ADR56" i="4"/>
  <c r="ADQ56" i="4"/>
  <c r="ADP56" i="4"/>
  <c r="ADO56" i="4"/>
  <c r="ADN56" i="4"/>
  <c r="ADM56" i="4"/>
  <c r="ADL56" i="4"/>
  <c r="ADK56" i="4"/>
  <c r="ADJ56" i="4"/>
  <c r="ADI56" i="4"/>
  <c r="ADH56" i="4"/>
  <c r="ADG56" i="4"/>
  <c r="ADF56" i="4"/>
  <c r="ADE56" i="4"/>
  <c r="AGK31" i="4"/>
  <c r="AGJ31" i="4"/>
  <c r="AGI31" i="4"/>
  <c r="AGH31" i="4"/>
  <c r="AGG31" i="4"/>
  <c r="AGF31" i="4"/>
  <c r="AGE31" i="4"/>
  <c r="AGD31" i="4"/>
  <c r="AGC31" i="4"/>
  <c r="AGB31" i="4"/>
  <c r="AGA31" i="4"/>
  <c r="AFZ31" i="4"/>
  <c r="AFY31" i="4"/>
  <c r="AFX31" i="4"/>
  <c r="AFW31" i="4"/>
  <c r="AFV31" i="4"/>
  <c r="AFU31" i="4"/>
  <c r="AFT31" i="4"/>
  <c r="AFS31" i="4"/>
  <c r="AFR31" i="4"/>
  <c r="AFQ31" i="4"/>
  <c r="AFP31" i="4"/>
  <c r="AFO31" i="4"/>
  <c r="AFN31" i="4"/>
  <c r="AFM31" i="4"/>
  <c r="AFL31" i="4"/>
  <c r="AFK31" i="4"/>
  <c r="AFJ31" i="4"/>
  <c r="AFI31" i="4"/>
  <c r="AFH31" i="4"/>
  <c r="AFG31" i="4"/>
  <c r="AFF31" i="4"/>
  <c r="AFE31" i="4"/>
  <c r="AFD31" i="4"/>
  <c r="AFC31" i="4"/>
  <c r="AFB31" i="4"/>
  <c r="AFA31" i="4"/>
  <c r="AEZ31" i="4"/>
  <c r="AEY31" i="4"/>
  <c r="AEX31" i="4"/>
  <c r="AEW31" i="4"/>
  <c r="AEV31" i="4"/>
  <c r="AEU31" i="4"/>
  <c r="AET31" i="4"/>
  <c r="AES31" i="4"/>
  <c r="AER31" i="4"/>
  <c r="AEQ31" i="4"/>
  <c r="AEP31" i="4"/>
  <c r="AEO31" i="4"/>
  <c r="AEN31" i="4"/>
  <c r="AEM31" i="4"/>
  <c r="AEL31" i="4"/>
  <c r="AEK31" i="4"/>
  <c r="AEJ31" i="4"/>
  <c r="AEI31" i="4"/>
  <c r="AEH31" i="4"/>
  <c r="AEG31" i="4"/>
  <c r="AEF31" i="4"/>
  <c r="AEE31" i="4"/>
  <c r="AED31" i="4"/>
  <c r="AEC31" i="4"/>
  <c r="AEB31" i="4"/>
  <c r="AEA31" i="4"/>
  <c r="ADZ31" i="4"/>
  <c r="ADY31" i="4"/>
  <c r="ADX31" i="4"/>
  <c r="ADW31" i="4"/>
  <c r="ADV31" i="4"/>
  <c r="ADU31" i="4"/>
  <c r="ADT31" i="4"/>
  <c r="ADS31" i="4"/>
  <c r="ADR31" i="4"/>
  <c r="ADQ31" i="4"/>
  <c r="ADP31" i="4"/>
  <c r="ADO31" i="4"/>
  <c r="ADN31" i="4"/>
  <c r="ADM31" i="4"/>
  <c r="ADL31" i="4"/>
  <c r="ADK31" i="4"/>
  <c r="ADJ31" i="4"/>
  <c r="ADI31" i="4"/>
  <c r="ADH31" i="4"/>
  <c r="ADG31" i="4"/>
  <c r="ADF31" i="4"/>
  <c r="ADE31" i="4"/>
  <c r="AGK20" i="4"/>
  <c r="AGJ20" i="4"/>
  <c r="AGI20" i="4"/>
  <c r="AGH20" i="4"/>
  <c r="AGG20" i="4"/>
  <c r="AGF20" i="4"/>
  <c r="AGE20" i="4"/>
  <c r="AGD20" i="4"/>
  <c r="AGC20" i="4"/>
  <c r="AGB20" i="4"/>
  <c r="AGA20" i="4"/>
  <c r="AFZ20" i="4"/>
  <c r="AFY20" i="4"/>
  <c r="AFX20" i="4"/>
  <c r="AFW20" i="4"/>
  <c r="AFV20" i="4"/>
  <c r="AFU20" i="4"/>
  <c r="AFT20" i="4"/>
  <c r="AFS20" i="4"/>
  <c r="AFR20" i="4"/>
  <c r="AFQ20" i="4"/>
  <c r="AFP20" i="4"/>
  <c r="AFO20" i="4"/>
  <c r="AFN20" i="4"/>
  <c r="AFM20" i="4"/>
  <c r="AFL20" i="4"/>
  <c r="AFK20" i="4"/>
  <c r="AFJ20" i="4"/>
  <c r="AFI20" i="4"/>
  <c r="AFH20" i="4"/>
  <c r="AFG20" i="4"/>
  <c r="AFF20" i="4"/>
  <c r="AFE20" i="4"/>
  <c r="AFD20" i="4"/>
  <c r="AFC20" i="4"/>
  <c r="AFB20" i="4"/>
  <c r="AFA20" i="4"/>
  <c r="AEZ20" i="4"/>
  <c r="AEY20" i="4"/>
  <c r="AEX20" i="4"/>
  <c r="AEW20" i="4"/>
  <c r="AEV20" i="4"/>
  <c r="AEU20" i="4"/>
  <c r="AET20" i="4"/>
  <c r="AES20" i="4"/>
  <c r="AER20" i="4"/>
  <c r="AEQ20" i="4"/>
  <c r="AEP20" i="4"/>
  <c r="AEO20" i="4"/>
  <c r="AEN20" i="4"/>
  <c r="AEM20" i="4"/>
  <c r="AEL20" i="4"/>
  <c r="AEK20" i="4"/>
  <c r="AEJ20" i="4"/>
  <c r="AEI20" i="4"/>
  <c r="AEH20" i="4"/>
  <c r="AEG20" i="4"/>
  <c r="AEF20" i="4"/>
  <c r="AEE20" i="4"/>
  <c r="AED20" i="4"/>
  <c r="AEC20" i="4"/>
  <c r="AEB20" i="4"/>
  <c r="AEA20" i="4"/>
  <c r="ADZ20" i="4"/>
  <c r="ADY20" i="4"/>
  <c r="ADX20" i="4"/>
  <c r="ADW20" i="4"/>
  <c r="ADV20" i="4"/>
  <c r="ADU20" i="4"/>
  <c r="ADT20" i="4"/>
  <c r="ADS20" i="4"/>
  <c r="ADR20" i="4"/>
  <c r="ADQ20" i="4"/>
  <c r="ADP20" i="4"/>
  <c r="ADO20" i="4"/>
  <c r="ADN20" i="4"/>
  <c r="ADM20" i="4"/>
  <c r="ADL20" i="4"/>
  <c r="ADK20" i="4"/>
  <c r="ADJ20" i="4"/>
  <c r="ADI20" i="4"/>
  <c r="ADH20" i="4"/>
  <c r="ADG20" i="4"/>
  <c r="ADF20" i="4"/>
  <c r="ADE20" i="4"/>
  <c r="AGK63" i="4"/>
  <c r="AGJ63" i="4"/>
  <c r="AGI63" i="4"/>
  <c r="AGH63" i="4"/>
  <c r="AGG63" i="4"/>
  <c r="AGF63" i="4"/>
  <c r="AGE63" i="4"/>
  <c r="AGD63" i="4"/>
  <c r="AGC63" i="4"/>
  <c r="AGB63" i="4"/>
  <c r="AGA63" i="4"/>
  <c r="AFZ63" i="4"/>
  <c r="AFY63" i="4"/>
  <c r="AFX63" i="4"/>
  <c r="AFW63" i="4"/>
  <c r="AFV63" i="4"/>
  <c r="AFU63" i="4"/>
  <c r="AFT63" i="4"/>
  <c r="AFS63" i="4"/>
  <c r="AFR63" i="4"/>
  <c r="AFQ63" i="4"/>
  <c r="AFP63" i="4"/>
  <c r="AFO63" i="4"/>
  <c r="AFN63" i="4"/>
  <c r="AFM63" i="4"/>
  <c r="AFL63" i="4"/>
  <c r="AFK63" i="4"/>
  <c r="AFJ63" i="4"/>
  <c r="AFI63" i="4"/>
  <c r="AFH63" i="4"/>
  <c r="AFG63" i="4"/>
  <c r="AFF63" i="4"/>
  <c r="AFE63" i="4"/>
  <c r="AFD63" i="4"/>
  <c r="AFC63" i="4"/>
  <c r="AFB63" i="4"/>
  <c r="AFA63" i="4"/>
  <c r="AEZ63" i="4"/>
  <c r="AEY63" i="4"/>
  <c r="AEX63" i="4"/>
  <c r="AEW63" i="4"/>
  <c r="AEV63" i="4"/>
  <c r="AEU63" i="4"/>
  <c r="AET63" i="4"/>
  <c r="AES63" i="4"/>
  <c r="AER63" i="4"/>
  <c r="AEQ63" i="4"/>
  <c r="AEP63" i="4"/>
  <c r="AEO63" i="4"/>
  <c r="AEN63" i="4"/>
  <c r="AEM63" i="4"/>
  <c r="AEL63" i="4"/>
  <c r="AEK63" i="4"/>
  <c r="AEJ63" i="4"/>
  <c r="AEI63" i="4"/>
  <c r="AEH63" i="4"/>
  <c r="AEG63" i="4"/>
  <c r="AEF63" i="4"/>
  <c r="AEE63" i="4"/>
  <c r="AED63" i="4"/>
  <c r="AEC63" i="4"/>
  <c r="AEB63" i="4"/>
  <c r="AEA63" i="4"/>
  <c r="ADZ63" i="4"/>
  <c r="ADY63" i="4"/>
  <c r="ADX63" i="4"/>
  <c r="ADW63" i="4"/>
  <c r="ADV63" i="4"/>
  <c r="ADU63" i="4"/>
  <c r="ADT63" i="4"/>
  <c r="ADS63" i="4"/>
  <c r="ADR63" i="4"/>
  <c r="ADQ63" i="4"/>
  <c r="ADP63" i="4"/>
  <c r="ADO63" i="4"/>
  <c r="ADN63" i="4"/>
  <c r="ADM63" i="4"/>
  <c r="ADL63" i="4"/>
  <c r="ADK63" i="4"/>
  <c r="ADJ63" i="4"/>
  <c r="ADI63" i="4"/>
  <c r="ADH63" i="4"/>
  <c r="ADG63" i="4"/>
  <c r="ADF63" i="4"/>
  <c r="ADE63" i="4"/>
  <c r="AGK44" i="4"/>
  <c r="AGJ44" i="4"/>
  <c r="AGI44" i="4"/>
  <c r="AGH44" i="4"/>
  <c r="AGG44" i="4"/>
  <c r="AGF44" i="4"/>
  <c r="AGE44" i="4"/>
  <c r="AGD44" i="4"/>
  <c r="AGC44" i="4"/>
  <c r="AGB44" i="4"/>
  <c r="AGA44" i="4"/>
  <c r="AFZ44" i="4"/>
  <c r="AFY44" i="4"/>
  <c r="AFX44" i="4"/>
  <c r="AFW44" i="4"/>
  <c r="AFV44" i="4"/>
  <c r="AFU44" i="4"/>
  <c r="AFT44" i="4"/>
  <c r="AFS44" i="4"/>
  <c r="AFR44" i="4"/>
  <c r="AFQ44" i="4"/>
  <c r="AFP44" i="4"/>
  <c r="AFO44" i="4"/>
  <c r="AFN44" i="4"/>
  <c r="AFM44" i="4"/>
  <c r="AFL44" i="4"/>
  <c r="AFK44" i="4"/>
  <c r="AFJ44" i="4"/>
  <c r="AFI44" i="4"/>
  <c r="AFH44" i="4"/>
  <c r="AFG44" i="4"/>
  <c r="AFF44" i="4"/>
  <c r="AFE44" i="4"/>
  <c r="AFD44" i="4"/>
  <c r="AFC44" i="4"/>
  <c r="AFB44" i="4"/>
  <c r="AFA44" i="4"/>
  <c r="AEZ44" i="4"/>
  <c r="AEY44" i="4"/>
  <c r="AEX44" i="4"/>
  <c r="AEW44" i="4"/>
  <c r="AEV44" i="4"/>
  <c r="AEU44" i="4"/>
  <c r="AET44" i="4"/>
  <c r="AES44" i="4"/>
  <c r="AER44" i="4"/>
  <c r="AEQ44" i="4"/>
  <c r="AEP44" i="4"/>
  <c r="AEO44" i="4"/>
  <c r="AEN44" i="4"/>
  <c r="AEM44" i="4"/>
  <c r="AEL44" i="4"/>
  <c r="AEK44" i="4"/>
  <c r="AEJ44" i="4"/>
  <c r="AEI44" i="4"/>
  <c r="AEH44" i="4"/>
  <c r="AEG44" i="4"/>
  <c r="AEF44" i="4"/>
  <c r="AEE44" i="4"/>
  <c r="AED44" i="4"/>
  <c r="AEC44" i="4"/>
  <c r="AEB44" i="4"/>
  <c r="AEA44" i="4"/>
  <c r="ADZ44" i="4"/>
  <c r="ADY44" i="4"/>
  <c r="ADX44" i="4"/>
  <c r="ADW44" i="4"/>
  <c r="ADV44" i="4"/>
  <c r="ADU44" i="4"/>
  <c r="ADT44" i="4"/>
  <c r="ADS44" i="4"/>
  <c r="ADR44" i="4"/>
  <c r="ADQ44" i="4"/>
  <c r="ADP44" i="4"/>
  <c r="ADO44" i="4"/>
  <c r="ADN44" i="4"/>
  <c r="ADM44" i="4"/>
  <c r="ADL44" i="4"/>
  <c r="ADK44" i="4"/>
  <c r="ADJ44" i="4"/>
  <c r="ADI44" i="4"/>
  <c r="ADH44" i="4"/>
  <c r="ADG44" i="4"/>
  <c r="ADF44" i="4"/>
  <c r="ADE44" i="4"/>
  <c r="AGK52" i="4"/>
  <c r="AGJ52" i="4"/>
  <c r="AGI52" i="4"/>
  <c r="AGH52" i="4"/>
  <c r="AGG52" i="4"/>
  <c r="AGF52" i="4"/>
  <c r="AGE52" i="4"/>
  <c r="AGD52" i="4"/>
  <c r="AGC52" i="4"/>
  <c r="AGB52" i="4"/>
  <c r="AGA52" i="4"/>
  <c r="AFZ52" i="4"/>
  <c r="AFY52" i="4"/>
  <c r="AFX52" i="4"/>
  <c r="AFW52" i="4"/>
  <c r="AFV52" i="4"/>
  <c r="AFU52" i="4"/>
  <c r="AFT52" i="4"/>
  <c r="AFS52" i="4"/>
  <c r="AFR52" i="4"/>
  <c r="AFQ52" i="4"/>
  <c r="AFP52" i="4"/>
  <c r="AFO52" i="4"/>
  <c r="AFN52" i="4"/>
  <c r="AFM52" i="4"/>
  <c r="AFL52" i="4"/>
  <c r="AFK52" i="4"/>
  <c r="AFJ52" i="4"/>
  <c r="AFI52" i="4"/>
  <c r="AFH52" i="4"/>
  <c r="AFG52" i="4"/>
  <c r="AFF52" i="4"/>
  <c r="AFE52" i="4"/>
  <c r="AFD52" i="4"/>
  <c r="AFC52" i="4"/>
  <c r="AFB52" i="4"/>
  <c r="AFA52" i="4"/>
  <c r="AEZ52" i="4"/>
  <c r="AEY52" i="4"/>
  <c r="AEX52" i="4"/>
  <c r="AEW52" i="4"/>
  <c r="AEV52" i="4"/>
  <c r="AEU52" i="4"/>
  <c r="AET52" i="4"/>
  <c r="AES52" i="4"/>
  <c r="AER52" i="4"/>
  <c r="AEQ52" i="4"/>
  <c r="AEP52" i="4"/>
  <c r="AEO52" i="4"/>
  <c r="AEN52" i="4"/>
  <c r="AEM52" i="4"/>
  <c r="AEL52" i="4"/>
  <c r="AEK52" i="4"/>
  <c r="AEJ52" i="4"/>
  <c r="AEI52" i="4"/>
  <c r="AEH52" i="4"/>
  <c r="AEG52" i="4"/>
  <c r="AEF52" i="4"/>
  <c r="AEE52" i="4"/>
  <c r="AED52" i="4"/>
  <c r="AEC52" i="4"/>
  <c r="AEB52" i="4"/>
  <c r="AEA52" i="4"/>
  <c r="ADZ52" i="4"/>
  <c r="ADY52" i="4"/>
  <c r="ADX52" i="4"/>
  <c r="ADW52" i="4"/>
  <c r="ADV52" i="4"/>
  <c r="ADU52" i="4"/>
  <c r="ADT52" i="4"/>
  <c r="ADS52" i="4"/>
  <c r="ADR52" i="4"/>
  <c r="ADQ52" i="4"/>
  <c r="ADP52" i="4"/>
  <c r="ADO52" i="4"/>
  <c r="ADN52" i="4"/>
  <c r="ADM52" i="4"/>
  <c r="ADL52" i="4"/>
  <c r="ADK52" i="4"/>
  <c r="ADJ52" i="4"/>
  <c r="ADI52" i="4"/>
  <c r="ADH52" i="4"/>
  <c r="ADG52" i="4"/>
  <c r="ADF52" i="4"/>
  <c r="ADE52" i="4"/>
  <c r="AGK69" i="4"/>
  <c r="AGJ69" i="4"/>
  <c r="AGI69" i="4"/>
  <c r="AGH69" i="4"/>
  <c r="AGG69" i="4"/>
  <c r="AGF69" i="4"/>
  <c r="AGE69" i="4"/>
  <c r="AGD69" i="4"/>
  <c r="AGC69" i="4"/>
  <c r="AGB69" i="4"/>
  <c r="AGA69" i="4"/>
  <c r="AFZ69" i="4"/>
  <c r="AFY69" i="4"/>
  <c r="AFX69" i="4"/>
  <c r="AFW69" i="4"/>
  <c r="AFV69" i="4"/>
  <c r="AFU69" i="4"/>
  <c r="AFT69" i="4"/>
  <c r="AFS69" i="4"/>
  <c r="AFR69" i="4"/>
  <c r="AFQ69" i="4"/>
  <c r="AFP69" i="4"/>
  <c r="AFO69" i="4"/>
  <c r="AFN69" i="4"/>
  <c r="AFM69" i="4"/>
  <c r="AFL69" i="4"/>
  <c r="AFK69" i="4"/>
  <c r="AFJ69" i="4"/>
  <c r="AFI69" i="4"/>
  <c r="AFH69" i="4"/>
  <c r="AFG69" i="4"/>
  <c r="AFF69" i="4"/>
  <c r="AFE69" i="4"/>
  <c r="AFD69" i="4"/>
  <c r="AFC69" i="4"/>
  <c r="AFB69" i="4"/>
  <c r="AFA69" i="4"/>
  <c r="AEZ69" i="4"/>
  <c r="AEY69" i="4"/>
  <c r="AEX69" i="4"/>
  <c r="AEW69" i="4"/>
  <c r="AEV69" i="4"/>
  <c r="AEU69" i="4"/>
  <c r="AET69" i="4"/>
  <c r="AES69" i="4"/>
  <c r="AER69" i="4"/>
  <c r="AEQ69" i="4"/>
  <c r="AEP69" i="4"/>
  <c r="AEO69" i="4"/>
  <c r="AEN69" i="4"/>
  <c r="AEM69" i="4"/>
  <c r="AEL69" i="4"/>
  <c r="AEK69" i="4"/>
  <c r="AEJ69" i="4"/>
  <c r="AEI69" i="4"/>
  <c r="AEH69" i="4"/>
  <c r="AEG69" i="4"/>
  <c r="AEF69" i="4"/>
  <c r="AEE69" i="4"/>
  <c r="AED69" i="4"/>
  <c r="AEC69" i="4"/>
  <c r="AEB69" i="4"/>
  <c r="AEA69" i="4"/>
  <c r="ADZ69" i="4"/>
  <c r="ADY69" i="4"/>
  <c r="ADX69" i="4"/>
  <c r="ADW69" i="4"/>
  <c r="ADV69" i="4"/>
  <c r="ADU69" i="4"/>
  <c r="ADT69" i="4"/>
  <c r="ADS69" i="4"/>
  <c r="ADR69" i="4"/>
  <c r="ADQ69" i="4"/>
  <c r="ADP69" i="4"/>
  <c r="ADO69" i="4"/>
  <c r="ADN69" i="4"/>
  <c r="ADM69" i="4"/>
  <c r="ADL69" i="4"/>
  <c r="ADK69" i="4"/>
  <c r="ADJ69" i="4"/>
  <c r="ADI69" i="4"/>
  <c r="ADH69" i="4"/>
  <c r="ADG69" i="4"/>
  <c r="ADF69" i="4"/>
  <c r="ADE69" i="4"/>
  <c r="AGK70" i="4"/>
  <c r="AGJ70" i="4"/>
  <c r="AGI70" i="4"/>
  <c r="AGH70" i="4"/>
  <c r="AGG70" i="4"/>
  <c r="AGF70" i="4"/>
  <c r="AGE70" i="4"/>
  <c r="AGD70" i="4"/>
  <c r="AGC70" i="4"/>
  <c r="AGB70" i="4"/>
  <c r="AGA70" i="4"/>
  <c r="AFZ70" i="4"/>
  <c r="AFY70" i="4"/>
  <c r="AFX70" i="4"/>
  <c r="AFW70" i="4"/>
  <c r="AFV70" i="4"/>
  <c r="AFU70" i="4"/>
  <c r="AFT70" i="4"/>
  <c r="AFS70" i="4"/>
  <c r="AFR70" i="4"/>
  <c r="AFQ70" i="4"/>
  <c r="AFP70" i="4"/>
  <c r="AFO70" i="4"/>
  <c r="AFN70" i="4"/>
  <c r="AFM70" i="4"/>
  <c r="AFL70" i="4"/>
  <c r="AFK70" i="4"/>
  <c r="AFJ70" i="4"/>
  <c r="AFI70" i="4"/>
  <c r="AFH70" i="4"/>
  <c r="AFG70" i="4"/>
  <c r="AFF70" i="4"/>
  <c r="AFE70" i="4"/>
  <c r="AFD70" i="4"/>
  <c r="AFC70" i="4"/>
  <c r="AFB70" i="4"/>
  <c r="AFA70" i="4"/>
  <c r="AEZ70" i="4"/>
  <c r="AEY70" i="4"/>
  <c r="AEX70" i="4"/>
  <c r="AEW70" i="4"/>
  <c r="AEV70" i="4"/>
  <c r="AEU70" i="4"/>
  <c r="AET70" i="4"/>
  <c r="AES70" i="4"/>
  <c r="AER70" i="4"/>
  <c r="AEQ70" i="4"/>
  <c r="AEP70" i="4"/>
  <c r="AEO70" i="4"/>
  <c r="AEN70" i="4"/>
  <c r="AEM70" i="4"/>
  <c r="AEL70" i="4"/>
  <c r="AEK70" i="4"/>
  <c r="AEJ70" i="4"/>
  <c r="AEI70" i="4"/>
  <c r="AEH70" i="4"/>
  <c r="AEG70" i="4"/>
  <c r="AEF70" i="4"/>
  <c r="AEE70" i="4"/>
  <c r="AED70" i="4"/>
  <c r="AEC70" i="4"/>
  <c r="AEB70" i="4"/>
  <c r="AEA70" i="4"/>
  <c r="ADZ70" i="4"/>
  <c r="ADY70" i="4"/>
  <c r="ADX70" i="4"/>
  <c r="ADW70" i="4"/>
  <c r="ADV70" i="4"/>
  <c r="ADU70" i="4"/>
  <c r="ADT70" i="4"/>
  <c r="ADS70" i="4"/>
  <c r="ADR70" i="4"/>
  <c r="ADQ70" i="4"/>
  <c r="ADP70" i="4"/>
  <c r="ADO70" i="4"/>
  <c r="ADN70" i="4"/>
  <c r="ADM70" i="4"/>
  <c r="ADL70" i="4"/>
  <c r="ADK70" i="4"/>
  <c r="ADJ70" i="4"/>
  <c r="ADI70" i="4"/>
  <c r="ADH70" i="4"/>
  <c r="ADG70" i="4"/>
  <c r="ADF70" i="4"/>
  <c r="ADE70" i="4"/>
  <c r="AGK106" i="4"/>
  <c r="AGJ106" i="4"/>
  <c r="AGI106" i="4"/>
  <c r="AGH106" i="4"/>
  <c r="AGG106" i="4"/>
  <c r="AGF106" i="4"/>
  <c r="AGE106" i="4"/>
  <c r="AGD106" i="4"/>
  <c r="AGC106" i="4"/>
  <c r="AGB106" i="4"/>
  <c r="AGA106" i="4"/>
  <c r="AFZ106" i="4"/>
  <c r="AFY106" i="4"/>
  <c r="AFX106" i="4"/>
  <c r="AFW106" i="4"/>
  <c r="AFV106" i="4"/>
  <c r="AFU106" i="4"/>
  <c r="AFT106" i="4"/>
  <c r="AFS106" i="4"/>
  <c r="AFR106" i="4"/>
  <c r="AFQ106" i="4"/>
  <c r="AFP106" i="4"/>
  <c r="AFO106" i="4"/>
  <c r="AFN106" i="4"/>
  <c r="AFM106" i="4"/>
  <c r="AFL106" i="4"/>
  <c r="AFK106" i="4"/>
  <c r="AFJ106" i="4"/>
  <c r="AFI106" i="4"/>
  <c r="AFH106" i="4"/>
  <c r="AFG106" i="4"/>
  <c r="AFF106" i="4"/>
  <c r="AFE106" i="4"/>
  <c r="AFD106" i="4"/>
  <c r="AFC106" i="4"/>
  <c r="AFB106" i="4"/>
  <c r="AFA106" i="4"/>
  <c r="AEZ106" i="4"/>
  <c r="AEY106" i="4"/>
  <c r="AEX106" i="4"/>
  <c r="AEW106" i="4"/>
  <c r="AEV106" i="4"/>
  <c r="AEU106" i="4"/>
  <c r="AET106" i="4"/>
  <c r="AES106" i="4"/>
  <c r="AER106" i="4"/>
  <c r="AEQ106" i="4"/>
  <c r="AEP106" i="4"/>
  <c r="AEO106" i="4"/>
  <c r="AEN106" i="4"/>
  <c r="AEM106" i="4"/>
  <c r="AEL106" i="4"/>
  <c r="AEK106" i="4"/>
  <c r="AEJ106" i="4"/>
  <c r="AEI106" i="4"/>
  <c r="AEH106" i="4"/>
  <c r="AEG106" i="4"/>
  <c r="AEF106" i="4"/>
  <c r="AEE106" i="4"/>
  <c r="AED106" i="4"/>
  <c r="AEC106" i="4"/>
  <c r="AEB106" i="4"/>
  <c r="AEA106" i="4"/>
  <c r="ADZ106" i="4"/>
  <c r="ADY106" i="4"/>
  <c r="ADX106" i="4"/>
  <c r="ADW106" i="4"/>
  <c r="ADV106" i="4"/>
  <c r="ADU106" i="4"/>
  <c r="ADT106" i="4"/>
  <c r="ADS106" i="4"/>
  <c r="ADR106" i="4"/>
  <c r="ADQ106" i="4"/>
  <c r="ADP106" i="4"/>
  <c r="ADO106" i="4"/>
  <c r="ADN106" i="4"/>
  <c r="ADM106" i="4"/>
  <c r="ADL106" i="4"/>
  <c r="ADK106" i="4"/>
  <c r="ADJ106" i="4"/>
  <c r="ADI106" i="4"/>
  <c r="ADH106" i="4"/>
  <c r="ADG106" i="4"/>
  <c r="ADF106" i="4"/>
  <c r="ADE106" i="4"/>
  <c r="AGK71" i="4"/>
  <c r="AGJ71" i="4"/>
  <c r="AGI71" i="4"/>
  <c r="AGH71" i="4"/>
  <c r="AGG71" i="4"/>
  <c r="AGF71" i="4"/>
  <c r="AGE71" i="4"/>
  <c r="AGD71" i="4"/>
  <c r="AGC71" i="4"/>
  <c r="AGB71" i="4"/>
  <c r="AGA71" i="4"/>
  <c r="AFZ71" i="4"/>
  <c r="AFY71" i="4"/>
  <c r="AFX71" i="4"/>
  <c r="AFW71" i="4"/>
  <c r="AFV71" i="4"/>
  <c r="AFU71" i="4"/>
  <c r="AFT71" i="4"/>
  <c r="AFS71" i="4"/>
  <c r="AFR71" i="4"/>
  <c r="AFQ71" i="4"/>
  <c r="AFP71" i="4"/>
  <c r="AFO71" i="4"/>
  <c r="AFN71" i="4"/>
  <c r="AFM71" i="4"/>
  <c r="AFL71" i="4"/>
  <c r="AFK71" i="4"/>
  <c r="AFJ71" i="4"/>
  <c r="AFI71" i="4"/>
  <c r="AFH71" i="4"/>
  <c r="AFG71" i="4"/>
  <c r="AFF71" i="4"/>
  <c r="AFE71" i="4"/>
  <c r="AFD71" i="4"/>
  <c r="AFC71" i="4"/>
  <c r="AFB71" i="4"/>
  <c r="AFA71" i="4"/>
  <c r="AEZ71" i="4"/>
  <c r="AEY71" i="4"/>
  <c r="AEX71" i="4"/>
  <c r="AEW71" i="4"/>
  <c r="AEV71" i="4"/>
  <c r="AEU71" i="4"/>
  <c r="AET71" i="4"/>
  <c r="AES71" i="4"/>
  <c r="AER71" i="4"/>
  <c r="AEQ71" i="4"/>
  <c r="AEP71" i="4"/>
  <c r="AEO71" i="4"/>
  <c r="AEN71" i="4"/>
  <c r="AEM71" i="4"/>
  <c r="AEL71" i="4"/>
  <c r="AEK71" i="4"/>
  <c r="AEJ71" i="4"/>
  <c r="AEI71" i="4"/>
  <c r="AEH71" i="4"/>
  <c r="AEG71" i="4"/>
  <c r="AEF71" i="4"/>
  <c r="AEE71" i="4"/>
  <c r="AED71" i="4"/>
  <c r="AEC71" i="4"/>
  <c r="AEB71" i="4"/>
  <c r="AEA71" i="4"/>
  <c r="ADZ71" i="4"/>
  <c r="ADY71" i="4"/>
  <c r="ADX71" i="4"/>
  <c r="ADW71" i="4"/>
  <c r="ADV71" i="4"/>
  <c r="ADU71" i="4"/>
  <c r="ADT71" i="4"/>
  <c r="ADS71" i="4"/>
  <c r="ADR71" i="4"/>
  <c r="ADQ71" i="4"/>
  <c r="ADP71" i="4"/>
  <c r="ADO71" i="4"/>
  <c r="ADN71" i="4"/>
  <c r="ADM71" i="4"/>
  <c r="ADL71" i="4"/>
  <c r="ADK71" i="4"/>
  <c r="ADJ71" i="4"/>
  <c r="ADI71" i="4"/>
  <c r="ADH71" i="4"/>
  <c r="ADG71" i="4"/>
  <c r="ADF71" i="4"/>
  <c r="ADE71" i="4"/>
  <c r="AGK81" i="4"/>
  <c r="AGJ81" i="4"/>
  <c r="AGI81" i="4"/>
  <c r="AGH81" i="4"/>
  <c r="AGG81" i="4"/>
  <c r="AGF81" i="4"/>
  <c r="AGE81" i="4"/>
  <c r="AGD81" i="4"/>
  <c r="AGC81" i="4"/>
  <c r="AGB81" i="4"/>
  <c r="AGA81" i="4"/>
  <c r="AFZ81" i="4"/>
  <c r="AFY81" i="4"/>
  <c r="AFX81" i="4"/>
  <c r="AFW81" i="4"/>
  <c r="AFV81" i="4"/>
  <c r="AFU81" i="4"/>
  <c r="AFT81" i="4"/>
  <c r="AFS81" i="4"/>
  <c r="AFR81" i="4"/>
  <c r="AFQ81" i="4"/>
  <c r="AFP81" i="4"/>
  <c r="AFO81" i="4"/>
  <c r="AFN81" i="4"/>
  <c r="AFM81" i="4"/>
  <c r="AFL81" i="4"/>
  <c r="AFK81" i="4"/>
  <c r="AFJ81" i="4"/>
  <c r="AFI81" i="4"/>
  <c r="AFH81" i="4"/>
  <c r="AFG81" i="4"/>
  <c r="AFF81" i="4"/>
  <c r="AFE81" i="4"/>
  <c r="AFD81" i="4"/>
  <c r="AFC81" i="4"/>
  <c r="AFB81" i="4"/>
  <c r="AFA81" i="4"/>
  <c r="AEZ81" i="4"/>
  <c r="AEY81" i="4"/>
  <c r="AEX81" i="4"/>
  <c r="AEW81" i="4"/>
  <c r="AEV81" i="4"/>
  <c r="AEU81" i="4"/>
  <c r="AET81" i="4"/>
  <c r="AES81" i="4"/>
  <c r="AER81" i="4"/>
  <c r="AEQ81" i="4"/>
  <c r="AEP81" i="4"/>
  <c r="AEO81" i="4"/>
  <c r="AEN81" i="4"/>
  <c r="AEM81" i="4"/>
  <c r="AEL81" i="4"/>
  <c r="AEK81" i="4"/>
  <c r="AEJ81" i="4"/>
  <c r="AEI81" i="4"/>
  <c r="AEH81" i="4"/>
  <c r="AEG81" i="4"/>
  <c r="AEF81" i="4"/>
  <c r="AEE81" i="4"/>
  <c r="AED81" i="4"/>
  <c r="AEC81" i="4"/>
  <c r="AEB81" i="4"/>
  <c r="AEA81" i="4"/>
  <c r="ADZ81" i="4"/>
  <c r="ADY81" i="4"/>
  <c r="ADX81" i="4"/>
  <c r="ADW81" i="4"/>
  <c r="ADV81" i="4"/>
  <c r="ADU81" i="4"/>
  <c r="ADT81" i="4"/>
  <c r="ADS81" i="4"/>
  <c r="ADR81" i="4"/>
  <c r="ADQ81" i="4"/>
  <c r="ADP81" i="4"/>
  <c r="ADO81" i="4"/>
  <c r="ADN81" i="4"/>
  <c r="ADM81" i="4"/>
  <c r="ADL81" i="4"/>
  <c r="ADK81" i="4"/>
  <c r="ADJ81" i="4"/>
  <c r="ADI81" i="4"/>
  <c r="ADH81" i="4"/>
  <c r="ADG81" i="4"/>
  <c r="ADF81" i="4"/>
  <c r="ADE81" i="4"/>
  <c r="AGK96" i="4"/>
  <c r="AGJ96" i="4"/>
  <c r="AGI96" i="4"/>
  <c r="AGH96" i="4"/>
  <c r="AGG96" i="4"/>
  <c r="AGF96" i="4"/>
  <c r="AGE96" i="4"/>
  <c r="AGD96" i="4"/>
  <c r="AGC96" i="4"/>
  <c r="AGB96" i="4"/>
  <c r="AGA96" i="4"/>
  <c r="AFZ96" i="4"/>
  <c r="AFY96" i="4"/>
  <c r="AFX96" i="4"/>
  <c r="AFW96" i="4"/>
  <c r="AFV96" i="4"/>
  <c r="AFU96" i="4"/>
  <c r="AFT96" i="4"/>
  <c r="AFS96" i="4"/>
  <c r="AFR96" i="4"/>
  <c r="AFQ96" i="4"/>
  <c r="AFP96" i="4"/>
  <c r="AFO96" i="4"/>
  <c r="AFN96" i="4"/>
  <c r="AFM96" i="4"/>
  <c r="AFL96" i="4"/>
  <c r="AFK96" i="4"/>
  <c r="AFJ96" i="4"/>
  <c r="AFI96" i="4"/>
  <c r="AFH96" i="4"/>
  <c r="AFG96" i="4"/>
  <c r="AFF96" i="4"/>
  <c r="AFE96" i="4"/>
  <c r="AFD96" i="4"/>
  <c r="AFC96" i="4"/>
  <c r="AFB96" i="4"/>
  <c r="AFA96" i="4"/>
  <c r="AEZ96" i="4"/>
  <c r="AEY96" i="4"/>
  <c r="AEX96" i="4"/>
  <c r="AEW96" i="4"/>
  <c r="AEV96" i="4"/>
  <c r="AEU96" i="4"/>
  <c r="AET96" i="4"/>
  <c r="AES96" i="4"/>
  <c r="AER96" i="4"/>
  <c r="AEQ96" i="4"/>
  <c r="AEP96" i="4"/>
  <c r="AEO96" i="4"/>
  <c r="AEN96" i="4"/>
  <c r="AEM96" i="4"/>
  <c r="AEL96" i="4"/>
  <c r="AEK96" i="4"/>
  <c r="AEJ96" i="4"/>
  <c r="AEI96" i="4"/>
  <c r="AEH96" i="4"/>
  <c r="AEG96" i="4"/>
  <c r="AEF96" i="4"/>
  <c r="AEE96" i="4"/>
  <c r="AED96" i="4"/>
  <c r="AEC96" i="4"/>
  <c r="AEB96" i="4"/>
  <c r="AEA96" i="4"/>
  <c r="ADZ96" i="4"/>
  <c r="ADY96" i="4"/>
  <c r="ADX96" i="4"/>
  <c r="ADW96" i="4"/>
  <c r="ADV96" i="4"/>
  <c r="ADU96" i="4"/>
  <c r="ADT96" i="4"/>
  <c r="ADS96" i="4"/>
  <c r="ADR96" i="4"/>
  <c r="ADQ96" i="4"/>
  <c r="ADP96" i="4"/>
  <c r="ADO96" i="4"/>
  <c r="ADN96" i="4"/>
  <c r="ADM96" i="4"/>
  <c r="ADL96" i="4"/>
  <c r="ADK96" i="4"/>
  <c r="ADJ96" i="4"/>
  <c r="ADI96" i="4"/>
  <c r="ADH96" i="4"/>
  <c r="ADG96" i="4"/>
  <c r="ADF96" i="4"/>
  <c r="ADE96" i="4"/>
  <c r="AGK110" i="4"/>
  <c r="AGJ110" i="4"/>
  <c r="AGI110" i="4"/>
  <c r="AGH110" i="4"/>
  <c r="AGG110" i="4"/>
  <c r="AGF110" i="4"/>
  <c r="AGE110" i="4"/>
  <c r="AGD110" i="4"/>
  <c r="AGC110" i="4"/>
  <c r="AGB110" i="4"/>
  <c r="AGA110" i="4"/>
  <c r="AFZ110" i="4"/>
  <c r="AFY110" i="4"/>
  <c r="AFX110" i="4"/>
  <c r="AFW110" i="4"/>
  <c r="AFV110" i="4"/>
  <c r="AFU110" i="4"/>
  <c r="AFT110" i="4"/>
  <c r="AFS110" i="4"/>
  <c r="AFR110" i="4"/>
  <c r="AFQ110" i="4"/>
  <c r="AFP110" i="4"/>
  <c r="AFO110" i="4"/>
  <c r="AFN110" i="4"/>
  <c r="AFM110" i="4"/>
  <c r="AFL110" i="4"/>
  <c r="AFK110" i="4"/>
  <c r="AFJ110" i="4"/>
  <c r="AFI110" i="4"/>
  <c r="AFH110" i="4"/>
  <c r="AFG110" i="4"/>
  <c r="AFF110" i="4"/>
  <c r="AFE110" i="4"/>
  <c r="AFD110" i="4"/>
  <c r="AFC110" i="4"/>
  <c r="AFB110" i="4"/>
  <c r="AFA110" i="4"/>
  <c r="AEZ110" i="4"/>
  <c r="AEY110" i="4"/>
  <c r="AEX110" i="4"/>
  <c r="AEW110" i="4"/>
  <c r="AEV110" i="4"/>
  <c r="AEU110" i="4"/>
  <c r="AET110" i="4"/>
  <c r="AES110" i="4"/>
  <c r="AER110" i="4"/>
  <c r="AEQ110" i="4"/>
  <c r="AEP110" i="4"/>
  <c r="AEO110" i="4"/>
  <c r="AEN110" i="4"/>
  <c r="AEM110" i="4"/>
  <c r="AEL110" i="4"/>
  <c r="AEK110" i="4"/>
  <c r="AEJ110" i="4"/>
  <c r="AEI110" i="4"/>
  <c r="AEH110" i="4"/>
  <c r="AEG110" i="4"/>
  <c r="AEF110" i="4"/>
  <c r="AEE110" i="4"/>
  <c r="AED110" i="4"/>
  <c r="AEC110" i="4"/>
  <c r="AEB110" i="4"/>
  <c r="AEA110" i="4"/>
  <c r="ADZ110" i="4"/>
  <c r="ADY110" i="4"/>
  <c r="ADX110" i="4"/>
  <c r="ADW110" i="4"/>
  <c r="ADV110" i="4"/>
  <c r="ADU110" i="4"/>
  <c r="ADT110" i="4"/>
  <c r="ADS110" i="4"/>
  <c r="ADR110" i="4"/>
  <c r="ADQ110" i="4"/>
  <c r="ADP110" i="4"/>
  <c r="ADO110" i="4"/>
  <c r="ADN110" i="4"/>
  <c r="ADM110" i="4"/>
  <c r="ADL110" i="4"/>
  <c r="ADK110" i="4"/>
  <c r="ADJ110" i="4"/>
  <c r="ADI110" i="4"/>
  <c r="ADH110" i="4"/>
  <c r="ADG110" i="4"/>
  <c r="ADF110" i="4"/>
  <c r="ADE110" i="4"/>
  <c r="AGK93" i="4"/>
  <c r="AGJ93" i="4"/>
  <c r="AGI93" i="4"/>
  <c r="AGH93" i="4"/>
  <c r="AGG93" i="4"/>
  <c r="AGF93" i="4"/>
  <c r="AGE93" i="4"/>
  <c r="AGD93" i="4"/>
  <c r="AGC93" i="4"/>
  <c r="AGB93" i="4"/>
  <c r="AGA93" i="4"/>
  <c r="AFZ93" i="4"/>
  <c r="AFY93" i="4"/>
  <c r="AFX93" i="4"/>
  <c r="AFW93" i="4"/>
  <c r="AFV93" i="4"/>
  <c r="AFU93" i="4"/>
  <c r="AFT93" i="4"/>
  <c r="AFS93" i="4"/>
  <c r="AFR93" i="4"/>
  <c r="AFQ93" i="4"/>
  <c r="AFP93" i="4"/>
  <c r="AFO93" i="4"/>
  <c r="AFN93" i="4"/>
  <c r="AFM93" i="4"/>
  <c r="AFL93" i="4"/>
  <c r="AFK93" i="4"/>
  <c r="AFJ93" i="4"/>
  <c r="AFI93" i="4"/>
  <c r="AFH93" i="4"/>
  <c r="AFG93" i="4"/>
  <c r="AFF93" i="4"/>
  <c r="AFE93" i="4"/>
  <c r="AFD93" i="4"/>
  <c r="AFC93" i="4"/>
  <c r="AFB93" i="4"/>
  <c r="AFA93" i="4"/>
  <c r="AEZ93" i="4"/>
  <c r="AEY93" i="4"/>
  <c r="AEX93" i="4"/>
  <c r="AEW93" i="4"/>
  <c r="AEV93" i="4"/>
  <c r="AEU93" i="4"/>
  <c r="AET93" i="4"/>
  <c r="AES93" i="4"/>
  <c r="AER93" i="4"/>
  <c r="AEQ93" i="4"/>
  <c r="AEP93" i="4"/>
  <c r="AEO93" i="4"/>
  <c r="AEN93" i="4"/>
  <c r="AEM93" i="4"/>
  <c r="AEL93" i="4"/>
  <c r="AEK93" i="4"/>
  <c r="AEJ93" i="4"/>
  <c r="AEI93" i="4"/>
  <c r="AEH93" i="4"/>
  <c r="AEG93" i="4"/>
  <c r="AEF93" i="4"/>
  <c r="AEE93" i="4"/>
  <c r="AED93" i="4"/>
  <c r="AEC93" i="4"/>
  <c r="AEB93" i="4"/>
  <c r="AEA93" i="4"/>
  <c r="ADZ93" i="4"/>
  <c r="ADY93" i="4"/>
  <c r="ADX93" i="4"/>
  <c r="ADW93" i="4"/>
  <c r="ADV93" i="4"/>
  <c r="ADU93" i="4"/>
  <c r="ADT93" i="4"/>
  <c r="ADS93" i="4"/>
  <c r="ADR93" i="4"/>
  <c r="ADQ93" i="4"/>
  <c r="ADP93" i="4"/>
  <c r="ADO93" i="4"/>
  <c r="ADN93" i="4"/>
  <c r="ADM93" i="4"/>
  <c r="ADL93" i="4"/>
  <c r="ADK93" i="4"/>
  <c r="ADJ93" i="4"/>
  <c r="ADI93" i="4"/>
  <c r="ADH93" i="4"/>
  <c r="ADG93" i="4"/>
  <c r="ADF93" i="4"/>
  <c r="ADE93" i="4"/>
  <c r="AGK25" i="4"/>
  <c r="AGJ25" i="4"/>
  <c r="AGI25" i="4"/>
  <c r="AGH25" i="4"/>
  <c r="AGG25" i="4"/>
  <c r="AGF25" i="4"/>
  <c r="AGE25" i="4"/>
  <c r="AGD25" i="4"/>
  <c r="AGC25" i="4"/>
  <c r="AGB25" i="4"/>
  <c r="AGA25" i="4"/>
  <c r="AFZ25" i="4"/>
  <c r="AFY25" i="4"/>
  <c r="AFX25" i="4"/>
  <c r="AFW25" i="4"/>
  <c r="AFV25" i="4"/>
  <c r="AFU25" i="4"/>
  <c r="AFT25" i="4"/>
  <c r="AFS25" i="4"/>
  <c r="AFR25" i="4"/>
  <c r="AFQ25" i="4"/>
  <c r="AFP25" i="4"/>
  <c r="AFO25" i="4"/>
  <c r="AFN25" i="4"/>
  <c r="AFM25" i="4"/>
  <c r="AFL25" i="4"/>
  <c r="AFK25" i="4"/>
  <c r="AFJ25" i="4"/>
  <c r="AFI25" i="4"/>
  <c r="AFH25" i="4"/>
  <c r="AFG25" i="4"/>
  <c r="AFF25" i="4"/>
  <c r="AFE25" i="4"/>
  <c r="AFD25" i="4"/>
  <c r="AFC25" i="4"/>
  <c r="AFB25" i="4"/>
  <c r="AFA25" i="4"/>
  <c r="AEZ25" i="4"/>
  <c r="AEY25" i="4"/>
  <c r="AEX25" i="4"/>
  <c r="AEW25" i="4"/>
  <c r="AEV25" i="4"/>
  <c r="AEU25" i="4"/>
  <c r="AET25" i="4"/>
  <c r="AES25" i="4"/>
  <c r="AER25" i="4"/>
  <c r="AEQ25" i="4"/>
  <c r="AEP25" i="4"/>
  <c r="AEO25" i="4"/>
  <c r="AEN25" i="4"/>
  <c r="AEM25" i="4"/>
  <c r="AEL25" i="4"/>
  <c r="AEK25" i="4"/>
  <c r="AEJ25" i="4"/>
  <c r="AEI25" i="4"/>
  <c r="AEH25" i="4"/>
  <c r="AEG25" i="4"/>
  <c r="AEF25" i="4"/>
  <c r="AEE25" i="4"/>
  <c r="AED25" i="4"/>
  <c r="AEC25" i="4"/>
  <c r="AEB25" i="4"/>
  <c r="AEA25" i="4"/>
  <c r="ADZ25" i="4"/>
  <c r="ADY25" i="4"/>
  <c r="ADX25" i="4"/>
  <c r="ADW25" i="4"/>
  <c r="ADV25" i="4"/>
  <c r="ADU25" i="4"/>
  <c r="ADT25" i="4"/>
  <c r="ADS25" i="4"/>
  <c r="ADR25" i="4"/>
  <c r="ADQ25" i="4"/>
  <c r="ADP25" i="4"/>
  <c r="ADO25" i="4"/>
  <c r="ADN25" i="4"/>
  <c r="ADM25" i="4"/>
  <c r="ADL25" i="4"/>
  <c r="ADK25" i="4"/>
  <c r="ADJ25" i="4"/>
  <c r="ADI25" i="4"/>
  <c r="ADH25" i="4"/>
  <c r="ADG25" i="4"/>
  <c r="ADF25" i="4"/>
  <c r="ADE25" i="4"/>
  <c r="AGK15" i="4"/>
  <c r="AGJ15" i="4"/>
  <c r="AGI15" i="4"/>
  <c r="AGH15" i="4"/>
  <c r="AGG15" i="4"/>
  <c r="AGF15" i="4"/>
  <c r="AGE15" i="4"/>
  <c r="AGD15" i="4"/>
  <c r="AGC15" i="4"/>
  <c r="AGB15" i="4"/>
  <c r="AGA15" i="4"/>
  <c r="AFZ15" i="4"/>
  <c r="AFY15" i="4"/>
  <c r="AFX15" i="4"/>
  <c r="AFW15" i="4"/>
  <c r="AFV15" i="4"/>
  <c r="AFU15" i="4"/>
  <c r="AFT15" i="4"/>
  <c r="AFS15" i="4"/>
  <c r="AFR15" i="4"/>
  <c r="AFQ15" i="4"/>
  <c r="AFP15" i="4"/>
  <c r="AFO15" i="4"/>
  <c r="AFN15" i="4"/>
  <c r="AFM15" i="4"/>
  <c r="AFL15" i="4"/>
  <c r="AFK15" i="4"/>
  <c r="AFJ15" i="4"/>
  <c r="AFI15" i="4"/>
  <c r="AFH15" i="4"/>
  <c r="AFG15" i="4"/>
  <c r="AFF15" i="4"/>
  <c r="AFE15" i="4"/>
  <c r="AFD15" i="4"/>
  <c r="AFC15" i="4"/>
  <c r="AFB15" i="4"/>
  <c r="AFA15" i="4"/>
  <c r="AEZ15" i="4"/>
  <c r="AEY15" i="4"/>
  <c r="AEX15" i="4"/>
  <c r="AEW15" i="4"/>
  <c r="AEV15" i="4"/>
  <c r="AEU15" i="4"/>
  <c r="AET15" i="4"/>
  <c r="AES15" i="4"/>
  <c r="AER15" i="4"/>
  <c r="AEQ15" i="4"/>
  <c r="AEP15" i="4"/>
  <c r="AEO15" i="4"/>
  <c r="AEN15" i="4"/>
  <c r="AEM15" i="4"/>
  <c r="AEL15" i="4"/>
  <c r="AEK15" i="4"/>
  <c r="AEJ15" i="4"/>
  <c r="AEI15" i="4"/>
  <c r="AEH15" i="4"/>
  <c r="AEG15" i="4"/>
  <c r="AEF15" i="4"/>
  <c r="AEE15" i="4"/>
  <c r="AED15" i="4"/>
  <c r="AEC15" i="4"/>
  <c r="AEB15" i="4"/>
  <c r="AEA15" i="4"/>
  <c r="ADZ15" i="4"/>
  <c r="ADY15" i="4"/>
  <c r="ADX15" i="4"/>
  <c r="ADW15" i="4"/>
  <c r="ADV15" i="4"/>
  <c r="ADU15" i="4"/>
  <c r="ADT15" i="4"/>
  <c r="ADS15" i="4"/>
  <c r="ADR15" i="4"/>
  <c r="ADQ15" i="4"/>
  <c r="ADP15" i="4"/>
  <c r="ADO15" i="4"/>
  <c r="ADN15" i="4"/>
  <c r="ADM15" i="4"/>
  <c r="ADL15" i="4"/>
  <c r="ADK15" i="4"/>
  <c r="ADJ15" i="4"/>
  <c r="ADI15" i="4"/>
  <c r="ADH15" i="4"/>
  <c r="ADG15" i="4"/>
  <c r="ADF15" i="4"/>
  <c r="ADE15" i="4"/>
  <c r="AGK66" i="4"/>
  <c r="AGJ66" i="4"/>
  <c r="AGI66" i="4"/>
  <c r="AGH66" i="4"/>
  <c r="AGG66" i="4"/>
  <c r="AGF66" i="4"/>
  <c r="AGE66" i="4"/>
  <c r="AGD66" i="4"/>
  <c r="AGC66" i="4"/>
  <c r="AGB66" i="4"/>
  <c r="AGA66" i="4"/>
  <c r="AFZ66" i="4"/>
  <c r="AFY66" i="4"/>
  <c r="AFX66" i="4"/>
  <c r="AFW66" i="4"/>
  <c r="AFV66" i="4"/>
  <c r="AFU66" i="4"/>
  <c r="AFT66" i="4"/>
  <c r="AFS66" i="4"/>
  <c r="AFR66" i="4"/>
  <c r="AFQ66" i="4"/>
  <c r="AFP66" i="4"/>
  <c r="AFO66" i="4"/>
  <c r="AFN66" i="4"/>
  <c r="AFM66" i="4"/>
  <c r="AFL66" i="4"/>
  <c r="AFK66" i="4"/>
  <c r="AFJ66" i="4"/>
  <c r="AFI66" i="4"/>
  <c r="AFH66" i="4"/>
  <c r="AFG66" i="4"/>
  <c r="AFF66" i="4"/>
  <c r="AFE66" i="4"/>
  <c r="AFD66" i="4"/>
  <c r="AFC66" i="4"/>
  <c r="AFB66" i="4"/>
  <c r="AFA66" i="4"/>
  <c r="AEZ66" i="4"/>
  <c r="AEY66" i="4"/>
  <c r="AEX66" i="4"/>
  <c r="AEW66" i="4"/>
  <c r="AEV66" i="4"/>
  <c r="AEU66" i="4"/>
  <c r="AET66" i="4"/>
  <c r="AES66" i="4"/>
  <c r="AER66" i="4"/>
  <c r="AEQ66" i="4"/>
  <c r="AEP66" i="4"/>
  <c r="AEO66" i="4"/>
  <c r="AEN66" i="4"/>
  <c r="AEM66" i="4"/>
  <c r="AEL66" i="4"/>
  <c r="AEK66" i="4"/>
  <c r="AEJ66" i="4"/>
  <c r="AEI66" i="4"/>
  <c r="AEH66" i="4"/>
  <c r="AEG66" i="4"/>
  <c r="AEF66" i="4"/>
  <c r="AEE66" i="4"/>
  <c r="AED66" i="4"/>
  <c r="AEC66" i="4"/>
  <c r="AEB66" i="4"/>
  <c r="AEA66" i="4"/>
  <c r="ADZ66" i="4"/>
  <c r="ADY66" i="4"/>
  <c r="ADX66" i="4"/>
  <c r="ADW66" i="4"/>
  <c r="ADV66" i="4"/>
  <c r="ADU66" i="4"/>
  <c r="ADT66" i="4"/>
  <c r="ADS66" i="4"/>
  <c r="ADR66" i="4"/>
  <c r="ADQ66" i="4"/>
  <c r="ADP66" i="4"/>
  <c r="ADO66" i="4"/>
  <c r="ADN66" i="4"/>
  <c r="ADM66" i="4"/>
  <c r="ADL66" i="4"/>
  <c r="ADK66" i="4"/>
  <c r="ADJ66" i="4"/>
  <c r="ADI66" i="4"/>
  <c r="ADH66" i="4"/>
  <c r="ADG66" i="4"/>
  <c r="ADF66" i="4"/>
  <c r="ADE66" i="4"/>
  <c r="AGK10" i="4"/>
  <c r="AGJ10" i="4"/>
  <c r="AGI10" i="4"/>
  <c r="AGH10" i="4"/>
  <c r="AGG10" i="4"/>
  <c r="AGF10" i="4"/>
  <c r="AGE10" i="4"/>
  <c r="AGD10" i="4"/>
  <c r="AGC10" i="4"/>
  <c r="AGB10" i="4"/>
  <c r="AGA10" i="4"/>
  <c r="AFZ10" i="4"/>
  <c r="AFY10" i="4"/>
  <c r="AFX10" i="4"/>
  <c r="AFW10" i="4"/>
  <c r="AFV10" i="4"/>
  <c r="AFU10" i="4"/>
  <c r="AFT10" i="4"/>
  <c r="AFS10" i="4"/>
  <c r="AFR10" i="4"/>
  <c r="AFQ10" i="4"/>
  <c r="AFP10" i="4"/>
  <c r="AFO10" i="4"/>
  <c r="AFN10" i="4"/>
  <c r="AFM10" i="4"/>
  <c r="AFL10" i="4"/>
  <c r="AFK10" i="4"/>
  <c r="AFJ10" i="4"/>
  <c r="AFI10" i="4"/>
  <c r="AFH10" i="4"/>
  <c r="AFG10" i="4"/>
  <c r="AFF10" i="4"/>
  <c r="AFE10" i="4"/>
  <c r="AFD10" i="4"/>
  <c r="AFC10" i="4"/>
  <c r="AFB10" i="4"/>
  <c r="AFA10" i="4"/>
  <c r="AEZ10" i="4"/>
  <c r="AEY10" i="4"/>
  <c r="AEX10" i="4"/>
  <c r="AEW10" i="4"/>
  <c r="AEV10" i="4"/>
  <c r="AEU10" i="4"/>
  <c r="AET10" i="4"/>
  <c r="AES10" i="4"/>
  <c r="AER10" i="4"/>
  <c r="AEQ10" i="4"/>
  <c r="AEP10" i="4"/>
  <c r="AEO10" i="4"/>
  <c r="AEN10" i="4"/>
  <c r="AEM10" i="4"/>
  <c r="AEL10" i="4"/>
  <c r="AEK10" i="4"/>
  <c r="AEJ10" i="4"/>
  <c r="AEI10" i="4"/>
  <c r="AEH10" i="4"/>
  <c r="AEG10" i="4"/>
  <c r="AEF10" i="4"/>
  <c r="AEE10" i="4"/>
  <c r="AED10" i="4"/>
  <c r="AEC10" i="4"/>
  <c r="AEB10" i="4"/>
  <c r="AEA10" i="4"/>
  <c r="ADZ10" i="4"/>
  <c r="ADY10" i="4"/>
  <c r="ADX10" i="4"/>
  <c r="ADW10" i="4"/>
  <c r="ADV10" i="4"/>
  <c r="ADU10" i="4"/>
  <c r="ADT10" i="4"/>
  <c r="ADS10" i="4"/>
  <c r="ADR10" i="4"/>
  <c r="ADQ10" i="4"/>
  <c r="ADP10" i="4"/>
  <c r="ADO10" i="4"/>
  <c r="ADN10" i="4"/>
  <c r="ADM10" i="4"/>
  <c r="ADL10" i="4"/>
  <c r="ADK10" i="4"/>
  <c r="ADJ10" i="4"/>
  <c r="ADI10" i="4"/>
  <c r="ADH10" i="4"/>
  <c r="ADG10" i="4"/>
  <c r="ADF10" i="4"/>
  <c r="ADE10" i="4"/>
  <c r="AGK48" i="4"/>
  <c r="AGJ48" i="4"/>
  <c r="AGI48" i="4"/>
  <c r="AGH48" i="4"/>
  <c r="AGG48" i="4"/>
  <c r="AGF48" i="4"/>
  <c r="AGE48" i="4"/>
  <c r="AGD48" i="4"/>
  <c r="AGC48" i="4"/>
  <c r="AGB48" i="4"/>
  <c r="AGA48" i="4"/>
  <c r="AFZ48" i="4"/>
  <c r="AFY48" i="4"/>
  <c r="AFX48" i="4"/>
  <c r="AFW48" i="4"/>
  <c r="AFV48" i="4"/>
  <c r="AFU48" i="4"/>
  <c r="AFT48" i="4"/>
  <c r="AFS48" i="4"/>
  <c r="AFR48" i="4"/>
  <c r="AFQ48" i="4"/>
  <c r="AFP48" i="4"/>
  <c r="AFO48" i="4"/>
  <c r="AFN48" i="4"/>
  <c r="AFM48" i="4"/>
  <c r="AFL48" i="4"/>
  <c r="AFK48" i="4"/>
  <c r="AFJ48" i="4"/>
  <c r="AFI48" i="4"/>
  <c r="AFH48" i="4"/>
  <c r="AFG48" i="4"/>
  <c r="AFF48" i="4"/>
  <c r="AFE48" i="4"/>
  <c r="AFD48" i="4"/>
  <c r="AFC48" i="4"/>
  <c r="AFB48" i="4"/>
  <c r="AFA48" i="4"/>
  <c r="AEZ48" i="4"/>
  <c r="AEY48" i="4"/>
  <c r="AEX48" i="4"/>
  <c r="AEW48" i="4"/>
  <c r="AEV48" i="4"/>
  <c r="AEU48" i="4"/>
  <c r="AET48" i="4"/>
  <c r="AES48" i="4"/>
  <c r="AER48" i="4"/>
  <c r="AEQ48" i="4"/>
  <c r="AEP48" i="4"/>
  <c r="AEO48" i="4"/>
  <c r="AEN48" i="4"/>
  <c r="AEM48" i="4"/>
  <c r="AEL48" i="4"/>
  <c r="AEK48" i="4"/>
  <c r="AEJ48" i="4"/>
  <c r="AEI48" i="4"/>
  <c r="AEH48" i="4"/>
  <c r="AEG48" i="4"/>
  <c r="AEF48" i="4"/>
  <c r="AEE48" i="4"/>
  <c r="AED48" i="4"/>
  <c r="AEC48" i="4"/>
  <c r="AEB48" i="4"/>
  <c r="AEA48" i="4"/>
  <c r="ADZ48" i="4"/>
  <c r="ADY48" i="4"/>
  <c r="ADX48" i="4"/>
  <c r="ADW48" i="4"/>
  <c r="ADV48" i="4"/>
  <c r="ADU48" i="4"/>
  <c r="ADT48" i="4"/>
  <c r="ADS48" i="4"/>
  <c r="ADR48" i="4"/>
  <c r="ADQ48" i="4"/>
  <c r="ADP48" i="4"/>
  <c r="ADO48" i="4"/>
  <c r="ADN48" i="4"/>
  <c r="ADM48" i="4"/>
  <c r="ADL48" i="4"/>
  <c r="ADK48" i="4"/>
  <c r="ADJ48" i="4"/>
  <c r="ADI48" i="4"/>
  <c r="ADH48" i="4"/>
  <c r="ADG48" i="4"/>
  <c r="ADF48" i="4"/>
  <c r="ADE48" i="4"/>
  <c r="AGK3" i="4"/>
  <c r="AGJ3" i="4"/>
  <c r="AGI3" i="4"/>
  <c r="AGH3" i="4"/>
  <c r="AGG3" i="4"/>
  <c r="AGF3" i="4"/>
  <c r="AGE3" i="4"/>
  <c r="AGD3" i="4"/>
  <c r="AGC3" i="4"/>
  <c r="AGB3" i="4"/>
  <c r="AGA3" i="4"/>
  <c r="AFZ3" i="4"/>
  <c r="AFY3" i="4"/>
  <c r="AFX3" i="4"/>
  <c r="AFW3" i="4"/>
  <c r="AFV3" i="4"/>
  <c r="AFU3" i="4"/>
  <c r="AFT3" i="4"/>
  <c r="AFS3" i="4"/>
  <c r="AFR3" i="4"/>
  <c r="AFQ3" i="4"/>
  <c r="AFP3" i="4"/>
  <c r="AFO3" i="4"/>
  <c r="AFN3" i="4"/>
  <c r="AFM3" i="4"/>
  <c r="AFL3" i="4"/>
  <c r="AFK3" i="4"/>
  <c r="AFJ3" i="4"/>
  <c r="AFI3" i="4"/>
  <c r="AFH3" i="4"/>
  <c r="AFG3" i="4"/>
  <c r="AFF3" i="4"/>
  <c r="AFE3" i="4"/>
  <c r="AFD3" i="4"/>
  <c r="AFC3" i="4"/>
  <c r="AFB3" i="4"/>
  <c r="AFA3" i="4"/>
  <c r="AEZ3" i="4"/>
  <c r="AEY3" i="4"/>
  <c r="AEX3" i="4"/>
  <c r="AEW3" i="4"/>
  <c r="AEV3" i="4"/>
  <c r="AEU3" i="4"/>
  <c r="AET3" i="4"/>
  <c r="AES3" i="4"/>
  <c r="AER3" i="4"/>
  <c r="AEQ3" i="4"/>
  <c r="AEP3" i="4"/>
  <c r="AEO3" i="4"/>
  <c r="AEN3" i="4"/>
  <c r="AEM3" i="4"/>
  <c r="AEL3" i="4"/>
  <c r="AEK3" i="4"/>
  <c r="AEJ3" i="4"/>
  <c r="AEI3" i="4"/>
  <c r="AEH3" i="4"/>
  <c r="AEG3" i="4"/>
  <c r="AEF3" i="4"/>
  <c r="AEE3" i="4"/>
  <c r="AED3" i="4"/>
  <c r="AEC3" i="4"/>
  <c r="AEB3" i="4"/>
  <c r="AEA3" i="4"/>
  <c r="ADZ3" i="4"/>
  <c r="ADY3" i="4"/>
  <c r="ADX3" i="4"/>
  <c r="ADW3" i="4"/>
  <c r="ADV3" i="4"/>
  <c r="ADU3" i="4"/>
  <c r="ADT3" i="4"/>
  <c r="ADS3" i="4"/>
  <c r="ADR3" i="4"/>
  <c r="ADQ3" i="4"/>
  <c r="ADP3" i="4"/>
  <c r="ADO3" i="4"/>
  <c r="ADN3" i="4"/>
  <c r="ADM3" i="4"/>
  <c r="ADL3" i="4"/>
  <c r="ADK3" i="4"/>
  <c r="ADJ3" i="4"/>
  <c r="ADI3" i="4"/>
  <c r="ADH3" i="4"/>
  <c r="ADG3" i="4"/>
  <c r="ADF3" i="4"/>
  <c r="ADE3" i="4"/>
  <c r="AGK23" i="4"/>
  <c r="AGJ23" i="4"/>
  <c r="AGI23" i="4"/>
  <c r="AGH23" i="4"/>
  <c r="AGG23" i="4"/>
  <c r="AGF23" i="4"/>
  <c r="AGE23" i="4"/>
  <c r="AGD23" i="4"/>
  <c r="AGC23" i="4"/>
  <c r="AGB23" i="4"/>
  <c r="AGA23" i="4"/>
  <c r="AFZ23" i="4"/>
  <c r="AFY23" i="4"/>
  <c r="AFX23" i="4"/>
  <c r="AFW23" i="4"/>
  <c r="AFV23" i="4"/>
  <c r="AFU23" i="4"/>
  <c r="AFT23" i="4"/>
  <c r="AFS23" i="4"/>
  <c r="AFR23" i="4"/>
  <c r="AFQ23" i="4"/>
  <c r="AFP23" i="4"/>
  <c r="AFO23" i="4"/>
  <c r="AFN23" i="4"/>
  <c r="AFM23" i="4"/>
  <c r="AFL23" i="4"/>
  <c r="AFK23" i="4"/>
  <c r="AFJ23" i="4"/>
  <c r="AFI23" i="4"/>
  <c r="AFH23" i="4"/>
  <c r="AFG23" i="4"/>
  <c r="AFF23" i="4"/>
  <c r="AFE23" i="4"/>
  <c r="AFD23" i="4"/>
  <c r="AFC23" i="4"/>
  <c r="AFB23" i="4"/>
  <c r="AFA23" i="4"/>
  <c r="AEZ23" i="4"/>
  <c r="AEY23" i="4"/>
  <c r="AEX23" i="4"/>
  <c r="AEW23" i="4"/>
  <c r="AEV23" i="4"/>
  <c r="AEU23" i="4"/>
  <c r="AET23" i="4"/>
  <c r="AES23" i="4"/>
  <c r="AER23" i="4"/>
  <c r="AEQ23" i="4"/>
  <c r="AEP23" i="4"/>
  <c r="AEO23" i="4"/>
  <c r="AEN23" i="4"/>
  <c r="AEM23" i="4"/>
  <c r="AEL23" i="4"/>
  <c r="AEK23" i="4"/>
  <c r="AEJ23" i="4"/>
  <c r="AEI23" i="4"/>
  <c r="AEH23" i="4"/>
  <c r="AEG23" i="4"/>
  <c r="AEF23" i="4"/>
  <c r="AEE23" i="4"/>
  <c r="AED23" i="4"/>
  <c r="AEC23" i="4"/>
  <c r="AEB23" i="4"/>
  <c r="AEA23" i="4"/>
  <c r="ADZ23" i="4"/>
  <c r="ADY23" i="4"/>
  <c r="ADX23" i="4"/>
  <c r="ADW23" i="4"/>
  <c r="ADV23" i="4"/>
  <c r="ADU23" i="4"/>
  <c r="ADT23" i="4"/>
  <c r="ADS23" i="4"/>
  <c r="ADR23" i="4"/>
  <c r="ADQ23" i="4"/>
  <c r="ADP23" i="4"/>
  <c r="ADO23" i="4"/>
  <c r="ADN23" i="4"/>
  <c r="ADM23" i="4"/>
  <c r="ADL23" i="4"/>
  <c r="ADK23" i="4"/>
  <c r="ADJ23" i="4"/>
  <c r="ADI23" i="4"/>
  <c r="ADH23" i="4"/>
  <c r="ADG23" i="4"/>
  <c r="ADF23" i="4"/>
  <c r="ADE23" i="4"/>
  <c r="AGK38" i="4"/>
  <c r="AGJ38" i="4"/>
  <c r="AGI38" i="4"/>
  <c r="AGH38" i="4"/>
  <c r="AGG38" i="4"/>
  <c r="AGF38" i="4"/>
  <c r="AGE38" i="4"/>
  <c r="AGD38" i="4"/>
  <c r="AGC38" i="4"/>
  <c r="AGB38" i="4"/>
  <c r="AGA38" i="4"/>
  <c r="AFZ38" i="4"/>
  <c r="AFY38" i="4"/>
  <c r="AFX38" i="4"/>
  <c r="AFW38" i="4"/>
  <c r="AFV38" i="4"/>
  <c r="AFU38" i="4"/>
  <c r="AFT38" i="4"/>
  <c r="AFS38" i="4"/>
  <c r="AFR38" i="4"/>
  <c r="AFQ38" i="4"/>
  <c r="AFP38" i="4"/>
  <c r="AFO38" i="4"/>
  <c r="AFN38" i="4"/>
  <c r="AFM38" i="4"/>
  <c r="AFL38" i="4"/>
  <c r="AFK38" i="4"/>
  <c r="AFJ38" i="4"/>
  <c r="AFI38" i="4"/>
  <c r="AFH38" i="4"/>
  <c r="AFG38" i="4"/>
  <c r="AFF38" i="4"/>
  <c r="AFE38" i="4"/>
  <c r="AFD38" i="4"/>
  <c r="AFC38" i="4"/>
  <c r="AFB38" i="4"/>
  <c r="AFA38" i="4"/>
  <c r="AEZ38" i="4"/>
  <c r="AEY38" i="4"/>
  <c r="AEX38" i="4"/>
  <c r="AEW38" i="4"/>
  <c r="AEV38" i="4"/>
  <c r="AEU38" i="4"/>
  <c r="AET38" i="4"/>
  <c r="AES38" i="4"/>
  <c r="AER38" i="4"/>
  <c r="AEQ38" i="4"/>
  <c r="AEP38" i="4"/>
  <c r="AEO38" i="4"/>
  <c r="AEN38" i="4"/>
  <c r="AEM38" i="4"/>
  <c r="AEL38" i="4"/>
  <c r="AEK38" i="4"/>
  <c r="AEJ38" i="4"/>
  <c r="AEI38" i="4"/>
  <c r="AEH38" i="4"/>
  <c r="AEG38" i="4"/>
  <c r="AEF38" i="4"/>
  <c r="AEE38" i="4"/>
  <c r="AED38" i="4"/>
  <c r="AEC38" i="4"/>
  <c r="AEB38" i="4"/>
  <c r="AEA38" i="4"/>
  <c r="ADZ38" i="4"/>
  <c r="ADY38" i="4"/>
  <c r="ADX38" i="4"/>
  <c r="ADW38" i="4"/>
  <c r="ADV38" i="4"/>
  <c r="ADU38" i="4"/>
  <c r="ADT38" i="4"/>
  <c r="ADS38" i="4"/>
  <c r="ADR38" i="4"/>
  <c r="ADQ38" i="4"/>
  <c r="ADP38" i="4"/>
  <c r="ADO38" i="4"/>
  <c r="ADN38" i="4"/>
  <c r="ADM38" i="4"/>
  <c r="ADL38" i="4"/>
  <c r="ADK38" i="4"/>
  <c r="ADJ38" i="4"/>
  <c r="ADI38" i="4"/>
  <c r="ADH38" i="4"/>
  <c r="ADG38" i="4"/>
  <c r="ADF38" i="4"/>
  <c r="ADE38" i="4"/>
  <c r="AGK64" i="4"/>
  <c r="AGJ64" i="4"/>
  <c r="AGI64" i="4"/>
  <c r="AGH64" i="4"/>
  <c r="AGG64" i="4"/>
  <c r="AGF64" i="4"/>
  <c r="AGE64" i="4"/>
  <c r="AGD64" i="4"/>
  <c r="AGC64" i="4"/>
  <c r="AGB64" i="4"/>
  <c r="AGA64" i="4"/>
  <c r="AFZ64" i="4"/>
  <c r="AFY64" i="4"/>
  <c r="AFX64" i="4"/>
  <c r="AFW64" i="4"/>
  <c r="AFV64" i="4"/>
  <c r="AFU64" i="4"/>
  <c r="AFT64" i="4"/>
  <c r="AFS64" i="4"/>
  <c r="AFR64" i="4"/>
  <c r="AFQ64" i="4"/>
  <c r="AFP64" i="4"/>
  <c r="AFO64" i="4"/>
  <c r="AFN64" i="4"/>
  <c r="AFM64" i="4"/>
  <c r="AFL64" i="4"/>
  <c r="AFK64" i="4"/>
  <c r="AFJ64" i="4"/>
  <c r="AFI64" i="4"/>
  <c r="AFH64" i="4"/>
  <c r="AFG64" i="4"/>
  <c r="AFF64" i="4"/>
  <c r="AFE64" i="4"/>
  <c r="AFD64" i="4"/>
  <c r="AFC64" i="4"/>
  <c r="AFB64" i="4"/>
  <c r="AFA64" i="4"/>
  <c r="AEZ64" i="4"/>
  <c r="AEY64" i="4"/>
  <c r="AEX64" i="4"/>
  <c r="AEW64" i="4"/>
  <c r="AEV64" i="4"/>
  <c r="AEU64" i="4"/>
  <c r="AET64" i="4"/>
  <c r="AES64" i="4"/>
  <c r="AER64" i="4"/>
  <c r="AEQ64" i="4"/>
  <c r="AEP64" i="4"/>
  <c r="AEO64" i="4"/>
  <c r="AEN64" i="4"/>
  <c r="AEM64" i="4"/>
  <c r="AEL64" i="4"/>
  <c r="AEK64" i="4"/>
  <c r="AEJ64" i="4"/>
  <c r="AEI64" i="4"/>
  <c r="AEH64" i="4"/>
  <c r="AEG64" i="4"/>
  <c r="AEF64" i="4"/>
  <c r="AEE64" i="4"/>
  <c r="AED64" i="4"/>
  <c r="AEC64" i="4"/>
  <c r="AEB64" i="4"/>
  <c r="AEA64" i="4"/>
  <c r="ADZ64" i="4"/>
  <c r="ADY64" i="4"/>
  <c r="ADX64" i="4"/>
  <c r="ADW64" i="4"/>
  <c r="ADV64" i="4"/>
  <c r="ADU64" i="4"/>
  <c r="ADT64" i="4"/>
  <c r="ADS64" i="4"/>
  <c r="ADR64" i="4"/>
  <c r="ADQ64" i="4"/>
  <c r="ADP64" i="4"/>
  <c r="ADO64" i="4"/>
  <c r="ADN64" i="4"/>
  <c r="ADM64" i="4"/>
  <c r="ADL64" i="4"/>
  <c r="ADK64" i="4"/>
  <c r="ADJ64" i="4"/>
  <c r="ADI64" i="4"/>
  <c r="ADH64" i="4"/>
  <c r="ADG64" i="4"/>
  <c r="ADF64" i="4"/>
  <c r="ADE64" i="4"/>
  <c r="AGK77" i="4"/>
  <c r="AGJ77" i="4"/>
  <c r="AGI77" i="4"/>
  <c r="AGH77" i="4"/>
  <c r="AGG77" i="4"/>
  <c r="AGF77" i="4"/>
  <c r="AGE77" i="4"/>
  <c r="AGD77" i="4"/>
  <c r="AGC77" i="4"/>
  <c r="AGB77" i="4"/>
  <c r="AGA77" i="4"/>
  <c r="AFZ77" i="4"/>
  <c r="AFY77" i="4"/>
  <c r="AFX77" i="4"/>
  <c r="AFW77" i="4"/>
  <c r="AFV77" i="4"/>
  <c r="AFU77" i="4"/>
  <c r="AFT77" i="4"/>
  <c r="AFS77" i="4"/>
  <c r="AFR77" i="4"/>
  <c r="AFQ77" i="4"/>
  <c r="AFP77" i="4"/>
  <c r="AFO77" i="4"/>
  <c r="AFN77" i="4"/>
  <c r="AFM77" i="4"/>
  <c r="AFL77" i="4"/>
  <c r="AFK77" i="4"/>
  <c r="AFJ77" i="4"/>
  <c r="AFI77" i="4"/>
  <c r="AFH77" i="4"/>
  <c r="AFG77" i="4"/>
  <c r="AFF77" i="4"/>
  <c r="AFE77" i="4"/>
  <c r="AFD77" i="4"/>
  <c r="AFC77" i="4"/>
  <c r="AFB77" i="4"/>
  <c r="AFA77" i="4"/>
  <c r="AEZ77" i="4"/>
  <c r="AEY77" i="4"/>
  <c r="AEX77" i="4"/>
  <c r="AEW77" i="4"/>
  <c r="AEV77" i="4"/>
  <c r="AEU77" i="4"/>
  <c r="AET77" i="4"/>
  <c r="AES77" i="4"/>
  <c r="AER77" i="4"/>
  <c r="AEQ77" i="4"/>
  <c r="AEP77" i="4"/>
  <c r="AEO77" i="4"/>
  <c r="AEN77" i="4"/>
  <c r="AEM77" i="4"/>
  <c r="AEL77" i="4"/>
  <c r="AEK77" i="4"/>
  <c r="AEJ77" i="4"/>
  <c r="AEI77" i="4"/>
  <c r="AEH77" i="4"/>
  <c r="AEG77" i="4"/>
  <c r="AEF77" i="4"/>
  <c r="AEE77" i="4"/>
  <c r="AED77" i="4"/>
  <c r="AEC77" i="4"/>
  <c r="AEB77" i="4"/>
  <c r="AEA77" i="4"/>
  <c r="ADZ77" i="4"/>
  <c r="ADY77" i="4"/>
  <c r="ADX77" i="4"/>
  <c r="ADW77" i="4"/>
  <c r="ADV77" i="4"/>
  <c r="ADU77" i="4"/>
  <c r="ADT77" i="4"/>
  <c r="ADS77" i="4"/>
  <c r="ADR77" i="4"/>
  <c r="ADQ77" i="4"/>
  <c r="ADP77" i="4"/>
  <c r="ADO77" i="4"/>
  <c r="ADN77" i="4"/>
  <c r="ADM77" i="4"/>
  <c r="ADL77" i="4"/>
  <c r="ADK77" i="4"/>
  <c r="ADJ77" i="4"/>
  <c r="ADI77" i="4"/>
  <c r="ADH77" i="4"/>
  <c r="ADG77" i="4"/>
  <c r="ADF77" i="4"/>
  <c r="ADE77" i="4"/>
  <c r="AGK46" i="4"/>
  <c r="AGJ46" i="4"/>
  <c r="AGI46" i="4"/>
  <c r="AGH46" i="4"/>
  <c r="AGG46" i="4"/>
  <c r="AGF46" i="4"/>
  <c r="AGE46" i="4"/>
  <c r="AGD46" i="4"/>
  <c r="AGC46" i="4"/>
  <c r="AGB46" i="4"/>
  <c r="AGA46" i="4"/>
  <c r="AFZ46" i="4"/>
  <c r="AFY46" i="4"/>
  <c r="AFX46" i="4"/>
  <c r="AFW46" i="4"/>
  <c r="AFV46" i="4"/>
  <c r="AFU46" i="4"/>
  <c r="AFT46" i="4"/>
  <c r="AFS46" i="4"/>
  <c r="AFR46" i="4"/>
  <c r="AFQ46" i="4"/>
  <c r="AFP46" i="4"/>
  <c r="AFO46" i="4"/>
  <c r="AFN46" i="4"/>
  <c r="AFM46" i="4"/>
  <c r="AFL46" i="4"/>
  <c r="AFK46" i="4"/>
  <c r="AFJ46" i="4"/>
  <c r="AFI46" i="4"/>
  <c r="AFH46" i="4"/>
  <c r="AFG46" i="4"/>
  <c r="AFF46" i="4"/>
  <c r="AFE46" i="4"/>
  <c r="AFD46" i="4"/>
  <c r="AFC46" i="4"/>
  <c r="AFB46" i="4"/>
  <c r="AFA46" i="4"/>
  <c r="AEZ46" i="4"/>
  <c r="AEY46" i="4"/>
  <c r="AEX46" i="4"/>
  <c r="AEW46" i="4"/>
  <c r="AEV46" i="4"/>
  <c r="AEU46" i="4"/>
  <c r="AET46" i="4"/>
  <c r="AES46" i="4"/>
  <c r="AER46" i="4"/>
  <c r="AEQ46" i="4"/>
  <c r="AEP46" i="4"/>
  <c r="AEO46" i="4"/>
  <c r="AEN46" i="4"/>
  <c r="AEM46" i="4"/>
  <c r="AEL46" i="4"/>
  <c r="AEK46" i="4"/>
  <c r="AEJ46" i="4"/>
  <c r="AEI46" i="4"/>
  <c r="AEH46" i="4"/>
  <c r="AEG46" i="4"/>
  <c r="AEF46" i="4"/>
  <c r="AEE46" i="4"/>
  <c r="AED46" i="4"/>
  <c r="AEC46" i="4"/>
  <c r="AEB46" i="4"/>
  <c r="AEA46" i="4"/>
  <c r="ADZ46" i="4"/>
  <c r="ADY46" i="4"/>
  <c r="ADX46" i="4"/>
  <c r="ADW46" i="4"/>
  <c r="ADV46" i="4"/>
  <c r="ADU46" i="4"/>
  <c r="ADT46" i="4"/>
  <c r="ADS46" i="4"/>
  <c r="ADR46" i="4"/>
  <c r="ADQ46" i="4"/>
  <c r="ADP46" i="4"/>
  <c r="ADO46" i="4"/>
  <c r="ADN46" i="4"/>
  <c r="ADM46" i="4"/>
  <c r="ADL46" i="4"/>
  <c r="ADK46" i="4"/>
  <c r="ADJ46" i="4"/>
  <c r="ADI46" i="4"/>
  <c r="ADH46" i="4"/>
  <c r="ADG46" i="4"/>
  <c r="ADF46" i="4"/>
  <c r="ADE46" i="4"/>
  <c r="AGK102" i="4"/>
  <c r="AGJ102" i="4"/>
  <c r="AGI102" i="4"/>
  <c r="AGH102" i="4"/>
  <c r="AGG102" i="4"/>
  <c r="AGF102" i="4"/>
  <c r="AGE102" i="4"/>
  <c r="AGD102" i="4"/>
  <c r="AGC102" i="4"/>
  <c r="AGB102" i="4"/>
  <c r="AGA102" i="4"/>
  <c r="AFZ102" i="4"/>
  <c r="AFY102" i="4"/>
  <c r="AFX102" i="4"/>
  <c r="AFW102" i="4"/>
  <c r="AFV102" i="4"/>
  <c r="AFU102" i="4"/>
  <c r="AFT102" i="4"/>
  <c r="AFS102" i="4"/>
  <c r="AFR102" i="4"/>
  <c r="AFQ102" i="4"/>
  <c r="AFP102" i="4"/>
  <c r="AFO102" i="4"/>
  <c r="AFN102" i="4"/>
  <c r="AFM102" i="4"/>
  <c r="AFL102" i="4"/>
  <c r="AFK102" i="4"/>
  <c r="AFJ102" i="4"/>
  <c r="AFI102" i="4"/>
  <c r="AFH102" i="4"/>
  <c r="AFG102" i="4"/>
  <c r="AFF102" i="4"/>
  <c r="AFE102" i="4"/>
  <c r="AFD102" i="4"/>
  <c r="AFC102" i="4"/>
  <c r="AFB102" i="4"/>
  <c r="AFA102" i="4"/>
  <c r="AEZ102" i="4"/>
  <c r="AEY102" i="4"/>
  <c r="AEX102" i="4"/>
  <c r="AEW102" i="4"/>
  <c r="AEV102" i="4"/>
  <c r="AEU102" i="4"/>
  <c r="AET102" i="4"/>
  <c r="AES102" i="4"/>
  <c r="AER102" i="4"/>
  <c r="AEQ102" i="4"/>
  <c r="AEP102" i="4"/>
  <c r="AEO102" i="4"/>
  <c r="AEN102" i="4"/>
  <c r="AEM102" i="4"/>
  <c r="AEL102" i="4"/>
  <c r="AEK102" i="4"/>
  <c r="AEJ102" i="4"/>
  <c r="AEI102" i="4"/>
  <c r="AEH102" i="4"/>
  <c r="AEG102" i="4"/>
  <c r="AEF102" i="4"/>
  <c r="AEE102" i="4"/>
  <c r="AED102" i="4"/>
  <c r="AEC102" i="4"/>
  <c r="AEB102" i="4"/>
  <c r="AEA102" i="4"/>
  <c r="ADZ102" i="4"/>
  <c r="ADY102" i="4"/>
  <c r="ADX102" i="4"/>
  <c r="ADW102" i="4"/>
  <c r="ADV102" i="4"/>
  <c r="ADU102" i="4"/>
  <c r="ADT102" i="4"/>
  <c r="ADS102" i="4"/>
  <c r="ADR102" i="4"/>
  <c r="ADQ102" i="4"/>
  <c r="ADP102" i="4"/>
  <c r="ADO102" i="4"/>
  <c r="ADN102" i="4"/>
  <c r="ADM102" i="4"/>
  <c r="ADL102" i="4"/>
  <c r="ADK102" i="4"/>
  <c r="ADJ102" i="4"/>
  <c r="ADI102" i="4"/>
  <c r="ADH102" i="4"/>
  <c r="ADG102" i="4"/>
  <c r="ADF102" i="4"/>
  <c r="ADE102" i="4"/>
  <c r="AGK160" i="4"/>
  <c r="AGJ160" i="4"/>
  <c r="AGI160" i="4"/>
  <c r="AGH160" i="4"/>
  <c r="AGG160" i="4"/>
  <c r="AGF160" i="4"/>
  <c r="AGE160" i="4"/>
  <c r="AGD160" i="4"/>
  <c r="AGC160" i="4"/>
  <c r="AGB160" i="4"/>
  <c r="AGA160" i="4"/>
  <c r="AFZ160" i="4"/>
  <c r="AFY160" i="4"/>
  <c r="AFX160" i="4"/>
  <c r="AFW160" i="4"/>
  <c r="AFV160" i="4"/>
  <c r="AFU160" i="4"/>
  <c r="AFT160" i="4"/>
  <c r="AFS160" i="4"/>
  <c r="AFR160" i="4"/>
  <c r="AFQ160" i="4"/>
  <c r="AFP160" i="4"/>
  <c r="AFO160" i="4"/>
  <c r="AFN160" i="4"/>
  <c r="AFM160" i="4"/>
  <c r="AFL160" i="4"/>
  <c r="AFK160" i="4"/>
  <c r="AFJ160" i="4"/>
  <c r="AFI160" i="4"/>
  <c r="AFH160" i="4"/>
  <c r="AFG160" i="4"/>
  <c r="AFF160" i="4"/>
  <c r="AFE160" i="4"/>
  <c r="AFD160" i="4"/>
  <c r="AFC160" i="4"/>
  <c r="AFB160" i="4"/>
  <c r="AFA160" i="4"/>
  <c r="AEZ160" i="4"/>
  <c r="AEY160" i="4"/>
  <c r="AEX160" i="4"/>
  <c r="AEW160" i="4"/>
  <c r="AEV160" i="4"/>
  <c r="AEU160" i="4"/>
  <c r="AET160" i="4"/>
  <c r="AES160" i="4"/>
  <c r="AER160" i="4"/>
  <c r="AEQ160" i="4"/>
  <c r="AEP160" i="4"/>
  <c r="AEO160" i="4"/>
  <c r="AEN160" i="4"/>
  <c r="AEM160" i="4"/>
  <c r="AEL160" i="4"/>
  <c r="AEK160" i="4"/>
  <c r="AEJ160" i="4"/>
  <c r="AEI160" i="4"/>
  <c r="AEH160" i="4"/>
  <c r="AEG160" i="4"/>
  <c r="AEF160" i="4"/>
  <c r="AEE160" i="4"/>
  <c r="AED160" i="4"/>
  <c r="AEC160" i="4"/>
  <c r="AEB160" i="4"/>
  <c r="AEA160" i="4"/>
  <c r="ADZ160" i="4"/>
  <c r="ADY160" i="4"/>
  <c r="ADX160" i="4"/>
  <c r="ADW160" i="4"/>
  <c r="ADV160" i="4"/>
  <c r="ADU160" i="4"/>
  <c r="ADT160" i="4"/>
  <c r="ADS160" i="4"/>
  <c r="ADR160" i="4"/>
  <c r="ADQ160" i="4"/>
  <c r="ADP160" i="4"/>
  <c r="ADO160" i="4"/>
  <c r="ADN160" i="4"/>
  <c r="ADM160" i="4"/>
  <c r="ADL160" i="4"/>
  <c r="ADK160" i="4"/>
  <c r="ADJ160" i="4"/>
  <c r="ADI160" i="4"/>
  <c r="ADH160" i="4"/>
  <c r="ADG160" i="4"/>
  <c r="ADF160" i="4"/>
  <c r="ADE160" i="4"/>
  <c r="AGK132" i="4"/>
  <c r="AGJ132" i="4"/>
  <c r="AGI132" i="4"/>
  <c r="AGH132" i="4"/>
  <c r="AGG132" i="4"/>
  <c r="AGF132" i="4"/>
  <c r="AGE132" i="4"/>
  <c r="AGD132" i="4"/>
  <c r="AGC132" i="4"/>
  <c r="AGB132" i="4"/>
  <c r="AGA132" i="4"/>
  <c r="AFZ132" i="4"/>
  <c r="AFY132" i="4"/>
  <c r="AFX132" i="4"/>
  <c r="AFW132" i="4"/>
  <c r="AFV132" i="4"/>
  <c r="AFU132" i="4"/>
  <c r="AFT132" i="4"/>
  <c r="AFS132" i="4"/>
  <c r="AFR132" i="4"/>
  <c r="AFQ132" i="4"/>
  <c r="AFP132" i="4"/>
  <c r="AFO132" i="4"/>
  <c r="AFN132" i="4"/>
  <c r="AFM132" i="4"/>
  <c r="AFL132" i="4"/>
  <c r="AFK132" i="4"/>
  <c r="AFJ132" i="4"/>
  <c r="AFI132" i="4"/>
  <c r="AFH132" i="4"/>
  <c r="AFG132" i="4"/>
  <c r="AFF132" i="4"/>
  <c r="AFE132" i="4"/>
  <c r="AFD132" i="4"/>
  <c r="AFC132" i="4"/>
  <c r="AFB132" i="4"/>
  <c r="AFA132" i="4"/>
  <c r="AEZ132" i="4"/>
  <c r="AEY132" i="4"/>
  <c r="AEX132" i="4"/>
  <c r="AEW132" i="4"/>
  <c r="AEV132" i="4"/>
  <c r="AEU132" i="4"/>
  <c r="AET132" i="4"/>
  <c r="AES132" i="4"/>
  <c r="AER132" i="4"/>
  <c r="AEQ132" i="4"/>
  <c r="AEP132" i="4"/>
  <c r="AEO132" i="4"/>
  <c r="AEN132" i="4"/>
  <c r="AEM132" i="4"/>
  <c r="AEL132" i="4"/>
  <c r="AEK132" i="4"/>
  <c r="AEJ132" i="4"/>
  <c r="AEI132" i="4"/>
  <c r="AEH132" i="4"/>
  <c r="AEG132" i="4"/>
  <c r="AEF132" i="4"/>
  <c r="AEE132" i="4"/>
  <c r="AED132" i="4"/>
  <c r="AEC132" i="4"/>
  <c r="AEB132" i="4"/>
  <c r="AEA132" i="4"/>
  <c r="ADZ132" i="4"/>
  <c r="ADY132" i="4"/>
  <c r="ADX132" i="4"/>
  <c r="ADW132" i="4"/>
  <c r="ADV132" i="4"/>
  <c r="ADU132" i="4"/>
  <c r="ADT132" i="4"/>
  <c r="ADS132" i="4"/>
  <c r="ADR132" i="4"/>
  <c r="ADQ132" i="4"/>
  <c r="ADP132" i="4"/>
  <c r="ADO132" i="4"/>
  <c r="ADN132" i="4"/>
  <c r="ADM132" i="4"/>
  <c r="ADL132" i="4"/>
  <c r="ADK132" i="4"/>
  <c r="ADJ132" i="4"/>
  <c r="ADI132" i="4"/>
  <c r="ADH132" i="4"/>
  <c r="ADG132" i="4"/>
  <c r="ADF132" i="4"/>
  <c r="ADE132" i="4"/>
  <c r="AGK27" i="4"/>
  <c r="AGJ27" i="4"/>
  <c r="AGI27" i="4"/>
  <c r="AGH27" i="4"/>
  <c r="AGG27" i="4"/>
  <c r="AGF27" i="4"/>
  <c r="AGE27" i="4"/>
  <c r="AGD27" i="4"/>
  <c r="AGC27" i="4"/>
  <c r="AGB27" i="4"/>
  <c r="AGA27" i="4"/>
  <c r="AFZ27" i="4"/>
  <c r="AFY27" i="4"/>
  <c r="AFX27" i="4"/>
  <c r="AFW27" i="4"/>
  <c r="AFV27" i="4"/>
  <c r="AFU27" i="4"/>
  <c r="AFT27" i="4"/>
  <c r="AFS27" i="4"/>
  <c r="AFR27" i="4"/>
  <c r="AFQ27" i="4"/>
  <c r="AFP27" i="4"/>
  <c r="AFO27" i="4"/>
  <c r="AFN27" i="4"/>
  <c r="AFM27" i="4"/>
  <c r="AFL27" i="4"/>
  <c r="AFK27" i="4"/>
  <c r="AFJ27" i="4"/>
  <c r="AFI27" i="4"/>
  <c r="AFH27" i="4"/>
  <c r="AFG27" i="4"/>
  <c r="AFF27" i="4"/>
  <c r="AFE27" i="4"/>
  <c r="AFD27" i="4"/>
  <c r="AFC27" i="4"/>
  <c r="AFB27" i="4"/>
  <c r="AFA27" i="4"/>
  <c r="AEZ27" i="4"/>
  <c r="AEY27" i="4"/>
  <c r="AEX27" i="4"/>
  <c r="AEW27" i="4"/>
  <c r="AEV27" i="4"/>
  <c r="AEU27" i="4"/>
  <c r="AET27" i="4"/>
  <c r="AES27" i="4"/>
  <c r="AER27" i="4"/>
  <c r="AEQ27" i="4"/>
  <c r="AEP27" i="4"/>
  <c r="AEO27" i="4"/>
  <c r="AEN27" i="4"/>
  <c r="AEM27" i="4"/>
  <c r="AEL27" i="4"/>
  <c r="AEK27" i="4"/>
  <c r="AEJ27" i="4"/>
  <c r="AEI27" i="4"/>
  <c r="AEH27" i="4"/>
  <c r="AEG27" i="4"/>
  <c r="AEF27" i="4"/>
  <c r="AEE27" i="4"/>
  <c r="AED27" i="4"/>
  <c r="AEC27" i="4"/>
  <c r="AEB27" i="4"/>
  <c r="AEA27" i="4"/>
  <c r="ADZ27" i="4"/>
  <c r="ADY27" i="4"/>
  <c r="ADX27" i="4"/>
  <c r="ADW27" i="4"/>
  <c r="ADV27" i="4"/>
  <c r="ADU27" i="4"/>
  <c r="ADT27" i="4"/>
  <c r="ADS27" i="4"/>
  <c r="ADR27" i="4"/>
  <c r="ADQ27" i="4"/>
  <c r="ADP27" i="4"/>
  <c r="ADO27" i="4"/>
  <c r="ADN27" i="4"/>
  <c r="ADM27" i="4"/>
  <c r="ADL27" i="4"/>
  <c r="ADK27" i="4"/>
  <c r="ADJ27" i="4"/>
  <c r="ADI27" i="4"/>
  <c r="ADH27" i="4"/>
  <c r="ADG27" i="4"/>
  <c r="ADF27" i="4"/>
  <c r="ADE27" i="4"/>
  <c r="AGK28" i="4"/>
  <c r="AGJ28" i="4"/>
  <c r="AGI28" i="4"/>
  <c r="AGH28" i="4"/>
  <c r="AGG28" i="4"/>
  <c r="AGF28" i="4"/>
  <c r="AGE28" i="4"/>
  <c r="AGD28" i="4"/>
  <c r="AGC28" i="4"/>
  <c r="AGB28" i="4"/>
  <c r="AGA28" i="4"/>
  <c r="AFZ28" i="4"/>
  <c r="AFY28" i="4"/>
  <c r="AFX28" i="4"/>
  <c r="AFW28" i="4"/>
  <c r="AFV28" i="4"/>
  <c r="AFU28" i="4"/>
  <c r="AFT28" i="4"/>
  <c r="AFS28" i="4"/>
  <c r="AFR28" i="4"/>
  <c r="AFQ28" i="4"/>
  <c r="AFP28" i="4"/>
  <c r="AFO28" i="4"/>
  <c r="AFN28" i="4"/>
  <c r="AFM28" i="4"/>
  <c r="AFL28" i="4"/>
  <c r="AFK28" i="4"/>
  <c r="AFJ28" i="4"/>
  <c r="AFI28" i="4"/>
  <c r="AFH28" i="4"/>
  <c r="AFG28" i="4"/>
  <c r="AFF28" i="4"/>
  <c r="AFE28" i="4"/>
  <c r="AFD28" i="4"/>
  <c r="AFC28" i="4"/>
  <c r="AFB28" i="4"/>
  <c r="AFA28" i="4"/>
  <c r="AEZ28" i="4"/>
  <c r="AEY28" i="4"/>
  <c r="AEX28" i="4"/>
  <c r="AEW28" i="4"/>
  <c r="AEV28" i="4"/>
  <c r="AEU28" i="4"/>
  <c r="AET28" i="4"/>
  <c r="AES28" i="4"/>
  <c r="AER28" i="4"/>
  <c r="AEQ28" i="4"/>
  <c r="AEP28" i="4"/>
  <c r="AEO28" i="4"/>
  <c r="AEN28" i="4"/>
  <c r="AEM28" i="4"/>
  <c r="AEL28" i="4"/>
  <c r="AEK28" i="4"/>
  <c r="AEJ28" i="4"/>
  <c r="AEI28" i="4"/>
  <c r="AEH28" i="4"/>
  <c r="AEG28" i="4"/>
  <c r="AEF28" i="4"/>
  <c r="AEE28" i="4"/>
  <c r="AED28" i="4"/>
  <c r="AEC28" i="4"/>
  <c r="AEB28" i="4"/>
  <c r="AEA28" i="4"/>
  <c r="ADZ28" i="4"/>
  <c r="ADY28" i="4"/>
  <c r="ADX28" i="4"/>
  <c r="ADW28" i="4"/>
  <c r="ADV28" i="4"/>
  <c r="ADU28" i="4"/>
  <c r="ADT28" i="4"/>
  <c r="ADS28" i="4"/>
  <c r="ADR28" i="4"/>
  <c r="ADQ28" i="4"/>
  <c r="ADP28" i="4"/>
  <c r="ADO28" i="4"/>
  <c r="ADN28" i="4"/>
  <c r="ADM28" i="4"/>
  <c r="ADL28" i="4"/>
  <c r="ADK28" i="4"/>
  <c r="ADJ28" i="4"/>
  <c r="ADI28" i="4"/>
  <c r="ADH28" i="4"/>
  <c r="ADG28" i="4"/>
  <c r="ADF28" i="4"/>
  <c r="ADE28" i="4"/>
  <c r="AGK86" i="4"/>
  <c r="AGJ86" i="4"/>
  <c r="AGI86" i="4"/>
  <c r="AGH86" i="4"/>
  <c r="AGG86" i="4"/>
  <c r="AGF86" i="4"/>
  <c r="AGE86" i="4"/>
  <c r="AGD86" i="4"/>
  <c r="AGC86" i="4"/>
  <c r="AGB86" i="4"/>
  <c r="AGA86" i="4"/>
  <c r="AFZ86" i="4"/>
  <c r="AFY86" i="4"/>
  <c r="AFX86" i="4"/>
  <c r="AFW86" i="4"/>
  <c r="AFV86" i="4"/>
  <c r="AFU86" i="4"/>
  <c r="AFT86" i="4"/>
  <c r="AFS86" i="4"/>
  <c r="AFR86" i="4"/>
  <c r="AFQ86" i="4"/>
  <c r="AFP86" i="4"/>
  <c r="AFO86" i="4"/>
  <c r="AFN86" i="4"/>
  <c r="AFM86" i="4"/>
  <c r="AFL86" i="4"/>
  <c r="AFK86" i="4"/>
  <c r="AFJ86" i="4"/>
  <c r="AFI86" i="4"/>
  <c r="AFH86" i="4"/>
  <c r="AFG86" i="4"/>
  <c r="AFF86" i="4"/>
  <c r="AFE86" i="4"/>
  <c r="AFD86" i="4"/>
  <c r="AFC86" i="4"/>
  <c r="AFB86" i="4"/>
  <c r="AFA86" i="4"/>
  <c r="AEZ86" i="4"/>
  <c r="AEY86" i="4"/>
  <c r="AEX86" i="4"/>
  <c r="AEW86" i="4"/>
  <c r="AEV86" i="4"/>
  <c r="AEU86" i="4"/>
  <c r="AET86" i="4"/>
  <c r="AES86" i="4"/>
  <c r="AER86" i="4"/>
  <c r="AEQ86" i="4"/>
  <c r="AEP86" i="4"/>
  <c r="AEO86" i="4"/>
  <c r="AEN86" i="4"/>
  <c r="AEM86" i="4"/>
  <c r="AEL86" i="4"/>
  <c r="AEK86" i="4"/>
  <c r="AEJ86" i="4"/>
  <c r="AEI86" i="4"/>
  <c r="AEH86" i="4"/>
  <c r="AEG86" i="4"/>
  <c r="AEF86" i="4"/>
  <c r="AEE86" i="4"/>
  <c r="AED86" i="4"/>
  <c r="AEC86" i="4"/>
  <c r="AEB86" i="4"/>
  <c r="AEA86" i="4"/>
  <c r="ADZ86" i="4"/>
  <c r="ADY86" i="4"/>
  <c r="ADX86" i="4"/>
  <c r="ADW86" i="4"/>
  <c r="ADV86" i="4"/>
  <c r="ADU86" i="4"/>
  <c r="ADT86" i="4"/>
  <c r="ADS86" i="4"/>
  <c r="ADR86" i="4"/>
  <c r="ADQ86" i="4"/>
  <c r="ADP86" i="4"/>
  <c r="ADO86" i="4"/>
  <c r="ADN86" i="4"/>
  <c r="ADM86" i="4"/>
  <c r="ADL86" i="4"/>
  <c r="ADK86" i="4"/>
  <c r="ADJ86" i="4"/>
  <c r="ADI86" i="4"/>
  <c r="ADH86" i="4"/>
  <c r="ADG86" i="4"/>
  <c r="ADF86" i="4"/>
  <c r="ADE86" i="4"/>
  <c r="AGK109" i="4"/>
  <c r="AGJ109" i="4"/>
  <c r="AGI109" i="4"/>
  <c r="AGH109" i="4"/>
  <c r="AGG109" i="4"/>
  <c r="AGF109" i="4"/>
  <c r="AGE109" i="4"/>
  <c r="AGD109" i="4"/>
  <c r="AGC109" i="4"/>
  <c r="AGB109" i="4"/>
  <c r="AGA109" i="4"/>
  <c r="AFZ109" i="4"/>
  <c r="AFY109" i="4"/>
  <c r="AFX109" i="4"/>
  <c r="AFW109" i="4"/>
  <c r="AFV109" i="4"/>
  <c r="AFU109" i="4"/>
  <c r="AFT109" i="4"/>
  <c r="AFS109" i="4"/>
  <c r="AFR109" i="4"/>
  <c r="AFQ109" i="4"/>
  <c r="AFP109" i="4"/>
  <c r="AFO109" i="4"/>
  <c r="AFN109" i="4"/>
  <c r="AFM109" i="4"/>
  <c r="AFL109" i="4"/>
  <c r="AFK109" i="4"/>
  <c r="AFJ109" i="4"/>
  <c r="AFI109" i="4"/>
  <c r="AFH109" i="4"/>
  <c r="AFG109" i="4"/>
  <c r="AFF109" i="4"/>
  <c r="AFE109" i="4"/>
  <c r="AFD109" i="4"/>
  <c r="AFC109" i="4"/>
  <c r="AFB109" i="4"/>
  <c r="AFA109" i="4"/>
  <c r="AEZ109" i="4"/>
  <c r="AEY109" i="4"/>
  <c r="AEX109" i="4"/>
  <c r="AEW109" i="4"/>
  <c r="AEV109" i="4"/>
  <c r="AEU109" i="4"/>
  <c r="AET109" i="4"/>
  <c r="AES109" i="4"/>
  <c r="AER109" i="4"/>
  <c r="AEQ109" i="4"/>
  <c r="AEP109" i="4"/>
  <c r="AEO109" i="4"/>
  <c r="AEN109" i="4"/>
  <c r="AEM109" i="4"/>
  <c r="AEL109" i="4"/>
  <c r="AEK109" i="4"/>
  <c r="AEJ109" i="4"/>
  <c r="AEI109" i="4"/>
  <c r="AEH109" i="4"/>
  <c r="AEG109" i="4"/>
  <c r="AEF109" i="4"/>
  <c r="AEE109" i="4"/>
  <c r="AED109" i="4"/>
  <c r="AEC109" i="4"/>
  <c r="AEB109" i="4"/>
  <c r="AEA109" i="4"/>
  <c r="ADZ109" i="4"/>
  <c r="ADY109" i="4"/>
  <c r="ADX109" i="4"/>
  <c r="ADW109" i="4"/>
  <c r="ADV109" i="4"/>
  <c r="ADU109" i="4"/>
  <c r="ADT109" i="4"/>
  <c r="ADS109" i="4"/>
  <c r="ADR109" i="4"/>
  <c r="ADQ109" i="4"/>
  <c r="ADP109" i="4"/>
  <c r="ADO109" i="4"/>
  <c r="ADN109" i="4"/>
  <c r="ADM109" i="4"/>
  <c r="ADL109" i="4"/>
  <c r="ADK109" i="4"/>
  <c r="ADJ109" i="4"/>
  <c r="ADI109" i="4"/>
  <c r="ADH109" i="4"/>
  <c r="ADG109" i="4"/>
  <c r="ADF109" i="4"/>
  <c r="ADE109" i="4"/>
  <c r="AGK17" i="4"/>
  <c r="AGJ17" i="4"/>
  <c r="AGI17" i="4"/>
  <c r="AGH17" i="4"/>
  <c r="AGG17" i="4"/>
  <c r="AGF17" i="4"/>
  <c r="AGE17" i="4"/>
  <c r="AGD17" i="4"/>
  <c r="AGC17" i="4"/>
  <c r="AGB17" i="4"/>
  <c r="AGA17" i="4"/>
  <c r="AFZ17" i="4"/>
  <c r="AFY17" i="4"/>
  <c r="AFX17" i="4"/>
  <c r="AFW17" i="4"/>
  <c r="AFV17" i="4"/>
  <c r="AFU17" i="4"/>
  <c r="AFT17" i="4"/>
  <c r="AFS17" i="4"/>
  <c r="AFR17" i="4"/>
  <c r="AFQ17" i="4"/>
  <c r="AFP17" i="4"/>
  <c r="AFO17" i="4"/>
  <c r="AFN17" i="4"/>
  <c r="AFM17" i="4"/>
  <c r="AFL17" i="4"/>
  <c r="AFK17" i="4"/>
  <c r="AFJ17" i="4"/>
  <c r="AFI17" i="4"/>
  <c r="AFH17" i="4"/>
  <c r="AFG17" i="4"/>
  <c r="AFF17" i="4"/>
  <c r="AFE17" i="4"/>
  <c r="AFD17" i="4"/>
  <c r="AFC17" i="4"/>
  <c r="AFB17" i="4"/>
  <c r="AFA17" i="4"/>
  <c r="AEZ17" i="4"/>
  <c r="AEY17" i="4"/>
  <c r="AEX17" i="4"/>
  <c r="AEW17" i="4"/>
  <c r="AEV17" i="4"/>
  <c r="AEU17" i="4"/>
  <c r="AET17" i="4"/>
  <c r="AES17" i="4"/>
  <c r="AER17" i="4"/>
  <c r="AEQ17" i="4"/>
  <c r="AEP17" i="4"/>
  <c r="AEO17" i="4"/>
  <c r="AEN17" i="4"/>
  <c r="AEM17" i="4"/>
  <c r="AEL17" i="4"/>
  <c r="AEK17" i="4"/>
  <c r="AEJ17" i="4"/>
  <c r="AEI17" i="4"/>
  <c r="AEH17" i="4"/>
  <c r="AEG17" i="4"/>
  <c r="AEF17" i="4"/>
  <c r="AEE17" i="4"/>
  <c r="AED17" i="4"/>
  <c r="AEC17" i="4"/>
  <c r="AEB17" i="4"/>
  <c r="AEA17" i="4"/>
  <c r="ADZ17" i="4"/>
  <c r="ADY17" i="4"/>
  <c r="ADX17" i="4"/>
  <c r="ADW17" i="4"/>
  <c r="ADV17" i="4"/>
  <c r="ADU17" i="4"/>
  <c r="ADT17" i="4"/>
  <c r="ADS17" i="4"/>
  <c r="ADR17" i="4"/>
  <c r="ADQ17" i="4"/>
  <c r="ADP17" i="4"/>
  <c r="ADO17" i="4"/>
  <c r="ADN17" i="4"/>
  <c r="ADM17" i="4"/>
  <c r="ADL17" i="4"/>
  <c r="ADK17" i="4"/>
  <c r="ADJ17" i="4"/>
  <c r="ADI17" i="4"/>
  <c r="ADH17" i="4"/>
  <c r="ADG17" i="4"/>
  <c r="ADF17" i="4"/>
  <c r="ADE17" i="4"/>
  <c r="AGK45" i="4"/>
  <c r="AGJ45" i="4"/>
  <c r="AGI45" i="4"/>
  <c r="AGH45" i="4"/>
  <c r="AGG45" i="4"/>
  <c r="AGF45" i="4"/>
  <c r="AGE45" i="4"/>
  <c r="AGD45" i="4"/>
  <c r="AGC45" i="4"/>
  <c r="AGB45" i="4"/>
  <c r="AGA45" i="4"/>
  <c r="AFZ45" i="4"/>
  <c r="AFY45" i="4"/>
  <c r="AFX45" i="4"/>
  <c r="AFW45" i="4"/>
  <c r="AFV45" i="4"/>
  <c r="AFU45" i="4"/>
  <c r="AFT45" i="4"/>
  <c r="AFS45" i="4"/>
  <c r="AFR45" i="4"/>
  <c r="AFQ45" i="4"/>
  <c r="AFP45" i="4"/>
  <c r="AFO45" i="4"/>
  <c r="AFN45" i="4"/>
  <c r="AFM45" i="4"/>
  <c r="AFL45" i="4"/>
  <c r="AFK45" i="4"/>
  <c r="AFJ45" i="4"/>
  <c r="AFI45" i="4"/>
  <c r="AFH45" i="4"/>
  <c r="AFG45" i="4"/>
  <c r="AFF45" i="4"/>
  <c r="AFE45" i="4"/>
  <c r="AFD45" i="4"/>
  <c r="AFC45" i="4"/>
  <c r="AFB45" i="4"/>
  <c r="AFA45" i="4"/>
  <c r="AEZ45" i="4"/>
  <c r="AEY45" i="4"/>
  <c r="AEX45" i="4"/>
  <c r="AEW45" i="4"/>
  <c r="AEV45" i="4"/>
  <c r="AEU45" i="4"/>
  <c r="AET45" i="4"/>
  <c r="AES45" i="4"/>
  <c r="AER45" i="4"/>
  <c r="AEQ45" i="4"/>
  <c r="AEP45" i="4"/>
  <c r="AEO45" i="4"/>
  <c r="AEN45" i="4"/>
  <c r="AEM45" i="4"/>
  <c r="AEL45" i="4"/>
  <c r="AEK45" i="4"/>
  <c r="AEJ45" i="4"/>
  <c r="AEI45" i="4"/>
  <c r="AEH45" i="4"/>
  <c r="AEG45" i="4"/>
  <c r="AEF45" i="4"/>
  <c r="AEE45" i="4"/>
  <c r="AED45" i="4"/>
  <c r="AEC45" i="4"/>
  <c r="AEB45" i="4"/>
  <c r="AEA45" i="4"/>
  <c r="ADZ45" i="4"/>
  <c r="ADY45" i="4"/>
  <c r="ADX45" i="4"/>
  <c r="ADW45" i="4"/>
  <c r="ADV45" i="4"/>
  <c r="ADU45" i="4"/>
  <c r="ADT45" i="4"/>
  <c r="ADS45" i="4"/>
  <c r="ADR45" i="4"/>
  <c r="ADQ45" i="4"/>
  <c r="ADP45" i="4"/>
  <c r="ADO45" i="4"/>
  <c r="ADN45" i="4"/>
  <c r="ADM45" i="4"/>
  <c r="ADL45" i="4"/>
  <c r="ADK45" i="4"/>
  <c r="ADJ45" i="4"/>
  <c r="ADI45" i="4"/>
  <c r="ADH45" i="4"/>
  <c r="ADG45" i="4"/>
  <c r="ADF45" i="4"/>
  <c r="ADE45" i="4"/>
  <c r="AGK40" i="4"/>
  <c r="AGJ40" i="4"/>
  <c r="AGI40" i="4"/>
  <c r="AGH40" i="4"/>
  <c r="AGG40" i="4"/>
  <c r="AGF40" i="4"/>
  <c r="AGE40" i="4"/>
  <c r="AGD40" i="4"/>
  <c r="AGC40" i="4"/>
  <c r="AGB40" i="4"/>
  <c r="AGA40" i="4"/>
  <c r="AFZ40" i="4"/>
  <c r="AFY40" i="4"/>
  <c r="AFX40" i="4"/>
  <c r="AFW40" i="4"/>
  <c r="AFV40" i="4"/>
  <c r="AFU40" i="4"/>
  <c r="AFT40" i="4"/>
  <c r="AFS40" i="4"/>
  <c r="AFR40" i="4"/>
  <c r="AFQ40" i="4"/>
  <c r="AFP40" i="4"/>
  <c r="AFO40" i="4"/>
  <c r="AFN40" i="4"/>
  <c r="AFM40" i="4"/>
  <c r="AFL40" i="4"/>
  <c r="AFK40" i="4"/>
  <c r="AFJ40" i="4"/>
  <c r="AFI40" i="4"/>
  <c r="AFH40" i="4"/>
  <c r="AFG40" i="4"/>
  <c r="AFF40" i="4"/>
  <c r="AFE40" i="4"/>
  <c r="AFD40" i="4"/>
  <c r="AFC40" i="4"/>
  <c r="AFB40" i="4"/>
  <c r="AFA40" i="4"/>
  <c r="AEZ40" i="4"/>
  <c r="AEY40" i="4"/>
  <c r="AEX40" i="4"/>
  <c r="AEW40" i="4"/>
  <c r="AEV40" i="4"/>
  <c r="AEU40" i="4"/>
  <c r="AET40" i="4"/>
  <c r="AES40" i="4"/>
  <c r="AER40" i="4"/>
  <c r="AEQ40" i="4"/>
  <c r="AEP40" i="4"/>
  <c r="AEO40" i="4"/>
  <c r="AEN40" i="4"/>
  <c r="AEM40" i="4"/>
  <c r="AEL40" i="4"/>
  <c r="AEK40" i="4"/>
  <c r="AEJ40" i="4"/>
  <c r="AEI40" i="4"/>
  <c r="AEH40" i="4"/>
  <c r="AEG40" i="4"/>
  <c r="AEF40" i="4"/>
  <c r="AEE40" i="4"/>
  <c r="AED40" i="4"/>
  <c r="AEC40" i="4"/>
  <c r="AEB40" i="4"/>
  <c r="AEA40" i="4"/>
  <c r="ADZ40" i="4"/>
  <c r="ADY40" i="4"/>
  <c r="ADX40" i="4"/>
  <c r="ADW40" i="4"/>
  <c r="ADV40" i="4"/>
  <c r="ADU40" i="4"/>
  <c r="ADT40" i="4"/>
  <c r="ADS40" i="4"/>
  <c r="ADR40" i="4"/>
  <c r="ADQ40" i="4"/>
  <c r="ADP40" i="4"/>
  <c r="ADO40" i="4"/>
  <c r="ADN40" i="4"/>
  <c r="ADM40" i="4"/>
  <c r="ADL40" i="4"/>
  <c r="ADK40" i="4"/>
  <c r="ADJ40" i="4"/>
  <c r="ADI40" i="4"/>
  <c r="ADH40" i="4"/>
  <c r="ADG40" i="4"/>
  <c r="ADF40" i="4"/>
  <c r="ADE40" i="4"/>
  <c r="AGK34" i="4"/>
  <c r="AGJ34" i="4"/>
  <c r="AGI34" i="4"/>
  <c r="AGH34" i="4"/>
  <c r="AGG34" i="4"/>
  <c r="AGF34" i="4"/>
  <c r="AGE34" i="4"/>
  <c r="AGD34" i="4"/>
  <c r="AGC34" i="4"/>
  <c r="AGB34" i="4"/>
  <c r="AGA34" i="4"/>
  <c r="AFZ34" i="4"/>
  <c r="AFY34" i="4"/>
  <c r="AFX34" i="4"/>
  <c r="AFW34" i="4"/>
  <c r="AFV34" i="4"/>
  <c r="AFU34" i="4"/>
  <c r="AFT34" i="4"/>
  <c r="AFS34" i="4"/>
  <c r="AFR34" i="4"/>
  <c r="AFQ34" i="4"/>
  <c r="AFP34" i="4"/>
  <c r="AFO34" i="4"/>
  <c r="AFN34" i="4"/>
  <c r="AFM34" i="4"/>
  <c r="AFL34" i="4"/>
  <c r="AFK34" i="4"/>
  <c r="AFJ34" i="4"/>
  <c r="AFI34" i="4"/>
  <c r="AFH34" i="4"/>
  <c r="AFG34" i="4"/>
  <c r="AFF34" i="4"/>
  <c r="AFE34" i="4"/>
  <c r="AFD34" i="4"/>
  <c r="AFC34" i="4"/>
  <c r="AFB34" i="4"/>
  <c r="AFA34" i="4"/>
  <c r="AEZ34" i="4"/>
  <c r="AEY34" i="4"/>
  <c r="AEX34" i="4"/>
  <c r="AEW34" i="4"/>
  <c r="AEV34" i="4"/>
  <c r="AEU34" i="4"/>
  <c r="AET34" i="4"/>
  <c r="AES34" i="4"/>
  <c r="AER34" i="4"/>
  <c r="AEQ34" i="4"/>
  <c r="AEP34" i="4"/>
  <c r="AEO34" i="4"/>
  <c r="AEN34" i="4"/>
  <c r="AEM34" i="4"/>
  <c r="AEL34" i="4"/>
  <c r="AEK34" i="4"/>
  <c r="AEJ34" i="4"/>
  <c r="AEI34" i="4"/>
  <c r="AEH34" i="4"/>
  <c r="AEG34" i="4"/>
  <c r="AEF34" i="4"/>
  <c r="AEE34" i="4"/>
  <c r="AED34" i="4"/>
  <c r="AEC34" i="4"/>
  <c r="AEB34" i="4"/>
  <c r="AEA34" i="4"/>
  <c r="ADZ34" i="4"/>
  <c r="ADY34" i="4"/>
  <c r="ADX34" i="4"/>
  <c r="ADW34" i="4"/>
  <c r="ADV34" i="4"/>
  <c r="ADU34" i="4"/>
  <c r="ADT34" i="4"/>
  <c r="ADS34" i="4"/>
  <c r="ADR34" i="4"/>
  <c r="ADQ34" i="4"/>
  <c r="ADP34" i="4"/>
  <c r="ADO34" i="4"/>
  <c r="ADN34" i="4"/>
  <c r="ADM34" i="4"/>
  <c r="ADL34" i="4"/>
  <c r="ADK34" i="4"/>
  <c r="ADJ34" i="4"/>
  <c r="ADI34" i="4"/>
  <c r="ADH34" i="4"/>
  <c r="ADG34" i="4"/>
  <c r="ADF34" i="4"/>
  <c r="ADE34" i="4"/>
  <c r="AGK41" i="4"/>
  <c r="AGJ41" i="4"/>
  <c r="AGI41" i="4"/>
  <c r="AGH41" i="4"/>
  <c r="AGG41" i="4"/>
  <c r="AGF41" i="4"/>
  <c r="AGE41" i="4"/>
  <c r="AGD41" i="4"/>
  <c r="AGC41" i="4"/>
  <c r="AGB41" i="4"/>
  <c r="AGA41" i="4"/>
  <c r="AFZ41" i="4"/>
  <c r="AFY41" i="4"/>
  <c r="AFX41" i="4"/>
  <c r="AFW41" i="4"/>
  <c r="AFV41" i="4"/>
  <c r="AFU41" i="4"/>
  <c r="AFT41" i="4"/>
  <c r="AFS41" i="4"/>
  <c r="AFR41" i="4"/>
  <c r="AFQ41" i="4"/>
  <c r="AFP41" i="4"/>
  <c r="AFO41" i="4"/>
  <c r="AFN41" i="4"/>
  <c r="AFM41" i="4"/>
  <c r="AFL41" i="4"/>
  <c r="AFK41" i="4"/>
  <c r="AFJ41" i="4"/>
  <c r="AFI41" i="4"/>
  <c r="AFH41" i="4"/>
  <c r="AFG41" i="4"/>
  <c r="AFF41" i="4"/>
  <c r="AFE41" i="4"/>
  <c r="AFD41" i="4"/>
  <c r="AFC41" i="4"/>
  <c r="AFB41" i="4"/>
  <c r="AFA41" i="4"/>
  <c r="AEZ41" i="4"/>
  <c r="AEY41" i="4"/>
  <c r="AEX41" i="4"/>
  <c r="AEW41" i="4"/>
  <c r="AEV41" i="4"/>
  <c r="AEU41" i="4"/>
  <c r="AET41" i="4"/>
  <c r="AES41" i="4"/>
  <c r="AER41" i="4"/>
  <c r="AEQ41" i="4"/>
  <c r="AEP41" i="4"/>
  <c r="AEO41" i="4"/>
  <c r="AEN41" i="4"/>
  <c r="AEM41" i="4"/>
  <c r="AEL41" i="4"/>
  <c r="AEK41" i="4"/>
  <c r="AEJ41" i="4"/>
  <c r="AEI41" i="4"/>
  <c r="AEH41" i="4"/>
  <c r="AEG41" i="4"/>
  <c r="AEF41" i="4"/>
  <c r="AEE41" i="4"/>
  <c r="AED41" i="4"/>
  <c r="AEC41" i="4"/>
  <c r="AEB41" i="4"/>
  <c r="AEA41" i="4"/>
  <c r="ADZ41" i="4"/>
  <c r="ADY41" i="4"/>
  <c r="ADX41" i="4"/>
  <c r="ADW41" i="4"/>
  <c r="ADV41" i="4"/>
  <c r="ADU41" i="4"/>
  <c r="ADT41" i="4"/>
  <c r="ADS41" i="4"/>
  <c r="ADR41" i="4"/>
  <c r="ADQ41" i="4"/>
  <c r="ADP41" i="4"/>
  <c r="ADO41" i="4"/>
  <c r="ADN41" i="4"/>
  <c r="ADM41" i="4"/>
  <c r="ADL41" i="4"/>
  <c r="ADK41" i="4"/>
  <c r="ADJ41" i="4"/>
  <c r="ADI41" i="4"/>
  <c r="ADH41" i="4"/>
  <c r="ADG41" i="4"/>
  <c r="ADF41" i="4"/>
  <c r="ADE41" i="4"/>
  <c r="AGK153" i="4"/>
  <c r="AGJ153" i="4"/>
  <c r="AGI153" i="4"/>
  <c r="AGH153" i="4"/>
  <c r="AGG153" i="4"/>
  <c r="AGF153" i="4"/>
  <c r="AGE153" i="4"/>
  <c r="AGD153" i="4"/>
  <c r="AGC153" i="4"/>
  <c r="AGB153" i="4"/>
  <c r="AGA153" i="4"/>
  <c r="AFZ153" i="4"/>
  <c r="AFY153" i="4"/>
  <c r="AFX153" i="4"/>
  <c r="AFW153" i="4"/>
  <c r="AFV153" i="4"/>
  <c r="AFU153" i="4"/>
  <c r="AFT153" i="4"/>
  <c r="AFS153" i="4"/>
  <c r="AFR153" i="4"/>
  <c r="AFQ153" i="4"/>
  <c r="AFP153" i="4"/>
  <c r="AFO153" i="4"/>
  <c r="AFN153" i="4"/>
  <c r="AFM153" i="4"/>
  <c r="AFL153" i="4"/>
  <c r="AFK153" i="4"/>
  <c r="AFJ153" i="4"/>
  <c r="AFI153" i="4"/>
  <c r="AFH153" i="4"/>
  <c r="AFG153" i="4"/>
  <c r="AFF153" i="4"/>
  <c r="AFE153" i="4"/>
  <c r="AFD153" i="4"/>
  <c r="AFC153" i="4"/>
  <c r="AFB153" i="4"/>
  <c r="AFA153" i="4"/>
  <c r="AEZ153" i="4"/>
  <c r="AEY153" i="4"/>
  <c r="AEX153" i="4"/>
  <c r="AEW153" i="4"/>
  <c r="AEV153" i="4"/>
  <c r="AEU153" i="4"/>
  <c r="AET153" i="4"/>
  <c r="AES153" i="4"/>
  <c r="AER153" i="4"/>
  <c r="AEQ153" i="4"/>
  <c r="AEP153" i="4"/>
  <c r="AEO153" i="4"/>
  <c r="AEN153" i="4"/>
  <c r="AEM153" i="4"/>
  <c r="AEL153" i="4"/>
  <c r="AEK153" i="4"/>
  <c r="AEJ153" i="4"/>
  <c r="AEI153" i="4"/>
  <c r="AEH153" i="4"/>
  <c r="AEG153" i="4"/>
  <c r="AEF153" i="4"/>
  <c r="AEE153" i="4"/>
  <c r="AED153" i="4"/>
  <c r="AEC153" i="4"/>
  <c r="AEB153" i="4"/>
  <c r="AEA153" i="4"/>
  <c r="ADZ153" i="4"/>
  <c r="ADY153" i="4"/>
  <c r="ADX153" i="4"/>
  <c r="ADW153" i="4"/>
  <c r="ADV153" i="4"/>
  <c r="ADU153" i="4"/>
  <c r="ADT153" i="4"/>
  <c r="ADS153" i="4"/>
  <c r="ADR153" i="4"/>
  <c r="ADQ153" i="4"/>
  <c r="ADP153" i="4"/>
  <c r="ADO153" i="4"/>
  <c r="ADN153" i="4"/>
  <c r="ADM153" i="4"/>
  <c r="ADL153" i="4"/>
  <c r="ADK153" i="4"/>
  <c r="ADJ153" i="4"/>
  <c r="ADI153" i="4"/>
  <c r="ADH153" i="4"/>
  <c r="ADG153" i="4"/>
  <c r="ADF153" i="4"/>
  <c r="ADE153" i="4"/>
  <c r="ACU16" i="4"/>
  <c r="ACT16" i="4"/>
  <c r="ACS16" i="4"/>
  <c r="ACR16" i="4"/>
  <c r="ACQ16" i="4"/>
  <c r="ACP16" i="4"/>
  <c r="ACO16" i="4"/>
  <c r="ACN16" i="4"/>
  <c r="ACM16" i="4"/>
  <c r="ACL16" i="4"/>
  <c r="ACK16" i="4"/>
  <c r="ACJ16" i="4"/>
  <c r="ACI16" i="4"/>
  <c r="ACH16" i="4"/>
  <c r="ACG16" i="4"/>
  <c r="ACF16" i="4"/>
  <c r="ACE16" i="4"/>
  <c r="ACD16" i="4"/>
  <c r="ACC16" i="4"/>
  <c r="ACB16" i="4"/>
  <c r="ACA16" i="4"/>
  <c r="ABZ16" i="4"/>
  <c r="ABY16" i="4"/>
  <c r="ABX16" i="4"/>
  <c r="ABW16" i="4"/>
  <c r="ABV16" i="4"/>
  <c r="ABU16" i="4"/>
  <c r="ABT16" i="4"/>
  <c r="ABS16" i="4"/>
  <c r="ABR16" i="4"/>
  <c r="ABQ16" i="4"/>
  <c r="ABP16" i="4"/>
  <c r="ABO16" i="4"/>
  <c r="ABN16" i="4"/>
  <c r="ABM16" i="4"/>
  <c r="ABL16" i="4"/>
  <c r="ABK16" i="4"/>
  <c r="ABJ16" i="4"/>
  <c r="ABI16" i="4"/>
  <c r="ABH16" i="4"/>
  <c r="ABG16" i="4"/>
  <c r="ABF16" i="4"/>
  <c r="ABE16" i="4"/>
  <c r="ABD16" i="4"/>
  <c r="ABC16" i="4"/>
  <c r="ABB16" i="4"/>
  <c r="ABA16" i="4"/>
  <c r="AAZ16" i="4"/>
  <c r="AAY16" i="4"/>
  <c r="AAX16" i="4"/>
  <c r="AAW16" i="4"/>
  <c r="AAV16" i="4"/>
  <c r="AAU16" i="4"/>
  <c r="AAT16" i="4"/>
  <c r="AAS16" i="4"/>
  <c r="AAR16" i="4"/>
  <c r="AAQ16" i="4"/>
  <c r="AAP16" i="4"/>
  <c r="AAO16" i="4"/>
  <c r="AAN16" i="4"/>
  <c r="AAM16" i="4"/>
  <c r="AAL16" i="4"/>
  <c r="AAK16" i="4"/>
  <c r="AAJ16" i="4"/>
  <c r="AAI16" i="4"/>
  <c r="AAH16" i="4"/>
  <c r="AAG16" i="4"/>
  <c r="AAF16" i="4"/>
  <c r="AAE16" i="4"/>
  <c r="AAD16" i="4"/>
  <c r="AAC16" i="4"/>
  <c r="AAB16" i="4"/>
  <c r="AAA16" i="4"/>
  <c r="ZZ16" i="4"/>
  <c r="ZY16" i="4"/>
  <c r="ZX16" i="4"/>
  <c r="ZW16" i="4"/>
  <c r="ZV16" i="4"/>
  <c r="ZU16" i="4"/>
  <c r="ZT16" i="4"/>
  <c r="ZS16" i="4"/>
  <c r="ZR16" i="4"/>
  <c r="ZQ16" i="4"/>
  <c r="ZP16" i="4"/>
  <c r="ZO16" i="4"/>
  <c r="ACU150" i="4"/>
  <c r="ACT150" i="4"/>
  <c r="ACS150" i="4"/>
  <c r="ACR150" i="4"/>
  <c r="ACQ150" i="4"/>
  <c r="ACP150" i="4"/>
  <c r="ACO150" i="4"/>
  <c r="ACN150" i="4"/>
  <c r="ACM150" i="4"/>
  <c r="ACL150" i="4"/>
  <c r="ACK150" i="4"/>
  <c r="ACJ150" i="4"/>
  <c r="ACI150" i="4"/>
  <c r="ACH150" i="4"/>
  <c r="ACG150" i="4"/>
  <c r="ACF150" i="4"/>
  <c r="ACE150" i="4"/>
  <c r="ACD150" i="4"/>
  <c r="ACC150" i="4"/>
  <c r="ACB150" i="4"/>
  <c r="ACA150" i="4"/>
  <c r="ABZ150" i="4"/>
  <c r="ABY150" i="4"/>
  <c r="ABX150" i="4"/>
  <c r="ABW150" i="4"/>
  <c r="ABV150" i="4"/>
  <c r="ABU150" i="4"/>
  <c r="ABT150" i="4"/>
  <c r="ABS150" i="4"/>
  <c r="ABR150" i="4"/>
  <c r="ABQ150" i="4"/>
  <c r="ABP150" i="4"/>
  <c r="ABO150" i="4"/>
  <c r="ABN150" i="4"/>
  <c r="ABM150" i="4"/>
  <c r="ABL150" i="4"/>
  <c r="ABK150" i="4"/>
  <c r="ABJ150" i="4"/>
  <c r="ABI150" i="4"/>
  <c r="ABH150" i="4"/>
  <c r="ABG150" i="4"/>
  <c r="ABF150" i="4"/>
  <c r="ABE150" i="4"/>
  <c r="ABD150" i="4"/>
  <c r="ABC150" i="4"/>
  <c r="ABB150" i="4"/>
  <c r="ABA150" i="4"/>
  <c r="AAZ150" i="4"/>
  <c r="AAY150" i="4"/>
  <c r="AAX150" i="4"/>
  <c r="AAW150" i="4"/>
  <c r="AAV150" i="4"/>
  <c r="AAU150" i="4"/>
  <c r="AAT150" i="4"/>
  <c r="AAS150" i="4"/>
  <c r="AAR150" i="4"/>
  <c r="AAQ150" i="4"/>
  <c r="AAP150" i="4"/>
  <c r="AAO150" i="4"/>
  <c r="AAN150" i="4"/>
  <c r="AAM150" i="4"/>
  <c r="AAL150" i="4"/>
  <c r="AAK150" i="4"/>
  <c r="AAJ150" i="4"/>
  <c r="AAI150" i="4"/>
  <c r="AAH150" i="4"/>
  <c r="AAG150" i="4"/>
  <c r="AAF150" i="4"/>
  <c r="AAE150" i="4"/>
  <c r="AAD150" i="4"/>
  <c r="AAC150" i="4"/>
  <c r="AAB150" i="4"/>
  <c r="AAA150" i="4"/>
  <c r="ZZ150" i="4"/>
  <c r="ZY150" i="4"/>
  <c r="ZX150" i="4"/>
  <c r="ZW150" i="4"/>
  <c r="ZV150" i="4"/>
  <c r="ZU150" i="4"/>
  <c r="ZT150" i="4"/>
  <c r="ZS150" i="4"/>
  <c r="ZR150" i="4"/>
  <c r="ZQ150" i="4"/>
  <c r="ZP150" i="4"/>
  <c r="ZO150" i="4"/>
  <c r="ACU76" i="4"/>
  <c r="ACT76" i="4"/>
  <c r="ACS76" i="4"/>
  <c r="ACR76" i="4"/>
  <c r="ACQ76" i="4"/>
  <c r="ACP76" i="4"/>
  <c r="ACO76" i="4"/>
  <c r="ACN76" i="4"/>
  <c r="ACM76" i="4"/>
  <c r="ACL76" i="4"/>
  <c r="ACK76" i="4"/>
  <c r="ACJ76" i="4"/>
  <c r="ACI76" i="4"/>
  <c r="ACH76" i="4"/>
  <c r="ACG76" i="4"/>
  <c r="ACF76" i="4"/>
  <c r="ACE76" i="4"/>
  <c r="ACD76" i="4"/>
  <c r="ACC76" i="4"/>
  <c r="ACB76" i="4"/>
  <c r="ACA76" i="4"/>
  <c r="ABZ76" i="4"/>
  <c r="ABY76" i="4"/>
  <c r="ABX76" i="4"/>
  <c r="ABW76" i="4"/>
  <c r="ABV76" i="4"/>
  <c r="ABU76" i="4"/>
  <c r="ABT76" i="4"/>
  <c r="ABS76" i="4"/>
  <c r="ABR76" i="4"/>
  <c r="ABQ76" i="4"/>
  <c r="ABP76" i="4"/>
  <c r="ABO76" i="4"/>
  <c r="ABN76" i="4"/>
  <c r="ABM76" i="4"/>
  <c r="ABL76" i="4"/>
  <c r="ABK76" i="4"/>
  <c r="ABJ76" i="4"/>
  <c r="ABI76" i="4"/>
  <c r="ABH76" i="4"/>
  <c r="ABG76" i="4"/>
  <c r="ABF76" i="4"/>
  <c r="ABE76" i="4"/>
  <c r="ABD76" i="4"/>
  <c r="ABC76" i="4"/>
  <c r="ABB76" i="4"/>
  <c r="ABA76" i="4"/>
  <c r="AAZ76" i="4"/>
  <c r="AAY76" i="4"/>
  <c r="AAX76" i="4"/>
  <c r="AAW76" i="4"/>
  <c r="AAV76" i="4"/>
  <c r="AAU76" i="4"/>
  <c r="AAT76" i="4"/>
  <c r="AAS76" i="4"/>
  <c r="AAR76" i="4"/>
  <c r="AAQ76" i="4"/>
  <c r="AAP76" i="4"/>
  <c r="AAO76" i="4"/>
  <c r="AAN76" i="4"/>
  <c r="AAM76" i="4"/>
  <c r="AAL76" i="4"/>
  <c r="AAK76" i="4"/>
  <c r="AAJ76" i="4"/>
  <c r="AAI76" i="4"/>
  <c r="AAH76" i="4"/>
  <c r="AAG76" i="4"/>
  <c r="AAF76" i="4"/>
  <c r="AAE76" i="4"/>
  <c r="AAD76" i="4"/>
  <c r="AAC76" i="4"/>
  <c r="AAB76" i="4"/>
  <c r="AAA76" i="4"/>
  <c r="ZZ76" i="4"/>
  <c r="ZY76" i="4"/>
  <c r="ZX76" i="4"/>
  <c r="ZW76" i="4"/>
  <c r="ZV76" i="4"/>
  <c r="ZU76" i="4"/>
  <c r="ZT76" i="4"/>
  <c r="ZS76" i="4"/>
  <c r="ZR76" i="4"/>
  <c r="ZQ76" i="4"/>
  <c r="ZP76" i="4"/>
  <c r="ZO76" i="4"/>
  <c r="ACU117" i="4"/>
  <c r="ACT117" i="4"/>
  <c r="ACS117" i="4"/>
  <c r="ACR117" i="4"/>
  <c r="ACQ117" i="4"/>
  <c r="ACP117" i="4"/>
  <c r="ACO117" i="4"/>
  <c r="ACN117" i="4"/>
  <c r="ACM117" i="4"/>
  <c r="ACL117" i="4"/>
  <c r="ACK117" i="4"/>
  <c r="ACJ117" i="4"/>
  <c r="ACI117" i="4"/>
  <c r="ACH117" i="4"/>
  <c r="ACG117" i="4"/>
  <c r="ACF117" i="4"/>
  <c r="ACE117" i="4"/>
  <c r="ACD117" i="4"/>
  <c r="ACC117" i="4"/>
  <c r="ACB117" i="4"/>
  <c r="ACA117" i="4"/>
  <c r="ABZ117" i="4"/>
  <c r="ABY117" i="4"/>
  <c r="ABX117" i="4"/>
  <c r="ABW117" i="4"/>
  <c r="ABV117" i="4"/>
  <c r="ABU117" i="4"/>
  <c r="ABT117" i="4"/>
  <c r="ABS117" i="4"/>
  <c r="ABR117" i="4"/>
  <c r="ABQ117" i="4"/>
  <c r="ABP117" i="4"/>
  <c r="ABO117" i="4"/>
  <c r="ABN117" i="4"/>
  <c r="ABM117" i="4"/>
  <c r="ABL117" i="4"/>
  <c r="ABK117" i="4"/>
  <c r="ABJ117" i="4"/>
  <c r="ABI117" i="4"/>
  <c r="ABH117" i="4"/>
  <c r="ABG117" i="4"/>
  <c r="ABF117" i="4"/>
  <c r="ABE117" i="4"/>
  <c r="ABD117" i="4"/>
  <c r="ABC117" i="4"/>
  <c r="ABB117" i="4"/>
  <c r="ABA117" i="4"/>
  <c r="AAZ117" i="4"/>
  <c r="AAY117" i="4"/>
  <c r="AAX117" i="4"/>
  <c r="AAW117" i="4"/>
  <c r="AAV117" i="4"/>
  <c r="AAU117" i="4"/>
  <c r="AAT117" i="4"/>
  <c r="AAS117" i="4"/>
  <c r="AAR117" i="4"/>
  <c r="AAQ117" i="4"/>
  <c r="AAP117" i="4"/>
  <c r="AAO117" i="4"/>
  <c r="AAN117" i="4"/>
  <c r="AAM117" i="4"/>
  <c r="AAL117" i="4"/>
  <c r="AAK117" i="4"/>
  <c r="AAJ117" i="4"/>
  <c r="AAI117" i="4"/>
  <c r="AAH117" i="4"/>
  <c r="AAG117" i="4"/>
  <c r="AAF117" i="4"/>
  <c r="AAE117" i="4"/>
  <c r="AAD117" i="4"/>
  <c r="AAC117" i="4"/>
  <c r="AAB117" i="4"/>
  <c r="AAA117" i="4"/>
  <c r="ZZ117" i="4"/>
  <c r="ZY117" i="4"/>
  <c r="ZX117" i="4"/>
  <c r="ZW117" i="4"/>
  <c r="ZV117" i="4"/>
  <c r="ZU117" i="4"/>
  <c r="ZT117" i="4"/>
  <c r="ZS117" i="4"/>
  <c r="ZR117" i="4"/>
  <c r="ZQ117" i="4"/>
  <c r="ZP117" i="4"/>
  <c r="ZO117" i="4"/>
  <c r="ACU6" i="4"/>
  <c r="ACT6" i="4"/>
  <c r="ACS6" i="4"/>
  <c r="ACR6" i="4"/>
  <c r="ACQ6" i="4"/>
  <c r="ACP6" i="4"/>
  <c r="ACO6" i="4"/>
  <c r="ACN6" i="4"/>
  <c r="ACM6" i="4"/>
  <c r="ACL6" i="4"/>
  <c r="ACK6" i="4"/>
  <c r="ACJ6" i="4"/>
  <c r="ACI6" i="4"/>
  <c r="ACH6" i="4"/>
  <c r="ACG6" i="4"/>
  <c r="ACF6" i="4"/>
  <c r="ACE6" i="4"/>
  <c r="ACD6" i="4"/>
  <c r="ACC6" i="4"/>
  <c r="ACB6" i="4"/>
  <c r="ACA6" i="4"/>
  <c r="ABZ6" i="4"/>
  <c r="ABY6" i="4"/>
  <c r="ABX6" i="4"/>
  <c r="ABW6" i="4"/>
  <c r="ABV6" i="4"/>
  <c r="ABU6" i="4"/>
  <c r="ABT6" i="4"/>
  <c r="ABS6" i="4"/>
  <c r="ABR6" i="4"/>
  <c r="ABQ6" i="4"/>
  <c r="ABP6" i="4"/>
  <c r="ABO6" i="4"/>
  <c r="ABN6" i="4"/>
  <c r="ABM6" i="4"/>
  <c r="ABL6" i="4"/>
  <c r="ABK6" i="4"/>
  <c r="ABJ6" i="4"/>
  <c r="ABI6" i="4"/>
  <c r="ABH6" i="4"/>
  <c r="ABG6" i="4"/>
  <c r="ABF6" i="4"/>
  <c r="ABE6" i="4"/>
  <c r="ABD6" i="4"/>
  <c r="ABC6" i="4"/>
  <c r="ABB6" i="4"/>
  <c r="ABA6" i="4"/>
  <c r="AAZ6" i="4"/>
  <c r="AAY6" i="4"/>
  <c r="AAX6" i="4"/>
  <c r="AAW6" i="4"/>
  <c r="AAV6" i="4"/>
  <c r="AAU6" i="4"/>
  <c r="AAT6" i="4"/>
  <c r="AAS6" i="4"/>
  <c r="AAR6" i="4"/>
  <c r="AAQ6" i="4"/>
  <c r="AAP6" i="4"/>
  <c r="AAO6" i="4"/>
  <c r="AAN6" i="4"/>
  <c r="AAM6" i="4"/>
  <c r="AAL6" i="4"/>
  <c r="AAK6" i="4"/>
  <c r="AAJ6" i="4"/>
  <c r="AAI6" i="4"/>
  <c r="AAH6" i="4"/>
  <c r="AAG6" i="4"/>
  <c r="AAF6" i="4"/>
  <c r="AAE6" i="4"/>
  <c r="AAD6" i="4"/>
  <c r="AAC6" i="4"/>
  <c r="AAB6" i="4"/>
  <c r="AAA6" i="4"/>
  <c r="ZZ6" i="4"/>
  <c r="ZY6" i="4"/>
  <c r="ZX6" i="4"/>
  <c r="ZW6" i="4"/>
  <c r="ZV6" i="4"/>
  <c r="ZU6" i="4"/>
  <c r="ZT6" i="4"/>
  <c r="ZS6" i="4"/>
  <c r="ZR6" i="4"/>
  <c r="ZQ6" i="4"/>
  <c r="ZP6" i="4"/>
  <c r="ZO6" i="4"/>
  <c r="ACU103" i="4"/>
  <c r="ACT103" i="4"/>
  <c r="ACS103" i="4"/>
  <c r="ACR103" i="4"/>
  <c r="ACQ103" i="4"/>
  <c r="ACP103" i="4"/>
  <c r="ACO103" i="4"/>
  <c r="ACN103" i="4"/>
  <c r="ACM103" i="4"/>
  <c r="ACL103" i="4"/>
  <c r="ACK103" i="4"/>
  <c r="ACJ103" i="4"/>
  <c r="ACI103" i="4"/>
  <c r="ACH103" i="4"/>
  <c r="ACG103" i="4"/>
  <c r="ACF103" i="4"/>
  <c r="ACE103" i="4"/>
  <c r="ACD103" i="4"/>
  <c r="ACC103" i="4"/>
  <c r="ACB103" i="4"/>
  <c r="ACA103" i="4"/>
  <c r="ABZ103" i="4"/>
  <c r="ABY103" i="4"/>
  <c r="ABX103" i="4"/>
  <c r="ABW103" i="4"/>
  <c r="ABV103" i="4"/>
  <c r="ABU103" i="4"/>
  <c r="ABT103" i="4"/>
  <c r="ABS103" i="4"/>
  <c r="ABR103" i="4"/>
  <c r="ABQ103" i="4"/>
  <c r="ABP103" i="4"/>
  <c r="ABO103" i="4"/>
  <c r="ABN103" i="4"/>
  <c r="ABM103" i="4"/>
  <c r="ABL103" i="4"/>
  <c r="ABK103" i="4"/>
  <c r="ABJ103" i="4"/>
  <c r="ABI103" i="4"/>
  <c r="ABH103" i="4"/>
  <c r="ABG103" i="4"/>
  <c r="ABF103" i="4"/>
  <c r="ABE103" i="4"/>
  <c r="ABD103" i="4"/>
  <c r="ABC103" i="4"/>
  <c r="ABB103" i="4"/>
  <c r="ABA103" i="4"/>
  <c r="AAZ103" i="4"/>
  <c r="AAY103" i="4"/>
  <c r="AAX103" i="4"/>
  <c r="AAW103" i="4"/>
  <c r="AAV103" i="4"/>
  <c r="AAU103" i="4"/>
  <c r="AAT103" i="4"/>
  <c r="AAS103" i="4"/>
  <c r="AAR103" i="4"/>
  <c r="AAQ103" i="4"/>
  <c r="AAP103" i="4"/>
  <c r="AAO103" i="4"/>
  <c r="AAN103" i="4"/>
  <c r="AAM103" i="4"/>
  <c r="AAL103" i="4"/>
  <c r="AAK103" i="4"/>
  <c r="AAJ103" i="4"/>
  <c r="AAI103" i="4"/>
  <c r="AAH103" i="4"/>
  <c r="AAG103" i="4"/>
  <c r="AAF103" i="4"/>
  <c r="AAE103" i="4"/>
  <c r="AAD103" i="4"/>
  <c r="AAC103" i="4"/>
  <c r="AAB103" i="4"/>
  <c r="AAA103" i="4"/>
  <c r="ZZ103" i="4"/>
  <c r="ZY103" i="4"/>
  <c r="ZX103" i="4"/>
  <c r="ZW103" i="4"/>
  <c r="ZV103" i="4"/>
  <c r="ZU103" i="4"/>
  <c r="ZT103" i="4"/>
  <c r="ZS103" i="4"/>
  <c r="ZR103" i="4"/>
  <c r="ZQ103" i="4"/>
  <c r="ZP103" i="4"/>
  <c r="ZO103" i="4"/>
  <c r="ACU125" i="4"/>
  <c r="ACT125" i="4"/>
  <c r="ACS125" i="4"/>
  <c r="ACR125" i="4"/>
  <c r="ACQ125" i="4"/>
  <c r="ACP125" i="4"/>
  <c r="ACO125" i="4"/>
  <c r="ACN125" i="4"/>
  <c r="ACM125" i="4"/>
  <c r="ACL125" i="4"/>
  <c r="ACK125" i="4"/>
  <c r="ACJ125" i="4"/>
  <c r="ACI125" i="4"/>
  <c r="ACH125" i="4"/>
  <c r="ACG125" i="4"/>
  <c r="ACF125" i="4"/>
  <c r="ACE125" i="4"/>
  <c r="ACD125" i="4"/>
  <c r="ACC125" i="4"/>
  <c r="ACB125" i="4"/>
  <c r="ACA125" i="4"/>
  <c r="ABZ125" i="4"/>
  <c r="ABY125" i="4"/>
  <c r="ABX125" i="4"/>
  <c r="ABW125" i="4"/>
  <c r="ABV125" i="4"/>
  <c r="ABU125" i="4"/>
  <c r="ABT125" i="4"/>
  <c r="ABS125" i="4"/>
  <c r="ABR125" i="4"/>
  <c r="ABQ125" i="4"/>
  <c r="ABP125" i="4"/>
  <c r="ABO125" i="4"/>
  <c r="ABN125" i="4"/>
  <c r="ABM125" i="4"/>
  <c r="ABL125" i="4"/>
  <c r="ABK125" i="4"/>
  <c r="ABJ125" i="4"/>
  <c r="ABI125" i="4"/>
  <c r="ABH125" i="4"/>
  <c r="ABG125" i="4"/>
  <c r="ABF125" i="4"/>
  <c r="ABE125" i="4"/>
  <c r="ABD125" i="4"/>
  <c r="ABC125" i="4"/>
  <c r="ABB125" i="4"/>
  <c r="ABA125" i="4"/>
  <c r="AAZ125" i="4"/>
  <c r="AAY125" i="4"/>
  <c r="AAX125" i="4"/>
  <c r="AAW125" i="4"/>
  <c r="AAV125" i="4"/>
  <c r="AAU125" i="4"/>
  <c r="AAT125" i="4"/>
  <c r="AAS125" i="4"/>
  <c r="AAR125" i="4"/>
  <c r="AAQ125" i="4"/>
  <c r="AAP125" i="4"/>
  <c r="AAO125" i="4"/>
  <c r="AAN125" i="4"/>
  <c r="AAM125" i="4"/>
  <c r="AAL125" i="4"/>
  <c r="AAK125" i="4"/>
  <c r="AAJ125" i="4"/>
  <c r="AAI125" i="4"/>
  <c r="AAH125" i="4"/>
  <c r="AAG125" i="4"/>
  <c r="AAF125" i="4"/>
  <c r="AAE125" i="4"/>
  <c r="AAD125" i="4"/>
  <c r="AAC125" i="4"/>
  <c r="AAB125" i="4"/>
  <c r="AAA125" i="4"/>
  <c r="ZZ125" i="4"/>
  <c r="ZY125" i="4"/>
  <c r="ZX125" i="4"/>
  <c r="ZW125" i="4"/>
  <c r="ZV125" i="4"/>
  <c r="ZU125" i="4"/>
  <c r="ZT125" i="4"/>
  <c r="ZS125" i="4"/>
  <c r="ZR125" i="4"/>
  <c r="ZQ125" i="4"/>
  <c r="ZP125" i="4"/>
  <c r="ZO125" i="4"/>
  <c r="ACU55" i="4"/>
  <c r="ACT55" i="4"/>
  <c r="ACS55" i="4"/>
  <c r="ACR55" i="4"/>
  <c r="ACQ55" i="4"/>
  <c r="ACP55" i="4"/>
  <c r="ACO55" i="4"/>
  <c r="ACN55" i="4"/>
  <c r="ACM55" i="4"/>
  <c r="ACL55" i="4"/>
  <c r="ACK55" i="4"/>
  <c r="ACJ55" i="4"/>
  <c r="ACI55" i="4"/>
  <c r="ACH55" i="4"/>
  <c r="ACG55" i="4"/>
  <c r="ACF55" i="4"/>
  <c r="ACE55" i="4"/>
  <c r="ACD55" i="4"/>
  <c r="ACC55" i="4"/>
  <c r="ACB55" i="4"/>
  <c r="ACA55" i="4"/>
  <c r="ABZ55" i="4"/>
  <c r="ABY55" i="4"/>
  <c r="ABX55" i="4"/>
  <c r="ABW55" i="4"/>
  <c r="ABV55" i="4"/>
  <c r="ABU55" i="4"/>
  <c r="ABT55" i="4"/>
  <c r="ABS55" i="4"/>
  <c r="ABR55" i="4"/>
  <c r="ABQ55" i="4"/>
  <c r="ABP55" i="4"/>
  <c r="ABO55" i="4"/>
  <c r="ABN55" i="4"/>
  <c r="ABM55" i="4"/>
  <c r="ABL55" i="4"/>
  <c r="ABK55" i="4"/>
  <c r="ABJ55" i="4"/>
  <c r="ABI55" i="4"/>
  <c r="ABH55" i="4"/>
  <c r="ABG55" i="4"/>
  <c r="ABF55" i="4"/>
  <c r="ABE55" i="4"/>
  <c r="ABD55" i="4"/>
  <c r="ABC55" i="4"/>
  <c r="ABB55" i="4"/>
  <c r="ABA55" i="4"/>
  <c r="AAZ55" i="4"/>
  <c r="AAY55" i="4"/>
  <c r="AAX55" i="4"/>
  <c r="AAW55" i="4"/>
  <c r="AAV55" i="4"/>
  <c r="AAU55" i="4"/>
  <c r="AAT55" i="4"/>
  <c r="AAS55" i="4"/>
  <c r="AAR55" i="4"/>
  <c r="AAQ55" i="4"/>
  <c r="AAP55" i="4"/>
  <c r="AAO55" i="4"/>
  <c r="AAN55" i="4"/>
  <c r="AAM55" i="4"/>
  <c r="AAL55" i="4"/>
  <c r="AAK55" i="4"/>
  <c r="AAJ55" i="4"/>
  <c r="AAI55" i="4"/>
  <c r="AAH55" i="4"/>
  <c r="AAG55" i="4"/>
  <c r="AAF55" i="4"/>
  <c r="AAE55" i="4"/>
  <c r="AAD55" i="4"/>
  <c r="AAC55" i="4"/>
  <c r="AAB55" i="4"/>
  <c r="AAA55" i="4"/>
  <c r="ZZ55" i="4"/>
  <c r="ZY55" i="4"/>
  <c r="ZX55" i="4"/>
  <c r="ZW55" i="4"/>
  <c r="ZV55" i="4"/>
  <c r="ZU55" i="4"/>
  <c r="ZT55" i="4"/>
  <c r="ZS55" i="4"/>
  <c r="ZR55" i="4"/>
  <c r="ZQ55" i="4"/>
  <c r="ZP55" i="4"/>
  <c r="ZO55" i="4"/>
  <c r="ACU127" i="4"/>
  <c r="ACT127" i="4"/>
  <c r="ACS127" i="4"/>
  <c r="ACR127" i="4"/>
  <c r="ACQ127" i="4"/>
  <c r="ACP127" i="4"/>
  <c r="ACO127" i="4"/>
  <c r="ACN127" i="4"/>
  <c r="ACM127" i="4"/>
  <c r="ACL127" i="4"/>
  <c r="ACK127" i="4"/>
  <c r="ACJ127" i="4"/>
  <c r="ACI127" i="4"/>
  <c r="ACH127" i="4"/>
  <c r="ACG127" i="4"/>
  <c r="ACF127" i="4"/>
  <c r="ACE127" i="4"/>
  <c r="ACD127" i="4"/>
  <c r="ACC127" i="4"/>
  <c r="ACB127" i="4"/>
  <c r="ACA127" i="4"/>
  <c r="ABZ127" i="4"/>
  <c r="ABY127" i="4"/>
  <c r="ABX127" i="4"/>
  <c r="ABW127" i="4"/>
  <c r="ABV127" i="4"/>
  <c r="ABU127" i="4"/>
  <c r="ABT127" i="4"/>
  <c r="ABS127" i="4"/>
  <c r="ABR127" i="4"/>
  <c r="ABQ127" i="4"/>
  <c r="ABP127" i="4"/>
  <c r="ABO127" i="4"/>
  <c r="ABN127" i="4"/>
  <c r="ABM127" i="4"/>
  <c r="ABL127" i="4"/>
  <c r="ABK127" i="4"/>
  <c r="ABJ127" i="4"/>
  <c r="ABI127" i="4"/>
  <c r="ABH127" i="4"/>
  <c r="ABG127" i="4"/>
  <c r="ABF127" i="4"/>
  <c r="ABE127" i="4"/>
  <c r="ABD127" i="4"/>
  <c r="ABC127" i="4"/>
  <c r="ABB127" i="4"/>
  <c r="ABA127" i="4"/>
  <c r="AAZ127" i="4"/>
  <c r="AAY127" i="4"/>
  <c r="AAX127" i="4"/>
  <c r="AAW127" i="4"/>
  <c r="AAV127" i="4"/>
  <c r="AAU127" i="4"/>
  <c r="AAT127" i="4"/>
  <c r="AAS127" i="4"/>
  <c r="AAR127" i="4"/>
  <c r="AAQ127" i="4"/>
  <c r="AAP127" i="4"/>
  <c r="AAO127" i="4"/>
  <c r="AAN127" i="4"/>
  <c r="AAM127" i="4"/>
  <c r="AAL127" i="4"/>
  <c r="AAK127" i="4"/>
  <c r="AAJ127" i="4"/>
  <c r="AAI127" i="4"/>
  <c r="AAH127" i="4"/>
  <c r="AAG127" i="4"/>
  <c r="AAF127" i="4"/>
  <c r="AAE127" i="4"/>
  <c r="AAD127" i="4"/>
  <c r="AAC127" i="4"/>
  <c r="AAB127" i="4"/>
  <c r="AAA127" i="4"/>
  <c r="ZZ127" i="4"/>
  <c r="ZY127" i="4"/>
  <c r="ZX127" i="4"/>
  <c r="ZW127" i="4"/>
  <c r="ZV127" i="4"/>
  <c r="ZU127" i="4"/>
  <c r="ZT127" i="4"/>
  <c r="ZS127" i="4"/>
  <c r="ZR127" i="4"/>
  <c r="ZQ127" i="4"/>
  <c r="ZP127" i="4"/>
  <c r="ZO127" i="4"/>
  <c r="ACU152" i="4"/>
  <c r="ACT152" i="4"/>
  <c r="ACS152" i="4"/>
  <c r="ACR152" i="4"/>
  <c r="ACQ152" i="4"/>
  <c r="ACP152" i="4"/>
  <c r="ACO152" i="4"/>
  <c r="ACN152" i="4"/>
  <c r="ACM152" i="4"/>
  <c r="ACL152" i="4"/>
  <c r="ACK152" i="4"/>
  <c r="ACJ152" i="4"/>
  <c r="ACI152" i="4"/>
  <c r="ACH152" i="4"/>
  <c r="ACG152" i="4"/>
  <c r="ACF152" i="4"/>
  <c r="ACE152" i="4"/>
  <c r="ACD152" i="4"/>
  <c r="ACC152" i="4"/>
  <c r="ACB152" i="4"/>
  <c r="ACA152" i="4"/>
  <c r="ABZ152" i="4"/>
  <c r="ABY152" i="4"/>
  <c r="ABX152" i="4"/>
  <c r="ABW152" i="4"/>
  <c r="ABV152" i="4"/>
  <c r="ABU152" i="4"/>
  <c r="ABT152" i="4"/>
  <c r="ABS152" i="4"/>
  <c r="ABR152" i="4"/>
  <c r="ABQ152" i="4"/>
  <c r="ABP152" i="4"/>
  <c r="ABO152" i="4"/>
  <c r="ABN152" i="4"/>
  <c r="ABM152" i="4"/>
  <c r="ABL152" i="4"/>
  <c r="ABK152" i="4"/>
  <c r="ABJ152" i="4"/>
  <c r="ABI152" i="4"/>
  <c r="ABH152" i="4"/>
  <c r="ABG152" i="4"/>
  <c r="ABF152" i="4"/>
  <c r="ABE152" i="4"/>
  <c r="ABD152" i="4"/>
  <c r="ABC152" i="4"/>
  <c r="ABB152" i="4"/>
  <c r="ABA152" i="4"/>
  <c r="AAZ152" i="4"/>
  <c r="AAY152" i="4"/>
  <c r="AAX152" i="4"/>
  <c r="AAW152" i="4"/>
  <c r="AAV152" i="4"/>
  <c r="AAU152" i="4"/>
  <c r="AAT152" i="4"/>
  <c r="AAS152" i="4"/>
  <c r="AAR152" i="4"/>
  <c r="AAQ152" i="4"/>
  <c r="AAP152" i="4"/>
  <c r="AAO152" i="4"/>
  <c r="AAN152" i="4"/>
  <c r="AAM152" i="4"/>
  <c r="AAL152" i="4"/>
  <c r="AAK152" i="4"/>
  <c r="AAJ152" i="4"/>
  <c r="AAI152" i="4"/>
  <c r="AAH152" i="4"/>
  <c r="AAG152" i="4"/>
  <c r="AAF152" i="4"/>
  <c r="AAE152" i="4"/>
  <c r="AAD152" i="4"/>
  <c r="AAC152" i="4"/>
  <c r="AAB152" i="4"/>
  <c r="AAA152" i="4"/>
  <c r="ZZ152" i="4"/>
  <c r="ZY152" i="4"/>
  <c r="ZX152" i="4"/>
  <c r="ZW152" i="4"/>
  <c r="ZV152" i="4"/>
  <c r="ZU152" i="4"/>
  <c r="ZT152" i="4"/>
  <c r="ZS152" i="4"/>
  <c r="ZR152" i="4"/>
  <c r="ZQ152" i="4"/>
  <c r="ZP152" i="4"/>
  <c r="ZO152" i="4"/>
  <c r="ACU133" i="4"/>
  <c r="ACT133" i="4"/>
  <c r="ACS133" i="4"/>
  <c r="ACR133" i="4"/>
  <c r="ACQ133" i="4"/>
  <c r="ACP133" i="4"/>
  <c r="ACO133" i="4"/>
  <c r="ACN133" i="4"/>
  <c r="ACM133" i="4"/>
  <c r="ACL133" i="4"/>
  <c r="ACK133" i="4"/>
  <c r="ACJ133" i="4"/>
  <c r="ACI133" i="4"/>
  <c r="ACH133" i="4"/>
  <c r="ACG133" i="4"/>
  <c r="ACF133" i="4"/>
  <c r="ACE133" i="4"/>
  <c r="ACD133" i="4"/>
  <c r="ACC133" i="4"/>
  <c r="ACB133" i="4"/>
  <c r="ACA133" i="4"/>
  <c r="ABZ133" i="4"/>
  <c r="ABY133" i="4"/>
  <c r="ABX133" i="4"/>
  <c r="ABW133" i="4"/>
  <c r="ABV133" i="4"/>
  <c r="ABU133" i="4"/>
  <c r="ABT133" i="4"/>
  <c r="ABS133" i="4"/>
  <c r="ABR133" i="4"/>
  <c r="ABQ133" i="4"/>
  <c r="ABP133" i="4"/>
  <c r="ABO133" i="4"/>
  <c r="ABN133" i="4"/>
  <c r="ABM133" i="4"/>
  <c r="ABL133" i="4"/>
  <c r="ABK133" i="4"/>
  <c r="ABJ133" i="4"/>
  <c r="ABI133" i="4"/>
  <c r="ABH133" i="4"/>
  <c r="ABG133" i="4"/>
  <c r="ABF133" i="4"/>
  <c r="ABE133" i="4"/>
  <c r="ABD133" i="4"/>
  <c r="ABC133" i="4"/>
  <c r="ABB133" i="4"/>
  <c r="ABA133" i="4"/>
  <c r="AAZ133" i="4"/>
  <c r="AAY133" i="4"/>
  <c r="AAX133" i="4"/>
  <c r="AAW133" i="4"/>
  <c r="AAV133" i="4"/>
  <c r="AAU133" i="4"/>
  <c r="AAT133" i="4"/>
  <c r="AAS133" i="4"/>
  <c r="AAR133" i="4"/>
  <c r="AAQ133" i="4"/>
  <c r="AAP133" i="4"/>
  <c r="AAO133" i="4"/>
  <c r="AAN133" i="4"/>
  <c r="AAM133" i="4"/>
  <c r="AAL133" i="4"/>
  <c r="AAK133" i="4"/>
  <c r="AAJ133" i="4"/>
  <c r="AAI133" i="4"/>
  <c r="AAH133" i="4"/>
  <c r="AAG133" i="4"/>
  <c r="AAF133" i="4"/>
  <c r="AAE133" i="4"/>
  <c r="AAD133" i="4"/>
  <c r="AAC133" i="4"/>
  <c r="AAB133" i="4"/>
  <c r="AAA133" i="4"/>
  <c r="ZZ133" i="4"/>
  <c r="ZY133" i="4"/>
  <c r="ZX133" i="4"/>
  <c r="ZW133" i="4"/>
  <c r="ZV133" i="4"/>
  <c r="ZU133" i="4"/>
  <c r="ZT133" i="4"/>
  <c r="ZS133" i="4"/>
  <c r="ZR133" i="4"/>
  <c r="ZQ133" i="4"/>
  <c r="ZP133" i="4"/>
  <c r="ZO133" i="4"/>
  <c r="ACU131" i="4"/>
  <c r="ACT131" i="4"/>
  <c r="ACS131" i="4"/>
  <c r="ACR131" i="4"/>
  <c r="ACQ131" i="4"/>
  <c r="ACP131" i="4"/>
  <c r="ACO131" i="4"/>
  <c r="ACN131" i="4"/>
  <c r="ACM131" i="4"/>
  <c r="ACL131" i="4"/>
  <c r="ACK131" i="4"/>
  <c r="ACJ131" i="4"/>
  <c r="ACI131" i="4"/>
  <c r="ACH131" i="4"/>
  <c r="ACG131" i="4"/>
  <c r="ACF131" i="4"/>
  <c r="ACE131" i="4"/>
  <c r="ACD131" i="4"/>
  <c r="ACC131" i="4"/>
  <c r="ACB131" i="4"/>
  <c r="ACA131" i="4"/>
  <c r="ABZ131" i="4"/>
  <c r="ABY131" i="4"/>
  <c r="ABX131" i="4"/>
  <c r="ABW131" i="4"/>
  <c r="ABV131" i="4"/>
  <c r="ABU131" i="4"/>
  <c r="ABT131" i="4"/>
  <c r="ABS131" i="4"/>
  <c r="ABR131" i="4"/>
  <c r="ABQ131" i="4"/>
  <c r="ABP131" i="4"/>
  <c r="ABO131" i="4"/>
  <c r="ABN131" i="4"/>
  <c r="ABM131" i="4"/>
  <c r="ABL131" i="4"/>
  <c r="ABK131" i="4"/>
  <c r="ABJ131" i="4"/>
  <c r="ABI131" i="4"/>
  <c r="ABH131" i="4"/>
  <c r="ABG131" i="4"/>
  <c r="ABF131" i="4"/>
  <c r="ABE131" i="4"/>
  <c r="ABD131" i="4"/>
  <c r="ABC131" i="4"/>
  <c r="ABB131" i="4"/>
  <c r="ABA131" i="4"/>
  <c r="AAZ131" i="4"/>
  <c r="AAY131" i="4"/>
  <c r="AAX131" i="4"/>
  <c r="AAW131" i="4"/>
  <c r="AAV131" i="4"/>
  <c r="AAU131" i="4"/>
  <c r="AAT131" i="4"/>
  <c r="AAS131" i="4"/>
  <c r="AAR131" i="4"/>
  <c r="AAQ131" i="4"/>
  <c r="AAP131" i="4"/>
  <c r="AAO131" i="4"/>
  <c r="AAN131" i="4"/>
  <c r="AAM131" i="4"/>
  <c r="AAL131" i="4"/>
  <c r="AAK131" i="4"/>
  <c r="AAJ131" i="4"/>
  <c r="AAI131" i="4"/>
  <c r="AAH131" i="4"/>
  <c r="AAG131" i="4"/>
  <c r="AAF131" i="4"/>
  <c r="AAE131" i="4"/>
  <c r="AAD131" i="4"/>
  <c r="AAC131" i="4"/>
  <c r="AAB131" i="4"/>
  <c r="AAA131" i="4"/>
  <c r="ZZ131" i="4"/>
  <c r="ZY131" i="4"/>
  <c r="ZX131" i="4"/>
  <c r="ZW131" i="4"/>
  <c r="ZV131" i="4"/>
  <c r="ZU131" i="4"/>
  <c r="ZT131" i="4"/>
  <c r="ZS131" i="4"/>
  <c r="ZR131" i="4"/>
  <c r="ZQ131" i="4"/>
  <c r="ZP131" i="4"/>
  <c r="ZO131" i="4"/>
  <c r="ACU113" i="4"/>
  <c r="ACT113" i="4"/>
  <c r="ACS113" i="4"/>
  <c r="ACR113" i="4"/>
  <c r="ACQ113" i="4"/>
  <c r="ACP113" i="4"/>
  <c r="ACO113" i="4"/>
  <c r="ACN113" i="4"/>
  <c r="ACM113" i="4"/>
  <c r="ACL113" i="4"/>
  <c r="ACK113" i="4"/>
  <c r="ACJ113" i="4"/>
  <c r="ACI113" i="4"/>
  <c r="ACH113" i="4"/>
  <c r="ACG113" i="4"/>
  <c r="ACF113" i="4"/>
  <c r="ACE113" i="4"/>
  <c r="ACD113" i="4"/>
  <c r="ACC113" i="4"/>
  <c r="ACB113" i="4"/>
  <c r="ACA113" i="4"/>
  <c r="ABZ113" i="4"/>
  <c r="ABY113" i="4"/>
  <c r="ABX113" i="4"/>
  <c r="ABW113" i="4"/>
  <c r="ABV113" i="4"/>
  <c r="ABU113" i="4"/>
  <c r="ABT113" i="4"/>
  <c r="ABS113" i="4"/>
  <c r="ABR113" i="4"/>
  <c r="ABQ113" i="4"/>
  <c r="ABP113" i="4"/>
  <c r="ABO113" i="4"/>
  <c r="ABN113" i="4"/>
  <c r="ABM113" i="4"/>
  <c r="ABL113" i="4"/>
  <c r="ABK113" i="4"/>
  <c r="ABJ113" i="4"/>
  <c r="ABI113" i="4"/>
  <c r="ABH113" i="4"/>
  <c r="ABG113" i="4"/>
  <c r="ABF113" i="4"/>
  <c r="ABE113" i="4"/>
  <c r="ABD113" i="4"/>
  <c r="ABC113" i="4"/>
  <c r="ABB113" i="4"/>
  <c r="ABA113" i="4"/>
  <c r="AAZ113" i="4"/>
  <c r="AAY113" i="4"/>
  <c r="AAX113" i="4"/>
  <c r="AAW113" i="4"/>
  <c r="AAV113" i="4"/>
  <c r="AAU113" i="4"/>
  <c r="AAT113" i="4"/>
  <c r="AAS113" i="4"/>
  <c r="AAR113" i="4"/>
  <c r="AAQ113" i="4"/>
  <c r="AAP113" i="4"/>
  <c r="AAO113" i="4"/>
  <c r="AAN113" i="4"/>
  <c r="AAM113" i="4"/>
  <c r="AAL113" i="4"/>
  <c r="AAK113" i="4"/>
  <c r="AAJ113" i="4"/>
  <c r="AAI113" i="4"/>
  <c r="AAH113" i="4"/>
  <c r="AAG113" i="4"/>
  <c r="AAF113" i="4"/>
  <c r="AAE113" i="4"/>
  <c r="AAD113" i="4"/>
  <c r="AAC113" i="4"/>
  <c r="AAB113" i="4"/>
  <c r="AAA113" i="4"/>
  <c r="ZZ113" i="4"/>
  <c r="ZY113" i="4"/>
  <c r="ZX113" i="4"/>
  <c r="ZW113" i="4"/>
  <c r="ZV113" i="4"/>
  <c r="ZU113" i="4"/>
  <c r="ZT113" i="4"/>
  <c r="ZS113" i="4"/>
  <c r="ZR113" i="4"/>
  <c r="ZQ113" i="4"/>
  <c r="ZP113" i="4"/>
  <c r="ZO113" i="4"/>
  <c r="ACU100" i="4"/>
  <c r="ACT100" i="4"/>
  <c r="ACS100" i="4"/>
  <c r="ACR100" i="4"/>
  <c r="ACQ100" i="4"/>
  <c r="ACP100" i="4"/>
  <c r="ACO100" i="4"/>
  <c r="ACN100" i="4"/>
  <c r="ACM100" i="4"/>
  <c r="ACL100" i="4"/>
  <c r="ACK100" i="4"/>
  <c r="ACJ100" i="4"/>
  <c r="ACI100" i="4"/>
  <c r="ACH100" i="4"/>
  <c r="ACG100" i="4"/>
  <c r="ACF100" i="4"/>
  <c r="ACE100" i="4"/>
  <c r="ACD100" i="4"/>
  <c r="ACC100" i="4"/>
  <c r="ACB100" i="4"/>
  <c r="ACA100" i="4"/>
  <c r="ABZ100" i="4"/>
  <c r="ABY100" i="4"/>
  <c r="ABX100" i="4"/>
  <c r="ABW100" i="4"/>
  <c r="ABV100" i="4"/>
  <c r="ABU100" i="4"/>
  <c r="ABT100" i="4"/>
  <c r="ABS100" i="4"/>
  <c r="ABR100" i="4"/>
  <c r="ABQ100" i="4"/>
  <c r="ABP100" i="4"/>
  <c r="ABO100" i="4"/>
  <c r="ABN100" i="4"/>
  <c r="ABM100" i="4"/>
  <c r="ABL100" i="4"/>
  <c r="ABK100" i="4"/>
  <c r="ABJ100" i="4"/>
  <c r="ABI100" i="4"/>
  <c r="ABH100" i="4"/>
  <c r="ABG100" i="4"/>
  <c r="ABF100" i="4"/>
  <c r="ABE100" i="4"/>
  <c r="ABD100" i="4"/>
  <c r="ABC100" i="4"/>
  <c r="ABB100" i="4"/>
  <c r="ABA100" i="4"/>
  <c r="AAZ100" i="4"/>
  <c r="AAY100" i="4"/>
  <c r="AAX100" i="4"/>
  <c r="AAW100" i="4"/>
  <c r="AAV100" i="4"/>
  <c r="AAU100" i="4"/>
  <c r="AAT100" i="4"/>
  <c r="AAS100" i="4"/>
  <c r="AAR100" i="4"/>
  <c r="AAQ100" i="4"/>
  <c r="AAP100" i="4"/>
  <c r="AAO100" i="4"/>
  <c r="AAN100" i="4"/>
  <c r="AAM100" i="4"/>
  <c r="AAL100" i="4"/>
  <c r="AAK100" i="4"/>
  <c r="AAJ100" i="4"/>
  <c r="AAI100" i="4"/>
  <c r="AAH100" i="4"/>
  <c r="AAG100" i="4"/>
  <c r="AAF100" i="4"/>
  <c r="AAE100" i="4"/>
  <c r="AAD100" i="4"/>
  <c r="AAC100" i="4"/>
  <c r="AAB100" i="4"/>
  <c r="AAA100" i="4"/>
  <c r="ZZ100" i="4"/>
  <c r="ZY100" i="4"/>
  <c r="ZX100" i="4"/>
  <c r="ZW100" i="4"/>
  <c r="ZV100" i="4"/>
  <c r="ZU100" i="4"/>
  <c r="ZT100" i="4"/>
  <c r="ZS100" i="4"/>
  <c r="ZR100" i="4"/>
  <c r="ZQ100" i="4"/>
  <c r="ZP100" i="4"/>
  <c r="ZO100" i="4"/>
  <c r="ACU137" i="4"/>
  <c r="ACT137" i="4"/>
  <c r="ACS137" i="4"/>
  <c r="ACR137" i="4"/>
  <c r="ACQ137" i="4"/>
  <c r="ACP137" i="4"/>
  <c r="ACO137" i="4"/>
  <c r="ACN137" i="4"/>
  <c r="ACM137" i="4"/>
  <c r="ACL137" i="4"/>
  <c r="ACK137" i="4"/>
  <c r="ACJ137" i="4"/>
  <c r="ACI137" i="4"/>
  <c r="ACH137" i="4"/>
  <c r="ACG137" i="4"/>
  <c r="ACF137" i="4"/>
  <c r="ACE137" i="4"/>
  <c r="ACD137" i="4"/>
  <c r="ACC137" i="4"/>
  <c r="ACB137" i="4"/>
  <c r="ACA137" i="4"/>
  <c r="ABZ137" i="4"/>
  <c r="ABY137" i="4"/>
  <c r="ABX137" i="4"/>
  <c r="ABW137" i="4"/>
  <c r="ABV137" i="4"/>
  <c r="ABU137" i="4"/>
  <c r="ABT137" i="4"/>
  <c r="ABS137" i="4"/>
  <c r="ABR137" i="4"/>
  <c r="ABQ137" i="4"/>
  <c r="ABP137" i="4"/>
  <c r="ABO137" i="4"/>
  <c r="ABN137" i="4"/>
  <c r="ABM137" i="4"/>
  <c r="ABL137" i="4"/>
  <c r="ABK137" i="4"/>
  <c r="ABJ137" i="4"/>
  <c r="ABI137" i="4"/>
  <c r="ABH137" i="4"/>
  <c r="ABG137" i="4"/>
  <c r="ABF137" i="4"/>
  <c r="ABE137" i="4"/>
  <c r="ABD137" i="4"/>
  <c r="ABC137" i="4"/>
  <c r="ABB137" i="4"/>
  <c r="ABA137" i="4"/>
  <c r="AAZ137" i="4"/>
  <c r="AAY137" i="4"/>
  <c r="AAX137" i="4"/>
  <c r="AAW137" i="4"/>
  <c r="AAV137" i="4"/>
  <c r="AAU137" i="4"/>
  <c r="AAT137" i="4"/>
  <c r="AAS137" i="4"/>
  <c r="AAR137" i="4"/>
  <c r="AAQ137" i="4"/>
  <c r="AAP137" i="4"/>
  <c r="AAO137" i="4"/>
  <c r="AAN137" i="4"/>
  <c r="AAM137" i="4"/>
  <c r="AAL137" i="4"/>
  <c r="AAK137" i="4"/>
  <c r="AAJ137" i="4"/>
  <c r="AAI137" i="4"/>
  <c r="AAH137" i="4"/>
  <c r="AAG137" i="4"/>
  <c r="AAF137" i="4"/>
  <c r="AAE137" i="4"/>
  <c r="AAD137" i="4"/>
  <c r="AAC137" i="4"/>
  <c r="AAB137" i="4"/>
  <c r="AAA137" i="4"/>
  <c r="ZZ137" i="4"/>
  <c r="ZY137" i="4"/>
  <c r="ZX137" i="4"/>
  <c r="ZW137" i="4"/>
  <c r="ZV137" i="4"/>
  <c r="ZU137" i="4"/>
  <c r="ZT137" i="4"/>
  <c r="ZS137" i="4"/>
  <c r="ZR137" i="4"/>
  <c r="ZQ137" i="4"/>
  <c r="ZP137" i="4"/>
  <c r="ZO137" i="4"/>
  <c r="ACU104" i="4"/>
  <c r="ACT104" i="4"/>
  <c r="ACS104" i="4"/>
  <c r="ACR104" i="4"/>
  <c r="ACQ104" i="4"/>
  <c r="ACP104" i="4"/>
  <c r="ACO104" i="4"/>
  <c r="ACN104" i="4"/>
  <c r="ACM104" i="4"/>
  <c r="ACL104" i="4"/>
  <c r="ACK104" i="4"/>
  <c r="ACJ104" i="4"/>
  <c r="ACI104" i="4"/>
  <c r="ACH104" i="4"/>
  <c r="ACG104" i="4"/>
  <c r="ACF104" i="4"/>
  <c r="ACE104" i="4"/>
  <c r="ACD104" i="4"/>
  <c r="ACC104" i="4"/>
  <c r="ACB104" i="4"/>
  <c r="ACA104" i="4"/>
  <c r="ABZ104" i="4"/>
  <c r="ABY104" i="4"/>
  <c r="ABX104" i="4"/>
  <c r="ABW104" i="4"/>
  <c r="ABV104" i="4"/>
  <c r="ABU104" i="4"/>
  <c r="ABT104" i="4"/>
  <c r="ABS104" i="4"/>
  <c r="ABR104" i="4"/>
  <c r="ABQ104" i="4"/>
  <c r="ABP104" i="4"/>
  <c r="ABO104" i="4"/>
  <c r="ABN104" i="4"/>
  <c r="ABM104" i="4"/>
  <c r="ABL104" i="4"/>
  <c r="ABK104" i="4"/>
  <c r="ABJ104" i="4"/>
  <c r="ABI104" i="4"/>
  <c r="ABH104" i="4"/>
  <c r="ABG104" i="4"/>
  <c r="ABF104" i="4"/>
  <c r="ABE104" i="4"/>
  <c r="ABD104" i="4"/>
  <c r="ABC104" i="4"/>
  <c r="ABB104" i="4"/>
  <c r="ABA104" i="4"/>
  <c r="AAZ104" i="4"/>
  <c r="AAY104" i="4"/>
  <c r="AAX104" i="4"/>
  <c r="AAW104" i="4"/>
  <c r="AAV104" i="4"/>
  <c r="AAU104" i="4"/>
  <c r="AAT104" i="4"/>
  <c r="AAS104" i="4"/>
  <c r="AAR104" i="4"/>
  <c r="AAQ104" i="4"/>
  <c r="AAP104" i="4"/>
  <c r="AAO104" i="4"/>
  <c r="AAN104" i="4"/>
  <c r="AAM104" i="4"/>
  <c r="AAL104" i="4"/>
  <c r="AAK104" i="4"/>
  <c r="AAJ104" i="4"/>
  <c r="AAI104" i="4"/>
  <c r="AAH104" i="4"/>
  <c r="AAG104" i="4"/>
  <c r="AAF104" i="4"/>
  <c r="AAE104" i="4"/>
  <c r="AAD104" i="4"/>
  <c r="AAC104" i="4"/>
  <c r="AAB104" i="4"/>
  <c r="AAA104" i="4"/>
  <c r="ZZ104" i="4"/>
  <c r="ZY104" i="4"/>
  <c r="ZX104" i="4"/>
  <c r="ZW104" i="4"/>
  <c r="ZV104" i="4"/>
  <c r="ZU104" i="4"/>
  <c r="ZT104" i="4"/>
  <c r="ZS104" i="4"/>
  <c r="ZR104" i="4"/>
  <c r="ZQ104" i="4"/>
  <c r="ZP104" i="4"/>
  <c r="ZO104" i="4"/>
  <c r="ACU32" i="4"/>
  <c r="ACT32" i="4"/>
  <c r="ACS32" i="4"/>
  <c r="ACR32" i="4"/>
  <c r="ACQ32" i="4"/>
  <c r="ACP32" i="4"/>
  <c r="ACO32" i="4"/>
  <c r="ACN32" i="4"/>
  <c r="ACM32" i="4"/>
  <c r="ACL32" i="4"/>
  <c r="ACK32" i="4"/>
  <c r="ACJ32" i="4"/>
  <c r="ACI32" i="4"/>
  <c r="ACH32" i="4"/>
  <c r="ACG32" i="4"/>
  <c r="ACF32" i="4"/>
  <c r="ACE32" i="4"/>
  <c r="ACD32" i="4"/>
  <c r="ACC32" i="4"/>
  <c r="ACB32" i="4"/>
  <c r="ACA32" i="4"/>
  <c r="ABZ32" i="4"/>
  <c r="ABY32" i="4"/>
  <c r="ABX32" i="4"/>
  <c r="ABW32" i="4"/>
  <c r="ABV32" i="4"/>
  <c r="ABU32" i="4"/>
  <c r="ABT32" i="4"/>
  <c r="ABS32" i="4"/>
  <c r="ABR32" i="4"/>
  <c r="ABQ32" i="4"/>
  <c r="ABP32" i="4"/>
  <c r="ABO32" i="4"/>
  <c r="ABN32" i="4"/>
  <c r="ABM32" i="4"/>
  <c r="ABL32" i="4"/>
  <c r="ABK32" i="4"/>
  <c r="ABJ32" i="4"/>
  <c r="ABI32" i="4"/>
  <c r="ABH32" i="4"/>
  <c r="ABG32" i="4"/>
  <c r="ABF32" i="4"/>
  <c r="ABE32" i="4"/>
  <c r="ABD32" i="4"/>
  <c r="ABC32" i="4"/>
  <c r="ABB32" i="4"/>
  <c r="ABA32" i="4"/>
  <c r="AAZ32" i="4"/>
  <c r="AAY32" i="4"/>
  <c r="AAX32" i="4"/>
  <c r="AAW32" i="4"/>
  <c r="AAV32" i="4"/>
  <c r="AAU32" i="4"/>
  <c r="AAT32" i="4"/>
  <c r="AAS32" i="4"/>
  <c r="AAR32" i="4"/>
  <c r="AAQ32" i="4"/>
  <c r="AAP32" i="4"/>
  <c r="AAO32" i="4"/>
  <c r="AAN32" i="4"/>
  <c r="AAM32" i="4"/>
  <c r="AAL32" i="4"/>
  <c r="AAK32" i="4"/>
  <c r="AAJ32" i="4"/>
  <c r="AAI32" i="4"/>
  <c r="AAH32" i="4"/>
  <c r="AAG32" i="4"/>
  <c r="AAF32" i="4"/>
  <c r="AAE32" i="4"/>
  <c r="AAD32" i="4"/>
  <c r="AAC32" i="4"/>
  <c r="AAB32" i="4"/>
  <c r="AAA32" i="4"/>
  <c r="ZZ32" i="4"/>
  <c r="ZY32" i="4"/>
  <c r="ZX32" i="4"/>
  <c r="ZW32" i="4"/>
  <c r="ZV32" i="4"/>
  <c r="ZU32" i="4"/>
  <c r="ZT32" i="4"/>
  <c r="ZS32" i="4"/>
  <c r="ZR32" i="4"/>
  <c r="ZQ32" i="4"/>
  <c r="ZP32" i="4"/>
  <c r="ZO32" i="4"/>
  <c r="ACU134" i="4"/>
  <c r="ACT134" i="4"/>
  <c r="ACS134" i="4"/>
  <c r="ACR134" i="4"/>
  <c r="ACQ134" i="4"/>
  <c r="ACP134" i="4"/>
  <c r="ACO134" i="4"/>
  <c r="ACN134" i="4"/>
  <c r="ACM134" i="4"/>
  <c r="ACL134" i="4"/>
  <c r="ACK134" i="4"/>
  <c r="ACJ134" i="4"/>
  <c r="ACI134" i="4"/>
  <c r="ACH134" i="4"/>
  <c r="ACG134" i="4"/>
  <c r="ACF134" i="4"/>
  <c r="ACE134" i="4"/>
  <c r="ACD134" i="4"/>
  <c r="ACC134" i="4"/>
  <c r="ACB134" i="4"/>
  <c r="ACA134" i="4"/>
  <c r="ABZ134" i="4"/>
  <c r="ABY134" i="4"/>
  <c r="ABX134" i="4"/>
  <c r="ABW134" i="4"/>
  <c r="ABV134" i="4"/>
  <c r="ABU134" i="4"/>
  <c r="ABT134" i="4"/>
  <c r="ABS134" i="4"/>
  <c r="ABR134" i="4"/>
  <c r="ABQ134" i="4"/>
  <c r="ABP134" i="4"/>
  <c r="ABO134" i="4"/>
  <c r="ABN134" i="4"/>
  <c r="ABM134" i="4"/>
  <c r="ABL134" i="4"/>
  <c r="ABK134" i="4"/>
  <c r="ABJ134" i="4"/>
  <c r="ABI134" i="4"/>
  <c r="ABH134" i="4"/>
  <c r="ABG134" i="4"/>
  <c r="ABF134" i="4"/>
  <c r="ABE134" i="4"/>
  <c r="ABD134" i="4"/>
  <c r="ABC134" i="4"/>
  <c r="ABB134" i="4"/>
  <c r="ABA134" i="4"/>
  <c r="AAZ134" i="4"/>
  <c r="AAY134" i="4"/>
  <c r="AAX134" i="4"/>
  <c r="AAW134" i="4"/>
  <c r="AAV134" i="4"/>
  <c r="AAU134" i="4"/>
  <c r="AAT134" i="4"/>
  <c r="AAS134" i="4"/>
  <c r="AAR134" i="4"/>
  <c r="AAQ134" i="4"/>
  <c r="AAP134" i="4"/>
  <c r="AAO134" i="4"/>
  <c r="AAN134" i="4"/>
  <c r="AAM134" i="4"/>
  <c r="AAL134" i="4"/>
  <c r="AAK134" i="4"/>
  <c r="AAJ134" i="4"/>
  <c r="AAI134" i="4"/>
  <c r="AAH134" i="4"/>
  <c r="AAG134" i="4"/>
  <c r="AAF134" i="4"/>
  <c r="AAE134" i="4"/>
  <c r="AAD134" i="4"/>
  <c r="AAC134" i="4"/>
  <c r="AAB134" i="4"/>
  <c r="AAA134" i="4"/>
  <c r="ZZ134" i="4"/>
  <c r="ZY134" i="4"/>
  <c r="ZX134" i="4"/>
  <c r="ZW134" i="4"/>
  <c r="ZV134" i="4"/>
  <c r="ZU134" i="4"/>
  <c r="ZT134" i="4"/>
  <c r="ZS134" i="4"/>
  <c r="ZR134" i="4"/>
  <c r="ZQ134" i="4"/>
  <c r="ZP134" i="4"/>
  <c r="ZO134" i="4"/>
  <c r="ACU114" i="4"/>
  <c r="ACT114" i="4"/>
  <c r="ACS114" i="4"/>
  <c r="ACR114" i="4"/>
  <c r="ACQ114" i="4"/>
  <c r="ACP114" i="4"/>
  <c r="ACO114" i="4"/>
  <c r="ACN114" i="4"/>
  <c r="ACM114" i="4"/>
  <c r="ACL114" i="4"/>
  <c r="ACK114" i="4"/>
  <c r="ACJ114" i="4"/>
  <c r="ACI114" i="4"/>
  <c r="ACH114" i="4"/>
  <c r="ACG114" i="4"/>
  <c r="ACF114" i="4"/>
  <c r="ACE114" i="4"/>
  <c r="ACD114" i="4"/>
  <c r="ACC114" i="4"/>
  <c r="ACB114" i="4"/>
  <c r="ACA114" i="4"/>
  <c r="ABZ114" i="4"/>
  <c r="ABY114" i="4"/>
  <c r="ABX114" i="4"/>
  <c r="ABW114" i="4"/>
  <c r="ABV114" i="4"/>
  <c r="ABU114" i="4"/>
  <c r="ABT114" i="4"/>
  <c r="ABS114" i="4"/>
  <c r="ABR114" i="4"/>
  <c r="ABQ114" i="4"/>
  <c r="ABP114" i="4"/>
  <c r="ABO114" i="4"/>
  <c r="ABN114" i="4"/>
  <c r="ABM114" i="4"/>
  <c r="ABL114" i="4"/>
  <c r="ABK114" i="4"/>
  <c r="ABJ114" i="4"/>
  <c r="ABI114" i="4"/>
  <c r="ABH114" i="4"/>
  <c r="ABG114" i="4"/>
  <c r="ABF114" i="4"/>
  <c r="ABE114" i="4"/>
  <c r="ABD114" i="4"/>
  <c r="ABC114" i="4"/>
  <c r="ABB114" i="4"/>
  <c r="ABA114" i="4"/>
  <c r="AAZ114" i="4"/>
  <c r="AAY114" i="4"/>
  <c r="AAX114" i="4"/>
  <c r="AAW114" i="4"/>
  <c r="AAV114" i="4"/>
  <c r="AAU114" i="4"/>
  <c r="AAT114" i="4"/>
  <c r="AAS114" i="4"/>
  <c r="AAR114" i="4"/>
  <c r="AAQ114" i="4"/>
  <c r="AAP114" i="4"/>
  <c r="AAO114" i="4"/>
  <c r="AAN114" i="4"/>
  <c r="AAM114" i="4"/>
  <c r="AAL114" i="4"/>
  <c r="AAK114" i="4"/>
  <c r="AAJ114" i="4"/>
  <c r="AAI114" i="4"/>
  <c r="AAH114" i="4"/>
  <c r="AAG114" i="4"/>
  <c r="AAF114" i="4"/>
  <c r="AAE114" i="4"/>
  <c r="AAD114" i="4"/>
  <c r="AAC114" i="4"/>
  <c r="AAB114" i="4"/>
  <c r="AAA114" i="4"/>
  <c r="ZZ114" i="4"/>
  <c r="ZY114" i="4"/>
  <c r="ZX114" i="4"/>
  <c r="ZW114" i="4"/>
  <c r="ZV114" i="4"/>
  <c r="ZU114" i="4"/>
  <c r="ZT114" i="4"/>
  <c r="ZS114" i="4"/>
  <c r="ZR114" i="4"/>
  <c r="ZQ114" i="4"/>
  <c r="ZP114" i="4"/>
  <c r="ZO114" i="4"/>
  <c r="ACU33" i="4"/>
  <c r="ACT33" i="4"/>
  <c r="ACS33" i="4"/>
  <c r="ACR33" i="4"/>
  <c r="ACQ33" i="4"/>
  <c r="ACP33" i="4"/>
  <c r="ACO33" i="4"/>
  <c r="ACN33" i="4"/>
  <c r="ACM33" i="4"/>
  <c r="ACL33" i="4"/>
  <c r="ACK33" i="4"/>
  <c r="ACJ33" i="4"/>
  <c r="ACI33" i="4"/>
  <c r="ACH33" i="4"/>
  <c r="ACG33" i="4"/>
  <c r="ACF33" i="4"/>
  <c r="ACE33" i="4"/>
  <c r="ACD33" i="4"/>
  <c r="ACC33" i="4"/>
  <c r="ACB33" i="4"/>
  <c r="ACA33" i="4"/>
  <c r="ABZ33" i="4"/>
  <c r="ABY33" i="4"/>
  <c r="ABX33" i="4"/>
  <c r="ABW33" i="4"/>
  <c r="ABV33" i="4"/>
  <c r="ABU33" i="4"/>
  <c r="ABT33" i="4"/>
  <c r="ABS33" i="4"/>
  <c r="ABR33" i="4"/>
  <c r="ABQ33" i="4"/>
  <c r="ABP33" i="4"/>
  <c r="ABO33" i="4"/>
  <c r="ABN33" i="4"/>
  <c r="ABM33" i="4"/>
  <c r="ABL33" i="4"/>
  <c r="ABK33" i="4"/>
  <c r="ABJ33" i="4"/>
  <c r="ABI33" i="4"/>
  <c r="ABH33" i="4"/>
  <c r="ABG33" i="4"/>
  <c r="ABF33" i="4"/>
  <c r="ABE33" i="4"/>
  <c r="ABD33" i="4"/>
  <c r="ABC33" i="4"/>
  <c r="ABB33" i="4"/>
  <c r="ABA33" i="4"/>
  <c r="AAZ33" i="4"/>
  <c r="AAY33" i="4"/>
  <c r="AAX33" i="4"/>
  <c r="AAW33" i="4"/>
  <c r="AAV33" i="4"/>
  <c r="AAU33" i="4"/>
  <c r="AAT33" i="4"/>
  <c r="AAS33" i="4"/>
  <c r="AAR33" i="4"/>
  <c r="AAQ33" i="4"/>
  <c r="AAP33" i="4"/>
  <c r="AAO33" i="4"/>
  <c r="AAN33" i="4"/>
  <c r="AAM33" i="4"/>
  <c r="AAL33" i="4"/>
  <c r="AAK33" i="4"/>
  <c r="AAJ33" i="4"/>
  <c r="AAI33" i="4"/>
  <c r="AAH33" i="4"/>
  <c r="AAG33" i="4"/>
  <c r="AAF33" i="4"/>
  <c r="AAE33" i="4"/>
  <c r="AAD33" i="4"/>
  <c r="AAC33" i="4"/>
  <c r="AAB33" i="4"/>
  <c r="AAA33" i="4"/>
  <c r="ZZ33" i="4"/>
  <c r="ZY33" i="4"/>
  <c r="ZX33" i="4"/>
  <c r="ZW33" i="4"/>
  <c r="ZV33" i="4"/>
  <c r="ZU33" i="4"/>
  <c r="ZT33" i="4"/>
  <c r="ZS33" i="4"/>
  <c r="ZR33" i="4"/>
  <c r="ZQ33" i="4"/>
  <c r="ZP33" i="4"/>
  <c r="ZO33" i="4"/>
  <c r="ACU139" i="4"/>
  <c r="ACT139" i="4"/>
  <c r="ACS139" i="4"/>
  <c r="ACR139" i="4"/>
  <c r="ACQ139" i="4"/>
  <c r="ACP139" i="4"/>
  <c r="ACO139" i="4"/>
  <c r="ACN139" i="4"/>
  <c r="ACM139" i="4"/>
  <c r="ACL139" i="4"/>
  <c r="ACK139" i="4"/>
  <c r="ACJ139" i="4"/>
  <c r="ACI139" i="4"/>
  <c r="ACH139" i="4"/>
  <c r="ACG139" i="4"/>
  <c r="ACF139" i="4"/>
  <c r="ACE139" i="4"/>
  <c r="ACD139" i="4"/>
  <c r="ACC139" i="4"/>
  <c r="ACB139" i="4"/>
  <c r="ACA139" i="4"/>
  <c r="ABZ139" i="4"/>
  <c r="ABY139" i="4"/>
  <c r="ABX139" i="4"/>
  <c r="ABW139" i="4"/>
  <c r="ABV139" i="4"/>
  <c r="ABU139" i="4"/>
  <c r="ABT139" i="4"/>
  <c r="ABS139" i="4"/>
  <c r="ABR139" i="4"/>
  <c r="ABQ139" i="4"/>
  <c r="ABP139" i="4"/>
  <c r="ABO139" i="4"/>
  <c r="ABN139" i="4"/>
  <c r="ABM139" i="4"/>
  <c r="ABL139" i="4"/>
  <c r="ABK139" i="4"/>
  <c r="ABJ139" i="4"/>
  <c r="ABI139" i="4"/>
  <c r="ABH139" i="4"/>
  <c r="ABG139" i="4"/>
  <c r="ABF139" i="4"/>
  <c r="ABE139" i="4"/>
  <c r="ABD139" i="4"/>
  <c r="ABC139" i="4"/>
  <c r="ABB139" i="4"/>
  <c r="ABA139" i="4"/>
  <c r="AAZ139" i="4"/>
  <c r="AAY139" i="4"/>
  <c r="AAX139" i="4"/>
  <c r="AAW139" i="4"/>
  <c r="AAV139" i="4"/>
  <c r="AAU139" i="4"/>
  <c r="AAT139" i="4"/>
  <c r="AAS139" i="4"/>
  <c r="AAR139" i="4"/>
  <c r="AAQ139" i="4"/>
  <c r="AAP139" i="4"/>
  <c r="AAO139" i="4"/>
  <c r="AAN139" i="4"/>
  <c r="AAM139" i="4"/>
  <c r="AAL139" i="4"/>
  <c r="AAK139" i="4"/>
  <c r="AAJ139" i="4"/>
  <c r="AAI139" i="4"/>
  <c r="AAH139" i="4"/>
  <c r="AAG139" i="4"/>
  <c r="AAF139" i="4"/>
  <c r="AAE139" i="4"/>
  <c r="AAD139" i="4"/>
  <c r="AAC139" i="4"/>
  <c r="AAB139" i="4"/>
  <c r="AAA139" i="4"/>
  <c r="ZZ139" i="4"/>
  <c r="ZY139" i="4"/>
  <c r="ZX139" i="4"/>
  <c r="ZW139" i="4"/>
  <c r="ZV139" i="4"/>
  <c r="ZU139" i="4"/>
  <c r="ZT139" i="4"/>
  <c r="ZS139" i="4"/>
  <c r="ZR139" i="4"/>
  <c r="ZQ139" i="4"/>
  <c r="ZP139" i="4"/>
  <c r="ZO139" i="4"/>
  <c r="ACU80" i="4"/>
  <c r="ACT80" i="4"/>
  <c r="ACS80" i="4"/>
  <c r="ACR80" i="4"/>
  <c r="ACQ80" i="4"/>
  <c r="ACP80" i="4"/>
  <c r="ACO80" i="4"/>
  <c r="ACN80" i="4"/>
  <c r="ACM80" i="4"/>
  <c r="ACL80" i="4"/>
  <c r="ACK80" i="4"/>
  <c r="ACJ80" i="4"/>
  <c r="ACI80" i="4"/>
  <c r="ACH80" i="4"/>
  <c r="ACG80" i="4"/>
  <c r="ACF80" i="4"/>
  <c r="ACE80" i="4"/>
  <c r="ACD80" i="4"/>
  <c r="ACC80" i="4"/>
  <c r="ACB80" i="4"/>
  <c r="ACA80" i="4"/>
  <c r="ABZ80" i="4"/>
  <c r="ABY80" i="4"/>
  <c r="ABX80" i="4"/>
  <c r="ABW80" i="4"/>
  <c r="ABV80" i="4"/>
  <c r="ABU80" i="4"/>
  <c r="ABT80" i="4"/>
  <c r="ABS80" i="4"/>
  <c r="ABR80" i="4"/>
  <c r="ABQ80" i="4"/>
  <c r="ABP80" i="4"/>
  <c r="ABO80" i="4"/>
  <c r="ABN80" i="4"/>
  <c r="ABM80" i="4"/>
  <c r="ABL80" i="4"/>
  <c r="ABK80" i="4"/>
  <c r="ABJ80" i="4"/>
  <c r="ABI80" i="4"/>
  <c r="ABH80" i="4"/>
  <c r="ABG80" i="4"/>
  <c r="ABF80" i="4"/>
  <c r="ABE80" i="4"/>
  <c r="ABD80" i="4"/>
  <c r="ABC80" i="4"/>
  <c r="ABB80" i="4"/>
  <c r="ABA80" i="4"/>
  <c r="AAZ80" i="4"/>
  <c r="AAY80" i="4"/>
  <c r="AAX80" i="4"/>
  <c r="AAW80" i="4"/>
  <c r="AAV80" i="4"/>
  <c r="AAU80" i="4"/>
  <c r="AAT80" i="4"/>
  <c r="AAS80" i="4"/>
  <c r="AAR80" i="4"/>
  <c r="AAQ80" i="4"/>
  <c r="AAP80" i="4"/>
  <c r="AAO80" i="4"/>
  <c r="AAN80" i="4"/>
  <c r="AAM80" i="4"/>
  <c r="AAL80" i="4"/>
  <c r="AAK80" i="4"/>
  <c r="AAJ80" i="4"/>
  <c r="AAI80" i="4"/>
  <c r="AAH80" i="4"/>
  <c r="AAG80" i="4"/>
  <c r="AAF80" i="4"/>
  <c r="AAE80" i="4"/>
  <c r="AAD80" i="4"/>
  <c r="AAC80" i="4"/>
  <c r="AAB80" i="4"/>
  <c r="AAA80" i="4"/>
  <c r="ZZ80" i="4"/>
  <c r="ZY80" i="4"/>
  <c r="ZX80" i="4"/>
  <c r="ZW80" i="4"/>
  <c r="ZV80" i="4"/>
  <c r="ZU80" i="4"/>
  <c r="ZT80" i="4"/>
  <c r="ZS80" i="4"/>
  <c r="ZR80" i="4"/>
  <c r="ZQ80" i="4"/>
  <c r="ZP80" i="4"/>
  <c r="ZO80" i="4"/>
  <c r="ACU111" i="4"/>
  <c r="ACT111" i="4"/>
  <c r="ACS111" i="4"/>
  <c r="ACR111" i="4"/>
  <c r="ACQ111" i="4"/>
  <c r="ACP111" i="4"/>
  <c r="ACO111" i="4"/>
  <c r="ACN111" i="4"/>
  <c r="ACM111" i="4"/>
  <c r="ACL111" i="4"/>
  <c r="ACK111" i="4"/>
  <c r="ACJ111" i="4"/>
  <c r="ACI111" i="4"/>
  <c r="ACH111" i="4"/>
  <c r="ACG111" i="4"/>
  <c r="ACF111" i="4"/>
  <c r="ACE111" i="4"/>
  <c r="ACD111" i="4"/>
  <c r="ACC111" i="4"/>
  <c r="ACB111" i="4"/>
  <c r="ACA111" i="4"/>
  <c r="ABZ111" i="4"/>
  <c r="ABY111" i="4"/>
  <c r="ABX111" i="4"/>
  <c r="ABW111" i="4"/>
  <c r="ABV111" i="4"/>
  <c r="ABU111" i="4"/>
  <c r="ABT111" i="4"/>
  <c r="ABS111" i="4"/>
  <c r="ABR111" i="4"/>
  <c r="ABQ111" i="4"/>
  <c r="ABP111" i="4"/>
  <c r="ABO111" i="4"/>
  <c r="ABN111" i="4"/>
  <c r="ABM111" i="4"/>
  <c r="ABL111" i="4"/>
  <c r="ABK111" i="4"/>
  <c r="ABJ111" i="4"/>
  <c r="ABI111" i="4"/>
  <c r="ABH111" i="4"/>
  <c r="ABG111" i="4"/>
  <c r="ABF111" i="4"/>
  <c r="ABE111" i="4"/>
  <c r="ABD111" i="4"/>
  <c r="ABC111" i="4"/>
  <c r="ABB111" i="4"/>
  <c r="ABA111" i="4"/>
  <c r="AAZ111" i="4"/>
  <c r="AAY111" i="4"/>
  <c r="AAX111" i="4"/>
  <c r="AAW111" i="4"/>
  <c r="AAV111" i="4"/>
  <c r="AAU111" i="4"/>
  <c r="AAT111" i="4"/>
  <c r="AAS111" i="4"/>
  <c r="AAR111" i="4"/>
  <c r="AAQ111" i="4"/>
  <c r="AAP111" i="4"/>
  <c r="AAO111" i="4"/>
  <c r="AAN111" i="4"/>
  <c r="AAM111" i="4"/>
  <c r="AAL111" i="4"/>
  <c r="AAK111" i="4"/>
  <c r="AAJ111" i="4"/>
  <c r="AAI111" i="4"/>
  <c r="AAH111" i="4"/>
  <c r="AAG111" i="4"/>
  <c r="AAF111" i="4"/>
  <c r="AAE111" i="4"/>
  <c r="AAD111" i="4"/>
  <c r="AAC111" i="4"/>
  <c r="AAB111" i="4"/>
  <c r="AAA111" i="4"/>
  <c r="ZZ111" i="4"/>
  <c r="ZY111" i="4"/>
  <c r="ZX111" i="4"/>
  <c r="ZW111" i="4"/>
  <c r="ZV111" i="4"/>
  <c r="ZU111" i="4"/>
  <c r="ZT111" i="4"/>
  <c r="ZS111" i="4"/>
  <c r="ZR111" i="4"/>
  <c r="ZQ111" i="4"/>
  <c r="ZP111" i="4"/>
  <c r="ZO111" i="4"/>
  <c r="ACU85" i="4"/>
  <c r="ACT85" i="4"/>
  <c r="ACS85" i="4"/>
  <c r="ACR85" i="4"/>
  <c r="ACQ85" i="4"/>
  <c r="ACP85" i="4"/>
  <c r="ACO85" i="4"/>
  <c r="ACN85" i="4"/>
  <c r="ACM85" i="4"/>
  <c r="ACL85" i="4"/>
  <c r="ACK85" i="4"/>
  <c r="ACJ85" i="4"/>
  <c r="ACI85" i="4"/>
  <c r="ACH85" i="4"/>
  <c r="ACG85" i="4"/>
  <c r="ACF85" i="4"/>
  <c r="ACE85" i="4"/>
  <c r="ACD85" i="4"/>
  <c r="ACC85" i="4"/>
  <c r="ACB85" i="4"/>
  <c r="ACA85" i="4"/>
  <c r="ABZ85" i="4"/>
  <c r="ABY85" i="4"/>
  <c r="ABX85" i="4"/>
  <c r="ABW85" i="4"/>
  <c r="ABV85" i="4"/>
  <c r="ABU85" i="4"/>
  <c r="ABT85" i="4"/>
  <c r="ABS85" i="4"/>
  <c r="ABR85" i="4"/>
  <c r="ABQ85" i="4"/>
  <c r="ABP85" i="4"/>
  <c r="ABO85" i="4"/>
  <c r="ABN85" i="4"/>
  <c r="ABM85" i="4"/>
  <c r="ABL85" i="4"/>
  <c r="ABK85" i="4"/>
  <c r="ABJ85" i="4"/>
  <c r="ABI85" i="4"/>
  <c r="ABH85" i="4"/>
  <c r="ABG85" i="4"/>
  <c r="ABF85" i="4"/>
  <c r="ABE85" i="4"/>
  <c r="ABD85" i="4"/>
  <c r="ABC85" i="4"/>
  <c r="ABB85" i="4"/>
  <c r="ABA85" i="4"/>
  <c r="AAZ85" i="4"/>
  <c r="AAY85" i="4"/>
  <c r="AAX85" i="4"/>
  <c r="AAW85" i="4"/>
  <c r="AAV85" i="4"/>
  <c r="AAU85" i="4"/>
  <c r="AAT85" i="4"/>
  <c r="AAS85" i="4"/>
  <c r="AAR85" i="4"/>
  <c r="AAQ85" i="4"/>
  <c r="AAP85" i="4"/>
  <c r="AAO85" i="4"/>
  <c r="AAN85" i="4"/>
  <c r="AAM85" i="4"/>
  <c r="AAL85" i="4"/>
  <c r="AAK85" i="4"/>
  <c r="AAJ85" i="4"/>
  <c r="AAI85" i="4"/>
  <c r="AAH85" i="4"/>
  <c r="AAG85" i="4"/>
  <c r="AAF85" i="4"/>
  <c r="AAE85" i="4"/>
  <c r="AAD85" i="4"/>
  <c r="AAC85" i="4"/>
  <c r="AAB85" i="4"/>
  <c r="AAA85" i="4"/>
  <c r="ZZ85" i="4"/>
  <c r="ZY85" i="4"/>
  <c r="ZX85" i="4"/>
  <c r="ZW85" i="4"/>
  <c r="ZV85" i="4"/>
  <c r="ZU85" i="4"/>
  <c r="ZT85" i="4"/>
  <c r="ZS85" i="4"/>
  <c r="ZR85" i="4"/>
  <c r="ZQ85" i="4"/>
  <c r="ZP85" i="4"/>
  <c r="ZO85" i="4"/>
  <c r="ACU91" i="4"/>
  <c r="ACT91" i="4"/>
  <c r="ACS91" i="4"/>
  <c r="ACR91" i="4"/>
  <c r="ACQ91" i="4"/>
  <c r="ACP91" i="4"/>
  <c r="ACO91" i="4"/>
  <c r="ACN91" i="4"/>
  <c r="ACM91" i="4"/>
  <c r="ACL91" i="4"/>
  <c r="ACK91" i="4"/>
  <c r="ACJ91" i="4"/>
  <c r="ACI91" i="4"/>
  <c r="ACH91" i="4"/>
  <c r="ACG91" i="4"/>
  <c r="ACF91" i="4"/>
  <c r="ACE91" i="4"/>
  <c r="ACD91" i="4"/>
  <c r="ACC91" i="4"/>
  <c r="ACB91" i="4"/>
  <c r="ACA91" i="4"/>
  <c r="ABZ91" i="4"/>
  <c r="ABY91" i="4"/>
  <c r="ABX91" i="4"/>
  <c r="ABW91" i="4"/>
  <c r="ABV91" i="4"/>
  <c r="ABU91" i="4"/>
  <c r="ABT91" i="4"/>
  <c r="ABS91" i="4"/>
  <c r="ABR91" i="4"/>
  <c r="ABQ91" i="4"/>
  <c r="ABP91" i="4"/>
  <c r="ABO91" i="4"/>
  <c r="ABN91" i="4"/>
  <c r="ABM91" i="4"/>
  <c r="ABL91" i="4"/>
  <c r="ABK91" i="4"/>
  <c r="ABJ91" i="4"/>
  <c r="ABI91" i="4"/>
  <c r="ABH91" i="4"/>
  <c r="ABG91" i="4"/>
  <c r="ABF91" i="4"/>
  <c r="ABE91" i="4"/>
  <c r="ABD91" i="4"/>
  <c r="ABC91" i="4"/>
  <c r="ABB91" i="4"/>
  <c r="ABA91" i="4"/>
  <c r="AAZ91" i="4"/>
  <c r="AAY91" i="4"/>
  <c r="AAX91" i="4"/>
  <c r="AAW91" i="4"/>
  <c r="AAV91" i="4"/>
  <c r="AAU91" i="4"/>
  <c r="AAT91" i="4"/>
  <c r="AAS91" i="4"/>
  <c r="AAR91" i="4"/>
  <c r="AAQ91" i="4"/>
  <c r="AAP91" i="4"/>
  <c r="AAO91" i="4"/>
  <c r="AAN91" i="4"/>
  <c r="AAM91" i="4"/>
  <c r="AAL91" i="4"/>
  <c r="AAK91" i="4"/>
  <c r="AAJ91" i="4"/>
  <c r="AAI91" i="4"/>
  <c r="AAH91" i="4"/>
  <c r="AAG91" i="4"/>
  <c r="AAF91" i="4"/>
  <c r="AAE91" i="4"/>
  <c r="AAD91" i="4"/>
  <c r="AAC91" i="4"/>
  <c r="AAB91" i="4"/>
  <c r="AAA91" i="4"/>
  <c r="ZZ91" i="4"/>
  <c r="ZY91" i="4"/>
  <c r="ZX91" i="4"/>
  <c r="ZW91" i="4"/>
  <c r="ZV91" i="4"/>
  <c r="ZU91" i="4"/>
  <c r="ZT91" i="4"/>
  <c r="ZS91" i="4"/>
  <c r="ZR91" i="4"/>
  <c r="ZQ91" i="4"/>
  <c r="ZP91" i="4"/>
  <c r="ZO91" i="4"/>
  <c r="ACU144" i="4"/>
  <c r="ACT144" i="4"/>
  <c r="ACS144" i="4"/>
  <c r="ACR144" i="4"/>
  <c r="ACQ144" i="4"/>
  <c r="ACP144" i="4"/>
  <c r="ACO144" i="4"/>
  <c r="ACN144" i="4"/>
  <c r="ACM144" i="4"/>
  <c r="ACL144" i="4"/>
  <c r="ACK144" i="4"/>
  <c r="ACJ144" i="4"/>
  <c r="ACI144" i="4"/>
  <c r="ACH144" i="4"/>
  <c r="ACG144" i="4"/>
  <c r="ACF144" i="4"/>
  <c r="ACE144" i="4"/>
  <c r="ACD144" i="4"/>
  <c r="ACC144" i="4"/>
  <c r="ACB144" i="4"/>
  <c r="ACA144" i="4"/>
  <c r="ABZ144" i="4"/>
  <c r="ABY144" i="4"/>
  <c r="ABX144" i="4"/>
  <c r="ABW144" i="4"/>
  <c r="ABV144" i="4"/>
  <c r="ABU144" i="4"/>
  <c r="ABT144" i="4"/>
  <c r="ABS144" i="4"/>
  <c r="ABR144" i="4"/>
  <c r="ABQ144" i="4"/>
  <c r="ABP144" i="4"/>
  <c r="ABO144" i="4"/>
  <c r="ABN144" i="4"/>
  <c r="ABM144" i="4"/>
  <c r="ABL144" i="4"/>
  <c r="ABK144" i="4"/>
  <c r="ABJ144" i="4"/>
  <c r="ABI144" i="4"/>
  <c r="ABH144" i="4"/>
  <c r="ABG144" i="4"/>
  <c r="ABF144" i="4"/>
  <c r="ABE144" i="4"/>
  <c r="ABD144" i="4"/>
  <c r="ABC144" i="4"/>
  <c r="ABB144" i="4"/>
  <c r="ABA144" i="4"/>
  <c r="AAZ144" i="4"/>
  <c r="AAY144" i="4"/>
  <c r="AAX144" i="4"/>
  <c r="AAW144" i="4"/>
  <c r="AAV144" i="4"/>
  <c r="AAU144" i="4"/>
  <c r="AAT144" i="4"/>
  <c r="AAS144" i="4"/>
  <c r="AAR144" i="4"/>
  <c r="AAQ144" i="4"/>
  <c r="AAP144" i="4"/>
  <c r="AAO144" i="4"/>
  <c r="AAN144" i="4"/>
  <c r="AAM144" i="4"/>
  <c r="AAL144" i="4"/>
  <c r="AAK144" i="4"/>
  <c r="AAJ144" i="4"/>
  <c r="AAI144" i="4"/>
  <c r="AAH144" i="4"/>
  <c r="AAG144" i="4"/>
  <c r="AAF144" i="4"/>
  <c r="AAE144" i="4"/>
  <c r="AAD144" i="4"/>
  <c r="AAC144" i="4"/>
  <c r="AAB144" i="4"/>
  <c r="AAA144" i="4"/>
  <c r="ZZ144" i="4"/>
  <c r="ZY144" i="4"/>
  <c r="ZX144" i="4"/>
  <c r="ZW144" i="4"/>
  <c r="ZV144" i="4"/>
  <c r="ZU144" i="4"/>
  <c r="ZT144" i="4"/>
  <c r="ZS144" i="4"/>
  <c r="ZR144" i="4"/>
  <c r="ZQ144" i="4"/>
  <c r="ZP144" i="4"/>
  <c r="ZO144" i="4"/>
  <c r="ACU138" i="4"/>
  <c r="ACT138" i="4"/>
  <c r="ACS138" i="4"/>
  <c r="ACR138" i="4"/>
  <c r="ACQ138" i="4"/>
  <c r="ACP138" i="4"/>
  <c r="ACO138" i="4"/>
  <c r="ACN138" i="4"/>
  <c r="ACM138" i="4"/>
  <c r="ACL138" i="4"/>
  <c r="ACK138" i="4"/>
  <c r="ACJ138" i="4"/>
  <c r="ACI138" i="4"/>
  <c r="ACH138" i="4"/>
  <c r="ACG138" i="4"/>
  <c r="ACF138" i="4"/>
  <c r="ACE138" i="4"/>
  <c r="ACD138" i="4"/>
  <c r="ACC138" i="4"/>
  <c r="ACB138" i="4"/>
  <c r="ACA138" i="4"/>
  <c r="ABZ138" i="4"/>
  <c r="ABY138" i="4"/>
  <c r="ABX138" i="4"/>
  <c r="ABW138" i="4"/>
  <c r="ABV138" i="4"/>
  <c r="ABU138" i="4"/>
  <c r="ABT138" i="4"/>
  <c r="ABS138" i="4"/>
  <c r="ABR138" i="4"/>
  <c r="ABQ138" i="4"/>
  <c r="ABP138" i="4"/>
  <c r="ABO138" i="4"/>
  <c r="ABN138" i="4"/>
  <c r="ABM138" i="4"/>
  <c r="ABL138" i="4"/>
  <c r="ABK138" i="4"/>
  <c r="ABJ138" i="4"/>
  <c r="ABI138" i="4"/>
  <c r="ABH138" i="4"/>
  <c r="ABG138" i="4"/>
  <c r="ABF138" i="4"/>
  <c r="ABE138" i="4"/>
  <c r="ABD138" i="4"/>
  <c r="ABC138" i="4"/>
  <c r="ABB138" i="4"/>
  <c r="ABA138" i="4"/>
  <c r="AAZ138" i="4"/>
  <c r="AAY138" i="4"/>
  <c r="AAX138" i="4"/>
  <c r="AAW138" i="4"/>
  <c r="AAV138" i="4"/>
  <c r="AAU138" i="4"/>
  <c r="AAT138" i="4"/>
  <c r="AAS138" i="4"/>
  <c r="AAR138" i="4"/>
  <c r="AAQ138" i="4"/>
  <c r="AAP138" i="4"/>
  <c r="AAO138" i="4"/>
  <c r="AAN138" i="4"/>
  <c r="AAM138" i="4"/>
  <c r="AAL138" i="4"/>
  <c r="AAK138" i="4"/>
  <c r="AAJ138" i="4"/>
  <c r="AAI138" i="4"/>
  <c r="AAH138" i="4"/>
  <c r="AAG138" i="4"/>
  <c r="AAF138" i="4"/>
  <c r="AAE138" i="4"/>
  <c r="AAD138" i="4"/>
  <c r="AAC138" i="4"/>
  <c r="AAB138" i="4"/>
  <c r="AAA138" i="4"/>
  <c r="ZZ138" i="4"/>
  <c r="ZY138" i="4"/>
  <c r="ZX138" i="4"/>
  <c r="ZW138" i="4"/>
  <c r="ZV138" i="4"/>
  <c r="ZU138" i="4"/>
  <c r="ZT138" i="4"/>
  <c r="ZS138" i="4"/>
  <c r="ZR138" i="4"/>
  <c r="ZQ138" i="4"/>
  <c r="ZP138" i="4"/>
  <c r="ZO138" i="4"/>
  <c r="ACU83" i="4"/>
  <c r="ACT83" i="4"/>
  <c r="ACS83" i="4"/>
  <c r="ACR83" i="4"/>
  <c r="ACQ83" i="4"/>
  <c r="ACP83" i="4"/>
  <c r="ACO83" i="4"/>
  <c r="ACN83" i="4"/>
  <c r="ACM83" i="4"/>
  <c r="ACL83" i="4"/>
  <c r="ACK83" i="4"/>
  <c r="ACJ83" i="4"/>
  <c r="ACI83" i="4"/>
  <c r="ACH83" i="4"/>
  <c r="ACG83" i="4"/>
  <c r="ACF83" i="4"/>
  <c r="ACE83" i="4"/>
  <c r="ACD83" i="4"/>
  <c r="ACC83" i="4"/>
  <c r="ACB83" i="4"/>
  <c r="ACA83" i="4"/>
  <c r="ABZ83" i="4"/>
  <c r="ABY83" i="4"/>
  <c r="ABX83" i="4"/>
  <c r="ABW83" i="4"/>
  <c r="ABV83" i="4"/>
  <c r="ABU83" i="4"/>
  <c r="ABT83" i="4"/>
  <c r="ABS83" i="4"/>
  <c r="ABR83" i="4"/>
  <c r="ABQ83" i="4"/>
  <c r="ABP83" i="4"/>
  <c r="ABO83" i="4"/>
  <c r="ABN83" i="4"/>
  <c r="ABM83" i="4"/>
  <c r="ABL83" i="4"/>
  <c r="ABK83" i="4"/>
  <c r="ABJ83" i="4"/>
  <c r="ABI83" i="4"/>
  <c r="ABH83" i="4"/>
  <c r="ABG83" i="4"/>
  <c r="ABF83" i="4"/>
  <c r="ABE83" i="4"/>
  <c r="ABD83" i="4"/>
  <c r="ABC83" i="4"/>
  <c r="ABB83" i="4"/>
  <c r="ABA83" i="4"/>
  <c r="AAZ83" i="4"/>
  <c r="AAY83" i="4"/>
  <c r="AAX83" i="4"/>
  <c r="AAW83" i="4"/>
  <c r="AAV83" i="4"/>
  <c r="AAU83" i="4"/>
  <c r="AAT83" i="4"/>
  <c r="AAS83" i="4"/>
  <c r="AAR83" i="4"/>
  <c r="AAQ83" i="4"/>
  <c r="AAP83" i="4"/>
  <c r="AAO83" i="4"/>
  <c r="AAN83" i="4"/>
  <c r="AAM83" i="4"/>
  <c r="AAL83" i="4"/>
  <c r="AAK83" i="4"/>
  <c r="AAJ83" i="4"/>
  <c r="AAI83" i="4"/>
  <c r="AAH83" i="4"/>
  <c r="AAG83" i="4"/>
  <c r="AAF83" i="4"/>
  <c r="AAE83" i="4"/>
  <c r="AAD83" i="4"/>
  <c r="AAC83" i="4"/>
  <c r="AAB83" i="4"/>
  <c r="AAA83" i="4"/>
  <c r="ZZ83" i="4"/>
  <c r="ZY83" i="4"/>
  <c r="ZX83" i="4"/>
  <c r="ZW83" i="4"/>
  <c r="ZV83" i="4"/>
  <c r="ZU83" i="4"/>
  <c r="ZT83" i="4"/>
  <c r="ZS83" i="4"/>
  <c r="ZR83" i="4"/>
  <c r="ZQ83" i="4"/>
  <c r="ZP83" i="4"/>
  <c r="ZO83" i="4"/>
  <c r="ACU98" i="4"/>
  <c r="ACT98" i="4"/>
  <c r="ACS98" i="4"/>
  <c r="ACR98" i="4"/>
  <c r="ACQ98" i="4"/>
  <c r="ACP98" i="4"/>
  <c r="ACO98" i="4"/>
  <c r="ACN98" i="4"/>
  <c r="ACM98" i="4"/>
  <c r="ACL98" i="4"/>
  <c r="ACK98" i="4"/>
  <c r="ACJ98" i="4"/>
  <c r="ACI98" i="4"/>
  <c r="ACH98" i="4"/>
  <c r="ACG98" i="4"/>
  <c r="ACF98" i="4"/>
  <c r="ACE98" i="4"/>
  <c r="ACD98" i="4"/>
  <c r="ACC98" i="4"/>
  <c r="ACB98" i="4"/>
  <c r="ACA98" i="4"/>
  <c r="ABZ98" i="4"/>
  <c r="ABY98" i="4"/>
  <c r="ABX98" i="4"/>
  <c r="ABW98" i="4"/>
  <c r="ABV98" i="4"/>
  <c r="ABU98" i="4"/>
  <c r="ABT98" i="4"/>
  <c r="ABS98" i="4"/>
  <c r="ABR98" i="4"/>
  <c r="ABQ98" i="4"/>
  <c r="ABP98" i="4"/>
  <c r="ABO98" i="4"/>
  <c r="ABN98" i="4"/>
  <c r="ABM98" i="4"/>
  <c r="ABL98" i="4"/>
  <c r="ABK98" i="4"/>
  <c r="ABJ98" i="4"/>
  <c r="ABI98" i="4"/>
  <c r="ABH98" i="4"/>
  <c r="ABG98" i="4"/>
  <c r="ABF98" i="4"/>
  <c r="ABE98" i="4"/>
  <c r="ABD98" i="4"/>
  <c r="ABC98" i="4"/>
  <c r="ABB98" i="4"/>
  <c r="ABA98" i="4"/>
  <c r="AAZ98" i="4"/>
  <c r="AAY98" i="4"/>
  <c r="AAX98" i="4"/>
  <c r="AAW98" i="4"/>
  <c r="AAV98" i="4"/>
  <c r="AAU98" i="4"/>
  <c r="AAT98" i="4"/>
  <c r="AAS98" i="4"/>
  <c r="AAR98" i="4"/>
  <c r="AAQ98" i="4"/>
  <c r="AAP98" i="4"/>
  <c r="AAO98" i="4"/>
  <c r="AAN98" i="4"/>
  <c r="AAM98" i="4"/>
  <c r="AAL98" i="4"/>
  <c r="AAK98" i="4"/>
  <c r="AAJ98" i="4"/>
  <c r="AAI98" i="4"/>
  <c r="AAH98" i="4"/>
  <c r="AAG98" i="4"/>
  <c r="AAF98" i="4"/>
  <c r="AAE98" i="4"/>
  <c r="AAD98" i="4"/>
  <c r="AAC98" i="4"/>
  <c r="AAB98" i="4"/>
  <c r="AAA98" i="4"/>
  <c r="ZZ98" i="4"/>
  <c r="ZY98" i="4"/>
  <c r="ZX98" i="4"/>
  <c r="ZW98" i="4"/>
  <c r="ZV98" i="4"/>
  <c r="ZU98" i="4"/>
  <c r="ZT98" i="4"/>
  <c r="ZS98" i="4"/>
  <c r="ZR98" i="4"/>
  <c r="ZQ98" i="4"/>
  <c r="ZP98" i="4"/>
  <c r="ZO98" i="4"/>
  <c r="ACU42" i="4"/>
  <c r="ACT42" i="4"/>
  <c r="ACS42" i="4"/>
  <c r="ACR42" i="4"/>
  <c r="ACQ42" i="4"/>
  <c r="ACP42" i="4"/>
  <c r="ACO42" i="4"/>
  <c r="ACN42" i="4"/>
  <c r="ACM42" i="4"/>
  <c r="ACL42" i="4"/>
  <c r="ACK42" i="4"/>
  <c r="ACJ42" i="4"/>
  <c r="ACI42" i="4"/>
  <c r="ACH42" i="4"/>
  <c r="ACG42" i="4"/>
  <c r="ACF42" i="4"/>
  <c r="ACE42" i="4"/>
  <c r="ACD42" i="4"/>
  <c r="ACC42" i="4"/>
  <c r="ACB42" i="4"/>
  <c r="ACA42" i="4"/>
  <c r="ABZ42" i="4"/>
  <c r="ABY42" i="4"/>
  <c r="ABX42" i="4"/>
  <c r="ABW42" i="4"/>
  <c r="ABV42" i="4"/>
  <c r="ABU42" i="4"/>
  <c r="ABT42" i="4"/>
  <c r="ABS42" i="4"/>
  <c r="ABR42" i="4"/>
  <c r="ABQ42" i="4"/>
  <c r="ABP42" i="4"/>
  <c r="ABO42" i="4"/>
  <c r="ABN42" i="4"/>
  <c r="ABM42" i="4"/>
  <c r="ABL42" i="4"/>
  <c r="ABK42" i="4"/>
  <c r="ABJ42" i="4"/>
  <c r="ABI42" i="4"/>
  <c r="ABH42" i="4"/>
  <c r="ABG42" i="4"/>
  <c r="ABF42" i="4"/>
  <c r="ABE42" i="4"/>
  <c r="ABD42" i="4"/>
  <c r="ABC42" i="4"/>
  <c r="ABB42" i="4"/>
  <c r="ABA42" i="4"/>
  <c r="AAZ42" i="4"/>
  <c r="AAY42" i="4"/>
  <c r="AAX42" i="4"/>
  <c r="AAW42" i="4"/>
  <c r="AAV42" i="4"/>
  <c r="AAU42" i="4"/>
  <c r="AAT42" i="4"/>
  <c r="AAS42" i="4"/>
  <c r="AAR42" i="4"/>
  <c r="AAQ42" i="4"/>
  <c r="AAP42" i="4"/>
  <c r="AAO42" i="4"/>
  <c r="AAN42" i="4"/>
  <c r="AAM42" i="4"/>
  <c r="AAL42" i="4"/>
  <c r="AAK42" i="4"/>
  <c r="AAJ42" i="4"/>
  <c r="AAI42" i="4"/>
  <c r="AAH42" i="4"/>
  <c r="AAG42" i="4"/>
  <c r="AAF42" i="4"/>
  <c r="AAE42" i="4"/>
  <c r="AAD42" i="4"/>
  <c r="AAC42" i="4"/>
  <c r="AAB42" i="4"/>
  <c r="AAA42" i="4"/>
  <c r="ZZ42" i="4"/>
  <c r="ZY42" i="4"/>
  <c r="ZX42" i="4"/>
  <c r="ZW42" i="4"/>
  <c r="ZV42" i="4"/>
  <c r="ZU42" i="4"/>
  <c r="ZT42" i="4"/>
  <c r="ZS42" i="4"/>
  <c r="ZR42" i="4"/>
  <c r="ZQ42" i="4"/>
  <c r="ZP42" i="4"/>
  <c r="ZO42" i="4"/>
  <c r="ACU12" i="4"/>
  <c r="ACT12" i="4"/>
  <c r="ACS12" i="4"/>
  <c r="ACR12" i="4"/>
  <c r="ACQ12" i="4"/>
  <c r="ACP12" i="4"/>
  <c r="ACO12" i="4"/>
  <c r="ACN12" i="4"/>
  <c r="ACM12" i="4"/>
  <c r="ACL12" i="4"/>
  <c r="ACK12" i="4"/>
  <c r="ACJ12" i="4"/>
  <c r="ACI12" i="4"/>
  <c r="ACH12" i="4"/>
  <c r="ACG12" i="4"/>
  <c r="ACF12" i="4"/>
  <c r="ACE12" i="4"/>
  <c r="ACD12" i="4"/>
  <c r="ACC12" i="4"/>
  <c r="ACB12" i="4"/>
  <c r="ACA12" i="4"/>
  <c r="ABZ12" i="4"/>
  <c r="ABY12" i="4"/>
  <c r="ABX12" i="4"/>
  <c r="ABW12" i="4"/>
  <c r="ABV12" i="4"/>
  <c r="ABU12" i="4"/>
  <c r="ABT12" i="4"/>
  <c r="ABS12" i="4"/>
  <c r="ABR12" i="4"/>
  <c r="ABQ12" i="4"/>
  <c r="ABP12" i="4"/>
  <c r="ABO12" i="4"/>
  <c r="ABN12" i="4"/>
  <c r="ABM12" i="4"/>
  <c r="ABL12" i="4"/>
  <c r="ABK12" i="4"/>
  <c r="ABJ12" i="4"/>
  <c r="ABI12" i="4"/>
  <c r="ABH12" i="4"/>
  <c r="ABG12" i="4"/>
  <c r="ABF12" i="4"/>
  <c r="ABE12" i="4"/>
  <c r="ABD12" i="4"/>
  <c r="ABC12" i="4"/>
  <c r="ABB12" i="4"/>
  <c r="ABA12" i="4"/>
  <c r="AAZ12" i="4"/>
  <c r="AAY12" i="4"/>
  <c r="AAX12" i="4"/>
  <c r="AAW12" i="4"/>
  <c r="AAV12" i="4"/>
  <c r="AAU12" i="4"/>
  <c r="AAT12" i="4"/>
  <c r="AAS12" i="4"/>
  <c r="AAR12" i="4"/>
  <c r="AAQ12" i="4"/>
  <c r="AAP12" i="4"/>
  <c r="AAO12" i="4"/>
  <c r="AAN12" i="4"/>
  <c r="AAM12" i="4"/>
  <c r="AAL12" i="4"/>
  <c r="AAK12" i="4"/>
  <c r="AAJ12" i="4"/>
  <c r="AAI12" i="4"/>
  <c r="AAH12" i="4"/>
  <c r="AAG12" i="4"/>
  <c r="AAF12" i="4"/>
  <c r="AAE12" i="4"/>
  <c r="AAD12" i="4"/>
  <c r="AAC12" i="4"/>
  <c r="AAB12" i="4"/>
  <c r="AAA12" i="4"/>
  <c r="ZZ12" i="4"/>
  <c r="ZY12" i="4"/>
  <c r="ZX12" i="4"/>
  <c r="ZW12" i="4"/>
  <c r="ZV12" i="4"/>
  <c r="ZU12" i="4"/>
  <c r="ZT12" i="4"/>
  <c r="ZS12" i="4"/>
  <c r="ZR12" i="4"/>
  <c r="ZQ12" i="4"/>
  <c r="ZP12" i="4"/>
  <c r="ZO12" i="4"/>
  <c r="ACU146" i="4"/>
  <c r="ACT146" i="4"/>
  <c r="ACS146" i="4"/>
  <c r="ACR146" i="4"/>
  <c r="ACQ146" i="4"/>
  <c r="ACP146" i="4"/>
  <c r="ACO146" i="4"/>
  <c r="ACN146" i="4"/>
  <c r="ACM146" i="4"/>
  <c r="ACL146" i="4"/>
  <c r="ACK146" i="4"/>
  <c r="ACJ146" i="4"/>
  <c r="ACI146" i="4"/>
  <c r="ACH146" i="4"/>
  <c r="ACG146" i="4"/>
  <c r="ACF146" i="4"/>
  <c r="ACE146" i="4"/>
  <c r="ACD146" i="4"/>
  <c r="ACC146" i="4"/>
  <c r="ACB146" i="4"/>
  <c r="ACA146" i="4"/>
  <c r="ABZ146" i="4"/>
  <c r="ABY146" i="4"/>
  <c r="ABX146" i="4"/>
  <c r="ABW146" i="4"/>
  <c r="ABV146" i="4"/>
  <c r="ABU146" i="4"/>
  <c r="ABT146" i="4"/>
  <c r="ABS146" i="4"/>
  <c r="ABR146" i="4"/>
  <c r="ABQ146" i="4"/>
  <c r="ABP146" i="4"/>
  <c r="ABO146" i="4"/>
  <c r="ABN146" i="4"/>
  <c r="ABM146" i="4"/>
  <c r="ABL146" i="4"/>
  <c r="ABK146" i="4"/>
  <c r="ABJ146" i="4"/>
  <c r="ABI146" i="4"/>
  <c r="ABH146" i="4"/>
  <c r="ABG146" i="4"/>
  <c r="ABF146" i="4"/>
  <c r="ABE146" i="4"/>
  <c r="ABD146" i="4"/>
  <c r="ABC146" i="4"/>
  <c r="ABB146" i="4"/>
  <c r="ABA146" i="4"/>
  <c r="AAZ146" i="4"/>
  <c r="AAY146" i="4"/>
  <c r="AAX146" i="4"/>
  <c r="AAW146" i="4"/>
  <c r="AAV146" i="4"/>
  <c r="AAU146" i="4"/>
  <c r="AAT146" i="4"/>
  <c r="AAS146" i="4"/>
  <c r="AAR146" i="4"/>
  <c r="AAQ146" i="4"/>
  <c r="AAP146" i="4"/>
  <c r="AAO146" i="4"/>
  <c r="AAN146" i="4"/>
  <c r="AAM146" i="4"/>
  <c r="AAL146" i="4"/>
  <c r="AAK146" i="4"/>
  <c r="AAJ146" i="4"/>
  <c r="AAI146" i="4"/>
  <c r="AAH146" i="4"/>
  <c r="AAG146" i="4"/>
  <c r="AAF146" i="4"/>
  <c r="AAE146" i="4"/>
  <c r="AAD146" i="4"/>
  <c r="AAC146" i="4"/>
  <c r="AAB146" i="4"/>
  <c r="AAA146" i="4"/>
  <c r="ZZ146" i="4"/>
  <c r="ZY146" i="4"/>
  <c r="ZX146" i="4"/>
  <c r="ZW146" i="4"/>
  <c r="ZV146" i="4"/>
  <c r="ZU146" i="4"/>
  <c r="ZT146" i="4"/>
  <c r="ZS146" i="4"/>
  <c r="ZR146" i="4"/>
  <c r="ZQ146" i="4"/>
  <c r="ZP146" i="4"/>
  <c r="ZO146" i="4"/>
  <c r="ACU87" i="4"/>
  <c r="ACT87" i="4"/>
  <c r="ACS87" i="4"/>
  <c r="ACR87" i="4"/>
  <c r="ACQ87" i="4"/>
  <c r="ACP87" i="4"/>
  <c r="ACO87" i="4"/>
  <c r="ACN87" i="4"/>
  <c r="ACM87" i="4"/>
  <c r="ACL87" i="4"/>
  <c r="ACK87" i="4"/>
  <c r="ACJ87" i="4"/>
  <c r="ACI87" i="4"/>
  <c r="ACH87" i="4"/>
  <c r="ACG87" i="4"/>
  <c r="ACF87" i="4"/>
  <c r="ACE87" i="4"/>
  <c r="ACD87" i="4"/>
  <c r="ACC87" i="4"/>
  <c r="ACB87" i="4"/>
  <c r="ACA87" i="4"/>
  <c r="ABZ87" i="4"/>
  <c r="ABY87" i="4"/>
  <c r="ABX87" i="4"/>
  <c r="ABW87" i="4"/>
  <c r="ABV87" i="4"/>
  <c r="ABU87" i="4"/>
  <c r="ABT87" i="4"/>
  <c r="ABS87" i="4"/>
  <c r="ABR87" i="4"/>
  <c r="ABQ87" i="4"/>
  <c r="ABP87" i="4"/>
  <c r="ABO87" i="4"/>
  <c r="ABN87" i="4"/>
  <c r="ABM87" i="4"/>
  <c r="ABL87" i="4"/>
  <c r="ABK87" i="4"/>
  <c r="ABJ87" i="4"/>
  <c r="ABI87" i="4"/>
  <c r="ABH87" i="4"/>
  <c r="ABG87" i="4"/>
  <c r="ABF87" i="4"/>
  <c r="ABE87" i="4"/>
  <c r="ABD87" i="4"/>
  <c r="ABC87" i="4"/>
  <c r="ABB87" i="4"/>
  <c r="ABA87" i="4"/>
  <c r="AAZ87" i="4"/>
  <c r="AAY87" i="4"/>
  <c r="AAX87" i="4"/>
  <c r="AAW87" i="4"/>
  <c r="AAV87" i="4"/>
  <c r="AAU87" i="4"/>
  <c r="AAT87" i="4"/>
  <c r="AAS87" i="4"/>
  <c r="AAR87" i="4"/>
  <c r="AAQ87" i="4"/>
  <c r="AAP87" i="4"/>
  <c r="AAO87" i="4"/>
  <c r="AAN87" i="4"/>
  <c r="AAM87" i="4"/>
  <c r="AAL87" i="4"/>
  <c r="AAK87" i="4"/>
  <c r="AAJ87" i="4"/>
  <c r="AAI87" i="4"/>
  <c r="AAH87" i="4"/>
  <c r="AAG87" i="4"/>
  <c r="AAF87" i="4"/>
  <c r="AAE87" i="4"/>
  <c r="AAD87" i="4"/>
  <c r="AAC87" i="4"/>
  <c r="AAB87" i="4"/>
  <c r="AAA87" i="4"/>
  <c r="ZZ87" i="4"/>
  <c r="ZY87" i="4"/>
  <c r="ZX87" i="4"/>
  <c r="ZW87" i="4"/>
  <c r="ZV87" i="4"/>
  <c r="ZU87" i="4"/>
  <c r="ZT87" i="4"/>
  <c r="ZS87" i="4"/>
  <c r="ZR87" i="4"/>
  <c r="ZQ87" i="4"/>
  <c r="ZP87" i="4"/>
  <c r="ZO87" i="4"/>
  <c r="ACU89" i="4"/>
  <c r="ACT89" i="4"/>
  <c r="ACS89" i="4"/>
  <c r="ACR89" i="4"/>
  <c r="ACQ89" i="4"/>
  <c r="ACP89" i="4"/>
  <c r="ACO89" i="4"/>
  <c r="ACN89" i="4"/>
  <c r="ACM89" i="4"/>
  <c r="ACL89" i="4"/>
  <c r="ACK89" i="4"/>
  <c r="ACJ89" i="4"/>
  <c r="ACI89" i="4"/>
  <c r="ACH89" i="4"/>
  <c r="ACG89" i="4"/>
  <c r="ACF89" i="4"/>
  <c r="ACE89" i="4"/>
  <c r="ACD89" i="4"/>
  <c r="ACC89" i="4"/>
  <c r="ACB89" i="4"/>
  <c r="ACA89" i="4"/>
  <c r="ABZ89" i="4"/>
  <c r="ABY89" i="4"/>
  <c r="ABX89" i="4"/>
  <c r="ABW89" i="4"/>
  <c r="ABV89" i="4"/>
  <c r="ABU89" i="4"/>
  <c r="ABT89" i="4"/>
  <c r="ABS89" i="4"/>
  <c r="ABR89" i="4"/>
  <c r="ABQ89" i="4"/>
  <c r="ABP89" i="4"/>
  <c r="ABO89" i="4"/>
  <c r="ABN89" i="4"/>
  <c r="ABM89" i="4"/>
  <c r="ABL89" i="4"/>
  <c r="ABK89" i="4"/>
  <c r="ABJ89" i="4"/>
  <c r="ABI89" i="4"/>
  <c r="ABH89" i="4"/>
  <c r="ABG89" i="4"/>
  <c r="ABF89" i="4"/>
  <c r="ABE89" i="4"/>
  <c r="ABD89" i="4"/>
  <c r="ABC89" i="4"/>
  <c r="ABB89" i="4"/>
  <c r="ABA89" i="4"/>
  <c r="AAZ89" i="4"/>
  <c r="AAY89" i="4"/>
  <c r="AAX89" i="4"/>
  <c r="AAW89" i="4"/>
  <c r="AAV89" i="4"/>
  <c r="AAU89" i="4"/>
  <c r="AAT89" i="4"/>
  <c r="AAS89" i="4"/>
  <c r="AAR89" i="4"/>
  <c r="AAQ89" i="4"/>
  <c r="AAP89" i="4"/>
  <c r="AAO89" i="4"/>
  <c r="AAN89" i="4"/>
  <c r="AAM89" i="4"/>
  <c r="AAL89" i="4"/>
  <c r="AAK89" i="4"/>
  <c r="AAJ89" i="4"/>
  <c r="AAI89" i="4"/>
  <c r="AAH89" i="4"/>
  <c r="AAG89" i="4"/>
  <c r="AAF89" i="4"/>
  <c r="AAE89" i="4"/>
  <c r="AAD89" i="4"/>
  <c r="AAC89" i="4"/>
  <c r="AAB89" i="4"/>
  <c r="AAA89" i="4"/>
  <c r="ZZ89" i="4"/>
  <c r="ZY89" i="4"/>
  <c r="ZX89" i="4"/>
  <c r="ZW89" i="4"/>
  <c r="ZV89" i="4"/>
  <c r="ZU89" i="4"/>
  <c r="ZT89" i="4"/>
  <c r="ZS89" i="4"/>
  <c r="ZR89" i="4"/>
  <c r="ZQ89" i="4"/>
  <c r="ZP89" i="4"/>
  <c r="ZO89" i="4"/>
  <c r="ACU123" i="4"/>
  <c r="ACT123" i="4"/>
  <c r="ACS123" i="4"/>
  <c r="ACR123" i="4"/>
  <c r="ACQ123" i="4"/>
  <c r="ACP123" i="4"/>
  <c r="ACO123" i="4"/>
  <c r="ACN123" i="4"/>
  <c r="ACM123" i="4"/>
  <c r="ACL123" i="4"/>
  <c r="ACK123" i="4"/>
  <c r="ACJ123" i="4"/>
  <c r="ACI123" i="4"/>
  <c r="ACH123" i="4"/>
  <c r="ACG123" i="4"/>
  <c r="ACF123" i="4"/>
  <c r="ACE123" i="4"/>
  <c r="ACD123" i="4"/>
  <c r="ACC123" i="4"/>
  <c r="ACB123" i="4"/>
  <c r="ACA123" i="4"/>
  <c r="ABZ123" i="4"/>
  <c r="ABY123" i="4"/>
  <c r="ABX123" i="4"/>
  <c r="ABW123" i="4"/>
  <c r="ABV123" i="4"/>
  <c r="ABU123" i="4"/>
  <c r="ABT123" i="4"/>
  <c r="ABS123" i="4"/>
  <c r="ABR123" i="4"/>
  <c r="ABQ123" i="4"/>
  <c r="ABP123" i="4"/>
  <c r="ABO123" i="4"/>
  <c r="ABN123" i="4"/>
  <c r="ABM123" i="4"/>
  <c r="ABL123" i="4"/>
  <c r="ABK123" i="4"/>
  <c r="ABJ123" i="4"/>
  <c r="ABI123" i="4"/>
  <c r="ABH123" i="4"/>
  <c r="ABG123" i="4"/>
  <c r="ABF123" i="4"/>
  <c r="ABE123" i="4"/>
  <c r="ABD123" i="4"/>
  <c r="ABC123" i="4"/>
  <c r="ABB123" i="4"/>
  <c r="ABA123" i="4"/>
  <c r="AAZ123" i="4"/>
  <c r="AAY123" i="4"/>
  <c r="AAX123" i="4"/>
  <c r="AAW123" i="4"/>
  <c r="AAV123" i="4"/>
  <c r="AAU123" i="4"/>
  <c r="AAT123" i="4"/>
  <c r="AAS123" i="4"/>
  <c r="AAR123" i="4"/>
  <c r="AAQ123" i="4"/>
  <c r="AAP123" i="4"/>
  <c r="AAO123" i="4"/>
  <c r="AAN123" i="4"/>
  <c r="AAM123" i="4"/>
  <c r="AAL123" i="4"/>
  <c r="AAK123" i="4"/>
  <c r="AAJ123" i="4"/>
  <c r="AAI123" i="4"/>
  <c r="AAH123" i="4"/>
  <c r="AAG123" i="4"/>
  <c r="AAF123" i="4"/>
  <c r="AAE123" i="4"/>
  <c r="AAD123" i="4"/>
  <c r="AAC123" i="4"/>
  <c r="AAB123" i="4"/>
  <c r="AAA123" i="4"/>
  <c r="ZZ123" i="4"/>
  <c r="ZY123" i="4"/>
  <c r="ZX123" i="4"/>
  <c r="ZW123" i="4"/>
  <c r="ZV123" i="4"/>
  <c r="ZU123" i="4"/>
  <c r="ZT123" i="4"/>
  <c r="ZS123" i="4"/>
  <c r="ZR123" i="4"/>
  <c r="ZQ123" i="4"/>
  <c r="ZP123" i="4"/>
  <c r="ZO123" i="4"/>
  <c r="ACU128" i="4"/>
  <c r="ACT128" i="4"/>
  <c r="ACS128" i="4"/>
  <c r="ACR128" i="4"/>
  <c r="ACQ128" i="4"/>
  <c r="ACP128" i="4"/>
  <c r="ACO128" i="4"/>
  <c r="ACN128" i="4"/>
  <c r="ACM128" i="4"/>
  <c r="ACL128" i="4"/>
  <c r="ACK128" i="4"/>
  <c r="ACJ128" i="4"/>
  <c r="ACI128" i="4"/>
  <c r="ACH128" i="4"/>
  <c r="ACG128" i="4"/>
  <c r="ACF128" i="4"/>
  <c r="ACE128" i="4"/>
  <c r="ACD128" i="4"/>
  <c r="ACC128" i="4"/>
  <c r="ACB128" i="4"/>
  <c r="ACA128" i="4"/>
  <c r="ABZ128" i="4"/>
  <c r="ABY128" i="4"/>
  <c r="ABX128" i="4"/>
  <c r="ABW128" i="4"/>
  <c r="ABV128" i="4"/>
  <c r="ABU128" i="4"/>
  <c r="ABT128" i="4"/>
  <c r="ABS128" i="4"/>
  <c r="ABR128" i="4"/>
  <c r="ABQ128" i="4"/>
  <c r="ABP128" i="4"/>
  <c r="ABO128" i="4"/>
  <c r="ABN128" i="4"/>
  <c r="ABM128" i="4"/>
  <c r="ABL128" i="4"/>
  <c r="ABK128" i="4"/>
  <c r="ABJ128" i="4"/>
  <c r="ABI128" i="4"/>
  <c r="ABH128" i="4"/>
  <c r="ABG128" i="4"/>
  <c r="ABF128" i="4"/>
  <c r="ABE128" i="4"/>
  <c r="ABD128" i="4"/>
  <c r="ABC128" i="4"/>
  <c r="ABB128" i="4"/>
  <c r="ABA128" i="4"/>
  <c r="AAZ128" i="4"/>
  <c r="AAY128" i="4"/>
  <c r="AAX128" i="4"/>
  <c r="AAW128" i="4"/>
  <c r="AAV128" i="4"/>
  <c r="AAU128" i="4"/>
  <c r="AAT128" i="4"/>
  <c r="AAS128" i="4"/>
  <c r="AAR128" i="4"/>
  <c r="AAQ128" i="4"/>
  <c r="AAP128" i="4"/>
  <c r="AAO128" i="4"/>
  <c r="AAN128" i="4"/>
  <c r="AAM128" i="4"/>
  <c r="AAL128" i="4"/>
  <c r="AAK128" i="4"/>
  <c r="AAJ128" i="4"/>
  <c r="AAI128" i="4"/>
  <c r="AAH128" i="4"/>
  <c r="AAG128" i="4"/>
  <c r="AAF128" i="4"/>
  <c r="AAE128" i="4"/>
  <c r="AAD128" i="4"/>
  <c r="AAC128" i="4"/>
  <c r="AAB128" i="4"/>
  <c r="AAA128" i="4"/>
  <c r="ZZ128" i="4"/>
  <c r="ZY128" i="4"/>
  <c r="ZX128" i="4"/>
  <c r="ZW128" i="4"/>
  <c r="ZV128" i="4"/>
  <c r="ZU128" i="4"/>
  <c r="ZT128" i="4"/>
  <c r="ZS128" i="4"/>
  <c r="ZR128" i="4"/>
  <c r="ZQ128" i="4"/>
  <c r="ZP128" i="4"/>
  <c r="ZO128" i="4"/>
  <c r="ACU143" i="4"/>
  <c r="ACT143" i="4"/>
  <c r="ACS143" i="4"/>
  <c r="ACR143" i="4"/>
  <c r="ACQ143" i="4"/>
  <c r="ACP143" i="4"/>
  <c r="ACO143" i="4"/>
  <c r="ACN143" i="4"/>
  <c r="ACM143" i="4"/>
  <c r="ACL143" i="4"/>
  <c r="ACK143" i="4"/>
  <c r="ACJ143" i="4"/>
  <c r="ACI143" i="4"/>
  <c r="ACH143" i="4"/>
  <c r="ACG143" i="4"/>
  <c r="ACF143" i="4"/>
  <c r="ACE143" i="4"/>
  <c r="ACD143" i="4"/>
  <c r="ACC143" i="4"/>
  <c r="ACB143" i="4"/>
  <c r="ACA143" i="4"/>
  <c r="ABZ143" i="4"/>
  <c r="ABY143" i="4"/>
  <c r="ABX143" i="4"/>
  <c r="ABW143" i="4"/>
  <c r="ABV143" i="4"/>
  <c r="ABU143" i="4"/>
  <c r="ABT143" i="4"/>
  <c r="ABS143" i="4"/>
  <c r="ABR143" i="4"/>
  <c r="ABQ143" i="4"/>
  <c r="ABP143" i="4"/>
  <c r="ABO143" i="4"/>
  <c r="ABN143" i="4"/>
  <c r="ABM143" i="4"/>
  <c r="ABL143" i="4"/>
  <c r="ABK143" i="4"/>
  <c r="ABJ143" i="4"/>
  <c r="ABI143" i="4"/>
  <c r="ABH143" i="4"/>
  <c r="ABG143" i="4"/>
  <c r="ABF143" i="4"/>
  <c r="ABE143" i="4"/>
  <c r="ABD143" i="4"/>
  <c r="ABC143" i="4"/>
  <c r="ABB143" i="4"/>
  <c r="ABA143" i="4"/>
  <c r="AAZ143" i="4"/>
  <c r="AAY143" i="4"/>
  <c r="AAX143" i="4"/>
  <c r="AAW143" i="4"/>
  <c r="AAV143" i="4"/>
  <c r="AAU143" i="4"/>
  <c r="AAT143" i="4"/>
  <c r="AAS143" i="4"/>
  <c r="AAR143" i="4"/>
  <c r="AAQ143" i="4"/>
  <c r="AAP143" i="4"/>
  <c r="AAO143" i="4"/>
  <c r="AAN143" i="4"/>
  <c r="AAM143" i="4"/>
  <c r="AAL143" i="4"/>
  <c r="AAK143" i="4"/>
  <c r="AAJ143" i="4"/>
  <c r="AAI143" i="4"/>
  <c r="AAH143" i="4"/>
  <c r="AAG143" i="4"/>
  <c r="AAF143" i="4"/>
  <c r="AAE143" i="4"/>
  <c r="AAD143" i="4"/>
  <c r="AAC143" i="4"/>
  <c r="AAB143" i="4"/>
  <c r="AAA143" i="4"/>
  <c r="ZZ143" i="4"/>
  <c r="ZY143" i="4"/>
  <c r="ZX143" i="4"/>
  <c r="ZW143" i="4"/>
  <c r="ZV143" i="4"/>
  <c r="ZU143" i="4"/>
  <c r="ZT143" i="4"/>
  <c r="ZS143" i="4"/>
  <c r="ZR143" i="4"/>
  <c r="ZQ143" i="4"/>
  <c r="ZP143" i="4"/>
  <c r="ZO143" i="4"/>
  <c r="ACU29" i="4"/>
  <c r="ACT29" i="4"/>
  <c r="ACS29" i="4"/>
  <c r="ACR29" i="4"/>
  <c r="ACQ29" i="4"/>
  <c r="ACP29" i="4"/>
  <c r="ACO29" i="4"/>
  <c r="ACN29" i="4"/>
  <c r="ACM29" i="4"/>
  <c r="ACL29" i="4"/>
  <c r="ACK29" i="4"/>
  <c r="ACJ29" i="4"/>
  <c r="ACI29" i="4"/>
  <c r="ACH29" i="4"/>
  <c r="ACG29" i="4"/>
  <c r="ACF29" i="4"/>
  <c r="ACE29" i="4"/>
  <c r="ACD29" i="4"/>
  <c r="ACC29" i="4"/>
  <c r="ACB29" i="4"/>
  <c r="ACA29" i="4"/>
  <c r="ABZ29" i="4"/>
  <c r="ABY29" i="4"/>
  <c r="ABX29" i="4"/>
  <c r="ABW29" i="4"/>
  <c r="ABV29" i="4"/>
  <c r="ABU29" i="4"/>
  <c r="ABT29" i="4"/>
  <c r="ABS29" i="4"/>
  <c r="ABR29" i="4"/>
  <c r="ABQ29" i="4"/>
  <c r="ABP29" i="4"/>
  <c r="ABO29" i="4"/>
  <c r="ABN29" i="4"/>
  <c r="ABM29" i="4"/>
  <c r="ABL29" i="4"/>
  <c r="ABK29" i="4"/>
  <c r="ABJ29" i="4"/>
  <c r="ABI29" i="4"/>
  <c r="ABH29" i="4"/>
  <c r="ABG29" i="4"/>
  <c r="ABF29" i="4"/>
  <c r="ABE29" i="4"/>
  <c r="ABD29" i="4"/>
  <c r="ABC29" i="4"/>
  <c r="ABB29" i="4"/>
  <c r="ABA29" i="4"/>
  <c r="AAZ29" i="4"/>
  <c r="AAY29" i="4"/>
  <c r="AAX29" i="4"/>
  <c r="AAW29" i="4"/>
  <c r="AAV29" i="4"/>
  <c r="AAU29" i="4"/>
  <c r="AAT29" i="4"/>
  <c r="AAS29" i="4"/>
  <c r="AAR29" i="4"/>
  <c r="AAQ29" i="4"/>
  <c r="AAP29" i="4"/>
  <c r="AAO29" i="4"/>
  <c r="AAN29" i="4"/>
  <c r="AAM29" i="4"/>
  <c r="AAL29" i="4"/>
  <c r="AAK29" i="4"/>
  <c r="AAJ29" i="4"/>
  <c r="AAI29" i="4"/>
  <c r="AAH29" i="4"/>
  <c r="AAG29" i="4"/>
  <c r="AAF29" i="4"/>
  <c r="AAE29" i="4"/>
  <c r="AAD29" i="4"/>
  <c r="AAC29" i="4"/>
  <c r="AAB29" i="4"/>
  <c r="AAA29" i="4"/>
  <c r="ZZ29" i="4"/>
  <c r="ZY29" i="4"/>
  <c r="ZX29" i="4"/>
  <c r="ZW29" i="4"/>
  <c r="ZV29" i="4"/>
  <c r="ZU29" i="4"/>
  <c r="ZT29" i="4"/>
  <c r="ZS29" i="4"/>
  <c r="ZR29" i="4"/>
  <c r="ZQ29" i="4"/>
  <c r="ZP29" i="4"/>
  <c r="ZO29" i="4"/>
  <c r="ACU154" i="4"/>
  <c r="ACT154" i="4"/>
  <c r="ACS154" i="4"/>
  <c r="ACR154" i="4"/>
  <c r="ACQ154" i="4"/>
  <c r="ACP154" i="4"/>
  <c r="ACO154" i="4"/>
  <c r="ACN154" i="4"/>
  <c r="ACM154" i="4"/>
  <c r="ACL154" i="4"/>
  <c r="ACK154" i="4"/>
  <c r="ACJ154" i="4"/>
  <c r="ACI154" i="4"/>
  <c r="ACH154" i="4"/>
  <c r="ACG154" i="4"/>
  <c r="ACF154" i="4"/>
  <c r="ACE154" i="4"/>
  <c r="ACD154" i="4"/>
  <c r="ACC154" i="4"/>
  <c r="ACB154" i="4"/>
  <c r="ACA154" i="4"/>
  <c r="ABZ154" i="4"/>
  <c r="ABY154" i="4"/>
  <c r="ABX154" i="4"/>
  <c r="ABW154" i="4"/>
  <c r="ABV154" i="4"/>
  <c r="ABU154" i="4"/>
  <c r="ABT154" i="4"/>
  <c r="ABS154" i="4"/>
  <c r="ABR154" i="4"/>
  <c r="ABQ154" i="4"/>
  <c r="ABP154" i="4"/>
  <c r="ABO154" i="4"/>
  <c r="ABN154" i="4"/>
  <c r="ABM154" i="4"/>
  <c r="ABL154" i="4"/>
  <c r="ABK154" i="4"/>
  <c r="ABJ154" i="4"/>
  <c r="ABI154" i="4"/>
  <c r="ABH154" i="4"/>
  <c r="ABG154" i="4"/>
  <c r="ABF154" i="4"/>
  <c r="ABE154" i="4"/>
  <c r="ABD154" i="4"/>
  <c r="ABC154" i="4"/>
  <c r="ABB154" i="4"/>
  <c r="ABA154" i="4"/>
  <c r="AAZ154" i="4"/>
  <c r="AAY154" i="4"/>
  <c r="AAX154" i="4"/>
  <c r="AAW154" i="4"/>
  <c r="AAV154" i="4"/>
  <c r="AAU154" i="4"/>
  <c r="AAT154" i="4"/>
  <c r="AAS154" i="4"/>
  <c r="AAR154" i="4"/>
  <c r="AAQ154" i="4"/>
  <c r="AAP154" i="4"/>
  <c r="AAO154" i="4"/>
  <c r="AAN154" i="4"/>
  <c r="AAM154" i="4"/>
  <c r="AAL154" i="4"/>
  <c r="AAK154" i="4"/>
  <c r="AAJ154" i="4"/>
  <c r="AAI154" i="4"/>
  <c r="AAH154" i="4"/>
  <c r="AAG154" i="4"/>
  <c r="AAF154" i="4"/>
  <c r="AAE154" i="4"/>
  <c r="AAD154" i="4"/>
  <c r="AAC154" i="4"/>
  <c r="AAB154" i="4"/>
  <c r="AAA154" i="4"/>
  <c r="ZZ154" i="4"/>
  <c r="ZY154" i="4"/>
  <c r="ZX154" i="4"/>
  <c r="ZW154" i="4"/>
  <c r="ZV154" i="4"/>
  <c r="ZU154" i="4"/>
  <c r="ZT154" i="4"/>
  <c r="ZS154" i="4"/>
  <c r="ZR154" i="4"/>
  <c r="ZQ154" i="4"/>
  <c r="ZP154" i="4"/>
  <c r="ZO154" i="4"/>
  <c r="ACU107" i="4"/>
  <c r="ACT107" i="4"/>
  <c r="ACS107" i="4"/>
  <c r="ACR107" i="4"/>
  <c r="ACQ107" i="4"/>
  <c r="ACP107" i="4"/>
  <c r="ACO107" i="4"/>
  <c r="ACN107" i="4"/>
  <c r="ACM107" i="4"/>
  <c r="ACL107" i="4"/>
  <c r="ACK107" i="4"/>
  <c r="ACJ107" i="4"/>
  <c r="ACI107" i="4"/>
  <c r="ACH107" i="4"/>
  <c r="ACG107" i="4"/>
  <c r="ACF107" i="4"/>
  <c r="ACE107" i="4"/>
  <c r="ACD107" i="4"/>
  <c r="ACC107" i="4"/>
  <c r="ACB107" i="4"/>
  <c r="ACA107" i="4"/>
  <c r="ABZ107" i="4"/>
  <c r="ABY107" i="4"/>
  <c r="ABX107" i="4"/>
  <c r="ABW107" i="4"/>
  <c r="ABV107" i="4"/>
  <c r="ABU107" i="4"/>
  <c r="ABT107" i="4"/>
  <c r="ABS107" i="4"/>
  <c r="ABR107" i="4"/>
  <c r="ABQ107" i="4"/>
  <c r="ABP107" i="4"/>
  <c r="ABO107" i="4"/>
  <c r="ABN107" i="4"/>
  <c r="ABM107" i="4"/>
  <c r="ABL107" i="4"/>
  <c r="ABK107" i="4"/>
  <c r="ABJ107" i="4"/>
  <c r="ABI107" i="4"/>
  <c r="ABH107" i="4"/>
  <c r="ABG107" i="4"/>
  <c r="ABF107" i="4"/>
  <c r="ABE107" i="4"/>
  <c r="ABD107" i="4"/>
  <c r="ABC107" i="4"/>
  <c r="ABB107" i="4"/>
  <c r="ABA107" i="4"/>
  <c r="AAZ107" i="4"/>
  <c r="AAY107" i="4"/>
  <c r="AAX107" i="4"/>
  <c r="AAW107" i="4"/>
  <c r="AAV107" i="4"/>
  <c r="AAU107" i="4"/>
  <c r="AAT107" i="4"/>
  <c r="AAS107" i="4"/>
  <c r="AAR107" i="4"/>
  <c r="AAQ107" i="4"/>
  <c r="AAP107" i="4"/>
  <c r="AAO107" i="4"/>
  <c r="AAN107" i="4"/>
  <c r="AAM107" i="4"/>
  <c r="AAL107" i="4"/>
  <c r="AAK107" i="4"/>
  <c r="AAJ107" i="4"/>
  <c r="AAI107" i="4"/>
  <c r="AAH107" i="4"/>
  <c r="AAG107" i="4"/>
  <c r="AAF107" i="4"/>
  <c r="AAE107" i="4"/>
  <c r="AAD107" i="4"/>
  <c r="AAC107" i="4"/>
  <c r="AAB107" i="4"/>
  <c r="AAA107" i="4"/>
  <c r="ZZ107" i="4"/>
  <c r="ZY107" i="4"/>
  <c r="ZX107" i="4"/>
  <c r="ZW107" i="4"/>
  <c r="ZV107" i="4"/>
  <c r="ZU107" i="4"/>
  <c r="ZT107" i="4"/>
  <c r="ZS107" i="4"/>
  <c r="ZR107" i="4"/>
  <c r="ZQ107" i="4"/>
  <c r="ZP107" i="4"/>
  <c r="ZO107" i="4"/>
  <c r="ACU65" i="4"/>
  <c r="ACT65" i="4"/>
  <c r="ACS65" i="4"/>
  <c r="ACR65" i="4"/>
  <c r="ACQ65" i="4"/>
  <c r="ACP65" i="4"/>
  <c r="ACO65" i="4"/>
  <c r="ACN65" i="4"/>
  <c r="ACM65" i="4"/>
  <c r="ACL65" i="4"/>
  <c r="ACK65" i="4"/>
  <c r="ACJ65" i="4"/>
  <c r="ACI65" i="4"/>
  <c r="ACH65" i="4"/>
  <c r="ACG65" i="4"/>
  <c r="ACF65" i="4"/>
  <c r="ACE65" i="4"/>
  <c r="ACD65" i="4"/>
  <c r="ACC65" i="4"/>
  <c r="ACB65" i="4"/>
  <c r="ACA65" i="4"/>
  <c r="ABZ65" i="4"/>
  <c r="ABY65" i="4"/>
  <c r="ABX65" i="4"/>
  <c r="ABW65" i="4"/>
  <c r="ABV65" i="4"/>
  <c r="ABU65" i="4"/>
  <c r="ABT65" i="4"/>
  <c r="ABS65" i="4"/>
  <c r="ABR65" i="4"/>
  <c r="ABQ65" i="4"/>
  <c r="ABP65" i="4"/>
  <c r="ABO65" i="4"/>
  <c r="ABN65" i="4"/>
  <c r="ABM65" i="4"/>
  <c r="ABL65" i="4"/>
  <c r="ABK65" i="4"/>
  <c r="ABJ65" i="4"/>
  <c r="ABI65" i="4"/>
  <c r="ABH65" i="4"/>
  <c r="ABG65" i="4"/>
  <c r="ABF65" i="4"/>
  <c r="ABE65" i="4"/>
  <c r="ABD65" i="4"/>
  <c r="ABC65" i="4"/>
  <c r="ABB65" i="4"/>
  <c r="ABA65" i="4"/>
  <c r="AAZ65" i="4"/>
  <c r="AAY65" i="4"/>
  <c r="AAX65" i="4"/>
  <c r="AAW65" i="4"/>
  <c r="AAV65" i="4"/>
  <c r="AAU65" i="4"/>
  <c r="AAT65" i="4"/>
  <c r="AAS65" i="4"/>
  <c r="AAR65" i="4"/>
  <c r="AAQ65" i="4"/>
  <c r="AAP65" i="4"/>
  <c r="AAO65" i="4"/>
  <c r="AAN65" i="4"/>
  <c r="AAM65" i="4"/>
  <c r="AAL65" i="4"/>
  <c r="AAK65" i="4"/>
  <c r="AAJ65" i="4"/>
  <c r="AAI65" i="4"/>
  <c r="AAH65" i="4"/>
  <c r="AAG65" i="4"/>
  <c r="AAF65" i="4"/>
  <c r="AAE65" i="4"/>
  <c r="AAD65" i="4"/>
  <c r="AAC65" i="4"/>
  <c r="AAB65" i="4"/>
  <c r="AAA65" i="4"/>
  <c r="ZZ65" i="4"/>
  <c r="ZY65" i="4"/>
  <c r="ZX65" i="4"/>
  <c r="ZW65" i="4"/>
  <c r="ZV65" i="4"/>
  <c r="ZU65" i="4"/>
  <c r="ZT65" i="4"/>
  <c r="ZS65" i="4"/>
  <c r="ZR65" i="4"/>
  <c r="ZQ65" i="4"/>
  <c r="ZP65" i="4"/>
  <c r="ZO65" i="4"/>
  <c r="ACU4" i="4"/>
  <c r="ACT4" i="4"/>
  <c r="ACS4" i="4"/>
  <c r="ACR4" i="4"/>
  <c r="ACQ4" i="4"/>
  <c r="ACP4" i="4"/>
  <c r="ACO4" i="4"/>
  <c r="ACN4" i="4"/>
  <c r="ACM4" i="4"/>
  <c r="ACL4" i="4"/>
  <c r="ACK4" i="4"/>
  <c r="ACJ4" i="4"/>
  <c r="ACI4" i="4"/>
  <c r="ACH4" i="4"/>
  <c r="ACG4" i="4"/>
  <c r="ACF4" i="4"/>
  <c r="ACE4" i="4"/>
  <c r="ACD4" i="4"/>
  <c r="ACC4" i="4"/>
  <c r="ACB4" i="4"/>
  <c r="ACA4" i="4"/>
  <c r="ABZ4" i="4"/>
  <c r="ABY4" i="4"/>
  <c r="ABX4" i="4"/>
  <c r="ABW4" i="4"/>
  <c r="ABV4" i="4"/>
  <c r="ABU4" i="4"/>
  <c r="ABT4" i="4"/>
  <c r="ABS4" i="4"/>
  <c r="ABR4" i="4"/>
  <c r="ABQ4" i="4"/>
  <c r="ABP4" i="4"/>
  <c r="ABO4" i="4"/>
  <c r="ABN4" i="4"/>
  <c r="ABM4" i="4"/>
  <c r="ABL4" i="4"/>
  <c r="ABK4" i="4"/>
  <c r="ABJ4" i="4"/>
  <c r="ABI4" i="4"/>
  <c r="ABH4" i="4"/>
  <c r="ABG4" i="4"/>
  <c r="ABF4" i="4"/>
  <c r="ABE4" i="4"/>
  <c r="ABD4" i="4"/>
  <c r="ABC4" i="4"/>
  <c r="ABB4" i="4"/>
  <c r="ABA4" i="4"/>
  <c r="AAZ4" i="4"/>
  <c r="AAY4" i="4"/>
  <c r="AAX4" i="4"/>
  <c r="AAW4" i="4"/>
  <c r="AAV4" i="4"/>
  <c r="AAU4" i="4"/>
  <c r="AAT4" i="4"/>
  <c r="AAS4" i="4"/>
  <c r="AAR4" i="4"/>
  <c r="AAQ4" i="4"/>
  <c r="AAP4" i="4"/>
  <c r="AAO4" i="4"/>
  <c r="AAN4" i="4"/>
  <c r="AAM4" i="4"/>
  <c r="AAL4" i="4"/>
  <c r="AAK4" i="4"/>
  <c r="AAJ4" i="4"/>
  <c r="AAI4" i="4"/>
  <c r="AAH4" i="4"/>
  <c r="AAG4" i="4"/>
  <c r="AAF4" i="4"/>
  <c r="AAE4" i="4"/>
  <c r="AAD4" i="4"/>
  <c r="AAC4" i="4"/>
  <c r="AAB4" i="4"/>
  <c r="AAA4" i="4"/>
  <c r="ZZ4" i="4"/>
  <c r="ZY4" i="4"/>
  <c r="ZX4" i="4"/>
  <c r="ZW4" i="4"/>
  <c r="ZV4" i="4"/>
  <c r="ZU4" i="4"/>
  <c r="ZT4" i="4"/>
  <c r="ZS4" i="4"/>
  <c r="ZR4" i="4"/>
  <c r="ZQ4" i="4"/>
  <c r="ZP4" i="4"/>
  <c r="ZO4" i="4"/>
  <c r="ACU162" i="4"/>
  <c r="ACT162" i="4"/>
  <c r="ACS162" i="4"/>
  <c r="ACR162" i="4"/>
  <c r="ACQ162" i="4"/>
  <c r="ACP162" i="4"/>
  <c r="ACO162" i="4"/>
  <c r="ACN162" i="4"/>
  <c r="ACM162" i="4"/>
  <c r="ACL162" i="4"/>
  <c r="ACK162" i="4"/>
  <c r="ACJ162" i="4"/>
  <c r="ACI162" i="4"/>
  <c r="ACH162" i="4"/>
  <c r="ACG162" i="4"/>
  <c r="ACF162" i="4"/>
  <c r="ACE162" i="4"/>
  <c r="ACD162" i="4"/>
  <c r="ACC162" i="4"/>
  <c r="ACB162" i="4"/>
  <c r="ACA162" i="4"/>
  <c r="ABZ162" i="4"/>
  <c r="ABY162" i="4"/>
  <c r="ABX162" i="4"/>
  <c r="ABW162" i="4"/>
  <c r="ABV162" i="4"/>
  <c r="ABU162" i="4"/>
  <c r="ABT162" i="4"/>
  <c r="ABS162" i="4"/>
  <c r="ABR162" i="4"/>
  <c r="ABQ162" i="4"/>
  <c r="ABP162" i="4"/>
  <c r="ABO162" i="4"/>
  <c r="ABN162" i="4"/>
  <c r="ABM162" i="4"/>
  <c r="ABL162" i="4"/>
  <c r="ABK162" i="4"/>
  <c r="ABJ162" i="4"/>
  <c r="ABI162" i="4"/>
  <c r="ABH162" i="4"/>
  <c r="ABG162" i="4"/>
  <c r="ABF162" i="4"/>
  <c r="ABE162" i="4"/>
  <c r="ABD162" i="4"/>
  <c r="ABC162" i="4"/>
  <c r="ABB162" i="4"/>
  <c r="ABA162" i="4"/>
  <c r="AAZ162" i="4"/>
  <c r="AAY162" i="4"/>
  <c r="AAX162" i="4"/>
  <c r="AAW162" i="4"/>
  <c r="AAV162" i="4"/>
  <c r="AAU162" i="4"/>
  <c r="AAT162" i="4"/>
  <c r="AAS162" i="4"/>
  <c r="AAR162" i="4"/>
  <c r="AAQ162" i="4"/>
  <c r="AAP162" i="4"/>
  <c r="AAO162" i="4"/>
  <c r="AAN162" i="4"/>
  <c r="AAM162" i="4"/>
  <c r="AAL162" i="4"/>
  <c r="AAK162" i="4"/>
  <c r="AAJ162" i="4"/>
  <c r="AAI162" i="4"/>
  <c r="AAH162" i="4"/>
  <c r="AAG162" i="4"/>
  <c r="AAF162" i="4"/>
  <c r="AAE162" i="4"/>
  <c r="AAD162" i="4"/>
  <c r="AAC162" i="4"/>
  <c r="AAB162" i="4"/>
  <c r="AAA162" i="4"/>
  <c r="ZZ162" i="4"/>
  <c r="ZY162" i="4"/>
  <c r="ZX162" i="4"/>
  <c r="ZW162" i="4"/>
  <c r="ZV162" i="4"/>
  <c r="ZU162" i="4"/>
  <c r="ZT162" i="4"/>
  <c r="ZS162" i="4"/>
  <c r="ZR162" i="4"/>
  <c r="ZQ162" i="4"/>
  <c r="ZP162" i="4"/>
  <c r="ZO162" i="4"/>
  <c r="ACU156" i="4"/>
  <c r="ACT156" i="4"/>
  <c r="ACS156" i="4"/>
  <c r="ACR156" i="4"/>
  <c r="ACQ156" i="4"/>
  <c r="ACP156" i="4"/>
  <c r="ACO156" i="4"/>
  <c r="ACN156" i="4"/>
  <c r="ACM156" i="4"/>
  <c r="ACL156" i="4"/>
  <c r="ACK156" i="4"/>
  <c r="ACJ156" i="4"/>
  <c r="ACI156" i="4"/>
  <c r="ACH156" i="4"/>
  <c r="ACG156" i="4"/>
  <c r="ACF156" i="4"/>
  <c r="ACE156" i="4"/>
  <c r="ACD156" i="4"/>
  <c r="ACC156" i="4"/>
  <c r="ACB156" i="4"/>
  <c r="ACA156" i="4"/>
  <c r="ABZ156" i="4"/>
  <c r="ABY156" i="4"/>
  <c r="ABX156" i="4"/>
  <c r="ABW156" i="4"/>
  <c r="ABV156" i="4"/>
  <c r="ABU156" i="4"/>
  <c r="ABT156" i="4"/>
  <c r="ABS156" i="4"/>
  <c r="ABR156" i="4"/>
  <c r="ABQ156" i="4"/>
  <c r="ABP156" i="4"/>
  <c r="ABO156" i="4"/>
  <c r="ABN156" i="4"/>
  <c r="ABM156" i="4"/>
  <c r="ABL156" i="4"/>
  <c r="ABK156" i="4"/>
  <c r="ABJ156" i="4"/>
  <c r="ABI156" i="4"/>
  <c r="ABH156" i="4"/>
  <c r="ABG156" i="4"/>
  <c r="ABF156" i="4"/>
  <c r="ABE156" i="4"/>
  <c r="ABD156" i="4"/>
  <c r="ABC156" i="4"/>
  <c r="ABB156" i="4"/>
  <c r="ABA156" i="4"/>
  <c r="AAZ156" i="4"/>
  <c r="AAY156" i="4"/>
  <c r="AAX156" i="4"/>
  <c r="AAW156" i="4"/>
  <c r="AAV156" i="4"/>
  <c r="AAU156" i="4"/>
  <c r="AAT156" i="4"/>
  <c r="AAS156" i="4"/>
  <c r="AAR156" i="4"/>
  <c r="AAQ156" i="4"/>
  <c r="AAP156" i="4"/>
  <c r="AAO156" i="4"/>
  <c r="AAN156" i="4"/>
  <c r="AAM156" i="4"/>
  <c r="AAL156" i="4"/>
  <c r="AAK156" i="4"/>
  <c r="AAJ156" i="4"/>
  <c r="AAI156" i="4"/>
  <c r="AAH156" i="4"/>
  <c r="AAG156" i="4"/>
  <c r="AAF156" i="4"/>
  <c r="AAE156" i="4"/>
  <c r="AAD156" i="4"/>
  <c r="AAC156" i="4"/>
  <c r="AAB156" i="4"/>
  <c r="AAA156" i="4"/>
  <c r="ZZ156" i="4"/>
  <c r="ZY156" i="4"/>
  <c r="ZX156" i="4"/>
  <c r="ZW156" i="4"/>
  <c r="ZV156" i="4"/>
  <c r="ZU156" i="4"/>
  <c r="ZT156" i="4"/>
  <c r="ZS156" i="4"/>
  <c r="ZR156" i="4"/>
  <c r="ZQ156" i="4"/>
  <c r="ZP156" i="4"/>
  <c r="ZO156" i="4"/>
  <c r="ACU149" i="4"/>
  <c r="ACT149" i="4"/>
  <c r="ACS149" i="4"/>
  <c r="ACR149" i="4"/>
  <c r="ACQ149" i="4"/>
  <c r="ACP149" i="4"/>
  <c r="ACO149" i="4"/>
  <c r="ACN149" i="4"/>
  <c r="ACM149" i="4"/>
  <c r="ACL149" i="4"/>
  <c r="ACK149" i="4"/>
  <c r="ACJ149" i="4"/>
  <c r="ACI149" i="4"/>
  <c r="ACH149" i="4"/>
  <c r="ACG149" i="4"/>
  <c r="ACF149" i="4"/>
  <c r="ACE149" i="4"/>
  <c r="ACD149" i="4"/>
  <c r="ACC149" i="4"/>
  <c r="ACB149" i="4"/>
  <c r="ACA149" i="4"/>
  <c r="ABZ149" i="4"/>
  <c r="ABY149" i="4"/>
  <c r="ABX149" i="4"/>
  <c r="ABW149" i="4"/>
  <c r="ABV149" i="4"/>
  <c r="ABU149" i="4"/>
  <c r="ABT149" i="4"/>
  <c r="ABS149" i="4"/>
  <c r="ABR149" i="4"/>
  <c r="ABQ149" i="4"/>
  <c r="ABP149" i="4"/>
  <c r="ABO149" i="4"/>
  <c r="ABN149" i="4"/>
  <c r="ABM149" i="4"/>
  <c r="ABL149" i="4"/>
  <c r="ABK149" i="4"/>
  <c r="ABJ149" i="4"/>
  <c r="ABI149" i="4"/>
  <c r="ABH149" i="4"/>
  <c r="ABG149" i="4"/>
  <c r="ABF149" i="4"/>
  <c r="ABE149" i="4"/>
  <c r="ABD149" i="4"/>
  <c r="ABC149" i="4"/>
  <c r="ABB149" i="4"/>
  <c r="ABA149" i="4"/>
  <c r="AAZ149" i="4"/>
  <c r="AAY149" i="4"/>
  <c r="AAX149" i="4"/>
  <c r="AAW149" i="4"/>
  <c r="AAV149" i="4"/>
  <c r="AAU149" i="4"/>
  <c r="AAT149" i="4"/>
  <c r="AAS149" i="4"/>
  <c r="AAR149" i="4"/>
  <c r="AAQ149" i="4"/>
  <c r="AAP149" i="4"/>
  <c r="AAO149" i="4"/>
  <c r="AAN149" i="4"/>
  <c r="AAM149" i="4"/>
  <c r="AAL149" i="4"/>
  <c r="AAK149" i="4"/>
  <c r="AAJ149" i="4"/>
  <c r="AAI149" i="4"/>
  <c r="AAH149" i="4"/>
  <c r="AAG149" i="4"/>
  <c r="AAF149" i="4"/>
  <c r="AAE149" i="4"/>
  <c r="AAD149" i="4"/>
  <c r="AAC149" i="4"/>
  <c r="AAB149" i="4"/>
  <c r="AAA149" i="4"/>
  <c r="ZZ149" i="4"/>
  <c r="ZY149" i="4"/>
  <c r="ZX149" i="4"/>
  <c r="ZW149" i="4"/>
  <c r="ZV149" i="4"/>
  <c r="ZU149" i="4"/>
  <c r="ZT149" i="4"/>
  <c r="ZS149" i="4"/>
  <c r="ZR149" i="4"/>
  <c r="ZQ149" i="4"/>
  <c r="ZP149" i="4"/>
  <c r="ZO149" i="4"/>
  <c r="ACU147" i="4"/>
  <c r="ACT147" i="4"/>
  <c r="ACS147" i="4"/>
  <c r="ACR147" i="4"/>
  <c r="ACQ147" i="4"/>
  <c r="ACP147" i="4"/>
  <c r="ACO147" i="4"/>
  <c r="ACN147" i="4"/>
  <c r="ACM147" i="4"/>
  <c r="ACL147" i="4"/>
  <c r="ACK147" i="4"/>
  <c r="ACJ147" i="4"/>
  <c r="ACI147" i="4"/>
  <c r="ACH147" i="4"/>
  <c r="ACG147" i="4"/>
  <c r="ACF147" i="4"/>
  <c r="ACE147" i="4"/>
  <c r="ACD147" i="4"/>
  <c r="ACC147" i="4"/>
  <c r="ACB147" i="4"/>
  <c r="ACA147" i="4"/>
  <c r="ABZ147" i="4"/>
  <c r="ABY147" i="4"/>
  <c r="ABX147" i="4"/>
  <c r="ABW147" i="4"/>
  <c r="ABV147" i="4"/>
  <c r="ABU147" i="4"/>
  <c r="ABT147" i="4"/>
  <c r="ABS147" i="4"/>
  <c r="ABR147" i="4"/>
  <c r="ABQ147" i="4"/>
  <c r="ABP147" i="4"/>
  <c r="ABO147" i="4"/>
  <c r="ABN147" i="4"/>
  <c r="ABM147" i="4"/>
  <c r="ABL147" i="4"/>
  <c r="ABK147" i="4"/>
  <c r="ABJ147" i="4"/>
  <c r="ABI147" i="4"/>
  <c r="ABH147" i="4"/>
  <c r="ABG147" i="4"/>
  <c r="ABF147" i="4"/>
  <c r="ABE147" i="4"/>
  <c r="ABD147" i="4"/>
  <c r="ABC147" i="4"/>
  <c r="ABB147" i="4"/>
  <c r="ABA147" i="4"/>
  <c r="AAZ147" i="4"/>
  <c r="AAY147" i="4"/>
  <c r="AAX147" i="4"/>
  <c r="AAW147" i="4"/>
  <c r="AAV147" i="4"/>
  <c r="AAU147" i="4"/>
  <c r="AAT147" i="4"/>
  <c r="AAS147" i="4"/>
  <c r="AAR147" i="4"/>
  <c r="AAQ147" i="4"/>
  <c r="AAP147" i="4"/>
  <c r="AAO147" i="4"/>
  <c r="AAN147" i="4"/>
  <c r="AAM147" i="4"/>
  <c r="AAL147" i="4"/>
  <c r="AAK147" i="4"/>
  <c r="AAJ147" i="4"/>
  <c r="AAI147" i="4"/>
  <c r="AAH147" i="4"/>
  <c r="AAG147" i="4"/>
  <c r="AAF147" i="4"/>
  <c r="AAE147" i="4"/>
  <c r="AAD147" i="4"/>
  <c r="AAC147" i="4"/>
  <c r="AAB147" i="4"/>
  <c r="AAA147" i="4"/>
  <c r="ZZ147" i="4"/>
  <c r="ZY147" i="4"/>
  <c r="ZX147" i="4"/>
  <c r="ZW147" i="4"/>
  <c r="ZV147" i="4"/>
  <c r="ZU147" i="4"/>
  <c r="ZT147" i="4"/>
  <c r="ZS147" i="4"/>
  <c r="ZR147" i="4"/>
  <c r="ZQ147" i="4"/>
  <c r="ZP147" i="4"/>
  <c r="ZO147" i="4"/>
  <c r="ACU57" i="4"/>
  <c r="ACT57" i="4"/>
  <c r="ACS57" i="4"/>
  <c r="ACR57" i="4"/>
  <c r="ACQ57" i="4"/>
  <c r="ACP57" i="4"/>
  <c r="ACO57" i="4"/>
  <c r="ACN57" i="4"/>
  <c r="ACM57" i="4"/>
  <c r="ACL57" i="4"/>
  <c r="ACK57" i="4"/>
  <c r="ACJ57" i="4"/>
  <c r="ACI57" i="4"/>
  <c r="ACH57" i="4"/>
  <c r="ACG57" i="4"/>
  <c r="ACF57" i="4"/>
  <c r="ACE57" i="4"/>
  <c r="ACD57" i="4"/>
  <c r="ACC57" i="4"/>
  <c r="ACB57" i="4"/>
  <c r="ACA57" i="4"/>
  <c r="ABZ57" i="4"/>
  <c r="ABY57" i="4"/>
  <c r="ABX57" i="4"/>
  <c r="ABW57" i="4"/>
  <c r="ABV57" i="4"/>
  <c r="ABU57" i="4"/>
  <c r="ABT57" i="4"/>
  <c r="ABS57" i="4"/>
  <c r="ABR57" i="4"/>
  <c r="ABQ57" i="4"/>
  <c r="ABP57" i="4"/>
  <c r="ABO57" i="4"/>
  <c r="ABN57" i="4"/>
  <c r="ABM57" i="4"/>
  <c r="ABL57" i="4"/>
  <c r="ABK57" i="4"/>
  <c r="ABJ57" i="4"/>
  <c r="ABI57" i="4"/>
  <c r="ABH57" i="4"/>
  <c r="ABG57" i="4"/>
  <c r="ABF57" i="4"/>
  <c r="ABE57" i="4"/>
  <c r="ABD57" i="4"/>
  <c r="ABC57" i="4"/>
  <c r="ABB57" i="4"/>
  <c r="ABA57" i="4"/>
  <c r="AAZ57" i="4"/>
  <c r="AAY57" i="4"/>
  <c r="AAX57" i="4"/>
  <c r="AAW57" i="4"/>
  <c r="AAV57" i="4"/>
  <c r="AAU57" i="4"/>
  <c r="AAT57" i="4"/>
  <c r="AAS57" i="4"/>
  <c r="AAR57" i="4"/>
  <c r="AAQ57" i="4"/>
  <c r="AAP57" i="4"/>
  <c r="AAO57" i="4"/>
  <c r="AAN57" i="4"/>
  <c r="AAM57" i="4"/>
  <c r="AAL57" i="4"/>
  <c r="AAK57" i="4"/>
  <c r="AAJ57" i="4"/>
  <c r="AAI57" i="4"/>
  <c r="AAH57" i="4"/>
  <c r="AAG57" i="4"/>
  <c r="AAF57" i="4"/>
  <c r="AAE57" i="4"/>
  <c r="AAD57" i="4"/>
  <c r="AAC57" i="4"/>
  <c r="AAB57" i="4"/>
  <c r="AAA57" i="4"/>
  <c r="ZZ57" i="4"/>
  <c r="ZY57" i="4"/>
  <c r="ZX57" i="4"/>
  <c r="ZW57" i="4"/>
  <c r="ZV57" i="4"/>
  <c r="ZU57" i="4"/>
  <c r="ZT57" i="4"/>
  <c r="ZS57" i="4"/>
  <c r="ZR57" i="4"/>
  <c r="ZQ57" i="4"/>
  <c r="ZP57" i="4"/>
  <c r="ZO57" i="4"/>
  <c r="ACU136" i="4"/>
  <c r="ACT136" i="4"/>
  <c r="ACS136" i="4"/>
  <c r="ACR136" i="4"/>
  <c r="ACQ136" i="4"/>
  <c r="ACP136" i="4"/>
  <c r="ACO136" i="4"/>
  <c r="ACN136" i="4"/>
  <c r="ACM136" i="4"/>
  <c r="ACL136" i="4"/>
  <c r="ACK136" i="4"/>
  <c r="ACJ136" i="4"/>
  <c r="ACI136" i="4"/>
  <c r="ACH136" i="4"/>
  <c r="ACG136" i="4"/>
  <c r="ACF136" i="4"/>
  <c r="ACE136" i="4"/>
  <c r="ACD136" i="4"/>
  <c r="ACC136" i="4"/>
  <c r="ACB136" i="4"/>
  <c r="ACA136" i="4"/>
  <c r="ABZ136" i="4"/>
  <c r="ABY136" i="4"/>
  <c r="ABX136" i="4"/>
  <c r="ABW136" i="4"/>
  <c r="ABV136" i="4"/>
  <c r="ABU136" i="4"/>
  <c r="ABT136" i="4"/>
  <c r="ABS136" i="4"/>
  <c r="ABR136" i="4"/>
  <c r="ABQ136" i="4"/>
  <c r="ABP136" i="4"/>
  <c r="ABO136" i="4"/>
  <c r="ABN136" i="4"/>
  <c r="ABM136" i="4"/>
  <c r="ABL136" i="4"/>
  <c r="ABK136" i="4"/>
  <c r="ABJ136" i="4"/>
  <c r="ABI136" i="4"/>
  <c r="ABH136" i="4"/>
  <c r="ABG136" i="4"/>
  <c r="ABF136" i="4"/>
  <c r="ABE136" i="4"/>
  <c r="ABD136" i="4"/>
  <c r="ABC136" i="4"/>
  <c r="ABB136" i="4"/>
  <c r="ABA136" i="4"/>
  <c r="AAZ136" i="4"/>
  <c r="AAY136" i="4"/>
  <c r="AAX136" i="4"/>
  <c r="AAW136" i="4"/>
  <c r="AAV136" i="4"/>
  <c r="AAU136" i="4"/>
  <c r="AAT136" i="4"/>
  <c r="AAS136" i="4"/>
  <c r="AAR136" i="4"/>
  <c r="AAQ136" i="4"/>
  <c r="AAP136" i="4"/>
  <c r="AAO136" i="4"/>
  <c r="AAN136" i="4"/>
  <c r="AAM136" i="4"/>
  <c r="AAL136" i="4"/>
  <c r="AAK136" i="4"/>
  <c r="AAJ136" i="4"/>
  <c r="AAI136" i="4"/>
  <c r="AAH136" i="4"/>
  <c r="AAG136" i="4"/>
  <c r="AAF136" i="4"/>
  <c r="AAE136" i="4"/>
  <c r="AAD136" i="4"/>
  <c r="AAC136" i="4"/>
  <c r="AAB136" i="4"/>
  <c r="AAA136" i="4"/>
  <c r="ZZ136" i="4"/>
  <c r="ZY136" i="4"/>
  <c r="ZX136" i="4"/>
  <c r="ZW136" i="4"/>
  <c r="ZV136" i="4"/>
  <c r="ZU136" i="4"/>
  <c r="ZT136" i="4"/>
  <c r="ZS136" i="4"/>
  <c r="ZR136" i="4"/>
  <c r="ZQ136" i="4"/>
  <c r="ZP136" i="4"/>
  <c r="ZO136" i="4"/>
  <c r="ACU122" i="4"/>
  <c r="ACT122" i="4"/>
  <c r="ACS122" i="4"/>
  <c r="ACR122" i="4"/>
  <c r="ACQ122" i="4"/>
  <c r="ACP122" i="4"/>
  <c r="ACO122" i="4"/>
  <c r="ACN122" i="4"/>
  <c r="ACM122" i="4"/>
  <c r="ACL122" i="4"/>
  <c r="ACK122" i="4"/>
  <c r="ACJ122" i="4"/>
  <c r="ACI122" i="4"/>
  <c r="ACH122" i="4"/>
  <c r="ACG122" i="4"/>
  <c r="ACF122" i="4"/>
  <c r="ACE122" i="4"/>
  <c r="ACD122" i="4"/>
  <c r="ACC122" i="4"/>
  <c r="ACB122" i="4"/>
  <c r="ACA122" i="4"/>
  <c r="ABZ122" i="4"/>
  <c r="ABY122" i="4"/>
  <c r="ABX122" i="4"/>
  <c r="ABW122" i="4"/>
  <c r="ABV122" i="4"/>
  <c r="ABU122" i="4"/>
  <c r="ABT122" i="4"/>
  <c r="ABS122" i="4"/>
  <c r="ABR122" i="4"/>
  <c r="ABQ122" i="4"/>
  <c r="ABP122" i="4"/>
  <c r="ABO122" i="4"/>
  <c r="ABN122" i="4"/>
  <c r="ABM122" i="4"/>
  <c r="ABL122" i="4"/>
  <c r="ABK122" i="4"/>
  <c r="ABJ122" i="4"/>
  <c r="ABI122" i="4"/>
  <c r="ABH122" i="4"/>
  <c r="ABG122" i="4"/>
  <c r="ABF122" i="4"/>
  <c r="ABE122" i="4"/>
  <c r="ABD122" i="4"/>
  <c r="ABC122" i="4"/>
  <c r="ABB122" i="4"/>
  <c r="ABA122" i="4"/>
  <c r="AAZ122" i="4"/>
  <c r="AAY122" i="4"/>
  <c r="AAX122" i="4"/>
  <c r="AAW122" i="4"/>
  <c r="AAV122" i="4"/>
  <c r="AAU122" i="4"/>
  <c r="AAT122" i="4"/>
  <c r="AAS122" i="4"/>
  <c r="AAR122" i="4"/>
  <c r="AAQ122" i="4"/>
  <c r="AAP122" i="4"/>
  <c r="AAO122" i="4"/>
  <c r="AAN122" i="4"/>
  <c r="AAM122" i="4"/>
  <c r="AAL122" i="4"/>
  <c r="AAK122" i="4"/>
  <c r="AAJ122" i="4"/>
  <c r="AAI122" i="4"/>
  <c r="AAH122" i="4"/>
  <c r="AAG122" i="4"/>
  <c r="AAF122" i="4"/>
  <c r="AAE122" i="4"/>
  <c r="AAD122" i="4"/>
  <c r="AAC122" i="4"/>
  <c r="AAB122" i="4"/>
  <c r="AAA122" i="4"/>
  <c r="ZZ122" i="4"/>
  <c r="ZY122" i="4"/>
  <c r="ZX122" i="4"/>
  <c r="ZW122" i="4"/>
  <c r="ZV122" i="4"/>
  <c r="ZU122" i="4"/>
  <c r="ZT122" i="4"/>
  <c r="ZS122" i="4"/>
  <c r="ZR122" i="4"/>
  <c r="ZQ122" i="4"/>
  <c r="ZP122" i="4"/>
  <c r="ZO122" i="4"/>
  <c r="ACU130" i="4"/>
  <c r="ACT130" i="4"/>
  <c r="ACS130" i="4"/>
  <c r="ACR130" i="4"/>
  <c r="ACQ130" i="4"/>
  <c r="ACP130" i="4"/>
  <c r="ACO130" i="4"/>
  <c r="ACN130" i="4"/>
  <c r="ACM130" i="4"/>
  <c r="ACL130" i="4"/>
  <c r="ACK130" i="4"/>
  <c r="ACJ130" i="4"/>
  <c r="ACI130" i="4"/>
  <c r="ACH130" i="4"/>
  <c r="ACG130" i="4"/>
  <c r="ACF130" i="4"/>
  <c r="ACE130" i="4"/>
  <c r="ACD130" i="4"/>
  <c r="ACC130" i="4"/>
  <c r="ACB130" i="4"/>
  <c r="ACA130" i="4"/>
  <c r="ABZ130" i="4"/>
  <c r="ABY130" i="4"/>
  <c r="ABX130" i="4"/>
  <c r="ABW130" i="4"/>
  <c r="ABV130" i="4"/>
  <c r="ABU130" i="4"/>
  <c r="ABT130" i="4"/>
  <c r="ABS130" i="4"/>
  <c r="ABR130" i="4"/>
  <c r="ABQ130" i="4"/>
  <c r="ABP130" i="4"/>
  <c r="ABO130" i="4"/>
  <c r="ABN130" i="4"/>
  <c r="ABM130" i="4"/>
  <c r="ABL130" i="4"/>
  <c r="ABK130" i="4"/>
  <c r="ABJ130" i="4"/>
  <c r="ABI130" i="4"/>
  <c r="ABH130" i="4"/>
  <c r="ABG130" i="4"/>
  <c r="ABF130" i="4"/>
  <c r="ABE130" i="4"/>
  <c r="ABD130" i="4"/>
  <c r="ABC130" i="4"/>
  <c r="ABB130" i="4"/>
  <c r="ABA130" i="4"/>
  <c r="AAZ130" i="4"/>
  <c r="AAY130" i="4"/>
  <c r="AAX130" i="4"/>
  <c r="AAW130" i="4"/>
  <c r="AAV130" i="4"/>
  <c r="AAU130" i="4"/>
  <c r="AAT130" i="4"/>
  <c r="AAS130" i="4"/>
  <c r="AAR130" i="4"/>
  <c r="AAQ130" i="4"/>
  <c r="AAP130" i="4"/>
  <c r="AAO130" i="4"/>
  <c r="AAN130" i="4"/>
  <c r="AAM130" i="4"/>
  <c r="AAL130" i="4"/>
  <c r="AAK130" i="4"/>
  <c r="AAJ130" i="4"/>
  <c r="AAI130" i="4"/>
  <c r="AAH130" i="4"/>
  <c r="AAG130" i="4"/>
  <c r="AAF130" i="4"/>
  <c r="AAE130" i="4"/>
  <c r="AAD130" i="4"/>
  <c r="AAC130" i="4"/>
  <c r="AAB130" i="4"/>
  <c r="AAA130" i="4"/>
  <c r="ZZ130" i="4"/>
  <c r="ZY130" i="4"/>
  <c r="ZX130" i="4"/>
  <c r="ZW130" i="4"/>
  <c r="ZV130" i="4"/>
  <c r="ZU130" i="4"/>
  <c r="ZT130" i="4"/>
  <c r="ZS130" i="4"/>
  <c r="ZR130" i="4"/>
  <c r="ZQ130" i="4"/>
  <c r="ZP130" i="4"/>
  <c r="ZO130" i="4"/>
  <c r="ACU36" i="4"/>
  <c r="ACT36" i="4"/>
  <c r="ACS36" i="4"/>
  <c r="ACR36" i="4"/>
  <c r="ACQ36" i="4"/>
  <c r="ACP36" i="4"/>
  <c r="ACO36" i="4"/>
  <c r="ACN36" i="4"/>
  <c r="ACM36" i="4"/>
  <c r="ACL36" i="4"/>
  <c r="ACK36" i="4"/>
  <c r="ACJ36" i="4"/>
  <c r="ACI36" i="4"/>
  <c r="ACH36" i="4"/>
  <c r="ACG36" i="4"/>
  <c r="ACF36" i="4"/>
  <c r="ACE36" i="4"/>
  <c r="ACD36" i="4"/>
  <c r="ACC36" i="4"/>
  <c r="ACB36" i="4"/>
  <c r="ACA36" i="4"/>
  <c r="ABZ36" i="4"/>
  <c r="ABY36" i="4"/>
  <c r="ABX36" i="4"/>
  <c r="ABW36" i="4"/>
  <c r="ABV36" i="4"/>
  <c r="ABU36" i="4"/>
  <c r="ABT36" i="4"/>
  <c r="ABS36" i="4"/>
  <c r="ABR36" i="4"/>
  <c r="ABQ36" i="4"/>
  <c r="ABP36" i="4"/>
  <c r="ABO36" i="4"/>
  <c r="ABN36" i="4"/>
  <c r="ABM36" i="4"/>
  <c r="ABL36" i="4"/>
  <c r="ABK36" i="4"/>
  <c r="ABJ36" i="4"/>
  <c r="ABI36" i="4"/>
  <c r="ABH36" i="4"/>
  <c r="ABG36" i="4"/>
  <c r="ABF36" i="4"/>
  <c r="ABE36" i="4"/>
  <c r="ABD36" i="4"/>
  <c r="ABC36" i="4"/>
  <c r="ABB36" i="4"/>
  <c r="ABA36" i="4"/>
  <c r="AAZ36" i="4"/>
  <c r="AAY36" i="4"/>
  <c r="AAX36" i="4"/>
  <c r="AAW36" i="4"/>
  <c r="AAV36" i="4"/>
  <c r="AAU36" i="4"/>
  <c r="AAT36" i="4"/>
  <c r="AAS36" i="4"/>
  <c r="AAR36" i="4"/>
  <c r="AAQ36" i="4"/>
  <c r="AAP36" i="4"/>
  <c r="AAO36" i="4"/>
  <c r="AAN36" i="4"/>
  <c r="AAM36" i="4"/>
  <c r="AAL36" i="4"/>
  <c r="AAK36" i="4"/>
  <c r="AAJ36" i="4"/>
  <c r="AAI36" i="4"/>
  <c r="AAH36" i="4"/>
  <c r="AAG36" i="4"/>
  <c r="AAF36" i="4"/>
  <c r="AAE36" i="4"/>
  <c r="AAD36" i="4"/>
  <c r="AAC36" i="4"/>
  <c r="AAB36" i="4"/>
  <c r="AAA36" i="4"/>
  <c r="ZZ36" i="4"/>
  <c r="ZY36" i="4"/>
  <c r="ZX36" i="4"/>
  <c r="ZW36" i="4"/>
  <c r="ZV36" i="4"/>
  <c r="ZU36" i="4"/>
  <c r="ZT36" i="4"/>
  <c r="ZS36" i="4"/>
  <c r="ZR36" i="4"/>
  <c r="ZQ36" i="4"/>
  <c r="ZP36" i="4"/>
  <c r="ZO36" i="4"/>
  <c r="ACU105" i="4"/>
  <c r="ACT105" i="4"/>
  <c r="ACS105" i="4"/>
  <c r="ACR105" i="4"/>
  <c r="ACQ105" i="4"/>
  <c r="ACP105" i="4"/>
  <c r="ACO105" i="4"/>
  <c r="ACN105" i="4"/>
  <c r="ACM105" i="4"/>
  <c r="ACL105" i="4"/>
  <c r="ACK105" i="4"/>
  <c r="ACJ105" i="4"/>
  <c r="ACI105" i="4"/>
  <c r="ACH105" i="4"/>
  <c r="ACG105" i="4"/>
  <c r="ACF105" i="4"/>
  <c r="ACE105" i="4"/>
  <c r="ACD105" i="4"/>
  <c r="ACC105" i="4"/>
  <c r="ACB105" i="4"/>
  <c r="ACA105" i="4"/>
  <c r="ABZ105" i="4"/>
  <c r="ABY105" i="4"/>
  <c r="ABX105" i="4"/>
  <c r="ABW105" i="4"/>
  <c r="ABV105" i="4"/>
  <c r="ABU105" i="4"/>
  <c r="ABT105" i="4"/>
  <c r="ABS105" i="4"/>
  <c r="ABR105" i="4"/>
  <c r="ABQ105" i="4"/>
  <c r="ABP105" i="4"/>
  <c r="ABO105" i="4"/>
  <c r="ABN105" i="4"/>
  <c r="ABM105" i="4"/>
  <c r="ABL105" i="4"/>
  <c r="ABK105" i="4"/>
  <c r="ABJ105" i="4"/>
  <c r="ABI105" i="4"/>
  <c r="ABH105" i="4"/>
  <c r="ABG105" i="4"/>
  <c r="ABF105" i="4"/>
  <c r="ABE105" i="4"/>
  <c r="ABD105" i="4"/>
  <c r="ABC105" i="4"/>
  <c r="ABB105" i="4"/>
  <c r="ABA105" i="4"/>
  <c r="AAZ105" i="4"/>
  <c r="AAY105" i="4"/>
  <c r="AAX105" i="4"/>
  <c r="AAW105" i="4"/>
  <c r="AAV105" i="4"/>
  <c r="AAU105" i="4"/>
  <c r="AAT105" i="4"/>
  <c r="AAS105" i="4"/>
  <c r="AAR105" i="4"/>
  <c r="AAQ105" i="4"/>
  <c r="AAP105" i="4"/>
  <c r="AAO105" i="4"/>
  <c r="AAN105" i="4"/>
  <c r="AAM105" i="4"/>
  <c r="AAL105" i="4"/>
  <c r="AAK105" i="4"/>
  <c r="AAJ105" i="4"/>
  <c r="AAI105" i="4"/>
  <c r="AAH105" i="4"/>
  <c r="AAG105" i="4"/>
  <c r="AAF105" i="4"/>
  <c r="AAE105" i="4"/>
  <c r="AAD105" i="4"/>
  <c r="AAC105" i="4"/>
  <c r="AAB105" i="4"/>
  <c r="AAA105" i="4"/>
  <c r="ZZ105" i="4"/>
  <c r="ZY105" i="4"/>
  <c r="ZX105" i="4"/>
  <c r="ZW105" i="4"/>
  <c r="ZV105" i="4"/>
  <c r="ZU105" i="4"/>
  <c r="ZT105" i="4"/>
  <c r="ZS105" i="4"/>
  <c r="ZR105" i="4"/>
  <c r="ZQ105" i="4"/>
  <c r="ZP105" i="4"/>
  <c r="ZO105" i="4"/>
  <c r="ACU73" i="4"/>
  <c r="ACT73" i="4"/>
  <c r="ACS73" i="4"/>
  <c r="ACR73" i="4"/>
  <c r="ACQ73" i="4"/>
  <c r="ACP73" i="4"/>
  <c r="ACO73" i="4"/>
  <c r="ACN73" i="4"/>
  <c r="ACM73" i="4"/>
  <c r="ACL73" i="4"/>
  <c r="ACK73" i="4"/>
  <c r="ACJ73" i="4"/>
  <c r="ACI73" i="4"/>
  <c r="ACH73" i="4"/>
  <c r="ACG73" i="4"/>
  <c r="ACF73" i="4"/>
  <c r="ACE73" i="4"/>
  <c r="ACD73" i="4"/>
  <c r="ACC73" i="4"/>
  <c r="ACB73" i="4"/>
  <c r="ACA73" i="4"/>
  <c r="ABZ73" i="4"/>
  <c r="ABY73" i="4"/>
  <c r="ABX73" i="4"/>
  <c r="ABW73" i="4"/>
  <c r="ABV73" i="4"/>
  <c r="ABU73" i="4"/>
  <c r="ABT73" i="4"/>
  <c r="ABS73" i="4"/>
  <c r="ABR73" i="4"/>
  <c r="ABQ73" i="4"/>
  <c r="ABP73" i="4"/>
  <c r="ABO73" i="4"/>
  <c r="ABN73" i="4"/>
  <c r="ABM73" i="4"/>
  <c r="ABL73" i="4"/>
  <c r="ABK73" i="4"/>
  <c r="ABJ73" i="4"/>
  <c r="ABI73" i="4"/>
  <c r="ABH73" i="4"/>
  <c r="ABG73" i="4"/>
  <c r="ABF73" i="4"/>
  <c r="ABE73" i="4"/>
  <c r="ABD73" i="4"/>
  <c r="ABC73" i="4"/>
  <c r="ABB73" i="4"/>
  <c r="ABA73" i="4"/>
  <c r="AAZ73" i="4"/>
  <c r="AAY73" i="4"/>
  <c r="AAX73" i="4"/>
  <c r="AAW73" i="4"/>
  <c r="AAV73" i="4"/>
  <c r="AAU73" i="4"/>
  <c r="AAT73" i="4"/>
  <c r="AAS73" i="4"/>
  <c r="AAR73" i="4"/>
  <c r="AAQ73" i="4"/>
  <c r="AAP73" i="4"/>
  <c r="AAO73" i="4"/>
  <c r="AAN73" i="4"/>
  <c r="AAM73" i="4"/>
  <c r="AAL73" i="4"/>
  <c r="AAK73" i="4"/>
  <c r="AAJ73" i="4"/>
  <c r="AAI73" i="4"/>
  <c r="AAH73" i="4"/>
  <c r="AAG73" i="4"/>
  <c r="AAF73" i="4"/>
  <c r="AAE73" i="4"/>
  <c r="AAD73" i="4"/>
  <c r="AAC73" i="4"/>
  <c r="AAB73" i="4"/>
  <c r="AAA73" i="4"/>
  <c r="ZZ73" i="4"/>
  <c r="ZY73" i="4"/>
  <c r="ZX73" i="4"/>
  <c r="ZW73" i="4"/>
  <c r="ZV73" i="4"/>
  <c r="ZU73" i="4"/>
  <c r="ZT73" i="4"/>
  <c r="ZS73" i="4"/>
  <c r="ZR73" i="4"/>
  <c r="ZQ73" i="4"/>
  <c r="ZP73" i="4"/>
  <c r="ZO73" i="4"/>
  <c r="ACU82" i="4"/>
  <c r="ACT82" i="4"/>
  <c r="ACS82" i="4"/>
  <c r="ACR82" i="4"/>
  <c r="ACQ82" i="4"/>
  <c r="ACP82" i="4"/>
  <c r="ACO82" i="4"/>
  <c r="ACN82" i="4"/>
  <c r="ACM82" i="4"/>
  <c r="ACL82" i="4"/>
  <c r="ACK82" i="4"/>
  <c r="ACJ82" i="4"/>
  <c r="ACI82" i="4"/>
  <c r="ACH82" i="4"/>
  <c r="ACG82" i="4"/>
  <c r="ACF82" i="4"/>
  <c r="ACE82" i="4"/>
  <c r="ACD82" i="4"/>
  <c r="ACC82" i="4"/>
  <c r="ACB82" i="4"/>
  <c r="ACA82" i="4"/>
  <c r="ABZ82" i="4"/>
  <c r="ABY82" i="4"/>
  <c r="ABX82" i="4"/>
  <c r="ABW82" i="4"/>
  <c r="ABV82" i="4"/>
  <c r="ABU82" i="4"/>
  <c r="ABT82" i="4"/>
  <c r="ABS82" i="4"/>
  <c r="ABR82" i="4"/>
  <c r="ABQ82" i="4"/>
  <c r="ABP82" i="4"/>
  <c r="ABO82" i="4"/>
  <c r="ABN82" i="4"/>
  <c r="ABM82" i="4"/>
  <c r="ABL82" i="4"/>
  <c r="ABK82" i="4"/>
  <c r="ABJ82" i="4"/>
  <c r="ABI82" i="4"/>
  <c r="ABH82" i="4"/>
  <c r="ABG82" i="4"/>
  <c r="ABF82" i="4"/>
  <c r="ABE82" i="4"/>
  <c r="ABD82" i="4"/>
  <c r="ABC82" i="4"/>
  <c r="ABB82" i="4"/>
  <c r="ABA82" i="4"/>
  <c r="AAZ82" i="4"/>
  <c r="AAY82" i="4"/>
  <c r="AAX82" i="4"/>
  <c r="AAW82" i="4"/>
  <c r="AAV82" i="4"/>
  <c r="AAU82" i="4"/>
  <c r="AAT82" i="4"/>
  <c r="AAS82" i="4"/>
  <c r="AAR82" i="4"/>
  <c r="AAQ82" i="4"/>
  <c r="AAP82" i="4"/>
  <c r="AAO82" i="4"/>
  <c r="AAN82" i="4"/>
  <c r="AAM82" i="4"/>
  <c r="AAL82" i="4"/>
  <c r="AAK82" i="4"/>
  <c r="AAJ82" i="4"/>
  <c r="AAI82" i="4"/>
  <c r="AAH82" i="4"/>
  <c r="AAG82" i="4"/>
  <c r="AAF82" i="4"/>
  <c r="AAE82" i="4"/>
  <c r="AAD82" i="4"/>
  <c r="AAC82" i="4"/>
  <c r="AAB82" i="4"/>
  <c r="AAA82" i="4"/>
  <c r="ZZ82" i="4"/>
  <c r="ZY82" i="4"/>
  <c r="ZX82" i="4"/>
  <c r="ZW82" i="4"/>
  <c r="ZV82" i="4"/>
  <c r="ZU82" i="4"/>
  <c r="ZT82" i="4"/>
  <c r="ZS82" i="4"/>
  <c r="ZR82" i="4"/>
  <c r="ZQ82" i="4"/>
  <c r="ZP82" i="4"/>
  <c r="ZO82" i="4"/>
  <c r="ACU101" i="4"/>
  <c r="ACT101" i="4"/>
  <c r="ACS101" i="4"/>
  <c r="ACR101" i="4"/>
  <c r="ACQ101" i="4"/>
  <c r="ACP101" i="4"/>
  <c r="ACO101" i="4"/>
  <c r="ACN101" i="4"/>
  <c r="ACM101" i="4"/>
  <c r="ACL101" i="4"/>
  <c r="ACK101" i="4"/>
  <c r="ACJ101" i="4"/>
  <c r="ACI101" i="4"/>
  <c r="ACH101" i="4"/>
  <c r="ACG101" i="4"/>
  <c r="ACF101" i="4"/>
  <c r="ACE101" i="4"/>
  <c r="ACD101" i="4"/>
  <c r="ACC101" i="4"/>
  <c r="ACB101" i="4"/>
  <c r="ACA101" i="4"/>
  <c r="ABZ101" i="4"/>
  <c r="ABY101" i="4"/>
  <c r="ABX101" i="4"/>
  <c r="ABW101" i="4"/>
  <c r="ABV101" i="4"/>
  <c r="ABU101" i="4"/>
  <c r="ABT101" i="4"/>
  <c r="ABS101" i="4"/>
  <c r="ABR101" i="4"/>
  <c r="ABQ101" i="4"/>
  <c r="ABP101" i="4"/>
  <c r="ABO101" i="4"/>
  <c r="ABN101" i="4"/>
  <c r="ABM101" i="4"/>
  <c r="ABL101" i="4"/>
  <c r="ABK101" i="4"/>
  <c r="ABJ101" i="4"/>
  <c r="ABI101" i="4"/>
  <c r="ABH101" i="4"/>
  <c r="ABG101" i="4"/>
  <c r="ABF101" i="4"/>
  <c r="ABE101" i="4"/>
  <c r="ABD101" i="4"/>
  <c r="ABC101" i="4"/>
  <c r="ABB101" i="4"/>
  <c r="ABA101" i="4"/>
  <c r="AAZ101" i="4"/>
  <c r="AAY101" i="4"/>
  <c r="AAX101" i="4"/>
  <c r="AAW101" i="4"/>
  <c r="AAV101" i="4"/>
  <c r="AAU101" i="4"/>
  <c r="AAT101" i="4"/>
  <c r="AAS101" i="4"/>
  <c r="AAR101" i="4"/>
  <c r="AAQ101" i="4"/>
  <c r="AAP101" i="4"/>
  <c r="AAO101" i="4"/>
  <c r="AAN101" i="4"/>
  <c r="AAM101" i="4"/>
  <c r="AAL101" i="4"/>
  <c r="AAK101" i="4"/>
  <c r="AAJ101" i="4"/>
  <c r="AAI101" i="4"/>
  <c r="AAH101" i="4"/>
  <c r="AAG101" i="4"/>
  <c r="AAF101" i="4"/>
  <c r="AAE101" i="4"/>
  <c r="AAD101" i="4"/>
  <c r="AAC101" i="4"/>
  <c r="AAB101" i="4"/>
  <c r="AAA101" i="4"/>
  <c r="ZZ101" i="4"/>
  <c r="ZY101" i="4"/>
  <c r="ZX101" i="4"/>
  <c r="ZW101" i="4"/>
  <c r="ZV101" i="4"/>
  <c r="ZU101" i="4"/>
  <c r="ZT101" i="4"/>
  <c r="ZS101" i="4"/>
  <c r="ZR101" i="4"/>
  <c r="ZQ101" i="4"/>
  <c r="ZP101" i="4"/>
  <c r="ZO101" i="4"/>
  <c r="ACU84" i="4"/>
  <c r="ACT84" i="4"/>
  <c r="ACS84" i="4"/>
  <c r="ACR84" i="4"/>
  <c r="ACQ84" i="4"/>
  <c r="ACP84" i="4"/>
  <c r="ACO84" i="4"/>
  <c r="ACN84" i="4"/>
  <c r="ACM84" i="4"/>
  <c r="ACL84" i="4"/>
  <c r="ACK84" i="4"/>
  <c r="ACJ84" i="4"/>
  <c r="ACI84" i="4"/>
  <c r="ACH84" i="4"/>
  <c r="ACG84" i="4"/>
  <c r="ACF84" i="4"/>
  <c r="ACE84" i="4"/>
  <c r="ACD84" i="4"/>
  <c r="ACC84" i="4"/>
  <c r="ACB84" i="4"/>
  <c r="ACA84" i="4"/>
  <c r="ABZ84" i="4"/>
  <c r="ABY84" i="4"/>
  <c r="ABX84" i="4"/>
  <c r="ABW84" i="4"/>
  <c r="ABV84" i="4"/>
  <c r="ABU84" i="4"/>
  <c r="ABT84" i="4"/>
  <c r="ABS84" i="4"/>
  <c r="ABR84" i="4"/>
  <c r="ABQ84" i="4"/>
  <c r="ABP84" i="4"/>
  <c r="ABO84" i="4"/>
  <c r="ABN84" i="4"/>
  <c r="ABM84" i="4"/>
  <c r="ABL84" i="4"/>
  <c r="ABK84" i="4"/>
  <c r="ABJ84" i="4"/>
  <c r="ABI84" i="4"/>
  <c r="ABH84" i="4"/>
  <c r="ABG84" i="4"/>
  <c r="ABF84" i="4"/>
  <c r="ABE84" i="4"/>
  <c r="ABD84" i="4"/>
  <c r="ABC84" i="4"/>
  <c r="ABB84" i="4"/>
  <c r="ABA84" i="4"/>
  <c r="AAZ84" i="4"/>
  <c r="AAY84" i="4"/>
  <c r="AAX84" i="4"/>
  <c r="AAW84" i="4"/>
  <c r="AAV84" i="4"/>
  <c r="AAU84" i="4"/>
  <c r="AAT84" i="4"/>
  <c r="AAS84" i="4"/>
  <c r="AAR84" i="4"/>
  <c r="AAQ84" i="4"/>
  <c r="AAP84" i="4"/>
  <c r="AAO84" i="4"/>
  <c r="AAN84" i="4"/>
  <c r="AAM84" i="4"/>
  <c r="AAL84" i="4"/>
  <c r="AAK84" i="4"/>
  <c r="AAJ84" i="4"/>
  <c r="AAI84" i="4"/>
  <c r="AAH84" i="4"/>
  <c r="AAG84" i="4"/>
  <c r="AAF84" i="4"/>
  <c r="AAE84" i="4"/>
  <c r="AAD84" i="4"/>
  <c r="AAC84" i="4"/>
  <c r="AAB84" i="4"/>
  <c r="AAA84" i="4"/>
  <c r="ZZ84" i="4"/>
  <c r="ZY84" i="4"/>
  <c r="ZX84" i="4"/>
  <c r="ZW84" i="4"/>
  <c r="ZV84" i="4"/>
  <c r="ZU84" i="4"/>
  <c r="ZT84" i="4"/>
  <c r="ZS84" i="4"/>
  <c r="ZR84" i="4"/>
  <c r="ZQ84" i="4"/>
  <c r="ZP84" i="4"/>
  <c r="ZO84" i="4"/>
  <c r="ACU141" i="4"/>
  <c r="ACT141" i="4"/>
  <c r="ACS141" i="4"/>
  <c r="ACR141" i="4"/>
  <c r="ACQ141" i="4"/>
  <c r="ACP141" i="4"/>
  <c r="ACO141" i="4"/>
  <c r="ACN141" i="4"/>
  <c r="ACM141" i="4"/>
  <c r="ACL141" i="4"/>
  <c r="ACK141" i="4"/>
  <c r="ACJ141" i="4"/>
  <c r="ACI141" i="4"/>
  <c r="ACH141" i="4"/>
  <c r="ACG141" i="4"/>
  <c r="ACF141" i="4"/>
  <c r="ACE141" i="4"/>
  <c r="ACD141" i="4"/>
  <c r="ACC141" i="4"/>
  <c r="ACB141" i="4"/>
  <c r="ACA141" i="4"/>
  <c r="ABZ141" i="4"/>
  <c r="ABY141" i="4"/>
  <c r="ABX141" i="4"/>
  <c r="ABW141" i="4"/>
  <c r="ABV141" i="4"/>
  <c r="ABU141" i="4"/>
  <c r="ABT141" i="4"/>
  <c r="ABS141" i="4"/>
  <c r="ABR141" i="4"/>
  <c r="ABQ141" i="4"/>
  <c r="ABP141" i="4"/>
  <c r="ABO141" i="4"/>
  <c r="ABN141" i="4"/>
  <c r="ABM141" i="4"/>
  <c r="ABL141" i="4"/>
  <c r="ABK141" i="4"/>
  <c r="ABJ141" i="4"/>
  <c r="ABI141" i="4"/>
  <c r="ABH141" i="4"/>
  <c r="ABG141" i="4"/>
  <c r="ABF141" i="4"/>
  <c r="ABE141" i="4"/>
  <c r="ABD141" i="4"/>
  <c r="ABC141" i="4"/>
  <c r="ABB141" i="4"/>
  <c r="ABA141" i="4"/>
  <c r="AAZ141" i="4"/>
  <c r="AAY141" i="4"/>
  <c r="AAX141" i="4"/>
  <c r="AAW141" i="4"/>
  <c r="AAV141" i="4"/>
  <c r="AAU141" i="4"/>
  <c r="AAT141" i="4"/>
  <c r="AAS141" i="4"/>
  <c r="AAR141" i="4"/>
  <c r="AAQ141" i="4"/>
  <c r="AAP141" i="4"/>
  <c r="AAO141" i="4"/>
  <c r="AAN141" i="4"/>
  <c r="AAM141" i="4"/>
  <c r="AAL141" i="4"/>
  <c r="AAK141" i="4"/>
  <c r="AAJ141" i="4"/>
  <c r="AAI141" i="4"/>
  <c r="AAH141" i="4"/>
  <c r="AAG141" i="4"/>
  <c r="AAF141" i="4"/>
  <c r="AAE141" i="4"/>
  <c r="AAD141" i="4"/>
  <c r="AAC141" i="4"/>
  <c r="AAB141" i="4"/>
  <c r="AAA141" i="4"/>
  <c r="ZZ141" i="4"/>
  <c r="ZY141" i="4"/>
  <c r="ZX141" i="4"/>
  <c r="ZW141" i="4"/>
  <c r="ZV141" i="4"/>
  <c r="ZU141" i="4"/>
  <c r="ZT141" i="4"/>
  <c r="ZS141" i="4"/>
  <c r="ZR141" i="4"/>
  <c r="ZQ141" i="4"/>
  <c r="ZP141" i="4"/>
  <c r="ZO141" i="4"/>
  <c r="ACU67" i="4"/>
  <c r="ACT67" i="4"/>
  <c r="ACS67" i="4"/>
  <c r="ACR67" i="4"/>
  <c r="ACQ67" i="4"/>
  <c r="ACP67" i="4"/>
  <c r="ACO67" i="4"/>
  <c r="ACN67" i="4"/>
  <c r="ACM67" i="4"/>
  <c r="ACL67" i="4"/>
  <c r="ACK67" i="4"/>
  <c r="ACJ67" i="4"/>
  <c r="ACI67" i="4"/>
  <c r="ACH67" i="4"/>
  <c r="ACG67" i="4"/>
  <c r="ACF67" i="4"/>
  <c r="ACE67" i="4"/>
  <c r="ACD67" i="4"/>
  <c r="ACC67" i="4"/>
  <c r="ACB67" i="4"/>
  <c r="ACA67" i="4"/>
  <c r="ABZ67" i="4"/>
  <c r="ABY67" i="4"/>
  <c r="ABX67" i="4"/>
  <c r="ABW67" i="4"/>
  <c r="ABV67" i="4"/>
  <c r="ABU67" i="4"/>
  <c r="ABT67" i="4"/>
  <c r="ABS67" i="4"/>
  <c r="ABR67" i="4"/>
  <c r="ABQ67" i="4"/>
  <c r="ABP67" i="4"/>
  <c r="ABO67" i="4"/>
  <c r="ABN67" i="4"/>
  <c r="ABM67" i="4"/>
  <c r="ABL67" i="4"/>
  <c r="ABK67" i="4"/>
  <c r="ABJ67" i="4"/>
  <c r="ABI67" i="4"/>
  <c r="ABH67" i="4"/>
  <c r="ABG67" i="4"/>
  <c r="ABF67" i="4"/>
  <c r="ABE67" i="4"/>
  <c r="ABD67" i="4"/>
  <c r="ABC67" i="4"/>
  <c r="ABB67" i="4"/>
  <c r="ABA67" i="4"/>
  <c r="AAZ67" i="4"/>
  <c r="AAY67" i="4"/>
  <c r="AAX67" i="4"/>
  <c r="AAW67" i="4"/>
  <c r="AAV67" i="4"/>
  <c r="AAU67" i="4"/>
  <c r="AAT67" i="4"/>
  <c r="AAS67" i="4"/>
  <c r="AAR67" i="4"/>
  <c r="AAQ67" i="4"/>
  <c r="AAP67" i="4"/>
  <c r="AAO67" i="4"/>
  <c r="AAN67" i="4"/>
  <c r="AAM67" i="4"/>
  <c r="AAL67" i="4"/>
  <c r="AAK67" i="4"/>
  <c r="AAJ67" i="4"/>
  <c r="AAI67" i="4"/>
  <c r="AAH67" i="4"/>
  <c r="AAG67" i="4"/>
  <c r="AAF67" i="4"/>
  <c r="AAE67" i="4"/>
  <c r="AAD67" i="4"/>
  <c r="AAC67" i="4"/>
  <c r="AAB67" i="4"/>
  <c r="AAA67" i="4"/>
  <c r="ZZ67" i="4"/>
  <c r="ZY67" i="4"/>
  <c r="ZX67" i="4"/>
  <c r="ZW67" i="4"/>
  <c r="ZV67" i="4"/>
  <c r="ZU67" i="4"/>
  <c r="ZT67" i="4"/>
  <c r="ZS67" i="4"/>
  <c r="ZR67" i="4"/>
  <c r="ZQ67" i="4"/>
  <c r="ZP67" i="4"/>
  <c r="ZO67" i="4"/>
  <c r="ACU155" i="4"/>
  <c r="ACT155" i="4"/>
  <c r="ACS155" i="4"/>
  <c r="ACR155" i="4"/>
  <c r="ACQ155" i="4"/>
  <c r="ACP155" i="4"/>
  <c r="ACO155" i="4"/>
  <c r="ACN155" i="4"/>
  <c r="ACM155" i="4"/>
  <c r="ACL155" i="4"/>
  <c r="ACK155" i="4"/>
  <c r="ACJ155" i="4"/>
  <c r="ACI155" i="4"/>
  <c r="ACH155" i="4"/>
  <c r="ACG155" i="4"/>
  <c r="ACF155" i="4"/>
  <c r="ACE155" i="4"/>
  <c r="ACD155" i="4"/>
  <c r="ACC155" i="4"/>
  <c r="ACB155" i="4"/>
  <c r="ACA155" i="4"/>
  <c r="ABZ155" i="4"/>
  <c r="ABY155" i="4"/>
  <c r="ABX155" i="4"/>
  <c r="ABW155" i="4"/>
  <c r="ABV155" i="4"/>
  <c r="ABU155" i="4"/>
  <c r="ABT155" i="4"/>
  <c r="ABS155" i="4"/>
  <c r="ABR155" i="4"/>
  <c r="ABQ155" i="4"/>
  <c r="ABP155" i="4"/>
  <c r="ABO155" i="4"/>
  <c r="ABN155" i="4"/>
  <c r="ABM155" i="4"/>
  <c r="ABL155" i="4"/>
  <c r="ABK155" i="4"/>
  <c r="ABJ155" i="4"/>
  <c r="ABI155" i="4"/>
  <c r="ABH155" i="4"/>
  <c r="ABG155" i="4"/>
  <c r="ABF155" i="4"/>
  <c r="ABE155" i="4"/>
  <c r="ABD155" i="4"/>
  <c r="ABC155" i="4"/>
  <c r="ABB155" i="4"/>
  <c r="ABA155" i="4"/>
  <c r="AAZ155" i="4"/>
  <c r="AAY155" i="4"/>
  <c r="AAX155" i="4"/>
  <c r="AAW155" i="4"/>
  <c r="AAV155" i="4"/>
  <c r="AAU155" i="4"/>
  <c r="AAT155" i="4"/>
  <c r="AAS155" i="4"/>
  <c r="AAR155" i="4"/>
  <c r="AAQ155" i="4"/>
  <c r="AAP155" i="4"/>
  <c r="AAO155" i="4"/>
  <c r="AAN155" i="4"/>
  <c r="AAM155" i="4"/>
  <c r="AAL155" i="4"/>
  <c r="AAK155" i="4"/>
  <c r="AAJ155" i="4"/>
  <c r="AAI155" i="4"/>
  <c r="AAH155" i="4"/>
  <c r="AAG155" i="4"/>
  <c r="AAF155" i="4"/>
  <c r="AAE155" i="4"/>
  <c r="AAD155" i="4"/>
  <c r="AAC155" i="4"/>
  <c r="AAB155" i="4"/>
  <c r="AAA155" i="4"/>
  <c r="ZZ155" i="4"/>
  <c r="ZY155" i="4"/>
  <c r="ZX155" i="4"/>
  <c r="ZW155" i="4"/>
  <c r="ZV155" i="4"/>
  <c r="ZU155" i="4"/>
  <c r="ZT155" i="4"/>
  <c r="ZS155" i="4"/>
  <c r="ZR155" i="4"/>
  <c r="ZQ155" i="4"/>
  <c r="ZP155" i="4"/>
  <c r="ZO155" i="4"/>
  <c r="ACU118" i="4"/>
  <c r="ACT118" i="4"/>
  <c r="ACS118" i="4"/>
  <c r="ACR118" i="4"/>
  <c r="ACQ118" i="4"/>
  <c r="ACP118" i="4"/>
  <c r="ACO118" i="4"/>
  <c r="ACN118" i="4"/>
  <c r="ACM118" i="4"/>
  <c r="ACL118" i="4"/>
  <c r="ACK118" i="4"/>
  <c r="ACJ118" i="4"/>
  <c r="ACI118" i="4"/>
  <c r="ACH118" i="4"/>
  <c r="ACG118" i="4"/>
  <c r="ACF118" i="4"/>
  <c r="ACE118" i="4"/>
  <c r="ACD118" i="4"/>
  <c r="ACC118" i="4"/>
  <c r="ACB118" i="4"/>
  <c r="ACA118" i="4"/>
  <c r="ABZ118" i="4"/>
  <c r="ABY118" i="4"/>
  <c r="ABX118" i="4"/>
  <c r="ABW118" i="4"/>
  <c r="ABV118" i="4"/>
  <c r="ABU118" i="4"/>
  <c r="ABT118" i="4"/>
  <c r="ABS118" i="4"/>
  <c r="ABR118" i="4"/>
  <c r="ABQ118" i="4"/>
  <c r="ABP118" i="4"/>
  <c r="ABO118" i="4"/>
  <c r="ABN118" i="4"/>
  <c r="ABM118" i="4"/>
  <c r="ABL118" i="4"/>
  <c r="ABK118" i="4"/>
  <c r="ABJ118" i="4"/>
  <c r="ABI118" i="4"/>
  <c r="ABH118" i="4"/>
  <c r="ABG118" i="4"/>
  <c r="ABF118" i="4"/>
  <c r="ABE118" i="4"/>
  <c r="ABD118" i="4"/>
  <c r="ABC118" i="4"/>
  <c r="ABB118" i="4"/>
  <c r="ABA118" i="4"/>
  <c r="AAZ118" i="4"/>
  <c r="AAY118" i="4"/>
  <c r="AAX118" i="4"/>
  <c r="AAW118" i="4"/>
  <c r="AAV118" i="4"/>
  <c r="AAU118" i="4"/>
  <c r="AAT118" i="4"/>
  <c r="AAS118" i="4"/>
  <c r="AAR118" i="4"/>
  <c r="AAQ118" i="4"/>
  <c r="AAP118" i="4"/>
  <c r="AAO118" i="4"/>
  <c r="AAN118" i="4"/>
  <c r="AAM118" i="4"/>
  <c r="AAL118" i="4"/>
  <c r="AAK118" i="4"/>
  <c r="AAJ118" i="4"/>
  <c r="AAI118" i="4"/>
  <c r="AAH118" i="4"/>
  <c r="AAG118" i="4"/>
  <c r="AAF118" i="4"/>
  <c r="AAE118" i="4"/>
  <c r="AAD118" i="4"/>
  <c r="AAC118" i="4"/>
  <c r="AAB118" i="4"/>
  <c r="AAA118" i="4"/>
  <c r="ZZ118" i="4"/>
  <c r="ZY118" i="4"/>
  <c r="ZX118" i="4"/>
  <c r="ZW118" i="4"/>
  <c r="ZV118" i="4"/>
  <c r="ZU118" i="4"/>
  <c r="ZT118" i="4"/>
  <c r="ZS118" i="4"/>
  <c r="ZR118" i="4"/>
  <c r="ZQ118" i="4"/>
  <c r="ZP118" i="4"/>
  <c r="ZO118" i="4"/>
  <c r="ACU126" i="4"/>
  <c r="ACT126" i="4"/>
  <c r="ACS126" i="4"/>
  <c r="ACR126" i="4"/>
  <c r="ACQ126" i="4"/>
  <c r="ACP126" i="4"/>
  <c r="ACO126" i="4"/>
  <c r="ACN126" i="4"/>
  <c r="ACM126" i="4"/>
  <c r="ACL126" i="4"/>
  <c r="ACK126" i="4"/>
  <c r="ACJ126" i="4"/>
  <c r="ACI126" i="4"/>
  <c r="ACH126" i="4"/>
  <c r="ACG126" i="4"/>
  <c r="ACF126" i="4"/>
  <c r="ACE126" i="4"/>
  <c r="ACD126" i="4"/>
  <c r="ACC126" i="4"/>
  <c r="ACB126" i="4"/>
  <c r="ACA126" i="4"/>
  <c r="ABZ126" i="4"/>
  <c r="ABY126" i="4"/>
  <c r="ABX126" i="4"/>
  <c r="ABW126" i="4"/>
  <c r="ABV126" i="4"/>
  <c r="ABU126" i="4"/>
  <c r="ABT126" i="4"/>
  <c r="ABS126" i="4"/>
  <c r="ABR126" i="4"/>
  <c r="ABQ126" i="4"/>
  <c r="ABP126" i="4"/>
  <c r="ABO126" i="4"/>
  <c r="ABN126" i="4"/>
  <c r="ABM126" i="4"/>
  <c r="ABL126" i="4"/>
  <c r="ABK126" i="4"/>
  <c r="ABJ126" i="4"/>
  <c r="ABI126" i="4"/>
  <c r="ABH126" i="4"/>
  <c r="ABG126" i="4"/>
  <c r="ABF126" i="4"/>
  <c r="ABE126" i="4"/>
  <c r="ABD126" i="4"/>
  <c r="ABC126" i="4"/>
  <c r="ABB126" i="4"/>
  <c r="ABA126" i="4"/>
  <c r="AAZ126" i="4"/>
  <c r="AAY126" i="4"/>
  <c r="AAX126" i="4"/>
  <c r="AAW126" i="4"/>
  <c r="AAV126" i="4"/>
  <c r="AAU126" i="4"/>
  <c r="AAT126" i="4"/>
  <c r="AAS126" i="4"/>
  <c r="AAR126" i="4"/>
  <c r="AAQ126" i="4"/>
  <c r="AAP126" i="4"/>
  <c r="AAO126" i="4"/>
  <c r="AAN126" i="4"/>
  <c r="AAM126" i="4"/>
  <c r="AAL126" i="4"/>
  <c r="AAK126" i="4"/>
  <c r="AAJ126" i="4"/>
  <c r="AAI126" i="4"/>
  <c r="AAH126" i="4"/>
  <c r="AAG126" i="4"/>
  <c r="AAF126" i="4"/>
  <c r="AAE126" i="4"/>
  <c r="AAD126" i="4"/>
  <c r="AAC126" i="4"/>
  <c r="AAB126" i="4"/>
  <c r="AAA126" i="4"/>
  <c r="ZZ126" i="4"/>
  <c r="ZY126" i="4"/>
  <c r="ZX126" i="4"/>
  <c r="ZW126" i="4"/>
  <c r="ZV126" i="4"/>
  <c r="ZU126" i="4"/>
  <c r="ZT126" i="4"/>
  <c r="ZS126" i="4"/>
  <c r="ZR126" i="4"/>
  <c r="ZQ126" i="4"/>
  <c r="ZP126" i="4"/>
  <c r="ZO126" i="4"/>
  <c r="ACU108" i="4"/>
  <c r="ACT108" i="4"/>
  <c r="ACS108" i="4"/>
  <c r="ACR108" i="4"/>
  <c r="ACQ108" i="4"/>
  <c r="ACP108" i="4"/>
  <c r="ACO108" i="4"/>
  <c r="ACN108" i="4"/>
  <c r="ACM108" i="4"/>
  <c r="ACL108" i="4"/>
  <c r="ACK108" i="4"/>
  <c r="ACJ108" i="4"/>
  <c r="ACI108" i="4"/>
  <c r="ACH108" i="4"/>
  <c r="ACG108" i="4"/>
  <c r="ACF108" i="4"/>
  <c r="ACE108" i="4"/>
  <c r="ACD108" i="4"/>
  <c r="ACC108" i="4"/>
  <c r="ACB108" i="4"/>
  <c r="ACA108" i="4"/>
  <c r="ABZ108" i="4"/>
  <c r="ABY108" i="4"/>
  <c r="ABX108" i="4"/>
  <c r="ABW108" i="4"/>
  <c r="ABV108" i="4"/>
  <c r="ABU108" i="4"/>
  <c r="ABT108" i="4"/>
  <c r="ABS108" i="4"/>
  <c r="ABR108" i="4"/>
  <c r="ABQ108" i="4"/>
  <c r="ABP108" i="4"/>
  <c r="ABO108" i="4"/>
  <c r="ABN108" i="4"/>
  <c r="ABM108" i="4"/>
  <c r="ABL108" i="4"/>
  <c r="ABK108" i="4"/>
  <c r="ABJ108" i="4"/>
  <c r="ABI108" i="4"/>
  <c r="ABH108" i="4"/>
  <c r="ABG108" i="4"/>
  <c r="ABF108" i="4"/>
  <c r="ABE108" i="4"/>
  <c r="ABD108" i="4"/>
  <c r="ABC108" i="4"/>
  <c r="ABB108" i="4"/>
  <c r="ABA108" i="4"/>
  <c r="AAZ108" i="4"/>
  <c r="AAY108" i="4"/>
  <c r="AAX108" i="4"/>
  <c r="AAW108" i="4"/>
  <c r="AAV108" i="4"/>
  <c r="AAU108" i="4"/>
  <c r="AAT108" i="4"/>
  <c r="AAS108" i="4"/>
  <c r="AAR108" i="4"/>
  <c r="AAQ108" i="4"/>
  <c r="AAP108" i="4"/>
  <c r="AAO108" i="4"/>
  <c r="AAN108" i="4"/>
  <c r="AAM108" i="4"/>
  <c r="AAL108" i="4"/>
  <c r="AAK108" i="4"/>
  <c r="AAJ108" i="4"/>
  <c r="AAI108" i="4"/>
  <c r="AAH108" i="4"/>
  <c r="AAG108" i="4"/>
  <c r="AAF108" i="4"/>
  <c r="AAE108" i="4"/>
  <c r="AAD108" i="4"/>
  <c r="AAC108" i="4"/>
  <c r="AAB108" i="4"/>
  <c r="AAA108" i="4"/>
  <c r="ZZ108" i="4"/>
  <c r="ZY108" i="4"/>
  <c r="ZX108" i="4"/>
  <c r="ZW108" i="4"/>
  <c r="ZV108" i="4"/>
  <c r="ZU108" i="4"/>
  <c r="ZT108" i="4"/>
  <c r="ZS108" i="4"/>
  <c r="ZR108" i="4"/>
  <c r="ZQ108" i="4"/>
  <c r="ZP108" i="4"/>
  <c r="ZO108" i="4"/>
  <c r="ACU148" i="4"/>
  <c r="ACT148" i="4"/>
  <c r="ACS148" i="4"/>
  <c r="ACR148" i="4"/>
  <c r="ACQ148" i="4"/>
  <c r="ACP148" i="4"/>
  <c r="ACO148" i="4"/>
  <c r="ACN148" i="4"/>
  <c r="ACM148" i="4"/>
  <c r="ACL148" i="4"/>
  <c r="ACK148" i="4"/>
  <c r="ACJ148" i="4"/>
  <c r="ACI148" i="4"/>
  <c r="ACH148" i="4"/>
  <c r="ACG148" i="4"/>
  <c r="ACF148" i="4"/>
  <c r="ACE148" i="4"/>
  <c r="ACD148" i="4"/>
  <c r="ACC148" i="4"/>
  <c r="ACB148" i="4"/>
  <c r="ACA148" i="4"/>
  <c r="ABZ148" i="4"/>
  <c r="ABY148" i="4"/>
  <c r="ABX148" i="4"/>
  <c r="ABW148" i="4"/>
  <c r="ABV148" i="4"/>
  <c r="ABU148" i="4"/>
  <c r="ABT148" i="4"/>
  <c r="ABS148" i="4"/>
  <c r="ABR148" i="4"/>
  <c r="ABQ148" i="4"/>
  <c r="ABP148" i="4"/>
  <c r="ABO148" i="4"/>
  <c r="ABN148" i="4"/>
  <c r="ABM148" i="4"/>
  <c r="ABL148" i="4"/>
  <c r="ABK148" i="4"/>
  <c r="ABJ148" i="4"/>
  <c r="ABI148" i="4"/>
  <c r="ABH148" i="4"/>
  <c r="ABG148" i="4"/>
  <c r="ABF148" i="4"/>
  <c r="ABE148" i="4"/>
  <c r="ABD148" i="4"/>
  <c r="ABC148" i="4"/>
  <c r="ABB148" i="4"/>
  <c r="ABA148" i="4"/>
  <c r="AAZ148" i="4"/>
  <c r="AAY148" i="4"/>
  <c r="AAX148" i="4"/>
  <c r="AAW148" i="4"/>
  <c r="AAV148" i="4"/>
  <c r="AAU148" i="4"/>
  <c r="AAT148" i="4"/>
  <c r="AAS148" i="4"/>
  <c r="AAR148" i="4"/>
  <c r="AAQ148" i="4"/>
  <c r="AAP148" i="4"/>
  <c r="AAO148" i="4"/>
  <c r="AAN148" i="4"/>
  <c r="AAM148" i="4"/>
  <c r="AAL148" i="4"/>
  <c r="AAK148" i="4"/>
  <c r="AAJ148" i="4"/>
  <c r="AAI148" i="4"/>
  <c r="AAH148" i="4"/>
  <c r="AAG148" i="4"/>
  <c r="AAF148" i="4"/>
  <c r="AAE148" i="4"/>
  <c r="AAD148" i="4"/>
  <c r="AAC148" i="4"/>
  <c r="AAB148" i="4"/>
  <c r="AAA148" i="4"/>
  <c r="ZZ148" i="4"/>
  <c r="ZY148" i="4"/>
  <c r="ZX148" i="4"/>
  <c r="ZW148" i="4"/>
  <c r="ZV148" i="4"/>
  <c r="ZU148" i="4"/>
  <c r="ZT148" i="4"/>
  <c r="ZS148" i="4"/>
  <c r="ZR148" i="4"/>
  <c r="ZQ148" i="4"/>
  <c r="ZP148" i="4"/>
  <c r="ZO148" i="4"/>
  <c r="ACU50" i="4"/>
  <c r="ACT50" i="4"/>
  <c r="ACS50" i="4"/>
  <c r="ACR50" i="4"/>
  <c r="ACQ50" i="4"/>
  <c r="ACP50" i="4"/>
  <c r="ACO50" i="4"/>
  <c r="ACN50" i="4"/>
  <c r="ACM50" i="4"/>
  <c r="ACL50" i="4"/>
  <c r="ACK50" i="4"/>
  <c r="ACJ50" i="4"/>
  <c r="ACI50" i="4"/>
  <c r="ACH50" i="4"/>
  <c r="ACG50" i="4"/>
  <c r="ACF50" i="4"/>
  <c r="ACE50" i="4"/>
  <c r="ACD50" i="4"/>
  <c r="ACC50" i="4"/>
  <c r="ACB50" i="4"/>
  <c r="ACA50" i="4"/>
  <c r="ABZ50" i="4"/>
  <c r="ABY50" i="4"/>
  <c r="ABX50" i="4"/>
  <c r="ABW50" i="4"/>
  <c r="ABV50" i="4"/>
  <c r="ABU50" i="4"/>
  <c r="ABT50" i="4"/>
  <c r="ABS50" i="4"/>
  <c r="ABR50" i="4"/>
  <c r="ABQ50" i="4"/>
  <c r="ABP50" i="4"/>
  <c r="ABO50" i="4"/>
  <c r="ABN50" i="4"/>
  <c r="ABM50" i="4"/>
  <c r="ABL50" i="4"/>
  <c r="ABK50" i="4"/>
  <c r="ABJ50" i="4"/>
  <c r="ABI50" i="4"/>
  <c r="ABH50" i="4"/>
  <c r="ABG50" i="4"/>
  <c r="ABF50" i="4"/>
  <c r="ABE50" i="4"/>
  <c r="ABD50" i="4"/>
  <c r="ABC50" i="4"/>
  <c r="ABB50" i="4"/>
  <c r="ABA50" i="4"/>
  <c r="AAZ50" i="4"/>
  <c r="AAY50" i="4"/>
  <c r="AAX50" i="4"/>
  <c r="AAW50" i="4"/>
  <c r="AAV50" i="4"/>
  <c r="AAU50" i="4"/>
  <c r="AAT50" i="4"/>
  <c r="AAS50" i="4"/>
  <c r="AAR50" i="4"/>
  <c r="AAQ50" i="4"/>
  <c r="AAP50" i="4"/>
  <c r="AAO50" i="4"/>
  <c r="AAN50" i="4"/>
  <c r="AAM50" i="4"/>
  <c r="AAL50" i="4"/>
  <c r="AAK50" i="4"/>
  <c r="AAJ50" i="4"/>
  <c r="AAI50" i="4"/>
  <c r="AAH50" i="4"/>
  <c r="AAG50" i="4"/>
  <c r="AAF50" i="4"/>
  <c r="AAE50" i="4"/>
  <c r="AAD50" i="4"/>
  <c r="AAC50" i="4"/>
  <c r="AAB50" i="4"/>
  <c r="AAA50" i="4"/>
  <c r="ZZ50" i="4"/>
  <c r="ZY50" i="4"/>
  <c r="ZX50" i="4"/>
  <c r="ZW50" i="4"/>
  <c r="ZV50" i="4"/>
  <c r="ZU50" i="4"/>
  <c r="ZT50" i="4"/>
  <c r="ZS50" i="4"/>
  <c r="ZR50" i="4"/>
  <c r="ZQ50" i="4"/>
  <c r="ZP50" i="4"/>
  <c r="ZO50" i="4"/>
  <c r="ACU97" i="4"/>
  <c r="ACT97" i="4"/>
  <c r="ACS97" i="4"/>
  <c r="ACR97" i="4"/>
  <c r="ACQ97" i="4"/>
  <c r="ACP97" i="4"/>
  <c r="ACO97" i="4"/>
  <c r="ACN97" i="4"/>
  <c r="ACM97" i="4"/>
  <c r="ACL97" i="4"/>
  <c r="ACK97" i="4"/>
  <c r="ACJ97" i="4"/>
  <c r="ACI97" i="4"/>
  <c r="ACH97" i="4"/>
  <c r="ACG97" i="4"/>
  <c r="ACF97" i="4"/>
  <c r="ACE97" i="4"/>
  <c r="ACD97" i="4"/>
  <c r="ACC97" i="4"/>
  <c r="ACB97" i="4"/>
  <c r="ACA97" i="4"/>
  <c r="ABZ97" i="4"/>
  <c r="ABY97" i="4"/>
  <c r="ABX97" i="4"/>
  <c r="ABW97" i="4"/>
  <c r="ABV97" i="4"/>
  <c r="ABU97" i="4"/>
  <c r="ABT97" i="4"/>
  <c r="ABS97" i="4"/>
  <c r="ABR97" i="4"/>
  <c r="ABQ97" i="4"/>
  <c r="ABP97" i="4"/>
  <c r="ABO97" i="4"/>
  <c r="ABN97" i="4"/>
  <c r="ABM97" i="4"/>
  <c r="ABL97" i="4"/>
  <c r="ABK97" i="4"/>
  <c r="ABJ97" i="4"/>
  <c r="ABI97" i="4"/>
  <c r="ABH97" i="4"/>
  <c r="ABG97" i="4"/>
  <c r="ABF97" i="4"/>
  <c r="ABE97" i="4"/>
  <c r="ABD97" i="4"/>
  <c r="ABC97" i="4"/>
  <c r="ABB97" i="4"/>
  <c r="ABA97" i="4"/>
  <c r="AAZ97" i="4"/>
  <c r="AAY97" i="4"/>
  <c r="AAX97" i="4"/>
  <c r="AAW97" i="4"/>
  <c r="AAV97" i="4"/>
  <c r="AAU97" i="4"/>
  <c r="AAT97" i="4"/>
  <c r="AAS97" i="4"/>
  <c r="AAR97" i="4"/>
  <c r="AAQ97" i="4"/>
  <c r="AAP97" i="4"/>
  <c r="AAO97" i="4"/>
  <c r="AAN97" i="4"/>
  <c r="AAM97" i="4"/>
  <c r="AAL97" i="4"/>
  <c r="AAK97" i="4"/>
  <c r="AAJ97" i="4"/>
  <c r="AAI97" i="4"/>
  <c r="AAH97" i="4"/>
  <c r="AAG97" i="4"/>
  <c r="AAF97" i="4"/>
  <c r="AAE97" i="4"/>
  <c r="AAD97" i="4"/>
  <c r="AAC97" i="4"/>
  <c r="AAB97" i="4"/>
  <c r="AAA97" i="4"/>
  <c r="ZZ97" i="4"/>
  <c r="ZY97" i="4"/>
  <c r="ZX97" i="4"/>
  <c r="ZW97" i="4"/>
  <c r="ZV97" i="4"/>
  <c r="ZU97" i="4"/>
  <c r="ZT97" i="4"/>
  <c r="ZS97" i="4"/>
  <c r="ZR97" i="4"/>
  <c r="ZQ97" i="4"/>
  <c r="ZP97" i="4"/>
  <c r="ZO97" i="4"/>
  <c r="ACU158" i="4"/>
  <c r="ACT158" i="4"/>
  <c r="ACS158" i="4"/>
  <c r="ACR158" i="4"/>
  <c r="ACQ158" i="4"/>
  <c r="ACP158" i="4"/>
  <c r="ACO158" i="4"/>
  <c r="ACN158" i="4"/>
  <c r="ACM158" i="4"/>
  <c r="ACL158" i="4"/>
  <c r="ACK158" i="4"/>
  <c r="ACJ158" i="4"/>
  <c r="ACI158" i="4"/>
  <c r="ACH158" i="4"/>
  <c r="ACG158" i="4"/>
  <c r="ACF158" i="4"/>
  <c r="ACE158" i="4"/>
  <c r="ACD158" i="4"/>
  <c r="ACC158" i="4"/>
  <c r="ACB158" i="4"/>
  <c r="ACA158" i="4"/>
  <c r="ABZ158" i="4"/>
  <c r="ABY158" i="4"/>
  <c r="ABX158" i="4"/>
  <c r="ABW158" i="4"/>
  <c r="ABV158" i="4"/>
  <c r="ABU158" i="4"/>
  <c r="ABT158" i="4"/>
  <c r="ABS158" i="4"/>
  <c r="ABR158" i="4"/>
  <c r="ABQ158" i="4"/>
  <c r="ABP158" i="4"/>
  <c r="ABO158" i="4"/>
  <c r="ABN158" i="4"/>
  <c r="ABM158" i="4"/>
  <c r="ABL158" i="4"/>
  <c r="ABK158" i="4"/>
  <c r="ABJ158" i="4"/>
  <c r="ABI158" i="4"/>
  <c r="ABH158" i="4"/>
  <c r="ABG158" i="4"/>
  <c r="ABF158" i="4"/>
  <c r="ABE158" i="4"/>
  <c r="ABD158" i="4"/>
  <c r="ABC158" i="4"/>
  <c r="ABB158" i="4"/>
  <c r="ABA158" i="4"/>
  <c r="AAZ158" i="4"/>
  <c r="AAY158" i="4"/>
  <c r="AAX158" i="4"/>
  <c r="AAW158" i="4"/>
  <c r="AAV158" i="4"/>
  <c r="AAU158" i="4"/>
  <c r="AAT158" i="4"/>
  <c r="AAS158" i="4"/>
  <c r="AAR158" i="4"/>
  <c r="AAQ158" i="4"/>
  <c r="AAP158" i="4"/>
  <c r="AAO158" i="4"/>
  <c r="AAN158" i="4"/>
  <c r="AAM158" i="4"/>
  <c r="AAL158" i="4"/>
  <c r="AAK158" i="4"/>
  <c r="AAJ158" i="4"/>
  <c r="AAI158" i="4"/>
  <c r="AAH158" i="4"/>
  <c r="AAG158" i="4"/>
  <c r="AAF158" i="4"/>
  <c r="AAE158" i="4"/>
  <c r="AAD158" i="4"/>
  <c r="AAC158" i="4"/>
  <c r="AAB158" i="4"/>
  <c r="AAA158" i="4"/>
  <c r="ZZ158" i="4"/>
  <c r="ZY158" i="4"/>
  <c r="ZX158" i="4"/>
  <c r="ZW158" i="4"/>
  <c r="ZV158" i="4"/>
  <c r="ZU158" i="4"/>
  <c r="ZT158" i="4"/>
  <c r="ZS158" i="4"/>
  <c r="ZR158" i="4"/>
  <c r="ZQ158" i="4"/>
  <c r="ZP158" i="4"/>
  <c r="ZO158" i="4"/>
  <c r="ACU49" i="4"/>
  <c r="ACT49" i="4"/>
  <c r="ACS49" i="4"/>
  <c r="ACR49" i="4"/>
  <c r="ACQ49" i="4"/>
  <c r="ACP49" i="4"/>
  <c r="ACO49" i="4"/>
  <c r="ACN49" i="4"/>
  <c r="ACM49" i="4"/>
  <c r="ACL49" i="4"/>
  <c r="ACK49" i="4"/>
  <c r="ACJ49" i="4"/>
  <c r="ACI49" i="4"/>
  <c r="ACH49" i="4"/>
  <c r="ACG49" i="4"/>
  <c r="ACF49" i="4"/>
  <c r="ACE49" i="4"/>
  <c r="ACD49" i="4"/>
  <c r="ACC49" i="4"/>
  <c r="ACB49" i="4"/>
  <c r="ACA49" i="4"/>
  <c r="ABZ49" i="4"/>
  <c r="ABY49" i="4"/>
  <c r="ABX49" i="4"/>
  <c r="ABW49" i="4"/>
  <c r="ABV49" i="4"/>
  <c r="ABU49" i="4"/>
  <c r="ABT49" i="4"/>
  <c r="ABS49" i="4"/>
  <c r="ABR49" i="4"/>
  <c r="ABQ49" i="4"/>
  <c r="ABP49" i="4"/>
  <c r="ABO49" i="4"/>
  <c r="ABN49" i="4"/>
  <c r="ABM49" i="4"/>
  <c r="ABL49" i="4"/>
  <c r="ABK49" i="4"/>
  <c r="ABJ49" i="4"/>
  <c r="ABI49" i="4"/>
  <c r="ABH49" i="4"/>
  <c r="ABG49" i="4"/>
  <c r="ABF49" i="4"/>
  <c r="ABE49" i="4"/>
  <c r="ABD49" i="4"/>
  <c r="ABC49" i="4"/>
  <c r="ABB49" i="4"/>
  <c r="ABA49" i="4"/>
  <c r="AAZ49" i="4"/>
  <c r="AAY49" i="4"/>
  <c r="AAX49" i="4"/>
  <c r="AAW49" i="4"/>
  <c r="AAV49" i="4"/>
  <c r="AAU49" i="4"/>
  <c r="AAT49" i="4"/>
  <c r="AAS49" i="4"/>
  <c r="AAR49" i="4"/>
  <c r="AAQ49" i="4"/>
  <c r="AAP49" i="4"/>
  <c r="AAO49" i="4"/>
  <c r="AAN49" i="4"/>
  <c r="AAM49" i="4"/>
  <c r="AAL49" i="4"/>
  <c r="AAK49" i="4"/>
  <c r="AAJ49" i="4"/>
  <c r="AAI49" i="4"/>
  <c r="AAH49" i="4"/>
  <c r="AAG49" i="4"/>
  <c r="AAF49" i="4"/>
  <c r="AAE49" i="4"/>
  <c r="AAD49" i="4"/>
  <c r="AAC49" i="4"/>
  <c r="AAB49" i="4"/>
  <c r="AAA49" i="4"/>
  <c r="ZZ49" i="4"/>
  <c r="ZY49" i="4"/>
  <c r="ZX49" i="4"/>
  <c r="ZW49" i="4"/>
  <c r="ZV49" i="4"/>
  <c r="ZU49" i="4"/>
  <c r="ZT49" i="4"/>
  <c r="ZS49" i="4"/>
  <c r="ZR49" i="4"/>
  <c r="ZQ49" i="4"/>
  <c r="ZP49" i="4"/>
  <c r="ZO49" i="4"/>
  <c r="ACU37" i="4"/>
  <c r="ACT37" i="4"/>
  <c r="ACS37" i="4"/>
  <c r="ACR37" i="4"/>
  <c r="ACQ37" i="4"/>
  <c r="ACP37" i="4"/>
  <c r="ACO37" i="4"/>
  <c r="ACN37" i="4"/>
  <c r="ACM37" i="4"/>
  <c r="ACL37" i="4"/>
  <c r="ACK37" i="4"/>
  <c r="ACJ37" i="4"/>
  <c r="ACI37" i="4"/>
  <c r="ACH37" i="4"/>
  <c r="ACG37" i="4"/>
  <c r="ACF37" i="4"/>
  <c r="ACE37" i="4"/>
  <c r="ACD37" i="4"/>
  <c r="ACC37" i="4"/>
  <c r="ACB37" i="4"/>
  <c r="ACA37" i="4"/>
  <c r="ABZ37" i="4"/>
  <c r="ABY37" i="4"/>
  <c r="ABX37" i="4"/>
  <c r="ABW37" i="4"/>
  <c r="ABV37" i="4"/>
  <c r="ABU37" i="4"/>
  <c r="ABT37" i="4"/>
  <c r="ABS37" i="4"/>
  <c r="ABR37" i="4"/>
  <c r="ABQ37" i="4"/>
  <c r="ABP37" i="4"/>
  <c r="ABO37" i="4"/>
  <c r="ABN37" i="4"/>
  <c r="ABM37" i="4"/>
  <c r="ABL37" i="4"/>
  <c r="ABK37" i="4"/>
  <c r="ABJ37" i="4"/>
  <c r="ABI37" i="4"/>
  <c r="ABH37" i="4"/>
  <c r="ABG37" i="4"/>
  <c r="ABF37" i="4"/>
  <c r="ABE37" i="4"/>
  <c r="ABD37" i="4"/>
  <c r="ABC37" i="4"/>
  <c r="ABB37" i="4"/>
  <c r="ABA37" i="4"/>
  <c r="AAZ37" i="4"/>
  <c r="AAY37" i="4"/>
  <c r="AAX37" i="4"/>
  <c r="AAW37" i="4"/>
  <c r="AAV37" i="4"/>
  <c r="AAU37" i="4"/>
  <c r="AAT37" i="4"/>
  <c r="AAS37" i="4"/>
  <c r="AAR37" i="4"/>
  <c r="AAQ37" i="4"/>
  <c r="AAP37" i="4"/>
  <c r="AAO37" i="4"/>
  <c r="AAN37" i="4"/>
  <c r="AAM37" i="4"/>
  <c r="AAL37" i="4"/>
  <c r="AAK37" i="4"/>
  <c r="AAJ37" i="4"/>
  <c r="AAI37" i="4"/>
  <c r="AAH37" i="4"/>
  <c r="AAG37" i="4"/>
  <c r="AAF37" i="4"/>
  <c r="AAE37" i="4"/>
  <c r="AAD37" i="4"/>
  <c r="AAC37" i="4"/>
  <c r="AAB37" i="4"/>
  <c r="AAA37" i="4"/>
  <c r="ZZ37" i="4"/>
  <c r="ZY37" i="4"/>
  <c r="ZX37" i="4"/>
  <c r="ZW37" i="4"/>
  <c r="ZV37" i="4"/>
  <c r="ZU37" i="4"/>
  <c r="ZT37" i="4"/>
  <c r="ZS37" i="4"/>
  <c r="ZR37" i="4"/>
  <c r="ZQ37" i="4"/>
  <c r="ZP37" i="4"/>
  <c r="ZO37" i="4"/>
  <c r="ACU161" i="4"/>
  <c r="ACT161" i="4"/>
  <c r="ACS161" i="4"/>
  <c r="ACR161" i="4"/>
  <c r="ACQ161" i="4"/>
  <c r="ACP161" i="4"/>
  <c r="ACO161" i="4"/>
  <c r="ACN161" i="4"/>
  <c r="ACM161" i="4"/>
  <c r="ACL161" i="4"/>
  <c r="ACK161" i="4"/>
  <c r="ACJ161" i="4"/>
  <c r="ACI161" i="4"/>
  <c r="ACH161" i="4"/>
  <c r="ACG161" i="4"/>
  <c r="ACF161" i="4"/>
  <c r="ACE161" i="4"/>
  <c r="ACD161" i="4"/>
  <c r="ACC161" i="4"/>
  <c r="ACB161" i="4"/>
  <c r="ACA161" i="4"/>
  <c r="ABZ161" i="4"/>
  <c r="ABY161" i="4"/>
  <c r="ABX161" i="4"/>
  <c r="ABW161" i="4"/>
  <c r="ABV161" i="4"/>
  <c r="ABU161" i="4"/>
  <c r="ABT161" i="4"/>
  <c r="ABS161" i="4"/>
  <c r="ABR161" i="4"/>
  <c r="ABQ161" i="4"/>
  <c r="ABP161" i="4"/>
  <c r="ABO161" i="4"/>
  <c r="ABN161" i="4"/>
  <c r="ABM161" i="4"/>
  <c r="ABL161" i="4"/>
  <c r="ABK161" i="4"/>
  <c r="ABJ161" i="4"/>
  <c r="ABI161" i="4"/>
  <c r="ABH161" i="4"/>
  <c r="ABG161" i="4"/>
  <c r="ABF161" i="4"/>
  <c r="ABE161" i="4"/>
  <c r="ABD161" i="4"/>
  <c r="ABC161" i="4"/>
  <c r="ABB161" i="4"/>
  <c r="ABA161" i="4"/>
  <c r="AAZ161" i="4"/>
  <c r="AAY161" i="4"/>
  <c r="AAX161" i="4"/>
  <c r="AAW161" i="4"/>
  <c r="AAV161" i="4"/>
  <c r="AAU161" i="4"/>
  <c r="AAT161" i="4"/>
  <c r="AAS161" i="4"/>
  <c r="AAR161" i="4"/>
  <c r="AAQ161" i="4"/>
  <c r="AAP161" i="4"/>
  <c r="AAO161" i="4"/>
  <c r="AAN161" i="4"/>
  <c r="AAM161" i="4"/>
  <c r="AAL161" i="4"/>
  <c r="AAK161" i="4"/>
  <c r="AAJ161" i="4"/>
  <c r="AAI161" i="4"/>
  <c r="AAH161" i="4"/>
  <c r="AAG161" i="4"/>
  <c r="AAF161" i="4"/>
  <c r="AAE161" i="4"/>
  <c r="AAD161" i="4"/>
  <c r="AAC161" i="4"/>
  <c r="AAB161" i="4"/>
  <c r="AAA161" i="4"/>
  <c r="ZZ161" i="4"/>
  <c r="ZY161" i="4"/>
  <c r="ZX161" i="4"/>
  <c r="ZW161" i="4"/>
  <c r="ZV161" i="4"/>
  <c r="ZU161" i="4"/>
  <c r="ZT161" i="4"/>
  <c r="ZS161" i="4"/>
  <c r="ZR161" i="4"/>
  <c r="ZQ161" i="4"/>
  <c r="ZP161" i="4"/>
  <c r="ZO161" i="4"/>
  <c r="ACU60" i="4"/>
  <c r="ACT60" i="4"/>
  <c r="ACS60" i="4"/>
  <c r="ACR60" i="4"/>
  <c r="ACQ60" i="4"/>
  <c r="ACP60" i="4"/>
  <c r="ACO60" i="4"/>
  <c r="ACN60" i="4"/>
  <c r="ACM60" i="4"/>
  <c r="ACL60" i="4"/>
  <c r="ACK60" i="4"/>
  <c r="ACJ60" i="4"/>
  <c r="ACI60" i="4"/>
  <c r="ACH60" i="4"/>
  <c r="ACG60" i="4"/>
  <c r="ACF60" i="4"/>
  <c r="ACE60" i="4"/>
  <c r="ACD60" i="4"/>
  <c r="ACC60" i="4"/>
  <c r="ACB60" i="4"/>
  <c r="ACA60" i="4"/>
  <c r="ABZ60" i="4"/>
  <c r="ABY60" i="4"/>
  <c r="ABX60" i="4"/>
  <c r="ABW60" i="4"/>
  <c r="ABV60" i="4"/>
  <c r="ABU60" i="4"/>
  <c r="ABT60" i="4"/>
  <c r="ABS60" i="4"/>
  <c r="ABR60" i="4"/>
  <c r="ABQ60" i="4"/>
  <c r="ABP60" i="4"/>
  <c r="ABO60" i="4"/>
  <c r="ABN60" i="4"/>
  <c r="ABM60" i="4"/>
  <c r="ABL60" i="4"/>
  <c r="ABK60" i="4"/>
  <c r="ABJ60" i="4"/>
  <c r="ABI60" i="4"/>
  <c r="ABH60" i="4"/>
  <c r="ABG60" i="4"/>
  <c r="ABF60" i="4"/>
  <c r="ABE60" i="4"/>
  <c r="ABD60" i="4"/>
  <c r="ABC60" i="4"/>
  <c r="ABB60" i="4"/>
  <c r="ABA60" i="4"/>
  <c r="AAZ60" i="4"/>
  <c r="AAY60" i="4"/>
  <c r="AAX60" i="4"/>
  <c r="AAW60" i="4"/>
  <c r="AAV60" i="4"/>
  <c r="AAU60" i="4"/>
  <c r="AAT60" i="4"/>
  <c r="AAS60" i="4"/>
  <c r="AAR60" i="4"/>
  <c r="AAQ60" i="4"/>
  <c r="AAP60" i="4"/>
  <c r="AAO60" i="4"/>
  <c r="AAN60" i="4"/>
  <c r="AAM60" i="4"/>
  <c r="AAL60" i="4"/>
  <c r="AAK60" i="4"/>
  <c r="AAJ60" i="4"/>
  <c r="AAI60" i="4"/>
  <c r="AAH60" i="4"/>
  <c r="AAG60" i="4"/>
  <c r="AAF60" i="4"/>
  <c r="AAE60" i="4"/>
  <c r="AAD60" i="4"/>
  <c r="AAC60" i="4"/>
  <c r="AAB60" i="4"/>
  <c r="AAA60" i="4"/>
  <c r="ZZ60" i="4"/>
  <c r="ZY60" i="4"/>
  <c r="ZX60" i="4"/>
  <c r="ZW60" i="4"/>
  <c r="ZV60" i="4"/>
  <c r="ZU60" i="4"/>
  <c r="ZT60" i="4"/>
  <c r="ZS60" i="4"/>
  <c r="ZR60" i="4"/>
  <c r="ZQ60" i="4"/>
  <c r="ZP60" i="4"/>
  <c r="ZO60" i="4"/>
  <c r="ACU11" i="4"/>
  <c r="ACT11" i="4"/>
  <c r="ACS11" i="4"/>
  <c r="ACR11" i="4"/>
  <c r="ACQ11" i="4"/>
  <c r="ACP11" i="4"/>
  <c r="ACO11" i="4"/>
  <c r="ACN11" i="4"/>
  <c r="ACM11" i="4"/>
  <c r="ACL11" i="4"/>
  <c r="ACK11" i="4"/>
  <c r="ACJ11" i="4"/>
  <c r="ACI11" i="4"/>
  <c r="ACH11" i="4"/>
  <c r="ACG11" i="4"/>
  <c r="ACF11" i="4"/>
  <c r="ACE11" i="4"/>
  <c r="ACD11" i="4"/>
  <c r="ACC11" i="4"/>
  <c r="ACB11" i="4"/>
  <c r="ACA11" i="4"/>
  <c r="ABZ11" i="4"/>
  <c r="ABY11" i="4"/>
  <c r="ABX11" i="4"/>
  <c r="ABW11" i="4"/>
  <c r="ABV11" i="4"/>
  <c r="ABU11" i="4"/>
  <c r="ABT11" i="4"/>
  <c r="ABS11" i="4"/>
  <c r="ABR11" i="4"/>
  <c r="ABQ11" i="4"/>
  <c r="ABP11" i="4"/>
  <c r="ABO11" i="4"/>
  <c r="ABN11" i="4"/>
  <c r="ABM11" i="4"/>
  <c r="ABL11" i="4"/>
  <c r="ABK11" i="4"/>
  <c r="ABJ11" i="4"/>
  <c r="ABI11" i="4"/>
  <c r="ABH11" i="4"/>
  <c r="ABG11" i="4"/>
  <c r="ABF11" i="4"/>
  <c r="ABE11" i="4"/>
  <c r="ABD11" i="4"/>
  <c r="ABC11" i="4"/>
  <c r="ABB11" i="4"/>
  <c r="ABA11" i="4"/>
  <c r="AAZ11" i="4"/>
  <c r="AAY11" i="4"/>
  <c r="AAX11" i="4"/>
  <c r="AAW11" i="4"/>
  <c r="AAV11" i="4"/>
  <c r="AAU11" i="4"/>
  <c r="AAT11" i="4"/>
  <c r="AAS11" i="4"/>
  <c r="AAR11" i="4"/>
  <c r="AAQ11" i="4"/>
  <c r="AAP11" i="4"/>
  <c r="AAO11" i="4"/>
  <c r="AAN11" i="4"/>
  <c r="AAM11" i="4"/>
  <c r="AAL11" i="4"/>
  <c r="AAK11" i="4"/>
  <c r="AAJ11" i="4"/>
  <c r="AAI11" i="4"/>
  <c r="AAH11" i="4"/>
  <c r="AAG11" i="4"/>
  <c r="AAF11" i="4"/>
  <c r="AAE11" i="4"/>
  <c r="AAD11" i="4"/>
  <c r="AAC11" i="4"/>
  <c r="AAB11" i="4"/>
  <c r="AAA11" i="4"/>
  <c r="ZZ11" i="4"/>
  <c r="ZY11" i="4"/>
  <c r="ZX11" i="4"/>
  <c r="ZW11" i="4"/>
  <c r="ZV11" i="4"/>
  <c r="ZU11" i="4"/>
  <c r="ZT11" i="4"/>
  <c r="ZS11" i="4"/>
  <c r="ZR11" i="4"/>
  <c r="ZQ11" i="4"/>
  <c r="ZP11" i="4"/>
  <c r="ZO11" i="4"/>
  <c r="ACU68" i="4"/>
  <c r="ACT68" i="4"/>
  <c r="ACS68" i="4"/>
  <c r="ACR68" i="4"/>
  <c r="ACQ68" i="4"/>
  <c r="ACP68" i="4"/>
  <c r="ACO68" i="4"/>
  <c r="ACN68" i="4"/>
  <c r="ACM68" i="4"/>
  <c r="ACL68" i="4"/>
  <c r="ACK68" i="4"/>
  <c r="ACJ68" i="4"/>
  <c r="ACI68" i="4"/>
  <c r="ACH68" i="4"/>
  <c r="ACG68" i="4"/>
  <c r="ACF68" i="4"/>
  <c r="ACE68" i="4"/>
  <c r="ACD68" i="4"/>
  <c r="ACC68" i="4"/>
  <c r="ACB68" i="4"/>
  <c r="ACA68" i="4"/>
  <c r="ABZ68" i="4"/>
  <c r="ABY68" i="4"/>
  <c r="ABX68" i="4"/>
  <c r="ABW68" i="4"/>
  <c r="ABV68" i="4"/>
  <c r="ABU68" i="4"/>
  <c r="ABT68" i="4"/>
  <c r="ABS68" i="4"/>
  <c r="ABR68" i="4"/>
  <c r="ABQ68" i="4"/>
  <c r="ABP68" i="4"/>
  <c r="ABO68" i="4"/>
  <c r="ABN68" i="4"/>
  <c r="ABM68" i="4"/>
  <c r="ABL68" i="4"/>
  <c r="ABK68" i="4"/>
  <c r="ABJ68" i="4"/>
  <c r="ABI68" i="4"/>
  <c r="ABH68" i="4"/>
  <c r="ABG68" i="4"/>
  <c r="ABF68" i="4"/>
  <c r="ABE68" i="4"/>
  <c r="ABD68" i="4"/>
  <c r="ABC68" i="4"/>
  <c r="ABB68" i="4"/>
  <c r="ABA68" i="4"/>
  <c r="AAZ68" i="4"/>
  <c r="AAY68" i="4"/>
  <c r="AAX68" i="4"/>
  <c r="AAW68" i="4"/>
  <c r="AAV68" i="4"/>
  <c r="AAU68" i="4"/>
  <c r="AAT68" i="4"/>
  <c r="AAS68" i="4"/>
  <c r="AAR68" i="4"/>
  <c r="AAQ68" i="4"/>
  <c r="AAP68" i="4"/>
  <c r="AAO68" i="4"/>
  <c r="AAN68" i="4"/>
  <c r="AAM68" i="4"/>
  <c r="AAL68" i="4"/>
  <c r="AAK68" i="4"/>
  <c r="AAJ68" i="4"/>
  <c r="AAI68" i="4"/>
  <c r="AAH68" i="4"/>
  <c r="AAG68" i="4"/>
  <c r="AAF68" i="4"/>
  <c r="AAE68" i="4"/>
  <c r="AAD68" i="4"/>
  <c r="AAC68" i="4"/>
  <c r="AAB68" i="4"/>
  <c r="AAA68" i="4"/>
  <c r="ZZ68" i="4"/>
  <c r="ZY68" i="4"/>
  <c r="ZX68" i="4"/>
  <c r="ZW68" i="4"/>
  <c r="ZV68" i="4"/>
  <c r="ZU68" i="4"/>
  <c r="ZT68" i="4"/>
  <c r="ZS68" i="4"/>
  <c r="ZR68" i="4"/>
  <c r="ZQ68" i="4"/>
  <c r="ZP68" i="4"/>
  <c r="ZO68" i="4"/>
  <c r="ACU151" i="4"/>
  <c r="ACT151" i="4"/>
  <c r="ACS151" i="4"/>
  <c r="ACR151" i="4"/>
  <c r="ACQ151" i="4"/>
  <c r="ACP151" i="4"/>
  <c r="ACO151" i="4"/>
  <c r="ACN151" i="4"/>
  <c r="ACM151" i="4"/>
  <c r="ACL151" i="4"/>
  <c r="ACK151" i="4"/>
  <c r="ACJ151" i="4"/>
  <c r="ACI151" i="4"/>
  <c r="ACH151" i="4"/>
  <c r="ACG151" i="4"/>
  <c r="ACF151" i="4"/>
  <c r="ACE151" i="4"/>
  <c r="ACD151" i="4"/>
  <c r="ACC151" i="4"/>
  <c r="ACB151" i="4"/>
  <c r="ACA151" i="4"/>
  <c r="ABZ151" i="4"/>
  <c r="ABY151" i="4"/>
  <c r="ABX151" i="4"/>
  <c r="ABW151" i="4"/>
  <c r="ABV151" i="4"/>
  <c r="ABU151" i="4"/>
  <c r="ABT151" i="4"/>
  <c r="ABS151" i="4"/>
  <c r="ABR151" i="4"/>
  <c r="ABQ151" i="4"/>
  <c r="ABP151" i="4"/>
  <c r="ABO151" i="4"/>
  <c r="ABN151" i="4"/>
  <c r="ABM151" i="4"/>
  <c r="ABL151" i="4"/>
  <c r="ABK151" i="4"/>
  <c r="ABJ151" i="4"/>
  <c r="ABI151" i="4"/>
  <c r="ABH151" i="4"/>
  <c r="ABG151" i="4"/>
  <c r="ABF151" i="4"/>
  <c r="ABE151" i="4"/>
  <c r="ABD151" i="4"/>
  <c r="ABC151" i="4"/>
  <c r="ABB151" i="4"/>
  <c r="ABA151" i="4"/>
  <c r="AAZ151" i="4"/>
  <c r="AAY151" i="4"/>
  <c r="AAX151" i="4"/>
  <c r="AAW151" i="4"/>
  <c r="AAV151" i="4"/>
  <c r="AAU151" i="4"/>
  <c r="AAT151" i="4"/>
  <c r="AAS151" i="4"/>
  <c r="AAR151" i="4"/>
  <c r="AAQ151" i="4"/>
  <c r="AAP151" i="4"/>
  <c r="AAO151" i="4"/>
  <c r="AAN151" i="4"/>
  <c r="AAM151" i="4"/>
  <c r="AAL151" i="4"/>
  <c r="AAK151" i="4"/>
  <c r="AAJ151" i="4"/>
  <c r="AAI151" i="4"/>
  <c r="AAH151" i="4"/>
  <c r="AAG151" i="4"/>
  <c r="AAF151" i="4"/>
  <c r="AAE151" i="4"/>
  <c r="AAD151" i="4"/>
  <c r="AAC151" i="4"/>
  <c r="AAB151" i="4"/>
  <c r="AAA151" i="4"/>
  <c r="ZZ151" i="4"/>
  <c r="ZY151" i="4"/>
  <c r="ZX151" i="4"/>
  <c r="ZW151" i="4"/>
  <c r="ZV151" i="4"/>
  <c r="ZU151" i="4"/>
  <c r="ZT151" i="4"/>
  <c r="ZS151" i="4"/>
  <c r="ZR151" i="4"/>
  <c r="ZQ151" i="4"/>
  <c r="ZP151" i="4"/>
  <c r="ZO151" i="4"/>
  <c r="ACU8" i="4"/>
  <c r="ACT8" i="4"/>
  <c r="ACS8" i="4"/>
  <c r="ACR8" i="4"/>
  <c r="ACQ8" i="4"/>
  <c r="ACP8" i="4"/>
  <c r="ACO8" i="4"/>
  <c r="ACN8" i="4"/>
  <c r="ACM8" i="4"/>
  <c r="ACL8" i="4"/>
  <c r="ACK8" i="4"/>
  <c r="ACJ8" i="4"/>
  <c r="ACI8" i="4"/>
  <c r="ACH8" i="4"/>
  <c r="ACG8" i="4"/>
  <c r="ACF8" i="4"/>
  <c r="ACE8" i="4"/>
  <c r="ACD8" i="4"/>
  <c r="ACC8" i="4"/>
  <c r="ACB8" i="4"/>
  <c r="ACA8" i="4"/>
  <c r="ABZ8" i="4"/>
  <c r="ABY8" i="4"/>
  <c r="ABX8" i="4"/>
  <c r="ABW8" i="4"/>
  <c r="ABV8" i="4"/>
  <c r="ABU8" i="4"/>
  <c r="ABT8" i="4"/>
  <c r="ABS8" i="4"/>
  <c r="ABR8" i="4"/>
  <c r="ABQ8" i="4"/>
  <c r="ABP8" i="4"/>
  <c r="ABO8" i="4"/>
  <c r="ABN8" i="4"/>
  <c r="ABM8" i="4"/>
  <c r="ABL8" i="4"/>
  <c r="ABK8" i="4"/>
  <c r="ABJ8" i="4"/>
  <c r="ABI8" i="4"/>
  <c r="ABH8" i="4"/>
  <c r="ABG8" i="4"/>
  <c r="ABF8" i="4"/>
  <c r="ABE8" i="4"/>
  <c r="ABD8" i="4"/>
  <c r="ABC8" i="4"/>
  <c r="ABB8" i="4"/>
  <c r="ABA8" i="4"/>
  <c r="AAZ8" i="4"/>
  <c r="AAY8" i="4"/>
  <c r="AAX8" i="4"/>
  <c r="AAW8" i="4"/>
  <c r="AAV8" i="4"/>
  <c r="AAU8" i="4"/>
  <c r="AAT8" i="4"/>
  <c r="AAS8" i="4"/>
  <c r="AAR8" i="4"/>
  <c r="AAQ8" i="4"/>
  <c r="AAP8" i="4"/>
  <c r="AAO8" i="4"/>
  <c r="AAN8" i="4"/>
  <c r="AAM8" i="4"/>
  <c r="AAL8" i="4"/>
  <c r="AAK8" i="4"/>
  <c r="AAJ8" i="4"/>
  <c r="AAI8" i="4"/>
  <c r="AAH8" i="4"/>
  <c r="AAG8" i="4"/>
  <c r="AAF8" i="4"/>
  <c r="AAE8" i="4"/>
  <c r="AAD8" i="4"/>
  <c r="AAC8" i="4"/>
  <c r="AAB8" i="4"/>
  <c r="AAA8" i="4"/>
  <c r="ZZ8" i="4"/>
  <c r="ZY8" i="4"/>
  <c r="ZX8" i="4"/>
  <c r="ZW8" i="4"/>
  <c r="ZV8" i="4"/>
  <c r="ZU8" i="4"/>
  <c r="ZT8" i="4"/>
  <c r="ZS8" i="4"/>
  <c r="ZR8" i="4"/>
  <c r="ZQ8" i="4"/>
  <c r="ZP8" i="4"/>
  <c r="ZO8" i="4"/>
  <c r="ACU99" i="4"/>
  <c r="ACT99" i="4"/>
  <c r="ACS99" i="4"/>
  <c r="ACR99" i="4"/>
  <c r="ACQ99" i="4"/>
  <c r="ACP99" i="4"/>
  <c r="ACO99" i="4"/>
  <c r="ACN99" i="4"/>
  <c r="ACM99" i="4"/>
  <c r="ACL99" i="4"/>
  <c r="ACK99" i="4"/>
  <c r="ACJ99" i="4"/>
  <c r="ACI99" i="4"/>
  <c r="ACH99" i="4"/>
  <c r="ACG99" i="4"/>
  <c r="ACF99" i="4"/>
  <c r="ACE99" i="4"/>
  <c r="ACD99" i="4"/>
  <c r="ACC99" i="4"/>
  <c r="ACB99" i="4"/>
  <c r="ACA99" i="4"/>
  <c r="ABZ99" i="4"/>
  <c r="ABY99" i="4"/>
  <c r="ABX99" i="4"/>
  <c r="ABW99" i="4"/>
  <c r="ABV99" i="4"/>
  <c r="ABU99" i="4"/>
  <c r="ABT99" i="4"/>
  <c r="ABS99" i="4"/>
  <c r="ABR99" i="4"/>
  <c r="ABQ99" i="4"/>
  <c r="ABP99" i="4"/>
  <c r="ABO99" i="4"/>
  <c r="ABN99" i="4"/>
  <c r="ABM99" i="4"/>
  <c r="ABL99" i="4"/>
  <c r="ABK99" i="4"/>
  <c r="ABJ99" i="4"/>
  <c r="ABI99" i="4"/>
  <c r="ABH99" i="4"/>
  <c r="ABG99" i="4"/>
  <c r="ABF99" i="4"/>
  <c r="ABE99" i="4"/>
  <c r="ABD99" i="4"/>
  <c r="ABC99" i="4"/>
  <c r="ABB99" i="4"/>
  <c r="ABA99" i="4"/>
  <c r="AAZ99" i="4"/>
  <c r="AAY99" i="4"/>
  <c r="AAX99" i="4"/>
  <c r="AAW99" i="4"/>
  <c r="AAV99" i="4"/>
  <c r="AAU99" i="4"/>
  <c r="AAT99" i="4"/>
  <c r="AAS99" i="4"/>
  <c r="AAR99" i="4"/>
  <c r="AAQ99" i="4"/>
  <c r="AAP99" i="4"/>
  <c r="AAO99" i="4"/>
  <c r="AAN99" i="4"/>
  <c r="AAM99" i="4"/>
  <c r="AAL99" i="4"/>
  <c r="AAK99" i="4"/>
  <c r="AAJ99" i="4"/>
  <c r="AAI99" i="4"/>
  <c r="AAH99" i="4"/>
  <c r="AAG99" i="4"/>
  <c r="AAF99" i="4"/>
  <c r="AAE99" i="4"/>
  <c r="AAD99" i="4"/>
  <c r="AAC99" i="4"/>
  <c r="AAB99" i="4"/>
  <c r="AAA99" i="4"/>
  <c r="ZZ99" i="4"/>
  <c r="ZY99" i="4"/>
  <c r="ZX99" i="4"/>
  <c r="ZW99" i="4"/>
  <c r="ZV99" i="4"/>
  <c r="ZU99" i="4"/>
  <c r="ZT99" i="4"/>
  <c r="ZS99" i="4"/>
  <c r="ZR99" i="4"/>
  <c r="ZQ99" i="4"/>
  <c r="ZP99" i="4"/>
  <c r="ZO99" i="4"/>
  <c r="ACU5" i="4"/>
  <c r="ACT5" i="4"/>
  <c r="ACS5" i="4"/>
  <c r="ACR5" i="4"/>
  <c r="ACQ5" i="4"/>
  <c r="ACP5" i="4"/>
  <c r="ACO5" i="4"/>
  <c r="ACN5" i="4"/>
  <c r="ACM5" i="4"/>
  <c r="ACL5" i="4"/>
  <c r="ACK5" i="4"/>
  <c r="ACJ5" i="4"/>
  <c r="ACI5" i="4"/>
  <c r="ACH5" i="4"/>
  <c r="ACG5" i="4"/>
  <c r="ACF5" i="4"/>
  <c r="ACE5" i="4"/>
  <c r="ACD5" i="4"/>
  <c r="ACC5" i="4"/>
  <c r="ACB5" i="4"/>
  <c r="ACA5" i="4"/>
  <c r="ABZ5" i="4"/>
  <c r="ABY5" i="4"/>
  <c r="ABX5" i="4"/>
  <c r="ABW5" i="4"/>
  <c r="ABV5" i="4"/>
  <c r="ABU5" i="4"/>
  <c r="ABT5" i="4"/>
  <c r="ABS5" i="4"/>
  <c r="ABR5" i="4"/>
  <c r="ABQ5" i="4"/>
  <c r="ABP5" i="4"/>
  <c r="ABO5" i="4"/>
  <c r="ABN5" i="4"/>
  <c r="ABM5" i="4"/>
  <c r="ABL5" i="4"/>
  <c r="ABK5" i="4"/>
  <c r="ABJ5" i="4"/>
  <c r="ABI5" i="4"/>
  <c r="ABH5" i="4"/>
  <c r="ABG5" i="4"/>
  <c r="ABF5" i="4"/>
  <c r="ABE5" i="4"/>
  <c r="ABD5" i="4"/>
  <c r="ABC5" i="4"/>
  <c r="ABB5" i="4"/>
  <c r="ABA5" i="4"/>
  <c r="AAZ5" i="4"/>
  <c r="AAY5" i="4"/>
  <c r="AAX5" i="4"/>
  <c r="AAW5" i="4"/>
  <c r="AAV5" i="4"/>
  <c r="AAU5" i="4"/>
  <c r="AAT5" i="4"/>
  <c r="AAS5" i="4"/>
  <c r="AAR5" i="4"/>
  <c r="AAQ5" i="4"/>
  <c r="AAP5" i="4"/>
  <c r="AAO5" i="4"/>
  <c r="AAN5" i="4"/>
  <c r="AAM5" i="4"/>
  <c r="AAL5" i="4"/>
  <c r="AAK5" i="4"/>
  <c r="AAJ5" i="4"/>
  <c r="AAI5" i="4"/>
  <c r="AAH5" i="4"/>
  <c r="AAG5" i="4"/>
  <c r="AAF5" i="4"/>
  <c r="AAE5" i="4"/>
  <c r="AAD5" i="4"/>
  <c r="AAC5" i="4"/>
  <c r="AAB5" i="4"/>
  <c r="AAA5" i="4"/>
  <c r="ZZ5" i="4"/>
  <c r="ZY5" i="4"/>
  <c r="ZX5" i="4"/>
  <c r="ZW5" i="4"/>
  <c r="ZV5" i="4"/>
  <c r="ZU5" i="4"/>
  <c r="ZT5" i="4"/>
  <c r="ZS5" i="4"/>
  <c r="ZR5" i="4"/>
  <c r="ZQ5" i="4"/>
  <c r="ZP5" i="4"/>
  <c r="ZO5" i="4"/>
  <c r="ACU78" i="4"/>
  <c r="ACT78" i="4"/>
  <c r="ACS78" i="4"/>
  <c r="ACR78" i="4"/>
  <c r="ACQ78" i="4"/>
  <c r="ACP78" i="4"/>
  <c r="ACO78" i="4"/>
  <c r="ACN78" i="4"/>
  <c r="ACM78" i="4"/>
  <c r="ACL78" i="4"/>
  <c r="ACK78" i="4"/>
  <c r="ACJ78" i="4"/>
  <c r="ACI78" i="4"/>
  <c r="ACH78" i="4"/>
  <c r="ACG78" i="4"/>
  <c r="ACF78" i="4"/>
  <c r="ACE78" i="4"/>
  <c r="ACD78" i="4"/>
  <c r="ACC78" i="4"/>
  <c r="ACB78" i="4"/>
  <c r="ACA78" i="4"/>
  <c r="ABZ78" i="4"/>
  <c r="ABY78" i="4"/>
  <c r="ABX78" i="4"/>
  <c r="ABW78" i="4"/>
  <c r="ABV78" i="4"/>
  <c r="ABU78" i="4"/>
  <c r="ABT78" i="4"/>
  <c r="ABS78" i="4"/>
  <c r="ABR78" i="4"/>
  <c r="ABQ78" i="4"/>
  <c r="ABP78" i="4"/>
  <c r="ABO78" i="4"/>
  <c r="ABN78" i="4"/>
  <c r="ABM78" i="4"/>
  <c r="ABL78" i="4"/>
  <c r="ABK78" i="4"/>
  <c r="ABJ78" i="4"/>
  <c r="ABI78" i="4"/>
  <c r="ABH78" i="4"/>
  <c r="ABG78" i="4"/>
  <c r="ABF78" i="4"/>
  <c r="ABE78" i="4"/>
  <c r="ABD78" i="4"/>
  <c r="ABC78" i="4"/>
  <c r="ABB78" i="4"/>
  <c r="ABA78" i="4"/>
  <c r="AAZ78" i="4"/>
  <c r="AAY78" i="4"/>
  <c r="AAX78" i="4"/>
  <c r="AAW78" i="4"/>
  <c r="AAV78" i="4"/>
  <c r="AAU78" i="4"/>
  <c r="AAT78" i="4"/>
  <c r="AAS78" i="4"/>
  <c r="AAR78" i="4"/>
  <c r="AAQ78" i="4"/>
  <c r="AAP78" i="4"/>
  <c r="AAO78" i="4"/>
  <c r="AAN78" i="4"/>
  <c r="AAM78" i="4"/>
  <c r="AAL78" i="4"/>
  <c r="AAK78" i="4"/>
  <c r="AAJ78" i="4"/>
  <c r="AAI78" i="4"/>
  <c r="AAH78" i="4"/>
  <c r="AAG78" i="4"/>
  <c r="AAF78" i="4"/>
  <c r="AAE78" i="4"/>
  <c r="AAD78" i="4"/>
  <c r="AAC78" i="4"/>
  <c r="AAB78" i="4"/>
  <c r="AAA78" i="4"/>
  <c r="ZZ78" i="4"/>
  <c r="ZY78" i="4"/>
  <c r="ZX78" i="4"/>
  <c r="ZW78" i="4"/>
  <c r="ZV78" i="4"/>
  <c r="ZU78" i="4"/>
  <c r="ZT78" i="4"/>
  <c r="ZS78" i="4"/>
  <c r="ZR78" i="4"/>
  <c r="ZQ78" i="4"/>
  <c r="ZP78" i="4"/>
  <c r="ZO78" i="4"/>
  <c r="ACU120" i="4"/>
  <c r="ACT120" i="4"/>
  <c r="ACS120" i="4"/>
  <c r="ACR120" i="4"/>
  <c r="ACQ120" i="4"/>
  <c r="ACP120" i="4"/>
  <c r="ACO120" i="4"/>
  <c r="ACN120" i="4"/>
  <c r="ACM120" i="4"/>
  <c r="ACL120" i="4"/>
  <c r="ACK120" i="4"/>
  <c r="ACJ120" i="4"/>
  <c r="ACI120" i="4"/>
  <c r="ACH120" i="4"/>
  <c r="ACG120" i="4"/>
  <c r="ACF120" i="4"/>
  <c r="ACE120" i="4"/>
  <c r="ACD120" i="4"/>
  <c r="ACC120" i="4"/>
  <c r="ACB120" i="4"/>
  <c r="ACA120" i="4"/>
  <c r="ABZ120" i="4"/>
  <c r="ABY120" i="4"/>
  <c r="ABX120" i="4"/>
  <c r="ABW120" i="4"/>
  <c r="ABV120" i="4"/>
  <c r="ABU120" i="4"/>
  <c r="ABT120" i="4"/>
  <c r="ABS120" i="4"/>
  <c r="ABR120" i="4"/>
  <c r="ABQ120" i="4"/>
  <c r="ABP120" i="4"/>
  <c r="ABO120" i="4"/>
  <c r="ABN120" i="4"/>
  <c r="ABM120" i="4"/>
  <c r="ABL120" i="4"/>
  <c r="ABK120" i="4"/>
  <c r="ABJ120" i="4"/>
  <c r="ABI120" i="4"/>
  <c r="ABH120" i="4"/>
  <c r="ABG120" i="4"/>
  <c r="ABF120" i="4"/>
  <c r="ABE120" i="4"/>
  <c r="ABD120" i="4"/>
  <c r="ABC120" i="4"/>
  <c r="ABB120" i="4"/>
  <c r="ABA120" i="4"/>
  <c r="AAZ120" i="4"/>
  <c r="AAY120" i="4"/>
  <c r="AAX120" i="4"/>
  <c r="AAW120" i="4"/>
  <c r="AAV120" i="4"/>
  <c r="AAU120" i="4"/>
  <c r="AAT120" i="4"/>
  <c r="AAS120" i="4"/>
  <c r="AAR120" i="4"/>
  <c r="AAQ120" i="4"/>
  <c r="AAP120" i="4"/>
  <c r="AAO120" i="4"/>
  <c r="AAN120" i="4"/>
  <c r="AAM120" i="4"/>
  <c r="AAL120" i="4"/>
  <c r="AAK120" i="4"/>
  <c r="AAJ120" i="4"/>
  <c r="AAI120" i="4"/>
  <c r="AAH120" i="4"/>
  <c r="AAG120" i="4"/>
  <c r="AAF120" i="4"/>
  <c r="AAE120" i="4"/>
  <c r="AAD120" i="4"/>
  <c r="AAC120" i="4"/>
  <c r="AAB120" i="4"/>
  <c r="AAA120" i="4"/>
  <c r="ZZ120" i="4"/>
  <c r="ZY120" i="4"/>
  <c r="ZX120" i="4"/>
  <c r="ZW120" i="4"/>
  <c r="ZV120" i="4"/>
  <c r="ZU120" i="4"/>
  <c r="ZT120" i="4"/>
  <c r="ZS120" i="4"/>
  <c r="ZR120" i="4"/>
  <c r="ZQ120" i="4"/>
  <c r="ZP120" i="4"/>
  <c r="ZO120" i="4"/>
  <c r="ACU88" i="4"/>
  <c r="ACT88" i="4"/>
  <c r="ACS88" i="4"/>
  <c r="ACR88" i="4"/>
  <c r="ACQ88" i="4"/>
  <c r="ACP88" i="4"/>
  <c r="ACO88" i="4"/>
  <c r="ACN88" i="4"/>
  <c r="ACM88" i="4"/>
  <c r="ACL88" i="4"/>
  <c r="ACK88" i="4"/>
  <c r="ACJ88" i="4"/>
  <c r="ACI88" i="4"/>
  <c r="ACH88" i="4"/>
  <c r="ACG88" i="4"/>
  <c r="ACF88" i="4"/>
  <c r="ACE88" i="4"/>
  <c r="ACD88" i="4"/>
  <c r="ACC88" i="4"/>
  <c r="ACB88" i="4"/>
  <c r="ACA88" i="4"/>
  <c r="ABZ88" i="4"/>
  <c r="ABY88" i="4"/>
  <c r="ABX88" i="4"/>
  <c r="ABW88" i="4"/>
  <c r="ABV88" i="4"/>
  <c r="ABU88" i="4"/>
  <c r="ABT88" i="4"/>
  <c r="ABS88" i="4"/>
  <c r="ABR88" i="4"/>
  <c r="ABQ88" i="4"/>
  <c r="ABP88" i="4"/>
  <c r="ABO88" i="4"/>
  <c r="ABN88" i="4"/>
  <c r="ABM88" i="4"/>
  <c r="ABL88" i="4"/>
  <c r="ABK88" i="4"/>
  <c r="ABJ88" i="4"/>
  <c r="ABI88" i="4"/>
  <c r="ABH88" i="4"/>
  <c r="ABG88" i="4"/>
  <c r="ABF88" i="4"/>
  <c r="ABE88" i="4"/>
  <c r="ABD88" i="4"/>
  <c r="ABC88" i="4"/>
  <c r="ABB88" i="4"/>
  <c r="ABA88" i="4"/>
  <c r="AAZ88" i="4"/>
  <c r="AAY88" i="4"/>
  <c r="AAX88" i="4"/>
  <c r="AAW88" i="4"/>
  <c r="AAV88" i="4"/>
  <c r="AAU88" i="4"/>
  <c r="AAT88" i="4"/>
  <c r="AAS88" i="4"/>
  <c r="AAR88" i="4"/>
  <c r="AAQ88" i="4"/>
  <c r="AAP88" i="4"/>
  <c r="AAO88" i="4"/>
  <c r="AAN88" i="4"/>
  <c r="AAM88" i="4"/>
  <c r="AAL88" i="4"/>
  <c r="AAK88" i="4"/>
  <c r="AAJ88" i="4"/>
  <c r="AAI88" i="4"/>
  <c r="AAH88" i="4"/>
  <c r="AAG88" i="4"/>
  <c r="AAF88" i="4"/>
  <c r="AAE88" i="4"/>
  <c r="AAD88" i="4"/>
  <c r="AAC88" i="4"/>
  <c r="AAB88" i="4"/>
  <c r="AAA88" i="4"/>
  <c r="ZZ88" i="4"/>
  <c r="ZY88" i="4"/>
  <c r="ZX88" i="4"/>
  <c r="ZW88" i="4"/>
  <c r="ZV88" i="4"/>
  <c r="ZU88" i="4"/>
  <c r="ZT88" i="4"/>
  <c r="ZS88" i="4"/>
  <c r="ZR88" i="4"/>
  <c r="ZQ88" i="4"/>
  <c r="ZP88" i="4"/>
  <c r="ZO88" i="4"/>
  <c r="ACU30" i="4"/>
  <c r="ACT30" i="4"/>
  <c r="ACS30" i="4"/>
  <c r="ACR30" i="4"/>
  <c r="ACQ30" i="4"/>
  <c r="ACP30" i="4"/>
  <c r="ACO30" i="4"/>
  <c r="ACN30" i="4"/>
  <c r="ACM30" i="4"/>
  <c r="ACL30" i="4"/>
  <c r="ACK30" i="4"/>
  <c r="ACJ30" i="4"/>
  <c r="ACI30" i="4"/>
  <c r="ACH30" i="4"/>
  <c r="ACG30" i="4"/>
  <c r="ACF30" i="4"/>
  <c r="ACE30" i="4"/>
  <c r="ACD30" i="4"/>
  <c r="ACC30" i="4"/>
  <c r="ACB30" i="4"/>
  <c r="ACA30" i="4"/>
  <c r="ABZ30" i="4"/>
  <c r="ABY30" i="4"/>
  <c r="ABX30" i="4"/>
  <c r="ABW30" i="4"/>
  <c r="ABV30" i="4"/>
  <c r="ABU30" i="4"/>
  <c r="ABT30" i="4"/>
  <c r="ABS30" i="4"/>
  <c r="ABR30" i="4"/>
  <c r="ABQ30" i="4"/>
  <c r="ABP30" i="4"/>
  <c r="ABO30" i="4"/>
  <c r="ABN30" i="4"/>
  <c r="ABM30" i="4"/>
  <c r="ABL30" i="4"/>
  <c r="ABK30" i="4"/>
  <c r="ABJ30" i="4"/>
  <c r="ABI30" i="4"/>
  <c r="ABH30" i="4"/>
  <c r="ABG30" i="4"/>
  <c r="ABF30" i="4"/>
  <c r="ABE30" i="4"/>
  <c r="ABD30" i="4"/>
  <c r="ABC30" i="4"/>
  <c r="ABB30" i="4"/>
  <c r="ABA30" i="4"/>
  <c r="AAZ30" i="4"/>
  <c r="AAY30" i="4"/>
  <c r="AAX30" i="4"/>
  <c r="AAW30" i="4"/>
  <c r="AAV30" i="4"/>
  <c r="AAU30" i="4"/>
  <c r="AAT30" i="4"/>
  <c r="AAS30" i="4"/>
  <c r="AAR30" i="4"/>
  <c r="AAQ30" i="4"/>
  <c r="AAP30" i="4"/>
  <c r="AAO30" i="4"/>
  <c r="AAN30" i="4"/>
  <c r="AAM30" i="4"/>
  <c r="AAL30" i="4"/>
  <c r="AAK30" i="4"/>
  <c r="AAJ30" i="4"/>
  <c r="AAI30" i="4"/>
  <c r="AAH30" i="4"/>
  <c r="AAG30" i="4"/>
  <c r="AAF30" i="4"/>
  <c r="AAE30" i="4"/>
  <c r="AAD30" i="4"/>
  <c r="AAC30" i="4"/>
  <c r="AAB30" i="4"/>
  <c r="AAA30" i="4"/>
  <c r="ZZ30" i="4"/>
  <c r="ZY30" i="4"/>
  <c r="ZX30" i="4"/>
  <c r="ZW30" i="4"/>
  <c r="ZV30" i="4"/>
  <c r="ZU30" i="4"/>
  <c r="ZT30" i="4"/>
  <c r="ZS30" i="4"/>
  <c r="ZR30" i="4"/>
  <c r="ZQ30" i="4"/>
  <c r="ZP30" i="4"/>
  <c r="ZO30" i="4"/>
  <c r="ACU94" i="4"/>
  <c r="ACT94" i="4"/>
  <c r="ACS94" i="4"/>
  <c r="ACR94" i="4"/>
  <c r="ACQ94" i="4"/>
  <c r="ACP94" i="4"/>
  <c r="ACO94" i="4"/>
  <c r="ACN94" i="4"/>
  <c r="ACM94" i="4"/>
  <c r="ACL94" i="4"/>
  <c r="ACK94" i="4"/>
  <c r="ACJ94" i="4"/>
  <c r="ACI94" i="4"/>
  <c r="ACH94" i="4"/>
  <c r="ACG94" i="4"/>
  <c r="ACF94" i="4"/>
  <c r="ACE94" i="4"/>
  <c r="ACD94" i="4"/>
  <c r="ACC94" i="4"/>
  <c r="ACB94" i="4"/>
  <c r="ACA94" i="4"/>
  <c r="ABZ94" i="4"/>
  <c r="ABY94" i="4"/>
  <c r="ABX94" i="4"/>
  <c r="ABW94" i="4"/>
  <c r="ABV94" i="4"/>
  <c r="ABU94" i="4"/>
  <c r="ABT94" i="4"/>
  <c r="ABS94" i="4"/>
  <c r="ABR94" i="4"/>
  <c r="ABQ94" i="4"/>
  <c r="ABP94" i="4"/>
  <c r="ABO94" i="4"/>
  <c r="ABN94" i="4"/>
  <c r="ABM94" i="4"/>
  <c r="ABL94" i="4"/>
  <c r="ABK94" i="4"/>
  <c r="ABJ94" i="4"/>
  <c r="ABI94" i="4"/>
  <c r="ABH94" i="4"/>
  <c r="ABG94" i="4"/>
  <c r="ABF94" i="4"/>
  <c r="ABE94" i="4"/>
  <c r="ABD94" i="4"/>
  <c r="ABC94" i="4"/>
  <c r="ABB94" i="4"/>
  <c r="ABA94" i="4"/>
  <c r="AAZ94" i="4"/>
  <c r="AAY94" i="4"/>
  <c r="AAX94" i="4"/>
  <c r="AAW94" i="4"/>
  <c r="AAV94" i="4"/>
  <c r="AAU94" i="4"/>
  <c r="AAT94" i="4"/>
  <c r="AAS94" i="4"/>
  <c r="AAR94" i="4"/>
  <c r="AAQ94" i="4"/>
  <c r="AAP94" i="4"/>
  <c r="AAO94" i="4"/>
  <c r="AAN94" i="4"/>
  <c r="AAM94" i="4"/>
  <c r="AAL94" i="4"/>
  <c r="AAK94" i="4"/>
  <c r="AAJ94" i="4"/>
  <c r="AAI94" i="4"/>
  <c r="AAH94" i="4"/>
  <c r="AAG94" i="4"/>
  <c r="AAF94" i="4"/>
  <c r="AAE94" i="4"/>
  <c r="AAD94" i="4"/>
  <c r="AAC94" i="4"/>
  <c r="AAB94" i="4"/>
  <c r="AAA94" i="4"/>
  <c r="ZZ94" i="4"/>
  <c r="ZY94" i="4"/>
  <c r="ZX94" i="4"/>
  <c r="ZW94" i="4"/>
  <c r="ZV94" i="4"/>
  <c r="ZU94" i="4"/>
  <c r="ZT94" i="4"/>
  <c r="ZS94" i="4"/>
  <c r="ZR94" i="4"/>
  <c r="ZQ94" i="4"/>
  <c r="ZP94" i="4"/>
  <c r="ZO94" i="4"/>
  <c r="ACU121" i="4"/>
  <c r="ACT121" i="4"/>
  <c r="ACS121" i="4"/>
  <c r="ACR121" i="4"/>
  <c r="ACQ121" i="4"/>
  <c r="ACP121" i="4"/>
  <c r="ACO121" i="4"/>
  <c r="ACN121" i="4"/>
  <c r="ACM121" i="4"/>
  <c r="ACL121" i="4"/>
  <c r="ACK121" i="4"/>
  <c r="ACJ121" i="4"/>
  <c r="ACI121" i="4"/>
  <c r="ACH121" i="4"/>
  <c r="ACG121" i="4"/>
  <c r="ACF121" i="4"/>
  <c r="ACE121" i="4"/>
  <c r="ACD121" i="4"/>
  <c r="ACC121" i="4"/>
  <c r="ACB121" i="4"/>
  <c r="ACA121" i="4"/>
  <c r="ABZ121" i="4"/>
  <c r="ABY121" i="4"/>
  <c r="ABX121" i="4"/>
  <c r="ABW121" i="4"/>
  <c r="ABV121" i="4"/>
  <c r="ABU121" i="4"/>
  <c r="ABT121" i="4"/>
  <c r="ABS121" i="4"/>
  <c r="ABR121" i="4"/>
  <c r="ABQ121" i="4"/>
  <c r="ABP121" i="4"/>
  <c r="ABO121" i="4"/>
  <c r="ABN121" i="4"/>
  <c r="ABM121" i="4"/>
  <c r="ABL121" i="4"/>
  <c r="ABK121" i="4"/>
  <c r="ABJ121" i="4"/>
  <c r="ABI121" i="4"/>
  <c r="ABH121" i="4"/>
  <c r="ABG121" i="4"/>
  <c r="ABF121" i="4"/>
  <c r="ABE121" i="4"/>
  <c r="ABD121" i="4"/>
  <c r="ABC121" i="4"/>
  <c r="ABB121" i="4"/>
  <c r="ABA121" i="4"/>
  <c r="AAZ121" i="4"/>
  <c r="AAY121" i="4"/>
  <c r="AAX121" i="4"/>
  <c r="AAW121" i="4"/>
  <c r="AAV121" i="4"/>
  <c r="AAU121" i="4"/>
  <c r="AAT121" i="4"/>
  <c r="AAS121" i="4"/>
  <c r="AAR121" i="4"/>
  <c r="AAQ121" i="4"/>
  <c r="AAP121" i="4"/>
  <c r="AAO121" i="4"/>
  <c r="AAN121" i="4"/>
  <c r="AAM121" i="4"/>
  <c r="AAL121" i="4"/>
  <c r="AAK121" i="4"/>
  <c r="AAJ121" i="4"/>
  <c r="AAI121" i="4"/>
  <c r="AAH121" i="4"/>
  <c r="AAG121" i="4"/>
  <c r="AAF121" i="4"/>
  <c r="AAE121" i="4"/>
  <c r="AAD121" i="4"/>
  <c r="AAC121" i="4"/>
  <c r="AAB121" i="4"/>
  <c r="AAA121" i="4"/>
  <c r="ZZ121" i="4"/>
  <c r="ZY121" i="4"/>
  <c r="ZX121" i="4"/>
  <c r="ZW121" i="4"/>
  <c r="ZV121" i="4"/>
  <c r="ZU121" i="4"/>
  <c r="ZT121" i="4"/>
  <c r="ZS121" i="4"/>
  <c r="ZR121" i="4"/>
  <c r="ZQ121" i="4"/>
  <c r="ZP121" i="4"/>
  <c r="ZO121" i="4"/>
  <c r="ACU142" i="4"/>
  <c r="ACT142" i="4"/>
  <c r="ACS142" i="4"/>
  <c r="ACR142" i="4"/>
  <c r="ACQ142" i="4"/>
  <c r="ACP142" i="4"/>
  <c r="ACO142" i="4"/>
  <c r="ACN142" i="4"/>
  <c r="ACM142" i="4"/>
  <c r="ACL142" i="4"/>
  <c r="ACK142" i="4"/>
  <c r="ACJ142" i="4"/>
  <c r="ACI142" i="4"/>
  <c r="ACH142" i="4"/>
  <c r="ACG142" i="4"/>
  <c r="ACF142" i="4"/>
  <c r="ACE142" i="4"/>
  <c r="ACD142" i="4"/>
  <c r="ACC142" i="4"/>
  <c r="ACB142" i="4"/>
  <c r="ACA142" i="4"/>
  <c r="ABZ142" i="4"/>
  <c r="ABY142" i="4"/>
  <c r="ABX142" i="4"/>
  <c r="ABW142" i="4"/>
  <c r="ABV142" i="4"/>
  <c r="ABU142" i="4"/>
  <c r="ABT142" i="4"/>
  <c r="ABS142" i="4"/>
  <c r="ABR142" i="4"/>
  <c r="ABQ142" i="4"/>
  <c r="ABP142" i="4"/>
  <c r="ABO142" i="4"/>
  <c r="ABN142" i="4"/>
  <c r="ABM142" i="4"/>
  <c r="ABL142" i="4"/>
  <c r="ABK142" i="4"/>
  <c r="ABJ142" i="4"/>
  <c r="ABI142" i="4"/>
  <c r="ABH142" i="4"/>
  <c r="ABG142" i="4"/>
  <c r="ABF142" i="4"/>
  <c r="ABE142" i="4"/>
  <c r="ABD142" i="4"/>
  <c r="ABC142" i="4"/>
  <c r="ABB142" i="4"/>
  <c r="ABA142" i="4"/>
  <c r="AAZ142" i="4"/>
  <c r="AAY142" i="4"/>
  <c r="AAX142" i="4"/>
  <c r="AAW142" i="4"/>
  <c r="AAV142" i="4"/>
  <c r="AAU142" i="4"/>
  <c r="AAT142" i="4"/>
  <c r="AAS142" i="4"/>
  <c r="AAR142" i="4"/>
  <c r="AAQ142" i="4"/>
  <c r="AAP142" i="4"/>
  <c r="AAO142" i="4"/>
  <c r="AAN142" i="4"/>
  <c r="AAM142" i="4"/>
  <c r="AAL142" i="4"/>
  <c r="AAK142" i="4"/>
  <c r="AAJ142" i="4"/>
  <c r="AAI142" i="4"/>
  <c r="AAH142" i="4"/>
  <c r="AAG142" i="4"/>
  <c r="AAF142" i="4"/>
  <c r="AAE142" i="4"/>
  <c r="AAD142" i="4"/>
  <c r="AAC142" i="4"/>
  <c r="AAB142" i="4"/>
  <c r="AAA142" i="4"/>
  <c r="ZZ142" i="4"/>
  <c r="ZY142" i="4"/>
  <c r="ZX142" i="4"/>
  <c r="ZW142" i="4"/>
  <c r="ZV142" i="4"/>
  <c r="ZU142" i="4"/>
  <c r="ZT142" i="4"/>
  <c r="ZS142" i="4"/>
  <c r="ZR142" i="4"/>
  <c r="ZQ142" i="4"/>
  <c r="ZP142" i="4"/>
  <c r="ZO142" i="4"/>
  <c r="ACU145" i="4"/>
  <c r="ACT145" i="4"/>
  <c r="ACS145" i="4"/>
  <c r="ACR145" i="4"/>
  <c r="ACQ145" i="4"/>
  <c r="ACP145" i="4"/>
  <c r="ACO145" i="4"/>
  <c r="ACN145" i="4"/>
  <c r="ACM145" i="4"/>
  <c r="ACL145" i="4"/>
  <c r="ACK145" i="4"/>
  <c r="ACJ145" i="4"/>
  <c r="ACI145" i="4"/>
  <c r="ACH145" i="4"/>
  <c r="ACG145" i="4"/>
  <c r="ACF145" i="4"/>
  <c r="ACE145" i="4"/>
  <c r="ACD145" i="4"/>
  <c r="ACC145" i="4"/>
  <c r="ACB145" i="4"/>
  <c r="ACA145" i="4"/>
  <c r="ABZ145" i="4"/>
  <c r="ABY145" i="4"/>
  <c r="ABX145" i="4"/>
  <c r="ABW145" i="4"/>
  <c r="ABV145" i="4"/>
  <c r="ABU145" i="4"/>
  <c r="ABT145" i="4"/>
  <c r="ABS145" i="4"/>
  <c r="ABR145" i="4"/>
  <c r="ABQ145" i="4"/>
  <c r="ABP145" i="4"/>
  <c r="ABO145" i="4"/>
  <c r="ABN145" i="4"/>
  <c r="ABM145" i="4"/>
  <c r="ABL145" i="4"/>
  <c r="ABK145" i="4"/>
  <c r="ABJ145" i="4"/>
  <c r="ABI145" i="4"/>
  <c r="ABH145" i="4"/>
  <c r="ABG145" i="4"/>
  <c r="ABF145" i="4"/>
  <c r="ABE145" i="4"/>
  <c r="ABD145" i="4"/>
  <c r="ABC145" i="4"/>
  <c r="ABB145" i="4"/>
  <c r="ABA145" i="4"/>
  <c r="AAZ145" i="4"/>
  <c r="AAY145" i="4"/>
  <c r="AAX145" i="4"/>
  <c r="AAW145" i="4"/>
  <c r="AAV145" i="4"/>
  <c r="AAU145" i="4"/>
  <c r="AAT145" i="4"/>
  <c r="AAS145" i="4"/>
  <c r="AAR145" i="4"/>
  <c r="AAQ145" i="4"/>
  <c r="AAP145" i="4"/>
  <c r="AAO145" i="4"/>
  <c r="AAN145" i="4"/>
  <c r="AAM145" i="4"/>
  <c r="AAL145" i="4"/>
  <c r="AAK145" i="4"/>
  <c r="AAJ145" i="4"/>
  <c r="AAI145" i="4"/>
  <c r="AAH145" i="4"/>
  <c r="AAG145" i="4"/>
  <c r="AAF145" i="4"/>
  <c r="AAE145" i="4"/>
  <c r="AAD145" i="4"/>
  <c r="AAC145" i="4"/>
  <c r="AAB145" i="4"/>
  <c r="AAA145" i="4"/>
  <c r="ZZ145" i="4"/>
  <c r="ZY145" i="4"/>
  <c r="ZX145" i="4"/>
  <c r="ZW145" i="4"/>
  <c r="ZV145" i="4"/>
  <c r="ZU145" i="4"/>
  <c r="ZT145" i="4"/>
  <c r="ZS145" i="4"/>
  <c r="ZR145" i="4"/>
  <c r="ZQ145" i="4"/>
  <c r="ZP145" i="4"/>
  <c r="ZO145" i="4"/>
  <c r="ACU21" i="4"/>
  <c r="ACT21" i="4"/>
  <c r="ACS21" i="4"/>
  <c r="ACR21" i="4"/>
  <c r="ACQ21" i="4"/>
  <c r="ACP21" i="4"/>
  <c r="ACO21" i="4"/>
  <c r="ACN21" i="4"/>
  <c r="ACM21" i="4"/>
  <c r="ACL21" i="4"/>
  <c r="ACK21" i="4"/>
  <c r="ACJ21" i="4"/>
  <c r="ACI21" i="4"/>
  <c r="ACH21" i="4"/>
  <c r="ACG21" i="4"/>
  <c r="ACF21" i="4"/>
  <c r="ACE21" i="4"/>
  <c r="ACD21" i="4"/>
  <c r="ACC21" i="4"/>
  <c r="ACB21" i="4"/>
  <c r="ACA21" i="4"/>
  <c r="ABZ21" i="4"/>
  <c r="ABY21" i="4"/>
  <c r="ABX21" i="4"/>
  <c r="ABW21" i="4"/>
  <c r="ABV21" i="4"/>
  <c r="ABU21" i="4"/>
  <c r="ABT21" i="4"/>
  <c r="ABS21" i="4"/>
  <c r="ABR21" i="4"/>
  <c r="ABQ21" i="4"/>
  <c r="ABP21" i="4"/>
  <c r="ABO21" i="4"/>
  <c r="ABN21" i="4"/>
  <c r="ABM21" i="4"/>
  <c r="ABL21" i="4"/>
  <c r="ABK21" i="4"/>
  <c r="ABJ21" i="4"/>
  <c r="ABI21" i="4"/>
  <c r="ABH21" i="4"/>
  <c r="ABG21" i="4"/>
  <c r="ABF21" i="4"/>
  <c r="ABE21" i="4"/>
  <c r="ABD21" i="4"/>
  <c r="ABC21" i="4"/>
  <c r="ABB21" i="4"/>
  <c r="ABA21" i="4"/>
  <c r="AAZ21" i="4"/>
  <c r="AAY21" i="4"/>
  <c r="AAX21" i="4"/>
  <c r="AAW21" i="4"/>
  <c r="AAV21" i="4"/>
  <c r="AAU21" i="4"/>
  <c r="AAT21" i="4"/>
  <c r="AAS21" i="4"/>
  <c r="AAR21" i="4"/>
  <c r="AAQ21" i="4"/>
  <c r="AAP21" i="4"/>
  <c r="AAO21" i="4"/>
  <c r="AAN21" i="4"/>
  <c r="AAM21" i="4"/>
  <c r="AAL21" i="4"/>
  <c r="AAK21" i="4"/>
  <c r="AAJ21" i="4"/>
  <c r="AAI21" i="4"/>
  <c r="AAH21" i="4"/>
  <c r="AAG21" i="4"/>
  <c r="AAF21" i="4"/>
  <c r="AAE21" i="4"/>
  <c r="AAD21" i="4"/>
  <c r="AAC21" i="4"/>
  <c r="AAB21" i="4"/>
  <c r="AAA21" i="4"/>
  <c r="ZZ21" i="4"/>
  <c r="ZY21" i="4"/>
  <c r="ZX21" i="4"/>
  <c r="ZW21" i="4"/>
  <c r="ZV21" i="4"/>
  <c r="ZU21" i="4"/>
  <c r="ZT21" i="4"/>
  <c r="ZS21" i="4"/>
  <c r="ZR21" i="4"/>
  <c r="ZQ21" i="4"/>
  <c r="ZP21" i="4"/>
  <c r="ZO21" i="4"/>
  <c r="ACU47" i="4"/>
  <c r="ACT47" i="4"/>
  <c r="ACS47" i="4"/>
  <c r="ACR47" i="4"/>
  <c r="ACQ47" i="4"/>
  <c r="ACP47" i="4"/>
  <c r="ACO47" i="4"/>
  <c r="ACN47" i="4"/>
  <c r="ACM47" i="4"/>
  <c r="ACL47" i="4"/>
  <c r="ACK47" i="4"/>
  <c r="ACJ47" i="4"/>
  <c r="ACI47" i="4"/>
  <c r="ACH47" i="4"/>
  <c r="ACG47" i="4"/>
  <c r="ACF47" i="4"/>
  <c r="ACE47" i="4"/>
  <c r="ACD47" i="4"/>
  <c r="ACC47" i="4"/>
  <c r="ACB47" i="4"/>
  <c r="ACA47" i="4"/>
  <c r="ABZ47" i="4"/>
  <c r="ABY47" i="4"/>
  <c r="ABX47" i="4"/>
  <c r="ABW47" i="4"/>
  <c r="ABV47" i="4"/>
  <c r="ABU47" i="4"/>
  <c r="ABT47" i="4"/>
  <c r="ABS47" i="4"/>
  <c r="ABR47" i="4"/>
  <c r="ABQ47" i="4"/>
  <c r="ABP47" i="4"/>
  <c r="ABO47" i="4"/>
  <c r="ABN47" i="4"/>
  <c r="ABM47" i="4"/>
  <c r="ABL47" i="4"/>
  <c r="ABK47" i="4"/>
  <c r="ABJ47" i="4"/>
  <c r="ABI47" i="4"/>
  <c r="ABH47" i="4"/>
  <c r="ABG47" i="4"/>
  <c r="ABF47" i="4"/>
  <c r="ABE47" i="4"/>
  <c r="ABD47" i="4"/>
  <c r="ABC47" i="4"/>
  <c r="ABB47" i="4"/>
  <c r="ABA47" i="4"/>
  <c r="AAZ47" i="4"/>
  <c r="AAY47" i="4"/>
  <c r="AAX47" i="4"/>
  <c r="AAW47" i="4"/>
  <c r="AAV47" i="4"/>
  <c r="AAU47" i="4"/>
  <c r="AAT47" i="4"/>
  <c r="AAS47" i="4"/>
  <c r="AAR47" i="4"/>
  <c r="AAQ47" i="4"/>
  <c r="AAP47" i="4"/>
  <c r="AAO47" i="4"/>
  <c r="AAN47" i="4"/>
  <c r="AAM47" i="4"/>
  <c r="AAL47" i="4"/>
  <c r="AAK47" i="4"/>
  <c r="AAJ47" i="4"/>
  <c r="AAI47" i="4"/>
  <c r="AAH47" i="4"/>
  <c r="AAG47" i="4"/>
  <c r="AAF47" i="4"/>
  <c r="AAE47" i="4"/>
  <c r="AAD47" i="4"/>
  <c r="AAC47" i="4"/>
  <c r="AAB47" i="4"/>
  <c r="AAA47" i="4"/>
  <c r="ZZ47" i="4"/>
  <c r="ZY47" i="4"/>
  <c r="ZX47" i="4"/>
  <c r="ZW47" i="4"/>
  <c r="ZV47" i="4"/>
  <c r="ZU47" i="4"/>
  <c r="ZT47" i="4"/>
  <c r="ZS47" i="4"/>
  <c r="ZR47" i="4"/>
  <c r="ZQ47" i="4"/>
  <c r="ZP47" i="4"/>
  <c r="ZO47" i="4"/>
  <c r="ACU90" i="4"/>
  <c r="ACT90" i="4"/>
  <c r="ACS90" i="4"/>
  <c r="ACR90" i="4"/>
  <c r="ACQ90" i="4"/>
  <c r="ACP90" i="4"/>
  <c r="ACO90" i="4"/>
  <c r="ACN90" i="4"/>
  <c r="ACM90" i="4"/>
  <c r="ACL90" i="4"/>
  <c r="ACK90" i="4"/>
  <c r="ACJ90" i="4"/>
  <c r="ACI90" i="4"/>
  <c r="ACH90" i="4"/>
  <c r="ACG90" i="4"/>
  <c r="ACF90" i="4"/>
  <c r="ACE90" i="4"/>
  <c r="ACD90" i="4"/>
  <c r="ACC90" i="4"/>
  <c r="ACB90" i="4"/>
  <c r="ACA90" i="4"/>
  <c r="ABZ90" i="4"/>
  <c r="ABY90" i="4"/>
  <c r="ABX90" i="4"/>
  <c r="ABW90" i="4"/>
  <c r="ABV90" i="4"/>
  <c r="ABU90" i="4"/>
  <c r="ABT90" i="4"/>
  <c r="ABS90" i="4"/>
  <c r="ABR90" i="4"/>
  <c r="ABQ90" i="4"/>
  <c r="ABP90" i="4"/>
  <c r="ABO90" i="4"/>
  <c r="ABN90" i="4"/>
  <c r="ABM90" i="4"/>
  <c r="ABL90" i="4"/>
  <c r="ABK90" i="4"/>
  <c r="ABJ90" i="4"/>
  <c r="ABI90" i="4"/>
  <c r="ABH90" i="4"/>
  <c r="ABG90" i="4"/>
  <c r="ABF90" i="4"/>
  <c r="ABE90" i="4"/>
  <c r="ABD90" i="4"/>
  <c r="ABC90" i="4"/>
  <c r="ABB90" i="4"/>
  <c r="ABA90" i="4"/>
  <c r="AAZ90" i="4"/>
  <c r="AAY90" i="4"/>
  <c r="AAX90" i="4"/>
  <c r="AAW90" i="4"/>
  <c r="AAV90" i="4"/>
  <c r="AAU90" i="4"/>
  <c r="AAT90" i="4"/>
  <c r="AAS90" i="4"/>
  <c r="AAR90" i="4"/>
  <c r="AAQ90" i="4"/>
  <c r="AAP90" i="4"/>
  <c r="AAO90" i="4"/>
  <c r="AAN90" i="4"/>
  <c r="AAM90" i="4"/>
  <c r="AAL90" i="4"/>
  <c r="AAK90" i="4"/>
  <c r="AAJ90" i="4"/>
  <c r="AAI90" i="4"/>
  <c r="AAH90" i="4"/>
  <c r="AAG90" i="4"/>
  <c r="AAF90" i="4"/>
  <c r="AAE90" i="4"/>
  <c r="AAD90" i="4"/>
  <c r="AAC90" i="4"/>
  <c r="AAB90" i="4"/>
  <c r="AAA90" i="4"/>
  <c r="ZZ90" i="4"/>
  <c r="ZY90" i="4"/>
  <c r="ZX90" i="4"/>
  <c r="ZW90" i="4"/>
  <c r="ZV90" i="4"/>
  <c r="ZU90" i="4"/>
  <c r="ZT90" i="4"/>
  <c r="ZS90" i="4"/>
  <c r="ZR90" i="4"/>
  <c r="ZQ90" i="4"/>
  <c r="ZP90" i="4"/>
  <c r="ZO90" i="4"/>
  <c r="ACU115" i="4"/>
  <c r="ACT115" i="4"/>
  <c r="ACS115" i="4"/>
  <c r="ACR115" i="4"/>
  <c r="ACQ115" i="4"/>
  <c r="ACP115" i="4"/>
  <c r="ACO115" i="4"/>
  <c r="ACN115" i="4"/>
  <c r="ACM115" i="4"/>
  <c r="ACL115" i="4"/>
  <c r="ACK115" i="4"/>
  <c r="ACJ115" i="4"/>
  <c r="ACI115" i="4"/>
  <c r="ACH115" i="4"/>
  <c r="ACG115" i="4"/>
  <c r="ACF115" i="4"/>
  <c r="ACE115" i="4"/>
  <c r="ACD115" i="4"/>
  <c r="ACC115" i="4"/>
  <c r="ACB115" i="4"/>
  <c r="ACA115" i="4"/>
  <c r="ABZ115" i="4"/>
  <c r="ABY115" i="4"/>
  <c r="ABX115" i="4"/>
  <c r="ABW115" i="4"/>
  <c r="ABV115" i="4"/>
  <c r="ABU115" i="4"/>
  <c r="ABT115" i="4"/>
  <c r="ABS115" i="4"/>
  <c r="ABR115" i="4"/>
  <c r="ABQ115" i="4"/>
  <c r="ABP115" i="4"/>
  <c r="ABO115" i="4"/>
  <c r="ABN115" i="4"/>
  <c r="ABM115" i="4"/>
  <c r="ABL115" i="4"/>
  <c r="ABK115" i="4"/>
  <c r="ABJ115" i="4"/>
  <c r="ABI115" i="4"/>
  <c r="ABH115" i="4"/>
  <c r="ABG115" i="4"/>
  <c r="ABF115" i="4"/>
  <c r="ABE115" i="4"/>
  <c r="ABD115" i="4"/>
  <c r="ABC115" i="4"/>
  <c r="ABB115" i="4"/>
  <c r="ABA115" i="4"/>
  <c r="AAZ115" i="4"/>
  <c r="AAY115" i="4"/>
  <c r="AAX115" i="4"/>
  <c r="AAW115" i="4"/>
  <c r="AAV115" i="4"/>
  <c r="AAU115" i="4"/>
  <c r="AAT115" i="4"/>
  <c r="AAS115" i="4"/>
  <c r="AAR115" i="4"/>
  <c r="AAQ115" i="4"/>
  <c r="AAP115" i="4"/>
  <c r="AAO115" i="4"/>
  <c r="AAN115" i="4"/>
  <c r="AAM115" i="4"/>
  <c r="AAL115" i="4"/>
  <c r="AAK115" i="4"/>
  <c r="AAJ115" i="4"/>
  <c r="AAI115" i="4"/>
  <c r="AAH115" i="4"/>
  <c r="AAG115" i="4"/>
  <c r="AAF115" i="4"/>
  <c r="AAE115" i="4"/>
  <c r="AAD115" i="4"/>
  <c r="AAC115" i="4"/>
  <c r="AAB115" i="4"/>
  <c r="AAA115" i="4"/>
  <c r="ZZ115" i="4"/>
  <c r="ZY115" i="4"/>
  <c r="ZX115" i="4"/>
  <c r="ZW115" i="4"/>
  <c r="ZV115" i="4"/>
  <c r="ZU115" i="4"/>
  <c r="ZT115" i="4"/>
  <c r="ZS115" i="4"/>
  <c r="ZR115" i="4"/>
  <c r="ZQ115" i="4"/>
  <c r="ZP115" i="4"/>
  <c r="ZO115" i="4"/>
  <c r="ACU140" i="4"/>
  <c r="ACT140" i="4"/>
  <c r="ACS140" i="4"/>
  <c r="ACR140" i="4"/>
  <c r="ACQ140" i="4"/>
  <c r="ACP140" i="4"/>
  <c r="ACO140" i="4"/>
  <c r="ACN140" i="4"/>
  <c r="ACM140" i="4"/>
  <c r="ACL140" i="4"/>
  <c r="ACK140" i="4"/>
  <c r="ACJ140" i="4"/>
  <c r="ACI140" i="4"/>
  <c r="ACH140" i="4"/>
  <c r="ACG140" i="4"/>
  <c r="ACF140" i="4"/>
  <c r="ACE140" i="4"/>
  <c r="ACD140" i="4"/>
  <c r="ACC140" i="4"/>
  <c r="ACB140" i="4"/>
  <c r="ACA140" i="4"/>
  <c r="ABZ140" i="4"/>
  <c r="ABY140" i="4"/>
  <c r="ABX140" i="4"/>
  <c r="ABW140" i="4"/>
  <c r="ABV140" i="4"/>
  <c r="ABU140" i="4"/>
  <c r="ABT140" i="4"/>
  <c r="ABS140" i="4"/>
  <c r="ABR140" i="4"/>
  <c r="ABQ140" i="4"/>
  <c r="ABP140" i="4"/>
  <c r="ABO140" i="4"/>
  <c r="ABN140" i="4"/>
  <c r="ABM140" i="4"/>
  <c r="ABL140" i="4"/>
  <c r="ABK140" i="4"/>
  <c r="ABJ140" i="4"/>
  <c r="ABI140" i="4"/>
  <c r="ABH140" i="4"/>
  <c r="ABG140" i="4"/>
  <c r="ABF140" i="4"/>
  <c r="ABE140" i="4"/>
  <c r="ABD140" i="4"/>
  <c r="ABC140" i="4"/>
  <c r="ABB140" i="4"/>
  <c r="ABA140" i="4"/>
  <c r="AAZ140" i="4"/>
  <c r="AAY140" i="4"/>
  <c r="AAX140" i="4"/>
  <c r="AAW140" i="4"/>
  <c r="AAV140" i="4"/>
  <c r="AAU140" i="4"/>
  <c r="AAT140" i="4"/>
  <c r="AAS140" i="4"/>
  <c r="AAR140" i="4"/>
  <c r="AAQ140" i="4"/>
  <c r="AAP140" i="4"/>
  <c r="AAO140" i="4"/>
  <c r="AAN140" i="4"/>
  <c r="AAM140" i="4"/>
  <c r="AAL140" i="4"/>
  <c r="AAK140" i="4"/>
  <c r="AAJ140" i="4"/>
  <c r="AAI140" i="4"/>
  <c r="AAH140" i="4"/>
  <c r="AAG140" i="4"/>
  <c r="AAF140" i="4"/>
  <c r="AAE140" i="4"/>
  <c r="AAD140" i="4"/>
  <c r="AAC140" i="4"/>
  <c r="AAB140" i="4"/>
  <c r="AAA140" i="4"/>
  <c r="ZZ140" i="4"/>
  <c r="ZY140" i="4"/>
  <c r="ZX140" i="4"/>
  <c r="ZW140" i="4"/>
  <c r="ZV140" i="4"/>
  <c r="ZU140" i="4"/>
  <c r="ZT140" i="4"/>
  <c r="ZS140" i="4"/>
  <c r="ZR140" i="4"/>
  <c r="ZQ140" i="4"/>
  <c r="ZP140" i="4"/>
  <c r="ZO140" i="4"/>
  <c r="ACU119" i="4"/>
  <c r="ACT119" i="4"/>
  <c r="ACS119" i="4"/>
  <c r="ACR119" i="4"/>
  <c r="ACQ119" i="4"/>
  <c r="ACP119" i="4"/>
  <c r="ACO119" i="4"/>
  <c r="ACN119" i="4"/>
  <c r="ACM119" i="4"/>
  <c r="ACL119" i="4"/>
  <c r="ACK119" i="4"/>
  <c r="ACJ119" i="4"/>
  <c r="ACI119" i="4"/>
  <c r="ACH119" i="4"/>
  <c r="ACG119" i="4"/>
  <c r="ACF119" i="4"/>
  <c r="ACE119" i="4"/>
  <c r="ACD119" i="4"/>
  <c r="ACC119" i="4"/>
  <c r="ACB119" i="4"/>
  <c r="ACA119" i="4"/>
  <c r="ABZ119" i="4"/>
  <c r="ABY119" i="4"/>
  <c r="ABX119" i="4"/>
  <c r="ABW119" i="4"/>
  <c r="ABV119" i="4"/>
  <c r="ABU119" i="4"/>
  <c r="ABT119" i="4"/>
  <c r="ABS119" i="4"/>
  <c r="ABR119" i="4"/>
  <c r="ABQ119" i="4"/>
  <c r="ABP119" i="4"/>
  <c r="ABO119" i="4"/>
  <c r="ABN119" i="4"/>
  <c r="ABM119" i="4"/>
  <c r="ABL119" i="4"/>
  <c r="ABK119" i="4"/>
  <c r="ABJ119" i="4"/>
  <c r="ABI119" i="4"/>
  <c r="ABH119" i="4"/>
  <c r="ABG119" i="4"/>
  <c r="ABF119" i="4"/>
  <c r="ABE119" i="4"/>
  <c r="ABD119" i="4"/>
  <c r="ABC119" i="4"/>
  <c r="ABB119" i="4"/>
  <c r="ABA119" i="4"/>
  <c r="AAZ119" i="4"/>
  <c r="AAY119" i="4"/>
  <c r="AAX119" i="4"/>
  <c r="AAW119" i="4"/>
  <c r="AAV119" i="4"/>
  <c r="AAU119" i="4"/>
  <c r="AAT119" i="4"/>
  <c r="AAS119" i="4"/>
  <c r="AAR119" i="4"/>
  <c r="AAQ119" i="4"/>
  <c r="AAP119" i="4"/>
  <c r="AAO119" i="4"/>
  <c r="AAN119" i="4"/>
  <c r="AAM119" i="4"/>
  <c r="AAL119" i="4"/>
  <c r="AAK119" i="4"/>
  <c r="AAJ119" i="4"/>
  <c r="AAI119" i="4"/>
  <c r="AAH119" i="4"/>
  <c r="AAG119" i="4"/>
  <c r="AAF119" i="4"/>
  <c r="AAE119" i="4"/>
  <c r="AAD119" i="4"/>
  <c r="AAC119" i="4"/>
  <c r="AAB119" i="4"/>
  <c r="AAA119" i="4"/>
  <c r="ZZ119" i="4"/>
  <c r="ZY119" i="4"/>
  <c r="ZX119" i="4"/>
  <c r="ZW119" i="4"/>
  <c r="ZV119" i="4"/>
  <c r="ZU119" i="4"/>
  <c r="ZT119" i="4"/>
  <c r="ZS119" i="4"/>
  <c r="ZR119" i="4"/>
  <c r="ZQ119" i="4"/>
  <c r="ZP119" i="4"/>
  <c r="ZO119" i="4"/>
  <c r="ACU59" i="4"/>
  <c r="ACT59" i="4"/>
  <c r="ACS59" i="4"/>
  <c r="ACR59" i="4"/>
  <c r="ACQ59" i="4"/>
  <c r="ACP59" i="4"/>
  <c r="ACO59" i="4"/>
  <c r="ACN59" i="4"/>
  <c r="ACM59" i="4"/>
  <c r="ACL59" i="4"/>
  <c r="ACK59" i="4"/>
  <c r="ACJ59" i="4"/>
  <c r="ACI59" i="4"/>
  <c r="ACH59" i="4"/>
  <c r="ACG59" i="4"/>
  <c r="ACF59" i="4"/>
  <c r="ACE59" i="4"/>
  <c r="ACD59" i="4"/>
  <c r="ACC59" i="4"/>
  <c r="ACB59" i="4"/>
  <c r="ACA59" i="4"/>
  <c r="ABZ59" i="4"/>
  <c r="ABY59" i="4"/>
  <c r="ABX59" i="4"/>
  <c r="ABW59" i="4"/>
  <c r="ABV59" i="4"/>
  <c r="ABU59" i="4"/>
  <c r="ABT59" i="4"/>
  <c r="ABS59" i="4"/>
  <c r="ABR59" i="4"/>
  <c r="ABQ59" i="4"/>
  <c r="ABP59" i="4"/>
  <c r="ABO59" i="4"/>
  <c r="ABN59" i="4"/>
  <c r="ABM59" i="4"/>
  <c r="ABL59" i="4"/>
  <c r="ABK59" i="4"/>
  <c r="ABJ59" i="4"/>
  <c r="ABI59" i="4"/>
  <c r="ABH59" i="4"/>
  <c r="ABG59" i="4"/>
  <c r="ABF59" i="4"/>
  <c r="ABE59" i="4"/>
  <c r="ABD59" i="4"/>
  <c r="ABC59" i="4"/>
  <c r="ABB59" i="4"/>
  <c r="ABA59" i="4"/>
  <c r="AAZ59" i="4"/>
  <c r="AAY59" i="4"/>
  <c r="AAX59" i="4"/>
  <c r="AAW59" i="4"/>
  <c r="AAV59" i="4"/>
  <c r="AAU59" i="4"/>
  <c r="AAT59" i="4"/>
  <c r="AAS59" i="4"/>
  <c r="AAR59" i="4"/>
  <c r="AAQ59" i="4"/>
  <c r="AAP59" i="4"/>
  <c r="AAO59" i="4"/>
  <c r="AAN59" i="4"/>
  <c r="AAM59" i="4"/>
  <c r="AAL59" i="4"/>
  <c r="AAK59" i="4"/>
  <c r="AAJ59" i="4"/>
  <c r="AAI59" i="4"/>
  <c r="AAH59" i="4"/>
  <c r="AAG59" i="4"/>
  <c r="AAF59" i="4"/>
  <c r="AAE59" i="4"/>
  <c r="AAD59" i="4"/>
  <c r="AAC59" i="4"/>
  <c r="AAB59" i="4"/>
  <c r="AAA59" i="4"/>
  <c r="ZZ59" i="4"/>
  <c r="ZY59" i="4"/>
  <c r="ZX59" i="4"/>
  <c r="ZW59" i="4"/>
  <c r="ZV59" i="4"/>
  <c r="ZU59" i="4"/>
  <c r="ZT59" i="4"/>
  <c r="ZS59" i="4"/>
  <c r="ZR59" i="4"/>
  <c r="ZQ59" i="4"/>
  <c r="ZP59" i="4"/>
  <c r="ZO59" i="4"/>
  <c r="ACU62" i="4"/>
  <c r="ACT62" i="4"/>
  <c r="ACS62" i="4"/>
  <c r="ACR62" i="4"/>
  <c r="ACQ62" i="4"/>
  <c r="ACP62" i="4"/>
  <c r="ACO62" i="4"/>
  <c r="ACN62" i="4"/>
  <c r="ACM62" i="4"/>
  <c r="ACL62" i="4"/>
  <c r="ACK62" i="4"/>
  <c r="ACJ62" i="4"/>
  <c r="ACI62" i="4"/>
  <c r="ACH62" i="4"/>
  <c r="ACG62" i="4"/>
  <c r="ACF62" i="4"/>
  <c r="ACE62" i="4"/>
  <c r="ACD62" i="4"/>
  <c r="ACC62" i="4"/>
  <c r="ACB62" i="4"/>
  <c r="ACA62" i="4"/>
  <c r="ABZ62" i="4"/>
  <c r="ABY62" i="4"/>
  <c r="ABX62" i="4"/>
  <c r="ABW62" i="4"/>
  <c r="ABV62" i="4"/>
  <c r="ABU62" i="4"/>
  <c r="ABT62" i="4"/>
  <c r="ABS62" i="4"/>
  <c r="ABR62" i="4"/>
  <c r="ABQ62" i="4"/>
  <c r="ABP62" i="4"/>
  <c r="ABO62" i="4"/>
  <c r="ABN62" i="4"/>
  <c r="ABM62" i="4"/>
  <c r="ABL62" i="4"/>
  <c r="ABK62" i="4"/>
  <c r="ABJ62" i="4"/>
  <c r="ABI62" i="4"/>
  <c r="ABH62" i="4"/>
  <c r="ABG62" i="4"/>
  <c r="ABF62" i="4"/>
  <c r="ABE62" i="4"/>
  <c r="ABD62" i="4"/>
  <c r="ABC62" i="4"/>
  <c r="ABB62" i="4"/>
  <c r="ABA62" i="4"/>
  <c r="AAZ62" i="4"/>
  <c r="AAY62" i="4"/>
  <c r="AAX62" i="4"/>
  <c r="AAW62" i="4"/>
  <c r="AAV62" i="4"/>
  <c r="AAU62" i="4"/>
  <c r="AAT62" i="4"/>
  <c r="AAS62" i="4"/>
  <c r="AAR62" i="4"/>
  <c r="AAQ62" i="4"/>
  <c r="AAP62" i="4"/>
  <c r="AAO62" i="4"/>
  <c r="AAN62" i="4"/>
  <c r="AAM62" i="4"/>
  <c r="AAL62" i="4"/>
  <c r="AAK62" i="4"/>
  <c r="AAJ62" i="4"/>
  <c r="AAI62" i="4"/>
  <c r="AAH62" i="4"/>
  <c r="AAG62" i="4"/>
  <c r="AAF62" i="4"/>
  <c r="AAE62" i="4"/>
  <c r="AAD62" i="4"/>
  <c r="AAC62" i="4"/>
  <c r="AAB62" i="4"/>
  <c r="AAA62" i="4"/>
  <c r="ZZ62" i="4"/>
  <c r="ZY62" i="4"/>
  <c r="ZX62" i="4"/>
  <c r="ZW62" i="4"/>
  <c r="ZV62" i="4"/>
  <c r="ZU62" i="4"/>
  <c r="ZT62" i="4"/>
  <c r="ZS62" i="4"/>
  <c r="ZR62" i="4"/>
  <c r="ZQ62" i="4"/>
  <c r="ZP62" i="4"/>
  <c r="ZO62" i="4"/>
  <c r="ACU22" i="4"/>
  <c r="ACT22" i="4"/>
  <c r="ACS22" i="4"/>
  <c r="ACR22" i="4"/>
  <c r="ACQ22" i="4"/>
  <c r="ACP22" i="4"/>
  <c r="ACO22" i="4"/>
  <c r="ACN22" i="4"/>
  <c r="ACM22" i="4"/>
  <c r="ACL22" i="4"/>
  <c r="ACK22" i="4"/>
  <c r="ACJ22" i="4"/>
  <c r="ACI22" i="4"/>
  <c r="ACH22" i="4"/>
  <c r="ACG22" i="4"/>
  <c r="ACF22" i="4"/>
  <c r="ACE22" i="4"/>
  <c r="ACD22" i="4"/>
  <c r="ACC22" i="4"/>
  <c r="ACB22" i="4"/>
  <c r="ACA22" i="4"/>
  <c r="ABZ22" i="4"/>
  <c r="ABY22" i="4"/>
  <c r="ABX22" i="4"/>
  <c r="ABW22" i="4"/>
  <c r="ABV22" i="4"/>
  <c r="ABU22" i="4"/>
  <c r="ABT22" i="4"/>
  <c r="ABS22" i="4"/>
  <c r="ABR22" i="4"/>
  <c r="ABQ22" i="4"/>
  <c r="ABP22" i="4"/>
  <c r="ABO22" i="4"/>
  <c r="ABN22" i="4"/>
  <c r="ABM22" i="4"/>
  <c r="ABL22" i="4"/>
  <c r="ABK22" i="4"/>
  <c r="ABJ22" i="4"/>
  <c r="ABI22" i="4"/>
  <c r="ABH22" i="4"/>
  <c r="ABG22" i="4"/>
  <c r="ABF22" i="4"/>
  <c r="ABE22" i="4"/>
  <c r="ABD22" i="4"/>
  <c r="ABC22" i="4"/>
  <c r="ABB22" i="4"/>
  <c r="ABA22" i="4"/>
  <c r="AAZ22" i="4"/>
  <c r="AAY22" i="4"/>
  <c r="AAX22" i="4"/>
  <c r="AAW22" i="4"/>
  <c r="AAV22" i="4"/>
  <c r="AAU22" i="4"/>
  <c r="AAT22" i="4"/>
  <c r="AAS22" i="4"/>
  <c r="AAR22" i="4"/>
  <c r="AAQ22" i="4"/>
  <c r="AAP22" i="4"/>
  <c r="AAO22" i="4"/>
  <c r="AAN22" i="4"/>
  <c r="AAM22" i="4"/>
  <c r="AAL22" i="4"/>
  <c r="AAK22" i="4"/>
  <c r="AAJ22" i="4"/>
  <c r="AAI22" i="4"/>
  <c r="AAH22" i="4"/>
  <c r="AAG22" i="4"/>
  <c r="AAF22" i="4"/>
  <c r="AAE22" i="4"/>
  <c r="AAD22" i="4"/>
  <c r="AAC22" i="4"/>
  <c r="AAB22" i="4"/>
  <c r="AAA22" i="4"/>
  <c r="ZZ22" i="4"/>
  <c r="ZY22" i="4"/>
  <c r="ZX22" i="4"/>
  <c r="ZW22" i="4"/>
  <c r="ZV22" i="4"/>
  <c r="ZU22" i="4"/>
  <c r="ZT22" i="4"/>
  <c r="ZS22" i="4"/>
  <c r="ZR22" i="4"/>
  <c r="ZQ22" i="4"/>
  <c r="ZP22" i="4"/>
  <c r="ZO22" i="4"/>
  <c r="ACU157" i="4"/>
  <c r="ACT157" i="4"/>
  <c r="ACS157" i="4"/>
  <c r="ACR157" i="4"/>
  <c r="ACQ157" i="4"/>
  <c r="ACP157" i="4"/>
  <c r="ACO157" i="4"/>
  <c r="ACN157" i="4"/>
  <c r="ACM157" i="4"/>
  <c r="ACL157" i="4"/>
  <c r="ACK157" i="4"/>
  <c r="ACJ157" i="4"/>
  <c r="ACI157" i="4"/>
  <c r="ACH157" i="4"/>
  <c r="ACG157" i="4"/>
  <c r="ACF157" i="4"/>
  <c r="ACE157" i="4"/>
  <c r="ACD157" i="4"/>
  <c r="ACC157" i="4"/>
  <c r="ACB157" i="4"/>
  <c r="ACA157" i="4"/>
  <c r="ABZ157" i="4"/>
  <c r="ABY157" i="4"/>
  <c r="ABX157" i="4"/>
  <c r="ABW157" i="4"/>
  <c r="ABV157" i="4"/>
  <c r="ABU157" i="4"/>
  <c r="ABT157" i="4"/>
  <c r="ABS157" i="4"/>
  <c r="ABR157" i="4"/>
  <c r="ABQ157" i="4"/>
  <c r="ABP157" i="4"/>
  <c r="ABO157" i="4"/>
  <c r="ABN157" i="4"/>
  <c r="ABM157" i="4"/>
  <c r="ABL157" i="4"/>
  <c r="ABK157" i="4"/>
  <c r="ABJ157" i="4"/>
  <c r="ABI157" i="4"/>
  <c r="ABH157" i="4"/>
  <c r="ABG157" i="4"/>
  <c r="ABF157" i="4"/>
  <c r="ABE157" i="4"/>
  <c r="ABD157" i="4"/>
  <c r="ABC157" i="4"/>
  <c r="ABB157" i="4"/>
  <c r="ABA157" i="4"/>
  <c r="AAZ157" i="4"/>
  <c r="AAY157" i="4"/>
  <c r="AAX157" i="4"/>
  <c r="AAW157" i="4"/>
  <c r="AAV157" i="4"/>
  <c r="AAU157" i="4"/>
  <c r="AAT157" i="4"/>
  <c r="AAS157" i="4"/>
  <c r="AAR157" i="4"/>
  <c r="AAQ157" i="4"/>
  <c r="AAP157" i="4"/>
  <c r="AAO157" i="4"/>
  <c r="AAN157" i="4"/>
  <c r="AAM157" i="4"/>
  <c r="AAL157" i="4"/>
  <c r="AAK157" i="4"/>
  <c r="AAJ157" i="4"/>
  <c r="AAI157" i="4"/>
  <c r="AAH157" i="4"/>
  <c r="AAG157" i="4"/>
  <c r="AAF157" i="4"/>
  <c r="AAE157" i="4"/>
  <c r="AAD157" i="4"/>
  <c r="AAC157" i="4"/>
  <c r="AAB157" i="4"/>
  <c r="AAA157" i="4"/>
  <c r="ZZ157" i="4"/>
  <c r="ZY157" i="4"/>
  <c r="ZX157" i="4"/>
  <c r="ZW157" i="4"/>
  <c r="ZV157" i="4"/>
  <c r="ZU157" i="4"/>
  <c r="ZT157" i="4"/>
  <c r="ZS157" i="4"/>
  <c r="ZR157" i="4"/>
  <c r="ZQ157" i="4"/>
  <c r="ZP157" i="4"/>
  <c r="ZO157" i="4"/>
  <c r="ACU72" i="4"/>
  <c r="ACT72" i="4"/>
  <c r="ACS72" i="4"/>
  <c r="ACR72" i="4"/>
  <c r="ACQ72" i="4"/>
  <c r="ACP72" i="4"/>
  <c r="ACO72" i="4"/>
  <c r="ACN72" i="4"/>
  <c r="ACM72" i="4"/>
  <c r="ACL72" i="4"/>
  <c r="ACK72" i="4"/>
  <c r="ACJ72" i="4"/>
  <c r="ACI72" i="4"/>
  <c r="ACH72" i="4"/>
  <c r="ACG72" i="4"/>
  <c r="ACF72" i="4"/>
  <c r="ACE72" i="4"/>
  <c r="ACD72" i="4"/>
  <c r="ACC72" i="4"/>
  <c r="ACB72" i="4"/>
  <c r="ACA72" i="4"/>
  <c r="ABZ72" i="4"/>
  <c r="ABY72" i="4"/>
  <c r="ABX72" i="4"/>
  <c r="ABW72" i="4"/>
  <c r="ABV72" i="4"/>
  <c r="ABU72" i="4"/>
  <c r="ABT72" i="4"/>
  <c r="ABS72" i="4"/>
  <c r="ABR72" i="4"/>
  <c r="ABQ72" i="4"/>
  <c r="ABP72" i="4"/>
  <c r="ABO72" i="4"/>
  <c r="ABN72" i="4"/>
  <c r="ABM72" i="4"/>
  <c r="ABL72" i="4"/>
  <c r="ABK72" i="4"/>
  <c r="ABJ72" i="4"/>
  <c r="ABI72" i="4"/>
  <c r="ABH72" i="4"/>
  <c r="ABG72" i="4"/>
  <c r="ABF72" i="4"/>
  <c r="ABE72" i="4"/>
  <c r="ABD72" i="4"/>
  <c r="ABC72" i="4"/>
  <c r="ABB72" i="4"/>
  <c r="ABA72" i="4"/>
  <c r="AAZ72" i="4"/>
  <c r="AAY72" i="4"/>
  <c r="AAX72" i="4"/>
  <c r="AAW72" i="4"/>
  <c r="AAV72" i="4"/>
  <c r="AAU72" i="4"/>
  <c r="AAT72" i="4"/>
  <c r="AAS72" i="4"/>
  <c r="AAR72" i="4"/>
  <c r="AAQ72" i="4"/>
  <c r="AAP72" i="4"/>
  <c r="AAO72" i="4"/>
  <c r="AAN72" i="4"/>
  <c r="AAM72" i="4"/>
  <c r="AAL72" i="4"/>
  <c r="AAK72" i="4"/>
  <c r="AAJ72" i="4"/>
  <c r="AAI72" i="4"/>
  <c r="AAH72" i="4"/>
  <c r="AAG72" i="4"/>
  <c r="AAF72" i="4"/>
  <c r="AAE72" i="4"/>
  <c r="AAD72" i="4"/>
  <c r="AAC72" i="4"/>
  <c r="AAB72" i="4"/>
  <c r="AAA72" i="4"/>
  <c r="ZZ72" i="4"/>
  <c r="ZY72" i="4"/>
  <c r="ZX72" i="4"/>
  <c r="ZW72" i="4"/>
  <c r="ZV72" i="4"/>
  <c r="ZU72" i="4"/>
  <c r="ZT72" i="4"/>
  <c r="ZS72" i="4"/>
  <c r="ZR72" i="4"/>
  <c r="ZQ72" i="4"/>
  <c r="ZP72" i="4"/>
  <c r="ZO72" i="4"/>
  <c r="ACU92" i="4"/>
  <c r="ACT92" i="4"/>
  <c r="ACS92" i="4"/>
  <c r="ACR92" i="4"/>
  <c r="ACQ92" i="4"/>
  <c r="ACP92" i="4"/>
  <c r="ACO92" i="4"/>
  <c r="ACN92" i="4"/>
  <c r="ACM92" i="4"/>
  <c r="ACL92" i="4"/>
  <c r="ACK92" i="4"/>
  <c r="ACJ92" i="4"/>
  <c r="ACI92" i="4"/>
  <c r="ACH92" i="4"/>
  <c r="ACG92" i="4"/>
  <c r="ACF92" i="4"/>
  <c r="ACE92" i="4"/>
  <c r="ACD92" i="4"/>
  <c r="ACC92" i="4"/>
  <c r="ACB92" i="4"/>
  <c r="ACA92" i="4"/>
  <c r="ABZ92" i="4"/>
  <c r="ABY92" i="4"/>
  <c r="ABX92" i="4"/>
  <c r="ABW92" i="4"/>
  <c r="ABV92" i="4"/>
  <c r="ABU92" i="4"/>
  <c r="ABT92" i="4"/>
  <c r="ABS92" i="4"/>
  <c r="ABR92" i="4"/>
  <c r="ABQ92" i="4"/>
  <c r="ABP92" i="4"/>
  <c r="ABO92" i="4"/>
  <c r="ABN92" i="4"/>
  <c r="ABM92" i="4"/>
  <c r="ABL92" i="4"/>
  <c r="ABK92" i="4"/>
  <c r="ABJ92" i="4"/>
  <c r="ABI92" i="4"/>
  <c r="ABH92" i="4"/>
  <c r="ABG92" i="4"/>
  <c r="ABF92" i="4"/>
  <c r="ABE92" i="4"/>
  <c r="ABD92" i="4"/>
  <c r="ABC92" i="4"/>
  <c r="ABB92" i="4"/>
  <c r="ABA92" i="4"/>
  <c r="AAZ92" i="4"/>
  <c r="AAY92" i="4"/>
  <c r="AAX92" i="4"/>
  <c r="AAW92" i="4"/>
  <c r="AAV92" i="4"/>
  <c r="AAU92" i="4"/>
  <c r="AAT92" i="4"/>
  <c r="AAS92" i="4"/>
  <c r="AAR92" i="4"/>
  <c r="AAQ92" i="4"/>
  <c r="AAP92" i="4"/>
  <c r="AAO92" i="4"/>
  <c r="AAN92" i="4"/>
  <c r="AAM92" i="4"/>
  <c r="AAL92" i="4"/>
  <c r="AAK92" i="4"/>
  <c r="AAJ92" i="4"/>
  <c r="AAI92" i="4"/>
  <c r="AAH92" i="4"/>
  <c r="AAG92" i="4"/>
  <c r="AAF92" i="4"/>
  <c r="AAE92" i="4"/>
  <c r="AAD92" i="4"/>
  <c r="AAC92" i="4"/>
  <c r="AAB92" i="4"/>
  <c r="AAA92" i="4"/>
  <c r="ZZ92" i="4"/>
  <c r="ZY92" i="4"/>
  <c r="ZX92" i="4"/>
  <c r="ZW92" i="4"/>
  <c r="ZV92" i="4"/>
  <c r="ZU92" i="4"/>
  <c r="ZT92" i="4"/>
  <c r="ZS92" i="4"/>
  <c r="ZR92" i="4"/>
  <c r="ZQ92" i="4"/>
  <c r="ZP92" i="4"/>
  <c r="ZO92" i="4"/>
  <c r="ACU53" i="4"/>
  <c r="ACT53" i="4"/>
  <c r="ACS53" i="4"/>
  <c r="ACR53" i="4"/>
  <c r="ACQ53" i="4"/>
  <c r="ACP53" i="4"/>
  <c r="ACO53" i="4"/>
  <c r="ACN53" i="4"/>
  <c r="ACM53" i="4"/>
  <c r="ACL53" i="4"/>
  <c r="ACK53" i="4"/>
  <c r="ACJ53" i="4"/>
  <c r="ACI53" i="4"/>
  <c r="ACH53" i="4"/>
  <c r="ACG53" i="4"/>
  <c r="ACF53" i="4"/>
  <c r="ACE53" i="4"/>
  <c r="ACD53" i="4"/>
  <c r="ACC53" i="4"/>
  <c r="ACB53" i="4"/>
  <c r="ACA53" i="4"/>
  <c r="ABZ53" i="4"/>
  <c r="ABY53" i="4"/>
  <c r="ABX53" i="4"/>
  <c r="ABW53" i="4"/>
  <c r="ABV53" i="4"/>
  <c r="ABU53" i="4"/>
  <c r="ABT53" i="4"/>
  <c r="ABS53" i="4"/>
  <c r="ABR53" i="4"/>
  <c r="ABQ53" i="4"/>
  <c r="ABP53" i="4"/>
  <c r="ABO53" i="4"/>
  <c r="ABN53" i="4"/>
  <c r="ABM53" i="4"/>
  <c r="ABL53" i="4"/>
  <c r="ABK53" i="4"/>
  <c r="ABJ53" i="4"/>
  <c r="ABI53" i="4"/>
  <c r="ABH53" i="4"/>
  <c r="ABG53" i="4"/>
  <c r="ABF53" i="4"/>
  <c r="ABE53" i="4"/>
  <c r="ABD53" i="4"/>
  <c r="ABC53" i="4"/>
  <c r="ABB53" i="4"/>
  <c r="ABA53" i="4"/>
  <c r="AAZ53" i="4"/>
  <c r="AAY53" i="4"/>
  <c r="AAX53" i="4"/>
  <c r="AAW53" i="4"/>
  <c r="AAV53" i="4"/>
  <c r="AAU53" i="4"/>
  <c r="AAT53" i="4"/>
  <c r="AAS53" i="4"/>
  <c r="AAR53" i="4"/>
  <c r="AAQ53" i="4"/>
  <c r="AAP53" i="4"/>
  <c r="AAO53" i="4"/>
  <c r="AAN53" i="4"/>
  <c r="AAM53" i="4"/>
  <c r="AAL53" i="4"/>
  <c r="AAK53" i="4"/>
  <c r="AAJ53" i="4"/>
  <c r="AAI53" i="4"/>
  <c r="AAH53" i="4"/>
  <c r="AAG53" i="4"/>
  <c r="AAF53" i="4"/>
  <c r="AAE53" i="4"/>
  <c r="AAD53" i="4"/>
  <c r="AAC53" i="4"/>
  <c r="AAB53" i="4"/>
  <c r="AAA53" i="4"/>
  <c r="ZZ53" i="4"/>
  <c r="ZY53" i="4"/>
  <c r="ZX53" i="4"/>
  <c r="ZW53" i="4"/>
  <c r="ZV53" i="4"/>
  <c r="ZU53" i="4"/>
  <c r="ZT53" i="4"/>
  <c r="ZS53" i="4"/>
  <c r="ZR53" i="4"/>
  <c r="ZQ53" i="4"/>
  <c r="ZP53" i="4"/>
  <c r="ZO53" i="4"/>
  <c r="ACU58" i="4"/>
  <c r="ACT58" i="4"/>
  <c r="ACS58" i="4"/>
  <c r="ACR58" i="4"/>
  <c r="ACQ58" i="4"/>
  <c r="ACP58" i="4"/>
  <c r="ACO58" i="4"/>
  <c r="ACN58" i="4"/>
  <c r="ACM58" i="4"/>
  <c r="ACL58" i="4"/>
  <c r="ACK58" i="4"/>
  <c r="ACJ58" i="4"/>
  <c r="ACI58" i="4"/>
  <c r="ACH58" i="4"/>
  <c r="ACG58" i="4"/>
  <c r="ACF58" i="4"/>
  <c r="ACE58" i="4"/>
  <c r="ACD58" i="4"/>
  <c r="ACC58" i="4"/>
  <c r="ACB58" i="4"/>
  <c r="ACA58" i="4"/>
  <c r="ABZ58" i="4"/>
  <c r="ABY58" i="4"/>
  <c r="ABX58" i="4"/>
  <c r="ABW58" i="4"/>
  <c r="ABV58" i="4"/>
  <c r="ABU58" i="4"/>
  <c r="ABT58" i="4"/>
  <c r="ABS58" i="4"/>
  <c r="ABR58" i="4"/>
  <c r="ABQ58" i="4"/>
  <c r="ABP58" i="4"/>
  <c r="ABO58" i="4"/>
  <c r="ABN58" i="4"/>
  <c r="ABM58" i="4"/>
  <c r="ABL58" i="4"/>
  <c r="ABK58" i="4"/>
  <c r="ABJ58" i="4"/>
  <c r="ABI58" i="4"/>
  <c r="ABH58" i="4"/>
  <c r="ABG58" i="4"/>
  <c r="ABF58" i="4"/>
  <c r="ABE58" i="4"/>
  <c r="ABD58" i="4"/>
  <c r="ABC58" i="4"/>
  <c r="ABB58" i="4"/>
  <c r="ABA58" i="4"/>
  <c r="AAZ58" i="4"/>
  <c r="AAY58" i="4"/>
  <c r="AAX58" i="4"/>
  <c r="AAW58" i="4"/>
  <c r="AAV58" i="4"/>
  <c r="AAU58" i="4"/>
  <c r="AAT58" i="4"/>
  <c r="AAS58" i="4"/>
  <c r="AAR58" i="4"/>
  <c r="AAQ58" i="4"/>
  <c r="AAP58" i="4"/>
  <c r="AAO58" i="4"/>
  <c r="AAN58" i="4"/>
  <c r="AAM58" i="4"/>
  <c r="AAL58" i="4"/>
  <c r="AAK58" i="4"/>
  <c r="AAJ58" i="4"/>
  <c r="AAI58" i="4"/>
  <c r="AAH58" i="4"/>
  <c r="AAG58" i="4"/>
  <c r="AAF58" i="4"/>
  <c r="AAE58" i="4"/>
  <c r="AAD58" i="4"/>
  <c r="AAC58" i="4"/>
  <c r="AAB58" i="4"/>
  <c r="AAA58" i="4"/>
  <c r="ZZ58" i="4"/>
  <c r="ZY58" i="4"/>
  <c r="ZX58" i="4"/>
  <c r="ZW58" i="4"/>
  <c r="ZV58" i="4"/>
  <c r="ZU58" i="4"/>
  <c r="ZT58" i="4"/>
  <c r="ZS58" i="4"/>
  <c r="ZR58" i="4"/>
  <c r="ZQ58" i="4"/>
  <c r="ZP58" i="4"/>
  <c r="ZO58" i="4"/>
  <c r="ACU19" i="4"/>
  <c r="ACT19" i="4"/>
  <c r="ACS19" i="4"/>
  <c r="ACR19" i="4"/>
  <c r="ACQ19" i="4"/>
  <c r="ACP19" i="4"/>
  <c r="ACO19" i="4"/>
  <c r="ACN19" i="4"/>
  <c r="ACM19" i="4"/>
  <c r="ACL19" i="4"/>
  <c r="ACK19" i="4"/>
  <c r="ACJ19" i="4"/>
  <c r="ACI19" i="4"/>
  <c r="ACH19" i="4"/>
  <c r="ACG19" i="4"/>
  <c r="ACF19" i="4"/>
  <c r="ACE19" i="4"/>
  <c r="ACD19" i="4"/>
  <c r="ACC19" i="4"/>
  <c r="ACB19" i="4"/>
  <c r="ACA19" i="4"/>
  <c r="ABZ19" i="4"/>
  <c r="ABY19" i="4"/>
  <c r="ABX19" i="4"/>
  <c r="ABW19" i="4"/>
  <c r="ABV19" i="4"/>
  <c r="ABU19" i="4"/>
  <c r="ABT19" i="4"/>
  <c r="ABS19" i="4"/>
  <c r="ABR19" i="4"/>
  <c r="ABQ19" i="4"/>
  <c r="ABP19" i="4"/>
  <c r="ABO19" i="4"/>
  <c r="ABN19" i="4"/>
  <c r="ABM19" i="4"/>
  <c r="ABL19" i="4"/>
  <c r="ABK19" i="4"/>
  <c r="ABJ19" i="4"/>
  <c r="ABI19" i="4"/>
  <c r="ABH19" i="4"/>
  <c r="ABG19" i="4"/>
  <c r="ABF19" i="4"/>
  <c r="ABE19" i="4"/>
  <c r="ABD19" i="4"/>
  <c r="ABC19" i="4"/>
  <c r="ABB19" i="4"/>
  <c r="ABA19" i="4"/>
  <c r="AAZ19" i="4"/>
  <c r="AAY19" i="4"/>
  <c r="AAX19" i="4"/>
  <c r="AAW19" i="4"/>
  <c r="AAV19" i="4"/>
  <c r="AAU19" i="4"/>
  <c r="AAT19" i="4"/>
  <c r="AAS19" i="4"/>
  <c r="AAR19" i="4"/>
  <c r="AAQ19" i="4"/>
  <c r="AAP19" i="4"/>
  <c r="AAO19" i="4"/>
  <c r="AAN19" i="4"/>
  <c r="AAM19" i="4"/>
  <c r="AAL19" i="4"/>
  <c r="AAK19" i="4"/>
  <c r="AAJ19" i="4"/>
  <c r="AAI19" i="4"/>
  <c r="AAH19" i="4"/>
  <c r="AAG19" i="4"/>
  <c r="AAF19" i="4"/>
  <c r="AAE19" i="4"/>
  <c r="AAD19" i="4"/>
  <c r="AAC19" i="4"/>
  <c r="AAB19" i="4"/>
  <c r="AAA19" i="4"/>
  <c r="ZZ19" i="4"/>
  <c r="ZY19" i="4"/>
  <c r="ZX19" i="4"/>
  <c r="ZW19" i="4"/>
  <c r="ZV19" i="4"/>
  <c r="ZU19" i="4"/>
  <c r="ZT19" i="4"/>
  <c r="ZS19" i="4"/>
  <c r="ZR19" i="4"/>
  <c r="ZQ19" i="4"/>
  <c r="ZP19" i="4"/>
  <c r="ZO1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ACU35" i="4"/>
  <c r="ACT35" i="4"/>
  <c r="ACS35" i="4"/>
  <c r="ACR35" i="4"/>
  <c r="ACQ35" i="4"/>
  <c r="ACP35" i="4"/>
  <c r="ACO35" i="4"/>
  <c r="ACN35" i="4"/>
  <c r="ACM35" i="4"/>
  <c r="ACL35" i="4"/>
  <c r="ACK35" i="4"/>
  <c r="ACJ35" i="4"/>
  <c r="ACI35" i="4"/>
  <c r="ACH35" i="4"/>
  <c r="ACG35" i="4"/>
  <c r="ACF35" i="4"/>
  <c r="ACE35" i="4"/>
  <c r="ACD35" i="4"/>
  <c r="ACC35" i="4"/>
  <c r="ACB35" i="4"/>
  <c r="ACA35" i="4"/>
  <c r="ABZ35" i="4"/>
  <c r="ABY35" i="4"/>
  <c r="ABX35" i="4"/>
  <c r="ABW35" i="4"/>
  <c r="ABV35" i="4"/>
  <c r="ABU35" i="4"/>
  <c r="ABT35" i="4"/>
  <c r="ABS35" i="4"/>
  <c r="ABR35" i="4"/>
  <c r="ABQ35" i="4"/>
  <c r="ABP35" i="4"/>
  <c r="ABO35" i="4"/>
  <c r="ABN35" i="4"/>
  <c r="ABM35" i="4"/>
  <c r="ABL35" i="4"/>
  <c r="ABK35" i="4"/>
  <c r="ABJ35" i="4"/>
  <c r="ABI35" i="4"/>
  <c r="ABH35" i="4"/>
  <c r="ABG35" i="4"/>
  <c r="ABF35" i="4"/>
  <c r="ABE35" i="4"/>
  <c r="ABD35" i="4"/>
  <c r="ABC35" i="4"/>
  <c r="ABB35" i="4"/>
  <c r="ABA35" i="4"/>
  <c r="AAZ35" i="4"/>
  <c r="AAY35" i="4"/>
  <c r="AAX35" i="4"/>
  <c r="AAW35" i="4"/>
  <c r="AAV35" i="4"/>
  <c r="AAU35" i="4"/>
  <c r="AAT35" i="4"/>
  <c r="AAS35" i="4"/>
  <c r="AAR35" i="4"/>
  <c r="AAQ35" i="4"/>
  <c r="AAP35" i="4"/>
  <c r="AAO35" i="4"/>
  <c r="AAN35" i="4"/>
  <c r="AAM35" i="4"/>
  <c r="AAL35" i="4"/>
  <c r="AAK35" i="4"/>
  <c r="AAJ35" i="4"/>
  <c r="AAI35" i="4"/>
  <c r="AAH35" i="4"/>
  <c r="AAG35" i="4"/>
  <c r="AAF35" i="4"/>
  <c r="AAE35" i="4"/>
  <c r="AAD35" i="4"/>
  <c r="AAC35" i="4"/>
  <c r="AAB35" i="4"/>
  <c r="AAA35" i="4"/>
  <c r="ZZ35" i="4"/>
  <c r="ZY35" i="4"/>
  <c r="ZX35" i="4"/>
  <c r="ZW35" i="4"/>
  <c r="ZV35" i="4"/>
  <c r="ZU35" i="4"/>
  <c r="ZT35" i="4"/>
  <c r="ZS35" i="4"/>
  <c r="ZR35" i="4"/>
  <c r="ZQ35" i="4"/>
  <c r="ZP35" i="4"/>
  <c r="ZO35" i="4"/>
  <c r="ACU112" i="4"/>
  <c r="ACT112" i="4"/>
  <c r="ACS112" i="4"/>
  <c r="ACR112" i="4"/>
  <c r="ACQ112" i="4"/>
  <c r="ACP112" i="4"/>
  <c r="ACO112" i="4"/>
  <c r="ACN112" i="4"/>
  <c r="ACM112" i="4"/>
  <c r="ACL112" i="4"/>
  <c r="ACK112" i="4"/>
  <c r="ACJ112" i="4"/>
  <c r="ACI112" i="4"/>
  <c r="ACH112" i="4"/>
  <c r="ACG112" i="4"/>
  <c r="ACF112" i="4"/>
  <c r="ACE112" i="4"/>
  <c r="ACD112" i="4"/>
  <c r="ACC112" i="4"/>
  <c r="ACB112" i="4"/>
  <c r="ACA112" i="4"/>
  <c r="ABZ112" i="4"/>
  <c r="ABY112" i="4"/>
  <c r="ABX112" i="4"/>
  <c r="ABW112" i="4"/>
  <c r="ABV112" i="4"/>
  <c r="ABU112" i="4"/>
  <c r="ABT112" i="4"/>
  <c r="ABS112" i="4"/>
  <c r="ABR112" i="4"/>
  <c r="ABQ112" i="4"/>
  <c r="ABP112" i="4"/>
  <c r="ABO112" i="4"/>
  <c r="ABN112" i="4"/>
  <c r="ABM112" i="4"/>
  <c r="ABL112" i="4"/>
  <c r="ABK112" i="4"/>
  <c r="ABJ112" i="4"/>
  <c r="ABI112" i="4"/>
  <c r="ABH112" i="4"/>
  <c r="ABG112" i="4"/>
  <c r="ABF112" i="4"/>
  <c r="ABE112" i="4"/>
  <c r="ABD112" i="4"/>
  <c r="ABC112" i="4"/>
  <c r="ABB112" i="4"/>
  <c r="ABA112" i="4"/>
  <c r="AAZ112" i="4"/>
  <c r="AAY112" i="4"/>
  <c r="AAX112" i="4"/>
  <c r="AAW112" i="4"/>
  <c r="AAV112" i="4"/>
  <c r="AAU112" i="4"/>
  <c r="AAT112" i="4"/>
  <c r="AAS112" i="4"/>
  <c r="AAR112" i="4"/>
  <c r="AAQ112" i="4"/>
  <c r="AAP112" i="4"/>
  <c r="AAO112" i="4"/>
  <c r="AAN112" i="4"/>
  <c r="AAM112" i="4"/>
  <c r="AAL112" i="4"/>
  <c r="AAK112" i="4"/>
  <c r="AAJ112" i="4"/>
  <c r="AAI112" i="4"/>
  <c r="AAH112" i="4"/>
  <c r="AAG112" i="4"/>
  <c r="AAF112" i="4"/>
  <c r="AAE112" i="4"/>
  <c r="AAD112" i="4"/>
  <c r="AAC112" i="4"/>
  <c r="AAB112" i="4"/>
  <c r="AAA112" i="4"/>
  <c r="ZZ112" i="4"/>
  <c r="ZY112" i="4"/>
  <c r="ZX112" i="4"/>
  <c r="ZW112" i="4"/>
  <c r="ZV112" i="4"/>
  <c r="ZU112" i="4"/>
  <c r="ZT112" i="4"/>
  <c r="ZS112" i="4"/>
  <c r="ZR112" i="4"/>
  <c r="ZQ112" i="4"/>
  <c r="ZP112" i="4"/>
  <c r="ACU43" i="4"/>
  <c r="ACT43" i="4"/>
  <c r="ACS43" i="4"/>
  <c r="ACR43" i="4"/>
  <c r="ACQ43" i="4"/>
  <c r="ACP43" i="4"/>
  <c r="ACO43" i="4"/>
  <c r="ACN43" i="4"/>
  <c r="ACM43" i="4"/>
  <c r="ACL43" i="4"/>
  <c r="ACK43" i="4"/>
  <c r="ACJ43" i="4"/>
  <c r="ACI43" i="4"/>
  <c r="ACH43" i="4"/>
  <c r="ACG43" i="4"/>
  <c r="ACF43" i="4"/>
  <c r="ACE43" i="4"/>
  <c r="ACD43" i="4"/>
  <c r="ACC43" i="4"/>
  <c r="ACB43" i="4"/>
  <c r="ACA43" i="4"/>
  <c r="ABZ43" i="4"/>
  <c r="ABY43" i="4"/>
  <c r="ABX43" i="4"/>
  <c r="ABW43" i="4"/>
  <c r="ABV43" i="4"/>
  <c r="ABU43" i="4"/>
  <c r="ABT43" i="4"/>
  <c r="ABS43" i="4"/>
  <c r="ABR43" i="4"/>
  <c r="ABQ43" i="4"/>
  <c r="ABP43" i="4"/>
  <c r="ABO43" i="4"/>
  <c r="ABN43" i="4"/>
  <c r="ABM43" i="4"/>
  <c r="ABL43" i="4"/>
  <c r="ABK43" i="4"/>
  <c r="ABJ43" i="4"/>
  <c r="ABI43" i="4"/>
  <c r="ABH43" i="4"/>
  <c r="ABG43" i="4"/>
  <c r="ABF43" i="4"/>
  <c r="ABE43" i="4"/>
  <c r="ABD43" i="4"/>
  <c r="ABC43" i="4"/>
  <c r="ABB43" i="4"/>
  <c r="ABA43" i="4"/>
  <c r="AAZ43" i="4"/>
  <c r="AAY43" i="4"/>
  <c r="AAX43" i="4"/>
  <c r="AAW43" i="4"/>
  <c r="AAV43" i="4"/>
  <c r="AAU43" i="4"/>
  <c r="AAT43" i="4"/>
  <c r="AAS43" i="4"/>
  <c r="AAR43" i="4"/>
  <c r="AAQ43" i="4"/>
  <c r="AAP43" i="4"/>
  <c r="AAO43" i="4"/>
  <c r="AAN43" i="4"/>
  <c r="AAM43" i="4"/>
  <c r="AAL43" i="4"/>
  <c r="AAK43" i="4"/>
  <c r="AAJ43" i="4"/>
  <c r="AAI43" i="4"/>
  <c r="AAH43" i="4"/>
  <c r="AAG43" i="4"/>
  <c r="AAF43" i="4"/>
  <c r="AAE43" i="4"/>
  <c r="AAD43" i="4"/>
  <c r="AAC43" i="4"/>
  <c r="AAB43" i="4"/>
  <c r="AAA43" i="4"/>
  <c r="ZZ43" i="4"/>
  <c r="ZY43" i="4"/>
  <c r="ZX43" i="4"/>
  <c r="ZW43" i="4"/>
  <c r="ZV43" i="4"/>
  <c r="ZU43" i="4"/>
  <c r="ZT43" i="4"/>
  <c r="ZS43" i="4"/>
  <c r="ZR43" i="4"/>
  <c r="ZQ43" i="4"/>
  <c r="ZP43" i="4"/>
  <c r="ACU61" i="4"/>
  <c r="ACT61" i="4"/>
  <c r="ACS61" i="4"/>
  <c r="ACR61" i="4"/>
  <c r="ACQ61" i="4"/>
  <c r="ACP61" i="4"/>
  <c r="ACO61" i="4"/>
  <c r="ACN61" i="4"/>
  <c r="ACM61" i="4"/>
  <c r="ACL61" i="4"/>
  <c r="ACK61" i="4"/>
  <c r="ACJ61" i="4"/>
  <c r="ACI61" i="4"/>
  <c r="ACH61" i="4"/>
  <c r="ACG61" i="4"/>
  <c r="ACF61" i="4"/>
  <c r="ACE61" i="4"/>
  <c r="ACD61" i="4"/>
  <c r="ACC61" i="4"/>
  <c r="ACB61" i="4"/>
  <c r="ACA61" i="4"/>
  <c r="ABZ61" i="4"/>
  <c r="ABY61" i="4"/>
  <c r="ABX61" i="4"/>
  <c r="ABW61" i="4"/>
  <c r="ABV61" i="4"/>
  <c r="ABU61" i="4"/>
  <c r="ABT61" i="4"/>
  <c r="ABS61" i="4"/>
  <c r="ABR61" i="4"/>
  <c r="ABQ61" i="4"/>
  <c r="ABP61" i="4"/>
  <c r="ABO61" i="4"/>
  <c r="ABN61" i="4"/>
  <c r="ABM61" i="4"/>
  <c r="ABL61" i="4"/>
  <c r="ABK61" i="4"/>
  <c r="ABJ61" i="4"/>
  <c r="ABI61" i="4"/>
  <c r="ABH61" i="4"/>
  <c r="ABG61" i="4"/>
  <c r="ABF61" i="4"/>
  <c r="ABE61" i="4"/>
  <c r="ABD61" i="4"/>
  <c r="ABC61" i="4"/>
  <c r="ABB61" i="4"/>
  <c r="ABA61" i="4"/>
  <c r="AAZ61" i="4"/>
  <c r="AAY61" i="4"/>
  <c r="AAX61" i="4"/>
  <c r="AAW61" i="4"/>
  <c r="AAV61" i="4"/>
  <c r="AAU61" i="4"/>
  <c r="AAT61" i="4"/>
  <c r="AAS61" i="4"/>
  <c r="AAR61" i="4"/>
  <c r="AAQ61" i="4"/>
  <c r="AAP61" i="4"/>
  <c r="AAO61" i="4"/>
  <c r="AAN61" i="4"/>
  <c r="AAM61" i="4"/>
  <c r="AAL61" i="4"/>
  <c r="AAK61" i="4"/>
  <c r="AAJ61" i="4"/>
  <c r="AAI61" i="4"/>
  <c r="AAH61" i="4"/>
  <c r="AAG61" i="4"/>
  <c r="AAF61" i="4"/>
  <c r="AAE61" i="4"/>
  <c r="AAD61" i="4"/>
  <c r="AAC61" i="4"/>
  <c r="AAB61" i="4"/>
  <c r="AAA61" i="4"/>
  <c r="ZZ61" i="4"/>
  <c r="ZY61" i="4"/>
  <c r="ZX61" i="4"/>
  <c r="ZW61" i="4"/>
  <c r="ZV61" i="4"/>
  <c r="ZU61" i="4"/>
  <c r="ZT61" i="4"/>
  <c r="ZS61" i="4"/>
  <c r="ZR61" i="4"/>
  <c r="ZQ61" i="4"/>
  <c r="ZP61" i="4"/>
  <c r="ZO61" i="4"/>
  <c r="ACU95" i="4"/>
  <c r="ACT95" i="4"/>
  <c r="ACS95" i="4"/>
  <c r="ACR95" i="4"/>
  <c r="ACQ95" i="4"/>
  <c r="ACP95" i="4"/>
  <c r="ACO95" i="4"/>
  <c r="ACN95" i="4"/>
  <c r="ACM95" i="4"/>
  <c r="ACL95" i="4"/>
  <c r="ACK95" i="4"/>
  <c r="ACJ95" i="4"/>
  <c r="ACI95" i="4"/>
  <c r="ACH95" i="4"/>
  <c r="ACG95" i="4"/>
  <c r="ACF95" i="4"/>
  <c r="ACE95" i="4"/>
  <c r="ACD95" i="4"/>
  <c r="ACC95" i="4"/>
  <c r="ACB95" i="4"/>
  <c r="ACA95" i="4"/>
  <c r="ABZ95" i="4"/>
  <c r="ABY95" i="4"/>
  <c r="ABX95" i="4"/>
  <c r="ABW95" i="4"/>
  <c r="ABV95" i="4"/>
  <c r="ABU95" i="4"/>
  <c r="ABT95" i="4"/>
  <c r="ABS95" i="4"/>
  <c r="ABR95" i="4"/>
  <c r="ABQ95" i="4"/>
  <c r="ABP95" i="4"/>
  <c r="ABO95" i="4"/>
  <c r="ABN95" i="4"/>
  <c r="ABM95" i="4"/>
  <c r="ABL95" i="4"/>
  <c r="ABK95" i="4"/>
  <c r="ABJ95" i="4"/>
  <c r="ABI95" i="4"/>
  <c r="ABH95" i="4"/>
  <c r="ABG95" i="4"/>
  <c r="ABF95" i="4"/>
  <c r="ABE95" i="4"/>
  <c r="ABD95" i="4"/>
  <c r="ABC95" i="4"/>
  <c r="ABB95" i="4"/>
  <c r="ABA95" i="4"/>
  <c r="AAZ95" i="4"/>
  <c r="AAY95" i="4"/>
  <c r="AAX95" i="4"/>
  <c r="AAW95" i="4"/>
  <c r="AAV95" i="4"/>
  <c r="AAU95" i="4"/>
  <c r="AAT95" i="4"/>
  <c r="AAS95" i="4"/>
  <c r="AAR95" i="4"/>
  <c r="AAQ95" i="4"/>
  <c r="AAP95" i="4"/>
  <c r="AAO95" i="4"/>
  <c r="AAN95" i="4"/>
  <c r="AAM95" i="4"/>
  <c r="AAL95" i="4"/>
  <c r="AAK95" i="4"/>
  <c r="AAJ95" i="4"/>
  <c r="AAI95" i="4"/>
  <c r="AAH95" i="4"/>
  <c r="AAG95" i="4"/>
  <c r="AAF95" i="4"/>
  <c r="AAE95" i="4"/>
  <c r="AAD95" i="4"/>
  <c r="AAC95" i="4"/>
  <c r="AAB95" i="4"/>
  <c r="AAA95" i="4"/>
  <c r="ZZ95" i="4"/>
  <c r="ZY95" i="4"/>
  <c r="ZX95" i="4"/>
  <c r="ZW95" i="4"/>
  <c r="ZV95" i="4"/>
  <c r="ZU95" i="4"/>
  <c r="ZT95" i="4"/>
  <c r="ZS95" i="4"/>
  <c r="ZR95" i="4"/>
  <c r="ZQ95" i="4"/>
  <c r="ZP95" i="4"/>
  <c r="ZO95" i="4"/>
  <c r="ACU74" i="4"/>
  <c r="ACT74" i="4"/>
  <c r="ACS74" i="4"/>
  <c r="ACR74" i="4"/>
  <c r="ACQ74" i="4"/>
  <c r="ACP74" i="4"/>
  <c r="ACO74" i="4"/>
  <c r="ACN74" i="4"/>
  <c r="ACM74" i="4"/>
  <c r="ACL74" i="4"/>
  <c r="ACK74" i="4"/>
  <c r="ACJ74" i="4"/>
  <c r="ACI74" i="4"/>
  <c r="ACH74" i="4"/>
  <c r="ACG74" i="4"/>
  <c r="ACF74" i="4"/>
  <c r="ACE74" i="4"/>
  <c r="ACD74" i="4"/>
  <c r="ACC74" i="4"/>
  <c r="ACB74" i="4"/>
  <c r="ACA74" i="4"/>
  <c r="ABZ74" i="4"/>
  <c r="ABY74" i="4"/>
  <c r="ABX74" i="4"/>
  <c r="ABW74" i="4"/>
  <c r="ABV74" i="4"/>
  <c r="ABU74" i="4"/>
  <c r="ABT74" i="4"/>
  <c r="ABS74" i="4"/>
  <c r="ABR74" i="4"/>
  <c r="ABQ74" i="4"/>
  <c r="ABP74" i="4"/>
  <c r="ABO74" i="4"/>
  <c r="ABN74" i="4"/>
  <c r="ABM74" i="4"/>
  <c r="ABL74" i="4"/>
  <c r="ABK74" i="4"/>
  <c r="ABJ74" i="4"/>
  <c r="ABI74" i="4"/>
  <c r="ABH74" i="4"/>
  <c r="ABG74" i="4"/>
  <c r="ABF74" i="4"/>
  <c r="ABE74" i="4"/>
  <c r="ABD74" i="4"/>
  <c r="ABC74" i="4"/>
  <c r="ABB74" i="4"/>
  <c r="ABA74" i="4"/>
  <c r="AAZ74" i="4"/>
  <c r="AAY74" i="4"/>
  <c r="AAX74" i="4"/>
  <c r="AAW74" i="4"/>
  <c r="AAV74" i="4"/>
  <c r="AAU74" i="4"/>
  <c r="AAT74" i="4"/>
  <c r="AAS74" i="4"/>
  <c r="AAR74" i="4"/>
  <c r="AAQ74" i="4"/>
  <c r="AAP74" i="4"/>
  <c r="AAO74" i="4"/>
  <c r="AAN74" i="4"/>
  <c r="AAM74" i="4"/>
  <c r="AAL74" i="4"/>
  <c r="AAK74" i="4"/>
  <c r="AAJ74" i="4"/>
  <c r="AAI74" i="4"/>
  <c r="AAH74" i="4"/>
  <c r="AAG74" i="4"/>
  <c r="AAF74" i="4"/>
  <c r="AAE74" i="4"/>
  <c r="AAD74" i="4"/>
  <c r="AAC74" i="4"/>
  <c r="AAB74" i="4"/>
  <c r="AAA74" i="4"/>
  <c r="ZZ74" i="4"/>
  <c r="ZY74" i="4"/>
  <c r="ZX74" i="4"/>
  <c r="ZW74" i="4"/>
  <c r="ZV74" i="4"/>
  <c r="ZU74" i="4"/>
  <c r="ZT74" i="4"/>
  <c r="ZS74" i="4"/>
  <c r="ZR74" i="4"/>
  <c r="ZQ74" i="4"/>
  <c r="ZP74" i="4"/>
  <c r="ZO74" i="4"/>
  <c r="ACU135" i="4"/>
  <c r="ACT135" i="4"/>
  <c r="ACS135" i="4"/>
  <c r="ACR135" i="4"/>
  <c r="ACQ135" i="4"/>
  <c r="ACP135" i="4"/>
  <c r="ACO135" i="4"/>
  <c r="ACN135" i="4"/>
  <c r="ACM135" i="4"/>
  <c r="ACL135" i="4"/>
  <c r="ACK135" i="4"/>
  <c r="ACJ135" i="4"/>
  <c r="ACI135" i="4"/>
  <c r="ACH135" i="4"/>
  <c r="ACG135" i="4"/>
  <c r="ACF135" i="4"/>
  <c r="ACE135" i="4"/>
  <c r="ACD135" i="4"/>
  <c r="ACC135" i="4"/>
  <c r="ACB135" i="4"/>
  <c r="ACA135" i="4"/>
  <c r="ABZ135" i="4"/>
  <c r="ABY135" i="4"/>
  <c r="ABX135" i="4"/>
  <c r="ABW135" i="4"/>
  <c r="ABV135" i="4"/>
  <c r="ABU135" i="4"/>
  <c r="ABT135" i="4"/>
  <c r="ABS135" i="4"/>
  <c r="ABR135" i="4"/>
  <c r="ABQ135" i="4"/>
  <c r="ABP135" i="4"/>
  <c r="ABO135" i="4"/>
  <c r="ABN135" i="4"/>
  <c r="ABM135" i="4"/>
  <c r="ABL135" i="4"/>
  <c r="ABK135" i="4"/>
  <c r="ABJ135" i="4"/>
  <c r="ABI135" i="4"/>
  <c r="ABH135" i="4"/>
  <c r="ABG135" i="4"/>
  <c r="ABF135" i="4"/>
  <c r="ABE135" i="4"/>
  <c r="ABD135" i="4"/>
  <c r="ABC135" i="4"/>
  <c r="ABB135" i="4"/>
  <c r="ABA135" i="4"/>
  <c r="AAZ135" i="4"/>
  <c r="AAY135" i="4"/>
  <c r="AAX135" i="4"/>
  <c r="AAW135" i="4"/>
  <c r="AAV135" i="4"/>
  <c r="AAU135" i="4"/>
  <c r="AAT135" i="4"/>
  <c r="AAS135" i="4"/>
  <c r="AAR135" i="4"/>
  <c r="AAQ135" i="4"/>
  <c r="AAP135" i="4"/>
  <c r="AAO135" i="4"/>
  <c r="AAN135" i="4"/>
  <c r="AAM135" i="4"/>
  <c r="AAL135" i="4"/>
  <c r="AAK135" i="4"/>
  <c r="AAJ135" i="4"/>
  <c r="AAI135" i="4"/>
  <c r="AAH135" i="4"/>
  <c r="AAG135" i="4"/>
  <c r="AAF135" i="4"/>
  <c r="AAE135" i="4"/>
  <c r="AAD135" i="4"/>
  <c r="AAC135" i="4"/>
  <c r="AAB135" i="4"/>
  <c r="AAA135" i="4"/>
  <c r="ZZ135" i="4"/>
  <c r="ZY135" i="4"/>
  <c r="ZX135" i="4"/>
  <c r="ZW135" i="4"/>
  <c r="ZV135" i="4"/>
  <c r="ZU135" i="4"/>
  <c r="ZT135" i="4"/>
  <c r="ZS135" i="4"/>
  <c r="ZR135" i="4"/>
  <c r="ZQ135" i="4"/>
  <c r="ZP135" i="4"/>
  <c r="ZO135" i="4"/>
  <c r="ACU7" i="4"/>
  <c r="ACT7" i="4"/>
  <c r="ACS7" i="4"/>
  <c r="ACR7" i="4"/>
  <c r="ACQ7" i="4"/>
  <c r="ACP7" i="4"/>
  <c r="ACO7" i="4"/>
  <c r="ACN7" i="4"/>
  <c r="ACM7" i="4"/>
  <c r="ACL7" i="4"/>
  <c r="ACK7" i="4"/>
  <c r="ACJ7" i="4"/>
  <c r="ACI7" i="4"/>
  <c r="ACH7" i="4"/>
  <c r="ACG7" i="4"/>
  <c r="ACF7" i="4"/>
  <c r="ACE7" i="4"/>
  <c r="ACD7" i="4"/>
  <c r="ACC7" i="4"/>
  <c r="ACB7" i="4"/>
  <c r="ACA7" i="4"/>
  <c r="ABZ7" i="4"/>
  <c r="ABY7" i="4"/>
  <c r="ABX7" i="4"/>
  <c r="ABW7" i="4"/>
  <c r="ABV7" i="4"/>
  <c r="ABU7" i="4"/>
  <c r="ABT7" i="4"/>
  <c r="ABS7" i="4"/>
  <c r="ABR7" i="4"/>
  <c r="ABQ7" i="4"/>
  <c r="ABP7" i="4"/>
  <c r="ABO7" i="4"/>
  <c r="ABN7" i="4"/>
  <c r="ABM7" i="4"/>
  <c r="ABL7" i="4"/>
  <c r="ABK7" i="4"/>
  <c r="ABJ7" i="4"/>
  <c r="ABI7" i="4"/>
  <c r="ABH7" i="4"/>
  <c r="ABG7" i="4"/>
  <c r="ABF7" i="4"/>
  <c r="ABE7" i="4"/>
  <c r="ABD7" i="4"/>
  <c r="ABC7" i="4"/>
  <c r="ABB7" i="4"/>
  <c r="ABA7" i="4"/>
  <c r="AAZ7" i="4"/>
  <c r="AAY7" i="4"/>
  <c r="AAX7" i="4"/>
  <c r="AAW7" i="4"/>
  <c r="AAV7" i="4"/>
  <c r="AAU7" i="4"/>
  <c r="AAT7" i="4"/>
  <c r="AAS7" i="4"/>
  <c r="AAR7" i="4"/>
  <c r="AAQ7" i="4"/>
  <c r="AAP7" i="4"/>
  <c r="AAO7" i="4"/>
  <c r="AAN7" i="4"/>
  <c r="AAM7" i="4"/>
  <c r="AAL7" i="4"/>
  <c r="AAK7" i="4"/>
  <c r="AAJ7" i="4"/>
  <c r="AAI7" i="4"/>
  <c r="AAH7" i="4"/>
  <c r="AAG7" i="4"/>
  <c r="AAF7" i="4"/>
  <c r="AAE7" i="4"/>
  <c r="AAD7" i="4"/>
  <c r="AAC7" i="4"/>
  <c r="AAB7" i="4"/>
  <c r="AAA7" i="4"/>
  <c r="ZZ7" i="4"/>
  <c r="ZY7" i="4"/>
  <c r="ZX7" i="4"/>
  <c r="ZW7" i="4"/>
  <c r="ZV7" i="4"/>
  <c r="ZU7" i="4"/>
  <c r="ZT7" i="4"/>
  <c r="ZS7" i="4"/>
  <c r="ZR7" i="4"/>
  <c r="ZQ7" i="4"/>
  <c r="ZP7" i="4"/>
  <c r="ZO7" i="4"/>
  <c r="ACU159" i="4"/>
  <c r="ACT159" i="4"/>
  <c r="ACS159" i="4"/>
  <c r="ACR159" i="4"/>
  <c r="ACQ159" i="4"/>
  <c r="ACP159" i="4"/>
  <c r="ACO159" i="4"/>
  <c r="ACN159" i="4"/>
  <c r="ACM159" i="4"/>
  <c r="ACL159" i="4"/>
  <c r="ACK159" i="4"/>
  <c r="ACJ159" i="4"/>
  <c r="ACI159" i="4"/>
  <c r="ACH159" i="4"/>
  <c r="ACG159" i="4"/>
  <c r="ACF159" i="4"/>
  <c r="ACE159" i="4"/>
  <c r="ACD159" i="4"/>
  <c r="ACC159" i="4"/>
  <c r="ACB159" i="4"/>
  <c r="ACA159" i="4"/>
  <c r="ABZ159" i="4"/>
  <c r="ABY159" i="4"/>
  <c r="ABX159" i="4"/>
  <c r="ABW159" i="4"/>
  <c r="ABV159" i="4"/>
  <c r="ABU159" i="4"/>
  <c r="ABT159" i="4"/>
  <c r="ABS159" i="4"/>
  <c r="ABR159" i="4"/>
  <c r="ABQ159" i="4"/>
  <c r="ABP159" i="4"/>
  <c r="ABO159" i="4"/>
  <c r="ABN159" i="4"/>
  <c r="ABM159" i="4"/>
  <c r="ABL159" i="4"/>
  <c r="ABK159" i="4"/>
  <c r="ABJ159" i="4"/>
  <c r="ABI159" i="4"/>
  <c r="ABH159" i="4"/>
  <c r="ABG159" i="4"/>
  <c r="ABF159" i="4"/>
  <c r="ABE159" i="4"/>
  <c r="ABD159" i="4"/>
  <c r="ABC159" i="4"/>
  <c r="ABB159" i="4"/>
  <c r="ABA159" i="4"/>
  <c r="AAZ159" i="4"/>
  <c r="AAY159" i="4"/>
  <c r="AAX159" i="4"/>
  <c r="AAW159" i="4"/>
  <c r="AAV159" i="4"/>
  <c r="AAU159" i="4"/>
  <c r="AAT159" i="4"/>
  <c r="AAS159" i="4"/>
  <c r="AAR159" i="4"/>
  <c r="AAQ159" i="4"/>
  <c r="AAP159" i="4"/>
  <c r="AAO159" i="4"/>
  <c r="AAN159" i="4"/>
  <c r="AAM159" i="4"/>
  <c r="AAL159" i="4"/>
  <c r="AAK159" i="4"/>
  <c r="AAJ159" i="4"/>
  <c r="AAI159" i="4"/>
  <c r="AAH159" i="4"/>
  <c r="AAG159" i="4"/>
  <c r="AAF159" i="4"/>
  <c r="AAE159" i="4"/>
  <c r="AAD159" i="4"/>
  <c r="AAC159" i="4"/>
  <c r="AAB159" i="4"/>
  <c r="AAA159" i="4"/>
  <c r="ZZ159" i="4"/>
  <c r="ZY159" i="4"/>
  <c r="ZX159" i="4"/>
  <c r="ZW159" i="4"/>
  <c r="ZV159" i="4"/>
  <c r="ZU159" i="4"/>
  <c r="ZT159" i="4"/>
  <c r="ZS159" i="4"/>
  <c r="ZR159" i="4"/>
  <c r="ZQ159" i="4"/>
  <c r="ZP159" i="4"/>
  <c r="ZO159" i="4"/>
  <c r="ACU24" i="4"/>
  <c r="ACT24" i="4"/>
  <c r="ACS24" i="4"/>
  <c r="ACR24" i="4"/>
  <c r="ACQ24" i="4"/>
  <c r="ACP24" i="4"/>
  <c r="ACO24" i="4"/>
  <c r="ACN24" i="4"/>
  <c r="ACM24" i="4"/>
  <c r="ACL24" i="4"/>
  <c r="ACK24" i="4"/>
  <c r="ACJ24" i="4"/>
  <c r="ACI24" i="4"/>
  <c r="ACH24" i="4"/>
  <c r="ACG24" i="4"/>
  <c r="ACF24" i="4"/>
  <c r="ACE24" i="4"/>
  <c r="ACD24" i="4"/>
  <c r="ACC24" i="4"/>
  <c r="ACB24" i="4"/>
  <c r="ACA24" i="4"/>
  <c r="ABZ24" i="4"/>
  <c r="ABY24" i="4"/>
  <c r="ABX24" i="4"/>
  <c r="ABW24" i="4"/>
  <c r="ABV24" i="4"/>
  <c r="ABU24" i="4"/>
  <c r="ABT24" i="4"/>
  <c r="ABS24" i="4"/>
  <c r="ABR24" i="4"/>
  <c r="ABQ24" i="4"/>
  <c r="ABP24" i="4"/>
  <c r="ABO24" i="4"/>
  <c r="ABN24" i="4"/>
  <c r="ABM24" i="4"/>
  <c r="ABL24" i="4"/>
  <c r="ABK24" i="4"/>
  <c r="ABJ24" i="4"/>
  <c r="ABI24" i="4"/>
  <c r="ABH24" i="4"/>
  <c r="ABG24" i="4"/>
  <c r="ABF24" i="4"/>
  <c r="ABE24" i="4"/>
  <c r="ABD24" i="4"/>
  <c r="ABC24" i="4"/>
  <c r="ABB24" i="4"/>
  <c r="ABA24" i="4"/>
  <c r="AAZ24" i="4"/>
  <c r="AAY24" i="4"/>
  <c r="AAX24" i="4"/>
  <c r="AAW24" i="4"/>
  <c r="AAV24" i="4"/>
  <c r="AAU24" i="4"/>
  <c r="AAT24" i="4"/>
  <c r="AAS24" i="4"/>
  <c r="AAR24" i="4"/>
  <c r="AAQ24" i="4"/>
  <c r="AAP24" i="4"/>
  <c r="AAO24" i="4"/>
  <c r="AAN24" i="4"/>
  <c r="AAM24" i="4"/>
  <c r="AAL24" i="4"/>
  <c r="AAK24" i="4"/>
  <c r="AAJ24" i="4"/>
  <c r="AAI24" i="4"/>
  <c r="AAH24" i="4"/>
  <c r="AAG24" i="4"/>
  <c r="AAF24" i="4"/>
  <c r="AAE24" i="4"/>
  <c r="AAD24" i="4"/>
  <c r="AAC24" i="4"/>
  <c r="AAB24" i="4"/>
  <c r="AAA24" i="4"/>
  <c r="ZZ24" i="4"/>
  <c r="ZY24" i="4"/>
  <c r="ZX24" i="4"/>
  <c r="ZW24" i="4"/>
  <c r="ZV24" i="4"/>
  <c r="ZU24" i="4"/>
  <c r="ZT24" i="4"/>
  <c r="ZS24" i="4"/>
  <c r="ZR24" i="4"/>
  <c r="ZQ24" i="4"/>
  <c r="ZP24" i="4"/>
  <c r="ZO24" i="4"/>
  <c r="ACU79" i="4"/>
  <c r="ACT79" i="4"/>
  <c r="ACS79" i="4"/>
  <c r="ACR79" i="4"/>
  <c r="ACQ79" i="4"/>
  <c r="ACP79" i="4"/>
  <c r="ACO79" i="4"/>
  <c r="ACN79" i="4"/>
  <c r="ACM79" i="4"/>
  <c r="ACL79" i="4"/>
  <c r="ACK79" i="4"/>
  <c r="ACJ79" i="4"/>
  <c r="ACI79" i="4"/>
  <c r="ACH79" i="4"/>
  <c r="ACG79" i="4"/>
  <c r="ACF79" i="4"/>
  <c r="ACE79" i="4"/>
  <c r="ACD79" i="4"/>
  <c r="ACC79" i="4"/>
  <c r="ACB79" i="4"/>
  <c r="ACA79" i="4"/>
  <c r="ABZ79" i="4"/>
  <c r="ABY79" i="4"/>
  <c r="ABX79" i="4"/>
  <c r="ABW79" i="4"/>
  <c r="ABV79" i="4"/>
  <c r="ABU79" i="4"/>
  <c r="ABT79" i="4"/>
  <c r="ABS79" i="4"/>
  <c r="ABR79" i="4"/>
  <c r="ABQ79" i="4"/>
  <c r="ABP79" i="4"/>
  <c r="ABO79" i="4"/>
  <c r="ABN79" i="4"/>
  <c r="ABM79" i="4"/>
  <c r="ABL79" i="4"/>
  <c r="ABK79" i="4"/>
  <c r="ABJ79" i="4"/>
  <c r="ABI79" i="4"/>
  <c r="ABH79" i="4"/>
  <c r="ABG79" i="4"/>
  <c r="ABF79" i="4"/>
  <c r="ABE79" i="4"/>
  <c r="ABD79" i="4"/>
  <c r="ABC79" i="4"/>
  <c r="ABB79" i="4"/>
  <c r="ABA79" i="4"/>
  <c r="AAZ79" i="4"/>
  <c r="AAY79" i="4"/>
  <c r="AAX79" i="4"/>
  <c r="AAW79" i="4"/>
  <c r="AAV79" i="4"/>
  <c r="AAU79" i="4"/>
  <c r="AAT79" i="4"/>
  <c r="AAS79" i="4"/>
  <c r="AAR79" i="4"/>
  <c r="AAQ79" i="4"/>
  <c r="AAP79" i="4"/>
  <c r="AAO79" i="4"/>
  <c r="AAN79" i="4"/>
  <c r="AAM79" i="4"/>
  <c r="AAL79" i="4"/>
  <c r="AAK79" i="4"/>
  <c r="AAJ79" i="4"/>
  <c r="AAI79" i="4"/>
  <c r="AAH79" i="4"/>
  <c r="AAG79" i="4"/>
  <c r="AAF79" i="4"/>
  <c r="AAE79" i="4"/>
  <c r="AAD79" i="4"/>
  <c r="AAC79" i="4"/>
  <c r="AAB79" i="4"/>
  <c r="AAA79" i="4"/>
  <c r="ZZ79" i="4"/>
  <c r="ZY79" i="4"/>
  <c r="ZX79" i="4"/>
  <c r="ZW79" i="4"/>
  <c r="ZV79" i="4"/>
  <c r="ZU79" i="4"/>
  <c r="ZT79" i="4"/>
  <c r="ZS79" i="4"/>
  <c r="ZR79" i="4"/>
  <c r="ZQ79" i="4"/>
  <c r="ZP79" i="4"/>
  <c r="ZO79" i="4"/>
  <c r="ACU26" i="4"/>
  <c r="ACT26" i="4"/>
  <c r="ACS26" i="4"/>
  <c r="ACR26" i="4"/>
  <c r="ACQ26" i="4"/>
  <c r="ACP26" i="4"/>
  <c r="ACO26" i="4"/>
  <c r="ACN26" i="4"/>
  <c r="ACM26" i="4"/>
  <c r="ACL26" i="4"/>
  <c r="ACK26" i="4"/>
  <c r="ACJ26" i="4"/>
  <c r="ACI26" i="4"/>
  <c r="ACH26" i="4"/>
  <c r="ACG26" i="4"/>
  <c r="ACF26" i="4"/>
  <c r="ACE26" i="4"/>
  <c r="ACD26" i="4"/>
  <c r="ACC26" i="4"/>
  <c r="ACB26" i="4"/>
  <c r="ACA26" i="4"/>
  <c r="ABZ26" i="4"/>
  <c r="ABY26" i="4"/>
  <c r="ABX26" i="4"/>
  <c r="ABW26" i="4"/>
  <c r="ABV26" i="4"/>
  <c r="ABU26" i="4"/>
  <c r="ABT26" i="4"/>
  <c r="ABS26" i="4"/>
  <c r="ABR26" i="4"/>
  <c r="ABQ26" i="4"/>
  <c r="ABP26" i="4"/>
  <c r="ABO26" i="4"/>
  <c r="ABN26" i="4"/>
  <c r="ABM26" i="4"/>
  <c r="ABL26" i="4"/>
  <c r="ABK26" i="4"/>
  <c r="ABJ26" i="4"/>
  <c r="ABI26" i="4"/>
  <c r="ABH26" i="4"/>
  <c r="ABG26" i="4"/>
  <c r="ABF26" i="4"/>
  <c r="ABE26" i="4"/>
  <c r="ABD26" i="4"/>
  <c r="ABC26" i="4"/>
  <c r="ABB26" i="4"/>
  <c r="ABA26" i="4"/>
  <c r="AAZ26" i="4"/>
  <c r="AAY26" i="4"/>
  <c r="AAX26" i="4"/>
  <c r="AAW26" i="4"/>
  <c r="AAV26" i="4"/>
  <c r="AAU26" i="4"/>
  <c r="AAT26" i="4"/>
  <c r="AAS26" i="4"/>
  <c r="AAR26" i="4"/>
  <c r="AAQ26" i="4"/>
  <c r="AAP26" i="4"/>
  <c r="AAO26" i="4"/>
  <c r="AAN26" i="4"/>
  <c r="AAM26" i="4"/>
  <c r="AAL26" i="4"/>
  <c r="AAK26" i="4"/>
  <c r="AAJ26" i="4"/>
  <c r="AAI26" i="4"/>
  <c r="AAH26" i="4"/>
  <c r="AAG26" i="4"/>
  <c r="AAF26" i="4"/>
  <c r="AAE26" i="4"/>
  <c r="AAD26" i="4"/>
  <c r="AAC26" i="4"/>
  <c r="AAB26" i="4"/>
  <c r="AAA26" i="4"/>
  <c r="ZZ26" i="4"/>
  <c r="ZY26" i="4"/>
  <c r="ZX26" i="4"/>
  <c r="ZW26" i="4"/>
  <c r="ZV26" i="4"/>
  <c r="ZU26" i="4"/>
  <c r="ZT26" i="4"/>
  <c r="ZS26" i="4"/>
  <c r="ZR26" i="4"/>
  <c r="ZQ26" i="4"/>
  <c r="ZP26" i="4"/>
  <c r="ZO26" i="4"/>
  <c r="ACU124" i="4"/>
  <c r="ACT124" i="4"/>
  <c r="ACS124" i="4"/>
  <c r="ACR124" i="4"/>
  <c r="ACQ124" i="4"/>
  <c r="ACP124" i="4"/>
  <c r="ACO124" i="4"/>
  <c r="ACN124" i="4"/>
  <c r="ACM124" i="4"/>
  <c r="ACL124" i="4"/>
  <c r="ACK124" i="4"/>
  <c r="ACJ124" i="4"/>
  <c r="ACI124" i="4"/>
  <c r="ACH124" i="4"/>
  <c r="ACG124" i="4"/>
  <c r="ACF124" i="4"/>
  <c r="ACE124" i="4"/>
  <c r="ACD124" i="4"/>
  <c r="ACC124" i="4"/>
  <c r="ACB124" i="4"/>
  <c r="ACA124" i="4"/>
  <c r="ABZ124" i="4"/>
  <c r="ABY124" i="4"/>
  <c r="ABX124" i="4"/>
  <c r="ABW124" i="4"/>
  <c r="ABV124" i="4"/>
  <c r="ABU124" i="4"/>
  <c r="ABT124" i="4"/>
  <c r="ABS124" i="4"/>
  <c r="ABR124" i="4"/>
  <c r="ABQ124" i="4"/>
  <c r="ABP124" i="4"/>
  <c r="ABO124" i="4"/>
  <c r="ABN124" i="4"/>
  <c r="ABM124" i="4"/>
  <c r="ABL124" i="4"/>
  <c r="ABK124" i="4"/>
  <c r="ABJ124" i="4"/>
  <c r="ABI124" i="4"/>
  <c r="ABH124" i="4"/>
  <c r="ABG124" i="4"/>
  <c r="ABF124" i="4"/>
  <c r="ABE124" i="4"/>
  <c r="ABD124" i="4"/>
  <c r="ABC124" i="4"/>
  <c r="ABB124" i="4"/>
  <c r="ABA124" i="4"/>
  <c r="AAZ124" i="4"/>
  <c r="AAY124" i="4"/>
  <c r="AAX124" i="4"/>
  <c r="AAW124" i="4"/>
  <c r="AAV124" i="4"/>
  <c r="AAU124" i="4"/>
  <c r="AAT124" i="4"/>
  <c r="AAS124" i="4"/>
  <c r="AAR124" i="4"/>
  <c r="AAQ124" i="4"/>
  <c r="AAP124" i="4"/>
  <c r="AAO124" i="4"/>
  <c r="AAN124" i="4"/>
  <c r="AAM124" i="4"/>
  <c r="AAL124" i="4"/>
  <c r="AAK124" i="4"/>
  <c r="AAJ124" i="4"/>
  <c r="AAI124" i="4"/>
  <c r="AAH124" i="4"/>
  <c r="AAG124" i="4"/>
  <c r="AAF124" i="4"/>
  <c r="AAE124" i="4"/>
  <c r="AAD124" i="4"/>
  <c r="AAC124" i="4"/>
  <c r="AAB124" i="4"/>
  <c r="AAA124" i="4"/>
  <c r="ZZ124" i="4"/>
  <c r="ZY124" i="4"/>
  <c r="ZX124" i="4"/>
  <c r="ZW124" i="4"/>
  <c r="ZV124" i="4"/>
  <c r="ZU124" i="4"/>
  <c r="ZT124" i="4"/>
  <c r="ZS124" i="4"/>
  <c r="ZR124" i="4"/>
  <c r="ZQ124" i="4"/>
  <c r="ZP124" i="4"/>
  <c r="ZO124" i="4"/>
  <c r="ACU51" i="4"/>
  <c r="ACT51" i="4"/>
  <c r="ACS51" i="4"/>
  <c r="ACR51" i="4"/>
  <c r="ACQ51" i="4"/>
  <c r="ACP51" i="4"/>
  <c r="ACO51" i="4"/>
  <c r="ACN51" i="4"/>
  <c r="ACM51" i="4"/>
  <c r="ACL51" i="4"/>
  <c r="ACK51" i="4"/>
  <c r="ACJ51" i="4"/>
  <c r="ACI51" i="4"/>
  <c r="ACH51" i="4"/>
  <c r="ACG51" i="4"/>
  <c r="ACF51" i="4"/>
  <c r="ACE51" i="4"/>
  <c r="ACD51" i="4"/>
  <c r="ACC51" i="4"/>
  <c r="ACB51" i="4"/>
  <c r="ACA51" i="4"/>
  <c r="ABZ51" i="4"/>
  <c r="ABY51" i="4"/>
  <c r="ABX51" i="4"/>
  <c r="ABW51" i="4"/>
  <c r="ABV51" i="4"/>
  <c r="ABU51" i="4"/>
  <c r="ABT51" i="4"/>
  <c r="ABS51" i="4"/>
  <c r="ABR51" i="4"/>
  <c r="ABQ51" i="4"/>
  <c r="ABP51" i="4"/>
  <c r="ABO51" i="4"/>
  <c r="ABN51" i="4"/>
  <c r="ABM51" i="4"/>
  <c r="ABL51" i="4"/>
  <c r="ABK51" i="4"/>
  <c r="ABJ51" i="4"/>
  <c r="ABI51" i="4"/>
  <c r="ABH51" i="4"/>
  <c r="ABG51" i="4"/>
  <c r="ABF51" i="4"/>
  <c r="ABE51" i="4"/>
  <c r="ABD51" i="4"/>
  <c r="ABC51" i="4"/>
  <c r="ABB51" i="4"/>
  <c r="ABA51" i="4"/>
  <c r="AAZ51" i="4"/>
  <c r="AAY51" i="4"/>
  <c r="AAX51" i="4"/>
  <c r="AAW51" i="4"/>
  <c r="AAV51" i="4"/>
  <c r="AAU51" i="4"/>
  <c r="AAT51" i="4"/>
  <c r="AAS51" i="4"/>
  <c r="AAR51" i="4"/>
  <c r="AAQ51" i="4"/>
  <c r="AAP51" i="4"/>
  <c r="AAO51" i="4"/>
  <c r="AAN51" i="4"/>
  <c r="AAM51" i="4"/>
  <c r="AAL51" i="4"/>
  <c r="AAK51" i="4"/>
  <c r="AAJ51" i="4"/>
  <c r="AAI51" i="4"/>
  <c r="AAH51" i="4"/>
  <c r="AAG51" i="4"/>
  <c r="AAF51" i="4"/>
  <c r="AAE51" i="4"/>
  <c r="AAD51" i="4"/>
  <c r="AAC51" i="4"/>
  <c r="AAB51" i="4"/>
  <c r="AAA51" i="4"/>
  <c r="ZZ51" i="4"/>
  <c r="ZY51" i="4"/>
  <c r="ZX51" i="4"/>
  <c r="ZW51" i="4"/>
  <c r="ZV51" i="4"/>
  <c r="ZU51" i="4"/>
  <c r="ZT51" i="4"/>
  <c r="ZS51" i="4"/>
  <c r="ZR51" i="4"/>
  <c r="ZQ51" i="4"/>
  <c r="ZP51" i="4"/>
  <c r="ZO51" i="4"/>
  <c r="ACU13" i="4"/>
  <c r="ACT13" i="4"/>
  <c r="ACS13" i="4"/>
  <c r="ACR13" i="4"/>
  <c r="ACQ13" i="4"/>
  <c r="ACP13" i="4"/>
  <c r="ACO13" i="4"/>
  <c r="ACN13" i="4"/>
  <c r="ACM13" i="4"/>
  <c r="ACL13" i="4"/>
  <c r="ACK13" i="4"/>
  <c r="ACJ13" i="4"/>
  <c r="ACI13" i="4"/>
  <c r="ACH13" i="4"/>
  <c r="ACG13" i="4"/>
  <c r="ACF13" i="4"/>
  <c r="ACE13" i="4"/>
  <c r="ACD13" i="4"/>
  <c r="ACC13" i="4"/>
  <c r="ACB13" i="4"/>
  <c r="ACA13" i="4"/>
  <c r="ABZ13" i="4"/>
  <c r="ABY13" i="4"/>
  <c r="ABX13" i="4"/>
  <c r="ABW13" i="4"/>
  <c r="ABV13" i="4"/>
  <c r="ABU13" i="4"/>
  <c r="ABT13" i="4"/>
  <c r="ABS13" i="4"/>
  <c r="ABR13" i="4"/>
  <c r="ABQ13" i="4"/>
  <c r="ABP13" i="4"/>
  <c r="ABO13" i="4"/>
  <c r="ABN13" i="4"/>
  <c r="ABM13" i="4"/>
  <c r="ABL13" i="4"/>
  <c r="ABK13" i="4"/>
  <c r="ABJ13" i="4"/>
  <c r="ABI13" i="4"/>
  <c r="ABH13" i="4"/>
  <c r="ABG13" i="4"/>
  <c r="ABF13" i="4"/>
  <c r="ABE13" i="4"/>
  <c r="ABD13" i="4"/>
  <c r="ABC13" i="4"/>
  <c r="ABB13" i="4"/>
  <c r="ABA13" i="4"/>
  <c r="AAZ13" i="4"/>
  <c r="AAY13" i="4"/>
  <c r="AAX13" i="4"/>
  <c r="AAW13" i="4"/>
  <c r="AAV13" i="4"/>
  <c r="AAU13" i="4"/>
  <c r="AAT13" i="4"/>
  <c r="AAS13" i="4"/>
  <c r="AAR13" i="4"/>
  <c r="AAQ13" i="4"/>
  <c r="AAP13" i="4"/>
  <c r="AAO13" i="4"/>
  <c r="AAN13" i="4"/>
  <c r="AAM13" i="4"/>
  <c r="AAL13" i="4"/>
  <c r="AAK13" i="4"/>
  <c r="AAJ13" i="4"/>
  <c r="AAI13" i="4"/>
  <c r="AAH13" i="4"/>
  <c r="AAG13" i="4"/>
  <c r="AAF13" i="4"/>
  <c r="AAE13" i="4"/>
  <c r="AAD13" i="4"/>
  <c r="AAC13" i="4"/>
  <c r="AAB13" i="4"/>
  <c r="AAA13" i="4"/>
  <c r="ZZ13" i="4"/>
  <c r="ZY13" i="4"/>
  <c r="ZX13" i="4"/>
  <c r="ZW13" i="4"/>
  <c r="ZV13" i="4"/>
  <c r="ZU13" i="4"/>
  <c r="ZT13" i="4"/>
  <c r="ZS13" i="4"/>
  <c r="ZR13" i="4"/>
  <c r="ZQ13" i="4"/>
  <c r="ZP13" i="4"/>
  <c r="ZO13" i="4"/>
  <c r="ACU39" i="4"/>
  <c r="ACT39" i="4"/>
  <c r="ACS39" i="4"/>
  <c r="ACR39" i="4"/>
  <c r="ACQ39" i="4"/>
  <c r="ACP39" i="4"/>
  <c r="ACO39" i="4"/>
  <c r="ACN39" i="4"/>
  <c r="ACM39" i="4"/>
  <c r="ACL39" i="4"/>
  <c r="ACK39" i="4"/>
  <c r="ACJ39" i="4"/>
  <c r="ACI39" i="4"/>
  <c r="ACH39" i="4"/>
  <c r="ACG39" i="4"/>
  <c r="ACF39" i="4"/>
  <c r="ACE39" i="4"/>
  <c r="ACD39" i="4"/>
  <c r="ACC39" i="4"/>
  <c r="ACB39" i="4"/>
  <c r="ACA39" i="4"/>
  <c r="ABZ39" i="4"/>
  <c r="ABY39" i="4"/>
  <c r="ABX39" i="4"/>
  <c r="ABW39" i="4"/>
  <c r="ABV39" i="4"/>
  <c r="ABU39" i="4"/>
  <c r="ABT39" i="4"/>
  <c r="ABS39" i="4"/>
  <c r="ABR39" i="4"/>
  <c r="ABQ39" i="4"/>
  <c r="ABP39" i="4"/>
  <c r="ABO39" i="4"/>
  <c r="ABN39" i="4"/>
  <c r="ABM39" i="4"/>
  <c r="ABL39" i="4"/>
  <c r="ABK39" i="4"/>
  <c r="ABJ39" i="4"/>
  <c r="ABI39" i="4"/>
  <c r="ABH39" i="4"/>
  <c r="ABG39" i="4"/>
  <c r="ABF39" i="4"/>
  <c r="ABE39" i="4"/>
  <c r="ABD39" i="4"/>
  <c r="ABC39" i="4"/>
  <c r="ABB39" i="4"/>
  <c r="ABA39" i="4"/>
  <c r="AAZ39" i="4"/>
  <c r="AAY39" i="4"/>
  <c r="AAX39" i="4"/>
  <c r="AAW39" i="4"/>
  <c r="AAV39" i="4"/>
  <c r="AAU39" i="4"/>
  <c r="AAT39" i="4"/>
  <c r="AAS39" i="4"/>
  <c r="AAR39" i="4"/>
  <c r="AAQ39" i="4"/>
  <c r="AAP39" i="4"/>
  <c r="AAO39" i="4"/>
  <c r="AAN39" i="4"/>
  <c r="AAM39" i="4"/>
  <c r="AAL39" i="4"/>
  <c r="AAK39" i="4"/>
  <c r="AAJ39" i="4"/>
  <c r="AAI39" i="4"/>
  <c r="AAH39" i="4"/>
  <c r="AAG39" i="4"/>
  <c r="AAF39" i="4"/>
  <c r="AAE39" i="4"/>
  <c r="AAD39" i="4"/>
  <c r="AAC39" i="4"/>
  <c r="AAB39" i="4"/>
  <c r="AAA39" i="4"/>
  <c r="ZZ39" i="4"/>
  <c r="ZY39" i="4"/>
  <c r="ZX39" i="4"/>
  <c r="ZW39" i="4"/>
  <c r="ZV39" i="4"/>
  <c r="ZU39" i="4"/>
  <c r="ZT39" i="4"/>
  <c r="ZS39" i="4"/>
  <c r="ZR39" i="4"/>
  <c r="ZQ39" i="4"/>
  <c r="ZP39" i="4"/>
  <c r="ZO39" i="4"/>
  <c r="ACU18" i="4"/>
  <c r="ACT18" i="4"/>
  <c r="ACS18" i="4"/>
  <c r="ACR18" i="4"/>
  <c r="ACQ18" i="4"/>
  <c r="ACP18" i="4"/>
  <c r="ACO18" i="4"/>
  <c r="ACN18" i="4"/>
  <c r="ACM18" i="4"/>
  <c r="ACL18" i="4"/>
  <c r="ACK18" i="4"/>
  <c r="ACJ18" i="4"/>
  <c r="ACI18" i="4"/>
  <c r="ACH18" i="4"/>
  <c r="ACG18" i="4"/>
  <c r="ACF18" i="4"/>
  <c r="ACE18" i="4"/>
  <c r="ACD18" i="4"/>
  <c r="ACC18" i="4"/>
  <c r="ACB18" i="4"/>
  <c r="ACA18" i="4"/>
  <c r="ABZ18" i="4"/>
  <c r="ABY18" i="4"/>
  <c r="ABX18" i="4"/>
  <c r="ABW18" i="4"/>
  <c r="ABV18" i="4"/>
  <c r="ABU18" i="4"/>
  <c r="ABT18" i="4"/>
  <c r="ABS18" i="4"/>
  <c r="ABR18" i="4"/>
  <c r="ABQ18" i="4"/>
  <c r="ABP18" i="4"/>
  <c r="ABO18" i="4"/>
  <c r="ABN18" i="4"/>
  <c r="ABM18" i="4"/>
  <c r="ABL18" i="4"/>
  <c r="ABK18" i="4"/>
  <c r="ABJ18" i="4"/>
  <c r="ABI18" i="4"/>
  <c r="ABH18" i="4"/>
  <c r="ABG18" i="4"/>
  <c r="ABF18" i="4"/>
  <c r="ABE18" i="4"/>
  <c r="ABD18" i="4"/>
  <c r="ABC18" i="4"/>
  <c r="ABB18" i="4"/>
  <c r="ABA18" i="4"/>
  <c r="AAZ18" i="4"/>
  <c r="AAY18" i="4"/>
  <c r="AAX18" i="4"/>
  <c r="AAW18" i="4"/>
  <c r="AAV18" i="4"/>
  <c r="AAU18" i="4"/>
  <c r="AAT18" i="4"/>
  <c r="AAS18" i="4"/>
  <c r="AAR18" i="4"/>
  <c r="AAQ18" i="4"/>
  <c r="AAP18" i="4"/>
  <c r="AAO18" i="4"/>
  <c r="AAN18" i="4"/>
  <c r="AAM18" i="4"/>
  <c r="AAL18" i="4"/>
  <c r="AAK18" i="4"/>
  <c r="AAJ18" i="4"/>
  <c r="AAI18" i="4"/>
  <c r="AAH18" i="4"/>
  <c r="AAG18" i="4"/>
  <c r="AAF18" i="4"/>
  <c r="AAE18" i="4"/>
  <c r="AAD18" i="4"/>
  <c r="AAC18" i="4"/>
  <c r="AAB18" i="4"/>
  <c r="AAA18" i="4"/>
  <c r="ZZ18" i="4"/>
  <c r="ZY18" i="4"/>
  <c r="ZX18" i="4"/>
  <c r="ZW18" i="4"/>
  <c r="ZV18" i="4"/>
  <c r="ZU18" i="4"/>
  <c r="ZT18" i="4"/>
  <c r="ZS18" i="4"/>
  <c r="ZR18" i="4"/>
  <c r="ZQ18" i="4"/>
  <c r="ZP18" i="4"/>
  <c r="ZO18" i="4"/>
  <c r="ACU75" i="4"/>
  <c r="ACT75" i="4"/>
  <c r="ACS75" i="4"/>
  <c r="ACR75" i="4"/>
  <c r="ACQ75" i="4"/>
  <c r="ACP75" i="4"/>
  <c r="ACO75" i="4"/>
  <c r="ACN75" i="4"/>
  <c r="ACM75" i="4"/>
  <c r="ACL75" i="4"/>
  <c r="ACK75" i="4"/>
  <c r="ACJ75" i="4"/>
  <c r="ACI75" i="4"/>
  <c r="ACH75" i="4"/>
  <c r="ACG75" i="4"/>
  <c r="ACF75" i="4"/>
  <c r="ACE75" i="4"/>
  <c r="ACD75" i="4"/>
  <c r="ACC75" i="4"/>
  <c r="ACB75" i="4"/>
  <c r="ACA75" i="4"/>
  <c r="ABZ75" i="4"/>
  <c r="ABY75" i="4"/>
  <c r="ABX75" i="4"/>
  <c r="ABW75" i="4"/>
  <c r="ABV75" i="4"/>
  <c r="ABU75" i="4"/>
  <c r="ABT75" i="4"/>
  <c r="ABS75" i="4"/>
  <c r="ABR75" i="4"/>
  <c r="ABQ75" i="4"/>
  <c r="ABP75" i="4"/>
  <c r="ABO75" i="4"/>
  <c r="ABN75" i="4"/>
  <c r="ABM75" i="4"/>
  <c r="ABL75" i="4"/>
  <c r="ABK75" i="4"/>
  <c r="ABJ75" i="4"/>
  <c r="ABI75" i="4"/>
  <c r="ABH75" i="4"/>
  <c r="ABG75" i="4"/>
  <c r="ABF75" i="4"/>
  <c r="ABE75" i="4"/>
  <c r="ABD75" i="4"/>
  <c r="ABC75" i="4"/>
  <c r="ABB75" i="4"/>
  <c r="ABA75" i="4"/>
  <c r="AAZ75" i="4"/>
  <c r="AAY75" i="4"/>
  <c r="AAX75" i="4"/>
  <c r="AAW75" i="4"/>
  <c r="AAV75" i="4"/>
  <c r="AAU75" i="4"/>
  <c r="AAT75" i="4"/>
  <c r="AAS75" i="4"/>
  <c r="AAR75" i="4"/>
  <c r="AAQ75" i="4"/>
  <c r="AAP75" i="4"/>
  <c r="AAO75" i="4"/>
  <c r="AAN75" i="4"/>
  <c r="AAM75" i="4"/>
  <c r="AAL75" i="4"/>
  <c r="AAK75" i="4"/>
  <c r="AAJ75" i="4"/>
  <c r="AAI75" i="4"/>
  <c r="AAH75" i="4"/>
  <c r="AAG75" i="4"/>
  <c r="AAF75" i="4"/>
  <c r="AAE75" i="4"/>
  <c r="AAD75" i="4"/>
  <c r="AAC75" i="4"/>
  <c r="AAB75" i="4"/>
  <c r="AAA75" i="4"/>
  <c r="ZZ75" i="4"/>
  <c r="ZY75" i="4"/>
  <c r="ZX75" i="4"/>
  <c r="ZW75" i="4"/>
  <c r="ZV75" i="4"/>
  <c r="ZU75" i="4"/>
  <c r="ZT75" i="4"/>
  <c r="ZS75" i="4"/>
  <c r="ZR75" i="4"/>
  <c r="ZQ75" i="4"/>
  <c r="ZP75" i="4"/>
  <c r="ZO75" i="4"/>
  <c r="ACU116" i="4"/>
  <c r="ACT116" i="4"/>
  <c r="ACS116" i="4"/>
  <c r="ACR116" i="4"/>
  <c r="ACQ116" i="4"/>
  <c r="ACP116" i="4"/>
  <c r="ACO116" i="4"/>
  <c r="ACN116" i="4"/>
  <c r="ACM116" i="4"/>
  <c r="ACL116" i="4"/>
  <c r="ACK116" i="4"/>
  <c r="ACJ116" i="4"/>
  <c r="ACI116" i="4"/>
  <c r="ACH116" i="4"/>
  <c r="ACG116" i="4"/>
  <c r="ACF116" i="4"/>
  <c r="ACE116" i="4"/>
  <c r="ACD116" i="4"/>
  <c r="ACC116" i="4"/>
  <c r="ACB116" i="4"/>
  <c r="ACA116" i="4"/>
  <c r="ABZ116" i="4"/>
  <c r="ABY116" i="4"/>
  <c r="ABX116" i="4"/>
  <c r="ABW116" i="4"/>
  <c r="ABV116" i="4"/>
  <c r="ABU116" i="4"/>
  <c r="ABT116" i="4"/>
  <c r="ABS116" i="4"/>
  <c r="ABR116" i="4"/>
  <c r="ABQ116" i="4"/>
  <c r="ABP116" i="4"/>
  <c r="ABO116" i="4"/>
  <c r="ABN116" i="4"/>
  <c r="ABM116" i="4"/>
  <c r="ABL116" i="4"/>
  <c r="ABK116" i="4"/>
  <c r="ABJ116" i="4"/>
  <c r="ABI116" i="4"/>
  <c r="ABH116" i="4"/>
  <c r="ABG116" i="4"/>
  <c r="ABF116" i="4"/>
  <c r="ABE116" i="4"/>
  <c r="ABD116" i="4"/>
  <c r="ABC116" i="4"/>
  <c r="ABB116" i="4"/>
  <c r="ABA116" i="4"/>
  <c r="AAZ116" i="4"/>
  <c r="AAY116" i="4"/>
  <c r="AAX116" i="4"/>
  <c r="AAW116" i="4"/>
  <c r="AAV116" i="4"/>
  <c r="AAU116" i="4"/>
  <c r="AAT116" i="4"/>
  <c r="AAS116" i="4"/>
  <c r="AAR116" i="4"/>
  <c r="AAQ116" i="4"/>
  <c r="AAP116" i="4"/>
  <c r="AAO116" i="4"/>
  <c r="AAN116" i="4"/>
  <c r="AAM116" i="4"/>
  <c r="AAL116" i="4"/>
  <c r="AAK116" i="4"/>
  <c r="AAJ116" i="4"/>
  <c r="AAI116" i="4"/>
  <c r="AAH116" i="4"/>
  <c r="AAG116" i="4"/>
  <c r="AAF116" i="4"/>
  <c r="AAE116" i="4"/>
  <c r="AAD116" i="4"/>
  <c r="AAC116" i="4"/>
  <c r="AAB116" i="4"/>
  <c r="AAA116" i="4"/>
  <c r="ZZ116" i="4"/>
  <c r="ZY116" i="4"/>
  <c r="ZX116" i="4"/>
  <c r="ZW116" i="4"/>
  <c r="ZV116" i="4"/>
  <c r="ZU116" i="4"/>
  <c r="ZT116" i="4"/>
  <c r="ZS116" i="4"/>
  <c r="ZR116" i="4"/>
  <c r="ZQ116" i="4"/>
  <c r="ZP116" i="4"/>
  <c r="ZO116" i="4"/>
  <c r="ACU129" i="4"/>
  <c r="ACT129" i="4"/>
  <c r="ACS129" i="4"/>
  <c r="ACR129" i="4"/>
  <c r="ACQ129" i="4"/>
  <c r="ACP129" i="4"/>
  <c r="ACO129" i="4"/>
  <c r="ACN129" i="4"/>
  <c r="ACM129" i="4"/>
  <c r="ACL129" i="4"/>
  <c r="ACK129" i="4"/>
  <c r="ACJ129" i="4"/>
  <c r="ACI129" i="4"/>
  <c r="ACH129" i="4"/>
  <c r="ACG129" i="4"/>
  <c r="ACF129" i="4"/>
  <c r="ACE129" i="4"/>
  <c r="ACD129" i="4"/>
  <c r="ACC129" i="4"/>
  <c r="ACB129" i="4"/>
  <c r="ACA129" i="4"/>
  <c r="ABZ129" i="4"/>
  <c r="ABY129" i="4"/>
  <c r="ABX129" i="4"/>
  <c r="ABW129" i="4"/>
  <c r="ABV129" i="4"/>
  <c r="ABU129" i="4"/>
  <c r="ABT129" i="4"/>
  <c r="ABS129" i="4"/>
  <c r="ABR129" i="4"/>
  <c r="ABQ129" i="4"/>
  <c r="ABP129" i="4"/>
  <c r="ABO129" i="4"/>
  <c r="ABN129" i="4"/>
  <c r="ABM129" i="4"/>
  <c r="ABL129" i="4"/>
  <c r="ABK129" i="4"/>
  <c r="ABJ129" i="4"/>
  <c r="ABI129" i="4"/>
  <c r="ABH129" i="4"/>
  <c r="ABG129" i="4"/>
  <c r="ABF129" i="4"/>
  <c r="ABE129" i="4"/>
  <c r="ABD129" i="4"/>
  <c r="ABC129" i="4"/>
  <c r="ABB129" i="4"/>
  <c r="ABA129" i="4"/>
  <c r="AAZ129" i="4"/>
  <c r="AAY129" i="4"/>
  <c r="AAX129" i="4"/>
  <c r="AAW129" i="4"/>
  <c r="AAV129" i="4"/>
  <c r="AAU129" i="4"/>
  <c r="AAT129" i="4"/>
  <c r="AAS129" i="4"/>
  <c r="AAR129" i="4"/>
  <c r="AAQ129" i="4"/>
  <c r="AAP129" i="4"/>
  <c r="AAO129" i="4"/>
  <c r="AAN129" i="4"/>
  <c r="AAM129" i="4"/>
  <c r="AAL129" i="4"/>
  <c r="AAK129" i="4"/>
  <c r="AAJ129" i="4"/>
  <c r="AAI129" i="4"/>
  <c r="AAH129" i="4"/>
  <c r="AAG129" i="4"/>
  <c r="AAF129" i="4"/>
  <c r="AAE129" i="4"/>
  <c r="AAD129" i="4"/>
  <c r="AAC129" i="4"/>
  <c r="AAB129" i="4"/>
  <c r="AAA129" i="4"/>
  <c r="ZZ129" i="4"/>
  <c r="ZY129" i="4"/>
  <c r="ZX129" i="4"/>
  <c r="ZW129" i="4"/>
  <c r="ZV129" i="4"/>
  <c r="ZU129" i="4"/>
  <c r="ZT129" i="4"/>
  <c r="ZS129" i="4"/>
  <c r="ZR129" i="4"/>
  <c r="ZQ129" i="4"/>
  <c r="ZP129" i="4"/>
  <c r="ZO129" i="4"/>
  <c r="ACU14" i="4"/>
  <c r="ACT14" i="4"/>
  <c r="ACS14" i="4"/>
  <c r="ACR14" i="4"/>
  <c r="ACQ14" i="4"/>
  <c r="ACP14" i="4"/>
  <c r="ACO14" i="4"/>
  <c r="ACN14" i="4"/>
  <c r="ACM14" i="4"/>
  <c r="ACL14" i="4"/>
  <c r="ACK14" i="4"/>
  <c r="ACJ14" i="4"/>
  <c r="ACI14" i="4"/>
  <c r="ACH14" i="4"/>
  <c r="ACG14" i="4"/>
  <c r="ACF14" i="4"/>
  <c r="ACE14" i="4"/>
  <c r="ACD14" i="4"/>
  <c r="ACC14" i="4"/>
  <c r="ACB14" i="4"/>
  <c r="ACA14" i="4"/>
  <c r="ABZ14" i="4"/>
  <c r="ABY14" i="4"/>
  <c r="ABX14" i="4"/>
  <c r="ABW14" i="4"/>
  <c r="ABV14" i="4"/>
  <c r="ABU14" i="4"/>
  <c r="ABT14" i="4"/>
  <c r="ABS14" i="4"/>
  <c r="ABR14" i="4"/>
  <c r="ABQ14" i="4"/>
  <c r="ABP14" i="4"/>
  <c r="ABO14" i="4"/>
  <c r="ABN14" i="4"/>
  <c r="ABM14" i="4"/>
  <c r="ABL14" i="4"/>
  <c r="ABK14" i="4"/>
  <c r="ABJ14" i="4"/>
  <c r="ABI14" i="4"/>
  <c r="ABH14" i="4"/>
  <c r="ABG14" i="4"/>
  <c r="ABF14" i="4"/>
  <c r="ABE14" i="4"/>
  <c r="ABD14" i="4"/>
  <c r="ABC14" i="4"/>
  <c r="ABB14" i="4"/>
  <c r="ABA14" i="4"/>
  <c r="AAZ14" i="4"/>
  <c r="AAY14" i="4"/>
  <c r="AAX14" i="4"/>
  <c r="AAW14" i="4"/>
  <c r="AAV14" i="4"/>
  <c r="AAU14" i="4"/>
  <c r="AAT14" i="4"/>
  <c r="AAS14" i="4"/>
  <c r="AAR14" i="4"/>
  <c r="AAQ14" i="4"/>
  <c r="AAP14" i="4"/>
  <c r="AAO14" i="4"/>
  <c r="AAN14" i="4"/>
  <c r="AAM14" i="4"/>
  <c r="AAL14" i="4"/>
  <c r="AAK14" i="4"/>
  <c r="AAJ14" i="4"/>
  <c r="AAI14" i="4"/>
  <c r="AAH14" i="4"/>
  <c r="AAG14" i="4"/>
  <c r="AAF14" i="4"/>
  <c r="AAE14" i="4"/>
  <c r="AAD14" i="4"/>
  <c r="AAC14" i="4"/>
  <c r="AAB14" i="4"/>
  <c r="AAA14" i="4"/>
  <c r="ZZ14" i="4"/>
  <c r="ZY14" i="4"/>
  <c r="ZX14" i="4"/>
  <c r="ZW14" i="4"/>
  <c r="ZV14" i="4"/>
  <c r="ZU14" i="4"/>
  <c r="ZT14" i="4"/>
  <c r="ZS14" i="4"/>
  <c r="ZR14" i="4"/>
  <c r="ZQ14" i="4"/>
  <c r="ZP14" i="4"/>
  <c r="ZO14" i="4"/>
  <c r="ACU54" i="4"/>
  <c r="ACT54" i="4"/>
  <c r="ACS54" i="4"/>
  <c r="ACR54" i="4"/>
  <c r="ACQ54" i="4"/>
  <c r="ACP54" i="4"/>
  <c r="ACO54" i="4"/>
  <c r="ACN54" i="4"/>
  <c r="ACM54" i="4"/>
  <c r="ACL54" i="4"/>
  <c r="ACK54" i="4"/>
  <c r="ACJ54" i="4"/>
  <c r="ACI54" i="4"/>
  <c r="ACH54" i="4"/>
  <c r="ACG54" i="4"/>
  <c r="ACF54" i="4"/>
  <c r="ACE54" i="4"/>
  <c r="ACD54" i="4"/>
  <c r="ACC54" i="4"/>
  <c r="ACB54" i="4"/>
  <c r="ACA54" i="4"/>
  <c r="ABZ54" i="4"/>
  <c r="ABY54" i="4"/>
  <c r="ABX54" i="4"/>
  <c r="ABW54" i="4"/>
  <c r="ABV54" i="4"/>
  <c r="ABU54" i="4"/>
  <c r="ABT54" i="4"/>
  <c r="ABS54" i="4"/>
  <c r="ABR54" i="4"/>
  <c r="ABQ54" i="4"/>
  <c r="ABP54" i="4"/>
  <c r="ABO54" i="4"/>
  <c r="ABN54" i="4"/>
  <c r="ABM54" i="4"/>
  <c r="ABL54" i="4"/>
  <c r="ABK54" i="4"/>
  <c r="ABJ54" i="4"/>
  <c r="ABI54" i="4"/>
  <c r="ABH54" i="4"/>
  <c r="ABG54" i="4"/>
  <c r="ABF54" i="4"/>
  <c r="ABE54" i="4"/>
  <c r="ABD54" i="4"/>
  <c r="ABC54" i="4"/>
  <c r="ABB54" i="4"/>
  <c r="ABA54" i="4"/>
  <c r="AAZ54" i="4"/>
  <c r="AAY54" i="4"/>
  <c r="AAX54" i="4"/>
  <c r="AAW54" i="4"/>
  <c r="AAV54" i="4"/>
  <c r="AAU54" i="4"/>
  <c r="AAT54" i="4"/>
  <c r="AAS54" i="4"/>
  <c r="AAR54" i="4"/>
  <c r="AAQ54" i="4"/>
  <c r="AAP54" i="4"/>
  <c r="AAO54" i="4"/>
  <c r="AAN54" i="4"/>
  <c r="AAM54" i="4"/>
  <c r="AAL54" i="4"/>
  <c r="AAK54" i="4"/>
  <c r="AAJ54" i="4"/>
  <c r="AAI54" i="4"/>
  <c r="AAH54" i="4"/>
  <c r="AAG54" i="4"/>
  <c r="AAF54" i="4"/>
  <c r="AAE54" i="4"/>
  <c r="AAD54" i="4"/>
  <c r="AAC54" i="4"/>
  <c r="AAB54" i="4"/>
  <c r="AAA54" i="4"/>
  <c r="ZZ54" i="4"/>
  <c r="ZY54" i="4"/>
  <c r="ZX54" i="4"/>
  <c r="ZW54" i="4"/>
  <c r="ZV54" i="4"/>
  <c r="ZU54" i="4"/>
  <c r="ZT54" i="4"/>
  <c r="ZS54" i="4"/>
  <c r="ZR54" i="4"/>
  <c r="ZQ54" i="4"/>
  <c r="ZP54" i="4"/>
  <c r="ZO54" i="4"/>
  <c r="ACU56" i="4"/>
  <c r="ACT56" i="4"/>
  <c r="ACS56" i="4"/>
  <c r="ACR56" i="4"/>
  <c r="ACQ56" i="4"/>
  <c r="ACP56" i="4"/>
  <c r="ACO56" i="4"/>
  <c r="ACN56" i="4"/>
  <c r="ACM56" i="4"/>
  <c r="ACL56" i="4"/>
  <c r="ACK56" i="4"/>
  <c r="ACJ56" i="4"/>
  <c r="ACI56" i="4"/>
  <c r="ACH56" i="4"/>
  <c r="ACG56" i="4"/>
  <c r="ACF56" i="4"/>
  <c r="ACE56" i="4"/>
  <c r="ACD56" i="4"/>
  <c r="ACC56" i="4"/>
  <c r="ACB56" i="4"/>
  <c r="ACA56" i="4"/>
  <c r="ABZ56" i="4"/>
  <c r="ABY56" i="4"/>
  <c r="ABX56" i="4"/>
  <c r="ABW56" i="4"/>
  <c r="ABV56" i="4"/>
  <c r="ABU56" i="4"/>
  <c r="ABT56" i="4"/>
  <c r="ABS56" i="4"/>
  <c r="ABR56" i="4"/>
  <c r="ABQ56" i="4"/>
  <c r="ABP56" i="4"/>
  <c r="ABO56" i="4"/>
  <c r="ABN56" i="4"/>
  <c r="ABM56" i="4"/>
  <c r="ABL56" i="4"/>
  <c r="ABK56" i="4"/>
  <c r="ABJ56" i="4"/>
  <c r="ABI56" i="4"/>
  <c r="ABH56" i="4"/>
  <c r="ABG56" i="4"/>
  <c r="ABF56" i="4"/>
  <c r="ABE56" i="4"/>
  <c r="ABD56" i="4"/>
  <c r="ABC56" i="4"/>
  <c r="ABB56" i="4"/>
  <c r="ABA56" i="4"/>
  <c r="AAZ56" i="4"/>
  <c r="AAY56" i="4"/>
  <c r="AAX56" i="4"/>
  <c r="AAW56" i="4"/>
  <c r="AAV56" i="4"/>
  <c r="AAU56" i="4"/>
  <c r="AAT56" i="4"/>
  <c r="AAS56" i="4"/>
  <c r="AAR56" i="4"/>
  <c r="AAQ56" i="4"/>
  <c r="AAP56" i="4"/>
  <c r="AAO56" i="4"/>
  <c r="AAN56" i="4"/>
  <c r="AAM56" i="4"/>
  <c r="AAL56" i="4"/>
  <c r="AAK56" i="4"/>
  <c r="AAJ56" i="4"/>
  <c r="AAI56" i="4"/>
  <c r="AAH56" i="4"/>
  <c r="AAG56" i="4"/>
  <c r="AAF56" i="4"/>
  <c r="AAE56" i="4"/>
  <c r="AAD56" i="4"/>
  <c r="AAC56" i="4"/>
  <c r="AAB56" i="4"/>
  <c r="AAA56" i="4"/>
  <c r="ZZ56" i="4"/>
  <c r="ZY56" i="4"/>
  <c r="ZX56" i="4"/>
  <c r="ZW56" i="4"/>
  <c r="ZV56" i="4"/>
  <c r="ZU56" i="4"/>
  <c r="ZT56" i="4"/>
  <c r="ZS56" i="4"/>
  <c r="ZR56" i="4"/>
  <c r="ZQ56" i="4"/>
  <c r="ZP56" i="4"/>
  <c r="ZO56" i="4"/>
  <c r="ACU31" i="4"/>
  <c r="ACT31" i="4"/>
  <c r="ACS31" i="4"/>
  <c r="ACR31" i="4"/>
  <c r="ACQ31" i="4"/>
  <c r="ACP31" i="4"/>
  <c r="ACO31" i="4"/>
  <c r="ACN31" i="4"/>
  <c r="ACM31" i="4"/>
  <c r="ACL31" i="4"/>
  <c r="ACK31" i="4"/>
  <c r="ACJ31" i="4"/>
  <c r="ACI31" i="4"/>
  <c r="ACH31" i="4"/>
  <c r="ACG31" i="4"/>
  <c r="ACF31" i="4"/>
  <c r="ACE31" i="4"/>
  <c r="ACD31" i="4"/>
  <c r="ACC31" i="4"/>
  <c r="ACB31" i="4"/>
  <c r="ACA31" i="4"/>
  <c r="ABZ31" i="4"/>
  <c r="ABY31" i="4"/>
  <c r="ABX31" i="4"/>
  <c r="ABW31" i="4"/>
  <c r="ABV31" i="4"/>
  <c r="ABU31" i="4"/>
  <c r="ABT31" i="4"/>
  <c r="ABS31" i="4"/>
  <c r="ABR31" i="4"/>
  <c r="ABQ31" i="4"/>
  <c r="ABP31" i="4"/>
  <c r="ABO31" i="4"/>
  <c r="ABN31" i="4"/>
  <c r="ABM31" i="4"/>
  <c r="ABL31" i="4"/>
  <c r="ABK31" i="4"/>
  <c r="ABJ31" i="4"/>
  <c r="ABI31" i="4"/>
  <c r="ABH31" i="4"/>
  <c r="ABG31" i="4"/>
  <c r="ABF31" i="4"/>
  <c r="ABE31" i="4"/>
  <c r="ABD31" i="4"/>
  <c r="ABC31" i="4"/>
  <c r="ABB31" i="4"/>
  <c r="ABA31" i="4"/>
  <c r="AAZ31" i="4"/>
  <c r="AAY31" i="4"/>
  <c r="AAX31" i="4"/>
  <c r="AAW31" i="4"/>
  <c r="AAV31" i="4"/>
  <c r="AAU31" i="4"/>
  <c r="AAT31" i="4"/>
  <c r="AAS31" i="4"/>
  <c r="AAR31" i="4"/>
  <c r="AAQ31" i="4"/>
  <c r="AAP31" i="4"/>
  <c r="AAO31" i="4"/>
  <c r="AAN31" i="4"/>
  <c r="AAM31" i="4"/>
  <c r="AAL31" i="4"/>
  <c r="AAK31" i="4"/>
  <c r="AAJ31" i="4"/>
  <c r="AAI31" i="4"/>
  <c r="AAH31" i="4"/>
  <c r="AAG31" i="4"/>
  <c r="AAF31" i="4"/>
  <c r="AAE31" i="4"/>
  <c r="AAD31" i="4"/>
  <c r="AAC31" i="4"/>
  <c r="AAB31" i="4"/>
  <c r="AAA31" i="4"/>
  <c r="ZZ31" i="4"/>
  <c r="ZY31" i="4"/>
  <c r="ZX31" i="4"/>
  <c r="ZW31" i="4"/>
  <c r="ZV31" i="4"/>
  <c r="ZU31" i="4"/>
  <c r="ZT31" i="4"/>
  <c r="ZS31" i="4"/>
  <c r="ZR31" i="4"/>
  <c r="ZQ31" i="4"/>
  <c r="ZP31" i="4"/>
  <c r="ZO31" i="4"/>
  <c r="ACU20" i="4"/>
  <c r="ACT20" i="4"/>
  <c r="ACS20" i="4"/>
  <c r="ACR20" i="4"/>
  <c r="ACQ20" i="4"/>
  <c r="ACP20" i="4"/>
  <c r="ACO20" i="4"/>
  <c r="ACN20" i="4"/>
  <c r="ACM20" i="4"/>
  <c r="ACL20" i="4"/>
  <c r="ACK20" i="4"/>
  <c r="ACJ20" i="4"/>
  <c r="ACI20" i="4"/>
  <c r="ACH20" i="4"/>
  <c r="ACG20" i="4"/>
  <c r="ACF20" i="4"/>
  <c r="ACE20" i="4"/>
  <c r="ACD20" i="4"/>
  <c r="ACC20" i="4"/>
  <c r="ACB20" i="4"/>
  <c r="ACA20" i="4"/>
  <c r="ABZ20" i="4"/>
  <c r="ABY20" i="4"/>
  <c r="ABX20" i="4"/>
  <c r="ABW20" i="4"/>
  <c r="ABV20" i="4"/>
  <c r="ABU20" i="4"/>
  <c r="ABT20" i="4"/>
  <c r="ABS20" i="4"/>
  <c r="ABR20" i="4"/>
  <c r="ABQ20" i="4"/>
  <c r="ABP20" i="4"/>
  <c r="ABO20" i="4"/>
  <c r="ABN20" i="4"/>
  <c r="ABM20" i="4"/>
  <c r="ABL20" i="4"/>
  <c r="ABK20" i="4"/>
  <c r="ABJ20" i="4"/>
  <c r="ABI20" i="4"/>
  <c r="ABH20" i="4"/>
  <c r="ABG20" i="4"/>
  <c r="ABF20" i="4"/>
  <c r="ABE20" i="4"/>
  <c r="ABD20" i="4"/>
  <c r="ABC20" i="4"/>
  <c r="ABB20" i="4"/>
  <c r="ABA20" i="4"/>
  <c r="AAZ20" i="4"/>
  <c r="AAY20" i="4"/>
  <c r="AAX20" i="4"/>
  <c r="AAW20" i="4"/>
  <c r="AAV20" i="4"/>
  <c r="AAU20" i="4"/>
  <c r="AAT20" i="4"/>
  <c r="AAS20" i="4"/>
  <c r="AAR20" i="4"/>
  <c r="AAQ20" i="4"/>
  <c r="AAP20" i="4"/>
  <c r="AAO20" i="4"/>
  <c r="AAN20" i="4"/>
  <c r="AAM20" i="4"/>
  <c r="AAL20" i="4"/>
  <c r="AAK20" i="4"/>
  <c r="AAJ20" i="4"/>
  <c r="AAI20" i="4"/>
  <c r="AAH20" i="4"/>
  <c r="AAG20" i="4"/>
  <c r="AAF20" i="4"/>
  <c r="AAE20" i="4"/>
  <c r="AAD20" i="4"/>
  <c r="AAC20" i="4"/>
  <c r="AAB20" i="4"/>
  <c r="AAA20" i="4"/>
  <c r="ZZ20" i="4"/>
  <c r="ZY20" i="4"/>
  <c r="ZX20" i="4"/>
  <c r="ZW20" i="4"/>
  <c r="ZV20" i="4"/>
  <c r="ZU20" i="4"/>
  <c r="ZT20" i="4"/>
  <c r="ZS20" i="4"/>
  <c r="ZR20" i="4"/>
  <c r="ZQ20" i="4"/>
  <c r="ZP20" i="4"/>
  <c r="ZO20" i="4"/>
  <c r="ACU63" i="4"/>
  <c r="ACT63" i="4"/>
  <c r="ACS63" i="4"/>
  <c r="ACR63" i="4"/>
  <c r="ACQ63" i="4"/>
  <c r="ACP63" i="4"/>
  <c r="ACO63" i="4"/>
  <c r="ACN63" i="4"/>
  <c r="ACM63" i="4"/>
  <c r="ACL63" i="4"/>
  <c r="ACK63" i="4"/>
  <c r="ACJ63" i="4"/>
  <c r="ACI63" i="4"/>
  <c r="ACH63" i="4"/>
  <c r="ACG63" i="4"/>
  <c r="ACF63" i="4"/>
  <c r="ACE63" i="4"/>
  <c r="ACD63" i="4"/>
  <c r="ACC63" i="4"/>
  <c r="ACB63" i="4"/>
  <c r="ACA63" i="4"/>
  <c r="ABZ63" i="4"/>
  <c r="ABY63" i="4"/>
  <c r="ABX63" i="4"/>
  <c r="ABW63" i="4"/>
  <c r="ABV63" i="4"/>
  <c r="ABU63" i="4"/>
  <c r="ABT63" i="4"/>
  <c r="ABS63" i="4"/>
  <c r="ABR63" i="4"/>
  <c r="ABQ63" i="4"/>
  <c r="ABP63" i="4"/>
  <c r="ABO63" i="4"/>
  <c r="ABN63" i="4"/>
  <c r="ABM63" i="4"/>
  <c r="ABL63" i="4"/>
  <c r="ABK63" i="4"/>
  <c r="ABJ63" i="4"/>
  <c r="ABI63" i="4"/>
  <c r="ABH63" i="4"/>
  <c r="ABG63" i="4"/>
  <c r="ABF63" i="4"/>
  <c r="ABE63" i="4"/>
  <c r="ABD63" i="4"/>
  <c r="ABC63" i="4"/>
  <c r="ABB63" i="4"/>
  <c r="ABA63" i="4"/>
  <c r="AAZ63" i="4"/>
  <c r="AAY63" i="4"/>
  <c r="AAX63" i="4"/>
  <c r="AAW63" i="4"/>
  <c r="AAV63" i="4"/>
  <c r="AAU63" i="4"/>
  <c r="AAT63" i="4"/>
  <c r="AAS63" i="4"/>
  <c r="AAR63" i="4"/>
  <c r="AAQ63" i="4"/>
  <c r="AAP63" i="4"/>
  <c r="AAO63" i="4"/>
  <c r="AAN63" i="4"/>
  <c r="AAM63" i="4"/>
  <c r="AAL63" i="4"/>
  <c r="AAK63" i="4"/>
  <c r="AAJ63" i="4"/>
  <c r="AAI63" i="4"/>
  <c r="AAH63" i="4"/>
  <c r="AAG63" i="4"/>
  <c r="AAF63" i="4"/>
  <c r="AAE63" i="4"/>
  <c r="AAD63" i="4"/>
  <c r="AAC63" i="4"/>
  <c r="AAB63" i="4"/>
  <c r="AAA63" i="4"/>
  <c r="ZZ63" i="4"/>
  <c r="ZY63" i="4"/>
  <c r="ZX63" i="4"/>
  <c r="ZW63" i="4"/>
  <c r="ZV63" i="4"/>
  <c r="ZU63" i="4"/>
  <c r="ZT63" i="4"/>
  <c r="ZS63" i="4"/>
  <c r="ZR63" i="4"/>
  <c r="ZQ63" i="4"/>
  <c r="ZP63" i="4"/>
  <c r="ZO63" i="4"/>
  <c r="ACU44" i="4"/>
  <c r="ACT44" i="4"/>
  <c r="ACS44" i="4"/>
  <c r="ACR44" i="4"/>
  <c r="ACQ44" i="4"/>
  <c r="ACP44" i="4"/>
  <c r="ACO44" i="4"/>
  <c r="ACN44" i="4"/>
  <c r="ACM44" i="4"/>
  <c r="ACL44" i="4"/>
  <c r="ACK44" i="4"/>
  <c r="ACJ44" i="4"/>
  <c r="ACI44" i="4"/>
  <c r="ACH44" i="4"/>
  <c r="ACG44" i="4"/>
  <c r="ACF44" i="4"/>
  <c r="ACE44" i="4"/>
  <c r="ACD44" i="4"/>
  <c r="ACC44" i="4"/>
  <c r="ACB44" i="4"/>
  <c r="ACA44" i="4"/>
  <c r="ABZ44" i="4"/>
  <c r="ABY44" i="4"/>
  <c r="ABX44" i="4"/>
  <c r="ABW44" i="4"/>
  <c r="ABV44" i="4"/>
  <c r="ABU44" i="4"/>
  <c r="ABT44" i="4"/>
  <c r="ABS44" i="4"/>
  <c r="ABR44" i="4"/>
  <c r="ABQ44" i="4"/>
  <c r="ABP44" i="4"/>
  <c r="ABO44" i="4"/>
  <c r="ABN44" i="4"/>
  <c r="ABM44" i="4"/>
  <c r="ABL44" i="4"/>
  <c r="ABK44" i="4"/>
  <c r="ABJ44" i="4"/>
  <c r="ABI44" i="4"/>
  <c r="ABH44" i="4"/>
  <c r="ABG44" i="4"/>
  <c r="ABF44" i="4"/>
  <c r="ABE44" i="4"/>
  <c r="ABD44" i="4"/>
  <c r="ABC44" i="4"/>
  <c r="ABB44" i="4"/>
  <c r="ABA44" i="4"/>
  <c r="AAZ44" i="4"/>
  <c r="AAY44" i="4"/>
  <c r="AAX44" i="4"/>
  <c r="AAW44" i="4"/>
  <c r="AAV44" i="4"/>
  <c r="AAU44" i="4"/>
  <c r="AAT44" i="4"/>
  <c r="AAS44" i="4"/>
  <c r="AAR44" i="4"/>
  <c r="AAQ44" i="4"/>
  <c r="AAP44" i="4"/>
  <c r="AAO44" i="4"/>
  <c r="AAN44" i="4"/>
  <c r="AAM44" i="4"/>
  <c r="AAL44" i="4"/>
  <c r="AAK44" i="4"/>
  <c r="AAJ44" i="4"/>
  <c r="AAI44" i="4"/>
  <c r="AAH44" i="4"/>
  <c r="AAG44" i="4"/>
  <c r="AAF44" i="4"/>
  <c r="AAE44" i="4"/>
  <c r="AAD44" i="4"/>
  <c r="AAC44" i="4"/>
  <c r="AAB44" i="4"/>
  <c r="AAA44" i="4"/>
  <c r="ZZ44" i="4"/>
  <c r="ZY44" i="4"/>
  <c r="ZX44" i="4"/>
  <c r="ZW44" i="4"/>
  <c r="ZV44" i="4"/>
  <c r="ZU44" i="4"/>
  <c r="ZT44" i="4"/>
  <c r="ZS44" i="4"/>
  <c r="ZR44" i="4"/>
  <c r="ZQ44" i="4"/>
  <c r="ZP44" i="4"/>
  <c r="ZO44" i="4"/>
  <c r="ACU52" i="4"/>
  <c r="ACT52" i="4"/>
  <c r="ACS52" i="4"/>
  <c r="ACR52" i="4"/>
  <c r="ACQ52" i="4"/>
  <c r="ACP52" i="4"/>
  <c r="ACO52" i="4"/>
  <c r="ACN52" i="4"/>
  <c r="ACM52" i="4"/>
  <c r="ACL52" i="4"/>
  <c r="ACK52" i="4"/>
  <c r="ACJ52" i="4"/>
  <c r="ACI52" i="4"/>
  <c r="ACH52" i="4"/>
  <c r="ACG52" i="4"/>
  <c r="ACF52" i="4"/>
  <c r="ACE52" i="4"/>
  <c r="ACD52" i="4"/>
  <c r="ACC52" i="4"/>
  <c r="ACB52" i="4"/>
  <c r="ACA52" i="4"/>
  <c r="ABZ52" i="4"/>
  <c r="ABY52" i="4"/>
  <c r="ABX52" i="4"/>
  <c r="ABW52" i="4"/>
  <c r="ABV52" i="4"/>
  <c r="ABU52" i="4"/>
  <c r="ABT52" i="4"/>
  <c r="ABS52" i="4"/>
  <c r="ABR52" i="4"/>
  <c r="ABQ52" i="4"/>
  <c r="ABP52" i="4"/>
  <c r="ABO52" i="4"/>
  <c r="ABN52" i="4"/>
  <c r="ABM52" i="4"/>
  <c r="ABL52" i="4"/>
  <c r="ABK52" i="4"/>
  <c r="ABJ52" i="4"/>
  <c r="ABI52" i="4"/>
  <c r="ABH52" i="4"/>
  <c r="ABG52" i="4"/>
  <c r="ABF52" i="4"/>
  <c r="ABE52" i="4"/>
  <c r="ABD52" i="4"/>
  <c r="ABC52" i="4"/>
  <c r="ABB52" i="4"/>
  <c r="ABA52" i="4"/>
  <c r="AAZ52" i="4"/>
  <c r="AAY52" i="4"/>
  <c r="AAX52" i="4"/>
  <c r="AAW52" i="4"/>
  <c r="AAV52" i="4"/>
  <c r="AAU52" i="4"/>
  <c r="AAT52" i="4"/>
  <c r="AAS52" i="4"/>
  <c r="AAR52" i="4"/>
  <c r="AAQ52" i="4"/>
  <c r="AAP52" i="4"/>
  <c r="AAO52" i="4"/>
  <c r="AAN52" i="4"/>
  <c r="AAM52" i="4"/>
  <c r="AAL52" i="4"/>
  <c r="AAK52" i="4"/>
  <c r="AAJ52" i="4"/>
  <c r="AAI52" i="4"/>
  <c r="AAH52" i="4"/>
  <c r="AAG52" i="4"/>
  <c r="AAF52" i="4"/>
  <c r="AAE52" i="4"/>
  <c r="AAD52" i="4"/>
  <c r="AAC52" i="4"/>
  <c r="AAB52" i="4"/>
  <c r="AAA52" i="4"/>
  <c r="ZZ52" i="4"/>
  <c r="ZY52" i="4"/>
  <c r="ZX52" i="4"/>
  <c r="ZW52" i="4"/>
  <c r="ZV52" i="4"/>
  <c r="ZU52" i="4"/>
  <c r="ZT52" i="4"/>
  <c r="ZS52" i="4"/>
  <c r="ZR52" i="4"/>
  <c r="ZQ52" i="4"/>
  <c r="ZP52" i="4"/>
  <c r="ZO52" i="4"/>
  <c r="ACU69" i="4"/>
  <c r="ACT69" i="4"/>
  <c r="ACS69" i="4"/>
  <c r="ACR69" i="4"/>
  <c r="ACQ69" i="4"/>
  <c r="ACP69" i="4"/>
  <c r="ACO69" i="4"/>
  <c r="ACN69" i="4"/>
  <c r="ACM69" i="4"/>
  <c r="ACL69" i="4"/>
  <c r="ACK69" i="4"/>
  <c r="ACJ69" i="4"/>
  <c r="ACI69" i="4"/>
  <c r="ACH69" i="4"/>
  <c r="ACG69" i="4"/>
  <c r="ACF69" i="4"/>
  <c r="ACE69" i="4"/>
  <c r="ACD69" i="4"/>
  <c r="ACC69" i="4"/>
  <c r="ACB69" i="4"/>
  <c r="ACA69" i="4"/>
  <c r="ABZ69" i="4"/>
  <c r="ABY69" i="4"/>
  <c r="ABX69" i="4"/>
  <c r="ABW69" i="4"/>
  <c r="ABV69" i="4"/>
  <c r="ABU69" i="4"/>
  <c r="ABT69" i="4"/>
  <c r="ABS69" i="4"/>
  <c r="ABR69" i="4"/>
  <c r="ABQ69" i="4"/>
  <c r="ABP69" i="4"/>
  <c r="ABO69" i="4"/>
  <c r="ABN69" i="4"/>
  <c r="ABM69" i="4"/>
  <c r="ABL69" i="4"/>
  <c r="ABK69" i="4"/>
  <c r="ABJ69" i="4"/>
  <c r="ABI69" i="4"/>
  <c r="ABH69" i="4"/>
  <c r="ABG69" i="4"/>
  <c r="ABF69" i="4"/>
  <c r="ABE69" i="4"/>
  <c r="ABD69" i="4"/>
  <c r="ABC69" i="4"/>
  <c r="ABB69" i="4"/>
  <c r="ABA69" i="4"/>
  <c r="AAZ69" i="4"/>
  <c r="AAY69" i="4"/>
  <c r="AAX69" i="4"/>
  <c r="AAW69" i="4"/>
  <c r="AAV69" i="4"/>
  <c r="AAU69" i="4"/>
  <c r="AAT69" i="4"/>
  <c r="AAS69" i="4"/>
  <c r="AAR69" i="4"/>
  <c r="AAQ69" i="4"/>
  <c r="AAP69" i="4"/>
  <c r="AAO69" i="4"/>
  <c r="AAN69" i="4"/>
  <c r="AAM69" i="4"/>
  <c r="AAL69" i="4"/>
  <c r="AAK69" i="4"/>
  <c r="AAJ69" i="4"/>
  <c r="AAI69" i="4"/>
  <c r="AAH69" i="4"/>
  <c r="AAG69" i="4"/>
  <c r="AAF69" i="4"/>
  <c r="AAE69" i="4"/>
  <c r="AAD69" i="4"/>
  <c r="AAC69" i="4"/>
  <c r="AAB69" i="4"/>
  <c r="AAA69" i="4"/>
  <c r="ZZ69" i="4"/>
  <c r="ZY69" i="4"/>
  <c r="ZX69" i="4"/>
  <c r="ZW69" i="4"/>
  <c r="ZV69" i="4"/>
  <c r="ZU69" i="4"/>
  <c r="ZT69" i="4"/>
  <c r="ZS69" i="4"/>
  <c r="ZR69" i="4"/>
  <c r="ZQ69" i="4"/>
  <c r="ZP69" i="4"/>
  <c r="ZO69" i="4"/>
  <c r="ACU70" i="4"/>
  <c r="ACT70" i="4"/>
  <c r="ACS70" i="4"/>
  <c r="ACR70" i="4"/>
  <c r="ACQ70" i="4"/>
  <c r="ACP70" i="4"/>
  <c r="ACO70" i="4"/>
  <c r="ACN70" i="4"/>
  <c r="ACM70" i="4"/>
  <c r="ACL70" i="4"/>
  <c r="ACK70" i="4"/>
  <c r="ACJ70" i="4"/>
  <c r="ACI70" i="4"/>
  <c r="ACH70" i="4"/>
  <c r="ACG70" i="4"/>
  <c r="ACF70" i="4"/>
  <c r="ACE70" i="4"/>
  <c r="ACD70" i="4"/>
  <c r="ACC70" i="4"/>
  <c r="ACB70" i="4"/>
  <c r="ACA70" i="4"/>
  <c r="ABZ70" i="4"/>
  <c r="ABY70" i="4"/>
  <c r="ABX70" i="4"/>
  <c r="ABW70" i="4"/>
  <c r="ABV70" i="4"/>
  <c r="ABU70" i="4"/>
  <c r="ABT70" i="4"/>
  <c r="ABS70" i="4"/>
  <c r="ABR70" i="4"/>
  <c r="ABQ70" i="4"/>
  <c r="ABP70" i="4"/>
  <c r="ABO70" i="4"/>
  <c r="ABN70" i="4"/>
  <c r="ABM70" i="4"/>
  <c r="ABL70" i="4"/>
  <c r="ABK70" i="4"/>
  <c r="ABJ70" i="4"/>
  <c r="ABI70" i="4"/>
  <c r="ABH70" i="4"/>
  <c r="ABG70" i="4"/>
  <c r="ABF70" i="4"/>
  <c r="ABE70" i="4"/>
  <c r="ABD70" i="4"/>
  <c r="ABC70" i="4"/>
  <c r="ABB70" i="4"/>
  <c r="ABA70" i="4"/>
  <c r="AAZ70" i="4"/>
  <c r="AAY70" i="4"/>
  <c r="AAX70" i="4"/>
  <c r="AAW70" i="4"/>
  <c r="AAV70" i="4"/>
  <c r="AAU70" i="4"/>
  <c r="AAT70" i="4"/>
  <c r="AAS70" i="4"/>
  <c r="AAR70" i="4"/>
  <c r="AAQ70" i="4"/>
  <c r="AAP70" i="4"/>
  <c r="AAO70" i="4"/>
  <c r="AAN70" i="4"/>
  <c r="AAM70" i="4"/>
  <c r="AAL70" i="4"/>
  <c r="AAK70" i="4"/>
  <c r="AAJ70" i="4"/>
  <c r="AAI70" i="4"/>
  <c r="AAH70" i="4"/>
  <c r="AAG70" i="4"/>
  <c r="AAF70" i="4"/>
  <c r="AAE70" i="4"/>
  <c r="AAD70" i="4"/>
  <c r="AAC70" i="4"/>
  <c r="AAB70" i="4"/>
  <c r="AAA70" i="4"/>
  <c r="ZZ70" i="4"/>
  <c r="ZY70" i="4"/>
  <c r="ZX70" i="4"/>
  <c r="ZW70" i="4"/>
  <c r="ZV70" i="4"/>
  <c r="ZU70" i="4"/>
  <c r="ZT70" i="4"/>
  <c r="ZS70" i="4"/>
  <c r="ZR70" i="4"/>
  <c r="ZQ70" i="4"/>
  <c r="ZP70" i="4"/>
  <c r="ZO70" i="4"/>
  <c r="ACU106" i="4"/>
  <c r="ACT106" i="4"/>
  <c r="ACS106" i="4"/>
  <c r="ACR106" i="4"/>
  <c r="ACQ106" i="4"/>
  <c r="ACP106" i="4"/>
  <c r="ACO106" i="4"/>
  <c r="ACN106" i="4"/>
  <c r="ACM106" i="4"/>
  <c r="ACL106" i="4"/>
  <c r="ACK106" i="4"/>
  <c r="ACJ106" i="4"/>
  <c r="ACI106" i="4"/>
  <c r="ACH106" i="4"/>
  <c r="ACG106" i="4"/>
  <c r="ACF106" i="4"/>
  <c r="ACE106" i="4"/>
  <c r="ACD106" i="4"/>
  <c r="ACC106" i="4"/>
  <c r="ACB106" i="4"/>
  <c r="ACA106" i="4"/>
  <c r="ABZ106" i="4"/>
  <c r="ABY106" i="4"/>
  <c r="ABX106" i="4"/>
  <c r="ABW106" i="4"/>
  <c r="ABV106" i="4"/>
  <c r="ABU106" i="4"/>
  <c r="ABT106" i="4"/>
  <c r="ABS106" i="4"/>
  <c r="ABR106" i="4"/>
  <c r="ABQ106" i="4"/>
  <c r="ABP106" i="4"/>
  <c r="ABO106" i="4"/>
  <c r="ABN106" i="4"/>
  <c r="ABM106" i="4"/>
  <c r="ABL106" i="4"/>
  <c r="ABK106" i="4"/>
  <c r="ABJ106" i="4"/>
  <c r="ABI106" i="4"/>
  <c r="ABH106" i="4"/>
  <c r="ABG106" i="4"/>
  <c r="ABF106" i="4"/>
  <c r="ABE106" i="4"/>
  <c r="ABD106" i="4"/>
  <c r="ABC106" i="4"/>
  <c r="ABB106" i="4"/>
  <c r="ABA106" i="4"/>
  <c r="AAZ106" i="4"/>
  <c r="AAY106" i="4"/>
  <c r="AAX106" i="4"/>
  <c r="AAW106" i="4"/>
  <c r="AAV106" i="4"/>
  <c r="AAU106" i="4"/>
  <c r="AAT106" i="4"/>
  <c r="AAS106" i="4"/>
  <c r="AAR106" i="4"/>
  <c r="AAQ106" i="4"/>
  <c r="AAP106" i="4"/>
  <c r="AAO106" i="4"/>
  <c r="AAN106" i="4"/>
  <c r="AAM106" i="4"/>
  <c r="AAL106" i="4"/>
  <c r="AAK106" i="4"/>
  <c r="AAJ106" i="4"/>
  <c r="AAI106" i="4"/>
  <c r="AAH106" i="4"/>
  <c r="AAG106" i="4"/>
  <c r="AAF106" i="4"/>
  <c r="AAE106" i="4"/>
  <c r="AAD106" i="4"/>
  <c r="AAC106" i="4"/>
  <c r="AAB106" i="4"/>
  <c r="AAA106" i="4"/>
  <c r="ZZ106" i="4"/>
  <c r="ZY106" i="4"/>
  <c r="ZX106" i="4"/>
  <c r="ZW106" i="4"/>
  <c r="ZV106" i="4"/>
  <c r="ZU106" i="4"/>
  <c r="ZT106" i="4"/>
  <c r="ZS106" i="4"/>
  <c r="ZR106" i="4"/>
  <c r="ZQ106" i="4"/>
  <c r="ZP106" i="4"/>
  <c r="ZO106" i="4"/>
  <c r="ACU71" i="4"/>
  <c r="ACT71" i="4"/>
  <c r="ACS71" i="4"/>
  <c r="ACR71" i="4"/>
  <c r="ACQ71" i="4"/>
  <c r="ACP71" i="4"/>
  <c r="ACO71" i="4"/>
  <c r="ACN71" i="4"/>
  <c r="ACM71" i="4"/>
  <c r="ACL71" i="4"/>
  <c r="ACK71" i="4"/>
  <c r="ACJ71" i="4"/>
  <c r="ACI71" i="4"/>
  <c r="ACH71" i="4"/>
  <c r="ACG71" i="4"/>
  <c r="ACF71" i="4"/>
  <c r="ACE71" i="4"/>
  <c r="ACD71" i="4"/>
  <c r="ACC71" i="4"/>
  <c r="ACB71" i="4"/>
  <c r="ACA71" i="4"/>
  <c r="ABZ71" i="4"/>
  <c r="ABY71" i="4"/>
  <c r="ABX71" i="4"/>
  <c r="ABW71" i="4"/>
  <c r="ABV71" i="4"/>
  <c r="ABU71" i="4"/>
  <c r="ABT71" i="4"/>
  <c r="ABS71" i="4"/>
  <c r="ABR71" i="4"/>
  <c r="ABQ71" i="4"/>
  <c r="ABP71" i="4"/>
  <c r="ABO71" i="4"/>
  <c r="ABN71" i="4"/>
  <c r="ABM71" i="4"/>
  <c r="ABL71" i="4"/>
  <c r="ABK71" i="4"/>
  <c r="ABJ71" i="4"/>
  <c r="ABI71" i="4"/>
  <c r="ABH71" i="4"/>
  <c r="ABG71" i="4"/>
  <c r="ABF71" i="4"/>
  <c r="ABE71" i="4"/>
  <c r="ABD71" i="4"/>
  <c r="ABC71" i="4"/>
  <c r="ABB71" i="4"/>
  <c r="ABA71" i="4"/>
  <c r="AAZ71" i="4"/>
  <c r="AAY71" i="4"/>
  <c r="AAX71" i="4"/>
  <c r="AAW71" i="4"/>
  <c r="AAV71" i="4"/>
  <c r="AAU71" i="4"/>
  <c r="AAT71" i="4"/>
  <c r="AAS71" i="4"/>
  <c r="AAR71" i="4"/>
  <c r="AAQ71" i="4"/>
  <c r="AAP71" i="4"/>
  <c r="AAO71" i="4"/>
  <c r="AAN71" i="4"/>
  <c r="AAM71" i="4"/>
  <c r="AAL71" i="4"/>
  <c r="AAK71" i="4"/>
  <c r="AAJ71" i="4"/>
  <c r="AAI71" i="4"/>
  <c r="AAH71" i="4"/>
  <c r="AAG71" i="4"/>
  <c r="AAF71" i="4"/>
  <c r="AAE71" i="4"/>
  <c r="AAD71" i="4"/>
  <c r="AAC71" i="4"/>
  <c r="AAB71" i="4"/>
  <c r="AAA71" i="4"/>
  <c r="ZZ71" i="4"/>
  <c r="ZY71" i="4"/>
  <c r="ZX71" i="4"/>
  <c r="ZW71" i="4"/>
  <c r="ZV71" i="4"/>
  <c r="ZU71" i="4"/>
  <c r="ZT71" i="4"/>
  <c r="ZS71" i="4"/>
  <c r="ZR71" i="4"/>
  <c r="ZQ71" i="4"/>
  <c r="ZP71" i="4"/>
  <c r="ZO71" i="4"/>
  <c r="ACU81" i="4"/>
  <c r="ACT81" i="4"/>
  <c r="ACS81" i="4"/>
  <c r="ACR81" i="4"/>
  <c r="ACQ81" i="4"/>
  <c r="ACP81" i="4"/>
  <c r="ACO81" i="4"/>
  <c r="ACN81" i="4"/>
  <c r="ACM81" i="4"/>
  <c r="ACL81" i="4"/>
  <c r="ACK81" i="4"/>
  <c r="ACJ81" i="4"/>
  <c r="ACI81" i="4"/>
  <c r="ACH81" i="4"/>
  <c r="ACG81" i="4"/>
  <c r="ACF81" i="4"/>
  <c r="ACE81" i="4"/>
  <c r="ACD81" i="4"/>
  <c r="ACC81" i="4"/>
  <c r="ACB81" i="4"/>
  <c r="ACA81" i="4"/>
  <c r="ABZ81" i="4"/>
  <c r="ABY81" i="4"/>
  <c r="ABX81" i="4"/>
  <c r="ABW81" i="4"/>
  <c r="ABV81" i="4"/>
  <c r="ABU81" i="4"/>
  <c r="ABT81" i="4"/>
  <c r="ABS81" i="4"/>
  <c r="ABR81" i="4"/>
  <c r="ABQ81" i="4"/>
  <c r="ABP81" i="4"/>
  <c r="ABO81" i="4"/>
  <c r="ABN81" i="4"/>
  <c r="ABM81" i="4"/>
  <c r="ABL81" i="4"/>
  <c r="ABK81" i="4"/>
  <c r="ABJ81" i="4"/>
  <c r="ABI81" i="4"/>
  <c r="ABH81" i="4"/>
  <c r="ABG81" i="4"/>
  <c r="ABF81" i="4"/>
  <c r="ABE81" i="4"/>
  <c r="ABD81" i="4"/>
  <c r="ABC81" i="4"/>
  <c r="ABB81" i="4"/>
  <c r="ABA81" i="4"/>
  <c r="AAZ81" i="4"/>
  <c r="AAY81" i="4"/>
  <c r="AAX81" i="4"/>
  <c r="AAW81" i="4"/>
  <c r="AAV81" i="4"/>
  <c r="AAU81" i="4"/>
  <c r="AAT81" i="4"/>
  <c r="AAS81" i="4"/>
  <c r="AAR81" i="4"/>
  <c r="AAQ81" i="4"/>
  <c r="AAP81" i="4"/>
  <c r="AAO81" i="4"/>
  <c r="AAN81" i="4"/>
  <c r="AAM81" i="4"/>
  <c r="AAL81" i="4"/>
  <c r="AAK81" i="4"/>
  <c r="AAJ81" i="4"/>
  <c r="AAI81" i="4"/>
  <c r="AAH81" i="4"/>
  <c r="AAG81" i="4"/>
  <c r="AAF81" i="4"/>
  <c r="AAE81" i="4"/>
  <c r="AAD81" i="4"/>
  <c r="AAC81" i="4"/>
  <c r="AAB81" i="4"/>
  <c r="AAA81" i="4"/>
  <c r="ZZ81" i="4"/>
  <c r="ZY81" i="4"/>
  <c r="ZX81" i="4"/>
  <c r="ZW81" i="4"/>
  <c r="ZV81" i="4"/>
  <c r="ZU81" i="4"/>
  <c r="ZT81" i="4"/>
  <c r="ZS81" i="4"/>
  <c r="ZR81" i="4"/>
  <c r="ZQ81" i="4"/>
  <c r="ZP81" i="4"/>
  <c r="ZO81" i="4"/>
  <c r="ACU96" i="4"/>
  <c r="ACT96" i="4"/>
  <c r="ACS96" i="4"/>
  <c r="ACR96" i="4"/>
  <c r="ACQ96" i="4"/>
  <c r="ACP96" i="4"/>
  <c r="ACO96" i="4"/>
  <c r="ACN96" i="4"/>
  <c r="ACM96" i="4"/>
  <c r="ACL96" i="4"/>
  <c r="ACK96" i="4"/>
  <c r="ACJ96" i="4"/>
  <c r="ACI96" i="4"/>
  <c r="ACH96" i="4"/>
  <c r="ACG96" i="4"/>
  <c r="ACF96" i="4"/>
  <c r="ACE96" i="4"/>
  <c r="ACD96" i="4"/>
  <c r="ACC96" i="4"/>
  <c r="ACB96" i="4"/>
  <c r="ACA96" i="4"/>
  <c r="ABZ96" i="4"/>
  <c r="ABY96" i="4"/>
  <c r="ABX96" i="4"/>
  <c r="ABW96" i="4"/>
  <c r="ABV96" i="4"/>
  <c r="ABU96" i="4"/>
  <c r="ABT96" i="4"/>
  <c r="ABS96" i="4"/>
  <c r="ABR96" i="4"/>
  <c r="ABQ96" i="4"/>
  <c r="ABP96" i="4"/>
  <c r="ABO96" i="4"/>
  <c r="ABN96" i="4"/>
  <c r="ABM96" i="4"/>
  <c r="ABL96" i="4"/>
  <c r="ABK96" i="4"/>
  <c r="ABJ96" i="4"/>
  <c r="ABI96" i="4"/>
  <c r="ABH96" i="4"/>
  <c r="ABG96" i="4"/>
  <c r="ABF96" i="4"/>
  <c r="ABE96" i="4"/>
  <c r="ABD96" i="4"/>
  <c r="ABC96" i="4"/>
  <c r="ABB96" i="4"/>
  <c r="ABA96" i="4"/>
  <c r="AAZ96" i="4"/>
  <c r="AAY96" i="4"/>
  <c r="AAX96" i="4"/>
  <c r="AAW96" i="4"/>
  <c r="AAV96" i="4"/>
  <c r="AAU96" i="4"/>
  <c r="AAT96" i="4"/>
  <c r="AAS96" i="4"/>
  <c r="AAR96" i="4"/>
  <c r="AAQ96" i="4"/>
  <c r="AAP96" i="4"/>
  <c r="AAO96" i="4"/>
  <c r="AAN96" i="4"/>
  <c r="AAM96" i="4"/>
  <c r="AAL96" i="4"/>
  <c r="AAK96" i="4"/>
  <c r="AAJ96" i="4"/>
  <c r="AAI96" i="4"/>
  <c r="AAH96" i="4"/>
  <c r="AAG96" i="4"/>
  <c r="AAF96" i="4"/>
  <c r="AAE96" i="4"/>
  <c r="AAD96" i="4"/>
  <c r="AAC96" i="4"/>
  <c r="AAB96" i="4"/>
  <c r="AAA96" i="4"/>
  <c r="ZZ96" i="4"/>
  <c r="ZY96" i="4"/>
  <c r="ZX96" i="4"/>
  <c r="ZW96" i="4"/>
  <c r="ZV96" i="4"/>
  <c r="ZU96" i="4"/>
  <c r="ZT96" i="4"/>
  <c r="ZS96" i="4"/>
  <c r="ZR96" i="4"/>
  <c r="ZQ96" i="4"/>
  <c r="ZP96" i="4"/>
  <c r="ZO96" i="4"/>
  <c r="ACU110" i="4"/>
  <c r="ACT110" i="4"/>
  <c r="ACS110" i="4"/>
  <c r="ACR110" i="4"/>
  <c r="ACQ110" i="4"/>
  <c r="ACP110" i="4"/>
  <c r="ACO110" i="4"/>
  <c r="ACN110" i="4"/>
  <c r="ACM110" i="4"/>
  <c r="ACL110" i="4"/>
  <c r="ACK110" i="4"/>
  <c r="ACJ110" i="4"/>
  <c r="ACI110" i="4"/>
  <c r="ACH110" i="4"/>
  <c r="ACG110" i="4"/>
  <c r="ACF110" i="4"/>
  <c r="ACE110" i="4"/>
  <c r="ACD110" i="4"/>
  <c r="ACC110" i="4"/>
  <c r="ACB110" i="4"/>
  <c r="ACA110" i="4"/>
  <c r="ABZ110" i="4"/>
  <c r="ABY110" i="4"/>
  <c r="ABX110" i="4"/>
  <c r="ABW110" i="4"/>
  <c r="ABV110" i="4"/>
  <c r="ABU110" i="4"/>
  <c r="ABT110" i="4"/>
  <c r="ABS110" i="4"/>
  <c r="ABR110" i="4"/>
  <c r="ABQ110" i="4"/>
  <c r="ABP110" i="4"/>
  <c r="ABO110" i="4"/>
  <c r="ABN110" i="4"/>
  <c r="ABM110" i="4"/>
  <c r="ABL110" i="4"/>
  <c r="ABK110" i="4"/>
  <c r="ABJ110" i="4"/>
  <c r="ABI110" i="4"/>
  <c r="ABH110" i="4"/>
  <c r="ABG110" i="4"/>
  <c r="ABF110" i="4"/>
  <c r="ABE110" i="4"/>
  <c r="ABD110" i="4"/>
  <c r="ABC110" i="4"/>
  <c r="ABB110" i="4"/>
  <c r="ABA110" i="4"/>
  <c r="AAZ110" i="4"/>
  <c r="AAY110" i="4"/>
  <c r="AAX110" i="4"/>
  <c r="AAW110" i="4"/>
  <c r="AAV110" i="4"/>
  <c r="AAU110" i="4"/>
  <c r="AAT110" i="4"/>
  <c r="AAS110" i="4"/>
  <c r="AAR110" i="4"/>
  <c r="AAQ110" i="4"/>
  <c r="AAP110" i="4"/>
  <c r="AAO110" i="4"/>
  <c r="AAN110" i="4"/>
  <c r="AAM110" i="4"/>
  <c r="AAL110" i="4"/>
  <c r="AAK110" i="4"/>
  <c r="AAJ110" i="4"/>
  <c r="AAI110" i="4"/>
  <c r="AAH110" i="4"/>
  <c r="AAG110" i="4"/>
  <c r="AAF110" i="4"/>
  <c r="AAE110" i="4"/>
  <c r="AAD110" i="4"/>
  <c r="AAC110" i="4"/>
  <c r="AAB110" i="4"/>
  <c r="AAA110" i="4"/>
  <c r="ZZ110" i="4"/>
  <c r="ZY110" i="4"/>
  <c r="ZX110" i="4"/>
  <c r="ZW110" i="4"/>
  <c r="ZV110" i="4"/>
  <c r="ZU110" i="4"/>
  <c r="ZT110" i="4"/>
  <c r="ZS110" i="4"/>
  <c r="ZR110" i="4"/>
  <c r="ZQ110" i="4"/>
  <c r="ZP110" i="4"/>
  <c r="ZO110" i="4"/>
  <c r="ACU93" i="4"/>
  <c r="ACT93" i="4"/>
  <c r="ACS93" i="4"/>
  <c r="ACR93" i="4"/>
  <c r="ACQ93" i="4"/>
  <c r="ACP93" i="4"/>
  <c r="ACO93" i="4"/>
  <c r="ACN93" i="4"/>
  <c r="ACM93" i="4"/>
  <c r="ACL93" i="4"/>
  <c r="ACK93" i="4"/>
  <c r="ACJ93" i="4"/>
  <c r="ACI93" i="4"/>
  <c r="ACH93" i="4"/>
  <c r="ACG93" i="4"/>
  <c r="ACF93" i="4"/>
  <c r="ACE93" i="4"/>
  <c r="ACD93" i="4"/>
  <c r="ACC93" i="4"/>
  <c r="ACB93" i="4"/>
  <c r="ACA93" i="4"/>
  <c r="ABZ93" i="4"/>
  <c r="ABY93" i="4"/>
  <c r="ABX93" i="4"/>
  <c r="ABW93" i="4"/>
  <c r="ABV93" i="4"/>
  <c r="ABU93" i="4"/>
  <c r="ABT93" i="4"/>
  <c r="ABS93" i="4"/>
  <c r="ABR93" i="4"/>
  <c r="ABQ93" i="4"/>
  <c r="ABP93" i="4"/>
  <c r="ABO93" i="4"/>
  <c r="ABN93" i="4"/>
  <c r="ABM93" i="4"/>
  <c r="ABL93" i="4"/>
  <c r="ABK93" i="4"/>
  <c r="ABJ93" i="4"/>
  <c r="ABI93" i="4"/>
  <c r="ABH93" i="4"/>
  <c r="ABG93" i="4"/>
  <c r="ABF93" i="4"/>
  <c r="ABE93" i="4"/>
  <c r="ABD93" i="4"/>
  <c r="ABC93" i="4"/>
  <c r="ABB93" i="4"/>
  <c r="ABA93" i="4"/>
  <c r="AAZ93" i="4"/>
  <c r="AAY93" i="4"/>
  <c r="AAX93" i="4"/>
  <c r="AAW93" i="4"/>
  <c r="AAV93" i="4"/>
  <c r="AAU93" i="4"/>
  <c r="AAT93" i="4"/>
  <c r="AAS93" i="4"/>
  <c r="AAR93" i="4"/>
  <c r="AAQ93" i="4"/>
  <c r="AAP93" i="4"/>
  <c r="AAO93" i="4"/>
  <c r="AAN93" i="4"/>
  <c r="AAM93" i="4"/>
  <c r="AAL93" i="4"/>
  <c r="AAK93" i="4"/>
  <c r="AAJ93" i="4"/>
  <c r="AAI93" i="4"/>
  <c r="AAH93" i="4"/>
  <c r="AAG93" i="4"/>
  <c r="AAF93" i="4"/>
  <c r="AAE93" i="4"/>
  <c r="AAD93" i="4"/>
  <c r="AAC93" i="4"/>
  <c r="AAB93" i="4"/>
  <c r="AAA93" i="4"/>
  <c r="ZZ93" i="4"/>
  <c r="ZY93" i="4"/>
  <c r="ZX93" i="4"/>
  <c r="ZW93" i="4"/>
  <c r="ZV93" i="4"/>
  <c r="ZU93" i="4"/>
  <c r="ZT93" i="4"/>
  <c r="ZS93" i="4"/>
  <c r="ZR93" i="4"/>
  <c r="ZQ93" i="4"/>
  <c r="ZP93" i="4"/>
  <c r="ZO93" i="4"/>
  <c r="ACU25" i="4"/>
  <c r="ACT25" i="4"/>
  <c r="ACS25" i="4"/>
  <c r="ACR25" i="4"/>
  <c r="ACQ25" i="4"/>
  <c r="ACP25" i="4"/>
  <c r="ACO25" i="4"/>
  <c r="ACN25" i="4"/>
  <c r="ACM25" i="4"/>
  <c r="ACL25" i="4"/>
  <c r="ACK25" i="4"/>
  <c r="ACJ25" i="4"/>
  <c r="ACI25" i="4"/>
  <c r="ACH25" i="4"/>
  <c r="ACG25" i="4"/>
  <c r="ACF25" i="4"/>
  <c r="ACE25" i="4"/>
  <c r="ACD25" i="4"/>
  <c r="ACC25" i="4"/>
  <c r="ACB25" i="4"/>
  <c r="ACA25" i="4"/>
  <c r="ABZ25" i="4"/>
  <c r="ABY25" i="4"/>
  <c r="ABX25" i="4"/>
  <c r="ABW25" i="4"/>
  <c r="ABV25" i="4"/>
  <c r="ABU25" i="4"/>
  <c r="ABT25" i="4"/>
  <c r="ABS25" i="4"/>
  <c r="ABR25" i="4"/>
  <c r="ABQ25" i="4"/>
  <c r="ABP25" i="4"/>
  <c r="ABO25" i="4"/>
  <c r="ABN25" i="4"/>
  <c r="ABM25" i="4"/>
  <c r="ABL25" i="4"/>
  <c r="ABK25" i="4"/>
  <c r="ABJ25" i="4"/>
  <c r="ABI25" i="4"/>
  <c r="ABH25" i="4"/>
  <c r="ABG25" i="4"/>
  <c r="ABF25" i="4"/>
  <c r="ABE25" i="4"/>
  <c r="ABD25" i="4"/>
  <c r="ABC25" i="4"/>
  <c r="ABB25" i="4"/>
  <c r="ABA25" i="4"/>
  <c r="AAZ25" i="4"/>
  <c r="AAY25" i="4"/>
  <c r="AAX25" i="4"/>
  <c r="AAW25" i="4"/>
  <c r="AAV25" i="4"/>
  <c r="AAU25" i="4"/>
  <c r="AAT25" i="4"/>
  <c r="AAS25" i="4"/>
  <c r="AAR25" i="4"/>
  <c r="AAQ25" i="4"/>
  <c r="AAP25" i="4"/>
  <c r="AAO25" i="4"/>
  <c r="AAN25" i="4"/>
  <c r="AAM25" i="4"/>
  <c r="AAL25" i="4"/>
  <c r="AAK25" i="4"/>
  <c r="AAJ25" i="4"/>
  <c r="AAI25" i="4"/>
  <c r="AAH25" i="4"/>
  <c r="AAG25" i="4"/>
  <c r="AAF25" i="4"/>
  <c r="AAE25" i="4"/>
  <c r="AAD25" i="4"/>
  <c r="AAC25" i="4"/>
  <c r="AAB25" i="4"/>
  <c r="AAA25" i="4"/>
  <c r="ZZ25" i="4"/>
  <c r="ZY25" i="4"/>
  <c r="ZX25" i="4"/>
  <c r="ZW25" i="4"/>
  <c r="ZV25" i="4"/>
  <c r="ZU25" i="4"/>
  <c r="ZT25" i="4"/>
  <c r="ZS25" i="4"/>
  <c r="ZR25" i="4"/>
  <c r="ZQ25" i="4"/>
  <c r="ZP25" i="4"/>
  <c r="ZO25" i="4"/>
  <c r="ACU15" i="4"/>
  <c r="ACT15" i="4"/>
  <c r="ACS15" i="4"/>
  <c r="ACR15" i="4"/>
  <c r="ACQ15" i="4"/>
  <c r="ACP15" i="4"/>
  <c r="ACO15" i="4"/>
  <c r="ACN15" i="4"/>
  <c r="ACM15" i="4"/>
  <c r="ACL15" i="4"/>
  <c r="ACK15" i="4"/>
  <c r="ACJ15" i="4"/>
  <c r="ACI15" i="4"/>
  <c r="ACH15" i="4"/>
  <c r="ACG15" i="4"/>
  <c r="ACF15" i="4"/>
  <c r="ACE15" i="4"/>
  <c r="ACD15" i="4"/>
  <c r="ACC15" i="4"/>
  <c r="ACB15" i="4"/>
  <c r="ACA15" i="4"/>
  <c r="ABZ15" i="4"/>
  <c r="ABY15" i="4"/>
  <c r="ABX15" i="4"/>
  <c r="ABW15" i="4"/>
  <c r="ABV15" i="4"/>
  <c r="ABU15" i="4"/>
  <c r="ABT15" i="4"/>
  <c r="ABS15" i="4"/>
  <c r="ABR15" i="4"/>
  <c r="ABQ15" i="4"/>
  <c r="ABP15" i="4"/>
  <c r="ABO15" i="4"/>
  <c r="ABN15" i="4"/>
  <c r="ABM15" i="4"/>
  <c r="ABL15" i="4"/>
  <c r="ABK15" i="4"/>
  <c r="ABJ15" i="4"/>
  <c r="ABI15" i="4"/>
  <c r="ABH15" i="4"/>
  <c r="ABG15" i="4"/>
  <c r="ABF15" i="4"/>
  <c r="ABE15" i="4"/>
  <c r="ABD15" i="4"/>
  <c r="ABC15" i="4"/>
  <c r="ABB15" i="4"/>
  <c r="ABA15" i="4"/>
  <c r="AAZ15" i="4"/>
  <c r="AAY15" i="4"/>
  <c r="AAX15" i="4"/>
  <c r="AAW15" i="4"/>
  <c r="AAV15" i="4"/>
  <c r="AAU15" i="4"/>
  <c r="AAT15" i="4"/>
  <c r="AAS15" i="4"/>
  <c r="AAR15" i="4"/>
  <c r="AAQ15" i="4"/>
  <c r="AAP15" i="4"/>
  <c r="AAO15" i="4"/>
  <c r="AAN15" i="4"/>
  <c r="AAM15" i="4"/>
  <c r="AAL15" i="4"/>
  <c r="AAK15" i="4"/>
  <c r="AAJ15" i="4"/>
  <c r="AAI15" i="4"/>
  <c r="AAH15" i="4"/>
  <c r="AAG15" i="4"/>
  <c r="AAF15" i="4"/>
  <c r="AAE15" i="4"/>
  <c r="AAD15" i="4"/>
  <c r="AAC15" i="4"/>
  <c r="AAB15" i="4"/>
  <c r="AAA15" i="4"/>
  <c r="ZZ15" i="4"/>
  <c r="ZY15" i="4"/>
  <c r="ZX15" i="4"/>
  <c r="ZW15" i="4"/>
  <c r="ZV15" i="4"/>
  <c r="ZU15" i="4"/>
  <c r="ZT15" i="4"/>
  <c r="ZS15" i="4"/>
  <c r="ZR15" i="4"/>
  <c r="ZQ15" i="4"/>
  <c r="ZP15" i="4"/>
  <c r="ZO15" i="4"/>
  <c r="ACU66" i="4"/>
  <c r="ACT66" i="4"/>
  <c r="ACS66" i="4"/>
  <c r="ACR66" i="4"/>
  <c r="ACQ66" i="4"/>
  <c r="ACP66" i="4"/>
  <c r="ACO66" i="4"/>
  <c r="ACN66" i="4"/>
  <c r="ACM66" i="4"/>
  <c r="ACL66" i="4"/>
  <c r="ACK66" i="4"/>
  <c r="ACJ66" i="4"/>
  <c r="ACI66" i="4"/>
  <c r="ACH66" i="4"/>
  <c r="ACG66" i="4"/>
  <c r="ACF66" i="4"/>
  <c r="ACE66" i="4"/>
  <c r="ACD66" i="4"/>
  <c r="ACC66" i="4"/>
  <c r="ACB66" i="4"/>
  <c r="ACA66" i="4"/>
  <c r="ABZ66" i="4"/>
  <c r="ABY66" i="4"/>
  <c r="ABX66" i="4"/>
  <c r="ABW66" i="4"/>
  <c r="ABV66" i="4"/>
  <c r="ABU66" i="4"/>
  <c r="ABT66" i="4"/>
  <c r="ABS66" i="4"/>
  <c r="ABR66" i="4"/>
  <c r="ABQ66" i="4"/>
  <c r="ABP66" i="4"/>
  <c r="ABO66" i="4"/>
  <c r="ABN66" i="4"/>
  <c r="ABM66" i="4"/>
  <c r="ABL66" i="4"/>
  <c r="ABK66" i="4"/>
  <c r="ABJ66" i="4"/>
  <c r="ABI66" i="4"/>
  <c r="ABH66" i="4"/>
  <c r="ABG66" i="4"/>
  <c r="ABF66" i="4"/>
  <c r="ABE66" i="4"/>
  <c r="ABD66" i="4"/>
  <c r="ABC66" i="4"/>
  <c r="ABB66" i="4"/>
  <c r="ABA66" i="4"/>
  <c r="AAZ66" i="4"/>
  <c r="AAY66" i="4"/>
  <c r="AAX66" i="4"/>
  <c r="AAW66" i="4"/>
  <c r="AAV66" i="4"/>
  <c r="AAU66" i="4"/>
  <c r="AAT66" i="4"/>
  <c r="AAS66" i="4"/>
  <c r="AAR66" i="4"/>
  <c r="AAQ66" i="4"/>
  <c r="AAP66" i="4"/>
  <c r="AAO66" i="4"/>
  <c r="AAN66" i="4"/>
  <c r="AAM66" i="4"/>
  <c r="AAL66" i="4"/>
  <c r="AAK66" i="4"/>
  <c r="AAJ66" i="4"/>
  <c r="AAI66" i="4"/>
  <c r="AAH66" i="4"/>
  <c r="AAG66" i="4"/>
  <c r="AAF66" i="4"/>
  <c r="AAE66" i="4"/>
  <c r="AAD66" i="4"/>
  <c r="AAC66" i="4"/>
  <c r="AAB66" i="4"/>
  <c r="AAA66" i="4"/>
  <c r="ZZ66" i="4"/>
  <c r="ZY66" i="4"/>
  <c r="ZX66" i="4"/>
  <c r="ZW66" i="4"/>
  <c r="ZV66" i="4"/>
  <c r="ZU66" i="4"/>
  <c r="ZT66" i="4"/>
  <c r="ZS66" i="4"/>
  <c r="ZR66" i="4"/>
  <c r="ZQ66" i="4"/>
  <c r="ZP66" i="4"/>
  <c r="ZO66" i="4"/>
  <c r="ACU10" i="4"/>
  <c r="ACT10" i="4"/>
  <c r="ACS10" i="4"/>
  <c r="ACR10" i="4"/>
  <c r="ACQ10" i="4"/>
  <c r="ACP10" i="4"/>
  <c r="ACO10" i="4"/>
  <c r="ACN10" i="4"/>
  <c r="ACM10" i="4"/>
  <c r="ACL10" i="4"/>
  <c r="ACK10" i="4"/>
  <c r="ACJ10" i="4"/>
  <c r="ACI10" i="4"/>
  <c r="ACH10" i="4"/>
  <c r="ACG10" i="4"/>
  <c r="ACF10" i="4"/>
  <c r="ACE10" i="4"/>
  <c r="ACD10" i="4"/>
  <c r="ACC10" i="4"/>
  <c r="ACB10" i="4"/>
  <c r="ACA10" i="4"/>
  <c r="ABZ10" i="4"/>
  <c r="ABY10" i="4"/>
  <c r="ABX10" i="4"/>
  <c r="ABW10" i="4"/>
  <c r="ABV10" i="4"/>
  <c r="ABU10" i="4"/>
  <c r="ABT10" i="4"/>
  <c r="ABS10" i="4"/>
  <c r="ABR10" i="4"/>
  <c r="ABQ10" i="4"/>
  <c r="ABP10" i="4"/>
  <c r="ABO10" i="4"/>
  <c r="ABN10" i="4"/>
  <c r="ABM10" i="4"/>
  <c r="ABL10" i="4"/>
  <c r="ABK10" i="4"/>
  <c r="ABJ10" i="4"/>
  <c r="ABI10" i="4"/>
  <c r="ABH10" i="4"/>
  <c r="ABG10" i="4"/>
  <c r="ABF10" i="4"/>
  <c r="ABE10" i="4"/>
  <c r="ABD10" i="4"/>
  <c r="ABC10" i="4"/>
  <c r="ABB10" i="4"/>
  <c r="ABA10" i="4"/>
  <c r="AAZ10" i="4"/>
  <c r="AAY10" i="4"/>
  <c r="AAX10" i="4"/>
  <c r="AAW10" i="4"/>
  <c r="AAV10" i="4"/>
  <c r="AAU10" i="4"/>
  <c r="AAT10" i="4"/>
  <c r="AAS10" i="4"/>
  <c r="AAR10" i="4"/>
  <c r="AAQ10" i="4"/>
  <c r="AAP10" i="4"/>
  <c r="AAO10" i="4"/>
  <c r="AAN10" i="4"/>
  <c r="AAM10" i="4"/>
  <c r="AAL10" i="4"/>
  <c r="AAK10" i="4"/>
  <c r="AAJ10" i="4"/>
  <c r="AAI10" i="4"/>
  <c r="AAH10" i="4"/>
  <c r="AAG10" i="4"/>
  <c r="AAF10" i="4"/>
  <c r="AAE10" i="4"/>
  <c r="AAD10" i="4"/>
  <c r="AAC10" i="4"/>
  <c r="AAB10" i="4"/>
  <c r="AAA10" i="4"/>
  <c r="ZZ10" i="4"/>
  <c r="ZY10" i="4"/>
  <c r="ZX10" i="4"/>
  <c r="ZW10" i="4"/>
  <c r="ZV10" i="4"/>
  <c r="ZU10" i="4"/>
  <c r="ZT10" i="4"/>
  <c r="ZS10" i="4"/>
  <c r="ZR10" i="4"/>
  <c r="ZQ10" i="4"/>
  <c r="ZP10" i="4"/>
  <c r="ZO10" i="4"/>
  <c r="ACU48" i="4"/>
  <c r="ACT48" i="4"/>
  <c r="ACS48" i="4"/>
  <c r="ACR48" i="4"/>
  <c r="ACQ48" i="4"/>
  <c r="ACP48" i="4"/>
  <c r="ACO48" i="4"/>
  <c r="ACN48" i="4"/>
  <c r="ACM48" i="4"/>
  <c r="ACL48" i="4"/>
  <c r="ACK48" i="4"/>
  <c r="ACJ48" i="4"/>
  <c r="ACI48" i="4"/>
  <c r="ACH48" i="4"/>
  <c r="ACG48" i="4"/>
  <c r="ACF48" i="4"/>
  <c r="ACE48" i="4"/>
  <c r="ACD48" i="4"/>
  <c r="ACC48" i="4"/>
  <c r="ACB48" i="4"/>
  <c r="ACA48" i="4"/>
  <c r="ABZ48" i="4"/>
  <c r="ABY48" i="4"/>
  <c r="ABX48" i="4"/>
  <c r="ABW48" i="4"/>
  <c r="ABV48" i="4"/>
  <c r="ABU48" i="4"/>
  <c r="ABT48" i="4"/>
  <c r="ABS48" i="4"/>
  <c r="ABR48" i="4"/>
  <c r="ABQ48" i="4"/>
  <c r="ABP48" i="4"/>
  <c r="ABO48" i="4"/>
  <c r="ABN48" i="4"/>
  <c r="ABM48" i="4"/>
  <c r="ABL48" i="4"/>
  <c r="ABK48" i="4"/>
  <c r="ABJ48" i="4"/>
  <c r="ABI48" i="4"/>
  <c r="ABH48" i="4"/>
  <c r="ABG48" i="4"/>
  <c r="ABF48" i="4"/>
  <c r="ABE48" i="4"/>
  <c r="ABD48" i="4"/>
  <c r="ABC48" i="4"/>
  <c r="ABB48" i="4"/>
  <c r="ABA48" i="4"/>
  <c r="AAZ48" i="4"/>
  <c r="AAY48" i="4"/>
  <c r="AAX48" i="4"/>
  <c r="AAW48" i="4"/>
  <c r="AAV48" i="4"/>
  <c r="AAU48" i="4"/>
  <c r="AAT48" i="4"/>
  <c r="AAS48" i="4"/>
  <c r="AAR48" i="4"/>
  <c r="AAQ48" i="4"/>
  <c r="AAP48" i="4"/>
  <c r="AAO48" i="4"/>
  <c r="AAN48" i="4"/>
  <c r="AAM48" i="4"/>
  <c r="AAL48" i="4"/>
  <c r="AAK48" i="4"/>
  <c r="AAJ48" i="4"/>
  <c r="AAI48" i="4"/>
  <c r="AAH48" i="4"/>
  <c r="AAG48" i="4"/>
  <c r="AAF48" i="4"/>
  <c r="AAE48" i="4"/>
  <c r="AAD48" i="4"/>
  <c r="AAC48" i="4"/>
  <c r="AAB48" i="4"/>
  <c r="AAA48" i="4"/>
  <c r="ZZ48" i="4"/>
  <c r="ZY48" i="4"/>
  <c r="ZX48" i="4"/>
  <c r="ZW48" i="4"/>
  <c r="ZV48" i="4"/>
  <c r="ZU48" i="4"/>
  <c r="ZT48" i="4"/>
  <c r="ZS48" i="4"/>
  <c r="ZR48" i="4"/>
  <c r="ZQ48" i="4"/>
  <c r="ZP48" i="4"/>
  <c r="ZO48" i="4"/>
  <c r="ACU3" i="4"/>
  <c r="ACT3" i="4"/>
  <c r="ACS3" i="4"/>
  <c r="ACR3" i="4"/>
  <c r="ACQ3" i="4"/>
  <c r="ACP3" i="4"/>
  <c r="ACO3" i="4"/>
  <c r="ACN3" i="4"/>
  <c r="ACM3" i="4"/>
  <c r="ACL3" i="4"/>
  <c r="ACK3" i="4"/>
  <c r="ACJ3" i="4"/>
  <c r="ACI3" i="4"/>
  <c r="ACH3" i="4"/>
  <c r="ACG3" i="4"/>
  <c r="ACF3" i="4"/>
  <c r="ACE3" i="4"/>
  <c r="ACD3" i="4"/>
  <c r="ACC3" i="4"/>
  <c r="ACB3" i="4"/>
  <c r="ACA3" i="4"/>
  <c r="ABZ3" i="4"/>
  <c r="ABY3" i="4"/>
  <c r="ABX3" i="4"/>
  <c r="ABW3" i="4"/>
  <c r="ABV3" i="4"/>
  <c r="ABU3" i="4"/>
  <c r="ABT3" i="4"/>
  <c r="ABS3" i="4"/>
  <c r="ABR3" i="4"/>
  <c r="ABQ3" i="4"/>
  <c r="ABP3" i="4"/>
  <c r="ABO3" i="4"/>
  <c r="ABN3" i="4"/>
  <c r="ABM3" i="4"/>
  <c r="ABL3" i="4"/>
  <c r="ABK3" i="4"/>
  <c r="ABJ3" i="4"/>
  <c r="ABI3" i="4"/>
  <c r="ABH3" i="4"/>
  <c r="ABG3" i="4"/>
  <c r="ABF3" i="4"/>
  <c r="ABE3" i="4"/>
  <c r="ABD3" i="4"/>
  <c r="ABC3" i="4"/>
  <c r="ABB3" i="4"/>
  <c r="ABA3" i="4"/>
  <c r="AAZ3" i="4"/>
  <c r="AAY3" i="4"/>
  <c r="AAX3" i="4"/>
  <c r="AAW3" i="4"/>
  <c r="AAV3" i="4"/>
  <c r="AAU3" i="4"/>
  <c r="AAT3" i="4"/>
  <c r="AAS3" i="4"/>
  <c r="AAR3" i="4"/>
  <c r="AAQ3" i="4"/>
  <c r="AAP3" i="4"/>
  <c r="AAO3" i="4"/>
  <c r="AAN3" i="4"/>
  <c r="AAM3" i="4"/>
  <c r="AAL3" i="4"/>
  <c r="AAK3" i="4"/>
  <c r="AAJ3" i="4"/>
  <c r="AAI3" i="4"/>
  <c r="AAH3" i="4"/>
  <c r="AAG3" i="4"/>
  <c r="AAF3" i="4"/>
  <c r="AAE3" i="4"/>
  <c r="AAD3" i="4"/>
  <c r="AAC3" i="4"/>
  <c r="AAB3" i="4"/>
  <c r="AAA3" i="4"/>
  <c r="ZZ3" i="4"/>
  <c r="ZY3" i="4"/>
  <c r="ZX3" i="4"/>
  <c r="ZW3" i="4"/>
  <c r="ZV3" i="4"/>
  <c r="ZU3" i="4"/>
  <c r="ZT3" i="4"/>
  <c r="ZS3" i="4"/>
  <c r="ZR3" i="4"/>
  <c r="ZQ3" i="4"/>
  <c r="ZP3" i="4"/>
  <c r="ZO3" i="4"/>
  <c r="ACU23" i="4"/>
  <c r="ACT23" i="4"/>
  <c r="ACS23" i="4"/>
  <c r="ACR23" i="4"/>
  <c r="ACQ23" i="4"/>
  <c r="ACP23" i="4"/>
  <c r="ACO23" i="4"/>
  <c r="ACN23" i="4"/>
  <c r="ACM23" i="4"/>
  <c r="ACL23" i="4"/>
  <c r="ACK23" i="4"/>
  <c r="ACJ23" i="4"/>
  <c r="ACI23" i="4"/>
  <c r="ACH23" i="4"/>
  <c r="ACG23" i="4"/>
  <c r="ACF23" i="4"/>
  <c r="ACE23" i="4"/>
  <c r="ACD23" i="4"/>
  <c r="ACC23" i="4"/>
  <c r="ACB23" i="4"/>
  <c r="ACA23" i="4"/>
  <c r="ABZ23" i="4"/>
  <c r="ABY23" i="4"/>
  <c r="ABX23" i="4"/>
  <c r="ABW23" i="4"/>
  <c r="ABV23" i="4"/>
  <c r="ABU23" i="4"/>
  <c r="ABT23" i="4"/>
  <c r="ABS23" i="4"/>
  <c r="ABR23" i="4"/>
  <c r="ABQ23" i="4"/>
  <c r="ABP23" i="4"/>
  <c r="ABO23" i="4"/>
  <c r="ABN23" i="4"/>
  <c r="ABM23" i="4"/>
  <c r="ABL23" i="4"/>
  <c r="ABK23" i="4"/>
  <c r="ABJ23" i="4"/>
  <c r="ABI23" i="4"/>
  <c r="ABH23" i="4"/>
  <c r="ABG23" i="4"/>
  <c r="ABF23" i="4"/>
  <c r="ABE23" i="4"/>
  <c r="ABD23" i="4"/>
  <c r="ABC23" i="4"/>
  <c r="ABB23" i="4"/>
  <c r="ABA23" i="4"/>
  <c r="AAZ23" i="4"/>
  <c r="AAY23" i="4"/>
  <c r="AAX23" i="4"/>
  <c r="AAW23" i="4"/>
  <c r="AAV23" i="4"/>
  <c r="AAU23" i="4"/>
  <c r="AAT23" i="4"/>
  <c r="AAS23" i="4"/>
  <c r="AAR23" i="4"/>
  <c r="AAQ23" i="4"/>
  <c r="AAP23" i="4"/>
  <c r="AAO23" i="4"/>
  <c r="AAN23" i="4"/>
  <c r="AAM23" i="4"/>
  <c r="AAL23" i="4"/>
  <c r="AAK23" i="4"/>
  <c r="AAJ23" i="4"/>
  <c r="AAI23" i="4"/>
  <c r="AAH23" i="4"/>
  <c r="AAG23" i="4"/>
  <c r="AAF23" i="4"/>
  <c r="AAE23" i="4"/>
  <c r="AAD23" i="4"/>
  <c r="AAC23" i="4"/>
  <c r="AAB23" i="4"/>
  <c r="AAA23" i="4"/>
  <c r="ZZ23" i="4"/>
  <c r="ZY23" i="4"/>
  <c r="ZX23" i="4"/>
  <c r="ZW23" i="4"/>
  <c r="ZV23" i="4"/>
  <c r="ZU23" i="4"/>
  <c r="ZT23" i="4"/>
  <c r="ZS23" i="4"/>
  <c r="ZR23" i="4"/>
  <c r="ZQ23" i="4"/>
  <c r="ZP23" i="4"/>
  <c r="ZO23" i="4"/>
  <c r="ACU38" i="4"/>
  <c r="ACT38" i="4"/>
  <c r="ACS38" i="4"/>
  <c r="ACR38" i="4"/>
  <c r="ACQ38" i="4"/>
  <c r="ACP38" i="4"/>
  <c r="ACO38" i="4"/>
  <c r="ACN38" i="4"/>
  <c r="ACM38" i="4"/>
  <c r="ACL38" i="4"/>
  <c r="ACK38" i="4"/>
  <c r="ACJ38" i="4"/>
  <c r="ACI38" i="4"/>
  <c r="ACH38" i="4"/>
  <c r="ACG38" i="4"/>
  <c r="ACF38" i="4"/>
  <c r="ACE38" i="4"/>
  <c r="ACD38" i="4"/>
  <c r="ACC38" i="4"/>
  <c r="ACB38" i="4"/>
  <c r="ACA38" i="4"/>
  <c r="ABZ38" i="4"/>
  <c r="ABY38" i="4"/>
  <c r="ABX38" i="4"/>
  <c r="ABW38" i="4"/>
  <c r="ABV38" i="4"/>
  <c r="ABU38" i="4"/>
  <c r="ABT38" i="4"/>
  <c r="ABS38" i="4"/>
  <c r="ABR38" i="4"/>
  <c r="ABQ38" i="4"/>
  <c r="ABP38" i="4"/>
  <c r="ABO38" i="4"/>
  <c r="ABN38" i="4"/>
  <c r="ABM38" i="4"/>
  <c r="ABL38" i="4"/>
  <c r="ABK38" i="4"/>
  <c r="ABJ38" i="4"/>
  <c r="ABI38" i="4"/>
  <c r="ABH38" i="4"/>
  <c r="ABG38" i="4"/>
  <c r="ABF38" i="4"/>
  <c r="ABE38" i="4"/>
  <c r="ABD38" i="4"/>
  <c r="ABC38" i="4"/>
  <c r="ABB38" i="4"/>
  <c r="ABA38" i="4"/>
  <c r="AAZ38" i="4"/>
  <c r="AAY38" i="4"/>
  <c r="AAX38" i="4"/>
  <c r="AAW38" i="4"/>
  <c r="AAV38" i="4"/>
  <c r="AAU38" i="4"/>
  <c r="AAT38" i="4"/>
  <c r="AAS38" i="4"/>
  <c r="AAR38" i="4"/>
  <c r="AAQ38" i="4"/>
  <c r="AAP38" i="4"/>
  <c r="AAO38" i="4"/>
  <c r="AAN38" i="4"/>
  <c r="AAM38" i="4"/>
  <c r="AAL38" i="4"/>
  <c r="AAK38" i="4"/>
  <c r="AAJ38" i="4"/>
  <c r="AAI38" i="4"/>
  <c r="AAH38" i="4"/>
  <c r="AAG38" i="4"/>
  <c r="AAF38" i="4"/>
  <c r="AAE38" i="4"/>
  <c r="AAD38" i="4"/>
  <c r="AAC38" i="4"/>
  <c r="AAB38" i="4"/>
  <c r="AAA38" i="4"/>
  <c r="ZZ38" i="4"/>
  <c r="ZY38" i="4"/>
  <c r="ZX38" i="4"/>
  <c r="ZW38" i="4"/>
  <c r="ZV38" i="4"/>
  <c r="ZU38" i="4"/>
  <c r="ZT38" i="4"/>
  <c r="ZS38" i="4"/>
  <c r="ZR38" i="4"/>
  <c r="ZQ38" i="4"/>
  <c r="ZP38" i="4"/>
  <c r="ZO38" i="4"/>
  <c r="ACU64" i="4"/>
  <c r="ACT64" i="4"/>
  <c r="ACS64" i="4"/>
  <c r="ACR64" i="4"/>
  <c r="ACQ64" i="4"/>
  <c r="ACP64" i="4"/>
  <c r="ACO64" i="4"/>
  <c r="ACN64" i="4"/>
  <c r="ACM64" i="4"/>
  <c r="ACL64" i="4"/>
  <c r="ACK64" i="4"/>
  <c r="ACJ64" i="4"/>
  <c r="ACI64" i="4"/>
  <c r="ACH64" i="4"/>
  <c r="ACG64" i="4"/>
  <c r="ACF64" i="4"/>
  <c r="ACE64" i="4"/>
  <c r="ACD64" i="4"/>
  <c r="ACC64" i="4"/>
  <c r="ACB64" i="4"/>
  <c r="ACA64" i="4"/>
  <c r="ABZ64" i="4"/>
  <c r="ABY64" i="4"/>
  <c r="ABX64" i="4"/>
  <c r="ABW64" i="4"/>
  <c r="ABV64" i="4"/>
  <c r="ABU64" i="4"/>
  <c r="ABT64" i="4"/>
  <c r="ABS64" i="4"/>
  <c r="ABR64" i="4"/>
  <c r="ABQ64" i="4"/>
  <c r="ABP64" i="4"/>
  <c r="ABO64" i="4"/>
  <c r="ABN64" i="4"/>
  <c r="ABM64" i="4"/>
  <c r="ABL64" i="4"/>
  <c r="ABK64" i="4"/>
  <c r="ABJ64" i="4"/>
  <c r="ABI64" i="4"/>
  <c r="ABH64" i="4"/>
  <c r="ABG64" i="4"/>
  <c r="ABF64" i="4"/>
  <c r="ABE64" i="4"/>
  <c r="ABD64" i="4"/>
  <c r="ABC64" i="4"/>
  <c r="ABB64" i="4"/>
  <c r="ABA64" i="4"/>
  <c r="AAZ64" i="4"/>
  <c r="AAY64" i="4"/>
  <c r="AAX64" i="4"/>
  <c r="AAW64" i="4"/>
  <c r="AAV64" i="4"/>
  <c r="AAU64" i="4"/>
  <c r="AAT64" i="4"/>
  <c r="AAS64" i="4"/>
  <c r="AAR64" i="4"/>
  <c r="AAQ64" i="4"/>
  <c r="AAP64" i="4"/>
  <c r="AAO64" i="4"/>
  <c r="AAN64" i="4"/>
  <c r="AAM64" i="4"/>
  <c r="AAL64" i="4"/>
  <c r="AAK64" i="4"/>
  <c r="AAJ64" i="4"/>
  <c r="AAI64" i="4"/>
  <c r="AAH64" i="4"/>
  <c r="AAG64" i="4"/>
  <c r="AAF64" i="4"/>
  <c r="AAE64" i="4"/>
  <c r="AAD64" i="4"/>
  <c r="AAC64" i="4"/>
  <c r="AAB64" i="4"/>
  <c r="AAA64" i="4"/>
  <c r="ZZ64" i="4"/>
  <c r="ZY64" i="4"/>
  <c r="ZX64" i="4"/>
  <c r="ZW64" i="4"/>
  <c r="ZV64" i="4"/>
  <c r="ZU64" i="4"/>
  <c r="ZT64" i="4"/>
  <c r="ZS64" i="4"/>
  <c r="ZR64" i="4"/>
  <c r="ZQ64" i="4"/>
  <c r="ZP64" i="4"/>
  <c r="ZO64" i="4"/>
  <c r="ACU77" i="4"/>
  <c r="ACT77" i="4"/>
  <c r="ACS77" i="4"/>
  <c r="ACR77" i="4"/>
  <c r="ACQ77" i="4"/>
  <c r="ACP77" i="4"/>
  <c r="ACO77" i="4"/>
  <c r="ACN77" i="4"/>
  <c r="ACM77" i="4"/>
  <c r="ACL77" i="4"/>
  <c r="ACK77" i="4"/>
  <c r="ACJ77" i="4"/>
  <c r="ACI77" i="4"/>
  <c r="ACH77" i="4"/>
  <c r="ACG77" i="4"/>
  <c r="ACF77" i="4"/>
  <c r="ACE77" i="4"/>
  <c r="ACD77" i="4"/>
  <c r="ACC77" i="4"/>
  <c r="ACB77" i="4"/>
  <c r="ACA77" i="4"/>
  <c r="ABZ77" i="4"/>
  <c r="ABY77" i="4"/>
  <c r="ABX77" i="4"/>
  <c r="ABW77" i="4"/>
  <c r="ABV77" i="4"/>
  <c r="ABU77" i="4"/>
  <c r="ABT77" i="4"/>
  <c r="ABS77" i="4"/>
  <c r="ABR77" i="4"/>
  <c r="ABQ77" i="4"/>
  <c r="ABP77" i="4"/>
  <c r="ABO77" i="4"/>
  <c r="ABN77" i="4"/>
  <c r="ABM77" i="4"/>
  <c r="ABL77" i="4"/>
  <c r="ABK77" i="4"/>
  <c r="ABJ77" i="4"/>
  <c r="ABI77" i="4"/>
  <c r="ABH77" i="4"/>
  <c r="ABG77" i="4"/>
  <c r="ABF77" i="4"/>
  <c r="ABE77" i="4"/>
  <c r="ABD77" i="4"/>
  <c r="ABC77" i="4"/>
  <c r="ABB77" i="4"/>
  <c r="ABA77" i="4"/>
  <c r="AAZ77" i="4"/>
  <c r="AAY77" i="4"/>
  <c r="AAX77" i="4"/>
  <c r="AAW77" i="4"/>
  <c r="AAV77" i="4"/>
  <c r="AAU77" i="4"/>
  <c r="AAT77" i="4"/>
  <c r="AAS77" i="4"/>
  <c r="AAR77" i="4"/>
  <c r="AAQ77" i="4"/>
  <c r="AAP77" i="4"/>
  <c r="AAO77" i="4"/>
  <c r="AAN77" i="4"/>
  <c r="AAM77" i="4"/>
  <c r="AAL77" i="4"/>
  <c r="AAK77" i="4"/>
  <c r="AAJ77" i="4"/>
  <c r="AAI77" i="4"/>
  <c r="AAH77" i="4"/>
  <c r="AAG77" i="4"/>
  <c r="AAF77" i="4"/>
  <c r="AAE77" i="4"/>
  <c r="AAD77" i="4"/>
  <c r="AAC77" i="4"/>
  <c r="AAB77" i="4"/>
  <c r="AAA77" i="4"/>
  <c r="ZZ77" i="4"/>
  <c r="ZY77" i="4"/>
  <c r="ZX77" i="4"/>
  <c r="ZW77" i="4"/>
  <c r="ZV77" i="4"/>
  <c r="ZU77" i="4"/>
  <c r="ZT77" i="4"/>
  <c r="ZS77" i="4"/>
  <c r="ZR77" i="4"/>
  <c r="ZQ77" i="4"/>
  <c r="ZP77" i="4"/>
  <c r="ZO77" i="4"/>
  <c r="ACU46" i="4"/>
  <c r="ACT46" i="4"/>
  <c r="ACS46" i="4"/>
  <c r="ACR46" i="4"/>
  <c r="ACQ46" i="4"/>
  <c r="ACP46" i="4"/>
  <c r="ACO46" i="4"/>
  <c r="ACN46" i="4"/>
  <c r="ACM46" i="4"/>
  <c r="ACL46" i="4"/>
  <c r="ACK46" i="4"/>
  <c r="ACJ46" i="4"/>
  <c r="ACI46" i="4"/>
  <c r="ACH46" i="4"/>
  <c r="ACG46" i="4"/>
  <c r="ACF46" i="4"/>
  <c r="ACE46" i="4"/>
  <c r="ACD46" i="4"/>
  <c r="ACC46" i="4"/>
  <c r="ACB46" i="4"/>
  <c r="ACA46" i="4"/>
  <c r="ABZ46" i="4"/>
  <c r="ABY46" i="4"/>
  <c r="ABX46" i="4"/>
  <c r="ABW46" i="4"/>
  <c r="ABV46" i="4"/>
  <c r="ABU46" i="4"/>
  <c r="ABT46" i="4"/>
  <c r="ABS46" i="4"/>
  <c r="ABR46" i="4"/>
  <c r="ABQ46" i="4"/>
  <c r="ABP46" i="4"/>
  <c r="ABO46" i="4"/>
  <c r="ABN46" i="4"/>
  <c r="ABM46" i="4"/>
  <c r="ABL46" i="4"/>
  <c r="ABK46" i="4"/>
  <c r="ABJ46" i="4"/>
  <c r="ABI46" i="4"/>
  <c r="ABH46" i="4"/>
  <c r="ABG46" i="4"/>
  <c r="ABF46" i="4"/>
  <c r="ABE46" i="4"/>
  <c r="ABD46" i="4"/>
  <c r="ABC46" i="4"/>
  <c r="ABB46" i="4"/>
  <c r="ABA46" i="4"/>
  <c r="AAZ46" i="4"/>
  <c r="AAY46" i="4"/>
  <c r="AAX46" i="4"/>
  <c r="AAW46" i="4"/>
  <c r="AAV46" i="4"/>
  <c r="AAU46" i="4"/>
  <c r="AAT46" i="4"/>
  <c r="AAS46" i="4"/>
  <c r="AAR46" i="4"/>
  <c r="AAQ46" i="4"/>
  <c r="AAP46" i="4"/>
  <c r="AAO46" i="4"/>
  <c r="AAN46" i="4"/>
  <c r="AAM46" i="4"/>
  <c r="AAL46" i="4"/>
  <c r="AAK46" i="4"/>
  <c r="AAJ46" i="4"/>
  <c r="AAI46" i="4"/>
  <c r="AAH46" i="4"/>
  <c r="AAG46" i="4"/>
  <c r="AAF46" i="4"/>
  <c r="AAE46" i="4"/>
  <c r="AAD46" i="4"/>
  <c r="AAC46" i="4"/>
  <c r="AAB46" i="4"/>
  <c r="AAA46" i="4"/>
  <c r="ZZ46" i="4"/>
  <c r="ZY46" i="4"/>
  <c r="ZX46" i="4"/>
  <c r="ZW46" i="4"/>
  <c r="ZV46" i="4"/>
  <c r="ZU46" i="4"/>
  <c r="ZT46" i="4"/>
  <c r="ZS46" i="4"/>
  <c r="ZR46" i="4"/>
  <c r="ZQ46" i="4"/>
  <c r="ZP46" i="4"/>
  <c r="ZO46" i="4"/>
  <c r="ACU102" i="4"/>
  <c r="ACT102" i="4"/>
  <c r="ACS102" i="4"/>
  <c r="ACR102" i="4"/>
  <c r="ACQ102" i="4"/>
  <c r="ACP102" i="4"/>
  <c r="ACO102" i="4"/>
  <c r="ACN102" i="4"/>
  <c r="ACM102" i="4"/>
  <c r="ACL102" i="4"/>
  <c r="ACK102" i="4"/>
  <c r="ACJ102" i="4"/>
  <c r="ACI102" i="4"/>
  <c r="ACH102" i="4"/>
  <c r="ACG102" i="4"/>
  <c r="ACF102" i="4"/>
  <c r="ACE102" i="4"/>
  <c r="ACD102" i="4"/>
  <c r="ACC102" i="4"/>
  <c r="ACB102" i="4"/>
  <c r="ACA102" i="4"/>
  <c r="ABZ102" i="4"/>
  <c r="ABY102" i="4"/>
  <c r="ABX102" i="4"/>
  <c r="ABW102" i="4"/>
  <c r="ABV102" i="4"/>
  <c r="ABU102" i="4"/>
  <c r="ABT102" i="4"/>
  <c r="ABS102" i="4"/>
  <c r="ABR102" i="4"/>
  <c r="ABQ102" i="4"/>
  <c r="ABP102" i="4"/>
  <c r="ABO102" i="4"/>
  <c r="ABN102" i="4"/>
  <c r="ABM102" i="4"/>
  <c r="ABL102" i="4"/>
  <c r="ABK102" i="4"/>
  <c r="ABJ102" i="4"/>
  <c r="ABI102" i="4"/>
  <c r="ABH102" i="4"/>
  <c r="ABG102" i="4"/>
  <c r="ABF102" i="4"/>
  <c r="ABE102" i="4"/>
  <c r="ABD102" i="4"/>
  <c r="ABC102" i="4"/>
  <c r="ABB102" i="4"/>
  <c r="ABA102" i="4"/>
  <c r="AAZ102" i="4"/>
  <c r="AAY102" i="4"/>
  <c r="AAX102" i="4"/>
  <c r="AAW102" i="4"/>
  <c r="AAV102" i="4"/>
  <c r="AAU102" i="4"/>
  <c r="AAT102" i="4"/>
  <c r="AAS102" i="4"/>
  <c r="AAR102" i="4"/>
  <c r="AAQ102" i="4"/>
  <c r="AAP102" i="4"/>
  <c r="AAO102" i="4"/>
  <c r="AAN102" i="4"/>
  <c r="AAM102" i="4"/>
  <c r="AAL102" i="4"/>
  <c r="AAK102" i="4"/>
  <c r="AAJ102" i="4"/>
  <c r="AAI102" i="4"/>
  <c r="AAH102" i="4"/>
  <c r="AAG102" i="4"/>
  <c r="AAF102" i="4"/>
  <c r="AAE102" i="4"/>
  <c r="AAD102" i="4"/>
  <c r="AAC102" i="4"/>
  <c r="AAB102" i="4"/>
  <c r="AAA102" i="4"/>
  <c r="ZZ102" i="4"/>
  <c r="ZY102" i="4"/>
  <c r="ZX102" i="4"/>
  <c r="ZW102" i="4"/>
  <c r="ZV102" i="4"/>
  <c r="ZU102" i="4"/>
  <c r="ZT102" i="4"/>
  <c r="ZS102" i="4"/>
  <c r="ZR102" i="4"/>
  <c r="ZQ102" i="4"/>
  <c r="ZP102" i="4"/>
  <c r="ZO102" i="4"/>
  <c r="ACU160" i="4"/>
  <c r="ACT160" i="4"/>
  <c r="ACS160" i="4"/>
  <c r="ACR160" i="4"/>
  <c r="ACQ160" i="4"/>
  <c r="ACP160" i="4"/>
  <c r="ACO160" i="4"/>
  <c r="ACN160" i="4"/>
  <c r="ACM160" i="4"/>
  <c r="ACL160" i="4"/>
  <c r="ACK160" i="4"/>
  <c r="ACJ160" i="4"/>
  <c r="ACI160" i="4"/>
  <c r="ACH160" i="4"/>
  <c r="ACG160" i="4"/>
  <c r="ACF160" i="4"/>
  <c r="ACE160" i="4"/>
  <c r="ACD160" i="4"/>
  <c r="ACC160" i="4"/>
  <c r="ACB160" i="4"/>
  <c r="ACA160" i="4"/>
  <c r="ABZ160" i="4"/>
  <c r="ABY160" i="4"/>
  <c r="ABX160" i="4"/>
  <c r="ABW160" i="4"/>
  <c r="ABV160" i="4"/>
  <c r="ABU160" i="4"/>
  <c r="ABT160" i="4"/>
  <c r="ABS160" i="4"/>
  <c r="ABR160" i="4"/>
  <c r="ABQ160" i="4"/>
  <c r="ABP160" i="4"/>
  <c r="ABO160" i="4"/>
  <c r="ABN160" i="4"/>
  <c r="ABM160" i="4"/>
  <c r="ABL160" i="4"/>
  <c r="ABK160" i="4"/>
  <c r="ABJ160" i="4"/>
  <c r="ABI160" i="4"/>
  <c r="ABH160" i="4"/>
  <c r="ABG160" i="4"/>
  <c r="ABF160" i="4"/>
  <c r="ABE160" i="4"/>
  <c r="ABD160" i="4"/>
  <c r="ABC160" i="4"/>
  <c r="ABB160" i="4"/>
  <c r="ABA160" i="4"/>
  <c r="AAZ160" i="4"/>
  <c r="AAY160" i="4"/>
  <c r="AAX160" i="4"/>
  <c r="AAW160" i="4"/>
  <c r="AAV160" i="4"/>
  <c r="AAU160" i="4"/>
  <c r="AAT160" i="4"/>
  <c r="AAS160" i="4"/>
  <c r="AAR160" i="4"/>
  <c r="AAQ160" i="4"/>
  <c r="AAP160" i="4"/>
  <c r="AAO160" i="4"/>
  <c r="AAN160" i="4"/>
  <c r="AAM160" i="4"/>
  <c r="AAL160" i="4"/>
  <c r="AAK160" i="4"/>
  <c r="AAJ160" i="4"/>
  <c r="AAI160" i="4"/>
  <c r="AAH160" i="4"/>
  <c r="AAG160" i="4"/>
  <c r="AAF160" i="4"/>
  <c r="AAE160" i="4"/>
  <c r="AAD160" i="4"/>
  <c r="AAC160" i="4"/>
  <c r="AAB160" i="4"/>
  <c r="AAA160" i="4"/>
  <c r="ZZ160" i="4"/>
  <c r="ZY160" i="4"/>
  <c r="ZX160" i="4"/>
  <c r="ZW160" i="4"/>
  <c r="ZV160" i="4"/>
  <c r="ZU160" i="4"/>
  <c r="ZT160" i="4"/>
  <c r="ZS160" i="4"/>
  <c r="ZR160" i="4"/>
  <c r="ZQ160" i="4"/>
  <c r="ZP160" i="4"/>
  <c r="ZO160" i="4"/>
  <c r="ACU132" i="4"/>
  <c r="ACT132" i="4"/>
  <c r="ACS132" i="4"/>
  <c r="ACR132" i="4"/>
  <c r="ACQ132" i="4"/>
  <c r="ACP132" i="4"/>
  <c r="ACO132" i="4"/>
  <c r="ACN132" i="4"/>
  <c r="ACM132" i="4"/>
  <c r="ACL132" i="4"/>
  <c r="ACK132" i="4"/>
  <c r="ACJ132" i="4"/>
  <c r="ACI132" i="4"/>
  <c r="ACH132" i="4"/>
  <c r="ACG132" i="4"/>
  <c r="ACF132" i="4"/>
  <c r="ACE132" i="4"/>
  <c r="ACD132" i="4"/>
  <c r="ACC132" i="4"/>
  <c r="ACB132" i="4"/>
  <c r="ACA132" i="4"/>
  <c r="ABZ132" i="4"/>
  <c r="ABY132" i="4"/>
  <c r="ABX132" i="4"/>
  <c r="ABW132" i="4"/>
  <c r="ABV132" i="4"/>
  <c r="ABU132" i="4"/>
  <c r="ABT132" i="4"/>
  <c r="ABS132" i="4"/>
  <c r="ABR132" i="4"/>
  <c r="ABQ132" i="4"/>
  <c r="ABP132" i="4"/>
  <c r="ABO132" i="4"/>
  <c r="ABN132" i="4"/>
  <c r="ABM132" i="4"/>
  <c r="ABL132" i="4"/>
  <c r="ABK132" i="4"/>
  <c r="ABJ132" i="4"/>
  <c r="ABI132" i="4"/>
  <c r="ABH132" i="4"/>
  <c r="ABG132" i="4"/>
  <c r="ABF132" i="4"/>
  <c r="ABE132" i="4"/>
  <c r="ABD132" i="4"/>
  <c r="ABC132" i="4"/>
  <c r="ABB132" i="4"/>
  <c r="ABA132" i="4"/>
  <c r="AAZ132" i="4"/>
  <c r="AAY132" i="4"/>
  <c r="AAX132" i="4"/>
  <c r="AAW132" i="4"/>
  <c r="AAV132" i="4"/>
  <c r="AAU132" i="4"/>
  <c r="AAT132" i="4"/>
  <c r="AAS132" i="4"/>
  <c r="AAR132" i="4"/>
  <c r="AAQ132" i="4"/>
  <c r="AAP132" i="4"/>
  <c r="AAO132" i="4"/>
  <c r="AAN132" i="4"/>
  <c r="AAM132" i="4"/>
  <c r="AAL132" i="4"/>
  <c r="AAK132" i="4"/>
  <c r="AAJ132" i="4"/>
  <c r="AAI132" i="4"/>
  <c r="AAH132" i="4"/>
  <c r="AAG132" i="4"/>
  <c r="AAF132" i="4"/>
  <c r="AAE132" i="4"/>
  <c r="AAD132" i="4"/>
  <c r="AAC132" i="4"/>
  <c r="AAB132" i="4"/>
  <c r="AAA132" i="4"/>
  <c r="ZZ132" i="4"/>
  <c r="ZY132" i="4"/>
  <c r="ZX132" i="4"/>
  <c r="ZW132" i="4"/>
  <c r="ZV132" i="4"/>
  <c r="ZU132" i="4"/>
  <c r="ZT132" i="4"/>
  <c r="ZS132" i="4"/>
  <c r="ZR132" i="4"/>
  <c r="ZQ132" i="4"/>
  <c r="ZP132" i="4"/>
  <c r="ZO132" i="4"/>
  <c r="ACU27" i="4"/>
  <c r="ACT27" i="4"/>
  <c r="ACS27" i="4"/>
  <c r="ACR27" i="4"/>
  <c r="ACQ27" i="4"/>
  <c r="ACP27" i="4"/>
  <c r="ACO27" i="4"/>
  <c r="ACN27" i="4"/>
  <c r="ACM27" i="4"/>
  <c r="ACL27" i="4"/>
  <c r="ACK27" i="4"/>
  <c r="ACJ27" i="4"/>
  <c r="ACI27" i="4"/>
  <c r="ACH27" i="4"/>
  <c r="ACG27" i="4"/>
  <c r="ACF27" i="4"/>
  <c r="ACE27" i="4"/>
  <c r="ACD27" i="4"/>
  <c r="ACC27" i="4"/>
  <c r="ACB27" i="4"/>
  <c r="ACA27" i="4"/>
  <c r="ABZ27" i="4"/>
  <c r="ABY27" i="4"/>
  <c r="ABX27" i="4"/>
  <c r="ABW27" i="4"/>
  <c r="ABV27" i="4"/>
  <c r="ABU27" i="4"/>
  <c r="ABT27" i="4"/>
  <c r="ABS27" i="4"/>
  <c r="ABR27" i="4"/>
  <c r="ABQ27" i="4"/>
  <c r="ABP27" i="4"/>
  <c r="ABO27" i="4"/>
  <c r="ABN27" i="4"/>
  <c r="ABM27" i="4"/>
  <c r="ABL27" i="4"/>
  <c r="ABK27" i="4"/>
  <c r="ABJ27" i="4"/>
  <c r="ABI27" i="4"/>
  <c r="ABH27" i="4"/>
  <c r="ABG27" i="4"/>
  <c r="ABF27" i="4"/>
  <c r="ABE27" i="4"/>
  <c r="ABD27" i="4"/>
  <c r="ABC27" i="4"/>
  <c r="ABB27" i="4"/>
  <c r="ABA27" i="4"/>
  <c r="AAZ27" i="4"/>
  <c r="AAY27" i="4"/>
  <c r="AAX27" i="4"/>
  <c r="AAW27" i="4"/>
  <c r="AAV27" i="4"/>
  <c r="AAU27" i="4"/>
  <c r="AAT27" i="4"/>
  <c r="AAS27" i="4"/>
  <c r="AAR27" i="4"/>
  <c r="AAQ27" i="4"/>
  <c r="AAP27" i="4"/>
  <c r="AAO27" i="4"/>
  <c r="AAN27" i="4"/>
  <c r="AAM27" i="4"/>
  <c r="AAL27" i="4"/>
  <c r="AAK27" i="4"/>
  <c r="AAJ27" i="4"/>
  <c r="AAI27" i="4"/>
  <c r="AAH27" i="4"/>
  <c r="AAG27" i="4"/>
  <c r="AAF27" i="4"/>
  <c r="AAE27" i="4"/>
  <c r="AAD27" i="4"/>
  <c r="AAC27" i="4"/>
  <c r="AAB27" i="4"/>
  <c r="AAA27" i="4"/>
  <c r="ZZ27" i="4"/>
  <c r="ZY27" i="4"/>
  <c r="ZX27" i="4"/>
  <c r="ZW27" i="4"/>
  <c r="ZV27" i="4"/>
  <c r="ZU27" i="4"/>
  <c r="ZT27" i="4"/>
  <c r="ZS27" i="4"/>
  <c r="ZR27" i="4"/>
  <c r="ZQ27" i="4"/>
  <c r="ZP27" i="4"/>
  <c r="ZO27" i="4"/>
  <c r="ACU28" i="4"/>
  <c r="ACT28" i="4"/>
  <c r="ACS28" i="4"/>
  <c r="ACR28" i="4"/>
  <c r="ACQ28" i="4"/>
  <c r="ACP28" i="4"/>
  <c r="ACO28" i="4"/>
  <c r="ACN28" i="4"/>
  <c r="ACM28" i="4"/>
  <c r="ACL28" i="4"/>
  <c r="ACK28" i="4"/>
  <c r="ACJ28" i="4"/>
  <c r="ACI28" i="4"/>
  <c r="ACH28" i="4"/>
  <c r="ACG28" i="4"/>
  <c r="ACF28" i="4"/>
  <c r="ACE28" i="4"/>
  <c r="ACD28" i="4"/>
  <c r="ACC28" i="4"/>
  <c r="ACB28" i="4"/>
  <c r="ACA28" i="4"/>
  <c r="ABZ28" i="4"/>
  <c r="ABY28" i="4"/>
  <c r="ABX28" i="4"/>
  <c r="ABW28" i="4"/>
  <c r="ABV28" i="4"/>
  <c r="ABU28" i="4"/>
  <c r="ABT28" i="4"/>
  <c r="ABS28" i="4"/>
  <c r="ABR28" i="4"/>
  <c r="ABQ28" i="4"/>
  <c r="ABP28" i="4"/>
  <c r="ABO28" i="4"/>
  <c r="ABN28" i="4"/>
  <c r="ABM28" i="4"/>
  <c r="ABL28" i="4"/>
  <c r="ABK28" i="4"/>
  <c r="ABJ28" i="4"/>
  <c r="ABI28" i="4"/>
  <c r="ABH28" i="4"/>
  <c r="ABG28" i="4"/>
  <c r="ABF28" i="4"/>
  <c r="ABE28" i="4"/>
  <c r="ABD28" i="4"/>
  <c r="ABC28" i="4"/>
  <c r="ABB28" i="4"/>
  <c r="ABA28" i="4"/>
  <c r="AAZ28" i="4"/>
  <c r="AAY28" i="4"/>
  <c r="AAX28" i="4"/>
  <c r="AAW28" i="4"/>
  <c r="AAV28" i="4"/>
  <c r="AAU28" i="4"/>
  <c r="AAT28" i="4"/>
  <c r="AAS28" i="4"/>
  <c r="AAR28" i="4"/>
  <c r="AAQ28" i="4"/>
  <c r="AAP28" i="4"/>
  <c r="AAO28" i="4"/>
  <c r="AAN28" i="4"/>
  <c r="AAM28" i="4"/>
  <c r="AAL28" i="4"/>
  <c r="AAK28" i="4"/>
  <c r="AAJ28" i="4"/>
  <c r="AAI28" i="4"/>
  <c r="AAH28" i="4"/>
  <c r="AAG28" i="4"/>
  <c r="AAF28" i="4"/>
  <c r="AAE28" i="4"/>
  <c r="AAD28" i="4"/>
  <c r="AAC28" i="4"/>
  <c r="AAB28" i="4"/>
  <c r="AAA28" i="4"/>
  <c r="ZZ28" i="4"/>
  <c r="ZY28" i="4"/>
  <c r="ZX28" i="4"/>
  <c r="ZW28" i="4"/>
  <c r="ZV28" i="4"/>
  <c r="ZU28" i="4"/>
  <c r="ZT28" i="4"/>
  <c r="ZS28" i="4"/>
  <c r="ZR28" i="4"/>
  <c r="ZQ28" i="4"/>
  <c r="ZP28" i="4"/>
  <c r="ZO28" i="4"/>
  <c r="ACU86" i="4"/>
  <c r="ACT86" i="4"/>
  <c r="ACS86" i="4"/>
  <c r="ACR86" i="4"/>
  <c r="ACQ86" i="4"/>
  <c r="ACP86" i="4"/>
  <c r="ACO86" i="4"/>
  <c r="ACN86" i="4"/>
  <c r="ACM86" i="4"/>
  <c r="ACL86" i="4"/>
  <c r="ACK86" i="4"/>
  <c r="ACJ86" i="4"/>
  <c r="ACI86" i="4"/>
  <c r="ACH86" i="4"/>
  <c r="ACG86" i="4"/>
  <c r="ACF86" i="4"/>
  <c r="ACE86" i="4"/>
  <c r="ACD86" i="4"/>
  <c r="ACC86" i="4"/>
  <c r="ACB86" i="4"/>
  <c r="ACA86" i="4"/>
  <c r="ABZ86" i="4"/>
  <c r="ABY86" i="4"/>
  <c r="ABX86" i="4"/>
  <c r="ABW86" i="4"/>
  <c r="ABV86" i="4"/>
  <c r="ABU86" i="4"/>
  <c r="ABT86" i="4"/>
  <c r="ABS86" i="4"/>
  <c r="ABR86" i="4"/>
  <c r="ABQ86" i="4"/>
  <c r="ABP86" i="4"/>
  <c r="ABO86" i="4"/>
  <c r="ABN86" i="4"/>
  <c r="ABM86" i="4"/>
  <c r="ABL86" i="4"/>
  <c r="ABK86" i="4"/>
  <c r="ABJ86" i="4"/>
  <c r="ABI86" i="4"/>
  <c r="ABH86" i="4"/>
  <c r="ABG86" i="4"/>
  <c r="ABF86" i="4"/>
  <c r="ABE86" i="4"/>
  <c r="ABD86" i="4"/>
  <c r="ABC86" i="4"/>
  <c r="ABB86" i="4"/>
  <c r="ABA86" i="4"/>
  <c r="AAZ86" i="4"/>
  <c r="AAY86" i="4"/>
  <c r="AAX86" i="4"/>
  <c r="AAW86" i="4"/>
  <c r="AAV86" i="4"/>
  <c r="AAU86" i="4"/>
  <c r="AAT86" i="4"/>
  <c r="AAS86" i="4"/>
  <c r="AAR86" i="4"/>
  <c r="AAQ86" i="4"/>
  <c r="AAP86" i="4"/>
  <c r="AAO86" i="4"/>
  <c r="AAN86" i="4"/>
  <c r="AAM86" i="4"/>
  <c r="AAL86" i="4"/>
  <c r="AAK86" i="4"/>
  <c r="AAJ86" i="4"/>
  <c r="AAI86" i="4"/>
  <c r="AAH86" i="4"/>
  <c r="AAG86" i="4"/>
  <c r="AAF86" i="4"/>
  <c r="AAE86" i="4"/>
  <c r="AAD86" i="4"/>
  <c r="AAC86" i="4"/>
  <c r="AAB86" i="4"/>
  <c r="AAA86" i="4"/>
  <c r="ZZ86" i="4"/>
  <c r="ZY86" i="4"/>
  <c r="ZX86" i="4"/>
  <c r="ZW86" i="4"/>
  <c r="ZV86" i="4"/>
  <c r="ZU86" i="4"/>
  <c r="ZT86" i="4"/>
  <c r="ZS86" i="4"/>
  <c r="ZR86" i="4"/>
  <c r="ZQ86" i="4"/>
  <c r="ZP86" i="4"/>
  <c r="ZO86" i="4"/>
  <c r="ACU109" i="4"/>
  <c r="ACT109" i="4"/>
  <c r="ACS109" i="4"/>
  <c r="ACR109" i="4"/>
  <c r="ACQ109" i="4"/>
  <c r="ACP109" i="4"/>
  <c r="ACO109" i="4"/>
  <c r="ACN109" i="4"/>
  <c r="ACM109" i="4"/>
  <c r="ACL109" i="4"/>
  <c r="ACK109" i="4"/>
  <c r="ACJ109" i="4"/>
  <c r="ACI109" i="4"/>
  <c r="ACH109" i="4"/>
  <c r="ACG109" i="4"/>
  <c r="ACF109" i="4"/>
  <c r="ACE109" i="4"/>
  <c r="ACD109" i="4"/>
  <c r="ACC109" i="4"/>
  <c r="ACB109" i="4"/>
  <c r="ACA109" i="4"/>
  <c r="ABZ109" i="4"/>
  <c r="ABY109" i="4"/>
  <c r="ABX109" i="4"/>
  <c r="ABW109" i="4"/>
  <c r="ABV109" i="4"/>
  <c r="ABU109" i="4"/>
  <c r="ABT109" i="4"/>
  <c r="ABS109" i="4"/>
  <c r="ABR109" i="4"/>
  <c r="ABQ109" i="4"/>
  <c r="ABP109" i="4"/>
  <c r="ABO109" i="4"/>
  <c r="ABN109" i="4"/>
  <c r="ABM109" i="4"/>
  <c r="ABL109" i="4"/>
  <c r="ABK109" i="4"/>
  <c r="ABJ109" i="4"/>
  <c r="ABI109" i="4"/>
  <c r="ABH109" i="4"/>
  <c r="ABG109" i="4"/>
  <c r="ABF109" i="4"/>
  <c r="ABE109" i="4"/>
  <c r="ABD109" i="4"/>
  <c r="ABC109" i="4"/>
  <c r="ABB109" i="4"/>
  <c r="ABA109" i="4"/>
  <c r="AAZ109" i="4"/>
  <c r="AAY109" i="4"/>
  <c r="AAX109" i="4"/>
  <c r="AAW109" i="4"/>
  <c r="AAV109" i="4"/>
  <c r="AAU109" i="4"/>
  <c r="AAT109" i="4"/>
  <c r="AAS109" i="4"/>
  <c r="AAR109" i="4"/>
  <c r="AAQ109" i="4"/>
  <c r="AAP109" i="4"/>
  <c r="AAO109" i="4"/>
  <c r="AAN109" i="4"/>
  <c r="AAM109" i="4"/>
  <c r="AAL109" i="4"/>
  <c r="AAK109" i="4"/>
  <c r="AAJ109" i="4"/>
  <c r="AAI109" i="4"/>
  <c r="AAH109" i="4"/>
  <c r="AAG109" i="4"/>
  <c r="AAF109" i="4"/>
  <c r="AAE109" i="4"/>
  <c r="AAD109" i="4"/>
  <c r="AAC109" i="4"/>
  <c r="AAB109" i="4"/>
  <c r="AAA109" i="4"/>
  <c r="ZZ109" i="4"/>
  <c r="ZY109" i="4"/>
  <c r="ZX109" i="4"/>
  <c r="ZW109" i="4"/>
  <c r="ZV109" i="4"/>
  <c r="ZU109" i="4"/>
  <c r="ZT109" i="4"/>
  <c r="ZS109" i="4"/>
  <c r="ZR109" i="4"/>
  <c r="ZQ109" i="4"/>
  <c r="ZP109" i="4"/>
  <c r="ZO109" i="4"/>
  <c r="ACU17" i="4"/>
  <c r="ACT17" i="4"/>
  <c r="ACS17" i="4"/>
  <c r="ACR17" i="4"/>
  <c r="ACQ17" i="4"/>
  <c r="ACP17" i="4"/>
  <c r="ACO17" i="4"/>
  <c r="ACN17" i="4"/>
  <c r="ACM17" i="4"/>
  <c r="ACL17" i="4"/>
  <c r="ACK17" i="4"/>
  <c r="ACJ17" i="4"/>
  <c r="ACI17" i="4"/>
  <c r="ACH17" i="4"/>
  <c r="ACG17" i="4"/>
  <c r="ACF17" i="4"/>
  <c r="ACE17" i="4"/>
  <c r="ACD17" i="4"/>
  <c r="ACC17" i="4"/>
  <c r="ACB17" i="4"/>
  <c r="ACA17" i="4"/>
  <c r="ABZ17" i="4"/>
  <c r="ABY17" i="4"/>
  <c r="ABX17" i="4"/>
  <c r="ABW17" i="4"/>
  <c r="ABV17" i="4"/>
  <c r="ABU17" i="4"/>
  <c r="ABT17" i="4"/>
  <c r="ABS17" i="4"/>
  <c r="ABR17" i="4"/>
  <c r="ABQ17" i="4"/>
  <c r="ABP17" i="4"/>
  <c r="ABO17" i="4"/>
  <c r="ABN17" i="4"/>
  <c r="ABM17" i="4"/>
  <c r="ABL17" i="4"/>
  <c r="ABK17" i="4"/>
  <c r="ABJ17" i="4"/>
  <c r="ABI17" i="4"/>
  <c r="ABH17" i="4"/>
  <c r="ABG17" i="4"/>
  <c r="ABF17" i="4"/>
  <c r="ABE17" i="4"/>
  <c r="ABD17" i="4"/>
  <c r="ABC17" i="4"/>
  <c r="ABB17" i="4"/>
  <c r="ABA17" i="4"/>
  <c r="AAZ17" i="4"/>
  <c r="AAY17" i="4"/>
  <c r="AAX17" i="4"/>
  <c r="AAW17" i="4"/>
  <c r="AAV17" i="4"/>
  <c r="AAU17" i="4"/>
  <c r="AAT17" i="4"/>
  <c r="AAS17" i="4"/>
  <c r="AAR17" i="4"/>
  <c r="AAQ17" i="4"/>
  <c r="AAP17" i="4"/>
  <c r="AAO17" i="4"/>
  <c r="AAN17" i="4"/>
  <c r="AAM17" i="4"/>
  <c r="AAL17" i="4"/>
  <c r="AAK17" i="4"/>
  <c r="AAJ17" i="4"/>
  <c r="AAI17" i="4"/>
  <c r="AAH17" i="4"/>
  <c r="AAG17" i="4"/>
  <c r="AAF17" i="4"/>
  <c r="AAE17" i="4"/>
  <c r="AAD17" i="4"/>
  <c r="AAC17" i="4"/>
  <c r="AAB17" i="4"/>
  <c r="AAA17" i="4"/>
  <c r="ZZ17" i="4"/>
  <c r="ZY17" i="4"/>
  <c r="ZX17" i="4"/>
  <c r="ZW17" i="4"/>
  <c r="ZV17" i="4"/>
  <c r="ZU17" i="4"/>
  <c r="ZT17" i="4"/>
  <c r="ZS17" i="4"/>
  <c r="ZR17" i="4"/>
  <c r="ZQ17" i="4"/>
  <c r="ZP17" i="4"/>
  <c r="ZO17" i="4"/>
  <c r="ACU45" i="4"/>
  <c r="ACT45" i="4"/>
  <c r="ACS45" i="4"/>
  <c r="ACR45" i="4"/>
  <c r="ACQ45" i="4"/>
  <c r="ACP45" i="4"/>
  <c r="ACO45" i="4"/>
  <c r="ACN45" i="4"/>
  <c r="ACM45" i="4"/>
  <c r="ACL45" i="4"/>
  <c r="ACK45" i="4"/>
  <c r="ACJ45" i="4"/>
  <c r="ACI45" i="4"/>
  <c r="ACH45" i="4"/>
  <c r="ACG45" i="4"/>
  <c r="ACF45" i="4"/>
  <c r="ACE45" i="4"/>
  <c r="ACD45" i="4"/>
  <c r="ACC45" i="4"/>
  <c r="ACB45" i="4"/>
  <c r="ACA45" i="4"/>
  <c r="ABZ45" i="4"/>
  <c r="ABY45" i="4"/>
  <c r="ABX45" i="4"/>
  <c r="ABW45" i="4"/>
  <c r="ABV45" i="4"/>
  <c r="ABU45" i="4"/>
  <c r="ABT45" i="4"/>
  <c r="ABS45" i="4"/>
  <c r="ABR45" i="4"/>
  <c r="ABQ45" i="4"/>
  <c r="ABP45" i="4"/>
  <c r="ABO45" i="4"/>
  <c r="ABN45" i="4"/>
  <c r="ABM45" i="4"/>
  <c r="ABL45" i="4"/>
  <c r="ABK45" i="4"/>
  <c r="ABJ45" i="4"/>
  <c r="ABI45" i="4"/>
  <c r="ABH45" i="4"/>
  <c r="ABG45" i="4"/>
  <c r="ABF45" i="4"/>
  <c r="ABE45" i="4"/>
  <c r="ABD45" i="4"/>
  <c r="ABC45" i="4"/>
  <c r="ABB45" i="4"/>
  <c r="ABA45" i="4"/>
  <c r="AAZ45" i="4"/>
  <c r="AAY45" i="4"/>
  <c r="AAX45" i="4"/>
  <c r="AAW45" i="4"/>
  <c r="AAV45" i="4"/>
  <c r="AAU45" i="4"/>
  <c r="AAT45" i="4"/>
  <c r="AAS45" i="4"/>
  <c r="AAR45" i="4"/>
  <c r="AAQ45" i="4"/>
  <c r="AAP45" i="4"/>
  <c r="AAO45" i="4"/>
  <c r="AAN45" i="4"/>
  <c r="AAM45" i="4"/>
  <c r="AAL45" i="4"/>
  <c r="AAK45" i="4"/>
  <c r="AAJ45" i="4"/>
  <c r="AAI45" i="4"/>
  <c r="AAH45" i="4"/>
  <c r="AAG45" i="4"/>
  <c r="AAF45" i="4"/>
  <c r="AAE45" i="4"/>
  <c r="AAD45" i="4"/>
  <c r="AAC45" i="4"/>
  <c r="AAB45" i="4"/>
  <c r="AAA45" i="4"/>
  <c r="ZZ45" i="4"/>
  <c r="ZY45" i="4"/>
  <c r="ZX45" i="4"/>
  <c r="ZW45" i="4"/>
  <c r="ZV45" i="4"/>
  <c r="ZU45" i="4"/>
  <c r="ZT45" i="4"/>
  <c r="ZS45" i="4"/>
  <c r="ZR45" i="4"/>
  <c r="ZQ45" i="4"/>
  <c r="ZP45" i="4"/>
  <c r="ZO45" i="4"/>
  <c r="ACU40" i="4"/>
  <c r="ACT40" i="4"/>
  <c r="ACS40" i="4"/>
  <c r="ACR40" i="4"/>
  <c r="ACQ40" i="4"/>
  <c r="ACP40" i="4"/>
  <c r="ACO40" i="4"/>
  <c r="ACN40" i="4"/>
  <c r="ACM40" i="4"/>
  <c r="ACL40" i="4"/>
  <c r="ACK40" i="4"/>
  <c r="ACJ40" i="4"/>
  <c r="ACI40" i="4"/>
  <c r="ACH40" i="4"/>
  <c r="ACG40" i="4"/>
  <c r="ACF40" i="4"/>
  <c r="ACE40" i="4"/>
  <c r="ACD40" i="4"/>
  <c r="ACC40" i="4"/>
  <c r="ACB40" i="4"/>
  <c r="ACA40" i="4"/>
  <c r="ABZ40" i="4"/>
  <c r="ABY40" i="4"/>
  <c r="ABX40" i="4"/>
  <c r="ABW40" i="4"/>
  <c r="ABV40" i="4"/>
  <c r="ABU40" i="4"/>
  <c r="ABT40" i="4"/>
  <c r="ABS40" i="4"/>
  <c r="ABR40" i="4"/>
  <c r="ABQ40" i="4"/>
  <c r="ABP40" i="4"/>
  <c r="ABO40" i="4"/>
  <c r="ABN40" i="4"/>
  <c r="ABM40" i="4"/>
  <c r="ABL40" i="4"/>
  <c r="ABK40" i="4"/>
  <c r="ABJ40" i="4"/>
  <c r="ABI40" i="4"/>
  <c r="ABH40" i="4"/>
  <c r="ABG40" i="4"/>
  <c r="ABF40" i="4"/>
  <c r="ABE40" i="4"/>
  <c r="ABD40" i="4"/>
  <c r="ABC40" i="4"/>
  <c r="ABB40" i="4"/>
  <c r="ABA40" i="4"/>
  <c r="AAZ40" i="4"/>
  <c r="AAY40" i="4"/>
  <c r="AAX40" i="4"/>
  <c r="AAW40" i="4"/>
  <c r="AAV40" i="4"/>
  <c r="AAU40" i="4"/>
  <c r="AAT40" i="4"/>
  <c r="AAS40" i="4"/>
  <c r="AAR40" i="4"/>
  <c r="AAQ40" i="4"/>
  <c r="AAP40" i="4"/>
  <c r="AAO40" i="4"/>
  <c r="AAN40" i="4"/>
  <c r="AAM40" i="4"/>
  <c r="AAL40" i="4"/>
  <c r="AAK40" i="4"/>
  <c r="AAJ40" i="4"/>
  <c r="AAI40" i="4"/>
  <c r="AAH40" i="4"/>
  <c r="AAG40" i="4"/>
  <c r="AAF40" i="4"/>
  <c r="AAE40" i="4"/>
  <c r="AAD40" i="4"/>
  <c r="AAC40" i="4"/>
  <c r="AAB40" i="4"/>
  <c r="AAA40" i="4"/>
  <c r="ZZ40" i="4"/>
  <c r="ZY40" i="4"/>
  <c r="ZX40" i="4"/>
  <c r="ZW40" i="4"/>
  <c r="ZV40" i="4"/>
  <c r="ZU40" i="4"/>
  <c r="ZT40" i="4"/>
  <c r="ZS40" i="4"/>
  <c r="ZR40" i="4"/>
  <c r="ZQ40" i="4"/>
  <c r="ZP40" i="4"/>
  <c r="ZO40" i="4"/>
  <c r="ACU34" i="4"/>
  <c r="ACT34" i="4"/>
  <c r="ACS34" i="4"/>
  <c r="ACR34" i="4"/>
  <c r="ACQ34" i="4"/>
  <c r="ACP34" i="4"/>
  <c r="ACO34" i="4"/>
  <c r="ACN34" i="4"/>
  <c r="ACM34" i="4"/>
  <c r="ACL34" i="4"/>
  <c r="ACK34" i="4"/>
  <c r="ACJ34" i="4"/>
  <c r="ACI34" i="4"/>
  <c r="ACH34" i="4"/>
  <c r="ACG34" i="4"/>
  <c r="ACF34" i="4"/>
  <c r="ACE34" i="4"/>
  <c r="ACD34" i="4"/>
  <c r="ACC34" i="4"/>
  <c r="ACB34" i="4"/>
  <c r="ACA34" i="4"/>
  <c r="ABZ34" i="4"/>
  <c r="ABY34" i="4"/>
  <c r="ABX34" i="4"/>
  <c r="ABW34" i="4"/>
  <c r="ABV34" i="4"/>
  <c r="ABU34" i="4"/>
  <c r="ABT34" i="4"/>
  <c r="ABS34" i="4"/>
  <c r="ABR34" i="4"/>
  <c r="ABQ34" i="4"/>
  <c r="ABP34" i="4"/>
  <c r="ABO34" i="4"/>
  <c r="ABN34" i="4"/>
  <c r="ABM34" i="4"/>
  <c r="ABL34" i="4"/>
  <c r="ABK34" i="4"/>
  <c r="ABJ34" i="4"/>
  <c r="ABI34" i="4"/>
  <c r="ABH34" i="4"/>
  <c r="ABG34" i="4"/>
  <c r="ABF34" i="4"/>
  <c r="ABE34" i="4"/>
  <c r="ABD34" i="4"/>
  <c r="ABC34" i="4"/>
  <c r="ABB34" i="4"/>
  <c r="ABA34" i="4"/>
  <c r="AAZ34" i="4"/>
  <c r="AAY34" i="4"/>
  <c r="AAX34" i="4"/>
  <c r="AAW34" i="4"/>
  <c r="AAV34" i="4"/>
  <c r="AAU34" i="4"/>
  <c r="AAT34" i="4"/>
  <c r="AAS34" i="4"/>
  <c r="AAR34" i="4"/>
  <c r="AAQ34" i="4"/>
  <c r="AAP34" i="4"/>
  <c r="AAO34" i="4"/>
  <c r="AAN34" i="4"/>
  <c r="AAM34" i="4"/>
  <c r="AAL34" i="4"/>
  <c r="AAK34" i="4"/>
  <c r="AAJ34" i="4"/>
  <c r="AAI34" i="4"/>
  <c r="AAH34" i="4"/>
  <c r="AAG34" i="4"/>
  <c r="AAF34" i="4"/>
  <c r="AAE34" i="4"/>
  <c r="AAD34" i="4"/>
  <c r="AAC34" i="4"/>
  <c r="AAB34" i="4"/>
  <c r="AAA34" i="4"/>
  <c r="ZZ34" i="4"/>
  <c r="ZY34" i="4"/>
  <c r="ZX34" i="4"/>
  <c r="ZW34" i="4"/>
  <c r="ZV34" i="4"/>
  <c r="ZU34" i="4"/>
  <c r="ZT34" i="4"/>
  <c r="ZS34" i="4"/>
  <c r="ZR34" i="4"/>
  <c r="ZQ34" i="4"/>
  <c r="ZP34" i="4"/>
  <c r="ZO34" i="4"/>
  <c r="ACU41" i="4"/>
  <c r="ACT41" i="4"/>
  <c r="ACS41" i="4"/>
  <c r="ACR41" i="4"/>
  <c r="ACQ41" i="4"/>
  <c r="ACP41" i="4"/>
  <c r="ACO41" i="4"/>
  <c r="ACN41" i="4"/>
  <c r="ACM41" i="4"/>
  <c r="ACL41" i="4"/>
  <c r="ACK41" i="4"/>
  <c r="ACJ41" i="4"/>
  <c r="ACI41" i="4"/>
  <c r="ACH41" i="4"/>
  <c r="ACG41" i="4"/>
  <c r="ACF41" i="4"/>
  <c r="ACE41" i="4"/>
  <c r="ACD41" i="4"/>
  <c r="ACC41" i="4"/>
  <c r="ACB41" i="4"/>
  <c r="ACA41" i="4"/>
  <c r="ABZ41" i="4"/>
  <c r="ABY41" i="4"/>
  <c r="ABX41" i="4"/>
  <c r="ABW41" i="4"/>
  <c r="ABV41" i="4"/>
  <c r="ABU41" i="4"/>
  <c r="ABT41" i="4"/>
  <c r="ABS41" i="4"/>
  <c r="ABR41" i="4"/>
  <c r="ABQ41" i="4"/>
  <c r="ABP41" i="4"/>
  <c r="ABO41" i="4"/>
  <c r="ABN41" i="4"/>
  <c r="ABM41" i="4"/>
  <c r="ABL41" i="4"/>
  <c r="ABK41" i="4"/>
  <c r="ABJ41" i="4"/>
  <c r="ABI41" i="4"/>
  <c r="ABH41" i="4"/>
  <c r="ABG41" i="4"/>
  <c r="ABF41" i="4"/>
  <c r="ABE41" i="4"/>
  <c r="ABD41" i="4"/>
  <c r="ABC41" i="4"/>
  <c r="ABB41" i="4"/>
  <c r="ABA41" i="4"/>
  <c r="AAZ41" i="4"/>
  <c r="AAY41" i="4"/>
  <c r="AAX41" i="4"/>
  <c r="AAW41" i="4"/>
  <c r="AAV41" i="4"/>
  <c r="AAU41" i="4"/>
  <c r="AAT41" i="4"/>
  <c r="AAS41" i="4"/>
  <c r="AAR41" i="4"/>
  <c r="AAQ41" i="4"/>
  <c r="AAP41" i="4"/>
  <c r="AAO41" i="4"/>
  <c r="AAN41" i="4"/>
  <c r="AAM41" i="4"/>
  <c r="AAL41" i="4"/>
  <c r="AAK41" i="4"/>
  <c r="AAJ41" i="4"/>
  <c r="AAI41" i="4"/>
  <c r="AAH41" i="4"/>
  <c r="AAG41" i="4"/>
  <c r="AAF41" i="4"/>
  <c r="AAE41" i="4"/>
  <c r="AAD41" i="4"/>
  <c r="AAC41" i="4"/>
  <c r="AAB41" i="4"/>
  <c r="AAA41" i="4"/>
  <c r="ZZ41" i="4"/>
  <c r="ZY41" i="4"/>
  <c r="ZX41" i="4"/>
  <c r="ZW41" i="4"/>
  <c r="ZV41" i="4"/>
  <c r="ZU41" i="4"/>
  <c r="ZT41" i="4"/>
  <c r="ZS41" i="4"/>
  <c r="ZR41" i="4"/>
  <c r="ZQ41" i="4"/>
  <c r="ZP41" i="4"/>
  <c r="ZO41" i="4"/>
  <c r="ACU153" i="4"/>
  <c r="ACT153" i="4"/>
  <c r="ACS153" i="4"/>
  <c r="ACR153" i="4"/>
  <c r="ACQ153" i="4"/>
  <c r="ACP153" i="4"/>
  <c r="ACO153" i="4"/>
  <c r="ACN153" i="4"/>
  <c r="ACM153" i="4"/>
  <c r="ACL153" i="4"/>
  <c r="ACK153" i="4"/>
  <c r="ACJ153" i="4"/>
  <c r="ACI153" i="4"/>
  <c r="ACH153" i="4"/>
  <c r="ACG153" i="4"/>
  <c r="ACF153" i="4"/>
  <c r="ACE153" i="4"/>
  <c r="ACD153" i="4"/>
  <c r="ACC153" i="4"/>
  <c r="ACB153" i="4"/>
  <c r="ACA153" i="4"/>
  <c r="ABZ153" i="4"/>
  <c r="ABY153" i="4"/>
  <c r="ABX153" i="4"/>
  <c r="ABW153" i="4"/>
  <c r="ABV153" i="4"/>
  <c r="ABU153" i="4"/>
  <c r="ABT153" i="4"/>
  <c r="ABS153" i="4"/>
  <c r="ABR153" i="4"/>
  <c r="ABQ153" i="4"/>
  <c r="ABP153" i="4"/>
  <c r="ABO153" i="4"/>
  <c r="ABN153" i="4"/>
  <c r="ABM153" i="4"/>
  <c r="ABL153" i="4"/>
  <c r="ABK153" i="4"/>
  <c r="ABJ153" i="4"/>
  <c r="ABI153" i="4"/>
  <c r="ABH153" i="4"/>
  <c r="ABG153" i="4"/>
  <c r="ABF153" i="4"/>
  <c r="ABE153" i="4"/>
  <c r="ABD153" i="4"/>
  <c r="ABC153" i="4"/>
  <c r="ABB153" i="4"/>
  <c r="ABA153" i="4"/>
  <c r="AAZ153" i="4"/>
  <c r="AAY153" i="4"/>
  <c r="AAX153" i="4"/>
  <c r="AAW153" i="4"/>
  <c r="AAV153" i="4"/>
  <c r="AAU153" i="4"/>
  <c r="AAT153" i="4"/>
  <c r="AAS153" i="4"/>
  <c r="AAR153" i="4"/>
  <c r="AAQ153" i="4"/>
  <c r="AAP153" i="4"/>
  <c r="AAO153" i="4"/>
  <c r="AAN153" i="4"/>
  <c r="AAM153" i="4"/>
  <c r="AAL153" i="4"/>
  <c r="AAK153" i="4"/>
  <c r="AAJ153" i="4"/>
  <c r="AAI153" i="4"/>
  <c r="AAH153" i="4"/>
  <c r="AAG153" i="4"/>
  <c r="AAF153" i="4"/>
  <c r="AAE153" i="4"/>
  <c r="AAD153" i="4"/>
  <c r="AAC153" i="4"/>
  <c r="AAB153" i="4"/>
  <c r="AAA153" i="4"/>
  <c r="ZZ153" i="4"/>
  <c r="ZY153" i="4"/>
  <c r="ZX153" i="4"/>
  <c r="ZW153" i="4"/>
  <c r="ZV153" i="4"/>
  <c r="ZU153" i="4"/>
  <c r="ZT153" i="4"/>
  <c r="ZS153" i="4"/>
  <c r="ZR153" i="4"/>
  <c r="ZQ153" i="4"/>
  <c r="ZP153" i="4"/>
  <c r="ZO153" i="4"/>
  <c r="ZE16" i="4"/>
  <c r="ZD16" i="4"/>
  <c r="ZC16" i="4"/>
  <c r="ZB16" i="4"/>
  <c r="ZA16" i="4"/>
  <c r="YZ16" i="4"/>
  <c r="YY16" i="4"/>
  <c r="YX16" i="4"/>
  <c r="YW16" i="4"/>
  <c r="YV16" i="4"/>
  <c r="YU16" i="4"/>
  <c r="YT16" i="4"/>
  <c r="YS16" i="4"/>
  <c r="YR16" i="4"/>
  <c r="YQ16" i="4"/>
  <c r="YP16" i="4"/>
  <c r="YO16" i="4"/>
  <c r="YN16" i="4"/>
  <c r="YM16" i="4"/>
  <c r="YL16" i="4"/>
  <c r="YK16" i="4"/>
  <c r="YJ16" i="4"/>
  <c r="YI16" i="4"/>
  <c r="YH16" i="4"/>
  <c r="YG16" i="4"/>
  <c r="YF16" i="4"/>
  <c r="YE16" i="4"/>
  <c r="YD16" i="4"/>
  <c r="YC16" i="4"/>
  <c r="YB16" i="4"/>
  <c r="YA16" i="4"/>
  <c r="XZ16" i="4"/>
  <c r="XY16" i="4"/>
  <c r="XX16" i="4"/>
  <c r="XW16" i="4"/>
  <c r="XV16" i="4"/>
  <c r="XU16" i="4"/>
  <c r="XT16" i="4"/>
  <c r="XS16" i="4"/>
  <c r="XR16" i="4"/>
  <c r="XQ16" i="4"/>
  <c r="XP16" i="4"/>
  <c r="XO16" i="4"/>
  <c r="XN16" i="4"/>
  <c r="XM16" i="4"/>
  <c r="XL16" i="4"/>
  <c r="XK16" i="4"/>
  <c r="XJ16" i="4"/>
  <c r="XI16" i="4"/>
  <c r="XH16" i="4"/>
  <c r="XG16" i="4"/>
  <c r="XF16" i="4"/>
  <c r="XE16" i="4"/>
  <c r="XD16" i="4"/>
  <c r="XC16" i="4"/>
  <c r="XB16" i="4"/>
  <c r="XA16" i="4"/>
  <c r="WZ16" i="4"/>
  <c r="WY16" i="4"/>
  <c r="WX16" i="4"/>
  <c r="WW16" i="4"/>
  <c r="WV16" i="4"/>
  <c r="WU16" i="4"/>
  <c r="WT16" i="4"/>
  <c r="WS16" i="4"/>
  <c r="WR16" i="4"/>
  <c r="WQ16" i="4"/>
  <c r="WP16" i="4"/>
  <c r="WO16" i="4"/>
  <c r="WN16" i="4"/>
  <c r="WM16" i="4"/>
  <c r="WL16" i="4"/>
  <c r="WK16" i="4"/>
  <c r="WJ16" i="4"/>
  <c r="WI16" i="4"/>
  <c r="WH16" i="4"/>
  <c r="WG16" i="4"/>
  <c r="WF16" i="4"/>
  <c r="WE16" i="4"/>
  <c r="WD16" i="4"/>
  <c r="WC16" i="4"/>
  <c r="WB16" i="4"/>
  <c r="WA16" i="4"/>
  <c r="VZ16" i="4"/>
  <c r="VY16" i="4"/>
  <c r="ZE150" i="4"/>
  <c r="ZD150" i="4"/>
  <c r="ZC150" i="4"/>
  <c r="ZB150" i="4"/>
  <c r="ZA150" i="4"/>
  <c r="YZ150" i="4"/>
  <c r="YY150" i="4"/>
  <c r="YX150" i="4"/>
  <c r="YW150" i="4"/>
  <c r="YV150" i="4"/>
  <c r="YU150" i="4"/>
  <c r="YT150" i="4"/>
  <c r="YS150" i="4"/>
  <c r="YR150" i="4"/>
  <c r="YQ150" i="4"/>
  <c r="YP150" i="4"/>
  <c r="YO150" i="4"/>
  <c r="YN150" i="4"/>
  <c r="YM150" i="4"/>
  <c r="YL150" i="4"/>
  <c r="YK150" i="4"/>
  <c r="YJ150" i="4"/>
  <c r="YI150" i="4"/>
  <c r="YH150" i="4"/>
  <c r="YG150" i="4"/>
  <c r="YF150" i="4"/>
  <c r="YE150" i="4"/>
  <c r="YD150" i="4"/>
  <c r="YC150" i="4"/>
  <c r="YB150" i="4"/>
  <c r="YA150" i="4"/>
  <c r="XZ150" i="4"/>
  <c r="XY150" i="4"/>
  <c r="XX150" i="4"/>
  <c r="XW150" i="4"/>
  <c r="XV150" i="4"/>
  <c r="XU150" i="4"/>
  <c r="XT150" i="4"/>
  <c r="XS150" i="4"/>
  <c r="XR150" i="4"/>
  <c r="XQ150" i="4"/>
  <c r="XP150" i="4"/>
  <c r="XO150" i="4"/>
  <c r="XN150" i="4"/>
  <c r="XM150" i="4"/>
  <c r="XL150" i="4"/>
  <c r="XK150" i="4"/>
  <c r="XJ150" i="4"/>
  <c r="XI150" i="4"/>
  <c r="XH150" i="4"/>
  <c r="XG150" i="4"/>
  <c r="XF150" i="4"/>
  <c r="XE150" i="4"/>
  <c r="XD150" i="4"/>
  <c r="XC150" i="4"/>
  <c r="XB150" i="4"/>
  <c r="XA150" i="4"/>
  <c r="WZ150" i="4"/>
  <c r="WY150" i="4"/>
  <c r="WX150" i="4"/>
  <c r="WW150" i="4"/>
  <c r="WV150" i="4"/>
  <c r="WU150" i="4"/>
  <c r="WT150" i="4"/>
  <c r="WS150" i="4"/>
  <c r="WR150" i="4"/>
  <c r="WQ150" i="4"/>
  <c r="WP150" i="4"/>
  <c r="WO150" i="4"/>
  <c r="WN150" i="4"/>
  <c r="WM150" i="4"/>
  <c r="WL150" i="4"/>
  <c r="WK150" i="4"/>
  <c r="WJ150" i="4"/>
  <c r="WI150" i="4"/>
  <c r="WH150" i="4"/>
  <c r="WG150" i="4"/>
  <c r="WF150" i="4"/>
  <c r="WE150" i="4"/>
  <c r="WD150" i="4"/>
  <c r="WC150" i="4"/>
  <c r="WB150" i="4"/>
  <c r="WA150" i="4"/>
  <c r="VZ150" i="4"/>
  <c r="VY150" i="4"/>
  <c r="ZE76" i="4"/>
  <c r="ZD76" i="4"/>
  <c r="ZC76" i="4"/>
  <c r="ZB76" i="4"/>
  <c r="ZA76" i="4"/>
  <c r="YZ76" i="4"/>
  <c r="YY76" i="4"/>
  <c r="YX76" i="4"/>
  <c r="YW76" i="4"/>
  <c r="YV76" i="4"/>
  <c r="YU76" i="4"/>
  <c r="YT76" i="4"/>
  <c r="YS76" i="4"/>
  <c r="YR76" i="4"/>
  <c r="YQ76" i="4"/>
  <c r="YP76" i="4"/>
  <c r="YO76" i="4"/>
  <c r="YN76" i="4"/>
  <c r="YM76" i="4"/>
  <c r="YL76" i="4"/>
  <c r="YK76" i="4"/>
  <c r="YJ76" i="4"/>
  <c r="YI76" i="4"/>
  <c r="YH76" i="4"/>
  <c r="YG76" i="4"/>
  <c r="YF76" i="4"/>
  <c r="YE76" i="4"/>
  <c r="YD76" i="4"/>
  <c r="YC76" i="4"/>
  <c r="YB76" i="4"/>
  <c r="YA76" i="4"/>
  <c r="XZ76" i="4"/>
  <c r="XY76" i="4"/>
  <c r="XX76" i="4"/>
  <c r="XW76" i="4"/>
  <c r="XV76" i="4"/>
  <c r="XU76" i="4"/>
  <c r="XT76" i="4"/>
  <c r="XS76" i="4"/>
  <c r="XR76" i="4"/>
  <c r="XQ76" i="4"/>
  <c r="XP76" i="4"/>
  <c r="XO76" i="4"/>
  <c r="XN76" i="4"/>
  <c r="XM76" i="4"/>
  <c r="XL76" i="4"/>
  <c r="XK76" i="4"/>
  <c r="XJ76" i="4"/>
  <c r="XI76" i="4"/>
  <c r="XH76" i="4"/>
  <c r="XG76" i="4"/>
  <c r="XF76" i="4"/>
  <c r="XE76" i="4"/>
  <c r="XD76" i="4"/>
  <c r="XC76" i="4"/>
  <c r="XB76" i="4"/>
  <c r="XA76" i="4"/>
  <c r="WZ76" i="4"/>
  <c r="WY76" i="4"/>
  <c r="WX76" i="4"/>
  <c r="WW76" i="4"/>
  <c r="WV76" i="4"/>
  <c r="WU76" i="4"/>
  <c r="WT76" i="4"/>
  <c r="WS76" i="4"/>
  <c r="WR76" i="4"/>
  <c r="WQ76" i="4"/>
  <c r="WP76" i="4"/>
  <c r="WO76" i="4"/>
  <c r="WN76" i="4"/>
  <c r="WM76" i="4"/>
  <c r="WL76" i="4"/>
  <c r="WK76" i="4"/>
  <c r="WJ76" i="4"/>
  <c r="WI76" i="4"/>
  <c r="WH76" i="4"/>
  <c r="WG76" i="4"/>
  <c r="WF76" i="4"/>
  <c r="WE76" i="4"/>
  <c r="WD76" i="4"/>
  <c r="WC76" i="4"/>
  <c r="WB76" i="4"/>
  <c r="WA76" i="4"/>
  <c r="VZ76" i="4"/>
  <c r="VY76" i="4"/>
  <c r="ZE117" i="4"/>
  <c r="ZD117" i="4"/>
  <c r="ZC117" i="4"/>
  <c r="ZB117" i="4"/>
  <c r="ZA117" i="4"/>
  <c r="YZ117" i="4"/>
  <c r="YY117" i="4"/>
  <c r="YX117" i="4"/>
  <c r="YW117" i="4"/>
  <c r="YV117" i="4"/>
  <c r="YU117" i="4"/>
  <c r="YT117" i="4"/>
  <c r="YS117" i="4"/>
  <c r="YR117" i="4"/>
  <c r="YQ117" i="4"/>
  <c r="YP117" i="4"/>
  <c r="YO117" i="4"/>
  <c r="YN117" i="4"/>
  <c r="YM117" i="4"/>
  <c r="YL117" i="4"/>
  <c r="YK117" i="4"/>
  <c r="YJ117" i="4"/>
  <c r="YI117" i="4"/>
  <c r="YH117" i="4"/>
  <c r="YG117" i="4"/>
  <c r="YF117" i="4"/>
  <c r="YE117" i="4"/>
  <c r="YD117" i="4"/>
  <c r="YC117" i="4"/>
  <c r="YB117" i="4"/>
  <c r="YA117" i="4"/>
  <c r="XZ117" i="4"/>
  <c r="XY117" i="4"/>
  <c r="XX117" i="4"/>
  <c r="XW117" i="4"/>
  <c r="XV117" i="4"/>
  <c r="XU117" i="4"/>
  <c r="XT117" i="4"/>
  <c r="XS117" i="4"/>
  <c r="XR117" i="4"/>
  <c r="XQ117" i="4"/>
  <c r="XP117" i="4"/>
  <c r="XO117" i="4"/>
  <c r="XN117" i="4"/>
  <c r="XM117" i="4"/>
  <c r="XL117" i="4"/>
  <c r="XK117" i="4"/>
  <c r="XJ117" i="4"/>
  <c r="XI117" i="4"/>
  <c r="XH117" i="4"/>
  <c r="XG117" i="4"/>
  <c r="XF117" i="4"/>
  <c r="XE117" i="4"/>
  <c r="XD117" i="4"/>
  <c r="XC117" i="4"/>
  <c r="XB117" i="4"/>
  <c r="XA117" i="4"/>
  <c r="WZ117" i="4"/>
  <c r="WY117" i="4"/>
  <c r="WX117" i="4"/>
  <c r="WW117" i="4"/>
  <c r="WV117" i="4"/>
  <c r="WU117" i="4"/>
  <c r="WT117" i="4"/>
  <c r="WS117" i="4"/>
  <c r="WR117" i="4"/>
  <c r="WQ117" i="4"/>
  <c r="WP117" i="4"/>
  <c r="WO117" i="4"/>
  <c r="WN117" i="4"/>
  <c r="WM117" i="4"/>
  <c r="WL117" i="4"/>
  <c r="WK117" i="4"/>
  <c r="WJ117" i="4"/>
  <c r="WI117" i="4"/>
  <c r="WH117" i="4"/>
  <c r="WG117" i="4"/>
  <c r="WF117" i="4"/>
  <c r="WE117" i="4"/>
  <c r="WD117" i="4"/>
  <c r="WC117" i="4"/>
  <c r="WB117" i="4"/>
  <c r="WA117" i="4"/>
  <c r="VZ117" i="4"/>
  <c r="VY117" i="4"/>
  <c r="ZE6" i="4"/>
  <c r="ZD6" i="4"/>
  <c r="ZC6" i="4"/>
  <c r="ZB6" i="4"/>
  <c r="ZA6" i="4"/>
  <c r="YZ6" i="4"/>
  <c r="YY6" i="4"/>
  <c r="YX6" i="4"/>
  <c r="YW6" i="4"/>
  <c r="YV6" i="4"/>
  <c r="YU6" i="4"/>
  <c r="YT6" i="4"/>
  <c r="YS6" i="4"/>
  <c r="YR6" i="4"/>
  <c r="YQ6" i="4"/>
  <c r="YP6" i="4"/>
  <c r="YO6" i="4"/>
  <c r="YN6" i="4"/>
  <c r="YM6" i="4"/>
  <c r="YL6" i="4"/>
  <c r="YK6" i="4"/>
  <c r="YJ6" i="4"/>
  <c r="YI6" i="4"/>
  <c r="YH6" i="4"/>
  <c r="YG6" i="4"/>
  <c r="YF6" i="4"/>
  <c r="YE6" i="4"/>
  <c r="YD6" i="4"/>
  <c r="YC6" i="4"/>
  <c r="YB6" i="4"/>
  <c r="YA6" i="4"/>
  <c r="XZ6" i="4"/>
  <c r="XY6" i="4"/>
  <c r="XX6" i="4"/>
  <c r="XW6" i="4"/>
  <c r="XV6" i="4"/>
  <c r="XU6" i="4"/>
  <c r="XT6" i="4"/>
  <c r="XS6" i="4"/>
  <c r="XR6" i="4"/>
  <c r="XQ6" i="4"/>
  <c r="XP6" i="4"/>
  <c r="XO6" i="4"/>
  <c r="XN6" i="4"/>
  <c r="XM6" i="4"/>
  <c r="XL6" i="4"/>
  <c r="XK6" i="4"/>
  <c r="XJ6" i="4"/>
  <c r="XI6" i="4"/>
  <c r="XH6" i="4"/>
  <c r="XG6" i="4"/>
  <c r="XF6" i="4"/>
  <c r="XE6" i="4"/>
  <c r="XD6" i="4"/>
  <c r="XC6" i="4"/>
  <c r="XB6" i="4"/>
  <c r="XA6" i="4"/>
  <c r="WZ6" i="4"/>
  <c r="WY6" i="4"/>
  <c r="WX6" i="4"/>
  <c r="WW6" i="4"/>
  <c r="WV6" i="4"/>
  <c r="WU6" i="4"/>
  <c r="WT6" i="4"/>
  <c r="WS6" i="4"/>
  <c r="WR6" i="4"/>
  <c r="WQ6" i="4"/>
  <c r="WP6" i="4"/>
  <c r="WO6" i="4"/>
  <c r="WN6" i="4"/>
  <c r="WM6" i="4"/>
  <c r="WL6" i="4"/>
  <c r="WK6" i="4"/>
  <c r="WJ6" i="4"/>
  <c r="WI6" i="4"/>
  <c r="WH6" i="4"/>
  <c r="WG6" i="4"/>
  <c r="WF6" i="4"/>
  <c r="WE6" i="4"/>
  <c r="WD6" i="4"/>
  <c r="WC6" i="4"/>
  <c r="WB6" i="4"/>
  <c r="WA6" i="4"/>
  <c r="VZ6" i="4"/>
  <c r="VY6" i="4"/>
  <c r="ZE103" i="4"/>
  <c r="ZD103" i="4"/>
  <c r="ZC103" i="4"/>
  <c r="ZB103" i="4"/>
  <c r="ZA103" i="4"/>
  <c r="YZ103" i="4"/>
  <c r="YY103" i="4"/>
  <c r="YX103" i="4"/>
  <c r="YW103" i="4"/>
  <c r="YV103" i="4"/>
  <c r="YU103" i="4"/>
  <c r="YT103" i="4"/>
  <c r="YS103" i="4"/>
  <c r="YR103" i="4"/>
  <c r="YQ103" i="4"/>
  <c r="YP103" i="4"/>
  <c r="YO103" i="4"/>
  <c r="YN103" i="4"/>
  <c r="YM103" i="4"/>
  <c r="YL103" i="4"/>
  <c r="YK103" i="4"/>
  <c r="YJ103" i="4"/>
  <c r="YI103" i="4"/>
  <c r="YH103" i="4"/>
  <c r="YG103" i="4"/>
  <c r="YF103" i="4"/>
  <c r="YE103" i="4"/>
  <c r="YD103" i="4"/>
  <c r="YC103" i="4"/>
  <c r="YB103" i="4"/>
  <c r="YA103" i="4"/>
  <c r="XZ103" i="4"/>
  <c r="XY103" i="4"/>
  <c r="XX103" i="4"/>
  <c r="XW103" i="4"/>
  <c r="XV103" i="4"/>
  <c r="XU103" i="4"/>
  <c r="XT103" i="4"/>
  <c r="XS103" i="4"/>
  <c r="XR103" i="4"/>
  <c r="XQ103" i="4"/>
  <c r="XP103" i="4"/>
  <c r="XO103" i="4"/>
  <c r="XN103" i="4"/>
  <c r="XM103" i="4"/>
  <c r="XL103" i="4"/>
  <c r="XK103" i="4"/>
  <c r="XJ103" i="4"/>
  <c r="XI103" i="4"/>
  <c r="XH103" i="4"/>
  <c r="XG103" i="4"/>
  <c r="XF103" i="4"/>
  <c r="XE103" i="4"/>
  <c r="XD103" i="4"/>
  <c r="XC103" i="4"/>
  <c r="XB103" i="4"/>
  <c r="XA103" i="4"/>
  <c r="WZ103" i="4"/>
  <c r="WY103" i="4"/>
  <c r="WX103" i="4"/>
  <c r="WW103" i="4"/>
  <c r="WV103" i="4"/>
  <c r="WU103" i="4"/>
  <c r="WT103" i="4"/>
  <c r="WS103" i="4"/>
  <c r="WR103" i="4"/>
  <c r="WQ103" i="4"/>
  <c r="WP103" i="4"/>
  <c r="WO103" i="4"/>
  <c r="WN103" i="4"/>
  <c r="WM103" i="4"/>
  <c r="WL103" i="4"/>
  <c r="WK103" i="4"/>
  <c r="WJ103" i="4"/>
  <c r="WI103" i="4"/>
  <c r="WH103" i="4"/>
  <c r="WG103" i="4"/>
  <c r="WF103" i="4"/>
  <c r="WE103" i="4"/>
  <c r="WD103" i="4"/>
  <c r="WC103" i="4"/>
  <c r="WB103" i="4"/>
  <c r="WA103" i="4"/>
  <c r="VZ103" i="4"/>
  <c r="VY103" i="4"/>
  <c r="ZE125" i="4"/>
  <c r="ZD125" i="4"/>
  <c r="ZC125" i="4"/>
  <c r="ZB125" i="4"/>
  <c r="ZA125" i="4"/>
  <c r="YZ125" i="4"/>
  <c r="YY125" i="4"/>
  <c r="YX125" i="4"/>
  <c r="YW125" i="4"/>
  <c r="YV125" i="4"/>
  <c r="YU125" i="4"/>
  <c r="YT125" i="4"/>
  <c r="YS125" i="4"/>
  <c r="YR125" i="4"/>
  <c r="YQ125" i="4"/>
  <c r="YP125" i="4"/>
  <c r="YO125" i="4"/>
  <c r="YN125" i="4"/>
  <c r="YM125" i="4"/>
  <c r="YL125" i="4"/>
  <c r="YK125" i="4"/>
  <c r="YJ125" i="4"/>
  <c r="YI125" i="4"/>
  <c r="YH125" i="4"/>
  <c r="YG125" i="4"/>
  <c r="YF125" i="4"/>
  <c r="YE125" i="4"/>
  <c r="YD125" i="4"/>
  <c r="YC125" i="4"/>
  <c r="YB125" i="4"/>
  <c r="YA125" i="4"/>
  <c r="XZ125" i="4"/>
  <c r="XY125" i="4"/>
  <c r="XX125" i="4"/>
  <c r="XW125" i="4"/>
  <c r="XV125" i="4"/>
  <c r="XU125" i="4"/>
  <c r="XT125" i="4"/>
  <c r="XS125" i="4"/>
  <c r="XR125" i="4"/>
  <c r="XQ125" i="4"/>
  <c r="XP125" i="4"/>
  <c r="XO125" i="4"/>
  <c r="XN125" i="4"/>
  <c r="XM125" i="4"/>
  <c r="XL125" i="4"/>
  <c r="XK125" i="4"/>
  <c r="XJ125" i="4"/>
  <c r="XI125" i="4"/>
  <c r="XH125" i="4"/>
  <c r="XG125" i="4"/>
  <c r="XF125" i="4"/>
  <c r="XE125" i="4"/>
  <c r="XD125" i="4"/>
  <c r="XC125" i="4"/>
  <c r="XB125" i="4"/>
  <c r="XA125" i="4"/>
  <c r="WZ125" i="4"/>
  <c r="WY125" i="4"/>
  <c r="WX125" i="4"/>
  <c r="WW125" i="4"/>
  <c r="WV125" i="4"/>
  <c r="WU125" i="4"/>
  <c r="WT125" i="4"/>
  <c r="WS125" i="4"/>
  <c r="WR125" i="4"/>
  <c r="WQ125" i="4"/>
  <c r="WP125" i="4"/>
  <c r="WO125" i="4"/>
  <c r="WN125" i="4"/>
  <c r="WM125" i="4"/>
  <c r="WL125" i="4"/>
  <c r="WK125" i="4"/>
  <c r="WJ125" i="4"/>
  <c r="WI125" i="4"/>
  <c r="WH125" i="4"/>
  <c r="WG125" i="4"/>
  <c r="WF125" i="4"/>
  <c r="WE125" i="4"/>
  <c r="WD125" i="4"/>
  <c r="WC125" i="4"/>
  <c r="WB125" i="4"/>
  <c r="WA125" i="4"/>
  <c r="VZ125" i="4"/>
  <c r="VY125" i="4"/>
  <c r="ZE55" i="4"/>
  <c r="ZD55" i="4"/>
  <c r="ZC55" i="4"/>
  <c r="ZB55" i="4"/>
  <c r="ZA55" i="4"/>
  <c r="YZ55" i="4"/>
  <c r="YY55" i="4"/>
  <c r="YX55" i="4"/>
  <c r="YW55" i="4"/>
  <c r="YV55" i="4"/>
  <c r="YU55" i="4"/>
  <c r="YT55" i="4"/>
  <c r="YS55" i="4"/>
  <c r="YR55" i="4"/>
  <c r="YQ55" i="4"/>
  <c r="YP55" i="4"/>
  <c r="YO55" i="4"/>
  <c r="YN55" i="4"/>
  <c r="YM55" i="4"/>
  <c r="YL55" i="4"/>
  <c r="YK55" i="4"/>
  <c r="YJ55" i="4"/>
  <c r="YI55" i="4"/>
  <c r="YH55" i="4"/>
  <c r="YG55" i="4"/>
  <c r="YF55" i="4"/>
  <c r="YE55" i="4"/>
  <c r="YD55" i="4"/>
  <c r="YC55" i="4"/>
  <c r="YB55" i="4"/>
  <c r="YA55" i="4"/>
  <c r="XZ55" i="4"/>
  <c r="XY55" i="4"/>
  <c r="XX55" i="4"/>
  <c r="XW55" i="4"/>
  <c r="XV55" i="4"/>
  <c r="XU55" i="4"/>
  <c r="XT55" i="4"/>
  <c r="XS55" i="4"/>
  <c r="XR55" i="4"/>
  <c r="XQ55" i="4"/>
  <c r="XP55" i="4"/>
  <c r="XO55" i="4"/>
  <c r="XN55" i="4"/>
  <c r="XM55" i="4"/>
  <c r="XL55" i="4"/>
  <c r="XK55" i="4"/>
  <c r="XJ55" i="4"/>
  <c r="XI55" i="4"/>
  <c r="XH55" i="4"/>
  <c r="XG55" i="4"/>
  <c r="XF55" i="4"/>
  <c r="XE55" i="4"/>
  <c r="XD55" i="4"/>
  <c r="XC55" i="4"/>
  <c r="XB55" i="4"/>
  <c r="XA55" i="4"/>
  <c r="WZ55" i="4"/>
  <c r="WY55" i="4"/>
  <c r="WX55" i="4"/>
  <c r="WW55" i="4"/>
  <c r="WV55" i="4"/>
  <c r="WU55" i="4"/>
  <c r="WT55" i="4"/>
  <c r="WS55" i="4"/>
  <c r="WR55" i="4"/>
  <c r="WQ55" i="4"/>
  <c r="WP55" i="4"/>
  <c r="WO55" i="4"/>
  <c r="WN55" i="4"/>
  <c r="WM55" i="4"/>
  <c r="WL55" i="4"/>
  <c r="WK55" i="4"/>
  <c r="WJ55" i="4"/>
  <c r="WI55" i="4"/>
  <c r="WH55" i="4"/>
  <c r="WG55" i="4"/>
  <c r="WF55" i="4"/>
  <c r="WE55" i="4"/>
  <c r="WD55" i="4"/>
  <c r="WC55" i="4"/>
  <c r="WB55" i="4"/>
  <c r="WA55" i="4"/>
  <c r="VZ55" i="4"/>
  <c r="VY55" i="4"/>
  <c r="ZE127" i="4"/>
  <c r="ZD127" i="4"/>
  <c r="ZC127" i="4"/>
  <c r="ZB127" i="4"/>
  <c r="ZA127" i="4"/>
  <c r="YZ127" i="4"/>
  <c r="YY127" i="4"/>
  <c r="YX127" i="4"/>
  <c r="YW127" i="4"/>
  <c r="YV127" i="4"/>
  <c r="YU127" i="4"/>
  <c r="YT127" i="4"/>
  <c r="YS127" i="4"/>
  <c r="YR127" i="4"/>
  <c r="YQ127" i="4"/>
  <c r="YP127" i="4"/>
  <c r="YO127" i="4"/>
  <c r="YN127" i="4"/>
  <c r="YM127" i="4"/>
  <c r="YL127" i="4"/>
  <c r="YK127" i="4"/>
  <c r="YJ127" i="4"/>
  <c r="YI127" i="4"/>
  <c r="YH127" i="4"/>
  <c r="YG127" i="4"/>
  <c r="YF127" i="4"/>
  <c r="YE127" i="4"/>
  <c r="YD127" i="4"/>
  <c r="YC127" i="4"/>
  <c r="YB127" i="4"/>
  <c r="YA127" i="4"/>
  <c r="XZ127" i="4"/>
  <c r="XY127" i="4"/>
  <c r="XX127" i="4"/>
  <c r="XW127" i="4"/>
  <c r="XV127" i="4"/>
  <c r="XU127" i="4"/>
  <c r="XT127" i="4"/>
  <c r="XS127" i="4"/>
  <c r="XR127" i="4"/>
  <c r="XQ127" i="4"/>
  <c r="XP127" i="4"/>
  <c r="XO127" i="4"/>
  <c r="XN127" i="4"/>
  <c r="XM127" i="4"/>
  <c r="XL127" i="4"/>
  <c r="XK127" i="4"/>
  <c r="XJ127" i="4"/>
  <c r="XI127" i="4"/>
  <c r="XH127" i="4"/>
  <c r="XG127" i="4"/>
  <c r="XF127" i="4"/>
  <c r="XE127" i="4"/>
  <c r="XD127" i="4"/>
  <c r="XC127" i="4"/>
  <c r="XB127" i="4"/>
  <c r="XA127" i="4"/>
  <c r="WZ127" i="4"/>
  <c r="WY127" i="4"/>
  <c r="WX127" i="4"/>
  <c r="WW127" i="4"/>
  <c r="WV127" i="4"/>
  <c r="WU127" i="4"/>
  <c r="WT127" i="4"/>
  <c r="WS127" i="4"/>
  <c r="WR127" i="4"/>
  <c r="WQ127" i="4"/>
  <c r="WP127" i="4"/>
  <c r="WO127" i="4"/>
  <c r="WN127" i="4"/>
  <c r="WM127" i="4"/>
  <c r="WL127" i="4"/>
  <c r="WK127" i="4"/>
  <c r="WJ127" i="4"/>
  <c r="WI127" i="4"/>
  <c r="WH127" i="4"/>
  <c r="WG127" i="4"/>
  <c r="WF127" i="4"/>
  <c r="WE127" i="4"/>
  <c r="WD127" i="4"/>
  <c r="WC127" i="4"/>
  <c r="WB127" i="4"/>
  <c r="WA127" i="4"/>
  <c r="VZ127" i="4"/>
  <c r="VY127" i="4"/>
  <c r="ZE152" i="4"/>
  <c r="ZD152" i="4"/>
  <c r="ZC152" i="4"/>
  <c r="ZB152" i="4"/>
  <c r="ZA152" i="4"/>
  <c r="YZ152" i="4"/>
  <c r="YY152" i="4"/>
  <c r="YX152" i="4"/>
  <c r="YW152" i="4"/>
  <c r="YV152" i="4"/>
  <c r="YU152" i="4"/>
  <c r="YT152" i="4"/>
  <c r="YS152" i="4"/>
  <c r="YR152" i="4"/>
  <c r="YQ152" i="4"/>
  <c r="YP152" i="4"/>
  <c r="YO152" i="4"/>
  <c r="YN152" i="4"/>
  <c r="YM152" i="4"/>
  <c r="YL152" i="4"/>
  <c r="YK152" i="4"/>
  <c r="YJ152" i="4"/>
  <c r="YI152" i="4"/>
  <c r="YH152" i="4"/>
  <c r="YG152" i="4"/>
  <c r="YF152" i="4"/>
  <c r="YE152" i="4"/>
  <c r="YD152" i="4"/>
  <c r="YC152" i="4"/>
  <c r="YB152" i="4"/>
  <c r="YA152" i="4"/>
  <c r="XZ152" i="4"/>
  <c r="XY152" i="4"/>
  <c r="XX152" i="4"/>
  <c r="XW152" i="4"/>
  <c r="XV152" i="4"/>
  <c r="XU152" i="4"/>
  <c r="XT152" i="4"/>
  <c r="XS152" i="4"/>
  <c r="XR152" i="4"/>
  <c r="XQ152" i="4"/>
  <c r="XP152" i="4"/>
  <c r="XO152" i="4"/>
  <c r="XN152" i="4"/>
  <c r="XM152" i="4"/>
  <c r="XL152" i="4"/>
  <c r="XK152" i="4"/>
  <c r="XJ152" i="4"/>
  <c r="XI152" i="4"/>
  <c r="XH152" i="4"/>
  <c r="XG152" i="4"/>
  <c r="XF152" i="4"/>
  <c r="XE152" i="4"/>
  <c r="XD152" i="4"/>
  <c r="XC152" i="4"/>
  <c r="XB152" i="4"/>
  <c r="XA152" i="4"/>
  <c r="WZ152" i="4"/>
  <c r="WY152" i="4"/>
  <c r="WX152" i="4"/>
  <c r="WW152" i="4"/>
  <c r="WV152" i="4"/>
  <c r="WU152" i="4"/>
  <c r="WT152" i="4"/>
  <c r="WS152" i="4"/>
  <c r="WR152" i="4"/>
  <c r="WQ152" i="4"/>
  <c r="WP152" i="4"/>
  <c r="WO152" i="4"/>
  <c r="WN152" i="4"/>
  <c r="WM152" i="4"/>
  <c r="WL152" i="4"/>
  <c r="WK152" i="4"/>
  <c r="WJ152" i="4"/>
  <c r="WI152" i="4"/>
  <c r="WH152" i="4"/>
  <c r="WG152" i="4"/>
  <c r="WF152" i="4"/>
  <c r="WE152" i="4"/>
  <c r="WD152" i="4"/>
  <c r="WC152" i="4"/>
  <c r="WB152" i="4"/>
  <c r="WA152" i="4"/>
  <c r="VZ152" i="4"/>
  <c r="VY152" i="4"/>
  <c r="ZE133" i="4"/>
  <c r="ZD133" i="4"/>
  <c r="ZC133" i="4"/>
  <c r="ZB133" i="4"/>
  <c r="ZA133" i="4"/>
  <c r="YZ133" i="4"/>
  <c r="YY133" i="4"/>
  <c r="YX133" i="4"/>
  <c r="YW133" i="4"/>
  <c r="YV133" i="4"/>
  <c r="YU133" i="4"/>
  <c r="YT133" i="4"/>
  <c r="YS133" i="4"/>
  <c r="YR133" i="4"/>
  <c r="YQ133" i="4"/>
  <c r="YP133" i="4"/>
  <c r="YO133" i="4"/>
  <c r="YN133" i="4"/>
  <c r="YM133" i="4"/>
  <c r="YL133" i="4"/>
  <c r="YK133" i="4"/>
  <c r="YJ133" i="4"/>
  <c r="YI133" i="4"/>
  <c r="YH133" i="4"/>
  <c r="YG133" i="4"/>
  <c r="YF133" i="4"/>
  <c r="YE133" i="4"/>
  <c r="YD133" i="4"/>
  <c r="YC133" i="4"/>
  <c r="YB133" i="4"/>
  <c r="YA133" i="4"/>
  <c r="XZ133" i="4"/>
  <c r="XY133" i="4"/>
  <c r="XX133" i="4"/>
  <c r="XW133" i="4"/>
  <c r="XV133" i="4"/>
  <c r="XU133" i="4"/>
  <c r="XT133" i="4"/>
  <c r="XS133" i="4"/>
  <c r="XR133" i="4"/>
  <c r="XQ133" i="4"/>
  <c r="XP133" i="4"/>
  <c r="XO133" i="4"/>
  <c r="XN133" i="4"/>
  <c r="XM133" i="4"/>
  <c r="XL133" i="4"/>
  <c r="XK133" i="4"/>
  <c r="XJ133" i="4"/>
  <c r="XI133" i="4"/>
  <c r="XH133" i="4"/>
  <c r="XG133" i="4"/>
  <c r="XF133" i="4"/>
  <c r="XE133" i="4"/>
  <c r="XD133" i="4"/>
  <c r="XC133" i="4"/>
  <c r="XB133" i="4"/>
  <c r="XA133" i="4"/>
  <c r="WZ133" i="4"/>
  <c r="WY133" i="4"/>
  <c r="WX133" i="4"/>
  <c r="WW133" i="4"/>
  <c r="WV133" i="4"/>
  <c r="WU133" i="4"/>
  <c r="WT133" i="4"/>
  <c r="WS133" i="4"/>
  <c r="WR133" i="4"/>
  <c r="WQ133" i="4"/>
  <c r="WP133" i="4"/>
  <c r="WO133" i="4"/>
  <c r="WN133" i="4"/>
  <c r="WM133" i="4"/>
  <c r="WL133" i="4"/>
  <c r="WK133" i="4"/>
  <c r="WJ133" i="4"/>
  <c r="WI133" i="4"/>
  <c r="WH133" i="4"/>
  <c r="WG133" i="4"/>
  <c r="WF133" i="4"/>
  <c r="WE133" i="4"/>
  <c r="WD133" i="4"/>
  <c r="WC133" i="4"/>
  <c r="WB133" i="4"/>
  <c r="WA133" i="4"/>
  <c r="VZ133" i="4"/>
  <c r="VY133" i="4"/>
  <c r="ZE131" i="4"/>
  <c r="ZD131" i="4"/>
  <c r="ZC131" i="4"/>
  <c r="ZB131" i="4"/>
  <c r="ZA131" i="4"/>
  <c r="YZ131" i="4"/>
  <c r="YY131" i="4"/>
  <c r="YX131" i="4"/>
  <c r="YW131" i="4"/>
  <c r="YV131" i="4"/>
  <c r="YU131" i="4"/>
  <c r="YT131" i="4"/>
  <c r="YS131" i="4"/>
  <c r="YR131" i="4"/>
  <c r="YQ131" i="4"/>
  <c r="YP131" i="4"/>
  <c r="YO131" i="4"/>
  <c r="YN131" i="4"/>
  <c r="YM131" i="4"/>
  <c r="YL131" i="4"/>
  <c r="YK131" i="4"/>
  <c r="YJ131" i="4"/>
  <c r="YI131" i="4"/>
  <c r="YH131" i="4"/>
  <c r="YG131" i="4"/>
  <c r="YF131" i="4"/>
  <c r="YE131" i="4"/>
  <c r="YD131" i="4"/>
  <c r="YC131" i="4"/>
  <c r="YB131" i="4"/>
  <c r="YA131" i="4"/>
  <c r="XZ131" i="4"/>
  <c r="XY131" i="4"/>
  <c r="XX131" i="4"/>
  <c r="XW131" i="4"/>
  <c r="XV131" i="4"/>
  <c r="XU131" i="4"/>
  <c r="XT131" i="4"/>
  <c r="XS131" i="4"/>
  <c r="XR131" i="4"/>
  <c r="XQ131" i="4"/>
  <c r="XP131" i="4"/>
  <c r="XO131" i="4"/>
  <c r="XN131" i="4"/>
  <c r="XM131" i="4"/>
  <c r="XL131" i="4"/>
  <c r="XK131" i="4"/>
  <c r="XJ131" i="4"/>
  <c r="XI131" i="4"/>
  <c r="XH131" i="4"/>
  <c r="XG131" i="4"/>
  <c r="XF131" i="4"/>
  <c r="XE131" i="4"/>
  <c r="XD131" i="4"/>
  <c r="XC131" i="4"/>
  <c r="XB131" i="4"/>
  <c r="XA131" i="4"/>
  <c r="WZ131" i="4"/>
  <c r="WY131" i="4"/>
  <c r="WX131" i="4"/>
  <c r="WW131" i="4"/>
  <c r="WV131" i="4"/>
  <c r="WU131" i="4"/>
  <c r="WT131" i="4"/>
  <c r="WS131" i="4"/>
  <c r="WR131" i="4"/>
  <c r="WQ131" i="4"/>
  <c r="WP131" i="4"/>
  <c r="WO131" i="4"/>
  <c r="WN131" i="4"/>
  <c r="WM131" i="4"/>
  <c r="WL131" i="4"/>
  <c r="WK131" i="4"/>
  <c r="WJ131" i="4"/>
  <c r="WI131" i="4"/>
  <c r="WH131" i="4"/>
  <c r="WG131" i="4"/>
  <c r="WF131" i="4"/>
  <c r="WE131" i="4"/>
  <c r="WD131" i="4"/>
  <c r="WC131" i="4"/>
  <c r="WB131" i="4"/>
  <c r="WA131" i="4"/>
  <c r="VZ131" i="4"/>
  <c r="VY131" i="4"/>
  <c r="ZE113" i="4"/>
  <c r="ZD113" i="4"/>
  <c r="ZC113" i="4"/>
  <c r="ZB113" i="4"/>
  <c r="ZA113" i="4"/>
  <c r="YZ113" i="4"/>
  <c r="YY113" i="4"/>
  <c r="YX113" i="4"/>
  <c r="YW113" i="4"/>
  <c r="YV113" i="4"/>
  <c r="YU113" i="4"/>
  <c r="YT113" i="4"/>
  <c r="YS113" i="4"/>
  <c r="YR113" i="4"/>
  <c r="YQ113" i="4"/>
  <c r="YP113" i="4"/>
  <c r="YO113" i="4"/>
  <c r="YN113" i="4"/>
  <c r="YM113" i="4"/>
  <c r="YL113" i="4"/>
  <c r="YK113" i="4"/>
  <c r="YJ113" i="4"/>
  <c r="YI113" i="4"/>
  <c r="YH113" i="4"/>
  <c r="YG113" i="4"/>
  <c r="YF113" i="4"/>
  <c r="YE113" i="4"/>
  <c r="YD113" i="4"/>
  <c r="YC113" i="4"/>
  <c r="YB113" i="4"/>
  <c r="YA113" i="4"/>
  <c r="XZ113" i="4"/>
  <c r="XY113" i="4"/>
  <c r="XX113" i="4"/>
  <c r="XW113" i="4"/>
  <c r="XV113" i="4"/>
  <c r="XU113" i="4"/>
  <c r="XT113" i="4"/>
  <c r="XS113" i="4"/>
  <c r="XR113" i="4"/>
  <c r="XQ113" i="4"/>
  <c r="XP113" i="4"/>
  <c r="XO113" i="4"/>
  <c r="XN113" i="4"/>
  <c r="XM113" i="4"/>
  <c r="XL113" i="4"/>
  <c r="XK113" i="4"/>
  <c r="XJ113" i="4"/>
  <c r="XI113" i="4"/>
  <c r="XH113" i="4"/>
  <c r="XG113" i="4"/>
  <c r="XF113" i="4"/>
  <c r="XE113" i="4"/>
  <c r="XD113" i="4"/>
  <c r="XC113" i="4"/>
  <c r="XB113" i="4"/>
  <c r="XA113" i="4"/>
  <c r="WZ113" i="4"/>
  <c r="WY113" i="4"/>
  <c r="WX113" i="4"/>
  <c r="WW113" i="4"/>
  <c r="WV113" i="4"/>
  <c r="WU113" i="4"/>
  <c r="WT113" i="4"/>
  <c r="WS113" i="4"/>
  <c r="WR113" i="4"/>
  <c r="WQ113" i="4"/>
  <c r="WP113" i="4"/>
  <c r="WO113" i="4"/>
  <c r="WN113" i="4"/>
  <c r="WM113" i="4"/>
  <c r="WL113" i="4"/>
  <c r="WK113" i="4"/>
  <c r="WJ113" i="4"/>
  <c r="WI113" i="4"/>
  <c r="WH113" i="4"/>
  <c r="WG113" i="4"/>
  <c r="WF113" i="4"/>
  <c r="WE113" i="4"/>
  <c r="WD113" i="4"/>
  <c r="WC113" i="4"/>
  <c r="WB113" i="4"/>
  <c r="WA113" i="4"/>
  <c r="VZ113" i="4"/>
  <c r="VY113" i="4"/>
  <c r="ZE100" i="4"/>
  <c r="ZD100" i="4"/>
  <c r="ZC100" i="4"/>
  <c r="ZB100" i="4"/>
  <c r="ZA100" i="4"/>
  <c r="YZ100" i="4"/>
  <c r="YY100" i="4"/>
  <c r="YX100" i="4"/>
  <c r="YW100" i="4"/>
  <c r="YV100" i="4"/>
  <c r="YU100" i="4"/>
  <c r="YT100" i="4"/>
  <c r="YS100" i="4"/>
  <c r="YR100" i="4"/>
  <c r="YQ100" i="4"/>
  <c r="YP100" i="4"/>
  <c r="YO100" i="4"/>
  <c r="YN100" i="4"/>
  <c r="YM100" i="4"/>
  <c r="YL100" i="4"/>
  <c r="YK100" i="4"/>
  <c r="YJ100" i="4"/>
  <c r="YI100" i="4"/>
  <c r="YH100" i="4"/>
  <c r="YG100" i="4"/>
  <c r="YF100" i="4"/>
  <c r="YE100" i="4"/>
  <c r="YD100" i="4"/>
  <c r="YC100" i="4"/>
  <c r="YB100" i="4"/>
  <c r="YA100" i="4"/>
  <c r="XZ100" i="4"/>
  <c r="XY100" i="4"/>
  <c r="XX100" i="4"/>
  <c r="XW100" i="4"/>
  <c r="XV100" i="4"/>
  <c r="XU100" i="4"/>
  <c r="XT100" i="4"/>
  <c r="XS100" i="4"/>
  <c r="XR100" i="4"/>
  <c r="XQ100" i="4"/>
  <c r="XP100" i="4"/>
  <c r="XO100" i="4"/>
  <c r="XN100" i="4"/>
  <c r="XM100" i="4"/>
  <c r="XL100" i="4"/>
  <c r="XK100" i="4"/>
  <c r="XJ100" i="4"/>
  <c r="XI100" i="4"/>
  <c r="XH100" i="4"/>
  <c r="XG100" i="4"/>
  <c r="XF100" i="4"/>
  <c r="XE100" i="4"/>
  <c r="XD100" i="4"/>
  <c r="XC100" i="4"/>
  <c r="XB100" i="4"/>
  <c r="XA100" i="4"/>
  <c r="WZ100" i="4"/>
  <c r="WY100" i="4"/>
  <c r="WX100" i="4"/>
  <c r="WW100" i="4"/>
  <c r="WV100" i="4"/>
  <c r="WU100" i="4"/>
  <c r="WT100" i="4"/>
  <c r="WS100" i="4"/>
  <c r="WR100" i="4"/>
  <c r="WQ100" i="4"/>
  <c r="WP100" i="4"/>
  <c r="WO100" i="4"/>
  <c r="WN100" i="4"/>
  <c r="WM100" i="4"/>
  <c r="WL100" i="4"/>
  <c r="WK100" i="4"/>
  <c r="WJ100" i="4"/>
  <c r="WI100" i="4"/>
  <c r="WH100" i="4"/>
  <c r="WG100" i="4"/>
  <c r="WF100" i="4"/>
  <c r="WE100" i="4"/>
  <c r="WD100" i="4"/>
  <c r="WC100" i="4"/>
  <c r="WB100" i="4"/>
  <c r="WA100" i="4"/>
  <c r="VZ100" i="4"/>
  <c r="VY100" i="4"/>
  <c r="ZE137" i="4"/>
  <c r="ZD137" i="4"/>
  <c r="ZC137" i="4"/>
  <c r="ZB137" i="4"/>
  <c r="ZA137" i="4"/>
  <c r="YZ137" i="4"/>
  <c r="YY137" i="4"/>
  <c r="YX137" i="4"/>
  <c r="YW137" i="4"/>
  <c r="YV137" i="4"/>
  <c r="YU137" i="4"/>
  <c r="YT137" i="4"/>
  <c r="YS137" i="4"/>
  <c r="YR137" i="4"/>
  <c r="YQ137" i="4"/>
  <c r="YP137" i="4"/>
  <c r="YO137" i="4"/>
  <c r="YN137" i="4"/>
  <c r="YM137" i="4"/>
  <c r="YL137" i="4"/>
  <c r="YK137" i="4"/>
  <c r="YJ137" i="4"/>
  <c r="YI137" i="4"/>
  <c r="YH137" i="4"/>
  <c r="YG137" i="4"/>
  <c r="YF137" i="4"/>
  <c r="YE137" i="4"/>
  <c r="YD137" i="4"/>
  <c r="YC137" i="4"/>
  <c r="YB137" i="4"/>
  <c r="YA137" i="4"/>
  <c r="XZ137" i="4"/>
  <c r="XY137" i="4"/>
  <c r="XX137" i="4"/>
  <c r="XW137" i="4"/>
  <c r="XV137" i="4"/>
  <c r="XU137" i="4"/>
  <c r="XT137" i="4"/>
  <c r="XS137" i="4"/>
  <c r="XR137" i="4"/>
  <c r="XQ137" i="4"/>
  <c r="XP137" i="4"/>
  <c r="XO137" i="4"/>
  <c r="XN137" i="4"/>
  <c r="XM137" i="4"/>
  <c r="XL137" i="4"/>
  <c r="XK137" i="4"/>
  <c r="XJ137" i="4"/>
  <c r="XI137" i="4"/>
  <c r="XH137" i="4"/>
  <c r="XG137" i="4"/>
  <c r="XF137" i="4"/>
  <c r="XE137" i="4"/>
  <c r="XD137" i="4"/>
  <c r="XC137" i="4"/>
  <c r="XB137" i="4"/>
  <c r="XA137" i="4"/>
  <c r="WZ137" i="4"/>
  <c r="WY137" i="4"/>
  <c r="WX137" i="4"/>
  <c r="WW137" i="4"/>
  <c r="WV137" i="4"/>
  <c r="WU137" i="4"/>
  <c r="WT137" i="4"/>
  <c r="WS137" i="4"/>
  <c r="WR137" i="4"/>
  <c r="WQ137" i="4"/>
  <c r="WP137" i="4"/>
  <c r="WO137" i="4"/>
  <c r="WN137" i="4"/>
  <c r="WM137" i="4"/>
  <c r="WL137" i="4"/>
  <c r="WK137" i="4"/>
  <c r="WJ137" i="4"/>
  <c r="WI137" i="4"/>
  <c r="WH137" i="4"/>
  <c r="WG137" i="4"/>
  <c r="WF137" i="4"/>
  <c r="WE137" i="4"/>
  <c r="WD137" i="4"/>
  <c r="WC137" i="4"/>
  <c r="WB137" i="4"/>
  <c r="WA137" i="4"/>
  <c r="VZ137" i="4"/>
  <c r="VY137" i="4"/>
  <c r="ZE104" i="4"/>
  <c r="ZD104" i="4"/>
  <c r="ZC104" i="4"/>
  <c r="ZB104" i="4"/>
  <c r="ZA104" i="4"/>
  <c r="YZ104" i="4"/>
  <c r="YY104" i="4"/>
  <c r="YX104" i="4"/>
  <c r="YW104" i="4"/>
  <c r="YV104" i="4"/>
  <c r="YU104" i="4"/>
  <c r="YT104" i="4"/>
  <c r="YS104" i="4"/>
  <c r="YR104" i="4"/>
  <c r="YQ104" i="4"/>
  <c r="YP104" i="4"/>
  <c r="YO104" i="4"/>
  <c r="YN104" i="4"/>
  <c r="YM104" i="4"/>
  <c r="YL104" i="4"/>
  <c r="YK104" i="4"/>
  <c r="YJ104" i="4"/>
  <c r="YI104" i="4"/>
  <c r="YH104" i="4"/>
  <c r="YG104" i="4"/>
  <c r="YF104" i="4"/>
  <c r="YE104" i="4"/>
  <c r="YD104" i="4"/>
  <c r="YC104" i="4"/>
  <c r="YB104" i="4"/>
  <c r="YA104" i="4"/>
  <c r="XZ104" i="4"/>
  <c r="XY104" i="4"/>
  <c r="XX104" i="4"/>
  <c r="XW104" i="4"/>
  <c r="XV104" i="4"/>
  <c r="XU104" i="4"/>
  <c r="XT104" i="4"/>
  <c r="XS104" i="4"/>
  <c r="XR104" i="4"/>
  <c r="XQ104" i="4"/>
  <c r="XP104" i="4"/>
  <c r="XO104" i="4"/>
  <c r="XN104" i="4"/>
  <c r="XM104" i="4"/>
  <c r="XL104" i="4"/>
  <c r="XK104" i="4"/>
  <c r="XJ104" i="4"/>
  <c r="XI104" i="4"/>
  <c r="XH104" i="4"/>
  <c r="XG104" i="4"/>
  <c r="XF104" i="4"/>
  <c r="XE104" i="4"/>
  <c r="XD104" i="4"/>
  <c r="XC104" i="4"/>
  <c r="XB104" i="4"/>
  <c r="XA104" i="4"/>
  <c r="WZ104" i="4"/>
  <c r="WY104" i="4"/>
  <c r="WX104" i="4"/>
  <c r="WW104" i="4"/>
  <c r="WV104" i="4"/>
  <c r="WU104" i="4"/>
  <c r="WT104" i="4"/>
  <c r="WS104" i="4"/>
  <c r="WR104" i="4"/>
  <c r="WQ104" i="4"/>
  <c r="WP104" i="4"/>
  <c r="WO104" i="4"/>
  <c r="WN104" i="4"/>
  <c r="WM104" i="4"/>
  <c r="WL104" i="4"/>
  <c r="WK104" i="4"/>
  <c r="WJ104" i="4"/>
  <c r="WI104" i="4"/>
  <c r="WH104" i="4"/>
  <c r="WG104" i="4"/>
  <c r="WF104" i="4"/>
  <c r="WE104" i="4"/>
  <c r="WD104" i="4"/>
  <c r="WC104" i="4"/>
  <c r="WB104" i="4"/>
  <c r="WA104" i="4"/>
  <c r="VZ104" i="4"/>
  <c r="VY104" i="4"/>
  <c r="ZE32" i="4"/>
  <c r="ZD32" i="4"/>
  <c r="ZC32" i="4"/>
  <c r="ZB32" i="4"/>
  <c r="ZA32" i="4"/>
  <c r="YZ32" i="4"/>
  <c r="YY32" i="4"/>
  <c r="YX32" i="4"/>
  <c r="YW32" i="4"/>
  <c r="YV32" i="4"/>
  <c r="YU32" i="4"/>
  <c r="YT32" i="4"/>
  <c r="YS32" i="4"/>
  <c r="YR32" i="4"/>
  <c r="YQ32" i="4"/>
  <c r="YP32" i="4"/>
  <c r="YO32" i="4"/>
  <c r="YN32" i="4"/>
  <c r="YM32" i="4"/>
  <c r="YL32" i="4"/>
  <c r="YK32" i="4"/>
  <c r="YJ32" i="4"/>
  <c r="YI32" i="4"/>
  <c r="YH32" i="4"/>
  <c r="YG32" i="4"/>
  <c r="YF32" i="4"/>
  <c r="YE32" i="4"/>
  <c r="YD32" i="4"/>
  <c r="YC32" i="4"/>
  <c r="YB32" i="4"/>
  <c r="YA32" i="4"/>
  <c r="XZ32" i="4"/>
  <c r="XY32" i="4"/>
  <c r="XX32" i="4"/>
  <c r="XW32" i="4"/>
  <c r="XV32" i="4"/>
  <c r="XU32" i="4"/>
  <c r="XT32" i="4"/>
  <c r="XS32" i="4"/>
  <c r="XR32" i="4"/>
  <c r="XQ32" i="4"/>
  <c r="XP32" i="4"/>
  <c r="XO32" i="4"/>
  <c r="XN32" i="4"/>
  <c r="XM32" i="4"/>
  <c r="XL32" i="4"/>
  <c r="XK32" i="4"/>
  <c r="XJ32" i="4"/>
  <c r="XI32" i="4"/>
  <c r="XH32" i="4"/>
  <c r="XG32" i="4"/>
  <c r="XF32" i="4"/>
  <c r="XE32" i="4"/>
  <c r="XD32" i="4"/>
  <c r="XC32" i="4"/>
  <c r="XB32" i="4"/>
  <c r="XA32" i="4"/>
  <c r="WZ32" i="4"/>
  <c r="WY32" i="4"/>
  <c r="WX32" i="4"/>
  <c r="WW32" i="4"/>
  <c r="WV32" i="4"/>
  <c r="WU32" i="4"/>
  <c r="WT32" i="4"/>
  <c r="WS32" i="4"/>
  <c r="WR32" i="4"/>
  <c r="WQ32" i="4"/>
  <c r="WP32" i="4"/>
  <c r="WO32" i="4"/>
  <c r="WN32" i="4"/>
  <c r="WM32" i="4"/>
  <c r="WL32" i="4"/>
  <c r="WK32" i="4"/>
  <c r="WJ32" i="4"/>
  <c r="WI32" i="4"/>
  <c r="WH32" i="4"/>
  <c r="WG32" i="4"/>
  <c r="WF32" i="4"/>
  <c r="WE32" i="4"/>
  <c r="WD32" i="4"/>
  <c r="WC32" i="4"/>
  <c r="WB32" i="4"/>
  <c r="WA32" i="4"/>
  <c r="VZ32" i="4"/>
  <c r="VY32" i="4"/>
  <c r="ZE134" i="4"/>
  <c r="ZD134" i="4"/>
  <c r="ZC134" i="4"/>
  <c r="ZB134" i="4"/>
  <c r="ZA134" i="4"/>
  <c r="YZ134" i="4"/>
  <c r="YY134" i="4"/>
  <c r="YX134" i="4"/>
  <c r="YW134" i="4"/>
  <c r="YV134" i="4"/>
  <c r="YU134" i="4"/>
  <c r="YT134" i="4"/>
  <c r="YS134" i="4"/>
  <c r="YR134" i="4"/>
  <c r="YQ134" i="4"/>
  <c r="YP134" i="4"/>
  <c r="YO134" i="4"/>
  <c r="YN134" i="4"/>
  <c r="YM134" i="4"/>
  <c r="YL134" i="4"/>
  <c r="YK134" i="4"/>
  <c r="YJ134" i="4"/>
  <c r="YI134" i="4"/>
  <c r="YH134" i="4"/>
  <c r="YG134" i="4"/>
  <c r="YF134" i="4"/>
  <c r="YE134" i="4"/>
  <c r="YD134" i="4"/>
  <c r="YC134" i="4"/>
  <c r="YB134" i="4"/>
  <c r="YA134" i="4"/>
  <c r="XZ134" i="4"/>
  <c r="XY134" i="4"/>
  <c r="XX134" i="4"/>
  <c r="XW134" i="4"/>
  <c r="XV134" i="4"/>
  <c r="XU134" i="4"/>
  <c r="XT134" i="4"/>
  <c r="XS134" i="4"/>
  <c r="XR134" i="4"/>
  <c r="XQ134" i="4"/>
  <c r="XP134" i="4"/>
  <c r="XO134" i="4"/>
  <c r="XN134" i="4"/>
  <c r="XM134" i="4"/>
  <c r="XL134" i="4"/>
  <c r="XK134" i="4"/>
  <c r="XJ134" i="4"/>
  <c r="XI134" i="4"/>
  <c r="XH134" i="4"/>
  <c r="XG134" i="4"/>
  <c r="XF134" i="4"/>
  <c r="XE134" i="4"/>
  <c r="XD134" i="4"/>
  <c r="XC134" i="4"/>
  <c r="XB134" i="4"/>
  <c r="XA134" i="4"/>
  <c r="WZ134" i="4"/>
  <c r="WY134" i="4"/>
  <c r="WX134" i="4"/>
  <c r="WW134" i="4"/>
  <c r="WV134" i="4"/>
  <c r="WU134" i="4"/>
  <c r="WT134" i="4"/>
  <c r="WS134" i="4"/>
  <c r="WR134" i="4"/>
  <c r="WQ134" i="4"/>
  <c r="WP134" i="4"/>
  <c r="WO134" i="4"/>
  <c r="WN134" i="4"/>
  <c r="WM134" i="4"/>
  <c r="WL134" i="4"/>
  <c r="WK134" i="4"/>
  <c r="WJ134" i="4"/>
  <c r="WI134" i="4"/>
  <c r="WH134" i="4"/>
  <c r="WG134" i="4"/>
  <c r="WF134" i="4"/>
  <c r="WE134" i="4"/>
  <c r="WD134" i="4"/>
  <c r="WC134" i="4"/>
  <c r="WB134" i="4"/>
  <c r="WA134" i="4"/>
  <c r="VZ134" i="4"/>
  <c r="VY134" i="4"/>
  <c r="ZE114" i="4"/>
  <c r="ZD114" i="4"/>
  <c r="ZC114" i="4"/>
  <c r="ZB114" i="4"/>
  <c r="ZA114" i="4"/>
  <c r="YZ114" i="4"/>
  <c r="YY114" i="4"/>
  <c r="YX114" i="4"/>
  <c r="YW114" i="4"/>
  <c r="YV114" i="4"/>
  <c r="YU114" i="4"/>
  <c r="YT114" i="4"/>
  <c r="YS114" i="4"/>
  <c r="YR114" i="4"/>
  <c r="YQ114" i="4"/>
  <c r="YP114" i="4"/>
  <c r="YO114" i="4"/>
  <c r="YN114" i="4"/>
  <c r="YM114" i="4"/>
  <c r="YL114" i="4"/>
  <c r="YK114" i="4"/>
  <c r="YJ114" i="4"/>
  <c r="YI114" i="4"/>
  <c r="YH114" i="4"/>
  <c r="YG114" i="4"/>
  <c r="YF114" i="4"/>
  <c r="YE114" i="4"/>
  <c r="YD114" i="4"/>
  <c r="YC114" i="4"/>
  <c r="YB114" i="4"/>
  <c r="YA114" i="4"/>
  <c r="XZ114" i="4"/>
  <c r="XY114" i="4"/>
  <c r="XX114" i="4"/>
  <c r="XW114" i="4"/>
  <c r="XV114" i="4"/>
  <c r="XU114" i="4"/>
  <c r="XT114" i="4"/>
  <c r="XS114" i="4"/>
  <c r="XR114" i="4"/>
  <c r="XQ114" i="4"/>
  <c r="XP114" i="4"/>
  <c r="XO114" i="4"/>
  <c r="XN114" i="4"/>
  <c r="XM114" i="4"/>
  <c r="XL114" i="4"/>
  <c r="XK114" i="4"/>
  <c r="XJ114" i="4"/>
  <c r="XI114" i="4"/>
  <c r="XH114" i="4"/>
  <c r="XG114" i="4"/>
  <c r="XF114" i="4"/>
  <c r="XE114" i="4"/>
  <c r="XD114" i="4"/>
  <c r="XC114" i="4"/>
  <c r="XB114" i="4"/>
  <c r="XA114" i="4"/>
  <c r="WZ114" i="4"/>
  <c r="WY114" i="4"/>
  <c r="WX114" i="4"/>
  <c r="WW114" i="4"/>
  <c r="WV114" i="4"/>
  <c r="WU114" i="4"/>
  <c r="WT114" i="4"/>
  <c r="WS114" i="4"/>
  <c r="WR114" i="4"/>
  <c r="WQ114" i="4"/>
  <c r="WP114" i="4"/>
  <c r="WO114" i="4"/>
  <c r="WN114" i="4"/>
  <c r="WM114" i="4"/>
  <c r="WL114" i="4"/>
  <c r="WK114" i="4"/>
  <c r="WJ114" i="4"/>
  <c r="WI114" i="4"/>
  <c r="WH114" i="4"/>
  <c r="WG114" i="4"/>
  <c r="WF114" i="4"/>
  <c r="WE114" i="4"/>
  <c r="WD114" i="4"/>
  <c r="WC114" i="4"/>
  <c r="WB114" i="4"/>
  <c r="WA114" i="4"/>
  <c r="VZ114" i="4"/>
  <c r="VY114" i="4"/>
  <c r="ZE33" i="4"/>
  <c r="ZD33" i="4"/>
  <c r="ZC33" i="4"/>
  <c r="ZB33" i="4"/>
  <c r="ZA33" i="4"/>
  <c r="YZ33" i="4"/>
  <c r="YY33" i="4"/>
  <c r="YX33" i="4"/>
  <c r="YW33" i="4"/>
  <c r="YV33" i="4"/>
  <c r="YU33" i="4"/>
  <c r="YT33" i="4"/>
  <c r="YS33" i="4"/>
  <c r="YR33" i="4"/>
  <c r="YQ33" i="4"/>
  <c r="YP33" i="4"/>
  <c r="YO33" i="4"/>
  <c r="YN33" i="4"/>
  <c r="YM33" i="4"/>
  <c r="YL33" i="4"/>
  <c r="YK33" i="4"/>
  <c r="YJ33" i="4"/>
  <c r="YI33" i="4"/>
  <c r="YH33" i="4"/>
  <c r="YG33" i="4"/>
  <c r="YF33" i="4"/>
  <c r="YE33" i="4"/>
  <c r="YD33" i="4"/>
  <c r="YC33" i="4"/>
  <c r="YB33" i="4"/>
  <c r="YA33" i="4"/>
  <c r="XZ33" i="4"/>
  <c r="XY33" i="4"/>
  <c r="XX33" i="4"/>
  <c r="XW33" i="4"/>
  <c r="XV33" i="4"/>
  <c r="XU33" i="4"/>
  <c r="XT33" i="4"/>
  <c r="XS33" i="4"/>
  <c r="XR33" i="4"/>
  <c r="XQ33" i="4"/>
  <c r="XP33" i="4"/>
  <c r="XO33" i="4"/>
  <c r="XN33" i="4"/>
  <c r="XM33" i="4"/>
  <c r="XL33" i="4"/>
  <c r="XK33" i="4"/>
  <c r="XJ33" i="4"/>
  <c r="XI33" i="4"/>
  <c r="XH33" i="4"/>
  <c r="XG33" i="4"/>
  <c r="XF33" i="4"/>
  <c r="XE33" i="4"/>
  <c r="XD33" i="4"/>
  <c r="XC33" i="4"/>
  <c r="XB33" i="4"/>
  <c r="XA33" i="4"/>
  <c r="WZ33" i="4"/>
  <c r="WY33" i="4"/>
  <c r="WX33" i="4"/>
  <c r="WW33" i="4"/>
  <c r="WV33" i="4"/>
  <c r="WU33" i="4"/>
  <c r="WT33" i="4"/>
  <c r="WS33" i="4"/>
  <c r="WR33" i="4"/>
  <c r="WQ33" i="4"/>
  <c r="WP33" i="4"/>
  <c r="WO33" i="4"/>
  <c r="WN33" i="4"/>
  <c r="WM33" i="4"/>
  <c r="WL33" i="4"/>
  <c r="WK33" i="4"/>
  <c r="WJ33" i="4"/>
  <c r="WI33" i="4"/>
  <c r="WH33" i="4"/>
  <c r="WG33" i="4"/>
  <c r="WF33" i="4"/>
  <c r="WE33" i="4"/>
  <c r="WD33" i="4"/>
  <c r="WC33" i="4"/>
  <c r="WB33" i="4"/>
  <c r="WA33" i="4"/>
  <c r="VZ33" i="4"/>
  <c r="VY33" i="4"/>
  <c r="ZE139" i="4"/>
  <c r="ZD139" i="4"/>
  <c r="ZC139" i="4"/>
  <c r="ZB139" i="4"/>
  <c r="ZA139" i="4"/>
  <c r="YZ139" i="4"/>
  <c r="YY139" i="4"/>
  <c r="YX139" i="4"/>
  <c r="YW139" i="4"/>
  <c r="YV139" i="4"/>
  <c r="YU139" i="4"/>
  <c r="YT139" i="4"/>
  <c r="YS139" i="4"/>
  <c r="YR139" i="4"/>
  <c r="YQ139" i="4"/>
  <c r="YP139" i="4"/>
  <c r="YO139" i="4"/>
  <c r="YN139" i="4"/>
  <c r="YM139" i="4"/>
  <c r="YL139" i="4"/>
  <c r="YK139" i="4"/>
  <c r="YJ139" i="4"/>
  <c r="YI139" i="4"/>
  <c r="YH139" i="4"/>
  <c r="YG139" i="4"/>
  <c r="YF139" i="4"/>
  <c r="YE139" i="4"/>
  <c r="YD139" i="4"/>
  <c r="YC139" i="4"/>
  <c r="YB139" i="4"/>
  <c r="YA139" i="4"/>
  <c r="XZ139" i="4"/>
  <c r="XY139" i="4"/>
  <c r="XX139" i="4"/>
  <c r="XW139" i="4"/>
  <c r="XV139" i="4"/>
  <c r="XU139" i="4"/>
  <c r="XT139" i="4"/>
  <c r="XS139" i="4"/>
  <c r="XR139" i="4"/>
  <c r="XQ139" i="4"/>
  <c r="XP139" i="4"/>
  <c r="XO139" i="4"/>
  <c r="XN139" i="4"/>
  <c r="XM139" i="4"/>
  <c r="XL139" i="4"/>
  <c r="XK139" i="4"/>
  <c r="XJ139" i="4"/>
  <c r="XI139" i="4"/>
  <c r="XH139" i="4"/>
  <c r="XG139" i="4"/>
  <c r="XF139" i="4"/>
  <c r="XE139" i="4"/>
  <c r="XD139" i="4"/>
  <c r="XC139" i="4"/>
  <c r="XB139" i="4"/>
  <c r="XA139" i="4"/>
  <c r="WZ139" i="4"/>
  <c r="WY139" i="4"/>
  <c r="WX139" i="4"/>
  <c r="WW139" i="4"/>
  <c r="WV139" i="4"/>
  <c r="WU139" i="4"/>
  <c r="WT139" i="4"/>
  <c r="WS139" i="4"/>
  <c r="WR139" i="4"/>
  <c r="WQ139" i="4"/>
  <c r="WP139" i="4"/>
  <c r="WO139" i="4"/>
  <c r="WN139" i="4"/>
  <c r="WM139" i="4"/>
  <c r="WL139" i="4"/>
  <c r="WK139" i="4"/>
  <c r="WJ139" i="4"/>
  <c r="WI139" i="4"/>
  <c r="WH139" i="4"/>
  <c r="WG139" i="4"/>
  <c r="WF139" i="4"/>
  <c r="WE139" i="4"/>
  <c r="WD139" i="4"/>
  <c r="WC139" i="4"/>
  <c r="WB139" i="4"/>
  <c r="WA139" i="4"/>
  <c r="VZ139" i="4"/>
  <c r="VY139" i="4"/>
  <c r="ZE80" i="4"/>
  <c r="ZD80" i="4"/>
  <c r="ZC80" i="4"/>
  <c r="ZB80" i="4"/>
  <c r="ZA80" i="4"/>
  <c r="YZ80" i="4"/>
  <c r="YY80" i="4"/>
  <c r="YX80" i="4"/>
  <c r="YW80" i="4"/>
  <c r="YV80" i="4"/>
  <c r="YU80" i="4"/>
  <c r="YT80" i="4"/>
  <c r="YS80" i="4"/>
  <c r="YR80" i="4"/>
  <c r="YQ80" i="4"/>
  <c r="YP80" i="4"/>
  <c r="YO80" i="4"/>
  <c r="YN80" i="4"/>
  <c r="YM80" i="4"/>
  <c r="YL80" i="4"/>
  <c r="YK80" i="4"/>
  <c r="YJ80" i="4"/>
  <c r="YI80" i="4"/>
  <c r="YH80" i="4"/>
  <c r="YG80" i="4"/>
  <c r="YF80" i="4"/>
  <c r="YE80" i="4"/>
  <c r="YD80" i="4"/>
  <c r="YC80" i="4"/>
  <c r="YB80" i="4"/>
  <c r="YA80" i="4"/>
  <c r="XZ80" i="4"/>
  <c r="XY80" i="4"/>
  <c r="XX80" i="4"/>
  <c r="XW80" i="4"/>
  <c r="XV80" i="4"/>
  <c r="XU80" i="4"/>
  <c r="XT80" i="4"/>
  <c r="XS80" i="4"/>
  <c r="XR80" i="4"/>
  <c r="XQ80" i="4"/>
  <c r="XP80" i="4"/>
  <c r="XO80" i="4"/>
  <c r="XN80" i="4"/>
  <c r="XM80" i="4"/>
  <c r="XL80" i="4"/>
  <c r="XK80" i="4"/>
  <c r="XJ80" i="4"/>
  <c r="XI80" i="4"/>
  <c r="XH80" i="4"/>
  <c r="XG80" i="4"/>
  <c r="XF80" i="4"/>
  <c r="XE80" i="4"/>
  <c r="XD80" i="4"/>
  <c r="XC80" i="4"/>
  <c r="XB80" i="4"/>
  <c r="XA80" i="4"/>
  <c r="WZ80" i="4"/>
  <c r="WY80" i="4"/>
  <c r="WX80" i="4"/>
  <c r="WW80" i="4"/>
  <c r="WV80" i="4"/>
  <c r="WU80" i="4"/>
  <c r="WT80" i="4"/>
  <c r="WS80" i="4"/>
  <c r="WR80" i="4"/>
  <c r="WQ80" i="4"/>
  <c r="WP80" i="4"/>
  <c r="WO80" i="4"/>
  <c r="WN80" i="4"/>
  <c r="WM80" i="4"/>
  <c r="WL80" i="4"/>
  <c r="WK80" i="4"/>
  <c r="WJ80" i="4"/>
  <c r="WI80" i="4"/>
  <c r="WH80" i="4"/>
  <c r="WG80" i="4"/>
  <c r="WF80" i="4"/>
  <c r="WE80" i="4"/>
  <c r="WD80" i="4"/>
  <c r="WC80" i="4"/>
  <c r="WB80" i="4"/>
  <c r="WA80" i="4"/>
  <c r="VZ80" i="4"/>
  <c r="VY80" i="4"/>
  <c r="ZE111" i="4"/>
  <c r="ZD111" i="4"/>
  <c r="ZC111" i="4"/>
  <c r="ZB111" i="4"/>
  <c r="ZA111" i="4"/>
  <c r="YZ111" i="4"/>
  <c r="YY111" i="4"/>
  <c r="YX111" i="4"/>
  <c r="YW111" i="4"/>
  <c r="YV111" i="4"/>
  <c r="YU111" i="4"/>
  <c r="YT111" i="4"/>
  <c r="YS111" i="4"/>
  <c r="YR111" i="4"/>
  <c r="YQ111" i="4"/>
  <c r="YP111" i="4"/>
  <c r="YO111" i="4"/>
  <c r="YN111" i="4"/>
  <c r="YM111" i="4"/>
  <c r="YL111" i="4"/>
  <c r="YK111" i="4"/>
  <c r="YJ111" i="4"/>
  <c r="YI111" i="4"/>
  <c r="YH111" i="4"/>
  <c r="YG111" i="4"/>
  <c r="YF111" i="4"/>
  <c r="YE111" i="4"/>
  <c r="YD111" i="4"/>
  <c r="YC111" i="4"/>
  <c r="YB111" i="4"/>
  <c r="YA111" i="4"/>
  <c r="XZ111" i="4"/>
  <c r="XY111" i="4"/>
  <c r="XX111" i="4"/>
  <c r="XW111" i="4"/>
  <c r="XV111" i="4"/>
  <c r="XU111" i="4"/>
  <c r="XT111" i="4"/>
  <c r="XS111" i="4"/>
  <c r="XR111" i="4"/>
  <c r="XQ111" i="4"/>
  <c r="XP111" i="4"/>
  <c r="XO111" i="4"/>
  <c r="XN111" i="4"/>
  <c r="XM111" i="4"/>
  <c r="XL111" i="4"/>
  <c r="XK111" i="4"/>
  <c r="XJ111" i="4"/>
  <c r="XI111" i="4"/>
  <c r="XH111" i="4"/>
  <c r="XG111" i="4"/>
  <c r="XF111" i="4"/>
  <c r="XE111" i="4"/>
  <c r="XD111" i="4"/>
  <c r="XC111" i="4"/>
  <c r="XB111" i="4"/>
  <c r="XA111" i="4"/>
  <c r="WZ111" i="4"/>
  <c r="WY111" i="4"/>
  <c r="WX111" i="4"/>
  <c r="WW111" i="4"/>
  <c r="WV111" i="4"/>
  <c r="WU111" i="4"/>
  <c r="WT111" i="4"/>
  <c r="WS111" i="4"/>
  <c r="WR111" i="4"/>
  <c r="WQ111" i="4"/>
  <c r="WP111" i="4"/>
  <c r="WO111" i="4"/>
  <c r="WN111" i="4"/>
  <c r="WM111" i="4"/>
  <c r="WL111" i="4"/>
  <c r="WK111" i="4"/>
  <c r="WJ111" i="4"/>
  <c r="WI111" i="4"/>
  <c r="WH111" i="4"/>
  <c r="WG111" i="4"/>
  <c r="WF111" i="4"/>
  <c r="WE111" i="4"/>
  <c r="WD111" i="4"/>
  <c r="WC111" i="4"/>
  <c r="WB111" i="4"/>
  <c r="WA111" i="4"/>
  <c r="VZ111" i="4"/>
  <c r="VY111" i="4"/>
  <c r="ZE85" i="4"/>
  <c r="ZD85" i="4"/>
  <c r="ZC85" i="4"/>
  <c r="ZB85" i="4"/>
  <c r="ZA85" i="4"/>
  <c r="YZ85" i="4"/>
  <c r="YY85" i="4"/>
  <c r="YX85" i="4"/>
  <c r="YW85" i="4"/>
  <c r="YV85" i="4"/>
  <c r="YU85" i="4"/>
  <c r="YT85" i="4"/>
  <c r="YS85" i="4"/>
  <c r="YR85" i="4"/>
  <c r="YQ85" i="4"/>
  <c r="YP85" i="4"/>
  <c r="YO85" i="4"/>
  <c r="YN85" i="4"/>
  <c r="YM85" i="4"/>
  <c r="YL85" i="4"/>
  <c r="YK85" i="4"/>
  <c r="YJ85" i="4"/>
  <c r="YI85" i="4"/>
  <c r="YH85" i="4"/>
  <c r="YG85" i="4"/>
  <c r="YF85" i="4"/>
  <c r="YE85" i="4"/>
  <c r="YD85" i="4"/>
  <c r="YC85" i="4"/>
  <c r="YB85" i="4"/>
  <c r="YA85" i="4"/>
  <c r="XZ85" i="4"/>
  <c r="XY85" i="4"/>
  <c r="XX85" i="4"/>
  <c r="XW85" i="4"/>
  <c r="XV85" i="4"/>
  <c r="XU85" i="4"/>
  <c r="XT85" i="4"/>
  <c r="XS85" i="4"/>
  <c r="XR85" i="4"/>
  <c r="XQ85" i="4"/>
  <c r="XP85" i="4"/>
  <c r="XO85" i="4"/>
  <c r="XN85" i="4"/>
  <c r="XM85" i="4"/>
  <c r="XL85" i="4"/>
  <c r="XK85" i="4"/>
  <c r="XJ85" i="4"/>
  <c r="XI85" i="4"/>
  <c r="XH85" i="4"/>
  <c r="XG85" i="4"/>
  <c r="XF85" i="4"/>
  <c r="XE85" i="4"/>
  <c r="XD85" i="4"/>
  <c r="XC85" i="4"/>
  <c r="XB85" i="4"/>
  <c r="XA85" i="4"/>
  <c r="WZ85" i="4"/>
  <c r="WY85" i="4"/>
  <c r="WX85" i="4"/>
  <c r="WW85" i="4"/>
  <c r="WV85" i="4"/>
  <c r="WU85" i="4"/>
  <c r="WT85" i="4"/>
  <c r="WS85" i="4"/>
  <c r="WR85" i="4"/>
  <c r="WQ85" i="4"/>
  <c r="WP85" i="4"/>
  <c r="WO85" i="4"/>
  <c r="WN85" i="4"/>
  <c r="WM85" i="4"/>
  <c r="WL85" i="4"/>
  <c r="WK85" i="4"/>
  <c r="WJ85" i="4"/>
  <c r="WI85" i="4"/>
  <c r="WH85" i="4"/>
  <c r="WG85" i="4"/>
  <c r="WF85" i="4"/>
  <c r="WE85" i="4"/>
  <c r="WD85" i="4"/>
  <c r="WC85" i="4"/>
  <c r="WB85" i="4"/>
  <c r="WA85" i="4"/>
  <c r="VZ85" i="4"/>
  <c r="VY85" i="4"/>
  <c r="ZE91" i="4"/>
  <c r="ZD91" i="4"/>
  <c r="ZC91" i="4"/>
  <c r="ZB91" i="4"/>
  <c r="ZA91" i="4"/>
  <c r="YZ91" i="4"/>
  <c r="YY91" i="4"/>
  <c r="YX91" i="4"/>
  <c r="YW91" i="4"/>
  <c r="YV91" i="4"/>
  <c r="YU91" i="4"/>
  <c r="YT91" i="4"/>
  <c r="YS91" i="4"/>
  <c r="YR91" i="4"/>
  <c r="YQ91" i="4"/>
  <c r="YP91" i="4"/>
  <c r="YO91" i="4"/>
  <c r="YN91" i="4"/>
  <c r="YM91" i="4"/>
  <c r="YL91" i="4"/>
  <c r="YK91" i="4"/>
  <c r="YJ91" i="4"/>
  <c r="YI91" i="4"/>
  <c r="YH91" i="4"/>
  <c r="YG91" i="4"/>
  <c r="YF91" i="4"/>
  <c r="YE91" i="4"/>
  <c r="YD91" i="4"/>
  <c r="YC91" i="4"/>
  <c r="YB91" i="4"/>
  <c r="YA91" i="4"/>
  <c r="XZ91" i="4"/>
  <c r="XY91" i="4"/>
  <c r="XX91" i="4"/>
  <c r="XW91" i="4"/>
  <c r="XV91" i="4"/>
  <c r="XU91" i="4"/>
  <c r="XT91" i="4"/>
  <c r="XS91" i="4"/>
  <c r="XR91" i="4"/>
  <c r="XQ91" i="4"/>
  <c r="XP91" i="4"/>
  <c r="XO91" i="4"/>
  <c r="XN91" i="4"/>
  <c r="XM91" i="4"/>
  <c r="XL91" i="4"/>
  <c r="XK91" i="4"/>
  <c r="XJ91" i="4"/>
  <c r="XI91" i="4"/>
  <c r="XH91" i="4"/>
  <c r="XG91" i="4"/>
  <c r="XF91" i="4"/>
  <c r="XE91" i="4"/>
  <c r="XD91" i="4"/>
  <c r="XC91" i="4"/>
  <c r="XB91" i="4"/>
  <c r="XA91" i="4"/>
  <c r="WZ91" i="4"/>
  <c r="WY91" i="4"/>
  <c r="WX91" i="4"/>
  <c r="WW91" i="4"/>
  <c r="WV91" i="4"/>
  <c r="WU91" i="4"/>
  <c r="WT91" i="4"/>
  <c r="WS91" i="4"/>
  <c r="WR91" i="4"/>
  <c r="WQ91" i="4"/>
  <c r="WP91" i="4"/>
  <c r="WO91" i="4"/>
  <c r="WN91" i="4"/>
  <c r="WM91" i="4"/>
  <c r="WL91" i="4"/>
  <c r="WK91" i="4"/>
  <c r="WJ91" i="4"/>
  <c r="WI91" i="4"/>
  <c r="WH91" i="4"/>
  <c r="WG91" i="4"/>
  <c r="WF91" i="4"/>
  <c r="WE91" i="4"/>
  <c r="WD91" i="4"/>
  <c r="WC91" i="4"/>
  <c r="WB91" i="4"/>
  <c r="WA91" i="4"/>
  <c r="VZ91" i="4"/>
  <c r="VY91" i="4"/>
  <c r="ZE144" i="4"/>
  <c r="ZD144" i="4"/>
  <c r="ZC144" i="4"/>
  <c r="ZB144" i="4"/>
  <c r="ZA144" i="4"/>
  <c r="YZ144" i="4"/>
  <c r="YY144" i="4"/>
  <c r="YX144" i="4"/>
  <c r="YW144" i="4"/>
  <c r="YV144" i="4"/>
  <c r="YU144" i="4"/>
  <c r="YT144" i="4"/>
  <c r="YS144" i="4"/>
  <c r="YR144" i="4"/>
  <c r="YQ144" i="4"/>
  <c r="YP144" i="4"/>
  <c r="YO144" i="4"/>
  <c r="YN144" i="4"/>
  <c r="YM144" i="4"/>
  <c r="YL144" i="4"/>
  <c r="YK144" i="4"/>
  <c r="YJ144" i="4"/>
  <c r="YI144" i="4"/>
  <c r="YH144" i="4"/>
  <c r="YG144" i="4"/>
  <c r="YF144" i="4"/>
  <c r="YE144" i="4"/>
  <c r="YD144" i="4"/>
  <c r="YC144" i="4"/>
  <c r="YB144" i="4"/>
  <c r="YA144" i="4"/>
  <c r="XZ144" i="4"/>
  <c r="XY144" i="4"/>
  <c r="XX144" i="4"/>
  <c r="XW144" i="4"/>
  <c r="XV144" i="4"/>
  <c r="XU144" i="4"/>
  <c r="XT144" i="4"/>
  <c r="XS144" i="4"/>
  <c r="XR144" i="4"/>
  <c r="XQ144" i="4"/>
  <c r="XP144" i="4"/>
  <c r="XO144" i="4"/>
  <c r="XN144" i="4"/>
  <c r="XM144" i="4"/>
  <c r="XL144" i="4"/>
  <c r="XK144" i="4"/>
  <c r="XJ144" i="4"/>
  <c r="XI144" i="4"/>
  <c r="XH144" i="4"/>
  <c r="XG144" i="4"/>
  <c r="XF144" i="4"/>
  <c r="XE144" i="4"/>
  <c r="XD144" i="4"/>
  <c r="XC144" i="4"/>
  <c r="XB144" i="4"/>
  <c r="XA144" i="4"/>
  <c r="WZ144" i="4"/>
  <c r="WY144" i="4"/>
  <c r="WX144" i="4"/>
  <c r="WW144" i="4"/>
  <c r="WV144" i="4"/>
  <c r="WU144" i="4"/>
  <c r="WT144" i="4"/>
  <c r="WS144" i="4"/>
  <c r="WR144" i="4"/>
  <c r="WQ144" i="4"/>
  <c r="WP144" i="4"/>
  <c r="WO144" i="4"/>
  <c r="WN144" i="4"/>
  <c r="WM144" i="4"/>
  <c r="WL144" i="4"/>
  <c r="WK144" i="4"/>
  <c r="WJ144" i="4"/>
  <c r="WI144" i="4"/>
  <c r="WH144" i="4"/>
  <c r="WG144" i="4"/>
  <c r="WF144" i="4"/>
  <c r="WE144" i="4"/>
  <c r="WD144" i="4"/>
  <c r="WC144" i="4"/>
  <c r="WB144" i="4"/>
  <c r="WA144" i="4"/>
  <c r="VZ144" i="4"/>
  <c r="VY144" i="4"/>
  <c r="ZE138" i="4"/>
  <c r="ZD138" i="4"/>
  <c r="ZC138" i="4"/>
  <c r="ZB138" i="4"/>
  <c r="ZA138" i="4"/>
  <c r="YZ138" i="4"/>
  <c r="YY138" i="4"/>
  <c r="YX138" i="4"/>
  <c r="YW138" i="4"/>
  <c r="YV138" i="4"/>
  <c r="YU138" i="4"/>
  <c r="YT138" i="4"/>
  <c r="YS138" i="4"/>
  <c r="YR138" i="4"/>
  <c r="YQ138" i="4"/>
  <c r="YP138" i="4"/>
  <c r="YO138" i="4"/>
  <c r="YN138" i="4"/>
  <c r="YM138" i="4"/>
  <c r="YL138" i="4"/>
  <c r="YK138" i="4"/>
  <c r="YJ138" i="4"/>
  <c r="YI138" i="4"/>
  <c r="YH138" i="4"/>
  <c r="YG138" i="4"/>
  <c r="YF138" i="4"/>
  <c r="YE138" i="4"/>
  <c r="YD138" i="4"/>
  <c r="YC138" i="4"/>
  <c r="YB138" i="4"/>
  <c r="YA138" i="4"/>
  <c r="XZ138" i="4"/>
  <c r="XY138" i="4"/>
  <c r="XX138" i="4"/>
  <c r="XW138" i="4"/>
  <c r="XV138" i="4"/>
  <c r="XU138" i="4"/>
  <c r="XT138" i="4"/>
  <c r="XS138" i="4"/>
  <c r="XR138" i="4"/>
  <c r="XQ138" i="4"/>
  <c r="XP138" i="4"/>
  <c r="XO138" i="4"/>
  <c r="XN138" i="4"/>
  <c r="XM138" i="4"/>
  <c r="XL138" i="4"/>
  <c r="XK138" i="4"/>
  <c r="XJ138" i="4"/>
  <c r="XI138" i="4"/>
  <c r="XH138" i="4"/>
  <c r="XG138" i="4"/>
  <c r="XF138" i="4"/>
  <c r="XE138" i="4"/>
  <c r="XD138" i="4"/>
  <c r="XC138" i="4"/>
  <c r="XB138" i="4"/>
  <c r="XA138" i="4"/>
  <c r="WZ138" i="4"/>
  <c r="WY138" i="4"/>
  <c r="WX138" i="4"/>
  <c r="WW138" i="4"/>
  <c r="WV138" i="4"/>
  <c r="WU138" i="4"/>
  <c r="WT138" i="4"/>
  <c r="WS138" i="4"/>
  <c r="WR138" i="4"/>
  <c r="WQ138" i="4"/>
  <c r="WP138" i="4"/>
  <c r="WO138" i="4"/>
  <c r="WN138" i="4"/>
  <c r="WM138" i="4"/>
  <c r="WL138" i="4"/>
  <c r="WK138" i="4"/>
  <c r="WJ138" i="4"/>
  <c r="WI138" i="4"/>
  <c r="WH138" i="4"/>
  <c r="WG138" i="4"/>
  <c r="WF138" i="4"/>
  <c r="WE138" i="4"/>
  <c r="WD138" i="4"/>
  <c r="WC138" i="4"/>
  <c r="WB138" i="4"/>
  <c r="WA138" i="4"/>
  <c r="VZ138" i="4"/>
  <c r="VY138" i="4"/>
  <c r="ZE83" i="4"/>
  <c r="ZD83" i="4"/>
  <c r="ZC83" i="4"/>
  <c r="ZB83" i="4"/>
  <c r="ZA83" i="4"/>
  <c r="YZ83" i="4"/>
  <c r="YY83" i="4"/>
  <c r="YX83" i="4"/>
  <c r="YW83" i="4"/>
  <c r="YV83" i="4"/>
  <c r="YU83" i="4"/>
  <c r="YT83" i="4"/>
  <c r="YS83" i="4"/>
  <c r="YR83" i="4"/>
  <c r="YQ83" i="4"/>
  <c r="YP83" i="4"/>
  <c r="YO83" i="4"/>
  <c r="YN83" i="4"/>
  <c r="YM83" i="4"/>
  <c r="YL83" i="4"/>
  <c r="YK83" i="4"/>
  <c r="YJ83" i="4"/>
  <c r="YI83" i="4"/>
  <c r="YH83" i="4"/>
  <c r="YG83" i="4"/>
  <c r="YF83" i="4"/>
  <c r="YE83" i="4"/>
  <c r="YD83" i="4"/>
  <c r="YC83" i="4"/>
  <c r="YB83" i="4"/>
  <c r="YA83" i="4"/>
  <c r="XZ83" i="4"/>
  <c r="XY83" i="4"/>
  <c r="XX83" i="4"/>
  <c r="XW83" i="4"/>
  <c r="XV83" i="4"/>
  <c r="XU83" i="4"/>
  <c r="XT83" i="4"/>
  <c r="XS83" i="4"/>
  <c r="XR83" i="4"/>
  <c r="XQ83" i="4"/>
  <c r="XP83" i="4"/>
  <c r="XO83" i="4"/>
  <c r="XN83" i="4"/>
  <c r="XM83" i="4"/>
  <c r="XL83" i="4"/>
  <c r="XK83" i="4"/>
  <c r="XJ83" i="4"/>
  <c r="XI83" i="4"/>
  <c r="XH83" i="4"/>
  <c r="XG83" i="4"/>
  <c r="XF83" i="4"/>
  <c r="XE83" i="4"/>
  <c r="XD83" i="4"/>
  <c r="XC83" i="4"/>
  <c r="XB83" i="4"/>
  <c r="XA83" i="4"/>
  <c r="WZ83" i="4"/>
  <c r="WY83" i="4"/>
  <c r="WX83" i="4"/>
  <c r="WW83" i="4"/>
  <c r="WV83" i="4"/>
  <c r="WU83" i="4"/>
  <c r="WT83" i="4"/>
  <c r="WS83" i="4"/>
  <c r="WR83" i="4"/>
  <c r="WQ83" i="4"/>
  <c r="WP83" i="4"/>
  <c r="WO83" i="4"/>
  <c r="WN83" i="4"/>
  <c r="WM83" i="4"/>
  <c r="WL83" i="4"/>
  <c r="WK83" i="4"/>
  <c r="WJ83" i="4"/>
  <c r="WI83" i="4"/>
  <c r="WH83" i="4"/>
  <c r="WG83" i="4"/>
  <c r="WF83" i="4"/>
  <c r="WE83" i="4"/>
  <c r="WD83" i="4"/>
  <c r="WC83" i="4"/>
  <c r="WB83" i="4"/>
  <c r="WA83" i="4"/>
  <c r="VZ83" i="4"/>
  <c r="VY83" i="4"/>
  <c r="ZE98" i="4"/>
  <c r="ZD98" i="4"/>
  <c r="ZC98" i="4"/>
  <c r="ZB98" i="4"/>
  <c r="ZA98" i="4"/>
  <c r="YZ98" i="4"/>
  <c r="YY98" i="4"/>
  <c r="YX98" i="4"/>
  <c r="YW98" i="4"/>
  <c r="YV98" i="4"/>
  <c r="YU98" i="4"/>
  <c r="YT98" i="4"/>
  <c r="YS98" i="4"/>
  <c r="YR98" i="4"/>
  <c r="YQ98" i="4"/>
  <c r="YP98" i="4"/>
  <c r="YO98" i="4"/>
  <c r="YN98" i="4"/>
  <c r="YM98" i="4"/>
  <c r="YL98" i="4"/>
  <c r="YK98" i="4"/>
  <c r="YJ98" i="4"/>
  <c r="YI98" i="4"/>
  <c r="YH98" i="4"/>
  <c r="YG98" i="4"/>
  <c r="YF98" i="4"/>
  <c r="YE98" i="4"/>
  <c r="YD98" i="4"/>
  <c r="YC98" i="4"/>
  <c r="YB98" i="4"/>
  <c r="YA98" i="4"/>
  <c r="XZ98" i="4"/>
  <c r="XY98" i="4"/>
  <c r="XX98" i="4"/>
  <c r="XW98" i="4"/>
  <c r="XV98" i="4"/>
  <c r="XU98" i="4"/>
  <c r="XT98" i="4"/>
  <c r="XS98" i="4"/>
  <c r="XR98" i="4"/>
  <c r="XQ98" i="4"/>
  <c r="XP98" i="4"/>
  <c r="XO98" i="4"/>
  <c r="XN98" i="4"/>
  <c r="XM98" i="4"/>
  <c r="XL98" i="4"/>
  <c r="XK98" i="4"/>
  <c r="XJ98" i="4"/>
  <c r="XI98" i="4"/>
  <c r="XH98" i="4"/>
  <c r="XG98" i="4"/>
  <c r="XF98" i="4"/>
  <c r="XE98" i="4"/>
  <c r="XD98" i="4"/>
  <c r="XC98" i="4"/>
  <c r="XB98" i="4"/>
  <c r="XA98" i="4"/>
  <c r="WZ98" i="4"/>
  <c r="WY98" i="4"/>
  <c r="WX98" i="4"/>
  <c r="WW98" i="4"/>
  <c r="WV98" i="4"/>
  <c r="WU98" i="4"/>
  <c r="WT98" i="4"/>
  <c r="WS98" i="4"/>
  <c r="WR98" i="4"/>
  <c r="WQ98" i="4"/>
  <c r="WP98" i="4"/>
  <c r="WO98" i="4"/>
  <c r="WN98" i="4"/>
  <c r="WM98" i="4"/>
  <c r="WL98" i="4"/>
  <c r="WK98" i="4"/>
  <c r="WJ98" i="4"/>
  <c r="WI98" i="4"/>
  <c r="WH98" i="4"/>
  <c r="WG98" i="4"/>
  <c r="WF98" i="4"/>
  <c r="WE98" i="4"/>
  <c r="WD98" i="4"/>
  <c r="WC98" i="4"/>
  <c r="WB98" i="4"/>
  <c r="WA98" i="4"/>
  <c r="VZ98" i="4"/>
  <c r="VY98" i="4"/>
  <c r="ZE42" i="4"/>
  <c r="ZD42" i="4"/>
  <c r="ZC42" i="4"/>
  <c r="ZB42" i="4"/>
  <c r="ZA42" i="4"/>
  <c r="YZ42" i="4"/>
  <c r="YY42" i="4"/>
  <c r="YX42" i="4"/>
  <c r="YW42" i="4"/>
  <c r="YV42" i="4"/>
  <c r="YU42" i="4"/>
  <c r="YT42" i="4"/>
  <c r="YS42" i="4"/>
  <c r="YR42" i="4"/>
  <c r="YQ42" i="4"/>
  <c r="YP42" i="4"/>
  <c r="YO42" i="4"/>
  <c r="YN42" i="4"/>
  <c r="YM42" i="4"/>
  <c r="YL42" i="4"/>
  <c r="YK42" i="4"/>
  <c r="YJ42" i="4"/>
  <c r="YI42" i="4"/>
  <c r="YH42" i="4"/>
  <c r="YG42" i="4"/>
  <c r="YF42" i="4"/>
  <c r="YE42" i="4"/>
  <c r="YD42" i="4"/>
  <c r="YC42" i="4"/>
  <c r="YB42" i="4"/>
  <c r="YA42" i="4"/>
  <c r="XZ42" i="4"/>
  <c r="XY42" i="4"/>
  <c r="XX42" i="4"/>
  <c r="XW42" i="4"/>
  <c r="XV42" i="4"/>
  <c r="XU42" i="4"/>
  <c r="XT42" i="4"/>
  <c r="XS42" i="4"/>
  <c r="XR42" i="4"/>
  <c r="XQ42" i="4"/>
  <c r="XP42" i="4"/>
  <c r="XO42" i="4"/>
  <c r="XN42" i="4"/>
  <c r="XM42" i="4"/>
  <c r="XL42" i="4"/>
  <c r="XK42" i="4"/>
  <c r="XJ42" i="4"/>
  <c r="XI42" i="4"/>
  <c r="XH42" i="4"/>
  <c r="XG42" i="4"/>
  <c r="XF42" i="4"/>
  <c r="XE42" i="4"/>
  <c r="XD42" i="4"/>
  <c r="XC42" i="4"/>
  <c r="XB42" i="4"/>
  <c r="XA42" i="4"/>
  <c r="WZ42" i="4"/>
  <c r="WY42" i="4"/>
  <c r="WX42" i="4"/>
  <c r="WW42" i="4"/>
  <c r="WV42" i="4"/>
  <c r="WU42" i="4"/>
  <c r="WT42" i="4"/>
  <c r="WS42" i="4"/>
  <c r="WR42" i="4"/>
  <c r="WQ42" i="4"/>
  <c r="WP42" i="4"/>
  <c r="WO42" i="4"/>
  <c r="WN42" i="4"/>
  <c r="WM42" i="4"/>
  <c r="WL42" i="4"/>
  <c r="WK42" i="4"/>
  <c r="WJ42" i="4"/>
  <c r="WI42" i="4"/>
  <c r="WH42" i="4"/>
  <c r="WG42" i="4"/>
  <c r="WF42" i="4"/>
  <c r="WE42" i="4"/>
  <c r="WD42" i="4"/>
  <c r="WC42" i="4"/>
  <c r="WB42" i="4"/>
  <c r="WA42" i="4"/>
  <c r="VZ42" i="4"/>
  <c r="VY42" i="4"/>
  <c r="ZE12" i="4"/>
  <c r="ZD12" i="4"/>
  <c r="ZC12" i="4"/>
  <c r="ZB12" i="4"/>
  <c r="ZA12" i="4"/>
  <c r="YZ12" i="4"/>
  <c r="YY12" i="4"/>
  <c r="YX12" i="4"/>
  <c r="YW12" i="4"/>
  <c r="YV12" i="4"/>
  <c r="YU12" i="4"/>
  <c r="YT12" i="4"/>
  <c r="YS12" i="4"/>
  <c r="YR12" i="4"/>
  <c r="YQ12" i="4"/>
  <c r="YP12" i="4"/>
  <c r="YO12" i="4"/>
  <c r="YN12" i="4"/>
  <c r="YM12" i="4"/>
  <c r="YL12" i="4"/>
  <c r="YK12" i="4"/>
  <c r="YJ12" i="4"/>
  <c r="YI12" i="4"/>
  <c r="YH12" i="4"/>
  <c r="YG12" i="4"/>
  <c r="YF12" i="4"/>
  <c r="YE12" i="4"/>
  <c r="YD12" i="4"/>
  <c r="YC12" i="4"/>
  <c r="YB12" i="4"/>
  <c r="YA12" i="4"/>
  <c r="XZ12" i="4"/>
  <c r="XY12" i="4"/>
  <c r="XX12" i="4"/>
  <c r="XW12" i="4"/>
  <c r="XV12" i="4"/>
  <c r="XU12" i="4"/>
  <c r="XT12" i="4"/>
  <c r="XS12" i="4"/>
  <c r="XR12" i="4"/>
  <c r="XQ12" i="4"/>
  <c r="XP12" i="4"/>
  <c r="XO12" i="4"/>
  <c r="XN12" i="4"/>
  <c r="XM12" i="4"/>
  <c r="XL12" i="4"/>
  <c r="XK12" i="4"/>
  <c r="XJ12" i="4"/>
  <c r="XI12" i="4"/>
  <c r="XH12" i="4"/>
  <c r="XG12" i="4"/>
  <c r="XF12" i="4"/>
  <c r="XE12" i="4"/>
  <c r="XD12" i="4"/>
  <c r="XC12" i="4"/>
  <c r="XB12" i="4"/>
  <c r="XA12" i="4"/>
  <c r="WZ12" i="4"/>
  <c r="WY12" i="4"/>
  <c r="WX12" i="4"/>
  <c r="WW12" i="4"/>
  <c r="WV12" i="4"/>
  <c r="WU12" i="4"/>
  <c r="WT12" i="4"/>
  <c r="WS12" i="4"/>
  <c r="WR12" i="4"/>
  <c r="WQ12" i="4"/>
  <c r="WP12" i="4"/>
  <c r="WO12" i="4"/>
  <c r="WN12" i="4"/>
  <c r="WM12" i="4"/>
  <c r="WL12" i="4"/>
  <c r="WK12" i="4"/>
  <c r="WJ12" i="4"/>
  <c r="WI12" i="4"/>
  <c r="WH12" i="4"/>
  <c r="WG12" i="4"/>
  <c r="WF12" i="4"/>
  <c r="WE12" i="4"/>
  <c r="WD12" i="4"/>
  <c r="WC12" i="4"/>
  <c r="WB12" i="4"/>
  <c r="WA12" i="4"/>
  <c r="VZ12" i="4"/>
  <c r="VY12" i="4"/>
  <c r="ZE146" i="4"/>
  <c r="ZD146" i="4"/>
  <c r="ZC146" i="4"/>
  <c r="ZB146" i="4"/>
  <c r="ZA146" i="4"/>
  <c r="YZ146" i="4"/>
  <c r="YY146" i="4"/>
  <c r="YX146" i="4"/>
  <c r="YW146" i="4"/>
  <c r="YV146" i="4"/>
  <c r="YU146" i="4"/>
  <c r="YT146" i="4"/>
  <c r="YS146" i="4"/>
  <c r="YR146" i="4"/>
  <c r="YQ146" i="4"/>
  <c r="YP146" i="4"/>
  <c r="YO146" i="4"/>
  <c r="YN146" i="4"/>
  <c r="YM146" i="4"/>
  <c r="YL146" i="4"/>
  <c r="YK146" i="4"/>
  <c r="YJ146" i="4"/>
  <c r="YI146" i="4"/>
  <c r="YH146" i="4"/>
  <c r="YG146" i="4"/>
  <c r="YF146" i="4"/>
  <c r="YE146" i="4"/>
  <c r="YD146" i="4"/>
  <c r="YC146" i="4"/>
  <c r="YB146" i="4"/>
  <c r="YA146" i="4"/>
  <c r="XZ146" i="4"/>
  <c r="XY146" i="4"/>
  <c r="XX146" i="4"/>
  <c r="XW146" i="4"/>
  <c r="XV146" i="4"/>
  <c r="XU146" i="4"/>
  <c r="XT146" i="4"/>
  <c r="XS146" i="4"/>
  <c r="XR146" i="4"/>
  <c r="XQ146" i="4"/>
  <c r="XP146" i="4"/>
  <c r="XO146" i="4"/>
  <c r="XN146" i="4"/>
  <c r="XM146" i="4"/>
  <c r="XL146" i="4"/>
  <c r="XK146" i="4"/>
  <c r="XJ146" i="4"/>
  <c r="XI146" i="4"/>
  <c r="XH146" i="4"/>
  <c r="XG146" i="4"/>
  <c r="XF146" i="4"/>
  <c r="XE146" i="4"/>
  <c r="XD146" i="4"/>
  <c r="XC146" i="4"/>
  <c r="XB146" i="4"/>
  <c r="XA146" i="4"/>
  <c r="WZ146" i="4"/>
  <c r="WY146" i="4"/>
  <c r="WX146" i="4"/>
  <c r="WW146" i="4"/>
  <c r="WV146" i="4"/>
  <c r="WU146" i="4"/>
  <c r="WT146" i="4"/>
  <c r="WS146" i="4"/>
  <c r="WR146" i="4"/>
  <c r="WQ146" i="4"/>
  <c r="WP146" i="4"/>
  <c r="WO146" i="4"/>
  <c r="WN146" i="4"/>
  <c r="WM146" i="4"/>
  <c r="WL146" i="4"/>
  <c r="WK146" i="4"/>
  <c r="WJ146" i="4"/>
  <c r="WI146" i="4"/>
  <c r="WH146" i="4"/>
  <c r="WG146" i="4"/>
  <c r="WF146" i="4"/>
  <c r="WE146" i="4"/>
  <c r="WD146" i="4"/>
  <c r="WC146" i="4"/>
  <c r="WB146" i="4"/>
  <c r="WA146" i="4"/>
  <c r="VZ146" i="4"/>
  <c r="VY146" i="4"/>
  <c r="ZE87" i="4"/>
  <c r="ZD87" i="4"/>
  <c r="ZC87" i="4"/>
  <c r="ZB87" i="4"/>
  <c r="ZA87" i="4"/>
  <c r="YZ87" i="4"/>
  <c r="YY87" i="4"/>
  <c r="YX87" i="4"/>
  <c r="YW87" i="4"/>
  <c r="YV87" i="4"/>
  <c r="YU87" i="4"/>
  <c r="YT87" i="4"/>
  <c r="YS87" i="4"/>
  <c r="YR87" i="4"/>
  <c r="YQ87" i="4"/>
  <c r="YP87" i="4"/>
  <c r="YO87" i="4"/>
  <c r="YN87" i="4"/>
  <c r="YM87" i="4"/>
  <c r="YL87" i="4"/>
  <c r="YK87" i="4"/>
  <c r="YJ87" i="4"/>
  <c r="YI87" i="4"/>
  <c r="YH87" i="4"/>
  <c r="YG87" i="4"/>
  <c r="YF87" i="4"/>
  <c r="YE87" i="4"/>
  <c r="YD87" i="4"/>
  <c r="YC87" i="4"/>
  <c r="YB87" i="4"/>
  <c r="YA87" i="4"/>
  <c r="XZ87" i="4"/>
  <c r="XY87" i="4"/>
  <c r="XX87" i="4"/>
  <c r="XW87" i="4"/>
  <c r="XV87" i="4"/>
  <c r="XU87" i="4"/>
  <c r="XT87" i="4"/>
  <c r="XS87" i="4"/>
  <c r="XR87" i="4"/>
  <c r="XQ87" i="4"/>
  <c r="XP87" i="4"/>
  <c r="XO87" i="4"/>
  <c r="XN87" i="4"/>
  <c r="XM87" i="4"/>
  <c r="XL87" i="4"/>
  <c r="XK87" i="4"/>
  <c r="XJ87" i="4"/>
  <c r="XI87" i="4"/>
  <c r="XH87" i="4"/>
  <c r="XG87" i="4"/>
  <c r="XF87" i="4"/>
  <c r="XE87" i="4"/>
  <c r="XD87" i="4"/>
  <c r="XC87" i="4"/>
  <c r="XB87" i="4"/>
  <c r="XA87" i="4"/>
  <c r="WZ87" i="4"/>
  <c r="WY87" i="4"/>
  <c r="WX87" i="4"/>
  <c r="WW87" i="4"/>
  <c r="WV87" i="4"/>
  <c r="WU87" i="4"/>
  <c r="WT87" i="4"/>
  <c r="WS87" i="4"/>
  <c r="WR87" i="4"/>
  <c r="WQ87" i="4"/>
  <c r="WP87" i="4"/>
  <c r="WO87" i="4"/>
  <c r="WN87" i="4"/>
  <c r="WM87" i="4"/>
  <c r="WL87" i="4"/>
  <c r="WK87" i="4"/>
  <c r="WJ87" i="4"/>
  <c r="WI87" i="4"/>
  <c r="WH87" i="4"/>
  <c r="WG87" i="4"/>
  <c r="WF87" i="4"/>
  <c r="WE87" i="4"/>
  <c r="WD87" i="4"/>
  <c r="WC87" i="4"/>
  <c r="WB87" i="4"/>
  <c r="WA87" i="4"/>
  <c r="VZ87" i="4"/>
  <c r="VY87" i="4"/>
  <c r="ZE89" i="4"/>
  <c r="ZD89" i="4"/>
  <c r="ZC89" i="4"/>
  <c r="ZB89" i="4"/>
  <c r="ZA89" i="4"/>
  <c r="YZ89" i="4"/>
  <c r="YY89" i="4"/>
  <c r="YX89" i="4"/>
  <c r="YW89" i="4"/>
  <c r="YV89" i="4"/>
  <c r="YU89" i="4"/>
  <c r="YT89" i="4"/>
  <c r="YS89" i="4"/>
  <c r="YR89" i="4"/>
  <c r="YQ89" i="4"/>
  <c r="YP89" i="4"/>
  <c r="YO89" i="4"/>
  <c r="YN89" i="4"/>
  <c r="YM89" i="4"/>
  <c r="YL89" i="4"/>
  <c r="YK89" i="4"/>
  <c r="YJ89" i="4"/>
  <c r="YI89" i="4"/>
  <c r="YH89" i="4"/>
  <c r="YG89" i="4"/>
  <c r="YF89" i="4"/>
  <c r="YE89" i="4"/>
  <c r="YD89" i="4"/>
  <c r="YC89" i="4"/>
  <c r="YB89" i="4"/>
  <c r="YA89" i="4"/>
  <c r="XZ89" i="4"/>
  <c r="XY89" i="4"/>
  <c r="XX89" i="4"/>
  <c r="XW89" i="4"/>
  <c r="XV89" i="4"/>
  <c r="XU89" i="4"/>
  <c r="XT89" i="4"/>
  <c r="XS89" i="4"/>
  <c r="XR89" i="4"/>
  <c r="XQ89" i="4"/>
  <c r="XP89" i="4"/>
  <c r="XO89" i="4"/>
  <c r="XN89" i="4"/>
  <c r="XM89" i="4"/>
  <c r="XL89" i="4"/>
  <c r="XK89" i="4"/>
  <c r="XJ89" i="4"/>
  <c r="XI89" i="4"/>
  <c r="XH89" i="4"/>
  <c r="XG89" i="4"/>
  <c r="XF89" i="4"/>
  <c r="XE89" i="4"/>
  <c r="XD89" i="4"/>
  <c r="XC89" i="4"/>
  <c r="XB89" i="4"/>
  <c r="XA89" i="4"/>
  <c r="WZ89" i="4"/>
  <c r="WY89" i="4"/>
  <c r="WX89" i="4"/>
  <c r="WW89" i="4"/>
  <c r="WV89" i="4"/>
  <c r="WU89" i="4"/>
  <c r="WT89" i="4"/>
  <c r="WS89" i="4"/>
  <c r="WR89" i="4"/>
  <c r="WQ89" i="4"/>
  <c r="WP89" i="4"/>
  <c r="WO89" i="4"/>
  <c r="WN89" i="4"/>
  <c r="WM89" i="4"/>
  <c r="WL89" i="4"/>
  <c r="WK89" i="4"/>
  <c r="WJ89" i="4"/>
  <c r="WI89" i="4"/>
  <c r="WH89" i="4"/>
  <c r="WG89" i="4"/>
  <c r="WF89" i="4"/>
  <c r="WE89" i="4"/>
  <c r="WD89" i="4"/>
  <c r="WC89" i="4"/>
  <c r="WB89" i="4"/>
  <c r="WA89" i="4"/>
  <c r="VZ89" i="4"/>
  <c r="VY89" i="4"/>
  <c r="ZE123" i="4"/>
  <c r="ZD123" i="4"/>
  <c r="ZC123" i="4"/>
  <c r="ZB123" i="4"/>
  <c r="ZA123" i="4"/>
  <c r="YZ123" i="4"/>
  <c r="YY123" i="4"/>
  <c r="YX123" i="4"/>
  <c r="YW123" i="4"/>
  <c r="YV123" i="4"/>
  <c r="YU123" i="4"/>
  <c r="YT123" i="4"/>
  <c r="YS123" i="4"/>
  <c r="YR123" i="4"/>
  <c r="YQ123" i="4"/>
  <c r="YP123" i="4"/>
  <c r="YO123" i="4"/>
  <c r="YN123" i="4"/>
  <c r="YM123" i="4"/>
  <c r="YL123" i="4"/>
  <c r="YK123" i="4"/>
  <c r="YJ123" i="4"/>
  <c r="YI123" i="4"/>
  <c r="YH123" i="4"/>
  <c r="YG123" i="4"/>
  <c r="YF123" i="4"/>
  <c r="YE123" i="4"/>
  <c r="YD123" i="4"/>
  <c r="YC123" i="4"/>
  <c r="YB123" i="4"/>
  <c r="YA123" i="4"/>
  <c r="XZ123" i="4"/>
  <c r="XY123" i="4"/>
  <c r="XX123" i="4"/>
  <c r="XW123" i="4"/>
  <c r="XV123" i="4"/>
  <c r="XU123" i="4"/>
  <c r="XT123" i="4"/>
  <c r="XS123" i="4"/>
  <c r="XR123" i="4"/>
  <c r="XQ123" i="4"/>
  <c r="XP123" i="4"/>
  <c r="XO123" i="4"/>
  <c r="XN123" i="4"/>
  <c r="XM123" i="4"/>
  <c r="XL123" i="4"/>
  <c r="XK123" i="4"/>
  <c r="XJ123" i="4"/>
  <c r="XI123" i="4"/>
  <c r="XH123" i="4"/>
  <c r="XG123" i="4"/>
  <c r="XF123" i="4"/>
  <c r="XE123" i="4"/>
  <c r="XD123" i="4"/>
  <c r="XC123" i="4"/>
  <c r="XB123" i="4"/>
  <c r="XA123" i="4"/>
  <c r="WZ123" i="4"/>
  <c r="WY123" i="4"/>
  <c r="WX123" i="4"/>
  <c r="WW123" i="4"/>
  <c r="WV123" i="4"/>
  <c r="WU123" i="4"/>
  <c r="WT123" i="4"/>
  <c r="WS123" i="4"/>
  <c r="WR123" i="4"/>
  <c r="WQ123" i="4"/>
  <c r="WP123" i="4"/>
  <c r="WO123" i="4"/>
  <c r="WN123" i="4"/>
  <c r="WM123" i="4"/>
  <c r="WL123" i="4"/>
  <c r="WK123" i="4"/>
  <c r="WJ123" i="4"/>
  <c r="WI123" i="4"/>
  <c r="WH123" i="4"/>
  <c r="WG123" i="4"/>
  <c r="WF123" i="4"/>
  <c r="WE123" i="4"/>
  <c r="WD123" i="4"/>
  <c r="WC123" i="4"/>
  <c r="WB123" i="4"/>
  <c r="WA123" i="4"/>
  <c r="VZ123" i="4"/>
  <c r="VY123" i="4"/>
  <c r="ZE128" i="4"/>
  <c r="ZD128" i="4"/>
  <c r="ZC128" i="4"/>
  <c r="ZB128" i="4"/>
  <c r="ZA128" i="4"/>
  <c r="YZ128" i="4"/>
  <c r="YY128" i="4"/>
  <c r="YX128" i="4"/>
  <c r="YW128" i="4"/>
  <c r="YV128" i="4"/>
  <c r="YU128" i="4"/>
  <c r="YT128" i="4"/>
  <c r="YS128" i="4"/>
  <c r="YR128" i="4"/>
  <c r="YQ128" i="4"/>
  <c r="YP128" i="4"/>
  <c r="YO128" i="4"/>
  <c r="YN128" i="4"/>
  <c r="YM128" i="4"/>
  <c r="YL128" i="4"/>
  <c r="YK128" i="4"/>
  <c r="YJ128" i="4"/>
  <c r="YI128" i="4"/>
  <c r="YH128" i="4"/>
  <c r="YG128" i="4"/>
  <c r="YF128" i="4"/>
  <c r="YE128" i="4"/>
  <c r="YD128" i="4"/>
  <c r="YC128" i="4"/>
  <c r="YB128" i="4"/>
  <c r="YA128" i="4"/>
  <c r="XZ128" i="4"/>
  <c r="XY128" i="4"/>
  <c r="XX128" i="4"/>
  <c r="XW128" i="4"/>
  <c r="XV128" i="4"/>
  <c r="XU128" i="4"/>
  <c r="XT128" i="4"/>
  <c r="XS128" i="4"/>
  <c r="XR128" i="4"/>
  <c r="XQ128" i="4"/>
  <c r="XP128" i="4"/>
  <c r="XO128" i="4"/>
  <c r="XN128" i="4"/>
  <c r="XM128" i="4"/>
  <c r="XL128" i="4"/>
  <c r="XK128" i="4"/>
  <c r="XJ128" i="4"/>
  <c r="XI128" i="4"/>
  <c r="XH128" i="4"/>
  <c r="XG128" i="4"/>
  <c r="XF128" i="4"/>
  <c r="XE128" i="4"/>
  <c r="XD128" i="4"/>
  <c r="XC128" i="4"/>
  <c r="XB128" i="4"/>
  <c r="XA128" i="4"/>
  <c r="WZ128" i="4"/>
  <c r="WY128" i="4"/>
  <c r="WX128" i="4"/>
  <c r="WW128" i="4"/>
  <c r="WV128" i="4"/>
  <c r="WU128" i="4"/>
  <c r="WT128" i="4"/>
  <c r="WS128" i="4"/>
  <c r="WR128" i="4"/>
  <c r="WQ128" i="4"/>
  <c r="WP128" i="4"/>
  <c r="WO128" i="4"/>
  <c r="WN128" i="4"/>
  <c r="WM128" i="4"/>
  <c r="WL128" i="4"/>
  <c r="WK128" i="4"/>
  <c r="WJ128" i="4"/>
  <c r="WI128" i="4"/>
  <c r="WH128" i="4"/>
  <c r="WG128" i="4"/>
  <c r="WF128" i="4"/>
  <c r="WE128" i="4"/>
  <c r="WD128" i="4"/>
  <c r="WC128" i="4"/>
  <c r="WB128" i="4"/>
  <c r="WA128" i="4"/>
  <c r="VZ128" i="4"/>
  <c r="VY128" i="4"/>
  <c r="ZE143" i="4"/>
  <c r="ZD143" i="4"/>
  <c r="ZC143" i="4"/>
  <c r="ZB143" i="4"/>
  <c r="ZA143" i="4"/>
  <c r="YZ143" i="4"/>
  <c r="YY143" i="4"/>
  <c r="YX143" i="4"/>
  <c r="YW143" i="4"/>
  <c r="YV143" i="4"/>
  <c r="YU143" i="4"/>
  <c r="YT143" i="4"/>
  <c r="YS143" i="4"/>
  <c r="YR143" i="4"/>
  <c r="YQ143" i="4"/>
  <c r="YP143" i="4"/>
  <c r="YO143" i="4"/>
  <c r="YN143" i="4"/>
  <c r="YM143" i="4"/>
  <c r="YL143" i="4"/>
  <c r="YK143" i="4"/>
  <c r="YJ143" i="4"/>
  <c r="YI143" i="4"/>
  <c r="YH143" i="4"/>
  <c r="YG143" i="4"/>
  <c r="YF143" i="4"/>
  <c r="YE143" i="4"/>
  <c r="YD143" i="4"/>
  <c r="YC143" i="4"/>
  <c r="YB143" i="4"/>
  <c r="YA143" i="4"/>
  <c r="XZ143" i="4"/>
  <c r="XY143" i="4"/>
  <c r="XX143" i="4"/>
  <c r="XW143" i="4"/>
  <c r="XV143" i="4"/>
  <c r="XU143" i="4"/>
  <c r="XT143" i="4"/>
  <c r="XS143" i="4"/>
  <c r="XR143" i="4"/>
  <c r="XQ143" i="4"/>
  <c r="XP143" i="4"/>
  <c r="XO143" i="4"/>
  <c r="XN143" i="4"/>
  <c r="XM143" i="4"/>
  <c r="XL143" i="4"/>
  <c r="XK143" i="4"/>
  <c r="XJ143" i="4"/>
  <c r="XI143" i="4"/>
  <c r="XH143" i="4"/>
  <c r="XG143" i="4"/>
  <c r="XF143" i="4"/>
  <c r="XE143" i="4"/>
  <c r="XD143" i="4"/>
  <c r="XC143" i="4"/>
  <c r="XB143" i="4"/>
  <c r="XA143" i="4"/>
  <c r="WZ143" i="4"/>
  <c r="WY143" i="4"/>
  <c r="WX143" i="4"/>
  <c r="WW143" i="4"/>
  <c r="WV143" i="4"/>
  <c r="WU143" i="4"/>
  <c r="WT143" i="4"/>
  <c r="WS143" i="4"/>
  <c r="WR143" i="4"/>
  <c r="WQ143" i="4"/>
  <c r="WP143" i="4"/>
  <c r="WO143" i="4"/>
  <c r="WN143" i="4"/>
  <c r="WM143" i="4"/>
  <c r="WL143" i="4"/>
  <c r="WK143" i="4"/>
  <c r="WJ143" i="4"/>
  <c r="WI143" i="4"/>
  <c r="WH143" i="4"/>
  <c r="WG143" i="4"/>
  <c r="WF143" i="4"/>
  <c r="WE143" i="4"/>
  <c r="WD143" i="4"/>
  <c r="WC143" i="4"/>
  <c r="WB143" i="4"/>
  <c r="WA143" i="4"/>
  <c r="VZ143" i="4"/>
  <c r="VY143" i="4"/>
  <c r="ZE29" i="4"/>
  <c r="ZD29" i="4"/>
  <c r="ZC29" i="4"/>
  <c r="ZB29" i="4"/>
  <c r="ZA29" i="4"/>
  <c r="YZ29" i="4"/>
  <c r="YY29" i="4"/>
  <c r="YX29" i="4"/>
  <c r="YW29" i="4"/>
  <c r="YV29" i="4"/>
  <c r="YU29" i="4"/>
  <c r="YT29" i="4"/>
  <c r="YS29" i="4"/>
  <c r="YR29" i="4"/>
  <c r="YQ29" i="4"/>
  <c r="YP29" i="4"/>
  <c r="YO29" i="4"/>
  <c r="YN29" i="4"/>
  <c r="YM29" i="4"/>
  <c r="YL29" i="4"/>
  <c r="YK29" i="4"/>
  <c r="YJ29" i="4"/>
  <c r="YI29" i="4"/>
  <c r="YH29" i="4"/>
  <c r="YG29" i="4"/>
  <c r="YF29" i="4"/>
  <c r="YE29" i="4"/>
  <c r="YD29" i="4"/>
  <c r="YC29" i="4"/>
  <c r="YB29" i="4"/>
  <c r="YA29" i="4"/>
  <c r="XZ29" i="4"/>
  <c r="XY29" i="4"/>
  <c r="XX29" i="4"/>
  <c r="XW29" i="4"/>
  <c r="XV29" i="4"/>
  <c r="XU29" i="4"/>
  <c r="XT29" i="4"/>
  <c r="XS29" i="4"/>
  <c r="XR29" i="4"/>
  <c r="XQ29" i="4"/>
  <c r="XP29" i="4"/>
  <c r="XO29" i="4"/>
  <c r="XN29" i="4"/>
  <c r="XM29" i="4"/>
  <c r="XL29" i="4"/>
  <c r="XK29" i="4"/>
  <c r="XJ29" i="4"/>
  <c r="XI29" i="4"/>
  <c r="XH29" i="4"/>
  <c r="XG29" i="4"/>
  <c r="XF29" i="4"/>
  <c r="XE29" i="4"/>
  <c r="XD29" i="4"/>
  <c r="XC29" i="4"/>
  <c r="XB29" i="4"/>
  <c r="XA29" i="4"/>
  <c r="WZ29" i="4"/>
  <c r="WY29" i="4"/>
  <c r="WX29" i="4"/>
  <c r="WW29" i="4"/>
  <c r="WV29" i="4"/>
  <c r="WU29" i="4"/>
  <c r="WT29" i="4"/>
  <c r="WS29" i="4"/>
  <c r="WR29" i="4"/>
  <c r="WQ29" i="4"/>
  <c r="WP29" i="4"/>
  <c r="WO29" i="4"/>
  <c r="WN29" i="4"/>
  <c r="WM29" i="4"/>
  <c r="WL29" i="4"/>
  <c r="WK29" i="4"/>
  <c r="WJ29" i="4"/>
  <c r="WI29" i="4"/>
  <c r="WH29" i="4"/>
  <c r="WG29" i="4"/>
  <c r="WF29" i="4"/>
  <c r="WE29" i="4"/>
  <c r="WD29" i="4"/>
  <c r="WC29" i="4"/>
  <c r="WB29" i="4"/>
  <c r="WA29" i="4"/>
  <c r="VZ29" i="4"/>
  <c r="VY29" i="4"/>
  <c r="ZE154" i="4"/>
  <c r="ZD154" i="4"/>
  <c r="ZC154" i="4"/>
  <c r="ZB154" i="4"/>
  <c r="ZA154" i="4"/>
  <c r="YZ154" i="4"/>
  <c r="YY154" i="4"/>
  <c r="YX154" i="4"/>
  <c r="YW154" i="4"/>
  <c r="YV154" i="4"/>
  <c r="YU154" i="4"/>
  <c r="YT154" i="4"/>
  <c r="YS154" i="4"/>
  <c r="YR154" i="4"/>
  <c r="YQ154" i="4"/>
  <c r="YP154" i="4"/>
  <c r="YO154" i="4"/>
  <c r="YN154" i="4"/>
  <c r="YM154" i="4"/>
  <c r="YL154" i="4"/>
  <c r="YK154" i="4"/>
  <c r="YJ154" i="4"/>
  <c r="YI154" i="4"/>
  <c r="YH154" i="4"/>
  <c r="YG154" i="4"/>
  <c r="YF154" i="4"/>
  <c r="YE154" i="4"/>
  <c r="YD154" i="4"/>
  <c r="YC154" i="4"/>
  <c r="YB154" i="4"/>
  <c r="YA154" i="4"/>
  <c r="XZ154" i="4"/>
  <c r="XY154" i="4"/>
  <c r="XX154" i="4"/>
  <c r="XW154" i="4"/>
  <c r="XV154" i="4"/>
  <c r="XU154" i="4"/>
  <c r="XT154" i="4"/>
  <c r="XS154" i="4"/>
  <c r="XR154" i="4"/>
  <c r="XQ154" i="4"/>
  <c r="XP154" i="4"/>
  <c r="XO154" i="4"/>
  <c r="XN154" i="4"/>
  <c r="XM154" i="4"/>
  <c r="XL154" i="4"/>
  <c r="XK154" i="4"/>
  <c r="XJ154" i="4"/>
  <c r="XI154" i="4"/>
  <c r="XH154" i="4"/>
  <c r="XG154" i="4"/>
  <c r="XF154" i="4"/>
  <c r="XE154" i="4"/>
  <c r="XD154" i="4"/>
  <c r="XC154" i="4"/>
  <c r="XB154" i="4"/>
  <c r="XA154" i="4"/>
  <c r="WZ154" i="4"/>
  <c r="WY154" i="4"/>
  <c r="WX154" i="4"/>
  <c r="WW154" i="4"/>
  <c r="WV154" i="4"/>
  <c r="WU154" i="4"/>
  <c r="WT154" i="4"/>
  <c r="WS154" i="4"/>
  <c r="WR154" i="4"/>
  <c r="WQ154" i="4"/>
  <c r="WP154" i="4"/>
  <c r="WO154" i="4"/>
  <c r="WN154" i="4"/>
  <c r="WM154" i="4"/>
  <c r="WL154" i="4"/>
  <c r="WK154" i="4"/>
  <c r="WJ154" i="4"/>
  <c r="WI154" i="4"/>
  <c r="WH154" i="4"/>
  <c r="WG154" i="4"/>
  <c r="WF154" i="4"/>
  <c r="WE154" i="4"/>
  <c r="WD154" i="4"/>
  <c r="WC154" i="4"/>
  <c r="WB154" i="4"/>
  <c r="WA154" i="4"/>
  <c r="VZ154" i="4"/>
  <c r="VY154" i="4"/>
  <c r="ZE107" i="4"/>
  <c r="ZD107" i="4"/>
  <c r="ZC107" i="4"/>
  <c r="ZB107" i="4"/>
  <c r="ZA107" i="4"/>
  <c r="YZ107" i="4"/>
  <c r="YY107" i="4"/>
  <c r="YX107" i="4"/>
  <c r="YW107" i="4"/>
  <c r="YV107" i="4"/>
  <c r="YU107" i="4"/>
  <c r="YT107" i="4"/>
  <c r="YS107" i="4"/>
  <c r="YR107" i="4"/>
  <c r="YQ107" i="4"/>
  <c r="YP107" i="4"/>
  <c r="YO107" i="4"/>
  <c r="YN107" i="4"/>
  <c r="YM107" i="4"/>
  <c r="YL107" i="4"/>
  <c r="YK107" i="4"/>
  <c r="YJ107" i="4"/>
  <c r="YI107" i="4"/>
  <c r="YH107" i="4"/>
  <c r="YG107" i="4"/>
  <c r="YF107" i="4"/>
  <c r="YE107" i="4"/>
  <c r="YD107" i="4"/>
  <c r="YC107" i="4"/>
  <c r="YB107" i="4"/>
  <c r="YA107" i="4"/>
  <c r="XZ107" i="4"/>
  <c r="XY107" i="4"/>
  <c r="XX107" i="4"/>
  <c r="XW107" i="4"/>
  <c r="XV107" i="4"/>
  <c r="XU107" i="4"/>
  <c r="XT107" i="4"/>
  <c r="XS107" i="4"/>
  <c r="XR107" i="4"/>
  <c r="XQ107" i="4"/>
  <c r="XP107" i="4"/>
  <c r="XO107" i="4"/>
  <c r="XN107" i="4"/>
  <c r="XM107" i="4"/>
  <c r="XL107" i="4"/>
  <c r="XK107" i="4"/>
  <c r="XJ107" i="4"/>
  <c r="XI107" i="4"/>
  <c r="XH107" i="4"/>
  <c r="XG107" i="4"/>
  <c r="XF107" i="4"/>
  <c r="XE107" i="4"/>
  <c r="XD107" i="4"/>
  <c r="XC107" i="4"/>
  <c r="XB107" i="4"/>
  <c r="XA107" i="4"/>
  <c r="WZ107" i="4"/>
  <c r="WY107" i="4"/>
  <c r="WX107" i="4"/>
  <c r="WW107" i="4"/>
  <c r="WV107" i="4"/>
  <c r="WU107" i="4"/>
  <c r="WT107" i="4"/>
  <c r="WS107" i="4"/>
  <c r="WR107" i="4"/>
  <c r="WQ107" i="4"/>
  <c r="WP107" i="4"/>
  <c r="WO107" i="4"/>
  <c r="WN107" i="4"/>
  <c r="WM107" i="4"/>
  <c r="WL107" i="4"/>
  <c r="WK107" i="4"/>
  <c r="WJ107" i="4"/>
  <c r="WI107" i="4"/>
  <c r="WH107" i="4"/>
  <c r="WG107" i="4"/>
  <c r="WF107" i="4"/>
  <c r="WE107" i="4"/>
  <c r="WD107" i="4"/>
  <c r="WC107" i="4"/>
  <c r="WB107" i="4"/>
  <c r="WA107" i="4"/>
  <c r="VZ107" i="4"/>
  <c r="VY107" i="4"/>
  <c r="ZE65" i="4"/>
  <c r="ZD65" i="4"/>
  <c r="ZC65" i="4"/>
  <c r="ZB65" i="4"/>
  <c r="ZA65" i="4"/>
  <c r="YZ65" i="4"/>
  <c r="YY65" i="4"/>
  <c r="YX65" i="4"/>
  <c r="YW65" i="4"/>
  <c r="YV65" i="4"/>
  <c r="YU65" i="4"/>
  <c r="YT65" i="4"/>
  <c r="YS65" i="4"/>
  <c r="YR65" i="4"/>
  <c r="YQ65" i="4"/>
  <c r="YP65" i="4"/>
  <c r="YO65" i="4"/>
  <c r="YN65" i="4"/>
  <c r="YM65" i="4"/>
  <c r="YL65" i="4"/>
  <c r="YK65" i="4"/>
  <c r="YJ65" i="4"/>
  <c r="YI65" i="4"/>
  <c r="YH65" i="4"/>
  <c r="YG65" i="4"/>
  <c r="YF65" i="4"/>
  <c r="YE65" i="4"/>
  <c r="YD65" i="4"/>
  <c r="YC65" i="4"/>
  <c r="YB65" i="4"/>
  <c r="YA65" i="4"/>
  <c r="XZ65" i="4"/>
  <c r="XY65" i="4"/>
  <c r="XX65" i="4"/>
  <c r="XW65" i="4"/>
  <c r="XV65" i="4"/>
  <c r="XU65" i="4"/>
  <c r="XT65" i="4"/>
  <c r="XS65" i="4"/>
  <c r="XR65" i="4"/>
  <c r="XQ65" i="4"/>
  <c r="XP65" i="4"/>
  <c r="XO65" i="4"/>
  <c r="XN65" i="4"/>
  <c r="XM65" i="4"/>
  <c r="XL65" i="4"/>
  <c r="XK65" i="4"/>
  <c r="XJ65" i="4"/>
  <c r="XI65" i="4"/>
  <c r="XH65" i="4"/>
  <c r="XG65" i="4"/>
  <c r="XF65" i="4"/>
  <c r="XE65" i="4"/>
  <c r="XD65" i="4"/>
  <c r="XC65" i="4"/>
  <c r="XB65" i="4"/>
  <c r="XA65" i="4"/>
  <c r="WZ65" i="4"/>
  <c r="WY65" i="4"/>
  <c r="WX65" i="4"/>
  <c r="WW65" i="4"/>
  <c r="WV65" i="4"/>
  <c r="WU65" i="4"/>
  <c r="WT65" i="4"/>
  <c r="WS65" i="4"/>
  <c r="WR65" i="4"/>
  <c r="WQ65" i="4"/>
  <c r="WP65" i="4"/>
  <c r="WO65" i="4"/>
  <c r="WN65" i="4"/>
  <c r="WM65" i="4"/>
  <c r="WL65" i="4"/>
  <c r="WK65" i="4"/>
  <c r="WJ65" i="4"/>
  <c r="WI65" i="4"/>
  <c r="WH65" i="4"/>
  <c r="WG65" i="4"/>
  <c r="WF65" i="4"/>
  <c r="WE65" i="4"/>
  <c r="WD65" i="4"/>
  <c r="WC65" i="4"/>
  <c r="WB65" i="4"/>
  <c r="WA65" i="4"/>
  <c r="VZ65" i="4"/>
  <c r="VY65" i="4"/>
  <c r="ZE4" i="4"/>
  <c r="ZD4" i="4"/>
  <c r="ZC4" i="4"/>
  <c r="ZB4" i="4"/>
  <c r="ZA4" i="4"/>
  <c r="YZ4" i="4"/>
  <c r="YY4" i="4"/>
  <c r="YX4" i="4"/>
  <c r="YW4" i="4"/>
  <c r="YV4" i="4"/>
  <c r="YU4" i="4"/>
  <c r="YT4" i="4"/>
  <c r="YS4" i="4"/>
  <c r="YR4" i="4"/>
  <c r="YQ4" i="4"/>
  <c r="YP4" i="4"/>
  <c r="YO4" i="4"/>
  <c r="YN4" i="4"/>
  <c r="YM4" i="4"/>
  <c r="YL4" i="4"/>
  <c r="YK4" i="4"/>
  <c r="YJ4" i="4"/>
  <c r="YI4" i="4"/>
  <c r="YH4" i="4"/>
  <c r="YG4" i="4"/>
  <c r="YF4" i="4"/>
  <c r="YE4" i="4"/>
  <c r="YD4" i="4"/>
  <c r="YC4" i="4"/>
  <c r="YB4" i="4"/>
  <c r="YA4" i="4"/>
  <c r="XZ4" i="4"/>
  <c r="XY4" i="4"/>
  <c r="XX4" i="4"/>
  <c r="XW4" i="4"/>
  <c r="XV4" i="4"/>
  <c r="XU4" i="4"/>
  <c r="XT4" i="4"/>
  <c r="XS4" i="4"/>
  <c r="XR4" i="4"/>
  <c r="XQ4" i="4"/>
  <c r="XP4" i="4"/>
  <c r="XO4" i="4"/>
  <c r="XN4" i="4"/>
  <c r="XM4" i="4"/>
  <c r="XL4" i="4"/>
  <c r="XK4" i="4"/>
  <c r="XJ4" i="4"/>
  <c r="XI4" i="4"/>
  <c r="XH4" i="4"/>
  <c r="XG4" i="4"/>
  <c r="XF4" i="4"/>
  <c r="XE4" i="4"/>
  <c r="XD4" i="4"/>
  <c r="XC4" i="4"/>
  <c r="XB4" i="4"/>
  <c r="XA4" i="4"/>
  <c r="WZ4" i="4"/>
  <c r="WY4" i="4"/>
  <c r="WX4" i="4"/>
  <c r="WW4" i="4"/>
  <c r="WV4" i="4"/>
  <c r="WU4" i="4"/>
  <c r="WT4" i="4"/>
  <c r="WS4" i="4"/>
  <c r="WR4" i="4"/>
  <c r="WQ4" i="4"/>
  <c r="WP4" i="4"/>
  <c r="WO4" i="4"/>
  <c r="WN4" i="4"/>
  <c r="WM4" i="4"/>
  <c r="WL4" i="4"/>
  <c r="WK4" i="4"/>
  <c r="WJ4" i="4"/>
  <c r="WI4" i="4"/>
  <c r="WH4" i="4"/>
  <c r="WG4" i="4"/>
  <c r="WF4" i="4"/>
  <c r="WE4" i="4"/>
  <c r="WD4" i="4"/>
  <c r="WC4" i="4"/>
  <c r="WB4" i="4"/>
  <c r="WA4" i="4"/>
  <c r="VZ4" i="4"/>
  <c r="VY4" i="4"/>
  <c r="ZE162" i="4"/>
  <c r="ZD162" i="4"/>
  <c r="ZC162" i="4"/>
  <c r="ZB162" i="4"/>
  <c r="ZA162" i="4"/>
  <c r="YZ162" i="4"/>
  <c r="YY162" i="4"/>
  <c r="YX162" i="4"/>
  <c r="YW162" i="4"/>
  <c r="YV162" i="4"/>
  <c r="YU162" i="4"/>
  <c r="YT162" i="4"/>
  <c r="YS162" i="4"/>
  <c r="YR162" i="4"/>
  <c r="YQ162" i="4"/>
  <c r="YP162" i="4"/>
  <c r="YO162" i="4"/>
  <c r="YN162" i="4"/>
  <c r="YM162" i="4"/>
  <c r="YL162" i="4"/>
  <c r="YK162" i="4"/>
  <c r="YJ162" i="4"/>
  <c r="YI162" i="4"/>
  <c r="YH162" i="4"/>
  <c r="YG162" i="4"/>
  <c r="YF162" i="4"/>
  <c r="YE162" i="4"/>
  <c r="YD162" i="4"/>
  <c r="YC162" i="4"/>
  <c r="YB162" i="4"/>
  <c r="YA162" i="4"/>
  <c r="XZ162" i="4"/>
  <c r="XY162" i="4"/>
  <c r="XX162" i="4"/>
  <c r="XW162" i="4"/>
  <c r="XV162" i="4"/>
  <c r="XU162" i="4"/>
  <c r="XT162" i="4"/>
  <c r="XS162" i="4"/>
  <c r="XR162" i="4"/>
  <c r="XQ162" i="4"/>
  <c r="XP162" i="4"/>
  <c r="XO162" i="4"/>
  <c r="XN162" i="4"/>
  <c r="XM162" i="4"/>
  <c r="XL162" i="4"/>
  <c r="XK162" i="4"/>
  <c r="XJ162" i="4"/>
  <c r="XI162" i="4"/>
  <c r="XH162" i="4"/>
  <c r="XG162" i="4"/>
  <c r="XF162" i="4"/>
  <c r="XE162" i="4"/>
  <c r="XD162" i="4"/>
  <c r="XC162" i="4"/>
  <c r="XB162" i="4"/>
  <c r="XA162" i="4"/>
  <c r="WZ162" i="4"/>
  <c r="WY162" i="4"/>
  <c r="WX162" i="4"/>
  <c r="WW162" i="4"/>
  <c r="WV162" i="4"/>
  <c r="WU162" i="4"/>
  <c r="WT162" i="4"/>
  <c r="WS162" i="4"/>
  <c r="WR162" i="4"/>
  <c r="WQ162" i="4"/>
  <c r="WP162" i="4"/>
  <c r="WO162" i="4"/>
  <c r="WN162" i="4"/>
  <c r="WM162" i="4"/>
  <c r="WL162" i="4"/>
  <c r="WK162" i="4"/>
  <c r="WJ162" i="4"/>
  <c r="WI162" i="4"/>
  <c r="WH162" i="4"/>
  <c r="WG162" i="4"/>
  <c r="WF162" i="4"/>
  <c r="WE162" i="4"/>
  <c r="WD162" i="4"/>
  <c r="WC162" i="4"/>
  <c r="WB162" i="4"/>
  <c r="WA162" i="4"/>
  <c r="VZ162" i="4"/>
  <c r="VY162" i="4"/>
  <c r="ZE156" i="4"/>
  <c r="ZD156" i="4"/>
  <c r="ZC156" i="4"/>
  <c r="ZB156" i="4"/>
  <c r="ZA156" i="4"/>
  <c r="YZ156" i="4"/>
  <c r="YY156" i="4"/>
  <c r="YX156" i="4"/>
  <c r="YW156" i="4"/>
  <c r="YV156" i="4"/>
  <c r="YU156" i="4"/>
  <c r="YT156" i="4"/>
  <c r="YS156" i="4"/>
  <c r="YR156" i="4"/>
  <c r="YQ156" i="4"/>
  <c r="YP156" i="4"/>
  <c r="YO156" i="4"/>
  <c r="YN156" i="4"/>
  <c r="YM156" i="4"/>
  <c r="YL156" i="4"/>
  <c r="YK156" i="4"/>
  <c r="YJ156" i="4"/>
  <c r="YI156" i="4"/>
  <c r="YH156" i="4"/>
  <c r="YG156" i="4"/>
  <c r="YF156" i="4"/>
  <c r="YE156" i="4"/>
  <c r="YD156" i="4"/>
  <c r="YC156" i="4"/>
  <c r="YB156" i="4"/>
  <c r="YA156" i="4"/>
  <c r="XZ156" i="4"/>
  <c r="XY156" i="4"/>
  <c r="XX156" i="4"/>
  <c r="XW156" i="4"/>
  <c r="XV156" i="4"/>
  <c r="XU156" i="4"/>
  <c r="XT156" i="4"/>
  <c r="XS156" i="4"/>
  <c r="XR156" i="4"/>
  <c r="XQ156" i="4"/>
  <c r="XP156" i="4"/>
  <c r="XO156" i="4"/>
  <c r="XN156" i="4"/>
  <c r="XM156" i="4"/>
  <c r="XL156" i="4"/>
  <c r="XK156" i="4"/>
  <c r="XJ156" i="4"/>
  <c r="XI156" i="4"/>
  <c r="XH156" i="4"/>
  <c r="XG156" i="4"/>
  <c r="XF156" i="4"/>
  <c r="XE156" i="4"/>
  <c r="XD156" i="4"/>
  <c r="XC156" i="4"/>
  <c r="XB156" i="4"/>
  <c r="XA156" i="4"/>
  <c r="WZ156" i="4"/>
  <c r="WY156" i="4"/>
  <c r="WX156" i="4"/>
  <c r="WW156" i="4"/>
  <c r="WV156" i="4"/>
  <c r="WU156" i="4"/>
  <c r="WT156" i="4"/>
  <c r="WS156" i="4"/>
  <c r="WR156" i="4"/>
  <c r="WQ156" i="4"/>
  <c r="WP156" i="4"/>
  <c r="WO156" i="4"/>
  <c r="WN156" i="4"/>
  <c r="WM156" i="4"/>
  <c r="WL156" i="4"/>
  <c r="WK156" i="4"/>
  <c r="WJ156" i="4"/>
  <c r="WI156" i="4"/>
  <c r="WH156" i="4"/>
  <c r="WG156" i="4"/>
  <c r="WF156" i="4"/>
  <c r="WE156" i="4"/>
  <c r="WD156" i="4"/>
  <c r="WC156" i="4"/>
  <c r="WB156" i="4"/>
  <c r="WA156" i="4"/>
  <c r="VZ156" i="4"/>
  <c r="VY156" i="4"/>
  <c r="ZE149" i="4"/>
  <c r="ZD149" i="4"/>
  <c r="ZC149" i="4"/>
  <c r="ZB149" i="4"/>
  <c r="ZA149" i="4"/>
  <c r="YZ149" i="4"/>
  <c r="YY149" i="4"/>
  <c r="YX149" i="4"/>
  <c r="YW149" i="4"/>
  <c r="YV149" i="4"/>
  <c r="YU149" i="4"/>
  <c r="YT149" i="4"/>
  <c r="YS149" i="4"/>
  <c r="YR149" i="4"/>
  <c r="YQ149" i="4"/>
  <c r="YP149" i="4"/>
  <c r="YO149" i="4"/>
  <c r="YN149" i="4"/>
  <c r="YM149" i="4"/>
  <c r="YL149" i="4"/>
  <c r="YK149" i="4"/>
  <c r="YJ149" i="4"/>
  <c r="YI149" i="4"/>
  <c r="YH149" i="4"/>
  <c r="YG149" i="4"/>
  <c r="YF149" i="4"/>
  <c r="YE149" i="4"/>
  <c r="YD149" i="4"/>
  <c r="YC149" i="4"/>
  <c r="YB149" i="4"/>
  <c r="YA149" i="4"/>
  <c r="XZ149" i="4"/>
  <c r="XY149" i="4"/>
  <c r="XX149" i="4"/>
  <c r="XW149" i="4"/>
  <c r="XV149" i="4"/>
  <c r="XU149" i="4"/>
  <c r="XT149" i="4"/>
  <c r="XS149" i="4"/>
  <c r="XR149" i="4"/>
  <c r="XQ149" i="4"/>
  <c r="XP149" i="4"/>
  <c r="XO149" i="4"/>
  <c r="XN149" i="4"/>
  <c r="XM149" i="4"/>
  <c r="XL149" i="4"/>
  <c r="XK149" i="4"/>
  <c r="XJ149" i="4"/>
  <c r="XI149" i="4"/>
  <c r="XH149" i="4"/>
  <c r="XG149" i="4"/>
  <c r="XF149" i="4"/>
  <c r="XE149" i="4"/>
  <c r="XD149" i="4"/>
  <c r="XC149" i="4"/>
  <c r="XB149" i="4"/>
  <c r="XA149" i="4"/>
  <c r="WZ149" i="4"/>
  <c r="WY149" i="4"/>
  <c r="WX149" i="4"/>
  <c r="WW149" i="4"/>
  <c r="WV149" i="4"/>
  <c r="WU149" i="4"/>
  <c r="WT149" i="4"/>
  <c r="WS149" i="4"/>
  <c r="WR149" i="4"/>
  <c r="WQ149" i="4"/>
  <c r="WP149" i="4"/>
  <c r="WO149" i="4"/>
  <c r="WN149" i="4"/>
  <c r="WM149" i="4"/>
  <c r="WL149" i="4"/>
  <c r="WK149" i="4"/>
  <c r="WJ149" i="4"/>
  <c r="WI149" i="4"/>
  <c r="WH149" i="4"/>
  <c r="WG149" i="4"/>
  <c r="WF149" i="4"/>
  <c r="WE149" i="4"/>
  <c r="WD149" i="4"/>
  <c r="WC149" i="4"/>
  <c r="WB149" i="4"/>
  <c r="WA149" i="4"/>
  <c r="VZ149" i="4"/>
  <c r="VY149" i="4"/>
  <c r="ZE147" i="4"/>
  <c r="ZD147" i="4"/>
  <c r="ZC147" i="4"/>
  <c r="ZB147" i="4"/>
  <c r="ZA147" i="4"/>
  <c r="YZ147" i="4"/>
  <c r="YY147" i="4"/>
  <c r="YX147" i="4"/>
  <c r="YW147" i="4"/>
  <c r="YV147" i="4"/>
  <c r="YU147" i="4"/>
  <c r="YT147" i="4"/>
  <c r="YS147" i="4"/>
  <c r="YR147" i="4"/>
  <c r="YQ147" i="4"/>
  <c r="YP147" i="4"/>
  <c r="YO147" i="4"/>
  <c r="YN147" i="4"/>
  <c r="YM147" i="4"/>
  <c r="YL147" i="4"/>
  <c r="YK147" i="4"/>
  <c r="YJ147" i="4"/>
  <c r="YI147" i="4"/>
  <c r="YH147" i="4"/>
  <c r="YG147" i="4"/>
  <c r="YF147" i="4"/>
  <c r="YE147" i="4"/>
  <c r="YD147" i="4"/>
  <c r="YC147" i="4"/>
  <c r="YB147" i="4"/>
  <c r="YA147" i="4"/>
  <c r="XZ147" i="4"/>
  <c r="XY147" i="4"/>
  <c r="XX147" i="4"/>
  <c r="XW147" i="4"/>
  <c r="XV147" i="4"/>
  <c r="XU147" i="4"/>
  <c r="XT147" i="4"/>
  <c r="XS147" i="4"/>
  <c r="XR147" i="4"/>
  <c r="XQ147" i="4"/>
  <c r="XP147" i="4"/>
  <c r="XO147" i="4"/>
  <c r="XN147" i="4"/>
  <c r="XM147" i="4"/>
  <c r="XL147" i="4"/>
  <c r="XK147" i="4"/>
  <c r="XJ147" i="4"/>
  <c r="XI147" i="4"/>
  <c r="XH147" i="4"/>
  <c r="XG147" i="4"/>
  <c r="XF147" i="4"/>
  <c r="XE147" i="4"/>
  <c r="XD147" i="4"/>
  <c r="XC147" i="4"/>
  <c r="XB147" i="4"/>
  <c r="XA147" i="4"/>
  <c r="WZ147" i="4"/>
  <c r="WY147" i="4"/>
  <c r="WX147" i="4"/>
  <c r="WW147" i="4"/>
  <c r="WV147" i="4"/>
  <c r="WU147" i="4"/>
  <c r="WT147" i="4"/>
  <c r="WS147" i="4"/>
  <c r="WR147" i="4"/>
  <c r="WQ147" i="4"/>
  <c r="WP147" i="4"/>
  <c r="WO147" i="4"/>
  <c r="WN147" i="4"/>
  <c r="WM147" i="4"/>
  <c r="WL147" i="4"/>
  <c r="WK147" i="4"/>
  <c r="WJ147" i="4"/>
  <c r="WI147" i="4"/>
  <c r="WH147" i="4"/>
  <c r="WG147" i="4"/>
  <c r="WF147" i="4"/>
  <c r="WE147" i="4"/>
  <c r="WD147" i="4"/>
  <c r="WC147" i="4"/>
  <c r="WB147" i="4"/>
  <c r="WA147" i="4"/>
  <c r="VZ147" i="4"/>
  <c r="VY147" i="4"/>
  <c r="ZE57" i="4"/>
  <c r="ZD57" i="4"/>
  <c r="ZC57" i="4"/>
  <c r="ZB57" i="4"/>
  <c r="ZA57" i="4"/>
  <c r="YZ57" i="4"/>
  <c r="YY57" i="4"/>
  <c r="YX57" i="4"/>
  <c r="YW57" i="4"/>
  <c r="YV57" i="4"/>
  <c r="YU57" i="4"/>
  <c r="YT57" i="4"/>
  <c r="YS57" i="4"/>
  <c r="YR57" i="4"/>
  <c r="YQ57" i="4"/>
  <c r="YP57" i="4"/>
  <c r="YO57" i="4"/>
  <c r="YN57" i="4"/>
  <c r="YM57" i="4"/>
  <c r="YL57" i="4"/>
  <c r="YK57" i="4"/>
  <c r="YJ57" i="4"/>
  <c r="YI57" i="4"/>
  <c r="YH57" i="4"/>
  <c r="YG57" i="4"/>
  <c r="YF57" i="4"/>
  <c r="YE57" i="4"/>
  <c r="YD57" i="4"/>
  <c r="YC57" i="4"/>
  <c r="YB57" i="4"/>
  <c r="YA57" i="4"/>
  <c r="XZ57" i="4"/>
  <c r="XY57" i="4"/>
  <c r="XX57" i="4"/>
  <c r="XW57" i="4"/>
  <c r="XV57" i="4"/>
  <c r="XU57" i="4"/>
  <c r="XT57" i="4"/>
  <c r="XS57" i="4"/>
  <c r="XR57" i="4"/>
  <c r="XQ57" i="4"/>
  <c r="XP57" i="4"/>
  <c r="XO57" i="4"/>
  <c r="XN57" i="4"/>
  <c r="XM57" i="4"/>
  <c r="XL57" i="4"/>
  <c r="XK57" i="4"/>
  <c r="XJ57" i="4"/>
  <c r="XI57" i="4"/>
  <c r="XH57" i="4"/>
  <c r="XG57" i="4"/>
  <c r="XF57" i="4"/>
  <c r="XE57" i="4"/>
  <c r="XD57" i="4"/>
  <c r="XC57" i="4"/>
  <c r="XB57" i="4"/>
  <c r="XA57" i="4"/>
  <c r="WZ57" i="4"/>
  <c r="WY57" i="4"/>
  <c r="WX57" i="4"/>
  <c r="WW57" i="4"/>
  <c r="WV57" i="4"/>
  <c r="WU57" i="4"/>
  <c r="WT57" i="4"/>
  <c r="WS57" i="4"/>
  <c r="WR57" i="4"/>
  <c r="WQ57" i="4"/>
  <c r="WP57" i="4"/>
  <c r="WO57" i="4"/>
  <c r="WN57" i="4"/>
  <c r="WM57" i="4"/>
  <c r="WL57" i="4"/>
  <c r="WK57" i="4"/>
  <c r="WJ57" i="4"/>
  <c r="WI57" i="4"/>
  <c r="WH57" i="4"/>
  <c r="WG57" i="4"/>
  <c r="WF57" i="4"/>
  <c r="WE57" i="4"/>
  <c r="WD57" i="4"/>
  <c r="WC57" i="4"/>
  <c r="WB57" i="4"/>
  <c r="WA57" i="4"/>
  <c r="VZ57" i="4"/>
  <c r="VY57" i="4"/>
  <c r="ZE136" i="4"/>
  <c r="ZD136" i="4"/>
  <c r="ZC136" i="4"/>
  <c r="ZB136" i="4"/>
  <c r="ZA136" i="4"/>
  <c r="YZ136" i="4"/>
  <c r="YY136" i="4"/>
  <c r="YX136" i="4"/>
  <c r="YW136" i="4"/>
  <c r="YV136" i="4"/>
  <c r="YU136" i="4"/>
  <c r="YT136" i="4"/>
  <c r="YS136" i="4"/>
  <c r="YR136" i="4"/>
  <c r="YQ136" i="4"/>
  <c r="YP136" i="4"/>
  <c r="YO136" i="4"/>
  <c r="YN136" i="4"/>
  <c r="YM136" i="4"/>
  <c r="YL136" i="4"/>
  <c r="YK136" i="4"/>
  <c r="YJ136" i="4"/>
  <c r="YI136" i="4"/>
  <c r="YH136" i="4"/>
  <c r="YG136" i="4"/>
  <c r="YF136" i="4"/>
  <c r="YE136" i="4"/>
  <c r="YD136" i="4"/>
  <c r="YC136" i="4"/>
  <c r="YB136" i="4"/>
  <c r="YA136" i="4"/>
  <c r="XZ136" i="4"/>
  <c r="XY136" i="4"/>
  <c r="XX136" i="4"/>
  <c r="XW136" i="4"/>
  <c r="XV136" i="4"/>
  <c r="XU136" i="4"/>
  <c r="XT136" i="4"/>
  <c r="XS136" i="4"/>
  <c r="XR136" i="4"/>
  <c r="XQ136" i="4"/>
  <c r="XP136" i="4"/>
  <c r="XO136" i="4"/>
  <c r="XN136" i="4"/>
  <c r="XM136" i="4"/>
  <c r="XL136" i="4"/>
  <c r="XK136" i="4"/>
  <c r="XJ136" i="4"/>
  <c r="XI136" i="4"/>
  <c r="XH136" i="4"/>
  <c r="XG136" i="4"/>
  <c r="XF136" i="4"/>
  <c r="XE136" i="4"/>
  <c r="XD136" i="4"/>
  <c r="XC136" i="4"/>
  <c r="XB136" i="4"/>
  <c r="XA136" i="4"/>
  <c r="WZ136" i="4"/>
  <c r="WY136" i="4"/>
  <c r="WX136" i="4"/>
  <c r="WW136" i="4"/>
  <c r="WV136" i="4"/>
  <c r="WU136" i="4"/>
  <c r="WT136" i="4"/>
  <c r="WS136" i="4"/>
  <c r="WR136" i="4"/>
  <c r="WQ136" i="4"/>
  <c r="WP136" i="4"/>
  <c r="WO136" i="4"/>
  <c r="WN136" i="4"/>
  <c r="WM136" i="4"/>
  <c r="WL136" i="4"/>
  <c r="WK136" i="4"/>
  <c r="WJ136" i="4"/>
  <c r="WI136" i="4"/>
  <c r="WH136" i="4"/>
  <c r="WG136" i="4"/>
  <c r="WF136" i="4"/>
  <c r="WE136" i="4"/>
  <c r="WD136" i="4"/>
  <c r="WC136" i="4"/>
  <c r="WB136" i="4"/>
  <c r="WA136" i="4"/>
  <c r="VZ136" i="4"/>
  <c r="VY136" i="4"/>
  <c r="ZE122" i="4"/>
  <c r="ZD122" i="4"/>
  <c r="ZC122" i="4"/>
  <c r="ZB122" i="4"/>
  <c r="ZA122" i="4"/>
  <c r="YZ122" i="4"/>
  <c r="YY122" i="4"/>
  <c r="YX122" i="4"/>
  <c r="YW122" i="4"/>
  <c r="YV122" i="4"/>
  <c r="YU122" i="4"/>
  <c r="YT122" i="4"/>
  <c r="YS122" i="4"/>
  <c r="YR122" i="4"/>
  <c r="YQ122" i="4"/>
  <c r="YP122" i="4"/>
  <c r="YO122" i="4"/>
  <c r="YN122" i="4"/>
  <c r="YM122" i="4"/>
  <c r="YL122" i="4"/>
  <c r="YK122" i="4"/>
  <c r="YJ122" i="4"/>
  <c r="YI122" i="4"/>
  <c r="YH122" i="4"/>
  <c r="YG122" i="4"/>
  <c r="YF122" i="4"/>
  <c r="YE122" i="4"/>
  <c r="YD122" i="4"/>
  <c r="YC122" i="4"/>
  <c r="YB122" i="4"/>
  <c r="YA122" i="4"/>
  <c r="XZ122" i="4"/>
  <c r="XY122" i="4"/>
  <c r="XX122" i="4"/>
  <c r="XW122" i="4"/>
  <c r="XV122" i="4"/>
  <c r="XU122" i="4"/>
  <c r="XT122" i="4"/>
  <c r="XS122" i="4"/>
  <c r="XR122" i="4"/>
  <c r="XQ122" i="4"/>
  <c r="XP122" i="4"/>
  <c r="XO122" i="4"/>
  <c r="XN122" i="4"/>
  <c r="XM122" i="4"/>
  <c r="XL122" i="4"/>
  <c r="XK122" i="4"/>
  <c r="XJ122" i="4"/>
  <c r="XI122" i="4"/>
  <c r="XH122" i="4"/>
  <c r="XG122" i="4"/>
  <c r="XF122" i="4"/>
  <c r="XE122" i="4"/>
  <c r="XD122" i="4"/>
  <c r="XC122" i="4"/>
  <c r="XB122" i="4"/>
  <c r="XA122" i="4"/>
  <c r="WZ122" i="4"/>
  <c r="WY122" i="4"/>
  <c r="WX122" i="4"/>
  <c r="WW122" i="4"/>
  <c r="WV122" i="4"/>
  <c r="WU122" i="4"/>
  <c r="WT122" i="4"/>
  <c r="WS122" i="4"/>
  <c r="WR122" i="4"/>
  <c r="WQ122" i="4"/>
  <c r="WP122" i="4"/>
  <c r="WO122" i="4"/>
  <c r="WN122" i="4"/>
  <c r="WM122" i="4"/>
  <c r="WL122" i="4"/>
  <c r="WK122" i="4"/>
  <c r="WJ122" i="4"/>
  <c r="WI122" i="4"/>
  <c r="WH122" i="4"/>
  <c r="WG122" i="4"/>
  <c r="WF122" i="4"/>
  <c r="WE122" i="4"/>
  <c r="WD122" i="4"/>
  <c r="WC122" i="4"/>
  <c r="WB122" i="4"/>
  <c r="WA122" i="4"/>
  <c r="VZ122" i="4"/>
  <c r="VY122" i="4"/>
  <c r="ZE130" i="4"/>
  <c r="ZD130" i="4"/>
  <c r="ZC130" i="4"/>
  <c r="ZB130" i="4"/>
  <c r="ZA130" i="4"/>
  <c r="YZ130" i="4"/>
  <c r="YY130" i="4"/>
  <c r="YX130" i="4"/>
  <c r="YW130" i="4"/>
  <c r="YV130" i="4"/>
  <c r="YU130" i="4"/>
  <c r="YT130" i="4"/>
  <c r="YS130" i="4"/>
  <c r="YR130" i="4"/>
  <c r="YQ130" i="4"/>
  <c r="YP130" i="4"/>
  <c r="YO130" i="4"/>
  <c r="YN130" i="4"/>
  <c r="YM130" i="4"/>
  <c r="YL130" i="4"/>
  <c r="YK130" i="4"/>
  <c r="YJ130" i="4"/>
  <c r="YI130" i="4"/>
  <c r="YH130" i="4"/>
  <c r="YG130" i="4"/>
  <c r="YF130" i="4"/>
  <c r="YE130" i="4"/>
  <c r="YD130" i="4"/>
  <c r="YC130" i="4"/>
  <c r="YB130" i="4"/>
  <c r="YA130" i="4"/>
  <c r="XZ130" i="4"/>
  <c r="XY130" i="4"/>
  <c r="XX130" i="4"/>
  <c r="XW130" i="4"/>
  <c r="XV130" i="4"/>
  <c r="XU130" i="4"/>
  <c r="XT130" i="4"/>
  <c r="XS130" i="4"/>
  <c r="XR130" i="4"/>
  <c r="XQ130" i="4"/>
  <c r="XP130" i="4"/>
  <c r="XO130" i="4"/>
  <c r="XN130" i="4"/>
  <c r="XM130" i="4"/>
  <c r="XL130" i="4"/>
  <c r="XK130" i="4"/>
  <c r="XJ130" i="4"/>
  <c r="XI130" i="4"/>
  <c r="XH130" i="4"/>
  <c r="XG130" i="4"/>
  <c r="XF130" i="4"/>
  <c r="XE130" i="4"/>
  <c r="XD130" i="4"/>
  <c r="XC130" i="4"/>
  <c r="XB130" i="4"/>
  <c r="XA130" i="4"/>
  <c r="WZ130" i="4"/>
  <c r="WY130" i="4"/>
  <c r="WX130" i="4"/>
  <c r="WW130" i="4"/>
  <c r="WV130" i="4"/>
  <c r="WU130" i="4"/>
  <c r="WT130" i="4"/>
  <c r="WS130" i="4"/>
  <c r="WR130" i="4"/>
  <c r="WQ130" i="4"/>
  <c r="WP130" i="4"/>
  <c r="WO130" i="4"/>
  <c r="WN130" i="4"/>
  <c r="WM130" i="4"/>
  <c r="WL130" i="4"/>
  <c r="WK130" i="4"/>
  <c r="WJ130" i="4"/>
  <c r="WI130" i="4"/>
  <c r="WH130" i="4"/>
  <c r="WG130" i="4"/>
  <c r="WF130" i="4"/>
  <c r="WE130" i="4"/>
  <c r="WD130" i="4"/>
  <c r="WC130" i="4"/>
  <c r="WB130" i="4"/>
  <c r="WA130" i="4"/>
  <c r="VZ130" i="4"/>
  <c r="VY130" i="4"/>
  <c r="ZE36" i="4"/>
  <c r="ZD36" i="4"/>
  <c r="ZC36" i="4"/>
  <c r="ZB36" i="4"/>
  <c r="ZA36" i="4"/>
  <c r="YZ36" i="4"/>
  <c r="YY36" i="4"/>
  <c r="YX36" i="4"/>
  <c r="YW36" i="4"/>
  <c r="YV36" i="4"/>
  <c r="YU36" i="4"/>
  <c r="YT36" i="4"/>
  <c r="YS36" i="4"/>
  <c r="YR36" i="4"/>
  <c r="YQ36" i="4"/>
  <c r="YP36" i="4"/>
  <c r="YO36" i="4"/>
  <c r="YN36" i="4"/>
  <c r="YM36" i="4"/>
  <c r="YL36" i="4"/>
  <c r="YK36" i="4"/>
  <c r="YJ36" i="4"/>
  <c r="YI36" i="4"/>
  <c r="YH36" i="4"/>
  <c r="YG36" i="4"/>
  <c r="YF36" i="4"/>
  <c r="YE36" i="4"/>
  <c r="YD36" i="4"/>
  <c r="YC36" i="4"/>
  <c r="YB36" i="4"/>
  <c r="YA36" i="4"/>
  <c r="XZ36" i="4"/>
  <c r="XY36" i="4"/>
  <c r="XX36" i="4"/>
  <c r="XW36" i="4"/>
  <c r="XV36" i="4"/>
  <c r="XU36" i="4"/>
  <c r="XT36" i="4"/>
  <c r="XS36" i="4"/>
  <c r="XR36" i="4"/>
  <c r="XQ36" i="4"/>
  <c r="XP36" i="4"/>
  <c r="XO36" i="4"/>
  <c r="XN36" i="4"/>
  <c r="XM36" i="4"/>
  <c r="XL36" i="4"/>
  <c r="XK36" i="4"/>
  <c r="XJ36" i="4"/>
  <c r="XI36" i="4"/>
  <c r="XH36" i="4"/>
  <c r="XG36" i="4"/>
  <c r="XF36" i="4"/>
  <c r="XE36" i="4"/>
  <c r="XD36" i="4"/>
  <c r="XC36" i="4"/>
  <c r="XB36" i="4"/>
  <c r="XA36" i="4"/>
  <c r="WZ36" i="4"/>
  <c r="WY36" i="4"/>
  <c r="WX36" i="4"/>
  <c r="WW36" i="4"/>
  <c r="WV36" i="4"/>
  <c r="WU36" i="4"/>
  <c r="WT36" i="4"/>
  <c r="WS36" i="4"/>
  <c r="WR36" i="4"/>
  <c r="WQ36" i="4"/>
  <c r="WP36" i="4"/>
  <c r="WO36" i="4"/>
  <c r="WN36" i="4"/>
  <c r="WM36" i="4"/>
  <c r="WL36" i="4"/>
  <c r="WK36" i="4"/>
  <c r="WJ36" i="4"/>
  <c r="WI36" i="4"/>
  <c r="WH36" i="4"/>
  <c r="WG36" i="4"/>
  <c r="WF36" i="4"/>
  <c r="WE36" i="4"/>
  <c r="WD36" i="4"/>
  <c r="WC36" i="4"/>
  <c r="WB36" i="4"/>
  <c r="WA36" i="4"/>
  <c r="VZ36" i="4"/>
  <c r="VY36" i="4"/>
  <c r="ZE105" i="4"/>
  <c r="ZD105" i="4"/>
  <c r="ZC105" i="4"/>
  <c r="ZB105" i="4"/>
  <c r="ZA105" i="4"/>
  <c r="YZ105" i="4"/>
  <c r="YY105" i="4"/>
  <c r="YX105" i="4"/>
  <c r="YW105" i="4"/>
  <c r="YV105" i="4"/>
  <c r="YU105" i="4"/>
  <c r="YT105" i="4"/>
  <c r="YS105" i="4"/>
  <c r="YR105" i="4"/>
  <c r="YQ105" i="4"/>
  <c r="YP105" i="4"/>
  <c r="YO105" i="4"/>
  <c r="YN105" i="4"/>
  <c r="YM105" i="4"/>
  <c r="YL105" i="4"/>
  <c r="YK105" i="4"/>
  <c r="YJ105" i="4"/>
  <c r="YI105" i="4"/>
  <c r="YH105" i="4"/>
  <c r="YG105" i="4"/>
  <c r="YF105" i="4"/>
  <c r="YE105" i="4"/>
  <c r="YD105" i="4"/>
  <c r="YC105" i="4"/>
  <c r="YB105" i="4"/>
  <c r="YA105" i="4"/>
  <c r="XZ105" i="4"/>
  <c r="XY105" i="4"/>
  <c r="XX105" i="4"/>
  <c r="XW105" i="4"/>
  <c r="XV105" i="4"/>
  <c r="XU105" i="4"/>
  <c r="XT105" i="4"/>
  <c r="XS105" i="4"/>
  <c r="XR105" i="4"/>
  <c r="XQ105" i="4"/>
  <c r="XP105" i="4"/>
  <c r="XO105" i="4"/>
  <c r="XN105" i="4"/>
  <c r="XM105" i="4"/>
  <c r="XL105" i="4"/>
  <c r="XK105" i="4"/>
  <c r="XJ105" i="4"/>
  <c r="XI105" i="4"/>
  <c r="XH105" i="4"/>
  <c r="XG105" i="4"/>
  <c r="XF105" i="4"/>
  <c r="XE105" i="4"/>
  <c r="XD105" i="4"/>
  <c r="XC105" i="4"/>
  <c r="XB105" i="4"/>
  <c r="XA105" i="4"/>
  <c r="WZ105" i="4"/>
  <c r="WY105" i="4"/>
  <c r="WX105" i="4"/>
  <c r="WW105" i="4"/>
  <c r="WV105" i="4"/>
  <c r="WU105" i="4"/>
  <c r="WT105" i="4"/>
  <c r="WS105" i="4"/>
  <c r="WR105" i="4"/>
  <c r="WQ105" i="4"/>
  <c r="WP105" i="4"/>
  <c r="WO105" i="4"/>
  <c r="WN105" i="4"/>
  <c r="WM105" i="4"/>
  <c r="WL105" i="4"/>
  <c r="WK105" i="4"/>
  <c r="WJ105" i="4"/>
  <c r="WI105" i="4"/>
  <c r="WH105" i="4"/>
  <c r="WG105" i="4"/>
  <c r="WF105" i="4"/>
  <c r="WE105" i="4"/>
  <c r="WD105" i="4"/>
  <c r="WC105" i="4"/>
  <c r="WB105" i="4"/>
  <c r="WA105" i="4"/>
  <c r="VZ105" i="4"/>
  <c r="VY105" i="4"/>
  <c r="ZE73" i="4"/>
  <c r="ZD73" i="4"/>
  <c r="ZC73" i="4"/>
  <c r="ZB73" i="4"/>
  <c r="ZA73" i="4"/>
  <c r="YZ73" i="4"/>
  <c r="YY73" i="4"/>
  <c r="YX73" i="4"/>
  <c r="YW73" i="4"/>
  <c r="YV73" i="4"/>
  <c r="YU73" i="4"/>
  <c r="YT73" i="4"/>
  <c r="YS73" i="4"/>
  <c r="YR73" i="4"/>
  <c r="YQ73" i="4"/>
  <c r="YP73" i="4"/>
  <c r="YO73" i="4"/>
  <c r="YN73" i="4"/>
  <c r="YM73" i="4"/>
  <c r="YL73" i="4"/>
  <c r="YK73" i="4"/>
  <c r="YJ73" i="4"/>
  <c r="YI73" i="4"/>
  <c r="YH73" i="4"/>
  <c r="YG73" i="4"/>
  <c r="YF73" i="4"/>
  <c r="YE73" i="4"/>
  <c r="YD73" i="4"/>
  <c r="YC73" i="4"/>
  <c r="YB73" i="4"/>
  <c r="YA73" i="4"/>
  <c r="XZ73" i="4"/>
  <c r="XY73" i="4"/>
  <c r="XX73" i="4"/>
  <c r="XW73" i="4"/>
  <c r="XV73" i="4"/>
  <c r="XU73" i="4"/>
  <c r="XT73" i="4"/>
  <c r="XS73" i="4"/>
  <c r="XR73" i="4"/>
  <c r="XQ73" i="4"/>
  <c r="XP73" i="4"/>
  <c r="XO73" i="4"/>
  <c r="XN73" i="4"/>
  <c r="XM73" i="4"/>
  <c r="XL73" i="4"/>
  <c r="XK73" i="4"/>
  <c r="XJ73" i="4"/>
  <c r="XI73" i="4"/>
  <c r="XH73" i="4"/>
  <c r="XG73" i="4"/>
  <c r="XF73" i="4"/>
  <c r="XE73" i="4"/>
  <c r="XD73" i="4"/>
  <c r="XC73" i="4"/>
  <c r="XB73" i="4"/>
  <c r="XA73" i="4"/>
  <c r="WZ73" i="4"/>
  <c r="WY73" i="4"/>
  <c r="WX73" i="4"/>
  <c r="WW73" i="4"/>
  <c r="WV73" i="4"/>
  <c r="WU73" i="4"/>
  <c r="WT73" i="4"/>
  <c r="WS73" i="4"/>
  <c r="WR73" i="4"/>
  <c r="WQ73" i="4"/>
  <c r="WP73" i="4"/>
  <c r="WO73" i="4"/>
  <c r="WN73" i="4"/>
  <c r="WM73" i="4"/>
  <c r="WL73" i="4"/>
  <c r="WK73" i="4"/>
  <c r="WJ73" i="4"/>
  <c r="WI73" i="4"/>
  <c r="WH73" i="4"/>
  <c r="WG73" i="4"/>
  <c r="WF73" i="4"/>
  <c r="WE73" i="4"/>
  <c r="WD73" i="4"/>
  <c r="WC73" i="4"/>
  <c r="WB73" i="4"/>
  <c r="WA73" i="4"/>
  <c r="VZ73" i="4"/>
  <c r="VY73" i="4"/>
  <c r="ZE82" i="4"/>
  <c r="ZD82" i="4"/>
  <c r="ZC82" i="4"/>
  <c r="ZB82" i="4"/>
  <c r="ZA82" i="4"/>
  <c r="YZ82" i="4"/>
  <c r="YY82" i="4"/>
  <c r="YX82" i="4"/>
  <c r="YW82" i="4"/>
  <c r="YV82" i="4"/>
  <c r="YU82" i="4"/>
  <c r="YT82" i="4"/>
  <c r="YS82" i="4"/>
  <c r="YR82" i="4"/>
  <c r="YQ82" i="4"/>
  <c r="YP82" i="4"/>
  <c r="YO82" i="4"/>
  <c r="YN82" i="4"/>
  <c r="YM82" i="4"/>
  <c r="YL82" i="4"/>
  <c r="YK82" i="4"/>
  <c r="YJ82" i="4"/>
  <c r="YI82" i="4"/>
  <c r="YH82" i="4"/>
  <c r="YG82" i="4"/>
  <c r="YF82" i="4"/>
  <c r="YE82" i="4"/>
  <c r="YD82" i="4"/>
  <c r="YC82" i="4"/>
  <c r="YB82" i="4"/>
  <c r="YA82" i="4"/>
  <c r="XZ82" i="4"/>
  <c r="XY82" i="4"/>
  <c r="XX82" i="4"/>
  <c r="XW82" i="4"/>
  <c r="XV82" i="4"/>
  <c r="XU82" i="4"/>
  <c r="XT82" i="4"/>
  <c r="XS82" i="4"/>
  <c r="XR82" i="4"/>
  <c r="XQ82" i="4"/>
  <c r="XP82" i="4"/>
  <c r="XO82" i="4"/>
  <c r="XN82" i="4"/>
  <c r="XM82" i="4"/>
  <c r="XL82" i="4"/>
  <c r="XK82" i="4"/>
  <c r="XJ82" i="4"/>
  <c r="XI82" i="4"/>
  <c r="XH82" i="4"/>
  <c r="XG82" i="4"/>
  <c r="XF82" i="4"/>
  <c r="XE82" i="4"/>
  <c r="XD82" i="4"/>
  <c r="XC82" i="4"/>
  <c r="XB82" i="4"/>
  <c r="XA82" i="4"/>
  <c r="WZ82" i="4"/>
  <c r="WY82" i="4"/>
  <c r="WX82" i="4"/>
  <c r="WW82" i="4"/>
  <c r="WV82" i="4"/>
  <c r="WU82" i="4"/>
  <c r="WT82" i="4"/>
  <c r="WS82" i="4"/>
  <c r="WR82" i="4"/>
  <c r="WQ82" i="4"/>
  <c r="WP82" i="4"/>
  <c r="WO82" i="4"/>
  <c r="WN82" i="4"/>
  <c r="WM82" i="4"/>
  <c r="WL82" i="4"/>
  <c r="WK82" i="4"/>
  <c r="WJ82" i="4"/>
  <c r="WI82" i="4"/>
  <c r="WH82" i="4"/>
  <c r="WG82" i="4"/>
  <c r="WF82" i="4"/>
  <c r="WE82" i="4"/>
  <c r="WD82" i="4"/>
  <c r="WC82" i="4"/>
  <c r="WB82" i="4"/>
  <c r="WA82" i="4"/>
  <c r="VZ82" i="4"/>
  <c r="VY82" i="4"/>
  <c r="ZE101" i="4"/>
  <c r="ZD101" i="4"/>
  <c r="ZC101" i="4"/>
  <c r="ZB101" i="4"/>
  <c r="ZA101" i="4"/>
  <c r="YZ101" i="4"/>
  <c r="YY101" i="4"/>
  <c r="YX101" i="4"/>
  <c r="YW101" i="4"/>
  <c r="YV101" i="4"/>
  <c r="YU101" i="4"/>
  <c r="YT101" i="4"/>
  <c r="YS101" i="4"/>
  <c r="YR101" i="4"/>
  <c r="YQ101" i="4"/>
  <c r="YP101" i="4"/>
  <c r="YO101" i="4"/>
  <c r="YN101" i="4"/>
  <c r="YM101" i="4"/>
  <c r="YL101" i="4"/>
  <c r="YK101" i="4"/>
  <c r="YJ101" i="4"/>
  <c r="YI101" i="4"/>
  <c r="YH101" i="4"/>
  <c r="YG101" i="4"/>
  <c r="YF101" i="4"/>
  <c r="YE101" i="4"/>
  <c r="YD101" i="4"/>
  <c r="YC101" i="4"/>
  <c r="YB101" i="4"/>
  <c r="YA101" i="4"/>
  <c r="XZ101" i="4"/>
  <c r="XY101" i="4"/>
  <c r="XX101" i="4"/>
  <c r="XW101" i="4"/>
  <c r="XV101" i="4"/>
  <c r="XU101" i="4"/>
  <c r="XT101" i="4"/>
  <c r="XS101" i="4"/>
  <c r="XR101" i="4"/>
  <c r="XQ101" i="4"/>
  <c r="XP101" i="4"/>
  <c r="XO101" i="4"/>
  <c r="XN101" i="4"/>
  <c r="XM101" i="4"/>
  <c r="XL101" i="4"/>
  <c r="XK101" i="4"/>
  <c r="XJ101" i="4"/>
  <c r="XI101" i="4"/>
  <c r="XH101" i="4"/>
  <c r="XG101" i="4"/>
  <c r="XF101" i="4"/>
  <c r="XE101" i="4"/>
  <c r="XD101" i="4"/>
  <c r="XC101" i="4"/>
  <c r="XB101" i="4"/>
  <c r="XA101" i="4"/>
  <c r="WZ101" i="4"/>
  <c r="WY101" i="4"/>
  <c r="WX101" i="4"/>
  <c r="WW101" i="4"/>
  <c r="WV101" i="4"/>
  <c r="WU101" i="4"/>
  <c r="WT101" i="4"/>
  <c r="WS101" i="4"/>
  <c r="WR101" i="4"/>
  <c r="WQ101" i="4"/>
  <c r="WP101" i="4"/>
  <c r="WO101" i="4"/>
  <c r="WN101" i="4"/>
  <c r="WM101" i="4"/>
  <c r="WL101" i="4"/>
  <c r="WK101" i="4"/>
  <c r="WJ101" i="4"/>
  <c r="WI101" i="4"/>
  <c r="WH101" i="4"/>
  <c r="WG101" i="4"/>
  <c r="WF101" i="4"/>
  <c r="WE101" i="4"/>
  <c r="WD101" i="4"/>
  <c r="WC101" i="4"/>
  <c r="WB101" i="4"/>
  <c r="WA101" i="4"/>
  <c r="VZ101" i="4"/>
  <c r="VY101" i="4"/>
  <c r="ZE84" i="4"/>
  <c r="ZD84" i="4"/>
  <c r="ZC84" i="4"/>
  <c r="ZB84" i="4"/>
  <c r="ZA84" i="4"/>
  <c r="YZ84" i="4"/>
  <c r="YY84" i="4"/>
  <c r="YX84" i="4"/>
  <c r="YW84" i="4"/>
  <c r="YV84" i="4"/>
  <c r="YU84" i="4"/>
  <c r="YT84" i="4"/>
  <c r="YS84" i="4"/>
  <c r="YR84" i="4"/>
  <c r="YQ84" i="4"/>
  <c r="YP84" i="4"/>
  <c r="YO84" i="4"/>
  <c r="YN84" i="4"/>
  <c r="YM84" i="4"/>
  <c r="YL84" i="4"/>
  <c r="YK84" i="4"/>
  <c r="YJ84" i="4"/>
  <c r="YI84" i="4"/>
  <c r="YH84" i="4"/>
  <c r="YG84" i="4"/>
  <c r="YF84" i="4"/>
  <c r="YE84" i="4"/>
  <c r="YD84" i="4"/>
  <c r="YC84" i="4"/>
  <c r="YB84" i="4"/>
  <c r="YA84" i="4"/>
  <c r="XZ84" i="4"/>
  <c r="XY84" i="4"/>
  <c r="XX84" i="4"/>
  <c r="XW84" i="4"/>
  <c r="XV84" i="4"/>
  <c r="XU84" i="4"/>
  <c r="XT84" i="4"/>
  <c r="XS84" i="4"/>
  <c r="XR84" i="4"/>
  <c r="XQ84" i="4"/>
  <c r="XP84" i="4"/>
  <c r="XO84" i="4"/>
  <c r="XN84" i="4"/>
  <c r="XM84" i="4"/>
  <c r="XL84" i="4"/>
  <c r="XK84" i="4"/>
  <c r="XJ84" i="4"/>
  <c r="XI84" i="4"/>
  <c r="XH84" i="4"/>
  <c r="XG84" i="4"/>
  <c r="XF84" i="4"/>
  <c r="XE84" i="4"/>
  <c r="XD84" i="4"/>
  <c r="XC84" i="4"/>
  <c r="XB84" i="4"/>
  <c r="XA84" i="4"/>
  <c r="WZ84" i="4"/>
  <c r="WY84" i="4"/>
  <c r="WX84" i="4"/>
  <c r="WW84" i="4"/>
  <c r="WV84" i="4"/>
  <c r="WU84" i="4"/>
  <c r="WT84" i="4"/>
  <c r="WS84" i="4"/>
  <c r="WR84" i="4"/>
  <c r="WQ84" i="4"/>
  <c r="WP84" i="4"/>
  <c r="WO84" i="4"/>
  <c r="WN84" i="4"/>
  <c r="WM84" i="4"/>
  <c r="WL84" i="4"/>
  <c r="WK84" i="4"/>
  <c r="WJ84" i="4"/>
  <c r="WI84" i="4"/>
  <c r="WH84" i="4"/>
  <c r="WG84" i="4"/>
  <c r="WF84" i="4"/>
  <c r="WE84" i="4"/>
  <c r="WD84" i="4"/>
  <c r="WC84" i="4"/>
  <c r="WB84" i="4"/>
  <c r="WA84" i="4"/>
  <c r="VZ84" i="4"/>
  <c r="VY84" i="4"/>
  <c r="ZE141" i="4"/>
  <c r="ZD141" i="4"/>
  <c r="ZC141" i="4"/>
  <c r="ZB141" i="4"/>
  <c r="ZA141" i="4"/>
  <c r="YZ141" i="4"/>
  <c r="YY141" i="4"/>
  <c r="YX141" i="4"/>
  <c r="YW141" i="4"/>
  <c r="YV141" i="4"/>
  <c r="YU141" i="4"/>
  <c r="YT141" i="4"/>
  <c r="YS141" i="4"/>
  <c r="YR141" i="4"/>
  <c r="YQ141" i="4"/>
  <c r="YP141" i="4"/>
  <c r="YO141" i="4"/>
  <c r="YN141" i="4"/>
  <c r="YM141" i="4"/>
  <c r="YL141" i="4"/>
  <c r="YK141" i="4"/>
  <c r="YJ141" i="4"/>
  <c r="YI141" i="4"/>
  <c r="YH141" i="4"/>
  <c r="YG141" i="4"/>
  <c r="YF141" i="4"/>
  <c r="YE141" i="4"/>
  <c r="YD141" i="4"/>
  <c r="YC141" i="4"/>
  <c r="YB141" i="4"/>
  <c r="YA141" i="4"/>
  <c r="XZ141" i="4"/>
  <c r="XY141" i="4"/>
  <c r="XX141" i="4"/>
  <c r="XW141" i="4"/>
  <c r="XV141" i="4"/>
  <c r="XU141" i="4"/>
  <c r="XT141" i="4"/>
  <c r="XS141" i="4"/>
  <c r="XR141" i="4"/>
  <c r="XQ141" i="4"/>
  <c r="XP141" i="4"/>
  <c r="XO141" i="4"/>
  <c r="XN141" i="4"/>
  <c r="XM141" i="4"/>
  <c r="XL141" i="4"/>
  <c r="XK141" i="4"/>
  <c r="XJ141" i="4"/>
  <c r="XI141" i="4"/>
  <c r="XH141" i="4"/>
  <c r="XG141" i="4"/>
  <c r="XF141" i="4"/>
  <c r="XE141" i="4"/>
  <c r="XD141" i="4"/>
  <c r="XC141" i="4"/>
  <c r="XB141" i="4"/>
  <c r="XA141" i="4"/>
  <c r="WZ141" i="4"/>
  <c r="WY141" i="4"/>
  <c r="WX141" i="4"/>
  <c r="WW141" i="4"/>
  <c r="WV141" i="4"/>
  <c r="WU141" i="4"/>
  <c r="WT141" i="4"/>
  <c r="WS141" i="4"/>
  <c r="WR141" i="4"/>
  <c r="WQ141" i="4"/>
  <c r="WP141" i="4"/>
  <c r="WO141" i="4"/>
  <c r="WN141" i="4"/>
  <c r="WM141" i="4"/>
  <c r="WL141" i="4"/>
  <c r="WK141" i="4"/>
  <c r="WJ141" i="4"/>
  <c r="WI141" i="4"/>
  <c r="WH141" i="4"/>
  <c r="WG141" i="4"/>
  <c r="WF141" i="4"/>
  <c r="WE141" i="4"/>
  <c r="WD141" i="4"/>
  <c r="WC141" i="4"/>
  <c r="WB141" i="4"/>
  <c r="WA141" i="4"/>
  <c r="VZ141" i="4"/>
  <c r="VY141" i="4"/>
  <c r="ZE67" i="4"/>
  <c r="ZD67" i="4"/>
  <c r="ZC67" i="4"/>
  <c r="ZB67" i="4"/>
  <c r="ZA67" i="4"/>
  <c r="YZ67" i="4"/>
  <c r="YY67" i="4"/>
  <c r="YX67" i="4"/>
  <c r="YW67" i="4"/>
  <c r="YV67" i="4"/>
  <c r="YU67" i="4"/>
  <c r="YT67" i="4"/>
  <c r="YS67" i="4"/>
  <c r="YR67" i="4"/>
  <c r="YQ67" i="4"/>
  <c r="YP67" i="4"/>
  <c r="YO67" i="4"/>
  <c r="YN67" i="4"/>
  <c r="YM67" i="4"/>
  <c r="YL67" i="4"/>
  <c r="YK67" i="4"/>
  <c r="YJ67" i="4"/>
  <c r="YI67" i="4"/>
  <c r="YH67" i="4"/>
  <c r="YG67" i="4"/>
  <c r="YF67" i="4"/>
  <c r="YE67" i="4"/>
  <c r="YD67" i="4"/>
  <c r="YC67" i="4"/>
  <c r="YB67" i="4"/>
  <c r="YA67" i="4"/>
  <c r="XZ67" i="4"/>
  <c r="XY67" i="4"/>
  <c r="XX67" i="4"/>
  <c r="XW67" i="4"/>
  <c r="XV67" i="4"/>
  <c r="XU67" i="4"/>
  <c r="XT67" i="4"/>
  <c r="XS67" i="4"/>
  <c r="XR67" i="4"/>
  <c r="XQ67" i="4"/>
  <c r="XP67" i="4"/>
  <c r="XO67" i="4"/>
  <c r="XN67" i="4"/>
  <c r="XM67" i="4"/>
  <c r="XL67" i="4"/>
  <c r="XK67" i="4"/>
  <c r="XJ67" i="4"/>
  <c r="XI67" i="4"/>
  <c r="XH67" i="4"/>
  <c r="XG67" i="4"/>
  <c r="XF67" i="4"/>
  <c r="XE67" i="4"/>
  <c r="XD67" i="4"/>
  <c r="XC67" i="4"/>
  <c r="XB67" i="4"/>
  <c r="XA67" i="4"/>
  <c r="WZ67" i="4"/>
  <c r="WY67" i="4"/>
  <c r="WX67" i="4"/>
  <c r="WW67" i="4"/>
  <c r="WV67" i="4"/>
  <c r="WU67" i="4"/>
  <c r="WT67" i="4"/>
  <c r="WS67" i="4"/>
  <c r="WR67" i="4"/>
  <c r="WQ67" i="4"/>
  <c r="WP67" i="4"/>
  <c r="WO67" i="4"/>
  <c r="WN67" i="4"/>
  <c r="WM67" i="4"/>
  <c r="WL67" i="4"/>
  <c r="WK67" i="4"/>
  <c r="WJ67" i="4"/>
  <c r="WI67" i="4"/>
  <c r="WH67" i="4"/>
  <c r="WG67" i="4"/>
  <c r="WF67" i="4"/>
  <c r="WE67" i="4"/>
  <c r="WD67" i="4"/>
  <c r="WC67" i="4"/>
  <c r="WB67" i="4"/>
  <c r="WA67" i="4"/>
  <c r="VZ67" i="4"/>
  <c r="VY67" i="4"/>
  <c r="ZE155" i="4"/>
  <c r="ZD155" i="4"/>
  <c r="ZC155" i="4"/>
  <c r="ZB155" i="4"/>
  <c r="ZA155" i="4"/>
  <c r="YZ155" i="4"/>
  <c r="YY155" i="4"/>
  <c r="YX155" i="4"/>
  <c r="YW155" i="4"/>
  <c r="YV155" i="4"/>
  <c r="YU155" i="4"/>
  <c r="YT155" i="4"/>
  <c r="YS155" i="4"/>
  <c r="YR155" i="4"/>
  <c r="YQ155" i="4"/>
  <c r="YP155" i="4"/>
  <c r="YO155" i="4"/>
  <c r="YN155" i="4"/>
  <c r="YM155" i="4"/>
  <c r="YL155" i="4"/>
  <c r="YK155" i="4"/>
  <c r="YJ155" i="4"/>
  <c r="YI155" i="4"/>
  <c r="YH155" i="4"/>
  <c r="YG155" i="4"/>
  <c r="YF155" i="4"/>
  <c r="YE155" i="4"/>
  <c r="YD155" i="4"/>
  <c r="YC155" i="4"/>
  <c r="YB155" i="4"/>
  <c r="YA155" i="4"/>
  <c r="XZ155" i="4"/>
  <c r="XY155" i="4"/>
  <c r="XX155" i="4"/>
  <c r="XW155" i="4"/>
  <c r="XV155" i="4"/>
  <c r="XU155" i="4"/>
  <c r="XT155" i="4"/>
  <c r="XS155" i="4"/>
  <c r="XR155" i="4"/>
  <c r="XQ155" i="4"/>
  <c r="XP155" i="4"/>
  <c r="XO155" i="4"/>
  <c r="XN155" i="4"/>
  <c r="XM155" i="4"/>
  <c r="XL155" i="4"/>
  <c r="XK155" i="4"/>
  <c r="XJ155" i="4"/>
  <c r="XI155" i="4"/>
  <c r="XH155" i="4"/>
  <c r="XG155" i="4"/>
  <c r="XF155" i="4"/>
  <c r="XE155" i="4"/>
  <c r="XD155" i="4"/>
  <c r="XC155" i="4"/>
  <c r="XB155" i="4"/>
  <c r="XA155" i="4"/>
  <c r="WZ155" i="4"/>
  <c r="WY155" i="4"/>
  <c r="WX155" i="4"/>
  <c r="WW155" i="4"/>
  <c r="WV155" i="4"/>
  <c r="WU155" i="4"/>
  <c r="WT155" i="4"/>
  <c r="WS155" i="4"/>
  <c r="WR155" i="4"/>
  <c r="WQ155" i="4"/>
  <c r="WP155" i="4"/>
  <c r="WO155" i="4"/>
  <c r="WN155" i="4"/>
  <c r="WM155" i="4"/>
  <c r="WL155" i="4"/>
  <c r="WK155" i="4"/>
  <c r="WJ155" i="4"/>
  <c r="WI155" i="4"/>
  <c r="WH155" i="4"/>
  <c r="WG155" i="4"/>
  <c r="WF155" i="4"/>
  <c r="WE155" i="4"/>
  <c r="WD155" i="4"/>
  <c r="WC155" i="4"/>
  <c r="WB155" i="4"/>
  <c r="WA155" i="4"/>
  <c r="VZ155" i="4"/>
  <c r="VY155" i="4"/>
  <c r="ZE118" i="4"/>
  <c r="ZD118" i="4"/>
  <c r="ZC118" i="4"/>
  <c r="ZB118" i="4"/>
  <c r="ZA118" i="4"/>
  <c r="YZ118" i="4"/>
  <c r="YY118" i="4"/>
  <c r="YX118" i="4"/>
  <c r="YW118" i="4"/>
  <c r="YV118" i="4"/>
  <c r="YU118" i="4"/>
  <c r="YT118" i="4"/>
  <c r="YS118" i="4"/>
  <c r="YR118" i="4"/>
  <c r="YQ118" i="4"/>
  <c r="YP118" i="4"/>
  <c r="YO118" i="4"/>
  <c r="YN118" i="4"/>
  <c r="YM118" i="4"/>
  <c r="YL118" i="4"/>
  <c r="YK118" i="4"/>
  <c r="YJ118" i="4"/>
  <c r="YI118" i="4"/>
  <c r="YH118" i="4"/>
  <c r="YG118" i="4"/>
  <c r="YF118" i="4"/>
  <c r="YE118" i="4"/>
  <c r="YD118" i="4"/>
  <c r="YC118" i="4"/>
  <c r="YB118" i="4"/>
  <c r="YA118" i="4"/>
  <c r="XZ118" i="4"/>
  <c r="XY118" i="4"/>
  <c r="XX118" i="4"/>
  <c r="XW118" i="4"/>
  <c r="XV118" i="4"/>
  <c r="XU118" i="4"/>
  <c r="XT118" i="4"/>
  <c r="XS118" i="4"/>
  <c r="XR118" i="4"/>
  <c r="XQ118" i="4"/>
  <c r="XP118" i="4"/>
  <c r="XO118" i="4"/>
  <c r="XN118" i="4"/>
  <c r="XM118" i="4"/>
  <c r="XL118" i="4"/>
  <c r="XK118" i="4"/>
  <c r="XJ118" i="4"/>
  <c r="XI118" i="4"/>
  <c r="XH118" i="4"/>
  <c r="XG118" i="4"/>
  <c r="XF118" i="4"/>
  <c r="XE118" i="4"/>
  <c r="XD118" i="4"/>
  <c r="XC118" i="4"/>
  <c r="XB118" i="4"/>
  <c r="XA118" i="4"/>
  <c r="WZ118" i="4"/>
  <c r="WY118" i="4"/>
  <c r="WX118" i="4"/>
  <c r="WW118" i="4"/>
  <c r="WV118" i="4"/>
  <c r="WU118" i="4"/>
  <c r="WT118" i="4"/>
  <c r="WS118" i="4"/>
  <c r="WR118" i="4"/>
  <c r="WQ118" i="4"/>
  <c r="WP118" i="4"/>
  <c r="WO118" i="4"/>
  <c r="WN118" i="4"/>
  <c r="WM118" i="4"/>
  <c r="WL118" i="4"/>
  <c r="WK118" i="4"/>
  <c r="WJ118" i="4"/>
  <c r="WI118" i="4"/>
  <c r="WH118" i="4"/>
  <c r="WG118" i="4"/>
  <c r="WF118" i="4"/>
  <c r="WE118" i="4"/>
  <c r="WD118" i="4"/>
  <c r="WC118" i="4"/>
  <c r="WB118" i="4"/>
  <c r="WA118" i="4"/>
  <c r="VZ118" i="4"/>
  <c r="VY118" i="4"/>
  <c r="ZE126" i="4"/>
  <c r="ZD126" i="4"/>
  <c r="ZC126" i="4"/>
  <c r="ZB126" i="4"/>
  <c r="ZA126" i="4"/>
  <c r="YZ126" i="4"/>
  <c r="YY126" i="4"/>
  <c r="YX126" i="4"/>
  <c r="YW126" i="4"/>
  <c r="YV126" i="4"/>
  <c r="YU126" i="4"/>
  <c r="YT126" i="4"/>
  <c r="YS126" i="4"/>
  <c r="YR126" i="4"/>
  <c r="YQ126" i="4"/>
  <c r="YP126" i="4"/>
  <c r="YO126" i="4"/>
  <c r="YN126" i="4"/>
  <c r="YM126" i="4"/>
  <c r="YL126" i="4"/>
  <c r="YK126" i="4"/>
  <c r="YJ126" i="4"/>
  <c r="YI126" i="4"/>
  <c r="YH126" i="4"/>
  <c r="YG126" i="4"/>
  <c r="YF126" i="4"/>
  <c r="YE126" i="4"/>
  <c r="YD126" i="4"/>
  <c r="YC126" i="4"/>
  <c r="YB126" i="4"/>
  <c r="YA126" i="4"/>
  <c r="XZ126" i="4"/>
  <c r="XY126" i="4"/>
  <c r="XX126" i="4"/>
  <c r="XW126" i="4"/>
  <c r="XV126" i="4"/>
  <c r="XU126" i="4"/>
  <c r="XT126" i="4"/>
  <c r="XS126" i="4"/>
  <c r="XR126" i="4"/>
  <c r="XQ126" i="4"/>
  <c r="XP126" i="4"/>
  <c r="XO126" i="4"/>
  <c r="XN126" i="4"/>
  <c r="XM126" i="4"/>
  <c r="XL126" i="4"/>
  <c r="XK126" i="4"/>
  <c r="XJ126" i="4"/>
  <c r="XI126" i="4"/>
  <c r="XH126" i="4"/>
  <c r="XG126" i="4"/>
  <c r="XF126" i="4"/>
  <c r="XE126" i="4"/>
  <c r="XD126" i="4"/>
  <c r="XC126" i="4"/>
  <c r="XB126" i="4"/>
  <c r="XA126" i="4"/>
  <c r="WZ126" i="4"/>
  <c r="WY126" i="4"/>
  <c r="WX126" i="4"/>
  <c r="WW126" i="4"/>
  <c r="WV126" i="4"/>
  <c r="WU126" i="4"/>
  <c r="WT126" i="4"/>
  <c r="WS126" i="4"/>
  <c r="WR126" i="4"/>
  <c r="WQ126" i="4"/>
  <c r="WP126" i="4"/>
  <c r="WO126" i="4"/>
  <c r="WN126" i="4"/>
  <c r="WM126" i="4"/>
  <c r="WL126" i="4"/>
  <c r="WK126" i="4"/>
  <c r="WJ126" i="4"/>
  <c r="WI126" i="4"/>
  <c r="WH126" i="4"/>
  <c r="WG126" i="4"/>
  <c r="WF126" i="4"/>
  <c r="WE126" i="4"/>
  <c r="WD126" i="4"/>
  <c r="WC126" i="4"/>
  <c r="WB126" i="4"/>
  <c r="WA126" i="4"/>
  <c r="VZ126" i="4"/>
  <c r="VY126" i="4"/>
  <c r="ZE108" i="4"/>
  <c r="ZD108" i="4"/>
  <c r="ZC108" i="4"/>
  <c r="ZB108" i="4"/>
  <c r="ZA108" i="4"/>
  <c r="YZ108" i="4"/>
  <c r="YY108" i="4"/>
  <c r="YX108" i="4"/>
  <c r="YW108" i="4"/>
  <c r="YV108" i="4"/>
  <c r="YU108" i="4"/>
  <c r="YT108" i="4"/>
  <c r="YS108" i="4"/>
  <c r="YR108" i="4"/>
  <c r="YQ108" i="4"/>
  <c r="YP108" i="4"/>
  <c r="YO108" i="4"/>
  <c r="YN108" i="4"/>
  <c r="YM108" i="4"/>
  <c r="YL108" i="4"/>
  <c r="YK108" i="4"/>
  <c r="YJ108" i="4"/>
  <c r="YI108" i="4"/>
  <c r="YH108" i="4"/>
  <c r="YG108" i="4"/>
  <c r="YF108" i="4"/>
  <c r="YE108" i="4"/>
  <c r="YD108" i="4"/>
  <c r="YC108" i="4"/>
  <c r="YB108" i="4"/>
  <c r="YA108" i="4"/>
  <c r="XZ108" i="4"/>
  <c r="XY108" i="4"/>
  <c r="XX108" i="4"/>
  <c r="XW108" i="4"/>
  <c r="XV108" i="4"/>
  <c r="XU108" i="4"/>
  <c r="XT108" i="4"/>
  <c r="XS108" i="4"/>
  <c r="XR108" i="4"/>
  <c r="XQ108" i="4"/>
  <c r="XP108" i="4"/>
  <c r="XO108" i="4"/>
  <c r="XN108" i="4"/>
  <c r="XM108" i="4"/>
  <c r="XL108" i="4"/>
  <c r="XK108" i="4"/>
  <c r="XJ108" i="4"/>
  <c r="XI108" i="4"/>
  <c r="XH108" i="4"/>
  <c r="XG108" i="4"/>
  <c r="XF108" i="4"/>
  <c r="XE108" i="4"/>
  <c r="XD108" i="4"/>
  <c r="XC108" i="4"/>
  <c r="XB108" i="4"/>
  <c r="XA108" i="4"/>
  <c r="WZ108" i="4"/>
  <c r="WY108" i="4"/>
  <c r="WX108" i="4"/>
  <c r="WW108" i="4"/>
  <c r="WV108" i="4"/>
  <c r="WU108" i="4"/>
  <c r="WT108" i="4"/>
  <c r="WS108" i="4"/>
  <c r="WR108" i="4"/>
  <c r="WQ108" i="4"/>
  <c r="WP108" i="4"/>
  <c r="WO108" i="4"/>
  <c r="WN108" i="4"/>
  <c r="WM108" i="4"/>
  <c r="WL108" i="4"/>
  <c r="WK108" i="4"/>
  <c r="WJ108" i="4"/>
  <c r="WI108" i="4"/>
  <c r="WH108" i="4"/>
  <c r="WG108" i="4"/>
  <c r="WF108" i="4"/>
  <c r="WE108" i="4"/>
  <c r="WD108" i="4"/>
  <c r="WC108" i="4"/>
  <c r="WB108" i="4"/>
  <c r="WA108" i="4"/>
  <c r="VZ108" i="4"/>
  <c r="VY108" i="4"/>
  <c r="ZE148" i="4"/>
  <c r="ZD148" i="4"/>
  <c r="ZC148" i="4"/>
  <c r="ZB148" i="4"/>
  <c r="ZA148" i="4"/>
  <c r="YZ148" i="4"/>
  <c r="YY148" i="4"/>
  <c r="YX148" i="4"/>
  <c r="YW148" i="4"/>
  <c r="YV148" i="4"/>
  <c r="YU148" i="4"/>
  <c r="YT148" i="4"/>
  <c r="YS148" i="4"/>
  <c r="YR148" i="4"/>
  <c r="YQ148" i="4"/>
  <c r="YP148" i="4"/>
  <c r="YO148" i="4"/>
  <c r="YN148" i="4"/>
  <c r="YM148" i="4"/>
  <c r="YL148" i="4"/>
  <c r="YK148" i="4"/>
  <c r="YJ148" i="4"/>
  <c r="YI148" i="4"/>
  <c r="YH148" i="4"/>
  <c r="YG148" i="4"/>
  <c r="YF148" i="4"/>
  <c r="YE148" i="4"/>
  <c r="YD148" i="4"/>
  <c r="YC148" i="4"/>
  <c r="YB148" i="4"/>
  <c r="YA148" i="4"/>
  <c r="XZ148" i="4"/>
  <c r="XY148" i="4"/>
  <c r="XX148" i="4"/>
  <c r="XW148" i="4"/>
  <c r="XV148" i="4"/>
  <c r="XU148" i="4"/>
  <c r="XT148" i="4"/>
  <c r="XS148" i="4"/>
  <c r="XR148" i="4"/>
  <c r="XQ148" i="4"/>
  <c r="XP148" i="4"/>
  <c r="XO148" i="4"/>
  <c r="XN148" i="4"/>
  <c r="XM148" i="4"/>
  <c r="XL148" i="4"/>
  <c r="XK148" i="4"/>
  <c r="XJ148" i="4"/>
  <c r="XI148" i="4"/>
  <c r="XH148" i="4"/>
  <c r="XG148" i="4"/>
  <c r="XF148" i="4"/>
  <c r="XE148" i="4"/>
  <c r="XD148" i="4"/>
  <c r="XC148" i="4"/>
  <c r="XB148" i="4"/>
  <c r="XA148" i="4"/>
  <c r="WZ148" i="4"/>
  <c r="WY148" i="4"/>
  <c r="WX148" i="4"/>
  <c r="WW148" i="4"/>
  <c r="WV148" i="4"/>
  <c r="WU148" i="4"/>
  <c r="WT148" i="4"/>
  <c r="WS148" i="4"/>
  <c r="WR148" i="4"/>
  <c r="WQ148" i="4"/>
  <c r="WP148" i="4"/>
  <c r="WO148" i="4"/>
  <c r="WN148" i="4"/>
  <c r="WM148" i="4"/>
  <c r="WL148" i="4"/>
  <c r="WK148" i="4"/>
  <c r="WJ148" i="4"/>
  <c r="WI148" i="4"/>
  <c r="WH148" i="4"/>
  <c r="WG148" i="4"/>
  <c r="WF148" i="4"/>
  <c r="WE148" i="4"/>
  <c r="WD148" i="4"/>
  <c r="WC148" i="4"/>
  <c r="WB148" i="4"/>
  <c r="WA148" i="4"/>
  <c r="VZ148" i="4"/>
  <c r="VY148" i="4"/>
  <c r="ZE50" i="4"/>
  <c r="ZD50" i="4"/>
  <c r="ZC50" i="4"/>
  <c r="ZB50" i="4"/>
  <c r="ZA50" i="4"/>
  <c r="YZ50" i="4"/>
  <c r="YY50" i="4"/>
  <c r="YX50" i="4"/>
  <c r="YW50" i="4"/>
  <c r="YV50" i="4"/>
  <c r="YU50" i="4"/>
  <c r="YT50" i="4"/>
  <c r="YS50" i="4"/>
  <c r="YR50" i="4"/>
  <c r="YQ50" i="4"/>
  <c r="YP50" i="4"/>
  <c r="YO50" i="4"/>
  <c r="YN50" i="4"/>
  <c r="YM50" i="4"/>
  <c r="YL50" i="4"/>
  <c r="YK50" i="4"/>
  <c r="YJ50" i="4"/>
  <c r="YI50" i="4"/>
  <c r="YH50" i="4"/>
  <c r="YG50" i="4"/>
  <c r="YF50" i="4"/>
  <c r="YE50" i="4"/>
  <c r="YD50" i="4"/>
  <c r="YC50" i="4"/>
  <c r="YB50" i="4"/>
  <c r="YA50" i="4"/>
  <c r="XZ50" i="4"/>
  <c r="XY50" i="4"/>
  <c r="XX50" i="4"/>
  <c r="XW50" i="4"/>
  <c r="XV50" i="4"/>
  <c r="XU50" i="4"/>
  <c r="XT50" i="4"/>
  <c r="XS50" i="4"/>
  <c r="XR50" i="4"/>
  <c r="XQ50" i="4"/>
  <c r="XP50" i="4"/>
  <c r="XO50" i="4"/>
  <c r="XN50" i="4"/>
  <c r="XM50" i="4"/>
  <c r="XL50" i="4"/>
  <c r="XK50" i="4"/>
  <c r="XJ50" i="4"/>
  <c r="XI50" i="4"/>
  <c r="XH50" i="4"/>
  <c r="XG50" i="4"/>
  <c r="XF50" i="4"/>
  <c r="XE50" i="4"/>
  <c r="XD50" i="4"/>
  <c r="XC50" i="4"/>
  <c r="XB50" i="4"/>
  <c r="XA50" i="4"/>
  <c r="WZ50" i="4"/>
  <c r="WY50" i="4"/>
  <c r="WX50" i="4"/>
  <c r="WW50" i="4"/>
  <c r="WV50" i="4"/>
  <c r="WU50" i="4"/>
  <c r="WT50" i="4"/>
  <c r="WS50" i="4"/>
  <c r="WR50" i="4"/>
  <c r="WQ50" i="4"/>
  <c r="WP50" i="4"/>
  <c r="WO50" i="4"/>
  <c r="WN50" i="4"/>
  <c r="WM50" i="4"/>
  <c r="WL50" i="4"/>
  <c r="WK50" i="4"/>
  <c r="WJ50" i="4"/>
  <c r="WI50" i="4"/>
  <c r="WH50" i="4"/>
  <c r="WG50" i="4"/>
  <c r="WF50" i="4"/>
  <c r="WE50" i="4"/>
  <c r="WD50" i="4"/>
  <c r="WC50" i="4"/>
  <c r="WB50" i="4"/>
  <c r="WA50" i="4"/>
  <c r="VZ50" i="4"/>
  <c r="VY50" i="4"/>
  <c r="ZE97" i="4"/>
  <c r="ZD97" i="4"/>
  <c r="ZC97" i="4"/>
  <c r="ZB97" i="4"/>
  <c r="ZA97" i="4"/>
  <c r="YZ97" i="4"/>
  <c r="YY97" i="4"/>
  <c r="YX97" i="4"/>
  <c r="YW97" i="4"/>
  <c r="YV97" i="4"/>
  <c r="YU97" i="4"/>
  <c r="YT97" i="4"/>
  <c r="YS97" i="4"/>
  <c r="YR97" i="4"/>
  <c r="YQ97" i="4"/>
  <c r="YP97" i="4"/>
  <c r="YO97" i="4"/>
  <c r="YN97" i="4"/>
  <c r="YM97" i="4"/>
  <c r="YL97" i="4"/>
  <c r="YK97" i="4"/>
  <c r="YJ97" i="4"/>
  <c r="YI97" i="4"/>
  <c r="YH97" i="4"/>
  <c r="YG97" i="4"/>
  <c r="YF97" i="4"/>
  <c r="YE97" i="4"/>
  <c r="YD97" i="4"/>
  <c r="YC97" i="4"/>
  <c r="YB97" i="4"/>
  <c r="YA97" i="4"/>
  <c r="XZ97" i="4"/>
  <c r="XY97" i="4"/>
  <c r="XX97" i="4"/>
  <c r="XW97" i="4"/>
  <c r="XV97" i="4"/>
  <c r="XU97" i="4"/>
  <c r="XT97" i="4"/>
  <c r="XS97" i="4"/>
  <c r="XR97" i="4"/>
  <c r="XQ97" i="4"/>
  <c r="XP97" i="4"/>
  <c r="XO97" i="4"/>
  <c r="XN97" i="4"/>
  <c r="XM97" i="4"/>
  <c r="XL97" i="4"/>
  <c r="XK97" i="4"/>
  <c r="XJ97" i="4"/>
  <c r="XI97" i="4"/>
  <c r="XH97" i="4"/>
  <c r="XG97" i="4"/>
  <c r="XF97" i="4"/>
  <c r="XE97" i="4"/>
  <c r="XD97" i="4"/>
  <c r="XC97" i="4"/>
  <c r="XB97" i="4"/>
  <c r="XA97" i="4"/>
  <c r="WZ97" i="4"/>
  <c r="WY97" i="4"/>
  <c r="WX97" i="4"/>
  <c r="WW97" i="4"/>
  <c r="WV97" i="4"/>
  <c r="WU97" i="4"/>
  <c r="WT97" i="4"/>
  <c r="WS97" i="4"/>
  <c r="WR97" i="4"/>
  <c r="WQ97" i="4"/>
  <c r="WP97" i="4"/>
  <c r="WO97" i="4"/>
  <c r="WN97" i="4"/>
  <c r="WM97" i="4"/>
  <c r="WL97" i="4"/>
  <c r="WK97" i="4"/>
  <c r="WJ97" i="4"/>
  <c r="WI97" i="4"/>
  <c r="WH97" i="4"/>
  <c r="WG97" i="4"/>
  <c r="WF97" i="4"/>
  <c r="WE97" i="4"/>
  <c r="WD97" i="4"/>
  <c r="WC97" i="4"/>
  <c r="WB97" i="4"/>
  <c r="WA97" i="4"/>
  <c r="VZ97" i="4"/>
  <c r="VY97" i="4"/>
  <c r="ZE158" i="4"/>
  <c r="ZD158" i="4"/>
  <c r="ZC158" i="4"/>
  <c r="ZB158" i="4"/>
  <c r="ZA158" i="4"/>
  <c r="YZ158" i="4"/>
  <c r="YY158" i="4"/>
  <c r="YX158" i="4"/>
  <c r="YW158" i="4"/>
  <c r="YV158" i="4"/>
  <c r="YU158" i="4"/>
  <c r="YT158" i="4"/>
  <c r="YS158" i="4"/>
  <c r="YR158" i="4"/>
  <c r="YQ158" i="4"/>
  <c r="YP158" i="4"/>
  <c r="YO158" i="4"/>
  <c r="YN158" i="4"/>
  <c r="YM158" i="4"/>
  <c r="YL158" i="4"/>
  <c r="YK158" i="4"/>
  <c r="YJ158" i="4"/>
  <c r="YI158" i="4"/>
  <c r="YH158" i="4"/>
  <c r="YG158" i="4"/>
  <c r="YF158" i="4"/>
  <c r="YE158" i="4"/>
  <c r="YD158" i="4"/>
  <c r="YC158" i="4"/>
  <c r="YB158" i="4"/>
  <c r="YA158" i="4"/>
  <c r="XZ158" i="4"/>
  <c r="XY158" i="4"/>
  <c r="XX158" i="4"/>
  <c r="XW158" i="4"/>
  <c r="XV158" i="4"/>
  <c r="XU158" i="4"/>
  <c r="XT158" i="4"/>
  <c r="XS158" i="4"/>
  <c r="XR158" i="4"/>
  <c r="XQ158" i="4"/>
  <c r="XP158" i="4"/>
  <c r="XO158" i="4"/>
  <c r="XN158" i="4"/>
  <c r="XM158" i="4"/>
  <c r="XL158" i="4"/>
  <c r="XK158" i="4"/>
  <c r="XJ158" i="4"/>
  <c r="XI158" i="4"/>
  <c r="XH158" i="4"/>
  <c r="XG158" i="4"/>
  <c r="XF158" i="4"/>
  <c r="XE158" i="4"/>
  <c r="XD158" i="4"/>
  <c r="XC158" i="4"/>
  <c r="XB158" i="4"/>
  <c r="XA158" i="4"/>
  <c r="WZ158" i="4"/>
  <c r="WY158" i="4"/>
  <c r="WX158" i="4"/>
  <c r="WW158" i="4"/>
  <c r="WV158" i="4"/>
  <c r="WU158" i="4"/>
  <c r="WT158" i="4"/>
  <c r="WS158" i="4"/>
  <c r="WR158" i="4"/>
  <c r="WQ158" i="4"/>
  <c r="WP158" i="4"/>
  <c r="WO158" i="4"/>
  <c r="WN158" i="4"/>
  <c r="WM158" i="4"/>
  <c r="WL158" i="4"/>
  <c r="WK158" i="4"/>
  <c r="WJ158" i="4"/>
  <c r="WI158" i="4"/>
  <c r="WH158" i="4"/>
  <c r="WG158" i="4"/>
  <c r="WF158" i="4"/>
  <c r="WE158" i="4"/>
  <c r="WD158" i="4"/>
  <c r="WC158" i="4"/>
  <c r="WB158" i="4"/>
  <c r="WA158" i="4"/>
  <c r="VZ158" i="4"/>
  <c r="VY158" i="4"/>
  <c r="ZE49" i="4"/>
  <c r="ZD49" i="4"/>
  <c r="ZC49" i="4"/>
  <c r="ZB49" i="4"/>
  <c r="ZA49" i="4"/>
  <c r="YZ49" i="4"/>
  <c r="YY49" i="4"/>
  <c r="YX49" i="4"/>
  <c r="YW49" i="4"/>
  <c r="YV49" i="4"/>
  <c r="YU49" i="4"/>
  <c r="YT49" i="4"/>
  <c r="YS49" i="4"/>
  <c r="YR49" i="4"/>
  <c r="YQ49" i="4"/>
  <c r="YP49" i="4"/>
  <c r="YO49" i="4"/>
  <c r="YN49" i="4"/>
  <c r="YM49" i="4"/>
  <c r="YL49" i="4"/>
  <c r="YK49" i="4"/>
  <c r="YJ49" i="4"/>
  <c r="YI49" i="4"/>
  <c r="YH49" i="4"/>
  <c r="YG49" i="4"/>
  <c r="YF49" i="4"/>
  <c r="YE49" i="4"/>
  <c r="YD49" i="4"/>
  <c r="YC49" i="4"/>
  <c r="YB49" i="4"/>
  <c r="YA49" i="4"/>
  <c r="XZ49" i="4"/>
  <c r="XY49" i="4"/>
  <c r="XX49" i="4"/>
  <c r="XW49" i="4"/>
  <c r="XV49" i="4"/>
  <c r="XU49" i="4"/>
  <c r="XT49" i="4"/>
  <c r="XS49" i="4"/>
  <c r="XR49" i="4"/>
  <c r="XQ49" i="4"/>
  <c r="XP49" i="4"/>
  <c r="XO49" i="4"/>
  <c r="XN49" i="4"/>
  <c r="XM49" i="4"/>
  <c r="XL49" i="4"/>
  <c r="XK49" i="4"/>
  <c r="XJ49" i="4"/>
  <c r="XI49" i="4"/>
  <c r="XH49" i="4"/>
  <c r="XG49" i="4"/>
  <c r="XF49" i="4"/>
  <c r="XE49" i="4"/>
  <c r="XD49" i="4"/>
  <c r="XC49" i="4"/>
  <c r="XB49" i="4"/>
  <c r="XA49" i="4"/>
  <c r="WZ49" i="4"/>
  <c r="WY49" i="4"/>
  <c r="WX49" i="4"/>
  <c r="WW49" i="4"/>
  <c r="WV49" i="4"/>
  <c r="WU49" i="4"/>
  <c r="WT49" i="4"/>
  <c r="WS49" i="4"/>
  <c r="WR49" i="4"/>
  <c r="WQ49" i="4"/>
  <c r="WP49" i="4"/>
  <c r="WO49" i="4"/>
  <c r="WN49" i="4"/>
  <c r="WM49" i="4"/>
  <c r="WL49" i="4"/>
  <c r="WK49" i="4"/>
  <c r="WJ49" i="4"/>
  <c r="WI49" i="4"/>
  <c r="WH49" i="4"/>
  <c r="WG49" i="4"/>
  <c r="WF49" i="4"/>
  <c r="WE49" i="4"/>
  <c r="WD49" i="4"/>
  <c r="WC49" i="4"/>
  <c r="WB49" i="4"/>
  <c r="WA49" i="4"/>
  <c r="VZ49" i="4"/>
  <c r="VY49" i="4"/>
  <c r="ZE37" i="4"/>
  <c r="ZD37" i="4"/>
  <c r="ZC37" i="4"/>
  <c r="ZB37" i="4"/>
  <c r="ZA37" i="4"/>
  <c r="YZ37" i="4"/>
  <c r="YY37" i="4"/>
  <c r="YX37" i="4"/>
  <c r="YW37" i="4"/>
  <c r="YV37" i="4"/>
  <c r="YU37" i="4"/>
  <c r="YT37" i="4"/>
  <c r="YS37" i="4"/>
  <c r="YR37" i="4"/>
  <c r="YQ37" i="4"/>
  <c r="YP37" i="4"/>
  <c r="YO37" i="4"/>
  <c r="YN37" i="4"/>
  <c r="YM37" i="4"/>
  <c r="YL37" i="4"/>
  <c r="YK37" i="4"/>
  <c r="YJ37" i="4"/>
  <c r="YI37" i="4"/>
  <c r="YH37" i="4"/>
  <c r="YG37" i="4"/>
  <c r="YF37" i="4"/>
  <c r="YE37" i="4"/>
  <c r="YD37" i="4"/>
  <c r="YC37" i="4"/>
  <c r="YB37" i="4"/>
  <c r="YA37" i="4"/>
  <c r="XZ37" i="4"/>
  <c r="XY37" i="4"/>
  <c r="XX37" i="4"/>
  <c r="XW37" i="4"/>
  <c r="XV37" i="4"/>
  <c r="XU37" i="4"/>
  <c r="XT37" i="4"/>
  <c r="XS37" i="4"/>
  <c r="XR37" i="4"/>
  <c r="XQ37" i="4"/>
  <c r="XP37" i="4"/>
  <c r="XO37" i="4"/>
  <c r="XN37" i="4"/>
  <c r="XM37" i="4"/>
  <c r="XL37" i="4"/>
  <c r="XK37" i="4"/>
  <c r="XJ37" i="4"/>
  <c r="XI37" i="4"/>
  <c r="XH37" i="4"/>
  <c r="XG37" i="4"/>
  <c r="XF37" i="4"/>
  <c r="XE37" i="4"/>
  <c r="XD37" i="4"/>
  <c r="XC37" i="4"/>
  <c r="XB37" i="4"/>
  <c r="XA37" i="4"/>
  <c r="WZ37" i="4"/>
  <c r="WY37" i="4"/>
  <c r="WX37" i="4"/>
  <c r="WW37" i="4"/>
  <c r="WV37" i="4"/>
  <c r="WU37" i="4"/>
  <c r="WT37" i="4"/>
  <c r="WS37" i="4"/>
  <c r="WR37" i="4"/>
  <c r="WQ37" i="4"/>
  <c r="WP37" i="4"/>
  <c r="WO37" i="4"/>
  <c r="WN37" i="4"/>
  <c r="WM37" i="4"/>
  <c r="WL37" i="4"/>
  <c r="WK37" i="4"/>
  <c r="WJ37" i="4"/>
  <c r="WI37" i="4"/>
  <c r="WH37" i="4"/>
  <c r="WG37" i="4"/>
  <c r="WF37" i="4"/>
  <c r="WE37" i="4"/>
  <c r="WD37" i="4"/>
  <c r="WC37" i="4"/>
  <c r="WB37" i="4"/>
  <c r="WA37" i="4"/>
  <c r="VZ37" i="4"/>
  <c r="VY37" i="4"/>
  <c r="ZE161" i="4"/>
  <c r="ZD161" i="4"/>
  <c r="ZC161" i="4"/>
  <c r="ZB161" i="4"/>
  <c r="ZA161" i="4"/>
  <c r="YZ161" i="4"/>
  <c r="YY161" i="4"/>
  <c r="YX161" i="4"/>
  <c r="YW161" i="4"/>
  <c r="YV161" i="4"/>
  <c r="YU161" i="4"/>
  <c r="YT161" i="4"/>
  <c r="YS161" i="4"/>
  <c r="YR161" i="4"/>
  <c r="YQ161" i="4"/>
  <c r="YP161" i="4"/>
  <c r="YO161" i="4"/>
  <c r="YN161" i="4"/>
  <c r="YM161" i="4"/>
  <c r="YL161" i="4"/>
  <c r="YK161" i="4"/>
  <c r="YJ161" i="4"/>
  <c r="YI161" i="4"/>
  <c r="YH161" i="4"/>
  <c r="YG161" i="4"/>
  <c r="YF161" i="4"/>
  <c r="YE161" i="4"/>
  <c r="YD161" i="4"/>
  <c r="YC161" i="4"/>
  <c r="YB161" i="4"/>
  <c r="YA161" i="4"/>
  <c r="XZ161" i="4"/>
  <c r="XY161" i="4"/>
  <c r="XX161" i="4"/>
  <c r="XW161" i="4"/>
  <c r="XV161" i="4"/>
  <c r="XU161" i="4"/>
  <c r="XT161" i="4"/>
  <c r="XS161" i="4"/>
  <c r="XR161" i="4"/>
  <c r="XQ161" i="4"/>
  <c r="XP161" i="4"/>
  <c r="XO161" i="4"/>
  <c r="XN161" i="4"/>
  <c r="XM161" i="4"/>
  <c r="XL161" i="4"/>
  <c r="XK161" i="4"/>
  <c r="XJ161" i="4"/>
  <c r="XI161" i="4"/>
  <c r="XH161" i="4"/>
  <c r="XG161" i="4"/>
  <c r="XF161" i="4"/>
  <c r="XE161" i="4"/>
  <c r="XD161" i="4"/>
  <c r="XC161" i="4"/>
  <c r="XB161" i="4"/>
  <c r="XA161" i="4"/>
  <c r="WZ161" i="4"/>
  <c r="WY161" i="4"/>
  <c r="WX161" i="4"/>
  <c r="WW161" i="4"/>
  <c r="WV161" i="4"/>
  <c r="WU161" i="4"/>
  <c r="WT161" i="4"/>
  <c r="WS161" i="4"/>
  <c r="WR161" i="4"/>
  <c r="WQ161" i="4"/>
  <c r="WP161" i="4"/>
  <c r="WO161" i="4"/>
  <c r="WN161" i="4"/>
  <c r="WM161" i="4"/>
  <c r="WL161" i="4"/>
  <c r="WK161" i="4"/>
  <c r="WJ161" i="4"/>
  <c r="WI161" i="4"/>
  <c r="WH161" i="4"/>
  <c r="WG161" i="4"/>
  <c r="WF161" i="4"/>
  <c r="WE161" i="4"/>
  <c r="WD161" i="4"/>
  <c r="WC161" i="4"/>
  <c r="WB161" i="4"/>
  <c r="WA161" i="4"/>
  <c r="VZ161" i="4"/>
  <c r="VY161" i="4"/>
  <c r="ZE60" i="4"/>
  <c r="ZD60" i="4"/>
  <c r="ZC60" i="4"/>
  <c r="ZB60" i="4"/>
  <c r="ZA60" i="4"/>
  <c r="YZ60" i="4"/>
  <c r="YY60" i="4"/>
  <c r="YX60" i="4"/>
  <c r="YW60" i="4"/>
  <c r="YV60" i="4"/>
  <c r="YU60" i="4"/>
  <c r="YT60" i="4"/>
  <c r="YS60" i="4"/>
  <c r="YR60" i="4"/>
  <c r="YQ60" i="4"/>
  <c r="YP60" i="4"/>
  <c r="YO60" i="4"/>
  <c r="YN60" i="4"/>
  <c r="YM60" i="4"/>
  <c r="YL60" i="4"/>
  <c r="YK60" i="4"/>
  <c r="YJ60" i="4"/>
  <c r="YI60" i="4"/>
  <c r="YH60" i="4"/>
  <c r="YG60" i="4"/>
  <c r="YF60" i="4"/>
  <c r="YE60" i="4"/>
  <c r="YD60" i="4"/>
  <c r="YC60" i="4"/>
  <c r="YB60" i="4"/>
  <c r="YA60" i="4"/>
  <c r="XZ60" i="4"/>
  <c r="XY60" i="4"/>
  <c r="XX60" i="4"/>
  <c r="XW60" i="4"/>
  <c r="XV60" i="4"/>
  <c r="XU60" i="4"/>
  <c r="XT60" i="4"/>
  <c r="XS60" i="4"/>
  <c r="XR60" i="4"/>
  <c r="XQ60" i="4"/>
  <c r="XP60" i="4"/>
  <c r="XO60" i="4"/>
  <c r="XN60" i="4"/>
  <c r="XM60" i="4"/>
  <c r="XL60" i="4"/>
  <c r="XK60" i="4"/>
  <c r="XJ60" i="4"/>
  <c r="XI60" i="4"/>
  <c r="XH60" i="4"/>
  <c r="XG60" i="4"/>
  <c r="XF60" i="4"/>
  <c r="XE60" i="4"/>
  <c r="XD60" i="4"/>
  <c r="XC60" i="4"/>
  <c r="XB60" i="4"/>
  <c r="XA60" i="4"/>
  <c r="WZ60" i="4"/>
  <c r="WY60" i="4"/>
  <c r="WX60" i="4"/>
  <c r="WW60" i="4"/>
  <c r="WV60" i="4"/>
  <c r="WU60" i="4"/>
  <c r="WT60" i="4"/>
  <c r="WS60" i="4"/>
  <c r="WR60" i="4"/>
  <c r="WQ60" i="4"/>
  <c r="WP60" i="4"/>
  <c r="WO60" i="4"/>
  <c r="WN60" i="4"/>
  <c r="WM60" i="4"/>
  <c r="WL60" i="4"/>
  <c r="WK60" i="4"/>
  <c r="WJ60" i="4"/>
  <c r="WI60" i="4"/>
  <c r="WH60" i="4"/>
  <c r="WG60" i="4"/>
  <c r="WF60" i="4"/>
  <c r="WE60" i="4"/>
  <c r="WD60" i="4"/>
  <c r="WC60" i="4"/>
  <c r="WB60" i="4"/>
  <c r="WA60" i="4"/>
  <c r="VZ60" i="4"/>
  <c r="VY60" i="4"/>
  <c r="ZE11" i="4"/>
  <c r="ZD11" i="4"/>
  <c r="ZC11" i="4"/>
  <c r="ZB11" i="4"/>
  <c r="ZA11" i="4"/>
  <c r="YZ11" i="4"/>
  <c r="YY11" i="4"/>
  <c r="YX11" i="4"/>
  <c r="YW11" i="4"/>
  <c r="YV11" i="4"/>
  <c r="YU11" i="4"/>
  <c r="YT11" i="4"/>
  <c r="YS11" i="4"/>
  <c r="YR11" i="4"/>
  <c r="YQ11" i="4"/>
  <c r="YP11" i="4"/>
  <c r="YO11" i="4"/>
  <c r="YN11" i="4"/>
  <c r="YM11" i="4"/>
  <c r="YL11" i="4"/>
  <c r="YK11" i="4"/>
  <c r="YJ11" i="4"/>
  <c r="YI11" i="4"/>
  <c r="YH11" i="4"/>
  <c r="YG11" i="4"/>
  <c r="YF11" i="4"/>
  <c r="YE11" i="4"/>
  <c r="YD11" i="4"/>
  <c r="YC11" i="4"/>
  <c r="YB11" i="4"/>
  <c r="YA11" i="4"/>
  <c r="XZ11" i="4"/>
  <c r="XY11" i="4"/>
  <c r="XX11" i="4"/>
  <c r="XW11" i="4"/>
  <c r="XV11" i="4"/>
  <c r="XU11" i="4"/>
  <c r="XT11" i="4"/>
  <c r="XS11" i="4"/>
  <c r="XR11" i="4"/>
  <c r="XQ11" i="4"/>
  <c r="XP11" i="4"/>
  <c r="XO11" i="4"/>
  <c r="XN11" i="4"/>
  <c r="XM11" i="4"/>
  <c r="XL11" i="4"/>
  <c r="XK11" i="4"/>
  <c r="XJ11" i="4"/>
  <c r="XI11" i="4"/>
  <c r="XH11" i="4"/>
  <c r="XG11" i="4"/>
  <c r="XF11" i="4"/>
  <c r="XE11" i="4"/>
  <c r="XD11" i="4"/>
  <c r="XC11" i="4"/>
  <c r="XB11" i="4"/>
  <c r="XA11" i="4"/>
  <c r="WZ11" i="4"/>
  <c r="WY11" i="4"/>
  <c r="WX11" i="4"/>
  <c r="WW11" i="4"/>
  <c r="WV11" i="4"/>
  <c r="WU11" i="4"/>
  <c r="WT11" i="4"/>
  <c r="WS11" i="4"/>
  <c r="WR11" i="4"/>
  <c r="WQ11" i="4"/>
  <c r="WP11" i="4"/>
  <c r="WO11" i="4"/>
  <c r="WN11" i="4"/>
  <c r="WM11" i="4"/>
  <c r="WL11" i="4"/>
  <c r="WK11" i="4"/>
  <c r="WJ11" i="4"/>
  <c r="WI11" i="4"/>
  <c r="WH11" i="4"/>
  <c r="WG11" i="4"/>
  <c r="WF11" i="4"/>
  <c r="WE11" i="4"/>
  <c r="WD11" i="4"/>
  <c r="WC11" i="4"/>
  <c r="WB11" i="4"/>
  <c r="WA11" i="4"/>
  <c r="VZ11" i="4"/>
  <c r="VY11" i="4"/>
  <c r="ZE68" i="4"/>
  <c r="ZD68" i="4"/>
  <c r="ZC68" i="4"/>
  <c r="ZB68" i="4"/>
  <c r="ZA68" i="4"/>
  <c r="YZ68" i="4"/>
  <c r="YY68" i="4"/>
  <c r="YX68" i="4"/>
  <c r="YW68" i="4"/>
  <c r="YV68" i="4"/>
  <c r="YU68" i="4"/>
  <c r="YT68" i="4"/>
  <c r="YS68" i="4"/>
  <c r="YR68" i="4"/>
  <c r="YQ68" i="4"/>
  <c r="YP68" i="4"/>
  <c r="YO68" i="4"/>
  <c r="YN68" i="4"/>
  <c r="YM68" i="4"/>
  <c r="YL68" i="4"/>
  <c r="YK68" i="4"/>
  <c r="YJ68" i="4"/>
  <c r="YI68" i="4"/>
  <c r="YH68" i="4"/>
  <c r="YG68" i="4"/>
  <c r="YF68" i="4"/>
  <c r="YE68" i="4"/>
  <c r="YD68" i="4"/>
  <c r="YC68" i="4"/>
  <c r="YB68" i="4"/>
  <c r="YA68" i="4"/>
  <c r="XZ68" i="4"/>
  <c r="XY68" i="4"/>
  <c r="XX68" i="4"/>
  <c r="XW68" i="4"/>
  <c r="XV68" i="4"/>
  <c r="XU68" i="4"/>
  <c r="XT68" i="4"/>
  <c r="XS68" i="4"/>
  <c r="XR68" i="4"/>
  <c r="XQ68" i="4"/>
  <c r="XP68" i="4"/>
  <c r="XO68" i="4"/>
  <c r="XN68" i="4"/>
  <c r="XM68" i="4"/>
  <c r="XL68" i="4"/>
  <c r="XK68" i="4"/>
  <c r="XJ68" i="4"/>
  <c r="XI68" i="4"/>
  <c r="XH68" i="4"/>
  <c r="XG68" i="4"/>
  <c r="XF68" i="4"/>
  <c r="XE68" i="4"/>
  <c r="XD68" i="4"/>
  <c r="XC68" i="4"/>
  <c r="XB68" i="4"/>
  <c r="XA68" i="4"/>
  <c r="WZ68" i="4"/>
  <c r="WY68" i="4"/>
  <c r="WX68" i="4"/>
  <c r="WW68" i="4"/>
  <c r="WV68" i="4"/>
  <c r="WU68" i="4"/>
  <c r="WT68" i="4"/>
  <c r="WS68" i="4"/>
  <c r="WR68" i="4"/>
  <c r="WQ68" i="4"/>
  <c r="WP68" i="4"/>
  <c r="WO68" i="4"/>
  <c r="WN68" i="4"/>
  <c r="WM68" i="4"/>
  <c r="WL68" i="4"/>
  <c r="WK68" i="4"/>
  <c r="WJ68" i="4"/>
  <c r="WI68" i="4"/>
  <c r="WH68" i="4"/>
  <c r="WG68" i="4"/>
  <c r="WF68" i="4"/>
  <c r="WE68" i="4"/>
  <c r="WD68" i="4"/>
  <c r="WC68" i="4"/>
  <c r="WB68" i="4"/>
  <c r="WA68" i="4"/>
  <c r="VZ68" i="4"/>
  <c r="VY68" i="4"/>
  <c r="ZE151" i="4"/>
  <c r="ZD151" i="4"/>
  <c r="ZC151" i="4"/>
  <c r="ZB151" i="4"/>
  <c r="ZA151" i="4"/>
  <c r="YZ151" i="4"/>
  <c r="YY151" i="4"/>
  <c r="YX151" i="4"/>
  <c r="YW151" i="4"/>
  <c r="YV151" i="4"/>
  <c r="YU151" i="4"/>
  <c r="YT151" i="4"/>
  <c r="YS151" i="4"/>
  <c r="YR151" i="4"/>
  <c r="YQ151" i="4"/>
  <c r="YP151" i="4"/>
  <c r="YO151" i="4"/>
  <c r="YN151" i="4"/>
  <c r="YM151" i="4"/>
  <c r="YL151" i="4"/>
  <c r="YK151" i="4"/>
  <c r="YJ151" i="4"/>
  <c r="YI151" i="4"/>
  <c r="YH151" i="4"/>
  <c r="YG151" i="4"/>
  <c r="YF151" i="4"/>
  <c r="YE151" i="4"/>
  <c r="YD151" i="4"/>
  <c r="YC151" i="4"/>
  <c r="YB151" i="4"/>
  <c r="YA151" i="4"/>
  <c r="XZ151" i="4"/>
  <c r="XY151" i="4"/>
  <c r="XX151" i="4"/>
  <c r="XW151" i="4"/>
  <c r="XV151" i="4"/>
  <c r="XU151" i="4"/>
  <c r="XT151" i="4"/>
  <c r="XS151" i="4"/>
  <c r="XR151" i="4"/>
  <c r="XQ151" i="4"/>
  <c r="XP151" i="4"/>
  <c r="XO151" i="4"/>
  <c r="XN151" i="4"/>
  <c r="XM151" i="4"/>
  <c r="XL151" i="4"/>
  <c r="XK151" i="4"/>
  <c r="XJ151" i="4"/>
  <c r="XI151" i="4"/>
  <c r="XH151" i="4"/>
  <c r="XG151" i="4"/>
  <c r="XF151" i="4"/>
  <c r="XE151" i="4"/>
  <c r="XD151" i="4"/>
  <c r="XC151" i="4"/>
  <c r="XB151" i="4"/>
  <c r="XA151" i="4"/>
  <c r="WZ151" i="4"/>
  <c r="WY151" i="4"/>
  <c r="WX151" i="4"/>
  <c r="WW151" i="4"/>
  <c r="WV151" i="4"/>
  <c r="WU151" i="4"/>
  <c r="WT151" i="4"/>
  <c r="WS151" i="4"/>
  <c r="WR151" i="4"/>
  <c r="WQ151" i="4"/>
  <c r="WP151" i="4"/>
  <c r="WO151" i="4"/>
  <c r="WN151" i="4"/>
  <c r="WM151" i="4"/>
  <c r="WL151" i="4"/>
  <c r="WK151" i="4"/>
  <c r="WJ151" i="4"/>
  <c r="WI151" i="4"/>
  <c r="WH151" i="4"/>
  <c r="WG151" i="4"/>
  <c r="WF151" i="4"/>
  <c r="WE151" i="4"/>
  <c r="WD151" i="4"/>
  <c r="WC151" i="4"/>
  <c r="WB151" i="4"/>
  <c r="WA151" i="4"/>
  <c r="VZ151" i="4"/>
  <c r="VY151" i="4"/>
  <c r="ZE8" i="4"/>
  <c r="ZD8" i="4"/>
  <c r="ZC8" i="4"/>
  <c r="ZB8" i="4"/>
  <c r="ZA8" i="4"/>
  <c r="YZ8" i="4"/>
  <c r="YY8" i="4"/>
  <c r="YX8" i="4"/>
  <c r="YW8" i="4"/>
  <c r="YV8" i="4"/>
  <c r="YU8" i="4"/>
  <c r="YT8" i="4"/>
  <c r="YS8" i="4"/>
  <c r="YR8" i="4"/>
  <c r="YQ8" i="4"/>
  <c r="YP8" i="4"/>
  <c r="YO8" i="4"/>
  <c r="YN8" i="4"/>
  <c r="YM8" i="4"/>
  <c r="YL8" i="4"/>
  <c r="YK8" i="4"/>
  <c r="YJ8" i="4"/>
  <c r="YI8" i="4"/>
  <c r="YH8" i="4"/>
  <c r="YG8" i="4"/>
  <c r="YF8" i="4"/>
  <c r="YE8" i="4"/>
  <c r="YD8" i="4"/>
  <c r="YC8" i="4"/>
  <c r="YB8" i="4"/>
  <c r="YA8" i="4"/>
  <c r="XZ8" i="4"/>
  <c r="XY8" i="4"/>
  <c r="XX8" i="4"/>
  <c r="XW8" i="4"/>
  <c r="XV8" i="4"/>
  <c r="XU8" i="4"/>
  <c r="XT8" i="4"/>
  <c r="XS8" i="4"/>
  <c r="XR8" i="4"/>
  <c r="XQ8" i="4"/>
  <c r="XP8" i="4"/>
  <c r="XO8" i="4"/>
  <c r="XN8" i="4"/>
  <c r="XM8" i="4"/>
  <c r="XL8" i="4"/>
  <c r="XK8" i="4"/>
  <c r="XJ8" i="4"/>
  <c r="XI8" i="4"/>
  <c r="XH8" i="4"/>
  <c r="XG8" i="4"/>
  <c r="XF8" i="4"/>
  <c r="XE8" i="4"/>
  <c r="XD8" i="4"/>
  <c r="XC8" i="4"/>
  <c r="XB8" i="4"/>
  <c r="XA8" i="4"/>
  <c r="WZ8" i="4"/>
  <c r="WY8" i="4"/>
  <c r="WX8" i="4"/>
  <c r="WW8" i="4"/>
  <c r="WV8" i="4"/>
  <c r="WU8" i="4"/>
  <c r="WT8" i="4"/>
  <c r="WS8" i="4"/>
  <c r="WR8" i="4"/>
  <c r="WQ8" i="4"/>
  <c r="WP8" i="4"/>
  <c r="WO8" i="4"/>
  <c r="WN8" i="4"/>
  <c r="WM8" i="4"/>
  <c r="WL8" i="4"/>
  <c r="WK8" i="4"/>
  <c r="WJ8" i="4"/>
  <c r="WI8" i="4"/>
  <c r="WH8" i="4"/>
  <c r="WG8" i="4"/>
  <c r="WF8" i="4"/>
  <c r="WE8" i="4"/>
  <c r="WD8" i="4"/>
  <c r="WC8" i="4"/>
  <c r="WB8" i="4"/>
  <c r="WA8" i="4"/>
  <c r="VZ8" i="4"/>
  <c r="VY8" i="4"/>
  <c r="ZE99" i="4"/>
  <c r="ZD99" i="4"/>
  <c r="ZC99" i="4"/>
  <c r="ZB99" i="4"/>
  <c r="ZA99" i="4"/>
  <c r="YZ99" i="4"/>
  <c r="YY99" i="4"/>
  <c r="YX99" i="4"/>
  <c r="YW99" i="4"/>
  <c r="YV99" i="4"/>
  <c r="YU99" i="4"/>
  <c r="YT99" i="4"/>
  <c r="YS99" i="4"/>
  <c r="YR99" i="4"/>
  <c r="YQ99" i="4"/>
  <c r="YP99" i="4"/>
  <c r="YO99" i="4"/>
  <c r="YN99" i="4"/>
  <c r="YM99" i="4"/>
  <c r="YL99" i="4"/>
  <c r="YK99" i="4"/>
  <c r="YJ99" i="4"/>
  <c r="YI99" i="4"/>
  <c r="YH99" i="4"/>
  <c r="YG99" i="4"/>
  <c r="YF99" i="4"/>
  <c r="YE99" i="4"/>
  <c r="YD99" i="4"/>
  <c r="YC99" i="4"/>
  <c r="YB99" i="4"/>
  <c r="YA99" i="4"/>
  <c r="XZ99" i="4"/>
  <c r="XY99" i="4"/>
  <c r="XX99" i="4"/>
  <c r="XW99" i="4"/>
  <c r="XV99" i="4"/>
  <c r="XU99" i="4"/>
  <c r="XT99" i="4"/>
  <c r="XS99" i="4"/>
  <c r="XR99" i="4"/>
  <c r="XQ99" i="4"/>
  <c r="XP99" i="4"/>
  <c r="XO99" i="4"/>
  <c r="XN99" i="4"/>
  <c r="XM99" i="4"/>
  <c r="XL99" i="4"/>
  <c r="XK99" i="4"/>
  <c r="XJ99" i="4"/>
  <c r="XI99" i="4"/>
  <c r="XH99" i="4"/>
  <c r="XG99" i="4"/>
  <c r="XF99" i="4"/>
  <c r="XE99" i="4"/>
  <c r="XD99" i="4"/>
  <c r="XC99" i="4"/>
  <c r="XB99" i="4"/>
  <c r="XA99" i="4"/>
  <c r="WZ99" i="4"/>
  <c r="WY99" i="4"/>
  <c r="WX99" i="4"/>
  <c r="WW99" i="4"/>
  <c r="WV99" i="4"/>
  <c r="WU99" i="4"/>
  <c r="WT99" i="4"/>
  <c r="WS99" i="4"/>
  <c r="WR99" i="4"/>
  <c r="WQ99" i="4"/>
  <c r="WP99" i="4"/>
  <c r="WO99" i="4"/>
  <c r="WN99" i="4"/>
  <c r="WM99" i="4"/>
  <c r="WL99" i="4"/>
  <c r="WK99" i="4"/>
  <c r="WJ99" i="4"/>
  <c r="WI99" i="4"/>
  <c r="WH99" i="4"/>
  <c r="WG99" i="4"/>
  <c r="WF99" i="4"/>
  <c r="WE99" i="4"/>
  <c r="WD99" i="4"/>
  <c r="WC99" i="4"/>
  <c r="WB99" i="4"/>
  <c r="WA99" i="4"/>
  <c r="VZ99" i="4"/>
  <c r="VY99" i="4"/>
  <c r="ZE5" i="4"/>
  <c r="ZD5" i="4"/>
  <c r="ZC5" i="4"/>
  <c r="ZB5" i="4"/>
  <c r="ZA5" i="4"/>
  <c r="YZ5" i="4"/>
  <c r="YY5" i="4"/>
  <c r="YX5" i="4"/>
  <c r="YW5" i="4"/>
  <c r="YV5" i="4"/>
  <c r="YU5" i="4"/>
  <c r="YT5" i="4"/>
  <c r="YS5" i="4"/>
  <c r="YR5" i="4"/>
  <c r="YQ5" i="4"/>
  <c r="YP5" i="4"/>
  <c r="YO5" i="4"/>
  <c r="YN5" i="4"/>
  <c r="YM5" i="4"/>
  <c r="YL5" i="4"/>
  <c r="YK5" i="4"/>
  <c r="YJ5" i="4"/>
  <c r="YI5" i="4"/>
  <c r="YH5" i="4"/>
  <c r="YG5" i="4"/>
  <c r="YF5" i="4"/>
  <c r="YE5" i="4"/>
  <c r="YD5" i="4"/>
  <c r="YC5" i="4"/>
  <c r="YB5" i="4"/>
  <c r="YA5" i="4"/>
  <c r="XZ5" i="4"/>
  <c r="XY5" i="4"/>
  <c r="XX5" i="4"/>
  <c r="XW5" i="4"/>
  <c r="XV5" i="4"/>
  <c r="XU5" i="4"/>
  <c r="XT5" i="4"/>
  <c r="XS5" i="4"/>
  <c r="XR5" i="4"/>
  <c r="XQ5" i="4"/>
  <c r="XP5" i="4"/>
  <c r="XO5" i="4"/>
  <c r="XN5" i="4"/>
  <c r="XM5" i="4"/>
  <c r="XL5" i="4"/>
  <c r="XK5" i="4"/>
  <c r="XJ5" i="4"/>
  <c r="XI5" i="4"/>
  <c r="XH5" i="4"/>
  <c r="XG5" i="4"/>
  <c r="XF5" i="4"/>
  <c r="XE5" i="4"/>
  <c r="XD5" i="4"/>
  <c r="XC5" i="4"/>
  <c r="XB5" i="4"/>
  <c r="XA5" i="4"/>
  <c r="WZ5" i="4"/>
  <c r="WY5" i="4"/>
  <c r="WX5" i="4"/>
  <c r="WW5" i="4"/>
  <c r="WV5" i="4"/>
  <c r="WU5" i="4"/>
  <c r="WT5" i="4"/>
  <c r="WS5" i="4"/>
  <c r="WR5" i="4"/>
  <c r="WQ5" i="4"/>
  <c r="WP5" i="4"/>
  <c r="WO5" i="4"/>
  <c r="WN5" i="4"/>
  <c r="WM5" i="4"/>
  <c r="WL5" i="4"/>
  <c r="WK5" i="4"/>
  <c r="WJ5" i="4"/>
  <c r="WI5" i="4"/>
  <c r="WH5" i="4"/>
  <c r="WG5" i="4"/>
  <c r="WF5" i="4"/>
  <c r="WE5" i="4"/>
  <c r="WD5" i="4"/>
  <c r="WC5" i="4"/>
  <c r="WB5" i="4"/>
  <c r="WA5" i="4"/>
  <c r="VZ5" i="4"/>
  <c r="VY5" i="4"/>
  <c r="ZE78" i="4"/>
  <c r="ZD78" i="4"/>
  <c r="ZC78" i="4"/>
  <c r="ZB78" i="4"/>
  <c r="ZA78" i="4"/>
  <c r="YZ78" i="4"/>
  <c r="YY78" i="4"/>
  <c r="YX78" i="4"/>
  <c r="YW78" i="4"/>
  <c r="YV78" i="4"/>
  <c r="YU78" i="4"/>
  <c r="YT78" i="4"/>
  <c r="YS78" i="4"/>
  <c r="YR78" i="4"/>
  <c r="YQ78" i="4"/>
  <c r="YP78" i="4"/>
  <c r="YO78" i="4"/>
  <c r="YN78" i="4"/>
  <c r="YM78" i="4"/>
  <c r="YL78" i="4"/>
  <c r="YK78" i="4"/>
  <c r="YJ78" i="4"/>
  <c r="YI78" i="4"/>
  <c r="YH78" i="4"/>
  <c r="YG78" i="4"/>
  <c r="YF78" i="4"/>
  <c r="YE78" i="4"/>
  <c r="YD78" i="4"/>
  <c r="YC78" i="4"/>
  <c r="YB78" i="4"/>
  <c r="YA78" i="4"/>
  <c r="XZ78" i="4"/>
  <c r="XY78" i="4"/>
  <c r="XX78" i="4"/>
  <c r="XW78" i="4"/>
  <c r="XV78" i="4"/>
  <c r="XU78" i="4"/>
  <c r="XT78" i="4"/>
  <c r="XS78" i="4"/>
  <c r="XR78" i="4"/>
  <c r="XQ78" i="4"/>
  <c r="XP78" i="4"/>
  <c r="XO78" i="4"/>
  <c r="XN78" i="4"/>
  <c r="XM78" i="4"/>
  <c r="XL78" i="4"/>
  <c r="XK78" i="4"/>
  <c r="XJ78" i="4"/>
  <c r="XI78" i="4"/>
  <c r="XH78" i="4"/>
  <c r="XG78" i="4"/>
  <c r="XF78" i="4"/>
  <c r="XE78" i="4"/>
  <c r="XD78" i="4"/>
  <c r="XC78" i="4"/>
  <c r="XB78" i="4"/>
  <c r="XA78" i="4"/>
  <c r="WZ78" i="4"/>
  <c r="WY78" i="4"/>
  <c r="WX78" i="4"/>
  <c r="WW78" i="4"/>
  <c r="WV78" i="4"/>
  <c r="WU78" i="4"/>
  <c r="WT78" i="4"/>
  <c r="WS78" i="4"/>
  <c r="WR78" i="4"/>
  <c r="WQ78" i="4"/>
  <c r="WP78" i="4"/>
  <c r="WO78" i="4"/>
  <c r="WN78" i="4"/>
  <c r="WM78" i="4"/>
  <c r="WL78" i="4"/>
  <c r="WK78" i="4"/>
  <c r="WJ78" i="4"/>
  <c r="WI78" i="4"/>
  <c r="WH78" i="4"/>
  <c r="WG78" i="4"/>
  <c r="WF78" i="4"/>
  <c r="WE78" i="4"/>
  <c r="WD78" i="4"/>
  <c r="WC78" i="4"/>
  <c r="WB78" i="4"/>
  <c r="WA78" i="4"/>
  <c r="VZ78" i="4"/>
  <c r="VY78" i="4"/>
  <c r="ZE120" i="4"/>
  <c r="ZD120" i="4"/>
  <c r="ZC120" i="4"/>
  <c r="ZB120" i="4"/>
  <c r="ZA120" i="4"/>
  <c r="YZ120" i="4"/>
  <c r="YY120" i="4"/>
  <c r="YX120" i="4"/>
  <c r="YW120" i="4"/>
  <c r="YV120" i="4"/>
  <c r="YU120" i="4"/>
  <c r="YT120" i="4"/>
  <c r="YS120" i="4"/>
  <c r="YR120" i="4"/>
  <c r="YQ120" i="4"/>
  <c r="YP120" i="4"/>
  <c r="YO120" i="4"/>
  <c r="YN120" i="4"/>
  <c r="YM120" i="4"/>
  <c r="YL120" i="4"/>
  <c r="YK120" i="4"/>
  <c r="YJ120" i="4"/>
  <c r="YI120" i="4"/>
  <c r="YH120" i="4"/>
  <c r="YG120" i="4"/>
  <c r="YF120" i="4"/>
  <c r="YE120" i="4"/>
  <c r="YD120" i="4"/>
  <c r="YC120" i="4"/>
  <c r="YB120" i="4"/>
  <c r="YA120" i="4"/>
  <c r="XZ120" i="4"/>
  <c r="XY120" i="4"/>
  <c r="XX120" i="4"/>
  <c r="XW120" i="4"/>
  <c r="XV120" i="4"/>
  <c r="XU120" i="4"/>
  <c r="XT120" i="4"/>
  <c r="XS120" i="4"/>
  <c r="XR120" i="4"/>
  <c r="XQ120" i="4"/>
  <c r="XP120" i="4"/>
  <c r="XO120" i="4"/>
  <c r="XN120" i="4"/>
  <c r="XM120" i="4"/>
  <c r="XL120" i="4"/>
  <c r="XK120" i="4"/>
  <c r="XJ120" i="4"/>
  <c r="XI120" i="4"/>
  <c r="XH120" i="4"/>
  <c r="XG120" i="4"/>
  <c r="XF120" i="4"/>
  <c r="XE120" i="4"/>
  <c r="XD120" i="4"/>
  <c r="XC120" i="4"/>
  <c r="XB120" i="4"/>
  <c r="XA120" i="4"/>
  <c r="WZ120" i="4"/>
  <c r="WY120" i="4"/>
  <c r="WX120" i="4"/>
  <c r="WW120" i="4"/>
  <c r="WV120" i="4"/>
  <c r="WU120" i="4"/>
  <c r="WT120" i="4"/>
  <c r="WS120" i="4"/>
  <c r="WR120" i="4"/>
  <c r="WQ120" i="4"/>
  <c r="WP120" i="4"/>
  <c r="WO120" i="4"/>
  <c r="WN120" i="4"/>
  <c r="WM120" i="4"/>
  <c r="WL120" i="4"/>
  <c r="WK120" i="4"/>
  <c r="WJ120" i="4"/>
  <c r="WI120" i="4"/>
  <c r="WH120" i="4"/>
  <c r="WG120" i="4"/>
  <c r="WF120" i="4"/>
  <c r="WE120" i="4"/>
  <c r="WD120" i="4"/>
  <c r="WC120" i="4"/>
  <c r="WB120" i="4"/>
  <c r="WA120" i="4"/>
  <c r="VZ120" i="4"/>
  <c r="VY120" i="4"/>
  <c r="ZE88" i="4"/>
  <c r="ZD88" i="4"/>
  <c r="ZC88" i="4"/>
  <c r="ZB88" i="4"/>
  <c r="ZA88" i="4"/>
  <c r="YZ88" i="4"/>
  <c r="YY88" i="4"/>
  <c r="YX88" i="4"/>
  <c r="YW88" i="4"/>
  <c r="YV88" i="4"/>
  <c r="YU88" i="4"/>
  <c r="YT88" i="4"/>
  <c r="YS88" i="4"/>
  <c r="YR88" i="4"/>
  <c r="YQ88" i="4"/>
  <c r="YP88" i="4"/>
  <c r="YO88" i="4"/>
  <c r="YN88" i="4"/>
  <c r="YM88" i="4"/>
  <c r="YL88" i="4"/>
  <c r="YK88" i="4"/>
  <c r="YJ88" i="4"/>
  <c r="YI88" i="4"/>
  <c r="YH88" i="4"/>
  <c r="YG88" i="4"/>
  <c r="YF88" i="4"/>
  <c r="YE88" i="4"/>
  <c r="YD88" i="4"/>
  <c r="YC88" i="4"/>
  <c r="YB88" i="4"/>
  <c r="YA88" i="4"/>
  <c r="XZ88" i="4"/>
  <c r="XY88" i="4"/>
  <c r="XX88" i="4"/>
  <c r="XW88" i="4"/>
  <c r="XV88" i="4"/>
  <c r="XU88" i="4"/>
  <c r="XT88" i="4"/>
  <c r="XS88" i="4"/>
  <c r="XR88" i="4"/>
  <c r="XQ88" i="4"/>
  <c r="XP88" i="4"/>
  <c r="XO88" i="4"/>
  <c r="XN88" i="4"/>
  <c r="XM88" i="4"/>
  <c r="XL88" i="4"/>
  <c r="XK88" i="4"/>
  <c r="XJ88" i="4"/>
  <c r="XI88" i="4"/>
  <c r="XH88" i="4"/>
  <c r="XG88" i="4"/>
  <c r="XF88" i="4"/>
  <c r="XE88" i="4"/>
  <c r="XD88" i="4"/>
  <c r="XC88" i="4"/>
  <c r="XB88" i="4"/>
  <c r="XA88" i="4"/>
  <c r="WZ88" i="4"/>
  <c r="WY88" i="4"/>
  <c r="WX88" i="4"/>
  <c r="WW88" i="4"/>
  <c r="WV88" i="4"/>
  <c r="WU88" i="4"/>
  <c r="WT88" i="4"/>
  <c r="WS88" i="4"/>
  <c r="WR88" i="4"/>
  <c r="WQ88" i="4"/>
  <c r="WP88" i="4"/>
  <c r="WO88" i="4"/>
  <c r="WN88" i="4"/>
  <c r="WM88" i="4"/>
  <c r="WL88" i="4"/>
  <c r="WK88" i="4"/>
  <c r="WJ88" i="4"/>
  <c r="WI88" i="4"/>
  <c r="WH88" i="4"/>
  <c r="WG88" i="4"/>
  <c r="WF88" i="4"/>
  <c r="WE88" i="4"/>
  <c r="WD88" i="4"/>
  <c r="WC88" i="4"/>
  <c r="WB88" i="4"/>
  <c r="WA88" i="4"/>
  <c r="VZ88" i="4"/>
  <c r="VY88" i="4"/>
  <c r="ZE30" i="4"/>
  <c r="ZD30" i="4"/>
  <c r="ZC30" i="4"/>
  <c r="ZB30" i="4"/>
  <c r="ZA30" i="4"/>
  <c r="YZ30" i="4"/>
  <c r="YY30" i="4"/>
  <c r="YX30" i="4"/>
  <c r="YW30" i="4"/>
  <c r="YV30" i="4"/>
  <c r="YU30" i="4"/>
  <c r="YT30" i="4"/>
  <c r="YS30" i="4"/>
  <c r="YR30" i="4"/>
  <c r="YQ30" i="4"/>
  <c r="YP30" i="4"/>
  <c r="YO30" i="4"/>
  <c r="YN30" i="4"/>
  <c r="YM30" i="4"/>
  <c r="YL30" i="4"/>
  <c r="YK30" i="4"/>
  <c r="YJ30" i="4"/>
  <c r="YI30" i="4"/>
  <c r="YH30" i="4"/>
  <c r="YG30" i="4"/>
  <c r="YF30" i="4"/>
  <c r="YE30" i="4"/>
  <c r="YD30" i="4"/>
  <c r="YC30" i="4"/>
  <c r="YB30" i="4"/>
  <c r="YA30" i="4"/>
  <c r="XZ30" i="4"/>
  <c r="XY30" i="4"/>
  <c r="XX30" i="4"/>
  <c r="XW30" i="4"/>
  <c r="XV30" i="4"/>
  <c r="XU30" i="4"/>
  <c r="XT30" i="4"/>
  <c r="XS30" i="4"/>
  <c r="XR30" i="4"/>
  <c r="XQ30" i="4"/>
  <c r="XP30" i="4"/>
  <c r="XO30" i="4"/>
  <c r="XN30" i="4"/>
  <c r="XM30" i="4"/>
  <c r="XL30" i="4"/>
  <c r="XK30" i="4"/>
  <c r="XJ30" i="4"/>
  <c r="XI30" i="4"/>
  <c r="XH30" i="4"/>
  <c r="XG30" i="4"/>
  <c r="XF30" i="4"/>
  <c r="XE30" i="4"/>
  <c r="XD30" i="4"/>
  <c r="XC30" i="4"/>
  <c r="XB30" i="4"/>
  <c r="XA30" i="4"/>
  <c r="WZ30" i="4"/>
  <c r="WY30" i="4"/>
  <c r="WX30" i="4"/>
  <c r="WW30" i="4"/>
  <c r="WV30" i="4"/>
  <c r="WU30" i="4"/>
  <c r="WT30" i="4"/>
  <c r="WS30" i="4"/>
  <c r="WR30" i="4"/>
  <c r="WQ30" i="4"/>
  <c r="WP30" i="4"/>
  <c r="WO30" i="4"/>
  <c r="WN30" i="4"/>
  <c r="WM30" i="4"/>
  <c r="WL30" i="4"/>
  <c r="WK30" i="4"/>
  <c r="WJ30" i="4"/>
  <c r="WI30" i="4"/>
  <c r="WH30" i="4"/>
  <c r="WG30" i="4"/>
  <c r="WF30" i="4"/>
  <c r="WE30" i="4"/>
  <c r="WD30" i="4"/>
  <c r="WC30" i="4"/>
  <c r="WB30" i="4"/>
  <c r="WA30" i="4"/>
  <c r="VZ30" i="4"/>
  <c r="VY30" i="4"/>
  <c r="ZE94" i="4"/>
  <c r="ZD94" i="4"/>
  <c r="ZC94" i="4"/>
  <c r="ZB94" i="4"/>
  <c r="ZA94" i="4"/>
  <c r="YZ94" i="4"/>
  <c r="YY94" i="4"/>
  <c r="YX94" i="4"/>
  <c r="YW94" i="4"/>
  <c r="YV94" i="4"/>
  <c r="YU94" i="4"/>
  <c r="YT94" i="4"/>
  <c r="YS94" i="4"/>
  <c r="YR94" i="4"/>
  <c r="YQ94" i="4"/>
  <c r="YP94" i="4"/>
  <c r="YO94" i="4"/>
  <c r="YN94" i="4"/>
  <c r="YM94" i="4"/>
  <c r="YL94" i="4"/>
  <c r="YK94" i="4"/>
  <c r="YJ94" i="4"/>
  <c r="YI94" i="4"/>
  <c r="YH94" i="4"/>
  <c r="YG94" i="4"/>
  <c r="YF94" i="4"/>
  <c r="YE94" i="4"/>
  <c r="YD94" i="4"/>
  <c r="YC94" i="4"/>
  <c r="YB94" i="4"/>
  <c r="YA94" i="4"/>
  <c r="XZ94" i="4"/>
  <c r="XY94" i="4"/>
  <c r="XX94" i="4"/>
  <c r="XW94" i="4"/>
  <c r="XV94" i="4"/>
  <c r="XU94" i="4"/>
  <c r="XT94" i="4"/>
  <c r="XS94" i="4"/>
  <c r="XR94" i="4"/>
  <c r="XQ94" i="4"/>
  <c r="XP94" i="4"/>
  <c r="XO94" i="4"/>
  <c r="XN94" i="4"/>
  <c r="XM94" i="4"/>
  <c r="XL94" i="4"/>
  <c r="XK94" i="4"/>
  <c r="XJ94" i="4"/>
  <c r="XI94" i="4"/>
  <c r="XH94" i="4"/>
  <c r="XG94" i="4"/>
  <c r="XF94" i="4"/>
  <c r="XE94" i="4"/>
  <c r="XD94" i="4"/>
  <c r="XC94" i="4"/>
  <c r="XB94" i="4"/>
  <c r="XA94" i="4"/>
  <c r="WZ94" i="4"/>
  <c r="WY94" i="4"/>
  <c r="WX94" i="4"/>
  <c r="WW94" i="4"/>
  <c r="WV94" i="4"/>
  <c r="WU94" i="4"/>
  <c r="WT94" i="4"/>
  <c r="WS94" i="4"/>
  <c r="WR94" i="4"/>
  <c r="WQ94" i="4"/>
  <c r="WP94" i="4"/>
  <c r="WO94" i="4"/>
  <c r="WN94" i="4"/>
  <c r="WM94" i="4"/>
  <c r="WL94" i="4"/>
  <c r="WK94" i="4"/>
  <c r="WJ94" i="4"/>
  <c r="WI94" i="4"/>
  <c r="WH94" i="4"/>
  <c r="WG94" i="4"/>
  <c r="WF94" i="4"/>
  <c r="WE94" i="4"/>
  <c r="WD94" i="4"/>
  <c r="WC94" i="4"/>
  <c r="WB94" i="4"/>
  <c r="WA94" i="4"/>
  <c r="VZ94" i="4"/>
  <c r="VY94" i="4"/>
  <c r="ZE121" i="4"/>
  <c r="ZD121" i="4"/>
  <c r="ZC121" i="4"/>
  <c r="ZB121" i="4"/>
  <c r="ZA121" i="4"/>
  <c r="YZ121" i="4"/>
  <c r="YY121" i="4"/>
  <c r="YX121" i="4"/>
  <c r="YW121" i="4"/>
  <c r="YV121" i="4"/>
  <c r="YU121" i="4"/>
  <c r="YT121" i="4"/>
  <c r="YS121" i="4"/>
  <c r="YR121" i="4"/>
  <c r="YQ121" i="4"/>
  <c r="YP121" i="4"/>
  <c r="YO121" i="4"/>
  <c r="YN121" i="4"/>
  <c r="YM121" i="4"/>
  <c r="YL121" i="4"/>
  <c r="YK121" i="4"/>
  <c r="YJ121" i="4"/>
  <c r="YI121" i="4"/>
  <c r="YH121" i="4"/>
  <c r="YG121" i="4"/>
  <c r="YF121" i="4"/>
  <c r="YE121" i="4"/>
  <c r="YD121" i="4"/>
  <c r="YC121" i="4"/>
  <c r="YB121" i="4"/>
  <c r="YA121" i="4"/>
  <c r="XZ121" i="4"/>
  <c r="XY121" i="4"/>
  <c r="XX121" i="4"/>
  <c r="XW121" i="4"/>
  <c r="XV121" i="4"/>
  <c r="XU121" i="4"/>
  <c r="XT121" i="4"/>
  <c r="XS121" i="4"/>
  <c r="XR121" i="4"/>
  <c r="XQ121" i="4"/>
  <c r="XP121" i="4"/>
  <c r="XO121" i="4"/>
  <c r="XN121" i="4"/>
  <c r="XM121" i="4"/>
  <c r="XL121" i="4"/>
  <c r="XK121" i="4"/>
  <c r="XJ121" i="4"/>
  <c r="XI121" i="4"/>
  <c r="XH121" i="4"/>
  <c r="XG121" i="4"/>
  <c r="XF121" i="4"/>
  <c r="XE121" i="4"/>
  <c r="XD121" i="4"/>
  <c r="XC121" i="4"/>
  <c r="XB121" i="4"/>
  <c r="XA121" i="4"/>
  <c r="WZ121" i="4"/>
  <c r="WY121" i="4"/>
  <c r="WX121" i="4"/>
  <c r="WW121" i="4"/>
  <c r="WV121" i="4"/>
  <c r="WU121" i="4"/>
  <c r="WT121" i="4"/>
  <c r="WS121" i="4"/>
  <c r="WR121" i="4"/>
  <c r="WQ121" i="4"/>
  <c r="WP121" i="4"/>
  <c r="WO121" i="4"/>
  <c r="WN121" i="4"/>
  <c r="WM121" i="4"/>
  <c r="WL121" i="4"/>
  <c r="WK121" i="4"/>
  <c r="WJ121" i="4"/>
  <c r="WI121" i="4"/>
  <c r="WH121" i="4"/>
  <c r="WG121" i="4"/>
  <c r="WF121" i="4"/>
  <c r="WE121" i="4"/>
  <c r="WD121" i="4"/>
  <c r="WC121" i="4"/>
  <c r="WB121" i="4"/>
  <c r="WA121" i="4"/>
  <c r="VZ121" i="4"/>
  <c r="VY121" i="4"/>
  <c r="ZE142" i="4"/>
  <c r="ZD142" i="4"/>
  <c r="ZC142" i="4"/>
  <c r="ZB142" i="4"/>
  <c r="ZA142" i="4"/>
  <c r="YZ142" i="4"/>
  <c r="YY142" i="4"/>
  <c r="YX142" i="4"/>
  <c r="YW142" i="4"/>
  <c r="YV142" i="4"/>
  <c r="YU142" i="4"/>
  <c r="YT142" i="4"/>
  <c r="YS142" i="4"/>
  <c r="YR142" i="4"/>
  <c r="YQ142" i="4"/>
  <c r="YP142" i="4"/>
  <c r="YO142" i="4"/>
  <c r="YN142" i="4"/>
  <c r="YM142" i="4"/>
  <c r="YL142" i="4"/>
  <c r="YK142" i="4"/>
  <c r="YJ142" i="4"/>
  <c r="YI142" i="4"/>
  <c r="YH142" i="4"/>
  <c r="YG142" i="4"/>
  <c r="YF142" i="4"/>
  <c r="YE142" i="4"/>
  <c r="YD142" i="4"/>
  <c r="YC142" i="4"/>
  <c r="YB142" i="4"/>
  <c r="YA142" i="4"/>
  <c r="XZ142" i="4"/>
  <c r="XY142" i="4"/>
  <c r="XX142" i="4"/>
  <c r="XW142" i="4"/>
  <c r="XV142" i="4"/>
  <c r="XU142" i="4"/>
  <c r="XT142" i="4"/>
  <c r="XS142" i="4"/>
  <c r="XR142" i="4"/>
  <c r="XQ142" i="4"/>
  <c r="XP142" i="4"/>
  <c r="XO142" i="4"/>
  <c r="XN142" i="4"/>
  <c r="XM142" i="4"/>
  <c r="XL142" i="4"/>
  <c r="XK142" i="4"/>
  <c r="XJ142" i="4"/>
  <c r="XI142" i="4"/>
  <c r="XH142" i="4"/>
  <c r="XG142" i="4"/>
  <c r="XF142" i="4"/>
  <c r="XE142" i="4"/>
  <c r="XD142" i="4"/>
  <c r="XC142" i="4"/>
  <c r="XB142" i="4"/>
  <c r="XA142" i="4"/>
  <c r="WZ142" i="4"/>
  <c r="WY142" i="4"/>
  <c r="WX142" i="4"/>
  <c r="WW142" i="4"/>
  <c r="WV142" i="4"/>
  <c r="WU142" i="4"/>
  <c r="WT142" i="4"/>
  <c r="WS142" i="4"/>
  <c r="WR142" i="4"/>
  <c r="WQ142" i="4"/>
  <c r="WP142" i="4"/>
  <c r="WO142" i="4"/>
  <c r="WN142" i="4"/>
  <c r="WM142" i="4"/>
  <c r="WL142" i="4"/>
  <c r="WK142" i="4"/>
  <c r="WJ142" i="4"/>
  <c r="WI142" i="4"/>
  <c r="WH142" i="4"/>
  <c r="WG142" i="4"/>
  <c r="WF142" i="4"/>
  <c r="WE142" i="4"/>
  <c r="WD142" i="4"/>
  <c r="WC142" i="4"/>
  <c r="WB142" i="4"/>
  <c r="WA142" i="4"/>
  <c r="VZ142" i="4"/>
  <c r="VY142" i="4"/>
  <c r="ZE145" i="4"/>
  <c r="ZD145" i="4"/>
  <c r="ZC145" i="4"/>
  <c r="ZB145" i="4"/>
  <c r="ZA145" i="4"/>
  <c r="YZ145" i="4"/>
  <c r="YY145" i="4"/>
  <c r="YX145" i="4"/>
  <c r="YW145" i="4"/>
  <c r="YV145" i="4"/>
  <c r="YU145" i="4"/>
  <c r="YT145" i="4"/>
  <c r="YS145" i="4"/>
  <c r="YR145" i="4"/>
  <c r="YQ145" i="4"/>
  <c r="YP145" i="4"/>
  <c r="YO145" i="4"/>
  <c r="YN145" i="4"/>
  <c r="YM145" i="4"/>
  <c r="YL145" i="4"/>
  <c r="YK145" i="4"/>
  <c r="YJ145" i="4"/>
  <c r="YI145" i="4"/>
  <c r="YH145" i="4"/>
  <c r="YG145" i="4"/>
  <c r="YF145" i="4"/>
  <c r="YE145" i="4"/>
  <c r="YD145" i="4"/>
  <c r="YC145" i="4"/>
  <c r="YB145" i="4"/>
  <c r="YA145" i="4"/>
  <c r="XZ145" i="4"/>
  <c r="XY145" i="4"/>
  <c r="XX145" i="4"/>
  <c r="XW145" i="4"/>
  <c r="XV145" i="4"/>
  <c r="XU145" i="4"/>
  <c r="XT145" i="4"/>
  <c r="XS145" i="4"/>
  <c r="XR145" i="4"/>
  <c r="XQ145" i="4"/>
  <c r="XP145" i="4"/>
  <c r="XO145" i="4"/>
  <c r="XN145" i="4"/>
  <c r="XM145" i="4"/>
  <c r="XL145" i="4"/>
  <c r="XK145" i="4"/>
  <c r="XJ145" i="4"/>
  <c r="XI145" i="4"/>
  <c r="XH145" i="4"/>
  <c r="XG145" i="4"/>
  <c r="XF145" i="4"/>
  <c r="XE145" i="4"/>
  <c r="XD145" i="4"/>
  <c r="XC145" i="4"/>
  <c r="XB145" i="4"/>
  <c r="XA145" i="4"/>
  <c r="WZ145" i="4"/>
  <c r="WY145" i="4"/>
  <c r="WX145" i="4"/>
  <c r="WW145" i="4"/>
  <c r="WV145" i="4"/>
  <c r="WU145" i="4"/>
  <c r="WT145" i="4"/>
  <c r="WS145" i="4"/>
  <c r="WR145" i="4"/>
  <c r="WQ145" i="4"/>
  <c r="WP145" i="4"/>
  <c r="WO145" i="4"/>
  <c r="WN145" i="4"/>
  <c r="WM145" i="4"/>
  <c r="WL145" i="4"/>
  <c r="WK145" i="4"/>
  <c r="WJ145" i="4"/>
  <c r="WI145" i="4"/>
  <c r="WH145" i="4"/>
  <c r="WG145" i="4"/>
  <c r="WF145" i="4"/>
  <c r="WE145" i="4"/>
  <c r="WD145" i="4"/>
  <c r="WC145" i="4"/>
  <c r="WB145" i="4"/>
  <c r="WA145" i="4"/>
  <c r="VZ145" i="4"/>
  <c r="VY145" i="4"/>
  <c r="ZE21" i="4"/>
  <c r="ZD21" i="4"/>
  <c r="ZC21" i="4"/>
  <c r="ZB21" i="4"/>
  <c r="ZA21" i="4"/>
  <c r="YZ21" i="4"/>
  <c r="YY21" i="4"/>
  <c r="YX21" i="4"/>
  <c r="YW21" i="4"/>
  <c r="YV21" i="4"/>
  <c r="YU21" i="4"/>
  <c r="YT21" i="4"/>
  <c r="YS21" i="4"/>
  <c r="YR21" i="4"/>
  <c r="YQ21" i="4"/>
  <c r="YP21" i="4"/>
  <c r="YO21" i="4"/>
  <c r="YN21" i="4"/>
  <c r="YM21" i="4"/>
  <c r="YL21" i="4"/>
  <c r="YK21" i="4"/>
  <c r="YJ21" i="4"/>
  <c r="YI21" i="4"/>
  <c r="YH21" i="4"/>
  <c r="YG21" i="4"/>
  <c r="YF21" i="4"/>
  <c r="YE21" i="4"/>
  <c r="YD21" i="4"/>
  <c r="YC21" i="4"/>
  <c r="YB21" i="4"/>
  <c r="YA21" i="4"/>
  <c r="XZ21" i="4"/>
  <c r="XY21" i="4"/>
  <c r="XX21" i="4"/>
  <c r="XW21" i="4"/>
  <c r="XV21" i="4"/>
  <c r="XU21" i="4"/>
  <c r="XT21" i="4"/>
  <c r="XS21" i="4"/>
  <c r="XR21" i="4"/>
  <c r="XQ21" i="4"/>
  <c r="XP21" i="4"/>
  <c r="XO21" i="4"/>
  <c r="XN21" i="4"/>
  <c r="XM21" i="4"/>
  <c r="XL21" i="4"/>
  <c r="XK21" i="4"/>
  <c r="XJ21" i="4"/>
  <c r="XI21" i="4"/>
  <c r="XH21" i="4"/>
  <c r="XG21" i="4"/>
  <c r="XF21" i="4"/>
  <c r="XE21" i="4"/>
  <c r="XD21" i="4"/>
  <c r="XC21" i="4"/>
  <c r="XB21" i="4"/>
  <c r="XA21" i="4"/>
  <c r="WZ21" i="4"/>
  <c r="WY21" i="4"/>
  <c r="WX21" i="4"/>
  <c r="WW21" i="4"/>
  <c r="WV21" i="4"/>
  <c r="WU21" i="4"/>
  <c r="WT21" i="4"/>
  <c r="WS21" i="4"/>
  <c r="WR21" i="4"/>
  <c r="WQ21" i="4"/>
  <c r="WP21" i="4"/>
  <c r="WO21" i="4"/>
  <c r="WN21" i="4"/>
  <c r="WM21" i="4"/>
  <c r="WL21" i="4"/>
  <c r="WK21" i="4"/>
  <c r="WJ21" i="4"/>
  <c r="WI21" i="4"/>
  <c r="WH21" i="4"/>
  <c r="WG21" i="4"/>
  <c r="WF21" i="4"/>
  <c r="WE21" i="4"/>
  <c r="WD21" i="4"/>
  <c r="WC21" i="4"/>
  <c r="WB21" i="4"/>
  <c r="WA21" i="4"/>
  <c r="VZ21" i="4"/>
  <c r="VY21" i="4"/>
  <c r="ZE47" i="4"/>
  <c r="ZD47" i="4"/>
  <c r="ZC47" i="4"/>
  <c r="ZB47" i="4"/>
  <c r="ZA47" i="4"/>
  <c r="YZ47" i="4"/>
  <c r="YY47" i="4"/>
  <c r="YX47" i="4"/>
  <c r="YW47" i="4"/>
  <c r="YV47" i="4"/>
  <c r="YU47" i="4"/>
  <c r="YT47" i="4"/>
  <c r="YS47" i="4"/>
  <c r="YR47" i="4"/>
  <c r="YQ47" i="4"/>
  <c r="YP47" i="4"/>
  <c r="YO47" i="4"/>
  <c r="YN47" i="4"/>
  <c r="YM47" i="4"/>
  <c r="YL47" i="4"/>
  <c r="YK47" i="4"/>
  <c r="YJ47" i="4"/>
  <c r="YI47" i="4"/>
  <c r="YH47" i="4"/>
  <c r="YG47" i="4"/>
  <c r="YF47" i="4"/>
  <c r="YE47" i="4"/>
  <c r="YD47" i="4"/>
  <c r="YC47" i="4"/>
  <c r="YB47" i="4"/>
  <c r="YA47" i="4"/>
  <c r="XZ47" i="4"/>
  <c r="XY47" i="4"/>
  <c r="XX47" i="4"/>
  <c r="XW47" i="4"/>
  <c r="XV47" i="4"/>
  <c r="XU47" i="4"/>
  <c r="XT47" i="4"/>
  <c r="XS47" i="4"/>
  <c r="XR47" i="4"/>
  <c r="XQ47" i="4"/>
  <c r="XP47" i="4"/>
  <c r="XO47" i="4"/>
  <c r="XN47" i="4"/>
  <c r="XM47" i="4"/>
  <c r="XL47" i="4"/>
  <c r="XK47" i="4"/>
  <c r="XJ47" i="4"/>
  <c r="XI47" i="4"/>
  <c r="XH47" i="4"/>
  <c r="XG47" i="4"/>
  <c r="XF47" i="4"/>
  <c r="XE47" i="4"/>
  <c r="XD47" i="4"/>
  <c r="XC47" i="4"/>
  <c r="XB47" i="4"/>
  <c r="XA47" i="4"/>
  <c r="WZ47" i="4"/>
  <c r="WY47" i="4"/>
  <c r="WX47" i="4"/>
  <c r="WW47" i="4"/>
  <c r="WV47" i="4"/>
  <c r="WU47" i="4"/>
  <c r="WT47" i="4"/>
  <c r="WS47" i="4"/>
  <c r="WR47" i="4"/>
  <c r="WQ47" i="4"/>
  <c r="WP47" i="4"/>
  <c r="WO47" i="4"/>
  <c r="WN47" i="4"/>
  <c r="WM47" i="4"/>
  <c r="WL47" i="4"/>
  <c r="WK47" i="4"/>
  <c r="WJ47" i="4"/>
  <c r="WI47" i="4"/>
  <c r="WH47" i="4"/>
  <c r="WG47" i="4"/>
  <c r="WF47" i="4"/>
  <c r="WE47" i="4"/>
  <c r="WD47" i="4"/>
  <c r="WC47" i="4"/>
  <c r="WB47" i="4"/>
  <c r="WA47" i="4"/>
  <c r="VZ47" i="4"/>
  <c r="VY47" i="4"/>
  <c r="ZE90" i="4"/>
  <c r="ZD90" i="4"/>
  <c r="ZC90" i="4"/>
  <c r="ZB90" i="4"/>
  <c r="ZA90" i="4"/>
  <c r="YZ90" i="4"/>
  <c r="YY90" i="4"/>
  <c r="YX90" i="4"/>
  <c r="YW90" i="4"/>
  <c r="YV90" i="4"/>
  <c r="YU90" i="4"/>
  <c r="YT90" i="4"/>
  <c r="YS90" i="4"/>
  <c r="YR90" i="4"/>
  <c r="YQ90" i="4"/>
  <c r="YP90" i="4"/>
  <c r="YO90" i="4"/>
  <c r="YN90" i="4"/>
  <c r="YM90" i="4"/>
  <c r="YL90" i="4"/>
  <c r="YK90" i="4"/>
  <c r="YJ90" i="4"/>
  <c r="YI90" i="4"/>
  <c r="YH90" i="4"/>
  <c r="YG90" i="4"/>
  <c r="YF90" i="4"/>
  <c r="YE90" i="4"/>
  <c r="YD90" i="4"/>
  <c r="YC90" i="4"/>
  <c r="YB90" i="4"/>
  <c r="YA90" i="4"/>
  <c r="XZ90" i="4"/>
  <c r="XY90" i="4"/>
  <c r="XX90" i="4"/>
  <c r="XW90" i="4"/>
  <c r="XV90" i="4"/>
  <c r="XU90" i="4"/>
  <c r="XT90" i="4"/>
  <c r="XS90" i="4"/>
  <c r="XR90" i="4"/>
  <c r="XQ90" i="4"/>
  <c r="XP90" i="4"/>
  <c r="XO90" i="4"/>
  <c r="XN90" i="4"/>
  <c r="XM90" i="4"/>
  <c r="XL90" i="4"/>
  <c r="XK90" i="4"/>
  <c r="XJ90" i="4"/>
  <c r="XI90" i="4"/>
  <c r="XH90" i="4"/>
  <c r="XG90" i="4"/>
  <c r="XF90" i="4"/>
  <c r="XE90" i="4"/>
  <c r="XD90" i="4"/>
  <c r="XC90" i="4"/>
  <c r="XB90" i="4"/>
  <c r="XA90" i="4"/>
  <c r="WZ90" i="4"/>
  <c r="WY90" i="4"/>
  <c r="WX90" i="4"/>
  <c r="WW90" i="4"/>
  <c r="WV90" i="4"/>
  <c r="WU90" i="4"/>
  <c r="WT90" i="4"/>
  <c r="WS90" i="4"/>
  <c r="WR90" i="4"/>
  <c r="WQ90" i="4"/>
  <c r="WP90" i="4"/>
  <c r="WO90" i="4"/>
  <c r="WN90" i="4"/>
  <c r="WM90" i="4"/>
  <c r="WL90" i="4"/>
  <c r="WK90" i="4"/>
  <c r="WJ90" i="4"/>
  <c r="WI90" i="4"/>
  <c r="WH90" i="4"/>
  <c r="WG90" i="4"/>
  <c r="WF90" i="4"/>
  <c r="WE90" i="4"/>
  <c r="WD90" i="4"/>
  <c r="WC90" i="4"/>
  <c r="WB90" i="4"/>
  <c r="WA90" i="4"/>
  <c r="VZ90" i="4"/>
  <c r="VY90" i="4"/>
  <c r="ZE115" i="4"/>
  <c r="ZD115" i="4"/>
  <c r="ZC115" i="4"/>
  <c r="ZB115" i="4"/>
  <c r="ZA115" i="4"/>
  <c r="YZ115" i="4"/>
  <c r="YY115" i="4"/>
  <c r="YX115" i="4"/>
  <c r="YW115" i="4"/>
  <c r="YV115" i="4"/>
  <c r="YU115" i="4"/>
  <c r="YT115" i="4"/>
  <c r="YS115" i="4"/>
  <c r="YR115" i="4"/>
  <c r="YQ115" i="4"/>
  <c r="YP115" i="4"/>
  <c r="YO115" i="4"/>
  <c r="YN115" i="4"/>
  <c r="YM115" i="4"/>
  <c r="YL115" i="4"/>
  <c r="YK115" i="4"/>
  <c r="YJ115" i="4"/>
  <c r="YI115" i="4"/>
  <c r="YH115" i="4"/>
  <c r="YG115" i="4"/>
  <c r="YF115" i="4"/>
  <c r="YE115" i="4"/>
  <c r="YD115" i="4"/>
  <c r="YC115" i="4"/>
  <c r="YB115" i="4"/>
  <c r="YA115" i="4"/>
  <c r="XZ115" i="4"/>
  <c r="XY115" i="4"/>
  <c r="XX115" i="4"/>
  <c r="XW115" i="4"/>
  <c r="XV115" i="4"/>
  <c r="XU115" i="4"/>
  <c r="XT115" i="4"/>
  <c r="XS115" i="4"/>
  <c r="XR115" i="4"/>
  <c r="XQ115" i="4"/>
  <c r="XP115" i="4"/>
  <c r="XO115" i="4"/>
  <c r="XN115" i="4"/>
  <c r="XM115" i="4"/>
  <c r="XL115" i="4"/>
  <c r="XK115" i="4"/>
  <c r="XJ115" i="4"/>
  <c r="XI115" i="4"/>
  <c r="XH115" i="4"/>
  <c r="XG115" i="4"/>
  <c r="XF115" i="4"/>
  <c r="XE115" i="4"/>
  <c r="XD115" i="4"/>
  <c r="XC115" i="4"/>
  <c r="XB115" i="4"/>
  <c r="XA115" i="4"/>
  <c r="WZ115" i="4"/>
  <c r="WY115" i="4"/>
  <c r="WX115" i="4"/>
  <c r="WW115" i="4"/>
  <c r="WV115" i="4"/>
  <c r="WU115" i="4"/>
  <c r="WT115" i="4"/>
  <c r="WS115" i="4"/>
  <c r="WR115" i="4"/>
  <c r="WQ115" i="4"/>
  <c r="WP115" i="4"/>
  <c r="WO115" i="4"/>
  <c r="WN115" i="4"/>
  <c r="WM115" i="4"/>
  <c r="WL115" i="4"/>
  <c r="WK115" i="4"/>
  <c r="WJ115" i="4"/>
  <c r="WI115" i="4"/>
  <c r="WH115" i="4"/>
  <c r="WG115" i="4"/>
  <c r="WF115" i="4"/>
  <c r="WE115" i="4"/>
  <c r="WD115" i="4"/>
  <c r="WC115" i="4"/>
  <c r="WB115" i="4"/>
  <c r="WA115" i="4"/>
  <c r="VZ115" i="4"/>
  <c r="VY115" i="4"/>
  <c r="ZE140" i="4"/>
  <c r="ZD140" i="4"/>
  <c r="ZC140" i="4"/>
  <c r="ZB140" i="4"/>
  <c r="ZA140" i="4"/>
  <c r="YZ140" i="4"/>
  <c r="YY140" i="4"/>
  <c r="YX140" i="4"/>
  <c r="YW140" i="4"/>
  <c r="YV140" i="4"/>
  <c r="YU140" i="4"/>
  <c r="YT140" i="4"/>
  <c r="YS140" i="4"/>
  <c r="YR140" i="4"/>
  <c r="YQ140" i="4"/>
  <c r="YP140" i="4"/>
  <c r="YO140" i="4"/>
  <c r="YN140" i="4"/>
  <c r="YM140" i="4"/>
  <c r="YL140" i="4"/>
  <c r="YK140" i="4"/>
  <c r="YJ140" i="4"/>
  <c r="YI140" i="4"/>
  <c r="YH140" i="4"/>
  <c r="YG140" i="4"/>
  <c r="YF140" i="4"/>
  <c r="YE140" i="4"/>
  <c r="YD140" i="4"/>
  <c r="YC140" i="4"/>
  <c r="YB140" i="4"/>
  <c r="YA140" i="4"/>
  <c r="XZ140" i="4"/>
  <c r="XY140" i="4"/>
  <c r="XX140" i="4"/>
  <c r="XW140" i="4"/>
  <c r="XV140" i="4"/>
  <c r="XU140" i="4"/>
  <c r="XT140" i="4"/>
  <c r="XS140" i="4"/>
  <c r="XR140" i="4"/>
  <c r="XQ140" i="4"/>
  <c r="XP140" i="4"/>
  <c r="XO140" i="4"/>
  <c r="XN140" i="4"/>
  <c r="XM140" i="4"/>
  <c r="XL140" i="4"/>
  <c r="XK140" i="4"/>
  <c r="XJ140" i="4"/>
  <c r="XI140" i="4"/>
  <c r="XH140" i="4"/>
  <c r="XG140" i="4"/>
  <c r="XF140" i="4"/>
  <c r="XE140" i="4"/>
  <c r="XD140" i="4"/>
  <c r="XC140" i="4"/>
  <c r="XB140" i="4"/>
  <c r="XA140" i="4"/>
  <c r="WZ140" i="4"/>
  <c r="WY140" i="4"/>
  <c r="WX140" i="4"/>
  <c r="WW140" i="4"/>
  <c r="WV140" i="4"/>
  <c r="WU140" i="4"/>
  <c r="WT140" i="4"/>
  <c r="WS140" i="4"/>
  <c r="WR140" i="4"/>
  <c r="WQ140" i="4"/>
  <c r="WP140" i="4"/>
  <c r="WO140" i="4"/>
  <c r="WN140" i="4"/>
  <c r="WM140" i="4"/>
  <c r="WL140" i="4"/>
  <c r="WK140" i="4"/>
  <c r="WJ140" i="4"/>
  <c r="WI140" i="4"/>
  <c r="WH140" i="4"/>
  <c r="WG140" i="4"/>
  <c r="WF140" i="4"/>
  <c r="WE140" i="4"/>
  <c r="WD140" i="4"/>
  <c r="WC140" i="4"/>
  <c r="WB140" i="4"/>
  <c r="WA140" i="4"/>
  <c r="VZ140" i="4"/>
  <c r="VY140" i="4"/>
  <c r="ZE119" i="4"/>
  <c r="ZD119" i="4"/>
  <c r="ZC119" i="4"/>
  <c r="ZB119" i="4"/>
  <c r="ZA119" i="4"/>
  <c r="YZ119" i="4"/>
  <c r="YY119" i="4"/>
  <c r="YX119" i="4"/>
  <c r="YW119" i="4"/>
  <c r="YV119" i="4"/>
  <c r="YU119" i="4"/>
  <c r="YT119" i="4"/>
  <c r="YS119" i="4"/>
  <c r="YR119" i="4"/>
  <c r="YQ119" i="4"/>
  <c r="YP119" i="4"/>
  <c r="YO119" i="4"/>
  <c r="YN119" i="4"/>
  <c r="YM119" i="4"/>
  <c r="YL119" i="4"/>
  <c r="YK119" i="4"/>
  <c r="YJ119" i="4"/>
  <c r="YI119" i="4"/>
  <c r="YH119" i="4"/>
  <c r="YG119" i="4"/>
  <c r="YF119" i="4"/>
  <c r="YE119" i="4"/>
  <c r="YD119" i="4"/>
  <c r="YC119" i="4"/>
  <c r="YB119" i="4"/>
  <c r="YA119" i="4"/>
  <c r="XZ119" i="4"/>
  <c r="XY119" i="4"/>
  <c r="XX119" i="4"/>
  <c r="XW119" i="4"/>
  <c r="XV119" i="4"/>
  <c r="XU119" i="4"/>
  <c r="XT119" i="4"/>
  <c r="XS119" i="4"/>
  <c r="XR119" i="4"/>
  <c r="XQ119" i="4"/>
  <c r="XP119" i="4"/>
  <c r="XO119" i="4"/>
  <c r="XN119" i="4"/>
  <c r="XM119" i="4"/>
  <c r="XL119" i="4"/>
  <c r="XK119" i="4"/>
  <c r="XJ119" i="4"/>
  <c r="XI119" i="4"/>
  <c r="XH119" i="4"/>
  <c r="XG119" i="4"/>
  <c r="XF119" i="4"/>
  <c r="XE119" i="4"/>
  <c r="XD119" i="4"/>
  <c r="XC119" i="4"/>
  <c r="XB119" i="4"/>
  <c r="XA119" i="4"/>
  <c r="WZ119" i="4"/>
  <c r="WY119" i="4"/>
  <c r="WX119" i="4"/>
  <c r="WW119" i="4"/>
  <c r="WV119" i="4"/>
  <c r="WU119" i="4"/>
  <c r="WT119" i="4"/>
  <c r="WS119" i="4"/>
  <c r="WR119" i="4"/>
  <c r="WQ119" i="4"/>
  <c r="WP119" i="4"/>
  <c r="WO119" i="4"/>
  <c r="WN119" i="4"/>
  <c r="WM119" i="4"/>
  <c r="WL119" i="4"/>
  <c r="WK119" i="4"/>
  <c r="WJ119" i="4"/>
  <c r="WI119" i="4"/>
  <c r="WH119" i="4"/>
  <c r="WG119" i="4"/>
  <c r="WF119" i="4"/>
  <c r="WE119" i="4"/>
  <c r="WD119" i="4"/>
  <c r="WC119" i="4"/>
  <c r="WB119" i="4"/>
  <c r="WA119" i="4"/>
  <c r="VZ119" i="4"/>
  <c r="VY119" i="4"/>
  <c r="ZE59" i="4"/>
  <c r="ZD59" i="4"/>
  <c r="ZC59" i="4"/>
  <c r="ZB59" i="4"/>
  <c r="ZA59" i="4"/>
  <c r="YZ59" i="4"/>
  <c r="YY59" i="4"/>
  <c r="YX59" i="4"/>
  <c r="YW59" i="4"/>
  <c r="YV59" i="4"/>
  <c r="YU59" i="4"/>
  <c r="YT59" i="4"/>
  <c r="YS59" i="4"/>
  <c r="YR59" i="4"/>
  <c r="YQ59" i="4"/>
  <c r="YP59" i="4"/>
  <c r="YO59" i="4"/>
  <c r="YN59" i="4"/>
  <c r="YM59" i="4"/>
  <c r="YL59" i="4"/>
  <c r="YK59" i="4"/>
  <c r="YJ59" i="4"/>
  <c r="YI59" i="4"/>
  <c r="YH59" i="4"/>
  <c r="YG59" i="4"/>
  <c r="YF59" i="4"/>
  <c r="YE59" i="4"/>
  <c r="YD59" i="4"/>
  <c r="YC59" i="4"/>
  <c r="YB59" i="4"/>
  <c r="YA59" i="4"/>
  <c r="XZ59" i="4"/>
  <c r="XY59" i="4"/>
  <c r="XX59" i="4"/>
  <c r="XW59" i="4"/>
  <c r="XV59" i="4"/>
  <c r="XU59" i="4"/>
  <c r="XT59" i="4"/>
  <c r="XS59" i="4"/>
  <c r="XR59" i="4"/>
  <c r="XQ59" i="4"/>
  <c r="XP59" i="4"/>
  <c r="XO59" i="4"/>
  <c r="XN59" i="4"/>
  <c r="XM59" i="4"/>
  <c r="XL59" i="4"/>
  <c r="XK59" i="4"/>
  <c r="XJ59" i="4"/>
  <c r="XI59" i="4"/>
  <c r="XH59" i="4"/>
  <c r="XG59" i="4"/>
  <c r="XF59" i="4"/>
  <c r="XE59" i="4"/>
  <c r="XD59" i="4"/>
  <c r="XC59" i="4"/>
  <c r="XB59" i="4"/>
  <c r="XA59" i="4"/>
  <c r="WZ59" i="4"/>
  <c r="WY59" i="4"/>
  <c r="WX59" i="4"/>
  <c r="WW59" i="4"/>
  <c r="WV59" i="4"/>
  <c r="WU59" i="4"/>
  <c r="WT59" i="4"/>
  <c r="WS59" i="4"/>
  <c r="WR59" i="4"/>
  <c r="WQ59" i="4"/>
  <c r="WP59" i="4"/>
  <c r="WO59" i="4"/>
  <c r="WN59" i="4"/>
  <c r="WM59" i="4"/>
  <c r="WL59" i="4"/>
  <c r="WK59" i="4"/>
  <c r="WJ59" i="4"/>
  <c r="WI59" i="4"/>
  <c r="WH59" i="4"/>
  <c r="WG59" i="4"/>
  <c r="WF59" i="4"/>
  <c r="WE59" i="4"/>
  <c r="WD59" i="4"/>
  <c r="WC59" i="4"/>
  <c r="WB59" i="4"/>
  <c r="WA59" i="4"/>
  <c r="VZ59" i="4"/>
  <c r="VY59" i="4"/>
  <c r="ZE62" i="4"/>
  <c r="ZD62" i="4"/>
  <c r="ZC62" i="4"/>
  <c r="ZB62" i="4"/>
  <c r="ZA62" i="4"/>
  <c r="YZ62" i="4"/>
  <c r="YY62" i="4"/>
  <c r="YX62" i="4"/>
  <c r="YW62" i="4"/>
  <c r="YV62" i="4"/>
  <c r="YU62" i="4"/>
  <c r="YT62" i="4"/>
  <c r="YS62" i="4"/>
  <c r="YR62" i="4"/>
  <c r="YQ62" i="4"/>
  <c r="YP62" i="4"/>
  <c r="YO62" i="4"/>
  <c r="YN62" i="4"/>
  <c r="YM62" i="4"/>
  <c r="YL62" i="4"/>
  <c r="YK62" i="4"/>
  <c r="YJ62" i="4"/>
  <c r="YI62" i="4"/>
  <c r="YH62" i="4"/>
  <c r="YG62" i="4"/>
  <c r="YF62" i="4"/>
  <c r="YE62" i="4"/>
  <c r="YD62" i="4"/>
  <c r="YC62" i="4"/>
  <c r="YB62" i="4"/>
  <c r="YA62" i="4"/>
  <c r="XZ62" i="4"/>
  <c r="XY62" i="4"/>
  <c r="XX62" i="4"/>
  <c r="XW62" i="4"/>
  <c r="XV62" i="4"/>
  <c r="XU62" i="4"/>
  <c r="XT62" i="4"/>
  <c r="XS62" i="4"/>
  <c r="XR62" i="4"/>
  <c r="XQ62" i="4"/>
  <c r="XP62" i="4"/>
  <c r="XO62" i="4"/>
  <c r="XN62" i="4"/>
  <c r="XM62" i="4"/>
  <c r="XL62" i="4"/>
  <c r="XK62" i="4"/>
  <c r="XJ62" i="4"/>
  <c r="XI62" i="4"/>
  <c r="XH62" i="4"/>
  <c r="XG62" i="4"/>
  <c r="XF62" i="4"/>
  <c r="XE62" i="4"/>
  <c r="XD62" i="4"/>
  <c r="XC62" i="4"/>
  <c r="XB62" i="4"/>
  <c r="XA62" i="4"/>
  <c r="WZ62" i="4"/>
  <c r="WY62" i="4"/>
  <c r="WX62" i="4"/>
  <c r="WW62" i="4"/>
  <c r="WV62" i="4"/>
  <c r="WU62" i="4"/>
  <c r="WT62" i="4"/>
  <c r="WS62" i="4"/>
  <c r="WR62" i="4"/>
  <c r="WQ62" i="4"/>
  <c r="WP62" i="4"/>
  <c r="WO62" i="4"/>
  <c r="WN62" i="4"/>
  <c r="WM62" i="4"/>
  <c r="WL62" i="4"/>
  <c r="WK62" i="4"/>
  <c r="WJ62" i="4"/>
  <c r="WI62" i="4"/>
  <c r="WH62" i="4"/>
  <c r="WG62" i="4"/>
  <c r="WF62" i="4"/>
  <c r="WE62" i="4"/>
  <c r="WD62" i="4"/>
  <c r="WC62" i="4"/>
  <c r="WB62" i="4"/>
  <c r="WA62" i="4"/>
  <c r="VZ62" i="4"/>
  <c r="VY62" i="4"/>
  <c r="ZE22" i="4"/>
  <c r="ZD22" i="4"/>
  <c r="ZC22" i="4"/>
  <c r="ZB22" i="4"/>
  <c r="ZA22" i="4"/>
  <c r="YZ22" i="4"/>
  <c r="YY22" i="4"/>
  <c r="YX22" i="4"/>
  <c r="YW22" i="4"/>
  <c r="YV22" i="4"/>
  <c r="YU22" i="4"/>
  <c r="YT22" i="4"/>
  <c r="YS22" i="4"/>
  <c r="YR22" i="4"/>
  <c r="YQ22" i="4"/>
  <c r="YP22" i="4"/>
  <c r="YO22" i="4"/>
  <c r="YN22" i="4"/>
  <c r="YM22" i="4"/>
  <c r="YL22" i="4"/>
  <c r="YK22" i="4"/>
  <c r="YJ22" i="4"/>
  <c r="YI22" i="4"/>
  <c r="YH22" i="4"/>
  <c r="YG22" i="4"/>
  <c r="YF22" i="4"/>
  <c r="YE22" i="4"/>
  <c r="YD22" i="4"/>
  <c r="YC22" i="4"/>
  <c r="YB22" i="4"/>
  <c r="YA22" i="4"/>
  <c r="XZ22" i="4"/>
  <c r="XY22" i="4"/>
  <c r="XX22" i="4"/>
  <c r="XW22" i="4"/>
  <c r="XV22" i="4"/>
  <c r="XU22" i="4"/>
  <c r="XT22" i="4"/>
  <c r="XS22" i="4"/>
  <c r="XR22" i="4"/>
  <c r="XQ22" i="4"/>
  <c r="XP22" i="4"/>
  <c r="XO22" i="4"/>
  <c r="XN22" i="4"/>
  <c r="XM22" i="4"/>
  <c r="XL22" i="4"/>
  <c r="XK22" i="4"/>
  <c r="XJ22" i="4"/>
  <c r="XI22" i="4"/>
  <c r="XH22" i="4"/>
  <c r="XG22" i="4"/>
  <c r="XF22" i="4"/>
  <c r="XE22" i="4"/>
  <c r="XD22" i="4"/>
  <c r="XC22" i="4"/>
  <c r="XB22" i="4"/>
  <c r="XA22" i="4"/>
  <c r="WZ22" i="4"/>
  <c r="WY22" i="4"/>
  <c r="WX22" i="4"/>
  <c r="WW22" i="4"/>
  <c r="WV22" i="4"/>
  <c r="WU22" i="4"/>
  <c r="WT22" i="4"/>
  <c r="WS22" i="4"/>
  <c r="WR22" i="4"/>
  <c r="WQ22" i="4"/>
  <c r="WP22" i="4"/>
  <c r="WO22" i="4"/>
  <c r="WN22" i="4"/>
  <c r="WM22" i="4"/>
  <c r="WL22" i="4"/>
  <c r="WK22" i="4"/>
  <c r="WJ22" i="4"/>
  <c r="WI22" i="4"/>
  <c r="WH22" i="4"/>
  <c r="WG22" i="4"/>
  <c r="WF22" i="4"/>
  <c r="WE22" i="4"/>
  <c r="WD22" i="4"/>
  <c r="WC22" i="4"/>
  <c r="WB22" i="4"/>
  <c r="WA22" i="4"/>
  <c r="VZ22" i="4"/>
  <c r="VY22" i="4"/>
  <c r="ZE157" i="4"/>
  <c r="ZD157" i="4"/>
  <c r="ZC157" i="4"/>
  <c r="ZB157" i="4"/>
  <c r="ZA157" i="4"/>
  <c r="YZ157" i="4"/>
  <c r="YY157" i="4"/>
  <c r="YX157" i="4"/>
  <c r="YW157" i="4"/>
  <c r="YV157" i="4"/>
  <c r="YU157" i="4"/>
  <c r="YT157" i="4"/>
  <c r="YS157" i="4"/>
  <c r="YR157" i="4"/>
  <c r="YQ157" i="4"/>
  <c r="YP157" i="4"/>
  <c r="YO157" i="4"/>
  <c r="YN157" i="4"/>
  <c r="YM157" i="4"/>
  <c r="YL157" i="4"/>
  <c r="YK157" i="4"/>
  <c r="YJ157" i="4"/>
  <c r="YI157" i="4"/>
  <c r="YH157" i="4"/>
  <c r="YG157" i="4"/>
  <c r="YF157" i="4"/>
  <c r="YE157" i="4"/>
  <c r="YD157" i="4"/>
  <c r="YC157" i="4"/>
  <c r="YB157" i="4"/>
  <c r="YA157" i="4"/>
  <c r="XZ157" i="4"/>
  <c r="XY157" i="4"/>
  <c r="XX157" i="4"/>
  <c r="XW157" i="4"/>
  <c r="XV157" i="4"/>
  <c r="XU157" i="4"/>
  <c r="XT157" i="4"/>
  <c r="XS157" i="4"/>
  <c r="XR157" i="4"/>
  <c r="XQ157" i="4"/>
  <c r="XP157" i="4"/>
  <c r="XO157" i="4"/>
  <c r="XN157" i="4"/>
  <c r="XM157" i="4"/>
  <c r="XL157" i="4"/>
  <c r="XK157" i="4"/>
  <c r="XJ157" i="4"/>
  <c r="XI157" i="4"/>
  <c r="XH157" i="4"/>
  <c r="XG157" i="4"/>
  <c r="XF157" i="4"/>
  <c r="XE157" i="4"/>
  <c r="XD157" i="4"/>
  <c r="XC157" i="4"/>
  <c r="XB157" i="4"/>
  <c r="XA157" i="4"/>
  <c r="WZ157" i="4"/>
  <c r="WY157" i="4"/>
  <c r="WX157" i="4"/>
  <c r="WW157" i="4"/>
  <c r="WV157" i="4"/>
  <c r="WU157" i="4"/>
  <c r="WT157" i="4"/>
  <c r="WS157" i="4"/>
  <c r="WR157" i="4"/>
  <c r="WQ157" i="4"/>
  <c r="WP157" i="4"/>
  <c r="WO157" i="4"/>
  <c r="WN157" i="4"/>
  <c r="WM157" i="4"/>
  <c r="WL157" i="4"/>
  <c r="WK157" i="4"/>
  <c r="WJ157" i="4"/>
  <c r="WI157" i="4"/>
  <c r="WH157" i="4"/>
  <c r="WG157" i="4"/>
  <c r="WF157" i="4"/>
  <c r="WE157" i="4"/>
  <c r="WD157" i="4"/>
  <c r="WC157" i="4"/>
  <c r="WB157" i="4"/>
  <c r="WA157" i="4"/>
  <c r="VZ157" i="4"/>
  <c r="VY157" i="4"/>
  <c r="ZE72" i="4"/>
  <c r="ZD72" i="4"/>
  <c r="ZC72" i="4"/>
  <c r="ZB72" i="4"/>
  <c r="ZA72" i="4"/>
  <c r="YZ72" i="4"/>
  <c r="YY72" i="4"/>
  <c r="YX72" i="4"/>
  <c r="YW72" i="4"/>
  <c r="YV72" i="4"/>
  <c r="YU72" i="4"/>
  <c r="YT72" i="4"/>
  <c r="YS72" i="4"/>
  <c r="YR72" i="4"/>
  <c r="YQ72" i="4"/>
  <c r="YP72" i="4"/>
  <c r="YO72" i="4"/>
  <c r="YN72" i="4"/>
  <c r="YM72" i="4"/>
  <c r="YL72" i="4"/>
  <c r="YK72" i="4"/>
  <c r="YJ72" i="4"/>
  <c r="YI72" i="4"/>
  <c r="YH72" i="4"/>
  <c r="YG72" i="4"/>
  <c r="YF72" i="4"/>
  <c r="YE72" i="4"/>
  <c r="YD72" i="4"/>
  <c r="YC72" i="4"/>
  <c r="YB72" i="4"/>
  <c r="YA72" i="4"/>
  <c r="XZ72" i="4"/>
  <c r="XY72" i="4"/>
  <c r="XX72" i="4"/>
  <c r="XW72" i="4"/>
  <c r="XV72" i="4"/>
  <c r="XU72" i="4"/>
  <c r="XT72" i="4"/>
  <c r="XS72" i="4"/>
  <c r="XR72" i="4"/>
  <c r="XQ72" i="4"/>
  <c r="XP72" i="4"/>
  <c r="XO72" i="4"/>
  <c r="XN72" i="4"/>
  <c r="XM72" i="4"/>
  <c r="XL72" i="4"/>
  <c r="XK72" i="4"/>
  <c r="XJ72" i="4"/>
  <c r="XI72" i="4"/>
  <c r="XH72" i="4"/>
  <c r="XG72" i="4"/>
  <c r="XF72" i="4"/>
  <c r="XE72" i="4"/>
  <c r="XD72" i="4"/>
  <c r="XC72" i="4"/>
  <c r="XB72" i="4"/>
  <c r="XA72" i="4"/>
  <c r="WZ72" i="4"/>
  <c r="WY72" i="4"/>
  <c r="WX72" i="4"/>
  <c r="WW72" i="4"/>
  <c r="WV72" i="4"/>
  <c r="WU72" i="4"/>
  <c r="WT72" i="4"/>
  <c r="WS72" i="4"/>
  <c r="WR72" i="4"/>
  <c r="WQ72" i="4"/>
  <c r="WP72" i="4"/>
  <c r="WO72" i="4"/>
  <c r="WN72" i="4"/>
  <c r="WM72" i="4"/>
  <c r="WL72" i="4"/>
  <c r="WK72" i="4"/>
  <c r="WJ72" i="4"/>
  <c r="WI72" i="4"/>
  <c r="WH72" i="4"/>
  <c r="WG72" i="4"/>
  <c r="WF72" i="4"/>
  <c r="WE72" i="4"/>
  <c r="WD72" i="4"/>
  <c r="WC72" i="4"/>
  <c r="WB72" i="4"/>
  <c r="WA72" i="4"/>
  <c r="VZ72" i="4"/>
  <c r="VY72" i="4"/>
  <c r="ZE92" i="4"/>
  <c r="ZD92" i="4"/>
  <c r="ZC92" i="4"/>
  <c r="ZB92" i="4"/>
  <c r="ZA92" i="4"/>
  <c r="YZ92" i="4"/>
  <c r="YY92" i="4"/>
  <c r="YX92" i="4"/>
  <c r="YW92" i="4"/>
  <c r="YV92" i="4"/>
  <c r="YU92" i="4"/>
  <c r="YT92" i="4"/>
  <c r="YS92" i="4"/>
  <c r="YR92" i="4"/>
  <c r="YQ92" i="4"/>
  <c r="YP92" i="4"/>
  <c r="YO92" i="4"/>
  <c r="YN92" i="4"/>
  <c r="YM92" i="4"/>
  <c r="YL92" i="4"/>
  <c r="YK92" i="4"/>
  <c r="YJ92" i="4"/>
  <c r="YI92" i="4"/>
  <c r="YH92" i="4"/>
  <c r="YG92" i="4"/>
  <c r="YF92" i="4"/>
  <c r="YE92" i="4"/>
  <c r="YD92" i="4"/>
  <c r="YC92" i="4"/>
  <c r="YB92" i="4"/>
  <c r="YA92" i="4"/>
  <c r="XZ92" i="4"/>
  <c r="XY92" i="4"/>
  <c r="XX92" i="4"/>
  <c r="XW92" i="4"/>
  <c r="XV92" i="4"/>
  <c r="XU92" i="4"/>
  <c r="XT92" i="4"/>
  <c r="XS92" i="4"/>
  <c r="XR92" i="4"/>
  <c r="XQ92" i="4"/>
  <c r="XP92" i="4"/>
  <c r="XO92" i="4"/>
  <c r="XN92" i="4"/>
  <c r="XM92" i="4"/>
  <c r="XL92" i="4"/>
  <c r="XK92" i="4"/>
  <c r="XJ92" i="4"/>
  <c r="XI92" i="4"/>
  <c r="XH92" i="4"/>
  <c r="XG92" i="4"/>
  <c r="XF92" i="4"/>
  <c r="XE92" i="4"/>
  <c r="XD92" i="4"/>
  <c r="XC92" i="4"/>
  <c r="XB92" i="4"/>
  <c r="XA92" i="4"/>
  <c r="WZ92" i="4"/>
  <c r="WY92" i="4"/>
  <c r="WX92" i="4"/>
  <c r="WW92" i="4"/>
  <c r="WV92" i="4"/>
  <c r="WU92" i="4"/>
  <c r="WT92" i="4"/>
  <c r="WS92" i="4"/>
  <c r="WR92" i="4"/>
  <c r="WQ92" i="4"/>
  <c r="WP92" i="4"/>
  <c r="WO92" i="4"/>
  <c r="WN92" i="4"/>
  <c r="WM92" i="4"/>
  <c r="WL92" i="4"/>
  <c r="WK92" i="4"/>
  <c r="WJ92" i="4"/>
  <c r="WI92" i="4"/>
  <c r="WH92" i="4"/>
  <c r="WG92" i="4"/>
  <c r="WF92" i="4"/>
  <c r="WE92" i="4"/>
  <c r="WD92" i="4"/>
  <c r="WC92" i="4"/>
  <c r="WB92" i="4"/>
  <c r="WA92" i="4"/>
  <c r="VZ92" i="4"/>
  <c r="VY92" i="4"/>
  <c r="ZE53" i="4"/>
  <c r="ZD53" i="4"/>
  <c r="ZC53" i="4"/>
  <c r="ZB53" i="4"/>
  <c r="ZA53" i="4"/>
  <c r="YZ53" i="4"/>
  <c r="YY53" i="4"/>
  <c r="YX53" i="4"/>
  <c r="YW53" i="4"/>
  <c r="YV53" i="4"/>
  <c r="YU53" i="4"/>
  <c r="YT53" i="4"/>
  <c r="YS53" i="4"/>
  <c r="YR53" i="4"/>
  <c r="YQ53" i="4"/>
  <c r="YP53" i="4"/>
  <c r="YO53" i="4"/>
  <c r="YN53" i="4"/>
  <c r="YM53" i="4"/>
  <c r="YL53" i="4"/>
  <c r="YK53" i="4"/>
  <c r="YJ53" i="4"/>
  <c r="YI53" i="4"/>
  <c r="YH53" i="4"/>
  <c r="YG53" i="4"/>
  <c r="YF53" i="4"/>
  <c r="YE53" i="4"/>
  <c r="YD53" i="4"/>
  <c r="YC53" i="4"/>
  <c r="YB53" i="4"/>
  <c r="YA53" i="4"/>
  <c r="XZ53" i="4"/>
  <c r="XY53" i="4"/>
  <c r="XX53" i="4"/>
  <c r="XW53" i="4"/>
  <c r="XV53" i="4"/>
  <c r="XU53" i="4"/>
  <c r="XT53" i="4"/>
  <c r="XS53" i="4"/>
  <c r="XR53" i="4"/>
  <c r="XQ53" i="4"/>
  <c r="XP53" i="4"/>
  <c r="XO53" i="4"/>
  <c r="XN53" i="4"/>
  <c r="XM53" i="4"/>
  <c r="XL53" i="4"/>
  <c r="XK53" i="4"/>
  <c r="XJ53" i="4"/>
  <c r="XI53" i="4"/>
  <c r="XH53" i="4"/>
  <c r="XG53" i="4"/>
  <c r="XF53" i="4"/>
  <c r="XE53" i="4"/>
  <c r="XD53" i="4"/>
  <c r="XC53" i="4"/>
  <c r="XB53" i="4"/>
  <c r="XA53" i="4"/>
  <c r="WZ53" i="4"/>
  <c r="WY53" i="4"/>
  <c r="WX53" i="4"/>
  <c r="WW53" i="4"/>
  <c r="WV53" i="4"/>
  <c r="WU53" i="4"/>
  <c r="WT53" i="4"/>
  <c r="WS53" i="4"/>
  <c r="WR53" i="4"/>
  <c r="WQ53" i="4"/>
  <c r="WP53" i="4"/>
  <c r="WO53" i="4"/>
  <c r="WN53" i="4"/>
  <c r="WM53" i="4"/>
  <c r="WL53" i="4"/>
  <c r="WK53" i="4"/>
  <c r="WJ53" i="4"/>
  <c r="WI53" i="4"/>
  <c r="WH53" i="4"/>
  <c r="WG53" i="4"/>
  <c r="WF53" i="4"/>
  <c r="WE53" i="4"/>
  <c r="WD53" i="4"/>
  <c r="WC53" i="4"/>
  <c r="WB53" i="4"/>
  <c r="WA53" i="4"/>
  <c r="VZ53" i="4"/>
  <c r="VY53" i="4"/>
  <c r="ZE58" i="4"/>
  <c r="ZD58" i="4"/>
  <c r="ZC58" i="4"/>
  <c r="ZB58" i="4"/>
  <c r="ZA58" i="4"/>
  <c r="YZ58" i="4"/>
  <c r="YY58" i="4"/>
  <c r="YX58" i="4"/>
  <c r="YW58" i="4"/>
  <c r="YV58" i="4"/>
  <c r="YU58" i="4"/>
  <c r="YT58" i="4"/>
  <c r="YS58" i="4"/>
  <c r="YR58" i="4"/>
  <c r="YQ58" i="4"/>
  <c r="YP58" i="4"/>
  <c r="YO58" i="4"/>
  <c r="YN58" i="4"/>
  <c r="YM58" i="4"/>
  <c r="YL58" i="4"/>
  <c r="YK58" i="4"/>
  <c r="YJ58" i="4"/>
  <c r="YI58" i="4"/>
  <c r="YH58" i="4"/>
  <c r="YG58" i="4"/>
  <c r="YF58" i="4"/>
  <c r="YE58" i="4"/>
  <c r="YD58" i="4"/>
  <c r="YC58" i="4"/>
  <c r="YB58" i="4"/>
  <c r="YA58" i="4"/>
  <c r="XZ58" i="4"/>
  <c r="XY58" i="4"/>
  <c r="XX58" i="4"/>
  <c r="XW58" i="4"/>
  <c r="XV58" i="4"/>
  <c r="XU58" i="4"/>
  <c r="XT58" i="4"/>
  <c r="XS58" i="4"/>
  <c r="XR58" i="4"/>
  <c r="XQ58" i="4"/>
  <c r="XP58" i="4"/>
  <c r="XO58" i="4"/>
  <c r="XN58" i="4"/>
  <c r="XM58" i="4"/>
  <c r="XL58" i="4"/>
  <c r="XK58" i="4"/>
  <c r="XJ58" i="4"/>
  <c r="XI58" i="4"/>
  <c r="XH58" i="4"/>
  <c r="XG58" i="4"/>
  <c r="XF58" i="4"/>
  <c r="XE58" i="4"/>
  <c r="XD58" i="4"/>
  <c r="XC58" i="4"/>
  <c r="XB58" i="4"/>
  <c r="XA58" i="4"/>
  <c r="WZ58" i="4"/>
  <c r="WY58" i="4"/>
  <c r="WX58" i="4"/>
  <c r="WW58" i="4"/>
  <c r="WV58" i="4"/>
  <c r="WU58" i="4"/>
  <c r="WT58" i="4"/>
  <c r="WS58" i="4"/>
  <c r="WR58" i="4"/>
  <c r="WQ58" i="4"/>
  <c r="WP58" i="4"/>
  <c r="WO58" i="4"/>
  <c r="WN58" i="4"/>
  <c r="WM58" i="4"/>
  <c r="WL58" i="4"/>
  <c r="WK58" i="4"/>
  <c r="WJ58" i="4"/>
  <c r="WI58" i="4"/>
  <c r="WH58" i="4"/>
  <c r="WG58" i="4"/>
  <c r="WF58" i="4"/>
  <c r="WE58" i="4"/>
  <c r="WD58" i="4"/>
  <c r="WC58" i="4"/>
  <c r="WB58" i="4"/>
  <c r="WA58" i="4"/>
  <c r="VZ58" i="4"/>
  <c r="VY58" i="4"/>
  <c r="ZE19" i="4"/>
  <c r="ZD19" i="4"/>
  <c r="ZC19" i="4"/>
  <c r="ZB19" i="4"/>
  <c r="ZA19" i="4"/>
  <c r="YZ19" i="4"/>
  <c r="YY19" i="4"/>
  <c r="YX19" i="4"/>
  <c r="YW19" i="4"/>
  <c r="YV19" i="4"/>
  <c r="YU19" i="4"/>
  <c r="YT19" i="4"/>
  <c r="YS19" i="4"/>
  <c r="YR19" i="4"/>
  <c r="YQ19" i="4"/>
  <c r="YP19" i="4"/>
  <c r="YO19" i="4"/>
  <c r="YN19" i="4"/>
  <c r="YM19" i="4"/>
  <c r="YL19" i="4"/>
  <c r="YK19" i="4"/>
  <c r="YJ19" i="4"/>
  <c r="YI19" i="4"/>
  <c r="YH19" i="4"/>
  <c r="YG19" i="4"/>
  <c r="YF19" i="4"/>
  <c r="YE19" i="4"/>
  <c r="YD19" i="4"/>
  <c r="YC19" i="4"/>
  <c r="YB19" i="4"/>
  <c r="YA19" i="4"/>
  <c r="XZ19" i="4"/>
  <c r="XY19" i="4"/>
  <c r="XX19" i="4"/>
  <c r="XW19" i="4"/>
  <c r="XV19" i="4"/>
  <c r="XU19" i="4"/>
  <c r="XT19" i="4"/>
  <c r="XS19" i="4"/>
  <c r="XR19" i="4"/>
  <c r="XQ19" i="4"/>
  <c r="XP19" i="4"/>
  <c r="XO19" i="4"/>
  <c r="XN19" i="4"/>
  <c r="XM19" i="4"/>
  <c r="XL19" i="4"/>
  <c r="XK19" i="4"/>
  <c r="XJ19" i="4"/>
  <c r="XI19" i="4"/>
  <c r="XH19" i="4"/>
  <c r="XG19" i="4"/>
  <c r="XF19" i="4"/>
  <c r="XE19" i="4"/>
  <c r="XD19" i="4"/>
  <c r="XC19" i="4"/>
  <c r="XB19" i="4"/>
  <c r="XA19" i="4"/>
  <c r="WZ19" i="4"/>
  <c r="WY19" i="4"/>
  <c r="WX19" i="4"/>
  <c r="WW19" i="4"/>
  <c r="WV19" i="4"/>
  <c r="WU19" i="4"/>
  <c r="WT19" i="4"/>
  <c r="WS19" i="4"/>
  <c r="WR19" i="4"/>
  <c r="WQ19" i="4"/>
  <c r="WP19" i="4"/>
  <c r="WO19" i="4"/>
  <c r="WN19" i="4"/>
  <c r="WM19" i="4"/>
  <c r="WL19" i="4"/>
  <c r="WK19" i="4"/>
  <c r="WJ19" i="4"/>
  <c r="WI19" i="4"/>
  <c r="WH19" i="4"/>
  <c r="WG19" i="4"/>
  <c r="WF19" i="4"/>
  <c r="WE19" i="4"/>
  <c r="WD19" i="4"/>
  <c r="WC19" i="4"/>
  <c r="WB19" i="4"/>
  <c r="WA19" i="4"/>
  <c r="VZ19" i="4"/>
  <c r="VY1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ZE35" i="4"/>
  <c r="ZD35" i="4"/>
  <c r="ZC35" i="4"/>
  <c r="ZB35" i="4"/>
  <c r="ZA35" i="4"/>
  <c r="YZ35" i="4"/>
  <c r="YY35" i="4"/>
  <c r="YX35" i="4"/>
  <c r="YW35" i="4"/>
  <c r="YV35" i="4"/>
  <c r="YU35" i="4"/>
  <c r="YT35" i="4"/>
  <c r="YS35" i="4"/>
  <c r="YR35" i="4"/>
  <c r="YQ35" i="4"/>
  <c r="YP35" i="4"/>
  <c r="YO35" i="4"/>
  <c r="YN35" i="4"/>
  <c r="YM35" i="4"/>
  <c r="YL35" i="4"/>
  <c r="YK35" i="4"/>
  <c r="YJ35" i="4"/>
  <c r="YI35" i="4"/>
  <c r="YH35" i="4"/>
  <c r="YG35" i="4"/>
  <c r="YF35" i="4"/>
  <c r="YE35" i="4"/>
  <c r="YD35" i="4"/>
  <c r="YC35" i="4"/>
  <c r="YB35" i="4"/>
  <c r="YA35" i="4"/>
  <c r="XZ35" i="4"/>
  <c r="XY35" i="4"/>
  <c r="XX35" i="4"/>
  <c r="XW35" i="4"/>
  <c r="XV35" i="4"/>
  <c r="XU35" i="4"/>
  <c r="XT35" i="4"/>
  <c r="XS35" i="4"/>
  <c r="XR35" i="4"/>
  <c r="XQ35" i="4"/>
  <c r="XP35" i="4"/>
  <c r="XO35" i="4"/>
  <c r="XN35" i="4"/>
  <c r="XM35" i="4"/>
  <c r="XL35" i="4"/>
  <c r="XK35" i="4"/>
  <c r="XJ35" i="4"/>
  <c r="XI35" i="4"/>
  <c r="XH35" i="4"/>
  <c r="XG35" i="4"/>
  <c r="XF35" i="4"/>
  <c r="XE35" i="4"/>
  <c r="XD35" i="4"/>
  <c r="XC35" i="4"/>
  <c r="XB35" i="4"/>
  <c r="XA35" i="4"/>
  <c r="WZ35" i="4"/>
  <c r="WY35" i="4"/>
  <c r="WX35" i="4"/>
  <c r="WW35" i="4"/>
  <c r="WV35" i="4"/>
  <c r="WU35" i="4"/>
  <c r="WT35" i="4"/>
  <c r="WS35" i="4"/>
  <c r="WR35" i="4"/>
  <c r="WQ35" i="4"/>
  <c r="WP35" i="4"/>
  <c r="WO35" i="4"/>
  <c r="WN35" i="4"/>
  <c r="WM35" i="4"/>
  <c r="WL35" i="4"/>
  <c r="WK35" i="4"/>
  <c r="WJ35" i="4"/>
  <c r="WI35" i="4"/>
  <c r="WH35" i="4"/>
  <c r="WG35" i="4"/>
  <c r="WF35" i="4"/>
  <c r="WE35" i="4"/>
  <c r="WD35" i="4"/>
  <c r="WC35" i="4"/>
  <c r="WB35" i="4"/>
  <c r="WA35" i="4"/>
  <c r="VZ35" i="4"/>
  <c r="VY35" i="4"/>
  <c r="ZE112" i="4"/>
  <c r="ZD112" i="4"/>
  <c r="ZC112" i="4"/>
  <c r="ZB112" i="4"/>
  <c r="ZA112" i="4"/>
  <c r="YZ112" i="4"/>
  <c r="YY112" i="4"/>
  <c r="YX112" i="4"/>
  <c r="YW112" i="4"/>
  <c r="YV112" i="4"/>
  <c r="YU112" i="4"/>
  <c r="YT112" i="4"/>
  <c r="YS112" i="4"/>
  <c r="YR112" i="4"/>
  <c r="YQ112" i="4"/>
  <c r="YP112" i="4"/>
  <c r="YO112" i="4"/>
  <c r="YN112" i="4"/>
  <c r="YM112" i="4"/>
  <c r="YL112" i="4"/>
  <c r="YK112" i="4"/>
  <c r="YJ112" i="4"/>
  <c r="YI112" i="4"/>
  <c r="YH112" i="4"/>
  <c r="YG112" i="4"/>
  <c r="YF112" i="4"/>
  <c r="YE112" i="4"/>
  <c r="YD112" i="4"/>
  <c r="YC112" i="4"/>
  <c r="YB112" i="4"/>
  <c r="YA112" i="4"/>
  <c r="XZ112" i="4"/>
  <c r="XY112" i="4"/>
  <c r="XX112" i="4"/>
  <c r="XW112" i="4"/>
  <c r="XV112" i="4"/>
  <c r="XU112" i="4"/>
  <c r="XT112" i="4"/>
  <c r="XS112" i="4"/>
  <c r="XR112" i="4"/>
  <c r="XQ112" i="4"/>
  <c r="XP112" i="4"/>
  <c r="XO112" i="4"/>
  <c r="XN112" i="4"/>
  <c r="XM112" i="4"/>
  <c r="XL112" i="4"/>
  <c r="XK112" i="4"/>
  <c r="XJ112" i="4"/>
  <c r="XI112" i="4"/>
  <c r="XH112" i="4"/>
  <c r="XG112" i="4"/>
  <c r="XF112" i="4"/>
  <c r="XE112" i="4"/>
  <c r="XD112" i="4"/>
  <c r="XC112" i="4"/>
  <c r="XB112" i="4"/>
  <c r="XA112" i="4"/>
  <c r="WZ112" i="4"/>
  <c r="WY112" i="4"/>
  <c r="WX112" i="4"/>
  <c r="WW112" i="4"/>
  <c r="WV112" i="4"/>
  <c r="WU112" i="4"/>
  <c r="WT112" i="4"/>
  <c r="WS112" i="4"/>
  <c r="WR112" i="4"/>
  <c r="WQ112" i="4"/>
  <c r="WP112" i="4"/>
  <c r="WO112" i="4"/>
  <c r="WN112" i="4"/>
  <c r="WM112" i="4"/>
  <c r="WL112" i="4"/>
  <c r="WK112" i="4"/>
  <c r="WJ112" i="4"/>
  <c r="WI112" i="4"/>
  <c r="WH112" i="4"/>
  <c r="WG112" i="4"/>
  <c r="WF112" i="4"/>
  <c r="WE112" i="4"/>
  <c r="WD112" i="4"/>
  <c r="WC112" i="4"/>
  <c r="WB112" i="4"/>
  <c r="WA112" i="4"/>
  <c r="VZ112" i="4"/>
  <c r="ZE43" i="4"/>
  <c r="ZD43" i="4"/>
  <c r="ZC43" i="4"/>
  <c r="ZB43" i="4"/>
  <c r="ZA43" i="4"/>
  <c r="YZ43" i="4"/>
  <c r="YY43" i="4"/>
  <c r="YX43" i="4"/>
  <c r="YW43" i="4"/>
  <c r="YV43" i="4"/>
  <c r="YU43" i="4"/>
  <c r="YT43" i="4"/>
  <c r="YS43" i="4"/>
  <c r="YR43" i="4"/>
  <c r="YQ43" i="4"/>
  <c r="YP43" i="4"/>
  <c r="YO43" i="4"/>
  <c r="YN43" i="4"/>
  <c r="YM43" i="4"/>
  <c r="YL43" i="4"/>
  <c r="YK43" i="4"/>
  <c r="YJ43" i="4"/>
  <c r="YI43" i="4"/>
  <c r="YH43" i="4"/>
  <c r="YG43" i="4"/>
  <c r="YF43" i="4"/>
  <c r="YE43" i="4"/>
  <c r="YD43" i="4"/>
  <c r="YC43" i="4"/>
  <c r="YB43" i="4"/>
  <c r="YA43" i="4"/>
  <c r="XZ43" i="4"/>
  <c r="XY43" i="4"/>
  <c r="XX43" i="4"/>
  <c r="XW43" i="4"/>
  <c r="XV43" i="4"/>
  <c r="XU43" i="4"/>
  <c r="XT43" i="4"/>
  <c r="XS43" i="4"/>
  <c r="XR43" i="4"/>
  <c r="XQ43" i="4"/>
  <c r="XP43" i="4"/>
  <c r="XO43" i="4"/>
  <c r="XN43" i="4"/>
  <c r="XM43" i="4"/>
  <c r="XL43" i="4"/>
  <c r="XK43" i="4"/>
  <c r="XJ43" i="4"/>
  <c r="XI43" i="4"/>
  <c r="XH43" i="4"/>
  <c r="XG43" i="4"/>
  <c r="XF43" i="4"/>
  <c r="XE43" i="4"/>
  <c r="XD43" i="4"/>
  <c r="XC43" i="4"/>
  <c r="XB43" i="4"/>
  <c r="XA43" i="4"/>
  <c r="WZ43" i="4"/>
  <c r="WY43" i="4"/>
  <c r="WX43" i="4"/>
  <c r="WW43" i="4"/>
  <c r="WV43" i="4"/>
  <c r="WU43" i="4"/>
  <c r="WT43" i="4"/>
  <c r="WS43" i="4"/>
  <c r="WR43" i="4"/>
  <c r="WQ43" i="4"/>
  <c r="WP43" i="4"/>
  <c r="WO43" i="4"/>
  <c r="WN43" i="4"/>
  <c r="WM43" i="4"/>
  <c r="WL43" i="4"/>
  <c r="WK43" i="4"/>
  <c r="WJ43" i="4"/>
  <c r="WI43" i="4"/>
  <c r="WH43" i="4"/>
  <c r="WG43" i="4"/>
  <c r="WF43" i="4"/>
  <c r="WE43" i="4"/>
  <c r="WD43" i="4"/>
  <c r="WC43" i="4"/>
  <c r="WB43" i="4"/>
  <c r="WA43" i="4"/>
  <c r="VZ43" i="4"/>
  <c r="ZE61" i="4"/>
  <c r="ZD61" i="4"/>
  <c r="ZC61" i="4"/>
  <c r="ZB61" i="4"/>
  <c r="ZA61" i="4"/>
  <c r="YZ61" i="4"/>
  <c r="YY61" i="4"/>
  <c r="YX61" i="4"/>
  <c r="YW61" i="4"/>
  <c r="YV61" i="4"/>
  <c r="YU61" i="4"/>
  <c r="YT61" i="4"/>
  <c r="YS61" i="4"/>
  <c r="YR61" i="4"/>
  <c r="YQ61" i="4"/>
  <c r="YP61" i="4"/>
  <c r="YO61" i="4"/>
  <c r="YN61" i="4"/>
  <c r="YM61" i="4"/>
  <c r="YL61" i="4"/>
  <c r="YK61" i="4"/>
  <c r="YJ61" i="4"/>
  <c r="YI61" i="4"/>
  <c r="YH61" i="4"/>
  <c r="YG61" i="4"/>
  <c r="YF61" i="4"/>
  <c r="YE61" i="4"/>
  <c r="YD61" i="4"/>
  <c r="YC61" i="4"/>
  <c r="YB61" i="4"/>
  <c r="YA61" i="4"/>
  <c r="XZ61" i="4"/>
  <c r="XY61" i="4"/>
  <c r="XX61" i="4"/>
  <c r="XW61" i="4"/>
  <c r="XV61" i="4"/>
  <c r="XU61" i="4"/>
  <c r="XT61" i="4"/>
  <c r="XS61" i="4"/>
  <c r="XR61" i="4"/>
  <c r="XQ61" i="4"/>
  <c r="XP61" i="4"/>
  <c r="XO61" i="4"/>
  <c r="XN61" i="4"/>
  <c r="XM61" i="4"/>
  <c r="XL61" i="4"/>
  <c r="XK61" i="4"/>
  <c r="XJ61" i="4"/>
  <c r="XI61" i="4"/>
  <c r="XH61" i="4"/>
  <c r="XG61" i="4"/>
  <c r="XF61" i="4"/>
  <c r="XE61" i="4"/>
  <c r="XD61" i="4"/>
  <c r="XC61" i="4"/>
  <c r="XB61" i="4"/>
  <c r="XA61" i="4"/>
  <c r="WZ61" i="4"/>
  <c r="WY61" i="4"/>
  <c r="WX61" i="4"/>
  <c r="WW61" i="4"/>
  <c r="WV61" i="4"/>
  <c r="WU61" i="4"/>
  <c r="WT61" i="4"/>
  <c r="WS61" i="4"/>
  <c r="WR61" i="4"/>
  <c r="WQ61" i="4"/>
  <c r="WP61" i="4"/>
  <c r="WO61" i="4"/>
  <c r="WN61" i="4"/>
  <c r="WM61" i="4"/>
  <c r="WL61" i="4"/>
  <c r="WK61" i="4"/>
  <c r="WJ61" i="4"/>
  <c r="WI61" i="4"/>
  <c r="WH61" i="4"/>
  <c r="WG61" i="4"/>
  <c r="WF61" i="4"/>
  <c r="WE61" i="4"/>
  <c r="WD61" i="4"/>
  <c r="WC61" i="4"/>
  <c r="WB61" i="4"/>
  <c r="WA61" i="4"/>
  <c r="VZ61" i="4"/>
  <c r="VY61" i="4"/>
  <c r="ZE95" i="4"/>
  <c r="ZD95" i="4"/>
  <c r="ZC95" i="4"/>
  <c r="ZB95" i="4"/>
  <c r="ZA95" i="4"/>
  <c r="YZ95" i="4"/>
  <c r="YY95" i="4"/>
  <c r="YX95" i="4"/>
  <c r="YW95" i="4"/>
  <c r="YV95" i="4"/>
  <c r="YU95" i="4"/>
  <c r="YT95" i="4"/>
  <c r="YS95" i="4"/>
  <c r="YR95" i="4"/>
  <c r="YQ95" i="4"/>
  <c r="YP95" i="4"/>
  <c r="YO95" i="4"/>
  <c r="YN95" i="4"/>
  <c r="YM95" i="4"/>
  <c r="YL95" i="4"/>
  <c r="YK95" i="4"/>
  <c r="YJ95" i="4"/>
  <c r="YI95" i="4"/>
  <c r="YH95" i="4"/>
  <c r="YG95" i="4"/>
  <c r="YF95" i="4"/>
  <c r="YE95" i="4"/>
  <c r="YD95" i="4"/>
  <c r="YC95" i="4"/>
  <c r="YB95" i="4"/>
  <c r="YA95" i="4"/>
  <c r="XZ95" i="4"/>
  <c r="XY95" i="4"/>
  <c r="XX95" i="4"/>
  <c r="XW95" i="4"/>
  <c r="XV95" i="4"/>
  <c r="XU95" i="4"/>
  <c r="XT95" i="4"/>
  <c r="XS95" i="4"/>
  <c r="XR95" i="4"/>
  <c r="XQ95" i="4"/>
  <c r="XP95" i="4"/>
  <c r="XO95" i="4"/>
  <c r="XN95" i="4"/>
  <c r="XM95" i="4"/>
  <c r="XL95" i="4"/>
  <c r="XK95" i="4"/>
  <c r="XJ95" i="4"/>
  <c r="XI95" i="4"/>
  <c r="XH95" i="4"/>
  <c r="XG95" i="4"/>
  <c r="XF95" i="4"/>
  <c r="XE95" i="4"/>
  <c r="XD95" i="4"/>
  <c r="XC95" i="4"/>
  <c r="XB95" i="4"/>
  <c r="XA95" i="4"/>
  <c r="WZ95" i="4"/>
  <c r="WY95" i="4"/>
  <c r="WX95" i="4"/>
  <c r="WW95" i="4"/>
  <c r="WV95" i="4"/>
  <c r="WU95" i="4"/>
  <c r="WT95" i="4"/>
  <c r="WS95" i="4"/>
  <c r="WR95" i="4"/>
  <c r="WQ95" i="4"/>
  <c r="WP95" i="4"/>
  <c r="WO95" i="4"/>
  <c r="WN95" i="4"/>
  <c r="WM95" i="4"/>
  <c r="WL95" i="4"/>
  <c r="WK95" i="4"/>
  <c r="WJ95" i="4"/>
  <c r="WI95" i="4"/>
  <c r="WH95" i="4"/>
  <c r="WG95" i="4"/>
  <c r="WF95" i="4"/>
  <c r="WE95" i="4"/>
  <c r="WD95" i="4"/>
  <c r="WC95" i="4"/>
  <c r="WB95" i="4"/>
  <c r="WA95" i="4"/>
  <c r="VZ95" i="4"/>
  <c r="VY95" i="4"/>
  <c r="ZE74" i="4"/>
  <c r="ZD74" i="4"/>
  <c r="ZC74" i="4"/>
  <c r="ZB74" i="4"/>
  <c r="ZA74" i="4"/>
  <c r="YZ74" i="4"/>
  <c r="YY74" i="4"/>
  <c r="YX74" i="4"/>
  <c r="YW74" i="4"/>
  <c r="YV74" i="4"/>
  <c r="YU74" i="4"/>
  <c r="YT74" i="4"/>
  <c r="YS74" i="4"/>
  <c r="YR74" i="4"/>
  <c r="YQ74" i="4"/>
  <c r="YP74" i="4"/>
  <c r="YO74" i="4"/>
  <c r="YN74" i="4"/>
  <c r="YM74" i="4"/>
  <c r="YL74" i="4"/>
  <c r="YK74" i="4"/>
  <c r="YJ74" i="4"/>
  <c r="YI74" i="4"/>
  <c r="YH74" i="4"/>
  <c r="YG74" i="4"/>
  <c r="YF74" i="4"/>
  <c r="YE74" i="4"/>
  <c r="YD74" i="4"/>
  <c r="YC74" i="4"/>
  <c r="YB74" i="4"/>
  <c r="YA74" i="4"/>
  <c r="XZ74" i="4"/>
  <c r="XY74" i="4"/>
  <c r="XX74" i="4"/>
  <c r="XW74" i="4"/>
  <c r="XV74" i="4"/>
  <c r="XU74" i="4"/>
  <c r="XT74" i="4"/>
  <c r="XS74" i="4"/>
  <c r="XR74" i="4"/>
  <c r="XQ74" i="4"/>
  <c r="XP74" i="4"/>
  <c r="XO74" i="4"/>
  <c r="XN74" i="4"/>
  <c r="XM74" i="4"/>
  <c r="XL74" i="4"/>
  <c r="XK74" i="4"/>
  <c r="XJ74" i="4"/>
  <c r="XI74" i="4"/>
  <c r="XH74" i="4"/>
  <c r="XG74" i="4"/>
  <c r="XF74" i="4"/>
  <c r="XE74" i="4"/>
  <c r="XD74" i="4"/>
  <c r="XC74" i="4"/>
  <c r="XB74" i="4"/>
  <c r="XA74" i="4"/>
  <c r="WZ74" i="4"/>
  <c r="WY74" i="4"/>
  <c r="WX74" i="4"/>
  <c r="WW74" i="4"/>
  <c r="WV74" i="4"/>
  <c r="WU74" i="4"/>
  <c r="WT74" i="4"/>
  <c r="WS74" i="4"/>
  <c r="WR74" i="4"/>
  <c r="WQ74" i="4"/>
  <c r="WP74" i="4"/>
  <c r="WO74" i="4"/>
  <c r="WN74" i="4"/>
  <c r="WM74" i="4"/>
  <c r="WL74" i="4"/>
  <c r="WK74" i="4"/>
  <c r="WJ74" i="4"/>
  <c r="WI74" i="4"/>
  <c r="WH74" i="4"/>
  <c r="WG74" i="4"/>
  <c r="WF74" i="4"/>
  <c r="WE74" i="4"/>
  <c r="WD74" i="4"/>
  <c r="WC74" i="4"/>
  <c r="WB74" i="4"/>
  <c r="WA74" i="4"/>
  <c r="VZ74" i="4"/>
  <c r="VY74" i="4"/>
  <c r="ZE135" i="4"/>
  <c r="ZD135" i="4"/>
  <c r="ZC135" i="4"/>
  <c r="ZB135" i="4"/>
  <c r="ZA135" i="4"/>
  <c r="YZ135" i="4"/>
  <c r="YY135" i="4"/>
  <c r="YX135" i="4"/>
  <c r="YW135" i="4"/>
  <c r="YV135" i="4"/>
  <c r="YU135" i="4"/>
  <c r="YT135" i="4"/>
  <c r="YS135" i="4"/>
  <c r="YR135" i="4"/>
  <c r="YQ135" i="4"/>
  <c r="YP135" i="4"/>
  <c r="YO135" i="4"/>
  <c r="YN135" i="4"/>
  <c r="YM135" i="4"/>
  <c r="YL135" i="4"/>
  <c r="YK135" i="4"/>
  <c r="YJ135" i="4"/>
  <c r="YI135" i="4"/>
  <c r="YH135" i="4"/>
  <c r="YG135" i="4"/>
  <c r="YF135" i="4"/>
  <c r="YE135" i="4"/>
  <c r="YD135" i="4"/>
  <c r="YC135" i="4"/>
  <c r="YB135" i="4"/>
  <c r="YA135" i="4"/>
  <c r="XZ135" i="4"/>
  <c r="XY135" i="4"/>
  <c r="XX135" i="4"/>
  <c r="XW135" i="4"/>
  <c r="XV135" i="4"/>
  <c r="XU135" i="4"/>
  <c r="XT135" i="4"/>
  <c r="XS135" i="4"/>
  <c r="XR135" i="4"/>
  <c r="XQ135" i="4"/>
  <c r="XP135" i="4"/>
  <c r="XO135" i="4"/>
  <c r="XN135" i="4"/>
  <c r="XM135" i="4"/>
  <c r="XL135" i="4"/>
  <c r="XK135" i="4"/>
  <c r="XJ135" i="4"/>
  <c r="XI135" i="4"/>
  <c r="XH135" i="4"/>
  <c r="XG135" i="4"/>
  <c r="XF135" i="4"/>
  <c r="XE135" i="4"/>
  <c r="XD135" i="4"/>
  <c r="XC135" i="4"/>
  <c r="XB135" i="4"/>
  <c r="XA135" i="4"/>
  <c r="WZ135" i="4"/>
  <c r="WY135" i="4"/>
  <c r="WX135" i="4"/>
  <c r="WW135" i="4"/>
  <c r="WV135" i="4"/>
  <c r="WU135" i="4"/>
  <c r="WT135" i="4"/>
  <c r="WS135" i="4"/>
  <c r="WR135" i="4"/>
  <c r="WQ135" i="4"/>
  <c r="WP135" i="4"/>
  <c r="WO135" i="4"/>
  <c r="WN135" i="4"/>
  <c r="WM135" i="4"/>
  <c r="WL135" i="4"/>
  <c r="WK135" i="4"/>
  <c r="WJ135" i="4"/>
  <c r="WI135" i="4"/>
  <c r="WH135" i="4"/>
  <c r="WG135" i="4"/>
  <c r="WF135" i="4"/>
  <c r="WE135" i="4"/>
  <c r="WD135" i="4"/>
  <c r="WC135" i="4"/>
  <c r="WB135" i="4"/>
  <c r="WA135" i="4"/>
  <c r="VZ135" i="4"/>
  <c r="VY135" i="4"/>
  <c r="ZE7" i="4"/>
  <c r="ZD7" i="4"/>
  <c r="ZC7" i="4"/>
  <c r="ZB7" i="4"/>
  <c r="ZA7" i="4"/>
  <c r="YZ7" i="4"/>
  <c r="YY7" i="4"/>
  <c r="YX7" i="4"/>
  <c r="YW7" i="4"/>
  <c r="YV7" i="4"/>
  <c r="YU7" i="4"/>
  <c r="YT7" i="4"/>
  <c r="YS7" i="4"/>
  <c r="YR7" i="4"/>
  <c r="YQ7" i="4"/>
  <c r="YP7" i="4"/>
  <c r="YO7" i="4"/>
  <c r="YN7" i="4"/>
  <c r="YM7" i="4"/>
  <c r="YL7" i="4"/>
  <c r="YK7" i="4"/>
  <c r="YJ7" i="4"/>
  <c r="YI7" i="4"/>
  <c r="YH7" i="4"/>
  <c r="YG7" i="4"/>
  <c r="YF7" i="4"/>
  <c r="YE7" i="4"/>
  <c r="YD7" i="4"/>
  <c r="YC7" i="4"/>
  <c r="YB7" i="4"/>
  <c r="YA7" i="4"/>
  <c r="XZ7" i="4"/>
  <c r="XY7" i="4"/>
  <c r="XX7" i="4"/>
  <c r="XW7" i="4"/>
  <c r="XV7" i="4"/>
  <c r="XU7" i="4"/>
  <c r="XT7" i="4"/>
  <c r="XS7" i="4"/>
  <c r="XR7" i="4"/>
  <c r="XQ7" i="4"/>
  <c r="XP7" i="4"/>
  <c r="XO7" i="4"/>
  <c r="XN7" i="4"/>
  <c r="XM7" i="4"/>
  <c r="XL7" i="4"/>
  <c r="XK7" i="4"/>
  <c r="XJ7" i="4"/>
  <c r="XI7" i="4"/>
  <c r="XH7" i="4"/>
  <c r="XG7" i="4"/>
  <c r="XF7" i="4"/>
  <c r="XE7" i="4"/>
  <c r="XD7" i="4"/>
  <c r="XC7" i="4"/>
  <c r="XB7" i="4"/>
  <c r="XA7" i="4"/>
  <c r="WZ7" i="4"/>
  <c r="WY7" i="4"/>
  <c r="WX7" i="4"/>
  <c r="WW7" i="4"/>
  <c r="WV7" i="4"/>
  <c r="WU7" i="4"/>
  <c r="WT7" i="4"/>
  <c r="WS7" i="4"/>
  <c r="WR7" i="4"/>
  <c r="WQ7" i="4"/>
  <c r="WP7" i="4"/>
  <c r="WO7" i="4"/>
  <c r="WN7" i="4"/>
  <c r="WM7" i="4"/>
  <c r="WL7" i="4"/>
  <c r="WK7" i="4"/>
  <c r="WJ7" i="4"/>
  <c r="WI7" i="4"/>
  <c r="WH7" i="4"/>
  <c r="WG7" i="4"/>
  <c r="WF7" i="4"/>
  <c r="WE7" i="4"/>
  <c r="WD7" i="4"/>
  <c r="WC7" i="4"/>
  <c r="WB7" i="4"/>
  <c r="WA7" i="4"/>
  <c r="VZ7" i="4"/>
  <c r="VY7" i="4"/>
  <c r="ZE159" i="4"/>
  <c r="ZD159" i="4"/>
  <c r="ZC159" i="4"/>
  <c r="ZB159" i="4"/>
  <c r="ZA159" i="4"/>
  <c r="YZ159" i="4"/>
  <c r="YY159" i="4"/>
  <c r="YX159" i="4"/>
  <c r="YW159" i="4"/>
  <c r="YV159" i="4"/>
  <c r="YU159" i="4"/>
  <c r="YT159" i="4"/>
  <c r="YS159" i="4"/>
  <c r="YR159" i="4"/>
  <c r="YQ159" i="4"/>
  <c r="YP159" i="4"/>
  <c r="YO159" i="4"/>
  <c r="YN159" i="4"/>
  <c r="YM159" i="4"/>
  <c r="YL159" i="4"/>
  <c r="YK159" i="4"/>
  <c r="YJ159" i="4"/>
  <c r="YI159" i="4"/>
  <c r="YH159" i="4"/>
  <c r="YG159" i="4"/>
  <c r="YF159" i="4"/>
  <c r="YE159" i="4"/>
  <c r="YD159" i="4"/>
  <c r="YC159" i="4"/>
  <c r="YB159" i="4"/>
  <c r="YA159" i="4"/>
  <c r="XZ159" i="4"/>
  <c r="XY159" i="4"/>
  <c r="XX159" i="4"/>
  <c r="XW159" i="4"/>
  <c r="XV159" i="4"/>
  <c r="XU159" i="4"/>
  <c r="XT159" i="4"/>
  <c r="XS159" i="4"/>
  <c r="XR159" i="4"/>
  <c r="XQ159" i="4"/>
  <c r="XP159" i="4"/>
  <c r="XO159" i="4"/>
  <c r="XN159" i="4"/>
  <c r="XM159" i="4"/>
  <c r="XL159" i="4"/>
  <c r="XK159" i="4"/>
  <c r="XJ159" i="4"/>
  <c r="XI159" i="4"/>
  <c r="XH159" i="4"/>
  <c r="XG159" i="4"/>
  <c r="XF159" i="4"/>
  <c r="XE159" i="4"/>
  <c r="XD159" i="4"/>
  <c r="XC159" i="4"/>
  <c r="XB159" i="4"/>
  <c r="XA159" i="4"/>
  <c r="WZ159" i="4"/>
  <c r="WY159" i="4"/>
  <c r="WX159" i="4"/>
  <c r="WW159" i="4"/>
  <c r="WV159" i="4"/>
  <c r="WU159" i="4"/>
  <c r="WT159" i="4"/>
  <c r="WS159" i="4"/>
  <c r="WR159" i="4"/>
  <c r="WQ159" i="4"/>
  <c r="WP159" i="4"/>
  <c r="WO159" i="4"/>
  <c r="WN159" i="4"/>
  <c r="WM159" i="4"/>
  <c r="WL159" i="4"/>
  <c r="WK159" i="4"/>
  <c r="WJ159" i="4"/>
  <c r="WI159" i="4"/>
  <c r="WH159" i="4"/>
  <c r="WG159" i="4"/>
  <c r="WF159" i="4"/>
  <c r="WE159" i="4"/>
  <c r="WD159" i="4"/>
  <c r="WC159" i="4"/>
  <c r="WB159" i="4"/>
  <c r="WA159" i="4"/>
  <c r="VZ159" i="4"/>
  <c r="VY159" i="4"/>
  <c r="ZE24" i="4"/>
  <c r="ZD24" i="4"/>
  <c r="ZC24" i="4"/>
  <c r="ZB24" i="4"/>
  <c r="ZA24" i="4"/>
  <c r="YZ24" i="4"/>
  <c r="YY24" i="4"/>
  <c r="YX24" i="4"/>
  <c r="YW24" i="4"/>
  <c r="YV24" i="4"/>
  <c r="YU24" i="4"/>
  <c r="YT24" i="4"/>
  <c r="YS24" i="4"/>
  <c r="YR24" i="4"/>
  <c r="YQ24" i="4"/>
  <c r="YP24" i="4"/>
  <c r="YO24" i="4"/>
  <c r="YN24" i="4"/>
  <c r="YM24" i="4"/>
  <c r="YL24" i="4"/>
  <c r="YK24" i="4"/>
  <c r="YJ24" i="4"/>
  <c r="YI24" i="4"/>
  <c r="YH24" i="4"/>
  <c r="YG24" i="4"/>
  <c r="YF24" i="4"/>
  <c r="YE24" i="4"/>
  <c r="YD24" i="4"/>
  <c r="YC24" i="4"/>
  <c r="YB24" i="4"/>
  <c r="YA24" i="4"/>
  <c r="XZ24" i="4"/>
  <c r="XY24" i="4"/>
  <c r="XX24" i="4"/>
  <c r="XW24" i="4"/>
  <c r="XV24" i="4"/>
  <c r="XU24" i="4"/>
  <c r="XT24" i="4"/>
  <c r="XS24" i="4"/>
  <c r="XR24" i="4"/>
  <c r="XQ24" i="4"/>
  <c r="XP24" i="4"/>
  <c r="XO24" i="4"/>
  <c r="XN24" i="4"/>
  <c r="XM24" i="4"/>
  <c r="XL24" i="4"/>
  <c r="XK24" i="4"/>
  <c r="XJ24" i="4"/>
  <c r="XI24" i="4"/>
  <c r="XH24" i="4"/>
  <c r="XG24" i="4"/>
  <c r="XF24" i="4"/>
  <c r="XE24" i="4"/>
  <c r="XD24" i="4"/>
  <c r="XC24" i="4"/>
  <c r="XB24" i="4"/>
  <c r="XA24" i="4"/>
  <c r="WZ24" i="4"/>
  <c r="WY24" i="4"/>
  <c r="WX24" i="4"/>
  <c r="WW24" i="4"/>
  <c r="WV24" i="4"/>
  <c r="WU24" i="4"/>
  <c r="WT24" i="4"/>
  <c r="WS24" i="4"/>
  <c r="WR24" i="4"/>
  <c r="WQ24" i="4"/>
  <c r="WP24" i="4"/>
  <c r="WO24" i="4"/>
  <c r="WN24" i="4"/>
  <c r="WM24" i="4"/>
  <c r="WL24" i="4"/>
  <c r="WK24" i="4"/>
  <c r="WJ24" i="4"/>
  <c r="WI24" i="4"/>
  <c r="WH24" i="4"/>
  <c r="WG24" i="4"/>
  <c r="WF24" i="4"/>
  <c r="WE24" i="4"/>
  <c r="WD24" i="4"/>
  <c r="WC24" i="4"/>
  <c r="WB24" i="4"/>
  <c r="WA24" i="4"/>
  <c r="VZ24" i="4"/>
  <c r="VY24" i="4"/>
  <c r="ZE79" i="4"/>
  <c r="ZD79" i="4"/>
  <c r="ZC79" i="4"/>
  <c r="ZB79" i="4"/>
  <c r="ZA79" i="4"/>
  <c r="YZ79" i="4"/>
  <c r="YY79" i="4"/>
  <c r="YX79" i="4"/>
  <c r="YW79" i="4"/>
  <c r="YV79" i="4"/>
  <c r="YU79" i="4"/>
  <c r="YT79" i="4"/>
  <c r="YS79" i="4"/>
  <c r="YR79" i="4"/>
  <c r="YQ79" i="4"/>
  <c r="YP79" i="4"/>
  <c r="YO79" i="4"/>
  <c r="YN79" i="4"/>
  <c r="YM79" i="4"/>
  <c r="YL79" i="4"/>
  <c r="YK79" i="4"/>
  <c r="YJ79" i="4"/>
  <c r="YI79" i="4"/>
  <c r="YH79" i="4"/>
  <c r="YG79" i="4"/>
  <c r="YF79" i="4"/>
  <c r="YE79" i="4"/>
  <c r="YD79" i="4"/>
  <c r="YC79" i="4"/>
  <c r="YB79" i="4"/>
  <c r="YA79" i="4"/>
  <c r="XZ79" i="4"/>
  <c r="XY79" i="4"/>
  <c r="XX79" i="4"/>
  <c r="XW79" i="4"/>
  <c r="XV79" i="4"/>
  <c r="XU79" i="4"/>
  <c r="XT79" i="4"/>
  <c r="XS79" i="4"/>
  <c r="XR79" i="4"/>
  <c r="XQ79" i="4"/>
  <c r="XP79" i="4"/>
  <c r="XO79" i="4"/>
  <c r="XN79" i="4"/>
  <c r="XM79" i="4"/>
  <c r="XL79" i="4"/>
  <c r="XK79" i="4"/>
  <c r="XJ79" i="4"/>
  <c r="XI79" i="4"/>
  <c r="XH79" i="4"/>
  <c r="XG79" i="4"/>
  <c r="XF79" i="4"/>
  <c r="XE79" i="4"/>
  <c r="XD79" i="4"/>
  <c r="XC79" i="4"/>
  <c r="XB79" i="4"/>
  <c r="XA79" i="4"/>
  <c r="WZ79" i="4"/>
  <c r="WY79" i="4"/>
  <c r="WX79" i="4"/>
  <c r="WW79" i="4"/>
  <c r="WV79" i="4"/>
  <c r="WU79" i="4"/>
  <c r="WT79" i="4"/>
  <c r="WS79" i="4"/>
  <c r="WR79" i="4"/>
  <c r="WQ79" i="4"/>
  <c r="WP79" i="4"/>
  <c r="WO79" i="4"/>
  <c r="WN79" i="4"/>
  <c r="WM79" i="4"/>
  <c r="WL79" i="4"/>
  <c r="WK79" i="4"/>
  <c r="WJ79" i="4"/>
  <c r="WI79" i="4"/>
  <c r="WH79" i="4"/>
  <c r="WG79" i="4"/>
  <c r="WF79" i="4"/>
  <c r="WE79" i="4"/>
  <c r="WD79" i="4"/>
  <c r="WC79" i="4"/>
  <c r="WB79" i="4"/>
  <c r="WA79" i="4"/>
  <c r="VZ79" i="4"/>
  <c r="VY79" i="4"/>
  <c r="ZE26" i="4"/>
  <c r="ZD26" i="4"/>
  <c r="ZC26" i="4"/>
  <c r="ZB26" i="4"/>
  <c r="ZA26" i="4"/>
  <c r="YZ26" i="4"/>
  <c r="YY26" i="4"/>
  <c r="YX26" i="4"/>
  <c r="YW26" i="4"/>
  <c r="YV26" i="4"/>
  <c r="YU26" i="4"/>
  <c r="YT26" i="4"/>
  <c r="YS26" i="4"/>
  <c r="YR26" i="4"/>
  <c r="YQ26" i="4"/>
  <c r="YP26" i="4"/>
  <c r="YO26" i="4"/>
  <c r="YN26" i="4"/>
  <c r="YM26" i="4"/>
  <c r="YL26" i="4"/>
  <c r="YK26" i="4"/>
  <c r="YJ26" i="4"/>
  <c r="YI26" i="4"/>
  <c r="YH26" i="4"/>
  <c r="YG26" i="4"/>
  <c r="YF26" i="4"/>
  <c r="YE26" i="4"/>
  <c r="YD26" i="4"/>
  <c r="YC26" i="4"/>
  <c r="YB26" i="4"/>
  <c r="YA26" i="4"/>
  <c r="XZ26" i="4"/>
  <c r="XY26" i="4"/>
  <c r="XX26" i="4"/>
  <c r="XW26" i="4"/>
  <c r="XV26" i="4"/>
  <c r="XU26" i="4"/>
  <c r="XT26" i="4"/>
  <c r="XS26" i="4"/>
  <c r="XR26" i="4"/>
  <c r="XQ26" i="4"/>
  <c r="XP26" i="4"/>
  <c r="XO26" i="4"/>
  <c r="XN26" i="4"/>
  <c r="XM26" i="4"/>
  <c r="XL26" i="4"/>
  <c r="XK26" i="4"/>
  <c r="XJ26" i="4"/>
  <c r="XI26" i="4"/>
  <c r="XH26" i="4"/>
  <c r="XG26" i="4"/>
  <c r="XF26" i="4"/>
  <c r="XE26" i="4"/>
  <c r="XD26" i="4"/>
  <c r="XC26" i="4"/>
  <c r="XB26" i="4"/>
  <c r="XA26" i="4"/>
  <c r="WZ26" i="4"/>
  <c r="WY26" i="4"/>
  <c r="WX26" i="4"/>
  <c r="WW26" i="4"/>
  <c r="WV26" i="4"/>
  <c r="WU26" i="4"/>
  <c r="WT26" i="4"/>
  <c r="WS26" i="4"/>
  <c r="WR26" i="4"/>
  <c r="WQ26" i="4"/>
  <c r="WP26" i="4"/>
  <c r="WO26" i="4"/>
  <c r="WN26" i="4"/>
  <c r="WM26" i="4"/>
  <c r="WL26" i="4"/>
  <c r="WK26" i="4"/>
  <c r="WJ26" i="4"/>
  <c r="WI26" i="4"/>
  <c r="WH26" i="4"/>
  <c r="WG26" i="4"/>
  <c r="WF26" i="4"/>
  <c r="WE26" i="4"/>
  <c r="WD26" i="4"/>
  <c r="WC26" i="4"/>
  <c r="WB26" i="4"/>
  <c r="WA26" i="4"/>
  <c r="VZ26" i="4"/>
  <c r="VY26" i="4"/>
  <c r="ZE124" i="4"/>
  <c r="ZD124" i="4"/>
  <c r="ZC124" i="4"/>
  <c r="ZB124" i="4"/>
  <c r="ZA124" i="4"/>
  <c r="YZ124" i="4"/>
  <c r="YY124" i="4"/>
  <c r="YX124" i="4"/>
  <c r="YW124" i="4"/>
  <c r="YV124" i="4"/>
  <c r="YU124" i="4"/>
  <c r="YT124" i="4"/>
  <c r="YS124" i="4"/>
  <c r="YR124" i="4"/>
  <c r="YQ124" i="4"/>
  <c r="YP124" i="4"/>
  <c r="YO124" i="4"/>
  <c r="YN124" i="4"/>
  <c r="YM124" i="4"/>
  <c r="YL124" i="4"/>
  <c r="YK124" i="4"/>
  <c r="YJ124" i="4"/>
  <c r="YI124" i="4"/>
  <c r="YH124" i="4"/>
  <c r="YG124" i="4"/>
  <c r="YF124" i="4"/>
  <c r="YE124" i="4"/>
  <c r="YD124" i="4"/>
  <c r="YC124" i="4"/>
  <c r="YB124" i="4"/>
  <c r="YA124" i="4"/>
  <c r="XZ124" i="4"/>
  <c r="XY124" i="4"/>
  <c r="XX124" i="4"/>
  <c r="XW124" i="4"/>
  <c r="XV124" i="4"/>
  <c r="XU124" i="4"/>
  <c r="XT124" i="4"/>
  <c r="XS124" i="4"/>
  <c r="XR124" i="4"/>
  <c r="XQ124" i="4"/>
  <c r="XP124" i="4"/>
  <c r="XO124" i="4"/>
  <c r="XN124" i="4"/>
  <c r="XM124" i="4"/>
  <c r="XL124" i="4"/>
  <c r="XK124" i="4"/>
  <c r="XJ124" i="4"/>
  <c r="XI124" i="4"/>
  <c r="XH124" i="4"/>
  <c r="XG124" i="4"/>
  <c r="XF124" i="4"/>
  <c r="XE124" i="4"/>
  <c r="XD124" i="4"/>
  <c r="XC124" i="4"/>
  <c r="XB124" i="4"/>
  <c r="XA124" i="4"/>
  <c r="WZ124" i="4"/>
  <c r="WY124" i="4"/>
  <c r="WX124" i="4"/>
  <c r="WW124" i="4"/>
  <c r="WV124" i="4"/>
  <c r="WU124" i="4"/>
  <c r="WT124" i="4"/>
  <c r="WS124" i="4"/>
  <c r="WR124" i="4"/>
  <c r="WQ124" i="4"/>
  <c r="WP124" i="4"/>
  <c r="WO124" i="4"/>
  <c r="WN124" i="4"/>
  <c r="WM124" i="4"/>
  <c r="WL124" i="4"/>
  <c r="WK124" i="4"/>
  <c r="WJ124" i="4"/>
  <c r="WI124" i="4"/>
  <c r="WH124" i="4"/>
  <c r="WG124" i="4"/>
  <c r="WF124" i="4"/>
  <c r="WE124" i="4"/>
  <c r="WD124" i="4"/>
  <c r="WC124" i="4"/>
  <c r="WB124" i="4"/>
  <c r="WA124" i="4"/>
  <c r="VZ124" i="4"/>
  <c r="VY124" i="4"/>
  <c r="ZE51" i="4"/>
  <c r="ZD51" i="4"/>
  <c r="ZC51" i="4"/>
  <c r="ZB51" i="4"/>
  <c r="ZA51" i="4"/>
  <c r="YZ51" i="4"/>
  <c r="YY51" i="4"/>
  <c r="YX51" i="4"/>
  <c r="YW51" i="4"/>
  <c r="YV51" i="4"/>
  <c r="YU51" i="4"/>
  <c r="YT51" i="4"/>
  <c r="YS51" i="4"/>
  <c r="YR51" i="4"/>
  <c r="YQ51" i="4"/>
  <c r="YP51" i="4"/>
  <c r="YO51" i="4"/>
  <c r="YN51" i="4"/>
  <c r="YM51" i="4"/>
  <c r="YL51" i="4"/>
  <c r="YK51" i="4"/>
  <c r="YJ51" i="4"/>
  <c r="YI51" i="4"/>
  <c r="YH51" i="4"/>
  <c r="YG51" i="4"/>
  <c r="YF51" i="4"/>
  <c r="YE51" i="4"/>
  <c r="YD51" i="4"/>
  <c r="YC51" i="4"/>
  <c r="YB51" i="4"/>
  <c r="YA51" i="4"/>
  <c r="XZ51" i="4"/>
  <c r="XY51" i="4"/>
  <c r="XX51" i="4"/>
  <c r="XW51" i="4"/>
  <c r="XV51" i="4"/>
  <c r="XU51" i="4"/>
  <c r="XT51" i="4"/>
  <c r="XS51" i="4"/>
  <c r="XR51" i="4"/>
  <c r="XQ51" i="4"/>
  <c r="XP51" i="4"/>
  <c r="XO51" i="4"/>
  <c r="XN51" i="4"/>
  <c r="XM51" i="4"/>
  <c r="XL51" i="4"/>
  <c r="XK51" i="4"/>
  <c r="XJ51" i="4"/>
  <c r="XI51" i="4"/>
  <c r="XH51" i="4"/>
  <c r="XG51" i="4"/>
  <c r="XF51" i="4"/>
  <c r="XE51" i="4"/>
  <c r="XD51" i="4"/>
  <c r="XC51" i="4"/>
  <c r="XB51" i="4"/>
  <c r="XA51" i="4"/>
  <c r="WZ51" i="4"/>
  <c r="WY51" i="4"/>
  <c r="WX51" i="4"/>
  <c r="WW51" i="4"/>
  <c r="WV51" i="4"/>
  <c r="WU51" i="4"/>
  <c r="WT51" i="4"/>
  <c r="WS51" i="4"/>
  <c r="WR51" i="4"/>
  <c r="WQ51" i="4"/>
  <c r="WP51" i="4"/>
  <c r="WO51" i="4"/>
  <c r="WN51" i="4"/>
  <c r="WM51" i="4"/>
  <c r="WL51" i="4"/>
  <c r="WK51" i="4"/>
  <c r="WJ51" i="4"/>
  <c r="WI51" i="4"/>
  <c r="WH51" i="4"/>
  <c r="WG51" i="4"/>
  <c r="WF51" i="4"/>
  <c r="WE51" i="4"/>
  <c r="WD51" i="4"/>
  <c r="WC51" i="4"/>
  <c r="WB51" i="4"/>
  <c r="WA51" i="4"/>
  <c r="VZ51" i="4"/>
  <c r="VY51" i="4"/>
  <c r="ZE13" i="4"/>
  <c r="ZD13" i="4"/>
  <c r="ZC13" i="4"/>
  <c r="ZB13" i="4"/>
  <c r="ZA13" i="4"/>
  <c r="YZ13" i="4"/>
  <c r="YY13" i="4"/>
  <c r="YX13" i="4"/>
  <c r="YW13" i="4"/>
  <c r="YV13" i="4"/>
  <c r="YU13" i="4"/>
  <c r="YT13" i="4"/>
  <c r="YS13" i="4"/>
  <c r="YR13" i="4"/>
  <c r="YQ13" i="4"/>
  <c r="YP13" i="4"/>
  <c r="YO13" i="4"/>
  <c r="YN13" i="4"/>
  <c r="YM13" i="4"/>
  <c r="YL13" i="4"/>
  <c r="YK13" i="4"/>
  <c r="YJ13" i="4"/>
  <c r="YI13" i="4"/>
  <c r="YH13" i="4"/>
  <c r="YG13" i="4"/>
  <c r="YF13" i="4"/>
  <c r="YE13" i="4"/>
  <c r="YD13" i="4"/>
  <c r="YC13" i="4"/>
  <c r="YB13" i="4"/>
  <c r="YA13" i="4"/>
  <c r="XZ13" i="4"/>
  <c r="XY13" i="4"/>
  <c r="XX13" i="4"/>
  <c r="XW13" i="4"/>
  <c r="XV13" i="4"/>
  <c r="XU13" i="4"/>
  <c r="XT13" i="4"/>
  <c r="XS13" i="4"/>
  <c r="XR13" i="4"/>
  <c r="XQ13" i="4"/>
  <c r="XP13" i="4"/>
  <c r="XO13" i="4"/>
  <c r="XN13" i="4"/>
  <c r="XM13" i="4"/>
  <c r="XL13" i="4"/>
  <c r="XK13" i="4"/>
  <c r="XJ13" i="4"/>
  <c r="XI13" i="4"/>
  <c r="XH13" i="4"/>
  <c r="XG13" i="4"/>
  <c r="XF13" i="4"/>
  <c r="XE13" i="4"/>
  <c r="XD13" i="4"/>
  <c r="XC13" i="4"/>
  <c r="XB13" i="4"/>
  <c r="XA13" i="4"/>
  <c r="WZ13" i="4"/>
  <c r="WY13" i="4"/>
  <c r="WX13" i="4"/>
  <c r="WW13" i="4"/>
  <c r="WV13" i="4"/>
  <c r="WU13" i="4"/>
  <c r="WT13" i="4"/>
  <c r="WS13" i="4"/>
  <c r="WR13" i="4"/>
  <c r="WQ13" i="4"/>
  <c r="WP13" i="4"/>
  <c r="WO13" i="4"/>
  <c r="WN13" i="4"/>
  <c r="WM13" i="4"/>
  <c r="WL13" i="4"/>
  <c r="WK13" i="4"/>
  <c r="WJ13" i="4"/>
  <c r="WI13" i="4"/>
  <c r="WH13" i="4"/>
  <c r="WG13" i="4"/>
  <c r="WF13" i="4"/>
  <c r="WE13" i="4"/>
  <c r="WD13" i="4"/>
  <c r="WC13" i="4"/>
  <c r="WB13" i="4"/>
  <c r="WA13" i="4"/>
  <c r="VZ13" i="4"/>
  <c r="VY13" i="4"/>
  <c r="ZE39" i="4"/>
  <c r="ZD39" i="4"/>
  <c r="ZC39" i="4"/>
  <c r="ZB39" i="4"/>
  <c r="ZA39" i="4"/>
  <c r="YZ39" i="4"/>
  <c r="YY39" i="4"/>
  <c r="YX39" i="4"/>
  <c r="YW39" i="4"/>
  <c r="YV39" i="4"/>
  <c r="YU39" i="4"/>
  <c r="YT39" i="4"/>
  <c r="YS39" i="4"/>
  <c r="YR39" i="4"/>
  <c r="YQ39" i="4"/>
  <c r="YP39" i="4"/>
  <c r="YO39" i="4"/>
  <c r="YN39" i="4"/>
  <c r="YM39" i="4"/>
  <c r="YL39" i="4"/>
  <c r="YK39" i="4"/>
  <c r="YJ39" i="4"/>
  <c r="YI39" i="4"/>
  <c r="YH39" i="4"/>
  <c r="YG39" i="4"/>
  <c r="YF39" i="4"/>
  <c r="YE39" i="4"/>
  <c r="YD39" i="4"/>
  <c r="YC39" i="4"/>
  <c r="YB39" i="4"/>
  <c r="YA39" i="4"/>
  <c r="XZ39" i="4"/>
  <c r="XY39" i="4"/>
  <c r="XX39" i="4"/>
  <c r="XW39" i="4"/>
  <c r="XV39" i="4"/>
  <c r="XU39" i="4"/>
  <c r="XT39" i="4"/>
  <c r="XS39" i="4"/>
  <c r="XR39" i="4"/>
  <c r="XQ39" i="4"/>
  <c r="XP39" i="4"/>
  <c r="XO39" i="4"/>
  <c r="XN39" i="4"/>
  <c r="XM39" i="4"/>
  <c r="XL39" i="4"/>
  <c r="XK39" i="4"/>
  <c r="XJ39" i="4"/>
  <c r="XI39" i="4"/>
  <c r="XH39" i="4"/>
  <c r="XG39" i="4"/>
  <c r="XF39" i="4"/>
  <c r="XE39" i="4"/>
  <c r="XD39" i="4"/>
  <c r="XC39" i="4"/>
  <c r="XB39" i="4"/>
  <c r="XA39" i="4"/>
  <c r="WZ39" i="4"/>
  <c r="WY39" i="4"/>
  <c r="WX39" i="4"/>
  <c r="WW39" i="4"/>
  <c r="WV39" i="4"/>
  <c r="WU39" i="4"/>
  <c r="WT39" i="4"/>
  <c r="WS39" i="4"/>
  <c r="WR39" i="4"/>
  <c r="WQ39" i="4"/>
  <c r="WP39" i="4"/>
  <c r="WO39" i="4"/>
  <c r="WN39" i="4"/>
  <c r="WM39" i="4"/>
  <c r="WL39" i="4"/>
  <c r="WK39" i="4"/>
  <c r="WJ39" i="4"/>
  <c r="WI39" i="4"/>
  <c r="WH39" i="4"/>
  <c r="WG39" i="4"/>
  <c r="WF39" i="4"/>
  <c r="WE39" i="4"/>
  <c r="WD39" i="4"/>
  <c r="WC39" i="4"/>
  <c r="WB39" i="4"/>
  <c r="WA39" i="4"/>
  <c r="VZ39" i="4"/>
  <c r="VY39" i="4"/>
  <c r="ZE18" i="4"/>
  <c r="ZD18" i="4"/>
  <c r="ZC18" i="4"/>
  <c r="ZB18" i="4"/>
  <c r="ZA18" i="4"/>
  <c r="YZ18" i="4"/>
  <c r="YY18" i="4"/>
  <c r="YX18" i="4"/>
  <c r="YW18" i="4"/>
  <c r="YV18" i="4"/>
  <c r="YU18" i="4"/>
  <c r="YT18" i="4"/>
  <c r="YS18" i="4"/>
  <c r="YR18" i="4"/>
  <c r="YQ18" i="4"/>
  <c r="YP18" i="4"/>
  <c r="YO18" i="4"/>
  <c r="YN18" i="4"/>
  <c r="YM18" i="4"/>
  <c r="YL18" i="4"/>
  <c r="YK18" i="4"/>
  <c r="YJ18" i="4"/>
  <c r="YI18" i="4"/>
  <c r="YH18" i="4"/>
  <c r="YG18" i="4"/>
  <c r="YF18" i="4"/>
  <c r="YE18" i="4"/>
  <c r="YD18" i="4"/>
  <c r="YC18" i="4"/>
  <c r="YB18" i="4"/>
  <c r="YA18" i="4"/>
  <c r="XZ18" i="4"/>
  <c r="XY18" i="4"/>
  <c r="XX18" i="4"/>
  <c r="XW18" i="4"/>
  <c r="XV18" i="4"/>
  <c r="XU18" i="4"/>
  <c r="XT18" i="4"/>
  <c r="XS18" i="4"/>
  <c r="XR18" i="4"/>
  <c r="XQ18" i="4"/>
  <c r="XP18" i="4"/>
  <c r="XO18" i="4"/>
  <c r="XN18" i="4"/>
  <c r="XM18" i="4"/>
  <c r="XL18" i="4"/>
  <c r="XK18" i="4"/>
  <c r="XJ18" i="4"/>
  <c r="XI18" i="4"/>
  <c r="XH18" i="4"/>
  <c r="XG18" i="4"/>
  <c r="XF18" i="4"/>
  <c r="XE18" i="4"/>
  <c r="XD18" i="4"/>
  <c r="XC18" i="4"/>
  <c r="XB18" i="4"/>
  <c r="XA18" i="4"/>
  <c r="WZ18" i="4"/>
  <c r="WY18" i="4"/>
  <c r="WX18" i="4"/>
  <c r="WW18" i="4"/>
  <c r="WV18" i="4"/>
  <c r="WU18" i="4"/>
  <c r="WT18" i="4"/>
  <c r="WS18" i="4"/>
  <c r="WR18" i="4"/>
  <c r="WQ18" i="4"/>
  <c r="WP18" i="4"/>
  <c r="WO18" i="4"/>
  <c r="WN18" i="4"/>
  <c r="WM18" i="4"/>
  <c r="WL18" i="4"/>
  <c r="WK18" i="4"/>
  <c r="WJ18" i="4"/>
  <c r="WI18" i="4"/>
  <c r="WH18" i="4"/>
  <c r="WG18" i="4"/>
  <c r="WF18" i="4"/>
  <c r="WE18" i="4"/>
  <c r="WD18" i="4"/>
  <c r="WC18" i="4"/>
  <c r="WB18" i="4"/>
  <c r="WA18" i="4"/>
  <c r="VZ18" i="4"/>
  <c r="VY18" i="4"/>
  <c r="ZE75" i="4"/>
  <c r="ZD75" i="4"/>
  <c r="ZC75" i="4"/>
  <c r="ZB75" i="4"/>
  <c r="ZA75" i="4"/>
  <c r="YZ75" i="4"/>
  <c r="YY75" i="4"/>
  <c r="YX75" i="4"/>
  <c r="YW75" i="4"/>
  <c r="YV75" i="4"/>
  <c r="YU75" i="4"/>
  <c r="YT75" i="4"/>
  <c r="YS75" i="4"/>
  <c r="YR75" i="4"/>
  <c r="YQ75" i="4"/>
  <c r="YP75" i="4"/>
  <c r="YO75" i="4"/>
  <c r="YN75" i="4"/>
  <c r="YM75" i="4"/>
  <c r="YL75" i="4"/>
  <c r="YK75" i="4"/>
  <c r="YJ75" i="4"/>
  <c r="YI75" i="4"/>
  <c r="YH75" i="4"/>
  <c r="YG75" i="4"/>
  <c r="YF75" i="4"/>
  <c r="YE75" i="4"/>
  <c r="YD75" i="4"/>
  <c r="YC75" i="4"/>
  <c r="YB75" i="4"/>
  <c r="YA75" i="4"/>
  <c r="XZ75" i="4"/>
  <c r="XY75" i="4"/>
  <c r="XX75" i="4"/>
  <c r="XW75" i="4"/>
  <c r="XV75" i="4"/>
  <c r="XU75" i="4"/>
  <c r="XT75" i="4"/>
  <c r="XS75" i="4"/>
  <c r="XR75" i="4"/>
  <c r="XQ75" i="4"/>
  <c r="XP75" i="4"/>
  <c r="XO75" i="4"/>
  <c r="XN75" i="4"/>
  <c r="XM75" i="4"/>
  <c r="XL75" i="4"/>
  <c r="XK75" i="4"/>
  <c r="XJ75" i="4"/>
  <c r="XI75" i="4"/>
  <c r="XH75" i="4"/>
  <c r="XG75" i="4"/>
  <c r="XF75" i="4"/>
  <c r="XE75" i="4"/>
  <c r="XD75" i="4"/>
  <c r="XC75" i="4"/>
  <c r="XB75" i="4"/>
  <c r="XA75" i="4"/>
  <c r="WZ75" i="4"/>
  <c r="WY75" i="4"/>
  <c r="WX75" i="4"/>
  <c r="WW75" i="4"/>
  <c r="WV75" i="4"/>
  <c r="WU75" i="4"/>
  <c r="WT75" i="4"/>
  <c r="WS75" i="4"/>
  <c r="WR75" i="4"/>
  <c r="WQ75" i="4"/>
  <c r="WP75" i="4"/>
  <c r="WO75" i="4"/>
  <c r="WN75" i="4"/>
  <c r="WM75" i="4"/>
  <c r="WL75" i="4"/>
  <c r="WK75" i="4"/>
  <c r="WJ75" i="4"/>
  <c r="WI75" i="4"/>
  <c r="WH75" i="4"/>
  <c r="WG75" i="4"/>
  <c r="WF75" i="4"/>
  <c r="WE75" i="4"/>
  <c r="WD75" i="4"/>
  <c r="WC75" i="4"/>
  <c r="WB75" i="4"/>
  <c r="WA75" i="4"/>
  <c r="VZ75" i="4"/>
  <c r="VY75" i="4"/>
  <c r="ZE116" i="4"/>
  <c r="ZD116" i="4"/>
  <c r="ZC116" i="4"/>
  <c r="ZB116" i="4"/>
  <c r="ZA116" i="4"/>
  <c r="YZ116" i="4"/>
  <c r="YY116" i="4"/>
  <c r="YX116" i="4"/>
  <c r="YW116" i="4"/>
  <c r="YV116" i="4"/>
  <c r="YU116" i="4"/>
  <c r="YT116" i="4"/>
  <c r="YS116" i="4"/>
  <c r="YR116" i="4"/>
  <c r="YQ116" i="4"/>
  <c r="YP116" i="4"/>
  <c r="YO116" i="4"/>
  <c r="YN116" i="4"/>
  <c r="YM116" i="4"/>
  <c r="YL116" i="4"/>
  <c r="YK116" i="4"/>
  <c r="YJ116" i="4"/>
  <c r="YI116" i="4"/>
  <c r="YH116" i="4"/>
  <c r="YG116" i="4"/>
  <c r="YF116" i="4"/>
  <c r="YE116" i="4"/>
  <c r="YD116" i="4"/>
  <c r="YC116" i="4"/>
  <c r="YB116" i="4"/>
  <c r="YA116" i="4"/>
  <c r="XZ116" i="4"/>
  <c r="XY116" i="4"/>
  <c r="XX116" i="4"/>
  <c r="XW116" i="4"/>
  <c r="XV116" i="4"/>
  <c r="XU116" i="4"/>
  <c r="XT116" i="4"/>
  <c r="XS116" i="4"/>
  <c r="XR116" i="4"/>
  <c r="XQ116" i="4"/>
  <c r="XP116" i="4"/>
  <c r="XO116" i="4"/>
  <c r="XN116" i="4"/>
  <c r="XM116" i="4"/>
  <c r="XL116" i="4"/>
  <c r="XK116" i="4"/>
  <c r="XJ116" i="4"/>
  <c r="XI116" i="4"/>
  <c r="XH116" i="4"/>
  <c r="XG116" i="4"/>
  <c r="XF116" i="4"/>
  <c r="XE116" i="4"/>
  <c r="XD116" i="4"/>
  <c r="XC116" i="4"/>
  <c r="XB116" i="4"/>
  <c r="XA116" i="4"/>
  <c r="WZ116" i="4"/>
  <c r="WY116" i="4"/>
  <c r="WX116" i="4"/>
  <c r="WW116" i="4"/>
  <c r="WV116" i="4"/>
  <c r="WU116" i="4"/>
  <c r="WT116" i="4"/>
  <c r="WS116" i="4"/>
  <c r="WR116" i="4"/>
  <c r="WQ116" i="4"/>
  <c r="WP116" i="4"/>
  <c r="WO116" i="4"/>
  <c r="WN116" i="4"/>
  <c r="WM116" i="4"/>
  <c r="WL116" i="4"/>
  <c r="WK116" i="4"/>
  <c r="WJ116" i="4"/>
  <c r="WI116" i="4"/>
  <c r="WH116" i="4"/>
  <c r="WG116" i="4"/>
  <c r="WF116" i="4"/>
  <c r="WE116" i="4"/>
  <c r="WD116" i="4"/>
  <c r="WC116" i="4"/>
  <c r="WB116" i="4"/>
  <c r="WA116" i="4"/>
  <c r="VZ116" i="4"/>
  <c r="VY116" i="4"/>
  <c r="ZE129" i="4"/>
  <c r="ZD129" i="4"/>
  <c r="ZC129" i="4"/>
  <c r="ZB129" i="4"/>
  <c r="ZA129" i="4"/>
  <c r="YZ129" i="4"/>
  <c r="YY129" i="4"/>
  <c r="YX129" i="4"/>
  <c r="YW129" i="4"/>
  <c r="YV129" i="4"/>
  <c r="YU129" i="4"/>
  <c r="YT129" i="4"/>
  <c r="YS129" i="4"/>
  <c r="YR129" i="4"/>
  <c r="YQ129" i="4"/>
  <c r="YP129" i="4"/>
  <c r="YO129" i="4"/>
  <c r="YN129" i="4"/>
  <c r="YM129" i="4"/>
  <c r="YL129" i="4"/>
  <c r="YK129" i="4"/>
  <c r="YJ129" i="4"/>
  <c r="YI129" i="4"/>
  <c r="YH129" i="4"/>
  <c r="YG129" i="4"/>
  <c r="YF129" i="4"/>
  <c r="YE129" i="4"/>
  <c r="YD129" i="4"/>
  <c r="YC129" i="4"/>
  <c r="YB129" i="4"/>
  <c r="YA129" i="4"/>
  <c r="XZ129" i="4"/>
  <c r="XY129" i="4"/>
  <c r="XX129" i="4"/>
  <c r="XW129" i="4"/>
  <c r="XV129" i="4"/>
  <c r="XU129" i="4"/>
  <c r="XT129" i="4"/>
  <c r="XS129" i="4"/>
  <c r="XR129" i="4"/>
  <c r="XQ129" i="4"/>
  <c r="XP129" i="4"/>
  <c r="XO129" i="4"/>
  <c r="XN129" i="4"/>
  <c r="XM129" i="4"/>
  <c r="XL129" i="4"/>
  <c r="XK129" i="4"/>
  <c r="XJ129" i="4"/>
  <c r="XI129" i="4"/>
  <c r="XH129" i="4"/>
  <c r="XG129" i="4"/>
  <c r="XF129" i="4"/>
  <c r="XE129" i="4"/>
  <c r="XD129" i="4"/>
  <c r="XC129" i="4"/>
  <c r="XB129" i="4"/>
  <c r="XA129" i="4"/>
  <c r="WZ129" i="4"/>
  <c r="WY129" i="4"/>
  <c r="WX129" i="4"/>
  <c r="WW129" i="4"/>
  <c r="WV129" i="4"/>
  <c r="WU129" i="4"/>
  <c r="WT129" i="4"/>
  <c r="WS129" i="4"/>
  <c r="WR129" i="4"/>
  <c r="WQ129" i="4"/>
  <c r="WP129" i="4"/>
  <c r="WO129" i="4"/>
  <c r="WN129" i="4"/>
  <c r="WM129" i="4"/>
  <c r="WL129" i="4"/>
  <c r="WK129" i="4"/>
  <c r="WJ129" i="4"/>
  <c r="WI129" i="4"/>
  <c r="WH129" i="4"/>
  <c r="WG129" i="4"/>
  <c r="WF129" i="4"/>
  <c r="WE129" i="4"/>
  <c r="WD129" i="4"/>
  <c r="WC129" i="4"/>
  <c r="WB129" i="4"/>
  <c r="WA129" i="4"/>
  <c r="VZ129" i="4"/>
  <c r="VY129" i="4"/>
  <c r="ZE14" i="4"/>
  <c r="ZD14" i="4"/>
  <c r="ZC14" i="4"/>
  <c r="ZB14" i="4"/>
  <c r="ZA14" i="4"/>
  <c r="YZ14" i="4"/>
  <c r="YY14" i="4"/>
  <c r="YX14" i="4"/>
  <c r="YW14" i="4"/>
  <c r="YV14" i="4"/>
  <c r="YU14" i="4"/>
  <c r="YT14" i="4"/>
  <c r="YS14" i="4"/>
  <c r="YR14" i="4"/>
  <c r="YQ14" i="4"/>
  <c r="YP14" i="4"/>
  <c r="YO14" i="4"/>
  <c r="YN14" i="4"/>
  <c r="YM14" i="4"/>
  <c r="YL14" i="4"/>
  <c r="YK14" i="4"/>
  <c r="YJ14" i="4"/>
  <c r="YI14" i="4"/>
  <c r="YH14" i="4"/>
  <c r="YG14" i="4"/>
  <c r="YF14" i="4"/>
  <c r="YE14" i="4"/>
  <c r="YD14" i="4"/>
  <c r="YC14" i="4"/>
  <c r="YB14" i="4"/>
  <c r="YA14" i="4"/>
  <c r="XZ14" i="4"/>
  <c r="XY14" i="4"/>
  <c r="XX14" i="4"/>
  <c r="XW14" i="4"/>
  <c r="XV14" i="4"/>
  <c r="XU14" i="4"/>
  <c r="XT14" i="4"/>
  <c r="XS14" i="4"/>
  <c r="XR14" i="4"/>
  <c r="XQ14" i="4"/>
  <c r="XP14" i="4"/>
  <c r="XO14" i="4"/>
  <c r="XN14" i="4"/>
  <c r="XM14" i="4"/>
  <c r="XL14" i="4"/>
  <c r="XK14" i="4"/>
  <c r="XJ14" i="4"/>
  <c r="XI14" i="4"/>
  <c r="XH14" i="4"/>
  <c r="XG14" i="4"/>
  <c r="XF14" i="4"/>
  <c r="XE14" i="4"/>
  <c r="XD14" i="4"/>
  <c r="XC14" i="4"/>
  <c r="XB14" i="4"/>
  <c r="XA14" i="4"/>
  <c r="WZ14" i="4"/>
  <c r="WY14" i="4"/>
  <c r="WX14" i="4"/>
  <c r="WW14" i="4"/>
  <c r="WV14" i="4"/>
  <c r="WU14" i="4"/>
  <c r="WT14" i="4"/>
  <c r="WS14" i="4"/>
  <c r="WR14" i="4"/>
  <c r="WQ14" i="4"/>
  <c r="WP14" i="4"/>
  <c r="WO14" i="4"/>
  <c r="WN14" i="4"/>
  <c r="WM14" i="4"/>
  <c r="WL14" i="4"/>
  <c r="WK14" i="4"/>
  <c r="WJ14" i="4"/>
  <c r="WI14" i="4"/>
  <c r="WH14" i="4"/>
  <c r="WG14" i="4"/>
  <c r="WF14" i="4"/>
  <c r="WE14" i="4"/>
  <c r="WD14" i="4"/>
  <c r="WC14" i="4"/>
  <c r="WB14" i="4"/>
  <c r="WA14" i="4"/>
  <c r="VZ14" i="4"/>
  <c r="VY14" i="4"/>
  <c r="ZE54" i="4"/>
  <c r="ZD54" i="4"/>
  <c r="ZC54" i="4"/>
  <c r="ZB54" i="4"/>
  <c r="ZA54" i="4"/>
  <c r="YZ54" i="4"/>
  <c r="YY54" i="4"/>
  <c r="YX54" i="4"/>
  <c r="YW54" i="4"/>
  <c r="YV54" i="4"/>
  <c r="YU54" i="4"/>
  <c r="YT54" i="4"/>
  <c r="YS54" i="4"/>
  <c r="YR54" i="4"/>
  <c r="YQ54" i="4"/>
  <c r="YP54" i="4"/>
  <c r="YO54" i="4"/>
  <c r="YN54" i="4"/>
  <c r="YM54" i="4"/>
  <c r="YL54" i="4"/>
  <c r="YK54" i="4"/>
  <c r="YJ54" i="4"/>
  <c r="YI54" i="4"/>
  <c r="YH54" i="4"/>
  <c r="YG54" i="4"/>
  <c r="YF54" i="4"/>
  <c r="YE54" i="4"/>
  <c r="YD54" i="4"/>
  <c r="YC54" i="4"/>
  <c r="YB54" i="4"/>
  <c r="YA54" i="4"/>
  <c r="XZ54" i="4"/>
  <c r="XY54" i="4"/>
  <c r="XX54" i="4"/>
  <c r="XW54" i="4"/>
  <c r="XV54" i="4"/>
  <c r="XU54" i="4"/>
  <c r="XT54" i="4"/>
  <c r="XS54" i="4"/>
  <c r="XR54" i="4"/>
  <c r="XQ54" i="4"/>
  <c r="XP54" i="4"/>
  <c r="XO54" i="4"/>
  <c r="XN54" i="4"/>
  <c r="XM54" i="4"/>
  <c r="XL54" i="4"/>
  <c r="XK54" i="4"/>
  <c r="XJ54" i="4"/>
  <c r="XI54" i="4"/>
  <c r="XH54" i="4"/>
  <c r="XG54" i="4"/>
  <c r="XF54" i="4"/>
  <c r="XE54" i="4"/>
  <c r="XD54" i="4"/>
  <c r="XC54" i="4"/>
  <c r="XB54" i="4"/>
  <c r="XA54" i="4"/>
  <c r="WZ54" i="4"/>
  <c r="WY54" i="4"/>
  <c r="WX54" i="4"/>
  <c r="WW54" i="4"/>
  <c r="WV54" i="4"/>
  <c r="WU54" i="4"/>
  <c r="WT54" i="4"/>
  <c r="WS54" i="4"/>
  <c r="WR54" i="4"/>
  <c r="WQ54" i="4"/>
  <c r="WP54" i="4"/>
  <c r="WO54" i="4"/>
  <c r="WN54" i="4"/>
  <c r="WM54" i="4"/>
  <c r="WL54" i="4"/>
  <c r="WK54" i="4"/>
  <c r="WJ54" i="4"/>
  <c r="WI54" i="4"/>
  <c r="WH54" i="4"/>
  <c r="WG54" i="4"/>
  <c r="WF54" i="4"/>
  <c r="WE54" i="4"/>
  <c r="WD54" i="4"/>
  <c r="WC54" i="4"/>
  <c r="WB54" i="4"/>
  <c r="WA54" i="4"/>
  <c r="VZ54" i="4"/>
  <c r="VY54" i="4"/>
  <c r="ZE56" i="4"/>
  <c r="ZD56" i="4"/>
  <c r="ZC56" i="4"/>
  <c r="ZB56" i="4"/>
  <c r="ZA56" i="4"/>
  <c r="YZ56" i="4"/>
  <c r="YY56" i="4"/>
  <c r="YX56" i="4"/>
  <c r="YW56" i="4"/>
  <c r="YV56" i="4"/>
  <c r="YU56" i="4"/>
  <c r="YT56" i="4"/>
  <c r="YS56" i="4"/>
  <c r="YR56" i="4"/>
  <c r="YQ56" i="4"/>
  <c r="YP56" i="4"/>
  <c r="YO56" i="4"/>
  <c r="YN56" i="4"/>
  <c r="YM56" i="4"/>
  <c r="YL56" i="4"/>
  <c r="YK56" i="4"/>
  <c r="YJ56" i="4"/>
  <c r="YI56" i="4"/>
  <c r="YH56" i="4"/>
  <c r="YG56" i="4"/>
  <c r="YF56" i="4"/>
  <c r="YE56" i="4"/>
  <c r="YD56" i="4"/>
  <c r="YC56" i="4"/>
  <c r="YB56" i="4"/>
  <c r="YA56" i="4"/>
  <c r="XZ56" i="4"/>
  <c r="XY56" i="4"/>
  <c r="XX56" i="4"/>
  <c r="XW56" i="4"/>
  <c r="XV56" i="4"/>
  <c r="XU56" i="4"/>
  <c r="XT56" i="4"/>
  <c r="XS56" i="4"/>
  <c r="XR56" i="4"/>
  <c r="XQ56" i="4"/>
  <c r="XP56" i="4"/>
  <c r="XO56" i="4"/>
  <c r="XN56" i="4"/>
  <c r="XM56" i="4"/>
  <c r="XL56" i="4"/>
  <c r="XK56" i="4"/>
  <c r="XJ56" i="4"/>
  <c r="XI56" i="4"/>
  <c r="XH56" i="4"/>
  <c r="XG56" i="4"/>
  <c r="XF56" i="4"/>
  <c r="XE56" i="4"/>
  <c r="XD56" i="4"/>
  <c r="XC56" i="4"/>
  <c r="XB56" i="4"/>
  <c r="XA56" i="4"/>
  <c r="WZ56" i="4"/>
  <c r="WY56" i="4"/>
  <c r="WX56" i="4"/>
  <c r="WW56" i="4"/>
  <c r="WV56" i="4"/>
  <c r="WU56" i="4"/>
  <c r="WT56" i="4"/>
  <c r="WS56" i="4"/>
  <c r="WR56" i="4"/>
  <c r="WQ56" i="4"/>
  <c r="WP56" i="4"/>
  <c r="WO56" i="4"/>
  <c r="WN56" i="4"/>
  <c r="WM56" i="4"/>
  <c r="WL56" i="4"/>
  <c r="WK56" i="4"/>
  <c r="WJ56" i="4"/>
  <c r="WI56" i="4"/>
  <c r="WH56" i="4"/>
  <c r="WG56" i="4"/>
  <c r="WF56" i="4"/>
  <c r="WE56" i="4"/>
  <c r="WD56" i="4"/>
  <c r="WC56" i="4"/>
  <c r="WB56" i="4"/>
  <c r="WA56" i="4"/>
  <c r="VZ56" i="4"/>
  <c r="VY56" i="4"/>
  <c r="ZE31" i="4"/>
  <c r="ZD31" i="4"/>
  <c r="ZC31" i="4"/>
  <c r="ZB31" i="4"/>
  <c r="ZA31" i="4"/>
  <c r="YZ31" i="4"/>
  <c r="YY31" i="4"/>
  <c r="YX31" i="4"/>
  <c r="YW31" i="4"/>
  <c r="YV31" i="4"/>
  <c r="YU31" i="4"/>
  <c r="YT31" i="4"/>
  <c r="YS31" i="4"/>
  <c r="YR31" i="4"/>
  <c r="YQ31" i="4"/>
  <c r="YP31" i="4"/>
  <c r="YO31" i="4"/>
  <c r="YN31" i="4"/>
  <c r="YM31" i="4"/>
  <c r="YL31" i="4"/>
  <c r="YK31" i="4"/>
  <c r="YJ31" i="4"/>
  <c r="YI31" i="4"/>
  <c r="YH31" i="4"/>
  <c r="YG31" i="4"/>
  <c r="YF31" i="4"/>
  <c r="YE31" i="4"/>
  <c r="YD31" i="4"/>
  <c r="YC31" i="4"/>
  <c r="YB31" i="4"/>
  <c r="YA31" i="4"/>
  <c r="XZ31" i="4"/>
  <c r="XY31" i="4"/>
  <c r="XX31" i="4"/>
  <c r="XW31" i="4"/>
  <c r="XV31" i="4"/>
  <c r="XU31" i="4"/>
  <c r="XT31" i="4"/>
  <c r="XS31" i="4"/>
  <c r="XR31" i="4"/>
  <c r="XQ31" i="4"/>
  <c r="XP31" i="4"/>
  <c r="XO31" i="4"/>
  <c r="XN31" i="4"/>
  <c r="XM31" i="4"/>
  <c r="XL31" i="4"/>
  <c r="XK31" i="4"/>
  <c r="XJ31" i="4"/>
  <c r="XI31" i="4"/>
  <c r="XH31" i="4"/>
  <c r="XG31" i="4"/>
  <c r="XF31" i="4"/>
  <c r="XE31" i="4"/>
  <c r="XD31" i="4"/>
  <c r="XC31" i="4"/>
  <c r="XB31" i="4"/>
  <c r="XA31" i="4"/>
  <c r="WZ31" i="4"/>
  <c r="WY31" i="4"/>
  <c r="WX31" i="4"/>
  <c r="WW31" i="4"/>
  <c r="WV31" i="4"/>
  <c r="WU31" i="4"/>
  <c r="WT31" i="4"/>
  <c r="WS31" i="4"/>
  <c r="WR31" i="4"/>
  <c r="WQ31" i="4"/>
  <c r="WP31" i="4"/>
  <c r="WO31" i="4"/>
  <c r="WN31" i="4"/>
  <c r="WM31" i="4"/>
  <c r="WL31" i="4"/>
  <c r="WK31" i="4"/>
  <c r="WJ31" i="4"/>
  <c r="WI31" i="4"/>
  <c r="WH31" i="4"/>
  <c r="WG31" i="4"/>
  <c r="WF31" i="4"/>
  <c r="WE31" i="4"/>
  <c r="WD31" i="4"/>
  <c r="WC31" i="4"/>
  <c r="WB31" i="4"/>
  <c r="WA31" i="4"/>
  <c r="VZ31" i="4"/>
  <c r="VY31" i="4"/>
  <c r="ZE20" i="4"/>
  <c r="ZD20" i="4"/>
  <c r="ZC20" i="4"/>
  <c r="ZB20" i="4"/>
  <c r="ZA20" i="4"/>
  <c r="YZ20" i="4"/>
  <c r="YY20" i="4"/>
  <c r="YX20" i="4"/>
  <c r="YW20" i="4"/>
  <c r="YV20" i="4"/>
  <c r="YU20" i="4"/>
  <c r="YT20" i="4"/>
  <c r="YS20" i="4"/>
  <c r="YR20" i="4"/>
  <c r="YQ20" i="4"/>
  <c r="YP20" i="4"/>
  <c r="YO20" i="4"/>
  <c r="YN20" i="4"/>
  <c r="YM20" i="4"/>
  <c r="YL20" i="4"/>
  <c r="YK20" i="4"/>
  <c r="YJ20" i="4"/>
  <c r="YI20" i="4"/>
  <c r="YH20" i="4"/>
  <c r="YG20" i="4"/>
  <c r="YF20" i="4"/>
  <c r="YE20" i="4"/>
  <c r="YD20" i="4"/>
  <c r="YC20" i="4"/>
  <c r="YB20" i="4"/>
  <c r="YA20" i="4"/>
  <c r="XZ20" i="4"/>
  <c r="XY20" i="4"/>
  <c r="XX20" i="4"/>
  <c r="XW20" i="4"/>
  <c r="XV20" i="4"/>
  <c r="XU20" i="4"/>
  <c r="XT20" i="4"/>
  <c r="XS20" i="4"/>
  <c r="XR20" i="4"/>
  <c r="XQ20" i="4"/>
  <c r="XP20" i="4"/>
  <c r="XO20" i="4"/>
  <c r="XN20" i="4"/>
  <c r="XM20" i="4"/>
  <c r="XL20" i="4"/>
  <c r="XK20" i="4"/>
  <c r="XJ20" i="4"/>
  <c r="XI20" i="4"/>
  <c r="XH20" i="4"/>
  <c r="XG20" i="4"/>
  <c r="XF20" i="4"/>
  <c r="XE20" i="4"/>
  <c r="XD20" i="4"/>
  <c r="XC20" i="4"/>
  <c r="XB20" i="4"/>
  <c r="XA20" i="4"/>
  <c r="WZ20" i="4"/>
  <c r="WY20" i="4"/>
  <c r="WX20" i="4"/>
  <c r="WW20" i="4"/>
  <c r="WV20" i="4"/>
  <c r="WU20" i="4"/>
  <c r="WT20" i="4"/>
  <c r="WS20" i="4"/>
  <c r="WR20" i="4"/>
  <c r="WQ20" i="4"/>
  <c r="WP20" i="4"/>
  <c r="WO20" i="4"/>
  <c r="WN20" i="4"/>
  <c r="WM20" i="4"/>
  <c r="WL20" i="4"/>
  <c r="WK20" i="4"/>
  <c r="WJ20" i="4"/>
  <c r="WI20" i="4"/>
  <c r="WH20" i="4"/>
  <c r="WG20" i="4"/>
  <c r="WF20" i="4"/>
  <c r="WE20" i="4"/>
  <c r="WD20" i="4"/>
  <c r="WC20" i="4"/>
  <c r="WB20" i="4"/>
  <c r="WA20" i="4"/>
  <c r="VZ20" i="4"/>
  <c r="VY20" i="4"/>
  <c r="ZE63" i="4"/>
  <c r="ZD63" i="4"/>
  <c r="ZC63" i="4"/>
  <c r="ZB63" i="4"/>
  <c r="ZA63" i="4"/>
  <c r="YZ63" i="4"/>
  <c r="YY63" i="4"/>
  <c r="YX63" i="4"/>
  <c r="YW63" i="4"/>
  <c r="YV63" i="4"/>
  <c r="YU63" i="4"/>
  <c r="YT63" i="4"/>
  <c r="YS63" i="4"/>
  <c r="YR63" i="4"/>
  <c r="YQ63" i="4"/>
  <c r="YP63" i="4"/>
  <c r="YO63" i="4"/>
  <c r="YN63" i="4"/>
  <c r="YM63" i="4"/>
  <c r="YL63" i="4"/>
  <c r="YK63" i="4"/>
  <c r="YJ63" i="4"/>
  <c r="YI63" i="4"/>
  <c r="YH63" i="4"/>
  <c r="YG63" i="4"/>
  <c r="YF63" i="4"/>
  <c r="YE63" i="4"/>
  <c r="YD63" i="4"/>
  <c r="YC63" i="4"/>
  <c r="YB63" i="4"/>
  <c r="YA63" i="4"/>
  <c r="XZ63" i="4"/>
  <c r="XY63" i="4"/>
  <c r="XX63" i="4"/>
  <c r="XW63" i="4"/>
  <c r="XV63" i="4"/>
  <c r="XU63" i="4"/>
  <c r="XT63" i="4"/>
  <c r="XS63" i="4"/>
  <c r="XR63" i="4"/>
  <c r="XQ63" i="4"/>
  <c r="XP63" i="4"/>
  <c r="XO63" i="4"/>
  <c r="XN63" i="4"/>
  <c r="XM63" i="4"/>
  <c r="XL63" i="4"/>
  <c r="XK63" i="4"/>
  <c r="XJ63" i="4"/>
  <c r="XI63" i="4"/>
  <c r="XH63" i="4"/>
  <c r="XG63" i="4"/>
  <c r="XF63" i="4"/>
  <c r="XE63" i="4"/>
  <c r="XD63" i="4"/>
  <c r="XC63" i="4"/>
  <c r="XB63" i="4"/>
  <c r="XA63" i="4"/>
  <c r="WZ63" i="4"/>
  <c r="WY63" i="4"/>
  <c r="WX63" i="4"/>
  <c r="WW63" i="4"/>
  <c r="WV63" i="4"/>
  <c r="WU63" i="4"/>
  <c r="WT63" i="4"/>
  <c r="WS63" i="4"/>
  <c r="WR63" i="4"/>
  <c r="WQ63" i="4"/>
  <c r="WP63" i="4"/>
  <c r="WO63" i="4"/>
  <c r="WN63" i="4"/>
  <c r="WM63" i="4"/>
  <c r="WL63" i="4"/>
  <c r="WK63" i="4"/>
  <c r="WJ63" i="4"/>
  <c r="WI63" i="4"/>
  <c r="WH63" i="4"/>
  <c r="WG63" i="4"/>
  <c r="WF63" i="4"/>
  <c r="WE63" i="4"/>
  <c r="WD63" i="4"/>
  <c r="WC63" i="4"/>
  <c r="WB63" i="4"/>
  <c r="WA63" i="4"/>
  <c r="VZ63" i="4"/>
  <c r="VY63" i="4"/>
  <c r="ZE44" i="4"/>
  <c r="ZD44" i="4"/>
  <c r="ZC44" i="4"/>
  <c r="ZB44" i="4"/>
  <c r="ZA44" i="4"/>
  <c r="YZ44" i="4"/>
  <c r="YY44" i="4"/>
  <c r="YX44" i="4"/>
  <c r="YW44" i="4"/>
  <c r="YV44" i="4"/>
  <c r="YU44" i="4"/>
  <c r="YT44" i="4"/>
  <c r="YS44" i="4"/>
  <c r="YR44" i="4"/>
  <c r="YQ44" i="4"/>
  <c r="YP44" i="4"/>
  <c r="YO44" i="4"/>
  <c r="YN44" i="4"/>
  <c r="YM44" i="4"/>
  <c r="YL44" i="4"/>
  <c r="YK44" i="4"/>
  <c r="YJ44" i="4"/>
  <c r="YI44" i="4"/>
  <c r="YH44" i="4"/>
  <c r="YG44" i="4"/>
  <c r="YF44" i="4"/>
  <c r="YE44" i="4"/>
  <c r="YD44" i="4"/>
  <c r="YC44" i="4"/>
  <c r="YB44" i="4"/>
  <c r="YA44" i="4"/>
  <c r="XZ44" i="4"/>
  <c r="XY44" i="4"/>
  <c r="XX44" i="4"/>
  <c r="XW44" i="4"/>
  <c r="XV44" i="4"/>
  <c r="XU44" i="4"/>
  <c r="XT44" i="4"/>
  <c r="XS44" i="4"/>
  <c r="XR44" i="4"/>
  <c r="XQ44" i="4"/>
  <c r="XP44" i="4"/>
  <c r="XO44" i="4"/>
  <c r="XN44" i="4"/>
  <c r="XM44" i="4"/>
  <c r="XL44" i="4"/>
  <c r="XK44" i="4"/>
  <c r="XJ44" i="4"/>
  <c r="XI44" i="4"/>
  <c r="XH44" i="4"/>
  <c r="XG44" i="4"/>
  <c r="XF44" i="4"/>
  <c r="XE44" i="4"/>
  <c r="XD44" i="4"/>
  <c r="XC44" i="4"/>
  <c r="XB44" i="4"/>
  <c r="XA44" i="4"/>
  <c r="WZ44" i="4"/>
  <c r="WY44" i="4"/>
  <c r="WX44" i="4"/>
  <c r="WW44" i="4"/>
  <c r="WV44" i="4"/>
  <c r="WU44" i="4"/>
  <c r="WT44" i="4"/>
  <c r="WS44" i="4"/>
  <c r="WR44" i="4"/>
  <c r="WQ44" i="4"/>
  <c r="WP44" i="4"/>
  <c r="WO44" i="4"/>
  <c r="WN44" i="4"/>
  <c r="WM44" i="4"/>
  <c r="WL44" i="4"/>
  <c r="WK44" i="4"/>
  <c r="WJ44" i="4"/>
  <c r="WI44" i="4"/>
  <c r="WH44" i="4"/>
  <c r="WG44" i="4"/>
  <c r="WF44" i="4"/>
  <c r="WE44" i="4"/>
  <c r="WD44" i="4"/>
  <c r="WC44" i="4"/>
  <c r="WB44" i="4"/>
  <c r="WA44" i="4"/>
  <c r="VZ44" i="4"/>
  <c r="VY44" i="4"/>
  <c r="ZE52" i="4"/>
  <c r="ZD52" i="4"/>
  <c r="ZC52" i="4"/>
  <c r="ZB52" i="4"/>
  <c r="ZA52" i="4"/>
  <c r="YZ52" i="4"/>
  <c r="YY52" i="4"/>
  <c r="YX52" i="4"/>
  <c r="YW52" i="4"/>
  <c r="YV52" i="4"/>
  <c r="YU52" i="4"/>
  <c r="YT52" i="4"/>
  <c r="YS52" i="4"/>
  <c r="YR52" i="4"/>
  <c r="YQ52" i="4"/>
  <c r="YP52" i="4"/>
  <c r="YO52" i="4"/>
  <c r="YN52" i="4"/>
  <c r="YM52" i="4"/>
  <c r="YL52" i="4"/>
  <c r="YK52" i="4"/>
  <c r="YJ52" i="4"/>
  <c r="YI52" i="4"/>
  <c r="YH52" i="4"/>
  <c r="YG52" i="4"/>
  <c r="YF52" i="4"/>
  <c r="YE52" i="4"/>
  <c r="YD52" i="4"/>
  <c r="YC52" i="4"/>
  <c r="YB52" i="4"/>
  <c r="YA52" i="4"/>
  <c r="XZ52" i="4"/>
  <c r="XY52" i="4"/>
  <c r="XX52" i="4"/>
  <c r="XW52" i="4"/>
  <c r="XV52" i="4"/>
  <c r="XU52" i="4"/>
  <c r="XT52" i="4"/>
  <c r="XS52" i="4"/>
  <c r="XR52" i="4"/>
  <c r="XQ52" i="4"/>
  <c r="XP52" i="4"/>
  <c r="XO52" i="4"/>
  <c r="XN52" i="4"/>
  <c r="XM52" i="4"/>
  <c r="XL52" i="4"/>
  <c r="XK52" i="4"/>
  <c r="XJ52" i="4"/>
  <c r="XI52" i="4"/>
  <c r="XH52" i="4"/>
  <c r="XG52" i="4"/>
  <c r="XF52" i="4"/>
  <c r="XE52" i="4"/>
  <c r="XD52" i="4"/>
  <c r="XC52" i="4"/>
  <c r="XB52" i="4"/>
  <c r="XA52" i="4"/>
  <c r="WZ52" i="4"/>
  <c r="WY52" i="4"/>
  <c r="WX52" i="4"/>
  <c r="WW52" i="4"/>
  <c r="WV52" i="4"/>
  <c r="WU52" i="4"/>
  <c r="WT52" i="4"/>
  <c r="WS52" i="4"/>
  <c r="WR52" i="4"/>
  <c r="WQ52" i="4"/>
  <c r="WP52" i="4"/>
  <c r="WO52" i="4"/>
  <c r="WN52" i="4"/>
  <c r="WM52" i="4"/>
  <c r="WL52" i="4"/>
  <c r="WK52" i="4"/>
  <c r="WJ52" i="4"/>
  <c r="WI52" i="4"/>
  <c r="WH52" i="4"/>
  <c r="WG52" i="4"/>
  <c r="WF52" i="4"/>
  <c r="WE52" i="4"/>
  <c r="WD52" i="4"/>
  <c r="WC52" i="4"/>
  <c r="WB52" i="4"/>
  <c r="WA52" i="4"/>
  <c r="VZ52" i="4"/>
  <c r="VY52" i="4"/>
  <c r="ZE69" i="4"/>
  <c r="ZD69" i="4"/>
  <c r="ZC69" i="4"/>
  <c r="ZB69" i="4"/>
  <c r="ZA69" i="4"/>
  <c r="YZ69" i="4"/>
  <c r="YY69" i="4"/>
  <c r="YX69" i="4"/>
  <c r="YW69" i="4"/>
  <c r="YV69" i="4"/>
  <c r="YU69" i="4"/>
  <c r="YT69" i="4"/>
  <c r="YS69" i="4"/>
  <c r="YR69" i="4"/>
  <c r="YQ69" i="4"/>
  <c r="YP69" i="4"/>
  <c r="YO69" i="4"/>
  <c r="YN69" i="4"/>
  <c r="YM69" i="4"/>
  <c r="YL69" i="4"/>
  <c r="YK69" i="4"/>
  <c r="YJ69" i="4"/>
  <c r="YI69" i="4"/>
  <c r="YH69" i="4"/>
  <c r="YG69" i="4"/>
  <c r="YF69" i="4"/>
  <c r="YE69" i="4"/>
  <c r="YD69" i="4"/>
  <c r="YC69" i="4"/>
  <c r="YB69" i="4"/>
  <c r="YA69" i="4"/>
  <c r="XZ69" i="4"/>
  <c r="XY69" i="4"/>
  <c r="XX69" i="4"/>
  <c r="XW69" i="4"/>
  <c r="XV69" i="4"/>
  <c r="XU69" i="4"/>
  <c r="XT69" i="4"/>
  <c r="XS69" i="4"/>
  <c r="XR69" i="4"/>
  <c r="XQ69" i="4"/>
  <c r="XP69" i="4"/>
  <c r="XO69" i="4"/>
  <c r="XN69" i="4"/>
  <c r="XM69" i="4"/>
  <c r="XL69" i="4"/>
  <c r="XK69" i="4"/>
  <c r="XJ69" i="4"/>
  <c r="XI69" i="4"/>
  <c r="XH69" i="4"/>
  <c r="XG69" i="4"/>
  <c r="XF69" i="4"/>
  <c r="XE69" i="4"/>
  <c r="XD69" i="4"/>
  <c r="XC69" i="4"/>
  <c r="XB69" i="4"/>
  <c r="XA69" i="4"/>
  <c r="WZ69" i="4"/>
  <c r="WY69" i="4"/>
  <c r="WX69" i="4"/>
  <c r="WW69" i="4"/>
  <c r="WV69" i="4"/>
  <c r="WU69" i="4"/>
  <c r="WT69" i="4"/>
  <c r="WS69" i="4"/>
  <c r="WR69" i="4"/>
  <c r="WQ69" i="4"/>
  <c r="WP69" i="4"/>
  <c r="WO69" i="4"/>
  <c r="WN69" i="4"/>
  <c r="WM69" i="4"/>
  <c r="WL69" i="4"/>
  <c r="WK69" i="4"/>
  <c r="WJ69" i="4"/>
  <c r="WI69" i="4"/>
  <c r="WH69" i="4"/>
  <c r="WG69" i="4"/>
  <c r="WF69" i="4"/>
  <c r="WE69" i="4"/>
  <c r="WD69" i="4"/>
  <c r="WC69" i="4"/>
  <c r="WB69" i="4"/>
  <c r="WA69" i="4"/>
  <c r="VZ69" i="4"/>
  <c r="VY69" i="4"/>
  <c r="ZE70" i="4"/>
  <c r="ZD70" i="4"/>
  <c r="ZC70" i="4"/>
  <c r="ZB70" i="4"/>
  <c r="ZA70" i="4"/>
  <c r="YZ70" i="4"/>
  <c r="YY70" i="4"/>
  <c r="YX70" i="4"/>
  <c r="YW70" i="4"/>
  <c r="YV70" i="4"/>
  <c r="YU70" i="4"/>
  <c r="YT70" i="4"/>
  <c r="YS70" i="4"/>
  <c r="YR70" i="4"/>
  <c r="YQ70" i="4"/>
  <c r="YP70" i="4"/>
  <c r="YO70" i="4"/>
  <c r="YN70" i="4"/>
  <c r="YM70" i="4"/>
  <c r="YL70" i="4"/>
  <c r="YK70" i="4"/>
  <c r="YJ70" i="4"/>
  <c r="YI70" i="4"/>
  <c r="YH70" i="4"/>
  <c r="YG70" i="4"/>
  <c r="YF70" i="4"/>
  <c r="YE70" i="4"/>
  <c r="YD70" i="4"/>
  <c r="YC70" i="4"/>
  <c r="YB70" i="4"/>
  <c r="YA70" i="4"/>
  <c r="XZ70" i="4"/>
  <c r="XY70" i="4"/>
  <c r="XX70" i="4"/>
  <c r="XW70" i="4"/>
  <c r="XV70" i="4"/>
  <c r="XU70" i="4"/>
  <c r="XT70" i="4"/>
  <c r="XS70" i="4"/>
  <c r="XR70" i="4"/>
  <c r="XQ70" i="4"/>
  <c r="XP70" i="4"/>
  <c r="XO70" i="4"/>
  <c r="XN70" i="4"/>
  <c r="XM70" i="4"/>
  <c r="XL70" i="4"/>
  <c r="XK70" i="4"/>
  <c r="XJ70" i="4"/>
  <c r="XI70" i="4"/>
  <c r="XH70" i="4"/>
  <c r="XG70" i="4"/>
  <c r="XF70" i="4"/>
  <c r="XE70" i="4"/>
  <c r="XD70" i="4"/>
  <c r="XC70" i="4"/>
  <c r="XB70" i="4"/>
  <c r="XA70" i="4"/>
  <c r="WZ70" i="4"/>
  <c r="WY70" i="4"/>
  <c r="WX70" i="4"/>
  <c r="WW70" i="4"/>
  <c r="WV70" i="4"/>
  <c r="WU70" i="4"/>
  <c r="WT70" i="4"/>
  <c r="WS70" i="4"/>
  <c r="WR70" i="4"/>
  <c r="WQ70" i="4"/>
  <c r="WP70" i="4"/>
  <c r="WO70" i="4"/>
  <c r="WN70" i="4"/>
  <c r="WM70" i="4"/>
  <c r="WL70" i="4"/>
  <c r="WK70" i="4"/>
  <c r="WJ70" i="4"/>
  <c r="WI70" i="4"/>
  <c r="WH70" i="4"/>
  <c r="WG70" i="4"/>
  <c r="WF70" i="4"/>
  <c r="WE70" i="4"/>
  <c r="WD70" i="4"/>
  <c r="WC70" i="4"/>
  <c r="WB70" i="4"/>
  <c r="WA70" i="4"/>
  <c r="VZ70" i="4"/>
  <c r="VY70" i="4"/>
  <c r="ZE106" i="4"/>
  <c r="ZD106" i="4"/>
  <c r="ZC106" i="4"/>
  <c r="ZB106" i="4"/>
  <c r="ZA106" i="4"/>
  <c r="YZ106" i="4"/>
  <c r="YY106" i="4"/>
  <c r="YX106" i="4"/>
  <c r="YW106" i="4"/>
  <c r="YV106" i="4"/>
  <c r="YU106" i="4"/>
  <c r="YT106" i="4"/>
  <c r="YS106" i="4"/>
  <c r="YR106" i="4"/>
  <c r="YQ106" i="4"/>
  <c r="YP106" i="4"/>
  <c r="YO106" i="4"/>
  <c r="YN106" i="4"/>
  <c r="YM106" i="4"/>
  <c r="YL106" i="4"/>
  <c r="YK106" i="4"/>
  <c r="YJ106" i="4"/>
  <c r="YI106" i="4"/>
  <c r="YH106" i="4"/>
  <c r="YG106" i="4"/>
  <c r="YF106" i="4"/>
  <c r="YE106" i="4"/>
  <c r="YD106" i="4"/>
  <c r="YC106" i="4"/>
  <c r="YB106" i="4"/>
  <c r="YA106" i="4"/>
  <c r="XZ106" i="4"/>
  <c r="XY106" i="4"/>
  <c r="XX106" i="4"/>
  <c r="XW106" i="4"/>
  <c r="XV106" i="4"/>
  <c r="XU106" i="4"/>
  <c r="XT106" i="4"/>
  <c r="XS106" i="4"/>
  <c r="XR106" i="4"/>
  <c r="XQ106" i="4"/>
  <c r="XP106" i="4"/>
  <c r="XO106" i="4"/>
  <c r="XN106" i="4"/>
  <c r="XM106" i="4"/>
  <c r="XL106" i="4"/>
  <c r="XK106" i="4"/>
  <c r="XJ106" i="4"/>
  <c r="XI106" i="4"/>
  <c r="XH106" i="4"/>
  <c r="XG106" i="4"/>
  <c r="XF106" i="4"/>
  <c r="XE106" i="4"/>
  <c r="XD106" i="4"/>
  <c r="XC106" i="4"/>
  <c r="XB106" i="4"/>
  <c r="XA106" i="4"/>
  <c r="WZ106" i="4"/>
  <c r="WY106" i="4"/>
  <c r="WX106" i="4"/>
  <c r="WW106" i="4"/>
  <c r="WV106" i="4"/>
  <c r="WU106" i="4"/>
  <c r="WT106" i="4"/>
  <c r="WS106" i="4"/>
  <c r="WR106" i="4"/>
  <c r="WQ106" i="4"/>
  <c r="WP106" i="4"/>
  <c r="WO106" i="4"/>
  <c r="WN106" i="4"/>
  <c r="WM106" i="4"/>
  <c r="WL106" i="4"/>
  <c r="WK106" i="4"/>
  <c r="WJ106" i="4"/>
  <c r="WI106" i="4"/>
  <c r="WH106" i="4"/>
  <c r="WG106" i="4"/>
  <c r="WF106" i="4"/>
  <c r="WE106" i="4"/>
  <c r="WD106" i="4"/>
  <c r="WC106" i="4"/>
  <c r="WB106" i="4"/>
  <c r="WA106" i="4"/>
  <c r="VZ106" i="4"/>
  <c r="VY106" i="4"/>
  <c r="ZE71" i="4"/>
  <c r="ZD71" i="4"/>
  <c r="ZC71" i="4"/>
  <c r="ZB71" i="4"/>
  <c r="ZA71" i="4"/>
  <c r="YZ71" i="4"/>
  <c r="YY71" i="4"/>
  <c r="YX71" i="4"/>
  <c r="YW71" i="4"/>
  <c r="YV71" i="4"/>
  <c r="YU71" i="4"/>
  <c r="YT71" i="4"/>
  <c r="YS71" i="4"/>
  <c r="YR71" i="4"/>
  <c r="YQ71" i="4"/>
  <c r="YP71" i="4"/>
  <c r="YO71" i="4"/>
  <c r="YN71" i="4"/>
  <c r="YM71" i="4"/>
  <c r="YL71" i="4"/>
  <c r="YK71" i="4"/>
  <c r="YJ71" i="4"/>
  <c r="YI71" i="4"/>
  <c r="YH71" i="4"/>
  <c r="YG71" i="4"/>
  <c r="YF71" i="4"/>
  <c r="YE71" i="4"/>
  <c r="YD71" i="4"/>
  <c r="YC71" i="4"/>
  <c r="YB71" i="4"/>
  <c r="YA71" i="4"/>
  <c r="XZ71" i="4"/>
  <c r="XY71" i="4"/>
  <c r="XX71" i="4"/>
  <c r="XW71" i="4"/>
  <c r="XV71" i="4"/>
  <c r="XU71" i="4"/>
  <c r="XT71" i="4"/>
  <c r="XS71" i="4"/>
  <c r="XR71" i="4"/>
  <c r="XQ71" i="4"/>
  <c r="XP71" i="4"/>
  <c r="XO71" i="4"/>
  <c r="XN71" i="4"/>
  <c r="XM71" i="4"/>
  <c r="XL71" i="4"/>
  <c r="XK71" i="4"/>
  <c r="XJ71" i="4"/>
  <c r="XI71" i="4"/>
  <c r="XH71" i="4"/>
  <c r="XG71" i="4"/>
  <c r="XF71" i="4"/>
  <c r="XE71" i="4"/>
  <c r="XD71" i="4"/>
  <c r="XC71" i="4"/>
  <c r="XB71" i="4"/>
  <c r="XA71" i="4"/>
  <c r="WZ71" i="4"/>
  <c r="WY71" i="4"/>
  <c r="WX71" i="4"/>
  <c r="WW71" i="4"/>
  <c r="WV71" i="4"/>
  <c r="WU71" i="4"/>
  <c r="WT71" i="4"/>
  <c r="WS71" i="4"/>
  <c r="WR71" i="4"/>
  <c r="WQ71" i="4"/>
  <c r="WP71" i="4"/>
  <c r="WO71" i="4"/>
  <c r="WN71" i="4"/>
  <c r="WM71" i="4"/>
  <c r="WL71" i="4"/>
  <c r="WK71" i="4"/>
  <c r="WJ71" i="4"/>
  <c r="WI71" i="4"/>
  <c r="WH71" i="4"/>
  <c r="WG71" i="4"/>
  <c r="WF71" i="4"/>
  <c r="WE71" i="4"/>
  <c r="WD71" i="4"/>
  <c r="WC71" i="4"/>
  <c r="WB71" i="4"/>
  <c r="WA71" i="4"/>
  <c r="VZ71" i="4"/>
  <c r="VY71" i="4"/>
  <c r="ZE81" i="4"/>
  <c r="ZD81" i="4"/>
  <c r="ZC81" i="4"/>
  <c r="ZB81" i="4"/>
  <c r="ZA81" i="4"/>
  <c r="YZ81" i="4"/>
  <c r="YY81" i="4"/>
  <c r="YX81" i="4"/>
  <c r="YW81" i="4"/>
  <c r="YV81" i="4"/>
  <c r="YU81" i="4"/>
  <c r="YT81" i="4"/>
  <c r="YS81" i="4"/>
  <c r="YR81" i="4"/>
  <c r="YQ81" i="4"/>
  <c r="YP81" i="4"/>
  <c r="YO81" i="4"/>
  <c r="YN81" i="4"/>
  <c r="YM81" i="4"/>
  <c r="YL81" i="4"/>
  <c r="YK81" i="4"/>
  <c r="YJ81" i="4"/>
  <c r="YI81" i="4"/>
  <c r="YH81" i="4"/>
  <c r="YG81" i="4"/>
  <c r="YF81" i="4"/>
  <c r="YE81" i="4"/>
  <c r="YD81" i="4"/>
  <c r="YC81" i="4"/>
  <c r="YB81" i="4"/>
  <c r="YA81" i="4"/>
  <c r="XZ81" i="4"/>
  <c r="XY81" i="4"/>
  <c r="XX81" i="4"/>
  <c r="XW81" i="4"/>
  <c r="XV81" i="4"/>
  <c r="XU81" i="4"/>
  <c r="XT81" i="4"/>
  <c r="XS81" i="4"/>
  <c r="XR81" i="4"/>
  <c r="XQ81" i="4"/>
  <c r="XP81" i="4"/>
  <c r="XO81" i="4"/>
  <c r="XN81" i="4"/>
  <c r="XM81" i="4"/>
  <c r="XL81" i="4"/>
  <c r="XK81" i="4"/>
  <c r="XJ81" i="4"/>
  <c r="XI81" i="4"/>
  <c r="XH81" i="4"/>
  <c r="XG81" i="4"/>
  <c r="XF81" i="4"/>
  <c r="XE81" i="4"/>
  <c r="XD81" i="4"/>
  <c r="XC81" i="4"/>
  <c r="XB81" i="4"/>
  <c r="XA81" i="4"/>
  <c r="WZ81" i="4"/>
  <c r="WY81" i="4"/>
  <c r="WX81" i="4"/>
  <c r="WW81" i="4"/>
  <c r="WV81" i="4"/>
  <c r="WU81" i="4"/>
  <c r="WT81" i="4"/>
  <c r="WS81" i="4"/>
  <c r="WR81" i="4"/>
  <c r="WQ81" i="4"/>
  <c r="WP81" i="4"/>
  <c r="WO81" i="4"/>
  <c r="WN81" i="4"/>
  <c r="WM81" i="4"/>
  <c r="WL81" i="4"/>
  <c r="WK81" i="4"/>
  <c r="WJ81" i="4"/>
  <c r="WI81" i="4"/>
  <c r="WH81" i="4"/>
  <c r="WG81" i="4"/>
  <c r="WF81" i="4"/>
  <c r="WE81" i="4"/>
  <c r="WD81" i="4"/>
  <c r="WC81" i="4"/>
  <c r="WB81" i="4"/>
  <c r="WA81" i="4"/>
  <c r="VZ81" i="4"/>
  <c r="VY81" i="4"/>
  <c r="ZE96" i="4"/>
  <c r="ZD96" i="4"/>
  <c r="ZC96" i="4"/>
  <c r="ZB96" i="4"/>
  <c r="ZA96" i="4"/>
  <c r="YZ96" i="4"/>
  <c r="YY96" i="4"/>
  <c r="YX96" i="4"/>
  <c r="YW96" i="4"/>
  <c r="YV96" i="4"/>
  <c r="YU96" i="4"/>
  <c r="YT96" i="4"/>
  <c r="YS96" i="4"/>
  <c r="YR96" i="4"/>
  <c r="YQ96" i="4"/>
  <c r="YP96" i="4"/>
  <c r="YO96" i="4"/>
  <c r="YN96" i="4"/>
  <c r="YM96" i="4"/>
  <c r="YL96" i="4"/>
  <c r="YK96" i="4"/>
  <c r="YJ96" i="4"/>
  <c r="YI96" i="4"/>
  <c r="YH96" i="4"/>
  <c r="YG96" i="4"/>
  <c r="YF96" i="4"/>
  <c r="YE96" i="4"/>
  <c r="YD96" i="4"/>
  <c r="YC96" i="4"/>
  <c r="YB96" i="4"/>
  <c r="YA96" i="4"/>
  <c r="XZ96" i="4"/>
  <c r="XY96" i="4"/>
  <c r="XX96" i="4"/>
  <c r="XW96" i="4"/>
  <c r="XV96" i="4"/>
  <c r="XU96" i="4"/>
  <c r="XT96" i="4"/>
  <c r="XS96" i="4"/>
  <c r="XR96" i="4"/>
  <c r="XQ96" i="4"/>
  <c r="XP96" i="4"/>
  <c r="XO96" i="4"/>
  <c r="XN96" i="4"/>
  <c r="XM96" i="4"/>
  <c r="XL96" i="4"/>
  <c r="XK96" i="4"/>
  <c r="XJ96" i="4"/>
  <c r="XI96" i="4"/>
  <c r="XH96" i="4"/>
  <c r="XG96" i="4"/>
  <c r="XF96" i="4"/>
  <c r="XE96" i="4"/>
  <c r="XD96" i="4"/>
  <c r="XC96" i="4"/>
  <c r="XB96" i="4"/>
  <c r="XA96" i="4"/>
  <c r="WZ96" i="4"/>
  <c r="WY96" i="4"/>
  <c r="WX96" i="4"/>
  <c r="WW96" i="4"/>
  <c r="WV96" i="4"/>
  <c r="WU96" i="4"/>
  <c r="WT96" i="4"/>
  <c r="WS96" i="4"/>
  <c r="WR96" i="4"/>
  <c r="WQ96" i="4"/>
  <c r="WP96" i="4"/>
  <c r="WO96" i="4"/>
  <c r="WN96" i="4"/>
  <c r="WM96" i="4"/>
  <c r="WL96" i="4"/>
  <c r="WK96" i="4"/>
  <c r="WJ96" i="4"/>
  <c r="WI96" i="4"/>
  <c r="WH96" i="4"/>
  <c r="WG96" i="4"/>
  <c r="WF96" i="4"/>
  <c r="WE96" i="4"/>
  <c r="WD96" i="4"/>
  <c r="WC96" i="4"/>
  <c r="WB96" i="4"/>
  <c r="WA96" i="4"/>
  <c r="VZ96" i="4"/>
  <c r="VY96" i="4"/>
  <c r="ZE110" i="4"/>
  <c r="ZD110" i="4"/>
  <c r="ZC110" i="4"/>
  <c r="ZB110" i="4"/>
  <c r="ZA110" i="4"/>
  <c r="YZ110" i="4"/>
  <c r="YY110" i="4"/>
  <c r="YX110" i="4"/>
  <c r="YW110" i="4"/>
  <c r="YV110" i="4"/>
  <c r="YU110" i="4"/>
  <c r="YT110" i="4"/>
  <c r="YS110" i="4"/>
  <c r="YR110" i="4"/>
  <c r="YQ110" i="4"/>
  <c r="YP110" i="4"/>
  <c r="YO110" i="4"/>
  <c r="YN110" i="4"/>
  <c r="YM110" i="4"/>
  <c r="YL110" i="4"/>
  <c r="YK110" i="4"/>
  <c r="YJ110" i="4"/>
  <c r="YI110" i="4"/>
  <c r="YH110" i="4"/>
  <c r="YG110" i="4"/>
  <c r="YF110" i="4"/>
  <c r="YE110" i="4"/>
  <c r="YD110" i="4"/>
  <c r="YC110" i="4"/>
  <c r="YB110" i="4"/>
  <c r="YA110" i="4"/>
  <c r="XZ110" i="4"/>
  <c r="XY110" i="4"/>
  <c r="XX110" i="4"/>
  <c r="XW110" i="4"/>
  <c r="XV110" i="4"/>
  <c r="XU110" i="4"/>
  <c r="XT110" i="4"/>
  <c r="XS110" i="4"/>
  <c r="XR110" i="4"/>
  <c r="XQ110" i="4"/>
  <c r="XP110" i="4"/>
  <c r="XO110" i="4"/>
  <c r="XN110" i="4"/>
  <c r="XM110" i="4"/>
  <c r="XL110" i="4"/>
  <c r="XK110" i="4"/>
  <c r="XJ110" i="4"/>
  <c r="XI110" i="4"/>
  <c r="XH110" i="4"/>
  <c r="XG110" i="4"/>
  <c r="XF110" i="4"/>
  <c r="XE110" i="4"/>
  <c r="XD110" i="4"/>
  <c r="XC110" i="4"/>
  <c r="XB110" i="4"/>
  <c r="XA110" i="4"/>
  <c r="WZ110" i="4"/>
  <c r="WY110" i="4"/>
  <c r="WX110" i="4"/>
  <c r="WW110" i="4"/>
  <c r="WV110" i="4"/>
  <c r="WU110" i="4"/>
  <c r="WT110" i="4"/>
  <c r="WS110" i="4"/>
  <c r="WR110" i="4"/>
  <c r="WQ110" i="4"/>
  <c r="WP110" i="4"/>
  <c r="WO110" i="4"/>
  <c r="WN110" i="4"/>
  <c r="WM110" i="4"/>
  <c r="WL110" i="4"/>
  <c r="WK110" i="4"/>
  <c r="WJ110" i="4"/>
  <c r="WI110" i="4"/>
  <c r="WH110" i="4"/>
  <c r="WG110" i="4"/>
  <c r="WF110" i="4"/>
  <c r="WE110" i="4"/>
  <c r="WD110" i="4"/>
  <c r="WC110" i="4"/>
  <c r="WB110" i="4"/>
  <c r="WA110" i="4"/>
  <c r="VZ110" i="4"/>
  <c r="VY110" i="4"/>
  <c r="ZE93" i="4"/>
  <c r="ZD93" i="4"/>
  <c r="ZC93" i="4"/>
  <c r="ZB93" i="4"/>
  <c r="ZA93" i="4"/>
  <c r="YZ93" i="4"/>
  <c r="YY93" i="4"/>
  <c r="YX93" i="4"/>
  <c r="YW93" i="4"/>
  <c r="YV93" i="4"/>
  <c r="YU93" i="4"/>
  <c r="YT93" i="4"/>
  <c r="YS93" i="4"/>
  <c r="YR93" i="4"/>
  <c r="YQ93" i="4"/>
  <c r="YP93" i="4"/>
  <c r="YO93" i="4"/>
  <c r="YN93" i="4"/>
  <c r="YM93" i="4"/>
  <c r="YL93" i="4"/>
  <c r="YK93" i="4"/>
  <c r="YJ93" i="4"/>
  <c r="YI93" i="4"/>
  <c r="YH93" i="4"/>
  <c r="YG93" i="4"/>
  <c r="YF93" i="4"/>
  <c r="YE93" i="4"/>
  <c r="YD93" i="4"/>
  <c r="YC93" i="4"/>
  <c r="YB93" i="4"/>
  <c r="YA93" i="4"/>
  <c r="XZ93" i="4"/>
  <c r="XY93" i="4"/>
  <c r="XX93" i="4"/>
  <c r="XW93" i="4"/>
  <c r="XV93" i="4"/>
  <c r="XU93" i="4"/>
  <c r="XT93" i="4"/>
  <c r="XS93" i="4"/>
  <c r="XR93" i="4"/>
  <c r="XQ93" i="4"/>
  <c r="XP93" i="4"/>
  <c r="XO93" i="4"/>
  <c r="XN93" i="4"/>
  <c r="XM93" i="4"/>
  <c r="XL93" i="4"/>
  <c r="XK93" i="4"/>
  <c r="XJ93" i="4"/>
  <c r="XI93" i="4"/>
  <c r="XH93" i="4"/>
  <c r="XG93" i="4"/>
  <c r="XF93" i="4"/>
  <c r="XE93" i="4"/>
  <c r="XD93" i="4"/>
  <c r="XC93" i="4"/>
  <c r="XB93" i="4"/>
  <c r="XA93" i="4"/>
  <c r="WZ93" i="4"/>
  <c r="WY93" i="4"/>
  <c r="WX93" i="4"/>
  <c r="WW93" i="4"/>
  <c r="WV93" i="4"/>
  <c r="WU93" i="4"/>
  <c r="WT93" i="4"/>
  <c r="WS93" i="4"/>
  <c r="WR93" i="4"/>
  <c r="WQ93" i="4"/>
  <c r="WP93" i="4"/>
  <c r="WO93" i="4"/>
  <c r="WN93" i="4"/>
  <c r="WM93" i="4"/>
  <c r="WL93" i="4"/>
  <c r="WK93" i="4"/>
  <c r="WJ93" i="4"/>
  <c r="WI93" i="4"/>
  <c r="WH93" i="4"/>
  <c r="WG93" i="4"/>
  <c r="WF93" i="4"/>
  <c r="WE93" i="4"/>
  <c r="WD93" i="4"/>
  <c r="WC93" i="4"/>
  <c r="WB93" i="4"/>
  <c r="WA93" i="4"/>
  <c r="VZ93" i="4"/>
  <c r="VY93" i="4"/>
  <c r="ZE25" i="4"/>
  <c r="ZD25" i="4"/>
  <c r="ZC25" i="4"/>
  <c r="ZB25" i="4"/>
  <c r="ZA25" i="4"/>
  <c r="YZ25" i="4"/>
  <c r="YY25" i="4"/>
  <c r="YX25" i="4"/>
  <c r="YW25" i="4"/>
  <c r="YV25" i="4"/>
  <c r="YU25" i="4"/>
  <c r="YT25" i="4"/>
  <c r="YS25" i="4"/>
  <c r="YR25" i="4"/>
  <c r="YQ25" i="4"/>
  <c r="YP25" i="4"/>
  <c r="YO25" i="4"/>
  <c r="YN25" i="4"/>
  <c r="YM25" i="4"/>
  <c r="YL25" i="4"/>
  <c r="YK25" i="4"/>
  <c r="YJ25" i="4"/>
  <c r="YI25" i="4"/>
  <c r="YH25" i="4"/>
  <c r="YG25" i="4"/>
  <c r="YF25" i="4"/>
  <c r="YE25" i="4"/>
  <c r="YD25" i="4"/>
  <c r="YC25" i="4"/>
  <c r="YB25" i="4"/>
  <c r="YA25" i="4"/>
  <c r="XZ25" i="4"/>
  <c r="XY25" i="4"/>
  <c r="XX25" i="4"/>
  <c r="XW25" i="4"/>
  <c r="XV25" i="4"/>
  <c r="XU25" i="4"/>
  <c r="XT25" i="4"/>
  <c r="XS25" i="4"/>
  <c r="XR25" i="4"/>
  <c r="XQ25" i="4"/>
  <c r="XP25" i="4"/>
  <c r="XO25" i="4"/>
  <c r="XN25" i="4"/>
  <c r="XM25" i="4"/>
  <c r="XL25" i="4"/>
  <c r="XK25" i="4"/>
  <c r="XJ25" i="4"/>
  <c r="XI25" i="4"/>
  <c r="XH25" i="4"/>
  <c r="XG25" i="4"/>
  <c r="XF25" i="4"/>
  <c r="XE25" i="4"/>
  <c r="XD25" i="4"/>
  <c r="XC25" i="4"/>
  <c r="XB25" i="4"/>
  <c r="XA25" i="4"/>
  <c r="WZ25" i="4"/>
  <c r="WY25" i="4"/>
  <c r="WX25" i="4"/>
  <c r="WW25" i="4"/>
  <c r="WV25" i="4"/>
  <c r="WU25" i="4"/>
  <c r="WT25" i="4"/>
  <c r="WS25" i="4"/>
  <c r="WR25" i="4"/>
  <c r="WQ25" i="4"/>
  <c r="WP25" i="4"/>
  <c r="WO25" i="4"/>
  <c r="WN25" i="4"/>
  <c r="WM25" i="4"/>
  <c r="WL25" i="4"/>
  <c r="WK25" i="4"/>
  <c r="WJ25" i="4"/>
  <c r="WI25" i="4"/>
  <c r="WH25" i="4"/>
  <c r="WG25" i="4"/>
  <c r="WF25" i="4"/>
  <c r="WE25" i="4"/>
  <c r="WD25" i="4"/>
  <c r="WC25" i="4"/>
  <c r="WB25" i="4"/>
  <c r="WA25" i="4"/>
  <c r="VZ25" i="4"/>
  <c r="VY25" i="4"/>
  <c r="ZE15" i="4"/>
  <c r="ZD15" i="4"/>
  <c r="ZC15" i="4"/>
  <c r="ZB15" i="4"/>
  <c r="ZA15" i="4"/>
  <c r="YZ15" i="4"/>
  <c r="YY15" i="4"/>
  <c r="YX15" i="4"/>
  <c r="YW15" i="4"/>
  <c r="YV15" i="4"/>
  <c r="YU15" i="4"/>
  <c r="YT15" i="4"/>
  <c r="YS15" i="4"/>
  <c r="YR15" i="4"/>
  <c r="YQ15" i="4"/>
  <c r="YP15" i="4"/>
  <c r="YO15" i="4"/>
  <c r="YN15" i="4"/>
  <c r="YM15" i="4"/>
  <c r="YL15" i="4"/>
  <c r="YK15" i="4"/>
  <c r="YJ15" i="4"/>
  <c r="YI15" i="4"/>
  <c r="YH15" i="4"/>
  <c r="YG15" i="4"/>
  <c r="YF15" i="4"/>
  <c r="YE15" i="4"/>
  <c r="YD15" i="4"/>
  <c r="YC15" i="4"/>
  <c r="YB15" i="4"/>
  <c r="YA15" i="4"/>
  <c r="XZ15" i="4"/>
  <c r="XY15" i="4"/>
  <c r="XX15" i="4"/>
  <c r="XW15" i="4"/>
  <c r="XV15" i="4"/>
  <c r="XU15" i="4"/>
  <c r="XT15" i="4"/>
  <c r="XS15" i="4"/>
  <c r="XR15" i="4"/>
  <c r="XQ15" i="4"/>
  <c r="XP15" i="4"/>
  <c r="XO15" i="4"/>
  <c r="XN15" i="4"/>
  <c r="XM15" i="4"/>
  <c r="XL15" i="4"/>
  <c r="XK15" i="4"/>
  <c r="XJ15" i="4"/>
  <c r="XI15" i="4"/>
  <c r="XH15" i="4"/>
  <c r="XG15" i="4"/>
  <c r="XF15" i="4"/>
  <c r="XE15" i="4"/>
  <c r="XD15" i="4"/>
  <c r="XC15" i="4"/>
  <c r="XB15" i="4"/>
  <c r="XA15" i="4"/>
  <c r="WZ15" i="4"/>
  <c r="WY15" i="4"/>
  <c r="WX15" i="4"/>
  <c r="WW15" i="4"/>
  <c r="WV15" i="4"/>
  <c r="WU15" i="4"/>
  <c r="WT15" i="4"/>
  <c r="WS15" i="4"/>
  <c r="WR15" i="4"/>
  <c r="WQ15" i="4"/>
  <c r="WP15" i="4"/>
  <c r="WO15" i="4"/>
  <c r="WN15" i="4"/>
  <c r="WM15" i="4"/>
  <c r="WL15" i="4"/>
  <c r="WK15" i="4"/>
  <c r="WJ15" i="4"/>
  <c r="WI15" i="4"/>
  <c r="WH15" i="4"/>
  <c r="WG15" i="4"/>
  <c r="WF15" i="4"/>
  <c r="WE15" i="4"/>
  <c r="WD15" i="4"/>
  <c r="WC15" i="4"/>
  <c r="WB15" i="4"/>
  <c r="WA15" i="4"/>
  <c r="VZ15" i="4"/>
  <c r="VY15" i="4"/>
  <c r="ZE66" i="4"/>
  <c r="ZD66" i="4"/>
  <c r="ZC66" i="4"/>
  <c r="ZB66" i="4"/>
  <c r="ZA66" i="4"/>
  <c r="YZ66" i="4"/>
  <c r="YY66" i="4"/>
  <c r="YX66" i="4"/>
  <c r="YW66" i="4"/>
  <c r="YV66" i="4"/>
  <c r="YU66" i="4"/>
  <c r="YT66" i="4"/>
  <c r="YS66" i="4"/>
  <c r="YR66" i="4"/>
  <c r="YQ66" i="4"/>
  <c r="YP66" i="4"/>
  <c r="YO66" i="4"/>
  <c r="YN66" i="4"/>
  <c r="YM66" i="4"/>
  <c r="YL66" i="4"/>
  <c r="YK66" i="4"/>
  <c r="YJ66" i="4"/>
  <c r="YI66" i="4"/>
  <c r="YH66" i="4"/>
  <c r="YG66" i="4"/>
  <c r="YF66" i="4"/>
  <c r="YE66" i="4"/>
  <c r="YD66" i="4"/>
  <c r="YC66" i="4"/>
  <c r="YB66" i="4"/>
  <c r="YA66" i="4"/>
  <c r="XZ66" i="4"/>
  <c r="XY66" i="4"/>
  <c r="XX66" i="4"/>
  <c r="XW66" i="4"/>
  <c r="XV66" i="4"/>
  <c r="XU66" i="4"/>
  <c r="XT66" i="4"/>
  <c r="XS66" i="4"/>
  <c r="XR66" i="4"/>
  <c r="XQ66" i="4"/>
  <c r="XP66" i="4"/>
  <c r="XO66" i="4"/>
  <c r="XN66" i="4"/>
  <c r="XM66" i="4"/>
  <c r="XL66" i="4"/>
  <c r="XK66" i="4"/>
  <c r="XJ66" i="4"/>
  <c r="XI66" i="4"/>
  <c r="XH66" i="4"/>
  <c r="XG66" i="4"/>
  <c r="XF66" i="4"/>
  <c r="XE66" i="4"/>
  <c r="XD66" i="4"/>
  <c r="XC66" i="4"/>
  <c r="XB66" i="4"/>
  <c r="XA66" i="4"/>
  <c r="WZ66" i="4"/>
  <c r="WY66" i="4"/>
  <c r="WX66" i="4"/>
  <c r="WW66" i="4"/>
  <c r="WV66" i="4"/>
  <c r="WU66" i="4"/>
  <c r="WT66" i="4"/>
  <c r="WS66" i="4"/>
  <c r="WR66" i="4"/>
  <c r="WQ66" i="4"/>
  <c r="WP66" i="4"/>
  <c r="WO66" i="4"/>
  <c r="WN66" i="4"/>
  <c r="WM66" i="4"/>
  <c r="WL66" i="4"/>
  <c r="WK66" i="4"/>
  <c r="WJ66" i="4"/>
  <c r="WI66" i="4"/>
  <c r="WH66" i="4"/>
  <c r="WG66" i="4"/>
  <c r="WF66" i="4"/>
  <c r="WE66" i="4"/>
  <c r="WD66" i="4"/>
  <c r="WC66" i="4"/>
  <c r="WB66" i="4"/>
  <c r="WA66" i="4"/>
  <c r="VZ66" i="4"/>
  <c r="VY66" i="4"/>
  <c r="ZE10" i="4"/>
  <c r="ZD10" i="4"/>
  <c r="ZC10" i="4"/>
  <c r="ZB10" i="4"/>
  <c r="ZA10" i="4"/>
  <c r="YZ10" i="4"/>
  <c r="YY10" i="4"/>
  <c r="YX10" i="4"/>
  <c r="YW10" i="4"/>
  <c r="YV10" i="4"/>
  <c r="YU10" i="4"/>
  <c r="YT10" i="4"/>
  <c r="YS10" i="4"/>
  <c r="YR10" i="4"/>
  <c r="YQ10" i="4"/>
  <c r="YP10" i="4"/>
  <c r="YO10" i="4"/>
  <c r="YN10" i="4"/>
  <c r="YM10" i="4"/>
  <c r="YL10" i="4"/>
  <c r="YK10" i="4"/>
  <c r="YJ10" i="4"/>
  <c r="YI10" i="4"/>
  <c r="YH10" i="4"/>
  <c r="YG10" i="4"/>
  <c r="YF10" i="4"/>
  <c r="YE10" i="4"/>
  <c r="YD10" i="4"/>
  <c r="YC10" i="4"/>
  <c r="YB10" i="4"/>
  <c r="YA10" i="4"/>
  <c r="XZ10" i="4"/>
  <c r="XY10" i="4"/>
  <c r="XX10" i="4"/>
  <c r="XW10" i="4"/>
  <c r="XV10" i="4"/>
  <c r="XU10" i="4"/>
  <c r="XT10" i="4"/>
  <c r="XS10" i="4"/>
  <c r="XR10" i="4"/>
  <c r="XQ10" i="4"/>
  <c r="XP10" i="4"/>
  <c r="XO10" i="4"/>
  <c r="XN10" i="4"/>
  <c r="XM10" i="4"/>
  <c r="XL10" i="4"/>
  <c r="XK10" i="4"/>
  <c r="XJ10" i="4"/>
  <c r="XI10" i="4"/>
  <c r="XH10" i="4"/>
  <c r="XG10" i="4"/>
  <c r="XF10" i="4"/>
  <c r="XE10" i="4"/>
  <c r="XD10" i="4"/>
  <c r="XC10" i="4"/>
  <c r="XB10" i="4"/>
  <c r="XA10" i="4"/>
  <c r="WZ10" i="4"/>
  <c r="WY10" i="4"/>
  <c r="WX10" i="4"/>
  <c r="WW10" i="4"/>
  <c r="WV10" i="4"/>
  <c r="WU10" i="4"/>
  <c r="WT10" i="4"/>
  <c r="WS10" i="4"/>
  <c r="WR10" i="4"/>
  <c r="WQ10" i="4"/>
  <c r="WP10" i="4"/>
  <c r="WO10" i="4"/>
  <c r="WN10" i="4"/>
  <c r="WM10" i="4"/>
  <c r="WL10" i="4"/>
  <c r="WK10" i="4"/>
  <c r="WJ10" i="4"/>
  <c r="WI10" i="4"/>
  <c r="WH10" i="4"/>
  <c r="WG10" i="4"/>
  <c r="WF10" i="4"/>
  <c r="WE10" i="4"/>
  <c r="WD10" i="4"/>
  <c r="WC10" i="4"/>
  <c r="WB10" i="4"/>
  <c r="WA10" i="4"/>
  <c r="VZ10" i="4"/>
  <c r="VY10" i="4"/>
  <c r="ZE48" i="4"/>
  <c r="ZD48" i="4"/>
  <c r="ZC48" i="4"/>
  <c r="ZB48" i="4"/>
  <c r="ZA48" i="4"/>
  <c r="YZ48" i="4"/>
  <c r="YY48" i="4"/>
  <c r="YX48" i="4"/>
  <c r="YW48" i="4"/>
  <c r="YV48" i="4"/>
  <c r="YU48" i="4"/>
  <c r="YT48" i="4"/>
  <c r="YS48" i="4"/>
  <c r="YR48" i="4"/>
  <c r="YQ48" i="4"/>
  <c r="YP48" i="4"/>
  <c r="YO48" i="4"/>
  <c r="YN48" i="4"/>
  <c r="YM48" i="4"/>
  <c r="YL48" i="4"/>
  <c r="YK48" i="4"/>
  <c r="YJ48" i="4"/>
  <c r="YI48" i="4"/>
  <c r="YH48" i="4"/>
  <c r="YG48" i="4"/>
  <c r="YF48" i="4"/>
  <c r="YE48" i="4"/>
  <c r="YD48" i="4"/>
  <c r="YC48" i="4"/>
  <c r="YB48" i="4"/>
  <c r="YA48" i="4"/>
  <c r="XZ48" i="4"/>
  <c r="XY48" i="4"/>
  <c r="XX48" i="4"/>
  <c r="XW48" i="4"/>
  <c r="XV48" i="4"/>
  <c r="XU48" i="4"/>
  <c r="XT48" i="4"/>
  <c r="XS48" i="4"/>
  <c r="XR48" i="4"/>
  <c r="XQ48" i="4"/>
  <c r="XP48" i="4"/>
  <c r="XO48" i="4"/>
  <c r="XN48" i="4"/>
  <c r="XM48" i="4"/>
  <c r="XL48" i="4"/>
  <c r="XK48" i="4"/>
  <c r="XJ48" i="4"/>
  <c r="XI48" i="4"/>
  <c r="XH48" i="4"/>
  <c r="XG48" i="4"/>
  <c r="XF48" i="4"/>
  <c r="XE48" i="4"/>
  <c r="XD48" i="4"/>
  <c r="XC48" i="4"/>
  <c r="XB48" i="4"/>
  <c r="XA48" i="4"/>
  <c r="WZ48" i="4"/>
  <c r="WY48" i="4"/>
  <c r="WX48" i="4"/>
  <c r="WW48" i="4"/>
  <c r="WV48" i="4"/>
  <c r="WU48" i="4"/>
  <c r="WT48" i="4"/>
  <c r="WS48" i="4"/>
  <c r="WR48" i="4"/>
  <c r="WQ48" i="4"/>
  <c r="WP48" i="4"/>
  <c r="WO48" i="4"/>
  <c r="WN48" i="4"/>
  <c r="WM48" i="4"/>
  <c r="WL48" i="4"/>
  <c r="WK48" i="4"/>
  <c r="WJ48" i="4"/>
  <c r="WI48" i="4"/>
  <c r="WH48" i="4"/>
  <c r="WG48" i="4"/>
  <c r="WF48" i="4"/>
  <c r="WE48" i="4"/>
  <c r="WD48" i="4"/>
  <c r="WC48" i="4"/>
  <c r="WB48" i="4"/>
  <c r="WA48" i="4"/>
  <c r="VZ48" i="4"/>
  <c r="VY48" i="4"/>
  <c r="ZE3" i="4"/>
  <c r="ZD3" i="4"/>
  <c r="ZC3" i="4"/>
  <c r="ZB3" i="4"/>
  <c r="ZA3" i="4"/>
  <c r="YZ3" i="4"/>
  <c r="YY3" i="4"/>
  <c r="YX3" i="4"/>
  <c r="YW3" i="4"/>
  <c r="YV3" i="4"/>
  <c r="YU3" i="4"/>
  <c r="YT3" i="4"/>
  <c r="YS3" i="4"/>
  <c r="YR3" i="4"/>
  <c r="YQ3" i="4"/>
  <c r="YP3" i="4"/>
  <c r="YO3" i="4"/>
  <c r="YN3" i="4"/>
  <c r="YM3" i="4"/>
  <c r="YL3" i="4"/>
  <c r="YK3" i="4"/>
  <c r="YJ3" i="4"/>
  <c r="YI3" i="4"/>
  <c r="YH3" i="4"/>
  <c r="YG3" i="4"/>
  <c r="YF3" i="4"/>
  <c r="YE3" i="4"/>
  <c r="YD3" i="4"/>
  <c r="YC3" i="4"/>
  <c r="YB3" i="4"/>
  <c r="YA3" i="4"/>
  <c r="XZ3" i="4"/>
  <c r="XY3" i="4"/>
  <c r="XX3" i="4"/>
  <c r="XW3" i="4"/>
  <c r="XV3" i="4"/>
  <c r="XU3" i="4"/>
  <c r="XT3" i="4"/>
  <c r="XS3" i="4"/>
  <c r="XR3" i="4"/>
  <c r="XQ3" i="4"/>
  <c r="XP3" i="4"/>
  <c r="XO3" i="4"/>
  <c r="XN3" i="4"/>
  <c r="XM3" i="4"/>
  <c r="XL3" i="4"/>
  <c r="XK3" i="4"/>
  <c r="XJ3" i="4"/>
  <c r="XI3" i="4"/>
  <c r="XH3" i="4"/>
  <c r="XG3" i="4"/>
  <c r="XF3" i="4"/>
  <c r="XE3" i="4"/>
  <c r="XD3" i="4"/>
  <c r="XC3" i="4"/>
  <c r="XB3" i="4"/>
  <c r="XA3" i="4"/>
  <c r="WZ3" i="4"/>
  <c r="WY3" i="4"/>
  <c r="WX3" i="4"/>
  <c r="WW3" i="4"/>
  <c r="WV3" i="4"/>
  <c r="WU3" i="4"/>
  <c r="WT3" i="4"/>
  <c r="WS3" i="4"/>
  <c r="WR3" i="4"/>
  <c r="WQ3" i="4"/>
  <c r="WP3" i="4"/>
  <c r="WO3" i="4"/>
  <c r="WN3" i="4"/>
  <c r="WM3" i="4"/>
  <c r="WL3" i="4"/>
  <c r="WK3" i="4"/>
  <c r="WJ3" i="4"/>
  <c r="WI3" i="4"/>
  <c r="WH3" i="4"/>
  <c r="WG3" i="4"/>
  <c r="WF3" i="4"/>
  <c r="WE3" i="4"/>
  <c r="WD3" i="4"/>
  <c r="WC3" i="4"/>
  <c r="WB3" i="4"/>
  <c r="WA3" i="4"/>
  <c r="VZ3" i="4"/>
  <c r="VY3" i="4"/>
  <c r="ZE23" i="4"/>
  <c r="ZD23" i="4"/>
  <c r="ZC23" i="4"/>
  <c r="ZB23" i="4"/>
  <c r="ZA23" i="4"/>
  <c r="YZ23" i="4"/>
  <c r="YY23" i="4"/>
  <c r="YX23" i="4"/>
  <c r="YW23" i="4"/>
  <c r="YV23" i="4"/>
  <c r="YU23" i="4"/>
  <c r="YT23" i="4"/>
  <c r="YS23" i="4"/>
  <c r="YR23" i="4"/>
  <c r="YQ23" i="4"/>
  <c r="YP23" i="4"/>
  <c r="YO23" i="4"/>
  <c r="YN23" i="4"/>
  <c r="YM23" i="4"/>
  <c r="YL23" i="4"/>
  <c r="YK23" i="4"/>
  <c r="YJ23" i="4"/>
  <c r="YI23" i="4"/>
  <c r="YH23" i="4"/>
  <c r="YG23" i="4"/>
  <c r="YF23" i="4"/>
  <c r="YE23" i="4"/>
  <c r="YD23" i="4"/>
  <c r="YC23" i="4"/>
  <c r="YB23" i="4"/>
  <c r="YA23" i="4"/>
  <c r="XZ23" i="4"/>
  <c r="XY23" i="4"/>
  <c r="XX23" i="4"/>
  <c r="XW23" i="4"/>
  <c r="XV23" i="4"/>
  <c r="XU23" i="4"/>
  <c r="XT23" i="4"/>
  <c r="XS23" i="4"/>
  <c r="XR23" i="4"/>
  <c r="XQ23" i="4"/>
  <c r="XP23" i="4"/>
  <c r="XO23" i="4"/>
  <c r="XN23" i="4"/>
  <c r="XM23" i="4"/>
  <c r="XL23" i="4"/>
  <c r="XK23" i="4"/>
  <c r="XJ23" i="4"/>
  <c r="XI23" i="4"/>
  <c r="XH23" i="4"/>
  <c r="XG23" i="4"/>
  <c r="XF23" i="4"/>
  <c r="XE23" i="4"/>
  <c r="XD23" i="4"/>
  <c r="XC23" i="4"/>
  <c r="XB23" i="4"/>
  <c r="XA23" i="4"/>
  <c r="WZ23" i="4"/>
  <c r="WY23" i="4"/>
  <c r="WX23" i="4"/>
  <c r="WW23" i="4"/>
  <c r="WV23" i="4"/>
  <c r="WU23" i="4"/>
  <c r="WT23" i="4"/>
  <c r="WS23" i="4"/>
  <c r="WR23" i="4"/>
  <c r="WQ23" i="4"/>
  <c r="WP23" i="4"/>
  <c r="WO23" i="4"/>
  <c r="WN23" i="4"/>
  <c r="WM23" i="4"/>
  <c r="WL23" i="4"/>
  <c r="WK23" i="4"/>
  <c r="WJ23" i="4"/>
  <c r="WI23" i="4"/>
  <c r="WH23" i="4"/>
  <c r="WG23" i="4"/>
  <c r="WF23" i="4"/>
  <c r="WE23" i="4"/>
  <c r="WD23" i="4"/>
  <c r="WC23" i="4"/>
  <c r="WB23" i="4"/>
  <c r="WA23" i="4"/>
  <c r="VZ23" i="4"/>
  <c r="VY23" i="4"/>
  <c r="ZE38" i="4"/>
  <c r="ZD38" i="4"/>
  <c r="ZC38" i="4"/>
  <c r="ZB38" i="4"/>
  <c r="ZA38" i="4"/>
  <c r="YZ38" i="4"/>
  <c r="YY38" i="4"/>
  <c r="YX38" i="4"/>
  <c r="YW38" i="4"/>
  <c r="YV38" i="4"/>
  <c r="YU38" i="4"/>
  <c r="YT38" i="4"/>
  <c r="YS38" i="4"/>
  <c r="YR38" i="4"/>
  <c r="YQ38" i="4"/>
  <c r="YP38" i="4"/>
  <c r="YO38" i="4"/>
  <c r="YN38" i="4"/>
  <c r="YM38" i="4"/>
  <c r="YL38" i="4"/>
  <c r="YK38" i="4"/>
  <c r="YJ38" i="4"/>
  <c r="YI38" i="4"/>
  <c r="YH38" i="4"/>
  <c r="YG38" i="4"/>
  <c r="YF38" i="4"/>
  <c r="YE38" i="4"/>
  <c r="YD38" i="4"/>
  <c r="YC38" i="4"/>
  <c r="YB38" i="4"/>
  <c r="YA38" i="4"/>
  <c r="XZ38" i="4"/>
  <c r="XY38" i="4"/>
  <c r="XX38" i="4"/>
  <c r="XW38" i="4"/>
  <c r="XV38" i="4"/>
  <c r="XU38" i="4"/>
  <c r="XT38" i="4"/>
  <c r="XS38" i="4"/>
  <c r="XR38" i="4"/>
  <c r="XQ38" i="4"/>
  <c r="XP38" i="4"/>
  <c r="XO38" i="4"/>
  <c r="XN38" i="4"/>
  <c r="XM38" i="4"/>
  <c r="XL38" i="4"/>
  <c r="XK38" i="4"/>
  <c r="XJ38" i="4"/>
  <c r="XI38" i="4"/>
  <c r="XH38" i="4"/>
  <c r="XG38" i="4"/>
  <c r="XF38" i="4"/>
  <c r="XE38" i="4"/>
  <c r="XD38" i="4"/>
  <c r="XC38" i="4"/>
  <c r="XB38" i="4"/>
  <c r="XA38" i="4"/>
  <c r="WZ38" i="4"/>
  <c r="WY38" i="4"/>
  <c r="WX38" i="4"/>
  <c r="WW38" i="4"/>
  <c r="WV38" i="4"/>
  <c r="WU38" i="4"/>
  <c r="WT38" i="4"/>
  <c r="WS38" i="4"/>
  <c r="WR38" i="4"/>
  <c r="WQ38" i="4"/>
  <c r="WP38" i="4"/>
  <c r="WO38" i="4"/>
  <c r="WN38" i="4"/>
  <c r="WM38" i="4"/>
  <c r="WL38" i="4"/>
  <c r="WK38" i="4"/>
  <c r="WJ38" i="4"/>
  <c r="WI38" i="4"/>
  <c r="WH38" i="4"/>
  <c r="WG38" i="4"/>
  <c r="WF38" i="4"/>
  <c r="WE38" i="4"/>
  <c r="WD38" i="4"/>
  <c r="WC38" i="4"/>
  <c r="WB38" i="4"/>
  <c r="WA38" i="4"/>
  <c r="VZ38" i="4"/>
  <c r="VY38" i="4"/>
  <c r="ZE64" i="4"/>
  <c r="ZD64" i="4"/>
  <c r="ZC64" i="4"/>
  <c r="ZB64" i="4"/>
  <c r="ZA64" i="4"/>
  <c r="YZ64" i="4"/>
  <c r="YY64" i="4"/>
  <c r="YX64" i="4"/>
  <c r="YW64" i="4"/>
  <c r="YV64" i="4"/>
  <c r="YU64" i="4"/>
  <c r="YT64" i="4"/>
  <c r="YS64" i="4"/>
  <c r="YR64" i="4"/>
  <c r="YQ64" i="4"/>
  <c r="YP64" i="4"/>
  <c r="YO64" i="4"/>
  <c r="YN64" i="4"/>
  <c r="YM64" i="4"/>
  <c r="YL64" i="4"/>
  <c r="YK64" i="4"/>
  <c r="YJ64" i="4"/>
  <c r="YI64" i="4"/>
  <c r="YH64" i="4"/>
  <c r="YG64" i="4"/>
  <c r="YF64" i="4"/>
  <c r="YE64" i="4"/>
  <c r="YD64" i="4"/>
  <c r="YC64" i="4"/>
  <c r="YB64" i="4"/>
  <c r="YA64" i="4"/>
  <c r="XZ64" i="4"/>
  <c r="XY64" i="4"/>
  <c r="XX64" i="4"/>
  <c r="XW64" i="4"/>
  <c r="XV64" i="4"/>
  <c r="XU64" i="4"/>
  <c r="XT64" i="4"/>
  <c r="XS64" i="4"/>
  <c r="XR64" i="4"/>
  <c r="XQ64" i="4"/>
  <c r="XP64" i="4"/>
  <c r="XO64" i="4"/>
  <c r="XN64" i="4"/>
  <c r="XM64" i="4"/>
  <c r="XL64" i="4"/>
  <c r="XK64" i="4"/>
  <c r="XJ64" i="4"/>
  <c r="XI64" i="4"/>
  <c r="XH64" i="4"/>
  <c r="XG64" i="4"/>
  <c r="XF64" i="4"/>
  <c r="XE64" i="4"/>
  <c r="XD64" i="4"/>
  <c r="XC64" i="4"/>
  <c r="XB64" i="4"/>
  <c r="XA64" i="4"/>
  <c r="WZ64" i="4"/>
  <c r="WY64" i="4"/>
  <c r="WX64" i="4"/>
  <c r="WW64" i="4"/>
  <c r="WV64" i="4"/>
  <c r="WU64" i="4"/>
  <c r="WT64" i="4"/>
  <c r="WS64" i="4"/>
  <c r="WR64" i="4"/>
  <c r="WQ64" i="4"/>
  <c r="WP64" i="4"/>
  <c r="WO64" i="4"/>
  <c r="WN64" i="4"/>
  <c r="WM64" i="4"/>
  <c r="WL64" i="4"/>
  <c r="WK64" i="4"/>
  <c r="WJ64" i="4"/>
  <c r="WI64" i="4"/>
  <c r="WH64" i="4"/>
  <c r="WG64" i="4"/>
  <c r="WF64" i="4"/>
  <c r="WE64" i="4"/>
  <c r="WD64" i="4"/>
  <c r="WC64" i="4"/>
  <c r="WB64" i="4"/>
  <c r="WA64" i="4"/>
  <c r="VZ64" i="4"/>
  <c r="VY64" i="4"/>
  <c r="ZE77" i="4"/>
  <c r="ZD77" i="4"/>
  <c r="ZC77" i="4"/>
  <c r="ZB77" i="4"/>
  <c r="ZA77" i="4"/>
  <c r="YZ77" i="4"/>
  <c r="YY77" i="4"/>
  <c r="YX77" i="4"/>
  <c r="YW77" i="4"/>
  <c r="YV77" i="4"/>
  <c r="YU77" i="4"/>
  <c r="YT77" i="4"/>
  <c r="YS77" i="4"/>
  <c r="YR77" i="4"/>
  <c r="YQ77" i="4"/>
  <c r="YP77" i="4"/>
  <c r="YO77" i="4"/>
  <c r="YN77" i="4"/>
  <c r="YM77" i="4"/>
  <c r="YL77" i="4"/>
  <c r="YK77" i="4"/>
  <c r="YJ77" i="4"/>
  <c r="YI77" i="4"/>
  <c r="YH77" i="4"/>
  <c r="YG77" i="4"/>
  <c r="YF77" i="4"/>
  <c r="YE77" i="4"/>
  <c r="YD77" i="4"/>
  <c r="YC77" i="4"/>
  <c r="YB77" i="4"/>
  <c r="YA77" i="4"/>
  <c r="XZ77" i="4"/>
  <c r="XY77" i="4"/>
  <c r="XX77" i="4"/>
  <c r="XW77" i="4"/>
  <c r="XV77" i="4"/>
  <c r="XU77" i="4"/>
  <c r="XT77" i="4"/>
  <c r="XS77" i="4"/>
  <c r="XR77" i="4"/>
  <c r="XQ77" i="4"/>
  <c r="XP77" i="4"/>
  <c r="XO77" i="4"/>
  <c r="XN77" i="4"/>
  <c r="XM77" i="4"/>
  <c r="XL77" i="4"/>
  <c r="XK77" i="4"/>
  <c r="XJ77" i="4"/>
  <c r="XI77" i="4"/>
  <c r="XH77" i="4"/>
  <c r="XG77" i="4"/>
  <c r="XF77" i="4"/>
  <c r="XE77" i="4"/>
  <c r="XD77" i="4"/>
  <c r="XC77" i="4"/>
  <c r="XB77" i="4"/>
  <c r="XA77" i="4"/>
  <c r="WZ77" i="4"/>
  <c r="WY77" i="4"/>
  <c r="WX77" i="4"/>
  <c r="WW77" i="4"/>
  <c r="WV77" i="4"/>
  <c r="WU77" i="4"/>
  <c r="WT77" i="4"/>
  <c r="WS77" i="4"/>
  <c r="WR77" i="4"/>
  <c r="WQ77" i="4"/>
  <c r="WP77" i="4"/>
  <c r="WO77" i="4"/>
  <c r="WN77" i="4"/>
  <c r="WM77" i="4"/>
  <c r="WL77" i="4"/>
  <c r="WK77" i="4"/>
  <c r="WJ77" i="4"/>
  <c r="WI77" i="4"/>
  <c r="WH77" i="4"/>
  <c r="WG77" i="4"/>
  <c r="WF77" i="4"/>
  <c r="WE77" i="4"/>
  <c r="WD77" i="4"/>
  <c r="WC77" i="4"/>
  <c r="WB77" i="4"/>
  <c r="WA77" i="4"/>
  <c r="VZ77" i="4"/>
  <c r="VY77" i="4"/>
  <c r="ZE46" i="4"/>
  <c r="ZD46" i="4"/>
  <c r="ZC46" i="4"/>
  <c r="ZB46" i="4"/>
  <c r="ZA46" i="4"/>
  <c r="YZ46" i="4"/>
  <c r="YY46" i="4"/>
  <c r="YX46" i="4"/>
  <c r="YW46" i="4"/>
  <c r="YV46" i="4"/>
  <c r="YU46" i="4"/>
  <c r="YT46" i="4"/>
  <c r="YS46" i="4"/>
  <c r="YR46" i="4"/>
  <c r="YQ46" i="4"/>
  <c r="YP46" i="4"/>
  <c r="YO46" i="4"/>
  <c r="YN46" i="4"/>
  <c r="YM46" i="4"/>
  <c r="YL46" i="4"/>
  <c r="YK46" i="4"/>
  <c r="YJ46" i="4"/>
  <c r="YI46" i="4"/>
  <c r="YH46" i="4"/>
  <c r="YG46" i="4"/>
  <c r="YF46" i="4"/>
  <c r="YE46" i="4"/>
  <c r="YD46" i="4"/>
  <c r="YC46" i="4"/>
  <c r="YB46" i="4"/>
  <c r="YA46" i="4"/>
  <c r="XZ46" i="4"/>
  <c r="XY46" i="4"/>
  <c r="XX46" i="4"/>
  <c r="XW46" i="4"/>
  <c r="XV46" i="4"/>
  <c r="XU46" i="4"/>
  <c r="XT46" i="4"/>
  <c r="XS46" i="4"/>
  <c r="XR46" i="4"/>
  <c r="XQ46" i="4"/>
  <c r="XP46" i="4"/>
  <c r="XO46" i="4"/>
  <c r="XN46" i="4"/>
  <c r="XM46" i="4"/>
  <c r="XL46" i="4"/>
  <c r="XK46" i="4"/>
  <c r="XJ46" i="4"/>
  <c r="XI46" i="4"/>
  <c r="XH46" i="4"/>
  <c r="XG46" i="4"/>
  <c r="XF46" i="4"/>
  <c r="XE46" i="4"/>
  <c r="XD46" i="4"/>
  <c r="XC46" i="4"/>
  <c r="XB46" i="4"/>
  <c r="XA46" i="4"/>
  <c r="WZ46" i="4"/>
  <c r="WY46" i="4"/>
  <c r="WX46" i="4"/>
  <c r="WW46" i="4"/>
  <c r="WV46" i="4"/>
  <c r="WU46" i="4"/>
  <c r="WT46" i="4"/>
  <c r="WS46" i="4"/>
  <c r="WR46" i="4"/>
  <c r="WQ46" i="4"/>
  <c r="WP46" i="4"/>
  <c r="WO46" i="4"/>
  <c r="WN46" i="4"/>
  <c r="WM46" i="4"/>
  <c r="WL46" i="4"/>
  <c r="WK46" i="4"/>
  <c r="WJ46" i="4"/>
  <c r="WI46" i="4"/>
  <c r="WH46" i="4"/>
  <c r="WG46" i="4"/>
  <c r="WF46" i="4"/>
  <c r="WE46" i="4"/>
  <c r="WD46" i="4"/>
  <c r="WC46" i="4"/>
  <c r="WB46" i="4"/>
  <c r="WA46" i="4"/>
  <c r="VZ46" i="4"/>
  <c r="VY46" i="4"/>
  <c r="ZE102" i="4"/>
  <c r="ZD102" i="4"/>
  <c r="ZC102" i="4"/>
  <c r="ZB102" i="4"/>
  <c r="ZA102" i="4"/>
  <c r="YZ102" i="4"/>
  <c r="YY102" i="4"/>
  <c r="YX102" i="4"/>
  <c r="YW102" i="4"/>
  <c r="YV102" i="4"/>
  <c r="YU102" i="4"/>
  <c r="YT102" i="4"/>
  <c r="YS102" i="4"/>
  <c r="YR102" i="4"/>
  <c r="YQ102" i="4"/>
  <c r="YP102" i="4"/>
  <c r="YO102" i="4"/>
  <c r="YN102" i="4"/>
  <c r="YM102" i="4"/>
  <c r="YL102" i="4"/>
  <c r="YK102" i="4"/>
  <c r="YJ102" i="4"/>
  <c r="YI102" i="4"/>
  <c r="YH102" i="4"/>
  <c r="YG102" i="4"/>
  <c r="YF102" i="4"/>
  <c r="YE102" i="4"/>
  <c r="YD102" i="4"/>
  <c r="YC102" i="4"/>
  <c r="YB102" i="4"/>
  <c r="YA102" i="4"/>
  <c r="XZ102" i="4"/>
  <c r="XY102" i="4"/>
  <c r="XX102" i="4"/>
  <c r="XW102" i="4"/>
  <c r="XV102" i="4"/>
  <c r="XU102" i="4"/>
  <c r="XT102" i="4"/>
  <c r="XS102" i="4"/>
  <c r="XR102" i="4"/>
  <c r="XQ102" i="4"/>
  <c r="XP102" i="4"/>
  <c r="XO102" i="4"/>
  <c r="XN102" i="4"/>
  <c r="XM102" i="4"/>
  <c r="XL102" i="4"/>
  <c r="XK102" i="4"/>
  <c r="XJ102" i="4"/>
  <c r="XI102" i="4"/>
  <c r="XH102" i="4"/>
  <c r="XG102" i="4"/>
  <c r="XF102" i="4"/>
  <c r="XE102" i="4"/>
  <c r="XD102" i="4"/>
  <c r="XC102" i="4"/>
  <c r="XB102" i="4"/>
  <c r="XA102" i="4"/>
  <c r="WZ102" i="4"/>
  <c r="WY102" i="4"/>
  <c r="WX102" i="4"/>
  <c r="WW102" i="4"/>
  <c r="WV102" i="4"/>
  <c r="WU102" i="4"/>
  <c r="WT102" i="4"/>
  <c r="WS102" i="4"/>
  <c r="WR102" i="4"/>
  <c r="WQ102" i="4"/>
  <c r="WP102" i="4"/>
  <c r="WO102" i="4"/>
  <c r="WN102" i="4"/>
  <c r="WM102" i="4"/>
  <c r="WL102" i="4"/>
  <c r="WK102" i="4"/>
  <c r="WJ102" i="4"/>
  <c r="WI102" i="4"/>
  <c r="WH102" i="4"/>
  <c r="WG102" i="4"/>
  <c r="WF102" i="4"/>
  <c r="WE102" i="4"/>
  <c r="WD102" i="4"/>
  <c r="WC102" i="4"/>
  <c r="WB102" i="4"/>
  <c r="WA102" i="4"/>
  <c r="VZ102" i="4"/>
  <c r="VY102" i="4"/>
  <c r="ZE160" i="4"/>
  <c r="ZD160" i="4"/>
  <c r="ZC160" i="4"/>
  <c r="ZB160" i="4"/>
  <c r="ZA160" i="4"/>
  <c r="YZ160" i="4"/>
  <c r="YY160" i="4"/>
  <c r="YX160" i="4"/>
  <c r="YW160" i="4"/>
  <c r="YV160" i="4"/>
  <c r="YU160" i="4"/>
  <c r="YT160" i="4"/>
  <c r="YS160" i="4"/>
  <c r="YR160" i="4"/>
  <c r="YQ160" i="4"/>
  <c r="YP160" i="4"/>
  <c r="YO160" i="4"/>
  <c r="YN160" i="4"/>
  <c r="YM160" i="4"/>
  <c r="YL160" i="4"/>
  <c r="YK160" i="4"/>
  <c r="YJ160" i="4"/>
  <c r="YI160" i="4"/>
  <c r="YH160" i="4"/>
  <c r="YG160" i="4"/>
  <c r="YF160" i="4"/>
  <c r="YE160" i="4"/>
  <c r="YD160" i="4"/>
  <c r="YC160" i="4"/>
  <c r="YB160" i="4"/>
  <c r="YA160" i="4"/>
  <c r="XZ160" i="4"/>
  <c r="XY160" i="4"/>
  <c r="XX160" i="4"/>
  <c r="XW160" i="4"/>
  <c r="XV160" i="4"/>
  <c r="XU160" i="4"/>
  <c r="XT160" i="4"/>
  <c r="XS160" i="4"/>
  <c r="XR160" i="4"/>
  <c r="XQ160" i="4"/>
  <c r="XP160" i="4"/>
  <c r="XO160" i="4"/>
  <c r="XN160" i="4"/>
  <c r="XM160" i="4"/>
  <c r="XL160" i="4"/>
  <c r="XK160" i="4"/>
  <c r="XJ160" i="4"/>
  <c r="XI160" i="4"/>
  <c r="XH160" i="4"/>
  <c r="XG160" i="4"/>
  <c r="XF160" i="4"/>
  <c r="XE160" i="4"/>
  <c r="XD160" i="4"/>
  <c r="XC160" i="4"/>
  <c r="XB160" i="4"/>
  <c r="XA160" i="4"/>
  <c r="WZ160" i="4"/>
  <c r="WY160" i="4"/>
  <c r="WX160" i="4"/>
  <c r="WW160" i="4"/>
  <c r="WV160" i="4"/>
  <c r="WU160" i="4"/>
  <c r="WT160" i="4"/>
  <c r="WS160" i="4"/>
  <c r="WR160" i="4"/>
  <c r="WQ160" i="4"/>
  <c r="WP160" i="4"/>
  <c r="WO160" i="4"/>
  <c r="WN160" i="4"/>
  <c r="WM160" i="4"/>
  <c r="WL160" i="4"/>
  <c r="WK160" i="4"/>
  <c r="WJ160" i="4"/>
  <c r="WI160" i="4"/>
  <c r="WH160" i="4"/>
  <c r="WG160" i="4"/>
  <c r="WF160" i="4"/>
  <c r="WE160" i="4"/>
  <c r="WD160" i="4"/>
  <c r="WC160" i="4"/>
  <c r="WB160" i="4"/>
  <c r="WA160" i="4"/>
  <c r="VZ160" i="4"/>
  <c r="VY160" i="4"/>
  <c r="ZE132" i="4"/>
  <c r="ZD132" i="4"/>
  <c r="ZC132" i="4"/>
  <c r="ZB132" i="4"/>
  <c r="ZA132" i="4"/>
  <c r="YZ132" i="4"/>
  <c r="YY132" i="4"/>
  <c r="YX132" i="4"/>
  <c r="YW132" i="4"/>
  <c r="YV132" i="4"/>
  <c r="YU132" i="4"/>
  <c r="YT132" i="4"/>
  <c r="YS132" i="4"/>
  <c r="YR132" i="4"/>
  <c r="YQ132" i="4"/>
  <c r="YP132" i="4"/>
  <c r="YO132" i="4"/>
  <c r="YN132" i="4"/>
  <c r="YM132" i="4"/>
  <c r="YL132" i="4"/>
  <c r="YK132" i="4"/>
  <c r="YJ132" i="4"/>
  <c r="YI132" i="4"/>
  <c r="YH132" i="4"/>
  <c r="YG132" i="4"/>
  <c r="YF132" i="4"/>
  <c r="YE132" i="4"/>
  <c r="YD132" i="4"/>
  <c r="YC132" i="4"/>
  <c r="YB132" i="4"/>
  <c r="YA132" i="4"/>
  <c r="XZ132" i="4"/>
  <c r="XY132" i="4"/>
  <c r="XX132" i="4"/>
  <c r="XW132" i="4"/>
  <c r="XV132" i="4"/>
  <c r="XU132" i="4"/>
  <c r="XT132" i="4"/>
  <c r="XS132" i="4"/>
  <c r="XR132" i="4"/>
  <c r="XQ132" i="4"/>
  <c r="XP132" i="4"/>
  <c r="XO132" i="4"/>
  <c r="XN132" i="4"/>
  <c r="XM132" i="4"/>
  <c r="XL132" i="4"/>
  <c r="XK132" i="4"/>
  <c r="XJ132" i="4"/>
  <c r="XI132" i="4"/>
  <c r="XH132" i="4"/>
  <c r="XG132" i="4"/>
  <c r="XF132" i="4"/>
  <c r="XE132" i="4"/>
  <c r="XD132" i="4"/>
  <c r="XC132" i="4"/>
  <c r="XB132" i="4"/>
  <c r="XA132" i="4"/>
  <c r="WZ132" i="4"/>
  <c r="WY132" i="4"/>
  <c r="WX132" i="4"/>
  <c r="WW132" i="4"/>
  <c r="WV132" i="4"/>
  <c r="WU132" i="4"/>
  <c r="WT132" i="4"/>
  <c r="WS132" i="4"/>
  <c r="WR132" i="4"/>
  <c r="WQ132" i="4"/>
  <c r="WP132" i="4"/>
  <c r="WO132" i="4"/>
  <c r="WN132" i="4"/>
  <c r="WM132" i="4"/>
  <c r="WL132" i="4"/>
  <c r="WK132" i="4"/>
  <c r="WJ132" i="4"/>
  <c r="WI132" i="4"/>
  <c r="WH132" i="4"/>
  <c r="WG132" i="4"/>
  <c r="WF132" i="4"/>
  <c r="WE132" i="4"/>
  <c r="WD132" i="4"/>
  <c r="WC132" i="4"/>
  <c r="WB132" i="4"/>
  <c r="WA132" i="4"/>
  <c r="VZ132" i="4"/>
  <c r="VY132" i="4"/>
  <c r="ZE27" i="4"/>
  <c r="ZD27" i="4"/>
  <c r="ZC27" i="4"/>
  <c r="ZB27" i="4"/>
  <c r="ZA27" i="4"/>
  <c r="YZ27" i="4"/>
  <c r="YY27" i="4"/>
  <c r="YX27" i="4"/>
  <c r="YW27" i="4"/>
  <c r="YV27" i="4"/>
  <c r="YU27" i="4"/>
  <c r="YT27" i="4"/>
  <c r="YS27" i="4"/>
  <c r="YR27" i="4"/>
  <c r="YQ27" i="4"/>
  <c r="YP27" i="4"/>
  <c r="YO27" i="4"/>
  <c r="YN27" i="4"/>
  <c r="YM27" i="4"/>
  <c r="YL27" i="4"/>
  <c r="YK27" i="4"/>
  <c r="YJ27" i="4"/>
  <c r="YI27" i="4"/>
  <c r="YH27" i="4"/>
  <c r="YG27" i="4"/>
  <c r="YF27" i="4"/>
  <c r="YE27" i="4"/>
  <c r="YD27" i="4"/>
  <c r="YC27" i="4"/>
  <c r="YB27" i="4"/>
  <c r="YA27" i="4"/>
  <c r="XZ27" i="4"/>
  <c r="XY27" i="4"/>
  <c r="XX27" i="4"/>
  <c r="XW27" i="4"/>
  <c r="XV27" i="4"/>
  <c r="XU27" i="4"/>
  <c r="XT27" i="4"/>
  <c r="XS27" i="4"/>
  <c r="XR27" i="4"/>
  <c r="XQ27" i="4"/>
  <c r="XP27" i="4"/>
  <c r="XO27" i="4"/>
  <c r="XN27" i="4"/>
  <c r="XM27" i="4"/>
  <c r="XL27" i="4"/>
  <c r="XK27" i="4"/>
  <c r="XJ27" i="4"/>
  <c r="XI27" i="4"/>
  <c r="XH27" i="4"/>
  <c r="XG27" i="4"/>
  <c r="XF27" i="4"/>
  <c r="XE27" i="4"/>
  <c r="XD27" i="4"/>
  <c r="XC27" i="4"/>
  <c r="XB27" i="4"/>
  <c r="XA27" i="4"/>
  <c r="WZ27" i="4"/>
  <c r="WY27" i="4"/>
  <c r="WX27" i="4"/>
  <c r="WW27" i="4"/>
  <c r="WV27" i="4"/>
  <c r="WU27" i="4"/>
  <c r="WT27" i="4"/>
  <c r="WS27" i="4"/>
  <c r="WR27" i="4"/>
  <c r="WQ27" i="4"/>
  <c r="WP27" i="4"/>
  <c r="WO27" i="4"/>
  <c r="WN27" i="4"/>
  <c r="WM27" i="4"/>
  <c r="WL27" i="4"/>
  <c r="WK27" i="4"/>
  <c r="WJ27" i="4"/>
  <c r="WI27" i="4"/>
  <c r="WH27" i="4"/>
  <c r="WG27" i="4"/>
  <c r="WF27" i="4"/>
  <c r="WE27" i="4"/>
  <c r="WD27" i="4"/>
  <c r="WC27" i="4"/>
  <c r="WB27" i="4"/>
  <c r="WA27" i="4"/>
  <c r="VZ27" i="4"/>
  <c r="VY27" i="4"/>
  <c r="ZE28" i="4"/>
  <c r="ZD28" i="4"/>
  <c r="ZC28" i="4"/>
  <c r="ZB28" i="4"/>
  <c r="ZA28" i="4"/>
  <c r="YZ28" i="4"/>
  <c r="YY28" i="4"/>
  <c r="YX28" i="4"/>
  <c r="YW28" i="4"/>
  <c r="YV28" i="4"/>
  <c r="YU28" i="4"/>
  <c r="YT28" i="4"/>
  <c r="YS28" i="4"/>
  <c r="YR28" i="4"/>
  <c r="YQ28" i="4"/>
  <c r="YP28" i="4"/>
  <c r="YO28" i="4"/>
  <c r="YN28" i="4"/>
  <c r="YM28" i="4"/>
  <c r="YL28" i="4"/>
  <c r="YK28" i="4"/>
  <c r="YJ28" i="4"/>
  <c r="YI28" i="4"/>
  <c r="YH28" i="4"/>
  <c r="YG28" i="4"/>
  <c r="YF28" i="4"/>
  <c r="YE28" i="4"/>
  <c r="YD28" i="4"/>
  <c r="YC28" i="4"/>
  <c r="YB28" i="4"/>
  <c r="YA28" i="4"/>
  <c r="XZ28" i="4"/>
  <c r="XY28" i="4"/>
  <c r="XX28" i="4"/>
  <c r="XW28" i="4"/>
  <c r="XV28" i="4"/>
  <c r="XU28" i="4"/>
  <c r="XT28" i="4"/>
  <c r="XS28" i="4"/>
  <c r="XR28" i="4"/>
  <c r="XQ28" i="4"/>
  <c r="XP28" i="4"/>
  <c r="XO28" i="4"/>
  <c r="XN28" i="4"/>
  <c r="XM28" i="4"/>
  <c r="XL28" i="4"/>
  <c r="XK28" i="4"/>
  <c r="XJ28" i="4"/>
  <c r="XI28" i="4"/>
  <c r="XH28" i="4"/>
  <c r="XG28" i="4"/>
  <c r="XF28" i="4"/>
  <c r="XE28" i="4"/>
  <c r="XD28" i="4"/>
  <c r="XC28" i="4"/>
  <c r="XB28" i="4"/>
  <c r="XA28" i="4"/>
  <c r="WZ28" i="4"/>
  <c r="WY28" i="4"/>
  <c r="WX28" i="4"/>
  <c r="WW28" i="4"/>
  <c r="WV28" i="4"/>
  <c r="WU28" i="4"/>
  <c r="WT28" i="4"/>
  <c r="WS28" i="4"/>
  <c r="WR28" i="4"/>
  <c r="WQ28" i="4"/>
  <c r="WP28" i="4"/>
  <c r="WO28" i="4"/>
  <c r="WN28" i="4"/>
  <c r="WM28" i="4"/>
  <c r="WL28" i="4"/>
  <c r="WK28" i="4"/>
  <c r="WJ28" i="4"/>
  <c r="WI28" i="4"/>
  <c r="WH28" i="4"/>
  <c r="WG28" i="4"/>
  <c r="WF28" i="4"/>
  <c r="WE28" i="4"/>
  <c r="WD28" i="4"/>
  <c r="WC28" i="4"/>
  <c r="WB28" i="4"/>
  <c r="WA28" i="4"/>
  <c r="VZ28" i="4"/>
  <c r="VY28" i="4"/>
  <c r="ZE86" i="4"/>
  <c r="ZD86" i="4"/>
  <c r="ZC86" i="4"/>
  <c r="ZB86" i="4"/>
  <c r="ZA86" i="4"/>
  <c r="YZ86" i="4"/>
  <c r="YY86" i="4"/>
  <c r="YX86" i="4"/>
  <c r="YW86" i="4"/>
  <c r="YV86" i="4"/>
  <c r="YU86" i="4"/>
  <c r="YT86" i="4"/>
  <c r="YS86" i="4"/>
  <c r="YR86" i="4"/>
  <c r="YQ86" i="4"/>
  <c r="YP86" i="4"/>
  <c r="YO86" i="4"/>
  <c r="YN86" i="4"/>
  <c r="YM86" i="4"/>
  <c r="YL86" i="4"/>
  <c r="YK86" i="4"/>
  <c r="YJ86" i="4"/>
  <c r="YI86" i="4"/>
  <c r="YH86" i="4"/>
  <c r="YG86" i="4"/>
  <c r="YF86" i="4"/>
  <c r="YE86" i="4"/>
  <c r="YD86" i="4"/>
  <c r="YC86" i="4"/>
  <c r="YB86" i="4"/>
  <c r="YA86" i="4"/>
  <c r="XZ86" i="4"/>
  <c r="XY86" i="4"/>
  <c r="XX86" i="4"/>
  <c r="XW86" i="4"/>
  <c r="XV86" i="4"/>
  <c r="XU86" i="4"/>
  <c r="XT86" i="4"/>
  <c r="XS86" i="4"/>
  <c r="XR86" i="4"/>
  <c r="XQ86" i="4"/>
  <c r="XP86" i="4"/>
  <c r="XO86" i="4"/>
  <c r="XN86" i="4"/>
  <c r="XM86" i="4"/>
  <c r="XL86" i="4"/>
  <c r="XK86" i="4"/>
  <c r="XJ86" i="4"/>
  <c r="XI86" i="4"/>
  <c r="XH86" i="4"/>
  <c r="XG86" i="4"/>
  <c r="XF86" i="4"/>
  <c r="XE86" i="4"/>
  <c r="XD86" i="4"/>
  <c r="XC86" i="4"/>
  <c r="XB86" i="4"/>
  <c r="XA86" i="4"/>
  <c r="WZ86" i="4"/>
  <c r="WY86" i="4"/>
  <c r="WX86" i="4"/>
  <c r="WW86" i="4"/>
  <c r="WV86" i="4"/>
  <c r="WU86" i="4"/>
  <c r="WT86" i="4"/>
  <c r="WS86" i="4"/>
  <c r="WR86" i="4"/>
  <c r="WQ86" i="4"/>
  <c r="WP86" i="4"/>
  <c r="WO86" i="4"/>
  <c r="WN86" i="4"/>
  <c r="WM86" i="4"/>
  <c r="WL86" i="4"/>
  <c r="WK86" i="4"/>
  <c r="WJ86" i="4"/>
  <c r="WI86" i="4"/>
  <c r="WH86" i="4"/>
  <c r="WG86" i="4"/>
  <c r="WF86" i="4"/>
  <c r="WE86" i="4"/>
  <c r="WD86" i="4"/>
  <c r="WC86" i="4"/>
  <c r="WB86" i="4"/>
  <c r="WA86" i="4"/>
  <c r="VZ86" i="4"/>
  <c r="VY86" i="4"/>
  <c r="ZE109" i="4"/>
  <c r="ZD109" i="4"/>
  <c r="ZC109" i="4"/>
  <c r="ZB109" i="4"/>
  <c r="ZA109" i="4"/>
  <c r="YZ109" i="4"/>
  <c r="YY109" i="4"/>
  <c r="YX109" i="4"/>
  <c r="YW109" i="4"/>
  <c r="YV109" i="4"/>
  <c r="YU109" i="4"/>
  <c r="YT109" i="4"/>
  <c r="YS109" i="4"/>
  <c r="YR109" i="4"/>
  <c r="YQ109" i="4"/>
  <c r="YP109" i="4"/>
  <c r="YO109" i="4"/>
  <c r="YN109" i="4"/>
  <c r="YM109" i="4"/>
  <c r="YL109" i="4"/>
  <c r="YK109" i="4"/>
  <c r="YJ109" i="4"/>
  <c r="YI109" i="4"/>
  <c r="YH109" i="4"/>
  <c r="YG109" i="4"/>
  <c r="YF109" i="4"/>
  <c r="YE109" i="4"/>
  <c r="YD109" i="4"/>
  <c r="YC109" i="4"/>
  <c r="YB109" i="4"/>
  <c r="YA109" i="4"/>
  <c r="XZ109" i="4"/>
  <c r="XY109" i="4"/>
  <c r="XX109" i="4"/>
  <c r="XW109" i="4"/>
  <c r="XV109" i="4"/>
  <c r="XU109" i="4"/>
  <c r="XT109" i="4"/>
  <c r="XS109" i="4"/>
  <c r="XR109" i="4"/>
  <c r="XQ109" i="4"/>
  <c r="XP109" i="4"/>
  <c r="XO109" i="4"/>
  <c r="XN109" i="4"/>
  <c r="XM109" i="4"/>
  <c r="XL109" i="4"/>
  <c r="XK109" i="4"/>
  <c r="XJ109" i="4"/>
  <c r="XI109" i="4"/>
  <c r="XH109" i="4"/>
  <c r="XG109" i="4"/>
  <c r="XF109" i="4"/>
  <c r="XE109" i="4"/>
  <c r="XD109" i="4"/>
  <c r="XC109" i="4"/>
  <c r="XB109" i="4"/>
  <c r="XA109" i="4"/>
  <c r="WZ109" i="4"/>
  <c r="WY109" i="4"/>
  <c r="WX109" i="4"/>
  <c r="WW109" i="4"/>
  <c r="WV109" i="4"/>
  <c r="WU109" i="4"/>
  <c r="WT109" i="4"/>
  <c r="WS109" i="4"/>
  <c r="WR109" i="4"/>
  <c r="WQ109" i="4"/>
  <c r="WP109" i="4"/>
  <c r="WO109" i="4"/>
  <c r="WN109" i="4"/>
  <c r="WM109" i="4"/>
  <c r="WL109" i="4"/>
  <c r="WK109" i="4"/>
  <c r="WJ109" i="4"/>
  <c r="WI109" i="4"/>
  <c r="WH109" i="4"/>
  <c r="WG109" i="4"/>
  <c r="WF109" i="4"/>
  <c r="WE109" i="4"/>
  <c r="WD109" i="4"/>
  <c r="WC109" i="4"/>
  <c r="WB109" i="4"/>
  <c r="WA109" i="4"/>
  <c r="VZ109" i="4"/>
  <c r="VY109" i="4"/>
  <c r="ZE17" i="4"/>
  <c r="ZD17" i="4"/>
  <c r="ZC17" i="4"/>
  <c r="ZB17" i="4"/>
  <c r="ZA17" i="4"/>
  <c r="YZ17" i="4"/>
  <c r="YY17" i="4"/>
  <c r="YX17" i="4"/>
  <c r="YW17" i="4"/>
  <c r="YV17" i="4"/>
  <c r="YU17" i="4"/>
  <c r="YT17" i="4"/>
  <c r="YS17" i="4"/>
  <c r="YR17" i="4"/>
  <c r="YQ17" i="4"/>
  <c r="YP17" i="4"/>
  <c r="YO17" i="4"/>
  <c r="YN17" i="4"/>
  <c r="YM17" i="4"/>
  <c r="YL17" i="4"/>
  <c r="YK17" i="4"/>
  <c r="YJ17" i="4"/>
  <c r="YI17" i="4"/>
  <c r="YH17" i="4"/>
  <c r="YG17" i="4"/>
  <c r="YF17" i="4"/>
  <c r="YE17" i="4"/>
  <c r="YD17" i="4"/>
  <c r="YC17" i="4"/>
  <c r="YB17" i="4"/>
  <c r="YA17" i="4"/>
  <c r="XZ17" i="4"/>
  <c r="XY17" i="4"/>
  <c r="XX17" i="4"/>
  <c r="XW17" i="4"/>
  <c r="XV17" i="4"/>
  <c r="XU17" i="4"/>
  <c r="XT17" i="4"/>
  <c r="XS17" i="4"/>
  <c r="XR17" i="4"/>
  <c r="XQ17" i="4"/>
  <c r="XP17" i="4"/>
  <c r="XO17" i="4"/>
  <c r="XN17" i="4"/>
  <c r="XM17" i="4"/>
  <c r="XL17" i="4"/>
  <c r="XK17" i="4"/>
  <c r="XJ17" i="4"/>
  <c r="XI17" i="4"/>
  <c r="XH17" i="4"/>
  <c r="XG17" i="4"/>
  <c r="XF17" i="4"/>
  <c r="XE17" i="4"/>
  <c r="XD17" i="4"/>
  <c r="XC17" i="4"/>
  <c r="XB17" i="4"/>
  <c r="XA17" i="4"/>
  <c r="WZ17" i="4"/>
  <c r="WY17" i="4"/>
  <c r="WX17" i="4"/>
  <c r="WW17" i="4"/>
  <c r="WV17" i="4"/>
  <c r="WU17" i="4"/>
  <c r="WT17" i="4"/>
  <c r="WS17" i="4"/>
  <c r="WR17" i="4"/>
  <c r="WQ17" i="4"/>
  <c r="WP17" i="4"/>
  <c r="WO17" i="4"/>
  <c r="WN17" i="4"/>
  <c r="WM17" i="4"/>
  <c r="WL17" i="4"/>
  <c r="WK17" i="4"/>
  <c r="WJ17" i="4"/>
  <c r="WI17" i="4"/>
  <c r="WH17" i="4"/>
  <c r="WG17" i="4"/>
  <c r="WF17" i="4"/>
  <c r="WE17" i="4"/>
  <c r="WD17" i="4"/>
  <c r="WC17" i="4"/>
  <c r="WB17" i="4"/>
  <c r="WA17" i="4"/>
  <c r="VZ17" i="4"/>
  <c r="VY17" i="4"/>
  <c r="ZE45" i="4"/>
  <c r="ZD45" i="4"/>
  <c r="ZC45" i="4"/>
  <c r="ZB45" i="4"/>
  <c r="ZA45" i="4"/>
  <c r="YZ45" i="4"/>
  <c r="YY45" i="4"/>
  <c r="YX45" i="4"/>
  <c r="YW45" i="4"/>
  <c r="YV45" i="4"/>
  <c r="YU45" i="4"/>
  <c r="YT45" i="4"/>
  <c r="YS45" i="4"/>
  <c r="YR45" i="4"/>
  <c r="YQ45" i="4"/>
  <c r="YP45" i="4"/>
  <c r="YO45" i="4"/>
  <c r="YN45" i="4"/>
  <c r="YM45" i="4"/>
  <c r="YL45" i="4"/>
  <c r="YK45" i="4"/>
  <c r="YJ45" i="4"/>
  <c r="YI45" i="4"/>
  <c r="YH45" i="4"/>
  <c r="YG45" i="4"/>
  <c r="YF45" i="4"/>
  <c r="YE45" i="4"/>
  <c r="YD45" i="4"/>
  <c r="YC45" i="4"/>
  <c r="YB45" i="4"/>
  <c r="YA45" i="4"/>
  <c r="XZ45" i="4"/>
  <c r="XY45" i="4"/>
  <c r="XX45" i="4"/>
  <c r="XW45" i="4"/>
  <c r="XV45" i="4"/>
  <c r="XU45" i="4"/>
  <c r="XT45" i="4"/>
  <c r="XS45" i="4"/>
  <c r="XR45" i="4"/>
  <c r="XQ45" i="4"/>
  <c r="XP45" i="4"/>
  <c r="XO45" i="4"/>
  <c r="XN45" i="4"/>
  <c r="XM45" i="4"/>
  <c r="XL45" i="4"/>
  <c r="XK45" i="4"/>
  <c r="XJ45" i="4"/>
  <c r="XI45" i="4"/>
  <c r="XH45" i="4"/>
  <c r="XG45" i="4"/>
  <c r="XF45" i="4"/>
  <c r="XE45" i="4"/>
  <c r="XD45" i="4"/>
  <c r="XC45" i="4"/>
  <c r="XB45" i="4"/>
  <c r="XA45" i="4"/>
  <c r="WZ45" i="4"/>
  <c r="WY45" i="4"/>
  <c r="WX45" i="4"/>
  <c r="WW45" i="4"/>
  <c r="WV45" i="4"/>
  <c r="WU45" i="4"/>
  <c r="WT45" i="4"/>
  <c r="WS45" i="4"/>
  <c r="WR45" i="4"/>
  <c r="WQ45" i="4"/>
  <c r="WP45" i="4"/>
  <c r="WO45" i="4"/>
  <c r="WN45" i="4"/>
  <c r="WM45" i="4"/>
  <c r="WL45" i="4"/>
  <c r="WK45" i="4"/>
  <c r="WJ45" i="4"/>
  <c r="WI45" i="4"/>
  <c r="WH45" i="4"/>
  <c r="WG45" i="4"/>
  <c r="WF45" i="4"/>
  <c r="WE45" i="4"/>
  <c r="WD45" i="4"/>
  <c r="WC45" i="4"/>
  <c r="WB45" i="4"/>
  <c r="WA45" i="4"/>
  <c r="VZ45" i="4"/>
  <c r="VY45" i="4"/>
  <c r="ZE40" i="4"/>
  <c r="ZD40" i="4"/>
  <c r="ZC40" i="4"/>
  <c r="ZB40" i="4"/>
  <c r="ZA40" i="4"/>
  <c r="YZ40" i="4"/>
  <c r="YY40" i="4"/>
  <c r="YX40" i="4"/>
  <c r="YW40" i="4"/>
  <c r="YV40" i="4"/>
  <c r="YU40" i="4"/>
  <c r="YT40" i="4"/>
  <c r="YS40" i="4"/>
  <c r="YR40" i="4"/>
  <c r="YQ40" i="4"/>
  <c r="YP40" i="4"/>
  <c r="YO40" i="4"/>
  <c r="YN40" i="4"/>
  <c r="YM40" i="4"/>
  <c r="YL40" i="4"/>
  <c r="YK40" i="4"/>
  <c r="YJ40" i="4"/>
  <c r="YI40" i="4"/>
  <c r="YH40" i="4"/>
  <c r="YG40" i="4"/>
  <c r="YF40" i="4"/>
  <c r="YE40" i="4"/>
  <c r="YD40" i="4"/>
  <c r="YC40" i="4"/>
  <c r="YB40" i="4"/>
  <c r="YA40" i="4"/>
  <c r="XZ40" i="4"/>
  <c r="XY40" i="4"/>
  <c r="XX40" i="4"/>
  <c r="XW40" i="4"/>
  <c r="XV40" i="4"/>
  <c r="XU40" i="4"/>
  <c r="XT40" i="4"/>
  <c r="XS40" i="4"/>
  <c r="XR40" i="4"/>
  <c r="XQ40" i="4"/>
  <c r="XP40" i="4"/>
  <c r="XO40" i="4"/>
  <c r="XN40" i="4"/>
  <c r="XM40" i="4"/>
  <c r="XL40" i="4"/>
  <c r="XK40" i="4"/>
  <c r="XJ40" i="4"/>
  <c r="XI40" i="4"/>
  <c r="XH40" i="4"/>
  <c r="XG40" i="4"/>
  <c r="XF40" i="4"/>
  <c r="XE40" i="4"/>
  <c r="XD40" i="4"/>
  <c r="XC40" i="4"/>
  <c r="XB40" i="4"/>
  <c r="XA40" i="4"/>
  <c r="WZ40" i="4"/>
  <c r="WY40" i="4"/>
  <c r="WX40" i="4"/>
  <c r="WW40" i="4"/>
  <c r="WV40" i="4"/>
  <c r="WU40" i="4"/>
  <c r="WT40" i="4"/>
  <c r="WS40" i="4"/>
  <c r="WR40" i="4"/>
  <c r="WQ40" i="4"/>
  <c r="WP40" i="4"/>
  <c r="WO40" i="4"/>
  <c r="WN40" i="4"/>
  <c r="WM40" i="4"/>
  <c r="WL40" i="4"/>
  <c r="WK40" i="4"/>
  <c r="WJ40" i="4"/>
  <c r="WI40" i="4"/>
  <c r="WH40" i="4"/>
  <c r="WG40" i="4"/>
  <c r="WF40" i="4"/>
  <c r="WE40" i="4"/>
  <c r="WD40" i="4"/>
  <c r="WC40" i="4"/>
  <c r="WB40" i="4"/>
  <c r="WA40" i="4"/>
  <c r="VZ40" i="4"/>
  <c r="VY40" i="4"/>
  <c r="ZE34" i="4"/>
  <c r="ZD34" i="4"/>
  <c r="ZC34" i="4"/>
  <c r="ZB34" i="4"/>
  <c r="ZA34" i="4"/>
  <c r="YZ34" i="4"/>
  <c r="YY34" i="4"/>
  <c r="YX34" i="4"/>
  <c r="YW34" i="4"/>
  <c r="YV34" i="4"/>
  <c r="YU34" i="4"/>
  <c r="YT34" i="4"/>
  <c r="YS34" i="4"/>
  <c r="YR34" i="4"/>
  <c r="YQ34" i="4"/>
  <c r="YP34" i="4"/>
  <c r="YO34" i="4"/>
  <c r="YN34" i="4"/>
  <c r="YM34" i="4"/>
  <c r="YL34" i="4"/>
  <c r="YK34" i="4"/>
  <c r="YJ34" i="4"/>
  <c r="YI34" i="4"/>
  <c r="YH34" i="4"/>
  <c r="YG34" i="4"/>
  <c r="YF34" i="4"/>
  <c r="YE34" i="4"/>
  <c r="YD34" i="4"/>
  <c r="YC34" i="4"/>
  <c r="YB34" i="4"/>
  <c r="YA34" i="4"/>
  <c r="XZ34" i="4"/>
  <c r="XY34" i="4"/>
  <c r="XX34" i="4"/>
  <c r="XW34" i="4"/>
  <c r="XV34" i="4"/>
  <c r="XU34" i="4"/>
  <c r="XT34" i="4"/>
  <c r="XS34" i="4"/>
  <c r="XR34" i="4"/>
  <c r="XQ34" i="4"/>
  <c r="XP34" i="4"/>
  <c r="XO34" i="4"/>
  <c r="XN34" i="4"/>
  <c r="XM34" i="4"/>
  <c r="XL34" i="4"/>
  <c r="XK34" i="4"/>
  <c r="XJ34" i="4"/>
  <c r="XI34" i="4"/>
  <c r="XH34" i="4"/>
  <c r="XG34" i="4"/>
  <c r="XF34" i="4"/>
  <c r="XE34" i="4"/>
  <c r="XD34" i="4"/>
  <c r="XC34" i="4"/>
  <c r="XB34" i="4"/>
  <c r="XA34" i="4"/>
  <c r="WZ34" i="4"/>
  <c r="WY34" i="4"/>
  <c r="WX34" i="4"/>
  <c r="WW34" i="4"/>
  <c r="WV34" i="4"/>
  <c r="WU34" i="4"/>
  <c r="WT34" i="4"/>
  <c r="WS34" i="4"/>
  <c r="WR34" i="4"/>
  <c r="WQ34" i="4"/>
  <c r="WP34" i="4"/>
  <c r="WO34" i="4"/>
  <c r="WN34" i="4"/>
  <c r="WM34" i="4"/>
  <c r="WL34" i="4"/>
  <c r="WK34" i="4"/>
  <c r="WJ34" i="4"/>
  <c r="WI34" i="4"/>
  <c r="WH34" i="4"/>
  <c r="WG34" i="4"/>
  <c r="WF34" i="4"/>
  <c r="WE34" i="4"/>
  <c r="WD34" i="4"/>
  <c r="WC34" i="4"/>
  <c r="WB34" i="4"/>
  <c r="WA34" i="4"/>
  <c r="VZ34" i="4"/>
  <c r="VY34" i="4"/>
  <c r="ZE41" i="4"/>
  <c r="ZD41" i="4"/>
  <c r="ZC41" i="4"/>
  <c r="ZB41" i="4"/>
  <c r="ZA41" i="4"/>
  <c r="YZ41" i="4"/>
  <c r="YY41" i="4"/>
  <c r="YX41" i="4"/>
  <c r="YW41" i="4"/>
  <c r="YV41" i="4"/>
  <c r="YU41" i="4"/>
  <c r="YT41" i="4"/>
  <c r="YS41" i="4"/>
  <c r="YR41" i="4"/>
  <c r="YQ41" i="4"/>
  <c r="YP41" i="4"/>
  <c r="YO41" i="4"/>
  <c r="YN41" i="4"/>
  <c r="YM41" i="4"/>
  <c r="YL41" i="4"/>
  <c r="YK41" i="4"/>
  <c r="YJ41" i="4"/>
  <c r="YI41" i="4"/>
  <c r="YH41" i="4"/>
  <c r="YG41" i="4"/>
  <c r="YF41" i="4"/>
  <c r="YE41" i="4"/>
  <c r="YD41" i="4"/>
  <c r="YC41" i="4"/>
  <c r="YB41" i="4"/>
  <c r="YA41" i="4"/>
  <c r="XZ41" i="4"/>
  <c r="XY41" i="4"/>
  <c r="XX41" i="4"/>
  <c r="XW41" i="4"/>
  <c r="XV41" i="4"/>
  <c r="XU41" i="4"/>
  <c r="XT41" i="4"/>
  <c r="XS41" i="4"/>
  <c r="XR41" i="4"/>
  <c r="XQ41" i="4"/>
  <c r="XP41" i="4"/>
  <c r="XO41" i="4"/>
  <c r="XN41" i="4"/>
  <c r="XM41" i="4"/>
  <c r="XL41" i="4"/>
  <c r="XK41" i="4"/>
  <c r="XJ41" i="4"/>
  <c r="XI41" i="4"/>
  <c r="XH41" i="4"/>
  <c r="XG41" i="4"/>
  <c r="XF41" i="4"/>
  <c r="XE41" i="4"/>
  <c r="XD41" i="4"/>
  <c r="XC41" i="4"/>
  <c r="XB41" i="4"/>
  <c r="XA41" i="4"/>
  <c r="WZ41" i="4"/>
  <c r="WY41" i="4"/>
  <c r="WX41" i="4"/>
  <c r="WW41" i="4"/>
  <c r="WV41" i="4"/>
  <c r="WU41" i="4"/>
  <c r="WT41" i="4"/>
  <c r="WS41" i="4"/>
  <c r="WR41" i="4"/>
  <c r="WQ41" i="4"/>
  <c r="WP41" i="4"/>
  <c r="WO41" i="4"/>
  <c r="WN41" i="4"/>
  <c r="WM41" i="4"/>
  <c r="WL41" i="4"/>
  <c r="WK41" i="4"/>
  <c r="WJ41" i="4"/>
  <c r="WI41" i="4"/>
  <c r="WH41" i="4"/>
  <c r="WG41" i="4"/>
  <c r="WF41" i="4"/>
  <c r="WE41" i="4"/>
  <c r="WD41" i="4"/>
  <c r="WC41" i="4"/>
  <c r="WB41" i="4"/>
  <c r="WA41" i="4"/>
  <c r="VZ41" i="4"/>
  <c r="VY41" i="4"/>
  <c r="ZE153" i="4"/>
  <c r="ZD153" i="4"/>
  <c r="ZC153" i="4"/>
  <c r="ZB153" i="4"/>
  <c r="ZA153" i="4"/>
  <c r="YZ153" i="4"/>
  <c r="YY153" i="4"/>
  <c r="YX153" i="4"/>
  <c r="YW153" i="4"/>
  <c r="YV153" i="4"/>
  <c r="YU153" i="4"/>
  <c r="YT153" i="4"/>
  <c r="YS153" i="4"/>
  <c r="YR153" i="4"/>
  <c r="YQ153" i="4"/>
  <c r="YP153" i="4"/>
  <c r="YO153" i="4"/>
  <c r="YN153" i="4"/>
  <c r="YM153" i="4"/>
  <c r="YL153" i="4"/>
  <c r="YK153" i="4"/>
  <c r="YJ153" i="4"/>
  <c r="YI153" i="4"/>
  <c r="YH153" i="4"/>
  <c r="YG153" i="4"/>
  <c r="YF153" i="4"/>
  <c r="YE153" i="4"/>
  <c r="YD153" i="4"/>
  <c r="YC153" i="4"/>
  <c r="YB153" i="4"/>
  <c r="YA153" i="4"/>
  <c r="XZ153" i="4"/>
  <c r="XY153" i="4"/>
  <c r="XX153" i="4"/>
  <c r="XW153" i="4"/>
  <c r="XV153" i="4"/>
  <c r="XU153" i="4"/>
  <c r="XT153" i="4"/>
  <c r="XS153" i="4"/>
  <c r="XR153" i="4"/>
  <c r="XQ153" i="4"/>
  <c r="XP153" i="4"/>
  <c r="XO153" i="4"/>
  <c r="XN153" i="4"/>
  <c r="XM153" i="4"/>
  <c r="XL153" i="4"/>
  <c r="XK153" i="4"/>
  <c r="XJ153" i="4"/>
  <c r="XI153" i="4"/>
  <c r="XH153" i="4"/>
  <c r="XG153" i="4"/>
  <c r="XF153" i="4"/>
  <c r="XE153" i="4"/>
  <c r="XD153" i="4"/>
  <c r="XC153" i="4"/>
  <c r="XB153" i="4"/>
  <c r="XA153" i="4"/>
  <c r="WZ153" i="4"/>
  <c r="WY153" i="4"/>
  <c r="WX153" i="4"/>
  <c r="WW153" i="4"/>
  <c r="WV153" i="4"/>
  <c r="WU153" i="4"/>
  <c r="WT153" i="4"/>
  <c r="WS153" i="4"/>
  <c r="WR153" i="4"/>
  <c r="WQ153" i="4"/>
  <c r="WP153" i="4"/>
  <c r="WO153" i="4"/>
  <c r="WN153" i="4"/>
  <c r="WM153" i="4"/>
  <c r="WL153" i="4"/>
  <c r="WK153" i="4"/>
  <c r="WJ153" i="4"/>
  <c r="WI153" i="4"/>
  <c r="WH153" i="4"/>
  <c r="WG153" i="4"/>
  <c r="WF153" i="4"/>
  <c r="WE153" i="4"/>
  <c r="WD153" i="4"/>
  <c r="WC153" i="4"/>
  <c r="WB153" i="4"/>
  <c r="WA153" i="4"/>
  <c r="VZ153" i="4"/>
  <c r="VY153" i="4"/>
  <c r="VO16" i="4"/>
  <c r="VN16" i="4"/>
  <c r="VM16" i="4"/>
  <c r="VL16" i="4"/>
  <c r="VK16" i="4"/>
  <c r="VJ16" i="4"/>
  <c r="VI16" i="4"/>
  <c r="VH16" i="4"/>
  <c r="VG16" i="4"/>
  <c r="VF16" i="4"/>
  <c r="VE16" i="4"/>
  <c r="VD16" i="4"/>
  <c r="VC16" i="4"/>
  <c r="VB16" i="4"/>
  <c r="VA16" i="4"/>
  <c r="UZ16" i="4"/>
  <c r="UY16" i="4"/>
  <c r="UX16" i="4"/>
  <c r="UW16" i="4"/>
  <c r="UV16" i="4"/>
  <c r="UU16" i="4"/>
  <c r="UT16" i="4"/>
  <c r="US16" i="4"/>
  <c r="UR16" i="4"/>
  <c r="UQ16" i="4"/>
  <c r="UP16" i="4"/>
  <c r="UO16" i="4"/>
  <c r="UN16" i="4"/>
  <c r="UM16" i="4"/>
  <c r="UL16" i="4"/>
  <c r="UK16" i="4"/>
  <c r="UJ16" i="4"/>
  <c r="UI16" i="4"/>
  <c r="UH16" i="4"/>
  <c r="UG16" i="4"/>
  <c r="UF16" i="4"/>
  <c r="UE16" i="4"/>
  <c r="UD16" i="4"/>
  <c r="UC16" i="4"/>
  <c r="UB16" i="4"/>
  <c r="UA16" i="4"/>
  <c r="TZ16" i="4"/>
  <c r="TY16" i="4"/>
  <c r="TX16" i="4"/>
  <c r="TW16" i="4"/>
  <c r="TV16" i="4"/>
  <c r="TU16" i="4"/>
  <c r="TT16" i="4"/>
  <c r="TS16" i="4"/>
  <c r="TR16" i="4"/>
  <c r="TQ16" i="4"/>
  <c r="TP16" i="4"/>
  <c r="TO16" i="4"/>
  <c r="TN16" i="4"/>
  <c r="TM16" i="4"/>
  <c r="TL16" i="4"/>
  <c r="TK16" i="4"/>
  <c r="TJ16" i="4"/>
  <c r="TI16" i="4"/>
  <c r="TH16" i="4"/>
  <c r="TG16" i="4"/>
  <c r="TF16" i="4"/>
  <c r="TE16" i="4"/>
  <c r="TD16" i="4"/>
  <c r="TC16" i="4"/>
  <c r="TB16" i="4"/>
  <c r="TA16" i="4"/>
  <c r="SZ16" i="4"/>
  <c r="SY16" i="4"/>
  <c r="SX16" i="4"/>
  <c r="SW16" i="4"/>
  <c r="SV16" i="4"/>
  <c r="SU16" i="4"/>
  <c r="ST16" i="4"/>
  <c r="SS16" i="4"/>
  <c r="SR16" i="4"/>
  <c r="SQ16" i="4"/>
  <c r="SP16" i="4"/>
  <c r="SO16" i="4"/>
  <c r="SN16" i="4"/>
  <c r="SM16" i="4"/>
  <c r="SL16" i="4"/>
  <c r="SK16" i="4"/>
  <c r="SJ16" i="4"/>
  <c r="SI16" i="4"/>
  <c r="VO150" i="4"/>
  <c r="VN150" i="4"/>
  <c r="VM150" i="4"/>
  <c r="VL150" i="4"/>
  <c r="VK150" i="4"/>
  <c r="VJ150" i="4"/>
  <c r="VI150" i="4"/>
  <c r="VH150" i="4"/>
  <c r="VG150" i="4"/>
  <c r="VF150" i="4"/>
  <c r="VE150" i="4"/>
  <c r="VD150" i="4"/>
  <c r="VC150" i="4"/>
  <c r="VB150" i="4"/>
  <c r="VA150" i="4"/>
  <c r="UZ150" i="4"/>
  <c r="UY150" i="4"/>
  <c r="UX150" i="4"/>
  <c r="UW150" i="4"/>
  <c r="UV150" i="4"/>
  <c r="UU150" i="4"/>
  <c r="UT150" i="4"/>
  <c r="US150" i="4"/>
  <c r="UR150" i="4"/>
  <c r="UQ150" i="4"/>
  <c r="UP150" i="4"/>
  <c r="UO150" i="4"/>
  <c r="UN150" i="4"/>
  <c r="UM150" i="4"/>
  <c r="UL150" i="4"/>
  <c r="UK150" i="4"/>
  <c r="UJ150" i="4"/>
  <c r="UI150" i="4"/>
  <c r="UH150" i="4"/>
  <c r="UG150" i="4"/>
  <c r="UF150" i="4"/>
  <c r="UE150" i="4"/>
  <c r="UD150" i="4"/>
  <c r="UC150" i="4"/>
  <c r="UB150" i="4"/>
  <c r="UA150" i="4"/>
  <c r="TZ150" i="4"/>
  <c r="TY150" i="4"/>
  <c r="TX150" i="4"/>
  <c r="TW150" i="4"/>
  <c r="TV150" i="4"/>
  <c r="TU150" i="4"/>
  <c r="TT150" i="4"/>
  <c r="TS150" i="4"/>
  <c r="TR150" i="4"/>
  <c r="TQ150" i="4"/>
  <c r="TP150" i="4"/>
  <c r="TO150" i="4"/>
  <c r="TN150" i="4"/>
  <c r="TM150" i="4"/>
  <c r="TL150" i="4"/>
  <c r="TK150" i="4"/>
  <c r="TJ150" i="4"/>
  <c r="TI150" i="4"/>
  <c r="TH150" i="4"/>
  <c r="TG150" i="4"/>
  <c r="TF150" i="4"/>
  <c r="TE150" i="4"/>
  <c r="TD150" i="4"/>
  <c r="TC150" i="4"/>
  <c r="TB150" i="4"/>
  <c r="TA150" i="4"/>
  <c r="SZ150" i="4"/>
  <c r="SY150" i="4"/>
  <c r="SX150" i="4"/>
  <c r="SW150" i="4"/>
  <c r="SV150" i="4"/>
  <c r="SU150" i="4"/>
  <c r="ST150" i="4"/>
  <c r="SS150" i="4"/>
  <c r="SR150" i="4"/>
  <c r="SQ150" i="4"/>
  <c r="SP150" i="4"/>
  <c r="SO150" i="4"/>
  <c r="SN150" i="4"/>
  <c r="SM150" i="4"/>
  <c r="SL150" i="4"/>
  <c r="SK150" i="4"/>
  <c r="SJ150" i="4"/>
  <c r="SI150" i="4"/>
  <c r="VO76" i="4"/>
  <c r="VN76" i="4"/>
  <c r="VM76" i="4"/>
  <c r="VL76" i="4"/>
  <c r="VK76" i="4"/>
  <c r="VJ76" i="4"/>
  <c r="VI76" i="4"/>
  <c r="VH76" i="4"/>
  <c r="VG76" i="4"/>
  <c r="VF76" i="4"/>
  <c r="VE76" i="4"/>
  <c r="VD76" i="4"/>
  <c r="VC76" i="4"/>
  <c r="VB76" i="4"/>
  <c r="VA76" i="4"/>
  <c r="UZ76" i="4"/>
  <c r="UY76" i="4"/>
  <c r="UX76" i="4"/>
  <c r="UW76" i="4"/>
  <c r="UV76" i="4"/>
  <c r="UU76" i="4"/>
  <c r="UT76" i="4"/>
  <c r="US76" i="4"/>
  <c r="UR76" i="4"/>
  <c r="UQ76" i="4"/>
  <c r="UP76" i="4"/>
  <c r="UO76" i="4"/>
  <c r="UN76" i="4"/>
  <c r="UM76" i="4"/>
  <c r="UL76" i="4"/>
  <c r="UK76" i="4"/>
  <c r="UJ76" i="4"/>
  <c r="UI76" i="4"/>
  <c r="UH76" i="4"/>
  <c r="UG76" i="4"/>
  <c r="UF76" i="4"/>
  <c r="UE76" i="4"/>
  <c r="UD76" i="4"/>
  <c r="UC76" i="4"/>
  <c r="UB76" i="4"/>
  <c r="UA76" i="4"/>
  <c r="TZ76" i="4"/>
  <c r="TY76" i="4"/>
  <c r="TX76" i="4"/>
  <c r="TW76" i="4"/>
  <c r="TV76" i="4"/>
  <c r="TU76" i="4"/>
  <c r="TT76" i="4"/>
  <c r="TS76" i="4"/>
  <c r="TR76" i="4"/>
  <c r="TQ76" i="4"/>
  <c r="TP76" i="4"/>
  <c r="TO76" i="4"/>
  <c r="TN76" i="4"/>
  <c r="TM76" i="4"/>
  <c r="TL76" i="4"/>
  <c r="TK76" i="4"/>
  <c r="TJ76" i="4"/>
  <c r="TI76" i="4"/>
  <c r="TH76" i="4"/>
  <c r="TG76" i="4"/>
  <c r="TF76" i="4"/>
  <c r="TE76" i="4"/>
  <c r="TD76" i="4"/>
  <c r="TC76" i="4"/>
  <c r="TB76" i="4"/>
  <c r="TA76" i="4"/>
  <c r="SZ76" i="4"/>
  <c r="SY76" i="4"/>
  <c r="SX76" i="4"/>
  <c r="SW76" i="4"/>
  <c r="SV76" i="4"/>
  <c r="SU76" i="4"/>
  <c r="ST76" i="4"/>
  <c r="SS76" i="4"/>
  <c r="SR76" i="4"/>
  <c r="SQ76" i="4"/>
  <c r="SP76" i="4"/>
  <c r="SO76" i="4"/>
  <c r="SN76" i="4"/>
  <c r="SM76" i="4"/>
  <c r="SL76" i="4"/>
  <c r="SK76" i="4"/>
  <c r="SJ76" i="4"/>
  <c r="SI76" i="4"/>
  <c r="VO117" i="4"/>
  <c r="VN117" i="4"/>
  <c r="VM117" i="4"/>
  <c r="VL117" i="4"/>
  <c r="VK117" i="4"/>
  <c r="VJ117" i="4"/>
  <c r="VI117" i="4"/>
  <c r="VH117" i="4"/>
  <c r="VG117" i="4"/>
  <c r="VF117" i="4"/>
  <c r="VE117" i="4"/>
  <c r="VD117" i="4"/>
  <c r="VC117" i="4"/>
  <c r="VB117" i="4"/>
  <c r="VA117" i="4"/>
  <c r="UZ117" i="4"/>
  <c r="UY117" i="4"/>
  <c r="UX117" i="4"/>
  <c r="UW117" i="4"/>
  <c r="UV117" i="4"/>
  <c r="UU117" i="4"/>
  <c r="UT117" i="4"/>
  <c r="US117" i="4"/>
  <c r="UR117" i="4"/>
  <c r="UQ117" i="4"/>
  <c r="UP117" i="4"/>
  <c r="UO117" i="4"/>
  <c r="UN117" i="4"/>
  <c r="UM117" i="4"/>
  <c r="UL117" i="4"/>
  <c r="UK117" i="4"/>
  <c r="UJ117" i="4"/>
  <c r="UI117" i="4"/>
  <c r="UH117" i="4"/>
  <c r="UG117" i="4"/>
  <c r="UF117" i="4"/>
  <c r="UE117" i="4"/>
  <c r="UD117" i="4"/>
  <c r="UC117" i="4"/>
  <c r="UB117" i="4"/>
  <c r="UA117" i="4"/>
  <c r="TZ117" i="4"/>
  <c r="TY117" i="4"/>
  <c r="TX117" i="4"/>
  <c r="TW117" i="4"/>
  <c r="TV117" i="4"/>
  <c r="TU117" i="4"/>
  <c r="TT117" i="4"/>
  <c r="TS117" i="4"/>
  <c r="TR117" i="4"/>
  <c r="TQ117" i="4"/>
  <c r="TP117" i="4"/>
  <c r="TO117" i="4"/>
  <c r="TN117" i="4"/>
  <c r="TM117" i="4"/>
  <c r="TL117" i="4"/>
  <c r="TK117" i="4"/>
  <c r="TJ117" i="4"/>
  <c r="TI117" i="4"/>
  <c r="TH117" i="4"/>
  <c r="TG117" i="4"/>
  <c r="TF117" i="4"/>
  <c r="TE117" i="4"/>
  <c r="TD117" i="4"/>
  <c r="TC117" i="4"/>
  <c r="TB117" i="4"/>
  <c r="TA117" i="4"/>
  <c r="SZ117" i="4"/>
  <c r="SY117" i="4"/>
  <c r="SX117" i="4"/>
  <c r="SW117" i="4"/>
  <c r="SV117" i="4"/>
  <c r="SU117" i="4"/>
  <c r="ST117" i="4"/>
  <c r="SS117" i="4"/>
  <c r="SR117" i="4"/>
  <c r="SQ117" i="4"/>
  <c r="SP117" i="4"/>
  <c r="SO117" i="4"/>
  <c r="SN117" i="4"/>
  <c r="SM117" i="4"/>
  <c r="SL117" i="4"/>
  <c r="SK117" i="4"/>
  <c r="SJ117" i="4"/>
  <c r="SI117" i="4"/>
  <c r="VO6" i="4"/>
  <c r="VN6" i="4"/>
  <c r="VM6" i="4"/>
  <c r="VL6" i="4"/>
  <c r="VK6" i="4"/>
  <c r="VJ6" i="4"/>
  <c r="VI6" i="4"/>
  <c r="VH6" i="4"/>
  <c r="VG6" i="4"/>
  <c r="VF6" i="4"/>
  <c r="VE6" i="4"/>
  <c r="VD6" i="4"/>
  <c r="VC6" i="4"/>
  <c r="VB6" i="4"/>
  <c r="VA6" i="4"/>
  <c r="UZ6" i="4"/>
  <c r="UY6" i="4"/>
  <c r="UX6" i="4"/>
  <c r="UW6" i="4"/>
  <c r="UV6" i="4"/>
  <c r="UU6" i="4"/>
  <c r="UT6" i="4"/>
  <c r="US6" i="4"/>
  <c r="UR6" i="4"/>
  <c r="UQ6" i="4"/>
  <c r="UP6" i="4"/>
  <c r="UO6" i="4"/>
  <c r="UN6" i="4"/>
  <c r="UM6" i="4"/>
  <c r="UL6" i="4"/>
  <c r="UK6" i="4"/>
  <c r="UJ6" i="4"/>
  <c r="UI6" i="4"/>
  <c r="UH6" i="4"/>
  <c r="UG6" i="4"/>
  <c r="UF6" i="4"/>
  <c r="UE6" i="4"/>
  <c r="UD6" i="4"/>
  <c r="UC6" i="4"/>
  <c r="UB6" i="4"/>
  <c r="UA6" i="4"/>
  <c r="TZ6" i="4"/>
  <c r="TY6" i="4"/>
  <c r="TX6" i="4"/>
  <c r="TW6" i="4"/>
  <c r="TV6" i="4"/>
  <c r="TU6" i="4"/>
  <c r="TT6" i="4"/>
  <c r="TS6" i="4"/>
  <c r="TR6" i="4"/>
  <c r="TQ6" i="4"/>
  <c r="TP6" i="4"/>
  <c r="TO6" i="4"/>
  <c r="TN6" i="4"/>
  <c r="TM6" i="4"/>
  <c r="TL6" i="4"/>
  <c r="TK6" i="4"/>
  <c r="TJ6" i="4"/>
  <c r="TI6" i="4"/>
  <c r="TH6" i="4"/>
  <c r="TG6" i="4"/>
  <c r="TF6" i="4"/>
  <c r="TE6" i="4"/>
  <c r="TD6" i="4"/>
  <c r="TC6" i="4"/>
  <c r="TB6" i="4"/>
  <c r="TA6" i="4"/>
  <c r="SZ6" i="4"/>
  <c r="SY6" i="4"/>
  <c r="SX6" i="4"/>
  <c r="SW6" i="4"/>
  <c r="SV6" i="4"/>
  <c r="SU6" i="4"/>
  <c r="ST6" i="4"/>
  <c r="SS6" i="4"/>
  <c r="SR6" i="4"/>
  <c r="SQ6" i="4"/>
  <c r="SP6" i="4"/>
  <c r="SO6" i="4"/>
  <c r="SN6" i="4"/>
  <c r="SM6" i="4"/>
  <c r="SL6" i="4"/>
  <c r="SK6" i="4"/>
  <c r="SJ6" i="4"/>
  <c r="SI6" i="4"/>
  <c r="VO103" i="4"/>
  <c r="VN103" i="4"/>
  <c r="VM103" i="4"/>
  <c r="VL103" i="4"/>
  <c r="VK103" i="4"/>
  <c r="VJ103" i="4"/>
  <c r="VI103" i="4"/>
  <c r="VH103" i="4"/>
  <c r="VG103" i="4"/>
  <c r="VF103" i="4"/>
  <c r="VE103" i="4"/>
  <c r="VD103" i="4"/>
  <c r="VC103" i="4"/>
  <c r="VB103" i="4"/>
  <c r="VA103" i="4"/>
  <c r="UZ103" i="4"/>
  <c r="UY103" i="4"/>
  <c r="UX103" i="4"/>
  <c r="UW103" i="4"/>
  <c r="UV103" i="4"/>
  <c r="UU103" i="4"/>
  <c r="UT103" i="4"/>
  <c r="US103" i="4"/>
  <c r="UR103" i="4"/>
  <c r="UQ103" i="4"/>
  <c r="UP103" i="4"/>
  <c r="UO103" i="4"/>
  <c r="UN103" i="4"/>
  <c r="UM103" i="4"/>
  <c r="UL103" i="4"/>
  <c r="UK103" i="4"/>
  <c r="UJ103" i="4"/>
  <c r="UI103" i="4"/>
  <c r="UH103" i="4"/>
  <c r="UG103" i="4"/>
  <c r="UF103" i="4"/>
  <c r="UE103" i="4"/>
  <c r="UD103" i="4"/>
  <c r="UC103" i="4"/>
  <c r="UB103" i="4"/>
  <c r="UA103" i="4"/>
  <c r="TZ103" i="4"/>
  <c r="TY103" i="4"/>
  <c r="TX103" i="4"/>
  <c r="TW103" i="4"/>
  <c r="TV103" i="4"/>
  <c r="TU103" i="4"/>
  <c r="TT103" i="4"/>
  <c r="TS103" i="4"/>
  <c r="TR103" i="4"/>
  <c r="TQ103" i="4"/>
  <c r="TP103" i="4"/>
  <c r="TO103" i="4"/>
  <c r="TN103" i="4"/>
  <c r="TM103" i="4"/>
  <c r="TL103" i="4"/>
  <c r="TK103" i="4"/>
  <c r="TJ103" i="4"/>
  <c r="TI103" i="4"/>
  <c r="TH103" i="4"/>
  <c r="TG103" i="4"/>
  <c r="TF103" i="4"/>
  <c r="TE103" i="4"/>
  <c r="TD103" i="4"/>
  <c r="TC103" i="4"/>
  <c r="TB103" i="4"/>
  <c r="TA103" i="4"/>
  <c r="SZ103" i="4"/>
  <c r="SY103" i="4"/>
  <c r="SX103" i="4"/>
  <c r="SW103" i="4"/>
  <c r="SV103" i="4"/>
  <c r="SU103" i="4"/>
  <c r="ST103" i="4"/>
  <c r="SS103" i="4"/>
  <c r="SR103" i="4"/>
  <c r="SQ103" i="4"/>
  <c r="SP103" i="4"/>
  <c r="SO103" i="4"/>
  <c r="SN103" i="4"/>
  <c r="SM103" i="4"/>
  <c r="SL103" i="4"/>
  <c r="SK103" i="4"/>
  <c r="SJ103" i="4"/>
  <c r="SI103" i="4"/>
  <c r="VO125" i="4"/>
  <c r="VN125" i="4"/>
  <c r="VM125" i="4"/>
  <c r="VL125" i="4"/>
  <c r="VK125" i="4"/>
  <c r="VJ125" i="4"/>
  <c r="VI125" i="4"/>
  <c r="VH125" i="4"/>
  <c r="VG125" i="4"/>
  <c r="VF125" i="4"/>
  <c r="VE125" i="4"/>
  <c r="VD125" i="4"/>
  <c r="VC125" i="4"/>
  <c r="VB125" i="4"/>
  <c r="VA125" i="4"/>
  <c r="UZ125" i="4"/>
  <c r="UY125" i="4"/>
  <c r="UX125" i="4"/>
  <c r="UW125" i="4"/>
  <c r="UV125" i="4"/>
  <c r="UU125" i="4"/>
  <c r="UT125" i="4"/>
  <c r="US125" i="4"/>
  <c r="UR125" i="4"/>
  <c r="UQ125" i="4"/>
  <c r="UP125" i="4"/>
  <c r="UO125" i="4"/>
  <c r="UN125" i="4"/>
  <c r="UM125" i="4"/>
  <c r="UL125" i="4"/>
  <c r="UK125" i="4"/>
  <c r="UJ125" i="4"/>
  <c r="UI125" i="4"/>
  <c r="UH125" i="4"/>
  <c r="UG125" i="4"/>
  <c r="UF125" i="4"/>
  <c r="UE125" i="4"/>
  <c r="UD125" i="4"/>
  <c r="UC125" i="4"/>
  <c r="UB125" i="4"/>
  <c r="UA125" i="4"/>
  <c r="TZ125" i="4"/>
  <c r="TY125" i="4"/>
  <c r="TX125" i="4"/>
  <c r="TW125" i="4"/>
  <c r="TV125" i="4"/>
  <c r="TU125" i="4"/>
  <c r="TT125" i="4"/>
  <c r="TS125" i="4"/>
  <c r="TR125" i="4"/>
  <c r="TQ125" i="4"/>
  <c r="TP125" i="4"/>
  <c r="TO125" i="4"/>
  <c r="TN125" i="4"/>
  <c r="TM125" i="4"/>
  <c r="TL125" i="4"/>
  <c r="TK125" i="4"/>
  <c r="TJ125" i="4"/>
  <c r="TI125" i="4"/>
  <c r="TH125" i="4"/>
  <c r="TG125" i="4"/>
  <c r="TF125" i="4"/>
  <c r="TE125" i="4"/>
  <c r="TD125" i="4"/>
  <c r="TC125" i="4"/>
  <c r="TB125" i="4"/>
  <c r="TA125" i="4"/>
  <c r="SZ125" i="4"/>
  <c r="SY125" i="4"/>
  <c r="SX125" i="4"/>
  <c r="SW125" i="4"/>
  <c r="SV125" i="4"/>
  <c r="SU125" i="4"/>
  <c r="ST125" i="4"/>
  <c r="SS125" i="4"/>
  <c r="SR125" i="4"/>
  <c r="SQ125" i="4"/>
  <c r="SP125" i="4"/>
  <c r="SO125" i="4"/>
  <c r="SN125" i="4"/>
  <c r="SM125" i="4"/>
  <c r="SL125" i="4"/>
  <c r="SK125" i="4"/>
  <c r="SJ125" i="4"/>
  <c r="SI125" i="4"/>
  <c r="VO55" i="4"/>
  <c r="VN55" i="4"/>
  <c r="VM55" i="4"/>
  <c r="VL55" i="4"/>
  <c r="VK55" i="4"/>
  <c r="VJ55" i="4"/>
  <c r="VI55" i="4"/>
  <c r="VH55" i="4"/>
  <c r="VG55" i="4"/>
  <c r="VF55" i="4"/>
  <c r="VE55" i="4"/>
  <c r="VD55" i="4"/>
  <c r="VC55" i="4"/>
  <c r="VB55" i="4"/>
  <c r="VA55" i="4"/>
  <c r="UZ55" i="4"/>
  <c r="UY55" i="4"/>
  <c r="UX55" i="4"/>
  <c r="UW55" i="4"/>
  <c r="UV55" i="4"/>
  <c r="UU55" i="4"/>
  <c r="UT55" i="4"/>
  <c r="US55" i="4"/>
  <c r="UR55" i="4"/>
  <c r="UQ55" i="4"/>
  <c r="UP55" i="4"/>
  <c r="UO55" i="4"/>
  <c r="UN55" i="4"/>
  <c r="UM55" i="4"/>
  <c r="UL55" i="4"/>
  <c r="UK55" i="4"/>
  <c r="UJ55" i="4"/>
  <c r="UI55" i="4"/>
  <c r="UH55" i="4"/>
  <c r="UG55" i="4"/>
  <c r="UF55" i="4"/>
  <c r="UE55" i="4"/>
  <c r="UD55" i="4"/>
  <c r="UC55" i="4"/>
  <c r="UB55" i="4"/>
  <c r="UA55" i="4"/>
  <c r="TZ55" i="4"/>
  <c r="TY55" i="4"/>
  <c r="TX55" i="4"/>
  <c r="TW55" i="4"/>
  <c r="TV55" i="4"/>
  <c r="TU55" i="4"/>
  <c r="TT55" i="4"/>
  <c r="TS55" i="4"/>
  <c r="TR55" i="4"/>
  <c r="TQ55" i="4"/>
  <c r="TP55" i="4"/>
  <c r="TO55" i="4"/>
  <c r="TN55" i="4"/>
  <c r="TM55" i="4"/>
  <c r="TL55" i="4"/>
  <c r="TK55" i="4"/>
  <c r="TJ55" i="4"/>
  <c r="TI55" i="4"/>
  <c r="TH55" i="4"/>
  <c r="TG55" i="4"/>
  <c r="TF55" i="4"/>
  <c r="TE55" i="4"/>
  <c r="TD55" i="4"/>
  <c r="TC55" i="4"/>
  <c r="TB55" i="4"/>
  <c r="TA55" i="4"/>
  <c r="SZ55" i="4"/>
  <c r="SY55" i="4"/>
  <c r="SX55" i="4"/>
  <c r="SW55" i="4"/>
  <c r="SV55" i="4"/>
  <c r="SU55" i="4"/>
  <c r="ST55" i="4"/>
  <c r="SS55" i="4"/>
  <c r="SR55" i="4"/>
  <c r="SQ55" i="4"/>
  <c r="SP55" i="4"/>
  <c r="SO55" i="4"/>
  <c r="SN55" i="4"/>
  <c r="SM55" i="4"/>
  <c r="SL55" i="4"/>
  <c r="SK55" i="4"/>
  <c r="SJ55" i="4"/>
  <c r="SI55" i="4"/>
  <c r="VO127" i="4"/>
  <c r="VN127" i="4"/>
  <c r="VM127" i="4"/>
  <c r="VL127" i="4"/>
  <c r="VK127" i="4"/>
  <c r="VJ127" i="4"/>
  <c r="VI127" i="4"/>
  <c r="VH127" i="4"/>
  <c r="VG127" i="4"/>
  <c r="VF127" i="4"/>
  <c r="VE127" i="4"/>
  <c r="VD127" i="4"/>
  <c r="VC127" i="4"/>
  <c r="VB127" i="4"/>
  <c r="VA127" i="4"/>
  <c r="UZ127" i="4"/>
  <c r="UY127" i="4"/>
  <c r="UX127" i="4"/>
  <c r="UW127" i="4"/>
  <c r="UV127" i="4"/>
  <c r="UU127" i="4"/>
  <c r="UT127" i="4"/>
  <c r="US127" i="4"/>
  <c r="UR127" i="4"/>
  <c r="UQ127" i="4"/>
  <c r="UP127" i="4"/>
  <c r="UO127" i="4"/>
  <c r="UN127" i="4"/>
  <c r="UM127" i="4"/>
  <c r="UL127" i="4"/>
  <c r="UK127" i="4"/>
  <c r="UJ127" i="4"/>
  <c r="UI127" i="4"/>
  <c r="UH127" i="4"/>
  <c r="UG127" i="4"/>
  <c r="UF127" i="4"/>
  <c r="UE127" i="4"/>
  <c r="UD127" i="4"/>
  <c r="UC127" i="4"/>
  <c r="UB127" i="4"/>
  <c r="UA127" i="4"/>
  <c r="TZ127" i="4"/>
  <c r="TY127" i="4"/>
  <c r="TX127" i="4"/>
  <c r="TW127" i="4"/>
  <c r="TV127" i="4"/>
  <c r="TU127" i="4"/>
  <c r="TT127" i="4"/>
  <c r="TS127" i="4"/>
  <c r="TR127" i="4"/>
  <c r="TQ127" i="4"/>
  <c r="TP127" i="4"/>
  <c r="TO127" i="4"/>
  <c r="TN127" i="4"/>
  <c r="TM127" i="4"/>
  <c r="TL127" i="4"/>
  <c r="TK127" i="4"/>
  <c r="TJ127" i="4"/>
  <c r="TI127" i="4"/>
  <c r="TH127" i="4"/>
  <c r="TG127" i="4"/>
  <c r="TF127" i="4"/>
  <c r="TE127" i="4"/>
  <c r="TD127" i="4"/>
  <c r="TC127" i="4"/>
  <c r="TB127" i="4"/>
  <c r="TA127" i="4"/>
  <c r="SZ127" i="4"/>
  <c r="SY127" i="4"/>
  <c r="SX127" i="4"/>
  <c r="SW127" i="4"/>
  <c r="SV127" i="4"/>
  <c r="SU127" i="4"/>
  <c r="ST127" i="4"/>
  <c r="SS127" i="4"/>
  <c r="SR127" i="4"/>
  <c r="SQ127" i="4"/>
  <c r="SP127" i="4"/>
  <c r="SO127" i="4"/>
  <c r="SN127" i="4"/>
  <c r="SM127" i="4"/>
  <c r="SL127" i="4"/>
  <c r="SK127" i="4"/>
  <c r="SJ127" i="4"/>
  <c r="SI127" i="4"/>
  <c r="VO152" i="4"/>
  <c r="VN152" i="4"/>
  <c r="VM152" i="4"/>
  <c r="VL152" i="4"/>
  <c r="VK152" i="4"/>
  <c r="VJ152" i="4"/>
  <c r="VI152" i="4"/>
  <c r="VH152" i="4"/>
  <c r="VG152" i="4"/>
  <c r="VF152" i="4"/>
  <c r="VE152" i="4"/>
  <c r="VD152" i="4"/>
  <c r="VC152" i="4"/>
  <c r="VB152" i="4"/>
  <c r="VA152" i="4"/>
  <c r="UZ152" i="4"/>
  <c r="UY152" i="4"/>
  <c r="UX152" i="4"/>
  <c r="UW152" i="4"/>
  <c r="UV152" i="4"/>
  <c r="UU152" i="4"/>
  <c r="UT152" i="4"/>
  <c r="US152" i="4"/>
  <c r="UR152" i="4"/>
  <c r="UQ152" i="4"/>
  <c r="UP152" i="4"/>
  <c r="UO152" i="4"/>
  <c r="UN152" i="4"/>
  <c r="UM152" i="4"/>
  <c r="UL152" i="4"/>
  <c r="UK152" i="4"/>
  <c r="UJ152" i="4"/>
  <c r="UI152" i="4"/>
  <c r="UH152" i="4"/>
  <c r="UG152" i="4"/>
  <c r="UF152" i="4"/>
  <c r="UE152" i="4"/>
  <c r="UD152" i="4"/>
  <c r="UC152" i="4"/>
  <c r="UB152" i="4"/>
  <c r="UA152" i="4"/>
  <c r="TZ152" i="4"/>
  <c r="TY152" i="4"/>
  <c r="TX152" i="4"/>
  <c r="TW152" i="4"/>
  <c r="TV152" i="4"/>
  <c r="TU152" i="4"/>
  <c r="TT152" i="4"/>
  <c r="TS152" i="4"/>
  <c r="TR152" i="4"/>
  <c r="TQ152" i="4"/>
  <c r="TP152" i="4"/>
  <c r="TO152" i="4"/>
  <c r="TN152" i="4"/>
  <c r="TM152" i="4"/>
  <c r="TL152" i="4"/>
  <c r="TK152" i="4"/>
  <c r="TJ152" i="4"/>
  <c r="TI152" i="4"/>
  <c r="TH152" i="4"/>
  <c r="TG152" i="4"/>
  <c r="TF152" i="4"/>
  <c r="TE152" i="4"/>
  <c r="TD152" i="4"/>
  <c r="TC152" i="4"/>
  <c r="TB152" i="4"/>
  <c r="TA152" i="4"/>
  <c r="SZ152" i="4"/>
  <c r="SY152" i="4"/>
  <c r="SX152" i="4"/>
  <c r="SW152" i="4"/>
  <c r="SV152" i="4"/>
  <c r="SU152" i="4"/>
  <c r="ST152" i="4"/>
  <c r="SS152" i="4"/>
  <c r="SR152" i="4"/>
  <c r="SQ152" i="4"/>
  <c r="SP152" i="4"/>
  <c r="SO152" i="4"/>
  <c r="SN152" i="4"/>
  <c r="SM152" i="4"/>
  <c r="SL152" i="4"/>
  <c r="SK152" i="4"/>
  <c r="SJ152" i="4"/>
  <c r="SI152" i="4"/>
  <c r="VO133" i="4"/>
  <c r="VN133" i="4"/>
  <c r="VM133" i="4"/>
  <c r="VL133" i="4"/>
  <c r="VK133" i="4"/>
  <c r="VJ133" i="4"/>
  <c r="VI133" i="4"/>
  <c r="VH133" i="4"/>
  <c r="VG133" i="4"/>
  <c r="VF133" i="4"/>
  <c r="VE133" i="4"/>
  <c r="VD133" i="4"/>
  <c r="VC133" i="4"/>
  <c r="VB133" i="4"/>
  <c r="VA133" i="4"/>
  <c r="UZ133" i="4"/>
  <c r="UY133" i="4"/>
  <c r="UX133" i="4"/>
  <c r="UW133" i="4"/>
  <c r="UV133" i="4"/>
  <c r="UU133" i="4"/>
  <c r="UT133" i="4"/>
  <c r="US133" i="4"/>
  <c r="UR133" i="4"/>
  <c r="UQ133" i="4"/>
  <c r="UP133" i="4"/>
  <c r="UO133" i="4"/>
  <c r="UN133" i="4"/>
  <c r="UM133" i="4"/>
  <c r="UL133" i="4"/>
  <c r="UK133" i="4"/>
  <c r="UJ133" i="4"/>
  <c r="UI133" i="4"/>
  <c r="UH133" i="4"/>
  <c r="UG133" i="4"/>
  <c r="UF133" i="4"/>
  <c r="UE133" i="4"/>
  <c r="UD133" i="4"/>
  <c r="UC133" i="4"/>
  <c r="UB133" i="4"/>
  <c r="UA133" i="4"/>
  <c r="TZ133" i="4"/>
  <c r="TY133" i="4"/>
  <c r="TX133" i="4"/>
  <c r="TW133" i="4"/>
  <c r="TV133" i="4"/>
  <c r="TU133" i="4"/>
  <c r="TT133" i="4"/>
  <c r="TS133" i="4"/>
  <c r="TR133" i="4"/>
  <c r="TQ133" i="4"/>
  <c r="TP133" i="4"/>
  <c r="TO133" i="4"/>
  <c r="TN133" i="4"/>
  <c r="TM133" i="4"/>
  <c r="TL133" i="4"/>
  <c r="TK133" i="4"/>
  <c r="TJ133" i="4"/>
  <c r="TI133" i="4"/>
  <c r="TH133" i="4"/>
  <c r="TG133" i="4"/>
  <c r="TF133" i="4"/>
  <c r="TE133" i="4"/>
  <c r="TD133" i="4"/>
  <c r="TC133" i="4"/>
  <c r="TB133" i="4"/>
  <c r="TA133" i="4"/>
  <c r="SZ133" i="4"/>
  <c r="SY133" i="4"/>
  <c r="SX133" i="4"/>
  <c r="SW133" i="4"/>
  <c r="SV133" i="4"/>
  <c r="SU133" i="4"/>
  <c r="ST133" i="4"/>
  <c r="SS133" i="4"/>
  <c r="SR133" i="4"/>
  <c r="SQ133" i="4"/>
  <c r="SP133" i="4"/>
  <c r="SO133" i="4"/>
  <c r="SN133" i="4"/>
  <c r="SM133" i="4"/>
  <c r="SL133" i="4"/>
  <c r="SK133" i="4"/>
  <c r="SJ133" i="4"/>
  <c r="SI133" i="4"/>
  <c r="VO131" i="4"/>
  <c r="VN131" i="4"/>
  <c r="VM131" i="4"/>
  <c r="VL131" i="4"/>
  <c r="VK131" i="4"/>
  <c r="VJ131" i="4"/>
  <c r="VI131" i="4"/>
  <c r="VH131" i="4"/>
  <c r="VG131" i="4"/>
  <c r="VF131" i="4"/>
  <c r="VE131" i="4"/>
  <c r="VD131" i="4"/>
  <c r="VC131" i="4"/>
  <c r="VB131" i="4"/>
  <c r="VA131" i="4"/>
  <c r="UZ131" i="4"/>
  <c r="UY131" i="4"/>
  <c r="UX131" i="4"/>
  <c r="UW131" i="4"/>
  <c r="UV131" i="4"/>
  <c r="UU131" i="4"/>
  <c r="UT131" i="4"/>
  <c r="US131" i="4"/>
  <c r="UR131" i="4"/>
  <c r="UQ131" i="4"/>
  <c r="UP131" i="4"/>
  <c r="UO131" i="4"/>
  <c r="UN131" i="4"/>
  <c r="UM131" i="4"/>
  <c r="UL131" i="4"/>
  <c r="UK131" i="4"/>
  <c r="UJ131" i="4"/>
  <c r="UI131" i="4"/>
  <c r="UH131" i="4"/>
  <c r="UG131" i="4"/>
  <c r="UF131" i="4"/>
  <c r="UE131" i="4"/>
  <c r="UD131" i="4"/>
  <c r="UC131" i="4"/>
  <c r="UB131" i="4"/>
  <c r="UA131" i="4"/>
  <c r="TZ131" i="4"/>
  <c r="TY131" i="4"/>
  <c r="TX131" i="4"/>
  <c r="TW131" i="4"/>
  <c r="TV131" i="4"/>
  <c r="TU131" i="4"/>
  <c r="TT131" i="4"/>
  <c r="TS131" i="4"/>
  <c r="TR131" i="4"/>
  <c r="TQ131" i="4"/>
  <c r="TP131" i="4"/>
  <c r="TO131" i="4"/>
  <c r="TN131" i="4"/>
  <c r="TM131" i="4"/>
  <c r="TL131" i="4"/>
  <c r="TK131" i="4"/>
  <c r="TJ131" i="4"/>
  <c r="TI131" i="4"/>
  <c r="TH131" i="4"/>
  <c r="TG131" i="4"/>
  <c r="TF131" i="4"/>
  <c r="TE131" i="4"/>
  <c r="TD131" i="4"/>
  <c r="TC131" i="4"/>
  <c r="TB131" i="4"/>
  <c r="TA131" i="4"/>
  <c r="SZ131" i="4"/>
  <c r="SY131" i="4"/>
  <c r="SX131" i="4"/>
  <c r="SW131" i="4"/>
  <c r="SV131" i="4"/>
  <c r="SU131" i="4"/>
  <c r="ST131" i="4"/>
  <c r="SS131" i="4"/>
  <c r="SR131" i="4"/>
  <c r="SQ131" i="4"/>
  <c r="SP131" i="4"/>
  <c r="SO131" i="4"/>
  <c r="SN131" i="4"/>
  <c r="SM131" i="4"/>
  <c r="SL131" i="4"/>
  <c r="SK131" i="4"/>
  <c r="SJ131" i="4"/>
  <c r="SI131" i="4"/>
  <c r="VO113" i="4"/>
  <c r="VN113" i="4"/>
  <c r="VM113" i="4"/>
  <c r="VL113" i="4"/>
  <c r="VK113" i="4"/>
  <c r="VJ113" i="4"/>
  <c r="VI113" i="4"/>
  <c r="VH113" i="4"/>
  <c r="VG113" i="4"/>
  <c r="VF113" i="4"/>
  <c r="VE113" i="4"/>
  <c r="VD113" i="4"/>
  <c r="VC113" i="4"/>
  <c r="VB113" i="4"/>
  <c r="VA113" i="4"/>
  <c r="UZ113" i="4"/>
  <c r="UY113" i="4"/>
  <c r="UX113" i="4"/>
  <c r="UW113" i="4"/>
  <c r="UV113" i="4"/>
  <c r="UU113" i="4"/>
  <c r="UT113" i="4"/>
  <c r="US113" i="4"/>
  <c r="UR113" i="4"/>
  <c r="UQ113" i="4"/>
  <c r="UP113" i="4"/>
  <c r="UO113" i="4"/>
  <c r="UN113" i="4"/>
  <c r="UM113" i="4"/>
  <c r="UL113" i="4"/>
  <c r="UK113" i="4"/>
  <c r="UJ113" i="4"/>
  <c r="UI113" i="4"/>
  <c r="UH113" i="4"/>
  <c r="UG113" i="4"/>
  <c r="UF113" i="4"/>
  <c r="UE113" i="4"/>
  <c r="UD113" i="4"/>
  <c r="UC113" i="4"/>
  <c r="UB113" i="4"/>
  <c r="UA113" i="4"/>
  <c r="TZ113" i="4"/>
  <c r="TY113" i="4"/>
  <c r="TX113" i="4"/>
  <c r="TW113" i="4"/>
  <c r="TV113" i="4"/>
  <c r="TU113" i="4"/>
  <c r="TT113" i="4"/>
  <c r="TS113" i="4"/>
  <c r="TR113" i="4"/>
  <c r="TQ113" i="4"/>
  <c r="TP113" i="4"/>
  <c r="TO113" i="4"/>
  <c r="TN113" i="4"/>
  <c r="TM113" i="4"/>
  <c r="TL113" i="4"/>
  <c r="TK113" i="4"/>
  <c r="TJ113" i="4"/>
  <c r="TI113" i="4"/>
  <c r="TH113" i="4"/>
  <c r="TG113" i="4"/>
  <c r="TF113" i="4"/>
  <c r="TE113" i="4"/>
  <c r="TD113" i="4"/>
  <c r="TC113" i="4"/>
  <c r="TB113" i="4"/>
  <c r="TA113" i="4"/>
  <c r="SZ113" i="4"/>
  <c r="SY113" i="4"/>
  <c r="SX113" i="4"/>
  <c r="SW113" i="4"/>
  <c r="SV113" i="4"/>
  <c r="SU113" i="4"/>
  <c r="ST113" i="4"/>
  <c r="SS113" i="4"/>
  <c r="SR113" i="4"/>
  <c r="SQ113" i="4"/>
  <c r="SP113" i="4"/>
  <c r="SO113" i="4"/>
  <c r="SN113" i="4"/>
  <c r="SM113" i="4"/>
  <c r="SL113" i="4"/>
  <c r="SK113" i="4"/>
  <c r="SJ113" i="4"/>
  <c r="SI113" i="4"/>
  <c r="VO100" i="4"/>
  <c r="VN100" i="4"/>
  <c r="VM100" i="4"/>
  <c r="VL100" i="4"/>
  <c r="VK100" i="4"/>
  <c r="VJ100" i="4"/>
  <c r="VI100" i="4"/>
  <c r="VH100" i="4"/>
  <c r="VG100" i="4"/>
  <c r="VF100" i="4"/>
  <c r="VE100" i="4"/>
  <c r="VD100" i="4"/>
  <c r="VC100" i="4"/>
  <c r="VB100" i="4"/>
  <c r="VA100" i="4"/>
  <c r="UZ100" i="4"/>
  <c r="UY100" i="4"/>
  <c r="UX100" i="4"/>
  <c r="UW100" i="4"/>
  <c r="UV100" i="4"/>
  <c r="UU100" i="4"/>
  <c r="UT100" i="4"/>
  <c r="US100" i="4"/>
  <c r="UR100" i="4"/>
  <c r="UQ100" i="4"/>
  <c r="UP100" i="4"/>
  <c r="UO100" i="4"/>
  <c r="UN100" i="4"/>
  <c r="UM100" i="4"/>
  <c r="UL100" i="4"/>
  <c r="UK100" i="4"/>
  <c r="UJ100" i="4"/>
  <c r="UI100" i="4"/>
  <c r="UH100" i="4"/>
  <c r="UG100" i="4"/>
  <c r="UF100" i="4"/>
  <c r="UE100" i="4"/>
  <c r="UD100" i="4"/>
  <c r="UC100" i="4"/>
  <c r="UB100" i="4"/>
  <c r="UA100" i="4"/>
  <c r="TZ100" i="4"/>
  <c r="TY100" i="4"/>
  <c r="TX100" i="4"/>
  <c r="TW100" i="4"/>
  <c r="TV100" i="4"/>
  <c r="TU100" i="4"/>
  <c r="TT100" i="4"/>
  <c r="TS100" i="4"/>
  <c r="TR100" i="4"/>
  <c r="TQ100" i="4"/>
  <c r="TP100" i="4"/>
  <c r="TO100" i="4"/>
  <c r="TN100" i="4"/>
  <c r="TM100" i="4"/>
  <c r="TL100" i="4"/>
  <c r="TK100" i="4"/>
  <c r="TJ100" i="4"/>
  <c r="TI100" i="4"/>
  <c r="TH100" i="4"/>
  <c r="TG100" i="4"/>
  <c r="TF100" i="4"/>
  <c r="TE100" i="4"/>
  <c r="TD100" i="4"/>
  <c r="TC100" i="4"/>
  <c r="TB100" i="4"/>
  <c r="TA100" i="4"/>
  <c r="SZ100" i="4"/>
  <c r="SY100" i="4"/>
  <c r="SX100" i="4"/>
  <c r="SW100" i="4"/>
  <c r="SV100" i="4"/>
  <c r="SU100" i="4"/>
  <c r="ST100" i="4"/>
  <c r="SS100" i="4"/>
  <c r="SR100" i="4"/>
  <c r="SQ100" i="4"/>
  <c r="SP100" i="4"/>
  <c r="SO100" i="4"/>
  <c r="SN100" i="4"/>
  <c r="SM100" i="4"/>
  <c r="SL100" i="4"/>
  <c r="SK100" i="4"/>
  <c r="SJ100" i="4"/>
  <c r="SI100" i="4"/>
  <c r="VO137" i="4"/>
  <c r="VN137" i="4"/>
  <c r="VM137" i="4"/>
  <c r="VL137" i="4"/>
  <c r="VK137" i="4"/>
  <c r="VJ137" i="4"/>
  <c r="VI137" i="4"/>
  <c r="VH137" i="4"/>
  <c r="VG137" i="4"/>
  <c r="VF137" i="4"/>
  <c r="VE137" i="4"/>
  <c r="VD137" i="4"/>
  <c r="VC137" i="4"/>
  <c r="VB137" i="4"/>
  <c r="VA137" i="4"/>
  <c r="UZ137" i="4"/>
  <c r="UY137" i="4"/>
  <c r="UX137" i="4"/>
  <c r="UW137" i="4"/>
  <c r="UV137" i="4"/>
  <c r="UU137" i="4"/>
  <c r="UT137" i="4"/>
  <c r="US137" i="4"/>
  <c r="UR137" i="4"/>
  <c r="UQ137" i="4"/>
  <c r="UP137" i="4"/>
  <c r="UO137" i="4"/>
  <c r="UN137" i="4"/>
  <c r="UM137" i="4"/>
  <c r="UL137" i="4"/>
  <c r="UK137" i="4"/>
  <c r="UJ137" i="4"/>
  <c r="UI137" i="4"/>
  <c r="UH137" i="4"/>
  <c r="UG137" i="4"/>
  <c r="UF137" i="4"/>
  <c r="UE137" i="4"/>
  <c r="UD137" i="4"/>
  <c r="UC137" i="4"/>
  <c r="UB137" i="4"/>
  <c r="UA137" i="4"/>
  <c r="TZ137" i="4"/>
  <c r="TY137" i="4"/>
  <c r="TX137" i="4"/>
  <c r="TW137" i="4"/>
  <c r="TV137" i="4"/>
  <c r="TU137" i="4"/>
  <c r="TT137" i="4"/>
  <c r="TS137" i="4"/>
  <c r="TR137" i="4"/>
  <c r="TQ137" i="4"/>
  <c r="TP137" i="4"/>
  <c r="TO137" i="4"/>
  <c r="TN137" i="4"/>
  <c r="TM137" i="4"/>
  <c r="TL137" i="4"/>
  <c r="TK137" i="4"/>
  <c r="TJ137" i="4"/>
  <c r="TI137" i="4"/>
  <c r="TH137" i="4"/>
  <c r="TG137" i="4"/>
  <c r="TF137" i="4"/>
  <c r="TE137" i="4"/>
  <c r="TD137" i="4"/>
  <c r="TC137" i="4"/>
  <c r="TB137" i="4"/>
  <c r="TA137" i="4"/>
  <c r="SZ137" i="4"/>
  <c r="SY137" i="4"/>
  <c r="SX137" i="4"/>
  <c r="SW137" i="4"/>
  <c r="SV137" i="4"/>
  <c r="SU137" i="4"/>
  <c r="ST137" i="4"/>
  <c r="SS137" i="4"/>
  <c r="SR137" i="4"/>
  <c r="SQ137" i="4"/>
  <c r="SP137" i="4"/>
  <c r="SO137" i="4"/>
  <c r="SN137" i="4"/>
  <c r="SM137" i="4"/>
  <c r="SL137" i="4"/>
  <c r="SK137" i="4"/>
  <c r="SJ137" i="4"/>
  <c r="SI137" i="4"/>
  <c r="VO104" i="4"/>
  <c r="VN104" i="4"/>
  <c r="VM104" i="4"/>
  <c r="VL104" i="4"/>
  <c r="VK104" i="4"/>
  <c r="VJ104" i="4"/>
  <c r="VI104" i="4"/>
  <c r="VH104" i="4"/>
  <c r="VG104" i="4"/>
  <c r="VF104" i="4"/>
  <c r="VE104" i="4"/>
  <c r="VD104" i="4"/>
  <c r="VC104" i="4"/>
  <c r="VB104" i="4"/>
  <c r="VA104" i="4"/>
  <c r="UZ104" i="4"/>
  <c r="UY104" i="4"/>
  <c r="UX104" i="4"/>
  <c r="UW104" i="4"/>
  <c r="UV104" i="4"/>
  <c r="UU104" i="4"/>
  <c r="UT104" i="4"/>
  <c r="US104" i="4"/>
  <c r="UR104" i="4"/>
  <c r="UQ104" i="4"/>
  <c r="UP104" i="4"/>
  <c r="UO104" i="4"/>
  <c r="UN104" i="4"/>
  <c r="UM104" i="4"/>
  <c r="UL104" i="4"/>
  <c r="UK104" i="4"/>
  <c r="UJ104" i="4"/>
  <c r="UI104" i="4"/>
  <c r="UH104" i="4"/>
  <c r="UG104" i="4"/>
  <c r="UF104" i="4"/>
  <c r="UE104" i="4"/>
  <c r="UD104" i="4"/>
  <c r="UC104" i="4"/>
  <c r="UB104" i="4"/>
  <c r="UA104" i="4"/>
  <c r="TZ104" i="4"/>
  <c r="TY104" i="4"/>
  <c r="TX104" i="4"/>
  <c r="TW104" i="4"/>
  <c r="TV104" i="4"/>
  <c r="TU104" i="4"/>
  <c r="TT104" i="4"/>
  <c r="TS104" i="4"/>
  <c r="TR104" i="4"/>
  <c r="TQ104" i="4"/>
  <c r="TP104" i="4"/>
  <c r="TO104" i="4"/>
  <c r="TN104" i="4"/>
  <c r="TM104" i="4"/>
  <c r="TL104" i="4"/>
  <c r="TK104" i="4"/>
  <c r="TJ104" i="4"/>
  <c r="TI104" i="4"/>
  <c r="TH104" i="4"/>
  <c r="TG104" i="4"/>
  <c r="TF104" i="4"/>
  <c r="TE104" i="4"/>
  <c r="TD104" i="4"/>
  <c r="TC104" i="4"/>
  <c r="TB104" i="4"/>
  <c r="TA104" i="4"/>
  <c r="SZ104" i="4"/>
  <c r="SY104" i="4"/>
  <c r="SX104" i="4"/>
  <c r="SW104" i="4"/>
  <c r="SV104" i="4"/>
  <c r="SU104" i="4"/>
  <c r="ST104" i="4"/>
  <c r="SS104" i="4"/>
  <c r="SR104" i="4"/>
  <c r="SQ104" i="4"/>
  <c r="SP104" i="4"/>
  <c r="SO104" i="4"/>
  <c r="SN104" i="4"/>
  <c r="SM104" i="4"/>
  <c r="SL104" i="4"/>
  <c r="SK104" i="4"/>
  <c r="SJ104" i="4"/>
  <c r="SI104" i="4"/>
  <c r="VO32" i="4"/>
  <c r="VN32" i="4"/>
  <c r="VM32" i="4"/>
  <c r="VL32" i="4"/>
  <c r="VK32" i="4"/>
  <c r="VJ32" i="4"/>
  <c r="VI32" i="4"/>
  <c r="VH32" i="4"/>
  <c r="VG32" i="4"/>
  <c r="VF32" i="4"/>
  <c r="VE32" i="4"/>
  <c r="VD32" i="4"/>
  <c r="VC32" i="4"/>
  <c r="VB32" i="4"/>
  <c r="VA32" i="4"/>
  <c r="UZ32" i="4"/>
  <c r="UY32" i="4"/>
  <c r="UX32" i="4"/>
  <c r="UW32" i="4"/>
  <c r="UV32" i="4"/>
  <c r="UU32" i="4"/>
  <c r="UT32" i="4"/>
  <c r="US32" i="4"/>
  <c r="UR32" i="4"/>
  <c r="UQ32" i="4"/>
  <c r="UP32" i="4"/>
  <c r="UO32" i="4"/>
  <c r="UN32" i="4"/>
  <c r="UM32" i="4"/>
  <c r="UL32" i="4"/>
  <c r="UK32" i="4"/>
  <c r="UJ32" i="4"/>
  <c r="UI32" i="4"/>
  <c r="UH32" i="4"/>
  <c r="UG32" i="4"/>
  <c r="UF32" i="4"/>
  <c r="UE32" i="4"/>
  <c r="UD32" i="4"/>
  <c r="UC32" i="4"/>
  <c r="UB32" i="4"/>
  <c r="UA32" i="4"/>
  <c r="TZ32" i="4"/>
  <c r="TY32" i="4"/>
  <c r="TX32" i="4"/>
  <c r="TW32" i="4"/>
  <c r="TV32" i="4"/>
  <c r="TU32" i="4"/>
  <c r="TT32" i="4"/>
  <c r="TS32" i="4"/>
  <c r="TR32" i="4"/>
  <c r="TQ32" i="4"/>
  <c r="TP32" i="4"/>
  <c r="TO32" i="4"/>
  <c r="TN32" i="4"/>
  <c r="TM32" i="4"/>
  <c r="TL32" i="4"/>
  <c r="TK32" i="4"/>
  <c r="TJ32" i="4"/>
  <c r="TI32" i="4"/>
  <c r="TH32" i="4"/>
  <c r="TG32" i="4"/>
  <c r="TF32" i="4"/>
  <c r="TE32" i="4"/>
  <c r="TD32" i="4"/>
  <c r="TC32" i="4"/>
  <c r="TB32" i="4"/>
  <c r="TA32" i="4"/>
  <c r="SZ32" i="4"/>
  <c r="SY32" i="4"/>
  <c r="SX32" i="4"/>
  <c r="SW32" i="4"/>
  <c r="SV32" i="4"/>
  <c r="SU32" i="4"/>
  <c r="ST32" i="4"/>
  <c r="SS32" i="4"/>
  <c r="SR32" i="4"/>
  <c r="SQ32" i="4"/>
  <c r="SP32" i="4"/>
  <c r="SO32" i="4"/>
  <c r="SN32" i="4"/>
  <c r="SM32" i="4"/>
  <c r="SL32" i="4"/>
  <c r="SK32" i="4"/>
  <c r="SJ32" i="4"/>
  <c r="SI32" i="4"/>
  <c r="VO134" i="4"/>
  <c r="VN134" i="4"/>
  <c r="VM134" i="4"/>
  <c r="VL134" i="4"/>
  <c r="VK134" i="4"/>
  <c r="VJ134" i="4"/>
  <c r="VI134" i="4"/>
  <c r="VH134" i="4"/>
  <c r="VG134" i="4"/>
  <c r="VF134" i="4"/>
  <c r="VE134" i="4"/>
  <c r="VD134" i="4"/>
  <c r="VC134" i="4"/>
  <c r="VB134" i="4"/>
  <c r="VA134" i="4"/>
  <c r="UZ134" i="4"/>
  <c r="UY134" i="4"/>
  <c r="UX134" i="4"/>
  <c r="UW134" i="4"/>
  <c r="UV134" i="4"/>
  <c r="UU134" i="4"/>
  <c r="UT134" i="4"/>
  <c r="US134" i="4"/>
  <c r="UR134" i="4"/>
  <c r="UQ134" i="4"/>
  <c r="UP134" i="4"/>
  <c r="UO134" i="4"/>
  <c r="UN134" i="4"/>
  <c r="UM134" i="4"/>
  <c r="UL134" i="4"/>
  <c r="UK134" i="4"/>
  <c r="UJ134" i="4"/>
  <c r="UI134" i="4"/>
  <c r="UH134" i="4"/>
  <c r="UG134" i="4"/>
  <c r="UF134" i="4"/>
  <c r="UE134" i="4"/>
  <c r="UD134" i="4"/>
  <c r="UC134" i="4"/>
  <c r="UB134" i="4"/>
  <c r="UA134" i="4"/>
  <c r="TZ134" i="4"/>
  <c r="TY134" i="4"/>
  <c r="TX134" i="4"/>
  <c r="TW134" i="4"/>
  <c r="TV134" i="4"/>
  <c r="TU134" i="4"/>
  <c r="TT134" i="4"/>
  <c r="TS134" i="4"/>
  <c r="TR134" i="4"/>
  <c r="TQ134" i="4"/>
  <c r="TP134" i="4"/>
  <c r="TO134" i="4"/>
  <c r="TN134" i="4"/>
  <c r="TM134" i="4"/>
  <c r="TL134" i="4"/>
  <c r="TK134" i="4"/>
  <c r="TJ134" i="4"/>
  <c r="TI134" i="4"/>
  <c r="TH134" i="4"/>
  <c r="TG134" i="4"/>
  <c r="TF134" i="4"/>
  <c r="TE134" i="4"/>
  <c r="TD134" i="4"/>
  <c r="TC134" i="4"/>
  <c r="TB134" i="4"/>
  <c r="TA134" i="4"/>
  <c r="SZ134" i="4"/>
  <c r="SY134" i="4"/>
  <c r="SX134" i="4"/>
  <c r="SW134" i="4"/>
  <c r="SV134" i="4"/>
  <c r="SU134" i="4"/>
  <c r="ST134" i="4"/>
  <c r="SS134" i="4"/>
  <c r="SR134" i="4"/>
  <c r="SQ134" i="4"/>
  <c r="SP134" i="4"/>
  <c r="SO134" i="4"/>
  <c r="SN134" i="4"/>
  <c r="SM134" i="4"/>
  <c r="SL134" i="4"/>
  <c r="SK134" i="4"/>
  <c r="SJ134" i="4"/>
  <c r="SI134" i="4"/>
  <c r="VO114" i="4"/>
  <c r="VN114" i="4"/>
  <c r="VM114" i="4"/>
  <c r="VL114" i="4"/>
  <c r="VK114" i="4"/>
  <c r="VJ114" i="4"/>
  <c r="VI114" i="4"/>
  <c r="VH114" i="4"/>
  <c r="VG114" i="4"/>
  <c r="VF114" i="4"/>
  <c r="VE114" i="4"/>
  <c r="VD114" i="4"/>
  <c r="VC114" i="4"/>
  <c r="VB114" i="4"/>
  <c r="VA114" i="4"/>
  <c r="UZ114" i="4"/>
  <c r="UY114" i="4"/>
  <c r="UX114" i="4"/>
  <c r="UW114" i="4"/>
  <c r="UV114" i="4"/>
  <c r="UU114" i="4"/>
  <c r="UT114" i="4"/>
  <c r="US114" i="4"/>
  <c r="UR114" i="4"/>
  <c r="UQ114" i="4"/>
  <c r="UP114" i="4"/>
  <c r="UO114" i="4"/>
  <c r="UN114" i="4"/>
  <c r="UM114" i="4"/>
  <c r="UL114" i="4"/>
  <c r="UK114" i="4"/>
  <c r="UJ114" i="4"/>
  <c r="UI114" i="4"/>
  <c r="UH114" i="4"/>
  <c r="UG114" i="4"/>
  <c r="UF114" i="4"/>
  <c r="UE114" i="4"/>
  <c r="UD114" i="4"/>
  <c r="UC114" i="4"/>
  <c r="UB114" i="4"/>
  <c r="UA114" i="4"/>
  <c r="TZ114" i="4"/>
  <c r="TY114" i="4"/>
  <c r="TX114" i="4"/>
  <c r="TW114" i="4"/>
  <c r="TV114" i="4"/>
  <c r="TU114" i="4"/>
  <c r="TT114" i="4"/>
  <c r="TS114" i="4"/>
  <c r="TR114" i="4"/>
  <c r="TQ114" i="4"/>
  <c r="TP114" i="4"/>
  <c r="TO114" i="4"/>
  <c r="TN114" i="4"/>
  <c r="TM114" i="4"/>
  <c r="TL114" i="4"/>
  <c r="TK114" i="4"/>
  <c r="TJ114" i="4"/>
  <c r="TI114" i="4"/>
  <c r="TH114" i="4"/>
  <c r="TG114" i="4"/>
  <c r="TF114" i="4"/>
  <c r="TE114" i="4"/>
  <c r="TD114" i="4"/>
  <c r="TC114" i="4"/>
  <c r="TB114" i="4"/>
  <c r="TA114" i="4"/>
  <c r="SZ114" i="4"/>
  <c r="SY114" i="4"/>
  <c r="SX114" i="4"/>
  <c r="SW114" i="4"/>
  <c r="SV114" i="4"/>
  <c r="SU114" i="4"/>
  <c r="ST114" i="4"/>
  <c r="SS114" i="4"/>
  <c r="SR114" i="4"/>
  <c r="SQ114" i="4"/>
  <c r="SP114" i="4"/>
  <c r="SO114" i="4"/>
  <c r="SN114" i="4"/>
  <c r="SM114" i="4"/>
  <c r="SL114" i="4"/>
  <c r="SK114" i="4"/>
  <c r="SJ114" i="4"/>
  <c r="SI114" i="4"/>
  <c r="VO33" i="4"/>
  <c r="VN33" i="4"/>
  <c r="VM33" i="4"/>
  <c r="VL33" i="4"/>
  <c r="VK33" i="4"/>
  <c r="VJ33" i="4"/>
  <c r="VI33" i="4"/>
  <c r="VH33" i="4"/>
  <c r="VG33" i="4"/>
  <c r="VF33" i="4"/>
  <c r="VE33" i="4"/>
  <c r="VD33" i="4"/>
  <c r="VC33" i="4"/>
  <c r="VB33" i="4"/>
  <c r="VA33" i="4"/>
  <c r="UZ33" i="4"/>
  <c r="UY33" i="4"/>
  <c r="UX33" i="4"/>
  <c r="UW33" i="4"/>
  <c r="UV33" i="4"/>
  <c r="UU33" i="4"/>
  <c r="UT33" i="4"/>
  <c r="US33" i="4"/>
  <c r="UR33" i="4"/>
  <c r="UQ33" i="4"/>
  <c r="UP33" i="4"/>
  <c r="UO33" i="4"/>
  <c r="UN33" i="4"/>
  <c r="UM33" i="4"/>
  <c r="UL33" i="4"/>
  <c r="UK33" i="4"/>
  <c r="UJ33" i="4"/>
  <c r="UI33" i="4"/>
  <c r="UH33" i="4"/>
  <c r="UG33" i="4"/>
  <c r="UF33" i="4"/>
  <c r="UE33" i="4"/>
  <c r="UD33" i="4"/>
  <c r="UC33" i="4"/>
  <c r="UB33" i="4"/>
  <c r="UA33" i="4"/>
  <c r="TZ33" i="4"/>
  <c r="TY33" i="4"/>
  <c r="TX33" i="4"/>
  <c r="TW33" i="4"/>
  <c r="TV33" i="4"/>
  <c r="TU33" i="4"/>
  <c r="TT33" i="4"/>
  <c r="TS33" i="4"/>
  <c r="TR33" i="4"/>
  <c r="TQ33" i="4"/>
  <c r="TP33" i="4"/>
  <c r="TO33" i="4"/>
  <c r="TN33" i="4"/>
  <c r="TM33" i="4"/>
  <c r="TL33" i="4"/>
  <c r="TK33" i="4"/>
  <c r="TJ33" i="4"/>
  <c r="TI33" i="4"/>
  <c r="TH33" i="4"/>
  <c r="TG33" i="4"/>
  <c r="TF33" i="4"/>
  <c r="TE33" i="4"/>
  <c r="TD33" i="4"/>
  <c r="TC33" i="4"/>
  <c r="TB33" i="4"/>
  <c r="TA33" i="4"/>
  <c r="SZ33" i="4"/>
  <c r="SY33" i="4"/>
  <c r="SX33" i="4"/>
  <c r="SW33" i="4"/>
  <c r="SV33" i="4"/>
  <c r="SU33" i="4"/>
  <c r="ST33" i="4"/>
  <c r="SS33" i="4"/>
  <c r="SR33" i="4"/>
  <c r="SQ33" i="4"/>
  <c r="SP33" i="4"/>
  <c r="SO33" i="4"/>
  <c r="SN33" i="4"/>
  <c r="SM33" i="4"/>
  <c r="SL33" i="4"/>
  <c r="SK33" i="4"/>
  <c r="SJ33" i="4"/>
  <c r="SI33" i="4"/>
  <c r="VO139" i="4"/>
  <c r="VN139" i="4"/>
  <c r="VM139" i="4"/>
  <c r="VL139" i="4"/>
  <c r="VK139" i="4"/>
  <c r="VJ139" i="4"/>
  <c r="VI139" i="4"/>
  <c r="VH139" i="4"/>
  <c r="VG139" i="4"/>
  <c r="VF139" i="4"/>
  <c r="VE139" i="4"/>
  <c r="VD139" i="4"/>
  <c r="VC139" i="4"/>
  <c r="VB139" i="4"/>
  <c r="VA139" i="4"/>
  <c r="UZ139" i="4"/>
  <c r="UY139" i="4"/>
  <c r="UX139" i="4"/>
  <c r="UW139" i="4"/>
  <c r="UV139" i="4"/>
  <c r="UU139" i="4"/>
  <c r="UT139" i="4"/>
  <c r="US139" i="4"/>
  <c r="UR139" i="4"/>
  <c r="UQ139" i="4"/>
  <c r="UP139" i="4"/>
  <c r="UO139" i="4"/>
  <c r="UN139" i="4"/>
  <c r="UM139" i="4"/>
  <c r="UL139" i="4"/>
  <c r="UK139" i="4"/>
  <c r="UJ139" i="4"/>
  <c r="UI139" i="4"/>
  <c r="UH139" i="4"/>
  <c r="UG139" i="4"/>
  <c r="UF139" i="4"/>
  <c r="UE139" i="4"/>
  <c r="UD139" i="4"/>
  <c r="UC139" i="4"/>
  <c r="UB139" i="4"/>
  <c r="UA139" i="4"/>
  <c r="TZ139" i="4"/>
  <c r="TY139" i="4"/>
  <c r="TX139" i="4"/>
  <c r="TW139" i="4"/>
  <c r="TV139" i="4"/>
  <c r="TU139" i="4"/>
  <c r="TT139" i="4"/>
  <c r="TS139" i="4"/>
  <c r="TR139" i="4"/>
  <c r="TQ139" i="4"/>
  <c r="TP139" i="4"/>
  <c r="TO139" i="4"/>
  <c r="TN139" i="4"/>
  <c r="TM139" i="4"/>
  <c r="TL139" i="4"/>
  <c r="TK139" i="4"/>
  <c r="TJ139" i="4"/>
  <c r="TI139" i="4"/>
  <c r="TH139" i="4"/>
  <c r="TG139" i="4"/>
  <c r="TF139" i="4"/>
  <c r="TE139" i="4"/>
  <c r="TD139" i="4"/>
  <c r="TC139" i="4"/>
  <c r="TB139" i="4"/>
  <c r="TA139" i="4"/>
  <c r="SZ139" i="4"/>
  <c r="SY139" i="4"/>
  <c r="SX139" i="4"/>
  <c r="SW139" i="4"/>
  <c r="SV139" i="4"/>
  <c r="SU139" i="4"/>
  <c r="ST139" i="4"/>
  <c r="SS139" i="4"/>
  <c r="SR139" i="4"/>
  <c r="SQ139" i="4"/>
  <c r="SP139" i="4"/>
  <c r="SO139" i="4"/>
  <c r="SN139" i="4"/>
  <c r="SM139" i="4"/>
  <c r="SL139" i="4"/>
  <c r="SK139" i="4"/>
  <c r="SJ139" i="4"/>
  <c r="SI139" i="4"/>
  <c r="VO80" i="4"/>
  <c r="VN80" i="4"/>
  <c r="VM80" i="4"/>
  <c r="VL80" i="4"/>
  <c r="VK80" i="4"/>
  <c r="VJ80" i="4"/>
  <c r="VI80" i="4"/>
  <c r="VH80" i="4"/>
  <c r="VG80" i="4"/>
  <c r="VF80" i="4"/>
  <c r="VE80" i="4"/>
  <c r="VD80" i="4"/>
  <c r="VC80" i="4"/>
  <c r="VB80" i="4"/>
  <c r="VA80" i="4"/>
  <c r="UZ80" i="4"/>
  <c r="UY80" i="4"/>
  <c r="UX80" i="4"/>
  <c r="UW80" i="4"/>
  <c r="UV80" i="4"/>
  <c r="UU80" i="4"/>
  <c r="UT80" i="4"/>
  <c r="US80" i="4"/>
  <c r="UR80" i="4"/>
  <c r="UQ80" i="4"/>
  <c r="UP80" i="4"/>
  <c r="UO80" i="4"/>
  <c r="UN80" i="4"/>
  <c r="UM80" i="4"/>
  <c r="UL80" i="4"/>
  <c r="UK80" i="4"/>
  <c r="UJ80" i="4"/>
  <c r="UI80" i="4"/>
  <c r="UH80" i="4"/>
  <c r="UG80" i="4"/>
  <c r="UF80" i="4"/>
  <c r="UE80" i="4"/>
  <c r="UD80" i="4"/>
  <c r="UC80" i="4"/>
  <c r="UB80" i="4"/>
  <c r="UA80" i="4"/>
  <c r="TZ80" i="4"/>
  <c r="TY80" i="4"/>
  <c r="TX80" i="4"/>
  <c r="TW80" i="4"/>
  <c r="TV80" i="4"/>
  <c r="TU80" i="4"/>
  <c r="TT80" i="4"/>
  <c r="TS80" i="4"/>
  <c r="TR80" i="4"/>
  <c r="TQ80" i="4"/>
  <c r="TP80" i="4"/>
  <c r="TO80" i="4"/>
  <c r="TN80" i="4"/>
  <c r="TM80" i="4"/>
  <c r="TL80" i="4"/>
  <c r="TK80" i="4"/>
  <c r="TJ80" i="4"/>
  <c r="TI80" i="4"/>
  <c r="TH80" i="4"/>
  <c r="TG80" i="4"/>
  <c r="TF80" i="4"/>
  <c r="TE80" i="4"/>
  <c r="TD80" i="4"/>
  <c r="TC80" i="4"/>
  <c r="TB80" i="4"/>
  <c r="TA80" i="4"/>
  <c r="SZ80" i="4"/>
  <c r="SY80" i="4"/>
  <c r="SX80" i="4"/>
  <c r="SW80" i="4"/>
  <c r="SV80" i="4"/>
  <c r="SU80" i="4"/>
  <c r="ST80" i="4"/>
  <c r="SS80" i="4"/>
  <c r="SR80" i="4"/>
  <c r="SQ80" i="4"/>
  <c r="SP80" i="4"/>
  <c r="SO80" i="4"/>
  <c r="SN80" i="4"/>
  <c r="SM80" i="4"/>
  <c r="SL80" i="4"/>
  <c r="SK80" i="4"/>
  <c r="SJ80" i="4"/>
  <c r="SI80" i="4"/>
  <c r="VO111" i="4"/>
  <c r="VN111" i="4"/>
  <c r="VM111" i="4"/>
  <c r="VL111" i="4"/>
  <c r="VK111" i="4"/>
  <c r="VJ111" i="4"/>
  <c r="VI111" i="4"/>
  <c r="VH111" i="4"/>
  <c r="VG111" i="4"/>
  <c r="VF111" i="4"/>
  <c r="VE111" i="4"/>
  <c r="VD111" i="4"/>
  <c r="VC111" i="4"/>
  <c r="VB111" i="4"/>
  <c r="VA111" i="4"/>
  <c r="UZ111" i="4"/>
  <c r="UY111" i="4"/>
  <c r="UX111" i="4"/>
  <c r="UW111" i="4"/>
  <c r="UV111" i="4"/>
  <c r="UU111" i="4"/>
  <c r="UT111" i="4"/>
  <c r="US111" i="4"/>
  <c r="UR111" i="4"/>
  <c r="UQ111" i="4"/>
  <c r="UP111" i="4"/>
  <c r="UO111" i="4"/>
  <c r="UN111" i="4"/>
  <c r="UM111" i="4"/>
  <c r="UL111" i="4"/>
  <c r="UK111" i="4"/>
  <c r="UJ111" i="4"/>
  <c r="UI111" i="4"/>
  <c r="UH111" i="4"/>
  <c r="UG111" i="4"/>
  <c r="UF111" i="4"/>
  <c r="UE111" i="4"/>
  <c r="UD111" i="4"/>
  <c r="UC111" i="4"/>
  <c r="UB111" i="4"/>
  <c r="UA111" i="4"/>
  <c r="TZ111" i="4"/>
  <c r="TY111" i="4"/>
  <c r="TX111" i="4"/>
  <c r="TW111" i="4"/>
  <c r="TV111" i="4"/>
  <c r="TU111" i="4"/>
  <c r="TT111" i="4"/>
  <c r="TS111" i="4"/>
  <c r="TR111" i="4"/>
  <c r="TQ111" i="4"/>
  <c r="TP111" i="4"/>
  <c r="TO111" i="4"/>
  <c r="TN111" i="4"/>
  <c r="TM111" i="4"/>
  <c r="TL111" i="4"/>
  <c r="TK111" i="4"/>
  <c r="TJ111" i="4"/>
  <c r="TI111" i="4"/>
  <c r="TH111" i="4"/>
  <c r="TG111" i="4"/>
  <c r="TF111" i="4"/>
  <c r="TE111" i="4"/>
  <c r="TD111" i="4"/>
  <c r="TC111" i="4"/>
  <c r="TB111" i="4"/>
  <c r="TA111" i="4"/>
  <c r="SZ111" i="4"/>
  <c r="SY111" i="4"/>
  <c r="SX111" i="4"/>
  <c r="SW111" i="4"/>
  <c r="SV111" i="4"/>
  <c r="SU111" i="4"/>
  <c r="ST111" i="4"/>
  <c r="SS111" i="4"/>
  <c r="SR111" i="4"/>
  <c r="SQ111" i="4"/>
  <c r="SP111" i="4"/>
  <c r="SO111" i="4"/>
  <c r="SN111" i="4"/>
  <c r="SM111" i="4"/>
  <c r="SL111" i="4"/>
  <c r="SK111" i="4"/>
  <c r="SJ111" i="4"/>
  <c r="SI111" i="4"/>
  <c r="VO85" i="4"/>
  <c r="VN85" i="4"/>
  <c r="VM85" i="4"/>
  <c r="VL85" i="4"/>
  <c r="VK85" i="4"/>
  <c r="VJ85" i="4"/>
  <c r="VI85" i="4"/>
  <c r="VH85" i="4"/>
  <c r="VG85" i="4"/>
  <c r="VF85" i="4"/>
  <c r="VE85" i="4"/>
  <c r="VD85" i="4"/>
  <c r="VC85" i="4"/>
  <c r="VB85" i="4"/>
  <c r="VA85" i="4"/>
  <c r="UZ85" i="4"/>
  <c r="UY85" i="4"/>
  <c r="UX85" i="4"/>
  <c r="UW85" i="4"/>
  <c r="UV85" i="4"/>
  <c r="UU85" i="4"/>
  <c r="UT85" i="4"/>
  <c r="US85" i="4"/>
  <c r="UR85" i="4"/>
  <c r="UQ85" i="4"/>
  <c r="UP85" i="4"/>
  <c r="UO85" i="4"/>
  <c r="UN85" i="4"/>
  <c r="UM85" i="4"/>
  <c r="UL85" i="4"/>
  <c r="UK85" i="4"/>
  <c r="UJ85" i="4"/>
  <c r="UI85" i="4"/>
  <c r="UH85" i="4"/>
  <c r="UG85" i="4"/>
  <c r="UF85" i="4"/>
  <c r="UE85" i="4"/>
  <c r="UD85" i="4"/>
  <c r="UC85" i="4"/>
  <c r="UB85" i="4"/>
  <c r="UA85" i="4"/>
  <c r="TZ85" i="4"/>
  <c r="TY85" i="4"/>
  <c r="TX85" i="4"/>
  <c r="TW85" i="4"/>
  <c r="TV85" i="4"/>
  <c r="TU85" i="4"/>
  <c r="TT85" i="4"/>
  <c r="TS85" i="4"/>
  <c r="TR85" i="4"/>
  <c r="TQ85" i="4"/>
  <c r="TP85" i="4"/>
  <c r="TO85" i="4"/>
  <c r="TN85" i="4"/>
  <c r="TM85" i="4"/>
  <c r="TL85" i="4"/>
  <c r="TK85" i="4"/>
  <c r="TJ85" i="4"/>
  <c r="TI85" i="4"/>
  <c r="TH85" i="4"/>
  <c r="TG85" i="4"/>
  <c r="TF85" i="4"/>
  <c r="TE85" i="4"/>
  <c r="TD85" i="4"/>
  <c r="TC85" i="4"/>
  <c r="TB85" i="4"/>
  <c r="TA85" i="4"/>
  <c r="SZ85" i="4"/>
  <c r="SY85" i="4"/>
  <c r="SX85" i="4"/>
  <c r="SW85" i="4"/>
  <c r="SV85" i="4"/>
  <c r="SU85" i="4"/>
  <c r="ST85" i="4"/>
  <c r="SS85" i="4"/>
  <c r="SR85" i="4"/>
  <c r="SQ85" i="4"/>
  <c r="SP85" i="4"/>
  <c r="SO85" i="4"/>
  <c r="SN85" i="4"/>
  <c r="SM85" i="4"/>
  <c r="SL85" i="4"/>
  <c r="SK85" i="4"/>
  <c r="SJ85" i="4"/>
  <c r="SI85" i="4"/>
  <c r="VO91" i="4"/>
  <c r="VN91" i="4"/>
  <c r="VM91" i="4"/>
  <c r="VL91" i="4"/>
  <c r="VK91" i="4"/>
  <c r="VJ91" i="4"/>
  <c r="VI91" i="4"/>
  <c r="VH91" i="4"/>
  <c r="VG91" i="4"/>
  <c r="VF91" i="4"/>
  <c r="VE91" i="4"/>
  <c r="VD91" i="4"/>
  <c r="VC91" i="4"/>
  <c r="VB91" i="4"/>
  <c r="VA91" i="4"/>
  <c r="UZ91" i="4"/>
  <c r="UY91" i="4"/>
  <c r="UX91" i="4"/>
  <c r="UW91" i="4"/>
  <c r="UV91" i="4"/>
  <c r="UU91" i="4"/>
  <c r="UT91" i="4"/>
  <c r="US91" i="4"/>
  <c r="UR91" i="4"/>
  <c r="UQ91" i="4"/>
  <c r="UP91" i="4"/>
  <c r="UO91" i="4"/>
  <c r="UN91" i="4"/>
  <c r="UM91" i="4"/>
  <c r="UL91" i="4"/>
  <c r="UK91" i="4"/>
  <c r="UJ91" i="4"/>
  <c r="UI91" i="4"/>
  <c r="UH91" i="4"/>
  <c r="UG91" i="4"/>
  <c r="UF91" i="4"/>
  <c r="UE91" i="4"/>
  <c r="UD91" i="4"/>
  <c r="UC91" i="4"/>
  <c r="UB91" i="4"/>
  <c r="UA91" i="4"/>
  <c r="TZ91" i="4"/>
  <c r="TY91" i="4"/>
  <c r="TX91" i="4"/>
  <c r="TW91" i="4"/>
  <c r="TV91" i="4"/>
  <c r="TU91" i="4"/>
  <c r="TT91" i="4"/>
  <c r="TS91" i="4"/>
  <c r="TR91" i="4"/>
  <c r="TQ91" i="4"/>
  <c r="TP91" i="4"/>
  <c r="TO91" i="4"/>
  <c r="TN91" i="4"/>
  <c r="TM91" i="4"/>
  <c r="TL91" i="4"/>
  <c r="TK91" i="4"/>
  <c r="TJ91" i="4"/>
  <c r="TI91" i="4"/>
  <c r="TH91" i="4"/>
  <c r="TG91" i="4"/>
  <c r="TF91" i="4"/>
  <c r="TE91" i="4"/>
  <c r="TD91" i="4"/>
  <c r="TC91" i="4"/>
  <c r="TB91" i="4"/>
  <c r="TA91" i="4"/>
  <c r="SZ91" i="4"/>
  <c r="SY91" i="4"/>
  <c r="SX91" i="4"/>
  <c r="SW91" i="4"/>
  <c r="SV91" i="4"/>
  <c r="SU91" i="4"/>
  <c r="ST91" i="4"/>
  <c r="SS91" i="4"/>
  <c r="SR91" i="4"/>
  <c r="SQ91" i="4"/>
  <c r="SP91" i="4"/>
  <c r="SO91" i="4"/>
  <c r="SN91" i="4"/>
  <c r="SM91" i="4"/>
  <c r="SL91" i="4"/>
  <c r="SK91" i="4"/>
  <c r="SJ91" i="4"/>
  <c r="SI91" i="4"/>
  <c r="VO144" i="4"/>
  <c r="VN144" i="4"/>
  <c r="VM144" i="4"/>
  <c r="VL144" i="4"/>
  <c r="VK144" i="4"/>
  <c r="VJ144" i="4"/>
  <c r="VI144" i="4"/>
  <c r="VH144" i="4"/>
  <c r="VG144" i="4"/>
  <c r="VF144" i="4"/>
  <c r="VE144" i="4"/>
  <c r="VD144" i="4"/>
  <c r="VC144" i="4"/>
  <c r="VB144" i="4"/>
  <c r="VA144" i="4"/>
  <c r="UZ144" i="4"/>
  <c r="UY144" i="4"/>
  <c r="UX144" i="4"/>
  <c r="UW144" i="4"/>
  <c r="UV144" i="4"/>
  <c r="UU144" i="4"/>
  <c r="UT144" i="4"/>
  <c r="US144" i="4"/>
  <c r="UR144" i="4"/>
  <c r="UQ144" i="4"/>
  <c r="UP144" i="4"/>
  <c r="UO144" i="4"/>
  <c r="UN144" i="4"/>
  <c r="UM144" i="4"/>
  <c r="UL144" i="4"/>
  <c r="UK144" i="4"/>
  <c r="UJ144" i="4"/>
  <c r="UI144" i="4"/>
  <c r="UH144" i="4"/>
  <c r="UG144" i="4"/>
  <c r="UF144" i="4"/>
  <c r="UE144" i="4"/>
  <c r="UD144" i="4"/>
  <c r="UC144" i="4"/>
  <c r="UB144" i="4"/>
  <c r="UA144" i="4"/>
  <c r="TZ144" i="4"/>
  <c r="TY144" i="4"/>
  <c r="TX144" i="4"/>
  <c r="TW144" i="4"/>
  <c r="TV144" i="4"/>
  <c r="TU144" i="4"/>
  <c r="TT144" i="4"/>
  <c r="TS144" i="4"/>
  <c r="TR144" i="4"/>
  <c r="TQ144" i="4"/>
  <c r="TP144" i="4"/>
  <c r="TO144" i="4"/>
  <c r="TN144" i="4"/>
  <c r="TM144" i="4"/>
  <c r="TL144" i="4"/>
  <c r="TK144" i="4"/>
  <c r="TJ144" i="4"/>
  <c r="TI144" i="4"/>
  <c r="TH144" i="4"/>
  <c r="TG144" i="4"/>
  <c r="TF144" i="4"/>
  <c r="TE144" i="4"/>
  <c r="TD144" i="4"/>
  <c r="TC144" i="4"/>
  <c r="TB144" i="4"/>
  <c r="TA144" i="4"/>
  <c r="SZ144" i="4"/>
  <c r="SY144" i="4"/>
  <c r="SX144" i="4"/>
  <c r="SW144" i="4"/>
  <c r="SV144" i="4"/>
  <c r="SU144" i="4"/>
  <c r="ST144" i="4"/>
  <c r="SS144" i="4"/>
  <c r="SR144" i="4"/>
  <c r="SQ144" i="4"/>
  <c r="SP144" i="4"/>
  <c r="SO144" i="4"/>
  <c r="SN144" i="4"/>
  <c r="SM144" i="4"/>
  <c r="SL144" i="4"/>
  <c r="SK144" i="4"/>
  <c r="SJ144" i="4"/>
  <c r="SI144" i="4"/>
  <c r="VO138" i="4"/>
  <c r="VN138" i="4"/>
  <c r="VM138" i="4"/>
  <c r="VL138" i="4"/>
  <c r="VK138" i="4"/>
  <c r="VJ138" i="4"/>
  <c r="VI138" i="4"/>
  <c r="VH138" i="4"/>
  <c r="VG138" i="4"/>
  <c r="VF138" i="4"/>
  <c r="VE138" i="4"/>
  <c r="VD138" i="4"/>
  <c r="VC138" i="4"/>
  <c r="VB138" i="4"/>
  <c r="VA138" i="4"/>
  <c r="UZ138" i="4"/>
  <c r="UY138" i="4"/>
  <c r="UX138" i="4"/>
  <c r="UW138" i="4"/>
  <c r="UV138" i="4"/>
  <c r="UU138" i="4"/>
  <c r="UT138" i="4"/>
  <c r="US138" i="4"/>
  <c r="UR138" i="4"/>
  <c r="UQ138" i="4"/>
  <c r="UP138" i="4"/>
  <c r="UO138" i="4"/>
  <c r="UN138" i="4"/>
  <c r="UM138" i="4"/>
  <c r="UL138" i="4"/>
  <c r="UK138" i="4"/>
  <c r="UJ138" i="4"/>
  <c r="UI138" i="4"/>
  <c r="UH138" i="4"/>
  <c r="UG138" i="4"/>
  <c r="UF138" i="4"/>
  <c r="UE138" i="4"/>
  <c r="UD138" i="4"/>
  <c r="UC138" i="4"/>
  <c r="UB138" i="4"/>
  <c r="UA138" i="4"/>
  <c r="TZ138" i="4"/>
  <c r="TY138" i="4"/>
  <c r="TX138" i="4"/>
  <c r="TW138" i="4"/>
  <c r="TV138" i="4"/>
  <c r="TU138" i="4"/>
  <c r="TT138" i="4"/>
  <c r="TS138" i="4"/>
  <c r="TR138" i="4"/>
  <c r="TQ138" i="4"/>
  <c r="TP138" i="4"/>
  <c r="TO138" i="4"/>
  <c r="TN138" i="4"/>
  <c r="TM138" i="4"/>
  <c r="TL138" i="4"/>
  <c r="TK138" i="4"/>
  <c r="TJ138" i="4"/>
  <c r="TI138" i="4"/>
  <c r="TH138" i="4"/>
  <c r="TG138" i="4"/>
  <c r="TF138" i="4"/>
  <c r="TE138" i="4"/>
  <c r="TD138" i="4"/>
  <c r="TC138" i="4"/>
  <c r="TB138" i="4"/>
  <c r="TA138" i="4"/>
  <c r="SZ138" i="4"/>
  <c r="SY138" i="4"/>
  <c r="SX138" i="4"/>
  <c r="SW138" i="4"/>
  <c r="SV138" i="4"/>
  <c r="SU138" i="4"/>
  <c r="ST138" i="4"/>
  <c r="SS138" i="4"/>
  <c r="SR138" i="4"/>
  <c r="SQ138" i="4"/>
  <c r="SP138" i="4"/>
  <c r="SO138" i="4"/>
  <c r="SN138" i="4"/>
  <c r="SM138" i="4"/>
  <c r="SL138" i="4"/>
  <c r="SK138" i="4"/>
  <c r="SJ138" i="4"/>
  <c r="SI138" i="4"/>
  <c r="VO83" i="4"/>
  <c r="VN83" i="4"/>
  <c r="VM83" i="4"/>
  <c r="VL83" i="4"/>
  <c r="VK83" i="4"/>
  <c r="VJ83" i="4"/>
  <c r="VI83" i="4"/>
  <c r="VH83" i="4"/>
  <c r="VG83" i="4"/>
  <c r="VF83" i="4"/>
  <c r="VE83" i="4"/>
  <c r="VD83" i="4"/>
  <c r="VC83" i="4"/>
  <c r="VB83" i="4"/>
  <c r="VA83" i="4"/>
  <c r="UZ83" i="4"/>
  <c r="UY83" i="4"/>
  <c r="UX83" i="4"/>
  <c r="UW83" i="4"/>
  <c r="UV83" i="4"/>
  <c r="UU83" i="4"/>
  <c r="UT83" i="4"/>
  <c r="US83" i="4"/>
  <c r="UR83" i="4"/>
  <c r="UQ83" i="4"/>
  <c r="UP83" i="4"/>
  <c r="UO83" i="4"/>
  <c r="UN83" i="4"/>
  <c r="UM83" i="4"/>
  <c r="UL83" i="4"/>
  <c r="UK83" i="4"/>
  <c r="UJ83" i="4"/>
  <c r="UI83" i="4"/>
  <c r="UH83" i="4"/>
  <c r="UG83" i="4"/>
  <c r="UF83" i="4"/>
  <c r="UE83" i="4"/>
  <c r="UD83" i="4"/>
  <c r="UC83" i="4"/>
  <c r="UB83" i="4"/>
  <c r="UA83" i="4"/>
  <c r="TZ83" i="4"/>
  <c r="TY83" i="4"/>
  <c r="TX83" i="4"/>
  <c r="TW83" i="4"/>
  <c r="TV83" i="4"/>
  <c r="TU83" i="4"/>
  <c r="TT83" i="4"/>
  <c r="TS83" i="4"/>
  <c r="TR83" i="4"/>
  <c r="TQ83" i="4"/>
  <c r="TP83" i="4"/>
  <c r="TO83" i="4"/>
  <c r="TN83" i="4"/>
  <c r="TM83" i="4"/>
  <c r="TL83" i="4"/>
  <c r="TK83" i="4"/>
  <c r="TJ83" i="4"/>
  <c r="TI83" i="4"/>
  <c r="TH83" i="4"/>
  <c r="TG83" i="4"/>
  <c r="TF83" i="4"/>
  <c r="TE83" i="4"/>
  <c r="TD83" i="4"/>
  <c r="TC83" i="4"/>
  <c r="TB83" i="4"/>
  <c r="TA83" i="4"/>
  <c r="SZ83" i="4"/>
  <c r="SY83" i="4"/>
  <c r="SX83" i="4"/>
  <c r="SW83" i="4"/>
  <c r="SV83" i="4"/>
  <c r="SU83" i="4"/>
  <c r="ST83" i="4"/>
  <c r="SS83" i="4"/>
  <c r="SR83" i="4"/>
  <c r="SQ83" i="4"/>
  <c r="SP83" i="4"/>
  <c r="SO83" i="4"/>
  <c r="SN83" i="4"/>
  <c r="SM83" i="4"/>
  <c r="SL83" i="4"/>
  <c r="SK83" i="4"/>
  <c r="SJ83" i="4"/>
  <c r="SI83" i="4"/>
  <c r="VO98" i="4"/>
  <c r="VN98" i="4"/>
  <c r="VM98" i="4"/>
  <c r="VL98" i="4"/>
  <c r="VK98" i="4"/>
  <c r="VJ98" i="4"/>
  <c r="VI98" i="4"/>
  <c r="VH98" i="4"/>
  <c r="VG98" i="4"/>
  <c r="VF98" i="4"/>
  <c r="VE98" i="4"/>
  <c r="VD98" i="4"/>
  <c r="VC98" i="4"/>
  <c r="VB98" i="4"/>
  <c r="VA98" i="4"/>
  <c r="UZ98" i="4"/>
  <c r="UY98" i="4"/>
  <c r="UX98" i="4"/>
  <c r="UW98" i="4"/>
  <c r="UV98" i="4"/>
  <c r="UU98" i="4"/>
  <c r="UT98" i="4"/>
  <c r="US98" i="4"/>
  <c r="UR98" i="4"/>
  <c r="UQ98" i="4"/>
  <c r="UP98" i="4"/>
  <c r="UO98" i="4"/>
  <c r="UN98" i="4"/>
  <c r="UM98" i="4"/>
  <c r="UL98" i="4"/>
  <c r="UK98" i="4"/>
  <c r="UJ98" i="4"/>
  <c r="UI98" i="4"/>
  <c r="UH98" i="4"/>
  <c r="UG98" i="4"/>
  <c r="UF98" i="4"/>
  <c r="UE98" i="4"/>
  <c r="UD98" i="4"/>
  <c r="UC98" i="4"/>
  <c r="UB98" i="4"/>
  <c r="UA98" i="4"/>
  <c r="TZ98" i="4"/>
  <c r="TY98" i="4"/>
  <c r="TX98" i="4"/>
  <c r="TW98" i="4"/>
  <c r="TV98" i="4"/>
  <c r="TU98" i="4"/>
  <c r="TT98" i="4"/>
  <c r="TS98" i="4"/>
  <c r="TR98" i="4"/>
  <c r="TQ98" i="4"/>
  <c r="TP98" i="4"/>
  <c r="TO98" i="4"/>
  <c r="TN98" i="4"/>
  <c r="TM98" i="4"/>
  <c r="TL98" i="4"/>
  <c r="TK98" i="4"/>
  <c r="TJ98" i="4"/>
  <c r="TI98" i="4"/>
  <c r="TH98" i="4"/>
  <c r="TG98" i="4"/>
  <c r="TF98" i="4"/>
  <c r="TE98" i="4"/>
  <c r="TD98" i="4"/>
  <c r="TC98" i="4"/>
  <c r="TB98" i="4"/>
  <c r="TA98" i="4"/>
  <c r="SZ98" i="4"/>
  <c r="SY98" i="4"/>
  <c r="SX98" i="4"/>
  <c r="SW98" i="4"/>
  <c r="SV98" i="4"/>
  <c r="SU98" i="4"/>
  <c r="ST98" i="4"/>
  <c r="SS98" i="4"/>
  <c r="SR98" i="4"/>
  <c r="SQ98" i="4"/>
  <c r="SP98" i="4"/>
  <c r="SO98" i="4"/>
  <c r="SN98" i="4"/>
  <c r="SM98" i="4"/>
  <c r="SL98" i="4"/>
  <c r="SK98" i="4"/>
  <c r="SJ98" i="4"/>
  <c r="SI98" i="4"/>
  <c r="VO42" i="4"/>
  <c r="VN42" i="4"/>
  <c r="VM42" i="4"/>
  <c r="VL42" i="4"/>
  <c r="VK42" i="4"/>
  <c r="VJ42" i="4"/>
  <c r="VI42" i="4"/>
  <c r="VH42" i="4"/>
  <c r="VG42" i="4"/>
  <c r="VF42" i="4"/>
  <c r="VE42" i="4"/>
  <c r="VD42" i="4"/>
  <c r="VC42" i="4"/>
  <c r="VB42" i="4"/>
  <c r="VA42" i="4"/>
  <c r="UZ42" i="4"/>
  <c r="UY42" i="4"/>
  <c r="UX42" i="4"/>
  <c r="UW42" i="4"/>
  <c r="UV42" i="4"/>
  <c r="UU42" i="4"/>
  <c r="UT42" i="4"/>
  <c r="US42" i="4"/>
  <c r="UR42" i="4"/>
  <c r="UQ42" i="4"/>
  <c r="UP42" i="4"/>
  <c r="UO42" i="4"/>
  <c r="UN42" i="4"/>
  <c r="UM42" i="4"/>
  <c r="UL42" i="4"/>
  <c r="UK42" i="4"/>
  <c r="UJ42" i="4"/>
  <c r="UI42" i="4"/>
  <c r="UH42" i="4"/>
  <c r="UG42" i="4"/>
  <c r="UF42" i="4"/>
  <c r="UE42" i="4"/>
  <c r="UD42" i="4"/>
  <c r="UC42" i="4"/>
  <c r="UB42" i="4"/>
  <c r="UA42" i="4"/>
  <c r="TZ42" i="4"/>
  <c r="TY42" i="4"/>
  <c r="TX42" i="4"/>
  <c r="TW42" i="4"/>
  <c r="TV42" i="4"/>
  <c r="TU42" i="4"/>
  <c r="TT42" i="4"/>
  <c r="TS42" i="4"/>
  <c r="TR42" i="4"/>
  <c r="TQ42" i="4"/>
  <c r="TP42" i="4"/>
  <c r="TO42" i="4"/>
  <c r="TN42" i="4"/>
  <c r="TM42" i="4"/>
  <c r="TL42" i="4"/>
  <c r="TK42" i="4"/>
  <c r="TJ42" i="4"/>
  <c r="TI42" i="4"/>
  <c r="TH42" i="4"/>
  <c r="TG42" i="4"/>
  <c r="TF42" i="4"/>
  <c r="TE42" i="4"/>
  <c r="TD42" i="4"/>
  <c r="TC42" i="4"/>
  <c r="TB42" i="4"/>
  <c r="TA42" i="4"/>
  <c r="SZ42" i="4"/>
  <c r="SY42" i="4"/>
  <c r="SX42" i="4"/>
  <c r="SW42" i="4"/>
  <c r="SV42" i="4"/>
  <c r="SU42" i="4"/>
  <c r="ST42" i="4"/>
  <c r="SS42" i="4"/>
  <c r="SR42" i="4"/>
  <c r="SQ42" i="4"/>
  <c r="SP42" i="4"/>
  <c r="SO42" i="4"/>
  <c r="SN42" i="4"/>
  <c r="SM42" i="4"/>
  <c r="SL42" i="4"/>
  <c r="SK42" i="4"/>
  <c r="SJ42" i="4"/>
  <c r="SI42" i="4"/>
  <c r="VO12" i="4"/>
  <c r="VN12" i="4"/>
  <c r="VM12" i="4"/>
  <c r="VL12" i="4"/>
  <c r="VK12" i="4"/>
  <c r="VJ12" i="4"/>
  <c r="VI12" i="4"/>
  <c r="VH12" i="4"/>
  <c r="VG12" i="4"/>
  <c r="VF12" i="4"/>
  <c r="VE12" i="4"/>
  <c r="VD12" i="4"/>
  <c r="VC12" i="4"/>
  <c r="VB12" i="4"/>
  <c r="VA12" i="4"/>
  <c r="UZ12" i="4"/>
  <c r="UY12" i="4"/>
  <c r="UX12" i="4"/>
  <c r="UW12" i="4"/>
  <c r="UV12" i="4"/>
  <c r="UU12" i="4"/>
  <c r="UT12" i="4"/>
  <c r="US12" i="4"/>
  <c r="UR12" i="4"/>
  <c r="UQ12" i="4"/>
  <c r="UP12" i="4"/>
  <c r="UO12" i="4"/>
  <c r="UN12" i="4"/>
  <c r="UM12" i="4"/>
  <c r="UL12" i="4"/>
  <c r="UK12" i="4"/>
  <c r="UJ12" i="4"/>
  <c r="UI12" i="4"/>
  <c r="UH12" i="4"/>
  <c r="UG12" i="4"/>
  <c r="UF12" i="4"/>
  <c r="UE12" i="4"/>
  <c r="UD12" i="4"/>
  <c r="UC12" i="4"/>
  <c r="UB12" i="4"/>
  <c r="UA12" i="4"/>
  <c r="TZ12" i="4"/>
  <c r="TY12" i="4"/>
  <c r="TX12" i="4"/>
  <c r="TW12" i="4"/>
  <c r="TV12" i="4"/>
  <c r="TU12" i="4"/>
  <c r="TT12" i="4"/>
  <c r="TS12" i="4"/>
  <c r="TR12" i="4"/>
  <c r="TQ12" i="4"/>
  <c r="TP12" i="4"/>
  <c r="TO12" i="4"/>
  <c r="TN12" i="4"/>
  <c r="TM12" i="4"/>
  <c r="TL12" i="4"/>
  <c r="TK12" i="4"/>
  <c r="TJ12" i="4"/>
  <c r="TI12" i="4"/>
  <c r="TH12" i="4"/>
  <c r="TG12" i="4"/>
  <c r="TF12" i="4"/>
  <c r="TE12" i="4"/>
  <c r="TD12" i="4"/>
  <c r="TC12" i="4"/>
  <c r="TB12" i="4"/>
  <c r="TA12" i="4"/>
  <c r="SZ12" i="4"/>
  <c r="SY12" i="4"/>
  <c r="SX12" i="4"/>
  <c r="SW12" i="4"/>
  <c r="SV12" i="4"/>
  <c r="SU12" i="4"/>
  <c r="ST12" i="4"/>
  <c r="SS12" i="4"/>
  <c r="SR12" i="4"/>
  <c r="SQ12" i="4"/>
  <c r="SP12" i="4"/>
  <c r="SO12" i="4"/>
  <c r="SN12" i="4"/>
  <c r="SM12" i="4"/>
  <c r="SL12" i="4"/>
  <c r="SK12" i="4"/>
  <c r="SJ12" i="4"/>
  <c r="SI12" i="4"/>
  <c r="VO146" i="4"/>
  <c r="VN146" i="4"/>
  <c r="VM146" i="4"/>
  <c r="VL146" i="4"/>
  <c r="VK146" i="4"/>
  <c r="VJ146" i="4"/>
  <c r="VI146" i="4"/>
  <c r="VH146" i="4"/>
  <c r="VG146" i="4"/>
  <c r="VF146" i="4"/>
  <c r="VE146" i="4"/>
  <c r="VD146" i="4"/>
  <c r="VC146" i="4"/>
  <c r="VB146" i="4"/>
  <c r="VA146" i="4"/>
  <c r="UZ146" i="4"/>
  <c r="UY146" i="4"/>
  <c r="UX146" i="4"/>
  <c r="UW146" i="4"/>
  <c r="UV146" i="4"/>
  <c r="UU146" i="4"/>
  <c r="UT146" i="4"/>
  <c r="US146" i="4"/>
  <c r="UR146" i="4"/>
  <c r="UQ146" i="4"/>
  <c r="UP146" i="4"/>
  <c r="UO146" i="4"/>
  <c r="UN146" i="4"/>
  <c r="UM146" i="4"/>
  <c r="UL146" i="4"/>
  <c r="UK146" i="4"/>
  <c r="UJ146" i="4"/>
  <c r="UI146" i="4"/>
  <c r="UH146" i="4"/>
  <c r="UG146" i="4"/>
  <c r="UF146" i="4"/>
  <c r="UE146" i="4"/>
  <c r="UD146" i="4"/>
  <c r="UC146" i="4"/>
  <c r="UB146" i="4"/>
  <c r="UA146" i="4"/>
  <c r="TZ146" i="4"/>
  <c r="TY146" i="4"/>
  <c r="TX146" i="4"/>
  <c r="TW146" i="4"/>
  <c r="TV146" i="4"/>
  <c r="TU146" i="4"/>
  <c r="TT146" i="4"/>
  <c r="TS146" i="4"/>
  <c r="TR146" i="4"/>
  <c r="TQ146" i="4"/>
  <c r="TP146" i="4"/>
  <c r="TO146" i="4"/>
  <c r="TN146" i="4"/>
  <c r="TM146" i="4"/>
  <c r="TL146" i="4"/>
  <c r="TK146" i="4"/>
  <c r="TJ146" i="4"/>
  <c r="TI146" i="4"/>
  <c r="TH146" i="4"/>
  <c r="TG146" i="4"/>
  <c r="TF146" i="4"/>
  <c r="TE146" i="4"/>
  <c r="TD146" i="4"/>
  <c r="TC146" i="4"/>
  <c r="TB146" i="4"/>
  <c r="TA146" i="4"/>
  <c r="SZ146" i="4"/>
  <c r="SY146" i="4"/>
  <c r="SX146" i="4"/>
  <c r="SW146" i="4"/>
  <c r="SV146" i="4"/>
  <c r="SU146" i="4"/>
  <c r="ST146" i="4"/>
  <c r="SS146" i="4"/>
  <c r="SR146" i="4"/>
  <c r="SQ146" i="4"/>
  <c r="SP146" i="4"/>
  <c r="SO146" i="4"/>
  <c r="SN146" i="4"/>
  <c r="SM146" i="4"/>
  <c r="SL146" i="4"/>
  <c r="SK146" i="4"/>
  <c r="SJ146" i="4"/>
  <c r="SI146" i="4"/>
  <c r="VO87" i="4"/>
  <c r="VN87" i="4"/>
  <c r="VM87" i="4"/>
  <c r="VL87" i="4"/>
  <c r="VK87" i="4"/>
  <c r="VJ87" i="4"/>
  <c r="VI87" i="4"/>
  <c r="VH87" i="4"/>
  <c r="VG87" i="4"/>
  <c r="VF87" i="4"/>
  <c r="VE87" i="4"/>
  <c r="VD87" i="4"/>
  <c r="VC87" i="4"/>
  <c r="VB87" i="4"/>
  <c r="VA87" i="4"/>
  <c r="UZ87" i="4"/>
  <c r="UY87" i="4"/>
  <c r="UX87" i="4"/>
  <c r="UW87" i="4"/>
  <c r="UV87" i="4"/>
  <c r="UU87" i="4"/>
  <c r="UT87" i="4"/>
  <c r="US87" i="4"/>
  <c r="UR87" i="4"/>
  <c r="UQ87" i="4"/>
  <c r="UP87" i="4"/>
  <c r="UO87" i="4"/>
  <c r="UN87" i="4"/>
  <c r="UM87" i="4"/>
  <c r="UL87" i="4"/>
  <c r="UK87" i="4"/>
  <c r="UJ87" i="4"/>
  <c r="UI87" i="4"/>
  <c r="UH87" i="4"/>
  <c r="UG87" i="4"/>
  <c r="UF87" i="4"/>
  <c r="UE87" i="4"/>
  <c r="UD87" i="4"/>
  <c r="UC87" i="4"/>
  <c r="UB87" i="4"/>
  <c r="UA87" i="4"/>
  <c r="TZ87" i="4"/>
  <c r="TY87" i="4"/>
  <c r="TX87" i="4"/>
  <c r="TW87" i="4"/>
  <c r="TV87" i="4"/>
  <c r="TU87" i="4"/>
  <c r="TT87" i="4"/>
  <c r="TS87" i="4"/>
  <c r="TR87" i="4"/>
  <c r="TQ87" i="4"/>
  <c r="TP87" i="4"/>
  <c r="TO87" i="4"/>
  <c r="TN87" i="4"/>
  <c r="TM87" i="4"/>
  <c r="TL87" i="4"/>
  <c r="TK87" i="4"/>
  <c r="TJ87" i="4"/>
  <c r="TI87" i="4"/>
  <c r="TH87" i="4"/>
  <c r="TG87" i="4"/>
  <c r="TF87" i="4"/>
  <c r="TE87" i="4"/>
  <c r="TD87" i="4"/>
  <c r="TC87" i="4"/>
  <c r="TB87" i="4"/>
  <c r="TA87" i="4"/>
  <c r="SZ87" i="4"/>
  <c r="SY87" i="4"/>
  <c r="SX87" i="4"/>
  <c r="SW87" i="4"/>
  <c r="SV87" i="4"/>
  <c r="SU87" i="4"/>
  <c r="ST87" i="4"/>
  <c r="SS87" i="4"/>
  <c r="SR87" i="4"/>
  <c r="SQ87" i="4"/>
  <c r="SP87" i="4"/>
  <c r="SO87" i="4"/>
  <c r="SN87" i="4"/>
  <c r="SM87" i="4"/>
  <c r="SL87" i="4"/>
  <c r="SK87" i="4"/>
  <c r="SJ87" i="4"/>
  <c r="SI87" i="4"/>
  <c r="VO89" i="4"/>
  <c r="VN89" i="4"/>
  <c r="VM89" i="4"/>
  <c r="VL89" i="4"/>
  <c r="VK89" i="4"/>
  <c r="VJ89" i="4"/>
  <c r="VI89" i="4"/>
  <c r="VH89" i="4"/>
  <c r="VG89" i="4"/>
  <c r="VF89" i="4"/>
  <c r="VE89" i="4"/>
  <c r="VD89" i="4"/>
  <c r="VC89" i="4"/>
  <c r="VB89" i="4"/>
  <c r="VA89" i="4"/>
  <c r="UZ89" i="4"/>
  <c r="UY89" i="4"/>
  <c r="UX89" i="4"/>
  <c r="UW89" i="4"/>
  <c r="UV89" i="4"/>
  <c r="UU89" i="4"/>
  <c r="UT89" i="4"/>
  <c r="US89" i="4"/>
  <c r="UR89" i="4"/>
  <c r="UQ89" i="4"/>
  <c r="UP89" i="4"/>
  <c r="UO89" i="4"/>
  <c r="UN89" i="4"/>
  <c r="UM89" i="4"/>
  <c r="UL89" i="4"/>
  <c r="UK89" i="4"/>
  <c r="UJ89" i="4"/>
  <c r="UI89" i="4"/>
  <c r="UH89" i="4"/>
  <c r="UG89" i="4"/>
  <c r="UF89" i="4"/>
  <c r="UE89" i="4"/>
  <c r="UD89" i="4"/>
  <c r="UC89" i="4"/>
  <c r="UB89" i="4"/>
  <c r="UA89" i="4"/>
  <c r="TZ89" i="4"/>
  <c r="TY89" i="4"/>
  <c r="TX89" i="4"/>
  <c r="TW89" i="4"/>
  <c r="TV89" i="4"/>
  <c r="TU89" i="4"/>
  <c r="TT89" i="4"/>
  <c r="TS89" i="4"/>
  <c r="TR89" i="4"/>
  <c r="TQ89" i="4"/>
  <c r="TP89" i="4"/>
  <c r="TO89" i="4"/>
  <c r="TN89" i="4"/>
  <c r="TM89" i="4"/>
  <c r="TL89" i="4"/>
  <c r="TK89" i="4"/>
  <c r="TJ89" i="4"/>
  <c r="TI89" i="4"/>
  <c r="TH89" i="4"/>
  <c r="TG89" i="4"/>
  <c r="TF89" i="4"/>
  <c r="TE89" i="4"/>
  <c r="TD89" i="4"/>
  <c r="TC89" i="4"/>
  <c r="TB89" i="4"/>
  <c r="TA89" i="4"/>
  <c r="SZ89" i="4"/>
  <c r="SY89" i="4"/>
  <c r="SX89" i="4"/>
  <c r="SW89" i="4"/>
  <c r="SV89" i="4"/>
  <c r="SU89" i="4"/>
  <c r="ST89" i="4"/>
  <c r="SS89" i="4"/>
  <c r="SR89" i="4"/>
  <c r="SQ89" i="4"/>
  <c r="SP89" i="4"/>
  <c r="SO89" i="4"/>
  <c r="SN89" i="4"/>
  <c r="SM89" i="4"/>
  <c r="SL89" i="4"/>
  <c r="SK89" i="4"/>
  <c r="SJ89" i="4"/>
  <c r="SI89" i="4"/>
  <c r="VO123" i="4"/>
  <c r="VN123" i="4"/>
  <c r="VM123" i="4"/>
  <c r="VL123" i="4"/>
  <c r="VK123" i="4"/>
  <c r="VJ123" i="4"/>
  <c r="VI123" i="4"/>
  <c r="VH123" i="4"/>
  <c r="VG123" i="4"/>
  <c r="VF123" i="4"/>
  <c r="VE123" i="4"/>
  <c r="VD123" i="4"/>
  <c r="VC123" i="4"/>
  <c r="VB123" i="4"/>
  <c r="VA123" i="4"/>
  <c r="UZ123" i="4"/>
  <c r="UY123" i="4"/>
  <c r="UX123" i="4"/>
  <c r="UW123" i="4"/>
  <c r="UV123" i="4"/>
  <c r="UU123" i="4"/>
  <c r="UT123" i="4"/>
  <c r="US123" i="4"/>
  <c r="UR123" i="4"/>
  <c r="UQ123" i="4"/>
  <c r="UP123" i="4"/>
  <c r="UO123" i="4"/>
  <c r="UN123" i="4"/>
  <c r="UM123" i="4"/>
  <c r="UL123" i="4"/>
  <c r="UK123" i="4"/>
  <c r="UJ123" i="4"/>
  <c r="UI123" i="4"/>
  <c r="UH123" i="4"/>
  <c r="UG123" i="4"/>
  <c r="UF123" i="4"/>
  <c r="UE123" i="4"/>
  <c r="UD123" i="4"/>
  <c r="UC123" i="4"/>
  <c r="UB123" i="4"/>
  <c r="UA123" i="4"/>
  <c r="TZ123" i="4"/>
  <c r="TY123" i="4"/>
  <c r="TX123" i="4"/>
  <c r="TW123" i="4"/>
  <c r="TV123" i="4"/>
  <c r="TU123" i="4"/>
  <c r="TT123" i="4"/>
  <c r="TS123" i="4"/>
  <c r="TR123" i="4"/>
  <c r="TQ123" i="4"/>
  <c r="TP123" i="4"/>
  <c r="TO123" i="4"/>
  <c r="TN123" i="4"/>
  <c r="TM123" i="4"/>
  <c r="TL123" i="4"/>
  <c r="TK123" i="4"/>
  <c r="TJ123" i="4"/>
  <c r="TI123" i="4"/>
  <c r="TH123" i="4"/>
  <c r="TG123" i="4"/>
  <c r="TF123" i="4"/>
  <c r="TE123" i="4"/>
  <c r="TD123" i="4"/>
  <c r="TC123" i="4"/>
  <c r="TB123" i="4"/>
  <c r="TA123" i="4"/>
  <c r="SZ123" i="4"/>
  <c r="SY123" i="4"/>
  <c r="SX123" i="4"/>
  <c r="SW123" i="4"/>
  <c r="SV123" i="4"/>
  <c r="SU123" i="4"/>
  <c r="ST123" i="4"/>
  <c r="SS123" i="4"/>
  <c r="SR123" i="4"/>
  <c r="SQ123" i="4"/>
  <c r="SP123" i="4"/>
  <c r="SO123" i="4"/>
  <c r="SN123" i="4"/>
  <c r="SM123" i="4"/>
  <c r="SL123" i="4"/>
  <c r="SK123" i="4"/>
  <c r="SJ123" i="4"/>
  <c r="SI123" i="4"/>
  <c r="VO128" i="4"/>
  <c r="VN128" i="4"/>
  <c r="VM128" i="4"/>
  <c r="VL128" i="4"/>
  <c r="VK128" i="4"/>
  <c r="VJ128" i="4"/>
  <c r="VI128" i="4"/>
  <c r="VH128" i="4"/>
  <c r="VG128" i="4"/>
  <c r="VF128" i="4"/>
  <c r="VE128" i="4"/>
  <c r="VD128" i="4"/>
  <c r="VC128" i="4"/>
  <c r="VB128" i="4"/>
  <c r="VA128" i="4"/>
  <c r="UZ128" i="4"/>
  <c r="UY128" i="4"/>
  <c r="UX128" i="4"/>
  <c r="UW128" i="4"/>
  <c r="UV128" i="4"/>
  <c r="UU128" i="4"/>
  <c r="UT128" i="4"/>
  <c r="US128" i="4"/>
  <c r="UR128" i="4"/>
  <c r="UQ128" i="4"/>
  <c r="UP128" i="4"/>
  <c r="UO128" i="4"/>
  <c r="UN128" i="4"/>
  <c r="UM128" i="4"/>
  <c r="UL128" i="4"/>
  <c r="UK128" i="4"/>
  <c r="UJ128" i="4"/>
  <c r="UI128" i="4"/>
  <c r="UH128" i="4"/>
  <c r="UG128" i="4"/>
  <c r="UF128" i="4"/>
  <c r="UE128" i="4"/>
  <c r="UD128" i="4"/>
  <c r="UC128" i="4"/>
  <c r="UB128" i="4"/>
  <c r="UA128" i="4"/>
  <c r="TZ128" i="4"/>
  <c r="TY128" i="4"/>
  <c r="TX128" i="4"/>
  <c r="TW128" i="4"/>
  <c r="TV128" i="4"/>
  <c r="TU128" i="4"/>
  <c r="TT128" i="4"/>
  <c r="TS128" i="4"/>
  <c r="TR128" i="4"/>
  <c r="TQ128" i="4"/>
  <c r="TP128" i="4"/>
  <c r="TO128" i="4"/>
  <c r="TN128" i="4"/>
  <c r="TM128" i="4"/>
  <c r="TL128" i="4"/>
  <c r="TK128" i="4"/>
  <c r="TJ128" i="4"/>
  <c r="TI128" i="4"/>
  <c r="TH128" i="4"/>
  <c r="TG128" i="4"/>
  <c r="TF128" i="4"/>
  <c r="TE128" i="4"/>
  <c r="TD128" i="4"/>
  <c r="TC128" i="4"/>
  <c r="TB128" i="4"/>
  <c r="TA128" i="4"/>
  <c r="SZ128" i="4"/>
  <c r="SY128" i="4"/>
  <c r="SX128" i="4"/>
  <c r="SW128" i="4"/>
  <c r="SV128" i="4"/>
  <c r="SU128" i="4"/>
  <c r="ST128" i="4"/>
  <c r="SS128" i="4"/>
  <c r="SR128" i="4"/>
  <c r="SQ128" i="4"/>
  <c r="SP128" i="4"/>
  <c r="SO128" i="4"/>
  <c r="SN128" i="4"/>
  <c r="SM128" i="4"/>
  <c r="SL128" i="4"/>
  <c r="SK128" i="4"/>
  <c r="SJ128" i="4"/>
  <c r="SI128" i="4"/>
  <c r="VO143" i="4"/>
  <c r="VN143" i="4"/>
  <c r="VM143" i="4"/>
  <c r="VL143" i="4"/>
  <c r="VK143" i="4"/>
  <c r="VJ143" i="4"/>
  <c r="VI143" i="4"/>
  <c r="VH143" i="4"/>
  <c r="VG143" i="4"/>
  <c r="VF143" i="4"/>
  <c r="VE143" i="4"/>
  <c r="VD143" i="4"/>
  <c r="VC143" i="4"/>
  <c r="VB143" i="4"/>
  <c r="VA143" i="4"/>
  <c r="UZ143" i="4"/>
  <c r="UY143" i="4"/>
  <c r="UX143" i="4"/>
  <c r="UW143" i="4"/>
  <c r="UV143" i="4"/>
  <c r="UU143" i="4"/>
  <c r="UT143" i="4"/>
  <c r="US143" i="4"/>
  <c r="UR143" i="4"/>
  <c r="UQ143" i="4"/>
  <c r="UP143" i="4"/>
  <c r="UO143" i="4"/>
  <c r="UN143" i="4"/>
  <c r="UM143" i="4"/>
  <c r="UL143" i="4"/>
  <c r="UK143" i="4"/>
  <c r="UJ143" i="4"/>
  <c r="UI143" i="4"/>
  <c r="UH143" i="4"/>
  <c r="UG143" i="4"/>
  <c r="UF143" i="4"/>
  <c r="UE143" i="4"/>
  <c r="UD143" i="4"/>
  <c r="UC143" i="4"/>
  <c r="UB143" i="4"/>
  <c r="UA143" i="4"/>
  <c r="TZ143" i="4"/>
  <c r="TY143" i="4"/>
  <c r="TX143" i="4"/>
  <c r="TW143" i="4"/>
  <c r="TV143" i="4"/>
  <c r="TU143" i="4"/>
  <c r="TT143" i="4"/>
  <c r="TS143" i="4"/>
  <c r="TR143" i="4"/>
  <c r="TQ143" i="4"/>
  <c r="TP143" i="4"/>
  <c r="TO143" i="4"/>
  <c r="TN143" i="4"/>
  <c r="TM143" i="4"/>
  <c r="TL143" i="4"/>
  <c r="TK143" i="4"/>
  <c r="TJ143" i="4"/>
  <c r="TI143" i="4"/>
  <c r="TH143" i="4"/>
  <c r="TG143" i="4"/>
  <c r="TF143" i="4"/>
  <c r="TE143" i="4"/>
  <c r="TD143" i="4"/>
  <c r="TC143" i="4"/>
  <c r="TB143" i="4"/>
  <c r="TA143" i="4"/>
  <c r="SZ143" i="4"/>
  <c r="SY143" i="4"/>
  <c r="SX143" i="4"/>
  <c r="SW143" i="4"/>
  <c r="SV143" i="4"/>
  <c r="SU143" i="4"/>
  <c r="ST143" i="4"/>
  <c r="SS143" i="4"/>
  <c r="SR143" i="4"/>
  <c r="SQ143" i="4"/>
  <c r="SP143" i="4"/>
  <c r="SO143" i="4"/>
  <c r="SN143" i="4"/>
  <c r="SM143" i="4"/>
  <c r="SL143" i="4"/>
  <c r="SK143" i="4"/>
  <c r="SJ143" i="4"/>
  <c r="SI143" i="4"/>
  <c r="VO29" i="4"/>
  <c r="VN29" i="4"/>
  <c r="VM29" i="4"/>
  <c r="VL29" i="4"/>
  <c r="VK29" i="4"/>
  <c r="VJ29" i="4"/>
  <c r="VI29" i="4"/>
  <c r="VH29" i="4"/>
  <c r="VG29" i="4"/>
  <c r="VF29" i="4"/>
  <c r="VE29" i="4"/>
  <c r="VD29" i="4"/>
  <c r="VC29" i="4"/>
  <c r="VB29" i="4"/>
  <c r="VA29" i="4"/>
  <c r="UZ29" i="4"/>
  <c r="UY29" i="4"/>
  <c r="UX29" i="4"/>
  <c r="UW29" i="4"/>
  <c r="UV29" i="4"/>
  <c r="UU29" i="4"/>
  <c r="UT29" i="4"/>
  <c r="US29" i="4"/>
  <c r="UR29" i="4"/>
  <c r="UQ29" i="4"/>
  <c r="UP29" i="4"/>
  <c r="UO29" i="4"/>
  <c r="UN29" i="4"/>
  <c r="UM29" i="4"/>
  <c r="UL29" i="4"/>
  <c r="UK29" i="4"/>
  <c r="UJ29" i="4"/>
  <c r="UI29" i="4"/>
  <c r="UH29" i="4"/>
  <c r="UG29" i="4"/>
  <c r="UF29" i="4"/>
  <c r="UE29" i="4"/>
  <c r="UD29" i="4"/>
  <c r="UC29" i="4"/>
  <c r="UB29" i="4"/>
  <c r="UA29" i="4"/>
  <c r="TZ29" i="4"/>
  <c r="TY29" i="4"/>
  <c r="TX29" i="4"/>
  <c r="TW29" i="4"/>
  <c r="TV29" i="4"/>
  <c r="TU29" i="4"/>
  <c r="TT29" i="4"/>
  <c r="TS29" i="4"/>
  <c r="TR29" i="4"/>
  <c r="TQ29" i="4"/>
  <c r="TP29" i="4"/>
  <c r="TO29" i="4"/>
  <c r="TN29" i="4"/>
  <c r="TM29" i="4"/>
  <c r="TL29" i="4"/>
  <c r="TK29" i="4"/>
  <c r="TJ29" i="4"/>
  <c r="TI29" i="4"/>
  <c r="TH29" i="4"/>
  <c r="TG29" i="4"/>
  <c r="TF29" i="4"/>
  <c r="TE29" i="4"/>
  <c r="TD29" i="4"/>
  <c r="TC29" i="4"/>
  <c r="TB29" i="4"/>
  <c r="TA29" i="4"/>
  <c r="SZ29" i="4"/>
  <c r="SY29" i="4"/>
  <c r="SX29" i="4"/>
  <c r="SW29" i="4"/>
  <c r="SV29" i="4"/>
  <c r="SU29" i="4"/>
  <c r="ST29" i="4"/>
  <c r="SS29" i="4"/>
  <c r="SR29" i="4"/>
  <c r="SQ29" i="4"/>
  <c r="SP29" i="4"/>
  <c r="SO29" i="4"/>
  <c r="SN29" i="4"/>
  <c r="SM29" i="4"/>
  <c r="SL29" i="4"/>
  <c r="SK29" i="4"/>
  <c r="SJ29" i="4"/>
  <c r="SI29" i="4"/>
  <c r="VO154" i="4"/>
  <c r="VN154" i="4"/>
  <c r="VM154" i="4"/>
  <c r="VL154" i="4"/>
  <c r="VK154" i="4"/>
  <c r="VJ154" i="4"/>
  <c r="VI154" i="4"/>
  <c r="VH154" i="4"/>
  <c r="VG154" i="4"/>
  <c r="VF154" i="4"/>
  <c r="VE154" i="4"/>
  <c r="VD154" i="4"/>
  <c r="VC154" i="4"/>
  <c r="VB154" i="4"/>
  <c r="VA154" i="4"/>
  <c r="UZ154" i="4"/>
  <c r="UY154" i="4"/>
  <c r="UX154" i="4"/>
  <c r="UW154" i="4"/>
  <c r="UV154" i="4"/>
  <c r="UU154" i="4"/>
  <c r="UT154" i="4"/>
  <c r="US154" i="4"/>
  <c r="UR154" i="4"/>
  <c r="UQ154" i="4"/>
  <c r="UP154" i="4"/>
  <c r="UO154" i="4"/>
  <c r="UN154" i="4"/>
  <c r="UM154" i="4"/>
  <c r="UL154" i="4"/>
  <c r="UK154" i="4"/>
  <c r="UJ154" i="4"/>
  <c r="UI154" i="4"/>
  <c r="UH154" i="4"/>
  <c r="UG154" i="4"/>
  <c r="UF154" i="4"/>
  <c r="UE154" i="4"/>
  <c r="UD154" i="4"/>
  <c r="UC154" i="4"/>
  <c r="UB154" i="4"/>
  <c r="UA154" i="4"/>
  <c r="TZ154" i="4"/>
  <c r="TY154" i="4"/>
  <c r="TX154" i="4"/>
  <c r="TW154" i="4"/>
  <c r="TV154" i="4"/>
  <c r="TU154" i="4"/>
  <c r="TT154" i="4"/>
  <c r="TS154" i="4"/>
  <c r="TR154" i="4"/>
  <c r="TQ154" i="4"/>
  <c r="TP154" i="4"/>
  <c r="TO154" i="4"/>
  <c r="TN154" i="4"/>
  <c r="TM154" i="4"/>
  <c r="TL154" i="4"/>
  <c r="TK154" i="4"/>
  <c r="TJ154" i="4"/>
  <c r="TI154" i="4"/>
  <c r="TH154" i="4"/>
  <c r="TG154" i="4"/>
  <c r="TF154" i="4"/>
  <c r="TE154" i="4"/>
  <c r="TD154" i="4"/>
  <c r="TC154" i="4"/>
  <c r="TB154" i="4"/>
  <c r="TA154" i="4"/>
  <c r="SZ154" i="4"/>
  <c r="SY154" i="4"/>
  <c r="SX154" i="4"/>
  <c r="SW154" i="4"/>
  <c r="SV154" i="4"/>
  <c r="SU154" i="4"/>
  <c r="ST154" i="4"/>
  <c r="SS154" i="4"/>
  <c r="SR154" i="4"/>
  <c r="SQ154" i="4"/>
  <c r="SP154" i="4"/>
  <c r="SO154" i="4"/>
  <c r="SN154" i="4"/>
  <c r="SM154" i="4"/>
  <c r="SL154" i="4"/>
  <c r="SK154" i="4"/>
  <c r="SJ154" i="4"/>
  <c r="SI154" i="4"/>
  <c r="VO107" i="4"/>
  <c r="VN107" i="4"/>
  <c r="VM107" i="4"/>
  <c r="VL107" i="4"/>
  <c r="VK107" i="4"/>
  <c r="VJ107" i="4"/>
  <c r="VI107" i="4"/>
  <c r="VH107" i="4"/>
  <c r="VG107" i="4"/>
  <c r="VF107" i="4"/>
  <c r="VE107" i="4"/>
  <c r="VD107" i="4"/>
  <c r="VC107" i="4"/>
  <c r="VB107" i="4"/>
  <c r="VA107" i="4"/>
  <c r="UZ107" i="4"/>
  <c r="UY107" i="4"/>
  <c r="UX107" i="4"/>
  <c r="UW107" i="4"/>
  <c r="UV107" i="4"/>
  <c r="UU107" i="4"/>
  <c r="UT107" i="4"/>
  <c r="US107" i="4"/>
  <c r="UR107" i="4"/>
  <c r="UQ107" i="4"/>
  <c r="UP107" i="4"/>
  <c r="UO107" i="4"/>
  <c r="UN107" i="4"/>
  <c r="UM107" i="4"/>
  <c r="UL107" i="4"/>
  <c r="UK107" i="4"/>
  <c r="UJ107" i="4"/>
  <c r="UI107" i="4"/>
  <c r="UH107" i="4"/>
  <c r="UG107" i="4"/>
  <c r="UF107" i="4"/>
  <c r="UE107" i="4"/>
  <c r="UD107" i="4"/>
  <c r="UC107" i="4"/>
  <c r="UB107" i="4"/>
  <c r="UA107" i="4"/>
  <c r="TZ107" i="4"/>
  <c r="TY107" i="4"/>
  <c r="TX107" i="4"/>
  <c r="TW107" i="4"/>
  <c r="TV107" i="4"/>
  <c r="TU107" i="4"/>
  <c r="TT107" i="4"/>
  <c r="TS107" i="4"/>
  <c r="TR107" i="4"/>
  <c r="TQ107" i="4"/>
  <c r="TP107" i="4"/>
  <c r="TO107" i="4"/>
  <c r="TN107" i="4"/>
  <c r="TM107" i="4"/>
  <c r="TL107" i="4"/>
  <c r="TK107" i="4"/>
  <c r="TJ107" i="4"/>
  <c r="TI107" i="4"/>
  <c r="TH107" i="4"/>
  <c r="TG107" i="4"/>
  <c r="TF107" i="4"/>
  <c r="TE107" i="4"/>
  <c r="TD107" i="4"/>
  <c r="TC107" i="4"/>
  <c r="TB107" i="4"/>
  <c r="TA107" i="4"/>
  <c r="SZ107" i="4"/>
  <c r="SY107" i="4"/>
  <c r="SX107" i="4"/>
  <c r="SW107" i="4"/>
  <c r="SV107" i="4"/>
  <c r="SU107" i="4"/>
  <c r="ST107" i="4"/>
  <c r="SS107" i="4"/>
  <c r="SR107" i="4"/>
  <c r="SQ107" i="4"/>
  <c r="SP107" i="4"/>
  <c r="SO107" i="4"/>
  <c r="SN107" i="4"/>
  <c r="SM107" i="4"/>
  <c r="SL107" i="4"/>
  <c r="SK107" i="4"/>
  <c r="SJ107" i="4"/>
  <c r="SI107" i="4"/>
  <c r="VO65" i="4"/>
  <c r="VN65" i="4"/>
  <c r="VM65" i="4"/>
  <c r="VL65" i="4"/>
  <c r="VK65" i="4"/>
  <c r="VJ65" i="4"/>
  <c r="VI65" i="4"/>
  <c r="VH65" i="4"/>
  <c r="VG65" i="4"/>
  <c r="VF65" i="4"/>
  <c r="VE65" i="4"/>
  <c r="VD65" i="4"/>
  <c r="VC65" i="4"/>
  <c r="VB65" i="4"/>
  <c r="VA65" i="4"/>
  <c r="UZ65" i="4"/>
  <c r="UY65" i="4"/>
  <c r="UX65" i="4"/>
  <c r="UW65" i="4"/>
  <c r="UV65" i="4"/>
  <c r="UU65" i="4"/>
  <c r="UT65" i="4"/>
  <c r="US65" i="4"/>
  <c r="UR65" i="4"/>
  <c r="UQ65" i="4"/>
  <c r="UP65" i="4"/>
  <c r="UO65" i="4"/>
  <c r="UN65" i="4"/>
  <c r="UM65" i="4"/>
  <c r="UL65" i="4"/>
  <c r="UK65" i="4"/>
  <c r="UJ65" i="4"/>
  <c r="UI65" i="4"/>
  <c r="UH65" i="4"/>
  <c r="UG65" i="4"/>
  <c r="UF65" i="4"/>
  <c r="UE65" i="4"/>
  <c r="UD65" i="4"/>
  <c r="UC65" i="4"/>
  <c r="UB65" i="4"/>
  <c r="UA65" i="4"/>
  <c r="TZ65" i="4"/>
  <c r="TY65" i="4"/>
  <c r="TX65" i="4"/>
  <c r="TW65" i="4"/>
  <c r="TV65" i="4"/>
  <c r="TU65" i="4"/>
  <c r="TT65" i="4"/>
  <c r="TS65" i="4"/>
  <c r="TR65" i="4"/>
  <c r="TQ65" i="4"/>
  <c r="TP65" i="4"/>
  <c r="TO65" i="4"/>
  <c r="TN65" i="4"/>
  <c r="TM65" i="4"/>
  <c r="TL65" i="4"/>
  <c r="TK65" i="4"/>
  <c r="TJ65" i="4"/>
  <c r="TI65" i="4"/>
  <c r="TH65" i="4"/>
  <c r="TG65" i="4"/>
  <c r="TF65" i="4"/>
  <c r="TE65" i="4"/>
  <c r="TD65" i="4"/>
  <c r="TC65" i="4"/>
  <c r="TB65" i="4"/>
  <c r="TA65" i="4"/>
  <c r="SZ65" i="4"/>
  <c r="SY65" i="4"/>
  <c r="SX65" i="4"/>
  <c r="SW65" i="4"/>
  <c r="SV65" i="4"/>
  <c r="SU65" i="4"/>
  <c r="ST65" i="4"/>
  <c r="SS65" i="4"/>
  <c r="SR65" i="4"/>
  <c r="SQ65" i="4"/>
  <c r="SP65" i="4"/>
  <c r="SO65" i="4"/>
  <c r="SN65" i="4"/>
  <c r="SM65" i="4"/>
  <c r="SL65" i="4"/>
  <c r="SK65" i="4"/>
  <c r="SJ65" i="4"/>
  <c r="SI65" i="4"/>
  <c r="VO4" i="4"/>
  <c r="VN4" i="4"/>
  <c r="VM4" i="4"/>
  <c r="VL4" i="4"/>
  <c r="VK4" i="4"/>
  <c r="VJ4" i="4"/>
  <c r="VI4" i="4"/>
  <c r="VH4" i="4"/>
  <c r="VG4" i="4"/>
  <c r="VF4" i="4"/>
  <c r="VE4" i="4"/>
  <c r="VD4" i="4"/>
  <c r="VC4" i="4"/>
  <c r="VB4" i="4"/>
  <c r="VA4" i="4"/>
  <c r="UZ4" i="4"/>
  <c r="UY4" i="4"/>
  <c r="UX4" i="4"/>
  <c r="UW4" i="4"/>
  <c r="UV4" i="4"/>
  <c r="UU4" i="4"/>
  <c r="UT4" i="4"/>
  <c r="US4" i="4"/>
  <c r="UR4" i="4"/>
  <c r="UQ4" i="4"/>
  <c r="UP4" i="4"/>
  <c r="UO4" i="4"/>
  <c r="UN4" i="4"/>
  <c r="UM4" i="4"/>
  <c r="UL4" i="4"/>
  <c r="UK4" i="4"/>
  <c r="UJ4" i="4"/>
  <c r="UI4" i="4"/>
  <c r="UH4" i="4"/>
  <c r="UG4" i="4"/>
  <c r="UF4" i="4"/>
  <c r="UE4" i="4"/>
  <c r="UD4" i="4"/>
  <c r="UC4" i="4"/>
  <c r="UB4" i="4"/>
  <c r="UA4" i="4"/>
  <c r="TZ4" i="4"/>
  <c r="TY4" i="4"/>
  <c r="TX4" i="4"/>
  <c r="TW4" i="4"/>
  <c r="TV4" i="4"/>
  <c r="TU4" i="4"/>
  <c r="TT4" i="4"/>
  <c r="TS4" i="4"/>
  <c r="TR4" i="4"/>
  <c r="TQ4" i="4"/>
  <c r="TP4" i="4"/>
  <c r="TO4" i="4"/>
  <c r="TN4" i="4"/>
  <c r="TM4" i="4"/>
  <c r="TL4" i="4"/>
  <c r="TK4" i="4"/>
  <c r="TJ4" i="4"/>
  <c r="TI4" i="4"/>
  <c r="TH4" i="4"/>
  <c r="TG4" i="4"/>
  <c r="TF4" i="4"/>
  <c r="TE4" i="4"/>
  <c r="TD4" i="4"/>
  <c r="TC4" i="4"/>
  <c r="TB4" i="4"/>
  <c r="TA4" i="4"/>
  <c r="SZ4" i="4"/>
  <c r="SY4" i="4"/>
  <c r="SX4" i="4"/>
  <c r="SW4" i="4"/>
  <c r="SV4" i="4"/>
  <c r="SU4" i="4"/>
  <c r="ST4" i="4"/>
  <c r="SS4" i="4"/>
  <c r="SR4" i="4"/>
  <c r="SQ4" i="4"/>
  <c r="SP4" i="4"/>
  <c r="SO4" i="4"/>
  <c r="SN4" i="4"/>
  <c r="SM4" i="4"/>
  <c r="SL4" i="4"/>
  <c r="SK4" i="4"/>
  <c r="SJ4" i="4"/>
  <c r="SI4" i="4"/>
  <c r="VO162" i="4"/>
  <c r="VN162" i="4"/>
  <c r="VM162" i="4"/>
  <c r="VL162" i="4"/>
  <c r="VK162" i="4"/>
  <c r="VJ162" i="4"/>
  <c r="VI162" i="4"/>
  <c r="VH162" i="4"/>
  <c r="VG162" i="4"/>
  <c r="VF162" i="4"/>
  <c r="VE162" i="4"/>
  <c r="VD162" i="4"/>
  <c r="VC162" i="4"/>
  <c r="VB162" i="4"/>
  <c r="VA162" i="4"/>
  <c r="UZ162" i="4"/>
  <c r="UY162" i="4"/>
  <c r="UX162" i="4"/>
  <c r="UW162" i="4"/>
  <c r="UV162" i="4"/>
  <c r="UU162" i="4"/>
  <c r="UT162" i="4"/>
  <c r="US162" i="4"/>
  <c r="UR162" i="4"/>
  <c r="UQ162" i="4"/>
  <c r="UP162" i="4"/>
  <c r="UO162" i="4"/>
  <c r="UN162" i="4"/>
  <c r="UM162" i="4"/>
  <c r="UL162" i="4"/>
  <c r="UK162" i="4"/>
  <c r="UJ162" i="4"/>
  <c r="UI162" i="4"/>
  <c r="UH162" i="4"/>
  <c r="UG162" i="4"/>
  <c r="UF162" i="4"/>
  <c r="UE162" i="4"/>
  <c r="UD162" i="4"/>
  <c r="UC162" i="4"/>
  <c r="UB162" i="4"/>
  <c r="UA162" i="4"/>
  <c r="TZ162" i="4"/>
  <c r="TY162" i="4"/>
  <c r="TX162" i="4"/>
  <c r="TW162" i="4"/>
  <c r="TV162" i="4"/>
  <c r="TU162" i="4"/>
  <c r="TT162" i="4"/>
  <c r="TS162" i="4"/>
  <c r="TR162" i="4"/>
  <c r="TQ162" i="4"/>
  <c r="TP162" i="4"/>
  <c r="TO162" i="4"/>
  <c r="TN162" i="4"/>
  <c r="TM162" i="4"/>
  <c r="TL162" i="4"/>
  <c r="TK162" i="4"/>
  <c r="TJ162" i="4"/>
  <c r="TI162" i="4"/>
  <c r="TH162" i="4"/>
  <c r="TG162" i="4"/>
  <c r="TF162" i="4"/>
  <c r="TE162" i="4"/>
  <c r="TD162" i="4"/>
  <c r="TC162" i="4"/>
  <c r="TB162" i="4"/>
  <c r="TA162" i="4"/>
  <c r="SZ162" i="4"/>
  <c r="SY162" i="4"/>
  <c r="SX162" i="4"/>
  <c r="SW162" i="4"/>
  <c r="SV162" i="4"/>
  <c r="SU162" i="4"/>
  <c r="ST162" i="4"/>
  <c r="SS162" i="4"/>
  <c r="SR162" i="4"/>
  <c r="SQ162" i="4"/>
  <c r="SP162" i="4"/>
  <c r="SO162" i="4"/>
  <c r="SN162" i="4"/>
  <c r="SM162" i="4"/>
  <c r="SL162" i="4"/>
  <c r="SK162" i="4"/>
  <c r="SJ162" i="4"/>
  <c r="SI162" i="4"/>
  <c r="VO156" i="4"/>
  <c r="VN156" i="4"/>
  <c r="VM156" i="4"/>
  <c r="VL156" i="4"/>
  <c r="VK156" i="4"/>
  <c r="VJ156" i="4"/>
  <c r="VI156" i="4"/>
  <c r="VH156" i="4"/>
  <c r="VG156" i="4"/>
  <c r="VF156" i="4"/>
  <c r="VE156" i="4"/>
  <c r="VD156" i="4"/>
  <c r="VC156" i="4"/>
  <c r="VB156" i="4"/>
  <c r="VA156" i="4"/>
  <c r="UZ156" i="4"/>
  <c r="UY156" i="4"/>
  <c r="UX156" i="4"/>
  <c r="UW156" i="4"/>
  <c r="UV156" i="4"/>
  <c r="UU156" i="4"/>
  <c r="UT156" i="4"/>
  <c r="US156" i="4"/>
  <c r="UR156" i="4"/>
  <c r="UQ156" i="4"/>
  <c r="UP156" i="4"/>
  <c r="UO156" i="4"/>
  <c r="UN156" i="4"/>
  <c r="UM156" i="4"/>
  <c r="UL156" i="4"/>
  <c r="UK156" i="4"/>
  <c r="UJ156" i="4"/>
  <c r="UI156" i="4"/>
  <c r="UH156" i="4"/>
  <c r="UG156" i="4"/>
  <c r="UF156" i="4"/>
  <c r="UE156" i="4"/>
  <c r="UD156" i="4"/>
  <c r="UC156" i="4"/>
  <c r="UB156" i="4"/>
  <c r="UA156" i="4"/>
  <c r="TZ156" i="4"/>
  <c r="TY156" i="4"/>
  <c r="TX156" i="4"/>
  <c r="TW156" i="4"/>
  <c r="TV156" i="4"/>
  <c r="TU156" i="4"/>
  <c r="TT156" i="4"/>
  <c r="TS156" i="4"/>
  <c r="TR156" i="4"/>
  <c r="TQ156" i="4"/>
  <c r="TP156" i="4"/>
  <c r="TO156" i="4"/>
  <c r="TN156" i="4"/>
  <c r="TM156" i="4"/>
  <c r="TL156" i="4"/>
  <c r="TK156" i="4"/>
  <c r="TJ156" i="4"/>
  <c r="TI156" i="4"/>
  <c r="TH156" i="4"/>
  <c r="TG156" i="4"/>
  <c r="TF156" i="4"/>
  <c r="TE156" i="4"/>
  <c r="TD156" i="4"/>
  <c r="TC156" i="4"/>
  <c r="TB156" i="4"/>
  <c r="TA156" i="4"/>
  <c r="SZ156" i="4"/>
  <c r="SY156" i="4"/>
  <c r="SX156" i="4"/>
  <c r="SW156" i="4"/>
  <c r="SV156" i="4"/>
  <c r="SU156" i="4"/>
  <c r="ST156" i="4"/>
  <c r="SS156" i="4"/>
  <c r="SR156" i="4"/>
  <c r="SQ156" i="4"/>
  <c r="SP156" i="4"/>
  <c r="SO156" i="4"/>
  <c r="SN156" i="4"/>
  <c r="SM156" i="4"/>
  <c r="SL156" i="4"/>
  <c r="SK156" i="4"/>
  <c r="SJ156" i="4"/>
  <c r="SI156" i="4"/>
  <c r="VO149" i="4"/>
  <c r="VN149" i="4"/>
  <c r="VM149" i="4"/>
  <c r="VL149" i="4"/>
  <c r="VK149" i="4"/>
  <c r="VJ149" i="4"/>
  <c r="VI149" i="4"/>
  <c r="VH149" i="4"/>
  <c r="VG149" i="4"/>
  <c r="VF149" i="4"/>
  <c r="VE149" i="4"/>
  <c r="VD149" i="4"/>
  <c r="VC149" i="4"/>
  <c r="VB149" i="4"/>
  <c r="VA149" i="4"/>
  <c r="UZ149" i="4"/>
  <c r="UY149" i="4"/>
  <c r="UX149" i="4"/>
  <c r="UW149" i="4"/>
  <c r="UV149" i="4"/>
  <c r="UU149" i="4"/>
  <c r="UT149" i="4"/>
  <c r="US149" i="4"/>
  <c r="UR149" i="4"/>
  <c r="UQ149" i="4"/>
  <c r="UP149" i="4"/>
  <c r="UO149" i="4"/>
  <c r="UN149" i="4"/>
  <c r="UM149" i="4"/>
  <c r="UL149" i="4"/>
  <c r="UK149" i="4"/>
  <c r="UJ149" i="4"/>
  <c r="UI149" i="4"/>
  <c r="UH149" i="4"/>
  <c r="UG149" i="4"/>
  <c r="UF149" i="4"/>
  <c r="UE149" i="4"/>
  <c r="UD149" i="4"/>
  <c r="UC149" i="4"/>
  <c r="UB149" i="4"/>
  <c r="UA149" i="4"/>
  <c r="TZ149" i="4"/>
  <c r="TY149" i="4"/>
  <c r="TX149" i="4"/>
  <c r="TW149" i="4"/>
  <c r="TV149" i="4"/>
  <c r="TU149" i="4"/>
  <c r="TT149" i="4"/>
  <c r="TS149" i="4"/>
  <c r="TR149" i="4"/>
  <c r="TQ149" i="4"/>
  <c r="TP149" i="4"/>
  <c r="TO149" i="4"/>
  <c r="TN149" i="4"/>
  <c r="TM149" i="4"/>
  <c r="TL149" i="4"/>
  <c r="TK149" i="4"/>
  <c r="TJ149" i="4"/>
  <c r="TI149" i="4"/>
  <c r="TH149" i="4"/>
  <c r="TG149" i="4"/>
  <c r="TF149" i="4"/>
  <c r="TE149" i="4"/>
  <c r="TD149" i="4"/>
  <c r="TC149" i="4"/>
  <c r="TB149" i="4"/>
  <c r="TA149" i="4"/>
  <c r="SZ149" i="4"/>
  <c r="SY149" i="4"/>
  <c r="SX149" i="4"/>
  <c r="SW149" i="4"/>
  <c r="SV149" i="4"/>
  <c r="SU149" i="4"/>
  <c r="ST149" i="4"/>
  <c r="SS149" i="4"/>
  <c r="SR149" i="4"/>
  <c r="SQ149" i="4"/>
  <c r="SP149" i="4"/>
  <c r="SO149" i="4"/>
  <c r="SN149" i="4"/>
  <c r="SM149" i="4"/>
  <c r="SL149" i="4"/>
  <c r="SK149" i="4"/>
  <c r="SJ149" i="4"/>
  <c r="SI149" i="4"/>
  <c r="VO147" i="4"/>
  <c r="VN147" i="4"/>
  <c r="VM147" i="4"/>
  <c r="VL147" i="4"/>
  <c r="VK147" i="4"/>
  <c r="VJ147" i="4"/>
  <c r="VI147" i="4"/>
  <c r="VH147" i="4"/>
  <c r="VG147" i="4"/>
  <c r="VF147" i="4"/>
  <c r="VE147" i="4"/>
  <c r="VD147" i="4"/>
  <c r="VC147" i="4"/>
  <c r="VB147" i="4"/>
  <c r="VA147" i="4"/>
  <c r="UZ147" i="4"/>
  <c r="UY147" i="4"/>
  <c r="UX147" i="4"/>
  <c r="UW147" i="4"/>
  <c r="UV147" i="4"/>
  <c r="UU147" i="4"/>
  <c r="UT147" i="4"/>
  <c r="US147" i="4"/>
  <c r="UR147" i="4"/>
  <c r="UQ147" i="4"/>
  <c r="UP147" i="4"/>
  <c r="UO147" i="4"/>
  <c r="UN147" i="4"/>
  <c r="UM147" i="4"/>
  <c r="UL147" i="4"/>
  <c r="UK147" i="4"/>
  <c r="UJ147" i="4"/>
  <c r="UI147" i="4"/>
  <c r="UH147" i="4"/>
  <c r="UG147" i="4"/>
  <c r="UF147" i="4"/>
  <c r="UE147" i="4"/>
  <c r="UD147" i="4"/>
  <c r="UC147" i="4"/>
  <c r="UB147" i="4"/>
  <c r="UA147" i="4"/>
  <c r="TZ147" i="4"/>
  <c r="TY147" i="4"/>
  <c r="TX147" i="4"/>
  <c r="TW147" i="4"/>
  <c r="TV147" i="4"/>
  <c r="TU147" i="4"/>
  <c r="TT147" i="4"/>
  <c r="TS147" i="4"/>
  <c r="TR147" i="4"/>
  <c r="TQ147" i="4"/>
  <c r="TP147" i="4"/>
  <c r="TO147" i="4"/>
  <c r="TN147" i="4"/>
  <c r="TM147" i="4"/>
  <c r="TL147" i="4"/>
  <c r="TK147" i="4"/>
  <c r="TJ147" i="4"/>
  <c r="TI147" i="4"/>
  <c r="TH147" i="4"/>
  <c r="TG147" i="4"/>
  <c r="TF147" i="4"/>
  <c r="TE147" i="4"/>
  <c r="TD147" i="4"/>
  <c r="TC147" i="4"/>
  <c r="TB147" i="4"/>
  <c r="TA147" i="4"/>
  <c r="SZ147" i="4"/>
  <c r="SY147" i="4"/>
  <c r="SX147" i="4"/>
  <c r="SW147" i="4"/>
  <c r="SV147" i="4"/>
  <c r="SU147" i="4"/>
  <c r="ST147" i="4"/>
  <c r="SS147" i="4"/>
  <c r="SR147" i="4"/>
  <c r="SQ147" i="4"/>
  <c r="SP147" i="4"/>
  <c r="SO147" i="4"/>
  <c r="SN147" i="4"/>
  <c r="SM147" i="4"/>
  <c r="SL147" i="4"/>
  <c r="SK147" i="4"/>
  <c r="SJ147" i="4"/>
  <c r="SI147" i="4"/>
  <c r="VO57" i="4"/>
  <c r="VN57" i="4"/>
  <c r="VM57" i="4"/>
  <c r="VL57" i="4"/>
  <c r="VK57" i="4"/>
  <c r="VJ57" i="4"/>
  <c r="VI57" i="4"/>
  <c r="VH57" i="4"/>
  <c r="VG57" i="4"/>
  <c r="VF57" i="4"/>
  <c r="VE57" i="4"/>
  <c r="VD57" i="4"/>
  <c r="VC57" i="4"/>
  <c r="VB57" i="4"/>
  <c r="VA57" i="4"/>
  <c r="UZ57" i="4"/>
  <c r="UY57" i="4"/>
  <c r="UX57" i="4"/>
  <c r="UW57" i="4"/>
  <c r="UV57" i="4"/>
  <c r="UU57" i="4"/>
  <c r="UT57" i="4"/>
  <c r="US57" i="4"/>
  <c r="UR57" i="4"/>
  <c r="UQ57" i="4"/>
  <c r="UP57" i="4"/>
  <c r="UO57" i="4"/>
  <c r="UN57" i="4"/>
  <c r="UM57" i="4"/>
  <c r="UL57" i="4"/>
  <c r="UK57" i="4"/>
  <c r="UJ57" i="4"/>
  <c r="UI57" i="4"/>
  <c r="UH57" i="4"/>
  <c r="UG57" i="4"/>
  <c r="UF57" i="4"/>
  <c r="UE57" i="4"/>
  <c r="UD57" i="4"/>
  <c r="UC57" i="4"/>
  <c r="UB57" i="4"/>
  <c r="UA57" i="4"/>
  <c r="TZ57" i="4"/>
  <c r="TY57" i="4"/>
  <c r="TX57" i="4"/>
  <c r="TW57" i="4"/>
  <c r="TV57" i="4"/>
  <c r="TU57" i="4"/>
  <c r="TT57" i="4"/>
  <c r="TS57" i="4"/>
  <c r="TR57" i="4"/>
  <c r="TQ57" i="4"/>
  <c r="TP57" i="4"/>
  <c r="TO57" i="4"/>
  <c r="TN57" i="4"/>
  <c r="TM57" i="4"/>
  <c r="TL57" i="4"/>
  <c r="TK57" i="4"/>
  <c r="TJ57" i="4"/>
  <c r="TI57" i="4"/>
  <c r="TH57" i="4"/>
  <c r="TG57" i="4"/>
  <c r="TF57" i="4"/>
  <c r="TE57" i="4"/>
  <c r="TD57" i="4"/>
  <c r="TC57" i="4"/>
  <c r="TB57" i="4"/>
  <c r="TA57" i="4"/>
  <c r="SZ57" i="4"/>
  <c r="SY57" i="4"/>
  <c r="SX57" i="4"/>
  <c r="SW57" i="4"/>
  <c r="SV57" i="4"/>
  <c r="SU57" i="4"/>
  <c r="ST57" i="4"/>
  <c r="SS57" i="4"/>
  <c r="SR57" i="4"/>
  <c r="SQ57" i="4"/>
  <c r="SP57" i="4"/>
  <c r="SO57" i="4"/>
  <c r="SN57" i="4"/>
  <c r="SM57" i="4"/>
  <c r="SL57" i="4"/>
  <c r="SK57" i="4"/>
  <c r="SJ57" i="4"/>
  <c r="SI57" i="4"/>
  <c r="VO136" i="4"/>
  <c r="VN136" i="4"/>
  <c r="VM136" i="4"/>
  <c r="VL136" i="4"/>
  <c r="VK136" i="4"/>
  <c r="VJ136" i="4"/>
  <c r="VI136" i="4"/>
  <c r="VH136" i="4"/>
  <c r="VG136" i="4"/>
  <c r="VF136" i="4"/>
  <c r="VE136" i="4"/>
  <c r="VD136" i="4"/>
  <c r="VC136" i="4"/>
  <c r="VB136" i="4"/>
  <c r="VA136" i="4"/>
  <c r="UZ136" i="4"/>
  <c r="UY136" i="4"/>
  <c r="UX136" i="4"/>
  <c r="UW136" i="4"/>
  <c r="UV136" i="4"/>
  <c r="UU136" i="4"/>
  <c r="UT136" i="4"/>
  <c r="US136" i="4"/>
  <c r="UR136" i="4"/>
  <c r="UQ136" i="4"/>
  <c r="UP136" i="4"/>
  <c r="UO136" i="4"/>
  <c r="UN136" i="4"/>
  <c r="UM136" i="4"/>
  <c r="UL136" i="4"/>
  <c r="UK136" i="4"/>
  <c r="UJ136" i="4"/>
  <c r="UI136" i="4"/>
  <c r="UH136" i="4"/>
  <c r="UG136" i="4"/>
  <c r="UF136" i="4"/>
  <c r="UE136" i="4"/>
  <c r="UD136" i="4"/>
  <c r="UC136" i="4"/>
  <c r="UB136" i="4"/>
  <c r="UA136" i="4"/>
  <c r="TZ136" i="4"/>
  <c r="TY136" i="4"/>
  <c r="TX136" i="4"/>
  <c r="TW136" i="4"/>
  <c r="TV136" i="4"/>
  <c r="TU136" i="4"/>
  <c r="TT136" i="4"/>
  <c r="TS136" i="4"/>
  <c r="TR136" i="4"/>
  <c r="TQ136" i="4"/>
  <c r="TP136" i="4"/>
  <c r="TO136" i="4"/>
  <c r="TN136" i="4"/>
  <c r="TM136" i="4"/>
  <c r="TL136" i="4"/>
  <c r="TK136" i="4"/>
  <c r="TJ136" i="4"/>
  <c r="TI136" i="4"/>
  <c r="TH136" i="4"/>
  <c r="TG136" i="4"/>
  <c r="TF136" i="4"/>
  <c r="TE136" i="4"/>
  <c r="TD136" i="4"/>
  <c r="TC136" i="4"/>
  <c r="TB136" i="4"/>
  <c r="TA136" i="4"/>
  <c r="SZ136" i="4"/>
  <c r="SY136" i="4"/>
  <c r="SX136" i="4"/>
  <c r="SW136" i="4"/>
  <c r="SV136" i="4"/>
  <c r="SU136" i="4"/>
  <c r="ST136" i="4"/>
  <c r="SS136" i="4"/>
  <c r="SR136" i="4"/>
  <c r="SQ136" i="4"/>
  <c r="SP136" i="4"/>
  <c r="SO136" i="4"/>
  <c r="SN136" i="4"/>
  <c r="SM136" i="4"/>
  <c r="SL136" i="4"/>
  <c r="SK136" i="4"/>
  <c r="SJ136" i="4"/>
  <c r="SI136" i="4"/>
  <c r="VO122" i="4"/>
  <c r="VN122" i="4"/>
  <c r="VM122" i="4"/>
  <c r="VL122" i="4"/>
  <c r="VK122" i="4"/>
  <c r="VJ122" i="4"/>
  <c r="VI122" i="4"/>
  <c r="VH122" i="4"/>
  <c r="VG122" i="4"/>
  <c r="VF122" i="4"/>
  <c r="VE122" i="4"/>
  <c r="VD122" i="4"/>
  <c r="VC122" i="4"/>
  <c r="VB122" i="4"/>
  <c r="VA122" i="4"/>
  <c r="UZ122" i="4"/>
  <c r="UY122" i="4"/>
  <c r="UX122" i="4"/>
  <c r="UW122" i="4"/>
  <c r="UV122" i="4"/>
  <c r="UU122" i="4"/>
  <c r="UT122" i="4"/>
  <c r="US122" i="4"/>
  <c r="UR122" i="4"/>
  <c r="UQ122" i="4"/>
  <c r="UP122" i="4"/>
  <c r="UO122" i="4"/>
  <c r="UN122" i="4"/>
  <c r="UM122" i="4"/>
  <c r="UL122" i="4"/>
  <c r="UK122" i="4"/>
  <c r="UJ122" i="4"/>
  <c r="UI122" i="4"/>
  <c r="UH122" i="4"/>
  <c r="UG122" i="4"/>
  <c r="UF122" i="4"/>
  <c r="UE122" i="4"/>
  <c r="UD122" i="4"/>
  <c r="UC122" i="4"/>
  <c r="UB122" i="4"/>
  <c r="UA122" i="4"/>
  <c r="TZ122" i="4"/>
  <c r="TY122" i="4"/>
  <c r="TX122" i="4"/>
  <c r="TW122" i="4"/>
  <c r="TV122" i="4"/>
  <c r="TU122" i="4"/>
  <c r="TT122" i="4"/>
  <c r="TS122" i="4"/>
  <c r="TR122" i="4"/>
  <c r="TQ122" i="4"/>
  <c r="TP122" i="4"/>
  <c r="TO122" i="4"/>
  <c r="TN122" i="4"/>
  <c r="TM122" i="4"/>
  <c r="TL122" i="4"/>
  <c r="TK122" i="4"/>
  <c r="TJ122" i="4"/>
  <c r="TI122" i="4"/>
  <c r="TH122" i="4"/>
  <c r="TG122" i="4"/>
  <c r="TF122" i="4"/>
  <c r="TE122" i="4"/>
  <c r="TD122" i="4"/>
  <c r="TC122" i="4"/>
  <c r="TB122" i="4"/>
  <c r="TA122" i="4"/>
  <c r="SZ122" i="4"/>
  <c r="SY122" i="4"/>
  <c r="SX122" i="4"/>
  <c r="SW122" i="4"/>
  <c r="SV122" i="4"/>
  <c r="SU122" i="4"/>
  <c r="ST122" i="4"/>
  <c r="SS122" i="4"/>
  <c r="SR122" i="4"/>
  <c r="SQ122" i="4"/>
  <c r="SP122" i="4"/>
  <c r="SO122" i="4"/>
  <c r="SN122" i="4"/>
  <c r="SM122" i="4"/>
  <c r="SL122" i="4"/>
  <c r="SK122" i="4"/>
  <c r="SJ122" i="4"/>
  <c r="SI122" i="4"/>
  <c r="VO130" i="4"/>
  <c r="VN130" i="4"/>
  <c r="VM130" i="4"/>
  <c r="VL130" i="4"/>
  <c r="VK130" i="4"/>
  <c r="VJ130" i="4"/>
  <c r="VI130" i="4"/>
  <c r="VH130" i="4"/>
  <c r="VG130" i="4"/>
  <c r="VF130" i="4"/>
  <c r="VE130" i="4"/>
  <c r="VD130" i="4"/>
  <c r="VC130" i="4"/>
  <c r="VB130" i="4"/>
  <c r="VA130" i="4"/>
  <c r="UZ130" i="4"/>
  <c r="UY130" i="4"/>
  <c r="UX130" i="4"/>
  <c r="UW130" i="4"/>
  <c r="UV130" i="4"/>
  <c r="UU130" i="4"/>
  <c r="UT130" i="4"/>
  <c r="US130" i="4"/>
  <c r="UR130" i="4"/>
  <c r="UQ130" i="4"/>
  <c r="UP130" i="4"/>
  <c r="UO130" i="4"/>
  <c r="UN130" i="4"/>
  <c r="UM130" i="4"/>
  <c r="UL130" i="4"/>
  <c r="UK130" i="4"/>
  <c r="UJ130" i="4"/>
  <c r="UI130" i="4"/>
  <c r="UH130" i="4"/>
  <c r="UG130" i="4"/>
  <c r="UF130" i="4"/>
  <c r="UE130" i="4"/>
  <c r="UD130" i="4"/>
  <c r="UC130" i="4"/>
  <c r="UB130" i="4"/>
  <c r="UA130" i="4"/>
  <c r="TZ130" i="4"/>
  <c r="TY130" i="4"/>
  <c r="TX130" i="4"/>
  <c r="TW130" i="4"/>
  <c r="TV130" i="4"/>
  <c r="TU130" i="4"/>
  <c r="TT130" i="4"/>
  <c r="TS130" i="4"/>
  <c r="TR130" i="4"/>
  <c r="TQ130" i="4"/>
  <c r="TP130" i="4"/>
  <c r="TO130" i="4"/>
  <c r="TN130" i="4"/>
  <c r="TM130" i="4"/>
  <c r="TL130" i="4"/>
  <c r="TK130" i="4"/>
  <c r="TJ130" i="4"/>
  <c r="TI130" i="4"/>
  <c r="TH130" i="4"/>
  <c r="TG130" i="4"/>
  <c r="TF130" i="4"/>
  <c r="TE130" i="4"/>
  <c r="TD130" i="4"/>
  <c r="TC130" i="4"/>
  <c r="TB130" i="4"/>
  <c r="TA130" i="4"/>
  <c r="SZ130" i="4"/>
  <c r="SY130" i="4"/>
  <c r="SX130" i="4"/>
  <c r="SW130" i="4"/>
  <c r="SV130" i="4"/>
  <c r="SU130" i="4"/>
  <c r="ST130" i="4"/>
  <c r="SS130" i="4"/>
  <c r="SR130" i="4"/>
  <c r="SQ130" i="4"/>
  <c r="SP130" i="4"/>
  <c r="SO130" i="4"/>
  <c r="SN130" i="4"/>
  <c r="SM130" i="4"/>
  <c r="SL130" i="4"/>
  <c r="SK130" i="4"/>
  <c r="SJ130" i="4"/>
  <c r="SI130" i="4"/>
  <c r="VO36" i="4"/>
  <c r="VN36" i="4"/>
  <c r="VM36" i="4"/>
  <c r="VL36" i="4"/>
  <c r="VK36" i="4"/>
  <c r="VJ36" i="4"/>
  <c r="VI36" i="4"/>
  <c r="VH36" i="4"/>
  <c r="VG36" i="4"/>
  <c r="VF36" i="4"/>
  <c r="VE36" i="4"/>
  <c r="VD36" i="4"/>
  <c r="VC36" i="4"/>
  <c r="VB36" i="4"/>
  <c r="VA36" i="4"/>
  <c r="UZ36" i="4"/>
  <c r="UY36" i="4"/>
  <c r="UX36" i="4"/>
  <c r="UW36" i="4"/>
  <c r="UV36" i="4"/>
  <c r="UU36" i="4"/>
  <c r="UT36" i="4"/>
  <c r="US36" i="4"/>
  <c r="UR36" i="4"/>
  <c r="UQ36" i="4"/>
  <c r="UP36" i="4"/>
  <c r="UO36" i="4"/>
  <c r="UN36" i="4"/>
  <c r="UM36" i="4"/>
  <c r="UL36" i="4"/>
  <c r="UK36" i="4"/>
  <c r="UJ36" i="4"/>
  <c r="UI36" i="4"/>
  <c r="UH36" i="4"/>
  <c r="UG36" i="4"/>
  <c r="UF36" i="4"/>
  <c r="UE36" i="4"/>
  <c r="UD36" i="4"/>
  <c r="UC36" i="4"/>
  <c r="UB36" i="4"/>
  <c r="UA36" i="4"/>
  <c r="TZ36" i="4"/>
  <c r="TY36" i="4"/>
  <c r="TX36" i="4"/>
  <c r="TW36" i="4"/>
  <c r="TV36" i="4"/>
  <c r="TU36" i="4"/>
  <c r="TT36" i="4"/>
  <c r="TS36" i="4"/>
  <c r="TR36" i="4"/>
  <c r="TQ36" i="4"/>
  <c r="TP36" i="4"/>
  <c r="TO36" i="4"/>
  <c r="TN36" i="4"/>
  <c r="TM36" i="4"/>
  <c r="TL36" i="4"/>
  <c r="TK36" i="4"/>
  <c r="TJ36" i="4"/>
  <c r="TI36" i="4"/>
  <c r="TH36" i="4"/>
  <c r="TG36" i="4"/>
  <c r="TF36" i="4"/>
  <c r="TE36" i="4"/>
  <c r="TD36" i="4"/>
  <c r="TC36" i="4"/>
  <c r="TB36" i="4"/>
  <c r="TA36" i="4"/>
  <c r="SZ36" i="4"/>
  <c r="SY36" i="4"/>
  <c r="SX36" i="4"/>
  <c r="SW36" i="4"/>
  <c r="SV36" i="4"/>
  <c r="SU36" i="4"/>
  <c r="ST36" i="4"/>
  <c r="SS36" i="4"/>
  <c r="SR36" i="4"/>
  <c r="SQ36" i="4"/>
  <c r="SP36" i="4"/>
  <c r="SO36" i="4"/>
  <c r="SN36" i="4"/>
  <c r="SM36" i="4"/>
  <c r="SL36" i="4"/>
  <c r="SK36" i="4"/>
  <c r="SJ36" i="4"/>
  <c r="SI36" i="4"/>
  <c r="VO105" i="4"/>
  <c r="VN105" i="4"/>
  <c r="VM105" i="4"/>
  <c r="VL105" i="4"/>
  <c r="VK105" i="4"/>
  <c r="VJ105" i="4"/>
  <c r="VI105" i="4"/>
  <c r="VH105" i="4"/>
  <c r="VG105" i="4"/>
  <c r="VF105" i="4"/>
  <c r="VE105" i="4"/>
  <c r="VD105" i="4"/>
  <c r="VC105" i="4"/>
  <c r="VB105" i="4"/>
  <c r="VA105" i="4"/>
  <c r="UZ105" i="4"/>
  <c r="UY105" i="4"/>
  <c r="UX105" i="4"/>
  <c r="UW105" i="4"/>
  <c r="UV105" i="4"/>
  <c r="UU105" i="4"/>
  <c r="UT105" i="4"/>
  <c r="US105" i="4"/>
  <c r="UR105" i="4"/>
  <c r="UQ105" i="4"/>
  <c r="UP105" i="4"/>
  <c r="UO105" i="4"/>
  <c r="UN105" i="4"/>
  <c r="UM105" i="4"/>
  <c r="UL105" i="4"/>
  <c r="UK105" i="4"/>
  <c r="UJ105" i="4"/>
  <c r="UI105" i="4"/>
  <c r="UH105" i="4"/>
  <c r="UG105" i="4"/>
  <c r="UF105" i="4"/>
  <c r="UE105" i="4"/>
  <c r="UD105" i="4"/>
  <c r="UC105" i="4"/>
  <c r="UB105" i="4"/>
  <c r="UA105" i="4"/>
  <c r="TZ105" i="4"/>
  <c r="TY105" i="4"/>
  <c r="TX105" i="4"/>
  <c r="TW105" i="4"/>
  <c r="TV105" i="4"/>
  <c r="TU105" i="4"/>
  <c r="TT105" i="4"/>
  <c r="TS105" i="4"/>
  <c r="TR105" i="4"/>
  <c r="TQ105" i="4"/>
  <c r="TP105" i="4"/>
  <c r="TO105" i="4"/>
  <c r="TN105" i="4"/>
  <c r="TM105" i="4"/>
  <c r="TL105" i="4"/>
  <c r="TK105" i="4"/>
  <c r="TJ105" i="4"/>
  <c r="TI105" i="4"/>
  <c r="TH105" i="4"/>
  <c r="TG105" i="4"/>
  <c r="TF105" i="4"/>
  <c r="TE105" i="4"/>
  <c r="TD105" i="4"/>
  <c r="TC105" i="4"/>
  <c r="TB105" i="4"/>
  <c r="TA105" i="4"/>
  <c r="SZ105" i="4"/>
  <c r="SY105" i="4"/>
  <c r="SX105" i="4"/>
  <c r="SW105" i="4"/>
  <c r="SV105" i="4"/>
  <c r="SU105" i="4"/>
  <c r="ST105" i="4"/>
  <c r="SS105" i="4"/>
  <c r="SR105" i="4"/>
  <c r="SQ105" i="4"/>
  <c r="SP105" i="4"/>
  <c r="SO105" i="4"/>
  <c r="SN105" i="4"/>
  <c r="SM105" i="4"/>
  <c r="SL105" i="4"/>
  <c r="SK105" i="4"/>
  <c r="SJ105" i="4"/>
  <c r="SI105" i="4"/>
  <c r="VO73" i="4"/>
  <c r="VN73" i="4"/>
  <c r="VM73" i="4"/>
  <c r="VL73" i="4"/>
  <c r="VK73" i="4"/>
  <c r="VJ73" i="4"/>
  <c r="VI73" i="4"/>
  <c r="VH73" i="4"/>
  <c r="VG73" i="4"/>
  <c r="VF73" i="4"/>
  <c r="VE73" i="4"/>
  <c r="VD73" i="4"/>
  <c r="VC73" i="4"/>
  <c r="VB73" i="4"/>
  <c r="VA73" i="4"/>
  <c r="UZ73" i="4"/>
  <c r="UY73" i="4"/>
  <c r="UX73" i="4"/>
  <c r="UW73" i="4"/>
  <c r="UV73" i="4"/>
  <c r="UU73" i="4"/>
  <c r="UT73" i="4"/>
  <c r="US73" i="4"/>
  <c r="UR73" i="4"/>
  <c r="UQ73" i="4"/>
  <c r="UP73" i="4"/>
  <c r="UO73" i="4"/>
  <c r="UN73" i="4"/>
  <c r="UM73" i="4"/>
  <c r="UL73" i="4"/>
  <c r="UK73" i="4"/>
  <c r="UJ73" i="4"/>
  <c r="UI73" i="4"/>
  <c r="UH73" i="4"/>
  <c r="UG73" i="4"/>
  <c r="UF73" i="4"/>
  <c r="UE73" i="4"/>
  <c r="UD73" i="4"/>
  <c r="UC73" i="4"/>
  <c r="UB73" i="4"/>
  <c r="UA73" i="4"/>
  <c r="TZ73" i="4"/>
  <c r="TY73" i="4"/>
  <c r="TX73" i="4"/>
  <c r="TW73" i="4"/>
  <c r="TV73" i="4"/>
  <c r="TU73" i="4"/>
  <c r="TT73" i="4"/>
  <c r="TS73" i="4"/>
  <c r="TR73" i="4"/>
  <c r="TQ73" i="4"/>
  <c r="TP73" i="4"/>
  <c r="TO73" i="4"/>
  <c r="TN73" i="4"/>
  <c r="TM73" i="4"/>
  <c r="TL73" i="4"/>
  <c r="TK73" i="4"/>
  <c r="TJ73" i="4"/>
  <c r="TI73" i="4"/>
  <c r="TH73" i="4"/>
  <c r="TG73" i="4"/>
  <c r="TF73" i="4"/>
  <c r="TE73" i="4"/>
  <c r="TD73" i="4"/>
  <c r="TC73" i="4"/>
  <c r="TB73" i="4"/>
  <c r="TA73" i="4"/>
  <c r="SZ73" i="4"/>
  <c r="SY73" i="4"/>
  <c r="SX73" i="4"/>
  <c r="SW73" i="4"/>
  <c r="SV73" i="4"/>
  <c r="SU73" i="4"/>
  <c r="ST73" i="4"/>
  <c r="SS73" i="4"/>
  <c r="SR73" i="4"/>
  <c r="SQ73" i="4"/>
  <c r="SP73" i="4"/>
  <c r="SO73" i="4"/>
  <c r="SN73" i="4"/>
  <c r="SM73" i="4"/>
  <c r="SL73" i="4"/>
  <c r="SK73" i="4"/>
  <c r="SJ73" i="4"/>
  <c r="SI73" i="4"/>
  <c r="VO82" i="4"/>
  <c r="VN82" i="4"/>
  <c r="VM82" i="4"/>
  <c r="VL82" i="4"/>
  <c r="VK82" i="4"/>
  <c r="VJ82" i="4"/>
  <c r="VI82" i="4"/>
  <c r="VH82" i="4"/>
  <c r="VG82" i="4"/>
  <c r="VF82" i="4"/>
  <c r="VE82" i="4"/>
  <c r="VD82" i="4"/>
  <c r="VC82" i="4"/>
  <c r="VB82" i="4"/>
  <c r="VA82" i="4"/>
  <c r="UZ82" i="4"/>
  <c r="UY82" i="4"/>
  <c r="UX82" i="4"/>
  <c r="UW82" i="4"/>
  <c r="UV82" i="4"/>
  <c r="UU82" i="4"/>
  <c r="UT82" i="4"/>
  <c r="US82" i="4"/>
  <c r="UR82" i="4"/>
  <c r="UQ82" i="4"/>
  <c r="UP82" i="4"/>
  <c r="UO82" i="4"/>
  <c r="UN82" i="4"/>
  <c r="UM82" i="4"/>
  <c r="UL82" i="4"/>
  <c r="UK82" i="4"/>
  <c r="UJ82" i="4"/>
  <c r="UI82" i="4"/>
  <c r="UH82" i="4"/>
  <c r="UG82" i="4"/>
  <c r="UF82" i="4"/>
  <c r="UE82" i="4"/>
  <c r="UD82" i="4"/>
  <c r="UC82" i="4"/>
  <c r="UB82" i="4"/>
  <c r="UA82" i="4"/>
  <c r="TZ82" i="4"/>
  <c r="TY82" i="4"/>
  <c r="TX82" i="4"/>
  <c r="TW82" i="4"/>
  <c r="TV82" i="4"/>
  <c r="TU82" i="4"/>
  <c r="TT82" i="4"/>
  <c r="TS82" i="4"/>
  <c r="TR82" i="4"/>
  <c r="TQ82" i="4"/>
  <c r="TP82" i="4"/>
  <c r="TO82" i="4"/>
  <c r="TN82" i="4"/>
  <c r="TM82" i="4"/>
  <c r="TL82" i="4"/>
  <c r="TK82" i="4"/>
  <c r="TJ82" i="4"/>
  <c r="TI82" i="4"/>
  <c r="TH82" i="4"/>
  <c r="TG82" i="4"/>
  <c r="TF82" i="4"/>
  <c r="TE82" i="4"/>
  <c r="TD82" i="4"/>
  <c r="TC82" i="4"/>
  <c r="TB82" i="4"/>
  <c r="TA82" i="4"/>
  <c r="SZ82" i="4"/>
  <c r="SY82" i="4"/>
  <c r="SX82" i="4"/>
  <c r="SW82" i="4"/>
  <c r="SV82" i="4"/>
  <c r="SU82" i="4"/>
  <c r="ST82" i="4"/>
  <c r="SS82" i="4"/>
  <c r="SR82" i="4"/>
  <c r="SQ82" i="4"/>
  <c r="SP82" i="4"/>
  <c r="SO82" i="4"/>
  <c r="SN82" i="4"/>
  <c r="SM82" i="4"/>
  <c r="SL82" i="4"/>
  <c r="SK82" i="4"/>
  <c r="SJ82" i="4"/>
  <c r="SI82" i="4"/>
  <c r="VO101" i="4"/>
  <c r="VN101" i="4"/>
  <c r="VM101" i="4"/>
  <c r="VL101" i="4"/>
  <c r="VK101" i="4"/>
  <c r="VJ101" i="4"/>
  <c r="VI101" i="4"/>
  <c r="VH101" i="4"/>
  <c r="VG101" i="4"/>
  <c r="VF101" i="4"/>
  <c r="VE101" i="4"/>
  <c r="VD101" i="4"/>
  <c r="VC101" i="4"/>
  <c r="VB101" i="4"/>
  <c r="VA101" i="4"/>
  <c r="UZ101" i="4"/>
  <c r="UY101" i="4"/>
  <c r="UX101" i="4"/>
  <c r="UW101" i="4"/>
  <c r="UV101" i="4"/>
  <c r="UU101" i="4"/>
  <c r="UT101" i="4"/>
  <c r="US101" i="4"/>
  <c r="UR101" i="4"/>
  <c r="UQ101" i="4"/>
  <c r="UP101" i="4"/>
  <c r="UO101" i="4"/>
  <c r="UN101" i="4"/>
  <c r="UM101" i="4"/>
  <c r="UL101" i="4"/>
  <c r="UK101" i="4"/>
  <c r="UJ101" i="4"/>
  <c r="UI101" i="4"/>
  <c r="UH101" i="4"/>
  <c r="UG101" i="4"/>
  <c r="UF101" i="4"/>
  <c r="UE101" i="4"/>
  <c r="UD101" i="4"/>
  <c r="UC101" i="4"/>
  <c r="UB101" i="4"/>
  <c r="UA101" i="4"/>
  <c r="TZ101" i="4"/>
  <c r="TY101" i="4"/>
  <c r="TX101" i="4"/>
  <c r="TW101" i="4"/>
  <c r="TV101" i="4"/>
  <c r="TU101" i="4"/>
  <c r="TT101" i="4"/>
  <c r="TS101" i="4"/>
  <c r="TR101" i="4"/>
  <c r="TQ101" i="4"/>
  <c r="TP101" i="4"/>
  <c r="TO101" i="4"/>
  <c r="TN101" i="4"/>
  <c r="TM101" i="4"/>
  <c r="TL101" i="4"/>
  <c r="TK101" i="4"/>
  <c r="TJ101" i="4"/>
  <c r="TI101" i="4"/>
  <c r="TH101" i="4"/>
  <c r="TG101" i="4"/>
  <c r="TF101" i="4"/>
  <c r="TE101" i="4"/>
  <c r="TD101" i="4"/>
  <c r="TC101" i="4"/>
  <c r="TB101" i="4"/>
  <c r="TA101" i="4"/>
  <c r="SZ101" i="4"/>
  <c r="SY101" i="4"/>
  <c r="SX101" i="4"/>
  <c r="SW101" i="4"/>
  <c r="SV101" i="4"/>
  <c r="SU101" i="4"/>
  <c r="ST101" i="4"/>
  <c r="SS101" i="4"/>
  <c r="SR101" i="4"/>
  <c r="SQ101" i="4"/>
  <c r="SP101" i="4"/>
  <c r="SO101" i="4"/>
  <c r="SN101" i="4"/>
  <c r="SM101" i="4"/>
  <c r="SL101" i="4"/>
  <c r="SK101" i="4"/>
  <c r="SJ101" i="4"/>
  <c r="SI101" i="4"/>
  <c r="VO84" i="4"/>
  <c r="VN84" i="4"/>
  <c r="VM84" i="4"/>
  <c r="VL84" i="4"/>
  <c r="VK84" i="4"/>
  <c r="VJ84" i="4"/>
  <c r="VI84" i="4"/>
  <c r="VH84" i="4"/>
  <c r="VG84" i="4"/>
  <c r="VF84" i="4"/>
  <c r="VE84" i="4"/>
  <c r="VD84" i="4"/>
  <c r="VC84" i="4"/>
  <c r="VB84" i="4"/>
  <c r="VA84" i="4"/>
  <c r="UZ84" i="4"/>
  <c r="UY84" i="4"/>
  <c r="UX84" i="4"/>
  <c r="UW84" i="4"/>
  <c r="UV84" i="4"/>
  <c r="UU84" i="4"/>
  <c r="UT84" i="4"/>
  <c r="US84" i="4"/>
  <c r="UR84" i="4"/>
  <c r="UQ84" i="4"/>
  <c r="UP84" i="4"/>
  <c r="UO84" i="4"/>
  <c r="UN84" i="4"/>
  <c r="UM84" i="4"/>
  <c r="UL84" i="4"/>
  <c r="UK84" i="4"/>
  <c r="UJ84" i="4"/>
  <c r="UI84" i="4"/>
  <c r="UH84" i="4"/>
  <c r="UG84" i="4"/>
  <c r="UF84" i="4"/>
  <c r="UE84" i="4"/>
  <c r="UD84" i="4"/>
  <c r="UC84" i="4"/>
  <c r="UB84" i="4"/>
  <c r="UA84" i="4"/>
  <c r="TZ84" i="4"/>
  <c r="TY84" i="4"/>
  <c r="TX84" i="4"/>
  <c r="TW84" i="4"/>
  <c r="TV84" i="4"/>
  <c r="TU84" i="4"/>
  <c r="TT84" i="4"/>
  <c r="TS84" i="4"/>
  <c r="TR84" i="4"/>
  <c r="TQ84" i="4"/>
  <c r="TP84" i="4"/>
  <c r="TO84" i="4"/>
  <c r="TN84" i="4"/>
  <c r="TM84" i="4"/>
  <c r="TL84" i="4"/>
  <c r="TK84" i="4"/>
  <c r="TJ84" i="4"/>
  <c r="TI84" i="4"/>
  <c r="TH84" i="4"/>
  <c r="TG84" i="4"/>
  <c r="TF84" i="4"/>
  <c r="TE84" i="4"/>
  <c r="TD84" i="4"/>
  <c r="TC84" i="4"/>
  <c r="TB84" i="4"/>
  <c r="TA84" i="4"/>
  <c r="SZ84" i="4"/>
  <c r="SY84" i="4"/>
  <c r="SX84" i="4"/>
  <c r="SW84" i="4"/>
  <c r="SV84" i="4"/>
  <c r="SU84" i="4"/>
  <c r="ST84" i="4"/>
  <c r="SS84" i="4"/>
  <c r="SR84" i="4"/>
  <c r="SQ84" i="4"/>
  <c r="SP84" i="4"/>
  <c r="SO84" i="4"/>
  <c r="SN84" i="4"/>
  <c r="SM84" i="4"/>
  <c r="SL84" i="4"/>
  <c r="SK84" i="4"/>
  <c r="SJ84" i="4"/>
  <c r="SI84" i="4"/>
  <c r="VO141" i="4"/>
  <c r="VN141" i="4"/>
  <c r="VM141" i="4"/>
  <c r="VL141" i="4"/>
  <c r="VK141" i="4"/>
  <c r="VJ141" i="4"/>
  <c r="VI141" i="4"/>
  <c r="VH141" i="4"/>
  <c r="VG141" i="4"/>
  <c r="VF141" i="4"/>
  <c r="VE141" i="4"/>
  <c r="VD141" i="4"/>
  <c r="VC141" i="4"/>
  <c r="VB141" i="4"/>
  <c r="VA141" i="4"/>
  <c r="UZ141" i="4"/>
  <c r="UY141" i="4"/>
  <c r="UX141" i="4"/>
  <c r="UW141" i="4"/>
  <c r="UV141" i="4"/>
  <c r="UU141" i="4"/>
  <c r="UT141" i="4"/>
  <c r="US141" i="4"/>
  <c r="UR141" i="4"/>
  <c r="UQ141" i="4"/>
  <c r="UP141" i="4"/>
  <c r="UO141" i="4"/>
  <c r="UN141" i="4"/>
  <c r="UM141" i="4"/>
  <c r="UL141" i="4"/>
  <c r="UK141" i="4"/>
  <c r="UJ141" i="4"/>
  <c r="UI141" i="4"/>
  <c r="UH141" i="4"/>
  <c r="UG141" i="4"/>
  <c r="UF141" i="4"/>
  <c r="UE141" i="4"/>
  <c r="UD141" i="4"/>
  <c r="UC141" i="4"/>
  <c r="UB141" i="4"/>
  <c r="UA141" i="4"/>
  <c r="TZ141" i="4"/>
  <c r="TY141" i="4"/>
  <c r="TX141" i="4"/>
  <c r="TW141" i="4"/>
  <c r="TV141" i="4"/>
  <c r="TU141" i="4"/>
  <c r="TT141" i="4"/>
  <c r="TS141" i="4"/>
  <c r="TR141" i="4"/>
  <c r="TQ141" i="4"/>
  <c r="TP141" i="4"/>
  <c r="TO141" i="4"/>
  <c r="TN141" i="4"/>
  <c r="TM141" i="4"/>
  <c r="TL141" i="4"/>
  <c r="TK141" i="4"/>
  <c r="TJ141" i="4"/>
  <c r="TI141" i="4"/>
  <c r="TH141" i="4"/>
  <c r="TG141" i="4"/>
  <c r="TF141" i="4"/>
  <c r="TE141" i="4"/>
  <c r="TD141" i="4"/>
  <c r="TC141" i="4"/>
  <c r="TB141" i="4"/>
  <c r="TA141" i="4"/>
  <c r="SZ141" i="4"/>
  <c r="SY141" i="4"/>
  <c r="SX141" i="4"/>
  <c r="SW141" i="4"/>
  <c r="SV141" i="4"/>
  <c r="SU141" i="4"/>
  <c r="ST141" i="4"/>
  <c r="SS141" i="4"/>
  <c r="SR141" i="4"/>
  <c r="SQ141" i="4"/>
  <c r="SP141" i="4"/>
  <c r="SO141" i="4"/>
  <c r="SN141" i="4"/>
  <c r="SM141" i="4"/>
  <c r="SL141" i="4"/>
  <c r="SK141" i="4"/>
  <c r="SJ141" i="4"/>
  <c r="SI141" i="4"/>
  <c r="VO67" i="4"/>
  <c r="VN67" i="4"/>
  <c r="VM67" i="4"/>
  <c r="VL67" i="4"/>
  <c r="VK67" i="4"/>
  <c r="VJ67" i="4"/>
  <c r="VI67" i="4"/>
  <c r="VH67" i="4"/>
  <c r="VG67" i="4"/>
  <c r="VF67" i="4"/>
  <c r="VE67" i="4"/>
  <c r="VD67" i="4"/>
  <c r="VC67" i="4"/>
  <c r="VB67" i="4"/>
  <c r="VA67" i="4"/>
  <c r="UZ67" i="4"/>
  <c r="UY67" i="4"/>
  <c r="UX67" i="4"/>
  <c r="UW67" i="4"/>
  <c r="UV67" i="4"/>
  <c r="UU67" i="4"/>
  <c r="UT67" i="4"/>
  <c r="US67" i="4"/>
  <c r="UR67" i="4"/>
  <c r="UQ67" i="4"/>
  <c r="UP67" i="4"/>
  <c r="UO67" i="4"/>
  <c r="UN67" i="4"/>
  <c r="UM67" i="4"/>
  <c r="UL67" i="4"/>
  <c r="UK67" i="4"/>
  <c r="UJ67" i="4"/>
  <c r="UI67" i="4"/>
  <c r="UH67" i="4"/>
  <c r="UG67" i="4"/>
  <c r="UF67" i="4"/>
  <c r="UE67" i="4"/>
  <c r="UD67" i="4"/>
  <c r="UC67" i="4"/>
  <c r="UB67" i="4"/>
  <c r="UA67" i="4"/>
  <c r="TZ67" i="4"/>
  <c r="TY67" i="4"/>
  <c r="TX67" i="4"/>
  <c r="TW67" i="4"/>
  <c r="TV67" i="4"/>
  <c r="TU67" i="4"/>
  <c r="TT67" i="4"/>
  <c r="TS67" i="4"/>
  <c r="TR67" i="4"/>
  <c r="TQ67" i="4"/>
  <c r="TP67" i="4"/>
  <c r="TO67" i="4"/>
  <c r="TN67" i="4"/>
  <c r="TM67" i="4"/>
  <c r="TL67" i="4"/>
  <c r="TK67" i="4"/>
  <c r="TJ67" i="4"/>
  <c r="TI67" i="4"/>
  <c r="TH67" i="4"/>
  <c r="TG67" i="4"/>
  <c r="TF67" i="4"/>
  <c r="TE67" i="4"/>
  <c r="TD67" i="4"/>
  <c r="TC67" i="4"/>
  <c r="TB67" i="4"/>
  <c r="TA67" i="4"/>
  <c r="SZ67" i="4"/>
  <c r="SY67" i="4"/>
  <c r="SX67" i="4"/>
  <c r="SW67" i="4"/>
  <c r="SV67" i="4"/>
  <c r="SU67" i="4"/>
  <c r="ST67" i="4"/>
  <c r="SS67" i="4"/>
  <c r="SR67" i="4"/>
  <c r="SQ67" i="4"/>
  <c r="SP67" i="4"/>
  <c r="SO67" i="4"/>
  <c r="SN67" i="4"/>
  <c r="SM67" i="4"/>
  <c r="SL67" i="4"/>
  <c r="SK67" i="4"/>
  <c r="SJ67" i="4"/>
  <c r="SI67" i="4"/>
  <c r="VO155" i="4"/>
  <c r="VN155" i="4"/>
  <c r="VM155" i="4"/>
  <c r="VL155" i="4"/>
  <c r="VK155" i="4"/>
  <c r="VJ155" i="4"/>
  <c r="VI155" i="4"/>
  <c r="VH155" i="4"/>
  <c r="VG155" i="4"/>
  <c r="VF155" i="4"/>
  <c r="VE155" i="4"/>
  <c r="VD155" i="4"/>
  <c r="VC155" i="4"/>
  <c r="VB155" i="4"/>
  <c r="VA155" i="4"/>
  <c r="UZ155" i="4"/>
  <c r="UY155" i="4"/>
  <c r="UX155" i="4"/>
  <c r="UW155" i="4"/>
  <c r="UV155" i="4"/>
  <c r="UU155" i="4"/>
  <c r="UT155" i="4"/>
  <c r="US155" i="4"/>
  <c r="UR155" i="4"/>
  <c r="UQ155" i="4"/>
  <c r="UP155" i="4"/>
  <c r="UO155" i="4"/>
  <c r="UN155" i="4"/>
  <c r="UM155" i="4"/>
  <c r="UL155" i="4"/>
  <c r="UK155" i="4"/>
  <c r="UJ155" i="4"/>
  <c r="UI155" i="4"/>
  <c r="UH155" i="4"/>
  <c r="UG155" i="4"/>
  <c r="UF155" i="4"/>
  <c r="UE155" i="4"/>
  <c r="UD155" i="4"/>
  <c r="UC155" i="4"/>
  <c r="UB155" i="4"/>
  <c r="UA155" i="4"/>
  <c r="TZ155" i="4"/>
  <c r="TY155" i="4"/>
  <c r="TX155" i="4"/>
  <c r="TW155" i="4"/>
  <c r="TV155" i="4"/>
  <c r="TU155" i="4"/>
  <c r="TT155" i="4"/>
  <c r="TS155" i="4"/>
  <c r="TR155" i="4"/>
  <c r="TQ155" i="4"/>
  <c r="TP155" i="4"/>
  <c r="TO155" i="4"/>
  <c r="TN155" i="4"/>
  <c r="TM155" i="4"/>
  <c r="TL155" i="4"/>
  <c r="TK155" i="4"/>
  <c r="TJ155" i="4"/>
  <c r="TI155" i="4"/>
  <c r="TH155" i="4"/>
  <c r="TG155" i="4"/>
  <c r="TF155" i="4"/>
  <c r="TE155" i="4"/>
  <c r="TD155" i="4"/>
  <c r="TC155" i="4"/>
  <c r="TB155" i="4"/>
  <c r="TA155" i="4"/>
  <c r="SZ155" i="4"/>
  <c r="SY155" i="4"/>
  <c r="SX155" i="4"/>
  <c r="SW155" i="4"/>
  <c r="SV155" i="4"/>
  <c r="SU155" i="4"/>
  <c r="ST155" i="4"/>
  <c r="SS155" i="4"/>
  <c r="SR155" i="4"/>
  <c r="SQ155" i="4"/>
  <c r="SP155" i="4"/>
  <c r="SO155" i="4"/>
  <c r="SN155" i="4"/>
  <c r="SM155" i="4"/>
  <c r="SL155" i="4"/>
  <c r="SK155" i="4"/>
  <c r="SJ155" i="4"/>
  <c r="SI155" i="4"/>
  <c r="VO118" i="4"/>
  <c r="VN118" i="4"/>
  <c r="VM118" i="4"/>
  <c r="VL118" i="4"/>
  <c r="VK118" i="4"/>
  <c r="VJ118" i="4"/>
  <c r="VI118" i="4"/>
  <c r="VH118" i="4"/>
  <c r="VG118" i="4"/>
  <c r="VF118" i="4"/>
  <c r="VE118" i="4"/>
  <c r="VD118" i="4"/>
  <c r="VC118" i="4"/>
  <c r="VB118" i="4"/>
  <c r="VA118" i="4"/>
  <c r="UZ118" i="4"/>
  <c r="UY118" i="4"/>
  <c r="UX118" i="4"/>
  <c r="UW118" i="4"/>
  <c r="UV118" i="4"/>
  <c r="UU118" i="4"/>
  <c r="UT118" i="4"/>
  <c r="US118" i="4"/>
  <c r="UR118" i="4"/>
  <c r="UQ118" i="4"/>
  <c r="UP118" i="4"/>
  <c r="UO118" i="4"/>
  <c r="UN118" i="4"/>
  <c r="UM118" i="4"/>
  <c r="UL118" i="4"/>
  <c r="UK118" i="4"/>
  <c r="UJ118" i="4"/>
  <c r="UI118" i="4"/>
  <c r="UH118" i="4"/>
  <c r="UG118" i="4"/>
  <c r="UF118" i="4"/>
  <c r="UE118" i="4"/>
  <c r="UD118" i="4"/>
  <c r="UC118" i="4"/>
  <c r="UB118" i="4"/>
  <c r="UA118" i="4"/>
  <c r="TZ118" i="4"/>
  <c r="TY118" i="4"/>
  <c r="TX118" i="4"/>
  <c r="TW118" i="4"/>
  <c r="TV118" i="4"/>
  <c r="TU118" i="4"/>
  <c r="TT118" i="4"/>
  <c r="TS118" i="4"/>
  <c r="TR118" i="4"/>
  <c r="TQ118" i="4"/>
  <c r="TP118" i="4"/>
  <c r="TO118" i="4"/>
  <c r="TN118" i="4"/>
  <c r="TM118" i="4"/>
  <c r="TL118" i="4"/>
  <c r="TK118" i="4"/>
  <c r="TJ118" i="4"/>
  <c r="TI118" i="4"/>
  <c r="TH118" i="4"/>
  <c r="TG118" i="4"/>
  <c r="TF118" i="4"/>
  <c r="TE118" i="4"/>
  <c r="TD118" i="4"/>
  <c r="TC118" i="4"/>
  <c r="TB118" i="4"/>
  <c r="TA118" i="4"/>
  <c r="SZ118" i="4"/>
  <c r="SY118" i="4"/>
  <c r="SX118" i="4"/>
  <c r="SW118" i="4"/>
  <c r="SV118" i="4"/>
  <c r="SU118" i="4"/>
  <c r="ST118" i="4"/>
  <c r="SS118" i="4"/>
  <c r="SR118" i="4"/>
  <c r="SQ118" i="4"/>
  <c r="SP118" i="4"/>
  <c r="SO118" i="4"/>
  <c r="SN118" i="4"/>
  <c r="SM118" i="4"/>
  <c r="SL118" i="4"/>
  <c r="SK118" i="4"/>
  <c r="SJ118" i="4"/>
  <c r="SI118" i="4"/>
  <c r="VO126" i="4"/>
  <c r="VN126" i="4"/>
  <c r="VM126" i="4"/>
  <c r="VL126" i="4"/>
  <c r="VK126" i="4"/>
  <c r="VJ126" i="4"/>
  <c r="VI126" i="4"/>
  <c r="VH126" i="4"/>
  <c r="VG126" i="4"/>
  <c r="VF126" i="4"/>
  <c r="VE126" i="4"/>
  <c r="VD126" i="4"/>
  <c r="VC126" i="4"/>
  <c r="VB126" i="4"/>
  <c r="VA126" i="4"/>
  <c r="UZ126" i="4"/>
  <c r="UY126" i="4"/>
  <c r="UX126" i="4"/>
  <c r="UW126" i="4"/>
  <c r="UV126" i="4"/>
  <c r="UU126" i="4"/>
  <c r="UT126" i="4"/>
  <c r="US126" i="4"/>
  <c r="UR126" i="4"/>
  <c r="UQ126" i="4"/>
  <c r="UP126" i="4"/>
  <c r="UO126" i="4"/>
  <c r="UN126" i="4"/>
  <c r="UM126" i="4"/>
  <c r="UL126" i="4"/>
  <c r="UK126" i="4"/>
  <c r="UJ126" i="4"/>
  <c r="UI126" i="4"/>
  <c r="UH126" i="4"/>
  <c r="UG126" i="4"/>
  <c r="UF126" i="4"/>
  <c r="UE126" i="4"/>
  <c r="UD126" i="4"/>
  <c r="UC126" i="4"/>
  <c r="UB126" i="4"/>
  <c r="UA126" i="4"/>
  <c r="TZ126" i="4"/>
  <c r="TY126" i="4"/>
  <c r="TX126" i="4"/>
  <c r="TW126" i="4"/>
  <c r="TV126" i="4"/>
  <c r="TU126" i="4"/>
  <c r="TT126" i="4"/>
  <c r="TS126" i="4"/>
  <c r="TR126" i="4"/>
  <c r="TQ126" i="4"/>
  <c r="TP126" i="4"/>
  <c r="TO126" i="4"/>
  <c r="TN126" i="4"/>
  <c r="TM126" i="4"/>
  <c r="TL126" i="4"/>
  <c r="TK126" i="4"/>
  <c r="TJ126" i="4"/>
  <c r="TI126" i="4"/>
  <c r="TH126" i="4"/>
  <c r="TG126" i="4"/>
  <c r="TF126" i="4"/>
  <c r="TE126" i="4"/>
  <c r="TD126" i="4"/>
  <c r="TC126" i="4"/>
  <c r="TB126" i="4"/>
  <c r="TA126" i="4"/>
  <c r="SZ126" i="4"/>
  <c r="SY126" i="4"/>
  <c r="SX126" i="4"/>
  <c r="SW126" i="4"/>
  <c r="SV126" i="4"/>
  <c r="SU126" i="4"/>
  <c r="ST126" i="4"/>
  <c r="SS126" i="4"/>
  <c r="SR126" i="4"/>
  <c r="SQ126" i="4"/>
  <c r="SP126" i="4"/>
  <c r="SO126" i="4"/>
  <c r="SN126" i="4"/>
  <c r="SM126" i="4"/>
  <c r="SL126" i="4"/>
  <c r="SK126" i="4"/>
  <c r="SJ126" i="4"/>
  <c r="SI126" i="4"/>
  <c r="VO108" i="4"/>
  <c r="VN108" i="4"/>
  <c r="VM108" i="4"/>
  <c r="VL108" i="4"/>
  <c r="VK108" i="4"/>
  <c r="VJ108" i="4"/>
  <c r="VI108" i="4"/>
  <c r="VH108" i="4"/>
  <c r="VG108" i="4"/>
  <c r="VF108" i="4"/>
  <c r="VE108" i="4"/>
  <c r="VD108" i="4"/>
  <c r="VC108" i="4"/>
  <c r="VB108" i="4"/>
  <c r="VA108" i="4"/>
  <c r="UZ108" i="4"/>
  <c r="UY108" i="4"/>
  <c r="UX108" i="4"/>
  <c r="UW108" i="4"/>
  <c r="UV108" i="4"/>
  <c r="UU108" i="4"/>
  <c r="UT108" i="4"/>
  <c r="US108" i="4"/>
  <c r="UR108" i="4"/>
  <c r="UQ108" i="4"/>
  <c r="UP108" i="4"/>
  <c r="UO108" i="4"/>
  <c r="UN108" i="4"/>
  <c r="UM108" i="4"/>
  <c r="UL108" i="4"/>
  <c r="UK108" i="4"/>
  <c r="UJ108" i="4"/>
  <c r="UI108" i="4"/>
  <c r="UH108" i="4"/>
  <c r="UG108" i="4"/>
  <c r="UF108" i="4"/>
  <c r="UE108" i="4"/>
  <c r="UD108" i="4"/>
  <c r="UC108" i="4"/>
  <c r="UB108" i="4"/>
  <c r="UA108" i="4"/>
  <c r="TZ108" i="4"/>
  <c r="TY108" i="4"/>
  <c r="TX108" i="4"/>
  <c r="TW108" i="4"/>
  <c r="TV108" i="4"/>
  <c r="TU108" i="4"/>
  <c r="TT108" i="4"/>
  <c r="TS108" i="4"/>
  <c r="TR108" i="4"/>
  <c r="TQ108" i="4"/>
  <c r="TP108" i="4"/>
  <c r="TO108" i="4"/>
  <c r="TN108" i="4"/>
  <c r="TM108" i="4"/>
  <c r="TL108" i="4"/>
  <c r="TK108" i="4"/>
  <c r="TJ108" i="4"/>
  <c r="TI108" i="4"/>
  <c r="TH108" i="4"/>
  <c r="TG108" i="4"/>
  <c r="TF108" i="4"/>
  <c r="TE108" i="4"/>
  <c r="TD108" i="4"/>
  <c r="TC108" i="4"/>
  <c r="TB108" i="4"/>
  <c r="TA108" i="4"/>
  <c r="SZ108" i="4"/>
  <c r="SY108" i="4"/>
  <c r="SX108" i="4"/>
  <c r="SW108" i="4"/>
  <c r="SV108" i="4"/>
  <c r="SU108" i="4"/>
  <c r="ST108" i="4"/>
  <c r="SS108" i="4"/>
  <c r="SR108" i="4"/>
  <c r="SQ108" i="4"/>
  <c r="SP108" i="4"/>
  <c r="SO108" i="4"/>
  <c r="SN108" i="4"/>
  <c r="SM108" i="4"/>
  <c r="SL108" i="4"/>
  <c r="SK108" i="4"/>
  <c r="SJ108" i="4"/>
  <c r="SI108" i="4"/>
  <c r="VO148" i="4"/>
  <c r="VN148" i="4"/>
  <c r="VM148" i="4"/>
  <c r="VL148" i="4"/>
  <c r="VK148" i="4"/>
  <c r="VJ148" i="4"/>
  <c r="VI148" i="4"/>
  <c r="VH148" i="4"/>
  <c r="VG148" i="4"/>
  <c r="VF148" i="4"/>
  <c r="VE148" i="4"/>
  <c r="VD148" i="4"/>
  <c r="VC148" i="4"/>
  <c r="VB148" i="4"/>
  <c r="VA148" i="4"/>
  <c r="UZ148" i="4"/>
  <c r="UY148" i="4"/>
  <c r="UX148" i="4"/>
  <c r="UW148" i="4"/>
  <c r="UV148" i="4"/>
  <c r="UU148" i="4"/>
  <c r="UT148" i="4"/>
  <c r="US148" i="4"/>
  <c r="UR148" i="4"/>
  <c r="UQ148" i="4"/>
  <c r="UP148" i="4"/>
  <c r="UO148" i="4"/>
  <c r="UN148" i="4"/>
  <c r="UM148" i="4"/>
  <c r="UL148" i="4"/>
  <c r="UK148" i="4"/>
  <c r="UJ148" i="4"/>
  <c r="UI148" i="4"/>
  <c r="UH148" i="4"/>
  <c r="UG148" i="4"/>
  <c r="UF148" i="4"/>
  <c r="UE148" i="4"/>
  <c r="UD148" i="4"/>
  <c r="UC148" i="4"/>
  <c r="UB148" i="4"/>
  <c r="UA148" i="4"/>
  <c r="TZ148" i="4"/>
  <c r="TY148" i="4"/>
  <c r="TX148" i="4"/>
  <c r="TW148" i="4"/>
  <c r="TV148" i="4"/>
  <c r="TU148" i="4"/>
  <c r="TT148" i="4"/>
  <c r="TS148" i="4"/>
  <c r="TR148" i="4"/>
  <c r="TQ148" i="4"/>
  <c r="TP148" i="4"/>
  <c r="TO148" i="4"/>
  <c r="TN148" i="4"/>
  <c r="TM148" i="4"/>
  <c r="TL148" i="4"/>
  <c r="TK148" i="4"/>
  <c r="TJ148" i="4"/>
  <c r="TI148" i="4"/>
  <c r="TH148" i="4"/>
  <c r="TG148" i="4"/>
  <c r="TF148" i="4"/>
  <c r="TE148" i="4"/>
  <c r="TD148" i="4"/>
  <c r="TC148" i="4"/>
  <c r="TB148" i="4"/>
  <c r="TA148" i="4"/>
  <c r="SZ148" i="4"/>
  <c r="SY148" i="4"/>
  <c r="SX148" i="4"/>
  <c r="SW148" i="4"/>
  <c r="SV148" i="4"/>
  <c r="SU148" i="4"/>
  <c r="ST148" i="4"/>
  <c r="SS148" i="4"/>
  <c r="SR148" i="4"/>
  <c r="SQ148" i="4"/>
  <c r="SP148" i="4"/>
  <c r="SO148" i="4"/>
  <c r="SN148" i="4"/>
  <c r="SM148" i="4"/>
  <c r="SL148" i="4"/>
  <c r="SK148" i="4"/>
  <c r="SJ148" i="4"/>
  <c r="SI148" i="4"/>
  <c r="VO50" i="4"/>
  <c r="VN50" i="4"/>
  <c r="VM50" i="4"/>
  <c r="VL50" i="4"/>
  <c r="VK50" i="4"/>
  <c r="VJ50" i="4"/>
  <c r="VI50" i="4"/>
  <c r="VH50" i="4"/>
  <c r="VG50" i="4"/>
  <c r="VF50" i="4"/>
  <c r="VE50" i="4"/>
  <c r="VD50" i="4"/>
  <c r="VC50" i="4"/>
  <c r="VB50" i="4"/>
  <c r="VA50" i="4"/>
  <c r="UZ50" i="4"/>
  <c r="UY50" i="4"/>
  <c r="UX50" i="4"/>
  <c r="UW50" i="4"/>
  <c r="UV50" i="4"/>
  <c r="UU50" i="4"/>
  <c r="UT50" i="4"/>
  <c r="US50" i="4"/>
  <c r="UR50" i="4"/>
  <c r="UQ50" i="4"/>
  <c r="UP50" i="4"/>
  <c r="UO50" i="4"/>
  <c r="UN50" i="4"/>
  <c r="UM50" i="4"/>
  <c r="UL50" i="4"/>
  <c r="UK50" i="4"/>
  <c r="UJ50" i="4"/>
  <c r="UI50" i="4"/>
  <c r="UH50" i="4"/>
  <c r="UG50" i="4"/>
  <c r="UF50" i="4"/>
  <c r="UE50" i="4"/>
  <c r="UD50" i="4"/>
  <c r="UC50" i="4"/>
  <c r="UB50" i="4"/>
  <c r="UA50" i="4"/>
  <c r="TZ50" i="4"/>
  <c r="TY50" i="4"/>
  <c r="TX50" i="4"/>
  <c r="TW50" i="4"/>
  <c r="TV50" i="4"/>
  <c r="TU50" i="4"/>
  <c r="TT50" i="4"/>
  <c r="TS50" i="4"/>
  <c r="TR50" i="4"/>
  <c r="TQ50" i="4"/>
  <c r="TP50" i="4"/>
  <c r="TO50" i="4"/>
  <c r="TN50" i="4"/>
  <c r="TM50" i="4"/>
  <c r="TL50" i="4"/>
  <c r="TK50" i="4"/>
  <c r="TJ50" i="4"/>
  <c r="TI50" i="4"/>
  <c r="TH50" i="4"/>
  <c r="TG50" i="4"/>
  <c r="TF50" i="4"/>
  <c r="TE50" i="4"/>
  <c r="TD50" i="4"/>
  <c r="TC50" i="4"/>
  <c r="TB50" i="4"/>
  <c r="TA50" i="4"/>
  <c r="SZ50" i="4"/>
  <c r="SY50" i="4"/>
  <c r="SX50" i="4"/>
  <c r="SW50" i="4"/>
  <c r="SV50" i="4"/>
  <c r="SU50" i="4"/>
  <c r="ST50" i="4"/>
  <c r="SS50" i="4"/>
  <c r="SR50" i="4"/>
  <c r="SQ50" i="4"/>
  <c r="SP50" i="4"/>
  <c r="SO50" i="4"/>
  <c r="SN50" i="4"/>
  <c r="SM50" i="4"/>
  <c r="SL50" i="4"/>
  <c r="SK50" i="4"/>
  <c r="SJ50" i="4"/>
  <c r="SI50" i="4"/>
  <c r="VO97" i="4"/>
  <c r="VN97" i="4"/>
  <c r="VM97" i="4"/>
  <c r="VL97" i="4"/>
  <c r="VK97" i="4"/>
  <c r="VJ97" i="4"/>
  <c r="VI97" i="4"/>
  <c r="VH97" i="4"/>
  <c r="VG97" i="4"/>
  <c r="VF97" i="4"/>
  <c r="VE97" i="4"/>
  <c r="VD97" i="4"/>
  <c r="VC97" i="4"/>
  <c r="VB97" i="4"/>
  <c r="VA97" i="4"/>
  <c r="UZ97" i="4"/>
  <c r="UY97" i="4"/>
  <c r="UX97" i="4"/>
  <c r="UW97" i="4"/>
  <c r="UV97" i="4"/>
  <c r="UU97" i="4"/>
  <c r="UT97" i="4"/>
  <c r="US97" i="4"/>
  <c r="UR97" i="4"/>
  <c r="UQ97" i="4"/>
  <c r="UP97" i="4"/>
  <c r="UO97" i="4"/>
  <c r="UN97" i="4"/>
  <c r="UM97" i="4"/>
  <c r="UL97" i="4"/>
  <c r="UK97" i="4"/>
  <c r="UJ97" i="4"/>
  <c r="UI97" i="4"/>
  <c r="UH97" i="4"/>
  <c r="UG97" i="4"/>
  <c r="UF97" i="4"/>
  <c r="UE97" i="4"/>
  <c r="UD97" i="4"/>
  <c r="UC97" i="4"/>
  <c r="UB97" i="4"/>
  <c r="UA97" i="4"/>
  <c r="TZ97" i="4"/>
  <c r="TY97" i="4"/>
  <c r="TX97" i="4"/>
  <c r="TW97" i="4"/>
  <c r="TV97" i="4"/>
  <c r="TU97" i="4"/>
  <c r="TT97" i="4"/>
  <c r="TS97" i="4"/>
  <c r="TR97" i="4"/>
  <c r="TQ97" i="4"/>
  <c r="TP97" i="4"/>
  <c r="TO97" i="4"/>
  <c r="TN97" i="4"/>
  <c r="TM97" i="4"/>
  <c r="TL97" i="4"/>
  <c r="TK97" i="4"/>
  <c r="TJ97" i="4"/>
  <c r="TI97" i="4"/>
  <c r="TH97" i="4"/>
  <c r="TG97" i="4"/>
  <c r="TF97" i="4"/>
  <c r="TE97" i="4"/>
  <c r="TD97" i="4"/>
  <c r="TC97" i="4"/>
  <c r="TB97" i="4"/>
  <c r="TA97" i="4"/>
  <c r="SZ97" i="4"/>
  <c r="SY97" i="4"/>
  <c r="SX97" i="4"/>
  <c r="SW97" i="4"/>
  <c r="SV97" i="4"/>
  <c r="SU97" i="4"/>
  <c r="ST97" i="4"/>
  <c r="SS97" i="4"/>
  <c r="SR97" i="4"/>
  <c r="SQ97" i="4"/>
  <c r="SP97" i="4"/>
  <c r="SO97" i="4"/>
  <c r="SN97" i="4"/>
  <c r="SM97" i="4"/>
  <c r="SL97" i="4"/>
  <c r="SK97" i="4"/>
  <c r="SJ97" i="4"/>
  <c r="SI97" i="4"/>
  <c r="VO158" i="4"/>
  <c r="VN158" i="4"/>
  <c r="VM158" i="4"/>
  <c r="VL158" i="4"/>
  <c r="VK158" i="4"/>
  <c r="VJ158" i="4"/>
  <c r="VI158" i="4"/>
  <c r="VH158" i="4"/>
  <c r="VG158" i="4"/>
  <c r="VF158" i="4"/>
  <c r="VE158" i="4"/>
  <c r="VD158" i="4"/>
  <c r="VC158" i="4"/>
  <c r="VB158" i="4"/>
  <c r="VA158" i="4"/>
  <c r="UZ158" i="4"/>
  <c r="UY158" i="4"/>
  <c r="UX158" i="4"/>
  <c r="UW158" i="4"/>
  <c r="UV158" i="4"/>
  <c r="UU158" i="4"/>
  <c r="UT158" i="4"/>
  <c r="US158" i="4"/>
  <c r="UR158" i="4"/>
  <c r="UQ158" i="4"/>
  <c r="UP158" i="4"/>
  <c r="UO158" i="4"/>
  <c r="UN158" i="4"/>
  <c r="UM158" i="4"/>
  <c r="UL158" i="4"/>
  <c r="UK158" i="4"/>
  <c r="UJ158" i="4"/>
  <c r="UI158" i="4"/>
  <c r="UH158" i="4"/>
  <c r="UG158" i="4"/>
  <c r="UF158" i="4"/>
  <c r="UE158" i="4"/>
  <c r="UD158" i="4"/>
  <c r="UC158" i="4"/>
  <c r="UB158" i="4"/>
  <c r="UA158" i="4"/>
  <c r="TZ158" i="4"/>
  <c r="TY158" i="4"/>
  <c r="TX158" i="4"/>
  <c r="TW158" i="4"/>
  <c r="TV158" i="4"/>
  <c r="TU158" i="4"/>
  <c r="TT158" i="4"/>
  <c r="TS158" i="4"/>
  <c r="TR158" i="4"/>
  <c r="TQ158" i="4"/>
  <c r="TP158" i="4"/>
  <c r="TO158" i="4"/>
  <c r="TN158" i="4"/>
  <c r="TM158" i="4"/>
  <c r="TL158" i="4"/>
  <c r="TK158" i="4"/>
  <c r="TJ158" i="4"/>
  <c r="TI158" i="4"/>
  <c r="TH158" i="4"/>
  <c r="TG158" i="4"/>
  <c r="TF158" i="4"/>
  <c r="TE158" i="4"/>
  <c r="TD158" i="4"/>
  <c r="TC158" i="4"/>
  <c r="TB158" i="4"/>
  <c r="TA158" i="4"/>
  <c r="SZ158" i="4"/>
  <c r="SY158" i="4"/>
  <c r="SX158" i="4"/>
  <c r="SW158" i="4"/>
  <c r="SV158" i="4"/>
  <c r="SU158" i="4"/>
  <c r="ST158" i="4"/>
  <c r="SS158" i="4"/>
  <c r="SR158" i="4"/>
  <c r="SQ158" i="4"/>
  <c r="SP158" i="4"/>
  <c r="SO158" i="4"/>
  <c r="SN158" i="4"/>
  <c r="SM158" i="4"/>
  <c r="SL158" i="4"/>
  <c r="SK158" i="4"/>
  <c r="SJ158" i="4"/>
  <c r="SI158" i="4"/>
  <c r="VO49" i="4"/>
  <c r="VN49" i="4"/>
  <c r="VM49" i="4"/>
  <c r="VL49" i="4"/>
  <c r="VK49" i="4"/>
  <c r="VJ49" i="4"/>
  <c r="VI49" i="4"/>
  <c r="VH49" i="4"/>
  <c r="VG49" i="4"/>
  <c r="VF49" i="4"/>
  <c r="VE49" i="4"/>
  <c r="VD49" i="4"/>
  <c r="VC49" i="4"/>
  <c r="VB49" i="4"/>
  <c r="VA49" i="4"/>
  <c r="UZ49" i="4"/>
  <c r="UY49" i="4"/>
  <c r="UX49" i="4"/>
  <c r="UW49" i="4"/>
  <c r="UV49" i="4"/>
  <c r="UU49" i="4"/>
  <c r="UT49" i="4"/>
  <c r="US49" i="4"/>
  <c r="UR49" i="4"/>
  <c r="UQ49" i="4"/>
  <c r="UP49" i="4"/>
  <c r="UO49" i="4"/>
  <c r="UN49" i="4"/>
  <c r="UM49" i="4"/>
  <c r="UL49" i="4"/>
  <c r="UK49" i="4"/>
  <c r="UJ49" i="4"/>
  <c r="UI49" i="4"/>
  <c r="UH49" i="4"/>
  <c r="UG49" i="4"/>
  <c r="UF49" i="4"/>
  <c r="UE49" i="4"/>
  <c r="UD49" i="4"/>
  <c r="UC49" i="4"/>
  <c r="UB49" i="4"/>
  <c r="UA49" i="4"/>
  <c r="TZ49" i="4"/>
  <c r="TY49" i="4"/>
  <c r="TX49" i="4"/>
  <c r="TW49" i="4"/>
  <c r="TV49" i="4"/>
  <c r="TU49" i="4"/>
  <c r="TT49" i="4"/>
  <c r="TS49" i="4"/>
  <c r="TR49" i="4"/>
  <c r="TQ49" i="4"/>
  <c r="TP49" i="4"/>
  <c r="TO49" i="4"/>
  <c r="TN49" i="4"/>
  <c r="TM49" i="4"/>
  <c r="TL49" i="4"/>
  <c r="TK49" i="4"/>
  <c r="TJ49" i="4"/>
  <c r="TI49" i="4"/>
  <c r="TH49" i="4"/>
  <c r="TG49" i="4"/>
  <c r="TF49" i="4"/>
  <c r="TE49" i="4"/>
  <c r="TD49" i="4"/>
  <c r="TC49" i="4"/>
  <c r="TB49" i="4"/>
  <c r="TA49" i="4"/>
  <c r="SZ49" i="4"/>
  <c r="SY49" i="4"/>
  <c r="SX49" i="4"/>
  <c r="SW49" i="4"/>
  <c r="SV49" i="4"/>
  <c r="SU49" i="4"/>
  <c r="ST49" i="4"/>
  <c r="SS49" i="4"/>
  <c r="SR49" i="4"/>
  <c r="SQ49" i="4"/>
  <c r="SP49" i="4"/>
  <c r="SO49" i="4"/>
  <c r="SN49" i="4"/>
  <c r="SM49" i="4"/>
  <c r="SL49" i="4"/>
  <c r="SK49" i="4"/>
  <c r="SJ49" i="4"/>
  <c r="SI49" i="4"/>
  <c r="VO37" i="4"/>
  <c r="VN37" i="4"/>
  <c r="VM37" i="4"/>
  <c r="VL37" i="4"/>
  <c r="VK37" i="4"/>
  <c r="VJ37" i="4"/>
  <c r="VI37" i="4"/>
  <c r="VH37" i="4"/>
  <c r="VG37" i="4"/>
  <c r="VF37" i="4"/>
  <c r="VE37" i="4"/>
  <c r="VD37" i="4"/>
  <c r="VC37" i="4"/>
  <c r="VB37" i="4"/>
  <c r="VA37" i="4"/>
  <c r="UZ37" i="4"/>
  <c r="UY37" i="4"/>
  <c r="UX37" i="4"/>
  <c r="UW37" i="4"/>
  <c r="UV37" i="4"/>
  <c r="UU37" i="4"/>
  <c r="UT37" i="4"/>
  <c r="US37" i="4"/>
  <c r="UR37" i="4"/>
  <c r="UQ37" i="4"/>
  <c r="UP37" i="4"/>
  <c r="UO37" i="4"/>
  <c r="UN37" i="4"/>
  <c r="UM37" i="4"/>
  <c r="UL37" i="4"/>
  <c r="UK37" i="4"/>
  <c r="UJ37" i="4"/>
  <c r="UI37" i="4"/>
  <c r="UH37" i="4"/>
  <c r="UG37" i="4"/>
  <c r="UF37" i="4"/>
  <c r="UE37" i="4"/>
  <c r="UD37" i="4"/>
  <c r="UC37" i="4"/>
  <c r="UB37" i="4"/>
  <c r="UA37" i="4"/>
  <c r="TZ37" i="4"/>
  <c r="TY37" i="4"/>
  <c r="TX37" i="4"/>
  <c r="TW37" i="4"/>
  <c r="TV37" i="4"/>
  <c r="TU37" i="4"/>
  <c r="TT37" i="4"/>
  <c r="TS37" i="4"/>
  <c r="TR37" i="4"/>
  <c r="TQ37" i="4"/>
  <c r="TP37" i="4"/>
  <c r="TO37" i="4"/>
  <c r="TN37" i="4"/>
  <c r="TM37" i="4"/>
  <c r="TL37" i="4"/>
  <c r="TK37" i="4"/>
  <c r="TJ37" i="4"/>
  <c r="TI37" i="4"/>
  <c r="TH37" i="4"/>
  <c r="TG37" i="4"/>
  <c r="TF37" i="4"/>
  <c r="TE37" i="4"/>
  <c r="TD37" i="4"/>
  <c r="TC37" i="4"/>
  <c r="TB37" i="4"/>
  <c r="TA37" i="4"/>
  <c r="SZ37" i="4"/>
  <c r="SY37" i="4"/>
  <c r="SX37" i="4"/>
  <c r="SW37" i="4"/>
  <c r="SV37" i="4"/>
  <c r="SU37" i="4"/>
  <c r="ST37" i="4"/>
  <c r="SS37" i="4"/>
  <c r="SR37" i="4"/>
  <c r="SQ37" i="4"/>
  <c r="SP37" i="4"/>
  <c r="SO37" i="4"/>
  <c r="SN37" i="4"/>
  <c r="SM37" i="4"/>
  <c r="SL37" i="4"/>
  <c r="SK37" i="4"/>
  <c r="SJ37" i="4"/>
  <c r="SI37" i="4"/>
  <c r="VO161" i="4"/>
  <c r="VN161" i="4"/>
  <c r="VM161" i="4"/>
  <c r="VL161" i="4"/>
  <c r="VK161" i="4"/>
  <c r="VJ161" i="4"/>
  <c r="VI161" i="4"/>
  <c r="VH161" i="4"/>
  <c r="VG161" i="4"/>
  <c r="VF161" i="4"/>
  <c r="VE161" i="4"/>
  <c r="VD161" i="4"/>
  <c r="VC161" i="4"/>
  <c r="VB161" i="4"/>
  <c r="VA161" i="4"/>
  <c r="UZ161" i="4"/>
  <c r="UY161" i="4"/>
  <c r="UX161" i="4"/>
  <c r="UW161" i="4"/>
  <c r="UV161" i="4"/>
  <c r="UU161" i="4"/>
  <c r="UT161" i="4"/>
  <c r="US161" i="4"/>
  <c r="UR161" i="4"/>
  <c r="UQ161" i="4"/>
  <c r="UP161" i="4"/>
  <c r="UO161" i="4"/>
  <c r="UN161" i="4"/>
  <c r="UM161" i="4"/>
  <c r="UL161" i="4"/>
  <c r="UK161" i="4"/>
  <c r="UJ161" i="4"/>
  <c r="UI161" i="4"/>
  <c r="UH161" i="4"/>
  <c r="UG161" i="4"/>
  <c r="UF161" i="4"/>
  <c r="UE161" i="4"/>
  <c r="UD161" i="4"/>
  <c r="UC161" i="4"/>
  <c r="UB161" i="4"/>
  <c r="UA161" i="4"/>
  <c r="TZ161" i="4"/>
  <c r="TY161" i="4"/>
  <c r="TX161" i="4"/>
  <c r="TW161" i="4"/>
  <c r="TV161" i="4"/>
  <c r="TU161" i="4"/>
  <c r="TT161" i="4"/>
  <c r="TS161" i="4"/>
  <c r="TR161" i="4"/>
  <c r="TQ161" i="4"/>
  <c r="TP161" i="4"/>
  <c r="TO161" i="4"/>
  <c r="TN161" i="4"/>
  <c r="TM161" i="4"/>
  <c r="TL161" i="4"/>
  <c r="TK161" i="4"/>
  <c r="TJ161" i="4"/>
  <c r="TI161" i="4"/>
  <c r="TH161" i="4"/>
  <c r="TG161" i="4"/>
  <c r="TF161" i="4"/>
  <c r="TE161" i="4"/>
  <c r="TD161" i="4"/>
  <c r="TC161" i="4"/>
  <c r="TB161" i="4"/>
  <c r="TA161" i="4"/>
  <c r="SZ161" i="4"/>
  <c r="SY161" i="4"/>
  <c r="SX161" i="4"/>
  <c r="SW161" i="4"/>
  <c r="SV161" i="4"/>
  <c r="SU161" i="4"/>
  <c r="ST161" i="4"/>
  <c r="SS161" i="4"/>
  <c r="SR161" i="4"/>
  <c r="SQ161" i="4"/>
  <c r="SP161" i="4"/>
  <c r="SO161" i="4"/>
  <c r="SN161" i="4"/>
  <c r="SM161" i="4"/>
  <c r="SL161" i="4"/>
  <c r="SK161" i="4"/>
  <c r="SJ161" i="4"/>
  <c r="SI161" i="4"/>
  <c r="VO60" i="4"/>
  <c r="VN60" i="4"/>
  <c r="VM60" i="4"/>
  <c r="VL60" i="4"/>
  <c r="VK60" i="4"/>
  <c r="VJ60" i="4"/>
  <c r="VI60" i="4"/>
  <c r="VH60" i="4"/>
  <c r="VG60" i="4"/>
  <c r="VF60" i="4"/>
  <c r="VE60" i="4"/>
  <c r="VD60" i="4"/>
  <c r="VC60" i="4"/>
  <c r="VB60" i="4"/>
  <c r="VA60" i="4"/>
  <c r="UZ60" i="4"/>
  <c r="UY60" i="4"/>
  <c r="UX60" i="4"/>
  <c r="UW60" i="4"/>
  <c r="UV60" i="4"/>
  <c r="UU60" i="4"/>
  <c r="UT60" i="4"/>
  <c r="US60" i="4"/>
  <c r="UR60" i="4"/>
  <c r="UQ60" i="4"/>
  <c r="UP60" i="4"/>
  <c r="UO60" i="4"/>
  <c r="UN60" i="4"/>
  <c r="UM60" i="4"/>
  <c r="UL60" i="4"/>
  <c r="UK60" i="4"/>
  <c r="UJ60" i="4"/>
  <c r="UI60" i="4"/>
  <c r="UH60" i="4"/>
  <c r="UG60" i="4"/>
  <c r="UF60" i="4"/>
  <c r="UE60" i="4"/>
  <c r="UD60" i="4"/>
  <c r="UC60" i="4"/>
  <c r="UB60" i="4"/>
  <c r="UA60" i="4"/>
  <c r="TZ60" i="4"/>
  <c r="TY60" i="4"/>
  <c r="TX60" i="4"/>
  <c r="TW60" i="4"/>
  <c r="TV60" i="4"/>
  <c r="TU60" i="4"/>
  <c r="TT60" i="4"/>
  <c r="TS60" i="4"/>
  <c r="TR60" i="4"/>
  <c r="TQ60" i="4"/>
  <c r="TP60" i="4"/>
  <c r="TO60" i="4"/>
  <c r="TN60" i="4"/>
  <c r="TM60" i="4"/>
  <c r="TL60" i="4"/>
  <c r="TK60" i="4"/>
  <c r="TJ60" i="4"/>
  <c r="TI60" i="4"/>
  <c r="TH60" i="4"/>
  <c r="TG60" i="4"/>
  <c r="TF60" i="4"/>
  <c r="TE60" i="4"/>
  <c r="TD60" i="4"/>
  <c r="TC60" i="4"/>
  <c r="TB60" i="4"/>
  <c r="TA60" i="4"/>
  <c r="SZ60" i="4"/>
  <c r="SY60" i="4"/>
  <c r="SX60" i="4"/>
  <c r="SW60" i="4"/>
  <c r="SV60" i="4"/>
  <c r="SU60" i="4"/>
  <c r="ST60" i="4"/>
  <c r="SS60" i="4"/>
  <c r="SR60" i="4"/>
  <c r="SQ60" i="4"/>
  <c r="SP60" i="4"/>
  <c r="SO60" i="4"/>
  <c r="SN60" i="4"/>
  <c r="SM60" i="4"/>
  <c r="SL60" i="4"/>
  <c r="SK60" i="4"/>
  <c r="SJ60" i="4"/>
  <c r="SI60" i="4"/>
  <c r="VO11" i="4"/>
  <c r="VN11" i="4"/>
  <c r="VM11" i="4"/>
  <c r="VL11" i="4"/>
  <c r="VK11" i="4"/>
  <c r="VJ11" i="4"/>
  <c r="VI11" i="4"/>
  <c r="VH11" i="4"/>
  <c r="VG11" i="4"/>
  <c r="VF11" i="4"/>
  <c r="VE11" i="4"/>
  <c r="VD11" i="4"/>
  <c r="VC11" i="4"/>
  <c r="VB11" i="4"/>
  <c r="VA11" i="4"/>
  <c r="UZ11" i="4"/>
  <c r="UY11" i="4"/>
  <c r="UX11" i="4"/>
  <c r="UW11" i="4"/>
  <c r="UV11" i="4"/>
  <c r="UU11" i="4"/>
  <c r="UT11" i="4"/>
  <c r="US11" i="4"/>
  <c r="UR11" i="4"/>
  <c r="UQ11" i="4"/>
  <c r="UP11" i="4"/>
  <c r="UO11" i="4"/>
  <c r="UN11" i="4"/>
  <c r="UM11" i="4"/>
  <c r="UL11" i="4"/>
  <c r="UK11" i="4"/>
  <c r="UJ11" i="4"/>
  <c r="UI11" i="4"/>
  <c r="UH11" i="4"/>
  <c r="UG11" i="4"/>
  <c r="UF11" i="4"/>
  <c r="UE11" i="4"/>
  <c r="UD11" i="4"/>
  <c r="UC11" i="4"/>
  <c r="UB11" i="4"/>
  <c r="UA11" i="4"/>
  <c r="TZ11" i="4"/>
  <c r="TY11" i="4"/>
  <c r="TX11" i="4"/>
  <c r="TW11" i="4"/>
  <c r="TV11" i="4"/>
  <c r="TU11" i="4"/>
  <c r="TT11" i="4"/>
  <c r="TS11" i="4"/>
  <c r="TR11" i="4"/>
  <c r="TQ11" i="4"/>
  <c r="TP11" i="4"/>
  <c r="TO11" i="4"/>
  <c r="TN11" i="4"/>
  <c r="TM11" i="4"/>
  <c r="TL11" i="4"/>
  <c r="TK11" i="4"/>
  <c r="TJ11" i="4"/>
  <c r="TI11" i="4"/>
  <c r="TH11" i="4"/>
  <c r="TG11" i="4"/>
  <c r="TF11" i="4"/>
  <c r="TE11" i="4"/>
  <c r="TD11" i="4"/>
  <c r="TC11" i="4"/>
  <c r="TB11" i="4"/>
  <c r="TA11" i="4"/>
  <c r="SZ11" i="4"/>
  <c r="SY11" i="4"/>
  <c r="SX11" i="4"/>
  <c r="SW11" i="4"/>
  <c r="SV11" i="4"/>
  <c r="SU11" i="4"/>
  <c r="ST11" i="4"/>
  <c r="SS11" i="4"/>
  <c r="SR11" i="4"/>
  <c r="SQ11" i="4"/>
  <c r="SP11" i="4"/>
  <c r="SO11" i="4"/>
  <c r="SN11" i="4"/>
  <c r="SM11" i="4"/>
  <c r="SL11" i="4"/>
  <c r="SK11" i="4"/>
  <c r="SJ11" i="4"/>
  <c r="SI11" i="4"/>
  <c r="VO68" i="4"/>
  <c r="VN68" i="4"/>
  <c r="VM68" i="4"/>
  <c r="VL68" i="4"/>
  <c r="VK68" i="4"/>
  <c r="VJ68" i="4"/>
  <c r="VI68" i="4"/>
  <c r="VH68" i="4"/>
  <c r="VG68" i="4"/>
  <c r="VF68" i="4"/>
  <c r="VE68" i="4"/>
  <c r="VD68" i="4"/>
  <c r="VC68" i="4"/>
  <c r="VB68" i="4"/>
  <c r="VA68" i="4"/>
  <c r="UZ68" i="4"/>
  <c r="UY68" i="4"/>
  <c r="UX68" i="4"/>
  <c r="UW68" i="4"/>
  <c r="UV68" i="4"/>
  <c r="UU68" i="4"/>
  <c r="UT68" i="4"/>
  <c r="US68" i="4"/>
  <c r="UR68" i="4"/>
  <c r="UQ68" i="4"/>
  <c r="UP68" i="4"/>
  <c r="UO68" i="4"/>
  <c r="UN68" i="4"/>
  <c r="UM68" i="4"/>
  <c r="UL68" i="4"/>
  <c r="UK68" i="4"/>
  <c r="UJ68" i="4"/>
  <c r="UI68" i="4"/>
  <c r="UH68" i="4"/>
  <c r="UG68" i="4"/>
  <c r="UF68" i="4"/>
  <c r="UE68" i="4"/>
  <c r="UD68" i="4"/>
  <c r="UC68" i="4"/>
  <c r="UB68" i="4"/>
  <c r="UA68" i="4"/>
  <c r="TZ68" i="4"/>
  <c r="TY68" i="4"/>
  <c r="TX68" i="4"/>
  <c r="TW68" i="4"/>
  <c r="TV68" i="4"/>
  <c r="TU68" i="4"/>
  <c r="TT68" i="4"/>
  <c r="TS68" i="4"/>
  <c r="TR68" i="4"/>
  <c r="TQ68" i="4"/>
  <c r="TP68" i="4"/>
  <c r="TO68" i="4"/>
  <c r="TN68" i="4"/>
  <c r="TM68" i="4"/>
  <c r="TL68" i="4"/>
  <c r="TK68" i="4"/>
  <c r="TJ68" i="4"/>
  <c r="TI68" i="4"/>
  <c r="TH68" i="4"/>
  <c r="TG68" i="4"/>
  <c r="TF68" i="4"/>
  <c r="TE68" i="4"/>
  <c r="TD68" i="4"/>
  <c r="TC68" i="4"/>
  <c r="TB68" i="4"/>
  <c r="TA68" i="4"/>
  <c r="SZ68" i="4"/>
  <c r="SY68" i="4"/>
  <c r="SX68" i="4"/>
  <c r="SW68" i="4"/>
  <c r="SV68" i="4"/>
  <c r="SU68" i="4"/>
  <c r="ST68" i="4"/>
  <c r="SS68" i="4"/>
  <c r="SR68" i="4"/>
  <c r="SQ68" i="4"/>
  <c r="SP68" i="4"/>
  <c r="SO68" i="4"/>
  <c r="SN68" i="4"/>
  <c r="SM68" i="4"/>
  <c r="SL68" i="4"/>
  <c r="SK68" i="4"/>
  <c r="SJ68" i="4"/>
  <c r="SI68" i="4"/>
  <c r="VO151" i="4"/>
  <c r="VN151" i="4"/>
  <c r="VM151" i="4"/>
  <c r="VL151" i="4"/>
  <c r="VK151" i="4"/>
  <c r="VJ151" i="4"/>
  <c r="VI151" i="4"/>
  <c r="VH151" i="4"/>
  <c r="VG151" i="4"/>
  <c r="VF151" i="4"/>
  <c r="VE151" i="4"/>
  <c r="VD151" i="4"/>
  <c r="VC151" i="4"/>
  <c r="VB151" i="4"/>
  <c r="VA151" i="4"/>
  <c r="UZ151" i="4"/>
  <c r="UY151" i="4"/>
  <c r="UX151" i="4"/>
  <c r="UW151" i="4"/>
  <c r="UV151" i="4"/>
  <c r="UU151" i="4"/>
  <c r="UT151" i="4"/>
  <c r="US151" i="4"/>
  <c r="UR151" i="4"/>
  <c r="UQ151" i="4"/>
  <c r="UP151" i="4"/>
  <c r="UO151" i="4"/>
  <c r="UN151" i="4"/>
  <c r="UM151" i="4"/>
  <c r="UL151" i="4"/>
  <c r="UK151" i="4"/>
  <c r="UJ151" i="4"/>
  <c r="UI151" i="4"/>
  <c r="UH151" i="4"/>
  <c r="UG151" i="4"/>
  <c r="UF151" i="4"/>
  <c r="UE151" i="4"/>
  <c r="UD151" i="4"/>
  <c r="UC151" i="4"/>
  <c r="UB151" i="4"/>
  <c r="UA151" i="4"/>
  <c r="TZ151" i="4"/>
  <c r="TY151" i="4"/>
  <c r="TX151" i="4"/>
  <c r="TW151" i="4"/>
  <c r="TV151" i="4"/>
  <c r="TU151" i="4"/>
  <c r="TT151" i="4"/>
  <c r="TS151" i="4"/>
  <c r="TR151" i="4"/>
  <c r="TQ151" i="4"/>
  <c r="TP151" i="4"/>
  <c r="TO151" i="4"/>
  <c r="TN151" i="4"/>
  <c r="TM151" i="4"/>
  <c r="TL151" i="4"/>
  <c r="TK151" i="4"/>
  <c r="TJ151" i="4"/>
  <c r="TI151" i="4"/>
  <c r="TH151" i="4"/>
  <c r="TG151" i="4"/>
  <c r="TF151" i="4"/>
  <c r="TE151" i="4"/>
  <c r="TD151" i="4"/>
  <c r="TC151" i="4"/>
  <c r="TB151" i="4"/>
  <c r="TA151" i="4"/>
  <c r="SZ151" i="4"/>
  <c r="SY151" i="4"/>
  <c r="SX151" i="4"/>
  <c r="SW151" i="4"/>
  <c r="SV151" i="4"/>
  <c r="SU151" i="4"/>
  <c r="ST151" i="4"/>
  <c r="SS151" i="4"/>
  <c r="SR151" i="4"/>
  <c r="SQ151" i="4"/>
  <c r="SP151" i="4"/>
  <c r="SO151" i="4"/>
  <c r="SN151" i="4"/>
  <c r="SM151" i="4"/>
  <c r="SL151" i="4"/>
  <c r="SK151" i="4"/>
  <c r="SJ151" i="4"/>
  <c r="SI151" i="4"/>
  <c r="VO8" i="4"/>
  <c r="VN8" i="4"/>
  <c r="VM8" i="4"/>
  <c r="VL8" i="4"/>
  <c r="VK8" i="4"/>
  <c r="VJ8" i="4"/>
  <c r="VI8" i="4"/>
  <c r="VH8" i="4"/>
  <c r="VG8" i="4"/>
  <c r="VF8" i="4"/>
  <c r="VE8" i="4"/>
  <c r="VD8" i="4"/>
  <c r="VC8" i="4"/>
  <c r="VB8" i="4"/>
  <c r="VA8" i="4"/>
  <c r="UZ8" i="4"/>
  <c r="UY8" i="4"/>
  <c r="UX8" i="4"/>
  <c r="UW8" i="4"/>
  <c r="UV8" i="4"/>
  <c r="UU8" i="4"/>
  <c r="UT8" i="4"/>
  <c r="US8" i="4"/>
  <c r="UR8" i="4"/>
  <c r="UQ8" i="4"/>
  <c r="UP8" i="4"/>
  <c r="UO8" i="4"/>
  <c r="UN8" i="4"/>
  <c r="UM8" i="4"/>
  <c r="UL8" i="4"/>
  <c r="UK8" i="4"/>
  <c r="UJ8" i="4"/>
  <c r="UI8" i="4"/>
  <c r="UH8" i="4"/>
  <c r="UG8" i="4"/>
  <c r="UF8" i="4"/>
  <c r="UE8" i="4"/>
  <c r="UD8" i="4"/>
  <c r="UC8" i="4"/>
  <c r="UB8" i="4"/>
  <c r="UA8" i="4"/>
  <c r="TZ8" i="4"/>
  <c r="TY8" i="4"/>
  <c r="TX8" i="4"/>
  <c r="TW8" i="4"/>
  <c r="TV8" i="4"/>
  <c r="TU8" i="4"/>
  <c r="TT8" i="4"/>
  <c r="TS8" i="4"/>
  <c r="TR8" i="4"/>
  <c r="TQ8" i="4"/>
  <c r="TP8" i="4"/>
  <c r="TO8" i="4"/>
  <c r="TN8" i="4"/>
  <c r="TM8" i="4"/>
  <c r="TL8" i="4"/>
  <c r="TK8" i="4"/>
  <c r="TJ8" i="4"/>
  <c r="TI8" i="4"/>
  <c r="TH8" i="4"/>
  <c r="TG8" i="4"/>
  <c r="TF8" i="4"/>
  <c r="TE8" i="4"/>
  <c r="TD8" i="4"/>
  <c r="TC8" i="4"/>
  <c r="TB8" i="4"/>
  <c r="TA8" i="4"/>
  <c r="SZ8" i="4"/>
  <c r="SY8" i="4"/>
  <c r="SX8" i="4"/>
  <c r="SW8" i="4"/>
  <c r="SV8" i="4"/>
  <c r="SU8" i="4"/>
  <c r="ST8" i="4"/>
  <c r="SS8" i="4"/>
  <c r="SR8" i="4"/>
  <c r="SQ8" i="4"/>
  <c r="SP8" i="4"/>
  <c r="SO8" i="4"/>
  <c r="SN8" i="4"/>
  <c r="SM8" i="4"/>
  <c r="SL8" i="4"/>
  <c r="SK8" i="4"/>
  <c r="SJ8" i="4"/>
  <c r="SI8" i="4"/>
  <c r="VO99" i="4"/>
  <c r="VN99" i="4"/>
  <c r="VM99" i="4"/>
  <c r="VL99" i="4"/>
  <c r="VK99" i="4"/>
  <c r="VJ99" i="4"/>
  <c r="VI99" i="4"/>
  <c r="VH99" i="4"/>
  <c r="VG99" i="4"/>
  <c r="VF99" i="4"/>
  <c r="VE99" i="4"/>
  <c r="VD99" i="4"/>
  <c r="VC99" i="4"/>
  <c r="VB99" i="4"/>
  <c r="VA99" i="4"/>
  <c r="UZ99" i="4"/>
  <c r="UY99" i="4"/>
  <c r="UX99" i="4"/>
  <c r="UW99" i="4"/>
  <c r="UV99" i="4"/>
  <c r="UU99" i="4"/>
  <c r="UT99" i="4"/>
  <c r="US99" i="4"/>
  <c r="UR99" i="4"/>
  <c r="UQ99" i="4"/>
  <c r="UP99" i="4"/>
  <c r="UO99" i="4"/>
  <c r="UN99" i="4"/>
  <c r="UM99" i="4"/>
  <c r="UL99" i="4"/>
  <c r="UK99" i="4"/>
  <c r="UJ99" i="4"/>
  <c r="UI99" i="4"/>
  <c r="UH99" i="4"/>
  <c r="UG99" i="4"/>
  <c r="UF99" i="4"/>
  <c r="UE99" i="4"/>
  <c r="UD99" i="4"/>
  <c r="UC99" i="4"/>
  <c r="UB99" i="4"/>
  <c r="UA99" i="4"/>
  <c r="TZ99" i="4"/>
  <c r="TY99" i="4"/>
  <c r="TX99" i="4"/>
  <c r="TW99" i="4"/>
  <c r="TV99" i="4"/>
  <c r="TU99" i="4"/>
  <c r="TT99" i="4"/>
  <c r="TS99" i="4"/>
  <c r="TR99" i="4"/>
  <c r="TQ99" i="4"/>
  <c r="TP99" i="4"/>
  <c r="TO99" i="4"/>
  <c r="TN99" i="4"/>
  <c r="TM99" i="4"/>
  <c r="TL99" i="4"/>
  <c r="TK99" i="4"/>
  <c r="TJ99" i="4"/>
  <c r="TI99" i="4"/>
  <c r="TH99" i="4"/>
  <c r="TG99" i="4"/>
  <c r="TF99" i="4"/>
  <c r="TE99" i="4"/>
  <c r="TD99" i="4"/>
  <c r="TC99" i="4"/>
  <c r="TB99" i="4"/>
  <c r="TA99" i="4"/>
  <c r="SZ99" i="4"/>
  <c r="SY99" i="4"/>
  <c r="SX99" i="4"/>
  <c r="SW99" i="4"/>
  <c r="SV99" i="4"/>
  <c r="SU99" i="4"/>
  <c r="ST99" i="4"/>
  <c r="SS99" i="4"/>
  <c r="SR99" i="4"/>
  <c r="SQ99" i="4"/>
  <c r="SP99" i="4"/>
  <c r="SO99" i="4"/>
  <c r="SN99" i="4"/>
  <c r="SM99" i="4"/>
  <c r="SL99" i="4"/>
  <c r="SK99" i="4"/>
  <c r="SJ99" i="4"/>
  <c r="SI99" i="4"/>
  <c r="VO5" i="4"/>
  <c r="VN5" i="4"/>
  <c r="VM5" i="4"/>
  <c r="VL5" i="4"/>
  <c r="VK5" i="4"/>
  <c r="VJ5" i="4"/>
  <c r="VI5" i="4"/>
  <c r="VH5" i="4"/>
  <c r="VG5" i="4"/>
  <c r="VF5" i="4"/>
  <c r="VE5" i="4"/>
  <c r="VD5" i="4"/>
  <c r="VC5" i="4"/>
  <c r="VB5" i="4"/>
  <c r="VA5" i="4"/>
  <c r="UZ5" i="4"/>
  <c r="UY5" i="4"/>
  <c r="UX5" i="4"/>
  <c r="UW5" i="4"/>
  <c r="UV5" i="4"/>
  <c r="UU5" i="4"/>
  <c r="UT5" i="4"/>
  <c r="US5" i="4"/>
  <c r="UR5" i="4"/>
  <c r="UQ5" i="4"/>
  <c r="UP5" i="4"/>
  <c r="UO5" i="4"/>
  <c r="UN5" i="4"/>
  <c r="UM5" i="4"/>
  <c r="UL5" i="4"/>
  <c r="UK5" i="4"/>
  <c r="UJ5" i="4"/>
  <c r="UI5" i="4"/>
  <c r="UH5" i="4"/>
  <c r="UG5" i="4"/>
  <c r="UF5" i="4"/>
  <c r="UE5" i="4"/>
  <c r="UD5" i="4"/>
  <c r="UC5" i="4"/>
  <c r="UB5" i="4"/>
  <c r="UA5" i="4"/>
  <c r="TZ5" i="4"/>
  <c r="TY5" i="4"/>
  <c r="TX5" i="4"/>
  <c r="TW5" i="4"/>
  <c r="TV5" i="4"/>
  <c r="TU5" i="4"/>
  <c r="TT5" i="4"/>
  <c r="TS5" i="4"/>
  <c r="TR5" i="4"/>
  <c r="TQ5" i="4"/>
  <c r="TP5" i="4"/>
  <c r="TO5" i="4"/>
  <c r="TN5" i="4"/>
  <c r="TM5" i="4"/>
  <c r="TL5" i="4"/>
  <c r="TK5" i="4"/>
  <c r="TJ5" i="4"/>
  <c r="TI5" i="4"/>
  <c r="TH5" i="4"/>
  <c r="TG5" i="4"/>
  <c r="TF5" i="4"/>
  <c r="TE5" i="4"/>
  <c r="TD5" i="4"/>
  <c r="TC5" i="4"/>
  <c r="TB5" i="4"/>
  <c r="TA5" i="4"/>
  <c r="SZ5" i="4"/>
  <c r="SY5" i="4"/>
  <c r="SX5" i="4"/>
  <c r="SW5" i="4"/>
  <c r="SV5" i="4"/>
  <c r="SU5" i="4"/>
  <c r="ST5" i="4"/>
  <c r="SS5" i="4"/>
  <c r="SR5" i="4"/>
  <c r="SQ5" i="4"/>
  <c r="SP5" i="4"/>
  <c r="SO5" i="4"/>
  <c r="SN5" i="4"/>
  <c r="SM5" i="4"/>
  <c r="SL5" i="4"/>
  <c r="SK5" i="4"/>
  <c r="SJ5" i="4"/>
  <c r="SI5" i="4"/>
  <c r="VO78" i="4"/>
  <c r="VN78" i="4"/>
  <c r="VM78" i="4"/>
  <c r="VL78" i="4"/>
  <c r="VK78" i="4"/>
  <c r="VJ78" i="4"/>
  <c r="VI78" i="4"/>
  <c r="VH78" i="4"/>
  <c r="VG78" i="4"/>
  <c r="VF78" i="4"/>
  <c r="VE78" i="4"/>
  <c r="VD78" i="4"/>
  <c r="VC78" i="4"/>
  <c r="VB78" i="4"/>
  <c r="VA78" i="4"/>
  <c r="UZ78" i="4"/>
  <c r="UY78" i="4"/>
  <c r="UX78" i="4"/>
  <c r="UW78" i="4"/>
  <c r="UV78" i="4"/>
  <c r="UU78" i="4"/>
  <c r="UT78" i="4"/>
  <c r="US78" i="4"/>
  <c r="UR78" i="4"/>
  <c r="UQ78" i="4"/>
  <c r="UP78" i="4"/>
  <c r="UO78" i="4"/>
  <c r="UN78" i="4"/>
  <c r="UM78" i="4"/>
  <c r="UL78" i="4"/>
  <c r="UK78" i="4"/>
  <c r="UJ78" i="4"/>
  <c r="UI78" i="4"/>
  <c r="UH78" i="4"/>
  <c r="UG78" i="4"/>
  <c r="UF78" i="4"/>
  <c r="UE78" i="4"/>
  <c r="UD78" i="4"/>
  <c r="UC78" i="4"/>
  <c r="UB78" i="4"/>
  <c r="UA78" i="4"/>
  <c r="TZ78" i="4"/>
  <c r="TY78" i="4"/>
  <c r="TX78" i="4"/>
  <c r="TW78" i="4"/>
  <c r="TV78" i="4"/>
  <c r="TU78" i="4"/>
  <c r="TT78" i="4"/>
  <c r="TS78" i="4"/>
  <c r="TR78" i="4"/>
  <c r="TQ78" i="4"/>
  <c r="TP78" i="4"/>
  <c r="TO78" i="4"/>
  <c r="TN78" i="4"/>
  <c r="TM78" i="4"/>
  <c r="TL78" i="4"/>
  <c r="TK78" i="4"/>
  <c r="TJ78" i="4"/>
  <c r="TI78" i="4"/>
  <c r="TH78" i="4"/>
  <c r="TG78" i="4"/>
  <c r="TF78" i="4"/>
  <c r="TE78" i="4"/>
  <c r="TD78" i="4"/>
  <c r="TC78" i="4"/>
  <c r="TB78" i="4"/>
  <c r="TA78" i="4"/>
  <c r="SZ78" i="4"/>
  <c r="SY78" i="4"/>
  <c r="SX78" i="4"/>
  <c r="SW78" i="4"/>
  <c r="SV78" i="4"/>
  <c r="SU78" i="4"/>
  <c r="ST78" i="4"/>
  <c r="SS78" i="4"/>
  <c r="SR78" i="4"/>
  <c r="SQ78" i="4"/>
  <c r="SP78" i="4"/>
  <c r="SO78" i="4"/>
  <c r="SN78" i="4"/>
  <c r="SM78" i="4"/>
  <c r="SL78" i="4"/>
  <c r="SK78" i="4"/>
  <c r="SJ78" i="4"/>
  <c r="SI78" i="4"/>
  <c r="VO120" i="4"/>
  <c r="VN120" i="4"/>
  <c r="VM120" i="4"/>
  <c r="VL120" i="4"/>
  <c r="VK120" i="4"/>
  <c r="VJ120" i="4"/>
  <c r="VI120" i="4"/>
  <c r="VH120" i="4"/>
  <c r="VG120" i="4"/>
  <c r="VF120" i="4"/>
  <c r="VE120" i="4"/>
  <c r="VD120" i="4"/>
  <c r="VC120" i="4"/>
  <c r="VB120" i="4"/>
  <c r="VA120" i="4"/>
  <c r="UZ120" i="4"/>
  <c r="UY120" i="4"/>
  <c r="UX120" i="4"/>
  <c r="UW120" i="4"/>
  <c r="UV120" i="4"/>
  <c r="UU120" i="4"/>
  <c r="UT120" i="4"/>
  <c r="US120" i="4"/>
  <c r="UR120" i="4"/>
  <c r="UQ120" i="4"/>
  <c r="UP120" i="4"/>
  <c r="UO120" i="4"/>
  <c r="UN120" i="4"/>
  <c r="UM120" i="4"/>
  <c r="UL120" i="4"/>
  <c r="UK120" i="4"/>
  <c r="UJ120" i="4"/>
  <c r="UI120" i="4"/>
  <c r="UH120" i="4"/>
  <c r="UG120" i="4"/>
  <c r="UF120" i="4"/>
  <c r="UE120" i="4"/>
  <c r="UD120" i="4"/>
  <c r="UC120" i="4"/>
  <c r="UB120" i="4"/>
  <c r="UA120" i="4"/>
  <c r="TZ120" i="4"/>
  <c r="TY120" i="4"/>
  <c r="TX120" i="4"/>
  <c r="TW120" i="4"/>
  <c r="TV120" i="4"/>
  <c r="TU120" i="4"/>
  <c r="TT120" i="4"/>
  <c r="TS120" i="4"/>
  <c r="TR120" i="4"/>
  <c r="TQ120" i="4"/>
  <c r="TP120" i="4"/>
  <c r="TO120" i="4"/>
  <c r="TN120" i="4"/>
  <c r="TM120" i="4"/>
  <c r="TL120" i="4"/>
  <c r="TK120" i="4"/>
  <c r="TJ120" i="4"/>
  <c r="TI120" i="4"/>
  <c r="TH120" i="4"/>
  <c r="TG120" i="4"/>
  <c r="TF120" i="4"/>
  <c r="TE120" i="4"/>
  <c r="TD120" i="4"/>
  <c r="TC120" i="4"/>
  <c r="TB120" i="4"/>
  <c r="TA120" i="4"/>
  <c r="SZ120" i="4"/>
  <c r="SY120" i="4"/>
  <c r="SX120" i="4"/>
  <c r="SW120" i="4"/>
  <c r="SV120" i="4"/>
  <c r="SU120" i="4"/>
  <c r="ST120" i="4"/>
  <c r="SS120" i="4"/>
  <c r="SR120" i="4"/>
  <c r="SQ120" i="4"/>
  <c r="SP120" i="4"/>
  <c r="SO120" i="4"/>
  <c r="SN120" i="4"/>
  <c r="SM120" i="4"/>
  <c r="SL120" i="4"/>
  <c r="SK120" i="4"/>
  <c r="SJ120" i="4"/>
  <c r="SI120" i="4"/>
  <c r="VO88" i="4"/>
  <c r="VN88" i="4"/>
  <c r="VM88" i="4"/>
  <c r="VL88" i="4"/>
  <c r="VK88" i="4"/>
  <c r="VJ88" i="4"/>
  <c r="VI88" i="4"/>
  <c r="VH88" i="4"/>
  <c r="VG88" i="4"/>
  <c r="VF88" i="4"/>
  <c r="VE88" i="4"/>
  <c r="VD88" i="4"/>
  <c r="VC88" i="4"/>
  <c r="VB88" i="4"/>
  <c r="VA88" i="4"/>
  <c r="UZ88" i="4"/>
  <c r="UY88" i="4"/>
  <c r="UX88" i="4"/>
  <c r="UW88" i="4"/>
  <c r="UV88" i="4"/>
  <c r="UU88" i="4"/>
  <c r="UT88" i="4"/>
  <c r="US88" i="4"/>
  <c r="UR88" i="4"/>
  <c r="UQ88" i="4"/>
  <c r="UP88" i="4"/>
  <c r="UO88" i="4"/>
  <c r="UN88" i="4"/>
  <c r="UM88" i="4"/>
  <c r="UL88" i="4"/>
  <c r="UK88" i="4"/>
  <c r="UJ88" i="4"/>
  <c r="UI88" i="4"/>
  <c r="UH88" i="4"/>
  <c r="UG88" i="4"/>
  <c r="UF88" i="4"/>
  <c r="UE88" i="4"/>
  <c r="UD88" i="4"/>
  <c r="UC88" i="4"/>
  <c r="UB88" i="4"/>
  <c r="UA88" i="4"/>
  <c r="TZ88" i="4"/>
  <c r="TY88" i="4"/>
  <c r="TX88" i="4"/>
  <c r="TW88" i="4"/>
  <c r="TV88" i="4"/>
  <c r="TU88" i="4"/>
  <c r="TT88" i="4"/>
  <c r="TS88" i="4"/>
  <c r="TR88" i="4"/>
  <c r="TQ88" i="4"/>
  <c r="TP88" i="4"/>
  <c r="TO88" i="4"/>
  <c r="TN88" i="4"/>
  <c r="TM88" i="4"/>
  <c r="TL88" i="4"/>
  <c r="TK88" i="4"/>
  <c r="TJ88" i="4"/>
  <c r="TI88" i="4"/>
  <c r="TH88" i="4"/>
  <c r="TG88" i="4"/>
  <c r="TF88" i="4"/>
  <c r="TE88" i="4"/>
  <c r="TD88" i="4"/>
  <c r="TC88" i="4"/>
  <c r="TB88" i="4"/>
  <c r="TA88" i="4"/>
  <c r="SZ88" i="4"/>
  <c r="SY88" i="4"/>
  <c r="SX88" i="4"/>
  <c r="SW88" i="4"/>
  <c r="SV88" i="4"/>
  <c r="SU88" i="4"/>
  <c r="ST88" i="4"/>
  <c r="SS88" i="4"/>
  <c r="SR88" i="4"/>
  <c r="SQ88" i="4"/>
  <c r="SP88" i="4"/>
  <c r="SO88" i="4"/>
  <c r="SN88" i="4"/>
  <c r="SM88" i="4"/>
  <c r="SL88" i="4"/>
  <c r="SK88" i="4"/>
  <c r="SJ88" i="4"/>
  <c r="SI88" i="4"/>
  <c r="VO30" i="4"/>
  <c r="VN30" i="4"/>
  <c r="VM30" i="4"/>
  <c r="VL30" i="4"/>
  <c r="VK30" i="4"/>
  <c r="VJ30" i="4"/>
  <c r="VI30" i="4"/>
  <c r="VH30" i="4"/>
  <c r="VG30" i="4"/>
  <c r="VF30" i="4"/>
  <c r="VE30" i="4"/>
  <c r="VD30" i="4"/>
  <c r="VC30" i="4"/>
  <c r="VB30" i="4"/>
  <c r="VA30" i="4"/>
  <c r="UZ30" i="4"/>
  <c r="UY30" i="4"/>
  <c r="UX30" i="4"/>
  <c r="UW30" i="4"/>
  <c r="UV30" i="4"/>
  <c r="UU30" i="4"/>
  <c r="UT30" i="4"/>
  <c r="US30" i="4"/>
  <c r="UR30" i="4"/>
  <c r="UQ30" i="4"/>
  <c r="UP30" i="4"/>
  <c r="UO30" i="4"/>
  <c r="UN30" i="4"/>
  <c r="UM30" i="4"/>
  <c r="UL30" i="4"/>
  <c r="UK30" i="4"/>
  <c r="UJ30" i="4"/>
  <c r="UI30" i="4"/>
  <c r="UH30" i="4"/>
  <c r="UG30" i="4"/>
  <c r="UF30" i="4"/>
  <c r="UE30" i="4"/>
  <c r="UD30" i="4"/>
  <c r="UC30" i="4"/>
  <c r="UB30" i="4"/>
  <c r="UA30" i="4"/>
  <c r="TZ30" i="4"/>
  <c r="TY30" i="4"/>
  <c r="TX30" i="4"/>
  <c r="TW30" i="4"/>
  <c r="TV30" i="4"/>
  <c r="TU30" i="4"/>
  <c r="TT30" i="4"/>
  <c r="TS30" i="4"/>
  <c r="TR30" i="4"/>
  <c r="TQ30" i="4"/>
  <c r="TP30" i="4"/>
  <c r="TO30" i="4"/>
  <c r="TN30" i="4"/>
  <c r="TM30" i="4"/>
  <c r="TL30" i="4"/>
  <c r="TK30" i="4"/>
  <c r="TJ30" i="4"/>
  <c r="TI30" i="4"/>
  <c r="TH30" i="4"/>
  <c r="TG30" i="4"/>
  <c r="TF30" i="4"/>
  <c r="TE30" i="4"/>
  <c r="TD30" i="4"/>
  <c r="TC30" i="4"/>
  <c r="TB30" i="4"/>
  <c r="TA30" i="4"/>
  <c r="SZ30" i="4"/>
  <c r="SY30" i="4"/>
  <c r="SX30" i="4"/>
  <c r="SW30" i="4"/>
  <c r="SV30" i="4"/>
  <c r="SU30" i="4"/>
  <c r="ST30" i="4"/>
  <c r="SS30" i="4"/>
  <c r="SR30" i="4"/>
  <c r="SQ30" i="4"/>
  <c r="SP30" i="4"/>
  <c r="SO30" i="4"/>
  <c r="SN30" i="4"/>
  <c r="SM30" i="4"/>
  <c r="SL30" i="4"/>
  <c r="SK30" i="4"/>
  <c r="SJ30" i="4"/>
  <c r="SI30" i="4"/>
  <c r="VO94" i="4"/>
  <c r="VN94" i="4"/>
  <c r="VM94" i="4"/>
  <c r="VL94" i="4"/>
  <c r="VK94" i="4"/>
  <c r="VJ94" i="4"/>
  <c r="VI94" i="4"/>
  <c r="VH94" i="4"/>
  <c r="VG94" i="4"/>
  <c r="VF94" i="4"/>
  <c r="VE94" i="4"/>
  <c r="VD94" i="4"/>
  <c r="VC94" i="4"/>
  <c r="VB94" i="4"/>
  <c r="VA94" i="4"/>
  <c r="UZ94" i="4"/>
  <c r="UY94" i="4"/>
  <c r="UX94" i="4"/>
  <c r="UW94" i="4"/>
  <c r="UV94" i="4"/>
  <c r="UU94" i="4"/>
  <c r="UT94" i="4"/>
  <c r="US94" i="4"/>
  <c r="UR94" i="4"/>
  <c r="UQ94" i="4"/>
  <c r="UP94" i="4"/>
  <c r="UO94" i="4"/>
  <c r="UN94" i="4"/>
  <c r="UM94" i="4"/>
  <c r="UL94" i="4"/>
  <c r="UK94" i="4"/>
  <c r="UJ94" i="4"/>
  <c r="UI94" i="4"/>
  <c r="UH94" i="4"/>
  <c r="UG94" i="4"/>
  <c r="UF94" i="4"/>
  <c r="UE94" i="4"/>
  <c r="UD94" i="4"/>
  <c r="UC94" i="4"/>
  <c r="UB94" i="4"/>
  <c r="UA94" i="4"/>
  <c r="TZ94" i="4"/>
  <c r="TY94" i="4"/>
  <c r="TX94" i="4"/>
  <c r="TW94" i="4"/>
  <c r="TV94" i="4"/>
  <c r="TU94" i="4"/>
  <c r="TT94" i="4"/>
  <c r="TS94" i="4"/>
  <c r="TR94" i="4"/>
  <c r="TQ94" i="4"/>
  <c r="TP94" i="4"/>
  <c r="TO94" i="4"/>
  <c r="TN94" i="4"/>
  <c r="TM94" i="4"/>
  <c r="TL94" i="4"/>
  <c r="TK94" i="4"/>
  <c r="TJ94" i="4"/>
  <c r="TI94" i="4"/>
  <c r="TH94" i="4"/>
  <c r="TG94" i="4"/>
  <c r="TF94" i="4"/>
  <c r="TE94" i="4"/>
  <c r="TD94" i="4"/>
  <c r="TC94" i="4"/>
  <c r="TB94" i="4"/>
  <c r="TA94" i="4"/>
  <c r="SZ94" i="4"/>
  <c r="SY94" i="4"/>
  <c r="SX94" i="4"/>
  <c r="SW94" i="4"/>
  <c r="SV94" i="4"/>
  <c r="SU94" i="4"/>
  <c r="ST94" i="4"/>
  <c r="SS94" i="4"/>
  <c r="SR94" i="4"/>
  <c r="SQ94" i="4"/>
  <c r="SP94" i="4"/>
  <c r="SO94" i="4"/>
  <c r="SN94" i="4"/>
  <c r="SM94" i="4"/>
  <c r="SL94" i="4"/>
  <c r="SK94" i="4"/>
  <c r="SJ94" i="4"/>
  <c r="SI94" i="4"/>
  <c r="VO121" i="4"/>
  <c r="VN121" i="4"/>
  <c r="VM121" i="4"/>
  <c r="VL121" i="4"/>
  <c r="VK121" i="4"/>
  <c r="VJ121" i="4"/>
  <c r="VI121" i="4"/>
  <c r="VH121" i="4"/>
  <c r="VG121" i="4"/>
  <c r="VF121" i="4"/>
  <c r="VE121" i="4"/>
  <c r="VD121" i="4"/>
  <c r="VC121" i="4"/>
  <c r="VB121" i="4"/>
  <c r="VA121" i="4"/>
  <c r="UZ121" i="4"/>
  <c r="UY121" i="4"/>
  <c r="UX121" i="4"/>
  <c r="UW121" i="4"/>
  <c r="UV121" i="4"/>
  <c r="UU121" i="4"/>
  <c r="UT121" i="4"/>
  <c r="US121" i="4"/>
  <c r="UR121" i="4"/>
  <c r="UQ121" i="4"/>
  <c r="UP121" i="4"/>
  <c r="UO121" i="4"/>
  <c r="UN121" i="4"/>
  <c r="UM121" i="4"/>
  <c r="UL121" i="4"/>
  <c r="UK121" i="4"/>
  <c r="UJ121" i="4"/>
  <c r="UI121" i="4"/>
  <c r="UH121" i="4"/>
  <c r="UG121" i="4"/>
  <c r="UF121" i="4"/>
  <c r="UE121" i="4"/>
  <c r="UD121" i="4"/>
  <c r="UC121" i="4"/>
  <c r="UB121" i="4"/>
  <c r="UA121" i="4"/>
  <c r="TZ121" i="4"/>
  <c r="TY121" i="4"/>
  <c r="TX121" i="4"/>
  <c r="TW121" i="4"/>
  <c r="TV121" i="4"/>
  <c r="TU121" i="4"/>
  <c r="TT121" i="4"/>
  <c r="TS121" i="4"/>
  <c r="TR121" i="4"/>
  <c r="TQ121" i="4"/>
  <c r="TP121" i="4"/>
  <c r="TO121" i="4"/>
  <c r="TN121" i="4"/>
  <c r="TM121" i="4"/>
  <c r="TL121" i="4"/>
  <c r="TK121" i="4"/>
  <c r="TJ121" i="4"/>
  <c r="TI121" i="4"/>
  <c r="TH121" i="4"/>
  <c r="TG121" i="4"/>
  <c r="TF121" i="4"/>
  <c r="TE121" i="4"/>
  <c r="TD121" i="4"/>
  <c r="TC121" i="4"/>
  <c r="TB121" i="4"/>
  <c r="TA121" i="4"/>
  <c r="SZ121" i="4"/>
  <c r="SY121" i="4"/>
  <c r="SX121" i="4"/>
  <c r="SW121" i="4"/>
  <c r="SV121" i="4"/>
  <c r="SU121" i="4"/>
  <c r="ST121" i="4"/>
  <c r="SS121" i="4"/>
  <c r="SR121" i="4"/>
  <c r="SQ121" i="4"/>
  <c r="SP121" i="4"/>
  <c r="SO121" i="4"/>
  <c r="SN121" i="4"/>
  <c r="SM121" i="4"/>
  <c r="SL121" i="4"/>
  <c r="SK121" i="4"/>
  <c r="SJ121" i="4"/>
  <c r="SI121" i="4"/>
  <c r="VO142" i="4"/>
  <c r="VN142" i="4"/>
  <c r="VM142" i="4"/>
  <c r="VL142" i="4"/>
  <c r="VK142" i="4"/>
  <c r="VJ142" i="4"/>
  <c r="VI142" i="4"/>
  <c r="VH142" i="4"/>
  <c r="VG142" i="4"/>
  <c r="VF142" i="4"/>
  <c r="VE142" i="4"/>
  <c r="VD142" i="4"/>
  <c r="VC142" i="4"/>
  <c r="VB142" i="4"/>
  <c r="VA142" i="4"/>
  <c r="UZ142" i="4"/>
  <c r="UY142" i="4"/>
  <c r="UX142" i="4"/>
  <c r="UW142" i="4"/>
  <c r="UV142" i="4"/>
  <c r="UU142" i="4"/>
  <c r="UT142" i="4"/>
  <c r="US142" i="4"/>
  <c r="UR142" i="4"/>
  <c r="UQ142" i="4"/>
  <c r="UP142" i="4"/>
  <c r="UO142" i="4"/>
  <c r="UN142" i="4"/>
  <c r="UM142" i="4"/>
  <c r="UL142" i="4"/>
  <c r="UK142" i="4"/>
  <c r="UJ142" i="4"/>
  <c r="UI142" i="4"/>
  <c r="UH142" i="4"/>
  <c r="UG142" i="4"/>
  <c r="UF142" i="4"/>
  <c r="UE142" i="4"/>
  <c r="UD142" i="4"/>
  <c r="UC142" i="4"/>
  <c r="UB142" i="4"/>
  <c r="UA142" i="4"/>
  <c r="TZ142" i="4"/>
  <c r="TY142" i="4"/>
  <c r="TX142" i="4"/>
  <c r="TW142" i="4"/>
  <c r="TV142" i="4"/>
  <c r="TU142" i="4"/>
  <c r="TT142" i="4"/>
  <c r="TS142" i="4"/>
  <c r="TR142" i="4"/>
  <c r="TQ142" i="4"/>
  <c r="TP142" i="4"/>
  <c r="TO142" i="4"/>
  <c r="TN142" i="4"/>
  <c r="TM142" i="4"/>
  <c r="TL142" i="4"/>
  <c r="TK142" i="4"/>
  <c r="TJ142" i="4"/>
  <c r="TI142" i="4"/>
  <c r="TH142" i="4"/>
  <c r="TG142" i="4"/>
  <c r="TF142" i="4"/>
  <c r="TE142" i="4"/>
  <c r="TD142" i="4"/>
  <c r="TC142" i="4"/>
  <c r="TB142" i="4"/>
  <c r="TA142" i="4"/>
  <c r="SZ142" i="4"/>
  <c r="SY142" i="4"/>
  <c r="SX142" i="4"/>
  <c r="SW142" i="4"/>
  <c r="SV142" i="4"/>
  <c r="SU142" i="4"/>
  <c r="ST142" i="4"/>
  <c r="SS142" i="4"/>
  <c r="SR142" i="4"/>
  <c r="SQ142" i="4"/>
  <c r="SP142" i="4"/>
  <c r="SO142" i="4"/>
  <c r="SN142" i="4"/>
  <c r="SM142" i="4"/>
  <c r="SL142" i="4"/>
  <c r="SK142" i="4"/>
  <c r="SJ142" i="4"/>
  <c r="SI142" i="4"/>
  <c r="VO145" i="4"/>
  <c r="VN145" i="4"/>
  <c r="VM145" i="4"/>
  <c r="VL145" i="4"/>
  <c r="VK145" i="4"/>
  <c r="VJ145" i="4"/>
  <c r="VI145" i="4"/>
  <c r="VH145" i="4"/>
  <c r="VG145" i="4"/>
  <c r="VF145" i="4"/>
  <c r="VE145" i="4"/>
  <c r="VD145" i="4"/>
  <c r="VC145" i="4"/>
  <c r="VB145" i="4"/>
  <c r="VA145" i="4"/>
  <c r="UZ145" i="4"/>
  <c r="UY145" i="4"/>
  <c r="UX145" i="4"/>
  <c r="UW145" i="4"/>
  <c r="UV145" i="4"/>
  <c r="UU145" i="4"/>
  <c r="UT145" i="4"/>
  <c r="US145" i="4"/>
  <c r="UR145" i="4"/>
  <c r="UQ145" i="4"/>
  <c r="UP145" i="4"/>
  <c r="UO145" i="4"/>
  <c r="UN145" i="4"/>
  <c r="UM145" i="4"/>
  <c r="UL145" i="4"/>
  <c r="UK145" i="4"/>
  <c r="UJ145" i="4"/>
  <c r="UI145" i="4"/>
  <c r="UH145" i="4"/>
  <c r="UG145" i="4"/>
  <c r="UF145" i="4"/>
  <c r="UE145" i="4"/>
  <c r="UD145" i="4"/>
  <c r="UC145" i="4"/>
  <c r="UB145" i="4"/>
  <c r="UA145" i="4"/>
  <c r="TZ145" i="4"/>
  <c r="TY145" i="4"/>
  <c r="TX145" i="4"/>
  <c r="TW145" i="4"/>
  <c r="TV145" i="4"/>
  <c r="TU145" i="4"/>
  <c r="TT145" i="4"/>
  <c r="TS145" i="4"/>
  <c r="TR145" i="4"/>
  <c r="TQ145" i="4"/>
  <c r="TP145" i="4"/>
  <c r="TO145" i="4"/>
  <c r="TN145" i="4"/>
  <c r="TM145" i="4"/>
  <c r="TL145" i="4"/>
  <c r="TK145" i="4"/>
  <c r="TJ145" i="4"/>
  <c r="TI145" i="4"/>
  <c r="TH145" i="4"/>
  <c r="TG145" i="4"/>
  <c r="TF145" i="4"/>
  <c r="TE145" i="4"/>
  <c r="TD145" i="4"/>
  <c r="TC145" i="4"/>
  <c r="TB145" i="4"/>
  <c r="TA145" i="4"/>
  <c r="SZ145" i="4"/>
  <c r="SY145" i="4"/>
  <c r="SX145" i="4"/>
  <c r="SW145" i="4"/>
  <c r="SV145" i="4"/>
  <c r="SU145" i="4"/>
  <c r="ST145" i="4"/>
  <c r="SS145" i="4"/>
  <c r="SR145" i="4"/>
  <c r="SQ145" i="4"/>
  <c r="SP145" i="4"/>
  <c r="SO145" i="4"/>
  <c r="SN145" i="4"/>
  <c r="SM145" i="4"/>
  <c r="SL145" i="4"/>
  <c r="SK145" i="4"/>
  <c r="SJ145" i="4"/>
  <c r="SI145" i="4"/>
  <c r="VO21" i="4"/>
  <c r="VN21" i="4"/>
  <c r="VM21" i="4"/>
  <c r="VL21" i="4"/>
  <c r="VK21" i="4"/>
  <c r="VJ21" i="4"/>
  <c r="VI21" i="4"/>
  <c r="VH21" i="4"/>
  <c r="VG21" i="4"/>
  <c r="VF21" i="4"/>
  <c r="VE21" i="4"/>
  <c r="VD21" i="4"/>
  <c r="VC21" i="4"/>
  <c r="VB21" i="4"/>
  <c r="VA21" i="4"/>
  <c r="UZ21" i="4"/>
  <c r="UY21" i="4"/>
  <c r="UX21" i="4"/>
  <c r="UW21" i="4"/>
  <c r="UV21" i="4"/>
  <c r="UU21" i="4"/>
  <c r="UT21" i="4"/>
  <c r="US21" i="4"/>
  <c r="UR21" i="4"/>
  <c r="UQ21" i="4"/>
  <c r="UP21" i="4"/>
  <c r="UO21" i="4"/>
  <c r="UN21" i="4"/>
  <c r="UM21" i="4"/>
  <c r="UL21" i="4"/>
  <c r="UK21" i="4"/>
  <c r="UJ21" i="4"/>
  <c r="UI21" i="4"/>
  <c r="UH21" i="4"/>
  <c r="UG21" i="4"/>
  <c r="UF21" i="4"/>
  <c r="UE21" i="4"/>
  <c r="UD21" i="4"/>
  <c r="UC21" i="4"/>
  <c r="UB21" i="4"/>
  <c r="UA21" i="4"/>
  <c r="TZ21" i="4"/>
  <c r="TY21" i="4"/>
  <c r="TX21" i="4"/>
  <c r="TW21" i="4"/>
  <c r="TV21" i="4"/>
  <c r="TU21" i="4"/>
  <c r="TT21" i="4"/>
  <c r="TS21" i="4"/>
  <c r="TR21" i="4"/>
  <c r="TQ21" i="4"/>
  <c r="TP21" i="4"/>
  <c r="TO21" i="4"/>
  <c r="TN21" i="4"/>
  <c r="TM21" i="4"/>
  <c r="TL21" i="4"/>
  <c r="TK21" i="4"/>
  <c r="TJ21" i="4"/>
  <c r="TI21" i="4"/>
  <c r="TH21" i="4"/>
  <c r="TG21" i="4"/>
  <c r="TF21" i="4"/>
  <c r="TE21" i="4"/>
  <c r="TD21" i="4"/>
  <c r="TC21" i="4"/>
  <c r="TB21" i="4"/>
  <c r="TA21" i="4"/>
  <c r="SZ21" i="4"/>
  <c r="SY21" i="4"/>
  <c r="SX21" i="4"/>
  <c r="SW21" i="4"/>
  <c r="SV21" i="4"/>
  <c r="SU21" i="4"/>
  <c r="ST21" i="4"/>
  <c r="SS21" i="4"/>
  <c r="SR21" i="4"/>
  <c r="SQ21" i="4"/>
  <c r="SP21" i="4"/>
  <c r="SO21" i="4"/>
  <c r="SN21" i="4"/>
  <c r="SM21" i="4"/>
  <c r="SL21" i="4"/>
  <c r="SK21" i="4"/>
  <c r="SJ21" i="4"/>
  <c r="SI21" i="4"/>
  <c r="VO47" i="4"/>
  <c r="VN47" i="4"/>
  <c r="VM47" i="4"/>
  <c r="VL47" i="4"/>
  <c r="VK47" i="4"/>
  <c r="VJ47" i="4"/>
  <c r="VI47" i="4"/>
  <c r="VH47" i="4"/>
  <c r="VG47" i="4"/>
  <c r="VF47" i="4"/>
  <c r="VE47" i="4"/>
  <c r="VD47" i="4"/>
  <c r="VC47" i="4"/>
  <c r="VB47" i="4"/>
  <c r="VA47" i="4"/>
  <c r="UZ47" i="4"/>
  <c r="UY47" i="4"/>
  <c r="UX47" i="4"/>
  <c r="UW47" i="4"/>
  <c r="UV47" i="4"/>
  <c r="UU47" i="4"/>
  <c r="UT47" i="4"/>
  <c r="US47" i="4"/>
  <c r="UR47" i="4"/>
  <c r="UQ47" i="4"/>
  <c r="UP47" i="4"/>
  <c r="UO47" i="4"/>
  <c r="UN47" i="4"/>
  <c r="UM47" i="4"/>
  <c r="UL47" i="4"/>
  <c r="UK47" i="4"/>
  <c r="UJ47" i="4"/>
  <c r="UI47" i="4"/>
  <c r="UH47" i="4"/>
  <c r="UG47" i="4"/>
  <c r="UF47" i="4"/>
  <c r="UE47" i="4"/>
  <c r="UD47" i="4"/>
  <c r="UC47" i="4"/>
  <c r="UB47" i="4"/>
  <c r="UA47" i="4"/>
  <c r="TZ47" i="4"/>
  <c r="TY47" i="4"/>
  <c r="TX47" i="4"/>
  <c r="TW47" i="4"/>
  <c r="TV47" i="4"/>
  <c r="TU47" i="4"/>
  <c r="TT47" i="4"/>
  <c r="TS47" i="4"/>
  <c r="TR47" i="4"/>
  <c r="TQ47" i="4"/>
  <c r="TP47" i="4"/>
  <c r="TO47" i="4"/>
  <c r="TN47" i="4"/>
  <c r="TM47" i="4"/>
  <c r="TL47" i="4"/>
  <c r="TK47" i="4"/>
  <c r="TJ47" i="4"/>
  <c r="TI47" i="4"/>
  <c r="TH47" i="4"/>
  <c r="TG47" i="4"/>
  <c r="TF47" i="4"/>
  <c r="TE47" i="4"/>
  <c r="TD47" i="4"/>
  <c r="TC47" i="4"/>
  <c r="TB47" i="4"/>
  <c r="TA47" i="4"/>
  <c r="SZ47" i="4"/>
  <c r="SY47" i="4"/>
  <c r="SX47" i="4"/>
  <c r="SW47" i="4"/>
  <c r="SV47" i="4"/>
  <c r="SU47" i="4"/>
  <c r="ST47" i="4"/>
  <c r="SS47" i="4"/>
  <c r="SR47" i="4"/>
  <c r="SQ47" i="4"/>
  <c r="SP47" i="4"/>
  <c r="SO47" i="4"/>
  <c r="SN47" i="4"/>
  <c r="SM47" i="4"/>
  <c r="SL47" i="4"/>
  <c r="SK47" i="4"/>
  <c r="SJ47" i="4"/>
  <c r="SI47" i="4"/>
  <c r="VO90" i="4"/>
  <c r="VN90" i="4"/>
  <c r="VM90" i="4"/>
  <c r="VL90" i="4"/>
  <c r="VK90" i="4"/>
  <c r="VJ90" i="4"/>
  <c r="VI90" i="4"/>
  <c r="VH90" i="4"/>
  <c r="VG90" i="4"/>
  <c r="VF90" i="4"/>
  <c r="VE90" i="4"/>
  <c r="VD90" i="4"/>
  <c r="VC90" i="4"/>
  <c r="VB90" i="4"/>
  <c r="VA90" i="4"/>
  <c r="UZ90" i="4"/>
  <c r="UY90" i="4"/>
  <c r="UX90" i="4"/>
  <c r="UW90" i="4"/>
  <c r="UV90" i="4"/>
  <c r="UU90" i="4"/>
  <c r="UT90" i="4"/>
  <c r="US90" i="4"/>
  <c r="UR90" i="4"/>
  <c r="UQ90" i="4"/>
  <c r="UP90" i="4"/>
  <c r="UO90" i="4"/>
  <c r="UN90" i="4"/>
  <c r="UM90" i="4"/>
  <c r="UL90" i="4"/>
  <c r="UK90" i="4"/>
  <c r="UJ90" i="4"/>
  <c r="UI90" i="4"/>
  <c r="UH90" i="4"/>
  <c r="UG90" i="4"/>
  <c r="UF90" i="4"/>
  <c r="UE90" i="4"/>
  <c r="UD90" i="4"/>
  <c r="UC90" i="4"/>
  <c r="UB90" i="4"/>
  <c r="UA90" i="4"/>
  <c r="TZ90" i="4"/>
  <c r="TY90" i="4"/>
  <c r="TX90" i="4"/>
  <c r="TW90" i="4"/>
  <c r="TV90" i="4"/>
  <c r="TU90" i="4"/>
  <c r="TT90" i="4"/>
  <c r="TS90" i="4"/>
  <c r="TR90" i="4"/>
  <c r="TQ90" i="4"/>
  <c r="TP90" i="4"/>
  <c r="TO90" i="4"/>
  <c r="TN90" i="4"/>
  <c r="TM90" i="4"/>
  <c r="TL90" i="4"/>
  <c r="TK90" i="4"/>
  <c r="TJ90" i="4"/>
  <c r="TI90" i="4"/>
  <c r="TH90" i="4"/>
  <c r="TG90" i="4"/>
  <c r="TF90" i="4"/>
  <c r="TE90" i="4"/>
  <c r="TD90" i="4"/>
  <c r="TC90" i="4"/>
  <c r="TB90" i="4"/>
  <c r="TA90" i="4"/>
  <c r="SZ90" i="4"/>
  <c r="SY90" i="4"/>
  <c r="SX90" i="4"/>
  <c r="SW90" i="4"/>
  <c r="SV90" i="4"/>
  <c r="SU90" i="4"/>
  <c r="ST90" i="4"/>
  <c r="SS90" i="4"/>
  <c r="SR90" i="4"/>
  <c r="SQ90" i="4"/>
  <c r="SP90" i="4"/>
  <c r="SO90" i="4"/>
  <c r="SN90" i="4"/>
  <c r="SM90" i="4"/>
  <c r="SL90" i="4"/>
  <c r="SK90" i="4"/>
  <c r="SJ90" i="4"/>
  <c r="SI90" i="4"/>
  <c r="VO115" i="4"/>
  <c r="VN115" i="4"/>
  <c r="VM115" i="4"/>
  <c r="VL115" i="4"/>
  <c r="VK115" i="4"/>
  <c r="VJ115" i="4"/>
  <c r="VI115" i="4"/>
  <c r="VH115" i="4"/>
  <c r="VG115" i="4"/>
  <c r="VF115" i="4"/>
  <c r="VE115" i="4"/>
  <c r="VD115" i="4"/>
  <c r="VC115" i="4"/>
  <c r="VB115" i="4"/>
  <c r="VA115" i="4"/>
  <c r="UZ115" i="4"/>
  <c r="UY115" i="4"/>
  <c r="UX115" i="4"/>
  <c r="UW115" i="4"/>
  <c r="UV115" i="4"/>
  <c r="UU115" i="4"/>
  <c r="UT115" i="4"/>
  <c r="US115" i="4"/>
  <c r="UR115" i="4"/>
  <c r="UQ115" i="4"/>
  <c r="UP115" i="4"/>
  <c r="UO115" i="4"/>
  <c r="UN115" i="4"/>
  <c r="UM115" i="4"/>
  <c r="UL115" i="4"/>
  <c r="UK115" i="4"/>
  <c r="UJ115" i="4"/>
  <c r="UI115" i="4"/>
  <c r="UH115" i="4"/>
  <c r="UG115" i="4"/>
  <c r="UF115" i="4"/>
  <c r="UE115" i="4"/>
  <c r="UD115" i="4"/>
  <c r="UC115" i="4"/>
  <c r="UB115" i="4"/>
  <c r="UA115" i="4"/>
  <c r="TZ115" i="4"/>
  <c r="TY115" i="4"/>
  <c r="TX115" i="4"/>
  <c r="TW115" i="4"/>
  <c r="TV115" i="4"/>
  <c r="TU115" i="4"/>
  <c r="TT115" i="4"/>
  <c r="TS115" i="4"/>
  <c r="TR115" i="4"/>
  <c r="TQ115" i="4"/>
  <c r="TP115" i="4"/>
  <c r="TO115" i="4"/>
  <c r="TN115" i="4"/>
  <c r="TM115" i="4"/>
  <c r="TL115" i="4"/>
  <c r="TK115" i="4"/>
  <c r="TJ115" i="4"/>
  <c r="TI115" i="4"/>
  <c r="TH115" i="4"/>
  <c r="TG115" i="4"/>
  <c r="TF115" i="4"/>
  <c r="TE115" i="4"/>
  <c r="TD115" i="4"/>
  <c r="TC115" i="4"/>
  <c r="TB115" i="4"/>
  <c r="TA115" i="4"/>
  <c r="SZ115" i="4"/>
  <c r="SY115" i="4"/>
  <c r="SX115" i="4"/>
  <c r="SW115" i="4"/>
  <c r="SV115" i="4"/>
  <c r="SU115" i="4"/>
  <c r="ST115" i="4"/>
  <c r="SS115" i="4"/>
  <c r="SR115" i="4"/>
  <c r="SQ115" i="4"/>
  <c r="SP115" i="4"/>
  <c r="SO115" i="4"/>
  <c r="SN115" i="4"/>
  <c r="SM115" i="4"/>
  <c r="SL115" i="4"/>
  <c r="SK115" i="4"/>
  <c r="SJ115" i="4"/>
  <c r="SI115" i="4"/>
  <c r="VO140" i="4"/>
  <c r="VN140" i="4"/>
  <c r="VM140" i="4"/>
  <c r="VL140" i="4"/>
  <c r="VK140" i="4"/>
  <c r="VJ140" i="4"/>
  <c r="VI140" i="4"/>
  <c r="VH140" i="4"/>
  <c r="VG140" i="4"/>
  <c r="VF140" i="4"/>
  <c r="VE140" i="4"/>
  <c r="VD140" i="4"/>
  <c r="VC140" i="4"/>
  <c r="VB140" i="4"/>
  <c r="VA140" i="4"/>
  <c r="UZ140" i="4"/>
  <c r="UY140" i="4"/>
  <c r="UX140" i="4"/>
  <c r="UW140" i="4"/>
  <c r="UV140" i="4"/>
  <c r="UU140" i="4"/>
  <c r="UT140" i="4"/>
  <c r="US140" i="4"/>
  <c r="UR140" i="4"/>
  <c r="UQ140" i="4"/>
  <c r="UP140" i="4"/>
  <c r="UO140" i="4"/>
  <c r="UN140" i="4"/>
  <c r="UM140" i="4"/>
  <c r="UL140" i="4"/>
  <c r="UK140" i="4"/>
  <c r="UJ140" i="4"/>
  <c r="UI140" i="4"/>
  <c r="UH140" i="4"/>
  <c r="UG140" i="4"/>
  <c r="UF140" i="4"/>
  <c r="UE140" i="4"/>
  <c r="UD140" i="4"/>
  <c r="UC140" i="4"/>
  <c r="UB140" i="4"/>
  <c r="UA140" i="4"/>
  <c r="TZ140" i="4"/>
  <c r="TY140" i="4"/>
  <c r="TX140" i="4"/>
  <c r="TW140" i="4"/>
  <c r="TV140" i="4"/>
  <c r="TU140" i="4"/>
  <c r="TT140" i="4"/>
  <c r="TS140" i="4"/>
  <c r="TR140" i="4"/>
  <c r="TQ140" i="4"/>
  <c r="TP140" i="4"/>
  <c r="TO140" i="4"/>
  <c r="TN140" i="4"/>
  <c r="TM140" i="4"/>
  <c r="TL140" i="4"/>
  <c r="TK140" i="4"/>
  <c r="TJ140" i="4"/>
  <c r="TI140" i="4"/>
  <c r="TH140" i="4"/>
  <c r="TG140" i="4"/>
  <c r="TF140" i="4"/>
  <c r="TE140" i="4"/>
  <c r="TD140" i="4"/>
  <c r="TC140" i="4"/>
  <c r="TB140" i="4"/>
  <c r="TA140" i="4"/>
  <c r="SZ140" i="4"/>
  <c r="SY140" i="4"/>
  <c r="SX140" i="4"/>
  <c r="SW140" i="4"/>
  <c r="SV140" i="4"/>
  <c r="SU140" i="4"/>
  <c r="ST140" i="4"/>
  <c r="SS140" i="4"/>
  <c r="SR140" i="4"/>
  <c r="SQ140" i="4"/>
  <c r="SP140" i="4"/>
  <c r="SO140" i="4"/>
  <c r="SN140" i="4"/>
  <c r="SM140" i="4"/>
  <c r="SL140" i="4"/>
  <c r="SK140" i="4"/>
  <c r="SJ140" i="4"/>
  <c r="SI140" i="4"/>
  <c r="VO119" i="4"/>
  <c r="VN119" i="4"/>
  <c r="VM119" i="4"/>
  <c r="VL119" i="4"/>
  <c r="VK119" i="4"/>
  <c r="VJ119" i="4"/>
  <c r="VI119" i="4"/>
  <c r="VH119" i="4"/>
  <c r="VG119" i="4"/>
  <c r="VF119" i="4"/>
  <c r="VE119" i="4"/>
  <c r="VD119" i="4"/>
  <c r="VC119" i="4"/>
  <c r="VB119" i="4"/>
  <c r="VA119" i="4"/>
  <c r="UZ119" i="4"/>
  <c r="UY119" i="4"/>
  <c r="UX119" i="4"/>
  <c r="UW119" i="4"/>
  <c r="UV119" i="4"/>
  <c r="UU119" i="4"/>
  <c r="UT119" i="4"/>
  <c r="US119" i="4"/>
  <c r="UR119" i="4"/>
  <c r="UQ119" i="4"/>
  <c r="UP119" i="4"/>
  <c r="UO119" i="4"/>
  <c r="UN119" i="4"/>
  <c r="UM119" i="4"/>
  <c r="UL119" i="4"/>
  <c r="UK119" i="4"/>
  <c r="UJ119" i="4"/>
  <c r="UI119" i="4"/>
  <c r="UH119" i="4"/>
  <c r="UG119" i="4"/>
  <c r="UF119" i="4"/>
  <c r="UE119" i="4"/>
  <c r="UD119" i="4"/>
  <c r="UC119" i="4"/>
  <c r="UB119" i="4"/>
  <c r="UA119" i="4"/>
  <c r="TZ119" i="4"/>
  <c r="TY119" i="4"/>
  <c r="TX119" i="4"/>
  <c r="TW119" i="4"/>
  <c r="TV119" i="4"/>
  <c r="TU119" i="4"/>
  <c r="TT119" i="4"/>
  <c r="TS119" i="4"/>
  <c r="TR119" i="4"/>
  <c r="TQ119" i="4"/>
  <c r="TP119" i="4"/>
  <c r="TO119" i="4"/>
  <c r="TN119" i="4"/>
  <c r="TM119" i="4"/>
  <c r="TL119" i="4"/>
  <c r="TK119" i="4"/>
  <c r="TJ119" i="4"/>
  <c r="TI119" i="4"/>
  <c r="TH119" i="4"/>
  <c r="TG119" i="4"/>
  <c r="TF119" i="4"/>
  <c r="TE119" i="4"/>
  <c r="TD119" i="4"/>
  <c r="TC119" i="4"/>
  <c r="TB119" i="4"/>
  <c r="TA119" i="4"/>
  <c r="SZ119" i="4"/>
  <c r="SY119" i="4"/>
  <c r="SX119" i="4"/>
  <c r="SW119" i="4"/>
  <c r="SV119" i="4"/>
  <c r="SU119" i="4"/>
  <c r="ST119" i="4"/>
  <c r="SS119" i="4"/>
  <c r="SR119" i="4"/>
  <c r="SQ119" i="4"/>
  <c r="SP119" i="4"/>
  <c r="SO119" i="4"/>
  <c r="SN119" i="4"/>
  <c r="SM119" i="4"/>
  <c r="SL119" i="4"/>
  <c r="SK119" i="4"/>
  <c r="SJ119" i="4"/>
  <c r="SI119" i="4"/>
  <c r="VO59" i="4"/>
  <c r="VN59" i="4"/>
  <c r="VM59" i="4"/>
  <c r="VL59" i="4"/>
  <c r="VK59" i="4"/>
  <c r="VJ59" i="4"/>
  <c r="VI59" i="4"/>
  <c r="VH59" i="4"/>
  <c r="VG59" i="4"/>
  <c r="VF59" i="4"/>
  <c r="VE59" i="4"/>
  <c r="VD59" i="4"/>
  <c r="VC59" i="4"/>
  <c r="VB59" i="4"/>
  <c r="VA59" i="4"/>
  <c r="UZ59" i="4"/>
  <c r="UY59" i="4"/>
  <c r="UX59" i="4"/>
  <c r="UW59" i="4"/>
  <c r="UV59" i="4"/>
  <c r="UU59" i="4"/>
  <c r="UT59" i="4"/>
  <c r="US59" i="4"/>
  <c r="UR59" i="4"/>
  <c r="UQ59" i="4"/>
  <c r="UP59" i="4"/>
  <c r="UO59" i="4"/>
  <c r="UN59" i="4"/>
  <c r="UM59" i="4"/>
  <c r="UL59" i="4"/>
  <c r="UK59" i="4"/>
  <c r="UJ59" i="4"/>
  <c r="UI59" i="4"/>
  <c r="UH59" i="4"/>
  <c r="UG59" i="4"/>
  <c r="UF59" i="4"/>
  <c r="UE59" i="4"/>
  <c r="UD59" i="4"/>
  <c r="UC59" i="4"/>
  <c r="UB59" i="4"/>
  <c r="UA59" i="4"/>
  <c r="TZ59" i="4"/>
  <c r="TY59" i="4"/>
  <c r="TX59" i="4"/>
  <c r="TW59" i="4"/>
  <c r="TV59" i="4"/>
  <c r="TU59" i="4"/>
  <c r="TT59" i="4"/>
  <c r="TS59" i="4"/>
  <c r="TR59" i="4"/>
  <c r="TQ59" i="4"/>
  <c r="TP59" i="4"/>
  <c r="TO59" i="4"/>
  <c r="TN59" i="4"/>
  <c r="TM59" i="4"/>
  <c r="TL59" i="4"/>
  <c r="TK59" i="4"/>
  <c r="TJ59" i="4"/>
  <c r="TI59" i="4"/>
  <c r="TH59" i="4"/>
  <c r="TG59" i="4"/>
  <c r="TF59" i="4"/>
  <c r="TE59" i="4"/>
  <c r="TD59" i="4"/>
  <c r="TC59" i="4"/>
  <c r="TB59" i="4"/>
  <c r="TA59" i="4"/>
  <c r="SZ59" i="4"/>
  <c r="SY59" i="4"/>
  <c r="SX59" i="4"/>
  <c r="SW59" i="4"/>
  <c r="SV59" i="4"/>
  <c r="SU59" i="4"/>
  <c r="ST59" i="4"/>
  <c r="SS59" i="4"/>
  <c r="SR59" i="4"/>
  <c r="SQ59" i="4"/>
  <c r="SP59" i="4"/>
  <c r="SO59" i="4"/>
  <c r="SN59" i="4"/>
  <c r="SM59" i="4"/>
  <c r="SL59" i="4"/>
  <c r="SK59" i="4"/>
  <c r="SJ59" i="4"/>
  <c r="SI59" i="4"/>
  <c r="VO62" i="4"/>
  <c r="VN62" i="4"/>
  <c r="VM62" i="4"/>
  <c r="VL62" i="4"/>
  <c r="VK62" i="4"/>
  <c r="VJ62" i="4"/>
  <c r="VI62" i="4"/>
  <c r="VH62" i="4"/>
  <c r="VG62" i="4"/>
  <c r="VF62" i="4"/>
  <c r="VE62" i="4"/>
  <c r="VD62" i="4"/>
  <c r="VC62" i="4"/>
  <c r="VB62" i="4"/>
  <c r="VA62" i="4"/>
  <c r="UZ62" i="4"/>
  <c r="UY62" i="4"/>
  <c r="UX62" i="4"/>
  <c r="UW62" i="4"/>
  <c r="UV62" i="4"/>
  <c r="UU62" i="4"/>
  <c r="UT62" i="4"/>
  <c r="US62" i="4"/>
  <c r="UR62" i="4"/>
  <c r="UQ62" i="4"/>
  <c r="UP62" i="4"/>
  <c r="UO62" i="4"/>
  <c r="UN62" i="4"/>
  <c r="UM62" i="4"/>
  <c r="UL62" i="4"/>
  <c r="UK62" i="4"/>
  <c r="UJ62" i="4"/>
  <c r="UI62" i="4"/>
  <c r="UH62" i="4"/>
  <c r="UG62" i="4"/>
  <c r="UF62" i="4"/>
  <c r="UE62" i="4"/>
  <c r="UD62" i="4"/>
  <c r="UC62" i="4"/>
  <c r="UB62" i="4"/>
  <c r="UA62" i="4"/>
  <c r="TZ62" i="4"/>
  <c r="TY62" i="4"/>
  <c r="TX62" i="4"/>
  <c r="TW62" i="4"/>
  <c r="TV62" i="4"/>
  <c r="TU62" i="4"/>
  <c r="TT62" i="4"/>
  <c r="TS62" i="4"/>
  <c r="TR62" i="4"/>
  <c r="TQ62" i="4"/>
  <c r="TP62" i="4"/>
  <c r="TO62" i="4"/>
  <c r="TN62" i="4"/>
  <c r="TM62" i="4"/>
  <c r="TL62" i="4"/>
  <c r="TK62" i="4"/>
  <c r="TJ62" i="4"/>
  <c r="TI62" i="4"/>
  <c r="TH62" i="4"/>
  <c r="TG62" i="4"/>
  <c r="TF62" i="4"/>
  <c r="TE62" i="4"/>
  <c r="TD62" i="4"/>
  <c r="TC62" i="4"/>
  <c r="TB62" i="4"/>
  <c r="TA62" i="4"/>
  <c r="SZ62" i="4"/>
  <c r="SY62" i="4"/>
  <c r="SX62" i="4"/>
  <c r="SW62" i="4"/>
  <c r="SV62" i="4"/>
  <c r="SU62" i="4"/>
  <c r="ST62" i="4"/>
  <c r="SS62" i="4"/>
  <c r="SR62" i="4"/>
  <c r="SQ62" i="4"/>
  <c r="SP62" i="4"/>
  <c r="SO62" i="4"/>
  <c r="SN62" i="4"/>
  <c r="SM62" i="4"/>
  <c r="SL62" i="4"/>
  <c r="SK62" i="4"/>
  <c r="SJ62" i="4"/>
  <c r="SI62" i="4"/>
  <c r="VO22" i="4"/>
  <c r="VN22" i="4"/>
  <c r="VM22" i="4"/>
  <c r="VL22" i="4"/>
  <c r="VK22" i="4"/>
  <c r="VJ22" i="4"/>
  <c r="VI22" i="4"/>
  <c r="VH22" i="4"/>
  <c r="VG22" i="4"/>
  <c r="VF22" i="4"/>
  <c r="VE22" i="4"/>
  <c r="VD22" i="4"/>
  <c r="VC22" i="4"/>
  <c r="VB22" i="4"/>
  <c r="VA22" i="4"/>
  <c r="UZ22" i="4"/>
  <c r="UY22" i="4"/>
  <c r="UX22" i="4"/>
  <c r="UW22" i="4"/>
  <c r="UV22" i="4"/>
  <c r="UU22" i="4"/>
  <c r="UT22" i="4"/>
  <c r="US22" i="4"/>
  <c r="UR22" i="4"/>
  <c r="UQ22" i="4"/>
  <c r="UP22" i="4"/>
  <c r="UO22" i="4"/>
  <c r="UN22" i="4"/>
  <c r="UM22" i="4"/>
  <c r="UL22" i="4"/>
  <c r="UK22" i="4"/>
  <c r="UJ22" i="4"/>
  <c r="UI22" i="4"/>
  <c r="UH22" i="4"/>
  <c r="UG22" i="4"/>
  <c r="UF22" i="4"/>
  <c r="UE22" i="4"/>
  <c r="UD22" i="4"/>
  <c r="UC22" i="4"/>
  <c r="UB22" i="4"/>
  <c r="UA22" i="4"/>
  <c r="TZ22" i="4"/>
  <c r="TY22" i="4"/>
  <c r="TX22" i="4"/>
  <c r="TW22" i="4"/>
  <c r="TV22" i="4"/>
  <c r="TU22" i="4"/>
  <c r="TT22" i="4"/>
  <c r="TS22" i="4"/>
  <c r="TR22" i="4"/>
  <c r="TQ22" i="4"/>
  <c r="TP22" i="4"/>
  <c r="TO22" i="4"/>
  <c r="TN22" i="4"/>
  <c r="TM22" i="4"/>
  <c r="TL22" i="4"/>
  <c r="TK22" i="4"/>
  <c r="TJ22" i="4"/>
  <c r="TI22" i="4"/>
  <c r="TH22" i="4"/>
  <c r="TG22" i="4"/>
  <c r="TF22" i="4"/>
  <c r="TE22" i="4"/>
  <c r="TD22" i="4"/>
  <c r="TC22" i="4"/>
  <c r="TB22" i="4"/>
  <c r="TA22" i="4"/>
  <c r="SZ22" i="4"/>
  <c r="SY22" i="4"/>
  <c r="SX22" i="4"/>
  <c r="SW22" i="4"/>
  <c r="SV22" i="4"/>
  <c r="SU22" i="4"/>
  <c r="ST22" i="4"/>
  <c r="SS22" i="4"/>
  <c r="SR22" i="4"/>
  <c r="SQ22" i="4"/>
  <c r="SP22" i="4"/>
  <c r="SO22" i="4"/>
  <c r="SN22" i="4"/>
  <c r="SM22" i="4"/>
  <c r="SL22" i="4"/>
  <c r="SK22" i="4"/>
  <c r="SJ22" i="4"/>
  <c r="SI22" i="4"/>
  <c r="VO157" i="4"/>
  <c r="VN157" i="4"/>
  <c r="VM157" i="4"/>
  <c r="VL157" i="4"/>
  <c r="VK157" i="4"/>
  <c r="VJ157" i="4"/>
  <c r="VI157" i="4"/>
  <c r="VH157" i="4"/>
  <c r="VG157" i="4"/>
  <c r="VF157" i="4"/>
  <c r="VE157" i="4"/>
  <c r="VD157" i="4"/>
  <c r="VC157" i="4"/>
  <c r="VB157" i="4"/>
  <c r="VA157" i="4"/>
  <c r="UZ157" i="4"/>
  <c r="UY157" i="4"/>
  <c r="UX157" i="4"/>
  <c r="UW157" i="4"/>
  <c r="UV157" i="4"/>
  <c r="UU157" i="4"/>
  <c r="UT157" i="4"/>
  <c r="US157" i="4"/>
  <c r="UR157" i="4"/>
  <c r="UQ157" i="4"/>
  <c r="UP157" i="4"/>
  <c r="UO157" i="4"/>
  <c r="UN157" i="4"/>
  <c r="UM157" i="4"/>
  <c r="UL157" i="4"/>
  <c r="UK157" i="4"/>
  <c r="UJ157" i="4"/>
  <c r="UI157" i="4"/>
  <c r="UH157" i="4"/>
  <c r="UG157" i="4"/>
  <c r="UF157" i="4"/>
  <c r="UE157" i="4"/>
  <c r="UD157" i="4"/>
  <c r="UC157" i="4"/>
  <c r="UB157" i="4"/>
  <c r="UA157" i="4"/>
  <c r="TZ157" i="4"/>
  <c r="TY157" i="4"/>
  <c r="TX157" i="4"/>
  <c r="TW157" i="4"/>
  <c r="TV157" i="4"/>
  <c r="TU157" i="4"/>
  <c r="TT157" i="4"/>
  <c r="TS157" i="4"/>
  <c r="TR157" i="4"/>
  <c r="TQ157" i="4"/>
  <c r="TP157" i="4"/>
  <c r="TO157" i="4"/>
  <c r="TN157" i="4"/>
  <c r="TM157" i="4"/>
  <c r="TL157" i="4"/>
  <c r="TK157" i="4"/>
  <c r="TJ157" i="4"/>
  <c r="TI157" i="4"/>
  <c r="TH157" i="4"/>
  <c r="TG157" i="4"/>
  <c r="TF157" i="4"/>
  <c r="TE157" i="4"/>
  <c r="TD157" i="4"/>
  <c r="TC157" i="4"/>
  <c r="TB157" i="4"/>
  <c r="TA157" i="4"/>
  <c r="SZ157" i="4"/>
  <c r="SY157" i="4"/>
  <c r="SX157" i="4"/>
  <c r="SW157" i="4"/>
  <c r="SV157" i="4"/>
  <c r="SU157" i="4"/>
  <c r="ST157" i="4"/>
  <c r="SS157" i="4"/>
  <c r="SR157" i="4"/>
  <c r="SQ157" i="4"/>
  <c r="SP157" i="4"/>
  <c r="SO157" i="4"/>
  <c r="SN157" i="4"/>
  <c r="SM157" i="4"/>
  <c r="SL157" i="4"/>
  <c r="SK157" i="4"/>
  <c r="SJ157" i="4"/>
  <c r="SI157" i="4"/>
  <c r="VO72" i="4"/>
  <c r="VN72" i="4"/>
  <c r="VM72" i="4"/>
  <c r="VL72" i="4"/>
  <c r="VK72" i="4"/>
  <c r="VJ72" i="4"/>
  <c r="VI72" i="4"/>
  <c r="VH72" i="4"/>
  <c r="VG72" i="4"/>
  <c r="VF72" i="4"/>
  <c r="VE72" i="4"/>
  <c r="VD72" i="4"/>
  <c r="VC72" i="4"/>
  <c r="VB72" i="4"/>
  <c r="VA72" i="4"/>
  <c r="UZ72" i="4"/>
  <c r="UY72" i="4"/>
  <c r="UX72" i="4"/>
  <c r="UW72" i="4"/>
  <c r="UV72" i="4"/>
  <c r="UU72" i="4"/>
  <c r="UT72" i="4"/>
  <c r="US72" i="4"/>
  <c r="UR72" i="4"/>
  <c r="UQ72" i="4"/>
  <c r="UP72" i="4"/>
  <c r="UO72" i="4"/>
  <c r="UN72" i="4"/>
  <c r="UM72" i="4"/>
  <c r="UL72" i="4"/>
  <c r="UK72" i="4"/>
  <c r="UJ72" i="4"/>
  <c r="UI72" i="4"/>
  <c r="UH72" i="4"/>
  <c r="UG72" i="4"/>
  <c r="UF72" i="4"/>
  <c r="UE72" i="4"/>
  <c r="UD72" i="4"/>
  <c r="UC72" i="4"/>
  <c r="UB72" i="4"/>
  <c r="UA72" i="4"/>
  <c r="TZ72" i="4"/>
  <c r="TY72" i="4"/>
  <c r="TX72" i="4"/>
  <c r="TW72" i="4"/>
  <c r="TV72" i="4"/>
  <c r="TU72" i="4"/>
  <c r="TT72" i="4"/>
  <c r="TS72" i="4"/>
  <c r="TR72" i="4"/>
  <c r="TQ72" i="4"/>
  <c r="TP72" i="4"/>
  <c r="TO72" i="4"/>
  <c r="TN72" i="4"/>
  <c r="TM72" i="4"/>
  <c r="TL72" i="4"/>
  <c r="TK72" i="4"/>
  <c r="TJ72" i="4"/>
  <c r="TI72" i="4"/>
  <c r="TH72" i="4"/>
  <c r="TG72" i="4"/>
  <c r="TF72" i="4"/>
  <c r="TE72" i="4"/>
  <c r="TD72" i="4"/>
  <c r="TC72" i="4"/>
  <c r="TB72" i="4"/>
  <c r="TA72" i="4"/>
  <c r="SZ72" i="4"/>
  <c r="SY72" i="4"/>
  <c r="SX72" i="4"/>
  <c r="SW72" i="4"/>
  <c r="SV72" i="4"/>
  <c r="SU72" i="4"/>
  <c r="ST72" i="4"/>
  <c r="SS72" i="4"/>
  <c r="SR72" i="4"/>
  <c r="SQ72" i="4"/>
  <c r="SP72" i="4"/>
  <c r="SO72" i="4"/>
  <c r="SN72" i="4"/>
  <c r="SM72" i="4"/>
  <c r="SL72" i="4"/>
  <c r="SK72" i="4"/>
  <c r="SJ72" i="4"/>
  <c r="SI72" i="4"/>
  <c r="VO92" i="4"/>
  <c r="VN92" i="4"/>
  <c r="VM92" i="4"/>
  <c r="VL92" i="4"/>
  <c r="VK92" i="4"/>
  <c r="VJ92" i="4"/>
  <c r="VI92" i="4"/>
  <c r="VH92" i="4"/>
  <c r="VG92" i="4"/>
  <c r="VF92" i="4"/>
  <c r="VE92" i="4"/>
  <c r="VD92" i="4"/>
  <c r="VC92" i="4"/>
  <c r="VB92" i="4"/>
  <c r="VA92" i="4"/>
  <c r="UZ92" i="4"/>
  <c r="UY92" i="4"/>
  <c r="UX92" i="4"/>
  <c r="UW92" i="4"/>
  <c r="UV92" i="4"/>
  <c r="UU92" i="4"/>
  <c r="UT92" i="4"/>
  <c r="US92" i="4"/>
  <c r="UR92" i="4"/>
  <c r="UQ92" i="4"/>
  <c r="UP92" i="4"/>
  <c r="UO92" i="4"/>
  <c r="UN92" i="4"/>
  <c r="UM92" i="4"/>
  <c r="UL92" i="4"/>
  <c r="UK92" i="4"/>
  <c r="UJ92" i="4"/>
  <c r="UI92" i="4"/>
  <c r="UH92" i="4"/>
  <c r="UG92" i="4"/>
  <c r="UF92" i="4"/>
  <c r="UE92" i="4"/>
  <c r="UD92" i="4"/>
  <c r="UC92" i="4"/>
  <c r="UB92" i="4"/>
  <c r="UA92" i="4"/>
  <c r="TZ92" i="4"/>
  <c r="TY92" i="4"/>
  <c r="TX92" i="4"/>
  <c r="TW92" i="4"/>
  <c r="TV92" i="4"/>
  <c r="TU92" i="4"/>
  <c r="TT92" i="4"/>
  <c r="TS92" i="4"/>
  <c r="TR92" i="4"/>
  <c r="TQ92" i="4"/>
  <c r="TP92" i="4"/>
  <c r="TO92" i="4"/>
  <c r="TN92" i="4"/>
  <c r="TM92" i="4"/>
  <c r="TL92" i="4"/>
  <c r="TK92" i="4"/>
  <c r="TJ92" i="4"/>
  <c r="TI92" i="4"/>
  <c r="TH92" i="4"/>
  <c r="TG92" i="4"/>
  <c r="TF92" i="4"/>
  <c r="TE92" i="4"/>
  <c r="TD92" i="4"/>
  <c r="TC92" i="4"/>
  <c r="TB92" i="4"/>
  <c r="TA92" i="4"/>
  <c r="SZ92" i="4"/>
  <c r="SY92" i="4"/>
  <c r="SX92" i="4"/>
  <c r="SW92" i="4"/>
  <c r="SV92" i="4"/>
  <c r="SU92" i="4"/>
  <c r="ST92" i="4"/>
  <c r="SS92" i="4"/>
  <c r="SR92" i="4"/>
  <c r="SQ92" i="4"/>
  <c r="SP92" i="4"/>
  <c r="SO92" i="4"/>
  <c r="SN92" i="4"/>
  <c r="SM92" i="4"/>
  <c r="SL92" i="4"/>
  <c r="SK92" i="4"/>
  <c r="SJ92" i="4"/>
  <c r="SI92" i="4"/>
  <c r="VO53" i="4"/>
  <c r="VN53" i="4"/>
  <c r="VM53" i="4"/>
  <c r="VL53" i="4"/>
  <c r="VK53" i="4"/>
  <c r="VJ53" i="4"/>
  <c r="VI53" i="4"/>
  <c r="VH53" i="4"/>
  <c r="VG53" i="4"/>
  <c r="VF53" i="4"/>
  <c r="VE53" i="4"/>
  <c r="VD53" i="4"/>
  <c r="VC53" i="4"/>
  <c r="VB53" i="4"/>
  <c r="VA53" i="4"/>
  <c r="UZ53" i="4"/>
  <c r="UY53" i="4"/>
  <c r="UX53" i="4"/>
  <c r="UW53" i="4"/>
  <c r="UV53" i="4"/>
  <c r="UU53" i="4"/>
  <c r="UT53" i="4"/>
  <c r="US53" i="4"/>
  <c r="UR53" i="4"/>
  <c r="UQ53" i="4"/>
  <c r="UP53" i="4"/>
  <c r="UO53" i="4"/>
  <c r="UN53" i="4"/>
  <c r="UM53" i="4"/>
  <c r="UL53" i="4"/>
  <c r="UK53" i="4"/>
  <c r="UJ53" i="4"/>
  <c r="UI53" i="4"/>
  <c r="UH53" i="4"/>
  <c r="UG53" i="4"/>
  <c r="UF53" i="4"/>
  <c r="UE53" i="4"/>
  <c r="UD53" i="4"/>
  <c r="UC53" i="4"/>
  <c r="UB53" i="4"/>
  <c r="UA53" i="4"/>
  <c r="TZ53" i="4"/>
  <c r="TY53" i="4"/>
  <c r="TX53" i="4"/>
  <c r="TW53" i="4"/>
  <c r="TV53" i="4"/>
  <c r="TU53" i="4"/>
  <c r="TT53" i="4"/>
  <c r="TS53" i="4"/>
  <c r="TR53" i="4"/>
  <c r="TQ53" i="4"/>
  <c r="TP53" i="4"/>
  <c r="TO53" i="4"/>
  <c r="TN53" i="4"/>
  <c r="TM53" i="4"/>
  <c r="TL53" i="4"/>
  <c r="TK53" i="4"/>
  <c r="TJ53" i="4"/>
  <c r="TI53" i="4"/>
  <c r="TH53" i="4"/>
  <c r="TG53" i="4"/>
  <c r="TF53" i="4"/>
  <c r="TE53" i="4"/>
  <c r="TD53" i="4"/>
  <c r="TC53" i="4"/>
  <c r="TB53" i="4"/>
  <c r="TA53" i="4"/>
  <c r="SZ53" i="4"/>
  <c r="SY53" i="4"/>
  <c r="SX53" i="4"/>
  <c r="SW53" i="4"/>
  <c r="SV53" i="4"/>
  <c r="SU53" i="4"/>
  <c r="ST53" i="4"/>
  <c r="SS53" i="4"/>
  <c r="SR53" i="4"/>
  <c r="SQ53" i="4"/>
  <c r="SP53" i="4"/>
  <c r="SO53" i="4"/>
  <c r="SN53" i="4"/>
  <c r="SM53" i="4"/>
  <c r="SL53" i="4"/>
  <c r="SK53" i="4"/>
  <c r="SJ53" i="4"/>
  <c r="SI53" i="4"/>
  <c r="VO58" i="4"/>
  <c r="VN58" i="4"/>
  <c r="VM58" i="4"/>
  <c r="VL58" i="4"/>
  <c r="VK58" i="4"/>
  <c r="VJ58" i="4"/>
  <c r="VI58" i="4"/>
  <c r="VH58" i="4"/>
  <c r="VG58" i="4"/>
  <c r="VF58" i="4"/>
  <c r="VE58" i="4"/>
  <c r="VD58" i="4"/>
  <c r="VC58" i="4"/>
  <c r="VB58" i="4"/>
  <c r="VA58" i="4"/>
  <c r="UZ58" i="4"/>
  <c r="UY58" i="4"/>
  <c r="UX58" i="4"/>
  <c r="UW58" i="4"/>
  <c r="UV58" i="4"/>
  <c r="UU58" i="4"/>
  <c r="UT58" i="4"/>
  <c r="US58" i="4"/>
  <c r="UR58" i="4"/>
  <c r="UQ58" i="4"/>
  <c r="UP58" i="4"/>
  <c r="UO58" i="4"/>
  <c r="UN58" i="4"/>
  <c r="UM58" i="4"/>
  <c r="UL58" i="4"/>
  <c r="UK58" i="4"/>
  <c r="UJ58" i="4"/>
  <c r="UI58" i="4"/>
  <c r="UH58" i="4"/>
  <c r="UG58" i="4"/>
  <c r="UF58" i="4"/>
  <c r="UE58" i="4"/>
  <c r="UD58" i="4"/>
  <c r="UC58" i="4"/>
  <c r="UB58" i="4"/>
  <c r="UA58" i="4"/>
  <c r="TZ58" i="4"/>
  <c r="TY58" i="4"/>
  <c r="TX58" i="4"/>
  <c r="TW58" i="4"/>
  <c r="TV58" i="4"/>
  <c r="TU58" i="4"/>
  <c r="TT58" i="4"/>
  <c r="TS58" i="4"/>
  <c r="TR58" i="4"/>
  <c r="TQ58" i="4"/>
  <c r="TP58" i="4"/>
  <c r="TO58" i="4"/>
  <c r="TN58" i="4"/>
  <c r="TM58" i="4"/>
  <c r="TL58" i="4"/>
  <c r="TK58" i="4"/>
  <c r="TJ58" i="4"/>
  <c r="TI58" i="4"/>
  <c r="TH58" i="4"/>
  <c r="TG58" i="4"/>
  <c r="TF58" i="4"/>
  <c r="TE58" i="4"/>
  <c r="TD58" i="4"/>
  <c r="TC58" i="4"/>
  <c r="TB58" i="4"/>
  <c r="TA58" i="4"/>
  <c r="SZ58" i="4"/>
  <c r="SY58" i="4"/>
  <c r="SX58" i="4"/>
  <c r="SW58" i="4"/>
  <c r="SV58" i="4"/>
  <c r="SU58" i="4"/>
  <c r="ST58" i="4"/>
  <c r="SS58" i="4"/>
  <c r="SR58" i="4"/>
  <c r="SQ58" i="4"/>
  <c r="SP58" i="4"/>
  <c r="SO58" i="4"/>
  <c r="SN58" i="4"/>
  <c r="SM58" i="4"/>
  <c r="SL58" i="4"/>
  <c r="SK58" i="4"/>
  <c r="SJ58" i="4"/>
  <c r="SI58" i="4"/>
  <c r="VO19" i="4"/>
  <c r="VN19" i="4"/>
  <c r="VM19" i="4"/>
  <c r="VL19" i="4"/>
  <c r="VK19" i="4"/>
  <c r="VJ19" i="4"/>
  <c r="VI19" i="4"/>
  <c r="VH19" i="4"/>
  <c r="VG19" i="4"/>
  <c r="VF19" i="4"/>
  <c r="VE19" i="4"/>
  <c r="VD19" i="4"/>
  <c r="VC19" i="4"/>
  <c r="VB19" i="4"/>
  <c r="VA19" i="4"/>
  <c r="UZ19" i="4"/>
  <c r="UY19" i="4"/>
  <c r="UX19" i="4"/>
  <c r="UW19" i="4"/>
  <c r="UV19" i="4"/>
  <c r="UU19" i="4"/>
  <c r="UT19" i="4"/>
  <c r="US19" i="4"/>
  <c r="UR19" i="4"/>
  <c r="UQ19" i="4"/>
  <c r="UP19" i="4"/>
  <c r="UO19" i="4"/>
  <c r="UN19" i="4"/>
  <c r="UM19" i="4"/>
  <c r="UL19" i="4"/>
  <c r="UK19" i="4"/>
  <c r="UJ19" i="4"/>
  <c r="UI19" i="4"/>
  <c r="UH19" i="4"/>
  <c r="UG19" i="4"/>
  <c r="UF19" i="4"/>
  <c r="UE19" i="4"/>
  <c r="UD19" i="4"/>
  <c r="UC19" i="4"/>
  <c r="UB19" i="4"/>
  <c r="UA19" i="4"/>
  <c r="TZ19" i="4"/>
  <c r="TY19" i="4"/>
  <c r="TX19" i="4"/>
  <c r="TW19" i="4"/>
  <c r="TV19" i="4"/>
  <c r="TU19" i="4"/>
  <c r="TT19" i="4"/>
  <c r="TS19" i="4"/>
  <c r="TR19" i="4"/>
  <c r="TQ19" i="4"/>
  <c r="TP19" i="4"/>
  <c r="TO19" i="4"/>
  <c r="TN19" i="4"/>
  <c r="TM19" i="4"/>
  <c r="TL19" i="4"/>
  <c r="TK19" i="4"/>
  <c r="TJ19" i="4"/>
  <c r="TI19" i="4"/>
  <c r="TH19" i="4"/>
  <c r="TG19" i="4"/>
  <c r="TF19" i="4"/>
  <c r="TE19" i="4"/>
  <c r="TD19" i="4"/>
  <c r="TC19" i="4"/>
  <c r="TB19" i="4"/>
  <c r="TA19" i="4"/>
  <c r="SZ19" i="4"/>
  <c r="SY19" i="4"/>
  <c r="SX19" i="4"/>
  <c r="SW19" i="4"/>
  <c r="SV19" i="4"/>
  <c r="SU19" i="4"/>
  <c r="ST19" i="4"/>
  <c r="SS19" i="4"/>
  <c r="SR19" i="4"/>
  <c r="SQ19" i="4"/>
  <c r="SP19" i="4"/>
  <c r="SO19" i="4"/>
  <c r="SN19" i="4"/>
  <c r="SM19" i="4"/>
  <c r="SL19" i="4"/>
  <c r="SK19" i="4"/>
  <c r="SJ19" i="4"/>
  <c r="SI1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VO35" i="4"/>
  <c r="VN35" i="4"/>
  <c r="VM35" i="4"/>
  <c r="VL35" i="4"/>
  <c r="VK35" i="4"/>
  <c r="VJ35" i="4"/>
  <c r="VI35" i="4"/>
  <c r="VH35" i="4"/>
  <c r="VG35" i="4"/>
  <c r="VF35" i="4"/>
  <c r="VE35" i="4"/>
  <c r="VD35" i="4"/>
  <c r="VC35" i="4"/>
  <c r="VB35" i="4"/>
  <c r="VA35" i="4"/>
  <c r="UZ35" i="4"/>
  <c r="UY35" i="4"/>
  <c r="UX35" i="4"/>
  <c r="UW35" i="4"/>
  <c r="UV35" i="4"/>
  <c r="UU35" i="4"/>
  <c r="UT35" i="4"/>
  <c r="US35" i="4"/>
  <c r="UR35" i="4"/>
  <c r="UQ35" i="4"/>
  <c r="UP35" i="4"/>
  <c r="UO35" i="4"/>
  <c r="UN35" i="4"/>
  <c r="UM35" i="4"/>
  <c r="UL35" i="4"/>
  <c r="UK35" i="4"/>
  <c r="UJ35" i="4"/>
  <c r="UI35" i="4"/>
  <c r="UH35" i="4"/>
  <c r="UG35" i="4"/>
  <c r="UF35" i="4"/>
  <c r="UE35" i="4"/>
  <c r="UD35" i="4"/>
  <c r="UC35" i="4"/>
  <c r="UB35" i="4"/>
  <c r="UA35" i="4"/>
  <c r="TZ35" i="4"/>
  <c r="TY35" i="4"/>
  <c r="TX35" i="4"/>
  <c r="TW35" i="4"/>
  <c r="TV35" i="4"/>
  <c r="TU35" i="4"/>
  <c r="TT35" i="4"/>
  <c r="TS35" i="4"/>
  <c r="TR35" i="4"/>
  <c r="TQ35" i="4"/>
  <c r="TP35" i="4"/>
  <c r="TO35" i="4"/>
  <c r="TN35" i="4"/>
  <c r="TM35" i="4"/>
  <c r="TL35" i="4"/>
  <c r="TK35" i="4"/>
  <c r="TJ35" i="4"/>
  <c r="TI35" i="4"/>
  <c r="TH35" i="4"/>
  <c r="TG35" i="4"/>
  <c r="TF35" i="4"/>
  <c r="TE35" i="4"/>
  <c r="TD35" i="4"/>
  <c r="TC35" i="4"/>
  <c r="TB35" i="4"/>
  <c r="TA35" i="4"/>
  <c r="SZ35" i="4"/>
  <c r="SY35" i="4"/>
  <c r="SX35" i="4"/>
  <c r="SW35" i="4"/>
  <c r="SV35" i="4"/>
  <c r="SU35" i="4"/>
  <c r="ST35" i="4"/>
  <c r="SS35" i="4"/>
  <c r="SR35" i="4"/>
  <c r="SQ35" i="4"/>
  <c r="SP35" i="4"/>
  <c r="SO35" i="4"/>
  <c r="SN35" i="4"/>
  <c r="SM35" i="4"/>
  <c r="SL35" i="4"/>
  <c r="SK35" i="4"/>
  <c r="SJ35" i="4"/>
  <c r="SI35" i="4"/>
  <c r="VO112" i="4"/>
  <c r="VN112" i="4"/>
  <c r="VM112" i="4"/>
  <c r="VL112" i="4"/>
  <c r="VK112" i="4"/>
  <c r="VJ112" i="4"/>
  <c r="VI112" i="4"/>
  <c r="VH112" i="4"/>
  <c r="VG112" i="4"/>
  <c r="VF112" i="4"/>
  <c r="VE112" i="4"/>
  <c r="VD112" i="4"/>
  <c r="VC112" i="4"/>
  <c r="VB112" i="4"/>
  <c r="VA112" i="4"/>
  <c r="UZ112" i="4"/>
  <c r="UY112" i="4"/>
  <c r="UX112" i="4"/>
  <c r="UW112" i="4"/>
  <c r="UV112" i="4"/>
  <c r="UU112" i="4"/>
  <c r="UT112" i="4"/>
  <c r="US112" i="4"/>
  <c r="UR112" i="4"/>
  <c r="UQ112" i="4"/>
  <c r="UP112" i="4"/>
  <c r="UO112" i="4"/>
  <c r="UN112" i="4"/>
  <c r="UM112" i="4"/>
  <c r="UL112" i="4"/>
  <c r="UK112" i="4"/>
  <c r="UJ112" i="4"/>
  <c r="UI112" i="4"/>
  <c r="UH112" i="4"/>
  <c r="UG112" i="4"/>
  <c r="UF112" i="4"/>
  <c r="UE112" i="4"/>
  <c r="UD112" i="4"/>
  <c r="UC112" i="4"/>
  <c r="UB112" i="4"/>
  <c r="UA112" i="4"/>
  <c r="TZ112" i="4"/>
  <c r="TY112" i="4"/>
  <c r="TX112" i="4"/>
  <c r="TW112" i="4"/>
  <c r="TV112" i="4"/>
  <c r="TU112" i="4"/>
  <c r="TT112" i="4"/>
  <c r="TS112" i="4"/>
  <c r="TR112" i="4"/>
  <c r="TQ112" i="4"/>
  <c r="TP112" i="4"/>
  <c r="TO112" i="4"/>
  <c r="TN112" i="4"/>
  <c r="TM112" i="4"/>
  <c r="TL112" i="4"/>
  <c r="TK112" i="4"/>
  <c r="TJ112" i="4"/>
  <c r="TI112" i="4"/>
  <c r="TH112" i="4"/>
  <c r="TG112" i="4"/>
  <c r="TF112" i="4"/>
  <c r="TE112" i="4"/>
  <c r="TD112" i="4"/>
  <c r="TC112" i="4"/>
  <c r="TB112" i="4"/>
  <c r="TA112" i="4"/>
  <c r="SZ112" i="4"/>
  <c r="SY112" i="4"/>
  <c r="SX112" i="4"/>
  <c r="SW112" i="4"/>
  <c r="SV112" i="4"/>
  <c r="SU112" i="4"/>
  <c r="ST112" i="4"/>
  <c r="SS112" i="4"/>
  <c r="SR112" i="4"/>
  <c r="SQ112" i="4"/>
  <c r="SP112" i="4"/>
  <c r="SO112" i="4"/>
  <c r="SN112" i="4"/>
  <c r="SM112" i="4"/>
  <c r="SL112" i="4"/>
  <c r="SK112" i="4"/>
  <c r="SJ112" i="4"/>
  <c r="VO43" i="4"/>
  <c r="VN43" i="4"/>
  <c r="VM43" i="4"/>
  <c r="VL43" i="4"/>
  <c r="VK43" i="4"/>
  <c r="VJ43" i="4"/>
  <c r="VI43" i="4"/>
  <c r="VH43" i="4"/>
  <c r="VG43" i="4"/>
  <c r="VF43" i="4"/>
  <c r="VE43" i="4"/>
  <c r="VD43" i="4"/>
  <c r="VC43" i="4"/>
  <c r="VB43" i="4"/>
  <c r="VA43" i="4"/>
  <c r="UZ43" i="4"/>
  <c r="UY43" i="4"/>
  <c r="UX43" i="4"/>
  <c r="UW43" i="4"/>
  <c r="UV43" i="4"/>
  <c r="UU43" i="4"/>
  <c r="UT43" i="4"/>
  <c r="US43" i="4"/>
  <c r="UR43" i="4"/>
  <c r="UQ43" i="4"/>
  <c r="UP43" i="4"/>
  <c r="UO43" i="4"/>
  <c r="UN43" i="4"/>
  <c r="UM43" i="4"/>
  <c r="UL43" i="4"/>
  <c r="UK43" i="4"/>
  <c r="UJ43" i="4"/>
  <c r="UI43" i="4"/>
  <c r="UH43" i="4"/>
  <c r="UG43" i="4"/>
  <c r="UF43" i="4"/>
  <c r="UE43" i="4"/>
  <c r="UD43" i="4"/>
  <c r="UC43" i="4"/>
  <c r="UB43" i="4"/>
  <c r="UA43" i="4"/>
  <c r="TZ43" i="4"/>
  <c r="TY43" i="4"/>
  <c r="TX43" i="4"/>
  <c r="TW43" i="4"/>
  <c r="TV43" i="4"/>
  <c r="TU43" i="4"/>
  <c r="TT43" i="4"/>
  <c r="TS43" i="4"/>
  <c r="TR43" i="4"/>
  <c r="TQ43" i="4"/>
  <c r="TP43" i="4"/>
  <c r="TO43" i="4"/>
  <c r="TN43" i="4"/>
  <c r="TM43" i="4"/>
  <c r="TL43" i="4"/>
  <c r="TK43" i="4"/>
  <c r="TJ43" i="4"/>
  <c r="TI43" i="4"/>
  <c r="TH43" i="4"/>
  <c r="TG43" i="4"/>
  <c r="TF43" i="4"/>
  <c r="TE43" i="4"/>
  <c r="TD43" i="4"/>
  <c r="TC43" i="4"/>
  <c r="TB43" i="4"/>
  <c r="TA43" i="4"/>
  <c r="SZ43" i="4"/>
  <c r="SY43" i="4"/>
  <c r="SX43" i="4"/>
  <c r="SW43" i="4"/>
  <c r="SV43" i="4"/>
  <c r="SU43" i="4"/>
  <c r="ST43" i="4"/>
  <c r="SS43" i="4"/>
  <c r="SR43" i="4"/>
  <c r="SQ43" i="4"/>
  <c r="SP43" i="4"/>
  <c r="SO43" i="4"/>
  <c r="SN43" i="4"/>
  <c r="SM43" i="4"/>
  <c r="SL43" i="4"/>
  <c r="SK43" i="4"/>
  <c r="SJ43" i="4"/>
  <c r="VO61" i="4"/>
  <c r="VN61" i="4"/>
  <c r="VM61" i="4"/>
  <c r="VL61" i="4"/>
  <c r="VK61" i="4"/>
  <c r="VJ61" i="4"/>
  <c r="VI61" i="4"/>
  <c r="VH61" i="4"/>
  <c r="VG61" i="4"/>
  <c r="VF61" i="4"/>
  <c r="VE61" i="4"/>
  <c r="VD61" i="4"/>
  <c r="VC61" i="4"/>
  <c r="VB61" i="4"/>
  <c r="VA61" i="4"/>
  <c r="UZ61" i="4"/>
  <c r="UY61" i="4"/>
  <c r="UX61" i="4"/>
  <c r="UW61" i="4"/>
  <c r="UV61" i="4"/>
  <c r="UU61" i="4"/>
  <c r="UT61" i="4"/>
  <c r="US61" i="4"/>
  <c r="UR61" i="4"/>
  <c r="UQ61" i="4"/>
  <c r="UP61" i="4"/>
  <c r="UO61" i="4"/>
  <c r="UN61" i="4"/>
  <c r="UM61" i="4"/>
  <c r="UL61" i="4"/>
  <c r="UK61" i="4"/>
  <c r="UJ61" i="4"/>
  <c r="UI61" i="4"/>
  <c r="UH61" i="4"/>
  <c r="UG61" i="4"/>
  <c r="UF61" i="4"/>
  <c r="UE61" i="4"/>
  <c r="UD61" i="4"/>
  <c r="UC61" i="4"/>
  <c r="UB61" i="4"/>
  <c r="UA61" i="4"/>
  <c r="TZ61" i="4"/>
  <c r="TY61" i="4"/>
  <c r="TX61" i="4"/>
  <c r="TW61" i="4"/>
  <c r="TV61" i="4"/>
  <c r="TU61" i="4"/>
  <c r="TT61" i="4"/>
  <c r="TS61" i="4"/>
  <c r="TR61" i="4"/>
  <c r="TQ61" i="4"/>
  <c r="TP61" i="4"/>
  <c r="TO61" i="4"/>
  <c r="TN61" i="4"/>
  <c r="TM61" i="4"/>
  <c r="TL61" i="4"/>
  <c r="TK61" i="4"/>
  <c r="TJ61" i="4"/>
  <c r="TI61" i="4"/>
  <c r="TH61" i="4"/>
  <c r="TG61" i="4"/>
  <c r="TF61" i="4"/>
  <c r="TE61" i="4"/>
  <c r="TD61" i="4"/>
  <c r="TC61" i="4"/>
  <c r="TB61" i="4"/>
  <c r="TA61" i="4"/>
  <c r="SZ61" i="4"/>
  <c r="SY61" i="4"/>
  <c r="SX61" i="4"/>
  <c r="SW61" i="4"/>
  <c r="SV61" i="4"/>
  <c r="SU61" i="4"/>
  <c r="ST61" i="4"/>
  <c r="SS61" i="4"/>
  <c r="SR61" i="4"/>
  <c r="SQ61" i="4"/>
  <c r="SP61" i="4"/>
  <c r="SO61" i="4"/>
  <c r="SN61" i="4"/>
  <c r="SM61" i="4"/>
  <c r="SL61" i="4"/>
  <c r="SK61" i="4"/>
  <c r="SJ61" i="4"/>
  <c r="SI61" i="4"/>
  <c r="VO95" i="4"/>
  <c r="VN95" i="4"/>
  <c r="VM95" i="4"/>
  <c r="VL95" i="4"/>
  <c r="VK95" i="4"/>
  <c r="VJ95" i="4"/>
  <c r="VI95" i="4"/>
  <c r="VH95" i="4"/>
  <c r="VG95" i="4"/>
  <c r="VF95" i="4"/>
  <c r="VE95" i="4"/>
  <c r="VD95" i="4"/>
  <c r="VC95" i="4"/>
  <c r="VB95" i="4"/>
  <c r="VA95" i="4"/>
  <c r="UZ95" i="4"/>
  <c r="UY95" i="4"/>
  <c r="UX95" i="4"/>
  <c r="UW95" i="4"/>
  <c r="UV95" i="4"/>
  <c r="UU95" i="4"/>
  <c r="UT95" i="4"/>
  <c r="US95" i="4"/>
  <c r="UR95" i="4"/>
  <c r="UQ95" i="4"/>
  <c r="UP95" i="4"/>
  <c r="UO95" i="4"/>
  <c r="UN95" i="4"/>
  <c r="UM95" i="4"/>
  <c r="UL95" i="4"/>
  <c r="UK95" i="4"/>
  <c r="UJ95" i="4"/>
  <c r="UI95" i="4"/>
  <c r="UH95" i="4"/>
  <c r="UG95" i="4"/>
  <c r="UF95" i="4"/>
  <c r="UE95" i="4"/>
  <c r="UD95" i="4"/>
  <c r="UC95" i="4"/>
  <c r="UB95" i="4"/>
  <c r="UA95" i="4"/>
  <c r="TZ95" i="4"/>
  <c r="TY95" i="4"/>
  <c r="TX95" i="4"/>
  <c r="TW95" i="4"/>
  <c r="TV95" i="4"/>
  <c r="TU95" i="4"/>
  <c r="TT95" i="4"/>
  <c r="TS95" i="4"/>
  <c r="TR95" i="4"/>
  <c r="TQ95" i="4"/>
  <c r="TP95" i="4"/>
  <c r="TO95" i="4"/>
  <c r="TN95" i="4"/>
  <c r="TM95" i="4"/>
  <c r="TL95" i="4"/>
  <c r="TK95" i="4"/>
  <c r="TJ95" i="4"/>
  <c r="TI95" i="4"/>
  <c r="TH95" i="4"/>
  <c r="TG95" i="4"/>
  <c r="TF95" i="4"/>
  <c r="TE95" i="4"/>
  <c r="TD95" i="4"/>
  <c r="TC95" i="4"/>
  <c r="TB95" i="4"/>
  <c r="TA95" i="4"/>
  <c r="SZ95" i="4"/>
  <c r="SY95" i="4"/>
  <c r="SX95" i="4"/>
  <c r="SW95" i="4"/>
  <c r="SV95" i="4"/>
  <c r="SU95" i="4"/>
  <c r="ST95" i="4"/>
  <c r="SS95" i="4"/>
  <c r="SR95" i="4"/>
  <c r="SQ95" i="4"/>
  <c r="SP95" i="4"/>
  <c r="SO95" i="4"/>
  <c r="SN95" i="4"/>
  <c r="SM95" i="4"/>
  <c r="SL95" i="4"/>
  <c r="SK95" i="4"/>
  <c r="SJ95" i="4"/>
  <c r="SI95" i="4"/>
  <c r="VO74" i="4"/>
  <c r="VN74" i="4"/>
  <c r="VM74" i="4"/>
  <c r="VL74" i="4"/>
  <c r="VK74" i="4"/>
  <c r="VJ74" i="4"/>
  <c r="VI74" i="4"/>
  <c r="VH74" i="4"/>
  <c r="VG74" i="4"/>
  <c r="VF74" i="4"/>
  <c r="VE74" i="4"/>
  <c r="VD74" i="4"/>
  <c r="VC74" i="4"/>
  <c r="VB74" i="4"/>
  <c r="VA74" i="4"/>
  <c r="UZ74" i="4"/>
  <c r="UY74" i="4"/>
  <c r="UX74" i="4"/>
  <c r="UW74" i="4"/>
  <c r="UV74" i="4"/>
  <c r="UU74" i="4"/>
  <c r="UT74" i="4"/>
  <c r="US74" i="4"/>
  <c r="UR74" i="4"/>
  <c r="UQ74" i="4"/>
  <c r="UP74" i="4"/>
  <c r="UO74" i="4"/>
  <c r="UN74" i="4"/>
  <c r="UM74" i="4"/>
  <c r="UL74" i="4"/>
  <c r="UK74" i="4"/>
  <c r="UJ74" i="4"/>
  <c r="UI74" i="4"/>
  <c r="UH74" i="4"/>
  <c r="UG74" i="4"/>
  <c r="UF74" i="4"/>
  <c r="UE74" i="4"/>
  <c r="UD74" i="4"/>
  <c r="UC74" i="4"/>
  <c r="UB74" i="4"/>
  <c r="UA74" i="4"/>
  <c r="TZ74" i="4"/>
  <c r="TY74" i="4"/>
  <c r="TX74" i="4"/>
  <c r="TW74" i="4"/>
  <c r="TV74" i="4"/>
  <c r="TU74" i="4"/>
  <c r="TT74" i="4"/>
  <c r="TS74" i="4"/>
  <c r="TR74" i="4"/>
  <c r="TQ74" i="4"/>
  <c r="TP74" i="4"/>
  <c r="TO74" i="4"/>
  <c r="TN74" i="4"/>
  <c r="TM74" i="4"/>
  <c r="TL74" i="4"/>
  <c r="TK74" i="4"/>
  <c r="TJ74" i="4"/>
  <c r="TI74" i="4"/>
  <c r="TH74" i="4"/>
  <c r="TG74" i="4"/>
  <c r="TF74" i="4"/>
  <c r="TE74" i="4"/>
  <c r="TD74" i="4"/>
  <c r="TC74" i="4"/>
  <c r="TB74" i="4"/>
  <c r="TA74" i="4"/>
  <c r="SZ74" i="4"/>
  <c r="SY74" i="4"/>
  <c r="SX74" i="4"/>
  <c r="SW74" i="4"/>
  <c r="SV74" i="4"/>
  <c r="SU74" i="4"/>
  <c r="ST74" i="4"/>
  <c r="SS74" i="4"/>
  <c r="SR74" i="4"/>
  <c r="SQ74" i="4"/>
  <c r="SP74" i="4"/>
  <c r="SO74" i="4"/>
  <c r="SN74" i="4"/>
  <c r="SM74" i="4"/>
  <c r="SL74" i="4"/>
  <c r="SK74" i="4"/>
  <c r="SJ74" i="4"/>
  <c r="SI74" i="4"/>
  <c r="VO135" i="4"/>
  <c r="VN135" i="4"/>
  <c r="VM135" i="4"/>
  <c r="VL135" i="4"/>
  <c r="VK135" i="4"/>
  <c r="VJ135" i="4"/>
  <c r="VI135" i="4"/>
  <c r="VH135" i="4"/>
  <c r="VG135" i="4"/>
  <c r="VF135" i="4"/>
  <c r="VE135" i="4"/>
  <c r="VD135" i="4"/>
  <c r="VC135" i="4"/>
  <c r="VB135" i="4"/>
  <c r="VA135" i="4"/>
  <c r="UZ135" i="4"/>
  <c r="UY135" i="4"/>
  <c r="UX135" i="4"/>
  <c r="UW135" i="4"/>
  <c r="UV135" i="4"/>
  <c r="UU135" i="4"/>
  <c r="UT135" i="4"/>
  <c r="US135" i="4"/>
  <c r="UR135" i="4"/>
  <c r="UQ135" i="4"/>
  <c r="UP135" i="4"/>
  <c r="UO135" i="4"/>
  <c r="UN135" i="4"/>
  <c r="UM135" i="4"/>
  <c r="UL135" i="4"/>
  <c r="UK135" i="4"/>
  <c r="UJ135" i="4"/>
  <c r="UI135" i="4"/>
  <c r="UH135" i="4"/>
  <c r="UG135" i="4"/>
  <c r="UF135" i="4"/>
  <c r="UE135" i="4"/>
  <c r="UD135" i="4"/>
  <c r="UC135" i="4"/>
  <c r="UB135" i="4"/>
  <c r="UA135" i="4"/>
  <c r="TZ135" i="4"/>
  <c r="TY135" i="4"/>
  <c r="TX135" i="4"/>
  <c r="TW135" i="4"/>
  <c r="TV135" i="4"/>
  <c r="TU135" i="4"/>
  <c r="TT135" i="4"/>
  <c r="TS135" i="4"/>
  <c r="TR135" i="4"/>
  <c r="TQ135" i="4"/>
  <c r="TP135" i="4"/>
  <c r="TO135" i="4"/>
  <c r="TN135" i="4"/>
  <c r="TM135" i="4"/>
  <c r="TL135" i="4"/>
  <c r="TK135" i="4"/>
  <c r="TJ135" i="4"/>
  <c r="TI135" i="4"/>
  <c r="TH135" i="4"/>
  <c r="TG135" i="4"/>
  <c r="TF135" i="4"/>
  <c r="TE135" i="4"/>
  <c r="TD135" i="4"/>
  <c r="TC135" i="4"/>
  <c r="TB135" i="4"/>
  <c r="TA135" i="4"/>
  <c r="SZ135" i="4"/>
  <c r="SY135" i="4"/>
  <c r="SX135" i="4"/>
  <c r="SW135" i="4"/>
  <c r="SV135" i="4"/>
  <c r="SU135" i="4"/>
  <c r="ST135" i="4"/>
  <c r="SS135" i="4"/>
  <c r="SR135" i="4"/>
  <c r="SQ135" i="4"/>
  <c r="SP135" i="4"/>
  <c r="SO135" i="4"/>
  <c r="SN135" i="4"/>
  <c r="SM135" i="4"/>
  <c r="SL135" i="4"/>
  <c r="SK135" i="4"/>
  <c r="SJ135" i="4"/>
  <c r="SI135" i="4"/>
  <c r="VO7" i="4"/>
  <c r="VN7" i="4"/>
  <c r="VM7" i="4"/>
  <c r="VL7" i="4"/>
  <c r="VK7" i="4"/>
  <c r="VJ7" i="4"/>
  <c r="VI7" i="4"/>
  <c r="VH7" i="4"/>
  <c r="VG7" i="4"/>
  <c r="VF7" i="4"/>
  <c r="VE7" i="4"/>
  <c r="VD7" i="4"/>
  <c r="VC7" i="4"/>
  <c r="VB7" i="4"/>
  <c r="VA7" i="4"/>
  <c r="UZ7" i="4"/>
  <c r="UY7" i="4"/>
  <c r="UX7" i="4"/>
  <c r="UW7" i="4"/>
  <c r="UV7" i="4"/>
  <c r="UU7" i="4"/>
  <c r="UT7" i="4"/>
  <c r="US7" i="4"/>
  <c r="UR7" i="4"/>
  <c r="UQ7" i="4"/>
  <c r="UP7" i="4"/>
  <c r="UO7" i="4"/>
  <c r="UN7" i="4"/>
  <c r="UM7" i="4"/>
  <c r="UL7" i="4"/>
  <c r="UK7" i="4"/>
  <c r="UJ7" i="4"/>
  <c r="UI7" i="4"/>
  <c r="UH7" i="4"/>
  <c r="UG7" i="4"/>
  <c r="UF7" i="4"/>
  <c r="UE7" i="4"/>
  <c r="UD7" i="4"/>
  <c r="UC7" i="4"/>
  <c r="UB7" i="4"/>
  <c r="UA7" i="4"/>
  <c r="TZ7" i="4"/>
  <c r="TY7" i="4"/>
  <c r="TX7" i="4"/>
  <c r="TW7" i="4"/>
  <c r="TV7" i="4"/>
  <c r="TU7" i="4"/>
  <c r="TT7" i="4"/>
  <c r="TS7" i="4"/>
  <c r="TR7" i="4"/>
  <c r="TQ7" i="4"/>
  <c r="TP7" i="4"/>
  <c r="TO7" i="4"/>
  <c r="TN7" i="4"/>
  <c r="TM7" i="4"/>
  <c r="TL7" i="4"/>
  <c r="TK7" i="4"/>
  <c r="TJ7" i="4"/>
  <c r="TI7" i="4"/>
  <c r="TH7" i="4"/>
  <c r="TG7" i="4"/>
  <c r="TF7" i="4"/>
  <c r="TE7" i="4"/>
  <c r="TD7" i="4"/>
  <c r="TC7" i="4"/>
  <c r="TB7" i="4"/>
  <c r="TA7" i="4"/>
  <c r="SZ7" i="4"/>
  <c r="SY7" i="4"/>
  <c r="SX7" i="4"/>
  <c r="SW7" i="4"/>
  <c r="SV7" i="4"/>
  <c r="SU7" i="4"/>
  <c r="ST7" i="4"/>
  <c r="SS7" i="4"/>
  <c r="SR7" i="4"/>
  <c r="SQ7" i="4"/>
  <c r="SP7" i="4"/>
  <c r="SO7" i="4"/>
  <c r="SN7" i="4"/>
  <c r="SM7" i="4"/>
  <c r="SL7" i="4"/>
  <c r="SK7" i="4"/>
  <c r="SJ7" i="4"/>
  <c r="SI7" i="4"/>
  <c r="VO159" i="4"/>
  <c r="VN159" i="4"/>
  <c r="VM159" i="4"/>
  <c r="VL159" i="4"/>
  <c r="VK159" i="4"/>
  <c r="VJ159" i="4"/>
  <c r="VI159" i="4"/>
  <c r="VH159" i="4"/>
  <c r="VG159" i="4"/>
  <c r="VF159" i="4"/>
  <c r="VE159" i="4"/>
  <c r="VD159" i="4"/>
  <c r="VC159" i="4"/>
  <c r="VB159" i="4"/>
  <c r="VA159" i="4"/>
  <c r="UZ159" i="4"/>
  <c r="UY159" i="4"/>
  <c r="UX159" i="4"/>
  <c r="UW159" i="4"/>
  <c r="UV159" i="4"/>
  <c r="UU159" i="4"/>
  <c r="UT159" i="4"/>
  <c r="US159" i="4"/>
  <c r="UR159" i="4"/>
  <c r="UQ159" i="4"/>
  <c r="UP159" i="4"/>
  <c r="UO159" i="4"/>
  <c r="UN159" i="4"/>
  <c r="UM159" i="4"/>
  <c r="UL159" i="4"/>
  <c r="UK159" i="4"/>
  <c r="UJ159" i="4"/>
  <c r="UI159" i="4"/>
  <c r="UH159" i="4"/>
  <c r="UG159" i="4"/>
  <c r="UF159" i="4"/>
  <c r="UE159" i="4"/>
  <c r="UD159" i="4"/>
  <c r="UC159" i="4"/>
  <c r="UB159" i="4"/>
  <c r="UA159" i="4"/>
  <c r="TZ159" i="4"/>
  <c r="TY159" i="4"/>
  <c r="TX159" i="4"/>
  <c r="TW159" i="4"/>
  <c r="TV159" i="4"/>
  <c r="TU159" i="4"/>
  <c r="TT159" i="4"/>
  <c r="TS159" i="4"/>
  <c r="TR159" i="4"/>
  <c r="TQ159" i="4"/>
  <c r="TP159" i="4"/>
  <c r="TO159" i="4"/>
  <c r="TN159" i="4"/>
  <c r="TM159" i="4"/>
  <c r="TL159" i="4"/>
  <c r="TK159" i="4"/>
  <c r="TJ159" i="4"/>
  <c r="TI159" i="4"/>
  <c r="TH159" i="4"/>
  <c r="TG159" i="4"/>
  <c r="TF159" i="4"/>
  <c r="TE159" i="4"/>
  <c r="TD159" i="4"/>
  <c r="TC159" i="4"/>
  <c r="TB159" i="4"/>
  <c r="TA159" i="4"/>
  <c r="SZ159" i="4"/>
  <c r="SY159" i="4"/>
  <c r="SX159" i="4"/>
  <c r="SW159" i="4"/>
  <c r="SV159" i="4"/>
  <c r="SU159" i="4"/>
  <c r="ST159" i="4"/>
  <c r="SS159" i="4"/>
  <c r="SR159" i="4"/>
  <c r="SQ159" i="4"/>
  <c r="SP159" i="4"/>
  <c r="SO159" i="4"/>
  <c r="SN159" i="4"/>
  <c r="SM159" i="4"/>
  <c r="SL159" i="4"/>
  <c r="SK159" i="4"/>
  <c r="SJ159" i="4"/>
  <c r="SI159" i="4"/>
  <c r="VO24" i="4"/>
  <c r="VN24" i="4"/>
  <c r="VM24" i="4"/>
  <c r="VL24" i="4"/>
  <c r="VK24" i="4"/>
  <c r="VJ24" i="4"/>
  <c r="VI24" i="4"/>
  <c r="VH24" i="4"/>
  <c r="VG24" i="4"/>
  <c r="VF24" i="4"/>
  <c r="VE24" i="4"/>
  <c r="VD24" i="4"/>
  <c r="VC24" i="4"/>
  <c r="VB24" i="4"/>
  <c r="VA24" i="4"/>
  <c r="UZ24" i="4"/>
  <c r="UY24" i="4"/>
  <c r="UX24" i="4"/>
  <c r="UW24" i="4"/>
  <c r="UV24" i="4"/>
  <c r="UU24" i="4"/>
  <c r="UT24" i="4"/>
  <c r="US24" i="4"/>
  <c r="UR24" i="4"/>
  <c r="UQ24" i="4"/>
  <c r="UP24" i="4"/>
  <c r="UO24" i="4"/>
  <c r="UN24" i="4"/>
  <c r="UM24" i="4"/>
  <c r="UL24" i="4"/>
  <c r="UK24" i="4"/>
  <c r="UJ24" i="4"/>
  <c r="UI24" i="4"/>
  <c r="UH24" i="4"/>
  <c r="UG24" i="4"/>
  <c r="UF24" i="4"/>
  <c r="UE24" i="4"/>
  <c r="UD24" i="4"/>
  <c r="UC24" i="4"/>
  <c r="UB24" i="4"/>
  <c r="UA24" i="4"/>
  <c r="TZ24" i="4"/>
  <c r="TY24" i="4"/>
  <c r="TX24" i="4"/>
  <c r="TW24" i="4"/>
  <c r="TV24" i="4"/>
  <c r="TU24" i="4"/>
  <c r="TT24" i="4"/>
  <c r="TS24" i="4"/>
  <c r="TR24" i="4"/>
  <c r="TQ24" i="4"/>
  <c r="TP24" i="4"/>
  <c r="TO24" i="4"/>
  <c r="TN24" i="4"/>
  <c r="TM24" i="4"/>
  <c r="TL24" i="4"/>
  <c r="TK24" i="4"/>
  <c r="TJ24" i="4"/>
  <c r="TI24" i="4"/>
  <c r="TH24" i="4"/>
  <c r="TG24" i="4"/>
  <c r="TF24" i="4"/>
  <c r="TE24" i="4"/>
  <c r="TD24" i="4"/>
  <c r="TC24" i="4"/>
  <c r="TB24" i="4"/>
  <c r="TA24" i="4"/>
  <c r="SZ24" i="4"/>
  <c r="SY24" i="4"/>
  <c r="SX24" i="4"/>
  <c r="SW24" i="4"/>
  <c r="SV24" i="4"/>
  <c r="SU24" i="4"/>
  <c r="ST24" i="4"/>
  <c r="SS24" i="4"/>
  <c r="SR24" i="4"/>
  <c r="SQ24" i="4"/>
  <c r="SP24" i="4"/>
  <c r="SO24" i="4"/>
  <c r="SN24" i="4"/>
  <c r="SM24" i="4"/>
  <c r="SL24" i="4"/>
  <c r="SK24" i="4"/>
  <c r="SJ24" i="4"/>
  <c r="SI24" i="4"/>
  <c r="VO79" i="4"/>
  <c r="VN79" i="4"/>
  <c r="VM79" i="4"/>
  <c r="VL79" i="4"/>
  <c r="VK79" i="4"/>
  <c r="VJ79" i="4"/>
  <c r="VI79" i="4"/>
  <c r="VH79" i="4"/>
  <c r="VG79" i="4"/>
  <c r="VF79" i="4"/>
  <c r="VE79" i="4"/>
  <c r="VD79" i="4"/>
  <c r="VC79" i="4"/>
  <c r="VB79" i="4"/>
  <c r="VA79" i="4"/>
  <c r="UZ79" i="4"/>
  <c r="UY79" i="4"/>
  <c r="UX79" i="4"/>
  <c r="UW79" i="4"/>
  <c r="UV79" i="4"/>
  <c r="UU79" i="4"/>
  <c r="UT79" i="4"/>
  <c r="US79" i="4"/>
  <c r="UR79" i="4"/>
  <c r="UQ79" i="4"/>
  <c r="UP79" i="4"/>
  <c r="UO79" i="4"/>
  <c r="UN79" i="4"/>
  <c r="UM79" i="4"/>
  <c r="UL79" i="4"/>
  <c r="UK79" i="4"/>
  <c r="UJ79" i="4"/>
  <c r="UI79" i="4"/>
  <c r="UH79" i="4"/>
  <c r="UG79" i="4"/>
  <c r="UF79" i="4"/>
  <c r="UE79" i="4"/>
  <c r="UD79" i="4"/>
  <c r="UC79" i="4"/>
  <c r="UB79" i="4"/>
  <c r="UA79" i="4"/>
  <c r="TZ79" i="4"/>
  <c r="TY79" i="4"/>
  <c r="TX79" i="4"/>
  <c r="TW79" i="4"/>
  <c r="TV79" i="4"/>
  <c r="TU79" i="4"/>
  <c r="TT79" i="4"/>
  <c r="TS79" i="4"/>
  <c r="TR79" i="4"/>
  <c r="TQ79" i="4"/>
  <c r="TP79" i="4"/>
  <c r="TO79" i="4"/>
  <c r="TN79" i="4"/>
  <c r="TM79" i="4"/>
  <c r="TL79" i="4"/>
  <c r="TK79" i="4"/>
  <c r="TJ79" i="4"/>
  <c r="TI79" i="4"/>
  <c r="TH79" i="4"/>
  <c r="TG79" i="4"/>
  <c r="TF79" i="4"/>
  <c r="TE79" i="4"/>
  <c r="TD79" i="4"/>
  <c r="TC79" i="4"/>
  <c r="TB79" i="4"/>
  <c r="TA79" i="4"/>
  <c r="SZ79" i="4"/>
  <c r="SY79" i="4"/>
  <c r="SX79" i="4"/>
  <c r="SW79" i="4"/>
  <c r="SV79" i="4"/>
  <c r="SU79" i="4"/>
  <c r="ST79" i="4"/>
  <c r="SS79" i="4"/>
  <c r="SR79" i="4"/>
  <c r="SQ79" i="4"/>
  <c r="SP79" i="4"/>
  <c r="SO79" i="4"/>
  <c r="SN79" i="4"/>
  <c r="SM79" i="4"/>
  <c r="SL79" i="4"/>
  <c r="SK79" i="4"/>
  <c r="SJ79" i="4"/>
  <c r="SI79" i="4"/>
  <c r="VO26" i="4"/>
  <c r="VN26" i="4"/>
  <c r="VM26" i="4"/>
  <c r="VL26" i="4"/>
  <c r="VK26" i="4"/>
  <c r="VJ26" i="4"/>
  <c r="VI26" i="4"/>
  <c r="VH26" i="4"/>
  <c r="VG26" i="4"/>
  <c r="VF26" i="4"/>
  <c r="VE26" i="4"/>
  <c r="VD26" i="4"/>
  <c r="VC26" i="4"/>
  <c r="VB26" i="4"/>
  <c r="VA26" i="4"/>
  <c r="UZ26" i="4"/>
  <c r="UY26" i="4"/>
  <c r="UX26" i="4"/>
  <c r="UW26" i="4"/>
  <c r="UV26" i="4"/>
  <c r="UU26" i="4"/>
  <c r="UT26" i="4"/>
  <c r="US26" i="4"/>
  <c r="UR26" i="4"/>
  <c r="UQ26" i="4"/>
  <c r="UP26" i="4"/>
  <c r="UO26" i="4"/>
  <c r="UN26" i="4"/>
  <c r="UM26" i="4"/>
  <c r="UL26" i="4"/>
  <c r="UK26" i="4"/>
  <c r="UJ26" i="4"/>
  <c r="UI26" i="4"/>
  <c r="UH26" i="4"/>
  <c r="UG26" i="4"/>
  <c r="UF26" i="4"/>
  <c r="UE26" i="4"/>
  <c r="UD26" i="4"/>
  <c r="UC26" i="4"/>
  <c r="UB26" i="4"/>
  <c r="UA26" i="4"/>
  <c r="TZ26" i="4"/>
  <c r="TY26" i="4"/>
  <c r="TX26" i="4"/>
  <c r="TW26" i="4"/>
  <c r="TV26" i="4"/>
  <c r="TU26" i="4"/>
  <c r="TT26" i="4"/>
  <c r="TS26" i="4"/>
  <c r="TR26" i="4"/>
  <c r="TQ26" i="4"/>
  <c r="TP26" i="4"/>
  <c r="TO26" i="4"/>
  <c r="TN26" i="4"/>
  <c r="TM26" i="4"/>
  <c r="TL26" i="4"/>
  <c r="TK26" i="4"/>
  <c r="TJ26" i="4"/>
  <c r="TI26" i="4"/>
  <c r="TH26" i="4"/>
  <c r="TG26" i="4"/>
  <c r="TF26" i="4"/>
  <c r="TE26" i="4"/>
  <c r="TD26" i="4"/>
  <c r="TC26" i="4"/>
  <c r="TB26" i="4"/>
  <c r="TA26" i="4"/>
  <c r="SZ26" i="4"/>
  <c r="SY26" i="4"/>
  <c r="SX26" i="4"/>
  <c r="SW26" i="4"/>
  <c r="SV26" i="4"/>
  <c r="SU26" i="4"/>
  <c r="ST26" i="4"/>
  <c r="SS26" i="4"/>
  <c r="SR26" i="4"/>
  <c r="SQ26" i="4"/>
  <c r="SP26" i="4"/>
  <c r="SO26" i="4"/>
  <c r="SN26" i="4"/>
  <c r="SM26" i="4"/>
  <c r="SL26" i="4"/>
  <c r="SK26" i="4"/>
  <c r="SJ26" i="4"/>
  <c r="SI26" i="4"/>
  <c r="VO124" i="4"/>
  <c r="VN124" i="4"/>
  <c r="VM124" i="4"/>
  <c r="VL124" i="4"/>
  <c r="VK124" i="4"/>
  <c r="VJ124" i="4"/>
  <c r="VI124" i="4"/>
  <c r="VH124" i="4"/>
  <c r="VG124" i="4"/>
  <c r="VF124" i="4"/>
  <c r="VE124" i="4"/>
  <c r="VD124" i="4"/>
  <c r="VC124" i="4"/>
  <c r="VB124" i="4"/>
  <c r="VA124" i="4"/>
  <c r="UZ124" i="4"/>
  <c r="UY124" i="4"/>
  <c r="UX124" i="4"/>
  <c r="UW124" i="4"/>
  <c r="UV124" i="4"/>
  <c r="UU124" i="4"/>
  <c r="UT124" i="4"/>
  <c r="US124" i="4"/>
  <c r="UR124" i="4"/>
  <c r="UQ124" i="4"/>
  <c r="UP124" i="4"/>
  <c r="UO124" i="4"/>
  <c r="UN124" i="4"/>
  <c r="UM124" i="4"/>
  <c r="UL124" i="4"/>
  <c r="UK124" i="4"/>
  <c r="UJ124" i="4"/>
  <c r="UI124" i="4"/>
  <c r="UH124" i="4"/>
  <c r="UG124" i="4"/>
  <c r="UF124" i="4"/>
  <c r="UE124" i="4"/>
  <c r="UD124" i="4"/>
  <c r="UC124" i="4"/>
  <c r="UB124" i="4"/>
  <c r="UA124" i="4"/>
  <c r="TZ124" i="4"/>
  <c r="TY124" i="4"/>
  <c r="TX124" i="4"/>
  <c r="TW124" i="4"/>
  <c r="TV124" i="4"/>
  <c r="TU124" i="4"/>
  <c r="TT124" i="4"/>
  <c r="TS124" i="4"/>
  <c r="TR124" i="4"/>
  <c r="TQ124" i="4"/>
  <c r="TP124" i="4"/>
  <c r="TO124" i="4"/>
  <c r="TN124" i="4"/>
  <c r="TM124" i="4"/>
  <c r="TL124" i="4"/>
  <c r="TK124" i="4"/>
  <c r="TJ124" i="4"/>
  <c r="TI124" i="4"/>
  <c r="TH124" i="4"/>
  <c r="TG124" i="4"/>
  <c r="TF124" i="4"/>
  <c r="TE124" i="4"/>
  <c r="TD124" i="4"/>
  <c r="TC124" i="4"/>
  <c r="TB124" i="4"/>
  <c r="TA124" i="4"/>
  <c r="SZ124" i="4"/>
  <c r="SY124" i="4"/>
  <c r="SX124" i="4"/>
  <c r="SW124" i="4"/>
  <c r="SV124" i="4"/>
  <c r="SU124" i="4"/>
  <c r="ST124" i="4"/>
  <c r="SS124" i="4"/>
  <c r="SR124" i="4"/>
  <c r="SQ124" i="4"/>
  <c r="SP124" i="4"/>
  <c r="SO124" i="4"/>
  <c r="SN124" i="4"/>
  <c r="SM124" i="4"/>
  <c r="SL124" i="4"/>
  <c r="SK124" i="4"/>
  <c r="SJ124" i="4"/>
  <c r="SI124" i="4"/>
  <c r="VO51" i="4"/>
  <c r="VN51" i="4"/>
  <c r="VM51" i="4"/>
  <c r="VL51" i="4"/>
  <c r="VK51" i="4"/>
  <c r="VJ51" i="4"/>
  <c r="VI51" i="4"/>
  <c r="VH51" i="4"/>
  <c r="VG51" i="4"/>
  <c r="VF51" i="4"/>
  <c r="VE51" i="4"/>
  <c r="VD51" i="4"/>
  <c r="VC51" i="4"/>
  <c r="VB51" i="4"/>
  <c r="VA51" i="4"/>
  <c r="UZ51" i="4"/>
  <c r="UY51" i="4"/>
  <c r="UX51" i="4"/>
  <c r="UW51" i="4"/>
  <c r="UV51" i="4"/>
  <c r="UU51" i="4"/>
  <c r="UT51" i="4"/>
  <c r="US51" i="4"/>
  <c r="UR51" i="4"/>
  <c r="UQ51" i="4"/>
  <c r="UP51" i="4"/>
  <c r="UO51" i="4"/>
  <c r="UN51" i="4"/>
  <c r="UM51" i="4"/>
  <c r="UL51" i="4"/>
  <c r="UK51" i="4"/>
  <c r="UJ51" i="4"/>
  <c r="UI51" i="4"/>
  <c r="UH51" i="4"/>
  <c r="UG51" i="4"/>
  <c r="UF51" i="4"/>
  <c r="UE51" i="4"/>
  <c r="UD51" i="4"/>
  <c r="UC51" i="4"/>
  <c r="UB51" i="4"/>
  <c r="UA51" i="4"/>
  <c r="TZ51" i="4"/>
  <c r="TY51" i="4"/>
  <c r="TX51" i="4"/>
  <c r="TW51" i="4"/>
  <c r="TV51" i="4"/>
  <c r="TU51" i="4"/>
  <c r="TT51" i="4"/>
  <c r="TS51" i="4"/>
  <c r="TR51" i="4"/>
  <c r="TQ51" i="4"/>
  <c r="TP51" i="4"/>
  <c r="TO51" i="4"/>
  <c r="TN51" i="4"/>
  <c r="TM51" i="4"/>
  <c r="TL51" i="4"/>
  <c r="TK51" i="4"/>
  <c r="TJ51" i="4"/>
  <c r="TI51" i="4"/>
  <c r="TH51" i="4"/>
  <c r="TG51" i="4"/>
  <c r="TF51" i="4"/>
  <c r="TE51" i="4"/>
  <c r="TD51" i="4"/>
  <c r="TC51" i="4"/>
  <c r="TB51" i="4"/>
  <c r="TA51" i="4"/>
  <c r="SZ51" i="4"/>
  <c r="SY51" i="4"/>
  <c r="SX51" i="4"/>
  <c r="SW51" i="4"/>
  <c r="SV51" i="4"/>
  <c r="SU51" i="4"/>
  <c r="ST51" i="4"/>
  <c r="SS51" i="4"/>
  <c r="SR51" i="4"/>
  <c r="SQ51" i="4"/>
  <c r="SP51" i="4"/>
  <c r="SO51" i="4"/>
  <c r="SN51" i="4"/>
  <c r="SM51" i="4"/>
  <c r="SL51" i="4"/>
  <c r="SK51" i="4"/>
  <c r="SJ51" i="4"/>
  <c r="SI51" i="4"/>
  <c r="VO13" i="4"/>
  <c r="VN13" i="4"/>
  <c r="VM13" i="4"/>
  <c r="VL13" i="4"/>
  <c r="VK13" i="4"/>
  <c r="VJ13" i="4"/>
  <c r="VI13" i="4"/>
  <c r="VH13" i="4"/>
  <c r="VG13" i="4"/>
  <c r="VF13" i="4"/>
  <c r="VE13" i="4"/>
  <c r="VD13" i="4"/>
  <c r="VC13" i="4"/>
  <c r="VB13" i="4"/>
  <c r="VA13" i="4"/>
  <c r="UZ13" i="4"/>
  <c r="UY13" i="4"/>
  <c r="UX13" i="4"/>
  <c r="UW13" i="4"/>
  <c r="UV13" i="4"/>
  <c r="UU13" i="4"/>
  <c r="UT13" i="4"/>
  <c r="US13" i="4"/>
  <c r="UR13" i="4"/>
  <c r="UQ13" i="4"/>
  <c r="UP13" i="4"/>
  <c r="UO13" i="4"/>
  <c r="UN13" i="4"/>
  <c r="UM13" i="4"/>
  <c r="UL13" i="4"/>
  <c r="UK13" i="4"/>
  <c r="UJ13" i="4"/>
  <c r="UI13" i="4"/>
  <c r="UH13" i="4"/>
  <c r="UG13" i="4"/>
  <c r="UF13" i="4"/>
  <c r="UE13" i="4"/>
  <c r="UD13" i="4"/>
  <c r="UC13" i="4"/>
  <c r="UB13" i="4"/>
  <c r="UA13" i="4"/>
  <c r="TZ13" i="4"/>
  <c r="TY13" i="4"/>
  <c r="TX13" i="4"/>
  <c r="TW13" i="4"/>
  <c r="TV13" i="4"/>
  <c r="TU13" i="4"/>
  <c r="TT13" i="4"/>
  <c r="TS13" i="4"/>
  <c r="TR13" i="4"/>
  <c r="TQ13" i="4"/>
  <c r="TP13" i="4"/>
  <c r="TO13" i="4"/>
  <c r="TN13" i="4"/>
  <c r="TM13" i="4"/>
  <c r="TL13" i="4"/>
  <c r="TK13" i="4"/>
  <c r="TJ13" i="4"/>
  <c r="TI13" i="4"/>
  <c r="TH13" i="4"/>
  <c r="TG13" i="4"/>
  <c r="TF13" i="4"/>
  <c r="TE13" i="4"/>
  <c r="TD13" i="4"/>
  <c r="TC13" i="4"/>
  <c r="TB13" i="4"/>
  <c r="TA13" i="4"/>
  <c r="SZ13" i="4"/>
  <c r="SY13" i="4"/>
  <c r="SX13" i="4"/>
  <c r="SW13" i="4"/>
  <c r="SV13" i="4"/>
  <c r="SU13" i="4"/>
  <c r="ST13" i="4"/>
  <c r="SS13" i="4"/>
  <c r="SR13" i="4"/>
  <c r="SQ13" i="4"/>
  <c r="SP13" i="4"/>
  <c r="SO13" i="4"/>
  <c r="SN13" i="4"/>
  <c r="SM13" i="4"/>
  <c r="SL13" i="4"/>
  <c r="SK13" i="4"/>
  <c r="SJ13" i="4"/>
  <c r="SI13" i="4"/>
  <c r="VO39" i="4"/>
  <c r="VN39" i="4"/>
  <c r="VM39" i="4"/>
  <c r="VL39" i="4"/>
  <c r="VK39" i="4"/>
  <c r="VJ39" i="4"/>
  <c r="VI39" i="4"/>
  <c r="VH39" i="4"/>
  <c r="VG39" i="4"/>
  <c r="VF39" i="4"/>
  <c r="VE39" i="4"/>
  <c r="VD39" i="4"/>
  <c r="VC39" i="4"/>
  <c r="VB39" i="4"/>
  <c r="VA39" i="4"/>
  <c r="UZ39" i="4"/>
  <c r="UY39" i="4"/>
  <c r="UX39" i="4"/>
  <c r="UW39" i="4"/>
  <c r="UV39" i="4"/>
  <c r="UU39" i="4"/>
  <c r="UT39" i="4"/>
  <c r="US39" i="4"/>
  <c r="UR39" i="4"/>
  <c r="UQ39" i="4"/>
  <c r="UP39" i="4"/>
  <c r="UO39" i="4"/>
  <c r="UN39" i="4"/>
  <c r="UM39" i="4"/>
  <c r="UL39" i="4"/>
  <c r="UK39" i="4"/>
  <c r="UJ39" i="4"/>
  <c r="UI39" i="4"/>
  <c r="UH39" i="4"/>
  <c r="UG39" i="4"/>
  <c r="UF39" i="4"/>
  <c r="UE39" i="4"/>
  <c r="UD39" i="4"/>
  <c r="UC39" i="4"/>
  <c r="UB39" i="4"/>
  <c r="UA39" i="4"/>
  <c r="TZ39" i="4"/>
  <c r="TY39" i="4"/>
  <c r="TX39" i="4"/>
  <c r="TW39" i="4"/>
  <c r="TV39" i="4"/>
  <c r="TU39" i="4"/>
  <c r="TT39" i="4"/>
  <c r="TS39" i="4"/>
  <c r="TR39" i="4"/>
  <c r="TQ39" i="4"/>
  <c r="TP39" i="4"/>
  <c r="TO39" i="4"/>
  <c r="TN39" i="4"/>
  <c r="TM39" i="4"/>
  <c r="TL39" i="4"/>
  <c r="TK39" i="4"/>
  <c r="TJ39" i="4"/>
  <c r="TI39" i="4"/>
  <c r="TH39" i="4"/>
  <c r="TG39" i="4"/>
  <c r="TF39" i="4"/>
  <c r="TE39" i="4"/>
  <c r="TD39" i="4"/>
  <c r="TC39" i="4"/>
  <c r="TB39" i="4"/>
  <c r="TA39" i="4"/>
  <c r="SZ39" i="4"/>
  <c r="SY39" i="4"/>
  <c r="SX39" i="4"/>
  <c r="SW39" i="4"/>
  <c r="SV39" i="4"/>
  <c r="SU39" i="4"/>
  <c r="ST39" i="4"/>
  <c r="SS39" i="4"/>
  <c r="SR39" i="4"/>
  <c r="SQ39" i="4"/>
  <c r="SP39" i="4"/>
  <c r="SO39" i="4"/>
  <c r="SN39" i="4"/>
  <c r="SM39" i="4"/>
  <c r="SL39" i="4"/>
  <c r="SK39" i="4"/>
  <c r="SJ39" i="4"/>
  <c r="SI39" i="4"/>
  <c r="VO18" i="4"/>
  <c r="VN18" i="4"/>
  <c r="VM18" i="4"/>
  <c r="VL18" i="4"/>
  <c r="VK18" i="4"/>
  <c r="VJ18" i="4"/>
  <c r="VI18" i="4"/>
  <c r="VH18" i="4"/>
  <c r="VG18" i="4"/>
  <c r="VF18" i="4"/>
  <c r="VE18" i="4"/>
  <c r="VD18" i="4"/>
  <c r="VC18" i="4"/>
  <c r="VB18" i="4"/>
  <c r="VA18" i="4"/>
  <c r="UZ18" i="4"/>
  <c r="UY18" i="4"/>
  <c r="UX18" i="4"/>
  <c r="UW18" i="4"/>
  <c r="UV18" i="4"/>
  <c r="UU18" i="4"/>
  <c r="UT18" i="4"/>
  <c r="US18" i="4"/>
  <c r="UR18" i="4"/>
  <c r="UQ18" i="4"/>
  <c r="UP18" i="4"/>
  <c r="UO18" i="4"/>
  <c r="UN18" i="4"/>
  <c r="UM18" i="4"/>
  <c r="UL18" i="4"/>
  <c r="UK18" i="4"/>
  <c r="UJ18" i="4"/>
  <c r="UI18" i="4"/>
  <c r="UH18" i="4"/>
  <c r="UG18" i="4"/>
  <c r="UF18" i="4"/>
  <c r="UE18" i="4"/>
  <c r="UD18" i="4"/>
  <c r="UC18" i="4"/>
  <c r="UB18" i="4"/>
  <c r="UA18" i="4"/>
  <c r="TZ18" i="4"/>
  <c r="TY18" i="4"/>
  <c r="TX18" i="4"/>
  <c r="TW18" i="4"/>
  <c r="TV18" i="4"/>
  <c r="TU18" i="4"/>
  <c r="TT18" i="4"/>
  <c r="TS18" i="4"/>
  <c r="TR18" i="4"/>
  <c r="TQ18" i="4"/>
  <c r="TP18" i="4"/>
  <c r="TO18" i="4"/>
  <c r="TN18" i="4"/>
  <c r="TM18" i="4"/>
  <c r="TL18" i="4"/>
  <c r="TK18" i="4"/>
  <c r="TJ18" i="4"/>
  <c r="TI18" i="4"/>
  <c r="TH18" i="4"/>
  <c r="TG18" i="4"/>
  <c r="TF18" i="4"/>
  <c r="TE18" i="4"/>
  <c r="TD18" i="4"/>
  <c r="TC18" i="4"/>
  <c r="TB18" i="4"/>
  <c r="TA18" i="4"/>
  <c r="SZ18" i="4"/>
  <c r="SY18" i="4"/>
  <c r="SX18" i="4"/>
  <c r="SW18" i="4"/>
  <c r="SV18" i="4"/>
  <c r="SU18" i="4"/>
  <c r="ST18" i="4"/>
  <c r="SS18" i="4"/>
  <c r="SR18" i="4"/>
  <c r="SQ18" i="4"/>
  <c r="SP18" i="4"/>
  <c r="SO18" i="4"/>
  <c r="SN18" i="4"/>
  <c r="SM18" i="4"/>
  <c r="SL18" i="4"/>
  <c r="SK18" i="4"/>
  <c r="SJ18" i="4"/>
  <c r="SI18" i="4"/>
  <c r="VO75" i="4"/>
  <c r="VN75" i="4"/>
  <c r="VM75" i="4"/>
  <c r="VL75" i="4"/>
  <c r="VK75" i="4"/>
  <c r="VJ75" i="4"/>
  <c r="VI75" i="4"/>
  <c r="VH75" i="4"/>
  <c r="VG75" i="4"/>
  <c r="VF75" i="4"/>
  <c r="VE75" i="4"/>
  <c r="VD75" i="4"/>
  <c r="VC75" i="4"/>
  <c r="VB75" i="4"/>
  <c r="VA75" i="4"/>
  <c r="UZ75" i="4"/>
  <c r="UY75" i="4"/>
  <c r="UX75" i="4"/>
  <c r="UW75" i="4"/>
  <c r="UV75" i="4"/>
  <c r="UU75" i="4"/>
  <c r="UT75" i="4"/>
  <c r="US75" i="4"/>
  <c r="UR75" i="4"/>
  <c r="UQ75" i="4"/>
  <c r="UP75" i="4"/>
  <c r="UO75" i="4"/>
  <c r="UN75" i="4"/>
  <c r="UM75" i="4"/>
  <c r="UL75" i="4"/>
  <c r="UK75" i="4"/>
  <c r="UJ75" i="4"/>
  <c r="UI75" i="4"/>
  <c r="UH75" i="4"/>
  <c r="UG75" i="4"/>
  <c r="UF75" i="4"/>
  <c r="UE75" i="4"/>
  <c r="UD75" i="4"/>
  <c r="UC75" i="4"/>
  <c r="UB75" i="4"/>
  <c r="UA75" i="4"/>
  <c r="TZ75" i="4"/>
  <c r="TY75" i="4"/>
  <c r="TX75" i="4"/>
  <c r="TW75" i="4"/>
  <c r="TV75" i="4"/>
  <c r="TU75" i="4"/>
  <c r="TT75" i="4"/>
  <c r="TS75" i="4"/>
  <c r="TR75" i="4"/>
  <c r="TQ75" i="4"/>
  <c r="TP75" i="4"/>
  <c r="TO75" i="4"/>
  <c r="TN75" i="4"/>
  <c r="TM75" i="4"/>
  <c r="TL75" i="4"/>
  <c r="TK75" i="4"/>
  <c r="TJ75" i="4"/>
  <c r="TI75" i="4"/>
  <c r="TH75" i="4"/>
  <c r="TG75" i="4"/>
  <c r="TF75" i="4"/>
  <c r="TE75" i="4"/>
  <c r="TD75" i="4"/>
  <c r="TC75" i="4"/>
  <c r="TB75" i="4"/>
  <c r="TA75" i="4"/>
  <c r="SZ75" i="4"/>
  <c r="SY75" i="4"/>
  <c r="SX75" i="4"/>
  <c r="SW75" i="4"/>
  <c r="SV75" i="4"/>
  <c r="SU75" i="4"/>
  <c r="ST75" i="4"/>
  <c r="SS75" i="4"/>
  <c r="SR75" i="4"/>
  <c r="SQ75" i="4"/>
  <c r="SP75" i="4"/>
  <c r="SO75" i="4"/>
  <c r="SN75" i="4"/>
  <c r="SM75" i="4"/>
  <c r="SL75" i="4"/>
  <c r="SK75" i="4"/>
  <c r="SJ75" i="4"/>
  <c r="SI75" i="4"/>
  <c r="VO116" i="4"/>
  <c r="VN116" i="4"/>
  <c r="VM116" i="4"/>
  <c r="VL116" i="4"/>
  <c r="VK116" i="4"/>
  <c r="VJ116" i="4"/>
  <c r="VI116" i="4"/>
  <c r="VH116" i="4"/>
  <c r="VG116" i="4"/>
  <c r="VF116" i="4"/>
  <c r="VE116" i="4"/>
  <c r="VD116" i="4"/>
  <c r="VC116" i="4"/>
  <c r="VB116" i="4"/>
  <c r="VA116" i="4"/>
  <c r="UZ116" i="4"/>
  <c r="UY116" i="4"/>
  <c r="UX116" i="4"/>
  <c r="UW116" i="4"/>
  <c r="UV116" i="4"/>
  <c r="UU116" i="4"/>
  <c r="UT116" i="4"/>
  <c r="US116" i="4"/>
  <c r="UR116" i="4"/>
  <c r="UQ116" i="4"/>
  <c r="UP116" i="4"/>
  <c r="UO116" i="4"/>
  <c r="UN116" i="4"/>
  <c r="UM116" i="4"/>
  <c r="UL116" i="4"/>
  <c r="UK116" i="4"/>
  <c r="UJ116" i="4"/>
  <c r="UI116" i="4"/>
  <c r="UH116" i="4"/>
  <c r="UG116" i="4"/>
  <c r="UF116" i="4"/>
  <c r="UE116" i="4"/>
  <c r="UD116" i="4"/>
  <c r="UC116" i="4"/>
  <c r="UB116" i="4"/>
  <c r="UA116" i="4"/>
  <c r="TZ116" i="4"/>
  <c r="TY116" i="4"/>
  <c r="TX116" i="4"/>
  <c r="TW116" i="4"/>
  <c r="TV116" i="4"/>
  <c r="TU116" i="4"/>
  <c r="TT116" i="4"/>
  <c r="TS116" i="4"/>
  <c r="TR116" i="4"/>
  <c r="TQ116" i="4"/>
  <c r="TP116" i="4"/>
  <c r="TO116" i="4"/>
  <c r="TN116" i="4"/>
  <c r="TM116" i="4"/>
  <c r="TL116" i="4"/>
  <c r="TK116" i="4"/>
  <c r="TJ116" i="4"/>
  <c r="TI116" i="4"/>
  <c r="TH116" i="4"/>
  <c r="TG116" i="4"/>
  <c r="TF116" i="4"/>
  <c r="TE116" i="4"/>
  <c r="TD116" i="4"/>
  <c r="TC116" i="4"/>
  <c r="TB116" i="4"/>
  <c r="TA116" i="4"/>
  <c r="SZ116" i="4"/>
  <c r="SY116" i="4"/>
  <c r="SX116" i="4"/>
  <c r="SW116" i="4"/>
  <c r="SV116" i="4"/>
  <c r="SU116" i="4"/>
  <c r="ST116" i="4"/>
  <c r="SS116" i="4"/>
  <c r="SR116" i="4"/>
  <c r="SQ116" i="4"/>
  <c r="SP116" i="4"/>
  <c r="SO116" i="4"/>
  <c r="SN116" i="4"/>
  <c r="SM116" i="4"/>
  <c r="SL116" i="4"/>
  <c r="SK116" i="4"/>
  <c r="SJ116" i="4"/>
  <c r="SI116" i="4"/>
  <c r="VO129" i="4"/>
  <c r="VN129" i="4"/>
  <c r="VM129" i="4"/>
  <c r="VL129" i="4"/>
  <c r="VK129" i="4"/>
  <c r="VJ129" i="4"/>
  <c r="VI129" i="4"/>
  <c r="VH129" i="4"/>
  <c r="VG129" i="4"/>
  <c r="VF129" i="4"/>
  <c r="VE129" i="4"/>
  <c r="VD129" i="4"/>
  <c r="VC129" i="4"/>
  <c r="VB129" i="4"/>
  <c r="VA129" i="4"/>
  <c r="UZ129" i="4"/>
  <c r="UY129" i="4"/>
  <c r="UX129" i="4"/>
  <c r="UW129" i="4"/>
  <c r="UV129" i="4"/>
  <c r="UU129" i="4"/>
  <c r="UT129" i="4"/>
  <c r="US129" i="4"/>
  <c r="UR129" i="4"/>
  <c r="UQ129" i="4"/>
  <c r="UP129" i="4"/>
  <c r="UO129" i="4"/>
  <c r="UN129" i="4"/>
  <c r="UM129" i="4"/>
  <c r="UL129" i="4"/>
  <c r="UK129" i="4"/>
  <c r="UJ129" i="4"/>
  <c r="UI129" i="4"/>
  <c r="UH129" i="4"/>
  <c r="UG129" i="4"/>
  <c r="UF129" i="4"/>
  <c r="UE129" i="4"/>
  <c r="UD129" i="4"/>
  <c r="UC129" i="4"/>
  <c r="UB129" i="4"/>
  <c r="UA129" i="4"/>
  <c r="TZ129" i="4"/>
  <c r="TY129" i="4"/>
  <c r="TX129" i="4"/>
  <c r="TW129" i="4"/>
  <c r="TV129" i="4"/>
  <c r="TU129" i="4"/>
  <c r="TT129" i="4"/>
  <c r="TS129" i="4"/>
  <c r="TR129" i="4"/>
  <c r="TQ129" i="4"/>
  <c r="TP129" i="4"/>
  <c r="TO129" i="4"/>
  <c r="TN129" i="4"/>
  <c r="TM129" i="4"/>
  <c r="TL129" i="4"/>
  <c r="TK129" i="4"/>
  <c r="TJ129" i="4"/>
  <c r="TI129" i="4"/>
  <c r="TH129" i="4"/>
  <c r="TG129" i="4"/>
  <c r="TF129" i="4"/>
  <c r="TE129" i="4"/>
  <c r="TD129" i="4"/>
  <c r="TC129" i="4"/>
  <c r="TB129" i="4"/>
  <c r="TA129" i="4"/>
  <c r="SZ129" i="4"/>
  <c r="SY129" i="4"/>
  <c r="SX129" i="4"/>
  <c r="SW129" i="4"/>
  <c r="SV129" i="4"/>
  <c r="SU129" i="4"/>
  <c r="ST129" i="4"/>
  <c r="SS129" i="4"/>
  <c r="SR129" i="4"/>
  <c r="SQ129" i="4"/>
  <c r="SP129" i="4"/>
  <c r="SO129" i="4"/>
  <c r="SN129" i="4"/>
  <c r="SM129" i="4"/>
  <c r="SL129" i="4"/>
  <c r="SK129" i="4"/>
  <c r="SJ129" i="4"/>
  <c r="SI129" i="4"/>
  <c r="VO14" i="4"/>
  <c r="VN14" i="4"/>
  <c r="VM14" i="4"/>
  <c r="VL14" i="4"/>
  <c r="VK14" i="4"/>
  <c r="VJ14" i="4"/>
  <c r="VI14" i="4"/>
  <c r="VH14" i="4"/>
  <c r="VG14" i="4"/>
  <c r="VF14" i="4"/>
  <c r="VE14" i="4"/>
  <c r="VD14" i="4"/>
  <c r="VC14" i="4"/>
  <c r="VB14" i="4"/>
  <c r="VA14" i="4"/>
  <c r="UZ14" i="4"/>
  <c r="UY14" i="4"/>
  <c r="UX14" i="4"/>
  <c r="UW14" i="4"/>
  <c r="UV14" i="4"/>
  <c r="UU14" i="4"/>
  <c r="UT14" i="4"/>
  <c r="US14" i="4"/>
  <c r="UR14" i="4"/>
  <c r="UQ14" i="4"/>
  <c r="UP14" i="4"/>
  <c r="UO14" i="4"/>
  <c r="UN14" i="4"/>
  <c r="UM14" i="4"/>
  <c r="UL14" i="4"/>
  <c r="UK14" i="4"/>
  <c r="UJ14" i="4"/>
  <c r="UI14" i="4"/>
  <c r="UH14" i="4"/>
  <c r="UG14" i="4"/>
  <c r="UF14" i="4"/>
  <c r="UE14" i="4"/>
  <c r="UD14" i="4"/>
  <c r="UC14" i="4"/>
  <c r="UB14" i="4"/>
  <c r="UA14" i="4"/>
  <c r="TZ14" i="4"/>
  <c r="TY14" i="4"/>
  <c r="TX14" i="4"/>
  <c r="TW14" i="4"/>
  <c r="TV14" i="4"/>
  <c r="TU14" i="4"/>
  <c r="TT14" i="4"/>
  <c r="TS14" i="4"/>
  <c r="TR14" i="4"/>
  <c r="TQ14" i="4"/>
  <c r="TP14" i="4"/>
  <c r="TO14" i="4"/>
  <c r="TN14" i="4"/>
  <c r="TM14" i="4"/>
  <c r="TL14" i="4"/>
  <c r="TK14" i="4"/>
  <c r="TJ14" i="4"/>
  <c r="TI14" i="4"/>
  <c r="TH14" i="4"/>
  <c r="TG14" i="4"/>
  <c r="TF14" i="4"/>
  <c r="TE14" i="4"/>
  <c r="TD14" i="4"/>
  <c r="TC14" i="4"/>
  <c r="TB14" i="4"/>
  <c r="TA14" i="4"/>
  <c r="SZ14" i="4"/>
  <c r="SY14" i="4"/>
  <c r="SX14" i="4"/>
  <c r="SW14" i="4"/>
  <c r="SV14" i="4"/>
  <c r="SU14" i="4"/>
  <c r="ST14" i="4"/>
  <c r="SS14" i="4"/>
  <c r="SR14" i="4"/>
  <c r="SQ14" i="4"/>
  <c r="SP14" i="4"/>
  <c r="SO14" i="4"/>
  <c r="SN14" i="4"/>
  <c r="SM14" i="4"/>
  <c r="SL14" i="4"/>
  <c r="SK14" i="4"/>
  <c r="SJ14" i="4"/>
  <c r="SI14" i="4"/>
  <c r="VO54" i="4"/>
  <c r="VN54" i="4"/>
  <c r="VM54" i="4"/>
  <c r="VL54" i="4"/>
  <c r="VK54" i="4"/>
  <c r="VJ54" i="4"/>
  <c r="VI54" i="4"/>
  <c r="VH54" i="4"/>
  <c r="VG54" i="4"/>
  <c r="VF54" i="4"/>
  <c r="VE54" i="4"/>
  <c r="VD54" i="4"/>
  <c r="VC54" i="4"/>
  <c r="VB54" i="4"/>
  <c r="VA54" i="4"/>
  <c r="UZ54" i="4"/>
  <c r="UY54" i="4"/>
  <c r="UX54" i="4"/>
  <c r="UW54" i="4"/>
  <c r="UV54" i="4"/>
  <c r="UU54" i="4"/>
  <c r="UT54" i="4"/>
  <c r="US54" i="4"/>
  <c r="UR54" i="4"/>
  <c r="UQ54" i="4"/>
  <c r="UP54" i="4"/>
  <c r="UO54" i="4"/>
  <c r="UN54" i="4"/>
  <c r="UM54" i="4"/>
  <c r="UL54" i="4"/>
  <c r="UK54" i="4"/>
  <c r="UJ54" i="4"/>
  <c r="UI54" i="4"/>
  <c r="UH54" i="4"/>
  <c r="UG54" i="4"/>
  <c r="UF54" i="4"/>
  <c r="UE54" i="4"/>
  <c r="UD54" i="4"/>
  <c r="UC54" i="4"/>
  <c r="UB54" i="4"/>
  <c r="UA54" i="4"/>
  <c r="TZ54" i="4"/>
  <c r="TY54" i="4"/>
  <c r="TX54" i="4"/>
  <c r="TW54" i="4"/>
  <c r="TV54" i="4"/>
  <c r="TU54" i="4"/>
  <c r="TT54" i="4"/>
  <c r="TS54" i="4"/>
  <c r="TR54" i="4"/>
  <c r="TQ54" i="4"/>
  <c r="TP54" i="4"/>
  <c r="TO54" i="4"/>
  <c r="TN54" i="4"/>
  <c r="TM54" i="4"/>
  <c r="TL54" i="4"/>
  <c r="TK54" i="4"/>
  <c r="TJ54" i="4"/>
  <c r="TI54" i="4"/>
  <c r="TH54" i="4"/>
  <c r="TG54" i="4"/>
  <c r="TF54" i="4"/>
  <c r="TE54" i="4"/>
  <c r="TD54" i="4"/>
  <c r="TC54" i="4"/>
  <c r="TB54" i="4"/>
  <c r="TA54" i="4"/>
  <c r="SZ54" i="4"/>
  <c r="SY54" i="4"/>
  <c r="SX54" i="4"/>
  <c r="SW54" i="4"/>
  <c r="SV54" i="4"/>
  <c r="SU54" i="4"/>
  <c r="ST54" i="4"/>
  <c r="SS54" i="4"/>
  <c r="SR54" i="4"/>
  <c r="SQ54" i="4"/>
  <c r="SP54" i="4"/>
  <c r="SO54" i="4"/>
  <c r="SN54" i="4"/>
  <c r="SM54" i="4"/>
  <c r="SL54" i="4"/>
  <c r="SK54" i="4"/>
  <c r="SJ54" i="4"/>
  <c r="SI54" i="4"/>
  <c r="VO56" i="4"/>
  <c r="VN56" i="4"/>
  <c r="VM56" i="4"/>
  <c r="VL56" i="4"/>
  <c r="VK56" i="4"/>
  <c r="VJ56" i="4"/>
  <c r="VI56" i="4"/>
  <c r="VH56" i="4"/>
  <c r="VG56" i="4"/>
  <c r="VF56" i="4"/>
  <c r="VE56" i="4"/>
  <c r="VD56" i="4"/>
  <c r="VC56" i="4"/>
  <c r="VB56" i="4"/>
  <c r="VA56" i="4"/>
  <c r="UZ56" i="4"/>
  <c r="UY56" i="4"/>
  <c r="UX56" i="4"/>
  <c r="UW56" i="4"/>
  <c r="UV56" i="4"/>
  <c r="UU56" i="4"/>
  <c r="UT56" i="4"/>
  <c r="US56" i="4"/>
  <c r="UR56" i="4"/>
  <c r="UQ56" i="4"/>
  <c r="UP56" i="4"/>
  <c r="UO56" i="4"/>
  <c r="UN56" i="4"/>
  <c r="UM56" i="4"/>
  <c r="UL56" i="4"/>
  <c r="UK56" i="4"/>
  <c r="UJ56" i="4"/>
  <c r="UI56" i="4"/>
  <c r="UH56" i="4"/>
  <c r="UG56" i="4"/>
  <c r="UF56" i="4"/>
  <c r="UE56" i="4"/>
  <c r="UD56" i="4"/>
  <c r="UC56" i="4"/>
  <c r="UB56" i="4"/>
  <c r="UA56" i="4"/>
  <c r="TZ56" i="4"/>
  <c r="TY56" i="4"/>
  <c r="TX56" i="4"/>
  <c r="TW56" i="4"/>
  <c r="TV56" i="4"/>
  <c r="TU56" i="4"/>
  <c r="TT56" i="4"/>
  <c r="TS56" i="4"/>
  <c r="TR56" i="4"/>
  <c r="TQ56" i="4"/>
  <c r="TP56" i="4"/>
  <c r="TO56" i="4"/>
  <c r="TN56" i="4"/>
  <c r="TM56" i="4"/>
  <c r="TL56" i="4"/>
  <c r="TK56" i="4"/>
  <c r="TJ56" i="4"/>
  <c r="TI56" i="4"/>
  <c r="TH56" i="4"/>
  <c r="TG56" i="4"/>
  <c r="TF56" i="4"/>
  <c r="TE56" i="4"/>
  <c r="TD56" i="4"/>
  <c r="TC56" i="4"/>
  <c r="TB56" i="4"/>
  <c r="TA56" i="4"/>
  <c r="SZ56" i="4"/>
  <c r="SY56" i="4"/>
  <c r="SX56" i="4"/>
  <c r="SW56" i="4"/>
  <c r="SV56" i="4"/>
  <c r="SU56" i="4"/>
  <c r="ST56" i="4"/>
  <c r="SS56" i="4"/>
  <c r="SR56" i="4"/>
  <c r="SQ56" i="4"/>
  <c r="SP56" i="4"/>
  <c r="SO56" i="4"/>
  <c r="SN56" i="4"/>
  <c r="SM56" i="4"/>
  <c r="SL56" i="4"/>
  <c r="SK56" i="4"/>
  <c r="SJ56" i="4"/>
  <c r="SI56" i="4"/>
  <c r="VO31" i="4"/>
  <c r="VN31" i="4"/>
  <c r="VM31" i="4"/>
  <c r="VL31" i="4"/>
  <c r="VK31" i="4"/>
  <c r="VJ31" i="4"/>
  <c r="VI31" i="4"/>
  <c r="VH31" i="4"/>
  <c r="VG31" i="4"/>
  <c r="VF31" i="4"/>
  <c r="VE31" i="4"/>
  <c r="VD31" i="4"/>
  <c r="VC31" i="4"/>
  <c r="VB31" i="4"/>
  <c r="VA31" i="4"/>
  <c r="UZ31" i="4"/>
  <c r="UY31" i="4"/>
  <c r="UX31" i="4"/>
  <c r="UW31" i="4"/>
  <c r="UV31" i="4"/>
  <c r="UU31" i="4"/>
  <c r="UT31" i="4"/>
  <c r="US31" i="4"/>
  <c r="UR31" i="4"/>
  <c r="UQ31" i="4"/>
  <c r="UP31" i="4"/>
  <c r="UO31" i="4"/>
  <c r="UN31" i="4"/>
  <c r="UM31" i="4"/>
  <c r="UL31" i="4"/>
  <c r="UK31" i="4"/>
  <c r="UJ31" i="4"/>
  <c r="UI31" i="4"/>
  <c r="UH31" i="4"/>
  <c r="UG31" i="4"/>
  <c r="UF31" i="4"/>
  <c r="UE31" i="4"/>
  <c r="UD31" i="4"/>
  <c r="UC31" i="4"/>
  <c r="UB31" i="4"/>
  <c r="UA31" i="4"/>
  <c r="TZ31" i="4"/>
  <c r="TY31" i="4"/>
  <c r="TX31" i="4"/>
  <c r="TW31" i="4"/>
  <c r="TV31" i="4"/>
  <c r="TU31" i="4"/>
  <c r="TT31" i="4"/>
  <c r="TS31" i="4"/>
  <c r="TR31" i="4"/>
  <c r="TQ31" i="4"/>
  <c r="TP31" i="4"/>
  <c r="TO31" i="4"/>
  <c r="TN31" i="4"/>
  <c r="TM31" i="4"/>
  <c r="TL31" i="4"/>
  <c r="TK31" i="4"/>
  <c r="TJ31" i="4"/>
  <c r="TI31" i="4"/>
  <c r="TH31" i="4"/>
  <c r="TG31" i="4"/>
  <c r="TF31" i="4"/>
  <c r="TE31" i="4"/>
  <c r="TD31" i="4"/>
  <c r="TC31" i="4"/>
  <c r="TB31" i="4"/>
  <c r="TA31" i="4"/>
  <c r="SZ31" i="4"/>
  <c r="SY31" i="4"/>
  <c r="SX31" i="4"/>
  <c r="SW31" i="4"/>
  <c r="SV31" i="4"/>
  <c r="SU31" i="4"/>
  <c r="ST31" i="4"/>
  <c r="SS31" i="4"/>
  <c r="SR31" i="4"/>
  <c r="SQ31" i="4"/>
  <c r="SP31" i="4"/>
  <c r="SO31" i="4"/>
  <c r="SN31" i="4"/>
  <c r="SM31" i="4"/>
  <c r="SL31" i="4"/>
  <c r="SK31" i="4"/>
  <c r="SJ31" i="4"/>
  <c r="SI31" i="4"/>
  <c r="VO20" i="4"/>
  <c r="VN20" i="4"/>
  <c r="VM20" i="4"/>
  <c r="VL20" i="4"/>
  <c r="VK20" i="4"/>
  <c r="VJ20" i="4"/>
  <c r="VI20" i="4"/>
  <c r="VH20" i="4"/>
  <c r="VG20" i="4"/>
  <c r="VF20" i="4"/>
  <c r="VE20" i="4"/>
  <c r="VD20" i="4"/>
  <c r="VC20" i="4"/>
  <c r="VB20" i="4"/>
  <c r="VA20" i="4"/>
  <c r="UZ20" i="4"/>
  <c r="UY20" i="4"/>
  <c r="UX20" i="4"/>
  <c r="UW20" i="4"/>
  <c r="UV20" i="4"/>
  <c r="UU20" i="4"/>
  <c r="UT20" i="4"/>
  <c r="US20" i="4"/>
  <c r="UR20" i="4"/>
  <c r="UQ20" i="4"/>
  <c r="UP20" i="4"/>
  <c r="UO20" i="4"/>
  <c r="UN20" i="4"/>
  <c r="UM20" i="4"/>
  <c r="UL20" i="4"/>
  <c r="UK20" i="4"/>
  <c r="UJ20" i="4"/>
  <c r="UI20" i="4"/>
  <c r="UH20" i="4"/>
  <c r="UG20" i="4"/>
  <c r="UF20" i="4"/>
  <c r="UE20" i="4"/>
  <c r="UD20" i="4"/>
  <c r="UC20" i="4"/>
  <c r="UB20" i="4"/>
  <c r="UA20" i="4"/>
  <c r="TZ20" i="4"/>
  <c r="TY20" i="4"/>
  <c r="TX20" i="4"/>
  <c r="TW20" i="4"/>
  <c r="TV20" i="4"/>
  <c r="TU20" i="4"/>
  <c r="TT20" i="4"/>
  <c r="TS20" i="4"/>
  <c r="TR20" i="4"/>
  <c r="TQ20" i="4"/>
  <c r="TP20" i="4"/>
  <c r="TO20" i="4"/>
  <c r="TN20" i="4"/>
  <c r="TM20" i="4"/>
  <c r="TL20" i="4"/>
  <c r="TK20" i="4"/>
  <c r="TJ20" i="4"/>
  <c r="TI20" i="4"/>
  <c r="TH20" i="4"/>
  <c r="TG20" i="4"/>
  <c r="TF20" i="4"/>
  <c r="TE20" i="4"/>
  <c r="TD20" i="4"/>
  <c r="TC20" i="4"/>
  <c r="TB20" i="4"/>
  <c r="TA20" i="4"/>
  <c r="SZ20" i="4"/>
  <c r="SY20" i="4"/>
  <c r="SX20" i="4"/>
  <c r="SW20" i="4"/>
  <c r="SV20" i="4"/>
  <c r="SU20" i="4"/>
  <c r="ST20" i="4"/>
  <c r="SS20" i="4"/>
  <c r="SR20" i="4"/>
  <c r="SQ20" i="4"/>
  <c r="SP20" i="4"/>
  <c r="SO20" i="4"/>
  <c r="SN20" i="4"/>
  <c r="SM20" i="4"/>
  <c r="SL20" i="4"/>
  <c r="SK20" i="4"/>
  <c r="SJ20" i="4"/>
  <c r="SI20" i="4"/>
  <c r="VO63" i="4"/>
  <c r="VN63" i="4"/>
  <c r="VM63" i="4"/>
  <c r="VL63" i="4"/>
  <c r="VK63" i="4"/>
  <c r="VJ63" i="4"/>
  <c r="VI63" i="4"/>
  <c r="VH63" i="4"/>
  <c r="VG63" i="4"/>
  <c r="VF63" i="4"/>
  <c r="VE63" i="4"/>
  <c r="VD63" i="4"/>
  <c r="VC63" i="4"/>
  <c r="VB63" i="4"/>
  <c r="VA63" i="4"/>
  <c r="UZ63" i="4"/>
  <c r="UY63" i="4"/>
  <c r="UX63" i="4"/>
  <c r="UW63" i="4"/>
  <c r="UV63" i="4"/>
  <c r="UU63" i="4"/>
  <c r="UT63" i="4"/>
  <c r="US63" i="4"/>
  <c r="UR63" i="4"/>
  <c r="UQ63" i="4"/>
  <c r="UP63" i="4"/>
  <c r="UO63" i="4"/>
  <c r="UN63" i="4"/>
  <c r="UM63" i="4"/>
  <c r="UL63" i="4"/>
  <c r="UK63" i="4"/>
  <c r="UJ63" i="4"/>
  <c r="UI63" i="4"/>
  <c r="UH63" i="4"/>
  <c r="UG63" i="4"/>
  <c r="UF63" i="4"/>
  <c r="UE63" i="4"/>
  <c r="UD63" i="4"/>
  <c r="UC63" i="4"/>
  <c r="UB63" i="4"/>
  <c r="UA63" i="4"/>
  <c r="TZ63" i="4"/>
  <c r="TY63" i="4"/>
  <c r="TX63" i="4"/>
  <c r="TW63" i="4"/>
  <c r="TV63" i="4"/>
  <c r="TU63" i="4"/>
  <c r="TT63" i="4"/>
  <c r="TS63" i="4"/>
  <c r="TR63" i="4"/>
  <c r="TQ63" i="4"/>
  <c r="TP63" i="4"/>
  <c r="TO63" i="4"/>
  <c r="TN63" i="4"/>
  <c r="TM63" i="4"/>
  <c r="TL63" i="4"/>
  <c r="TK63" i="4"/>
  <c r="TJ63" i="4"/>
  <c r="TI63" i="4"/>
  <c r="TH63" i="4"/>
  <c r="TG63" i="4"/>
  <c r="TF63" i="4"/>
  <c r="TE63" i="4"/>
  <c r="TD63" i="4"/>
  <c r="TC63" i="4"/>
  <c r="TB63" i="4"/>
  <c r="TA63" i="4"/>
  <c r="SZ63" i="4"/>
  <c r="SY63" i="4"/>
  <c r="SX63" i="4"/>
  <c r="SW63" i="4"/>
  <c r="SV63" i="4"/>
  <c r="SU63" i="4"/>
  <c r="ST63" i="4"/>
  <c r="SS63" i="4"/>
  <c r="SR63" i="4"/>
  <c r="SQ63" i="4"/>
  <c r="SP63" i="4"/>
  <c r="SO63" i="4"/>
  <c r="SN63" i="4"/>
  <c r="SM63" i="4"/>
  <c r="SL63" i="4"/>
  <c r="SK63" i="4"/>
  <c r="SJ63" i="4"/>
  <c r="SI63" i="4"/>
  <c r="VO44" i="4"/>
  <c r="VN44" i="4"/>
  <c r="VM44" i="4"/>
  <c r="VL44" i="4"/>
  <c r="VK44" i="4"/>
  <c r="VJ44" i="4"/>
  <c r="VI44" i="4"/>
  <c r="VH44" i="4"/>
  <c r="VG44" i="4"/>
  <c r="VF44" i="4"/>
  <c r="VE44" i="4"/>
  <c r="VD44" i="4"/>
  <c r="VC44" i="4"/>
  <c r="VB44" i="4"/>
  <c r="VA44" i="4"/>
  <c r="UZ44" i="4"/>
  <c r="UY44" i="4"/>
  <c r="UX44" i="4"/>
  <c r="UW44" i="4"/>
  <c r="UV44" i="4"/>
  <c r="UU44" i="4"/>
  <c r="UT44" i="4"/>
  <c r="US44" i="4"/>
  <c r="UR44" i="4"/>
  <c r="UQ44" i="4"/>
  <c r="UP44" i="4"/>
  <c r="UO44" i="4"/>
  <c r="UN44" i="4"/>
  <c r="UM44" i="4"/>
  <c r="UL44" i="4"/>
  <c r="UK44" i="4"/>
  <c r="UJ44" i="4"/>
  <c r="UI44" i="4"/>
  <c r="UH44" i="4"/>
  <c r="UG44" i="4"/>
  <c r="UF44" i="4"/>
  <c r="UE44" i="4"/>
  <c r="UD44" i="4"/>
  <c r="UC44" i="4"/>
  <c r="UB44" i="4"/>
  <c r="UA44" i="4"/>
  <c r="TZ44" i="4"/>
  <c r="TY44" i="4"/>
  <c r="TX44" i="4"/>
  <c r="TW44" i="4"/>
  <c r="TV44" i="4"/>
  <c r="TU44" i="4"/>
  <c r="TT44" i="4"/>
  <c r="TS44" i="4"/>
  <c r="TR44" i="4"/>
  <c r="TQ44" i="4"/>
  <c r="TP44" i="4"/>
  <c r="TO44" i="4"/>
  <c r="TN44" i="4"/>
  <c r="TM44" i="4"/>
  <c r="TL44" i="4"/>
  <c r="TK44" i="4"/>
  <c r="TJ44" i="4"/>
  <c r="TI44" i="4"/>
  <c r="TH44" i="4"/>
  <c r="TG44" i="4"/>
  <c r="TF44" i="4"/>
  <c r="TE44" i="4"/>
  <c r="TD44" i="4"/>
  <c r="TC44" i="4"/>
  <c r="TB44" i="4"/>
  <c r="TA44" i="4"/>
  <c r="SZ44" i="4"/>
  <c r="SY44" i="4"/>
  <c r="SX44" i="4"/>
  <c r="SW44" i="4"/>
  <c r="SV44" i="4"/>
  <c r="SU44" i="4"/>
  <c r="ST44" i="4"/>
  <c r="SS44" i="4"/>
  <c r="SR44" i="4"/>
  <c r="SQ44" i="4"/>
  <c r="SP44" i="4"/>
  <c r="SO44" i="4"/>
  <c r="SN44" i="4"/>
  <c r="SM44" i="4"/>
  <c r="SL44" i="4"/>
  <c r="SK44" i="4"/>
  <c r="SJ44" i="4"/>
  <c r="SI44" i="4"/>
  <c r="VO52" i="4"/>
  <c r="VN52" i="4"/>
  <c r="VM52" i="4"/>
  <c r="VL52" i="4"/>
  <c r="VK52" i="4"/>
  <c r="VJ52" i="4"/>
  <c r="VI52" i="4"/>
  <c r="VH52" i="4"/>
  <c r="VG52" i="4"/>
  <c r="VF52" i="4"/>
  <c r="VE52" i="4"/>
  <c r="VD52" i="4"/>
  <c r="VC52" i="4"/>
  <c r="VB52" i="4"/>
  <c r="VA52" i="4"/>
  <c r="UZ52" i="4"/>
  <c r="UY52" i="4"/>
  <c r="UX52" i="4"/>
  <c r="UW52" i="4"/>
  <c r="UV52" i="4"/>
  <c r="UU52" i="4"/>
  <c r="UT52" i="4"/>
  <c r="US52" i="4"/>
  <c r="UR52" i="4"/>
  <c r="UQ52" i="4"/>
  <c r="UP52" i="4"/>
  <c r="UO52" i="4"/>
  <c r="UN52" i="4"/>
  <c r="UM52" i="4"/>
  <c r="UL52" i="4"/>
  <c r="UK52" i="4"/>
  <c r="UJ52" i="4"/>
  <c r="UI52" i="4"/>
  <c r="UH52" i="4"/>
  <c r="UG52" i="4"/>
  <c r="UF52" i="4"/>
  <c r="UE52" i="4"/>
  <c r="UD52" i="4"/>
  <c r="UC52" i="4"/>
  <c r="UB52" i="4"/>
  <c r="UA52" i="4"/>
  <c r="TZ52" i="4"/>
  <c r="TY52" i="4"/>
  <c r="TX52" i="4"/>
  <c r="TW52" i="4"/>
  <c r="TV52" i="4"/>
  <c r="TU52" i="4"/>
  <c r="TT52" i="4"/>
  <c r="TS52" i="4"/>
  <c r="TR52" i="4"/>
  <c r="TQ52" i="4"/>
  <c r="TP52" i="4"/>
  <c r="TO52" i="4"/>
  <c r="TN52" i="4"/>
  <c r="TM52" i="4"/>
  <c r="TL52" i="4"/>
  <c r="TK52" i="4"/>
  <c r="TJ52" i="4"/>
  <c r="TI52" i="4"/>
  <c r="TH52" i="4"/>
  <c r="TG52" i="4"/>
  <c r="TF52" i="4"/>
  <c r="TE52" i="4"/>
  <c r="TD52" i="4"/>
  <c r="TC52" i="4"/>
  <c r="TB52" i="4"/>
  <c r="TA52" i="4"/>
  <c r="SZ52" i="4"/>
  <c r="SY52" i="4"/>
  <c r="SX52" i="4"/>
  <c r="SW52" i="4"/>
  <c r="SV52" i="4"/>
  <c r="SU52" i="4"/>
  <c r="ST52" i="4"/>
  <c r="SS52" i="4"/>
  <c r="SR52" i="4"/>
  <c r="SQ52" i="4"/>
  <c r="SP52" i="4"/>
  <c r="SO52" i="4"/>
  <c r="SN52" i="4"/>
  <c r="SM52" i="4"/>
  <c r="SL52" i="4"/>
  <c r="SK52" i="4"/>
  <c r="SJ52" i="4"/>
  <c r="SI52" i="4"/>
  <c r="VO69" i="4"/>
  <c r="VN69" i="4"/>
  <c r="VM69" i="4"/>
  <c r="VL69" i="4"/>
  <c r="VK69" i="4"/>
  <c r="VJ69" i="4"/>
  <c r="VI69" i="4"/>
  <c r="VH69" i="4"/>
  <c r="VG69" i="4"/>
  <c r="VF69" i="4"/>
  <c r="VE69" i="4"/>
  <c r="VD69" i="4"/>
  <c r="VC69" i="4"/>
  <c r="VB69" i="4"/>
  <c r="VA69" i="4"/>
  <c r="UZ69" i="4"/>
  <c r="UY69" i="4"/>
  <c r="UX69" i="4"/>
  <c r="UW69" i="4"/>
  <c r="UV69" i="4"/>
  <c r="UU69" i="4"/>
  <c r="UT69" i="4"/>
  <c r="US69" i="4"/>
  <c r="UR69" i="4"/>
  <c r="UQ69" i="4"/>
  <c r="UP69" i="4"/>
  <c r="UO69" i="4"/>
  <c r="UN69" i="4"/>
  <c r="UM69" i="4"/>
  <c r="UL69" i="4"/>
  <c r="UK69" i="4"/>
  <c r="UJ69" i="4"/>
  <c r="UI69" i="4"/>
  <c r="UH69" i="4"/>
  <c r="UG69" i="4"/>
  <c r="UF69" i="4"/>
  <c r="UE69" i="4"/>
  <c r="UD69" i="4"/>
  <c r="UC69" i="4"/>
  <c r="UB69" i="4"/>
  <c r="UA69" i="4"/>
  <c r="TZ69" i="4"/>
  <c r="TY69" i="4"/>
  <c r="TX69" i="4"/>
  <c r="TW69" i="4"/>
  <c r="TV69" i="4"/>
  <c r="TU69" i="4"/>
  <c r="TT69" i="4"/>
  <c r="TS69" i="4"/>
  <c r="TR69" i="4"/>
  <c r="TQ69" i="4"/>
  <c r="TP69" i="4"/>
  <c r="TO69" i="4"/>
  <c r="TN69" i="4"/>
  <c r="TM69" i="4"/>
  <c r="TL69" i="4"/>
  <c r="TK69" i="4"/>
  <c r="TJ69" i="4"/>
  <c r="TI69" i="4"/>
  <c r="TH69" i="4"/>
  <c r="TG69" i="4"/>
  <c r="TF69" i="4"/>
  <c r="TE69" i="4"/>
  <c r="TD69" i="4"/>
  <c r="TC69" i="4"/>
  <c r="TB69" i="4"/>
  <c r="TA69" i="4"/>
  <c r="SZ69" i="4"/>
  <c r="SY69" i="4"/>
  <c r="SX69" i="4"/>
  <c r="SW69" i="4"/>
  <c r="SV69" i="4"/>
  <c r="SU69" i="4"/>
  <c r="ST69" i="4"/>
  <c r="SS69" i="4"/>
  <c r="SR69" i="4"/>
  <c r="SQ69" i="4"/>
  <c r="SP69" i="4"/>
  <c r="SO69" i="4"/>
  <c r="SN69" i="4"/>
  <c r="SM69" i="4"/>
  <c r="SL69" i="4"/>
  <c r="SK69" i="4"/>
  <c r="SJ69" i="4"/>
  <c r="SI69" i="4"/>
  <c r="VO70" i="4"/>
  <c r="VN70" i="4"/>
  <c r="VM70" i="4"/>
  <c r="VL70" i="4"/>
  <c r="VK70" i="4"/>
  <c r="VJ70" i="4"/>
  <c r="VI70" i="4"/>
  <c r="VH70" i="4"/>
  <c r="VG70" i="4"/>
  <c r="VF70" i="4"/>
  <c r="VE70" i="4"/>
  <c r="VD70" i="4"/>
  <c r="VC70" i="4"/>
  <c r="VB70" i="4"/>
  <c r="VA70" i="4"/>
  <c r="UZ70" i="4"/>
  <c r="UY70" i="4"/>
  <c r="UX70" i="4"/>
  <c r="UW70" i="4"/>
  <c r="UV70" i="4"/>
  <c r="UU70" i="4"/>
  <c r="UT70" i="4"/>
  <c r="US70" i="4"/>
  <c r="UR70" i="4"/>
  <c r="UQ70" i="4"/>
  <c r="UP70" i="4"/>
  <c r="UO70" i="4"/>
  <c r="UN70" i="4"/>
  <c r="UM70" i="4"/>
  <c r="UL70" i="4"/>
  <c r="UK70" i="4"/>
  <c r="UJ70" i="4"/>
  <c r="UI70" i="4"/>
  <c r="UH70" i="4"/>
  <c r="UG70" i="4"/>
  <c r="UF70" i="4"/>
  <c r="UE70" i="4"/>
  <c r="UD70" i="4"/>
  <c r="UC70" i="4"/>
  <c r="UB70" i="4"/>
  <c r="UA70" i="4"/>
  <c r="TZ70" i="4"/>
  <c r="TY70" i="4"/>
  <c r="TX70" i="4"/>
  <c r="TW70" i="4"/>
  <c r="TV70" i="4"/>
  <c r="TU70" i="4"/>
  <c r="TT70" i="4"/>
  <c r="TS70" i="4"/>
  <c r="TR70" i="4"/>
  <c r="TQ70" i="4"/>
  <c r="TP70" i="4"/>
  <c r="TO70" i="4"/>
  <c r="TN70" i="4"/>
  <c r="TM70" i="4"/>
  <c r="TL70" i="4"/>
  <c r="TK70" i="4"/>
  <c r="TJ70" i="4"/>
  <c r="TI70" i="4"/>
  <c r="TH70" i="4"/>
  <c r="TG70" i="4"/>
  <c r="TF70" i="4"/>
  <c r="TE70" i="4"/>
  <c r="TD70" i="4"/>
  <c r="TC70" i="4"/>
  <c r="TB70" i="4"/>
  <c r="TA70" i="4"/>
  <c r="SZ70" i="4"/>
  <c r="SY70" i="4"/>
  <c r="SX70" i="4"/>
  <c r="SW70" i="4"/>
  <c r="SV70" i="4"/>
  <c r="SU70" i="4"/>
  <c r="ST70" i="4"/>
  <c r="SS70" i="4"/>
  <c r="SR70" i="4"/>
  <c r="SQ70" i="4"/>
  <c r="SP70" i="4"/>
  <c r="SO70" i="4"/>
  <c r="SN70" i="4"/>
  <c r="SM70" i="4"/>
  <c r="SL70" i="4"/>
  <c r="SK70" i="4"/>
  <c r="SJ70" i="4"/>
  <c r="SI70" i="4"/>
  <c r="VO106" i="4"/>
  <c r="VN106" i="4"/>
  <c r="VM106" i="4"/>
  <c r="VL106" i="4"/>
  <c r="VK106" i="4"/>
  <c r="VJ106" i="4"/>
  <c r="VI106" i="4"/>
  <c r="VH106" i="4"/>
  <c r="VG106" i="4"/>
  <c r="VF106" i="4"/>
  <c r="VE106" i="4"/>
  <c r="VD106" i="4"/>
  <c r="VC106" i="4"/>
  <c r="VB106" i="4"/>
  <c r="VA106" i="4"/>
  <c r="UZ106" i="4"/>
  <c r="UY106" i="4"/>
  <c r="UX106" i="4"/>
  <c r="UW106" i="4"/>
  <c r="UV106" i="4"/>
  <c r="UU106" i="4"/>
  <c r="UT106" i="4"/>
  <c r="US106" i="4"/>
  <c r="UR106" i="4"/>
  <c r="UQ106" i="4"/>
  <c r="UP106" i="4"/>
  <c r="UO106" i="4"/>
  <c r="UN106" i="4"/>
  <c r="UM106" i="4"/>
  <c r="UL106" i="4"/>
  <c r="UK106" i="4"/>
  <c r="UJ106" i="4"/>
  <c r="UI106" i="4"/>
  <c r="UH106" i="4"/>
  <c r="UG106" i="4"/>
  <c r="UF106" i="4"/>
  <c r="UE106" i="4"/>
  <c r="UD106" i="4"/>
  <c r="UC106" i="4"/>
  <c r="UB106" i="4"/>
  <c r="UA106" i="4"/>
  <c r="TZ106" i="4"/>
  <c r="TY106" i="4"/>
  <c r="TX106" i="4"/>
  <c r="TW106" i="4"/>
  <c r="TV106" i="4"/>
  <c r="TU106" i="4"/>
  <c r="TT106" i="4"/>
  <c r="TS106" i="4"/>
  <c r="TR106" i="4"/>
  <c r="TQ106" i="4"/>
  <c r="TP106" i="4"/>
  <c r="TO106" i="4"/>
  <c r="TN106" i="4"/>
  <c r="TM106" i="4"/>
  <c r="TL106" i="4"/>
  <c r="TK106" i="4"/>
  <c r="TJ106" i="4"/>
  <c r="TI106" i="4"/>
  <c r="TH106" i="4"/>
  <c r="TG106" i="4"/>
  <c r="TF106" i="4"/>
  <c r="TE106" i="4"/>
  <c r="TD106" i="4"/>
  <c r="TC106" i="4"/>
  <c r="TB106" i="4"/>
  <c r="TA106" i="4"/>
  <c r="SZ106" i="4"/>
  <c r="SY106" i="4"/>
  <c r="SX106" i="4"/>
  <c r="SW106" i="4"/>
  <c r="SV106" i="4"/>
  <c r="SU106" i="4"/>
  <c r="ST106" i="4"/>
  <c r="SS106" i="4"/>
  <c r="SR106" i="4"/>
  <c r="SQ106" i="4"/>
  <c r="SP106" i="4"/>
  <c r="SO106" i="4"/>
  <c r="SN106" i="4"/>
  <c r="SM106" i="4"/>
  <c r="SL106" i="4"/>
  <c r="SK106" i="4"/>
  <c r="SJ106" i="4"/>
  <c r="SI106" i="4"/>
  <c r="VO71" i="4"/>
  <c r="VN71" i="4"/>
  <c r="VM71" i="4"/>
  <c r="VL71" i="4"/>
  <c r="VK71" i="4"/>
  <c r="VJ71" i="4"/>
  <c r="VI71" i="4"/>
  <c r="VH71" i="4"/>
  <c r="VG71" i="4"/>
  <c r="VF71" i="4"/>
  <c r="VE71" i="4"/>
  <c r="VD71" i="4"/>
  <c r="VC71" i="4"/>
  <c r="VB71" i="4"/>
  <c r="VA71" i="4"/>
  <c r="UZ71" i="4"/>
  <c r="UY71" i="4"/>
  <c r="UX71" i="4"/>
  <c r="UW71" i="4"/>
  <c r="UV71" i="4"/>
  <c r="UU71" i="4"/>
  <c r="UT71" i="4"/>
  <c r="US71" i="4"/>
  <c r="UR71" i="4"/>
  <c r="UQ71" i="4"/>
  <c r="UP71" i="4"/>
  <c r="UO71" i="4"/>
  <c r="UN71" i="4"/>
  <c r="UM71" i="4"/>
  <c r="UL71" i="4"/>
  <c r="UK71" i="4"/>
  <c r="UJ71" i="4"/>
  <c r="UI71" i="4"/>
  <c r="UH71" i="4"/>
  <c r="UG71" i="4"/>
  <c r="UF71" i="4"/>
  <c r="UE71" i="4"/>
  <c r="UD71" i="4"/>
  <c r="UC71" i="4"/>
  <c r="UB71" i="4"/>
  <c r="UA71" i="4"/>
  <c r="TZ71" i="4"/>
  <c r="TY71" i="4"/>
  <c r="TX71" i="4"/>
  <c r="TW71" i="4"/>
  <c r="TV71" i="4"/>
  <c r="TU71" i="4"/>
  <c r="TT71" i="4"/>
  <c r="TS71" i="4"/>
  <c r="TR71" i="4"/>
  <c r="TQ71" i="4"/>
  <c r="TP71" i="4"/>
  <c r="TO71" i="4"/>
  <c r="TN71" i="4"/>
  <c r="TM71" i="4"/>
  <c r="TL71" i="4"/>
  <c r="TK71" i="4"/>
  <c r="TJ71" i="4"/>
  <c r="TI71" i="4"/>
  <c r="TH71" i="4"/>
  <c r="TG71" i="4"/>
  <c r="TF71" i="4"/>
  <c r="TE71" i="4"/>
  <c r="TD71" i="4"/>
  <c r="TC71" i="4"/>
  <c r="TB71" i="4"/>
  <c r="TA71" i="4"/>
  <c r="SZ71" i="4"/>
  <c r="SY71" i="4"/>
  <c r="SX71" i="4"/>
  <c r="SW71" i="4"/>
  <c r="SV71" i="4"/>
  <c r="SU71" i="4"/>
  <c r="ST71" i="4"/>
  <c r="SS71" i="4"/>
  <c r="SR71" i="4"/>
  <c r="SQ71" i="4"/>
  <c r="SP71" i="4"/>
  <c r="SO71" i="4"/>
  <c r="SN71" i="4"/>
  <c r="SM71" i="4"/>
  <c r="SL71" i="4"/>
  <c r="SK71" i="4"/>
  <c r="SJ71" i="4"/>
  <c r="SI71" i="4"/>
  <c r="VO81" i="4"/>
  <c r="VN81" i="4"/>
  <c r="VM81" i="4"/>
  <c r="VL81" i="4"/>
  <c r="VK81" i="4"/>
  <c r="VJ81" i="4"/>
  <c r="VI81" i="4"/>
  <c r="VH81" i="4"/>
  <c r="VG81" i="4"/>
  <c r="VF81" i="4"/>
  <c r="VE81" i="4"/>
  <c r="VD81" i="4"/>
  <c r="VC81" i="4"/>
  <c r="VB81" i="4"/>
  <c r="VA81" i="4"/>
  <c r="UZ81" i="4"/>
  <c r="UY81" i="4"/>
  <c r="UX81" i="4"/>
  <c r="UW81" i="4"/>
  <c r="UV81" i="4"/>
  <c r="UU81" i="4"/>
  <c r="UT81" i="4"/>
  <c r="US81" i="4"/>
  <c r="UR81" i="4"/>
  <c r="UQ81" i="4"/>
  <c r="UP81" i="4"/>
  <c r="UO81" i="4"/>
  <c r="UN81" i="4"/>
  <c r="UM81" i="4"/>
  <c r="UL81" i="4"/>
  <c r="UK81" i="4"/>
  <c r="UJ81" i="4"/>
  <c r="UI81" i="4"/>
  <c r="UH81" i="4"/>
  <c r="UG81" i="4"/>
  <c r="UF81" i="4"/>
  <c r="UE81" i="4"/>
  <c r="UD81" i="4"/>
  <c r="UC81" i="4"/>
  <c r="UB81" i="4"/>
  <c r="UA81" i="4"/>
  <c r="TZ81" i="4"/>
  <c r="TY81" i="4"/>
  <c r="TX81" i="4"/>
  <c r="TW81" i="4"/>
  <c r="TV81" i="4"/>
  <c r="TU81" i="4"/>
  <c r="TT81" i="4"/>
  <c r="TS81" i="4"/>
  <c r="TR81" i="4"/>
  <c r="TQ81" i="4"/>
  <c r="TP81" i="4"/>
  <c r="TO81" i="4"/>
  <c r="TN81" i="4"/>
  <c r="TM81" i="4"/>
  <c r="TL81" i="4"/>
  <c r="TK81" i="4"/>
  <c r="TJ81" i="4"/>
  <c r="TI81" i="4"/>
  <c r="TH81" i="4"/>
  <c r="TG81" i="4"/>
  <c r="TF81" i="4"/>
  <c r="TE81" i="4"/>
  <c r="TD81" i="4"/>
  <c r="TC81" i="4"/>
  <c r="TB81" i="4"/>
  <c r="TA81" i="4"/>
  <c r="SZ81" i="4"/>
  <c r="SY81" i="4"/>
  <c r="SX81" i="4"/>
  <c r="SW81" i="4"/>
  <c r="SV81" i="4"/>
  <c r="SU81" i="4"/>
  <c r="ST81" i="4"/>
  <c r="SS81" i="4"/>
  <c r="SR81" i="4"/>
  <c r="SQ81" i="4"/>
  <c r="SP81" i="4"/>
  <c r="SO81" i="4"/>
  <c r="SN81" i="4"/>
  <c r="SM81" i="4"/>
  <c r="SL81" i="4"/>
  <c r="SK81" i="4"/>
  <c r="SJ81" i="4"/>
  <c r="SI81" i="4"/>
  <c r="VO96" i="4"/>
  <c r="VN96" i="4"/>
  <c r="VM96" i="4"/>
  <c r="VL96" i="4"/>
  <c r="VK96" i="4"/>
  <c r="VJ96" i="4"/>
  <c r="VI96" i="4"/>
  <c r="VH96" i="4"/>
  <c r="VG96" i="4"/>
  <c r="VF96" i="4"/>
  <c r="VE96" i="4"/>
  <c r="VD96" i="4"/>
  <c r="VC96" i="4"/>
  <c r="VB96" i="4"/>
  <c r="VA96" i="4"/>
  <c r="UZ96" i="4"/>
  <c r="UY96" i="4"/>
  <c r="UX96" i="4"/>
  <c r="UW96" i="4"/>
  <c r="UV96" i="4"/>
  <c r="UU96" i="4"/>
  <c r="UT96" i="4"/>
  <c r="US96" i="4"/>
  <c r="UR96" i="4"/>
  <c r="UQ96" i="4"/>
  <c r="UP96" i="4"/>
  <c r="UO96" i="4"/>
  <c r="UN96" i="4"/>
  <c r="UM96" i="4"/>
  <c r="UL96" i="4"/>
  <c r="UK96" i="4"/>
  <c r="UJ96" i="4"/>
  <c r="UI96" i="4"/>
  <c r="UH96" i="4"/>
  <c r="UG96" i="4"/>
  <c r="UF96" i="4"/>
  <c r="UE96" i="4"/>
  <c r="UD96" i="4"/>
  <c r="UC96" i="4"/>
  <c r="UB96" i="4"/>
  <c r="UA96" i="4"/>
  <c r="TZ96" i="4"/>
  <c r="TY96" i="4"/>
  <c r="TX96" i="4"/>
  <c r="TW96" i="4"/>
  <c r="TV96" i="4"/>
  <c r="TU96" i="4"/>
  <c r="TT96" i="4"/>
  <c r="TS96" i="4"/>
  <c r="TR96" i="4"/>
  <c r="TQ96" i="4"/>
  <c r="TP96" i="4"/>
  <c r="TO96" i="4"/>
  <c r="TN96" i="4"/>
  <c r="TM96" i="4"/>
  <c r="TL96" i="4"/>
  <c r="TK96" i="4"/>
  <c r="TJ96" i="4"/>
  <c r="TI96" i="4"/>
  <c r="TH96" i="4"/>
  <c r="TG96" i="4"/>
  <c r="TF96" i="4"/>
  <c r="TE96" i="4"/>
  <c r="TD96" i="4"/>
  <c r="TC96" i="4"/>
  <c r="TB96" i="4"/>
  <c r="TA96" i="4"/>
  <c r="SZ96" i="4"/>
  <c r="SY96" i="4"/>
  <c r="SX96" i="4"/>
  <c r="SW96" i="4"/>
  <c r="SV96" i="4"/>
  <c r="SU96" i="4"/>
  <c r="ST96" i="4"/>
  <c r="SS96" i="4"/>
  <c r="SR96" i="4"/>
  <c r="SQ96" i="4"/>
  <c r="SP96" i="4"/>
  <c r="SO96" i="4"/>
  <c r="SN96" i="4"/>
  <c r="SM96" i="4"/>
  <c r="SL96" i="4"/>
  <c r="SK96" i="4"/>
  <c r="SJ96" i="4"/>
  <c r="SI96" i="4"/>
  <c r="VO110" i="4"/>
  <c r="VN110" i="4"/>
  <c r="VM110" i="4"/>
  <c r="VL110" i="4"/>
  <c r="VK110" i="4"/>
  <c r="VJ110" i="4"/>
  <c r="VI110" i="4"/>
  <c r="VH110" i="4"/>
  <c r="VG110" i="4"/>
  <c r="VF110" i="4"/>
  <c r="VE110" i="4"/>
  <c r="VD110" i="4"/>
  <c r="VC110" i="4"/>
  <c r="VB110" i="4"/>
  <c r="VA110" i="4"/>
  <c r="UZ110" i="4"/>
  <c r="UY110" i="4"/>
  <c r="UX110" i="4"/>
  <c r="UW110" i="4"/>
  <c r="UV110" i="4"/>
  <c r="UU110" i="4"/>
  <c r="UT110" i="4"/>
  <c r="US110" i="4"/>
  <c r="UR110" i="4"/>
  <c r="UQ110" i="4"/>
  <c r="UP110" i="4"/>
  <c r="UO110" i="4"/>
  <c r="UN110" i="4"/>
  <c r="UM110" i="4"/>
  <c r="UL110" i="4"/>
  <c r="UK110" i="4"/>
  <c r="UJ110" i="4"/>
  <c r="UI110" i="4"/>
  <c r="UH110" i="4"/>
  <c r="UG110" i="4"/>
  <c r="UF110" i="4"/>
  <c r="UE110" i="4"/>
  <c r="UD110" i="4"/>
  <c r="UC110" i="4"/>
  <c r="UB110" i="4"/>
  <c r="UA110" i="4"/>
  <c r="TZ110" i="4"/>
  <c r="TY110" i="4"/>
  <c r="TX110" i="4"/>
  <c r="TW110" i="4"/>
  <c r="TV110" i="4"/>
  <c r="TU110" i="4"/>
  <c r="TT110" i="4"/>
  <c r="TS110" i="4"/>
  <c r="TR110" i="4"/>
  <c r="TQ110" i="4"/>
  <c r="TP110" i="4"/>
  <c r="TO110" i="4"/>
  <c r="TN110" i="4"/>
  <c r="TM110" i="4"/>
  <c r="TL110" i="4"/>
  <c r="TK110" i="4"/>
  <c r="TJ110" i="4"/>
  <c r="TI110" i="4"/>
  <c r="TH110" i="4"/>
  <c r="TG110" i="4"/>
  <c r="TF110" i="4"/>
  <c r="TE110" i="4"/>
  <c r="TD110" i="4"/>
  <c r="TC110" i="4"/>
  <c r="TB110" i="4"/>
  <c r="TA110" i="4"/>
  <c r="SZ110" i="4"/>
  <c r="SY110" i="4"/>
  <c r="SX110" i="4"/>
  <c r="SW110" i="4"/>
  <c r="SV110" i="4"/>
  <c r="SU110" i="4"/>
  <c r="ST110" i="4"/>
  <c r="SS110" i="4"/>
  <c r="SR110" i="4"/>
  <c r="SQ110" i="4"/>
  <c r="SP110" i="4"/>
  <c r="SO110" i="4"/>
  <c r="SN110" i="4"/>
  <c r="SM110" i="4"/>
  <c r="SL110" i="4"/>
  <c r="SK110" i="4"/>
  <c r="SJ110" i="4"/>
  <c r="SI110" i="4"/>
  <c r="VO93" i="4"/>
  <c r="VN93" i="4"/>
  <c r="VM93" i="4"/>
  <c r="VL93" i="4"/>
  <c r="VK93" i="4"/>
  <c r="VJ93" i="4"/>
  <c r="VI93" i="4"/>
  <c r="VH93" i="4"/>
  <c r="VG93" i="4"/>
  <c r="VF93" i="4"/>
  <c r="VE93" i="4"/>
  <c r="VD93" i="4"/>
  <c r="VC93" i="4"/>
  <c r="VB93" i="4"/>
  <c r="VA93" i="4"/>
  <c r="UZ93" i="4"/>
  <c r="UY93" i="4"/>
  <c r="UX93" i="4"/>
  <c r="UW93" i="4"/>
  <c r="UV93" i="4"/>
  <c r="UU93" i="4"/>
  <c r="UT93" i="4"/>
  <c r="US93" i="4"/>
  <c r="UR93" i="4"/>
  <c r="UQ93" i="4"/>
  <c r="UP93" i="4"/>
  <c r="UO93" i="4"/>
  <c r="UN93" i="4"/>
  <c r="UM93" i="4"/>
  <c r="UL93" i="4"/>
  <c r="UK93" i="4"/>
  <c r="UJ93" i="4"/>
  <c r="UI93" i="4"/>
  <c r="UH93" i="4"/>
  <c r="UG93" i="4"/>
  <c r="UF93" i="4"/>
  <c r="UE93" i="4"/>
  <c r="UD93" i="4"/>
  <c r="UC93" i="4"/>
  <c r="UB93" i="4"/>
  <c r="UA93" i="4"/>
  <c r="TZ93" i="4"/>
  <c r="TY93" i="4"/>
  <c r="TX93" i="4"/>
  <c r="TW93" i="4"/>
  <c r="TV93" i="4"/>
  <c r="TU93" i="4"/>
  <c r="TT93" i="4"/>
  <c r="TS93" i="4"/>
  <c r="TR93" i="4"/>
  <c r="TQ93" i="4"/>
  <c r="TP93" i="4"/>
  <c r="TO93" i="4"/>
  <c r="TN93" i="4"/>
  <c r="TM93" i="4"/>
  <c r="TL93" i="4"/>
  <c r="TK93" i="4"/>
  <c r="TJ93" i="4"/>
  <c r="TI93" i="4"/>
  <c r="TH93" i="4"/>
  <c r="TG93" i="4"/>
  <c r="TF93" i="4"/>
  <c r="TE93" i="4"/>
  <c r="TD93" i="4"/>
  <c r="TC93" i="4"/>
  <c r="TB93" i="4"/>
  <c r="TA93" i="4"/>
  <c r="SZ93" i="4"/>
  <c r="SY93" i="4"/>
  <c r="SX93" i="4"/>
  <c r="SW93" i="4"/>
  <c r="SV93" i="4"/>
  <c r="SU93" i="4"/>
  <c r="ST93" i="4"/>
  <c r="SS93" i="4"/>
  <c r="SR93" i="4"/>
  <c r="SQ93" i="4"/>
  <c r="SP93" i="4"/>
  <c r="SO93" i="4"/>
  <c r="SN93" i="4"/>
  <c r="SM93" i="4"/>
  <c r="SL93" i="4"/>
  <c r="SK93" i="4"/>
  <c r="SJ93" i="4"/>
  <c r="SI93" i="4"/>
  <c r="VO25" i="4"/>
  <c r="VN25" i="4"/>
  <c r="VM25" i="4"/>
  <c r="VL25" i="4"/>
  <c r="VK25" i="4"/>
  <c r="VJ25" i="4"/>
  <c r="VI25" i="4"/>
  <c r="VH25" i="4"/>
  <c r="VG25" i="4"/>
  <c r="VF25" i="4"/>
  <c r="VE25" i="4"/>
  <c r="VD25" i="4"/>
  <c r="VC25" i="4"/>
  <c r="VB25" i="4"/>
  <c r="VA25" i="4"/>
  <c r="UZ25" i="4"/>
  <c r="UY25" i="4"/>
  <c r="UX25" i="4"/>
  <c r="UW25" i="4"/>
  <c r="UV25" i="4"/>
  <c r="UU25" i="4"/>
  <c r="UT25" i="4"/>
  <c r="US25" i="4"/>
  <c r="UR25" i="4"/>
  <c r="UQ25" i="4"/>
  <c r="UP25" i="4"/>
  <c r="UO25" i="4"/>
  <c r="UN25" i="4"/>
  <c r="UM25" i="4"/>
  <c r="UL25" i="4"/>
  <c r="UK25" i="4"/>
  <c r="UJ25" i="4"/>
  <c r="UI25" i="4"/>
  <c r="UH25" i="4"/>
  <c r="UG25" i="4"/>
  <c r="UF25" i="4"/>
  <c r="UE25" i="4"/>
  <c r="UD25" i="4"/>
  <c r="UC25" i="4"/>
  <c r="UB25" i="4"/>
  <c r="UA25" i="4"/>
  <c r="TZ25" i="4"/>
  <c r="TY25" i="4"/>
  <c r="TX25" i="4"/>
  <c r="TW25" i="4"/>
  <c r="TV25" i="4"/>
  <c r="TU25" i="4"/>
  <c r="TT25" i="4"/>
  <c r="TS25" i="4"/>
  <c r="TR25" i="4"/>
  <c r="TQ25" i="4"/>
  <c r="TP25" i="4"/>
  <c r="TO25" i="4"/>
  <c r="TN25" i="4"/>
  <c r="TM25" i="4"/>
  <c r="TL25" i="4"/>
  <c r="TK25" i="4"/>
  <c r="TJ25" i="4"/>
  <c r="TI25" i="4"/>
  <c r="TH25" i="4"/>
  <c r="TG25" i="4"/>
  <c r="TF25" i="4"/>
  <c r="TE25" i="4"/>
  <c r="TD25" i="4"/>
  <c r="TC25" i="4"/>
  <c r="TB25" i="4"/>
  <c r="TA25" i="4"/>
  <c r="SZ25" i="4"/>
  <c r="SY25" i="4"/>
  <c r="SX25" i="4"/>
  <c r="SW25" i="4"/>
  <c r="SV25" i="4"/>
  <c r="SU25" i="4"/>
  <c r="ST25" i="4"/>
  <c r="SS25" i="4"/>
  <c r="SR25" i="4"/>
  <c r="SQ25" i="4"/>
  <c r="SP25" i="4"/>
  <c r="SO25" i="4"/>
  <c r="SN25" i="4"/>
  <c r="SM25" i="4"/>
  <c r="SL25" i="4"/>
  <c r="SK25" i="4"/>
  <c r="SJ25" i="4"/>
  <c r="SI25" i="4"/>
  <c r="VO15" i="4"/>
  <c r="VN15" i="4"/>
  <c r="VM15" i="4"/>
  <c r="VL15" i="4"/>
  <c r="VK15" i="4"/>
  <c r="VJ15" i="4"/>
  <c r="VI15" i="4"/>
  <c r="VH15" i="4"/>
  <c r="VG15" i="4"/>
  <c r="VF15" i="4"/>
  <c r="VE15" i="4"/>
  <c r="VD15" i="4"/>
  <c r="VC15" i="4"/>
  <c r="VB15" i="4"/>
  <c r="VA15" i="4"/>
  <c r="UZ15" i="4"/>
  <c r="UY15" i="4"/>
  <c r="UX15" i="4"/>
  <c r="UW15" i="4"/>
  <c r="UV15" i="4"/>
  <c r="UU15" i="4"/>
  <c r="UT15" i="4"/>
  <c r="US15" i="4"/>
  <c r="UR15" i="4"/>
  <c r="UQ15" i="4"/>
  <c r="UP15" i="4"/>
  <c r="UO15" i="4"/>
  <c r="UN15" i="4"/>
  <c r="UM15" i="4"/>
  <c r="UL15" i="4"/>
  <c r="UK15" i="4"/>
  <c r="UJ15" i="4"/>
  <c r="UI15" i="4"/>
  <c r="UH15" i="4"/>
  <c r="UG15" i="4"/>
  <c r="UF15" i="4"/>
  <c r="UE15" i="4"/>
  <c r="UD15" i="4"/>
  <c r="UC15" i="4"/>
  <c r="UB15" i="4"/>
  <c r="UA15" i="4"/>
  <c r="TZ15" i="4"/>
  <c r="TY15" i="4"/>
  <c r="TX15" i="4"/>
  <c r="TW15" i="4"/>
  <c r="TV15" i="4"/>
  <c r="TU15" i="4"/>
  <c r="TT15" i="4"/>
  <c r="TS15" i="4"/>
  <c r="TR15" i="4"/>
  <c r="TQ15" i="4"/>
  <c r="TP15" i="4"/>
  <c r="TO15" i="4"/>
  <c r="TN15" i="4"/>
  <c r="TM15" i="4"/>
  <c r="TL15" i="4"/>
  <c r="TK15" i="4"/>
  <c r="TJ15" i="4"/>
  <c r="TI15" i="4"/>
  <c r="TH15" i="4"/>
  <c r="TG15" i="4"/>
  <c r="TF15" i="4"/>
  <c r="TE15" i="4"/>
  <c r="TD15" i="4"/>
  <c r="TC15" i="4"/>
  <c r="TB15" i="4"/>
  <c r="TA15" i="4"/>
  <c r="SZ15" i="4"/>
  <c r="SY15" i="4"/>
  <c r="SX15" i="4"/>
  <c r="SW15" i="4"/>
  <c r="SV15" i="4"/>
  <c r="SU15" i="4"/>
  <c r="ST15" i="4"/>
  <c r="SS15" i="4"/>
  <c r="SR15" i="4"/>
  <c r="SQ15" i="4"/>
  <c r="SP15" i="4"/>
  <c r="SO15" i="4"/>
  <c r="SN15" i="4"/>
  <c r="SM15" i="4"/>
  <c r="SL15" i="4"/>
  <c r="SK15" i="4"/>
  <c r="SJ15" i="4"/>
  <c r="SI15" i="4"/>
  <c r="VO66" i="4"/>
  <c r="VN66" i="4"/>
  <c r="VM66" i="4"/>
  <c r="VL66" i="4"/>
  <c r="VK66" i="4"/>
  <c r="VJ66" i="4"/>
  <c r="VI66" i="4"/>
  <c r="VH66" i="4"/>
  <c r="VG66" i="4"/>
  <c r="VF66" i="4"/>
  <c r="VE66" i="4"/>
  <c r="VD66" i="4"/>
  <c r="VC66" i="4"/>
  <c r="VB66" i="4"/>
  <c r="VA66" i="4"/>
  <c r="UZ66" i="4"/>
  <c r="UY66" i="4"/>
  <c r="UX66" i="4"/>
  <c r="UW66" i="4"/>
  <c r="UV66" i="4"/>
  <c r="UU66" i="4"/>
  <c r="UT66" i="4"/>
  <c r="US66" i="4"/>
  <c r="UR66" i="4"/>
  <c r="UQ66" i="4"/>
  <c r="UP66" i="4"/>
  <c r="UO66" i="4"/>
  <c r="UN66" i="4"/>
  <c r="UM66" i="4"/>
  <c r="UL66" i="4"/>
  <c r="UK66" i="4"/>
  <c r="UJ66" i="4"/>
  <c r="UI66" i="4"/>
  <c r="UH66" i="4"/>
  <c r="UG66" i="4"/>
  <c r="UF66" i="4"/>
  <c r="UE66" i="4"/>
  <c r="UD66" i="4"/>
  <c r="UC66" i="4"/>
  <c r="UB66" i="4"/>
  <c r="UA66" i="4"/>
  <c r="TZ66" i="4"/>
  <c r="TY66" i="4"/>
  <c r="TX66" i="4"/>
  <c r="TW66" i="4"/>
  <c r="TV66" i="4"/>
  <c r="TU66" i="4"/>
  <c r="TT66" i="4"/>
  <c r="TS66" i="4"/>
  <c r="TR66" i="4"/>
  <c r="TQ66" i="4"/>
  <c r="TP66" i="4"/>
  <c r="TO66" i="4"/>
  <c r="TN66" i="4"/>
  <c r="TM66" i="4"/>
  <c r="TL66" i="4"/>
  <c r="TK66" i="4"/>
  <c r="TJ66" i="4"/>
  <c r="TI66" i="4"/>
  <c r="TH66" i="4"/>
  <c r="TG66" i="4"/>
  <c r="TF66" i="4"/>
  <c r="TE66" i="4"/>
  <c r="TD66" i="4"/>
  <c r="TC66" i="4"/>
  <c r="TB66" i="4"/>
  <c r="TA66" i="4"/>
  <c r="SZ66" i="4"/>
  <c r="SY66" i="4"/>
  <c r="SX66" i="4"/>
  <c r="SW66" i="4"/>
  <c r="SV66" i="4"/>
  <c r="SU66" i="4"/>
  <c r="ST66" i="4"/>
  <c r="SS66" i="4"/>
  <c r="SR66" i="4"/>
  <c r="SQ66" i="4"/>
  <c r="SP66" i="4"/>
  <c r="SO66" i="4"/>
  <c r="SN66" i="4"/>
  <c r="SM66" i="4"/>
  <c r="SL66" i="4"/>
  <c r="SK66" i="4"/>
  <c r="SJ66" i="4"/>
  <c r="SI66" i="4"/>
  <c r="VO10" i="4"/>
  <c r="VN10" i="4"/>
  <c r="VM10" i="4"/>
  <c r="VL10" i="4"/>
  <c r="VK10" i="4"/>
  <c r="VJ10" i="4"/>
  <c r="VI10" i="4"/>
  <c r="VH10" i="4"/>
  <c r="VG10" i="4"/>
  <c r="VF10" i="4"/>
  <c r="VE10" i="4"/>
  <c r="VD10" i="4"/>
  <c r="VC10" i="4"/>
  <c r="VB10" i="4"/>
  <c r="VA10" i="4"/>
  <c r="UZ10" i="4"/>
  <c r="UY10" i="4"/>
  <c r="UX10" i="4"/>
  <c r="UW10" i="4"/>
  <c r="UV10" i="4"/>
  <c r="UU10" i="4"/>
  <c r="UT10" i="4"/>
  <c r="US10" i="4"/>
  <c r="UR10" i="4"/>
  <c r="UQ10" i="4"/>
  <c r="UP10" i="4"/>
  <c r="UO10" i="4"/>
  <c r="UN10" i="4"/>
  <c r="UM10" i="4"/>
  <c r="UL10" i="4"/>
  <c r="UK10" i="4"/>
  <c r="UJ10" i="4"/>
  <c r="UI10" i="4"/>
  <c r="UH10" i="4"/>
  <c r="UG10" i="4"/>
  <c r="UF10" i="4"/>
  <c r="UE10" i="4"/>
  <c r="UD10" i="4"/>
  <c r="UC10" i="4"/>
  <c r="UB10" i="4"/>
  <c r="UA10" i="4"/>
  <c r="TZ10" i="4"/>
  <c r="TY10" i="4"/>
  <c r="TX10" i="4"/>
  <c r="TW10" i="4"/>
  <c r="TV10" i="4"/>
  <c r="TU10" i="4"/>
  <c r="TT10" i="4"/>
  <c r="TS10" i="4"/>
  <c r="TR10" i="4"/>
  <c r="TQ10" i="4"/>
  <c r="TP10" i="4"/>
  <c r="TO10" i="4"/>
  <c r="TN10" i="4"/>
  <c r="TM10" i="4"/>
  <c r="TL10" i="4"/>
  <c r="TK10" i="4"/>
  <c r="TJ10" i="4"/>
  <c r="TI10" i="4"/>
  <c r="TH10" i="4"/>
  <c r="TG10" i="4"/>
  <c r="TF10" i="4"/>
  <c r="TE10" i="4"/>
  <c r="TD10" i="4"/>
  <c r="TC10" i="4"/>
  <c r="TB10" i="4"/>
  <c r="TA10" i="4"/>
  <c r="SZ10" i="4"/>
  <c r="SY10" i="4"/>
  <c r="SX10" i="4"/>
  <c r="SW10" i="4"/>
  <c r="SV10" i="4"/>
  <c r="SU10" i="4"/>
  <c r="ST10" i="4"/>
  <c r="SS10" i="4"/>
  <c r="SR10" i="4"/>
  <c r="SQ10" i="4"/>
  <c r="SP10" i="4"/>
  <c r="SO10" i="4"/>
  <c r="SN10" i="4"/>
  <c r="SM10" i="4"/>
  <c r="SL10" i="4"/>
  <c r="SK10" i="4"/>
  <c r="SJ10" i="4"/>
  <c r="SI10" i="4"/>
  <c r="VO48" i="4"/>
  <c r="VN48" i="4"/>
  <c r="VM48" i="4"/>
  <c r="VL48" i="4"/>
  <c r="VK48" i="4"/>
  <c r="VJ48" i="4"/>
  <c r="VI48" i="4"/>
  <c r="VH48" i="4"/>
  <c r="VG48" i="4"/>
  <c r="VF48" i="4"/>
  <c r="VE48" i="4"/>
  <c r="VD48" i="4"/>
  <c r="VC48" i="4"/>
  <c r="VB48" i="4"/>
  <c r="VA48" i="4"/>
  <c r="UZ48" i="4"/>
  <c r="UY48" i="4"/>
  <c r="UX48" i="4"/>
  <c r="UW48" i="4"/>
  <c r="UV48" i="4"/>
  <c r="UU48" i="4"/>
  <c r="UT48" i="4"/>
  <c r="US48" i="4"/>
  <c r="UR48" i="4"/>
  <c r="UQ48" i="4"/>
  <c r="UP48" i="4"/>
  <c r="UO48" i="4"/>
  <c r="UN48" i="4"/>
  <c r="UM48" i="4"/>
  <c r="UL48" i="4"/>
  <c r="UK48" i="4"/>
  <c r="UJ48" i="4"/>
  <c r="UI48" i="4"/>
  <c r="UH48" i="4"/>
  <c r="UG48" i="4"/>
  <c r="UF48" i="4"/>
  <c r="UE48" i="4"/>
  <c r="UD48" i="4"/>
  <c r="UC48" i="4"/>
  <c r="UB48" i="4"/>
  <c r="UA48" i="4"/>
  <c r="TZ48" i="4"/>
  <c r="TY48" i="4"/>
  <c r="TX48" i="4"/>
  <c r="TW48" i="4"/>
  <c r="TV48" i="4"/>
  <c r="TU48" i="4"/>
  <c r="TT48" i="4"/>
  <c r="TS48" i="4"/>
  <c r="TR48" i="4"/>
  <c r="TQ48" i="4"/>
  <c r="TP48" i="4"/>
  <c r="TO48" i="4"/>
  <c r="TN48" i="4"/>
  <c r="TM48" i="4"/>
  <c r="TL48" i="4"/>
  <c r="TK48" i="4"/>
  <c r="TJ48" i="4"/>
  <c r="TI48" i="4"/>
  <c r="TH48" i="4"/>
  <c r="TG48" i="4"/>
  <c r="TF48" i="4"/>
  <c r="TE48" i="4"/>
  <c r="TD48" i="4"/>
  <c r="TC48" i="4"/>
  <c r="TB48" i="4"/>
  <c r="TA48" i="4"/>
  <c r="SZ48" i="4"/>
  <c r="SY48" i="4"/>
  <c r="SX48" i="4"/>
  <c r="SW48" i="4"/>
  <c r="SV48" i="4"/>
  <c r="SU48" i="4"/>
  <c r="ST48" i="4"/>
  <c r="SS48" i="4"/>
  <c r="SR48" i="4"/>
  <c r="SQ48" i="4"/>
  <c r="SP48" i="4"/>
  <c r="SO48" i="4"/>
  <c r="SN48" i="4"/>
  <c r="SM48" i="4"/>
  <c r="SL48" i="4"/>
  <c r="SK48" i="4"/>
  <c r="SJ48" i="4"/>
  <c r="SI48" i="4"/>
  <c r="VO3" i="4"/>
  <c r="VN3" i="4"/>
  <c r="VM3" i="4"/>
  <c r="VL3" i="4"/>
  <c r="VK3" i="4"/>
  <c r="VJ3" i="4"/>
  <c r="VI3" i="4"/>
  <c r="VH3" i="4"/>
  <c r="VG3" i="4"/>
  <c r="VF3" i="4"/>
  <c r="VE3" i="4"/>
  <c r="VD3" i="4"/>
  <c r="VC3" i="4"/>
  <c r="VB3" i="4"/>
  <c r="VA3" i="4"/>
  <c r="UZ3" i="4"/>
  <c r="UY3" i="4"/>
  <c r="UX3" i="4"/>
  <c r="UW3" i="4"/>
  <c r="UV3" i="4"/>
  <c r="UU3" i="4"/>
  <c r="UT3" i="4"/>
  <c r="US3" i="4"/>
  <c r="UR3" i="4"/>
  <c r="UQ3" i="4"/>
  <c r="UP3" i="4"/>
  <c r="UO3" i="4"/>
  <c r="UN3" i="4"/>
  <c r="UM3" i="4"/>
  <c r="UL3" i="4"/>
  <c r="UK3" i="4"/>
  <c r="UJ3" i="4"/>
  <c r="UI3" i="4"/>
  <c r="UH3" i="4"/>
  <c r="UG3" i="4"/>
  <c r="UF3" i="4"/>
  <c r="UE3" i="4"/>
  <c r="UD3" i="4"/>
  <c r="UC3" i="4"/>
  <c r="UB3" i="4"/>
  <c r="UA3" i="4"/>
  <c r="TZ3" i="4"/>
  <c r="TY3" i="4"/>
  <c r="TX3" i="4"/>
  <c r="TW3" i="4"/>
  <c r="TV3" i="4"/>
  <c r="TU3" i="4"/>
  <c r="TT3" i="4"/>
  <c r="TS3" i="4"/>
  <c r="TR3" i="4"/>
  <c r="TQ3" i="4"/>
  <c r="TP3" i="4"/>
  <c r="TO3" i="4"/>
  <c r="TN3" i="4"/>
  <c r="TM3" i="4"/>
  <c r="TL3" i="4"/>
  <c r="TK3" i="4"/>
  <c r="TJ3" i="4"/>
  <c r="TI3" i="4"/>
  <c r="TH3" i="4"/>
  <c r="TG3" i="4"/>
  <c r="TF3" i="4"/>
  <c r="TE3" i="4"/>
  <c r="TD3" i="4"/>
  <c r="TC3" i="4"/>
  <c r="TB3" i="4"/>
  <c r="TA3" i="4"/>
  <c r="SZ3" i="4"/>
  <c r="SY3" i="4"/>
  <c r="SX3" i="4"/>
  <c r="SW3" i="4"/>
  <c r="SV3" i="4"/>
  <c r="SU3" i="4"/>
  <c r="ST3" i="4"/>
  <c r="SS3" i="4"/>
  <c r="SR3" i="4"/>
  <c r="SQ3" i="4"/>
  <c r="SP3" i="4"/>
  <c r="SO3" i="4"/>
  <c r="SN3" i="4"/>
  <c r="SM3" i="4"/>
  <c r="SL3" i="4"/>
  <c r="SK3" i="4"/>
  <c r="SJ3" i="4"/>
  <c r="SI3" i="4"/>
  <c r="VO23" i="4"/>
  <c r="VN23" i="4"/>
  <c r="VM23" i="4"/>
  <c r="VL23" i="4"/>
  <c r="VK23" i="4"/>
  <c r="VJ23" i="4"/>
  <c r="VI23" i="4"/>
  <c r="VH23" i="4"/>
  <c r="VG23" i="4"/>
  <c r="VF23" i="4"/>
  <c r="VE23" i="4"/>
  <c r="VD23" i="4"/>
  <c r="VC23" i="4"/>
  <c r="VB23" i="4"/>
  <c r="VA23" i="4"/>
  <c r="UZ23" i="4"/>
  <c r="UY23" i="4"/>
  <c r="UX23" i="4"/>
  <c r="UW23" i="4"/>
  <c r="UV23" i="4"/>
  <c r="UU23" i="4"/>
  <c r="UT23" i="4"/>
  <c r="US23" i="4"/>
  <c r="UR23" i="4"/>
  <c r="UQ23" i="4"/>
  <c r="UP23" i="4"/>
  <c r="UO23" i="4"/>
  <c r="UN23" i="4"/>
  <c r="UM23" i="4"/>
  <c r="UL23" i="4"/>
  <c r="UK23" i="4"/>
  <c r="UJ23" i="4"/>
  <c r="UI23" i="4"/>
  <c r="UH23" i="4"/>
  <c r="UG23" i="4"/>
  <c r="UF23" i="4"/>
  <c r="UE23" i="4"/>
  <c r="UD23" i="4"/>
  <c r="UC23" i="4"/>
  <c r="UB23" i="4"/>
  <c r="UA23" i="4"/>
  <c r="TZ23" i="4"/>
  <c r="TY23" i="4"/>
  <c r="TX23" i="4"/>
  <c r="TW23" i="4"/>
  <c r="TV23" i="4"/>
  <c r="TU23" i="4"/>
  <c r="TT23" i="4"/>
  <c r="TS23" i="4"/>
  <c r="TR23" i="4"/>
  <c r="TQ23" i="4"/>
  <c r="TP23" i="4"/>
  <c r="TO23" i="4"/>
  <c r="TN23" i="4"/>
  <c r="TM23" i="4"/>
  <c r="TL23" i="4"/>
  <c r="TK23" i="4"/>
  <c r="TJ23" i="4"/>
  <c r="TI23" i="4"/>
  <c r="TH23" i="4"/>
  <c r="TG23" i="4"/>
  <c r="TF23" i="4"/>
  <c r="TE23" i="4"/>
  <c r="TD23" i="4"/>
  <c r="TC23" i="4"/>
  <c r="TB23" i="4"/>
  <c r="TA23" i="4"/>
  <c r="SZ23" i="4"/>
  <c r="SY23" i="4"/>
  <c r="SX23" i="4"/>
  <c r="SW23" i="4"/>
  <c r="SV23" i="4"/>
  <c r="SU23" i="4"/>
  <c r="ST23" i="4"/>
  <c r="SS23" i="4"/>
  <c r="SR23" i="4"/>
  <c r="SQ23" i="4"/>
  <c r="SP23" i="4"/>
  <c r="SO23" i="4"/>
  <c r="SN23" i="4"/>
  <c r="SM23" i="4"/>
  <c r="SL23" i="4"/>
  <c r="SK23" i="4"/>
  <c r="SJ23" i="4"/>
  <c r="SI23" i="4"/>
  <c r="VO38" i="4"/>
  <c r="VN38" i="4"/>
  <c r="VM38" i="4"/>
  <c r="VL38" i="4"/>
  <c r="VK38" i="4"/>
  <c r="VJ38" i="4"/>
  <c r="VI38" i="4"/>
  <c r="VH38" i="4"/>
  <c r="VG38" i="4"/>
  <c r="VF38" i="4"/>
  <c r="VE38" i="4"/>
  <c r="VD38" i="4"/>
  <c r="VC38" i="4"/>
  <c r="VB38" i="4"/>
  <c r="VA38" i="4"/>
  <c r="UZ38" i="4"/>
  <c r="UY38" i="4"/>
  <c r="UX38" i="4"/>
  <c r="UW38" i="4"/>
  <c r="UV38" i="4"/>
  <c r="UU38" i="4"/>
  <c r="UT38" i="4"/>
  <c r="US38" i="4"/>
  <c r="UR38" i="4"/>
  <c r="UQ38" i="4"/>
  <c r="UP38" i="4"/>
  <c r="UO38" i="4"/>
  <c r="UN38" i="4"/>
  <c r="UM38" i="4"/>
  <c r="UL38" i="4"/>
  <c r="UK38" i="4"/>
  <c r="UJ38" i="4"/>
  <c r="UI38" i="4"/>
  <c r="UH38" i="4"/>
  <c r="UG38" i="4"/>
  <c r="UF38" i="4"/>
  <c r="UE38" i="4"/>
  <c r="UD38" i="4"/>
  <c r="UC38" i="4"/>
  <c r="UB38" i="4"/>
  <c r="UA38" i="4"/>
  <c r="TZ38" i="4"/>
  <c r="TY38" i="4"/>
  <c r="TX38" i="4"/>
  <c r="TW38" i="4"/>
  <c r="TV38" i="4"/>
  <c r="TU38" i="4"/>
  <c r="TT38" i="4"/>
  <c r="TS38" i="4"/>
  <c r="TR38" i="4"/>
  <c r="TQ38" i="4"/>
  <c r="TP38" i="4"/>
  <c r="TO38" i="4"/>
  <c r="TN38" i="4"/>
  <c r="TM38" i="4"/>
  <c r="TL38" i="4"/>
  <c r="TK38" i="4"/>
  <c r="TJ38" i="4"/>
  <c r="TI38" i="4"/>
  <c r="TH38" i="4"/>
  <c r="TG38" i="4"/>
  <c r="TF38" i="4"/>
  <c r="TE38" i="4"/>
  <c r="TD38" i="4"/>
  <c r="TC38" i="4"/>
  <c r="TB38" i="4"/>
  <c r="TA38" i="4"/>
  <c r="SZ38" i="4"/>
  <c r="SY38" i="4"/>
  <c r="SX38" i="4"/>
  <c r="SW38" i="4"/>
  <c r="SV38" i="4"/>
  <c r="SU38" i="4"/>
  <c r="ST38" i="4"/>
  <c r="SS38" i="4"/>
  <c r="SR38" i="4"/>
  <c r="SQ38" i="4"/>
  <c r="SP38" i="4"/>
  <c r="SO38" i="4"/>
  <c r="SN38" i="4"/>
  <c r="SM38" i="4"/>
  <c r="SL38" i="4"/>
  <c r="SK38" i="4"/>
  <c r="SJ38" i="4"/>
  <c r="SI38" i="4"/>
  <c r="VO64" i="4"/>
  <c r="VN64" i="4"/>
  <c r="VM64" i="4"/>
  <c r="VL64" i="4"/>
  <c r="VK64" i="4"/>
  <c r="VJ64" i="4"/>
  <c r="VI64" i="4"/>
  <c r="VH64" i="4"/>
  <c r="VG64" i="4"/>
  <c r="VF64" i="4"/>
  <c r="VE64" i="4"/>
  <c r="VD64" i="4"/>
  <c r="VC64" i="4"/>
  <c r="VB64" i="4"/>
  <c r="VA64" i="4"/>
  <c r="UZ64" i="4"/>
  <c r="UY64" i="4"/>
  <c r="UX64" i="4"/>
  <c r="UW64" i="4"/>
  <c r="UV64" i="4"/>
  <c r="UU64" i="4"/>
  <c r="UT64" i="4"/>
  <c r="US64" i="4"/>
  <c r="UR64" i="4"/>
  <c r="UQ64" i="4"/>
  <c r="UP64" i="4"/>
  <c r="UO64" i="4"/>
  <c r="UN64" i="4"/>
  <c r="UM64" i="4"/>
  <c r="UL64" i="4"/>
  <c r="UK64" i="4"/>
  <c r="UJ64" i="4"/>
  <c r="UI64" i="4"/>
  <c r="UH64" i="4"/>
  <c r="UG64" i="4"/>
  <c r="UF64" i="4"/>
  <c r="UE64" i="4"/>
  <c r="UD64" i="4"/>
  <c r="UC64" i="4"/>
  <c r="UB64" i="4"/>
  <c r="UA64" i="4"/>
  <c r="TZ64" i="4"/>
  <c r="TY64" i="4"/>
  <c r="TX64" i="4"/>
  <c r="TW64" i="4"/>
  <c r="TV64" i="4"/>
  <c r="TU64" i="4"/>
  <c r="TT64" i="4"/>
  <c r="TS64" i="4"/>
  <c r="TR64" i="4"/>
  <c r="TQ64" i="4"/>
  <c r="TP64" i="4"/>
  <c r="TO64" i="4"/>
  <c r="TN64" i="4"/>
  <c r="TM64" i="4"/>
  <c r="TL64" i="4"/>
  <c r="TK64" i="4"/>
  <c r="TJ64" i="4"/>
  <c r="TI64" i="4"/>
  <c r="TH64" i="4"/>
  <c r="TG64" i="4"/>
  <c r="TF64" i="4"/>
  <c r="TE64" i="4"/>
  <c r="TD64" i="4"/>
  <c r="TC64" i="4"/>
  <c r="TB64" i="4"/>
  <c r="TA64" i="4"/>
  <c r="SZ64" i="4"/>
  <c r="SY64" i="4"/>
  <c r="SX64" i="4"/>
  <c r="SW64" i="4"/>
  <c r="SV64" i="4"/>
  <c r="SU64" i="4"/>
  <c r="ST64" i="4"/>
  <c r="SS64" i="4"/>
  <c r="SR64" i="4"/>
  <c r="SQ64" i="4"/>
  <c r="SP64" i="4"/>
  <c r="SO64" i="4"/>
  <c r="SN64" i="4"/>
  <c r="SM64" i="4"/>
  <c r="SL64" i="4"/>
  <c r="SK64" i="4"/>
  <c r="SJ64" i="4"/>
  <c r="SI64" i="4"/>
  <c r="VO77" i="4"/>
  <c r="VN77" i="4"/>
  <c r="VM77" i="4"/>
  <c r="VL77" i="4"/>
  <c r="VK77" i="4"/>
  <c r="VJ77" i="4"/>
  <c r="VI77" i="4"/>
  <c r="VH77" i="4"/>
  <c r="VG77" i="4"/>
  <c r="VF77" i="4"/>
  <c r="VE77" i="4"/>
  <c r="VD77" i="4"/>
  <c r="VC77" i="4"/>
  <c r="VB77" i="4"/>
  <c r="VA77" i="4"/>
  <c r="UZ77" i="4"/>
  <c r="UY77" i="4"/>
  <c r="UX77" i="4"/>
  <c r="UW77" i="4"/>
  <c r="UV77" i="4"/>
  <c r="UU77" i="4"/>
  <c r="UT77" i="4"/>
  <c r="US77" i="4"/>
  <c r="UR77" i="4"/>
  <c r="UQ77" i="4"/>
  <c r="UP77" i="4"/>
  <c r="UO77" i="4"/>
  <c r="UN77" i="4"/>
  <c r="UM77" i="4"/>
  <c r="UL77" i="4"/>
  <c r="UK77" i="4"/>
  <c r="UJ77" i="4"/>
  <c r="UI77" i="4"/>
  <c r="UH77" i="4"/>
  <c r="UG77" i="4"/>
  <c r="UF77" i="4"/>
  <c r="UE77" i="4"/>
  <c r="UD77" i="4"/>
  <c r="UC77" i="4"/>
  <c r="UB77" i="4"/>
  <c r="UA77" i="4"/>
  <c r="TZ77" i="4"/>
  <c r="TY77" i="4"/>
  <c r="TX77" i="4"/>
  <c r="TW77" i="4"/>
  <c r="TV77" i="4"/>
  <c r="TU77" i="4"/>
  <c r="TT77" i="4"/>
  <c r="TS77" i="4"/>
  <c r="TR77" i="4"/>
  <c r="TQ77" i="4"/>
  <c r="TP77" i="4"/>
  <c r="TO77" i="4"/>
  <c r="TN77" i="4"/>
  <c r="TM77" i="4"/>
  <c r="TL77" i="4"/>
  <c r="TK77" i="4"/>
  <c r="TJ77" i="4"/>
  <c r="TI77" i="4"/>
  <c r="TH77" i="4"/>
  <c r="TG77" i="4"/>
  <c r="TF77" i="4"/>
  <c r="TE77" i="4"/>
  <c r="TD77" i="4"/>
  <c r="TC77" i="4"/>
  <c r="TB77" i="4"/>
  <c r="TA77" i="4"/>
  <c r="SZ77" i="4"/>
  <c r="SY77" i="4"/>
  <c r="SX77" i="4"/>
  <c r="SW77" i="4"/>
  <c r="SV77" i="4"/>
  <c r="SU77" i="4"/>
  <c r="ST77" i="4"/>
  <c r="SS77" i="4"/>
  <c r="SR77" i="4"/>
  <c r="SQ77" i="4"/>
  <c r="SP77" i="4"/>
  <c r="SO77" i="4"/>
  <c r="SN77" i="4"/>
  <c r="SM77" i="4"/>
  <c r="SL77" i="4"/>
  <c r="SK77" i="4"/>
  <c r="SJ77" i="4"/>
  <c r="SI77" i="4"/>
  <c r="VO46" i="4"/>
  <c r="VN46" i="4"/>
  <c r="VM46" i="4"/>
  <c r="VL46" i="4"/>
  <c r="VK46" i="4"/>
  <c r="VJ46" i="4"/>
  <c r="VI46" i="4"/>
  <c r="VH46" i="4"/>
  <c r="VG46" i="4"/>
  <c r="VF46" i="4"/>
  <c r="VE46" i="4"/>
  <c r="VD46" i="4"/>
  <c r="VC46" i="4"/>
  <c r="VB46" i="4"/>
  <c r="VA46" i="4"/>
  <c r="UZ46" i="4"/>
  <c r="UY46" i="4"/>
  <c r="UX46" i="4"/>
  <c r="UW46" i="4"/>
  <c r="UV46" i="4"/>
  <c r="UU46" i="4"/>
  <c r="UT46" i="4"/>
  <c r="US46" i="4"/>
  <c r="UR46" i="4"/>
  <c r="UQ46" i="4"/>
  <c r="UP46" i="4"/>
  <c r="UO46" i="4"/>
  <c r="UN46" i="4"/>
  <c r="UM46" i="4"/>
  <c r="UL46" i="4"/>
  <c r="UK46" i="4"/>
  <c r="UJ46" i="4"/>
  <c r="UI46" i="4"/>
  <c r="UH46" i="4"/>
  <c r="UG46" i="4"/>
  <c r="UF46" i="4"/>
  <c r="UE46" i="4"/>
  <c r="UD46" i="4"/>
  <c r="UC46" i="4"/>
  <c r="UB46" i="4"/>
  <c r="UA46" i="4"/>
  <c r="TZ46" i="4"/>
  <c r="TY46" i="4"/>
  <c r="TX46" i="4"/>
  <c r="TW46" i="4"/>
  <c r="TV46" i="4"/>
  <c r="TU46" i="4"/>
  <c r="TT46" i="4"/>
  <c r="TS46" i="4"/>
  <c r="TR46" i="4"/>
  <c r="TQ46" i="4"/>
  <c r="TP46" i="4"/>
  <c r="TO46" i="4"/>
  <c r="TN46" i="4"/>
  <c r="TM46" i="4"/>
  <c r="TL46" i="4"/>
  <c r="TK46" i="4"/>
  <c r="TJ46" i="4"/>
  <c r="TI46" i="4"/>
  <c r="TH46" i="4"/>
  <c r="TG46" i="4"/>
  <c r="TF46" i="4"/>
  <c r="TE46" i="4"/>
  <c r="TD46" i="4"/>
  <c r="TC46" i="4"/>
  <c r="TB46" i="4"/>
  <c r="TA46" i="4"/>
  <c r="SZ46" i="4"/>
  <c r="SY46" i="4"/>
  <c r="SX46" i="4"/>
  <c r="SW46" i="4"/>
  <c r="SV46" i="4"/>
  <c r="SU46" i="4"/>
  <c r="ST46" i="4"/>
  <c r="SS46" i="4"/>
  <c r="SR46" i="4"/>
  <c r="SQ46" i="4"/>
  <c r="SP46" i="4"/>
  <c r="SO46" i="4"/>
  <c r="SN46" i="4"/>
  <c r="SM46" i="4"/>
  <c r="SL46" i="4"/>
  <c r="SK46" i="4"/>
  <c r="SJ46" i="4"/>
  <c r="SI46" i="4"/>
  <c r="VO102" i="4"/>
  <c r="VN102" i="4"/>
  <c r="VM102" i="4"/>
  <c r="VL102" i="4"/>
  <c r="VK102" i="4"/>
  <c r="VJ102" i="4"/>
  <c r="VI102" i="4"/>
  <c r="VH102" i="4"/>
  <c r="VG102" i="4"/>
  <c r="VF102" i="4"/>
  <c r="VE102" i="4"/>
  <c r="VD102" i="4"/>
  <c r="VC102" i="4"/>
  <c r="VB102" i="4"/>
  <c r="VA102" i="4"/>
  <c r="UZ102" i="4"/>
  <c r="UY102" i="4"/>
  <c r="UX102" i="4"/>
  <c r="UW102" i="4"/>
  <c r="UV102" i="4"/>
  <c r="UU102" i="4"/>
  <c r="UT102" i="4"/>
  <c r="US102" i="4"/>
  <c r="UR102" i="4"/>
  <c r="UQ102" i="4"/>
  <c r="UP102" i="4"/>
  <c r="UO102" i="4"/>
  <c r="UN102" i="4"/>
  <c r="UM102" i="4"/>
  <c r="UL102" i="4"/>
  <c r="UK102" i="4"/>
  <c r="UJ102" i="4"/>
  <c r="UI102" i="4"/>
  <c r="UH102" i="4"/>
  <c r="UG102" i="4"/>
  <c r="UF102" i="4"/>
  <c r="UE102" i="4"/>
  <c r="UD102" i="4"/>
  <c r="UC102" i="4"/>
  <c r="UB102" i="4"/>
  <c r="UA102" i="4"/>
  <c r="TZ102" i="4"/>
  <c r="TY102" i="4"/>
  <c r="TX102" i="4"/>
  <c r="TW102" i="4"/>
  <c r="TV102" i="4"/>
  <c r="TU102" i="4"/>
  <c r="TT102" i="4"/>
  <c r="TS102" i="4"/>
  <c r="TR102" i="4"/>
  <c r="TQ102" i="4"/>
  <c r="TP102" i="4"/>
  <c r="TO102" i="4"/>
  <c r="TN102" i="4"/>
  <c r="TM102" i="4"/>
  <c r="TL102" i="4"/>
  <c r="TK102" i="4"/>
  <c r="TJ102" i="4"/>
  <c r="TI102" i="4"/>
  <c r="TH102" i="4"/>
  <c r="TG102" i="4"/>
  <c r="TF102" i="4"/>
  <c r="TE102" i="4"/>
  <c r="TD102" i="4"/>
  <c r="TC102" i="4"/>
  <c r="TB102" i="4"/>
  <c r="TA102" i="4"/>
  <c r="SZ102" i="4"/>
  <c r="SY102" i="4"/>
  <c r="SX102" i="4"/>
  <c r="SW102" i="4"/>
  <c r="SV102" i="4"/>
  <c r="SU102" i="4"/>
  <c r="ST102" i="4"/>
  <c r="SS102" i="4"/>
  <c r="SR102" i="4"/>
  <c r="SQ102" i="4"/>
  <c r="SP102" i="4"/>
  <c r="SO102" i="4"/>
  <c r="SN102" i="4"/>
  <c r="SM102" i="4"/>
  <c r="SL102" i="4"/>
  <c r="SK102" i="4"/>
  <c r="SJ102" i="4"/>
  <c r="SI102" i="4"/>
  <c r="VO160" i="4"/>
  <c r="VN160" i="4"/>
  <c r="VM160" i="4"/>
  <c r="VL160" i="4"/>
  <c r="VK160" i="4"/>
  <c r="VJ160" i="4"/>
  <c r="VI160" i="4"/>
  <c r="VH160" i="4"/>
  <c r="VG160" i="4"/>
  <c r="VF160" i="4"/>
  <c r="VE160" i="4"/>
  <c r="VD160" i="4"/>
  <c r="VC160" i="4"/>
  <c r="VB160" i="4"/>
  <c r="VA160" i="4"/>
  <c r="UZ160" i="4"/>
  <c r="UY160" i="4"/>
  <c r="UX160" i="4"/>
  <c r="UW160" i="4"/>
  <c r="UV160" i="4"/>
  <c r="UU160" i="4"/>
  <c r="UT160" i="4"/>
  <c r="US160" i="4"/>
  <c r="UR160" i="4"/>
  <c r="UQ160" i="4"/>
  <c r="UP160" i="4"/>
  <c r="UO160" i="4"/>
  <c r="UN160" i="4"/>
  <c r="UM160" i="4"/>
  <c r="UL160" i="4"/>
  <c r="UK160" i="4"/>
  <c r="UJ160" i="4"/>
  <c r="UI160" i="4"/>
  <c r="UH160" i="4"/>
  <c r="UG160" i="4"/>
  <c r="UF160" i="4"/>
  <c r="UE160" i="4"/>
  <c r="UD160" i="4"/>
  <c r="UC160" i="4"/>
  <c r="UB160" i="4"/>
  <c r="UA160" i="4"/>
  <c r="TZ160" i="4"/>
  <c r="TY160" i="4"/>
  <c r="TX160" i="4"/>
  <c r="TW160" i="4"/>
  <c r="TV160" i="4"/>
  <c r="TU160" i="4"/>
  <c r="TT160" i="4"/>
  <c r="TS160" i="4"/>
  <c r="TR160" i="4"/>
  <c r="TQ160" i="4"/>
  <c r="TP160" i="4"/>
  <c r="TO160" i="4"/>
  <c r="TN160" i="4"/>
  <c r="TM160" i="4"/>
  <c r="TL160" i="4"/>
  <c r="TK160" i="4"/>
  <c r="TJ160" i="4"/>
  <c r="TI160" i="4"/>
  <c r="TH160" i="4"/>
  <c r="TG160" i="4"/>
  <c r="TF160" i="4"/>
  <c r="TE160" i="4"/>
  <c r="TD160" i="4"/>
  <c r="TC160" i="4"/>
  <c r="TB160" i="4"/>
  <c r="TA160" i="4"/>
  <c r="SZ160" i="4"/>
  <c r="SY160" i="4"/>
  <c r="SX160" i="4"/>
  <c r="SW160" i="4"/>
  <c r="SV160" i="4"/>
  <c r="SU160" i="4"/>
  <c r="ST160" i="4"/>
  <c r="SS160" i="4"/>
  <c r="SR160" i="4"/>
  <c r="SQ160" i="4"/>
  <c r="SP160" i="4"/>
  <c r="SO160" i="4"/>
  <c r="SN160" i="4"/>
  <c r="SM160" i="4"/>
  <c r="SL160" i="4"/>
  <c r="SK160" i="4"/>
  <c r="SJ160" i="4"/>
  <c r="SI160" i="4"/>
  <c r="VO132" i="4"/>
  <c r="VN132" i="4"/>
  <c r="VM132" i="4"/>
  <c r="VL132" i="4"/>
  <c r="VK132" i="4"/>
  <c r="VJ132" i="4"/>
  <c r="VI132" i="4"/>
  <c r="VH132" i="4"/>
  <c r="VG132" i="4"/>
  <c r="VF132" i="4"/>
  <c r="VE132" i="4"/>
  <c r="VD132" i="4"/>
  <c r="VC132" i="4"/>
  <c r="VB132" i="4"/>
  <c r="VA132" i="4"/>
  <c r="UZ132" i="4"/>
  <c r="UY132" i="4"/>
  <c r="UX132" i="4"/>
  <c r="UW132" i="4"/>
  <c r="UV132" i="4"/>
  <c r="UU132" i="4"/>
  <c r="UT132" i="4"/>
  <c r="US132" i="4"/>
  <c r="UR132" i="4"/>
  <c r="UQ132" i="4"/>
  <c r="UP132" i="4"/>
  <c r="UO132" i="4"/>
  <c r="UN132" i="4"/>
  <c r="UM132" i="4"/>
  <c r="UL132" i="4"/>
  <c r="UK132" i="4"/>
  <c r="UJ132" i="4"/>
  <c r="UI132" i="4"/>
  <c r="UH132" i="4"/>
  <c r="UG132" i="4"/>
  <c r="UF132" i="4"/>
  <c r="UE132" i="4"/>
  <c r="UD132" i="4"/>
  <c r="UC132" i="4"/>
  <c r="UB132" i="4"/>
  <c r="UA132" i="4"/>
  <c r="TZ132" i="4"/>
  <c r="TY132" i="4"/>
  <c r="TX132" i="4"/>
  <c r="TW132" i="4"/>
  <c r="TV132" i="4"/>
  <c r="TU132" i="4"/>
  <c r="TT132" i="4"/>
  <c r="TS132" i="4"/>
  <c r="TR132" i="4"/>
  <c r="TQ132" i="4"/>
  <c r="TP132" i="4"/>
  <c r="TO132" i="4"/>
  <c r="TN132" i="4"/>
  <c r="TM132" i="4"/>
  <c r="TL132" i="4"/>
  <c r="TK132" i="4"/>
  <c r="TJ132" i="4"/>
  <c r="TI132" i="4"/>
  <c r="TH132" i="4"/>
  <c r="TG132" i="4"/>
  <c r="TF132" i="4"/>
  <c r="TE132" i="4"/>
  <c r="TD132" i="4"/>
  <c r="TC132" i="4"/>
  <c r="TB132" i="4"/>
  <c r="TA132" i="4"/>
  <c r="SZ132" i="4"/>
  <c r="SY132" i="4"/>
  <c r="SX132" i="4"/>
  <c r="SW132" i="4"/>
  <c r="SV132" i="4"/>
  <c r="SU132" i="4"/>
  <c r="ST132" i="4"/>
  <c r="SS132" i="4"/>
  <c r="SR132" i="4"/>
  <c r="SQ132" i="4"/>
  <c r="SP132" i="4"/>
  <c r="SO132" i="4"/>
  <c r="SN132" i="4"/>
  <c r="SM132" i="4"/>
  <c r="SL132" i="4"/>
  <c r="SK132" i="4"/>
  <c r="SJ132" i="4"/>
  <c r="SI132" i="4"/>
  <c r="VO27" i="4"/>
  <c r="VN27" i="4"/>
  <c r="VM27" i="4"/>
  <c r="VL27" i="4"/>
  <c r="VK27" i="4"/>
  <c r="VJ27" i="4"/>
  <c r="VI27" i="4"/>
  <c r="VH27" i="4"/>
  <c r="VG27" i="4"/>
  <c r="VF27" i="4"/>
  <c r="VE27" i="4"/>
  <c r="VD27" i="4"/>
  <c r="VC27" i="4"/>
  <c r="VB27" i="4"/>
  <c r="VA27" i="4"/>
  <c r="UZ27" i="4"/>
  <c r="UY27" i="4"/>
  <c r="UX27" i="4"/>
  <c r="UW27" i="4"/>
  <c r="UV27" i="4"/>
  <c r="UU27" i="4"/>
  <c r="UT27" i="4"/>
  <c r="US27" i="4"/>
  <c r="UR27" i="4"/>
  <c r="UQ27" i="4"/>
  <c r="UP27" i="4"/>
  <c r="UO27" i="4"/>
  <c r="UN27" i="4"/>
  <c r="UM27" i="4"/>
  <c r="UL27" i="4"/>
  <c r="UK27" i="4"/>
  <c r="UJ27" i="4"/>
  <c r="UI27" i="4"/>
  <c r="UH27" i="4"/>
  <c r="UG27" i="4"/>
  <c r="UF27" i="4"/>
  <c r="UE27" i="4"/>
  <c r="UD27" i="4"/>
  <c r="UC27" i="4"/>
  <c r="UB27" i="4"/>
  <c r="UA27" i="4"/>
  <c r="TZ27" i="4"/>
  <c r="TY27" i="4"/>
  <c r="TX27" i="4"/>
  <c r="TW27" i="4"/>
  <c r="TV27" i="4"/>
  <c r="TU27" i="4"/>
  <c r="TT27" i="4"/>
  <c r="TS27" i="4"/>
  <c r="TR27" i="4"/>
  <c r="TQ27" i="4"/>
  <c r="TP27" i="4"/>
  <c r="TO27" i="4"/>
  <c r="TN27" i="4"/>
  <c r="TM27" i="4"/>
  <c r="TL27" i="4"/>
  <c r="TK27" i="4"/>
  <c r="TJ27" i="4"/>
  <c r="TI27" i="4"/>
  <c r="TH27" i="4"/>
  <c r="TG27" i="4"/>
  <c r="TF27" i="4"/>
  <c r="TE27" i="4"/>
  <c r="TD27" i="4"/>
  <c r="TC27" i="4"/>
  <c r="TB27" i="4"/>
  <c r="TA27" i="4"/>
  <c r="SZ27" i="4"/>
  <c r="SY27" i="4"/>
  <c r="SX27" i="4"/>
  <c r="SW27" i="4"/>
  <c r="SV27" i="4"/>
  <c r="SU27" i="4"/>
  <c r="ST27" i="4"/>
  <c r="SS27" i="4"/>
  <c r="SR27" i="4"/>
  <c r="SQ27" i="4"/>
  <c r="SP27" i="4"/>
  <c r="SO27" i="4"/>
  <c r="SN27" i="4"/>
  <c r="SM27" i="4"/>
  <c r="SL27" i="4"/>
  <c r="SK27" i="4"/>
  <c r="SJ27" i="4"/>
  <c r="SI27" i="4"/>
  <c r="VO28" i="4"/>
  <c r="VN28" i="4"/>
  <c r="VM28" i="4"/>
  <c r="VL28" i="4"/>
  <c r="VK28" i="4"/>
  <c r="VJ28" i="4"/>
  <c r="VI28" i="4"/>
  <c r="VH28" i="4"/>
  <c r="VG28" i="4"/>
  <c r="VF28" i="4"/>
  <c r="VE28" i="4"/>
  <c r="VD28" i="4"/>
  <c r="VC28" i="4"/>
  <c r="VB28" i="4"/>
  <c r="VA28" i="4"/>
  <c r="UZ28" i="4"/>
  <c r="UY28" i="4"/>
  <c r="UX28" i="4"/>
  <c r="UW28" i="4"/>
  <c r="UV28" i="4"/>
  <c r="UU28" i="4"/>
  <c r="UT28" i="4"/>
  <c r="US28" i="4"/>
  <c r="UR28" i="4"/>
  <c r="UQ28" i="4"/>
  <c r="UP28" i="4"/>
  <c r="UO28" i="4"/>
  <c r="UN28" i="4"/>
  <c r="UM28" i="4"/>
  <c r="UL28" i="4"/>
  <c r="UK28" i="4"/>
  <c r="UJ28" i="4"/>
  <c r="UI28" i="4"/>
  <c r="UH28" i="4"/>
  <c r="UG28" i="4"/>
  <c r="UF28" i="4"/>
  <c r="UE28" i="4"/>
  <c r="UD28" i="4"/>
  <c r="UC28" i="4"/>
  <c r="UB28" i="4"/>
  <c r="UA28" i="4"/>
  <c r="TZ28" i="4"/>
  <c r="TY28" i="4"/>
  <c r="TX28" i="4"/>
  <c r="TW28" i="4"/>
  <c r="TV28" i="4"/>
  <c r="TU28" i="4"/>
  <c r="TT28" i="4"/>
  <c r="TS28" i="4"/>
  <c r="TR28" i="4"/>
  <c r="TQ28" i="4"/>
  <c r="TP28" i="4"/>
  <c r="TO28" i="4"/>
  <c r="TN28" i="4"/>
  <c r="TM28" i="4"/>
  <c r="TL28" i="4"/>
  <c r="TK28" i="4"/>
  <c r="TJ28" i="4"/>
  <c r="TI28" i="4"/>
  <c r="TH28" i="4"/>
  <c r="TG28" i="4"/>
  <c r="TF28" i="4"/>
  <c r="TE28" i="4"/>
  <c r="TD28" i="4"/>
  <c r="TC28" i="4"/>
  <c r="TB28" i="4"/>
  <c r="TA28" i="4"/>
  <c r="SZ28" i="4"/>
  <c r="SY28" i="4"/>
  <c r="SX28" i="4"/>
  <c r="SW28" i="4"/>
  <c r="SV28" i="4"/>
  <c r="SU28" i="4"/>
  <c r="ST28" i="4"/>
  <c r="SS28" i="4"/>
  <c r="SR28" i="4"/>
  <c r="SQ28" i="4"/>
  <c r="SP28" i="4"/>
  <c r="SO28" i="4"/>
  <c r="SN28" i="4"/>
  <c r="SM28" i="4"/>
  <c r="SL28" i="4"/>
  <c r="SK28" i="4"/>
  <c r="SJ28" i="4"/>
  <c r="SI28" i="4"/>
  <c r="VO86" i="4"/>
  <c r="VN86" i="4"/>
  <c r="VM86" i="4"/>
  <c r="VL86" i="4"/>
  <c r="VK86" i="4"/>
  <c r="VJ86" i="4"/>
  <c r="VI86" i="4"/>
  <c r="VH86" i="4"/>
  <c r="VG86" i="4"/>
  <c r="VF86" i="4"/>
  <c r="VE86" i="4"/>
  <c r="VD86" i="4"/>
  <c r="VC86" i="4"/>
  <c r="VB86" i="4"/>
  <c r="VA86" i="4"/>
  <c r="UZ86" i="4"/>
  <c r="UY86" i="4"/>
  <c r="UX86" i="4"/>
  <c r="UW86" i="4"/>
  <c r="UV86" i="4"/>
  <c r="UU86" i="4"/>
  <c r="UT86" i="4"/>
  <c r="US86" i="4"/>
  <c r="UR86" i="4"/>
  <c r="UQ86" i="4"/>
  <c r="UP86" i="4"/>
  <c r="UO86" i="4"/>
  <c r="UN86" i="4"/>
  <c r="UM86" i="4"/>
  <c r="UL86" i="4"/>
  <c r="UK86" i="4"/>
  <c r="UJ86" i="4"/>
  <c r="UI86" i="4"/>
  <c r="UH86" i="4"/>
  <c r="UG86" i="4"/>
  <c r="UF86" i="4"/>
  <c r="UE86" i="4"/>
  <c r="UD86" i="4"/>
  <c r="UC86" i="4"/>
  <c r="UB86" i="4"/>
  <c r="UA86" i="4"/>
  <c r="TZ86" i="4"/>
  <c r="TY86" i="4"/>
  <c r="TX86" i="4"/>
  <c r="TW86" i="4"/>
  <c r="TV86" i="4"/>
  <c r="TU86" i="4"/>
  <c r="TT86" i="4"/>
  <c r="TS86" i="4"/>
  <c r="TR86" i="4"/>
  <c r="TQ86" i="4"/>
  <c r="TP86" i="4"/>
  <c r="TO86" i="4"/>
  <c r="TN86" i="4"/>
  <c r="TM86" i="4"/>
  <c r="TL86" i="4"/>
  <c r="TK86" i="4"/>
  <c r="TJ86" i="4"/>
  <c r="TI86" i="4"/>
  <c r="TH86" i="4"/>
  <c r="TG86" i="4"/>
  <c r="TF86" i="4"/>
  <c r="TE86" i="4"/>
  <c r="TD86" i="4"/>
  <c r="TC86" i="4"/>
  <c r="TB86" i="4"/>
  <c r="TA86" i="4"/>
  <c r="SZ86" i="4"/>
  <c r="SY86" i="4"/>
  <c r="SX86" i="4"/>
  <c r="SW86" i="4"/>
  <c r="SV86" i="4"/>
  <c r="SU86" i="4"/>
  <c r="ST86" i="4"/>
  <c r="SS86" i="4"/>
  <c r="SR86" i="4"/>
  <c r="SQ86" i="4"/>
  <c r="SP86" i="4"/>
  <c r="SO86" i="4"/>
  <c r="SN86" i="4"/>
  <c r="SM86" i="4"/>
  <c r="SL86" i="4"/>
  <c r="SK86" i="4"/>
  <c r="SJ86" i="4"/>
  <c r="SI86" i="4"/>
  <c r="VO109" i="4"/>
  <c r="VN109" i="4"/>
  <c r="VM109" i="4"/>
  <c r="VL109" i="4"/>
  <c r="VK109" i="4"/>
  <c r="VJ109" i="4"/>
  <c r="VI109" i="4"/>
  <c r="VH109" i="4"/>
  <c r="VG109" i="4"/>
  <c r="VF109" i="4"/>
  <c r="VE109" i="4"/>
  <c r="VD109" i="4"/>
  <c r="VC109" i="4"/>
  <c r="VB109" i="4"/>
  <c r="VA109" i="4"/>
  <c r="UZ109" i="4"/>
  <c r="UY109" i="4"/>
  <c r="UX109" i="4"/>
  <c r="UW109" i="4"/>
  <c r="UV109" i="4"/>
  <c r="UU109" i="4"/>
  <c r="UT109" i="4"/>
  <c r="US109" i="4"/>
  <c r="UR109" i="4"/>
  <c r="UQ109" i="4"/>
  <c r="UP109" i="4"/>
  <c r="UO109" i="4"/>
  <c r="UN109" i="4"/>
  <c r="UM109" i="4"/>
  <c r="UL109" i="4"/>
  <c r="UK109" i="4"/>
  <c r="UJ109" i="4"/>
  <c r="UI109" i="4"/>
  <c r="UH109" i="4"/>
  <c r="UG109" i="4"/>
  <c r="UF109" i="4"/>
  <c r="UE109" i="4"/>
  <c r="UD109" i="4"/>
  <c r="UC109" i="4"/>
  <c r="UB109" i="4"/>
  <c r="UA109" i="4"/>
  <c r="TZ109" i="4"/>
  <c r="TY109" i="4"/>
  <c r="TX109" i="4"/>
  <c r="TW109" i="4"/>
  <c r="TV109" i="4"/>
  <c r="TU109" i="4"/>
  <c r="TT109" i="4"/>
  <c r="TS109" i="4"/>
  <c r="TR109" i="4"/>
  <c r="TQ109" i="4"/>
  <c r="TP109" i="4"/>
  <c r="TO109" i="4"/>
  <c r="TN109" i="4"/>
  <c r="TM109" i="4"/>
  <c r="TL109" i="4"/>
  <c r="TK109" i="4"/>
  <c r="TJ109" i="4"/>
  <c r="TI109" i="4"/>
  <c r="TH109" i="4"/>
  <c r="TG109" i="4"/>
  <c r="TF109" i="4"/>
  <c r="TE109" i="4"/>
  <c r="TD109" i="4"/>
  <c r="TC109" i="4"/>
  <c r="TB109" i="4"/>
  <c r="TA109" i="4"/>
  <c r="SZ109" i="4"/>
  <c r="SY109" i="4"/>
  <c r="SX109" i="4"/>
  <c r="SW109" i="4"/>
  <c r="SV109" i="4"/>
  <c r="SU109" i="4"/>
  <c r="ST109" i="4"/>
  <c r="SS109" i="4"/>
  <c r="SR109" i="4"/>
  <c r="SQ109" i="4"/>
  <c r="SP109" i="4"/>
  <c r="SO109" i="4"/>
  <c r="SN109" i="4"/>
  <c r="SM109" i="4"/>
  <c r="SL109" i="4"/>
  <c r="SK109" i="4"/>
  <c r="SJ109" i="4"/>
  <c r="SI109" i="4"/>
  <c r="VO17" i="4"/>
  <c r="VN17" i="4"/>
  <c r="VM17" i="4"/>
  <c r="VL17" i="4"/>
  <c r="VK17" i="4"/>
  <c r="VJ17" i="4"/>
  <c r="VI17" i="4"/>
  <c r="VH17" i="4"/>
  <c r="VG17" i="4"/>
  <c r="VF17" i="4"/>
  <c r="VE17" i="4"/>
  <c r="VD17" i="4"/>
  <c r="VC17" i="4"/>
  <c r="VB17" i="4"/>
  <c r="VA17" i="4"/>
  <c r="UZ17" i="4"/>
  <c r="UY17" i="4"/>
  <c r="UX17" i="4"/>
  <c r="UW17" i="4"/>
  <c r="UV17" i="4"/>
  <c r="UU17" i="4"/>
  <c r="UT17" i="4"/>
  <c r="US17" i="4"/>
  <c r="UR17" i="4"/>
  <c r="UQ17" i="4"/>
  <c r="UP17" i="4"/>
  <c r="UO17" i="4"/>
  <c r="UN17" i="4"/>
  <c r="UM17" i="4"/>
  <c r="UL17" i="4"/>
  <c r="UK17" i="4"/>
  <c r="UJ17" i="4"/>
  <c r="UI17" i="4"/>
  <c r="UH17" i="4"/>
  <c r="UG17" i="4"/>
  <c r="UF17" i="4"/>
  <c r="UE17" i="4"/>
  <c r="UD17" i="4"/>
  <c r="UC17" i="4"/>
  <c r="UB17" i="4"/>
  <c r="UA17" i="4"/>
  <c r="TZ17" i="4"/>
  <c r="TY17" i="4"/>
  <c r="TX17" i="4"/>
  <c r="TW17" i="4"/>
  <c r="TV17" i="4"/>
  <c r="TU17" i="4"/>
  <c r="TT17" i="4"/>
  <c r="TS17" i="4"/>
  <c r="TR17" i="4"/>
  <c r="TQ17" i="4"/>
  <c r="TP17" i="4"/>
  <c r="TO17" i="4"/>
  <c r="TN17" i="4"/>
  <c r="TM17" i="4"/>
  <c r="TL17" i="4"/>
  <c r="TK17" i="4"/>
  <c r="TJ17" i="4"/>
  <c r="TI17" i="4"/>
  <c r="TH17" i="4"/>
  <c r="TG17" i="4"/>
  <c r="TF17" i="4"/>
  <c r="TE17" i="4"/>
  <c r="TD17" i="4"/>
  <c r="TC17" i="4"/>
  <c r="TB17" i="4"/>
  <c r="TA17" i="4"/>
  <c r="SZ17" i="4"/>
  <c r="SY17" i="4"/>
  <c r="SX17" i="4"/>
  <c r="SW17" i="4"/>
  <c r="SV17" i="4"/>
  <c r="SU17" i="4"/>
  <c r="ST17" i="4"/>
  <c r="SS17" i="4"/>
  <c r="SR17" i="4"/>
  <c r="SQ17" i="4"/>
  <c r="SP17" i="4"/>
  <c r="SO17" i="4"/>
  <c r="SN17" i="4"/>
  <c r="SM17" i="4"/>
  <c r="SL17" i="4"/>
  <c r="SK17" i="4"/>
  <c r="SJ17" i="4"/>
  <c r="SI17" i="4"/>
  <c r="VO45" i="4"/>
  <c r="VN45" i="4"/>
  <c r="VM45" i="4"/>
  <c r="VL45" i="4"/>
  <c r="VK45" i="4"/>
  <c r="VJ45" i="4"/>
  <c r="VI45" i="4"/>
  <c r="VH45" i="4"/>
  <c r="VG45" i="4"/>
  <c r="VF45" i="4"/>
  <c r="VE45" i="4"/>
  <c r="VD45" i="4"/>
  <c r="VC45" i="4"/>
  <c r="VB45" i="4"/>
  <c r="VA45" i="4"/>
  <c r="UZ45" i="4"/>
  <c r="UY45" i="4"/>
  <c r="UX45" i="4"/>
  <c r="UW45" i="4"/>
  <c r="UV45" i="4"/>
  <c r="UU45" i="4"/>
  <c r="UT45" i="4"/>
  <c r="US45" i="4"/>
  <c r="UR45" i="4"/>
  <c r="UQ45" i="4"/>
  <c r="UP45" i="4"/>
  <c r="UO45" i="4"/>
  <c r="UN45" i="4"/>
  <c r="UM45" i="4"/>
  <c r="UL45" i="4"/>
  <c r="UK45" i="4"/>
  <c r="UJ45" i="4"/>
  <c r="UI45" i="4"/>
  <c r="UH45" i="4"/>
  <c r="UG45" i="4"/>
  <c r="UF45" i="4"/>
  <c r="UE45" i="4"/>
  <c r="UD45" i="4"/>
  <c r="UC45" i="4"/>
  <c r="UB45" i="4"/>
  <c r="UA45" i="4"/>
  <c r="TZ45" i="4"/>
  <c r="TY45" i="4"/>
  <c r="TX45" i="4"/>
  <c r="TW45" i="4"/>
  <c r="TV45" i="4"/>
  <c r="TU45" i="4"/>
  <c r="TT45" i="4"/>
  <c r="TS45" i="4"/>
  <c r="TR45" i="4"/>
  <c r="TQ45" i="4"/>
  <c r="TP45" i="4"/>
  <c r="TO45" i="4"/>
  <c r="TN45" i="4"/>
  <c r="TM45" i="4"/>
  <c r="TL45" i="4"/>
  <c r="TK45" i="4"/>
  <c r="TJ45" i="4"/>
  <c r="TI45" i="4"/>
  <c r="TH45" i="4"/>
  <c r="TG45" i="4"/>
  <c r="TF45" i="4"/>
  <c r="TE45" i="4"/>
  <c r="TD45" i="4"/>
  <c r="TC45" i="4"/>
  <c r="TB45" i="4"/>
  <c r="TA45" i="4"/>
  <c r="SZ45" i="4"/>
  <c r="SY45" i="4"/>
  <c r="SX45" i="4"/>
  <c r="SW45" i="4"/>
  <c r="SV45" i="4"/>
  <c r="SU45" i="4"/>
  <c r="ST45" i="4"/>
  <c r="SS45" i="4"/>
  <c r="SR45" i="4"/>
  <c r="SQ45" i="4"/>
  <c r="SP45" i="4"/>
  <c r="SO45" i="4"/>
  <c r="SN45" i="4"/>
  <c r="SM45" i="4"/>
  <c r="SL45" i="4"/>
  <c r="SK45" i="4"/>
  <c r="SJ45" i="4"/>
  <c r="SI45" i="4"/>
  <c r="VO40" i="4"/>
  <c r="VN40" i="4"/>
  <c r="VM40" i="4"/>
  <c r="VL40" i="4"/>
  <c r="VK40" i="4"/>
  <c r="VJ40" i="4"/>
  <c r="VI40" i="4"/>
  <c r="VH40" i="4"/>
  <c r="VG40" i="4"/>
  <c r="VF40" i="4"/>
  <c r="VE40" i="4"/>
  <c r="VD40" i="4"/>
  <c r="VC40" i="4"/>
  <c r="VB40" i="4"/>
  <c r="VA40" i="4"/>
  <c r="UZ40" i="4"/>
  <c r="UY40" i="4"/>
  <c r="UX40" i="4"/>
  <c r="UW40" i="4"/>
  <c r="UV40" i="4"/>
  <c r="UU40" i="4"/>
  <c r="UT40" i="4"/>
  <c r="US40" i="4"/>
  <c r="UR40" i="4"/>
  <c r="UQ40" i="4"/>
  <c r="UP40" i="4"/>
  <c r="UO40" i="4"/>
  <c r="UN40" i="4"/>
  <c r="UM40" i="4"/>
  <c r="UL40" i="4"/>
  <c r="UK40" i="4"/>
  <c r="UJ40" i="4"/>
  <c r="UI40" i="4"/>
  <c r="UH40" i="4"/>
  <c r="UG40" i="4"/>
  <c r="UF40" i="4"/>
  <c r="UE40" i="4"/>
  <c r="UD40" i="4"/>
  <c r="UC40" i="4"/>
  <c r="UB40" i="4"/>
  <c r="UA40" i="4"/>
  <c r="TZ40" i="4"/>
  <c r="TY40" i="4"/>
  <c r="TX40" i="4"/>
  <c r="TW40" i="4"/>
  <c r="TV40" i="4"/>
  <c r="TU40" i="4"/>
  <c r="TT40" i="4"/>
  <c r="TS40" i="4"/>
  <c r="TR40" i="4"/>
  <c r="TQ40" i="4"/>
  <c r="TP40" i="4"/>
  <c r="TO40" i="4"/>
  <c r="TN40" i="4"/>
  <c r="TM40" i="4"/>
  <c r="TL40" i="4"/>
  <c r="TK40" i="4"/>
  <c r="TJ40" i="4"/>
  <c r="TI40" i="4"/>
  <c r="TH40" i="4"/>
  <c r="TG40" i="4"/>
  <c r="TF40" i="4"/>
  <c r="TE40" i="4"/>
  <c r="TD40" i="4"/>
  <c r="TC40" i="4"/>
  <c r="TB40" i="4"/>
  <c r="TA40" i="4"/>
  <c r="SZ40" i="4"/>
  <c r="SY40" i="4"/>
  <c r="SX40" i="4"/>
  <c r="SW40" i="4"/>
  <c r="SV40" i="4"/>
  <c r="SU40" i="4"/>
  <c r="ST40" i="4"/>
  <c r="SS40" i="4"/>
  <c r="SR40" i="4"/>
  <c r="SQ40" i="4"/>
  <c r="SP40" i="4"/>
  <c r="SO40" i="4"/>
  <c r="SN40" i="4"/>
  <c r="SM40" i="4"/>
  <c r="SL40" i="4"/>
  <c r="SK40" i="4"/>
  <c r="SJ40" i="4"/>
  <c r="SI40" i="4"/>
  <c r="VO34" i="4"/>
  <c r="VN34" i="4"/>
  <c r="VM34" i="4"/>
  <c r="VL34" i="4"/>
  <c r="VK34" i="4"/>
  <c r="VJ34" i="4"/>
  <c r="VI34" i="4"/>
  <c r="VH34" i="4"/>
  <c r="VG34" i="4"/>
  <c r="VF34" i="4"/>
  <c r="VE34" i="4"/>
  <c r="VD34" i="4"/>
  <c r="VC34" i="4"/>
  <c r="VB34" i="4"/>
  <c r="VA34" i="4"/>
  <c r="UZ34" i="4"/>
  <c r="UY34" i="4"/>
  <c r="UX34" i="4"/>
  <c r="UW34" i="4"/>
  <c r="UV34" i="4"/>
  <c r="UU34" i="4"/>
  <c r="UT34" i="4"/>
  <c r="US34" i="4"/>
  <c r="UR34" i="4"/>
  <c r="UQ34" i="4"/>
  <c r="UP34" i="4"/>
  <c r="UO34" i="4"/>
  <c r="UN34" i="4"/>
  <c r="UM34" i="4"/>
  <c r="UL34" i="4"/>
  <c r="UK34" i="4"/>
  <c r="UJ34" i="4"/>
  <c r="UI34" i="4"/>
  <c r="UH34" i="4"/>
  <c r="UG34" i="4"/>
  <c r="UF34" i="4"/>
  <c r="UE34" i="4"/>
  <c r="UD34" i="4"/>
  <c r="UC34" i="4"/>
  <c r="UB34" i="4"/>
  <c r="UA34" i="4"/>
  <c r="TZ34" i="4"/>
  <c r="TY34" i="4"/>
  <c r="TX34" i="4"/>
  <c r="TW34" i="4"/>
  <c r="TV34" i="4"/>
  <c r="TU34" i="4"/>
  <c r="TT34" i="4"/>
  <c r="TS34" i="4"/>
  <c r="TR34" i="4"/>
  <c r="TQ34" i="4"/>
  <c r="TP34" i="4"/>
  <c r="TO34" i="4"/>
  <c r="TN34" i="4"/>
  <c r="TM34" i="4"/>
  <c r="TL34" i="4"/>
  <c r="TK34" i="4"/>
  <c r="TJ34" i="4"/>
  <c r="TI34" i="4"/>
  <c r="TH34" i="4"/>
  <c r="TG34" i="4"/>
  <c r="TF34" i="4"/>
  <c r="TE34" i="4"/>
  <c r="TD34" i="4"/>
  <c r="TC34" i="4"/>
  <c r="TB34" i="4"/>
  <c r="TA34" i="4"/>
  <c r="SZ34" i="4"/>
  <c r="SY34" i="4"/>
  <c r="SX34" i="4"/>
  <c r="SW34" i="4"/>
  <c r="SV34" i="4"/>
  <c r="SU34" i="4"/>
  <c r="ST34" i="4"/>
  <c r="SS34" i="4"/>
  <c r="SR34" i="4"/>
  <c r="SQ34" i="4"/>
  <c r="SP34" i="4"/>
  <c r="SO34" i="4"/>
  <c r="SN34" i="4"/>
  <c r="SM34" i="4"/>
  <c r="SL34" i="4"/>
  <c r="SK34" i="4"/>
  <c r="SJ34" i="4"/>
  <c r="SI34" i="4"/>
  <c r="VO41" i="4"/>
  <c r="VN41" i="4"/>
  <c r="VM41" i="4"/>
  <c r="VL41" i="4"/>
  <c r="VK41" i="4"/>
  <c r="VJ41" i="4"/>
  <c r="VI41" i="4"/>
  <c r="VH41" i="4"/>
  <c r="VG41" i="4"/>
  <c r="VF41" i="4"/>
  <c r="VE41" i="4"/>
  <c r="VD41" i="4"/>
  <c r="VC41" i="4"/>
  <c r="VB41" i="4"/>
  <c r="VA41" i="4"/>
  <c r="UZ41" i="4"/>
  <c r="UY41" i="4"/>
  <c r="UX41" i="4"/>
  <c r="UW41" i="4"/>
  <c r="UV41" i="4"/>
  <c r="UU41" i="4"/>
  <c r="UT41" i="4"/>
  <c r="US41" i="4"/>
  <c r="UR41" i="4"/>
  <c r="UQ41" i="4"/>
  <c r="UP41" i="4"/>
  <c r="UO41" i="4"/>
  <c r="UN41" i="4"/>
  <c r="UM41" i="4"/>
  <c r="UL41" i="4"/>
  <c r="UK41" i="4"/>
  <c r="UJ41" i="4"/>
  <c r="UI41" i="4"/>
  <c r="UH41" i="4"/>
  <c r="UG41" i="4"/>
  <c r="UF41" i="4"/>
  <c r="UE41" i="4"/>
  <c r="UD41" i="4"/>
  <c r="UC41" i="4"/>
  <c r="UB41" i="4"/>
  <c r="UA41" i="4"/>
  <c r="TZ41" i="4"/>
  <c r="TY41" i="4"/>
  <c r="TX41" i="4"/>
  <c r="TW41" i="4"/>
  <c r="TV41" i="4"/>
  <c r="TU41" i="4"/>
  <c r="TT41" i="4"/>
  <c r="TS41" i="4"/>
  <c r="TR41" i="4"/>
  <c r="TQ41" i="4"/>
  <c r="TP41" i="4"/>
  <c r="TO41" i="4"/>
  <c r="TN41" i="4"/>
  <c r="TM41" i="4"/>
  <c r="TL41" i="4"/>
  <c r="TK41" i="4"/>
  <c r="TJ41" i="4"/>
  <c r="TI41" i="4"/>
  <c r="TH41" i="4"/>
  <c r="TG41" i="4"/>
  <c r="TF41" i="4"/>
  <c r="TE41" i="4"/>
  <c r="TD41" i="4"/>
  <c r="TC41" i="4"/>
  <c r="TB41" i="4"/>
  <c r="TA41" i="4"/>
  <c r="SZ41" i="4"/>
  <c r="SY41" i="4"/>
  <c r="SX41" i="4"/>
  <c r="SW41" i="4"/>
  <c r="SV41" i="4"/>
  <c r="SU41" i="4"/>
  <c r="ST41" i="4"/>
  <c r="SS41" i="4"/>
  <c r="SR41" i="4"/>
  <c r="SQ41" i="4"/>
  <c r="SP41" i="4"/>
  <c r="SO41" i="4"/>
  <c r="SN41" i="4"/>
  <c r="SM41" i="4"/>
  <c r="SL41" i="4"/>
  <c r="SK41" i="4"/>
  <c r="SJ41" i="4"/>
  <c r="SI41" i="4"/>
  <c r="VO153" i="4"/>
  <c r="VN153" i="4"/>
  <c r="VM153" i="4"/>
  <c r="VL153" i="4"/>
  <c r="VK153" i="4"/>
  <c r="VJ153" i="4"/>
  <c r="VI153" i="4"/>
  <c r="VH153" i="4"/>
  <c r="VG153" i="4"/>
  <c r="VF153" i="4"/>
  <c r="VE153" i="4"/>
  <c r="VD153" i="4"/>
  <c r="VC153" i="4"/>
  <c r="VB153" i="4"/>
  <c r="VA153" i="4"/>
  <c r="UZ153" i="4"/>
  <c r="UY153" i="4"/>
  <c r="UX153" i="4"/>
  <c r="UW153" i="4"/>
  <c r="UV153" i="4"/>
  <c r="UU153" i="4"/>
  <c r="UT153" i="4"/>
  <c r="US153" i="4"/>
  <c r="UR153" i="4"/>
  <c r="UQ153" i="4"/>
  <c r="UP153" i="4"/>
  <c r="UO153" i="4"/>
  <c r="UN153" i="4"/>
  <c r="UM153" i="4"/>
  <c r="UL153" i="4"/>
  <c r="UK153" i="4"/>
  <c r="UJ153" i="4"/>
  <c r="UI153" i="4"/>
  <c r="UH153" i="4"/>
  <c r="UG153" i="4"/>
  <c r="UF153" i="4"/>
  <c r="UE153" i="4"/>
  <c r="UD153" i="4"/>
  <c r="UC153" i="4"/>
  <c r="UB153" i="4"/>
  <c r="UA153" i="4"/>
  <c r="TZ153" i="4"/>
  <c r="TY153" i="4"/>
  <c r="TX153" i="4"/>
  <c r="TW153" i="4"/>
  <c r="TV153" i="4"/>
  <c r="TU153" i="4"/>
  <c r="TT153" i="4"/>
  <c r="TS153" i="4"/>
  <c r="TR153" i="4"/>
  <c r="TQ153" i="4"/>
  <c r="TP153" i="4"/>
  <c r="TO153" i="4"/>
  <c r="TN153" i="4"/>
  <c r="TM153" i="4"/>
  <c r="TL153" i="4"/>
  <c r="TK153" i="4"/>
  <c r="TJ153" i="4"/>
  <c r="TI153" i="4"/>
  <c r="TH153" i="4"/>
  <c r="TG153" i="4"/>
  <c r="TF153" i="4"/>
  <c r="TE153" i="4"/>
  <c r="TD153" i="4"/>
  <c r="TC153" i="4"/>
  <c r="TB153" i="4"/>
  <c r="TA153" i="4"/>
  <c r="SZ153" i="4"/>
  <c r="SY153" i="4"/>
  <c r="SX153" i="4"/>
  <c r="SW153" i="4"/>
  <c r="SV153" i="4"/>
  <c r="SU153" i="4"/>
  <c r="ST153" i="4"/>
  <c r="SS153" i="4"/>
  <c r="SR153" i="4"/>
  <c r="SQ153" i="4"/>
  <c r="SP153" i="4"/>
  <c r="SO153" i="4"/>
  <c r="SN153" i="4"/>
  <c r="SM153" i="4"/>
  <c r="SL153" i="4"/>
  <c r="SK153" i="4"/>
  <c r="SJ153" i="4"/>
  <c r="SI153" i="4"/>
  <c r="RY16" i="4"/>
  <c r="RX16" i="4"/>
  <c r="RW16" i="4"/>
  <c r="RV16" i="4"/>
  <c r="RU16" i="4"/>
  <c r="RT16" i="4"/>
  <c r="RS16" i="4"/>
  <c r="RR16" i="4"/>
  <c r="RQ16" i="4"/>
  <c r="RP16" i="4"/>
  <c r="RO16" i="4"/>
  <c r="RN16" i="4"/>
  <c r="RM16" i="4"/>
  <c r="RL16" i="4"/>
  <c r="RK16" i="4"/>
  <c r="RJ16" i="4"/>
  <c r="RI16" i="4"/>
  <c r="RH16" i="4"/>
  <c r="RG16" i="4"/>
  <c r="RF16" i="4"/>
  <c r="RE16" i="4"/>
  <c r="RD16" i="4"/>
  <c r="RC16" i="4"/>
  <c r="RB16" i="4"/>
  <c r="RA16" i="4"/>
  <c r="QZ16" i="4"/>
  <c r="QY16" i="4"/>
  <c r="QX16" i="4"/>
  <c r="QW16" i="4"/>
  <c r="QV16" i="4"/>
  <c r="QU16" i="4"/>
  <c r="QT16" i="4"/>
  <c r="QS16" i="4"/>
  <c r="QR16" i="4"/>
  <c r="QQ16" i="4"/>
  <c r="QP16" i="4"/>
  <c r="QO16" i="4"/>
  <c r="QN16" i="4"/>
  <c r="QM16" i="4"/>
  <c r="QL16" i="4"/>
  <c r="QK16" i="4"/>
  <c r="QJ16" i="4"/>
  <c r="QI16" i="4"/>
  <c r="QH16" i="4"/>
  <c r="QG16" i="4"/>
  <c r="QF16" i="4"/>
  <c r="QE16" i="4"/>
  <c r="QD16" i="4"/>
  <c r="QC16" i="4"/>
  <c r="QB16" i="4"/>
  <c r="QA16" i="4"/>
  <c r="PZ16" i="4"/>
  <c r="PY16" i="4"/>
  <c r="PX16" i="4"/>
  <c r="PW16" i="4"/>
  <c r="PV16" i="4"/>
  <c r="PU16" i="4"/>
  <c r="PT16" i="4"/>
  <c r="PS16" i="4"/>
  <c r="PR16" i="4"/>
  <c r="PQ16" i="4"/>
  <c r="PP16" i="4"/>
  <c r="PO16" i="4"/>
  <c r="PN16" i="4"/>
  <c r="PM16" i="4"/>
  <c r="PL16" i="4"/>
  <c r="PK16" i="4"/>
  <c r="PJ16" i="4"/>
  <c r="PI16" i="4"/>
  <c r="PH16" i="4"/>
  <c r="PG16" i="4"/>
  <c r="PF16" i="4"/>
  <c r="PE16" i="4"/>
  <c r="PD16" i="4"/>
  <c r="PC16" i="4"/>
  <c r="PB16" i="4"/>
  <c r="PA16" i="4"/>
  <c r="OZ16" i="4"/>
  <c r="OY16" i="4"/>
  <c r="OX16" i="4"/>
  <c r="OW16" i="4"/>
  <c r="OV16" i="4"/>
  <c r="OU16" i="4"/>
  <c r="OT16" i="4"/>
  <c r="OS16" i="4"/>
  <c r="RY150" i="4"/>
  <c r="RX150" i="4"/>
  <c r="RW150" i="4"/>
  <c r="RV150" i="4"/>
  <c r="RU150" i="4"/>
  <c r="RT150" i="4"/>
  <c r="RS150" i="4"/>
  <c r="RR150" i="4"/>
  <c r="RQ150" i="4"/>
  <c r="RP150" i="4"/>
  <c r="RO150" i="4"/>
  <c r="RN150" i="4"/>
  <c r="RM150" i="4"/>
  <c r="RL150" i="4"/>
  <c r="RK150" i="4"/>
  <c r="RJ150" i="4"/>
  <c r="RI150" i="4"/>
  <c r="RH150" i="4"/>
  <c r="RG150" i="4"/>
  <c r="RF150" i="4"/>
  <c r="RE150" i="4"/>
  <c r="RD150" i="4"/>
  <c r="RC150" i="4"/>
  <c r="RB150" i="4"/>
  <c r="RA150" i="4"/>
  <c r="QZ150" i="4"/>
  <c r="QY150" i="4"/>
  <c r="QX150" i="4"/>
  <c r="QW150" i="4"/>
  <c r="QV150" i="4"/>
  <c r="QU150" i="4"/>
  <c r="QT150" i="4"/>
  <c r="QS150" i="4"/>
  <c r="QR150" i="4"/>
  <c r="QQ150" i="4"/>
  <c r="QP150" i="4"/>
  <c r="QO150" i="4"/>
  <c r="QN150" i="4"/>
  <c r="QM150" i="4"/>
  <c r="QL150" i="4"/>
  <c r="QK150" i="4"/>
  <c r="QJ150" i="4"/>
  <c r="QI150" i="4"/>
  <c r="QH150" i="4"/>
  <c r="QG150" i="4"/>
  <c r="QF150" i="4"/>
  <c r="QE150" i="4"/>
  <c r="QD150" i="4"/>
  <c r="QC150" i="4"/>
  <c r="QB150" i="4"/>
  <c r="QA150" i="4"/>
  <c r="PZ150" i="4"/>
  <c r="PY150" i="4"/>
  <c r="PX150" i="4"/>
  <c r="PW150" i="4"/>
  <c r="PV150" i="4"/>
  <c r="PU150" i="4"/>
  <c r="PT150" i="4"/>
  <c r="PS150" i="4"/>
  <c r="PR150" i="4"/>
  <c r="PQ150" i="4"/>
  <c r="PP150" i="4"/>
  <c r="PO150" i="4"/>
  <c r="PN150" i="4"/>
  <c r="PM150" i="4"/>
  <c r="PL150" i="4"/>
  <c r="PK150" i="4"/>
  <c r="PJ150" i="4"/>
  <c r="PI150" i="4"/>
  <c r="PH150" i="4"/>
  <c r="PG150" i="4"/>
  <c r="PF150" i="4"/>
  <c r="PE150" i="4"/>
  <c r="PD150" i="4"/>
  <c r="PC150" i="4"/>
  <c r="PB150" i="4"/>
  <c r="PA150" i="4"/>
  <c r="OZ150" i="4"/>
  <c r="OY150" i="4"/>
  <c r="OX150" i="4"/>
  <c r="OW150" i="4"/>
  <c r="OV150" i="4"/>
  <c r="OU150" i="4"/>
  <c r="OT150" i="4"/>
  <c r="OS150" i="4"/>
  <c r="RY76" i="4"/>
  <c r="RX76" i="4"/>
  <c r="RW76" i="4"/>
  <c r="RV76" i="4"/>
  <c r="RU76" i="4"/>
  <c r="RT76" i="4"/>
  <c r="RS76" i="4"/>
  <c r="RR76" i="4"/>
  <c r="RQ76" i="4"/>
  <c r="RP76" i="4"/>
  <c r="RO76" i="4"/>
  <c r="RN76" i="4"/>
  <c r="RM76" i="4"/>
  <c r="RL76" i="4"/>
  <c r="RK76" i="4"/>
  <c r="RJ76" i="4"/>
  <c r="RI76" i="4"/>
  <c r="RH76" i="4"/>
  <c r="RG76" i="4"/>
  <c r="RF76" i="4"/>
  <c r="RE76" i="4"/>
  <c r="RD76" i="4"/>
  <c r="RC76" i="4"/>
  <c r="RB76" i="4"/>
  <c r="RA76" i="4"/>
  <c r="QZ76" i="4"/>
  <c r="QY76" i="4"/>
  <c r="QX76" i="4"/>
  <c r="QW76" i="4"/>
  <c r="QV76" i="4"/>
  <c r="QU76" i="4"/>
  <c r="QT76" i="4"/>
  <c r="QS76" i="4"/>
  <c r="QR76" i="4"/>
  <c r="QQ76" i="4"/>
  <c r="QP76" i="4"/>
  <c r="QO76" i="4"/>
  <c r="QN76" i="4"/>
  <c r="QM76" i="4"/>
  <c r="QL76" i="4"/>
  <c r="QK76" i="4"/>
  <c r="QJ76" i="4"/>
  <c r="QI76" i="4"/>
  <c r="QH76" i="4"/>
  <c r="QG76" i="4"/>
  <c r="QF76" i="4"/>
  <c r="QE76" i="4"/>
  <c r="QD76" i="4"/>
  <c r="QC76" i="4"/>
  <c r="QB76" i="4"/>
  <c r="QA76" i="4"/>
  <c r="PZ76" i="4"/>
  <c r="PY76" i="4"/>
  <c r="PX76" i="4"/>
  <c r="PW76" i="4"/>
  <c r="PV76" i="4"/>
  <c r="PU76" i="4"/>
  <c r="PT76" i="4"/>
  <c r="PS76" i="4"/>
  <c r="PR76" i="4"/>
  <c r="PQ76" i="4"/>
  <c r="PP76" i="4"/>
  <c r="PO76" i="4"/>
  <c r="PN76" i="4"/>
  <c r="PM76" i="4"/>
  <c r="PL76" i="4"/>
  <c r="PK76" i="4"/>
  <c r="PJ76" i="4"/>
  <c r="PI76" i="4"/>
  <c r="PH76" i="4"/>
  <c r="PG76" i="4"/>
  <c r="PF76" i="4"/>
  <c r="PE76" i="4"/>
  <c r="PD76" i="4"/>
  <c r="PC76" i="4"/>
  <c r="PB76" i="4"/>
  <c r="PA76" i="4"/>
  <c r="OZ76" i="4"/>
  <c r="OY76" i="4"/>
  <c r="OX76" i="4"/>
  <c r="OW76" i="4"/>
  <c r="OV76" i="4"/>
  <c r="OU76" i="4"/>
  <c r="OT76" i="4"/>
  <c r="OS76" i="4"/>
  <c r="RY117" i="4"/>
  <c r="RX117" i="4"/>
  <c r="RW117" i="4"/>
  <c r="RV117" i="4"/>
  <c r="RU117" i="4"/>
  <c r="RT117" i="4"/>
  <c r="RS117" i="4"/>
  <c r="RR117" i="4"/>
  <c r="RQ117" i="4"/>
  <c r="RP117" i="4"/>
  <c r="RO117" i="4"/>
  <c r="RN117" i="4"/>
  <c r="RM117" i="4"/>
  <c r="RL117" i="4"/>
  <c r="RK117" i="4"/>
  <c r="RJ117" i="4"/>
  <c r="RI117" i="4"/>
  <c r="RH117" i="4"/>
  <c r="RG117" i="4"/>
  <c r="RF117" i="4"/>
  <c r="RE117" i="4"/>
  <c r="RD117" i="4"/>
  <c r="RC117" i="4"/>
  <c r="RB117" i="4"/>
  <c r="RA117" i="4"/>
  <c r="QZ117" i="4"/>
  <c r="QY117" i="4"/>
  <c r="QX117" i="4"/>
  <c r="QW117" i="4"/>
  <c r="QV117" i="4"/>
  <c r="QU117" i="4"/>
  <c r="QT117" i="4"/>
  <c r="QS117" i="4"/>
  <c r="QR117" i="4"/>
  <c r="QQ117" i="4"/>
  <c r="QP117" i="4"/>
  <c r="QO117" i="4"/>
  <c r="QN117" i="4"/>
  <c r="QM117" i="4"/>
  <c r="QL117" i="4"/>
  <c r="QK117" i="4"/>
  <c r="QJ117" i="4"/>
  <c r="QI117" i="4"/>
  <c r="QH117" i="4"/>
  <c r="QG117" i="4"/>
  <c r="QF117" i="4"/>
  <c r="QE117" i="4"/>
  <c r="QD117" i="4"/>
  <c r="QC117" i="4"/>
  <c r="QB117" i="4"/>
  <c r="QA117" i="4"/>
  <c r="PZ117" i="4"/>
  <c r="PY117" i="4"/>
  <c r="PX117" i="4"/>
  <c r="PW117" i="4"/>
  <c r="PV117" i="4"/>
  <c r="PU117" i="4"/>
  <c r="PT117" i="4"/>
  <c r="PS117" i="4"/>
  <c r="PR117" i="4"/>
  <c r="PQ117" i="4"/>
  <c r="PP117" i="4"/>
  <c r="PO117" i="4"/>
  <c r="PN117" i="4"/>
  <c r="PM117" i="4"/>
  <c r="PL117" i="4"/>
  <c r="PK117" i="4"/>
  <c r="PJ117" i="4"/>
  <c r="PI117" i="4"/>
  <c r="PH117" i="4"/>
  <c r="PG117" i="4"/>
  <c r="PF117" i="4"/>
  <c r="PE117" i="4"/>
  <c r="PD117" i="4"/>
  <c r="PC117" i="4"/>
  <c r="PB117" i="4"/>
  <c r="PA117" i="4"/>
  <c r="OZ117" i="4"/>
  <c r="OY117" i="4"/>
  <c r="OX117" i="4"/>
  <c r="OW117" i="4"/>
  <c r="OV117" i="4"/>
  <c r="OU117" i="4"/>
  <c r="OT117" i="4"/>
  <c r="OS117" i="4"/>
  <c r="RY6" i="4"/>
  <c r="RX6" i="4"/>
  <c r="RW6" i="4"/>
  <c r="RV6" i="4"/>
  <c r="RU6" i="4"/>
  <c r="RT6" i="4"/>
  <c r="RS6" i="4"/>
  <c r="RR6" i="4"/>
  <c r="RQ6" i="4"/>
  <c r="RP6" i="4"/>
  <c r="RO6" i="4"/>
  <c r="RN6" i="4"/>
  <c r="RM6" i="4"/>
  <c r="RL6" i="4"/>
  <c r="RK6" i="4"/>
  <c r="RJ6" i="4"/>
  <c r="RI6" i="4"/>
  <c r="RH6" i="4"/>
  <c r="RG6" i="4"/>
  <c r="RF6" i="4"/>
  <c r="RE6" i="4"/>
  <c r="RD6" i="4"/>
  <c r="RC6" i="4"/>
  <c r="RB6" i="4"/>
  <c r="RA6" i="4"/>
  <c r="QZ6" i="4"/>
  <c r="QY6" i="4"/>
  <c r="QX6" i="4"/>
  <c r="QW6" i="4"/>
  <c r="QV6" i="4"/>
  <c r="QU6" i="4"/>
  <c r="QT6" i="4"/>
  <c r="QS6" i="4"/>
  <c r="QR6" i="4"/>
  <c r="QQ6" i="4"/>
  <c r="QP6" i="4"/>
  <c r="QO6" i="4"/>
  <c r="QN6" i="4"/>
  <c r="QM6" i="4"/>
  <c r="QL6" i="4"/>
  <c r="QK6" i="4"/>
  <c r="QJ6" i="4"/>
  <c r="QI6" i="4"/>
  <c r="QH6" i="4"/>
  <c r="QG6" i="4"/>
  <c r="QF6" i="4"/>
  <c r="QE6" i="4"/>
  <c r="QD6" i="4"/>
  <c r="QC6" i="4"/>
  <c r="QB6" i="4"/>
  <c r="QA6" i="4"/>
  <c r="PZ6" i="4"/>
  <c r="PY6" i="4"/>
  <c r="PX6" i="4"/>
  <c r="PW6" i="4"/>
  <c r="PV6" i="4"/>
  <c r="PU6" i="4"/>
  <c r="PT6" i="4"/>
  <c r="PS6" i="4"/>
  <c r="PR6" i="4"/>
  <c r="PQ6" i="4"/>
  <c r="PP6" i="4"/>
  <c r="PO6" i="4"/>
  <c r="PN6" i="4"/>
  <c r="PM6" i="4"/>
  <c r="PL6" i="4"/>
  <c r="PK6" i="4"/>
  <c r="PJ6" i="4"/>
  <c r="PI6" i="4"/>
  <c r="PH6" i="4"/>
  <c r="PG6" i="4"/>
  <c r="PF6" i="4"/>
  <c r="PE6" i="4"/>
  <c r="PD6" i="4"/>
  <c r="PC6" i="4"/>
  <c r="PB6" i="4"/>
  <c r="PA6" i="4"/>
  <c r="OZ6" i="4"/>
  <c r="OY6" i="4"/>
  <c r="OX6" i="4"/>
  <c r="OW6" i="4"/>
  <c r="OV6" i="4"/>
  <c r="OU6" i="4"/>
  <c r="OT6" i="4"/>
  <c r="OS6" i="4"/>
  <c r="RY103" i="4"/>
  <c r="RX103" i="4"/>
  <c r="RW103" i="4"/>
  <c r="RV103" i="4"/>
  <c r="RU103" i="4"/>
  <c r="RT103" i="4"/>
  <c r="RS103" i="4"/>
  <c r="RR103" i="4"/>
  <c r="RQ103" i="4"/>
  <c r="RP103" i="4"/>
  <c r="RO103" i="4"/>
  <c r="RN103" i="4"/>
  <c r="RM103" i="4"/>
  <c r="RL103" i="4"/>
  <c r="RK103" i="4"/>
  <c r="RJ103" i="4"/>
  <c r="RI103" i="4"/>
  <c r="RH103" i="4"/>
  <c r="RG103" i="4"/>
  <c r="RF103" i="4"/>
  <c r="RE103" i="4"/>
  <c r="RD103" i="4"/>
  <c r="RC103" i="4"/>
  <c r="RB103" i="4"/>
  <c r="RA103" i="4"/>
  <c r="QZ103" i="4"/>
  <c r="QY103" i="4"/>
  <c r="QX103" i="4"/>
  <c r="QW103" i="4"/>
  <c r="QV103" i="4"/>
  <c r="QU103" i="4"/>
  <c r="QT103" i="4"/>
  <c r="QS103" i="4"/>
  <c r="QR103" i="4"/>
  <c r="QQ103" i="4"/>
  <c r="QP103" i="4"/>
  <c r="QO103" i="4"/>
  <c r="QN103" i="4"/>
  <c r="QM103" i="4"/>
  <c r="QL103" i="4"/>
  <c r="QK103" i="4"/>
  <c r="QJ103" i="4"/>
  <c r="QI103" i="4"/>
  <c r="QH103" i="4"/>
  <c r="QG103" i="4"/>
  <c r="QF103" i="4"/>
  <c r="QE103" i="4"/>
  <c r="QD103" i="4"/>
  <c r="QC103" i="4"/>
  <c r="QB103" i="4"/>
  <c r="QA103" i="4"/>
  <c r="PZ103" i="4"/>
  <c r="PY103" i="4"/>
  <c r="PX103" i="4"/>
  <c r="PW103" i="4"/>
  <c r="PV103" i="4"/>
  <c r="PU103" i="4"/>
  <c r="PT103" i="4"/>
  <c r="PS103" i="4"/>
  <c r="PR103" i="4"/>
  <c r="PQ103" i="4"/>
  <c r="PP103" i="4"/>
  <c r="PO103" i="4"/>
  <c r="PN103" i="4"/>
  <c r="PM103" i="4"/>
  <c r="PL103" i="4"/>
  <c r="PK103" i="4"/>
  <c r="PJ103" i="4"/>
  <c r="PI103" i="4"/>
  <c r="PH103" i="4"/>
  <c r="PG103" i="4"/>
  <c r="PF103" i="4"/>
  <c r="PE103" i="4"/>
  <c r="PD103" i="4"/>
  <c r="PC103" i="4"/>
  <c r="PB103" i="4"/>
  <c r="PA103" i="4"/>
  <c r="OZ103" i="4"/>
  <c r="OY103" i="4"/>
  <c r="OX103" i="4"/>
  <c r="OW103" i="4"/>
  <c r="OV103" i="4"/>
  <c r="OU103" i="4"/>
  <c r="OT103" i="4"/>
  <c r="OS103" i="4"/>
  <c r="RY125" i="4"/>
  <c r="RX125" i="4"/>
  <c r="RW125" i="4"/>
  <c r="RV125" i="4"/>
  <c r="RU125" i="4"/>
  <c r="RT125" i="4"/>
  <c r="RS125" i="4"/>
  <c r="RR125" i="4"/>
  <c r="RQ125" i="4"/>
  <c r="RP125" i="4"/>
  <c r="RO125" i="4"/>
  <c r="RN125" i="4"/>
  <c r="RM125" i="4"/>
  <c r="RL125" i="4"/>
  <c r="RK125" i="4"/>
  <c r="RJ125" i="4"/>
  <c r="RI125" i="4"/>
  <c r="RH125" i="4"/>
  <c r="RG125" i="4"/>
  <c r="RF125" i="4"/>
  <c r="RE125" i="4"/>
  <c r="RD125" i="4"/>
  <c r="RC125" i="4"/>
  <c r="RB125" i="4"/>
  <c r="RA125" i="4"/>
  <c r="QZ125" i="4"/>
  <c r="QY125" i="4"/>
  <c r="QX125" i="4"/>
  <c r="QW125" i="4"/>
  <c r="QV125" i="4"/>
  <c r="QU125" i="4"/>
  <c r="QT125" i="4"/>
  <c r="QS125" i="4"/>
  <c r="QR125" i="4"/>
  <c r="QQ125" i="4"/>
  <c r="QP125" i="4"/>
  <c r="QO125" i="4"/>
  <c r="QN125" i="4"/>
  <c r="QM125" i="4"/>
  <c r="QL125" i="4"/>
  <c r="QK125" i="4"/>
  <c r="QJ125" i="4"/>
  <c r="QI125" i="4"/>
  <c r="QH125" i="4"/>
  <c r="QG125" i="4"/>
  <c r="QF125" i="4"/>
  <c r="QE125" i="4"/>
  <c r="QD125" i="4"/>
  <c r="QC125" i="4"/>
  <c r="QB125" i="4"/>
  <c r="QA125" i="4"/>
  <c r="PZ125" i="4"/>
  <c r="PY125" i="4"/>
  <c r="PX125" i="4"/>
  <c r="PW125" i="4"/>
  <c r="PV125" i="4"/>
  <c r="PU125" i="4"/>
  <c r="PT125" i="4"/>
  <c r="PS125" i="4"/>
  <c r="PR125" i="4"/>
  <c r="PQ125" i="4"/>
  <c r="PP125" i="4"/>
  <c r="PO125" i="4"/>
  <c r="PN125" i="4"/>
  <c r="PM125" i="4"/>
  <c r="PL125" i="4"/>
  <c r="PK125" i="4"/>
  <c r="PJ125" i="4"/>
  <c r="PI125" i="4"/>
  <c r="PH125" i="4"/>
  <c r="PG125" i="4"/>
  <c r="PF125" i="4"/>
  <c r="PE125" i="4"/>
  <c r="PD125" i="4"/>
  <c r="PC125" i="4"/>
  <c r="PB125" i="4"/>
  <c r="PA125" i="4"/>
  <c r="OZ125" i="4"/>
  <c r="OY125" i="4"/>
  <c r="OX125" i="4"/>
  <c r="OW125" i="4"/>
  <c r="OV125" i="4"/>
  <c r="OU125" i="4"/>
  <c r="OT125" i="4"/>
  <c r="OS125" i="4"/>
  <c r="RY55" i="4"/>
  <c r="RX55" i="4"/>
  <c r="RW55" i="4"/>
  <c r="RV55" i="4"/>
  <c r="RU55" i="4"/>
  <c r="RT55" i="4"/>
  <c r="RS55" i="4"/>
  <c r="RR55" i="4"/>
  <c r="RQ55" i="4"/>
  <c r="RP55" i="4"/>
  <c r="RO55" i="4"/>
  <c r="RN55" i="4"/>
  <c r="RM55" i="4"/>
  <c r="RL55" i="4"/>
  <c r="RK55" i="4"/>
  <c r="RJ55" i="4"/>
  <c r="RI55" i="4"/>
  <c r="RH55" i="4"/>
  <c r="RG55" i="4"/>
  <c r="RF55" i="4"/>
  <c r="RE55" i="4"/>
  <c r="RD55" i="4"/>
  <c r="RC55" i="4"/>
  <c r="RB55" i="4"/>
  <c r="RA55" i="4"/>
  <c r="QZ55" i="4"/>
  <c r="QY55" i="4"/>
  <c r="QX55" i="4"/>
  <c r="QW55" i="4"/>
  <c r="QV55" i="4"/>
  <c r="QU55" i="4"/>
  <c r="QT55" i="4"/>
  <c r="QS55" i="4"/>
  <c r="QR55" i="4"/>
  <c r="QQ55" i="4"/>
  <c r="QP55" i="4"/>
  <c r="QO55" i="4"/>
  <c r="QN55" i="4"/>
  <c r="QM55" i="4"/>
  <c r="QL55" i="4"/>
  <c r="QK55" i="4"/>
  <c r="QJ55" i="4"/>
  <c r="QI55" i="4"/>
  <c r="QH55" i="4"/>
  <c r="QG55" i="4"/>
  <c r="QF55" i="4"/>
  <c r="QE55" i="4"/>
  <c r="QD55" i="4"/>
  <c r="QC55" i="4"/>
  <c r="QB55" i="4"/>
  <c r="QA55" i="4"/>
  <c r="PZ55" i="4"/>
  <c r="PY55" i="4"/>
  <c r="PX55" i="4"/>
  <c r="PW55" i="4"/>
  <c r="PV55" i="4"/>
  <c r="PU55" i="4"/>
  <c r="PT55" i="4"/>
  <c r="PS55" i="4"/>
  <c r="PR55" i="4"/>
  <c r="PQ55" i="4"/>
  <c r="PP55" i="4"/>
  <c r="PO55" i="4"/>
  <c r="PN55" i="4"/>
  <c r="PM55" i="4"/>
  <c r="PL55" i="4"/>
  <c r="PK55" i="4"/>
  <c r="PJ55" i="4"/>
  <c r="PI55" i="4"/>
  <c r="PH55" i="4"/>
  <c r="PG55" i="4"/>
  <c r="PF55" i="4"/>
  <c r="PE55" i="4"/>
  <c r="PD55" i="4"/>
  <c r="PC55" i="4"/>
  <c r="PB55" i="4"/>
  <c r="PA55" i="4"/>
  <c r="OZ55" i="4"/>
  <c r="OY55" i="4"/>
  <c r="OX55" i="4"/>
  <c r="OW55" i="4"/>
  <c r="OV55" i="4"/>
  <c r="OU55" i="4"/>
  <c r="OT55" i="4"/>
  <c r="OS55" i="4"/>
  <c r="RY127" i="4"/>
  <c r="RX127" i="4"/>
  <c r="RW127" i="4"/>
  <c r="RV127" i="4"/>
  <c r="RU127" i="4"/>
  <c r="RT127" i="4"/>
  <c r="RS127" i="4"/>
  <c r="RR127" i="4"/>
  <c r="RQ127" i="4"/>
  <c r="RP127" i="4"/>
  <c r="RO127" i="4"/>
  <c r="RN127" i="4"/>
  <c r="RM127" i="4"/>
  <c r="RL127" i="4"/>
  <c r="RK127" i="4"/>
  <c r="RJ127" i="4"/>
  <c r="RI127" i="4"/>
  <c r="RH127" i="4"/>
  <c r="RG127" i="4"/>
  <c r="RF127" i="4"/>
  <c r="RE127" i="4"/>
  <c r="RD127" i="4"/>
  <c r="RC127" i="4"/>
  <c r="RB127" i="4"/>
  <c r="RA127" i="4"/>
  <c r="QZ127" i="4"/>
  <c r="QY127" i="4"/>
  <c r="QX127" i="4"/>
  <c r="QW127" i="4"/>
  <c r="QV127" i="4"/>
  <c r="QU127" i="4"/>
  <c r="QT127" i="4"/>
  <c r="QS127" i="4"/>
  <c r="QR127" i="4"/>
  <c r="QQ127" i="4"/>
  <c r="QP127" i="4"/>
  <c r="QO127" i="4"/>
  <c r="QN127" i="4"/>
  <c r="QM127" i="4"/>
  <c r="QL127" i="4"/>
  <c r="QK127" i="4"/>
  <c r="QJ127" i="4"/>
  <c r="QI127" i="4"/>
  <c r="QH127" i="4"/>
  <c r="QG127" i="4"/>
  <c r="QF127" i="4"/>
  <c r="QE127" i="4"/>
  <c r="QD127" i="4"/>
  <c r="QC127" i="4"/>
  <c r="QB127" i="4"/>
  <c r="QA127" i="4"/>
  <c r="PZ127" i="4"/>
  <c r="PY127" i="4"/>
  <c r="PX127" i="4"/>
  <c r="PW127" i="4"/>
  <c r="PV127" i="4"/>
  <c r="PU127" i="4"/>
  <c r="PT127" i="4"/>
  <c r="PS127" i="4"/>
  <c r="PR127" i="4"/>
  <c r="PQ127" i="4"/>
  <c r="PP127" i="4"/>
  <c r="PO127" i="4"/>
  <c r="PN127" i="4"/>
  <c r="PM127" i="4"/>
  <c r="PL127" i="4"/>
  <c r="PK127" i="4"/>
  <c r="PJ127" i="4"/>
  <c r="PI127" i="4"/>
  <c r="PH127" i="4"/>
  <c r="PG127" i="4"/>
  <c r="PF127" i="4"/>
  <c r="PE127" i="4"/>
  <c r="PD127" i="4"/>
  <c r="PC127" i="4"/>
  <c r="PB127" i="4"/>
  <c r="PA127" i="4"/>
  <c r="OZ127" i="4"/>
  <c r="OY127" i="4"/>
  <c r="OX127" i="4"/>
  <c r="OW127" i="4"/>
  <c r="OV127" i="4"/>
  <c r="OU127" i="4"/>
  <c r="OT127" i="4"/>
  <c r="OS127" i="4"/>
  <c r="RY152" i="4"/>
  <c r="RX152" i="4"/>
  <c r="RW152" i="4"/>
  <c r="RV152" i="4"/>
  <c r="RU152" i="4"/>
  <c r="RT152" i="4"/>
  <c r="RS152" i="4"/>
  <c r="RR152" i="4"/>
  <c r="RQ152" i="4"/>
  <c r="RP152" i="4"/>
  <c r="RO152" i="4"/>
  <c r="RN152" i="4"/>
  <c r="RM152" i="4"/>
  <c r="RL152" i="4"/>
  <c r="RK152" i="4"/>
  <c r="RJ152" i="4"/>
  <c r="RI152" i="4"/>
  <c r="RH152" i="4"/>
  <c r="RG152" i="4"/>
  <c r="RF152" i="4"/>
  <c r="RE152" i="4"/>
  <c r="RD152" i="4"/>
  <c r="RC152" i="4"/>
  <c r="RB152" i="4"/>
  <c r="RA152" i="4"/>
  <c r="QZ152" i="4"/>
  <c r="QY152" i="4"/>
  <c r="QX152" i="4"/>
  <c r="QW152" i="4"/>
  <c r="QV152" i="4"/>
  <c r="QU152" i="4"/>
  <c r="QT152" i="4"/>
  <c r="QS152" i="4"/>
  <c r="QR152" i="4"/>
  <c r="QQ152" i="4"/>
  <c r="QP152" i="4"/>
  <c r="QO152" i="4"/>
  <c r="QN152" i="4"/>
  <c r="QM152" i="4"/>
  <c r="QL152" i="4"/>
  <c r="QK152" i="4"/>
  <c r="QJ152" i="4"/>
  <c r="QI152" i="4"/>
  <c r="QH152" i="4"/>
  <c r="QG152" i="4"/>
  <c r="QF152" i="4"/>
  <c r="QE152" i="4"/>
  <c r="QD152" i="4"/>
  <c r="QC152" i="4"/>
  <c r="QB152" i="4"/>
  <c r="QA152" i="4"/>
  <c r="PZ152" i="4"/>
  <c r="PY152" i="4"/>
  <c r="PX152" i="4"/>
  <c r="PW152" i="4"/>
  <c r="PV152" i="4"/>
  <c r="PU152" i="4"/>
  <c r="PT152" i="4"/>
  <c r="PS152" i="4"/>
  <c r="PR152" i="4"/>
  <c r="PQ152" i="4"/>
  <c r="PP152" i="4"/>
  <c r="PO152" i="4"/>
  <c r="PN152" i="4"/>
  <c r="PM152" i="4"/>
  <c r="PL152" i="4"/>
  <c r="PK152" i="4"/>
  <c r="PJ152" i="4"/>
  <c r="PI152" i="4"/>
  <c r="PH152" i="4"/>
  <c r="PG152" i="4"/>
  <c r="PF152" i="4"/>
  <c r="PE152" i="4"/>
  <c r="PD152" i="4"/>
  <c r="PC152" i="4"/>
  <c r="PB152" i="4"/>
  <c r="PA152" i="4"/>
  <c r="OZ152" i="4"/>
  <c r="OY152" i="4"/>
  <c r="OX152" i="4"/>
  <c r="OW152" i="4"/>
  <c r="OV152" i="4"/>
  <c r="OU152" i="4"/>
  <c r="OT152" i="4"/>
  <c r="OS152" i="4"/>
  <c r="RY133" i="4"/>
  <c r="RX133" i="4"/>
  <c r="RW133" i="4"/>
  <c r="RV133" i="4"/>
  <c r="RU133" i="4"/>
  <c r="RT133" i="4"/>
  <c r="RS133" i="4"/>
  <c r="RR133" i="4"/>
  <c r="RQ133" i="4"/>
  <c r="RP133" i="4"/>
  <c r="RO133" i="4"/>
  <c r="RN133" i="4"/>
  <c r="RM133" i="4"/>
  <c r="RL133" i="4"/>
  <c r="RK133" i="4"/>
  <c r="RJ133" i="4"/>
  <c r="RI133" i="4"/>
  <c r="RH133" i="4"/>
  <c r="RG133" i="4"/>
  <c r="RF133" i="4"/>
  <c r="RE133" i="4"/>
  <c r="RD133" i="4"/>
  <c r="RC133" i="4"/>
  <c r="RB133" i="4"/>
  <c r="RA133" i="4"/>
  <c r="QZ133" i="4"/>
  <c r="QY133" i="4"/>
  <c r="QX133" i="4"/>
  <c r="QW133" i="4"/>
  <c r="QV133" i="4"/>
  <c r="QU133" i="4"/>
  <c r="QT133" i="4"/>
  <c r="QS133" i="4"/>
  <c r="QR133" i="4"/>
  <c r="QQ133" i="4"/>
  <c r="QP133" i="4"/>
  <c r="QO133" i="4"/>
  <c r="QN133" i="4"/>
  <c r="QM133" i="4"/>
  <c r="QL133" i="4"/>
  <c r="QK133" i="4"/>
  <c r="QJ133" i="4"/>
  <c r="QI133" i="4"/>
  <c r="QH133" i="4"/>
  <c r="QG133" i="4"/>
  <c r="QF133" i="4"/>
  <c r="QE133" i="4"/>
  <c r="QD133" i="4"/>
  <c r="QC133" i="4"/>
  <c r="QB133" i="4"/>
  <c r="QA133" i="4"/>
  <c r="PZ133" i="4"/>
  <c r="PY133" i="4"/>
  <c r="PX133" i="4"/>
  <c r="PW133" i="4"/>
  <c r="PV133" i="4"/>
  <c r="PU133" i="4"/>
  <c r="PT133" i="4"/>
  <c r="PS133" i="4"/>
  <c r="PR133" i="4"/>
  <c r="PQ133" i="4"/>
  <c r="PP133" i="4"/>
  <c r="PO133" i="4"/>
  <c r="PN133" i="4"/>
  <c r="PM133" i="4"/>
  <c r="PL133" i="4"/>
  <c r="PK133" i="4"/>
  <c r="PJ133" i="4"/>
  <c r="PI133" i="4"/>
  <c r="PH133" i="4"/>
  <c r="PG133" i="4"/>
  <c r="PF133" i="4"/>
  <c r="PE133" i="4"/>
  <c r="PD133" i="4"/>
  <c r="PC133" i="4"/>
  <c r="PB133" i="4"/>
  <c r="PA133" i="4"/>
  <c r="OZ133" i="4"/>
  <c r="OY133" i="4"/>
  <c r="OX133" i="4"/>
  <c r="OW133" i="4"/>
  <c r="OV133" i="4"/>
  <c r="OU133" i="4"/>
  <c r="OT133" i="4"/>
  <c r="OS133" i="4"/>
  <c r="RY131" i="4"/>
  <c r="RX131" i="4"/>
  <c r="RW131" i="4"/>
  <c r="RV131" i="4"/>
  <c r="RU131" i="4"/>
  <c r="RT131" i="4"/>
  <c r="RS131" i="4"/>
  <c r="RR131" i="4"/>
  <c r="RQ131" i="4"/>
  <c r="RP131" i="4"/>
  <c r="RO131" i="4"/>
  <c r="RN131" i="4"/>
  <c r="RM131" i="4"/>
  <c r="RL131" i="4"/>
  <c r="RK131" i="4"/>
  <c r="RJ131" i="4"/>
  <c r="RI131" i="4"/>
  <c r="RH131" i="4"/>
  <c r="RG131" i="4"/>
  <c r="RF131" i="4"/>
  <c r="RE131" i="4"/>
  <c r="RD131" i="4"/>
  <c r="RC131" i="4"/>
  <c r="RB131" i="4"/>
  <c r="RA131" i="4"/>
  <c r="QZ131" i="4"/>
  <c r="QY131" i="4"/>
  <c r="QX131" i="4"/>
  <c r="QW131" i="4"/>
  <c r="QV131" i="4"/>
  <c r="QU131" i="4"/>
  <c r="QT131" i="4"/>
  <c r="QS131" i="4"/>
  <c r="QR131" i="4"/>
  <c r="QQ131" i="4"/>
  <c r="QP131" i="4"/>
  <c r="QO131" i="4"/>
  <c r="QN131" i="4"/>
  <c r="QM131" i="4"/>
  <c r="QL131" i="4"/>
  <c r="QK131" i="4"/>
  <c r="QJ131" i="4"/>
  <c r="QI131" i="4"/>
  <c r="QH131" i="4"/>
  <c r="QG131" i="4"/>
  <c r="QF131" i="4"/>
  <c r="QE131" i="4"/>
  <c r="QD131" i="4"/>
  <c r="QC131" i="4"/>
  <c r="QB131" i="4"/>
  <c r="QA131" i="4"/>
  <c r="PZ131" i="4"/>
  <c r="PY131" i="4"/>
  <c r="PX131" i="4"/>
  <c r="PW131" i="4"/>
  <c r="PV131" i="4"/>
  <c r="PU131" i="4"/>
  <c r="PT131" i="4"/>
  <c r="PS131" i="4"/>
  <c r="PR131" i="4"/>
  <c r="PQ131" i="4"/>
  <c r="PP131" i="4"/>
  <c r="PO131" i="4"/>
  <c r="PN131" i="4"/>
  <c r="PM131" i="4"/>
  <c r="PL131" i="4"/>
  <c r="PK131" i="4"/>
  <c r="PJ131" i="4"/>
  <c r="PI131" i="4"/>
  <c r="PH131" i="4"/>
  <c r="PG131" i="4"/>
  <c r="PF131" i="4"/>
  <c r="PE131" i="4"/>
  <c r="PD131" i="4"/>
  <c r="PC131" i="4"/>
  <c r="PB131" i="4"/>
  <c r="PA131" i="4"/>
  <c r="OZ131" i="4"/>
  <c r="OY131" i="4"/>
  <c r="OX131" i="4"/>
  <c r="OW131" i="4"/>
  <c r="OV131" i="4"/>
  <c r="OU131" i="4"/>
  <c r="OT131" i="4"/>
  <c r="OS131" i="4"/>
  <c r="RY113" i="4"/>
  <c r="RX113" i="4"/>
  <c r="RW113" i="4"/>
  <c r="RV113" i="4"/>
  <c r="RU113" i="4"/>
  <c r="RT113" i="4"/>
  <c r="RS113" i="4"/>
  <c r="RR113" i="4"/>
  <c r="RQ113" i="4"/>
  <c r="RP113" i="4"/>
  <c r="RO113" i="4"/>
  <c r="RN113" i="4"/>
  <c r="RM113" i="4"/>
  <c r="RL113" i="4"/>
  <c r="RK113" i="4"/>
  <c r="RJ113" i="4"/>
  <c r="RI113" i="4"/>
  <c r="RH113" i="4"/>
  <c r="RG113" i="4"/>
  <c r="RF113" i="4"/>
  <c r="RE113" i="4"/>
  <c r="RD113" i="4"/>
  <c r="RC113" i="4"/>
  <c r="RB113" i="4"/>
  <c r="RA113" i="4"/>
  <c r="QZ113" i="4"/>
  <c r="QY113" i="4"/>
  <c r="QX113" i="4"/>
  <c r="QW113" i="4"/>
  <c r="QV113" i="4"/>
  <c r="QU113" i="4"/>
  <c r="QT113" i="4"/>
  <c r="QS113" i="4"/>
  <c r="QR113" i="4"/>
  <c r="QQ113" i="4"/>
  <c r="QP113" i="4"/>
  <c r="QO113" i="4"/>
  <c r="QN113" i="4"/>
  <c r="QM113" i="4"/>
  <c r="QL113" i="4"/>
  <c r="QK113" i="4"/>
  <c r="QJ113" i="4"/>
  <c r="QI113" i="4"/>
  <c r="QH113" i="4"/>
  <c r="QG113" i="4"/>
  <c r="QF113" i="4"/>
  <c r="QE113" i="4"/>
  <c r="QD113" i="4"/>
  <c r="QC113" i="4"/>
  <c r="QB113" i="4"/>
  <c r="QA113" i="4"/>
  <c r="PZ113" i="4"/>
  <c r="PY113" i="4"/>
  <c r="PX113" i="4"/>
  <c r="PW113" i="4"/>
  <c r="PV113" i="4"/>
  <c r="PU113" i="4"/>
  <c r="PT113" i="4"/>
  <c r="PS113" i="4"/>
  <c r="PR113" i="4"/>
  <c r="PQ113" i="4"/>
  <c r="PP113" i="4"/>
  <c r="PO113" i="4"/>
  <c r="PN113" i="4"/>
  <c r="PM113" i="4"/>
  <c r="PL113" i="4"/>
  <c r="PK113" i="4"/>
  <c r="PJ113" i="4"/>
  <c r="PI113" i="4"/>
  <c r="PH113" i="4"/>
  <c r="PG113" i="4"/>
  <c r="PF113" i="4"/>
  <c r="PE113" i="4"/>
  <c r="PD113" i="4"/>
  <c r="PC113" i="4"/>
  <c r="PB113" i="4"/>
  <c r="PA113" i="4"/>
  <c r="OZ113" i="4"/>
  <c r="OY113" i="4"/>
  <c r="OX113" i="4"/>
  <c r="OW113" i="4"/>
  <c r="OV113" i="4"/>
  <c r="OU113" i="4"/>
  <c r="OT113" i="4"/>
  <c r="OS113" i="4"/>
  <c r="RY100" i="4"/>
  <c r="RX100" i="4"/>
  <c r="RW100" i="4"/>
  <c r="RV100" i="4"/>
  <c r="RU100" i="4"/>
  <c r="RT100" i="4"/>
  <c r="RS100" i="4"/>
  <c r="RR100" i="4"/>
  <c r="RQ100" i="4"/>
  <c r="RP100" i="4"/>
  <c r="RO100" i="4"/>
  <c r="RN100" i="4"/>
  <c r="RM100" i="4"/>
  <c r="RL100" i="4"/>
  <c r="RK100" i="4"/>
  <c r="RJ100" i="4"/>
  <c r="RI100" i="4"/>
  <c r="RH100" i="4"/>
  <c r="RG100" i="4"/>
  <c r="RF100" i="4"/>
  <c r="RE100" i="4"/>
  <c r="RD100" i="4"/>
  <c r="RC100" i="4"/>
  <c r="RB100" i="4"/>
  <c r="RA100" i="4"/>
  <c r="QZ100" i="4"/>
  <c r="QY100" i="4"/>
  <c r="QX100" i="4"/>
  <c r="QW100" i="4"/>
  <c r="QV100" i="4"/>
  <c r="QU100" i="4"/>
  <c r="QT100" i="4"/>
  <c r="QS100" i="4"/>
  <c r="QR100" i="4"/>
  <c r="QQ100" i="4"/>
  <c r="QP100" i="4"/>
  <c r="QO100" i="4"/>
  <c r="QN100" i="4"/>
  <c r="QM100" i="4"/>
  <c r="QL100" i="4"/>
  <c r="QK100" i="4"/>
  <c r="QJ100" i="4"/>
  <c r="QI100" i="4"/>
  <c r="QH100" i="4"/>
  <c r="QG100" i="4"/>
  <c r="QF100" i="4"/>
  <c r="QE100" i="4"/>
  <c r="QD100" i="4"/>
  <c r="QC100" i="4"/>
  <c r="QB100" i="4"/>
  <c r="QA100" i="4"/>
  <c r="PZ100" i="4"/>
  <c r="PY100" i="4"/>
  <c r="PX100" i="4"/>
  <c r="PW100" i="4"/>
  <c r="PV100" i="4"/>
  <c r="PU100" i="4"/>
  <c r="PT100" i="4"/>
  <c r="PS100" i="4"/>
  <c r="PR100" i="4"/>
  <c r="PQ100" i="4"/>
  <c r="PP100" i="4"/>
  <c r="PO100" i="4"/>
  <c r="PN100" i="4"/>
  <c r="PM100" i="4"/>
  <c r="PL100" i="4"/>
  <c r="PK100" i="4"/>
  <c r="PJ100" i="4"/>
  <c r="PI100" i="4"/>
  <c r="PH100" i="4"/>
  <c r="PG100" i="4"/>
  <c r="PF100" i="4"/>
  <c r="PE100" i="4"/>
  <c r="PD100" i="4"/>
  <c r="PC100" i="4"/>
  <c r="PB100" i="4"/>
  <c r="PA100" i="4"/>
  <c r="OZ100" i="4"/>
  <c r="OY100" i="4"/>
  <c r="OX100" i="4"/>
  <c r="OW100" i="4"/>
  <c r="OV100" i="4"/>
  <c r="OU100" i="4"/>
  <c r="OT100" i="4"/>
  <c r="OS100" i="4"/>
  <c r="RY137" i="4"/>
  <c r="RX137" i="4"/>
  <c r="RW137" i="4"/>
  <c r="RV137" i="4"/>
  <c r="RU137" i="4"/>
  <c r="RT137" i="4"/>
  <c r="RS137" i="4"/>
  <c r="RR137" i="4"/>
  <c r="RQ137" i="4"/>
  <c r="RP137" i="4"/>
  <c r="RO137" i="4"/>
  <c r="RN137" i="4"/>
  <c r="RM137" i="4"/>
  <c r="RL137" i="4"/>
  <c r="RK137" i="4"/>
  <c r="RJ137" i="4"/>
  <c r="RI137" i="4"/>
  <c r="RH137" i="4"/>
  <c r="RG137" i="4"/>
  <c r="RF137" i="4"/>
  <c r="RE137" i="4"/>
  <c r="RD137" i="4"/>
  <c r="RC137" i="4"/>
  <c r="RB137" i="4"/>
  <c r="RA137" i="4"/>
  <c r="QZ137" i="4"/>
  <c r="QY137" i="4"/>
  <c r="QX137" i="4"/>
  <c r="QW137" i="4"/>
  <c r="QV137" i="4"/>
  <c r="QU137" i="4"/>
  <c r="QT137" i="4"/>
  <c r="QS137" i="4"/>
  <c r="QR137" i="4"/>
  <c r="QQ137" i="4"/>
  <c r="QP137" i="4"/>
  <c r="QO137" i="4"/>
  <c r="QN137" i="4"/>
  <c r="QM137" i="4"/>
  <c r="QL137" i="4"/>
  <c r="QK137" i="4"/>
  <c r="QJ137" i="4"/>
  <c r="QI137" i="4"/>
  <c r="QH137" i="4"/>
  <c r="QG137" i="4"/>
  <c r="QF137" i="4"/>
  <c r="QE137" i="4"/>
  <c r="QD137" i="4"/>
  <c r="QC137" i="4"/>
  <c r="QB137" i="4"/>
  <c r="QA137" i="4"/>
  <c r="PZ137" i="4"/>
  <c r="PY137" i="4"/>
  <c r="PX137" i="4"/>
  <c r="PW137" i="4"/>
  <c r="PV137" i="4"/>
  <c r="PU137" i="4"/>
  <c r="PT137" i="4"/>
  <c r="PS137" i="4"/>
  <c r="PR137" i="4"/>
  <c r="PQ137" i="4"/>
  <c r="PP137" i="4"/>
  <c r="PO137" i="4"/>
  <c r="PN137" i="4"/>
  <c r="PM137" i="4"/>
  <c r="PL137" i="4"/>
  <c r="PK137" i="4"/>
  <c r="PJ137" i="4"/>
  <c r="PI137" i="4"/>
  <c r="PH137" i="4"/>
  <c r="PG137" i="4"/>
  <c r="PF137" i="4"/>
  <c r="PE137" i="4"/>
  <c r="PD137" i="4"/>
  <c r="PC137" i="4"/>
  <c r="PB137" i="4"/>
  <c r="PA137" i="4"/>
  <c r="OZ137" i="4"/>
  <c r="OY137" i="4"/>
  <c r="OX137" i="4"/>
  <c r="OW137" i="4"/>
  <c r="OV137" i="4"/>
  <c r="OU137" i="4"/>
  <c r="OT137" i="4"/>
  <c r="OS137" i="4"/>
  <c r="RY104" i="4"/>
  <c r="RX104" i="4"/>
  <c r="RW104" i="4"/>
  <c r="RV104" i="4"/>
  <c r="RU104" i="4"/>
  <c r="RT104" i="4"/>
  <c r="RS104" i="4"/>
  <c r="RR104" i="4"/>
  <c r="RQ104" i="4"/>
  <c r="RP104" i="4"/>
  <c r="RO104" i="4"/>
  <c r="RN104" i="4"/>
  <c r="RM104" i="4"/>
  <c r="RL104" i="4"/>
  <c r="RK104" i="4"/>
  <c r="RJ104" i="4"/>
  <c r="RI104" i="4"/>
  <c r="RH104" i="4"/>
  <c r="RG104" i="4"/>
  <c r="RF104" i="4"/>
  <c r="RE104" i="4"/>
  <c r="RD104" i="4"/>
  <c r="RC104" i="4"/>
  <c r="RB104" i="4"/>
  <c r="RA104" i="4"/>
  <c r="QZ104" i="4"/>
  <c r="QY104" i="4"/>
  <c r="QX104" i="4"/>
  <c r="QW104" i="4"/>
  <c r="QV104" i="4"/>
  <c r="QU104" i="4"/>
  <c r="QT104" i="4"/>
  <c r="QS104" i="4"/>
  <c r="QR104" i="4"/>
  <c r="QQ104" i="4"/>
  <c r="QP104" i="4"/>
  <c r="QO104" i="4"/>
  <c r="QN104" i="4"/>
  <c r="QM104" i="4"/>
  <c r="QL104" i="4"/>
  <c r="QK104" i="4"/>
  <c r="QJ104" i="4"/>
  <c r="QI104" i="4"/>
  <c r="QH104" i="4"/>
  <c r="QG104" i="4"/>
  <c r="QF104" i="4"/>
  <c r="QE104" i="4"/>
  <c r="QD104" i="4"/>
  <c r="QC104" i="4"/>
  <c r="QB104" i="4"/>
  <c r="QA104" i="4"/>
  <c r="PZ104" i="4"/>
  <c r="PY104" i="4"/>
  <c r="PX104" i="4"/>
  <c r="PW104" i="4"/>
  <c r="PV104" i="4"/>
  <c r="PU104" i="4"/>
  <c r="PT104" i="4"/>
  <c r="PS104" i="4"/>
  <c r="PR104" i="4"/>
  <c r="PQ104" i="4"/>
  <c r="PP104" i="4"/>
  <c r="PO104" i="4"/>
  <c r="PN104" i="4"/>
  <c r="PM104" i="4"/>
  <c r="PL104" i="4"/>
  <c r="PK104" i="4"/>
  <c r="PJ104" i="4"/>
  <c r="PI104" i="4"/>
  <c r="PH104" i="4"/>
  <c r="PG104" i="4"/>
  <c r="PF104" i="4"/>
  <c r="PE104" i="4"/>
  <c r="PD104" i="4"/>
  <c r="PC104" i="4"/>
  <c r="PB104" i="4"/>
  <c r="PA104" i="4"/>
  <c r="OZ104" i="4"/>
  <c r="OY104" i="4"/>
  <c r="OX104" i="4"/>
  <c r="OW104" i="4"/>
  <c r="OV104" i="4"/>
  <c r="OU104" i="4"/>
  <c r="OT104" i="4"/>
  <c r="OS104" i="4"/>
  <c r="RY32" i="4"/>
  <c r="RX32" i="4"/>
  <c r="RW32" i="4"/>
  <c r="RV32" i="4"/>
  <c r="RU32" i="4"/>
  <c r="RT32" i="4"/>
  <c r="RS32" i="4"/>
  <c r="RR32" i="4"/>
  <c r="RQ32" i="4"/>
  <c r="RP32" i="4"/>
  <c r="RO32" i="4"/>
  <c r="RN32" i="4"/>
  <c r="RM32" i="4"/>
  <c r="RL32" i="4"/>
  <c r="RK32" i="4"/>
  <c r="RJ32" i="4"/>
  <c r="RI32" i="4"/>
  <c r="RH32" i="4"/>
  <c r="RG32" i="4"/>
  <c r="RF32" i="4"/>
  <c r="RE32" i="4"/>
  <c r="RD32" i="4"/>
  <c r="RC32" i="4"/>
  <c r="RB32" i="4"/>
  <c r="RA32" i="4"/>
  <c r="QZ32" i="4"/>
  <c r="QY32" i="4"/>
  <c r="QX32" i="4"/>
  <c r="QW32" i="4"/>
  <c r="QV32" i="4"/>
  <c r="QU32" i="4"/>
  <c r="QT32" i="4"/>
  <c r="QS32" i="4"/>
  <c r="QR32" i="4"/>
  <c r="QQ32" i="4"/>
  <c r="QP32" i="4"/>
  <c r="QO32" i="4"/>
  <c r="QN32" i="4"/>
  <c r="QM32" i="4"/>
  <c r="QL32" i="4"/>
  <c r="QK32" i="4"/>
  <c r="QJ32" i="4"/>
  <c r="QI32" i="4"/>
  <c r="QH32" i="4"/>
  <c r="QG32" i="4"/>
  <c r="QF32" i="4"/>
  <c r="QE32" i="4"/>
  <c r="QD32" i="4"/>
  <c r="QC32" i="4"/>
  <c r="QB32" i="4"/>
  <c r="QA32" i="4"/>
  <c r="PZ32" i="4"/>
  <c r="PY32" i="4"/>
  <c r="PX32" i="4"/>
  <c r="PW32" i="4"/>
  <c r="PV32" i="4"/>
  <c r="PU32" i="4"/>
  <c r="PT32" i="4"/>
  <c r="PS32" i="4"/>
  <c r="PR32" i="4"/>
  <c r="PQ32" i="4"/>
  <c r="PP32" i="4"/>
  <c r="PO32" i="4"/>
  <c r="PN32" i="4"/>
  <c r="PM32" i="4"/>
  <c r="PL32" i="4"/>
  <c r="PK32" i="4"/>
  <c r="PJ32" i="4"/>
  <c r="PI32" i="4"/>
  <c r="PH32" i="4"/>
  <c r="PG32" i="4"/>
  <c r="PF32" i="4"/>
  <c r="PE32" i="4"/>
  <c r="PD32" i="4"/>
  <c r="PC32" i="4"/>
  <c r="PB32" i="4"/>
  <c r="PA32" i="4"/>
  <c r="OZ32" i="4"/>
  <c r="OY32" i="4"/>
  <c r="OX32" i="4"/>
  <c r="OW32" i="4"/>
  <c r="OV32" i="4"/>
  <c r="OU32" i="4"/>
  <c r="OT32" i="4"/>
  <c r="OS32" i="4"/>
  <c r="RY134" i="4"/>
  <c r="RX134" i="4"/>
  <c r="RW134" i="4"/>
  <c r="RV134" i="4"/>
  <c r="RU134" i="4"/>
  <c r="RT134" i="4"/>
  <c r="RS134" i="4"/>
  <c r="RR134" i="4"/>
  <c r="RQ134" i="4"/>
  <c r="RP134" i="4"/>
  <c r="RO134" i="4"/>
  <c r="RN134" i="4"/>
  <c r="RM134" i="4"/>
  <c r="RL134" i="4"/>
  <c r="RK134" i="4"/>
  <c r="RJ134" i="4"/>
  <c r="RI134" i="4"/>
  <c r="RH134" i="4"/>
  <c r="RG134" i="4"/>
  <c r="RF134" i="4"/>
  <c r="RE134" i="4"/>
  <c r="RD134" i="4"/>
  <c r="RC134" i="4"/>
  <c r="RB134" i="4"/>
  <c r="RA134" i="4"/>
  <c r="QZ134" i="4"/>
  <c r="QY134" i="4"/>
  <c r="QX134" i="4"/>
  <c r="QW134" i="4"/>
  <c r="QV134" i="4"/>
  <c r="QU134" i="4"/>
  <c r="QT134" i="4"/>
  <c r="QS134" i="4"/>
  <c r="QR134" i="4"/>
  <c r="QQ134" i="4"/>
  <c r="QP134" i="4"/>
  <c r="QO134" i="4"/>
  <c r="QN134" i="4"/>
  <c r="QM134" i="4"/>
  <c r="QL134" i="4"/>
  <c r="QK134" i="4"/>
  <c r="QJ134" i="4"/>
  <c r="QI134" i="4"/>
  <c r="QH134" i="4"/>
  <c r="QG134" i="4"/>
  <c r="QF134" i="4"/>
  <c r="QE134" i="4"/>
  <c r="QD134" i="4"/>
  <c r="QC134" i="4"/>
  <c r="QB134" i="4"/>
  <c r="QA134" i="4"/>
  <c r="PZ134" i="4"/>
  <c r="PY134" i="4"/>
  <c r="PX134" i="4"/>
  <c r="PW134" i="4"/>
  <c r="PV134" i="4"/>
  <c r="PU134" i="4"/>
  <c r="PT134" i="4"/>
  <c r="PS134" i="4"/>
  <c r="PR134" i="4"/>
  <c r="PQ134" i="4"/>
  <c r="PP134" i="4"/>
  <c r="PO134" i="4"/>
  <c r="PN134" i="4"/>
  <c r="PM134" i="4"/>
  <c r="PL134" i="4"/>
  <c r="PK134" i="4"/>
  <c r="PJ134" i="4"/>
  <c r="PI134" i="4"/>
  <c r="PH134" i="4"/>
  <c r="PG134" i="4"/>
  <c r="PF134" i="4"/>
  <c r="PE134" i="4"/>
  <c r="PD134" i="4"/>
  <c r="PC134" i="4"/>
  <c r="PB134" i="4"/>
  <c r="PA134" i="4"/>
  <c r="OZ134" i="4"/>
  <c r="OY134" i="4"/>
  <c r="OX134" i="4"/>
  <c r="OW134" i="4"/>
  <c r="OV134" i="4"/>
  <c r="OU134" i="4"/>
  <c r="OT134" i="4"/>
  <c r="OS134" i="4"/>
  <c r="RY114" i="4"/>
  <c r="RX114" i="4"/>
  <c r="RW114" i="4"/>
  <c r="RV114" i="4"/>
  <c r="RU114" i="4"/>
  <c r="RT114" i="4"/>
  <c r="RS114" i="4"/>
  <c r="RR114" i="4"/>
  <c r="RQ114" i="4"/>
  <c r="RP114" i="4"/>
  <c r="RO114" i="4"/>
  <c r="RN114" i="4"/>
  <c r="RM114" i="4"/>
  <c r="RL114" i="4"/>
  <c r="RK114" i="4"/>
  <c r="RJ114" i="4"/>
  <c r="RI114" i="4"/>
  <c r="RH114" i="4"/>
  <c r="RG114" i="4"/>
  <c r="RF114" i="4"/>
  <c r="RE114" i="4"/>
  <c r="RD114" i="4"/>
  <c r="RC114" i="4"/>
  <c r="RB114" i="4"/>
  <c r="RA114" i="4"/>
  <c r="QZ114" i="4"/>
  <c r="QY114" i="4"/>
  <c r="QX114" i="4"/>
  <c r="QW114" i="4"/>
  <c r="QV114" i="4"/>
  <c r="QU114" i="4"/>
  <c r="QT114" i="4"/>
  <c r="QS114" i="4"/>
  <c r="QR114" i="4"/>
  <c r="QQ114" i="4"/>
  <c r="QP114" i="4"/>
  <c r="QO114" i="4"/>
  <c r="QN114" i="4"/>
  <c r="QM114" i="4"/>
  <c r="QL114" i="4"/>
  <c r="QK114" i="4"/>
  <c r="QJ114" i="4"/>
  <c r="QI114" i="4"/>
  <c r="QH114" i="4"/>
  <c r="QG114" i="4"/>
  <c r="QF114" i="4"/>
  <c r="QE114" i="4"/>
  <c r="QD114" i="4"/>
  <c r="QC114" i="4"/>
  <c r="QB114" i="4"/>
  <c r="QA114" i="4"/>
  <c r="PZ114" i="4"/>
  <c r="PY114" i="4"/>
  <c r="PX114" i="4"/>
  <c r="PW114" i="4"/>
  <c r="PV114" i="4"/>
  <c r="PU114" i="4"/>
  <c r="PT114" i="4"/>
  <c r="PS114" i="4"/>
  <c r="PR114" i="4"/>
  <c r="PQ114" i="4"/>
  <c r="PP114" i="4"/>
  <c r="PO114" i="4"/>
  <c r="PN114" i="4"/>
  <c r="PM114" i="4"/>
  <c r="PL114" i="4"/>
  <c r="PK114" i="4"/>
  <c r="PJ114" i="4"/>
  <c r="PI114" i="4"/>
  <c r="PH114" i="4"/>
  <c r="PG114" i="4"/>
  <c r="PF114" i="4"/>
  <c r="PE114" i="4"/>
  <c r="PD114" i="4"/>
  <c r="PC114" i="4"/>
  <c r="PB114" i="4"/>
  <c r="PA114" i="4"/>
  <c r="OZ114" i="4"/>
  <c r="OY114" i="4"/>
  <c r="OX114" i="4"/>
  <c r="OW114" i="4"/>
  <c r="OV114" i="4"/>
  <c r="OU114" i="4"/>
  <c r="OT114" i="4"/>
  <c r="OS114" i="4"/>
  <c r="RY33" i="4"/>
  <c r="RX33" i="4"/>
  <c r="RW33" i="4"/>
  <c r="RV33" i="4"/>
  <c r="RU33" i="4"/>
  <c r="RT33" i="4"/>
  <c r="RS33" i="4"/>
  <c r="RR33" i="4"/>
  <c r="RQ33" i="4"/>
  <c r="RP33" i="4"/>
  <c r="RO33" i="4"/>
  <c r="RN33" i="4"/>
  <c r="RM33" i="4"/>
  <c r="RL33" i="4"/>
  <c r="RK33" i="4"/>
  <c r="RJ33" i="4"/>
  <c r="RI33" i="4"/>
  <c r="RH33" i="4"/>
  <c r="RG33" i="4"/>
  <c r="RF33" i="4"/>
  <c r="RE33" i="4"/>
  <c r="RD33" i="4"/>
  <c r="RC33" i="4"/>
  <c r="RB33" i="4"/>
  <c r="RA33" i="4"/>
  <c r="QZ33" i="4"/>
  <c r="QY33" i="4"/>
  <c r="QX33" i="4"/>
  <c r="QW33" i="4"/>
  <c r="QV33" i="4"/>
  <c r="QU33" i="4"/>
  <c r="QT33" i="4"/>
  <c r="QS33" i="4"/>
  <c r="QR33" i="4"/>
  <c r="QQ33" i="4"/>
  <c r="QP33" i="4"/>
  <c r="QO33" i="4"/>
  <c r="QN33" i="4"/>
  <c r="QM33" i="4"/>
  <c r="QL33" i="4"/>
  <c r="QK33" i="4"/>
  <c r="QJ33" i="4"/>
  <c r="QI33" i="4"/>
  <c r="QH33" i="4"/>
  <c r="QG33" i="4"/>
  <c r="QF33" i="4"/>
  <c r="QE33" i="4"/>
  <c r="QD33" i="4"/>
  <c r="QC33" i="4"/>
  <c r="QB33" i="4"/>
  <c r="QA33" i="4"/>
  <c r="PZ33" i="4"/>
  <c r="PY33" i="4"/>
  <c r="PX33" i="4"/>
  <c r="PW33" i="4"/>
  <c r="PV33" i="4"/>
  <c r="PU33" i="4"/>
  <c r="PT33" i="4"/>
  <c r="PS33" i="4"/>
  <c r="PR33" i="4"/>
  <c r="PQ33" i="4"/>
  <c r="PP33" i="4"/>
  <c r="PO33" i="4"/>
  <c r="PN33" i="4"/>
  <c r="PM33" i="4"/>
  <c r="PL33" i="4"/>
  <c r="PK33" i="4"/>
  <c r="PJ33" i="4"/>
  <c r="PI33" i="4"/>
  <c r="PH33" i="4"/>
  <c r="PG33" i="4"/>
  <c r="PF33" i="4"/>
  <c r="PE33" i="4"/>
  <c r="PD33" i="4"/>
  <c r="PC33" i="4"/>
  <c r="PB33" i="4"/>
  <c r="PA33" i="4"/>
  <c r="OZ33" i="4"/>
  <c r="OY33" i="4"/>
  <c r="OX33" i="4"/>
  <c r="OW33" i="4"/>
  <c r="OV33" i="4"/>
  <c r="OU33" i="4"/>
  <c r="OT33" i="4"/>
  <c r="OS33" i="4"/>
  <c r="RY139" i="4"/>
  <c r="RX139" i="4"/>
  <c r="RW139" i="4"/>
  <c r="RV139" i="4"/>
  <c r="RU139" i="4"/>
  <c r="RT139" i="4"/>
  <c r="RS139" i="4"/>
  <c r="RR139" i="4"/>
  <c r="RQ139" i="4"/>
  <c r="RP139" i="4"/>
  <c r="RO139" i="4"/>
  <c r="RN139" i="4"/>
  <c r="RM139" i="4"/>
  <c r="RL139" i="4"/>
  <c r="RK139" i="4"/>
  <c r="RJ139" i="4"/>
  <c r="RI139" i="4"/>
  <c r="RH139" i="4"/>
  <c r="RG139" i="4"/>
  <c r="RF139" i="4"/>
  <c r="RE139" i="4"/>
  <c r="RD139" i="4"/>
  <c r="RC139" i="4"/>
  <c r="RB139" i="4"/>
  <c r="RA139" i="4"/>
  <c r="QZ139" i="4"/>
  <c r="QY139" i="4"/>
  <c r="QX139" i="4"/>
  <c r="QW139" i="4"/>
  <c r="QV139" i="4"/>
  <c r="QU139" i="4"/>
  <c r="QT139" i="4"/>
  <c r="QS139" i="4"/>
  <c r="QR139" i="4"/>
  <c r="QQ139" i="4"/>
  <c r="QP139" i="4"/>
  <c r="QO139" i="4"/>
  <c r="QN139" i="4"/>
  <c r="QM139" i="4"/>
  <c r="QL139" i="4"/>
  <c r="QK139" i="4"/>
  <c r="QJ139" i="4"/>
  <c r="QI139" i="4"/>
  <c r="QH139" i="4"/>
  <c r="QG139" i="4"/>
  <c r="QF139" i="4"/>
  <c r="QE139" i="4"/>
  <c r="QD139" i="4"/>
  <c r="QC139" i="4"/>
  <c r="QB139" i="4"/>
  <c r="QA139" i="4"/>
  <c r="PZ139" i="4"/>
  <c r="PY139" i="4"/>
  <c r="PX139" i="4"/>
  <c r="PW139" i="4"/>
  <c r="PV139" i="4"/>
  <c r="PU139" i="4"/>
  <c r="PT139" i="4"/>
  <c r="PS139" i="4"/>
  <c r="PR139" i="4"/>
  <c r="PQ139" i="4"/>
  <c r="PP139" i="4"/>
  <c r="PO139" i="4"/>
  <c r="PN139" i="4"/>
  <c r="PM139" i="4"/>
  <c r="PL139" i="4"/>
  <c r="PK139" i="4"/>
  <c r="PJ139" i="4"/>
  <c r="PI139" i="4"/>
  <c r="PH139" i="4"/>
  <c r="PG139" i="4"/>
  <c r="PF139" i="4"/>
  <c r="PE139" i="4"/>
  <c r="PD139" i="4"/>
  <c r="PC139" i="4"/>
  <c r="PB139" i="4"/>
  <c r="PA139" i="4"/>
  <c r="OZ139" i="4"/>
  <c r="OY139" i="4"/>
  <c r="OX139" i="4"/>
  <c r="OW139" i="4"/>
  <c r="OV139" i="4"/>
  <c r="OU139" i="4"/>
  <c r="OT139" i="4"/>
  <c r="OS139" i="4"/>
  <c r="RY80" i="4"/>
  <c r="RX80" i="4"/>
  <c r="RW80" i="4"/>
  <c r="RV80" i="4"/>
  <c r="RU80" i="4"/>
  <c r="RT80" i="4"/>
  <c r="RS80" i="4"/>
  <c r="RR80" i="4"/>
  <c r="RQ80" i="4"/>
  <c r="RP80" i="4"/>
  <c r="RO80" i="4"/>
  <c r="RN80" i="4"/>
  <c r="RM80" i="4"/>
  <c r="RL80" i="4"/>
  <c r="RK80" i="4"/>
  <c r="RJ80" i="4"/>
  <c r="RI80" i="4"/>
  <c r="RH80" i="4"/>
  <c r="RG80" i="4"/>
  <c r="RF80" i="4"/>
  <c r="RE80" i="4"/>
  <c r="RD80" i="4"/>
  <c r="RC80" i="4"/>
  <c r="RB80" i="4"/>
  <c r="RA80" i="4"/>
  <c r="QZ80" i="4"/>
  <c r="QY80" i="4"/>
  <c r="QX80" i="4"/>
  <c r="QW80" i="4"/>
  <c r="QV80" i="4"/>
  <c r="QU80" i="4"/>
  <c r="QT80" i="4"/>
  <c r="QS80" i="4"/>
  <c r="QR80" i="4"/>
  <c r="QQ80" i="4"/>
  <c r="QP80" i="4"/>
  <c r="QO80" i="4"/>
  <c r="QN80" i="4"/>
  <c r="QM80" i="4"/>
  <c r="QL80" i="4"/>
  <c r="QK80" i="4"/>
  <c r="QJ80" i="4"/>
  <c r="QI80" i="4"/>
  <c r="QH80" i="4"/>
  <c r="QG80" i="4"/>
  <c r="QF80" i="4"/>
  <c r="QE80" i="4"/>
  <c r="QD80" i="4"/>
  <c r="QC80" i="4"/>
  <c r="QB80" i="4"/>
  <c r="QA80" i="4"/>
  <c r="PZ80" i="4"/>
  <c r="PY80" i="4"/>
  <c r="PX80" i="4"/>
  <c r="PW80" i="4"/>
  <c r="PV80" i="4"/>
  <c r="PU80" i="4"/>
  <c r="PT80" i="4"/>
  <c r="PS80" i="4"/>
  <c r="PR80" i="4"/>
  <c r="PQ80" i="4"/>
  <c r="PP80" i="4"/>
  <c r="PO80" i="4"/>
  <c r="PN80" i="4"/>
  <c r="PM80" i="4"/>
  <c r="PL80" i="4"/>
  <c r="PK80" i="4"/>
  <c r="PJ80" i="4"/>
  <c r="PI80" i="4"/>
  <c r="PH80" i="4"/>
  <c r="PG80" i="4"/>
  <c r="PF80" i="4"/>
  <c r="PE80" i="4"/>
  <c r="PD80" i="4"/>
  <c r="PC80" i="4"/>
  <c r="PB80" i="4"/>
  <c r="PA80" i="4"/>
  <c r="OZ80" i="4"/>
  <c r="OY80" i="4"/>
  <c r="OX80" i="4"/>
  <c r="OW80" i="4"/>
  <c r="OV80" i="4"/>
  <c r="OU80" i="4"/>
  <c r="OT80" i="4"/>
  <c r="OS80" i="4"/>
  <c r="RY111" i="4"/>
  <c r="RX111" i="4"/>
  <c r="RW111" i="4"/>
  <c r="RV111" i="4"/>
  <c r="RU111" i="4"/>
  <c r="RT111" i="4"/>
  <c r="RS111" i="4"/>
  <c r="RR111" i="4"/>
  <c r="RQ111" i="4"/>
  <c r="RP111" i="4"/>
  <c r="RO111" i="4"/>
  <c r="RN111" i="4"/>
  <c r="RM111" i="4"/>
  <c r="RL111" i="4"/>
  <c r="RK111" i="4"/>
  <c r="RJ111" i="4"/>
  <c r="RI111" i="4"/>
  <c r="RH111" i="4"/>
  <c r="RG111" i="4"/>
  <c r="RF111" i="4"/>
  <c r="RE111" i="4"/>
  <c r="RD111" i="4"/>
  <c r="RC111" i="4"/>
  <c r="RB111" i="4"/>
  <c r="RA111" i="4"/>
  <c r="QZ111" i="4"/>
  <c r="QY111" i="4"/>
  <c r="QX111" i="4"/>
  <c r="QW111" i="4"/>
  <c r="QV111" i="4"/>
  <c r="QU111" i="4"/>
  <c r="QT111" i="4"/>
  <c r="QS111" i="4"/>
  <c r="QR111" i="4"/>
  <c r="QQ111" i="4"/>
  <c r="QP111" i="4"/>
  <c r="QO111" i="4"/>
  <c r="QN111" i="4"/>
  <c r="QM111" i="4"/>
  <c r="QL111" i="4"/>
  <c r="QK111" i="4"/>
  <c r="QJ111" i="4"/>
  <c r="QI111" i="4"/>
  <c r="QH111" i="4"/>
  <c r="QG111" i="4"/>
  <c r="QF111" i="4"/>
  <c r="QE111" i="4"/>
  <c r="QD111" i="4"/>
  <c r="QC111" i="4"/>
  <c r="QB111" i="4"/>
  <c r="QA111" i="4"/>
  <c r="PZ111" i="4"/>
  <c r="PY111" i="4"/>
  <c r="PX111" i="4"/>
  <c r="PW111" i="4"/>
  <c r="PV111" i="4"/>
  <c r="PU111" i="4"/>
  <c r="PT111" i="4"/>
  <c r="PS111" i="4"/>
  <c r="PR111" i="4"/>
  <c r="PQ111" i="4"/>
  <c r="PP111" i="4"/>
  <c r="PO111" i="4"/>
  <c r="PN111" i="4"/>
  <c r="PM111" i="4"/>
  <c r="PL111" i="4"/>
  <c r="PK111" i="4"/>
  <c r="PJ111" i="4"/>
  <c r="PI111" i="4"/>
  <c r="PH111" i="4"/>
  <c r="PG111" i="4"/>
  <c r="PF111" i="4"/>
  <c r="PE111" i="4"/>
  <c r="PD111" i="4"/>
  <c r="PC111" i="4"/>
  <c r="PB111" i="4"/>
  <c r="PA111" i="4"/>
  <c r="OZ111" i="4"/>
  <c r="OY111" i="4"/>
  <c r="OX111" i="4"/>
  <c r="OW111" i="4"/>
  <c r="OV111" i="4"/>
  <c r="OU111" i="4"/>
  <c r="OT111" i="4"/>
  <c r="OS111" i="4"/>
  <c r="RY85" i="4"/>
  <c r="RX85" i="4"/>
  <c r="RW85" i="4"/>
  <c r="RV85" i="4"/>
  <c r="RU85" i="4"/>
  <c r="RT85" i="4"/>
  <c r="RS85" i="4"/>
  <c r="RR85" i="4"/>
  <c r="RQ85" i="4"/>
  <c r="RP85" i="4"/>
  <c r="RO85" i="4"/>
  <c r="RN85" i="4"/>
  <c r="RM85" i="4"/>
  <c r="RL85" i="4"/>
  <c r="RK85" i="4"/>
  <c r="RJ85" i="4"/>
  <c r="RI85" i="4"/>
  <c r="RH85" i="4"/>
  <c r="RG85" i="4"/>
  <c r="RF85" i="4"/>
  <c r="RE85" i="4"/>
  <c r="RD85" i="4"/>
  <c r="RC85" i="4"/>
  <c r="RB85" i="4"/>
  <c r="RA85" i="4"/>
  <c r="QZ85" i="4"/>
  <c r="QY85" i="4"/>
  <c r="QX85" i="4"/>
  <c r="QW85" i="4"/>
  <c r="QV85" i="4"/>
  <c r="QU85" i="4"/>
  <c r="QT85" i="4"/>
  <c r="QS85" i="4"/>
  <c r="QR85" i="4"/>
  <c r="QQ85" i="4"/>
  <c r="QP85" i="4"/>
  <c r="QO85" i="4"/>
  <c r="QN85" i="4"/>
  <c r="QM85" i="4"/>
  <c r="QL85" i="4"/>
  <c r="QK85" i="4"/>
  <c r="QJ85" i="4"/>
  <c r="QI85" i="4"/>
  <c r="QH85" i="4"/>
  <c r="QG85" i="4"/>
  <c r="QF85" i="4"/>
  <c r="QE85" i="4"/>
  <c r="QD85" i="4"/>
  <c r="QC85" i="4"/>
  <c r="QB85" i="4"/>
  <c r="QA85" i="4"/>
  <c r="PZ85" i="4"/>
  <c r="PY85" i="4"/>
  <c r="PX85" i="4"/>
  <c r="PW85" i="4"/>
  <c r="PV85" i="4"/>
  <c r="PU85" i="4"/>
  <c r="PT85" i="4"/>
  <c r="PS85" i="4"/>
  <c r="PR85" i="4"/>
  <c r="PQ85" i="4"/>
  <c r="PP85" i="4"/>
  <c r="PO85" i="4"/>
  <c r="PN85" i="4"/>
  <c r="PM85" i="4"/>
  <c r="PL85" i="4"/>
  <c r="PK85" i="4"/>
  <c r="PJ85" i="4"/>
  <c r="PI85" i="4"/>
  <c r="PH85" i="4"/>
  <c r="PG85" i="4"/>
  <c r="PF85" i="4"/>
  <c r="PE85" i="4"/>
  <c r="PD85" i="4"/>
  <c r="PC85" i="4"/>
  <c r="PB85" i="4"/>
  <c r="PA85" i="4"/>
  <c r="OZ85" i="4"/>
  <c r="OY85" i="4"/>
  <c r="OX85" i="4"/>
  <c r="OW85" i="4"/>
  <c r="OV85" i="4"/>
  <c r="OU85" i="4"/>
  <c r="OT85" i="4"/>
  <c r="OS85" i="4"/>
  <c r="RY91" i="4"/>
  <c r="RX91" i="4"/>
  <c r="RW91" i="4"/>
  <c r="RV91" i="4"/>
  <c r="RU91" i="4"/>
  <c r="RT91" i="4"/>
  <c r="RS91" i="4"/>
  <c r="RR91" i="4"/>
  <c r="RQ91" i="4"/>
  <c r="RP91" i="4"/>
  <c r="RO91" i="4"/>
  <c r="RN91" i="4"/>
  <c r="RM91" i="4"/>
  <c r="RL91" i="4"/>
  <c r="RK91" i="4"/>
  <c r="RJ91" i="4"/>
  <c r="RI91" i="4"/>
  <c r="RH91" i="4"/>
  <c r="RG91" i="4"/>
  <c r="RF91" i="4"/>
  <c r="RE91" i="4"/>
  <c r="RD91" i="4"/>
  <c r="RC91" i="4"/>
  <c r="RB91" i="4"/>
  <c r="RA91" i="4"/>
  <c r="QZ91" i="4"/>
  <c r="QY91" i="4"/>
  <c r="QX91" i="4"/>
  <c r="QW91" i="4"/>
  <c r="QV91" i="4"/>
  <c r="QU91" i="4"/>
  <c r="QT91" i="4"/>
  <c r="QS91" i="4"/>
  <c r="QR91" i="4"/>
  <c r="QQ91" i="4"/>
  <c r="QP91" i="4"/>
  <c r="QO91" i="4"/>
  <c r="QN91" i="4"/>
  <c r="QM91" i="4"/>
  <c r="QL91" i="4"/>
  <c r="QK91" i="4"/>
  <c r="QJ91" i="4"/>
  <c r="QI91" i="4"/>
  <c r="QH91" i="4"/>
  <c r="QG91" i="4"/>
  <c r="QF91" i="4"/>
  <c r="QE91" i="4"/>
  <c r="QD91" i="4"/>
  <c r="QC91" i="4"/>
  <c r="QB91" i="4"/>
  <c r="QA91" i="4"/>
  <c r="PZ91" i="4"/>
  <c r="PY91" i="4"/>
  <c r="PX91" i="4"/>
  <c r="PW91" i="4"/>
  <c r="PV91" i="4"/>
  <c r="PU91" i="4"/>
  <c r="PT91" i="4"/>
  <c r="PS91" i="4"/>
  <c r="PR91" i="4"/>
  <c r="PQ91" i="4"/>
  <c r="PP91" i="4"/>
  <c r="PO91" i="4"/>
  <c r="PN91" i="4"/>
  <c r="PM91" i="4"/>
  <c r="PL91" i="4"/>
  <c r="PK91" i="4"/>
  <c r="PJ91" i="4"/>
  <c r="PI91" i="4"/>
  <c r="PH91" i="4"/>
  <c r="PG91" i="4"/>
  <c r="PF91" i="4"/>
  <c r="PE91" i="4"/>
  <c r="PD91" i="4"/>
  <c r="PC91" i="4"/>
  <c r="PB91" i="4"/>
  <c r="PA91" i="4"/>
  <c r="OZ91" i="4"/>
  <c r="OY91" i="4"/>
  <c r="OX91" i="4"/>
  <c r="OW91" i="4"/>
  <c r="OV91" i="4"/>
  <c r="OU91" i="4"/>
  <c r="OT91" i="4"/>
  <c r="OS91" i="4"/>
  <c r="RY144" i="4"/>
  <c r="RX144" i="4"/>
  <c r="RW144" i="4"/>
  <c r="RV144" i="4"/>
  <c r="RU144" i="4"/>
  <c r="RT144" i="4"/>
  <c r="RS144" i="4"/>
  <c r="RR144" i="4"/>
  <c r="RQ144" i="4"/>
  <c r="RP144" i="4"/>
  <c r="RO144" i="4"/>
  <c r="RN144" i="4"/>
  <c r="RM144" i="4"/>
  <c r="RL144" i="4"/>
  <c r="RK144" i="4"/>
  <c r="RJ144" i="4"/>
  <c r="RI144" i="4"/>
  <c r="RH144" i="4"/>
  <c r="RG144" i="4"/>
  <c r="RF144" i="4"/>
  <c r="RE144" i="4"/>
  <c r="RD144" i="4"/>
  <c r="RC144" i="4"/>
  <c r="RB144" i="4"/>
  <c r="RA144" i="4"/>
  <c r="QZ144" i="4"/>
  <c r="QY144" i="4"/>
  <c r="QX144" i="4"/>
  <c r="QW144" i="4"/>
  <c r="QV144" i="4"/>
  <c r="QU144" i="4"/>
  <c r="QT144" i="4"/>
  <c r="QS144" i="4"/>
  <c r="QR144" i="4"/>
  <c r="QQ144" i="4"/>
  <c r="QP144" i="4"/>
  <c r="QO144" i="4"/>
  <c r="QN144" i="4"/>
  <c r="QM144" i="4"/>
  <c r="QL144" i="4"/>
  <c r="QK144" i="4"/>
  <c r="QJ144" i="4"/>
  <c r="QI144" i="4"/>
  <c r="QH144" i="4"/>
  <c r="QG144" i="4"/>
  <c r="QF144" i="4"/>
  <c r="QE144" i="4"/>
  <c r="QD144" i="4"/>
  <c r="QC144" i="4"/>
  <c r="QB144" i="4"/>
  <c r="QA144" i="4"/>
  <c r="PZ144" i="4"/>
  <c r="PY144" i="4"/>
  <c r="PX144" i="4"/>
  <c r="PW144" i="4"/>
  <c r="PV144" i="4"/>
  <c r="PU144" i="4"/>
  <c r="PT144" i="4"/>
  <c r="PS144" i="4"/>
  <c r="PR144" i="4"/>
  <c r="PQ144" i="4"/>
  <c r="PP144" i="4"/>
  <c r="PO144" i="4"/>
  <c r="PN144" i="4"/>
  <c r="PM144" i="4"/>
  <c r="PL144" i="4"/>
  <c r="PK144" i="4"/>
  <c r="PJ144" i="4"/>
  <c r="PI144" i="4"/>
  <c r="PH144" i="4"/>
  <c r="PG144" i="4"/>
  <c r="PF144" i="4"/>
  <c r="PE144" i="4"/>
  <c r="PD144" i="4"/>
  <c r="PC144" i="4"/>
  <c r="PB144" i="4"/>
  <c r="PA144" i="4"/>
  <c r="OZ144" i="4"/>
  <c r="OY144" i="4"/>
  <c r="OX144" i="4"/>
  <c r="OW144" i="4"/>
  <c r="OV144" i="4"/>
  <c r="OU144" i="4"/>
  <c r="OT144" i="4"/>
  <c r="OS144" i="4"/>
  <c r="RY138" i="4"/>
  <c r="RX138" i="4"/>
  <c r="RW138" i="4"/>
  <c r="RV138" i="4"/>
  <c r="RU138" i="4"/>
  <c r="RT138" i="4"/>
  <c r="RS138" i="4"/>
  <c r="RR138" i="4"/>
  <c r="RQ138" i="4"/>
  <c r="RP138" i="4"/>
  <c r="RO138" i="4"/>
  <c r="RN138" i="4"/>
  <c r="RM138" i="4"/>
  <c r="RL138" i="4"/>
  <c r="RK138" i="4"/>
  <c r="RJ138" i="4"/>
  <c r="RI138" i="4"/>
  <c r="RH138" i="4"/>
  <c r="RG138" i="4"/>
  <c r="RF138" i="4"/>
  <c r="RE138" i="4"/>
  <c r="RD138" i="4"/>
  <c r="RC138" i="4"/>
  <c r="RB138" i="4"/>
  <c r="RA138" i="4"/>
  <c r="QZ138" i="4"/>
  <c r="QY138" i="4"/>
  <c r="QX138" i="4"/>
  <c r="QW138" i="4"/>
  <c r="QV138" i="4"/>
  <c r="QU138" i="4"/>
  <c r="QT138" i="4"/>
  <c r="QS138" i="4"/>
  <c r="QR138" i="4"/>
  <c r="QQ138" i="4"/>
  <c r="QP138" i="4"/>
  <c r="QO138" i="4"/>
  <c r="QN138" i="4"/>
  <c r="QM138" i="4"/>
  <c r="QL138" i="4"/>
  <c r="QK138" i="4"/>
  <c r="QJ138" i="4"/>
  <c r="QI138" i="4"/>
  <c r="QH138" i="4"/>
  <c r="QG138" i="4"/>
  <c r="QF138" i="4"/>
  <c r="QE138" i="4"/>
  <c r="QD138" i="4"/>
  <c r="QC138" i="4"/>
  <c r="QB138" i="4"/>
  <c r="QA138" i="4"/>
  <c r="PZ138" i="4"/>
  <c r="PY138" i="4"/>
  <c r="PX138" i="4"/>
  <c r="PW138" i="4"/>
  <c r="PV138" i="4"/>
  <c r="PU138" i="4"/>
  <c r="PT138" i="4"/>
  <c r="PS138" i="4"/>
  <c r="PR138" i="4"/>
  <c r="PQ138" i="4"/>
  <c r="PP138" i="4"/>
  <c r="PO138" i="4"/>
  <c r="PN138" i="4"/>
  <c r="PM138" i="4"/>
  <c r="PL138" i="4"/>
  <c r="PK138" i="4"/>
  <c r="PJ138" i="4"/>
  <c r="PI138" i="4"/>
  <c r="PH138" i="4"/>
  <c r="PG138" i="4"/>
  <c r="PF138" i="4"/>
  <c r="PE138" i="4"/>
  <c r="PD138" i="4"/>
  <c r="PC138" i="4"/>
  <c r="PB138" i="4"/>
  <c r="PA138" i="4"/>
  <c r="OZ138" i="4"/>
  <c r="OY138" i="4"/>
  <c r="OX138" i="4"/>
  <c r="OW138" i="4"/>
  <c r="OV138" i="4"/>
  <c r="OU138" i="4"/>
  <c r="OT138" i="4"/>
  <c r="OS138" i="4"/>
  <c r="RY83" i="4"/>
  <c r="RX83" i="4"/>
  <c r="RW83" i="4"/>
  <c r="RV83" i="4"/>
  <c r="RU83" i="4"/>
  <c r="RT83" i="4"/>
  <c r="RS83" i="4"/>
  <c r="RR83" i="4"/>
  <c r="RQ83" i="4"/>
  <c r="RP83" i="4"/>
  <c r="RO83" i="4"/>
  <c r="RN83" i="4"/>
  <c r="RM83" i="4"/>
  <c r="RL83" i="4"/>
  <c r="RK83" i="4"/>
  <c r="RJ83" i="4"/>
  <c r="RI83" i="4"/>
  <c r="RH83" i="4"/>
  <c r="RG83" i="4"/>
  <c r="RF83" i="4"/>
  <c r="RE83" i="4"/>
  <c r="RD83" i="4"/>
  <c r="RC83" i="4"/>
  <c r="RB83" i="4"/>
  <c r="RA83" i="4"/>
  <c r="QZ83" i="4"/>
  <c r="QY83" i="4"/>
  <c r="QX83" i="4"/>
  <c r="QW83" i="4"/>
  <c r="QV83" i="4"/>
  <c r="QU83" i="4"/>
  <c r="QT83" i="4"/>
  <c r="QS83" i="4"/>
  <c r="QR83" i="4"/>
  <c r="QQ83" i="4"/>
  <c r="QP83" i="4"/>
  <c r="QO83" i="4"/>
  <c r="QN83" i="4"/>
  <c r="QM83" i="4"/>
  <c r="QL83" i="4"/>
  <c r="QK83" i="4"/>
  <c r="QJ83" i="4"/>
  <c r="QI83" i="4"/>
  <c r="QH83" i="4"/>
  <c r="QG83" i="4"/>
  <c r="QF83" i="4"/>
  <c r="QE83" i="4"/>
  <c r="QD83" i="4"/>
  <c r="QC83" i="4"/>
  <c r="QB83" i="4"/>
  <c r="QA83" i="4"/>
  <c r="PZ83" i="4"/>
  <c r="PY83" i="4"/>
  <c r="PX83" i="4"/>
  <c r="PW83" i="4"/>
  <c r="PV83" i="4"/>
  <c r="PU83" i="4"/>
  <c r="PT83" i="4"/>
  <c r="PS83" i="4"/>
  <c r="PR83" i="4"/>
  <c r="PQ83" i="4"/>
  <c r="PP83" i="4"/>
  <c r="PO83" i="4"/>
  <c r="PN83" i="4"/>
  <c r="PM83" i="4"/>
  <c r="PL83" i="4"/>
  <c r="PK83" i="4"/>
  <c r="PJ83" i="4"/>
  <c r="PI83" i="4"/>
  <c r="PH83" i="4"/>
  <c r="PG83" i="4"/>
  <c r="PF83" i="4"/>
  <c r="PE83" i="4"/>
  <c r="PD83" i="4"/>
  <c r="PC83" i="4"/>
  <c r="PB83" i="4"/>
  <c r="PA83" i="4"/>
  <c r="OZ83" i="4"/>
  <c r="OY83" i="4"/>
  <c r="OX83" i="4"/>
  <c r="OW83" i="4"/>
  <c r="OV83" i="4"/>
  <c r="OU83" i="4"/>
  <c r="OT83" i="4"/>
  <c r="OS83" i="4"/>
  <c r="RY98" i="4"/>
  <c r="RX98" i="4"/>
  <c r="RW98" i="4"/>
  <c r="RV98" i="4"/>
  <c r="RU98" i="4"/>
  <c r="RT98" i="4"/>
  <c r="RS98" i="4"/>
  <c r="RR98" i="4"/>
  <c r="RQ98" i="4"/>
  <c r="RP98" i="4"/>
  <c r="RO98" i="4"/>
  <c r="RN98" i="4"/>
  <c r="RM98" i="4"/>
  <c r="RL98" i="4"/>
  <c r="RK98" i="4"/>
  <c r="RJ98" i="4"/>
  <c r="RI98" i="4"/>
  <c r="RH98" i="4"/>
  <c r="RG98" i="4"/>
  <c r="RF98" i="4"/>
  <c r="RE98" i="4"/>
  <c r="RD98" i="4"/>
  <c r="RC98" i="4"/>
  <c r="RB98" i="4"/>
  <c r="RA98" i="4"/>
  <c r="QZ98" i="4"/>
  <c r="QY98" i="4"/>
  <c r="QX98" i="4"/>
  <c r="QW98" i="4"/>
  <c r="QV98" i="4"/>
  <c r="QU98" i="4"/>
  <c r="QT98" i="4"/>
  <c r="QS98" i="4"/>
  <c r="QR98" i="4"/>
  <c r="QQ98" i="4"/>
  <c r="QP98" i="4"/>
  <c r="QO98" i="4"/>
  <c r="QN98" i="4"/>
  <c r="QM98" i="4"/>
  <c r="QL98" i="4"/>
  <c r="QK98" i="4"/>
  <c r="QJ98" i="4"/>
  <c r="QI98" i="4"/>
  <c r="QH98" i="4"/>
  <c r="QG98" i="4"/>
  <c r="QF98" i="4"/>
  <c r="QE98" i="4"/>
  <c r="QD98" i="4"/>
  <c r="QC98" i="4"/>
  <c r="QB98" i="4"/>
  <c r="QA98" i="4"/>
  <c r="PZ98" i="4"/>
  <c r="PY98" i="4"/>
  <c r="PX98" i="4"/>
  <c r="PW98" i="4"/>
  <c r="PV98" i="4"/>
  <c r="PU98" i="4"/>
  <c r="PT98" i="4"/>
  <c r="PS98" i="4"/>
  <c r="PR98" i="4"/>
  <c r="PQ98" i="4"/>
  <c r="PP98" i="4"/>
  <c r="PO98" i="4"/>
  <c r="PN98" i="4"/>
  <c r="PM98" i="4"/>
  <c r="PL98" i="4"/>
  <c r="PK98" i="4"/>
  <c r="PJ98" i="4"/>
  <c r="PI98" i="4"/>
  <c r="PH98" i="4"/>
  <c r="PG98" i="4"/>
  <c r="PF98" i="4"/>
  <c r="PE98" i="4"/>
  <c r="PD98" i="4"/>
  <c r="PC98" i="4"/>
  <c r="PB98" i="4"/>
  <c r="PA98" i="4"/>
  <c r="OZ98" i="4"/>
  <c r="OY98" i="4"/>
  <c r="OX98" i="4"/>
  <c r="OW98" i="4"/>
  <c r="OV98" i="4"/>
  <c r="OU98" i="4"/>
  <c r="OT98" i="4"/>
  <c r="OS98" i="4"/>
  <c r="RY42" i="4"/>
  <c r="RX42" i="4"/>
  <c r="RW42" i="4"/>
  <c r="RV42" i="4"/>
  <c r="RU42" i="4"/>
  <c r="RT42" i="4"/>
  <c r="RS42" i="4"/>
  <c r="RR42" i="4"/>
  <c r="RQ42" i="4"/>
  <c r="RP42" i="4"/>
  <c r="RO42" i="4"/>
  <c r="RN42" i="4"/>
  <c r="RM42" i="4"/>
  <c r="RL42" i="4"/>
  <c r="RK42" i="4"/>
  <c r="RJ42" i="4"/>
  <c r="RI42" i="4"/>
  <c r="RH42" i="4"/>
  <c r="RG42" i="4"/>
  <c r="RF42" i="4"/>
  <c r="RE42" i="4"/>
  <c r="RD42" i="4"/>
  <c r="RC42" i="4"/>
  <c r="RB42" i="4"/>
  <c r="RA42" i="4"/>
  <c r="QZ42" i="4"/>
  <c r="QY42" i="4"/>
  <c r="QX42" i="4"/>
  <c r="QW42" i="4"/>
  <c r="QV42" i="4"/>
  <c r="QU42" i="4"/>
  <c r="QT42" i="4"/>
  <c r="QS42" i="4"/>
  <c r="QR42" i="4"/>
  <c r="QQ42" i="4"/>
  <c r="QP42" i="4"/>
  <c r="QO42" i="4"/>
  <c r="QN42" i="4"/>
  <c r="QM42" i="4"/>
  <c r="QL42" i="4"/>
  <c r="QK42" i="4"/>
  <c r="QJ42" i="4"/>
  <c r="QI42" i="4"/>
  <c r="QH42" i="4"/>
  <c r="QG42" i="4"/>
  <c r="QF42" i="4"/>
  <c r="QE42" i="4"/>
  <c r="QD42" i="4"/>
  <c r="QC42" i="4"/>
  <c r="QB42" i="4"/>
  <c r="QA42" i="4"/>
  <c r="PZ42" i="4"/>
  <c r="PY42" i="4"/>
  <c r="PX42" i="4"/>
  <c r="PW42" i="4"/>
  <c r="PV42" i="4"/>
  <c r="PU42" i="4"/>
  <c r="PT42" i="4"/>
  <c r="PS42" i="4"/>
  <c r="PR42" i="4"/>
  <c r="PQ42" i="4"/>
  <c r="PP42" i="4"/>
  <c r="PO42" i="4"/>
  <c r="PN42" i="4"/>
  <c r="PM42" i="4"/>
  <c r="PL42" i="4"/>
  <c r="PK42" i="4"/>
  <c r="PJ42" i="4"/>
  <c r="PI42" i="4"/>
  <c r="PH42" i="4"/>
  <c r="PG42" i="4"/>
  <c r="PF42" i="4"/>
  <c r="PE42" i="4"/>
  <c r="PD42" i="4"/>
  <c r="PC42" i="4"/>
  <c r="PB42" i="4"/>
  <c r="PA42" i="4"/>
  <c r="OZ42" i="4"/>
  <c r="OY42" i="4"/>
  <c r="OX42" i="4"/>
  <c r="OW42" i="4"/>
  <c r="OV42" i="4"/>
  <c r="OU42" i="4"/>
  <c r="OT42" i="4"/>
  <c r="OS42" i="4"/>
  <c r="RY12" i="4"/>
  <c r="RX12" i="4"/>
  <c r="RW12" i="4"/>
  <c r="RV12" i="4"/>
  <c r="RU12" i="4"/>
  <c r="RT12" i="4"/>
  <c r="RS12" i="4"/>
  <c r="RR12" i="4"/>
  <c r="RQ12" i="4"/>
  <c r="RP12" i="4"/>
  <c r="RO12" i="4"/>
  <c r="RN12" i="4"/>
  <c r="RM12" i="4"/>
  <c r="RL12" i="4"/>
  <c r="RK12" i="4"/>
  <c r="RJ12" i="4"/>
  <c r="RI12" i="4"/>
  <c r="RH12" i="4"/>
  <c r="RG12" i="4"/>
  <c r="RF12" i="4"/>
  <c r="RE12" i="4"/>
  <c r="RD12" i="4"/>
  <c r="RC12" i="4"/>
  <c r="RB12" i="4"/>
  <c r="RA12" i="4"/>
  <c r="QZ12" i="4"/>
  <c r="QY12" i="4"/>
  <c r="QX12" i="4"/>
  <c r="QW12" i="4"/>
  <c r="QV12" i="4"/>
  <c r="QU12" i="4"/>
  <c r="QT12" i="4"/>
  <c r="QS12" i="4"/>
  <c r="QR12" i="4"/>
  <c r="QQ12" i="4"/>
  <c r="QP12" i="4"/>
  <c r="QO12" i="4"/>
  <c r="QN12" i="4"/>
  <c r="QM12" i="4"/>
  <c r="QL12" i="4"/>
  <c r="QK12" i="4"/>
  <c r="QJ12" i="4"/>
  <c r="QI12" i="4"/>
  <c r="QH12" i="4"/>
  <c r="QG12" i="4"/>
  <c r="QF12" i="4"/>
  <c r="QE12" i="4"/>
  <c r="QD12" i="4"/>
  <c r="QC12" i="4"/>
  <c r="QB12" i="4"/>
  <c r="QA12" i="4"/>
  <c r="PZ12" i="4"/>
  <c r="PY12" i="4"/>
  <c r="PX12" i="4"/>
  <c r="PW12" i="4"/>
  <c r="PV12" i="4"/>
  <c r="PU12" i="4"/>
  <c r="PT12" i="4"/>
  <c r="PS12" i="4"/>
  <c r="PR12" i="4"/>
  <c r="PQ12" i="4"/>
  <c r="PP12" i="4"/>
  <c r="PO12" i="4"/>
  <c r="PN12" i="4"/>
  <c r="PM12" i="4"/>
  <c r="PL12" i="4"/>
  <c r="PK12" i="4"/>
  <c r="PJ12" i="4"/>
  <c r="PI12" i="4"/>
  <c r="PH12" i="4"/>
  <c r="PG12" i="4"/>
  <c r="PF12" i="4"/>
  <c r="PE12" i="4"/>
  <c r="PD12" i="4"/>
  <c r="PC12" i="4"/>
  <c r="PB12" i="4"/>
  <c r="PA12" i="4"/>
  <c r="OZ12" i="4"/>
  <c r="OY12" i="4"/>
  <c r="OX12" i="4"/>
  <c r="OW12" i="4"/>
  <c r="OV12" i="4"/>
  <c r="OU12" i="4"/>
  <c r="OT12" i="4"/>
  <c r="OS12" i="4"/>
  <c r="RY146" i="4"/>
  <c r="RX146" i="4"/>
  <c r="RW146" i="4"/>
  <c r="RV146" i="4"/>
  <c r="RU146" i="4"/>
  <c r="RT146" i="4"/>
  <c r="RS146" i="4"/>
  <c r="RR146" i="4"/>
  <c r="RQ146" i="4"/>
  <c r="RP146" i="4"/>
  <c r="RO146" i="4"/>
  <c r="RN146" i="4"/>
  <c r="RM146" i="4"/>
  <c r="RL146" i="4"/>
  <c r="RK146" i="4"/>
  <c r="RJ146" i="4"/>
  <c r="RI146" i="4"/>
  <c r="RH146" i="4"/>
  <c r="RG146" i="4"/>
  <c r="RF146" i="4"/>
  <c r="RE146" i="4"/>
  <c r="RD146" i="4"/>
  <c r="RC146" i="4"/>
  <c r="RB146" i="4"/>
  <c r="RA146" i="4"/>
  <c r="QZ146" i="4"/>
  <c r="QY146" i="4"/>
  <c r="QX146" i="4"/>
  <c r="QW146" i="4"/>
  <c r="QV146" i="4"/>
  <c r="QU146" i="4"/>
  <c r="QT146" i="4"/>
  <c r="QS146" i="4"/>
  <c r="QR146" i="4"/>
  <c r="QQ146" i="4"/>
  <c r="QP146" i="4"/>
  <c r="QO146" i="4"/>
  <c r="QN146" i="4"/>
  <c r="QM146" i="4"/>
  <c r="QL146" i="4"/>
  <c r="QK146" i="4"/>
  <c r="QJ146" i="4"/>
  <c r="QI146" i="4"/>
  <c r="QH146" i="4"/>
  <c r="QG146" i="4"/>
  <c r="QF146" i="4"/>
  <c r="QE146" i="4"/>
  <c r="QD146" i="4"/>
  <c r="QC146" i="4"/>
  <c r="QB146" i="4"/>
  <c r="QA146" i="4"/>
  <c r="PZ146" i="4"/>
  <c r="PY146" i="4"/>
  <c r="PX146" i="4"/>
  <c r="PW146" i="4"/>
  <c r="PV146" i="4"/>
  <c r="PU146" i="4"/>
  <c r="PT146" i="4"/>
  <c r="PS146" i="4"/>
  <c r="PR146" i="4"/>
  <c r="PQ146" i="4"/>
  <c r="PP146" i="4"/>
  <c r="PO146" i="4"/>
  <c r="PN146" i="4"/>
  <c r="PM146" i="4"/>
  <c r="PL146" i="4"/>
  <c r="PK146" i="4"/>
  <c r="PJ146" i="4"/>
  <c r="PI146" i="4"/>
  <c r="PH146" i="4"/>
  <c r="PG146" i="4"/>
  <c r="PF146" i="4"/>
  <c r="PE146" i="4"/>
  <c r="PD146" i="4"/>
  <c r="PC146" i="4"/>
  <c r="PB146" i="4"/>
  <c r="PA146" i="4"/>
  <c r="OZ146" i="4"/>
  <c r="OY146" i="4"/>
  <c r="OX146" i="4"/>
  <c r="OW146" i="4"/>
  <c r="OV146" i="4"/>
  <c r="OU146" i="4"/>
  <c r="OT146" i="4"/>
  <c r="OS146" i="4"/>
  <c r="RY87" i="4"/>
  <c r="RX87" i="4"/>
  <c r="RW87" i="4"/>
  <c r="RV87" i="4"/>
  <c r="RU87" i="4"/>
  <c r="RT87" i="4"/>
  <c r="RS87" i="4"/>
  <c r="RR87" i="4"/>
  <c r="RQ87" i="4"/>
  <c r="RP87" i="4"/>
  <c r="RO87" i="4"/>
  <c r="RN87" i="4"/>
  <c r="RM87" i="4"/>
  <c r="RL87" i="4"/>
  <c r="RK87" i="4"/>
  <c r="RJ87" i="4"/>
  <c r="RI87" i="4"/>
  <c r="RH87" i="4"/>
  <c r="RG87" i="4"/>
  <c r="RF87" i="4"/>
  <c r="RE87" i="4"/>
  <c r="RD87" i="4"/>
  <c r="RC87" i="4"/>
  <c r="RB87" i="4"/>
  <c r="RA87" i="4"/>
  <c r="QZ87" i="4"/>
  <c r="QY87" i="4"/>
  <c r="QX87" i="4"/>
  <c r="QW87" i="4"/>
  <c r="QV87" i="4"/>
  <c r="QU87" i="4"/>
  <c r="QT87" i="4"/>
  <c r="QS87" i="4"/>
  <c r="QR87" i="4"/>
  <c r="QQ87" i="4"/>
  <c r="QP87" i="4"/>
  <c r="QO87" i="4"/>
  <c r="QN87" i="4"/>
  <c r="QM87" i="4"/>
  <c r="QL87" i="4"/>
  <c r="QK87" i="4"/>
  <c r="QJ87" i="4"/>
  <c r="QI87" i="4"/>
  <c r="QH87" i="4"/>
  <c r="QG87" i="4"/>
  <c r="QF87" i="4"/>
  <c r="QE87" i="4"/>
  <c r="QD87" i="4"/>
  <c r="QC87" i="4"/>
  <c r="QB87" i="4"/>
  <c r="QA87" i="4"/>
  <c r="PZ87" i="4"/>
  <c r="PY87" i="4"/>
  <c r="PX87" i="4"/>
  <c r="PW87" i="4"/>
  <c r="PV87" i="4"/>
  <c r="PU87" i="4"/>
  <c r="PT87" i="4"/>
  <c r="PS87" i="4"/>
  <c r="PR87" i="4"/>
  <c r="PQ87" i="4"/>
  <c r="PP87" i="4"/>
  <c r="PO87" i="4"/>
  <c r="PN87" i="4"/>
  <c r="PM87" i="4"/>
  <c r="PL87" i="4"/>
  <c r="PK87" i="4"/>
  <c r="PJ87" i="4"/>
  <c r="PI87" i="4"/>
  <c r="PH87" i="4"/>
  <c r="PG87" i="4"/>
  <c r="PF87" i="4"/>
  <c r="PE87" i="4"/>
  <c r="PD87" i="4"/>
  <c r="PC87" i="4"/>
  <c r="PB87" i="4"/>
  <c r="PA87" i="4"/>
  <c r="OZ87" i="4"/>
  <c r="OY87" i="4"/>
  <c r="OX87" i="4"/>
  <c r="OW87" i="4"/>
  <c r="OV87" i="4"/>
  <c r="OU87" i="4"/>
  <c r="OT87" i="4"/>
  <c r="OS87" i="4"/>
  <c r="RY89" i="4"/>
  <c r="RX89" i="4"/>
  <c r="RW89" i="4"/>
  <c r="RV89" i="4"/>
  <c r="RU89" i="4"/>
  <c r="RT89" i="4"/>
  <c r="RS89" i="4"/>
  <c r="RR89" i="4"/>
  <c r="RQ89" i="4"/>
  <c r="RP89" i="4"/>
  <c r="RO89" i="4"/>
  <c r="RN89" i="4"/>
  <c r="RM89" i="4"/>
  <c r="RL89" i="4"/>
  <c r="RK89" i="4"/>
  <c r="RJ89" i="4"/>
  <c r="RI89" i="4"/>
  <c r="RH89" i="4"/>
  <c r="RG89" i="4"/>
  <c r="RF89" i="4"/>
  <c r="RE89" i="4"/>
  <c r="RD89" i="4"/>
  <c r="RC89" i="4"/>
  <c r="RB89" i="4"/>
  <c r="RA89" i="4"/>
  <c r="QZ89" i="4"/>
  <c r="QY89" i="4"/>
  <c r="QX89" i="4"/>
  <c r="QW89" i="4"/>
  <c r="QV89" i="4"/>
  <c r="QU89" i="4"/>
  <c r="QT89" i="4"/>
  <c r="QS89" i="4"/>
  <c r="QR89" i="4"/>
  <c r="QQ89" i="4"/>
  <c r="QP89" i="4"/>
  <c r="QO89" i="4"/>
  <c r="QN89" i="4"/>
  <c r="QM89" i="4"/>
  <c r="QL89" i="4"/>
  <c r="QK89" i="4"/>
  <c r="QJ89" i="4"/>
  <c r="QI89" i="4"/>
  <c r="QH89" i="4"/>
  <c r="QG89" i="4"/>
  <c r="QF89" i="4"/>
  <c r="QE89" i="4"/>
  <c r="QD89" i="4"/>
  <c r="QC89" i="4"/>
  <c r="QB89" i="4"/>
  <c r="QA89" i="4"/>
  <c r="PZ89" i="4"/>
  <c r="PY89" i="4"/>
  <c r="PX89" i="4"/>
  <c r="PW89" i="4"/>
  <c r="PV89" i="4"/>
  <c r="PU89" i="4"/>
  <c r="PT89" i="4"/>
  <c r="PS89" i="4"/>
  <c r="PR89" i="4"/>
  <c r="PQ89" i="4"/>
  <c r="PP89" i="4"/>
  <c r="PO89" i="4"/>
  <c r="PN89" i="4"/>
  <c r="PM89" i="4"/>
  <c r="PL89" i="4"/>
  <c r="PK89" i="4"/>
  <c r="PJ89" i="4"/>
  <c r="PI89" i="4"/>
  <c r="PH89" i="4"/>
  <c r="PG89" i="4"/>
  <c r="PF89" i="4"/>
  <c r="PE89" i="4"/>
  <c r="PD89" i="4"/>
  <c r="PC89" i="4"/>
  <c r="PB89" i="4"/>
  <c r="PA89" i="4"/>
  <c r="OZ89" i="4"/>
  <c r="OY89" i="4"/>
  <c r="OX89" i="4"/>
  <c r="OW89" i="4"/>
  <c r="OV89" i="4"/>
  <c r="OU89" i="4"/>
  <c r="OT89" i="4"/>
  <c r="OS89" i="4"/>
  <c r="RY123" i="4"/>
  <c r="RX123" i="4"/>
  <c r="RW123" i="4"/>
  <c r="RV123" i="4"/>
  <c r="RU123" i="4"/>
  <c r="RT123" i="4"/>
  <c r="RS123" i="4"/>
  <c r="RR123" i="4"/>
  <c r="RQ123" i="4"/>
  <c r="RP123" i="4"/>
  <c r="RO123" i="4"/>
  <c r="RN123" i="4"/>
  <c r="RM123" i="4"/>
  <c r="RL123" i="4"/>
  <c r="RK123" i="4"/>
  <c r="RJ123" i="4"/>
  <c r="RI123" i="4"/>
  <c r="RH123" i="4"/>
  <c r="RG123" i="4"/>
  <c r="RF123" i="4"/>
  <c r="RE123" i="4"/>
  <c r="RD123" i="4"/>
  <c r="RC123" i="4"/>
  <c r="RB123" i="4"/>
  <c r="RA123" i="4"/>
  <c r="QZ123" i="4"/>
  <c r="QY123" i="4"/>
  <c r="QX123" i="4"/>
  <c r="QW123" i="4"/>
  <c r="QV123" i="4"/>
  <c r="QU123" i="4"/>
  <c r="QT123" i="4"/>
  <c r="QS123" i="4"/>
  <c r="QR123" i="4"/>
  <c r="QQ123" i="4"/>
  <c r="QP123" i="4"/>
  <c r="QO123" i="4"/>
  <c r="QN123" i="4"/>
  <c r="QM123" i="4"/>
  <c r="QL123" i="4"/>
  <c r="QK123" i="4"/>
  <c r="QJ123" i="4"/>
  <c r="QI123" i="4"/>
  <c r="QH123" i="4"/>
  <c r="QG123" i="4"/>
  <c r="QF123" i="4"/>
  <c r="QE123" i="4"/>
  <c r="QD123" i="4"/>
  <c r="QC123" i="4"/>
  <c r="QB123" i="4"/>
  <c r="QA123" i="4"/>
  <c r="PZ123" i="4"/>
  <c r="PY123" i="4"/>
  <c r="PX123" i="4"/>
  <c r="PW123" i="4"/>
  <c r="PV123" i="4"/>
  <c r="PU123" i="4"/>
  <c r="PT123" i="4"/>
  <c r="PS123" i="4"/>
  <c r="PR123" i="4"/>
  <c r="PQ123" i="4"/>
  <c r="PP123" i="4"/>
  <c r="PO123" i="4"/>
  <c r="PN123" i="4"/>
  <c r="PM123" i="4"/>
  <c r="PL123" i="4"/>
  <c r="PK123" i="4"/>
  <c r="PJ123" i="4"/>
  <c r="PI123" i="4"/>
  <c r="PH123" i="4"/>
  <c r="PG123" i="4"/>
  <c r="PF123" i="4"/>
  <c r="PE123" i="4"/>
  <c r="PD123" i="4"/>
  <c r="PC123" i="4"/>
  <c r="PB123" i="4"/>
  <c r="PA123" i="4"/>
  <c r="OZ123" i="4"/>
  <c r="OY123" i="4"/>
  <c r="OX123" i="4"/>
  <c r="OW123" i="4"/>
  <c r="OV123" i="4"/>
  <c r="OU123" i="4"/>
  <c r="OT123" i="4"/>
  <c r="OS123" i="4"/>
  <c r="RY128" i="4"/>
  <c r="RX128" i="4"/>
  <c r="RW128" i="4"/>
  <c r="RV128" i="4"/>
  <c r="RU128" i="4"/>
  <c r="RT128" i="4"/>
  <c r="RS128" i="4"/>
  <c r="RR128" i="4"/>
  <c r="RQ128" i="4"/>
  <c r="RP128" i="4"/>
  <c r="RO128" i="4"/>
  <c r="RN128" i="4"/>
  <c r="RM128" i="4"/>
  <c r="RL128" i="4"/>
  <c r="RK128" i="4"/>
  <c r="RJ128" i="4"/>
  <c r="RI128" i="4"/>
  <c r="RH128" i="4"/>
  <c r="RG128" i="4"/>
  <c r="RF128" i="4"/>
  <c r="RE128" i="4"/>
  <c r="RD128" i="4"/>
  <c r="RC128" i="4"/>
  <c r="RB128" i="4"/>
  <c r="RA128" i="4"/>
  <c r="QZ128" i="4"/>
  <c r="QY128" i="4"/>
  <c r="QX128" i="4"/>
  <c r="QW128" i="4"/>
  <c r="QV128" i="4"/>
  <c r="QU128" i="4"/>
  <c r="QT128" i="4"/>
  <c r="QS128" i="4"/>
  <c r="QR128" i="4"/>
  <c r="QQ128" i="4"/>
  <c r="QP128" i="4"/>
  <c r="QO128" i="4"/>
  <c r="QN128" i="4"/>
  <c r="QM128" i="4"/>
  <c r="QL128" i="4"/>
  <c r="QK128" i="4"/>
  <c r="QJ128" i="4"/>
  <c r="QI128" i="4"/>
  <c r="QH128" i="4"/>
  <c r="QG128" i="4"/>
  <c r="QF128" i="4"/>
  <c r="QE128" i="4"/>
  <c r="QD128" i="4"/>
  <c r="QC128" i="4"/>
  <c r="QB128" i="4"/>
  <c r="QA128" i="4"/>
  <c r="PZ128" i="4"/>
  <c r="PY128" i="4"/>
  <c r="PX128" i="4"/>
  <c r="PW128" i="4"/>
  <c r="PV128" i="4"/>
  <c r="PU128" i="4"/>
  <c r="PT128" i="4"/>
  <c r="PS128" i="4"/>
  <c r="PR128" i="4"/>
  <c r="PQ128" i="4"/>
  <c r="PP128" i="4"/>
  <c r="PO128" i="4"/>
  <c r="PN128" i="4"/>
  <c r="PM128" i="4"/>
  <c r="PL128" i="4"/>
  <c r="PK128" i="4"/>
  <c r="PJ128" i="4"/>
  <c r="PI128" i="4"/>
  <c r="PH128" i="4"/>
  <c r="PG128" i="4"/>
  <c r="PF128" i="4"/>
  <c r="PE128" i="4"/>
  <c r="PD128" i="4"/>
  <c r="PC128" i="4"/>
  <c r="PB128" i="4"/>
  <c r="PA128" i="4"/>
  <c r="OZ128" i="4"/>
  <c r="OY128" i="4"/>
  <c r="OX128" i="4"/>
  <c r="OW128" i="4"/>
  <c r="OV128" i="4"/>
  <c r="OU128" i="4"/>
  <c r="OT128" i="4"/>
  <c r="OS128" i="4"/>
  <c r="RY143" i="4"/>
  <c r="RX143" i="4"/>
  <c r="RW143" i="4"/>
  <c r="RV143" i="4"/>
  <c r="RU143" i="4"/>
  <c r="RT143" i="4"/>
  <c r="RS143" i="4"/>
  <c r="RR143" i="4"/>
  <c r="RQ143" i="4"/>
  <c r="RP143" i="4"/>
  <c r="RO143" i="4"/>
  <c r="RN143" i="4"/>
  <c r="RM143" i="4"/>
  <c r="RL143" i="4"/>
  <c r="RK143" i="4"/>
  <c r="RJ143" i="4"/>
  <c r="RI143" i="4"/>
  <c r="RH143" i="4"/>
  <c r="RG143" i="4"/>
  <c r="RF143" i="4"/>
  <c r="RE143" i="4"/>
  <c r="RD143" i="4"/>
  <c r="RC143" i="4"/>
  <c r="RB143" i="4"/>
  <c r="RA143" i="4"/>
  <c r="QZ143" i="4"/>
  <c r="QY143" i="4"/>
  <c r="QX143" i="4"/>
  <c r="QW143" i="4"/>
  <c r="QV143" i="4"/>
  <c r="QU143" i="4"/>
  <c r="QT143" i="4"/>
  <c r="QS143" i="4"/>
  <c r="QR143" i="4"/>
  <c r="QQ143" i="4"/>
  <c r="QP143" i="4"/>
  <c r="QO143" i="4"/>
  <c r="QN143" i="4"/>
  <c r="QM143" i="4"/>
  <c r="QL143" i="4"/>
  <c r="QK143" i="4"/>
  <c r="QJ143" i="4"/>
  <c r="QI143" i="4"/>
  <c r="QH143" i="4"/>
  <c r="QG143" i="4"/>
  <c r="QF143" i="4"/>
  <c r="QE143" i="4"/>
  <c r="QD143" i="4"/>
  <c r="QC143" i="4"/>
  <c r="QB143" i="4"/>
  <c r="QA143" i="4"/>
  <c r="PZ143" i="4"/>
  <c r="PY143" i="4"/>
  <c r="PX143" i="4"/>
  <c r="PW143" i="4"/>
  <c r="PV143" i="4"/>
  <c r="PU143" i="4"/>
  <c r="PT143" i="4"/>
  <c r="PS143" i="4"/>
  <c r="PR143" i="4"/>
  <c r="PQ143" i="4"/>
  <c r="PP143" i="4"/>
  <c r="PO143" i="4"/>
  <c r="PN143" i="4"/>
  <c r="PM143" i="4"/>
  <c r="PL143" i="4"/>
  <c r="PK143" i="4"/>
  <c r="PJ143" i="4"/>
  <c r="PI143" i="4"/>
  <c r="PH143" i="4"/>
  <c r="PG143" i="4"/>
  <c r="PF143" i="4"/>
  <c r="PE143" i="4"/>
  <c r="PD143" i="4"/>
  <c r="PC143" i="4"/>
  <c r="PB143" i="4"/>
  <c r="PA143" i="4"/>
  <c r="OZ143" i="4"/>
  <c r="OY143" i="4"/>
  <c r="OX143" i="4"/>
  <c r="OW143" i="4"/>
  <c r="OV143" i="4"/>
  <c r="OU143" i="4"/>
  <c r="OT143" i="4"/>
  <c r="OS143" i="4"/>
  <c r="RY29" i="4"/>
  <c r="RX29" i="4"/>
  <c r="RW29" i="4"/>
  <c r="RV29" i="4"/>
  <c r="RU29" i="4"/>
  <c r="RT29" i="4"/>
  <c r="RS29" i="4"/>
  <c r="RR29" i="4"/>
  <c r="RQ29" i="4"/>
  <c r="RP29" i="4"/>
  <c r="RO29" i="4"/>
  <c r="RN29" i="4"/>
  <c r="RM29" i="4"/>
  <c r="RL29" i="4"/>
  <c r="RK29" i="4"/>
  <c r="RJ29" i="4"/>
  <c r="RI29" i="4"/>
  <c r="RH29" i="4"/>
  <c r="RG29" i="4"/>
  <c r="RF29" i="4"/>
  <c r="RE29" i="4"/>
  <c r="RD29" i="4"/>
  <c r="RC29" i="4"/>
  <c r="RB29" i="4"/>
  <c r="RA29" i="4"/>
  <c r="QZ29" i="4"/>
  <c r="QY29" i="4"/>
  <c r="QX29" i="4"/>
  <c r="QW29" i="4"/>
  <c r="QV29" i="4"/>
  <c r="QU29" i="4"/>
  <c r="QT29" i="4"/>
  <c r="QS29" i="4"/>
  <c r="QR29" i="4"/>
  <c r="QQ29" i="4"/>
  <c r="QP29" i="4"/>
  <c r="QO29" i="4"/>
  <c r="QN29" i="4"/>
  <c r="QM29" i="4"/>
  <c r="QL29" i="4"/>
  <c r="QK29" i="4"/>
  <c r="QJ29" i="4"/>
  <c r="QI29" i="4"/>
  <c r="QH29" i="4"/>
  <c r="QG29" i="4"/>
  <c r="QF29" i="4"/>
  <c r="QE29" i="4"/>
  <c r="QD29" i="4"/>
  <c r="QC29" i="4"/>
  <c r="QB29" i="4"/>
  <c r="QA29" i="4"/>
  <c r="PZ29" i="4"/>
  <c r="PY29" i="4"/>
  <c r="PX29" i="4"/>
  <c r="PW29" i="4"/>
  <c r="PV29" i="4"/>
  <c r="PU29" i="4"/>
  <c r="PT29" i="4"/>
  <c r="PS29" i="4"/>
  <c r="PR29" i="4"/>
  <c r="PQ29" i="4"/>
  <c r="PP29" i="4"/>
  <c r="PO29" i="4"/>
  <c r="PN29" i="4"/>
  <c r="PM29" i="4"/>
  <c r="PL29" i="4"/>
  <c r="PK29" i="4"/>
  <c r="PJ29" i="4"/>
  <c r="PI29" i="4"/>
  <c r="PH29" i="4"/>
  <c r="PG29" i="4"/>
  <c r="PF29" i="4"/>
  <c r="PE29" i="4"/>
  <c r="PD29" i="4"/>
  <c r="PC29" i="4"/>
  <c r="PB29" i="4"/>
  <c r="PA29" i="4"/>
  <c r="OZ29" i="4"/>
  <c r="OY29" i="4"/>
  <c r="OX29" i="4"/>
  <c r="OW29" i="4"/>
  <c r="OV29" i="4"/>
  <c r="OU29" i="4"/>
  <c r="OT29" i="4"/>
  <c r="OS29" i="4"/>
  <c r="RY154" i="4"/>
  <c r="RX154" i="4"/>
  <c r="RW154" i="4"/>
  <c r="RV154" i="4"/>
  <c r="RU154" i="4"/>
  <c r="RT154" i="4"/>
  <c r="RS154" i="4"/>
  <c r="RR154" i="4"/>
  <c r="RQ154" i="4"/>
  <c r="RP154" i="4"/>
  <c r="RO154" i="4"/>
  <c r="RN154" i="4"/>
  <c r="RM154" i="4"/>
  <c r="RL154" i="4"/>
  <c r="RK154" i="4"/>
  <c r="RJ154" i="4"/>
  <c r="RI154" i="4"/>
  <c r="RH154" i="4"/>
  <c r="RG154" i="4"/>
  <c r="RF154" i="4"/>
  <c r="RE154" i="4"/>
  <c r="RD154" i="4"/>
  <c r="RC154" i="4"/>
  <c r="RB154" i="4"/>
  <c r="RA154" i="4"/>
  <c r="QZ154" i="4"/>
  <c r="QY154" i="4"/>
  <c r="QX154" i="4"/>
  <c r="QW154" i="4"/>
  <c r="QV154" i="4"/>
  <c r="QU154" i="4"/>
  <c r="QT154" i="4"/>
  <c r="QS154" i="4"/>
  <c r="QR154" i="4"/>
  <c r="QQ154" i="4"/>
  <c r="QP154" i="4"/>
  <c r="QO154" i="4"/>
  <c r="QN154" i="4"/>
  <c r="QM154" i="4"/>
  <c r="QL154" i="4"/>
  <c r="QK154" i="4"/>
  <c r="QJ154" i="4"/>
  <c r="QI154" i="4"/>
  <c r="QH154" i="4"/>
  <c r="QG154" i="4"/>
  <c r="QF154" i="4"/>
  <c r="QE154" i="4"/>
  <c r="QD154" i="4"/>
  <c r="QC154" i="4"/>
  <c r="QB154" i="4"/>
  <c r="QA154" i="4"/>
  <c r="PZ154" i="4"/>
  <c r="PY154" i="4"/>
  <c r="PX154" i="4"/>
  <c r="PW154" i="4"/>
  <c r="PV154" i="4"/>
  <c r="PU154" i="4"/>
  <c r="PT154" i="4"/>
  <c r="PS154" i="4"/>
  <c r="PR154" i="4"/>
  <c r="PQ154" i="4"/>
  <c r="PP154" i="4"/>
  <c r="PO154" i="4"/>
  <c r="PN154" i="4"/>
  <c r="PM154" i="4"/>
  <c r="PL154" i="4"/>
  <c r="PK154" i="4"/>
  <c r="PJ154" i="4"/>
  <c r="PI154" i="4"/>
  <c r="PH154" i="4"/>
  <c r="PG154" i="4"/>
  <c r="PF154" i="4"/>
  <c r="PE154" i="4"/>
  <c r="PD154" i="4"/>
  <c r="PC154" i="4"/>
  <c r="PB154" i="4"/>
  <c r="PA154" i="4"/>
  <c r="OZ154" i="4"/>
  <c r="OY154" i="4"/>
  <c r="OX154" i="4"/>
  <c r="OW154" i="4"/>
  <c r="OV154" i="4"/>
  <c r="OU154" i="4"/>
  <c r="OT154" i="4"/>
  <c r="OS154" i="4"/>
  <c r="RY107" i="4"/>
  <c r="RX107" i="4"/>
  <c r="RW107" i="4"/>
  <c r="RV107" i="4"/>
  <c r="RU107" i="4"/>
  <c r="RT107" i="4"/>
  <c r="RS107" i="4"/>
  <c r="RR107" i="4"/>
  <c r="RQ107" i="4"/>
  <c r="RP107" i="4"/>
  <c r="RO107" i="4"/>
  <c r="RN107" i="4"/>
  <c r="RM107" i="4"/>
  <c r="RL107" i="4"/>
  <c r="RK107" i="4"/>
  <c r="RJ107" i="4"/>
  <c r="RI107" i="4"/>
  <c r="RH107" i="4"/>
  <c r="RG107" i="4"/>
  <c r="RF107" i="4"/>
  <c r="RE107" i="4"/>
  <c r="RD107" i="4"/>
  <c r="RC107" i="4"/>
  <c r="RB107" i="4"/>
  <c r="RA107" i="4"/>
  <c r="QZ107" i="4"/>
  <c r="QY107" i="4"/>
  <c r="QX107" i="4"/>
  <c r="QW107" i="4"/>
  <c r="QV107" i="4"/>
  <c r="QU107" i="4"/>
  <c r="QT107" i="4"/>
  <c r="QS107" i="4"/>
  <c r="QR107" i="4"/>
  <c r="QQ107" i="4"/>
  <c r="QP107" i="4"/>
  <c r="QO107" i="4"/>
  <c r="QN107" i="4"/>
  <c r="QM107" i="4"/>
  <c r="QL107" i="4"/>
  <c r="QK107" i="4"/>
  <c r="QJ107" i="4"/>
  <c r="QI107" i="4"/>
  <c r="QH107" i="4"/>
  <c r="QG107" i="4"/>
  <c r="QF107" i="4"/>
  <c r="QE107" i="4"/>
  <c r="QD107" i="4"/>
  <c r="QC107" i="4"/>
  <c r="QB107" i="4"/>
  <c r="QA107" i="4"/>
  <c r="PZ107" i="4"/>
  <c r="PY107" i="4"/>
  <c r="PX107" i="4"/>
  <c r="PW107" i="4"/>
  <c r="PV107" i="4"/>
  <c r="PU107" i="4"/>
  <c r="PT107" i="4"/>
  <c r="PS107" i="4"/>
  <c r="PR107" i="4"/>
  <c r="PQ107" i="4"/>
  <c r="PP107" i="4"/>
  <c r="PO107" i="4"/>
  <c r="PN107" i="4"/>
  <c r="PM107" i="4"/>
  <c r="PL107" i="4"/>
  <c r="PK107" i="4"/>
  <c r="PJ107" i="4"/>
  <c r="PI107" i="4"/>
  <c r="PH107" i="4"/>
  <c r="PG107" i="4"/>
  <c r="PF107" i="4"/>
  <c r="PE107" i="4"/>
  <c r="PD107" i="4"/>
  <c r="PC107" i="4"/>
  <c r="PB107" i="4"/>
  <c r="PA107" i="4"/>
  <c r="OZ107" i="4"/>
  <c r="OY107" i="4"/>
  <c r="OX107" i="4"/>
  <c r="OW107" i="4"/>
  <c r="OV107" i="4"/>
  <c r="OU107" i="4"/>
  <c r="OT107" i="4"/>
  <c r="OS107" i="4"/>
  <c r="RY65" i="4"/>
  <c r="RX65" i="4"/>
  <c r="RW65" i="4"/>
  <c r="RV65" i="4"/>
  <c r="RU65" i="4"/>
  <c r="RT65" i="4"/>
  <c r="RS65" i="4"/>
  <c r="RR65" i="4"/>
  <c r="RQ65" i="4"/>
  <c r="RP65" i="4"/>
  <c r="RO65" i="4"/>
  <c r="RN65" i="4"/>
  <c r="RM65" i="4"/>
  <c r="RL65" i="4"/>
  <c r="RK65" i="4"/>
  <c r="RJ65" i="4"/>
  <c r="RI65" i="4"/>
  <c r="RH65" i="4"/>
  <c r="RG65" i="4"/>
  <c r="RF65" i="4"/>
  <c r="RE65" i="4"/>
  <c r="RD65" i="4"/>
  <c r="RC65" i="4"/>
  <c r="RB65" i="4"/>
  <c r="RA65" i="4"/>
  <c r="QZ65" i="4"/>
  <c r="QY65" i="4"/>
  <c r="QX65" i="4"/>
  <c r="QW65" i="4"/>
  <c r="QV65" i="4"/>
  <c r="QU65" i="4"/>
  <c r="QT65" i="4"/>
  <c r="QS65" i="4"/>
  <c r="QR65" i="4"/>
  <c r="QQ65" i="4"/>
  <c r="QP65" i="4"/>
  <c r="QO65" i="4"/>
  <c r="QN65" i="4"/>
  <c r="QM65" i="4"/>
  <c r="QL65" i="4"/>
  <c r="QK65" i="4"/>
  <c r="QJ65" i="4"/>
  <c r="QI65" i="4"/>
  <c r="QH65" i="4"/>
  <c r="QG65" i="4"/>
  <c r="QF65" i="4"/>
  <c r="QE65" i="4"/>
  <c r="QD65" i="4"/>
  <c r="QC65" i="4"/>
  <c r="QB65" i="4"/>
  <c r="QA65" i="4"/>
  <c r="PZ65" i="4"/>
  <c r="PY65" i="4"/>
  <c r="PX65" i="4"/>
  <c r="PW65" i="4"/>
  <c r="PV65" i="4"/>
  <c r="PU65" i="4"/>
  <c r="PT65" i="4"/>
  <c r="PS65" i="4"/>
  <c r="PR65" i="4"/>
  <c r="PQ65" i="4"/>
  <c r="PP65" i="4"/>
  <c r="PO65" i="4"/>
  <c r="PN65" i="4"/>
  <c r="PM65" i="4"/>
  <c r="PL65" i="4"/>
  <c r="PK65" i="4"/>
  <c r="PJ65" i="4"/>
  <c r="PI65" i="4"/>
  <c r="PH65" i="4"/>
  <c r="PG65" i="4"/>
  <c r="PF65" i="4"/>
  <c r="PE65" i="4"/>
  <c r="PD65" i="4"/>
  <c r="PC65" i="4"/>
  <c r="PB65" i="4"/>
  <c r="PA65" i="4"/>
  <c r="OZ65" i="4"/>
  <c r="OY65" i="4"/>
  <c r="OX65" i="4"/>
  <c r="OW65" i="4"/>
  <c r="OV65" i="4"/>
  <c r="OU65" i="4"/>
  <c r="OT65" i="4"/>
  <c r="OS65" i="4"/>
  <c r="RY4" i="4"/>
  <c r="RX4" i="4"/>
  <c r="RW4" i="4"/>
  <c r="RV4" i="4"/>
  <c r="RU4" i="4"/>
  <c r="RT4" i="4"/>
  <c r="RS4" i="4"/>
  <c r="RR4" i="4"/>
  <c r="RQ4" i="4"/>
  <c r="RP4" i="4"/>
  <c r="RO4" i="4"/>
  <c r="RN4" i="4"/>
  <c r="RM4" i="4"/>
  <c r="RL4" i="4"/>
  <c r="RK4" i="4"/>
  <c r="RJ4" i="4"/>
  <c r="RI4" i="4"/>
  <c r="RH4" i="4"/>
  <c r="RG4" i="4"/>
  <c r="RF4" i="4"/>
  <c r="RE4" i="4"/>
  <c r="RD4" i="4"/>
  <c r="RC4" i="4"/>
  <c r="RB4" i="4"/>
  <c r="RA4" i="4"/>
  <c r="QZ4" i="4"/>
  <c r="QY4" i="4"/>
  <c r="QX4" i="4"/>
  <c r="QW4" i="4"/>
  <c r="QV4" i="4"/>
  <c r="QU4" i="4"/>
  <c r="QT4" i="4"/>
  <c r="QS4" i="4"/>
  <c r="QR4" i="4"/>
  <c r="QQ4" i="4"/>
  <c r="QP4" i="4"/>
  <c r="QO4" i="4"/>
  <c r="QN4" i="4"/>
  <c r="QM4" i="4"/>
  <c r="QL4" i="4"/>
  <c r="QK4" i="4"/>
  <c r="QJ4" i="4"/>
  <c r="QI4" i="4"/>
  <c r="QH4" i="4"/>
  <c r="QG4" i="4"/>
  <c r="QF4" i="4"/>
  <c r="QE4" i="4"/>
  <c r="QD4" i="4"/>
  <c r="QC4" i="4"/>
  <c r="QB4" i="4"/>
  <c r="QA4" i="4"/>
  <c r="PZ4" i="4"/>
  <c r="PY4" i="4"/>
  <c r="PX4" i="4"/>
  <c r="PW4" i="4"/>
  <c r="PV4" i="4"/>
  <c r="PU4" i="4"/>
  <c r="PT4" i="4"/>
  <c r="PS4" i="4"/>
  <c r="PR4" i="4"/>
  <c r="PQ4" i="4"/>
  <c r="PP4" i="4"/>
  <c r="PO4" i="4"/>
  <c r="PN4" i="4"/>
  <c r="PM4" i="4"/>
  <c r="PL4" i="4"/>
  <c r="PK4" i="4"/>
  <c r="PJ4" i="4"/>
  <c r="PI4" i="4"/>
  <c r="PH4" i="4"/>
  <c r="PG4" i="4"/>
  <c r="PF4" i="4"/>
  <c r="PE4" i="4"/>
  <c r="PD4" i="4"/>
  <c r="PC4" i="4"/>
  <c r="PB4" i="4"/>
  <c r="PA4" i="4"/>
  <c r="OZ4" i="4"/>
  <c r="OY4" i="4"/>
  <c r="OX4" i="4"/>
  <c r="OW4" i="4"/>
  <c r="OV4" i="4"/>
  <c r="OU4" i="4"/>
  <c r="OT4" i="4"/>
  <c r="OS4" i="4"/>
  <c r="RY162" i="4"/>
  <c r="RX162" i="4"/>
  <c r="RW162" i="4"/>
  <c r="RV162" i="4"/>
  <c r="RU162" i="4"/>
  <c r="RT162" i="4"/>
  <c r="RS162" i="4"/>
  <c r="RR162" i="4"/>
  <c r="RQ162" i="4"/>
  <c r="RP162" i="4"/>
  <c r="RO162" i="4"/>
  <c r="RN162" i="4"/>
  <c r="RM162" i="4"/>
  <c r="RL162" i="4"/>
  <c r="RK162" i="4"/>
  <c r="RJ162" i="4"/>
  <c r="RI162" i="4"/>
  <c r="RH162" i="4"/>
  <c r="RG162" i="4"/>
  <c r="RF162" i="4"/>
  <c r="RE162" i="4"/>
  <c r="RD162" i="4"/>
  <c r="RC162" i="4"/>
  <c r="RB162" i="4"/>
  <c r="RA162" i="4"/>
  <c r="QZ162" i="4"/>
  <c r="QY162" i="4"/>
  <c r="QX162" i="4"/>
  <c r="QW162" i="4"/>
  <c r="QV162" i="4"/>
  <c r="QU162" i="4"/>
  <c r="QT162" i="4"/>
  <c r="QS162" i="4"/>
  <c r="QR162" i="4"/>
  <c r="QQ162" i="4"/>
  <c r="QP162" i="4"/>
  <c r="QO162" i="4"/>
  <c r="QN162" i="4"/>
  <c r="QM162" i="4"/>
  <c r="QL162" i="4"/>
  <c r="QK162" i="4"/>
  <c r="QJ162" i="4"/>
  <c r="QI162" i="4"/>
  <c r="QH162" i="4"/>
  <c r="QG162" i="4"/>
  <c r="QF162" i="4"/>
  <c r="QE162" i="4"/>
  <c r="QD162" i="4"/>
  <c r="QC162" i="4"/>
  <c r="QB162" i="4"/>
  <c r="QA162" i="4"/>
  <c r="PZ162" i="4"/>
  <c r="PY162" i="4"/>
  <c r="PX162" i="4"/>
  <c r="PW162" i="4"/>
  <c r="PV162" i="4"/>
  <c r="PU162" i="4"/>
  <c r="PT162" i="4"/>
  <c r="PS162" i="4"/>
  <c r="PR162" i="4"/>
  <c r="PQ162" i="4"/>
  <c r="PP162" i="4"/>
  <c r="PO162" i="4"/>
  <c r="PN162" i="4"/>
  <c r="PM162" i="4"/>
  <c r="PL162" i="4"/>
  <c r="PK162" i="4"/>
  <c r="PJ162" i="4"/>
  <c r="PI162" i="4"/>
  <c r="PH162" i="4"/>
  <c r="PG162" i="4"/>
  <c r="PF162" i="4"/>
  <c r="PE162" i="4"/>
  <c r="PD162" i="4"/>
  <c r="PC162" i="4"/>
  <c r="PB162" i="4"/>
  <c r="PA162" i="4"/>
  <c r="OZ162" i="4"/>
  <c r="OY162" i="4"/>
  <c r="OX162" i="4"/>
  <c r="OW162" i="4"/>
  <c r="OV162" i="4"/>
  <c r="OU162" i="4"/>
  <c r="OT162" i="4"/>
  <c r="OS162" i="4"/>
  <c r="RY156" i="4"/>
  <c r="RX156" i="4"/>
  <c r="RW156" i="4"/>
  <c r="RV156" i="4"/>
  <c r="RU156" i="4"/>
  <c r="RT156" i="4"/>
  <c r="RS156" i="4"/>
  <c r="RR156" i="4"/>
  <c r="RQ156" i="4"/>
  <c r="RP156" i="4"/>
  <c r="RO156" i="4"/>
  <c r="RN156" i="4"/>
  <c r="RM156" i="4"/>
  <c r="RL156" i="4"/>
  <c r="RK156" i="4"/>
  <c r="RJ156" i="4"/>
  <c r="RI156" i="4"/>
  <c r="RH156" i="4"/>
  <c r="RG156" i="4"/>
  <c r="RF156" i="4"/>
  <c r="RE156" i="4"/>
  <c r="RD156" i="4"/>
  <c r="RC156" i="4"/>
  <c r="RB156" i="4"/>
  <c r="RA156" i="4"/>
  <c r="QZ156" i="4"/>
  <c r="QY156" i="4"/>
  <c r="QX156" i="4"/>
  <c r="QW156" i="4"/>
  <c r="QV156" i="4"/>
  <c r="QU156" i="4"/>
  <c r="QT156" i="4"/>
  <c r="QS156" i="4"/>
  <c r="QR156" i="4"/>
  <c r="QQ156" i="4"/>
  <c r="QP156" i="4"/>
  <c r="QO156" i="4"/>
  <c r="QN156" i="4"/>
  <c r="QM156" i="4"/>
  <c r="QL156" i="4"/>
  <c r="QK156" i="4"/>
  <c r="QJ156" i="4"/>
  <c r="QI156" i="4"/>
  <c r="QH156" i="4"/>
  <c r="QG156" i="4"/>
  <c r="QF156" i="4"/>
  <c r="QE156" i="4"/>
  <c r="QD156" i="4"/>
  <c r="QC156" i="4"/>
  <c r="QB156" i="4"/>
  <c r="QA156" i="4"/>
  <c r="PZ156" i="4"/>
  <c r="PY156" i="4"/>
  <c r="PX156" i="4"/>
  <c r="PW156" i="4"/>
  <c r="PV156" i="4"/>
  <c r="PU156" i="4"/>
  <c r="PT156" i="4"/>
  <c r="PS156" i="4"/>
  <c r="PR156" i="4"/>
  <c r="PQ156" i="4"/>
  <c r="PP156" i="4"/>
  <c r="PO156" i="4"/>
  <c r="PN156" i="4"/>
  <c r="PM156" i="4"/>
  <c r="PL156" i="4"/>
  <c r="PK156" i="4"/>
  <c r="PJ156" i="4"/>
  <c r="PI156" i="4"/>
  <c r="PH156" i="4"/>
  <c r="PG156" i="4"/>
  <c r="PF156" i="4"/>
  <c r="PE156" i="4"/>
  <c r="PD156" i="4"/>
  <c r="PC156" i="4"/>
  <c r="PB156" i="4"/>
  <c r="PA156" i="4"/>
  <c r="OZ156" i="4"/>
  <c r="OY156" i="4"/>
  <c r="OX156" i="4"/>
  <c r="OW156" i="4"/>
  <c r="OV156" i="4"/>
  <c r="OU156" i="4"/>
  <c r="OT156" i="4"/>
  <c r="OS156" i="4"/>
  <c r="RY149" i="4"/>
  <c r="RX149" i="4"/>
  <c r="RW149" i="4"/>
  <c r="RV149" i="4"/>
  <c r="RU149" i="4"/>
  <c r="RT149" i="4"/>
  <c r="RS149" i="4"/>
  <c r="RR149" i="4"/>
  <c r="RQ149" i="4"/>
  <c r="RP149" i="4"/>
  <c r="RO149" i="4"/>
  <c r="RN149" i="4"/>
  <c r="RM149" i="4"/>
  <c r="RL149" i="4"/>
  <c r="RK149" i="4"/>
  <c r="RJ149" i="4"/>
  <c r="RI149" i="4"/>
  <c r="RH149" i="4"/>
  <c r="RG149" i="4"/>
  <c r="RF149" i="4"/>
  <c r="RE149" i="4"/>
  <c r="RD149" i="4"/>
  <c r="RC149" i="4"/>
  <c r="RB149" i="4"/>
  <c r="RA149" i="4"/>
  <c r="QZ149" i="4"/>
  <c r="QY149" i="4"/>
  <c r="QX149" i="4"/>
  <c r="QW149" i="4"/>
  <c r="QV149" i="4"/>
  <c r="QU149" i="4"/>
  <c r="QT149" i="4"/>
  <c r="QS149" i="4"/>
  <c r="QR149" i="4"/>
  <c r="QQ149" i="4"/>
  <c r="QP149" i="4"/>
  <c r="QO149" i="4"/>
  <c r="QN149" i="4"/>
  <c r="QM149" i="4"/>
  <c r="QL149" i="4"/>
  <c r="QK149" i="4"/>
  <c r="QJ149" i="4"/>
  <c r="QI149" i="4"/>
  <c r="QH149" i="4"/>
  <c r="QG149" i="4"/>
  <c r="QF149" i="4"/>
  <c r="QE149" i="4"/>
  <c r="QD149" i="4"/>
  <c r="QC149" i="4"/>
  <c r="QB149" i="4"/>
  <c r="QA149" i="4"/>
  <c r="PZ149" i="4"/>
  <c r="PY149" i="4"/>
  <c r="PX149" i="4"/>
  <c r="PW149" i="4"/>
  <c r="PV149" i="4"/>
  <c r="PU149" i="4"/>
  <c r="PT149" i="4"/>
  <c r="PS149" i="4"/>
  <c r="PR149" i="4"/>
  <c r="PQ149" i="4"/>
  <c r="PP149" i="4"/>
  <c r="PO149" i="4"/>
  <c r="PN149" i="4"/>
  <c r="PM149" i="4"/>
  <c r="PL149" i="4"/>
  <c r="PK149" i="4"/>
  <c r="PJ149" i="4"/>
  <c r="PI149" i="4"/>
  <c r="PH149" i="4"/>
  <c r="PG149" i="4"/>
  <c r="PF149" i="4"/>
  <c r="PE149" i="4"/>
  <c r="PD149" i="4"/>
  <c r="PC149" i="4"/>
  <c r="PB149" i="4"/>
  <c r="PA149" i="4"/>
  <c r="OZ149" i="4"/>
  <c r="OY149" i="4"/>
  <c r="OX149" i="4"/>
  <c r="OW149" i="4"/>
  <c r="OV149" i="4"/>
  <c r="OU149" i="4"/>
  <c r="OT149" i="4"/>
  <c r="OS149" i="4"/>
  <c r="RY147" i="4"/>
  <c r="RX147" i="4"/>
  <c r="RW147" i="4"/>
  <c r="RV147" i="4"/>
  <c r="RU147" i="4"/>
  <c r="RT147" i="4"/>
  <c r="RS147" i="4"/>
  <c r="RR147" i="4"/>
  <c r="RQ147" i="4"/>
  <c r="RP147" i="4"/>
  <c r="RO147" i="4"/>
  <c r="RN147" i="4"/>
  <c r="RM147" i="4"/>
  <c r="RL147" i="4"/>
  <c r="RK147" i="4"/>
  <c r="RJ147" i="4"/>
  <c r="RI147" i="4"/>
  <c r="RH147" i="4"/>
  <c r="RG147" i="4"/>
  <c r="RF147" i="4"/>
  <c r="RE147" i="4"/>
  <c r="RD147" i="4"/>
  <c r="RC147" i="4"/>
  <c r="RB147" i="4"/>
  <c r="RA147" i="4"/>
  <c r="QZ147" i="4"/>
  <c r="QY147" i="4"/>
  <c r="QX147" i="4"/>
  <c r="QW147" i="4"/>
  <c r="QV147" i="4"/>
  <c r="QU147" i="4"/>
  <c r="QT147" i="4"/>
  <c r="QS147" i="4"/>
  <c r="QR147" i="4"/>
  <c r="QQ147" i="4"/>
  <c r="QP147" i="4"/>
  <c r="QO147" i="4"/>
  <c r="QN147" i="4"/>
  <c r="QM147" i="4"/>
  <c r="QL147" i="4"/>
  <c r="QK147" i="4"/>
  <c r="QJ147" i="4"/>
  <c r="QI147" i="4"/>
  <c r="QH147" i="4"/>
  <c r="QG147" i="4"/>
  <c r="QF147" i="4"/>
  <c r="QE147" i="4"/>
  <c r="QD147" i="4"/>
  <c r="QC147" i="4"/>
  <c r="QB147" i="4"/>
  <c r="QA147" i="4"/>
  <c r="PZ147" i="4"/>
  <c r="PY147" i="4"/>
  <c r="PX147" i="4"/>
  <c r="PW147" i="4"/>
  <c r="PV147" i="4"/>
  <c r="PU147" i="4"/>
  <c r="PT147" i="4"/>
  <c r="PS147" i="4"/>
  <c r="PR147" i="4"/>
  <c r="PQ147" i="4"/>
  <c r="PP147" i="4"/>
  <c r="PO147" i="4"/>
  <c r="PN147" i="4"/>
  <c r="PM147" i="4"/>
  <c r="PL147" i="4"/>
  <c r="PK147" i="4"/>
  <c r="PJ147" i="4"/>
  <c r="PI147" i="4"/>
  <c r="PH147" i="4"/>
  <c r="PG147" i="4"/>
  <c r="PF147" i="4"/>
  <c r="PE147" i="4"/>
  <c r="PD147" i="4"/>
  <c r="PC147" i="4"/>
  <c r="PB147" i="4"/>
  <c r="PA147" i="4"/>
  <c r="OZ147" i="4"/>
  <c r="OY147" i="4"/>
  <c r="OX147" i="4"/>
  <c r="OW147" i="4"/>
  <c r="OV147" i="4"/>
  <c r="OU147" i="4"/>
  <c r="OT147" i="4"/>
  <c r="OS147" i="4"/>
  <c r="RY57" i="4"/>
  <c r="RX57" i="4"/>
  <c r="RW57" i="4"/>
  <c r="RV57" i="4"/>
  <c r="RU57" i="4"/>
  <c r="RT57" i="4"/>
  <c r="RS57" i="4"/>
  <c r="RR57" i="4"/>
  <c r="RQ57" i="4"/>
  <c r="RP57" i="4"/>
  <c r="RO57" i="4"/>
  <c r="RN57" i="4"/>
  <c r="RM57" i="4"/>
  <c r="RL57" i="4"/>
  <c r="RK57" i="4"/>
  <c r="RJ57" i="4"/>
  <c r="RI57" i="4"/>
  <c r="RH57" i="4"/>
  <c r="RG57" i="4"/>
  <c r="RF57" i="4"/>
  <c r="RE57" i="4"/>
  <c r="RD57" i="4"/>
  <c r="RC57" i="4"/>
  <c r="RB57" i="4"/>
  <c r="RA57" i="4"/>
  <c r="QZ57" i="4"/>
  <c r="QY57" i="4"/>
  <c r="QX57" i="4"/>
  <c r="QW57" i="4"/>
  <c r="QV57" i="4"/>
  <c r="QU57" i="4"/>
  <c r="QT57" i="4"/>
  <c r="QS57" i="4"/>
  <c r="QR57" i="4"/>
  <c r="QQ57" i="4"/>
  <c r="QP57" i="4"/>
  <c r="QO57" i="4"/>
  <c r="QN57" i="4"/>
  <c r="QM57" i="4"/>
  <c r="QL57" i="4"/>
  <c r="QK57" i="4"/>
  <c r="QJ57" i="4"/>
  <c r="QI57" i="4"/>
  <c r="QH57" i="4"/>
  <c r="QG57" i="4"/>
  <c r="QF57" i="4"/>
  <c r="QE57" i="4"/>
  <c r="QD57" i="4"/>
  <c r="QC57" i="4"/>
  <c r="QB57" i="4"/>
  <c r="QA57" i="4"/>
  <c r="PZ57" i="4"/>
  <c r="PY57" i="4"/>
  <c r="PX57" i="4"/>
  <c r="PW57" i="4"/>
  <c r="PV57" i="4"/>
  <c r="PU57" i="4"/>
  <c r="PT57" i="4"/>
  <c r="PS57" i="4"/>
  <c r="PR57" i="4"/>
  <c r="PQ57" i="4"/>
  <c r="PP57" i="4"/>
  <c r="PO57" i="4"/>
  <c r="PN57" i="4"/>
  <c r="PM57" i="4"/>
  <c r="PL57" i="4"/>
  <c r="PK57" i="4"/>
  <c r="PJ57" i="4"/>
  <c r="PI57" i="4"/>
  <c r="PH57" i="4"/>
  <c r="PG57" i="4"/>
  <c r="PF57" i="4"/>
  <c r="PE57" i="4"/>
  <c r="PD57" i="4"/>
  <c r="PC57" i="4"/>
  <c r="PB57" i="4"/>
  <c r="PA57" i="4"/>
  <c r="OZ57" i="4"/>
  <c r="OY57" i="4"/>
  <c r="OX57" i="4"/>
  <c r="OW57" i="4"/>
  <c r="OV57" i="4"/>
  <c r="OU57" i="4"/>
  <c r="OT57" i="4"/>
  <c r="OS57" i="4"/>
  <c r="RY136" i="4"/>
  <c r="RX136" i="4"/>
  <c r="RW136" i="4"/>
  <c r="RV136" i="4"/>
  <c r="RU136" i="4"/>
  <c r="RT136" i="4"/>
  <c r="RS136" i="4"/>
  <c r="RR136" i="4"/>
  <c r="RQ136" i="4"/>
  <c r="RP136" i="4"/>
  <c r="RO136" i="4"/>
  <c r="RN136" i="4"/>
  <c r="RM136" i="4"/>
  <c r="RL136" i="4"/>
  <c r="RK136" i="4"/>
  <c r="RJ136" i="4"/>
  <c r="RI136" i="4"/>
  <c r="RH136" i="4"/>
  <c r="RG136" i="4"/>
  <c r="RF136" i="4"/>
  <c r="RE136" i="4"/>
  <c r="RD136" i="4"/>
  <c r="RC136" i="4"/>
  <c r="RB136" i="4"/>
  <c r="RA136" i="4"/>
  <c r="QZ136" i="4"/>
  <c r="QY136" i="4"/>
  <c r="QX136" i="4"/>
  <c r="QW136" i="4"/>
  <c r="QV136" i="4"/>
  <c r="QU136" i="4"/>
  <c r="QT136" i="4"/>
  <c r="QS136" i="4"/>
  <c r="QR136" i="4"/>
  <c r="QQ136" i="4"/>
  <c r="QP136" i="4"/>
  <c r="QO136" i="4"/>
  <c r="QN136" i="4"/>
  <c r="QM136" i="4"/>
  <c r="QL136" i="4"/>
  <c r="QK136" i="4"/>
  <c r="QJ136" i="4"/>
  <c r="QI136" i="4"/>
  <c r="QH136" i="4"/>
  <c r="QG136" i="4"/>
  <c r="QF136" i="4"/>
  <c r="QE136" i="4"/>
  <c r="QD136" i="4"/>
  <c r="QC136" i="4"/>
  <c r="QB136" i="4"/>
  <c r="QA136" i="4"/>
  <c r="PZ136" i="4"/>
  <c r="PY136" i="4"/>
  <c r="PX136" i="4"/>
  <c r="PW136" i="4"/>
  <c r="PV136" i="4"/>
  <c r="PU136" i="4"/>
  <c r="PT136" i="4"/>
  <c r="PS136" i="4"/>
  <c r="PR136" i="4"/>
  <c r="PQ136" i="4"/>
  <c r="PP136" i="4"/>
  <c r="PO136" i="4"/>
  <c r="PN136" i="4"/>
  <c r="PM136" i="4"/>
  <c r="PL136" i="4"/>
  <c r="PK136" i="4"/>
  <c r="PJ136" i="4"/>
  <c r="PI136" i="4"/>
  <c r="PH136" i="4"/>
  <c r="PG136" i="4"/>
  <c r="PF136" i="4"/>
  <c r="PE136" i="4"/>
  <c r="PD136" i="4"/>
  <c r="PC136" i="4"/>
  <c r="PB136" i="4"/>
  <c r="PA136" i="4"/>
  <c r="OZ136" i="4"/>
  <c r="OY136" i="4"/>
  <c r="OX136" i="4"/>
  <c r="OW136" i="4"/>
  <c r="OV136" i="4"/>
  <c r="OU136" i="4"/>
  <c r="OT136" i="4"/>
  <c r="OS136" i="4"/>
  <c r="RY122" i="4"/>
  <c r="RX122" i="4"/>
  <c r="RW122" i="4"/>
  <c r="RV122" i="4"/>
  <c r="RU122" i="4"/>
  <c r="RT122" i="4"/>
  <c r="RS122" i="4"/>
  <c r="RR122" i="4"/>
  <c r="RQ122" i="4"/>
  <c r="RP122" i="4"/>
  <c r="RO122" i="4"/>
  <c r="RN122" i="4"/>
  <c r="RM122" i="4"/>
  <c r="RL122" i="4"/>
  <c r="RK122" i="4"/>
  <c r="RJ122" i="4"/>
  <c r="RI122" i="4"/>
  <c r="RH122" i="4"/>
  <c r="RG122" i="4"/>
  <c r="RF122" i="4"/>
  <c r="RE122" i="4"/>
  <c r="RD122" i="4"/>
  <c r="RC122" i="4"/>
  <c r="RB122" i="4"/>
  <c r="RA122" i="4"/>
  <c r="QZ122" i="4"/>
  <c r="QY122" i="4"/>
  <c r="QX122" i="4"/>
  <c r="QW122" i="4"/>
  <c r="QV122" i="4"/>
  <c r="QU122" i="4"/>
  <c r="QT122" i="4"/>
  <c r="QS122" i="4"/>
  <c r="QR122" i="4"/>
  <c r="QQ122" i="4"/>
  <c r="QP122" i="4"/>
  <c r="QO122" i="4"/>
  <c r="QN122" i="4"/>
  <c r="QM122" i="4"/>
  <c r="QL122" i="4"/>
  <c r="QK122" i="4"/>
  <c r="QJ122" i="4"/>
  <c r="QI122" i="4"/>
  <c r="QH122" i="4"/>
  <c r="QG122" i="4"/>
  <c r="QF122" i="4"/>
  <c r="QE122" i="4"/>
  <c r="QD122" i="4"/>
  <c r="QC122" i="4"/>
  <c r="QB122" i="4"/>
  <c r="QA122" i="4"/>
  <c r="PZ122" i="4"/>
  <c r="PY122" i="4"/>
  <c r="PX122" i="4"/>
  <c r="PW122" i="4"/>
  <c r="PV122" i="4"/>
  <c r="PU122" i="4"/>
  <c r="PT122" i="4"/>
  <c r="PS122" i="4"/>
  <c r="PR122" i="4"/>
  <c r="PQ122" i="4"/>
  <c r="PP122" i="4"/>
  <c r="PO122" i="4"/>
  <c r="PN122" i="4"/>
  <c r="PM122" i="4"/>
  <c r="PL122" i="4"/>
  <c r="PK122" i="4"/>
  <c r="PJ122" i="4"/>
  <c r="PI122" i="4"/>
  <c r="PH122" i="4"/>
  <c r="PG122" i="4"/>
  <c r="PF122" i="4"/>
  <c r="PE122" i="4"/>
  <c r="PD122" i="4"/>
  <c r="PC122" i="4"/>
  <c r="PB122" i="4"/>
  <c r="PA122" i="4"/>
  <c r="OZ122" i="4"/>
  <c r="OY122" i="4"/>
  <c r="OX122" i="4"/>
  <c r="OW122" i="4"/>
  <c r="OV122" i="4"/>
  <c r="OU122" i="4"/>
  <c r="OT122" i="4"/>
  <c r="OS122" i="4"/>
  <c r="RY130" i="4"/>
  <c r="RX130" i="4"/>
  <c r="RW130" i="4"/>
  <c r="RV130" i="4"/>
  <c r="RU130" i="4"/>
  <c r="RT130" i="4"/>
  <c r="RS130" i="4"/>
  <c r="RR130" i="4"/>
  <c r="RQ130" i="4"/>
  <c r="RP130" i="4"/>
  <c r="RO130" i="4"/>
  <c r="RN130" i="4"/>
  <c r="RM130" i="4"/>
  <c r="RL130" i="4"/>
  <c r="RK130" i="4"/>
  <c r="RJ130" i="4"/>
  <c r="RI130" i="4"/>
  <c r="RH130" i="4"/>
  <c r="RG130" i="4"/>
  <c r="RF130" i="4"/>
  <c r="RE130" i="4"/>
  <c r="RD130" i="4"/>
  <c r="RC130" i="4"/>
  <c r="RB130" i="4"/>
  <c r="RA130" i="4"/>
  <c r="QZ130" i="4"/>
  <c r="QY130" i="4"/>
  <c r="QX130" i="4"/>
  <c r="QW130" i="4"/>
  <c r="QV130" i="4"/>
  <c r="QU130" i="4"/>
  <c r="QT130" i="4"/>
  <c r="QS130" i="4"/>
  <c r="QR130" i="4"/>
  <c r="QQ130" i="4"/>
  <c r="QP130" i="4"/>
  <c r="QO130" i="4"/>
  <c r="QN130" i="4"/>
  <c r="QM130" i="4"/>
  <c r="QL130" i="4"/>
  <c r="QK130" i="4"/>
  <c r="QJ130" i="4"/>
  <c r="QI130" i="4"/>
  <c r="QH130" i="4"/>
  <c r="QG130" i="4"/>
  <c r="QF130" i="4"/>
  <c r="QE130" i="4"/>
  <c r="QD130" i="4"/>
  <c r="QC130" i="4"/>
  <c r="QB130" i="4"/>
  <c r="QA130" i="4"/>
  <c r="PZ130" i="4"/>
  <c r="PY130" i="4"/>
  <c r="PX130" i="4"/>
  <c r="PW130" i="4"/>
  <c r="PV130" i="4"/>
  <c r="PU130" i="4"/>
  <c r="PT130" i="4"/>
  <c r="PS130" i="4"/>
  <c r="PR130" i="4"/>
  <c r="PQ130" i="4"/>
  <c r="PP130" i="4"/>
  <c r="PO130" i="4"/>
  <c r="PN130" i="4"/>
  <c r="PM130" i="4"/>
  <c r="PL130" i="4"/>
  <c r="PK130" i="4"/>
  <c r="PJ130" i="4"/>
  <c r="PI130" i="4"/>
  <c r="PH130" i="4"/>
  <c r="PG130" i="4"/>
  <c r="PF130" i="4"/>
  <c r="PE130" i="4"/>
  <c r="PD130" i="4"/>
  <c r="PC130" i="4"/>
  <c r="PB130" i="4"/>
  <c r="PA130" i="4"/>
  <c r="OZ130" i="4"/>
  <c r="OY130" i="4"/>
  <c r="OX130" i="4"/>
  <c r="OW130" i="4"/>
  <c r="OV130" i="4"/>
  <c r="OU130" i="4"/>
  <c r="OT130" i="4"/>
  <c r="OS130" i="4"/>
  <c r="RY36" i="4"/>
  <c r="RX36" i="4"/>
  <c r="RW36" i="4"/>
  <c r="RV36" i="4"/>
  <c r="RU36" i="4"/>
  <c r="RT36" i="4"/>
  <c r="RS36" i="4"/>
  <c r="RR36" i="4"/>
  <c r="RQ36" i="4"/>
  <c r="RP36" i="4"/>
  <c r="RO36" i="4"/>
  <c r="RN36" i="4"/>
  <c r="RM36" i="4"/>
  <c r="RL36" i="4"/>
  <c r="RK36" i="4"/>
  <c r="RJ36" i="4"/>
  <c r="RI36" i="4"/>
  <c r="RH36" i="4"/>
  <c r="RG36" i="4"/>
  <c r="RF36" i="4"/>
  <c r="RE36" i="4"/>
  <c r="RD36" i="4"/>
  <c r="RC36" i="4"/>
  <c r="RB36" i="4"/>
  <c r="RA36" i="4"/>
  <c r="QZ36" i="4"/>
  <c r="QY36" i="4"/>
  <c r="QX36" i="4"/>
  <c r="QW36" i="4"/>
  <c r="QV36" i="4"/>
  <c r="QU36" i="4"/>
  <c r="QT36" i="4"/>
  <c r="QS36" i="4"/>
  <c r="QR36" i="4"/>
  <c r="QQ36" i="4"/>
  <c r="QP36" i="4"/>
  <c r="QO36" i="4"/>
  <c r="QN36" i="4"/>
  <c r="QM36" i="4"/>
  <c r="QL36" i="4"/>
  <c r="QK36" i="4"/>
  <c r="QJ36" i="4"/>
  <c r="QI36" i="4"/>
  <c r="QH36" i="4"/>
  <c r="QG36" i="4"/>
  <c r="QF36" i="4"/>
  <c r="QE36" i="4"/>
  <c r="QD36" i="4"/>
  <c r="QC36" i="4"/>
  <c r="QB36" i="4"/>
  <c r="QA36" i="4"/>
  <c r="PZ36" i="4"/>
  <c r="PY36" i="4"/>
  <c r="PX36" i="4"/>
  <c r="PW36" i="4"/>
  <c r="PV36" i="4"/>
  <c r="PU36" i="4"/>
  <c r="PT36" i="4"/>
  <c r="PS36" i="4"/>
  <c r="PR36" i="4"/>
  <c r="PQ36" i="4"/>
  <c r="PP36" i="4"/>
  <c r="PO36" i="4"/>
  <c r="PN36" i="4"/>
  <c r="PM36" i="4"/>
  <c r="PL36" i="4"/>
  <c r="PK36" i="4"/>
  <c r="PJ36" i="4"/>
  <c r="PI36" i="4"/>
  <c r="PH36" i="4"/>
  <c r="PG36" i="4"/>
  <c r="PF36" i="4"/>
  <c r="PE36" i="4"/>
  <c r="PD36" i="4"/>
  <c r="PC36" i="4"/>
  <c r="PB36" i="4"/>
  <c r="PA36" i="4"/>
  <c r="OZ36" i="4"/>
  <c r="OY36" i="4"/>
  <c r="OX36" i="4"/>
  <c r="OW36" i="4"/>
  <c r="OV36" i="4"/>
  <c r="OU36" i="4"/>
  <c r="OT36" i="4"/>
  <c r="OS36" i="4"/>
  <c r="RY105" i="4"/>
  <c r="RX105" i="4"/>
  <c r="RW105" i="4"/>
  <c r="RV105" i="4"/>
  <c r="RU105" i="4"/>
  <c r="RT105" i="4"/>
  <c r="RS105" i="4"/>
  <c r="RR105" i="4"/>
  <c r="RQ105" i="4"/>
  <c r="RP105" i="4"/>
  <c r="RO105" i="4"/>
  <c r="RN105" i="4"/>
  <c r="RM105" i="4"/>
  <c r="RL105" i="4"/>
  <c r="RK105" i="4"/>
  <c r="RJ105" i="4"/>
  <c r="RI105" i="4"/>
  <c r="RH105" i="4"/>
  <c r="RG105" i="4"/>
  <c r="RF105" i="4"/>
  <c r="RE105" i="4"/>
  <c r="RD105" i="4"/>
  <c r="RC105" i="4"/>
  <c r="RB105" i="4"/>
  <c r="RA105" i="4"/>
  <c r="QZ105" i="4"/>
  <c r="QY105" i="4"/>
  <c r="QX105" i="4"/>
  <c r="QW105" i="4"/>
  <c r="QV105" i="4"/>
  <c r="QU105" i="4"/>
  <c r="QT105" i="4"/>
  <c r="QS105" i="4"/>
  <c r="QR105" i="4"/>
  <c r="QQ105" i="4"/>
  <c r="QP105" i="4"/>
  <c r="QO105" i="4"/>
  <c r="QN105" i="4"/>
  <c r="QM105" i="4"/>
  <c r="QL105" i="4"/>
  <c r="QK105" i="4"/>
  <c r="QJ105" i="4"/>
  <c r="QI105" i="4"/>
  <c r="QH105" i="4"/>
  <c r="QG105" i="4"/>
  <c r="QF105" i="4"/>
  <c r="QE105" i="4"/>
  <c r="QD105" i="4"/>
  <c r="QC105" i="4"/>
  <c r="QB105" i="4"/>
  <c r="QA105" i="4"/>
  <c r="PZ105" i="4"/>
  <c r="PY105" i="4"/>
  <c r="PX105" i="4"/>
  <c r="PW105" i="4"/>
  <c r="PV105" i="4"/>
  <c r="PU105" i="4"/>
  <c r="PT105" i="4"/>
  <c r="PS105" i="4"/>
  <c r="PR105" i="4"/>
  <c r="PQ105" i="4"/>
  <c r="PP105" i="4"/>
  <c r="PO105" i="4"/>
  <c r="PN105" i="4"/>
  <c r="PM105" i="4"/>
  <c r="PL105" i="4"/>
  <c r="PK105" i="4"/>
  <c r="PJ105" i="4"/>
  <c r="PI105" i="4"/>
  <c r="PH105" i="4"/>
  <c r="PG105" i="4"/>
  <c r="PF105" i="4"/>
  <c r="PE105" i="4"/>
  <c r="PD105" i="4"/>
  <c r="PC105" i="4"/>
  <c r="PB105" i="4"/>
  <c r="PA105" i="4"/>
  <c r="OZ105" i="4"/>
  <c r="OY105" i="4"/>
  <c r="OX105" i="4"/>
  <c r="OW105" i="4"/>
  <c r="OV105" i="4"/>
  <c r="OU105" i="4"/>
  <c r="OT105" i="4"/>
  <c r="OS105" i="4"/>
  <c r="RY73" i="4"/>
  <c r="RX73" i="4"/>
  <c r="RW73" i="4"/>
  <c r="RV73" i="4"/>
  <c r="RU73" i="4"/>
  <c r="RT73" i="4"/>
  <c r="RS73" i="4"/>
  <c r="RR73" i="4"/>
  <c r="RQ73" i="4"/>
  <c r="RP73" i="4"/>
  <c r="RO73" i="4"/>
  <c r="RN73" i="4"/>
  <c r="RM73" i="4"/>
  <c r="RL73" i="4"/>
  <c r="RK73" i="4"/>
  <c r="RJ73" i="4"/>
  <c r="RI73" i="4"/>
  <c r="RH73" i="4"/>
  <c r="RG73" i="4"/>
  <c r="RF73" i="4"/>
  <c r="RE73" i="4"/>
  <c r="RD73" i="4"/>
  <c r="RC73" i="4"/>
  <c r="RB73" i="4"/>
  <c r="RA73" i="4"/>
  <c r="QZ73" i="4"/>
  <c r="QY73" i="4"/>
  <c r="QX73" i="4"/>
  <c r="QW73" i="4"/>
  <c r="QV73" i="4"/>
  <c r="QU73" i="4"/>
  <c r="QT73" i="4"/>
  <c r="QS73" i="4"/>
  <c r="QR73" i="4"/>
  <c r="QQ73" i="4"/>
  <c r="QP73" i="4"/>
  <c r="QO73" i="4"/>
  <c r="QN73" i="4"/>
  <c r="QM73" i="4"/>
  <c r="QL73" i="4"/>
  <c r="QK73" i="4"/>
  <c r="QJ73" i="4"/>
  <c r="QI73" i="4"/>
  <c r="QH73" i="4"/>
  <c r="QG73" i="4"/>
  <c r="QF73" i="4"/>
  <c r="QE73" i="4"/>
  <c r="QD73" i="4"/>
  <c r="QC73" i="4"/>
  <c r="QB73" i="4"/>
  <c r="QA73" i="4"/>
  <c r="PZ73" i="4"/>
  <c r="PY73" i="4"/>
  <c r="PX73" i="4"/>
  <c r="PW73" i="4"/>
  <c r="PV73" i="4"/>
  <c r="PU73" i="4"/>
  <c r="PT73" i="4"/>
  <c r="PS73" i="4"/>
  <c r="PR73" i="4"/>
  <c r="PQ73" i="4"/>
  <c r="PP73" i="4"/>
  <c r="PO73" i="4"/>
  <c r="PN73" i="4"/>
  <c r="PM73" i="4"/>
  <c r="PL73" i="4"/>
  <c r="PK73" i="4"/>
  <c r="PJ73" i="4"/>
  <c r="PI73" i="4"/>
  <c r="PH73" i="4"/>
  <c r="PG73" i="4"/>
  <c r="PF73" i="4"/>
  <c r="PE73" i="4"/>
  <c r="PD73" i="4"/>
  <c r="PC73" i="4"/>
  <c r="PB73" i="4"/>
  <c r="PA73" i="4"/>
  <c r="OZ73" i="4"/>
  <c r="OY73" i="4"/>
  <c r="OX73" i="4"/>
  <c r="OW73" i="4"/>
  <c r="OV73" i="4"/>
  <c r="OU73" i="4"/>
  <c r="OT73" i="4"/>
  <c r="OS73" i="4"/>
  <c r="RY82" i="4"/>
  <c r="RX82" i="4"/>
  <c r="RW82" i="4"/>
  <c r="RV82" i="4"/>
  <c r="RU82" i="4"/>
  <c r="RT82" i="4"/>
  <c r="RS82" i="4"/>
  <c r="RR82" i="4"/>
  <c r="RQ82" i="4"/>
  <c r="RP82" i="4"/>
  <c r="RO82" i="4"/>
  <c r="RN82" i="4"/>
  <c r="RM82" i="4"/>
  <c r="RL82" i="4"/>
  <c r="RK82" i="4"/>
  <c r="RJ82" i="4"/>
  <c r="RI82" i="4"/>
  <c r="RH82" i="4"/>
  <c r="RG82" i="4"/>
  <c r="RF82" i="4"/>
  <c r="RE82" i="4"/>
  <c r="RD82" i="4"/>
  <c r="RC82" i="4"/>
  <c r="RB82" i="4"/>
  <c r="RA82" i="4"/>
  <c r="QZ82" i="4"/>
  <c r="QY82" i="4"/>
  <c r="QX82" i="4"/>
  <c r="QW82" i="4"/>
  <c r="QV82" i="4"/>
  <c r="QU82" i="4"/>
  <c r="QT82" i="4"/>
  <c r="QS82" i="4"/>
  <c r="QR82" i="4"/>
  <c r="QQ82" i="4"/>
  <c r="QP82" i="4"/>
  <c r="QO82" i="4"/>
  <c r="QN82" i="4"/>
  <c r="QM82" i="4"/>
  <c r="QL82" i="4"/>
  <c r="QK82" i="4"/>
  <c r="QJ82" i="4"/>
  <c r="QI82" i="4"/>
  <c r="QH82" i="4"/>
  <c r="QG82" i="4"/>
  <c r="QF82" i="4"/>
  <c r="QE82" i="4"/>
  <c r="QD82" i="4"/>
  <c r="QC82" i="4"/>
  <c r="QB82" i="4"/>
  <c r="QA82" i="4"/>
  <c r="PZ82" i="4"/>
  <c r="PY82" i="4"/>
  <c r="PX82" i="4"/>
  <c r="PW82" i="4"/>
  <c r="PV82" i="4"/>
  <c r="PU82" i="4"/>
  <c r="PT82" i="4"/>
  <c r="PS82" i="4"/>
  <c r="PR82" i="4"/>
  <c r="PQ82" i="4"/>
  <c r="PP82" i="4"/>
  <c r="PO82" i="4"/>
  <c r="PN82" i="4"/>
  <c r="PM82" i="4"/>
  <c r="PL82" i="4"/>
  <c r="PK82" i="4"/>
  <c r="PJ82" i="4"/>
  <c r="PI82" i="4"/>
  <c r="PH82" i="4"/>
  <c r="PG82" i="4"/>
  <c r="PF82" i="4"/>
  <c r="PE82" i="4"/>
  <c r="PD82" i="4"/>
  <c r="PC82" i="4"/>
  <c r="PB82" i="4"/>
  <c r="PA82" i="4"/>
  <c r="OZ82" i="4"/>
  <c r="OY82" i="4"/>
  <c r="OX82" i="4"/>
  <c r="OW82" i="4"/>
  <c r="OV82" i="4"/>
  <c r="OU82" i="4"/>
  <c r="OT82" i="4"/>
  <c r="OS82" i="4"/>
  <c r="RY101" i="4"/>
  <c r="RX101" i="4"/>
  <c r="RW101" i="4"/>
  <c r="RV101" i="4"/>
  <c r="RU101" i="4"/>
  <c r="RT101" i="4"/>
  <c r="RS101" i="4"/>
  <c r="RR101" i="4"/>
  <c r="RQ101" i="4"/>
  <c r="RP101" i="4"/>
  <c r="RO101" i="4"/>
  <c r="RN101" i="4"/>
  <c r="RM101" i="4"/>
  <c r="RL101" i="4"/>
  <c r="RK101" i="4"/>
  <c r="RJ101" i="4"/>
  <c r="RI101" i="4"/>
  <c r="RH101" i="4"/>
  <c r="RG101" i="4"/>
  <c r="RF101" i="4"/>
  <c r="RE101" i="4"/>
  <c r="RD101" i="4"/>
  <c r="RC101" i="4"/>
  <c r="RB101" i="4"/>
  <c r="RA101" i="4"/>
  <c r="QZ101" i="4"/>
  <c r="QY101" i="4"/>
  <c r="QX101" i="4"/>
  <c r="QW101" i="4"/>
  <c r="QV101" i="4"/>
  <c r="QU101" i="4"/>
  <c r="QT101" i="4"/>
  <c r="QS101" i="4"/>
  <c r="QR101" i="4"/>
  <c r="QQ101" i="4"/>
  <c r="QP101" i="4"/>
  <c r="QO101" i="4"/>
  <c r="QN101" i="4"/>
  <c r="QM101" i="4"/>
  <c r="QL101" i="4"/>
  <c r="QK101" i="4"/>
  <c r="QJ101" i="4"/>
  <c r="QI101" i="4"/>
  <c r="QH101" i="4"/>
  <c r="QG101" i="4"/>
  <c r="QF101" i="4"/>
  <c r="QE101" i="4"/>
  <c r="QD101" i="4"/>
  <c r="QC101" i="4"/>
  <c r="QB101" i="4"/>
  <c r="QA101" i="4"/>
  <c r="PZ101" i="4"/>
  <c r="PY101" i="4"/>
  <c r="PX101" i="4"/>
  <c r="PW101" i="4"/>
  <c r="PV101" i="4"/>
  <c r="PU101" i="4"/>
  <c r="PT101" i="4"/>
  <c r="PS101" i="4"/>
  <c r="PR101" i="4"/>
  <c r="PQ101" i="4"/>
  <c r="PP101" i="4"/>
  <c r="PO101" i="4"/>
  <c r="PN101" i="4"/>
  <c r="PM101" i="4"/>
  <c r="PL101" i="4"/>
  <c r="PK101" i="4"/>
  <c r="PJ101" i="4"/>
  <c r="PI101" i="4"/>
  <c r="PH101" i="4"/>
  <c r="PG101" i="4"/>
  <c r="PF101" i="4"/>
  <c r="PE101" i="4"/>
  <c r="PD101" i="4"/>
  <c r="PC101" i="4"/>
  <c r="PB101" i="4"/>
  <c r="PA101" i="4"/>
  <c r="OZ101" i="4"/>
  <c r="OY101" i="4"/>
  <c r="OX101" i="4"/>
  <c r="OW101" i="4"/>
  <c r="OV101" i="4"/>
  <c r="OU101" i="4"/>
  <c r="OT101" i="4"/>
  <c r="OS101" i="4"/>
  <c r="RY84" i="4"/>
  <c r="RX84" i="4"/>
  <c r="RW84" i="4"/>
  <c r="RV84" i="4"/>
  <c r="RU84" i="4"/>
  <c r="RT84" i="4"/>
  <c r="RS84" i="4"/>
  <c r="RR84" i="4"/>
  <c r="RQ84" i="4"/>
  <c r="RP84" i="4"/>
  <c r="RO84" i="4"/>
  <c r="RN84" i="4"/>
  <c r="RM84" i="4"/>
  <c r="RL84" i="4"/>
  <c r="RK84" i="4"/>
  <c r="RJ84" i="4"/>
  <c r="RI84" i="4"/>
  <c r="RH84" i="4"/>
  <c r="RG84" i="4"/>
  <c r="RF84" i="4"/>
  <c r="RE84" i="4"/>
  <c r="RD84" i="4"/>
  <c r="RC84" i="4"/>
  <c r="RB84" i="4"/>
  <c r="RA84" i="4"/>
  <c r="QZ84" i="4"/>
  <c r="QY84" i="4"/>
  <c r="QX84" i="4"/>
  <c r="QW84" i="4"/>
  <c r="QV84" i="4"/>
  <c r="QU84" i="4"/>
  <c r="QT84" i="4"/>
  <c r="QS84" i="4"/>
  <c r="QR84" i="4"/>
  <c r="QQ84" i="4"/>
  <c r="QP84" i="4"/>
  <c r="QO84" i="4"/>
  <c r="QN84" i="4"/>
  <c r="QM84" i="4"/>
  <c r="QL84" i="4"/>
  <c r="QK84" i="4"/>
  <c r="QJ84" i="4"/>
  <c r="QI84" i="4"/>
  <c r="QH84" i="4"/>
  <c r="QG84" i="4"/>
  <c r="QF84" i="4"/>
  <c r="QE84" i="4"/>
  <c r="QD84" i="4"/>
  <c r="QC84" i="4"/>
  <c r="QB84" i="4"/>
  <c r="QA84" i="4"/>
  <c r="PZ84" i="4"/>
  <c r="PY84" i="4"/>
  <c r="PX84" i="4"/>
  <c r="PW84" i="4"/>
  <c r="PV84" i="4"/>
  <c r="PU84" i="4"/>
  <c r="PT84" i="4"/>
  <c r="PS84" i="4"/>
  <c r="PR84" i="4"/>
  <c r="PQ84" i="4"/>
  <c r="PP84" i="4"/>
  <c r="PO84" i="4"/>
  <c r="PN84" i="4"/>
  <c r="PM84" i="4"/>
  <c r="PL84" i="4"/>
  <c r="PK84" i="4"/>
  <c r="PJ84" i="4"/>
  <c r="PI84" i="4"/>
  <c r="PH84" i="4"/>
  <c r="PG84" i="4"/>
  <c r="PF84" i="4"/>
  <c r="PE84" i="4"/>
  <c r="PD84" i="4"/>
  <c r="PC84" i="4"/>
  <c r="PB84" i="4"/>
  <c r="PA84" i="4"/>
  <c r="OZ84" i="4"/>
  <c r="OY84" i="4"/>
  <c r="OX84" i="4"/>
  <c r="OW84" i="4"/>
  <c r="OV84" i="4"/>
  <c r="OU84" i="4"/>
  <c r="OT84" i="4"/>
  <c r="OS84" i="4"/>
  <c r="RY141" i="4"/>
  <c r="RX141" i="4"/>
  <c r="RW141" i="4"/>
  <c r="RV141" i="4"/>
  <c r="RU141" i="4"/>
  <c r="RT141" i="4"/>
  <c r="RS141" i="4"/>
  <c r="RR141" i="4"/>
  <c r="RQ141" i="4"/>
  <c r="RP141" i="4"/>
  <c r="RO141" i="4"/>
  <c r="RN141" i="4"/>
  <c r="RM141" i="4"/>
  <c r="RL141" i="4"/>
  <c r="RK141" i="4"/>
  <c r="RJ141" i="4"/>
  <c r="RI141" i="4"/>
  <c r="RH141" i="4"/>
  <c r="RG141" i="4"/>
  <c r="RF141" i="4"/>
  <c r="RE141" i="4"/>
  <c r="RD141" i="4"/>
  <c r="RC141" i="4"/>
  <c r="RB141" i="4"/>
  <c r="RA141" i="4"/>
  <c r="QZ141" i="4"/>
  <c r="QY141" i="4"/>
  <c r="QX141" i="4"/>
  <c r="QW141" i="4"/>
  <c r="QV141" i="4"/>
  <c r="QU141" i="4"/>
  <c r="QT141" i="4"/>
  <c r="QS141" i="4"/>
  <c r="QR141" i="4"/>
  <c r="QQ141" i="4"/>
  <c r="QP141" i="4"/>
  <c r="QO141" i="4"/>
  <c r="QN141" i="4"/>
  <c r="QM141" i="4"/>
  <c r="QL141" i="4"/>
  <c r="QK141" i="4"/>
  <c r="QJ141" i="4"/>
  <c r="QI141" i="4"/>
  <c r="QH141" i="4"/>
  <c r="QG141" i="4"/>
  <c r="QF141" i="4"/>
  <c r="QE141" i="4"/>
  <c r="QD141" i="4"/>
  <c r="QC141" i="4"/>
  <c r="QB141" i="4"/>
  <c r="QA141" i="4"/>
  <c r="PZ141" i="4"/>
  <c r="PY141" i="4"/>
  <c r="PX141" i="4"/>
  <c r="PW141" i="4"/>
  <c r="PV141" i="4"/>
  <c r="PU141" i="4"/>
  <c r="PT141" i="4"/>
  <c r="PS141" i="4"/>
  <c r="PR141" i="4"/>
  <c r="PQ141" i="4"/>
  <c r="PP141" i="4"/>
  <c r="PO141" i="4"/>
  <c r="PN141" i="4"/>
  <c r="PM141" i="4"/>
  <c r="PL141" i="4"/>
  <c r="PK141" i="4"/>
  <c r="PJ141" i="4"/>
  <c r="PI141" i="4"/>
  <c r="PH141" i="4"/>
  <c r="PG141" i="4"/>
  <c r="PF141" i="4"/>
  <c r="PE141" i="4"/>
  <c r="PD141" i="4"/>
  <c r="PC141" i="4"/>
  <c r="PB141" i="4"/>
  <c r="PA141" i="4"/>
  <c r="OZ141" i="4"/>
  <c r="OY141" i="4"/>
  <c r="OX141" i="4"/>
  <c r="OW141" i="4"/>
  <c r="OV141" i="4"/>
  <c r="OU141" i="4"/>
  <c r="OT141" i="4"/>
  <c r="OS141" i="4"/>
  <c r="RY67" i="4"/>
  <c r="RX67" i="4"/>
  <c r="RW67" i="4"/>
  <c r="RV67" i="4"/>
  <c r="RU67" i="4"/>
  <c r="RT67" i="4"/>
  <c r="RS67" i="4"/>
  <c r="RR67" i="4"/>
  <c r="RQ67" i="4"/>
  <c r="RP67" i="4"/>
  <c r="RO67" i="4"/>
  <c r="RN67" i="4"/>
  <c r="RM67" i="4"/>
  <c r="RL67" i="4"/>
  <c r="RK67" i="4"/>
  <c r="RJ67" i="4"/>
  <c r="RI67" i="4"/>
  <c r="RH67" i="4"/>
  <c r="RG67" i="4"/>
  <c r="RF67" i="4"/>
  <c r="RE67" i="4"/>
  <c r="RD67" i="4"/>
  <c r="RC67" i="4"/>
  <c r="RB67" i="4"/>
  <c r="RA67" i="4"/>
  <c r="QZ67" i="4"/>
  <c r="QY67" i="4"/>
  <c r="QX67" i="4"/>
  <c r="QW67" i="4"/>
  <c r="QV67" i="4"/>
  <c r="QU67" i="4"/>
  <c r="QT67" i="4"/>
  <c r="QS67" i="4"/>
  <c r="QR67" i="4"/>
  <c r="QQ67" i="4"/>
  <c r="QP67" i="4"/>
  <c r="QO67" i="4"/>
  <c r="QN67" i="4"/>
  <c r="QM67" i="4"/>
  <c r="QL67" i="4"/>
  <c r="QK67" i="4"/>
  <c r="QJ67" i="4"/>
  <c r="QI67" i="4"/>
  <c r="QH67" i="4"/>
  <c r="QG67" i="4"/>
  <c r="QF67" i="4"/>
  <c r="QE67" i="4"/>
  <c r="QD67" i="4"/>
  <c r="QC67" i="4"/>
  <c r="QB67" i="4"/>
  <c r="QA67" i="4"/>
  <c r="PZ67" i="4"/>
  <c r="PY67" i="4"/>
  <c r="PX67" i="4"/>
  <c r="PW67" i="4"/>
  <c r="PV67" i="4"/>
  <c r="PU67" i="4"/>
  <c r="PT67" i="4"/>
  <c r="PS67" i="4"/>
  <c r="PR67" i="4"/>
  <c r="PQ67" i="4"/>
  <c r="PP67" i="4"/>
  <c r="PO67" i="4"/>
  <c r="PN67" i="4"/>
  <c r="PM67" i="4"/>
  <c r="PL67" i="4"/>
  <c r="PK67" i="4"/>
  <c r="PJ67" i="4"/>
  <c r="PI67" i="4"/>
  <c r="PH67" i="4"/>
  <c r="PG67" i="4"/>
  <c r="PF67" i="4"/>
  <c r="PE67" i="4"/>
  <c r="PD67" i="4"/>
  <c r="PC67" i="4"/>
  <c r="PB67" i="4"/>
  <c r="PA67" i="4"/>
  <c r="OZ67" i="4"/>
  <c r="OY67" i="4"/>
  <c r="OX67" i="4"/>
  <c r="OW67" i="4"/>
  <c r="OV67" i="4"/>
  <c r="OU67" i="4"/>
  <c r="OT67" i="4"/>
  <c r="OS67" i="4"/>
  <c r="RY155" i="4"/>
  <c r="RX155" i="4"/>
  <c r="RW155" i="4"/>
  <c r="RV155" i="4"/>
  <c r="RU155" i="4"/>
  <c r="RT155" i="4"/>
  <c r="RS155" i="4"/>
  <c r="RR155" i="4"/>
  <c r="RQ155" i="4"/>
  <c r="RP155" i="4"/>
  <c r="RO155" i="4"/>
  <c r="RN155" i="4"/>
  <c r="RM155" i="4"/>
  <c r="RL155" i="4"/>
  <c r="RK155" i="4"/>
  <c r="RJ155" i="4"/>
  <c r="RI155" i="4"/>
  <c r="RH155" i="4"/>
  <c r="RG155" i="4"/>
  <c r="RF155" i="4"/>
  <c r="RE155" i="4"/>
  <c r="RD155" i="4"/>
  <c r="RC155" i="4"/>
  <c r="RB155" i="4"/>
  <c r="RA155" i="4"/>
  <c r="QZ155" i="4"/>
  <c r="QY155" i="4"/>
  <c r="QX155" i="4"/>
  <c r="QW155" i="4"/>
  <c r="QV155" i="4"/>
  <c r="QU155" i="4"/>
  <c r="QT155" i="4"/>
  <c r="QS155" i="4"/>
  <c r="QR155" i="4"/>
  <c r="QQ155" i="4"/>
  <c r="QP155" i="4"/>
  <c r="QO155" i="4"/>
  <c r="QN155" i="4"/>
  <c r="QM155" i="4"/>
  <c r="QL155" i="4"/>
  <c r="QK155" i="4"/>
  <c r="QJ155" i="4"/>
  <c r="QI155" i="4"/>
  <c r="QH155" i="4"/>
  <c r="QG155" i="4"/>
  <c r="QF155" i="4"/>
  <c r="QE155" i="4"/>
  <c r="QD155" i="4"/>
  <c r="QC155" i="4"/>
  <c r="QB155" i="4"/>
  <c r="QA155" i="4"/>
  <c r="PZ155" i="4"/>
  <c r="PY155" i="4"/>
  <c r="PX155" i="4"/>
  <c r="PW155" i="4"/>
  <c r="PV155" i="4"/>
  <c r="PU155" i="4"/>
  <c r="PT155" i="4"/>
  <c r="PS155" i="4"/>
  <c r="PR155" i="4"/>
  <c r="PQ155" i="4"/>
  <c r="PP155" i="4"/>
  <c r="PO155" i="4"/>
  <c r="PN155" i="4"/>
  <c r="PM155" i="4"/>
  <c r="PL155" i="4"/>
  <c r="PK155" i="4"/>
  <c r="PJ155" i="4"/>
  <c r="PI155" i="4"/>
  <c r="PH155" i="4"/>
  <c r="PG155" i="4"/>
  <c r="PF155" i="4"/>
  <c r="PE155" i="4"/>
  <c r="PD155" i="4"/>
  <c r="PC155" i="4"/>
  <c r="PB155" i="4"/>
  <c r="PA155" i="4"/>
  <c r="OZ155" i="4"/>
  <c r="OY155" i="4"/>
  <c r="OX155" i="4"/>
  <c r="OW155" i="4"/>
  <c r="OV155" i="4"/>
  <c r="OU155" i="4"/>
  <c r="OT155" i="4"/>
  <c r="OS155" i="4"/>
  <c r="RY118" i="4"/>
  <c r="RX118" i="4"/>
  <c r="RW118" i="4"/>
  <c r="RV118" i="4"/>
  <c r="RU118" i="4"/>
  <c r="RT118" i="4"/>
  <c r="RS118" i="4"/>
  <c r="RR118" i="4"/>
  <c r="RQ118" i="4"/>
  <c r="RP118" i="4"/>
  <c r="RO118" i="4"/>
  <c r="RN118" i="4"/>
  <c r="RM118" i="4"/>
  <c r="RL118" i="4"/>
  <c r="RK118" i="4"/>
  <c r="RJ118" i="4"/>
  <c r="RI118" i="4"/>
  <c r="RH118" i="4"/>
  <c r="RG118" i="4"/>
  <c r="RF118" i="4"/>
  <c r="RE118" i="4"/>
  <c r="RD118" i="4"/>
  <c r="RC118" i="4"/>
  <c r="RB118" i="4"/>
  <c r="RA118" i="4"/>
  <c r="QZ118" i="4"/>
  <c r="QY118" i="4"/>
  <c r="QX118" i="4"/>
  <c r="QW118" i="4"/>
  <c r="QV118" i="4"/>
  <c r="QU118" i="4"/>
  <c r="QT118" i="4"/>
  <c r="QS118" i="4"/>
  <c r="QR118" i="4"/>
  <c r="QQ118" i="4"/>
  <c r="QP118" i="4"/>
  <c r="QO118" i="4"/>
  <c r="QN118" i="4"/>
  <c r="QM118" i="4"/>
  <c r="QL118" i="4"/>
  <c r="QK118" i="4"/>
  <c r="QJ118" i="4"/>
  <c r="QI118" i="4"/>
  <c r="QH118" i="4"/>
  <c r="QG118" i="4"/>
  <c r="QF118" i="4"/>
  <c r="QE118" i="4"/>
  <c r="QD118" i="4"/>
  <c r="QC118" i="4"/>
  <c r="QB118" i="4"/>
  <c r="QA118" i="4"/>
  <c r="PZ118" i="4"/>
  <c r="PY118" i="4"/>
  <c r="PX118" i="4"/>
  <c r="PW118" i="4"/>
  <c r="PV118" i="4"/>
  <c r="PU118" i="4"/>
  <c r="PT118" i="4"/>
  <c r="PS118" i="4"/>
  <c r="PR118" i="4"/>
  <c r="PQ118" i="4"/>
  <c r="PP118" i="4"/>
  <c r="PO118" i="4"/>
  <c r="PN118" i="4"/>
  <c r="PM118" i="4"/>
  <c r="PL118" i="4"/>
  <c r="PK118" i="4"/>
  <c r="PJ118" i="4"/>
  <c r="PI118" i="4"/>
  <c r="PH118" i="4"/>
  <c r="PG118" i="4"/>
  <c r="PF118" i="4"/>
  <c r="PE118" i="4"/>
  <c r="PD118" i="4"/>
  <c r="PC118" i="4"/>
  <c r="PB118" i="4"/>
  <c r="PA118" i="4"/>
  <c r="OZ118" i="4"/>
  <c r="OY118" i="4"/>
  <c r="OX118" i="4"/>
  <c r="OW118" i="4"/>
  <c r="OV118" i="4"/>
  <c r="OU118" i="4"/>
  <c r="OT118" i="4"/>
  <c r="OS118" i="4"/>
  <c r="RY126" i="4"/>
  <c r="RX126" i="4"/>
  <c r="RW126" i="4"/>
  <c r="RV126" i="4"/>
  <c r="RU126" i="4"/>
  <c r="RT126" i="4"/>
  <c r="RS126" i="4"/>
  <c r="RR126" i="4"/>
  <c r="RQ126" i="4"/>
  <c r="RP126" i="4"/>
  <c r="RO126" i="4"/>
  <c r="RN126" i="4"/>
  <c r="RM126" i="4"/>
  <c r="RL126" i="4"/>
  <c r="RK126" i="4"/>
  <c r="RJ126" i="4"/>
  <c r="RI126" i="4"/>
  <c r="RH126" i="4"/>
  <c r="RG126" i="4"/>
  <c r="RF126" i="4"/>
  <c r="RE126" i="4"/>
  <c r="RD126" i="4"/>
  <c r="RC126" i="4"/>
  <c r="RB126" i="4"/>
  <c r="RA126" i="4"/>
  <c r="QZ126" i="4"/>
  <c r="QY126" i="4"/>
  <c r="QX126" i="4"/>
  <c r="QW126" i="4"/>
  <c r="QV126" i="4"/>
  <c r="QU126" i="4"/>
  <c r="QT126" i="4"/>
  <c r="QS126" i="4"/>
  <c r="QR126" i="4"/>
  <c r="QQ126" i="4"/>
  <c r="QP126" i="4"/>
  <c r="QO126" i="4"/>
  <c r="QN126" i="4"/>
  <c r="QM126" i="4"/>
  <c r="QL126" i="4"/>
  <c r="QK126" i="4"/>
  <c r="QJ126" i="4"/>
  <c r="QI126" i="4"/>
  <c r="QH126" i="4"/>
  <c r="QG126" i="4"/>
  <c r="QF126" i="4"/>
  <c r="QE126" i="4"/>
  <c r="QD126" i="4"/>
  <c r="QC126" i="4"/>
  <c r="QB126" i="4"/>
  <c r="QA126" i="4"/>
  <c r="PZ126" i="4"/>
  <c r="PY126" i="4"/>
  <c r="PX126" i="4"/>
  <c r="PW126" i="4"/>
  <c r="PV126" i="4"/>
  <c r="PU126" i="4"/>
  <c r="PT126" i="4"/>
  <c r="PS126" i="4"/>
  <c r="PR126" i="4"/>
  <c r="PQ126" i="4"/>
  <c r="PP126" i="4"/>
  <c r="PO126" i="4"/>
  <c r="PN126" i="4"/>
  <c r="PM126" i="4"/>
  <c r="PL126" i="4"/>
  <c r="PK126" i="4"/>
  <c r="PJ126" i="4"/>
  <c r="PI126" i="4"/>
  <c r="PH126" i="4"/>
  <c r="PG126" i="4"/>
  <c r="PF126" i="4"/>
  <c r="PE126" i="4"/>
  <c r="PD126" i="4"/>
  <c r="PC126" i="4"/>
  <c r="PB126" i="4"/>
  <c r="PA126" i="4"/>
  <c r="OZ126" i="4"/>
  <c r="OY126" i="4"/>
  <c r="OX126" i="4"/>
  <c r="OW126" i="4"/>
  <c r="OV126" i="4"/>
  <c r="OU126" i="4"/>
  <c r="OT126" i="4"/>
  <c r="OS126" i="4"/>
  <c r="RY108" i="4"/>
  <c r="RX108" i="4"/>
  <c r="RW108" i="4"/>
  <c r="RV108" i="4"/>
  <c r="RU108" i="4"/>
  <c r="RT108" i="4"/>
  <c r="RS108" i="4"/>
  <c r="RR108" i="4"/>
  <c r="RQ108" i="4"/>
  <c r="RP108" i="4"/>
  <c r="RO108" i="4"/>
  <c r="RN108" i="4"/>
  <c r="RM108" i="4"/>
  <c r="RL108" i="4"/>
  <c r="RK108" i="4"/>
  <c r="RJ108" i="4"/>
  <c r="RI108" i="4"/>
  <c r="RH108" i="4"/>
  <c r="RG108" i="4"/>
  <c r="RF108" i="4"/>
  <c r="RE108" i="4"/>
  <c r="RD108" i="4"/>
  <c r="RC108" i="4"/>
  <c r="RB108" i="4"/>
  <c r="RA108" i="4"/>
  <c r="QZ108" i="4"/>
  <c r="QY108" i="4"/>
  <c r="QX108" i="4"/>
  <c r="QW108" i="4"/>
  <c r="QV108" i="4"/>
  <c r="QU108" i="4"/>
  <c r="QT108" i="4"/>
  <c r="QS108" i="4"/>
  <c r="QR108" i="4"/>
  <c r="QQ108" i="4"/>
  <c r="QP108" i="4"/>
  <c r="QO108" i="4"/>
  <c r="QN108" i="4"/>
  <c r="QM108" i="4"/>
  <c r="QL108" i="4"/>
  <c r="QK108" i="4"/>
  <c r="QJ108" i="4"/>
  <c r="QI108" i="4"/>
  <c r="QH108" i="4"/>
  <c r="QG108" i="4"/>
  <c r="QF108" i="4"/>
  <c r="QE108" i="4"/>
  <c r="QD108" i="4"/>
  <c r="QC108" i="4"/>
  <c r="QB108" i="4"/>
  <c r="QA108" i="4"/>
  <c r="PZ108" i="4"/>
  <c r="PY108" i="4"/>
  <c r="PX108" i="4"/>
  <c r="PW108" i="4"/>
  <c r="PV108" i="4"/>
  <c r="PU108" i="4"/>
  <c r="PT108" i="4"/>
  <c r="PS108" i="4"/>
  <c r="PR108" i="4"/>
  <c r="PQ108" i="4"/>
  <c r="PP108" i="4"/>
  <c r="PO108" i="4"/>
  <c r="PN108" i="4"/>
  <c r="PM108" i="4"/>
  <c r="PL108" i="4"/>
  <c r="PK108" i="4"/>
  <c r="PJ108" i="4"/>
  <c r="PI108" i="4"/>
  <c r="PH108" i="4"/>
  <c r="PG108" i="4"/>
  <c r="PF108" i="4"/>
  <c r="PE108" i="4"/>
  <c r="PD108" i="4"/>
  <c r="PC108" i="4"/>
  <c r="PB108" i="4"/>
  <c r="PA108" i="4"/>
  <c r="OZ108" i="4"/>
  <c r="OY108" i="4"/>
  <c r="OX108" i="4"/>
  <c r="OW108" i="4"/>
  <c r="OV108" i="4"/>
  <c r="OU108" i="4"/>
  <c r="OT108" i="4"/>
  <c r="OS108" i="4"/>
  <c r="RY148" i="4"/>
  <c r="RX148" i="4"/>
  <c r="RW148" i="4"/>
  <c r="RV148" i="4"/>
  <c r="RU148" i="4"/>
  <c r="RT148" i="4"/>
  <c r="RS148" i="4"/>
  <c r="RR148" i="4"/>
  <c r="RQ148" i="4"/>
  <c r="RP148" i="4"/>
  <c r="RO148" i="4"/>
  <c r="RN148" i="4"/>
  <c r="RM148" i="4"/>
  <c r="RL148" i="4"/>
  <c r="RK148" i="4"/>
  <c r="RJ148" i="4"/>
  <c r="RI148" i="4"/>
  <c r="RH148" i="4"/>
  <c r="RG148" i="4"/>
  <c r="RF148" i="4"/>
  <c r="RE148" i="4"/>
  <c r="RD148" i="4"/>
  <c r="RC148" i="4"/>
  <c r="RB148" i="4"/>
  <c r="RA148" i="4"/>
  <c r="QZ148" i="4"/>
  <c r="QY148" i="4"/>
  <c r="QX148" i="4"/>
  <c r="QW148" i="4"/>
  <c r="QV148" i="4"/>
  <c r="QU148" i="4"/>
  <c r="QT148" i="4"/>
  <c r="QS148" i="4"/>
  <c r="QR148" i="4"/>
  <c r="QQ148" i="4"/>
  <c r="QP148" i="4"/>
  <c r="QO148" i="4"/>
  <c r="QN148" i="4"/>
  <c r="QM148" i="4"/>
  <c r="QL148" i="4"/>
  <c r="QK148" i="4"/>
  <c r="QJ148" i="4"/>
  <c r="QI148" i="4"/>
  <c r="QH148" i="4"/>
  <c r="QG148" i="4"/>
  <c r="QF148" i="4"/>
  <c r="QE148" i="4"/>
  <c r="QD148" i="4"/>
  <c r="QC148" i="4"/>
  <c r="QB148" i="4"/>
  <c r="QA148" i="4"/>
  <c r="PZ148" i="4"/>
  <c r="PY148" i="4"/>
  <c r="PX148" i="4"/>
  <c r="PW148" i="4"/>
  <c r="PV148" i="4"/>
  <c r="PU148" i="4"/>
  <c r="PT148" i="4"/>
  <c r="PS148" i="4"/>
  <c r="PR148" i="4"/>
  <c r="PQ148" i="4"/>
  <c r="PP148" i="4"/>
  <c r="PO148" i="4"/>
  <c r="PN148" i="4"/>
  <c r="PM148" i="4"/>
  <c r="PL148" i="4"/>
  <c r="PK148" i="4"/>
  <c r="PJ148" i="4"/>
  <c r="PI148" i="4"/>
  <c r="PH148" i="4"/>
  <c r="PG148" i="4"/>
  <c r="PF148" i="4"/>
  <c r="PE148" i="4"/>
  <c r="PD148" i="4"/>
  <c r="PC148" i="4"/>
  <c r="PB148" i="4"/>
  <c r="PA148" i="4"/>
  <c r="OZ148" i="4"/>
  <c r="OY148" i="4"/>
  <c r="OX148" i="4"/>
  <c r="OW148" i="4"/>
  <c r="OV148" i="4"/>
  <c r="OU148" i="4"/>
  <c r="OT148" i="4"/>
  <c r="OS148" i="4"/>
  <c r="RY50" i="4"/>
  <c r="RX50" i="4"/>
  <c r="RW50" i="4"/>
  <c r="RV50" i="4"/>
  <c r="RU50" i="4"/>
  <c r="RT50" i="4"/>
  <c r="RS50" i="4"/>
  <c r="RR50" i="4"/>
  <c r="RQ50" i="4"/>
  <c r="RP50" i="4"/>
  <c r="RO50" i="4"/>
  <c r="RN50" i="4"/>
  <c r="RM50" i="4"/>
  <c r="RL50" i="4"/>
  <c r="RK50" i="4"/>
  <c r="RJ50" i="4"/>
  <c r="RI50" i="4"/>
  <c r="RH50" i="4"/>
  <c r="RG50" i="4"/>
  <c r="RF50" i="4"/>
  <c r="RE50" i="4"/>
  <c r="RD50" i="4"/>
  <c r="RC50" i="4"/>
  <c r="RB50" i="4"/>
  <c r="RA50" i="4"/>
  <c r="QZ50" i="4"/>
  <c r="QY50" i="4"/>
  <c r="QX50" i="4"/>
  <c r="QW50" i="4"/>
  <c r="QV50" i="4"/>
  <c r="QU50" i="4"/>
  <c r="QT50" i="4"/>
  <c r="QS50" i="4"/>
  <c r="QR50" i="4"/>
  <c r="QQ50" i="4"/>
  <c r="QP50" i="4"/>
  <c r="QO50" i="4"/>
  <c r="QN50" i="4"/>
  <c r="QM50" i="4"/>
  <c r="QL50" i="4"/>
  <c r="QK50" i="4"/>
  <c r="QJ50" i="4"/>
  <c r="QI50" i="4"/>
  <c r="QH50" i="4"/>
  <c r="QG50" i="4"/>
  <c r="QF50" i="4"/>
  <c r="QE50" i="4"/>
  <c r="QD50" i="4"/>
  <c r="QC50" i="4"/>
  <c r="QB50" i="4"/>
  <c r="QA50" i="4"/>
  <c r="PZ50" i="4"/>
  <c r="PY50" i="4"/>
  <c r="PX50" i="4"/>
  <c r="PW50" i="4"/>
  <c r="PV50" i="4"/>
  <c r="PU50" i="4"/>
  <c r="PT50" i="4"/>
  <c r="PS50" i="4"/>
  <c r="PR50" i="4"/>
  <c r="PQ50" i="4"/>
  <c r="PP50" i="4"/>
  <c r="PO50" i="4"/>
  <c r="PN50" i="4"/>
  <c r="PM50" i="4"/>
  <c r="PL50" i="4"/>
  <c r="PK50" i="4"/>
  <c r="PJ50" i="4"/>
  <c r="PI50" i="4"/>
  <c r="PH50" i="4"/>
  <c r="PG50" i="4"/>
  <c r="PF50" i="4"/>
  <c r="PE50" i="4"/>
  <c r="PD50" i="4"/>
  <c r="PC50" i="4"/>
  <c r="PB50" i="4"/>
  <c r="PA50" i="4"/>
  <c r="OZ50" i="4"/>
  <c r="OY50" i="4"/>
  <c r="OX50" i="4"/>
  <c r="OW50" i="4"/>
  <c r="OV50" i="4"/>
  <c r="OU50" i="4"/>
  <c r="OT50" i="4"/>
  <c r="OS50" i="4"/>
  <c r="RY97" i="4"/>
  <c r="RX97" i="4"/>
  <c r="RW97" i="4"/>
  <c r="RV97" i="4"/>
  <c r="RU97" i="4"/>
  <c r="RT97" i="4"/>
  <c r="RS97" i="4"/>
  <c r="RR97" i="4"/>
  <c r="RQ97" i="4"/>
  <c r="RP97" i="4"/>
  <c r="RO97" i="4"/>
  <c r="RN97" i="4"/>
  <c r="RM97" i="4"/>
  <c r="RL97" i="4"/>
  <c r="RK97" i="4"/>
  <c r="RJ97" i="4"/>
  <c r="RI97" i="4"/>
  <c r="RH97" i="4"/>
  <c r="RG97" i="4"/>
  <c r="RF97" i="4"/>
  <c r="RE97" i="4"/>
  <c r="RD97" i="4"/>
  <c r="RC97" i="4"/>
  <c r="RB97" i="4"/>
  <c r="RA97" i="4"/>
  <c r="QZ97" i="4"/>
  <c r="QY97" i="4"/>
  <c r="QX97" i="4"/>
  <c r="QW97" i="4"/>
  <c r="QV97" i="4"/>
  <c r="QU97" i="4"/>
  <c r="QT97" i="4"/>
  <c r="QS97" i="4"/>
  <c r="QR97" i="4"/>
  <c r="QQ97" i="4"/>
  <c r="QP97" i="4"/>
  <c r="QO97" i="4"/>
  <c r="QN97" i="4"/>
  <c r="QM97" i="4"/>
  <c r="QL97" i="4"/>
  <c r="QK97" i="4"/>
  <c r="QJ97" i="4"/>
  <c r="QI97" i="4"/>
  <c r="QH97" i="4"/>
  <c r="QG97" i="4"/>
  <c r="QF97" i="4"/>
  <c r="QE97" i="4"/>
  <c r="QD97" i="4"/>
  <c r="QC97" i="4"/>
  <c r="QB97" i="4"/>
  <c r="QA97" i="4"/>
  <c r="PZ97" i="4"/>
  <c r="PY97" i="4"/>
  <c r="PX97" i="4"/>
  <c r="PW97" i="4"/>
  <c r="PV97" i="4"/>
  <c r="PU97" i="4"/>
  <c r="PT97" i="4"/>
  <c r="PS97" i="4"/>
  <c r="PR97" i="4"/>
  <c r="PQ97" i="4"/>
  <c r="PP97" i="4"/>
  <c r="PO97" i="4"/>
  <c r="PN97" i="4"/>
  <c r="PM97" i="4"/>
  <c r="PL97" i="4"/>
  <c r="PK97" i="4"/>
  <c r="PJ97" i="4"/>
  <c r="PI97" i="4"/>
  <c r="PH97" i="4"/>
  <c r="PG97" i="4"/>
  <c r="PF97" i="4"/>
  <c r="PE97" i="4"/>
  <c r="PD97" i="4"/>
  <c r="PC97" i="4"/>
  <c r="PB97" i="4"/>
  <c r="PA97" i="4"/>
  <c r="OZ97" i="4"/>
  <c r="OY97" i="4"/>
  <c r="OX97" i="4"/>
  <c r="OW97" i="4"/>
  <c r="OV97" i="4"/>
  <c r="OU97" i="4"/>
  <c r="OT97" i="4"/>
  <c r="OS97" i="4"/>
  <c r="RY158" i="4"/>
  <c r="RX158" i="4"/>
  <c r="RW158" i="4"/>
  <c r="RV158" i="4"/>
  <c r="RU158" i="4"/>
  <c r="RT158" i="4"/>
  <c r="RS158" i="4"/>
  <c r="RR158" i="4"/>
  <c r="RQ158" i="4"/>
  <c r="RP158" i="4"/>
  <c r="RO158" i="4"/>
  <c r="RN158" i="4"/>
  <c r="RM158" i="4"/>
  <c r="RL158" i="4"/>
  <c r="RK158" i="4"/>
  <c r="RJ158" i="4"/>
  <c r="RI158" i="4"/>
  <c r="RH158" i="4"/>
  <c r="RG158" i="4"/>
  <c r="RF158" i="4"/>
  <c r="RE158" i="4"/>
  <c r="RD158" i="4"/>
  <c r="RC158" i="4"/>
  <c r="RB158" i="4"/>
  <c r="RA158" i="4"/>
  <c r="QZ158" i="4"/>
  <c r="QY158" i="4"/>
  <c r="QX158" i="4"/>
  <c r="QW158" i="4"/>
  <c r="QV158" i="4"/>
  <c r="QU158" i="4"/>
  <c r="QT158" i="4"/>
  <c r="QS158" i="4"/>
  <c r="QR158" i="4"/>
  <c r="QQ158" i="4"/>
  <c r="QP158" i="4"/>
  <c r="QO158" i="4"/>
  <c r="QN158" i="4"/>
  <c r="QM158" i="4"/>
  <c r="QL158" i="4"/>
  <c r="QK158" i="4"/>
  <c r="QJ158" i="4"/>
  <c r="QI158" i="4"/>
  <c r="QH158" i="4"/>
  <c r="QG158" i="4"/>
  <c r="QF158" i="4"/>
  <c r="QE158" i="4"/>
  <c r="QD158" i="4"/>
  <c r="QC158" i="4"/>
  <c r="QB158" i="4"/>
  <c r="QA158" i="4"/>
  <c r="PZ158" i="4"/>
  <c r="PY158" i="4"/>
  <c r="PX158" i="4"/>
  <c r="PW158" i="4"/>
  <c r="PV158" i="4"/>
  <c r="PU158" i="4"/>
  <c r="PT158" i="4"/>
  <c r="PS158" i="4"/>
  <c r="PR158" i="4"/>
  <c r="PQ158" i="4"/>
  <c r="PP158" i="4"/>
  <c r="PO158" i="4"/>
  <c r="PN158" i="4"/>
  <c r="PM158" i="4"/>
  <c r="PL158" i="4"/>
  <c r="PK158" i="4"/>
  <c r="PJ158" i="4"/>
  <c r="PI158" i="4"/>
  <c r="PH158" i="4"/>
  <c r="PG158" i="4"/>
  <c r="PF158" i="4"/>
  <c r="PE158" i="4"/>
  <c r="PD158" i="4"/>
  <c r="PC158" i="4"/>
  <c r="PB158" i="4"/>
  <c r="PA158" i="4"/>
  <c r="OZ158" i="4"/>
  <c r="OY158" i="4"/>
  <c r="OX158" i="4"/>
  <c r="OW158" i="4"/>
  <c r="OV158" i="4"/>
  <c r="OU158" i="4"/>
  <c r="OT158" i="4"/>
  <c r="OS158" i="4"/>
  <c r="RY49" i="4"/>
  <c r="RX49" i="4"/>
  <c r="RW49" i="4"/>
  <c r="RV49" i="4"/>
  <c r="RU49" i="4"/>
  <c r="RT49" i="4"/>
  <c r="RS49" i="4"/>
  <c r="RR49" i="4"/>
  <c r="RQ49" i="4"/>
  <c r="RP49" i="4"/>
  <c r="RO49" i="4"/>
  <c r="RN49" i="4"/>
  <c r="RM49" i="4"/>
  <c r="RL49" i="4"/>
  <c r="RK49" i="4"/>
  <c r="RJ49" i="4"/>
  <c r="RI49" i="4"/>
  <c r="RH49" i="4"/>
  <c r="RG49" i="4"/>
  <c r="RF49" i="4"/>
  <c r="RE49" i="4"/>
  <c r="RD49" i="4"/>
  <c r="RC49" i="4"/>
  <c r="RB49" i="4"/>
  <c r="RA49" i="4"/>
  <c r="QZ49" i="4"/>
  <c r="QY49" i="4"/>
  <c r="QX49" i="4"/>
  <c r="QW49" i="4"/>
  <c r="QV49" i="4"/>
  <c r="QU49" i="4"/>
  <c r="QT49" i="4"/>
  <c r="QS49" i="4"/>
  <c r="QR49" i="4"/>
  <c r="QQ49" i="4"/>
  <c r="QP49" i="4"/>
  <c r="QO49" i="4"/>
  <c r="QN49" i="4"/>
  <c r="QM49" i="4"/>
  <c r="QL49" i="4"/>
  <c r="QK49" i="4"/>
  <c r="QJ49" i="4"/>
  <c r="QI49" i="4"/>
  <c r="QH49" i="4"/>
  <c r="QG49" i="4"/>
  <c r="QF49" i="4"/>
  <c r="QE49" i="4"/>
  <c r="QD49" i="4"/>
  <c r="QC49" i="4"/>
  <c r="QB49" i="4"/>
  <c r="QA49" i="4"/>
  <c r="PZ49" i="4"/>
  <c r="PY49" i="4"/>
  <c r="PX49" i="4"/>
  <c r="PW49" i="4"/>
  <c r="PV49" i="4"/>
  <c r="PU49" i="4"/>
  <c r="PT49" i="4"/>
  <c r="PS49" i="4"/>
  <c r="PR49" i="4"/>
  <c r="PQ49" i="4"/>
  <c r="PP49" i="4"/>
  <c r="PO49" i="4"/>
  <c r="PN49" i="4"/>
  <c r="PM49" i="4"/>
  <c r="PL49" i="4"/>
  <c r="PK49" i="4"/>
  <c r="PJ49" i="4"/>
  <c r="PI49" i="4"/>
  <c r="PH49" i="4"/>
  <c r="PG49" i="4"/>
  <c r="PF49" i="4"/>
  <c r="PE49" i="4"/>
  <c r="PD49" i="4"/>
  <c r="PC49" i="4"/>
  <c r="PB49" i="4"/>
  <c r="PA49" i="4"/>
  <c r="OZ49" i="4"/>
  <c r="OY49" i="4"/>
  <c r="OX49" i="4"/>
  <c r="OW49" i="4"/>
  <c r="OV49" i="4"/>
  <c r="OU49" i="4"/>
  <c r="OT49" i="4"/>
  <c r="OS49" i="4"/>
  <c r="RY37" i="4"/>
  <c r="RX37" i="4"/>
  <c r="RW37" i="4"/>
  <c r="RV37" i="4"/>
  <c r="RU37" i="4"/>
  <c r="RT37" i="4"/>
  <c r="RS37" i="4"/>
  <c r="RR37" i="4"/>
  <c r="RQ37" i="4"/>
  <c r="RP37" i="4"/>
  <c r="RO37" i="4"/>
  <c r="RN37" i="4"/>
  <c r="RM37" i="4"/>
  <c r="RL37" i="4"/>
  <c r="RK37" i="4"/>
  <c r="RJ37" i="4"/>
  <c r="RI37" i="4"/>
  <c r="RH37" i="4"/>
  <c r="RG37" i="4"/>
  <c r="RF37" i="4"/>
  <c r="RE37" i="4"/>
  <c r="RD37" i="4"/>
  <c r="RC37" i="4"/>
  <c r="RB37" i="4"/>
  <c r="RA37" i="4"/>
  <c r="QZ37" i="4"/>
  <c r="QY37" i="4"/>
  <c r="QX37" i="4"/>
  <c r="QW37" i="4"/>
  <c r="QV37" i="4"/>
  <c r="QU37" i="4"/>
  <c r="QT37" i="4"/>
  <c r="QS37" i="4"/>
  <c r="QR37" i="4"/>
  <c r="QQ37" i="4"/>
  <c r="QP37" i="4"/>
  <c r="QO37" i="4"/>
  <c r="QN37" i="4"/>
  <c r="QM37" i="4"/>
  <c r="QL37" i="4"/>
  <c r="QK37" i="4"/>
  <c r="QJ37" i="4"/>
  <c r="QI37" i="4"/>
  <c r="QH37" i="4"/>
  <c r="QG37" i="4"/>
  <c r="QF37" i="4"/>
  <c r="QE37" i="4"/>
  <c r="QD37" i="4"/>
  <c r="QC37" i="4"/>
  <c r="QB37" i="4"/>
  <c r="QA37" i="4"/>
  <c r="PZ37" i="4"/>
  <c r="PY37" i="4"/>
  <c r="PX37" i="4"/>
  <c r="PW37" i="4"/>
  <c r="PV37" i="4"/>
  <c r="PU37" i="4"/>
  <c r="PT37" i="4"/>
  <c r="PS37" i="4"/>
  <c r="PR37" i="4"/>
  <c r="PQ37" i="4"/>
  <c r="PP37" i="4"/>
  <c r="PO37" i="4"/>
  <c r="PN37" i="4"/>
  <c r="PM37" i="4"/>
  <c r="PL37" i="4"/>
  <c r="PK37" i="4"/>
  <c r="PJ37" i="4"/>
  <c r="PI37" i="4"/>
  <c r="PH37" i="4"/>
  <c r="PG37" i="4"/>
  <c r="PF37" i="4"/>
  <c r="PE37" i="4"/>
  <c r="PD37" i="4"/>
  <c r="PC37" i="4"/>
  <c r="PB37" i="4"/>
  <c r="PA37" i="4"/>
  <c r="OZ37" i="4"/>
  <c r="OY37" i="4"/>
  <c r="OX37" i="4"/>
  <c r="OW37" i="4"/>
  <c r="OV37" i="4"/>
  <c r="OU37" i="4"/>
  <c r="OT37" i="4"/>
  <c r="OS37" i="4"/>
  <c r="RY161" i="4"/>
  <c r="RX161" i="4"/>
  <c r="RW161" i="4"/>
  <c r="RV161" i="4"/>
  <c r="RU161" i="4"/>
  <c r="RT161" i="4"/>
  <c r="RS161" i="4"/>
  <c r="RR161" i="4"/>
  <c r="RQ161" i="4"/>
  <c r="RP161" i="4"/>
  <c r="RO161" i="4"/>
  <c r="RN161" i="4"/>
  <c r="RM161" i="4"/>
  <c r="RL161" i="4"/>
  <c r="RK161" i="4"/>
  <c r="RJ161" i="4"/>
  <c r="RI161" i="4"/>
  <c r="RH161" i="4"/>
  <c r="RG161" i="4"/>
  <c r="RF161" i="4"/>
  <c r="RE161" i="4"/>
  <c r="RD161" i="4"/>
  <c r="RC161" i="4"/>
  <c r="RB161" i="4"/>
  <c r="RA161" i="4"/>
  <c r="QZ161" i="4"/>
  <c r="QY161" i="4"/>
  <c r="QX161" i="4"/>
  <c r="QW161" i="4"/>
  <c r="QV161" i="4"/>
  <c r="QU161" i="4"/>
  <c r="QT161" i="4"/>
  <c r="QS161" i="4"/>
  <c r="QR161" i="4"/>
  <c r="QQ161" i="4"/>
  <c r="QP161" i="4"/>
  <c r="QO161" i="4"/>
  <c r="QN161" i="4"/>
  <c r="QM161" i="4"/>
  <c r="QL161" i="4"/>
  <c r="QK161" i="4"/>
  <c r="QJ161" i="4"/>
  <c r="QI161" i="4"/>
  <c r="QH161" i="4"/>
  <c r="QG161" i="4"/>
  <c r="QF161" i="4"/>
  <c r="QE161" i="4"/>
  <c r="QD161" i="4"/>
  <c r="QC161" i="4"/>
  <c r="QB161" i="4"/>
  <c r="QA161" i="4"/>
  <c r="PZ161" i="4"/>
  <c r="PY161" i="4"/>
  <c r="PX161" i="4"/>
  <c r="PW161" i="4"/>
  <c r="PV161" i="4"/>
  <c r="PU161" i="4"/>
  <c r="PT161" i="4"/>
  <c r="PS161" i="4"/>
  <c r="PR161" i="4"/>
  <c r="PQ161" i="4"/>
  <c r="PP161" i="4"/>
  <c r="PO161" i="4"/>
  <c r="PN161" i="4"/>
  <c r="PM161" i="4"/>
  <c r="PL161" i="4"/>
  <c r="PK161" i="4"/>
  <c r="PJ161" i="4"/>
  <c r="PI161" i="4"/>
  <c r="PH161" i="4"/>
  <c r="PG161" i="4"/>
  <c r="PF161" i="4"/>
  <c r="PE161" i="4"/>
  <c r="PD161" i="4"/>
  <c r="PC161" i="4"/>
  <c r="PB161" i="4"/>
  <c r="PA161" i="4"/>
  <c r="OZ161" i="4"/>
  <c r="OY161" i="4"/>
  <c r="OX161" i="4"/>
  <c r="OW161" i="4"/>
  <c r="OV161" i="4"/>
  <c r="OU161" i="4"/>
  <c r="OT161" i="4"/>
  <c r="OS161" i="4"/>
  <c r="RY60" i="4"/>
  <c r="RX60" i="4"/>
  <c r="RW60" i="4"/>
  <c r="RV60" i="4"/>
  <c r="RU60" i="4"/>
  <c r="RT60" i="4"/>
  <c r="RS60" i="4"/>
  <c r="RR60" i="4"/>
  <c r="RQ60" i="4"/>
  <c r="RP60" i="4"/>
  <c r="RO60" i="4"/>
  <c r="RN60" i="4"/>
  <c r="RM60" i="4"/>
  <c r="RL60" i="4"/>
  <c r="RK60" i="4"/>
  <c r="RJ60" i="4"/>
  <c r="RI60" i="4"/>
  <c r="RH60" i="4"/>
  <c r="RG60" i="4"/>
  <c r="RF60" i="4"/>
  <c r="RE60" i="4"/>
  <c r="RD60" i="4"/>
  <c r="RC60" i="4"/>
  <c r="RB60" i="4"/>
  <c r="RA60" i="4"/>
  <c r="QZ60" i="4"/>
  <c r="QY60" i="4"/>
  <c r="QX60" i="4"/>
  <c r="QW60" i="4"/>
  <c r="QV60" i="4"/>
  <c r="QU60" i="4"/>
  <c r="QT60" i="4"/>
  <c r="QS60" i="4"/>
  <c r="QR60" i="4"/>
  <c r="QQ60" i="4"/>
  <c r="QP60" i="4"/>
  <c r="QO60" i="4"/>
  <c r="QN60" i="4"/>
  <c r="QM60" i="4"/>
  <c r="QL60" i="4"/>
  <c r="QK60" i="4"/>
  <c r="QJ60" i="4"/>
  <c r="QI60" i="4"/>
  <c r="QH60" i="4"/>
  <c r="QG60" i="4"/>
  <c r="QF60" i="4"/>
  <c r="QE60" i="4"/>
  <c r="QD60" i="4"/>
  <c r="QC60" i="4"/>
  <c r="QB60" i="4"/>
  <c r="QA60" i="4"/>
  <c r="PZ60" i="4"/>
  <c r="PY60" i="4"/>
  <c r="PX60" i="4"/>
  <c r="PW60" i="4"/>
  <c r="PV60" i="4"/>
  <c r="PU60" i="4"/>
  <c r="PT60" i="4"/>
  <c r="PS60" i="4"/>
  <c r="PR60" i="4"/>
  <c r="PQ60" i="4"/>
  <c r="PP60" i="4"/>
  <c r="PO60" i="4"/>
  <c r="PN60" i="4"/>
  <c r="PM60" i="4"/>
  <c r="PL60" i="4"/>
  <c r="PK60" i="4"/>
  <c r="PJ60" i="4"/>
  <c r="PI60" i="4"/>
  <c r="PH60" i="4"/>
  <c r="PG60" i="4"/>
  <c r="PF60" i="4"/>
  <c r="PE60" i="4"/>
  <c r="PD60" i="4"/>
  <c r="PC60" i="4"/>
  <c r="PB60" i="4"/>
  <c r="PA60" i="4"/>
  <c r="OZ60" i="4"/>
  <c r="OY60" i="4"/>
  <c r="OX60" i="4"/>
  <c r="OW60" i="4"/>
  <c r="OV60" i="4"/>
  <c r="OU60" i="4"/>
  <c r="OT60" i="4"/>
  <c r="OS60" i="4"/>
  <c r="RY11" i="4"/>
  <c r="RX11" i="4"/>
  <c r="RW11" i="4"/>
  <c r="RV11" i="4"/>
  <c r="RU11" i="4"/>
  <c r="RT11" i="4"/>
  <c r="RS11" i="4"/>
  <c r="RR11" i="4"/>
  <c r="RQ11" i="4"/>
  <c r="RP11" i="4"/>
  <c r="RO11" i="4"/>
  <c r="RN11" i="4"/>
  <c r="RM11" i="4"/>
  <c r="RL11" i="4"/>
  <c r="RK11" i="4"/>
  <c r="RJ11" i="4"/>
  <c r="RI11" i="4"/>
  <c r="RH11" i="4"/>
  <c r="RG11" i="4"/>
  <c r="RF11" i="4"/>
  <c r="RE11" i="4"/>
  <c r="RD11" i="4"/>
  <c r="RC11" i="4"/>
  <c r="RB11" i="4"/>
  <c r="RA11" i="4"/>
  <c r="QZ11" i="4"/>
  <c r="QY11" i="4"/>
  <c r="QX11" i="4"/>
  <c r="QW11" i="4"/>
  <c r="QV11" i="4"/>
  <c r="QU11" i="4"/>
  <c r="QT11" i="4"/>
  <c r="QS11" i="4"/>
  <c r="QR11" i="4"/>
  <c r="QQ11" i="4"/>
  <c r="QP11" i="4"/>
  <c r="QO11" i="4"/>
  <c r="QN11" i="4"/>
  <c r="QM11" i="4"/>
  <c r="QL11" i="4"/>
  <c r="QK11" i="4"/>
  <c r="QJ11" i="4"/>
  <c r="QI11" i="4"/>
  <c r="QH11" i="4"/>
  <c r="QG11" i="4"/>
  <c r="QF11" i="4"/>
  <c r="QE11" i="4"/>
  <c r="QD11" i="4"/>
  <c r="QC11" i="4"/>
  <c r="QB11" i="4"/>
  <c r="QA11" i="4"/>
  <c r="PZ11" i="4"/>
  <c r="PY11" i="4"/>
  <c r="PX11" i="4"/>
  <c r="PW11" i="4"/>
  <c r="PV11" i="4"/>
  <c r="PU11" i="4"/>
  <c r="PT11" i="4"/>
  <c r="PS11" i="4"/>
  <c r="PR11" i="4"/>
  <c r="PQ11" i="4"/>
  <c r="PP11" i="4"/>
  <c r="PO11" i="4"/>
  <c r="PN11" i="4"/>
  <c r="PM11" i="4"/>
  <c r="PL11" i="4"/>
  <c r="PK11" i="4"/>
  <c r="PJ11" i="4"/>
  <c r="PI11" i="4"/>
  <c r="PH11" i="4"/>
  <c r="PG11" i="4"/>
  <c r="PF11" i="4"/>
  <c r="PE11" i="4"/>
  <c r="PD11" i="4"/>
  <c r="PC11" i="4"/>
  <c r="PB11" i="4"/>
  <c r="PA11" i="4"/>
  <c r="OZ11" i="4"/>
  <c r="OY11" i="4"/>
  <c r="OX11" i="4"/>
  <c r="OW11" i="4"/>
  <c r="OV11" i="4"/>
  <c r="OU11" i="4"/>
  <c r="OT11" i="4"/>
  <c r="OS11" i="4"/>
  <c r="RY68" i="4"/>
  <c r="RX68" i="4"/>
  <c r="RW68" i="4"/>
  <c r="RV68" i="4"/>
  <c r="RU68" i="4"/>
  <c r="RT68" i="4"/>
  <c r="RS68" i="4"/>
  <c r="RR68" i="4"/>
  <c r="RQ68" i="4"/>
  <c r="RP68" i="4"/>
  <c r="RO68" i="4"/>
  <c r="RN68" i="4"/>
  <c r="RM68" i="4"/>
  <c r="RL68" i="4"/>
  <c r="RK68" i="4"/>
  <c r="RJ68" i="4"/>
  <c r="RI68" i="4"/>
  <c r="RH68" i="4"/>
  <c r="RG68" i="4"/>
  <c r="RF68" i="4"/>
  <c r="RE68" i="4"/>
  <c r="RD68" i="4"/>
  <c r="RC68" i="4"/>
  <c r="RB68" i="4"/>
  <c r="RA68" i="4"/>
  <c r="QZ68" i="4"/>
  <c r="QY68" i="4"/>
  <c r="QX68" i="4"/>
  <c r="QW68" i="4"/>
  <c r="QV68" i="4"/>
  <c r="QU68" i="4"/>
  <c r="QT68" i="4"/>
  <c r="QS68" i="4"/>
  <c r="QR68" i="4"/>
  <c r="QQ68" i="4"/>
  <c r="QP68" i="4"/>
  <c r="QO68" i="4"/>
  <c r="QN68" i="4"/>
  <c r="QM68" i="4"/>
  <c r="QL68" i="4"/>
  <c r="QK68" i="4"/>
  <c r="QJ68" i="4"/>
  <c r="QI68" i="4"/>
  <c r="QH68" i="4"/>
  <c r="QG68" i="4"/>
  <c r="QF68" i="4"/>
  <c r="QE68" i="4"/>
  <c r="QD68" i="4"/>
  <c r="QC68" i="4"/>
  <c r="QB68" i="4"/>
  <c r="QA68" i="4"/>
  <c r="PZ68" i="4"/>
  <c r="PY68" i="4"/>
  <c r="PX68" i="4"/>
  <c r="PW68" i="4"/>
  <c r="PV68" i="4"/>
  <c r="PU68" i="4"/>
  <c r="PT68" i="4"/>
  <c r="PS68" i="4"/>
  <c r="PR68" i="4"/>
  <c r="PQ68" i="4"/>
  <c r="PP68" i="4"/>
  <c r="PO68" i="4"/>
  <c r="PN68" i="4"/>
  <c r="PM68" i="4"/>
  <c r="PL68" i="4"/>
  <c r="PK68" i="4"/>
  <c r="PJ68" i="4"/>
  <c r="PI68" i="4"/>
  <c r="PH68" i="4"/>
  <c r="PG68" i="4"/>
  <c r="PF68" i="4"/>
  <c r="PE68" i="4"/>
  <c r="PD68" i="4"/>
  <c r="PC68" i="4"/>
  <c r="PB68" i="4"/>
  <c r="PA68" i="4"/>
  <c r="OZ68" i="4"/>
  <c r="OY68" i="4"/>
  <c r="OX68" i="4"/>
  <c r="OW68" i="4"/>
  <c r="OV68" i="4"/>
  <c r="OU68" i="4"/>
  <c r="OT68" i="4"/>
  <c r="OS68" i="4"/>
  <c r="RY151" i="4"/>
  <c r="RX151" i="4"/>
  <c r="RW151" i="4"/>
  <c r="RV151" i="4"/>
  <c r="RU151" i="4"/>
  <c r="RT151" i="4"/>
  <c r="RS151" i="4"/>
  <c r="RR151" i="4"/>
  <c r="RQ151" i="4"/>
  <c r="RP151" i="4"/>
  <c r="RO151" i="4"/>
  <c r="RN151" i="4"/>
  <c r="RM151" i="4"/>
  <c r="RL151" i="4"/>
  <c r="RK151" i="4"/>
  <c r="RJ151" i="4"/>
  <c r="RI151" i="4"/>
  <c r="RH151" i="4"/>
  <c r="RG151" i="4"/>
  <c r="RF151" i="4"/>
  <c r="RE151" i="4"/>
  <c r="RD151" i="4"/>
  <c r="RC151" i="4"/>
  <c r="RB151" i="4"/>
  <c r="RA151" i="4"/>
  <c r="QZ151" i="4"/>
  <c r="QY151" i="4"/>
  <c r="QX151" i="4"/>
  <c r="QW151" i="4"/>
  <c r="QV151" i="4"/>
  <c r="QU151" i="4"/>
  <c r="QT151" i="4"/>
  <c r="QS151" i="4"/>
  <c r="QR151" i="4"/>
  <c r="QQ151" i="4"/>
  <c r="QP151" i="4"/>
  <c r="QO151" i="4"/>
  <c r="QN151" i="4"/>
  <c r="QM151" i="4"/>
  <c r="QL151" i="4"/>
  <c r="QK151" i="4"/>
  <c r="QJ151" i="4"/>
  <c r="QI151" i="4"/>
  <c r="QH151" i="4"/>
  <c r="QG151" i="4"/>
  <c r="QF151" i="4"/>
  <c r="QE151" i="4"/>
  <c r="QD151" i="4"/>
  <c r="QC151" i="4"/>
  <c r="QB151" i="4"/>
  <c r="QA151" i="4"/>
  <c r="PZ151" i="4"/>
  <c r="PY151" i="4"/>
  <c r="PX151" i="4"/>
  <c r="PW151" i="4"/>
  <c r="PV151" i="4"/>
  <c r="PU151" i="4"/>
  <c r="PT151" i="4"/>
  <c r="PS151" i="4"/>
  <c r="PR151" i="4"/>
  <c r="PQ151" i="4"/>
  <c r="PP151" i="4"/>
  <c r="PO151" i="4"/>
  <c r="PN151" i="4"/>
  <c r="PM151" i="4"/>
  <c r="PL151" i="4"/>
  <c r="PK151" i="4"/>
  <c r="PJ151" i="4"/>
  <c r="PI151" i="4"/>
  <c r="PH151" i="4"/>
  <c r="PG151" i="4"/>
  <c r="PF151" i="4"/>
  <c r="PE151" i="4"/>
  <c r="PD151" i="4"/>
  <c r="PC151" i="4"/>
  <c r="PB151" i="4"/>
  <c r="PA151" i="4"/>
  <c r="OZ151" i="4"/>
  <c r="OY151" i="4"/>
  <c r="OX151" i="4"/>
  <c r="OW151" i="4"/>
  <c r="OV151" i="4"/>
  <c r="OU151" i="4"/>
  <c r="OT151" i="4"/>
  <c r="OS151" i="4"/>
  <c r="RY8" i="4"/>
  <c r="RX8" i="4"/>
  <c r="RW8" i="4"/>
  <c r="RV8" i="4"/>
  <c r="RU8" i="4"/>
  <c r="RT8" i="4"/>
  <c r="RS8" i="4"/>
  <c r="RR8" i="4"/>
  <c r="RQ8" i="4"/>
  <c r="RP8" i="4"/>
  <c r="RO8" i="4"/>
  <c r="RN8" i="4"/>
  <c r="RM8" i="4"/>
  <c r="RL8" i="4"/>
  <c r="RK8" i="4"/>
  <c r="RJ8" i="4"/>
  <c r="RI8" i="4"/>
  <c r="RH8" i="4"/>
  <c r="RG8" i="4"/>
  <c r="RF8" i="4"/>
  <c r="RE8" i="4"/>
  <c r="RD8" i="4"/>
  <c r="RC8" i="4"/>
  <c r="RB8" i="4"/>
  <c r="RA8" i="4"/>
  <c r="QZ8" i="4"/>
  <c r="QY8" i="4"/>
  <c r="QX8" i="4"/>
  <c r="QW8" i="4"/>
  <c r="QV8" i="4"/>
  <c r="QU8" i="4"/>
  <c r="QT8" i="4"/>
  <c r="QS8" i="4"/>
  <c r="QR8" i="4"/>
  <c r="QQ8" i="4"/>
  <c r="QP8" i="4"/>
  <c r="QO8" i="4"/>
  <c r="QN8" i="4"/>
  <c r="QM8" i="4"/>
  <c r="QL8" i="4"/>
  <c r="QK8" i="4"/>
  <c r="QJ8" i="4"/>
  <c r="QI8" i="4"/>
  <c r="QH8" i="4"/>
  <c r="QG8" i="4"/>
  <c r="QF8" i="4"/>
  <c r="QE8" i="4"/>
  <c r="QD8" i="4"/>
  <c r="QC8" i="4"/>
  <c r="QB8" i="4"/>
  <c r="QA8" i="4"/>
  <c r="PZ8" i="4"/>
  <c r="PY8" i="4"/>
  <c r="PX8" i="4"/>
  <c r="PW8" i="4"/>
  <c r="PV8" i="4"/>
  <c r="PU8" i="4"/>
  <c r="PT8" i="4"/>
  <c r="PS8" i="4"/>
  <c r="PR8" i="4"/>
  <c r="PQ8" i="4"/>
  <c r="PP8" i="4"/>
  <c r="PO8" i="4"/>
  <c r="PN8" i="4"/>
  <c r="PM8" i="4"/>
  <c r="PL8" i="4"/>
  <c r="PK8" i="4"/>
  <c r="PJ8" i="4"/>
  <c r="PI8" i="4"/>
  <c r="PH8" i="4"/>
  <c r="PG8" i="4"/>
  <c r="PF8" i="4"/>
  <c r="PE8" i="4"/>
  <c r="PD8" i="4"/>
  <c r="PC8" i="4"/>
  <c r="PB8" i="4"/>
  <c r="PA8" i="4"/>
  <c r="OZ8" i="4"/>
  <c r="OY8" i="4"/>
  <c r="OX8" i="4"/>
  <c r="OW8" i="4"/>
  <c r="OV8" i="4"/>
  <c r="OU8" i="4"/>
  <c r="OT8" i="4"/>
  <c r="OS8" i="4"/>
  <c r="RY99" i="4"/>
  <c r="RX99" i="4"/>
  <c r="RW99" i="4"/>
  <c r="RV99" i="4"/>
  <c r="RU99" i="4"/>
  <c r="RT99" i="4"/>
  <c r="RS99" i="4"/>
  <c r="RR99" i="4"/>
  <c r="RQ99" i="4"/>
  <c r="RP99" i="4"/>
  <c r="RO99" i="4"/>
  <c r="RN99" i="4"/>
  <c r="RM99" i="4"/>
  <c r="RL99" i="4"/>
  <c r="RK99" i="4"/>
  <c r="RJ99" i="4"/>
  <c r="RI99" i="4"/>
  <c r="RH99" i="4"/>
  <c r="RG99" i="4"/>
  <c r="RF99" i="4"/>
  <c r="RE99" i="4"/>
  <c r="RD99" i="4"/>
  <c r="RC99" i="4"/>
  <c r="RB99" i="4"/>
  <c r="RA99" i="4"/>
  <c r="QZ99" i="4"/>
  <c r="QY99" i="4"/>
  <c r="QX99" i="4"/>
  <c r="QW99" i="4"/>
  <c r="QV99" i="4"/>
  <c r="QU99" i="4"/>
  <c r="QT99" i="4"/>
  <c r="QS99" i="4"/>
  <c r="QR99" i="4"/>
  <c r="QQ99" i="4"/>
  <c r="QP99" i="4"/>
  <c r="QO99" i="4"/>
  <c r="QN99" i="4"/>
  <c r="QM99" i="4"/>
  <c r="QL99" i="4"/>
  <c r="QK99" i="4"/>
  <c r="QJ99" i="4"/>
  <c r="QI99" i="4"/>
  <c r="QH99" i="4"/>
  <c r="QG99" i="4"/>
  <c r="QF99" i="4"/>
  <c r="QE99" i="4"/>
  <c r="QD99" i="4"/>
  <c r="QC99" i="4"/>
  <c r="QB99" i="4"/>
  <c r="QA99" i="4"/>
  <c r="PZ99" i="4"/>
  <c r="PY99" i="4"/>
  <c r="PX99" i="4"/>
  <c r="PW99" i="4"/>
  <c r="PV99" i="4"/>
  <c r="PU99" i="4"/>
  <c r="PT99" i="4"/>
  <c r="PS99" i="4"/>
  <c r="PR99" i="4"/>
  <c r="PQ99" i="4"/>
  <c r="PP99" i="4"/>
  <c r="PO99" i="4"/>
  <c r="PN99" i="4"/>
  <c r="PM99" i="4"/>
  <c r="PL99" i="4"/>
  <c r="PK99" i="4"/>
  <c r="PJ99" i="4"/>
  <c r="PI99" i="4"/>
  <c r="PH99" i="4"/>
  <c r="PG99" i="4"/>
  <c r="PF99" i="4"/>
  <c r="PE99" i="4"/>
  <c r="PD99" i="4"/>
  <c r="PC99" i="4"/>
  <c r="PB99" i="4"/>
  <c r="PA99" i="4"/>
  <c r="OZ99" i="4"/>
  <c r="OY99" i="4"/>
  <c r="OX99" i="4"/>
  <c r="OW99" i="4"/>
  <c r="OV99" i="4"/>
  <c r="OU99" i="4"/>
  <c r="OT99" i="4"/>
  <c r="OS99" i="4"/>
  <c r="RY5" i="4"/>
  <c r="RX5" i="4"/>
  <c r="RW5" i="4"/>
  <c r="RV5" i="4"/>
  <c r="RU5" i="4"/>
  <c r="RT5" i="4"/>
  <c r="RS5" i="4"/>
  <c r="RR5" i="4"/>
  <c r="RQ5" i="4"/>
  <c r="RP5" i="4"/>
  <c r="RO5" i="4"/>
  <c r="RN5" i="4"/>
  <c r="RM5" i="4"/>
  <c r="RL5" i="4"/>
  <c r="RK5" i="4"/>
  <c r="RJ5" i="4"/>
  <c r="RI5" i="4"/>
  <c r="RH5" i="4"/>
  <c r="RG5" i="4"/>
  <c r="RF5" i="4"/>
  <c r="RE5" i="4"/>
  <c r="RD5" i="4"/>
  <c r="RC5" i="4"/>
  <c r="RB5" i="4"/>
  <c r="RA5" i="4"/>
  <c r="QZ5" i="4"/>
  <c r="QY5" i="4"/>
  <c r="QX5" i="4"/>
  <c r="QW5" i="4"/>
  <c r="QV5" i="4"/>
  <c r="QU5" i="4"/>
  <c r="QT5" i="4"/>
  <c r="QS5" i="4"/>
  <c r="QR5" i="4"/>
  <c r="QQ5" i="4"/>
  <c r="QP5" i="4"/>
  <c r="QO5" i="4"/>
  <c r="QN5" i="4"/>
  <c r="QM5" i="4"/>
  <c r="QL5" i="4"/>
  <c r="QK5" i="4"/>
  <c r="QJ5" i="4"/>
  <c r="QI5" i="4"/>
  <c r="QH5" i="4"/>
  <c r="QG5" i="4"/>
  <c r="QF5" i="4"/>
  <c r="QE5" i="4"/>
  <c r="QD5" i="4"/>
  <c r="QC5" i="4"/>
  <c r="QB5" i="4"/>
  <c r="QA5" i="4"/>
  <c r="PZ5" i="4"/>
  <c r="PY5" i="4"/>
  <c r="PX5" i="4"/>
  <c r="PW5" i="4"/>
  <c r="PV5" i="4"/>
  <c r="PU5" i="4"/>
  <c r="PT5" i="4"/>
  <c r="PS5" i="4"/>
  <c r="PR5" i="4"/>
  <c r="PQ5" i="4"/>
  <c r="PP5" i="4"/>
  <c r="PO5" i="4"/>
  <c r="PN5" i="4"/>
  <c r="PM5" i="4"/>
  <c r="PL5" i="4"/>
  <c r="PK5" i="4"/>
  <c r="PJ5" i="4"/>
  <c r="PI5" i="4"/>
  <c r="PH5" i="4"/>
  <c r="PG5" i="4"/>
  <c r="PF5" i="4"/>
  <c r="PE5" i="4"/>
  <c r="PD5" i="4"/>
  <c r="PC5" i="4"/>
  <c r="PB5" i="4"/>
  <c r="PA5" i="4"/>
  <c r="OZ5" i="4"/>
  <c r="OY5" i="4"/>
  <c r="OX5" i="4"/>
  <c r="OW5" i="4"/>
  <c r="OV5" i="4"/>
  <c r="OU5" i="4"/>
  <c r="OT5" i="4"/>
  <c r="OS5" i="4"/>
  <c r="RY78" i="4"/>
  <c r="RX78" i="4"/>
  <c r="RW78" i="4"/>
  <c r="RV78" i="4"/>
  <c r="RU78" i="4"/>
  <c r="RT78" i="4"/>
  <c r="RS78" i="4"/>
  <c r="RR78" i="4"/>
  <c r="RQ78" i="4"/>
  <c r="RP78" i="4"/>
  <c r="RO78" i="4"/>
  <c r="RN78" i="4"/>
  <c r="RM78" i="4"/>
  <c r="RL78" i="4"/>
  <c r="RK78" i="4"/>
  <c r="RJ78" i="4"/>
  <c r="RI78" i="4"/>
  <c r="RH78" i="4"/>
  <c r="RG78" i="4"/>
  <c r="RF78" i="4"/>
  <c r="RE78" i="4"/>
  <c r="RD78" i="4"/>
  <c r="RC78" i="4"/>
  <c r="RB78" i="4"/>
  <c r="RA78" i="4"/>
  <c r="QZ78" i="4"/>
  <c r="QY78" i="4"/>
  <c r="QX78" i="4"/>
  <c r="QW78" i="4"/>
  <c r="QV78" i="4"/>
  <c r="QU78" i="4"/>
  <c r="QT78" i="4"/>
  <c r="QS78" i="4"/>
  <c r="QR78" i="4"/>
  <c r="QQ78" i="4"/>
  <c r="QP78" i="4"/>
  <c r="QO78" i="4"/>
  <c r="QN78" i="4"/>
  <c r="QM78" i="4"/>
  <c r="QL78" i="4"/>
  <c r="QK78" i="4"/>
  <c r="QJ78" i="4"/>
  <c r="QI78" i="4"/>
  <c r="QH78" i="4"/>
  <c r="QG78" i="4"/>
  <c r="QF78" i="4"/>
  <c r="QE78" i="4"/>
  <c r="QD78" i="4"/>
  <c r="QC78" i="4"/>
  <c r="QB78" i="4"/>
  <c r="QA78" i="4"/>
  <c r="PZ78" i="4"/>
  <c r="PY78" i="4"/>
  <c r="PX78" i="4"/>
  <c r="PW78" i="4"/>
  <c r="PV78" i="4"/>
  <c r="PU78" i="4"/>
  <c r="PT78" i="4"/>
  <c r="PS78" i="4"/>
  <c r="PR78" i="4"/>
  <c r="PQ78" i="4"/>
  <c r="PP78" i="4"/>
  <c r="PO78" i="4"/>
  <c r="PN78" i="4"/>
  <c r="PM78" i="4"/>
  <c r="PL78" i="4"/>
  <c r="PK78" i="4"/>
  <c r="PJ78" i="4"/>
  <c r="PI78" i="4"/>
  <c r="PH78" i="4"/>
  <c r="PG78" i="4"/>
  <c r="PF78" i="4"/>
  <c r="PE78" i="4"/>
  <c r="PD78" i="4"/>
  <c r="PC78" i="4"/>
  <c r="PB78" i="4"/>
  <c r="PA78" i="4"/>
  <c r="OZ78" i="4"/>
  <c r="OY78" i="4"/>
  <c r="OX78" i="4"/>
  <c r="OW78" i="4"/>
  <c r="OV78" i="4"/>
  <c r="OU78" i="4"/>
  <c r="OT78" i="4"/>
  <c r="OS78" i="4"/>
  <c r="RY120" i="4"/>
  <c r="RX120" i="4"/>
  <c r="RW120" i="4"/>
  <c r="RV120" i="4"/>
  <c r="RU120" i="4"/>
  <c r="RT120" i="4"/>
  <c r="RS120" i="4"/>
  <c r="RR120" i="4"/>
  <c r="RQ120" i="4"/>
  <c r="RP120" i="4"/>
  <c r="RO120" i="4"/>
  <c r="RN120" i="4"/>
  <c r="RM120" i="4"/>
  <c r="RL120" i="4"/>
  <c r="RK120" i="4"/>
  <c r="RJ120" i="4"/>
  <c r="RI120" i="4"/>
  <c r="RH120" i="4"/>
  <c r="RG120" i="4"/>
  <c r="RF120" i="4"/>
  <c r="RE120" i="4"/>
  <c r="RD120" i="4"/>
  <c r="RC120" i="4"/>
  <c r="RB120" i="4"/>
  <c r="RA120" i="4"/>
  <c r="QZ120" i="4"/>
  <c r="QY120" i="4"/>
  <c r="QX120" i="4"/>
  <c r="QW120" i="4"/>
  <c r="QV120" i="4"/>
  <c r="QU120" i="4"/>
  <c r="QT120" i="4"/>
  <c r="QS120" i="4"/>
  <c r="QR120" i="4"/>
  <c r="QQ120" i="4"/>
  <c r="QP120" i="4"/>
  <c r="QO120" i="4"/>
  <c r="QN120" i="4"/>
  <c r="QM120" i="4"/>
  <c r="QL120" i="4"/>
  <c r="QK120" i="4"/>
  <c r="QJ120" i="4"/>
  <c r="QI120" i="4"/>
  <c r="QH120" i="4"/>
  <c r="QG120" i="4"/>
  <c r="QF120" i="4"/>
  <c r="QE120" i="4"/>
  <c r="QD120" i="4"/>
  <c r="QC120" i="4"/>
  <c r="QB120" i="4"/>
  <c r="QA120" i="4"/>
  <c r="PZ120" i="4"/>
  <c r="PY120" i="4"/>
  <c r="PX120" i="4"/>
  <c r="PW120" i="4"/>
  <c r="PV120" i="4"/>
  <c r="PU120" i="4"/>
  <c r="PT120" i="4"/>
  <c r="PS120" i="4"/>
  <c r="PR120" i="4"/>
  <c r="PQ120" i="4"/>
  <c r="PP120" i="4"/>
  <c r="PO120" i="4"/>
  <c r="PN120" i="4"/>
  <c r="PM120" i="4"/>
  <c r="PL120" i="4"/>
  <c r="PK120" i="4"/>
  <c r="PJ120" i="4"/>
  <c r="PI120" i="4"/>
  <c r="PH120" i="4"/>
  <c r="PG120" i="4"/>
  <c r="PF120" i="4"/>
  <c r="PE120" i="4"/>
  <c r="PD120" i="4"/>
  <c r="PC120" i="4"/>
  <c r="PB120" i="4"/>
  <c r="PA120" i="4"/>
  <c r="OZ120" i="4"/>
  <c r="OY120" i="4"/>
  <c r="OX120" i="4"/>
  <c r="OW120" i="4"/>
  <c r="OV120" i="4"/>
  <c r="OU120" i="4"/>
  <c r="OT120" i="4"/>
  <c r="OS120" i="4"/>
  <c r="RY88" i="4"/>
  <c r="RX88" i="4"/>
  <c r="RW88" i="4"/>
  <c r="RV88" i="4"/>
  <c r="RU88" i="4"/>
  <c r="RT88" i="4"/>
  <c r="RS88" i="4"/>
  <c r="RR88" i="4"/>
  <c r="RQ88" i="4"/>
  <c r="RP88" i="4"/>
  <c r="RO88" i="4"/>
  <c r="RN88" i="4"/>
  <c r="RM88" i="4"/>
  <c r="RL88" i="4"/>
  <c r="RK88" i="4"/>
  <c r="RJ88" i="4"/>
  <c r="RI88" i="4"/>
  <c r="RH88" i="4"/>
  <c r="RG88" i="4"/>
  <c r="RF88" i="4"/>
  <c r="RE88" i="4"/>
  <c r="RD88" i="4"/>
  <c r="RC88" i="4"/>
  <c r="RB88" i="4"/>
  <c r="RA88" i="4"/>
  <c r="QZ88" i="4"/>
  <c r="QY88" i="4"/>
  <c r="QX88" i="4"/>
  <c r="QW88" i="4"/>
  <c r="QV88" i="4"/>
  <c r="QU88" i="4"/>
  <c r="QT88" i="4"/>
  <c r="QS88" i="4"/>
  <c r="QR88" i="4"/>
  <c r="QQ88" i="4"/>
  <c r="QP88" i="4"/>
  <c r="QO88" i="4"/>
  <c r="QN88" i="4"/>
  <c r="QM88" i="4"/>
  <c r="QL88" i="4"/>
  <c r="QK88" i="4"/>
  <c r="QJ88" i="4"/>
  <c r="QI88" i="4"/>
  <c r="QH88" i="4"/>
  <c r="QG88" i="4"/>
  <c r="QF88" i="4"/>
  <c r="QE88" i="4"/>
  <c r="QD88" i="4"/>
  <c r="QC88" i="4"/>
  <c r="QB88" i="4"/>
  <c r="QA88" i="4"/>
  <c r="PZ88" i="4"/>
  <c r="PY88" i="4"/>
  <c r="PX88" i="4"/>
  <c r="PW88" i="4"/>
  <c r="PV88" i="4"/>
  <c r="PU88" i="4"/>
  <c r="PT88" i="4"/>
  <c r="PS88" i="4"/>
  <c r="PR88" i="4"/>
  <c r="PQ88" i="4"/>
  <c r="PP88" i="4"/>
  <c r="PO88" i="4"/>
  <c r="PN88" i="4"/>
  <c r="PM88" i="4"/>
  <c r="PL88" i="4"/>
  <c r="PK88" i="4"/>
  <c r="PJ88" i="4"/>
  <c r="PI88" i="4"/>
  <c r="PH88" i="4"/>
  <c r="PG88" i="4"/>
  <c r="PF88" i="4"/>
  <c r="PE88" i="4"/>
  <c r="PD88" i="4"/>
  <c r="PC88" i="4"/>
  <c r="PB88" i="4"/>
  <c r="PA88" i="4"/>
  <c r="OZ88" i="4"/>
  <c r="OY88" i="4"/>
  <c r="OX88" i="4"/>
  <c r="OW88" i="4"/>
  <c r="OV88" i="4"/>
  <c r="OU88" i="4"/>
  <c r="OT88" i="4"/>
  <c r="OS88" i="4"/>
  <c r="RY30" i="4"/>
  <c r="RX30" i="4"/>
  <c r="RW30" i="4"/>
  <c r="RV30" i="4"/>
  <c r="RU30" i="4"/>
  <c r="RT30" i="4"/>
  <c r="RS30" i="4"/>
  <c r="RR30" i="4"/>
  <c r="RQ30" i="4"/>
  <c r="RP30" i="4"/>
  <c r="RO30" i="4"/>
  <c r="RN30" i="4"/>
  <c r="RM30" i="4"/>
  <c r="RL30" i="4"/>
  <c r="RK30" i="4"/>
  <c r="RJ30" i="4"/>
  <c r="RI30" i="4"/>
  <c r="RH30" i="4"/>
  <c r="RG30" i="4"/>
  <c r="RF30" i="4"/>
  <c r="RE30" i="4"/>
  <c r="RD30" i="4"/>
  <c r="RC30" i="4"/>
  <c r="RB30" i="4"/>
  <c r="RA30" i="4"/>
  <c r="QZ30" i="4"/>
  <c r="QY30" i="4"/>
  <c r="QX30" i="4"/>
  <c r="QW30" i="4"/>
  <c r="QV30" i="4"/>
  <c r="QU30" i="4"/>
  <c r="QT30" i="4"/>
  <c r="QS30" i="4"/>
  <c r="QR30" i="4"/>
  <c r="QQ30" i="4"/>
  <c r="QP30" i="4"/>
  <c r="QO30" i="4"/>
  <c r="QN30" i="4"/>
  <c r="QM30" i="4"/>
  <c r="QL30" i="4"/>
  <c r="QK30" i="4"/>
  <c r="QJ30" i="4"/>
  <c r="QI30" i="4"/>
  <c r="QH30" i="4"/>
  <c r="QG30" i="4"/>
  <c r="QF30" i="4"/>
  <c r="QE30" i="4"/>
  <c r="QD30" i="4"/>
  <c r="QC30" i="4"/>
  <c r="QB30" i="4"/>
  <c r="QA30" i="4"/>
  <c r="PZ30" i="4"/>
  <c r="PY30" i="4"/>
  <c r="PX30" i="4"/>
  <c r="PW30" i="4"/>
  <c r="PV30" i="4"/>
  <c r="PU30" i="4"/>
  <c r="PT30" i="4"/>
  <c r="PS30" i="4"/>
  <c r="PR30" i="4"/>
  <c r="PQ30" i="4"/>
  <c r="PP30" i="4"/>
  <c r="PO30" i="4"/>
  <c r="PN30" i="4"/>
  <c r="PM30" i="4"/>
  <c r="PL30" i="4"/>
  <c r="PK30" i="4"/>
  <c r="PJ30" i="4"/>
  <c r="PI30" i="4"/>
  <c r="PH30" i="4"/>
  <c r="PG30" i="4"/>
  <c r="PF30" i="4"/>
  <c r="PE30" i="4"/>
  <c r="PD30" i="4"/>
  <c r="PC30" i="4"/>
  <c r="PB30" i="4"/>
  <c r="PA30" i="4"/>
  <c r="OZ30" i="4"/>
  <c r="OY30" i="4"/>
  <c r="OX30" i="4"/>
  <c r="OW30" i="4"/>
  <c r="OV30" i="4"/>
  <c r="OU30" i="4"/>
  <c r="OT30" i="4"/>
  <c r="OS30" i="4"/>
  <c r="RY94" i="4"/>
  <c r="RX94" i="4"/>
  <c r="RW94" i="4"/>
  <c r="RV94" i="4"/>
  <c r="RU94" i="4"/>
  <c r="RT94" i="4"/>
  <c r="RS94" i="4"/>
  <c r="RR94" i="4"/>
  <c r="RQ94" i="4"/>
  <c r="RP94" i="4"/>
  <c r="RO94" i="4"/>
  <c r="RN94" i="4"/>
  <c r="RM94" i="4"/>
  <c r="RL94" i="4"/>
  <c r="RK94" i="4"/>
  <c r="RJ94" i="4"/>
  <c r="RI94" i="4"/>
  <c r="RH94" i="4"/>
  <c r="RG94" i="4"/>
  <c r="RF94" i="4"/>
  <c r="RE94" i="4"/>
  <c r="RD94" i="4"/>
  <c r="RC94" i="4"/>
  <c r="RB94" i="4"/>
  <c r="RA94" i="4"/>
  <c r="QZ94" i="4"/>
  <c r="QY94" i="4"/>
  <c r="QX94" i="4"/>
  <c r="QW94" i="4"/>
  <c r="QV94" i="4"/>
  <c r="QU94" i="4"/>
  <c r="QT94" i="4"/>
  <c r="QS94" i="4"/>
  <c r="QR94" i="4"/>
  <c r="QQ94" i="4"/>
  <c r="QP94" i="4"/>
  <c r="QO94" i="4"/>
  <c r="QN94" i="4"/>
  <c r="QM94" i="4"/>
  <c r="QL94" i="4"/>
  <c r="QK94" i="4"/>
  <c r="QJ94" i="4"/>
  <c r="QI94" i="4"/>
  <c r="QH94" i="4"/>
  <c r="QG94" i="4"/>
  <c r="QF94" i="4"/>
  <c r="QE94" i="4"/>
  <c r="QD94" i="4"/>
  <c r="QC94" i="4"/>
  <c r="QB94" i="4"/>
  <c r="QA94" i="4"/>
  <c r="PZ94" i="4"/>
  <c r="PY94" i="4"/>
  <c r="PX94" i="4"/>
  <c r="PW94" i="4"/>
  <c r="PV94" i="4"/>
  <c r="PU94" i="4"/>
  <c r="PT94" i="4"/>
  <c r="PS94" i="4"/>
  <c r="PR94" i="4"/>
  <c r="PQ94" i="4"/>
  <c r="PP94" i="4"/>
  <c r="PO94" i="4"/>
  <c r="PN94" i="4"/>
  <c r="PM94" i="4"/>
  <c r="PL94" i="4"/>
  <c r="PK94" i="4"/>
  <c r="PJ94" i="4"/>
  <c r="PI94" i="4"/>
  <c r="PH94" i="4"/>
  <c r="PG94" i="4"/>
  <c r="PF94" i="4"/>
  <c r="PE94" i="4"/>
  <c r="PD94" i="4"/>
  <c r="PC94" i="4"/>
  <c r="PB94" i="4"/>
  <c r="PA94" i="4"/>
  <c r="OZ94" i="4"/>
  <c r="OY94" i="4"/>
  <c r="OX94" i="4"/>
  <c r="OW94" i="4"/>
  <c r="OV94" i="4"/>
  <c r="OU94" i="4"/>
  <c r="OT94" i="4"/>
  <c r="OS94" i="4"/>
  <c r="RY121" i="4"/>
  <c r="RX121" i="4"/>
  <c r="RW121" i="4"/>
  <c r="RV121" i="4"/>
  <c r="RU121" i="4"/>
  <c r="RT121" i="4"/>
  <c r="RS121" i="4"/>
  <c r="RR121" i="4"/>
  <c r="RQ121" i="4"/>
  <c r="RP121" i="4"/>
  <c r="RO121" i="4"/>
  <c r="RN121" i="4"/>
  <c r="RM121" i="4"/>
  <c r="RL121" i="4"/>
  <c r="RK121" i="4"/>
  <c r="RJ121" i="4"/>
  <c r="RI121" i="4"/>
  <c r="RH121" i="4"/>
  <c r="RG121" i="4"/>
  <c r="RF121" i="4"/>
  <c r="RE121" i="4"/>
  <c r="RD121" i="4"/>
  <c r="RC121" i="4"/>
  <c r="RB121" i="4"/>
  <c r="RA121" i="4"/>
  <c r="QZ121" i="4"/>
  <c r="QY121" i="4"/>
  <c r="QX121" i="4"/>
  <c r="QW121" i="4"/>
  <c r="QV121" i="4"/>
  <c r="QU121" i="4"/>
  <c r="QT121" i="4"/>
  <c r="QS121" i="4"/>
  <c r="QR121" i="4"/>
  <c r="QQ121" i="4"/>
  <c r="QP121" i="4"/>
  <c r="QO121" i="4"/>
  <c r="QN121" i="4"/>
  <c r="QM121" i="4"/>
  <c r="QL121" i="4"/>
  <c r="QK121" i="4"/>
  <c r="QJ121" i="4"/>
  <c r="QI121" i="4"/>
  <c r="QH121" i="4"/>
  <c r="QG121" i="4"/>
  <c r="QF121" i="4"/>
  <c r="QE121" i="4"/>
  <c r="QD121" i="4"/>
  <c r="QC121" i="4"/>
  <c r="QB121" i="4"/>
  <c r="QA121" i="4"/>
  <c r="PZ121" i="4"/>
  <c r="PY121" i="4"/>
  <c r="PX121" i="4"/>
  <c r="PW121" i="4"/>
  <c r="PV121" i="4"/>
  <c r="PU121" i="4"/>
  <c r="PT121" i="4"/>
  <c r="PS121" i="4"/>
  <c r="PR121" i="4"/>
  <c r="PQ121" i="4"/>
  <c r="PP121" i="4"/>
  <c r="PO121" i="4"/>
  <c r="PN121" i="4"/>
  <c r="PM121" i="4"/>
  <c r="PL121" i="4"/>
  <c r="PK121" i="4"/>
  <c r="PJ121" i="4"/>
  <c r="PI121" i="4"/>
  <c r="PH121" i="4"/>
  <c r="PG121" i="4"/>
  <c r="PF121" i="4"/>
  <c r="PE121" i="4"/>
  <c r="PD121" i="4"/>
  <c r="PC121" i="4"/>
  <c r="PB121" i="4"/>
  <c r="PA121" i="4"/>
  <c r="OZ121" i="4"/>
  <c r="OY121" i="4"/>
  <c r="OX121" i="4"/>
  <c r="OW121" i="4"/>
  <c r="OV121" i="4"/>
  <c r="OU121" i="4"/>
  <c r="OT121" i="4"/>
  <c r="OS121" i="4"/>
  <c r="RY142" i="4"/>
  <c r="RX142" i="4"/>
  <c r="RW142" i="4"/>
  <c r="RV142" i="4"/>
  <c r="RU142" i="4"/>
  <c r="RT142" i="4"/>
  <c r="RS142" i="4"/>
  <c r="RR142" i="4"/>
  <c r="RQ142" i="4"/>
  <c r="RP142" i="4"/>
  <c r="RO142" i="4"/>
  <c r="RN142" i="4"/>
  <c r="RM142" i="4"/>
  <c r="RL142" i="4"/>
  <c r="RK142" i="4"/>
  <c r="RJ142" i="4"/>
  <c r="RI142" i="4"/>
  <c r="RH142" i="4"/>
  <c r="RG142" i="4"/>
  <c r="RF142" i="4"/>
  <c r="RE142" i="4"/>
  <c r="RD142" i="4"/>
  <c r="RC142" i="4"/>
  <c r="RB142" i="4"/>
  <c r="RA142" i="4"/>
  <c r="QZ142" i="4"/>
  <c r="QY142" i="4"/>
  <c r="QX142" i="4"/>
  <c r="QW142" i="4"/>
  <c r="QV142" i="4"/>
  <c r="QU142" i="4"/>
  <c r="QT142" i="4"/>
  <c r="QS142" i="4"/>
  <c r="QR142" i="4"/>
  <c r="QQ142" i="4"/>
  <c r="QP142" i="4"/>
  <c r="QO142" i="4"/>
  <c r="QN142" i="4"/>
  <c r="QM142" i="4"/>
  <c r="QL142" i="4"/>
  <c r="QK142" i="4"/>
  <c r="QJ142" i="4"/>
  <c r="QI142" i="4"/>
  <c r="QH142" i="4"/>
  <c r="QG142" i="4"/>
  <c r="QF142" i="4"/>
  <c r="QE142" i="4"/>
  <c r="QD142" i="4"/>
  <c r="QC142" i="4"/>
  <c r="QB142" i="4"/>
  <c r="QA142" i="4"/>
  <c r="PZ142" i="4"/>
  <c r="PY142" i="4"/>
  <c r="PX142" i="4"/>
  <c r="PW142" i="4"/>
  <c r="PV142" i="4"/>
  <c r="PU142" i="4"/>
  <c r="PT142" i="4"/>
  <c r="PS142" i="4"/>
  <c r="PR142" i="4"/>
  <c r="PQ142" i="4"/>
  <c r="PP142" i="4"/>
  <c r="PO142" i="4"/>
  <c r="PN142" i="4"/>
  <c r="PM142" i="4"/>
  <c r="PL142" i="4"/>
  <c r="PK142" i="4"/>
  <c r="PJ142" i="4"/>
  <c r="PI142" i="4"/>
  <c r="PH142" i="4"/>
  <c r="PG142" i="4"/>
  <c r="PF142" i="4"/>
  <c r="PE142" i="4"/>
  <c r="PD142" i="4"/>
  <c r="PC142" i="4"/>
  <c r="PB142" i="4"/>
  <c r="PA142" i="4"/>
  <c r="OZ142" i="4"/>
  <c r="OY142" i="4"/>
  <c r="OX142" i="4"/>
  <c r="OW142" i="4"/>
  <c r="OV142" i="4"/>
  <c r="OU142" i="4"/>
  <c r="OT142" i="4"/>
  <c r="OS142" i="4"/>
  <c r="RY145" i="4"/>
  <c r="RX145" i="4"/>
  <c r="RW145" i="4"/>
  <c r="RV145" i="4"/>
  <c r="RU145" i="4"/>
  <c r="RT145" i="4"/>
  <c r="RS145" i="4"/>
  <c r="RR145" i="4"/>
  <c r="RQ145" i="4"/>
  <c r="RP145" i="4"/>
  <c r="RO145" i="4"/>
  <c r="RN145" i="4"/>
  <c r="RM145" i="4"/>
  <c r="RL145" i="4"/>
  <c r="RK145" i="4"/>
  <c r="RJ145" i="4"/>
  <c r="RI145" i="4"/>
  <c r="RH145" i="4"/>
  <c r="RG145" i="4"/>
  <c r="RF145" i="4"/>
  <c r="RE145" i="4"/>
  <c r="RD145" i="4"/>
  <c r="RC145" i="4"/>
  <c r="RB145" i="4"/>
  <c r="RA145" i="4"/>
  <c r="QZ145" i="4"/>
  <c r="QY145" i="4"/>
  <c r="QX145" i="4"/>
  <c r="QW145" i="4"/>
  <c r="QV145" i="4"/>
  <c r="QU145" i="4"/>
  <c r="QT145" i="4"/>
  <c r="QS145" i="4"/>
  <c r="QR145" i="4"/>
  <c r="QQ145" i="4"/>
  <c r="QP145" i="4"/>
  <c r="QO145" i="4"/>
  <c r="QN145" i="4"/>
  <c r="QM145" i="4"/>
  <c r="QL145" i="4"/>
  <c r="QK145" i="4"/>
  <c r="QJ145" i="4"/>
  <c r="QI145" i="4"/>
  <c r="QH145" i="4"/>
  <c r="QG145" i="4"/>
  <c r="QF145" i="4"/>
  <c r="QE145" i="4"/>
  <c r="QD145" i="4"/>
  <c r="QC145" i="4"/>
  <c r="QB145" i="4"/>
  <c r="QA145" i="4"/>
  <c r="PZ145" i="4"/>
  <c r="PY145" i="4"/>
  <c r="PX145" i="4"/>
  <c r="PW145" i="4"/>
  <c r="PV145" i="4"/>
  <c r="PU145" i="4"/>
  <c r="PT145" i="4"/>
  <c r="PS145" i="4"/>
  <c r="PR145" i="4"/>
  <c r="PQ145" i="4"/>
  <c r="PP145" i="4"/>
  <c r="PO145" i="4"/>
  <c r="PN145" i="4"/>
  <c r="PM145" i="4"/>
  <c r="PL145" i="4"/>
  <c r="PK145" i="4"/>
  <c r="PJ145" i="4"/>
  <c r="PI145" i="4"/>
  <c r="PH145" i="4"/>
  <c r="PG145" i="4"/>
  <c r="PF145" i="4"/>
  <c r="PE145" i="4"/>
  <c r="PD145" i="4"/>
  <c r="PC145" i="4"/>
  <c r="PB145" i="4"/>
  <c r="PA145" i="4"/>
  <c r="OZ145" i="4"/>
  <c r="OY145" i="4"/>
  <c r="OX145" i="4"/>
  <c r="OW145" i="4"/>
  <c r="OV145" i="4"/>
  <c r="OU145" i="4"/>
  <c r="OT145" i="4"/>
  <c r="OS145" i="4"/>
  <c r="RY21" i="4"/>
  <c r="RX21" i="4"/>
  <c r="RW21" i="4"/>
  <c r="RV21" i="4"/>
  <c r="RU21" i="4"/>
  <c r="RT21" i="4"/>
  <c r="RS21" i="4"/>
  <c r="RR21" i="4"/>
  <c r="RQ21" i="4"/>
  <c r="RP21" i="4"/>
  <c r="RO21" i="4"/>
  <c r="RN21" i="4"/>
  <c r="RM21" i="4"/>
  <c r="RL21" i="4"/>
  <c r="RK21" i="4"/>
  <c r="RJ21" i="4"/>
  <c r="RI21" i="4"/>
  <c r="RH21" i="4"/>
  <c r="RG21" i="4"/>
  <c r="RF21" i="4"/>
  <c r="RE21" i="4"/>
  <c r="RD21" i="4"/>
  <c r="RC21" i="4"/>
  <c r="RB21" i="4"/>
  <c r="RA21" i="4"/>
  <c r="QZ21" i="4"/>
  <c r="QY21" i="4"/>
  <c r="QX21" i="4"/>
  <c r="QW21" i="4"/>
  <c r="QV21" i="4"/>
  <c r="QU21" i="4"/>
  <c r="QT21" i="4"/>
  <c r="QS21" i="4"/>
  <c r="QR21" i="4"/>
  <c r="QQ21" i="4"/>
  <c r="QP21" i="4"/>
  <c r="QO21" i="4"/>
  <c r="QN21" i="4"/>
  <c r="QM21" i="4"/>
  <c r="QL21" i="4"/>
  <c r="QK21" i="4"/>
  <c r="QJ21" i="4"/>
  <c r="QI21" i="4"/>
  <c r="QH21" i="4"/>
  <c r="QG21" i="4"/>
  <c r="QF21" i="4"/>
  <c r="QE21" i="4"/>
  <c r="QD21" i="4"/>
  <c r="QC21" i="4"/>
  <c r="QB21" i="4"/>
  <c r="QA21" i="4"/>
  <c r="PZ21" i="4"/>
  <c r="PY21" i="4"/>
  <c r="PX21" i="4"/>
  <c r="PW21" i="4"/>
  <c r="PV21" i="4"/>
  <c r="PU21" i="4"/>
  <c r="PT21" i="4"/>
  <c r="PS21" i="4"/>
  <c r="PR21" i="4"/>
  <c r="PQ21" i="4"/>
  <c r="PP21" i="4"/>
  <c r="PO21" i="4"/>
  <c r="PN21" i="4"/>
  <c r="PM21" i="4"/>
  <c r="PL21" i="4"/>
  <c r="PK21" i="4"/>
  <c r="PJ21" i="4"/>
  <c r="PI21" i="4"/>
  <c r="PH21" i="4"/>
  <c r="PG21" i="4"/>
  <c r="PF21" i="4"/>
  <c r="PE21" i="4"/>
  <c r="PD21" i="4"/>
  <c r="PC21" i="4"/>
  <c r="PB21" i="4"/>
  <c r="PA21" i="4"/>
  <c r="OZ21" i="4"/>
  <c r="OY21" i="4"/>
  <c r="OX21" i="4"/>
  <c r="OW21" i="4"/>
  <c r="OV21" i="4"/>
  <c r="OU21" i="4"/>
  <c r="OT21" i="4"/>
  <c r="OS21" i="4"/>
  <c r="RY47" i="4"/>
  <c r="RX47" i="4"/>
  <c r="RW47" i="4"/>
  <c r="RV47" i="4"/>
  <c r="RU47" i="4"/>
  <c r="RT47" i="4"/>
  <c r="RS47" i="4"/>
  <c r="RR47" i="4"/>
  <c r="RQ47" i="4"/>
  <c r="RP47" i="4"/>
  <c r="RO47" i="4"/>
  <c r="RN47" i="4"/>
  <c r="RM47" i="4"/>
  <c r="RL47" i="4"/>
  <c r="RK47" i="4"/>
  <c r="RJ47" i="4"/>
  <c r="RI47" i="4"/>
  <c r="RH47" i="4"/>
  <c r="RG47" i="4"/>
  <c r="RF47" i="4"/>
  <c r="RE47" i="4"/>
  <c r="RD47" i="4"/>
  <c r="RC47" i="4"/>
  <c r="RB47" i="4"/>
  <c r="RA47" i="4"/>
  <c r="QZ47" i="4"/>
  <c r="QY47" i="4"/>
  <c r="QX47" i="4"/>
  <c r="QW47" i="4"/>
  <c r="QV47" i="4"/>
  <c r="QU47" i="4"/>
  <c r="QT47" i="4"/>
  <c r="QS47" i="4"/>
  <c r="QR47" i="4"/>
  <c r="QQ47" i="4"/>
  <c r="QP47" i="4"/>
  <c r="QO47" i="4"/>
  <c r="QN47" i="4"/>
  <c r="QM47" i="4"/>
  <c r="QL47" i="4"/>
  <c r="QK47" i="4"/>
  <c r="QJ47" i="4"/>
  <c r="QI47" i="4"/>
  <c r="QH47" i="4"/>
  <c r="QG47" i="4"/>
  <c r="QF47" i="4"/>
  <c r="QE47" i="4"/>
  <c r="QD47" i="4"/>
  <c r="QC47" i="4"/>
  <c r="QB47" i="4"/>
  <c r="QA47" i="4"/>
  <c r="PZ47" i="4"/>
  <c r="PY47" i="4"/>
  <c r="PX47" i="4"/>
  <c r="PW47" i="4"/>
  <c r="PV47" i="4"/>
  <c r="PU47" i="4"/>
  <c r="PT47" i="4"/>
  <c r="PS47" i="4"/>
  <c r="PR47" i="4"/>
  <c r="PQ47" i="4"/>
  <c r="PP47" i="4"/>
  <c r="PO47" i="4"/>
  <c r="PN47" i="4"/>
  <c r="PM47" i="4"/>
  <c r="PL47" i="4"/>
  <c r="PK47" i="4"/>
  <c r="PJ47" i="4"/>
  <c r="PI47" i="4"/>
  <c r="PH47" i="4"/>
  <c r="PG47" i="4"/>
  <c r="PF47" i="4"/>
  <c r="PE47" i="4"/>
  <c r="PD47" i="4"/>
  <c r="PC47" i="4"/>
  <c r="PB47" i="4"/>
  <c r="PA47" i="4"/>
  <c r="OZ47" i="4"/>
  <c r="OY47" i="4"/>
  <c r="OX47" i="4"/>
  <c r="OW47" i="4"/>
  <c r="OV47" i="4"/>
  <c r="OU47" i="4"/>
  <c r="OT47" i="4"/>
  <c r="OS47" i="4"/>
  <c r="RY90" i="4"/>
  <c r="RX90" i="4"/>
  <c r="RW90" i="4"/>
  <c r="RV90" i="4"/>
  <c r="RU90" i="4"/>
  <c r="RT90" i="4"/>
  <c r="RS90" i="4"/>
  <c r="RR90" i="4"/>
  <c r="RQ90" i="4"/>
  <c r="RP90" i="4"/>
  <c r="RO90" i="4"/>
  <c r="RN90" i="4"/>
  <c r="RM90" i="4"/>
  <c r="RL90" i="4"/>
  <c r="RK90" i="4"/>
  <c r="RJ90" i="4"/>
  <c r="RI90" i="4"/>
  <c r="RH90" i="4"/>
  <c r="RG90" i="4"/>
  <c r="RF90" i="4"/>
  <c r="RE90" i="4"/>
  <c r="RD90" i="4"/>
  <c r="RC90" i="4"/>
  <c r="RB90" i="4"/>
  <c r="RA90" i="4"/>
  <c r="QZ90" i="4"/>
  <c r="QY90" i="4"/>
  <c r="QX90" i="4"/>
  <c r="QW90" i="4"/>
  <c r="QV90" i="4"/>
  <c r="QU90" i="4"/>
  <c r="QT90" i="4"/>
  <c r="QS90" i="4"/>
  <c r="QR90" i="4"/>
  <c r="QQ90" i="4"/>
  <c r="QP90" i="4"/>
  <c r="QO90" i="4"/>
  <c r="QN90" i="4"/>
  <c r="QM90" i="4"/>
  <c r="QL90" i="4"/>
  <c r="QK90" i="4"/>
  <c r="QJ90" i="4"/>
  <c r="QI90" i="4"/>
  <c r="QH90" i="4"/>
  <c r="QG90" i="4"/>
  <c r="QF90" i="4"/>
  <c r="QE90" i="4"/>
  <c r="QD90" i="4"/>
  <c r="QC90" i="4"/>
  <c r="QB90" i="4"/>
  <c r="QA90" i="4"/>
  <c r="PZ90" i="4"/>
  <c r="PY90" i="4"/>
  <c r="PX90" i="4"/>
  <c r="PW90" i="4"/>
  <c r="PV90" i="4"/>
  <c r="PU90" i="4"/>
  <c r="PT90" i="4"/>
  <c r="PS90" i="4"/>
  <c r="PR90" i="4"/>
  <c r="PQ90" i="4"/>
  <c r="PP90" i="4"/>
  <c r="PO90" i="4"/>
  <c r="PN90" i="4"/>
  <c r="PM90" i="4"/>
  <c r="PL90" i="4"/>
  <c r="PK90" i="4"/>
  <c r="PJ90" i="4"/>
  <c r="PI90" i="4"/>
  <c r="PH90" i="4"/>
  <c r="PG90" i="4"/>
  <c r="PF90" i="4"/>
  <c r="PE90" i="4"/>
  <c r="PD90" i="4"/>
  <c r="PC90" i="4"/>
  <c r="PB90" i="4"/>
  <c r="PA90" i="4"/>
  <c r="OZ90" i="4"/>
  <c r="OY90" i="4"/>
  <c r="OX90" i="4"/>
  <c r="OW90" i="4"/>
  <c r="OV90" i="4"/>
  <c r="OU90" i="4"/>
  <c r="OT90" i="4"/>
  <c r="OS90" i="4"/>
  <c r="RY115" i="4"/>
  <c r="RX115" i="4"/>
  <c r="RW115" i="4"/>
  <c r="RV115" i="4"/>
  <c r="RU115" i="4"/>
  <c r="RT115" i="4"/>
  <c r="RS115" i="4"/>
  <c r="RR115" i="4"/>
  <c r="RQ115" i="4"/>
  <c r="RP115" i="4"/>
  <c r="RO115" i="4"/>
  <c r="RN115" i="4"/>
  <c r="RM115" i="4"/>
  <c r="RL115" i="4"/>
  <c r="RK115" i="4"/>
  <c r="RJ115" i="4"/>
  <c r="RI115" i="4"/>
  <c r="RH115" i="4"/>
  <c r="RG115" i="4"/>
  <c r="RF115" i="4"/>
  <c r="RE115" i="4"/>
  <c r="RD115" i="4"/>
  <c r="RC115" i="4"/>
  <c r="RB115" i="4"/>
  <c r="RA115" i="4"/>
  <c r="QZ115" i="4"/>
  <c r="QY115" i="4"/>
  <c r="QX115" i="4"/>
  <c r="QW115" i="4"/>
  <c r="QV115" i="4"/>
  <c r="QU115" i="4"/>
  <c r="QT115" i="4"/>
  <c r="QS115" i="4"/>
  <c r="QR115" i="4"/>
  <c r="QQ115" i="4"/>
  <c r="QP115" i="4"/>
  <c r="QO115" i="4"/>
  <c r="QN115" i="4"/>
  <c r="QM115" i="4"/>
  <c r="QL115" i="4"/>
  <c r="QK115" i="4"/>
  <c r="QJ115" i="4"/>
  <c r="QI115" i="4"/>
  <c r="QH115" i="4"/>
  <c r="QG115" i="4"/>
  <c r="QF115" i="4"/>
  <c r="QE115" i="4"/>
  <c r="QD115" i="4"/>
  <c r="QC115" i="4"/>
  <c r="QB115" i="4"/>
  <c r="QA115" i="4"/>
  <c r="PZ115" i="4"/>
  <c r="PY115" i="4"/>
  <c r="PX115" i="4"/>
  <c r="PW115" i="4"/>
  <c r="PV115" i="4"/>
  <c r="PU115" i="4"/>
  <c r="PT115" i="4"/>
  <c r="PS115" i="4"/>
  <c r="PR115" i="4"/>
  <c r="PQ115" i="4"/>
  <c r="PP115" i="4"/>
  <c r="PO115" i="4"/>
  <c r="PN115" i="4"/>
  <c r="PM115" i="4"/>
  <c r="PL115" i="4"/>
  <c r="PK115" i="4"/>
  <c r="PJ115" i="4"/>
  <c r="PI115" i="4"/>
  <c r="PH115" i="4"/>
  <c r="PG115" i="4"/>
  <c r="PF115" i="4"/>
  <c r="PE115" i="4"/>
  <c r="PD115" i="4"/>
  <c r="PC115" i="4"/>
  <c r="PB115" i="4"/>
  <c r="PA115" i="4"/>
  <c r="OZ115" i="4"/>
  <c r="OY115" i="4"/>
  <c r="OX115" i="4"/>
  <c r="OW115" i="4"/>
  <c r="OV115" i="4"/>
  <c r="OU115" i="4"/>
  <c r="OT115" i="4"/>
  <c r="OS115" i="4"/>
  <c r="RY140" i="4"/>
  <c r="RX140" i="4"/>
  <c r="RW140" i="4"/>
  <c r="RV140" i="4"/>
  <c r="RU140" i="4"/>
  <c r="RT140" i="4"/>
  <c r="RS140" i="4"/>
  <c r="RR140" i="4"/>
  <c r="RQ140" i="4"/>
  <c r="RP140" i="4"/>
  <c r="RO140" i="4"/>
  <c r="RN140" i="4"/>
  <c r="RM140" i="4"/>
  <c r="RL140" i="4"/>
  <c r="RK140" i="4"/>
  <c r="RJ140" i="4"/>
  <c r="RI140" i="4"/>
  <c r="RH140" i="4"/>
  <c r="RG140" i="4"/>
  <c r="RF140" i="4"/>
  <c r="RE140" i="4"/>
  <c r="RD140" i="4"/>
  <c r="RC140" i="4"/>
  <c r="RB140" i="4"/>
  <c r="RA140" i="4"/>
  <c r="QZ140" i="4"/>
  <c r="QY140" i="4"/>
  <c r="QX140" i="4"/>
  <c r="QW140" i="4"/>
  <c r="QV140" i="4"/>
  <c r="QU140" i="4"/>
  <c r="QT140" i="4"/>
  <c r="QS140" i="4"/>
  <c r="QR140" i="4"/>
  <c r="QQ140" i="4"/>
  <c r="QP140" i="4"/>
  <c r="QO140" i="4"/>
  <c r="QN140" i="4"/>
  <c r="QM140" i="4"/>
  <c r="QL140" i="4"/>
  <c r="QK140" i="4"/>
  <c r="QJ140" i="4"/>
  <c r="QI140" i="4"/>
  <c r="QH140" i="4"/>
  <c r="QG140" i="4"/>
  <c r="QF140" i="4"/>
  <c r="QE140" i="4"/>
  <c r="QD140" i="4"/>
  <c r="QC140" i="4"/>
  <c r="QB140" i="4"/>
  <c r="QA140" i="4"/>
  <c r="PZ140" i="4"/>
  <c r="PY140" i="4"/>
  <c r="PX140" i="4"/>
  <c r="PW140" i="4"/>
  <c r="PV140" i="4"/>
  <c r="PU140" i="4"/>
  <c r="PT140" i="4"/>
  <c r="PS140" i="4"/>
  <c r="PR140" i="4"/>
  <c r="PQ140" i="4"/>
  <c r="PP140" i="4"/>
  <c r="PO140" i="4"/>
  <c r="PN140" i="4"/>
  <c r="PM140" i="4"/>
  <c r="PL140" i="4"/>
  <c r="PK140" i="4"/>
  <c r="PJ140" i="4"/>
  <c r="PI140" i="4"/>
  <c r="PH140" i="4"/>
  <c r="PG140" i="4"/>
  <c r="PF140" i="4"/>
  <c r="PE140" i="4"/>
  <c r="PD140" i="4"/>
  <c r="PC140" i="4"/>
  <c r="PB140" i="4"/>
  <c r="PA140" i="4"/>
  <c r="OZ140" i="4"/>
  <c r="OY140" i="4"/>
  <c r="OX140" i="4"/>
  <c r="OW140" i="4"/>
  <c r="OV140" i="4"/>
  <c r="OU140" i="4"/>
  <c r="OT140" i="4"/>
  <c r="OS140" i="4"/>
  <c r="RY119" i="4"/>
  <c r="RX119" i="4"/>
  <c r="RW119" i="4"/>
  <c r="RV119" i="4"/>
  <c r="RU119" i="4"/>
  <c r="RT119" i="4"/>
  <c r="RS119" i="4"/>
  <c r="RR119" i="4"/>
  <c r="RQ119" i="4"/>
  <c r="RP119" i="4"/>
  <c r="RO119" i="4"/>
  <c r="RN119" i="4"/>
  <c r="RM119" i="4"/>
  <c r="RL119" i="4"/>
  <c r="RK119" i="4"/>
  <c r="RJ119" i="4"/>
  <c r="RI119" i="4"/>
  <c r="RH119" i="4"/>
  <c r="RG119" i="4"/>
  <c r="RF119" i="4"/>
  <c r="RE119" i="4"/>
  <c r="RD119" i="4"/>
  <c r="RC119" i="4"/>
  <c r="RB119" i="4"/>
  <c r="RA119" i="4"/>
  <c r="QZ119" i="4"/>
  <c r="QY119" i="4"/>
  <c r="QX119" i="4"/>
  <c r="QW119" i="4"/>
  <c r="QV119" i="4"/>
  <c r="QU119" i="4"/>
  <c r="QT119" i="4"/>
  <c r="QS119" i="4"/>
  <c r="QR119" i="4"/>
  <c r="QQ119" i="4"/>
  <c r="QP119" i="4"/>
  <c r="QO119" i="4"/>
  <c r="QN119" i="4"/>
  <c r="QM119" i="4"/>
  <c r="QL119" i="4"/>
  <c r="QK119" i="4"/>
  <c r="QJ119" i="4"/>
  <c r="QI119" i="4"/>
  <c r="QH119" i="4"/>
  <c r="QG119" i="4"/>
  <c r="QF119" i="4"/>
  <c r="QE119" i="4"/>
  <c r="QD119" i="4"/>
  <c r="QC119" i="4"/>
  <c r="QB119" i="4"/>
  <c r="QA119" i="4"/>
  <c r="PZ119" i="4"/>
  <c r="PY119" i="4"/>
  <c r="PX119" i="4"/>
  <c r="PW119" i="4"/>
  <c r="PV119" i="4"/>
  <c r="PU119" i="4"/>
  <c r="PT119" i="4"/>
  <c r="PS119" i="4"/>
  <c r="PR119" i="4"/>
  <c r="PQ119" i="4"/>
  <c r="PP119" i="4"/>
  <c r="PO119" i="4"/>
  <c r="PN119" i="4"/>
  <c r="PM119" i="4"/>
  <c r="PL119" i="4"/>
  <c r="PK119" i="4"/>
  <c r="PJ119" i="4"/>
  <c r="PI119" i="4"/>
  <c r="PH119" i="4"/>
  <c r="PG119" i="4"/>
  <c r="PF119" i="4"/>
  <c r="PE119" i="4"/>
  <c r="PD119" i="4"/>
  <c r="PC119" i="4"/>
  <c r="PB119" i="4"/>
  <c r="PA119" i="4"/>
  <c r="OZ119" i="4"/>
  <c r="OY119" i="4"/>
  <c r="OX119" i="4"/>
  <c r="OW119" i="4"/>
  <c r="OV119" i="4"/>
  <c r="OU119" i="4"/>
  <c r="OT119" i="4"/>
  <c r="OS119" i="4"/>
  <c r="RY59" i="4"/>
  <c r="RX59" i="4"/>
  <c r="RW59" i="4"/>
  <c r="RV59" i="4"/>
  <c r="RU59" i="4"/>
  <c r="RT59" i="4"/>
  <c r="RS59" i="4"/>
  <c r="RR59" i="4"/>
  <c r="RQ59" i="4"/>
  <c r="RP59" i="4"/>
  <c r="RO59" i="4"/>
  <c r="RN59" i="4"/>
  <c r="RM59" i="4"/>
  <c r="RL59" i="4"/>
  <c r="RK59" i="4"/>
  <c r="RJ59" i="4"/>
  <c r="RI59" i="4"/>
  <c r="RH59" i="4"/>
  <c r="RG59" i="4"/>
  <c r="RF59" i="4"/>
  <c r="RE59" i="4"/>
  <c r="RD59" i="4"/>
  <c r="RC59" i="4"/>
  <c r="RB59" i="4"/>
  <c r="RA59" i="4"/>
  <c r="QZ59" i="4"/>
  <c r="QY59" i="4"/>
  <c r="QX59" i="4"/>
  <c r="QW59" i="4"/>
  <c r="QV59" i="4"/>
  <c r="QU59" i="4"/>
  <c r="QT59" i="4"/>
  <c r="QS59" i="4"/>
  <c r="QR59" i="4"/>
  <c r="QQ59" i="4"/>
  <c r="QP59" i="4"/>
  <c r="QO59" i="4"/>
  <c r="QN59" i="4"/>
  <c r="QM59" i="4"/>
  <c r="QL59" i="4"/>
  <c r="QK59" i="4"/>
  <c r="QJ59" i="4"/>
  <c r="QI59" i="4"/>
  <c r="QH59" i="4"/>
  <c r="QG59" i="4"/>
  <c r="QF59" i="4"/>
  <c r="QE59" i="4"/>
  <c r="QD59" i="4"/>
  <c r="QC59" i="4"/>
  <c r="QB59" i="4"/>
  <c r="QA59" i="4"/>
  <c r="PZ59" i="4"/>
  <c r="PY59" i="4"/>
  <c r="PX59" i="4"/>
  <c r="PW59" i="4"/>
  <c r="PV59" i="4"/>
  <c r="PU59" i="4"/>
  <c r="PT59" i="4"/>
  <c r="PS59" i="4"/>
  <c r="PR59" i="4"/>
  <c r="PQ59" i="4"/>
  <c r="PP59" i="4"/>
  <c r="PO59" i="4"/>
  <c r="PN59" i="4"/>
  <c r="PM59" i="4"/>
  <c r="PL59" i="4"/>
  <c r="PK59" i="4"/>
  <c r="PJ59" i="4"/>
  <c r="PI59" i="4"/>
  <c r="PH59" i="4"/>
  <c r="PG59" i="4"/>
  <c r="PF59" i="4"/>
  <c r="PE59" i="4"/>
  <c r="PD59" i="4"/>
  <c r="PC59" i="4"/>
  <c r="PB59" i="4"/>
  <c r="PA59" i="4"/>
  <c r="OZ59" i="4"/>
  <c r="OY59" i="4"/>
  <c r="OX59" i="4"/>
  <c r="OW59" i="4"/>
  <c r="OV59" i="4"/>
  <c r="OU59" i="4"/>
  <c r="OT59" i="4"/>
  <c r="OS59" i="4"/>
  <c r="RY62" i="4"/>
  <c r="RX62" i="4"/>
  <c r="RW62" i="4"/>
  <c r="RV62" i="4"/>
  <c r="RU62" i="4"/>
  <c r="RT62" i="4"/>
  <c r="RS62" i="4"/>
  <c r="RR62" i="4"/>
  <c r="RQ62" i="4"/>
  <c r="RP62" i="4"/>
  <c r="RO62" i="4"/>
  <c r="RN62" i="4"/>
  <c r="RM62" i="4"/>
  <c r="RL62" i="4"/>
  <c r="RK62" i="4"/>
  <c r="RJ62" i="4"/>
  <c r="RI62" i="4"/>
  <c r="RH62" i="4"/>
  <c r="RG62" i="4"/>
  <c r="RF62" i="4"/>
  <c r="RE62" i="4"/>
  <c r="RD62" i="4"/>
  <c r="RC62" i="4"/>
  <c r="RB62" i="4"/>
  <c r="RA62" i="4"/>
  <c r="QZ62" i="4"/>
  <c r="QY62" i="4"/>
  <c r="QX62" i="4"/>
  <c r="QW62" i="4"/>
  <c r="QV62" i="4"/>
  <c r="QU62" i="4"/>
  <c r="QT62" i="4"/>
  <c r="QS62" i="4"/>
  <c r="QR62" i="4"/>
  <c r="QQ62" i="4"/>
  <c r="QP62" i="4"/>
  <c r="QO62" i="4"/>
  <c r="QN62" i="4"/>
  <c r="QM62" i="4"/>
  <c r="QL62" i="4"/>
  <c r="QK62" i="4"/>
  <c r="QJ62" i="4"/>
  <c r="QI62" i="4"/>
  <c r="QH62" i="4"/>
  <c r="QG62" i="4"/>
  <c r="QF62" i="4"/>
  <c r="QE62" i="4"/>
  <c r="QD62" i="4"/>
  <c r="QC62" i="4"/>
  <c r="QB62" i="4"/>
  <c r="QA62" i="4"/>
  <c r="PZ62" i="4"/>
  <c r="PY62" i="4"/>
  <c r="PX62" i="4"/>
  <c r="PW62" i="4"/>
  <c r="PV62" i="4"/>
  <c r="PU62" i="4"/>
  <c r="PT62" i="4"/>
  <c r="PS62" i="4"/>
  <c r="PR62" i="4"/>
  <c r="PQ62" i="4"/>
  <c r="PP62" i="4"/>
  <c r="PO62" i="4"/>
  <c r="PN62" i="4"/>
  <c r="PM62" i="4"/>
  <c r="PL62" i="4"/>
  <c r="PK62" i="4"/>
  <c r="PJ62" i="4"/>
  <c r="PI62" i="4"/>
  <c r="PH62" i="4"/>
  <c r="PG62" i="4"/>
  <c r="PF62" i="4"/>
  <c r="PE62" i="4"/>
  <c r="PD62" i="4"/>
  <c r="PC62" i="4"/>
  <c r="PB62" i="4"/>
  <c r="PA62" i="4"/>
  <c r="OZ62" i="4"/>
  <c r="OY62" i="4"/>
  <c r="OX62" i="4"/>
  <c r="OW62" i="4"/>
  <c r="OV62" i="4"/>
  <c r="OU62" i="4"/>
  <c r="OT62" i="4"/>
  <c r="OS62" i="4"/>
  <c r="RY22" i="4"/>
  <c r="RX22" i="4"/>
  <c r="RW22" i="4"/>
  <c r="RV22" i="4"/>
  <c r="RU22" i="4"/>
  <c r="RT22" i="4"/>
  <c r="RS22" i="4"/>
  <c r="RR22" i="4"/>
  <c r="RQ22" i="4"/>
  <c r="RP22" i="4"/>
  <c r="RO22" i="4"/>
  <c r="RN22" i="4"/>
  <c r="RM22" i="4"/>
  <c r="RL22" i="4"/>
  <c r="RK22" i="4"/>
  <c r="RJ22" i="4"/>
  <c r="RI22" i="4"/>
  <c r="RH22" i="4"/>
  <c r="RG22" i="4"/>
  <c r="RF22" i="4"/>
  <c r="RE22" i="4"/>
  <c r="RD22" i="4"/>
  <c r="RC22" i="4"/>
  <c r="RB22" i="4"/>
  <c r="RA22" i="4"/>
  <c r="QZ22" i="4"/>
  <c r="QY22" i="4"/>
  <c r="QX22" i="4"/>
  <c r="QW22" i="4"/>
  <c r="QV22" i="4"/>
  <c r="QU22" i="4"/>
  <c r="QT22" i="4"/>
  <c r="QS22" i="4"/>
  <c r="QR22" i="4"/>
  <c r="QQ22" i="4"/>
  <c r="QP22" i="4"/>
  <c r="QO22" i="4"/>
  <c r="QN22" i="4"/>
  <c r="QM22" i="4"/>
  <c r="QL22" i="4"/>
  <c r="QK22" i="4"/>
  <c r="QJ22" i="4"/>
  <c r="QI22" i="4"/>
  <c r="QH22" i="4"/>
  <c r="QG22" i="4"/>
  <c r="QF22" i="4"/>
  <c r="QE22" i="4"/>
  <c r="QD22" i="4"/>
  <c r="QC22" i="4"/>
  <c r="QB22" i="4"/>
  <c r="QA22" i="4"/>
  <c r="PZ22" i="4"/>
  <c r="PY22" i="4"/>
  <c r="PX22" i="4"/>
  <c r="PW22" i="4"/>
  <c r="PV22" i="4"/>
  <c r="PU22" i="4"/>
  <c r="PT22" i="4"/>
  <c r="PS22" i="4"/>
  <c r="PR22" i="4"/>
  <c r="PQ22" i="4"/>
  <c r="PP22" i="4"/>
  <c r="PO22" i="4"/>
  <c r="PN22" i="4"/>
  <c r="PM22" i="4"/>
  <c r="PL22" i="4"/>
  <c r="PK22" i="4"/>
  <c r="PJ22" i="4"/>
  <c r="PI22" i="4"/>
  <c r="PH22" i="4"/>
  <c r="PG22" i="4"/>
  <c r="PF22" i="4"/>
  <c r="PE22" i="4"/>
  <c r="PD22" i="4"/>
  <c r="PC22" i="4"/>
  <c r="PB22" i="4"/>
  <c r="PA22" i="4"/>
  <c r="OZ22" i="4"/>
  <c r="OY22" i="4"/>
  <c r="OX22" i="4"/>
  <c r="OW22" i="4"/>
  <c r="OV22" i="4"/>
  <c r="OU22" i="4"/>
  <c r="OT22" i="4"/>
  <c r="OS22" i="4"/>
  <c r="RY157" i="4"/>
  <c r="RX157" i="4"/>
  <c r="RW157" i="4"/>
  <c r="RV157" i="4"/>
  <c r="RU157" i="4"/>
  <c r="RT157" i="4"/>
  <c r="RS157" i="4"/>
  <c r="RR157" i="4"/>
  <c r="RQ157" i="4"/>
  <c r="RP157" i="4"/>
  <c r="RO157" i="4"/>
  <c r="RN157" i="4"/>
  <c r="RM157" i="4"/>
  <c r="RL157" i="4"/>
  <c r="RK157" i="4"/>
  <c r="RJ157" i="4"/>
  <c r="RI157" i="4"/>
  <c r="RH157" i="4"/>
  <c r="RG157" i="4"/>
  <c r="RF157" i="4"/>
  <c r="RE157" i="4"/>
  <c r="RD157" i="4"/>
  <c r="RC157" i="4"/>
  <c r="RB157" i="4"/>
  <c r="RA157" i="4"/>
  <c r="QZ157" i="4"/>
  <c r="QY157" i="4"/>
  <c r="QX157" i="4"/>
  <c r="QW157" i="4"/>
  <c r="QV157" i="4"/>
  <c r="QU157" i="4"/>
  <c r="QT157" i="4"/>
  <c r="QS157" i="4"/>
  <c r="QR157" i="4"/>
  <c r="QQ157" i="4"/>
  <c r="QP157" i="4"/>
  <c r="QO157" i="4"/>
  <c r="QN157" i="4"/>
  <c r="QM157" i="4"/>
  <c r="QL157" i="4"/>
  <c r="QK157" i="4"/>
  <c r="QJ157" i="4"/>
  <c r="QI157" i="4"/>
  <c r="QH157" i="4"/>
  <c r="QG157" i="4"/>
  <c r="QF157" i="4"/>
  <c r="QE157" i="4"/>
  <c r="QD157" i="4"/>
  <c r="QC157" i="4"/>
  <c r="QB157" i="4"/>
  <c r="QA157" i="4"/>
  <c r="PZ157" i="4"/>
  <c r="PY157" i="4"/>
  <c r="PX157" i="4"/>
  <c r="PW157" i="4"/>
  <c r="PV157" i="4"/>
  <c r="PU157" i="4"/>
  <c r="PT157" i="4"/>
  <c r="PS157" i="4"/>
  <c r="PR157" i="4"/>
  <c r="PQ157" i="4"/>
  <c r="PP157" i="4"/>
  <c r="PO157" i="4"/>
  <c r="PN157" i="4"/>
  <c r="PM157" i="4"/>
  <c r="PL157" i="4"/>
  <c r="PK157" i="4"/>
  <c r="PJ157" i="4"/>
  <c r="PI157" i="4"/>
  <c r="PH157" i="4"/>
  <c r="PG157" i="4"/>
  <c r="PF157" i="4"/>
  <c r="PE157" i="4"/>
  <c r="PD157" i="4"/>
  <c r="PC157" i="4"/>
  <c r="PB157" i="4"/>
  <c r="PA157" i="4"/>
  <c r="OZ157" i="4"/>
  <c r="OY157" i="4"/>
  <c r="OX157" i="4"/>
  <c r="OW157" i="4"/>
  <c r="OV157" i="4"/>
  <c r="OU157" i="4"/>
  <c r="OT157" i="4"/>
  <c r="OS157" i="4"/>
  <c r="RY72" i="4"/>
  <c r="RX72" i="4"/>
  <c r="RW72" i="4"/>
  <c r="RV72" i="4"/>
  <c r="RU72" i="4"/>
  <c r="RT72" i="4"/>
  <c r="RS72" i="4"/>
  <c r="RR72" i="4"/>
  <c r="RQ72" i="4"/>
  <c r="RP72" i="4"/>
  <c r="RO72" i="4"/>
  <c r="RN72" i="4"/>
  <c r="RM72" i="4"/>
  <c r="RL72" i="4"/>
  <c r="RK72" i="4"/>
  <c r="RJ72" i="4"/>
  <c r="RI72" i="4"/>
  <c r="RH72" i="4"/>
  <c r="RG72" i="4"/>
  <c r="RF72" i="4"/>
  <c r="RE72" i="4"/>
  <c r="RD72" i="4"/>
  <c r="RC72" i="4"/>
  <c r="RB72" i="4"/>
  <c r="RA72" i="4"/>
  <c r="QZ72" i="4"/>
  <c r="QY72" i="4"/>
  <c r="QX72" i="4"/>
  <c r="QW72" i="4"/>
  <c r="QV72" i="4"/>
  <c r="QU72" i="4"/>
  <c r="QT72" i="4"/>
  <c r="QS72" i="4"/>
  <c r="QR72" i="4"/>
  <c r="QQ72" i="4"/>
  <c r="QP72" i="4"/>
  <c r="QO72" i="4"/>
  <c r="QN72" i="4"/>
  <c r="QM72" i="4"/>
  <c r="QL72" i="4"/>
  <c r="QK72" i="4"/>
  <c r="QJ72" i="4"/>
  <c r="QI72" i="4"/>
  <c r="QH72" i="4"/>
  <c r="QG72" i="4"/>
  <c r="QF72" i="4"/>
  <c r="QE72" i="4"/>
  <c r="QD72" i="4"/>
  <c r="QC72" i="4"/>
  <c r="QB72" i="4"/>
  <c r="QA72" i="4"/>
  <c r="PZ72" i="4"/>
  <c r="PY72" i="4"/>
  <c r="PX72" i="4"/>
  <c r="PW72" i="4"/>
  <c r="PV72" i="4"/>
  <c r="PU72" i="4"/>
  <c r="PT72" i="4"/>
  <c r="PS72" i="4"/>
  <c r="PR72" i="4"/>
  <c r="PQ72" i="4"/>
  <c r="PP72" i="4"/>
  <c r="PO72" i="4"/>
  <c r="PN72" i="4"/>
  <c r="PM72" i="4"/>
  <c r="PL72" i="4"/>
  <c r="PK72" i="4"/>
  <c r="PJ72" i="4"/>
  <c r="PI72" i="4"/>
  <c r="PH72" i="4"/>
  <c r="PG72" i="4"/>
  <c r="PF72" i="4"/>
  <c r="PE72" i="4"/>
  <c r="PD72" i="4"/>
  <c r="PC72" i="4"/>
  <c r="PB72" i="4"/>
  <c r="PA72" i="4"/>
  <c r="OZ72" i="4"/>
  <c r="OY72" i="4"/>
  <c r="OX72" i="4"/>
  <c r="OW72" i="4"/>
  <c r="OV72" i="4"/>
  <c r="OU72" i="4"/>
  <c r="OT72" i="4"/>
  <c r="OS72" i="4"/>
  <c r="RY92" i="4"/>
  <c r="RX92" i="4"/>
  <c r="RW92" i="4"/>
  <c r="RV92" i="4"/>
  <c r="RU92" i="4"/>
  <c r="RT92" i="4"/>
  <c r="RS92" i="4"/>
  <c r="RR92" i="4"/>
  <c r="RQ92" i="4"/>
  <c r="RP92" i="4"/>
  <c r="RO92" i="4"/>
  <c r="RN92" i="4"/>
  <c r="RM92" i="4"/>
  <c r="RL92" i="4"/>
  <c r="RK92" i="4"/>
  <c r="RJ92" i="4"/>
  <c r="RI92" i="4"/>
  <c r="RH92" i="4"/>
  <c r="RG92" i="4"/>
  <c r="RF92" i="4"/>
  <c r="RE92" i="4"/>
  <c r="RD92" i="4"/>
  <c r="RC92" i="4"/>
  <c r="RB92" i="4"/>
  <c r="RA92" i="4"/>
  <c r="QZ92" i="4"/>
  <c r="QY92" i="4"/>
  <c r="QX92" i="4"/>
  <c r="QW92" i="4"/>
  <c r="QV92" i="4"/>
  <c r="QU92" i="4"/>
  <c r="QT92" i="4"/>
  <c r="QS92" i="4"/>
  <c r="QR92" i="4"/>
  <c r="QQ92" i="4"/>
  <c r="QP92" i="4"/>
  <c r="QO92" i="4"/>
  <c r="QN92" i="4"/>
  <c r="QM92" i="4"/>
  <c r="QL92" i="4"/>
  <c r="QK92" i="4"/>
  <c r="QJ92" i="4"/>
  <c r="QI92" i="4"/>
  <c r="QH92" i="4"/>
  <c r="QG92" i="4"/>
  <c r="QF92" i="4"/>
  <c r="QE92" i="4"/>
  <c r="QD92" i="4"/>
  <c r="QC92" i="4"/>
  <c r="QB92" i="4"/>
  <c r="QA92" i="4"/>
  <c r="PZ92" i="4"/>
  <c r="PY92" i="4"/>
  <c r="PX92" i="4"/>
  <c r="PW92" i="4"/>
  <c r="PV92" i="4"/>
  <c r="PU92" i="4"/>
  <c r="PT92" i="4"/>
  <c r="PS92" i="4"/>
  <c r="PR92" i="4"/>
  <c r="PQ92" i="4"/>
  <c r="PP92" i="4"/>
  <c r="PO92" i="4"/>
  <c r="PN92" i="4"/>
  <c r="PM92" i="4"/>
  <c r="PL92" i="4"/>
  <c r="PK92" i="4"/>
  <c r="PJ92" i="4"/>
  <c r="PI92" i="4"/>
  <c r="PH92" i="4"/>
  <c r="PG92" i="4"/>
  <c r="PF92" i="4"/>
  <c r="PE92" i="4"/>
  <c r="PD92" i="4"/>
  <c r="PC92" i="4"/>
  <c r="PB92" i="4"/>
  <c r="PA92" i="4"/>
  <c r="OZ92" i="4"/>
  <c r="OY92" i="4"/>
  <c r="OX92" i="4"/>
  <c r="OW92" i="4"/>
  <c r="OV92" i="4"/>
  <c r="OU92" i="4"/>
  <c r="OT92" i="4"/>
  <c r="OS92" i="4"/>
  <c r="RY53" i="4"/>
  <c r="RX53" i="4"/>
  <c r="RW53" i="4"/>
  <c r="RV53" i="4"/>
  <c r="RU53" i="4"/>
  <c r="RT53" i="4"/>
  <c r="RS53" i="4"/>
  <c r="RR53" i="4"/>
  <c r="RQ53" i="4"/>
  <c r="RP53" i="4"/>
  <c r="RO53" i="4"/>
  <c r="RN53" i="4"/>
  <c r="RM53" i="4"/>
  <c r="RL53" i="4"/>
  <c r="RK53" i="4"/>
  <c r="RJ53" i="4"/>
  <c r="RI53" i="4"/>
  <c r="RH53" i="4"/>
  <c r="RG53" i="4"/>
  <c r="RF53" i="4"/>
  <c r="RE53" i="4"/>
  <c r="RD53" i="4"/>
  <c r="RC53" i="4"/>
  <c r="RB53" i="4"/>
  <c r="RA53" i="4"/>
  <c r="QZ53" i="4"/>
  <c r="QY53" i="4"/>
  <c r="QX53" i="4"/>
  <c r="QW53" i="4"/>
  <c r="QV53" i="4"/>
  <c r="QU53" i="4"/>
  <c r="QT53" i="4"/>
  <c r="QS53" i="4"/>
  <c r="QR53" i="4"/>
  <c r="QQ53" i="4"/>
  <c r="QP53" i="4"/>
  <c r="QO53" i="4"/>
  <c r="QN53" i="4"/>
  <c r="QM53" i="4"/>
  <c r="QL53" i="4"/>
  <c r="QK53" i="4"/>
  <c r="QJ53" i="4"/>
  <c r="QI53" i="4"/>
  <c r="QH53" i="4"/>
  <c r="QG53" i="4"/>
  <c r="QF53" i="4"/>
  <c r="QE53" i="4"/>
  <c r="QD53" i="4"/>
  <c r="QC53" i="4"/>
  <c r="QB53" i="4"/>
  <c r="QA53" i="4"/>
  <c r="PZ53" i="4"/>
  <c r="PY53" i="4"/>
  <c r="PX53" i="4"/>
  <c r="PW53" i="4"/>
  <c r="PV53" i="4"/>
  <c r="PU53" i="4"/>
  <c r="PT53" i="4"/>
  <c r="PS53" i="4"/>
  <c r="PR53" i="4"/>
  <c r="PQ53" i="4"/>
  <c r="PP53" i="4"/>
  <c r="PO53" i="4"/>
  <c r="PN53" i="4"/>
  <c r="PM53" i="4"/>
  <c r="PL53" i="4"/>
  <c r="PK53" i="4"/>
  <c r="PJ53" i="4"/>
  <c r="PI53" i="4"/>
  <c r="PH53" i="4"/>
  <c r="PG53" i="4"/>
  <c r="PF53" i="4"/>
  <c r="PE53" i="4"/>
  <c r="PD53" i="4"/>
  <c r="PC53" i="4"/>
  <c r="PB53" i="4"/>
  <c r="PA53" i="4"/>
  <c r="OZ53" i="4"/>
  <c r="OY53" i="4"/>
  <c r="OX53" i="4"/>
  <c r="OW53" i="4"/>
  <c r="OV53" i="4"/>
  <c r="OU53" i="4"/>
  <c r="OT53" i="4"/>
  <c r="OS53" i="4"/>
  <c r="RY58" i="4"/>
  <c r="RX58" i="4"/>
  <c r="RW58" i="4"/>
  <c r="RV58" i="4"/>
  <c r="RU58" i="4"/>
  <c r="RT58" i="4"/>
  <c r="RS58" i="4"/>
  <c r="RR58" i="4"/>
  <c r="RQ58" i="4"/>
  <c r="RP58" i="4"/>
  <c r="RO58" i="4"/>
  <c r="RN58" i="4"/>
  <c r="RM58" i="4"/>
  <c r="RL58" i="4"/>
  <c r="RK58" i="4"/>
  <c r="RJ58" i="4"/>
  <c r="RI58" i="4"/>
  <c r="RH58" i="4"/>
  <c r="RG58" i="4"/>
  <c r="RF58" i="4"/>
  <c r="RE58" i="4"/>
  <c r="RD58" i="4"/>
  <c r="RC58" i="4"/>
  <c r="RB58" i="4"/>
  <c r="RA58" i="4"/>
  <c r="QZ58" i="4"/>
  <c r="QY58" i="4"/>
  <c r="QX58" i="4"/>
  <c r="QW58" i="4"/>
  <c r="QV58" i="4"/>
  <c r="QU58" i="4"/>
  <c r="QT58" i="4"/>
  <c r="QS58" i="4"/>
  <c r="QR58" i="4"/>
  <c r="QQ58" i="4"/>
  <c r="QP58" i="4"/>
  <c r="QO58" i="4"/>
  <c r="QN58" i="4"/>
  <c r="QM58" i="4"/>
  <c r="QL58" i="4"/>
  <c r="QK58" i="4"/>
  <c r="QJ58" i="4"/>
  <c r="QI58" i="4"/>
  <c r="QH58" i="4"/>
  <c r="QG58" i="4"/>
  <c r="QF58" i="4"/>
  <c r="QE58" i="4"/>
  <c r="QD58" i="4"/>
  <c r="QC58" i="4"/>
  <c r="QB58" i="4"/>
  <c r="QA58" i="4"/>
  <c r="PZ58" i="4"/>
  <c r="PY58" i="4"/>
  <c r="PX58" i="4"/>
  <c r="PW58" i="4"/>
  <c r="PV58" i="4"/>
  <c r="PU58" i="4"/>
  <c r="PT58" i="4"/>
  <c r="PS58" i="4"/>
  <c r="PR58" i="4"/>
  <c r="PQ58" i="4"/>
  <c r="PP58" i="4"/>
  <c r="PO58" i="4"/>
  <c r="PN58" i="4"/>
  <c r="PM58" i="4"/>
  <c r="PL58" i="4"/>
  <c r="PK58" i="4"/>
  <c r="PJ58" i="4"/>
  <c r="PI58" i="4"/>
  <c r="PH58" i="4"/>
  <c r="PG58" i="4"/>
  <c r="PF58" i="4"/>
  <c r="PE58" i="4"/>
  <c r="PD58" i="4"/>
  <c r="PC58" i="4"/>
  <c r="PB58" i="4"/>
  <c r="PA58" i="4"/>
  <c r="OZ58" i="4"/>
  <c r="OY58" i="4"/>
  <c r="OX58" i="4"/>
  <c r="OW58" i="4"/>
  <c r="OV58" i="4"/>
  <c r="OU58" i="4"/>
  <c r="OT58" i="4"/>
  <c r="OS58" i="4"/>
  <c r="RY19" i="4"/>
  <c r="RX19" i="4"/>
  <c r="RW19" i="4"/>
  <c r="RV19" i="4"/>
  <c r="RU19" i="4"/>
  <c r="RT19" i="4"/>
  <c r="RS19" i="4"/>
  <c r="RR19" i="4"/>
  <c r="RQ19" i="4"/>
  <c r="RP19" i="4"/>
  <c r="RO19" i="4"/>
  <c r="RN19" i="4"/>
  <c r="RM19" i="4"/>
  <c r="RL19" i="4"/>
  <c r="RK19" i="4"/>
  <c r="RJ19" i="4"/>
  <c r="RI19" i="4"/>
  <c r="RH19" i="4"/>
  <c r="RG19" i="4"/>
  <c r="RF19" i="4"/>
  <c r="RE19" i="4"/>
  <c r="RD19" i="4"/>
  <c r="RC19" i="4"/>
  <c r="RB19" i="4"/>
  <c r="RA19" i="4"/>
  <c r="QZ19" i="4"/>
  <c r="QY19" i="4"/>
  <c r="QX19" i="4"/>
  <c r="QW19" i="4"/>
  <c r="QV19" i="4"/>
  <c r="QU19" i="4"/>
  <c r="QT19" i="4"/>
  <c r="QS19" i="4"/>
  <c r="QR19" i="4"/>
  <c r="QQ19" i="4"/>
  <c r="QP19" i="4"/>
  <c r="QO19" i="4"/>
  <c r="QN19" i="4"/>
  <c r="QM19" i="4"/>
  <c r="QL19" i="4"/>
  <c r="QK19" i="4"/>
  <c r="QJ19" i="4"/>
  <c r="QI19" i="4"/>
  <c r="QH19" i="4"/>
  <c r="QG19" i="4"/>
  <c r="QF19" i="4"/>
  <c r="QE19" i="4"/>
  <c r="QD19" i="4"/>
  <c r="QC19" i="4"/>
  <c r="QB19" i="4"/>
  <c r="QA19" i="4"/>
  <c r="PZ19" i="4"/>
  <c r="PY19" i="4"/>
  <c r="PX19" i="4"/>
  <c r="PW19" i="4"/>
  <c r="PV19" i="4"/>
  <c r="PU19" i="4"/>
  <c r="PT19" i="4"/>
  <c r="PS19" i="4"/>
  <c r="PR19" i="4"/>
  <c r="PQ19" i="4"/>
  <c r="PP19" i="4"/>
  <c r="PO19" i="4"/>
  <c r="PN19" i="4"/>
  <c r="PM19" i="4"/>
  <c r="PL19" i="4"/>
  <c r="PK19" i="4"/>
  <c r="PJ19" i="4"/>
  <c r="PI19" i="4"/>
  <c r="PH19" i="4"/>
  <c r="PG19" i="4"/>
  <c r="PF19" i="4"/>
  <c r="PE19" i="4"/>
  <c r="PD19" i="4"/>
  <c r="PC19" i="4"/>
  <c r="PB19" i="4"/>
  <c r="PA19" i="4"/>
  <c r="OZ19" i="4"/>
  <c r="OY19" i="4"/>
  <c r="OX19" i="4"/>
  <c r="OW19" i="4"/>
  <c r="OV19" i="4"/>
  <c r="OU19" i="4"/>
  <c r="OT19" i="4"/>
  <c r="OS1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RY35" i="4"/>
  <c r="RX35" i="4"/>
  <c r="RW35" i="4"/>
  <c r="RV35" i="4"/>
  <c r="RU35" i="4"/>
  <c r="RT35" i="4"/>
  <c r="RS35" i="4"/>
  <c r="RR35" i="4"/>
  <c r="RQ35" i="4"/>
  <c r="RP35" i="4"/>
  <c r="RO35" i="4"/>
  <c r="RN35" i="4"/>
  <c r="RM35" i="4"/>
  <c r="RL35" i="4"/>
  <c r="RK35" i="4"/>
  <c r="RJ35" i="4"/>
  <c r="RI35" i="4"/>
  <c r="RH35" i="4"/>
  <c r="RG35" i="4"/>
  <c r="RF35" i="4"/>
  <c r="RE35" i="4"/>
  <c r="RD35" i="4"/>
  <c r="RC35" i="4"/>
  <c r="RB35" i="4"/>
  <c r="RA35" i="4"/>
  <c r="QZ35" i="4"/>
  <c r="QY35" i="4"/>
  <c r="QX35" i="4"/>
  <c r="QW35" i="4"/>
  <c r="QV35" i="4"/>
  <c r="QU35" i="4"/>
  <c r="QT35" i="4"/>
  <c r="QS35" i="4"/>
  <c r="QR35" i="4"/>
  <c r="QQ35" i="4"/>
  <c r="QP35" i="4"/>
  <c r="QO35" i="4"/>
  <c r="QN35" i="4"/>
  <c r="QM35" i="4"/>
  <c r="QL35" i="4"/>
  <c r="QK35" i="4"/>
  <c r="QJ35" i="4"/>
  <c r="QI35" i="4"/>
  <c r="QH35" i="4"/>
  <c r="QG35" i="4"/>
  <c r="QF35" i="4"/>
  <c r="QE35" i="4"/>
  <c r="QD35" i="4"/>
  <c r="QC35" i="4"/>
  <c r="QB35" i="4"/>
  <c r="QA35" i="4"/>
  <c r="PZ35" i="4"/>
  <c r="PY35" i="4"/>
  <c r="PX35" i="4"/>
  <c r="PW35" i="4"/>
  <c r="PV35" i="4"/>
  <c r="PU35" i="4"/>
  <c r="PT35" i="4"/>
  <c r="PS35" i="4"/>
  <c r="PR35" i="4"/>
  <c r="PQ35" i="4"/>
  <c r="PP35" i="4"/>
  <c r="PO35" i="4"/>
  <c r="PN35" i="4"/>
  <c r="PM35" i="4"/>
  <c r="PL35" i="4"/>
  <c r="PK35" i="4"/>
  <c r="PJ35" i="4"/>
  <c r="PI35" i="4"/>
  <c r="PH35" i="4"/>
  <c r="PG35" i="4"/>
  <c r="PF35" i="4"/>
  <c r="PE35" i="4"/>
  <c r="PD35" i="4"/>
  <c r="PC35" i="4"/>
  <c r="PB35" i="4"/>
  <c r="PA35" i="4"/>
  <c r="OZ35" i="4"/>
  <c r="OY35" i="4"/>
  <c r="OX35" i="4"/>
  <c r="OW35" i="4"/>
  <c r="OV35" i="4"/>
  <c r="OU35" i="4"/>
  <c r="OT35" i="4"/>
  <c r="OS35" i="4"/>
  <c r="RY112" i="4"/>
  <c r="RX112" i="4"/>
  <c r="RW112" i="4"/>
  <c r="RV112" i="4"/>
  <c r="RU112" i="4"/>
  <c r="RT112" i="4"/>
  <c r="RS112" i="4"/>
  <c r="RR112" i="4"/>
  <c r="RQ112" i="4"/>
  <c r="RP112" i="4"/>
  <c r="RO112" i="4"/>
  <c r="RN112" i="4"/>
  <c r="RM112" i="4"/>
  <c r="RL112" i="4"/>
  <c r="RK112" i="4"/>
  <c r="RJ112" i="4"/>
  <c r="RI112" i="4"/>
  <c r="RH112" i="4"/>
  <c r="RG112" i="4"/>
  <c r="RF112" i="4"/>
  <c r="RE112" i="4"/>
  <c r="RD112" i="4"/>
  <c r="RC112" i="4"/>
  <c r="RB112" i="4"/>
  <c r="RA112" i="4"/>
  <c r="QZ112" i="4"/>
  <c r="QY112" i="4"/>
  <c r="QX112" i="4"/>
  <c r="QW112" i="4"/>
  <c r="QV112" i="4"/>
  <c r="QU112" i="4"/>
  <c r="QT112" i="4"/>
  <c r="QS112" i="4"/>
  <c r="QR112" i="4"/>
  <c r="QQ112" i="4"/>
  <c r="QP112" i="4"/>
  <c r="QO112" i="4"/>
  <c r="QN112" i="4"/>
  <c r="QM112" i="4"/>
  <c r="QL112" i="4"/>
  <c r="QK112" i="4"/>
  <c r="QJ112" i="4"/>
  <c r="QI112" i="4"/>
  <c r="QH112" i="4"/>
  <c r="QG112" i="4"/>
  <c r="QF112" i="4"/>
  <c r="QE112" i="4"/>
  <c r="QD112" i="4"/>
  <c r="QC112" i="4"/>
  <c r="QB112" i="4"/>
  <c r="QA112" i="4"/>
  <c r="PZ112" i="4"/>
  <c r="PY112" i="4"/>
  <c r="PX112" i="4"/>
  <c r="PW112" i="4"/>
  <c r="PV112" i="4"/>
  <c r="PU112" i="4"/>
  <c r="PT112" i="4"/>
  <c r="PS112" i="4"/>
  <c r="PR112" i="4"/>
  <c r="PQ112" i="4"/>
  <c r="PP112" i="4"/>
  <c r="PO112" i="4"/>
  <c r="PN112" i="4"/>
  <c r="PM112" i="4"/>
  <c r="PL112" i="4"/>
  <c r="PK112" i="4"/>
  <c r="PJ112" i="4"/>
  <c r="PI112" i="4"/>
  <c r="PH112" i="4"/>
  <c r="PG112" i="4"/>
  <c r="PF112" i="4"/>
  <c r="PE112" i="4"/>
  <c r="PD112" i="4"/>
  <c r="PC112" i="4"/>
  <c r="PB112" i="4"/>
  <c r="PA112" i="4"/>
  <c r="OZ112" i="4"/>
  <c r="OY112" i="4"/>
  <c r="OX112" i="4"/>
  <c r="OW112" i="4"/>
  <c r="OV112" i="4"/>
  <c r="OU112" i="4"/>
  <c r="OT112" i="4"/>
  <c r="RY43" i="4"/>
  <c r="RX43" i="4"/>
  <c r="RW43" i="4"/>
  <c r="RV43" i="4"/>
  <c r="RU43" i="4"/>
  <c r="RT43" i="4"/>
  <c r="RS43" i="4"/>
  <c r="RR43" i="4"/>
  <c r="RQ43" i="4"/>
  <c r="RP43" i="4"/>
  <c r="RO43" i="4"/>
  <c r="RN43" i="4"/>
  <c r="RM43" i="4"/>
  <c r="RL43" i="4"/>
  <c r="RK43" i="4"/>
  <c r="RJ43" i="4"/>
  <c r="RI43" i="4"/>
  <c r="RH43" i="4"/>
  <c r="RG43" i="4"/>
  <c r="RF43" i="4"/>
  <c r="RE43" i="4"/>
  <c r="RD43" i="4"/>
  <c r="RC43" i="4"/>
  <c r="RB43" i="4"/>
  <c r="RA43" i="4"/>
  <c r="QZ43" i="4"/>
  <c r="QY43" i="4"/>
  <c r="QX43" i="4"/>
  <c r="QW43" i="4"/>
  <c r="QV43" i="4"/>
  <c r="QU43" i="4"/>
  <c r="QT43" i="4"/>
  <c r="QS43" i="4"/>
  <c r="QR43" i="4"/>
  <c r="QQ43" i="4"/>
  <c r="QP43" i="4"/>
  <c r="QO43" i="4"/>
  <c r="QN43" i="4"/>
  <c r="QM43" i="4"/>
  <c r="QL43" i="4"/>
  <c r="QK43" i="4"/>
  <c r="QJ43" i="4"/>
  <c r="QI43" i="4"/>
  <c r="QH43" i="4"/>
  <c r="QG43" i="4"/>
  <c r="QF43" i="4"/>
  <c r="QE43" i="4"/>
  <c r="QD43" i="4"/>
  <c r="QC43" i="4"/>
  <c r="QB43" i="4"/>
  <c r="QA43" i="4"/>
  <c r="PZ43" i="4"/>
  <c r="PY43" i="4"/>
  <c r="PX43" i="4"/>
  <c r="PW43" i="4"/>
  <c r="PV43" i="4"/>
  <c r="PU43" i="4"/>
  <c r="PT43" i="4"/>
  <c r="PS43" i="4"/>
  <c r="PR43" i="4"/>
  <c r="PQ43" i="4"/>
  <c r="PP43" i="4"/>
  <c r="PO43" i="4"/>
  <c r="PN43" i="4"/>
  <c r="PM43" i="4"/>
  <c r="PL43" i="4"/>
  <c r="PK43" i="4"/>
  <c r="PJ43" i="4"/>
  <c r="PI43" i="4"/>
  <c r="PH43" i="4"/>
  <c r="PG43" i="4"/>
  <c r="PF43" i="4"/>
  <c r="PE43" i="4"/>
  <c r="PD43" i="4"/>
  <c r="PC43" i="4"/>
  <c r="PB43" i="4"/>
  <c r="PA43" i="4"/>
  <c r="OZ43" i="4"/>
  <c r="OY43" i="4"/>
  <c r="OX43" i="4"/>
  <c r="OW43" i="4"/>
  <c r="OV43" i="4"/>
  <c r="OU43" i="4"/>
  <c r="OT43" i="4"/>
  <c r="RY61" i="4"/>
  <c r="RX61" i="4"/>
  <c r="RW61" i="4"/>
  <c r="RV61" i="4"/>
  <c r="RU61" i="4"/>
  <c r="RT61" i="4"/>
  <c r="RS61" i="4"/>
  <c r="RR61" i="4"/>
  <c r="RQ61" i="4"/>
  <c r="RP61" i="4"/>
  <c r="RO61" i="4"/>
  <c r="RN61" i="4"/>
  <c r="RM61" i="4"/>
  <c r="RL61" i="4"/>
  <c r="RK61" i="4"/>
  <c r="RJ61" i="4"/>
  <c r="RI61" i="4"/>
  <c r="RH61" i="4"/>
  <c r="RG61" i="4"/>
  <c r="RF61" i="4"/>
  <c r="RE61" i="4"/>
  <c r="RD61" i="4"/>
  <c r="RC61" i="4"/>
  <c r="RB61" i="4"/>
  <c r="RA61" i="4"/>
  <c r="QZ61" i="4"/>
  <c r="QY61" i="4"/>
  <c r="QX61" i="4"/>
  <c r="QW61" i="4"/>
  <c r="QV61" i="4"/>
  <c r="QU61" i="4"/>
  <c r="QT61" i="4"/>
  <c r="QS61" i="4"/>
  <c r="QR61" i="4"/>
  <c r="QQ61" i="4"/>
  <c r="QP61" i="4"/>
  <c r="QO61" i="4"/>
  <c r="QN61" i="4"/>
  <c r="QM61" i="4"/>
  <c r="QL61" i="4"/>
  <c r="QK61" i="4"/>
  <c r="QJ61" i="4"/>
  <c r="QI61" i="4"/>
  <c r="QH61" i="4"/>
  <c r="QG61" i="4"/>
  <c r="QF61" i="4"/>
  <c r="QE61" i="4"/>
  <c r="QD61" i="4"/>
  <c r="QC61" i="4"/>
  <c r="QB61" i="4"/>
  <c r="QA61" i="4"/>
  <c r="PZ61" i="4"/>
  <c r="PY61" i="4"/>
  <c r="PX61" i="4"/>
  <c r="PW61" i="4"/>
  <c r="PV61" i="4"/>
  <c r="PU61" i="4"/>
  <c r="PT61" i="4"/>
  <c r="PS61" i="4"/>
  <c r="PR61" i="4"/>
  <c r="PQ61" i="4"/>
  <c r="PP61" i="4"/>
  <c r="PO61" i="4"/>
  <c r="PN61" i="4"/>
  <c r="PM61" i="4"/>
  <c r="PL61" i="4"/>
  <c r="PK61" i="4"/>
  <c r="PJ61" i="4"/>
  <c r="PI61" i="4"/>
  <c r="PH61" i="4"/>
  <c r="PG61" i="4"/>
  <c r="PF61" i="4"/>
  <c r="PE61" i="4"/>
  <c r="PD61" i="4"/>
  <c r="PC61" i="4"/>
  <c r="PB61" i="4"/>
  <c r="PA61" i="4"/>
  <c r="OZ61" i="4"/>
  <c r="OY61" i="4"/>
  <c r="OX61" i="4"/>
  <c r="OW61" i="4"/>
  <c r="OV61" i="4"/>
  <c r="OU61" i="4"/>
  <c r="OT61" i="4"/>
  <c r="OS61" i="4"/>
  <c r="RY95" i="4"/>
  <c r="RX95" i="4"/>
  <c r="RW95" i="4"/>
  <c r="RV95" i="4"/>
  <c r="RU95" i="4"/>
  <c r="RT95" i="4"/>
  <c r="RS95" i="4"/>
  <c r="RR95" i="4"/>
  <c r="RQ95" i="4"/>
  <c r="RP95" i="4"/>
  <c r="RO95" i="4"/>
  <c r="RN95" i="4"/>
  <c r="RM95" i="4"/>
  <c r="RL95" i="4"/>
  <c r="RK95" i="4"/>
  <c r="RJ95" i="4"/>
  <c r="RI95" i="4"/>
  <c r="RH95" i="4"/>
  <c r="RG95" i="4"/>
  <c r="RF95" i="4"/>
  <c r="RE95" i="4"/>
  <c r="RD95" i="4"/>
  <c r="RC95" i="4"/>
  <c r="RB95" i="4"/>
  <c r="RA95" i="4"/>
  <c r="QZ95" i="4"/>
  <c r="QY95" i="4"/>
  <c r="QX95" i="4"/>
  <c r="QW95" i="4"/>
  <c r="QV95" i="4"/>
  <c r="QU95" i="4"/>
  <c r="QT95" i="4"/>
  <c r="QS95" i="4"/>
  <c r="QR95" i="4"/>
  <c r="QQ95" i="4"/>
  <c r="QP95" i="4"/>
  <c r="QO95" i="4"/>
  <c r="QN95" i="4"/>
  <c r="QM95" i="4"/>
  <c r="QL95" i="4"/>
  <c r="QK95" i="4"/>
  <c r="QJ95" i="4"/>
  <c r="QI95" i="4"/>
  <c r="QH95" i="4"/>
  <c r="QG95" i="4"/>
  <c r="QF95" i="4"/>
  <c r="QE95" i="4"/>
  <c r="QD95" i="4"/>
  <c r="QC95" i="4"/>
  <c r="QB95" i="4"/>
  <c r="QA95" i="4"/>
  <c r="PZ95" i="4"/>
  <c r="PY95" i="4"/>
  <c r="PX95" i="4"/>
  <c r="PW95" i="4"/>
  <c r="PV95" i="4"/>
  <c r="PU95" i="4"/>
  <c r="PT95" i="4"/>
  <c r="PS95" i="4"/>
  <c r="PR95" i="4"/>
  <c r="PQ95" i="4"/>
  <c r="PP95" i="4"/>
  <c r="PO95" i="4"/>
  <c r="PN95" i="4"/>
  <c r="PM95" i="4"/>
  <c r="PL95" i="4"/>
  <c r="PK95" i="4"/>
  <c r="PJ95" i="4"/>
  <c r="PI95" i="4"/>
  <c r="PH95" i="4"/>
  <c r="PG95" i="4"/>
  <c r="PF95" i="4"/>
  <c r="PE95" i="4"/>
  <c r="PD95" i="4"/>
  <c r="PC95" i="4"/>
  <c r="PB95" i="4"/>
  <c r="PA95" i="4"/>
  <c r="OZ95" i="4"/>
  <c r="OY95" i="4"/>
  <c r="OX95" i="4"/>
  <c r="OW95" i="4"/>
  <c r="OV95" i="4"/>
  <c r="OU95" i="4"/>
  <c r="OT95" i="4"/>
  <c r="OS95" i="4"/>
  <c r="RY74" i="4"/>
  <c r="RX74" i="4"/>
  <c r="RW74" i="4"/>
  <c r="RV74" i="4"/>
  <c r="RU74" i="4"/>
  <c r="RT74" i="4"/>
  <c r="RS74" i="4"/>
  <c r="RR74" i="4"/>
  <c r="RQ74" i="4"/>
  <c r="RP74" i="4"/>
  <c r="RO74" i="4"/>
  <c r="RN74" i="4"/>
  <c r="RM74" i="4"/>
  <c r="RL74" i="4"/>
  <c r="RK74" i="4"/>
  <c r="RJ74" i="4"/>
  <c r="RI74" i="4"/>
  <c r="RH74" i="4"/>
  <c r="RG74" i="4"/>
  <c r="RF74" i="4"/>
  <c r="RE74" i="4"/>
  <c r="RD74" i="4"/>
  <c r="RC74" i="4"/>
  <c r="RB74" i="4"/>
  <c r="RA74" i="4"/>
  <c r="QZ74" i="4"/>
  <c r="QY74" i="4"/>
  <c r="QX74" i="4"/>
  <c r="QW74" i="4"/>
  <c r="QV74" i="4"/>
  <c r="QU74" i="4"/>
  <c r="QT74" i="4"/>
  <c r="QS74" i="4"/>
  <c r="QR74" i="4"/>
  <c r="QQ74" i="4"/>
  <c r="QP74" i="4"/>
  <c r="QO74" i="4"/>
  <c r="QN74" i="4"/>
  <c r="QM74" i="4"/>
  <c r="QL74" i="4"/>
  <c r="QK74" i="4"/>
  <c r="QJ74" i="4"/>
  <c r="QI74" i="4"/>
  <c r="QH74" i="4"/>
  <c r="QG74" i="4"/>
  <c r="QF74" i="4"/>
  <c r="QE74" i="4"/>
  <c r="QD74" i="4"/>
  <c r="QC74" i="4"/>
  <c r="QB74" i="4"/>
  <c r="QA74" i="4"/>
  <c r="PZ74" i="4"/>
  <c r="PY74" i="4"/>
  <c r="PX74" i="4"/>
  <c r="PW74" i="4"/>
  <c r="PV74" i="4"/>
  <c r="PU74" i="4"/>
  <c r="PT74" i="4"/>
  <c r="PS74" i="4"/>
  <c r="PR74" i="4"/>
  <c r="PQ74" i="4"/>
  <c r="PP74" i="4"/>
  <c r="PO74" i="4"/>
  <c r="PN74" i="4"/>
  <c r="PM74" i="4"/>
  <c r="PL74" i="4"/>
  <c r="PK74" i="4"/>
  <c r="PJ74" i="4"/>
  <c r="PI74" i="4"/>
  <c r="PH74" i="4"/>
  <c r="PG74" i="4"/>
  <c r="PF74" i="4"/>
  <c r="PE74" i="4"/>
  <c r="PD74" i="4"/>
  <c r="PC74" i="4"/>
  <c r="PB74" i="4"/>
  <c r="PA74" i="4"/>
  <c r="OZ74" i="4"/>
  <c r="OY74" i="4"/>
  <c r="OX74" i="4"/>
  <c r="OW74" i="4"/>
  <c r="OV74" i="4"/>
  <c r="OU74" i="4"/>
  <c r="OT74" i="4"/>
  <c r="OS74" i="4"/>
  <c r="RY135" i="4"/>
  <c r="RX135" i="4"/>
  <c r="RW135" i="4"/>
  <c r="RV135" i="4"/>
  <c r="RU135" i="4"/>
  <c r="RT135" i="4"/>
  <c r="RS135" i="4"/>
  <c r="RR135" i="4"/>
  <c r="RQ135" i="4"/>
  <c r="RP135" i="4"/>
  <c r="RO135" i="4"/>
  <c r="RN135" i="4"/>
  <c r="RM135" i="4"/>
  <c r="RL135" i="4"/>
  <c r="RK135" i="4"/>
  <c r="RJ135" i="4"/>
  <c r="RI135" i="4"/>
  <c r="RH135" i="4"/>
  <c r="RG135" i="4"/>
  <c r="RF135" i="4"/>
  <c r="RE135" i="4"/>
  <c r="RD135" i="4"/>
  <c r="RC135" i="4"/>
  <c r="RB135" i="4"/>
  <c r="RA135" i="4"/>
  <c r="QZ135" i="4"/>
  <c r="QY135" i="4"/>
  <c r="QX135" i="4"/>
  <c r="QW135" i="4"/>
  <c r="QV135" i="4"/>
  <c r="QU135" i="4"/>
  <c r="QT135" i="4"/>
  <c r="QS135" i="4"/>
  <c r="QR135" i="4"/>
  <c r="QQ135" i="4"/>
  <c r="QP135" i="4"/>
  <c r="QO135" i="4"/>
  <c r="QN135" i="4"/>
  <c r="QM135" i="4"/>
  <c r="QL135" i="4"/>
  <c r="QK135" i="4"/>
  <c r="QJ135" i="4"/>
  <c r="QI135" i="4"/>
  <c r="QH135" i="4"/>
  <c r="QG135" i="4"/>
  <c r="QF135" i="4"/>
  <c r="QE135" i="4"/>
  <c r="QD135" i="4"/>
  <c r="QC135" i="4"/>
  <c r="QB135" i="4"/>
  <c r="QA135" i="4"/>
  <c r="PZ135" i="4"/>
  <c r="PY135" i="4"/>
  <c r="PX135" i="4"/>
  <c r="PW135" i="4"/>
  <c r="PV135" i="4"/>
  <c r="PU135" i="4"/>
  <c r="PT135" i="4"/>
  <c r="PS135" i="4"/>
  <c r="PR135" i="4"/>
  <c r="PQ135" i="4"/>
  <c r="PP135" i="4"/>
  <c r="PO135" i="4"/>
  <c r="PN135" i="4"/>
  <c r="PM135" i="4"/>
  <c r="PL135" i="4"/>
  <c r="PK135" i="4"/>
  <c r="PJ135" i="4"/>
  <c r="PI135" i="4"/>
  <c r="PH135" i="4"/>
  <c r="PG135" i="4"/>
  <c r="PF135" i="4"/>
  <c r="PE135" i="4"/>
  <c r="PD135" i="4"/>
  <c r="PC135" i="4"/>
  <c r="PB135" i="4"/>
  <c r="PA135" i="4"/>
  <c r="OZ135" i="4"/>
  <c r="OY135" i="4"/>
  <c r="OX135" i="4"/>
  <c r="OW135" i="4"/>
  <c r="OV135" i="4"/>
  <c r="OU135" i="4"/>
  <c r="OT135" i="4"/>
  <c r="OS135" i="4"/>
  <c r="RY7" i="4"/>
  <c r="RX7" i="4"/>
  <c r="RW7" i="4"/>
  <c r="RV7" i="4"/>
  <c r="RU7" i="4"/>
  <c r="RT7" i="4"/>
  <c r="RS7" i="4"/>
  <c r="RR7" i="4"/>
  <c r="RQ7" i="4"/>
  <c r="RP7" i="4"/>
  <c r="RO7" i="4"/>
  <c r="RN7" i="4"/>
  <c r="RM7" i="4"/>
  <c r="RL7" i="4"/>
  <c r="RK7" i="4"/>
  <c r="RJ7" i="4"/>
  <c r="RI7" i="4"/>
  <c r="RH7" i="4"/>
  <c r="RG7" i="4"/>
  <c r="RF7" i="4"/>
  <c r="RE7" i="4"/>
  <c r="RD7" i="4"/>
  <c r="RC7" i="4"/>
  <c r="RB7" i="4"/>
  <c r="RA7" i="4"/>
  <c r="QZ7" i="4"/>
  <c r="QY7" i="4"/>
  <c r="QX7" i="4"/>
  <c r="QW7" i="4"/>
  <c r="QV7" i="4"/>
  <c r="QU7" i="4"/>
  <c r="QT7" i="4"/>
  <c r="QS7" i="4"/>
  <c r="QR7" i="4"/>
  <c r="QQ7" i="4"/>
  <c r="QP7" i="4"/>
  <c r="QO7" i="4"/>
  <c r="QN7" i="4"/>
  <c r="QM7" i="4"/>
  <c r="QL7" i="4"/>
  <c r="QK7" i="4"/>
  <c r="QJ7" i="4"/>
  <c r="QI7" i="4"/>
  <c r="QH7" i="4"/>
  <c r="QG7" i="4"/>
  <c r="QF7" i="4"/>
  <c r="QE7" i="4"/>
  <c r="QD7" i="4"/>
  <c r="QC7" i="4"/>
  <c r="QB7" i="4"/>
  <c r="QA7" i="4"/>
  <c r="PZ7" i="4"/>
  <c r="PY7" i="4"/>
  <c r="PX7" i="4"/>
  <c r="PW7" i="4"/>
  <c r="PV7" i="4"/>
  <c r="PU7" i="4"/>
  <c r="PT7" i="4"/>
  <c r="PS7" i="4"/>
  <c r="PR7" i="4"/>
  <c r="PQ7" i="4"/>
  <c r="PP7" i="4"/>
  <c r="PO7" i="4"/>
  <c r="PN7" i="4"/>
  <c r="PM7" i="4"/>
  <c r="PL7" i="4"/>
  <c r="PK7" i="4"/>
  <c r="PJ7" i="4"/>
  <c r="PI7" i="4"/>
  <c r="PH7" i="4"/>
  <c r="PG7" i="4"/>
  <c r="PF7" i="4"/>
  <c r="PE7" i="4"/>
  <c r="PD7" i="4"/>
  <c r="PC7" i="4"/>
  <c r="PB7" i="4"/>
  <c r="PA7" i="4"/>
  <c r="OZ7" i="4"/>
  <c r="OY7" i="4"/>
  <c r="OX7" i="4"/>
  <c r="OW7" i="4"/>
  <c r="OV7" i="4"/>
  <c r="OU7" i="4"/>
  <c r="OT7" i="4"/>
  <c r="OS7" i="4"/>
  <c r="RY159" i="4"/>
  <c r="RX159" i="4"/>
  <c r="RW159" i="4"/>
  <c r="RV159" i="4"/>
  <c r="RU159" i="4"/>
  <c r="RT159" i="4"/>
  <c r="RS159" i="4"/>
  <c r="RR159" i="4"/>
  <c r="RQ159" i="4"/>
  <c r="RP159" i="4"/>
  <c r="RO159" i="4"/>
  <c r="RN159" i="4"/>
  <c r="RM159" i="4"/>
  <c r="RL159" i="4"/>
  <c r="RK159" i="4"/>
  <c r="RJ159" i="4"/>
  <c r="RI159" i="4"/>
  <c r="RH159" i="4"/>
  <c r="RG159" i="4"/>
  <c r="RF159" i="4"/>
  <c r="RE159" i="4"/>
  <c r="RD159" i="4"/>
  <c r="RC159" i="4"/>
  <c r="RB159" i="4"/>
  <c r="RA159" i="4"/>
  <c r="QZ159" i="4"/>
  <c r="QY159" i="4"/>
  <c r="QX159" i="4"/>
  <c r="QW159" i="4"/>
  <c r="QV159" i="4"/>
  <c r="QU159" i="4"/>
  <c r="QT159" i="4"/>
  <c r="QS159" i="4"/>
  <c r="QR159" i="4"/>
  <c r="QQ159" i="4"/>
  <c r="QP159" i="4"/>
  <c r="QO159" i="4"/>
  <c r="QN159" i="4"/>
  <c r="QM159" i="4"/>
  <c r="QL159" i="4"/>
  <c r="QK159" i="4"/>
  <c r="QJ159" i="4"/>
  <c r="QI159" i="4"/>
  <c r="QH159" i="4"/>
  <c r="QG159" i="4"/>
  <c r="QF159" i="4"/>
  <c r="QE159" i="4"/>
  <c r="QD159" i="4"/>
  <c r="QC159" i="4"/>
  <c r="QB159" i="4"/>
  <c r="QA159" i="4"/>
  <c r="PZ159" i="4"/>
  <c r="PY159" i="4"/>
  <c r="PX159" i="4"/>
  <c r="PW159" i="4"/>
  <c r="PV159" i="4"/>
  <c r="PU159" i="4"/>
  <c r="PT159" i="4"/>
  <c r="PS159" i="4"/>
  <c r="PR159" i="4"/>
  <c r="PQ159" i="4"/>
  <c r="PP159" i="4"/>
  <c r="PO159" i="4"/>
  <c r="PN159" i="4"/>
  <c r="PM159" i="4"/>
  <c r="PL159" i="4"/>
  <c r="PK159" i="4"/>
  <c r="PJ159" i="4"/>
  <c r="PI159" i="4"/>
  <c r="PH159" i="4"/>
  <c r="PG159" i="4"/>
  <c r="PF159" i="4"/>
  <c r="PE159" i="4"/>
  <c r="PD159" i="4"/>
  <c r="PC159" i="4"/>
  <c r="PB159" i="4"/>
  <c r="PA159" i="4"/>
  <c r="OZ159" i="4"/>
  <c r="OY159" i="4"/>
  <c r="OX159" i="4"/>
  <c r="OW159" i="4"/>
  <c r="OV159" i="4"/>
  <c r="OU159" i="4"/>
  <c r="OT159" i="4"/>
  <c r="OS159" i="4"/>
  <c r="RY24" i="4"/>
  <c r="RX24" i="4"/>
  <c r="RW24" i="4"/>
  <c r="RV24" i="4"/>
  <c r="RU24" i="4"/>
  <c r="RT24" i="4"/>
  <c r="RS24" i="4"/>
  <c r="RR24" i="4"/>
  <c r="RQ24" i="4"/>
  <c r="RP24" i="4"/>
  <c r="RO24" i="4"/>
  <c r="RN24" i="4"/>
  <c r="RM24" i="4"/>
  <c r="RL24" i="4"/>
  <c r="RK24" i="4"/>
  <c r="RJ24" i="4"/>
  <c r="RI24" i="4"/>
  <c r="RH24" i="4"/>
  <c r="RG24" i="4"/>
  <c r="RF24" i="4"/>
  <c r="RE24" i="4"/>
  <c r="RD24" i="4"/>
  <c r="RC24" i="4"/>
  <c r="RB24" i="4"/>
  <c r="RA24" i="4"/>
  <c r="QZ24" i="4"/>
  <c r="QY24" i="4"/>
  <c r="QX24" i="4"/>
  <c r="QW24" i="4"/>
  <c r="QV24" i="4"/>
  <c r="QU24" i="4"/>
  <c r="QT24" i="4"/>
  <c r="QS24" i="4"/>
  <c r="QR24" i="4"/>
  <c r="QQ24" i="4"/>
  <c r="QP24" i="4"/>
  <c r="QO24" i="4"/>
  <c r="QN24" i="4"/>
  <c r="QM24" i="4"/>
  <c r="QL24" i="4"/>
  <c r="QK24" i="4"/>
  <c r="QJ24" i="4"/>
  <c r="QI24" i="4"/>
  <c r="QH24" i="4"/>
  <c r="QG24" i="4"/>
  <c r="QF24" i="4"/>
  <c r="QE24" i="4"/>
  <c r="QD24" i="4"/>
  <c r="QC24" i="4"/>
  <c r="QB24" i="4"/>
  <c r="QA24" i="4"/>
  <c r="PZ24" i="4"/>
  <c r="PY24" i="4"/>
  <c r="PX24" i="4"/>
  <c r="PW24" i="4"/>
  <c r="PV24" i="4"/>
  <c r="PU24" i="4"/>
  <c r="PT24" i="4"/>
  <c r="PS24" i="4"/>
  <c r="PR24" i="4"/>
  <c r="PQ24" i="4"/>
  <c r="PP24" i="4"/>
  <c r="PO24" i="4"/>
  <c r="PN24" i="4"/>
  <c r="PM24" i="4"/>
  <c r="PL24" i="4"/>
  <c r="PK24" i="4"/>
  <c r="PJ24" i="4"/>
  <c r="PI24" i="4"/>
  <c r="PH24" i="4"/>
  <c r="PG24" i="4"/>
  <c r="PF24" i="4"/>
  <c r="PE24" i="4"/>
  <c r="PD24" i="4"/>
  <c r="PC24" i="4"/>
  <c r="PB24" i="4"/>
  <c r="PA24" i="4"/>
  <c r="OZ24" i="4"/>
  <c r="OY24" i="4"/>
  <c r="OX24" i="4"/>
  <c r="OW24" i="4"/>
  <c r="OV24" i="4"/>
  <c r="OU24" i="4"/>
  <c r="OT24" i="4"/>
  <c r="OS24" i="4"/>
  <c r="RY79" i="4"/>
  <c r="RX79" i="4"/>
  <c r="RW79" i="4"/>
  <c r="RV79" i="4"/>
  <c r="RU79" i="4"/>
  <c r="RT79" i="4"/>
  <c r="RS79" i="4"/>
  <c r="RR79" i="4"/>
  <c r="RQ79" i="4"/>
  <c r="RP79" i="4"/>
  <c r="RO79" i="4"/>
  <c r="RN79" i="4"/>
  <c r="RM79" i="4"/>
  <c r="RL79" i="4"/>
  <c r="RK79" i="4"/>
  <c r="RJ79" i="4"/>
  <c r="RI79" i="4"/>
  <c r="RH79" i="4"/>
  <c r="RG79" i="4"/>
  <c r="RF79" i="4"/>
  <c r="RE79" i="4"/>
  <c r="RD79" i="4"/>
  <c r="RC79" i="4"/>
  <c r="RB79" i="4"/>
  <c r="RA79" i="4"/>
  <c r="QZ79" i="4"/>
  <c r="QY79" i="4"/>
  <c r="QX79" i="4"/>
  <c r="QW79" i="4"/>
  <c r="QV79" i="4"/>
  <c r="QU79" i="4"/>
  <c r="QT79" i="4"/>
  <c r="QS79" i="4"/>
  <c r="QR79" i="4"/>
  <c r="QQ79" i="4"/>
  <c r="QP79" i="4"/>
  <c r="QO79" i="4"/>
  <c r="QN79" i="4"/>
  <c r="QM79" i="4"/>
  <c r="QL79" i="4"/>
  <c r="QK79" i="4"/>
  <c r="QJ79" i="4"/>
  <c r="QI79" i="4"/>
  <c r="QH79" i="4"/>
  <c r="QG79" i="4"/>
  <c r="QF79" i="4"/>
  <c r="QE79" i="4"/>
  <c r="QD79" i="4"/>
  <c r="QC79" i="4"/>
  <c r="QB79" i="4"/>
  <c r="QA79" i="4"/>
  <c r="PZ79" i="4"/>
  <c r="PY79" i="4"/>
  <c r="PX79" i="4"/>
  <c r="PW79" i="4"/>
  <c r="PV79" i="4"/>
  <c r="PU79" i="4"/>
  <c r="PT79" i="4"/>
  <c r="PS79" i="4"/>
  <c r="PR79" i="4"/>
  <c r="PQ79" i="4"/>
  <c r="PP79" i="4"/>
  <c r="PO79" i="4"/>
  <c r="PN79" i="4"/>
  <c r="PM79" i="4"/>
  <c r="PL79" i="4"/>
  <c r="PK79" i="4"/>
  <c r="PJ79" i="4"/>
  <c r="PI79" i="4"/>
  <c r="PH79" i="4"/>
  <c r="PG79" i="4"/>
  <c r="PF79" i="4"/>
  <c r="PE79" i="4"/>
  <c r="PD79" i="4"/>
  <c r="PC79" i="4"/>
  <c r="PB79" i="4"/>
  <c r="PA79" i="4"/>
  <c r="OZ79" i="4"/>
  <c r="OY79" i="4"/>
  <c r="OX79" i="4"/>
  <c r="OW79" i="4"/>
  <c r="OV79" i="4"/>
  <c r="OU79" i="4"/>
  <c r="OT79" i="4"/>
  <c r="OS79" i="4"/>
  <c r="RY26" i="4"/>
  <c r="RX26" i="4"/>
  <c r="RW26" i="4"/>
  <c r="RV26" i="4"/>
  <c r="RU26" i="4"/>
  <c r="RT26" i="4"/>
  <c r="RS26" i="4"/>
  <c r="RR26" i="4"/>
  <c r="RQ26" i="4"/>
  <c r="RP26" i="4"/>
  <c r="RO26" i="4"/>
  <c r="RN26" i="4"/>
  <c r="RM26" i="4"/>
  <c r="RL26" i="4"/>
  <c r="RK26" i="4"/>
  <c r="RJ26" i="4"/>
  <c r="RI26" i="4"/>
  <c r="RH26" i="4"/>
  <c r="RG26" i="4"/>
  <c r="RF26" i="4"/>
  <c r="RE26" i="4"/>
  <c r="RD26" i="4"/>
  <c r="RC26" i="4"/>
  <c r="RB26" i="4"/>
  <c r="RA26" i="4"/>
  <c r="QZ26" i="4"/>
  <c r="QY26" i="4"/>
  <c r="QX26" i="4"/>
  <c r="QW26" i="4"/>
  <c r="QV26" i="4"/>
  <c r="QU26" i="4"/>
  <c r="QT26" i="4"/>
  <c r="QS26" i="4"/>
  <c r="QR26" i="4"/>
  <c r="QQ26" i="4"/>
  <c r="QP26" i="4"/>
  <c r="QO26" i="4"/>
  <c r="QN26" i="4"/>
  <c r="QM26" i="4"/>
  <c r="QL26" i="4"/>
  <c r="QK26" i="4"/>
  <c r="QJ26" i="4"/>
  <c r="QI26" i="4"/>
  <c r="QH26" i="4"/>
  <c r="QG26" i="4"/>
  <c r="QF26" i="4"/>
  <c r="QE26" i="4"/>
  <c r="QD26" i="4"/>
  <c r="QC26" i="4"/>
  <c r="QB26" i="4"/>
  <c r="QA26" i="4"/>
  <c r="PZ26" i="4"/>
  <c r="PY26" i="4"/>
  <c r="PX26" i="4"/>
  <c r="PW26" i="4"/>
  <c r="PV26" i="4"/>
  <c r="PU26" i="4"/>
  <c r="PT26" i="4"/>
  <c r="PS26" i="4"/>
  <c r="PR26" i="4"/>
  <c r="PQ26" i="4"/>
  <c r="PP26" i="4"/>
  <c r="PO26" i="4"/>
  <c r="PN26" i="4"/>
  <c r="PM26" i="4"/>
  <c r="PL26" i="4"/>
  <c r="PK26" i="4"/>
  <c r="PJ26" i="4"/>
  <c r="PI26" i="4"/>
  <c r="PH26" i="4"/>
  <c r="PG26" i="4"/>
  <c r="PF26" i="4"/>
  <c r="PE26" i="4"/>
  <c r="PD26" i="4"/>
  <c r="PC26" i="4"/>
  <c r="PB26" i="4"/>
  <c r="PA26" i="4"/>
  <c r="OZ26" i="4"/>
  <c r="OY26" i="4"/>
  <c r="OX26" i="4"/>
  <c r="OW26" i="4"/>
  <c r="OV26" i="4"/>
  <c r="OU26" i="4"/>
  <c r="OT26" i="4"/>
  <c r="OS26" i="4"/>
  <c r="RY124" i="4"/>
  <c r="RX124" i="4"/>
  <c r="RW124" i="4"/>
  <c r="RV124" i="4"/>
  <c r="RU124" i="4"/>
  <c r="RT124" i="4"/>
  <c r="RS124" i="4"/>
  <c r="RR124" i="4"/>
  <c r="RQ124" i="4"/>
  <c r="RP124" i="4"/>
  <c r="RO124" i="4"/>
  <c r="RN124" i="4"/>
  <c r="RM124" i="4"/>
  <c r="RL124" i="4"/>
  <c r="RK124" i="4"/>
  <c r="RJ124" i="4"/>
  <c r="RI124" i="4"/>
  <c r="RH124" i="4"/>
  <c r="RG124" i="4"/>
  <c r="RF124" i="4"/>
  <c r="RE124" i="4"/>
  <c r="RD124" i="4"/>
  <c r="RC124" i="4"/>
  <c r="RB124" i="4"/>
  <c r="RA124" i="4"/>
  <c r="QZ124" i="4"/>
  <c r="QY124" i="4"/>
  <c r="QX124" i="4"/>
  <c r="QW124" i="4"/>
  <c r="QV124" i="4"/>
  <c r="QU124" i="4"/>
  <c r="QT124" i="4"/>
  <c r="QS124" i="4"/>
  <c r="QR124" i="4"/>
  <c r="QQ124" i="4"/>
  <c r="QP124" i="4"/>
  <c r="QO124" i="4"/>
  <c r="QN124" i="4"/>
  <c r="QM124" i="4"/>
  <c r="QL124" i="4"/>
  <c r="QK124" i="4"/>
  <c r="QJ124" i="4"/>
  <c r="QI124" i="4"/>
  <c r="QH124" i="4"/>
  <c r="QG124" i="4"/>
  <c r="QF124" i="4"/>
  <c r="QE124" i="4"/>
  <c r="QD124" i="4"/>
  <c r="QC124" i="4"/>
  <c r="QB124" i="4"/>
  <c r="QA124" i="4"/>
  <c r="PZ124" i="4"/>
  <c r="PY124" i="4"/>
  <c r="PX124" i="4"/>
  <c r="PW124" i="4"/>
  <c r="PV124" i="4"/>
  <c r="PU124" i="4"/>
  <c r="PT124" i="4"/>
  <c r="PS124" i="4"/>
  <c r="PR124" i="4"/>
  <c r="PQ124" i="4"/>
  <c r="PP124" i="4"/>
  <c r="PO124" i="4"/>
  <c r="PN124" i="4"/>
  <c r="PM124" i="4"/>
  <c r="PL124" i="4"/>
  <c r="PK124" i="4"/>
  <c r="PJ124" i="4"/>
  <c r="PI124" i="4"/>
  <c r="PH124" i="4"/>
  <c r="PG124" i="4"/>
  <c r="PF124" i="4"/>
  <c r="PE124" i="4"/>
  <c r="PD124" i="4"/>
  <c r="PC124" i="4"/>
  <c r="PB124" i="4"/>
  <c r="PA124" i="4"/>
  <c r="OZ124" i="4"/>
  <c r="OY124" i="4"/>
  <c r="OX124" i="4"/>
  <c r="OW124" i="4"/>
  <c r="OV124" i="4"/>
  <c r="OU124" i="4"/>
  <c r="OT124" i="4"/>
  <c r="OS124" i="4"/>
  <c r="RY51" i="4"/>
  <c r="RX51" i="4"/>
  <c r="RW51" i="4"/>
  <c r="RV51" i="4"/>
  <c r="RU51" i="4"/>
  <c r="RT51" i="4"/>
  <c r="RS51" i="4"/>
  <c r="RR51" i="4"/>
  <c r="RQ51" i="4"/>
  <c r="RP51" i="4"/>
  <c r="RO51" i="4"/>
  <c r="RN51" i="4"/>
  <c r="RM51" i="4"/>
  <c r="RL51" i="4"/>
  <c r="RK51" i="4"/>
  <c r="RJ51" i="4"/>
  <c r="RI51" i="4"/>
  <c r="RH51" i="4"/>
  <c r="RG51" i="4"/>
  <c r="RF51" i="4"/>
  <c r="RE51" i="4"/>
  <c r="RD51" i="4"/>
  <c r="RC51" i="4"/>
  <c r="RB51" i="4"/>
  <c r="RA51" i="4"/>
  <c r="QZ51" i="4"/>
  <c r="QY51" i="4"/>
  <c r="QX51" i="4"/>
  <c r="QW51" i="4"/>
  <c r="QV51" i="4"/>
  <c r="QU51" i="4"/>
  <c r="QT51" i="4"/>
  <c r="QS51" i="4"/>
  <c r="QR51" i="4"/>
  <c r="QQ51" i="4"/>
  <c r="QP51" i="4"/>
  <c r="QO51" i="4"/>
  <c r="QN51" i="4"/>
  <c r="QM51" i="4"/>
  <c r="QL51" i="4"/>
  <c r="QK51" i="4"/>
  <c r="QJ51" i="4"/>
  <c r="QI51" i="4"/>
  <c r="QH51" i="4"/>
  <c r="QG51" i="4"/>
  <c r="QF51" i="4"/>
  <c r="QE51" i="4"/>
  <c r="QD51" i="4"/>
  <c r="QC51" i="4"/>
  <c r="QB51" i="4"/>
  <c r="QA51" i="4"/>
  <c r="PZ51" i="4"/>
  <c r="PY51" i="4"/>
  <c r="PX51" i="4"/>
  <c r="PW51" i="4"/>
  <c r="PV51" i="4"/>
  <c r="PU51" i="4"/>
  <c r="PT51" i="4"/>
  <c r="PS51" i="4"/>
  <c r="PR51" i="4"/>
  <c r="PQ51" i="4"/>
  <c r="PP51" i="4"/>
  <c r="PO51" i="4"/>
  <c r="PN51" i="4"/>
  <c r="PM51" i="4"/>
  <c r="PL51" i="4"/>
  <c r="PK51" i="4"/>
  <c r="PJ51" i="4"/>
  <c r="PI51" i="4"/>
  <c r="PH51" i="4"/>
  <c r="PG51" i="4"/>
  <c r="PF51" i="4"/>
  <c r="PE51" i="4"/>
  <c r="PD51" i="4"/>
  <c r="PC51" i="4"/>
  <c r="PB51" i="4"/>
  <c r="PA51" i="4"/>
  <c r="OZ51" i="4"/>
  <c r="OY51" i="4"/>
  <c r="OX51" i="4"/>
  <c r="OW51" i="4"/>
  <c r="OV51" i="4"/>
  <c r="OU51" i="4"/>
  <c r="OT51" i="4"/>
  <c r="OS51" i="4"/>
  <c r="RY13" i="4"/>
  <c r="RX13" i="4"/>
  <c r="RW13" i="4"/>
  <c r="RV13" i="4"/>
  <c r="RU13" i="4"/>
  <c r="RT13" i="4"/>
  <c r="RS13" i="4"/>
  <c r="RR13" i="4"/>
  <c r="RQ13" i="4"/>
  <c r="RP13" i="4"/>
  <c r="RO13" i="4"/>
  <c r="RN13" i="4"/>
  <c r="RM13" i="4"/>
  <c r="RL13" i="4"/>
  <c r="RK13" i="4"/>
  <c r="RJ13" i="4"/>
  <c r="RI13" i="4"/>
  <c r="RH13" i="4"/>
  <c r="RG13" i="4"/>
  <c r="RF13" i="4"/>
  <c r="RE13" i="4"/>
  <c r="RD13" i="4"/>
  <c r="RC13" i="4"/>
  <c r="RB13" i="4"/>
  <c r="RA13" i="4"/>
  <c r="QZ13" i="4"/>
  <c r="QY13" i="4"/>
  <c r="QX13" i="4"/>
  <c r="QW13" i="4"/>
  <c r="QV13" i="4"/>
  <c r="QU13" i="4"/>
  <c r="QT13" i="4"/>
  <c r="QS13" i="4"/>
  <c r="QR13" i="4"/>
  <c r="QQ13" i="4"/>
  <c r="QP13" i="4"/>
  <c r="QO13" i="4"/>
  <c r="QN13" i="4"/>
  <c r="QM13" i="4"/>
  <c r="QL13" i="4"/>
  <c r="QK13" i="4"/>
  <c r="QJ13" i="4"/>
  <c r="QI13" i="4"/>
  <c r="QH13" i="4"/>
  <c r="QG13" i="4"/>
  <c r="QF13" i="4"/>
  <c r="QE13" i="4"/>
  <c r="QD13" i="4"/>
  <c r="QC13" i="4"/>
  <c r="QB13" i="4"/>
  <c r="QA13" i="4"/>
  <c r="PZ13" i="4"/>
  <c r="PY13" i="4"/>
  <c r="PX13" i="4"/>
  <c r="PW13" i="4"/>
  <c r="PV13" i="4"/>
  <c r="PU13" i="4"/>
  <c r="PT13" i="4"/>
  <c r="PS13" i="4"/>
  <c r="PR13" i="4"/>
  <c r="PQ13" i="4"/>
  <c r="PP13" i="4"/>
  <c r="PO13" i="4"/>
  <c r="PN13" i="4"/>
  <c r="PM13" i="4"/>
  <c r="PL13" i="4"/>
  <c r="PK13" i="4"/>
  <c r="PJ13" i="4"/>
  <c r="PI13" i="4"/>
  <c r="PH13" i="4"/>
  <c r="PG13" i="4"/>
  <c r="PF13" i="4"/>
  <c r="PE13" i="4"/>
  <c r="PD13" i="4"/>
  <c r="PC13" i="4"/>
  <c r="PB13" i="4"/>
  <c r="PA13" i="4"/>
  <c r="OZ13" i="4"/>
  <c r="OY13" i="4"/>
  <c r="OX13" i="4"/>
  <c r="OW13" i="4"/>
  <c r="OV13" i="4"/>
  <c r="OU13" i="4"/>
  <c r="OT13" i="4"/>
  <c r="OS13" i="4"/>
  <c r="RY39" i="4"/>
  <c r="RX39" i="4"/>
  <c r="RW39" i="4"/>
  <c r="RV39" i="4"/>
  <c r="RU39" i="4"/>
  <c r="RT39" i="4"/>
  <c r="RS39" i="4"/>
  <c r="RR39" i="4"/>
  <c r="RQ39" i="4"/>
  <c r="RP39" i="4"/>
  <c r="RO39" i="4"/>
  <c r="RN39" i="4"/>
  <c r="RM39" i="4"/>
  <c r="RL39" i="4"/>
  <c r="RK39" i="4"/>
  <c r="RJ39" i="4"/>
  <c r="RI39" i="4"/>
  <c r="RH39" i="4"/>
  <c r="RG39" i="4"/>
  <c r="RF39" i="4"/>
  <c r="RE39" i="4"/>
  <c r="RD39" i="4"/>
  <c r="RC39" i="4"/>
  <c r="RB39" i="4"/>
  <c r="RA39" i="4"/>
  <c r="QZ39" i="4"/>
  <c r="QY39" i="4"/>
  <c r="QX39" i="4"/>
  <c r="QW39" i="4"/>
  <c r="QV39" i="4"/>
  <c r="QU39" i="4"/>
  <c r="QT39" i="4"/>
  <c r="QS39" i="4"/>
  <c r="QR39" i="4"/>
  <c r="QQ39" i="4"/>
  <c r="QP39" i="4"/>
  <c r="QO39" i="4"/>
  <c r="QN39" i="4"/>
  <c r="QM39" i="4"/>
  <c r="QL39" i="4"/>
  <c r="QK39" i="4"/>
  <c r="QJ39" i="4"/>
  <c r="QI39" i="4"/>
  <c r="QH39" i="4"/>
  <c r="QG39" i="4"/>
  <c r="QF39" i="4"/>
  <c r="QE39" i="4"/>
  <c r="QD39" i="4"/>
  <c r="QC39" i="4"/>
  <c r="QB39" i="4"/>
  <c r="QA39" i="4"/>
  <c r="PZ39" i="4"/>
  <c r="PY39" i="4"/>
  <c r="PX39" i="4"/>
  <c r="PW39" i="4"/>
  <c r="PV39" i="4"/>
  <c r="PU39" i="4"/>
  <c r="PT39" i="4"/>
  <c r="PS39" i="4"/>
  <c r="PR39" i="4"/>
  <c r="PQ39" i="4"/>
  <c r="PP39" i="4"/>
  <c r="PO39" i="4"/>
  <c r="PN39" i="4"/>
  <c r="PM39" i="4"/>
  <c r="PL39" i="4"/>
  <c r="PK39" i="4"/>
  <c r="PJ39" i="4"/>
  <c r="PI39" i="4"/>
  <c r="PH39" i="4"/>
  <c r="PG39" i="4"/>
  <c r="PF39" i="4"/>
  <c r="PE39" i="4"/>
  <c r="PD39" i="4"/>
  <c r="PC39" i="4"/>
  <c r="PB39" i="4"/>
  <c r="PA39" i="4"/>
  <c r="OZ39" i="4"/>
  <c r="OY39" i="4"/>
  <c r="OX39" i="4"/>
  <c r="OW39" i="4"/>
  <c r="OV39" i="4"/>
  <c r="OU39" i="4"/>
  <c r="OT39" i="4"/>
  <c r="OS39" i="4"/>
  <c r="RY18" i="4"/>
  <c r="RX18" i="4"/>
  <c r="RW18" i="4"/>
  <c r="RV18" i="4"/>
  <c r="RU18" i="4"/>
  <c r="RT18" i="4"/>
  <c r="RS18" i="4"/>
  <c r="RR18" i="4"/>
  <c r="RQ18" i="4"/>
  <c r="RP18" i="4"/>
  <c r="RO18" i="4"/>
  <c r="RN18" i="4"/>
  <c r="RM18" i="4"/>
  <c r="RL18" i="4"/>
  <c r="RK18" i="4"/>
  <c r="RJ18" i="4"/>
  <c r="RI18" i="4"/>
  <c r="RH18" i="4"/>
  <c r="RG18" i="4"/>
  <c r="RF18" i="4"/>
  <c r="RE18" i="4"/>
  <c r="RD18" i="4"/>
  <c r="RC18" i="4"/>
  <c r="RB18" i="4"/>
  <c r="RA18" i="4"/>
  <c r="QZ18" i="4"/>
  <c r="QY18" i="4"/>
  <c r="QX18" i="4"/>
  <c r="QW18" i="4"/>
  <c r="QV18" i="4"/>
  <c r="QU18" i="4"/>
  <c r="QT18" i="4"/>
  <c r="QS18" i="4"/>
  <c r="QR18" i="4"/>
  <c r="QQ18" i="4"/>
  <c r="QP18" i="4"/>
  <c r="QO18" i="4"/>
  <c r="QN18" i="4"/>
  <c r="QM18" i="4"/>
  <c r="QL18" i="4"/>
  <c r="QK18" i="4"/>
  <c r="QJ18" i="4"/>
  <c r="QI18" i="4"/>
  <c r="QH18" i="4"/>
  <c r="QG18" i="4"/>
  <c r="QF18" i="4"/>
  <c r="QE18" i="4"/>
  <c r="QD18" i="4"/>
  <c r="QC18" i="4"/>
  <c r="QB18" i="4"/>
  <c r="QA18" i="4"/>
  <c r="PZ18" i="4"/>
  <c r="PY18" i="4"/>
  <c r="PX18" i="4"/>
  <c r="PW18" i="4"/>
  <c r="PV18" i="4"/>
  <c r="PU18" i="4"/>
  <c r="PT18" i="4"/>
  <c r="PS18" i="4"/>
  <c r="PR18" i="4"/>
  <c r="PQ18" i="4"/>
  <c r="PP18" i="4"/>
  <c r="PO18" i="4"/>
  <c r="PN18" i="4"/>
  <c r="PM18" i="4"/>
  <c r="PL18" i="4"/>
  <c r="PK18" i="4"/>
  <c r="PJ18" i="4"/>
  <c r="PI18" i="4"/>
  <c r="PH18" i="4"/>
  <c r="PG18" i="4"/>
  <c r="PF18" i="4"/>
  <c r="PE18" i="4"/>
  <c r="PD18" i="4"/>
  <c r="PC18" i="4"/>
  <c r="PB18" i="4"/>
  <c r="PA18" i="4"/>
  <c r="OZ18" i="4"/>
  <c r="OY18" i="4"/>
  <c r="OX18" i="4"/>
  <c r="OW18" i="4"/>
  <c r="OV18" i="4"/>
  <c r="OU18" i="4"/>
  <c r="OT18" i="4"/>
  <c r="OS18" i="4"/>
  <c r="RY75" i="4"/>
  <c r="RX75" i="4"/>
  <c r="RW75" i="4"/>
  <c r="RV75" i="4"/>
  <c r="RU75" i="4"/>
  <c r="RT75" i="4"/>
  <c r="RS75" i="4"/>
  <c r="RR75" i="4"/>
  <c r="RQ75" i="4"/>
  <c r="RP75" i="4"/>
  <c r="RO75" i="4"/>
  <c r="RN75" i="4"/>
  <c r="RM75" i="4"/>
  <c r="RL75" i="4"/>
  <c r="RK75" i="4"/>
  <c r="RJ75" i="4"/>
  <c r="RI75" i="4"/>
  <c r="RH75" i="4"/>
  <c r="RG75" i="4"/>
  <c r="RF75" i="4"/>
  <c r="RE75" i="4"/>
  <c r="RD75" i="4"/>
  <c r="RC75" i="4"/>
  <c r="RB75" i="4"/>
  <c r="RA75" i="4"/>
  <c r="QZ75" i="4"/>
  <c r="QY75" i="4"/>
  <c r="QX75" i="4"/>
  <c r="QW75" i="4"/>
  <c r="QV75" i="4"/>
  <c r="QU75" i="4"/>
  <c r="QT75" i="4"/>
  <c r="QS75" i="4"/>
  <c r="QR75" i="4"/>
  <c r="QQ75" i="4"/>
  <c r="QP75" i="4"/>
  <c r="QO75" i="4"/>
  <c r="QN75" i="4"/>
  <c r="QM75" i="4"/>
  <c r="QL75" i="4"/>
  <c r="QK75" i="4"/>
  <c r="QJ75" i="4"/>
  <c r="QI75" i="4"/>
  <c r="QH75" i="4"/>
  <c r="QG75" i="4"/>
  <c r="QF75" i="4"/>
  <c r="QE75" i="4"/>
  <c r="QD75" i="4"/>
  <c r="QC75" i="4"/>
  <c r="QB75" i="4"/>
  <c r="QA75" i="4"/>
  <c r="PZ75" i="4"/>
  <c r="PY75" i="4"/>
  <c r="PX75" i="4"/>
  <c r="PW75" i="4"/>
  <c r="PV75" i="4"/>
  <c r="PU75" i="4"/>
  <c r="PT75" i="4"/>
  <c r="PS75" i="4"/>
  <c r="PR75" i="4"/>
  <c r="PQ75" i="4"/>
  <c r="PP75" i="4"/>
  <c r="PO75" i="4"/>
  <c r="PN75" i="4"/>
  <c r="PM75" i="4"/>
  <c r="PL75" i="4"/>
  <c r="PK75" i="4"/>
  <c r="PJ75" i="4"/>
  <c r="PI75" i="4"/>
  <c r="PH75" i="4"/>
  <c r="PG75" i="4"/>
  <c r="PF75" i="4"/>
  <c r="PE75" i="4"/>
  <c r="PD75" i="4"/>
  <c r="PC75" i="4"/>
  <c r="PB75" i="4"/>
  <c r="PA75" i="4"/>
  <c r="OZ75" i="4"/>
  <c r="OY75" i="4"/>
  <c r="OX75" i="4"/>
  <c r="OW75" i="4"/>
  <c r="OV75" i="4"/>
  <c r="OU75" i="4"/>
  <c r="OT75" i="4"/>
  <c r="OS75" i="4"/>
  <c r="RY116" i="4"/>
  <c r="RX116" i="4"/>
  <c r="RW116" i="4"/>
  <c r="RV116" i="4"/>
  <c r="RU116" i="4"/>
  <c r="RT116" i="4"/>
  <c r="RS116" i="4"/>
  <c r="RR116" i="4"/>
  <c r="RQ116" i="4"/>
  <c r="RP116" i="4"/>
  <c r="RO116" i="4"/>
  <c r="RN116" i="4"/>
  <c r="RM116" i="4"/>
  <c r="RL116" i="4"/>
  <c r="RK116" i="4"/>
  <c r="RJ116" i="4"/>
  <c r="RI116" i="4"/>
  <c r="RH116" i="4"/>
  <c r="RG116" i="4"/>
  <c r="RF116" i="4"/>
  <c r="RE116" i="4"/>
  <c r="RD116" i="4"/>
  <c r="RC116" i="4"/>
  <c r="RB116" i="4"/>
  <c r="RA116" i="4"/>
  <c r="QZ116" i="4"/>
  <c r="QY116" i="4"/>
  <c r="QX116" i="4"/>
  <c r="QW116" i="4"/>
  <c r="QV116" i="4"/>
  <c r="QU116" i="4"/>
  <c r="QT116" i="4"/>
  <c r="QS116" i="4"/>
  <c r="QR116" i="4"/>
  <c r="QQ116" i="4"/>
  <c r="QP116" i="4"/>
  <c r="QO116" i="4"/>
  <c r="QN116" i="4"/>
  <c r="QM116" i="4"/>
  <c r="QL116" i="4"/>
  <c r="QK116" i="4"/>
  <c r="QJ116" i="4"/>
  <c r="QI116" i="4"/>
  <c r="QH116" i="4"/>
  <c r="QG116" i="4"/>
  <c r="QF116" i="4"/>
  <c r="QE116" i="4"/>
  <c r="QD116" i="4"/>
  <c r="QC116" i="4"/>
  <c r="QB116" i="4"/>
  <c r="QA116" i="4"/>
  <c r="PZ116" i="4"/>
  <c r="PY116" i="4"/>
  <c r="PX116" i="4"/>
  <c r="PW116" i="4"/>
  <c r="PV116" i="4"/>
  <c r="PU116" i="4"/>
  <c r="PT116" i="4"/>
  <c r="PS116" i="4"/>
  <c r="PR116" i="4"/>
  <c r="PQ116" i="4"/>
  <c r="PP116" i="4"/>
  <c r="PO116" i="4"/>
  <c r="PN116" i="4"/>
  <c r="PM116" i="4"/>
  <c r="PL116" i="4"/>
  <c r="PK116" i="4"/>
  <c r="PJ116" i="4"/>
  <c r="PI116" i="4"/>
  <c r="PH116" i="4"/>
  <c r="PG116" i="4"/>
  <c r="PF116" i="4"/>
  <c r="PE116" i="4"/>
  <c r="PD116" i="4"/>
  <c r="PC116" i="4"/>
  <c r="PB116" i="4"/>
  <c r="PA116" i="4"/>
  <c r="OZ116" i="4"/>
  <c r="OY116" i="4"/>
  <c r="OX116" i="4"/>
  <c r="OW116" i="4"/>
  <c r="OV116" i="4"/>
  <c r="OU116" i="4"/>
  <c r="OT116" i="4"/>
  <c r="OS116" i="4"/>
  <c r="RY129" i="4"/>
  <c r="RX129" i="4"/>
  <c r="RW129" i="4"/>
  <c r="RV129" i="4"/>
  <c r="RU129" i="4"/>
  <c r="RT129" i="4"/>
  <c r="RS129" i="4"/>
  <c r="RR129" i="4"/>
  <c r="RQ129" i="4"/>
  <c r="RP129" i="4"/>
  <c r="RO129" i="4"/>
  <c r="RN129" i="4"/>
  <c r="RM129" i="4"/>
  <c r="RL129" i="4"/>
  <c r="RK129" i="4"/>
  <c r="RJ129" i="4"/>
  <c r="RI129" i="4"/>
  <c r="RH129" i="4"/>
  <c r="RG129" i="4"/>
  <c r="RF129" i="4"/>
  <c r="RE129" i="4"/>
  <c r="RD129" i="4"/>
  <c r="RC129" i="4"/>
  <c r="RB129" i="4"/>
  <c r="RA129" i="4"/>
  <c r="QZ129" i="4"/>
  <c r="QY129" i="4"/>
  <c r="QX129" i="4"/>
  <c r="QW129" i="4"/>
  <c r="QV129" i="4"/>
  <c r="QU129" i="4"/>
  <c r="QT129" i="4"/>
  <c r="QS129" i="4"/>
  <c r="QR129" i="4"/>
  <c r="QQ129" i="4"/>
  <c r="QP129" i="4"/>
  <c r="QO129" i="4"/>
  <c r="QN129" i="4"/>
  <c r="QM129" i="4"/>
  <c r="QL129" i="4"/>
  <c r="QK129" i="4"/>
  <c r="QJ129" i="4"/>
  <c r="QI129" i="4"/>
  <c r="QH129" i="4"/>
  <c r="QG129" i="4"/>
  <c r="QF129" i="4"/>
  <c r="QE129" i="4"/>
  <c r="QD129" i="4"/>
  <c r="QC129" i="4"/>
  <c r="QB129" i="4"/>
  <c r="QA129" i="4"/>
  <c r="PZ129" i="4"/>
  <c r="PY129" i="4"/>
  <c r="PX129" i="4"/>
  <c r="PW129" i="4"/>
  <c r="PV129" i="4"/>
  <c r="PU129" i="4"/>
  <c r="PT129" i="4"/>
  <c r="PS129" i="4"/>
  <c r="PR129" i="4"/>
  <c r="PQ129" i="4"/>
  <c r="PP129" i="4"/>
  <c r="PO129" i="4"/>
  <c r="PN129" i="4"/>
  <c r="PM129" i="4"/>
  <c r="PL129" i="4"/>
  <c r="PK129" i="4"/>
  <c r="PJ129" i="4"/>
  <c r="PI129" i="4"/>
  <c r="PH129" i="4"/>
  <c r="PG129" i="4"/>
  <c r="PF129" i="4"/>
  <c r="PE129" i="4"/>
  <c r="PD129" i="4"/>
  <c r="PC129" i="4"/>
  <c r="PB129" i="4"/>
  <c r="PA129" i="4"/>
  <c r="OZ129" i="4"/>
  <c r="OY129" i="4"/>
  <c r="OX129" i="4"/>
  <c r="OW129" i="4"/>
  <c r="OV129" i="4"/>
  <c r="OU129" i="4"/>
  <c r="OT129" i="4"/>
  <c r="OS129" i="4"/>
  <c r="RY14" i="4"/>
  <c r="RX14" i="4"/>
  <c r="RW14" i="4"/>
  <c r="RV14" i="4"/>
  <c r="RU14" i="4"/>
  <c r="RT14" i="4"/>
  <c r="RS14" i="4"/>
  <c r="RR14" i="4"/>
  <c r="RQ14" i="4"/>
  <c r="RP14" i="4"/>
  <c r="RO14" i="4"/>
  <c r="RN14" i="4"/>
  <c r="RM14" i="4"/>
  <c r="RL14" i="4"/>
  <c r="RK14" i="4"/>
  <c r="RJ14" i="4"/>
  <c r="RI14" i="4"/>
  <c r="RH14" i="4"/>
  <c r="RG14" i="4"/>
  <c r="RF14" i="4"/>
  <c r="RE14" i="4"/>
  <c r="RD14" i="4"/>
  <c r="RC14" i="4"/>
  <c r="RB14" i="4"/>
  <c r="RA14" i="4"/>
  <c r="QZ14" i="4"/>
  <c r="QY14" i="4"/>
  <c r="QX14" i="4"/>
  <c r="QW14" i="4"/>
  <c r="QV14" i="4"/>
  <c r="QU14" i="4"/>
  <c r="QT14" i="4"/>
  <c r="QS14" i="4"/>
  <c r="QR14" i="4"/>
  <c r="QQ14" i="4"/>
  <c r="QP14" i="4"/>
  <c r="QO14" i="4"/>
  <c r="QN14" i="4"/>
  <c r="QM14" i="4"/>
  <c r="QL14" i="4"/>
  <c r="QK14" i="4"/>
  <c r="QJ14" i="4"/>
  <c r="QI14" i="4"/>
  <c r="QH14" i="4"/>
  <c r="QG14" i="4"/>
  <c r="QF14" i="4"/>
  <c r="QE14" i="4"/>
  <c r="QD14" i="4"/>
  <c r="QC14" i="4"/>
  <c r="QB14" i="4"/>
  <c r="QA14" i="4"/>
  <c r="PZ14" i="4"/>
  <c r="PY14" i="4"/>
  <c r="PX14" i="4"/>
  <c r="PW14" i="4"/>
  <c r="PV14" i="4"/>
  <c r="PU14" i="4"/>
  <c r="PT14" i="4"/>
  <c r="PS14" i="4"/>
  <c r="PR14" i="4"/>
  <c r="PQ14" i="4"/>
  <c r="PP14" i="4"/>
  <c r="PO14" i="4"/>
  <c r="PN14" i="4"/>
  <c r="PM14" i="4"/>
  <c r="PL14" i="4"/>
  <c r="PK14" i="4"/>
  <c r="PJ14" i="4"/>
  <c r="PI14" i="4"/>
  <c r="PH14" i="4"/>
  <c r="PG14" i="4"/>
  <c r="PF14" i="4"/>
  <c r="PE14" i="4"/>
  <c r="PD14" i="4"/>
  <c r="PC14" i="4"/>
  <c r="PB14" i="4"/>
  <c r="PA14" i="4"/>
  <c r="OZ14" i="4"/>
  <c r="OY14" i="4"/>
  <c r="OX14" i="4"/>
  <c r="OW14" i="4"/>
  <c r="OV14" i="4"/>
  <c r="OU14" i="4"/>
  <c r="OT14" i="4"/>
  <c r="OS14" i="4"/>
  <c r="RY54" i="4"/>
  <c r="RX54" i="4"/>
  <c r="RW54" i="4"/>
  <c r="RV54" i="4"/>
  <c r="RU54" i="4"/>
  <c r="RT54" i="4"/>
  <c r="RS54" i="4"/>
  <c r="RR54" i="4"/>
  <c r="RQ54" i="4"/>
  <c r="RP54" i="4"/>
  <c r="RO54" i="4"/>
  <c r="RN54" i="4"/>
  <c r="RM54" i="4"/>
  <c r="RL54" i="4"/>
  <c r="RK54" i="4"/>
  <c r="RJ54" i="4"/>
  <c r="RI54" i="4"/>
  <c r="RH54" i="4"/>
  <c r="RG54" i="4"/>
  <c r="RF54" i="4"/>
  <c r="RE54" i="4"/>
  <c r="RD54" i="4"/>
  <c r="RC54" i="4"/>
  <c r="RB54" i="4"/>
  <c r="RA54" i="4"/>
  <c r="QZ54" i="4"/>
  <c r="QY54" i="4"/>
  <c r="QX54" i="4"/>
  <c r="QW54" i="4"/>
  <c r="QV54" i="4"/>
  <c r="QU54" i="4"/>
  <c r="QT54" i="4"/>
  <c r="QS54" i="4"/>
  <c r="QR54" i="4"/>
  <c r="QQ54" i="4"/>
  <c r="QP54" i="4"/>
  <c r="QO54" i="4"/>
  <c r="QN54" i="4"/>
  <c r="QM54" i="4"/>
  <c r="QL54" i="4"/>
  <c r="QK54" i="4"/>
  <c r="QJ54" i="4"/>
  <c r="QI54" i="4"/>
  <c r="QH54" i="4"/>
  <c r="QG54" i="4"/>
  <c r="QF54" i="4"/>
  <c r="QE54" i="4"/>
  <c r="QD54" i="4"/>
  <c r="QC54" i="4"/>
  <c r="QB54" i="4"/>
  <c r="QA54" i="4"/>
  <c r="PZ54" i="4"/>
  <c r="PY54" i="4"/>
  <c r="PX54" i="4"/>
  <c r="PW54" i="4"/>
  <c r="PV54" i="4"/>
  <c r="PU54" i="4"/>
  <c r="PT54" i="4"/>
  <c r="PS54" i="4"/>
  <c r="PR54" i="4"/>
  <c r="PQ54" i="4"/>
  <c r="PP54" i="4"/>
  <c r="PO54" i="4"/>
  <c r="PN54" i="4"/>
  <c r="PM54" i="4"/>
  <c r="PL54" i="4"/>
  <c r="PK54" i="4"/>
  <c r="PJ54" i="4"/>
  <c r="PI54" i="4"/>
  <c r="PH54" i="4"/>
  <c r="PG54" i="4"/>
  <c r="PF54" i="4"/>
  <c r="PE54" i="4"/>
  <c r="PD54" i="4"/>
  <c r="PC54" i="4"/>
  <c r="PB54" i="4"/>
  <c r="PA54" i="4"/>
  <c r="OZ54" i="4"/>
  <c r="OY54" i="4"/>
  <c r="OX54" i="4"/>
  <c r="OW54" i="4"/>
  <c r="OV54" i="4"/>
  <c r="OU54" i="4"/>
  <c r="OT54" i="4"/>
  <c r="OS54" i="4"/>
  <c r="RY56" i="4"/>
  <c r="RX56" i="4"/>
  <c r="RW56" i="4"/>
  <c r="RV56" i="4"/>
  <c r="RU56" i="4"/>
  <c r="RT56" i="4"/>
  <c r="RS56" i="4"/>
  <c r="RR56" i="4"/>
  <c r="RQ56" i="4"/>
  <c r="RP56" i="4"/>
  <c r="RO56" i="4"/>
  <c r="RN56" i="4"/>
  <c r="RM56" i="4"/>
  <c r="RL56" i="4"/>
  <c r="RK56" i="4"/>
  <c r="RJ56" i="4"/>
  <c r="RI56" i="4"/>
  <c r="RH56" i="4"/>
  <c r="RG56" i="4"/>
  <c r="RF56" i="4"/>
  <c r="RE56" i="4"/>
  <c r="RD56" i="4"/>
  <c r="RC56" i="4"/>
  <c r="RB56" i="4"/>
  <c r="RA56" i="4"/>
  <c r="QZ56" i="4"/>
  <c r="QY56" i="4"/>
  <c r="QX56" i="4"/>
  <c r="QW56" i="4"/>
  <c r="QV56" i="4"/>
  <c r="QU56" i="4"/>
  <c r="QT56" i="4"/>
  <c r="QS56" i="4"/>
  <c r="QR56" i="4"/>
  <c r="QQ56" i="4"/>
  <c r="QP56" i="4"/>
  <c r="QO56" i="4"/>
  <c r="QN56" i="4"/>
  <c r="QM56" i="4"/>
  <c r="QL56" i="4"/>
  <c r="QK56" i="4"/>
  <c r="QJ56" i="4"/>
  <c r="QI56" i="4"/>
  <c r="QH56" i="4"/>
  <c r="QG56" i="4"/>
  <c r="QF56" i="4"/>
  <c r="QE56" i="4"/>
  <c r="QD56" i="4"/>
  <c r="QC56" i="4"/>
  <c r="QB56" i="4"/>
  <c r="QA56" i="4"/>
  <c r="PZ56" i="4"/>
  <c r="PY56" i="4"/>
  <c r="PX56" i="4"/>
  <c r="PW56" i="4"/>
  <c r="PV56" i="4"/>
  <c r="PU56" i="4"/>
  <c r="PT56" i="4"/>
  <c r="PS56" i="4"/>
  <c r="PR56" i="4"/>
  <c r="PQ56" i="4"/>
  <c r="PP56" i="4"/>
  <c r="PO56" i="4"/>
  <c r="PN56" i="4"/>
  <c r="PM56" i="4"/>
  <c r="PL56" i="4"/>
  <c r="PK56" i="4"/>
  <c r="PJ56" i="4"/>
  <c r="PI56" i="4"/>
  <c r="PH56" i="4"/>
  <c r="PG56" i="4"/>
  <c r="PF56" i="4"/>
  <c r="PE56" i="4"/>
  <c r="PD56" i="4"/>
  <c r="PC56" i="4"/>
  <c r="PB56" i="4"/>
  <c r="PA56" i="4"/>
  <c r="OZ56" i="4"/>
  <c r="OY56" i="4"/>
  <c r="OX56" i="4"/>
  <c r="OW56" i="4"/>
  <c r="OV56" i="4"/>
  <c r="OU56" i="4"/>
  <c r="OT56" i="4"/>
  <c r="OS56" i="4"/>
  <c r="RY31" i="4"/>
  <c r="RX31" i="4"/>
  <c r="RW31" i="4"/>
  <c r="RV31" i="4"/>
  <c r="RU31" i="4"/>
  <c r="RT31" i="4"/>
  <c r="RS31" i="4"/>
  <c r="RR31" i="4"/>
  <c r="RQ31" i="4"/>
  <c r="RP31" i="4"/>
  <c r="RO31" i="4"/>
  <c r="RN31" i="4"/>
  <c r="RM31" i="4"/>
  <c r="RL31" i="4"/>
  <c r="RK31" i="4"/>
  <c r="RJ31" i="4"/>
  <c r="RI31" i="4"/>
  <c r="RH31" i="4"/>
  <c r="RG31" i="4"/>
  <c r="RF31" i="4"/>
  <c r="RE31" i="4"/>
  <c r="RD31" i="4"/>
  <c r="RC31" i="4"/>
  <c r="RB31" i="4"/>
  <c r="RA31" i="4"/>
  <c r="QZ31" i="4"/>
  <c r="QY31" i="4"/>
  <c r="QX31" i="4"/>
  <c r="QW31" i="4"/>
  <c r="QV31" i="4"/>
  <c r="QU31" i="4"/>
  <c r="QT31" i="4"/>
  <c r="QS31" i="4"/>
  <c r="QR31" i="4"/>
  <c r="QQ31" i="4"/>
  <c r="QP31" i="4"/>
  <c r="QO31" i="4"/>
  <c r="QN31" i="4"/>
  <c r="QM31" i="4"/>
  <c r="QL31" i="4"/>
  <c r="QK31" i="4"/>
  <c r="QJ31" i="4"/>
  <c r="QI31" i="4"/>
  <c r="QH31" i="4"/>
  <c r="QG31" i="4"/>
  <c r="QF31" i="4"/>
  <c r="QE31" i="4"/>
  <c r="QD31" i="4"/>
  <c r="QC31" i="4"/>
  <c r="QB31" i="4"/>
  <c r="QA31" i="4"/>
  <c r="PZ31" i="4"/>
  <c r="PY31" i="4"/>
  <c r="PX31" i="4"/>
  <c r="PW31" i="4"/>
  <c r="PV31" i="4"/>
  <c r="PU31" i="4"/>
  <c r="PT31" i="4"/>
  <c r="PS31" i="4"/>
  <c r="PR31" i="4"/>
  <c r="PQ31" i="4"/>
  <c r="PP31" i="4"/>
  <c r="PO31" i="4"/>
  <c r="PN31" i="4"/>
  <c r="PM31" i="4"/>
  <c r="PL31" i="4"/>
  <c r="PK31" i="4"/>
  <c r="PJ31" i="4"/>
  <c r="PI31" i="4"/>
  <c r="PH31" i="4"/>
  <c r="PG31" i="4"/>
  <c r="PF31" i="4"/>
  <c r="PE31" i="4"/>
  <c r="PD31" i="4"/>
  <c r="PC31" i="4"/>
  <c r="PB31" i="4"/>
  <c r="PA31" i="4"/>
  <c r="OZ31" i="4"/>
  <c r="OY31" i="4"/>
  <c r="OX31" i="4"/>
  <c r="OW31" i="4"/>
  <c r="OV31" i="4"/>
  <c r="OU31" i="4"/>
  <c r="OT31" i="4"/>
  <c r="OS31" i="4"/>
  <c r="RY20" i="4"/>
  <c r="RX20" i="4"/>
  <c r="RW20" i="4"/>
  <c r="RV20" i="4"/>
  <c r="RU20" i="4"/>
  <c r="RT20" i="4"/>
  <c r="RS20" i="4"/>
  <c r="RR20" i="4"/>
  <c r="RQ20" i="4"/>
  <c r="RP20" i="4"/>
  <c r="RO20" i="4"/>
  <c r="RN20" i="4"/>
  <c r="RM20" i="4"/>
  <c r="RL20" i="4"/>
  <c r="RK20" i="4"/>
  <c r="RJ20" i="4"/>
  <c r="RI20" i="4"/>
  <c r="RH20" i="4"/>
  <c r="RG20" i="4"/>
  <c r="RF20" i="4"/>
  <c r="RE20" i="4"/>
  <c r="RD20" i="4"/>
  <c r="RC20" i="4"/>
  <c r="RB20" i="4"/>
  <c r="RA20" i="4"/>
  <c r="QZ20" i="4"/>
  <c r="QY20" i="4"/>
  <c r="QX20" i="4"/>
  <c r="QW20" i="4"/>
  <c r="QV20" i="4"/>
  <c r="QU20" i="4"/>
  <c r="QT20" i="4"/>
  <c r="QS20" i="4"/>
  <c r="QR20" i="4"/>
  <c r="QQ20" i="4"/>
  <c r="QP20" i="4"/>
  <c r="QO20" i="4"/>
  <c r="QN20" i="4"/>
  <c r="QM20" i="4"/>
  <c r="QL20" i="4"/>
  <c r="QK20" i="4"/>
  <c r="QJ20" i="4"/>
  <c r="QI20" i="4"/>
  <c r="QH20" i="4"/>
  <c r="QG20" i="4"/>
  <c r="QF20" i="4"/>
  <c r="QE20" i="4"/>
  <c r="QD20" i="4"/>
  <c r="QC20" i="4"/>
  <c r="QB20" i="4"/>
  <c r="QA20" i="4"/>
  <c r="PZ20" i="4"/>
  <c r="PY20" i="4"/>
  <c r="PX20" i="4"/>
  <c r="PW20" i="4"/>
  <c r="PV20" i="4"/>
  <c r="PU20" i="4"/>
  <c r="PT20" i="4"/>
  <c r="PS20" i="4"/>
  <c r="PR20" i="4"/>
  <c r="PQ20" i="4"/>
  <c r="PP20" i="4"/>
  <c r="PO20" i="4"/>
  <c r="PN20" i="4"/>
  <c r="PM20" i="4"/>
  <c r="PL20" i="4"/>
  <c r="PK20" i="4"/>
  <c r="PJ20" i="4"/>
  <c r="PI20" i="4"/>
  <c r="PH20" i="4"/>
  <c r="PG20" i="4"/>
  <c r="PF20" i="4"/>
  <c r="PE20" i="4"/>
  <c r="PD20" i="4"/>
  <c r="PC20" i="4"/>
  <c r="PB20" i="4"/>
  <c r="PA20" i="4"/>
  <c r="OZ20" i="4"/>
  <c r="OY20" i="4"/>
  <c r="OX20" i="4"/>
  <c r="OW20" i="4"/>
  <c r="OV20" i="4"/>
  <c r="OU20" i="4"/>
  <c r="OT20" i="4"/>
  <c r="OS20" i="4"/>
  <c r="RY63" i="4"/>
  <c r="RX63" i="4"/>
  <c r="RW63" i="4"/>
  <c r="RV63" i="4"/>
  <c r="RU63" i="4"/>
  <c r="RT63" i="4"/>
  <c r="RS63" i="4"/>
  <c r="RR63" i="4"/>
  <c r="RQ63" i="4"/>
  <c r="RP63" i="4"/>
  <c r="RO63" i="4"/>
  <c r="RN63" i="4"/>
  <c r="RM63" i="4"/>
  <c r="RL63" i="4"/>
  <c r="RK63" i="4"/>
  <c r="RJ63" i="4"/>
  <c r="RI63" i="4"/>
  <c r="RH63" i="4"/>
  <c r="RG63" i="4"/>
  <c r="RF63" i="4"/>
  <c r="RE63" i="4"/>
  <c r="RD63" i="4"/>
  <c r="RC63" i="4"/>
  <c r="RB63" i="4"/>
  <c r="RA63" i="4"/>
  <c r="QZ63" i="4"/>
  <c r="QY63" i="4"/>
  <c r="QX63" i="4"/>
  <c r="QW63" i="4"/>
  <c r="QV63" i="4"/>
  <c r="QU63" i="4"/>
  <c r="QT63" i="4"/>
  <c r="QS63" i="4"/>
  <c r="QR63" i="4"/>
  <c r="QQ63" i="4"/>
  <c r="QP63" i="4"/>
  <c r="QO63" i="4"/>
  <c r="QN63" i="4"/>
  <c r="QM63" i="4"/>
  <c r="QL63" i="4"/>
  <c r="QK63" i="4"/>
  <c r="QJ63" i="4"/>
  <c r="QI63" i="4"/>
  <c r="QH63" i="4"/>
  <c r="QG63" i="4"/>
  <c r="QF63" i="4"/>
  <c r="QE63" i="4"/>
  <c r="QD63" i="4"/>
  <c r="QC63" i="4"/>
  <c r="QB63" i="4"/>
  <c r="QA63" i="4"/>
  <c r="PZ63" i="4"/>
  <c r="PY63" i="4"/>
  <c r="PX63" i="4"/>
  <c r="PW63" i="4"/>
  <c r="PV63" i="4"/>
  <c r="PU63" i="4"/>
  <c r="PT63" i="4"/>
  <c r="PS63" i="4"/>
  <c r="PR63" i="4"/>
  <c r="PQ63" i="4"/>
  <c r="PP63" i="4"/>
  <c r="PO63" i="4"/>
  <c r="PN63" i="4"/>
  <c r="PM63" i="4"/>
  <c r="PL63" i="4"/>
  <c r="PK63" i="4"/>
  <c r="PJ63" i="4"/>
  <c r="PI63" i="4"/>
  <c r="PH63" i="4"/>
  <c r="PG63" i="4"/>
  <c r="PF63" i="4"/>
  <c r="PE63" i="4"/>
  <c r="PD63" i="4"/>
  <c r="PC63" i="4"/>
  <c r="PB63" i="4"/>
  <c r="PA63" i="4"/>
  <c r="OZ63" i="4"/>
  <c r="OY63" i="4"/>
  <c r="OX63" i="4"/>
  <c r="OW63" i="4"/>
  <c r="OV63" i="4"/>
  <c r="OU63" i="4"/>
  <c r="OT63" i="4"/>
  <c r="OS63" i="4"/>
  <c r="RY44" i="4"/>
  <c r="RX44" i="4"/>
  <c r="RW44" i="4"/>
  <c r="RV44" i="4"/>
  <c r="RU44" i="4"/>
  <c r="RT44" i="4"/>
  <c r="RS44" i="4"/>
  <c r="RR44" i="4"/>
  <c r="RQ44" i="4"/>
  <c r="RP44" i="4"/>
  <c r="RO44" i="4"/>
  <c r="RN44" i="4"/>
  <c r="RM44" i="4"/>
  <c r="RL44" i="4"/>
  <c r="RK44" i="4"/>
  <c r="RJ44" i="4"/>
  <c r="RI44" i="4"/>
  <c r="RH44" i="4"/>
  <c r="RG44" i="4"/>
  <c r="RF44" i="4"/>
  <c r="RE44" i="4"/>
  <c r="RD44" i="4"/>
  <c r="RC44" i="4"/>
  <c r="RB44" i="4"/>
  <c r="RA44" i="4"/>
  <c r="QZ44" i="4"/>
  <c r="QY44" i="4"/>
  <c r="QX44" i="4"/>
  <c r="QW44" i="4"/>
  <c r="QV44" i="4"/>
  <c r="QU44" i="4"/>
  <c r="QT44" i="4"/>
  <c r="QS44" i="4"/>
  <c r="QR44" i="4"/>
  <c r="QQ44" i="4"/>
  <c r="QP44" i="4"/>
  <c r="QO44" i="4"/>
  <c r="QN44" i="4"/>
  <c r="QM44" i="4"/>
  <c r="QL44" i="4"/>
  <c r="QK44" i="4"/>
  <c r="QJ44" i="4"/>
  <c r="QI44" i="4"/>
  <c r="QH44" i="4"/>
  <c r="QG44" i="4"/>
  <c r="QF44" i="4"/>
  <c r="QE44" i="4"/>
  <c r="QD44" i="4"/>
  <c r="QC44" i="4"/>
  <c r="QB44" i="4"/>
  <c r="QA44" i="4"/>
  <c r="PZ44" i="4"/>
  <c r="PY44" i="4"/>
  <c r="PX44" i="4"/>
  <c r="PW44" i="4"/>
  <c r="PV44" i="4"/>
  <c r="PU44" i="4"/>
  <c r="PT44" i="4"/>
  <c r="PS44" i="4"/>
  <c r="PR44" i="4"/>
  <c r="PQ44" i="4"/>
  <c r="PP44" i="4"/>
  <c r="PO44" i="4"/>
  <c r="PN44" i="4"/>
  <c r="PM44" i="4"/>
  <c r="PL44" i="4"/>
  <c r="PK44" i="4"/>
  <c r="PJ44" i="4"/>
  <c r="PI44" i="4"/>
  <c r="PH44" i="4"/>
  <c r="PG44" i="4"/>
  <c r="PF44" i="4"/>
  <c r="PE44" i="4"/>
  <c r="PD44" i="4"/>
  <c r="PC44" i="4"/>
  <c r="PB44" i="4"/>
  <c r="PA44" i="4"/>
  <c r="OZ44" i="4"/>
  <c r="OY44" i="4"/>
  <c r="OX44" i="4"/>
  <c r="OW44" i="4"/>
  <c r="OV44" i="4"/>
  <c r="OU44" i="4"/>
  <c r="OT44" i="4"/>
  <c r="OS44" i="4"/>
  <c r="RY52" i="4"/>
  <c r="RX52" i="4"/>
  <c r="RW52" i="4"/>
  <c r="RV52" i="4"/>
  <c r="RU52" i="4"/>
  <c r="RT52" i="4"/>
  <c r="RS52" i="4"/>
  <c r="RR52" i="4"/>
  <c r="RQ52" i="4"/>
  <c r="RP52" i="4"/>
  <c r="RO52" i="4"/>
  <c r="RN52" i="4"/>
  <c r="RM52" i="4"/>
  <c r="RL52" i="4"/>
  <c r="RK52" i="4"/>
  <c r="RJ52" i="4"/>
  <c r="RI52" i="4"/>
  <c r="RH52" i="4"/>
  <c r="RG52" i="4"/>
  <c r="RF52" i="4"/>
  <c r="RE52" i="4"/>
  <c r="RD52" i="4"/>
  <c r="RC52" i="4"/>
  <c r="RB52" i="4"/>
  <c r="RA52" i="4"/>
  <c r="QZ52" i="4"/>
  <c r="QY52" i="4"/>
  <c r="QX52" i="4"/>
  <c r="QW52" i="4"/>
  <c r="QV52" i="4"/>
  <c r="QU52" i="4"/>
  <c r="QT52" i="4"/>
  <c r="QS52" i="4"/>
  <c r="QR52" i="4"/>
  <c r="QQ52" i="4"/>
  <c r="QP52" i="4"/>
  <c r="QO52" i="4"/>
  <c r="QN52" i="4"/>
  <c r="QM52" i="4"/>
  <c r="QL52" i="4"/>
  <c r="QK52" i="4"/>
  <c r="QJ52" i="4"/>
  <c r="QI52" i="4"/>
  <c r="QH52" i="4"/>
  <c r="QG52" i="4"/>
  <c r="QF52" i="4"/>
  <c r="QE52" i="4"/>
  <c r="QD52" i="4"/>
  <c r="QC52" i="4"/>
  <c r="QB52" i="4"/>
  <c r="QA52" i="4"/>
  <c r="PZ52" i="4"/>
  <c r="PY52" i="4"/>
  <c r="PX52" i="4"/>
  <c r="PW52" i="4"/>
  <c r="PV52" i="4"/>
  <c r="PU52" i="4"/>
  <c r="PT52" i="4"/>
  <c r="PS52" i="4"/>
  <c r="PR52" i="4"/>
  <c r="PQ52" i="4"/>
  <c r="PP52" i="4"/>
  <c r="PO52" i="4"/>
  <c r="PN52" i="4"/>
  <c r="PM52" i="4"/>
  <c r="PL52" i="4"/>
  <c r="PK52" i="4"/>
  <c r="PJ52" i="4"/>
  <c r="PI52" i="4"/>
  <c r="PH52" i="4"/>
  <c r="PG52" i="4"/>
  <c r="PF52" i="4"/>
  <c r="PE52" i="4"/>
  <c r="PD52" i="4"/>
  <c r="PC52" i="4"/>
  <c r="PB52" i="4"/>
  <c r="PA52" i="4"/>
  <c r="OZ52" i="4"/>
  <c r="OY52" i="4"/>
  <c r="OX52" i="4"/>
  <c r="OW52" i="4"/>
  <c r="OV52" i="4"/>
  <c r="OU52" i="4"/>
  <c r="OT52" i="4"/>
  <c r="OS52" i="4"/>
  <c r="RY69" i="4"/>
  <c r="RX69" i="4"/>
  <c r="RW69" i="4"/>
  <c r="RV69" i="4"/>
  <c r="RU69" i="4"/>
  <c r="RT69" i="4"/>
  <c r="RS69" i="4"/>
  <c r="RR69" i="4"/>
  <c r="RQ69" i="4"/>
  <c r="RP69" i="4"/>
  <c r="RO69" i="4"/>
  <c r="RN69" i="4"/>
  <c r="RM69" i="4"/>
  <c r="RL69" i="4"/>
  <c r="RK69" i="4"/>
  <c r="RJ69" i="4"/>
  <c r="RI69" i="4"/>
  <c r="RH69" i="4"/>
  <c r="RG69" i="4"/>
  <c r="RF69" i="4"/>
  <c r="RE69" i="4"/>
  <c r="RD69" i="4"/>
  <c r="RC69" i="4"/>
  <c r="RB69" i="4"/>
  <c r="RA69" i="4"/>
  <c r="QZ69" i="4"/>
  <c r="QY69" i="4"/>
  <c r="QX69" i="4"/>
  <c r="QW69" i="4"/>
  <c r="QV69" i="4"/>
  <c r="QU69" i="4"/>
  <c r="QT69" i="4"/>
  <c r="QS69" i="4"/>
  <c r="QR69" i="4"/>
  <c r="QQ69" i="4"/>
  <c r="QP69" i="4"/>
  <c r="QO69" i="4"/>
  <c r="QN69" i="4"/>
  <c r="QM69" i="4"/>
  <c r="QL69" i="4"/>
  <c r="QK69" i="4"/>
  <c r="QJ69" i="4"/>
  <c r="QI69" i="4"/>
  <c r="QH69" i="4"/>
  <c r="QG69" i="4"/>
  <c r="QF69" i="4"/>
  <c r="QE69" i="4"/>
  <c r="QD69" i="4"/>
  <c r="QC69" i="4"/>
  <c r="QB69" i="4"/>
  <c r="QA69" i="4"/>
  <c r="PZ69" i="4"/>
  <c r="PY69" i="4"/>
  <c r="PX69" i="4"/>
  <c r="PW69" i="4"/>
  <c r="PV69" i="4"/>
  <c r="PU69" i="4"/>
  <c r="PT69" i="4"/>
  <c r="PS69" i="4"/>
  <c r="PR69" i="4"/>
  <c r="PQ69" i="4"/>
  <c r="PP69" i="4"/>
  <c r="PO69" i="4"/>
  <c r="PN69" i="4"/>
  <c r="PM69" i="4"/>
  <c r="PL69" i="4"/>
  <c r="PK69" i="4"/>
  <c r="PJ69" i="4"/>
  <c r="PI69" i="4"/>
  <c r="PH69" i="4"/>
  <c r="PG69" i="4"/>
  <c r="PF69" i="4"/>
  <c r="PE69" i="4"/>
  <c r="PD69" i="4"/>
  <c r="PC69" i="4"/>
  <c r="PB69" i="4"/>
  <c r="PA69" i="4"/>
  <c r="OZ69" i="4"/>
  <c r="OY69" i="4"/>
  <c r="OX69" i="4"/>
  <c r="OW69" i="4"/>
  <c r="OV69" i="4"/>
  <c r="OU69" i="4"/>
  <c r="OT69" i="4"/>
  <c r="OS69" i="4"/>
  <c r="RY70" i="4"/>
  <c r="RX70" i="4"/>
  <c r="RW70" i="4"/>
  <c r="RV70" i="4"/>
  <c r="RU70" i="4"/>
  <c r="RT70" i="4"/>
  <c r="RS70" i="4"/>
  <c r="RR70" i="4"/>
  <c r="RQ70" i="4"/>
  <c r="RP70" i="4"/>
  <c r="RO70" i="4"/>
  <c r="RN70" i="4"/>
  <c r="RM70" i="4"/>
  <c r="RL70" i="4"/>
  <c r="RK70" i="4"/>
  <c r="RJ70" i="4"/>
  <c r="RI70" i="4"/>
  <c r="RH70" i="4"/>
  <c r="RG70" i="4"/>
  <c r="RF70" i="4"/>
  <c r="RE70" i="4"/>
  <c r="RD70" i="4"/>
  <c r="RC70" i="4"/>
  <c r="RB70" i="4"/>
  <c r="RA70" i="4"/>
  <c r="QZ70" i="4"/>
  <c r="QY70" i="4"/>
  <c r="QX70" i="4"/>
  <c r="QW70" i="4"/>
  <c r="QV70" i="4"/>
  <c r="QU70" i="4"/>
  <c r="QT70" i="4"/>
  <c r="QS70" i="4"/>
  <c r="QR70" i="4"/>
  <c r="QQ70" i="4"/>
  <c r="QP70" i="4"/>
  <c r="QO70" i="4"/>
  <c r="QN70" i="4"/>
  <c r="QM70" i="4"/>
  <c r="QL70" i="4"/>
  <c r="QK70" i="4"/>
  <c r="QJ70" i="4"/>
  <c r="QI70" i="4"/>
  <c r="QH70" i="4"/>
  <c r="QG70" i="4"/>
  <c r="QF70" i="4"/>
  <c r="QE70" i="4"/>
  <c r="QD70" i="4"/>
  <c r="QC70" i="4"/>
  <c r="QB70" i="4"/>
  <c r="QA70" i="4"/>
  <c r="PZ70" i="4"/>
  <c r="PY70" i="4"/>
  <c r="PX70" i="4"/>
  <c r="PW70" i="4"/>
  <c r="PV70" i="4"/>
  <c r="PU70" i="4"/>
  <c r="PT70" i="4"/>
  <c r="PS70" i="4"/>
  <c r="PR70" i="4"/>
  <c r="PQ70" i="4"/>
  <c r="PP70" i="4"/>
  <c r="PO70" i="4"/>
  <c r="PN70" i="4"/>
  <c r="PM70" i="4"/>
  <c r="PL70" i="4"/>
  <c r="PK70" i="4"/>
  <c r="PJ70" i="4"/>
  <c r="PI70" i="4"/>
  <c r="PH70" i="4"/>
  <c r="PG70" i="4"/>
  <c r="PF70" i="4"/>
  <c r="PE70" i="4"/>
  <c r="PD70" i="4"/>
  <c r="PC70" i="4"/>
  <c r="PB70" i="4"/>
  <c r="PA70" i="4"/>
  <c r="OZ70" i="4"/>
  <c r="OY70" i="4"/>
  <c r="OX70" i="4"/>
  <c r="OW70" i="4"/>
  <c r="OV70" i="4"/>
  <c r="OU70" i="4"/>
  <c r="OT70" i="4"/>
  <c r="OS70" i="4"/>
  <c r="RY106" i="4"/>
  <c r="RX106" i="4"/>
  <c r="RW106" i="4"/>
  <c r="RV106" i="4"/>
  <c r="RU106" i="4"/>
  <c r="RT106" i="4"/>
  <c r="RS106" i="4"/>
  <c r="RR106" i="4"/>
  <c r="RQ106" i="4"/>
  <c r="RP106" i="4"/>
  <c r="RO106" i="4"/>
  <c r="RN106" i="4"/>
  <c r="RM106" i="4"/>
  <c r="RL106" i="4"/>
  <c r="RK106" i="4"/>
  <c r="RJ106" i="4"/>
  <c r="RI106" i="4"/>
  <c r="RH106" i="4"/>
  <c r="RG106" i="4"/>
  <c r="RF106" i="4"/>
  <c r="RE106" i="4"/>
  <c r="RD106" i="4"/>
  <c r="RC106" i="4"/>
  <c r="RB106" i="4"/>
  <c r="RA106" i="4"/>
  <c r="QZ106" i="4"/>
  <c r="QY106" i="4"/>
  <c r="QX106" i="4"/>
  <c r="QW106" i="4"/>
  <c r="QV106" i="4"/>
  <c r="QU106" i="4"/>
  <c r="QT106" i="4"/>
  <c r="QS106" i="4"/>
  <c r="QR106" i="4"/>
  <c r="QQ106" i="4"/>
  <c r="QP106" i="4"/>
  <c r="QO106" i="4"/>
  <c r="QN106" i="4"/>
  <c r="QM106" i="4"/>
  <c r="QL106" i="4"/>
  <c r="QK106" i="4"/>
  <c r="QJ106" i="4"/>
  <c r="QI106" i="4"/>
  <c r="QH106" i="4"/>
  <c r="QG106" i="4"/>
  <c r="QF106" i="4"/>
  <c r="QE106" i="4"/>
  <c r="QD106" i="4"/>
  <c r="QC106" i="4"/>
  <c r="QB106" i="4"/>
  <c r="QA106" i="4"/>
  <c r="PZ106" i="4"/>
  <c r="PY106" i="4"/>
  <c r="PX106" i="4"/>
  <c r="PW106" i="4"/>
  <c r="PV106" i="4"/>
  <c r="PU106" i="4"/>
  <c r="PT106" i="4"/>
  <c r="PS106" i="4"/>
  <c r="PR106" i="4"/>
  <c r="PQ106" i="4"/>
  <c r="PP106" i="4"/>
  <c r="PO106" i="4"/>
  <c r="PN106" i="4"/>
  <c r="PM106" i="4"/>
  <c r="PL106" i="4"/>
  <c r="PK106" i="4"/>
  <c r="PJ106" i="4"/>
  <c r="PI106" i="4"/>
  <c r="PH106" i="4"/>
  <c r="PG106" i="4"/>
  <c r="PF106" i="4"/>
  <c r="PE106" i="4"/>
  <c r="PD106" i="4"/>
  <c r="PC106" i="4"/>
  <c r="PB106" i="4"/>
  <c r="PA106" i="4"/>
  <c r="OZ106" i="4"/>
  <c r="OY106" i="4"/>
  <c r="OX106" i="4"/>
  <c r="OW106" i="4"/>
  <c r="OV106" i="4"/>
  <c r="OU106" i="4"/>
  <c r="OT106" i="4"/>
  <c r="OS106" i="4"/>
  <c r="RY71" i="4"/>
  <c r="RX71" i="4"/>
  <c r="RW71" i="4"/>
  <c r="RV71" i="4"/>
  <c r="RU71" i="4"/>
  <c r="RT71" i="4"/>
  <c r="RS71" i="4"/>
  <c r="RR71" i="4"/>
  <c r="RQ71" i="4"/>
  <c r="RP71" i="4"/>
  <c r="RO71" i="4"/>
  <c r="RN71" i="4"/>
  <c r="RM71" i="4"/>
  <c r="RL71" i="4"/>
  <c r="RK71" i="4"/>
  <c r="RJ71" i="4"/>
  <c r="RI71" i="4"/>
  <c r="RH71" i="4"/>
  <c r="RG71" i="4"/>
  <c r="RF71" i="4"/>
  <c r="RE71" i="4"/>
  <c r="RD71" i="4"/>
  <c r="RC71" i="4"/>
  <c r="RB71" i="4"/>
  <c r="RA71" i="4"/>
  <c r="QZ71" i="4"/>
  <c r="QY71" i="4"/>
  <c r="QX71" i="4"/>
  <c r="QW71" i="4"/>
  <c r="QV71" i="4"/>
  <c r="QU71" i="4"/>
  <c r="QT71" i="4"/>
  <c r="QS71" i="4"/>
  <c r="QR71" i="4"/>
  <c r="QQ71" i="4"/>
  <c r="QP71" i="4"/>
  <c r="QO71" i="4"/>
  <c r="QN71" i="4"/>
  <c r="QM71" i="4"/>
  <c r="QL71" i="4"/>
  <c r="QK71" i="4"/>
  <c r="QJ71" i="4"/>
  <c r="QI71" i="4"/>
  <c r="QH71" i="4"/>
  <c r="QG71" i="4"/>
  <c r="QF71" i="4"/>
  <c r="QE71" i="4"/>
  <c r="QD71" i="4"/>
  <c r="QC71" i="4"/>
  <c r="QB71" i="4"/>
  <c r="QA71" i="4"/>
  <c r="PZ71" i="4"/>
  <c r="PY71" i="4"/>
  <c r="PX71" i="4"/>
  <c r="PW71" i="4"/>
  <c r="PV71" i="4"/>
  <c r="PU71" i="4"/>
  <c r="PT71" i="4"/>
  <c r="PS71" i="4"/>
  <c r="PR71" i="4"/>
  <c r="PQ71" i="4"/>
  <c r="PP71" i="4"/>
  <c r="PO71" i="4"/>
  <c r="PN71" i="4"/>
  <c r="PM71" i="4"/>
  <c r="PL71" i="4"/>
  <c r="PK71" i="4"/>
  <c r="PJ71" i="4"/>
  <c r="PI71" i="4"/>
  <c r="PH71" i="4"/>
  <c r="PG71" i="4"/>
  <c r="PF71" i="4"/>
  <c r="PE71" i="4"/>
  <c r="PD71" i="4"/>
  <c r="PC71" i="4"/>
  <c r="PB71" i="4"/>
  <c r="PA71" i="4"/>
  <c r="OZ71" i="4"/>
  <c r="OY71" i="4"/>
  <c r="OX71" i="4"/>
  <c r="OW71" i="4"/>
  <c r="OV71" i="4"/>
  <c r="OU71" i="4"/>
  <c r="OT71" i="4"/>
  <c r="OS71" i="4"/>
  <c r="RY81" i="4"/>
  <c r="RX81" i="4"/>
  <c r="RW81" i="4"/>
  <c r="RV81" i="4"/>
  <c r="RU81" i="4"/>
  <c r="RT81" i="4"/>
  <c r="RS81" i="4"/>
  <c r="RR81" i="4"/>
  <c r="RQ81" i="4"/>
  <c r="RP81" i="4"/>
  <c r="RO81" i="4"/>
  <c r="RN81" i="4"/>
  <c r="RM81" i="4"/>
  <c r="RL81" i="4"/>
  <c r="RK81" i="4"/>
  <c r="RJ81" i="4"/>
  <c r="RI81" i="4"/>
  <c r="RH81" i="4"/>
  <c r="RG81" i="4"/>
  <c r="RF81" i="4"/>
  <c r="RE81" i="4"/>
  <c r="RD81" i="4"/>
  <c r="RC81" i="4"/>
  <c r="RB81" i="4"/>
  <c r="RA81" i="4"/>
  <c r="QZ81" i="4"/>
  <c r="QY81" i="4"/>
  <c r="QX81" i="4"/>
  <c r="QW81" i="4"/>
  <c r="QV81" i="4"/>
  <c r="QU81" i="4"/>
  <c r="QT81" i="4"/>
  <c r="QS81" i="4"/>
  <c r="QR81" i="4"/>
  <c r="QQ81" i="4"/>
  <c r="QP81" i="4"/>
  <c r="QO81" i="4"/>
  <c r="QN81" i="4"/>
  <c r="QM81" i="4"/>
  <c r="QL81" i="4"/>
  <c r="QK81" i="4"/>
  <c r="QJ81" i="4"/>
  <c r="QI81" i="4"/>
  <c r="QH81" i="4"/>
  <c r="QG81" i="4"/>
  <c r="QF81" i="4"/>
  <c r="QE81" i="4"/>
  <c r="QD81" i="4"/>
  <c r="QC81" i="4"/>
  <c r="QB81" i="4"/>
  <c r="QA81" i="4"/>
  <c r="PZ81" i="4"/>
  <c r="PY81" i="4"/>
  <c r="PX81" i="4"/>
  <c r="PW81" i="4"/>
  <c r="PV81" i="4"/>
  <c r="PU81" i="4"/>
  <c r="PT81" i="4"/>
  <c r="PS81" i="4"/>
  <c r="PR81" i="4"/>
  <c r="PQ81" i="4"/>
  <c r="PP81" i="4"/>
  <c r="PO81" i="4"/>
  <c r="PN81" i="4"/>
  <c r="PM81" i="4"/>
  <c r="PL81" i="4"/>
  <c r="PK81" i="4"/>
  <c r="PJ81" i="4"/>
  <c r="PI81" i="4"/>
  <c r="PH81" i="4"/>
  <c r="PG81" i="4"/>
  <c r="PF81" i="4"/>
  <c r="PE81" i="4"/>
  <c r="PD81" i="4"/>
  <c r="PC81" i="4"/>
  <c r="PB81" i="4"/>
  <c r="PA81" i="4"/>
  <c r="OZ81" i="4"/>
  <c r="OY81" i="4"/>
  <c r="OX81" i="4"/>
  <c r="OW81" i="4"/>
  <c r="OV81" i="4"/>
  <c r="OU81" i="4"/>
  <c r="OT81" i="4"/>
  <c r="OS81" i="4"/>
  <c r="RY96" i="4"/>
  <c r="RX96" i="4"/>
  <c r="RW96" i="4"/>
  <c r="RV96" i="4"/>
  <c r="RU96" i="4"/>
  <c r="RT96" i="4"/>
  <c r="RS96" i="4"/>
  <c r="RR96" i="4"/>
  <c r="RQ96" i="4"/>
  <c r="RP96" i="4"/>
  <c r="RO96" i="4"/>
  <c r="RN96" i="4"/>
  <c r="RM96" i="4"/>
  <c r="RL96" i="4"/>
  <c r="RK96" i="4"/>
  <c r="RJ96" i="4"/>
  <c r="RI96" i="4"/>
  <c r="RH96" i="4"/>
  <c r="RG96" i="4"/>
  <c r="RF96" i="4"/>
  <c r="RE96" i="4"/>
  <c r="RD96" i="4"/>
  <c r="RC96" i="4"/>
  <c r="RB96" i="4"/>
  <c r="RA96" i="4"/>
  <c r="QZ96" i="4"/>
  <c r="QY96" i="4"/>
  <c r="QX96" i="4"/>
  <c r="QW96" i="4"/>
  <c r="QV96" i="4"/>
  <c r="QU96" i="4"/>
  <c r="QT96" i="4"/>
  <c r="QS96" i="4"/>
  <c r="QR96" i="4"/>
  <c r="QQ96" i="4"/>
  <c r="QP96" i="4"/>
  <c r="QO96" i="4"/>
  <c r="QN96" i="4"/>
  <c r="QM96" i="4"/>
  <c r="QL96" i="4"/>
  <c r="QK96" i="4"/>
  <c r="QJ96" i="4"/>
  <c r="QI96" i="4"/>
  <c r="QH96" i="4"/>
  <c r="QG96" i="4"/>
  <c r="QF96" i="4"/>
  <c r="QE96" i="4"/>
  <c r="QD96" i="4"/>
  <c r="QC96" i="4"/>
  <c r="QB96" i="4"/>
  <c r="QA96" i="4"/>
  <c r="PZ96" i="4"/>
  <c r="PY96" i="4"/>
  <c r="PX96" i="4"/>
  <c r="PW96" i="4"/>
  <c r="PV96" i="4"/>
  <c r="PU96" i="4"/>
  <c r="PT96" i="4"/>
  <c r="PS96" i="4"/>
  <c r="PR96" i="4"/>
  <c r="PQ96" i="4"/>
  <c r="PP96" i="4"/>
  <c r="PO96" i="4"/>
  <c r="PN96" i="4"/>
  <c r="PM96" i="4"/>
  <c r="PL96" i="4"/>
  <c r="PK96" i="4"/>
  <c r="PJ96" i="4"/>
  <c r="PI96" i="4"/>
  <c r="PH96" i="4"/>
  <c r="PG96" i="4"/>
  <c r="PF96" i="4"/>
  <c r="PE96" i="4"/>
  <c r="PD96" i="4"/>
  <c r="PC96" i="4"/>
  <c r="PB96" i="4"/>
  <c r="PA96" i="4"/>
  <c r="OZ96" i="4"/>
  <c r="OY96" i="4"/>
  <c r="OX96" i="4"/>
  <c r="OW96" i="4"/>
  <c r="OV96" i="4"/>
  <c r="OU96" i="4"/>
  <c r="OT96" i="4"/>
  <c r="OS96" i="4"/>
  <c r="RY110" i="4"/>
  <c r="RX110" i="4"/>
  <c r="RW110" i="4"/>
  <c r="RV110" i="4"/>
  <c r="RU110" i="4"/>
  <c r="RT110" i="4"/>
  <c r="RS110" i="4"/>
  <c r="RR110" i="4"/>
  <c r="RQ110" i="4"/>
  <c r="RP110" i="4"/>
  <c r="RO110" i="4"/>
  <c r="RN110" i="4"/>
  <c r="RM110" i="4"/>
  <c r="RL110" i="4"/>
  <c r="RK110" i="4"/>
  <c r="RJ110" i="4"/>
  <c r="RI110" i="4"/>
  <c r="RH110" i="4"/>
  <c r="RG110" i="4"/>
  <c r="RF110" i="4"/>
  <c r="RE110" i="4"/>
  <c r="RD110" i="4"/>
  <c r="RC110" i="4"/>
  <c r="RB110" i="4"/>
  <c r="RA110" i="4"/>
  <c r="QZ110" i="4"/>
  <c r="QY110" i="4"/>
  <c r="QX110" i="4"/>
  <c r="QW110" i="4"/>
  <c r="QV110" i="4"/>
  <c r="QU110" i="4"/>
  <c r="QT110" i="4"/>
  <c r="QS110" i="4"/>
  <c r="QR110" i="4"/>
  <c r="QQ110" i="4"/>
  <c r="QP110" i="4"/>
  <c r="QO110" i="4"/>
  <c r="QN110" i="4"/>
  <c r="QM110" i="4"/>
  <c r="QL110" i="4"/>
  <c r="QK110" i="4"/>
  <c r="QJ110" i="4"/>
  <c r="QI110" i="4"/>
  <c r="QH110" i="4"/>
  <c r="QG110" i="4"/>
  <c r="QF110" i="4"/>
  <c r="QE110" i="4"/>
  <c r="QD110" i="4"/>
  <c r="QC110" i="4"/>
  <c r="QB110" i="4"/>
  <c r="QA110" i="4"/>
  <c r="PZ110" i="4"/>
  <c r="PY110" i="4"/>
  <c r="PX110" i="4"/>
  <c r="PW110" i="4"/>
  <c r="PV110" i="4"/>
  <c r="PU110" i="4"/>
  <c r="PT110" i="4"/>
  <c r="PS110" i="4"/>
  <c r="PR110" i="4"/>
  <c r="PQ110" i="4"/>
  <c r="PP110" i="4"/>
  <c r="PO110" i="4"/>
  <c r="PN110" i="4"/>
  <c r="PM110" i="4"/>
  <c r="PL110" i="4"/>
  <c r="PK110" i="4"/>
  <c r="PJ110" i="4"/>
  <c r="PI110" i="4"/>
  <c r="PH110" i="4"/>
  <c r="PG110" i="4"/>
  <c r="PF110" i="4"/>
  <c r="PE110" i="4"/>
  <c r="PD110" i="4"/>
  <c r="PC110" i="4"/>
  <c r="PB110" i="4"/>
  <c r="PA110" i="4"/>
  <c r="OZ110" i="4"/>
  <c r="OY110" i="4"/>
  <c r="OX110" i="4"/>
  <c r="OW110" i="4"/>
  <c r="OV110" i="4"/>
  <c r="OU110" i="4"/>
  <c r="OT110" i="4"/>
  <c r="OS110" i="4"/>
  <c r="RY93" i="4"/>
  <c r="RX93" i="4"/>
  <c r="RW93" i="4"/>
  <c r="RV93" i="4"/>
  <c r="RU93" i="4"/>
  <c r="RT93" i="4"/>
  <c r="RS93" i="4"/>
  <c r="RR93" i="4"/>
  <c r="RQ93" i="4"/>
  <c r="RP93" i="4"/>
  <c r="RO93" i="4"/>
  <c r="RN93" i="4"/>
  <c r="RM93" i="4"/>
  <c r="RL93" i="4"/>
  <c r="RK93" i="4"/>
  <c r="RJ93" i="4"/>
  <c r="RI93" i="4"/>
  <c r="RH93" i="4"/>
  <c r="RG93" i="4"/>
  <c r="RF93" i="4"/>
  <c r="RE93" i="4"/>
  <c r="RD93" i="4"/>
  <c r="RC93" i="4"/>
  <c r="RB93" i="4"/>
  <c r="RA93" i="4"/>
  <c r="QZ93" i="4"/>
  <c r="QY93" i="4"/>
  <c r="QX93" i="4"/>
  <c r="QW93" i="4"/>
  <c r="QV93" i="4"/>
  <c r="QU93" i="4"/>
  <c r="QT93" i="4"/>
  <c r="QS93" i="4"/>
  <c r="QR93" i="4"/>
  <c r="QQ93" i="4"/>
  <c r="QP93" i="4"/>
  <c r="QO93" i="4"/>
  <c r="QN93" i="4"/>
  <c r="QM93" i="4"/>
  <c r="QL93" i="4"/>
  <c r="QK93" i="4"/>
  <c r="QJ93" i="4"/>
  <c r="QI93" i="4"/>
  <c r="QH93" i="4"/>
  <c r="QG93" i="4"/>
  <c r="QF93" i="4"/>
  <c r="QE93" i="4"/>
  <c r="QD93" i="4"/>
  <c r="QC93" i="4"/>
  <c r="QB93" i="4"/>
  <c r="QA93" i="4"/>
  <c r="PZ93" i="4"/>
  <c r="PY93" i="4"/>
  <c r="PX93" i="4"/>
  <c r="PW93" i="4"/>
  <c r="PV93" i="4"/>
  <c r="PU93" i="4"/>
  <c r="PT93" i="4"/>
  <c r="PS93" i="4"/>
  <c r="PR93" i="4"/>
  <c r="PQ93" i="4"/>
  <c r="PP93" i="4"/>
  <c r="PO93" i="4"/>
  <c r="PN93" i="4"/>
  <c r="PM93" i="4"/>
  <c r="PL93" i="4"/>
  <c r="PK93" i="4"/>
  <c r="PJ93" i="4"/>
  <c r="PI93" i="4"/>
  <c r="PH93" i="4"/>
  <c r="PG93" i="4"/>
  <c r="PF93" i="4"/>
  <c r="PE93" i="4"/>
  <c r="PD93" i="4"/>
  <c r="PC93" i="4"/>
  <c r="PB93" i="4"/>
  <c r="PA93" i="4"/>
  <c r="OZ93" i="4"/>
  <c r="OY93" i="4"/>
  <c r="OX93" i="4"/>
  <c r="OW93" i="4"/>
  <c r="OV93" i="4"/>
  <c r="OU93" i="4"/>
  <c r="OT93" i="4"/>
  <c r="OS93" i="4"/>
  <c r="RY25" i="4"/>
  <c r="RX25" i="4"/>
  <c r="RW25" i="4"/>
  <c r="RV25" i="4"/>
  <c r="RU25" i="4"/>
  <c r="RT25" i="4"/>
  <c r="RS25" i="4"/>
  <c r="RR25" i="4"/>
  <c r="RQ25" i="4"/>
  <c r="RP25" i="4"/>
  <c r="RO25" i="4"/>
  <c r="RN25" i="4"/>
  <c r="RM25" i="4"/>
  <c r="RL25" i="4"/>
  <c r="RK25" i="4"/>
  <c r="RJ25" i="4"/>
  <c r="RI25" i="4"/>
  <c r="RH25" i="4"/>
  <c r="RG25" i="4"/>
  <c r="RF25" i="4"/>
  <c r="RE25" i="4"/>
  <c r="RD25" i="4"/>
  <c r="RC25" i="4"/>
  <c r="RB25" i="4"/>
  <c r="RA25" i="4"/>
  <c r="QZ25" i="4"/>
  <c r="QY25" i="4"/>
  <c r="QX25" i="4"/>
  <c r="QW25" i="4"/>
  <c r="QV25" i="4"/>
  <c r="QU25" i="4"/>
  <c r="QT25" i="4"/>
  <c r="QS25" i="4"/>
  <c r="QR25" i="4"/>
  <c r="QQ25" i="4"/>
  <c r="QP25" i="4"/>
  <c r="QO25" i="4"/>
  <c r="QN25" i="4"/>
  <c r="QM25" i="4"/>
  <c r="QL25" i="4"/>
  <c r="QK25" i="4"/>
  <c r="QJ25" i="4"/>
  <c r="QI25" i="4"/>
  <c r="QH25" i="4"/>
  <c r="QG25" i="4"/>
  <c r="QF25" i="4"/>
  <c r="QE25" i="4"/>
  <c r="QD25" i="4"/>
  <c r="QC25" i="4"/>
  <c r="QB25" i="4"/>
  <c r="QA25" i="4"/>
  <c r="PZ25" i="4"/>
  <c r="PY25" i="4"/>
  <c r="PX25" i="4"/>
  <c r="PW25" i="4"/>
  <c r="PV25" i="4"/>
  <c r="PU25" i="4"/>
  <c r="PT25" i="4"/>
  <c r="PS25" i="4"/>
  <c r="PR25" i="4"/>
  <c r="PQ25" i="4"/>
  <c r="PP25" i="4"/>
  <c r="PO25" i="4"/>
  <c r="PN25" i="4"/>
  <c r="PM25" i="4"/>
  <c r="PL25" i="4"/>
  <c r="PK25" i="4"/>
  <c r="PJ25" i="4"/>
  <c r="PI25" i="4"/>
  <c r="PH25" i="4"/>
  <c r="PG25" i="4"/>
  <c r="PF25" i="4"/>
  <c r="PE25" i="4"/>
  <c r="PD25" i="4"/>
  <c r="PC25" i="4"/>
  <c r="PB25" i="4"/>
  <c r="PA25" i="4"/>
  <c r="OZ25" i="4"/>
  <c r="OY25" i="4"/>
  <c r="OX25" i="4"/>
  <c r="OW25" i="4"/>
  <c r="OV25" i="4"/>
  <c r="OU25" i="4"/>
  <c r="OT25" i="4"/>
  <c r="OS25" i="4"/>
  <c r="RY15" i="4"/>
  <c r="RX15" i="4"/>
  <c r="RW15" i="4"/>
  <c r="RV15" i="4"/>
  <c r="RU15" i="4"/>
  <c r="RT15" i="4"/>
  <c r="RS15" i="4"/>
  <c r="RR15" i="4"/>
  <c r="RQ15" i="4"/>
  <c r="RP15" i="4"/>
  <c r="RO15" i="4"/>
  <c r="RN15" i="4"/>
  <c r="RM15" i="4"/>
  <c r="RL15" i="4"/>
  <c r="RK15" i="4"/>
  <c r="RJ15" i="4"/>
  <c r="RI15" i="4"/>
  <c r="RH15" i="4"/>
  <c r="RG15" i="4"/>
  <c r="RF15" i="4"/>
  <c r="RE15" i="4"/>
  <c r="RD15" i="4"/>
  <c r="RC15" i="4"/>
  <c r="RB15" i="4"/>
  <c r="RA15" i="4"/>
  <c r="QZ15" i="4"/>
  <c r="QY15" i="4"/>
  <c r="QX15" i="4"/>
  <c r="QW15" i="4"/>
  <c r="QV15" i="4"/>
  <c r="QU15" i="4"/>
  <c r="QT15" i="4"/>
  <c r="QS15" i="4"/>
  <c r="QR15" i="4"/>
  <c r="QQ15" i="4"/>
  <c r="QP15" i="4"/>
  <c r="QO15" i="4"/>
  <c r="QN15" i="4"/>
  <c r="QM15" i="4"/>
  <c r="QL15" i="4"/>
  <c r="QK15" i="4"/>
  <c r="QJ15" i="4"/>
  <c r="QI15" i="4"/>
  <c r="QH15" i="4"/>
  <c r="QG15" i="4"/>
  <c r="QF15" i="4"/>
  <c r="QE15" i="4"/>
  <c r="QD15" i="4"/>
  <c r="QC15" i="4"/>
  <c r="QB15" i="4"/>
  <c r="QA15" i="4"/>
  <c r="PZ15" i="4"/>
  <c r="PY15" i="4"/>
  <c r="PX15" i="4"/>
  <c r="PW15" i="4"/>
  <c r="PV15" i="4"/>
  <c r="PU15" i="4"/>
  <c r="PT15" i="4"/>
  <c r="PS15" i="4"/>
  <c r="PR15" i="4"/>
  <c r="PQ15" i="4"/>
  <c r="PP15" i="4"/>
  <c r="PO15" i="4"/>
  <c r="PN15" i="4"/>
  <c r="PM15" i="4"/>
  <c r="PL15" i="4"/>
  <c r="PK15" i="4"/>
  <c r="PJ15" i="4"/>
  <c r="PI15" i="4"/>
  <c r="PH15" i="4"/>
  <c r="PG15" i="4"/>
  <c r="PF15" i="4"/>
  <c r="PE15" i="4"/>
  <c r="PD15" i="4"/>
  <c r="PC15" i="4"/>
  <c r="PB15" i="4"/>
  <c r="PA15" i="4"/>
  <c r="OZ15" i="4"/>
  <c r="OY15" i="4"/>
  <c r="OX15" i="4"/>
  <c r="OW15" i="4"/>
  <c r="OV15" i="4"/>
  <c r="OU15" i="4"/>
  <c r="OT15" i="4"/>
  <c r="OS15" i="4"/>
  <c r="RY66" i="4"/>
  <c r="RX66" i="4"/>
  <c r="RW66" i="4"/>
  <c r="RV66" i="4"/>
  <c r="RU66" i="4"/>
  <c r="RT66" i="4"/>
  <c r="RS66" i="4"/>
  <c r="RR66" i="4"/>
  <c r="RQ66" i="4"/>
  <c r="RP66" i="4"/>
  <c r="RO66" i="4"/>
  <c r="RN66" i="4"/>
  <c r="RM66" i="4"/>
  <c r="RL66" i="4"/>
  <c r="RK66" i="4"/>
  <c r="RJ66" i="4"/>
  <c r="RI66" i="4"/>
  <c r="RH66" i="4"/>
  <c r="RG66" i="4"/>
  <c r="RF66" i="4"/>
  <c r="RE66" i="4"/>
  <c r="RD66" i="4"/>
  <c r="RC66" i="4"/>
  <c r="RB66" i="4"/>
  <c r="RA66" i="4"/>
  <c r="QZ66" i="4"/>
  <c r="QY66" i="4"/>
  <c r="QX66" i="4"/>
  <c r="QW66" i="4"/>
  <c r="QV66" i="4"/>
  <c r="QU66" i="4"/>
  <c r="QT66" i="4"/>
  <c r="QS66" i="4"/>
  <c r="QR66" i="4"/>
  <c r="QQ66" i="4"/>
  <c r="QP66" i="4"/>
  <c r="QO66" i="4"/>
  <c r="QN66" i="4"/>
  <c r="QM66" i="4"/>
  <c r="QL66" i="4"/>
  <c r="QK66" i="4"/>
  <c r="QJ66" i="4"/>
  <c r="QI66" i="4"/>
  <c r="QH66" i="4"/>
  <c r="QG66" i="4"/>
  <c r="QF66" i="4"/>
  <c r="QE66" i="4"/>
  <c r="QD66" i="4"/>
  <c r="QC66" i="4"/>
  <c r="QB66" i="4"/>
  <c r="QA66" i="4"/>
  <c r="PZ66" i="4"/>
  <c r="PY66" i="4"/>
  <c r="PX66" i="4"/>
  <c r="PW66" i="4"/>
  <c r="PV66" i="4"/>
  <c r="PU66" i="4"/>
  <c r="PT66" i="4"/>
  <c r="PS66" i="4"/>
  <c r="PR66" i="4"/>
  <c r="PQ66" i="4"/>
  <c r="PP66" i="4"/>
  <c r="PO66" i="4"/>
  <c r="PN66" i="4"/>
  <c r="PM66" i="4"/>
  <c r="PL66" i="4"/>
  <c r="PK66" i="4"/>
  <c r="PJ66" i="4"/>
  <c r="PI66" i="4"/>
  <c r="PH66" i="4"/>
  <c r="PG66" i="4"/>
  <c r="PF66" i="4"/>
  <c r="PE66" i="4"/>
  <c r="PD66" i="4"/>
  <c r="PC66" i="4"/>
  <c r="PB66" i="4"/>
  <c r="PA66" i="4"/>
  <c r="OZ66" i="4"/>
  <c r="OY66" i="4"/>
  <c r="OX66" i="4"/>
  <c r="OW66" i="4"/>
  <c r="OV66" i="4"/>
  <c r="OU66" i="4"/>
  <c r="OT66" i="4"/>
  <c r="OS66" i="4"/>
  <c r="RY10" i="4"/>
  <c r="RX10" i="4"/>
  <c r="RW10" i="4"/>
  <c r="RV10" i="4"/>
  <c r="RU10" i="4"/>
  <c r="RT10" i="4"/>
  <c r="RS10" i="4"/>
  <c r="RR10" i="4"/>
  <c r="RQ10" i="4"/>
  <c r="RP10" i="4"/>
  <c r="RO10" i="4"/>
  <c r="RN10" i="4"/>
  <c r="RM10" i="4"/>
  <c r="RL10" i="4"/>
  <c r="RK10" i="4"/>
  <c r="RJ10" i="4"/>
  <c r="RI10" i="4"/>
  <c r="RH10" i="4"/>
  <c r="RG10" i="4"/>
  <c r="RF10" i="4"/>
  <c r="RE10" i="4"/>
  <c r="RD10" i="4"/>
  <c r="RC10" i="4"/>
  <c r="RB10" i="4"/>
  <c r="RA10" i="4"/>
  <c r="QZ10" i="4"/>
  <c r="QY10" i="4"/>
  <c r="QX10" i="4"/>
  <c r="QW10" i="4"/>
  <c r="QV10" i="4"/>
  <c r="QU10" i="4"/>
  <c r="QT10" i="4"/>
  <c r="QS10" i="4"/>
  <c r="QR10" i="4"/>
  <c r="QQ10" i="4"/>
  <c r="QP10" i="4"/>
  <c r="QO10" i="4"/>
  <c r="QN10" i="4"/>
  <c r="QM10" i="4"/>
  <c r="QL10" i="4"/>
  <c r="QK10" i="4"/>
  <c r="QJ10" i="4"/>
  <c r="QI10" i="4"/>
  <c r="QH10" i="4"/>
  <c r="QG10" i="4"/>
  <c r="QF10" i="4"/>
  <c r="QE10" i="4"/>
  <c r="QD10" i="4"/>
  <c r="QC10" i="4"/>
  <c r="QB10" i="4"/>
  <c r="QA10" i="4"/>
  <c r="PZ10" i="4"/>
  <c r="PY10" i="4"/>
  <c r="PX10" i="4"/>
  <c r="PW10" i="4"/>
  <c r="PV10" i="4"/>
  <c r="PU10" i="4"/>
  <c r="PT10" i="4"/>
  <c r="PS10" i="4"/>
  <c r="PR10" i="4"/>
  <c r="PQ10" i="4"/>
  <c r="PP10" i="4"/>
  <c r="PO10" i="4"/>
  <c r="PN10" i="4"/>
  <c r="PM10" i="4"/>
  <c r="PL10" i="4"/>
  <c r="PK10" i="4"/>
  <c r="PJ10" i="4"/>
  <c r="PI10" i="4"/>
  <c r="PH10" i="4"/>
  <c r="PG10" i="4"/>
  <c r="PF10" i="4"/>
  <c r="PE10" i="4"/>
  <c r="PD10" i="4"/>
  <c r="PC10" i="4"/>
  <c r="PB10" i="4"/>
  <c r="PA10" i="4"/>
  <c r="OZ10" i="4"/>
  <c r="OY10" i="4"/>
  <c r="OX10" i="4"/>
  <c r="OW10" i="4"/>
  <c r="OV10" i="4"/>
  <c r="OU10" i="4"/>
  <c r="OT10" i="4"/>
  <c r="OS10" i="4"/>
  <c r="RY48" i="4"/>
  <c r="RX48" i="4"/>
  <c r="RW48" i="4"/>
  <c r="RV48" i="4"/>
  <c r="RU48" i="4"/>
  <c r="RT48" i="4"/>
  <c r="RS48" i="4"/>
  <c r="RR48" i="4"/>
  <c r="RQ48" i="4"/>
  <c r="RP48" i="4"/>
  <c r="RO48" i="4"/>
  <c r="RN48" i="4"/>
  <c r="RM48" i="4"/>
  <c r="RL48" i="4"/>
  <c r="RK48" i="4"/>
  <c r="RJ48" i="4"/>
  <c r="RI48" i="4"/>
  <c r="RH48" i="4"/>
  <c r="RG48" i="4"/>
  <c r="RF48" i="4"/>
  <c r="RE48" i="4"/>
  <c r="RD48" i="4"/>
  <c r="RC48" i="4"/>
  <c r="RB48" i="4"/>
  <c r="RA48" i="4"/>
  <c r="QZ48" i="4"/>
  <c r="QY48" i="4"/>
  <c r="QX48" i="4"/>
  <c r="QW48" i="4"/>
  <c r="QV48" i="4"/>
  <c r="QU48" i="4"/>
  <c r="QT48" i="4"/>
  <c r="QS48" i="4"/>
  <c r="QR48" i="4"/>
  <c r="QQ48" i="4"/>
  <c r="QP48" i="4"/>
  <c r="QO48" i="4"/>
  <c r="QN48" i="4"/>
  <c r="QM48" i="4"/>
  <c r="QL48" i="4"/>
  <c r="QK48" i="4"/>
  <c r="QJ48" i="4"/>
  <c r="QI48" i="4"/>
  <c r="QH48" i="4"/>
  <c r="QG48" i="4"/>
  <c r="QF48" i="4"/>
  <c r="QE48" i="4"/>
  <c r="QD48" i="4"/>
  <c r="QC48" i="4"/>
  <c r="QB48" i="4"/>
  <c r="QA48" i="4"/>
  <c r="PZ48" i="4"/>
  <c r="PY48" i="4"/>
  <c r="PX48" i="4"/>
  <c r="PW48" i="4"/>
  <c r="PV48" i="4"/>
  <c r="PU48" i="4"/>
  <c r="PT48" i="4"/>
  <c r="PS48" i="4"/>
  <c r="PR48" i="4"/>
  <c r="PQ48" i="4"/>
  <c r="PP48" i="4"/>
  <c r="PO48" i="4"/>
  <c r="PN48" i="4"/>
  <c r="PM48" i="4"/>
  <c r="PL48" i="4"/>
  <c r="PK48" i="4"/>
  <c r="PJ48" i="4"/>
  <c r="PI48" i="4"/>
  <c r="PH48" i="4"/>
  <c r="PG48" i="4"/>
  <c r="PF48" i="4"/>
  <c r="PE48" i="4"/>
  <c r="PD48" i="4"/>
  <c r="PC48" i="4"/>
  <c r="PB48" i="4"/>
  <c r="PA48" i="4"/>
  <c r="OZ48" i="4"/>
  <c r="OY48" i="4"/>
  <c r="OX48" i="4"/>
  <c r="OW48" i="4"/>
  <c r="OV48" i="4"/>
  <c r="OU48" i="4"/>
  <c r="OT48" i="4"/>
  <c r="OS48" i="4"/>
  <c r="RY3" i="4"/>
  <c r="RX3" i="4"/>
  <c r="RW3" i="4"/>
  <c r="RV3" i="4"/>
  <c r="RU3" i="4"/>
  <c r="RT3" i="4"/>
  <c r="RS3" i="4"/>
  <c r="RR3" i="4"/>
  <c r="RQ3" i="4"/>
  <c r="RP3" i="4"/>
  <c r="RO3" i="4"/>
  <c r="RN3" i="4"/>
  <c r="RM3" i="4"/>
  <c r="RL3" i="4"/>
  <c r="RK3" i="4"/>
  <c r="RJ3" i="4"/>
  <c r="RI3" i="4"/>
  <c r="RH3" i="4"/>
  <c r="RG3" i="4"/>
  <c r="RF3" i="4"/>
  <c r="RE3" i="4"/>
  <c r="RD3" i="4"/>
  <c r="RC3" i="4"/>
  <c r="RB3" i="4"/>
  <c r="RA3" i="4"/>
  <c r="QZ3" i="4"/>
  <c r="QY3" i="4"/>
  <c r="QX3" i="4"/>
  <c r="QW3" i="4"/>
  <c r="QV3" i="4"/>
  <c r="QU3" i="4"/>
  <c r="QT3" i="4"/>
  <c r="QS3" i="4"/>
  <c r="QR3" i="4"/>
  <c r="QQ3" i="4"/>
  <c r="QP3" i="4"/>
  <c r="QO3" i="4"/>
  <c r="QN3" i="4"/>
  <c r="QM3" i="4"/>
  <c r="QL3" i="4"/>
  <c r="QK3" i="4"/>
  <c r="QJ3" i="4"/>
  <c r="QI3" i="4"/>
  <c r="QH3" i="4"/>
  <c r="QG3" i="4"/>
  <c r="QF3" i="4"/>
  <c r="QE3" i="4"/>
  <c r="QD3" i="4"/>
  <c r="QC3" i="4"/>
  <c r="QB3" i="4"/>
  <c r="QA3" i="4"/>
  <c r="PZ3" i="4"/>
  <c r="PY3" i="4"/>
  <c r="PX3" i="4"/>
  <c r="PW3" i="4"/>
  <c r="PV3" i="4"/>
  <c r="PU3" i="4"/>
  <c r="PT3" i="4"/>
  <c r="PS3" i="4"/>
  <c r="PR3" i="4"/>
  <c r="PQ3" i="4"/>
  <c r="PP3" i="4"/>
  <c r="PO3" i="4"/>
  <c r="PN3" i="4"/>
  <c r="PM3" i="4"/>
  <c r="PL3" i="4"/>
  <c r="PK3" i="4"/>
  <c r="PJ3" i="4"/>
  <c r="PI3" i="4"/>
  <c r="PH3" i="4"/>
  <c r="PG3" i="4"/>
  <c r="PF3" i="4"/>
  <c r="PE3" i="4"/>
  <c r="PD3" i="4"/>
  <c r="PC3" i="4"/>
  <c r="PB3" i="4"/>
  <c r="PA3" i="4"/>
  <c r="OZ3" i="4"/>
  <c r="OY3" i="4"/>
  <c r="OX3" i="4"/>
  <c r="OW3" i="4"/>
  <c r="OV3" i="4"/>
  <c r="OU3" i="4"/>
  <c r="OT3" i="4"/>
  <c r="OS3" i="4"/>
  <c r="RY23" i="4"/>
  <c r="RX23" i="4"/>
  <c r="RW23" i="4"/>
  <c r="RV23" i="4"/>
  <c r="RU23" i="4"/>
  <c r="RT23" i="4"/>
  <c r="RS23" i="4"/>
  <c r="RR23" i="4"/>
  <c r="RQ23" i="4"/>
  <c r="RP23" i="4"/>
  <c r="RO23" i="4"/>
  <c r="RN23" i="4"/>
  <c r="RM23" i="4"/>
  <c r="RL23" i="4"/>
  <c r="RK23" i="4"/>
  <c r="RJ23" i="4"/>
  <c r="RI23" i="4"/>
  <c r="RH23" i="4"/>
  <c r="RG23" i="4"/>
  <c r="RF23" i="4"/>
  <c r="RE23" i="4"/>
  <c r="RD23" i="4"/>
  <c r="RC23" i="4"/>
  <c r="RB23" i="4"/>
  <c r="RA23" i="4"/>
  <c r="QZ23" i="4"/>
  <c r="QY23" i="4"/>
  <c r="QX23" i="4"/>
  <c r="QW23" i="4"/>
  <c r="QV23" i="4"/>
  <c r="QU23" i="4"/>
  <c r="QT23" i="4"/>
  <c r="QS23" i="4"/>
  <c r="QR23" i="4"/>
  <c r="QQ23" i="4"/>
  <c r="QP23" i="4"/>
  <c r="QO23" i="4"/>
  <c r="QN23" i="4"/>
  <c r="QM23" i="4"/>
  <c r="QL23" i="4"/>
  <c r="QK23" i="4"/>
  <c r="QJ23" i="4"/>
  <c r="QI23" i="4"/>
  <c r="QH23" i="4"/>
  <c r="QG23" i="4"/>
  <c r="QF23" i="4"/>
  <c r="QE23" i="4"/>
  <c r="QD23" i="4"/>
  <c r="QC23" i="4"/>
  <c r="QB23" i="4"/>
  <c r="QA23" i="4"/>
  <c r="PZ23" i="4"/>
  <c r="PY23" i="4"/>
  <c r="PX23" i="4"/>
  <c r="PW23" i="4"/>
  <c r="PV23" i="4"/>
  <c r="PU23" i="4"/>
  <c r="PT23" i="4"/>
  <c r="PS23" i="4"/>
  <c r="PR23" i="4"/>
  <c r="PQ23" i="4"/>
  <c r="PP23" i="4"/>
  <c r="PO23" i="4"/>
  <c r="PN23" i="4"/>
  <c r="PM23" i="4"/>
  <c r="PL23" i="4"/>
  <c r="PK23" i="4"/>
  <c r="PJ23" i="4"/>
  <c r="PI23" i="4"/>
  <c r="PH23" i="4"/>
  <c r="PG23" i="4"/>
  <c r="PF23" i="4"/>
  <c r="PE23" i="4"/>
  <c r="PD23" i="4"/>
  <c r="PC23" i="4"/>
  <c r="PB23" i="4"/>
  <c r="PA23" i="4"/>
  <c r="OZ23" i="4"/>
  <c r="OY23" i="4"/>
  <c r="OX23" i="4"/>
  <c r="OW23" i="4"/>
  <c r="OV23" i="4"/>
  <c r="OU23" i="4"/>
  <c r="OT23" i="4"/>
  <c r="OS23" i="4"/>
  <c r="RY38" i="4"/>
  <c r="RX38" i="4"/>
  <c r="RW38" i="4"/>
  <c r="RV38" i="4"/>
  <c r="RU38" i="4"/>
  <c r="RT38" i="4"/>
  <c r="RS38" i="4"/>
  <c r="RR38" i="4"/>
  <c r="RQ38" i="4"/>
  <c r="RP38" i="4"/>
  <c r="RO38" i="4"/>
  <c r="RN38" i="4"/>
  <c r="RM38" i="4"/>
  <c r="RL38" i="4"/>
  <c r="RK38" i="4"/>
  <c r="RJ38" i="4"/>
  <c r="RI38" i="4"/>
  <c r="RH38" i="4"/>
  <c r="RG38" i="4"/>
  <c r="RF38" i="4"/>
  <c r="RE38" i="4"/>
  <c r="RD38" i="4"/>
  <c r="RC38" i="4"/>
  <c r="RB38" i="4"/>
  <c r="RA38" i="4"/>
  <c r="QZ38" i="4"/>
  <c r="QY38" i="4"/>
  <c r="QX38" i="4"/>
  <c r="QW38" i="4"/>
  <c r="QV38" i="4"/>
  <c r="QU38" i="4"/>
  <c r="QT38" i="4"/>
  <c r="QS38" i="4"/>
  <c r="QR38" i="4"/>
  <c r="QQ38" i="4"/>
  <c r="QP38" i="4"/>
  <c r="QO38" i="4"/>
  <c r="QN38" i="4"/>
  <c r="QM38" i="4"/>
  <c r="QL38" i="4"/>
  <c r="QK38" i="4"/>
  <c r="QJ38" i="4"/>
  <c r="QI38" i="4"/>
  <c r="QH38" i="4"/>
  <c r="QG38" i="4"/>
  <c r="QF38" i="4"/>
  <c r="QE38" i="4"/>
  <c r="QD38" i="4"/>
  <c r="QC38" i="4"/>
  <c r="QB38" i="4"/>
  <c r="QA38" i="4"/>
  <c r="PZ38" i="4"/>
  <c r="PY38" i="4"/>
  <c r="PX38" i="4"/>
  <c r="PW38" i="4"/>
  <c r="PV38" i="4"/>
  <c r="PU38" i="4"/>
  <c r="PT38" i="4"/>
  <c r="PS38" i="4"/>
  <c r="PR38" i="4"/>
  <c r="PQ38" i="4"/>
  <c r="PP38" i="4"/>
  <c r="PO38" i="4"/>
  <c r="PN38" i="4"/>
  <c r="PM38" i="4"/>
  <c r="PL38" i="4"/>
  <c r="PK38" i="4"/>
  <c r="PJ38" i="4"/>
  <c r="PI38" i="4"/>
  <c r="PH38" i="4"/>
  <c r="PG38" i="4"/>
  <c r="PF38" i="4"/>
  <c r="PE38" i="4"/>
  <c r="PD38" i="4"/>
  <c r="PC38" i="4"/>
  <c r="PB38" i="4"/>
  <c r="PA38" i="4"/>
  <c r="OZ38" i="4"/>
  <c r="OY38" i="4"/>
  <c r="OX38" i="4"/>
  <c r="OW38" i="4"/>
  <c r="OV38" i="4"/>
  <c r="OU38" i="4"/>
  <c r="OT38" i="4"/>
  <c r="OS38" i="4"/>
  <c r="RY64" i="4"/>
  <c r="RX64" i="4"/>
  <c r="RW64" i="4"/>
  <c r="RV64" i="4"/>
  <c r="RU64" i="4"/>
  <c r="RT64" i="4"/>
  <c r="RS64" i="4"/>
  <c r="RR64" i="4"/>
  <c r="RQ64" i="4"/>
  <c r="RP64" i="4"/>
  <c r="RO64" i="4"/>
  <c r="RN64" i="4"/>
  <c r="RM64" i="4"/>
  <c r="RL64" i="4"/>
  <c r="RK64" i="4"/>
  <c r="RJ64" i="4"/>
  <c r="RI64" i="4"/>
  <c r="RH64" i="4"/>
  <c r="RG64" i="4"/>
  <c r="RF64" i="4"/>
  <c r="RE64" i="4"/>
  <c r="RD64" i="4"/>
  <c r="RC64" i="4"/>
  <c r="RB64" i="4"/>
  <c r="RA64" i="4"/>
  <c r="QZ64" i="4"/>
  <c r="QY64" i="4"/>
  <c r="QX64" i="4"/>
  <c r="QW64" i="4"/>
  <c r="QV64" i="4"/>
  <c r="QU64" i="4"/>
  <c r="QT64" i="4"/>
  <c r="QS64" i="4"/>
  <c r="QR64" i="4"/>
  <c r="QQ64" i="4"/>
  <c r="QP64" i="4"/>
  <c r="QO64" i="4"/>
  <c r="QN64" i="4"/>
  <c r="QM64" i="4"/>
  <c r="QL64" i="4"/>
  <c r="QK64" i="4"/>
  <c r="QJ64" i="4"/>
  <c r="QI64" i="4"/>
  <c r="QH64" i="4"/>
  <c r="QG64" i="4"/>
  <c r="QF64" i="4"/>
  <c r="QE64" i="4"/>
  <c r="QD64" i="4"/>
  <c r="QC64" i="4"/>
  <c r="QB64" i="4"/>
  <c r="QA64" i="4"/>
  <c r="PZ64" i="4"/>
  <c r="PY64" i="4"/>
  <c r="PX64" i="4"/>
  <c r="PW64" i="4"/>
  <c r="PV64" i="4"/>
  <c r="PU64" i="4"/>
  <c r="PT64" i="4"/>
  <c r="PS64" i="4"/>
  <c r="PR64" i="4"/>
  <c r="PQ64" i="4"/>
  <c r="PP64" i="4"/>
  <c r="PO64" i="4"/>
  <c r="PN64" i="4"/>
  <c r="PM64" i="4"/>
  <c r="PL64" i="4"/>
  <c r="PK64" i="4"/>
  <c r="PJ64" i="4"/>
  <c r="PI64" i="4"/>
  <c r="PH64" i="4"/>
  <c r="PG64" i="4"/>
  <c r="PF64" i="4"/>
  <c r="PE64" i="4"/>
  <c r="PD64" i="4"/>
  <c r="PC64" i="4"/>
  <c r="PB64" i="4"/>
  <c r="PA64" i="4"/>
  <c r="OZ64" i="4"/>
  <c r="OY64" i="4"/>
  <c r="OX64" i="4"/>
  <c r="OW64" i="4"/>
  <c r="OV64" i="4"/>
  <c r="OU64" i="4"/>
  <c r="OT64" i="4"/>
  <c r="OS64" i="4"/>
  <c r="RY77" i="4"/>
  <c r="RX77" i="4"/>
  <c r="RW77" i="4"/>
  <c r="RV77" i="4"/>
  <c r="RU77" i="4"/>
  <c r="RT77" i="4"/>
  <c r="RS77" i="4"/>
  <c r="RR77" i="4"/>
  <c r="RQ77" i="4"/>
  <c r="RP77" i="4"/>
  <c r="RO77" i="4"/>
  <c r="RN77" i="4"/>
  <c r="RM77" i="4"/>
  <c r="RL77" i="4"/>
  <c r="RK77" i="4"/>
  <c r="RJ77" i="4"/>
  <c r="RI77" i="4"/>
  <c r="RH77" i="4"/>
  <c r="RG77" i="4"/>
  <c r="RF77" i="4"/>
  <c r="RE77" i="4"/>
  <c r="RD77" i="4"/>
  <c r="RC77" i="4"/>
  <c r="RB77" i="4"/>
  <c r="RA77" i="4"/>
  <c r="QZ77" i="4"/>
  <c r="QY77" i="4"/>
  <c r="QX77" i="4"/>
  <c r="QW77" i="4"/>
  <c r="QV77" i="4"/>
  <c r="QU77" i="4"/>
  <c r="QT77" i="4"/>
  <c r="QS77" i="4"/>
  <c r="QR77" i="4"/>
  <c r="QQ77" i="4"/>
  <c r="QP77" i="4"/>
  <c r="QO77" i="4"/>
  <c r="QN77" i="4"/>
  <c r="QM77" i="4"/>
  <c r="QL77" i="4"/>
  <c r="QK77" i="4"/>
  <c r="QJ77" i="4"/>
  <c r="QI77" i="4"/>
  <c r="QH77" i="4"/>
  <c r="QG77" i="4"/>
  <c r="QF77" i="4"/>
  <c r="QE77" i="4"/>
  <c r="QD77" i="4"/>
  <c r="QC77" i="4"/>
  <c r="QB77" i="4"/>
  <c r="QA77" i="4"/>
  <c r="PZ77" i="4"/>
  <c r="PY77" i="4"/>
  <c r="PX77" i="4"/>
  <c r="PW77" i="4"/>
  <c r="PV77" i="4"/>
  <c r="PU77" i="4"/>
  <c r="PT77" i="4"/>
  <c r="PS77" i="4"/>
  <c r="PR77" i="4"/>
  <c r="PQ77" i="4"/>
  <c r="PP77" i="4"/>
  <c r="PO77" i="4"/>
  <c r="PN77" i="4"/>
  <c r="PM77" i="4"/>
  <c r="PL77" i="4"/>
  <c r="PK77" i="4"/>
  <c r="PJ77" i="4"/>
  <c r="PI77" i="4"/>
  <c r="PH77" i="4"/>
  <c r="PG77" i="4"/>
  <c r="PF77" i="4"/>
  <c r="PE77" i="4"/>
  <c r="PD77" i="4"/>
  <c r="PC77" i="4"/>
  <c r="PB77" i="4"/>
  <c r="PA77" i="4"/>
  <c r="OZ77" i="4"/>
  <c r="OY77" i="4"/>
  <c r="OX77" i="4"/>
  <c r="OW77" i="4"/>
  <c r="OV77" i="4"/>
  <c r="OU77" i="4"/>
  <c r="OT77" i="4"/>
  <c r="OS77" i="4"/>
  <c r="RY46" i="4"/>
  <c r="RX46" i="4"/>
  <c r="RW46" i="4"/>
  <c r="RV46" i="4"/>
  <c r="RU46" i="4"/>
  <c r="RT46" i="4"/>
  <c r="RS46" i="4"/>
  <c r="RR46" i="4"/>
  <c r="RQ46" i="4"/>
  <c r="RP46" i="4"/>
  <c r="RO46" i="4"/>
  <c r="RN46" i="4"/>
  <c r="RM46" i="4"/>
  <c r="RL46" i="4"/>
  <c r="RK46" i="4"/>
  <c r="RJ46" i="4"/>
  <c r="RI46" i="4"/>
  <c r="RH46" i="4"/>
  <c r="RG46" i="4"/>
  <c r="RF46" i="4"/>
  <c r="RE46" i="4"/>
  <c r="RD46" i="4"/>
  <c r="RC46" i="4"/>
  <c r="RB46" i="4"/>
  <c r="RA46" i="4"/>
  <c r="QZ46" i="4"/>
  <c r="QY46" i="4"/>
  <c r="QX46" i="4"/>
  <c r="QW46" i="4"/>
  <c r="QV46" i="4"/>
  <c r="QU46" i="4"/>
  <c r="QT46" i="4"/>
  <c r="QS46" i="4"/>
  <c r="QR46" i="4"/>
  <c r="QQ46" i="4"/>
  <c r="QP46" i="4"/>
  <c r="QO46" i="4"/>
  <c r="QN46" i="4"/>
  <c r="QM46" i="4"/>
  <c r="QL46" i="4"/>
  <c r="QK46" i="4"/>
  <c r="QJ46" i="4"/>
  <c r="QI46" i="4"/>
  <c r="QH46" i="4"/>
  <c r="QG46" i="4"/>
  <c r="QF46" i="4"/>
  <c r="QE46" i="4"/>
  <c r="QD46" i="4"/>
  <c r="QC46" i="4"/>
  <c r="QB46" i="4"/>
  <c r="QA46" i="4"/>
  <c r="PZ46" i="4"/>
  <c r="PY46" i="4"/>
  <c r="PX46" i="4"/>
  <c r="PW46" i="4"/>
  <c r="PV46" i="4"/>
  <c r="PU46" i="4"/>
  <c r="PT46" i="4"/>
  <c r="PS46" i="4"/>
  <c r="PR46" i="4"/>
  <c r="PQ46" i="4"/>
  <c r="PP46" i="4"/>
  <c r="PO46" i="4"/>
  <c r="PN46" i="4"/>
  <c r="PM46" i="4"/>
  <c r="PL46" i="4"/>
  <c r="PK46" i="4"/>
  <c r="PJ46" i="4"/>
  <c r="PI46" i="4"/>
  <c r="PH46" i="4"/>
  <c r="PG46" i="4"/>
  <c r="PF46" i="4"/>
  <c r="PE46" i="4"/>
  <c r="PD46" i="4"/>
  <c r="PC46" i="4"/>
  <c r="PB46" i="4"/>
  <c r="PA46" i="4"/>
  <c r="OZ46" i="4"/>
  <c r="OY46" i="4"/>
  <c r="OX46" i="4"/>
  <c r="OW46" i="4"/>
  <c r="OV46" i="4"/>
  <c r="OU46" i="4"/>
  <c r="OT46" i="4"/>
  <c r="OS46" i="4"/>
  <c r="RY102" i="4"/>
  <c r="RX102" i="4"/>
  <c r="RW102" i="4"/>
  <c r="RV102" i="4"/>
  <c r="RU102" i="4"/>
  <c r="RT102" i="4"/>
  <c r="RS102" i="4"/>
  <c r="RR102" i="4"/>
  <c r="RQ102" i="4"/>
  <c r="RP102" i="4"/>
  <c r="RO102" i="4"/>
  <c r="RN102" i="4"/>
  <c r="RM102" i="4"/>
  <c r="RL102" i="4"/>
  <c r="RK102" i="4"/>
  <c r="RJ102" i="4"/>
  <c r="RI102" i="4"/>
  <c r="RH102" i="4"/>
  <c r="RG102" i="4"/>
  <c r="RF102" i="4"/>
  <c r="RE102" i="4"/>
  <c r="RD102" i="4"/>
  <c r="RC102" i="4"/>
  <c r="RB102" i="4"/>
  <c r="RA102" i="4"/>
  <c r="QZ102" i="4"/>
  <c r="QY102" i="4"/>
  <c r="QX102" i="4"/>
  <c r="QW102" i="4"/>
  <c r="QV102" i="4"/>
  <c r="QU102" i="4"/>
  <c r="QT102" i="4"/>
  <c r="QS102" i="4"/>
  <c r="QR102" i="4"/>
  <c r="QQ102" i="4"/>
  <c r="QP102" i="4"/>
  <c r="QO102" i="4"/>
  <c r="QN102" i="4"/>
  <c r="QM102" i="4"/>
  <c r="QL102" i="4"/>
  <c r="QK102" i="4"/>
  <c r="QJ102" i="4"/>
  <c r="QI102" i="4"/>
  <c r="QH102" i="4"/>
  <c r="QG102" i="4"/>
  <c r="QF102" i="4"/>
  <c r="QE102" i="4"/>
  <c r="QD102" i="4"/>
  <c r="QC102" i="4"/>
  <c r="QB102" i="4"/>
  <c r="QA102" i="4"/>
  <c r="PZ102" i="4"/>
  <c r="PY102" i="4"/>
  <c r="PX102" i="4"/>
  <c r="PW102" i="4"/>
  <c r="PV102" i="4"/>
  <c r="PU102" i="4"/>
  <c r="PT102" i="4"/>
  <c r="PS102" i="4"/>
  <c r="PR102" i="4"/>
  <c r="PQ102" i="4"/>
  <c r="PP102" i="4"/>
  <c r="PO102" i="4"/>
  <c r="PN102" i="4"/>
  <c r="PM102" i="4"/>
  <c r="PL102" i="4"/>
  <c r="PK102" i="4"/>
  <c r="PJ102" i="4"/>
  <c r="PI102" i="4"/>
  <c r="PH102" i="4"/>
  <c r="PG102" i="4"/>
  <c r="PF102" i="4"/>
  <c r="PE102" i="4"/>
  <c r="PD102" i="4"/>
  <c r="PC102" i="4"/>
  <c r="PB102" i="4"/>
  <c r="PA102" i="4"/>
  <c r="OZ102" i="4"/>
  <c r="OY102" i="4"/>
  <c r="OX102" i="4"/>
  <c r="OW102" i="4"/>
  <c r="OV102" i="4"/>
  <c r="OU102" i="4"/>
  <c r="OT102" i="4"/>
  <c r="OS102" i="4"/>
  <c r="RY160" i="4"/>
  <c r="RX160" i="4"/>
  <c r="RW160" i="4"/>
  <c r="RV160" i="4"/>
  <c r="RU160" i="4"/>
  <c r="RT160" i="4"/>
  <c r="RS160" i="4"/>
  <c r="RR160" i="4"/>
  <c r="RQ160" i="4"/>
  <c r="RP160" i="4"/>
  <c r="RO160" i="4"/>
  <c r="RN160" i="4"/>
  <c r="RM160" i="4"/>
  <c r="RL160" i="4"/>
  <c r="RK160" i="4"/>
  <c r="RJ160" i="4"/>
  <c r="RI160" i="4"/>
  <c r="RH160" i="4"/>
  <c r="RG160" i="4"/>
  <c r="RF160" i="4"/>
  <c r="RE160" i="4"/>
  <c r="RD160" i="4"/>
  <c r="RC160" i="4"/>
  <c r="RB160" i="4"/>
  <c r="RA160" i="4"/>
  <c r="QZ160" i="4"/>
  <c r="QY160" i="4"/>
  <c r="QX160" i="4"/>
  <c r="QW160" i="4"/>
  <c r="QV160" i="4"/>
  <c r="QU160" i="4"/>
  <c r="QT160" i="4"/>
  <c r="QS160" i="4"/>
  <c r="QR160" i="4"/>
  <c r="QQ160" i="4"/>
  <c r="QP160" i="4"/>
  <c r="QO160" i="4"/>
  <c r="QN160" i="4"/>
  <c r="QM160" i="4"/>
  <c r="QL160" i="4"/>
  <c r="QK160" i="4"/>
  <c r="QJ160" i="4"/>
  <c r="QI160" i="4"/>
  <c r="QH160" i="4"/>
  <c r="QG160" i="4"/>
  <c r="QF160" i="4"/>
  <c r="QE160" i="4"/>
  <c r="QD160" i="4"/>
  <c r="QC160" i="4"/>
  <c r="QB160" i="4"/>
  <c r="QA160" i="4"/>
  <c r="PZ160" i="4"/>
  <c r="PY160" i="4"/>
  <c r="PX160" i="4"/>
  <c r="PW160" i="4"/>
  <c r="PV160" i="4"/>
  <c r="PU160" i="4"/>
  <c r="PT160" i="4"/>
  <c r="PS160" i="4"/>
  <c r="PR160" i="4"/>
  <c r="PQ160" i="4"/>
  <c r="PP160" i="4"/>
  <c r="PO160" i="4"/>
  <c r="PN160" i="4"/>
  <c r="PM160" i="4"/>
  <c r="PL160" i="4"/>
  <c r="PK160" i="4"/>
  <c r="PJ160" i="4"/>
  <c r="PI160" i="4"/>
  <c r="PH160" i="4"/>
  <c r="PG160" i="4"/>
  <c r="PF160" i="4"/>
  <c r="PE160" i="4"/>
  <c r="PD160" i="4"/>
  <c r="PC160" i="4"/>
  <c r="PB160" i="4"/>
  <c r="PA160" i="4"/>
  <c r="OZ160" i="4"/>
  <c r="OY160" i="4"/>
  <c r="OX160" i="4"/>
  <c r="OW160" i="4"/>
  <c r="OV160" i="4"/>
  <c r="OU160" i="4"/>
  <c r="OT160" i="4"/>
  <c r="OS160" i="4"/>
  <c r="RY132" i="4"/>
  <c r="RX132" i="4"/>
  <c r="RW132" i="4"/>
  <c r="RV132" i="4"/>
  <c r="RU132" i="4"/>
  <c r="RT132" i="4"/>
  <c r="RS132" i="4"/>
  <c r="RR132" i="4"/>
  <c r="RQ132" i="4"/>
  <c r="RP132" i="4"/>
  <c r="RO132" i="4"/>
  <c r="RN132" i="4"/>
  <c r="RM132" i="4"/>
  <c r="RL132" i="4"/>
  <c r="RK132" i="4"/>
  <c r="RJ132" i="4"/>
  <c r="RI132" i="4"/>
  <c r="RH132" i="4"/>
  <c r="RG132" i="4"/>
  <c r="RF132" i="4"/>
  <c r="RE132" i="4"/>
  <c r="RD132" i="4"/>
  <c r="RC132" i="4"/>
  <c r="RB132" i="4"/>
  <c r="RA132" i="4"/>
  <c r="QZ132" i="4"/>
  <c r="QY132" i="4"/>
  <c r="QX132" i="4"/>
  <c r="QW132" i="4"/>
  <c r="QV132" i="4"/>
  <c r="QU132" i="4"/>
  <c r="QT132" i="4"/>
  <c r="QS132" i="4"/>
  <c r="QR132" i="4"/>
  <c r="QQ132" i="4"/>
  <c r="QP132" i="4"/>
  <c r="QO132" i="4"/>
  <c r="QN132" i="4"/>
  <c r="QM132" i="4"/>
  <c r="QL132" i="4"/>
  <c r="QK132" i="4"/>
  <c r="QJ132" i="4"/>
  <c r="QI132" i="4"/>
  <c r="QH132" i="4"/>
  <c r="QG132" i="4"/>
  <c r="QF132" i="4"/>
  <c r="QE132" i="4"/>
  <c r="QD132" i="4"/>
  <c r="QC132" i="4"/>
  <c r="QB132" i="4"/>
  <c r="QA132" i="4"/>
  <c r="PZ132" i="4"/>
  <c r="PY132" i="4"/>
  <c r="PX132" i="4"/>
  <c r="PW132" i="4"/>
  <c r="PV132" i="4"/>
  <c r="PU132" i="4"/>
  <c r="PT132" i="4"/>
  <c r="PS132" i="4"/>
  <c r="PR132" i="4"/>
  <c r="PQ132" i="4"/>
  <c r="PP132" i="4"/>
  <c r="PO132" i="4"/>
  <c r="PN132" i="4"/>
  <c r="PM132" i="4"/>
  <c r="PL132" i="4"/>
  <c r="PK132" i="4"/>
  <c r="PJ132" i="4"/>
  <c r="PI132" i="4"/>
  <c r="PH132" i="4"/>
  <c r="PG132" i="4"/>
  <c r="PF132" i="4"/>
  <c r="PE132" i="4"/>
  <c r="PD132" i="4"/>
  <c r="PC132" i="4"/>
  <c r="PB132" i="4"/>
  <c r="PA132" i="4"/>
  <c r="OZ132" i="4"/>
  <c r="OY132" i="4"/>
  <c r="OX132" i="4"/>
  <c r="OW132" i="4"/>
  <c r="OV132" i="4"/>
  <c r="OU132" i="4"/>
  <c r="OT132" i="4"/>
  <c r="OS132" i="4"/>
  <c r="RY27" i="4"/>
  <c r="RX27" i="4"/>
  <c r="RW27" i="4"/>
  <c r="RV27" i="4"/>
  <c r="RU27" i="4"/>
  <c r="RT27" i="4"/>
  <c r="RS27" i="4"/>
  <c r="RR27" i="4"/>
  <c r="RQ27" i="4"/>
  <c r="RP27" i="4"/>
  <c r="RO27" i="4"/>
  <c r="RN27" i="4"/>
  <c r="RM27" i="4"/>
  <c r="RL27" i="4"/>
  <c r="RK27" i="4"/>
  <c r="RJ27" i="4"/>
  <c r="RI27" i="4"/>
  <c r="RH27" i="4"/>
  <c r="RG27" i="4"/>
  <c r="RF27" i="4"/>
  <c r="RE27" i="4"/>
  <c r="RD27" i="4"/>
  <c r="RC27" i="4"/>
  <c r="RB27" i="4"/>
  <c r="RA27" i="4"/>
  <c r="QZ27" i="4"/>
  <c r="QY27" i="4"/>
  <c r="QX27" i="4"/>
  <c r="QW27" i="4"/>
  <c r="QV27" i="4"/>
  <c r="QU27" i="4"/>
  <c r="QT27" i="4"/>
  <c r="QS27" i="4"/>
  <c r="QR27" i="4"/>
  <c r="QQ27" i="4"/>
  <c r="QP27" i="4"/>
  <c r="QO27" i="4"/>
  <c r="QN27" i="4"/>
  <c r="QM27" i="4"/>
  <c r="QL27" i="4"/>
  <c r="QK27" i="4"/>
  <c r="QJ27" i="4"/>
  <c r="QI27" i="4"/>
  <c r="QH27" i="4"/>
  <c r="QG27" i="4"/>
  <c r="QF27" i="4"/>
  <c r="QE27" i="4"/>
  <c r="QD27" i="4"/>
  <c r="QC27" i="4"/>
  <c r="QB27" i="4"/>
  <c r="QA27" i="4"/>
  <c r="PZ27" i="4"/>
  <c r="PY27" i="4"/>
  <c r="PX27" i="4"/>
  <c r="PW27" i="4"/>
  <c r="PV27" i="4"/>
  <c r="PU27" i="4"/>
  <c r="PT27" i="4"/>
  <c r="PS27" i="4"/>
  <c r="PR27" i="4"/>
  <c r="PQ27" i="4"/>
  <c r="PP27" i="4"/>
  <c r="PO27" i="4"/>
  <c r="PN27" i="4"/>
  <c r="PM27" i="4"/>
  <c r="PL27" i="4"/>
  <c r="PK27" i="4"/>
  <c r="PJ27" i="4"/>
  <c r="PI27" i="4"/>
  <c r="PH27" i="4"/>
  <c r="PG27" i="4"/>
  <c r="PF27" i="4"/>
  <c r="PE27" i="4"/>
  <c r="PD27" i="4"/>
  <c r="PC27" i="4"/>
  <c r="PB27" i="4"/>
  <c r="PA27" i="4"/>
  <c r="OZ27" i="4"/>
  <c r="OY27" i="4"/>
  <c r="OX27" i="4"/>
  <c r="OW27" i="4"/>
  <c r="OV27" i="4"/>
  <c r="OU27" i="4"/>
  <c r="OT27" i="4"/>
  <c r="OS27" i="4"/>
  <c r="RY28" i="4"/>
  <c r="RX28" i="4"/>
  <c r="RW28" i="4"/>
  <c r="RV28" i="4"/>
  <c r="RU28" i="4"/>
  <c r="RT28" i="4"/>
  <c r="RS28" i="4"/>
  <c r="RR28" i="4"/>
  <c r="RQ28" i="4"/>
  <c r="RP28" i="4"/>
  <c r="RO28" i="4"/>
  <c r="RN28" i="4"/>
  <c r="RM28" i="4"/>
  <c r="RL28" i="4"/>
  <c r="RK28" i="4"/>
  <c r="RJ28" i="4"/>
  <c r="RI28" i="4"/>
  <c r="RH28" i="4"/>
  <c r="RG28" i="4"/>
  <c r="RF28" i="4"/>
  <c r="RE28" i="4"/>
  <c r="RD28" i="4"/>
  <c r="RC28" i="4"/>
  <c r="RB28" i="4"/>
  <c r="RA28" i="4"/>
  <c r="QZ28" i="4"/>
  <c r="QY28" i="4"/>
  <c r="QX28" i="4"/>
  <c r="QW28" i="4"/>
  <c r="QV28" i="4"/>
  <c r="QU28" i="4"/>
  <c r="QT28" i="4"/>
  <c r="QS28" i="4"/>
  <c r="QR28" i="4"/>
  <c r="QQ28" i="4"/>
  <c r="QP28" i="4"/>
  <c r="QO28" i="4"/>
  <c r="QN28" i="4"/>
  <c r="QM28" i="4"/>
  <c r="QL28" i="4"/>
  <c r="QK28" i="4"/>
  <c r="QJ28" i="4"/>
  <c r="QI28" i="4"/>
  <c r="QH28" i="4"/>
  <c r="QG28" i="4"/>
  <c r="QF28" i="4"/>
  <c r="QE28" i="4"/>
  <c r="QD28" i="4"/>
  <c r="QC28" i="4"/>
  <c r="QB28" i="4"/>
  <c r="QA28" i="4"/>
  <c r="PZ28" i="4"/>
  <c r="PY28" i="4"/>
  <c r="PX28" i="4"/>
  <c r="PW28" i="4"/>
  <c r="PV28" i="4"/>
  <c r="PU28" i="4"/>
  <c r="PT28" i="4"/>
  <c r="PS28" i="4"/>
  <c r="PR28" i="4"/>
  <c r="PQ28" i="4"/>
  <c r="PP28" i="4"/>
  <c r="PO28" i="4"/>
  <c r="PN28" i="4"/>
  <c r="PM28" i="4"/>
  <c r="PL28" i="4"/>
  <c r="PK28" i="4"/>
  <c r="PJ28" i="4"/>
  <c r="PI28" i="4"/>
  <c r="PH28" i="4"/>
  <c r="PG28" i="4"/>
  <c r="PF28" i="4"/>
  <c r="PE28" i="4"/>
  <c r="PD28" i="4"/>
  <c r="PC28" i="4"/>
  <c r="PB28" i="4"/>
  <c r="PA28" i="4"/>
  <c r="OZ28" i="4"/>
  <c r="OY28" i="4"/>
  <c r="OX28" i="4"/>
  <c r="OW28" i="4"/>
  <c r="OV28" i="4"/>
  <c r="OU28" i="4"/>
  <c r="OT28" i="4"/>
  <c r="OS28" i="4"/>
  <c r="RY86" i="4"/>
  <c r="RX86" i="4"/>
  <c r="RW86" i="4"/>
  <c r="RV86" i="4"/>
  <c r="RU86" i="4"/>
  <c r="RT86" i="4"/>
  <c r="RS86" i="4"/>
  <c r="RR86" i="4"/>
  <c r="RQ86" i="4"/>
  <c r="RP86" i="4"/>
  <c r="RO86" i="4"/>
  <c r="RN86" i="4"/>
  <c r="RM86" i="4"/>
  <c r="RL86" i="4"/>
  <c r="RK86" i="4"/>
  <c r="RJ86" i="4"/>
  <c r="RI86" i="4"/>
  <c r="RH86" i="4"/>
  <c r="RG86" i="4"/>
  <c r="RF86" i="4"/>
  <c r="RE86" i="4"/>
  <c r="RD86" i="4"/>
  <c r="RC86" i="4"/>
  <c r="RB86" i="4"/>
  <c r="RA86" i="4"/>
  <c r="QZ86" i="4"/>
  <c r="QY86" i="4"/>
  <c r="QX86" i="4"/>
  <c r="QW86" i="4"/>
  <c r="QV86" i="4"/>
  <c r="QU86" i="4"/>
  <c r="QT86" i="4"/>
  <c r="QS86" i="4"/>
  <c r="QR86" i="4"/>
  <c r="QQ86" i="4"/>
  <c r="QP86" i="4"/>
  <c r="QO86" i="4"/>
  <c r="QN86" i="4"/>
  <c r="QM86" i="4"/>
  <c r="QL86" i="4"/>
  <c r="QK86" i="4"/>
  <c r="QJ86" i="4"/>
  <c r="QI86" i="4"/>
  <c r="QH86" i="4"/>
  <c r="QG86" i="4"/>
  <c r="QF86" i="4"/>
  <c r="QE86" i="4"/>
  <c r="QD86" i="4"/>
  <c r="QC86" i="4"/>
  <c r="QB86" i="4"/>
  <c r="QA86" i="4"/>
  <c r="PZ86" i="4"/>
  <c r="PY86" i="4"/>
  <c r="PX86" i="4"/>
  <c r="PW86" i="4"/>
  <c r="PV86" i="4"/>
  <c r="PU86" i="4"/>
  <c r="PT86" i="4"/>
  <c r="PS86" i="4"/>
  <c r="PR86" i="4"/>
  <c r="PQ86" i="4"/>
  <c r="PP86" i="4"/>
  <c r="PO86" i="4"/>
  <c r="PN86" i="4"/>
  <c r="PM86" i="4"/>
  <c r="PL86" i="4"/>
  <c r="PK86" i="4"/>
  <c r="PJ86" i="4"/>
  <c r="PI86" i="4"/>
  <c r="PH86" i="4"/>
  <c r="PG86" i="4"/>
  <c r="PF86" i="4"/>
  <c r="PE86" i="4"/>
  <c r="PD86" i="4"/>
  <c r="PC86" i="4"/>
  <c r="PB86" i="4"/>
  <c r="PA86" i="4"/>
  <c r="OZ86" i="4"/>
  <c r="OY86" i="4"/>
  <c r="OX86" i="4"/>
  <c r="OW86" i="4"/>
  <c r="OV86" i="4"/>
  <c r="OU86" i="4"/>
  <c r="OT86" i="4"/>
  <c r="OS86" i="4"/>
  <c r="RY109" i="4"/>
  <c r="RX109" i="4"/>
  <c r="RW109" i="4"/>
  <c r="RV109" i="4"/>
  <c r="RU109" i="4"/>
  <c r="RT109" i="4"/>
  <c r="RS109" i="4"/>
  <c r="RR109" i="4"/>
  <c r="RQ109" i="4"/>
  <c r="RP109" i="4"/>
  <c r="RO109" i="4"/>
  <c r="RN109" i="4"/>
  <c r="RM109" i="4"/>
  <c r="RL109" i="4"/>
  <c r="RK109" i="4"/>
  <c r="RJ109" i="4"/>
  <c r="RI109" i="4"/>
  <c r="RH109" i="4"/>
  <c r="RG109" i="4"/>
  <c r="RF109" i="4"/>
  <c r="RE109" i="4"/>
  <c r="RD109" i="4"/>
  <c r="RC109" i="4"/>
  <c r="RB109" i="4"/>
  <c r="RA109" i="4"/>
  <c r="QZ109" i="4"/>
  <c r="QY109" i="4"/>
  <c r="QX109" i="4"/>
  <c r="QW109" i="4"/>
  <c r="QV109" i="4"/>
  <c r="QU109" i="4"/>
  <c r="QT109" i="4"/>
  <c r="QS109" i="4"/>
  <c r="QR109" i="4"/>
  <c r="QQ109" i="4"/>
  <c r="QP109" i="4"/>
  <c r="QO109" i="4"/>
  <c r="QN109" i="4"/>
  <c r="QM109" i="4"/>
  <c r="QL109" i="4"/>
  <c r="QK109" i="4"/>
  <c r="QJ109" i="4"/>
  <c r="QI109" i="4"/>
  <c r="QH109" i="4"/>
  <c r="QG109" i="4"/>
  <c r="QF109" i="4"/>
  <c r="QE109" i="4"/>
  <c r="QD109" i="4"/>
  <c r="QC109" i="4"/>
  <c r="QB109" i="4"/>
  <c r="QA109" i="4"/>
  <c r="PZ109" i="4"/>
  <c r="PY109" i="4"/>
  <c r="PX109" i="4"/>
  <c r="PW109" i="4"/>
  <c r="PV109" i="4"/>
  <c r="PU109" i="4"/>
  <c r="PT109" i="4"/>
  <c r="PS109" i="4"/>
  <c r="PR109" i="4"/>
  <c r="PQ109" i="4"/>
  <c r="PP109" i="4"/>
  <c r="PO109" i="4"/>
  <c r="PN109" i="4"/>
  <c r="PM109" i="4"/>
  <c r="PL109" i="4"/>
  <c r="PK109" i="4"/>
  <c r="PJ109" i="4"/>
  <c r="PI109" i="4"/>
  <c r="PH109" i="4"/>
  <c r="PG109" i="4"/>
  <c r="PF109" i="4"/>
  <c r="PE109" i="4"/>
  <c r="PD109" i="4"/>
  <c r="PC109" i="4"/>
  <c r="PB109" i="4"/>
  <c r="PA109" i="4"/>
  <c r="OZ109" i="4"/>
  <c r="OY109" i="4"/>
  <c r="OX109" i="4"/>
  <c r="OW109" i="4"/>
  <c r="OV109" i="4"/>
  <c r="OU109" i="4"/>
  <c r="OT109" i="4"/>
  <c r="OS109" i="4"/>
  <c r="RY17" i="4"/>
  <c r="RX17" i="4"/>
  <c r="RW17" i="4"/>
  <c r="RV17" i="4"/>
  <c r="RU17" i="4"/>
  <c r="RT17" i="4"/>
  <c r="RS17" i="4"/>
  <c r="RR17" i="4"/>
  <c r="RQ17" i="4"/>
  <c r="RP17" i="4"/>
  <c r="RO17" i="4"/>
  <c r="RN17" i="4"/>
  <c r="RM17" i="4"/>
  <c r="RL17" i="4"/>
  <c r="RK17" i="4"/>
  <c r="RJ17" i="4"/>
  <c r="RI17" i="4"/>
  <c r="RH17" i="4"/>
  <c r="RG17" i="4"/>
  <c r="RF17" i="4"/>
  <c r="RE17" i="4"/>
  <c r="RD17" i="4"/>
  <c r="RC17" i="4"/>
  <c r="RB17" i="4"/>
  <c r="RA17" i="4"/>
  <c r="QZ17" i="4"/>
  <c r="QY17" i="4"/>
  <c r="QX17" i="4"/>
  <c r="QW17" i="4"/>
  <c r="QV17" i="4"/>
  <c r="QU17" i="4"/>
  <c r="QT17" i="4"/>
  <c r="QS17" i="4"/>
  <c r="QR17" i="4"/>
  <c r="QQ17" i="4"/>
  <c r="QP17" i="4"/>
  <c r="QO17" i="4"/>
  <c r="QN17" i="4"/>
  <c r="QM17" i="4"/>
  <c r="QL17" i="4"/>
  <c r="QK17" i="4"/>
  <c r="QJ17" i="4"/>
  <c r="QI17" i="4"/>
  <c r="QH17" i="4"/>
  <c r="QG17" i="4"/>
  <c r="QF17" i="4"/>
  <c r="QE17" i="4"/>
  <c r="QD17" i="4"/>
  <c r="QC17" i="4"/>
  <c r="QB17" i="4"/>
  <c r="QA17" i="4"/>
  <c r="PZ17" i="4"/>
  <c r="PY17" i="4"/>
  <c r="PX17" i="4"/>
  <c r="PW17" i="4"/>
  <c r="PV17" i="4"/>
  <c r="PU17" i="4"/>
  <c r="PT17" i="4"/>
  <c r="PS17" i="4"/>
  <c r="PR17" i="4"/>
  <c r="PQ17" i="4"/>
  <c r="PP17" i="4"/>
  <c r="PO17" i="4"/>
  <c r="PN17" i="4"/>
  <c r="PM17" i="4"/>
  <c r="PL17" i="4"/>
  <c r="PK17" i="4"/>
  <c r="PJ17" i="4"/>
  <c r="PI17" i="4"/>
  <c r="PH17" i="4"/>
  <c r="PG17" i="4"/>
  <c r="PF17" i="4"/>
  <c r="PE17" i="4"/>
  <c r="PD17" i="4"/>
  <c r="PC17" i="4"/>
  <c r="PB17" i="4"/>
  <c r="PA17" i="4"/>
  <c r="OZ17" i="4"/>
  <c r="OY17" i="4"/>
  <c r="OX17" i="4"/>
  <c r="OW17" i="4"/>
  <c r="OV17" i="4"/>
  <c r="OU17" i="4"/>
  <c r="OT17" i="4"/>
  <c r="OS17" i="4"/>
  <c r="RY45" i="4"/>
  <c r="RX45" i="4"/>
  <c r="RW45" i="4"/>
  <c r="RV45" i="4"/>
  <c r="RU45" i="4"/>
  <c r="RT45" i="4"/>
  <c r="RS45" i="4"/>
  <c r="RR45" i="4"/>
  <c r="RQ45" i="4"/>
  <c r="RP45" i="4"/>
  <c r="RO45" i="4"/>
  <c r="RN45" i="4"/>
  <c r="RM45" i="4"/>
  <c r="RL45" i="4"/>
  <c r="RK45" i="4"/>
  <c r="RJ45" i="4"/>
  <c r="RI45" i="4"/>
  <c r="RH45" i="4"/>
  <c r="RG45" i="4"/>
  <c r="RF45" i="4"/>
  <c r="RE45" i="4"/>
  <c r="RD45" i="4"/>
  <c r="RC45" i="4"/>
  <c r="RB45" i="4"/>
  <c r="RA45" i="4"/>
  <c r="QZ45" i="4"/>
  <c r="QY45" i="4"/>
  <c r="QX45" i="4"/>
  <c r="QW45" i="4"/>
  <c r="QV45" i="4"/>
  <c r="QU45" i="4"/>
  <c r="QT45" i="4"/>
  <c r="QS45" i="4"/>
  <c r="QR45" i="4"/>
  <c r="QQ45" i="4"/>
  <c r="QP45" i="4"/>
  <c r="QO45" i="4"/>
  <c r="QN45" i="4"/>
  <c r="QM45" i="4"/>
  <c r="QL45" i="4"/>
  <c r="QK45" i="4"/>
  <c r="QJ45" i="4"/>
  <c r="QI45" i="4"/>
  <c r="QH45" i="4"/>
  <c r="QG45" i="4"/>
  <c r="QF45" i="4"/>
  <c r="QE45" i="4"/>
  <c r="QD45" i="4"/>
  <c r="QC45" i="4"/>
  <c r="QB45" i="4"/>
  <c r="QA45" i="4"/>
  <c r="PZ45" i="4"/>
  <c r="PY45" i="4"/>
  <c r="PX45" i="4"/>
  <c r="PW45" i="4"/>
  <c r="PV45" i="4"/>
  <c r="PU45" i="4"/>
  <c r="PT45" i="4"/>
  <c r="PS45" i="4"/>
  <c r="PR45" i="4"/>
  <c r="PQ45" i="4"/>
  <c r="PP45" i="4"/>
  <c r="PO45" i="4"/>
  <c r="PN45" i="4"/>
  <c r="PM45" i="4"/>
  <c r="PL45" i="4"/>
  <c r="PK45" i="4"/>
  <c r="PJ45" i="4"/>
  <c r="PI45" i="4"/>
  <c r="PH45" i="4"/>
  <c r="PG45" i="4"/>
  <c r="PF45" i="4"/>
  <c r="PE45" i="4"/>
  <c r="PD45" i="4"/>
  <c r="PC45" i="4"/>
  <c r="PB45" i="4"/>
  <c r="PA45" i="4"/>
  <c r="OZ45" i="4"/>
  <c r="OY45" i="4"/>
  <c r="OX45" i="4"/>
  <c r="OW45" i="4"/>
  <c r="OV45" i="4"/>
  <c r="OU45" i="4"/>
  <c r="OT45" i="4"/>
  <c r="OS45" i="4"/>
  <c r="RY40" i="4"/>
  <c r="RX40" i="4"/>
  <c r="RW40" i="4"/>
  <c r="RV40" i="4"/>
  <c r="RU40" i="4"/>
  <c r="RT40" i="4"/>
  <c r="RS40" i="4"/>
  <c r="RR40" i="4"/>
  <c r="RQ40" i="4"/>
  <c r="RP40" i="4"/>
  <c r="RO40" i="4"/>
  <c r="RN40" i="4"/>
  <c r="RM40" i="4"/>
  <c r="RL40" i="4"/>
  <c r="RK40" i="4"/>
  <c r="RJ40" i="4"/>
  <c r="RI40" i="4"/>
  <c r="RH40" i="4"/>
  <c r="RG40" i="4"/>
  <c r="RF40" i="4"/>
  <c r="RE40" i="4"/>
  <c r="RD40" i="4"/>
  <c r="RC40" i="4"/>
  <c r="RB40" i="4"/>
  <c r="RA40" i="4"/>
  <c r="QZ40" i="4"/>
  <c r="QY40" i="4"/>
  <c r="QX40" i="4"/>
  <c r="QW40" i="4"/>
  <c r="QV40" i="4"/>
  <c r="QU40" i="4"/>
  <c r="QT40" i="4"/>
  <c r="QS40" i="4"/>
  <c r="QR40" i="4"/>
  <c r="QQ40" i="4"/>
  <c r="QP40" i="4"/>
  <c r="QO40" i="4"/>
  <c r="QN40" i="4"/>
  <c r="QM40" i="4"/>
  <c r="QL40" i="4"/>
  <c r="QK40" i="4"/>
  <c r="QJ40" i="4"/>
  <c r="QI40" i="4"/>
  <c r="QH40" i="4"/>
  <c r="QG40" i="4"/>
  <c r="QF40" i="4"/>
  <c r="QE40" i="4"/>
  <c r="QD40" i="4"/>
  <c r="QC40" i="4"/>
  <c r="QB40" i="4"/>
  <c r="QA40" i="4"/>
  <c r="PZ40" i="4"/>
  <c r="PY40" i="4"/>
  <c r="PX40" i="4"/>
  <c r="PW40" i="4"/>
  <c r="PV40" i="4"/>
  <c r="PU40" i="4"/>
  <c r="PT40" i="4"/>
  <c r="PS40" i="4"/>
  <c r="PR40" i="4"/>
  <c r="PQ40" i="4"/>
  <c r="PP40" i="4"/>
  <c r="PO40" i="4"/>
  <c r="PN40" i="4"/>
  <c r="PM40" i="4"/>
  <c r="PL40" i="4"/>
  <c r="PK40" i="4"/>
  <c r="PJ40" i="4"/>
  <c r="PI40" i="4"/>
  <c r="PH40" i="4"/>
  <c r="PG40" i="4"/>
  <c r="PF40" i="4"/>
  <c r="PE40" i="4"/>
  <c r="PD40" i="4"/>
  <c r="PC40" i="4"/>
  <c r="PB40" i="4"/>
  <c r="PA40" i="4"/>
  <c r="OZ40" i="4"/>
  <c r="OY40" i="4"/>
  <c r="OX40" i="4"/>
  <c r="OW40" i="4"/>
  <c r="OV40" i="4"/>
  <c r="OU40" i="4"/>
  <c r="OT40" i="4"/>
  <c r="OS40" i="4"/>
  <c r="RY34" i="4"/>
  <c r="RX34" i="4"/>
  <c r="RW34" i="4"/>
  <c r="RV34" i="4"/>
  <c r="RU34" i="4"/>
  <c r="RT34" i="4"/>
  <c r="RS34" i="4"/>
  <c r="RR34" i="4"/>
  <c r="RQ34" i="4"/>
  <c r="RP34" i="4"/>
  <c r="RO34" i="4"/>
  <c r="RN34" i="4"/>
  <c r="RM34" i="4"/>
  <c r="RL34" i="4"/>
  <c r="RK34" i="4"/>
  <c r="RJ34" i="4"/>
  <c r="RI34" i="4"/>
  <c r="RH34" i="4"/>
  <c r="RG34" i="4"/>
  <c r="RF34" i="4"/>
  <c r="RE34" i="4"/>
  <c r="RD34" i="4"/>
  <c r="RC34" i="4"/>
  <c r="RB34" i="4"/>
  <c r="RA34" i="4"/>
  <c r="QZ34" i="4"/>
  <c r="QY34" i="4"/>
  <c r="QX34" i="4"/>
  <c r="QW34" i="4"/>
  <c r="QV34" i="4"/>
  <c r="QU34" i="4"/>
  <c r="QT34" i="4"/>
  <c r="QS34" i="4"/>
  <c r="QR34" i="4"/>
  <c r="QQ34" i="4"/>
  <c r="QP34" i="4"/>
  <c r="QO34" i="4"/>
  <c r="QN34" i="4"/>
  <c r="QM34" i="4"/>
  <c r="QL34" i="4"/>
  <c r="QK34" i="4"/>
  <c r="QJ34" i="4"/>
  <c r="QI34" i="4"/>
  <c r="QH34" i="4"/>
  <c r="QG34" i="4"/>
  <c r="QF34" i="4"/>
  <c r="QE34" i="4"/>
  <c r="QD34" i="4"/>
  <c r="QC34" i="4"/>
  <c r="QB34" i="4"/>
  <c r="QA34" i="4"/>
  <c r="PZ34" i="4"/>
  <c r="PY34" i="4"/>
  <c r="PX34" i="4"/>
  <c r="PW34" i="4"/>
  <c r="PV34" i="4"/>
  <c r="PU34" i="4"/>
  <c r="PT34" i="4"/>
  <c r="PS34" i="4"/>
  <c r="PR34" i="4"/>
  <c r="PQ34" i="4"/>
  <c r="PP34" i="4"/>
  <c r="PO34" i="4"/>
  <c r="PN34" i="4"/>
  <c r="PM34" i="4"/>
  <c r="PL34" i="4"/>
  <c r="PK34" i="4"/>
  <c r="PJ34" i="4"/>
  <c r="PI34" i="4"/>
  <c r="PH34" i="4"/>
  <c r="PG34" i="4"/>
  <c r="PF34" i="4"/>
  <c r="PE34" i="4"/>
  <c r="PD34" i="4"/>
  <c r="PC34" i="4"/>
  <c r="PB34" i="4"/>
  <c r="PA34" i="4"/>
  <c r="OZ34" i="4"/>
  <c r="OY34" i="4"/>
  <c r="OX34" i="4"/>
  <c r="OW34" i="4"/>
  <c r="OV34" i="4"/>
  <c r="OU34" i="4"/>
  <c r="OT34" i="4"/>
  <c r="OS34" i="4"/>
  <c r="RY41" i="4"/>
  <c r="RX41" i="4"/>
  <c r="RW41" i="4"/>
  <c r="RV41" i="4"/>
  <c r="RU41" i="4"/>
  <c r="RT41" i="4"/>
  <c r="RS41" i="4"/>
  <c r="RR41" i="4"/>
  <c r="RQ41" i="4"/>
  <c r="RP41" i="4"/>
  <c r="RO41" i="4"/>
  <c r="RN41" i="4"/>
  <c r="RM41" i="4"/>
  <c r="RL41" i="4"/>
  <c r="RK41" i="4"/>
  <c r="RJ41" i="4"/>
  <c r="RI41" i="4"/>
  <c r="RH41" i="4"/>
  <c r="RG41" i="4"/>
  <c r="RF41" i="4"/>
  <c r="RE41" i="4"/>
  <c r="RD41" i="4"/>
  <c r="RC41" i="4"/>
  <c r="RB41" i="4"/>
  <c r="RA41" i="4"/>
  <c r="QZ41" i="4"/>
  <c r="QY41" i="4"/>
  <c r="QX41" i="4"/>
  <c r="QW41" i="4"/>
  <c r="QV41" i="4"/>
  <c r="QU41" i="4"/>
  <c r="QT41" i="4"/>
  <c r="QS41" i="4"/>
  <c r="QR41" i="4"/>
  <c r="QQ41" i="4"/>
  <c r="QP41" i="4"/>
  <c r="QO41" i="4"/>
  <c r="QN41" i="4"/>
  <c r="QM41" i="4"/>
  <c r="QL41" i="4"/>
  <c r="QK41" i="4"/>
  <c r="QJ41" i="4"/>
  <c r="QI41" i="4"/>
  <c r="QH41" i="4"/>
  <c r="QG41" i="4"/>
  <c r="QF41" i="4"/>
  <c r="QE41" i="4"/>
  <c r="QD41" i="4"/>
  <c r="QC41" i="4"/>
  <c r="QB41" i="4"/>
  <c r="QA41" i="4"/>
  <c r="PZ41" i="4"/>
  <c r="PY41" i="4"/>
  <c r="PX41" i="4"/>
  <c r="PW41" i="4"/>
  <c r="PV41" i="4"/>
  <c r="PU41" i="4"/>
  <c r="PT41" i="4"/>
  <c r="PS41" i="4"/>
  <c r="PR41" i="4"/>
  <c r="PQ41" i="4"/>
  <c r="PP41" i="4"/>
  <c r="PO41" i="4"/>
  <c r="PN41" i="4"/>
  <c r="PM41" i="4"/>
  <c r="PL41" i="4"/>
  <c r="PK41" i="4"/>
  <c r="PJ41" i="4"/>
  <c r="PI41" i="4"/>
  <c r="PH41" i="4"/>
  <c r="PG41" i="4"/>
  <c r="PF41" i="4"/>
  <c r="PE41" i="4"/>
  <c r="PD41" i="4"/>
  <c r="PC41" i="4"/>
  <c r="PB41" i="4"/>
  <c r="PA41" i="4"/>
  <c r="OZ41" i="4"/>
  <c r="OY41" i="4"/>
  <c r="OX41" i="4"/>
  <c r="OW41" i="4"/>
  <c r="OV41" i="4"/>
  <c r="OU41" i="4"/>
  <c r="OT41" i="4"/>
  <c r="OS41" i="4"/>
  <c r="RY153" i="4"/>
  <c r="RX153" i="4"/>
  <c r="RW153" i="4"/>
  <c r="RV153" i="4"/>
  <c r="RU153" i="4"/>
  <c r="RT153" i="4"/>
  <c r="RS153" i="4"/>
  <c r="RR153" i="4"/>
  <c r="RQ153" i="4"/>
  <c r="RP153" i="4"/>
  <c r="RO153" i="4"/>
  <c r="RN153" i="4"/>
  <c r="RM153" i="4"/>
  <c r="RL153" i="4"/>
  <c r="RK153" i="4"/>
  <c r="RJ153" i="4"/>
  <c r="RI153" i="4"/>
  <c r="RH153" i="4"/>
  <c r="RG153" i="4"/>
  <c r="RF153" i="4"/>
  <c r="RE153" i="4"/>
  <c r="RD153" i="4"/>
  <c r="RC153" i="4"/>
  <c r="RB153" i="4"/>
  <c r="RA153" i="4"/>
  <c r="QZ153" i="4"/>
  <c r="QY153" i="4"/>
  <c r="QX153" i="4"/>
  <c r="QW153" i="4"/>
  <c r="QV153" i="4"/>
  <c r="QU153" i="4"/>
  <c r="QT153" i="4"/>
  <c r="QS153" i="4"/>
  <c r="QR153" i="4"/>
  <c r="QQ153" i="4"/>
  <c r="QP153" i="4"/>
  <c r="QO153" i="4"/>
  <c r="QN153" i="4"/>
  <c r="QM153" i="4"/>
  <c r="QL153" i="4"/>
  <c r="QK153" i="4"/>
  <c r="QJ153" i="4"/>
  <c r="QI153" i="4"/>
  <c r="QH153" i="4"/>
  <c r="QG153" i="4"/>
  <c r="QF153" i="4"/>
  <c r="QE153" i="4"/>
  <c r="QD153" i="4"/>
  <c r="QC153" i="4"/>
  <c r="QB153" i="4"/>
  <c r="QA153" i="4"/>
  <c r="PZ153" i="4"/>
  <c r="PY153" i="4"/>
  <c r="PX153" i="4"/>
  <c r="PW153" i="4"/>
  <c r="PV153" i="4"/>
  <c r="PU153" i="4"/>
  <c r="PT153" i="4"/>
  <c r="PS153" i="4"/>
  <c r="PR153" i="4"/>
  <c r="PQ153" i="4"/>
  <c r="PP153" i="4"/>
  <c r="PO153" i="4"/>
  <c r="PN153" i="4"/>
  <c r="PM153" i="4"/>
  <c r="PL153" i="4"/>
  <c r="PK153" i="4"/>
  <c r="PJ153" i="4"/>
  <c r="PI153" i="4"/>
  <c r="PH153" i="4"/>
  <c r="PG153" i="4"/>
  <c r="PF153" i="4"/>
  <c r="PE153" i="4"/>
  <c r="PD153" i="4"/>
  <c r="PC153" i="4"/>
  <c r="PB153" i="4"/>
  <c r="PA153" i="4"/>
  <c r="OZ153" i="4"/>
  <c r="OY153" i="4"/>
  <c r="OX153" i="4"/>
  <c r="OW153" i="4"/>
  <c r="OV153" i="4"/>
  <c r="OU153" i="4"/>
  <c r="OT153" i="4"/>
  <c r="OS153" i="4"/>
  <c r="OH16" i="4"/>
  <c r="OG16" i="4"/>
  <c r="OF16" i="4"/>
  <c r="OE16" i="4"/>
  <c r="OD16" i="4"/>
  <c r="OC16" i="4"/>
  <c r="OB16" i="4"/>
  <c r="OA16" i="4"/>
  <c r="NZ16" i="4"/>
  <c r="NY16" i="4"/>
  <c r="NX16" i="4"/>
  <c r="NW16" i="4"/>
  <c r="NV16" i="4"/>
  <c r="NU16" i="4"/>
  <c r="NT16" i="4"/>
  <c r="NS16" i="4"/>
  <c r="NR16" i="4"/>
  <c r="NQ16" i="4"/>
  <c r="NP16" i="4"/>
  <c r="NO16" i="4"/>
  <c r="NN16" i="4"/>
  <c r="NM16" i="4"/>
  <c r="NL16" i="4"/>
  <c r="NK16" i="4"/>
  <c r="NJ16" i="4"/>
  <c r="NI16" i="4"/>
  <c r="NH16" i="4"/>
  <c r="NG16" i="4"/>
  <c r="NF16" i="4"/>
  <c r="NE16" i="4"/>
  <c r="ND16" i="4"/>
  <c r="NC16" i="4"/>
  <c r="NB16" i="4"/>
  <c r="NA16" i="4"/>
  <c r="MZ16" i="4"/>
  <c r="MY16" i="4"/>
  <c r="MX16" i="4"/>
  <c r="MW16" i="4"/>
  <c r="MV16" i="4"/>
  <c r="MU16" i="4"/>
  <c r="MT16" i="4"/>
  <c r="MS16" i="4"/>
  <c r="MR16" i="4"/>
  <c r="MQ16" i="4"/>
  <c r="MP16" i="4"/>
  <c r="MO16" i="4"/>
  <c r="MN16" i="4"/>
  <c r="MM16" i="4"/>
  <c r="ML16" i="4"/>
  <c r="MK16" i="4"/>
  <c r="MJ16" i="4"/>
  <c r="MI16" i="4"/>
  <c r="MH16" i="4"/>
  <c r="MG16" i="4"/>
  <c r="MF16" i="4"/>
  <c r="ME16" i="4"/>
  <c r="MD16" i="4"/>
  <c r="MC16" i="4"/>
  <c r="MB16" i="4"/>
  <c r="MA16" i="4"/>
  <c r="LZ16" i="4"/>
  <c r="LY16" i="4"/>
  <c r="LX16" i="4"/>
  <c r="LW16" i="4"/>
  <c r="LV16" i="4"/>
  <c r="LU16" i="4"/>
  <c r="LT16" i="4"/>
  <c r="LS16" i="4"/>
  <c r="LR16" i="4"/>
  <c r="LQ16" i="4"/>
  <c r="LP16" i="4"/>
  <c r="LO16" i="4"/>
  <c r="LN16" i="4"/>
  <c r="LM16" i="4"/>
  <c r="LL16" i="4"/>
  <c r="LK16" i="4"/>
  <c r="LJ16" i="4"/>
  <c r="LI16" i="4"/>
  <c r="LH16" i="4"/>
  <c r="LG16" i="4"/>
  <c r="LF16" i="4"/>
  <c r="LE16" i="4"/>
  <c r="LD16" i="4"/>
  <c r="LC16" i="4"/>
  <c r="LB16" i="4"/>
  <c r="OH150" i="4"/>
  <c r="OG150" i="4"/>
  <c r="OF150" i="4"/>
  <c r="OE150" i="4"/>
  <c r="OD150" i="4"/>
  <c r="OC150" i="4"/>
  <c r="OB150" i="4"/>
  <c r="OA150" i="4"/>
  <c r="NZ150" i="4"/>
  <c r="NY150" i="4"/>
  <c r="NX150" i="4"/>
  <c r="NW150" i="4"/>
  <c r="NV150" i="4"/>
  <c r="NU150" i="4"/>
  <c r="NT150" i="4"/>
  <c r="NS150" i="4"/>
  <c r="NR150" i="4"/>
  <c r="NQ150" i="4"/>
  <c r="NP150" i="4"/>
  <c r="NO150" i="4"/>
  <c r="NN150" i="4"/>
  <c r="NM150" i="4"/>
  <c r="NL150" i="4"/>
  <c r="NK150" i="4"/>
  <c r="NJ150" i="4"/>
  <c r="NI150" i="4"/>
  <c r="NH150" i="4"/>
  <c r="NG150" i="4"/>
  <c r="NF150" i="4"/>
  <c r="NE150" i="4"/>
  <c r="ND150" i="4"/>
  <c r="NC150" i="4"/>
  <c r="NB150" i="4"/>
  <c r="NA150" i="4"/>
  <c r="MZ150" i="4"/>
  <c r="MY150" i="4"/>
  <c r="MX150" i="4"/>
  <c r="MW150" i="4"/>
  <c r="MV150" i="4"/>
  <c r="MU150" i="4"/>
  <c r="MT150" i="4"/>
  <c r="MS150" i="4"/>
  <c r="MR150" i="4"/>
  <c r="MQ150" i="4"/>
  <c r="MP150" i="4"/>
  <c r="MO150" i="4"/>
  <c r="MN150" i="4"/>
  <c r="MM150" i="4"/>
  <c r="ML150" i="4"/>
  <c r="MK150" i="4"/>
  <c r="MJ150" i="4"/>
  <c r="MI150" i="4"/>
  <c r="MH150" i="4"/>
  <c r="MG150" i="4"/>
  <c r="MF150" i="4"/>
  <c r="ME150" i="4"/>
  <c r="MD150" i="4"/>
  <c r="MC150" i="4"/>
  <c r="MB150" i="4"/>
  <c r="MA150" i="4"/>
  <c r="LZ150" i="4"/>
  <c r="LY150" i="4"/>
  <c r="LX150" i="4"/>
  <c r="LW150" i="4"/>
  <c r="LV150" i="4"/>
  <c r="LU150" i="4"/>
  <c r="LT150" i="4"/>
  <c r="LS150" i="4"/>
  <c r="LR150" i="4"/>
  <c r="LQ150" i="4"/>
  <c r="LP150" i="4"/>
  <c r="LO150" i="4"/>
  <c r="LN150" i="4"/>
  <c r="LM150" i="4"/>
  <c r="LL150" i="4"/>
  <c r="LK150" i="4"/>
  <c r="LJ150" i="4"/>
  <c r="LI150" i="4"/>
  <c r="LH150" i="4"/>
  <c r="LG150" i="4"/>
  <c r="LF150" i="4"/>
  <c r="LE150" i="4"/>
  <c r="LD150" i="4"/>
  <c r="LC150" i="4"/>
  <c r="LB150" i="4"/>
  <c r="OH76" i="4"/>
  <c r="OG76" i="4"/>
  <c r="OF76" i="4"/>
  <c r="OE76" i="4"/>
  <c r="OD76" i="4"/>
  <c r="OC76" i="4"/>
  <c r="OB76" i="4"/>
  <c r="OA76" i="4"/>
  <c r="NZ76" i="4"/>
  <c r="NY76" i="4"/>
  <c r="NX76" i="4"/>
  <c r="NW76" i="4"/>
  <c r="NV76" i="4"/>
  <c r="NU76" i="4"/>
  <c r="NT76" i="4"/>
  <c r="NS76" i="4"/>
  <c r="NR76" i="4"/>
  <c r="NQ76" i="4"/>
  <c r="NP76" i="4"/>
  <c r="NO76" i="4"/>
  <c r="NN76" i="4"/>
  <c r="NM76" i="4"/>
  <c r="NL76" i="4"/>
  <c r="NK76" i="4"/>
  <c r="NJ76" i="4"/>
  <c r="NI76" i="4"/>
  <c r="NH76" i="4"/>
  <c r="NG76" i="4"/>
  <c r="NF76" i="4"/>
  <c r="NE76" i="4"/>
  <c r="ND76" i="4"/>
  <c r="NC76" i="4"/>
  <c r="NB76" i="4"/>
  <c r="NA76" i="4"/>
  <c r="MZ76" i="4"/>
  <c r="MY76" i="4"/>
  <c r="MX76" i="4"/>
  <c r="MW76" i="4"/>
  <c r="MV76" i="4"/>
  <c r="MU76" i="4"/>
  <c r="MT76" i="4"/>
  <c r="MS76" i="4"/>
  <c r="MR76" i="4"/>
  <c r="MQ76" i="4"/>
  <c r="MP76" i="4"/>
  <c r="MO76" i="4"/>
  <c r="MN76" i="4"/>
  <c r="MM76" i="4"/>
  <c r="ML76" i="4"/>
  <c r="MK76" i="4"/>
  <c r="MJ76" i="4"/>
  <c r="MI76" i="4"/>
  <c r="MH76" i="4"/>
  <c r="MG76" i="4"/>
  <c r="MF76" i="4"/>
  <c r="ME76" i="4"/>
  <c r="MD76" i="4"/>
  <c r="MC76" i="4"/>
  <c r="MB76" i="4"/>
  <c r="MA76" i="4"/>
  <c r="LZ76" i="4"/>
  <c r="LY76" i="4"/>
  <c r="LX76" i="4"/>
  <c r="LW76" i="4"/>
  <c r="LV76" i="4"/>
  <c r="LU76" i="4"/>
  <c r="LT76" i="4"/>
  <c r="LS76" i="4"/>
  <c r="LR76" i="4"/>
  <c r="LQ76" i="4"/>
  <c r="LP76" i="4"/>
  <c r="LO76" i="4"/>
  <c r="LN76" i="4"/>
  <c r="LM76" i="4"/>
  <c r="LL76" i="4"/>
  <c r="LK76" i="4"/>
  <c r="LJ76" i="4"/>
  <c r="LI76" i="4"/>
  <c r="LH76" i="4"/>
  <c r="LG76" i="4"/>
  <c r="LF76" i="4"/>
  <c r="LE76" i="4"/>
  <c r="LD76" i="4"/>
  <c r="LC76" i="4"/>
  <c r="LB76" i="4"/>
  <c r="OH117" i="4"/>
  <c r="OG117" i="4"/>
  <c r="OF117" i="4"/>
  <c r="OE117" i="4"/>
  <c r="OD117" i="4"/>
  <c r="OC117" i="4"/>
  <c r="OB117" i="4"/>
  <c r="OA117" i="4"/>
  <c r="NZ117" i="4"/>
  <c r="NY117" i="4"/>
  <c r="NX117" i="4"/>
  <c r="NW117" i="4"/>
  <c r="NV117" i="4"/>
  <c r="NU117" i="4"/>
  <c r="NT117" i="4"/>
  <c r="NS117" i="4"/>
  <c r="NR117" i="4"/>
  <c r="NQ117" i="4"/>
  <c r="NP117" i="4"/>
  <c r="NO117" i="4"/>
  <c r="NN117" i="4"/>
  <c r="NM117" i="4"/>
  <c r="NL117" i="4"/>
  <c r="NK117" i="4"/>
  <c r="NJ117" i="4"/>
  <c r="NI117" i="4"/>
  <c r="NH117" i="4"/>
  <c r="NG117" i="4"/>
  <c r="NF117" i="4"/>
  <c r="NE117" i="4"/>
  <c r="ND117" i="4"/>
  <c r="NC117" i="4"/>
  <c r="NB117" i="4"/>
  <c r="NA117" i="4"/>
  <c r="MZ117" i="4"/>
  <c r="MY117" i="4"/>
  <c r="MX117" i="4"/>
  <c r="MW117" i="4"/>
  <c r="MV117" i="4"/>
  <c r="MU117" i="4"/>
  <c r="MT117" i="4"/>
  <c r="MS117" i="4"/>
  <c r="MR117" i="4"/>
  <c r="MQ117" i="4"/>
  <c r="MP117" i="4"/>
  <c r="MO117" i="4"/>
  <c r="MN117" i="4"/>
  <c r="MM117" i="4"/>
  <c r="ML117" i="4"/>
  <c r="MK117" i="4"/>
  <c r="MJ117" i="4"/>
  <c r="MI117" i="4"/>
  <c r="MH117" i="4"/>
  <c r="MG117" i="4"/>
  <c r="MF117" i="4"/>
  <c r="ME117" i="4"/>
  <c r="MD117" i="4"/>
  <c r="MC117" i="4"/>
  <c r="MB117" i="4"/>
  <c r="MA117" i="4"/>
  <c r="LZ117" i="4"/>
  <c r="LY117" i="4"/>
  <c r="LX117" i="4"/>
  <c r="LW117" i="4"/>
  <c r="LV117" i="4"/>
  <c r="LU117" i="4"/>
  <c r="LT117" i="4"/>
  <c r="LS117" i="4"/>
  <c r="LR117" i="4"/>
  <c r="LQ117" i="4"/>
  <c r="LP117" i="4"/>
  <c r="LO117" i="4"/>
  <c r="LN117" i="4"/>
  <c r="LM117" i="4"/>
  <c r="LL117" i="4"/>
  <c r="LK117" i="4"/>
  <c r="LJ117" i="4"/>
  <c r="LI117" i="4"/>
  <c r="LH117" i="4"/>
  <c r="LG117" i="4"/>
  <c r="LF117" i="4"/>
  <c r="LE117" i="4"/>
  <c r="LD117" i="4"/>
  <c r="LC117" i="4"/>
  <c r="LB117" i="4"/>
  <c r="OH6" i="4"/>
  <c r="OG6" i="4"/>
  <c r="OF6" i="4"/>
  <c r="OE6" i="4"/>
  <c r="OD6" i="4"/>
  <c r="OC6" i="4"/>
  <c r="OB6" i="4"/>
  <c r="OA6" i="4"/>
  <c r="NZ6" i="4"/>
  <c r="NY6" i="4"/>
  <c r="NX6" i="4"/>
  <c r="NW6" i="4"/>
  <c r="NV6" i="4"/>
  <c r="NU6" i="4"/>
  <c r="NT6" i="4"/>
  <c r="NS6" i="4"/>
  <c r="NR6" i="4"/>
  <c r="NQ6" i="4"/>
  <c r="NP6" i="4"/>
  <c r="NO6" i="4"/>
  <c r="NN6" i="4"/>
  <c r="NM6" i="4"/>
  <c r="NL6" i="4"/>
  <c r="NK6" i="4"/>
  <c r="NJ6" i="4"/>
  <c r="NI6" i="4"/>
  <c r="NH6" i="4"/>
  <c r="NG6" i="4"/>
  <c r="NF6" i="4"/>
  <c r="NE6" i="4"/>
  <c r="ND6" i="4"/>
  <c r="NC6" i="4"/>
  <c r="NB6" i="4"/>
  <c r="NA6" i="4"/>
  <c r="MZ6" i="4"/>
  <c r="MY6" i="4"/>
  <c r="MX6" i="4"/>
  <c r="MW6" i="4"/>
  <c r="MV6" i="4"/>
  <c r="MU6" i="4"/>
  <c r="MT6" i="4"/>
  <c r="MS6" i="4"/>
  <c r="MR6" i="4"/>
  <c r="MQ6" i="4"/>
  <c r="MP6" i="4"/>
  <c r="MO6" i="4"/>
  <c r="MN6" i="4"/>
  <c r="MM6" i="4"/>
  <c r="ML6" i="4"/>
  <c r="MK6" i="4"/>
  <c r="MJ6" i="4"/>
  <c r="MI6" i="4"/>
  <c r="MH6" i="4"/>
  <c r="MG6" i="4"/>
  <c r="MF6" i="4"/>
  <c r="ME6" i="4"/>
  <c r="MD6" i="4"/>
  <c r="MC6" i="4"/>
  <c r="MB6" i="4"/>
  <c r="MA6" i="4"/>
  <c r="LZ6" i="4"/>
  <c r="LY6" i="4"/>
  <c r="LX6" i="4"/>
  <c r="LW6" i="4"/>
  <c r="LV6" i="4"/>
  <c r="LU6" i="4"/>
  <c r="LT6" i="4"/>
  <c r="LS6" i="4"/>
  <c r="LR6" i="4"/>
  <c r="LQ6" i="4"/>
  <c r="LP6" i="4"/>
  <c r="LO6" i="4"/>
  <c r="LN6" i="4"/>
  <c r="LM6" i="4"/>
  <c r="LL6" i="4"/>
  <c r="LK6" i="4"/>
  <c r="LJ6" i="4"/>
  <c r="LI6" i="4"/>
  <c r="LH6" i="4"/>
  <c r="LG6" i="4"/>
  <c r="LF6" i="4"/>
  <c r="LE6" i="4"/>
  <c r="LD6" i="4"/>
  <c r="LC6" i="4"/>
  <c r="LB6" i="4"/>
  <c r="OH103" i="4"/>
  <c r="OG103" i="4"/>
  <c r="OF103" i="4"/>
  <c r="OE103" i="4"/>
  <c r="OD103" i="4"/>
  <c r="OC103" i="4"/>
  <c r="OB103" i="4"/>
  <c r="OA103" i="4"/>
  <c r="NZ103" i="4"/>
  <c r="NY103" i="4"/>
  <c r="NX103" i="4"/>
  <c r="NW103" i="4"/>
  <c r="NV103" i="4"/>
  <c r="NU103" i="4"/>
  <c r="NT103" i="4"/>
  <c r="NS103" i="4"/>
  <c r="NR103" i="4"/>
  <c r="NQ103" i="4"/>
  <c r="NP103" i="4"/>
  <c r="NO103" i="4"/>
  <c r="NN103" i="4"/>
  <c r="NM103" i="4"/>
  <c r="NL103" i="4"/>
  <c r="NK103" i="4"/>
  <c r="NJ103" i="4"/>
  <c r="NI103" i="4"/>
  <c r="NH103" i="4"/>
  <c r="NG103" i="4"/>
  <c r="NF103" i="4"/>
  <c r="NE103" i="4"/>
  <c r="ND103" i="4"/>
  <c r="NC103" i="4"/>
  <c r="NB103" i="4"/>
  <c r="NA103" i="4"/>
  <c r="MZ103" i="4"/>
  <c r="MY103" i="4"/>
  <c r="MX103" i="4"/>
  <c r="MW103" i="4"/>
  <c r="MV103" i="4"/>
  <c r="MU103" i="4"/>
  <c r="MT103" i="4"/>
  <c r="MS103" i="4"/>
  <c r="MR103" i="4"/>
  <c r="MQ103" i="4"/>
  <c r="MP103" i="4"/>
  <c r="MO103" i="4"/>
  <c r="MN103" i="4"/>
  <c r="MM103" i="4"/>
  <c r="ML103" i="4"/>
  <c r="MK103" i="4"/>
  <c r="MJ103" i="4"/>
  <c r="MI103" i="4"/>
  <c r="MH103" i="4"/>
  <c r="MG103" i="4"/>
  <c r="MF103" i="4"/>
  <c r="ME103" i="4"/>
  <c r="MD103" i="4"/>
  <c r="MC103" i="4"/>
  <c r="MB103" i="4"/>
  <c r="MA103" i="4"/>
  <c r="LZ103" i="4"/>
  <c r="LY103" i="4"/>
  <c r="LX103" i="4"/>
  <c r="LW103" i="4"/>
  <c r="LV103" i="4"/>
  <c r="LU103" i="4"/>
  <c r="LT103" i="4"/>
  <c r="LS103" i="4"/>
  <c r="LR103" i="4"/>
  <c r="LQ103" i="4"/>
  <c r="LP103" i="4"/>
  <c r="LO103" i="4"/>
  <c r="LN103" i="4"/>
  <c r="LM103" i="4"/>
  <c r="LL103" i="4"/>
  <c r="LK103" i="4"/>
  <c r="LJ103" i="4"/>
  <c r="LI103" i="4"/>
  <c r="LH103" i="4"/>
  <c r="LG103" i="4"/>
  <c r="LF103" i="4"/>
  <c r="LE103" i="4"/>
  <c r="LD103" i="4"/>
  <c r="LC103" i="4"/>
  <c r="LB103" i="4"/>
  <c r="OH125" i="4"/>
  <c r="OG125" i="4"/>
  <c r="OF125" i="4"/>
  <c r="OE125" i="4"/>
  <c r="OD125" i="4"/>
  <c r="OC125" i="4"/>
  <c r="OB125" i="4"/>
  <c r="OA125" i="4"/>
  <c r="NZ125" i="4"/>
  <c r="NY125" i="4"/>
  <c r="NX125" i="4"/>
  <c r="NW125" i="4"/>
  <c r="NV125" i="4"/>
  <c r="NU125" i="4"/>
  <c r="NT125" i="4"/>
  <c r="NS125" i="4"/>
  <c r="NR125" i="4"/>
  <c r="NQ125" i="4"/>
  <c r="NP125" i="4"/>
  <c r="NO125" i="4"/>
  <c r="NN125" i="4"/>
  <c r="NM125" i="4"/>
  <c r="NL125" i="4"/>
  <c r="NK125" i="4"/>
  <c r="NJ125" i="4"/>
  <c r="NI125" i="4"/>
  <c r="NH125" i="4"/>
  <c r="NG125" i="4"/>
  <c r="NF125" i="4"/>
  <c r="NE125" i="4"/>
  <c r="ND125" i="4"/>
  <c r="NC125" i="4"/>
  <c r="NB125" i="4"/>
  <c r="NA125" i="4"/>
  <c r="MZ125" i="4"/>
  <c r="MY125" i="4"/>
  <c r="MX125" i="4"/>
  <c r="MW125" i="4"/>
  <c r="MV125" i="4"/>
  <c r="MU125" i="4"/>
  <c r="MT125" i="4"/>
  <c r="MS125" i="4"/>
  <c r="MR125" i="4"/>
  <c r="MQ125" i="4"/>
  <c r="MP125" i="4"/>
  <c r="MO125" i="4"/>
  <c r="MN125" i="4"/>
  <c r="MM125" i="4"/>
  <c r="ML125" i="4"/>
  <c r="MK125" i="4"/>
  <c r="MJ125" i="4"/>
  <c r="MI125" i="4"/>
  <c r="MH125" i="4"/>
  <c r="MG125" i="4"/>
  <c r="MF125" i="4"/>
  <c r="ME125" i="4"/>
  <c r="MD125" i="4"/>
  <c r="MC125" i="4"/>
  <c r="MB125" i="4"/>
  <c r="MA125" i="4"/>
  <c r="LZ125" i="4"/>
  <c r="LY125" i="4"/>
  <c r="LX125" i="4"/>
  <c r="LW125" i="4"/>
  <c r="LV125" i="4"/>
  <c r="LU125" i="4"/>
  <c r="LT125" i="4"/>
  <c r="LS125" i="4"/>
  <c r="LR125" i="4"/>
  <c r="LQ125" i="4"/>
  <c r="LP125" i="4"/>
  <c r="LO125" i="4"/>
  <c r="LN125" i="4"/>
  <c r="LM125" i="4"/>
  <c r="LL125" i="4"/>
  <c r="LK125" i="4"/>
  <c r="LJ125" i="4"/>
  <c r="LI125" i="4"/>
  <c r="LH125" i="4"/>
  <c r="LG125" i="4"/>
  <c r="LF125" i="4"/>
  <c r="LE125" i="4"/>
  <c r="LD125" i="4"/>
  <c r="LC125" i="4"/>
  <c r="LB125" i="4"/>
  <c r="OH55" i="4"/>
  <c r="OG55" i="4"/>
  <c r="OF55" i="4"/>
  <c r="OE55" i="4"/>
  <c r="OD55" i="4"/>
  <c r="OC55" i="4"/>
  <c r="OB55" i="4"/>
  <c r="OA55" i="4"/>
  <c r="NZ55" i="4"/>
  <c r="NY55" i="4"/>
  <c r="NX55" i="4"/>
  <c r="NW55" i="4"/>
  <c r="NV55" i="4"/>
  <c r="NU55" i="4"/>
  <c r="NT55" i="4"/>
  <c r="NS55" i="4"/>
  <c r="NR55" i="4"/>
  <c r="NQ55" i="4"/>
  <c r="NP55" i="4"/>
  <c r="NO55" i="4"/>
  <c r="NN55" i="4"/>
  <c r="NM55" i="4"/>
  <c r="NL55" i="4"/>
  <c r="NK55" i="4"/>
  <c r="NJ55" i="4"/>
  <c r="NI55" i="4"/>
  <c r="NH55" i="4"/>
  <c r="NG55" i="4"/>
  <c r="NF55" i="4"/>
  <c r="NE55" i="4"/>
  <c r="ND55" i="4"/>
  <c r="NC55" i="4"/>
  <c r="NB55" i="4"/>
  <c r="NA55" i="4"/>
  <c r="MZ55" i="4"/>
  <c r="MY55" i="4"/>
  <c r="MX55" i="4"/>
  <c r="MW55" i="4"/>
  <c r="MV55" i="4"/>
  <c r="MU55" i="4"/>
  <c r="MT55" i="4"/>
  <c r="MS55" i="4"/>
  <c r="MR55" i="4"/>
  <c r="MQ55" i="4"/>
  <c r="MP55" i="4"/>
  <c r="MO55" i="4"/>
  <c r="MN55" i="4"/>
  <c r="MM55" i="4"/>
  <c r="ML55" i="4"/>
  <c r="MK55" i="4"/>
  <c r="MJ55" i="4"/>
  <c r="MI55" i="4"/>
  <c r="MH55" i="4"/>
  <c r="MG55" i="4"/>
  <c r="MF55" i="4"/>
  <c r="ME55" i="4"/>
  <c r="MD55" i="4"/>
  <c r="MC55" i="4"/>
  <c r="MB55" i="4"/>
  <c r="MA55" i="4"/>
  <c r="LZ55" i="4"/>
  <c r="LY55" i="4"/>
  <c r="LX55" i="4"/>
  <c r="LW55" i="4"/>
  <c r="LV55" i="4"/>
  <c r="LU55" i="4"/>
  <c r="LT55" i="4"/>
  <c r="LS55" i="4"/>
  <c r="LR55" i="4"/>
  <c r="LQ55" i="4"/>
  <c r="LP55" i="4"/>
  <c r="LO55" i="4"/>
  <c r="LN55" i="4"/>
  <c r="LM55" i="4"/>
  <c r="LL55" i="4"/>
  <c r="LK55" i="4"/>
  <c r="LJ55" i="4"/>
  <c r="LI55" i="4"/>
  <c r="LH55" i="4"/>
  <c r="LG55" i="4"/>
  <c r="LF55" i="4"/>
  <c r="LE55" i="4"/>
  <c r="LD55" i="4"/>
  <c r="LC55" i="4"/>
  <c r="LB55" i="4"/>
  <c r="OH127" i="4"/>
  <c r="OG127" i="4"/>
  <c r="OF127" i="4"/>
  <c r="OE127" i="4"/>
  <c r="OD127" i="4"/>
  <c r="OC127" i="4"/>
  <c r="OB127" i="4"/>
  <c r="OA127" i="4"/>
  <c r="NZ127" i="4"/>
  <c r="NY127" i="4"/>
  <c r="NX127" i="4"/>
  <c r="NW127" i="4"/>
  <c r="NV127" i="4"/>
  <c r="NU127" i="4"/>
  <c r="NT127" i="4"/>
  <c r="NS127" i="4"/>
  <c r="NR127" i="4"/>
  <c r="NQ127" i="4"/>
  <c r="NP127" i="4"/>
  <c r="NO127" i="4"/>
  <c r="NN127" i="4"/>
  <c r="NM127" i="4"/>
  <c r="NL127" i="4"/>
  <c r="NK127" i="4"/>
  <c r="NJ127" i="4"/>
  <c r="NI127" i="4"/>
  <c r="NH127" i="4"/>
  <c r="NG127" i="4"/>
  <c r="NF127" i="4"/>
  <c r="NE127" i="4"/>
  <c r="ND127" i="4"/>
  <c r="NC127" i="4"/>
  <c r="NB127" i="4"/>
  <c r="NA127" i="4"/>
  <c r="MZ127" i="4"/>
  <c r="MY127" i="4"/>
  <c r="MX127" i="4"/>
  <c r="MW127" i="4"/>
  <c r="MV127" i="4"/>
  <c r="MU127" i="4"/>
  <c r="MT127" i="4"/>
  <c r="MS127" i="4"/>
  <c r="MR127" i="4"/>
  <c r="MQ127" i="4"/>
  <c r="MP127" i="4"/>
  <c r="MO127" i="4"/>
  <c r="MN127" i="4"/>
  <c r="MM127" i="4"/>
  <c r="ML127" i="4"/>
  <c r="MK127" i="4"/>
  <c r="MJ127" i="4"/>
  <c r="MI127" i="4"/>
  <c r="MH127" i="4"/>
  <c r="MG127" i="4"/>
  <c r="MF127" i="4"/>
  <c r="ME127" i="4"/>
  <c r="MD127" i="4"/>
  <c r="MC127" i="4"/>
  <c r="MB127" i="4"/>
  <c r="MA127" i="4"/>
  <c r="LZ127" i="4"/>
  <c r="LY127" i="4"/>
  <c r="LX127" i="4"/>
  <c r="LW127" i="4"/>
  <c r="LV127" i="4"/>
  <c r="LU127" i="4"/>
  <c r="LT127" i="4"/>
  <c r="LS127" i="4"/>
  <c r="LR127" i="4"/>
  <c r="LQ127" i="4"/>
  <c r="LP127" i="4"/>
  <c r="LO127" i="4"/>
  <c r="LN127" i="4"/>
  <c r="LM127" i="4"/>
  <c r="LL127" i="4"/>
  <c r="LK127" i="4"/>
  <c r="LJ127" i="4"/>
  <c r="LI127" i="4"/>
  <c r="LH127" i="4"/>
  <c r="LG127" i="4"/>
  <c r="LF127" i="4"/>
  <c r="LE127" i="4"/>
  <c r="LD127" i="4"/>
  <c r="LC127" i="4"/>
  <c r="LB127" i="4"/>
  <c r="OH152" i="4"/>
  <c r="OG152" i="4"/>
  <c r="OF152" i="4"/>
  <c r="OE152" i="4"/>
  <c r="OD152" i="4"/>
  <c r="OC152" i="4"/>
  <c r="OB152" i="4"/>
  <c r="OA152" i="4"/>
  <c r="NZ152" i="4"/>
  <c r="NY152" i="4"/>
  <c r="NX152" i="4"/>
  <c r="NW152" i="4"/>
  <c r="NV152" i="4"/>
  <c r="NU152" i="4"/>
  <c r="NT152" i="4"/>
  <c r="NS152" i="4"/>
  <c r="NR152" i="4"/>
  <c r="NQ152" i="4"/>
  <c r="NP152" i="4"/>
  <c r="NO152" i="4"/>
  <c r="NN152" i="4"/>
  <c r="NM152" i="4"/>
  <c r="NL152" i="4"/>
  <c r="NK152" i="4"/>
  <c r="NJ152" i="4"/>
  <c r="NI152" i="4"/>
  <c r="NH152" i="4"/>
  <c r="NG152" i="4"/>
  <c r="NF152" i="4"/>
  <c r="NE152" i="4"/>
  <c r="ND152" i="4"/>
  <c r="NC152" i="4"/>
  <c r="NB152" i="4"/>
  <c r="NA152" i="4"/>
  <c r="MZ152" i="4"/>
  <c r="MY152" i="4"/>
  <c r="MX152" i="4"/>
  <c r="MW152" i="4"/>
  <c r="MV152" i="4"/>
  <c r="MU152" i="4"/>
  <c r="MT152" i="4"/>
  <c r="MS152" i="4"/>
  <c r="MR152" i="4"/>
  <c r="MQ152" i="4"/>
  <c r="MP152" i="4"/>
  <c r="MO152" i="4"/>
  <c r="MN152" i="4"/>
  <c r="MM152" i="4"/>
  <c r="ML152" i="4"/>
  <c r="MK152" i="4"/>
  <c r="MJ152" i="4"/>
  <c r="MI152" i="4"/>
  <c r="MH152" i="4"/>
  <c r="MG152" i="4"/>
  <c r="MF152" i="4"/>
  <c r="ME152" i="4"/>
  <c r="MD152" i="4"/>
  <c r="MC152" i="4"/>
  <c r="MB152" i="4"/>
  <c r="MA152" i="4"/>
  <c r="LZ152" i="4"/>
  <c r="LY152" i="4"/>
  <c r="LX152" i="4"/>
  <c r="LW152" i="4"/>
  <c r="LV152" i="4"/>
  <c r="LU152" i="4"/>
  <c r="LT152" i="4"/>
  <c r="LS152" i="4"/>
  <c r="LR152" i="4"/>
  <c r="LQ152" i="4"/>
  <c r="LP152" i="4"/>
  <c r="LO152" i="4"/>
  <c r="LN152" i="4"/>
  <c r="LM152" i="4"/>
  <c r="LL152" i="4"/>
  <c r="LK152" i="4"/>
  <c r="LJ152" i="4"/>
  <c r="LI152" i="4"/>
  <c r="LH152" i="4"/>
  <c r="LG152" i="4"/>
  <c r="LF152" i="4"/>
  <c r="LE152" i="4"/>
  <c r="LD152" i="4"/>
  <c r="LC152" i="4"/>
  <c r="LB152" i="4"/>
  <c r="OH133" i="4"/>
  <c r="OG133" i="4"/>
  <c r="OF133" i="4"/>
  <c r="OE133" i="4"/>
  <c r="OD133" i="4"/>
  <c r="OC133" i="4"/>
  <c r="OB133" i="4"/>
  <c r="OA133" i="4"/>
  <c r="NZ133" i="4"/>
  <c r="NY133" i="4"/>
  <c r="NX133" i="4"/>
  <c r="NW133" i="4"/>
  <c r="NV133" i="4"/>
  <c r="NU133" i="4"/>
  <c r="NT133" i="4"/>
  <c r="NS133" i="4"/>
  <c r="NR133" i="4"/>
  <c r="NQ133" i="4"/>
  <c r="NP133" i="4"/>
  <c r="NO133" i="4"/>
  <c r="NN133" i="4"/>
  <c r="NM133" i="4"/>
  <c r="NL133" i="4"/>
  <c r="NK133" i="4"/>
  <c r="NJ133" i="4"/>
  <c r="NI133" i="4"/>
  <c r="NH133" i="4"/>
  <c r="NG133" i="4"/>
  <c r="NF133" i="4"/>
  <c r="NE133" i="4"/>
  <c r="ND133" i="4"/>
  <c r="NC133" i="4"/>
  <c r="NB133" i="4"/>
  <c r="NA133" i="4"/>
  <c r="MZ133" i="4"/>
  <c r="MY133" i="4"/>
  <c r="MX133" i="4"/>
  <c r="MW133" i="4"/>
  <c r="MV133" i="4"/>
  <c r="MU133" i="4"/>
  <c r="MT133" i="4"/>
  <c r="MS133" i="4"/>
  <c r="MR133" i="4"/>
  <c r="MQ133" i="4"/>
  <c r="MP133" i="4"/>
  <c r="MO133" i="4"/>
  <c r="MN133" i="4"/>
  <c r="MM133" i="4"/>
  <c r="ML133" i="4"/>
  <c r="MK133" i="4"/>
  <c r="MJ133" i="4"/>
  <c r="MI133" i="4"/>
  <c r="MH133" i="4"/>
  <c r="MG133" i="4"/>
  <c r="MF133" i="4"/>
  <c r="ME133" i="4"/>
  <c r="MD133" i="4"/>
  <c r="MC133" i="4"/>
  <c r="MB133" i="4"/>
  <c r="MA133" i="4"/>
  <c r="LZ133" i="4"/>
  <c r="LY133" i="4"/>
  <c r="LX133" i="4"/>
  <c r="LW133" i="4"/>
  <c r="LV133" i="4"/>
  <c r="LU133" i="4"/>
  <c r="LT133" i="4"/>
  <c r="LS133" i="4"/>
  <c r="LR133" i="4"/>
  <c r="LQ133" i="4"/>
  <c r="LP133" i="4"/>
  <c r="LO133" i="4"/>
  <c r="LN133" i="4"/>
  <c r="LM133" i="4"/>
  <c r="LL133" i="4"/>
  <c r="LK133" i="4"/>
  <c r="LJ133" i="4"/>
  <c r="LI133" i="4"/>
  <c r="LH133" i="4"/>
  <c r="LG133" i="4"/>
  <c r="LF133" i="4"/>
  <c r="LE133" i="4"/>
  <c r="LD133" i="4"/>
  <c r="LC133" i="4"/>
  <c r="LB133" i="4"/>
  <c r="OH131" i="4"/>
  <c r="OG131" i="4"/>
  <c r="OF131" i="4"/>
  <c r="OE131" i="4"/>
  <c r="OD131" i="4"/>
  <c r="OC131" i="4"/>
  <c r="OB131" i="4"/>
  <c r="OA131" i="4"/>
  <c r="NZ131" i="4"/>
  <c r="NY131" i="4"/>
  <c r="NX131" i="4"/>
  <c r="NW131" i="4"/>
  <c r="NV131" i="4"/>
  <c r="NU131" i="4"/>
  <c r="NT131" i="4"/>
  <c r="NS131" i="4"/>
  <c r="NR131" i="4"/>
  <c r="NQ131" i="4"/>
  <c r="NP131" i="4"/>
  <c r="NO131" i="4"/>
  <c r="NN131" i="4"/>
  <c r="NM131" i="4"/>
  <c r="NL131" i="4"/>
  <c r="NK131" i="4"/>
  <c r="NJ131" i="4"/>
  <c r="NI131" i="4"/>
  <c r="NH131" i="4"/>
  <c r="NG131" i="4"/>
  <c r="NF131" i="4"/>
  <c r="NE131" i="4"/>
  <c r="ND131" i="4"/>
  <c r="NC131" i="4"/>
  <c r="NB131" i="4"/>
  <c r="NA131" i="4"/>
  <c r="MZ131" i="4"/>
  <c r="MY131" i="4"/>
  <c r="MX131" i="4"/>
  <c r="MW131" i="4"/>
  <c r="MV131" i="4"/>
  <c r="MU131" i="4"/>
  <c r="MT131" i="4"/>
  <c r="MS131" i="4"/>
  <c r="MR131" i="4"/>
  <c r="MQ131" i="4"/>
  <c r="MP131" i="4"/>
  <c r="MO131" i="4"/>
  <c r="MN131" i="4"/>
  <c r="MM131" i="4"/>
  <c r="ML131" i="4"/>
  <c r="MK131" i="4"/>
  <c r="MJ131" i="4"/>
  <c r="MI131" i="4"/>
  <c r="MH131" i="4"/>
  <c r="MG131" i="4"/>
  <c r="MF131" i="4"/>
  <c r="ME131" i="4"/>
  <c r="MD131" i="4"/>
  <c r="MC131" i="4"/>
  <c r="MB131" i="4"/>
  <c r="MA131" i="4"/>
  <c r="LZ131" i="4"/>
  <c r="LY131" i="4"/>
  <c r="LX131" i="4"/>
  <c r="LW131" i="4"/>
  <c r="LV131" i="4"/>
  <c r="LU131" i="4"/>
  <c r="LT131" i="4"/>
  <c r="LS131" i="4"/>
  <c r="LR131" i="4"/>
  <c r="LQ131" i="4"/>
  <c r="LP131" i="4"/>
  <c r="LO131" i="4"/>
  <c r="LN131" i="4"/>
  <c r="LM131" i="4"/>
  <c r="LL131" i="4"/>
  <c r="LK131" i="4"/>
  <c r="LJ131" i="4"/>
  <c r="LI131" i="4"/>
  <c r="LH131" i="4"/>
  <c r="LG131" i="4"/>
  <c r="LF131" i="4"/>
  <c r="LE131" i="4"/>
  <c r="LD131" i="4"/>
  <c r="LC131" i="4"/>
  <c r="LB131" i="4"/>
  <c r="OH113" i="4"/>
  <c r="OG113" i="4"/>
  <c r="OF113" i="4"/>
  <c r="OE113" i="4"/>
  <c r="OD113" i="4"/>
  <c r="OC113" i="4"/>
  <c r="OB113" i="4"/>
  <c r="OA113" i="4"/>
  <c r="NZ113" i="4"/>
  <c r="NY113" i="4"/>
  <c r="NX113" i="4"/>
  <c r="NW113" i="4"/>
  <c r="NV113" i="4"/>
  <c r="NU113" i="4"/>
  <c r="NT113" i="4"/>
  <c r="NS113" i="4"/>
  <c r="NR113" i="4"/>
  <c r="NQ113" i="4"/>
  <c r="NP113" i="4"/>
  <c r="NO113" i="4"/>
  <c r="NN113" i="4"/>
  <c r="NM113" i="4"/>
  <c r="NL113" i="4"/>
  <c r="NK113" i="4"/>
  <c r="NJ113" i="4"/>
  <c r="NI113" i="4"/>
  <c r="NH113" i="4"/>
  <c r="NG113" i="4"/>
  <c r="NF113" i="4"/>
  <c r="NE113" i="4"/>
  <c r="ND113" i="4"/>
  <c r="NC113" i="4"/>
  <c r="NB113" i="4"/>
  <c r="NA113" i="4"/>
  <c r="MZ113" i="4"/>
  <c r="MY113" i="4"/>
  <c r="MX113" i="4"/>
  <c r="MW113" i="4"/>
  <c r="MV113" i="4"/>
  <c r="MU113" i="4"/>
  <c r="MT113" i="4"/>
  <c r="MS113" i="4"/>
  <c r="MR113" i="4"/>
  <c r="MQ113" i="4"/>
  <c r="MP113" i="4"/>
  <c r="MO113" i="4"/>
  <c r="MN113" i="4"/>
  <c r="MM113" i="4"/>
  <c r="ML113" i="4"/>
  <c r="MK113" i="4"/>
  <c r="MJ113" i="4"/>
  <c r="MI113" i="4"/>
  <c r="MH113" i="4"/>
  <c r="MG113" i="4"/>
  <c r="MF113" i="4"/>
  <c r="ME113" i="4"/>
  <c r="MD113" i="4"/>
  <c r="MC113" i="4"/>
  <c r="MB113" i="4"/>
  <c r="MA113" i="4"/>
  <c r="LZ113" i="4"/>
  <c r="LY113" i="4"/>
  <c r="LX113" i="4"/>
  <c r="LW113" i="4"/>
  <c r="LV113" i="4"/>
  <c r="LU113" i="4"/>
  <c r="LT113" i="4"/>
  <c r="LS113" i="4"/>
  <c r="LR113" i="4"/>
  <c r="LQ113" i="4"/>
  <c r="LP113" i="4"/>
  <c r="LO113" i="4"/>
  <c r="LN113" i="4"/>
  <c r="LM113" i="4"/>
  <c r="LL113" i="4"/>
  <c r="LK113" i="4"/>
  <c r="LJ113" i="4"/>
  <c r="LI113" i="4"/>
  <c r="LH113" i="4"/>
  <c r="LG113" i="4"/>
  <c r="LF113" i="4"/>
  <c r="LE113" i="4"/>
  <c r="LD113" i="4"/>
  <c r="LC113" i="4"/>
  <c r="LB113" i="4"/>
  <c r="OH100" i="4"/>
  <c r="OG100" i="4"/>
  <c r="OF100" i="4"/>
  <c r="OE100" i="4"/>
  <c r="OD100" i="4"/>
  <c r="OC100" i="4"/>
  <c r="OB100" i="4"/>
  <c r="OA100" i="4"/>
  <c r="NZ100" i="4"/>
  <c r="NY100" i="4"/>
  <c r="NX100" i="4"/>
  <c r="NW100" i="4"/>
  <c r="NV100" i="4"/>
  <c r="NU100" i="4"/>
  <c r="NT100" i="4"/>
  <c r="NS100" i="4"/>
  <c r="NR100" i="4"/>
  <c r="NQ100" i="4"/>
  <c r="NP100" i="4"/>
  <c r="NO100" i="4"/>
  <c r="NN100" i="4"/>
  <c r="NM100" i="4"/>
  <c r="NL100" i="4"/>
  <c r="NK100" i="4"/>
  <c r="NJ100" i="4"/>
  <c r="NI100" i="4"/>
  <c r="NH100" i="4"/>
  <c r="NG100" i="4"/>
  <c r="NF100" i="4"/>
  <c r="NE100" i="4"/>
  <c r="ND100" i="4"/>
  <c r="NC100" i="4"/>
  <c r="NB100" i="4"/>
  <c r="NA100" i="4"/>
  <c r="MZ100" i="4"/>
  <c r="MY100" i="4"/>
  <c r="MX100" i="4"/>
  <c r="MW100" i="4"/>
  <c r="MV100" i="4"/>
  <c r="MU100" i="4"/>
  <c r="MT100" i="4"/>
  <c r="MS100" i="4"/>
  <c r="MR100" i="4"/>
  <c r="MQ100" i="4"/>
  <c r="MP100" i="4"/>
  <c r="MO100" i="4"/>
  <c r="MN100" i="4"/>
  <c r="MM100" i="4"/>
  <c r="ML100" i="4"/>
  <c r="MK100" i="4"/>
  <c r="MJ100" i="4"/>
  <c r="MI100" i="4"/>
  <c r="MH100" i="4"/>
  <c r="MG100" i="4"/>
  <c r="MF100" i="4"/>
  <c r="ME100" i="4"/>
  <c r="MD100" i="4"/>
  <c r="MC100" i="4"/>
  <c r="MB100" i="4"/>
  <c r="MA100" i="4"/>
  <c r="LZ100" i="4"/>
  <c r="LY100" i="4"/>
  <c r="LX100" i="4"/>
  <c r="LW100" i="4"/>
  <c r="LV100" i="4"/>
  <c r="LU100" i="4"/>
  <c r="LT100" i="4"/>
  <c r="LS100" i="4"/>
  <c r="LR100" i="4"/>
  <c r="LQ100" i="4"/>
  <c r="LP100" i="4"/>
  <c r="LO100" i="4"/>
  <c r="LN100" i="4"/>
  <c r="LM100" i="4"/>
  <c r="LL100" i="4"/>
  <c r="LK100" i="4"/>
  <c r="LJ100" i="4"/>
  <c r="LI100" i="4"/>
  <c r="LH100" i="4"/>
  <c r="LG100" i="4"/>
  <c r="LF100" i="4"/>
  <c r="LE100" i="4"/>
  <c r="LD100" i="4"/>
  <c r="LC100" i="4"/>
  <c r="LB100" i="4"/>
  <c r="OH137" i="4"/>
  <c r="OG137" i="4"/>
  <c r="OF137" i="4"/>
  <c r="OE137" i="4"/>
  <c r="OD137" i="4"/>
  <c r="OC137" i="4"/>
  <c r="OB137" i="4"/>
  <c r="OA137" i="4"/>
  <c r="NZ137" i="4"/>
  <c r="NY137" i="4"/>
  <c r="NX137" i="4"/>
  <c r="NW137" i="4"/>
  <c r="NV137" i="4"/>
  <c r="NU137" i="4"/>
  <c r="NT137" i="4"/>
  <c r="NS137" i="4"/>
  <c r="NR137" i="4"/>
  <c r="NQ137" i="4"/>
  <c r="NP137" i="4"/>
  <c r="NO137" i="4"/>
  <c r="NN137" i="4"/>
  <c r="NM137" i="4"/>
  <c r="NL137" i="4"/>
  <c r="NK137" i="4"/>
  <c r="NJ137" i="4"/>
  <c r="NI137" i="4"/>
  <c r="NH137" i="4"/>
  <c r="NG137" i="4"/>
  <c r="NF137" i="4"/>
  <c r="NE137" i="4"/>
  <c r="ND137" i="4"/>
  <c r="NC137" i="4"/>
  <c r="NB137" i="4"/>
  <c r="NA137" i="4"/>
  <c r="MZ137" i="4"/>
  <c r="MY137" i="4"/>
  <c r="MX137" i="4"/>
  <c r="MW137" i="4"/>
  <c r="MV137" i="4"/>
  <c r="MU137" i="4"/>
  <c r="MT137" i="4"/>
  <c r="MS137" i="4"/>
  <c r="MR137" i="4"/>
  <c r="MQ137" i="4"/>
  <c r="MP137" i="4"/>
  <c r="MO137" i="4"/>
  <c r="MN137" i="4"/>
  <c r="MM137" i="4"/>
  <c r="ML137" i="4"/>
  <c r="MK137" i="4"/>
  <c r="MJ137" i="4"/>
  <c r="MI137" i="4"/>
  <c r="MH137" i="4"/>
  <c r="MG137" i="4"/>
  <c r="MF137" i="4"/>
  <c r="ME137" i="4"/>
  <c r="MD137" i="4"/>
  <c r="MC137" i="4"/>
  <c r="MB137" i="4"/>
  <c r="MA137" i="4"/>
  <c r="LZ137" i="4"/>
  <c r="LY137" i="4"/>
  <c r="LX137" i="4"/>
  <c r="LW137" i="4"/>
  <c r="LV137" i="4"/>
  <c r="LU137" i="4"/>
  <c r="LT137" i="4"/>
  <c r="LS137" i="4"/>
  <c r="LR137" i="4"/>
  <c r="LQ137" i="4"/>
  <c r="LP137" i="4"/>
  <c r="LO137" i="4"/>
  <c r="LN137" i="4"/>
  <c r="LM137" i="4"/>
  <c r="LL137" i="4"/>
  <c r="LK137" i="4"/>
  <c r="LJ137" i="4"/>
  <c r="LI137" i="4"/>
  <c r="LH137" i="4"/>
  <c r="LG137" i="4"/>
  <c r="LF137" i="4"/>
  <c r="LE137" i="4"/>
  <c r="LD137" i="4"/>
  <c r="LC137" i="4"/>
  <c r="LB137" i="4"/>
  <c r="OH104" i="4"/>
  <c r="OG104" i="4"/>
  <c r="OF104" i="4"/>
  <c r="OE104" i="4"/>
  <c r="OD104" i="4"/>
  <c r="OC104" i="4"/>
  <c r="OB104" i="4"/>
  <c r="OA104" i="4"/>
  <c r="NZ104" i="4"/>
  <c r="NY104" i="4"/>
  <c r="NX104" i="4"/>
  <c r="NW104" i="4"/>
  <c r="NV104" i="4"/>
  <c r="NU104" i="4"/>
  <c r="NT104" i="4"/>
  <c r="NS104" i="4"/>
  <c r="NR104" i="4"/>
  <c r="NQ104" i="4"/>
  <c r="NP104" i="4"/>
  <c r="NO104" i="4"/>
  <c r="NN104" i="4"/>
  <c r="NM104" i="4"/>
  <c r="NL104" i="4"/>
  <c r="NK104" i="4"/>
  <c r="NJ104" i="4"/>
  <c r="NI104" i="4"/>
  <c r="NH104" i="4"/>
  <c r="NG104" i="4"/>
  <c r="NF104" i="4"/>
  <c r="NE104" i="4"/>
  <c r="ND104" i="4"/>
  <c r="NC104" i="4"/>
  <c r="NB104" i="4"/>
  <c r="NA104" i="4"/>
  <c r="MZ104" i="4"/>
  <c r="MY104" i="4"/>
  <c r="MX104" i="4"/>
  <c r="MW104" i="4"/>
  <c r="MV104" i="4"/>
  <c r="MU104" i="4"/>
  <c r="MT104" i="4"/>
  <c r="MS104" i="4"/>
  <c r="MR104" i="4"/>
  <c r="MQ104" i="4"/>
  <c r="MP104" i="4"/>
  <c r="MO104" i="4"/>
  <c r="MN104" i="4"/>
  <c r="MM104" i="4"/>
  <c r="ML104" i="4"/>
  <c r="MK104" i="4"/>
  <c r="MJ104" i="4"/>
  <c r="MI104" i="4"/>
  <c r="MH104" i="4"/>
  <c r="MG104" i="4"/>
  <c r="MF104" i="4"/>
  <c r="ME104" i="4"/>
  <c r="MD104" i="4"/>
  <c r="MC104" i="4"/>
  <c r="MB104" i="4"/>
  <c r="MA104" i="4"/>
  <c r="LZ104" i="4"/>
  <c r="LY104" i="4"/>
  <c r="LX104" i="4"/>
  <c r="LW104" i="4"/>
  <c r="LV104" i="4"/>
  <c r="LU104" i="4"/>
  <c r="LT104" i="4"/>
  <c r="LS104" i="4"/>
  <c r="LR104" i="4"/>
  <c r="LQ104" i="4"/>
  <c r="LP104" i="4"/>
  <c r="LO104" i="4"/>
  <c r="LN104" i="4"/>
  <c r="LM104" i="4"/>
  <c r="LL104" i="4"/>
  <c r="LK104" i="4"/>
  <c r="LJ104" i="4"/>
  <c r="LI104" i="4"/>
  <c r="LH104" i="4"/>
  <c r="LG104" i="4"/>
  <c r="LF104" i="4"/>
  <c r="LE104" i="4"/>
  <c r="LD104" i="4"/>
  <c r="LC104" i="4"/>
  <c r="LB104" i="4"/>
  <c r="OH32" i="4"/>
  <c r="OG32" i="4"/>
  <c r="OF32" i="4"/>
  <c r="OE32" i="4"/>
  <c r="OD32" i="4"/>
  <c r="OC32" i="4"/>
  <c r="OB32" i="4"/>
  <c r="OA32" i="4"/>
  <c r="NZ32" i="4"/>
  <c r="NY32" i="4"/>
  <c r="NX32" i="4"/>
  <c r="NW32" i="4"/>
  <c r="NV32" i="4"/>
  <c r="NU32" i="4"/>
  <c r="NT32" i="4"/>
  <c r="NS32" i="4"/>
  <c r="NR32" i="4"/>
  <c r="NQ32" i="4"/>
  <c r="NP32" i="4"/>
  <c r="NO32" i="4"/>
  <c r="NN32" i="4"/>
  <c r="NM32" i="4"/>
  <c r="NL32" i="4"/>
  <c r="NK32" i="4"/>
  <c r="NJ32" i="4"/>
  <c r="NI32" i="4"/>
  <c r="NH32" i="4"/>
  <c r="NG32" i="4"/>
  <c r="NF32" i="4"/>
  <c r="NE32" i="4"/>
  <c r="ND32" i="4"/>
  <c r="NC32" i="4"/>
  <c r="NB32" i="4"/>
  <c r="NA32" i="4"/>
  <c r="MZ32" i="4"/>
  <c r="MY32" i="4"/>
  <c r="MX32" i="4"/>
  <c r="MW32" i="4"/>
  <c r="MV32" i="4"/>
  <c r="MU32" i="4"/>
  <c r="MT32" i="4"/>
  <c r="MS32" i="4"/>
  <c r="MR32" i="4"/>
  <c r="MQ32" i="4"/>
  <c r="MP32" i="4"/>
  <c r="MO32" i="4"/>
  <c r="MN32" i="4"/>
  <c r="MM32" i="4"/>
  <c r="ML32" i="4"/>
  <c r="MK32" i="4"/>
  <c r="MJ32" i="4"/>
  <c r="MI32" i="4"/>
  <c r="MH32" i="4"/>
  <c r="MG32" i="4"/>
  <c r="MF32" i="4"/>
  <c r="ME32" i="4"/>
  <c r="MD32" i="4"/>
  <c r="MC32" i="4"/>
  <c r="MB32" i="4"/>
  <c r="MA32" i="4"/>
  <c r="LZ32" i="4"/>
  <c r="LY32" i="4"/>
  <c r="LX32" i="4"/>
  <c r="LW32" i="4"/>
  <c r="LV32" i="4"/>
  <c r="LU32" i="4"/>
  <c r="LT32" i="4"/>
  <c r="LS32" i="4"/>
  <c r="LR32" i="4"/>
  <c r="LQ32" i="4"/>
  <c r="LP32" i="4"/>
  <c r="LO32" i="4"/>
  <c r="LN32" i="4"/>
  <c r="LM32" i="4"/>
  <c r="LL32" i="4"/>
  <c r="LK32" i="4"/>
  <c r="LJ32" i="4"/>
  <c r="LI32" i="4"/>
  <c r="LH32" i="4"/>
  <c r="LG32" i="4"/>
  <c r="LF32" i="4"/>
  <c r="LE32" i="4"/>
  <c r="LD32" i="4"/>
  <c r="LC32" i="4"/>
  <c r="LB32" i="4"/>
  <c r="OH134" i="4"/>
  <c r="OG134" i="4"/>
  <c r="OF134" i="4"/>
  <c r="OE134" i="4"/>
  <c r="OD134" i="4"/>
  <c r="OC134" i="4"/>
  <c r="OB134" i="4"/>
  <c r="OA134" i="4"/>
  <c r="NZ134" i="4"/>
  <c r="NY134" i="4"/>
  <c r="NX134" i="4"/>
  <c r="NW134" i="4"/>
  <c r="NV134" i="4"/>
  <c r="NU134" i="4"/>
  <c r="NT134" i="4"/>
  <c r="NS134" i="4"/>
  <c r="NR134" i="4"/>
  <c r="NQ134" i="4"/>
  <c r="NP134" i="4"/>
  <c r="NO134" i="4"/>
  <c r="NN134" i="4"/>
  <c r="NM134" i="4"/>
  <c r="NL134" i="4"/>
  <c r="NK134" i="4"/>
  <c r="NJ134" i="4"/>
  <c r="NI134" i="4"/>
  <c r="NH134" i="4"/>
  <c r="NG134" i="4"/>
  <c r="NF134" i="4"/>
  <c r="NE134" i="4"/>
  <c r="ND134" i="4"/>
  <c r="NC134" i="4"/>
  <c r="NB134" i="4"/>
  <c r="NA134" i="4"/>
  <c r="MZ134" i="4"/>
  <c r="MY134" i="4"/>
  <c r="MX134" i="4"/>
  <c r="MW134" i="4"/>
  <c r="MV134" i="4"/>
  <c r="MU134" i="4"/>
  <c r="MT134" i="4"/>
  <c r="MS134" i="4"/>
  <c r="MR134" i="4"/>
  <c r="MQ134" i="4"/>
  <c r="MP134" i="4"/>
  <c r="MO134" i="4"/>
  <c r="MN134" i="4"/>
  <c r="MM134" i="4"/>
  <c r="ML134" i="4"/>
  <c r="MK134" i="4"/>
  <c r="MJ134" i="4"/>
  <c r="MI134" i="4"/>
  <c r="MH134" i="4"/>
  <c r="MG134" i="4"/>
  <c r="MF134" i="4"/>
  <c r="ME134" i="4"/>
  <c r="MD134" i="4"/>
  <c r="MC134" i="4"/>
  <c r="MB134" i="4"/>
  <c r="MA134" i="4"/>
  <c r="LZ134" i="4"/>
  <c r="LY134" i="4"/>
  <c r="LX134" i="4"/>
  <c r="LW134" i="4"/>
  <c r="LV134" i="4"/>
  <c r="LU134" i="4"/>
  <c r="LT134" i="4"/>
  <c r="LS134" i="4"/>
  <c r="LR134" i="4"/>
  <c r="LQ134" i="4"/>
  <c r="LP134" i="4"/>
  <c r="LO134" i="4"/>
  <c r="LN134" i="4"/>
  <c r="LM134" i="4"/>
  <c r="LL134" i="4"/>
  <c r="LK134" i="4"/>
  <c r="LJ134" i="4"/>
  <c r="LI134" i="4"/>
  <c r="LH134" i="4"/>
  <c r="LG134" i="4"/>
  <c r="LF134" i="4"/>
  <c r="LE134" i="4"/>
  <c r="LD134" i="4"/>
  <c r="LC134" i="4"/>
  <c r="LB134" i="4"/>
  <c r="OH114" i="4"/>
  <c r="OG114" i="4"/>
  <c r="OF114" i="4"/>
  <c r="OE114" i="4"/>
  <c r="OD114" i="4"/>
  <c r="OC114" i="4"/>
  <c r="OB114" i="4"/>
  <c r="OA114" i="4"/>
  <c r="NZ114" i="4"/>
  <c r="NY114" i="4"/>
  <c r="NX114" i="4"/>
  <c r="NW114" i="4"/>
  <c r="NV114" i="4"/>
  <c r="NU114" i="4"/>
  <c r="NT114" i="4"/>
  <c r="NS114" i="4"/>
  <c r="NR114" i="4"/>
  <c r="NQ114" i="4"/>
  <c r="NP114" i="4"/>
  <c r="NO114" i="4"/>
  <c r="NN114" i="4"/>
  <c r="NM114" i="4"/>
  <c r="NL114" i="4"/>
  <c r="NK114" i="4"/>
  <c r="NJ114" i="4"/>
  <c r="NI114" i="4"/>
  <c r="NH114" i="4"/>
  <c r="NG114" i="4"/>
  <c r="NF114" i="4"/>
  <c r="NE114" i="4"/>
  <c r="ND114" i="4"/>
  <c r="NC114" i="4"/>
  <c r="NB114" i="4"/>
  <c r="NA114" i="4"/>
  <c r="MZ114" i="4"/>
  <c r="MY114" i="4"/>
  <c r="MX114" i="4"/>
  <c r="MW114" i="4"/>
  <c r="MV114" i="4"/>
  <c r="MU114" i="4"/>
  <c r="MT114" i="4"/>
  <c r="MS114" i="4"/>
  <c r="MR114" i="4"/>
  <c r="MQ114" i="4"/>
  <c r="MP114" i="4"/>
  <c r="MO114" i="4"/>
  <c r="MN114" i="4"/>
  <c r="MM114" i="4"/>
  <c r="ML114" i="4"/>
  <c r="MK114" i="4"/>
  <c r="MJ114" i="4"/>
  <c r="MI114" i="4"/>
  <c r="MH114" i="4"/>
  <c r="MG114" i="4"/>
  <c r="MF114" i="4"/>
  <c r="ME114" i="4"/>
  <c r="MD114" i="4"/>
  <c r="MC114" i="4"/>
  <c r="MB114" i="4"/>
  <c r="MA114" i="4"/>
  <c r="LZ114" i="4"/>
  <c r="LY114" i="4"/>
  <c r="LX114" i="4"/>
  <c r="LW114" i="4"/>
  <c r="LV114" i="4"/>
  <c r="LU114" i="4"/>
  <c r="LT114" i="4"/>
  <c r="LS114" i="4"/>
  <c r="LR114" i="4"/>
  <c r="LQ114" i="4"/>
  <c r="LP114" i="4"/>
  <c r="LO114" i="4"/>
  <c r="LN114" i="4"/>
  <c r="LM114" i="4"/>
  <c r="LL114" i="4"/>
  <c r="LK114" i="4"/>
  <c r="LJ114" i="4"/>
  <c r="LI114" i="4"/>
  <c r="LH114" i="4"/>
  <c r="LG114" i="4"/>
  <c r="LF114" i="4"/>
  <c r="LE114" i="4"/>
  <c r="LD114" i="4"/>
  <c r="LC114" i="4"/>
  <c r="LB114" i="4"/>
  <c r="OH33" i="4"/>
  <c r="OG33" i="4"/>
  <c r="OF33" i="4"/>
  <c r="OE33" i="4"/>
  <c r="OD33" i="4"/>
  <c r="OC33" i="4"/>
  <c r="OB33" i="4"/>
  <c r="OA33" i="4"/>
  <c r="NZ33" i="4"/>
  <c r="NY33" i="4"/>
  <c r="NX33" i="4"/>
  <c r="NW33" i="4"/>
  <c r="NV33" i="4"/>
  <c r="NU33" i="4"/>
  <c r="NT33" i="4"/>
  <c r="NS33" i="4"/>
  <c r="NR33" i="4"/>
  <c r="NQ33" i="4"/>
  <c r="NP33" i="4"/>
  <c r="NO33" i="4"/>
  <c r="NN33" i="4"/>
  <c r="NM33" i="4"/>
  <c r="NL33" i="4"/>
  <c r="NK33" i="4"/>
  <c r="NJ33" i="4"/>
  <c r="NI33" i="4"/>
  <c r="NH33" i="4"/>
  <c r="NG33" i="4"/>
  <c r="NF33" i="4"/>
  <c r="NE33" i="4"/>
  <c r="ND33" i="4"/>
  <c r="NC33" i="4"/>
  <c r="NB33" i="4"/>
  <c r="NA33" i="4"/>
  <c r="MZ33" i="4"/>
  <c r="MY33" i="4"/>
  <c r="MX33" i="4"/>
  <c r="MW33" i="4"/>
  <c r="MV33" i="4"/>
  <c r="MU33" i="4"/>
  <c r="MT33" i="4"/>
  <c r="MS33" i="4"/>
  <c r="MR33" i="4"/>
  <c r="MQ33" i="4"/>
  <c r="MP33" i="4"/>
  <c r="MO33" i="4"/>
  <c r="MN33" i="4"/>
  <c r="MM33" i="4"/>
  <c r="ML33" i="4"/>
  <c r="MK33" i="4"/>
  <c r="MJ33" i="4"/>
  <c r="MI33" i="4"/>
  <c r="MH33" i="4"/>
  <c r="MG33" i="4"/>
  <c r="MF33" i="4"/>
  <c r="ME33" i="4"/>
  <c r="MD33" i="4"/>
  <c r="MC33" i="4"/>
  <c r="MB33" i="4"/>
  <c r="MA33" i="4"/>
  <c r="LZ33" i="4"/>
  <c r="LY33" i="4"/>
  <c r="LX33" i="4"/>
  <c r="LW33" i="4"/>
  <c r="LV33" i="4"/>
  <c r="LU33" i="4"/>
  <c r="LT33" i="4"/>
  <c r="LS33" i="4"/>
  <c r="LR33" i="4"/>
  <c r="LQ33" i="4"/>
  <c r="LP33" i="4"/>
  <c r="LO33" i="4"/>
  <c r="LN33" i="4"/>
  <c r="LM33" i="4"/>
  <c r="LL33" i="4"/>
  <c r="LK33" i="4"/>
  <c r="LJ33" i="4"/>
  <c r="LI33" i="4"/>
  <c r="LH33" i="4"/>
  <c r="LG33" i="4"/>
  <c r="LF33" i="4"/>
  <c r="LE33" i="4"/>
  <c r="LD33" i="4"/>
  <c r="LC33" i="4"/>
  <c r="LB33" i="4"/>
  <c r="OH139" i="4"/>
  <c r="OG139" i="4"/>
  <c r="OF139" i="4"/>
  <c r="OE139" i="4"/>
  <c r="OD139" i="4"/>
  <c r="OC139" i="4"/>
  <c r="OB139" i="4"/>
  <c r="OA139" i="4"/>
  <c r="NZ139" i="4"/>
  <c r="NY139" i="4"/>
  <c r="NX139" i="4"/>
  <c r="NW139" i="4"/>
  <c r="NV139" i="4"/>
  <c r="NU139" i="4"/>
  <c r="NT139" i="4"/>
  <c r="NS139" i="4"/>
  <c r="NR139" i="4"/>
  <c r="NQ139" i="4"/>
  <c r="NP139" i="4"/>
  <c r="NO139" i="4"/>
  <c r="NN139" i="4"/>
  <c r="NM139" i="4"/>
  <c r="NL139" i="4"/>
  <c r="NK139" i="4"/>
  <c r="NJ139" i="4"/>
  <c r="NI139" i="4"/>
  <c r="NH139" i="4"/>
  <c r="NG139" i="4"/>
  <c r="NF139" i="4"/>
  <c r="NE139" i="4"/>
  <c r="ND139" i="4"/>
  <c r="NC139" i="4"/>
  <c r="NB139" i="4"/>
  <c r="NA139" i="4"/>
  <c r="MZ139" i="4"/>
  <c r="MY139" i="4"/>
  <c r="MX139" i="4"/>
  <c r="MW139" i="4"/>
  <c r="MV139" i="4"/>
  <c r="MU139" i="4"/>
  <c r="MT139" i="4"/>
  <c r="MS139" i="4"/>
  <c r="MR139" i="4"/>
  <c r="MQ139" i="4"/>
  <c r="MP139" i="4"/>
  <c r="MO139" i="4"/>
  <c r="MN139" i="4"/>
  <c r="MM139" i="4"/>
  <c r="ML139" i="4"/>
  <c r="MK139" i="4"/>
  <c r="MJ139" i="4"/>
  <c r="MI139" i="4"/>
  <c r="MH139" i="4"/>
  <c r="MG139" i="4"/>
  <c r="MF139" i="4"/>
  <c r="ME139" i="4"/>
  <c r="MD139" i="4"/>
  <c r="MC139" i="4"/>
  <c r="MB139" i="4"/>
  <c r="MA139" i="4"/>
  <c r="LZ139" i="4"/>
  <c r="LY139" i="4"/>
  <c r="LX139" i="4"/>
  <c r="LW139" i="4"/>
  <c r="LV139" i="4"/>
  <c r="LU139" i="4"/>
  <c r="LT139" i="4"/>
  <c r="LS139" i="4"/>
  <c r="LR139" i="4"/>
  <c r="LQ139" i="4"/>
  <c r="LP139" i="4"/>
  <c r="LO139" i="4"/>
  <c r="LN139" i="4"/>
  <c r="LM139" i="4"/>
  <c r="LL139" i="4"/>
  <c r="LK139" i="4"/>
  <c r="LJ139" i="4"/>
  <c r="LI139" i="4"/>
  <c r="LH139" i="4"/>
  <c r="LG139" i="4"/>
  <c r="LF139" i="4"/>
  <c r="LE139" i="4"/>
  <c r="LD139" i="4"/>
  <c r="LC139" i="4"/>
  <c r="LB139" i="4"/>
  <c r="OH80" i="4"/>
  <c r="OG80" i="4"/>
  <c r="OF80" i="4"/>
  <c r="OE80" i="4"/>
  <c r="OD80" i="4"/>
  <c r="OC80" i="4"/>
  <c r="OB80" i="4"/>
  <c r="OA80" i="4"/>
  <c r="NZ80" i="4"/>
  <c r="NY80" i="4"/>
  <c r="NX80" i="4"/>
  <c r="NW80" i="4"/>
  <c r="NV80" i="4"/>
  <c r="NU80" i="4"/>
  <c r="NT80" i="4"/>
  <c r="NS80" i="4"/>
  <c r="NR80" i="4"/>
  <c r="NQ80" i="4"/>
  <c r="NP80" i="4"/>
  <c r="NO80" i="4"/>
  <c r="NN80" i="4"/>
  <c r="NM80" i="4"/>
  <c r="NL80" i="4"/>
  <c r="NK80" i="4"/>
  <c r="NJ80" i="4"/>
  <c r="NI80" i="4"/>
  <c r="NH80" i="4"/>
  <c r="NG80" i="4"/>
  <c r="NF80" i="4"/>
  <c r="NE80" i="4"/>
  <c r="ND80" i="4"/>
  <c r="NC80" i="4"/>
  <c r="NB80" i="4"/>
  <c r="NA80" i="4"/>
  <c r="MZ80" i="4"/>
  <c r="MY80" i="4"/>
  <c r="MX80" i="4"/>
  <c r="MW80" i="4"/>
  <c r="MV80" i="4"/>
  <c r="MU80" i="4"/>
  <c r="MT80" i="4"/>
  <c r="MS80" i="4"/>
  <c r="MR80" i="4"/>
  <c r="MQ80" i="4"/>
  <c r="MP80" i="4"/>
  <c r="MO80" i="4"/>
  <c r="MN80" i="4"/>
  <c r="MM80" i="4"/>
  <c r="ML80" i="4"/>
  <c r="MK80" i="4"/>
  <c r="MJ80" i="4"/>
  <c r="MI80" i="4"/>
  <c r="MH80" i="4"/>
  <c r="MG80" i="4"/>
  <c r="MF80" i="4"/>
  <c r="ME80" i="4"/>
  <c r="MD80" i="4"/>
  <c r="MC80" i="4"/>
  <c r="MB80" i="4"/>
  <c r="MA80" i="4"/>
  <c r="LZ80" i="4"/>
  <c r="LY80" i="4"/>
  <c r="LX80" i="4"/>
  <c r="LW80" i="4"/>
  <c r="LV80" i="4"/>
  <c r="LU80" i="4"/>
  <c r="LT80" i="4"/>
  <c r="LS80" i="4"/>
  <c r="LR80" i="4"/>
  <c r="LQ80" i="4"/>
  <c r="LP80" i="4"/>
  <c r="LO80" i="4"/>
  <c r="LN80" i="4"/>
  <c r="LM80" i="4"/>
  <c r="LL80" i="4"/>
  <c r="LK80" i="4"/>
  <c r="LJ80" i="4"/>
  <c r="LI80" i="4"/>
  <c r="LH80" i="4"/>
  <c r="LG80" i="4"/>
  <c r="LF80" i="4"/>
  <c r="LE80" i="4"/>
  <c r="LD80" i="4"/>
  <c r="LC80" i="4"/>
  <c r="LB80" i="4"/>
  <c r="OH111" i="4"/>
  <c r="OG111" i="4"/>
  <c r="OF111" i="4"/>
  <c r="OE111" i="4"/>
  <c r="OD111" i="4"/>
  <c r="OC111" i="4"/>
  <c r="OB111" i="4"/>
  <c r="OA111" i="4"/>
  <c r="NZ111" i="4"/>
  <c r="NY111" i="4"/>
  <c r="NX111" i="4"/>
  <c r="NW111" i="4"/>
  <c r="NV111" i="4"/>
  <c r="NU111" i="4"/>
  <c r="NT111" i="4"/>
  <c r="NS111" i="4"/>
  <c r="NR111" i="4"/>
  <c r="NQ111" i="4"/>
  <c r="NP111" i="4"/>
  <c r="NO111" i="4"/>
  <c r="NN111" i="4"/>
  <c r="NM111" i="4"/>
  <c r="NL111" i="4"/>
  <c r="NK111" i="4"/>
  <c r="NJ111" i="4"/>
  <c r="NI111" i="4"/>
  <c r="NH111" i="4"/>
  <c r="NG111" i="4"/>
  <c r="NF111" i="4"/>
  <c r="NE111" i="4"/>
  <c r="ND111" i="4"/>
  <c r="NC111" i="4"/>
  <c r="NB111" i="4"/>
  <c r="NA111" i="4"/>
  <c r="MZ111" i="4"/>
  <c r="MY111" i="4"/>
  <c r="MX111" i="4"/>
  <c r="MW111" i="4"/>
  <c r="MV111" i="4"/>
  <c r="MU111" i="4"/>
  <c r="MT111" i="4"/>
  <c r="MS111" i="4"/>
  <c r="MR111" i="4"/>
  <c r="MQ111" i="4"/>
  <c r="MP111" i="4"/>
  <c r="MO111" i="4"/>
  <c r="MN111" i="4"/>
  <c r="MM111" i="4"/>
  <c r="ML111" i="4"/>
  <c r="MK111" i="4"/>
  <c r="MJ111" i="4"/>
  <c r="MI111" i="4"/>
  <c r="MH111" i="4"/>
  <c r="MG111" i="4"/>
  <c r="MF111" i="4"/>
  <c r="ME111" i="4"/>
  <c r="MD111" i="4"/>
  <c r="MC111" i="4"/>
  <c r="MB111" i="4"/>
  <c r="MA111" i="4"/>
  <c r="LZ111" i="4"/>
  <c r="LY111" i="4"/>
  <c r="LX111" i="4"/>
  <c r="LW111" i="4"/>
  <c r="LV111" i="4"/>
  <c r="LU111" i="4"/>
  <c r="LT111" i="4"/>
  <c r="LS111" i="4"/>
  <c r="LR111" i="4"/>
  <c r="LQ111" i="4"/>
  <c r="LP111" i="4"/>
  <c r="LO111" i="4"/>
  <c r="LN111" i="4"/>
  <c r="LM111" i="4"/>
  <c r="LL111" i="4"/>
  <c r="LK111" i="4"/>
  <c r="LJ111" i="4"/>
  <c r="LI111" i="4"/>
  <c r="LH111" i="4"/>
  <c r="LG111" i="4"/>
  <c r="LF111" i="4"/>
  <c r="LE111" i="4"/>
  <c r="LD111" i="4"/>
  <c r="LC111" i="4"/>
  <c r="LB111" i="4"/>
  <c r="OH85" i="4"/>
  <c r="OG85" i="4"/>
  <c r="OF85" i="4"/>
  <c r="OE85" i="4"/>
  <c r="OD85" i="4"/>
  <c r="OC85" i="4"/>
  <c r="OB85" i="4"/>
  <c r="OA85" i="4"/>
  <c r="NZ85" i="4"/>
  <c r="NY85" i="4"/>
  <c r="NX85" i="4"/>
  <c r="NW85" i="4"/>
  <c r="NV85" i="4"/>
  <c r="NU85" i="4"/>
  <c r="NT85" i="4"/>
  <c r="NS85" i="4"/>
  <c r="NR85" i="4"/>
  <c r="NQ85" i="4"/>
  <c r="NP85" i="4"/>
  <c r="NO85" i="4"/>
  <c r="NN85" i="4"/>
  <c r="NM85" i="4"/>
  <c r="NL85" i="4"/>
  <c r="NK85" i="4"/>
  <c r="NJ85" i="4"/>
  <c r="NI85" i="4"/>
  <c r="NH85" i="4"/>
  <c r="NG85" i="4"/>
  <c r="NF85" i="4"/>
  <c r="NE85" i="4"/>
  <c r="ND85" i="4"/>
  <c r="NC85" i="4"/>
  <c r="NB85" i="4"/>
  <c r="NA85" i="4"/>
  <c r="MZ85" i="4"/>
  <c r="MY85" i="4"/>
  <c r="MX85" i="4"/>
  <c r="MW85" i="4"/>
  <c r="MV85" i="4"/>
  <c r="MU85" i="4"/>
  <c r="MT85" i="4"/>
  <c r="MS85" i="4"/>
  <c r="MR85" i="4"/>
  <c r="MQ85" i="4"/>
  <c r="MP85" i="4"/>
  <c r="MO85" i="4"/>
  <c r="MN85" i="4"/>
  <c r="MM85" i="4"/>
  <c r="ML85" i="4"/>
  <c r="MK85" i="4"/>
  <c r="MJ85" i="4"/>
  <c r="MI85" i="4"/>
  <c r="MH85" i="4"/>
  <c r="MG85" i="4"/>
  <c r="MF85" i="4"/>
  <c r="ME85" i="4"/>
  <c r="MD85" i="4"/>
  <c r="MC85" i="4"/>
  <c r="MB85" i="4"/>
  <c r="MA85" i="4"/>
  <c r="LZ85" i="4"/>
  <c r="LY85" i="4"/>
  <c r="LX85" i="4"/>
  <c r="LW85" i="4"/>
  <c r="LV85" i="4"/>
  <c r="LU85" i="4"/>
  <c r="LT85" i="4"/>
  <c r="LS85" i="4"/>
  <c r="LR85" i="4"/>
  <c r="LQ85" i="4"/>
  <c r="LP85" i="4"/>
  <c r="LO85" i="4"/>
  <c r="LN85" i="4"/>
  <c r="LM85" i="4"/>
  <c r="LL85" i="4"/>
  <c r="LK85" i="4"/>
  <c r="LJ85" i="4"/>
  <c r="LI85" i="4"/>
  <c r="LH85" i="4"/>
  <c r="LG85" i="4"/>
  <c r="LF85" i="4"/>
  <c r="LE85" i="4"/>
  <c r="LD85" i="4"/>
  <c r="LC85" i="4"/>
  <c r="LB85" i="4"/>
  <c r="OH91" i="4"/>
  <c r="OG91" i="4"/>
  <c r="OF91" i="4"/>
  <c r="OE91" i="4"/>
  <c r="OD91" i="4"/>
  <c r="OC91" i="4"/>
  <c r="OB91" i="4"/>
  <c r="OA91" i="4"/>
  <c r="NZ91" i="4"/>
  <c r="NY91" i="4"/>
  <c r="NX91" i="4"/>
  <c r="NW91" i="4"/>
  <c r="NV91" i="4"/>
  <c r="NU91" i="4"/>
  <c r="NT91" i="4"/>
  <c r="NS91" i="4"/>
  <c r="NR91" i="4"/>
  <c r="NQ91" i="4"/>
  <c r="NP91" i="4"/>
  <c r="NO91" i="4"/>
  <c r="NN91" i="4"/>
  <c r="NM91" i="4"/>
  <c r="NL91" i="4"/>
  <c r="NK91" i="4"/>
  <c r="NJ91" i="4"/>
  <c r="NI91" i="4"/>
  <c r="NH91" i="4"/>
  <c r="NG91" i="4"/>
  <c r="NF91" i="4"/>
  <c r="NE91" i="4"/>
  <c r="ND91" i="4"/>
  <c r="NC91" i="4"/>
  <c r="NB91" i="4"/>
  <c r="NA91" i="4"/>
  <c r="MZ91" i="4"/>
  <c r="MY91" i="4"/>
  <c r="MX91" i="4"/>
  <c r="MW91" i="4"/>
  <c r="MV91" i="4"/>
  <c r="MU91" i="4"/>
  <c r="MT91" i="4"/>
  <c r="MS91" i="4"/>
  <c r="MR91" i="4"/>
  <c r="MQ91" i="4"/>
  <c r="MP91" i="4"/>
  <c r="MO91" i="4"/>
  <c r="MN91" i="4"/>
  <c r="MM91" i="4"/>
  <c r="ML91" i="4"/>
  <c r="MK91" i="4"/>
  <c r="MJ91" i="4"/>
  <c r="MI91" i="4"/>
  <c r="MH91" i="4"/>
  <c r="MG91" i="4"/>
  <c r="MF91" i="4"/>
  <c r="ME91" i="4"/>
  <c r="MD91" i="4"/>
  <c r="MC91" i="4"/>
  <c r="MB91" i="4"/>
  <c r="MA91" i="4"/>
  <c r="LZ91" i="4"/>
  <c r="LY91" i="4"/>
  <c r="LX91" i="4"/>
  <c r="LW91" i="4"/>
  <c r="LV91" i="4"/>
  <c r="LU91" i="4"/>
  <c r="LT91" i="4"/>
  <c r="LS91" i="4"/>
  <c r="LR91" i="4"/>
  <c r="LQ91" i="4"/>
  <c r="LP91" i="4"/>
  <c r="LO91" i="4"/>
  <c r="LN91" i="4"/>
  <c r="LM91" i="4"/>
  <c r="LL91" i="4"/>
  <c r="LK91" i="4"/>
  <c r="LJ91" i="4"/>
  <c r="LI91" i="4"/>
  <c r="LH91" i="4"/>
  <c r="LG91" i="4"/>
  <c r="LF91" i="4"/>
  <c r="LE91" i="4"/>
  <c r="LD91" i="4"/>
  <c r="LC91" i="4"/>
  <c r="LB91" i="4"/>
  <c r="OH144" i="4"/>
  <c r="OG144" i="4"/>
  <c r="OF144" i="4"/>
  <c r="OE144" i="4"/>
  <c r="OD144" i="4"/>
  <c r="OC144" i="4"/>
  <c r="OB144" i="4"/>
  <c r="OA144" i="4"/>
  <c r="NZ144" i="4"/>
  <c r="NY144" i="4"/>
  <c r="NX144" i="4"/>
  <c r="NW144" i="4"/>
  <c r="NV144" i="4"/>
  <c r="NU144" i="4"/>
  <c r="NT144" i="4"/>
  <c r="NS144" i="4"/>
  <c r="NR144" i="4"/>
  <c r="NQ144" i="4"/>
  <c r="NP144" i="4"/>
  <c r="NO144" i="4"/>
  <c r="NN144" i="4"/>
  <c r="NM144" i="4"/>
  <c r="NL144" i="4"/>
  <c r="NK144" i="4"/>
  <c r="NJ144" i="4"/>
  <c r="NI144" i="4"/>
  <c r="NH144" i="4"/>
  <c r="NG144" i="4"/>
  <c r="NF144" i="4"/>
  <c r="NE144" i="4"/>
  <c r="ND144" i="4"/>
  <c r="NC144" i="4"/>
  <c r="NB144" i="4"/>
  <c r="NA144" i="4"/>
  <c r="MZ144" i="4"/>
  <c r="MY144" i="4"/>
  <c r="MX144" i="4"/>
  <c r="MW144" i="4"/>
  <c r="MV144" i="4"/>
  <c r="MU144" i="4"/>
  <c r="MT144" i="4"/>
  <c r="MS144" i="4"/>
  <c r="MR144" i="4"/>
  <c r="MQ144" i="4"/>
  <c r="MP144" i="4"/>
  <c r="MO144" i="4"/>
  <c r="MN144" i="4"/>
  <c r="MM144" i="4"/>
  <c r="ML144" i="4"/>
  <c r="MK144" i="4"/>
  <c r="MJ144" i="4"/>
  <c r="MI144" i="4"/>
  <c r="MH144" i="4"/>
  <c r="MG144" i="4"/>
  <c r="MF144" i="4"/>
  <c r="ME144" i="4"/>
  <c r="MD144" i="4"/>
  <c r="MC144" i="4"/>
  <c r="MB144" i="4"/>
  <c r="MA144" i="4"/>
  <c r="LZ144" i="4"/>
  <c r="LY144" i="4"/>
  <c r="LX144" i="4"/>
  <c r="LW144" i="4"/>
  <c r="LV144" i="4"/>
  <c r="LU144" i="4"/>
  <c r="LT144" i="4"/>
  <c r="LS144" i="4"/>
  <c r="LR144" i="4"/>
  <c r="LQ144" i="4"/>
  <c r="LP144" i="4"/>
  <c r="LO144" i="4"/>
  <c r="LN144" i="4"/>
  <c r="LM144" i="4"/>
  <c r="LL144" i="4"/>
  <c r="LK144" i="4"/>
  <c r="LJ144" i="4"/>
  <c r="LI144" i="4"/>
  <c r="LH144" i="4"/>
  <c r="LG144" i="4"/>
  <c r="LF144" i="4"/>
  <c r="LE144" i="4"/>
  <c r="LD144" i="4"/>
  <c r="LC144" i="4"/>
  <c r="LB144" i="4"/>
  <c r="OH138" i="4"/>
  <c r="OG138" i="4"/>
  <c r="OF138" i="4"/>
  <c r="OE138" i="4"/>
  <c r="OD138" i="4"/>
  <c r="OC138" i="4"/>
  <c r="OB138" i="4"/>
  <c r="OA138" i="4"/>
  <c r="NZ138" i="4"/>
  <c r="NY138" i="4"/>
  <c r="NX138" i="4"/>
  <c r="NW138" i="4"/>
  <c r="NV138" i="4"/>
  <c r="NU138" i="4"/>
  <c r="NT138" i="4"/>
  <c r="NS138" i="4"/>
  <c r="NR138" i="4"/>
  <c r="NQ138" i="4"/>
  <c r="NP138" i="4"/>
  <c r="NO138" i="4"/>
  <c r="NN138" i="4"/>
  <c r="NM138" i="4"/>
  <c r="NL138" i="4"/>
  <c r="NK138" i="4"/>
  <c r="NJ138" i="4"/>
  <c r="NI138" i="4"/>
  <c r="NH138" i="4"/>
  <c r="NG138" i="4"/>
  <c r="NF138" i="4"/>
  <c r="NE138" i="4"/>
  <c r="ND138" i="4"/>
  <c r="NC138" i="4"/>
  <c r="NB138" i="4"/>
  <c r="NA138" i="4"/>
  <c r="MZ138" i="4"/>
  <c r="MY138" i="4"/>
  <c r="MX138" i="4"/>
  <c r="MW138" i="4"/>
  <c r="MV138" i="4"/>
  <c r="MU138" i="4"/>
  <c r="MT138" i="4"/>
  <c r="MS138" i="4"/>
  <c r="MR138" i="4"/>
  <c r="MQ138" i="4"/>
  <c r="MP138" i="4"/>
  <c r="MO138" i="4"/>
  <c r="MN138" i="4"/>
  <c r="MM138" i="4"/>
  <c r="ML138" i="4"/>
  <c r="MK138" i="4"/>
  <c r="MJ138" i="4"/>
  <c r="MI138" i="4"/>
  <c r="MH138" i="4"/>
  <c r="MG138" i="4"/>
  <c r="MF138" i="4"/>
  <c r="ME138" i="4"/>
  <c r="MD138" i="4"/>
  <c r="MC138" i="4"/>
  <c r="MB138" i="4"/>
  <c r="MA138" i="4"/>
  <c r="LZ138" i="4"/>
  <c r="LY138" i="4"/>
  <c r="LX138" i="4"/>
  <c r="LW138" i="4"/>
  <c r="LV138" i="4"/>
  <c r="LU138" i="4"/>
  <c r="LT138" i="4"/>
  <c r="LS138" i="4"/>
  <c r="LR138" i="4"/>
  <c r="LQ138" i="4"/>
  <c r="LP138" i="4"/>
  <c r="LO138" i="4"/>
  <c r="LN138" i="4"/>
  <c r="LM138" i="4"/>
  <c r="LL138" i="4"/>
  <c r="LK138" i="4"/>
  <c r="LJ138" i="4"/>
  <c r="LI138" i="4"/>
  <c r="LH138" i="4"/>
  <c r="LG138" i="4"/>
  <c r="LF138" i="4"/>
  <c r="LE138" i="4"/>
  <c r="LD138" i="4"/>
  <c r="LC138" i="4"/>
  <c r="LB138" i="4"/>
  <c r="OH83" i="4"/>
  <c r="OG83" i="4"/>
  <c r="OF83" i="4"/>
  <c r="OE83" i="4"/>
  <c r="OD83" i="4"/>
  <c r="OC83" i="4"/>
  <c r="OB83" i="4"/>
  <c r="OA83" i="4"/>
  <c r="NZ83" i="4"/>
  <c r="NY83" i="4"/>
  <c r="NX83" i="4"/>
  <c r="NW83" i="4"/>
  <c r="NV83" i="4"/>
  <c r="NU83" i="4"/>
  <c r="NT83" i="4"/>
  <c r="NS83" i="4"/>
  <c r="NR83" i="4"/>
  <c r="NQ83" i="4"/>
  <c r="NP83" i="4"/>
  <c r="NO83" i="4"/>
  <c r="NN83" i="4"/>
  <c r="NM83" i="4"/>
  <c r="NL83" i="4"/>
  <c r="NK83" i="4"/>
  <c r="NJ83" i="4"/>
  <c r="NI83" i="4"/>
  <c r="NH83" i="4"/>
  <c r="NG83" i="4"/>
  <c r="NF83" i="4"/>
  <c r="NE83" i="4"/>
  <c r="ND83" i="4"/>
  <c r="NC83" i="4"/>
  <c r="NB83" i="4"/>
  <c r="NA83" i="4"/>
  <c r="MZ83" i="4"/>
  <c r="MY83" i="4"/>
  <c r="MX83" i="4"/>
  <c r="MW83" i="4"/>
  <c r="MV83" i="4"/>
  <c r="MU83" i="4"/>
  <c r="MT83" i="4"/>
  <c r="MS83" i="4"/>
  <c r="MR83" i="4"/>
  <c r="MQ83" i="4"/>
  <c r="MP83" i="4"/>
  <c r="MO83" i="4"/>
  <c r="MN83" i="4"/>
  <c r="MM83" i="4"/>
  <c r="ML83" i="4"/>
  <c r="MK83" i="4"/>
  <c r="MJ83" i="4"/>
  <c r="MI83" i="4"/>
  <c r="MH83" i="4"/>
  <c r="MG83" i="4"/>
  <c r="MF83" i="4"/>
  <c r="ME83" i="4"/>
  <c r="MD83" i="4"/>
  <c r="MC83" i="4"/>
  <c r="MB83" i="4"/>
  <c r="MA83" i="4"/>
  <c r="LZ83" i="4"/>
  <c r="LY83" i="4"/>
  <c r="LX83" i="4"/>
  <c r="LW83" i="4"/>
  <c r="LV83" i="4"/>
  <c r="LU83" i="4"/>
  <c r="LT83" i="4"/>
  <c r="LS83" i="4"/>
  <c r="LR83" i="4"/>
  <c r="LQ83" i="4"/>
  <c r="LP83" i="4"/>
  <c r="LO83" i="4"/>
  <c r="LN83" i="4"/>
  <c r="LM83" i="4"/>
  <c r="LL83" i="4"/>
  <c r="LK83" i="4"/>
  <c r="LJ83" i="4"/>
  <c r="LI83" i="4"/>
  <c r="LH83" i="4"/>
  <c r="LG83" i="4"/>
  <c r="LF83" i="4"/>
  <c r="LE83" i="4"/>
  <c r="LD83" i="4"/>
  <c r="LC83" i="4"/>
  <c r="LB83" i="4"/>
  <c r="OH98" i="4"/>
  <c r="OG98" i="4"/>
  <c r="OF98" i="4"/>
  <c r="OE98" i="4"/>
  <c r="OD98" i="4"/>
  <c r="OC98" i="4"/>
  <c r="OB98" i="4"/>
  <c r="OA98" i="4"/>
  <c r="NZ98" i="4"/>
  <c r="NY98" i="4"/>
  <c r="NX98" i="4"/>
  <c r="NW98" i="4"/>
  <c r="NV98" i="4"/>
  <c r="NU98" i="4"/>
  <c r="NT98" i="4"/>
  <c r="NS98" i="4"/>
  <c r="NR98" i="4"/>
  <c r="NQ98" i="4"/>
  <c r="NP98" i="4"/>
  <c r="NO98" i="4"/>
  <c r="NN98" i="4"/>
  <c r="NM98" i="4"/>
  <c r="NL98" i="4"/>
  <c r="NK98" i="4"/>
  <c r="NJ98" i="4"/>
  <c r="NI98" i="4"/>
  <c r="NH98" i="4"/>
  <c r="NG98" i="4"/>
  <c r="NF98" i="4"/>
  <c r="NE98" i="4"/>
  <c r="ND98" i="4"/>
  <c r="NC98" i="4"/>
  <c r="NB98" i="4"/>
  <c r="NA98" i="4"/>
  <c r="MZ98" i="4"/>
  <c r="MY98" i="4"/>
  <c r="MX98" i="4"/>
  <c r="MW98" i="4"/>
  <c r="MV98" i="4"/>
  <c r="MU98" i="4"/>
  <c r="MT98" i="4"/>
  <c r="MS98" i="4"/>
  <c r="MR98" i="4"/>
  <c r="MQ98" i="4"/>
  <c r="MP98" i="4"/>
  <c r="MO98" i="4"/>
  <c r="MN98" i="4"/>
  <c r="MM98" i="4"/>
  <c r="ML98" i="4"/>
  <c r="MK98" i="4"/>
  <c r="MJ98" i="4"/>
  <c r="MI98" i="4"/>
  <c r="MH98" i="4"/>
  <c r="MG98" i="4"/>
  <c r="MF98" i="4"/>
  <c r="ME98" i="4"/>
  <c r="MD98" i="4"/>
  <c r="MC98" i="4"/>
  <c r="MB98" i="4"/>
  <c r="MA98" i="4"/>
  <c r="LZ98" i="4"/>
  <c r="LY98" i="4"/>
  <c r="LX98" i="4"/>
  <c r="LW98" i="4"/>
  <c r="LV98" i="4"/>
  <c r="LU98" i="4"/>
  <c r="LT98" i="4"/>
  <c r="LS98" i="4"/>
  <c r="LR98" i="4"/>
  <c r="LQ98" i="4"/>
  <c r="LP98" i="4"/>
  <c r="LO98" i="4"/>
  <c r="LN98" i="4"/>
  <c r="LM98" i="4"/>
  <c r="LL98" i="4"/>
  <c r="LK98" i="4"/>
  <c r="LJ98" i="4"/>
  <c r="LI98" i="4"/>
  <c r="LH98" i="4"/>
  <c r="LG98" i="4"/>
  <c r="LF98" i="4"/>
  <c r="LE98" i="4"/>
  <c r="LD98" i="4"/>
  <c r="LC98" i="4"/>
  <c r="LB98" i="4"/>
  <c r="OH42" i="4"/>
  <c r="OG42" i="4"/>
  <c r="OF42" i="4"/>
  <c r="OE42" i="4"/>
  <c r="OD42" i="4"/>
  <c r="OC42" i="4"/>
  <c r="OB42" i="4"/>
  <c r="OA42" i="4"/>
  <c r="NZ42" i="4"/>
  <c r="NY42" i="4"/>
  <c r="NX42" i="4"/>
  <c r="NW42" i="4"/>
  <c r="NV42" i="4"/>
  <c r="NU42" i="4"/>
  <c r="NT42" i="4"/>
  <c r="NS42" i="4"/>
  <c r="NR42" i="4"/>
  <c r="NQ42" i="4"/>
  <c r="NP42" i="4"/>
  <c r="NO42" i="4"/>
  <c r="NN42" i="4"/>
  <c r="NM42" i="4"/>
  <c r="NL42" i="4"/>
  <c r="NK42" i="4"/>
  <c r="NJ42" i="4"/>
  <c r="NI42" i="4"/>
  <c r="NH42" i="4"/>
  <c r="NG42" i="4"/>
  <c r="NF42" i="4"/>
  <c r="NE42" i="4"/>
  <c r="ND42" i="4"/>
  <c r="NC42" i="4"/>
  <c r="NB42" i="4"/>
  <c r="NA42" i="4"/>
  <c r="MZ42" i="4"/>
  <c r="MY42" i="4"/>
  <c r="MX42" i="4"/>
  <c r="MW42" i="4"/>
  <c r="MV42" i="4"/>
  <c r="MU42" i="4"/>
  <c r="MT42" i="4"/>
  <c r="MS42" i="4"/>
  <c r="MR42" i="4"/>
  <c r="MQ42" i="4"/>
  <c r="MP42" i="4"/>
  <c r="MO42" i="4"/>
  <c r="MN42" i="4"/>
  <c r="MM42" i="4"/>
  <c r="ML42" i="4"/>
  <c r="MK42" i="4"/>
  <c r="MJ42" i="4"/>
  <c r="MI42" i="4"/>
  <c r="MH42" i="4"/>
  <c r="MG42" i="4"/>
  <c r="MF42" i="4"/>
  <c r="ME42" i="4"/>
  <c r="MD42" i="4"/>
  <c r="MC42" i="4"/>
  <c r="MB42" i="4"/>
  <c r="MA42" i="4"/>
  <c r="LZ42" i="4"/>
  <c r="LY42" i="4"/>
  <c r="LX42" i="4"/>
  <c r="LW42" i="4"/>
  <c r="LV42" i="4"/>
  <c r="LU42" i="4"/>
  <c r="LT42" i="4"/>
  <c r="LS42" i="4"/>
  <c r="LR42" i="4"/>
  <c r="LQ42" i="4"/>
  <c r="LP42" i="4"/>
  <c r="LO42" i="4"/>
  <c r="LN42" i="4"/>
  <c r="LM42" i="4"/>
  <c r="LL42" i="4"/>
  <c r="LK42" i="4"/>
  <c r="LJ42" i="4"/>
  <c r="LI42" i="4"/>
  <c r="LH42" i="4"/>
  <c r="LG42" i="4"/>
  <c r="LF42" i="4"/>
  <c r="LE42" i="4"/>
  <c r="LD42" i="4"/>
  <c r="LC42" i="4"/>
  <c r="LB42" i="4"/>
  <c r="OH12" i="4"/>
  <c r="OG12" i="4"/>
  <c r="OF12" i="4"/>
  <c r="OE12" i="4"/>
  <c r="OD12" i="4"/>
  <c r="OC12" i="4"/>
  <c r="OB12" i="4"/>
  <c r="OA12" i="4"/>
  <c r="NZ12" i="4"/>
  <c r="NY12" i="4"/>
  <c r="NX12" i="4"/>
  <c r="NW12" i="4"/>
  <c r="NV12" i="4"/>
  <c r="NU12" i="4"/>
  <c r="NT12" i="4"/>
  <c r="NS12" i="4"/>
  <c r="NR12" i="4"/>
  <c r="NQ12" i="4"/>
  <c r="NP12" i="4"/>
  <c r="NO12" i="4"/>
  <c r="NN12" i="4"/>
  <c r="NM12" i="4"/>
  <c r="NL12" i="4"/>
  <c r="NK12" i="4"/>
  <c r="NJ12" i="4"/>
  <c r="NI12" i="4"/>
  <c r="NH12" i="4"/>
  <c r="NG12" i="4"/>
  <c r="NF12" i="4"/>
  <c r="NE12" i="4"/>
  <c r="ND12" i="4"/>
  <c r="NC12" i="4"/>
  <c r="NB12" i="4"/>
  <c r="NA12" i="4"/>
  <c r="MZ12" i="4"/>
  <c r="MY12" i="4"/>
  <c r="MX12" i="4"/>
  <c r="MW12" i="4"/>
  <c r="MV12" i="4"/>
  <c r="MU12" i="4"/>
  <c r="MT12" i="4"/>
  <c r="MS12" i="4"/>
  <c r="MR12" i="4"/>
  <c r="MQ12" i="4"/>
  <c r="MP12" i="4"/>
  <c r="MO12" i="4"/>
  <c r="MN12" i="4"/>
  <c r="MM12" i="4"/>
  <c r="ML12" i="4"/>
  <c r="MK12" i="4"/>
  <c r="MJ12" i="4"/>
  <c r="MI12" i="4"/>
  <c r="MH12" i="4"/>
  <c r="MG12" i="4"/>
  <c r="MF12" i="4"/>
  <c r="ME12" i="4"/>
  <c r="MD12" i="4"/>
  <c r="MC12" i="4"/>
  <c r="MB12" i="4"/>
  <c r="MA12" i="4"/>
  <c r="LZ12" i="4"/>
  <c r="LY12" i="4"/>
  <c r="LX12" i="4"/>
  <c r="LW12" i="4"/>
  <c r="LV12" i="4"/>
  <c r="LU12" i="4"/>
  <c r="LT12" i="4"/>
  <c r="LS12" i="4"/>
  <c r="LR12" i="4"/>
  <c r="LQ12" i="4"/>
  <c r="LP12" i="4"/>
  <c r="LO12" i="4"/>
  <c r="LN12" i="4"/>
  <c r="LM12" i="4"/>
  <c r="LL12" i="4"/>
  <c r="LK12" i="4"/>
  <c r="LJ12" i="4"/>
  <c r="LI12" i="4"/>
  <c r="LH12" i="4"/>
  <c r="LG12" i="4"/>
  <c r="LF12" i="4"/>
  <c r="LE12" i="4"/>
  <c r="LD12" i="4"/>
  <c r="LC12" i="4"/>
  <c r="LB12" i="4"/>
  <c r="OH146" i="4"/>
  <c r="OG146" i="4"/>
  <c r="OF146" i="4"/>
  <c r="OE146" i="4"/>
  <c r="OD146" i="4"/>
  <c r="OC146" i="4"/>
  <c r="OB146" i="4"/>
  <c r="OA146" i="4"/>
  <c r="NZ146" i="4"/>
  <c r="NY146" i="4"/>
  <c r="NX146" i="4"/>
  <c r="NW146" i="4"/>
  <c r="NV146" i="4"/>
  <c r="NU146" i="4"/>
  <c r="NT146" i="4"/>
  <c r="NS146" i="4"/>
  <c r="NR146" i="4"/>
  <c r="NQ146" i="4"/>
  <c r="NP146" i="4"/>
  <c r="NO146" i="4"/>
  <c r="NN146" i="4"/>
  <c r="NM146" i="4"/>
  <c r="NL146" i="4"/>
  <c r="NK146" i="4"/>
  <c r="NJ146" i="4"/>
  <c r="NI146" i="4"/>
  <c r="NH146" i="4"/>
  <c r="NG146" i="4"/>
  <c r="NF146" i="4"/>
  <c r="NE146" i="4"/>
  <c r="ND146" i="4"/>
  <c r="NC146" i="4"/>
  <c r="NB146" i="4"/>
  <c r="NA146" i="4"/>
  <c r="MZ146" i="4"/>
  <c r="MY146" i="4"/>
  <c r="MX146" i="4"/>
  <c r="MW146" i="4"/>
  <c r="MV146" i="4"/>
  <c r="MU146" i="4"/>
  <c r="MT146" i="4"/>
  <c r="MS146" i="4"/>
  <c r="MR146" i="4"/>
  <c r="MQ146" i="4"/>
  <c r="MP146" i="4"/>
  <c r="MO146" i="4"/>
  <c r="MN146" i="4"/>
  <c r="MM146" i="4"/>
  <c r="ML146" i="4"/>
  <c r="MK146" i="4"/>
  <c r="MJ146" i="4"/>
  <c r="MI146" i="4"/>
  <c r="MH146" i="4"/>
  <c r="MG146" i="4"/>
  <c r="MF146" i="4"/>
  <c r="ME146" i="4"/>
  <c r="MD146" i="4"/>
  <c r="MC146" i="4"/>
  <c r="MB146" i="4"/>
  <c r="MA146" i="4"/>
  <c r="LZ146" i="4"/>
  <c r="LY146" i="4"/>
  <c r="LX146" i="4"/>
  <c r="LW146" i="4"/>
  <c r="LV146" i="4"/>
  <c r="LU146" i="4"/>
  <c r="LT146" i="4"/>
  <c r="LS146" i="4"/>
  <c r="LR146" i="4"/>
  <c r="LQ146" i="4"/>
  <c r="LP146" i="4"/>
  <c r="LO146" i="4"/>
  <c r="LN146" i="4"/>
  <c r="LM146" i="4"/>
  <c r="LL146" i="4"/>
  <c r="LK146" i="4"/>
  <c r="LJ146" i="4"/>
  <c r="LI146" i="4"/>
  <c r="LH146" i="4"/>
  <c r="LG146" i="4"/>
  <c r="LF146" i="4"/>
  <c r="LE146" i="4"/>
  <c r="LD146" i="4"/>
  <c r="LC146" i="4"/>
  <c r="LB146" i="4"/>
  <c r="OH87" i="4"/>
  <c r="OG87" i="4"/>
  <c r="OF87" i="4"/>
  <c r="OE87" i="4"/>
  <c r="OD87" i="4"/>
  <c r="OC87" i="4"/>
  <c r="OB87" i="4"/>
  <c r="OA87" i="4"/>
  <c r="NZ87" i="4"/>
  <c r="NY87" i="4"/>
  <c r="NX87" i="4"/>
  <c r="NW87" i="4"/>
  <c r="NV87" i="4"/>
  <c r="NU87" i="4"/>
  <c r="NT87" i="4"/>
  <c r="NS87" i="4"/>
  <c r="NR87" i="4"/>
  <c r="NQ87" i="4"/>
  <c r="NP87" i="4"/>
  <c r="NO87" i="4"/>
  <c r="NN87" i="4"/>
  <c r="NM87" i="4"/>
  <c r="NL87" i="4"/>
  <c r="NK87" i="4"/>
  <c r="NJ87" i="4"/>
  <c r="NI87" i="4"/>
  <c r="NH87" i="4"/>
  <c r="NG87" i="4"/>
  <c r="NF87" i="4"/>
  <c r="NE87" i="4"/>
  <c r="ND87" i="4"/>
  <c r="NC87" i="4"/>
  <c r="NB87" i="4"/>
  <c r="NA87" i="4"/>
  <c r="MZ87" i="4"/>
  <c r="MY87" i="4"/>
  <c r="MX87" i="4"/>
  <c r="MW87" i="4"/>
  <c r="MV87" i="4"/>
  <c r="MU87" i="4"/>
  <c r="MT87" i="4"/>
  <c r="MS87" i="4"/>
  <c r="MR87" i="4"/>
  <c r="MQ87" i="4"/>
  <c r="MP87" i="4"/>
  <c r="MO87" i="4"/>
  <c r="MN87" i="4"/>
  <c r="MM87" i="4"/>
  <c r="ML87" i="4"/>
  <c r="MK87" i="4"/>
  <c r="MJ87" i="4"/>
  <c r="MI87" i="4"/>
  <c r="MH87" i="4"/>
  <c r="MG87" i="4"/>
  <c r="MF87" i="4"/>
  <c r="ME87" i="4"/>
  <c r="MD87" i="4"/>
  <c r="MC87" i="4"/>
  <c r="MB87" i="4"/>
  <c r="MA87" i="4"/>
  <c r="LZ87" i="4"/>
  <c r="LY87" i="4"/>
  <c r="LX87" i="4"/>
  <c r="LW87" i="4"/>
  <c r="LV87" i="4"/>
  <c r="LU87" i="4"/>
  <c r="LT87" i="4"/>
  <c r="LS87" i="4"/>
  <c r="LR87" i="4"/>
  <c r="LQ87" i="4"/>
  <c r="LP87" i="4"/>
  <c r="LO87" i="4"/>
  <c r="LN87" i="4"/>
  <c r="LM87" i="4"/>
  <c r="LL87" i="4"/>
  <c r="LK87" i="4"/>
  <c r="LJ87" i="4"/>
  <c r="LI87" i="4"/>
  <c r="LH87" i="4"/>
  <c r="LG87" i="4"/>
  <c r="LF87" i="4"/>
  <c r="LE87" i="4"/>
  <c r="LD87" i="4"/>
  <c r="LC87" i="4"/>
  <c r="LB87" i="4"/>
  <c r="OH89" i="4"/>
  <c r="OG89" i="4"/>
  <c r="OF89" i="4"/>
  <c r="OE89" i="4"/>
  <c r="OD89" i="4"/>
  <c r="OC89" i="4"/>
  <c r="OB89" i="4"/>
  <c r="OA89" i="4"/>
  <c r="NZ89" i="4"/>
  <c r="NY89" i="4"/>
  <c r="NX89" i="4"/>
  <c r="NW89" i="4"/>
  <c r="NV89" i="4"/>
  <c r="NU89" i="4"/>
  <c r="NT89" i="4"/>
  <c r="NS89" i="4"/>
  <c r="NR89" i="4"/>
  <c r="NQ89" i="4"/>
  <c r="NP89" i="4"/>
  <c r="NO89" i="4"/>
  <c r="NN89" i="4"/>
  <c r="NM89" i="4"/>
  <c r="NL89" i="4"/>
  <c r="NK89" i="4"/>
  <c r="NJ89" i="4"/>
  <c r="NI89" i="4"/>
  <c r="NH89" i="4"/>
  <c r="NG89" i="4"/>
  <c r="NF89" i="4"/>
  <c r="NE89" i="4"/>
  <c r="ND89" i="4"/>
  <c r="NC89" i="4"/>
  <c r="NB89" i="4"/>
  <c r="NA89" i="4"/>
  <c r="MZ89" i="4"/>
  <c r="MY89" i="4"/>
  <c r="MX89" i="4"/>
  <c r="MW89" i="4"/>
  <c r="MV89" i="4"/>
  <c r="MU89" i="4"/>
  <c r="MT89" i="4"/>
  <c r="MS89" i="4"/>
  <c r="MR89" i="4"/>
  <c r="MQ89" i="4"/>
  <c r="MP89" i="4"/>
  <c r="MO89" i="4"/>
  <c r="MN89" i="4"/>
  <c r="MM89" i="4"/>
  <c r="ML89" i="4"/>
  <c r="MK89" i="4"/>
  <c r="MJ89" i="4"/>
  <c r="MI89" i="4"/>
  <c r="MH89" i="4"/>
  <c r="MG89" i="4"/>
  <c r="MF89" i="4"/>
  <c r="ME89" i="4"/>
  <c r="MD89" i="4"/>
  <c r="MC89" i="4"/>
  <c r="MB89" i="4"/>
  <c r="MA89" i="4"/>
  <c r="LZ89" i="4"/>
  <c r="LY89" i="4"/>
  <c r="LX89" i="4"/>
  <c r="LW89" i="4"/>
  <c r="LV89" i="4"/>
  <c r="LU89" i="4"/>
  <c r="LT89" i="4"/>
  <c r="LS89" i="4"/>
  <c r="LR89" i="4"/>
  <c r="LQ89" i="4"/>
  <c r="LP89" i="4"/>
  <c r="LO89" i="4"/>
  <c r="LN89" i="4"/>
  <c r="LM89" i="4"/>
  <c r="LL89" i="4"/>
  <c r="LK89" i="4"/>
  <c r="LJ89" i="4"/>
  <c r="LI89" i="4"/>
  <c r="LH89" i="4"/>
  <c r="LG89" i="4"/>
  <c r="LF89" i="4"/>
  <c r="LE89" i="4"/>
  <c r="LD89" i="4"/>
  <c r="LC89" i="4"/>
  <c r="LB89" i="4"/>
  <c r="OH123" i="4"/>
  <c r="OG123" i="4"/>
  <c r="OF123" i="4"/>
  <c r="OE123" i="4"/>
  <c r="OD123" i="4"/>
  <c r="OC123" i="4"/>
  <c r="OB123" i="4"/>
  <c r="OA123" i="4"/>
  <c r="NZ123" i="4"/>
  <c r="NY123" i="4"/>
  <c r="NX123" i="4"/>
  <c r="NW123" i="4"/>
  <c r="NV123" i="4"/>
  <c r="NU123" i="4"/>
  <c r="NT123" i="4"/>
  <c r="NS123" i="4"/>
  <c r="NR123" i="4"/>
  <c r="NQ123" i="4"/>
  <c r="NP123" i="4"/>
  <c r="NO123" i="4"/>
  <c r="NN123" i="4"/>
  <c r="NM123" i="4"/>
  <c r="NL123" i="4"/>
  <c r="NK123" i="4"/>
  <c r="NJ123" i="4"/>
  <c r="NI123" i="4"/>
  <c r="NH123" i="4"/>
  <c r="NG123" i="4"/>
  <c r="NF123" i="4"/>
  <c r="NE123" i="4"/>
  <c r="ND123" i="4"/>
  <c r="NC123" i="4"/>
  <c r="NB123" i="4"/>
  <c r="NA123" i="4"/>
  <c r="MZ123" i="4"/>
  <c r="MY123" i="4"/>
  <c r="MX123" i="4"/>
  <c r="MW123" i="4"/>
  <c r="MV123" i="4"/>
  <c r="MU123" i="4"/>
  <c r="MT123" i="4"/>
  <c r="MS123" i="4"/>
  <c r="MR123" i="4"/>
  <c r="MQ123" i="4"/>
  <c r="MP123" i="4"/>
  <c r="MO123" i="4"/>
  <c r="MN123" i="4"/>
  <c r="MM123" i="4"/>
  <c r="ML123" i="4"/>
  <c r="MK123" i="4"/>
  <c r="MJ123" i="4"/>
  <c r="MI123" i="4"/>
  <c r="MH123" i="4"/>
  <c r="MG123" i="4"/>
  <c r="MF123" i="4"/>
  <c r="ME123" i="4"/>
  <c r="MD123" i="4"/>
  <c r="MC123" i="4"/>
  <c r="MB123" i="4"/>
  <c r="MA123" i="4"/>
  <c r="LZ123" i="4"/>
  <c r="LY123" i="4"/>
  <c r="LX123" i="4"/>
  <c r="LW123" i="4"/>
  <c r="LV123" i="4"/>
  <c r="LU123" i="4"/>
  <c r="LT123" i="4"/>
  <c r="LS123" i="4"/>
  <c r="LR123" i="4"/>
  <c r="LQ123" i="4"/>
  <c r="LP123" i="4"/>
  <c r="LO123" i="4"/>
  <c r="LN123" i="4"/>
  <c r="LM123" i="4"/>
  <c r="LL123" i="4"/>
  <c r="LK123" i="4"/>
  <c r="LJ123" i="4"/>
  <c r="LI123" i="4"/>
  <c r="LH123" i="4"/>
  <c r="LG123" i="4"/>
  <c r="LF123" i="4"/>
  <c r="LE123" i="4"/>
  <c r="LD123" i="4"/>
  <c r="LC123" i="4"/>
  <c r="LB123" i="4"/>
  <c r="OH128" i="4"/>
  <c r="OG128" i="4"/>
  <c r="OF128" i="4"/>
  <c r="OE128" i="4"/>
  <c r="OD128" i="4"/>
  <c r="OC128" i="4"/>
  <c r="OB128" i="4"/>
  <c r="OA128" i="4"/>
  <c r="NZ128" i="4"/>
  <c r="NY128" i="4"/>
  <c r="NX128" i="4"/>
  <c r="NW128" i="4"/>
  <c r="NV128" i="4"/>
  <c r="NU128" i="4"/>
  <c r="NT128" i="4"/>
  <c r="NS128" i="4"/>
  <c r="NR128" i="4"/>
  <c r="NQ128" i="4"/>
  <c r="NP128" i="4"/>
  <c r="NO128" i="4"/>
  <c r="NN128" i="4"/>
  <c r="NM128" i="4"/>
  <c r="NL128" i="4"/>
  <c r="NK128" i="4"/>
  <c r="NJ128" i="4"/>
  <c r="NI128" i="4"/>
  <c r="NH128" i="4"/>
  <c r="NG128" i="4"/>
  <c r="NF128" i="4"/>
  <c r="NE128" i="4"/>
  <c r="ND128" i="4"/>
  <c r="NC128" i="4"/>
  <c r="NB128" i="4"/>
  <c r="NA128" i="4"/>
  <c r="MZ128" i="4"/>
  <c r="MY128" i="4"/>
  <c r="MX128" i="4"/>
  <c r="MW128" i="4"/>
  <c r="MV128" i="4"/>
  <c r="MU128" i="4"/>
  <c r="MT128" i="4"/>
  <c r="MS128" i="4"/>
  <c r="MR128" i="4"/>
  <c r="MQ128" i="4"/>
  <c r="MP128" i="4"/>
  <c r="MO128" i="4"/>
  <c r="MN128" i="4"/>
  <c r="MM128" i="4"/>
  <c r="ML128" i="4"/>
  <c r="MK128" i="4"/>
  <c r="MJ128" i="4"/>
  <c r="MI128" i="4"/>
  <c r="MH128" i="4"/>
  <c r="MG128" i="4"/>
  <c r="MF128" i="4"/>
  <c r="ME128" i="4"/>
  <c r="MD128" i="4"/>
  <c r="MC128" i="4"/>
  <c r="MB128" i="4"/>
  <c r="MA128" i="4"/>
  <c r="LZ128" i="4"/>
  <c r="LY128" i="4"/>
  <c r="LX128" i="4"/>
  <c r="LW128" i="4"/>
  <c r="LV128" i="4"/>
  <c r="LU128" i="4"/>
  <c r="LT128" i="4"/>
  <c r="LS128" i="4"/>
  <c r="LR128" i="4"/>
  <c r="LQ128" i="4"/>
  <c r="LP128" i="4"/>
  <c r="LO128" i="4"/>
  <c r="LN128" i="4"/>
  <c r="LM128" i="4"/>
  <c r="LL128" i="4"/>
  <c r="LK128" i="4"/>
  <c r="LJ128" i="4"/>
  <c r="LI128" i="4"/>
  <c r="LH128" i="4"/>
  <c r="LG128" i="4"/>
  <c r="LF128" i="4"/>
  <c r="LE128" i="4"/>
  <c r="LD128" i="4"/>
  <c r="LC128" i="4"/>
  <c r="LB128" i="4"/>
  <c r="OH143" i="4"/>
  <c r="OG143" i="4"/>
  <c r="OF143" i="4"/>
  <c r="OE143" i="4"/>
  <c r="OD143" i="4"/>
  <c r="OC143" i="4"/>
  <c r="OB143" i="4"/>
  <c r="OA143" i="4"/>
  <c r="NZ143" i="4"/>
  <c r="NY143" i="4"/>
  <c r="NX143" i="4"/>
  <c r="NW143" i="4"/>
  <c r="NV143" i="4"/>
  <c r="NU143" i="4"/>
  <c r="NT143" i="4"/>
  <c r="NS143" i="4"/>
  <c r="NR143" i="4"/>
  <c r="NQ143" i="4"/>
  <c r="NP143" i="4"/>
  <c r="NO143" i="4"/>
  <c r="NN143" i="4"/>
  <c r="NM143" i="4"/>
  <c r="NL143" i="4"/>
  <c r="NK143" i="4"/>
  <c r="NJ143" i="4"/>
  <c r="NI143" i="4"/>
  <c r="NH143" i="4"/>
  <c r="NG143" i="4"/>
  <c r="NF143" i="4"/>
  <c r="NE143" i="4"/>
  <c r="ND143" i="4"/>
  <c r="NC143" i="4"/>
  <c r="NB143" i="4"/>
  <c r="NA143" i="4"/>
  <c r="MZ143" i="4"/>
  <c r="MY143" i="4"/>
  <c r="MX143" i="4"/>
  <c r="MW143" i="4"/>
  <c r="MV143" i="4"/>
  <c r="MU143" i="4"/>
  <c r="MT143" i="4"/>
  <c r="MS143" i="4"/>
  <c r="MR143" i="4"/>
  <c r="MQ143" i="4"/>
  <c r="MP143" i="4"/>
  <c r="MO143" i="4"/>
  <c r="MN143" i="4"/>
  <c r="MM143" i="4"/>
  <c r="ML143" i="4"/>
  <c r="MK143" i="4"/>
  <c r="MJ143" i="4"/>
  <c r="MI143" i="4"/>
  <c r="MH143" i="4"/>
  <c r="MG143" i="4"/>
  <c r="MF143" i="4"/>
  <c r="ME143" i="4"/>
  <c r="MD143" i="4"/>
  <c r="MC143" i="4"/>
  <c r="MB143" i="4"/>
  <c r="MA143" i="4"/>
  <c r="LZ143" i="4"/>
  <c r="LY143" i="4"/>
  <c r="LX143" i="4"/>
  <c r="LW143" i="4"/>
  <c r="LV143" i="4"/>
  <c r="LU143" i="4"/>
  <c r="LT143" i="4"/>
  <c r="LS143" i="4"/>
  <c r="LR143" i="4"/>
  <c r="LQ143" i="4"/>
  <c r="LP143" i="4"/>
  <c r="LO143" i="4"/>
  <c r="LN143" i="4"/>
  <c r="LM143" i="4"/>
  <c r="LL143" i="4"/>
  <c r="LK143" i="4"/>
  <c r="LJ143" i="4"/>
  <c r="LI143" i="4"/>
  <c r="LH143" i="4"/>
  <c r="LG143" i="4"/>
  <c r="LF143" i="4"/>
  <c r="LE143" i="4"/>
  <c r="LD143" i="4"/>
  <c r="LC143" i="4"/>
  <c r="LB143" i="4"/>
  <c r="OH29" i="4"/>
  <c r="OG29" i="4"/>
  <c r="OF29" i="4"/>
  <c r="OE29" i="4"/>
  <c r="OD29" i="4"/>
  <c r="OC29" i="4"/>
  <c r="OB29" i="4"/>
  <c r="OA29" i="4"/>
  <c r="NZ29" i="4"/>
  <c r="NY29" i="4"/>
  <c r="NX29" i="4"/>
  <c r="NW29" i="4"/>
  <c r="NV29" i="4"/>
  <c r="NU29" i="4"/>
  <c r="NT29" i="4"/>
  <c r="NS29" i="4"/>
  <c r="NR29" i="4"/>
  <c r="NQ29" i="4"/>
  <c r="NP29" i="4"/>
  <c r="NO29" i="4"/>
  <c r="NN29" i="4"/>
  <c r="NM29" i="4"/>
  <c r="NL29" i="4"/>
  <c r="NK29" i="4"/>
  <c r="NJ29" i="4"/>
  <c r="NI29" i="4"/>
  <c r="NH29" i="4"/>
  <c r="NG29" i="4"/>
  <c r="NF29" i="4"/>
  <c r="NE29" i="4"/>
  <c r="ND29" i="4"/>
  <c r="NC29" i="4"/>
  <c r="NB29" i="4"/>
  <c r="NA29" i="4"/>
  <c r="MZ29" i="4"/>
  <c r="MY29" i="4"/>
  <c r="MX29" i="4"/>
  <c r="MW29" i="4"/>
  <c r="MV29" i="4"/>
  <c r="MU29" i="4"/>
  <c r="MT29" i="4"/>
  <c r="MS29" i="4"/>
  <c r="MR29" i="4"/>
  <c r="MQ29" i="4"/>
  <c r="MP29" i="4"/>
  <c r="MO29" i="4"/>
  <c r="MN29" i="4"/>
  <c r="MM29" i="4"/>
  <c r="ML29" i="4"/>
  <c r="MK29" i="4"/>
  <c r="MJ29" i="4"/>
  <c r="MI29" i="4"/>
  <c r="MH29" i="4"/>
  <c r="MG29" i="4"/>
  <c r="MF29" i="4"/>
  <c r="ME29" i="4"/>
  <c r="MD29" i="4"/>
  <c r="MC29" i="4"/>
  <c r="MB29" i="4"/>
  <c r="MA29" i="4"/>
  <c r="LZ29" i="4"/>
  <c r="LY29" i="4"/>
  <c r="LX29" i="4"/>
  <c r="LW29" i="4"/>
  <c r="LV29" i="4"/>
  <c r="LU29" i="4"/>
  <c r="LT29" i="4"/>
  <c r="LS29" i="4"/>
  <c r="LR29" i="4"/>
  <c r="LQ29" i="4"/>
  <c r="LP29" i="4"/>
  <c r="LO29" i="4"/>
  <c r="LN29" i="4"/>
  <c r="LM29" i="4"/>
  <c r="LL29" i="4"/>
  <c r="LK29" i="4"/>
  <c r="LJ29" i="4"/>
  <c r="LI29" i="4"/>
  <c r="LH29" i="4"/>
  <c r="LG29" i="4"/>
  <c r="LF29" i="4"/>
  <c r="LE29" i="4"/>
  <c r="LD29" i="4"/>
  <c r="LC29" i="4"/>
  <c r="LB29" i="4"/>
  <c r="OH154" i="4"/>
  <c r="OG154" i="4"/>
  <c r="OF154" i="4"/>
  <c r="OE154" i="4"/>
  <c r="OD154" i="4"/>
  <c r="OC154" i="4"/>
  <c r="OB154" i="4"/>
  <c r="OA154" i="4"/>
  <c r="NZ154" i="4"/>
  <c r="NY154" i="4"/>
  <c r="NX154" i="4"/>
  <c r="NW154" i="4"/>
  <c r="NV154" i="4"/>
  <c r="NU154" i="4"/>
  <c r="NT154" i="4"/>
  <c r="NS154" i="4"/>
  <c r="NR154" i="4"/>
  <c r="NQ154" i="4"/>
  <c r="NP154" i="4"/>
  <c r="NO154" i="4"/>
  <c r="NN154" i="4"/>
  <c r="NM154" i="4"/>
  <c r="NL154" i="4"/>
  <c r="NK154" i="4"/>
  <c r="NJ154" i="4"/>
  <c r="NI154" i="4"/>
  <c r="NH154" i="4"/>
  <c r="NG154" i="4"/>
  <c r="NF154" i="4"/>
  <c r="NE154" i="4"/>
  <c r="ND154" i="4"/>
  <c r="NC154" i="4"/>
  <c r="NB154" i="4"/>
  <c r="NA154" i="4"/>
  <c r="MZ154" i="4"/>
  <c r="MY154" i="4"/>
  <c r="MX154" i="4"/>
  <c r="MW154" i="4"/>
  <c r="MV154" i="4"/>
  <c r="MU154" i="4"/>
  <c r="MT154" i="4"/>
  <c r="MS154" i="4"/>
  <c r="MR154" i="4"/>
  <c r="MQ154" i="4"/>
  <c r="MP154" i="4"/>
  <c r="MO154" i="4"/>
  <c r="MN154" i="4"/>
  <c r="MM154" i="4"/>
  <c r="ML154" i="4"/>
  <c r="MK154" i="4"/>
  <c r="MJ154" i="4"/>
  <c r="MI154" i="4"/>
  <c r="MH154" i="4"/>
  <c r="MG154" i="4"/>
  <c r="MF154" i="4"/>
  <c r="ME154" i="4"/>
  <c r="MD154" i="4"/>
  <c r="MC154" i="4"/>
  <c r="MB154" i="4"/>
  <c r="MA154" i="4"/>
  <c r="LZ154" i="4"/>
  <c r="LY154" i="4"/>
  <c r="LX154" i="4"/>
  <c r="LW154" i="4"/>
  <c r="LV154" i="4"/>
  <c r="LU154" i="4"/>
  <c r="LT154" i="4"/>
  <c r="LS154" i="4"/>
  <c r="LR154" i="4"/>
  <c r="LQ154" i="4"/>
  <c r="LP154" i="4"/>
  <c r="LO154" i="4"/>
  <c r="LN154" i="4"/>
  <c r="LM154" i="4"/>
  <c r="LL154" i="4"/>
  <c r="LK154" i="4"/>
  <c r="LJ154" i="4"/>
  <c r="LI154" i="4"/>
  <c r="LH154" i="4"/>
  <c r="LG154" i="4"/>
  <c r="LF154" i="4"/>
  <c r="LE154" i="4"/>
  <c r="LD154" i="4"/>
  <c r="LC154" i="4"/>
  <c r="LB154" i="4"/>
  <c r="OH107" i="4"/>
  <c r="OG107" i="4"/>
  <c r="OF107" i="4"/>
  <c r="OE107" i="4"/>
  <c r="OD107" i="4"/>
  <c r="OC107" i="4"/>
  <c r="OB107" i="4"/>
  <c r="OA107" i="4"/>
  <c r="NZ107" i="4"/>
  <c r="NY107" i="4"/>
  <c r="NX107" i="4"/>
  <c r="NW107" i="4"/>
  <c r="NV107" i="4"/>
  <c r="NU107" i="4"/>
  <c r="NT107" i="4"/>
  <c r="NS107" i="4"/>
  <c r="NR107" i="4"/>
  <c r="NQ107" i="4"/>
  <c r="NP107" i="4"/>
  <c r="NO107" i="4"/>
  <c r="NN107" i="4"/>
  <c r="NM107" i="4"/>
  <c r="NL107" i="4"/>
  <c r="NK107" i="4"/>
  <c r="NJ107" i="4"/>
  <c r="NI107" i="4"/>
  <c r="NH107" i="4"/>
  <c r="NG107" i="4"/>
  <c r="NF107" i="4"/>
  <c r="NE107" i="4"/>
  <c r="ND107" i="4"/>
  <c r="NC107" i="4"/>
  <c r="NB107" i="4"/>
  <c r="NA107" i="4"/>
  <c r="MZ107" i="4"/>
  <c r="MY107" i="4"/>
  <c r="MX107" i="4"/>
  <c r="MW107" i="4"/>
  <c r="MV107" i="4"/>
  <c r="MU107" i="4"/>
  <c r="MT107" i="4"/>
  <c r="MS107" i="4"/>
  <c r="MR107" i="4"/>
  <c r="MQ107" i="4"/>
  <c r="MP107" i="4"/>
  <c r="MO107" i="4"/>
  <c r="MN107" i="4"/>
  <c r="MM107" i="4"/>
  <c r="ML107" i="4"/>
  <c r="MK107" i="4"/>
  <c r="MJ107" i="4"/>
  <c r="MI107" i="4"/>
  <c r="MH107" i="4"/>
  <c r="MG107" i="4"/>
  <c r="MF107" i="4"/>
  <c r="ME107" i="4"/>
  <c r="MD107" i="4"/>
  <c r="MC107" i="4"/>
  <c r="MB107" i="4"/>
  <c r="MA107" i="4"/>
  <c r="LZ107" i="4"/>
  <c r="LY107" i="4"/>
  <c r="LX107" i="4"/>
  <c r="LW107" i="4"/>
  <c r="LV107" i="4"/>
  <c r="LU107" i="4"/>
  <c r="LT107" i="4"/>
  <c r="LS107" i="4"/>
  <c r="LR107" i="4"/>
  <c r="LQ107" i="4"/>
  <c r="LP107" i="4"/>
  <c r="LO107" i="4"/>
  <c r="LN107" i="4"/>
  <c r="LM107" i="4"/>
  <c r="LL107" i="4"/>
  <c r="LK107" i="4"/>
  <c r="LJ107" i="4"/>
  <c r="LI107" i="4"/>
  <c r="LH107" i="4"/>
  <c r="LG107" i="4"/>
  <c r="LF107" i="4"/>
  <c r="LE107" i="4"/>
  <c r="LD107" i="4"/>
  <c r="LC107" i="4"/>
  <c r="LB107" i="4"/>
  <c r="OH65" i="4"/>
  <c r="OG65" i="4"/>
  <c r="OF65" i="4"/>
  <c r="OE65" i="4"/>
  <c r="OD65" i="4"/>
  <c r="OC65" i="4"/>
  <c r="OB65" i="4"/>
  <c r="OA65" i="4"/>
  <c r="NZ65" i="4"/>
  <c r="NY65" i="4"/>
  <c r="NX65" i="4"/>
  <c r="NW65" i="4"/>
  <c r="NV65" i="4"/>
  <c r="NU65" i="4"/>
  <c r="NT65" i="4"/>
  <c r="NS65" i="4"/>
  <c r="NR65" i="4"/>
  <c r="NQ65" i="4"/>
  <c r="NP65" i="4"/>
  <c r="NO65" i="4"/>
  <c r="NN65" i="4"/>
  <c r="NM65" i="4"/>
  <c r="NL65" i="4"/>
  <c r="NK65" i="4"/>
  <c r="NJ65" i="4"/>
  <c r="NI65" i="4"/>
  <c r="NH65" i="4"/>
  <c r="NG65" i="4"/>
  <c r="NF65" i="4"/>
  <c r="NE65" i="4"/>
  <c r="ND65" i="4"/>
  <c r="NC65" i="4"/>
  <c r="NB65" i="4"/>
  <c r="NA65" i="4"/>
  <c r="MZ65" i="4"/>
  <c r="MY65" i="4"/>
  <c r="MX65" i="4"/>
  <c r="MW65" i="4"/>
  <c r="MV65" i="4"/>
  <c r="MU65" i="4"/>
  <c r="MT65" i="4"/>
  <c r="MS65" i="4"/>
  <c r="MR65" i="4"/>
  <c r="MQ65" i="4"/>
  <c r="MP65" i="4"/>
  <c r="MO65" i="4"/>
  <c r="MN65" i="4"/>
  <c r="MM65" i="4"/>
  <c r="ML65" i="4"/>
  <c r="MK65" i="4"/>
  <c r="MJ65" i="4"/>
  <c r="MI65" i="4"/>
  <c r="MH65" i="4"/>
  <c r="MG65" i="4"/>
  <c r="MF65" i="4"/>
  <c r="ME65" i="4"/>
  <c r="MD65" i="4"/>
  <c r="MC65" i="4"/>
  <c r="MB65" i="4"/>
  <c r="MA65" i="4"/>
  <c r="LZ65" i="4"/>
  <c r="LY65" i="4"/>
  <c r="LX65" i="4"/>
  <c r="LW65" i="4"/>
  <c r="LV65" i="4"/>
  <c r="LU65" i="4"/>
  <c r="LT65" i="4"/>
  <c r="LS65" i="4"/>
  <c r="LR65" i="4"/>
  <c r="LQ65" i="4"/>
  <c r="LP65" i="4"/>
  <c r="LO65" i="4"/>
  <c r="LN65" i="4"/>
  <c r="LM65" i="4"/>
  <c r="LL65" i="4"/>
  <c r="LK65" i="4"/>
  <c r="LJ65" i="4"/>
  <c r="LI65" i="4"/>
  <c r="LH65" i="4"/>
  <c r="LG65" i="4"/>
  <c r="LF65" i="4"/>
  <c r="LE65" i="4"/>
  <c r="LD65" i="4"/>
  <c r="LC65" i="4"/>
  <c r="LB65" i="4"/>
  <c r="OH4" i="4"/>
  <c r="OG4" i="4"/>
  <c r="OF4" i="4"/>
  <c r="OE4" i="4"/>
  <c r="OD4" i="4"/>
  <c r="OC4" i="4"/>
  <c r="OB4" i="4"/>
  <c r="OA4" i="4"/>
  <c r="NZ4" i="4"/>
  <c r="NY4" i="4"/>
  <c r="NX4" i="4"/>
  <c r="NW4" i="4"/>
  <c r="NV4" i="4"/>
  <c r="NU4" i="4"/>
  <c r="NT4" i="4"/>
  <c r="NS4" i="4"/>
  <c r="NR4" i="4"/>
  <c r="NQ4" i="4"/>
  <c r="NP4" i="4"/>
  <c r="NO4" i="4"/>
  <c r="NN4" i="4"/>
  <c r="NM4" i="4"/>
  <c r="NL4" i="4"/>
  <c r="NK4" i="4"/>
  <c r="NJ4" i="4"/>
  <c r="NI4" i="4"/>
  <c r="NH4" i="4"/>
  <c r="NG4" i="4"/>
  <c r="NF4" i="4"/>
  <c r="NE4" i="4"/>
  <c r="ND4" i="4"/>
  <c r="NC4" i="4"/>
  <c r="NB4" i="4"/>
  <c r="NA4" i="4"/>
  <c r="MZ4" i="4"/>
  <c r="MY4" i="4"/>
  <c r="MX4" i="4"/>
  <c r="MW4" i="4"/>
  <c r="MV4" i="4"/>
  <c r="MU4" i="4"/>
  <c r="MT4" i="4"/>
  <c r="MS4" i="4"/>
  <c r="MR4" i="4"/>
  <c r="MQ4" i="4"/>
  <c r="MP4" i="4"/>
  <c r="MO4" i="4"/>
  <c r="MN4" i="4"/>
  <c r="MM4" i="4"/>
  <c r="ML4" i="4"/>
  <c r="MK4" i="4"/>
  <c r="MJ4" i="4"/>
  <c r="MI4" i="4"/>
  <c r="MH4" i="4"/>
  <c r="MG4" i="4"/>
  <c r="MF4" i="4"/>
  <c r="ME4" i="4"/>
  <c r="MD4" i="4"/>
  <c r="MC4" i="4"/>
  <c r="MB4" i="4"/>
  <c r="MA4" i="4"/>
  <c r="LZ4" i="4"/>
  <c r="LY4" i="4"/>
  <c r="LX4" i="4"/>
  <c r="LW4" i="4"/>
  <c r="LV4" i="4"/>
  <c r="LU4" i="4"/>
  <c r="LT4" i="4"/>
  <c r="LS4" i="4"/>
  <c r="LR4" i="4"/>
  <c r="LQ4" i="4"/>
  <c r="LP4" i="4"/>
  <c r="LO4" i="4"/>
  <c r="LN4" i="4"/>
  <c r="LM4" i="4"/>
  <c r="LL4" i="4"/>
  <c r="LK4" i="4"/>
  <c r="LJ4" i="4"/>
  <c r="LI4" i="4"/>
  <c r="LH4" i="4"/>
  <c r="LG4" i="4"/>
  <c r="LF4" i="4"/>
  <c r="LE4" i="4"/>
  <c r="LD4" i="4"/>
  <c r="LC4" i="4"/>
  <c r="LB4" i="4"/>
  <c r="OH162" i="4"/>
  <c r="OG162" i="4"/>
  <c r="OF162" i="4"/>
  <c r="OE162" i="4"/>
  <c r="OD162" i="4"/>
  <c r="OC162" i="4"/>
  <c r="OB162" i="4"/>
  <c r="OA162" i="4"/>
  <c r="NZ162" i="4"/>
  <c r="NY162" i="4"/>
  <c r="NX162" i="4"/>
  <c r="NW162" i="4"/>
  <c r="NV162" i="4"/>
  <c r="NU162" i="4"/>
  <c r="NT162" i="4"/>
  <c r="NS162" i="4"/>
  <c r="NR162" i="4"/>
  <c r="NQ162" i="4"/>
  <c r="NP162" i="4"/>
  <c r="NO162" i="4"/>
  <c r="NN162" i="4"/>
  <c r="NM162" i="4"/>
  <c r="NL162" i="4"/>
  <c r="NK162" i="4"/>
  <c r="NJ162" i="4"/>
  <c r="NI162" i="4"/>
  <c r="NH162" i="4"/>
  <c r="NG162" i="4"/>
  <c r="NF162" i="4"/>
  <c r="NE162" i="4"/>
  <c r="ND162" i="4"/>
  <c r="NC162" i="4"/>
  <c r="NB162" i="4"/>
  <c r="NA162" i="4"/>
  <c r="MZ162" i="4"/>
  <c r="MY162" i="4"/>
  <c r="MX162" i="4"/>
  <c r="MW162" i="4"/>
  <c r="MV162" i="4"/>
  <c r="MU162" i="4"/>
  <c r="MT162" i="4"/>
  <c r="MS162" i="4"/>
  <c r="MR162" i="4"/>
  <c r="MQ162" i="4"/>
  <c r="MP162" i="4"/>
  <c r="MO162" i="4"/>
  <c r="MN162" i="4"/>
  <c r="MM162" i="4"/>
  <c r="ML162" i="4"/>
  <c r="MK162" i="4"/>
  <c r="MJ162" i="4"/>
  <c r="MI162" i="4"/>
  <c r="MH162" i="4"/>
  <c r="MG162" i="4"/>
  <c r="MF162" i="4"/>
  <c r="ME162" i="4"/>
  <c r="MD162" i="4"/>
  <c r="MC162" i="4"/>
  <c r="MB162" i="4"/>
  <c r="MA162" i="4"/>
  <c r="LZ162" i="4"/>
  <c r="LY162" i="4"/>
  <c r="LX162" i="4"/>
  <c r="LW162" i="4"/>
  <c r="LV162" i="4"/>
  <c r="LU162" i="4"/>
  <c r="LT162" i="4"/>
  <c r="LS162" i="4"/>
  <c r="LR162" i="4"/>
  <c r="LQ162" i="4"/>
  <c r="LP162" i="4"/>
  <c r="LO162" i="4"/>
  <c r="LN162" i="4"/>
  <c r="LM162" i="4"/>
  <c r="LL162" i="4"/>
  <c r="LK162" i="4"/>
  <c r="LJ162" i="4"/>
  <c r="LI162" i="4"/>
  <c r="LH162" i="4"/>
  <c r="LG162" i="4"/>
  <c r="LF162" i="4"/>
  <c r="LE162" i="4"/>
  <c r="LD162" i="4"/>
  <c r="LC162" i="4"/>
  <c r="LB162" i="4"/>
  <c r="OH156" i="4"/>
  <c r="OG156" i="4"/>
  <c r="OF156" i="4"/>
  <c r="OE156" i="4"/>
  <c r="OD156" i="4"/>
  <c r="OC156" i="4"/>
  <c r="OB156" i="4"/>
  <c r="OA156" i="4"/>
  <c r="NZ156" i="4"/>
  <c r="NY156" i="4"/>
  <c r="NX156" i="4"/>
  <c r="NW156" i="4"/>
  <c r="NV156" i="4"/>
  <c r="NU156" i="4"/>
  <c r="NT156" i="4"/>
  <c r="NS156" i="4"/>
  <c r="NR156" i="4"/>
  <c r="NQ156" i="4"/>
  <c r="NP156" i="4"/>
  <c r="NO156" i="4"/>
  <c r="NN156" i="4"/>
  <c r="NM156" i="4"/>
  <c r="NL156" i="4"/>
  <c r="NK156" i="4"/>
  <c r="NJ156" i="4"/>
  <c r="NI156" i="4"/>
  <c r="NH156" i="4"/>
  <c r="NG156" i="4"/>
  <c r="NF156" i="4"/>
  <c r="NE156" i="4"/>
  <c r="ND156" i="4"/>
  <c r="NC156" i="4"/>
  <c r="NB156" i="4"/>
  <c r="NA156" i="4"/>
  <c r="MZ156" i="4"/>
  <c r="MY156" i="4"/>
  <c r="MX156" i="4"/>
  <c r="MW156" i="4"/>
  <c r="MV156" i="4"/>
  <c r="MU156" i="4"/>
  <c r="MT156" i="4"/>
  <c r="MS156" i="4"/>
  <c r="MR156" i="4"/>
  <c r="MQ156" i="4"/>
  <c r="MP156" i="4"/>
  <c r="MO156" i="4"/>
  <c r="MN156" i="4"/>
  <c r="MM156" i="4"/>
  <c r="ML156" i="4"/>
  <c r="MK156" i="4"/>
  <c r="MJ156" i="4"/>
  <c r="MI156" i="4"/>
  <c r="MH156" i="4"/>
  <c r="MG156" i="4"/>
  <c r="MF156" i="4"/>
  <c r="ME156" i="4"/>
  <c r="MD156" i="4"/>
  <c r="MC156" i="4"/>
  <c r="MB156" i="4"/>
  <c r="MA156" i="4"/>
  <c r="LZ156" i="4"/>
  <c r="LY156" i="4"/>
  <c r="LX156" i="4"/>
  <c r="LW156" i="4"/>
  <c r="LV156" i="4"/>
  <c r="LU156" i="4"/>
  <c r="LT156" i="4"/>
  <c r="LS156" i="4"/>
  <c r="LR156" i="4"/>
  <c r="LQ156" i="4"/>
  <c r="LP156" i="4"/>
  <c r="LO156" i="4"/>
  <c r="LN156" i="4"/>
  <c r="LM156" i="4"/>
  <c r="LL156" i="4"/>
  <c r="LK156" i="4"/>
  <c r="LJ156" i="4"/>
  <c r="LI156" i="4"/>
  <c r="LH156" i="4"/>
  <c r="LG156" i="4"/>
  <c r="LF156" i="4"/>
  <c r="LE156" i="4"/>
  <c r="LD156" i="4"/>
  <c r="LC156" i="4"/>
  <c r="LB156" i="4"/>
  <c r="OH149" i="4"/>
  <c r="OG149" i="4"/>
  <c r="OF149" i="4"/>
  <c r="OE149" i="4"/>
  <c r="OD149" i="4"/>
  <c r="OC149" i="4"/>
  <c r="OB149" i="4"/>
  <c r="OA149" i="4"/>
  <c r="NZ149" i="4"/>
  <c r="NY149" i="4"/>
  <c r="NX149" i="4"/>
  <c r="NW149" i="4"/>
  <c r="NV149" i="4"/>
  <c r="NU149" i="4"/>
  <c r="NT149" i="4"/>
  <c r="NS149" i="4"/>
  <c r="NR149" i="4"/>
  <c r="NQ149" i="4"/>
  <c r="NP149" i="4"/>
  <c r="NO149" i="4"/>
  <c r="NN149" i="4"/>
  <c r="NM149" i="4"/>
  <c r="NL149" i="4"/>
  <c r="NK149" i="4"/>
  <c r="NJ149" i="4"/>
  <c r="NI149" i="4"/>
  <c r="NH149" i="4"/>
  <c r="NG149" i="4"/>
  <c r="NF149" i="4"/>
  <c r="NE149" i="4"/>
  <c r="ND149" i="4"/>
  <c r="NC149" i="4"/>
  <c r="NB149" i="4"/>
  <c r="NA149" i="4"/>
  <c r="MZ149" i="4"/>
  <c r="MY149" i="4"/>
  <c r="MX149" i="4"/>
  <c r="MW149" i="4"/>
  <c r="MV149" i="4"/>
  <c r="MU149" i="4"/>
  <c r="MT149" i="4"/>
  <c r="MS149" i="4"/>
  <c r="MR149" i="4"/>
  <c r="MQ149" i="4"/>
  <c r="MP149" i="4"/>
  <c r="MO149" i="4"/>
  <c r="MN149" i="4"/>
  <c r="MM149" i="4"/>
  <c r="ML149" i="4"/>
  <c r="MK149" i="4"/>
  <c r="MJ149" i="4"/>
  <c r="MI149" i="4"/>
  <c r="MH149" i="4"/>
  <c r="MG149" i="4"/>
  <c r="MF149" i="4"/>
  <c r="ME149" i="4"/>
  <c r="MD149" i="4"/>
  <c r="MC149" i="4"/>
  <c r="MB149" i="4"/>
  <c r="MA149" i="4"/>
  <c r="LZ149" i="4"/>
  <c r="LY149" i="4"/>
  <c r="LX149" i="4"/>
  <c r="LW149" i="4"/>
  <c r="LV149" i="4"/>
  <c r="LU149" i="4"/>
  <c r="LT149" i="4"/>
  <c r="LS149" i="4"/>
  <c r="LR149" i="4"/>
  <c r="LQ149" i="4"/>
  <c r="LP149" i="4"/>
  <c r="LO149" i="4"/>
  <c r="LN149" i="4"/>
  <c r="LM149" i="4"/>
  <c r="LL149" i="4"/>
  <c r="LK149" i="4"/>
  <c r="LJ149" i="4"/>
  <c r="LI149" i="4"/>
  <c r="LH149" i="4"/>
  <c r="LG149" i="4"/>
  <c r="LF149" i="4"/>
  <c r="LE149" i="4"/>
  <c r="LD149" i="4"/>
  <c r="LC149" i="4"/>
  <c r="LB149" i="4"/>
  <c r="OH147" i="4"/>
  <c r="OG147" i="4"/>
  <c r="OF147" i="4"/>
  <c r="OE147" i="4"/>
  <c r="OD147" i="4"/>
  <c r="OC147" i="4"/>
  <c r="OB147" i="4"/>
  <c r="OA147" i="4"/>
  <c r="NZ147" i="4"/>
  <c r="NY147" i="4"/>
  <c r="NX147" i="4"/>
  <c r="NW147" i="4"/>
  <c r="NV147" i="4"/>
  <c r="NU147" i="4"/>
  <c r="NT147" i="4"/>
  <c r="NS147" i="4"/>
  <c r="NR147" i="4"/>
  <c r="NQ147" i="4"/>
  <c r="NP147" i="4"/>
  <c r="NO147" i="4"/>
  <c r="NN147" i="4"/>
  <c r="NM147" i="4"/>
  <c r="NL147" i="4"/>
  <c r="NK147" i="4"/>
  <c r="NJ147" i="4"/>
  <c r="NI147" i="4"/>
  <c r="NH147" i="4"/>
  <c r="NG147" i="4"/>
  <c r="NF147" i="4"/>
  <c r="NE147" i="4"/>
  <c r="ND147" i="4"/>
  <c r="NC147" i="4"/>
  <c r="NB147" i="4"/>
  <c r="NA147" i="4"/>
  <c r="MZ147" i="4"/>
  <c r="MY147" i="4"/>
  <c r="MX147" i="4"/>
  <c r="MW147" i="4"/>
  <c r="MV147" i="4"/>
  <c r="MU147" i="4"/>
  <c r="MT147" i="4"/>
  <c r="MS147" i="4"/>
  <c r="MR147" i="4"/>
  <c r="MQ147" i="4"/>
  <c r="MP147" i="4"/>
  <c r="MO147" i="4"/>
  <c r="MN147" i="4"/>
  <c r="MM147" i="4"/>
  <c r="ML147" i="4"/>
  <c r="MK147" i="4"/>
  <c r="MJ147" i="4"/>
  <c r="MI147" i="4"/>
  <c r="MH147" i="4"/>
  <c r="MG147" i="4"/>
  <c r="MF147" i="4"/>
  <c r="ME147" i="4"/>
  <c r="MD147" i="4"/>
  <c r="MC147" i="4"/>
  <c r="MB147" i="4"/>
  <c r="MA147" i="4"/>
  <c r="LZ147" i="4"/>
  <c r="LY147" i="4"/>
  <c r="LX147" i="4"/>
  <c r="LW147" i="4"/>
  <c r="LV147" i="4"/>
  <c r="LU147" i="4"/>
  <c r="LT147" i="4"/>
  <c r="LS147" i="4"/>
  <c r="LR147" i="4"/>
  <c r="LQ147" i="4"/>
  <c r="LP147" i="4"/>
  <c r="LO147" i="4"/>
  <c r="LN147" i="4"/>
  <c r="LM147" i="4"/>
  <c r="LL147" i="4"/>
  <c r="LK147" i="4"/>
  <c r="LJ147" i="4"/>
  <c r="LI147" i="4"/>
  <c r="LH147" i="4"/>
  <c r="LG147" i="4"/>
  <c r="LF147" i="4"/>
  <c r="LE147" i="4"/>
  <c r="LD147" i="4"/>
  <c r="LC147" i="4"/>
  <c r="LB147" i="4"/>
  <c r="OH57" i="4"/>
  <c r="OG57" i="4"/>
  <c r="OF57" i="4"/>
  <c r="OE57" i="4"/>
  <c r="OD57" i="4"/>
  <c r="OC57" i="4"/>
  <c r="OB57" i="4"/>
  <c r="OA57" i="4"/>
  <c r="NZ57" i="4"/>
  <c r="NY57" i="4"/>
  <c r="NX57" i="4"/>
  <c r="NW57" i="4"/>
  <c r="NV57" i="4"/>
  <c r="NU57" i="4"/>
  <c r="NT57" i="4"/>
  <c r="NS57" i="4"/>
  <c r="NR57" i="4"/>
  <c r="NQ57" i="4"/>
  <c r="NP57" i="4"/>
  <c r="NO57" i="4"/>
  <c r="NN57" i="4"/>
  <c r="NM57" i="4"/>
  <c r="NL57" i="4"/>
  <c r="NK57" i="4"/>
  <c r="NJ57" i="4"/>
  <c r="NI57" i="4"/>
  <c r="NH57" i="4"/>
  <c r="NG57" i="4"/>
  <c r="NF57" i="4"/>
  <c r="NE57" i="4"/>
  <c r="ND57" i="4"/>
  <c r="NC57" i="4"/>
  <c r="NB57" i="4"/>
  <c r="NA57" i="4"/>
  <c r="MZ57" i="4"/>
  <c r="MY57" i="4"/>
  <c r="MX57" i="4"/>
  <c r="MW57" i="4"/>
  <c r="MV57" i="4"/>
  <c r="MU57" i="4"/>
  <c r="MT57" i="4"/>
  <c r="MS57" i="4"/>
  <c r="MR57" i="4"/>
  <c r="MQ57" i="4"/>
  <c r="MP57" i="4"/>
  <c r="MO57" i="4"/>
  <c r="MN57" i="4"/>
  <c r="MM57" i="4"/>
  <c r="ML57" i="4"/>
  <c r="MK57" i="4"/>
  <c r="MJ57" i="4"/>
  <c r="MI57" i="4"/>
  <c r="MH57" i="4"/>
  <c r="MG57" i="4"/>
  <c r="MF57" i="4"/>
  <c r="ME57" i="4"/>
  <c r="MD57" i="4"/>
  <c r="MC57" i="4"/>
  <c r="MB57" i="4"/>
  <c r="MA57" i="4"/>
  <c r="LZ57" i="4"/>
  <c r="LY57" i="4"/>
  <c r="LX57" i="4"/>
  <c r="LW57" i="4"/>
  <c r="LV57" i="4"/>
  <c r="LU57" i="4"/>
  <c r="LT57" i="4"/>
  <c r="LS57" i="4"/>
  <c r="LR57" i="4"/>
  <c r="LQ57" i="4"/>
  <c r="LP57" i="4"/>
  <c r="LO57" i="4"/>
  <c r="LN57" i="4"/>
  <c r="LM57" i="4"/>
  <c r="LL57" i="4"/>
  <c r="LK57" i="4"/>
  <c r="LJ57" i="4"/>
  <c r="LI57" i="4"/>
  <c r="LH57" i="4"/>
  <c r="LG57" i="4"/>
  <c r="LF57" i="4"/>
  <c r="LE57" i="4"/>
  <c r="LD57" i="4"/>
  <c r="LC57" i="4"/>
  <c r="LB57" i="4"/>
  <c r="OH136" i="4"/>
  <c r="OG136" i="4"/>
  <c r="OF136" i="4"/>
  <c r="OE136" i="4"/>
  <c r="OD136" i="4"/>
  <c r="OC136" i="4"/>
  <c r="OB136" i="4"/>
  <c r="OA136" i="4"/>
  <c r="NZ136" i="4"/>
  <c r="NY136" i="4"/>
  <c r="NX136" i="4"/>
  <c r="NW136" i="4"/>
  <c r="NV136" i="4"/>
  <c r="NU136" i="4"/>
  <c r="NT136" i="4"/>
  <c r="NS136" i="4"/>
  <c r="NR136" i="4"/>
  <c r="NQ136" i="4"/>
  <c r="NP136" i="4"/>
  <c r="NO136" i="4"/>
  <c r="NN136" i="4"/>
  <c r="NM136" i="4"/>
  <c r="NL136" i="4"/>
  <c r="NK136" i="4"/>
  <c r="NJ136" i="4"/>
  <c r="NI136" i="4"/>
  <c r="NH136" i="4"/>
  <c r="NG136" i="4"/>
  <c r="NF136" i="4"/>
  <c r="NE136" i="4"/>
  <c r="ND136" i="4"/>
  <c r="NC136" i="4"/>
  <c r="NB136" i="4"/>
  <c r="NA136" i="4"/>
  <c r="MZ136" i="4"/>
  <c r="MY136" i="4"/>
  <c r="MX136" i="4"/>
  <c r="MW136" i="4"/>
  <c r="MV136" i="4"/>
  <c r="MU136" i="4"/>
  <c r="MT136" i="4"/>
  <c r="MS136" i="4"/>
  <c r="MR136" i="4"/>
  <c r="MQ136" i="4"/>
  <c r="MP136" i="4"/>
  <c r="MO136" i="4"/>
  <c r="MN136" i="4"/>
  <c r="MM136" i="4"/>
  <c r="ML136" i="4"/>
  <c r="MK136" i="4"/>
  <c r="MJ136" i="4"/>
  <c r="MI136" i="4"/>
  <c r="MH136" i="4"/>
  <c r="MG136" i="4"/>
  <c r="MF136" i="4"/>
  <c r="ME136" i="4"/>
  <c r="MD136" i="4"/>
  <c r="MC136" i="4"/>
  <c r="MB136" i="4"/>
  <c r="MA136" i="4"/>
  <c r="LZ136" i="4"/>
  <c r="LY136" i="4"/>
  <c r="LX136" i="4"/>
  <c r="LW136" i="4"/>
  <c r="LV136" i="4"/>
  <c r="LU136" i="4"/>
  <c r="LT136" i="4"/>
  <c r="LS136" i="4"/>
  <c r="LR136" i="4"/>
  <c r="LQ136" i="4"/>
  <c r="LP136" i="4"/>
  <c r="LO136" i="4"/>
  <c r="LN136" i="4"/>
  <c r="LM136" i="4"/>
  <c r="LL136" i="4"/>
  <c r="LK136" i="4"/>
  <c r="LJ136" i="4"/>
  <c r="LI136" i="4"/>
  <c r="LH136" i="4"/>
  <c r="LG136" i="4"/>
  <c r="LF136" i="4"/>
  <c r="LE136" i="4"/>
  <c r="LD136" i="4"/>
  <c r="LC136" i="4"/>
  <c r="LB136" i="4"/>
  <c r="OH122" i="4"/>
  <c r="OG122" i="4"/>
  <c r="OF122" i="4"/>
  <c r="OE122" i="4"/>
  <c r="OD122" i="4"/>
  <c r="OC122" i="4"/>
  <c r="OB122" i="4"/>
  <c r="OA122" i="4"/>
  <c r="NZ122" i="4"/>
  <c r="NY122" i="4"/>
  <c r="NX122" i="4"/>
  <c r="NW122" i="4"/>
  <c r="NV122" i="4"/>
  <c r="NU122" i="4"/>
  <c r="NT122" i="4"/>
  <c r="NS122" i="4"/>
  <c r="NR122" i="4"/>
  <c r="NQ122" i="4"/>
  <c r="NP122" i="4"/>
  <c r="NO122" i="4"/>
  <c r="NN122" i="4"/>
  <c r="NM122" i="4"/>
  <c r="NL122" i="4"/>
  <c r="NK122" i="4"/>
  <c r="NJ122" i="4"/>
  <c r="NI122" i="4"/>
  <c r="NH122" i="4"/>
  <c r="NG122" i="4"/>
  <c r="NF122" i="4"/>
  <c r="NE122" i="4"/>
  <c r="ND122" i="4"/>
  <c r="NC122" i="4"/>
  <c r="NB122" i="4"/>
  <c r="NA122" i="4"/>
  <c r="MZ122" i="4"/>
  <c r="MY122" i="4"/>
  <c r="MX122" i="4"/>
  <c r="MW122" i="4"/>
  <c r="MV122" i="4"/>
  <c r="MU122" i="4"/>
  <c r="MT122" i="4"/>
  <c r="MS122" i="4"/>
  <c r="MR122" i="4"/>
  <c r="MQ122" i="4"/>
  <c r="MP122" i="4"/>
  <c r="MO122" i="4"/>
  <c r="MN122" i="4"/>
  <c r="MM122" i="4"/>
  <c r="ML122" i="4"/>
  <c r="MK122" i="4"/>
  <c r="MJ122" i="4"/>
  <c r="MI122" i="4"/>
  <c r="MH122" i="4"/>
  <c r="MG122" i="4"/>
  <c r="MF122" i="4"/>
  <c r="ME122" i="4"/>
  <c r="MD122" i="4"/>
  <c r="MC122" i="4"/>
  <c r="MB122" i="4"/>
  <c r="MA122" i="4"/>
  <c r="LZ122" i="4"/>
  <c r="LY122" i="4"/>
  <c r="LX122" i="4"/>
  <c r="LW122" i="4"/>
  <c r="LV122" i="4"/>
  <c r="LU122" i="4"/>
  <c r="LT122" i="4"/>
  <c r="LS122" i="4"/>
  <c r="LR122" i="4"/>
  <c r="LQ122" i="4"/>
  <c r="LP122" i="4"/>
  <c r="LO122" i="4"/>
  <c r="LN122" i="4"/>
  <c r="LM122" i="4"/>
  <c r="LL122" i="4"/>
  <c r="LK122" i="4"/>
  <c r="LJ122" i="4"/>
  <c r="LI122" i="4"/>
  <c r="LH122" i="4"/>
  <c r="LG122" i="4"/>
  <c r="LF122" i="4"/>
  <c r="LE122" i="4"/>
  <c r="LD122" i="4"/>
  <c r="LC122" i="4"/>
  <c r="LB122" i="4"/>
  <c r="OH130" i="4"/>
  <c r="OG130" i="4"/>
  <c r="OF130" i="4"/>
  <c r="OE130" i="4"/>
  <c r="OD130" i="4"/>
  <c r="OC130" i="4"/>
  <c r="OB130" i="4"/>
  <c r="OA130" i="4"/>
  <c r="NZ130" i="4"/>
  <c r="NY130" i="4"/>
  <c r="NX130" i="4"/>
  <c r="NW130" i="4"/>
  <c r="NV130" i="4"/>
  <c r="NU130" i="4"/>
  <c r="NT130" i="4"/>
  <c r="NS130" i="4"/>
  <c r="NR130" i="4"/>
  <c r="NQ130" i="4"/>
  <c r="NP130" i="4"/>
  <c r="NO130" i="4"/>
  <c r="NN130" i="4"/>
  <c r="NM130" i="4"/>
  <c r="NL130" i="4"/>
  <c r="NK130" i="4"/>
  <c r="NJ130" i="4"/>
  <c r="NI130" i="4"/>
  <c r="NH130" i="4"/>
  <c r="NG130" i="4"/>
  <c r="NF130" i="4"/>
  <c r="NE130" i="4"/>
  <c r="ND130" i="4"/>
  <c r="NC130" i="4"/>
  <c r="NB130" i="4"/>
  <c r="NA130" i="4"/>
  <c r="MZ130" i="4"/>
  <c r="MY130" i="4"/>
  <c r="MX130" i="4"/>
  <c r="MW130" i="4"/>
  <c r="MV130" i="4"/>
  <c r="MU130" i="4"/>
  <c r="MT130" i="4"/>
  <c r="MS130" i="4"/>
  <c r="MR130" i="4"/>
  <c r="MQ130" i="4"/>
  <c r="MP130" i="4"/>
  <c r="MO130" i="4"/>
  <c r="MN130" i="4"/>
  <c r="MM130" i="4"/>
  <c r="ML130" i="4"/>
  <c r="MK130" i="4"/>
  <c r="MJ130" i="4"/>
  <c r="MI130" i="4"/>
  <c r="MH130" i="4"/>
  <c r="MG130" i="4"/>
  <c r="MF130" i="4"/>
  <c r="ME130" i="4"/>
  <c r="MD130" i="4"/>
  <c r="MC130" i="4"/>
  <c r="MB130" i="4"/>
  <c r="MA130" i="4"/>
  <c r="LZ130" i="4"/>
  <c r="LY130" i="4"/>
  <c r="LX130" i="4"/>
  <c r="LW130" i="4"/>
  <c r="LV130" i="4"/>
  <c r="LU130" i="4"/>
  <c r="LT130" i="4"/>
  <c r="LS130" i="4"/>
  <c r="LR130" i="4"/>
  <c r="LQ130" i="4"/>
  <c r="LP130" i="4"/>
  <c r="LO130" i="4"/>
  <c r="LN130" i="4"/>
  <c r="LM130" i="4"/>
  <c r="LL130" i="4"/>
  <c r="LK130" i="4"/>
  <c r="LJ130" i="4"/>
  <c r="LI130" i="4"/>
  <c r="LH130" i="4"/>
  <c r="LG130" i="4"/>
  <c r="LF130" i="4"/>
  <c r="LE130" i="4"/>
  <c r="LD130" i="4"/>
  <c r="LC130" i="4"/>
  <c r="LB130" i="4"/>
  <c r="OH36" i="4"/>
  <c r="OG36" i="4"/>
  <c r="OF36" i="4"/>
  <c r="OE36" i="4"/>
  <c r="OD36" i="4"/>
  <c r="OC36" i="4"/>
  <c r="OB36" i="4"/>
  <c r="OA36" i="4"/>
  <c r="NZ36" i="4"/>
  <c r="NY36" i="4"/>
  <c r="NX36" i="4"/>
  <c r="NW36" i="4"/>
  <c r="NV36" i="4"/>
  <c r="NU36" i="4"/>
  <c r="NT36" i="4"/>
  <c r="NS36" i="4"/>
  <c r="NR36" i="4"/>
  <c r="NQ36" i="4"/>
  <c r="NP36" i="4"/>
  <c r="NO36" i="4"/>
  <c r="NN36" i="4"/>
  <c r="NM36" i="4"/>
  <c r="NL36" i="4"/>
  <c r="NK36" i="4"/>
  <c r="NJ36" i="4"/>
  <c r="NI36" i="4"/>
  <c r="NH36" i="4"/>
  <c r="NG36" i="4"/>
  <c r="NF36" i="4"/>
  <c r="NE36" i="4"/>
  <c r="ND36" i="4"/>
  <c r="NC36" i="4"/>
  <c r="NB36" i="4"/>
  <c r="NA36" i="4"/>
  <c r="MZ36" i="4"/>
  <c r="MY36" i="4"/>
  <c r="MX36" i="4"/>
  <c r="MW36" i="4"/>
  <c r="MV36" i="4"/>
  <c r="MU36" i="4"/>
  <c r="MT36" i="4"/>
  <c r="MS36" i="4"/>
  <c r="MR36" i="4"/>
  <c r="MQ36" i="4"/>
  <c r="MP36" i="4"/>
  <c r="MO36" i="4"/>
  <c r="MN36" i="4"/>
  <c r="MM36" i="4"/>
  <c r="ML36" i="4"/>
  <c r="MK36" i="4"/>
  <c r="MJ36" i="4"/>
  <c r="MI36" i="4"/>
  <c r="MH36" i="4"/>
  <c r="MG36" i="4"/>
  <c r="MF36" i="4"/>
  <c r="ME36" i="4"/>
  <c r="MD36" i="4"/>
  <c r="MC36" i="4"/>
  <c r="MB36" i="4"/>
  <c r="MA36" i="4"/>
  <c r="LZ36" i="4"/>
  <c r="LY36" i="4"/>
  <c r="LX36" i="4"/>
  <c r="LW36" i="4"/>
  <c r="LV36" i="4"/>
  <c r="LU36" i="4"/>
  <c r="LT36" i="4"/>
  <c r="LS36" i="4"/>
  <c r="LR36" i="4"/>
  <c r="LQ36" i="4"/>
  <c r="LP36" i="4"/>
  <c r="LO36" i="4"/>
  <c r="LN36" i="4"/>
  <c r="LM36" i="4"/>
  <c r="LL36" i="4"/>
  <c r="LK36" i="4"/>
  <c r="LJ36" i="4"/>
  <c r="LI36" i="4"/>
  <c r="LH36" i="4"/>
  <c r="LG36" i="4"/>
  <c r="LF36" i="4"/>
  <c r="LE36" i="4"/>
  <c r="LD36" i="4"/>
  <c r="LC36" i="4"/>
  <c r="LB36" i="4"/>
  <c r="OH105" i="4"/>
  <c r="OG105" i="4"/>
  <c r="OF105" i="4"/>
  <c r="OE105" i="4"/>
  <c r="OD105" i="4"/>
  <c r="OC105" i="4"/>
  <c r="OB105" i="4"/>
  <c r="OA105" i="4"/>
  <c r="NZ105" i="4"/>
  <c r="NY105" i="4"/>
  <c r="NX105" i="4"/>
  <c r="NW105" i="4"/>
  <c r="NV105" i="4"/>
  <c r="NU105" i="4"/>
  <c r="NT105" i="4"/>
  <c r="NS105" i="4"/>
  <c r="NR105" i="4"/>
  <c r="NQ105" i="4"/>
  <c r="NP105" i="4"/>
  <c r="NO105" i="4"/>
  <c r="NN105" i="4"/>
  <c r="NM105" i="4"/>
  <c r="NL105" i="4"/>
  <c r="NK105" i="4"/>
  <c r="NJ105" i="4"/>
  <c r="NI105" i="4"/>
  <c r="NH105" i="4"/>
  <c r="NG105" i="4"/>
  <c r="NF105" i="4"/>
  <c r="NE105" i="4"/>
  <c r="ND105" i="4"/>
  <c r="NC105" i="4"/>
  <c r="NB105" i="4"/>
  <c r="NA105" i="4"/>
  <c r="MZ105" i="4"/>
  <c r="MY105" i="4"/>
  <c r="MX105" i="4"/>
  <c r="MW105" i="4"/>
  <c r="MV105" i="4"/>
  <c r="MU105" i="4"/>
  <c r="MT105" i="4"/>
  <c r="MS105" i="4"/>
  <c r="MR105" i="4"/>
  <c r="MQ105" i="4"/>
  <c r="MP105" i="4"/>
  <c r="MO105" i="4"/>
  <c r="MN105" i="4"/>
  <c r="MM105" i="4"/>
  <c r="ML105" i="4"/>
  <c r="MK105" i="4"/>
  <c r="MJ105" i="4"/>
  <c r="MI105" i="4"/>
  <c r="MH105" i="4"/>
  <c r="MG105" i="4"/>
  <c r="MF105" i="4"/>
  <c r="ME105" i="4"/>
  <c r="MD105" i="4"/>
  <c r="MC105" i="4"/>
  <c r="MB105" i="4"/>
  <c r="MA105" i="4"/>
  <c r="LZ105" i="4"/>
  <c r="LY105" i="4"/>
  <c r="LX105" i="4"/>
  <c r="LW105" i="4"/>
  <c r="LV105" i="4"/>
  <c r="LU105" i="4"/>
  <c r="LT105" i="4"/>
  <c r="LS105" i="4"/>
  <c r="LR105" i="4"/>
  <c r="LQ105" i="4"/>
  <c r="LP105" i="4"/>
  <c r="LO105" i="4"/>
  <c r="LN105" i="4"/>
  <c r="LM105" i="4"/>
  <c r="LL105" i="4"/>
  <c r="LK105" i="4"/>
  <c r="LJ105" i="4"/>
  <c r="LI105" i="4"/>
  <c r="LH105" i="4"/>
  <c r="LG105" i="4"/>
  <c r="LF105" i="4"/>
  <c r="LE105" i="4"/>
  <c r="LD105" i="4"/>
  <c r="LC105" i="4"/>
  <c r="LB105" i="4"/>
  <c r="OH73" i="4"/>
  <c r="OG73" i="4"/>
  <c r="OF73" i="4"/>
  <c r="OE73" i="4"/>
  <c r="OD73" i="4"/>
  <c r="OC73" i="4"/>
  <c r="OB73" i="4"/>
  <c r="OA73" i="4"/>
  <c r="NZ73" i="4"/>
  <c r="NY73" i="4"/>
  <c r="NX73" i="4"/>
  <c r="NW73" i="4"/>
  <c r="NV73" i="4"/>
  <c r="NU73" i="4"/>
  <c r="NT73" i="4"/>
  <c r="NS73" i="4"/>
  <c r="NR73" i="4"/>
  <c r="NQ73" i="4"/>
  <c r="NP73" i="4"/>
  <c r="NO73" i="4"/>
  <c r="NN73" i="4"/>
  <c r="NM73" i="4"/>
  <c r="NL73" i="4"/>
  <c r="NK73" i="4"/>
  <c r="NJ73" i="4"/>
  <c r="NI73" i="4"/>
  <c r="NH73" i="4"/>
  <c r="NG73" i="4"/>
  <c r="NF73" i="4"/>
  <c r="NE73" i="4"/>
  <c r="ND73" i="4"/>
  <c r="NC73" i="4"/>
  <c r="NB73" i="4"/>
  <c r="NA73" i="4"/>
  <c r="MZ73" i="4"/>
  <c r="MY73" i="4"/>
  <c r="MX73" i="4"/>
  <c r="MW73" i="4"/>
  <c r="MV73" i="4"/>
  <c r="MU73" i="4"/>
  <c r="MT73" i="4"/>
  <c r="MS73" i="4"/>
  <c r="MR73" i="4"/>
  <c r="MQ73" i="4"/>
  <c r="MP73" i="4"/>
  <c r="MO73" i="4"/>
  <c r="MN73" i="4"/>
  <c r="MM73" i="4"/>
  <c r="ML73" i="4"/>
  <c r="MK73" i="4"/>
  <c r="MJ73" i="4"/>
  <c r="MI73" i="4"/>
  <c r="MH73" i="4"/>
  <c r="MG73" i="4"/>
  <c r="MF73" i="4"/>
  <c r="ME73" i="4"/>
  <c r="MD73" i="4"/>
  <c r="MC73" i="4"/>
  <c r="MB73" i="4"/>
  <c r="MA73" i="4"/>
  <c r="LZ73" i="4"/>
  <c r="LY73" i="4"/>
  <c r="LX73" i="4"/>
  <c r="LW73" i="4"/>
  <c r="LV73" i="4"/>
  <c r="LU73" i="4"/>
  <c r="LT73" i="4"/>
  <c r="LS73" i="4"/>
  <c r="LR73" i="4"/>
  <c r="LQ73" i="4"/>
  <c r="LP73" i="4"/>
  <c r="LO73" i="4"/>
  <c r="LN73" i="4"/>
  <c r="LM73" i="4"/>
  <c r="LL73" i="4"/>
  <c r="LK73" i="4"/>
  <c r="LJ73" i="4"/>
  <c r="LI73" i="4"/>
  <c r="LH73" i="4"/>
  <c r="LG73" i="4"/>
  <c r="LF73" i="4"/>
  <c r="LE73" i="4"/>
  <c r="LD73" i="4"/>
  <c r="LC73" i="4"/>
  <c r="LB73" i="4"/>
  <c r="OH82" i="4"/>
  <c r="OG82" i="4"/>
  <c r="OF82" i="4"/>
  <c r="OE82" i="4"/>
  <c r="OD82" i="4"/>
  <c r="OC82" i="4"/>
  <c r="OB82" i="4"/>
  <c r="OA82" i="4"/>
  <c r="NZ82" i="4"/>
  <c r="NY82" i="4"/>
  <c r="NX82" i="4"/>
  <c r="NW82" i="4"/>
  <c r="NV82" i="4"/>
  <c r="NU82" i="4"/>
  <c r="NT82" i="4"/>
  <c r="NS82" i="4"/>
  <c r="NR82" i="4"/>
  <c r="NQ82" i="4"/>
  <c r="NP82" i="4"/>
  <c r="NO82" i="4"/>
  <c r="NN82" i="4"/>
  <c r="NM82" i="4"/>
  <c r="NL82" i="4"/>
  <c r="NK82" i="4"/>
  <c r="NJ82" i="4"/>
  <c r="NI82" i="4"/>
  <c r="NH82" i="4"/>
  <c r="NG82" i="4"/>
  <c r="NF82" i="4"/>
  <c r="NE82" i="4"/>
  <c r="ND82" i="4"/>
  <c r="NC82" i="4"/>
  <c r="NB82" i="4"/>
  <c r="NA82" i="4"/>
  <c r="MZ82" i="4"/>
  <c r="MY82" i="4"/>
  <c r="MX82" i="4"/>
  <c r="MW82" i="4"/>
  <c r="MV82" i="4"/>
  <c r="MU82" i="4"/>
  <c r="MT82" i="4"/>
  <c r="MS82" i="4"/>
  <c r="MR82" i="4"/>
  <c r="MQ82" i="4"/>
  <c r="MP82" i="4"/>
  <c r="MO82" i="4"/>
  <c r="MN82" i="4"/>
  <c r="MM82" i="4"/>
  <c r="ML82" i="4"/>
  <c r="MK82" i="4"/>
  <c r="MJ82" i="4"/>
  <c r="MI82" i="4"/>
  <c r="MH82" i="4"/>
  <c r="MG82" i="4"/>
  <c r="MF82" i="4"/>
  <c r="ME82" i="4"/>
  <c r="MD82" i="4"/>
  <c r="MC82" i="4"/>
  <c r="MB82" i="4"/>
  <c r="MA82" i="4"/>
  <c r="LZ82" i="4"/>
  <c r="LY82" i="4"/>
  <c r="LX82" i="4"/>
  <c r="LW82" i="4"/>
  <c r="LV82" i="4"/>
  <c r="LU82" i="4"/>
  <c r="LT82" i="4"/>
  <c r="LS82" i="4"/>
  <c r="LR82" i="4"/>
  <c r="LQ82" i="4"/>
  <c r="LP82" i="4"/>
  <c r="LO82" i="4"/>
  <c r="LN82" i="4"/>
  <c r="LM82" i="4"/>
  <c r="LL82" i="4"/>
  <c r="LK82" i="4"/>
  <c r="LJ82" i="4"/>
  <c r="LI82" i="4"/>
  <c r="LH82" i="4"/>
  <c r="LG82" i="4"/>
  <c r="LF82" i="4"/>
  <c r="LE82" i="4"/>
  <c r="LD82" i="4"/>
  <c r="LC82" i="4"/>
  <c r="LB82" i="4"/>
  <c r="OH101" i="4"/>
  <c r="OG101" i="4"/>
  <c r="OF101" i="4"/>
  <c r="OE101" i="4"/>
  <c r="OD101" i="4"/>
  <c r="OC101" i="4"/>
  <c r="OB101" i="4"/>
  <c r="OA101" i="4"/>
  <c r="NZ101" i="4"/>
  <c r="NY101" i="4"/>
  <c r="NX101" i="4"/>
  <c r="NW101" i="4"/>
  <c r="NV101" i="4"/>
  <c r="NU101" i="4"/>
  <c r="NT101" i="4"/>
  <c r="NS101" i="4"/>
  <c r="NR101" i="4"/>
  <c r="NQ101" i="4"/>
  <c r="NP101" i="4"/>
  <c r="NO101" i="4"/>
  <c r="NN101" i="4"/>
  <c r="NM101" i="4"/>
  <c r="NL101" i="4"/>
  <c r="NK101" i="4"/>
  <c r="NJ101" i="4"/>
  <c r="NI101" i="4"/>
  <c r="NH101" i="4"/>
  <c r="NG101" i="4"/>
  <c r="NF101" i="4"/>
  <c r="NE101" i="4"/>
  <c r="ND101" i="4"/>
  <c r="NC101" i="4"/>
  <c r="NB101" i="4"/>
  <c r="NA101" i="4"/>
  <c r="MZ101" i="4"/>
  <c r="MY101" i="4"/>
  <c r="MX101" i="4"/>
  <c r="MW101" i="4"/>
  <c r="MV101" i="4"/>
  <c r="MU101" i="4"/>
  <c r="MT101" i="4"/>
  <c r="MS101" i="4"/>
  <c r="MR101" i="4"/>
  <c r="MQ101" i="4"/>
  <c r="MP101" i="4"/>
  <c r="MO101" i="4"/>
  <c r="MN101" i="4"/>
  <c r="MM101" i="4"/>
  <c r="ML101" i="4"/>
  <c r="MK101" i="4"/>
  <c r="MJ101" i="4"/>
  <c r="MI101" i="4"/>
  <c r="MH101" i="4"/>
  <c r="MG101" i="4"/>
  <c r="MF101" i="4"/>
  <c r="ME101" i="4"/>
  <c r="MD101" i="4"/>
  <c r="MC101" i="4"/>
  <c r="MB101" i="4"/>
  <c r="MA101" i="4"/>
  <c r="LZ101" i="4"/>
  <c r="LY101" i="4"/>
  <c r="LX101" i="4"/>
  <c r="LW101" i="4"/>
  <c r="LV101" i="4"/>
  <c r="LU101" i="4"/>
  <c r="LT101" i="4"/>
  <c r="LS101" i="4"/>
  <c r="LR101" i="4"/>
  <c r="LQ101" i="4"/>
  <c r="LP101" i="4"/>
  <c r="LO101" i="4"/>
  <c r="LN101" i="4"/>
  <c r="LM101" i="4"/>
  <c r="LL101" i="4"/>
  <c r="LK101" i="4"/>
  <c r="LJ101" i="4"/>
  <c r="LI101" i="4"/>
  <c r="LH101" i="4"/>
  <c r="LG101" i="4"/>
  <c r="LF101" i="4"/>
  <c r="LE101" i="4"/>
  <c r="LD101" i="4"/>
  <c r="LC101" i="4"/>
  <c r="LB101" i="4"/>
  <c r="OH84" i="4"/>
  <c r="OG84" i="4"/>
  <c r="OF84" i="4"/>
  <c r="OE84" i="4"/>
  <c r="OD84" i="4"/>
  <c r="OC84" i="4"/>
  <c r="OB84" i="4"/>
  <c r="OA84" i="4"/>
  <c r="NZ84" i="4"/>
  <c r="NY84" i="4"/>
  <c r="NX84" i="4"/>
  <c r="NW84" i="4"/>
  <c r="NV84" i="4"/>
  <c r="NU84" i="4"/>
  <c r="NT84" i="4"/>
  <c r="NS84" i="4"/>
  <c r="NR84" i="4"/>
  <c r="NQ84" i="4"/>
  <c r="NP84" i="4"/>
  <c r="NO84" i="4"/>
  <c r="NN84" i="4"/>
  <c r="NM84" i="4"/>
  <c r="NL84" i="4"/>
  <c r="NK84" i="4"/>
  <c r="NJ84" i="4"/>
  <c r="NI84" i="4"/>
  <c r="NH84" i="4"/>
  <c r="NG84" i="4"/>
  <c r="NF84" i="4"/>
  <c r="NE84" i="4"/>
  <c r="ND84" i="4"/>
  <c r="NC84" i="4"/>
  <c r="NB84" i="4"/>
  <c r="NA84" i="4"/>
  <c r="MZ84" i="4"/>
  <c r="MY84" i="4"/>
  <c r="MX84" i="4"/>
  <c r="MW84" i="4"/>
  <c r="MV84" i="4"/>
  <c r="MU84" i="4"/>
  <c r="MT84" i="4"/>
  <c r="MS84" i="4"/>
  <c r="MR84" i="4"/>
  <c r="MQ84" i="4"/>
  <c r="MP84" i="4"/>
  <c r="MO84" i="4"/>
  <c r="MN84" i="4"/>
  <c r="MM84" i="4"/>
  <c r="ML84" i="4"/>
  <c r="MK84" i="4"/>
  <c r="MJ84" i="4"/>
  <c r="MI84" i="4"/>
  <c r="MH84" i="4"/>
  <c r="MG84" i="4"/>
  <c r="MF84" i="4"/>
  <c r="ME84" i="4"/>
  <c r="MD84" i="4"/>
  <c r="MC84" i="4"/>
  <c r="MB84" i="4"/>
  <c r="MA84" i="4"/>
  <c r="LZ84" i="4"/>
  <c r="LY84" i="4"/>
  <c r="LX84" i="4"/>
  <c r="LW84" i="4"/>
  <c r="LV84" i="4"/>
  <c r="LU84" i="4"/>
  <c r="LT84" i="4"/>
  <c r="LS84" i="4"/>
  <c r="LR84" i="4"/>
  <c r="LQ84" i="4"/>
  <c r="LP84" i="4"/>
  <c r="LO84" i="4"/>
  <c r="LN84" i="4"/>
  <c r="LM84" i="4"/>
  <c r="LL84" i="4"/>
  <c r="LK84" i="4"/>
  <c r="LJ84" i="4"/>
  <c r="LI84" i="4"/>
  <c r="LH84" i="4"/>
  <c r="LG84" i="4"/>
  <c r="LF84" i="4"/>
  <c r="LE84" i="4"/>
  <c r="LD84" i="4"/>
  <c r="LC84" i="4"/>
  <c r="LB84" i="4"/>
  <c r="OH141" i="4"/>
  <c r="OG141" i="4"/>
  <c r="OF141" i="4"/>
  <c r="OE141" i="4"/>
  <c r="OD141" i="4"/>
  <c r="OC141" i="4"/>
  <c r="OB141" i="4"/>
  <c r="OA141" i="4"/>
  <c r="NZ141" i="4"/>
  <c r="NY141" i="4"/>
  <c r="NX141" i="4"/>
  <c r="NW141" i="4"/>
  <c r="NV141" i="4"/>
  <c r="NU141" i="4"/>
  <c r="NT141" i="4"/>
  <c r="NS141" i="4"/>
  <c r="NR141" i="4"/>
  <c r="NQ141" i="4"/>
  <c r="NP141" i="4"/>
  <c r="NO141" i="4"/>
  <c r="NN141" i="4"/>
  <c r="NM141" i="4"/>
  <c r="NL141" i="4"/>
  <c r="NK141" i="4"/>
  <c r="NJ141" i="4"/>
  <c r="NI141" i="4"/>
  <c r="NH141" i="4"/>
  <c r="NG141" i="4"/>
  <c r="NF141" i="4"/>
  <c r="NE141" i="4"/>
  <c r="ND141" i="4"/>
  <c r="NC141" i="4"/>
  <c r="NB141" i="4"/>
  <c r="NA141" i="4"/>
  <c r="MZ141" i="4"/>
  <c r="MY141" i="4"/>
  <c r="MX141" i="4"/>
  <c r="MW141" i="4"/>
  <c r="MV141" i="4"/>
  <c r="MU141" i="4"/>
  <c r="MT141" i="4"/>
  <c r="MS141" i="4"/>
  <c r="MR141" i="4"/>
  <c r="MQ141" i="4"/>
  <c r="MP141" i="4"/>
  <c r="MO141" i="4"/>
  <c r="MN141" i="4"/>
  <c r="MM141" i="4"/>
  <c r="ML141" i="4"/>
  <c r="MK141" i="4"/>
  <c r="MJ141" i="4"/>
  <c r="MI141" i="4"/>
  <c r="MH141" i="4"/>
  <c r="MG141" i="4"/>
  <c r="MF141" i="4"/>
  <c r="ME141" i="4"/>
  <c r="MD141" i="4"/>
  <c r="MC141" i="4"/>
  <c r="MB141" i="4"/>
  <c r="MA141" i="4"/>
  <c r="LZ141" i="4"/>
  <c r="LY141" i="4"/>
  <c r="LX141" i="4"/>
  <c r="LW141" i="4"/>
  <c r="LV141" i="4"/>
  <c r="LU141" i="4"/>
  <c r="LT141" i="4"/>
  <c r="LS141" i="4"/>
  <c r="LR141" i="4"/>
  <c r="LQ141" i="4"/>
  <c r="LP141" i="4"/>
  <c r="LO141" i="4"/>
  <c r="LN141" i="4"/>
  <c r="LM141" i="4"/>
  <c r="LL141" i="4"/>
  <c r="LK141" i="4"/>
  <c r="LJ141" i="4"/>
  <c r="LI141" i="4"/>
  <c r="LH141" i="4"/>
  <c r="LG141" i="4"/>
  <c r="LF141" i="4"/>
  <c r="LE141" i="4"/>
  <c r="LD141" i="4"/>
  <c r="LC141" i="4"/>
  <c r="LB141" i="4"/>
  <c r="OH67" i="4"/>
  <c r="OG67" i="4"/>
  <c r="OF67" i="4"/>
  <c r="OE67" i="4"/>
  <c r="OD67" i="4"/>
  <c r="OC67" i="4"/>
  <c r="OB67" i="4"/>
  <c r="OA67" i="4"/>
  <c r="NZ67" i="4"/>
  <c r="NY67" i="4"/>
  <c r="NX67" i="4"/>
  <c r="NW67" i="4"/>
  <c r="NV67" i="4"/>
  <c r="NU67" i="4"/>
  <c r="NT67" i="4"/>
  <c r="NS67" i="4"/>
  <c r="NR67" i="4"/>
  <c r="NQ67" i="4"/>
  <c r="NP67" i="4"/>
  <c r="NO67" i="4"/>
  <c r="NN67" i="4"/>
  <c r="NM67" i="4"/>
  <c r="NL67" i="4"/>
  <c r="NK67" i="4"/>
  <c r="NJ67" i="4"/>
  <c r="NI67" i="4"/>
  <c r="NH67" i="4"/>
  <c r="NG67" i="4"/>
  <c r="NF67" i="4"/>
  <c r="NE67" i="4"/>
  <c r="ND67" i="4"/>
  <c r="NC67" i="4"/>
  <c r="NB67" i="4"/>
  <c r="NA67" i="4"/>
  <c r="MZ67" i="4"/>
  <c r="MY67" i="4"/>
  <c r="MX67" i="4"/>
  <c r="MW67" i="4"/>
  <c r="MV67" i="4"/>
  <c r="MU67" i="4"/>
  <c r="MT67" i="4"/>
  <c r="MS67" i="4"/>
  <c r="MR67" i="4"/>
  <c r="MQ67" i="4"/>
  <c r="MP67" i="4"/>
  <c r="MO67" i="4"/>
  <c r="MN67" i="4"/>
  <c r="MM67" i="4"/>
  <c r="ML67" i="4"/>
  <c r="MK67" i="4"/>
  <c r="MJ67" i="4"/>
  <c r="MI67" i="4"/>
  <c r="MH67" i="4"/>
  <c r="MG67" i="4"/>
  <c r="MF67" i="4"/>
  <c r="ME67" i="4"/>
  <c r="MD67" i="4"/>
  <c r="MC67" i="4"/>
  <c r="MB67" i="4"/>
  <c r="MA67" i="4"/>
  <c r="LZ67" i="4"/>
  <c r="LY67" i="4"/>
  <c r="LX67" i="4"/>
  <c r="LW67" i="4"/>
  <c r="LV67" i="4"/>
  <c r="LU67" i="4"/>
  <c r="LT67" i="4"/>
  <c r="LS67" i="4"/>
  <c r="LR67" i="4"/>
  <c r="LQ67" i="4"/>
  <c r="LP67" i="4"/>
  <c r="LO67" i="4"/>
  <c r="LN67" i="4"/>
  <c r="LM67" i="4"/>
  <c r="LL67" i="4"/>
  <c r="LK67" i="4"/>
  <c r="LJ67" i="4"/>
  <c r="LI67" i="4"/>
  <c r="LH67" i="4"/>
  <c r="LG67" i="4"/>
  <c r="LF67" i="4"/>
  <c r="LE67" i="4"/>
  <c r="LD67" i="4"/>
  <c r="LC67" i="4"/>
  <c r="LB67" i="4"/>
  <c r="OH155" i="4"/>
  <c r="OG155" i="4"/>
  <c r="OF155" i="4"/>
  <c r="OE155" i="4"/>
  <c r="OD155" i="4"/>
  <c r="OC155" i="4"/>
  <c r="OB155" i="4"/>
  <c r="OA155" i="4"/>
  <c r="NZ155" i="4"/>
  <c r="NY155" i="4"/>
  <c r="NX155" i="4"/>
  <c r="NW155" i="4"/>
  <c r="NV155" i="4"/>
  <c r="NU155" i="4"/>
  <c r="NT155" i="4"/>
  <c r="NS155" i="4"/>
  <c r="NR155" i="4"/>
  <c r="NQ155" i="4"/>
  <c r="NP155" i="4"/>
  <c r="NO155" i="4"/>
  <c r="NN155" i="4"/>
  <c r="NM155" i="4"/>
  <c r="NL155" i="4"/>
  <c r="NK155" i="4"/>
  <c r="NJ155" i="4"/>
  <c r="NI155" i="4"/>
  <c r="NH155" i="4"/>
  <c r="NG155" i="4"/>
  <c r="NF155" i="4"/>
  <c r="NE155" i="4"/>
  <c r="ND155" i="4"/>
  <c r="NC155" i="4"/>
  <c r="NB155" i="4"/>
  <c r="NA155" i="4"/>
  <c r="MZ155" i="4"/>
  <c r="MY155" i="4"/>
  <c r="MX155" i="4"/>
  <c r="MW155" i="4"/>
  <c r="MV155" i="4"/>
  <c r="MU155" i="4"/>
  <c r="MT155" i="4"/>
  <c r="MS155" i="4"/>
  <c r="MR155" i="4"/>
  <c r="MQ155" i="4"/>
  <c r="MP155" i="4"/>
  <c r="MO155" i="4"/>
  <c r="MN155" i="4"/>
  <c r="MM155" i="4"/>
  <c r="ML155" i="4"/>
  <c r="MK155" i="4"/>
  <c r="MJ155" i="4"/>
  <c r="MI155" i="4"/>
  <c r="MH155" i="4"/>
  <c r="MG155" i="4"/>
  <c r="MF155" i="4"/>
  <c r="ME155" i="4"/>
  <c r="MD155" i="4"/>
  <c r="MC155" i="4"/>
  <c r="MB155" i="4"/>
  <c r="MA155" i="4"/>
  <c r="LZ155" i="4"/>
  <c r="LY155" i="4"/>
  <c r="LX155" i="4"/>
  <c r="LW155" i="4"/>
  <c r="LV155" i="4"/>
  <c r="LU155" i="4"/>
  <c r="LT155" i="4"/>
  <c r="LS155" i="4"/>
  <c r="LR155" i="4"/>
  <c r="LQ155" i="4"/>
  <c r="LP155" i="4"/>
  <c r="LO155" i="4"/>
  <c r="LN155" i="4"/>
  <c r="LM155" i="4"/>
  <c r="LL155" i="4"/>
  <c r="LK155" i="4"/>
  <c r="LJ155" i="4"/>
  <c r="LI155" i="4"/>
  <c r="LH155" i="4"/>
  <c r="LG155" i="4"/>
  <c r="LF155" i="4"/>
  <c r="LE155" i="4"/>
  <c r="LD155" i="4"/>
  <c r="LC155" i="4"/>
  <c r="LB155" i="4"/>
  <c r="OH118" i="4"/>
  <c r="OG118" i="4"/>
  <c r="OF118" i="4"/>
  <c r="OE118" i="4"/>
  <c r="OD118" i="4"/>
  <c r="OC118" i="4"/>
  <c r="OB118" i="4"/>
  <c r="OA118" i="4"/>
  <c r="NZ118" i="4"/>
  <c r="NY118" i="4"/>
  <c r="NX118" i="4"/>
  <c r="NW118" i="4"/>
  <c r="NV118" i="4"/>
  <c r="NU118" i="4"/>
  <c r="NT118" i="4"/>
  <c r="NS118" i="4"/>
  <c r="NR118" i="4"/>
  <c r="NQ118" i="4"/>
  <c r="NP118" i="4"/>
  <c r="NO118" i="4"/>
  <c r="NN118" i="4"/>
  <c r="NM118" i="4"/>
  <c r="NL118" i="4"/>
  <c r="NK118" i="4"/>
  <c r="NJ118" i="4"/>
  <c r="NI118" i="4"/>
  <c r="NH118" i="4"/>
  <c r="NG118" i="4"/>
  <c r="NF118" i="4"/>
  <c r="NE118" i="4"/>
  <c r="ND118" i="4"/>
  <c r="NC118" i="4"/>
  <c r="NB118" i="4"/>
  <c r="NA118" i="4"/>
  <c r="MZ118" i="4"/>
  <c r="MY118" i="4"/>
  <c r="MX118" i="4"/>
  <c r="MW118" i="4"/>
  <c r="MV118" i="4"/>
  <c r="MU118" i="4"/>
  <c r="MT118" i="4"/>
  <c r="MS118" i="4"/>
  <c r="MR118" i="4"/>
  <c r="MQ118" i="4"/>
  <c r="MP118" i="4"/>
  <c r="MO118" i="4"/>
  <c r="MN118" i="4"/>
  <c r="MM118" i="4"/>
  <c r="ML118" i="4"/>
  <c r="MK118" i="4"/>
  <c r="MJ118" i="4"/>
  <c r="MI118" i="4"/>
  <c r="MH118" i="4"/>
  <c r="MG118" i="4"/>
  <c r="MF118" i="4"/>
  <c r="ME118" i="4"/>
  <c r="MD118" i="4"/>
  <c r="MC118" i="4"/>
  <c r="MB118" i="4"/>
  <c r="MA118" i="4"/>
  <c r="LZ118" i="4"/>
  <c r="LY118" i="4"/>
  <c r="LX118" i="4"/>
  <c r="LW118" i="4"/>
  <c r="LV118" i="4"/>
  <c r="LU118" i="4"/>
  <c r="LT118" i="4"/>
  <c r="LS118" i="4"/>
  <c r="LR118" i="4"/>
  <c r="LQ118" i="4"/>
  <c r="LP118" i="4"/>
  <c r="LO118" i="4"/>
  <c r="LN118" i="4"/>
  <c r="LM118" i="4"/>
  <c r="LL118" i="4"/>
  <c r="LK118" i="4"/>
  <c r="LJ118" i="4"/>
  <c r="LI118" i="4"/>
  <c r="LH118" i="4"/>
  <c r="LG118" i="4"/>
  <c r="LF118" i="4"/>
  <c r="LE118" i="4"/>
  <c r="LD118" i="4"/>
  <c r="LC118" i="4"/>
  <c r="LB118" i="4"/>
  <c r="OH126" i="4"/>
  <c r="OG126" i="4"/>
  <c r="OF126" i="4"/>
  <c r="OE126" i="4"/>
  <c r="OD126" i="4"/>
  <c r="OC126" i="4"/>
  <c r="OB126" i="4"/>
  <c r="OA126" i="4"/>
  <c r="NZ126" i="4"/>
  <c r="NY126" i="4"/>
  <c r="NX126" i="4"/>
  <c r="NW126" i="4"/>
  <c r="NV126" i="4"/>
  <c r="NU126" i="4"/>
  <c r="NT126" i="4"/>
  <c r="NS126" i="4"/>
  <c r="NR126" i="4"/>
  <c r="NQ126" i="4"/>
  <c r="NP126" i="4"/>
  <c r="NO126" i="4"/>
  <c r="NN126" i="4"/>
  <c r="NM126" i="4"/>
  <c r="NL126" i="4"/>
  <c r="NK126" i="4"/>
  <c r="NJ126" i="4"/>
  <c r="NI126" i="4"/>
  <c r="NH126" i="4"/>
  <c r="NG126" i="4"/>
  <c r="NF126" i="4"/>
  <c r="NE126" i="4"/>
  <c r="ND126" i="4"/>
  <c r="NC126" i="4"/>
  <c r="NB126" i="4"/>
  <c r="NA126" i="4"/>
  <c r="MZ126" i="4"/>
  <c r="MY126" i="4"/>
  <c r="MX126" i="4"/>
  <c r="MW126" i="4"/>
  <c r="MV126" i="4"/>
  <c r="MU126" i="4"/>
  <c r="MT126" i="4"/>
  <c r="MS126" i="4"/>
  <c r="MR126" i="4"/>
  <c r="MQ126" i="4"/>
  <c r="MP126" i="4"/>
  <c r="MO126" i="4"/>
  <c r="MN126" i="4"/>
  <c r="MM126" i="4"/>
  <c r="ML126" i="4"/>
  <c r="MK126" i="4"/>
  <c r="MJ126" i="4"/>
  <c r="MI126" i="4"/>
  <c r="MH126" i="4"/>
  <c r="MG126" i="4"/>
  <c r="MF126" i="4"/>
  <c r="ME126" i="4"/>
  <c r="MD126" i="4"/>
  <c r="MC126" i="4"/>
  <c r="MB126" i="4"/>
  <c r="MA126" i="4"/>
  <c r="LZ126" i="4"/>
  <c r="LY126" i="4"/>
  <c r="LX126" i="4"/>
  <c r="LW126" i="4"/>
  <c r="LV126" i="4"/>
  <c r="LU126" i="4"/>
  <c r="LT126" i="4"/>
  <c r="LS126" i="4"/>
  <c r="LR126" i="4"/>
  <c r="LQ126" i="4"/>
  <c r="LP126" i="4"/>
  <c r="LO126" i="4"/>
  <c r="LN126" i="4"/>
  <c r="LM126" i="4"/>
  <c r="LL126" i="4"/>
  <c r="LK126" i="4"/>
  <c r="LJ126" i="4"/>
  <c r="LI126" i="4"/>
  <c r="LH126" i="4"/>
  <c r="LG126" i="4"/>
  <c r="LF126" i="4"/>
  <c r="LE126" i="4"/>
  <c r="LD126" i="4"/>
  <c r="LC126" i="4"/>
  <c r="LB126" i="4"/>
  <c r="OH108" i="4"/>
  <c r="OG108" i="4"/>
  <c r="OF108" i="4"/>
  <c r="OE108" i="4"/>
  <c r="OD108" i="4"/>
  <c r="OC108" i="4"/>
  <c r="OB108" i="4"/>
  <c r="OA108" i="4"/>
  <c r="NZ108" i="4"/>
  <c r="NY108" i="4"/>
  <c r="NX108" i="4"/>
  <c r="NW108" i="4"/>
  <c r="NV108" i="4"/>
  <c r="NU108" i="4"/>
  <c r="NT108" i="4"/>
  <c r="NS108" i="4"/>
  <c r="NR108" i="4"/>
  <c r="NQ108" i="4"/>
  <c r="NP108" i="4"/>
  <c r="NO108" i="4"/>
  <c r="NN108" i="4"/>
  <c r="NM108" i="4"/>
  <c r="NL108" i="4"/>
  <c r="NK108" i="4"/>
  <c r="NJ108" i="4"/>
  <c r="NI108" i="4"/>
  <c r="NH108" i="4"/>
  <c r="NG108" i="4"/>
  <c r="NF108" i="4"/>
  <c r="NE108" i="4"/>
  <c r="ND108" i="4"/>
  <c r="NC108" i="4"/>
  <c r="NB108" i="4"/>
  <c r="NA108" i="4"/>
  <c r="MZ108" i="4"/>
  <c r="MY108" i="4"/>
  <c r="MX108" i="4"/>
  <c r="MW108" i="4"/>
  <c r="MV108" i="4"/>
  <c r="MU108" i="4"/>
  <c r="MT108" i="4"/>
  <c r="MS108" i="4"/>
  <c r="MR108" i="4"/>
  <c r="MQ108" i="4"/>
  <c r="MP108" i="4"/>
  <c r="MO108" i="4"/>
  <c r="MN108" i="4"/>
  <c r="MM108" i="4"/>
  <c r="ML108" i="4"/>
  <c r="MK108" i="4"/>
  <c r="MJ108" i="4"/>
  <c r="MI108" i="4"/>
  <c r="MH108" i="4"/>
  <c r="MG108" i="4"/>
  <c r="MF108" i="4"/>
  <c r="ME108" i="4"/>
  <c r="MD108" i="4"/>
  <c r="MC108" i="4"/>
  <c r="MB108" i="4"/>
  <c r="MA108" i="4"/>
  <c r="LZ108" i="4"/>
  <c r="LY108" i="4"/>
  <c r="LX108" i="4"/>
  <c r="LW108" i="4"/>
  <c r="LV108" i="4"/>
  <c r="LU108" i="4"/>
  <c r="LT108" i="4"/>
  <c r="LS108" i="4"/>
  <c r="LR108" i="4"/>
  <c r="LQ108" i="4"/>
  <c r="LP108" i="4"/>
  <c r="LO108" i="4"/>
  <c r="LN108" i="4"/>
  <c r="LM108" i="4"/>
  <c r="LL108" i="4"/>
  <c r="LK108" i="4"/>
  <c r="LJ108" i="4"/>
  <c r="LI108" i="4"/>
  <c r="LH108" i="4"/>
  <c r="LG108" i="4"/>
  <c r="LF108" i="4"/>
  <c r="LE108" i="4"/>
  <c r="LD108" i="4"/>
  <c r="LC108" i="4"/>
  <c r="LB108" i="4"/>
  <c r="OH148" i="4"/>
  <c r="OG148" i="4"/>
  <c r="OF148" i="4"/>
  <c r="OE148" i="4"/>
  <c r="OD148" i="4"/>
  <c r="OC148" i="4"/>
  <c r="OB148" i="4"/>
  <c r="OA148" i="4"/>
  <c r="NZ148" i="4"/>
  <c r="NY148" i="4"/>
  <c r="NX148" i="4"/>
  <c r="NW148" i="4"/>
  <c r="NV148" i="4"/>
  <c r="NU148" i="4"/>
  <c r="NT148" i="4"/>
  <c r="NS148" i="4"/>
  <c r="NR148" i="4"/>
  <c r="NQ148" i="4"/>
  <c r="NP148" i="4"/>
  <c r="NO148" i="4"/>
  <c r="NN148" i="4"/>
  <c r="NM148" i="4"/>
  <c r="NL148" i="4"/>
  <c r="NK148" i="4"/>
  <c r="NJ148" i="4"/>
  <c r="NI148" i="4"/>
  <c r="NH148" i="4"/>
  <c r="NG148" i="4"/>
  <c r="NF148" i="4"/>
  <c r="NE148" i="4"/>
  <c r="ND148" i="4"/>
  <c r="NC148" i="4"/>
  <c r="NB148" i="4"/>
  <c r="NA148" i="4"/>
  <c r="MZ148" i="4"/>
  <c r="MY148" i="4"/>
  <c r="MX148" i="4"/>
  <c r="MW148" i="4"/>
  <c r="MV148" i="4"/>
  <c r="MU148" i="4"/>
  <c r="MT148" i="4"/>
  <c r="MS148" i="4"/>
  <c r="MR148" i="4"/>
  <c r="MQ148" i="4"/>
  <c r="MP148" i="4"/>
  <c r="MO148" i="4"/>
  <c r="MN148" i="4"/>
  <c r="MM148" i="4"/>
  <c r="ML148" i="4"/>
  <c r="MK148" i="4"/>
  <c r="MJ148" i="4"/>
  <c r="MI148" i="4"/>
  <c r="MH148" i="4"/>
  <c r="MG148" i="4"/>
  <c r="MF148" i="4"/>
  <c r="ME148" i="4"/>
  <c r="MD148" i="4"/>
  <c r="MC148" i="4"/>
  <c r="MB148" i="4"/>
  <c r="MA148" i="4"/>
  <c r="LZ148" i="4"/>
  <c r="LY148" i="4"/>
  <c r="LX148" i="4"/>
  <c r="LW148" i="4"/>
  <c r="LV148" i="4"/>
  <c r="LU148" i="4"/>
  <c r="LT148" i="4"/>
  <c r="LS148" i="4"/>
  <c r="LR148" i="4"/>
  <c r="LQ148" i="4"/>
  <c r="LP148" i="4"/>
  <c r="LO148" i="4"/>
  <c r="LN148" i="4"/>
  <c r="LM148" i="4"/>
  <c r="LL148" i="4"/>
  <c r="LK148" i="4"/>
  <c r="LJ148" i="4"/>
  <c r="LI148" i="4"/>
  <c r="LH148" i="4"/>
  <c r="LG148" i="4"/>
  <c r="LF148" i="4"/>
  <c r="LE148" i="4"/>
  <c r="LD148" i="4"/>
  <c r="LC148" i="4"/>
  <c r="LB148" i="4"/>
  <c r="OH50" i="4"/>
  <c r="OG50" i="4"/>
  <c r="OF50" i="4"/>
  <c r="OE50" i="4"/>
  <c r="OD50" i="4"/>
  <c r="OC50" i="4"/>
  <c r="OB50" i="4"/>
  <c r="OA50" i="4"/>
  <c r="NZ50" i="4"/>
  <c r="NY50" i="4"/>
  <c r="NX50" i="4"/>
  <c r="NW50" i="4"/>
  <c r="NV50" i="4"/>
  <c r="NU50" i="4"/>
  <c r="NT50" i="4"/>
  <c r="NS50" i="4"/>
  <c r="NR50" i="4"/>
  <c r="NQ50" i="4"/>
  <c r="NP50" i="4"/>
  <c r="NO50" i="4"/>
  <c r="NN50" i="4"/>
  <c r="NM50" i="4"/>
  <c r="NL50" i="4"/>
  <c r="NK50" i="4"/>
  <c r="NJ50" i="4"/>
  <c r="NI50" i="4"/>
  <c r="NH50" i="4"/>
  <c r="NG50" i="4"/>
  <c r="NF50" i="4"/>
  <c r="NE50" i="4"/>
  <c r="ND50" i="4"/>
  <c r="NC50" i="4"/>
  <c r="NB50" i="4"/>
  <c r="NA50" i="4"/>
  <c r="MZ50" i="4"/>
  <c r="MY50" i="4"/>
  <c r="MX50" i="4"/>
  <c r="MW50" i="4"/>
  <c r="MV50" i="4"/>
  <c r="MU50" i="4"/>
  <c r="MT50" i="4"/>
  <c r="MS50" i="4"/>
  <c r="MR50" i="4"/>
  <c r="MQ50" i="4"/>
  <c r="MP50" i="4"/>
  <c r="MO50" i="4"/>
  <c r="MN50" i="4"/>
  <c r="MM50" i="4"/>
  <c r="ML50" i="4"/>
  <c r="MK50" i="4"/>
  <c r="MJ50" i="4"/>
  <c r="MI50" i="4"/>
  <c r="MH50" i="4"/>
  <c r="MG50" i="4"/>
  <c r="MF50" i="4"/>
  <c r="ME50" i="4"/>
  <c r="MD50" i="4"/>
  <c r="MC50" i="4"/>
  <c r="MB50" i="4"/>
  <c r="MA50" i="4"/>
  <c r="LZ50" i="4"/>
  <c r="LY50" i="4"/>
  <c r="LX50" i="4"/>
  <c r="LW50" i="4"/>
  <c r="LV50" i="4"/>
  <c r="LU50" i="4"/>
  <c r="LT50" i="4"/>
  <c r="LS50" i="4"/>
  <c r="LR50" i="4"/>
  <c r="LQ50" i="4"/>
  <c r="LP50" i="4"/>
  <c r="LO50" i="4"/>
  <c r="LN50" i="4"/>
  <c r="LM50" i="4"/>
  <c r="LL50" i="4"/>
  <c r="LK50" i="4"/>
  <c r="LJ50" i="4"/>
  <c r="LI50" i="4"/>
  <c r="LH50" i="4"/>
  <c r="LG50" i="4"/>
  <c r="LF50" i="4"/>
  <c r="LE50" i="4"/>
  <c r="LD50" i="4"/>
  <c r="LC50" i="4"/>
  <c r="LB50" i="4"/>
  <c r="OH97" i="4"/>
  <c r="OG97" i="4"/>
  <c r="OF97" i="4"/>
  <c r="OE97" i="4"/>
  <c r="OD97" i="4"/>
  <c r="OC97" i="4"/>
  <c r="OB97" i="4"/>
  <c r="OA97" i="4"/>
  <c r="NZ97" i="4"/>
  <c r="NY97" i="4"/>
  <c r="NX97" i="4"/>
  <c r="NW97" i="4"/>
  <c r="NV97" i="4"/>
  <c r="NU97" i="4"/>
  <c r="NT97" i="4"/>
  <c r="NS97" i="4"/>
  <c r="NR97" i="4"/>
  <c r="NQ97" i="4"/>
  <c r="NP97" i="4"/>
  <c r="NO97" i="4"/>
  <c r="NN97" i="4"/>
  <c r="NM97" i="4"/>
  <c r="NL97" i="4"/>
  <c r="NK97" i="4"/>
  <c r="NJ97" i="4"/>
  <c r="NI97" i="4"/>
  <c r="NH97" i="4"/>
  <c r="NG97" i="4"/>
  <c r="NF97" i="4"/>
  <c r="NE97" i="4"/>
  <c r="ND97" i="4"/>
  <c r="NC97" i="4"/>
  <c r="NB97" i="4"/>
  <c r="NA97" i="4"/>
  <c r="MZ97" i="4"/>
  <c r="MY97" i="4"/>
  <c r="MX97" i="4"/>
  <c r="MW97" i="4"/>
  <c r="MV97" i="4"/>
  <c r="MU97" i="4"/>
  <c r="MT97" i="4"/>
  <c r="MS97" i="4"/>
  <c r="MR97" i="4"/>
  <c r="MQ97" i="4"/>
  <c r="MP97" i="4"/>
  <c r="MO97" i="4"/>
  <c r="MN97" i="4"/>
  <c r="MM97" i="4"/>
  <c r="ML97" i="4"/>
  <c r="MK97" i="4"/>
  <c r="MJ97" i="4"/>
  <c r="MI97" i="4"/>
  <c r="MH97" i="4"/>
  <c r="MG97" i="4"/>
  <c r="MF97" i="4"/>
  <c r="ME97" i="4"/>
  <c r="MD97" i="4"/>
  <c r="MC97" i="4"/>
  <c r="MB97" i="4"/>
  <c r="MA97" i="4"/>
  <c r="LZ97" i="4"/>
  <c r="LY97" i="4"/>
  <c r="LX97" i="4"/>
  <c r="LW97" i="4"/>
  <c r="LV97" i="4"/>
  <c r="LU97" i="4"/>
  <c r="LT97" i="4"/>
  <c r="LS97" i="4"/>
  <c r="LR97" i="4"/>
  <c r="LQ97" i="4"/>
  <c r="LP97" i="4"/>
  <c r="LO97" i="4"/>
  <c r="LN97" i="4"/>
  <c r="LM97" i="4"/>
  <c r="LL97" i="4"/>
  <c r="LK97" i="4"/>
  <c r="LJ97" i="4"/>
  <c r="LI97" i="4"/>
  <c r="LH97" i="4"/>
  <c r="LG97" i="4"/>
  <c r="LF97" i="4"/>
  <c r="LE97" i="4"/>
  <c r="LD97" i="4"/>
  <c r="LC97" i="4"/>
  <c r="LB97" i="4"/>
  <c r="OH158" i="4"/>
  <c r="OG158" i="4"/>
  <c r="OF158" i="4"/>
  <c r="OE158" i="4"/>
  <c r="OD158" i="4"/>
  <c r="OC158" i="4"/>
  <c r="OB158" i="4"/>
  <c r="OA158" i="4"/>
  <c r="NZ158" i="4"/>
  <c r="NY158" i="4"/>
  <c r="NX158" i="4"/>
  <c r="NW158" i="4"/>
  <c r="NV158" i="4"/>
  <c r="NU158" i="4"/>
  <c r="NT158" i="4"/>
  <c r="NS158" i="4"/>
  <c r="NR158" i="4"/>
  <c r="NQ158" i="4"/>
  <c r="NP158" i="4"/>
  <c r="NO158" i="4"/>
  <c r="NN158" i="4"/>
  <c r="NM158" i="4"/>
  <c r="NL158" i="4"/>
  <c r="NK158" i="4"/>
  <c r="NJ158" i="4"/>
  <c r="NI158" i="4"/>
  <c r="NH158" i="4"/>
  <c r="NG158" i="4"/>
  <c r="NF158" i="4"/>
  <c r="NE158" i="4"/>
  <c r="ND158" i="4"/>
  <c r="NC158" i="4"/>
  <c r="NB158" i="4"/>
  <c r="NA158" i="4"/>
  <c r="MZ158" i="4"/>
  <c r="MY158" i="4"/>
  <c r="MX158" i="4"/>
  <c r="MW158" i="4"/>
  <c r="MV158" i="4"/>
  <c r="MU158" i="4"/>
  <c r="MT158" i="4"/>
  <c r="MS158" i="4"/>
  <c r="MR158" i="4"/>
  <c r="MQ158" i="4"/>
  <c r="MP158" i="4"/>
  <c r="MO158" i="4"/>
  <c r="MN158" i="4"/>
  <c r="MM158" i="4"/>
  <c r="ML158" i="4"/>
  <c r="MK158" i="4"/>
  <c r="MJ158" i="4"/>
  <c r="MI158" i="4"/>
  <c r="MH158" i="4"/>
  <c r="MG158" i="4"/>
  <c r="MF158" i="4"/>
  <c r="ME158" i="4"/>
  <c r="MD158" i="4"/>
  <c r="MC158" i="4"/>
  <c r="MB158" i="4"/>
  <c r="MA158" i="4"/>
  <c r="LZ158" i="4"/>
  <c r="LY158" i="4"/>
  <c r="LX158" i="4"/>
  <c r="LW158" i="4"/>
  <c r="LV158" i="4"/>
  <c r="LU158" i="4"/>
  <c r="LT158" i="4"/>
  <c r="LS158" i="4"/>
  <c r="LR158" i="4"/>
  <c r="LQ158" i="4"/>
  <c r="LP158" i="4"/>
  <c r="LO158" i="4"/>
  <c r="LN158" i="4"/>
  <c r="LM158" i="4"/>
  <c r="LL158" i="4"/>
  <c r="LK158" i="4"/>
  <c r="LJ158" i="4"/>
  <c r="LI158" i="4"/>
  <c r="LH158" i="4"/>
  <c r="LG158" i="4"/>
  <c r="LF158" i="4"/>
  <c r="LE158" i="4"/>
  <c r="LD158" i="4"/>
  <c r="LC158" i="4"/>
  <c r="LB158" i="4"/>
  <c r="OH49" i="4"/>
  <c r="OG49" i="4"/>
  <c r="OF49" i="4"/>
  <c r="OE49" i="4"/>
  <c r="OD49" i="4"/>
  <c r="OC49" i="4"/>
  <c r="OB49" i="4"/>
  <c r="OA49" i="4"/>
  <c r="NZ49" i="4"/>
  <c r="NY49" i="4"/>
  <c r="NX49" i="4"/>
  <c r="NW49" i="4"/>
  <c r="NV49" i="4"/>
  <c r="NU49" i="4"/>
  <c r="NT49" i="4"/>
  <c r="NS49" i="4"/>
  <c r="NR49" i="4"/>
  <c r="NQ49" i="4"/>
  <c r="NP49" i="4"/>
  <c r="NO49" i="4"/>
  <c r="NN49" i="4"/>
  <c r="NM49" i="4"/>
  <c r="NL49" i="4"/>
  <c r="NK49" i="4"/>
  <c r="NJ49" i="4"/>
  <c r="NI49" i="4"/>
  <c r="NH49" i="4"/>
  <c r="NG49" i="4"/>
  <c r="NF49" i="4"/>
  <c r="NE49" i="4"/>
  <c r="ND49" i="4"/>
  <c r="NC49" i="4"/>
  <c r="NB49" i="4"/>
  <c r="NA49" i="4"/>
  <c r="MZ49" i="4"/>
  <c r="MY49" i="4"/>
  <c r="MX49" i="4"/>
  <c r="MW49" i="4"/>
  <c r="MV49" i="4"/>
  <c r="MU49" i="4"/>
  <c r="MT49" i="4"/>
  <c r="MS49" i="4"/>
  <c r="MR49" i="4"/>
  <c r="MQ49" i="4"/>
  <c r="MP49" i="4"/>
  <c r="MO49" i="4"/>
  <c r="MN49" i="4"/>
  <c r="MM49" i="4"/>
  <c r="ML49" i="4"/>
  <c r="MK49" i="4"/>
  <c r="MJ49" i="4"/>
  <c r="MI49" i="4"/>
  <c r="MH49" i="4"/>
  <c r="MG49" i="4"/>
  <c r="MF49" i="4"/>
  <c r="ME49" i="4"/>
  <c r="MD49" i="4"/>
  <c r="MC49" i="4"/>
  <c r="MB49" i="4"/>
  <c r="MA49" i="4"/>
  <c r="LZ49" i="4"/>
  <c r="LY49" i="4"/>
  <c r="LX49" i="4"/>
  <c r="LW49" i="4"/>
  <c r="LV49" i="4"/>
  <c r="LU49" i="4"/>
  <c r="LT49" i="4"/>
  <c r="LS49" i="4"/>
  <c r="LR49" i="4"/>
  <c r="LQ49" i="4"/>
  <c r="LP49" i="4"/>
  <c r="LO49" i="4"/>
  <c r="LN49" i="4"/>
  <c r="LM49" i="4"/>
  <c r="LL49" i="4"/>
  <c r="LK49" i="4"/>
  <c r="LJ49" i="4"/>
  <c r="LI49" i="4"/>
  <c r="LH49" i="4"/>
  <c r="LG49" i="4"/>
  <c r="LF49" i="4"/>
  <c r="LE49" i="4"/>
  <c r="LD49" i="4"/>
  <c r="LC49" i="4"/>
  <c r="LB49" i="4"/>
  <c r="OH37" i="4"/>
  <c r="OG37" i="4"/>
  <c r="OF37" i="4"/>
  <c r="OE37" i="4"/>
  <c r="OD37" i="4"/>
  <c r="OC37" i="4"/>
  <c r="OB37" i="4"/>
  <c r="OA37" i="4"/>
  <c r="NZ37" i="4"/>
  <c r="NY37" i="4"/>
  <c r="NX37" i="4"/>
  <c r="NW37" i="4"/>
  <c r="NV37" i="4"/>
  <c r="NU37" i="4"/>
  <c r="NT37" i="4"/>
  <c r="NS37" i="4"/>
  <c r="NR37" i="4"/>
  <c r="NQ37" i="4"/>
  <c r="NP37" i="4"/>
  <c r="NO37" i="4"/>
  <c r="NN37" i="4"/>
  <c r="NM37" i="4"/>
  <c r="NL37" i="4"/>
  <c r="NK37" i="4"/>
  <c r="NJ37" i="4"/>
  <c r="NI37" i="4"/>
  <c r="NH37" i="4"/>
  <c r="NG37" i="4"/>
  <c r="NF37" i="4"/>
  <c r="NE37" i="4"/>
  <c r="ND37" i="4"/>
  <c r="NC37" i="4"/>
  <c r="NB37" i="4"/>
  <c r="NA37" i="4"/>
  <c r="MZ37" i="4"/>
  <c r="MY37" i="4"/>
  <c r="MX37" i="4"/>
  <c r="MW37" i="4"/>
  <c r="MV37" i="4"/>
  <c r="MU37" i="4"/>
  <c r="MT37" i="4"/>
  <c r="MS37" i="4"/>
  <c r="MR37" i="4"/>
  <c r="MQ37" i="4"/>
  <c r="MP37" i="4"/>
  <c r="MO37" i="4"/>
  <c r="MN37" i="4"/>
  <c r="MM37" i="4"/>
  <c r="ML37" i="4"/>
  <c r="MK37" i="4"/>
  <c r="MJ37" i="4"/>
  <c r="MI37" i="4"/>
  <c r="MH37" i="4"/>
  <c r="MG37" i="4"/>
  <c r="MF37" i="4"/>
  <c r="ME37" i="4"/>
  <c r="MD37" i="4"/>
  <c r="MC37" i="4"/>
  <c r="MB37" i="4"/>
  <c r="MA37" i="4"/>
  <c r="LZ37" i="4"/>
  <c r="LY37" i="4"/>
  <c r="LX37" i="4"/>
  <c r="LW37" i="4"/>
  <c r="LV37" i="4"/>
  <c r="LU37" i="4"/>
  <c r="LT37" i="4"/>
  <c r="LS37" i="4"/>
  <c r="LR37" i="4"/>
  <c r="LQ37" i="4"/>
  <c r="LP37" i="4"/>
  <c r="LO37" i="4"/>
  <c r="LN37" i="4"/>
  <c r="LM37" i="4"/>
  <c r="LL37" i="4"/>
  <c r="LK37" i="4"/>
  <c r="LJ37" i="4"/>
  <c r="LI37" i="4"/>
  <c r="LH37" i="4"/>
  <c r="LG37" i="4"/>
  <c r="LF37" i="4"/>
  <c r="LE37" i="4"/>
  <c r="LD37" i="4"/>
  <c r="LC37" i="4"/>
  <c r="LB37" i="4"/>
  <c r="OH161" i="4"/>
  <c r="OG161" i="4"/>
  <c r="OF161" i="4"/>
  <c r="OE161" i="4"/>
  <c r="OD161" i="4"/>
  <c r="OC161" i="4"/>
  <c r="OB161" i="4"/>
  <c r="OA161" i="4"/>
  <c r="NZ161" i="4"/>
  <c r="NY161" i="4"/>
  <c r="NX161" i="4"/>
  <c r="NW161" i="4"/>
  <c r="NV161" i="4"/>
  <c r="NU161" i="4"/>
  <c r="NT161" i="4"/>
  <c r="NS161" i="4"/>
  <c r="NR161" i="4"/>
  <c r="NQ161" i="4"/>
  <c r="NP161" i="4"/>
  <c r="NO161" i="4"/>
  <c r="NN161" i="4"/>
  <c r="NM161" i="4"/>
  <c r="NL161" i="4"/>
  <c r="NK161" i="4"/>
  <c r="NJ161" i="4"/>
  <c r="NI161" i="4"/>
  <c r="NH161" i="4"/>
  <c r="NG161" i="4"/>
  <c r="NF161" i="4"/>
  <c r="NE161" i="4"/>
  <c r="ND161" i="4"/>
  <c r="NC161" i="4"/>
  <c r="NB161" i="4"/>
  <c r="NA161" i="4"/>
  <c r="MZ161" i="4"/>
  <c r="MY161" i="4"/>
  <c r="MX161" i="4"/>
  <c r="MW161" i="4"/>
  <c r="MV161" i="4"/>
  <c r="MU161" i="4"/>
  <c r="MT161" i="4"/>
  <c r="MS161" i="4"/>
  <c r="MR161" i="4"/>
  <c r="MQ161" i="4"/>
  <c r="MP161" i="4"/>
  <c r="MO161" i="4"/>
  <c r="MN161" i="4"/>
  <c r="MM161" i="4"/>
  <c r="ML161" i="4"/>
  <c r="MK161" i="4"/>
  <c r="MJ161" i="4"/>
  <c r="MI161" i="4"/>
  <c r="MH161" i="4"/>
  <c r="MG161" i="4"/>
  <c r="MF161" i="4"/>
  <c r="ME161" i="4"/>
  <c r="MD161" i="4"/>
  <c r="MC161" i="4"/>
  <c r="MB161" i="4"/>
  <c r="MA161" i="4"/>
  <c r="LZ161" i="4"/>
  <c r="LY161" i="4"/>
  <c r="LX161" i="4"/>
  <c r="LW161" i="4"/>
  <c r="LV161" i="4"/>
  <c r="LU161" i="4"/>
  <c r="LT161" i="4"/>
  <c r="LS161" i="4"/>
  <c r="LR161" i="4"/>
  <c r="LQ161" i="4"/>
  <c r="LP161" i="4"/>
  <c r="LO161" i="4"/>
  <c r="LN161" i="4"/>
  <c r="LM161" i="4"/>
  <c r="LL161" i="4"/>
  <c r="LK161" i="4"/>
  <c r="LJ161" i="4"/>
  <c r="LI161" i="4"/>
  <c r="LH161" i="4"/>
  <c r="LG161" i="4"/>
  <c r="LF161" i="4"/>
  <c r="LE161" i="4"/>
  <c r="LD161" i="4"/>
  <c r="LC161" i="4"/>
  <c r="LB161" i="4"/>
  <c r="OH60" i="4"/>
  <c r="OG60" i="4"/>
  <c r="OF60" i="4"/>
  <c r="OE60" i="4"/>
  <c r="OD60" i="4"/>
  <c r="OC60" i="4"/>
  <c r="OB60" i="4"/>
  <c r="OA60" i="4"/>
  <c r="NZ60" i="4"/>
  <c r="NY60" i="4"/>
  <c r="NX60" i="4"/>
  <c r="NW60" i="4"/>
  <c r="NV60" i="4"/>
  <c r="NU60" i="4"/>
  <c r="NT60" i="4"/>
  <c r="NS60" i="4"/>
  <c r="NR60" i="4"/>
  <c r="NQ60" i="4"/>
  <c r="NP60" i="4"/>
  <c r="NO60" i="4"/>
  <c r="NN60" i="4"/>
  <c r="NM60" i="4"/>
  <c r="NL60" i="4"/>
  <c r="NK60" i="4"/>
  <c r="NJ60" i="4"/>
  <c r="NI60" i="4"/>
  <c r="NH60" i="4"/>
  <c r="NG60" i="4"/>
  <c r="NF60" i="4"/>
  <c r="NE60" i="4"/>
  <c r="ND60" i="4"/>
  <c r="NC60" i="4"/>
  <c r="NB60" i="4"/>
  <c r="NA60" i="4"/>
  <c r="MZ60" i="4"/>
  <c r="MY60" i="4"/>
  <c r="MX60" i="4"/>
  <c r="MW60" i="4"/>
  <c r="MV60" i="4"/>
  <c r="MU60" i="4"/>
  <c r="MT60" i="4"/>
  <c r="MS60" i="4"/>
  <c r="MR60" i="4"/>
  <c r="MQ60" i="4"/>
  <c r="MP60" i="4"/>
  <c r="MO60" i="4"/>
  <c r="MN60" i="4"/>
  <c r="MM60" i="4"/>
  <c r="ML60" i="4"/>
  <c r="MK60" i="4"/>
  <c r="MJ60" i="4"/>
  <c r="MI60" i="4"/>
  <c r="MH60" i="4"/>
  <c r="MG60" i="4"/>
  <c r="MF60" i="4"/>
  <c r="ME60" i="4"/>
  <c r="MD60" i="4"/>
  <c r="MC60" i="4"/>
  <c r="MB60" i="4"/>
  <c r="MA60" i="4"/>
  <c r="LZ60" i="4"/>
  <c r="LY60" i="4"/>
  <c r="LX60" i="4"/>
  <c r="LW60" i="4"/>
  <c r="LV60" i="4"/>
  <c r="LU60" i="4"/>
  <c r="LT60" i="4"/>
  <c r="LS60" i="4"/>
  <c r="LR60" i="4"/>
  <c r="LQ60" i="4"/>
  <c r="LP60" i="4"/>
  <c r="LO60" i="4"/>
  <c r="LN60" i="4"/>
  <c r="LM60" i="4"/>
  <c r="LL60" i="4"/>
  <c r="LK60" i="4"/>
  <c r="LJ60" i="4"/>
  <c r="LI60" i="4"/>
  <c r="LH60" i="4"/>
  <c r="LG60" i="4"/>
  <c r="LF60" i="4"/>
  <c r="LE60" i="4"/>
  <c r="LD60" i="4"/>
  <c r="LC60" i="4"/>
  <c r="LB60" i="4"/>
  <c r="OH11" i="4"/>
  <c r="OG11" i="4"/>
  <c r="OF11" i="4"/>
  <c r="OE11" i="4"/>
  <c r="OD11" i="4"/>
  <c r="OC11" i="4"/>
  <c r="OB11" i="4"/>
  <c r="OA11" i="4"/>
  <c r="NZ11" i="4"/>
  <c r="NY11" i="4"/>
  <c r="NX11" i="4"/>
  <c r="NW11" i="4"/>
  <c r="NV11" i="4"/>
  <c r="NU11" i="4"/>
  <c r="NT11" i="4"/>
  <c r="NS11" i="4"/>
  <c r="NR11" i="4"/>
  <c r="NQ11" i="4"/>
  <c r="NP11" i="4"/>
  <c r="NO11" i="4"/>
  <c r="NN11" i="4"/>
  <c r="NM11" i="4"/>
  <c r="NL11" i="4"/>
  <c r="NK11" i="4"/>
  <c r="NJ11" i="4"/>
  <c r="NI11" i="4"/>
  <c r="NH11" i="4"/>
  <c r="NG11" i="4"/>
  <c r="NF11" i="4"/>
  <c r="NE11" i="4"/>
  <c r="ND11" i="4"/>
  <c r="NC11" i="4"/>
  <c r="NB11" i="4"/>
  <c r="NA11" i="4"/>
  <c r="MZ11" i="4"/>
  <c r="MY11" i="4"/>
  <c r="MX11" i="4"/>
  <c r="MW11" i="4"/>
  <c r="MV11" i="4"/>
  <c r="MU11" i="4"/>
  <c r="MT11" i="4"/>
  <c r="MS11" i="4"/>
  <c r="MR11" i="4"/>
  <c r="MQ11" i="4"/>
  <c r="MP11" i="4"/>
  <c r="MO11" i="4"/>
  <c r="MN11" i="4"/>
  <c r="MM11" i="4"/>
  <c r="ML11" i="4"/>
  <c r="MK11" i="4"/>
  <c r="MJ11" i="4"/>
  <c r="MI11" i="4"/>
  <c r="MH11" i="4"/>
  <c r="MG11" i="4"/>
  <c r="MF11" i="4"/>
  <c r="ME11" i="4"/>
  <c r="MD11" i="4"/>
  <c r="MC11" i="4"/>
  <c r="MB11" i="4"/>
  <c r="MA11" i="4"/>
  <c r="LZ11" i="4"/>
  <c r="LY11" i="4"/>
  <c r="LX11" i="4"/>
  <c r="LW11" i="4"/>
  <c r="LV11" i="4"/>
  <c r="LU11" i="4"/>
  <c r="LT11" i="4"/>
  <c r="LS11" i="4"/>
  <c r="LR11" i="4"/>
  <c r="LQ11" i="4"/>
  <c r="LP11" i="4"/>
  <c r="LO11" i="4"/>
  <c r="LN11" i="4"/>
  <c r="LM11" i="4"/>
  <c r="LL11" i="4"/>
  <c r="LK11" i="4"/>
  <c r="LJ11" i="4"/>
  <c r="LI11" i="4"/>
  <c r="LH11" i="4"/>
  <c r="LG11" i="4"/>
  <c r="LF11" i="4"/>
  <c r="LE11" i="4"/>
  <c r="LD11" i="4"/>
  <c r="LC11" i="4"/>
  <c r="LB11" i="4"/>
  <c r="OH68" i="4"/>
  <c r="OG68" i="4"/>
  <c r="OF68" i="4"/>
  <c r="OE68" i="4"/>
  <c r="OD68" i="4"/>
  <c r="OC68" i="4"/>
  <c r="OB68" i="4"/>
  <c r="OA68" i="4"/>
  <c r="NZ68" i="4"/>
  <c r="NY68" i="4"/>
  <c r="NX68" i="4"/>
  <c r="NW68" i="4"/>
  <c r="NV68" i="4"/>
  <c r="NU68" i="4"/>
  <c r="NT68" i="4"/>
  <c r="NS68" i="4"/>
  <c r="NR68" i="4"/>
  <c r="NQ68" i="4"/>
  <c r="NP68" i="4"/>
  <c r="NO68" i="4"/>
  <c r="NN68" i="4"/>
  <c r="NM68" i="4"/>
  <c r="NL68" i="4"/>
  <c r="NK68" i="4"/>
  <c r="NJ68" i="4"/>
  <c r="NI68" i="4"/>
  <c r="NH68" i="4"/>
  <c r="NG68" i="4"/>
  <c r="NF68" i="4"/>
  <c r="NE68" i="4"/>
  <c r="ND68" i="4"/>
  <c r="NC68" i="4"/>
  <c r="NB68" i="4"/>
  <c r="NA68" i="4"/>
  <c r="MZ68" i="4"/>
  <c r="MY68" i="4"/>
  <c r="MX68" i="4"/>
  <c r="MW68" i="4"/>
  <c r="MV68" i="4"/>
  <c r="MU68" i="4"/>
  <c r="MT68" i="4"/>
  <c r="MS68" i="4"/>
  <c r="MR68" i="4"/>
  <c r="MQ68" i="4"/>
  <c r="MP68" i="4"/>
  <c r="MO68" i="4"/>
  <c r="MN68" i="4"/>
  <c r="MM68" i="4"/>
  <c r="ML68" i="4"/>
  <c r="MK68" i="4"/>
  <c r="MJ68" i="4"/>
  <c r="MI68" i="4"/>
  <c r="MH68" i="4"/>
  <c r="MG68" i="4"/>
  <c r="MF68" i="4"/>
  <c r="ME68" i="4"/>
  <c r="MD68" i="4"/>
  <c r="MC68" i="4"/>
  <c r="MB68" i="4"/>
  <c r="MA68" i="4"/>
  <c r="LZ68" i="4"/>
  <c r="LY68" i="4"/>
  <c r="LX68" i="4"/>
  <c r="LW68" i="4"/>
  <c r="LV68" i="4"/>
  <c r="LU68" i="4"/>
  <c r="LT68" i="4"/>
  <c r="LS68" i="4"/>
  <c r="LR68" i="4"/>
  <c r="LQ68" i="4"/>
  <c r="LP68" i="4"/>
  <c r="LO68" i="4"/>
  <c r="LN68" i="4"/>
  <c r="LM68" i="4"/>
  <c r="LL68" i="4"/>
  <c r="LK68" i="4"/>
  <c r="LJ68" i="4"/>
  <c r="LI68" i="4"/>
  <c r="LH68" i="4"/>
  <c r="LG68" i="4"/>
  <c r="LF68" i="4"/>
  <c r="LE68" i="4"/>
  <c r="LD68" i="4"/>
  <c r="LC68" i="4"/>
  <c r="LB68" i="4"/>
  <c r="OH151" i="4"/>
  <c r="OG151" i="4"/>
  <c r="OF151" i="4"/>
  <c r="OE151" i="4"/>
  <c r="OD151" i="4"/>
  <c r="OC151" i="4"/>
  <c r="OB151" i="4"/>
  <c r="OA151" i="4"/>
  <c r="NZ151" i="4"/>
  <c r="NY151" i="4"/>
  <c r="NX151" i="4"/>
  <c r="NW151" i="4"/>
  <c r="NV151" i="4"/>
  <c r="NU151" i="4"/>
  <c r="NT151" i="4"/>
  <c r="NS151" i="4"/>
  <c r="NR151" i="4"/>
  <c r="NQ151" i="4"/>
  <c r="NP151" i="4"/>
  <c r="NO151" i="4"/>
  <c r="NN151" i="4"/>
  <c r="NM151" i="4"/>
  <c r="NL151" i="4"/>
  <c r="NK151" i="4"/>
  <c r="NJ151" i="4"/>
  <c r="NI151" i="4"/>
  <c r="NH151" i="4"/>
  <c r="NG151" i="4"/>
  <c r="NF151" i="4"/>
  <c r="NE151" i="4"/>
  <c r="ND151" i="4"/>
  <c r="NC151" i="4"/>
  <c r="NB151" i="4"/>
  <c r="NA151" i="4"/>
  <c r="MZ151" i="4"/>
  <c r="MY151" i="4"/>
  <c r="MX151" i="4"/>
  <c r="MW151" i="4"/>
  <c r="MV151" i="4"/>
  <c r="MU151" i="4"/>
  <c r="MT151" i="4"/>
  <c r="MS151" i="4"/>
  <c r="MR151" i="4"/>
  <c r="MQ151" i="4"/>
  <c r="MP151" i="4"/>
  <c r="MO151" i="4"/>
  <c r="MN151" i="4"/>
  <c r="MM151" i="4"/>
  <c r="ML151" i="4"/>
  <c r="MK151" i="4"/>
  <c r="MJ151" i="4"/>
  <c r="MI151" i="4"/>
  <c r="MH151" i="4"/>
  <c r="MG151" i="4"/>
  <c r="MF151" i="4"/>
  <c r="ME151" i="4"/>
  <c r="MD151" i="4"/>
  <c r="MC151" i="4"/>
  <c r="MB151" i="4"/>
  <c r="MA151" i="4"/>
  <c r="LZ151" i="4"/>
  <c r="LY151" i="4"/>
  <c r="LX151" i="4"/>
  <c r="LW151" i="4"/>
  <c r="LV151" i="4"/>
  <c r="LU151" i="4"/>
  <c r="LT151" i="4"/>
  <c r="LS151" i="4"/>
  <c r="LR151" i="4"/>
  <c r="LQ151" i="4"/>
  <c r="LP151" i="4"/>
  <c r="LO151" i="4"/>
  <c r="LN151" i="4"/>
  <c r="LM151" i="4"/>
  <c r="LL151" i="4"/>
  <c r="LK151" i="4"/>
  <c r="LJ151" i="4"/>
  <c r="LI151" i="4"/>
  <c r="LH151" i="4"/>
  <c r="LG151" i="4"/>
  <c r="LF151" i="4"/>
  <c r="LE151" i="4"/>
  <c r="LD151" i="4"/>
  <c r="LC151" i="4"/>
  <c r="LB151" i="4"/>
  <c r="OH8" i="4"/>
  <c r="OG8" i="4"/>
  <c r="OF8" i="4"/>
  <c r="OE8" i="4"/>
  <c r="OD8" i="4"/>
  <c r="OC8" i="4"/>
  <c r="OB8" i="4"/>
  <c r="OA8" i="4"/>
  <c r="NZ8" i="4"/>
  <c r="NY8" i="4"/>
  <c r="NX8" i="4"/>
  <c r="NW8" i="4"/>
  <c r="NV8" i="4"/>
  <c r="NU8" i="4"/>
  <c r="NT8" i="4"/>
  <c r="NS8" i="4"/>
  <c r="NR8" i="4"/>
  <c r="NQ8" i="4"/>
  <c r="NP8" i="4"/>
  <c r="NO8" i="4"/>
  <c r="NN8" i="4"/>
  <c r="NM8" i="4"/>
  <c r="NL8" i="4"/>
  <c r="NK8" i="4"/>
  <c r="NJ8" i="4"/>
  <c r="NI8" i="4"/>
  <c r="NH8" i="4"/>
  <c r="NG8" i="4"/>
  <c r="NF8" i="4"/>
  <c r="NE8" i="4"/>
  <c r="ND8" i="4"/>
  <c r="NC8" i="4"/>
  <c r="NB8" i="4"/>
  <c r="NA8" i="4"/>
  <c r="MZ8" i="4"/>
  <c r="MY8" i="4"/>
  <c r="MX8" i="4"/>
  <c r="MW8" i="4"/>
  <c r="MV8" i="4"/>
  <c r="MU8" i="4"/>
  <c r="MT8" i="4"/>
  <c r="MS8" i="4"/>
  <c r="MR8" i="4"/>
  <c r="MQ8" i="4"/>
  <c r="MP8" i="4"/>
  <c r="MO8" i="4"/>
  <c r="MN8" i="4"/>
  <c r="MM8" i="4"/>
  <c r="ML8" i="4"/>
  <c r="MK8" i="4"/>
  <c r="MJ8" i="4"/>
  <c r="MI8" i="4"/>
  <c r="MH8" i="4"/>
  <c r="MG8" i="4"/>
  <c r="MF8" i="4"/>
  <c r="ME8" i="4"/>
  <c r="MD8" i="4"/>
  <c r="MC8" i="4"/>
  <c r="MB8" i="4"/>
  <c r="MA8" i="4"/>
  <c r="LZ8" i="4"/>
  <c r="LY8" i="4"/>
  <c r="LX8" i="4"/>
  <c r="LW8" i="4"/>
  <c r="LV8" i="4"/>
  <c r="LU8" i="4"/>
  <c r="LT8" i="4"/>
  <c r="LS8" i="4"/>
  <c r="LR8" i="4"/>
  <c r="LQ8" i="4"/>
  <c r="LP8" i="4"/>
  <c r="LO8" i="4"/>
  <c r="LN8" i="4"/>
  <c r="LM8" i="4"/>
  <c r="LL8" i="4"/>
  <c r="LK8" i="4"/>
  <c r="LJ8" i="4"/>
  <c r="LI8" i="4"/>
  <c r="LH8" i="4"/>
  <c r="LG8" i="4"/>
  <c r="LF8" i="4"/>
  <c r="LE8" i="4"/>
  <c r="LD8" i="4"/>
  <c r="LC8" i="4"/>
  <c r="LB8" i="4"/>
  <c r="OH99" i="4"/>
  <c r="OG99" i="4"/>
  <c r="OF99" i="4"/>
  <c r="OE99" i="4"/>
  <c r="OD99" i="4"/>
  <c r="OC99" i="4"/>
  <c r="OB99" i="4"/>
  <c r="OA99" i="4"/>
  <c r="NZ99" i="4"/>
  <c r="NY99" i="4"/>
  <c r="NX99" i="4"/>
  <c r="NW99" i="4"/>
  <c r="NV99" i="4"/>
  <c r="NU99" i="4"/>
  <c r="NT99" i="4"/>
  <c r="NS99" i="4"/>
  <c r="NR99" i="4"/>
  <c r="NQ99" i="4"/>
  <c r="NP99" i="4"/>
  <c r="NO99" i="4"/>
  <c r="NN99" i="4"/>
  <c r="NM99" i="4"/>
  <c r="NL99" i="4"/>
  <c r="NK99" i="4"/>
  <c r="NJ99" i="4"/>
  <c r="NI99" i="4"/>
  <c r="NH99" i="4"/>
  <c r="NG99" i="4"/>
  <c r="NF99" i="4"/>
  <c r="NE99" i="4"/>
  <c r="ND99" i="4"/>
  <c r="NC99" i="4"/>
  <c r="NB99" i="4"/>
  <c r="NA99" i="4"/>
  <c r="MZ99" i="4"/>
  <c r="MY99" i="4"/>
  <c r="MX99" i="4"/>
  <c r="MW99" i="4"/>
  <c r="MV99" i="4"/>
  <c r="MU99" i="4"/>
  <c r="MT99" i="4"/>
  <c r="MS99" i="4"/>
  <c r="MR99" i="4"/>
  <c r="MQ99" i="4"/>
  <c r="MP99" i="4"/>
  <c r="MO99" i="4"/>
  <c r="MN99" i="4"/>
  <c r="MM99" i="4"/>
  <c r="ML99" i="4"/>
  <c r="MK99" i="4"/>
  <c r="MJ99" i="4"/>
  <c r="MI99" i="4"/>
  <c r="MH99" i="4"/>
  <c r="MG99" i="4"/>
  <c r="MF99" i="4"/>
  <c r="ME99" i="4"/>
  <c r="MD99" i="4"/>
  <c r="MC99" i="4"/>
  <c r="MB99" i="4"/>
  <c r="MA99" i="4"/>
  <c r="LZ99" i="4"/>
  <c r="LY99" i="4"/>
  <c r="LX99" i="4"/>
  <c r="LW99" i="4"/>
  <c r="LV99" i="4"/>
  <c r="LU99" i="4"/>
  <c r="LT99" i="4"/>
  <c r="LS99" i="4"/>
  <c r="LR99" i="4"/>
  <c r="LQ99" i="4"/>
  <c r="LP99" i="4"/>
  <c r="LO99" i="4"/>
  <c r="LN99" i="4"/>
  <c r="LM99" i="4"/>
  <c r="LL99" i="4"/>
  <c r="LK99" i="4"/>
  <c r="LJ99" i="4"/>
  <c r="LI99" i="4"/>
  <c r="LH99" i="4"/>
  <c r="LG99" i="4"/>
  <c r="LF99" i="4"/>
  <c r="LE99" i="4"/>
  <c r="LD99" i="4"/>
  <c r="LC99" i="4"/>
  <c r="LB99" i="4"/>
  <c r="OH5" i="4"/>
  <c r="OG5" i="4"/>
  <c r="OF5" i="4"/>
  <c r="OE5" i="4"/>
  <c r="OD5" i="4"/>
  <c r="OC5" i="4"/>
  <c r="OB5" i="4"/>
  <c r="OA5" i="4"/>
  <c r="NZ5" i="4"/>
  <c r="NY5" i="4"/>
  <c r="NX5" i="4"/>
  <c r="NW5" i="4"/>
  <c r="NV5" i="4"/>
  <c r="NU5" i="4"/>
  <c r="NT5" i="4"/>
  <c r="NS5" i="4"/>
  <c r="NR5" i="4"/>
  <c r="NQ5" i="4"/>
  <c r="NP5" i="4"/>
  <c r="NO5" i="4"/>
  <c r="NN5" i="4"/>
  <c r="NM5" i="4"/>
  <c r="NL5" i="4"/>
  <c r="NK5" i="4"/>
  <c r="NJ5" i="4"/>
  <c r="NI5" i="4"/>
  <c r="NH5" i="4"/>
  <c r="NG5" i="4"/>
  <c r="NF5" i="4"/>
  <c r="NE5" i="4"/>
  <c r="ND5" i="4"/>
  <c r="NC5" i="4"/>
  <c r="NB5" i="4"/>
  <c r="NA5" i="4"/>
  <c r="MZ5" i="4"/>
  <c r="MY5" i="4"/>
  <c r="MX5" i="4"/>
  <c r="MW5" i="4"/>
  <c r="MV5" i="4"/>
  <c r="MU5" i="4"/>
  <c r="MT5" i="4"/>
  <c r="MS5" i="4"/>
  <c r="MR5" i="4"/>
  <c r="MQ5" i="4"/>
  <c r="MP5" i="4"/>
  <c r="MO5" i="4"/>
  <c r="MN5" i="4"/>
  <c r="MM5" i="4"/>
  <c r="ML5" i="4"/>
  <c r="MK5" i="4"/>
  <c r="MJ5" i="4"/>
  <c r="MI5" i="4"/>
  <c r="MH5" i="4"/>
  <c r="MG5" i="4"/>
  <c r="MF5" i="4"/>
  <c r="ME5" i="4"/>
  <c r="MD5" i="4"/>
  <c r="MC5" i="4"/>
  <c r="MB5" i="4"/>
  <c r="MA5" i="4"/>
  <c r="LZ5" i="4"/>
  <c r="LY5" i="4"/>
  <c r="LX5" i="4"/>
  <c r="LW5" i="4"/>
  <c r="LV5" i="4"/>
  <c r="LU5" i="4"/>
  <c r="LT5" i="4"/>
  <c r="LS5" i="4"/>
  <c r="LR5" i="4"/>
  <c r="LQ5" i="4"/>
  <c r="LP5" i="4"/>
  <c r="LO5" i="4"/>
  <c r="LN5" i="4"/>
  <c r="LM5" i="4"/>
  <c r="LL5" i="4"/>
  <c r="LK5" i="4"/>
  <c r="LJ5" i="4"/>
  <c r="LI5" i="4"/>
  <c r="LH5" i="4"/>
  <c r="LG5" i="4"/>
  <c r="LF5" i="4"/>
  <c r="LE5" i="4"/>
  <c r="LD5" i="4"/>
  <c r="LC5" i="4"/>
  <c r="LB5" i="4"/>
  <c r="OH78" i="4"/>
  <c r="OG78" i="4"/>
  <c r="OF78" i="4"/>
  <c r="OE78" i="4"/>
  <c r="OD78" i="4"/>
  <c r="OC78" i="4"/>
  <c r="OB78" i="4"/>
  <c r="OA78" i="4"/>
  <c r="NZ78" i="4"/>
  <c r="NY78" i="4"/>
  <c r="NX78" i="4"/>
  <c r="NW78" i="4"/>
  <c r="NV78" i="4"/>
  <c r="NU78" i="4"/>
  <c r="NT78" i="4"/>
  <c r="NS78" i="4"/>
  <c r="NR78" i="4"/>
  <c r="NQ78" i="4"/>
  <c r="NP78" i="4"/>
  <c r="NO78" i="4"/>
  <c r="NN78" i="4"/>
  <c r="NM78" i="4"/>
  <c r="NL78" i="4"/>
  <c r="NK78" i="4"/>
  <c r="NJ78" i="4"/>
  <c r="NI78" i="4"/>
  <c r="NH78" i="4"/>
  <c r="NG78" i="4"/>
  <c r="NF78" i="4"/>
  <c r="NE78" i="4"/>
  <c r="ND78" i="4"/>
  <c r="NC78" i="4"/>
  <c r="NB78" i="4"/>
  <c r="NA78" i="4"/>
  <c r="MZ78" i="4"/>
  <c r="MY78" i="4"/>
  <c r="MX78" i="4"/>
  <c r="MW78" i="4"/>
  <c r="MV78" i="4"/>
  <c r="MU78" i="4"/>
  <c r="MT78" i="4"/>
  <c r="MS78" i="4"/>
  <c r="MR78" i="4"/>
  <c r="MQ78" i="4"/>
  <c r="MP78" i="4"/>
  <c r="MO78" i="4"/>
  <c r="MN78" i="4"/>
  <c r="MM78" i="4"/>
  <c r="ML78" i="4"/>
  <c r="MK78" i="4"/>
  <c r="MJ78" i="4"/>
  <c r="MI78" i="4"/>
  <c r="MH78" i="4"/>
  <c r="MG78" i="4"/>
  <c r="MF78" i="4"/>
  <c r="ME78" i="4"/>
  <c r="MD78" i="4"/>
  <c r="MC78" i="4"/>
  <c r="MB78" i="4"/>
  <c r="MA78" i="4"/>
  <c r="LZ78" i="4"/>
  <c r="LY78" i="4"/>
  <c r="LX78" i="4"/>
  <c r="LW78" i="4"/>
  <c r="LV78" i="4"/>
  <c r="LU78" i="4"/>
  <c r="LT78" i="4"/>
  <c r="LS78" i="4"/>
  <c r="LR78" i="4"/>
  <c r="LQ78" i="4"/>
  <c r="LP78" i="4"/>
  <c r="LO78" i="4"/>
  <c r="LN78" i="4"/>
  <c r="LM78" i="4"/>
  <c r="LL78" i="4"/>
  <c r="LK78" i="4"/>
  <c r="LJ78" i="4"/>
  <c r="LI78" i="4"/>
  <c r="LH78" i="4"/>
  <c r="LG78" i="4"/>
  <c r="LF78" i="4"/>
  <c r="LE78" i="4"/>
  <c r="LD78" i="4"/>
  <c r="LC78" i="4"/>
  <c r="LB78" i="4"/>
  <c r="OH120" i="4"/>
  <c r="OG120" i="4"/>
  <c r="OF120" i="4"/>
  <c r="OE120" i="4"/>
  <c r="OD120" i="4"/>
  <c r="OC120" i="4"/>
  <c r="OB120" i="4"/>
  <c r="OA120" i="4"/>
  <c r="NZ120" i="4"/>
  <c r="NY120" i="4"/>
  <c r="NX120" i="4"/>
  <c r="NW120" i="4"/>
  <c r="NV120" i="4"/>
  <c r="NU120" i="4"/>
  <c r="NT120" i="4"/>
  <c r="NS120" i="4"/>
  <c r="NR120" i="4"/>
  <c r="NQ120" i="4"/>
  <c r="NP120" i="4"/>
  <c r="NO120" i="4"/>
  <c r="NN120" i="4"/>
  <c r="NM120" i="4"/>
  <c r="NL120" i="4"/>
  <c r="NK120" i="4"/>
  <c r="NJ120" i="4"/>
  <c r="NI120" i="4"/>
  <c r="NH120" i="4"/>
  <c r="NG120" i="4"/>
  <c r="NF120" i="4"/>
  <c r="NE120" i="4"/>
  <c r="ND120" i="4"/>
  <c r="NC120" i="4"/>
  <c r="NB120" i="4"/>
  <c r="NA120" i="4"/>
  <c r="MZ120" i="4"/>
  <c r="MY120" i="4"/>
  <c r="MX120" i="4"/>
  <c r="MW120" i="4"/>
  <c r="MV120" i="4"/>
  <c r="MU120" i="4"/>
  <c r="MT120" i="4"/>
  <c r="MS120" i="4"/>
  <c r="MR120" i="4"/>
  <c r="MQ120" i="4"/>
  <c r="MP120" i="4"/>
  <c r="MO120" i="4"/>
  <c r="MN120" i="4"/>
  <c r="MM120" i="4"/>
  <c r="ML120" i="4"/>
  <c r="MK120" i="4"/>
  <c r="MJ120" i="4"/>
  <c r="MI120" i="4"/>
  <c r="MH120" i="4"/>
  <c r="MG120" i="4"/>
  <c r="MF120" i="4"/>
  <c r="ME120" i="4"/>
  <c r="MD120" i="4"/>
  <c r="MC120" i="4"/>
  <c r="MB120" i="4"/>
  <c r="MA120" i="4"/>
  <c r="LZ120" i="4"/>
  <c r="LY120" i="4"/>
  <c r="LX120" i="4"/>
  <c r="LW120" i="4"/>
  <c r="LV120" i="4"/>
  <c r="LU120" i="4"/>
  <c r="LT120" i="4"/>
  <c r="LS120" i="4"/>
  <c r="LR120" i="4"/>
  <c r="LQ120" i="4"/>
  <c r="LP120" i="4"/>
  <c r="LO120" i="4"/>
  <c r="LN120" i="4"/>
  <c r="LM120" i="4"/>
  <c r="LL120" i="4"/>
  <c r="LK120" i="4"/>
  <c r="LJ120" i="4"/>
  <c r="LI120" i="4"/>
  <c r="LH120" i="4"/>
  <c r="LG120" i="4"/>
  <c r="LF120" i="4"/>
  <c r="LE120" i="4"/>
  <c r="LD120" i="4"/>
  <c r="LC120" i="4"/>
  <c r="LB120" i="4"/>
  <c r="OH88" i="4"/>
  <c r="OG88" i="4"/>
  <c r="OF88" i="4"/>
  <c r="OE88" i="4"/>
  <c r="OD88" i="4"/>
  <c r="OC88" i="4"/>
  <c r="OB88" i="4"/>
  <c r="OA88" i="4"/>
  <c r="NZ88" i="4"/>
  <c r="NY88" i="4"/>
  <c r="NX88" i="4"/>
  <c r="NW88" i="4"/>
  <c r="NV88" i="4"/>
  <c r="NU88" i="4"/>
  <c r="NT88" i="4"/>
  <c r="NS88" i="4"/>
  <c r="NR88" i="4"/>
  <c r="NQ88" i="4"/>
  <c r="NP88" i="4"/>
  <c r="NO88" i="4"/>
  <c r="NN88" i="4"/>
  <c r="NM88" i="4"/>
  <c r="NL88" i="4"/>
  <c r="NK88" i="4"/>
  <c r="NJ88" i="4"/>
  <c r="NI88" i="4"/>
  <c r="NH88" i="4"/>
  <c r="NG88" i="4"/>
  <c r="NF88" i="4"/>
  <c r="NE88" i="4"/>
  <c r="ND88" i="4"/>
  <c r="NC88" i="4"/>
  <c r="NB88" i="4"/>
  <c r="NA88" i="4"/>
  <c r="MZ88" i="4"/>
  <c r="MY88" i="4"/>
  <c r="MX88" i="4"/>
  <c r="MW88" i="4"/>
  <c r="MV88" i="4"/>
  <c r="MU88" i="4"/>
  <c r="MT88" i="4"/>
  <c r="MS88" i="4"/>
  <c r="MR88" i="4"/>
  <c r="MQ88" i="4"/>
  <c r="MP88" i="4"/>
  <c r="MO88" i="4"/>
  <c r="MN88" i="4"/>
  <c r="MM88" i="4"/>
  <c r="ML88" i="4"/>
  <c r="MK88" i="4"/>
  <c r="MJ88" i="4"/>
  <c r="MI88" i="4"/>
  <c r="MH88" i="4"/>
  <c r="MG88" i="4"/>
  <c r="MF88" i="4"/>
  <c r="ME88" i="4"/>
  <c r="MD88" i="4"/>
  <c r="MC88" i="4"/>
  <c r="MB88" i="4"/>
  <c r="MA88" i="4"/>
  <c r="LZ88" i="4"/>
  <c r="LY88" i="4"/>
  <c r="LX88" i="4"/>
  <c r="LW88" i="4"/>
  <c r="LV88" i="4"/>
  <c r="LU88" i="4"/>
  <c r="LT88" i="4"/>
  <c r="LS88" i="4"/>
  <c r="LR88" i="4"/>
  <c r="LQ88" i="4"/>
  <c r="LP88" i="4"/>
  <c r="LO88" i="4"/>
  <c r="LN88" i="4"/>
  <c r="LM88" i="4"/>
  <c r="LL88" i="4"/>
  <c r="LK88" i="4"/>
  <c r="LJ88" i="4"/>
  <c r="LI88" i="4"/>
  <c r="LH88" i="4"/>
  <c r="LG88" i="4"/>
  <c r="LF88" i="4"/>
  <c r="LE88" i="4"/>
  <c r="LD88" i="4"/>
  <c r="LC88" i="4"/>
  <c r="LB88" i="4"/>
  <c r="OH30" i="4"/>
  <c r="OG30" i="4"/>
  <c r="OF30" i="4"/>
  <c r="OE30" i="4"/>
  <c r="OD30" i="4"/>
  <c r="OC30" i="4"/>
  <c r="OB30" i="4"/>
  <c r="OA30" i="4"/>
  <c r="NZ30" i="4"/>
  <c r="NY30" i="4"/>
  <c r="NX30" i="4"/>
  <c r="NW30" i="4"/>
  <c r="NV30" i="4"/>
  <c r="NU30" i="4"/>
  <c r="NT30" i="4"/>
  <c r="NS30" i="4"/>
  <c r="NR30" i="4"/>
  <c r="NQ30" i="4"/>
  <c r="NP30" i="4"/>
  <c r="NO30" i="4"/>
  <c r="NN30" i="4"/>
  <c r="NM30" i="4"/>
  <c r="NL30" i="4"/>
  <c r="NK30" i="4"/>
  <c r="NJ30" i="4"/>
  <c r="NI30" i="4"/>
  <c r="NH30" i="4"/>
  <c r="NG30" i="4"/>
  <c r="NF30" i="4"/>
  <c r="NE30" i="4"/>
  <c r="ND30" i="4"/>
  <c r="NC30" i="4"/>
  <c r="NB30" i="4"/>
  <c r="NA30" i="4"/>
  <c r="MZ30" i="4"/>
  <c r="MY30" i="4"/>
  <c r="MX30" i="4"/>
  <c r="MW30" i="4"/>
  <c r="MV30" i="4"/>
  <c r="MU30" i="4"/>
  <c r="MT30" i="4"/>
  <c r="MS30" i="4"/>
  <c r="MR30" i="4"/>
  <c r="MQ30" i="4"/>
  <c r="MP30" i="4"/>
  <c r="MO30" i="4"/>
  <c r="MN30" i="4"/>
  <c r="MM30" i="4"/>
  <c r="ML30" i="4"/>
  <c r="MK30" i="4"/>
  <c r="MJ30" i="4"/>
  <c r="MI30" i="4"/>
  <c r="MH30" i="4"/>
  <c r="MG30" i="4"/>
  <c r="MF30" i="4"/>
  <c r="ME30" i="4"/>
  <c r="MD30" i="4"/>
  <c r="MC30" i="4"/>
  <c r="MB30" i="4"/>
  <c r="MA30" i="4"/>
  <c r="LZ30" i="4"/>
  <c r="LY30" i="4"/>
  <c r="LX30" i="4"/>
  <c r="LW30" i="4"/>
  <c r="LV30" i="4"/>
  <c r="LU30" i="4"/>
  <c r="LT30" i="4"/>
  <c r="LS30" i="4"/>
  <c r="LR30" i="4"/>
  <c r="LQ30" i="4"/>
  <c r="LP30" i="4"/>
  <c r="LO30" i="4"/>
  <c r="LN30" i="4"/>
  <c r="LM30" i="4"/>
  <c r="LL30" i="4"/>
  <c r="LK30" i="4"/>
  <c r="LJ30" i="4"/>
  <c r="LI30" i="4"/>
  <c r="LH30" i="4"/>
  <c r="LG30" i="4"/>
  <c r="LF30" i="4"/>
  <c r="LE30" i="4"/>
  <c r="LD30" i="4"/>
  <c r="LC30" i="4"/>
  <c r="LB30" i="4"/>
  <c r="OH94" i="4"/>
  <c r="OG94" i="4"/>
  <c r="OF94" i="4"/>
  <c r="OE94" i="4"/>
  <c r="OD94" i="4"/>
  <c r="OC94" i="4"/>
  <c r="OB94" i="4"/>
  <c r="OA94" i="4"/>
  <c r="NZ94" i="4"/>
  <c r="NY94" i="4"/>
  <c r="NX94" i="4"/>
  <c r="NW94" i="4"/>
  <c r="NV94" i="4"/>
  <c r="NU94" i="4"/>
  <c r="NT94" i="4"/>
  <c r="NS94" i="4"/>
  <c r="NR94" i="4"/>
  <c r="NQ94" i="4"/>
  <c r="NP94" i="4"/>
  <c r="NO94" i="4"/>
  <c r="NN94" i="4"/>
  <c r="NM94" i="4"/>
  <c r="NL94" i="4"/>
  <c r="NK94" i="4"/>
  <c r="NJ94" i="4"/>
  <c r="NI94" i="4"/>
  <c r="NH94" i="4"/>
  <c r="NG94" i="4"/>
  <c r="NF94" i="4"/>
  <c r="NE94" i="4"/>
  <c r="ND94" i="4"/>
  <c r="NC94" i="4"/>
  <c r="NB94" i="4"/>
  <c r="NA94" i="4"/>
  <c r="MZ94" i="4"/>
  <c r="MY94" i="4"/>
  <c r="MX94" i="4"/>
  <c r="MW94" i="4"/>
  <c r="MV94" i="4"/>
  <c r="MU94" i="4"/>
  <c r="MT94" i="4"/>
  <c r="MS94" i="4"/>
  <c r="MR94" i="4"/>
  <c r="MQ94" i="4"/>
  <c r="MP94" i="4"/>
  <c r="MO94" i="4"/>
  <c r="MN94" i="4"/>
  <c r="MM94" i="4"/>
  <c r="ML94" i="4"/>
  <c r="MK94" i="4"/>
  <c r="MJ94" i="4"/>
  <c r="MI94" i="4"/>
  <c r="MH94" i="4"/>
  <c r="MG94" i="4"/>
  <c r="MF94" i="4"/>
  <c r="ME94" i="4"/>
  <c r="MD94" i="4"/>
  <c r="MC94" i="4"/>
  <c r="MB94" i="4"/>
  <c r="MA94" i="4"/>
  <c r="LZ94" i="4"/>
  <c r="LY94" i="4"/>
  <c r="LX94" i="4"/>
  <c r="LW94" i="4"/>
  <c r="LV94" i="4"/>
  <c r="LU94" i="4"/>
  <c r="LT94" i="4"/>
  <c r="LS94" i="4"/>
  <c r="LR94" i="4"/>
  <c r="LQ94" i="4"/>
  <c r="LP94" i="4"/>
  <c r="LO94" i="4"/>
  <c r="LN94" i="4"/>
  <c r="LM94" i="4"/>
  <c r="LL94" i="4"/>
  <c r="LK94" i="4"/>
  <c r="LJ94" i="4"/>
  <c r="LI94" i="4"/>
  <c r="LH94" i="4"/>
  <c r="LG94" i="4"/>
  <c r="LF94" i="4"/>
  <c r="LE94" i="4"/>
  <c r="LD94" i="4"/>
  <c r="LC94" i="4"/>
  <c r="LB94" i="4"/>
  <c r="OH121" i="4"/>
  <c r="OG121" i="4"/>
  <c r="OF121" i="4"/>
  <c r="OE121" i="4"/>
  <c r="OD121" i="4"/>
  <c r="OC121" i="4"/>
  <c r="OB121" i="4"/>
  <c r="OA121" i="4"/>
  <c r="NZ121" i="4"/>
  <c r="NY121" i="4"/>
  <c r="NX121" i="4"/>
  <c r="NW121" i="4"/>
  <c r="NV121" i="4"/>
  <c r="NU121" i="4"/>
  <c r="NT121" i="4"/>
  <c r="NS121" i="4"/>
  <c r="NR121" i="4"/>
  <c r="NQ121" i="4"/>
  <c r="NP121" i="4"/>
  <c r="NO121" i="4"/>
  <c r="NN121" i="4"/>
  <c r="NM121" i="4"/>
  <c r="NL121" i="4"/>
  <c r="NK121" i="4"/>
  <c r="NJ121" i="4"/>
  <c r="NI121" i="4"/>
  <c r="NH121" i="4"/>
  <c r="NG121" i="4"/>
  <c r="NF121" i="4"/>
  <c r="NE121" i="4"/>
  <c r="ND121" i="4"/>
  <c r="NC121" i="4"/>
  <c r="NB121" i="4"/>
  <c r="NA121" i="4"/>
  <c r="MZ121" i="4"/>
  <c r="MY121" i="4"/>
  <c r="MX121" i="4"/>
  <c r="MW121" i="4"/>
  <c r="MV121" i="4"/>
  <c r="MU121" i="4"/>
  <c r="MT121" i="4"/>
  <c r="MS121" i="4"/>
  <c r="MR121" i="4"/>
  <c r="MQ121" i="4"/>
  <c r="MP121" i="4"/>
  <c r="MO121" i="4"/>
  <c r="MN121" i="4"/>
  <c r="MM121" i="4"/>
  <c r="ML121" i="4"/>
  <c r="MK121" i="4"/>
  <c r="MJ121" i="4"/>
  <c r="MI121" i="4"/>
  <c r="MH121" i="4"/>
  <c r="MG121" i="4"/>
  <c r="MF121" i="4"/>
  <c r="ME121" i="4"/>
  <c r="MD121" i="4"/>
  <c r="MC121" i="4"/>
  <c r="MB121" i="4"/>
  <c r="MA121" i="4"/>
  <c r="LZ121" i="4"/>
  <c r="LY121" i="4"/>
  <c r="LX121" i="4"/>
  <c r="LW121" i="4"/>
  <c r="LV121" i="4"/>
  <c r="LU121" i="4"/>
  <c r="LT121" i="4"/>
  <c r="LS121" i="4"/>
  <c r="LR121" i="4"/>
  <c r="LQ121" i="4"/>
  <c r="LP121" i="4"/>
  <c r="LO121" i="4"/>
  <c r="LN121" i="4"/>
  <c r="LM121" i="4"/>
  <c r="LL121" i="4"/>
  <c r="LK121" i="4"/>
  <c r="LJ121" i="4"/>
  <c r="LI121" i="4"/>
  <c r="LH121" i="4"/>
  <c r="LG121" i="4"/>
  <c r="LF121" i="4"/>
  <c r="LE121" i="4"/>
  <c r="LD121" i="4"/>
  <c r="LC121" i="4"/>
  <c r="LB121" i="4"/>
  <c r="OH142" i="4"/>
  <c r="OG142" i="4"/>
  <c r="OF142" i="4"/>
  <c r="OE142" i="4"/>
  <c r="OD142" i="4"/>
  <c r="OC142" i="4"/>
  <c r="OB142" i="4"/>
  <c r="OA142" i="4"/>
  <c r="NZ142" i="4"/>
  <c r="NY142" i="4"/>
  <c r="NX142" i="4"/>
  <c r="NW142" i="4"/>
  <c r="NV142" i="4"/>
  <c r="NU142" i="4"/>
  <c r="NT142" i="4"/>
  <c r="NS142" i="4"/>
  <c r="NR142" i="4"/>
  <c r="NQ142" i="4"/>
  <c r="NP142" i="4"/>
  <c r="NO142" i="4"/>
  <c r="NN142" i="4"/>
  <c r="NM142" i="4"/>
  <c r="NL142" i="4"/>
  <c r="NK142" i="4"/>
  <c r="NJ142" i="4"/>
  <c r="NI142" i="4"/>
  <c r="NH142" i="4"/>
  <c r="NG142" i="4"/>
  <c r="NF142" i="4"/>
  <c r="NE142" i="4"/>
  <c r="ND142" i="4"/>
  <c r="NC142" i="4"/>
  <c r="NB142" i="4"/>
  <c r="NA142" i="4"/>
  <c r="MZ142" i="4"/>
  <c r="MY142" i="4"/>
  <c r="MX142" i="4"/>
  <c r="MW142" i="4"/>
  <c r="MV142" i="4"/>
  <c r="MU142" i="4"/>
  <c r="MT142" i="4"/>
  <c r="MS142" i="4"/>
  <c r="MR142" i="4"/>
  <c r="MQ142" i="4"/>
  <c r="MP142" i="4"/>
  <c r="MO142" i="4"/>
  <c r="MN142" i="4"/>
  <c r="MM142" i="4"/>
  <c r="ML142" i="4"/>
  <c r="MK142" i="4"/>
  <c r="MJ142" i="4"/>
  <c r="MI142" i="4"/>
  <c r="MH142" i="4"/>
  <c r="MG142" i="4"/>
  <c r="MF142" i="4"/>
  <c r="ME142" i="4"/>
  <c r="MD142" i="4"/>
  <c r="MC142" i="4"/>
  <c r="MB142" i="4"/>
  <c r="MA142" i="4"/>
  <c r="LZ142" i="4"/>
  <c r="LY142" i="4"/>
  <c r="LX142" i="4"/>
  <c r="LW142" i="4"/>
  <c r="LV142" i="4"/>
  <c r="LU142" i="4"/>
  <c r="LT142" i="4"/>
  <c r="LS142" i="4"/>
  <c r="LR142" i="4"/>
  <c r="LQ142" i="4"/>
  <c r="LP142" i="4"/>
  <c r="LO142" i="4"/>
  <c r="LN142" i="4"/>
  <c r="LM142" i="4"/>
  <c r="LL142" i="4"/>
  <c r="LK142" i="4"/>
  <c r="LJ142" i="4"/>
  <c r="LI142" i="4"/>
  <c r="LH142" i="4"/>
  <c r="LG142" i="4"/>
  <c r="LF142" i="4"/>
  <c r="LE142" i="4"/>
  <c r="LD142" i="4"/>
  <c r="LC142" i="4"/>
  <c r="LB142" i="4"/>
  <c r="OH145" i="4"/>
  <c r="OG145" i="4"/>
  <c r="OF145" i="4"/>
  <c r="OE145" i="4"/>
  <c r="OD145" i="4"/>
  <c r="OC145" i="4"/>
  <c r="OB145" i="4"/>
  <c r="OA145" i="4"/>
  <c r="NZ145" i="4"/>
  <c r="NY145" i="4"/>
  <c r="NX145" i="4"/>
  <c r="NW145" i="4"/>
  <c r="NV145" i="4"/>
  <c r="NU145" i="4"/>
  <c r="NT145" i="4"/>
  <c r="NS145" i="4"/>
  <c r="NR145" i="4"/>
  <c r="NQ145" i="4"/>
  <c r="NP145" i="4"/>
  <c r="NO145" i="4"/>
  <c r="NN145" i="4"/>
  <c r="NM145" i="4"/>
  <c r="NL145" i="4"/>
  <c r="NK145" i="4"/>
  <c r="NJ145" i="4"/>
  <c r="NI145" i="4"/>
  <c r="NH145" i="4"/>
  <c r="NG145" i="4"/>
  <c r="NF145" i="4"/>
  <c r="NE145" i="4"/>
  <c r="ND145" i="4"/>
  <c r="NC145" i="4"/>
  <c r="NB145" i="4"/>
  <c r="NA145" i="4"/>
  <c r="MZ145" i="4"/>
  <c r="MY145" i="4"/>
  <c r="MX145" i="4"/>
  <c r="MW145" i="4"/>
  <c r="MV145" i="4"/>
  <c r="MU145" i="4"/>
  <c r="MT145" i="4"/>
  <c r="MS145" i="4"/>
  <c r="MR145" i="4"/>
  <c r="MQ145" i="4"/>
  <c r="MP145" i="4"/>
  <c r="MO145" i="4"/>
  <c r="MN145" i="4"/>
  <c r="MM145" i="4"/>
  <c r="ML145" i="4"/>
  <c r="MK145" i="4"/>
  <c r="MJ145" i="4"/>
  <c r="MI145" i="4"/>
  <c r="MH145" i="4"/>
  <c r="MG145" i="4"/>
  <c r="MF145" i="4"/>
  <c r="ME145" i="4"/>
  <c r="MD145" i="4"/>
  <c r="MC145" i="4"/>
  <c r="MB145" i="4"/>
  <c r="MA145" i="4"/>
  <c r="LZ145" i="4"/>
  <c r="LY145" i="4"/>
  <c r="LX145" i="4"/>
  <c r="LW145" i="4"/>
  <c r="LV145" i="4"/>
  <c r="LU145" i="4"/>
  <c r="LT145" i="4"/>
  <c r="LS145" i="4"/>
  <c r="LR145" i="4"/>
  <c r="LQ145" i="4"/>
  <c r="LP145" i="4"/>
  <c r="LO145" i="4"/>
  <c r="LN145" i="4"/>
  <c r="LM145" i="4"/>
  <c r="LL145" i="4"/>
  <c r="LK145" i="4"/>
  <c r="LJ145" i="4"/>
  <c r="LI145" i="4"/>
  <c r="LH145" i="4"/>
  <c r="LG145" i="4"/>
  <c r="LF145" i="4"/>
  <c r="LE145" i="4"/>
  <c r="LD145" i="4"/>
  <c r="LC145" i="4"/>
  <c r="LB145" i="4"/>
  <c r="OH21" i="4"/>
  <c r="OG21" i="4"/>
  <c r="OF21" i="4"/>
  <c r="OE21" i="4"/>
  <c r="OD21" i="4"/>
  <c r="OC21" i="4"/>
  <c r="OB21" i="4"/>
  <c r="OA21" i="4"/>
  <c r="NZ21" i="4"/>
  <c r="NY21" i="4"/>
  <c r="NX21" i="4"/>
  <c r="NW21" i="4"/>
  <c r="NV21" i="4"/>
  <c r="NU21" i="4"/>
  <c r="NT21" i="4"/>
  <c r="NS21" i="4"/>
  <c r="NR21" i="4"/>
  <c r="NQ21" i="4"/>
  <c r="NP21" i="4"/>
  <c r="NO21" i="4"/>
  <c r="NN21" i="4"/>
  <c r="NM21" i="4"/>
  <c r="NL21" i="4"/>
  <c r="NK21" i="4"/>
  <c r="NJ21" i="4"/>
  <c r="NI21" i="4"/>
  <c r="NH21" i="4"/>
  <c r="NG21" i="4"/>
  <c r="NF21" i="4"/>
  <c r="NE21" i="4"/>
  <c r="ND21" i="4"/>
  <c r="NC21" i="4"/>
  <c r="NB21" i="4"/>
  <c r="NA21" i="4"/>
  <c r="MZ21" i="4"/>
  <c r="MY21" i="4"/>
  <c r="MX21" i="4"/>
  <c r="MW21" i="4"/>
  <c r="MV21" i="4"/>
  <c r="MU21" i="4"/>
  <c r="MT21" i="4"/>
  <c r="MS21" i="4"/>
  <c r="MR21" i="4"/>
  <c r="MQ21" i="4"/>
  <c r="MP21" i="4"/>
  <c r="MO21" i="4"/>
  <c r="MN21" i="4"/>
  <c r="MM21" i="4"/>
  <c r="ML21" i="4"/>
  <c r="MK21" i="4"/>
  <c r="MJ21" i="4"/>
  <c r="MI21" i="4"/>
  <c r="MH21" i="4"/>
  <c r="MG21" i="4"/>
  <c r="MF21" i="4"/>
  <c r="ME21" i="4"/>
  <c r="MD21" i="4"/>
  <c r="MC21" i="4"/>
  <c r="MB21" i="4"/>
  <c r="MA21" i="4"/>
  <c r="LZ21" i="4"/>
  <c r="LY21" i="4"/>
  <c r="LX21" i="4"/>
  <c r="LW21" i="4"/>
  <c r="LV21" i="4"/>
  <c r="LU21" i="4"/>
  <c r="LT21" i="4"/>
  <c r="LS21" i="4"/>
  <c r="LR21" i="4"/>
  <c r="LQ21" i="4"/>
  <c r="LP21" i="4"/>
  <c r="LO21" i="4"/>
  <c r="LN21" i="4"/>
  <c r="LM21" i="4"/>
  <c r="LL21" i="4"/>
  <c r="LK21" i="4"/>
  <c r="LJ21" i="4"/>
  <c r="LI21" i="4"/>
  <c r="LH21" i="4"/>
  <c r="LG21" i="4"/>
  <c r="LF21" i="4"/>
  <c r="LE21" i="4"/>
  <c r="LD21" i="4"/>
  <c r="LC21" i="4"/>
  <c r="LB21" i="4"/>
  <c r="OH47" i="4"/>
  <c r="OG47" i="4"/>
  <c r="OF47" i="4"/>
  <c r="OE47" i="4"/>
  <c r="OD47" i="4"/>
  <c r="OC47" i="4"/>
  <c r="OB47" i="4"/>
  <c r="OA47" i="4"/>
  <c r="NZ47" i="4"/>
  <c r="NY47" i="4"/>
  <c r="NX47" i="4"/>
  <c r="NW47" i="4"/>
  <c r="NV47" i="4"/>
  <c r="NU47" i="4"/>
  <c r="NT47" i="4"/>
  <c r="NS47" i="4"/>
  <c r="NR47" i="4"/>
  <c r="NQ47" i="4"/>
  <c r="NP47" i="4"/>
  <c r="NO47" i="4"/>
  <c r="NN47" i="4"/>
  <c r="NM47" i="4"/>
  <c r="NL47" i="4"/>
  <c r="NK47" i="4"/>
  <c r="NJ47" i="4"/>
  <c r="NI47" i="4"/>
  <c r="NH47" i="4"/>
  <c r="NG47" i="4"/>
  <c r="NF47" i="4"/>
  <c r="NE47" i="4"/>
  <c r="ND47" i="4"/>
  <c r="NC47" i="4"/>
  <c r="NB47" i="4"/>
  <c r="NA47" i="4"/>
  <c r="MZ47" i="4"/>
  <c r="MY47" i="4"/>
  <c r="MX47" i="4"/>
  <c r="MW47" i="4"/>
  <c r="MV47" i="4"/>
  <c r="MU47" i="4"/>
  <c r="MT47" i="4"/>
  <c r="MS47" i="4"/>
  <c r="MR47" i="4"/>
  <c r="MQ47" i="4"/>
  <c r="MP47" i="4"/>
  <c r="MO47" i="4"/>
  <c r="MN47" i="4"/>
  <c r="MM47" i="4"/>
  <c r="ML47" i="4"/>
  <c r="MK47" i="4"/>
  <c r="MJ47" i="4"/>
  <c r="MI47" i="4"/>
  <c r="MH47" i="4"/>
  <c r="MG47" i="4"/>
  <c r="MF47" i="4"/>
  <c r="ME47" i="4"/>
  <c r="MD47" i="4"/>
  <c r="MC47" i="4"/>
  <c r="MB47" i="4"/>
  <c r="MA47" i="4"/>
  <c r="LZ47" i="4"/>
  <c r="LY47" i="4"/>
  <c r="LX47" i="4"/>
  <c r="LW47" i="4"/>
  <c r="LV47" i="4"/>
  <c r="LU47" i="4"/>
  <c r="LT47" i="4"/>
  <c r="LS47" i="4"/>
  <c r="LR47" i="4"/>
  <c r="LQ47" i="4"/>
  <c r="LP47" i="4"/>
  <c r="LO47" i="4"/>
  <c r="LN47" i="4"/>
  <c r="LM47" i="4"/>
  <c r="LL47" i="4"/>
  <c r="LK47" i="4"/>
  <c r="LJ47" i="4"/>
  <c r="LI47" i="4"/>
  <c r="LH47" i="4"/>
  <c r="LG47" i="4"/>
  <c r="LF47" i="4"/>
  <c r="LE47" i="4"/>
  <c r="LD47" i="4"/>
  <c r="LC47" i="4"/>
  <c r="LB47" i="4"/>
  <c r="OH90" i="4"/>
  <c r="OG90" i="4"/>
  <c r="OF90" i="4"/>
  <c r="OE90" i="4"/>
  <c r="OD90" i="4"/>
  <c r="OC90" i="4"/>
  <c r="OB90" i="4"/>
  <c r="OA90" i="4"/>
  <c r="NZ90" i="4"/>
  <c r="NY90" i="4"/>
  <c r="NX90" i="4"/>
  <c r="NW90" i="4"/>
  <c r="NV90" i="4"/>
  <c r="NU90" i="4"/>
  <c r="NT90" i="4"/>
  <c r="NS90" i="4"/>
  <c r="NR90" i="4"/>
  <c r="NQ90" i="4"/>
  <c r="NP90" i="4"/>
  <c r="NO90" i="4"/>
  <c r="NN90" i="4"/>
  <c r="NM90" i="4"/>
  <c r="NL90" i="4"/>
  <c r="NK90" i="4"/>
  <c r="NJ90" i="4"/>
  <c r="NI90" i="4"/>
  <c r="NH90" i="4"/>
  <c r="NG90" i="4"/>
  <c r="NF90" i="4"/>
  <c r="NE90" i="4"/>
  <c r="ND90" i="4"/>
  <c r="NC90" i="4"/>
  <c r="NB90" i="4"/>
  <c r="NA90" i="4"/>
  <c r="MZ90" i="4"/>
  <c r="MY90" i="4"/>
  <c r="MX90" i="4"/>
  <c r="MW90" i="4"/>
  <c r="MV90" i="4"/>
  <c r="MU90" i="4"/>
  <c r="MT90" i="4"/>
  <c r="MS90" i="4"/>
  <c r="MR90" i="4"/>
  <c r="MQ90" i="4"/>
  <c r="MP90" i="4"/>
  <c r="MO90" i="4"/>
  <c r="MN90" i="4"/>
  <c r="MM90" i="4"/>
  <c r="ML90" i="4"/>
  <c r="MK90" i="4"/>
  <c r="MJ90" i="4"/>
  <c r="MI90" i="4"/>
  <c r="MH90" i="4"/>
  <c r="MG90" i="4"/>
  <c r="MF90" i="4"/>
  <c r="ME90" i="4"/>
  <c r="MD90" i="4"/>
  <c r="MC90" i="4"/>
  <c r="MB90" i="4"/>
  <c r="MA90" i="4"/>
  <c r="LZ90" i="4"/>
  <c r="LY90" i="4"/>
  <c r="LX90" i="4"/>
  <c r="LW90" i="4"/>
  <c r="LV90" i="4"/>
  <c r="LU90" i="4"/>
  <c r="LT90" i="4"/>
  <c r="LS90" i="4"/>
  <c r="LR90" i="4"/>
  <c r="LQ90" i="4"/>
  <c r="LP90" i="4"/>
  <c r="LO90" i="4"/>
  <c r="LN90" i="4"/>
  <c r="LM90" i="4"/>
  <c r="LL90" i="4"/>
  <c r="LK90" i="4"/>
  <c r="LJ90" i="4"/>
  <c r="LI90" i="4"/>
  <c r="LH90" i="4"/>
  <c r="LG90" i="4"/>
  <c r="LF90" i="4"/>
  <c r="LE90" i="4"/>
  <c r="LD90" i="4"/>
  <c r="LC90" i="4"/>
  <c r="LB90" i="4"/>
  <c r="OH115" i="4"/>
  <c r="OG115" i="4"/>
  <c r="OF115" i="4"/>
  <c r="OE115" i="4"/>
  <c r="OD115" i="4"/>
  <c r="OC115" i="4"/>
  <c r="OB115" i="4"/>
  <c r="OA115" i="4"/>
  <c r="NZ115" i="4"/>
  <c r="NY115" i="4"/>
  <c r="NX115" i="4"/>
  <c r="NW115" i="4"/>
  <c r="NV115" i="4"/>
  <c r="NU115" i="4"/>
  <c r="NT115" i="4"/>
  <c r="NS115" i="4"/>
  <c r="NR115" i="4"/>
  <c r="NQ115" i="4"/>
  <c r="NP115" i="4"/>
  <c r="NO115" i="4"/>
  <c r="NN115" i="4"/>
  <c r="NM115" i="4"/>
  <c r="NL115" i="4"/>
  <c r="NK115" i="4"/>
  <c r="NJ115" i="4"/>
  <c r="NI115" i="4"/>
  <c r="NH115" i="4"/>
  <c r="NG115" i="4"/>
  <c r="NF115" i="4"/>
  <c r="NE115" i="4"/>
  <c r="ND115" i="4"/>
  <c r="NC115" i="4"/>
  <c r="NB115" i="4"/>
  <c r="NA115" i="4"/>
  <c r="MZ115" i="4"/>
  <c r="MY115" i="4"/>
  <c r="MX115" i="4"/>
  <c r="MW115" i="4"/>
  <c r="MV115" i="4"/>
  <c r="MU115" i="4"/>
  <c r="MT115" i="4"/>
  <c r="MS115" i="4"/>
  <c r="MR115" i="4"/>
  <c r="MQ115" i="4"/>
  <c r="MP115" i="4"/>
  <c r="MO115" i="4"/>
  <c r="MN115" i="4"/>
  <c r="MM115" i="4"/>
  <c r="ML115" i="4"/>
  <c r="MK115" i="4"/>
  <c r="MJ115" i="4"/>
  <c r="MI115" i="4"/>
  <c r="MH115" i="4"/>
  <c r="MG115" i="4"/>
  <c r="MF115" i="4"/>
  <c r="ME115" i="4"/>
  <c r="MD115" i="4"/>
  <c r="MC115" i="4"/>
  <c r="MB115" i="4"/>
  <c r="MA115" i="4"/>
  <c r="LZ115" i="4"/>
  <c r="LY115" i="4"/>
  <c r="LX115" i="4"/>
  <c r="LW115" i="4"/>
  <c r="LV115" i="4"/>
  <c r="LU115" i="4"/>
  <c r="LT115" i="4"/>
  <c r="LS115" i="4"/>
  <c r="LR115" i="4"/>
  <c r="LQ115" i="4"/>
  <c r="LP115" i="4"/>
  <c r="LO115" i="4"/>
  <c r="LN115" i="4"/>
  <c r="LM115" i="4"/>
  <c r="LL115" i="4"/>
  <c r="LK115" i="4"/>
  <c r="LJ115" i="4"/>
  <c r="LI115" i="4"/>
  <c r="LH115" i="4"/>
  <c r="LG115" i="4"/>
  <c r="LF115" i="4"/>
  <c r="LE115" i="4"/>
  <c r="LD115" i="4"/>
  <c r="LC115" i="4"/>
  <c r="LB115" i="4"/>
  <c r="OH140" i="4"/>
  <c r="OG140" i="4"/>
  <c r="OF140" i="4"/>
  <c r="OE140" i="4"/>
  <c r="OD140" i="4"/>
  <c r="OC140" i="4"/>
  <c r="OB140" i="4"/>
  <c r="OA140" i="4"/>
  <c r="NZ140" i="4"/>
  <c r="NY140" i="4"/>
  <c r="NX140" i="4"/>
  <c r="NW140" i="4"/>
  <c r="NV140" i="4"/>
  <c r="NU140" i="4"/>
  <c r="NT140" i="4"/>
  <c r="NS140" i="4"/>
  <c r="NR140" i="4"/>
  <c r="NQ140" i="4"/>
  <c r="NP140" i="4"/>
  <c r="NO140" i="4"/>
  <c r="NN140" i="4"/>
  <c r="NM140" i="4"/>
  <c r="NL140" i="4"/>
  <c r="NK140" i="4"/>
  <c r="NJ140" i="4"/>
  <c r="NI140" i="4"/>
  <c r="NH140" i="4"/>
  <c r="NG140" i="4"/>
  <c r="NF140" i="4"/>
  <c r="NE140" i="4"/>
  <c r="ND140" i="4"/>
  <c r="NC140" i="4"/>
  <c r="NB140" i="4"/>
  <c r="NA140" i="4"/>
  <c r="MZ140" i="4"/>
  <c r="MY140" i="4"/>
  <c r="MX140" i="4"/>
  <c r="MW140" i="4"/>
  <c r="MV140" i="4"/>
  <c r="MU140" i="4"/>
  <c r="MT140" i="4"/>
  <c r="MS140" i="4"/>
  <c r="MR140" i="4"/>
  <c r="MQ140" i="4"/>
  <c r="MP140" i="4"/>
  <c r="MO140" i="4"/>
  <c r="MN140" i="4"/>
  <c r="MM140" i="4"/>
  <c r="ML140" i="4"/>
  <c r="MK140" i="4"/>
  <c r="MJ140" i="4"/>
  <c r="MI140" i="4"/>
  <c r="MH140" i="4"/>
  <c r="MG140" i="4"/>
  <c r="MF140" i="4"/>
  <c r="ME140" i="4"/>
  <c r="MD140" i="4"/>
  <c r="MC140" i="4"/>
  <c r="MB140" i="4"/>
  <c r="MA140" i="4"/>
  <c r="LZ140" i="4"/>
  <c r="LY140" i="4"/>
  <c r="LX140" i="4"/>
  <c r="LW140" i="4"/>
  <c r="LV140" i="4"/>
  <c r="LU140" i="4"/>
  <c r="LT140" i="4"/>
  <c r="LS140" i="4"/>
  <c r="LR140" i="4"/>
  <c r="LQ140" i="4"/>
  <c r="LP140" i="4"/>
  <c r="LO140" i="4"/>
  <c r="LN140" i="4"/>
  <c r="LM140" i="4"/>
  <c r="LL140" i="4"/>
  <c r="LK140" i="4"/>
  <c r="LJ140" i="4"/>
  <c r="LI140" i="4"/>
  <c r="LH140" i="4"/>
  <c r="LG140" i="4"/>
  <c r="LF140" i="4"/>
  <c r="LE140" i="4"/>
  <c r="LD140" i="4"/>
  <c r="LC140" i="4"/>
  <c r="LB140" i="4"/>
  <c r="OH119" i="4"/>
  <c r="OG119" i="4"/>
  <c r="OF119" i="4"/>
  <c r="OE119" i="4"/>
  <c r="OD119" i="4"/>
  <c r="OC119" i="4"/>
  <c r="OB119" i="4"/>
  <c r="OA119" i="4"/>
  <c r="NZ119" i="4"/>
  <c r="NY119" i="4"/>
  <c r="NX119" i="4"/>
  <c r="NW119" i="4"/>
  <c r="NV119" i="4"/>
  <c r="NU119" i="4"/>
  <c r="NT119" i="4"/>
  <c r="NS119" i="4"/>
  <c r="NR119" i="4"/>
  <c r="NQ119" i="4"/>
  <c r="NP119" i="4"/>
  <c r="NO119" i="4"/>
  <c r="NN119" i="4"/>
  <c r="NM119" i="4"/>
  <c r="NL119" i="4"/>
  <c r="NK119" i="4"/>
  <c r="NJ119" i="4"/>
  <c r="NI119" i="4"/>
  <c r="NH119" i="4"/>
  <c r="NG119" i="4"/>
  <c r="NF119" i="4"/>
  <c r="NE119" i="4"/>
  <c r="ND119" i="4"/>
  <c r="NC119" i="4"/>
  <c r="NB119" i="4"/>
  <c r="NA119" i="4"/>
  <c r="MZ119" i="4"/>
  <c r="MY119" i="4"/>
  <c r="MX119" i="4"/>
  <c r="MW119" i="4"/>
  <c r="MV119" i="4"/>
  <c r="MU119" i="4"/>
  <c r="MT119" i="4"/>
  <c r="MS119" i="4"/>
  <c r="MR119" i="4"/>
  <c r="MQ119" i="4"/>
  <c r="MP119" i="4"/>
  <c r="MO119" i="4"/>
  <c r="MN119" i="4"/>
  <c r="MM119" i="4"/>
  <c r="ML119" i="4"/>
  <c r="MK119" i="4"/>
  <c r="MJ119" i="4"/>
  <c r="MI119" i="4"/>
  <c r="MH119" i="4"/>
  <c r="MG119" i="4"/>
  <c r="MF119" i="4"/>
  <c r="ME119" i="4"/>
  <c r="MD119" i="4"/>
  <c r="MC119" i="4"/>
  <c r="MB119" i="4"/>
  <c r="MA119" i="4"/>
  <c r="LZ119" i="4"/>
  <c r="LY119" i="4"/>
  <c r="LX119" i="4"/>
  <c r="LW119" i="4"/>
  <c r="LV119" i="4"/>
  <c r="LU119" i="4"/>
  <c r="LT119" i="4"/>
  <c r="LS119" i="4"/>
  <c r="LR119" i="4"/>
  <c r="LQ119" i="4"/>
  <c r="LP119" i="4"/>
  <c r="LO119" i="4"/>
  <c r="LN119" i="4"/>
  <c r="LM119" i="4"/>
  <c r="LL119" i="4"/>
  <c r="LK119" i="4"/>
  <c r="LJ119" i="4"/>
  <c r="LI119" i="4"/>
  <c r="LH119" i="4"/>
  <c r="LG119" i="4"/>
  <c r="LF119" i="4"/>
  <c r="LE119" i="4"/>
  <c r="LD119" i="4"/>
  <c r="LC119" i="4"/>
  <c r="LB119" i="4"/>
  <c r="OH59" i="4"/>
  <c r="OG59" i="4"/>
  <c r="OF59" i="4"/>
  <c r="OE59" i="4"/>
  <c r="OD59" i="4"/>
  <c r="OC59" i="4"/>
  <c r="OB59" i="4"/>
  <c r="OA59" i="4"/>
  <c r="NZ59" i="4"/>
  <c r="NY59" i="4"/>
  <c r="NX59" i="4"/>
  <c r="NW59" i="4"/>
  <c r="NV59" i="4"/>
  <c r="NU59" i="4"/>
  <c r="NT59" i="4"/>
  <c r="NS59" i="4"/>
  <c r="NR59" i="4"/>
  <c r="NQ59" i="4"/>
  <c r="NP59" i="4"/>
  <c r="NO59" i="4"/>
  <c r="NN59" i="4"/>
  <c r="NM59" i="4"/>
  <c r="NL59" i="4"/>
  <c r="NK59" i="4"/>
  <c r="NJ59" i="4"/>
  <c r="NI59" i="4"/>
  <c r="NH59" i="4"/>
  <c r="NG59" i="4"/>
  <c r="NF59" i="4"/>
  <c r="NE59" i="4"/>
  <c r="ND59" i="4"/>
  <c r="NC59" i="4"/>
  <c r="NB59" i="4"/>
  <c r="NA59" i="4"/>
  <c r="MZ59" i="4"/>
  <c r="MY59" i="4"/>
  <c r="MX59" i="4"/>
  <c r="MW59" i="4"/>
  <c r="MV59" i="4"/>
  <c r="MU59" i="4"/>
  <c r="MT59" i="4"/>
  <c r="MS59" i="4"/>
  <c r="MR59" i="4"/>
  <c r="MQ59" i="4"/>
  <c r="MP59" i="4"/>
  <c r="MO59" i="4"/>
  <c r="MN59" i="4"/>
  <c r="MM59" i="4"/>
  <c r="ML59" i="4"/>
  <c r="MK59" i="4"/>
  <c r="MJ59" i="4"/>
  <c r="MI59" i="4"/>
  <c r="MH59" i="4"/>
  <c r="MG59" i="4"/>
  <c r="MF59" i="4"/>
  <c r="ME59" i="4"/>
  <c r="MD59" i="4"/>
  <c r="MC59" i="4"/>
  <c r="MB59" i="4"/>
  <c r="MA59" i="4"/>
  <c r="LZ59" i="4"/>
  <c r="LY59" i="4"/>
  <c r="LX59" i="4"/>
  <c r="LW59" i="4"/>
  <c r="LV59" i="4"/>
  <c r="LU59" i="4"/>
  <c r="LT59" i="4"/>
  <c r="LS59" i="4"/>
  <c r="LR59" i="4"/>
  <c r="LQ59" i="4"/>
  <c r="LP59" i="4"/>
  <c r="LO59" i="4"/>
  <c r="LN59" i="4"/>
  <c r="LM59" i="4"/>
  <c r="LL59" i="4"/>
  <c r="LK59" i="4"/>
  <c r="LJ59" i="4"/>
  <c r="LI59" i="4"/>
  <c r="LH59" i="4"/>
  <c r="LG59" i="4"/>
  <c r="LF59" i="4"/>
  <c r="LE59" i="4"/>
  <c r="LD59" i="4"/>
  <c r="LC59" i="4"/>
  <c r="LB59" i="4"/>
  <c r="OH62" i="4"/>
  <c r="OG62" i="4"/>
  <c r="OF62" i="4"/>
  <c r="OE62" i="4"/>
  <c r="OD62" i="4"/>
  <c r="OC62" i="4"/>
  <c r="OB62" i="4"/>
  <c r="OA62" i="4"/>
  <c r="NZ62" i="4"/>
  <c r="NY62" i="4"/>
  <c r="NX62" i="4"/>
  <c r="NW62" i="4"/>
  <c r="NV62" i="4"/>
  <c r="NU62" i="4"/>
  <c r="NT62" i="4"/>
  <c r="NS62" i="4"/>
  <c r="NR62" i="4"/>
  <c r="NQ62" i="4"/>
  <c r="NP62" i="4"/>
  <c r="NO62" i="4"/>
  <c r="NN62" i="4"/>
  <c r="NM62" i="4"/>
  <c r="NL62" i="4"/>
  <c r="NK62" i="4"/>
  <c r="NJ62" i="4"/>
  <c r="NI62" i="4"/>
  <c r="NH62" i="4"/>
  <c r="NG62" i="4"/>
  <c r="NF62" i="4"/>
  <c r="NE62" i="4"/>
  <c r="ND62" i="4"/>
  <c r="NC62" i="4"/>
  <c r="NB62" i="4"/>
  <c r="NA62" i="4"/>
  <c r="MZ62" i="4"/>
  <c r="MY62" i="4"/>
  <c r="MX62" i="4"/>
  <c r="MW62" i="4"/>
  <c r="MV62" i="4"/>
  <c r="MU62" i="4"/>
  <c r="MT62" i="4"/>
  <c r="MS62" i="4"/>
  <c r="MR62" i="4"/>
  <c r="MQ62" i="4"/>
  <c r="MP62" i="4"/>
  <c r="MO62" i="4"/>
  <c r="MN62" i="4"/>
  <c r="MM62" i="4"/>
  <c r="ML62" i="4"/>
  <c r="MK62" i="4"/>
  <c r="MJ62" i="4"/>
  <c r="MI62" i="4"/>
  <c r="MH62" i="4"/>
  <c r="MG62" i="4"/>
  <c r="MF62" i="4"/>
  <c r="ME62" i="4"/>
  <c r="MD62" i="4"/>
  <c r="MC62" i="4"/>
  <c r="MB62" i="4"/>
  <c r="MA62" i="4"/>
  <c r="LZ62" i="4"/>
  <c r="LY62" i="4"/>
  <c r="LX62" i="4"/>
  <c r="LW62" i="4"/>
  <c r="LV62" i="4"/>
  <c r="LU62" i="4"/>
  <c r="LT62" i="4"/>
  <c r="LS62" i="4"/>
  <c r="LR62" i="4"/>
  <c r="LQ62" i="4"/>
  <c r="LP62" i="4"/>
  <c r="LO62" i="4"/>
  <c r="LN62" i="4"/>
  <c r="LM62" i="4"/>
  <c r="LL62" i="4"/>
  <c r="LK62" i="4"/>
  <c r="LJ62" i="4"/>
  <c r="LI62" i="4"/>
  <c r="LH62" i="4"/>
  <c r="LG62" i="4"/>
  <c r="LF62" i="4"/>
  <c r="LE62" i="4"/>
  <c r="LD62" i="4"/>
  <c r="LC62" i="4"/>
  <c r="LB62" i="4"/>
  <c r="OH22" i="4"/>
  <c r="OG22" i="4"/>
  <c r="OF22" i="4"/>
  <c r="OE22" i="4"/>
  <c r="OD22" i="4"/>
  <c r="OC22" i="4"/>
  <c r="OB22" i="4"/>
  <c r="OA22" i="4"/>
  <c r="NZ22" i="4"/>
  <c r="NY22" i="4"/>
  <c r="NX22" i="4"/>
  <c r="NW22" i="4"/>
  <c r="NV22" i="4"/>
  <c r="NU22" i="4"/>
  <c r="NT22" i="4"/>
  <c r="NS22" i="4"/>
  <c r="NR22" i="4"/>
  <c r="NQ22" i="4"/>
  <c r="NP22" i="4"/>
  <c r="NO22" i="4"/>
  <c r="NN22" i="4"/>
  <c r="NM22" i="4"/>
  <c r="NL22" i="4"/>
  <c r="NK22" i="4"/>
  <c r="NJ22" i="4"/>
  <c r="NI22" i="4"/>
  <c r="NH22" i="4"/>
  <c r="NG22" i="4"/>
  <c r="NF22" i="4"/>
  <c r="NE22" i="4"/>
  <c r="ND22" i="4"/>
  <c r="NC22" i="4"/>
  <c r="NB22" i="4"/>
  <c r="NA22" i="4"/>
  <c r="MZ22" i="4"/>
  <c r="MY22" i="4"/>
  <c r="MX22" i="4"/>
  <c r="MW22" i="4"/>
  <c r="MV22" i="4"/>
  <c r="MU22" i="4"/>
  <c r="MT22" i="4"/>
  <c r="MS22" i="4"/>
  <c r="MR22" i="4"/>
  <c r="MQ22" i="4"/>
  <c r="MP22" i="4"/>
  <c r="MO22" i="4"/>
  <c r="MN22" i="4"/>
  <c r="MM22" i="4"/>
  <c r="ML22" i="4"/>
  <c r="MK22" i="4"/>
  <c r="MJ22" i="4"/>
  <c r="MI22" i="4"/>
  <c r="MH22" i="4"/>
  <c r="MG22" i="4"/>
  <c r="MF22" i="4"/>
  <c r="ME22" i="4"/>
  <c r="MD22" i="4"/>
  <c r="MC22" i="4"/>
  <c r="MB22" i="4"/>
  <c r="MA22" i="4"/>
  <c r="LZ22" i="4"/>
  <c r="LY22" i="4"/>
  <c r="LX22" i="4"/>
  <c r="LW22" i="4"/>
  <c r="LV22" i="4"/>
  <c r="LU22" i="4"/>
  <c r="LT22" i="4"/>
  <c r="LS22" i="4"/>
  <c r="LR22" i="4"/>
  <c r="LQ22" i="4"/>
  <c r="LP22" i="4"/>
  <c r="LO22" i="4"/>
  <c r="LN22" i="4"/>
  <c r="LM22" i="4"/>
  <c r="LL22" i="4"/>
  <c r="LK22" i="4"/>
  <c r="LJ22" i="4"/>
  <c r="LI22" i="4"/>
  <c r="LH22" i="4"/>
  <c r="LG22" i="4"/>
  <c r="LF22" i="4"/>
  <c r="LE22" i="4"/>
  <c r="LD22" i="4"/>
  <c r="LC22" i="4"/>
  <c r="LB22" i="4"/>
  <c r="OH157" i="4"/>
  <c r="OG157" i="4"/>
  <c r="OF157" i="4"/>
  <c r="OE157" i="4"/>
  <c r="OD157" i="4"/>
  <c r="OC157" i="4"/>
  <c r="OB157" i="4"/>
  <c r="OA157" i="4"/>
  <c r="NZ157" i="4"/>
  <c r="NY157" i="4"/>
  <c r="NX157" i="4"/>
  <c r="NW157" i="4"/>
  <c r="NV157" i="4"/>
  <c r="NU157" i="4"/>
  <c r="NT157" i="4"/>
  <c r="NS157" i="4"/>
  <c r="NR157" i="4"/>
  <c r="NQ157" i="4"/>
  <c r="NP157" i="4"/>
  <c r="NO157" i="4"/>
  <c r="NN157" i="4"/>
  <c r="NM157" i="4"/>
  <c r="NL157" i="4"/>
  <c r="NK157" i="4"/>
  <c r="NJ157" i="4"/>
  <c r="NI157" i="4"/>
  <c r="NH157" i="4"/>
  <c r="NG157" i="4"/>
  <c r="NF157" i="4"/>
  <c r="NE157" i="4"/>
  <c r="ND157" i="4"/>
  <c r="NC157" i="4"/>
  <c r="NB157" i="4"/>
  <c r="NA157" i="4"/>
  <c r="MZ157" i="4"/>
  <c r="MY157" i="4"/>
  <c r="MX157" i="4"/>
  <c r="MW157" i="4"/>
  <c r="MV157" i="4"/>
  <c r="MU157" i="4"/>
  <c r="MT157" i="4"/>
  <c r="MS157" i="4"/>
  <c r="MR157" i="4"/>
  <c r="MQ157" i="4"/>
  <c r="MP157" i="4"/>
  <c r="MO157" i="4"/>
  <c r="MN157" i="4"/>
  <c r="MM157" i="4"/>
  <c r="ML157" i="4"/>
  <c r="MK157" i="4"/>
  <c r="MJ157" i="4"/>
  <c r="MI157" i="4"/>
  <c r="MH157" i="4"/>
  <c r="MG157" i="4"/>
  <c r="MF157" i="4"/>
  <c r="ME157" i="4"/>
  <c r="MD157" i="4"/>
  <c r="MC157" i="4"/>
  <c r="MB157" i="4"/>
  <c r="MA157" i="4"/>
  <c r="LZ157" i="4"/>
  <c r="LY157" i="4"/>
  <c r="LX157" i="4"/>
  <c r="LW157" i="4"/>
  <c r="LV157" i="4"/>
  <c r="LU157" i="4"/>
  <c r="LT157" i="4"/>
  <c r="LS157" i="4"/>
  <c r="LR157" i="4"/>
  <c r="LQ157" i="4"/>
  <c r="LP157" i="4"/>
  <c r="LO157" i="4"/>
  <c r="LN157" i="4"/>
  <c r="LM157" i="4"/>
  <c r="LL157" i="4"/>
  <c r="LK157" i="4"/>
  <c r="LJ157" i="4"/>
  <c r="LI157" i="4"/>
  <c r="LH157" i="4"/>
  <c r="LG157" i="4"/>
  <c r="LF157" i="4"/>
  <c r="LE157" i="4"/>
  <c r="LD157" i="4"/>
  <c r="LC157" i="4"/>
  <c r="LB157" i="4"/>
  <c r="OH72" i="4"/>
  <c r="OG72" i="4"/>
  <c r="OF72" i="4"/>
  <c r="OE72" i="4"/>
  <c r="OD72" i="4"/>
  <c r="OC72" i="4"/>
  <c r="OB72" i="4"/>
  <c r="OA72" i="4"/>
  <c r="NZ72" i="4"/>
  <c r="NY72" i="4"/>
  <c r="NX72" i="4"/>
  <c r="NW72" i="4"/>
  <c r="NV72" i="4"/>
  <c r="NU72" i="4"/>
  <c r="NT72" i="4"/>
  <c r="NS72" i="4"/>
  <c r="NR72" i="4"/>
  <c r="NQ72" i="4"/>
  <c r="NP72" i="4"/>
  <c r="NO72" i="4"/>
  <c r="NN72" i="4"/>
  <c r="NM72" i="4"/>
  <c r="NL72" i="4"/>
  <c r="NK72" i="4"/>
  <c r="NJ72" i="4"/>
  <c r="NI72" i="4"/>
  <c r="NH72" i="4"/>
  <c r="NG72" i="4"/>
  <c r="NF72" i="4"/>
  <c r="NE72" i="4"/>
  <c r="ND72" i="4"/>
  <c r="NC72" i="4"/>
  <c r="NB72" i="4"/>
  <c r="NA72" i="4"/>
  <c r="MZ72" i="4"/>
  <c r="MY72" i="4"/>
  <c r="MX72" i="4"/>
  <c r="MW72" i="4"/>
  <c r="MV72" i="4"/>
  <c r="MU72" i="4"/>
  <c r="MT72" i="4"/>
  <c r="MS72" i="4"/>
  <c r="MR72" i="4"/>
  <c r="MQ72" i="4"/>
  <c r="MP72" i="4"/>
  <c r="MO72" i="4"/>
  <c r="MN72" i="4"/>
  <c r="MM72" i="4"/>
  <c r="ML72" i="4"/>
  <c r="MK72" i="4"/>
  <c r="MJ72" i="4"/>
  <c r="MI72" i="4"/>
  <c r="MH72" i="4"/>
  <c r="MG72" i="4"/>
  <c r="MF72" i="4"/>
  <c r="ME72" i="4"/>
  <c r="MD72" i="4"/>
  <c r="MC72" i="4"/>
  <c r="MB72" i="4"/>
  <c r="MA72" i="4"/>
  <c r="LZ72" i="4"/>
  <c r="LY72" i="4"/>
  <c r="LX72" i="4"/>
  <c r="LW72" i="4"/>
  <c r="LV72" i="4"/>
  <c r="LU72" i="4"/>
  <c r="LT72" i="4"/>
  <c r="LS72" i="4"/>
  <c r="LR72" i="4"/>
  <c r="LQ72" i="4"/>
  <c r="LP72" i="4"/>
  <c r="LO72" i="4"/>
  <c r="LN72" i="4"/>
  <c r="LM72" i="4"/>
  <c r="LL72" i="4"/>
  <c r="LK72" i="4"/>
  <c r="LJ72" i="4"/>
  <c r="LI72" i="4"/>
  <c r="LH72" i="4"/>
  <c r="LG72" i="4"/>
  <c r="LF72" i="4"/>
  <c r="LE72" i="4"/>
  <c r="LD72" i="4"/>
  <c r="LC72" i="4"/>
  <c r="LB72" i="4"/>
  <c r="OH92" i="4"/>
  <c r="OG92" i="4"/>
  <c r="OF92" i="4"/>
  <c r="OE92" i="4"/>
  <c r="OD92" i="4"/>
  <c r="OC92" i="4"/>
  <c r="OB92" i="4"/>
  <c r="OA92" i="4"/>
  <c r="NZ92" i="4"/>
  <c r="NY92" i="4"/>
  <c r="NX92" i="4"/>
  <c r="NW92" i="4"/>
  <c r="NV92" i="4"/>
  <c r="NU92" i="4"/>
  <c r="NT92" i="4"/>
  <c r="NS92" i="4"/>
  <c r="NR92" i="4"/>
  <c r="NQ92" i="4"/>
  <c r="NP92" i="4"/>
  <c r="NO92" i="4"/>
  <c r="NN92" i="4"/>
  <c r="NM92" i="4"/>
  <c r="NL92" i="4"/>
  <c r="NK92" i="4"/>
  <c r="NJ92" i="4"/>
  <c r="NI92" i="4"/>
  <c r="NH92" i="4"/>
  <c r="NG92" i="4"/>
  <c r="NF92" i="4"/>
  <c r="NE92" i="4"/>
  <c r="ND92" i="4"/>
  <c r="NC92" i="4"/>
  <c r="NB92" i="4"/>
  <c r="NA92" i="4"/>
  <c r="MZ92" i="4"/>
  <c r="MY92" i="4"/>
  <c r="MX92" i="4"/>
  <c r="MW92" i="4"/>
  <c r="MV92" i="4"/>
  <c r="MU92" i="4"/>
  <c r="MT92" i="4"/>
  <c r="MS92" i="4"/>
  <c r="MR92" i="4"/>
  <c r="MQ92" i="4"/>
  <c r="MP92" i="4"/>
  <c r="MO92" i="4"/>
  <c r="MN92" i="4"/>
  <c r="MM92" i="4"/>
  <c r="ML92" i="4"/>
  <c r="MK92" i="4"/>
  <c r="MJ92" i="4"/>
  <c r="MI92" i="4"/>
  <c r="MH92" i="4"/>
  <c r="MG92" i="4"/>
  <c r="MF92" i="4"/>
  <c r="ME92" i="4"/>
  <c r="MD92" i="4"/>
  <c r="MC92" i="4"/>
  <c r="MB92" i="4"/>
  <c r="MA92" i="4"/>
  <c r="LZ92" i="4"/>
  <c r="LY92" i="4"/>
  <c r="LX92" i="4"/>
  <c r="LW92" i="4"/>
  <c r="LV92" i="4"/>
  <c r="LU92" i="4"/>
  <c r="LT92" i="4"/>
  <c r="LS92" i="4"/>
  <c r="LR92" i="4"/>
  <c r="LQ92" i="4"/>
  <c r="LP92" i="4"/>
  <c r="LO92" i="4"/>
  <c r="LN92" i="4"/>
  <c r="LM92" i="4"/>
  <c r="LL92" i="4"/>
  <c r="LK92" i="4"/>
  <c r="LJ92" i="4"/>
  <c r="LI92" i="4"/>
  <c r="LH92" i="4"/>
  <c r="LG92" i="4"/>
  <c r="LF92" i="4"/>
  <c r="LE92" i="4"/>
  <c r="LD92" i="4"/>
  <c r="LC92" i="4"/>
  <c r="LB92" i="4"/>
  <c r="OH53" i="4"/>
  <c r="OG53" i="4"/>
  <c r="OF53" i="4"/>
  <c r="OE53" i="4"/>
  <c r="OD53" i="4"/>
  <c r="OC53" i="4"/>
  <c r="OB53" i="4"/>
  <c r="OA53" i="4"/>
  <c r="NZ53" i="4"/>
  <c r="NY53" i="4"/>
  <c r="NX53" i="4"/>
  <c r="NW53" i="4"/>
  <c r="NV53" i="4"/>
  <c r="NU53" i="4"/>
  <c r="NT53" i="4"/>
  <c r="NS53" i="4"/>
  <c r="NR53" i="4"/>
  <c r="NQ53" i="4"/>
  <c r="NP53" i="4"/>
  <c r="NO53" i="4"/>
  <c r="NN53" i="4"/>
  <c r="NM53" i="4"/>
  <c r="NL53" i="4"/>
  <c r="NK53" i="4"/>
  <c r="NJ53" i="4"/>
  <c r="NI53" i="4"/>
  <c r="NH53" i="4"/>
  <c r="NG53" i="4"/>
  <c r="NF53" i="4"/>
  <c r="NE53" i="4"/>
  <c r="ND53" i="4"/>
  <c r="NC53" i="4"/>
  <c r="NB53" i="4"/>
  <c r="NA53" i="4"/>
  <c r="MZ53" i="4"/>
  <c r="MY53" i="4"/>
  <c r="MX53" i="4"/>
  <c r="MW53" i="4"/>
  <c r="MV53" i="4"/>
  <c r="MU53" i="4"/>
  <c r="MT53" i="4"/>
  <c r="MS53" i="4"/>
  <c r="MR53" i="4"/>
  <c r="MQ53" i="4"/>
  <c r="MP53" i="4"/>
  <c r="MO53" i="4"/>
  <c r="MN53" i="4"/>
  <c r="MM53" i="4"/>
  <c r="ML53" i="4"/>
  <c r="MK53" i="4"/>
  <c r="MJ53" i="4"/>
  <c r="MI53" i="4"/>
  <c r="MH53" i="4"/>
  <c r="MG53" i="4"/>
  <c r="MF53" i="4"/>
  <c r="ME53" i="4"/>
  <c r="MD53" i="4"/>
  <c r="MC53" i="4"/>
  <c r="MB53" i="4"/>
  <c r="MA53" i="4"/>
  <c r="LZ53" i="4"/>
  <c r="LY53" i="4"/>
  <c r="LX53" i="4"/>
  <c r="LW53" i="4"/>
  <c r="LV53" i="4"/>
  <c r="LU53" i="4"/>
  <c r="LT53" i="4"/>
  <c r="LS53" i="4"/>
  <c r="LR53" i="4"/>
  <c r="LQ53" i="4"/>
  <c r="LP53" i="4"/>
  <c r="LO53" i="4"/>
  <c r="LN53" i="4"/>
  <c r="LM53" i="4"/>
  <c r="LL53" i="4"/>
  <c r="LK53" i="4"/>
  <c r="LJ53" i="4"/>
  <c r="LI53" i="4"/>
  <c r="LH53" i="4"/>
  <c r="LG53" i="4"/>
  <c r="LF53" i="4"/>
  <c r="LE53" i="4"/>
  <c r="LD53" i="4"/>
  <c r="LC53" i="4"/>
  <c r="LB53" i="4"/>
  <c r="OH58" i="4"/>
  <c r="OG58" i="4"/>
  <c r="OF58" i="4"/>
  <c r="OE58" i="4"/>
  <c r="OD58" i="4"/>
  <c r="OC58" i="4"/>
  <c r="OB58" i="4"/>
  <c r="OA58" i="4"/>
  <c r="NZ58" i="4"/>
  <c r="NY58" i="4"/>
  <c r="NX58" i="4"/>
  <c r="NW58" i="4"/>
  <c r="NV58" i="4"/>
  <c r="NU58" i="4"/>
  <c r="NT58" i="4"/>
  <c r="NS58" i="4"/>
  <c r="NR58" i="4"/>
  <c r="NQ58" i="4"/>
  <c r="NP58" i="4"/>
  <c r="NO58" i="4"/>
  <c r="NN58" i="4"/>
  <c r="NM58" i="4"/>
  <c r="NL58" i="4"/>
  <c r="NK58" i="4"/>
  <c r="NJ58" i="4"/>
  <c r="NI58" i="4"/>
  <c r="NH58" i="4"/>
  <c r="NG58" i="4"/>
  <c r="NF58" i="4"/>
  <c r="NE58" i="4"/>
  <c r="ND58" i="4"/>
  <c r="NC58" i="4"/>
  <c r="NB58" i="4"/>
  <c r="NA58" i="4"/>
  <c r="MZ58" i="4"/>
  <c r="MY58" i="4"/>
  <c r="MX58" i="4"/>
  <c r="MW58" i="4"/>
  <c r="MV58" i="4"/>
  <c r="MU58" i="4"/>
  <c r="MT58" i="4"/>
  <c r="MS58" i="4"/>
  <c r="MR58" i="4"/>
  <c r="MQ58" i="4"/>
  <c r="MP58" i="4"/>
  <c r="MO58" i="4"/>
  <c r="MN58" i="4"/>
  <c r="MM58" i="4"/>
  <c r="ML58" i="4"/>
  <c r="MK58" i="4"/>
  <c r="MJ58" i="4"/>
  <c r="MI58" i="4"/>
  <c r="MH58" i="4"/>
  <c r="MG58" i="4"/>
  <c r="MF58" i="4"/>
  <c r="ME58" i="4"/>
  <c r="MD58" i="4"/>
  <c r="MC58" i="4"/>
  <c r="MB58" i="4"/>
  <c r="MA58" i="4"/>
  <c r="LZ58" i="4"/>
  <c r="LY58" i="4"/>
  <c r="LX58" i="4"/>
  <c r="LW58" i="4"/>
  <c r="LV58" i="4"/>
  <c r="LU58" i="4"/>
  <c r="LT58" i="4"/>
  <c r="LS58" i="4"/>
  <c r="LR58" i="4"/>
  <c r="LQ58" i="4"/>
  <c r="LP58" i="4"/>
  <c r="LO58" i="4"/>
  <c r="LN58" i="4"/>
  <c r="LM58" i="4"/>
  <c r="LL58" i="4"/>
  <c r="LK58" i="4"/>
  <c r="LJ58" i="4"/>
  <c r="LI58" i="4"/>
  <c r="LH58" i="4"/>
  <c r="LG58" i="4"/>
  <c r="LF58" i="4"/>
  <c r="LE58" i="4"/>
  <c r="LD58" i="4"/>
  <c r="LC58" i="4"/>
  <c r="LB58" i="4"/>
  <c r="OH19" i="4"/>
  <c r="OG19" i="4"/>
  <c r="OF19" i="4"/>
  <c r="OE19" i="4"/>
  <c r="OD19" i="4"/>
  <c r="OC19" i="4"/>
  <c r="OB19" i="4"/>
  <c r="OA19" i="4"/>
  <c r="NZ19" i="4"/>
  <c r="NY19" i="4"/>
  <c r="NX19" i="4"/>
  <c r="NW19" i="4"/>
  <c r="NV19" i="4"/>
  <c r="NU19" i="4"/>
  <c r="NT19" i="4"/>
  <c r="NS19" i="4"/>
  <c r="NR19" i="4"/>
  <c r="NQ19" i="4"/>
  <c r="NP19" i="4"/>
  <c r="NO19" i="4"/>
  <c r="NN19" i="4"/>
  <c r="NM19" i="4"/>
  <c r="NL19" i="4"/>
  <c r="NK19" i="4"/>
  <c r="NJ19" i="4"/>
  <c r="NI19" i="4"/>
  <c r="NH19" i="4"/>
  <c r="NG19" i="4"/>
  <c r="NF19" i="4"/>
  <c r="NE19" i="4"/>
  <c r="ND19" i="4"/>
  <c r="NC19" i="4"/>
  <c r="NB19" i="4"/>
  <c r="NA19" i="4"/>
  <c r="MZ19" i="4"/>
  <c r="MY19" i="4"/>
  <c r="MX19" i="4"/>
  <c r="MW19" i="4"/>
  <c r="MV19" i="4"/>
  <c r="MU19" i="4"/>
  <c r="MT19" i="4"/>
  <c r="MS19" i="4"/>
  <c r="MR19" i="4"/>
  <c r="MQ19" i="4"/>
  <c r="MP19" i="4"/>
  <c r="MO19" i="4"/>
  <c r="MN19" i="4"/>
  <c r="MM19" i="4"/>
  <c r="ML19" i="4"/>
  <c r="MK19" i="4"/>
  <c r="MJ19" i="4"/>
  <c r="MI19" i="4"/>
  <c r="MH19" i="4"/>
  <c r="MG19" i="4"/>
  <c r="MF19" i="4"/>
  <c r="ME19" i="4"/>
  <c r="MD19" i="4"/>
  <c r="MC19" i="4"/>
  <c r="MB19" i="4"/>
  <c r="MA19" i="4"/>
  <c r="LZ19" i="4"/>
  <c r="LY19" i="4"/>
  <c r="LX19" i="4"/>
  <c r="LW19" i="4"/>
  <c r="LV19" i="4"/>
  <c r="LU19" i="4"/>
  <c r="LT19" i="4"/>
  <c r="LS19" i="4"/>
  <c r="LR19" i="4"/>
  <c r="LQ19" i="4"/>
  <c r="LP19" i="4"/>
  <c r="LO19" i="4"/>
  <c r="LN19" i="4"/>
  <c r="LM19" i="4"/>
  <c r="LL19" i="4"/>
  <c r="LK19" i="4"/>
  <c r="LJ19" i="4"/>
  <c r="LI19" i="4"/>
  <c r="LH19" i="4"/>
  <c r="LG19" i="4"/>
  <c r="LF19" i="4"/>
  <c r="LE19" i="4"/>
  <c r="LD19" i="4"/>
  <c r="LC19" i="4"/>
  <c r="LB1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OH35" i="4"/>
  <c r="OG35" i="4"/>
  <c r="OF35" i="4"/>
  <c r="OE35" i="4"/>
  <c r="OD35" i="4"/>
  <c r="OC35" i="4"/>
  <c r="OB35" i="4"/>
  <c r="OA35" i="4"/>
  <c r="NZ35" i="4"/>
  <c r="NY35" i="4"/>
  <c r="NX35" i="4"/>
  <c r="NW35" i="4"/>
  <c r="NV35" i="4"/>
  <c r="NU35" i="4"/>
  <c r="NT35" i="4"/>
  <c r="NS35" i="4"/>
  <c r="NR35" i="4"/>
  <c r="NQ35" i="4"/>
  <c r="NP35" i="4"/>
  <c r="NO35" i="4"/>
  <c r="NN35" i="4"/>
  <c r="NM35" i="4"/>
  <c r="NL35" i="4"/>
  <c r="NK35" i="4"/>
  <c r="NJ35" i="4"/>
  <c r="NI35" i="4"/>
  <c r="NH35" i="4"/>
  <c r="NG35" i="4"/>
  <c r="NF35" i="4"/>
  <c r="NE35" i="4"/>
  <c r="ND35" i="4"/>
  <c r="NC35" i="4"/>
  <c r="NB35" i="4"/>
  <c r="NA35" i="4"/>
  <c r="MZ35" i="4"/>
  <c r="MY35" i="4"/>
  <c r="MX35" i="4"/>
  <c r="MW35" i="4"/>
  <c r="MV35" i="4"/>
  <c r="MU35" i="4"/>
  <c r="MT35" i="4"/>
  <c r="MS35" i="4"/>
  <c r="MR35" i="4"/>
  <c r="MQ35" i="4"/>
  <c r="MP35" i="4"/>
  <c r="MO35" i="4"/>
  <c r="MN35" i="4"/>
  <c r="MM35" i="4"/>
  <c r="ML35" i="4"/>
  <c r="MK35" i="4"/>
  <c r="MJ35" i="4"/>
  <c r="MI35" i="4"/>
  <c r="MH35" i="4"/>
  <c r="MG35" i="4"/>
  <c r="MF35" i="4"/>
  <c r="ME35" i="4"/>
  <c r="MD35" i="4"/>
  <c r="MC35" i="4"/>
  <c r="MB35" i="4"/>
  <c r="MA35" i="4"/>
  <c r="LZ35" i="4"/>
  <c r="LY35" i="4"/>
  <c r="LX35" i="4"/>
  <c r="LW35" i="4"/>
  <c r="LV35" i="4"/>
  <c r="LU35" i="4"/>
  <c r="LT35" i="4"/>
  <c r="LS35" i="4"/>
  <c r="LR35" i="4"/>
  <c r="LQ35" i="4"/>
  <c r="LP35" i="4"/>
  <c r="LO35" i="4"/>
  <c r="LN35" i="4"/>
  <c r="LM35" i="4"/>
  <c r="LL35" i="4"/>
  <c r="LK35" i="4"/>
  <c r="LJ35" i="4"/>
  <c r="LI35" i="4"/>
  <c r="LH35" i="4"/>
  <c r="LG35" i="4"/>
  <c r="LF35" i="4"/>
  <c r="LE35" i="4"/>
  <c r="LD35" i="4"/>
  <c r="LC35" i="4"/>
  <c r="LB35" i="4"/>
  <c r="OH112" i="4"/>
  <c r="OG112" i="4"/>
  <c r="OF112" i="4"/>
  <c r="OE112" i="4"/>
  <c r="OD112" i="4"/>
  <c r="OC112" i="4"/>
  <c r="OB112" i="4"/>
  <c r="OA112" i="4"/>
  <c r="NZ112" i="4"/>
  <c r="NY112" i="4"/>
  <c r="NX112" i="4"/>
  <c r="NW112" i="4"/>
  <c r="NV112" i="4"/>
  <c r="NU112" i="4"/>
  <c r="NT112" i="4"/>
  <c r="NS112" i="4"/>
  <c r="NR112" i="4"/>
  <c r="NQ112" i="4"/>
  <c r="NP112" i="4"/>
  <c r="NO112" i="4"/>
  <c r="NN112" i="4"/>
  <c r="NM112" i="4"/>
  <c r="NL112" i="4"/>
  <c r="NK112" i="4"/>
  <c r="NJ112" i="4"/>
  <c r="NI112" i="4"/>
  <c r="NH112" i="4"/>
  <c r="NG112" i="4"/>
  <c r="NF112" i="4"/>
  <c r="NE112" i="4"/>
  <c r="ND112" i="4"/>
  <c r="NC112" i="4"/>
  <c r="NB112" i="4"/>
  <c r="NA112" i="4"/>
  <c r="MZ112" i="4"/>
  <c r="MY112" i="4"/>
  <c r="MX112" i="4"/>
  <c r="MW112" i="4"/>
  <c r="MV112" i="4"/>
  <c r="MU112" i="4"/>
  <c r="MT112" i="4"/>
  <c r="MS112" i="4"/>
  <c r="MR112" i="4"/>
  <c r="MQ112" i="4"/>
  <c r="MP112" i="4"/>
  <c r="MO112" i="4"/>
  <c r="MN112" i="4"/>
  <c r="MM112" i="4"/>
  <c r="ML112" i="4"/>
  <c r="MK112" i="4"/>
  <c r="MJ112" i="4"/>
  <c r="MI112" i="4"/>
  <c r="MH112" i="4"/>
  <c r="MG112" i="4"/>
  <c r="MF112" i="4"/>
  <c r="ME112" i="4"/>
  <c r="MD112" i="4"/>
  <c r="MC112" i="4"/>
  <c r="MB112" i="4"/>
  <c r="MA112" i="4"/>
  <c r="LZ112" i="4"/>
  <c r="LY112" i="4"/>
  <c r="LX112" i="4"/>
  <c r="LW112" i="4"/>
  <c r="LV112" i="4"/>
  <c r="LU112" i="4"/>
  <c r="LT112" i="4"/>
  <c r="LS112" i="4"/>
  <c r="LR112" i="4"/>
  <c r="LQ112" i="4"/>
  <c r="LP112" i="4"/>
  <c r="LO112" i="4"/>
  <c r="LN112" i="4"/>
  <c r="LM112" i="4"/>
  <c r="LL112" i="4"/>
  <c r="LK112" i="4"/>
  <c r="LJ112" i="4"/>
  <c r="LI112" i="4"/>
  <c r="LH112" i="4"/>
  <c r="LG112" i="4"/>
  <c r="LF112" i="4"/>
  <c r="LE112" i="4"/>
  <c r="LD112" i="4"/>
  <c r="LC112" i="4"/>
  <c r="OH43" i="4"/>
  <c r="OG43" i="4"/>
  <c r="OF43" i="4"/>
  <c r="OE43" i="4"/>
  <c r="OD43" i="4"/>
  <c r="OC43" i="4"/>
  <c r="OB43" i="4"/>
  <c r="OA43" i="4"/>
  <c r="NZ43" i="4"/>
  <c r="NY43" i="4"/>
  <c r="NX43" i="4"/>
  <c r="NW43" i="4"/>
  <c r="NV43" i="4"/>
  <c r="NU43" i="4"/>
  <c r="NT43" i="4"/>
  <c r="NS43" i="4"/>
  <c r="NR43" i="4"/>
  <c r="NQ43" i="4"/>
  <c r="NP43" i="4"/>
  <c r="NO43" i="4"/>
  <c r="NN43" i="4"/>
  <c r="NM43" i="4"/>
  <c r="NL43" i="4"/>
  <c r="NK43" i="4"/>
  <c r="NJ43" i="4"/>
  <c r="NI43" i="4"/>
  <c r="NH43" i="4"/>
  <c r="NG43" i="4"/>
  <c r="NF43" i="4"/>
  <c r="NE43" i="4"/>
  <c r="ND43" i="4"/>
  <c r="NC43" i="4"/>
  <c r="NB43" i="4"/>
  <c r="NA43" i="4"/>
  <c r="MZ43" i="4"/>
  <c r="MY43" i="4"/>
  <c r="MX43" i="4"/>
  <c r="MW43" i="4"/>
  <c r="MV43" i="4"/>
  <c r="MU43" i="4"/>
  <c r="MT43" i="4"/>
  <c r="MS43" i="4"/>
  <c r="MR43" i="4"/>
  <c r="MQ43" i="4"/>
  <c r="MP43" i="4"/>
  <c r="MO43" i="4"/>
  <c r="MN43" i="4"/>
  <c r="MM43" i="4"/>
  <c r="ML43" i="4"/>
  <c r="MK43" i="4"/>
  <c r="MJ43" i="4"/>
  <c r="MI43" i="4"/>
  <c r="MH43" i="4"/>
  <c r="MG43" i="4"/>
  <c r="MF43" i="4"/>
  <c r="ME43" i="4"/>
  <c r="MD43" i="4"/>
  <c r="MC43" i="4"/>
  <c r="MB43" i="4"/>
  <c r="MA43" i="4"/>
  <c r="LZ43" i="4"/>
  <c r="LY43" i="4"/>
  <c r="LX43" i="4"/>
  <c r="LW43" i="4"/>
  <c r="LV43" i="4"/>
  <c r="LU43" i="4"/>
  <c r="LT43" i="4"/>
  <c r="LS43" i="4"/>
  <c r="LR43" i="4"/>
  <c r="LQ43" i="4"/>
  <c r="LP43" i="4"/>
  <c r="LO43" i="4"/>
  <c r="LN43" i="4"/>
  <c r="LM43" i="4"/>
  <c r="LL43" i="4"/>
  <c r="LK43" i="4"/>
  <c r="LJ43" i="4"/>
  <c r="LI43" i="4"/>
  <c r="LH43" i="4"/>
  <c r="LG43" i="4"/>
  <c r="LF43" i="4"/>
  <c r="LE43" i="4"/>
  <c r="LD43" i="4"/>
  <c r="LC43" i="4"/>
  <c r="OH61" i="4"/>
  <c r="OG61" i="4"/>
  <c r="OF61" i="4"/>
  <c r="OE61" i="4"/>
  <c r="OD61" i="4"/>
  <c r="OC61" i="4"/>
  <c r="OB61" i="4"/>
  <c r="OA61" i="4"/>
  <c r="NZ61" i="4"/>
  <c r="NY61" i="4"/>
  <c r="NX61" i="4"/>
  <c r="NW61" i="4"/>
  <c r="NV61" i="4"/>
  <c r="NU61" i="4"/>
  <c r="NT61" i="4"/>
  <c r="NS61" i="4"/>
  <c r="NR61" i="4"/>
  <c r="NQ61" i="4"/>
  <c r="NP61" i="4"/>
  <c r="NO61" i="4"/>
  <c r="NN61" i="4"/>
  <c r="NM61" i="4"/>
  <c r="NL61" i="4"/>
  <c r="NK61" i="4"/>
  <c r="NJ61" i="4"/>
  <c r="NI61" i="4"/>
  <c r="NH61" i="4"/>
  <c r="NG61" i="4"/>
  <c r="NF61" i="4"/>
  <c r="NE61" i="4"/>
  <c r="ND61" i="4"/>
  <c r="NC61" i="4"/>
  <c r="NB61" i="4"/>
  <c r="NA61" i="4"/>
  <c r="MZ61" i="4"/>
  <c r="MY61" i="4"/>
  <c r="MX61" i="4"/>
  <c r="MW61" i="4"/>
  <c r="MV61" i="4"/>
  <c r="MU61" i="4"/>
  <c r="MT61" i="4"/>
  <c r="MS61" i="4"/>
  <c r="MR61" i="4"/>
  <c r="MQ61" i="4"/>
  <c r="MP61" i="4"/>
  <c r="MO61" i="4"/>
  <c r="MN61" i="4"/>
  <c r="MM61" i="4"/>
  <c r="ML61" i="4"/>
  <c r="MK61" i="4"/>
  <c r="MJ61" i="4"/>
  <c r="MI61" i="4"/>
  <c r="MH61" i="4"/>
  <c r="MG61" i="4"/>
  <c r="MF61" i="4"/>
  <c r="ME61" i="4"/>
  <c r="MD61" i="4"/>
  <c r="MC61" i="4"/>
  <c r="MB61" i="4"/>
  <c r="MA61" i="4"/>
  <c r="LZ61" i="4"/>
  <c r="LY61" i="4"/>
  <c r="LX61" i="4"/>
  <c r="LW61" i="4"/>
  <c r="LV61" i="4"/>
  <c r="LU61" i="4"/>
  <c r="LT61" i="4"/>
  <c r="LS61" i="4"/>
  <c r="LR61" i="4"/>
  <c r="LQ61" i="4"/>
  <c r="LP61" i="4"/>
  <c r="LO61" i="4"/>
  <c r="LN61" i="4"/>
  <c r="LM61" i="4"/>
  <c r="LL61" i="4"/>
  <c r="LK61" i="4"/>
  <c r="LJ61" i="4"/>
  <c r="LI61" i="4"/>
  <c r="LH61" i="4"/>
  <c r="LG61" i="4"/>
  <c r="LF61" i="4"/>
  <c r="LE61" i="4"/>
  <c r="LD61" i="4"/>
  <c r="LC61" i="4"/>
  <c r="LB61" i="4"/>
  <c r="OH95" i="4"/>
  <c r="OG95" i="4"/>
  <c r="OF95" i="4"/>
  <c r="OE95" i="4"/>
  <c r="OD95" i="4"/>
  <c r="OC95" i="4"/>
  <c r="OB95" i="4"/>
  <c r="OA95" i="4"/>
  <c r="NZ95" i="4"/>
  <c r="NY95" i="4"/>
  <c r="NX95" i="4"/>
  <c r="NW95" i="4"/>
  <c r="NV95" i="4"/>
  <c r="NU95" i="4"/>
  <c r="NT95" i="4"/>
  <c r="NS95" i="4"/>
  <c r="NR95" i="4"/>
  <c r="NQ95" i="4"/>
  <c r="NP95" i="4"/>
  <c r="NO95" i="4"/>
  <c r="NN95" i="4"/>
  <c r="NM95" i="4"/>
  <c r="NL95" i="4"/>
  <c r="NK95" i="4"/>
  <c r="NJ95" i="4"/>
  <c r="NI95" i="4"/>
  <c r="NH95" i="4"/>
  <c r="NG95" i="4"/>
  <c r="NF95" i="4"/>
  <c r="NE95" i="4"/>
  <c r="ND95" i="4"/>
  <c r="NC95" i="4"/>
  <c r="NB95" i="4"/>
  <c r="NA95" i="4"/>
  <c r="MZ95" i="4"/>
  <c r="MY95" i="4"/>
  <c r="MX95" i="4"/>
  <c r="MW95" i="4"/>
  <c r="MV95" i="4"/>
  <c r="MU95" i="4"/>
  <c r="MT95" i="4"/>
  <c r="MS95" i="4"/>
  <c r="MR95" i="4"/>
  <c r="MQ95" i="4"/>
  <c r="MP95" i="4"/>
  <c r="MO95" i="4"/>
  <c r="MN95" i="4"/>
  <c r="MM95" i="4"/>
  <c r="ML95" i="4"/>
  <c r="MK95" i="4"/>
  <c r="MJ95" i="4"/>
  <c r="MI95" i="4"/>
  <c r="MH95" i="4"/>
  <c r="MG95" i="4"/>
  <c r="MF95" i="4"/>
  <c r="ME95" i="4"/>
  <c r="MD95" i="4"/>
  <c r="MC95" i="4"/>
  <c r="MB95" i="4"/>
  <c r="MA95" i="4"/>
  <c r="LZ95" i="4"/>
  <c r="LY95" i="4"/>
  <c r="LX95" i="4"/>
  <c r="LW95" i="4"/>
  <c r="LV95" i="4"/>
  <c r="LU95" i="4"/>
  <c r="LT95" i="4"/>
  <c r="LS95" i="4"/>
  <c r="LR95" i="4"/>
  <c r="LQ95" i="4"/>
  <c r="LP95" i="4"/>
  <c r="LO95" i="4"/>
  <c r="LN95" i="4"/>
  <c r="LM95" i="4"/>
  <c r="LL95" i="4"/>
  <c r="LK95" i="4"/>
  <c r="LJ95" i="4"/>
  <c r="LI95" i="4"/>
  <c r="LH95" i="4"/>
  <c r="LG95" i="4"/>
  <c r="LF95" i="4"/>
  <c r="LE95" i="4"/>
  <c r="LD95" i="4"/>
  <c r="LC95" i="4"/>
  <c r="LB95" i="4"/>
  <c r="OH74" i="4"/>
  <c r="OG74" i="4"/>
  <c r="OF74" i="4"/>
  <c r="OE74" i="4"/>
  <c r="OD74" i="4"/>
  <c r="OC74" i="4"/>
  <c r="OB74" i="4"/>
  <c r="OA74" i="4"/>
  <c r="NZ74" i="4"/>
  <c r="NY74" i="4"/>
  <c r="NX74" i="4"/>
  <c r="NW74" i="4"/>
  <c r="NV74" i="4"/>
  <c r="NU74" i="4"/>
  <c r="NT74" i="4"/>
  <c r="NS74" i="4"/>
  <c r="NR74" i="4"/>
  <c r="NQ74" i="4"/>
  <c r="NP74" i="4"/>
  <c r="NO74" i="4"/>
  <c r="NN74" i="4"/>
  <c r="NM74" i="4"/>
  <c r="NL74" i="4"/>
  <c r="NK74" i="4"/>
  <c r="NJ74" i="4"/>
  <c r="NI74" i="4"/>
  <c r="NH74" i="4"/>
  <c r="NG74" i="4"/>
  <c r="NF74" i="4"/>
  <c r="NE74" i="4"/>
  <c r="ND74" i="4"/>
  <c r="NC74" i="4"/>
  <c r="NB74" i="4"/>
  <c r="NA74" i="4"/>
  <c r="MZ74" i="4"/>
  <c r="MY74" i="4"/>
  <c r="MX74" i="4"/>
  <c r="MW74" i="4"/>
  <c r="MV74" i="4"/>
  <c r="MU74" i="4"/>
  <c r="MT74" i="4"/>
  <c r="MS74" i="4"/>
  <c r="MR74" i="4"/>
  <c r="MQ74" i="4"/>
  <c r="MP74" i="4"/>
  <c r="MO74" i="4"/>
  <c r="MN74" i="4"/>
  <c r="MM74" i="4"/>
  <c r="ML74" i="4"/>
  <c r="MK74" i="4"/>
  <c r="MJ74" i="4"/>
  <c r="MI74" i="4"/>
  <c r="MH74" i="4"/>
  <c r="MG74" i="4"/>
  <c r="MF74" i="4"/>
  <c r="ME74" i="4"/>
  <c r="MD74" i="4"/>
  <c r="MC74" i="4"/>
  <c r="MB74" i="4"/>
  <c r="MA74" i="4"/>
  <c r="LZ74" i="4"/>
  <c r="LY74" i="4"/>
  <c r="LX74" i="4"/>
  <c r="LW74" i="4"/>
  <c r="LV74" i="4"/>
  <c r="LU74" i="4"/>
  <c r="LT74" i="4"/>
  <c r="LS74" i="4"/>
  <c r="LR74" i="4"/>
  <c r="LQ74" i="4"/>
  <c r="LP74" i="4"/>
  <c r="LO74" i="4"/>
  <c r="LN74" i="4"/>
  <c r="LM74" i="4"/>
  <c r="LL74" i="4"/>
  <c r="LK74" i="4"/>
  <c r="LJ74" i="4"/>
  <c r="LI74" i="4"/>
  <c r="LH74" i="4"/>
  <c r="LG74" i="4"/>
  <c r="LF74" i="4"/>
  <c r="LE74" i="4"/>
  <c r="LD74" i="4"/>
  <c r="LC74" i="4"/>
  <c r="LB74" i="4"/>
  <c r="OH135" i="4"/>
  <c r="OG135" i="4"/>
  <c r="OF135" i="4"/>
  <c r="OE135" i="4"/>
  <c r="OD135" i="4"/>
  <c r="OC135" i="4"/>
  <c r="OB135" i="4"/>
  <c r="OA135" i="4"/>
  <c r="NZ135" i="4"/>
  <c r="NY135" i="4"/>
  <c r="NX135" i="4"/>
  <c r="NW135" i="4"/>
  <c r="NV135" i="4"/>
  <c r="NU135" i="4"/>
  <c r="NT135" i="4"/>
  <c r="NS135" i="4"/>
  <c r="NR135" i="4"/>
  <c r="NQ135" i="4"/>
  <c r="NP135" i="4"/>
  <c r="NO135" i="4"/>
  <c r="NN135" i="4"/>
  <c r="NM135" i="4"/>
  <c r="NL135" i="4"/>
  <c r="NK135" i="4"/>
  <c r="NJ135" i="4"/>
  <c r="NI135" i="4"/>
  <c r="NH135" i="4"/>
  <c r="NG135" i="4"/>
  <c r="NF135" i="4"/>
  <c r="NE135" i="4"/>
  <c r="ND135" i="4"/>
  <c r="NC135" i="4"/>
  <c r="NB135" i="4"/>
  <c r="NA135" i="4"/>
  <c r="MZ135" i="4"/>
  <c r="MY135" i="4"/>
  <c r="MX135" i="4"/>
  <c r="MW135" i="4"/>
  <c r="MV135" i="4"/>
  <c r="MU135" i="4"/>
  <c r="MT135" i="4"/>
  <c r="MS135" i="4"/>
  <c r="MR135" i="4"/>
  <c r="MQ135" i="4"/>
  <c r="MP135" i="4"/>
  <c r="MO135" i="4"/>
  <c r="MN135" i="4"/>
  <c r="MM135" i="4"/>
  <c r="ML135" i="4"/>
  <c r="MK135" i="4"/>
  <c r="MJ135" i="4"/>
  <c r="MI135" i="4"/>
  <c r="MH135" i="4"/>
  <c r="MG135" i="4"/>
  <c r="MF135" i="4"/>
  <c r="ME135" i="4"/>
  <c r="MD135" i="4"/>
  <c r="MC135" i="4"/>
  <c r="MB135" i="4"/>
  <c r="MA135" i="4"/>
  <c r="LZ135" i="4"/>
  <c r="LY135" i="4"/>
  <c r="LX135" i="4"/>
  <c r="LW135" i="4"/>
  <c r="LV135" i="4"/>
  <c r="LU135" i="4"/>
  <c r="LT135" i="4"/>
  <c r="LS135" i="4"/>
  <c r="LR135" i="4"/>
  <c r="LQ135" i="4"/>
  <c r="LP135" i="4"/>
  <c r="LO135" i="4"/>
  <c r="LN135" i="4"/>
  <c r="LM135" i="4"/>
  <c r="LL135" i="4"/>
  <c r="LK135" i="4"/>
  <c r="LJ135" i="4"/>
  <c r="LI135" i="4"/>
  <c r="LH135" i="4"/>
  <c r="LG135" i="4"/>
  <c r="LF135" i="4"/>
  <c r="LE135" i="4"/>
  <c r="LD135" i="4"/>
  <c r="LC135" i="4"/>
  <c r="LB135" i="4"/>
  <c r="OH7" i="4"/>
  <c r="OG7" i="4"/>
  <c r="OF7" i="4"/>
  <c r="OE7" i="4"/>
  <c r="OD7" i="4"/>
  <c r="OC7" i="4"/>
  <c r="OB7" i="4"/>
  <c r="OA7" i="4"/>
  <c r="NZ7" i="4"/>
  <c r="NY7" i="4"/>
  <c r="NX7" i="4"/>
  <c r="NW7" i="4"/>
  <c r="NV7" i="4"/>
  <c r="NU7" i="4"/>
  <c r="NT7" i="4"/>
  <c r="NS7" i="4"/>
  <c r="NR7" i="4"/>
  <c r="NQ7" i="4"/>
  <c r="NP7" i="4"/>
  <c r="NO7" i="4"/>
  <c r="NN7" i="4"/>
  <c r="NM7" i="4"/>
  <c r="NL7" i="4"/>
  <c r="NK7" i="4"/>
  <c r="NJ7" i="4"/>
  <c r="NI7" i="4"/>
  <c r="NH7" i="4"/>
  <c r="NG7" i="4"/>
  <c r="NF7" i="4"/>
  <c r="NE7" i="4"/>
  <c r="ND7" i="4"/>
  <c r="NC7" i="4"/>
  <c r="NB7" i="4"/>
  <c r="NA7" i="4"/>
  <c r="MZ7" i="4"/>
  <c r="MY7" i="4"/>
  <c r="MX7" i="4"/>
  <c r="MW7" i="4"/>
  <c r="MV7" i="4"/>
  <c r="MU7" i="4"/>
  <c r="MT7" i="4"/>
  <c r="MS7" i="4"/>
  <c r="MR7" i="4"/>
  <c r="MQ7" i="4"/>
  <c r="MP7" i="4"/>
  <c r="MO7" i="4"/>
  <c r="MN7" i="4"/>
  <c r="MM7" i="4"/>
  <c r="ML7" i="4"/>
  <c r="MK7" i="4"/>
  <c r="MJ7" i="4"/>
  <c r="MI7" i="4"/>
  <c r="MH7" i="4"/>
  <c r="MG7" i="4"/>
  <c r="MF7" i="4"/>
  <c r="ME7" i="4"/>
  <c r="MD7" i="4"/>
  <c r="MC7" i="4"/>
  <c r="MB7" i="4"/>
  <c r="MA7" i="4"/>
  <c r="LZ7" i="4"/>
  <c r="LY7" i="4"/>
  <c r="LX7" i="4"/>
  <c r="LW7" i="4"/>
  <c r="LV7" i="4"/>
  <c r="LU7" i="4"/>
  <c r="LT7" i="4"/>
  <c r="LS7" i="4"/>
  <c r="LR7" i="4"/>
  <c r="LQ7" i="4"/>
  <c r="LP7" i="4"/>
  <c r="LO7" i="4"/>
  <c r="LN7" i="4"/>
  <c r="LM7" i="4"/>
  <c r="LL7" i="4"/>
  <c r="LK7" i="4"/>
  <c r="LJ7" i="4"/>
  <c r="LI7" i="4"/>
  <c r="LH7" i="4"/>
  <c r="LG7" i="4"/>
  <c r="LF7" i="4"/>
  <c r="LE7" i="4"/>
  <c r="LD7" i="4"/>
  <c r="LC7" i="4"/>
  <c r="LB7" i="4"/>
  <c r="OH159" i="4"/>
  <c r="OG159" i="4"/>
  <c r="OF159" i="4"/>
  <c r="OE159" i="4"/>
  <c r="OD159" i="4"/>
  <c r="OC159" i="4"/>
  <c r="OB159" i="4"/>
  <c r="OA159" i="4"/>
  <c r="NZ159" i="4"/>
  <c r="NY159" i="4"/>
  <c r="NX159" i="4"/>
  <c r="NW159" i="4"/>
  <c r="NV159" i="4"/>
  <c r="NU159" i="4"/>
  <c r="NT159" i="4"/>
  <c r="NS159" i="4"/>
  <c r="NR159" i="4"/>
  <c r="NQ159" i="4"/>
  <c r="NP159" i="4"/>
  <c r="NO159" i="4"/>
  <c r="NN159" i="4"/>
  <c r="NM159" i="4"/>
  <c r="NL159" i="4"/>
  <c r="NK159" i="4"/>
  <c r="NJ159" i="4"/>
  <c r="NI159" i="4"/>
  <c r="NH159" i="4"/>
  <c r="NG159" i="4"/>
  <c r="NF159" i="4"/>
  <c r="NE159" i="4"/>
  <c r="ND159" i="4"/>
  <c r="NC159" i="4"/>
  <c r="NB159" i="4"/>
  <c r="NA159" i="4"/>
  <c r="MZ159" i="4"/>
  <c r="MY159" i="4"/>
  <c r="MX159" i="4"/>
  <c r="MW159" i="4"/>
  <c r="MV159" i="4"/>
  <c r="MU159" i="4"/>
  <c r="MT159" i="4"/>
  <c r="MS159" i="4"/>
  <c r="MR159" i="4"/>
  <c r="MQ159" i="4"/>
  <c r="MP159" i="4"/>
  <c r="MO159" i="4"/>
  <c r="MN159" i="4"/>
  <c r="MM159" i="4"/>
  <c r="ML159" i="4"/>
  <c r="MK159" i="4"/>
  <c r="MJ159" i="4"/>
  <c r="MI159" i="4"/>
  <c r="MH159" i="4"/>
  <c r="MG159" i="4"/>
  <c r="MF159" i="4"/>
  <c r="ME159" i="4"/>
  <c r="MD159" i="4"/>
  <c r="MC159" i="4"/>
  <c r="MB159" i="4"/>
  <c r="MA159" i="4"/>
  <c r="LZ159" i="4"/>
  <c r="LY159" i="4"/>
  <c r="LX159" i="4"/>
  <c r="LW159" i="4"/>
  <c r="LV159" i="4"/>
  <c r="LU159" i="4"/>
  <c r="LT159" i="4"/>
  <c r="LS159" i="4"/>
  <c r="LR159" i="4"/>
  <c r="LQ159" i="4"/>
  <c r="LP159" i="4"/>
  <c r="LO159" i="4"/>
  <c r="LN159" i="4"/>
  <c r="LM159" i="4"/>
  <c r="LL159" i="4"/>
  <c r="LK159" i="4"/>
  <c r="LJ159" i="4"/>
  <c r="LI159" i="4"/>
  <c r="LH159" i="4"/>
  <c r="LG159" i="4"/>
  <c r="LF159" i="4"/>
  <c r="LE159" i="4"/>
  <c r="LD159" i="4"/>
  <c r="LC159" i="4"/>
  <c r="LB159" i="4"/>
  <c r="OH24" i="4"/>
  <c r="OG24" i="4"/>
  <c r="OF24" i="4"/>
  <c r="OE24" i="4"/>
  <c r="OD24" i="4"/>
  <c r="OC24" i="4"/>
  <c r="OB24" i="4"/>
  <c r="OA24" i="4"/>
  <c r="NZ24" i="4"/>
  <c r="NY24" i="4"/>
  <c r="NX24" i="4"/>
  <c r="NW24" i="4"/>
  <c r="NV24" i="4"/>
  <c r="NU24" i="4"/>
  <c r="NT24" i="4"/>
  <c r="NS24" i="4"/>
  <c r="NR24" i="4"/>
  <c r="NQ24" i="4"/>
  <c r="NP24" i="4"/>
  <c r="NO24" i="4"/>
  <c r="NN24" i="4"/>
  <c r="NM24" i="4"/>
  <c r="NL24" i="4"/>
  <c r="NK24" i="4"/>
  <c r="NJ24" i="4"/>
  <c r="NI24" i="4"/>
  <c r="NH24" i="4"/>
  <c r="NG24" i="4"/>
  <c r="NF24" i="4"/>
  <c r="NE24" i="4"/>
  <c r="ND24" i="4"/>
  <c r="NC24" i="4"/>
  <c r="NB24" i="4"/>
  <c r="NA24" i="4"/>
  <c r="MZ24" i="4"/>
  <c r="MY24" i="4"/>
  <c r="MX24" i="4"/>
  <c r="MW24" i="4"/>
  <c r="MV24" i="4"/>
  <c r="MU24" i="4"/>
  <c r="MT24" i="4"/>
  <c r="MS24" i="4"/>
  <c r="MR24" i="4"/>
  <c r="MQ24" i="4"/>
  <c r="MP24" i="4"/>
  <c r="MO24" i="4"/>
  <c r="MN24" i="4"/>
  <c r="MM24" i="4"/>
  <c r="ML24" i="4"/>
  <c r="MK24" i="4"/>
  <c r="MJ24" i="4"/>
  <c r="MI24" i="4"/>
  <c r="MH24" i="4"/>
  <c r="MG24" i="4"/>
  <c r="MF24" i="4"/>
  <c r="ME24" i="4"/>
  <c r="MD24" i="4"/>
  <c r="MC24" i="4"/>
  <c r="MB24" i="4"/>
  <c r="MA24" i="4"/>
  <c r="LZ24" i="4"/>
  <c r="LY24" i="4"/>
  <c r="LX24" i="4"/>
  <c r="LW24" i="4"/>
  <c r="LV24" i="4"/>
  <c r="LU24" i="4"/>
  <c r="LT24" i="4"/>
  <c r="LS24" i="4"/>
  <c r="LR24" i="4"/>
  <c r="LQ24" i="4"/>
  <c r="LP24" i="4"/>
  <c r="LO24" i="4"/>
  <c r="LN24" i="4"/>
  <c r="LM24" i="4"/>
  <c r="LL24" i="4"/>
  <c r="LK24" i="4"/>
  <c r="LJ24" i="4"/>
  <c r="LI24" i="4"/>
  <c r="LH24" i="4"/>
  <c r="LG24" i="4"/>
  <c r="LF24" i="4"/>
  <c r="LE24" i="4"/>
  <c r="LD24" i="4"/>
  <c r="LC24" i="4"/>
  <c r="LB24" i="4"/>
  <c r="OH79" i="4"/>
  <c r="OG79" i="4"/>
  <c r="OF79" i="4"/>
  <c r="OE79" i="4"/>
  <c r="OD79" i="4"/>
  <c r="OC79" i="4"/>
  <c r="OB79" i="4"/>
  <c r="OA79" i="4"/>
  <c r="NZ79" i="4"/>
  <c r="NY79" i="4"/>
  <c r="NX79" i="4"/>
  <c r="NW79" i="4"/>
  <c r="NV79" i="4"/>
  <c r="NU79" i="4"/>
  <c r="NT79" i="4"/>
  <c r="NS79" i="4"/>
  <c r="NR79" i="4"/>
  <c r="NQ79" i="4"/>
  <c r="NP79" i="4"/>
  <c r="NO79" i="4"/>
  <c r="NN79" i="4"/>
  <c r="NM79" i="4"/>
  <c r="NL79" i="4"/>
  <c r="NK79" i="4"/>
  <c r="NJ79" i="4"/>
  <c r="NI79" i="4"/>
  <c r="NH79" i="4"/>
  <c r="NG79" i="4"/>
  <c r="NF79" i="4"/>
  <c r="NE79" i="4"/>
  <c r="ND79" i="4"/>
  <c r="NC79" i="4"/>
  <c r="NB79" i="4"/>
  <c r="NA79" i="4"/>
  <c r="MZ79" i="4"/>
  <c r="MY79" i="4"/>
  <c r="MX79" i="4"/>
  <c r="MW79" i="4"/>
  <c r="MV79" i="4"/>
  <c r="MU79" i="4"/>
  <c r="MT79" i="4"/>
  <c r="MS79" i="4"/>
  <c r="MR79" i="4"/>
  <c r="MQ79" i="4"/>
  <c r="MP79" i="4"/>
  <c r="MO79" i="4"/>
  <c r="MN79" i="4"/>
  <c r="MM79" i="4"/>
  <c r="ML79" i="4"/>
  <c r="MK79" i="4"/>
  <c r="MJ79" i="4"/>
  <c r="MI79" i="4"/>
  <c r="MH79" i="4"/>
  <c r="MG79" i="4"/>
  <c r="MF79" i="4"/>
  <c r="ME79" i="4"/>
  <c r="MD79" i="4"/>
  <c r="MC79" i="4"/>
  <c r="MB79" i="4"/>
  <c r="MA79" i="4"/>
  <c r="LZ79" i="4"/>
  <c r="LY79" i="4"/>
  <c r="LX79" i="4"/>
  <c r="LW79" i="4"/>
  <c r="LV79" i="4"/>
  <c r="LU79" i="4"/>
  <c r="LT79" i="4"/>
  <c r="LS79" i="4"/>
  <c r="LR79" i="4"/>
  <c r="LQ79" i="4"/>
  <c r="LP79" i="4"/>
  <c r="LO79" i="4"/>
  <c r="LN79" i="4"/>
  <c r="LM79" i="4"/>
  <c r="LL79" i="4"/>
  <c r="LK79" i="4"/>
  <c r="LJ79" i="4"/>
  <c r="LI79" i="4"/>
  <c r="LH79" i="4"/>
  <c r="LG79" i="4"/>
  <c r="LF79" i="4"/>
  <c r="LE79" i="4"/>
  <c r="LD79" i="4"/>
  <c r="LC79" i="4"/>
  <c r="LB79" i="4"/>
  <c r="OH26" i="4"/>
  <c r="OG26" i="4"/>
  <c r="OF26" i="4"/>
  <c r="OE26" i="4"/>
  <c r="OD26" i="4"/>
  <c r="OC26" i="4"/>
  <c r="OB26" i="4"/>
  <c r="OA26" i="4"/>
  <c r="NZ26" i="4"/>
  <c r="NY26" i="4"/>
  <c r="NX26" i="4"/>
  <c r="NW26" i="4"/>
  <c r="NV26" i="4"/>
  <c r="NU26" i="4"/>
  <c r="NT26" i="4"/>
  <c r="NS26" i="4"/>
  <c r="NR26" i="4"/>
  <c r="NQ26" i="4"/>
  <c r="NP26" i="4"/>
  <c r="NO26" i="4"/>
  <c r="NN26" i="4"/>
  <c r="NM26" i="4"/>
  <c r="NL26" i="4"/>
  <c r="NK26" i="4"/>
  <c r="NJ26" i="4"/>
  <c r="NI26" i="4"/>
  <c r="NH26" i="4"/>
  <c r="NG26" i="4"/>
  <c r="NF26" i="4"/>
  <c r="NE26" i="4"/>
  <c r="ND26" i="4"/>
  <c r="NC26" i="4"/>
  <c r="NB26" i="4"/>
  <c r="NA26" i="4"/>
  <c r="MZ26" i="4"/>
  <c r="MY26" i="4"/>
  <c r="MX26" i="4"/>
  <c r="MW26" i="4"/>
  <c r="MV26" i="4"/>
  <c r="MU26" i="4"/>
  <c r="MT26" i="4"/>
  <c r="MS26" i="4"/>
  <c r="MR26" i="4"/>
  <c r="MQ26" i="4"/>
  <c r="MP26" i="4"/>
  <c r="MO26" i="4"/>
  <c r="MN26" i="4"/>
  <c r="MM26" i="4"/>
  <c r="ML26" i="4"/>
  <c r="MK26" i="4"/>
  <c r="MJ26" i="4"/>
  <c r="MI26" i="4"/>
  <c r="MH26" i="4"/>
  <c r="MG26" i="4"/>
  <c r="MF26" i="4"/>
  <c r="ME26" i="4"/>
  <c r="MD26" i="4"/>
  <c r="MC26" i="4"/>
  <c r="MB26" i="4"/>
  <c r="MA26" i="4"/>
  <c r="LZ26" i="4"/>
  <c r="LY26" i="4"/>
  <c r="LX26" i="4"/>
  <c r="LW26" i="4"/>
  <c r="LV26" i="4"/>
  <c r="LU26" i="4"/>
  <c r="LT26" i="4"/>
  <c r="LS26" i="4"/>
  <c r="LR26" i="4"/>
  <c r="LQ26" i="4"/>
  <c r="LP26" i="4"/>
  <c r="LO26" i="4"/>
  <c r="LN26" i="4"/>
  <c r="LM26" i="4"/>
  <c r="LL26" i="4"/>
  <c r="LK26" i="4"/>
  <c r="LJ26" i="4"/>
  <c r="LI26" i="4"/>
  <c r="LH26" i="4"/>
  <c r="LG26" i="4"/>
  <c r="LF26" i="4"/>
  <c r="LE26" i="4"/>
  <c r="LD26" i="4"/>
  <c r="LC26" i="4"/>
  <c r="LB26" i="4"/>
  <c r="OH124" i="4"/>
  <c r="OG124" i="4"/>
  <c r="OF124" i="4"/>
  <c r="OE124" i="4"/>
  <c r="OD124" i="4"/>
  <c r="OC124" i="4"/>
  <c r="OB124" i="4"/>
  <c r="OA124" i="4"/>
  <c r="NZ124" i="4"/>
  <c r="NY124" i="4"/>
  <c r="NX124" i="4"/>
  <c r="NW124" i="4"/>
  <c r="NV124" i="4"/>
  <c r="NU124" i="4"/>
  <c r="NT124" i="4"/>
  <c r="NS124" i="4"/>
  <c r="NR124" i="4"/>
  <c r="NQ124" i="4"/>
  <c r="NP124" i="4"/>
  <c r="NO124" i="4"/>
  <c r="NN124" i="4"/>
  <c r="NM124" i="4"/>
  <c r="NL124" i="4"/>
  <c r="NK124" i="4"/>
  <c r="NJ124" i="4"/>
  <c r="NI124" i="4"/>
  <c r="NH124" i="4"/>
  <c r="NG124" i="4"/>
  <c r="NF124" i="4"/>
  <c r="NE124" i="4"/>
  <c r="ND124" i="4"/>
  <c r="NC124" i="4"/>
  <c r="NB124" i="4"/>
  <c r="NA124" i="4"/>
  <c r="MZ124" i="4"/>
  <c r="MY124" i="4"/>
  <c r="MX124" i="4"/>
  <c r="MW124" i="4"/>
  <c r="MV124" i="4"/>
  <c r="MU124" i="4"/>
  <c r="MT124" i="4"/>
  <c r="MS124" i="4"/>
  <c r="MR124" i="4"/>
  <c r="MQ124" i="4"/>
  <c r="MP124" i="4"/>
  <c r="MO124" i="4"/>
  <c r="MN124" i="4"/>
  <c r="MM124" i="4"/>
  <c r="ML124" i="4"/>
  <c r="MK124" i="4"/>
  <c r="MJ124" i="4"/>
  <c r="MI124" i="4"/>
  <c r="MH124" i="4"/>
  <c r="MG124" i="4"/>
  <c r="MF124" i="4"/>
  <c r="ME124" i="4"/>
  <c r="MD124" i="4"/>
  <c r="MC124" i="4"/>
  <c r="MB124" i="4"/>
  <c r="MA124" i="4"/>
  <c r="LZ124" i="4"/>
  <c r="LY124" i="4"/>
  <c r="LX124" i="4"/>
  <c r="LW124" i="4"/>
  <c r="LV124" i="4"/>
  <c r="LU124" i="4"/>
  <c r="LT124" i="4"/>
  <c r="LS124" i="4"/>
  <c r="LR124" i="4"/>
  <c r="LQ124" i="4"/>
  <c r="LP124" i="4"/>
  <c r="LO124" i="4"/>
  <c r="LN124" i="4"/>
  <c r="LM124" i="4"/>
  <c r="LL124" i="4"/>
  <c r="LK124" i="4"/>
  <c r="LJ124" i="4"/>
  <c r="LI124" i="4"/>
  <c r="LH124" i="4"/>
  <c r="LG124" i="4"/>
  <c r="LF124" i="4"/>
  <c r="LE124" i="4"/>
  <c r="LD124" i="4"/>
  <c r="LC124" i="4"/>
  <c r="LB124" i="4"/>
  <c r="OH51" i="4"/>
  <c r="OG51" i="4"/>
  <c r="OF51" i="4"/>
  <c r="OE51" i="4"/>
  <c r="OD51" i="4"/>
  <c r="OC51" i="4"/>
  <c r="OB51" i="4"/>
  <c r="OA51" i="4"/>
  <c r="NZ51" i="4"/>
  <c r="NY51" i="4"/>
  <c r="NX51" i="4"/>
  <c r="NW51" i="4"/>
  <c r="NV51" i="4"/>
  <c r="NU51" i="4"/>
  <c r="NT51" i="4"/>
  <c r="NS51" i="4"/>
  <c r="NR51" i="4"/>
  <c r="NQ51" i="4"/>
  <c r="NP51" i="4"/>
  <c r="NO51" i="4"/>
  <c r="NN51" i="4"/>
  <c r="NM51" i="4"/>
  <c r="NL51" i="4"/>
  <c r="NK51" i="4"/>
  <c r="NJ51" i="4"/>
  <c r="NI51" i="4"/>
  <c r="NH51" i="4"/>
  <c r="NG51" i="4"/>
  <c r="NF51" i="4"/>
  <c r="NE51" i="4"/>
  <c r="ND51" i="4"/>
  <c r="NC51" i="4"/>
  <c r="NB51" i="4"/>
  <c r="NA51" i="4"/>
  <c r="MZ51" i="4"/>
  <c r="MY51" i="4"/>
  <c r="MX51" i="4"/>
  <c r="MW51" i="4"/>
  <c r="MV51" i="4"/>
  <c r="MU51" i="4"/>
  <c r="MT51" i="4"/>
  <c r="MS51" i="4"/>
  <c r="MR51" i="4"/>
  <c r="MQ51" i="4"/>
  <c r="MP51" i="4"/>
  <c r="MO51" i="4"/>
  <c r="MN51" i="4"/>
  <c r="MM51" i="4"/>
  <c r="ML51" i="4"/>
  <c r="MK51" i="4"/>
  <c r="MJ51" i="4"/>
  <c r="MI51" i="4"/>
  <c r="MH51" i="4"/>
  <c r="MG51" i="4"/>
  <c r="MF51" i="4"/>
  <c r="ME51" i="4"/>
  <c r="MD51" i="4"/>
  <c r="MC51" i="4"/>
  <c r="MB51" i="4"/>
  <c r="MA51" i="4"/>
  <c r="LZ51" i="4"/>
  <c r="LY51" i="4"/>
  <c r="LX51" i="4"/>
  <c r="LW51" i="4"/>
  <c r="LV51" i="4"/>
  <c r="LU51" i="4"/>
  <c r="LT51" i="4"/>
  <c r="LS51" i="4"/>
  <c r="LR51" i="4"/>
  <c r="LQ51" i="4"/>
  <c r="LP51" i="4"/>
  <c r="LO51" i="4"/>
  <c r="LN51" i="4"/>
  <c r="LM51" i="4"/>
  <c r="LL51" i="4"/>
  <c r="LK51" i="4"/>
  <c r="LJ51" i="4"/>
  <c r="LI51" i="4"/>
  <c r="LH51" i="4"/>
  <c r="LG51" i="4"/>
  <c r="LF51" i="4"/>
  <c r="LE51" i="4"/>
  <c r="LD51" i="4"/>
  <c r="LC51" i="4"/>
  <c r="LB51" i="4"/>
  <c r="OH13" i="4"/>
  <c r="OG13" i="4"/>
  <c r="OF13" i="4"/>
  <c r="OE13" i="4"/>
  <c r="OD13" i="4"/>
  <c r="OC13" i="4"/>
  <c r="OB13" i="4"/>
  <c r="OA13" i="4"/>
  <c r="NZ13" i="4"/>
  <c r="NY13" i="4"/>
  <c r="NX13" i="4"/>
  <c r="NW13" i="4"/>
  <c r="NV13" i="4"/>
  <c r="NU13" i="4"/>
  <c r="NT13" i="4"/>
  <c r="NS13" i="4"/>
  <c r="NR13" i="4"/>
  <c r="NQ13" i="4"/>
  <c r="NP13" i="4"/>
  <c r="NO13" i="4"/>
  <c r="NN13" i="4"/>
  <c r="NM13" i="4"/>
  <c r="NL13" i="4"/>
  <c r="NK13" i="4"/>
  <c r="NJ13" i="4"/>
  <c r="NI13" i="4"/>
  <c r="NH13" i="4"/>
  <c r="NG13" i="4"/>
  <c r="NF13" i="4"/>
  <c r="NE13" i="4"/>
  <c r="ND13" i="4"/>
  <c r="NC13" i="4"/>
  <c r="NB13" i="4"/>
  <c r="NA13" i="4"/>
  <c r="MZ13" i="4"/>
  <c r="MY13" i="4"/>
  <c r="MX13" i="4"/>
  <c r="MW13" i="4"/>
  <c r="MV13" i="4"/>
  <c r="MU13" i="4"/>
  <c r="MT13" i="4"/>
  <c r="MS13" i="4"/>
  <c r="MR13" i="4"/>
  <c r="MQ13" i="4"/>
  <c r="MP13" i="4"/>
  <c r="MO13" i="4"/>
  <c r="MN13" i="4"/>
  <c r="MM13" i="4"/>
  <c r="ML13" i="4"/>
  <c r="MK13" i="4"/>
  <c r="MJ13" i="4"/>
  <c r="MI13" i="4"/>
  <c r="MH13" i="4"/>
  <c r="MG13" i="4"/>
  <c r="MF13" i="4"/>
  <c r="ME13" i="4"/>
  <c r="MD13" i="4"/>
  <c r="MC13" i="4"/>
  <c r="MB13" i="4"/>
  <c r="MA13" i="4"/>
  <c r="LZ13" i="4"/>
  <c r="LY13" i="4"/>
  <c r="LX13" i="4"/>
  <c r="LW13" i="4"/>
  <c r="LV13" i="4"/>
  <c r="LU13" i="4"/>
  <c r="LT13" i="4"/>
  <c r="LS13" i="4"/>
  <c r="LR13" i="4"/>
  <c r="LQ13" i="4"/>
  <c r="LP13" i="4"/>
  <c r="LO13" i="4"/>
  <c r="LN13" i="4"/>
  <c r="LM13" i="4"/>
  <c r="LL13" i="4"/>
  <c r="LK13" i="4"/>
  <c r="LJ13" i="4"/>
  <c r="LI13" i="4"/>
  <c r="LH13" i="4"/>
  <c r="LG13" i="4"/>
  <c r="LF13" i="4"/>
  <c r="LE13" i="4"/>
  <c r="LD13" i="4"/>
  <c r="LC13" i="4"/>
  <c r="LB13" i="4"/>
  <c r="OH39" i="4"/>
  <c r="OG39" i="4"/>
  <c r="OF39" i="4"/>
  <c r="OE39" i="4"/>
  <c r="OD39" i="4"/>
  <c r="OC39" i="4"/>
  <c r="OB39" i="4"/>
  <c r="OA39" i="4"/>
  <c r="NZ39" i="4"/>
  <c r="NY39" i="4"/>
  <c r="NX39" i="4"/>
  <c r="NW39" i="4"/>
  <c r="NV39" i="4"/>
  <c r="NU39" i="4"/>
  <c r="NT39" i="4"/>
  <c r="NS39" i="4"/>
  <c r="NR39" i="4"/>
  <c r="NQ39" i="4"/>
  <c r="NP39" i="4"/>
  <c r="NO39" i="4"/>
  <c r="NN39" i="4"/>
  <c r="NM39" i="4"/>
  <c r="NL39" i="4"/>
  <c r="NK39" i="4"/>
  <c r="NJ39" i="4"/>
  <c r="NI39" i="4"/>
  <c r="NH39" i="4"/>
  <c r="NG39" i="4"/>
  <c r="NF39" i="4"/>
  <c r="NE39" i="4"/>
  <c r="ND39" i="4"/>
  <c r="NC39" i="4"/>
  <c r="NB39" i="4"/>
  <c r="NA39" i="4"/>
  <c r="MZ39" i="4"/>
  <c r="MY39" i="4"/>
  <c r="MX39" i="4"/>
  <c r="MW39" i="4"/>
  <c r="MV39" i="4"/>
  <c r="MU39" i="4"/>
  <c r="MT39" i="4"/>
  <c r="MS39" i="4"/>
  <c r="MR39" i="4"/>
  <c r="MQ39" i="4"/>
  <c r="MP39" i="4"/>
  <c r="MO39" i="4"/>
  <c r="MN39" i="4"/>
  <c r="MM39" i="4"/>
  <c r="ML39" i="4"/>
  <c r="MK39" i="4"/>
  <c r="MJ39" i="4"/>
  <c r="MI39" i="4"/>
  <c r="MH39" i="4"/>
  <c r="MG39" i="4"/>
  <c r="MF39" i="4"/>
  <c r="ME39" i="4"/>
  <c r="MD39" i="4"/>
  <c r="MC39" i="4"/>
  <c r="MB39" i="4"/>
  <c r="MA39" i="4"/>
  <c r="LZ39" i="4"/>
  <c r="LY39" i="4"/>
  <c r="LX39" i="4"/>
  <c r="LW39" i="4"/>
  <c r="LV39" i="4"/>
  <c r="LU39" i="4"/>
  <c r="LT39" i="4"/>
  <c r="LS39" i="4"/>
  <c r="LR39" i="4"/>
  <c r="LQ39" i="4"/>
  <c r="LP39" i="4"/>
  <c r="LO39" i="4"/>
  <c r="LN39" i="4"/>
  <c r="LM39" i="4"/>
  <c r="LL39" i="4"/>
  <c r="LK39" i="4"/>
  <c r="LJ39" i="4"/>
  <c r="LI39" i="4"/>
  <c r="LH39" i="4"/>
  <c r="LG39" i="4"/>
  <c r="LF39" i="4"/>
  <c r="LE39" i="4"/>
  <c r="LD39" i="4"/>
  <c r="LC39" i="4"/>
  <c r="LB39" i="4"/>
  <c r="OH18" i="4"/>
  <c r="OG18" i="4"/>
  <c r="OF18" i="4"/>
  <c r="OE18" i="4"/>
  <c r="OD18" i="4"/>
  <c r="OC18" i="4"/>
  <c r="OB18" i="4"/>
  <c r="OA18" i="4"/>
  <c r="NZ18" i="4"/>
  <c r="NY18" i="4"/>
  <c r="NX18" i="4"/>
  <c r="NW18" i="4"/>
  <c r="NV18" i="4"/>
  <c r="NU18" i="4"/>
  <c r="NT18" i="4"/>
  <c r="NS18" i="4"/>
  <c r="NR18" i="4"/>
  <c r="NQ18" i="4"/>
  <c r="NP18" i="4"/>
  <c r="NO18" i="4"/>
  <c r="NN18" i="4"/>
  <c r="NM18" i="4"/>
  <c r="NL18" i="4"/>
  <c r="NK18" i="4"/>
  <c r="NJ18" i="4"/>
  <c r="NI18" i="4"/>
  <c r="NH18" i="4"/>
  <c r="NG18" i="4"/>
  <c r="NF18" i="4"/>
  <c r="NE18" i="4"/>
  <c r="ND18" i="4"/>
  <c r="NC18" i="4"/>
  <c r="NB18" i="4"/>
  <c r="NA18" i="4"/>
  <c r="MZ18" i="4"/>
  <c r="MY18" i="4"/>
  <c r="MX18" i="4"/>
  <c r="MW18" i="4"/>
  <c r="MV18" i="4"/>
  <c r="MU18" i="4"/>
  <c r="MT18" i="4"/>
  <c r="MS18" i="4"/>
  <c r="MR18" i="4"/>
  <c r="MQ18" i="4"/>
  <c r="MP18" i="4"/>
  <c r="MO18" i="4"/>
  <c r="MN18" i="4"/>
  <c r="MM18" i="4"/>
  <c r="ML18" i="4"/>
  <c r="MK18" i="4"/>
  <c r="MJ18" i="4"/>
  <c r="MI18" i="4"/>
  <c r="MH18" i="4"/>
  <c r="MG18" i="4"/>
  <c r="MF18" i="4"/>
  <c r="ME18" i="4"/>
  <c r="MD18" i="4"/>
  <c r="MC18" i="4"/>
  <c r="MB18" i="4"/>
  <c r="MA18" i="4"/>
  <c r="LZ18" i="4"/>
  <c r="LY18" i="4"/>
  <c r="LX18" i="4"/>
  <c r="LW18" i="4"/>
  <c r="LV18" i="4"/>
  <c r="LU18" i="4"/>
  <c r="LT18" i="4"/>
  <c r="LS18" i="4"/>
  <c r="LR18" i="4"/>
  <c r="LQ18" i="4"/>
  <c r="LP18" i="4"/>
  <c r="LO18" i="4"/>
  <c r="LN18" i="4"/>
  <c r="LM18" i="4"/>
  <c r="LL18" i="4"/>
  <c r="LK18" i="4"/>
  <c r="LJ18" i="4"/>
  <c r="LI18" i="4"/>
  <c r="LH18" i="4"/>
  <c r="LG18" i="4"/>
  <c r="LF18" i="4"/>
  <c r="LE18" i="4"/>
  <c r="LD18" i="4"/>
  <c r="LC18" i="4"/>
  <c r="LB18" i="4"/>
  <c r="OH75" i="4"/>
  <c r="OG75" i="4"/>
  <c r="OF75" i="4"/>
  <c r="OE75" i="4"/>
  <c r="OD75" i="4"/>
  <c r="OC75" i="4"/>
  <c r="OB75" i="4"/>
  <c r="OA75" i="4"/>
  <c r="NZ75" i="4"/>
  <c r="NY75" i="4"/>
  <c r="NX75" i="4"/>
  <c r="NW75" i="4"/>
  <c r="NV75" i="4"/>
  <c r="NU75" i="4"/>
  <c r="NT75" i="4"/>
  <c r="NS75" i="4"/>
  <c r="NR75" i="4"/>
  <c r="NQ75" i="4"/>
  <c r="NP75" i="4"/>
  <c r="NO75" i="4"/>
  <c r="NN75" i="4"/>
  <c r="NM75" i="4"/>
  <c r="NL75" i="4"/>
  <c r="NK75" i="4"/>
  <c r="NJ75" i="4"/>
  <c r="NI75" i="4"/>
  <c r="NH75" i="4"/>
  <c r="NG75" i="4"/>
  <c r="NF75" i="4"/>
  <c r="NE75" i="4"/>
  <c r="ND75" i="4"/>
  <c r="NC75" i="4"/>
  <c r="NB75" i="4"/>
  <c r="NA75" i="4"/>
  <c r="MZ75" i="4"/>
  <c r="MY75" i="4"/>
  <c r="MX75" i="4"/>
  <c r="MW75" i="4"/>
  <c r="MV75" i="4"/>
  <c r="MU75" i="4"/>
  <c r="MT75" i="4"/>
  <c r="MS75" i="4"/>
  <c r="MR75" i="4"/>
  <c r="MQ75" i="4"/>
  <c r="MP75" i="4"/>
  <c r="MO75" i="4"/>
  <c r="MN75" i="4"/>
  <c r="MM75" i="4"/>
  <c r="ML75" i="4"/>
  <c r="MK75" i="4"/>
  <c r="MJ75" i="4"/>
  <c r="MI75" i="4"/>
  <c r="MH75" i="4"/>
  <c r="MG75" i="4"/>
  <c r="MF75" i="4"/>
  <c r="ME75" i="4"/>
  <c r="MD75" i="4"/>
  <c r="MC75" i="4"/>
  <c r="MB75" i="4"/>
  <c r="MA75" i="4"/>
  <c r="LZ75" i="4"/>
  <c r="LY75" i="4"/>
  <c r="LX75" i="4"/>
  <c r="LW75" i="4"/>
  <c r="LV75" i="4"/>
  <c r="LU75" i="4"/>
  <c r="LT75" i="4"/>
  <c r="LS75" i="4"/>
  <c r="LR75" i="4"/>
  <c r="LQ75" i="4"/>
  <c r="LP75" i="4"/>
  <c r="LO75" i="4"/>
  <c r="LN75" i="4"/>
  <c r="LM75" i="4"/>
  <c r="LL75" i="4"/>
  <c r="LK75" i="4"/>
  <c r="LJ75" i="4"/>
  <c r="LI75" i="4"/>
  <c r="LH75" i="4"/>
  <c r="LG75" i="4"/>
  <c r="LF75" i="4"/>
  <c r="LE75" i="4"/>
  <c r="LD75" i="4"/>
  <c r="LC75" i="4"/>
  <c r="LB75" i="4"/>
  <c r="OH116" i="4"/>
  <c r="OG116" i="4"/>
  <c r="OF116" i="4"/>
  <c r="OE116" i="4"/>
  <c r="OD116" i="4"/>
  <c r="OC116" i="4"/>
  <c r="OB116" i="4"/>
  <c r="OA116" i="4"/>
  <c r="NZ116" i="4"/>
  <c r="NY116" i="4"/>
  <c r="NX116" i="4"/>
  <c r="NW116" i="4"/>
  <c r="NV116" i="4"/>
  <c r="NU116" i="4"/>
  <c r="NT116" i="4"/>
  <c r="NS116" i="4"/>
  <c r="NR116" i="4"/>
  <c r="NQ116" i="4"/>
  <c r="NP116" i="4"/>
  <c r="NO116" i="4"/>
  <c r="NN116" i="4"/>
  <c r="NM116" i="4"/>
  <c r="NL116" i="4"/>
  <c r="NK116" i="4"/>
  <c r="NJ116" i="4"/>
  <c r="NI116" i="4"/>
  <c r="NH116" i="4"/>
  <c r="NG116" i="4"/>
  <c r="NF116" i="4"/>
  <c r="NE116" i="4"/>
  <c r="ND116" i="4"/>
  <c r="NC116" i="4"/>
  <c r="NB116" i="4"/>
  <c r="NA116" i="4"/>
  <c r="MZ116" i="4"/>
  <c r="MY116" i="4"/>
  <c r="MX116" i="4"/>
  <c r="MW116" i="4"/>
  <c r="MV116" i="4"/>
  <c r="MU116" i="4"/>
  <c r="MT116" i="4"/>
  <c r="MS116" i="4"/>
  <c r="MR116" i="4"/>
  <c r="MQ116" i="4"/>
  <c r="MP116" i="4"/>
  <c r="MO116" i="4"/>
  <c r="MN116" i="4"/>
  <c r="MM116" i="4"/>
  <c r="ML116" i="4"/>
  <c r="MK116" i="4"/>
  <c r="MJ116" i="4"/>
  <c r="MI116" i="4"/>
  <c r="MH116" i="4"/>
  <c r="MG116" i="4"/>
  <c r="MF116" i="4"/>
  <c r="ME116" i="4"/>
  <c r="MD116" i="4"/>
  <c r="MC116" i="4"/>
  <c r="MB116" i="4"/>
  <c r="MA116" i="4"/>
  <c r="LZ116" i="4"/>
  <c r="LY116" i="4"/>
  <c r="LX116" i="4"/>
  <c r="LW116" i="4"/>
  <c r="LV116" i="4"/>
  <c r="LU116" i="4"/>
  <c r="LT116" i="4"/>
  <c r="LS116" i="4"/>
  <c r="LR116" i="4"/>
  <c r="LQ116" i="4"/>
  <c r="LP116" i="4"/>
  <c r="LO116" i="4"/>
  <c r="LN116" i="4"/>
  <c r="LM116" i="4"/>
  <c r="LL116" i="4"/>
  <c r="LK116" i="4"/>
  <c r="LJ116" i="4"/>
  <c r="LI116" i="4"/>
  <c r="LH116" i="4"/>
  <c r="LG116" i="4"/>
  <c r="LF116" i="4"/>
  <c r="LE116" i="4"/>
  <c r="LD116" i="4"/>
  <c r="LC116" i="4"/>
  <c r="LB116" i="4"/>
  <c r="OH129" i="4"/>
  <c r="OG129" i="4"/>
  <c r="OF129" i="4"/>
  <c r="OE129" i="4"/>
  <c r="OD129" i="4"/>
  <c r="OC129" i="4"/>
  <c r="OB129" i="4"/>
  <c r="OA129" i="4"/>
  <c r="NZ129" i="4"/>
  <c r="NY129" i="4"/>
  <c r="NX129" i="4"/>
  <c r="NW129" i="4"/>
  <c r="NV129" i="4"/>
  <c r="NU129" i="4"/>
  <c r="NT129" i="4"/>
  <c r="NS129" i="4"/>
  <c r="NR129" i="4"/>
  <c r="NQ129" i="4"/>
  <c r="NP129" i="4"/>
  <c r="NO129" i="4"/>
  <c r="NN129" i="4"/>
  <c r="NM129" i="4"/>
  <c r="NL129" i="4"/>
  <c r="NK129" i="4"/>
  <c r="NJ129" i="4"/>
  <c r="NI129" i="4"/>
  <c r="NH129" i="4"/>
  <c r="NG129" i="4"/>
  <c r="NF129" i="4"/>
  <c r="NE129" i="4"/>
  <c r="ND129" i="4"/>
  <c r="NC129" i="4"/>
  <c r="NB129" i="4"/>
  <c r="NA129" i="4"/>
  <c r="MZ129" i="4"/>
  <c r="MY129" i="4"/>
  <c r="MX129" i="4"/>
  <c r="MW129" i="4"/>
  <c r="MV129" i="4"/>
  <c r="MU129" i="4"/>
  <c r="MT129" i="4"/>
  <c r="MS129" i="4"/>
  <c r="MR129" i="4"/>
  <c r="MQ129" i="4"/>
  <c r="MP129" i="4"/>
  <c r="MO129" i="4"/>
  <c r="MN129" i="4"/>
  <c r="MM129" i="4"/>
  <c r="ML129" i="4"/>
  <c r="MK129" i="4"/>
  <c r="MJ129" i="4"/>
  <c r="MI129" i="4"/>
  <c r="MH129" i="4"/>
  <c r="MG129" i="4"/>
  <c r="MF129" i="4"/>
  <c r="ME129" i="4"/>
  <c r="MD129" i="4"/>
  <c r="MC129" i="4"/>
  <c r="MB129" i="4"/>
  <c r="MA129" i="4"/>
  <c r="LZ129" i="4"/>
  <c r="LY129" i="4"/>
  <c r="LX129" i="4"/>
  <c r="LW129" i="4"/>
  <c r="LV129" i="4"/>
  <c r="LU129" i="4"/>
  <c r="LT129" i="4"/>
  <c r="LS129" i="4"/>
  <c r="LR129" i="4"/>
  <c r="LQ129" i="4"/>
  <c r="LP129" i="4"/>
  <c r="LO129" i="4"/>
  <c r="LN129" i="4"/>
  <c r="LM129" i="4"/>
  <c r="LL129" i="4"/>
  <c r="LK129" i="4"/>
  <c r="LJ129" i="4"/>
  <c r="LI129" i="4"/>
  <c r="LH129" i="4"/>
  <c r="LG129" i="4"/>
  <c r="LF129" i="4"/>
  <c r="LE129" i="4"/>
  <c r="LD129" i="4"/>
  <c r="LC129" i="4"/>
  <c r="LB129" i="4"/>
  <c r="OH14" i="4"/>
  <c r="OG14" i="4"/>
  <c r="OF14" i="4"/>
  <c r="OE14" i="4"/>
  <c r="OD14" i="4"/>
  <c r="OC14" i="4"/>
  <c r="OB14" i="4"/>
  <c r="OA14" i="4"/>
  <c r="NZ14" i="4"/>
  <c r="NY14" i="4"/>
  <c r="NX14" i="4"/>
  <c r="NW14" i="4"/>
  <c r="NV14" i="4"/>
  <c r="NU14" i="4"/>
  <c r="NT14" i="4"/>
  <c r="NS14" i="4"/>
  <c r="NR14" i="4"/>
  <c r="NQ14" i="4"/>
  <c r="NP14" i="4"/>
  <c r="NO14" i="4"/>
  <c r="NN14" i="4"/>
  <c r="NM14" i="4"/>
  <c r="NL14" i="4"/>
  <c r="NK14" i="4"/>
  <c r="NJ14" i="4"/>
  <c r="NI14" i="4"/>
  <c r="NH14" i="4"/>
  <c r="NG14" i="4"/>
  <c r="NF14" i="4"/>
  <c r="NE14" i="4"/>
  <c r="ND14" i="4"/>
  <c r="NC14" i="4"/>
  <c r="NB14" i="4"/>
  <c r="NA14" i="4"/>
  <c r="MZ14" i="4"/>
  <c r="MY14" i="4"/>
  <c r="MX14" i="4"/>
  <c r="MW14" i="4"/>
  <c r="MV14" i="4"/>
  <c r="MU14" i="4"/>
  <c r="MT14" i="4"/>
  <c r="MS14" i="4"/>
  <c r="MR14" i="4"/>
  <c r="MQ14" i="4"/>
  <c r="MP14" i="4"/>
  <c r="MO14" i="4"/>
  <c r="MN14" i="4"/>
  <c r="MM14" i="4"/>
  <c r="ML14" i="4"/>
  <c r="MK14" i="4"/>
  <c r="MJ14" i="4"/>
  <c r="MI14" i="4"/>
  <c r="MH14" i="4"/>
  <c r="MG14" i="4"/>
  <c r="MF14" i="4"/>
  <c r="ME14" i="4"/>
  <c r="MD14" i="4"/>
  <c r="MC14" i="4"/>
  <c r="MB14" i="4"/>
  <c r="MA14" i="4"/>
  <c r="LZ14" i="4"/>
  <c r="LY14" i="4"/>
  <c r="LX14" i="4"/>
  <c r="LW14" i="4"/>
  <c r="LV14" i="4"/>
  <c r="LU14" i="4"/>
  <c r="LT14" i="4"/>
  <c r="LS14" i="4"/>
  <c r="LR14" i="4"/>
  <c r="LQ14" i="4"/>
  <c r="LP14" i="4"/>
  <c r="LO14" i="4"/>
  <c r="LN14" i="4"/>
  <c r="LM14" i="4"/>
  <c r="LL14" i="4"/>
  <c r="LK14" i="4"/>
  <c r="LJ14" i="4"/>
  <c r="LI14" i="4"/>
  <c r="LH14" i="4"/>
  <c r="LG14" i="4"/>
  <c r="LF14" i="4"/>
  <c r="LE14" i="4"/>
  <c r="LD14" i="4"/>
  <c r="LC14" i="4"/>
  <c r="LB14" i="4"/>
  <c r="OH54" i="4"/>
  <c r="OG54" i="4"/>
  <c r="OF54" i="4"/>
  <c r="OE54" i="4"/>
  <c r="OD54" i="4"/>
  <c r="OC54" i="4"/>
  <c r="OB54" i="4"/>
  <c r="OA54" i="4"/>
  <c r="NZ54" i="4"/>
  <c r="NY54" i="4"/>
  <c r="NX54" i="4"/>
  <c r="NW54" i="4"/>
  <c r="NV54" i="4"/>
  <c r="NU54" i="4"/>
  <c r="NT54" i="4"/>
  <c r="NS54" i="4"/>
  <c r="NR54" i="4"/>
  <c r="NQ54" i="4"/>
  <c r="NP54" i="4"/>
  <c r="NO54" i="4"/>
  <c r="NN54" i="4"/>
  <c r="NM54" i="4"/>
  <c r="NL54" i="4"/>
  <c r="NK54" i="4"/>
  <c r="NJ54" i="4"/>
  <c r="NI54" i="4"/>
  <c r="NH54" i="4"/>
  <c r="NG54" i="4"/>
  <c r="NF54" i="4"/>
  <c r="NE54" i="4"/>
  <c r="ND54" i="4"/>
  <c r="NC54" i="4"/>
  <c r="NB54" i="4"/>
  <c r="NA54" i="4"/>
  <c r="MZ54" i="4"/>
  <c r="MY54" i="4"/>
  <c r="MX54" i="4"/>
  <c r="MW54" i="4"/>
  <c r="MV54" i="4"/>
  <c r="MU54" i="4"/>
  <c r="MT54" i="4"/>
  <c r="MS54" i="4"/>
  <c r="MR54" i="4"/>
  <c r="MQ54" i="4"/>
  <c r="MP54" i="4"/>
  <c r="MO54" i="4"/>
  <c r="MN54" i="4"/>
  <c r="MM54" i="4"/>
  <c r="ML54" i="4"/>
  <c r="MK54" i="4"/>
  <c r="MJ54" i="4"/>
  <c r="MI54" i="4"/>
  <c r="MH54" i="4"/>
  <c r="MG54" i="4"/>
  <c r="MF54" i="4"/>
  <c r="ME54" i="4"/>
  <c r="MD54" i="4"/>
  <c r="MC54" i="4"/>
  <c r="MB54" i="4"/>
  <c r="MA54" i="4"/>
  <c r="LZ54" i="4"/>
  <c r="LY54" i="4"/>
  <c r="LX54" i="4"/>
  <c r="LW54" i="4"/>
  <c r="LV54" i="4"/>
  <c r="LU54" i="4"/>
  <c r="LT54" i="4"/>
  <c r="LS54" i="4"/>
  <c r="LR54" i="4"/>
  <c r="LQ54" i="4"/>
  <c r="LP54" i="4"/>
  <c r="LO54" i="4"/>
  <c r="LN54" i="4"/>
  <c r="LM54" i="4"/>
  <c r="LL54" i="4"/>
  <c r="LK54" i="4"/>
  <c r="LJ54" i="4"/>
  <c r="LI54" i="4"/>
  <c r="LH54" i="4"/>
  <c r="LG54" i="4"/>
  <c r="LF54" i="4"/>
  <c r="LE54" i="4"/>
  <c r="LD54" i="4"/>
  <c r="LC54" i="4"/>
  <c r="LB54" i="4"/>
  <c r="OH56" i="4"/>
  <c r="OG56" i="4"/>
  <c r="OF56" i="4"/>
  <c r="OE56" i="4"/>
  <c r="OD56" i="4"/>
  <c r="OC56" i="4"/>
  <c r="OB56" i="4"/>
  <c r="OA56" i="4"/>
  <c r="NZ56" i="4"/>
  <c r="NY56" i="4"/>
  <c r="NX56" i="4"/>
  <c r="NW56" i="4"/>
  <c r="NV56" i="4"/>
  <c r="NU56" i="4"/>
  <c r="NT56" i="4"/>
  <c r="NS56" i="4"/>
  <c r="NR56" i="4"/>
  <c r="NQ56" i="4"/>
  <c r="NP56" i="4"/>
  <c r="NO56" i="4"/>
  <c r="NN56" i="4"/>
  <c r="NM56" i="4"/>
  <c r="NL56" i="4"/>
  <c r="NK56" i="4"/>
  <c r="NJ56" i="4"/>
  <c r="NI56" i="4"/>
  <c r="NH56" i="4"/>
  <c r="NG56" i="4"/>
  <c r="NF56" i="4"/>
  <c r="NE56" i="4"/>
  <c r="ND56" i="4"/>
  <c r="NC56" i="4"/>
  <c r="NB56" i="4"/>
  <c r="NA56" i="4"/>
  <c r="MZ56" i="4"/>
  <c r="MY56" i="4"/>
  <c r="MX56" i="4"/>
  <c r="MW56" i="4"/>
  <c r="MV56" i="4"/>
  <c r="MU56" i="4"/>
  <c r="MT56" i="4"/>
  <c r="MS56" i="4"/>
  <c r="MR56" i="4"/>
  <c r="MQ56" i="4"/>
  <c r="MP56" i="4"/>
  <c r="MO56" i="4"/>
  <c r="MN56" i="4"/>
  <c r="MM56" i="4"/>
  <c r="ML56" i="4"/>
  <c r="MK56" i="4"/>
  <c r="MJ56" i="4"/>
  <c r="MI56" i="4"/>
  <c r="MH56" i="4"/>
  <c r="MG56" i="4"/>
  <c r="MF56" i="4"/>
  <c r="ME56" i="4"/>
  <c r="MD56" i="4"/>
  <c r="MC56" i="4"/>
  <c r="MB56" i="4"/>
  <c r="MA56" i="4"/>
  <c r="LZ56" i="4"/>
  <c r="LY56" i="4"/>
  <c r="LX56" i="4"/>
  <c r="LW56" i="4"/>
  <c r="LV56" i="4"/>
  <c r="LU56" i="4"/>
  <c r="LT56" i="4"/>
  <c r="LS56" i="4"/>
  <c r="LR56" i="4"/>
  <c r="LQ56" i="4"/>
  <c r="LP56" i="4"/>
  <c r="LO56" i="4"/>
  <c r="LN56" i="4"/>
  <c r="LM56" i="4"/>
  <c r="LL56" i="4"/>
  <c r="LK56" i="4"/>
  <c r="LJ56" i="4"/>
  <c r="LI56" i="4"/>
  <c r="LH56" i="4"/>
  <c r="LG56" i="4"/>
  <c r="LF56" i="4"/>
  <c r="LE56" i="4"/>
  <c r="LD56" i="4"/>
  <c r="LC56" i="4"/>
  <c r="LB56" i="4"/>
  <c r="OH31" i="4"/>
  <c r="OG31" i="4"/>
  <c r="OF31" i="4"/>
  <c r="OE31" i="4"/>
  <c r="OD31" i="4"/>
  <c r="OC31" i="4"/>
  <c r="OB31" i="4"/>
  <c r="OA31" i="4"/>
  <c r="NZ31" i="4"/>
  <c r="NY31" i="4"/>
  <c r="NX31" i="4"/>
  <c r="NW31" i="4"/>
  <c r="NV31" i="4"/>
  <c r="NU31" i="4"/>
  <c r="NT31" i="4"/>
  <c r="NS31" i="4"/>
  <c r="NR31" i="4"/>
  <c r="NQ31" i="4"/>
  <c r="NP31" i="4"/>
  <c r="NO31" i="4"/>
  <c r="NN31" i="4"/>
  <c r="NM31" i="4"/>
  <c r="NL31" i="4"/>
  <c r="NK31" i="4"/>
  <c r="NJ31" i="4"/>
  <c r="NI31" i="4"/>
  <c r="NH31" i="4"/>
  <c r="NG31" i="4"/>
  <c r="NF31" i="4"/>
  <c r="NE31" i="4"/>
  <c r="ND31" i="4"/>
  <c r="NC31" i="4"/>
  <c r="NB31" i="4"/>
  <c r="NA31" i="4"/>
  <c r="MZ31" i="4"/>
  <c r="MY31" i="4"/>
  <c r="MX31" i="4"/>
  <c r="MW31" i="4"/>
  <c r="MV31" i="4"/>
  <c r="MU31" i="4"/>
  <c r="MT31" i="4"/>
  <c r="MS31" i="4"/>
  <c r="MR31" i="4"/>
  <c r="MQ31" i="4"/>
  <c r="MP31" i="4"/>
  <c r="MO31" i="4"/>
  <c r="MN31" i="4"/>
  <c r="MM31" i="4"/>
  <c r="ML31" i="4"/>
  <c r="MK31" i="4"/>
  <c r="MJ31" i="4"/>
  <c r="MI31" i="4"/>
  <c r="MH31" i="4"/>
  <c r="MG31" i="4"/>
  <c r="MF31" i="4"/>
  <c r="ME31" i="4"/>
  <c r="MD31" i="4"/>
  <c r="MC31" i="4"/>
  <c r="MB31" i="4"/>
  <c r="MA31" i="4"/>
  <c r="LZ31" i="4"/>
  <c r="LY31" i="4"/>
  <c r="LX31" i="4"/>
  <c r="LW31" i="4"/>
  <c r="LV31" i="4"/>
  <c r="LU31" i="4"/>
  <c r="LT31" i="4"/>
  <c r="LS31" i="4"/>
  <c r="LR31" i="4"/>
  <c r="LQ31" i="4"/>
  <c r="LP31" i="4"/>
  <c r="LO31" i="4"/>
  <c r="LN31" i="4"/>
  <c r="LM31" i="4"/>
  <c r="LL31" i="4"/>
  <c r="LK31" i="4"/>
  <c r="LJ31" i="4"/>
  <c r="LI31" i="4"/>
  <c r="LH31" i="4"/>
  <c r="LG31" i="4"/>
  <c r="LF31" i="4"/>
  <c r="LE31" i="4"/>
  <c r="LD31" i="4"/>
  <c r="LC31" i="4"/>
  <c r="LB31" i="4"/>
  <c r="OH20" i="4"/>
  <c r="OG20" i="4"/>
  <c r="OF20" i="4"/>
  <c r="OE20" i="4"/>
  <c r="OD20" i="4"/>
  <c r="OC20" i="4"/>
  <c r="OB20" i="4"/>
  <c r="OA20" i="4"/>
  <c r="NZ20" i="4"/>
  <c r="NY20" i="4"/>
  <c r="NX20" i="4"/>
  <c r="NW20" i="4"/>
  <c r="NV20" i="4"/>
  <c r="NU20" i="4"/>
  <c r="NT20" i="4"/>
  <c r="NS20" i="4"/>
  <c r="NR20" i="4"/>
  <c r="NQ20" i="4"/>
  <c r="NP20" i="4"/>
  <c r="NO20" i="4"/>
  <c r="NN20" i="4"/>
  <c r="NM20" i="4"/>
  <c r="NL20" i="4"/>
  <c r="NK20" i="4"/>
  <c r="NJ20" i="4"/>
  <c r="NI20" i="4"/>
  <c r="NH20" i="4"/>
  <c r="NG20" i="4"/>
  <c r="NF20" i="4"/>
  <c r="NE20" i="4"/>
  <c r="ND20" i="4"/>
  <c r="NC20" i="4"/>
  <c r="NB20" i="4"/>
  <c r="NA20" i="4"/>
  <c r="MZ20" i="4"/>
  <c r="MY20" i="4"/>
  <c r="MX20" i="4"/>
  <c r="MW20" i="4"/>
  <c r="MV20" i="4"/>
  <c r="MU20" i="4"/>
  <c r="MT20" i="4"/>
  <c r="MS20" i="4"/>
  <c r="MR20" i="4"/>
  <c r="MQ20" i="4"/>
  <c r="MP20" i="4"/>
  <c r="MO20" i="4"/>
  <c r="MN20" i="4"/>
  <c r="MM20" i="4"/>
  <c r="ML20" i="4"/>
  <c r="MK20" i="4"/>
  <c r="MJ20" i="4"/>
  <c r="MI20" i="4"/>
  <c r="MH20" i="4"/>
  <c r="MG20" i="4"/>
  <c r="MF20" i="4"/>
  <c r="ME20" i="4"/>
  <c r="MD20" i="4"/>
  <c r="MC20" i="4"/>
  <c r="MB20" i="4"/>
  <c r="MA20" i="4"/>
  <c r="LZ20" i="4"/>
  <c r="LY20" i="4"/>
  <c r="LX20" i="4"/>
  <c r="LW20" i="4"/>
  <c r="LV20" i="4"/>
  <c r="LU20" i="4"/>
  <c r="LT20" i="4"/>
  <c r="LS20" i="4"/>
  <c r="LR20" i="4"/>
  <c r="LQ20" i="4"/>
  <c r="LP20" i="4"/>
  <c r="LO20" i="4"/>
  <c r="LN20" i="4"/>
  <c r="LM20" i="4"/>
  <c r="LL20" i="4"/>
  <c r="LK20" i="4"/>
  <c r="LJ20" i="4"/>
  <c r="LI20" i="4"/>
  <c r="LH20" i="4"/>
  <c r="LG20" i="4"/>
  <c r="LF20" i="4"/>
  <c r="LE20" i="4"/>
  <c r="LD20" i="4"/>
  <c r="LC20" i="4"/>
  <c r="LB20" i="4"/>
  <c r="OH63" i="4"/>
  <c r="OG63" i="4"/>
  <c r="OF63" i="4"/>
  <c r="OE63" i="4"/>
  <c r="OD63" i="4"/>
  <c r="OC63" i="4"/>
  <c r="OB63" i="4"/>
  <c r="OA63" i="4"/>
  <c r="NZ63" i="4"/>
  <c r="NY63" i="4"/>
  <c r="NX63" i="4"/>
  <c r="NW63" i="4"/>
  <c r="NV63" i="4"/>
  <c r="NU63" i="4"/>
  <c r="NT63" i="4"/>
  <c r="NS63" i="4"/>
  <c r="NR63" i="4"/>
  <c r="NQ63" i="4"/>
  <c r="NP63" i="4"/>
  <c r="NO63" i="4"/>
  <c r="NN63" i="4"/>
  <c r="NM63" i="4"/>
  <c r="NL63" i="4"/>
  <c r="NK63" i="4"/>
  <c r="NJ63" i="4"/>
  <c r="NI63" i="4"/>
  <c r="NH63" i="4"/>
  <c r="NG63" i="4"/>
  <c r="NF63" i="4"/>
  <c r="NE63" i="4"/>
  <c r="ND63" i="4"/>
  <c r="NC63" i="4"/>
  <c r="NB63" i="4"/>
  <c r="NA63" i="4"/>
  <c r="MZ63" i="4"/>
  <c r="MY63" i="4"/>
  <c r="MX63" i="4"/>
  <c r="MW63" i="4"/>
  <c r="MV63" i="4"/>
  <c r="MU63" i="4"/>
  <c r="MT63" i="4"/>
  <c r="MS63" i="4"/>
  <c r="MR63" i="4"/>
  <c r="MQ63" i="4"/>
  <c r="MP63" i="4"/>
  <c r="MO63" i="4"/>
  <c r="MN63" i="4"/>
  <c r="MM63" i="4"/>
  <c r="ML63" i="4"/>
  <c r="MK63" i="4"/>
  <c r="MJ63" i="4"/>
  <c r="MI63" i="4"/>
  <c r="MH63" i="4"/>
  <c r="MG63" i="4"/>
  <c r="MF63" i="4"/>
  <c r="ME63" i="4"/>
  <c r="MD63" i="4"/>
  <c r="MC63" i="4"/>
  <c r="MB63" i="4"/>
  <c r="MA63" i="4"/>
  <c r="LZ63" i="4"/>
  <c r="LY63" i="4"/>
  <c r="LX63" i="4"/>
  <c r="LW63" i="4"/>
  <c r="LV63" i="4"/>
  <c r="LU63" i="4"/>
  <c r="LT63" i="4"/>
  <c r="LS63" i="4"/>
  <c r="LR63" i="4"/>
  <c r="LQ63" i="4"/>
  <c r="LP63" i="4"/>
  <c r="LO63" i="4"/>
  <c r="LN63" i="4"/>
  <c r="LM63" i="4"/>
  <c r="LL63" i="4"/>
  <c r="LK63" i="4"/>
  <c r="LJ63" i="4"/>
  <c r="LI63" i="4"/>
  <c r="LH63" i="4"/>
  <c r="LG63" i="4"/>
  <c r="LF63" i="4"/>
  <c r="LE63" i="4"/>
  <c r="LD63" i="4"/>
  <c r="LC63" i="4"/>
  <c r="LB63" i="4"/>
  <c r="OH44" i="4"/>
  <c r="OG44" i="4"/>
  <c r="OF44" i="4"/>
  <c r="OE44" i="4"/>
  <c r="OD44" i="4"/>
  <c r="OC44" i="4"/>
  <c r="OB44" i="4"/>
  <c r="OA44" i="4"/>
  <c r="NZ44" i="4"/>
  <c r="NY44" i="4"/>
  <c r="NX44" i="4"/>
  <c r="NW44" i="4"/>
  <c r="NV44" i="4"/>
  <c r="NU44" i="4"/>
  <c r="NT44" i="4"/>
  <c r="NS44" i="4"/>
  <c r="NR44" i="4"/>
  <c r="NQ44" i="4"/>
  <c r="NP44" i="4"/>
  <c r="NO44" i="4"/>
  <c r="NN44" i="4"/>
  <c r="NM44" i="4"/>
  <c r="NL44" i="4"/>
  <c r="NK44" i="4"/>
  <c r="NJ44" i="4"/>
  <c r="NI44" i="4"/>
  <c r="NH44" i="4"/>
  <c r="NG44" i="4"/>
  <c r="NF44" i="4"/>
  <c r="NE44" i="4"/>
  <c r="ND44" i="4"/>
  <c r="NC44" i="4"/>
  <c r="NB44" i="4"/>
  <c r="NA44" i="4"/>
  <c r="MZ44" i="4"/>
  <c r="MY44" i="4"/>
  <c r="MX44" i="4"/>
  <c r="MW44" i="4"/>
  <c r="MV44" i="4"/>
  <c r="MU44" i="4"/>
  <c r="MT44" i="4"/>
  <c r="MS44" i="4"/>
  <c r="MR44" i="4"/>
  <c r="MQ44" i="4"/>
  <c r="MP44" i="4"/>
  <c r="MO44" i="4"/>
  <c r="MN44" i="4"/>
  <c r="MM44" i="4"/>
  <c r="ML44" i="4"/>
  <c r="MK44" i="4"/>
  <c r="MJ44" i="4"/>
  <c r="MI44" i="4"/>
  <c r="MH44" i="4"/>
  <c r="MG44" i="4"/>
  <c r="MF44" i="4"/>
  <c r="ME44" i="4"/>
  <c r="MD44" i="4"/>
  <c r="MC44" i="4"/>
  <c r="MB44" i="4"/>
  <c r="MA44" i="4"/>
  <c r="LZ44" i="4"/>
  <c r="LY44" i="4"/>
  <c r="LX44" i="4"/>
  <c r="LW44" i="4"/>
  <c r="LV44" i="4"/>
  <c r="LU44" i="4"/>
  <c r="LT44" i="4"/>
  <c r="LS44" i="4"/>
  <c r="LR44" i="4"/>
  <c r="LQ44" i="4"/>
  <c r="LP44" i="4"/>
  <c r="LO44" i="4"/>
  <c r="LN44" i="4"/>
  <c r="LM44" i="4"/>
  <c r="LL44" i="4"/>
  <c r="LK44" i="4"/>
  <c r="LJ44" i="4"/>
  <c r="LI44" i="4"/>
  <c r="LH44" i="4"/>
  <c r="LG44" i="4"/>
  <c r="LF44" i="4"/>
  <c r="LE44" i="4"/>
  <c r="LD44" i="4"/>
  <c r="LC44" i="4"/>
  <c r="LB44" i="4"/>
  <c r="OH52" i="4"/>
  <c r="OG52" i="4"/>
  <c r="OF52" i="4"/>
  <c r="OE52" i="4"/>
  <c r="OD52" i="4"/>
  <c r="OC52" i="4"/>
  <c r="OB52" i="4"/>
  <c r="OA52" i="4"/>
  <c r="NZ52" i="4"/>
  <c r="NY52" i="4"/>
  <c r="NX52" i="4"/>
  <c r="NW52" i="4"/>
  <c r="NV52" i="4"/>
  <c r="NU52" i="4"/>
  <c r="NT52" i="4"/>
  <c r="NS52" i="4"/>
  <c r="NR52" i="4"/>
  <c r="NQ52" i="4"/>
  <c r="NP52" i="4"/>
  <c r="NO52" i="4"/>
  <c r="NN52" i="4"/>
  <c r="NM52" i="4"/>
  <c r="NL52" i="4"/>
  <c r="NK52" i="4"/>
  <c r="NJ52" i="4"/>
  <c r="NI52" i="4"/>
  <c r="NH52" i="4"/>
  <c r="NG52" i="4"/>
  <c r="NF52" i="4"/>
  <c r="NE52" i="4"/>
  <c r="ND52" i="4"/>
  <c r="NC52" i="4"/>
  <c r="NB52" i="4"/>
  <c r="NA52" i="4"/>
  <c r="MZ52" i="4"/>
  <c r="MY52" i="4"/>
  <c r="MX52" i="4"/>
  <c r="MW52" i="4"/>
  <c r="MV52" i="4"/>
  <c r="MU52" i="4"/>
  <c r="MT52" i="4"/>
  <c r="MS52" i="4"/>
  <c r="MR52" i="4"/>
  <c r="MQ52" i="4"/>
  <c r="MP52" i="4"/>
  <c r="MO52" i="4"/>
  <c r="MN52" i="4"/>
  <c r="MM52" i="4"/>
  <c r="ML52" i="4"/>
  <c r="MK52" i="4"/>
  <c r="MJ52" i="4"/>
  <c r="MI52" i="4"/>
  <c r="MH52" i="4"/>
  <c r="MG52" i="4"/>
  <c r="MF52" i="4"/>
  <c r="ME52" i="4"/>
  <c r="MD52" i="4"/>
  <c r="MC52" i="4"/>
  <c r="MB52" i="4"/>
  <c r="MA52" i="4"/>
  <c r="LZ52" i="4"/>
  <c r="LY52" i="4"/>
  <c r="LX52" i="4"/>
  <c r="LW52" i="4"/>
  <c r="LV52" i="4"/>
  <c r="LU52" i="4"/>
  <c r="LT52" i="4"/>
  <c r="LS52" i="4"/>
  <c r="LR52" i="4"/>
  <c r="LQ52" i="4"/>
  <c r="LP52" i="4"/>
  <c r="LO52" i="4"/>
  <c r="LN52" i="4"/>
  <c r="LM52" i="4"/>
  <c r="LL52" i="4"/>
  <c r="LK52" i="4"/>
  <c r="LJ52" i="4"/>
  <c r="LI52" i="4"/>
  <c r="LH52" i="4"/>
  <c r="LG52" i="4"/>
  <c r="LF52" i="4"/>
  <c r="LE52" i="4"/>
  <c r="LD52" i="4"/>
  <c r="LC52" i="4"/>
  <c r="LB52" i="4"/>
  <c r="OH69" i="4"/>
  <c r="OG69" i="4"/>
  <c r="OF69" i="4"/>
  <c r="OE69" i="4"/>
  <c r="OD69" i="4"/>
  <c r="OC69" i="4"/>
  <c r="OB69" i="4"/>
  <c r="OA69" i="4"/>
  <c r="NZ69" i="4"/>
  <c r="NY69" i="4"/>
  <c r="NX69" i="4"/>
  <c r="NW69" i="4"/>
  <c r="NV69" i="4"/>
  <c r="NU69" i="4"/>
  <c r="NT69" i="4"/>
  <c r="NS69" i="4"/>
  <c r="NR69" i="4"/>
  <c r="NQ69" i="4"/>
  <c r="NP69" i="4"/>
  <c r="NO69" i="4"/>
  <c r="NN69" i="4"/>
  <c r="NM69" i="4"/>
  <c r="NL69" i="4"/>
  <c r="NK69" i="4"/>
  <c r="NJ69" i="4"/>
  <c r="NI69" i="4"/>
  <c r="NH69" i="4"/>
  <c r="NG69" i="4"/>
  <c r="NF69" i="4"/>
  <c r="NE69" i="4"/>
  <c r="ND69" i="4"/>
  <c r="NC69" i="4"/>
  <c r="NB69" i="4"/>
  <c r="NA69" i="4"/>
  <c r="MZ69" i="4"/>
  <c r="MY69" i="4"/>
  <c r="MX69" i="4"/>
  <c r="MW69" i="4"/>
  <c r="MV69" i="4"/>
  <c r="MU69" i="4"/>
  <c r="MT69" i="4"/>
  <c r="MS69" i="4"/>
  <c r="MR69" i="4"/>
  <c r="MQ69" i="4"/>
  <c r="MP69" i="4"/>
  <c r="MO69" i="4"/>
  <c r="MN69" i="4"/>
  <c r="MM69" i="4"/>
  <c r="ML69" i="4"/>
  <c r="MK69" i="4"/>
  <c r="MJ69" i="4"/>
  <c r="MI69" i="4"/>
  <c r="MH69" i="4"/>
  <c r="MG69" i="4"/>
  <c r="MF69" i="4"/>
  <c r="ME69" i="4"/>
  <c r="MD69" i="4"/>
  <c r="MC69" i="4"/>
  <c r="MB69" i="4"/>
  <c r="MA69" i="4"/>
  <c r="LZ69" i="4"/>
  <c r="LY69" i="4"/>
  <c r="LX69" i="4"/>
  <c r="LW69" i="4"/>
  <c r="LV69" i="4"/>
  <c r="LU69" i="4"/>
  <c r="LT69" i="4"/>
  <c r="LS69" i="4"/>
  <c r="LR69" i="4"/>
  <c r="LQ69" i="4"/>
  <c r="LP69" i="4"/>
  <c r="LO69" i="4"/>
  <c r="LN69" i="4"/>
  <c r="LM69" i="4"/>
  <c r="LL69" i="4"/>
  <c r="LK69" i="4"/>
  <c r="LJ69" i="4"/>
  <c r="LI69" i="4"/>
  <c r="LH69" i="4"/>
  <c r="LG69" i="4"/>
  <c r="LF69" i="4"/>
  <c r="LE69" i="4"/>
  <c r="LD69" i="4"/>
  <c r="LC69" i="4"/>
  <c r="LB69" i="4"/>
  <c r="OH70" i="4"/>
  <c r="OG70" i="4"/>
  <c r="OF70" i="4"/>
  <c r="OE70" i="4"/>
  <c r="OD70" i="4"/>
  <c r="OC70" i="4"/>
  <c r="OB70" i="4"/>
  <c r="OA70" i="4"/>
  <c r="NZ70" i="4"/>
  <c r="NY70" i="4"/>
  <c r="NX70" i="4"/>
  <c r="NW70" i="4"/>
  <c r="NV70" i="4"/>
  <c r="NU70" i="4"/>
  <c r="NT70" i="4"/>
  <c r="NS70" i="4"/>
  <c r="NR70" i="4"/>
  <c r="NQ70" i="4"/>
  <c r="NP70" i="4"/>
  <c r="NO70" i="4"/>
  <c r="NN70" i="4"/>
  <c r="NM70" i="4"/>
  <c r="NL70" i="4"/>
  <c r="NK70" i="4"/>
  <c r="NJ70" i="4"/>
  <c r="NI70" i="4"/>
  <c r="NH70" i="4"/>
  <c r="NG70" i="4"/>
  <c r="NF70" i="4"/>
  <c r="NE70" i="4"/>
  <c r="ND70" i="4"/>
  <c r="NC70" i="4"/>
  <c r="NB70" i="4"/>
  <c r="NA70" i="4"/>
  <c r="MZ70" i="4"/>
  <c r="MY70" i="4"/>
  <c r="MX70" i="4"/>
  <c r="MW70" i="4"/>
  <c r="MV70" i="4"/>
  <c r="MU70" i="4"/>
  <c r="MT70" i="4"/>
  <c r="MS70" i="4"/>
  <c r="MR70" i="4"/>
  <c r="MQ70" i="4"/>
  <c r="MP70" i="4"/>
  <c r="MO70" i="4"/>
  <c r="MN70" i="4"/>
  <c r="MM70" i="4"/>
  <c r="ML70" i="4"/>
  <c r="MK70" i="4"/>
  <c r="MJ70" i="4"/>
  <c r="MI70" i="4"/>
  <c r="MH70" i="4"/>
  <c r="MG70" i="4"/>
  <c r="MF70" i="4"/>
  <c r="ME70" i="4"/>
  <c r="MD70" i="4"/>
  <c r="MC70" i="4"/>
  <c r="MB70" i="4"/>
  <c r="MA70" i="4"/>
  <c r="LZ70" i="4"/>
  <c r="LY70" i="4"/>
  <c r="LX70" i="4"/>
  <c r="LW70" i="4"/>
  <c r="LV70" i="4"/>
  <c r="LU70" i="4"/>
  <c r="LT70" i="4"/>
  <c r="LS70" i="4"/>
  <c r="LR70" i="4"/>
  <c r="LQ70" i="4"/>
  <c r="LP70" i="4"/>
  <c r="LO70" i="4"/>
  <c r="LN70" i="4"/>
  <c r="LM70" i="4"/>
  <c r="LL70" i="4"/>
  <c r="LK70" i="4"/>
  <c r="LJ70" i="4"/>
  <c r="LI70" i="4"/>
  <c r="LH70" i="4"/>
  <c r="LG70" i="4"/>
  <c r="LF70" i="4"/>
  <c r="LE70" i="4"/>
  <c r="LD70" i="4"/>
  <c r="LC70" i="4"/>
  <c r="LB70" i="4"/>
  <c r="OH106" i="4"/>
  <c r="OG106" i="4"/>
  <c r="OF106" i="4"/>
  <c r="OE106" i="4"/>
  <c r="OD106" i="4"/>
  <c r="OC106" i="4"/>
  <c r="OB106" i="4"/>
  <c r="OA106" i="4"/>
  <c r="NZ106" i="4"/>
  <c r="NY106" i="4"/>
  <c r="NX106" i="4"/>
  <c r="NW106" i="4"/>
  <c r="NV106" i="4"/>
  <c r="NU106" i="4"/>
  <c r="NT106" i="4"/>
  <c r="NS106" i="4"/>
  <c r="NR106" i="4"/>
  <c r="NQ106" i="4"/>
  <c r="NP106" i="4"/>
  <c r="NO106" i="4"/>
  <c r="NN106" i="4"/>
  <c r="NM106" i="4"/>
  <c r="NL106" i="4"/>
  <c r="NK106" i="4"/>
  <c r="NJ106" i="4"/>
  <c r="NI106" i="4"/>
  <c r="NH106" i="4"/>
  <c r="NG106" i="4"/>
  <c r="NF106" i="4"/>
  <c r="NE106" i="4"/>
  <c r="ND106" i="4"/>
  <c r="NC106" i="4"/>
  <c r="NB106" i="4"/>
  <c r="NA106" i="4"/>
  <c r="MZ106" i="4"/>
  <c r="MY106" i="4"/>
  <c r="MX106" i="4"/>
  <c r="MW106" i="4"/>
  <c r="MV106" i="4"/>
  <c r="MU106" i="4"/>
  <c r="MT106" i="4"/>
  <c r="MS106" i="4"/>
  <c r="MR106" i="4"/>
  <c r="MQ106" i="4"/>
  <c r="MP106" i="4"/>
  <c r="MO106" i="4"/>
  <c r="MN106" i="4"/>
  <c r="MM106" i="4"/>
  <c r="ML106" i="4"/>
  <c r="MK106" i="4"/>
  <c r="MJ106" i="4"/>
  <c r="MI106" i="4"/>
  <c r="MH106" i="4"/>
  <c r="MG106" i="4"/>
  <c r="MF106" i="4"/>
  <c r="ME106" i="4"/>
  <c r="MD106" i="4"/>
  <c r="MC106" i="4"/>
  <c r="MB106" i="4"/>
  <c r="MA106" i="4"/>
  <c r="LZ106" i="4"/>
  <c r="LY106" i="4"/>
  <c r="LX106" i="4"/>
  <c r="LW106" i="4"/>
  <c r="LV106" i="4"/>
  <c r="LU106" i="4"/>
  <c r="LT106" i="4"/>
  <c r="LS106" i="4"/>
  <c r="LR106" i="4"/>
  <c r="LQ106" i="4"/>
  <c r="LP106" i="4"/>
  <c r="LO106" i="4"/>
  <c r="LN106" i="4"/>
  <c r="LM106" i="4"/>
  <c r="LL106" i="4"/>
  <c r="LK106" i="4"/>
  <c r="LJ106" i="4"/>
  <c r="LI106" i="4"/>
  <c r="LH106" i="4"/>
  <c r="LG106" i="4"/>
  <c r="LF106" i="4"/>
  <c r="LE106" i="4"/>
  <c r="LD106" i="4"/>
  <c r="LC106" i="4"/>
  <c r="LB106" i="4"/>
  <c r="OH71" i="4"/>
  <c r="OG71" i="4"/>
  <c r="OF71" i="4"/>
  <c r="OE71" i="4"/>
  <c r="OD71" i="4"/>
  <c r="OC71" i="4"/>
  <c r="OB71" i="4"/>
  <c r="OA71" i="4"/>
  <c r="NZ71" i="4"/>
  <c r="NY71" i="4"/>
  <c r="NX71" i="4"/>
  <c r="NW71" i="4"/>
  <c r="NV71" i="4"/>
  <c r="NU71" i="4"/>
  <c r="NT71" i="4"/>
  <c r="NS71" i="4"/>
  <c r="NR71" i="4"/>
  <c r="NQ71" i="4"/>
  <c r="NP71" i="4"/>
  <c r="NO71" i="4"/>
  <c r="NN71" i="4"/>
  <c r="NM71" i="4"/>
  <c r="NL71" i="4"/>
  <c r="NK71" i="4"/>
  <c r="NJ71" i="4"/>
  <c r="NI71" i="4"/>
  <c r="NH71" i="4"/>
  <c r="NG71" i="4"/>
  <c r="NF71" i="4"/>
  <c r="NE71" i="4"/>
  <c r="ND71" i="4"/>
  <c r="NC71" i="4"/>
  <c r="NB71" i="4"/>
  <c r="NA71" i="4"/>
  <c r="MZ71" i="4"/>
  <c r="MY71" i="4"/>
  <c r="MX71" i="4"/>
  <c r="MW71" i="4"/>
  <c r="MV71" i="4"/>
  <c r="MU71" i="4"/>
  <c r="MT71" i="4"/>
  <c r="MS71" i="4"/>
  <c r="MR71" i="4"/>
  <c r="MQ71" i="4"/>
  <c r="MP71" i="4"/>
  <c r="MO71" i="4"/>
  <c r="MN71" i="4"/>
  <c r="MM71" i="4"/>
  <c r="ML71" i="4"/>
  <c r="MK71" i="4"/>
  <c r="MJ71" i="4"/>
  <c r="MI71" i="4"/>
  <c r="MH71" i="4"/>
  <c r="MG71" i="4"/>
  <c r="MF71" i="4"/>
  <c r="ME71" i="4"/>
  <c r="MD71" i="4"/>
  <c r="MC71" i="4"/>
  <c r="MB71" i="4"/>
  <c r="MA71" i="4"/>
  <c r="LZ71" i="4"/>
  <c r="LY71" i="4"/>
  <c r="LX71" i="4"/>
  <c r="LW71" i="4"/>
  <c r="LV71" i="4"/>
  <c r="LU71" i="4"/>
  <c r="LT71" i="4"/>
  <c r="LS71" i="4"/>
  <c r="LR71" i="4"/>
  <c r="LQ71" i="4"/>
  <c r="LP71" i="4"/>
  <c r="LO71" i="4"/>
  <c r="LN71" i="4"/>
  <c r="LM71" i="4"/>
  <c r="LL71" i="4"/>
  <c r="LK71" i="4"/>
  <c r="LJ71" i="4"/>
  <c r="LI71" i="4"/>
  <c r="LH71" i="4"/>
  <c r="LG71" i="4"/>
  <c r="LF71" i="4"/>
  <c r="LE71" i="4"/>
  <c r="LD71" i="4"/>
  <c r="LC71" i="4"/>
  <c r="LB71" i="4"/>
  <c r="OH81" i="4"/>
  <c r="OG81" i="4"/>
  <c r="OF81" i="4"/>
  <c r="OE81" i="4"/>
  <c r="OD81" i="4"/>
  <c r="OC81" i="4"/>
  <c r="OB81" i="4"/>
  <c r="OA81" i="4"/>
  <c r="NZ81" i="4"/>
  <c r="NY81" i="4"/>
  <c r="NX81" i="4"/>
  <c r="NW81" i="4"/>
  <c r="NV81" i="4"/>
  <c r="NU81" i="4"/>
  <c r="NT81" i="4"/>
  <c r="NS81" i="4"/>
  <c r="NR81" i="4"/>
  <c r="NQ81" i="4"/>
  <c r="NP81" i="4"/>
  <c r="NO81" i="4"/>
  <c r="NN81" i="4"/>
  <c r="NM81" i="4"/>
  <c r="NL81" i="4"/>
  <c r="NK81" i="4"/>
  <c r="NJ81" i="4"/>
  <c r="NI81" i="4"/>
  <c r="NH81" i="4"/>
  <c r="NG81" i="4"/>
  <c r="NF81" i="4"/>
  <c r="NE81" i="4"/>
  <c r="ND81" i="4"/>
  <c r="NC81" i="4"/>
  <c r="NB81" i="4"/>
  <c r="NA81" i="4"/>
  <c r="MZ81" i="4"/>
  <c r="MY81" i="4"/>
  <c r="MX81" i="4"/>
  <c r="MW81" i="4"/>
  <c r="MV81" i="4"/>
  <c r="MU81" i="4"/>
  <c r="MT81" i="4"/>
  <c r="MS81" i="4"/>
  <c r="MR81" i="4"/>
  <c r="MQ81" i="4"/>
  <c r="MP81" i="4"/>
  <c r="MO81" i="4"/>
  <c r="MN81" i="4"/>
  <c r="MM81" i="4"/>
  <c r="ML81" i="4"/>
  <c r="MK81" i="4"/>
  <c r="MJ81" i="4"/>
  <c r="MI81" i="4"/>
  <c r="MH81" i="4"/>
  <c r="MG81" i="4"/>
  <c r="MF81" i="4"/>
  <c r="ME81" i="4"/>
  <c r="MD81" i="4"/>
  <c r="MC81" i="4"/>
  <c r="MB81" i="4"/>
  <c r="MA81" i="4"/>
  <c r="LZ81" i="4"/>
  <c r="LY81" i="4"/>
  <c r="LX81" i="4"/>
  <c r="LW81" i="4"/>
  <c r="LV81" i="4"/>
  <c r="LU81" i="4"/>
  <c r="LT81" i="4"/>
  <c r="LS81" i="4"/>
  <c r="LR81" i="4"/>
  <c r="LQ81" i="4"/>
  <c r="LP81" i="4"/>
  <c r="LO81" i="4"/>
  <c r="LN81" i="4"/>
  <c r="LM81" i="4"/>
  <c r="LL81" i="4"/>
  <c r="LK81" i="4"/>
  <c r="LJ81" i="4"/>
  <c r="LI81" i="4"/>
  <c r="LH81" i="4"/>
  <c r="LG81" i="4"/>
  <c r="LF81" i="4"/>
  <c r="LE81" i="4"/>
  <c r="LD81" i="4"/>
  <c r="LC81" i="4"/>
  <c r="LB81" i="4"/>
  <c r="OH96" i="4"/>
  <c r="OG96" i="4"/>
  <c r="OF96" i="4"/>
  <c r="OE96" i="4"/>
  <c r="OD96" i="4"/>
  <c r="OC96" i="4"/>
  <c r="OB96" i="4"/>
  <c r="OA96" i="4"/>
  <c r="NZ96" i="4"/>
  <c r="NY96" i="4"/>
  <c r="NX96" i="4"/>
  <c r="NW96" i="4"/>
  <c r="NV96" i="4"/>
  <c r="NU96" i="4"/>
  <c r="NT96" i="4"/>
  <c r="NS96" i="4"/>
  <c r="NR96" i="4"/>
  <c r="NQ96" i="4"/>
  <c r="NP96" i="4"/>
  <c r="NO96" i="4"/>
  <c r="NN96" i="4"/>
  <c r="NM96" i="4"/>
  <c r="NL96" i="4"/>
  <c r="NK96" i="4"/>
  <c r="NJ96" i="4"/>
  <c r="NI96" i="4"/>
  <c r="NH96" i="4"/>
  <c r="NG96" i="4"/>
  <c r="NF96" i="4"/>
  <c r="NE96" i="4"/>
  <c r="ND96" i="4"/>
  <c r="NC96" i="4"/>
  <c r="NB96" i="4"/>
  <c r="NA96" i="4"/>
  <c r="MZ96" i="4"/>
  <c r="MY96" i="4"/>
  <c r="MX96" i="4"/>
  <c r="MW96" i="4"/>
  <c r="MV96" i="4"/>
  <c r="MU96" i="4"/>
  <c r="MT96" i="4"/>
  <c r="MS96" i="4"/>
  <c r="MR96" i="4"/>
  <c r="MQ96" i="4"/>
  <c r="MP96" i="4"/>
  <c r="MO96" i="4"/>
  <c r="MN96" i="4"/>
  <c r="MM96" i="4"/>
  <c r="ML96" i="4"/>
  <c r="MK96" i="4"/>
  <c r="MJ96" i="4"/>
  <c r="MI96" i="4"/>
  <c r="MH96" i="4"/>
  <c r="MG96" i="4"/>
  <c r="MF96" i="4"/>
  <c r="ME96" i="4"/>
  <c r="MD96" i="4"/>
  <c r="MC96" i="4"/>
  <c r="MB96" i="4"/>
  <c r="MA96" i="4"/>
  <c r="LZ96" i="4"/>
  <c r="LY96" i="4"/>
  <c r="LX96" i="4"/>
  <c r="LW96" i="4"/>
  <c r="LV96" i="4"/>
  <c r="LU96" i="4"/>
  <c r="LT96" i="4"/>
  <c r="LS96" i="4"/>
  <c r="LR96" i="4"/>
  <c r="LQ96" i="4"/>
  <c r="LP96" i="4"/>
  <c r="LO96" i="4"/>
  <c r="LN96" i="4"/>
  <c r="LM96" i="4"/>
  <c r="LL96" i="4"/>
  <c r="LK96" i="4"/>
  <c r="LJ96" i="4"/>
  <c r="LI96" i="4"/>
  <c r="LH96" i="4"/>
  <c r="LG96" i="4"/>
  <c r="LF96" i="4"/>
  <c r="LE96" i="4"/>
  <c r="LD96" i="4"/>
  <c r="LC96" i="4"/>
  <c r="LB96" i="4"/>
  <c r="OH110" i="4"/>
  <c r="OG110" i="4"/>
  <c r="OF110" i="4"/>
  <c r="OE110" i="4"/>
  <c r="OD110" i="4"/>
  <c r="OC110" i="4"/>
  <c r="OB110" i="4"/>
  <c r="OA110" i="4"/>
  <c r="NZ110" i="4"/>
  <c r="NY110" i="4"/>
  <c r="NX110" i="4"/>
  <c r="NW110" i="4"/>
  <c r="NV110" i="4"/>
  <c r="NU110" i="4"/>
  <c r="NT110" i="4"/>
  <c r="NS110" i="4"/>
  <c r="NR110" i="4"/>
  <c r="NQ110" i="4"/>
  <c r="NP110" i="4"/>
  <c r="NO110" i="4"/>
  <c r="NN110" i="4"/>
  <c r="NM110" i="4"/>
  <c r="NL110" i="4"/>
  <c r="NK110" i="4"/>
  <c r="NJ110" i="4"/>
  <c r="NI110" i="4"/>
  <c r="NH110" i="4"/>
  <c r="NG110" i="4"/>
  <c r="NF110" i="4"/>
  <c r="NE110" i="4"/>
  <c r="ND110" i="4"/>
  <c r="NC110" i="4"/>
  <c r="NB110" i="4"/>
  <c r="NA110" i="4"/>
  <c r="MZ110" i="4"/>
  <c r="MY110" i="4"/>
  <c r="MX110" i="4"/>
  <c r="MW110" i="4"/>
  <c r="MV110" i="4"/>
  <c r="MU110" i="4"/>
  <c r="MT110" i="4"/>
  <c r="MS110" i="4"/>
  <c r="MR110" i="4"/>
  <c r="MQ110" i="4"/>
  <c r="MP110" i="4"/>
  <c r="MO110" i="4"/>
  <c r="MN110" i="4"/>
  <c r="MM110" i="4"/>
  <c r="ML110" i="4"/>
  <c r="MK110" i="4"/>
  <c r="MJ110" i="4"/>
  <c r="MI110" i="4"/>
  <c r="MH110" i="4"/>
  <c r="MG110" i="4"/>
  <c r="MF110" i="4"/>
  <c r="ME110" i="4"/>
  <c r="MD110" i="4"/>
  <c r="MC110" i="4"/>
  <c r="MB110" i="4"/>
  <c r="MA110" i="4"/>
  <c r="LZ110" i="4"/>
  <c r="LY110" i="4"/>
  <c r="LX110" i="4"/>
  <c r="LW110" i="4"/>
  <c r="LV110" i="4"/>
  <c r="LU110" i="4"/>
  <c r="LT110" i="4"/>
  <c r="LS110" i="4"/>
  <c r="LR110" i="4"/>
  <c r="LQ110" i="4"/>
  <c r="LP110" i="4"/>
  <c r="LO110" i="4"/>
  <c r="LN110" i="4"/>
  <c r="LM110" i="4"/>
  <c r="LL110" i="4"/>
  <c r="LK110" i="4"/>
  <c r="LJ110" i="4"/>
  <c r="LI110" i="4"/>
  <c r="LH110" i="4"/>
  <c r="LG110" i="4"/>
  <c r="LF110" i="4"/>
  <c r="LE110" i="4"/>
  <c r="LD110" i="4"/>
  <c r="LC110" i="4"/>
  <c r="LB110" i="4"/>
  <c r="OH93" i="4"/>
  <c r="OG93" i="4"/>
  <c r="OF93" i="4"/>
  <c r="OE93" i="4"/>
  <c r="OD93" i="4"/>
  <c r="OC93" i="4"/>
  <c r="OB93" i="4"/>
  <c r="OA93" i="4"/>
  <c r="NZ93" i="4"/>
  <c r="NY93" i="4"/>
  <c r="NX93" i="4"/>
  <c r="NW93" i="4"/>
  <c r="NV93" i="4"/>
  <c r="NU93" i="4"/>
  <c r="NT93" i="4"/>
  <c r="NS93" i="4"/>
  <c r="NR93" i="4"/>
  <c r="NQ93" i="4"/>
  <c r="NP93" i="4"/>
  <c r="NO93" i="4"/>
  <c r="NN93" i="4"/>
  <c r="NM93" i="4"/>
  <c r="NL93" i="4"/>
  <c r="NK93" i="4"/>
  <c r="NJ93" i="4"/>
  <c r="NI93" i="4"/>
  <c r="NH93" i="4"/>
  <c r="NG93" i="4"/>
  <c r="NF93" i="4"/>
  <c r="NE93" i="4"/>
  <c r="ND93" i="4"/>
  <c r="NC93" i="4"/>
  <c r="NB93" i="4"/>
  <c r="NA93" i="4"/>
  <c r="MZ93" i="4"/>
  <c r="MY93" i="4"/>
  <c r="MX93" i="4"/>
  <c r="MW93" i="4"/>
  <c r="MV93" i="4"/>
  <c r="MU93" i="4"/>
  <c r="MT93" i="4"/>
  <c r="MS93" i="4"/>
  <c r="MR93" i="4"/>
  <c r="MQ93" i="4"/>
  <c r="MP93" i="4"/>
  <c r="MO93" i="4"/>
  <c r="MN93" i="4"/>
  <c r="MM93" i="4"/>
  <c r="ML93" i="4"/>
  <c r="MK93" i="4"/>
  <c r="MJ93" i="4"/>
  <c r="MI93" i="4"/>
  <c r="MH93" i="4"/>
  <c r="MG93" i="4"/>
  <c r="MF93" i="4"/>
  <c r="ME93" i="4"/>
  <c r="MD93" i="4"/>
  <c r="MC93" i="4"/>
  <c r="MB93" i="4"/>
  <c r="MA93" i="4"/>
  <c r="LZ93" i="4"/>
  <c r="LY93" i="4"/>
  <c r="LX93" i="4"/>
  <c r="LW93" i="4"/>
  <c r="LV93" i="4"/>
  <c r="LU93" i="4"/>
  <c r="LT93" i="4"/>
  <c r="LS93" i="4"/>
  <c r="LR93" i="4"/>
  <c r="LQ93" i="4"/>
  <c r="LP93" i="4"/>
  <c r="LO93" i="4"/>
  <c r="LN93" i="4"/>
  <c r="LM93" i="4"/>
  <c r="LL93" i="4"/>
  <c r="LK93" i="4"/>
  <c r="LJ93" i="4"/>
  <c r="LI93" i="4"/>
  <c r="LH93" i="4"/>
  <c r="LG93" i="4"/>
  <c r="LF93" i="4"/>
  <c r="LE93" i="4"/>
  <c r="LD93" i="4"/>
  <c r="LC93" i="4"/>
  <c r="LB93" i="4"/>
  <c r="OH25" i="4"/>
  <c r="OG25" i="4"/>
  <c r="OF25" i="4"/>
  <c r="OE25" i="4"/>
  <c r="OD25" i="4"/>
  <c r="OC25" i="4"/>
  <c r="OB25" i="4"/>
  <c r="OA25" i="4"/>
  <c r="NZ25" i="4"/>
  <c r="NY25" i="4"/>
  <c r="NX25" i="4"/>
  <c r="NW25" i="4"/>
  <c r="NV25" i="4"/>
  <c r="NU25" i="4"/>
  <c r="NT25" i="4"/>
  <c r="NS25" i="4"/>
  <c r="NR25" i="4"/>
  <c r="NQ25" i="4"/>
  <c r="NP25" i="4"/>
  <c r="NO25" i="4"/>
  <c r="NN25" i="4"/>
  <c r="NM25" i="4"/>
  <c r="NL25" i="4"/>
  <c r="NK25" i="4"/>
  <c r="NJ25" i="4"/>
  <c r="NI25" i="4"/>
  <c r="NH25" i="4"/>
  <c r="NG25" i="4"/>
  <c r="NF25" i="4"/>
  <c r="NE25" i="4"/>
  <c r="ND25" i="4"/>
  <c r="NC25" i="4"/>
  <c r="NB25" i="4"/>
  <c r="NA25" i="4"/>
  <c r="MZ25" i="4"/>
  <c r="MY25" i="4"/>
  <c r="MX25" i="4"/>
  <c r="MW25" i="4"/>
  <c r="MV25" i="4"/>
  <c r="MU25" i="4"/>
  <c r="MT25" i="4"/>
  <c r="MS25" i="4"/>
  <c r="MR25" i="4"/>
  <c r="MQ25" i="4"/>
  <c r="MP25" i="4"/>
  <c r="MO25" i="4"/>
  <c r="MN25" i="4"/>
  <c r="MM25" i="4"/>
  <c r="ML25" i="4"/>
  <c r="MK25" i="4"/>
  <c r="MJ25" i="4"/>
  <c r="MI25" i="4"/>
  <c r="MH25" i="4"/>
  <c r="MG25" i="4"/>
  <c r="MF25" i="4"/>
  <c r="ME25" i="4"/>
  <c r="MD25" i="4"/>
  <c r="MC25" i="4"/>
  <c r="MB25" i="4"/>
  <c r="MA25" i="4"/>
  <c r="LZ25" i="4"/>
  <c r="LY25" i="4"/>
  <c r="LX25" i="4"/>
  <c r="LW25" i="4"/>
  <c r="LV25" i="4"/>
  <c r="LU25" i="4"/>
  <c r="LT25" i="4"/>
  <c r="LS25" i="4"/>
  <c r="LR25" i="4"/>
  <c r="LQ25" i="4"/>
  <c r="LP25" i="4"/>
  <c r="LO25" i="4"/>
  <c r="LN25" i="4"/>
  <c r="LM25" i="4"/>
  <c r="LL25" i="4"/>
  <c r="LK25" i="4"/>
  <c r="LJ25" i="4"/>
  <c r="LI25" i="4"/>
  <c r="LH25" i="4"/>
  <c r="LG25" i="4"/>
  <c r="LF25" i="4"/>
  <c r="LE25" i="4"/>
  <c r="LD25" i="4"/>
  <c r="LC25" i="4"/>
  <c r="LB25" i="4"/>
  <c r="OH15" i="4"/>
  <c r="OG15" i="4"/>
  <c r="OF15" i="4"/>
  <c r="OE15" i="4"/>
  <c r="OD15" i="4"/>
  <c r="OC15" i="4"/>
  <c r="OB15" i="4"/>
  <c r="OA15" i="4"/>
  <c r="NZ15" i="4"/>
  <c r="NY15" i="4"/>
  <c r="NX15" i="4"/>
  <c r="NW15" i="4"/>
  <c r="NV15" i="4"/>
  <c r="NU15" i="4"/>
  <c r="NT15" i="4"/>
  <c r="NS15" i="4"/>
  <c r="NR15" i="4"/>
  <c r="NQ15" i="4"/>
  <c r="NP15" i="4"/>
  <c r="NO15" i="4"/>
  <c r="NN15" i="4"/>
  <c r="NM15" i="4"/>
  <c r="NL15" i="4"/>
  <c r="NK15" i="4"/>
  <c r="NJ15" i="4"/>
  <c r="NI15" i="4"/>
  <c r="NH15" i="4"/>
  <c r="NG15" i="4"/>
  <c r="NF15" i="4"/>
  <c r="NE15" i="4"/>
  <c r="ND15" i="4"/>
  <c r="NC15" i="4"/>
  <c r="NB15" i="4"/>
  <c r="NA15" i="4"/>
  <c r="MZ15" i="4"/>
  <c r="MY15" i="4"/>
  <c r="MX15" i="4"/>
  <c r="MW15" i="4"/>
  <c r="MV15" i="4"/>
  <c r="MU15" i="4"/>
  <c r="MT15" i="4"/>
  <c r="MS15" i="4"/>
  <c r="MR15" i="4"/>
  <c r="MQ15" i="4"/>
  <c r="MP15" i="4"/>
  <c r="MO15" i="4"/>
  <c r="MN15" i="4"/>
  <c r="MM15" i="4"/>
  <c r="ML15" i="4"/>
  <c r="MK15" i="4"/>
  <c r="MJ15" i="4"/>
  <c r="MI15" i="4"/>
  <c r="MH15" i="4"/>
  <c r="MG15" i="4"/>
  <c r="MF15" i="4"/>
  <c r="ME15" i="4"/>
  <c r="MD15" i="4"/>
  <c r="MC15" i="4"/>
  <c r="MB15" i="4"/>
  <c r="MA15" i="4"/>
  <c r="LZ15" i="4"/>
  <c r="LY15" i="4"/>
  <c r="LX15" i="4"/>
  <c r="LW15" i="4"/>
  <c r="LV15" i="4"/>
  <c r="LU15" i="4"/>
  <c r="LT15" i="4"/>
  <c r="LS15" i="4"/>
  <c r="LR15" i="4"/>
  <c r="LQ15" i="4"/>
  <c r="LP15" i="4"/>
  <c r="LO15" i="4"/>
  <c r="LN15" i="4"/>
  <c r="LM15" i="4"/>
  <c r="LL15" i="4"/>
  <c r="LK15" i="4"/>
  <c r="LJ15" i="4"/>
  <c r="LI15" i="4"/>
  <c r="LH15" i="4"/>
  <c r="LG15" i="4"/>
  <c r="LF15" i="4"/>
  <c r="LE15" i="4"/>
  <c r="LD15" i="4"/>
  <c r="LC15" i="4"/>
  <c r="LB15" i="4"/>
  <c r="OH66" i="4"/>
  <c r="OG66" i="4"/>
  <c r="OF66" i="4"/>
  <c r="OE66" i="4"/>
  <c r="OD66" i="4"/>
  <c r="OC66" i="4"/>
  <c r="OB66" i="4"/>
  <c r="OA66" i="4"/>
  <c r="NZ66" i="4"/>
  <c r="NY66" i="4"/>
  <c r="NX66" i="4"/>
  <c r="NW66" i="4"/>
  <c r="NV66" i="4"/>
  <c r="NU66" i="4"/>
  <c r="NT66" i="4"/>
  <c r="NS66" i="4"/>
  <c r="NR66" i="4"/>
  <c r="NQ66" i="4"/>
  <c r="NP66" i="4"/>
  <c r="NO66" i="4"/>
  <c r="NN66" i="4"/>
  <c r="NM66" i="4"/>
  <c r="NL66" i="4"/>
  <c r="NK66" i="4"/>
  <c r="NJ66" i="4"/>
  <c r="NI66" i="4"/>
  <c r="NH66" i="4"/>
  <c r="NG66" i="4"/>
  <c r="NF66" i="4"/>
  <c r="NE66" i="4"/>
  <c r="ND66" i="4"/>
  <c r="NC66" i="4"/>
  <c r="NB66" i="4"/>
  <c r="NA66" i="4"/>
  <c r="MZ66" i="4"/>
  <c r="MY66" i="4"/>
  <c r="MX66" i="4"/>
  <c r="MW66" i="4"/>
  <c r="MV66" i="4"/>
  <c r="MU66" i="4"/>
  <c r="MT66" i="4"/>
  <c r="MS66" i="4"/>
  <c r="MR66" i="4"/>
  <c r="MQ66" i="4"/>
  <c r="MP66" i="4"/>
  <c r="MO66" i="4"/>
  <c r="MN66" i="4"/>
  <c r="MM66" i="4"/>
  <c r="ML66" i="4"/>
  <c r="MK66" i="4"/>
  <c r="MJ66" i="4"/>
  <c r="MI66" i="4"/>
  <c r="MH66" i="4"/>
  <c r="MG66" i="4"/>
  <c r="MF66" i="4"/>
  <c r="ME66" i="4"/>
  <c r="MD66" i="4"/>
  <c r="MC66" i="4"/>
  <c r="MB66" i="4"/>
  <c r="MA66" i="4"/>
  <c r="LZ66" i="4"/>
  <c r="LY66" i="4"/>
  <c r="LX66" i="4"/>
  <c r="LW66" i="4"/>
  <c r="LV66" i="4"/>
  <c r="LU66" i="4"/>
  <c r="LT66" i="4"/>
  <c r="LS66" i="4"/>
  <c r="LR66" i="4"/>
  <c r="LQ66" i="4"/>
  <c r="LP66" i="4"/>
  <c r="LO66" i="4"/>
  <c r="LN66" i="4"/>
  <c r="LM66" i="4"/>
  <c r="LL66" i="4"/>
  <c r="LK66" i="4"/>
  <c r="LJ66" i="4"/>
  <c r="LI66" i="4"/>
  <c r="LH66" i="4"/>
  <c r="LG66" i="4"/>
  <c r="LF66" i="4"/>
  <c r="LE66" i="4"/>
  <c r="LD66" i="4"/>
  <c r="LC66" i="4"/>
  <c r="LB66" i="4"/>
  <c r="OH10" i="4"/>
  <c r="OG10" i="4"/>
  <c r="OF10" i="4"/>
  <c r="OE10" i="4"/>
  <c r="OD10" i="4"/>
  <c r="OC10" i="4"/>
  <c r="OB10" i="4"/>
  <c r="OA10" i="4"/>
  <c r="NZ10" i="4"/>
  <c r="NY10" i="4"/>
  <c r="NX10" i="4"/>
  <c r="NW10" i="4"/>
  <c r="NV10" i="4"/>
  <c r="NU10" i="4"/>
  <c r="NT10" i="4"/>
  <c r="NS10" i="4"/>
  <c r="NR10" i="4"/>
  <c r="NQ10" i="4"/>
  <c r="NP10" i="4"/>
  <c r="NO10" i="4"/>
  <c r="NN10" i="4"/>
  <c r="NM10" i="4"/>
  <c r="NL10" i="4"/>
  <c r="NK10" i="4"/>
  <c r="NJ10" i="4"/>
  <c r="NI10" i="4"/>
  <c r="NH10" i="4"/>
  <c r="NG10" i="4"/>
  <c r="NF10" i="4"/>
  <c r="NE10" i="4"/>
  <c r="ND10" i="4"/>
  <c r="NC10" i="4"/>
  <c r="NB10" i="4"/>
  <c r="NA10" i="4"/>
  <c r="MZ10" i="4"/>
  <c r="MY10" i="4"/>
  <c r="MX10" i="4"/>
  <c r="MW10" i="4"/>
  <c r="MV10" i="4"/>
  <c r="MU10" i="4"/>
  <c r="MT10" i="4"/>
  <c r="MS10" i="4"/>
  <c r="MR10" i="4"/>
  <c r="MQ10" i="4"/>
  <c r="MP10" i="4"/>
  <c r="MO10" i="4"/>
  <c r="MN10" i="4"/>
  <c r="MM10" i="4"/>
  <c r="ML10" i="4"/>
  <c r="MK10" i="4"/>
  <c r="MJ10" i="4"/>
  <c r="MI10" i="4"/>
  <c r="MH10" i="4"/>
  <c r="MG10" i="4"/>
  <c r="MF10" i="4"/>
  <c r="ME10" i="4"/>
  <c r="MD10" i="4"/>
  <c r="MC10" i="4"/>
  <c r="MB10" i="4"/>
  <c r="MA10" i="4"/>
  <c r="LZ10" i="4"/>
  <c r="LY10" i="4"/>
  <c r="LX10" i="4"/>
  <c r="LW10" i="4"/>
  <c r="LV10" i="4"/>
  <c r="LU10" i="4"/>
  <c r="LT10" i="4"/>
  <c r="LS10" i="4"/>
  <c r="LR10" i="4"/>
  <c r="LQ10" i="4"/>
  <c r="LP10" i="4"/>
  <c r="LO10" i="4"/>
  <c r="LN10" i="4"/>
  <c r="LM10" i="4"/>
  <c r="LL10" i="4"/>
  <c r="LK10" i="4"/>
  <c r="LJ10" i="4"/>
  <c r="LI10" i="4"/>
  <c r="LH10" i="4"/>
  <c r="LG10" i="4"/>
  <c r="LF10" i="4"/>
  <c r="LE10" i="4"/>
  <c r="LD10" i="4"/>
  <c r="LC10" i="4"/>
  <c r="LB10" i="4"/>
  <c r="OH48" i="4"/>
  <c r="OG48" i="4"/>
  <c r="OF48" i="4"/>
  <c r="OE48" i="4"/>
  <c r="OD48" i="4"/>
  <c r="OC48" i="4"/>
  <c r="OB48" i="4"/>
  <c r="OA48" i="4"/>
  <c r="NZ48" i="4"/>
  <c r="NY48" i="4"/>
  <c r="NX48" i="4"/>
  <c r="NW48" i="4"/>
  <c r="NV48" i="4"/>
  <c r="NU48" i="4"/>
  <c r="NT48" i="4"/>
  <c r="NS48" i="4"/>
  <c r="NR48" i="4"/>
  <c r="NQ48" i="4"/>
  <c r="NP48" i="4"/>
  <c r="NO48" i="4"/>
  <c r="NN48" i="4"/>
  <c r="NM48" i="4"/>
  <c r="NL48" i="4"/>
  <c r="NK48" i="4"/>
  <c r="NJ48" i="4"/>
  <c r="NI48" i="4"/>
  <c r="NH48" i="4"/>
  <c r="NG48" i="4"/>
  <c r="NF48" i="4"/>
  <c r="NE48" i="4"/>
  <c r="ND48" i="4"/>
  <c r="NC48" i="4"/>
  <c r="NB48" i="4"/>
  <c r="NA48" i="4"/>
  <c r="MZ48" i="4"/>
  <c r="MY48" i="4"/>
  <c r="MX48" i="4"/>
  <c r="MW48" i="4"/>
  <c r="MV48" i="4"/>
  <c r="MU48" i="4"/>
  <c r="MT48" i="4"/>
  <c r="MS48" i="4"/>
  <c r="MR48" i="4"/>
  <c r="MQ48" i="4"/>
  <c r="MP48" i="4"/>
  <c r="MO48" i="4"/>
  <c r="MN48" i="4"/>
  <c r="MM48" i="4"/>
  <c r="ML48" i="4"/>
  <c r="MK48" i="4"/>
  <c r="MJ48" i="4"/>
  <c r="MI48" i="4"/>
  <c r="MH48" i="4"/>
  <c r="MG48" i="4"/>
  <c r="MF48" i="4"/>
  <c r="ME48" i="4"/>
  <c r="MD48" i="4"/>
  <c r="MC48" i="4"/>
  <c r="MB48" i="4"/>
  <c r="MA48" i="4"/>
  <c r="LZ48" i="4"/>
  <c r="LY48" i="4"/>
  <c r="LX48" i="4"/>
  <c r="LW48" i="4"/>
  <c r="LV48" i="4"/>
  <c r="LU48" i="4"/>
  <c r="LT48" i="4"/>
  <c r="LS48" i="4"/>
  <c r="LR48" i="4"/>
  <c r="LQ48" i="4"/>
  <c r="LP48" i="4"/>
  <c r="LO48" i="4"/>
  <c r="LN48" i="4"/>
  <c r="LM48" i="4"/>
  <c r="LL48" i="4"/>
  <c r="LK48" i="4"/>
  <c r="LJ48" i="4"/>
  <c r="LI48" i="4"/>
  <c r="LH48" i="4"/>
  <c r="LG48" i="4"/>
  <c r="LF48" i="4"/>
  <c r="LE48" i="4"/>
  <c r="LD48" i="4"/>
  <c r="LC48" i="4"/>
  <c r="LB48" i="4"/>
  <c r="OH3" i="4"/>
  <c r="OG3" i="4"/>
  <c r="OF3" i="4"/>
  <c r="OE3" i="4"/>
  <c r="OD3" i="4"/>
  <c r="OC3" i="4"/>
  <c r="OB3" i="4"/>
  <c r="OA3" i="4"/>
  <c r="NZ3" i="4"/>
  <c r="NY3" i="4"/>
  <c r="NX3" i="4"/>
  <c r="NW3" i="4"/>
  <c r="NV3" i="4"/>
  <c r="NU3" i="4"/>
  <c r="NT3" i="4"/>
  <c r="NS3" i="4"/>
  <c r="NR3" i="4"/>
  <c r="NQ3" i="4"/>
  <c r="NP3" i="4"/>
  <c r="NO3" i="4"/>
  <c r="NN3" i="4"/>
  <c r="NM3" i="4"/>
  <c r="NL3" i="4"/>
  <c r="NK3" i="4"/>
  <c r="NJ3" i="4"/>
  <c r="NI3" i="4"/>
  <c r="NH3" i="4"/>
  <c r="NG3" i="4"/>
  <c r="NF3" i="4"/>
  <c r="NE3" i="4"/>
  <c r="ND3" i="4"/>
  <c r="NC3" i="4"/>
  <c r="NB3" i="4"/>
  <c r="NA3" i="4"/>
  <c r="MZ3" i="4"/>
  <c r="MY3" i="4"/>
  <c r="MX3" i="4"/>
  <c r="MW3" i="4"/>
  <c r="MV3" i="4"/>
  <c r="MU3" i="4"/>
  <c r="MT3" i="4"/>
  <c r="MS3" i="4"/>
  <c r="MR3" i="4"/>
  <c r="MQ3" i="4"/>
  <c r="MP3" i="4"/>
  <c r="MO3" i="4"/>
  <c r="MN3" i="4"/>
  <c r="MM3" i="4"/>
  <c r="ML3" i="4"/>
  <c r="MK3" i="4"/>
  <c r="MJ3" i="4"/>
  <c r="MI3" i="4"/>
  <c r="MH3" i="4"/>
  <c r="MG3" i="4"/>
  <c r="MF3" i="4"/>
  <c r="ME3" i="4"/>
  <c r="MD3" i="4"/>
  <c r="MC3" i="4"/>
  <c r="MB3" i="4"/>
  <c r="MA3" i="4"/>
  <c r="LZ3" i="4"/>
  <c r="LY3" i="4"/>
  <c r="LX3" i="4"/>
  <c r="LW3" i="4"/>
  <c r="LV3" i="4"/>
  <c r="LU3" i="4"/>
  <c r="LT3" i="4"/>
  <c r="LS3" i="4"/>
  <c r="LR3" i="4"/>
  <c r="LQ3" i="4"/>
  <c r="LP3" i="4"/>
  <c r="LO3" i="4"/>
  <c r="LN3" i="4"/>
  <c r="LM3" i="4"/>
  <c r="LL3" i="4"/>
  <c r="LK3" i="4"/>
  <c r="LJ3" i="4"/>
  <c r="LI3" i="4"/>
  <c r="LH3" i="4"/>
  <c r="LG3" i="4"/>
  <c r="LF3" i="4"/>
  <c r="LE3" i="4"/>
  <c r="LD3" i="4"/>
  <c r="LC3" i="4"/>
  <c r="LB3" i="4"/>
  <c r="OH23" i="4"/>
  <c r="OG23" i="4"/>
  <c r="OF23" i="4"/>
  <c r="OE23" i="4"/>
  <c r="OD23" i="4"/>
  <c r="OC23" i="4"/>
  <c r="OB23" i="4"/>
  <c r="OA23" i="4"/>
  <c r="NZ23" i="4"/>
  <c r="NY23" i="4"/>
  <c r="NX23" i="4"/>
  <c r="NW23" i="4"/>
  <c r="NV23" i="4"/>
  <c r="NU23" i="4"/>
  <c r="NT23" i="4"/>
  <c r="NS23" i="4"/>
  <c r="NR23" i="4"/>
  <c r="NQ23" i="4"/>
  <c r="NP23" i="4"/>
  <c r="NO23" i="4"/>
  <c r="NN23" i="4"/>
  <c r="NM23" i="4"/>
  <c r="NL23" i="4"/>
  <c r="NK23" i="4"/>
  <c r="NJ23" i="4"/>
  <c r="NI23" i="4"/>
  <c r="NH23" i="4"/>
  <c r="NG23" i="4"/>
  <c r="NF23" i="4"/>
  <c r="NE23" i="4"/>
  <c r="ND23" i="4"/>
  <c r="NC23" i="4"/>
  <c r="NB23" i="4"/>
  <c r="NA23" i="4"/>
  <c r="MZ23" i="4"/>
  <c r="MY23" i="4"/>
  <c r="MX23" i="4"/>
  <c r="MW23" i="4"/>
  <c r="MV23" i="4"/>
  <c r="MU23" i="4"/>
  <c r="MT23" i="4"/>
  <c r="MS23" i="4"/>
  <c r="MR23" i="4"/>
  <c r="MQ23" i="4"/>
  <c r="MP23" i="4"/>
  <c r="MO23" i="4"/>
  <c r="MN23" i="4"/>
  <c r="MM23" i="4"/>
  <c r="ML23" i="4"/>
  <c r="MK23" i="4"/>
  <c r="MJ23" i="4"/>
  <c r="MI23" i="4"/>
  <c r="MH23" i="4"/>
  <c r="MG23" i="4"/>
  <c r="MF23" i="4"/>
  <c r="ME23" i="4"/>
  <c r="MD23" i="4"/>
  <c r="MC23" i="4"/>
  <c r="MB23" i="4"/>
  <c r="MA23" i="4"/>
  <c r="LZ23" i="4"/>
  <c r="LY23" i="4"/>
  <c r="LX23" i="4"/>
  <c r="LW23" i="4"/>
  <c r="LV23" i="4"/>
  <c r="LU23" i="4"/>
  <c r="LT23" i="4"/>
  <c r="LS23" i="4"/>
  <c r="LR23" i="4"/>
  <c r="LQ23" i="4"/>
  <c r="LP23" i="4"/>
  <c r="LO23" i="4"/>
  <c r="LN23" i="4"/>
  <c r="LM23" i="4"/>
  <c r="LL23" i="4"/>
  <c r="LK23" i="4"/>
  <c r="LJ23" i="4"/>
  <c r="LI23" i="4"/>
  <c r="LH23" i="4"/>
  <c r="LG23" i="4"/>
  <c r="LF23" i="4"/>
  <c r="LE23" i="4"/>
  <c r="LD23" i="4"/>
  <c r="LC23" i="4"/>
  <c r="LB23" i="4"/>
  <c r="OH38" i="4"/>
  <c r="OG38" i="4"/>
  <c r="OF38" i="4"/>
  <c r="OE38" i="4"/>
  <c r="OD38" i="4"/>
  <c r="OC38" i="4"/>
  <c r="OB38" i="4"/>
  <c r="OA38" i="4"/>
  <c r="NZ38" i="4"/>
  <c r="NY38" i="4"/>
  <c r="NX38" i="4"/>
  <c r="NW38" i="4"/>
  <c r="NV38" i="4"/>
  <c r="NU38" i="4"/>
  <c r="NT38" i="4"/>
  <c r="NS38" i="4"/>
  <c r="NR38" i="4"/>
  <c r="NQ38" i="4"/>
  <c r="NP38" i="4"/>
  <c r="NO38" i="4"/>
  <c r="NN38" i="4"/>
  <c r="NM38" i="4"/>
  <c r="NL38" i="4"/>
  <c r="NK38" i="4"/>
  <c r="NJ38" i="4"/>
  <c r="NI38" i="4"/>
  <c r="NH38" i="4"/>
  <c r="NG38" i="4"/>
  <c r="NF38" i="4"/>
  <c r="NE38" i="4"/>
  <c r="ND38" i="4"/>
  <c r="NC38" i="4"/>
  <c r="NB38" i="4"/>
  <c r="NA38" i="4"/>
  <c r="MZ38" i="4"/>
  <c r="MY38" i="4"/>
  <c r="MX38" i="4"/>
  <c r="MW38" i="4"/>
  <c r="MV38" i="4"/>
  <c r="MU38" i="4"/>
  <c r="MT38" i="4"/>
  <c r="MS38" i="4"/>
  <c r="MR38" i="4"/>
  <c r="MQ38" i="4"/>
  <c r="MP38" i="4"/>
  <c r="MO38" i="4"/>
  <c r="MN38" i="4"/>
  <c r="MM38" i="4"/>
  <c r="ML38" i="4"/>
  <c r="MK38" i="4"/>
  <c r="MJ38" i="4"/>
  <c r="MI38" i="4"/>
  <c r="MH38" i="4"/>
  <c r="MG38" i="4"/>
  <c r="MF38" i="4"/>
  <c r="ME38" i="4"/>
  <c r="MD38" i="4"/>
  <c r="MC38" i="4"/>
  <c r="MB38" i="4"/>
  <c r="MA38" i="4"/>
  <c r="LZ38" i="4"/>
  <c r="LY38" i="4"/>
  <c r="LX38" i="4"/>
  <c r="LW38" i="4"/>
  <c r="LV38" i="4"/>
  <c r="LU38" i="4"/>
  <c r="LT38" i="4"/>
  <c r="LS38" i="4"/>
  <c r="LR38" i="4"/>
  <c r="LQ38" i="4"/>
  <c r="LP38" i="4"/>
  <c r="LO38" i="4"/>
  <c r="LN38" i="4"/>
  <c r="LM38" i="4"/>
  <c r="LL38" i="4"/>
  <c r="LK38" i="4"/>
  <c r="LJ38" i="4"/>
  <c r="LI38" i="4"/>
  <c r="LH38" i="4"/>
  <c r="LG38" i="4"/>
  <c r="LF38" i="4"/>
  <c r="LE38" i="4"/>
  <c r="LD38" i="4"/>
  <c r="LC38" i="4"/>
  <c r="LB38" i="4"/>
  <c r="OH64" i="4"/>
  <c r="OG64" i="4"/>
  <c r="OF64" i="4"/>
  <c r="OE64" i="4"/>
  <c r="OD64" i="4"/>
  <c r="OC64" i="4"/>
  <c r="OB64" i="4"/>
  <c r="OA64" i="4"/>
  <c r="NZ64" i="4"/>
  <c r="NY64" i="4"/>
  <c r="NX64" i="4"/>
  <c r="NW64" i="4"/>
  <c r="NV64" i="4"/>
  <c r="NU64" i="4"/>
  <c r="NT64" i="4"/>
  <c r="NS64" i="4"/>
  <c r="NR64" i="4"/>
  <c r="NQ64" i="4"/>
  <c r="NP64" i="4"/>
  <c r="NO64" i="4"/>
  <c r="NN64" i="4"/>
  <c r="NM64" i="4"/>
  <c r="NL64" i="4"/>
  <c r="NK64" i="4"/>
  <c r="NJ64" i="4"/>
  <c r="NI64" i="4"/>
  <c r="NH64" i="4"/>
  <c r="NG64" i="4"/>
  <c r="NF64" i="4"/>
  <c r="NE64" i="4"/>
  <c r="ND64" i="4"/>
  <c r="NC64" i="4"/>
  <c r="NB64" i="4"/>
  <c r="NA64" i="4"/>
  <c r="MZ64" i="4"/>
  <c r="MY64" i="4"/>
  <c r="MX64" i="4"/>
  <c r="MW64" i="4"/>
  <c r="MV64" i="4"/>
  <c r="MU64" i="4"/>
  <c r="MT64" i="4"/>
  <c r="MS64" i="4"/>
  <c r="MR64" i="4"/>
  <c r="MQ64" i="4"/>
  <c r="MP64" i="4"/>
  <c r="MO64" i="4"/>
  <c r="MN64" i="4"/>
  <c r="MM64" i="4"/>
  <c r="ML64" i="4"/>
  <c r="MK64" i="4"/>
  <c r="MJ64" i="4"/>
  <c r="MI64" i="4"/>
  <c r="MH64" i="4"/>
  <c r="MG64" i="4"/>
  <c r="MF64" i="4"/>
  <c r="ME64" i="4"/>
  <c r="MD64" i="4"/>
  <c r="MC64" i="4"/>
  <c r="MB64" i="4"/>
  <c r="MA64" i="4"/>
  <c r="LZ64" i="4"/>
  <c r="LY64" i="4"/>
  <c r="LX64" i="4"/>
  <c r="LW64" i="4"/>
  <c r="LV64" i="4"/>
  <c r="LU64" i="4"/>
  <c r="LT64" i="4"/>
  <c r="LS64" i="4"/>
  <c r="LR64" i="4"/>
  <c r="LQ64" i="4"/>
  <c r="LP64" i="4"/>
  <c r="LO64" i="4"/>
  <c r="LN64" i="4"/>
  <c r="LM64" i="4"/>
  <c r="LL64" i="4"/>
  <c r="LK64" i="4"/>
  <c r="LJ64" i="4"/>
  <c r="LI64" i="4"/>
  <c r="LH64" i="4"/>
  <c r="LG64" i="4"/>
  <c r="LF64" i="4"/>
  <c r="LE64" i="4"/>
  <c r="LD64" i="4"/>
  <c r="LC64" i="4"/>
  <c r="LB64" i="4"/>
  <c r="OH77" i="4"/>
  <c r="OG77" i="4"/>
  <c r="OF77" i="4"/>
  <c r="OE77" i="4"/>
  <c r="OD77" i="4"/>
  <c r="OC77" i="4"/>
  <c r="OB77" i="4"/>
  <c r="OA77" i="4"/>
  <c r="NZ77" i="4"/>
  <c r="NY77" i="4"/>
  <c r="NX77" i="4"/>
  <c r="NW77" i="4"/>
  <c r="NV77" i="4"/>
  <c r="NU77" i="4"/>
  <c r="NT77" i="4"/>
  <c r="NS77" i="4"/>
  <c r="NR77" i="4"/>
  <c r="NQ77" i="4"/>
  <c r="NP77" i="4"/>
  <c r="NO77" i="4"/>
  <c r="NN77" i="4"/>
  <c r="NM77" i="4"/>
  <c r="NL77" i="4"/>
  <c r="NK77" i="4"/>
  <c r="NJ77" i="4"/>
  <c r="NI77" i="4"/>
  <c r="NH77" i="4"/>
  <c r="NG77" i="4"/>
  <c r="NF77" i="4"/>
  <c r="NE77" i="4"/>
  <c r="ND77" i="4"/>
  <c r="NC77" i="4"/>
  <c r="NB77" i="4"/>
  <c r="NA77" i="4"/>
  <c r="MZ77" i="4"/>
  <c r="MY77" i="4"/>
  <c r="MX77" i="4"/>
  <c r="MW77" i="4"/>
  <c r="MV77" i="4"/>
  <c r="MU77" i="4"/>
  <c r="MT77" i="4"/>
  <c r="MS77" i="4"/>
  <c r="MR77" i="4"/>
  <c r="MQ77" i="4"/>
  <c r="MP77" i="4"/>
  <c r="MO77" i="4"/>
  <c r="MN77" i="4"/>
  <c r="MM77" i="4"/>
  <c r="ML77" i="4"/>
  <c r="MK77" i="4"/>
  <c r="MJ77" i="4"/>
  <c r="MI77" i="4"/>
  <c r="MH77" i="4"/>
  <c r="MG77" i="4"/>
  <c r="MF77" i="4"/>
  <c r="ME77" i="4"/>
  <c r="MD77" i="4"/>
  <c r="MC77" i="4"/>
  <c r="MB77" i="4"/>
  <c r="MA77" i="4"/>
  <c r="LZ77" i="4"/>
  <c r="LY77" i="4"/>
  <c r="LX77" i="4"/>
  <c r="LW77" i="4"/>
  <c r="LV77" i="4"/>
  <c r="LU77" i="4"/>
  <c r="LT77" i="4"/>
  <c r="LS77" i="4"/>
  <c r="LR77" i="4"/>
  <c r="LQ77" i="4"/>
  <c r="LP77" i="4"/>
  <c r="LO77" i="4"/>
  <c r="LN77" i="4"/>
  <c r="LM77" i="4"/>
  <c r="LL77" i="4"/>
  <c r="LK77" i="4"/>
  <c r="LJ77" i="4"/>
  <c r="LI77" i="4"/>
  <c r="LH77" i="4"/>
  <c r="LG77" i="4"/>
  <c r="LF77" i="4"/>
  <c r="LE77" i="4"/>
  <c r="LD77" i="4"/>
  <c r="LC77" i="4"/>
  <c r="LB77" i="4"/>
  <c r="OH46" i="4"/>
  <c r="OG46" i="4"/>
  <c r="OF46" i="4"/>
  <c r="OE46" i="4"/>
  <c r="OD46" i="4"/>
  <c r="OC46" i="4"/>
  <c r="OB46" i="4"/>
  <c r="OA46" i="4"/>
  <c r="NZ46" i="4"/>
  <c r="NY46" i="4"/>
  <c r="NX46" i="4"/>
  <c r="NW46" i="4"/>
  <c r="NV46" i="4"/>
  <c r="NU46" i="4"/>
  <c r="NT46" i="4"/>
  <c r="NS46" i="4"/>
  <c r="NR46" i="4"/>
  <c r="NQ46" i="4"/>
  <c r="NP46" i="4"/>
  <c r="NO46" i="4"/>
  <c r="NN46" i="4"/>
  <c r="NM46" i="4"/>
  <c r="NL46" i="4"/>
  <c r="NK46" i="4"/>
  <c r="NJ46" i="4"/>
  <c r="NI46" i="4"/>
  <c r="NH46" i="4"/>
  <c r="NG46" i="4"/>
  <c r="NF46" i="4"/>
  <c r="NE46" i="4"/>
  <c r="ND46" i="4"/>
  <c r="NC46" i="4"/>
  <c r="NB46" i="4"/>
  <c r="NA46" i="4"/>
  <c r="MZ46" i="4"/>
  <c r="MY46" i="4"/>
  <c r="MX46" i="4"/>
  <c r="MW46" i="4"/>
  <c r="MV46" i="4"/>
  <c r="MU46" i="4"/>
  <c r="MT46" i="4"/>
  <c r="MS46" i="4"/>
  <c r="MR46" i="4"/>
  <c r="MQ46" i="4"/>
  <c r="MP46" i="4"/>
  <c r="MO46" i="4"/>
  <c r="MN46" i="4"/>
  <c r="MM46" i="4"/>
  <c r="ML46" i="4"/>
  <c r="MK46" i="4"/>
  <c r="MJ46" i="4"/>
  <c r="MI46" i="4"/>
  <c r="MH46" i="4"/>
  <c r="MG46" i="4"/>
  <c r="MF46" i="4"/>
  <c r="ME46" i="4"/>
  <c r="MD46" i="4"/>
  <c r="MC46" i="4"/>
  <c r="MB46" i="4"/>
  <c r="MA46" i="4"/>
  <c r="LZ46" i="4"/>
  <c r="LY46" i="4"/>
  <c r="LX46" i="4"/>
  <c r="LW46" i="4"/>
  <c r="LV46" i="4"/>
  <c r="LU46" i="4"/>
  <c r="LT46" i="4"/>
  <c r="LS46" i="4"/>
  <c r="LR46" i="4"/>
  <c r="LQ46" i="4"/>
  <c r="LP46" i="4"/>
  <c r="LO46" i="4"/>
  <c r="LN46" i="4"/>
  <c r="LM46" i="4"/>
  <c r="LL46" i="4"/>
  <c r="LK46" i="4"/>
  <c r="LJ46" i="4"/>
  <c r="LI46" i="4"/>
  <c r="LH46" i="4"/>
  <c r="LG46" i="4"/>
  <c r="LF46" i="4"/>
  <c r="LE46" i="4"/>
  <c r="LD46" i="4"/>
  <c r="LC46" i="4"/>
  <c r="LB46" i="4"/>
  <c r="OH102" i="4"/>
  <c r="OG102" i="4"/>
  <c r="OF102" i="4"/>
  <c r="OE102" i="4"/>
  <c r="OD102" i="4"/>
  <c r="OC102" i="4"/>
  <c r="OB102" i="4"/>
  <c r="OA102" i="4"/>
  <c r="NZ102" i="4"/>
  <c r="NY102" i="4"/>
  <c r="NX102" i="4"/>
  <c r="NW102" i="4"/>
  <c r="NV102" i="4"/>
  <c r="NU102" i="4"/>
  <c r="NT102" i="4"/>
  <c r="NS102" i="4"/>
  <c r="NR102" i="4"/>
  <c r="NQ102" i="4"/>
  <c r="NP102" i="4"/>
  <c r="NO102" i="4"/>
  <c r="NN102" i="4"/>
  <c r="NM102" i="4"/>
  <c r="NL102" i="4"/>
  <c r="NK102" i="4"/>
  <c r="NJ102" i="4"/>
  <c r="NI102" i="4"/>
  <c r="NH102" i="4"/>
  <c r="NG102" i="4"/>
  <c r="NF102" i="4"/>
  <c r="NE102" i="4"/>
  <c r="ND102" i="4"/>
  <c r="NC102" i="4"/>
  <c r="NB102" i="4"/>
  <c r="NA102" i="4"/>
  <c r="MZ102" i="4"/>
  <c r="MY102" i="4"/>
  <c r="MX102" i="4"/>
  <c r="MW102" i="4"/>
  <c r="MV102" i="4"/>
  <c r="MU102" i="4"/>
  <c r="MT102" i="4"/>
  <c r="MS102" i="4"/>
  <c r="MR102" i="4"/>
  <c r="MQ102" i="4"/>
  <c r="MP102" i="4"/>
  <c r="MO102" i="4"/>
  <c r="MN102" i="4"/>
  <c r="MM102" i="4"/>
  <c r="ML102" i="4"/>
  <c r="MK102" i="4"/>
  <c r="MJ102" i="4"/>
  <c r="MI102" i="4"/>
  <c r="MH102" i="4"/>
  <c r="MG102" i="4"/>
  <c r="MF102" i="4"/>
  <c r="ME102" i="4"/>
  <c r="MD102" i="4"/>
  <c r="MC102" i="4"/>
  <c r="MB102" i="4"/>
  <c r="MA102" i="4"/>
  <c r="LZ102" i="4"/>
  <c r="LY102" i="4"/>
  <c r="LX102" i="4"/>
  <c r="LW102" i="4"/>
  <c r="LV102" i="4"/>
  <c r="LU102" i="4"/>
  <c r="LT102" i="4"/>
  <c r="LS102" i="4"/>
  <c r="LR102" i="4"/>
  <c r="LQ102" i="4"/>
  <c r="LP102" i="4"/>
  <c r="LO102" i="4"/>
  <c r="LN102" i="4"/>
  <c r="LM102" i="4"/>
  <c r="LL102" i="4"/>
  <c r="LK102" i="4"/>
  <c r="LJ102" i="4"/>
  <c r="LI102" i="4"/>
  <c r="LH102" i="4"/>
  <c r="LG102" i="4"/>
  <c r="LF102" i="4"/>
  <c r="LE102" i="4"/>
  <c r="LD102" i="4"/>
  <c r="LC102" i="4"/>
  <c r="LB102" i="4"/>
  <c r="OH160" i="4"/>
  <c r="OG160" i="4"/>
  <c r="OF160" i="4"/>
  <c r="OE160" i="4"/>
  <c r="OD160" i="4"/>
  <c r="OC160" i="4"/>
  <c r="OB160" i="4"/>
  <c r="OA160" i="4"/>
  <c r="NZ160" i="4"/>
  <c r="NY160" i="4"/>
  <c r="NX160" i="4"/>
  <c r="NW160" i="4"/>
  <c r="NV160" i="4"/>
  <c r="NU160" i="4"/>
  <c r="NT160" i="4"/>
  <c r="NS160" i="4"/>
  <c r="NR160" i="4"/>
  <c r="NQ160" i="4"/>
  <c r="NP160" i="4"/>
  <c r="NO160" i="4"/>
  <c r="NN160" i="4"/>
  <c r="NM160" i="4"/>
  <c r="NL160" i="4"/>
  <c r="NK160" i="4"/>
  <c r="NJ160" i="4"/>
  <c r="NI160" i="4"/>
  <c r="NH160" i="4"/>
  <c r="NG160" i="4"/>
  <c r="NF160" i="4"/>
  <c r="NE160" i="4"/>
  <c r="ND160" i="4"/>
  <c r="NC160" i="4"/>
  <c r="NB160" i="4"/>
  <c r="NA160" i="4"/>
  <c r="MZ160" i="4"/>
  <c r="MY160" i="4"/>
  <c r="MX160" i="4"/>
  <c r="MW160" i="4"/>
  <c r="MV160" i="4"/>
  <c r="MU160" i="4"/>
  <c r="MT160" i="4"/>
  <c r="MS160" i="4"/>
  <c r="MR160" i="4"/>
  <c r="MQ160" i="4"/>
  <c r="MP160" i="4"/>
  <c r="MO160" i="4"/>
  <c r="MN160" i="4"/>
  <c r="MM160" i="4"/>
  <c r="ML160" i="4"/>
  <c r="MK160" i="4"/>
  <c r="MJ160" i="4"/>
  <c r="MI160" i="4"/>
  <c r="MH160" i="4"/>
  <c r="MG160" i="4"/>
  <c r="MF160" i="4"/>
  <c r="ME160" i="4"/>
  <c r="MD160" i="4"/>
  <c r="MC160" i="4"/>
  <c r="MB160" i="4"/>
  <c r="MA160" i="4"/>
  <c r="LZ160" i="4"/>
  <c r="LY160" i="4"/>
  <c r="LX160" i="4"/>
  <c r="LW160" i="4"/>
  <c r="LV160" i="4"/>
  <c r="LU160" i="4"/>
  <c r="LT160" i="4"/>
  <c r="LS160" i="4"/>
  <c r="LR160" i="4"/>
  <c r="LQ160" i="4"/>
  <c r="LP160" i="4"/>
  <c r="LO160" i="4"/>
  <c r="LN160" i="4"/>
  <c r="LM160" i="4"/>
  <c r="LL160" i="4"/>
  <c r="LK160" i="4"/>
  <c r="LJ160" i="4"/>
  <c r="LI160" i="4"/>
  <c r="LH160" i="4"/>
  <c r="LG160" i="4"/>
  <c r="LF160" i="4"/>
  <c r="LE160" i="4"/>
  <c r="LD160" i="4"/>
  <c r="LC160" i="4"/>
  <c r="LB160" i="4"/>
  <c r="OH132" i="4"/>
  <c r="OG132" i="4"/>
  <c r="OF132" i="4"/>
  <c r="OE132" i="4"/>
  <c r="OD132" i="4"/>
  <c r="OC132" i="4"/>
  <c r="OB132" i="4"/>
  <c r="OA132" i="4"/>
  <c r="NZ132" i="4"/>
  <c r="NY132" i="4"/>
  <c r="NX132" i="4"/>
  <c r="NW132" i="4"/>
  <c r="NV132" i="4"/>
  <c r="NU132" i="4"/>
  <c r="NT132" i="4"/>
  <c r="NS132" i="4"/>
  <c r="NR132" i="4"/>
  <c r="NQ132" i="4"/>
  <c r="NP132" i="4"/>
  <c r="NO132" i="4"/>
  <c r="NN132" i="4"/>
  <c r="NM132" i="4"/>
  <c r="NL132" i="4"/>
  <c r="NK132" i="4"/>
  <c r="NJ132" i="4"/>
  <c r="NI132" i="4"/>
  <c r="NH132" i="4"/>
  <c r="NG132" i="4"/>
  <c r="NF132" i="4"/>
  <c r="NE132" i="4"/>
  <c r="ND132" i="4"/>
  <c r="NC132" i="4"/>
  <c r="NB132" i="4"/>
  <c r="NA132" i="4"/>
  <c r="MZ132" i="4"/>
  <c r="MY132" i="4"/>
  <c r="MX132" i="4"/>
  <c r="MW132" i="4"/>
  <c r="MV132" i="4"/>
  <c r="MU132" i="4"/>
  <c r="MT132" i="4"/>
  <c r="MS132" i="4"/>
  <c r="MR132" i="4"/>
  <c r="MQ132" i="4"/>
  <c r="MP132" i="4"/>
  <c r="MO132" i="4"/>
  <c r="MN132" i="4"/>
  <c r="MM132" i="4"/>
  <c r="ML132" i="4"/>
  <c r="MK132" i="4"/>
  <c r="MJ132" i="4"/>
  <c r="MI132" i="4"/>
  <c r="MH132" i="4"/>
  <c r="MG132" i="4"/>
  <c r="MF132" i="4"/>
  <c r="ME132" i="4"/>
  <c r="MD132" i="4"/>
  <c r="MC132" i="4"/>
  <c r="MB132" i="4"/>
  <c r="MA132" i="4"/>
  <c r="LZ132" i="4"/>
  <c r="LY132" i="4"/>
  <c r="LX132" i="4"/>
  <c r="LW132" i="4"/>
  <c r="LV132" i="4"/>
  <c r="LU132" i="4"/>
  <c r="LT132" i="4"/>
  <c r="LS132" i="4"/>
  <c r="LR132" i="4"/>
  <c r="LQ132" i="4"/>
  <c r="LP132" i="4"/>
  <c r="LO132" i="4"/>
  <c r="LN132" i="4"/>
  <c r="LM132" i="4"/>
  <c r="LL132" i="4"/>
  <c r="LK132" i="4"/>
  <c r="LJ132" i="4"/>
  <c r="LI132" i="4"/>
  <c r="LH132" i="4"/>
  <c r="LG132" i="4"/>
  <c r="LF132" i="4"/>
  <c r="LE132" i="4"/>
  <c r="LD132" i="4"/>
  <c r="LC132" i="4"/>
  <c r="LB132" i="4"/>
  <c r="OH27" i="4"/>
  <c r="OG27" i="4"/>
  <c r="OF27" i="4"/>
  <c r="OE27" i="4"/>
  <c r="OD27" i="4"/>
  <c r="OC27" i="4"/>
  <c r="OB27" i="4"/>
  <c r="OA27" i="4"/>
  <c r="NZ27" i="4"/>
  <c r="NY27" i="4"/>
  <c r="NX27" i="4"/>
  <c r="NW27" i="4"/>
  <c r="NV27" i="4"/>
  <c r="NU27" i="4"/>
  <c r="NT27" i="4"/>
  <c r="NS27" i="4"/>
  <c r="NR27" i="4"/>
  <c r="NQ27" i="4"/>
  <c r="NP27" i="4"/>
  <c r="NO27" i="4"/>
  <c r="NN27" i="4"/>
  <c r="NM27" i="4"/>
  <c r="NL27" i="4"/>
  <c r="NK27" i="4"/>
  <c r="NJ27" i="4"/>
  <c r="NI27" i="4"/>
  <c r="NH27" i="4"/>
  <c r="NG27" i="4"/>
  <c r="NF27" i="4"/>
  <c r="NE27" i="4"/>
  <c r="ND27" i="4"/>
  <c r="NC27" i="4"/>
  <c r="NB27" i="4"/>
  <c r="NA27" i="4"/>
  <c r="MZ27" i="4"/>
  <c r="MY27" i="4"/>
  <c r="MX27" i="4"/>
  <c r="MW27" i="4"/>
  <c r="MV27" i="4"/>
  <c r="MU27" i="4"/>
  <c r="MT27" i="4"/>
  <c r="MS27" i="4"/>
  <c r="MR27" i="4"/>
  <c r="MQ27" i="4"/>
  <c r="MP27" i="4"/>
  <c r="MO27" i="4"/>
  <c r="MN27" i="4"/>
  <c r="MM27" i="4"/>
  <c r="ML27" i="4"/>
  <c r="MK27" i="4"/>
  <c r="MJ27" i="4"/>
  <c r="MI27" i="4"/>
  <c r="MH27" i="4"/>
  <c r="MG27" i="4"/>
  <c r="MF27" i="4"/>
  <c r="ME27" i="4"/>
  <c r="MD27" i="4"/>
  <c r="MC27" i="4"/>
  <c r="MB27" i="4"/>
  <c r="MA27" i="4"/>
  <c r="LZ27" i="4"/>
  <c r="LY27" i="4"/>
  <c r="LX27" i="4"/>
  <c r="LW27" i="4"/>
  <c r="LV27" i="4"/>
  <c r="LU27" i="4"/>
  <c r="LT27" i="4"/>
  <c r="LS27" i="4"/>
  <c r="LR27" i="4"/>
  <c r="LQ27" i="4"/>
  <c r="LP27" i="4"/>
  <c r="LO27" i="4"/>
  <c r="LN27" i="4"/>
  <c r="LM27" i="4"/>
  <c r="LL27" i="4"/>
  <c r="LK27" i="4"/>
  <c r="LJ27" i="4"/>
  <c r="LI27" i="4"/>
  <c r="LH27" i="4"/>
  <c r="LG27" i="4"/>
  <c r="LF27" i="4"/>
  <c r="LE27" i="4"/>
  <c r="LD27" i="4"/>
  <c r="LC27" i="4"/>
  <c r="LB27" i="4"/>
  <c r="OH28" i="4"/>
  <c r="OG28" i="4"/>
  <c r="OF28" i="4"/>
  <c r="OE28" i="4"/>
  <c r="OD28" i="4"/>
  <c r="OC28" i="4"/>
  <c r="OB28" i="4"/>
  <c r="OA28" i="4"/>
  <c r="NZ28" i="4"/>
  <c r="NY28" i="4"/>
  <c r="NX28" i="4"/>
  <c r="NW28" i="4"/>
  <c r="NV28" i="4"/>
  <c r="NU28" i="4"/>
  <c r="NT28" i="4"/>
  <c r="NS28" i="4"/>
  <c r="NR28" i="4"/>
  <c r="NQ28" i="4"/>
  <c r="NP28" i="4"/>
  <c r="NO28" i="4"/>
  <c r="NN28" i="4"/>
  <c r="NM28" i="4"/>
  <c r="NL28" i="4"/>
  <c r="NK28" i="4"/>
  <c r="NJ28" i="4"/>
  <c r="NI28" i="4"/>
  <c r="NH28" i="4"/>
  <c r="NG28" i="4"/>
  <c r="NF28" i="4"/>
  <c r="NE28" i="4"/>
  <c r="ND28" i="4"/>
  <c r="NC28" i="4"/>
  <c r="NB28" i="4"/>
  <c r="NA28" i="4"/>
  <c r="MZ28" i="4"/>
  <c r="MY28" i="4"/>
  <c r="MX28" i="4"/>
  <c r="MW28" i="4"/>
  <c r="MV28" i="4"/>
  <c r="MU28" i="4"/>
  <c r="MT28" i="4"/>
  <c r="MS28" i="4"/>
  <c r="MR28" i="4"/>
  <c r="MQ28" i="4"/>
  <c r="MP28" i="4"/>
  <c r="MO28" i="4"/>
  <c r="MN28" i="4"/>
  <c r="MM28" i="4"/>
  <c r="ML28" i="4"/>
  <c r="MK28" i="4"/>
  <c r="MJ28" i="4"/>
  <c r="MI28" i="4"/>
  <c r="MH28" i="4"/>
  <c r="MG28" i="4"/>
  <c r="MF28" i="4"/>
  <c r="ME28" i="4"/>
  <c r="MD28" i="4"/>
  <c r="MC28" i="4"/>
  <c r="MB28" i="4"/>
  <c r="MA28" i="4"/>
  <c r="LZ28" i="4"/>
  <c r="LY28" i="4"/>
  <c r="LX28" i="4"/>
  <c r="LW28" i="4"/>
  <c r="LV28" i="4"/>
  <c r="LU28" i="4"/>
  <c r="LT28" i="4"/>
  <c r="LS28" i="4"/>
  <c r="LR28" i="4"/>
  <c r="LQ28" i="4"/>
  <c r="LP28" i="4"/>
  <c r="LO28" i="4"/>
  <c r="LN28" i="4"/>
  <c r="LM28" i="4"/>
  <c r="LL28" i="4"/>
  <c r="LK28" i="4"/>
  <c r="LJ28" i="4"/>
  <c r="LI28" i="4"/>
  <c r="LH28" i="4"/>
  <c r="LG28" i="4"/>
  <c r="LF28" i="4"/>
  <c r="LE28" i="4"/>
  <c r="LD28" i="4"/>
  <c r="LC28" i="4"/>
  <c r="LB28" i="4"/>
  <c r="OH86" i="4"/>
  <c r="OG86" i="4"/>
  <c r="OF86" i="4"/>
  <c r="OE86" i="4"/>
  <c r="OD86" i="4"/>
  <c r="OC86" i="4"/>
  <c r="OB86" i="4"/>
  <c r="OA86" i="4"/>
  <c r="NZ86" i="4"/>
  <c r="NY86" i="4"/>
  <c r="NX86" i="4"/>
  <c r="NW86" i="4"/>
  <c r="NV86" i="4"/>
  <c r="NU86" i="4"/>
  <c r="NT86" i="4"/>
  <c r="NS86" i="4"/>
  <c r="NR86" i="4"/>
  <c r="NQ86" i="4"/>
  <c r="NP86" i="4"/>
  <c r="NO86" i="4"/>
  <c r="NN86" i="4"/>
  <c r="NM86" i="4"/>
  <c r="NL86" i="4"/>
  <c r="NK86" i="4"/>
  <c r="NJ86" i="4"/>
  <c r="NI86" i="4"/>
  <c r="NH86" i="4"/>
  <c r="NG86" i="4"/>
  <c r="NF86" i="4"/>
  <c r="NE86" i="4"/>
  <c r="ND86" i="4"/>
  <c r="NC86" i="4"/>
  <c r="NB86" i="4"/>
  <c r="NA86" i="4"/>
  <c r="MZ86" i="4"/>
  <c r="MY86" i="4"/>
  <c r="MX86" i="4"/>
  <c r="MW86" i="4"/>
  <c r="MV86" i="4"/>
  <c r="MU86" i="4"/>
  <c r="MT86" i="4"/>
  <c r="MS86" i="4"/>
  <c r="MR86" i="4"/>
  <c r="MQ86" i="4"/>
  <c r="MP86" i="4"/>
  <c r="MO86" i="4"/>
  <c r="MN86" i="4"/>
  <c r="MM86" i="4"/>
  <c r="ML86" i="4"/>
  <c r="MK86" i="4"/>
  <c r="MJ86" i="4"/>
  <c r="MI86" i="4"/>
  <c r="MH86" i="4"/>
  <c r="MG86" i="4"/>
  <c r="MF86" i="4"/>
  <c r="ME86" i="4"/>
  <c r="MD86" i="4"/>
  <c r="MC86" i="4"/>
  <c r="MB86" i="4"/>
  <c r="MA86" i="4"/>
  <c r="LZ86" i="4"/>
  <c r="LY86" i="4"/>
  <c r="LX86" i="4"/>
  <c r="LW86" i="4"/>
  <c r="LV86" i="4"/>
  <c r="LU86" i="4"/>
  <c r="LT86" i="4"/>
  <c r="LS86" i="4"/>
  <c r="LR86" i="4"/>
  <c r="LQ86" i="4"/>
  <c r="LP86" i="4"/>
  <c r="LO86" i="4"/>
  <c r="LN86" i="4"/>
  <c r="LM86" i="4"/>
  <c r="LL86" i="4"/>
  <c r="LK86" i="4"/>
  <c r="LJ86" i="4"/>
  <c r="LI86" i="4"/>
  <c r="LH86" i="4"/>
  <c r="LG86" i="4"/>
  <c r="LF86" i="4"/>
  <c r="LE86" i="4"/>
  <c r="LD86" i="4"/>
  <c r="LC86" i="4"/>
  <c r="LB86" i="4"/>
  <c r="OH109" i="4"/>
  <c r="OG109" i="4"/>
  <c r="OF109" i="4"/>
  <c r="OE109" i="4"/>
  <c r="OD109" i="4"/>
  <c r="OC109" i="4"/>
  <c r="OB109" i="4"/>
  <c r="OA109" i="4"/>
  <c r="NZ109" i="4"/>
  <c r="NY109" i="4"/>
  <c r="NX109" i="4"/>
  <c r="NW109" i="4"/>
  <c r="NV109" i="4"/>
  <c r="NU109" i="4"/>
  <c r="NT109" i="4"/>
  <c r="NS109" i="4"/>
  <c r="NR109" i="4"/>
  <c r="NQ109" i="4"/>
  <c r="NP109" i="4"/>
  <c r="NO109" i="4"/>
  <c r="NN109" i="4"/>
  <c r="NM109" i="4"/>
  <c r="NL109" i="4"/>
  <c r="NK109" i="4"/>
  <c r="NJ109" i="4"/>
  <c r="NI109" i="4"/>
  <c r="NH109" i="4"/>
  <c r="NG109" i="4"/>
  <c r="NF109" i="4"/>
  <c r="NE109" i="4"/>
  <c r="ND109" i="4"/>
  <c r="NC109" i="4"/>
  <c r="NB109" i="4"/>
  <c r="NA109" i="4"/>
  <c r="MZ109" i="4"/>
  <c r="MY109" i="4"/>
  <c r="MX109" i="4"/>
  <c r="MW109" i="4"/>
  <c r="MV109" i="4"/>
  <c r="MU109" i="4"/>
  <c r="MT109" i="4"/>
  <c r="MS109" i="4"/>
  <c r="MR109" i="4"/>
  <c r="MQ109" i="4"/>
  <c r="MP109" i="4"/>
  <c r="MO109" i="4"/>
  <c r="MN109" i="4"/>
  <c r="MM109" i="4"/>
  <c r="ML109" i="4"/>
  <c r="MK109" i="4"/>
  <c r="MJ109" i="4"/>
  <c r="MI109" i="4"/>
  <c r="MH109" i="4"/>
  <c r="MG109" i="4"/>
  <c r="MF109" i="4"/>
  <c r="ME109" i="4"/>
  <c r="MD109" i="4"/>
  <c r="MC109" i="4"/>
  <c r="MB109" i="4"/>
  <c r="MA109" i="4"/>
  <c r="LZ109" i="4"/>
  <c r="LY109" i="4"/>
  <c r="LX109" i="4"/>
  <c r="LW109" i="4"/>
  <c r="LV109" i="4"/>
  <c r="LU109" i="4"/>
  <c r="LT109" i="4"/>
  <c r="LS109" i="4"/>
  <c r="LR109" i="4"/>
  <c r="LQ109" i="4"/>
  <c r="LP109" i="4"/>
  <c r="LO109" i="4"/>
  <c r="LN109" i="4"/>
  <c r="LM109" i="4"/>
  <c r="LL109" i="4"/>
  <c r="LK109" i="4"/>
  <c r="LJ109" i="4"/>
  <c r="LI109" i="4"/>
  <c r="LH109" i="4"/>
  <c r="LG109" i="4"/>
  <c r="LF109" i="4"/>
  <c r="LE109" i="4"/>
  <c r="LD109" i="4"/>
  <c r="LC109" i="4"/>
  <c r="LB109" i="4"/>
  <c r="OH17" i="4"/>
  <c r="OG17" i="4"/>
  <c r="OF17" i="4"/>
  <c r="OE17" i="4"/>
  <c r="OD17" i="4"/>
  <c r="OC17" i="4"/>
  <c r="OB17" i="4"/>
  <c r="OA17" i="4"/>
  <c r="NZ17" i="4"/>
  <c r="NY17" i="4"/>
  <c r="NX17" i="4"/>
  <c r="NW17" i="4"/>
  <c r="NV17" i="4"/>
  <c r="NU17" i="4"/>
  <c r="NT17" i="4"/>
  <c r="NS17" i="4"/>
  <c r="NR17" i="4"/>
  <c r="NQ17" i="4"/>
  <c r="NP17" i="4"/>
  <c r="NO17" i="4"/>
  <c r="NN17" i="4"/>
  <c r="NM17" i="4"/>
  <c r="NL17" i="4"/>
  <c r="NK17" i="4"/>
  <c r="NJ17" i="4"/>
  <c r="NI17" i="4"/>
  <c r="NH17" i="4"/>
  <c r="NG17" i="4"/>
  <c r="NF17" i="4"/>
  <c r="NE17" i="4"/>
  <c r="ND17" i="4"/>
  <c r="NC17" i="4"/>
  <c r="NB17" i="4"/>
  <c r="NA17" i="4"/>
  <c r="MZ17" i="4"/>
  <c r="MY17" i="4"/>
  <c r="MX17" i="4"/>
  <c r="MW17" i="4"/>
  <c r="MV17" i="4"/>
  <c r="MU17" i="4"/>
  <c r="MT17" i="4"/>
  <c r="MS17" i="4"/>
  <c r="MR17" i="4"/>
  <c r="MQ17" i="4"/>
  <c r="MP17" i="4"/>
  <c r="MO17" i="4"/>
  <c r="MN17" i="4"/>
  <c r="MM17" i="4"/>
  <c r="ML17" i="4"/>
  <c r="MK17" i="4"/>
  <c r="MJ17" i="4"/>
  <c r="MI17" i="4"/>
  <c r="MH17" i="4"/>
  <c r="MG17" i="4"/>
  <c r="MF17" i="4"/>
  <c r="ME17" i="4"/>
  <c r="MD17" i="4"/>
  <c r="MC17" i="4"/>
  <c r="MB17" i="4"/>
  <c r="MA17" i="4"/>
  <c r="LZ17" i="4"/>
  <c r="LY17" i="4"/>
  <c r="LX17" i="4"/>
  <c r="LW17" i="4"/>
  <c r="LV17" i="4"/>
  <c r="LU17" i="4"/>
  <c r="LT17" i="4"/>
  <c r="LS17" i="4"/>
  <c r="LR17" i="4"/>
  <c r="LQ17" i="4"/>
  <c r="LP17" i="4"/>
  <c r="LO17" i="4"/>
  <c r="LN17" i="4"/>
  <c r="LM17" i="4"/>
  <c r="LL17" i="4"/>
  <c r="LK17" i="4"/>
  <c r="LJ17" i="4"/>
  <c r="LI17" i="4"/>
  <c r="LH17" i="4"/>
  <c r="LG17" i="4"/>
  <c r="LF17" i="4"/>
  <c r="LE17" i="4"/>
  <c r="LD17" i="4"/>
  <c r="LC17" i="4"/>
  <c r="LB17" i="4"/>
  <c r="OH45" i="4"/>
  <c r="OG45" i="4"/>
  <c r="OF45" i="4"/>
  <c r="OE45" i="4"/>
  <c r="OD45" i="4"/>
  <c r="OC45" i="4"/>
  <c r="OB45" i="4"/>
  <c r="OA45" i="4"/>
  <c r="NZ45" i="4"/>
  <c r="NY45" i="4"/>
  <c r="NX45" i="4"/>
  <c r="NW45" i="4"/>
  <c r="NV45" i="4"/>
  <c r="NU45" i="4"/>
  <c r="NT45" i="4"/>
  <c r="NS45" i="4"/>
  <c r="NR45" i="4"/>
  <c r="NQ45" i="4"/>
  <c r="NP45" i="4"/>
  <c r="NO45" i="4"/>
  <c r="NN45" i="4"/>
  <c r="NM45" i="4"/>
  <c r="NL45" i="4"/>
  <c r="NK45" i="4"/>
  <c r="NJ45" i="4"/>
  <c r="NI45" i="4"/>
  <c r="NH45" i="4"/>
  <c r="NG45" i="4"/>
  <c r="NF45" i="4"/>
  <c r="NE45" i="4"/>
  <c r="ND45" i="4"/>
  <c r="NC45" i="4"/>
  <c r="NB45" i="4"/>
  <c r="NA45" i="4"/>
  <c r="MZ45" i="4"/>
  <c r="MY45" i="4"/>
  <c r="MX45" i="4"/>
  <c r="MW45" i="4"/>
  <c r="MV45" i="4"/>
  <c r="MU45" i="4"/>
  <c r="MT45" i="4"/>
  <c r="MS45" i="4"/>
  <c r="MR45" i="4"/>
  <c r="MQ45" i="4"/>
  <c r="MP45" i="4"/>
  <c r="MO45" i="4"/>
  <c r="MN45" i="4"/>
  <c r="MM45" i="4"/>
  <c r="ML45" i="4"/>
  <c r="MK45" i="4"/>
  <c r="MJ45" i="4"/>
  <c r="MI45" i="4"/>
  <c r="MH45" i="4"/>
  <c r="MG45" i="4"/>
  <c r="MF45" i="4"/>
  <c r="ME45" i="4"/>
  <c r="MD45" i="4"/>
  <c r="MC45" i="4"/>
  <c r="MB45" i="4"/>
  <c r="MA45" i="4"/>
  <c r="LZ45" i="4"/>
  <c r="LY45" i="4"/>
  <c r="LX45" i="4"/>
  <c r="LW45" i="4"/>
  <c r="LV45" i="4"/>
  <c r="LU45" i="4"/>
  <c r="LT45" i="4"/>
  <c r="LS45" i="4"/>
  <c r="LR45" i="4"/>
  <c r="LQ45" i="4"/>
  <c r="LP45" i="4"/>
  <c r="LO45" i="4"/>
  <c r="LN45" i="4"/>
  <c r="LM45" i="4"/>
  <c r="LL45" i="4"/>
  <c r="LK45" i="4"/>
  <c r="LJ45" i="4"/>
  <c r="LI45" i="4"/>
  <c r="LH45" i="4"/>
  <c r="LG45" i="4"/>
  <c r="LF45" i="4"/>
  <c r="LE45" i="4"/>
  <c r="LD45" i="4"/>
  <c r="LC45" i="4"/>
  <c r="LB45" i="4"/>
  <c r="OH40" i="4"/>
  <c r="OG40" i="4"/>
  <c r="OF40" i="4"/>
  <c r="OE40" i="4"/>
  <c r="OD40" i="4"/>
  <c r="OC40" i="4"/>
  <c r="OB40" i="4"/>
  <c r="OA40" i="4"/>
  <c r="NZ40" i="4"/>
  <c r="NY40" i="4"/>
  <c r="NX40" i="4"/>
  <c r="NW40" i="4"/>
  <c r="NV40" i="4"/>
  <c r="NU40" i="4"/>
  <c r="NT40" i="4"/>
  <c r="NS40" i="4"/>
  <c r="NR40" i="4"/>
  <c r="NQ40" i="4"/>
  <c r="NP40" i="4"/>
  <c r="NO40" i="4"/>
  <c r="NN40" i="4"/>
  <c r="NM40" i="4"/>
  <c r="NL40" i="4"/>
  <c r="NK40" i="4"/>
  <c r="NJ40" i="4"/>
  <c r="NI40" i="4"/>
  <c r="NH40" i="4"/>
  <c r="NG40" i="4"/>
  <c r="NF40" i="4"/>
  <c r="NE40" i="4"/>
  <c r="ND40" i="4"/>
  <c r="NC40" i="4"/>
  <c r="NB40" i="4"/>
  <c r="NA40" i="4"/>
  <c r="MZ40" i="4"/>
  <c r="MY40" i="4"/>
  <c r="MX40" i="4"/>
  <c r="MW40" i="4"/>
  <c r="MV40" i="4"/>
  <c r="MU40" i="4"/>
  <c r="MT40" i="4"/>
  <c r="MS40" i="4"/>
  <c r="MR40" i="4"/>
  <c r="MQ40" i="4"/>
  <c r="MP40" i="4"/>
  <c r="MO40" i="4"/>
  <c r="MN40" i="4"/>
  <c r="MM40" i="4"/>
  <c r="ML40" i="4"/>
  <c r="MK40" i="4"/>
  <c r="MJ40" i="4"/>
  <c r="MI40" i="4"/>
  <c r="MH40" i="4"/>
  <c r="MG40" i="4"/>
  <c r="MF40" i="4"/>
  <c r="ME40" i="4"/>
  <c r="MD40" i="4"/>
  <c r="MC40" i="4"/>
  <c r="MB40" i="4"/>
  <c r="MA40" i="4"/>
  <c r="LZ40" i="4"/>
  <c r="LY40" i="4"/>
  <c r="LX40" i="4"/>
  <c r="LW40" i="4"/>
  <c r="LV40" i="4"/>
  <c r="LU40" i="4"/>
  <c r="LT40" i="4"/>
  <c r="LS40" i="4"/>
  <c r="LR40" i="4"/>
  <c r="LQ40" i="4"/>
  <c r="LP40" i="4"/>
  <c r="LO40" i="4"/>
  <c r="LN40" i="4"/>
  <c r="LM40" i="4"/>
  <c r="LL40" i="4"/>
  <c r="LK40" i="4"/>
  <c r="LJ40" i="4"/>
  <c r="LI40" i="4"/>
  <c r="LH40" i="4"/>
  <c r="LG40" i="4"/>
  <c r="LF40" i="4"/>
  <c r="LE40" i="4"/>
  <c r="LD40" i="4"/>
  <c r="LC40" i="4"/>
  <c r="LB40" i="4"/>
  <c r="OH34" i="4"/>
  <c r="OG34" i="4"/>
  <c r="OF34" i="4"/>
  <c r="OE34" i="4"/>
  <c r="OD34" i="4"/>
  <c r="OC34" i="4"/>
  <c r="OB34" i="4"/>
  <c r="OA34" i="4"/>
  <c r="NZ34" i="4"/>
  <c r="NY34" i="4"/>
  <c r="NX34" i="4"/>
  <c r="NW34" i="4"/>
  <c r="NV34" i="4"/>
  <c r="NU34" i="4"/>
  <c r="NT34" i="4"/>
  <c r="NS34" i="4"/>
  <c r="NR34" i="4"/>
  <c r="NQ34" i="4"/>
  <c r="NP34" i="4"/>
  <c r="NO34" i="4"/>
  <c r="NN34" i="4"/>
  <c r="NM34" i="4"/>
  <c r="NL34" i="4"/>
  <c r="NK34" i="4"/>
  <c r="NJ34" i="4"/>
  <c r="NI34" i="4"/>
  <c r="NH34" i="4"/>
  <c r="NG34" i="4"/>
  <c r="NF34" i="4"/>
  <c r="NE34" i="4"/>
  <c r="ND34" i="4"/>
  <c r="NC34" i="4"/>
  <c r="NB34" i="4"/>
  <c r="NA34" i="4"/>
  <c r="MZ34" i="4"/>
  <c r="MY34" i="4"/>
  <c r="MX34" i="4"/>
  <c r="MW34" i="4"/>
  <c r="MV34" i="4"/>
  <c r="MU34" i="4"/>
  <c r="MT34" i="4"/>
  <c r="MS34" i="4"/>
  <c r="MR34" i="4"/>
  <c r="MQ34" i="4"/>
  <c r="MP34" i="4"/>
  <c r="MO34" i="4"/>
  <c r="MN34" i="4"/>
  <c r="MM34" i="4"/>
  <c r="ML34" i="4"/>
  <c r="MK34" i="4"/>
  <c r="MJ34" i="4"/>
  <c r="MI34" i="4"/>
  <c r="MH34" i="4"/>
  <c r="MG34" i="4"/>
  <c r="MF34" i="4"/>
  <c r="ME34" i="4"/>
  <c r="MD34" i="4"/>
  <c r="MC34" i="4"/>
  <c r="MB34" i="4"/>
  <c r="MA34" i="4"/>
  <c r="LZ34" i="4"/>
  <c r="LY34" i="4"/>
  <c r="LX34" i="4"/>
  <c r="LW34" i="4"/>
  <c r="LV34" i="4"/>
  <c r="LU34" i="4"/>
  <c r="LT34" i="4"/>
  <c r="LS34" i="4"/>
  <c r="LR34" i="4"/>
  <c r="LQ34" i="4"/>
  <c r="LP34" i="4"/>
  <c r="LO34" i="4"/>
  <c r="LN34" i="4"/>
  <c r="LM34" i="4"/>
  <c r="LL34" i="4"/>
  <c r="LK34" i="4"/>
  <c r="LJ34" i="4"/>
  <c r="LI34" i="4"/>
  <c r="LH34" i="4"/>
  <c r="LG34" i="4"/>
  <c r="LF34" i="4"/>
  <c r="LE34" i="4"/>
  <c r="LD34" i="4"/>
  <c r="LC34" i="4"/>
  <c r="LB34" i="4"/>
  <c r="OH41" i="4"/>
  <c r="OG41" i="4"/>
  <c r="OF41" i="4"/>
  <c r="OE41" i="4"/>
  <c r="OD41" i="4"/>
  <c r="OC41" i="4"/>
  <c r="OB41" i="4"/>
  <c r="OA41" i="4"/>
  <c r="NZ41" i="4"/>
  <c r="NY41" i="4"/>
  <c r="NX41" i="4"/>
  <c r="NW41" i="4"/>
  <c r="NV41" i="4"/>
  <c r="NU41" i="4"/>
  <c r="NT41" i="4"/>
  <c r="NS41" i="4"/>
  <c r="NR41" i="4"/>
  <c r="NQ41" i="4"/>
  <c r="NP41" i="4"/>
  <c r="NO41" i="4"/>
  <c r="NN41" i="4"/>
  <c r="NM41" i="4"/>
  <c r="NL41" i="4"/>
  <c r="NK41" i="4"/>
  <c r="NJ41" i="4"/>
  <c r="NI41" i="4"/>
  <c r="NH41" i="4"/>
  <c r="NG41" i="4"/>
  <c r="NF41" i="4"/>
  <c r="NE41" i="4"/>
  <c r="ND41" i="4"/>
  <c r="NC41" i="4"/>
  <c r="NB41" i="4"/>
  <c r="NA41" i="4"/>
  <c r="MZ41" i="4"/>
  <c r="MY41" i="4"/>
  <c r="MX41" i="4"/>
  <c r="MW41" i="4"/>
  <c r="MV41" i="4"/>
  <c r="MU41" i="4"/>
  <c r="MT41" i="4"/>
  <c r="MS41" i="4"/>
  <c r="MR41" i="4"/>
  <c r="MQ41" i="4"/>
  <c r="MP41" i="4"/>
  <c r="MO41" i="4"/>
  <c r="MN41" i="4"/>
  <c r="MM41" i="4"/>
  <c r="ML41" i="4"/>
  <c r="MK41" i="4"/>
  <c r="MJ41" i="4"/>
  <c r="MI41" i="4"/>
  <c r="MH41" i="4"/>
  <c r="MG41" i="4"/>
  <c r="MF41" i="4"/>
  <c r="ME41" i="4"/>
  <c r="MD41" i="4"/>
  <c r="MC41" i="4"/>
  <c r="MB41" i="4"/>
  <c r="MA41" i="4"/>
  <c r="LZ41" i="4"/>
  <c r="LY41" i="4"/>
  <c r="LX41" i="4"/>
  <c r="LW41" i="4"/>
  <c r="LV41" i="4"/>
  <c r="LU41" i="4"/>
  <c r="LT41" i="4"/>
  <c r="LS41" i="4"/>
  <c r="LR41" i="4"/>
  <c r="LQ41" i="4"/>
  <c r="LP41" i="4"/>
  <c r="LO41" i="4"/>
  <c r="LN41" i="4"/>
  <c r="LM41" i="4"/>
  <c r="LL41" i="4"/>
  <c r="LK41" i="4"/>
  <c r="LJ41" i="4"/>
  <c r="LI41" i="4"/>
  <c r="LH41" i="4"/>
  <c r="LG41" i="4"/>
  <c r="LF41" i="4"/>
  <c r="LE41" i="4"/>
  <c r="LD41" i="4"/>
  <c r="LC41" i="4"/>
  <c r="LB41" i="4"/>
  <c r="OH153" i="4"/>
  <c r="OG153" i="4"/>
  <c r="OF153" i="4"/>
  <c r="OE153" i="4"/>
  <c r="OD153" i="4"/>
  <c r="OC153" i="4"/>
  <c r="OB153" i="4"/>
  <c r="OA153" i="4"/>
  <c r="NZ153" i="4"/>
  <c r="NY153" i="4"/>
  <c r="NX153" i="4"/>
  <c r="NW153" i="4"/>
  <c r="NV153" i="4"/>
  <c r="NU153" i="4"/>
  <c r="NT153" i="4"/>
  <c r="NS153" i="4"/>
  <c r="NR153" i="4"/>
  <c r="NQ153" i="4"/>
  <c r="NP153" i="4"/>
  <c r="NO153" i="4"/>
  <c r="NN153" i="4"/>
  <c r="NM153" i="4"/>
  <c r="NL153" i="4"/>
  <c r="NK153" i="4"/>
  <c r="NJ153" i="4"/>
  <c r="NI153" i="4"/>
  <c r="NH153" i="4"/>
  <c r="NG153" i="4"/>
  <c r="NF153" i="4"/>
  <c r="NE153" i="4"/>
  <c r="ND153" i="4"/>
  <c r="NC153" i="4"/>
  <c r="NB153" i="4"/>
  <c r="NA153" i="4"/>
  <c r="MZ153" i="4"/>
  <c r="MY153" i="4"/>
  <c r="MX153" i="4"/>
  <c r="MW153" i="4"/>
  <c r="MV153" i="4"/>
  <c r="MU153" i="4"/>
  <c r="MT153" i="4"/>
  <c r="MS153" i="4"/>
  <c r="MR153" i="4"/>
  <c r="MQ153" i="4"/>
  <c r="MP153" i="4"/>
  <c r="MO153" i="4"/>
  <c r="MN153" i="4"/>
  <c r="MM153" i="4"/>
  <c r="ML153" i="4"/>
  <c r="MK153" i="4"/>
  <c r="MJ153" i="4"/>
  <c r="MI153" i="4"/>
  <c r="MH153" i="4"/>
  <c r="MG153" i="4"/>
  <c r="MF153" i="4"/>
  <c r="ME153" i="4"/>
  <c r="MD153" i="4"/>
  <c r="MC153" i="4"/>
  <c r="MB153" i="4"/>
  <c r="MA153" i="4"/>
  <c r="LZ153" i="4"/>
  <c r="LY153" i="4"/>
  <c r="LX153" i="4"/>
  <c r="LW153" i="4"/>
  <c r="LV153" i="4"/>
  <c r="LU153" i="4"/>
  <c r="LT153" i="4"/>
  <c r="LS153" i="4"/>
  <c r="LR153" i="4"/>
  <c r="LQ153" i="4"/>
  <c r="LP153" i="4"/>
  <c r="LO153" i="4"/>
  <c r="LN153" i="4"/>
  <c r="LM153" i="4"/>
  <c r="LL153" i="4"/>
  <c r="LK153" i="4"/>
  <c r="LJ153" i="4"/>
  <c r="LI153" i="4"/>
  <c r="LH153" i="4"/>
  <c r="LG153" i="4"/>
  <c r="LF153" i="4"/>
  <c r="LE153" i="4"/>
  <c r="LD153" i="4"/>
  <c r="LC153" i="4"/>
  <c r="LB153" i="4"/>
  <c r="ZI113" i="4"/>
  <c r="ACY59" i="4"/>
  <c r="ACY30" i="4"/>
  <c r="ACY68" i="4"/>
  <c r="ACY149" i="4"/>
  <c r="ACY162" i="4"/>
  <c r="ACY146" i="4"/>
  <c r="ACY98" i="4"/>
  <c r="ACY138" i="4"/>
  <c r="ACY85" i="4"/>
  <c r="ACY104" i="4"/>
  <c r="ACY113" i="4"/>
  <c r="ACY133" i="4"/>
  <c r="ACY55" i="4"/>
  <c r="ZI149" i="4"/>
  <c r="ZI98" i="4"/>
  <c r="ZI55" i="4"/>
  <c r="VS78" i="4"/>
  <c r="VS113" i="4"/>
  <c r="SC134" i="4"/>
  <c r="P30" i="25"/>
  <c r="P36" i="25"/>
  <c r="P35" i="25"/>
  <c r="ZI162" i="4"/>
  <c r="ZI138" i="4"/>
  <c r="ZI104" i="4"/>
  <c r="ZI133" i="4"/>
  <c r="ZI90" i="4"/>
  <c r="ZI137" i="4"/>
  <c r="ZI152" i="4"/>
  <c r="VS136" i="4"/>
  <c r="VS146" i="4"/>
  <c r="VS137" i="4"/>
  <c r="SC26" i="4"/>
  <c r="SC126" i="4"/>
  <c r="SC98" i="4"/>
  <c r="SC104" i="4"/>
  <c r="SC113" i="4"/>
  <c r="SD152" i="4"/>
  <c r="SC150" i="4"/>
  <c r="ZI50" i="4"/>
  <c r="ZI126" i="4"/>
  <c r="OL128" i="4"/>
  <c r="KU104" i="4"/>
  <c r="ACY52" i="4"/>
  <c r="ACY56" i="4"/>
  <c r="ACY135" i="4"/>
  <c r="ACY92" i="4"/>
  <c r="ACY99" i="4"/>
  <c r="ACY50" i="4"/>
  <c r="ACY155" i="4"/>
  <c r="ACY84" i="4"/>
  <c r="ACY136" i="4"/>
  <c r="ACY107" i="4"/>
  <c r="OL145" i="4"/>
  <c r="OM6" i="4"/>
  <c r="OL117" i="4"/>
  <c r="KV106" i="4"/>
  <c r="KV13" i="4"/>
  <c r="KV123" i="4"/>
  <c r="OL131" i="4"/>
  <c r="ACY53" i="4"/>
  <c r="ACY157" i="4"/>
  <c r="ACY62" i="4"/>
  <c r="ACY94" i="4"/>
  <c r="VS55" i="4"/>
  <c r="ZI88" i="4"/>
  <c r="ZI11" i="4"/>
  <c r="ZI101" i="4"/>
  <c r="ZI57" i="4"/>
  <c r="ZI154" i="4"/>
  <c r="ZI12" i="4"/>
  <c r="ZI111" i="4"/>
  <c r="ZI134" i="4"/>
  <c r="ZI125" i="4"/>
  <c r="ZI150" i="4"/>
  <c r="KS41" i="4"/>
  <c r="KV132" i="4"/>
  <c r="KU10" i="4"/>
  <c r="KV96" i="4"/>
  <c r="KU31" i="4"/>
  <c r="KV75" i="4"/>
  <c r="OM113" i="4"/>
  <c r="OM133" i="4"/>
  <c r="OM76" i="4"/>
  <c r="KV46" i="4"/>
  <c r="KV95" i="4"/>
  <c r="KV9" i="4"/>
  <c r="KV72" i="4"/>
  <c r="KV140" i="4"/>
  <c r="KV151" i="4"/>
  <c r="KV97" i="4"/>
  <c r="KV67" i="4"/>
  <c r="KV141" i="4"/>
  <c r="KV82" i="4"/>
  <c r="KV130" i="4"/>
  <c r="KU156" i="4"/>
  <c r="KV65" i="4"/>
  <c r="KV91" i="4"/>
  <c r="KV104" i="4"/>
  <c r="KU137" i="4"/>
  <c r="KV127" i="4"/>
  <c r="OM103" i="4"/>
  <c r="VS159" i="4"/>
  <c r="KV5" i="4"/>
  <c r="OM91" i="4"/>
  <c r="VS50" i="4"/>
  <c r="OL130" i="4"/>
  <c r="OL89" i="4"/>
  <c r="OL33" i="4"/>
  <c r="OL150" i="4"/>
  <c r="ZI22" i="4"/>
  <c r="ZI30" i="4"/>
  <c r="ZI148" i="4"/>
  <c r="ZI136" i="4"/>
  <c r="KV161" i="4"/>
  <c r="KU155" i="4"/>
  <c r="KV83" i="4"/>
  <c r="OM77" i="4"/>
  <c r="OM70" i="4"/>
  <c r="OM121" i="4"/>
  <c r="OM158" i="4"/>
  <c r="OM130" i="4"/>
  <c r="OM150" i="4"/>
  <c r="VS22" i="4"/>
  <c r="VS68" i="4"/>
  <c r="VS126" i="4"/>
  <c r="VS155" i="4"/>
  <c r="VS84" i="4"/>
  <c r="VS149" i="4"/>
  <c r="VS162" i="4"/>
  <c r="VS107" i="4"/>
  <c r="VS98" i="4"/>
  <c r="VS138" i="4"/>
  <c r="VS85" i="4"/>
  <c r="VS104" i="4"/>
  <c r="VS133" i="4"/>
  <c r="ZI59" i="4"/>
  <c r="ZI155" i="4"/>
  <c r="ZI146" i="4"/>
  <c r="KV93" i="4"/>
  <c r="KV129" i="4"/>
  <c r="OM160" i="4"/>
  <c r="OM81" i="4"/>
  <c r="OM18" i="4"/>
  <c r="OM35" i="4"/>
  <c r="OM21" i="4"/>
  <c r="OL68" i="4"/>
  <c r="OM161" i="4"/>
  <c r="OM73" i="4"/>
  <c r="OM143" i="4"/>
  <c r="OM139" i="4"/>
  <c r="SC159" i="4"/>
  <c r="SC92" i="4"/>
  <c r="SC22" i="4"/>
  <c r="SC78" i="4"/>
  <c r="SC50" i="4"/>
  <c r="SC136" i="4"/>
  <c r="SC149" i="4"/>
  <c r="SC146" i="4"/>
  <c r="KV17" i="4"/>
  <c r="KV135" i="4"/>
  <c r="KV59" i="4"/>
  <c r="OM28" i="4"/>
  <c r="OL3" i="4"/>
  <c r="OM93" i="4"/>
  <c r="OM129" i="4"/>
  <c r="OM51" i="4"/>
  <c r="OM95" i="4"/>
  <c r="OM61" i="4"/>
  <c r="OM58" i="4"/>
  <c r="OL157" i="4"/>
  <c r="OM59" i="4"/>
  <c r="OM115" i="4"/>
  <c r="OM78" i="4"/>
  <c r="OM68" i="4"/>
  <c r="OM97" i="4"/>
  <c r="OL122" i="4"/>
  <c r="OL147" i="4"/>
  <c r="OM107" i="4"/>
  <c r="OM89" i="4"/>
  <c r="OM12" i="4"/>
  <c r="OM85" i="4"/>
  <c r="OM134" i="4"/>
  <c r="OL100" i="4"/>
  <c r="OM131" i="4"/>
  <c r="OM55" i="4"/>
  <c r="ACZ34" i="4"/>
  <c r="ACY45" i="4"/>
  <c r="ACY27" i="4"/>
  <c r="ACY160" i="4"/>
  <c r="ACY102" i="4"/>
  <c r="ACY46" i="4"/>
  <c r="ACZ46" i="4"/>
  <c r="ACZ77" i="4"/>
  <c r="ACY64" i="4"/>
  <c r="ACZ3" i="4"/>
  <c r="ACY10" i="4"/>
  <c r="ACZ10" i="4"/>
  <c r="ACY110" i="4"/>
  <c r="ACY81" i="4"/>
  <c r="ACZ81" i="4"/>
  <c r="ACY71" i="4"/>
  <c r="ACY106" i="4"/>
  <c r="ACZ106" i="4"/>
  <c r="ACZ70" i="4"/>
  <c r="ACY69" i="4"/>
  <c r="ACY44" i="4"/>
  <c r="ACZ44" i="4"/>
  <c r="ACZ63" i="4"/>
  <c r="ACY31" i="4"/>
  <c r="ACZ31" i="4"/>
  <c r="ACY54" i="4"/>
  <c r="ACY116" i="4"/>
  <c r="ACY18" i="4"/>
  <c r="ACZ18" i="4"/>
  <c r="ACY39" i="4"/>
  <c r="ACY13" i="4"/>
  <c r="ACZ13" i="4"/>
  <c r="ACY51" i="4"/>
  <c r="ACZ51" i="4"/>
  <c r="ACY124" i="4"/>
  <c r="ACY79" i="4"/>
  <c r="ACZ79" i="4"/>
  <c r="ACZ24" i="4"/>
  <c r="ACY7" i="4"/>
  <c r="ACZ7" i="4"/>
  <c r="ACY74" i="4"/>
  <c r="ACY43" i="4"/>
  <c r="ACY35" i="4"/>
  <c r="ACZ35" i="4"/>
  <c r="ACY9" i="4"/>
  <c r="ACY19" i="4"/>
  <c r="ACZ19" i="4"/>
  <c r="ACY58" i="4"/>
  <c r="KV63" i="4"/>
  <c r="KV24" i="4"/>
  <c r="ACY28" i="4"/>
  <c r="OL9" i="4"/>
  <c r="OL37" i="4"/>
  <c r="OL105" i="4"/>
  <c r="OM100" i="4"/>
  <c r="VR153" i="4"/>
  <c r="VT34" i="4"/>
  <c r="VT160" i="4"/>
  <c r="VT46" i="4"/>
  <c r="VT77" i="4"/>
  <c r="VT23" i="4"/>
  <c r="VT3" i="4"/>
  <c r="VS110" i="4"/>
  <c r="VT81" i="4"/>
  <c r="VT106" i="4"/>
  <c r="VT70" i="4"/>
  <c r="VT63" i="4"/>
  <c r="VT31" i="4"/>
  <c r="VS116" i="4"/>
  <c r="VT18" i="4"/>
  <c r="VT13" i="4"/>
  <c r="VT51" i="4"/>
  <c r="VS79" i="4"/>
  <c r="VT79" i="4"/>
  <c r="VT24" i="4"/>
  <c r="VT7" i="4"/>
  <c r="VT35" i="4"/>
  <c r="VT19" i="4"/>
  <c r="VT58" i="4"/>
  <c r="VS72" i="4"/>
  <c r="VT72" i="4"/>
  <c r="VT157" i="4"/>
  <c r="VT62" i="4"/>
  <c r="VT21" i="4"/>
  <c r="VT142" i="4"/>
  <c r="VT121" i="4"/>
  <c r="VT88" i="4"/>
  <c r="VT120" i="4"/>
  <c r="VT5" i="4"/>
  <c r="VS11" i="4"/>
  <c r="VT161" i="4"/>
  <c r="VT49" i="4"/>
  <c r="VT158" i="4"/>
  <c r="VT148" i="4"/>
  <c r="VT108" i="4"/>
  <c r="VT118" i="4"/>
  <c r="VT67" i="4"/>
  <c r="VS101" i="4"/>
  <c r="VT73" i="4"/>
  <c r="VT36" i="4"/>
  <c r="VT130" i="4"/>
  <c r="VS57" i="4"/>
  <c r="VT57" i="4"/>
  <c r="VT147" i="4"/>
  <c r="VT156" i="4"/>
  <c r="VS4" i="4"/>
  <c r="VT4" i="4"/>
  <c r="VT143" i="4"/>
  <c r="VT123" i="4"/>
  <c r="VS89" i="4"/>
  <c r="VT89" i="4"/>
  <c r="VS12" i="4"/>
  <c r="VT12" i="4"/>
  <c r="VT42" i="4"/>
  <c r="VT83" i="4"/>
  <c r="VS144" i="4"/>
  <c r="VT144" i="4"/>
  <c r="VS111" i="4"/>
  <c r="VT139" i="4"/>
  <c r="VT114" i="4"/>
  <c r="VS134" i="4"/>
  <c r="VT134" i="4"/>
  <c r="VT137" i="4"/>
  <c r="VT100" i="4"/>
  <c r="VT131" i="4"/>
  <c r="VS152" i="4"/>
  <c r="VT152" i="4"/>
  <c r="VS125" i="4"/>
  <c r="VT6" i="4"/>
  <c r="VT76" i="4"/>
  <c r="VS150" i="4"/>
  <c r="VT150" i="4"/>
  <c r="KV145" i="4"/>
  <c r="KV155" i="4"/>
  <c r="KV147" i="4"/>
  <c r="KV162" i="4"/>
  <c r="KV42" i="4"/>
  <c r="KU125" i="4"/>
  <c r="KV117" i="4"/>
  <c r="OM16" i="4"/>
  <c r="SC115" i="4"/>
  <c r="SC88" i="4"/>
  <c r="SC11" i="4"/>
  <c r="SC148" i="4"/>
  <c r="SC84" i="4"/>
  <c r="SC154" i="4"/>
  <c r="SC128" i="4"/>
  <c r="SD42" i="4"/>
  <c r="SC83" i="4"/>
  <c r="SC138" i="4"/>
  <c r="SC85" i="4"/>
  <c r="SC111" i="4"/>
  <c r="SD80" i="4"/>
  <c r="SC33" i="4"/>
  <c r="SC32" i="4"/>
  <c r="SC137" i="4"/>
  <c r="SD100" i="4"/>
  <c r="SC133" i="4"/>
  <c r="SC152" i="4"/>
  <c r="SC127" i="4"/>
  <c r="SD103" i="4"/>
  <c r="SD6" i="4"/>
  <c r="SC117" i="4"/>
  <c r="SC76" i="4"/>
  <c r="SD150" i="4"/>
  <c r="SC16" i="4"/>
  <c r="KV90" i="4"/>
  <c r="ZH153" i="4"/>
  <c r="ZI44" i="4"/>
  <c r="ZI79" i="4"/>
  <c r="ZI159" i="4"/>
  <c r="ZI43" i="4"/>
  <c r="ZI72" i="4"/>
  <c r="KV156" i="4"/>
  <c r="KV3" i="4"/>
  <c r="KV15" i="4"/>
  <c r="KV54" i="4"/>
  <c r="OM27" i="4"/>
  <c r="KV43" i="4"/>
  <c r="KV126" i="4"/>
  <c r="KV134" i="4"/>
  <c r="KV113" i="4"/>
  <c r="KV6" i="4"/>
  <c r="KV150" i="4"/>
  <c r="KV28" i="4"/>
  <c r="KU38" i="4"/>
  <c r="KU26" i="4"/>
  <c r="KU115" i="4"/>
  <c r="KV30" i="4"/>
  <c r="KV8" i="4"/>
  <c r="KU68" i="4"/>
  <c r="KV68" i="4"/>
  <c r="KU84" i="4"/>
  <c r="KV107" i="4"/>
  <c r="KV146" i="4"/>
  <c r="KV98" i="4"/>
  <c r="KV139" i="4"/>
  <c r="KV152" i="4"/>
  <c r="KV103" i="4"/>
  <c r="ACZ58" i="4"/>
  <c r="ACY72" i="4"/>
  <c r="ACZ72" i="4"/>
  <c r="ACZ157" i="4"/>
  <c r="ACZ62" i="4"/>
  <c r="ACY119" i="4"/>
  <c r="ACZ119" i="4"/>
  <c r="ACY90" i="4"/>
  <c r="ACY47" i="4"/>
  <c r="ACY21" i="4"/>
  <c r="ACZ21" i="4"/>
  <c r="ACY145" i="4"/>
  <c r="ACY142" i="4"/>
  <c r="ACZ142" i="4"/>
  <c r="ACY121" i="4"/>
  <c r="ACZ121" i="4"/>
  <c r="ACY88" i="4"/>
  <c r="ACZ88" i="4"/>
  <c r="ACY120" i="4"/>
  <c r="ACZ120" i="4"/>
  <c r="ACY5" i="4"/>
  <c r="ACZ5" i="4"/>
  <c r="ACY8" i="4"/>
  <c r="ACZ8" i="4"/>
  <c r="ACY151" i="4"/>
  <c r="ACY11" i="4"/>
  <c r="ACY60" i="4"/>
  <c r="ACY161" i="4"/>
  <c r="ACZ161" i="4"/>
  <c r="ACY37" i="4"/>
  <c r="ACY49" i="4"/>
  <c r="ACZ49" i="4"/>
  <c r="ACY158" i="4"/>
  <c r="ACZ158" i="4"/>
  <c r="ACY97" i="4"/>
  <c r="ACZ148" i="4"/>
  <c r="ACZ108" i="4"/>
  <c r="ACY118" i="4"/>
  <c r="ACZ118" i="4"/>
  <c r="ACZ67" i="4"/>
  <c r="ACZ73" i="4"/>
  <c r="ACY36" i="4"/>
  <c r="ACZ36" i="4"/>
  <c r="ACZ130" i="4"/>
  <c r="ACZ57" i="4"/>
  <c r="ACZ147" i="4"/>
  <c r="ACZ156" i="4"/>
  <c r="ACY4" i="4"/>
  <c r="ACZ4" i="4"/>
  <c r="ACY65" i="4"/>
  <c r="ACY154" i="4"/>
  <c r="ACZ143" i="4"/>
  <c r="ACY123" i="4"/>
  <c r="ACZ123" i="4"/>
  <c r="ACZ89" i="4"/>
  <c r="ACZ12" i="4"/>
  <c r="ACZ42" i="4"/>
  <c r="ACY83" i="4"/>
  <c r="ACZ83" i="4"/>
  <c r="ACZ144" i="4"/>
  <c r="ACY91" i="4"/>
  <c r="ACY111" i="4"/>
  <c r="ACY80" i="4"/>
  <c r="ACZ139" i="4"/>
  <c r="ACY33" i="4"/>
  <c r="ACY114" i="4"/>
  <c r="ACZ114" i="4"/>
  <c r="ACZ134" i="4"/>
  <c r="ACZ137" i="4"/>
  <c r="ACZ100" i="4"/>
  <c r="ACZ131" i="4"/>
  <c r="ACZ152" i="4"/>
  <c r="ACZ6" i="4"/>
  <c r="ACY76" i="4"/>
  <c r="ACZ76" i="4"/>
  <c r="ACZ150" i="4"/>
  <c r="ACY93" i="4"/>
  <c r="ACY129" i="4"/>
  <c r="ACY159" i="4"/>
  <c r="ACY61" i="4"/>
  <c r="ACY22" i="4"/>
  <c r="ACY115" i="4"/>
  <c r="ACY78" i="4"/>
  <c r="ACY126" i="4"/>
  <c r="P34" i="25"/>
  <c r="P33" i="25"/>
  <c r="P31" i="25"/>
  <c r="P38" i="25"/>
  <c r="KV102" i="4"/>
  <c r="KV39" i="4"/>
  <c r="KU90" i="4"/>
  <c r="KV27" i="4"/>
  <c r="KV110" i="4"/>
  <c r="KU20" i="4"/>
  <c r="KV116" i="4"/>
  <c r="KU78" i="4"/>
  <c r="KV11" i="4"/>
  <c r="KV101" i="4"/>
  <c r="KV122" i="4"/>
  <c r="KV154" i="4"/>
  <c r="KV111" i="4"/>
  <c r="KV125" i="4"/>
  <c r="OM46" i="4"/>
  <c r="OM106" i="4"/>
  <c r="OM13" i="4"/>
  <c r="OL95" i="4"/>
  <c r="OM19" i="4"/>
  <c r="OL140" i="4"/>
  <c r="OM142" i="4"/>
  <c r="OL151" i="4"/>
  <c r="OM49" i="4"/>
  <c r="OM155" i="4"/>
  <c r="OM141" i="4"/>
  <c r="OM36" i="4"/>
  <c r="OM162" i="4"/>
  <c r="OL65" i="4"/>
  <c r="OM123" i="4"/>
  <c r="OL91" i="4"/>
  <c r="SC61" i="4"/>
  <c r="SC101" i="4"/>
  <c r="KV109" i="4"/>
  <c r="KU52" i="4"/>
  <c r="KU24" i="4"/>
  <c r="KV74" i="4"/>
  <c r="KV119" i="4"/>
  <c r="KU30" i="4"/>
  <c r="KV4" i="4"/>
  <c r="KU146" i="4"/>
  <c r="KV144" i="4"/>
  <c r="OL45" i="4"/>
  <c r="OL109" i="4"/>
  <c r="OL27" i="4"/>
  <c r="OM132" i="4"/>
  <c r="OL64" i="4"/>
  <c r="OL10" i="4"/>
  <c r="OL15" i="4"/>
  <c r="OM96" i="4"/>
  <c r="OL69" i="4"/>
  <c r="OL31" i="4"/>
  <c r="OM75" i="4"/>
  <c r="OM112" i="4"/>
  <c r="OM47" i="4"/>
  <c r="OM60" i="4"/>
  <c r="OM126" i="4"/>
  <c r="OM82" i="4"/>
  <c r="OM147" i="4"/>
  <c r="OL156" i="4"/>
  <c r="OM29" i="4"/>
  <c r="OL87" i="4"/>
  <c r="OM42" i="4"/>
  <c r="OM80" i="4"/>
  <c r="ZI20" i="4"/>
  <c r="ZI116" i="4"/>
  <c r="KV40" i="4"/>
  <c r="KU28" i="4"/>
  <c r="KU46" i="4"/>
  <c r="KU64" i="4"/>
  <c r="KV48" i="4"/>
  <c r="KU106" i="4"/>
  <c r="KU63" i="4"/>
  <c r="KV20" i="4"/>
  <c r="KU129" i="4"/>
  <c r="KU13" i="4"/>
  <c r="KU124" i="4"/>
  <c r="KV159" i="4"/>
  <c r="KU19" i="4"/>
  <c r="KU92" i="4"/>
  <c r="KV22" i="4"/>
  <c r="KU142" i="4"/>
  <c r="KU94" i="4"/>
  <c r="KV78" i="4"/>
  <c r="KU49" i="4"/>
  <c r="KU50" i="4"/>
  <c r="KU108" i="4"/>
  <c r="KU36" i="4"/>
  <c r="KU136" i="4"/>
  <c r="KV149" i="4"/>
  <c r="KU107" i="4"/>
  <c r="KU123" i="4"/>
  <c r="KU114" i="4"/>
  <c r="KU32" i="4"/>
  <c r="KU76" i="4"/>
  <c r="OM25" i="4"/>
  <c r="OM14" i="4"/>
  <c r="OM140" i="4"/>
  <c r="OM151" i="4"/>
  <c r="OM65" i="4"/>
  <c r="SC135" i="4"/>
  <c r="SC59" i="4"/>
  <c r="SC68" i="4"/>
  <c r="SC162" i="4"/>
  <c r="KU93" i="4"/>
  <c r="KV52" i="4"/>
  <c r="KU39" i="4"/>
  <c r="KV92" i="4"/>
  <c r="KU59" i="4"/>
  <c r="KU99" i="4"/>
  <c r="KU97" i="4"/>
  <c r="KV50" i="4"/>
  <c r="KV136" i="4"/>
  <c r="KU162" i="4"/>
  <c r="KU138" i="4"/>
  <c r="KU80" i="4"/>
  <c r="KV55" i="4"/>
  <c r="KU103" i="4"/>
  <c r="KU117" i="4"/>
  <c r="OL40" i="4"/>
  <c r="OM45" i="4"/>
  <c r="OL48" i="4"/>
  <c r="OM10" i="4"/>
  <c r="OL52" i="4"/>
  <c r="OM31" i="4"/>
  <c r="OM39" i="4"/>
  <c r="OL26" i="4"/>
  <c r="OL159" i="4"/>
  <c r="OM7" i="4"/>
  <c r="OM9" i="4"/>
  <c r="OL58" i="4"/>
  <c r="OM62" i="4"/>
  <c r="OM5" i="4"/>
  <c r="OM118" i="4"/>
  <c r="OM156" i="4"/>
  <c r="OM128" i="4"/>
  <c r="OM83" i="4"/>
  <c r="OM114" i="4"/>
  <c r="OM32" i="4"/>
  <c r="KV38" i="4"/>
  <c r="KU66" i="4"/>
  <c r="KU75" i="4"/>
  <c r="KV26" i="4"/>
  <c r="KU61" i="4"/>
  <c r="KU17" i="4"/>
  <c r="KU56" i="4"/>
  <c r="KU14" i="4"/>
  <c r="KU116" i="4"/>
  <c r="KV19" i="4"/>
  <c r="KV142" i="4"/>
  <c r="KU11" i="4"/>
  <c r="KU37" i="4"/>
  <c r="KV49" i="4"/>
  <c r="KV36" i="4"/>
  <c r="KU111" i="4"/>
  <c r="KU33" i="4"/>
  <c r="KV114" i="4"/>
  <c r="KV76" i="4"/>
  <c r="OM23" i="4"/>
  <c r="OM79" i="4"/>
  <c r="OM72" i="4"/>
  <c r="OM88" i="4"/>
  <c r="OM148" i="4"/>
  <c r="OM57" i="4"/>
  <c r="OM137" i="4"/>
  <c r="OM127" i="4"/>
  <c r="KV112" i="4"/>
  <c r="KV47" i="4"/>
  <c r="KV60" i="4"/>
  <c r="KV29" i="4"/>
  <c r="KV80" i="4"/>
  <c r="KU131" i="4"/>
  <c r="VT17" i="4"/>
  <c r="VT66" i="4"/>
  <c r="VT25" i="4"/>
  <c r="VT93" i="4"/>
  <c r="VT96" i="4"/>
  <c r="VT56" i="4"/>
  <c r="VT14" i="4"/>
  <c r="VT129" i="4"/>
  <c r="VT75" i="4"/>
  <c r="VT135" i="4"/>
  <c r="VT95" i="4"/>
  <c r="VT61" i="4"/>
  <c r="VT112" i="4"/>
  <c r="VT59" i="4"/>
  <c r="VT140" i="4"/>
  <c r="VT115" i="4"/>
  <c r="VT47" i="4"/>
  <c r="VT78" i="4"/>
  <c r="VT99" i="4"/>
  <c r="VT151" i="4"/>
  <c r="VT68" i="4"/>
  <c r="VT11" i="4"/>
  <c r="VT60" i="4"/>
  <c r="VT97" i="4"/>
  <c r="VT126" i="4"/>
  <c r="VT155" i="4"/>
  <c r="VT141" i="4"/>
  <c r="VT101" i="4"/>
  <c r="VT82" i="4"/>
  <c r="VT122" i="4"/>
  <c r="VT149" i="4"/>
  <c r="VT162" i="4"/>
  <c r="VT65" i="4"/>
  <c r="VT107" i="4"/>
  <c r="VT154" i="4"/>
  <c r="VT29" i="4"/>
  <c r="VT128" i="4"/>
  <c r="VT87" i="4"/>
  <c r="VT146" i="4"/>
  <c r="VT98" i="4"/>
  <c r="VT138" i="4"/>
  <c r="VT91" i="4"/>
  <c r="VT85" i="4"/>
  <c r="VT111" i="4"/>
  <c r="VT80" i="4"/>
  <c r="VT33" i="4"/>
  <c r="VT32" i="4"/>
  <c r="VT104" i="4"/>
  <c r="VT113" i="4"/>
  <c r="VT133" i="4"/>
  <c r="VT127" i="4"/>
  <c r="VT55" i="4"/>
  <c r="VT125" i="4"/>
  <c r="VT103" i="4"/>
  <c r="VT117" i="4"/>
  <c r="VT16" i="4"/>
  <c r="ZI23" i="4"/>
  <c r="KV45" i="4"/>
  <c r="KV131" i="4"/>
  <c r="KV23" i="4"/>
  <c r="KU81" i="4"/>
  <c r="KV44" i="4"/>
  <c r="KV79" i="4"/>
  <c r="KV88" i="4"/>
  <c r="KV148" i="4"/>
  <c r="KV57" i="4"/>
  <c r="KV12" i="4"/>
  <c r="KV137" i="4"/>
  <c r="OM17" i="4"/>
  <c r="OM66" i="4"/>
  <c r="OM56" i="4"/>
  <c r="OM135" i="4"/>
  <c r="OL53" i="4"/>
  <c r="OM99" i="4"/>
  <c r="OL97" i="4"/>
  <c r="OM138" i="4"/>
  <c r="OL16" i="4"/>
  <c r="KU159" i="4"/>
  <c r="KU126" i="4"/>
  <c r="KV70" i="4"/>
  <c r="KU60" i="4"/>
  <c r="KV158" i="4"/>
  <c r="KU29" i="4"/>
  <c r="KV89" i="4"/>
  <c r="KU85" i="4"/>
  <c r="KU55" i="4"/>
  <c r="OM34" i="4"/>
  <c r="OM3" i="4"/>
  <c r="OM63" i="4"/>
  <c r="OM24" i="4"/>
  <c r="OM157" i="4"/>
  <c r="OM120" i="4"/>
  <c r="OM108" i="4"/>
  <c r="ZI48" i="4"/>
  <c r="KU22" i="4"/>
  <c r="KV118" i="4"/>
  <c r="KV81" i="4"/>
  <c r="KU135" i="4"/>
  <c r="KV21" i="4"/>
  <c r="KV73" i="4"/>
  <c r="KV143" i="4"/>
  <c r="KU133" i="4"/>
  <c r="OM64" i="4"/>
  <c r="OM69" i="4"/>
  <c r="OM124" i="4"/>
  <c r="OM53" i="4"/>
  <c r="OM94" i="4"/>
  <c r="OM87" i="4"/>
  <c r="KV7" i="4"/>
  <c r="KV62" i="4"/>
  <c r="KU96" i="4"/>
  <c r="KV51" i="4"/>
  <c r="KV58" i="4"/>
  <c r="KV121" i="4"/>
  <c r="KV18" i="4"/>
  <c r="KV35" i="4"/>
  <c r="KV61" i="4"/>
  <c r="KU157" i="4"/>
  <c r="KV115" i="4"/>
  <c r="KV85" i="4"/>
  <c r="OM102" i="4"/>
  <c r="OM71" i="4"/>
  <c r="OM145" i="4"/>
  <c r="OM37" i="4"/>
  <c r="OM105" i="4"/>
  <c r="OM33" i="4"/>
  <c r="KV31" i="4"/>
  <c r="KV160" i="4"/>
  <c r="OL93" i="4"/>
  <c r="OM110" i="4"/>
  <c r="OM116" i="4"/>
  <c r="OM43" i="4"/>
  <c r="OM90" i="4"/>
  <c r="OM101" i="4"/>
  <c r="OM154" i="4"/>
  <c r="OL98" i="4"/>
  <c r="OL113" i="4"/>
  <c r="OM125" i="4"/>
  <c r="KT41" i="4"/>
  <c r="KU112" i="4"/>
  <c r="KV66" i="4"/>
  <c r="KV56" i="4"/>
  <c r="KV99" i="4"/>
  <c r="KV138" i="4"/>
  <c r="KV133" i="4"/>
  <c r="KV34" i="4"/>
  <c r="KU23" i="4"/>
  <c r="KU70" i="4"/>
  <c r="KV157" i="4"/>
  <c r="KV120" i="4"/>
  <c r="KV108" i="4"/>
  <c r="OM109" i="4"/>
  <c r="OM15" i="4"/>
  <c r="OM54" i="4"/>
  <c r="OM74" i="4"/>
  <c r="OM119" i="4"/>
  <c r="OM8" i="4"/>
  <c r="OM122" i="4"/>
  <c r="OM4" i="4"/>
  <c r="OM144" i="4"/>
  <c r="OL104" i="4"/>
  <c r="OM152" i="4"/>
  <c r="OM117" i="4"/>
  <c r="VS41" i="4"/>
  <c r="KV14" i="4"/>
  <c r="KV10" i="4"/>
  <c r="KV77" i="4"/>
  <c r="KU72" i="4"/>
  <c r="KU77" i="4"/>
  <c r="KV64" i="4"/>
  <c r="KV69" i="4"/>
  <c r="KU51" i="4"/>
  <c r="KV124" i="4"/>
  <c r="KU35" i="4"/>
  <c r="KV53" i="4"/>
  <c r="KV94" i="4"/>
  <c r="KV87" i="4"/>
  <c r="KV32" i="4"/>
  <c r="KV16" i="4"/>
  <c r="OM40" i="4"/>
  <c r="OM48" i="4"/>
  <c r="OM20" i="4"/>
  <c r="OM159" i="4"/>
  <c r="OM22" i="4"/>
  <c r="OM149" i="4"/>
  <c r="OM98" i="4"/>
  <c r="SC79" i="4"/>
  <c r="KV25" i="4"/>
  <c r="KV71" i="4"/>
  <c r="KU18" i="4"/>
  <c r="KU74" i="4"/>
  <c r="KU8" i="4"/>
  <c r="KV37" i="4"/>
  <c r="KU67" i="4"/>
  <c r="KU73" i="4"/>
  <c r="KV105" i="4"/>
  <c r="KU143" i="4"/>
  <c r="KV128" i="4"/>
  <c r="KU12" i="4"/>
  <c r="KU144" i="4"/>
  <c r="KV33" i="4"/>
  <c r="KV100" i="4"/>
  <c r="KU152" i="4"/>
  <c r="OM38" i="4"/>
  <c r="OL71" i="4"/>
  <c r="OM52" i="4"/>
  <c r="OM26" i="4"/>
  <c r="OM92" i="4"/>
  <c r="OM30" i="4"/>
  <c r="OM11" i="4"/>
  <c r="OM50" i="4"/>
  <c r="OM67" i="4"/>
  <c r="OM136" i="4"/>
  <c r="OM146" i="4"/>
  <c r="OM111" i="4"/>
  <c r="OM104" i="4"/>
  <c r="KU147" i="4"/>
  <c r="KU42" i="4"/>
  <c r="KU100" i="4"/>
  <c r="OL72" i="4"/>
  <c r="OL123" i="4"/>
  <c r="OL114" i="4"/>
  <c r="SC27" i="4"/>
  <c r="SD46" i="4"/>
  <c r="SD106" i="4"/>
  <c r="VS48" i="4"/>
  <c r="ZJ10" i="4"/>
  <c r="KU57" i="4"/>
  <c r="KU16" i="4"/>
  <c r="OL70" i="4"/>
  <c r="OL121" i="4"/>
  <c r="OL148" i="4"/>
  <c r="OM84" i="4"/>
  <c r="SC30" i="4"/>
  <c r="VT102" i="4"/>
  <c r="VS20" i="4"/>
  <c r="KU9" i="4"/>
  <c r="KU145" i="4"/>
  <c r="KU121" i="4"/>
  <c r="KU148" i="4"/>
  <c r="KV84" i="4"/>
  <c r="KU105" i="4"/>
  <c r="KU65" i="4"/>
  <c r="KU128" i="4"/>
  <c r="OL160" i="4"/>
  <c r="OL77" i="4"/>
  <c r="OL51" i="4"/>
  <c r="OL35" i="4"/>
  <c r="OL90" i="4"/>
  <c r="OL21" i="4"/>
  <c r="OL158" i="4"/>
  <c r="OL139" i="4"/>
  <c r="OL134" i="4"/>
  <c r="OL125" i="4"/>
  <c r="OL6" i="4"/>
  <c r="SD45" i="4"/>
  <c r="SD10" i="4"/>
  <c r="SD25" i="4"/>
  <c r="SC93" i="4"/>
  <c r="SD31" i="4"/>
  <c r="ZJ28" i="4"/>
  <c r="KU158" i="4"/>
  <c r="KU134" i="4"/>
  <c r="OL28" i="4"/>
  <c r="OL102" i="4"/>
  <c r="OL129" i="4"/>
  <c r="OL18" i="4"/>
  <c r="OL39" i="4"/>
  <c r="OL74" i="4"/>
  <c r="OL8" i="4"/>
  <c r="OL161" i="4"/>
  <c r="OL73" i="4"/>
  <c r="OL107" i="4"/>
  <c r="OL143" i="4"/>
  <c r="OL144" i="4"/>
  <c r="OL152" i="4"/>
  <c r="OL55" i="4"/>
  <c r="SD23" i="4"/>
  <c r="OL99" i="4"/>
  <c r="OL162" i="4"/>
  <c r="SC66" i="4"/>
  <c r="VT153" i="4"/>
  <c r="ZJ34" i="4"/>
  <c r="ZJ17" i="4"/>
  <c r="ZJ132" i="4"/>
  <c r="ZJ160" i="4"/>
  <c r="ZI102" i="4"/>
  <c r="ZJ46" i="4"/>
  <c r="ZJ77" i="4"/>
  <c r="ZJ23" i="4"/>
  <c r="ZJ3" i="4"/>
  <c r="ZJ66" i="4"/>
  <c r="ZJ25" i="4"/>
  <c r="ZJ93" i="4"/>
  <c r="ZI110" i="4"/>
  <c r="ZJ96" i="4"/>
  <c r="ZJ81" i="4"/>
  <c r="ZJ106" i="4"/>
  <c r="ZJ70" i="4"/>
  <c r="ZI69" i="4"/>
  <c r="KU98" i="4"/>
  <c r="KU113" i="4"/>
  <c r="OL17" i="4"/>
  <c r="OL56" i="4"/>
  <c r="OL24" i="4"/>
  <c r="OL92" i="4"/>
  <c r="OL120" i="4"/>
  <c r="OL78" i="4"/>
  <c r="OL50" i="4"/>
  <c r="OL155" i="4"/>
  <c r="OL136" i="4"/>
  <c r="OL133" i="4"/>
  <c r="VT40" i="4"/>
  <c r="VT109" i="4"/>
  <c r="VT27" i="4"/>
  <c r="VT64" i="4"/>
  <c r="VT38" i="4"/>
  <c r="VT48" i="4"/>
  <c r="VT15" i="4"/>
  <c r="VT110" i="4"/>
  <c r="VT71" i="4"/>
  <c r="VT69" i="4"/>
  <c r="VS52" i="4"/>
  <c r="VT52" i="4"/>
  <c r="VT20" i="4"/>
  <c r="VS56" i="4"/>
  <c r="VT54" i="4"/>
  <c r="VT116" i="4"/>
  <c r="VT39" i="4"/>
  <c r="VT124" i="4"/>
  <c r="VT26" i="4"/>
  <c r="VS24" i="4"/>
  <c r="VT159" i="4"/>
  <c r="VT74" i="4"/>
  <c r="VT43" i="4"/>
  <c r="VT9" i="4"/>
  <c r="VT53" i="4"/>
  <c r="VT92" i="4"/>
  <c r="VT22" i="4"/>
  <c r="VT119" i="4"/>
  <c r="VT90" i="4"/>
  <c r="VT145" i="4"/>
  <c r="VT94" i="4"/>
  <c r="VT30" i="4"/>
  <c r="VS120" i="4"/>
  <c r="VT8" i="4"/>
  <c r="VT37" i="4"/>
  <c r="VT50" i="4"/>
  <c r="VT105" i="4"/>
  <c r="VT136" i="4"/>
  <c r="KU120" i="4"/>
  <c r="KU6" i="4"/>
  <c r="OL46" i="4"/>
  <c r="OL106" i="4"/>
  <c r="OL142" i="4"/>
  <c r="OL36" i="4"/>
  <c r="OL76" i="4"/>
  <c r="SD28" i="4"/>
  <c r="SD93" i="4"/>
  <c r="ZJ102" i="4"/>
  <c r="OL75" i="4"/>
  <c r="OL115" i="4"/>
  <c r="OL82" i="4"/>
  <c r="OL138" i="4"/>
  <c r="OL80" i="4"/>
  <c r="SC23" i="4"/>
  <c r="SC99" i="4"/>
  <c r="OL25" i="4"/>
  <c r="OL116" i="4"/>
  <c r="OL43" i="4"/>
  <c r="OL11" i="4"/>
  <c r="OL111" i="4"/>
  <c r="SD34" i="4"/>
  <c r="SD17" i="4"/>
  <c r="SD132" i="4"/>
  <c r="SD160" i="4"/>
  <c r="SD77" i="4"/>
  <c r="SD3" i="4"/>
  <c r="SD48" i="4"/>
  <c r="SD66" i="4"/>
  <c r="SD15" i="4"/>
  <c r="SD96" i="4"/>
  <c r="SD81" i="4"/>
  <c r="SC106" i="4"/>
  <c r="SD70" i="4"/>
  <c r="SC69" i="4"/>
  <c r="SC63" i="4"/>
  <c r="SD63" i="4"/>
  <c r="SD20" i="4"/>
  <c r="SC31" i="4"/>
  <c r="SD56" i="4"/>
  <c r="SD54" i="4"/>
  <c r="SD14" i="4"/>
  <c r="SD129" i="4"/>
  <c r="SD75" i="4"/>
  <c r="SD18" i="4"/>
  <c r="SD13" i="4"/>
  <c r="SD51" i="4"/>
  <c r="SC124" i="4"/>
  <c r="SD124" i="4"/>
  <c r="SD79" i="4"/>
  <c r="SD24" i="4"/>
  <c r="SD159" i="4"/>
  <c r="SD7" i="4"/>
  <c r="SD135" i="4"/>
  <c r="SD74" i="4"/>
  <c r="SD95" i="4"/>
  <c r="SD61" i="4"/>
  <c r="SD43" i="4"/>
  <c r="SC112" i="4"/>
  <c r="SD112" i="4"/>
  <c r="SD35" i="4"/>
  <c r="SD9" i="4"/>
  <c r="SD19" i="4"/>
  <c r="SD58" i="4"/>
  <c r="SD53" i="4"/>
  <c r="SD92" i="4"/>
  <c r="SD72" i="4"/>
  <c r="SC157" i="4"/>
  <c r="SD157" i="4"/>
  <c r="SD22" i="4"/>
  <c r="SD62" i="4"/>
  <c r="SD59" i="4"/>
  <c r="SD119" i="4"/>
  <c r="SD140" i="4"/>
  <c r="SD115" i="4"/>
  <c r="SD90" i="4"/>
  <c r="SD47" i="4"/>
  <c r="SD21" i="4"/>
  <c r="SD145" i="4"/>
  <c r="SD142" i="4"/>
  <c r="SD121" i="4"/>
  <c r="SC94" i="4"/>
  <c r="SD94" i="4"/>
  <c r="SD30" i="4"/>
  <c r="SD88" i="4"/>
  <c r="SD120" i="4"/>
  <c r="SD78" i="4"/>
  <c r="SC5" i="4"/>
  <c r="SD5" i="4"/>
  <c r="SD99" i="4"/>
  <c r="SD8" i="4"/>
  <c r="SD151" i="4"/>
  <c r="SD68" i="4"/>
  <c r="SD11" i="4"/>
  <c r="SD60" i="4"/>
  <c r="SD161" i="4"/>
  <c r="SC37" i="4"/>
  <c r="SD37" i="4"/>
  <c r="SD49" i="4"/>
  <c r="SD158" i="4"/>
  <c r="SC97" i="4"/>
  <c r="SD97" i="4"/>
  <c r="SD50" i="4"/>
  <c r="SD148" i="4"/>
  <c r="SD108" i="4"/>
  <c r="SD126" i="4"/>
  <c r="SC118" i="4"/>
  <c r="SD118" i="4"/>
  <c r="SD155" i="4"/>
  <c r="SD67" i="4"/>
  <c r="SD141" i="4"/>
  <c r="SD101" i="4"/>
  <c r="SD82" i="4"/>
  <c r="SD73" i="4"/>
  <c r="SD105" i="4"/>
  <c r="SD36" i="4"/>
  <c r="SD130" i="4"/>
  <c r="SD122" i="4"/>
  <c r="SD136" i="4"/>
  <c r="SD57" i="4"/>
  <c r="SC147" i="4"/>
  <c r="SD147" i="4"/>
  <c r="SD149" i="4"/>
  <c r="SD156" i="4"/>
  <c r="SD162" i="4"/>
  <c r="SD4" i="4"/>
  <c r="SD65" i="4"/>
  <c r="SD107" i="4"/>
  <c r="SD154" i="4"/>
  <c r="SC29" i="4"/>
  <c r="SD29" i="4"/>
  <c r="SD143" i="4"/>
  <c r="SD128" i="4"/>
  <c r="SD123" i="4"/>
  <c r="SD89" i="4"/>
  <c r="SD87" i="4"/>
  <c r="SD146" i="4"/>
  <c r="SD12" i="4"/>
  <c r="SC42" i="4"/>
  <c r="SD98" i="4"/>
  <c r="SD83" i="4"/>
  <c r="SD138" i="4"/>
  <c r="SD144" i="4"/>
  <c r="SD91" i="4"/>
  <c r="SD85" i="4"/>
  <c r="SD111" i="4"/>
  <c r="SD139" i="4"/>
  <c r="SD33" i="4"/>
  <c r="SD114" i="4"/>
  <c r="SD134" i="4"/>
  <c r="SD32" i="4"/>
  <c r="SD104" i="4"/>
  <c r="SD137" i="4"/>
  <c r="SD113" i="4"/>
  <c r="SD131" i="4"/>
  <c r="SD133" i="4"/>
  <c r="SD127" i="4"/>
  <c r="SD55" i="4"/>
  <c r="SD125" i="4"/>
  <c r="SD117" i="4"/>
  <c r="SD76" i="4"/>
  <c r="SD16" i="4"/>
  <c r="ZI46" i="4"/>
  <c r="OL124" i="4"/>
  <c r="OL7" i="4"/>
  <c r="OL62" i="4"/>
  <c r="OL94" i="4"/>
  <c r="OL5" i="4"/>
  <c r="OL118" i="4"/>
  <c r="OL141" i="4"/>
  <c r="OL101" i="4"/>
  <c r="OL4" i="4"/>
  <c r="OL154" i="4"/>
  <c r="OL83" i="4"/>
  <c r="OL32" i="4"/>
  <c r="OL127" i="4"/>
  <c r="SC110" i="4"/>
  <c r="SC129" i="4"/>
  <c r="SC72" i="4"/>
  <c r="SC90" i="4"/>
  <c r="SC57" i="4"/>
  <c r="SC156" i="4"/>
  <c r="SC107" i="4"/>
  <c r="SC12" i="4"/>
  <c r="SC144" i="4"/>
  <c r="SC131" i="4"/>
  <c r="SC55" i="4"/>
  <c r="SC125" i="4"/>
  <c r="VT45" i="4"/>
  <c r="VT132" i="4"/>
  <c r="VT10" i="4"/>
  <c r="ZJ40" i="4"/>
  <c r="KU5" i="4"/>
  <c r="KU118" i="4"/>
  <c r="KU101" i="4"/>
  <c r="KU4" i="4"/>
  <c r="KU83" i="4"/>
  <c r="OL12" i="4"/>
  <c r="OL137" i="4"/>
  <c r="SD102" i="4"/>
  <c r="ZJ109" i="4"/>
  <c r="ZJ27" i="4"/>
  <c r="ZI132" i="4"/>
  <c r="ZJ64" i="4"/>
  <c r="ZJ38" i="4"/>
  <c r="ZJ48" i="4"/>
  <c r="ZJ15" i="4"/>
  <c r="ZI25" i="4"/>
  <c r="ZJ110" i="4"/>
  <c r="ZJ71" i="4"/>
  <c r="OL22" i="4"/>
  <c r="OL30" i="4"/>
  <c r="OL126" i="4"/>
  <c r="OL149" i="4"/>
  <c r="OL146" i="4"/>
  <c r="SD27" i="4"/>
  <c r="SC56" i="4"/>
  <c r="SC155" i="4"/>
  <c r="ACZ17" i="4"/>
  <c r="ACZ28" i="4"/>
  <c r="ACZ132" i="4"/>
  <c r="ACZ66" i="4"/>
  <c r="ACZ25" i="4"/>
  <c r="ACZ93" i="4"/>
  <c r="ACZ96" i="4"/>
  <c r="ACZ56" i="4"/>
  <c r="ACZ14" i="4"/>
  <c r="ACZ129" i="4"/>
  <c r="ACZ75" i="4"/>
  <c r="ACZ135" i="4"/>
  <c r="ACZ95" i="4"/>
  <c r="ACZ61" i="4"/>
  <c r="ACZ112" i="4"/>
  <c r="ACZ59" i="4"/>
  <c r="ACZ140" i="4"/>
  <c r="ACZ115" i="4"/>
  <c r="ACZ47" i="4"/>
  <c r="ACZ145" i="4"/>
  <c r="ACZ94" i="4"/>
  <c r="ACZ30" i="4"/>
  <c r="ACZ99" i="4"/>
  <c r="ACZ151" i="4"/>
  <c r="ACZ68" i="4"/>
  <c r="ACZ60" i="4"/>
  <c r="ACZ37" i="4"/>
  <c r="ACZ97" i="4"/>
  <c r="ACZ50" i="4"/>
  <c r="ACZ126" i="4"/>
  <c r="ACZ155" i="4"/>
  <c r="ACZ141" i="4"/>
  <c r="ACZ101" i="4"/>
  <c r="ACZ82" i="4"/>
  <c r="ACZ105" i="4"/>
  <c r="ACZ122" i="4"/>
  <c r="ACZ136" i="4"/>
  <c r="ACZ149" i="4"/>
  <c r="ACZ162" i="4"/>
  <c r="ACZ65" i="4"/>
  <c r="ACZ107" i="4"/>
  <c r="ACZ154" i="4"/>
  <c r="ACZ29" i="4"/>
  <c r="ACZ128" i="4"/>
  <c r="ACZ87" i="4"/>
  <c r="ACZ146" i="4"/>
  <c r="ACZ98" i="4"/>
  <c r="ACZ138" i="4"/>
  <c r="ACZ91" i="4"/>
  <c r="ACZ85" i="4"/>
  <c r="ACZ111" i="4"/>
  <c r="ACZ80" i="4"/>
  <c r="ACZ33" i="4"/>
  <c r="ACZ32" i="4"/>
  <c r="ACZ104" i="4"/>
  <c r="ACZ113" i="4"/>
  <c r="ACZ133" i="4"/>
  <c r="ACZ127" i="4"/>
  <c r="ACZ55" i="4"/>
  <c r="ACZ125" i="4"/>
  <c r="ACZ103" i="4"/>
  <c r="ACZ117" i="4"/>
  <c r="ACZ16" i="4"/>
  <c r="KU149" i="4"/>
  <c r="KU89" i="4"/>
  <c r="OM41" i="4"/>
  <c r="OL38" i="4"/>
  <c r="OL81" i="4"/>
  <c r="OM44" i="4"/>
  <c r="OL119" i="4"/>
  <c r="OL49" i="4"/>
  <c r="OL84" i="4"/>
  <c r="SD64" i="4"/>
  <c r="SD110" i="4"/>
  <c r="SD71" i="4"/>
  <c r="KU119" i="4"/>
  <c r="KU21" i="4"/>
  <c r="KU161" i="4"/>
  <c r="KU139" i="4"/>
  <c r="KU150" i="4"/>
  <c r="OL96" i="4"/>
  <c r="OL13" i="4"/>
  <c r="OL19" i="4"/>
  <c r="OL60" i="4"/>
  <c r="OL29" i="4"/>
  <c r="SD40" i="4"/>
  <c r="VT28" i="4"/>
  <c r="OL132" i="4"/>
  <c r="OL66" i="4"/>
  <c r="OL135" i="4"/>
  <c r="OL61" i="4"/>
  <c r="OL59" i="4"/>
  <c r="OL47" i="4"/>
  <c r="OL85" i="4"/>
  <c r="SD109" i="4"/>
  <c r="SC132" i="4"/>
  <c r="SD38" i="4"/>
  <c r="SD69" i="4"/>
  <c r="SD52" i="4"/>
  <c r="SC116" i="4"/>
  <c r="SD116" i="4"/>
  <c r="SD39" i="4"/>
  <c r="SD26" i="4"/>
  <c r="SC43" i="4"/>
  <c r="VS27" i="4"/>
  <c r="VS23" i="4"/>
  <c r="VS44" i="4"/>
  <c r="VS43" i="4"/>
  <c r="VS90" i="4"/>
  <c r="VS88" i="4"/>
  <c r="VS148" i="4"/>
  <c r="VS130" i="4"/>
  <c r="VS154" i="4"/>
  <c r="ZJ45" i="4"/>
  <c r="ACZ160" i="4"/>
  <c r="ZJ69" i="4"/>
  <c r="ZJ52" i="4"/>
  <c r="ZJ20" i="4"/>
  <c r="ZJ54" i="4"/>
  <c r="ZJ116" i="4"/>
  <c r="ZJ39" i="4"/>
  <c r="ZJ124" i="4"/>
  <c r="ZJ26" i="4"/>
  <c r="ZJ159" i="4"/>
  <c r="ZJ74" i="4"/>
  <c r="ZJ43" i="4"/>
  <c r="ZJ9" i="4"/>
  <c r="ZJ53" i="4"/>
  <c r="ZJ92" i="4"/>
  <c r="ZJ22" i="4"/>
  <c r="ACY38" i="4"/>
  <c r="ACY66" i="4"/>
  <c r="ACY20" i="4"/>
  <c r="ACY26" i="4"/>
  <c r="ACZ27" i="4"/>
  <c r="ACZ40" i="4"/>
  <c r="ACZ48" i="4"/>
  <c r="ACZ109" i="4"/>
  <c r="ACZ102" i="4"/>
  <c r="ACZ64" i="4"/>
  <c r="ACZ38" i="4"/>
  <c r="ACZ15" i="4"/>
  <c r="ACZ110" i="4"/>
  <c r="ACZ71" i="4"/>
  <c r="ACZ69" i="4"/>
  <c r="ACZ52" i="4"/>
  <c r="ACZ20" i="4"/>
  <c r="ACZ54" i="4"/>
  <c r="ACZ116" i="4"/>
  <c r="ACZ39" i="4"/>
  <c r="ACZ124" i="4"/>
  <c r="ACZ26" i="4"/>
  <c r="ACZ159" i="4"/>
  <c r="ACZ74" i="4"/>
  <c r="ACZ43" i="4"/>
  <c r="ACZ9" i="4"/>
  <c r="ACZ53" i="4"/>
  <c r="ACZ92" i="4"/>
  <c r="ACZ22" i="4"/>
  <c r="ACZ90" i="4"/>
  <c r="ACZ78" i="4"/>
  <c r="ACZ11" i="4"/>
  <c r="ZI115" i="4"/>
  <c r="ZI78" i="4"/>
  <c r="ZI99" i="4"/>
  <c r="ZI68" i="4"/>
  <c r="ZI84" i="4"/>
  <c r="ZI107" i="4"/>
  <c r="ZI85" i="4"/>
  <c r="ACY40" i="4"/>
  <c r="ACY48" i="4"/>
  <c r="ACZ45" i="4"/>
  <c r="ACZ23" i="4"/>
  <c r="ZJ63" i="4"/>
  <c r="ZJ31" i="4"/>
  <c r="ZJ56" i="4"/>
  <c r="ZJ14" i="4"/>
  <c r="ZJ129" i="4"/>
  <c r="ZJ75" i="4"/>
  <c r="ZJ18" i="4"/>
  <c r="ZJ13" i="4"/>
  <c r="ZJ51" i="4"/>
  <c r="ZJ79" i="4"/>
  <c r="ZJ24" i="4"/>
  <c r="ZI7" i="4"/>
  <c r="ZJ7" i="4"/>
  <c r="ZJ135" i="4"/>
  <c r="ZI74" i="4"/>
  <c r="ZJ95" i="4"/>
  <c r="ZJ61" i="4"/>
  <c r="ZJ112" i="4"/>
  <c r="ZJ35" i="4"/>
  <c r="ZJ19" i="4"/>
  <c r="ZJ58" i="4"/>
  <c r="ZJ72" i="4"/>
  <c r="ZJ157" i="4"/>
  <c r="ZJ62" i="4"/>
  <c r="ZJ59" i="4"/>
  <c r="ZI119" i="4"/>
  <c r="ZJ119" i="4"/>
  <c r="ZJ140" i="4"/>
  <c r="ZJ115" i="4"/>
  <c r="ZJ90" i="4"/>
  <c r="ZI47" i="4"/>
  <c r="ZJ47" i="4"/>
  <c r="ZJ21" i="4"/>
  <c r="ZI145" i="4"/>
  <c r="ZJ145" i="4"/>
  <c r="ZJ142" i="4"/>
  <c r="ZJ121" i="4"/>
  <c r="ZJ94" i="4"/>
  <c r="ZJ30" i="4"/>
  <c r="ZJ88" i="4"/>
  <c r="ZJ120" i="4"/>
  <c r="ZJ78" i="4"/>
  <c r="ZJ5" i="4"/>
  <c r="ZJ99" i="4"/>
  <c r="ZI8" i="4"/>
  <c r="ZJ8" i="4"/>
  <c r="ZJ151" i="4"/>
  <c r="ZJ68" i="4"/>
  <c r="ZJ11" i="4"/>
  <c r="ZJ60" i="4"/>
  <c r="ZJ161" i="4"/>
  <c r="ZJ37" i="4"/>
  <c r="ZJ49" i="4"/>
  <c r="ZJ158" i="4"/>
  <c r="ZJ97" i="4"/>
  <c r="ZJ50" i="4"/>
  <c r="ZJ148" i="4"/>
  <c r="ZJ108" i="4"/>
  <c r="ZJ126" i="4"/>
  <c r="ZJ118" i="4"/>
  <c r="ZJ155" i="4"/>
  <c r="ZJ67" i="4"/>
  <c r="ZJ141" i="4"/>
  <c r="ZJ84" i="4"/>
  <c r="ZJ101" i="4"/>
  <c r="ZI82" i="4"/>
  <c r="ZJ82" i="4"/>
  <c r="ZJ73" i="4"/>
  <c r="ZJ105" i="4"/>
  <c r="ZJ36" i="4"/>
  <c r="ZJ130" i="4"/>
  <c r="ZJ122" i="4"/>
  <c r="ZJ136" i="4"/>
  <c r="ZJ57" i="4"/>
  <c r="ZJ147" i="4"/>
  <c r="ZJ149" i="4"/>
  <c r="ZJ156" i="4"/>
  <c r="ZJ162" i="4"/>
  <c r="ZJ4" i="4"/>
  <c r="ZI65" i="4"/>
  <c r="ZJ65" i="4"/>
  <c r="ZJ107" i="4"/>
  <c r="ZJ154" i="4"/>
  <c r="ZJ29" i="4"/>
  <c r="ZJ143" i="4"/>
  <c r="ZJ128" i="4"/>
  <c r="ZJ123" i="4"/>
  <c r="ZJ89" i="4"/>
  <c r="ZJ87" i="4"/>
  <c r="ZJ146" i="4"/>
  <c r="ZJ12" i="4"/>
  <c r="ZJ42" i="4"/>
  <c r="ZJ98" i="4"/>
  <c r="ZJ83" i="4"/>
  <c r="ZJ138" i="4"/>
  <c r="ZI144" i="4"/>
  <c r="ZJ144" i="4"/>
  <c r="ZI91" i="4"/>
  <c r="ZJ91" i="4"/>
  <c r="ZJ85" i="4"/>
  <c r="ZJ111" i="4"/>
  <c r="ZI80" i="4"/>
  <c r="ZJ80" i="4"/>
  <c r="ZJ139" i="4"/>
  <c r="ZJ33" i="4"/>
  <c r="ZJ114" i="4"/>
  <c r="ZJ134" i="4"/>
  <c r="ZJ32" i="4"/>
  <c r="ZJ104" i="4"/>
  <c r="ZJ137" i="4"/>
  <c r="ZJ100" i="4"/>
  <c r="ZJ113" i="4"/>
  <c r="ZJ131" i="4"/>
  <c r="ZJ133" i="4"/>
  <c r="ZJ152" i="4"/>
  <c r="ZJ127" i="4"/>
  <c r="ZJ55" i="4"/>
  <c r="ZJ125" i="4"/>
  <c r="ZJ103" i="4"/>
  <c r="ZJ6" i="4"/>
  <c r="ZI117" i="4"/>
  <c r="ZJ117" i="4"/>
  <c r="ZJ76" i="4"/>
  <c r="ZJ150" i="4"/>
  <c r="ZJ16" i="4"/>
  <c r="ACY17" i="4"/>
  <c r="OL153" i="4"/>
  <c r="OM86" i="4"/>
  <c r="OL44" i="4"/>
  <c r="OL54" i="4"/>
  <c r="OL88" i="4"/>
  <c r="KU102" i="4"/>
  <c r="KU82" i="4"/>
  <c r="OL112" i="4"/>
  <c r="KU71" i="4"/>
  <c r="KU43" i="4"/>
  <c r="KU141" i="4"/>
  <c r="KU127" i="4"/>
  <c r="KU109" i="4"/>
  <c r="KU27" i="4"/>
  <c r="KU15" i="4"/>
  <c r="KU154" i="4"/>
  <c r="OL34" i="4"/>
  <c r="OL42" i="4"/>
  <c r="KV86" i="4"/>
  <c r="KU44" i="4"/>
  <c r="KU54" i="4"/>
  <c r="KU88" i="4"/>
  <c r="OL41" i="4"/>
  <c r="OL79" i="4"/>
  <c r="OL57" i="4"/>
  <c r="KU153" i="4"/>
  <c r="KU40" i="4"/>
  <c r="KU48" i="4"/>
  <c r="KU58" i="4"/>
  <c r="KU130" i="4"/>
  <c r="OL23" i="4"/>
  <c r="KV153" i="4"/>
  <c r="KV41" i="4"/>
  <c r="OL110" i="4"/>
  <c r="OL67" i="4"/>
  <c r="KU132" i="4"/>
  <c r="KU25" i="4"/>
  <c r="KU47" i="4"/>
  <c r="KU34" i="4"/>
  <c r="KU45" i="4"/>
  <c r="KU86" i="4"/>
  <c r="KU3" i="4"/>
  <c r="KU95" i="4"/>
  <c r="KU140" i="4"/>
  <c r="KU151" i="4"/>
  <c r="OL20" i="4"/>
  <c r="KU41" i="4"/>
  <c r="KU69" i="4"/>
  <c r="KU79" i="4"/>
  <c r="KU7" i="4"/>
  <c r="KU53" i="4"/>
  <c r="KU62" i="4"/>
  <c r="KU122" i="4"/>
  <c r="KU87" i="4"/>
  <c r="OL63" i="4"/>
  <c r="OL108" i="4"/>
  <c r="KU91" i="4"/>
  <c r="OM153" i="4"/>
  <c r="OL103" i="4"/>
  <c r="KU160" i="4"/>
  <c r="KU110" i="4"/>
  <c r="OL86" i="4"/>
  <c r="OL14" i="4"/>
  <c r="SC48" i="4"/>
  <c r="SC44" i="4"/>
  <c r="SC109" i="4"/>
  <c r="SD86" i="4"/>
  <c r="SC160" i="4"/>
  <c r="SC46" i="4"/>
  <c r="SC81" i="4"/>
  <c r="SC52" i="4"/>
  <c r="SC20" i="4"/>
  <c r="SC34" i="4"/>
  <c r="SC17" i="4"/>
  <c r="SC41" i="4"/>
  <c r="SC45" i="4"/>
  <c r="SC86" i="4"/>
  <c r="SC102" i="4"/>
  <c r="SC77" i="4"/>
  <c r="SC64" i="4"/>
  <c r="SC3" i="4"/>
  <c r="SC10" i="4"/>
  <c r="SC15" i="4"/>
  <c r="SC25" i="4"/>
  <c r="SC96" i="4"/>
  <c r="SC71" i="4"/>
  <c r="SC70" i="4"/>
  <c r="SC54" i="4"/>
  <c r="SC14" i="4"/>
  <c r="SC75" i="4"/>
  <c r="SC18" i="4"/>
  <c r="SC39" i="4"/>
  <c r="SC13" i="4"/>
  <c r="SC51" i="4"/>
  <c r="SC24" i="4"/>
  <c r="SC7" i="4"/>
  <c r="SC74" i="4"/>
  <c r="SC95" i="4"/>
  <c r="SC35" i="4"/>
  <c r="SC9" i="4"/>
  <c r="SC19" i="4"/>
  <c r="SC58" i="4"/>
  <c r="SC53" i="4"/>
  <c r="SC62" i="4"/>
  <c r="SC119" i="4"/>
  <c r="SC140" i="4"/>
  <c r="SC47" i="4"/>
  <c r="SC21" i="4"/>
  <c r="SC145" i="4"/>
  <c r="SC142" i="4"/>
  <c r="SC121" i="4"/>
  <c r="SC120" i="4"/>
  <c r="SC8" i="4"/>
  <c r="SC151" i="4"/>
  <c r="VS153" i="4"/>
  <c r="SC153" i="4"/>
  <c r="SC38" i="4"/>
  <c r="ZI27" i="4"/>
  <c r="SD153" i="4"/>
  <c r="SC40" i="4"/>
  <c r="VS45" i="4"/>
  <c r="VS109" i="4"/>
  <c r="VS160" i="4"/>
  <c r="VS102" i="4"/>
  <c r="VS77" i="4"/>
  <c r="VS64" i="4"/>
  <c r="VS10" i="4"/>
  <c r="VS15" i="4"/>
  <c r="VS81" i="4"/>
  <c r="VS71" i="4"/>
  <c r="VS70" i="4"/>
  <c r="VS69" i="4"/>
  <c r="VT44" i="4"/>
  <c r="VS31" i="4"/>
  <c r="VS54" i="4"/>
  <c r="VS18" i="4"/>
  <c r="VS39" i="4"/>
  <c r="VS51" i="4"/>
  <c r="VS124" i="4"/>
  <c r="VS7" i="4"/>
  <c r="VS74" i="4"/>
  <c r="VS35" i="4"/>
  <c r="VS9" i="4"/>
  <c r="VS58" i="4"/>
  <c r="VS53" i="4"/>
  <c r="VS62" i="4"/>
  <c r="VS119" i="4"/>
  <c r="VS21" i="4"/>
  <c r="VS145" i="4"/>
  <c r="VS121" i="4"/>
  <c r="VS94" i="4"/>
  <c r="VS5" i="4"/>
  <c r="VS8" i="4"/>
  <c r="VS161" i="4"/>
  <c r="VS37" i="4"/>
  <c r="VS158" i="4"/>
  <c r="VS97" i="4"/>
  <c r="VS118" i="4"/>
  <c r="VS67" i="4"/>
  <c r="VT84" i="4"/>
  <c r="VS82" i="4"/>
  <c r="VS73" i="4"/>
  <c r="VS105" i="4"/>
  <c r="VS36" i="4"/>
  <c r="VS122" i="4"/>
  <c r="VS147" i="4"/>
  <c r="VS156" i="4"/>
  <c r="VS65" i="4"/>
  <c r="VS29" i="4"/>
  <c r="VS143" i="4"/>
  <c r="VS128" i="4"/>
  <c r="VS123" i="4"/>
  <c r="VS87" i="4"/>
  <c r="VS42" i="4"/>
  <c r="VS83" i="4"/>
  <c r="VS91" i="4"/>
  <c r="VS80" i="4"/>
  <c r="VS139" i="4"/>
  <c r="VS33" i="4"/>
  <c r="VS114" i="4"/>
  <c r="VS32" i="4"/>
  <c r="VS100" i="4"/>
  <c r="VS131" i="4"/>
  <c r="VS127" i="4"/>
  <c r="VS103" i="4"/>
  <c r="VS6" i="4"/>
  <c r="VS117" i="4"/>
  <c r="VS76" i="4"/>
  <c r="VS16" i="4"/>
  <c r="ZI17" i="4"/>
  <c r="ACY109" i="4"/>
  <c r="VS40" i="4"/>
  <c r="VS17" i="4"/>
  <c r="ACY153" i="4"/>
  <c r="VS34" i="4"/>
  <c r="ZI41" i="4"/>
  <c r="ZJ41" i="4"/>
  <c r="ZI109" i="4"/>
  <c r="ZJ86" i="4"/>
  <c r="ZI160" i="4"/>
  <c r="ZI77" i="4"/>
  <c r="ZI64" i="4"/>
  <c r="ZI10" i="4"/>
  <c r="ZI15" i="4"/>
  <c r="ZI81" i="4"/>
  <c r="ZI71" i="4"/>
  <c r="ZI70" i="4"/>
  <c r="ZJ44" i="4"/>
  <c r="ZI31" i="4"/>
  <c r="ZI54" i="4"/>
  <c r="ZI18" i="4"/>
  <c r="ZI39" i="4"/>
  <c r="ZI51" i="4"/>
  <c r="ZI124" i="4"/>
  <c r="ZI35" i="4"/>
  <c r="ZI9" i="4"/>
  <c r="ZI58" i="4"/>
  <c r="ZI53" i="4"/>
  <c r="ZI62" i="4"/>
  <c r="ZI140" i="4"/>
  <c r="ZI21" i="4"/>
  <c r="ZI142" i="4"/>
  <c r="ZI121" i="4"/>
  <c r="ZI94" i="4"/>
  <c r="ZI120" i="4"/>
  <c r="ZI5" i="4"/>
  <c r="ZI151" i="4"/>
  <c r="ZI60" i="4"/>
  <c r="ZI161" i="4"/>
  <c r="ZI37" i="4"/>
  <c r="ZI49" i="4"/>
  <c r="ZI158" i="4"/>
  <c r="ZI97" i="4"/>
  <c r="ZI108" i="4"/>
  <c r="ZI118" i="4"/>
  <c r="ZI67" i="4"/>
  <c r="ZI141" i="4"/>
  <c r="ZI73" i="4"/>
  <c r="ZI105" i="4"/>
  <c r="ZI36" i="4"/>
  <c r="ZI130" i="4"/>
  <c r="ZI122" i="4"/>
  <c r="ZI147" i="4"/>
  <c r="ZI156" i="4"/>
  <c r="ZI4" i="4"/>
  <c r="ZI29" i="4"/>
  <c r="ZI143" i="4"/>
  <c r="ZI128" i="4"/>
  <c r="ZI123" i="4"/>
  <c r="ZI89" i="4"/>
  <c r="ZI87" i="4"/>
  <c r="ZI42" i="4"/>
  <c r="ZI83" i="4"/>
  <c r="ZI139" i="4"/>
  <c r="ZI33" i="4"/>
  <c r="ZI114" i="4"/>
  <c r="ZI32" i="4"/>
  <c r="ZI100" i="4"/>
  <c r="ZI131" i="4"/>
  <c r="ZI127" i="4"/>
  <c r="ZI103" i="4"/>
  <c r="ZI6" i="4"/>
  <c r="ZI76" i="4"/>
  <c r="ZI16" i="4"/>
  <c r="ACZ153" i="4"/>
  <c r="ACY34" i="4"/>
  <c r="ACY86" i="4"/>
  <c r="ACY132" i="4"/>
  <c r="ACY3" i="4"/>
  <c r="ACY25" i="4"/>
  <c r="ACY96" i="4"/>
  <c r="ACY63" i="4"/>
  <c r="ACY14" i="4"/>
  <c r="ACY75" i="4"/>
  <c r="ACY24" i="4"/>
  <c r="ACY95" i="4"/>
  <c r="ACY112" i="4"/>
  <c r="ACY140" i="4"/>
  <c r="VS86" i="4"/>
  <c r="VS28" i="4"/>
  <c r="VS132" i="4"/>
  <c r="VS46" i="4"/>
  <c r="VS38" i="4"/>
  <c r="VS3" i="4"/>
  <c r="VS66" i="4"/>
  <c r="VS25" i="4"/>
  <c r="VS93" i="4"/>
  <c r="VS96" i="4"/>
  <c r="VS106" i="4"/>
  <c r="VS63" i="4"/>
  <c r="VS14" i="4"/>
  <c r="VS129" i="4"/>
  <c r="VS75" i="4"/>
  <c r="VS13" i="4"/>
  <c r="VS26" i="4"/>
  <c r="VS135" i="4"/>
  <c r="VS95" i="4"/>
  <c r="VS61" i="4"/>
  <c r="VS112" i="4"/>
  <c r="VS19" i="4"/>
  <c r="VS92" i="4"/>
  <c r="VS157" i="4"/>
  <c r="VS59" i="4"/>
  <c r="VS140" i="4"/>
  <c r="VS115" i="4"/>
  <c r="VS47" i="4"/>
  <c r="VS142" i="4"/>
  <c r="VS30" i="4"/>
  <c r="VS99" i="4"/>
  <c r="VS151" i="4"/>
  <c r="VS60" i="4"/>
  <c r="VS49" i="4"/>
  <c r="VS108" i="4"/>
  <c r="VS141" i="4"/>
  <c r="ZI153" i="4"/>
  <c r="ZI34" i="4"/>
  <c r="ACY41" i="4"/>
  <c r="ACY15" i="4"/>
  <c r="SD41" i="4"/>
  <c r="SC28" i="4"/>
  <c r="SD44" i="4"/>
  <c r="ZI40" i="4"/>
  <c r="ZI28" i="4"/>
  <c r="ZI66" i="4"/>
  <c r="ACZ86" i="4"/>
  <c r="ACY77" i="4"/>
  <c r="ACY23" i="4"/>
  <c r="ACY70" i="4"/>
  <c r="VT86" i="4"/>
  <c r="ZJ153" i="4"/>
  <c r="ZI86" i="4"/>
  <c r="ZI38" i="4"/>
  <c r="ZI3" i="4"/>
  <c r="ZI93" i="4"/>
  <c r="ZI96" i="4"/>
  <c r="ZI106" i="4"/>
  <c r="ZI52" i="4"/>
  <c r="ZI63" i="4"/>
  <c r="ZI56" i="4"/>
  <c r="ZI14" i="4"/>
  <c r="ZI129" i="4"/>
  <c r="ZI75" i="4"/>
  <c r="ZI13" i="4"/>
  <c r="ZI26" i="4"/>
  <c r="ZI24" i="4"/>
  <c r="ZI135" i="4"/>
  <c r="ZI95" i="4"/>
  <c r="ZI61" i="4"/>
  <c r="ZI112" i="4"/>
  <c r="ZI19" i="4"/>
  <c r="ZI92" i="4"/>
  <c r="ZI157" i="4"/>
  <c r="ACZ41" i="4"/>
  <c r="VT41" i="4"/>
  <c r="ZI45" i="4"/>
  <c r="SC60" i="4"/>
  <c r="SC161" i="4"/>
  <c r="SC49" i="4"/>
  <c r="SC158" i="4"/>
  <c r="SC108" i="4"/>
  <c r="SC67" i="4"/>
  <c r="SC141" i="4"/>
  <c r="SD84" i="4"/>
  <c r="SC82" i="4"/>
  <c r="SC73" i="4"/>
  <c r="SC105" i="4"/>
  <c r="SC36" i="4"/>
  <c r="SC130" i="4"/>
  <c r="SC122" i="4"/>
  <c r="SC4" i="4"/>
  <c r="SC65" i="4"/>
  <c r="SC143" i="4"/>
  <c r="SC123" i="4"/>
  <c r="SC89" i="4"/>
  <c r="SC87" i="4"/>
  <c r="SC91" i="4"/>
  <c r="SC80" i="4"/>
  <c r="SC139" i="4"/>
  <c r="SC114" i="4"/>
  <c r="SC100" i="4"/>
  <c r="SC103" i="4"/>
  <c r="SC6" i="4"/>
  <c r="ACY148" i="4"/>
  <c r="ACY108" i="4"/>
  <c r="ACY67" i="4"/>
  <c r="ACY141" i="4"/>
  <c r="ACZ84" i="4"/>
  <c r="ACY101" i="4"/>
  <c r="ACY82" i="4"/>
  <c r="ACY73" i="4"/>
  <c r="ACY105" i="4"/>
  <c r="ACY130" i="4"/>
  <c r="ACY122" i="4"/>
  <c r="ACY57" i="4"/>
  <c r="ACY147" i="4"/>
  <c r="ACY156" i="4"/>
  <c r="ACY29" i="4"/>
  <c r="ACY143" i="4"/>
  <c r="ACY128" i="4"/>
  <c r="ACY89" i="4"/>
  <c r="ACY87" i="4"/>
  <c r="ACY12" i="4"/>
  <c r="ACY42" i="4"/>
  <c r="ACY144" i="4"/>
  <c r="ACY139" i="4"/>
  <c r="ACY134" i="4"/>
  <c r="ACY32" i="4"/>
  <c r="ACY137" i="4"/>
  <c r="ACY100" i="4"/>
  <c r="ACY131" i="4"/>
  <c r="ACY152" i="4"/>
  <c r="ACY127" i="4"/>
  <c r="ACY125" i="4"/>
  <c r="ACY103" i="4"/>
  <c r="ACY6" i="4"/>
  <c r="ACY117" i="4"/>
  <c r="ACY150" i="4"/>
  <c r="ACY16" i="4"/>
  <c r="ZG153" i="4"/>
  <c r="VQ153" i="4"/>
  <c r="R72" i="35" a="1"/>
  <c r="Q72" i="35" a="1"/>
  <c r="K72" i="35" a="1"/>
  <c r="J72" i="35" a="1"/>
  <c r="KY41" i="4"/>
  <c r="ZL153" i="4"/>
  <c r="AB48" i="25"/>
  <c r="VV153" i="4"/>
  <c r="AB57" i="25"/>
  <c r="AB50" i="25"/>
  <c r="AB51" i="25"/>
  <c r="AB52" i="25"/>
  <c r="AB53" i="25"/>
  <c r="AB54" i="25"/>
  <c r="AB55" i="25"/>
  <c r="AB49" i="25"/>
  <c r="AB56" i="25"/>
  <c r="AC53" i="25"/>
  <c r="AC52" i="25"/>
  <c r="AC56" i="25"/>
  <c r="O37" i="25"/>
  <c r="AC51" i="25"/>
  <c r="AC49" i="25"/>
  <c r="AC54" i="25"/>
  <c r="AC57" i="25"/>
  <c r="AC50" i="25"/>
  <c r="AC55" i="25"/>
  <c r="AC48" i="25"/>
  <c r="O29" i="25"/>
  <c r="AHZ133" i="4"/>
  <c r="IU120" i="4"/>
  <c r="AHZ53" i="4"/>
  <c r="AHZ61" i="4"/>
  <c r="IU75" i="4"/>
  <c r="AHZ51" i="4"/>
  <c r="FE79" i="4"/>
  <c r="AHZ46" i="4"/>
  <c r="AHZ160" i="4"/>
  <c r="AHY101" i="4"/>
  <c r="IT126" i="4"/>
  <c r="IT53" i="4"/>
  <c r="AHY129" i="4"/>
  <c r="AHY19" i="4"/>
  <c r="AHY38" i="4"/>
  <c r="AHY64" i="4"/>
  <c r="AHY48" i="4"/>
  <c r="AHY86" i="4"/>
  <c r="AHX33" i="4"/>
  <c r="AHX32" i="4"/>
  <c r="AHX83" i="4"/>
  <c r="AHX12" i="4"/>
  <c r="FC131" i="4"/>
  <c r="IS137" i="4"/>
  <c r="AHX89" i="4"/>
  <c r="IS88" i="4"/>
  <c r="FC68" i="4"/>
  <c r="FC157" i="4"/>
  <c r="FC74" i="4"/>
  <c r="IS20" i="4"/>
  <c r="AHX79" i="4"/>
  <c r="AHX3" i="4"/>
  <c r="AHX71" i="4"/>
  <c r="IS46" i="4"/>
  <c r="FC102" i="4"/>
  <c r="AHX45" i="4"/>
  <c r="AHX15" i="4"/>
  <c r="IS17" i="4"/>
  <c r="AHX41" i="4"/>
  <c r="AHW12" i="4"/>
  <c r="AHW146" i="4"/>
  <c r="FB147" i="4"/>
  <c r="FB128" i="4"/>
  <c r="FB73" i="4"/>
  <c r="FB68" i="4"/>
  <c r="AHW72" i="4"/>
  <c r="AHW145" i="4"/>
  <c r="AHW5" i="4"/>
  <c r="AHW26" i="4"/>
  <c r="AHW25" i="4"/>
  <c r="AHW3" i="4"/>
  <c r="FB46" i="4"/>
  <c r="AHW40" i="4"/>
  <c r="AHW27" i="4"/>
  <c r="IQ116" i="4"/>
  <c r="FA75" i="4"/>
  <c r="IQ33" i="4"/>
  <c r="AHV4" i="4"/>
  <c r="IQ101" i="4"/>
  <c r="FA24" i="4"/>
  <c r="AHV62" i="4"/>
  <c r="FA95" i="4"/>
  <c r="IQ54" i="4"/>
  <c r="AHV93" i="4"/>
  <c r="FA81" i="4"/>
  <c r="FA45" i="4"/>
  <c r="AHU4" i="4"/>
  <c r="EZ148" i="4"/>
  <c r="AHU22" i="4"/>
  <c r="AHU70" i="4"/>
  <c r="EZ93" i="4"/>
  <c r="EZ153" i="4"/>
  <c r="EY101" i="4"/>
  <c r="AHT148" i="4"/>
  <c r="EY145" i="4"/>
  <c r="EY99" i="4"/>
  <c r="AHT110" i="4"/>
  <c r="EY23" i="4"/>
  <c r="AHS144" i="4"/>
  <c r="IN83" i="4"/>
  <c r="AHS65" i="4"/>
  <c r="EX30" i="4"/>
  <c r="AHS145" i="4"/>
  <c r="IN9" i="4"/>
  <c r="AHS90" i="4"/>
  <c r="EX70" i="4"/>
  <c r="IN129" i="4"/>
  <c r="AHS71" i="4"/>
  <c r="AHS77" i="4"/>
  <c r="IM29" i="4"/>
  <c r="IM162" i="4"/>
  <c r="EW99" i="4"/>
  <c r="AHR119" i="4"/>
  <c r="AHR79" i="4"/>
  <c r="AHR18" i="4"/>
  <c r="AHR25" i="4"/>
  <c r="IM81" i="4"/>
  <c r="EW160" i="4"/>
  <c r="IM45" i="4"/>
  <c r="AHR23" i="4"/>
  <c r="AHQ17" i="4"/>
  <c r="AHQ27" i="4"/>
  <c r="EU133" i="4"/>
  <c r="AHP4" i="4"/>
  <c r="EU99" i="4"/>
  <c r="IK58" i="4"/>
  <c r="AHP43" i="4"/>
  <c r="EU61" i="4"/>
  <c r="IK56" i="4"/>
  <c r="EU132" i="4"/>
  <c r="IK45" i="4"/>
  <c r="IK41" i="4"/>
  <c r="ET114" i="4"/>
  <c r="AHO147" i="4"/>
  <c r="IJ161" i="4"/>
  <c r="IJ37" i="4"/>
  <c r="AHO5" i="4"/>
  <c r="ET30" i="4"/>
  <c r="ET135" i="4"/>
  <c r="ET112" i="4"/>
  <c r="ET13" i="4"/>
  <c r="ET93" i="4"/>
  <c r="IJ110" i="4"/>
  <c r="AHO160" i="4"/>
  <c r="AHO15" i="4"/>
  <c r="ET23" i="4"/>
  <c r="AHO64" i="4"/>
  <c r="AHO77" i="4"/>
  <c r="II55" i="4"/>
  <c r="II137" i="4"/>
  <c r="II91" i="4"/>
  <c r="AHN135" i="4"/>
  <c r="AHN71" i="4"/>
  <c r="ES27" i="4"/>
  <c r="AHN153" i="4"/>
  <c r="AHM158" i="4"/>
  <c r="AHM90" i="4"/>
  <c r="IH75" i="4"/>
  <c r="ER110" i="4"/>
  <c r="IH26" i="4"/>
  <c r="AHM13" i="4"/>
  <c r="AHM160" i="4"/>
  <c r="ER71" i="4"/>
  <c r="ER17" i="4"/>
  <c r="AHL55" i="4"/>
  <c r="AHL110" i="4"/>
  <c r="IG124" i="4"/>
  <c r="AHL62" i="4"/>
  <c r="AHL38" i="4"/>
  <c r="IF147" i="4"/>
  <c r="EP158" i="4"/>
  <c r="AHK90" i="4"/>
  <c r="IF124" i="4"/>
  <c r="AHK27" i="4"/>
  <c r="AHK153" i="4"/>
  <c r="AHJ144" i="4"/>
  <c r="IE111" i="4"/>
  <c r="AHJ162" i="4"/>
  <c r="AHJ103" i="4"/>
  <c r="AHJ155" i="4"/>
  <c r="IE149" i="4"/>
  <c r="EO59" i="4"/>
  <c r="AHJ94" i="4"/>
  <c r="EO14" i="4"/>
  <c r="AHJ51" i="4"/>
  <c r="IE46" i="4"/>
  <c r="EO109" i="4"/>
  <c r="AHJ15" i="4"/>
  <c r="AHI147" i="4"/>
  <c r="AHI101" i="4"/>
  <c r="AHI99" i="4"/>
  <c r="ID69" i="4"/>
  <c r="AHI63" i="4"/>
  <c r="AHI109" i="4"/>
  <c r="IC85" i="4"/>
  <c r="EM161" i="4"/>
  <c r="EM147" i="4"/>
  <c r="AHH92" i="4"/>
  <c r="EM5" i="4"/>
  <c r="EM149" i="4"/>
  <c r="AHH158" i="4"/>
  <c r="AHH14" i="4"/>
  <c r="AHH35" i="4"/>
  <c r="AHH3" i="4"/>
  <c r="EM44" i="4"/>
  <c r="AHH110" i="4"/>
  <c r="AHH38" i="4"/>
  <c r="AHH116" i="4"/>
  <c r="IC160" i="4"/>
  <c r="AHG134" i="4"/>
  <c r="IB142" i="4"/>
  <c r="IB158" i="4"/>
  <c r="IB93" i="4"/>
  <c r="AHG46" i="4"/>
  <c r="EL35" i="4"/>
  <c r="AHG66" i="4"/>
  <c r="EL61" i="4"/>
  <c r="AHG109" i="4"/>
  <c r="AHF29" i="4"/>
  <c r="EK137" i="4"/>
  <c r="AHF78" i="4"/>
  <c r="EK37" i="4"/>
  <c r="IA158" i="4"/>
  <c r="AHF20" i="4"/>
  <c r="EK18" i="4"/>
  <c r="AHF93" i="4"/>
  <c r="IA46" i="4"/>
  <c r="IA44" i="4"/>
  <c r="AHF132" i="4"/>
  <c r="AHF77" i="4"/>
  <c r="AHF23" i="4"/>
  <c r="D4" i="33"/>
  <c r="AHE6" i="4"/>
  <c r="AHE144" i="4"/>
  <c r="AHE12" i="4"/>
  <c r="AHE114" i="4"/>
  <c r="AHE134" i="4"/>
  <c r="AHE103" i="4"/>
  <c r="AHE143" i="4"/>
  <c r="AHE50" i="4"/>
  <c r="AHE123" i="4"/>
  <c r="AHE74" i="4"/>
  <c r="EJ97" i="4"/>
  <c r="AHE53" i="4"/>
  <c r="AHE159" i="4"/>
  <c r="AHE47" i="4"/>
  <c r="AHE39" i="4"/>
  <c r="AHE70" i="4"/>
  <c r="AHE61" i="4"/>
  <c r="AHE41" i="4"/>
  <c r="AHE27" i="4"/>
  <c r="AHD127" i="4"/>
  <c r="AHD89" i="4"/>
  <c r="AHD105" i="4"/>
  <c r="EI52" i="4"/>
  <c r="AHD140" i="4"/>
  <c r="AHD112" i="4"/>
  <c r="AHD43" i="4"/>
  <c r="AHD25" i="4"/>
  <c r="HY13" i="4"/>
  <c r="EI40" i="4"/>
  <c r="AHD34" i="4"/>
  <c r="AHD23" i="4"/>
  <c r="EH32" i="4"/>
  <c r="EH156" i="4"/>
  <c r="HX146" i="4"/>
  <c r="HX72" i="4"/>
  <c r="EG33" i="4"/>
  <c r="HW155" i="4"/>
  <c r="AHB48" i="4"/>
  <c r="HV99" i="4"/>
  <c r="AHA159" i="4"/>
  <c r="EF142" i="4"/>
  <c r="AHA51" i="4"/>
  <c r="AHA24" i="4"/>
  <c r="EF79" i="4"/>
  <c r="AHA19" i="4"/>
  <c r="AHA17" i="4"/>
  <c r="HS162" i="4"/>
  <c r="EC82" i="4"/>
  <c r="EC138" i="4"/>
  <c r="HS118" i="4"/>
  <c r="AGX147" i="4"/>
  <c r="HS130" i="4"/>
  <c r="EC50" i="4"/>
  <c r="HS36" i="4"/>
  <c r="EC128" i="4"/>
  <c r="AGX84" i="4"/>
  <c r="AGX56" i="4"/>
  <c r="AGX74" i="4"/>
  <c r="EC20" i="4"/>
  <c r="HS81" i="4"/>
  <c r="AGX44" i="4"/>
  <c r="EC54" i="4"/>
  <c r="AGX95" i="4"/>
  <c r="HS63" i="4"/>
  <c r="AGX47" i="4"/>
  <c r="EC19" i="4"/>
  <c r="EC115" i="4"/>
  <c r="HS160" i="4"/>
  <c r="HS124" i="4"/>
  <c r="AGX86" i="4"/>
  <c r="EC23" i="4"/>
  <c r="HS34" i="4"/>
  <c r="AGX15" i="4"/>
  <c r="AGX67" i="4"/>
  <c r="EC98" i="4"/>
  <c r="EC135" i="4"/>
  <c r="EB76" i="4"/>
  <c r="EB105" i="4"/>
  <c r="EB119" i="4"/>
  <c r="AGW37" i="4"/>
  <c r="AGW43" i="4"/>
  <c r="HR23" i="4"/>
  <c r="HR86" i="4"/>
  <c r="EB27" i="4"/>
  <c r="BG99" i="3"/>
  <c r="BG15" i="3"/>
  <c r="BG149" i="3"/>
  <c r="BG103" i="3"/>
  <c r="BG79" i="3"/>
  <c r="BG110" i="3"/>
  <c r="BG28" i="3"/>
  <c r="BG32" i="3"/>
  <c r="BG84" i="3"/>
  <c r="BG124" i="3"/>
  <c r="BG116" i="3"/>
  <c r="BG88" i="3"/>
  <c r="BG151" i="3"/>
  <c r="BG11" i="3"/>
  <c r="BG135" i="3"/>
  <c r="BG75" i="3"/>
  <c r="BG5" i="3"/>
  <c r="BG132" i="3"/>
  <c r="BG126" i="3"/>
  <c r="BG86" i="3"/>
  <c r="BG113" i="3"/>
  <c r="BG31" i="3"/>
  <c r="BG155" i="3"/>
  <c r="BG112" i="3"/>
  <c r="BG10" i="3"/>
  <c r="BG136" i="3"/>
  <c r="BG41" i="3"/>
  <c r="BG7" i="3"/>
  <c r="BG100" i="3"/>
  <c r="BG54" i="3"/>
  <c r="BG143" i="3"/>
  <c r="BG66" i="3"/>
  <c r="BG145" i="3"/>
  <c r="BG117" i="3"/>
  <c r="BG161" i="3"/>
  <c r="BG160" i="3"/>
  <c r="BG82" i="3"/>
  <c r="BG97" i="3"/>
  <c r="BG81" i="3"/>
  <c r="BG90" i="3"/>
  <c r="BG142" i="3"/>
  <c r="BG48" i="3"/>
  <c r="BG3" i="3"/>
  <c r="BG137" i="3"/>
  <c r="BG102" i="3"/>
  <c r="BG56" i="3"/>
  <c r="BG64" i="3"/>
  <c r="BG138" i="3"/>
  <c r="BG49" i="3"/>
  <c r="BG104" i="3"/>
  <c r="BG67" i="3"/>
  <c r="BG122" i="3"/>
  <c r="BG133" i="3"/>
  <c r="BG119" i="3"/>
  <c r="BG52" i="3"/>
  <c r="BG148" i="3"/>
  <c r="BG127" i="3"/>
  <c r="BG134" i="3"/>
  <c r="BG57" i="3"/>
  <c r="BG29" i="3"/>
  <c r="BG146" i="3"/>
  <c r="BG154" i="3"/>
  <c r="BG153" i="3"/>
  <c r="BG147" i="3"/>
  <c r="BG6" i="3"/>
  <c r="BG20" i="3"/>
  <c r="BG129" i="3"/>
  <c r="BG93" i="3"/>
  <c r="BG121" i="3"/>
  <c r="BG107" i="3"/>
  <c r="BG98" i="3"/>
  <c r="BG125" i="3"/>
  <c r="BG130" i="3"/>
  <c r="BG71" i="3"/>
  <c r="BG140" i="3"/>
  <c r="BG55" i="3"/>
  <c r="BG141" i="3"/>
  <c r="BG150" i="3"/>
  <c r="BG59" i="3"/>
  <c r="BG91" i="3"/>
  <c r="BG118" i="3"/>
  <c r="BG21" i="3"/>
  <c r="BG158" i="3"/>
  <c r="BG106" i="3"/>
  <c r="BG95" i="3"/>
  <c r="BG83" i="3"/>
  <c r="BG35" i="3"/>
  <c r="BG72" i="3"/>
  <c r="BG8" i="3"/>
  <c r="BG4" i="3"/>
  <c r="BG77" i="3"/>
  <c r="BG58" i="3"/>
  <c r="BG36" i="3"/>
  <c r="BG120" i="3"/>
  <c r="BG96" i="3"/>
  <c r="BG109" i="3"/>
  <c r="BG144" i="3"/>
  <c r="BG156" i="3"/>
  <c r="BG51" i="3"/>
  <c r="BG69" i="3"/>
  <c r="BG128" i="3"/>
  <c r="BG157" i="3"/>
  <c r="BG53" i="3"/>
  <c r="BG13" i="3"/>
  <c r="BG42" i="3"/>
  <c r="BG111" i="3"/>
  <c r="BG68" i="3"/>
  <c r="BG38" i="3"/>
  <c r="BG43" i="3"/>
  <c r="BG87" i="3"/>
  <c r="BG73" i="3"/>
  <c r="BG34" i="3"/>
  <c r="BG19" i="3"/>
  <c r="BG80" i="3"/>
  <c r="BG105" i="3"/>
  <c r="BG94" i="3"/>
  <c r="BG61" i="3"/>
  <c r="BG139" i="3"/>
  <c r="BG17" i="3"/>
  <c r="BG92" i="3"/>
  <c r="BG46" i="3"/>
  <c r="BG123" i="3"/>
  <c r="BG9" i="3"/>
  <c r="BG12" i="3"/>
  <c r="BG65" i="3"/>
  <c r="BG50" i="3"/>
  <c r="BG62" i="3"/>
  <c r="BG30" i="3"/>
  <c r="BG114" i="3"/>
  <c r="BG78" i="3"/>
  <c r="BG60" i="3"/>
  <c r="BG45" i="3"/>
  <c r="BG115" i="3"/>
  <c r="BG44" i="3"/>
  <c r="BG2" i="3"/>
  <c r="BG89" i="3"/>
  <c r="BG24" i="3"/>
  <c r="BG25" i="3"/>
  <c r="BG101" i="3"/>
  <c r="BG39" i="3"/>
  <c r="BG108" i="3"/>
  <c r="BG23" i="3"/>
  <c r="BG159" i="3"/>
  <c r="BG22" i="3"/>
  <c r="BG37" i="3"/>
  <c r="BG18" i="3"/>
  <c r="BG74" i="3"/>
  <c r="BG85" i="3"/>
  <c r="BG47" i="3"/>
  <c r="BG16" i="3"/>
  <c r="BG70" i="3"/>
  <c r="BG33" i="3"/>
  <c r="BG27" i="3"/>
  <c r="BG131" i="3"/>
  <c r="BG76" i="3"/>
  <c r="BG14" i="3"/>
  <c r="BG63" i="3"/>
  <c r="BG40" i="3"/>
  <c r="BG26" i="3"/>
  <c r="BG152" i="3"/>
  <c r="N43" i="25"/>
  <c r="EB136" i="4"/>
  <c r="AGW65" i="4"/>
  <c r="EB139" i="4"/>
  <c r="AGW148" i="4"/>
  <c r="HR92" i="4"/>
  <c r="EB35" i="4"/>
  <c r="HR31" i="4"/>
  <c r="BY36" i="35"/>
  <c r="BP36" i="35"/>
  <c r="BG36" i="35"/>
  <c r="AX36" i="35"/>
  <c r="AN36" i="35"/>
  <c r="BY35" i="35"/>
  <c r="BP35" i="35"/>
  <c r="BG35" i="35"/>
  <c r="AX35" i="35"/>
  <c r="AN35" i="35"/>
  <c r="BY34" i="35"/>
  <c r="BP34" i="35"/>
  <c r="BG34" i="35"/>
  <c r="AX34" i="35"/>
  <c r="AN34" i="35"/>
  <c r="BY33" i="35"/>
  <c r="BP33" i="35"/>
  <c r="BG33" i="35"/>
  <c r="AX33" i="35"/>
  <c r="AN33" i="35"/>
  <c r="BY32" i="35"/>
  <c r="BP32" i="35"/>
  <c r="BG32" i="35"/>
  <c r="AX32" i="35"/>
  <c r="AN32" i="35"/>
  <c r="BY31" i="35"/>
  <c r="BP31" i="35"/>
  <c r="BG31" i="35"/>
  <c r="AX31" i="35"/>
  <c r="AN31" i="35"/>
  <c r="BY30" i="35"/>
  <c r="BP30" i="35"/>
  <c r="BG30" i="35"/>
  <c r="AX30" i="35"/>
  <c r="AN30" i="35"/>
  <c r="BY29" i="35"/>
  <c r="BP29" i="35"/>
  <c r="BG29" i="35"/>
  <c r="AX29" i="35"/>
  <c r="AN29" i="35"/>
  <c r="BY28" i="35"/>
  <c r="BP28" i="35"/>
  <c r="BG28" i="35"/>
  <c r="AX28" i="35"/>
  <c r="AN28" i="35"/>
  <c r="BY27" i="35"/>
  <c r="BP27" i="35"/>
  <c r="BG27" i="35"/>
  <c r="AX27" i="35"/>
  <c r="AN27" i="35"/>
  <c r="BY26" i="35"/>
  <c r="BP26" i="35"/>
  <c r="BG26" i="35"/>
  <c r="AX26" i="35"/>
  <c r="AN26" i="35"/>
  <c r="BY25" i="35"/>
  <c r="BP25" i="35"/>
  <c r="BG25" i="35"/>
  <c r="AX25" i="35"/>
  <c r="AN25" i="35"/>
  <c r="BY24" i="35"/>
  <c r="BP24" i="35"/>
  <c r="BG24" i="35"/>
  <c r="AX24" i="35"/>
  <c r="AN24" i="35"/>
  <c r="BY23" i="35"/>
  <c r="BP23" i="35"/>
  <c r="BG23" i="35"/>
  <c r="AX23" i="35"/>
  <c r="AN23" i="35"/>
  <c r="BY22" i="35"/>
  <c r="BP22" i="35"/>
  <c r="BG22" i="35"/>
  <c r="AX22" i="35"/>
  <c r="AN22" i="35"/>
  <c r="BY21" i="35"/>
  <c r="BP21" i="35"/>
  <c r="BG21" i="35"/>
  <c r="AX21" i="35"/>
  <c r="AN21" i="35"/>
  <c r="BY18" i="35"/>
  <c r="BP18" i="35"/>
  <c r="BG18" i="35"/>
  <c r="AX18" i="35"/>
  <c r="AN18" i="35"/>
  <c r="BY17" i="35"/>
  <c r="BP17" i="35"/>
  <c r="BG17" i="35"/>
  <c r="AX17" i="35"/>
  <c r="AN17" i="35"/>
  <c r="BY16" i="35"/>
  <c r="BP16" i="35"/>
  <c r="BG16" i="35"/>
  <c r="AX16" i="35"/>
  <c r="AN16" i="35"/>
  <c r="BY15" i="35"/>
  <c r="BP15" i="35"/>
  <c r="BG15" i="35"/>
  <c r="AX15" i="35"/>
  <c r="AN15" i="35"/>
  <c r="BY14" i="35"/>
  <c r="BP14" i="35"/>
  <c r="BG14" i="35"/>
  <c r="AX14" i="35"/>
  <c r="AN14" i="35"/>
  <c r="BY13" i="35"/>
  <c r="BP13" i="35"/>
  <c r="BG13" i="35"/>
  <c r="AX13" i="35"/>
  <c r="AN13" i="35"/>
  <c r="BY12" i="35"/>
  <c r="BP12" i="35"/>
  <c r="BG12" i="35"/>
  <c r="AX12" i="35"/>
  <c r="AN12" i="35"/>
  <c r="BY11" i="35"/>
  <c r="BP11" i="35"/>
  <c r="BG11" i="35"/>
  <c r="AX11" i="35"/>
  <c r="AN11" i="35"/>
  <c r="BY10" i="35"/>
  <c r="BP10" i="35"/>
  <c r="BG10" i="35"/>
  <c r="AX10" i="35"/>
  <c r="AN10" i="35"/>
  <c r="BY9" i="35"/>
  <c r="BP9" i="35"/>
  <c r="BG9" i="35"/>
  <c r="AX9" i="35"/>
  <c r="AN9" i="35"/>
  <c r="BY8" i="35"/>
  <c r="BP8" i="35"/>
  <c r="BG8" i="35"/>
  <c r="AX8" i="35"/>
  <c r="AN8" i="35"/>
  <c r="BY7" i="35"/>
  <c r="BP7" i="35"/>
  <c r="BG7" i="35"/>
  <c r="AX7" i="35"/>
  <c r="AN7" i="35"/>
  <c r="BY6" i="35"/>
  <c r="BP6" i="35"/>
  <c r="BG6" i="35"/>
  <c r="AX6" i="35"/>
  <c r="AN6" i="35"/>
  <c r="BY5" i="35"/>
  <c r="BP5" i="35"/>
  <c r="BG5" i="35"/>
  <c r="AX5" i="35"/>
  <c r="AN5" i="35"/>
  <c r="BY4" i="35"/>
  <c r="BP4" i="35"/>
  <c r="BG4" i="35"/>
  <c r="AX4" i="35"/>
  <c r="AN4" i="35"/>
  <c r="BY3" i="35"/>
  <c r="BP3" i="35"/>
  <c r="BG3" i="35"/>
  <c r="AX3" i="35"/>
  <c r="AN3" i="35"/>
  <c r="EA65" i="4"/>
  <c r="HQ148" i="4"/>
  <c r="AGV69" i="4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G152" i="25"/>
  <c r="E152" i="25"/>
  <c r="G151" i="25"/>
  <c r="E151" i="25"/>
  <c r="G150" i="25"/>
  <c r="E150" i="25"/>
  <c r="G149" i="25"/>
  <c r="E149" i="25"/>
  <c r="G148" i="25"/>
  <c r="E148" i="25"/>
  <c r="G147" i="25"/>
  <c r="E147" i="25"/>
  <c r="G146" i="25"/>
  <c r="E146" i="25"/>
  <c r="G145" i="25"/>
  <c r="E145" i="25"/>
  <c r="C145" i="25"/>
  <c r="G144" i="25"/>
  <c r="E144" i="25"/>
  <c r="C144" i="25"/>
  <c r="G143" i="25"/>
  <c r="E143" i="25"/>
  <c r="C143" i="25"/>
  <c r="G142" i="25"/>
  <c r="E142" i="25"/>
  <c r="C142" i="25"/>
  <c r="G141" i="25"/>
  <c r="E141" i="25"/>
  <c r="C141" i="25"/>
  <c r="G140" i="25"/>
  <c r="E140" i="25"/>
  <c r="C140" i="25"/>
  <c r="G139" i="25"/>
  <c r="E139" i="25"/>
  <c r="C139" i="25"/>
  <c r="G138" i="25"/>
  <c r="E138" i="25"/>
  <c r="C138" i="25"/>
  <c r="G137" i="25"/>
  <c r="E137" i="25"/>
  <c r="C137" i="25"/>
  <c r="G136" i="25"/>
  <c r="E136" i="25"/>
  <c r="C136" i="25"/>
  <c r="G135" i="25"/>
  <c r="E135" i="25"/>
  <c r="C135" i="25"/>
  <c r="G134" i="25"/>
  <c r="E134" i="25"/>
  <c r="C134" i="25"/>
  <c r="G133" i="25"/>
  <c r="E133" i="25"/>
  <c r="C133" i="25"/>
  <c r="G132" i="25"/>
  <c r="E132" i="25"/>
  <c r="C132" i="25"/>
  <c r="G131" i="25"/>
  <c r="E131" i="25"/>
  <c r="C131" i="25"/>
  <c r="G130" i="25"/>
  <c r="E130" i="25"/>
  <c r="C130" i="25"/>
  <c r="G129" i="25"/>
  <c r="E129" i="25"/>
  <c r="C129" i="25"/>
  <c r="G128" i="25"/>
  <c r="E128" i="25"/>
  <c r="C128" i="25"/>
  <c r="G127" i="25"/>
  <c r="E127" i="25"/>
  <c r="C127" i="25"/>
  <c r="G126" i="25"/>
  <c r="E126" i="25"/>
  <c r="C126" i="25"/>
  <c r="G125" i="25"/>
  <c r="E125" i="25"/>
  <c r="C125" i="25"/>
  <c r="G124" i="25"/>
  <c r="E124" i="25"/>
  <c r="C124" i="25"/>
  <c r="G123" i="25"/>
  <c r="E123" i="25"/>
  <c r="C123" i="25"/>
  <c r="G122" i="25"/>
  <c r="E122" i="25"/>
  <c r="C122" i="25"/>
  <c r="G121" i="25"/>
  <c r="E121" i="25"/>
  <c r="C121" i="25"/>
  <c r="G120" i="25"/>
  <c r="E120" i="25"/>
  <c r="C120" i="25"/>
  <c r="G119" i="25"/>
  <c r="E119" i="25"/>
  <c r="C119" i="25"/>
  <c r="G118" i="25"/>
  <c r="E118" i="25"/>
  <c r="C118" i="25"/>
  <c r="G117" i="25"/>
  <c r="E117" i="25"/>
  <c r="C117" i="25"/>
  <c r="G116" i="25"/>
  <c r="E116" i="25"/>
  <c r="C116" i="25"/>
  <c r="G115" i="25"/>
  <c r="E115" i="25"/>
  <c r="C115" i="25"/>
  <c r="G114" i="25"/>
  <c r="E114" i="25"/>
  <c r="C114" i="25"/>
  <c r="G113" i="25"/>
  <c r="E113" i="25"/>
  <c r="C113" i="25"/>
  <c r="G112" i="25"/>
  <c r="E112" i="25"/>
  <c r="C112" i="25"/>
  <c r="G111" i="25"/>
  <c r="E111" i="25"/>
  <c r="C111" i="25"/>
  <c r="G110" i="25"/>
  <c r="E110" i="25"/>
  <c r="C110" i="25"/>
  <c r="G109" i="25"/>
  <c r="E109" i="25"/>
  <c r="C109" i="25"/>
  <c r="G108" i="25"/>
  <c r="E108" i="25"/>
  <c r="C108" i="25"/>
  <c r="G107" i="25"/>
  <c r="E107" i="25"/>
  <c r="C107" i="25"/>
  <c r="G106" i="25"/>
  <c r="E106" i="25"/>
  <c r="C106" i="25"/>
  <c r="G105" i="25"/>
  <c r="E105" i="25"/>
  <c r="C105" i="25"/>
  <c r="G104" i="25"/>
  <c r="E104" i="25"/>
  <c r="C104" i="25"/>
  <c r="G103" i="25"/>
  <c r="E103" i="25"/>
  <c r="C103" i="25"/>
  <c r="G102" i="25"/>
  <c r="E102" i="25"/>
  <c r="C102" i="25"/>
  <c r="G101" i="25"/>
  <c r="E101" i="25"/>
  <c r="C101" i="25"/>
  <c r="G100" i="25"/>
  <c r="E100" i="25"/>
  <c r="C100" i="25"/>
  <c r="G99" i="25"/>
  <c r="E99" i="25"/>
  <c r="C99" i="25"/>
  <c r="G98" i="25"/>
  <c r="E98" i="25"/>
  <c r="C98" i="25"/>
  <c r="G97" i="25"/>
  <c r="E97" i="25"/>
  <c r="C97" i="25"/>
  <c r="G96" i="25"/>
  <c r="E96" i="25"/>
  <c r="C96" i="25"/>
  <c r="G95" i="25"/>
  <c r="E95" i="25"/>
  <c r="C95" i="25"/>
  <c r="G94" i="25"/>
  <c r="E94" i="25"/>
  <c r="C94" i="25"/>
  <c r="G93" i="25"/>
  <c r="E93" i="25"/>
  <c r="C93" i="25"/>
  <c r="G92" i="25"/>
  <c r="E92" i="25"/>
  <c r="C92" i="25"/>
  <c r="G91" i="25"/>
  <c r="E91" i="25"/>
  <c r="C91" i="25"/>
  <c r="G90" i="25"/>
  <c r="E90" i="25"/>
  <c r="C90" i="25"/>
  <c r="G89" i="25"/>
  <c r="E89" i="25"/>
  <c r="C89" i="25"/>
  <c r="G88" i="25"/>
  <c r="E88" i="25"/>
  <c r="C88" i="25"/>
  <c r="G87" i="25"/>
  <c r="E87" i="25"/>
  <c r="C87" i="25"/>
  <c r="G86" i="25"/>
  <c r="E86" i="25"/>
  <c r="C86" i="25"/>
  <c r="G85" i="25"/>
  <c r="E85" i="25"/>
  <c r="C85" i="25"/>
  <c r="G84" i="25"/>
  <c r="E84" i="25"/>
  <c r="C84" i="25"/>
  <c r="G83" i="25"/>
  <c r="E83" i="25"/>
  <c r="C83" i="25"/>
  <c r="G82" i="25"/>
  <c r="E82" i="25"/>
  <c r="C82" i="25"/>
  <c r="G81" i="25"/>
  <c r="E81" i="25"/>
  <c r="C81" i="25"/>
  <c r="G80" i="25"/>
  <c r="E80" i="25"/>
  <c r="C80" i="25"/>
  <c r="G79" i="25"/>
  <c r="E79" i="25"/>
  <c r="C79" i="25"/>
  <c r="G78" i="25"/>
  <c r="E78" i="25"/>
  <c r="C78" i="25"/>
  <c r="G77" i="25"/>
  <c r="E77" i="25"/>
  <c r="C77" i="25"/>
  <c r="G76" i="25"/>
  <c r="E76" i="25"/>
  <c r="C76" i="25"/>
  <c r="G75" i="25"/>
  <c r="E75" i="25"/>
  <c r="C75" i="25"/>
  <c r="G74" i="25"/>
  <c r="E74" i="25"/>
  <c r="C74" i="25"/>
  <c r="G73" i="25"/>
  <c r="E73" i="25"/>
  <c r="C73" i="25"/>
  <c r="G72" i="25"/>
  <c r="E72" i="25"/>
  <c r="C72" i="25"/>
  <c r="G71" i="25"/>
  <c r="E71" i="25"/>
  <c r="C71" i="25"/>
  <c r="G70" i="25"/>
  <c r="E70" i="25"/>
  <c r="C70" i="25"/>
  <c r="G69" i="25"/>
  <c r="E69" i="25"/>
  <c r="C69" i="25"/>
  <c r="G68" i="25"/>
  <c r="E68" i="25"/>
  <c r="C68" i="25"/>
  <c r="G67" i="25"/>
  <c r="E67" i="25"/>
  <c r="C67" i="25"/>
  <c r="G66" i="25"/>
  <c r="E66" i="25"/>
  <c r="C66" i="25"/>
  <c r="G65" i="25"/>
  <c r="E65" i="25"/>
  <c r="C65" i="25"/>
  <c r="G64" i="25"/>
  <c r="E64" i="25"/>
  <c r="C64" i="25"/>
  <c r="G63" i="25"/>
  <c r="E63" i="25"/>
  <c r="C63" i="25"/>
  <c r="G62" i="25"/>
  <c r="E62" i="25"/>
  <c r="C62" i="25"/>
  <c r="G61" i="25"/>
  <c r="E61" i="25"/>
  <c r="C61" i="25"/>
  <c r="G60" i="25"/>
  <c r="E60" i="25"/>
  <c r="C60" i="25"/>
  <c r="G59" i="25"/>
  <c r="E59" i="25"/>
  <c r="C59" i="25"/>
  <c r="G58" i="25"/>
  <c r="E58" i="25"/>
  <c r="C58" i="25"/>
  <c r="G57" i="25"/>
  <c r="E57" i="25"/>
  <c r="C57" i="25"/>
  <c r="G56" i="25"/>
  <c r="E56" i="25"/>
  <c r="C56" i="25"/>
  <c r="G55" i="25"/>
  <c r="E55" i="25"/>
  <c r="C55" i="25"/>
  <c r="G54" i="25"/>
  <c r="E54" i="25"/>
  <c r="C54" i="25"/>
  <c r="G53" i="25"/>
  <c r="E53" i="25"/>
  <c r="C53" i="25"/>
  <c r="G52" i="25"/>
  <c r="E52" i="25"/>
  <c r="C52" i="25"/>
  <c r="G51" i="25"/>
  <c r="E51" i="25"/>
  <c r="C51" i="25"/>
  <c r="G50" i="25"/>
  <c r="E50" i="25"/>
  <c r="C50" i="25"/>
  <c r="G49" i="25"/>
  <c r="E49" i="25"/>
  <c r="C49" i="25"/>
  <c r="G48" i="25"/>
  <c r="E48" i="25"/>
  <c r="C48" i="25"/>
  <c r="G47" i="25"/>
  <c r="E47" i="25"/>
  <c r="C47" i="25"/>
  <c r="G46" i="25"/>
  <c r="E46" i="25"/>
  <c r="C46" i="25"/>
  <c r="G45" i="25"/>
  <c r="E45" i="25"/>
  <c r="C45" i="25"/>
  <c r="G44" i="25"/>
  <c r="E44" i="25"/>
  <c r="C44" i="25"/>
  <c r="G43" i="25"/>
  <c r="E43" i="25"/>
  <c r="C43" i="25"/>
  <c r="G42" i="25"/>
  <c r="E42" i="25"/>
  <c r="C42" i="25"/>
  <c r="G41" i="25"/>
  <c r="E41" i="25"/>
  <c r="C41" i="25"/>
  <c r="G40" i="25"/>
  <c r="E40" i="25"/>
  <c r="C40" i="25"/>
  <c r="G39" i="25"/>
  <c r="E39" i="25"/>
  <c r="C39" i="25"/>
  <c r="G38" i="25"/>
  <c r="E38" i="25"/>
  <c r="C38" i="25"/>
  <c r="G37" i="25"/>
  <c r="E37" i="25"/>
  <c r="C37" i="25"/>
  <c r="G36" i="25"/>
  <c r="E36" i="25"/>
  <c r="C36" i="25"/>
  <c r="G35" i="25"/>
  <c r="E35" i="25"/>
  <c r="C35" i="25"/>
  <c r="G34" i="25"/>
  <c r="E34" i="25"/>
  <c r="C34" i="25"/>
  <c r="G33" i="25"/>
  <c r="E33" i="25"/>
  <c r="C33" i="25"/>
  <c r="G32" i="25"/>
  <c r="E32" i="25"/>
  <c r="C32" i="25"/>
  <c r="G31" i="25"/>
  <c r="E31" i="25"/>
  <c r="C31" i="25"/>
  <c r="G30" i="25"/>
  <c r="E30" i="25"/>
  <c r="C30" i="25"/>
  <c r="G29" i="25"/>
  <c r="E29" i="25"/>
  <c r="C29" i="25"/>
  <c r="G28" i="25"/>
  <c r="E28" i="25"/>
  <c r="C28" i="25"/>
  <c r="G27" i="25"/>
  <c r="E27" i="25"/>
  <c r="C27" i="25"/>
  <c r="G26" i="25"/>
  <c r="E26" i="25"/>
  <c r="C26" i="25"/>
  <c r="G25" i="25"/>
  <c r="E25" i="25"/>
  <c r="C25" i="25"/>
  <c r="G24" i="25"/>
  <c r="E24" i="25"/>
  <c r="C24" i="25"/>
  <c r="G23" i="25"/>
  <c r="E23" i="25"/>
  <c r="C23" i="25"/>
  <c r="G22" i="25"/>
  <c r="E22" i="25"/>
  <c r="C22" i="25"/>
  <c r="G21" i="25"/>
  <c r="E21" i="25"/>
  <c r="C21" i="25"/>
  <c r="G20" i="25"/>
  <c r="E20" i="25"/>
  <c r="C20" i="25"/>
  <c r="G19" i="25"/>
  <c r="E19" i="25"/>
  <c r="C19" i="25"/>
  <c r="G18" i="25"/>
  <c r="E18" i="25"/>
  <c r="C18" i="25"/>
  <c r="G17" i="25"/>
  <c r="E17" i="25"/>
  <c r="C17" i="25"/>
  <c r="G16" i="25"/>
  <c r="E16" i="25"/>
  <c r="C16" i="25"/>
  <c r="G15" i="25"/>
  <c r="E15" i="25"/>
  <c r="C15" i="25"/>
  <c r="G14" i="25"/>
  <c r="E14" i="25"/>
  <c r="C14" i="25"/>
  <c r="G13" i="25"/>
  <c r="E13" i="25"/>
  <c r="C13" i="25"/>
  <c r="G12" i="25"/>
  <c r="E12" i="25"/>
  <c r="C12" i="25"/>
  <c r="G11" i="25"/>
  <c r="E11" i="25"/>
  <c r="C11" i="25"/>
  <c r="G10" i="25"/>
  <c r="E10" i="25"/>
  <c r="C10" i="25"/>
  <c r="G9" i="25"/>
  <c r="E9" i="25"/>
  <c r="C9" i="25"/>
  <c r="G8" i="25"/>
  <c r="E8" i="25"/>
  <c r="C8" i="25"/>
  <c r="G7" i="25"/>
  <c r="E7" i="25"/>
  <c r="C7" i="25"/>
  <c r="G6" i="25"/>
  <c r="E6" i="25"/>
  <c r="C6" i="25"/>
  <c r="G5" i="25"/>
  <c r="E5" i="25"/>
  <c r="C5" i="25"/>
  <c r="G4" i="25"/>
  <c r="E4" i="25"/>
  <c r="C4" i="25"/>
  <c r="G3" i="25"/>
  <c r="E3" i="25"/>
  <c r="C3" i="25"/>
  <c r="G2" i="25"/>
  <c r="E2" i="25"/>
  <c r="C2" i="25"/>
  <c r="AJV100" i="4"/>
  <c r="AJU100" i="4"/>
  <c r="AJT100" i="4"/>
  <c r="AJS100" i="4"/>
  <c r="AJR100" i="4"/>
  <c r="AJQ100" i="4"/>
  <c r="AJP100" i="4"/>
  <c r="AJO100" i="4"/>
  <c r="AJN100" i="4"/>
  <c r="AJM100" i="4"/>
  <c r="AJL100" i="4"/>
  <c r="AJK100" i="4"/>
  <c r="AJJ100" i="4"/>
  <c r="AJI100" i="4"/>
  <c r="AJH100" i="4"/>
  <c r="AJG100" i="4"/>
  <c r="AJF100" i="4"/>
  <c r="AJE100" i="4"/>
  <c r="AJD100" i="4"/>
  <c r="AJC100" i="4"/>
  <c r="AJB100" i="4"/>
  <c r="AJA100" i="4"/>
  <c r="AIZ100" i="4"/>
  <c r="AIY100" i="4"/>
  <c r="AIX100" i="4"/>
  <c r="AIW100" i="4"/>
  <c r="AIV100" i="4"/>
  <c r="AIU100" i="4"/>
  <c r="AIT100" i="4"/>
  <c r="AIS100" i="4"/>
  <c r="AIR100" i="4"/>
  <c r="AIQ100" i="4"/>
  <c r="AIP100" i="4"/>
  <c r="AIO100" i="4"/>
  <c r="AIN100" i="4"/>
  <c r="AIM100" i="4"/>
  <c r="AIL100" i="4"/>
  <c r="AIK100" i="4"/>
  <c r="AIJ100" i="4"/>
  <c r="AII100" i="4"/>
  <c r="AIH100" i="4"/>
  <c r="AIG100" i="4"/>
  <c r="AIF100" i="4"/>
  <c r="AIE100" i="4"/>
  <c r="AID100" i="4"/>
  <c r="AIC100" i="4"/>
  <c r="AIB100" i="4"/>
  <c r="AIA100" i="4"/>
  <c r="AHX100" i="4"/>
  <c r="AHC100" i="4"/>
  <c r="AGZ100" i="4"/>
  <c r="AGY100" i="4"/>
  <c r="AGW100" i="4"/>
  <c r="AGV100" i="4"/>
  <c r="AGU100" i="4"/>
  <c r="AGT100" i="4"/>
  <c r="AGS100" i="4"/>
  <c r="AGR100" i="4"/>
  <c r="AGQ100" i="4"/>
  <c r="AGP100" i="4"/>
  <c r="KQ100" i="4"/>
  <c r="KP100" i="4"/>
  <c r="KO100" i="4"/>
  <c r="KN100" i="4"/>
  <c r="KM100" i="4"/>
  <c r="KL100" i="4"/>
  <c r="KK100" i="4"/>
  <c r="KJ100" i="4"/>
  <c r="KI100" i="4"/>
  <c r="KH100" i="4"/>
  <c r="KG100" i="4"/>
  <c r="KF100" i="4"/>
  <c r="KE100" i="4"/>
  <c r="KD100" i="4"/>
  <c r="KC100" i="4"/>
  <c r="KB100" i="4"/>
  <c r="KA100" i="4"/>
  <c r="JZ100" i="4"/>
  <c r="JY100" i="4"/>
  <c r="JX100" i="4"/>
  <c r="JW100" i="4"/>
  <c r="JV100" i="4"/>
  <c r="JU100" i="4"/>
  <c r="JT100" i="4"/>
  <c r="JS100" i="4"/>
  <c r="JR100" i="4"/>
  <c r="JQ100" i="4"/>
  <c r="JP100" i="4"/>
  <c r="JO100" i="4"/>
  <c r="JN100" i="4"/>
  <c r="JM100" i="4"/>
  <c r="JL100" i="4"/>
  <c r="JK100" i="4"/>
  <c r="JJ100" i="4"/>
  <c r="JI100" i="4"/>
  <c r="JH100" i="4"/>
  <c r="JG100" i="4"/>
  <c r="JF100" i="4"/>
  <c r="JE100" i="4"/>
  <c r="JD100" i="4"/>
  <c r="JC100" i="4"/>
  <c r="JB100" i="4"/>
  <c r="JA100" i="4"/>
  <c r="IZ100" i="4"/>
  <c r="IY100" i="4"/>
  <c r="IX100" i="4"/>
  <c r="IW100" i="4"/>
  <c r="IV100" i="4"/>
  <c r="HU100" i="4"/>
  <c r="HT100" i="4"/>
  <c r="HR100" i="4"/>
  <c r="HP100" i="4"/>
  <c r="HO100" i="4"/>
  <c r="HN100" i="4"/>
  <c r="HM100" i="4"/>
  <c r="HL100" i="4"/>
  <c r="HK100" i="4"/>
  <c r="HA100" i="4"/>
  <c r="GZ100" i="4"/>
  <c r="GY100" i="4"/>
  <c r="GX100" i="4"/>
  <c r="GW100" i="4"/>
  <c r="GV100" i="4"/>
  <c r="GU100" i="4"/>
  <c r="GT100" i="4"/>
  <c r="GS100" i="4"/>
  <c r="GR100" i="4"/>
  <c r="GQ100" i="4"/>
  <c r="GP100" i="4"/>
  <c r="GO100" i="4"/>
  <c r="GN100" i="4"/>
  <c r="GM100" i="4"/>
  <c r="GL100" i="4"/>
  <c r="GK100" i="4"/>
  <c r="GJ100" i="4"/>
  <c r="GI100" i="4"/>
  <c r="GH100" i="4"/>
  <c r="GG100" i="4"/>
  <c r="GF100" i="4"/>
  <c r="GE100" i="4"/>
  <c r="GD100" i="4"/>
  <c r="GC100" i="4"/>
  <c r="GB100" i="4"/>
  <c r="GA100" i="4"/>
  <c r="FZ100" i="4"/>
  <c r="FY100" i="4"/>
  <c r="FX100" i="4"/>
  <c r="FW100" i="4"/>
  <c r="FV100" i="4"/>
  <c r="FU100" i="4"/>
  <c r="FT100" i="4"/>
  <c r="FS100" i="4"/>
  <c r="FR100" i="4"/>
  <c r="FQ100" i="4"/>
  <c r="FP100" i="4"/>
  <c r="FO100" i="4"/>
  <c r="FN100" i="4"/>
  <c r="FM100" i="4"/>
  <c r="FL100" i="4"/>
  <c r="FK100" i="4"/>
  <c r="FJ100" i="4"/>
  <c r="FI100" i="4"/>
  <c r="FH100" i="4"/>
  <c r="FG100" i="4"/>
  <c r="FF100" i="4"/>
  <c r="EX100" i="4"/>
  <c r="EE100" i="4"/>
  <c r="ED100" i="4"/>
  <c r="EB100" i="4"/>
  <c r="DZ100" i="4"/>
  <c r="DY100" i="4"/>
  <c r="DX100" i="4"/>
  <c r="DW100" i="4"/>
  <c r="DV100" i="4"/>
  <c r="DU100" i="4"/>
  <c r="AJV16" i="4"/>
  <c r="AJU16" i="4"/>
  <c r="AJT16" i="4"/>
  <c r="AJS16" i="4"/>
  <c r="AJR16" i="4"/>
  <c r="AJQ16" i="4"/>
  <c r="AJP16" i="4"/>
  <c r="AJO16" i="4"/>
  <c r="AJN16" i="4"/>
  <c r="AJM16" i="4"/>
  <c r="AJL16" i="4"/>
  <c r="AJK16" i="4"/>
  <c r="AJJ16" i="4"/>
  <c r="AJI16" i="4"/>
  <c r="AJH16" i="4"/>
  <c r="AJG16" i="4"/>
  <c r="AJF16" i="4"/>
  <c r="AJE16" i="4"/>
  <c r="AJD16" i="4"/>
  <c r="AJC16" i="4"/>
  <c r="AJB16" i="4"/>
  <c r="AJA16" i="4"/>
  <c r="AIZ16" i="4"/>
  <c r="AIY16" i="4"/>
  <c r="AIX16" i="4"/>
  <c r="AIW16" i="4"/>
  <c r="AIV16" i="4"/>
  <c r="AIU16" i="4"/>
  <c r="AIT16" i="4"/>
  <c r="AIS16" i="4"/>
  <c r="AIR16" i="4"/>
  <c r="AIQ16" i="4"/>
  <c r="AIP16" i="4"/>
  <c r="AIO16" i="4"/>
  <c r="AIN16" i="4"/>
  <c r="AIM16" i="4"/>
  <c r="AIL16" i="4"/>
  <c r="AIK16" i="4"/>
  <c r="AIJ16" i="4"/>
  <c r="AII16" i="4"/>
  <c r="AIH16" i="4"/>
  <c r="AIG16" i="4"/>
  <c r="AIF16" i="4"/>
  <c r="AIE16" i="4"/>
  <c r="AID16" i="4"/>
  <c r="AIC16" i="4"/>
  <c r="AIB16" i="4"/>
  <c r="AIA16" i="4"/>
  <c r="AGZ16" i="4"/>
  <c r="AGY16" i="4"/>
  <c r="AGW16" i="4"/>
  <c r="AGV16" i="4"/>
  <c r="AGU16" i="4"/>
  <c r="AGT16" i="4"/>
  <c r="AGS16" i="4"/>
  <c r="AGR16" i="4"/>
  <c r="AGQ16" i="4"/>
  <c r="AGP16" i="4"/>
  <c r="KQ16" i="4"/>
  <c r="KP16" i="4"/>
  <c r="KO16" i="4"/>
  <c r="KN16" i="4"/>
  <c r="KM16" i="4"/>
  <c r="KL16" i="4"/>
  <c r="KK16" i="4"/>
  <c r="KJ16" i="4"/>
  <c r="KI16" i="4"/>
  <c r="KH16" i="4"/>
  <c r="KG16" i="4"/>
  <c r="KF16" i="4"/>
  <c r="KE16" i="4"/>
  <c r="KD16" i="4"/>
  <c r="KC16" i="4"/>
  <c r="KB16" i="4"/>
  <c r="KA16" i="4"/>
  <c r="JZ16" i="4"/>
  <c r="JY16" i="4"/>
  <c r="JX16" i="4"/>
  <c r="JW16" i="4"/>
  <c r="JV16" i="4"/>
  <c r="JU16" i="4"/>
  <c r="JT16" i="4"/>
  <c r="JS16" i="4"/>
  <c r="JR16" i="4"/>
  <c r="JQ16" i="4"/>
  <c r="JP16" i="4"/>
  <c r="JO16" i="4"/>
  <c r="JN16" i="4"/>
  <c r="JM16" i="4"/>
  <c r="JL16" i="4"/>
  <c r="JK16" i="4"/>
  <c r="JJ16" i="4"/>
  <c r="JI16" i="4"/>
  <c r="JH16" i="4"/>
  <c r="JG16" i="4"/>
  <c r="JF16" i="4"/>
  <c r="JE16" i="4"/>
  <c r="JD16" i="4"/>
  <c r="JC16" i="4"/>
  <c r="JB16" i="4"/>
  <c r="JA16" i="4"/>
  <c r="IZ16" i="4"/>
  <c r="IY16" i="4"/>
  <c r="IX16" i="4"/>
  <c r="IW16" i="4"/>
  <c r="IV16" i="4"/>
  <c r="HU16" i="4"/>
  <c r="HT16" i="4"/>
  <c r="HR16" i="4"/>
  <c r="HQ16" i="4"/>
  <c r="HP16" i="4"/>
  <c r="HO16" i="4"/>
  <c r="HN16" i="4"/>
  <c r="HM16" i="4"/>
  <c r="HL16" i="4"/>
  <c r="HK16" i="4"/>
  <c r="HA16" i="4"/>
  <c r="GZ16" i="4"/>
  <c r="GY16" i="4"/>
  <c r="GX16" i="4"/>
  <c r="GW16" i="4"/>
  <c r="GV16" i="4"/>
  <c r="GU16" i="4"/>
  <c r="GT16" i="4"/>
  <c r="GS16" i="4"/>
  <c r="GR16" i="4"/>
  <c r="GQ16" i="4"/>
  <c r="GP16" i="4"/>
  <c r="GO16" i="4"/>
  <c r="GN16" i="4"/>
  <c r="GM16" i="4"/>
  <c r="GL16" i="4"/>
  <c r="GK16" i="4"/>
  <c r="GJ16" i="4"/>
  <c r="GI16" i="4"/>
  <c r="GH16" i="4"/>
  <c r="GG16" i="4"/>
  <c r="GF16" i="4"/>
  <c r="GE16" i="4"/>
  <c r="GD16" i="4"/>
  <c r="GC16" i="4"/>
  <c r="GB16" i="4"/>
  <c r="GA16" i="4"/>
  <c r="FZ16" i="4"/>
  <c r="FY16" i="4"/>
  <c r="FX16" i="4"/>
  <c r="FW16" i="4"/>
  <c r="FV16" i="4"/>
  <c r="FU16" i="4"/>
  <c r="FT16" i="4"/>
  <c r="FS16" i="4"/>
  <c r="FR16" i="4"/>
  <c r="FQ16" i="4"/>
  <c r="FP16" i="4"/>
  <c r="FO16" i="4"/>
  <c r="FN16" i="4"/>
  <c r="FM16" i="4"/>
  <c r="FL16" i="4"/>
  <c r="FK16" i="4"/>
  <c r="FJ16" i="4"/>
  <c r="FI16" i="4"/>
  <c r="FH16" i="4"/>
  <c r="FG16" i="4"/>
  <c r="FF16" i="4"/>
  <c r="FB16" i="4"/>
  <c r="EE16" i="4"/>
  <c r="ED16" i="4"/>
  <c r="EB16" i="4"/>
  <c r="EA16" i="4"/>
  <c r="DZ16" i="4"/>
  <c r="DY16" i="4"/>
  <c r="DX16" i="4"/>
  <c r="DW16" i="4"/>
  <c r="DV16" i="4"/>
  <c r="DU16" i="4"/>
  <c r="AJV104" i="4"/>
  <c r="AJU104" i="4"/>
  <c r="AJT104" i="4"/>
  <c r="AJS104" i="4"/>
  <c r="AJR104" i="4"/>
  <c r="AJQ104" i="4"/>
  <c r="AJP104" i="4"/>
  <c r="AJO104" i="4"/>
  <c r="AJN104" i="4"/>
  <c r="AJM104" i="4"/>
  <c r="AJL104" i="4"/>
  <c r="AJK104" i="4"/>
  <c r="AJJ104" i="4"/>
  <c r="AJI104" i="4"/>
  <c r="AJH104" i="4"/>
  <c r="AJG104" i="4"/>
  <c r="AJF104" i="4"/>
  <c r="AJE104" i="4"/>
  <c r="AJD104" i="4"/>
  <c r="AJC104" i="4"/>
  <c r="AJB104" i="4"/>
  <c r="AJA104" i="4"/>
  <c r="AIZ104" i="4"/>
  <c r="AIY104" i="4"/>
  <c r="AIX104" i="4"/>
  <c r="AIW104" i="4"/>
  <c r="AIV104" i="4"/>
  <c r="AIU104" i="4"/>
  <c r="AIT104" i="4"/>
  <c r="AIS104" i="4"/>
  <c r="AIR104" i="4"/>
  <c r="AIQ104" i="4"/>
  <c r="AIP104" i="4"/>
  <c r="AIO104" i="4"/>
  <c r="AIN104" i="4"/>
  <c r="AIM104" i="4"/>
  <c r="AIL104" i="4"/>
  <c r="AIK104" i="4"/>
  <c r="AIJ104" i="4"/>
  <c r="AII104" i="4"/>
  <c r="AIH104" i="4"/>
  <c r="AIG104" i="4"/>
  <c r="AIF104" i="4"/>
  <c r="AIE104" i="4"/>
  <c r="AID104" i="4"/>
  <c r="AIC104" i="4"/>
  <c r="AIB104" i="4"/>
  <c r="AIA104" i="4"/>
  <c r="AHV104" i="4"/>
  <c r="AHS104" i="4"/>
  <c r="AGZ104" i="4"/>
  <c r="AGY104" i="4"/>
  <c r="AGW104" i="4"/>
  <c r="AGU104" i="4"/>
  <c r="AGT104" i="4"/>
  <c r="AGS104" i="4"/>
  <c r="AGR104" i="4"/>
  <c r="AGQ104" i="4"/>
  <c r="AGP104" i="4"/>
  <c r="KQ104" i="4"/>
  <c r="KP104" i="4"/>
  <c r="KO104" i="4"/>
  <c r="KN104" i="4"/>
  <c r="KM104" i="4"/>
  <c r="KL104" i="4"/>
  <c r="KK104" i="4"/>
  <c r="KJ104" i="4"/>
  <c r="KI104" i="4"/>
  <c r="KH104" i="4"/>
  <c r="KG104" i="4"/>
  <c r="KF104" i="4"/>
  <c r="KE104" i="4"/>
  <c r="KD104" i="4"/>
  <c r="KC104" i="4"/>
  <c r="KB104" i="4"/>
  <c r="KA104" i="4"/>
  <c r="JZ104" i="4"/>
  <c r="JY104" i="4"/>
  <c r="JX104" i="4"/>
  <c r="JW104" i="4"/>
  <c r="JV104" i="4"/>
  <c r="JU104" i="4"/>
  <c r="JT104" i="4"/>
  <c r="JS104" i="4"/>
  <c r="JR104" i="4"/>
  <c r="JQ104" i="4"/>
  <c r="JP104" i="4"/>
  <c r="JO104" i="4"/>
  <c r="JN104" i="4"/>
  <c r="JM104" i="4"/>
  <c r="JL104" i="4"/>
  <c r="JK104" i="4"/>
  <c r="JJ104" i="4"/>
  <c r="JI104" i="4"/>
  <c r="JH104" i="4"/>
  <c r="JG104" i="4"/>
  <c r="JF104" i="4"/>
  <c r="JE104" i="4"/>
  <c r="JD104" i="4"/>
  <c r="JC104" i="4"/>
  <c r="JB104" i="4"/>
  <c r="JA104" i="4"/>
  <c r="IZ104" i="4"/>
  <c r="IY104" i="4"/>
  <c r="IX104" i="4"/>
  <c r="IW104" i="4"/>
  <c r="IV104" i="4"/>
  <c r="IS104" i="4"/>
  <c r="HU104" i="4"/>
  <c r="HT104" i="4"/>
  <c r="HR104" i="4"/>
  <c r="HP104" i="4"/>
  <c r="HO104" i="4"/>
  <c r="HN104" i="4"/>
  <c r="HM104" i="4"/>
  <c r="HL104" i="4"/>
  <c r="HK104" i="4"/>
  <c r="HA104" i="4"/>
  <c r="GZ104" i="4"/>
  <c r="GY104" i="4"/>
  <c r="GX104" i="4"/>
  <c r="GW104" i="4"/>
  <c r="GV104" i="4"/>
  <c r="GU104" i="4"/>
  <c r="GT104" i="4"/>
  <c r="GS104" i="4"/>
  <c r="GR104" i="4"/>
  <c r="GQ104" i="4"/>
  <c r="GP104" i="4"/>
  <c r="GO104" i="4"/>
  <c r="GN104" i="4"/>
  <c r="GM104" i="4"/>
  <c r="GL104" i="4"/>
  <c r="GK104" i="4"/>
  <c r="GJ104" i="4"/>
  <c r="GI104" i="4"/>
  <c r="GH104" i="4"/>
  <c r="GG104" i="4"/>
  <c r="GF104" i="4"/>
  <c r="GE104" i="4"/>
  <c r="GD104" i="4"/>
  <c r="GC104" i="4"/>
  <c r="GB104" i="4"/>
  <c r="GA104" i="4"/>
  <c r="FZ104" i="4"/>
  <c r="FY104" i="4"/>
  <c r="FX104" i="4"/>
  <c r="FW104" i="4"/>
  <c r="FV104" i="4"/>
  <c r="FU104" i="4"/>
  <c r="FT104" i="4"/>
  <c r="FS104" i="4"/>
  <c r="FR104" i="4"/>
  <c r="FQ104" i="4"/>
  <c r="FP104" i="4"/>
  <c r="FO104" i="4"/>
  <c r="FN104" i="4"/>
  <c r="FM104" i="4"/>
  <c r="FL104" i="4"/>
  <c r="FK104" i="4"/>
  <c r="FJ104" i="4"/>
  <c r="FI104" i="4"/>
  <c r="FH104" i="4"/>
  <c r="FG104" i="4"/>
  <c r="FF104" i="4"/>
  <c r="EE104" i="4"/>
  <c r="ED104" i="4"/>
  <c r="EB104" i="4"/>
  <c r="DZ104" i="4"/>
  <c r="DY104" i="4"/>
  <c r="DX104" i="4"/>
  <c r="DW104" i="4"/>
  <c r="DV104" i="4"/>
  <c r="DU104" i="4"/>
  <c r="AJV150" i="4"/>
  <c r="AJU150" i="4"/>
  <c r="AJT150" i="4"/>
  <c r="AJS150" i="4"/>
  <c r="AJR150" i="4"/>
  <c r="AJQ150" i="4"/>
  <c r="AJP150" i="4"/>
  <c r="AJO150" i="4"/>
  <c r="AJN150" i="4"/>
  <c r="AJM150" i="4"/>
  <c r="AJL150" i="4"/>
  <c r="AJK150" i="4"/>
  <c r="AJJ150" i="4"/>
  <c r="AJI150" i="4"/>
  <c r="AJH150" i="4"/>
  <c r="AJG150" i="4"/>
  <c r="AJF150" i="4"/>
  <c r="AJE150" i="4"/>
  <c r="AJD150" i="4"/>
  <c r="AJC150" i="4"/>
  <c r="AJB150" i="4"/>
  <c r="AJA150" i="4"/>
  <c r="AIZ150" i="4"/>
  <c r="AIY150" i="4"/>
  <c r="AIX150" i="4"/>
  <c r="AIW150" i="4"/>
  <c r="AIV150" i="4"/>
  <c r="AIU150" i="4"/>
  <c r="AIT150" i="4"/>
  <c r="AIS150" i="4"/>
  <c r="AIR150" i="4"/>
  <c r="AIQ150" i="4"/>
  <c r="AIP150" i="4"/>
  <c r="AIO150" i="4"/>
  <c r="AIN150" i="4"/>
  <c r="AIM150" i="4"/>
  <c r="AIL150" i="4"/>
  <c r="AIK150" i="4"/>
  <c r="AIJ150" i="4"/>
  <c r="AII150" i="4"/>
  <c r="AIH150" i="4"/>
  <c r="AIG150" i="4"/>
  <c r="AIF150" i="4"/>
  <c r="AIE150" i="4"/>
  <c r="AID150" i="4"/>
  <c r="AIC150" i="4"/>
  <c r="AIB150" i="4"/>
  <c r="AIA150" i="4"/>
  <c r="AGZ150" i="4"/>
  <c r="AGY150" i="4"/>
  <c r="AGW150" i="4"/>
  <c r="AGV150" i="4"/>
  <c r="AGU150" i="4"/>
  <c r="AGT150" i="4"/>
  <c r="AGS150" i="4"/>
  <c r="AGR150" i="4"/>
  <c r="AGQ150" i="4"/>
  <c r="AGP150" i="4"/>
  <c r="KQ150" i="4"/>
  <c r="KP150" i="4"/>
  <c r="KO150" i="4"/>
  <c r="KN150" i="4"/>
  <c r="KM150" i="4"/>
  <c r="KL150" i="4"/>
  <c r="KK150" i="4"/>
  <c r="KJ150" i="4"/>
  <c r="KI150" i="4"/>
  <c r="KH150" i="4"/>
  <c r="KG150" i="4"/>
  <c r="KF150" i="4"/>
  <c r="KE150" i="4"/>
  <c r="KD150" i="4"/>
  <c r="KC150" i="4"/>
  <c r="KB150" i="4"/>
  <c r="KA150" i="4"/>
  <c r="JZ150" i="4"/>
  <c r="JY150" i="4"/>
  <c r="JX150" i="4"/>
  <c r="JW150" i="4"/>
  <c r="JV150" i="4"/>
  <c r="JU150" i="4"/>
  <c r="JT150" i="4"/>
  <c r="JS150" i="4"/>
  <c r="JR150" i="4"/>
  <c r="JQ150" i="4"/>
  <c r="JP150" i="4"/>
  <c r="JO150" i="4"/>
  <c r="JN150" i="4"/>
  <c r="JM150" i="4"/>
  <c r="JL150" i="4"/>
  <c r="JK150" i="4"/>
  <c r="JJ150" i="4"/>
  <c r="JI150" i="4"/>
  <c r="JH150" i="4"/>
  <c r="JG150" i="4"/>
  <c r="JF150" i="4"/>
  <c r="JE150" i="4"/>
  <c r="JD150" i="4"/>
  <c r="JC150" i="4"/>
  <c r="JB150" i="4"/>
  <c r="JA150" i="4"/>
  <c r="IZ150" i="4"/>
  <c r="IY150" i="4"/>
  <c r="IX150" i="4"/>
  <c r="IW150" i="4"/>
  <c r="IV150" i="4"/>
  <c r="HU150" i="4"/>
  <c r="HT150" i="4"/>
  <c r="HR150" i="4"/>
  <c r="HQ150" i="4"/>
  <c r="HP150" i="4"/>
  <c r="HO150" i="4"/>
  <c r="HN150" i="4"/>
  <c r="HM150" i="4"/>
  <c r="HL150" i="4"/>
  <c r="HK150" i="4"/>
  <c r="HA150" i="4"/>
  <c r="GZ150" i="4"/>
  <c r="GY150" i="4"/>
  <c r="GX150" i="4"/>
  <c r="GW150" i="4"/>
  <c r="GV150" i="4"/>
  <c r="GU150" i="4"/>
  <c r="GT150" i="4"/>
  <c r="GS150" i="4"/>
  <c r="GR150" i="4"/>
  <c r="GQ150" i="4"/>
  <c r="GP150" i="4"/>
  <c r="GO150" i="4"/>
  <c r="GN150" i="4"/>
  <c r="GM150" i="4"/>
  <c r="GL150" i="4"/>
  <c r="GK150" i="4"/>
  <c r="GJ150" i="4"/>
  <c r="GI150" i="4"/>
  <c r="GH150" i="4"/>
  <c r="GG150" i="4"/>
  <c r="GF150" i="4"/>
  <c r="GE150" i="4"/>
  <c r="GD150" i="4"/>
  <c r="GC150" i="4"/>
  <c r="GB150" i="4"/>
  <c r="GA150" i="4"/>
  <c r="FZ150" i="4"/>
  <c r="FY150" i="4"/>
  <c r="FX150" i="4"/>
  <c r="FW150" i="4"/>
  <c r="FV150" i="4"/>
  <c r="FU150" i="4"/>
  <c r="FT150" i="4"/>
  <c r="FS150" i="4"/>
  <c r="FR150" i="4"/>
  <c r="FQ150" i="4"/>
  <c r="FP150" i="4"/>
  <c r="FO150" i="4"/>
  <c r="FN150" i="4"/>
  <c r="FM150" i="4"/>
  <c r="FL150" i="4"/>
  <c r="FK150" i="4"/>
  <c r="FJ150" i="4"/>
  <c r="FI150" i="4"/>
  <c r="FH150" i="4"/>
  <c r="FG150" i="4"/>
  <c r="FF150" i="4"/>
  <c r="EO150" i="4"/>
  <c r="EM150" i="4"/>
  <c r="EE150" i="4"/>
  <c r="ED150" i="4"/>
  <c r="EB150" i="4"/>
  <c r="EA150" i="4"/>
  <c r="DZ150" i="4"/>
  <c r="DY150" i="4"/>
  <c r="DX150" i="4"/>
  <c r="DW150" i="4"/>
  <c r="DV150" i="4"/>
  <c r="DU150" i="4"/>
  <c r="AJV111" i="4"/>
  <c r="AJU111" i="4"/>
  <c r="AJT111" i="4"/>
  <c r="AJS111" i="4"/>
  <c r="AJR111" i="4"/>
  <c r="AJQ111" i="4"/>
  <c r="AJP111" i="4"/>
  <c r="AJO111" i="4"/>
  <c r="AJN111" i="4"/>
  <c r="AJM111" i="4"/>
  <c r="AJL111" i="4"/>
  <c r="AJK111" i="4"/>
  <c r="AJJ111" i="4"/>
  <c r="AJI111" i="4"/>
  <c r="AJH111" i="4"/>
  <c r="AJG111" i="4"/>
  <c r="AJF111" i="4"/>
  <c r="AJE111" i="4"/>
  <c r="AJD111" i="4"/>
  <c r="AJC111" i="4"/>
  <c r="AJB111" i="4"/>
  <c r="AJA111" i="4"/>
  <c r="AIZ111" i="4"/>
  <c r="AIY111" i="4"/>
  <c r="AIX111" i="4"/>
  <c r="AIW111" i="4"/>
  <c r="AIV111" i="4"/>
  <c r="AIU111" i="4"/>
  <c r="AIT111" i="4"/>
  <c r="AIS111" i="4"/>
  <c r="AIR111" i="4"/>
  <c r="AIQ111" i="4"/>
  <c r="AIP111" i="4"/>
  <c r="AIO111" i="4"/>
  <c r="AIN111" i="4"/>
  <c r="AIM111" i="4"/>
  <c r="AIL111" i="4"/>
  <c r="AIK111" i="4"/>
  <c r="AIJ111" i="4"/>
  <c r="AII111" i="4"/>
  <c r="AIH111" i="4"/>
  <c r="AIG111" i="4"/>
  <c r="AIF111" i="4"/>
  <c r="AIE111" i="4"/>
  <c r="AID111" i="4"/>
  <c r="AIC111" i="4"/>
  <c r="AIB111" i="4"/>
  <c r="AIA111" i="4"/>
  <c r="AHS111" i="4"/>
  <c r="AHI111" i="4"/>
  <c r="AGZ111" i="4"/>
  <c r="AGY111" i="4"/>
  <c r="AGW111" i="4"/>
  <c r="AGV111" i="4"/>
  <c r="AGU111" i="4"/>
  <c r="AGT111" i="4"/>
  <c r="AGS111" i="4"/>
  <c r="AGR111" i="4"/>
  <c r="AGQ111" i="4"/>
  <c r="AGP111" i="4"/>
  <c r="KQ111" i="4"/>
  <c r="KP111" i="4"/>
  <c r="KO111" i="4"/>
  <c r="KN111" i="4"/>
  <c r="KM111" i="4"/>
  <c r="KL111" i="4"/>
  <c r="KK111" i="4"/>
  <c r="KJ111" i="4"/>
  <c r="KI111" i="4"/>
  <c r="KH111" i="4"/>
  <c r="KG111" i="4"/>
  <c r="KF111" i="4"/>
  <c r="KE111" i="4"/>
  <c r="KD111" i="4"/>
  <c r="KC111" i="4"/>
  <c r="KB111" i="4"/>
  <c r="KA111" i="4"/>
  <c r="JZ111" i="4"/>
  <c r="JY111" i="4"/>
  <c r="JX111" i="4"/>
  <c r="JW111" i="4"/>
  <c r="JV111" i="4"/>
  <c r="JU111" i="4"/>
  <c r="JT111" i="4"/>
  <c r="JS111" i="4"/>
  <c r="JR111" i="4"/>
  <c r="JQ111" i="4"/>
  <c r="JP111" i="4"/>
  <c r="JO111" i="4"/>
  <c r="JN111" i="4"/>
  <c r="JM111" i="4"/>
  <c r="JL111" i="4"/>
  <c r="JK111" i="4"/>
  <c r="JJ111" i="4"/>
  <c r="JI111" i="4"/>
  <c r="JH111" i="4"/>
  <c r="JG111" i="4"/>
  <c r="JF111" i="4"/>
  <c r="JE111" i="4"/>
  <c r="JD111" i="4"/>
  <c r="JC111" i="4"/>
  <c r="JB111" i="4"/>
  <c r="JA111" i="4"/>
  <c r="IZ111" i="4"/>
  <c r="IY111" i="4"/>
  <c r="IX111" i="4"/>
  <c r="IW111" i="4"/>
  <c r="IV111" i="4"/>
  <c r="IQ111" i="4"/>
  <c r="IO111" i="4"/>
  <c r="HU111" i="4"/>
  <c r="HT111" i="4"/>
  <c r="HR111" i="4"/>
  <c r="HQ111" i="4"/>
  <c r="HP111" i="4"/>
  <c r="HO111" i="4"/>
  <c r="HN111" i="4"/>
  <c r="HM111" i="4"/>
  <c r="HL111" i="4"/>
  <c r="HK111" i="4"/>
  <c r="HA111" i="4"/>
  <c r="GZ111" i="4"/>
  <c r="GY111" i="4"/>
  <c r="GX111" i="4"/>
  <c r="GW111" i="4"/>
  <c r="GV111" i="4"/>
  <c r="GU111" i="4"/>
  <c r="GT111" i="4"/>
  <c r="GS111" i="4"/>
  <c r="GR111" i="4"/>
  <c r="GQ111" i="4"/>
  <c r="GP111" i="4"/>
  <c r="GO111" i="4"/>
  <c r="GN111" i="4"/>
  <c r="GM111" i="4"/>
  <c r="GL111" i="4"/>
  <c r="GK111" i="4"/>
  <c r="GJ111" i="4"/>
  <c r="GI111" i="4"/>
  <c r="GH111" i="4"/>
  <c r="GG111" i="4"/>
  <c r="GF111" i="4"/>
  <c r="GE111" i="4"/>
  <c r="GD111" i="4"/>
  <c r="GC111" i="4"/>
  <c r="GB111" i="4"/>
  <c r="GA111" i="4"/>
  <c r="FZ111" i="4"/>
  <c r="FY111" i="4"/>
  <c r="FX111" i="4"/>
  <c r="FW111" i="4"/>
  <c r="FV111" i="4"/>
  <c r="FU111" i="4"/>
  <c r="FT111" i="4"/>
  <c r="FS111" i="4"/>
  <c r="FR111" i="4"/>
  <c r="FQ111" i="4"/>
  <c r="FP111" i="4"/>
  <c r="FO111" i="4"/>
  <c r="FN111" i="4"/>
  <c r="FM111" i="4"/>
  <c r="FL111" i="4"/>
  <c r="FK111" i="4"/>
  <c r="FJ111" i="4"/>
  <c r="FI111" i="4"/>
  <c r="FH111" i="4"/>
  <c r="FG111" i="4"/>
  <c r="FF111" i="4"/>
  <c r="FA111" i="4"/>
  <c r="EE111" i="4"/>
  <c r="ED111" i="4"/>
  <c r="EB111" i="4"/>
  <c r="EA111" i="4"/>
  <c r="DZ111" i="4"/>
  <c r="DY111" i="4"/>
  <c r="DX111" i="4"/>
  <c r="DW111" i="4"/>
  <c r="DV111" i="4"/>
  <c r="DU111" i="4"/>
  <c r="AJV80" i="4"/>
  <c r="AJU80" i="4"/>
  <c r="AJT80" i="4"/>
  <c r="AJS80" i="4"/>
  <c r="AJR80" i="4"/>
  <c r="AJQ80" i="4"/>
  <c r="AJP80" i="4"/>
  <c r="AJO80" i="4"/>
  <c r="AJN80" i="4"/>
  <c r="AJM80" i="4"/>
  <c r="AJL80" i="4"/>
  <c r="AJK80" i="4"/>
  <c r="AJJ80" i="4"/>
  <c r="AJI80" i="4"/>
  <c r="AJH80" i="4"/>
  <c r="AJG80" i="4"/>
  <c r="AJF80" i="4"/>
  <c r="AJE80" i="4"/>
  <c r="AJD80" i="4"/>
  <c r="AJC80" i="4"/>
  <c r="AJB80" i="4"/>
  <c r="AJA80" i="4"/>
  <c r="AIZ80" i="4"/>
  <c r="AIY80" i="4"/>
  <c r="AIX80" i="4"/>
  <c r="AIW80" i="4"/>
  <c r="AIV80" i="4"/>
  <c r="AIU80" i="4"/>
  <c r="AIT80" i="4"/>
  <c r="AIS80" i="4"/>
  <c r="AIR80" i="4"/>
  <c r="AIQ80" i="4"/>
  <c r="AIP80" i="4"/>
  <c r="AIO80" i="4"/>
  <c r="AIN80" i="4"/>
  <c r="AIM80" i="4"/>
  <c r="AIL80" i="4"/>
  <c r="AIK80" i="4"/>
  <c r="AIJ80" i="4"/>
  <c r="AII80" i="4"/>
  <c r="AIH80" i="4"/>
  <c r="AIG80" i="4"/>
  <c r="AIF80" i="4"/>
  <c r="AIE80" i="4"/>
  <c r="AID80" i="4"/>
  <c r="AIC80" i="4"/>
  <c r="AIB80" i="4"/>
  <c r="AIA80" i="4"/>
  <c r="AHY80" i="4"/>
  <c r="AGZ80" i="4"/>
  <c r="AGY80" i="4"/>
  <c r="AGX80" i="4"/>
  <c r="AGW80" i="4"/>
  <c r="AGV80" i="4"/>
  <c r="AGU80" i="4"/>
  <c r="AGT80" i="4"/>
  <c r="AGS80" i="4"/>
  <c r="AGR80" i="4"/>
  <c r="AGQ80" i="4"/>
  <c r="AGP80" i="4"/>
  <c r="KQ80" i="4"/>
  <c r="KP80" i="4"/>
  <c r="KO80" i="4"/>
  <c r="KN80" i="4"/>
  <c r="KM80" i="4"/>
  <c r="KL80" i="4"/>
  <c r="KK80" i="4"/>
  <c r="KJ80" i="4"/>
  <c r="KI80" i="4"/>
  <c r="KH80" i="4"/>
  <c r="KG80" i="4"/>
  <c r="KF80" i="4"/>
  <c r="KE80" i="4"/>
  <c r="KD80" i="4"/>
  <c r="KC80" i="4"/>
  <c r="KB80" i="4"/>
  <c r="KA80" i="4"/>
  <c r="JZ80" i="4"/>
  <c r="JY80" i="4"/>
  <c r="JX80" i="4"/>
  <c r="JW80" i="4"/>
  <c r="JV80" i="4"/>
  <c r="JU80" i="4"/>
  <c r="JT80" i="4"/>
  <c r="JS80" i="4"/>
  <c r="JR80" i="4"/>
  <c r="JQ80" i="4"/>
  <c r="JP80" i="4"/>
  <c r="JO80" i="4"/>
  <c r="JN80" i="4"/>
  <c r="JM80" i="4"/>
  <c r="JL80" i="4"/>
  <c r="JK80" i="4"/>
  <c r="JJ80" i="4"/>
  <c r="JI80" i="4"/>
  <c r="JH80" i="4"/>
  <c r="JG80" i="4"/>
  <c r="JF80" i="4"/>
  <c r="JE80" i="4"/>
  <c r="JD80" i="4"/>
  <c r="JC80" i="4"/>
  <c r="JB80" i="4"/>
  <c r="JA80" i="4"/>
  <c r="IZ80" i="4"/>
  <c r="IY80" i="4"/>
  <c r="IX80" i="4"/>
  <c r="IW80" i="4"/>
  <c r="IV80" i="4"/>
  <c r="HY80" i="4"/>
  <c r="HU80" i="4"/>
  <c r="HT80" i="4"/>
  <c r="HS80" i="4"/>
  <c r="HR80" i="4"/>
  <c r="HQ80" i="4"/>
  <c r="HP80" i="4"/>
  <c r="HO80" i="4"/>
  <c r="HN80" i="4"/>
  <c r="HM80" i="4"/>
  <c r="HL80" i="4"/>
  <c r="HK80" i="4"/>
  <c r="HA80" i="4"/>
  <c r="GZ80" i="4"/>
  <c r="GY80" i="4"/>
  <c r="GX80" i="4"/>
  <c r="GW80" i="4"/>
  <c r="GV80" i="4"/>
  <c r="GU80" i="4"/>
  <c r="GT80" i="4"/>
  <c r="GS80" i="4"/>
  <c r="GR80" i="4"/>
  <c r="GQ80" i="4"/>
  <c r="GP80" i="4"/>
  <c r="GO80" i="4"/>
  <c r="GN80" i="4"/>
  <c r="GM80" i="4"/>
  <c r="GL80" i="4"/>
  <c r="GK80" i="4"/>
  <c r="GJ80" i="4"/>
  <c r="GI80" i="4"/>
  <c r="GH80" i="4"/>
  <c r="GG80" i="4"/>
  <c r="GF80" i="4"/>
  <c r="GE80" i="4"/>
  <c r="GD80" i="4"/>
  <c r="GC80" i="4"/>
  <c r="GB80" i="4"/>
  <c r="GA80" i="4"/>
  <c r="FZ80" i="4"/>
  <c r="FY80" i="4"/>
  <c r="FX80" i="4"/>
  <c r="FW80" i="4"/>
  <c r="FV80" i="4"/>
  <c r="FU80" i="4"/>
  <c r="FT80" i="4"/>
  <c r="FS80" i="4"/>
  <c r="FR80" i="4"/>
  <c r="FQ80" i="4"/>
  <c r="FP80" i="4"/>
  <c r="FO80" i="4"/>
  <c r="FN80" i="4"/>
  <c r="FM80" i="4"/>
  <c r="FL80" i="4"/>
  <c r="FK80" i="4"/>
  <c r="FJ80" i="4"/>
  <c r="FI80" i="4"/>
  <c r="FH80" i="4"/>
  <c r="FG80" i="4"/>
  <c r="FF80" i="4"/>
  <c r="EE80" i="4"/>
  <c r="ED80" i="4"/>
  <c r="EB80" i="4"/>
  <c r="EA80" i="4"/>
  <c r="DZ80" i="4"/>
  <c r="DY80" i="4"/>
  <c r="DX80" i="4"/>
  <c r="DW80" i="4"/>
  <c r="DV80" i="4"/>
  <c r="DU80" i="4"/>
  <c r="AJV85" i="4"/>
  <c r="AJU85" i="4"/>
  <c r="AJT85" i="4"/>
  <c r="AJS85" i="4"/>
  <c r="AJR85" i="4"/>
  <c r="AJQ85" i="4"/>
  <c r="AJP85" i="4"/>
  <c r="AJO85" i="4"/>
  <c r="AJN85" i="4"/>
  <c r="AJM85" i="4"/>
  <c r="AJL85" i="4"/>
  <c r="AJK85" i="4"/>
  <c r="AJJ85" i="4"/>
  <c r="AJI85" i="4"/>
  <c r="AJH85" i="4"/>
  <c r="AJG85" i="4"/>
  <c r="AJF85" i="4"/>
  <c r="AJE85" i="4"/>
  <c r="AJD85" i="4"/>
  <c r="AJC85" i="4"/>
  <c r="AJB85" i="4"/>
  <c r="AJA85" i="4"/>
  <c r="AIZ85" i="4"/>
  <c r="AIY85" i="4"/>
  <c r="AIX85" i="4"/>
  <c r="AIW85" i="4"/>
  <c r="AIV85" i="4"/>
  <c r="AIU85" i="4"/>
  <c r="AIT85" i="4"/>
  <c r="AIS85" i="4"/>
  <c r="AIR85" i="4"/>
  <c r="AIQ85" i="4"/>
  <c r="AIP85" i="4"/>
  <c r="AIO85" i="4"/>
  <c r="AIN85" i="4"/>
  <c r="AIM85" i="4"/>
  <c r="AIL85" i="4"/>
  <c r="AIK85" i="4"/>
  <c r="AIJ85" i="4"/>
  <c r="AII85" i="4"/>
  <c r="AIH85" i="4"/>
  <c r="AIG85" i="4"/>
  <c r="AIF85" i="4"/>
  <c r="AIE85" i="4"/>
  <c r="AID85" i="4"/>
  <c r="AIC85" i="4"/>
  <c r="AIB85" i="4"/>
  <c r="AIA85" i="4"/>
  <c r="AGZ85" i="4"/>
  <c r="AGY85" i="4"/>
  <c r="AGW85" i="4"/>
  <c r="AGV85" i="4"/>
  <c r="AGU85" i="4"/>
  <c r="AGT85" i="4"/>
  <c r="AGS85" i="4"/>
  <c r="AGR85" i="4"/>
  <c r="AGQ85" i="4"/>
  <c r="AGP85" i="4"/>
  <c r="KQ85" i="4"/>
  <c r="KP85" i="4"/>
  <c r="KO85" i="4"/>
  <c r="KN85" i="4"/>
  <c r="KM85" i="4"/>
  <c r="KL85" i="4"/>
  <c r="KK85" i="4"/>
  <c r="KJ85" i="4"/>
  <c r="KI85" i="4"/>
  <c r="KH85" i="4"/>
  <c r="KG85" i="4"/>
  <c r="KF85" i="4"/>
  <c r="KE85" i="4"/>
  <c r="KD85" i="4"/>
  <c r="KC85" i="4"/>
  <c r="KB85" i="4"/>
  <c r="KA85" i="4"/>
  <c r="JZ85" i="4"/>
  <c r="JY85" i="4"/>
  <c r="JX85" i="4"/>
  <c r="JW85" i="4"/>
  <c r="JV85" i="4"/>
  <c r="JU85" i="4"/>
  <c r="JT85" i="4"/>
  <c r="JS85" i="4"/>
  <c r="JR85" i="4"/>
  <c r="JQ85" i="4"/>
  <c r="JP85" i="4"/>
  <c r="JO85" i="4"/>
  <c r="JN85" i="4"/>
  <c r="JM85" i="4"/>
  <c r="JL85" i="4"/>
  <c r="JK85" i="4"/>
  <c r="JJ85" i="4"/>
  <c r="JI85" i="4"/>
  <c r="JH85" i="4"/>
  <c r="JG85" i="4"/>
  <c r="JF85" i="4"/>
  <c r="JE85" i="4"/>
  <c r="JD85" i="4"/>
  <c r="JC85" i="4"/>
  <c r="JB85" i="4"/>
  <c r="JA85" i="4"/>
  <c r="IZ85" i="4"/>
  <c r="IY85" i="4"/>
  <c r="IX85" i="4"/>
  <c r="IW85" i="4"/>
  <c r="IV85" i="4"/>
  <c r="HU85" i="4"/>
  <c r="HT85" i="4"/>
  <c r="HS85" i="4"/>
  <c r="HR85" i="4"/>
  <c r="HQ85" i="4"/>
  <c r="HP85" i="4"/>
  <c r="HO85" i="4"/>
  <c r="HN85" i="4"/>
  <c r="HM85" i="4"/>
  <c r="HL85" i="4"/>
  <c r="HK85" i="4"/>
  <c r="HA85" i="4"/>
  <c r="GZ85" i="4"/>
  <c r="GY85" i="4"/>
  <c r="GX85" i="4"/>
  <c r="GW85" i="4"/>
  <c r="GV85" i="4"/>
  <c r="GU85" i="4"/>
  <c r="GT85" i="4"/>
  <c r="GS85" i="4"/>
  <c r="GR85" i="4"/>
  <c r="GQ85" i="4"/>
  <c r="GP85" i="4"/>
  <c r="GO85" i="4"/>
  <c r="GN85" i="4"/>
  <c r="GM85" i="4"/>
  <c r="GL85" i="4"/>
  <c r="GK85" i="4"/>
  <c r="GJ85" i="4"/>
  <c r="GI85" i="4"/>
  <c r="GH85" i="4"/>
  <c r="GG85" i="4"/>
  <c r="GF85" i="4"/>
  <c r="GE85" i="4"/>
  <c r="GD85" i="4"/>
  <c r="GC85" i="4"/>
  <c r="GB85" i="4"/>
  <c r="GA85" i="4"/>
  <c r="FZ85" i="4"/>
  <c r="FY85" i="4"/>
  <c r="FX85" i="4"/>
  <c r="FW85" i="4"/>
  <c r="FV85" i="4"/>
  <c r="FU85" i="4"/>
  <c r="FT85" i="4"/>
  <c r="FS85" i="4"/>
  <c r="FR85" i="4"/>
  <c r="FQ85" i="4"/>
  <c r="FP85" i="4"/>
  <c r="FO85" i="4"/>
  <c r="FN85" i="4"/>
  <c r="FM85" i="4"/>
  <c r="FL85" i="4"/>
  <c r="FK85" i="4"/>
  <c r="FJ85" i="4"/>
  <c r="FI85" i="4"/>
  <c r="FH85" i="4"/>
  <c r="FG85" i="4"/>
  <c r="FF85" i="4"/>
  <c r="EE85" i="4"/>
  <c r="ED85" i="4"/>
  <c r="EB85" i="4"/>
  <c r="EA85" i="4"/>
  <c r="DZ85" i="4"/>
  <c r="DY85" i="4"/>
  <c r="DX85" i="4"/>
  <c r="DW85" i="4"/>
  <c r="DV85" i="4"/>
  <c r="DU85" i="4"/>
  <c r="AJV152" i="4"/>
  <c r="AJU152" i="4"/>
  <c r="AJT152" i="4"/>
  <c r="AJS152" i="4"/>
  <c r="AJR152" i="4"/>
  <c r="AJQ152" i="4"/>
  <c r="AJP152" i="4"/>
  <c r="AJO152" i="4"/>
  <c r="AJN152" i="4"/>
  <c r="AJM152" i="4"/>
  <c r="AJL152" i="4"/>
  <c r="AJK152" i="4"/>
  <c r="AJJ152" i="4"/>
  <c r="AJI152" i="4"/>
  <c r="AJH152" i="4"/>
  <c r="AJG152" i="4"/>
  <c r="AJF152" i="4"/>
  <c r="AJE152" i="4"/>
  <c r="AJD152" i="4"/>
  <c r="AJC152" i="4"/>
  <c r="AJB152" i="4"/>
  <c r="AJA152" i="4"/>
  <c r="AIZ152" i="4"/>
  <c r="AIY152" i="4"/>
  <c r="AIX152" i="4"/>
  <c r="AIW152" i="4"/>
  <c r="AIV152" i="4"/>
  <c r="AIU152" i="4"/>
  <c r="AIT152" i="4"/>
  <c r="AIS152" i="4"/>
  <c r="AIR152" i="4"/>
  <c r="AIQ152" i="4"/>
  <c r="AIP152" i="4"/>
  <c r="AIO152" i="4"/>
  <c r="AIN152" i="4"/>
  <c r="AIM152" i="4"/>
  <c r="AIL152" i="4"/>
  <c r="AIK152" i="4"/>
  <c r="AIJ152" i="4"/>
  <c r="AII152" i="4"/>
  <c r="AIH152" i="4"/>
  <c r="AIG152" i="4"/>
  <c r="AIF152" i="4"/>
  <c r="AIE152" i="4"/>
  <c r="AID152" i="4"/>
  <c r="AIC152" i="4"/>
  <c r="AIB152" i="4"/>
  <c r="AIA152" i="4"/>
  <c r="AGZ152" i="4"/>
  <c r="AGY152" i="4"/>
  <c r="AGW152" i="4"/>
  <c r="AGV152" i="4"/>
  <c r="AGU152" i="4"/>
  <c r="AGT152" i="4"/>
  <c r="AGS152" i="4"/>
  <c r="AGR152" i="4"/>
  <c r="AGQ152" i="4"/>
  <c r="AGP152" i="4"/>
  <c r="KQ152" i="4"/>
  <c r="KP152" i="4"/>
  <c r="KO152" i="4"/>
  <c r="KN152" i="4"/>
  <c r="KM152" i="4"/>
  <c r="KL152" i="4"/>
  <c r="KK152" i="4"/>
  <c r="KJ152" i="4"/>
  <c r="KI152" i="4"/>
  <c r="KH152" i="4"/>
  <c r="KG152" i="4"/>
  <c r="KF152" i="4"/>
  <c r="KE152" i="4"/>
  <c r="KD152" i="4"/>
  <c r="KC152" i="4"/>
  <c r="KB152" i="4"/>
  <c r="KA152" i="4"/>
  <c r="JZ152" i="4"/>
  <c r="JY152" i="4"/>
  <c r="JX152" i="4"/>
  <c r="JW152" i="4"/>
  <c r="JV152" i="4"/>
  <c r="JU152" i="4"/>
  <c r="JT152" i="4"/>
  <c r="JS152" i="4"/>
  <c r="JR152" i="4"/>
  <c r="JQ152" i="4"/>
  <c r="JP152" i="4"/>
  <c r="JO152" i="4"/>
  <c r="JN152" i="4"/>
  <c r="JM152" i="4"/>
  <c r="JL152" i="4"/>
  <c r="JK152" i="4"/>
  <c r="JJ152" i="4"/>
  <c r="JI152" i="4"/>
  <c r="JH152" i="4"/>
  <c r="JG152" i="4"/>
  <c r="JF152" i="4"/>
  <c r="JE152" i="4"/>
  <c r="JD152" i="4"/>
  <c r="JC152" i="4"/>
  <c r="JB152" i="4"/>
  <c r="JA152" i="4"/>
  <c r="IZ152" i="4"/>
  <c r="IY152" i="4"/>
  <c r="IX152" i="4"/>
  <c r="IW152" i="4"/>
  <c r="IV152" i="4"/>
  <c r="IN152" i="4"/>
  <c r="II152" i="4"/>
  <c r="HU152" i="4"/>
  <c r="HT152" i="4"/>
  <c r="HS152" i="4"/>
  <c r="HR152" i="4"/>
  <c r="HQ152" i="4"/>
  <c r="HP152" i="4"/>
  <c r="HO152" i="4"/>
  <c r="HN152" i="4"/>
  <c r="HM152" i="4"/>
  <c r="HL152" i="4"/>
  <c r="HK152" i="4"/>
  <c r="HA152" i="4"/>
  <c r="GZ152" i="4"/>
  <c r="GY152" i="4"/>
  <c r="GX152" i="4"/>
  <c r="GW152" i="4"/>
  <c r="GV152" i="4"/>
  <c r="GU152" i="4"/>
  <c r="GT152" i="4"/>
  <c r="GS152" i="4"/>
  <c r="GR152" i="4"/>
  <c r="GQ152" i="4"/>
  <c r="GP152" i="4"/>
  <c r="GO152" i="4"/>
  <c r="GN152" i="4"/>
  <c r="GM152" i="4"/>
  <c r="GL152" i="4"/>
  <c r="GK152" i="4"/>
  <c r="GJ152" i="4"/>
  <c r="GI152" i="4"/>
  <c r="GH152" i="4"/>
  <c r="GG152" i="4"/>
  <c r="GF152" i="4"/>
  <c r="GE152" i="4"/>
  <c r="GD152" i="4"/>
  <c r="GC152" i="4"/>
  <c r="GB152" i="4"/>
  <c r="GA152" i="4"/>
  <c r="FZ152" i="4"/>
  <c r="FY152" i="4"/>
  <c r="FX152" i="4"/>
  <c r="FW152" i="4"/>
  <c r="FV152" i="4"/>
  <c r="FU152" i="4"/>
  <c r="FT152" i="4"/>
  <c r="FS152" i="4"/>
  <c r="FR152" i="4"/>
  <c r="FQ152" i="4"/>
  <c r="FP152" i="4"/>
  <c r="FO152" i="4"/>
  <c r="FN152" i="4"/>
  <c r="FM152" i="4"/>
  <c r="FL152" i="4"/>
  <c r="FK152" i="4"/>
  <c r="FJ152" i="4"/>
  <c r="FI152" i="4"/>
  <c r="FH152" i="4"/>
  <c r="FG152" i="4"/>
  <c r="FF152" i="4"/>
  <c r="EW152" i="4"/>
  <c r="EE152" i="4"/>
  <c r="ED152" i="4"/>
  <c r="EC152" i="4"/>
  <c r="EB152" i="4"/>
  <c r="EA152" i="4"/>
  <c r="DZ152" i="4"/>
  <c r="DY152" i="4"/>
  <c r="DX152" i="4"/>
  <c r="DW152" i="4"/>
  <c r="DV152" i="4"/>
  <c r="DU152" i="4"/>
  <c r="AJV29" i="4"/>
  <c r="AJU29" i="4"/>
  <c r="AJT29" i="4"/>
  <c r="AJS29" i="4"/>
  <c r="AJR29" i="4"/>
  <c r="AJQ29" i="4"/>
  <c r="AJP29" i="4"/>
  <c r="AJO29" i="4"/>
  <c r="AJN29" i="4"/>
  <c r="AJM29" i="4"/>
  <c r="AJL29" i="4"/>
  <c r="AJK29" i="4"/>
  <c r="AJJ29" i="4"/>
  <c r="AJI29" i="4"/>
  <c r="AJH29" i="4"/>
  <c r="AJG29" i="4"/>
  <c r="AJF29" i="4"/>
  <c r="AJE29" i="4"/>
  <c r="AJD29" i="4"/>
  <c r="AJC29" i="4"/>
  <c r="AJB29" i="4"/>
  <c r="AJA29" i="4"/>
  <c r="AIZ29" i="4"/>
  <c r="AIY29" i="4"/>
  <c r="AIX29" i="4"/>
  <c r="AIW29" i="4"/>
  <c r="AIV29" i="4"/>
  <c r="AIU29" i="4"/>
  <c r="AIT29" i="4"/>
  <c r="AIS29" i="4"/>
  <c r="AIR29" i="4"/>
  <c r="AIQ29" i="4"/>
  <c r="AIP29" i="4"/>
  <c r="AIO29" i="4"/>
  <c r="AIN29" i="4"/>
  <c r="AIM29" i="4"/>
  <c r="AIL29" i="4"/>
  <c r="AIK29" i="4"/>
  <c r="AIJ29" i="4"/>
  <c r="AII29" i="4"/>
  <c r="AIH29" i="4"/>
  <c r="AIG29" i="4"/>
  <c r="AIF29" i="4"/>
  <c r="AIE29" i="4"/>
  <c r="AID29" i="4"/>
  <c r="AIC29" i="4"/>
  <c r="AIB29" i="4"/>
  <c r="AIA29" i="4"/>
  <c r="AGZ29" i="4"/>
  <c r="AGY29" i="4"/>
  <c r="AGW29" i="4"/>
  <c r="AGV29" i="4"/>
  <c r="AGU29" i="4"/>
  <c r="AGT29" i="4"/>
  <c r="AGS29" i="4"/>
  <c r="AGR29" i="4"/>
  <c r="AGQ29" i="4"/>
  <c r="AGP29" i="4"/>
  <c r="KQ29" i="4"/>
  <c r="KP29" i="4"/>
  <c r="KO29" i="4"/>
  <c r="KN29" i="4"/>
  <c r="KM29" i="4"/>
  <c r="KL29" i="4"/>
  <c r="KK29" i="4"/>
  <c r="KJ29" i="4"/>
  <c r="KI29" i="4"/>
  <c r="KH29" i="4"/>
  <c r="KG29" i="4"/>
  <c r="KF29" i="4"/>
  <c r="KE29" i="4"/>
  <c r="KD29" i="4"/>
  <c r="KC29" i="4"/>
  <c r="KB29" i="4"/>
  <c r="KA29" i="4"/>
  <c r="JZ29" i="4"/>
  <c r="JY29" i="4"/>
  <c r="JX29" i="4"/>
  <c r="JW29" i="4"/>
  <c r="JV29" i="4"/>
  <c r="JU29" i="4"/>
  <c r="JT29" i="4"/>
  <c r="JS29" i="4"/>
  <c r="JR29" i="4"/>
  <c r="JQ29" i="4"/>
  <c r="JP29" i="4"/>
  <c r="JO29" i="4"/>
  <c r="JN29" i="4"/>
  <c r="JM29" i="4"/>
  <c r="JL29" i="4"/>
  <c r="JK29" i="4"/>
  <c r="JJ29" i="4"/>
  <c r="JI29" i="4"/>
  <c r="JH29" i="4"/>
  <c r="JG29" i="4"/>
  <c r="JF29" i="4"/>
  <c r="JE29" i="4"/>
  <c r="JD29" i="4"/>
  <c r="JC29" i="4"/>
  <c r="JB29" i="4"/>
  <c r="JA29" i="4"/>
  <c r="IZ29" i="4"/>
  <c r="IY29" i="4"/>
  <c r="IX29" i="4"/>
  <c r="IW29" i="4"/>
  <c r="IV29" i="4"/>
  <c r="IO29" i="4"/>
  <c r="ID29" i="4"/>
  <c r="HU29" i="4"/>
  <c r="HT29" i="4"/>
  <c r="HR29" i="4"/>
  <c r="HQ29" i="4"/>
  <c r="HP29" i="4"/>
  <c r="HO29" i="4"/>
  <c r="HN29" i="4"/>
  <c r="HM29" i="4"/>
  <c r="HL29" i="4"/>
  <c r="HK29" i="4"/>
  <c r="HA29" i="4"/>
  <c r="GZ29" i="4"/>
  <c r="GY29" i="4"/>
  <c r="GX29" i="4"/>
  <c r="GW29" i="4"/>
  <c r="GV29" i="4"/>
  <c r="GU29" i="4"/>
  <c r="GT29" i="4"/>
  <c r="GS29" i="4"/>
  <c r="GR29" i="4"/>
  <c r="GQ29" i="4"/>
  <c r="GP29" i="4"/>
  <c r="GO29" i="4"/>
  <c r="GN29" i="4"/>
  <c r="GM29" i="4"/>
  <c r="GL29" i="4"/>
  <c r="GK29" i="4"/>
  <c r="GJ29" i="4"/>
  <c r="GI29" i="4"/>
  <c r="GH29" i="4"/>
  <c r="GG29" i="4"/>
  <c r="GF29" i="4"/>
  <c r="GE29" i="4"/>
  <c r="GD29" i="4"/>
  <c r="GC29" i="4"/>
  <c r="GB29" i="4"/>
  <c r="GA29" i="4"/>
  <c r="FZ29" i="4"/>
  <c r="FY29" i="4"/>
  <c r="FX29" i="4"/>
  <c r="FW29" i="4"/>
  <c r="FV29" i="4"/>
  <c r="FU29" i="4"/>
  <c r="FT29" i="4"/>
  <c r="FS29" i="4"/>
  <c r="FR29" i="4"/>
  <c r="FQ29" i="4"/>
  <c r="FP29" i="4"/>
  <c r="FO29" i="4"/>
  <c r="FN29" i="4"/>
  <c r="FM29" i="4"/>
  <c r="FL29" i="4"/>
  <c r="FK29" i="4"/>
  <c r="FJ29" i="4"/>
  <c r="FI29" i="4"/>
  <c r="FH29" i="4"/>
  <c r="FG29" i="4"/>
  <c r="FF29" i="4"/>
  <c r="EX29" i="4"/>
  <c r="EE29" i="4"/>
  <c r="ED29" i="4"/>
  <c r="EB29" i="4"/>
  <c r="EA29" i="4"/>
  <c r="DZ29" i="4"/>
  <c r="DY29" i="4"/>
  <c r="DX29" i="4"/>
  <c r="DW29" i="4"/>
  <c r="DV29" i="4"/>
  <c r="DU29" i="4"/>
  <c r="AJV125" i="4"/>
  <c r="AJU125" i="4"/>
  <c r="AJT125" i="4"/>
  <c r="AJS125" i="4"/>
  <c r="AJR125" i="4"/>
  <c r="AJQ125" i="4"/>
  <c r="AJP125" i="4"/>
  <c r="AJO125" i="4"/>
  <c r="AJN125" i="4"/>
  <c r="AJM125" i="4"/>
  <c r="AJL125" i="4"/>
  <c r="AJK125" i="4"/>
  <c r="AJJ125" i="4"/>
  <c r="AJI125" i="4"/>
  <c r="AJH125" i="4"/>
  <c r="AJG125" i="4"/>
  <c r="AJF125" i="4"/>
  <c r="AJE125" i="4"/>
  <c r="AJD125" i="4"/>
  <c r="AJC125" i="4"/>
  <c r="AJB125" i="4"/>
  <c r="AJA125" i="4"/>
  <c r="AIZ125" i="4"/>
  <c r="AIY125" i="4"/>
  <c r="AIX125" i="4"/>
  <c r="AIW125" i="4"/>
  <c r="AIV125" i="4"/>
  <c r="AIU125" i="4"/>
  <c r="AIT125" i="4"/>
  <c r="AIS125" i="4"/>
  <c r="AIR125" i="4"/>
  <c r="AIQ125" i="4"/>
  <c r="AIP125" i="4"/>
  <c r="AIO125" i="4"/>
  <c r="AIN125" i="4"/>
  <c r="AIM125" i="4"/>
  <c r="AIL125" i="4"/>
  <c r="AIK125" i="4"/>
  <c r="AIJ125" i="4"/>
  <c r="AII125" i="4"/>
  <c r="AIH125" i="4"/>
  <c r="AIG125" i="4"/>
  <c r="AIF125" i="4"/>
  <c r="AIE125" i="4"/>
  <c r="AID125" i="4"/>
  <c r="AIC125" i="4"/>
  <c r="AIB125" i="4"/>
  <c r="AIA125" i="4"/>
  <c r="AHY125" i="4"/>
  <c r="AHO125" i="4"/>
  <c r="AGZ125" i="4"/>
  <c r="AGY125" i="4"/>
  <c r="AGW125" i="4"/>
  <c r="AGU125" i="4"/>
  <c r="AGT125" i="4"/>
  <c r="AGS125" i="4"/>
  <c r="AGR125" i="4"/>
  <c r="AGQ125" i="4"/>
  <c r="AGP125" i="4"/>
  <c r="KQ125" i="4"/>
  <c r="KP125" i="4"/>
  <c r="KO125" i="4"/>
  <c r="KN125" i="4"/>
  <c r="KM125" i="4"/>
  <c r="KL125" i="4"/>
  <c r="KK125" i="4"/>
  <c r="KJ125" i="4"/>
  <c r="KI125" i="4"/>
  <c r="KH125" i="4"/>
  <c r="KG125" i="4"/>
  <c r="KF125" i="4"/>
  <c r="KE125" i="4"/>
  <c r="KD125" i="4"/>
  <c r="KC125" i="4"/>
  <c r="KB125" i="4"/>
  <c r="KA125" i="4"/>
  <c r="JZ125" i="4"/>
  <c r="JY125" i="4"/>
  <c r="JX125" i="4"/>
  <c r="JW125" i="4"/>
  <c r="JV125" i="4"/>
  <c r="JU125" i="4"/>
  <c r="JT125" i="4"/>
  <c r="JS125" i="4"/>
  <c r="JR125" i="4"/>
  <c r="JQ125" i="4"/>
  <c r="JP125" i="4"/>
  <c r="JO125" i="4"/>
  <c r="JN125" i="4"/>
  <c r="JM125" i="4"/>
  <c r="JL125" i="4"/>
  <c r="JK125" i="4"/>
  <c r="JJ125" i="4"/>
  <c r="JI125" i="4"/>
  <c r="JH125" i="4"/>
  <c r="JG125" i="4"/>
  <c r="JF125" i="4"/>
  <c r="JE125" i="4"/>
  <c r="JD125" i="4"/>
  <c r="JC125" i="4"/>
  <c r="JB125" i="4"/>
  <c r="JA125" i="4"/>
  <c r="IZ125" i="4"/>
  <c r="IY125" i="4"/>
  <c r="IX125" i="4"/>
  <c r="IW125" i="4"/>
  <c r="IV125" i="4"/>
  <c r="IN125" i="4"/>
  <c r="HU125" i="4"/>
  <c r="HT125" i="4"/>
  <c r="HR125" i="4"/>
  <c r="HP125" i="4"/>
  <c r="HO125" i="4"/>
  <c r="HN125" i="4"/>
  <c r="HM125" i="4"/>
  <c r="HL125" i="4"/>
  <c r="HK125" i="4"/>
  <c r="HA125" i="4"/>
  <c r="GZ125" i="4"/>
  <c r="GY125" i="4"/>
  <c r="GX125" i="4"/>
  <c r="GW125" i="4"/>
  <c r="GV125" i="4"/>
  <c r="GU125" i="4"/>
  <c r="GT125" i="4"/>
  <c r="GS125" i="4"/>
  <c r="GR125" i="4"/>
  <c r="GQ125" i="4"/>
  <c r="GP125" i="4"/>
  <c r="GO125" i="4"/>
  <c r="GN125" i="4"/>
  <c r="GM125" i="4"/>
  <c r="GL125" i="4"/>
  <c r="GK125" i="4"/>
  <c r="GJ125" i="4"/>
  <c r="GI125" i="4"/>
  <c r="GH125" i="4"/>
  <c r="GG125" i="4"/>
  <c r="GF125" i="4"/>
  <c r="GE125" i="4"/>
  <c r="GD125" i="4"/>
  <c r="GC125" i="4"/>
  <c r="GB125" i="4"/>
  <c r="GA125" i="4"/>
  <c r="FZ125" i="4"/>
  <c r="FY125" i="4"/>
  <c r="FX125" i="4"/>
  <c r="FW125" i="4"/>
  <c r="FV125" i="4"/>
  <c r="FU125" i="4"/>
  <c r="FT125" i="4"/>
  <c r="FS125" i="4"/>
  <c r="FR125" i="4"/>
  <c r="FQ125" i="4"/>
  <c r="FP125" i="4"/>
  <c r="FO125" i="4"/>
  <c r="FN125" i="4"/>
  <c r="FM125" i="4"/>
  <c r="FL125" i="4"/>
  <c r="FK125" i="4"/>
  <c r="FJ125" i="4"/>
  <c r="FI125" i="4"/>
  <c r="FH125" i="4"/>
  <c r="FG125" i="4"/>
  <c r="FF125" i="4"/>
  <c r="FC125" i="4"/>
  <c r="EX125" i="4"/>
  <c r="EE125" i="4"/>
  <c r="ED125" i="4"/>
  <c r="EB125" i="4"/>
  <c r="EA125" i="4"/>
  <c r="DZ125" i="4"/>
  <c r="DY125" i="4"/>
  <c r="DX125" i="4"/>
  <c r="DW125" i="4"/>
  <c r="DV125" i="4"/>
  <c r="DU125" i="4"/>
  <c r="AJV89" i="4"/>
  <c r="AJU89" i="4"/>
  <c r="AJT89" i="4"/>
  <c r="AJS89" i="4"/>
  <c r="AJR89" i="4"/>
  <c r="AJQ89" i="4"/>
  <c r="AJP89" i="4"/>
  <c r="AJO89" i="4"/>
  <c r="AJN89" i="4"/>
  <c r="AJM89" i="4"/>
  <c r="AJL89" i="4"/>
  <c r="AJK89" i="4"/>
  <c r="AJJ89" i="4"/>
  <c r="AJI89" i="4"/>
  <c r="AJH89" i="4"/>
  <c r="AJG89" i="4"/>
  <c r="AJF89" i="4"/>
  <c r="AJE89" i="4"/>
  <c r="AJD89" i="4"/>
  <c r="AJC89" i="4"/>
  <c r="AJB89" i="4"/>
  <c r="AJA89" i="4"/>
  <c r="AIZ89" i="4"/>
  <c r="AIY89" i="4"/>
  <c r="AIX89" i="4"/>
  <c r="AIW89" i="4"/>
  <c r="AIV89" i="4"/>
  <c r="AIU89" i="4"/>
  <c r="AIT89" i="4"/>
  <c r="AIS89" i="4"/>
  <c r="AIR89" i="4"/>
  <c r="AIQ89" i="4"/>
  <c r="AIP89" i="4"/>
  <c r="AIO89" i="4"/>
  <c r="AIN89" i="4"/>
  <c r="AIM89" i="4"/>
  <c r="AIL89" i="4"/>
  <c r="AIK89" i="4"/>
  <c r="AIJ89" i="4"/>
  <c r="AII89" i="4"/>
  <c r="AIH89" i="4"/>
  <c r="AIG89" i="4"/>
  <c r="AIF89" i="4"/>
  <c r="AIE89" i="4"/>
  <c r="AID89" i="4"/>
  <c r="AIC89" i="4"/>
  <c r="AIB89" i="4"/>
  <c r="AIA89" i="4"/>
  <c r="AHT89" i="4"/>
  <c r="AGZ89" i="4"/>
  <c r="AGY89" i="4"/>
  <c r="AGW89" i="4"/>
  <c r="AGV89" i="4"/>
  <c r="AGU89" i="4"/>
  <c r="AGT89" i="4"/>
  <c r="AGS89" i="4"/>
  <c r="AGR89" i="4"/>
  <c r="AGQ89" i="4"/>
  <c r="AGP89" i="4"/>
  <c r="KQ89" i="4"/>
  <c r="KP89" i="4"/>
  <c r="KO89" i="4"/>
  <c r="KN89" i="4"/>
  <c r="KM89" i="4"/>
  <c r="KL89" i="4"/>
  <c r="KK89" i="4"/>
  <c r="KJ89" i="4"/>
  <c r="KI89" i="4"/>
  <c r="KH89" i="4"/>
  <c r="KG89" i="4"/>
  <c r="KF89" i="4"/>
  <c r="KE89" i="4"/>
  <c r="KD89" i="4"/>
  <c r="KC89" i="4"/>
  <c r="KB89" i="4"/>
  <c r="KA89" i="4"/>
  <c r="JZ89" i="4"/>
  <c r="JY89" i="4"/>
  <c r="JX89" i="4"/>
  <c r="JW89" i="4"/>
  <c r="JV89" i="4"/>
  <c r="JU89" i="4"/>
  <c r="JT89" i="4"/>
  <c r="JS89" i="4"/>
  <c r="JR89" i="4"/>
  <c r="JQ89" i="4"/>
  <c r="JP89" i="4"/>
  <c r="JO89" i="4"/>
  <c r="JN89" i="4"/>
  <c r="JM89" i="4"/>
  <c r="JL89" i="4"/>
  <c r="JK89" i="4"/>
  <c r="JJ89" i="4"/>
  <c r="JI89" i="4"/>
  <c r="JH89" i="4"/>
  <c r="JG89" i="4"/>
  <c r="JF89" i="4"/>
  <c r="JE89" i="4"/>
  <c r="JD89" i="4"/>
  <c r="JC89" i="4"/>
  <c r="JB89" i="4"/>
  <c r="JA89" i="4"/>
  <c r="IZ89" i="4"/>
  <c r="IY89" i="4"/>
  <c r="IX89" i="4"/>
  <c r="IW89" i="4"/>
  <c r="IV89" i="4"/>
  <c r="IB89" i="4"/>
  <c r="HU89" i="4"/>
  <c r="HT89" i="4"/>
  <c r="HR89" i="4"/>
  <c r="HQ89" i="4"/>
  <c r="HP89" i="4"/>
  <c r="HO89" i="4"/>
  <c r="HN89" i="4"/>
  <c r="HM89" i="4"/>
  <c r="HL89" i="4"/>
  <c r="HK89" i="4"/>
  <c r="HA89" i="4"/>
  <c r="GZ89" i="4"/>
  <c r="GY89" i="4"/>
  <c r="GX89" i="4"/>
  <c r="GW89" i="4"/>
  <c r="GV89" i="4"/>
  <c r="GU89" i="4"/>
  <c r="GT89" i="4"/>
  <c r="GS89" i="4"/>
  <c r="GR89" i="4"/>
  <c r="GQ89" i="4"/>
  <c r="GP89" i="4"/>
  <c r="GO89" i="4"/>
  <c r="GN89" i="4"/>
  <c r="GM89" i="4"/>
  <c r="GL89" i="4"/>
  <c r="GK89" i="4"/>
  <c r="GJ89" i="4"/>
  <c r="GI89" i="4"/>
  <c r="GH89" i="4"/>
  <c r="GG89" i="4"/>
  <c r="GF89" i="4"/>
  <c r="GE89" i="4"/>
  <c r="GD89" i="4"/>
  <c r="GC89" i="4"/>
  <c r="GB89" i="4"/>
  <c r="GA89" i="4"/>
  <c r="FZ89" i="4"/>
  <c r="FY89" i="4"/>
  <c r="FX89" i="4"/>
  <c r="FW89" i="4"/>
  <c r="FV89" i="4"/>
  <c r="FU89" i="4"/>
  <c r="FT89" i="4"/>
  <c r="FS89" i="4"/>
  <c r="FR89" i="4"/>
  <c r="FQ89" i="4"/>
  <c r="FP89" i="4"/>
  <c r="FO89" i="4"/>
  <c r="FN89" i="4"/>
  <c r="FM89" i="4"/>
  <c r="FL89" i="4"/>
  <c r="FK89" i="4"/>
  <c r="FJ89" i="4"/>
  <c r="FI89" i="4"/>
  <c r="FH89" i="4"/>
  <c r="FG89" i="4"/>
  <c r="FF89" i="4"/>
  <c r="EE89" i="4"/>
  <c r="ED89" i="4"/>
  <c r="EB89" i="4"/>
  <c r="EA89" i="4"/>
  <c r="DZ89" i="4"/>
  <c r="DY89" i="4"/>
  <c r="DX89" i="4"/>
  <c r="DW89" i="4"/>
  <c r="DV89" i="4"/>
  <c r="DU89" i="4"/>
  <c r="AJV33" i="4"/>
  <c r="AJU33" i="4"/>
  <c r="AJT33" i="4"/>
  <c r="AJS33" i="4"/>
  <c r="AJR33" i="4"/>
  <c r="AJQ33" i="4"/>
  <c r="AJP33" i="4"/>
  <c r="AJO33" i="4"/>
  <c r="AJN33" i="4"/>
  <c r="AJM33" i="4"/>
  <c r="AJL33" i="4"/>
  <c r="AJK33" i="4"/>
  <c r="AJJ33" i="4"/>
  <c r="AJI33" i="4"/>
  <c r="AJH33" i="4"/>
  <c r="AJG33" i="4"/>
  <c r="AJF33" i="4"/>
  <c r="AJE33" i="4"/>
  <c r="AJD33" i="4"/>
  <c r="AJC33" i="4"/>
  <c r="AJB33" i="4"/>
  <c r="AJA33" i="4"/>
  <c r="AIZ33" i="4"/>
  <c r="AIY33" i="4"/>
  <c r="AIX33" i="4"/>
  <c r="AIW33" i="4"/>
  <c r="AIV33" i="4"/>
  <c r="AIU33" i="4"/>
  <c r="AIT33" i="4"/>
  <c r="AIS33" i="4"/>
  <c r="AIR33" i="4"/>
  <c r="AIQ33" i="4"/>
  <c r="AIP33" i="4"/>
  <c r="AIO33" i="4"/>
  <c r="AIN33" i="4"/>
  <c r="AIM33" i="4"/>
  <c r="AIL33" i="4"/>
  <c r="AIK33" i="4"/>
  <c r="AIJ33" i="4"/>
  <c r="AII33" i="4"/>
  <c r="AIH33" i="4"/>
  <c r="AIG33" i="4"/>
  <c r="AIF33" i="4"/>
  <c r="AIE33" i="4"/>
  <c r="AID33" i="4"/>
  <c r="AIC33" i="4"/>
  <c r="AIB33" i="4"/>
  <c r="AIA33" i="4"/>
  <c r="AGZ33" i="4"/>
  <c r="AGY33" i="4"/>
  <c r="AGW33" i="4"/>
  <c r="AGV33" i="4"/>
  <c r="AGU33" i="4"/>
  <c r="AGT33" i="4"/>
  <c r="AGS33" i="4"/>
  <c r="AGR33" i="4"/>
  <c r="AGQ33" i="4"/>
  <c r="AGP33" i="4"/>
  <c r="KQ33" i="4"/>
  <c r="KP33" i="4"/>
  <c r="KO33" i="4"/>
  <c r="KN33" i="4"/>
  <c r="KM33" i="4"/>
  <c r="KL33" i="4"/>
  <c r="KK33" i="4"/>
  <c r="KJ33" i="4"/>
  <c r="KI33" i="4"/>
  <c r="KH33" i="4"/>
  <c r="KG33" i="4"/>
  <c r="KF33" i="4"/>
  <c r="KE33" i="4"/>
  <c r="KD33" i="4"/>
  <c r="KC33" i="4"/>
  <c r="KB33" i="4"/>
  <c r="KA33" i="4"/>
  <c r="JZ33" i="4"/>
  <c r="JY33" i="4"/>
  <c r="JX33" i="4"/>
  <c r="JW33" i="4"/>
  <c r="JV33" i="4"/>
  <c r="JU33" i="4"/>
  <c r="JT33" i="4"/>
  <c r="JS33" i="4"/>
  <c r="JR33" i="4"/>
  <c r="JQ33" i="4"/>
  <c r="JP33" i="4"/>
  <c r="JO33" i="4"/>
  <c r="JN33" i="4"/>
  <c r="JM33" i="4"/>
  <c r="JL33" i="4"/>
  <c r="JK33" i="4"/>
  <c r="JJ33" i="4"/>
  <c r="JI33" i="4"/>
  <c r="JH33" i="4"/>
  <c r="JG33" i="4"/>
  <c r="JF33" i="4"/>
  <c r="JE33" i="4"/>
  <c r="JD33" i="4"/>
  <c r="JC33" i="4"/>
  <c r="JB33" i="4"/>
  <c r="JA33" i="4"/>
  <c r="IZ33" i="4"/>
  <c r="IY33" i="4"/>
  <c r="IX33" i="4"/>
  <c r="IW33" i="4"/>
  <c r="IV33" i="4"/>
  <c r="IN33" i="4"/>
  <c r="HU33" i="4"/>
  <c r="HT33" i="4"/>
  <c r="HR33" i="4"/>
  <c r="HQ33" i="4"/>
  <c r="HP33" i="4"/>
  <c r="HO33" i="4"/>
  <c r="HN33" i="4"/>
  <c r="HM33" i="4"/>
  <c r="HL33" i="4"/>
  <c r="HK33" i="4"/>
  <c r="HA33" i="4"/>
  <c r="GZ33" i="4"/>
  <c r="GY33" i="4"/>
  <c r="GX33" i="4"/>
  <c r="GW33" i="4"/>
  <c r="GV33" i="4"/>
  <c r="GU33" i="4"/>
  <c r="GT33" i="4"/>
  <c r="GS33" i="4"/>
  <c r="GR33" i="4"/>
  <c r="GQ33" i="4"/>
  <c r="GP33" i="4"/>
  <c r="GO33" i="4"/>
  <c r="GN33" i="4"/>
  <c r="GM33" i="4"/>
  <c r="GL33" i="4"/>
  <c r="GK33" i="4"/>
  <c r="GJ33" i="4"/>
  <c r="GI33" i="4"/>
  <c r="GH33" i="4"/>
  <c r="GG33" i="4"/>
  <c r="GF33" i="4"/>
  <c r="GE33" i="4"/>
  <c r="GD33" i="4"/>
  <c r="GC33" i="4"/>
  <c r="GB33" i="4"/>
  <c r="GA33" i="4"/>
  <c r="FZ33" i="4"/>
  <c r="FY33" i="4"/>
  <c r="FX33" i="4"/>
  <c r="FW33" i="4"/>
  <c r="FV33" i="4"/>
  <c r="FU33" i="4"/>
  <c r="FT33" i="4"/>
  <c r="FS33" i="4"/>
  <c r="FR33" i="4"/>
  <c r="FQ33" i="4"/>
  <c r="FP33" i="4"/>
  <c r="FO33" i="4"/>
  <c r="FN33" i="4"/>
  <c r="FM33" i="4"/>
  <c r="FL33" i="4"/>
  <c r="FK33" i="4"/>
  <c r="FJ33" i="4"/>
  <c r="FI33" i="4"/>
  <c r="FH33" i="4"/>
  <c r="FG33" i="4"/>
  <c r="FF33" i="4"/>
  <c r="EW33" i="4"/>
  <c r="EE33" i="4"/>
  <c r="ED33" i="4"/>
  <c r="EB33" i="4"/>
  <c r="EA33" i="4"/>
  <c r="DZ33" i="4"/>
  <c r="DY33" i="4"/>
  <c r="DX33" i="4"/>
  <c r="DW33" i="4"/>
  <c r="DV33" i="4"/>
  <c r="DU33" i="4"/>
  <c r="AJV133" i="4"/>
  <c r="AJU133" i="4"/>
  <c r="AJT133" i="4"/>
  <c r="AJS133" i="4"/>
  <c r="AJR133" i="4"/>
  <c r="AJQ133" i="4"/>
  <c r="AJP133" i="4"/>
  <c r="AJO133" i="4"/>
  <c r="AJN133" i="4"/>
  <c r="AJM133" i="4"/>
  <c r="AJL133" i="4"/>
  <c r="AJK133" i="4"/>
  <c r="AJJ133" i="4"/>
  <c r="AJI133" i="4"/>
  <c r="AJH133" i="4"/>
  <c r="AJG133" i="4"/>
  <c r="AJF133" i="4"/>
  <c r="AJE133" i="4"/>
  <c r="AJD133" i="4"/>
  <c r="AJC133" i="4"/>
  <c r="AJB133" i="4"/>
  <c r="AJA133" i="4"/>
  <c r="AIZ133" i="4"/>
  <c r="AIY133" i="4"/>
  <c r="AIX133" i="4"/>
  <c r="AIW133" i="4"/>
  <c r="AIV133" i="4"/>
  <c r="AIU133" i="4"/>
  <c r="AIT133" i="4"/>
  <c r="AIS133" i="4"/>
  <c r="AIR133" i="4"/>
  <c r="AIQ133" i="4"/>
  <c r="AIP133" i="4"/>
  <c r="AIO133" i="4"/>
  <c r="AIN133" i="4"/>
  <c r="AIM133" i="4"/>
  <c r="AIL133" i="4"/>
  <c r="AIK133" i="4"/>
  <c r="AIJ133" i="4"/>
  <c r="AII133" i="4"/>
  <c r="AIH133" i="4"/>
  <c r="AIG133" i="4"/>
  <c r="AIF133" i="4"/>
  <c r="AIE133" i="4"/>
  <c r="AID133" i="4"/>
  <c r="AIC133" i="4"/>
  <c r="AIB133" i="4"/>
  <c r="AIA133" i="4"/>
  <c r="AGZ133" i="4"/>
  <c r="AGY133" i="4"/>
  <c r="AGW133" i="4"/>
  <c r="AGV133" i="4"/>
  <c r="AGU133" i="4"/>
  <c r="AGT133" i="4"/>
  <c r="AGS133" i="4"/>
  <c r="AGR133" i="4"/>
  <c r="AGQ133" i="4"/>
  <c r="AGP133" i="4"/>
  <c r="KQ133" i="4"/>
  <c r="KP133" i="4"/>
  <c r="KO133" i="4"/>
  <c r="KN133" i="4"/>
  <c r="KM133" i="4"/>
  <c r="KL133" i="4"/>
  <c r="KK133" i="4"/>
  <c r="KJ133" i="4"/>
  <c r="KI133" i="4"/>
  <c r="KH133" i="4"/>
  <c r="KG133" i="4"/>
  <c r="KF133" i="4"/>
  <c r="KE133" i="4"/>
  <c r="KD133" i="4"/>
  <c r="KC133" i="4"/>
  <c r="KB133" i="4"/>
  <c r="KA133" i="4"/>
  <c r="JZ133" i="4"/>
  <c r="JY133" i="4"/>
  <c r="JX133" i="4"/>
  <c r="JW133" i="4"/>
  <c r="JV133" i="4"/>
  <c r="JU133" i="4"/>
  <c r="JT133" i="4"/>
  <c r="JS133" i="4"/>
  <c r="JR133" i="4"/>
  <c r="JQ133" i="4"/>
  <c r="JP133" i="4"/>
  <c r="JO133" i="4"/>
  <c r="JN133" i="4"/>
  <c r="JM133" i="4"/>
  <c r="JL133" i="4"/>
  <c r="JK133" i="4"/>
  <c r="JJ133" i="4"/>
  <c r="JI133" i="4"/>
  <c r="JH133" i="4"/>
  <c r="JG133" i="4"/>
  <c r="JF133" i="4"/>
  <c r="JE133" i="4"/>
  <c r="JD133" i="4"/>
  <c r="JC133" i="4"/>
  <c r="JB133" i="4"/>
  <c r="JA133" i="4"/>
  <c r="IZ133" i="4"/>
  <c r="IY133" i="4"/>
  <c r="IX133" i="4"/>
  <c r="IW133" i="4"/>
  <c r="IV133" i="4"/>
  <c r="HU133" i="4"/>
  <c r="HT133" i="4"/>
  <c r="HR133" i="4"/>
  <c r="HQ133" i="4"/>
  <c r="HP133" i="4"/>
  <c r="HO133" i="4"/>
  <c r="HN133" i="4"/>
  <c r="HM133" i="4"/>
  <c r="HL133" i="4"/>
  <c r="HK133" i="4"/>
  <c r="HA133" i="4"/>
  <c r="GZ133" i="4"/>
  <c r="GY133" i="4"/>
  <c r="GX133" i="4"/>
  <c r="GW133" i="4"/>
  <c r="GV133" i="4"/>
  <c r="GU133" i="4"/>
  <c r="GT133" i="4"/>
  <c r="GS133" i="4"/>
  <c r="GR133" i="4"/>
  <c r="GQ133" i="4"/>
  <c r="GP133" i="4"/>
  <c r="GO133" i="4"/>
  <c r="GN133" i="4"/>
  <c r="GM133" i="4"/>
  <c r="GL133" i="4"/>
  <c r="GK133" i="4"/>
  <c r="GJ133" i="4"/>
  <c r="GI133" i="4"/>
  <c r="GH133" i="4"/>
  <c r="GG133" i="4"/>
  <c r="GF133" i="4"/>
  <c r="GE133" i="4"/>
  <c r="GD133" i="4"/>
  <c r="GC133" i="4"/>
  <c r="GB133" i="4"/>
  <c r="GA133" i="4"/>
  <c r="FZ133" i="4"/>
  <c r="FY133" i="4"/>
  <c r="FX133" i="4"/>
  <c r="FW133" i="4"/>
  <c r="FV133" i="4"/>
  <c r="FU133" i="4"/>
  <c r="FT133" i="4"/>
  <c r="FS133" i="4"/>
  <c r="FR133" i="4"/>
  <c r="FQ133" i="4"/>
  <c r="FP133" i="4"/>
  <c r="FO133" i="4"/>
  <c r="FN133" i="4"/>
  <c r="FM133" i="4"/>
  <c r="FL133" i="4"/>
  <c r="FK133" i="4"/>
  <c r="FJ133" i="4"/>
  <c r="FI133" i="4"/>
  <c r="FH133" i="4"/>
  <c r="FG133" i="4"/>
  <c r="FF133" i="4"/>
  <c r="FA133" i="4"/>
  <c r="EL133" i="4"/>
  <c r="EE133" i="4"/>
  <c r="ED133" i="4"/>
  <c r="EB133" i="4"/>
  <c r="EA133" i="4"/>
  <c r="DZ133" i="4"/>
  <c r="DY133" i="4"/>
  <c r="DX133" i="4"/>
  <c r="DW133" i="4"/>
  <c r="DV133" i="4"/>
  <c r="DU133" i="4"/>
  <c r="AJV6" i="4"/>
  <c r="AJU6" i="4"/>
  <c r="AJT6" i="4"/>
  <c r="AJS6" i="4"/>
  <c r="AJR6" i="4"/>
  <c r="AJQ6" i="4"/>
  <c r="AJP6" i="4"/>
  <c r="AJO6" i="4"/>
  <c r="AJN6" i="4"/>
  <c r="AJM6" i="4"/>
  <c r="AJL6" i="4"/>
  <c r="AJK6" i="4"/>
  <c r="AJJ6" i="4"/>
  <c r="AJI6" i="4"/>
  <c r="AJH6" i="4"/>
  <c r="AJG6" i="4"/>
  <c r="AJF6" i="4"/>
  <c r="AJE6" i="4"/>
  <c r="AJD6" i="4"/>
  <c r="AJC6" i="4"/>
  <c r="AJB6" i="4"/>
  <c r="AJA6" i="4"/>
  <c r="AIZ6" i="4"/>
  <c r="AIY6" i="4"/>
  <c r="AIX6" i="4"/>
  <c r="AIW6" i="4"/>
  <c r="AIV6" i="4"/>
  <c r="AIU6" i="4"/>
  <c r="AIT6" i="4"/>
  <c r="AIS6" i="4"/>
  <c r="AIR6" i="4"/>
  <c r="AIQ6" i="4"/>
  <c r="AIP6" i="4"/>
  <c r="AIO6" i="4"/>
  <c r="AIN6" i="4"/>
  <c r="AIM6" i="4"/>
  <c r="AIL6" i="4"/>
  <c r="AIK6" i="4"/>
  <c r="AIJ6" i="4"/>
  <c r="AII6" i="4"/>
  <c r="AIH6" i="4"/>
  <c r="AIG6" i="4"/>
  <c r="AIF6" i="4"/>
  <c r="AIE6" i="4"/>
  <c r="AID6" i="4"/>
  <c r="AIC6" i="4"/>
  <c r="AIB6" i="4"/>
  <c r="AIA6" i="4"/>
  <c r="AHG6" i="4"/>
  <c r="AGZ6" i="4"/>
  <c r="AGY6" i="4"/>
  <c r="AGW6" i="4"/>
  <c r="AGV6" i="4"/>
  <c r="AGU6" i="4"/>
  <c r="AGT6" i="4"/>
  <c r="AGS6" i="4"/>
  <c r="AGR6" i="4"/>
  <c r="AGQ6" i="4"/>
  <c r="AGP6" i="4"/>
  <c r="KQ6" i="4"/>
  <c r="KP6" i="4"/>
  <c r="KO6" i="4"/>
  <c r="KN6" i="4"/>
  <c r="KM6" i="4"/>
  <c r="KL6" i="4"/>
  <c r="KK6" i="4"/>
  <c r="KJ6" i="4"/>
  <c r="KI6" i="4"/>
  <c r="KH6" i="4"/>
  <c r="KG6" i="4"/>
  <c r="KF6" i="4"/>
  <c r="KE6" i="4"/>
  <c r="KD6" i="4"/>
  <c r="KC6" i="4"/>
  <c r="KB6" i="4"/>
  <c r="KA6" i="4"/>
  <c r="JZ6" i="4"/>
  <c r="JY6" i="4"/>
  <c r="JX6" i="4"/>
  <c r="JW6" i="4"/>
  <c r="JV6" i="4"/>
  <c r="JU6" i="4"/>
  <c r="JT6" i="4"/>
  <c r="JS6" i="4"/>
  <c r="JR6" i="4"/>
  <c r="JQ6" i="4"/>
  <c r="JP6" i="4"/>
  <c r="JO6" i="4"/>
  <c r="JN6" i="4"/>
  <c r="JM6" i="4"/>
  <c r="JL6" i="4"/>
  <c r="JK6" i="4"/>
  <c r="JJ6" i="4"/>
  <c r="JI6" i="4"/>
  <c r="JH6" i="4"/>
  <c r="JG6" i="4"/>
  <c r="JF6" i="4"/>
  <c r="JE6" i="4"/>
  <c r="JD6" i="4"/>
  <c r="JC6" i="4"/>
  <c r="JB6" i="4"/>
  <c r="JA6" i="4"/>
  <c r="IZ6" i="4"/>
  <c r="IY6" i="4"/>
  <c r="IX6" i="4"/>
  <c r="IW6" i="4"/>
  <c r="IV6" i="4"/>
  <c r="HU6" i="4"/>
  <c r="HT6" i="4"/>
  <c r="HR6" i="4"/>
  <c r="HQ6" i="4"/>
  <c r="HP6" i="4"/>
  <c r="HO6" i="4"/>
  <c r="HN6" i="4"/>
  <c r="HM6" i="4"/>
  <c r="HL6" i="4"/>
  <c r="HK6" i="4"/>
  <c r="HA6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EX6" i="4"/>
  <c r="ET6" i="4"/>
  <c r="EE6" i="4"/>
  <c r="ED6" i="4"/>
  <c r="EB6" i="4"/>
  <c r="EA6" i="4"/>
  <c r="DZ6" i="4"/>
  <c r="DY6" i="4"/>
  <c r="DX6" i="4"/>
  <c r="DW6" i="4"/>
  <c r="DV6" i="4"/>
  <c r="DU6" i="4"/>
  <c r="AJV127" i="4"/>
  <c r="AJU127" i="4"/>
  <c r="AJT127" i="4"/>
  <c r="AJS127" i="4"/>
  <c r="AJR127" i="4"/>
  <c r="AJQ127" i="4"/>
  <c r="AJP127" i="4"/>
  <c r="AJO127" i="4"/>
  <c r="AJN127" i="4"/>
  <c r="AJM127" i="4"/>
  <c r="AJL127" i="4"/>
  <c r="AJK127" i="4"/>
  <c r="AJJ127" i="4"/>
  <c r="AJI127" i="4"/>
  <c r="AJH127" i="4"/>
  <c r="AJG127" i="4"/>
  <c r="AJF127" i="4"/>
  <c r="AJE127" i="4"/>
  <c r="AJD127" i="4"/>
  <c r="AJC127" i="4"/>
  <c r="AJB127" i="4"/>
  <c r="AJA127" i="4"/>
  <c r="AIZ127" i="4"/>
  <c r="AIY127" i="4"/>
  <c r="AIX127" i="4"/>
  <c r="AIW127" i="4"/>
  <c r="AIV127" i="4"/>
  <c r="AIU127" i="4"/>
  <c r="AIT127" i="4"/>
  <c r="AIS127" i="4"/>
  <c r="AIR127" i="4"/>
  <c r="AIQ127" i="4"/>
  <c r="AIP127" i="4"/>
  <c r="AIO127" i="4"/>
  <c r="AIN127" i="4"/>
  <c r="AIM127" i="4"/>
  <c r="AIL127" i="4"/>
  <c r="AIK127" i="4"/>
  <c r="AIJ127" i="4"/>
  <c r="AII127" i="4"/>
  <c r="AIH127" i="4"/>
  <c r="AIG127" i="4"/>
  <c r="AIF127" i="4"/>
  <c r="AIE127" i="4"/>
  <c r="AID127" i="4"/>
  <c r="AIC127" i="4"/>
  <c r="AIB127" i="4"/>
  <c r="AIA127" i="4"/>
  <c r="AHP127" i="4"/>
  <c r="AGZ127" i="4"/>
  <c r="AGY127" i="4"/>
  <c r="AGW127" i="4"/>
  <c r="AGV127" i="4"/>
  <c r="AGU127" i="4"/>
  <c r="AGT127" i="4"/>
  <c r="AGS127" i="4"/>
  <c r="AGR127" i="4"/>
  <c r="AGQ127" i="4"/>
  <c r="AGP127" i="4"/>
  <c r="KQ127" i="4"/>
  <c r="KP127" i="4"/>
  <c r="KO127" i="4"/>
  <c r="KN127" i="4"/>
  <c r="KM127" i="4"/>
  <c r="KL127" i="4"/>
  <c r="KK127" i="4"/>
  <c r="KJ127" i="4"/>
  <c r="KI127" i="4"/>
  <c r="KH127" i="4"/>
  <c r="KG127" i="4"/>
  <c r="KF127" i="4"/>
  <c r="KE127" i="4"/>
  <c r="KD127" i="4"/>
  <c r="KC127" i="4"/>
  <c r="KB127" i="4"/>
  <c r="KA127" i="4"/>
  <c r="JZ127" i="4"/>
  <c r="JY127" i="4"/>
  <c r="JX127" i="4"/>
  <c r="JW127" i="4"/>
  <c r="JV127" i="4"/>
  <c r="JU127" i="4"/>
  <c r="JT127" i="4"/>
  <c r="JS127" i="4"/>
  <c r="JR127" i="4"/>
  <c r="JQ127" i="4"/>
  <c r="JP127" i="4"/>
  <c r="JO127" i="4"/>
  <c r="JN127" i="4"/>
  <c r="JM127" i="4"/>
  <c r="JL127" i="4"/>
  <c r="JK127" i="4"/>
  <c r="JJ127" i="4"/>
  <c r="JI127" i="4"/>
  <c r="JH127" i="4"/>
  <c r="JG127" i="4"/>
  <c r="JF127" i="4"/>
  <c r="JE127" i="4"/>
  <c r="JD127" i="4"/>
  <c r="JC127" i="4"/>
  <c r="JB127" i="4"/>
  <c r="JA127" i="4"/>
  <c r="IZ127" i="4"/>
  <c r="IY127" i="4"/>
  <c r="IX127" i="4"/>
  <c r="IW127" i="4"/>
  <c r="IV127" i="4"/>
  <c r="HU127" i="4"/>
  <c r="HT127" i="4"/>
  <c r="HR127" i="4"/>
  <c r="HQ127" i="4"/>
  <c r="HP127" i="4"/>
  <c r="HO127" i="4"/>
  <c r="HN127" i="4"/>
  <c r="HM127" i="4"/>
  <c r="HL127" i="4"/>
  <c r="HK127" i="4"/>
  <c r="HA127" i="4"/>
  <c r="GZ127" i="4"/>
  <c r="GY127" i="4"/>
  <c r="GX127" i="4"/>
  <c r="GW127" i="4"/>
  <c r="GV127" i="4"/>
  <c r="GU127" i="4"/>
  <c r="GT127" i="4"/>
  <c r="GS127" i="4"/>
  <c r="GR127" i="4"/>
  <c r="GQ127" i="4"/>
  <c r="GP127" i="4"/>
  <c r="GO127" i="4"/>
  <c r="GN127" i="4"/>
  <c r="GM127" i="4"/>
  <c r="GL127" i="4"/>
  <c r="GK127" i="4"/>
  <c r="GJ127" i="4"/>
  <c r="GI127" i="4"/>
  <c r="GH127" i="4"/>
  <c r="GG127" i="4"/>
  <c r="GF127" i="4"/>
  <c r="GE127" i="4"/>
  <c r="GD127" i="4"/>
  <c r="GC127" i="4"/>
  <c r="GB127" i="4"/>
  <c r="GA127" i="4"/>
  <c r="FZ127" i="4"/>
  <c r="FY127" i="4"/>
  <c r="FX127" i="4"/>
  <c r="FW127" i="4"/>
  <c r="FV127" i="4"/>
  <c r="FU127" i="4"/>
  <c r="FT127" i="4"/>
  <c r="FS127" i="4"/>
  <c r="FR127" i="4"/>
  <c r="FQ127" i="4"/>
  <c r="FP127" i="4"/>
  <c r="FO127" i="4"/>
  <c r="FN127" i="4"/>
  <c r="FM127" i="4"/>
  <c r="FL127" i="4"/>
  <c r="FK127" i="4"/>
  <c r="FJ127" i="4"/>
  <c r="FI127" i="4"/>
  <c r="FH127" i="4"/>
  <c r="FG127" i="4"/>
  <c r="FF127" i="4"/>
  <c r="EE127" i="4"/>
  <c r="ED127" i="4"/>
  <c r="EB127" i="4"/>
  <c r="EA127" i="4"/>
  <c r="DZ127" i="4"/>
  <c r="DY127" i="4"/>
  <c r="DX127" i="4"/>
  <c r="DW127" i="4"/>
  <c r="DV127" i="4"/>
  <c r="DU127" i="4"/>
  <c r="AJV117" i="4"/>
  <c r="AJU117" i="4"/>
  <c r="AJT117" i="4"/>
  <c r="AJS117" i="4"/>
  <c r="AJR117" i="4"/>
  <c r="AJQ117" i="4"/>
  <c r="AJP117" i="4"/>
  <c r="AJO117" i="4"/>
  <c r="AJN117" i="4"/>
  <c r="AJM117" i="4"/>
  <c r="AJL117" i="4"/>
  <c r="AJK117" i="4"/>
  <c r="AJJ117" i="4"/>
  <c r="AJI117" i="4"/>
  <c r="AJH117" i="4"/>
  <c r="AJG117" i="4"/>
  <c r="AJF117" i="4"/>
  <c r="AJE117" i="4"/>
  <c r="AJD117" i="4"/>
  <c r="AJC117" i="4"/>
  <c r="AJB117" i="4"/>
  <c r="AJA117" i="4"/>
  <c r="AIZ117" i="4"/>
  <c r="AIY117" i="4"/>
  <c r="AIX117" i="4"/>
  <c r="AIW117" i="4"/>
  <c r="AIV117" i="4"/>
  <c r="AIU117" i="4"/>
  <c r="AIT117" i="4"/>
  <c r="AIS117" i="4"/>
  <c r="AIR117" i="4"/>
  <c r="AIQ117" i="4"/>
  <c r="AIP117" i="4"/>
  <c r="AIO117" i="4"/>
  <c r="AIN117" i="4"/>
  <c r="AIM117" i="4"/>
  <c r="AIL117" i="4"/>
  <c r="AIK117" i="4"/>
  <c r="AIJ117" i="4"/>
  <c r="AII117" i="4"/>
  <c r="AIH117" i="4"/>
  <c r="AIG117" i="4"/>
  <c r="AIF117" i="4"/>
  <c r="AIE117" i="4"/>
  <c r="AID117" i="4"/>
  <c r="AIC117" i="4"/>
  <c r="AIB117" i="4"/>
  <c r="AIA117" i="4"/>
  <c r="AHS117" i="4"/>
  <c r="AGZ117" i="4"/>
  <c r="AGY117" i="4"/>
  <c r="AGW117" i="4"/>
  <c r="AGU117" i="4"/>
  <c r="AGT117" i="4"/>
  <c r="AGS117" i="4"/>
  <c r="AGR117" i="4"/>
  <c r="AGQ117" i="4"/>
  <c r="AGP117" i="4"/>
  <c r="KQ117" i="4"/>
  <c r="KP117" i="4"/>
  <c r="KO117" i="4"/>
  <c r="KN117" i="4"/>
  <c r="KM117" i="4"/>
  <c r="KL117" i="4"/>
  <c r="KK117" i="4"/>
  <c r="KJ117" i="4"/>
  <c r="KI117" i="4"/>
  <c r="KH117" i="4"/>
  <c r="KG117" i="4"/>
  <c r="KF117" i="4"/>
  <c r="KE117" i="4"/>
  <c r="KD117" i="4"/>
  <c r="KC117" i="4"/>
  <c r="KB117" i="4"/>
  <c r="KA117" i="4"/>
  <c r="JZ117" i="4"/>
  <c r="JY117" i="4"/>
  <c r="JX117" i="4"/>
  <c r="JW117" i="4"/>
  <c r="JV117" i="4"/>
  <c r="JU117" i="4"/>
  <c r="JT117" i="4"/>
  <c r="JS117" i="4"/>
  <c r="JR117" i="4"/>
  <c r="JQ117" i="4"/>
  <c r="JP117" i="4"/>
  <c r="JO117" i="4"/>
  <c r="JN117" i="4"/>
  <c r="JM117" i="4"/>
  <c r="JL117" i="4"/>
  <c r="JK117" i="4"/>
  <c r="JJ117" i="4"/>
  <c r="JI117" i="4"/>
  <c r="JH117" i="4"/>
  <c r="JG117" i="4"/>
  <c r="JF117" i="4"/>
  <c r="JE117" i="4"/>
  <c r="JD117" i="4"/>
  <c r="JC117" i="4"/>
  <c r="JB117" i="4"/>
  <c r="JA117" i="4"/>
  <c r="IZ117" i="4"/>
  <c r="IY117" i="4"/>
  <c r="IX117" i="4"/>
  <c r="IW117" i="4"/>
  <c r="IV117" i="4"/>
  <c r="IA117" i="4"/>
  <c r="HZ117" i="4"/>
  <c r="HU117" i="4"/>
  <c r="HT117" i="4"/>
  <c r="HR117" i="4"/>
  <c r="HP117" i="4"/>
  <c r="HO117" i="4"/>
  <c r="HN117" i="4"/>
  <c r="HM117" i="4"/>
  <c r="HL117" i="4"/>
  <c r="HK117" i="4"/>
  <c r="HA117" i="4"/>
  <c r="GZ117" i="4"/>
  <c r="GY117" i="4"/>
  <c r="GX117" i="4"/>
  <c r="GW117" i="4"/>
  <c r="GV117" i="4"/>
  <c r="GU117" i="4"/>
  <c r="GT117" i="4"/>
  <c r="GS117" i="4"/>
  <c r="GR117" i="4"/>
  <c r="GQ117" i="4"/>
  <c r="GP117" i="4"/>
  <c r="GO117" i="4"/>
  <c r="GN117" i="4"/>
  <c r="GM117" i="4"/>
  <c r="GL117" i="4"/>
  <c r="GK117" i="4"/>
  <c r="GJ117" i="4"/>
  <c r="GI117" i="4"/>
  <c r="GH117" i="4"/>
  <c r="GG117" i="4"/>
  <c r="GF117" i="4"/>
  <c r="GE117" i="4"/>
  <c r="GD117" i="4"/>
  <c r="GC117" i="4"/>
  <c r="GB117" i="4"/>
  <c r="GA117" i="4"/>
  <c r="FZ117" i="4"/>
  <c r="FY117" i="4"/>
  <c r="FX117" i="4"/>
  <c r="FW117" i="4"/>
  <c r="FV117" i="4"/>
  <c r="FU117" i="4"/>
  <c r="FT117" i="4"/>
  <c r="FS117" i="4"/>
  <c r="FR117" i="4"/>
  <c r="FQ117" i="4"/>
  <c r="FP117" i="4"/>
  <c r="FO117" i="4"/>
  <c r="FN117" i="4"/>
  <c r="FM117" i="4"/>
  <c r="FL117" i="4"/>
  <c r="FK117" i="4"/>
  <c r="FJ117" i="4"/>
  <c r="FI117" i="4"/>
  <c r="FH117" i="4"/>
  <c r="FG117" i="4"/>
  <c r="FF117" i="4"/>
  <c r="EJ117" i="4"/>
  <c r="EH117" i="4"/>
  <c r="EE117" i="4"/>
  <c r="ED117" i="4"/>
  <c r="EB117" i="4"/>
  <c r="DZ117" i="4"/>
  <c r="DY117" i="4"/>
  <c r="DX117" i="4"/>
  <c r="DW117" i="4"/>
  <c r="DV117" i="4"/>
  <c r="DU117" i="4"/>
  <c r="AJV136" i="4"/>
  <c r="AJU136" i="4"/>
  <c r="AJT136" i="4"/>
  <c r="AJS136" i="4"/>
  <c r="AJR136" i="4"/>
  <c r="AJQ136" i="4"/>
  <c r="AJP136" i="4"/>
  <c r="AJO136" i="4"/>
  <c r="AJN136" i="4"/>
  <c r="AJM136" i="4"/>
  <c r="AJL136" i="4"/>
  <c r="AJK136" i="4"/>
  <c r="AJJ136" i="4"/>
  <c r="AJI136" i="4"/>
  <c r="AJH136" i="4"/>
  <c r="AJG136" i="4"/>
  <c r="AJF136" i="4"/>
  <c r="AJE136" i="4"/>
  <c r="AJD136" i="4"/>
  <c r="AJC136" i="4"/>
  <c r="AJB136" i="4"/>
  <c r="AJA136" i="4"/>
  <c r="AIZ136" i="4"/>
  <c r="AIY136" i="4"/>
  <c r="AIX136" i="4"/>
  <c r="AIW136" i="4"/>
  <c r="AIV136" i="4"/>
  <c r="AIU136" i="4"/>
  <c r="AIT136" i="4"/>
  <c r="AIS136" i="4"/>
  <c r="AIR136" i="4"/>
  <c r="AIQ136" i="4"/>
  <c r="AIP136" i="4"/>
  <c r="AIO136" i="4"/>
  <c r="AIN136" i="4"/>
  <c r="AIM136" i="4"/>
  <c r="AIL136" i="4"/>
  <c r="AIK136" i="4"/>
  <c r="AIJ136" i="4"/>
  <c r="AII136" i="4"/>
  <c r="AIH136" i="4"/>
  <c r="AIG136" i="4"/>
  <c r="AIF136" i="4"/>
  <c r="AIE136" i="4"/>
  <c r="AID136" i="4"/>
  <c r="AIC136" i="4"/>
  <c r="AIB136" i="4"/>
  <c r="AIA136" i="4"/>
  <c r="AGZ136" i="4"/>
  <c r="AGY136" i="4"/>
  <c r="AGV136" i="4"/>
  <c r="AGU136" i="4"/>
  <c r="AGT136" i="4"/>
  <c r="AGS136" i="4"/>
  <c r="AGR136" i="4"/>
  <c r="AGQ136" i="4"/>
  <c r="AGP136" i="4"/>
  <c r="KQ136" i="4"/>
  <c r="KP136" i="4"/>
  <c r="KO136" i="4"/>
  <c r="KN136" i="4"/>
  <c r="KM136" i="4"/>
  <c r="KL136" i="4"/>
  <c r="KK136" i="4"/>
  <c r="KJ136" i="4"/>
  <c r="KI136" i="4"/>
  <c r="KH136" i="4"/>
  <c r="KG136" i="4"/>
  <c r="KF136" i="4"/>
  <c r="KE136" i="4"/>
  <c r="KD136" i="4"/>
  <c r="KC136" i="4"/>
  <c r="KB136" i="4"/>
  <c r="KA136" i="4"/>
  <c r="JZ136" i="4"/>
  <c r="JY136" i="4"/>
  <c r="JX136" i="4"/>
  <c r="JW136" i="4"/>
  <c r="JV136" i="4"/>
  <c r="JU136" i="4"/>
  <c r="JT136" i="4"/>
  <c r="JS136" i="4"/>
  <c r="JR136" i="4"/>
  <c r="JQ136" i="4"/>
  <c r="JP136" i="4"/>
  <c r="JO136" i="4"/>
  <c r="JN136" i="4"/>
  <c r="JM136" i="4"/>
  <c r="JL136" i="4"/>
  <c r="JK136" i="4"/>
  <c r="JJ136" i="4"/>
  <c r="JI136" i="4"/>
  <c r="JH136" i="4"/>
  <c r="JG136" i="4"/>
  <c r="JF136" i="4"/>
  <c r="JE136" i="4"/>
  <c r="JD136" i="4"/>
  <c r="JC136" i="4"/>
  <c r="JB136" i="4"/>
  <c r="JA136" i="4"/>
  <c r="IZ136" i="4"/>
  <c r="IY136" i="4"/>
  <c r="IX136" i="4"/>
  <c r="IW136" i="4"/>
  <c r="IV136" i="4"/>
  <c r="IN136" i="4"/>
  <c r="IE136" i="4"/>
  <c r="HU136" i="4"/>
  <c r="HT136" i="4"/>
  <c r="HQ136" i="4"/>
  <c r="HP136" i="4"/>
  <c r="HO136" i="4"/>
  <c r="HN136" i="4"/>
  <c r="HM136" i="4"/>
  <c r="HL136" i="4"/>
  <c r="HK136" i="4"/>
  <c r="HA136" i="4"/>
  <c r="GZ136" i="4"/>
  <c r="GY136" i="4"/>
  <c r="GX136" i="4"/>
  <c r="GW136" i="4"/>
  <c r="GV136" i="4"/>
  <c r="GU136" i="4"/>
  <c r="GT136" i="4"/>
  <c r="GS136" i="4"/>
  <c r="GR136" i="4"/>
  <c r="GQ136" i="4"/>
  <c r="GP136" i="4"/>
  <c r="GO136" i="4"/>
  <c r="GN136" i="4"/>
  <c r="GM136" i="4"/>
  <c r="GL136" i="4"/>
  <c r="GK136" i="4"/>
  <c r="GJ136" i="4"/>
  <c r="GI136" i="4"/>
  <c r="GH136" i="4"/>
  <c r="GG136" i="4"/>
  <c r="GF136" i="4"/>
  <c r="GE136" i="4"/>
  <c r="GD136" i="4"/>
  <c r="GC136" i="4"/>
  <c r="GB136" i="4"/>
  <c r="GA136" i="4"/>
  <c r="FZ136" i="4"/>
  <c r="FY136" i="4"/>
  <c r="FX136" i="4"/>
  <c r="FW136" i="4"/>
  <c r="FV136" i="4"/>
  <c r="FU136" i="4"/>
  <c r="FT136" i="4"/>
  <c r="FS136" i="4"/>
  <c r="FR136" i="4"/>
  <c r="FQ136" i="4"/>
  <c r="FP136" i="4"/>
  <c r="FO136" i="4"/>
  <c r="FN136" i="4"/>
  <c r="FM136" i="4"/>
  <c r="FL136" i="4"/>
  <c r="FK136" i="4"/>
  <c r="FJ136" i="4"/>
  <c r="FI136" i="4"/>
  <c r="FH136" i="4"/>
  <c r="FG136" i="4"/>
  <c r="FF136" i="4"/>
  <c r="EY136" i="4"/>
  <c r="EE136" i="4"/>
  <c r="ED136" i="4"/>
  <c r="EA136" i="4"/>
  <c r="DZ136" i="4"/>
  <c r="DY136" i="4"/>
  <c r="DX136" i="4"/>
  <c r="DW136" i="4"/>
  <c r="DV136" i="4"/>
  <c r="DU136" i="4"/>
  <c r="AJV76" i="4"/>
  <c r="AJU76" i="4"/>
  <c r="AJT76" i="4"/>
  <c r="AJS76" i="4"/>
  <c r="AJR76" i="4"/>
  <c r="AJQ76" i="4"/>
  <c r="AJP76" i="4"/>
  <c r="AJO76" i="4"/>
  <c r="AJN76" i="4"/>
  <c r="AJM76" i="4"/>
  <c r="AJL76" i="4"/>
  <c r="AJK76" i="4"/>
  <c r="AJJ76" i="4"/>
  <c r="AJI76" i="4"/>
  <c r="AJH76" i="4"/>
  <c r="AJG76" i="4"/>
  <c r="AJF76" i="4"/>
  <c r="AJE76" i="4"/>
  <c r="AJD76" i="4"/>
  <c r="AJC76" i="4"/>
  <c r="AJB76" i="4"/>
  <c r="AJA76" i="4"/>
  <c r="AIZ76" i="4"/>
  <c r="AIY76" i="4"/>
  <c r="AIX76" i="4"/>
  <c r="AIW76" i="4"/>
  <c r="AIV76" i="4"/>
  <c r="AIU76" i="4"/>
  <c r="AIT76" i="4"/>
  <c r="AIS76" i="4"/>
  <c r="AIR76" i="4"/>
  <c r="AIQ76" i="4"/>
  <c r="AIP76" i="4"/>
  <c r="AIO76" i="4"/>
  <c r="AIN76" i="4"/>
  <c r="AIM76" i="4"/>
  <c r="AIL76" i="4"/>
  <c r="AIK76" i="4"/>
  <c r="AIJ76" i="4"/>
  <c r="AII76" i="4"/>
  <c r="AIH76" i="4"/>
  <c r="AIG76" i="4"/>
  <c r="AIF76" i="4"/>
  <c r="AIE76" i="4"/>
  <c r="AID76" i="4"/>
  <c r="AIC76" i="4"/>
  <c r="AIB76" i="4"/>
  <c r="AIA76" i="4"/>
  <c r="AHD76" i="4"/>
  <c r="AGZ76" i="4"/>
  <c r="AGY76" i="4"/>
  <c r="AGV76" i="4"/>
  <c r="AGU76" i="4"/>
  <c r="AGT76" i="4"/>
  <c r="AGS76" i="4"/>
  <c r="AGR76" i="4"/>
  <c r="AGQ76" i="4"/>
  <c r="AGP76" i="4"/>
  <c r="KQ76" i="4"/>
  <c r="KP76" i="4"/>
  <c r="KO76" i="4"/>
  <c r="KN76" i="4"/>
  <c r="KM76" i="4"/>
  <c r="KL76" i="4"/>
  <c r="KK76" i="4"/>
  <c r="KJ76" i="4"/>
  <c r="KI76" i="4"/>
  <c r="KH76" i="4"/>
  <c r="KG76" i="4"/>
  <c r="KF76" i="4"/>
  <c r="KE76" i="4"/>
  <c r="KD76" i="4"/>
  <c r="KC76" i="4"/>
  <c r="KB76" i="4"/>
  <c r="KA76" i="4"/>
  <c r="JZ76" i="4"/>
  <c r="JY76" i="4"/>
  <c r="JX76" i="4"/>
  <c r="JW76" i="4"/>
  <c r="JV76" i="4"/>
  <c r="JU76" i="4"/>
  <c r="JT76" i="4"/>
  <c r="JS76" i="4"/>
  <c r="JR76" i="4"/>
  <c r="JQ76" i="4"/>
  <c r="JP76" i="4"/>
  <c r="JO76" i="4"/>
  <c r="JN76" i="4"/>
  <c r="JM76" i="4"/>
  <c r="JL76" i="4"/>
  <c r="JK76" i="4"/>
  <c r="JJ76" i="4"/>
  <c r="JI76" i="4"/>
  <c r="JH76" i="4"/>
  <c r="JG76" i="4"/>
  <c r="JF76" i="4"/>
  <c r="JE76" i="4"/>
  <c r="JD76" i="4"/>
  <c r="JC76" i="4"/>
  <c r="JB76" i="4"/>
  <c r="JA76" i="4"/>
  <c r="IZ76" i="4"/>
  <c r="IY76" i="4"/>
  <c r="IX76" i="4"/>
  <c r="IW76" i="4"/>
  <c r="IV76" i="4"/>
  <c r="HU76" i="4"/>
  <c r="HT76" i="4"/>
  <c r="HQ76" i="4"/>
  <c r="HP76" i="4"/>
  <c r="HO76" i="4"/>
  <c r="HN76" i="4"/>
  <c r="HM76" i="4"/>
  <c r="HL76" i="4"/>
  <c r="HK76" i="4"/>
  <c r="HA76" i="4"/>
  <c r="GZ76" i="4"/>
  <c r="GY76" i="4"/>
  <c r="GX76" i="4"/>
  <c r="GW76" i="4"/>
  <c r="GV76" i="4"/>
  <c r="GU76" i="4"/>
  <c r="GT76" i="4"/>
  <c r="GS76" i="4"/>
  <c r="GR76" i="4"/>
  <c r="GQ76" i="4"/>
  <c r="GP76" i="4"/>
  <c r="GO76" i="4"/>
  <c r="GN76" i="4"/>
  <c r="GM76" i="4"/>
  <c r="GL76" i="4"/>
  <c r="GK76" i="4"/>
  <c r="GJ76" i="4"/>
  <c r="GI76" i="4"/>
  <c r="GH76" i="4"/>
  <c r="GG76" i="4"/>
  <c r="GF76" i="4"/>
  <c r="GE76" i="4"/>
  <c r="GD76" i="4"/>
  <c r="GC76" i="4"/>
  <c r="GB76" i="4"/>
  <c r="GA76" i="4"/>
  <c r="FZ76" i="4"/>
  <c r="FY76" i="4"/>
  <c r="FX76" i="4"/>
  <c r="FW76" i="4"/>
  <c r="FV76" i="4"/>
  <c r="FU76" i="4"/>
  <c r="FT76" i="4"/>
  <c r="FS76" i="4"/>
  <c r="FR76" i="4"/>
  <c r="FQ76" i="4"/>
  <c r="FP76" i="4"/>
  <c r="FO76" i="4"/>
  <c r="FN76" i="4"/>
  <c r="FM76" i="4"/>
  <c r="FL76" i="4"/>
  <c r="FK76" i="4"/>
  <c r="FJ76" i="4"/>
  <c r="FI76" i="4"/>
  <c r="FH76" i="4"/>
  <c r="FG76" i="4"/>
  <c r="FF76" i="4"/>
  <c r="EE76" i="4"/>
  <c r="ED76" i="4"/>
  <c r="EA76" i="4"/>
  <c r="DZ76" i="4"/>
  <c r="DY76" i="4"/>
  <c r="DX76" i="4"/>
  <c r="DW76" i="4"/>
  <c r="DV76" i="4"/>
  <c r="DU76" i="4"/>
  <c r="AJV87" i="4"/>
  <c r="AJU87" i="4"/>
  <c r="AJT87" i="4"/>
  <c r="AJS87" i="4"/>
  <c r="AJR87" i="4"/>
  <c r="AJQ87" i="4"/>
  <c r="AJP87" i="4"/>
  <c r="AJO87" i="4"/>
  <c r="AJN87" i="4"/>
  <c r="AJM87" i="4"/>
  <c r="AJL87" i="4"/>
  <c r="AJK87" i="4"/>
  <c r="AJJ87" i="4"/>
  <c r="AJI87" i="4"/>
  <c r="AJH87" i="4"/>
  <c r="AJG87" i="4"/>
  <c r="AJF87" i="4"/>
  <c r="AJE87" i="4"/>
  <c r="AJD87" i="4"/>
  <c r="AJC87" i="4"/>
  <c r="AJB87" i="4"/>
  <c r="AJA87" i="4"/>
  <c r="AIZ87" i="4"/>
  <c r="AIY87" i="4"/>
  <c r="AIX87" i="4"/>
  <c r="AIW87" i="4"/>
  <c r="AIV87" i="4"/>
  <c r="AIU87" i="4"/>
  <c r="AIT87" i="4"/>
  <c r="AIS87" i="4"/>
  <c r="AIR87" i="4"/>
  <c r="AIQ87" i="4"/>
  <c r="AIP87" i="4"/>
  <c r="AIO87" i="4"/>
  <c r="AIN87" i="4"/>
  <c r="AIM87" i="4"/>
  <c r="AIL87" i="4"/>
  <c r="AIK87" i="4"/>
  <c r="AIJ87" i="4"/>
  <c r="AII87" i="4"/>
  <c r="AIH87" i="4"/>
  <c r="AIG87" i="4"/>
  <c r="AIF87" i="4"/>
  <c r="AIE87" i="4"/>
  <c r="AID87" i="4"/>
  <c r="AIC87" i="4"/>
  <c r="AIB87" i="4"/>
  <c r="AIA87" i="4"/>
  <c r="AHN87" i="4"/>
  <c r="AHB87" i="4"/>
  <c r="AGZ87" i="4"/>
  <c r="AGY87" i="4"/>
  <c r="AGW87" i="4"/>
  <c r="AGV87" i="4"/>
  <c r="AGU87" i="4"/>
  <c r="AGT87" i="4"/>
  <c r="AGS87" i="4"/>
  <c r="AGR87" i="4"/>
  <c r="AGQ87" i="4"/>
  <c r="AGP87" i="4"/>
  <c r="KQ87" i="4"/>
  <c r="KP87" i="4"/>
  <c r="KO87" i="4"/>
  <c r="KN87" i="4"/>
  <c r="KM87" i="4"/>
  <c r="KL87" i="4"/>
  <c r="KK87" i="4"/>
  <c r="KJ87" i="4"/>
  <c r="KI87" i="4"/>
  <c r="KH87" i="4"/>
  <c r="KG87" i="4"/>
  <c r="KF87" i="4"/>
  <c r="KE87" i="4"/>
  <c r="KD87" i="4"/>
  <c r="KC87" i="4"/>
  <c r="KB87" i="4"/>
  <c r="KA87" i="4"/>
  <c r="JZ87" i="4"/>
  <c r="JY87" i="4"/>
  <c r="JX87" i="4"/>
  <c r="JW87" i="4"/>
  <c r="JV87" i="4"/>
  <c r="JU87" i="4"/>
  <c r="JT87" i="4"/>
  <c r="JS87" i="4"/>
  <c r="JR87" i="4"/>
  <c r="JQ87" i="4"/>
  <c r="JP87" i="4"/>
  <c r="JO87" i="4"/>
  <c r="JN87" i="4"/>
  <c r="JM87" i="4"/>
  <c r="JL87" i="4"/>
  <c r="JK87" i="4"/>
  <c r="JJ87" i="4"/>
  <c r="JI87" i="4"/>
  <c r="JH87" i="4"/>
  <c r="JG87" i="4"/>
  <c r="JF87" i="4"/>
  <c r="JE87" i="4"/>
  <c r="JD87" i="4"/>
  <c r="JC87" i="4"/>
  <c r="JB87" i="4"/>
  <c r="JA87" i="4"/>
  <c r="IZ87" i="4"/>
  <c r="IY87" i="4"/>
  <c r="IX87" i="4"/>
  <c r="IW87" i="4"/>
  <c r="IV87" i="4"/>
  <c r="HU87" i="4"/>
  <c r="HT87" i="4"/>
  <c r="HR87" i="4"/>
  <c r="HQ87" i="4"/>
  <c r="HP87" i="4"/>
  <c r="HO87" i="4"/>
  <c r="HN87" i="4"/>
  <c r="HM87" i="4"/>
  <c r="HL87" i="4"/>
  <c r="HK87" i="4"/>
  <c r="HA87" i="4"/>
  <c r="GZ87" i="4"/>
  <c r="GY87" i="4"/>
  <c r="GX87" i="4"/>
  <c r="GW87" i="4"/>
  <c r="GV87" i="4"/>
  <c r="GU87" i="4"/>
  <c r="GT87" i="4"/>
  <c r="GS87" i="4"/>
  <c r="GR87" i="4"/>
  <c r="GQ87" i="4"/>
  <c r="GP87" i="4"/>
  <c r="GO87" i="4"/>
  <c r="GN87" i="4"/>
  <c r="GM87" i="4"/>
  <c r="GL87" i="4"/>
  <c r="GK87" i="4"/>
  <c r="GJ87" i="4"/>
  <c r="GI87" i="4"/>
  <c r="GH87" i="4"/>
  <c r="GG87" i="4"/>
  <c r="GF87" i="4"/>
  <c r="GE87" i="4"/>
  <c r="GD87" i="4"/>
  <c r="GC87" i="4"/>
  <c r="GB87" i="4"/>
  <c r="GA87" i="4"/>
  <c r="FZ87" i="4"/>
  <c r="FY87" i="4"/>
  <c r="FX87" i="4"/>
  <c r="FW87" i="4"/>
  <c r="FV87" i="4"/>
  <c r="FU87" i="4"/>
  <c r="FT87" i="4"/>
  <c r="FS87" i="4"/>
  <c r="FR87" i="4"/>
  <c r="FQ87" i="4"/>
  <c r="FP87" i="4"/>
  <c r="FO87" i="4"/>
  <c r="FN87" i="4"/>
  <c r="FM87" i="4"/>
  <c r="FL87" i="4"/>
  <c r="FK87" i="4"/>
  <c r="FJ87" i="4"/>
  <c r="FI87" i="4"/>
  <c r="FH87" i="4"/>
  <c r="FG87" i="4"/>
  <c r="FF87" i="4"/>
  <c r="EE87" i="4"/>
  <c r="ED87" i="4"/>
  <c r="EB87" i="4"/>
  <c r="EA87" i="4"/>
  <c r="DZ87" i="4"/>
  <c r="DY87" i="4"/>
  <c r="DX87" i="4"/>
  <c r="DW87" i="4"/>
  <c r="DV87" i="4"/>
  <c r="DU87" i="4"/>
  <c r="AJV156" i="4"/>
  <c r="AJU156" i="4"/>
  <c r="AJT156" i="4"/>
  <c r="AJS156" i="4"/>
  <c r="AJR156" i="4"/>
  <c r="AJQ156" i="4"/>
  <c r="AJP156" i="4"/>
  <c r="AJO156" i="4"/>
  <c r="AJN156" i="4"/>
  <c r="AJM156" i="4"/>
  <c r="AJL156" i="4"/>
  <c r="AJK156" i="4"/>
  <c r="AJJ156" i="4"/>
  <c r="AJI156" i="4"/>
  <c r="AJH156" i="4"/>
  <c r="AJG156" i="4"/>
  <c r="AJF156" i="4"/>
  <c r="AJE156" i="4"/>
  <c r="AJD156" i="4"/>
  <c r="AJC156" i="4"/>
  <c r="AJB156" i="4"/>
  <c r="AJA156" i="4"/>
  <c r="AIZ156" i="4"/>
  <c r="AIY156" i="4"/>
  <c r="AIX156" i="4"/>
  <c r="AIW156" i="4"/>
  <c r="AIV156" i="4"/>
  <c r="AIU156" i="4"/>
  <c r="AIT156" i="4"/>
  <c r="AIS156" i="4"/>
  <c r="AIR156" i="4"/>
  <c r="AIQ156" i="4"/>
  <c r="AIP156" i="4"/>
  <c r="AIO156" i="4"/>
  <c r="AIN156" i="4"/>
  <c r="AIM156" i="4"/>
  <c r="AIL156" i="4"/>
  <c r="AIK156" i="4"/>
  <c r="AIJ156" i="4"/>
  <c r="AII156" i="4"/>
  <c r="AIH156" i="4"/>
  <c r="AIG156" i="4"/>
  <c r="AIF156" i="4"/>
  <c r="AIE156" i="4"/>
  <c r="AID156" i="4"/>
  <c r="AIC156" i="4"/>
  <c r="AIB156" i="4"/>
  <c r="AIA156" i="4"/>
  <c r="AHT156" i="4"/>
  <c r="AHO156" i="4"/>
  <c r="AGZ156" i="4"/>
  <c r="AGY156" i="4"/>
  <c r="AGW156" i="4"/>
  <c r="AGV156" i="4"/>
  <c r="AGU156" i="4"/>
  <c r="AGT156" i="4"/>
  <c r="AGS156" i="4"/>
  <c r="AGR156" i="4"/>
  <c r="AGQ156" i="4"/>
  <c r="AGP156" i="4"/>
  <c r="KQ156" i="4"/>
  <c r="KP156" i="4"/>
  <c r="KO156" i="4"/>
  <c r="KN156" i="4"/>
  <c r="KM156" i="4"/>
  <c r="KL156" i="4"/>
  <c r="KK156" i="4"/>
  <c r="KJ156" i="4"/>
  <c r="KI156" i="4"/>
  <c r="KH156" i="4"/>
  <c r="KG156" i="4"/>
  <c r="KF156" i="4"/>
  <c r="KE156" i="4"/>
  <c r="KD156" i="4"/>
  <c r="KC156" i="4"/>
  <c r="KB156" i="4"/>
  <c r="KA156" i="4"/>
  <c r="JZ156" i="4"/>
  <c r="JY156" i="4"/>
  <c r="JX156" i="4"/>
  <c r="JW156" i="4"/>
  <c r="JV156" i="4"/>
  <c r="JU156" i="4"/>
  <c r="JT156" i="4"/>
  <c r="JS156" i="4"/>
  <c r="JR156" i="4"/>
  <c r="JQ156" i="4"/>
  <c r="JP156" i="4"/>
  <c r="JO156" i="4"/>
  <c r="JN156" i="4"/>
  <c r="JM156" i="4"/>
  <c r="JL156" i="4"/>
  <c r="JK156" i="4"/>
  <c r="JJ156" i="4"/>
  <c r="JI156" i="4"/>
  <c r="JH156" i="4"/>
  <c r="JG156" i="4"/>
  <c r="JF156" i="4"/>
  <c r="JE156" i="4"/>
  <c r="JD156" i="4"/>
  <c r="JC156" i="4"/>
  <c r="JB156" i="4"/>
  <c r="JA156" i="4"/>
  <c r="IZ156" i="4"/>
  <c r="IY156" i="4"/>
  <c r="IX156" i="4"/>
  <c r="IW156" i="4"/>
  <c r="IV156" i="4"/>
  <c r="IR156" i="4"/>
  <c r="IN156" i="4"/>
  <c r="HU156" i="4"/>
  <c r="HT156" i="4"/>
  <c r="HR156" i="4"/>
  <c r="HQ156" i="4"/>
  <c r="HP156" i="4"/>
  <c r="HO156" i="4"/>
  <c r="HN156" i="4"/>
  <c r="HM156" i="4"/>
  <c r="HL156" i="4"/>
  <c r="HK156" i="4"/>
  <c r="HA156" i="4"/>
  <c r="GZ156" i="4"/>
  <c r="GY156" i="4"/>
  <c r="GX156" i="4"/>
  <c r="GW156" i="4"/>
  <c r="GV156" i="4"/>
  <c r="GU156" i="4"/>
  <c r="GT156" i="4"/>
  <c r="GS156" i="4"/>
  <c r="GR156" i="4"/>
  <c r="GQ156" i="4"/>
  <c r="GP156" i="4"/>
  <c r="GO156" i="4"/>
  <c r="GN156" i="4"/>
  <c r="GM156" i="4"/>
  <c r="GL156" i="4"/>
  <c r="GK156" i="4"/>
  <c r="GJ156" i="4"/>
  <c r="GI156" i="4"/>
  <c r="GH156" i="4"/>
  <c r="GG156" i="4"/>
  <c r="GF156" i="4"/>
  <c r="GE156" i="4"/>
  <c r="GD156" i="4"/>
  <c r="GC156" i="4"/>
  <c r="GB156" i="4"/>
  <c r="GA156" i="4"/>
  <c r="FZ156" i="4"/>
  <c r="FY156" i="4"/>
  <c r="FX156" i="4"/>
  <c r="FW156" i="4"/>
  <c r="FV156" i="4"/>
  <c r="FU156" i="4"/>
  <c r="FT156" i="4"/>
  <c r="FS156" i="4"/>
  <c r="FR156" i="4"/>
  <c r="FQ156" i="4"/>
  <c r="FP156" i="4"/>
  <c r="FO156" i="4"/>
  <c r="FN156" i="4"/>
  <c r="FM156" i="4"/>
  <c r="FL156" i="4"/>
  <c r="FK156" i="4"/>
  <c r="FJ156" i="4"/>
  <c r="FI156" i="4"/>
  <c r="FH156" i="4"/>
  <c r="FG156" i="4"/>
  <c r="FF156" i="4"/>
  <c r="EY156" i="4"/>
  <c r="EN156" i="4"/>
  <c r="EM156" i="4"/>
  <c r="EE156" i="4"/>
  <c r="ED156" i="4"/>
  <c r="EB156" i="4"/>
  <c r="EA156" i="4"/>
  <c r="DZ156" i="4"/>
  <c r="DY156" i="4"/>
  <c r="DX156" i="4"/>
  <c r="DW156" i="4"/>
  <c r="DV156" i="4"/>
  <c r="DU156" i="4"/>
  <c r="AJV139" i="4"/>
  <c r="AJU139" i="4"/>
  <c r="AJT139" i="4"/>
  <c r="AJS139" i="4"/>
  <c r="AJR139" i="4"/>
  <c r="AJQ139" i="4"/>
  <c r="AJP139" i="4"/>
  <c r="AJO139" i="4"/>
  <c r="AJN139" i="4"/>
  <c r="AJM139" i="4"/>
  <c r="AJL139" i="4"/>
  <c r="AJK139" i="4"/>
  <c r="AJJ139" i="4"/>
  <c r="AJI139" i="4"/>
  <c r="AJH139" i="4"/>
  <c r="AJG139" i="4"/>
  <c r="AJF139" i="4"/>
  <c r="AJE139" i="4"/>
  <c r="AJD139" i="4"/>
  <c r="AJC139" i="4"/>
  <c r="AJB139" i="4"/>
  <c r="AJA139" i="4"/>
  <c r="AIZ139" i="4"/>
  <c r="AIY139" i="4"/>
  <c r="AIX139" i="4"/>
  <c r="AIW139" i="4"/>
  <c r="AIV139" i="4"/>
  <c r="AIU139" i="4"/>
  <c r="AIT139" i="4"/>
  <c r="AIS139" i="4"/>
  <c r="AIR139" i="4"/>
  <c r="AIQ139" i="4"/>
  <c r="AIP139" i="4"/>
  <c r="AIO139" i="4"/>
  <c r="AIN139" i="4"/>
  <c r="AIM139" i="4"/>
  <c r="AIL139" i="4"/>
  <c r="AIK139" i="4"/>
  <c r="AIJ139" i="4"/>
  <c r="AII139" i="4"/>
  <c r="AIH139" i="4"/>
  <c r="AIG139" i="4"/>
  <c r="AIF139" i="4"/>
  <c r="AIE139" i="4"/>
  <c r="AID139" i="4"/>
  <c r="AIC139" i="4"/>
  <c r="AIB139" i="4"/>
  <c r="AIA139" i="4"/>
  <c r="AGZ139" i="4"/>
  <c r="AGY139" i="4"/>
  <c r="AGV139" i="4"/>
  <c r="AGU139" i="4"/>
  <c r="AGT139" i="4"/>
  <c r="AGS139" i="4"/>
  <c r="AGR139" i="4"/>
  <c r="AGQ139" i="4"/>
  <c r="AGP139" i="4"/>
  <c r="KQ139" i="4"/>
  <c r="KP139" i="4"/>
  <c r="KO139" i="4"/>
  <c r="KN139" i="4"/>
  <c r="KM139" i="4"/>
  <c r="KL139" i="4"/>
  <c r="KK139" i="4"/>
  <c r="KJ139" i="4"/>
  <c r="KI139" i="4"/>
  <c r="KH139" i="4"/>
  <c r="KG139" i="4"/>
  <c r="KF139" i="4"/>
  <c r="KE139" i="4"/>
  <c r="KD139" i="4"/>
  <c r="KC139" i="4"/>
  <c r="KB139" i="4"/>
  <c r="KA139" i="4"/>
  <c r="JZ139" i="4"/>
  <c r="JY139" i="4"/>
  <c r="JX139" i="4"/>
  <c r="JW139" i="4"/>
  <c r="JV139" i="4"/>
  <c r="JU139" i="4"/>
  <c r="JT139" i="4"/>
  <c r="JS139" i="4"/>
  <c r="JR139" i="4"/>
  <c r="JQ139" i="4"/>
  <c r="JP139" i="4"/>
  <c r="JO139" i="4"/>
  <c r="JN139" i="4"/>
  <c r="JM139" i="4"/>
  <c r="JL139" i="4"/>
  <c r="JK139" i="4"/>
  <c r="JJ139" i="4"/>
  <c r="JI139" i="4"/>
  <c r="JH139" i="4"/>
  <c r="JG139" i="4"/>
  <c r="JF139" i="4"/>
  <c r="JE139" i="4"/>
  <c r="JD139" i="4"/>
  <c r="JC139" i="4"/>
  <c r="JB139" i="4"/>
  <c r="JA139" i="4"/>
  <c r="IZ139" i="4"/>
  <c r="IY139" i="4"/>
  <c r="IX139" i="4"/>
  <c r="IW139" i="4"/>
  <c r="IV139" i="4"/>
  <c r="HU139" i="4"/>
  <c r="HT139" i="4"/>
  <c r="HQ139" i="4"/>
  <c r="HP139" i="4"/>
  <c r="HO139" i="4"/>
  <c r="HN139" i="4"/>
  <c r="HM139" i="4"/>
  <c r="HL139" i="4"/>
  <c r="HK139" i="4"/>
  <c r="HA139" i="4"/>
  <c r="GZ139" i="4"/>
  <c r="GY139" i="4"/>
  <c r="GX139" i="4"/>
  <c r="GW139" i="4"/>
  <c r="GV139" i="4"/>
  <c r="GU139" i="4"/>
  <c r="GT139" i="4"/>
  <c r="GS139" i="4"/>
  <c r="GR139" i="4"/>
  <c r="GQ139" i="4"/>
  <c r="GP139" i="4"/>
  <c r="GO139" i="4"/>
  <c r="GN139" i="4"/>
  <c r="GM139" i="4"/>
  <c r="GL139" i="4"/>
  <c r="GK139" i="4"/>
  <c r="GJ139" i="4"/>
  <c r="GI139" i="4"/>
  <c r="GH139" i="4"/>
  <c r="GG139" i="4"/>
  <c r="GF139" i="4"/>
  <c r="GE139" i="4"/>
  <c r="GD139" i="4"/>
  <c r="GC139" i="4"/>
  <c r="GB139" i="4"/>
  <c r="GA139" i="4"/>
  <c r="FZ139" i="4"/>
  <c r="FY139" i="4"/>
  <c r="FX139" i="4"/>
  <c r="FW139" i="4"/>
  <c r="FV139" i="4"/>
  <c r="FU139" i="4"/>
  <c r="FT139" i="4"/>
  <c r="FS139" i="4"/>
  <c r="FR139" i="4"/>
  <c r="FQ139" i="4"/>
  <c r="FP139" i="4"/>
  <c r="FO139" i="4"/>
  <c r="FN139" i="4"/>
  <c r="FM139" i="4"/>
  <c r="FL139" i="4"/>
  <c r="FK139" i="4"/>
  <c r="FJ139" i="4"/>
  <c r="FI139" i="4"/>
  <c r="FH139" i="4"/>
  <c r="FG139" i="4"/>
  <c r="FF139" i="4"/>
  <c r="FD139" i="4"/>
  <c r="EW139" i="4"/>
  <c r="EE139" i="4"/>
  <c r="ED139" i="4"/>
  <c r="EA139" i="4"/>
  <c r="DZ139" i="4"/>
  <c r="DY139" i="4"/>
  <c r="DX139" i="4"/>
  <c r="DW139" i="4"/>
  <c r="DV139" i="4"/>
  <c r="DU139" i="4"/>
  <c r="AJV32" i="4"/>
  <c r="AJU32" i="4"/>
  <c r="AJT32" i="4"/>
  <c r="AJS32" i="4"/>
  <c r="AJR32" i="4"/>
  <c r="AJQ32" i="4"/>
  <c r="AJP32" i="4"/>
  <c r="AJO32" i="4"/>
  <c r="AJN32" i="4"/>
  <c r="AJM32" i="4"/>
  <c r="AJL32" i="4"/>
  <c r="AJK32" i="4"/>
  <c r="AJJ32" i="4"/>
  <c r="AJI32" i="4"/>
  <c r="AJH32" i="4"/>
  <c r="AJG32" i="4"/>
  <c r="AJF32" i="4"/>
  <c r="AJE32" i="4"/>
  <c r="AJD32" i="4"/>
  <c r="AJC32" i="4"/>
  <c r="AJB32" i="4"/>
  <c r="AJA32" i="4"/>
  <c r="AIZ32" i="4"/>
  <c r="AIY32" i="4"/>
  <c r="AIX32" i="4"/>
  <c r="AIW32" i="4"/>
  <c r="AIV32" i="4"/>
  <c r="AIU32" i="4"/>
  <c r="AIT32" i="4"/>
  <c r="AIS32" i="4"/>
  <c r="AIR32" i="4"/>
  <c r="AIQ32" i="4"/>
  <c r="AIP32" i="4"/>
  <c r="AIO32" i="4"/>
  <c r="AIN32" i="4"/>
  <c r="AIM32" i="4"/>
  <c r="AIL32" i="4"/>
  <c r="AIK32" i="4"/>
  <c r="AIJ32" i="4"/>
  <c r="AII32" i="4"/>
  <c r="AIH32" i="4"/>
  <c r="AIG32" i="4"/>
  <c r="AIF32" i="4"/>
  <c r="AIE32" i="4"/>
  <c r="AID32" i="4"/>
  <c r="AIC32" i="4"/>
  <c r="AIB32" i="4"/>
  <c r="AIA32" i="4"/>
  <c r="AGZ32" i="4"/>
  <c r="AGY32" i="4"/>
  <c r="AGW32" i="4"/>
  <c r="AGV32" i="4"/>
  <c r="AGU32" i="4"/>
  <c r="AGT32" i="4"/>
  <c r="AGS32" i="4"/>
  <c r="AGR32" i="4"/>
  <c r="AGQ32" i="4"/>
  <c r="AGP32" i="4"/>
  <c r="KQ32" i="4"/>
  <c r="KP32" i="4"/>
  <c r="KO32" i="4"/>
  <c r="KN32" i="4"/>
  <c r="KM32" i="4"/>
  <c r="KL32" i="4"/>
  <c r="KK32" i="4"/>
  <c r="KJ32" i="4"/>
  <c r="KI32" i="4"/>
  <c r="KH32" i="4"/>
  <c r="KG32" i="4"/>
  <c r="KF32" i="4"/>
  <c r="KE32" i="4"/>
  <c r="KD32" i="4"/>
  <c r="KC32" i="4"/>
  <c r="KB32" i="4"/>
  <c r="KA32" i="4"/>
  <c r="JZ32" i="4"/>
  <c r="JY32" i="4"/>
  <c r="JX32" i="4"/>
  <c r="JW32" i="4"/>
  <c r="JV32" i="4"/>
  <c r="JU32" i="4"/>
  <c r="JT32" i="4"/>
  <c r="JS32" i="4"/>
  <c r="JR32" i="4"/>
  <c r="JQ32" i="4"/>
  <c r="JP32" i="4"/>
  <c r="JO32" i="4"/>
  <c r="JN32" i="4"/>
  <c r="JM32" i="4"/>
  <c r="JL32" i="4"/>
  <c r="JK32" i="4"/>
  <c r="JJ32" i="4"/>
  <c r="JI32" i="4"/>
  <c r="JH32" i="4"/>
  <c r="JG32" i="4"/>
  <c r="JF32" i="4"/>
  <c r="JE32" i="4"/>
  <c r="JD32" i="4"/>
  <c r="JC32" i="4"/>
  <c r="JB32" i="4"/>
  <c r="JA32" i="4"/>
  <c r="IZ32" i="4"/>
  <c r="IY32" i="4"/>
  <c r="IX32" i="4"/>
  <c r="IW32" i="4"/>
  <c r="IV32" i="4"/>
  <c r="HU32" i="4"/>
  <c r="HT32" i="4"/>
  <c r="HR32" i="4"/>
  <c r="HQ32" i="4"/>
  <c r="HP32" i="4"/>
  <c r="HO32" i="4"/>
  <c r="HN32" i="4"/>
  <c r="HM32" i="4"/>
  <c r="HL32" i="4"/>
  <c r="HK32" i="4"/>
  <c r="HA32" i="4"/>
  <c r="GZ32" i="4"/>
  <c r="GY32" i="4"/>
  <c r="GX32" i="4"/>
  <c r="GW32" i="4"/>
  <c r="GV32" i="4"/>
  <c r="GU32" i="4"/>
  <c r="GT32" i="4"/>
  <c r="GS32" i="4"/>
  <c r="GR32" i="4"/>
  <c r="GQ32" i="4"/>
  <c r="GP32" i="4"/>
  <c r="GO32" i="4"/>
  <c r="GN32" i="4"/>
  <c r="GM32" i="4"/>
  <c r="GL32" i="4"/>
  <c r="GK32" i="4"/>
  <c r="GJ32" i="4"/>
  <c r="GI32" i="4"/>
  <c r="GH32" i="4"/>
  <c r="GG32" i="4"/>
  <c r="GF32" i="4"/>
  <c r="GE32" i="4"/>
  <c r="GD32" i="4"/>
  <c r="GC32" i="4"/>
  <c r="GB32" i="4"/>
  <c r="GA32" i="4"/>
  <c r="FZ32" i="4"/>
  <c r="FY32" i="4"/>
  <c r="FX32" i="4"/>
  <c r="FW32" i="4"/>
  <c r="FV32" i="4"/>
  <c r="FU32" i="4"/>
  <c r="FT32" i="4"/>
  <c r="FS32" i="4"/>
  <c r="FR32" i="4"/>
  <c r="FQ32" i="4"/>
  <c r="FP32" i="4"/>
  <c r="FO32" i="4"/>
  <c r="FN32" i="4"/>
  <c r="FM32" i="4"/>
  <c r="FL32" i="4"/>
  <c r="FK32" i="4"/>
  <c r="FJ32" i="4"/>
  <c r="FI32" i="4"/>
  <c r="FH32" i="4"/>
  <c r="FG32" i="4"/>
  <c r="FF32" i="4"/>
  <c r="ES32" i="4"/>
  <c r="EE32" i="4"/>
  <c r="ED32" i="4"/>
  <c r="EB32" i="4"/>
  <c r="EA32" i="4"/>
  <c r="DZ32" i="4"/>
  <c r="DY32" i="4"/>
  <c r="DX32" i="4"/>
  <c r="DW32" i="4"/>
  <c r="DV32" i="4"/>
  <c r="DU32" i="4"/>
  <c r="AJV82" i="4"/>
  <c r="AJU82" i="4"/>
  <c r="AJT82" i="4"/>
  <c r="AJS82" i="4"/>
  <c r="AJR82" i="4"/>
  <c r="AJQ82" i="4"/>
  <c r="AJP82" i="4"/>
  <c r="AJO82" i="4"/>
  <c r="AJN82" i="4"/>
  <c r="AJM82" i="4"/>
  <c r="AJL82" i="4"/>
  <c r="AJK82" i="4"/>
  <c r="AJJ82" i="4"/>
  <c r="AJI82" i="4"/>
  <c r="AJH82" i="4"/>
  <c r="AJG82" i="4"/>
  <c r="AJF82" i="4"/>
  <c r="AJE82" i="4"/>
  <c r="AJD82" i="4"/>
  <c r="AJC82" i="4"/>
  <c r="AJB82" i="4"/>
  <c r="AJA82" i="4"/>
  <c r="AIZ82" i="4"/>
  <c r="AIY82" i="4"/>
  <c r="AIX82" i="4"/>
  <c r="AIW82" i="4"/>
  <c r="AIV82" i="4"/>
  <c r="AIU82" i="4"/>
  <c r="AIT82" i="4"/>
  <c r="AIS82" i="4"/>
  <c r="AIR82" i="4"/>
  <c r="AIQ82" i="4"/>
  <c r="AIP82" i="4"/>
  <c r="AIO82" i="4"/>
  <c r="AIN82" i="4"/>
  <c r="AIM82" i="4"/>
  <c r="AIL82" i="4"/>
  <c r="AIK82" i="4"/>
  <c r="AIJ82" i="4"/>
  <c r="AII82" i="4"/>
  <c r="AIH82" i="4"/>
  <c r="AIG82" i="4"/>
  <c r="AIF82" i="4"/>
  <c r="AIE82" i="4"/>
  <c r="AID82" i="4"/>
  <c r="AIC82" i="4"/>
  <c r="AIB82" i="4"/>
  <c r="AIA82" i="4"/>
  <c r="AHT82" i="4"/>
  <c r="AGZ82" i="4"/>
  <c r="AGY82" i="4"/>
  <c r="AGW82" i="4"/>
  <c r="AGV82" i="4"/>
  <c r="AGU82" i="4"/>
  <c r="AGT82" i="4"/>
  <c r="AGS82" i="4"/>
  <c r="AGR82" i="4"/>
  <c r="AGQ82" i="4"/>
  <c r="AGP82" i="4"/>
  <c r="KQ82" i="4"/>
  <c r="KP82" i="4"/>
  <c r="KO82" i="4"/>
  <c r="KN82" i="4"/>
  <c r="KM82" i="4"/>
  <c r="KL82" i="4"/>
  <c r="KK82" i="4"/>
  <c r="KJ82" i="4"/>
  <c r="KI82" i="4"/>
  <c r="KH82" i="4"/>
  <c r="KG82" i="4"/>
  <c r="KF82" i="4"/>
  <c r="KE82" i="4"/>
  <c r="KD82" i="4"/>
  <c r="KC82" i="4"/>
  <c r="KB82" i="4"/>
  <c r="KA82" i="4"/>
  <c r="JZ82" i="4"/>
  <c r="JY82" i="4"/>
  <c r="JX82" i="4"/>
  <c r="JW82" i="4"/>
  <c r="JV82" i="4"/>
  <c r="JU82" i="4"/>
  <c r="JT82" i="4"/>
  <c r="JS82" i="4"/>
  <c r="JR82" i="4"/>
  <c r="JQ82" i="4"/>
  <c r="JP82" i="4"/>
  <c r="JO82" i="4"/>
  <c r="JN82" i="4"/>
  <c r="JM82" i="4"/>
  <c r="JL82" i="4"/>
  <c r="JK82" i="4"/>
  <c r="JJ82" i="4"/>
  <c r="JI82" i="4"/>
  <c r="JH82" i="4"/>
  <c r="JG82" i="4"/>
  <c r="JF82" i="4"/>
  <c r="JE82" i="4"/>
  <c r="JD82" i="4"/>
  <c r="JC82" i="4"/>
  <c r="JB82" i="4"/>
  <c r="JA82" i="4"/>
  <c r="IZ82" i="4"/>
  <c r="IY82" i="4"/>
  <c r="IX82" i="4"/>
  <c r="IW82" i="4"/>
  <c r="IV82" i="4"/>
  <c r="HU82" i="4"/>
  <c r="HT82" i="4"/>
  <c r="HR82" i="4"/>
  <c r="HQ82" i="4"/>
  <c r="HP82" i="4"/>
  <c r="HO82" i="4"/>
  <c r="HN82" i="4"/>
  <c r="HM82" i="4"/>
  <c r="HL82" i="4"/>
  <c r="HK82" i="4"/>
  <c r="HA82" i="4"/>
  <c r="GZ82" i="4"/>
  <c r="GY82" i="4"/>
  <c r="GX82" i="4"/>
  <c r="GW82" i="4"/>
  <c r="GV82" i="4"/>
  <c r="GU82" i="4"/>
  <c r="GT82" i="4"/>
  <c r="GS82" i="4"/>
  <c r="GR82" i="4"/>
  <c r="GQ82" i="4"/>
  <c r="GP82" i="4"/>
  <c r="GO82" i="4"/>
  <c r="GN82" i="4"/>
  <c r="GM82" i="4"/>
  <c r="GL82" i="4"/>
  <c r="GK82" i="4"/>
  <c r="GJ82" i="4"/>
  <c r="GI82" i="4"/>
  <c r="GH82" i="4"/>
  <c r="GG82" i="4"/>
  <c r="GF82" i="4"/>
  <c r="GE82" i="4"/>
  <c r="GD82" i="4"/>
  <c r="GC82" i="4"/>
  <c r="GB82" i="4"/>
  <c r="GA82" i="4"/>
  <c r="FZ82" i="4"/>
  <c r="FY82" i="4"/>
  <c r="FX82" i="4"/>
  <c r="FW82" i="4"/>
  <c r="FV82" i="4"/>
  <c r="FU82" i="4"/>
  <c r="FT82" i="4"/>
  <c r="FS82" i="4"/>
  <c r="FR82" i="4"/>
  <c r="FQ82" i="4"/>
  <c r="FP82" i="4"/>
  <c r="FO82" i="4"/>
  <c r="FN82" i="4"/>
  <c r="FM82" i="4"/>
  <c r="FL82" i="4"/>
  <c r="FK82" i="4"/>
  <c r="FJ82" i="4"/>
  <c r="FI82" i="4"/>
  <c r="FH82" i="4"/>
  <c r="FG82" i="4"/>
  <c r="FF82" i="4"/>
  <c r="EY82" i="4"/>
  <c r="EM82" i="4"/>
  <c r="EE82" i="4"/>
  <c r="ED82" i="4"/>
  <c r="EB82" i="4"/>
  <c r="EA82" i="4"/>
  <c r="DZ82" i="4"/>
  <c r="DY82" i="4"/>
  <c r="DX82" i="4"/>
  <c r="DW82" i="4"/>
  <c r="DV82" i="4"/>
  <c r="DU82" i="4"/>
  <c r="AJV114" i="4"/>
  <c r="AJU114" i="4"/>
  <c r="AJT114" i="4"/>
  <c r="AJS114" i="4"/>
  <c r="AJR114" i="4"/>
  <c r="AJQ114" i="4"/>
  <c r="AJP114" i="4"/>
  <c r="AJO114" i="4"/>
  <c r="AJN114" i="4"/>
  <c r="AJM114" i="4"/>
  <c r="AJL114" i="4"/>
  <c r="AJK114" i="4"/>
  <c r="AJJ114" i="4"/>
  <c r="AJI114" i="4"/>
  <c r="AJH114" i="4"/>
  <c r="AJG114" i="4"/>
  <c r="AJF114" i="4"/>
  <c r="AJE114" i="4"/>
  <c r="AJD114" i="4"/>
  <c r="AJC114" i="4"/>
  <c r="AJB114" i="4"/>
  <c r="AJA114" i="4"/>
  <c r="AIZ114" i="4"/>
  <c r="AIY114" i="4"/>
  <c r="AIX114" i="4"/>
  <c r="AIW114" i="4"/>
  <c r="AIV114" i="4"/>
  <c r="AIU114" i="4"/>
  <c r="AIT114" i="4"/>
  <c r="AIS114" i="4"/>
  <c r="AIR114" i="4"/>
  <c r="AIQ114" i="4"/>
  <c r="AIP114" i="4"/>
  <c r="AIO114" i="4"/>
  <c r="AIN114" i="4"/>
  <c r="AIM114" i="4"/>
  <c r="AIL114" i="4"/>
  <c r="AIK114" i="4"/>
  <c r="AIJ114" i="4"/>
  <c r="AII114" i="4"/>
  <c r="AIH114" i="4"/>
  <c r="AIG114" i="4"/>
  <c r="AIF114" i="4"/>
  <c r="AIE114" i="4"/>
  <c r="AID114" i="4"/>
  <c r="AIC114" i="4"/>
  <c r="AIB114" i="4"/>
  <c r="AIA114" i="4"/>
  <c r="AHN114" i="4"/>
  <c r="AHH114" i="4"/>
  <c r="AGZ114" i="4"/>
  <c r="AGY114" i="4"/>
  <c r="AGW114" i="4"/>
  <c r="AGV114" i="4"/>
  <c r="AGU114" i="4"/>
  <c r="AGT114" i="4"/>
  <c r="AGS114" i="4"/>
  <c r="AGR114" i="4"/>
  <c r="AGQ114" i="4"/>
  <c r="AGP114" i="4"/>
  <c r="KQ114" i="4"/>
  <c r="KP114" i="4"/>
  <c r="KO114" i="4"/>
  <c r="KN114" i="4"/>
  <c r="KM114" i="4"/>
  <c r="KL114" i="4"/>
  <c r="KK114" i="4"/>
  <c r="KJ114" i="4"/>
  <c r="KI114" i="4"/>
  <c r="KH114" i="4"/>
  <c r="KG114" i="4"/>
  <c r="KF114" i="4"/>
  <c r="KE114" i="4"/>
  <c r="KD114" i="4"/>
  <c r="KC114" i="4"/>
  <c r="KB114" i="4"/>
  <c r="KA114" i="4"/>
  <c r="JZ114" i="4"/>
  <c r="JY114" i="4"/>
  <c r="JX114" i="4"/>
  <c r="JW114" i="4"/>
  <c r="JV114" i="4"/>
  <c r="JU114" i="4"/>
  <c r="JT114" i="4"/>
  <c r="JS114" i="4"/>
  <c r="JR114" i="4"/>
  <c r="JQ114" i="4"/>
  <c r="JP114" i="4"/>
  <c r="JO114" i="4"/>
  <c r="JN114" i="4"/>
  <c r="JM114" i="4"/>
  <c r="JL114" i="4"/>
  <c r="JK114" i="4"/>
  <c r="JJ114" i="4"/>
  <c r="JI114" i="4"/>
  <c r="JH114" i="4"/>
  <c r="JG114" i="4"/>
  <c r="JF114" i="4"/>
  <c r="JE114" i="4"/>
  <c r="JD114" i="4"/>
  <c r="JC114" i="4"/>
  <c r="JB114" i="4"/>
  <c r="JA114" i="4"/>
  <c r="IZ114" i="4"/>
  <c r="IY114" i="4"/>
  <c r="IX114" i="4"/>
  <c r="IW114" i="4"/>
  <c r="IV114" i="4"/>
  <c r="IO114" i="4"/>
  <c r="ID114" i="4"/>
  <c r="HU114" i="4"/>
  <c r="HT114" i="4"/>
  <c r="HR114" i="4"/>
  <c r="HQ114" i="4"/>
  <c r="HP114" i="4"/>
  <c r="HO114" i="4"/>
  <c r="HN114" i="4"/>
  <c r="HM114" i="4"/>
  <c r="HL114" i="4"/>
  <c r="HK114" i="4"/>
  <c r="HA114" i="4"/>
  <c r="GZ114" i="4"/>
  <c r="GY114" i="4"/>
  <c r="GX114" i="4"/>
  <c r="GW114" i="4"/>
  <c r="GV114" i="4"/>
  <c r="GU114" i="4"/>
  <c r="GT114" i="4"/>
  <c r="GS114" i="4"/>
  <c r="GR114" i="4"/>
  <c r="GQ114" i="4"/>
  <c r="GP114" i="4"/>
  <c r="GO114" i="4"/>
  <c r="GN114" i="4"/>
  <c r="GM114" i="4"/>
  <c r="GL114" i="4"/>
  <c r="GK114" i="4"/>
  <c r="GJ114" i="4"/>
  <c r="GI114" i="4"/>
  <c r="GH114" i="4"/>
  <c r="GG114" i="4"/>
  <c r="GF114" i="4"/>
  <c r="GE114" i="4"/>
  <c r="GD114" i="4"/>
  <c r="GC114" i="4"/>
  <c r="GB114" i="4"/>
  <c r="GA114" i="4"/>
  <c r="FZ114" i="4"/>
  <c r="FY114" i="4"/>
  <c r="FX114" i="4"/>
  <c r="FW114" i="4"/>
  <c r="FV114" i="4"/>
  <c r="FU114" i="4"/>
  <c r="FT114" i="4"/>
  <c r="FS114" i="4"/>
  <c r="FR114" i="4"/>
  <c r="FQ114" i="4"/>
  <c r="FP114" i="4"/>
  <c r="FO114" i="4"/>
  <c r="FN114" i="4"/>
  <c r="FM114" i="4"/>
  <c r="FL114" i="4"/>
  <c r="FK114" i="4"/>
  <c r="FJ114" i="4"/>
  <c r="FI114" i="4"/>
  <c r="FH114" i="4"/>
  <c r="FG114" i="4"/>
  <c r="FF114" i="4"/>
  <c r="EE114" i="4"/>
  <c r="ED114" i="4"/>
  <c r="EB114" i="4"/>
  <c r="EA114" i="4"/>
  <c r="DZ114" i="4"/>
  <c r="DY114" i="4"/>
  <c r="DX114" i="4"/>
  <c r="DW114" i="4"/>
  <c r="DV114" i="4"/>
  <c r="DU114" i="4"/>
  <c r="AJV49" i="4"/>
  <c r="AJU49" i="4"/>
  <c r="AJT49" i="4"/>
  <c r="AJS49" i="4"/>
  <c r="AJR49" i="4"/>
  <c r="AJQ49" i="4"/>
  <c r="AJP49" i="4"/>
  <c r="AJO49" i="4"/>
  <c r="AJN49" i="4"/>
  <c r="AJM49" i="4"/>
  <c r="AJL49" i="4"/>
  <c r="AJK49" i="4"/>
  <c r="AJJ49" i="4"/>
  <c r="AJI49" i="4"/>
  <c r="AJH49" i="4"/>
  <c r="AJG49" i="4"/>
  <c r="AJF49" i="4"/>
  <c r="AJE49" i="4"/>
  <c r="AJD49" i="4"/>
  <c r="AJC49" i="4"/>
  <c r="AJB49" i="4"/>
  <c r="AJA49" i="4"/>
  <c r="AIZ49" i="4"/>
  <c r="AIY49" i="4"/>
  <c r="AIX49" i="4"/>
  <c r="AIW49" i="4"/>
  <c r="AIV49" i="4"/>
  <c r="AIU49" i="4"/>
  <c r="AIT49" i="4"/>
  <c r="AIS49" i="4"/>
  <c r="AIR49" i="4"/>
  <c r="AIQ49" i="4"/>
  <c r="AIP49" i="4"/>
  <c r="AIO49" i="4"/>
  <c r="AIN49" i="4"/>
  <c r="AIM49" i="4"/>
  <c r="AIL49" i="4"/>
  <c r="AIK49" i="4"/>
  <c r="AIJ49" i="4"/>
  <c r="AII49" i="4"/>
  <c r="AIH49" i="4"/>
  <c r="AIG49" i="4"/>
  <c r="AIF49" i="4"/>
  <c r="AIE49" i="4"/>
  <c r="AID49" i="4"/>
  <c r="AIC49" i="4"/>
  <c r="AIB49" i="4"/>
  <c r="AIA49" i="4"/>
  <c r="AHR49" i="4"/>
  <c r="AGZ49" i="4"/>
  <c r="AGY49" i="4"/>
  <c r="AGW49" i="4"/>
  <c r="AGV49" i="4"/>
  <c r="AGU49" i="4"/>
  <c r="AGT49" i="4"/>
  <c r="AGS49" i="4"/>
  <c r="AGR49" i="4"/>
  <c r="AGQ49" i="4"/>
  <c r="AGP49" i="4"/>
  <c r="KQ49" i="4"/>
  <c r="KP49" i="4"/>
  <c r="KO49" i="4"/>
  <c r="KN49" i="4"/>
  <c r="KM49" i="4"/>
  <c r="KL49" i="4"/>
  <c r="KK49" i="4"/>
  <c r="KJ49" i="4"/>
  <c r="KI49" i="4"/>
  <c r="KH49" i="4"/>
  <c r="KG49" i="4"/>
  <c r="KF49" i="4"/>
  <c r="KE49" i="4"/>
  <c r="KD49" i="4"/>
  <c r="KC49" i="4"/>
  <c r="KB49" i="4"/>
  <c r="KA49" i="4"/>
  <c r="JZ49" i="4"/>
  <c r="JY49" i="4"/>
  <c r="JX49" i="4"/>
  <c r="JW49" i="4"/>
  <c r="JV49" i="4"/>
  <c r="JU49" i="4"/>
  <c r="JT49" i="4"/>
  <c r="JS49" i="4"/>
  <c r="JR49" i="4"/>
  <c r="JQ49" i="4"/>
  <c r="JP49" i="4"/>
  <c r="JO49" i="4"/>
  <c r="JN49" i="4"/>
  <c r="JM49" i="4"/>
  <c r="JL49" i="4"/>
  <c r="JK49" i="4"/>
  <c r="JJ49" i="4"/>
  <c r="JI49" i="4"/>
  <c r="JH49" i="4"/>
  <c r="JG49" i="4"/>
  <c r="JF49" i="4"/>
  <c r="JE49" i="4"/>
  <c r="JD49" i="4"/>
  <c r="JC49" i="4"/>
  <c r="JB49" i="4"/>
  <c r="JA49" i="4"/>
  <c r="IZ49" i="4"/>
  <c r="IY49" i="4"/>
  <c r="IX49" i="4"/>
  <c r="IW49" i="4"/>
  <c r="IV49" i="4"/>
  <c r="IS49" i="4"/>
  <c r="IR49" i="4"/>
  <c r="IO49" i="4"/>
  <c r="ID49" i="4"/>
  <c r="HU49" i="4"/>
  <c r="HT49" i="4"/>
  <c r="HR49" i="4"/>
  <c r="HQ49" i="4"/>
  <c r="HP49" i="4"/>
  <c r="HO49" i="4"/>
  <c r="HN49" i="4"/>
  <c r="HM49" i="4"/>
  <c r="HL49" i="4"/>
  <c r="HK49" i="4"/>
  <c r="HA49" i="4"/>
  <c r="GZ49" i="4"/>
  <c r="GY49" i="4"/>
  <c r="GX49" i="4"/>
  <c r="GW49" i="4"/>
  <c r="GV49" i="4"/>
  <c r="GU49" i="4"/>
  <c r="GT49" i="4"/>
  <c r="GS49" i="4"/>
  <c r="GR49" i="4"/>
  <c r="GQ49" i="4"/>
  <c r="GP49" i="4"/>
  <c r="GO49" i="4"/>
  <c r="GN49" i="4"/>
  <c r="GM49" i="4"/>
  <c r="GL49" i="4"/>
  <c r="GK49" i="4"/>
  <c r="GJ49" i="4"/>
  <c r="GI49" i="4"/>
  <c r="GH49" i="4"/>
  <c r="GG49" i="4"/>
  <c r="GF49" i="4"/>
  <c r="GE49" i="4"/>
  <c r="GD49" i="4"/>
  <c r="GC49" i="4"/>
  <c r="GB49" i="4"/>
  <c r="GA49" i="4"/>
  <c r="FZ49" i="4"/>
  <c r="FY49" i="4"/>
  <c r="FX49" i="4"/>
  <c r="FW49" i="4"/>
  <c r="FV49" i="4"/>
  <c r="FU49" i="4"/>
  <c r="FT49" i="4"/>
  <c r="FS49" i="4"/>
  <c r="FR49" i="4"/>
  <c r="FQ49" i="4"/>
  <c r="FP49" i="4"/>
  <c r="FO49" i="4"/>
  <c r="FN49" i="4"/>
  <c r="FM49" i="4"/>
  <c r="FL49" i="4"/>
  <c r="FK49" i="4"/>
  <c r="FJ49" i="4"/>
  <c r="FI49" i="4"/>
  <c r="FH49" i="4"/>
  <c r="FG49" i="4"/>
  <c r="FF49" i="4"/>
  <c r="FC49" i="4"/>
  <c r="FB49" i="4"/>
  <c r="EE49" i="4"/>
  <c r="ED49" i="4"/>
  <c r="EB49" i="4"/>
  <c r="EA49" i="4"/>
  <c r="DZ49" i="4"/>
  <c r="DY49" i="4"/>
  <c r="DX49" i="4"/>
  <c r="DW49" i="4"/>
  <c r="DV49" i="4"/>
  <c r="DU49" i="4"/>
  <c r="AJV12" i="4"/>
  <c r="AJU12" i="4"/>
  <c r="AJT12" i="4"/>
  <c r="AJS12" i="4"/>
  <c r="AJR12" i="4"/>
  <c r="AJQ12" i="4"/>
  <c r="AJP12" i="4"/>
  <c r="AJO12" i="4"/>
  <c r="AJN12" i="4"/>
  <c r="AJM12" i="4"/>
  <c r="AJL12" i="4"/>
  <c r="AJK12" i="4"/>
  <c r="AJJ12" i="4"/>
  <c r="AJI12" i="4"/>
  <c r="AJH12" i="4"/>
  <c r="AJG12" i="4"/>
  <c r="AJF12" i="4"/>
  <c r="AJE12" i="4"/>
  <c r="AJD12" i="4"/>
  <c r="AJC12" i="4"/>
  <c r="AJB12" i="4"/>
  <c r="AJA12" i="4"/>
  <c r="AIZ12" i="4"/>
  <c r="AIY12" i="4"/>
  <c r="AIX12" i="4"/>
  <c r="AIW12" i="4"/>
  <c r="AIV12" i="4"/>
  <c r="AIU12" i="4"/>
  <c r="AIT12" i="4"/>
  <c r="AIS12" i="4"/>
  <c r="AIR12" i="4"/>
  <c r="AIQ12" i="4"/>
  <c r="AIP12" i="4"/>
  <c r="AIO12" i="4"/>
  <c r="AIN12" i="4"/>
  <c r="AIM12" i="4"/>
  <c r="AIL12" i="4"/>
  <c r="AIK12" i="4"/>
  <c r="AIJ12" i="4"/>
  <c r="AII12" i="4"/>
  <c r="AIH12" i="4"/>
  <c r="AIG12" i="4"/>
  <c r="AIF12" i="4"/>
  <c r="AIE12" i="4"/>
  <c r="AID12" i="4"/>
  <c r="AIC12" i="4"/>
  <c r="AIB12" i="4"/>
  <c r="AIA12" i="4"/>
  <c r="AHS12" i="4"/>
  <c r="AHR12" i="4"/>
  <c r="AHH12" i="4"/>
  <c r="AHC12" i="4"/>
  <c r="AGZ12" i="4"/>
  <c r="AGY12" i="4"/>
  <c r="AGW12" i="4"/>
  <c r="AGV12" i="4"/>
  <c r="AGU12" i="4"/>
  <c r="AGT12" i="4"/>
  <c r="AGS12" i="4"/>
  <c r="AGR12" i="4"/>
  <c r="AGQ12" i="4"/>
  <c r="AGP12" i="4"/>
  <c r="KQ12" i="4"/>
  <c r="KP12" i="4"/>
  <c r="KO12" i="4"/>
  <c r="KN12" i="4"/>
  <c r="KM12" i="4"/>
  <c r="KL12" i="4"/>
  <c r="KK12" i="4"/>
  <c r="KJ12" i="4"/>
  <c r="KI12" i="4"/>
  <c r="KH12" i="4"/>
  <c r="KG12" i="4"/>
  <c r="KF12" i="4"/>
  <c r="KE12" i="4"/>
  <c r="KD12" i="4"/>
  <c r="KC12" i="4"/>
  <c r="KB12" i="4"/>
  <c r="KA12" i="4"/>
  <c r="JZ12" i="4"/>
  <c r="JY12" i="4"/>
  <c r="JX12" i="4"/>
  <c r="JW12" i="4"/>
  <c r="JV12" i="4"/>
  <c r="JU12" i="4"/>
  <c r="JT12" i="4"/>
  <c r="JS12" i="4"/>
  <c r="JR12" i="4"/>
  <c r="JQ12" i="4"/>
  <c r="JP12" i="4"/>
  <c r="JO12" i="4"/>
  <c r="JN12" i="4"/>
  <c r="JM12" i="4"/>
  <c r="JL12" i="4"/>
  <c r="JK12" i="4"/>
  <c r="JJ12" i="4"/>
  <c r="JI12" i="4"/>
  <c r="JH12" i="4"/>
  <c r="JG12" i="4"/>
  <c r="JF12" i="4"/>
  <c r="JE12" i="4"/>
  <c r="JD12" i="4"/>
  <c r="JC12" i="4"/>
  <c r="JB12" i="4"/>
  <c r="JA12" i="4"/>
  <c r="IZ12" i="4"/>
  <c r="IY12" i="4"/>
  <c r="IX12" i="4"/>
  <c r="IW12" i="4"/>
  <c r="IV12" i="4"/>
  <c r="II12" i="4"/>
  <c r="HU12" i="4"/>
  <c r="HT12" i="4"/>
  <c r="HR12" i="4"/>
  <c r="HQ12" i="4"/>
  <c r="HP12" i="4"/>
  <c r="HO12" i="4"/>
  <c r="HN12" i="4"/>
  <c r="HM12" i="4"/>
  <c r="HL12" i="4"/>
  <c r="HK12" i="4"/>
  <c r="HA12" i="4"/>
  <c r="GZ12" i="4"/>
  <c r="GY12" i="4"/>
  <c r="GX12" i="4"/>
  <c r="GW12" i="4"/>
  <c r="GV12" i="4"/>
  <c r="GU12" i="4"/>
  <c r="GT12" i="4"/>
  <c r="GS12" i="4"/>
  <c r="GR12" i="4"/>
  <c r="GQ12" i="4"/>
  <c r="GP12" i="4"/>
  <c r="GO12" i="4"/>
  <c r="GN12" i="4"/>
  <c r="GM12" i="4"/>
  <c r="GL12" i="4"/>
  <c r="GK12" i="4"/>
  <c r="GJ12" i="4"/>
  <c r="GI12" i="4"/>
  <c r="GH12" i="4"/>
  <c r="GG12" i="4"/>
  <c r="GF12" i="4"/>
  <c r="GE12" i="4"/>
  <c r="GD12" i="4"/>
  <c r="GC12" i="4"/>
  <c r="GB12" i="4"/>
  <c r="GA12" i="4"/>
  <c r="FZ12" i="4"/>
  <c r="FY12" i="4"/>
  <c r="FX12" i="4"/>
  <c r="FW12" i="4"/>
  <c r="FV12" i="4"/>
  <c r="FU12" i="4"/>
  <c r="FT12" i="4"/>
  <c r="FS12" i="4"/>
  <c r="FR12" i="4"/>
  <c r="FQ12" i="4"/>
  <c r="FP12" i="4"/>
  <c r="FO12" i="4"/>
  <c r="FN12" i="4"/>
  <c r="FM12" i="4"/>
  <c r="FL12" i="4"/>
  <c r="FK12" i="4"/>
  <c r="FJ12" i="4"/>
  <c r="FI12" i="4"/>
  <c r="FH12" i="4"/>
  <c r="FG12" i="4"/>
  <c r="FF12" i="4"/>
  <c r="EH12" i="4"/>
  <c r="EE12" i="4"/>
  <c r="ED12" i="4"/>
  <c r="EB12" i="4"/>
  <c r="EA12" i="4"/>
  <c r="DZ12" i="4"/>
  <c r="DY12" i="4"/>
  <c r="DX12" i="4"/>
  <c r="DW12" i="4"/>
  <c r="DV12" i="4"/>
  <c r="DU12" i="4"/>
  <c r="AJV123" i="4"/>
  <c r="AJU123" i="4"/>
  <c r="AJT123" i="4"/>
  <c r="AJS123" i="4"/>
  <c r="AJR123" i="4"/>
  <c r="AJQ123" i="4"/>
  <c r="AJP123" i="4"/>
  <c r="AJO123" i="4"/>
  <c r="AJN123" i="4"/>
  <c r="AJM123" i="4"/>
  <c r="AJL123" i="4"/>
  <c r="AJK123" i="4"/>
  <c r="AJJ123" i="4"/>
  <c r="AJI123" i="4"/>
  <c r="AJH123" i="4"/>
  <c r="AJG123" i="4"/>
  <c r="AJF123" i="4"/>
  <c r="AJE123" i="4"/>
  <c r="AJD123" i="4"/>
  <c r="AJC123" i="4"/>
  <c r="AJB123" i="4"/>
  <c r="AJA123" i="4"/>
  <c r="AIZ123" i="4"/>
  <c r="AIY123" i="4"/>
  <c r="AIX123" i="4"/>
  <c r="AIW123" i="4"/>
  <c r="AIV123" i="4"/>
  <c r="AIU123" i="4"/>
  <c r="AIT123" i="4"/>
  <c r="AIS123" i="4"/>
  <c r="AIR123" i="4"/>
  <c r="AIQ123" i="4"/>
  <c r="AIP123" i="4"/>
  <c r="AIO123" i="4"/>
  <c r="AIN123" i="4"/>
  <c r="AIM123" i="4"/>
  <c r="AIL123" i="4"/>
  <c r="AIK123" i="4"/>
  <c r="AIJ123" i="4"/>
  <c r="AII123" i="4"/>
  <c r="AIH123" i="4"/>
  <c r="AIG123" i="4"/>
  <c r="AIF123" i="4"/>
  <c r="AIE123" i="4"/>
  <c r="AID123" i="4"/>
  <c r="AIC123" i="4"/>
  <c r="AIB123" i="4"/>
  <c r="AIA123" i="4"/>
  <c r="AHB123" i="4"/>
  <c r="AGZ123" i="4"/>
  <c r="AGY123" i="4"/>
  <c r="AGW123" i="4"/>
  <c r="AGV123" i="4"/>
  <c r="AGU123" i="4"/>
  <c r="AGT123" i="4"/>
  <c r="AGS123" i="4"/>
  <c r="AGR123" i="4"/>
  <c r="AGQ123" i="4"/>
  <c r="AGP123" i="4"/>
  <c r="KQ123" i="4"/>
  <c r="KP123" i="4"/>
  <c r="KO123" i="4"/>
  <c r="KN123" i="4"/>
  <c r="KM123" i="4"/>
  <c r="KL123" i="4"/>
  <c r="KK123" i="4"/>
  <c r="KJ123" i="4"/>
  <c r="KI123" i="4"/>
  <c r="KH123" i="4"/>
  <c r="KG123" i="4"/>
  <c r="KF123" i="4"/>
  <c r="KE123" i="4"/>
  <c r="KD123" i="4"/>
  <c r="KC123" i="4"/>
  <c r="KB123" i="4"/>
  <c r="KA123" i="4"/>
  <c r="JZ123" i="4"/>
  <c r="JY123" i="4"/>
  <c r="JX123" i="4"/>
  <c r="JW123" i="4"/>
  <c r="JV123" i="4"/>
  <c r="JU123" i="4"/>
  <c r="JT123" i="4"/>
  <c r="JS123" i="4"/>
  <c r="JR123" i="4"/>
  <c r="JQ123" i="4"/>
  <c r="JP123" i="4"/>
  <c r="JO123" i="4"/>
  <c r="JN123" i="4"/>
  <c r="JM123" i="4"/>
  <c r="JL123" i="4"/>
  <c r="JK123" i="4"/>
  <c r="JJ123" i="4"/>
  <c r="JI123" i="4"/>
  <c r="JH123" i="4"/>
  <c r="JG123" i="4"/>
  <c r="JF123" i="4"/>
  <c r="JE123" i="4"/>
  <c r="JD123" i="4"/>
  <c r="JC123" i="4"/>
  <c r="JB123" i="4"/>
  <c r="JA123" i="4"/>
  <c r="IZ123" i="4"/>
  <c r="IY123" i="4"/>
  <c r="IX123" i="4"/>
  <c r="IW123" i="4"/>
  <c r="IV123" i="4"/>
  <c r="HU123" i="4"/>
  <c r="HT123" i="4"/>
  <c r="HR123" i="4"/>
  <c r="HQ123" i="4"/>
  <c r="HP123" i="4"/>
  <c r="HO123" i="4"/>
  <c r="HN123" i="4"/>
  <c r="HM123" i="4"/>
  <c r="HL123" i="4"/>
  <c r="HK123" i="4"/>
  <c r="HA123" i="4"/>
  <c r="GZ123" i="4"/>
  <c r="GY123" i="4"/>
  <c r="GX123" i="4"/>
  <c r="GW123" i="4"/>
  <c r="GV123" i="4"/>
  <c r="GU123" i="4"/>
  <c r="GT123" i="4"/>
  <c r="GS123" i="4"/>
  <c r="GR123" i="4"/>
  <c r="GQ123" i="4"/>
  <c r="GP123" i="4"/>
  <c r="GO123" i="4"/>
  <c r="GN123" i="4"/>
  <c r="GM123" i="4"/>
  <c r="GL123" i="4"/>
  <c r="GK123" i="4"/>
  <c r="GJ123" i="4"/>
  <c r="GI123" i="4"/>
  <c r="GH123" i="4"/>
  <c r="GG123" i="4"/>
  <c r="GF123" i="4"/>
  <c r="GE123" i="4"/>
  <c r="GD123" i="4"/>
  <c r="GC123" i="4"/>
  <c r="GB123" i="4"/>
  <c r="GA123" i="4"/>
  <c r="FZ123" i="4"/>
  <c r="FY123" i="4"/>
  <c r="FX123" i="4"/>
  <c r="FW123" i="4"/>
  <c r="FV123" i="4"/>
  <c r="FU123" i="4"/>
  <c r="FT123" i="4"/>
  <c r="FS123" i="4"/>
  <c r="FR123" i="4"/>
  <c r="FQ123" i="4"/>
  <c r="FP123" i="4"/>
  <c r="FO123" i="4"/>
  <c r="FN123" i="4"/>
  <c r="FM123" i="4"/>
  <c r="FL123" i="4"/>
  <c r="FK123" i="4"/>
  <c r="FJ123" i="4"/>
  <c r="FI123" i="4"/>
  <c r="FH123" i="4"/>
  <c r="FG123" i="4"/>
  <c r="FF123" i="4"/>
  <c r="EX123" i="4"/>
  <c r="EN123" i="4"/>
  <c r="EL123" i="4"/>
  <c r="EE123" i="4"/>
  <c r="ED123" i="4"/>
  <c r="EB123" i="4"/>
  <c r="EA123" i="4"/>
  <c r="DZ123" i="4"/>
  <c r="DY123" i="4"/>
  <c r="DX123" i="4"/>
  <c r="DW123" i="4"/>
  <c r="DV123" i="4"/>
  <c r="DU123" i="4"/>
  <c r="AJV113" i="4"/>
  <c r="AJU113" i="4"/>
  <c r="AJT113" i="4"/>
  <c r="AJS113" i="4"/>
  <c r="AJR113" i="4"/>
  <c r="AJQ113" i="4"/>
  <c r="AJP113" i="4"/>
  <c r="AJO113" i="4"/>
  <c r="AJN113" i="4"/>
  <c r="AJM113" i="4"/>
  <c r="AJL113" i="4"/>
  <c r="AJK113" i="4"/>
  <c r="AJJ113" i="4"/>
  <c r="AJI113" i="4"/>
  <c r="AJH113" i="4"/>
  <c r="AJG113" i="4"/>
  <c r="AJF113" i="4"/>
  <c r="AJE113" i="4"/>
  <c r="AJD113" i="4"/>
  <c r="AJC113" i="4"/>
  <c r="AJB113" i="4"/>
  <c r="AJA113" i="4"/>
  <c r="AIZ113" i="4"/>
  <c r="AIY113" i="4"/>
  <c r="AIX113" i="4"/>
  <c r="AIW113" i="4"/>
  <c r="AIV113" i="4"/>
  <c r="AIU113" i="4"/>
  <c r="AIT113" i="4"/>
  <c r="AIS113" i="4"/>
  <c r="AIR113" i="4"/>
  <c r="AIQ113" i="4"/>
  <c r="AIP113" i="4"/>
  <c r="AIO113" i="4"/>
  <c r="AIN113" i="4"/>
  <c r="AIM113" i="4"/>
  <c r="AIL113" i="4"/>
  <c r="AIK113" i="4"/>
  <c r="AIJ113" i="4"/>
  <c r="AII113" i="4"/>
  <c r="AIH113" i="4"/>
  <c r="AIG113" i="4"/>
  <c r="AIF113" i="4"/>
  <c r="AIE113" i="4"/>
  <c r="AID113" i="4"/>
  <c r="AIC113" i="4"/>
  <c r="AIB113" i="4"/>
  <c r="AIA113" i="4"/>
  <c r="AHG113" i="4"/>
  <c r="AGZ113" i="4"/>
  <c r="AGY113" i="4"/>
  <c r="AGW113" i="4"/>
  <c r="AGV113" i="4"/>
  <c r="AGU113" i="4"/>
  <c r="AGT113" i="4"/>
  <c r="AGS113" i="4"/>
  <c r="AGR113" i="4"/>
  <c r="AGQ113" i="4"/>
  <c r="AGP113" i="4"/>
  <c r="KQ113" i="4"/>
  <c r="KP113" i="4"/>
  <c r="KO113" i="4"/>
  <c r="KN113" i="4"/>
  <c r="KM113" i="4"/>
  <c r="KL113" i="4"/>
  <c r="KK113" i="4"/>
  <c r="KJ113" i="4"/>
  <c r="KI113" i="4"/>
  <c r="KH113" i="4"/>
  <c r="KG113" i="4"/>
  <c r="KF113" i="4"/>
  <c r="KE113" i="4"/>
  <c r="KD113" i="4"/>
  <c r="KC113" i="4"/>
  <c r="KB113" i="4"/>
  <c r="KA113" i="4"/>
  <c r="JZ113" i="4"/>
  <c r="JY113" i="4"/>
  <c r="JX113" i="4"/>
  <c r="JW113" i="4"/>
  <c r="JV113" i="4"/>
  <c r="JU113" i="4"/>
  <c r="JT113" i="4"/>
  <c r="JS113" i="4"/>
  <c r="JR113" i="4"/>
  <c r="JQ113" i="4"/>
  <c r="JP113" i="4"/>
  <c r="JO113" i="4"/>
  <c r="JN113" i="4"/>
  <c r="JM113" i="4"/>
  <c r="JL113" i="4"/>
  <c r="JK113" i="4"/>
  <c r="JJ113" i="4"/>
  <c r="JI113" i="4"/>
  <c r="JH113" i="4"/>
  <c r="JG113" i="4"/>
  <c r="JF113" i="4"/>
  <c r="JE113" i="4"/>
  <c r="JD113" i="4"/>
  <c r="JC113" i="4"/>
  <c r="JB113" i="4"/>
  <c r="JA113" i="4"/>
  <c r="IZ113" i="4"/>
  <c r="IY113" i="4"/>
  <c r="IX113" i="4"/>
  <c r="IW113" i="4"/>
  <c r="IV113" i="4"/>
  <c r="HU113" i="4"/>
  <c r="HT113" i="4"/>
  <c r="HR113" i="4"/>
  <c r="HQ113" i="4"/>
  <c r="HP113" i="4"/>
  <c r="HO113" i="4"/>
  <c r="HN113" i="4"/>
  <c r="HM113" i="4"/>
  <c r="HL113" i="4"/>
  <c r="HK113" i="4"/>
  <c r="HA113" i="4"/>
  <c r="GZ113" i="4"/>
  <c r="GY113" i="4"/>
  <c r="GX113" i="4"/>
  <c r="GW113" i="4"/>
  <c r="GV113" i="4"/>
  <c r="GU113" i="4"/>
  <c r="GT113" i="4"/>
  <c r="GS113" i="4"/>
  <c r="GR113" i="4"/>
  <c r="GQ113" i="4"/>
  <c r="GP113" i="4"/>
  <c r="GO113" i="4"/>
  <c r="GN113" i="4"/>
  <c r="GM113" i="4"/>
  <c r="GL113" i="4"/>
  <c r="GK113" i="4"/>
  <c r="GJ113" i="4"/>
  <c r="GI113" i="4"/>
  <c r="GH113" i="4"/>
  <c r="GG113" i="4"/>
  <c r="GF113" i="4"/>
  <c r="GE113" i="4"/>
  <c r="GD113" i="4"/>
  <c r="GC113" i="4"/>
  <c r="GB113" i="4"/>
  <c r="GA113" i="4"/>
  <c r="FZ113" i="4"/>
  <c r="FY113" i="4"/>
  <c r="FX113" i="4"/>
  <c r="FW113" i="4"/>
  <c r="FV113" i="4"/>
  <c r="FU113" i="4"/>
  <c r="FT113" i="4"/>
  <c r="FS113" i="4"/>
  <c r="FR113" i="4"/>
  <c r="FQ113" i="4"/>
  <c r="FP113" i="4"/>
  <c r="FO113" i="4"/>
  <c r="FN113" i="4"/>
  <c r="FM113" i="4"/>
  <c r="FL113" i="4"/>
  <c r="FK113" i="4"/>
  <c r="FJ113" i="4"/>
  <c r="FI113" i="4"/>
  <c r="FH113" i="4"/>
  <c r="FG113" i="4"/>
  <c r="FF113" i="4"/>
  <c r="EE113" i="4"/>
  <c r="ED113" i="4"/>
  <c r="EB113" i="4"/>
  <c r="EA113" i="4"/>
  <c r="DZ113" i="4"/>
  <c r="DY113" i="4"/>
  <c r="DX113" i="4"/>
  <c r="DW113" i="4"/>
  <c r="DV113" i="4"/>
  <c r="DU113" i="4"/>
  <c r="AJV101" i="4"/>
  <c r="AJU101" i="4"/>
  <c r="AJT101" i="4"/>
  <c r="AJS101" i="4"/>
  <c r="AJR101" i="4"/>
  <c r="AJQ101" i="4"/>
  <c r="AJP101" i="4"/>
  <c r="AJO101" i="4"/>
  <c r="AJN101" i="4"/>
  <c r="AJM101" i="4"/>
  <c r="AJL101" i="4"/>
  <c r="AJK101" i="4"/>
  <c r="AJJ101" i="4"/>
  <c r="AJI101" i="4"/>
  <c r="AJH101" i="4"/>
  <c r="AJG101" i="4"/>
  <c r="AJF101" i="4"/>
  <c r="AJE101" i="4"/>
  <c r="AJD101" i="4"/>
  <c r="AJC101" i="4"/>
  <c r="AJB101" i="4"/>
  <c r="AJA101" i="4"/>
  <c r="AIZ101" i="4"/>
  <c r="AIY101" i="4"/>
  <c r="AIX101" i="4"/>
  <c r="AIW101" i="4"/>
  <c r="AIV101" i="4"/>
  <c r="AIU101" i="4"/>
  <c r="AIT101" i="4"/>
  <c r="AIS101" i="4"/>
  <c r="AIR101" i="4"/>
  <c r="AIQ101" i="4"/>
  <c r="AIP101" i="4"/>
  <c r="AIO101" i="4"/>
  <c r="AIN101" i="4"/>
  <c r="AIM101" i="4"/>
  <c r="AIL101" i="4"/>
  <c r="AIK101" i="4"/>
  <c r="AIJ101" i="4"/>
  <c r="AII101" i="4"/>
  <c r="AIH101" i="4"/>
  <c r="AIG101" i="4"/>
  <c r="AIF101" i="4"/>
  <c r="AIE101" i="4"/>
  <c r="AID101" i="4"/>
  <c r="AIC101" i="4"/>
  <c r="AIB101" i="4"/>
  <c r="AIA101" i="4"/>
  <c r="AGZ101" i="4"/>
  <c r="AGY101" i="4"/>
  <c r="AGW101" i="4"/>
  <c r="AGV101" i="4"/>
  <c r="AGU101" i="4"/>
  <c r="AGT101" i="4"/>
  <c r="AGS101" i="4"/>
  <c r="AGR101" i="4"/>
  <c r="AGQ101" i="4"/>
  <c r="AGP101" i="4"/>
  <c r="KQ101" i="4"/>
  <c r="KP101" i="4"/>
  <c r="KO101" i="4"/>
  <c r="KN101" i="4"/>
  <c r="KM101" i="4"/>
  <c r="KL101" i="4"/>
  <c r="KK101" i="4"/>
  <c r="KJ101" i="4"/>
  <c r="KI101" i="4"/>
  <c r="KH101" i="4"/>
  <c r="KG101" i="4"/>
  <c r="KF101" i="4"/>
  <c r="KE101" i="4"/>
  <c r="KD101" i="4"/>
  <c r="KC101" i="4"/>
  <c r="KB101" i="4"/>
  <c r="KA101" i="4"/>
  <c r="JZ101" i="4"/>
  <c r="JY101" i="4"/>
  <c r="JX101" i="4"/>
  <c r="JW101" i="4"/>
  <c r="JV101" i="4"/>
  <c r="JU101" i="4"/>
  <c r="JT101" i="4"/>
  <c r="JS101" i="4"/>
  <c r="JR101" i="4"/>
  <c r="JQ101" i="4"/>
  <c r="JP101" i="4"/>
  <c r="JO101" i="4"/>
  <c r="JN101" i="4"/>
  <c r="JM101" i="4"/>
  <c r="JL101" i="4"/>
  <c r="JK101" i="4"/>
  <c r="JJ101" i="4"/>
  <c r="JI101" i="4"/>
  <c r="JH101" i="4"/>
  <c r="JG101" i="4"/>
  <c r="JF101" i="4"/>
  <c r="JE101" i="4"/>
  <c r="JD101" i="4"/>
  <c r="JC101" i="4"/>
  <c r="JB101" i="4"/>
  <c r="JA101" i="4"/>
  <c r="IZ101" i="4"/>
  <c r="IY101" i="4"/>
  <c r="IX101" i="4"/>
  <c r="IW101" i="4"/>
  <c r="IV101" i="4"/>
  <c r="II101" i="4"/>
  <c r="HU101" i="4"/>
  <c r="HT101" i="4"/>
  <c r="HR101" i="4"/>
  <c r="HQ101" i="4"/>
  <c r="HP101" i="4"/>
  <c r="HO101" i="4"/>
  <c r="HN101" i="4"/>
  <c r="HM101" i="4"/>
  <c r="HL101" i="4"/>
  <c r="HK101" i="4"/>
  <c r="HA101" i="4"/>
  <c r="GZ101" i="4"/>
  <c r="GY101" i="4"/>
  <c r="GX101" i="4"/>
  <c r="GW101" i="4"/>
  <c r="GV101" i="4"/>
  <c r="GU101" i="4"/>
  <c r="GT101" i="4"/>
  <c r="GS101" i="4"/>
  <c r="GR101" i="4"/>
  <c r="GQ101" i="4"/>
  <c r="GP101" i="4"/>
  <c r="GO101" i="4"/>
  <c r="GN101" i="4"/>
  <c r="GM101" i="4"/>
  <c r="GL101" i="4"/>
  <c r="GK101" i="4"/>
  <c r="GJ101" i="4"/>
  <c r="GI101" i="4"/>
  <c r="GH101" i="4"/>
  <c r="GG101" i="4"/>
  <c r="GF101" i="4"/>
  <c r="GE101" i="4"/>
  <c r="GD101" i="4"/>
  <c r="GC101" i="4"/>
  <c r="GB101" i="4"/>
  <c r="GA101" i="4"/>
  <c r="FZ101" i="4"/>
  <c r="FY101" i="4"/>
  <c r="FX101" i="4"/>
  <c r="FW101" i="4"/>
  <c r="FV101" i="4"/>
  <c r="FU101" i="4"/>
  <c r="FT101" i="4"/>
  <c r="FS101" i="4"/>
  <c r="FR101" i="4"/>
  <c r="FQ101" i="4"/>
  <c r="FP101" i="4"/>
  <c r="FO101" i="4"/>
  <c r="FN101" i="4"/>
  <c r="FM101" i="4"/>
  <c r="FL101" i="4"/>
  <c r="FK101" i="4"/>
  <c r="FJ101" i="4"/>
  <c r="FI101" i="4"/>
  <c r="FH101" i="4"/>
  <c r="FG101" i="4"/>
  <c r="FF101" i="4"/>
  <c r="EE101" i="4"/>
  <c r="ED101" i="4"/>
  <c r="EB101" i="4"/>
  <c r="EA101" i="4"/>
  <c r="DZ101" i="4"/>
  <c r="DY101" i="4"/>
  <c r="DX101" i="4"/>
  <c r="DW101" i="4"/>
  <c r="DV101" i="4"/>
  <c r="DU101" i="4"/>
  <c r="AJV4" i="4"/>
  <c r="AJU4" i="4"/>
  <c r="AJT4" i="4"/>
  <c r="AJS4" i="4"/>
  <c r="AJR4" i="4"/>
  <c r="AJQ4" i="4"/>
  <c r="AJP4" i="4"/>
  <c r="AJO4" i="4"/>
  <c r="AJN4" i="4"/>
  <c r="AJM4" i="4"/>
  <c r="AJL4" i="4"/>
  <c r="AJK4" i="4"/>
  <c r="AJJ4" i="4"/>
  <c r="AJI4" i="4"/>
  <c r="AJH4" i="4"/>
  <c r="AJG4" i="4"/>
  <c r="AJF4" i="4"/>
  <c r="AJE4" i="4"/>
  <c r="AJD4" i="4"/>
  <c r="AJC4" i="4"/>
  <c r="AJB4" i="4"/>
  <c r="AJA4" i="4"/>
  <c r="AIZ4" i="4"/>
  <c r="AIY4" i="4"/>
  <c r="AIX4" i="4"/>
  <c r="AIW4" i="4"/>
  <c r="AIV4" i="4"/>
  <c r="AIU4" i="4"/>
  <c r="AIT4" i="4"/>
  <c r="AIS4" i="4"/>
  <c r="AIR4" i="4"/>
  <c r="AIQ4" i="4"/>
  <c r="AIP4" i="4"/>
  <c r="AIO4" i="4"/>
  <c r="AIN4" i="4"/>
  <c r="AIM4" i="4"/>
  <c r="AIL4" i="4"/>
  <c r="AIK4" i="4"/>
  <c r="AIJ4" i="4"/>
  <c r="AII4" i="4"/>
  <c r="AIH4" i="4"/>
  <c r="AIG4" i="4"/>
  <c r="AIF4" i="4"/>
  <c r="AIE4" i="4"/>
  <c r="AID4" i="4"/>
  <c r="AIC4" i="4"/>
  <c r="AIB4" i="4"/>
  <c r="AIA4" i="4"/>
  <c r="AHO4" i="4"/>
  <c r="AHN4" i="4"/>
  <c r="AHI4" i="4"/>
  <c r="AGZ4" i="4"/>
  <c r="AGY4" i="4"/>
  <c r="AGW4" i="4"/>
  <c r="AGV4" i="4"/>
  <c r="AGU4" i="4"/>
  <c r="AGT4" i="4"/>
  <c r="AGS4" i="4"/>
  <c r="AGR4" i="4"/>
  <c r="AGQ4" i="4"/>
  <c r="AGP4" i="4"/>
  <c r="KQ4" i="4"/>
  <c r="KP4" i="4"/>
  <c r="KO4" i="4"/>
  <c r="KN4" i="4"/>
  <c r="KM4" i="4"/>
  <c r="KL4" i="4"/>
  <c r="KK4" i="4"/>
  <c r="KJ4" i="4"/>
  <c r="KI4" i="4"/>
  <c r="KH4" i="4"/>
  <c r="KG4" i="4"/>
  <c r="KF4" i="4"/>
  <c r="KE4" i="4"/>
  <c r="KD4" i="4"/>
  <c r="KC4" i="4"/>
  <c r="KB4" i="4"/>
  <c r="KA4" i="4"/>
  <c r="JZ4" i="4"/>
  <c r="JY4" i="4"/>
  <c r="JX4" i="4"/>
  <c r="JW4" i="4"/>
  <c r="JV4" i="4"/>
  <c r="JU4" i="4"/>
  <c r="JT4" i="4"/>
  <c r="JS4" i="4"/>
  <c r="JR4" i="4"/>
  <c r="JQ4" i="4"/>
  <c r="JP4" i="4"/>
  <c r="JO4" i="4"/>
  <c r="JN4" i="4"/>
  <c r="JM4" i="4"/>
  <c r="JL4" i="4"/>
  <c r="JK4" i="4"/>
  <c r="JJ4" i="4"/>
  <c r="JI4" i="4"/>
  <c r="JH4" i="4"/>
  <c r="JG4" i="4"/>
  <c r="JF4" i="4"/>
  <c r="JE4" i="4"/>
  <c r="JD4" i="4"/>
  <c r="JC4" i="4"/>
  <c r="JB4" i="4"/>
  <c r="JA4" i="4"/>
  <c r="IZ4" i="4"/>
  <c r="IY4" i="4"/>
  <c r="IX4" i="4"/>
  <c r="IW4" i="4"/>
  <c r="IV4" i="4"/>
  <c r="IT4" i="4"/>
  <c r="HU4" i="4"/>
  <c r="HT4" i="4"/>
  <c r="HR4" i="4"/>
  <c r="HQ4" i="4"/>
  <c r="HP4" i="4"/>
  <c r="HO4" i="4"/>
  <c r="HN4" i="4"/>
  <c r="HM4" i="4"/>
  <c r="HL4" i="4"/>
  <c r="HK4" i="4"/>
  <c r="HA4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EE4" i="4"/>
  <c r="ED4" i="4"/>
  <c r="EC4" i="4"/>
  <c r="EB4" i="4"/>
  <c r="EA4" i="4"/>
  <c r="DZ4" i="4"/>
  <c r="DY4" i="4"/>
  <c r="DX4" i="4"/>
  <c r="DW4" i="4"/>
  <c r="DV4" i="4"/>
  <c r="DU4" i="4"/>
  <c r="AJV11" i="4"/>
  <c r="AJU11" i="4"/>
  <c r="AJT11" i="4"/>
  <c r="AJS11" i="4"/>
  <c r="AJR11" i="4"/>
  <c r="AJQ11" i="4"/>
  <c r="AJP11" i="4"/>
  <c r="AJO11" i="4"/>
  <c r="AJN11" i="4"/>
  <c r="AJM11" i="4"/>
  <c r="AJL11" i="4"/>
  <c r="AJK11" i="4"/>
  <c r="AJJ11" i="4"/>
  <c r="AJI11" i="4"/>
  <c r="AJH11" i="4"/>
  <c r="AJG11" i="4"/>
  <c r="AJF11" i="4"/>
  <c r="AJE11" i="4"/>
  <c r="AJD11" i="4"/>
  <c r="AJC11" i="4"/>
  <c r="AJB11" i="4"/>
  <c r="AJA11" i="4"/>
  <c r="AIZ11" i="4"/>
  <c r="AIY11" i="4"/>
  <c r="AIX11" i="4"/>
  <c r="AIW11" i="4"/>
  <c r="AIV11" i="4"/>
  <c r="AIU11" i="4"/>
  <c r="AIT11" i="4"/>
  <c r="AIS11" i="4"/>
  <c r="AIR11" i="4"/>
  <c r="AIQ11" i="4"/>
  <c r="AIP11" i="4"/>
  <c r="AIO11" i="4"/>
  <c r="AIN11" i="4"/>
  <c r="AIM11" i="4"/>
  <c r="AIL11" i="4"/>
  <c r="AIK11" i="4"/>
  <c r="AIJ11" i="4"/>
  <c r="AII11" i="4"/>
  <c r="AIH11" i="4"/>
  <c r="AIG11" i="4"/>
  <c r="AIF11" i="4"/>
  <c r="AIE11" i="4"/>
  <c r="AID11" i="4"/>
  <c r="AIC11" i="4"/>
  <c r="AIB11" i="4"/>
  <c r="AIA11" i="4"/>
  <c r="AHT11" i="4"/>
  <c r="AHO11" i="4"/>
  <c r="AGZ11" i="4"/>
  <c r="AGY11" i="4"/>
  <c r="AGW11" i="4"/>
  <c r="AGV11" i="4"/>
  <c r="AGU11" i="4"/>
  <c r="AGT11" i="4"/>
  <c r="AGS11" i="4"/>
  <c r="AGR11" i="4"/>
  <c r="AGQ11" i="4"/>
  <c r="AGP11" i="4"/>
  <c r="KQ11" i="4"/>
  <c r="KP11" i="4"/>
  <c r="KO11" i="4"/>
  <c r="KN11" i="4"/>
  <c r="KM11" i="4"/>
  <c r="KL11" i="4"/>
  <c r="KK11" i="4"/>
  <c r="KJ11" i="4"/>
  <c r="KI11" i="4"/>
  <c r="KH11" i="4"/>
  <c r="KG11" i="4"/>
  <c r="KF11" i="4"/>
  <c r="KE11" i="4"/>
  <c r="KD11" i="4"/>
  <c r="KC11" i="4"/>
  <c r="KB11" i="4"/>
  <c r="KA11" i="4"/>
  <c r="JZ11" i="4"/>
  <c r="JY11" i="4"/>
  <c r="JX11" i="4"/>
  <c r="JW11" i="4"/>
  <c r="JV11" i="4"/>
  <c r="JU11" i="4"/>
  <c r="JT11" i="4"/>
  <c r="JS11" i="4"/>
  <c r="JR11" i="4"/>
  <c r="JQ11" i="4"/>
  <c r="JP11" i="4"/>
  <c r="JO11" i="4"/>
  <c r="JN11" i="4"/>
  <c r="JM11" i="4"/>
  <c r="JL11" i="4"/>
  <c r="JK11" i="4"/>
  <c r="JJ11" i="4"/>
  <c r="JI11" i="4"/>
  <c r="JH11" i="4"/>
  <c r="JG11" i="4"/>
  <c r="JF11" i="4"/>
  <c r="JE11" i="4"/>
  <c r="JD11" i="4"/>
  <c r="JC11" i="4"/>
  <c r="JB11" i="4"/>
  <c r="JA11" i="4"/>
  <c r="IZ11" i="4"/>
  <c r="IY11" i="4"/>
  <c r="IX11" i="4"/>
  <c r="IW11" i="4"/>
  <c r="IV11" i="4"/>
  <c r="IJ11" i="4"/>
  <c r="HZ11" i="4"/>
  <c r="HU11" i="4"/>
  <c r="HT11" i="4"/>
  <c r="HR11" i="4"/>
  <c r="HQ11" i="4"/>
  <c r="HP11" i="4"/>
  <c r="HO11" i="4"/>
  <c r="HN11" i="4"/>
  <c r="HM11" i="4"/>
  <c r="HL11" i="4"/>
  <c r="HK11" i="4"/>
  <c r="HA11" i="4"/>
  <c r="GZ11" i="4"/>
  <c r="GY11" i="4"/>
  <c r="GX11" i="4"/>
  <c r="GW11" i="4"/>
  <c r="GV11" i="4"/>
  <c r="GU11" i="4"/>
  <c r="GT11" i="4"/>
  <c r="GS11" i="4"/>
  <c r="GR11" i="4"/>
  <c r="GQ11" i="4"/>
  <c r="GP11" i="4"/>
  <c r="GO11" i="4"/>
  <c r="GN11" i="4"/>
  <c r="GM11" i="4"/>
  <c r="GL11" i="4"/>
  <c r="GK11" i="4"/>
  <c r="GJ11" i="4"/>
  <c r="GI11" i="4"/>
  <c r="GH11" i="4"/>
  <c r="GG11" i="4"/>
  <c r="GF11" i="4"/>
  <c r="GE11" i="4"/>
  <c r="GD11" i="4"/>
  <c r="GC11" i="4"/>
  <c r="GB11" i="4"/>
  <c r="GA11" i="4"/>
  <c r="FZ11" i="4"/>
  <c r="FY11" i="4"/>
  <c r="FX11" i="4"/>
  <c r="FW11" i="4"/>
  <c r="FV11" i="4"/>
  <c r="FU11" i="4"/>
  <c r="FT11" i="4"/>
  <c r="FS11" i="4"/>
  <c r="FR11" i="4"/>
  <c r="FQ11" i="4"/>
  <c r="FP11" i="4"/>
  <c r="FO11" i="4"/>
  <c r="FN11" i="4"/>
  <c r="FM11" i="4"/>
  <c r="FL11" i="4"/>
  <c r="FK11" i="4"/>
  <c r="FJ11" i="4"/>
  <c r="FI11" i="4"/>
  <c r="FH11" i="4"/>
  <c r="FG11" i="4"/>
  <c r="FF11" i="4"/>
  <c r="EY11" i="4"/>
  <c r="EJ11" i="4"/>
  <c r="EE11" i="4"/>
  <c r="ED11" i="4"/>
  <c r="EB11" i="4"/>
  <c r="EA11" i="4"/>
  <c r="DZ11" i="4"/>
  <c r="DY11" i="4"/>
  <c r="DX11" i="4"/>
  <c r="DW11" i="4"/>
  <c r="DV11" i="4"/>
  <c r="DU11" i="4"/>
  <c r="AJV42" i="4"/>
  <c r="AJU42" i="4"/>
  <c r="AJT42" i="4"/>
  <c r="AJS42" i="4"/>
  <c r="AJR42" i="4"/>
  <c r="AJQ42" i="4"/>
  <c r="AJP42" i="4"/>
  <c r="AJO42" i="4"/>
  <c r="AJN42" i="4"/>
  <c r="AJM42" i="4"/>
  <c r="AJL42" i="4"/>
  <c r="AJK42" i="4"/>
  <c r="AJJ42" i="4"/>
  <c r="AJI42" i="4"/>
  <c r="AJH42" i="4"/>
  <c r="AJG42" i="4"/>
  <c r="AJF42" i="4"/>
  <c r="AJE42" i="4"/>
  <c r="AJD42" i="4"/>
  <c r="AJC42" i="4"/>
  <c r="AJB42" i="4"/>
  <c r="AJA42" i="4"/>
  <c r="AIZ42" i="4"/>
  <c r="AIY42" i="4"/>
  <c r="AIX42" i="4"/>
  <c r="AIW42" i="4"/>
  <c r="AIV42" i="4"/>
  <c r="AIU42" i="4"/>
  <c r="AIT42" i="4"/>
  <c r="AIS42" i="4"/>
  <c r="AIR42" i="4"/>
  <c r="AIQ42" i="4"/>
  <c r="AIP42" i="4"/>
  <c r="AIO42" i="4"/>
  <c r="AIN42" i="4"/>
  <c r="AIM42" i="4"/>
  <c r="AIL42" i="4"/>
  <c r="AIK42" i="4"/>
  <c r="AIJ42" i="4"/>
  <c r="AII42" i="4"/>
  <c r="AIH42" i="4"/>
  <c r="AIG42" i="4"/>
  <c r="AIF42" i="4"/>
  <c r="AIE42" i="4"/>
  <c r="AID42" i="4"/>
  <c r="AIC42" i="4"/>
  <c r="AIB42" i="4"/>
  <c r="AIA42" i="4"/>
  <c r="AHJ42" i="4"/>
  <c r="AGZ42" i="4"/>
  <c r="AGY42" i="4"/>
  <c r="AGW42" i="4"/>
  <c r="AGU42" i="4"/>
  <c r="AGT42" i="4"/>
  <c r="AGS42" i="4"/>
  <c r="AGR42" i="4"/>
  <c r="AGQ42" i="4"/>
  <c r="AGP42" i="4"/>
  <c r="KQ42" i="4"/>
  <c r="KP42" i="4"/>
  <c r="KO42" i="4"/>
  <c r="KN42" i="4"/>
  <c r="KM42" i="4"/>
  <c r="KL42" i="4"/>
  <c r="KK42" i="4"/>
  <c r="KJ42" i="4"/>
  <c r="KI42" i="4"/>
  <c r="KH42" i="4"/>
  <c r="KG42" i="4"/>
  <c r="KF42" i="4"/>
  <c r="KE42" i="4"/>
  <c r="KD42" i="4"/>
  <c r="KC42" i="4"/>
  <c r="KB42" i="4"/>
  <c r="KA42" i="4"/>
  <c r="JZ42" i="4"/>
  <c r="JY42" i="4"/>
  <c r="JX42" i="4"/>
  <c r="JW42" i="4"/>
  <c r="JV42" i="4"/>
  <c r="JU42" i="4"/>
  <c r="JT42" i="4"/>
  <c r="JS42" i="4"/>
  <c r="JR42" i="4"/>
  <c r="JQ42" i="4"/>
  <c r="JP42" i="4"/>
  <c r="JO42" i="4"/>
  <c r="JN42" i="4"/>
  <c r="JM42" i="4"/>
  <c r="JL42" i="4"/>
  <c r="JK42" i="4"/>
  <c r="JJ42" i="4"/>
  <c r="JI42" i="4"/>
  <c r="JH42" i="4"/>
  <c r="JG42" i="4"/>
  <c r="JF42" i="4"/>
  <c r="JE42" i="4"/>
  <c r="JD42" i="4"/>
  <c r="JC42" i="4"/>
  <c r="JB42" i="4"/>
  <c r="JA42" i="4"/>
  <c r="IZ42" i="4"/>
  <c r="IY42" i="4"/>
  <c r="IX42" i="4"/>
  <c r="IW42" i="4"/>
  <c r="IV42" i="4"/>
  <c r="IS42" i="4"/>
  <c r="HU42" i="4"/>
  <c r="HT42" i="4"/>
  <c r="HR42" i="4"/>
  <c r="HP42" i="4"/>
  <c r="HO42" i="4"/>
  <c r="HN42" i="4"/>
  <c r="HM42" i="4"/>
  <c r="HL42" i="4"/>
  <c r="HK42" i="4"/>
  <c r="HA42" i="4"/>
  <c r="GZ42" i="4"/>
  <c r="GY42" i="4"/>
  <c r="GX42" i="4"/>
  <c r="GW42" i="4"/>
  <c r="GV42" i="4"/>
  <c r="GU42" i="4"/>
  <c r="GT42" i="4"/>
  <c r="GS42" i="4"/>
  <c r="GR42" i="4"/>
  <c r="GQ42" i="4"/>
  <c r="GP42" i="4"/>
  <c r="GO42" i="4"/>
  <c r="GN42" i="4"/>
  <c r="GM42" i="4"/>
  <c r="GL42" i="4"/>
  <c r="GK42" i="4"/>
  <c r="GJ42" i="4"/>
  <c r="GI42" i="4"/>
  <c r="GH42" i="4"/>
  <c r="GG42" i="4"/>
  <c r="GF42" i="4"/>
  <c r="GE42" i="4"/>
  <c r="GD42" i="4"/>
  <c r="GC42" i="4"/>
  <c r="GB42" i="4"/>
  <c r="GA42" i="4"/>
  <c r="FZ42" i="4"/>
  <c r="FY42" i="4"/>
  <c r="FX42" i="4"/>
  <c r="FW42" i="4"/>
  <c r="FV42" i="4"/>
  <c r="FU42" i="4"/>
  <c r="FT42" i="4"/>
  <c r="FS42" i="4"/>
  <c r="FR42" i="4"/>
  <c r="FQ42" i="4"/>
  <c r="FP42" i="4"/>
  <c r="FO42" i="4"/>
  <c r="FN42" i="4"/>
  <c r="FM42" i="4"/>
  <c r="FL42" i="4"/>
  <c r="FK42" i="4"/>
  <c r="FJ42" i="4"/>
  <c r="FI42" i="4"/>
  <c r="FH42" i="4"/>
  <c r="FG42" i="4"/>
  <c r="FF42" i="4"/>
  <c r="EK42" i="4"/>
  <c r="EE42" i="4"/>
  <c r="ED42" i="4"/>
  <c r="EB42" i="4"/>
  <c r="DZ42" i="4"/>
  <c r="DY42" i="4"/>
  <c r="DX42" i="4"/>
  <c r="DW42" i="4"/>
  <c r="DV42" i="4"/>
  <c r="DU42" i="4"/>
  <c r="AJV137" i="4"/>
  <c r="AJU137" i="4"/>
  <c r="AJT137" i="4"/>
  <c r="AJS137" i="4"/>
  <c r="AJR137" i="4"/>
  <c r="AJQ137" i="4"/>
  <c r="AJP137" i="4"/>
  <c r="AJO137" i="4"/>
  <c r="AJN137" i="4"/>
  <c r="AJM137" i="4"/>
  <c r="AJL137" i="4"/>
  <c r="AJK137" i="4"/>
  <c r="AJJ137" i="4"/>
  <c r="AJI137" i="4"/>
  <c r="AJH137" i="4"/>
  <c r="AJG137" i="4"/>
  <c r="AJF137" i="4"/>
  <c r="AJE137" i="4"/>
  <c r="AJD137" i="4"/>
  <c r="AJC137" i="4"/>
  <c r="AJB137" i="4"/>
  <c r="AJA137" i="4"/>
  <c r="AIZ137" i="4"/>
  <c r="AIY137" i="4"/>
  <c r="AIX137" i="4"/>
  <c r="AIW137" i="4"/>
  <c r="AIV137" i="4"/>
  <c r="AIU137" i="4"/>
  <c r="AIT137" i="4"/>
  <c r="AIS137" i="4"/>
  <c r="AIR137" i="4"/>
  <c r="AIQ137" i="4"/>
  <c r="AIP137" i="4"/>
  <c r="AIO137" i="4"/>
  <c r="AIN137" i="4"/>
  <c r="AIM137" i="4"/>
  <c r="AIL137" i="4"/>
  <c r="AIK137" i="4"/>
  <c r="AIJ137" i="4"/>
  <c r="AII137" i="4"/>
  <c r="AIH137" i="4"/>
  <c r="AIG137" i="4"/>
  <c r="AIF137" i="4"/>
  <c r="AIE137" i="4"/>
  <c r="AID137" i="4"/>
  <c r="AIC137" i="4"/>
  <c r="AIB137" i="4"/>
  <c r="AIA137" i="4"/>
  <c r="AHJ137" i="4"/>
  <c r="AHI137" i="4"/>
  <c r="AGZ137" i="4"/>
  <c r="AGY137" i="4"/>
  <c r="AGW137" i="4"/>
  <c r="AGV137" i="4"/>
  <c r="AGU137" i="4"/>
  <c r="AGT137" i="4"/>
  <c r="AGS137" i="4"/>
  <c r="AGR137" i="4"/>
  <c r="AGQ137" i="4"/>
  <c r="AGP137" i="4"/>
  <c r="KQ137" i="4"/>
  <c r="KP137" i="4"/>
  <c r="KO137" i="4"/>
  <c r="KN137" i="4"/>
  <c r="KM137" i="4"/>
  <c r="KL137" i="4"/>
  <c r="KK137" i="4"/>
  <c r="KJ137" i="4"/>
  <c r="KI137" i="4"/>
  <c r="KH137" i="4"/>
  <c r="KG137" i="4"/>
  <c r="KF137" i="4"/>
  <c r="KE137" i="4"/>
  <c r="KD137" i="4"/>
  <c r="KC137" i="4"/>
  <c r="KB137" i="4"/>
  <c r="KA137" i="4"/>
  <c r="JZ137" i="4"/>
  <c r="JY137" i="4"/>
  <c r="JX137" i="4"/>
  <c r="JW137" i="4"/>
  <c r="JV137" i="4"/>
  <c r="JU137" i="4"/>
  <c r="JT137" i="4"/>
  <c r="JS137" i="4"/>
  <c r="JR137" i="4"/>
  <c r="JQ137" i="4"/>
  <c r="JP137" i="4"/>
  <c r="JO137" i="4"/>
  <c r="JN137" i="4"/>
  <c r="JM137" i="4"/>
  <c r="JL137" i="4"/>
  <c r="JK137" i="4"/>
  <c r="JJ137" i="4"/>
  <c r="JI137" i="4"/>
  <c r="JH137" i="4"/>
  <c r="JG137" i="4"/>
  <c r="JF137" i="4"/>
  <c r="JE137" i="4"/>
  <c r="JD137" i="4"/>
  <c r="JC137" i="4"/>
  <c r="JB137" i="4"/>
  <c r="JA137" i="4"/>
  <c r="IZ137" i="4"/>
  <c r="IY137" i="4"/>
  <c r="IX137" i="4"/>
  <c r="IW137" i="4"/>
  <c r="IV137" i="4"/>
  <c r="IT137" i="4"/>
  <c r="IE137" i="4"/>
  <c r="HU137" i="4"/>
  <c r="HT137" i="4"/>
  <c r="HR137" i="4"/>
  <c r="HQ137" i="4"/>
  <c r="HP137" i="4"/>
  <c r="HO137" i="4"/>
  <c r="HN137" i="4"/>
  <c r="HM137" i="4"/>
  <c r="HL137" i="4"/>
  <c r="HK137" i="4"/>
  <c r="HA137" i="4"/>
  <c r="GZ137" i="4"/>
  <c r="GY137" i="4"/>
  <c r="GX137" i="4"/>
  <c r="GW137" i="4"/>
  <c r="GV137" i="4"/>
  <c r="GU137" i="4"/>
  <c r="GT137" i="4"/>
  <c r="GS137" i="4"/>
  <c r="GR137" i="4"/>
  <c r="GQ137" i="4"/>
  <c r="GP137" i="4"/>
  <c r="GO137" i="4"/>
  <c r="GN137" i="4"/>
  <c r="GM137" i="4"/>
  <c r="GL137" i="4"/>
  <c r="GK137" i="4"/>
  <c r="GJ137" i="4"/>
  <c r="GI137" i="4"/>
  <c r="GH137" i="4"/>
  <c r="GG137" i="4"/>
  <c r="GF137" i="4"/>
  <c r="GE137" i="4"/>
  <c r="GD137" i="4"/>
  <c r="GC137" i="4"/>
  <c r="GB137" i="4"/>
  <c r="GA137" i="4"/>
  <c r="FZ137" i="4"/>
  <c r="FY137" i="4"/>
  <c r="FX137" i="4"/>
  <c r="FW137" i="4"/>
  <c r="FV137" i="4"/>
  <c r="FU137" i="4"/>
  <c r="FT137" i="4"/>
  <c r="FS137" i="4"/>
  <c r="FR137" i="4"/>
  <c r="FQ137" i="4"/>
  <c r="FP137" i="4"/>
  <c r="FO137" i="4"/>
  <c r="FN137" i="4"/>
  <c r="FM137" i="4"/>
  <c r="FL137" i="4"/>
  <c r="FK137" i="4"/>
  <c r="FJ137" i="4"/>
  <c r="FI137" i="4"/>
  <c r="FH137" i="4"/>
  <c r="FG137" i="4"/>
  <c r="FF137" i="4"/>
  <c r="EW137" i="4"/>
  <c r="EG137" i="4"/>
  <c r="EE137" i="4"/>
  <c r="ED137" i="4"/>
  <c r="EB137" i="4"/>
  <c r="EA137" i="4"/>
  <c r="DZ137" i="4"/>
  <c r="DY137" i="4"/>
  <c r="DX137" i="4"/>
  <c r="DW137" i="4"/>
  <c r="DV137" i="4"/>
  <c r="DU137" i="4"/>
  <c r="AJV67" i="4"/>
  <c r="AJU67" i="4"/>
  <c r="AJT67" i="4"/>
  <c r="AJS67" i="4"/>
  <c r="AJR67" i="4"/>
  <c r="AJQ67" i="4"/>
  <c r="AJP67" i="4"/>
  <c r="AJO67" i="4"/>
  <c r="AJN67" i="4"/>
  <c r="AJM67" i="4"/>
  <c r="AJL67" i="4"/>
  <c r="AJK67" i="4"/>
  <c r="AJJ67" i="4"/>
  <c r="AJI67" i="4"/>
  <c r="AJH67" i="4"/>
  <c r="AJG67" i="4"/>
  <c r="AJF67" i="4"/>
  <c r="AJE67" i="4"/>
  <c r="AJD67" i="4"/>
  <c r="AJC67" i="4"/>
  <c r="AJB67" i="4"/>
  <c r="AJA67" i="4"/>
  <c r="AIZ67" i="4"/>
  <c r="AIY67" i="4"/>
  <c r="AIX67" i="4"/>
  <c r="AIW67" i="4"/>
  <c r="AIV67" i="4"/>
  <c r="AIU67" i="4"/>
  <c r="AIT67" i="4"/>
  <c r="AIS67" i="4"/>
  <c r="AIR67" i="4"/>
  <c r="AIQ67" i="4"/>
  <c r="AIP67" i="4"/>
  <c r="AIO67" i="4"/>
  <c r="AIN67" i="4"/>
  <c r="AIM67" i="4"/>
  <c r="AIL67" i="4"/>
  <c r="AIK67" i="4"/>
  <c r="AIJ67" i="4"/>
  <c r="AII67" i="4"/>
  <c r="AIH67" i="4"/>
  <c r="AIG67" i="4"/>
  <c r="AIF67" i="4"/>
  <c r="AIE67" i="4"/>
  <c r="AID67" i="4"/>
  <c r="AIC67" i="4"/>
  <c r="AIB67" i="4"/>
  <c r="AIA67" i="4"/>
  <c r="AGZ67" i="4"/>
  <c r="AGY67" i="4"/>
  <c r="AGV67" i="4"/>
  <c r="AGU67" i="4"/>
  <c r="AGT67" i="4"/>
  <c r="AGS67" i="4"/>
  <c r="AGR67" i="4"/>
  <c r="AGQ67" i="4"/>
  <c r="AGP67" i="4"/>
  <c r="KQ67" i="4"/>
  <c r="KP67" i="4"/>
  <c r="KO67" i="4"/>
  <c r="KN67" i="4"/>
  <c r="KM67" i="4"/>
  <c r="KL67" i="4"/>
  <c r="KK67" i="4"/>
  <c r="KJ67" i="4"/>
  <c r="KI67" i="4"/>
  <c r="KH67" i="4"/>
  <c r="KG67" i="4"/>
  <c r="KF67" i="4"/>
  <c r="KE67" i="4"/>
  <c r="KD67" i="4"/>
  <c r="KC67" i="4"/>
  <c r="KB67" i="4"/>
  <c r="KA67" i="4"/>
  <c r="JZ67" i="4"/>
  <c r="JY67" i="4"/>
  <c r="JX67" i="4"/>
  <c r="JW67" i="4"/>
  <c r="JV67" i="4"/>
  <c r="JU67" i="4"/>
  <c r="JT67" i="4"/>
  <c r="JS67" i="4"/>
  <c r="JR67" i="4"/>
  <c r="JQ67" i="4"/>
  <c r="JP67" i="4"/>
  <c r="JO67" i="4"/>
  <c r="JN67" i="4"/>
  <c r="JM67" i="4"/>
  <c r="JL67" i="4"/>
  <c r="JK67" i="4"/>
  <c r="JJ67" i="4"/>
  <c r="JI67" i="4"/>
  <c r="JH67" i="4"/>
  <c r="JG67" i="4"/>
  <c r="JF67" i="4"/>
  <c r="JE67" i="4"/>
  <c r="JD67" i="4"/>
  <c r="JC67" i="4"/>
  <c r="JB67" i="4"/>
  <c r="JA67" i="4"/>
  <c r="IZ67" i="4"/>
  <c r="IY67" i="4"/>
  <c r="IX67" i="4"/>
  <c r="IW67" i="4"/>
  <c r="IV67" i="4"/>
  <c r="IE67" i="4"/>
  <c r="HU67" i="4"/>
  <c r="HT67" i="4"/>
  <c r="HQ67" i="4"/>
  <c r="HP67" i="4"/>
  <c r="HO67" i="4"/>
  <c r="HN67" i="4"/>
  <c r="HM67" i="4"/>
  <c r="HL67" i="4"/>
  <c r="HK67" i="4"/>
  <c r="HA67" i="4"/>
  <c r="GZ67" i="4"/>
  <c r="GY67" i="4"/>
  <c r="GX67" i="4"/>
  <c r="GW67" i="4"/>
  <c r="GV67" i="4"/>
  <c r="GU67" i="4"/>
  <c r="GT67" i="4"/>
  <c r="GS67" i="4"/>
  <c r="GR67" i="4"/>
  <c r="GQ67" i="4"/>
  <c r="GP67" i="4"/>
  <c r="GO67" i="4"/>
  <c r="GN67" i="4"/>
  <c r="GM67" i="4"/>
  <c r="GL67" i="4"/>
  <c r="GK67" i="4"/>
  <c r="GJ67" i="4"/>
  <c r="GI67" i="4"/>
  <c r="GH67" i="4"/>
  <c r="GG67" i="4"/>
  <c r="GF67" i="4"/>
  <c r="GE67" i="4"/>
  <c r="GD67" i="4"/>
  <c r="GC67" i="4"/>
  <c r="GB67" i="4"/>
  <c r="GA67" i="4"/>
  <c r="FZ67" i="4"/>
  <c r="FY67" i="4"/>
  <c r="FX67" i="4"/>
  <c r="FW67" i="4"/>
  <c r="FV67" i="4"/>
  <c r="FU67" i="4"/>
  <c r="FT67" i="4"/>
  <c r="FS67" i="4"/>
  <c r="FR67" i="4"/>
  <c r="FQ67" i="4"/>
  <c r="FP67" i="4"/>
  <c r="FO67" i="4"/>
  <c r="FN67" i="4"/>
  <c r="FM67" i="4"/>
  <c r="FL67" i="4"/>
  <c r="FK67" i="4"/>
  <c r="FJ67" i="4"/>
  <c r="FI67" i="4"/>
  <c r="FH67" i="4"/>
  <c r="FG67" i="4"/>
  <c r="FF67" i="4"/>
  <c r="FA67" i="4"/>
  <c r="EE67" i="4"/>
  <c r="ED67" i="4"/>
  <c r="EA67" i="4"/>
  <c r="DZ67" i="4"/>
  <c r="DY67" i="4"/>
  <c r="DX67" i="4"/>
  <c r="DW67" i="4"/>
  <c r="DV67" i="4"/>
  <c r="DU67" i="4"/>
  <c r="AJV55" i="4"/>
  <c r="AJU55" i="4"/>
  <c r="AJT55" i="4"/>
  <c r="AJS55" i="4"/>
  <c r="AJR55" i="4"/>
  <c r="AJQ55" i="4"/>
  <c r="AJP55" i="4"/>
  <c r="AJO55" i="4"/>
  <c r="AJN55" i="4"/>
  <c r="AJM55" i="4"/>
  <c r="AJL55" i="4"/>
  <c r="AJK55" i="4"/>
  <c r="AJJ55" i="4"/>
  <c r="AJI55" i="4"/>
  <c r="AJH55" i="4"/>
  <c r="AJG55" i="4"/>
  <c r="AJF55" i="4"/>
  <c r="AJE55" i="4"/>
  <c r="AJD55" i="4"/>
  <c r="AJC55" i="4"/>
  <c r="AJB55" i="4"/>
  <c r="AJA55" i="4"/>
  <c r="AIZ55" i="4"/>
  <c r="AIY55" i="4"/>
  <c r="AIX55" i="4"/>
  <c r="AIW55" i="4"/>
  <c r="AIV55" i="4"/>
  <c r="AIU55" i="4"/>
  <c r="AIT55" i="4"/>
  <c r="AIS55" i="4"/>
  <c r="AIR55" i="4"/>
  <c r="AIQ55" i="4"/>
  <c r="AIP55" i="4"/>
  <c r="AIO55" i="4"/>
  <c r="AIN55" i="4"/>
  <c r="AIM55" i="4"/>
  <c r="AIL55" i="4"/>
  <c r="AIK55" i="4"/>
  <c r="AIJ55" i="4"/>
  <c r="AII55" i="4"/>
  <c r="AIH55" i="4"/>
  <c r="AIG55" i="4"/>
  <c r="AIF55" i="4"/>
  <c r="AIE55" i="4"/>
  <c r="AID55" i="4"/>
  <c r="AIC55" i="4"/>
  <c r="AIB55" i="4"/>
  <c r="AIA55" i="4"/>
  <c r="AHV55" i="4"/>
  <c r="AHT55" i="4"/>
  <c r="AGZ55" i="4"/>
  <c r="AGY55" i="4"/>
  <c r="AGW55" i="4"/>
  <c r="AGV55" i="4"/>
  <c r="AGU55" i="4"/>
  <c r="AGT55" i="4"/>
  <c r="AGS55" i="4"/>
  <c r="AGR55" i="4"/>
  <c r="AGQ55" i="4"/>
  <c r="AGP55" i="4"/>
  <c r="KQ55" i="4"/>
  <c r="KP55" i="4"/>
  <c r="KO55" i="4"/>
  <c r="KN55" i="4"/>
  <c r="KM55" i="4"/>
  <c r="KL55" i="4"/>
  <c r="KK55" i="4"/>
  <c r="KJ55" i="4"/>
  <c r="KI55" i="4"/>
  <c r="KH55" i="4"/>
  <c r="KG55" i="4"/>
  <c r="KF55" i="4"/>
  <c r="KE55" i="4"/>
  <c r="KD55" i="4"/>
  <c r="KC55" i="4"/>
  <c r="KB55" i="4"/>
  <c r="KA55" i="4"/>
  <c r="JZ55" i="4"/>
  <c r="JY55" i="4"/>
  <c r="JX55" i="4"/>
  <c r="JW55" i="4"/>
  <c r="JV55" i="4"/>
  <c r="JU55" i="4"/>
  <c r="JT55" i="4"/>
  <c r="JS55" i="4"/>
  <c r="JR55" i="4"/>
  <c r="JQ55" i="4"/>
  <c r="JP55" i="4"/>
  <c r="JO55" i="4"/>
  <c r="JN55" i="4"/>
  <c r="JM55" i="4"/>
  <c r="JL55" i="4"/>
  <c r="JK55" i="4"/>
  <c r="JJ55" i="4"/>
  <c r="JI55" i="4"/>
  <c r="JH55" i="4"/>
  <c r="JG55" i="4"/>
  <c r="JF55" i="4"/>
  <c r="JE55" i="4"/>
  <c r="JD55" i="4"/>
  <c r="JC55" i="4"/>
  <c r="JB55" i="4"/>
  <c r="JA55" i="4"/>
  <c r="IZ55" i="4"/>
  <c r="IY55" i="4"/>
  <c r="IX55" i="4"/>
  <c r="IW55" i="4"/>
  <c r="IV55" i="4"/>
  <c r="HU55" i="4"/>
  <c r="HT55" i="4"/>
  <c r="HR55" i="4"/>
  <c r="HQ55" i="4"/>
  <c r="HP55" i="4"/>
  <c r="HO55" i="4"/>
  <c r="HN55" i="4"/>
  <c r="HM55" i="4"/>
  <c r="HL55" i="4"/>
  <c r="HK55" i="4"/>
  <c r="HA55" i="4"/>
  <c r="GZ55" i="4"/>
  <c r="GY55" i="4"/>
  <c r="GX55" i="4"/>
  <c r="GW55" i="4"/>
  <c r="GV55" i="4"/>
  <c r="GU55" i="4"/>
  <c r="GT55" i="4"/>
  <c r="GS55" i="4"/>
  <c r="GR55" i="4"/>
  <c r="GQ55" i="4"/>
  <c r="GP55" i="4"/>
  <c r="GO55" i="4"/>
  <c r="GN55" i="4"/>
  <c r="GM55" i="4"/>
  <c r="GL55" i="4"/>
  <c r="GK55" i="4"/>
  <c r="GJ55" i="4"/>
  <c r="GI55" i="4"/>
  <c r="GH55" i="4"/>
  <c r="GG55" i="4"/>
  <c r="GF55" i="4"/>
  <c r="GE55" i="4"/>
  <c r="GD55" i="4"/>
  <c r="GC55" i="4"/>
  <c r="GB55" i="4"/>
  <c r="GA55" i="4"/>
  <c r="FZ55" i="4"/>
  <c r="FY55" i="4"/>
  <c r="FX55" i="4"/>
  <c r="FW55" i="4"/>
  <c r="FV55" i="4"/>
  <c r="FU55" i="4"/>
  <c r="FT55" i="4"/>
  <c r="FS55" i="4"/>
  <c r="FR55" i="4"/>
  <c r="FQ55" i="4"/>
  <c r="FP55" i="4"/>
  <c r="FO55" i="4"/>
  <c r="FN55" i="4"/>
  <c r="FM55" i="4"/>
  <c r="FL55" i="4"/>
  <c r="FK55" i="4"/>
  <c r="FJ55" i="4"/>
  <c r="FI55" i="4"/>
  <c r="FH55" i="4"/>
  <c r="FG55" i="4"/>
  <c r="FF55" i="4"/>
  <c r="EE55" i="4"/>
  <c r="ED55" i="4"/>
  <c r="EB55" i="4"/>
  <c r="EA55" i="4"/>
  <c r="DZ55" i="4"/>
  <c r="DY55" i="4"/>
  <c r="DX55" i="4"/>
  <c r="DW55" i="4"/>
  <c r="DV55" i="4"/>
  <c r="DU55" i="4"/>
  <c r="AJV68" i="4"/>
  <c r="AJU68" i="4"/>
  <c r="AJT68" i="4"/>
  <c r="AJS68" i="4"/>
  <c r="AJR68" i="4"/>
  <c r="AJQ68" i="4"/>
  <c r="AJP68" i="4"/>
  <c r="AJO68" i="4"/>
  <c r="AJN68" i="4"/>
  <c r="AJM68" i="4"/>
  <c r="AJL68" i="4"/>
  <c r="AJK68" i="4"/>
  <c r="AJJ68" i="4"/>
  <c r="AJI68" i="4"/>
  <c r="AJH68" i="4"/>
  <c r="AJG68" i="4"/>
  <c r="AJF68" i="4"/>
  <c r="AJE68" i="4"/>
  <c r="AJD68" i="4"/>
  <c r="AJC68" i="4"/>
  <c r="AJB68" i="4"/>
  <c r="AJA68" i="4"/>
  <c r="AIZ68" i="4"/>
  <c r="AIY68" i="4"/>
  <c r="AIX68" i="4"/>
  <c r="AIW68" i="4"/>
  <c r="AIV68" i="4"/>
  <c r="AIU68" i="4"/>
  <c r="AIT68" i="4"/>
  <c r="AIS68" i="4"/>
  <c r="AIR68" i="4"/>
  <c r="AIQ68" i="4"/>
  <c r="AIP68" i="4"/>
  <c r="AIO68" i="4"/>
  <c r="AIN68" i="4"/>
  <c r="AIM68" i="4"/>
  <c r="AIL68" i="4"/>
  <c r="AIK68" i="4"/>
  <c r="AIJ68" i="4"/>
  <c r="AII68" i="4"/>
  <c r="AIH68" i="4"/>
  <c r="AIG68" i="4"/>
  <c r="AIF68" i="4"/>
  <c r="AIE68" i="4"/>
  <c r="AID68" i="4"/>
  <c r="AIC68" i="4"/>
  <c r="AIB68" i="4"/>
  <c r="AIA68" i="4"/>
  <c r="AHS68" i="4"/>
  <c r="AHO68" i="4"/>
  <c r="AGZ68" i="4"/>
  <c r="AGY68" i="4"/>
  <c r="AGW68" i="4"/>
  <c r="AGV68" i="4"/>
  <c r="AGU68" i="4"/>
  <c r="AGT68" i="4"/>
  <c r="AGS68" i="4"/>
  <c r="AGR68" i="4"/>
  <c r="AGQ68" i="4"/>
  <c r="AGP68" i="4"/>
  <c r="KQ68" i="4"/>
  <c r="KP68" i="4"/>
  <c r="KO68" i="4"/>
  <c r="KN68" i="4"/>
  <c r="KM68" i="4"/>
  <c r="KL68" i="4"/>
  <c r="KK68" i="4"/>
  <c r="KJ68" i="4"/>
  <c r="KI68" i="4"/>
  <c r="KH68" i="4"/>
  <c r="KG68" i="4"/>
  <c r="KF68" i="4"/>
  <c r="KE68" i="4"/>
  <c r="KD68" i="4"/>
  <c r="KC68" i="4"/>
  <c r="KB68" i="4"/>
  <c r="KA68" i="4"/>
  <c r="JZ68" i="4"/>
  <c r="JY68" i="4"/>
  <c r="JX68" i="4"/>
  <c r="JW68" i="4"/>
  <c r="JV68" i="4"/>
  <c r="JU68" i="4"/>
  <c r="JT68" i="4"/>
  <c r="JS68" i="4"/>
  <c r="JR68" i="4"/>
  <c r="JQ68" i="4"/>
  <c r="JP68" i="4"/>
  <c r="JO68" i="4"/>
  <c r="JN68" i="4"/>
  <c r="JM68" i="4"/>
  <c r="JL68" i="4"/>
  <c r="JK68" i="4"/>
  <c r="JJ68" i="4"/>
  <c r="JI68" i="4"/>
  <c r="JH68" i="4"/>
  <c r="JG68" i="4"/>
  <c r="JF68" i="4"/>
  <c r="JE68" i="4"/>
  <c r="JD68" i="4"/>
  <c r="JC68" i="4"/>
  <c r="JB68" i="4"/>
  <c r="JA68" i="4"/>
  <c r="IZ68" i="4"/>
  <c r="IY68" i="4"/>
  <c r="IX68" i="4"/>
  <c r="IW68" i="4"/>
  <c r="IV68" i="4"/>
  <c r="IQ68" i="4"/>
  <c r="HU68" i="4"/>
  <c r="HT68" i="4"/>
  <c r="HR68" i="4"/>
  <c r="HQ68" i="4"/>
  <c r="HP68" i="4"/>
  <c r="HO68" i="4"/>
  <c r="HN68" i="4"/>
  <c r="HM68" i="4"/>
  <c r="HL68" i="4"/>
  <c r="HK68" i="4"/>
  <c r="HA68" i="4"/>
  <c r="GZ68" i="4"/>
  <c r="GY68" i="4"/>
  <c r="GX68" i="4"/>
  <c r="GW68" i="4"/>
  <c r="GV68" i="4"/>
  <c r="GU68" i="4"/>
  <c r="GT68" i="4"/>
  <c r="GS68" i="4"/>
  <c r="GR68" i="4"/>
  <c r="GQ68" i="4"/>
  <c r="GP68" i="4"/>
  <c r="GO68" i="4"/>
  <c r="GN68" i="4"/>
  <c r="GM68" i="4"/>
  <c r="GL68" i="4"/>
  <c r="GK68" i="4"/>
  <c r="GJ68" i="4"/>
  <c r="GI68" i="4"/>
  <c r="GH68" i="4"/>
  <c r="GG68" i="4"/>
  <c r="GF68" i="4"/>
  <c r="GE68" i="4"/>
  <c r="GD68" i="4"/>
  <c r="GC68" i="4"/>
  <c r="GB68" i="4"/>
  <c r="GA68" i="4"/>
  <c r="FZ68" i="4"/>
  <c r="FY68" i="4"/>
  <c r="FX68" i="4"/>
  <c r="FW68" i="4"/>
  <c r="FV68" i="4"/>
  <c r="FU68" i="4"/>
  <c r="FT68" i="4"/>
  <c r="FS68" i="4"/>
  <c r="FR68" i="4"/>
  <c r="FQ68" i="4"/>
  <c r="FP68" i="4"/>
  <c r="FO68" i="4"/>
  <c r="FN68" i="4"/>
  <c r="FM68" i="4"/>
  <c r="FL68" i="4"/>
  <c r="FK68" i="4"/>
  <c r="FJ68" i="4"/>
  <c r="FI68" i="4"/>
  <c r="FH68" i="4"/>
  <c r="FG68" i="4"/>
  <c r="FF68" i="4"/>
  <c r="EE68" i="4"/>
  <c r="ED68" i="4"/>
  <c r="EB68" i="4"/>
  <c r="EA68" i="4"/>
  <c r="DZ68" i="4"/>
  <c r="DY68" i="4"/>
  <c r="DX68" i="4"/>
  <c r="DW68" i="4"/>
  <c r="DV68" i="4"/>
  <c r="DU68" i="4"/>
  <c r="AJV146" i="4"/>
  <c r="AJU146" i="4"/>
  <c r="AJT146" i="4"/>
  <c r="AJS146" i="4"/>
  <c r="AJR146" i="4"/>
  <c r="AJQ146" i="4"/>
  <c r="AJP146" i="4"/>
  <c r="AJO146" i="4"/>
  <c r="AJN146" i="4"/>
  <c r="AJM146" i="4"/>
  <c r="AJL146" i="4"/>
  <c r="AJK146" i="4"/>
  <c r="AJJ146" i="4"/>
  <c r="AJI146" i="4"/>
  <c r="AJH146" i="4"/>
  <c r="AJG146" i="4"/>
  <c r="AJF146" i="4"/>
  <c r="AJE146" i="4"/>
  <c r="AJD146" i="4"/>
  <c r="AJC146" i="4"/>
  <c r="AJB146" i="4"/>
  <c r="AJA146" i="4"/>
  <c r="AIZ146" i="4"/>
  <c r="AIY146" i="4"/>
  <c r="AIX146" i="4"/>
  <c r="AIW146" i="4"/>
  <c r="AIV146" i="4"/>
  <c r="AIU146" i="4"/>
  <c r="AIT146" i="4"/>
  <c r="AIS146" i="4"/>
  <c r="AIR146" i="4"/>
  <c r="AIQ146" i="4"/>
  <c r="AIP146" i="4"/>
  <c r="AIO146" i="4"/>
  <c r="AIN146" i="4"/>
  <c r="AIM146" i="4"/>
  <c r="AIL146" i="4"/>
  <c r="AIK146" i="4"/>
  <c r="AIJ146" i="4"/>
  <c r="AII146" i="4"/>
  <c r="AIH146" i="4"/>
  <c r="AIG146" i="4"/>
  <c r="AIF146" i="4"/>
  <c r="AIE146" i="4"/>
  <c r="AID146" i="4"/>
  <c r="AIC146" i="4"/>
  <c r="AIB146" i="4"/>
  <c r="AIA146" i="4"/>
  <c r="AHT146" i="4"/>
  <c r="AGZ146" i="4"/>
  <c r="AGY146" i="4"/>
  <c r="AGW146" i="4"/>
  <c r="AGV146" i="4"/>
  <c r="AGU146" i="4"/>
  <c r="AGT146" i="4"/>
  <c r="AGS146" i="4"/>
  <c r="AGR146" i="4"/>
  <c r="AGQ146" i="4"/>
  <c r="AGP146" i="4"/>
  <c r="KQ146" i="4"/>
  <c r="KP146" i="4"/>
  <c r="KO146" i="4"/>
  <c r="KN146" i="4"/>
  <c r="KM146" i="4"/>
  <c r="KL146" i="4"/>
  <c r="KK146" i="4"/>
  <c r="KJ146" i="4"/>
  <c r="KI146" i="4"/>
  <c r="KH146" i="4"/>
  <c r="KG146" i="4"/>
  <c r="KF146" i="4"/>
  <c r="KE146" i="4"/>
  <c r="KD146" i="4"/>
  <c r="KC146" i="4"/>
  <c r="KB146" i="4"/>
  <c r="KA146" i="4"/>
  <c r="JZ146" i="4"/>
  <c r="JY146" i="4"/>
  <c r="JX146" i="4"/>
  <c r="JW146" i="4"/>
  <c r="JV146" i="4"/>
  <c r="JU146" i="4"/>
  <c r="JT146" i="4"/>
  <c r="JS146" i="4"/>
  <c r="JR146" i="4"/>
  <c r="JQ146" i="4"/>
  <c r="JP146" i="4"/>
  <c r="JO146" i="4"/>
  <c r="JN146" i="4"/>
  <c r="JM146" i="4"/>
  <c r="JL146" i="4"/>
  <c r="JK146" i="4"/>
  <c r="JJ146" i="4"/>
  <c r="JI146" i="4"/>
  <c r="JH146" i="4"/>
  <c r="JG146" i="4"/>
  <c r="JF146" i="4"/>
  <c r="JE146" i="4"/>
  <c r="JD146" i="4"/>
  <c r="JC146" i="4"/>
  <c r="JB146" i="4"/>
  <c r="JA146" i="4"/>
  <c r="IZ146" i="4"/>
  <c r="IY146" i="4"/>
  <c r="IX146" i="4"/>
  <c r="IW146" i="4"/>
  <c r="IV146" i="4"/>
  <c r="IA146" i="4"/>
  <c r="HU146" i="4"/>
  <c r="HT146" i="4"/>
  <c r="HR146" i="4"/>
  <c r="HQ146" i="4"/>
  <c r="HP146" i="4"/>
  <c r="HO146" i="4"/>
  <c r="HN146" i="4"/>
  <c r="HM146" i="4"/>
  <c r="HL146" i="4"/>
  <c r="HK146" i="4"/>
  <c r="HA146" i="4"/>
  <c r="GZ146" i="4"/>
  <c r="GY146" i="4"/>
  <c r="GX146" i="4"/>
  <c r="GW146" i="4"/>
  <c r="GV146" i="4"/>
  <c r="GU146" i="4"/>
  <c r="GT146" i="4"/>
  <c r="GS146" i="4"/>
  <c r="GR146" i="4"/>
  <c r="GQ146" i="4"/>
  <c r="GP146" i="4"/>
  <c r="GO146" i="4"/>
  <c r="GN146" i="4"/>
  <c r="GM146" i="4"/>
  <c r="GL146" i="4"/>
  <c r="GK146" i="4"/>
  <c r="GJ146" i="4"/>
  <c r="GI146" i="4"/>
  <c r="GH146" i="4"/>
  <c r="GG146" i="4"/>
  <c r="GF146" i="4"/>
  <c r="GE146" i="4"/>
  <c r="GD146" i="4"/>
  <c r="GC146" i="4"/>
  <c r="GB146" i="4"/>
  <c r="GA146" i="4"/>
  <c r="FZ146" i="4"/>
  <c r="FY146" i="4"/>
  <c r="FX146" i="4"/>
  <c r="FW146" i="4"/>
  <c r="FV146" i="4"/>
  <c r="FU146" i="4"/>
  <c r="FT146" i="4"/>
  <c r="FS146" i="4"/>
  <c r="FR146" i="4"/>
  <c r="FQ146" i="4"/>
  <c r="FP146" i="4"/>
  <c r="FO146" i="4"/>
  <c r="FN146" i="4"/>
  <c r="FM146" i="4"/>
  <c r="FL146" i="4"/>
  <c r="FK146" i="4"/>
  <c r="FJ146" i="4"/>
  <c r="FI146" i="4"/>
  <c r="FH146" i="4"/>
  <c r="FG146" i="4"/>
  <c r="FF146" i="4"/>
  <c r="EE146" i="4"/>
  <c r="ED146" i="4"/>
  <c r="EB146" i="4"/>
  <c r="EA146" i="4"/>
  <c r="DZ146" i="4"/>
  <c r="DY146" i="4"/>
  <c r="DX146" i="4"/>
  <c r="DW146" i="4"/>
  <c r="DV146" i="4"/>
  <c r="DU146" i="4"/>
  <c r="AJV50" i="4"/>
  <c r="AJU50" i="4"/>
  <c r="AJT50" i="4"/>
  <c r="AJS50" i="4"/>
  <c r="AJR50" i="4"/>
  <c r="AJQ50" i="4"/>
  <c r="AJP50" i="4"/>
  <c r="AJO50" i="4"/>
  <c r="AJN50" i="4"/>
  <c r="AJM50" i="4"/>
  <c r="AJL50" i="4"/>
  <c r="AJK50" i="4"/>
  <c r="AJJ50" i="4"/>
  <c r="AJI50" i="4"/>
  <c r="AJH50" i="4"/>
  <c r="AJG50" i="4"/>
  <c r="AJF50" i="4"/>
  <c r="AJE50" i="4"/>
  <c r="AJD50" i="4"/>
  <c r="AJC50" i="4"/>
  <c r="AJB50" i="4"/>
  <c r="AJA50" i="4"/>
  <c r="AIZ50" i="4"/>
  <c r="AIY50" i="4"/>
  <c r="AIX50" i="4"/>
  <c r="AIW50" i="4"/>
  <c r="AIV50" i="4"/>
  <c r="AIU50" i="4"/>
  <c r="AIT50" i="4"/>
  <c r="AIS50" i="4"/>
  <c r="AIR50" i="4"/>
  <c r="AIQ50" i="4"/>
  <c r="AIP50" i="4"/>
  <c r="AIO50" i="4"/>
  <c r="AIN50" i="4"/>
  <c r="AIM50" i="4"/>
  <c r="AIL50" i="4"/>
  <c r="AIK50" i="4"/>
  <c r="AIJ50" i="4"/>
  <c r="AII50" i="4"/>
  <c r="AIH50" i="4"/>
  <c r="AIG50" i="4"/>
  <c r="AIF50" i="4"/>
  <c r="AIE50" i="4"/>
  <c r="AID50" i="4"/>
  <c r="AIC50" i="4"/>
  <c r="AIB50" i="4"/>
  <c r="AIA50" i="4"/>
  <c r="AHF50" i="4"/>
  <c r="AHB50" i="4"/>
  <c r="AGZ50" i="4"/>
  <c r="AGY50" i="4"/>
  <c r="AGW50" i="4"/>
  <c r="AGV50" i="4"/>
  <c r="AGU50" i="4"/>
  <c r="AGT50" i="4"/>
  <c r="AGS50" i="4"/>
  <c r="AGR50" i="4"/>
  <c r="AGQ50" i="4"/>
  <c r="AGP50" i="4"/>
  <c r="KQ50" i="4"/>
  <c r="KP50" i="4"/>
  <c r="KO50" i="4"/>
  <c r="KN50" i="4"/>
  <c r="KM50" i="4"/>
  <c r="KL50" i="4"/>
  <c r="KK50" i="4"/>
  <c r="KJ50" i="4"/>
  <c r="KI50" i="4"/>
  <c r="KH50" i="4"/>
  <c r="KG50" i="4"/>
  <c r="KF50" i="4"/>
  <c r="KE50" i="4"/>
  <c r="KD50" i="4"/>
  <c r="KC50" i="4"/>
  <c r="KB50" i="4"/>
  <c r="KA50" i="4"/>
  <c r="JZ50" i="4"/>
  <c r="JY50" i="4"/>
  <c r="JX50" i="4"/>
  <c r="JW50" i="4"/>
  <c r="JV50" i="4"/>
  <c r="JU50" i="4"/>
  <c r="JT50" i="4"/>
  <c r="JS50" i="4"/>
  <c r="JR50" i="4"/>
  <c r="JQ50" i="4"/>
  <c r="JP50" i="4"/>
  <c r="JO50" i="4"/>
  <c r="JN50" i="4"/>
  <c r="JM50" i="4"/>
  <c r="JL50" i="4"/>
  <c r="JK50" i="4"/>
  <c r="JJ50" i="4"/>
  <c r="JI50" i="4"/>
  <c r="JH50" i="4"/>
  <c r="JG50" i="4"/>
  <c r="JF50" i="4"/>
  <c r="JE50" i="4"/>
  <c r="JD50" i="4"/>
  <c r="JC50" i="4"/>
  <c r="JB50" i="4"/>
  <c r="JA50" i="4"/>
  <c r="IZ50" i="4"/>
  <c r="IY50" i="4"/>
  <c r="IX50" i="4"/>
  <c r="IW50" i="4"/>
  <c r="IV50" i="4"/>
  <c r="HU50" i="4"/>
  <c r="HT50" i="4"/>
  <c r="HR50" i="4"/>
  <c r="HQ50" i="4"/>
  <c r="HP50" i="4"/>
  <c r="HO50" i="4"/>
  <c r="HN50" i="4"/>
  <c r="HM50" i="4"/>
  <c r="HL50" i="4"/>
  <c r="HK50" i="4"/>
  <c r="HA50" i="4"/>
  <c r="GZ50" i="4"/>
  <c r="GY50" i="4"/>
  <c r="GX50" i="4"/>
  <c r="GW50" i="4"/>
  <c r="GV50" i="4"/>
  <c r="GU50" i="4"/>
  <c r="GT50" i="4"/>
  <c r="GS50" i="4"/>
  <c r="GR50" i="4"/>
  <c r="GQ50" i="4"/>
  <c r="GP50" i="4"/>
  <c r="GO50" i="4"/>
  <c r="GN50" i="4"/>
  <c r="GM50" i="4"/>
  <c r="GL50" i="4"/>
  <c r="GK50" i="4"/>
  <c r="GJ50" i="4"/>
  <c r="GI50" i="4"/>
  <c r="GH50" i="4"/>
  <c r="GG50" i="4"/>
  <c r="GF50" i="4"/>
  <c r="GE50" i="4"/>
  <c r="GD50" i="4"/>
  <c r="GC50" i="4"/>
  <c r="GB50" i="4"/>
  <c r="GA50" i="4"/>
  <c r="FZ50" i="4"/>
  <c r="FY50" i="4"/>
  <c r="FX50" i="4"/>
  <c r="FW50" i="4"/>
  <c r="FV50" i="4"/>
  <c r="FU50" i="4"/>
  <c r="FT50" i="4"/>
  <c r="FS50" i="4"/>
  <c r="FR50" i="4"/>
  <c r="FQ50" i="4"/>
  <c r="FP50" i="4"/>
  <c r="FO50" i="4"/>
  <c r="FN50" i="4"/>
  <c r="FM50" i="4"/>
  <c r="FL50" i="4"/>
  <c r="FK50" i="4"/>
  <c r="FJ50" i="4"/>
  <c r="FI50" i="4"/>
  <c r="FH50" i="4"/>
  <c r="FG50" i="4"/>
  <c r="FF50" i="4"/>
  <c r="EE50" i="4"/>
  <c r="ED50" i="4"/>
  <c r="EB50" i="4"/>
  <c r="EA50" i="4"/>
  <c r="DZ50" i="4"/>
  <c r="DY50" i="4"/>
  <c r="DX50" i="4"/>
  <c r="DW50" i="4"/>
  <c r="DV50" i="4"/>
  <c r="DU50" i="4"/>
  <c r="AJV105" i="4"/>
  <c r="AJU105" i="4"/>
  <c r="AJT105" i="4"/>
  <c r="AJS105" i="4"/>
  <c r="AJR105" i="4"/>
  <c r="AJQ105" i="4"/>
  <c r="AJP105" i="4"/>
  <c r="AJO105" i="4"/>
  <c r="AJN105" i="4"/>
  <c r="AJM105" i="4"/>
  <c r="AJL105" i="4"/>
  <c r="AJK105" i="4"/>
  <c r="AJJ105" i="4"/>
  <c r="AJI105" i="4"/>
  <c r="AJH105" i="4"/>
  <c r="AJG105" i="4"/>
  <c r="AJF105" i="4"/>
  <c r="AJE105" i="4"/>
  <c r="AJD105" i="4"/>
  <c r="AJC105" i="4"/>
  <c r="AJB105" i="4"/>
  <c r="AJA105" i="4"/>
  <c r="AIZ105" i="4"/>
  <c r="AIY105" i="4"/>
  <c r="AIX105" i="4"/>
  <c r="AIW105" i="4"/>
  <c r="AIV105" i="4"/>
  <c r="AIU105" i="4"/>
  <c r="AIT105" i="4"/>
  <c r="AIS105" i="4"/>
  <c r="AIR105" i="4"/>
  <c r="AIQ105" i="4"/>
  <c r="AIP105" i="4"/>
  <c r="AIO105" i="4"/>
  <c r="AIN105" i="4"/>
  <c r="AIM105" i="4"/>
  <c r="AIL105" i="4"/>
  <c r="AIK105" i="4"/>
  <c r="AIJ105" i="4"/>
  <c r="AII105" i="4"/>
  <c r="AIH105" i="4"/>
  <c r="AIG105" i="4"/>
  <c r="AIF105" i="4"/>
  <c r="AIE105" i="4"/>
  <c r="AID105" i="4"/>
  <c r="AIC105" i="4"/>
  <c r="AIB105" i="4"/>
  <c r="AIA105" i="4"/>
  <c r="AHT105" i="4"/>
  <c r="AHP105" i="4"/>
  <c r="AGZ105" i="4"/>
  <c r="AGY105" i="4"/>
  <c r="AGV105" i="4"/>
  <c r="AGU105" i="4"/>
  <c r="AGT105" i="4"/>
  <c r="AGS105" i="4"/>
  <c r="AGR105" i="4"/>
  <c r="AGQ105" i="4"/>
  <c r="AGP105" i="4"/>
  <c r="KQ105" i="4"/>
  <c r="KP105" i="4"/>
  <c r="KO105" i="4"/>
  <c r="KN105" i="4"/>
  <c r="KM105" i="4"/>
  <c r="KL105" i="4"/>
  <c r="KK105" i="4"/>
  <c r="KJ105" i="4"/>
  <c r="KI105" i="4"/>
  <c r="KH105" i="4"/>
  <c r="KG105" i="4"/>
  <c r="KF105" i="4"/>
  <c r="KE105" i="4"/>
  <c r="KD105" i="4"/>
  <c r="KC105" i="4"/>
  <c r="KB105" i="4"/>
  <c r="KA105" i="4"/>
  <c r="JZ105" i="4"/>
  <c r="JY105" i="4"/>
  <c r="JX105" i="4"/>
  <c r="JW105" i="4"/>
  <c r="JV105" i="4"/>
  <c r="JU105" i="4"/>
  <c r="JT105" i="4"/>
  <c r="JS105" i="4"/>
  <c r="JR105" i="4"/>
  <c r="JQ105" i="4"/>
  <c r="JP105" i="4"/>
  <c r="JO105" i="4"/>
  <c r="JN105" i="4"/>
  <c r="JM105" i="4"/>
  <c r="JL105" i="4"/>
  <c r="JK105" i="4"/>
  <c r="JJ105" i="4"/>
  <c r="JI105" i="4"/>
  <c r="JH105" i="4"/>
  <c r="JG105" i="4"/>
  <c r="JF105" i="4"/>
  <c r="JE105" i="4"/>
  <c r="JD105" i="4"/>
  <c r="JC105" i="4"/>
  <c r="JB105" i="4"/>
  <c r="JA105" i="4"/>
  <c r="IZ105" i="4"/>
  <c r="IY105" i="4"/>
  <c r="IX105" i="4"/>
  <c r="IW105" i="4"/>
  <c r="IV105" i="4"/>
  <c r="IR105" i="4"/>
  <c r="HU105" i="4"/>
  <c r="HT105" i="4"/>
  <c r="HS105" i="4"/>
  <c r="HQ105" i="4"/>
  <c r="HP105" i="4"/>
  <c r="HO105" i="4"/>
  <c r="HN105" i="4"/>
  <c r="HM105" i="4"/>
  <c r="HL105" i="4"/>
  <c r="HK105" i="4"/>
  <c r="HA105" i="4"/>
  <c r="GZ105" i="4"/>
  <c r="GY105" i="4"/>
  <c r="GX105" i="4"/>
  <c r="GW105" i="4"/>
  <c r="GV105" i="4"/>
  <c r="GU105" i="4"/>
  <c r="GT105" i="4"/>
  <c r="GS105" i="4"/>
  <c r="GR105" i="4"/>
  <c r="GQ105" i="4"/>
  <c r="GP105" i="4"/>
  <c r="GO105" i="4"/>
  <c r="GN105" i="4"/>
  <c r="GM105" i="4"/>
  <c r="GL105" i="4"/>
  <c r="GK105" i="4"/>
  <c r="GJ105" i="4"/>
  <c r="GI105" i="4"/>
  <c r="GH105" i="4"/>
  <c r="GG105" i="4"/>
  <c r="GF105" i="4"/>
  <c r="GE105" i="4"/>
  <c r="GD105" i="4"/>
  <c r="GC105" i="4"/>
  <c r="GB105" i="4"/>
  <c r="GA105" i="4"/>
  <c r="FZ105" i="4"/>
  <c r="FY105" i="4"/>
  <c r="FX105" i="4"/>
  <c r="FW105" i="4"/>
  <c r="FV105" i="4"/>
  <c r="FU105" i="4"/>
  <c r="FT105" i="4"/>
  <c r="FS105" i="4"/>
  <c r="FR105" i="4"/>
  <c r="FQ105" i="4"/>
  <c r="FP105" i="4"/>
  <c r="FO105" i="4"/>
  <c r="FN105" i="4"/>
  <c r="FM105" i="4"/>
  <c r="FL105" i="4"/>
  <c r="FK105" i="4"/>
  <c r="FJ105" i="4"/>
  <c r="FI105" i="4"/>
  <c r="FH105" i="4"/>
  <c r="FG105" i="4"/>
  <c r="FF105" i="4"/>
  <c r="EE105" i="4"/>
  <c r="ED105" i="4"/>
  <c r="EA105" i="4"/>
  <c r="DZ105" i="4"/>
  <c r="DY105" i="4"/>
  <c r="DX105" i="4"/>
  <c r="DW105" i="4"/>
  <c r="DV105" i="4"/>
  <c r="DU105" i="4"/>
  <c r="AJV91" i="4"/>
  <c r="AJU91" i="4"/>
  <c r="AJT91" i="4"/>
  <c r="AJS91" i="4"/>
  <c r="AJR91" i="4"/>
  <c r="AJQ91" i="4"/>
  <c r="AJP91" i="4"/>
  <c r="AJO91" i="4"/>
  <c r="AJN91" i="4"/>
  <c r="AJM91" i="4"/>
  <c r="AJL91" i="4"/>
  <c r="AJK91" i="4"/>
  <c r="AJJ91" i="4"/>
  <c r="AJI91" i="4"/>
  <c r="AJH91" i="4"/>
  <c r="AJG91" i="4"/>
  <c r="AJF91" i="4"/>
  <c r="AJE91" i="4"/>
  <c r="AJD91" i="4"/>
  <c r="AJC91" i="4"/>
  <c r="AJB91" i="4"/>
  <c r="AJA91" i="4"/>
  <c r="AIZ91" i="4"/>
  <c r="AIY91" i="4"/>
  <c r="AIX91" i="4"/>
  <c r="AIW91" i="4"/>
  <c r="AIV91" i="4"/>
  <c r="AIU91" i="4"/>
  <c r="AIT91" i="4"/>
  <c r="AIS91" i="4"/>
  <c r="AIR91" i="4"/>
  <c r="AIQ91" i="4"/>
  <c r="AIP91" i="4"/>
  <c r="AIO91" i="4"/>
  <c r="AIN91" i="4"/>
  <c r="AIM91" i="4"/>
  <c r="AIL91" i="4"/>
  <c r="AIK91" i="4"/>
  <c r="AIJ91" i="4"/>
  <c r="AII91" i="4"/>
  <c r="AIH91" i="4"/>
  <c r="AIG91" i="4"/>
  <c r="AIF91" i="4"/>
  <c r="AIE91" i="4"/>
  <c r="AID91" i="4"/>
  <c r="AIC91" i="4"/>
  <c r="AIB91" i="4"/>
  <c r="AIA91" i="4"/>
  <c r="AGZ91" i="4"/>
  <c r="AGY91" i="4"/>
  <c r="AGW91" i="4"/>
  <c r="AGV91" i="4"/>
  <c r="AGU91" i="4"/>
  <c r="AGT91" i="4"/>
  <c r="AGS91" i="4"/>
  <c r="AGR91" i="4"/>
  <c r="AGQ91" i="4"/>
  <c r="AGP91" i="4"/>
  <c r="KQ91" i="4"/>
  <c r="KP91" i="4"/>
  <c r="KO91" i="4"/>
  <c r="KN91" i="4"/>
  <c r="KM91" i="4"/>
  <c r="KL91" i="4"/>
  <c r="KK91" i="4"/>
  <c r="KJ91" i="4"/>
  <c r="KI91" i="4"/>
  <c r="KH91" i="4"/>
  <c r="KG91" i="4"/>
  <c r="KF91" i="4"/>
  <c r="KE91" i="4"/>
  <c r="KD91" i="4"/>
  <c r="KC91" i="4"/>
  <c r="KB91" i="4"/>
  <c r="KA91" i="4"/>
  <c r="JZ91" i="4"/>
  <c r="JY91" i="4"/>
  <c r="JX91" i="4"/>
  <c r="JW91" i="4"/>
  <c r="JV91" i="4"/>
  <c r="JU91" i="4"/>
  <c r="JT91" i="4"/>
  <c r="JS91" i="4"/>
  <c r="JR91" i="4"/>
  <c r="JQ91" i="4"/>
  <c r="JP91" i="4"/>
  <c r="JO91" i="4"/>
  <c r="JN91" i="4"/>
  <c r="JM91" i="4"/>
  <c r="JL91" i="4"/>
  <c r="JK91" i="4"/>
  <c r="JJ91" i="4"/>
  <c r="JI91" i="4"/>
  <c r="JH91" i="4"/>
  <c r="JG91" i="4"/>
  <c r="JF91" i="4"/>
  <c r="JE91" i="4"/>
  <c r="JD91" i="4"/>
  <c r="JC91" i="4"/>
  <c r="JB91" i="4"/>
  <c r="JA91" i="4"/>
  <c r="IZ91" i="4"/>
  <c r="IY91" i="4"/>
  <c r="IX91" i="4"/>
  <c r="IW91" i="4"/>
  <c r="IV91" i="4"/>
  <c r="IC91" i="4"/>
  <c r="HU91" i="4"/>
  <c r="HT91" i="4"/>
  <c r="HR91" i="4"/>
  <c r="HQ91" i="4"/>
  <c r="HP91" i="4"/>
  <c r="HO91" i="4"/>
  <c r="HN91" i="4"/>
  <c r="HM91" i="4"/>
  <c r="HL91" i="4"/>
  <c r="HK91" i="4"/>
  <c r="HA91" i="4"/>
  <c r="GZ91" i="4"/>
  <c r="GY91" i="4"/>
  <c r="GX91" i="4"/>
  <c r="GW91" i="4"/>
  <c r="GV91" i="4"/>
  <c r="GU91" i="4"/>
  <c r="GT91" i="4"/>
  <c r="GS91" i="4"/>
  <c r="GR91" i="4"/>
  <c r="GQ91" i="4"/>
  <c r="GP91" i="4"/>
  <c r="GO91" i="4"/>
  <c r="GN91" i="4"/>
  <c r="GM91" i="4"/>
  <c r="GL91" i="4"/>
  <c r="GK91" i="4"/>
  <c r="GJ91" i="4"/>
  <c r="GI91" i="4"/>
  <c r="GH91" i="4"/>
  <c r="GG91" i="4"/>
  <c r="GF91" i="4"/>
  <c r="GE91" i="4"/>
  <c r="GD91" i="4"/>
  <c r="GC91" i="4"/>
  <c r="GB91" i="4"/>
  <c r="GA91" i="4"/>
  <c r="FZ91" i="4"/>
  <c r="FY91" i="4"/>
  <c r="FX91" i="4"/>
  <c r="FW91" i="4"/>
  <c r="FV91" i="4"/>
  <c r="FU91" i="4"/>
  <c r="FT91" i="4"/>
  <c r="FS91" i="4"/>
  <c r="FR91" i="4"/>
  <c r="FQ91" i="4"/>
  <c r="FP91" i="4"/>
  <c r="FO91" i="4"/>
  <c r="FN91" i="4"/>
  <c r="FM91" i="4"/>
  <c r="FL91" i="4"/>
  <c r="FK91" i="4"/>
  <c r="FJ91" i="4"/>
  <c r="FI91" i="4"/>
  <c r="FH91" i="4"/>
  <c r="FG91" i="4"/>
  <c r="FF91" i="4"/>
  <c r="EE91" i="4"/>
  <c r="ED91" i="4"/>
  <c r="EB91" i="4"/>
  <c r="EA91" i="4"/>
  <c r="DZ91" i="4"/>
  <c r="DY91" i="4"/>
  <c r="DX91" i="4"/>
  <c r="DW91" i="4"/>
  <c r="DV91" i="4"/>
  <c r="DU91" i="4"/>
  <c r="AJV162" i="4"/>
  <c r="AJU162" i="4"/>
  <c r="AJT162" i="4"/>
  <c r="AJS162" i="4"/>
  <c r="AJR162" i="4"/>
  <c r="AJQ162" i="4"/>
  <c r="AJP162" i="4"/>
  <c r="AJO162" i="4"/>
  <c r="AJN162" i="4"/>
  <c r="AJM162" i="4"/>
  <c r="AJL162" i="4"/>
  <c r="AJK162" i="4"/>
  <c r="AJJ162" i="4"/>
  <c r="AJI162" i="4"/>
  <c r="AJH162" i="4"/>
  <c r="AJG162" i="4"/>
  <c r="AJF162" i="4"/>
  <c r="AJE162" i="4"/>
  <c r="AJD162" i="4"/>
  <c r="AJC162" i="4"/>
  <c r="AJB162" i="4"/>
  <c r="AJA162" i="4"/>
  <c r="AIZ162" i="4"/>
  <c r="AIY162" i="4"/>
  <c r="AIX162" i="4"/>
  <c r="AIW162" i="4"/>
  <c r="AIV162" i="4"/>
  <c r="AIU162" i="4"/>
  <c r="AIT162" i="4"/>
  <c r="AIS162" i="4"/>
  <c r="AIR162" i="4"/>
  <c r="AIQ162" i="4"/>
  <c r="AIP162" i="4"/>
  <c r="AIO162" i="4"/>
  <c r="AIN162" i="4"/>
  <c r="AIM162" i="4"/>
  <c r="AIL162" i="4"/>
  <c r="AIK162" i="4"/>
  <c r="AIJ162" i="4"/>
  <c r="AII162" i="4"/>
  <c r="AIH162" i="4"/>
  <c r="AIG162" i="4"/>
  <c r="AIF162" i="4"/>
  <c r="AIE162" i="4"/>
  <c r="AID162" i="4"/>
  <c r="AIC162" i="4"/>
  <c r="AIB162" i="4"/>
  <c r="AIA162" i="4"/>
  <c r="AGZ162" i="4"/>
  <c r="AGY162" i="4"/>
  <c r="AGW162" i="4"/>
  <c r="AGV162" i="4"/>
  <c r="AGU162" i="4"/>
  <c r="AGT162" i="4"/>
  <c r="AGS162" i="4"/>
  <c r="AGR162" i="4"/>
  <c r="AGQ162" i="4"/>
  <c r="AGP162" i="4"/>
  <c r="KQ162" i="4"/>
  <c r="KP162" i="4"/>
  <c r="KO162" i="4"/>
  <c r="KN162" i="4"/>
  <c r="KM162" i="4"/>
  <c r="KL162" i="4"/>
  <c r="KK162" i="4"/>
  <c r="KJ162" i="4"/>
  <c r="KI162" i="4"/>
  <c r="KH162" i="4"/>
  <c r="KG162" i="4"/>
  <c r="KF162" i="4"/>
  <c r="KE162" i="4"/>
  <c r="KD162" i="4"/>
  <c r="KC162" i="4"/>
  <c r="KB162" i="4"/>
  <c r="KA162" i="4"/>
  <c r="JZ162" i="4"/>
  <c r="JY162" i="4"/>
  <c r="JX162" i="4"/>
  <c r="JW162" i="4"/>
  <c r="JV162" i="4"/>
  <c r="JU162" i="4"/>
  <c r="JT162" i="4"/>
  <c r="JS162" i="4"/>
  <c r="JR162" i="4"/>
  <c r="JQ162" i="4"/>
  <c r="JP162" i="4"/>
  <c r="JO162" i="4"/>
  <c r="JN162" i="4"/>
  <c r="JM162" i="4"/>
  <c r="JL162" i="4"/>
  <c r="JK162" i="4"/>
  <c r="JJ162" i="4"/>
  <c r="JI162" i="4"/>
  <c r="JH162" i="4"/>
  <c r="JG162" i="4"/>
  <c r="JF162" i="4"/>
  <c r="JE162" i="4"/>
  <c r="JD162" i="4"/>
  <c r="JC162" i="4"/>
  <c r="JB162" i="4"/>
  <c r="JA162" i="4"/>
  <c r="IZ162" i="4"/>
  <c r="IY162" i="4"/>
  <c r="IX162" i="4"/>
  <c r="IW162" i="4"/>
  <c r="IV162" i="4"/>
  <c r="IJ162" i="4"/>
  <c r="HU162" i="4"/>
  <c r="HT162" i="4"/>
  <c r="HR162" i="4"/>
  <c r="HQ162" i="4"/>
  <c r="HP162" i="4"/>
  <c r="HO162" i="4"/>
  <c r="HN162" i="4"/>
  <c r="HM162" i="4"/>
  <c r="HL162" i="4"/>
  <c r="HK162" i="4"/>
  <c r="HA162" i="4"/>
  <c r="GZ162" i="4"/>
  <c r="GY162" i="4"/>
  <c r="GX162" i="4"/>
  <c r="GW162" i="4"/>
  <c r="GV162" i="4"/>
  <c r="GU162" i="4"/>
  <c r="GT162" i="4"/>
  <c r="GS162" i="4"/>
  <c r="GR162" i="4"/>
  <c r="GQ162" i="4"/>
  <c r="GP162" i="4"/>
  <c r="GO162" i="4"/>
  <c r="GN162" i="4"/>
  <c r="GM162" i="4"/>
  <c r="GL162" i="4"/>
  <c r="GK162" i="4"/>
  <c r="GJ162" i="4"/>
  <c r="GI162" i="4"/>
  <c r="GH162" i="4"/>
  <c r="GG162" i="4"/>
  <c r="GF162" i="4"/>
  <c r="GE162" i="4"/>
  <c r="GD162" i="4"/>
  <c r="GC162" i="4"/>
  <c r="GB162" i="4"/>
  <c r="GA162" i="4"/>
  <c r="FZ162" i="4"/>
  <c r="FY162" i="4"/>
  <c r="FX162" i="4"/>
  <c r="FW162" i="4"/>
  <c r="FV162" i="4"/>
  <c r="FU162" i="4"/>
  <c r="FT162" i="4"/>
  <c r="FS162" i="4"/>
  <c r="FR162" i="4"/>
  <c r="FQ162" i="4"/>
  <c r="FP162" i="4"/>
  <c r="FO162" i="4"/>
  <c r="FN162" i="4"/>
  <c r="FM162" i="4"/>
  <c r="FL162" i="4"/>
  <c r="FK162" i="4"/>
  <c r="FJ162" i="4"/>
  <c r="FI162" i="4"/>
  <c r="FH162" i="4"/>
  <c r="FG162" i="4"/>
  <c r="FF162" i="4"/>
  <c r="EE162" i="4"/>
  <c r="ED162" i="4"/>
  <c r="EB162" i="4"/>
  <c r="EA162" i="4"/>
  <c r="DZ162" i="4"/>
  <c r="DY162" i="4"/>
  <c r="DX162" i="4"/>
  <c r="DW162" i="4"/>
  <c r="DV162" i="4"/>
  <c r="DU162" i="4"/>
  <c r="AJV8" i="4"/>
  <c r="AJU8" i="4"/>
  <c r="AJT8" i="4"/>
  <c r="AJS8" i="4"/>
  <c r="AJR8" i="4"/>
  <c r="AJQ8" i="4"/>
  <c r="AJP8" i="4"/>
  <c r="AJO8" i="4"/>
  <c r="AJN8" i="4"/>
  <c r="AJM8" i="4"/>
  <c r="AJL8" i="4"/>
  <c r="AJK8" i="4"/>
  <c r="AJJ8" i="4"/>
  <c r="AJI8" i="4"/>
  <c r="AJH8" i="4"/>
  <c r="AJG8" i="4"/>
  <c r="AJF8" i="4"/>
  <c r="AJE8" i="4"/>
  <c r="AJD8" i="4"/>
  <c r="AJC8" i="4"/>
  <c r="AJB8" i="4"/>
  <c r="AJA8" i="4"/>
  <c r="AIZ8" i="4"/>
  <c r="AIY8" i="4"/>
  <c r="AIX8" i="4"/>
  <c r="AIW8" i="4"/>
  <c r="AIV8" i="4"/>
  <c r="AIU8" i="4"/>
  <c r="AIT8" i="4"/>
  <c r="AIS8" i="4"/>
  <c r="AIR8" i="4"/>
  <c r="AIQ8" i="4"/>
  <c r="AIP8" i="4"/>
  <c r="AIO8" i="4"/>
  <c r="AIN8" i="4"/>
  <c r="AIM8" i="4"/>
  <c r="AIL8" i="4"/>
  <c r="AIK8" i="4"/>
  <c r="AIJ8" i="4"/>
  <c r="AII8" i="4"/>
  <c r="AIH8" i="4"/>
  <c r="AIG8" i="4"/>
  <c r="AIF8" i="4"/>
  <c r="AIE8" i="4"/>
  <c r="AID8" i="4"/>
  <c r="AIC8" i="4"/>
  <c r="AIB8" i="4"/>
  <c r="AIA8" i="4"/>
  <c r="AGZ8" i="4"/>
  <c r="AGY8" i="4"/>
  <c r="AGW8" i="4"/>
  <c r="AGV8" i="4"/>
  <c r="AGU8" i="4"/>
  <c r="AGT8" i="4"/>
  <c r="AGS8" i="4"/>
  <c r="AGR8" i="4"/>
  <c r="AGQ8" i="4"/>
  <c r="AGP8" i="4"/>
  <c r="KQ8" i="4"/>
  <c r="KP8" i="4"/>
  <c r="KO8" i="4"/>
  <c r="KN8" i="4"/>
  <c r="KM8" i="4"/>
  <c r="KL8" i="4"/>
  <c r="KK8" i="4"/>
  <c r="KJ8" i="4"/>
  <c r="KI8" i="4"/>
  <c r="KH8" i="4"/>
  <c r="KG8" i="4"/>
  <c r="KF8" i="4"/>
  <c r="KE8" i="4"/>
  <c r="KD8" i="4"/>
  <c r="KC8" i="4"/>
  <c r="KB8" i="4"/>
  <c r="KA8" i="4"/>
  <c r="JZ8" i="4"/>
  <c r="JY8" i="4"/>
  <c r="JX8" i="4"/>
  <c r="JW8" i="4"/>
  <c r="JV8" i="4"/>
  <c r="JU8" i="4"/>
  <c r="JT8" i="4"/>
  <c r="JS8" i="4"/>
  <c r="JR8" i="4"/>
  <c r="JQ8" i="4"/>
  <c r="JP8" i="4"/>
  <c r="JO8" i="4"/>
  <c r="JN8" i="4"/>
  <c r="JM8" i="4"/>
  <c r="JL8" i="4"/>
  <c r="JK8" i="4"/>
  <c r="JJ8" i="4"/>
  <c r="JI8" i="4"/>
  <c r="JH8" i="4"/>
  <c r="JG8" i="4"/>
  <c r="JF8" i="4"/>
  <c r="JE8" i="4"/>
  <c r="JD8" i="4"/>
  <c r="JC8" i="4"/>
  <c r="JB8" i="4"/>
  <c r="JA8" i="4"/>
  <c r="IZ8" i="4"/>
  <c r="IY8" i="4"/>
  <c r="IX8" i="4"/>
  <c r="IW8" i="4"/>
  <c r="IV8" i="4"/>
  <c r="HU8" i="4"/>
  <c r="HT8" i="4"/>
  <c r="HR8" i="4"/>
  <c r="HQ8" i="4"/>
  <c r="HP8" i="4"/>
  <c r="HO8" i="4"/>
  <c r="HN8" i="4"/>
  <c r="HM8" i="4"/>
  <c r="HL8" i="4"/>
  <c r="HK8" i="4"/>
  <c r="HA8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EO8" i="4"/>
  <c r="EH8" i="4"/>
  <c r="EF8" i="4"/>
  <c r="EE8" i="4"/>
  <c r="ED8" i="4"/>
  <c r="EB8" i="4"/>
  <c r="EA8" i="4"/>
  <c r="DZ8" i="4"/>
  <c r="DY8" i="4"/>
  <c r="DX8" i="4"/>
  <c r="DW8" i="4"/>
  <c r="DV8" i="4"/>
  <c r="DU8" i="4"/>
  <c r="AJV144" i="4"/>
  <c r="AJU144" i="4"/>
  <c r="AJT144" i="4"/>
  <c r="AJS144" i="4"/>
  <c r="AJR144" i="4"/>
  <c r="AJQ144" i="4"/>
  <c r="AJP144" i="4"/>
  <c r="AJO144" i="4"/>
  <c r="AJN144" i="4"/>
  <c r="AJM144" i="4"/>
  <c r="AJL144" i="4"/>
  <c r="AJK144" i="4"/>
  <c r="AJJ144" i="4"/>
  <c r="AJI144" i="4"/>
  <c r="AJH144" i="4"/>
  <c r="AJG144" i="4"/>
  <c r="AJF144" i="4"/>
  <c r="AJE144" i="4"/>
  <c r="AJD144" i="4"/>
  <c r="AJC144" i="4"/>
  <c r="AJB144" i="4"/>
  <c r="AJA144" i="4"/>
  <c r="AIZ144" i="4"/>
  <c r="AIY144" i="4"/>
  <c r="AIX144" i="4"/>
  <c r="AIW144" i="4"/>
  <c r="AIV144" i="4"/>
  <c r="AIU144" i="4"/>
  <c r="AIT144" i="4"/>
  <c r="AIS144" i="4"/>
  <c r="AIR144" i="4"/>
  <c r="AIQ144" i="4"/>
  <c r="AIP144" i="4"/>
  <c r="AIO144" i="4"/>
  <c r="AIN144" i="4"/>
  <c r="AIM144" i="4"/>
  <c r="AIL144" i="4"/>
  <c r="AIK144" i="4"/>
  <c r="AIJ144" i="4"/>
  <c r="AII144" i="4"/>
  <c r="AIH144" i="4"/>
  <c r="AIG144" i="4"/>
  <c r="AIF144" i="4"/>
  <c r="AIE144" i="4"/>
  <c r="AID144" i="4"/>
  <c r="AIC144" i="4"/>
  <c r="AIB144" i="4"/>
  <c r="AIA144" i="4"/>
  <c r="AHT144" i="4"/>
  <c r="AHH144" i="4"/>
  <c r="AGZ144" i="4"/>
  <c r="AGY144" i="4"/>
  <c r="AGV144" i="4"/>
  <c r="AGU144" i="4"/>
  <c r="AGT144" i="4"/>
  <c r="AGS144" i="4"/>
  <c r="AGR144" i="4"/>
  <c r="AGQ144" i="4"/>
  <c r="AGP144" i="4"/>
  <c r="KQ144" i="4"/>
  <c r="KP144" i="4"/>
  <c r="KO144" i="4"/>
  <c r="KN144" i="4"/>
  <c r="KM144" i="4"/>
  <c r="KL144" i="4"/>
  <c r="KK144" i="4"/>
  <c r="KJ144" i="4"/>
  <c r="KI144" i="4"/>
  <c r="KH144" i="4"/>
  <c r="KG144" i="4"/>
  <c r="KF144" i="4"/>
  <c r="KE144" i="4"/>
  <c r="KD144" i="4"/>
  <c r="KC144" i="4"/>
  <c r="KB144" i="4"/>
  <c r="KA144" i="4"/>
  <c r="JZ144" i="4"/>
  <c r="JY144" i="4"/>
  <c r="JX144" i="4"/>
  <c r="JW144" i="4"/>
  <c r="JV144" i="4"/>
  <c r="JU144" i="4"/>
  <c r="JT144" i="4"/>
  <c r="JS144" i="4"/>
  <c r="JR144" i="4"/>
  <c r="JQ144" i="4"/>
  <c r="JP144" i="4"/>
  <c r="JO144" i="4"/>
  <c r="JN144" i="4"/>
  <c r="JM144" i="4"/>
  <c r="JL144" i="4"/>
  <c r="JK144" i="4"/>
  <c r="JJ144" i="4"/>
  <c r="JI144" i="4"/>
  <c r="JH144" i="4"/>
  <c r="JG144" i="4"/>
  <c r="JF144" i="4"/>
  <c r="JE144" i="4"/>
  <c r="JD144" i="4"/>
  <c r="JC144" i="4"/>
  <c r="JB144" i="4"/>
  <c r="JA144" i="4"/>
  <c r="IZ144" i="4"/>
  <c r="IY144" i="4"/>
  <c r="IX144" i="4"/>
  <c r="IW144" i="4"/>
  <c r="IV144" i="4"/>
  <c r="HU144" i="4"/>
  <c r="HT144" i="4"/>
  <c r="HQ144" i="4"/>
  <c r="HP144" i="4"/>
  <c r="HO144" i="4"/>
  <c r="HN144" i="4"/>
  <c r="HM144" i="4"/>
  <c r="HL144" i="4"/>
  <c r="HK144" i="4"/>
  <c r="HA144" i="4"/>
  <c r="GZ144" i="4"/>
  <c r="GY144" i="4"/>
  <c r="GX144" i="4"/>
  <c r="GW144" i="4"/>
  <c r="GV144" i="4"/>
  <c r="GU144" i="4"/>
  <c r="GT144" i="4"/>
  <c r="GS144" i="4"/>
  <c r="GR144" i="4"/>
  <c r="GQ144" i="4"/>
  <c r="GP144" i="4"/>
  <c r="GO144" i="4"/>
  <c r="GN144" i="4"/>
  <c r="GM144" i="4"/>
  <c r="GL144" i="4"/>
  <c r="GK144" i="4"/>
  <c r="GJ144" i="4"/>
  <c r="GI144" i="4"/>
  <c r="GH144" i="4"/>
  <c r="GG144" i="4"/>
  <c r="GF144" i="4"/>
  <c r="GE144" i="4"/>
  <c r="GD144" i="4"/>
  <c r="GC144" i="4"/>
  <c r="GB144" i="4"/>
  <c r="GA144" i="4"/>
  <c r="FZ144" i="4"/>
  <c r="FY144" i="4"/>
  <c r="FX144" i="4"/>
  <c r="FW144" i="4"/>
  <c r="FV144" i="4"/>
  <c r="FU144" i="4"/>
  <c r="FT144" i="4"/>
  <c r="FS144" i="4"/>
  <c r="FR144" i="4"/>
  <c r="FQ144" i="4"/>
  <c r="FP144" i="4"/>
  <c r="FO144" i="4"/>
  <c r="FN144" i="4"/>
  <c r="FM144" i="4"/>
  <c r="FL144" i="4"/>
  <c r="FK144" i="4"/>
  <c r="FJ144" i="4"/>
  <c r="FI144" i="4"/>
  <c r="FH144" i="4"/>
  <c r="FG144" i="4"/>
  <c r="FF144" i="4"/>
  <c r="EE144" i="4"/>
  <c r="ED144" i="4"/>
  <c r="EA144" i="4"/>
  <c r="DZ144" i="4"/>
  <c r="DY144" i="4"/>
  <c r="DX144" i="4"/>
  <c r="DW144" i="4"/>
  <c r="DV144" i="4"/>
  <c r="DU144" i="4"/>
  <c r="AJV134" i="4"/>
  <c r="AJU134" i="4"/>
  <c r="AJT134" i="4"/>
  <c r="AJS134" i="4"/>
  <c r="AJR134" i="4"/>
  <c r="AJQ134" i="4"/>
  <c r="AJP134" i="4"/>
  <c r="AJO134" i="4"/>
  <c r="AJN134" i="4"/>
  <c r="AJM134" i="4"/>
  <c r="AJL134" i="4"/>
  <c r="AJK134" i="4"/>
  <c r="AJJ134" i="4"/>
  <c r="AJI134" i="4"/>
  <c r="AJH134" i="4"/>
  <c r="AJG134" i="4"/>
  <c r="AJF134" i="4"/>
  <c r="AJE134" i="4"/>
  <c r="AJD134" i="4"/>
  <c r="AJC134" i="4"/>
  <c r="AJB134" i="4"/>
  <c r="AJA134" i="4"/>
  <c r="AIZ134" i="4"/>
  <c r="AIY134" i="4"/>
  <c r="AIX134" i="4"/>
  <c r="AIW134" i="4"/>
  <c r="AIV134" i="4"/>
  <c r="AIU134" i="4"/>
  <c r="AIT134" i="4"/>
  <c r="AIS134" i="4"/>
  <c r="AIR134" i="4"/>
  <c r="AIQ134" i="4"/>
  <c r="AIP134" i="4"/>
  <c r="AIO134" i="4"/>
  <c r="AIN134" i="4"/>
  <c r="AIM134" i="4"/>
  <c r="AIL134" i="4"/>
  <c r="AIK134" i="4"/>
  <c r="AIJ134" i="4"/>
  <c r="AII134" i="4"/>
  <c r="AIH134" i="4"/>
  <c r="AIG134" i="4"/>
  <c r="AIF134" i="4"/>
  <c r="AIE134" i="4"/>
  <c r="AID134" i="4"/>
  <c r="AIC134" i="4"/>
  <c r="AIB134" i="4"/>
  <c r="AIA134" i="4"/>
  <c r="AHH134" i="4"/>
  <c r="AHC134" i="4"/>
  <c r="AGZ134" i="4"/>
  <c r="AGY134" i="4"/>
  <c r="AGW134" i="4"/>
  <c r="AGV134" i="4"/>
  <c r="AGU134" i="4"/>
  <c r="AGT134" i="4"/>
  <c r="AGS134" i="4"/>
  <c r="AGR134" i="4"/>
  <c r="AGQ134" i="4"/>
  <c r="AGP134" i="4"/>
  <c r="KQ134" i="4"/>
  <c r="KP134" i="4"/>
  <c r="KO134" i="4"/>
  <c r="KN134" i="4"/>
  <c r="KM134" i="4"/>
  <c r="KL134" i="4"/>
  <c r="KK134" i="4"/>
  <c r="KJ134" i="4"/>
  <c r="KI134" i="4"/>
  <c r="KH134" i="4"/>
  <c r="KG134" i="4"/>
  <c r="KF134" i="4"/>
  <c r="KE134" i="4"/>
  <c r="KD134" i="4"/>
  <c r="KC134" i="4"/>
  <c r="KB134" i="4"/>
  <c r="KA134" i="4"/>
  <c r="JZ134" i="4"/>
  <c r="JY134" i="4"/>
  <c r="JX134" i="4"/>
  <c r="JW134" i="4"/>
  <c r="JV134" i="4"/>
  <c r="JU134" i="4"/>
  <c r="JT134" i="4"/>
  <c r="JS134" i="4"/>
  <c r="JR134" i="4"/>
  <c r="JQ134" i="4"/>
  <c r="JP134" i="4"/>
  <c r="JO134" i="4"/>
  <c r="JN134" i="4"/>
  <c r="JM134" i="4"/>
  <c r="JL134" i="4"/>
  <c r="JK134" i="4"/>
  <c r="JJ134" i="4"/>
  <c r="JI134" i="4"/>
  <c r="JH134" i="4"/>
  <c r="JG134" i="4"/>
  <c r="JF134" i="4"/>
  <c r="JE134" i="4"/>
  <c r="JD134" i="4"/>
  <c r="JC134" i="4"/>
  <c r="JB134" i="4"/>
  <c r="JA134" i="4"/>
  <c r="IZ134" i="4"/>
  <c r="IY134" i="4"/>
  <c r="IX134" i="4"/>
  <c r="IW134" i="4"/>
  <c r="IV134" i="4"/>
  <c r="IO134" i="4"/>
  <c r="IE134" i="4"/>
  <c r="HU134" i="4"/>
  <c r="HT134" i="4"/>
  <c r="HR134" i="4"/>
  <c r="HQ134" i="4"/>
  <c r="HP134" i="4"/>
  <c r="HO134" i="4"/>
  <c r="HN134" i="4"/>
  <c r="HM134" i="4"/>
  <c r="HL134" i="4"/>
  <c r="HK134" i="4"/>
  <c r="HA134" i="4"/>
  <c r="GZ134" i="4"/>
  <c r="GY134" i="4"/>
  <c r="GX134" i="4"/>
  <c r="GW134" i="4"/>
  <c r="GV134" i="4"/>
  <c r="GU134" i="4"/>
  <c r="GT134" i="4"/>
  <c r="GS134" i="4"/>
  <c r="GR134" i="4"/>
  <c r="GQ134" i="4"/>
  <c r="GP134" i="4"/>
  <c r="GO134" i="4"/>
  <c r="GN134" i="4"/>
  <c r="GM134" i="4"/>
  <c r="GL134" i="4"/>
  <c r="GK134" i="4"/>
  <c r="GJ134" i="4"/>
  <c r="GI134" i="4"/>
  <c r="GH134" i="4"/>
  <c r="GG134" i="4"/>
  <c r="GF134" i="4"/>
  <c r="GE134" i="4"/>
  <c r="GD134" i="4"/>
  <c r="GC134" i="4"/>
  <c r="GB134" i="4"/>
  <c r="GA134" i="4"/>
  <c r="FZ134" i="4"/>
  <c r="FY134" i="4"/>
  <c r="FX134" i="4"/>
  <c r="FW134" i="4"/>
  <c r="FV134" i="4"/>
  <c r="FU134" i="4"/>
  <c r="FT134" i="4"/>
  <c r="FS134" i="4"/>
  <c r="FR134" i="4"/>
  <c r="FQ134" i="4"/>
  <c r="FP134" i="4"/>
  <c r="FO134" i="4"/>
  <c r="FN134" i="4"/>
  <c r="FM134" i="4"/>
  <c r="FL134" i="4"/>
  <c r="FK134" i="4"/>
  <c r="FJ134" i="4"/>
  <c r="FI134" i="4"/>
  <c r="FH134" i="4"/>
  <c r="FG134" i="4"/>
  <c r="FF134" i="4"/>
  <c r="EN134" i="4"/>
  <c r="EH134" i="4"/>
  <c r="EE134" i="4"/>
  <c r="ED134" i="4"/>
  <c r="EB134" i="4"/>
  <c r="EA134" i="4"/>
  <c r="DZ134" i="4"/>
  <c r="DY134" i="4"/>
  <c r="DX134" i="4"/>
  <c r="DW134" i="4"/>
  <c r="DV134" i="4"/>
  <c r="DU134" i="4"/>
  <c r="AJV118" i="4"/>
  <c r="AJU118" i="4"/>
  <c r="AJT118" i="4"/>
  <c r="AJS118" i="4"/>
  <c r="AJR118" i="4"/>
  <c r="AJQ118" i="4"/>
  <c r="AJP118" i="4"/>
  <c r="AJO118" i="4"/>
  <c r="AJN118" i="4"/>
  <c r="AJM118" i="4"/>
  <c r="AJL118" i="4"/>
  <c r="AJK118" i="4"/>
  <c r="AJJ118" i="4"/>
  <c r="AJI118" i="4"/>
  <c r="AJH118" i="4"/>
  <c r="AJG118" i="4"/>
  <c r="AJF118" i="4"/>
  <c r="AJE118" i="4"/>
  <c r="AJD118" i="4"/>
  <c r="AJC118" i="4"/>
  <c r="AJB118" i="4"/>
  <c r="AJA118" i="4"/>
  <c r="AIZ118" i="4"/>
  <c r="AIY118" i="4"/>
  <c r="AIX118" i="4"/>
  <c r="AIW118" i="4"/>
  <c r="AIV118" i="4"/>
  <c r="AIU118" i="4"/>
  <c r="AIT118" i="4"/>
  <c r="AIS118" i="4"/>
  <c r="AIR118" i="4"/>
  <c r="AIQ118" i="4"/>
  <c r="AIP118" i="4"/>
  <c r="AIO118" i="4"/>
  <c r="AIN118" i="4"/>
  <c r="AIM118" i="4"/>
  <c r="AIL118" i="4"/>
  <c r="AIK118" i="4"/>
  <c r="AIJ118" i="4"/>
  <c r="AII118" i="4"/>
  <c r="AIH118" i="4"/>
  <c r="AIG118" i="4"/>
  <c r="AIF118" i="4"/>
  <c r="AIE118" i="4"/>
  <c r="AID118" i="4"/>
  <c r="AIC118" i="4"/>
  <c r="AIB118" i="4"/>
  <c r="AIA118" i="4"/>
  <c r="AHF118" i="4"/>
  <c r="AGZ118" i="4"/>
  <c r="AGY118" i="4"/>
  <c r="AGW118" i="4"/>
  <c r="AGV118" i="4"/>
  <c r="AGU118" i="4"/>
  <c r="AGT118" i="4"/>
  <c r="AGS118" i="4"/>
  <c r="AGR118" i="4"/>
  <c r="AGQ118" i="4"/>
  <c r="AGP118" i="4"/>
  <c r="KQ118" i="4"/>
  <c r="KP118" i="4"/>
  <c r="KO118" i="4"/>
  <c r="KN118" i="4"/>
  <c r="KM118" i="4"/>
  <c r="KL118" i="4"/>
  <c r="KK118" i="4"/>
  <c r="KJ118" i="4"/>
  <c r="KI118" i="4"/>
  <c r="KH118" i="4"/>
  <c r="KG118" i="4"/>
  <c r="KF118" i="4"/>
  <c r="KE118" i="4"/>
  <c r="KD118" i="4"/>
  <c r="KC118" i="4"/>
  <c r="KB118" i="4"/>
  <c r="KA118" i="4"/>
  <c r="JZ118" i="4"/>
  <c r="JY118" i="4"/>
  <c r="JX118" i="4"/>
  <c r="JW118" i="4"/>
  <c r="JV118" i="4"/>
  <c r="JU118" i="4"/>
  <c r="JT118" i="4"/>
  <c r="JS118" i="4"/>
  <c r="JR118" i="4"/>
  <c r="JQ118" i="4"/>
  <c r="JP118" i="4"/>
  <c r="JO118" i="4"/>
  <c r="JN118" i="4"/>
  <c r="JM118" i="4"/>
  <c r="JL118" i="4"/>
  <c r="JK118" i="4"/>
  <c r="JJ118" i="4"/>
  <c r="JI118" i="4"/>
  <c r="JH118" i="4"/>
  <c r="JG118" i="4"/>
  <c r="JF118" i="4"/>
  <c r="JE118" i="4"/>
  <c r="JD118" i="4"/>
  <c r="JC118" i="4"/>
  <c r="JB118" i="4"/>
  <c r="JA118" i="4"/>
  <c r="IZ118" i="4"/>
  <c r="IY118" i="4"/>
  <c r="IX118" i="4"/>
  <c r="IW118" i="4"/>
  <c r="IV118" i="4"/>
  <c r="HY118" i="4"/>
  <c r="HU118" i="4"/>
  <c r="HT118" i="4"/>
  <c r="HR118" i="4"/>
  <c r="HQ118" i="4"/>
  <c r="HP118" i="4"/>
  <c r="HO118" i="4"/>
  <c r="HN118" i="4"/>
  <c r="HM118" i="4"/>
  <c r="HL118" i="4"/>
  <c r="HK118" i="4"/>
  <c r="HA118" i="4"/>
  <c r="GZ118" i="4"/>
  <c r="GY118" i="4"/>
  <c r="GX118" i="4"/>
  <c r="GW118" i="4"/>
  <c r="GV118" i="4"/>
  <c r="GU118" i="4"/>
  <c r="GT118" i="4"/>
  <c r="GS118" i="4"/>
  <c r="GR118" i="4"/>
  <c r="GQ118" i="4"/>
  <c r="GP118" i="4"/>
  <c r="GO118" i="4"/>
  <c r="GN118" i="4"/>
  <c r="GM118" i="4"/>
  <c r="GL118" i="4"/>
  <c r="GK118" i="4"/>
  <c r="GJ118" i="4"/>
  <c r="GI118" i="4"/>
  <c r="GH118" i="4"/>
  <c r="GG118" i="4"/>
  <c r="GF118" i="4"/>
  <c r="GE118" i="4"/>
  <c r="GD118" i="4"/>
  <c r="GC118" i="4"/>
  <c r="GB118" i="4"/>
  <c r="GA118" i="4"/>
  <c r="FZ118" i="4"/>
  <c r="FY118" i="4"/>
  <c r="FX118" i="4"/>
  <c r="FW118" i="4"/>
  <c r="FV118" i="4"/>
  <c r="FU118" i="4"/>
  <c r="FT118" i="4"/>
  <c r="FS118" i="4"/>
  <c r="FR118" i="4"/>
  <c r="FQ118" i="4"/>
  <c r="FP118" i="4"/>
  <c r="FO118" i="4"/>
  <c r="FN118" i="4"/>
  <c r="FM118" i="4"/>
  <c r="FL118" i="4"/>
  <c r="FK118" i="4"/>
  <c r="FJ118" i="4"/>
  <c r="FI118" i="4"/>
  <c r="FH118" i="4"/>
  <c r="FG118" i="4"/>
  <c r="FF118" i="4"/>
  <c r="EE118" i="4"/>
  <c r="ED118" i="4"/>
  <c r="EB118" i="4"/>
  <c r="EA118" i="4"/>
  <c r="DZ118" i="4"/>
  <c r="DY118" i="4"/>
  <c r="DX118" i="4"/>
  <c r="DW118" i="4"/>
  <c r="DV118" i="4"/>
  <c r="DU118" i="4"/>
  <c r="AJV58" i="4"/>
  <c r="AJU58" i="4"/>
  <c r="AJT58" i="4"/>
  <c r="AJS58" i="4"/>
  <c r="AJR58" i="4"/>
  <c r="AJQ58" i="4"/>
  <c r="AJP58" i="4"/>
  <c r="AJO58" i="4"/>
  <c r="AJN58" i="4"/>
  <c r="AJM58" i="4"/>
  <c r="AJL58" i="4"/>
  <c r="AJK58" i="4"/>
  <c r="AJJ58" i="4"/>
  <c r="AJI58" i="4"/>
  <c r="AJH58" i="4"/>
  <c r="AJG58" i="4"/>
  <c r="AJF58" i="4"/>
  <c r="AJE58" i="4"/>
  <c r="AJD58" i="4"/>
  <c r="AJC58" i="4"/>
  <c r="AJB58" i="4"/>
  <c r="AJA58" i="4"/>
  <c r="AIZ58" i="4"/>
  <c r="AIY58" i="4"/>
  <c r="AIX58" i="4"/>
  <c r="AIW58" i="4"/>
  <c r="AIV58" i="4"/>
  <c r="AIU58" i="4"/>
  <c r="AIT58" i="4"/>
  <c r="AIS58" i="4"/>
  <c r="AIR58" i="4"/>
  <c r="AIQ58" i="4"/>
  <c r="AIP58" i="4"/>
  <c r="AIO58" i="4"/>
  <c r="AIN58" i="4"/>
  <c r="AIM58" i="4"/>
  <c r="AIL58" i="4"/>
  <c r="AIK58" i="4"/>
  <c r="AIJ58" i="4"/>
  <c r="AII58" i="4"/>
  <c r="AIH58" i="4"/>
  <c r="AIG58" i="4"/>
  <c r="AIF58" i="4"/>
  <c r="AIE58" i="4"/>
  <c r="AID58" i="4"/>
  <c r="AIC58" i="4"/>
  <c r="AIB58" i="4"/>
  <c r="AIA58" i="4"/>
  <c r="AHN58" i="4"/>
  <c r="AGZ58" i="4"/>
  <c r="AGY58" i="4"/>
  <c r="AGW58" i="4"/>
  <c r="AGV58" i="4"/>
  <c r="AGU58" i="4"/>
  <c r="AGT58" i="4"/>
  <c r="AGS58" i="4"/>
  <c r="AGR58" i="4"/>
  <c r="AGQ58" i="4"/>
  <c r="AGP58" i="4"/>
  <c r="KQ58" i="4"/>
  <c r="KP58" i="4"/>
  <c r="KO58" i="4"/>
  <c r="KN58" i="4"/>
  <c r="KM58" i="4"/>
  <c r="KL58" i="4"/>
  <c r="KK58" i="4"/>
  <c r="KJ58" i="4"/>
  <c r="KI58" i="4"/>
  <c r="KH58" i="4"/>
  <c r="KG58" i="4"/>
  <c r="KF58" i="4"/>
  <c r="KE58" i="4"/>
  <c r="KD58" i="4"/>
  <c r="KC58" i="4"/>
  <c r="KB58" i="4"/>
  <c r="KA58" i="4"/>
  <c r="JZ58" i="4"/>
  <c r="JY58" i="4"/>
  <c r="JX58" i="4"/>
  <c r="JW58" i="4"/>
  <c r="JV58" i="4"/>
  <c r="JU58" i="4"/>
  <c r="JT58" i="4"/>
  <c r="JS58" i="4"/>
  <c r="JR58" i="4"/>
  <c r="JQ58" i="4"/>
  <c r="JP58" i="4"/>
  <c r="JO58" i="4"/>
  <c r="JN58" i="4"/>
  <c r="JM58" i="4"/>
  <c r="JL58" i="4"/>
  <c r="JK58" i="4"/>
  <c r="JJ58" i="4"/>
  <c r="JI58" i="4"/>
  <c r="JH58" i="4"/>
  <c r="JG58" i="4"/>
  <c r="JF58" i="4"/>
  <c r="JE58" i="4"/>
  <c r="JD58" i="4"/>
  <c r="JC58" i="4"/>
  <c r="JB58" i="4"/>
  <c r="JA58" i="4"/>
  <c r="IZ58" i="4"/>
  <c r="IY58" i="4"/>
  <c r="IX58" i="4"/>
  <c r="IW58" i="4"/>
  <c r="IV58" i="4"/>
  <c r="HU58" i="4"/>
  <c r="HT58" i="4"/>
  <c r="HR58" i="4"/>
  <c r="HQ58" i="4"/>
  <c r="HP58" i="4"/>
  <c r="HO58" i="4"/>
  <c r="HN58" i="4"/>
  <c r="HM58" i="4"/>
  <c r="HL58" i="4"/>
  <c r="HK58" i="4"/>
  <c r="HA58" i="4"/>
  <c r="GZ58" i="4"/>
  <c r="GY58" i="4"/>
  <c r="GX58" i="4"/>
  <c r="GW58" i="4"/>
  <c r="GV58" i="4"/>
  <c r="GU58" i="4"/>
  <c r="GT58" i="4"/>
  <c r="GS58" i="4"/>
  <c r="GR58" i="4"/>
  <c r="GQ58" i="4"/>
  <c r="GP58" i="4"/>
  <c r="GO58" i="4"/>
  <c r="GN58" i="4"/>
  <c r="GM58" i="4"/>
  <c r="GL58" i="4"/>
  <c r="GK58" i="4"/>
  <c r="GJ58" i="4"/>
  <c r="GI58" i="4"/>
  <c r="GH58" i="4"/>
  <c r="GG58" i="4"/>
  <c r="GF58" i="4"/>
  <c r="GE58" i="4"/>
  <c r="GD58" i="4"/>
  <c r="GC58" i="4"/>
  <c r="GB58" i="4"/>
  <c r="GA58" i="4"/>
  <c r="FZ58" i="4"/>
  <c r="FY58" i="4"/>
  <c r="FX58" i="4"/>
  <c r="FW58" i="4"/>
  <c r="FV58" i="4"/>
  <c r="FU58" i="4"/>
  <c r="FT58" i="4"/>
  <c r="FS58" i="4"/>
  <c r="FR58" i="4"/>
  <c r="FQ58" i="4"/>
  <c r="FP58" i="4"/>
  <c r="FO58" i="4"/>
  <c r="FN58" i="4"/>
  <c r="FM58" i="4"/>
  <c r="FL58" i="4"/>
  <c r="FK58" i="4"/>
  <c r="FJ58" i="4"/>
  <c r="FI58" i="4"/>
  <c r="FH58" i="4"/>
  <c r="FG58" i="4"/>
  <c r="FF58" i="4"/>
  <c r="EE58" i="4"/>
  <c r="ED58" i="4"/>
  <c r="EB58" i="4"/>
  <c r="EA58" i="4"/>
  <c r="DZ58" i="4"/>
  <c r="DY58" i="4"/>
  <c r="DX58" i="4"/>
  <c r="DW58" i="4"/>
  <c r="DV58" i="4"/>
  <c r="DU58" i="4"/>
  <c r="AJV83" i="4"/>
  <c r="AJU83" i="4"/>
  <c r="AJT83" i="4"/>
  <c r="AJS83" i="4"/>
  <c r="AJR83" i="4"/>
  <c r="AJQ83" i="4"/>
  <c r="AJP83" i="4"/>
  <c r="AJO83" i="4"/>
  <c r="AJN83" i="4"/>
  <c r="AJM83" i="4"/>
  <c r="AJL83" i="4"/>
  <c r="AJK83" i="4"/>
  <c r="AJJ83" i="4"/>
  <c r="AJI83" i="4"/>
  <c r="AJH83" i="4"/>
  <c r="AJG83" i="4"/>
  <c r="AJF83" i="4"/>
  <c r="AJE83" i="4"/>
  <c r="AJD83" i="4"/>
  <c r="AJC83" i="4"/>
  <c r="AJB83" i="4"/>
  <c r="AJA83" i="4"/>
  <c r="AIZ83" i="4"/>
  <c r="AIY83" i="4"/>
  <c r="AIX83" i="4"/>
  <c r="AIW83" i="4"/>
  <c r="AIV83" i="4"/>
  <c r="AIU83" i="4"/>
  <c r="AIT83" i="4"/>
  <c r="AIS83" i="4"/>
  <c r="AIR83" i="4"/>
  <c r="AIQ83" i="4"/>
  <c r="AIP83" i="4"/>
  <c r="AIO83" i="4"/>
  <c r="AIN83" i="4"/>
  <c r="AIM83" i="4"/>
  <c r="AIL83" i="4"/>
  <c r="AIK83" i="4"/>
  <c r="AIJ83" i="4"/>
  <c r="AII83" i="4"/>
  <c r="AIH83" i="4"/>
  <c r="AIG83" i="4"/>
  <c r="AIF83" i="4"/>
  <c r="AIE83" i="4"/>
  <c r="AID83" i="4"/>
  <c r="AIC83" i="4"/>
  <c r="AIB83" i="4"/>
  <c r="AIA83" i="4"/>
  <c r="AHJ83" i="4"/>
  <c r="AHD83" i="4"/>
  <c r="AGZ83" i="4"/>
  <c r="AGY83" i="4"/>
  <c r="AGW83" i="4"/>
  <c r="AGV83" i="4"/>
  <c r="AGU83" i="4"/>
  <c r="AGT83" i="4"/>
  <c r="AGS83" i="4"/>
  <c r="AGR83" i="4"/>
  <c r="AGQ83" i="4"/>
  <c r="AGP83" i="4"/>
  <c r="KQ83" i="4"/>
  <c r="KP83" i="4"/>
  <c r="KO83" i="4"/>
  <c r="KN83" i="4"/>
  <c r="KM83" i="4"/>
  <c r="KL83" i="4"/>
  <c r="KK83" i="4"/>
  <c r="KJ83" i="4"/>
  <c r="KI83" i="4"/>
  <c r="KH83" i="4"/>
  <c r="KG83" i="4"/>
  <c r="KF83" i="4"/>
  <c r="KE83" i="4"/>
  <c r="KD83" i="4"/>
  <c r="KC83" i="4"/>
  <c r="KB83" i="4"/>
  <c r="KA83" i="4"/>
  <c r="JZ83" i="4"/>
  <c r="JY83" i="4"/>
  <c r="JX83" i="4"/>
  <c r="JW83" i="4"/>
  <c r="JV83" i="4"/>
  <c r="JU83" i="4"/>
  <c r="JT83" i="4"/>
  <c r="JS83" i="4"/>
  <c r="JR83" i="4"/>
  <c r="JQ83" i="4"/>
  <c r="JP83" i="4"/>
  <c r="JO83" i="4"/>
  <c r="JN83" i="4"/>
  <c r="JM83" i="4"/>
  <c r="JL83" i="4"/>
  <c r="JK83" i="4"/>
  <c r="JJ83" i="4"/>
  <c r="JI83" i="4"/>
  <c r="JH83" i="4"/>
  <c r="JG83" i="4"/>
  <c r="JF83" i="4"/>
  <c r="JE83" i="4"/>
  <c r="JD83" i="4"/>
  <c r="JC83" i="4"/>
  <c r="JB83" i="4"/>
  <c r="JA83" i="4"/>
  <c r="IZ83" i="4"/>
  <c r="IY83" i="4"/>
  <c r="IX83" i="4"/>
  <c r="IW83" i="4"/>
  <c r="IV83" i="4"/>
  <c r="ID83" i="4"/>
  <c r="IC83" i="4"/>
  <c r="HU83" i="4"/>
  <c r="HT83" i="4"/>
  <c r="HR83" i="4"/>
  <c r="HQ83" i="4"/>
  <c r="HP83" i="4"/>
  <c r="HO83" i="4"/>
  <c r="HN83" i="4"/>
  <c r="HM83" i="4"/>
  <c r="HL83" i="4"/>
  <c r="HK83" i="4"/>
  <c r="HA83" i="4"/>
  <c r="GZ83" i="4"/>
  <c r="GY83" i="4"/>
  <c r="GX83" i="4"/>
  <c r="GW83" i="4"/>
  <c r="GV83" i="4"/>
  <c r="GU83" i="4"/>
  <c r="GT83" i="4"/>
  <c r="GS83" i="4"/>
  <c r="GR83" i="4"/>
  <c r="GQ83" i="4"/>
  <c r="GP83" i="4"/>
  <c r="GO83" i="4"/>
  <c r="GN83" i="4"/>
  <c r="GM83" i="4"/>
  <c r="GL83" i="4"/>
  <c r="GK83" i="4"/>
  <c r="GJ83" i="4"/>
  <c r="GI83" i="4"/>
  <c r="GH83" i="4"/>
  <c r="GG83" i="4"/>
  <c r="GF83" i="4"/>
  <c r="GE83" i="4"/>
  <c r="GD83" i="4"/>
  <c r="GC83" i="4"/>
  <c r="GB83" i="4"/>
  <c r="GA83" i="4"/>
  <c r="FZ83" i="4"/>
  <c r="FY83" i="4"/>
  <c r="FX83" i="4"/>
  <c r="FW83" i="4"/>
  <c r="FV83" i="4"/>
  <c r="FU83" i="4"/>
  <c r="FT83" i="4"/>
  <c r="FS83" i="4"/>
  <c r="FR83" i="4"/>
  <c r="FQ83" i="4"/>
  <c r="FP83" i="4"/>
  <c r="FO83" i="4"/>
  <c r="FN83" i="4"/>
  <c r="FM83" i="4"/>
  <c r="FL83" i="4"/>
  <c r="FK83" i="4"/>
  <c r="FJ83" i="4"/>
  <c r="FI83" i="4"/>
  <c r="FH83" i="4"/>
  <c r="FG83" i="4"/>
  <c r="FF83" i="4"/>
  <c r="EO83" i="4"/>
  <c r="EG83" i="4"/>
  <c r="EE83" i="4"/>
  <c r="ED83" i="4"/>
  <c r="EB83" i="4"/>
  <c r="EA83" i="4"/>
  <c r="DZ83" i="4"/>
  <c r="DY83" i="4"/>
  <c r="DX83" i="4"/>
  <c r="DW83" i="4"/>
  <c r="DV83" i="4"/>
  <c r="DU83" i="4"/>
  <c r="AJV161" i="4"/>
  <c r="AJU161" i="4"/>
  <c r="AJT161" i="4"/>
  <c r="AJS161" i="4"/>
  <c r="AJR161" i="4"/>
  <c r="AJQ161" i="4"/>
  <c r="AJP161" i="4"/>
  <c r="AJO161" i="4"/>
  <c r="AJN161" i="4"/>
  <c r="AJM161" i="4"/>
  <c r="AJL161" i="4"/>
  <c r="AJK161" i="4"/>
  <c r="AJJ161" i="4"/>
  <c r="AJI161" i="4"/>
  <c r="AJH161" i="4"/>
  <c r="AJG161" i="4"/>
  <c r="AJF161" i="4"/>
  <c r="AJE161" i="4"/>
  <c r="AJD161" i="4"/>
  <c r="AJC161" i="4"/>
  <c r="AJB161" i="4"/>
  <c r="AJA161" i="4"/>
  <c r="AIZ161" i="4"/>
  <c r="AIY161" i="4"/>
  <c r="AIX161" i="4"/>
  <c r="AIW161" i="4"/>
  <c r="AIV161" i="4"/>
  <c r="AIU161" i="4"/>
  <c r="AIT161" i="4"/>
  <c r="AIS161" i="4"/>
  <c r="AIR161" i="4"/>
  <c r="AIQ161" i="4"/>
  <c r="AIP161" i="4"/>
  <c r="AIO161" i="4"/>
  <c r="AIN161" i="4"/>
  <c r="AIM161" i="4"/>
  <c r="AIL161" i="4"/>
  <c r="AIK161" i="4"/>
  <c r="AIJ161" i="4"/>
  <c r="AII161" i="4"/>
  <c r="AIH161" i="4"/>
  <c r="AIG161" i="4"/>
  <c r="AIF161" i="4"/>
  <c r="AIE161" i="4"/>
  <c r="AID161" i="4"/>
  <c r="AIC161" i="4"/>
  <c r="AIB161" i="4"/>
  <c r="AIA161" i="4"/>
  <c r="AHN161" i="4"/>
  <c r="AGZ161" i="4"/>
  <c r="AGY161" i="4"/>
  <c r="AGW161" i="4"/>
  <c r="AGU161" i="4"/>
  <c r="AGT161" i="4"/>
  <c r="AGS161" i="4"/>
  <c r="AGR161" i="4"/>
  <c r="AGQ161" i="4"/>
  <c r="AGP161" i="4"/>
  <c r="KQ161" i="4"/>
  <c r="KP161" i="4"/>
  <c r="KO161" i="4"/>
  <c r="KN161" i="4"/>
  <c r="KM161" i="4"/>
  <c r="KL161" i="4"/>
  <c r="KK161" i="4"/>
  <c r="KJ161" i="4"/>
  <c r="KI161" i="4"/>
  <c r="KH161" i="4"/>
  <c r="KG161" i="4"/>
  <c r="KF161" i="4"/>
  <c r="KE161" i="4"/>
  <c r="KD161" i="4"/>
  <c r="KC161" i="4"/>
  <c r="KB161" i="4"/>
  <c r="KA161" i="4"/>
  <c r="JZ161" i="4"/>
  <c r="JY161" i="4"/>
  <c r="JX161" i="4"/>
  <c r="JW161" i="4"/>
  <c r="JV161" i="4"/>
  <c r="JU161" i="4"/>
  <c r="JT161" i="4"/>
  <c r="JS161" i="4"/>
  <c r="JR161" i="4"/>
  <c r="JQ161" i="4"/>
  <c r="JP161" i="4"/>
  <c r="JO161" i="4"/>
  <c r="JN161" i="4"/>
  <c r="JM161" i="4"/>
  <c r="JL161" i="4"/>
  <c r="JK161" i="4"/>
  <c r="JJ161" i="4"/>
  <c r="JI161" i="4"/>
  <c r="JH161" i="4"/>
  <c r="JG161" i="4"/>
  <c r="JF161" i="4"/>
  <c r="JE161" i="4"/>
  <c r="JD161" i="4"/>
  <c r="JC161" i="4"/>
  <c r="JB161" i="4"/>
  <c r="JA161" i="4"/>
  <c r="IZ161" i="4"/>
  <c r="IY161" i="4"/>
  <c r="IX161" i="4"/>
  <c r="IW161" i="4"/>
  <c r="IV161" i="4"/>
  <c r="IS161" i="4"/>
  <c r="HU161" i="4"/>
  <c r="HT161" i="4"/>
  <c r="HR161" i="4"/>
  <c r="HP161" i="4"/>
  <c r="HO161" i="4"/>
  <c r="HN161" i="4"/>
  <c r="HM161" i="4"/>
  <c r="HL161" i="4"/>
  <c r="HK161" i="4"/>
  <c r="HA161" i="4"/>
  <c r="GZ161" i="4"/>
  <c r="GY161" i="4"/>
  <c r="GX161" i="4"/>
  <c r="GW161" i="4"/>
  <c r="GV161" i="4"/>
  <c r="GU161" i="4"/>
  <c r="GT161" i="4"/>
  <c r="GS161" i="4"/>
  <c r="GR161" i="4"/>
  <c r="GQ161" i="4"/>
  <c r="GP161" i="4"/>
  <c r="GO161" i="4"/>
  <c r="GN161" i="4"/>
  <c r="GM161" i="4"/>
  <c r="GL161" i="4"/>
  <c r="GK161" i="4"/>
  <c r="GJ161" i="4"/>
  <c r="GI161" i="4"/>
  <c r="GH161" i="4"/>
  <c r="GG161" i="4"/>
  <c r="GF161" i="4"/>
  <c r="GE161" i="4"/>
  <c r="GD161" i="4"/>
  <c r="GC161" i="4"/>
  <c r="GB161" i="4"/>
  <c r="GA161" i="4"/>
  <c r="FZ161" i="4"/>
  <c r="FY161" i="4"/>
  <c r="FX161" i="4"/>
  <c r="FW161" i="4"/>
  <c r="FV161" i="4"/>
  <c r="FU161" i="4"/>
  <c r="FT161" i="4"/>
  <c r="FS161" i="4"/>
  <c r="FR161" i="4"/>
  <c r="FQ161" i="4"/>
  <c r="FP161" i="4"/>
  <c r="FO161" i="4"/>
  <c r="FN161" i="4"/>
  <c r="FM161" i="4"/>
  <c r="FL161" i="4"/>
  <c r="FK161" i="4"/>
  <c r="FJ161" i="4"/>
  <c r="FI161" i="4"/>
  <c r="FH161" i="4"/>
  <c r="FG161" i="4"/>
  <c r="FF161" i="4"/>
  <c r="EE161" i="4"/>
  <c r="ED161" i="4"/>
  <c r="EB161" i="4"/>
  <c r="DZ161" i="4"/>
  <c r="DY161" i="4"/>
  <c r="DX161" i="4"/>
  <c r="DW161" i="4"/>
  <c r="DV161" i="4"/>
  <c r="DU161" i="4"/>
  <c r="AJV98" i="4"/>
  <c r="AJU98" i="4"/>
  <c r="AJT98" i="4"/>
  <c r="AJS98" i="4"/>
  <c r="AJR98" i="4"/>
  <c r="AJQ98" i="4"/>
  <c r="AJP98" i="4"/>
  <c r="AJO98" i="4"/>
  <c r="AJN98" i="4"/>
  <c r="AJM98" i="4"/>
  <c r="AJL98" i="4"/>
  <c r="AJK98" i="4"/>
  <c r="AJJ98" i="4"/>
  <c r="AJI98" i="4"/>
  <c r="AJH98" i="4"/>
  <c r="AJG98" i="4"/>
  <c r="AJF98" i="4"/>
  <c r="AJE98" i="4"/>
  <c r="AJD98" i="4"/>
  <c r="AJC98" i="4"/>
  <c r="AJB98" i="4"/>
  <c r="AJA98" i="4"/>
  <c r="AIZ98" i="4"/>
  <c r="AIY98" i="4"/>
  <c r="AIX98" i="4"/>
  <c r="AIW98" i="4"/>
  <c r="AIV98" i="4"/>
  <c r="AIU98" i="4"/>
  <c r="AIT98" i="4"/>
  <c r="AIS98" i="4"/>
  <c r="AIR98" i="4"/>
  <c r="AIQ98" i="4"/>
  <c r="AIP98" i="4"/>
  <c r="AIO98" i="4"/>
  <c r="AIN98" i="4"/>
  <c r="AIM98" i="4"/>
  <c r="AIL98" i="4"/>
  <c r="AIK98" i="4"/>
  <c r="AIJ98" i="4"/>
  <c r="AII98" i="4"/>
  <c r="AIH98" i="4"/>
  <c r="AIG98" i="4"/>
  <c r="AIF98" i="4"/>
  <c r="AIE98" i="4"/>
  <c r="AID98" i="4"/>
  <c r="AIC98" i="4"/>
  <c r="AIB98" i="4"/>
  <c r="AIA98" i="4"/>
  <c r="AGZ98" i="4"/>
  <c r="AGY98" i="4"/>
  <c r="AGW98" i="4"/>
  <c r="AGV98" i="4"/>
  <c r="AGU98" i="4"/>
  <c r="AGT98" i="4"/>
  <c r="AGS98" i="4"/>
  <c r="AGR98" i="4"/>
  <c r="AGQ98" i="4"/>
  <c r="AGP98" i="4"/>
  <c r="KQ98" i="4"/>
  <c r="KP98" i="4"/>
  <c r="KO98" i="4"/>
  <c r="KN98" i="4"/>
  <c r="KM98" i="4"/>
  <c r="KL98" i="4"/>
  <c r="KK98" i="4"/>
  <c r="KJ98" i="4"/>
  <c r="KI98" i="4"/>
  <c r="KH98" i="4"/>
  <c r="KG98" i="4"/>
  <c r="KF98" i="4"/>
  <c r="KE98" i="4"/>
  <c r="KD98" i="4"/>
  <c r="KC98" i="4"/>
  <c r="KB98" i="4"/>
  <c r="KA98" i="4"/>
  <c r="JZ98" i="4"/>
  <c r="JY98" i="4"/>
  <c r="JX98" i="4"/>
  <c r="JW98" i="4"/>
  <c r="JV98" i="4"/>
  <c r="JU98" i="4"/>
  <c r="JT98" i="4"/>
  <c r="JS98" i="4"/>
  <c r="JR98" i="4"/>
  <c r="JQ98" i="4"/>
  <c r="JP98" i="4"/>
  <c r="JO98" i="4"/>
  <c r="JN98" i="4"/>
  <c r="JM98" i="4"/>
  <c r="JL98" i="4"/>
  <c r="JK98" i="4"/>
  <c r="JJ98" i="4"/>
  <c r="JI98" i="4"/>
  <c r="JH98" i="4"/>
  <c r="JG98" i="4"/>
  <c r="JF98" i="4"/>
  <c r="JE98" i="4"/>
  <c r="JD98" i="4"/>
  <c r="JC98" i="4"/>
  <c r="JB98" i="4"/>
  <c r="JA98" i="4"/>
  <c r="IZ98" i="4"/>
  <c r="IY98" i="4"/>
  <c r="IX98" i="4"/>
  <c r="IW98" i="4"/>
  <c r="IV98" i="4"/>
  <c r="IO98" i="4"/>
  <c r="HU98" i="4"/>
  <c r="HT98" i="4"/>
  <c r="HR98" i="4"/>
  <c r="HQ98" i="4"/>
  <c r="HP98" i="4"/>
  <c r="HO98" i="4"/>
  <c r="HN98" i="4"/>
  <c r="HM98" i="4"/>
  <c r="HL98" i="4"/>
  <c r="HK98" i="4"/>
  <c r="HA98" i="4"/>
  <c r="GZ98" i="4"/>
  <c r="GY98" i="4"/>
  <c r="GX98" i="4"/>
  <c r="GW98" i="4"/>
  <c r="GV98" i="4"/>
  <c r="GU98" i="4"/>
  <c r="GT98" i="4"/>
  <c r="GS98" i="4"/>
  <c r="GR98" i="4"/>
  <c r="GQ98" i="4"/>
  <c r="GP98" i="4"/>
  <c r="GO98" i="4"/>
  <c r="GN98" i="4"/>
  <c r="GM98" i="4"/>
  <c r="GL98" i="4"/>
  <c r="GK98" i="4"/>
  <c r="GJ98" i="4"/>
  <c r="GI98" i="4"/>
  <c r="GH98" i="4"/>
  <c r="GG98" i="4"/>
  <c r="GF98" i="4"/>
  <c r="GE98" i="4"/>
  <c r="GD98" i="4"/>
  <c r="GC98" i="4"/>
  <c r="GB98" i="4"/>
  <c r="GA98" i="4"/>
  <c r="FZ98" i="4"/>
  <c r="FY98" i="4"/>
  <c r="FX98" i="4"/>
  <c r="FW98" i="4"/>
  <c r="FV98" i="4"/>
  <c r="FU98" i="4"/>
  <c r="FT98" i="4"/>
  <c r="FS98" i="4"/>
  <c r="FR98" i="4"/>
  <c r="FQ98" i="4"/>
  <c r="FP98" i="4"/>
  <c r="FO98" i="4"/>
  <c r="FN98" i="4"/>
  <c r="FM98" i="4"/>
  <c r="FL98" i="4"/>
  <c r="FK98" i="4"/>
  <c r="FJ98" i="4"/>
  <c r="FI98" i="4"/>
  <c r="FH98" i="4"/>
  <c r="FG98" i="4"/>
  <c r="FF98" i="4"/>
  <c r="EY98" i="4"/>
  <c r="EE98" i="4"/>
  <c r="ED98" i="4"/>
  <c r="EB98" i="4"/>
  <c r="EA98" i="4"/>
  <c r="DZ98" i="4"/>
  <c r="DY98" i="4"/>
  <c r="DX98" i="4"/>
  <c r="DW98" i="4"/>
  <c r="DV98" i="4"/>
  <c r="DU98" i="4"/>
  <c r="AJV65" i="4"/>
  <c r="AJU65" i="4"/>
  <c r="AJT65" i="4"/>
  <c r="AJS65" i="4"/>
  <c r="AJR65" i="4"/>
  <c r="AJQ65" i="4"/>
  <c r="AJP65" i="4"/>
  <c r="AJO65" i="4"/>
  <c r="AJN65" i="4"/>
  <c r="AJM65" i="4"/>
  <c r="AJL65" i="4"/>
  <c r="AJK65" i="4"/>
  <c r="AJJ65" i="4"/>
  <c r="AJI65" i="4"/>
  <c r="AJH65" i="4"/>
  <c r="AJG65" i="4"/>
  <c r="AJF65" i="4"/>
  <c r="AJE65" i="4"/>
  <c r="AJD65" i="4"/>
  <c r="AJC65" i="4"/>
  <c r="AJB65" i="4"/>
  <c r="AJA65" i="4"/>
  <c r="AIZ65" i="4"/>
  <c r="AIY65" i="4"/>
  <c r="AIX65" i="4"/>
  <c r="AIW65" i="4"/>
  <c r="AIV65" i="4"/>
  <c r="AIU65" i="4"/>
  <c r="AIT65" i="4"/>
  <c r="AIS65" i="4"/>
  <c r="AIR65" i="4"/>
  <c r="AIQ65" i="4"/>
  <c r="AIP65" i="4"/>
  <c r="AIO65" i="4"/>
  <c r="AIN65" i="4"/>
  <c r="AIM65" i="4"/>
  <c r="AIL65" i="4"/>
  <c r="AIK65" i="4"/>
  <c r="AIJ65" i="4"/>
  <c r="AII65" i="4"/>
  <c r="AIH65" i="4"/>
  <c r="AIG65" i="4"/>
  <c r="AIF65" i="4"/>
  <c r="AIE65" i="4"/>
  <c r="AID65" i="4"/>
  <c r="AIC65" i="4"/>
  <c r="AIB65" i="4"/>
  <c r="AIA65" i="4"/>
  <c r="AGZ65" i="4"/>
  <c r="AGY65" i="4"/>
  <c r="AGU65" i="4"/>
  <c r="AGT65" i="4"/>
  <c r="AGS65" i="4"/>
  <c r="AGR65" i="4"/>
  <c r="AGQ65" i="4"/>
  <c r="AGP65" i="4"/>
  <c r="KQ65" i="4"/>
  <c r="KP65" i="4"/>
  <c r="KO65" i="4"/>
  <c r="KN65" i="4"/>
  <c r="KM65" i="4"/>
  <c r="KL65" i="4"/>
  <c r="KK65" i="4"/>
  <c r="KJ65" i="4"/>
  <c r="KI65" i="4"/>
  <c r="KH65" i="4"/>
  <c r="KG65" i="4"/>
  <c r="KF65" i="4"/>
  <c r="KE65" i="4"/>
  <c r="KD65" i="4"/>
  <c r="KC65" i="4"/>
  <c r="KB65" i="4"/>
  <c r="KA65" i="4"/>
  <c r="JZ65" i="4"/>
  <c r="JY65" i="4"/>
  <c r="JX65" i="4"/>
  <c r="JW65" i="4"/>
  <c r="JV65" i="4"/>
  <c r="JU65" i="4"/>
  <c r="JT65" i="4"/>
  <c r="JS65" i="4"/>
  <c r="JR65" i="4"/>
  <c r="JQ65" i="4"/>
  <c r="JP65" i="4"/>
  <c r="JO65" i="4"/>
  <c r="JN65" i="4"/>
  <c r="JM65" i="4"/>
  <c r="JL65" i="4"/>
  <c r="JK65" i="4"/>
  <c r="JJ65" i="4"/>
  <c r="JI65" i="4"/>
  <c r="JH65" i="4"/>
  <c r="JG65" i="4"/>
  <c r="JF65" i="4"/>
  <c r="JE65" i="4"/>
  <c r="JD65" i="4"/>
  <c r="JC65" i="4"/>
  <c r="JB65" i="4"/>
  <c r="JA65" i="4"/>
  <c r="IZ65" i="4"/>
  <c r="IY65" i="4"/>
  <c r="IX65" i="4"/>
  <c r="IW65" i="4"/>
  <c r="IV65" i="4"/>
  <c r="IO65" i="4"/>
  <c r="HU65" i="4"/>
  <c r="HT65" i="4"/>
  <c r="HP65" i="4"/>
  <c r="HO65" i="4"/>
  <c r="HN65" i="4"/>
  <c r="HM65" i="4"/>
  <c r="HL65" i="4"/>
  <c r="HK65" i="4"/>
  <c r="HA65" i="4"/>
  <c r="GZ65" i="4"/>
  <c r="GY65" i="4"/>
  <c r="GX65" i="4"/>
  <c r="GW65" i="4"/>
  <c r="GV65" i="4"/>
  <c r="GU65" i="4"/>
  <c r="GT65" i="4"/>
  <c r="GS65" i="4"/>
  <c r="GR65" i="4"/>
  <c r="GQ65" i="4"/>
  <c r="GP65" i="4"/>
  <c r="GO65" i="4"/>
  <c r="GN65" i="4"/>
  <c r="GM65" i="4"/>
  <c r="GL65" i="4"/>
  <c r="GK65" i="4"/>
  <c r="GJ65" i="4"/>
  <c r="GI65" i="4"/>
  <c r="GH65" i="4"/>
  <c r="GG65" i="4"/>
  <c r="GF65" i="4"/>
  <c r="GE65" i="4"/>
  <c r="GD65" i="4"/>
  <c r="GC65" i="4"/>
  <c r="GB65" i="4"/>
  <c r="GA65" i="4"/>
  <c r="FZ65" i="4"/>
  <c r="FY65" i="4"/>
  <c r="FX65" i="4"/>
  <c r="FW65" i="4"/>
  <c r="FV65" i="4"/>
  <c r="FU65" i="4"/>
  <c r="FT65" i="4"/>
  <c r="FS65" i="4"/>
  <c r="FR65" i="4"/>
  <c r="FQ65" i="4"/>
  <c r="FP65" i="4"/>
  <c r="FO65" i="4"/>
  <c r="FN65" i="4"/>
  <c r="FM65" i="4"/>
  <c r="FL65" i="4"/>
  <c r="FK65" i="4"/>
  <c r="FJ65" i="4"/>
  <c r="FI65" i="4"/>
  <c r="FH65" i="4"/>
  <c r="FG65" i="4"/>
  <c r="FF65" i="4"/>
  <c r="EY65" i="4"/>
  <c r="EO65" i="4"/>
  <c r="EM65" i="4"/>
  <c r="EE65" i="4"/>
  <c r="ED65" i="4"/>
  <c r="DZ65" i="4"/>
  <c r="DY65" i="4"/>
  <c r="DX65" i="4"/>
  <c r="DW65" i="4"/>
  <c r="DV65" i="4"/>
  <c r="DU65" i="4"/>
  <c r="AJV128" i="4"/>
  <c r="AJU128" i="4"/>
  <c r="AJT128" i="4"/>
  <c r="AJS128" i="4"/>
  <c r="AJR128" i="4"/>
  <c r="AJQ128" i="4"/>
  <c r="AJP128" i="4"/>
  <c r="AJO128" i="4"/>
  <c r="AJN128" i="4"/>
  <c r="AJM128" i="4"/>
  <c r="AJL128" i="4"/>
  <c r="AJK128" i="4"/>
  <c r="AJJ128" i="4"/>
  <c r="AJI128" i="4"/>
  <c r="AJH128" i="4"/>
  <c r="AJG128" i="4"/>
  <c r="AJF128" i="4"/>
  <c r="AJE128" i="4"/>
  <c r="AJD128" i="4"/>
  <c r="AJC128" i="4"/>
  <c r="AJB128" i="4"/>
  <c r="AJA128" i="4"/>
  <c r="AIZ128" i="4"/>
  <c r="AIY128" i="4"/>
  <c r="AIX128" i="4"/>
  <c r="AIW128" i="4"/>
  <c r="AIV128" i="4"/>
  <c r="AIU128" i="4"/>
  <c r="AIT128" i="4"/>
  <c r="AIS128" i="4"/>
  <c r="AIR128" i="4"/>
  <c r="AIQ128" i="4"/>
  <c r="AIP128" i="4"/>
  <c r="AIO128" i="4"/>
  <c r="AIN128" i="4"/>
  <c r="AIM128" i="4"/>
  <c r="AIL128" i="4"/>
  <c r="AIK128" i="4"/>
  <c r="AIJ128" i="4"/>
  <c r="AII128" i="4"/>
  <c r="AIH128" i="4"/>
  <c r="AIG128" i="4"/>
  <c r="AIF128" i="4"/>
  <c r="AIE128" i="4"/>
  <c r="AID128" i="4"/>
  <c r="AIC128" i="4"/>
  <c r="AIB128" i="4"/>
  <c r="AIA128" i="4"/>
  <c r="AHY128" i="4"/>
  <c r="AGZ128" i="4"/>
  <c r="AGY128" i="4"/>
  <c r="AGW128" i="4"/>
  <c r="AGV128" i="4"/>
  <c r="AGU128" i="4"/>
  <c r="AGT128" i="4"/>
  <c r="AGS128" i="4"/>
  <c r="AGR128" i="4"/>
  <c r="AGQ128" i="4"/>
  <c r="AGP128" i="4"/>
  <c r="KQ128" i="4"/>
  <c r="KP128" i="4"/>
  <c r="KO128" i="4"/>
  <c r="KN128" i="4"/>
  <c r="KM128" i="4"/>
  <c r="KL128" i="4"/>
  <c r="KK128" i="4"/>
  <c r="KJ128" i="4"/>
  <c r="KI128" i="4"/>
  <c r="KH128" i="4"/>
  <c r="KG128" i="4"/>
  <c r="KF128" i="4"/>
  <c r="KE128" i="4"/>
  <c r="KD128" i="4"/>
  <c r="KC128" i="4"/>
  <c r="KB128" i="4"/>
  <c r="KA128" i="4"/>
  <c r="JZ128" i="4"/>
  <c r="JY128" i="4"/>
  <c r="JX128" i="4"/>
  <c r="JW128" i="4"/>
  <c r="JV128" i="4"/>
  <c r="JU128" i="4"/>
  <c r="JT128" i="4"/>
  <c r="JS128" i="4"/>
  <c r="JR128" i="4"/>
  <c r="JQ128" i="4"/>
  <c r="JP128" i="4"/>
  <c r="JO128" i="4"/>
  <c r="JN128" i="4"/>
  <c r="JM128" i="4"/>
  <c r="JL128" i="4"/>
  <c r="JK128" i="4"/>
  <c r="JJ128" i="4"/>
  <c r="JI128" i="4"/>
  <c r="JH128" i="4"/>
  <c r="JG128" i="4"/>
  <c r="JF128" i="4"/>
  <c r="JE128" i="4"/>
  <c r="JD128" i="4"/>
  <c r="JC128" i="4"/>
  <c r="JB128" i="4"/>
  <c r="JA128" i="4"/>
  <c r="IZ128" i="4"/>
  <c r="IY128" i="4"/>
  <c r="IX128" i="4"/>
  <c r="IW128" i="4"/>
  <c r="IV128" i="4"/>
  <c r="HU128" i="4"/>
  <c r="HT128" i="4"/>
  <c r="HR128" i="4"/>
  <c r="HQ128" i="4"/>
  <c r="HP128" i="4"/>
  <c r="HO128" i="4"/>
  <c r="HN128" i="4"/>
  <c r="HM128" i="4"/>
  <c r="HL128" i="4"/>
  <c r="HK128" i="4"/>
  <c r="HA128" i="4"/>
  <c r="GZ128" i="4"/>
  <c r="GY128" i="4"/>
  <c r="GX128" i="4"/>
  <c r="GW128" i="4"/>
  <c r="GV128" i="4"/>
  <c r="GU128" i="4"/>
  <c r="GT128" i="4"/>
  <c r="GS128" i="4"/>
  <c r="GR128" i="4"/>
  <c r="GQ128" i="4"/>
  <c r="GP128" i="4"/>
  <c r="GO128" i="4"/>
  <c r="GN128" i="4"/>
  <c r="GM128" i="4"/>
  <c r="GL128" i="4"/>
  <c r="GK128" i="4"/>
  <c r="GJ128" i="4"/>
  <c r="GI128" i="4"/>
  <c r="GH128" i="4"/>
  <c r="GG128" i="4"/>
  <c r="GF128" i="4"/>
  <c r="GE128" i="4"/>
  <c r="GD128" i="4"/>
  <c r="GC128" i="4"/>
  <c r="GB128" i="4"/>
  <c r="GA128" i="4"/>
  <c r="FZ128" i="4"/>
  <c r="FY128" i="4"/>
  <c r="FX128" i="4"/>
  <c r="FW128" i="4"/>
  <c r="FV128" i="4"/>
  <c r="FU128" i="4"/>
  <c r="FT128" i="4"/>
  <c r="FS128" i="4"/>
  <c r="FR128" i="4"/>
  <c r="FQ128" i="4"/>
  <c r="FP128" i="4"/>
  <c r="FO128" i="4"/>
  <c r="FN128" i="4"/>
  <c r="FM128" i="4"/>
  <c r="FL128" i="4"/>
  <c r="FK128" i="4"/>
  <c r="FJ128" i="4"/>
  <c r="FI128" i="4"/>
  <c r="FH128" i="4"/>
  <c r="FG128" i="4"/>
  <c r="FF128" i="4"/>
  <c r="EY128" i="4"/>
  <c r="EE128" i="4"/>
  <c r="ED128" i="4"/>
  <c r="EB128" i="4"/>
  <c r="EA128" i="4"/>
  <c r="DZ128" i="4"/>
  <c r="DY128" i="4"/>
  <c r="DX128" i="4"/>
  <c r="DW128" i="4"/>
  <c r="DV128" i="4"/>
  <c r="DU128" i="4"/>
  <c r="AJV143" i="4"/>
  <c r="AJU143" i="4"/>
  <c r="AJT143" i="4"/>
  <c r="AJS143" i="4"/>
  <c r="AJR143" i="4"/>
  <c r="AJQ143" i="4"/>
  <c r="AJP143" i="4"/>
  <c r="AJO143" i="4"/>
  <c r="AJN143" i="4"/>
  <c r="AJM143" i="4"/>
  <c r="AJL143" i="4"/>
  <c r="AJK143" i="4"/>
  <c r="AJJ143" i="4"/>
  <c r="AJI143" i="4"/>
  <c r="AJH143" i="4"/>
  <c r="AJG143" i="4"/>
  <c r="AJF143" i="4"/>
  <c r="AJE143" i="4"/>
  <c r="AJD143" i="4"/>
  <c r="AJC143" i="4"/>
  <c r="AJB143" i="4"/>
  <c r="AJA143" i="4"/>
  <c r="AIZ143" i="4"/>
  <c r="AIY143" i="4"/>
  <c r="AIX143" i="4"/>
  <c r="AIW143" i="4"/>
  <c r="AIV143" i="4"/>
  <c r="AIU143" i="4"/>
  <c r="AIT143" i="4"/>
  <c r="AIS143" i="4"/>
  <c r="AIR143" i="4"/>
  <c r="AIQ143" i="4"/>
  <c r="AIP143" i="4"/>
  <c r="AIO143" i="4"/>
  <c r="AIN143" i="4"/>
  <c r="AIM143" i="4"/>
  <c r="AIL143" i="4"/>
  <c r="AIK143" i="4"/>
  <c r="AIJ143" i="4"/>
  <c r="AII143" i="4"/>
  <c r="AIH143" i="4"/>
  <c r="AIG143" i="4"/>
  <c r="AIF143" i="4"/>
  <c r="AIE143" i="4"/>
  <c r="AID143" i="4"/>
  <c r="AIC143" i="4"/>
  <c r="AIB143" i="4"/>
  <c r="AIA143" i="4"/>
  <c r="AHO143" i="4"/>
  <c r="AGZ143" i="4"/>
  <c r="AGY143" i="4"/>
  <c r="AGX143" i="4"/>
  <c r="AGW143" i="4"/>
  <c r="AGV143" i="4"/>
  <c r="AGU143" i="4"/>
  <c r="AGT143" i="4"/>
  <c r="AGS143" i="4"/>
  <c r="AGR143" i="4"/>
  <c r="AGQ143" i="4"/>
  <c r="AGP143" i="4"/>
  <c r="KQ143" i="4"/>
  <c r="KP143" i="4"/>
  <c r="KO143" i="4"/>
  <c r="KN143" i="4"/>
  <c r="KM143" i="4"/>
  <c r="KL143" i="4"/>
  <c r="KK143" i="4"/>
  <c r="KJ143" i="4"/>
  <c r="KI143" i="4"/>
  <c r="KH143" i="4"/>
  <c r="KG143" i="4"/>
  <c r="KF143" i="4"/>
  <c r="KE143" i="4"/>
  <c r="KD143" i="4"/>
  <c r="KC143" i="4"/>
  <c r="KB143" i="4"/>
  <c r="KA143" i="4"/>
  <c r="JZ143" i="4"/>
  <c r="JY143" i="4"/>
  <c r="JX143" i="4"/>
  <c r="JW143" i="4"/>
  <c r="JV143" i="4"/>
  <c r="JU143" i="4"/>
  <c r="JT143" i="4"/>
  <c r="JS143" i="4"/>
  <c r="JR143" i="4"/>
  <c r="JQ143" i="4"/>
  <c r="JP143" i="4"/>
  <c r="JO143" i="4"/>
  <c r="JN143" i="4"/>
  <c r="JM143" i="4"/>
  <c r="JL143" i="4"/>
  <c r="JK143" i="4"/>
  <c r="JJ143" i="4"/>
  <c r="JI143" i="4"/>
  <c r="JH143" i="4"/>
  <c r="JG143" i="4"/>
  <c r="JF143" i="4"/>
  <c r="JE143" i="4"/>
  <c r="JD143" i="4"/>
  <c r="JC143" i="4"/>
  <c r="JB143" i="4"/>
  <c r="JA143" i="4"/>
  <c r="IZ143" i="4"/>
  <c r="IY143" i="4"/>
  <c r="IX143" i="4"/>
  <c r="IW143" i="4"/>
  <c r="IV143" i="4"/>
  <c r="HU143" i="4"/>
  <c r="HT143" i="4"/>
  <c r="HR143" i="4"/>
  <c r="HQ143" i="4"/>
  <c r="HP143" i="4"/>
  <c r="HO143" i="4"/>
  <c r="HN143" i="4"/>
  <c r="HM143" i="4"/>
  <c r="HL143" i="4"/>
  <c r="HK143" i="4"/>
  <c r="HA143" i="4"/>
  <c r="GZ143" i="4"/>
  <c r="GY143" i="4"/>
  <c r="GX143" i="4"/>
  <c r="GW143" i="4"/>
  <c r="GV143" i="4"/>
  <c r="GU143" i="4"/>
  <c r="GT143" i="4"/>
  <c r="GS143" i="4"/>
  <c r="GR143" i="4"/>
  <c r="GQ143" i="4"/>
  <c r="GP143" i="4"/>
  <c r="GO143" i="4"/>
  <c r="GN143" i="4"/>
  <c r="GM143" i="4"/>
  <c r="GL143" i="4"/>
  <c r="GK143" i="4"/>
  <c r="GJ143" i="4"/>
  <c r="GI143" i="4"/>
  <c r="GH143" i="4"/>
  <c r="GG143" i="4"/>
  <c r="GF143" i="4"/>
  <c r="GE143" i="4"/>
  <c r="GD143" i="4"/>
  <c r="GC143" i="4"/>
  <c r="GB143" i="4"/>
  <c r="GA143" i="4"/>
  <c r="FZ143" i="4"/>
  <c r="FY143" i="4"/>
  <c r="FX143" i="4"/>
  <c r="FW143" i="4"/>
  <c r="FV143" i="4"/>
  <c r="FU143" i="4"/>
  <c r="FT143" i="4"/>
  <c r="FS143" i="4"/>
  <c r="FR143" i="4"/>
  <c r="FQ143" i="4"/>
  <c r="FP143" i="4"/>
  <c r="FO143" i="4"/>
  <c r="FN143" i="4"/>
  <c r="FM143" i="4"/>
  <c r="FL143" i="4"/>
  <c r="FK143" i="4"/>
  <c r="FJ143" i="4"/>
  <c r="FI143" i="4"/>
  <c r="FH143" i="4"/>
  <c r="FG143" i="4"/>
  <c r="FF143" i="4"/>
  <c r="EO143" i="4"/>
  <c r="EE143" i="4"/>
  <c r="ED143" i="4"/>
  <c r="EB143" i="4"/>
  <c r="EA143" i="4"/>
  <c r="DZ143" i="4"/>
  <c r="DY143" i="4"/>
  <c r="DX143" i="4"/>
  <c r="DW143" i="4"/>
  <c r="DV143" i="4"/>
  <c r="DU143" i="4"/>
  <c r="AJV122" i="4"/>
  <c r="AJU122" i="4"/>
  <c r="AJT122" i="4"/>
  <c r="AJS122" i="4"/>
  <c r="AJR122" i="4"/>
  <c r="AJQ122" i="4"/>
  <c r="AJP122" i="4"/>
  <c r="AJO122" i="4"/>
  <c r="AJN122" i="4"/>
  <c r="AJM122" i="4"/>
  <c r="AJL122" i="4"/>
  <c r="AJK122" i="4"/>
  <c r="AJJ122" i="4"/>
  <c r="AJI122" i="4"/>
  <c r="AJH122" i="4"/>
  <c r="AJG122" i="4"/>
  <c r="AJF122" i="4"/>
  <c r="AJE122" i="4"/>
  <c r="AJD122" i="4"/>
  <c r="AJC122" i="4"/>
  <c r="AJB122" i="4"/>
  <c r="AJA122" i="4"/>
  <c r="AIZ122" i="4"/>
  <c r="AIY122" i="4"/>
  <c r="AIX122" i="4"/>
  <c r="AIW122" i="4"/>
  <c r="AIV122" i="4"/>
  <c r="AIU122" i="4"/>
  <c r="AIT122" i="4"/>
  <c r="AIS122" i="4"/>
  <c r="AIR122" i="4"/>
  <c r="AIQ122" i="4"/>
  <c r="AIP122" i="4"/>
  <c r="AIO122" i="4"/>
  <c r="AIN122" i="4"/>
  <c r="AIM122" i="4"/>
  <c r="AIL122" i="4"/>
  <c r="AIK122" i="4"/>
  <c r="AIJ122" i="4"/>
  <c r="AII122" i="4"/>
  <c r="AIH122" i="4"/>
  <c r="AIG122" i="4"/>
  <c r="AIF122" i="4"/>
  <c r="AIE122" i="4"/>
  <c r="AID122" i="4"/>
  <c r="AIC122" i="4"/>
  <c r="AIB122" i="4"/>
  <c r="AIA122" i="4"/>
  <c r="AHN122" i="4"/>
  <c r="AHC122" i="4"/>
  <c r="AGZ122" i="4"/>
  <c r="AGY122" i="4"/>
  <c r="AGW122" i="4"/>
  <c r="AGV122" i="4"/>
  <c r="AGU122" i="4"/>
  <c r="AGT122" i="4"/>
  <c r="AGS122" i="4"/>
  <c r="AGR122" i="4"/>
  <c r="AGQ122" i="4"/>
  <c r="AGP122" i="4"/>
  <c r="KQ122" i="4"/>
  <c r="KP122" i="4"/>
  <c r="KO122" i="4"/>
  <c r="KN122" i="4"/>
  <c r="KM122" i="4"/>
  <c r="KL122" i="4"/>
  <c r="KK122" i="4"/>
  <c r="KJ122" i="4"/>
  <c r="KI122" i="4"/>
  <c r="KH122" i="4"/>
  <c r="KG122" i="4"/>
  <c r="KF122" i="4"/>
  <c r="KE122" i="4"/>
  <c r="KD122" i="4"/>
  <c r="KC122" i="4"/>
  <c r="KB122" i="4"/>
  <c r="KA122" i="4"/>
  <c r="JZ122" i="4"/>
  <c r="JY122" i="4"/>
  <c r="JX122" i="4"/>
  <c r="JW122" i="4"/>
  <c r="JV122" i="4"/>
  <c r="JU122" i="4"/>
  <c r="JT122" i="4"/>
  <c r="JS122" i="4"/>
  <c r="JR122" i="4"/>
  <c r="JQ122" i="4"/>
  <c r="JP122" i="4"/>
  <c r="JO122" i="4"/>
  <c r="JN122" i="4"/>
  <c r="JM122" i="4"/>
  <c r="JL122" i="4"/>
  <c r="JK122" i="4"/>
  <c r="JJ122" i="4"/>
  <c r="JI122" i="4"/>
  <c r="JH122" i="4"/>
  <c r="JG122" i="4"/>
  <c r="JF122" i="4"/>
  <c r="JE122" i="4"/>
  <c r="JD122" i="4"/>
  <c r="JC122" i="4"/>
  <c r="JB122" i="4"/>
  <c r="JA122" i="4"/>
  <c r="IZ122" i="4"/>
  <c r="IY122" i="4"/>
  <c r="IX122" i="4"/>
  <c r="IW122" i="4"/>
  <c r="IV122" i="4"/>
  <c r="IE122" i="4"/>
  <c r="IC122" i="4"/>
  <c r="HU122" i="4"/>
  <c r="HT122" i="4"/>
  <c r="HR122" i="4"/>
  <c r="HQ122" i="4"/>
  <c r="HP122" i="4"/>
  <c r="HO122" i="4"/>
  <c r="HN122" i="4"/>
  <c r="HM122" i="4"/>
  <c r="HL122" i="4"/>
  <c r="HK122" i="4"/>
  <c r="HA122" i="4"/>
  <c r="GZ122" i="4"/>
  <c r="GY122" i="4"/>
  <c r="GX122" i="4"/>
  <c r="GW122" i="4"/>
  <c r="GV122" i="4"/>
  <c r="GU122" i="4"/>
  <c r="GT122" i="4"/>
  <c r="GS122" i="4"/>
  <c r="GR122" i="4"/>
  <c r="GQ122" i="4"/>
  <c r="GP122" i="4"/>
  <c r="GO122" i="4"/>
  <c r="GN122" i="4"/>
  <c r="GM122" i="4"/>
  <c r="GL122" i="4"/>
  <c r="GK122" i="4"/>
  <c r="GJ122" i="4"/>
  <c r="GI122" i="4"/>
  <c r="GH122" i="4"/>
  <c r="GG122" i="4"/>
  <c r="GF122" i="4"/>
  <c r="GE122" i="4"/>
  <c r="GD122" i="4"/>
  <c r="GC122" i="4"/>
  <c r="GB122" i="4"/>
  <c r="GA122" i="4"/>
  <c r="FZ122" i="4"/>
  <c r="FY122" i="4"/>
  <c r="FX122" i="4"/>
  <c r="FW122" i="4"/>
  <c r="FV122" i="4"/>
  <c r="FU122" i="4"/>
  <c r="FT122" i="4"/>
  <c r="FS122" i="4"/>
  <c r="FR122" i="4"/>
  <c r="FQ122" i="4"/>
  <c r="FP122" i="4"/>
  <c r="FO122" i="4"/>
  <c r="FN122" i="4"/>
  <c r="FM122" i="4"/>
  <c r="FL122" i="4"/>
  <c r="FK122" i="4"/>
  <c r="FJ122" i="4"/>
  <c r="FI122" i="4"/>
  <c r="FH122" i="4"/>
  <c r="FG122" i="4"/>
  <c r="FF122" i="4"/>
  <c r="ES122" i="4"/>
  <c r="EE122" i="4"/>
  <c r="ED122" i="4"/>
  <c r="EB122" i="4"/>
  <c r="EA122" i="4"/>
  <c r="DZ122" i="4"/>
  <c r="DY122" i="4"/>
  <c r="DX122" i="4"/>
  <c r="DW122" i="4"/>
  <c r="DV122" i="4"/>
  <c r="DU122" i="4"/>
  <c r="AJV94" i="4"/>
  <c r="AJU94" i="4"/>
  <c r="AJT94" i="4"/>
  <c r="AJS94" i="4"/>
  <c r="AJR94" i="4"/>
  <c r="AJQ94" i="4"/>
  <c r="AJP94" i="4"/>
  <c r="AJO94" i="4"/>
  <c r="AJN94" i="4"/>
  <c r="AJM94" i="4"/>
  <c r="AJL94" i="4"/>
  <c r="AJK94" i="4"/>
  <c r="AJJ94" i="4"/>
  <c r="AJI94" i="4"/>
  <c r="AJH94" i="4"/>
  <c r="AJG94" i="4"/>
  <c r="AJF94" i="4"/>
  <c r="AJE94" i="4"/>
  <c r="AJD94" i="4"/>
  <c r="AJC94" i="4"/>
  <c r="AJB94" i="4"/>
  <c r="AJA94" i="4"/>
  <c r="AIZ94" i="4"/>
  <c r="AIY94" i="4"/>
  <c r="AIX94" i="4"/>
  <c r="AIW94" i="4"/>
  <c r="AIV94" i="4"/>
  <c r="AIU94" i="4"/>
  <c r="AIT94" i="4"/>
  <c r="AIS94" i="4"/>
  <c r="AIR94" i="4"/>
  <c r="AIQ94" i="4"/>
  <c r="AIP94" i="4"/>
  <c r="AIO94" i="4"/>
  <c r="AIN94" i="4"/>
  <c r="AIM94" i="4"/>
  <c r="AIL94" i="4"/>
  <c r="AIK94" i="4"/>
  <c r="AIJ94" i="4"/>
  <c r="AII94" i="4"/>
  <c r="AIH94" i="4"/>
  <c r="AIG94" i="4"/>
  <c r="AIF94" i="4"/>
  <c r="AIE94" i="4"/>
  <c r="AID94" i="4"/>
  <c r="AIC94" i="4"/>
  <c r="AIB94" i="4"/>
  <c r="AIA94" i="4"/>
  <c r="AGZ94" i="4"/>
  <c r="AGY94" i="4"/>
  <c r="AGW94" i="4"/>
  <c r="AGV94" i="4"/>
  <c r="AGU94" i="4"/>
  <c r="AGT94" i="4"/>
  <c r="AGS94" i="4"/>
  <c r="AGR94" i="4"/>
  <c r="AGQ94" i="4"/>
  <c r="AGP94" i="4"/>
  <c r="KQ94" i="4"/>
  <c r="KP94" i="4"/>
  <c r="KO94" i="4"/>
  <c r="KN94" i="4"/>
  <c r="KM94" i="4"/>
  <c r="KL94" i="4"/>
  <c r="KK94" i="4"/>
  <c r="KJ94" i="4"/>
  <c r="KI94" i="4"/>
  <c r="KH94" i="4"/>
  <c r="KG94" i="4"/>
  <c r="KF94" i="4"/>
  <c r="KE94" i="4"/>
  <c r="KD94" i="4"/>
  <c r="KC94" i="4"/>
  <c r="KB94" i="4"/>
  <c r="KA94" i="4"/>
  <c r="JZ94" i="4"/>
  <c r="JY94" i="4"/>
  <c r="JX94" i="4"/>
  <c r="JW94" i="4"/>
  <c r="JV94" i="4"/>
  <c r="JU94" i="4"/>
  <c r="JT94" i="4"/>
  <c r="JS94" i="4"/>
  <c r="JR94" i="4"/>
  <c r="JQ94" i="4"/>
  <c r="JP94" i="4"/>
  <c r="JO94" i="4"/>
  <c r="JN94" i="4"/>
  <c r="JM94" i="4"/>
  <c r="JL94" i="4"/>
  <c r="JK94" i="4"/>
  <c r="JJ94" i="4"/>
  <c r="JI94" i="4"/>
  <c r="JH94" i="4"/>
  <c r="JG94" i="4"/>
  <c r="JF94" i="4"/>
  <c r="JE94" i="4"/>
  <c r="JD94" i="4"/>
  <c r="JC94" i="4"/>
  <c r="JB94" i="4"/>
  <c r="JA94" i="4"/>
  <c r="IZ94" i="4"/>
  <c r="IY94" i="4"/>
  <c r="IX94" i="4"/>
  <c r="IW94" i="4"/>
  <c r="IV94" i="4"/>
  <c r="HU94" i="4"/>
  <c r="HT94" i="4"/>
  <c r="HR94" i="4"/>
  <c r="HQ94" i="4"/>
  <c r="HP94" i="4"/>
  <c r="HO94" i="4"/>
  <c r="HN94" i="4"/>
  <c r="HM94" i="4"/>
  <c r="HL94" i="4"/>
  <c r="HK94" i="4"/>
  <c r="HA94" i="4"/>
  <c r="GZ94" i="4"/>
  <c r="GY94" i="4"/>
  <c r="GX94" i="4"/>
  <c r="GW94" i="4"/>
  <c r="GV94" i="4"/>
  <c r="GU94" i="4"/>
  <c r="GT94" i="4"/>
  <c r="GS94" i="4"/>
  <c r="GR94" i="4"/>
  <c r="GQ94" i="4"/>
  <c r="GP94" i="4"/>
  <c r="GO94" i="4"/>
  <c r="GN94" i="4"/>
  <c r="GM94" i="4"/>
  <c r="GL94" i="4"/>
  <c r="GK94" i="4"/>
  <c r="GJ94" i="4"/>
  <c r="GI94" i="4"/>
  <c r="GH94" i="4"/>
  <c r="GG94" i="4"/>
  <c r="GF94" i="4"/>
  <c r="GE94" i="4"/>
  <c r="GD94" i="4"/>
  <c r="GC94" i="4"/>
  <c r="GB94" i="4"/>
  <c r="GA94" i="4"/>
  <c r="FZ94" i="4"/>
  <c r="FY94" i="4"/>
  <c r="FX94" i="4"/>
  <c r="FW94" i="4"/>
  <c r="FV94" i="4"/>
  <c r="FU94" i="4"/>
  <c r="FT94" i="4"/>
  <c r="FS94" i="4"/>
  <c r="FR94" i="4"/>
  <c r="FQ94" i="4"/>
  <c r="FP94" i="4"/>
  <c r="FO94" i="4"/>
  <c r="FN94" i="4"/>
  <c r="FM94" i="4"/>
  <c r="FL94" i="4"/>
  <c r="FK94" i="4"/>
  <c r="FJ94" i="4"/>
  <c r="FI94" i="4"/>
  <c r="FH94" i="4"/>
  <c r="FG94" i="4"/>
  <c r="FF94" i="4"/>
  <c r="EE94" i="4"/>
  <c r="ED94" i="4"/>
  <c r="EB94" i="4"/>
  <c r="EA94" i="4"/>
  <c r="DZ94" i="4"/>
  <c r="DY94" i="4"/>
  <c r="DX94" i="4"/>
  <c r="DW94" i="4"/>
  <c r="DV94" i="4"/>
  <c r="DU94" i="4"/>
  <c r="AJV138" i="4"/>
  <c r="AJU138" i="4"/>
  <c r="AJT138" i="4"/>
  <c r="AJS138" i="4"/>
  <c r="AJR138" i="4"/>
  <c r="AJQ138" i="4"/>
  <c r="AJP138" i="4"/>
  <c r="AJO138" i="4"/>
  <c r="AJN138" i="4"/>
  <c r="AJM138" i="4"/>
  <c r="AJL138" i="4"/>
  <c r="AJK138" i="4"/>
  <c r="AJJ138" i="4"/>
  <c r="AJI138" i="4"/>
  <c r="AJH138" i="4"/>
  <c r="AJG138" i="4"/>
  <c r="AJF138" i="4"/>
  <c r="AJE138" i="4"/>
  <c r="AJD138" i="4"/>
  <c r="AJC138" i="4"/>
  <c r="AJB138" i="4"/>
  <c r="AJA138" i="4"/>
  <c r="AIZ138" i="4"/>
  <c r="AIY138" i="4"/>
  <c r="AIX138" i="4"/>
  <c r="AIW138" i="4"/>
  <c r="AIV138" i="4"/>
  <c r="AIU138" i="4"/>
  <c r="AIT138" i="4"/>
  <c r="AIS138" i="4"/>
  <c r="AIR138" i="4"/>
  <c r="AIQ138" i="4"/>
  <c r="AIP138" i="4"/>
  <c r="AIO138" i="4"/>
  <c r="AIN138" i="4"/>
  <c r="AIM138" i="4"/>
  <c r="AIL138" i="4"/>
  <c r="AIK138" i="4"/>
  <c r="AIJ138" i="4"/>
  <c r="AII138" i="4"/>
  <c r="AIH138" i="4"/>
  <c r="AIG138" i="4"/>
  <c r="AIF138" i="4"/>
  <c r="AIE138" i="4"/>
  <c r="AID138" i="4"/>
  <c r="AIC138" i="4"/>
  <c r="AIB138" i="4"/>
  <c r="AIA138" i="4"/>
  <c r="AGZ138" i="4"/>
  <c r="AGY138" i="4"/>
  <c r="AGX138" i="4"/>
  <c r="AGW138" i="4"/>
  <c r="AGV138" i="4"/>
  <c r="AGU138" i="4"/>
  <c r="AGT138" i="4"/>
  <c r="AGS138" i="4"/>
  <c r="AGR138" i="4"/>
  <c r="AGQ138" i="4"/>
  <c r="AGP138" i="4"/>
  <c r="KQ138" i="4"/>
  <c r="KP138" i="4"/>
  <c r="KO138" i="4"/>
  <c r="KN138" i="4"/>
  <c r="KM138" i="4"/>
  <c r="KL138" i="4"/>
  <c r="KK138" i="4"/>
  <c r="KJ138" i="4"/>
  <c r="KI138" i="4"/>
  <c r="KH138" i="4"/>
  <c r="KG138" i="4"/>
  <c r="KF138" i="4"/>
  <c r="KE138" i="4"/>
  <c r="KD138" i="4"/>
  <c r="KC138" i="4"/>
  <c r="KB138" i="4"/>
  <c r="KA138" i="4"/>
  <c r="JZ138" i="4"/>
  <c r="JY138" i="4"/>
  <c r="JX138" i="4"/>
  <c r="JW138" i="4"/>
  <c r="JV138" i="4"/>
  <c r="JU138" i="4"/>
  <c r="JT138" i="4"/>
  <c r="JS138" i="4"/>
  <c r="JR138" i="4"/>
  <c r="JQ138" i="4"/>
  <c r="JP138" i="4"/>
  <c r="JO138" i="4"/>
  <c r="JN138" i="4"/>
  <c r="JM138" i="4"/>
  <c r="JL138" i="4"/>
  <c r="JK138" i="4"/>
  <c r="JJ138" i="4"/>
  <c r="JI138" i="4"/>
  <c r="JH138" i="4"/>
  <c r="JG138" i="4"/>
  <c r="JF138" i="4"/>
  <c r="JE138" i="4"/>
  <c r="JD138" i="4"/>
  <c r="JC138" i="4"/>
  <c r="JB138" i="4"/>
  <c r="JA138" i="4"/>
  <c r="IZ138" i="4"/>
  <c r="IY138" i="4"/>
  <c r="IX138" i="4"/>
  <c r="IW138" i="4"/>
  <c r="IV138" i="4"/>
  <c r="HZ138" i="4"/>
  <c r="HU138" i="4"/>
  <c r="HT138" i="4"/>
  <c r="HS138" i="4"/>
  <c r="HR138" i="4"/>
  <c r="HQ138" i="4"/>
  <c r="HP138" i="4"/>
  <c r="HO138" i="4"/>
  <c r="HN138" i="4"/>
  <c r="HM138" i="4"/>
  <c r="HL138" i="4"/>
  <c r="HK138" i="4"/>
  <c r="HA138" i="4"/>
  <c r="GZ138" i="4"/>
  <c r="GY138" i="4"/>
  <c r="GX138" i="4"/>
  <c r="GW138" i="4"/>
  <c r="GV138" i="4"/>
  <c r="GU138" i="4"/>
  <c r="GT138" i="4"/>
  <c r="GS138" i="4"/>
  <c r="GR138" i="4"/>
  <c r="GQ138" i="4"/>
  <c r="GP138" i="4"/>
  <c r="GO138" i="4"/>
  <c r="GN138" i="4"/>
  <c r="GM138" i="4"/>
  <c r="GL138" i="4"/>
  <c r="GK138" i="4"/>
  <c r="GJ138" i="4"/>
  <c r="GI138" i="4"/>
  <c r="GH138" i="4"/>
  <c r="GG138" i="4"/>
  <c r="GF138" i="4"/>
  <c r="GE138" i="4"/>
  <c r="GD138" i="4"/>
  <c r="GC138" i="4"/>
  <c r="GB138" i="4"/>
  <c r="GA138" i="4"/>
  <c r="FZ138" i="4"/>
  <c r="FY138" i="4"/>
  <c r="FX138" i="4"/>
  <c r="FW138" i="4"/>
  <c r="FV138" i="4"/>
  <c r="FU138" i="4"/>
  <c r="FT138" i="4"/>
  <c r="FS138" i="4"/>
  <c r="FR138" i="4"/>
  <c r="FQ138" i="4"/>
  <c r="FP138" i="4"/>
  <c r="FO138" i="4"/>
  <c r="FN138" i="4"/>
  <c r="FM138" i="4"/>
  <c r="FL138" i="4"/>
  <c r="FK138" i="4"/>
  <c r="FJ138" i="4"/>
  <c r="FI138" i="4"/>
  <c r="FH138" i="4"/>
  <c r="FG138" i="4"/>
  <c r="FF138" i="4"/>
  <c r="FA138" i="4"/>
  <c r="ES138" i="4"/>
  <c r="EJ138" i="4"/>
  <c r="EE138" i="4"/>
  <c r="ED138" i="4"/>
  <c r="EB138" i="4"/>
  <c r="EA138" i="4"/>
  <c r="DZ138" i="4"/>
  <c r="DY138" i="4"/>
  <c r="DX138" i="4"/>
  <c r="DW138" i="4"/>
  <c r="DV138" i="4"/>
  <c r="DU138" i="4"/>
  <c r="AJV147" i="4"/>
  <c r="AJU147" i="4"/>
  <c r="AJT147" i="4"/>
  <c r="AJS147" i="4"/>
  <c r="AJR147" i="4"/>
  <c r="AJQ147" i="4"/>
  <c r="AJP147" i="4"/>
  <c r="AJO147" i="4"/>
  <c r="AJN147" i="4"/>
  <c r="AJM147" i="4"/>
  <c r="AJL147" i="4"/>
  <c r="AJK147" i="4"/>
  <c r="AJJ147" i="4"/>
  <c r="AJI147" i="4"/>
  <c r="AJH147" i="4"/>
  <c r="AJG147" i="4"/>
  <c r="AJF147" i="4"/>
  <c r="AJE147" i="4"/>
  <c r="AJD147" i="4"/>
  <c r="AJC147" i="4"/>
  <c r="AJB147" i="4"/>
  <c r="AJA147" i="4"/>
  <c r="AIZ147" i="4"/>
  <c r="AIY147" i="4"/>
  <c r="AIX147" i="4"/>
  <c r="AIW147" i="4"/>
  <c r="AIV147" i="4"/>
  <c r="AIU147" i="4"/>
  <c r="AIT147" i="4"/>
  <c r="AIS147" i="4"/>
  <c r="AIR147" i="4"/>
  <c r="AIQ147" i="4"/>
  <c r="AIP147" i="4"/>
  <c r="AIO147" i="4"/>
  <c r="AIN147" i="4"/>
  <c r="AIM147" i="4"/>
  <c r="AIL147" i="4"/>
  <c r="AIK147" i="4"/>
  <c r="AIJ147" i="4"/>
  <c r="AII147" i="4"/>
  <c r="AIH147" i="4"/>
  <c r="AIG147" i="4"/>
  <c r="AIF147" i="4"/>
  <c r="AIE147" i="4"/>
  <c r="AID147" i="4"/>
  <c r="AIC147" i="4"/>
  <c r="AIB147" i="4"/>
  <c r="AIA147" i="4"/>
  <c r="AGZ147" i="4"/>
  <c r="AGY147" i="4"/>
  <c r="AGW147" i="4"/>
  <c r="AGV147" i="4"/>
  <c r="AGU147" i="4"/>
  <c r="AGT147" i="4"/>
  <c r="AGS147" i="4"/>
  <c r="AGR147" i="4"/>
  <c r="AGQ147" i="4"/>
  <c r="AGP147" i="4"/>
  <c r="KQ147" i="4"/>
  <c r="KP147" i="4"/>
  <c r="KO147" i="4"/>
  <c r="KN147" i="4"/>
  <c r="KM147" i="4"/>
  <c r="KL147" i="4"/>
  <c r="KK147" i="4"/>
  <c r="KJ147" i="4"/>
  <c r="KI147" i="4"/>
  <c r="KH147" i="4"/>
  <c r="KG147" i="4"/>
  <c r="KF147" i="4"/>
  <c r="KE147" i="4"/>
  <c r="KD147" i="4"/>
  <c r="KC147" i="4"/>
  <c r="KB147" i="4"/>
  <c r="KA147" i="4"/>
  <c r="JZ147" i="4"/>
  <c r="JY147" i="4"/>
  <c r="JX147" i="4"/>
  <c r="JW147" i="4"/>
  <c r="JV147" i="4"/>
  <c r="JU147" i="4"/>
  <c r="JT147" i="4"/>
  <c r="JS147" i="4"/>
  <c r="JR147" i="4"/>
  <c r="JQ147" i="4"/>
  <c r="JP147" i="4"/>
  <c r="JO147" i="4"/>
  <c r="JN147" i="4"/>
  <c r="JM147" i="4"/>
  <c r="JL147" i="4"/>
  <c r="JK147" i="4"/>
  <c r="JJ147" i="4"/>
  <c r="JI147" i="4"/>
  <c r="JH147" i="4"/>
  <c r="JG147" i="4"/>
  <c r="JF147" i="4"/>
  <c r="JE147" i="4"/>
  <c r="JD147" i="4"/>
  <c r="JC147" i="4"/>
  <c r="JB147" i="4"/>
  <c r="JA147" i="4"/>
  <c r="IZ147" i="4"/>
  <c r="IY147" i="4"/>
  <c r="IX147" i="4"/>
  <c r="IW147" i="4"/>
  <c r="IV147" i="4"/>
  <c r="IK147" i="4"/>
  <c r="HU147" i="4"/>
  <c r="HT147" i="4"/>
  <c r="HR147" i="4"/>
  <c r="HQ147" i="4"/>
  <c r="HP147" i="4"/>
  <c r="HO147" i="4"/>
  <c r="HN147" i="4"/>
  <c r="HM147" i="4"/>
  <c r="HL147" i="4"/>
  <c r="HK147" i="4"/>
  <c r="HA147" i="4"/>
  <c r="GZ147" i="4"/>
  <c r="GY147" i="4"/>
  <c r="GX147" i="4"/>
  <c r="GW147" i="4"/>
  <c r="GV147" i="4"/>
  <c r="GU147" i="4"/>
  <c r="GT147" i="4"/>
  <c r="GS147" i="4"/>
  <c r="GR147" i="4"/>
  <c r="GQ147" i="4"/>
  <c r="GP147" i="4"/>
  <c r="GO147" i="4"/>
  <c r="GN147" i="4"/>
  <c r="GM147" i="4"/>
  <c r="GL147" i="4"/>
  <c r="GK147" i="4"/>
  <c r="GJ147" i="4"/>
  <c r="GI147" i="4"/>
  <c r="GH147" i="4"/>
  <c r="GG147" i="4"/>
  <c r="GF147" i="4"/>
  <c r="GE147" i="4"/>
  <c r="GD147" i="4"/>
  <c r="GC147" i="4"/>
  <c r="GB147" i="4"/>
  <c r="GA147" i="4"/>
  <c r="FZ147" i="4"/>
  <c r="FY147" i="4"/>
  <c r="FX147" i="4"/>
  <c r="FW147" i="4"/>
  <c r="FV147" i="4"/>
  <c r="FU147" i="4"/>
  <c r="FT147" i="4"/>
  <c r="FS147" i="4"/>
  <c r="FR147" i="4"/>
  <c r="FQ147" i="4"/>
  <c r="FP147" i="4"/>
  <c r="FO147" i="4"/>
  <c r="FN147" i="4"/>
  <c r="FM147" i="4"/>
  <c r="FL147" i="4"/>
  <c r="FK147" i="4"/>
  <c r="FJ147" i="4"/>
  <c r="FI147" i="4"/>
  <c r="FH147" i="4"/>
  <c r="FG147" i="4"/>
  <c r="FF147" i="4"/>
  <c r="EY147" i="4"/>
  <c r="EE147" i="4"/>
  <c r="ED147" i="4"/>
  <c r="EB147" i="4"/>
  <c r="EA147" i="4"/>
  <c r="DZ147" i="4"/>
  <c r="DY147" i="4"/>
  <c r="DX147" i="4"/>
  <c r="DW147" i="4"/>
  <c r="DV147" i="4"/>
  <c r="DU147" i="4"/>
  <c r="AJV103" i="4"/>
  <c r="AJU103" i="4"/>
  <c r="AJT103" i="4"/>
  <c r="AJS103" i="4"/>
  <c r="AJR103" i="4"/>
  <c r="AJQ103" i="4"/>
  <c r="AJP103" i="4"/>
  <c r="AJO103" i="4"/>
  <c r="AJN103" i="4"/>
  <c r="AJM103" i="4"/>
  <c r="AJL103" i="4"/>
  <c r="AJK103" i="4"/>
  <c r="AJJ103" i="4"/>
  <c r="AJI103" i="4"/>
  <c r="AJH103" i="4"/>
  <c r="AJG103" i="4"/>
  <c r="AJF103" i="4"/>
  <c r="AJE103" i="4"/>
  <c r="AJD103" i="4"/>
  <c r="AJC103" i="4"/>
  <c r="AJB103" i="4"/>
  <c r="AJA103" i="4"/>
  <c r="AIZ103" i="4"/>
  <c r="AIY103" i="4"/>
  <c r="AIX103" i="4"/>
  <c r="AIW103" i="4"/>
  <c r="AIV103" i="4"/>
  <c r="AIU103" i="4"/>
  <c r="AIT103" i="4"/>
  <c r="AIS103" i="4"/>
  <c r="AIR103" i="4"/>
  <c r="AIQ103" i="4"/>
  <c r="AIP103" i="4"/>
  <c r="AIO103" i="4"/>
  <c r="AIN103" i="4"/>
  <c r="AIM103" i="4"/>
  <c r="AIL103" i="4"/>
  <c r="AIK103" i="4"/>
  <c r="AIJ103" i="4"/>
  <c r="AII103" i="4"/>
  <c r="AIH103" i="4"/>
  <c r="AIG103" i="4"/>
  <c r="AIF103" i="4"/>
  <c r="AIE103" i="4"/>
  <c r="AID103" i="4"/>
  <c r="AIC103" i="4"/>
  <c r="AIB103" i="4"/>
  <c r="AIA103" i="4"/>
  <c r="AHI103" i="4"/>
  <c r="AGZ103" i="4"/>
  <c r="AGY103" i="4"/>
  <c r="AGW103" i="4"/>
  <c r="AGV103" i="4"/>
  <c r="AGU103" i="4"/>
  <c r="AGT103" i="4"/>
  <c r="AGS103" i="4"/>
  <c r="AGR103" i="4"/>
  <c r="AGQ103" i="4"/>
  <c r="AGP103" i="4"/>
  <c r="KQ103" i="4"/>
  <c r="KP103" i="4"/>
  <c r="KO103" i="4"/>
  <c r="KN103" i="4"/>
  <c r="KM103" i="4"/>
  <c r="KL103" i="4"/>
  <c r="KK103" i="4"/>
  <c r="KJ103" i="4"/>
  <c r="KI103" i="4"/>
  <c r="KH103" i="4"/>
  <c r="KG103" i="4"/>
  <c r="KF103" i="4"/>
  <c r="KE103" i="4"/>
  <c r="KD103" i="4"/>
  <c r="KC103" i="4"/>
  <c r="KB103" i="4"/>
  <c r="KA103" i="4"/>
  <c r="JZ103" i="4"/>
  <c r="JY103" i="4"/>
  <c r="JX103" i="4"/>
  <c r="JW103" i="4"/>
  <c r="JV103" i="4"/>
  <c r="JU103" i="4"/>
  <c r="JT103" i="4"/>
  <c r="JS103" i="4"/>
  <c r="JR103" i="4"/>
  <c r="JQ103" i="4"/>
  <c r="JP103" i="4"/>
  <c r="JO103" i="4"/>
  <c r="JN103" i="4"/>
  <c r="JM103" i="4"/>
  <c r="JL103" i="4"/>
  <c r="JK103" i="4"/>
  <c r="JJ103" i="4"/>
  <c r="JI103" i="4"/>
  <c r="JH103" i="4"/>
  <c r="JG103" i="4"/>
  <c r="JF103" i="4"/>
  <c r="JE103" i="4"/>
  <c r="JD103" i="4"/>
  <c r="JC103" i="4"/>
  <c r="JB103" i="4"/>
  <c r="JA103" i="4"/>
  <c r="IZ103" i="4"/>
  <c r="IY103" i="4"/>
  <c r="IX103" i="4"/>
  <c r="IW103" i="4"/>
  <c r="IV103" i="4"/>
  <c r="HU103" i="4"/>
  <c r="HT103" i="4"/>
  <c r="HR103" i="4"/>
  <c r="HQ103" i="4"/>
  <c r="HP103" i="4"/>
  <c r="HO103" i="4"/>
  <c r="HN103" i="4"/>
  <c r="HM103" i="4"/>
  <c r="HL103" i="4"/>
  <c r="HK103" i="4"/>
  <c r="HA103" i="4"/>
  <c r="GZ103" i="4"/>
  <c r="GY103" i="4"/>
  <c r="GX103" i="4"/>
  <c r="GW103" i="4"/>
  <c r="GV103" i="4"/>
  <c r="GU103" i="4"/>
  <c r="GT103" i="4"/>
  <c r="GS103" i="4"/>
  <c r="GR103" i="4"/>
  <c r="GQ103" i="4"/>
  <c r="GP103" i="4"/>
  <c r="GO103" i="4"/>
  <c r="GN103" i="4"/>
  <c r="GM103" i="4"/>
  <c r="GL103" i="4"/>
  <c r="GK103" i="4"/>
  <c r="GJ103" i="4"/>
  <c r="GI103" i="4"/>
  <c r="GH103" i="4"/>
  <c r="GG103" i="4"/>
  <c r="GF103" i="4"/>
  <c r="GE103" i="4"/>
  <c r="GD103" i="4"/>
  <c r="GC103" i="4"/>
  <c r="GB103" i="4"/>
  <c r="GA103" i="4"/>
  <c r="FZ103" i="4"/>
  <c r="FY103" i="4"/>
  <c r="FX103" i="4"/>
  <c r="FW103" i="4"/>
  <c r="FV103" i="4"/>
  <c r="FU103" i="4"/>
  <c r="FT103" i="4"/>
  <c r="FS103" i="4"/>
  <c r="FR103" i="4"/>
  <c r="FQ103" i="4"/>
  <c r="FP103" i="4"/>
  <c r="FO103" i="4"/>
  <c r="FN103" i="4"/>
  <c r="FM103" i="4"/>
  <c r="FL103" i="4"/>
  <c r="FK103" i="4"/>
  <c r="FJ103" i="4"/>
  <c r="FI103" i="4"/>
  <c r="FH103" i="4"/>
  <c r="FG103" i="4"/>
  <c r="FF103" i="4"/>
  <c r="EE103" i="4"/>
  <c r="ED103" i="4"/>
  <c r="EC103" i="4"/>
  <c r="EB103" i="4"/>
  <c r="EA103" i="4"/>
  <c r="DZ103" i="4"/>
  <c r="DY103" i="4"/>
  <c r="DX103" i="4"/>
  <c r="DW103" i="4"/>
  <c r="DV103" i="4"/>
  <c r="DU103" i="4"/>
  <c r="AJV57" i="4"/>
  <c r="AJU57" i="4"/>
  <c r="AJT57" i="4"/>
  <c r="AJS57" i="4"/>
  <c r="AJR57" i="4"/>
  <c r="AJQ57" i="4"/>
  <c r="AJP57" i="4"/>
  <c r="AJO57" i="4"/>
  <c r="AJN57" i="4"/>
  <c r="AJM57" i="4"/>
  <c r="AJL57" i="4"/>
  <c r="AJK57" i="4"/>
  <c r="AJJ57" i="4"/>
  <c r="AJI57" i="4"/>
  <c r="AJH57" i="4"/>
  <c r="AJG57" i="4"/>
  <c r="AJF57" i="4"/>
  <c r="AJE57" i="4"/>
  <c r="AJD57" i="4"/>
  <c r="AJC57" i="4"/>
  <c r="AJB57" i="4"/>
  <c r="AJA57" i="4"/>
  <c r="AIZ57" i="4"/>
  <c r="AIY57" i="4"/>
  <c r="AIX57" i="4"/>
  <c r="AIW57" i="4"/>
  <c r="AIV57" i="4"/>
  <c r="AIU57" i="4"/>
  <c r="AIT57" i="4"/>
  <c r="AIS57" i="4"/>
  <c r="AIR57" i="4"/>
  <c r="AIQ57" i="4"/>
  <c r="AIP57" i="4"/>
  <c r="AIO57" i="4"/>
  <c r="AIN57" i="4"/>
  <c r="AIM57" i="4"/>
  <c r="AIL57" i="4"/>
  <c r="AIK57" i="4"/>
  <c r="AIJ57" i="4"/>
  <c r="AII57" i="4"/>
  <c r="AIH57" i="4"/>
  <c r="AIG57" i="4"/>
  <c r="AIF57" i="4"/>
  <c r="AIE57" i="4"/>
  <c r="AID57" i="4"/>
  <c r="AIC57" i="4"/>
  <c r="AIB57" i="4"/>
  <c r="AIA57" i="4"/>
  <c r="AGZ57" i="4"/>
  <c r="AGY57" i="4"/>
  <c r="AGW57" i="4"/>
  <c r="AGV57" i="4"/>
  <c r="AGU57" i="4"/>
  <c r="AGT57" i="4"/>
  <c r="AGS57" i="4"/>
  <c r="AGR57" i="4"/>
  <c r="AGQ57" i="4"/>
  <c r="AGP57" i="4"/>
  <c r="KQ57" i="4"/>
  <c r="KP57" i="4"/>
  <c r="KO57" i="4"/>
  <c r="KN57" i="4"/>
  <c r="KM57" i="4"/>
  <c r="KL57" i="4"/>
  <c r="KK57" i="4"/>
  <c r="KJ57" i="4"/>
  <c r="KI57" i="4"/>
  <c r="KH57" i="4"/>
  <c r="KG57" i="4"/>
  <c r="KF57" i="4"/>
  <c r="KE57" i="4"/>
  <c r="KD57" i="4"/>
  <c r="KC57" i="4"/>
  <c r="KB57" i="4"/>
  <c r="KA57" i="4"/>
  <c r="JZ57" i="4"/>
  <c r="JY57" i="4"/>
  <c r="JX57" i="4"/>
  <c r="JW57" i="4"/>
  <c r="JV57" i="4"/>
  <c r="JU57" i="4"/>
  <c r="JT57" i="4"/>
  <c r="JS57" i="4"/>
  <c r="JR57" i="4"/>
  <c r="JQ57" i="4"/>
  <c r="JP57" i="4"/>
  <c r="JO57" i="4"/>
  <c r="JN57" i="4"/>
  <c r="JM57" i="4"/>
  <c r="JL57" i="4"/>
  <c r="JK57" i="4"/>
  <c r="JJ57" i="4"/>
  <c r="JI57" i="4"/>
  <c r="JH57" i="4"/>
  <c r="JG57" i="4"/>
  <c r="JF57" i="4"/>
  <c r="JE57" i="4"/>
  <c r="JD57" i="4"/>
  <c r="JC57" i="4"/>
  <c r="JB57" i="4"/>
  <c r="JA57" i="4"/>
  <c r="IZ57" i="4"/>
  <c r="IY57" i="4"/>
  <c r="IX57" i="4"/>
  <c r="IW57" i="4"/>
  <c r="IV57" i="4"/>
  <c r="HU57" i="4"/>
  <c r="HT57" i="4"/>
  <c r="HR57" i="4"/>
  <c r="HQ57" i="4"/>
  <c r="HP57" i="4"/>
  <c r="HO57" i="4"/>
  <c r="HN57" i="4"/>
  <c r="HM57" i="4"/>
  <c r="HL57" i="4"/>
  <c r="HK57" i="4"/>
  <c r="HA57" i="4"/>
  <c r="GZ57" i="4"/>
  <c r="GY57" i="4"/>
  <c r="GX57" i="4"/>
  <c r="GW57" i="4"/>
  <c r="GV57" i="4"/>
  <c r="GU57" i="4"/>
  <c r="GT57" i="4"/>
  <c r="GS57" i="4"/>
  <c r="GR57" i="4"/>
  <c r="GQ57" i="4"/>
  <c r="GP57" i="4"/>
  <c r="GO57" i="4"/>
  <c r="GN57" i="4"/>
  <c r="GM57" i="4"/>
  <c r="GL57" i="4"/>
  <c r="GK57" i="4"/>
  <c r="GJ57" i="4"/>
  <c r="GI57" i="4"/>
  <c r="GH57" i="4"/>
  <c r="GG57" i="4"/>
  <c r="GF57" i="4"/>
  <c r="GE57" i="4"/>
  <c r="GD57" i="4"/>
  <c r="GC57" i="4"/>
  <c r="GB57" i="4"/>
  <c r="GA57" i="4"/>
  <c r="FZ57" i="4"/>
  <c r="FY57" i="4"/>
  <c r="FX57" i="4"/>
  <c r="FW57" i="4"/>
  <c r="FV57" i="4"/>
  <c r="FU57" i="4"/>
  <c r="FT57" i="4"/>
  <c r="FS57" i="4"/>
  <c r="FR57" i="4"/>
  <c r="FQ57" i="4"/>
  <c r="FP57" i="4"/>
  <c r="FO57" i="4"/>
  <c r="FN57" i="4"/>
  <c r="FM57" i="4"/>
  <c r="FL57" i="4"/>
  <c r="FK57" i="4"/>
  <c r="FJ57" i="4"/>
  <c r="FI57" i="4"/>
  <c r="FH57" i="4"/>
  <c r="FG57" i="4"/>
  <c r="FF57" i="4"/>
  <c r="EE57" i="4"/>
  <c r="ED57" i="4"/>
  <c r="EB57" i="4"/>
  <c r="EA57" i="4"/>
  <c r="DZ57" i="4"/>
  <c r="DY57" i="4"/>
  <c r="DX57" i="4"/>
  <c r="DW57" i="4"/>
  <c r="DV57" i="4"/>
  <c r="DU57" i="4"/>
  <c r="AJV141" i="4"/>
  <c r="AJU141" i="4"/>
  <c r="AJT141" i="4"/>
  <c r="AJS141" i="4"/>
  <c r="AJR141" i="4"/>
  <c r="AJQ141" i="4"/>
  <c r="AJP141" i="4"/>
  <c r="AJO141" i="4"/>
  <c r="AJN141" i="4"/>
  <c r="AJM141" i="4"/>
  <c r="AJL141" i="4"/>
  <c r="AJK141" i="4"/>
  <c r="AJJ141" i="4"/>
  <c r="AJI141" i="4"/>
  <c r="AJH141" i="4"/>
  <c r="AJG141" i="4"/>
  <c r="AJF141" i="4"/>
  <c r="AJE141" i="4"/>
  <c r="AJD141" i="4"/>
  <c r="AJC141" i="4"/>
  <c r="AJB141" i="4"/>
  <c r="AJA141" i="4"/>
  <c r="AIZ141" i="4"/>
  <c r="AIY141" i="4"/>
  <c r="AIX141" i="4"/>
  <c r="AIW141" i="4"/>
  <c r="AIV141" i="4"/>
  <c r="AIU141" i="4"/>
  <c r="AIT141" i="4"/>
  <c r="AIS141" i="4"/>
  <c r="AIR141" i="4"/>
  <c r="AIQ141" i="4"/>
  <c r="AIP141" i="4"/>
  <c r="AIO141" i="4"/>
  <c r="AIN141" i="4"/>
  <c r="AIM141" i="4"/>
  <c r="AIL141" i="4"/>
  <c r="AIK141" i="4"/>
  <c r="AIJ141" i="4"/>
  <c r="AII141" i="4"/>
  <c r="AIH141" i="4"/>
  <c r="AIG141" i="4"/>
  <c r="AIF141" i="4"/>
  <c r="AIE141" i="4"/>
  <c r="AID141" i="4"/>
  <c r="AIC141" i="4"/>
  <c r="AIB141" i="4"/>
  <c r="AIA141" i="4"/>
  <c r="AGZ141" i="4"/>
  <c r="AGY141" i="4"/>
  <c r="AGW141" i="4"/>
  <c r="AGV141" i="4"/>
  <c r="AGU141" i="4"/>
  <c r="AGT141" i="4"/>
  <c r="AGS141" i="4"/>
  <c r="AGR141" i="4"/>
  <c r="AGQ141" i="4"/>
  <c r="AGP141" i="4"/>
  <c r="KQ141" i="4"/>
  <c r="KP141" i="4"/>
  <c r="KO141" i="4"/>
  <c r="KN141" i="4"/>
  <c r="KM141" i="4"/>
  <c r="KL141" i="4"/>
  <c r="KK141" i="4"/>
  <c r="KJ141" i="4"/>
  <c r="KI141" i="4"/>
  <c r="KH141" i="4"/>
  <c r="KG141" i="4"/>
  <c r="KF141" i="4"/>
  <c r="KE141" i="4"/>
  <c r="KD141" i="4"/>
  <c r="KC141" i="4"/>
  <c r="KB141" i="4"/>
  <c r="KA141" i="4"/>
  <c r="JZ141" i="4"/>
  <c r="JY141" i="4"/>
  <c r="JX141" i="4"/>
  <c r="JW141" i="4"/>
  <c r="JV141" i="4"/>
  <c r="JU141" i="4"/>
  <c r="JT141" i="4"/>
  <c r="JS141" i="4"/>
  <c r="JR141" i="4"/>
  <c r="JQ141" i="4"/>
  <c r="JP141" i="4"/>
  <c r="JO141" i="4"/>
  <c r="JN141" i="4"/>
  <c r="JM141" i="4"/>
  <c r="JL141" i="4"/>
  <c r="JK141" i="4"/>
  <c r="JJ141" i="4"/>
  <c r="JI141" i="4"/>
  <c r="JH141" i="4"/>
  <c r="JG141" i="4"/>
  <c r="JF141" i="4"/>
  <c r="JE141" i="4"/>
  <c r="JD141" i="4"/>
  <c r="JC141" i="4"/>
  <c r="JB141" i="4"/>
  <c r="JA141" i="4"/>
  <c r="IZ141" i="4"/>
  <c r="IY141" i="4"/>
  <c r="IX141" i="4"/>
  <c r="IW141" i="4"/>
  <c r="IV141" i="4"/>
  <c r="IK141" i="4"/>
  <c r="HY141" i="4"/>
  <c r="HU141" i="4"/>
  <c r="HT141" i="4"/>
  <c r="HR141" i="4"/>
  <c r="HQ141" i="4"/>
  <c r="HP141" i="4"/>
  <c r="HO141" i="4"/>
  <c r="HN141" i="4"/>
  <c r="HM141" i="4"/>
  <c r="HL141" i="4"/>
  <c r="HK141" i="4"/>
  <c r="HA141" i="4"/>
  <c r="GZ141" i="4"/>
  <c r="GY141" i="4"/>
  <c r="GX141" i="4"/>
  <c r="GW141" i="4"/>
  <c r="GV141" i="4"/>
  <c r="GU141" i="4"/>
  <c r="GT141" i="4"/>
  <c r="GS141" i="4"/>
  <c r="GR141" i="4"/>
  <c r="GQ141" i="4"/>
  <c r="GP141" i="4"/>
  <c r="GO141" i="4"/>
  <c r="GN141" i="4"/>
  <c r="GM141" i="4"/>
  <c r="GL141" i="4"/>
  <c r="GK141" i="4"/>
  <c r="GJ141" i="4"/>
  <c r="GI141" i="4"/>
  <c r="GH141" i="4"/>
  <c r="GG141" i="4"/>
  <c r="GF141" i="4"/>
  <c r="GE141" i="4"/>
  <c r="GD141" i="4"/>
  <c r="GC141" i="4"/>
  <c r="GB141" i="4"/>
  <c r="GA141" i="4"/>
  <c r="FZ141" i="4"/>
  <c r="FY141" i="4"/>
  <c r="FX141" i="4"/>
  <c r="FW141" i="4"/>
  <c r="FV141" i="4"/>
  <c r="FU141" i="4"/>
  <c r="FT141" i="4"/>
  <c r="FS141" i="4"/>
  <c r="FR141" i="4"/>
  <c r="FQ141" i="4"/>
  <c r="FP141" i="4"/>
  <c r="FO141" i="4"/>
  <c r="FN141" i="4"/>
  <c r="FM141" i="4"/>
  <c r="FL141" i="4"/>
  <c r="FK141" i="4"/>
  <c r="FJ141" i="4"/>
  <c r="FI141" i="4"/>
  <c r="FH141" i="4"/>
  <c r="FG141" i="4"/>
  <c r="FF141" i="4"/>
  <c r="EY141" i="4"/>
  <c r="EM141" i="4"/>
  <c r="EE141" i="4"/>
  <c r="ED141" i="4"/>
  <c r="EB141" i="4"/>
  <c r="EA141" i="4"/>
  <c r="DZ141" i="4"/>
  <c r="DY141" i="4"/>
  <c r="DX141" i="4"/>
  <c r="DW141" i="4"/>
  <c r="DV141" i="4"/>
  <c r="DU141" i="4"/>
  <c r="AJV131" i="4"/>
  <c r="AJU131" i="4"/>
  <c r="AJT131" i="4"/>
  <c r="AJS131" i="4"/>
  <c r="AJR131" i="4"/>
  <c r="AJQ131" i="4"/>
  <c r="AJP131" i="4"/>
  <c r="AJO131" i="4"/>
  <c r="AJN131" i="4"/>
  <c r="AJM131" i="4"/>
  <c r="AJL131" i="4"/>
  <c r="AJK131" i="4"/>
  <c r="AJJ131" i="4"/>
  <c r="AJI131" i="4"/>
  <c r="AJH131" i="4"/>
  <c r="AJG131" i="4"/>
  <c r="AJF131" i="4"/>
  <c r="AJE131" i="4"/>
  <c r="AJD131" i="4"/>
  <c r="AJC131" i="4"/>
  <c r="AJB131" i="4"/>
  <c r="AJA131" i="4"/>
  <c r="AIZ131" i="4"/>
  <c r="AIY131" i="4"/>
  <c r="AIX131" i="4"/>
  <c r="AIW131" i="4"/>
  <c r="AIV131" i="4"/>
  <c r="AIU131" i="4"/>
  <c r="AIT131" i="4"/>
  <c r="AIS131" i="4"/>
  <c r="AIR131" i="4"/>
  <c r="AIQ131" i="4"/>
  <c r="AIP131" i="4"/>
  <c r="AIO131" i="4"/>
  <c r="AIN131" i="4"/>
  <c r="AIM131" i="4"/>
  <c r="AIL131" i="4"/>
  <c r="AIK131" i="4"/>
  <c r="AIJ131" i="4"/>
  <c r="AII131" i="4"/>
  <c r="AIH131" i="4"/>
  <c r="AIG131" i="4"/>
  <c r="AIF131" i="4"/>
  <c r="AIE131" i="4"/>
  <c r="AID131" i="4"/>
  <c r="AIC131" i="4"/>
  <c r="AIB131" i="4"/>
  <c r="AIA131" i="4"/>
  <c r="AHJ131" i="4"/>
  <c r="AGZ131" i="4"/>
  <c r="AGY131" i="4"/>
  <c r="AGX131" i="4"/>
  <c r="AGW131" i="4"/>
  <c r="AGV131" i="4"/>
  <c r="AGU131" i="4"/>
  <c r="AGT131" i="4"/>
  <c r="AGS131" i="4"/>
  <c r="AGR131" i="4"/>
  <c r="AGQ131" i="4"/>
  <c r="AGP131" i="4"/>
  <c r="KQ131" i="4"/>
  <c r="KP131" i="4"/>
  <c r="KO131" i="4"/>
  <c r="KN131" i="4"/>
  <c r="KM131" i="4"/>
  <c r="KL131" i="4"/>
  <c r="KK131" i="4"/>
  <c r="KJ131" i="4"/>
  <c r="KI131" i="4"/>
  <c r="KH131" i="4"/>
  <c r="KG131" i="4"/>
  <c r="KF131" i="4"/>
  <c r="KE131" i="4"/>
  <c r="KD131" i="4"/>
  <c r="KC131" i="4"/>
  <c r="KB131" i="4"/>
  <c r="KA131" i="4"/>
  <c r="JZ131" i="4"/>
  <c r="JY131" i="4"/>
  <c r="JX131" i="4"/>
  <c r="JW131" i="4"/>
  <c r="JV131" i="4"/>
  <c r="JU131" i="4"/>
  <c r="JT131" i="4"/>
  <c r="JS131" i="4"/>
  <c r="JR131" i="4"/>
  <c r="JQ131" i="4"/>
  <c r="JP131" i="4"/>
  <c r="JO131" i="4"/>
  <c r="JN131" i="4"/>
  <c r="JM131" i="4"/>
  <c r="JL131" i="4"/>
  <c r="JK131" i="4"/>
  <c r="JJ131" i="4"/>
  <c r="JI131" i="4"/>
  <c r="JH131" i="4"/>
  <c r="JG131" i="4"/>
  <c r="JF131" i="4"/>
  <c r="JE131" i="4"/>
  <c r="JD131" i="4"/>
  <c r="JC131" i="4"/>
  <c r="JB131" i="4"/>
  <c r="JA131" i="4"/>
  <c r="IZ131" i="4"/>
  <c r="IY131" i="4"/>
  <c r="IX131" i="4"/>
  <c r="IW131" i="4"/>
  <c r="IV131" i="4"/>
  <c r="HZ131" i="4"/>
  <c r="HU131" i="4"/>
  <c r="HT131" i="4"/>
  <c r="HR131" i="4"/>
  <c r="HQ131" i="4"/>
  <c r="HP131" i="4"/>
  <c r="HO131" i="4"/>
  <c r="HN131" i="4"/>
  <c r="HM131" i="4"/>
  <c r="HL131" i="4"/>
  <c r="HK131" i="4"/>
  <c r="HA131" i="4"/>
  <c r="GZ131" i="4"/>
  <c r="GY131" i="4"/>
  <c r="GX131" i="4"/>
  <c r="GW131" i="4"/>
  <c r="GV131" i="4"/>
  <c r="GU131" i="4"/>
  <c r="GT131" i="4"/>
  <c r="GS131" i="4"/>
  <c r="GR131" i="4"/>
  <c r="GQ131" i="4"/>
  <c r="GP131" i="4"/>
  <c r="GO131" i="4"/>
  <c r="GN131" i="4"/>
  <c r="GM131" i="4"/>
  <c r="GL131" i="4"/>
  <c r="GK131" i="4"/>
  <c r="GJ131" i="4"/>
  <c r="GI131" i="4"/>
  <c r="GH131" i="4"/>
  <c r="GG131" i="4"/>
  <c r="GF131" i="4"/>
  <c r="GE131" i="4"/>
  <c r="GD131" i="4"/>
  <c r="GC131" i="4"/>
  <c r="GB131" i="4"/>
  <c r="GA131" i="4"/>
  <c r="FZ131" i="4"/>
  <c r="FY131" i="4"/>
  <c r="FX131" i="4"/>
  <c r="FW131" i="4"/>
  <c r="FV131" i="4"/>
  <c r="FU131" i="4"/>
  <c r="FT131" i="4"/>
  <c r="FS131" i="4"/>
  <c r="FR131" i="4"/>
  <c r="FQ131" i="4"/>
  <c r="FP131" i="4"/>
  <c r="FO131" i="4"/>
  <c r="FN131" i="4"/>
  <c r="FM131" i="4"/>
  <c r="FL131" i="4"/>
  <c r="FK131" i="4"/>
  <c r="FJ131" i="4"/>
  <c r="FI131" i="4"/>
  <c r="FH131" i="4"/>
  <c r="FG131" i="4"/>
  <c r="FF131" i="4"/>
  <c r="EO131" i="4"/>
  <c r="EJ131" i="4"/>
  <c r="EE131" i="4"/>
  <c r="ED131" i="4"/>
  <c r="EC131" i="4"/>
  <c r="EB131" i="4"/>
  <c r="EA131" i="4"/>
  <c r="DZ131" i="4"/>
  <c r="DY131" i="4"/>
  <c r="DX131" i="4"/>
  <c r="DW131" i="4"/>
  <c r="DV131" i="4"/>
  <c r="DU131" i="4"/>
  <c r="AJV120" i="4"/>
  <c r="AJU120" i="4"/>
  <c r="AJT120" i="4"/>
  <c r="AJS120" i="4"/>
  <c r="AJR120" i="4"/>
  <c r="AJQ120" i="4"/>
  <c r="AJP120" i="4"/>
  <c r="AJO120" i="4"/>
  <c r="AJN120" i="4"/>
  <c r="AJM120" i="4"/>
  <c r="AJL120" i="4"/>
  <c r="AJK120" i="4"/>
  <c r="AJJ120" i="4"/>
  <c r="AJI120" i="4"/>
  <c r="AJH120" i="4"/>
  <c r="AJG120" i="4"/>
  <c r="AJF120" i="4"/>
  <c r="AJE120" i="4"/>
  <c r="AJD120" i="4"/>
  <c r="AJC120" i="4"/>
  <c r="AJB120" i="4"/>
  <c r="AJA120" i="4"/>
  <c r="AIZ120" i="4"/>
  <c r="AIY120" i="4"/>
  <c r="AIX120" i="4"/>
  <c r="AIW120" i="4"/>
  <c r="AIV120" i="4"/>
  <c r="AIU120" i="4"/>
  <c r="AIT120" i="4"/>
  <c r="AIS120" i="4"/>
  <c r="AIR120" i="4"/>
  <c r="AIQ120" i="4"/>
  <c r="AIP120" i="4"/>
  <c r="AIO120" i="4"/>
  <c r="AIN120" i="4"/>
  <c r="AIM120" i="4"/>
  <c r="AIL120" i="4"/>
  <c r="AIK120" i="4"/>
  <c r="AIJ120" i="4"/>
  <c r="AII120" i="4"/>
  <c r="AIH120" i="4"/>
  <c r="AIG120" i="4"/>
  <c r="AIF120" i="4"/>
  <c r="AIE120" i="4"/>
  <c r="AID120" i="4"/>
  <c r="AIC120" i="4"/>
  <c r="AIB120" i="4"/>
  <c r="AIA120" i="4"/>
  <c r="AHO120" i="4"/>
  <c r="AGZ120" i="4"/>
  <c r="AGY120" i="4"/>
  <c r="AGW120" i="4"/>
  <c r="AGV120" i="4"/>
  <c r="AGU120" i="4"/>
  <c r="AGT120" i="4"/>
  <c r="AGS120" i="4"/>
  <c r="AGR120" i="4"/>
  <c r="AGQ120" i="4"/>
  <c r="AGP120" i="4"/>
  <c r="KQ120" i="4"/>
  <c r="KP120" i="4"/>
  <c r="KO120" i="4"/>
  <c r="KN120" i="4"/>
  <c r="KM120" i="4"/>
  <c r="KL120" i="4"/>
  <c r="KK120" i="4"/>
  <c r="KJ120" i="4"/>
  <c r="KI120" i="4"/>
  <c r="KH120" i="4"/>
  <c r="KG120" i="4"/>
  <c r="KF120" i="4"/>
  <c r="KE120" i="4"/>
  <c r="KD120" i="4"/>
  <c r="KC120" i="4"/>
  <c r="KB120" i="4"/>
  <c r="KA120" i="4"/>
  <c r="JZ120" i="4"/>
  <c r="JY120" i="4"/>
  <c r="JX120" i="4"/>
  <c r="JW120" i="4"/>
  <c r="JV120" i="4"/>
  <c r="JU120" i="4"/>
  <c r="JT120" i="4"/>
  <c r="JS120" i="4"/>
  <c r="JR120" i="4"/>
  <c r="JQ120" i="4"/>
  <c r="JP120" i="4"/>
  <c r="JO120" i="4"/>
  <c r="JN120" i="4"/>
  <c r="JM120" i="4"/>
  <c r="JL120" i="4"/>
  <c r="JK120" i="4"/>
  <c r="JJ120" i="4"/>
  <c r="JI120" i="4"/>
  <c r="JH120" i="4"/>
  <c r="JG120" i="4"/>
  <c r="JF120" i="4"/>
  <c r="JE120" i="4"/>
  <c r="JD120" i="4"/>
  <c r="JC120" i="4"/>
  <c r="JB120" i="4"/>
  <c r="JA120" i="4"/>
  <c r="IZ120" i="4"/>
  <c r="IY120" i="4"/>
  <c r="IX120" i="4"/>
  <c r="IW120" i="4"/>
  <c r="IV120" i="4"/>
  <c r="IR120" i="4"/>
  <c r="HU120" i="4"/>
  <c r="HT120" i="4"/>
  <c r="HR120" i="4"/>
  <c r="HQ120" i="4"/>
  <c r="HP120" i="4"/>
  <c r="HO120" i="4"/>
  <c r="HN120" i="4"/>
  <c r="HM120" i="4"/>
  <c r="HL120" i="4"/>
  <c r="HK120" i="4"/>
  <c r="HA120" i="4"/>
  <c r="GZ120" i="4"/>
  <c r="GY120" i="4"/>
  <c r="GX120" i="4"/>
  <c r="GW120" i="4"/>
  <c r="GV120" i="4"/>
  <c r="GU120" i="4"/>
  <c r="GT120" i="4"/>
  <c r="GS120" i="4"/>
  <c r="GR120" i="4"/>
  <c r="GQ120" i="4"/>
  <c r="GP120" i="4"/>
  <c r="GO120" i="4"/>
  <c r="GN120" i="4"/>
  <c r="GM120" i="4"/>
  <c r="GL120" i="4"/>
  <c r="GK120" i="4"/>
  <c r="GJ120" i="4"/>
  <c r="GI120" i="4"/>
  <c r="GH120" i="4"/>
  <c r="GG120" i="4"/>
  <c r="GF120" i="4"/>
  <c r="GE120" i="4"/>
  <c r="GD120" i="4"/>
  <c r="GC120" i="4"/>
  <c r="GB120" i="4"/>
  <c r="GA120" i="4"/>
  <c r="FZ120" i="4"/>
  <c r="FY120" i="4"/>
  <c r="FX120" i="4"/>
  <c r="FW120" i="4"/>
  <c r="FV120" i="4"/>
  <c r="FU120" i="4"/>
  <c r="FT120" i="4"/>
  <c r="FS120" i="4"/>
  <c r="FR120" i="4"/>
  <c r="FQ120" i="4"/>
  <c r="FP120" i="4"/>
  <c r="FO120" i="4"/>
  <c r="FN120" i="4"/>
  <c r="FM120" i="4"/>
  <c r="FL120" i="4"/>
  <c r="FK120" i="4"/>
  <c r="FJ120" i="4"/>
  <c r="FI120" i="4"/>
  <c r="FH120" i="4"/>
  <c r="FG120" i="4"/>
  <c r="FF120" i="4"/>
  <c r="EE120" i="4"/>
  <c r="ED120" i="4"/>
  <c r="EB120" i="4"/>
  <c r="EA120" i="4"/>
  <c r="DZ120" i="4"/>
  <c r="DY120" i="4"/>
  <c r="DX120" i="4"/>
  <c r="DW120" i="4"/>
  <c r="DV120" i="4"/>
  <c r="DU120" i="4"/>
  <c r="AJV108" i="4"/>
  <c r="AJU108" i="4"/>
  <c r="AJT108" i="4"/>
  <c r="AJS108" i="4"/>
  <c r="AJR108" i="4"/>
  <c r="AJQ108" i="4"/>
  <c r="AJP108" i="4"/>
  <c r="AJO108" i="4"/>
  <c r="AJN108" i="4"/>
  <c r="AJM108" i="4"/>
  <c r="AJL108" i="4"/>
  <c r="AJK108" i="4"/>
  <c r="AJJ108" i="4"/>
  <c r="AJI108" i="4"/>
  <c r="AJH108" i="4"/>
  <c r="AJG108" i="4"/>
  <c r="AJF108" i="4"/>
  <c r="AJE108" i="4"/>
  <c r="AJD108" i="4"/>
  <c r="AJC108" i="4"/>
  <c r="AJB108" i="4"/>
  <c r="AJA108" i="4"/>
  <c r="AIZ108" i="4"/>
  <c r="AIY108" i="4"/>
  <c r="AIX108" i="4"/>
  <c r="AIW108" i="4"/>
  <c r="AIV108" i="4"/>
  <c r="AIU108" i="4"/>
  <c r="AIT108" i="4"/>
  <c r="AIS108" i="4"/>
  <c r="AIR108" i="4"/>
  <c r="AIQ108" i="4"/>
  <c r="AIP108" i="4"/>
  <c r="AIO108" i="4"/>
  <c r="AIN108" i="4"/>
  <c r="AIM108" i="4"/>
  <c r="AIL108" i="4"/>
  <c r="AIK108" i="4"/>
  <c r="AIJ108" i="4"/>
  <c r="AII108" i="4"/>
  <c r="AIH108" i="4"/>
  <c r="AIG108" i="4"/>
  <c r="AIF108" i="4"/>
  <c r="AIE108" i="4"/>
  <c r="AID108" i="4"/>
  <c r="AIC108" i="4"/>
  <c r="AIB108" i="4"/>
  <c r="AIA108" i="4"/>
  <c r="AGZ108" i="4"/>
  <c r="AGY108" i="4"/>
  <c r="AGW108" i="4"/>
  <c r="AGV108" i="4"/>
  <c r="AGU108" i="4"/>
  <c r="AGT108" i="4"/>
  <c r="AGS108" i="4"/>
  <c r="AGR108" i="4"/>
  <c r="AGQ108" i="4"/>
  <c r="AGP108" i="4"/>
  <c r="KQ108" i="4"/>
  <c r="KP108" i="4"/>
  <c r="KO108" i="4"/>
  <c r="KN108" i="4"/>
  <c r="KM108" i="4"/>
  <c r="KL108" i="4"/>
  <c r="KK108" i="4"/>
  <c r="KJ108" i="4"/>
  <c r="KI108" i="4"/>
  <c r="KH108" i="4"/>
  <c r="KG108" i="4"/>
  <c r="KF108" i="4"/>
  <c r="KE108" i="4"/>
  <c r="KD108" i="4"/>
  <c r="KC108" i="4"/>
  <c r="KB108" i="4"/>
  <c r="KA108" i="4"/>
  <c r="JZ108" i="4"/>
  <c r="JY108" i="4"/>
  <c r="JX108" i="4"/>
  <c r="JW108" i="4"/>
  <c r="JV108" i="4"/>
  <c r="JU108" i="4"/>
  <c r="JT108" i="4"/>
  <c r="JS108" i="4"/>
  <c r="JR108" i="4"/>
  <c r="JQ108" i="4"/>
  <c r="JP108" i="4"/>
  <c r="JO108" i="4"/>
  <c r="JN108" i="4"/>
  <c r="JM108" i="4"/>
  <c r="JL108" i="4"/>
  <c r="JK108" i="4"/>
  <c r="JJ108" i="4"/>
  <c r="JI108" i="4"/>
  <c r="JH108" i="4"/>
  <c r="JG108" i="4"/>
  <c r="JF108" i="4"/>
  <c r="JE108" i="4"/>
  <c r="JD108" i="4"/>
  <c r="JC108" i="4"/>
  <c r="JB108" i="4"/>
  <c r="JA108" i="4"/>
  <c r="IZ108" i="4"/>
  <c r="IY108" i="4"/>
  <c r="IX108" i="4"/>
  <c r="IW108" i="4"/>
  <c r="IV108" i="4"/>
  <c r="HU108" i="4"/>
  <c r="HT108" i="4"/>
  <c r="HR108" i="4"/>
  <c r="HQ108" i="4"/>
  <c r="HP108" i="4"/>
  <c r="HO108" i="4"/>
  <c r="HN108" i="4"/>
  <c r="HM108" i="4"/>
  <c r="HL108" i="4"/>
  <c r="HK108" i="4"/>
  <c r="HA108" i="4"/>
  <c r="GZ108" i="4"/>
  <c r="GY108" i="4"/>
  <c r="GX108" i="4"/>
  <c r="GW108" i="4"/>
  <c r="GV108" i="4"/>
  <c r="GU108" i="4"/>
  <c r="GT108" i="4"/>
  <c r="GS108" i="4"/>
  <c r="GR108" i="4"/>
  <c r="GQ108" i="4"/>
  <c r="GP108" i="4"/>
  <c r="GO108" i="4"/>
  <c r="GN108" i="4"/>
  <c r="GM108" i="4"/>
  <c r="GL108" i="4"/>
  <c r="GK108" i="4"/>
  <c r="GJ108" i="4"/>
  <c r="GI108" i="4"/>
  <c r="GH108" i="4"/>
  <c r="GG108" i="4"/>
  <c r="GF108" i="4"/>
  <c r="GE108" i="4"/>
  <c r="GD108" i="4"/>
  <c r="GC108" i="4"/>
  <c r="GB108" i="4"/>
  <c r="GA108" i="4"/>
  <c r="FZ108" i="4"/>
  <c r="FY108" i="4"/>
  <c r="FX108" i="4"/>
  <c r="FW108" i="4"/>
  <c r="FV108" i="4"/>
  <c r="FU108" i="4"/>
  <c r="FT108" i="4"/>
  <c r="FS108" i="4"/>
  <c r="FR108" i="4"/>
  <c r="FQ108" i="4"/>
  <c r="FP108" i="4"/>
  <c r="FO108" i="4"/>
  <c r="FN108" i="4"/>
  <c r="FM108" i="4"/>
  <c r="FL108" i="4"/>
  <c r="FK108" i="4"/>
  <c r="FJ108" i="4"/>
  <c r="FI108" i="4"/>
  <c r="FH108" i="4"/>
  <c r="FG108" i="4"/>
  <c r="FF108" i="4"/>
  <c r="ET108" i="4"/>
  <c r="EM108" i="4"/>
  <c r="EE108" i="4"/>
  <c r="ED108" i="4"/>
  <c r="EB108" i="4"/>
  <c r="EA108" i="4"/>
  <c r="DZ108" i="4"/>
  <c r="DY108" i="4"/>
  <c r="DX108" i="4"/>
  <c r="DW108" i="4"/>
  <c r="DV108" i="4"/>
  <c r="DU108" i="4"/>
  <c r="AJV155" i="4"/>
  <c r="AJU155" i="4"/>
  <c r="AJT155" i="4"/>
  <c r="AJS155" i="4"/>
  <c r="AJR155" i="4"/>
  <c r="AJQ155" i="4"/>
  <c r="AJP155" i="4"/>
  <c r="AJO155" i="4"/>
  <c r="AJN155" i="4"/>
  <c r="AJM155" i="4"/>
  <c r="AJL155" i="4"/>
  <c r="AJK155" i="4"/>
  <c r="AJJ155" i="4"/>
  <c r="AJI155" i="4"/>
  <c r="AJH155" i="4"/>
  <c r="AJG155" i="4"/>
  <c r="AJF155" i="4"/>
  <c r="AJE155" i="4"/>
  <c r="AJD155" i="4"/>
  <c r="AJC155" i="4"/>
  <c r="AJB155" i="4"/>
  <c r="AJA155" i="4"/>
  <c r="AIZ155" i="4"/>
  <c r="AIY155" i="4"/>
  <c r="AIX155" i="4"/>
  <c r="AIW155" i="4"/>
  <c r="AIV155" i="4"/>
  <c r="AIU155" i="4"/>
  <c r="AIT155" i="4"/>
  <c r="AIS155" i="4"/>
  <c r="AIR155" i="4"/>
  <c r="AIQ155" i="4"/>
  <c r="AIP155" i="4"/>
  <c r="AIO155" i="4"/>
  <c r="AIN155" i="4"/>
  <c r="AIM155" i="4"/>
  <c r="AIL155" i="4"/>
  <c r="AIK155" i="4"/>
  <c r="AIJ155" i="4"/>
  <c r="AII155" i="4"/>
  <c r="AIH155" i="4"/>
  <c r="AIG155" i="4"/>
  <c r="AIF155" i="4"/>
  <c r="AIE155" i="4"/>
  <c r="AID155" i="4"/>
  <c r="AIC155" i="4"/>
  <c r="AIB155" i="4"/>
  <c r="AIA155" i="4"/>
  <c r="AHV155" i="4"/>
  <c r="AHT155" i="4"/>
  <c r="AHI155" i="4"/>
  <c r="AGZ155" i="4"/>
  <c r="AGY155" i="4"/>
  <c r="AGW155" i="4"/>
  <c r="AGV155" i="4"/>
  <c r="AGU155" i="4"/>
  <c r="AGT155" i="4"/>
  <c r="AGS155" i="4"/>
  <c r="AGR155" i="4"/>
  <c r="AGQ155" i="4"/>
  <c r="AGP155" i="4"/>
  <c r="KQ155" i="4"/>
  <c r="KP155" i="4"/>
  <c r="KO155" i="4"/>
  <c r="KN155" i="4"/>
  <c r="KM155" i="4"/>
  <c r="KL155" i="4"/>
  <c r="KK155" i="4"/>
  <c r="KJ155" i="4"/>
  <c r="KI155" i="4"/>
  <c r="KH155" i="4"/>
  <c r="KG155" i="4"/>
  <c r="KF155" i="4"/>
  <c r="KE155" i="4"/>
  <c r="KD155" i="4"/>
  <c r="KC155" i="4"/>
  <c r="KB155" i="4"/>
  <c r="KA155" i="4"/>
  <c r="JZ155" i="4"/>
  <c r="JY155" i="4"/>
  <c r="JX155" i="4"/>
  <c r="JW155" i="4"/>
  <c r="JV155" i="4"/>
  <c r="JU155" i="4"/>
  <c r="JT155" i="4"/>
  <c r="JS155" i="4"/>
  <c r="JR155" i="4"/>
  <c r="JQ155" i="4"/>
  <c r="JP155" i="4"/>
  <c r="JO155" i="4"/>
  <c r="JN155" i="4"/>
  <c r="JM155" i="4"/>
  <c r="JL155" i="4"/>
  <c r="JK155" i="4"/>
  <c r="JJ155" i="4"/>
  <c r="JI155" i="4"/>
  <c r="JH155" i="4"/>
  <c r="JG155" i="4"/>
  <c r="JF155" i="4"/>
  <c r="JE155" i="4"/>
  <c r="JD155" i="4"/>
  <c r="JC155" i="4"/>
  <c r="JB155" i="4"/>
  <c r="JA155" i="4"/>
  <c r="IZ155" i="4"/>
  <c r="IY155" i="4"/>
  <c r="IX155" i="4"/>
  <c r="IW155" i="4"/>
  <c r="IV155" i="4"/>
  <c r="HU155" i="4"/>
  <c r="HT155" i="4"/>
  <c r="HR155" i="4"/>
  <c r="HQ155" i="4"/>
  <c r="HP155" i="4"/>
  <c r="HO155" i="4"/>
  <c r="HN155" i="4"/>
  <c r="HM155" i="4"/>
  <c r="HL155" i="4"/>
  <c r="HK155" i="4"/>
  <c r="HA155" i="4"/>
  <c r="GZ155" i="4"/>
  <c r="GY155" i="4"/>
  <c r="GX155" i="4"/>
  <c r="GW155" i="4"/>
  <c r="GV155" i="4"/>
  <c r="GU155" i="4"/>
  <c r="GT155" i="4"/>
  <c r="GS155" i="4"/>
  <c r="GR155" i="4"/>
  <c r="GQ155" i="4"/>
  <c r="GP155" i="4"/>
  <c r="GO155" i="4"/>
  <c r="GN155" i="4"/>
  <c r="GM155" i="4"/>
  <c r="GL155" i="4"/>
  <c r="GK155" i="4"/>
  <c r="GJ155" i="4"/>
  <c r="GI155" i="4"/>
  <c r="GH155" i="4"/>
  <c r="GG155" i="4"/>
  <c r="GF155" i="4"/>
  <c r="GE155" i="4"/>
  <c r="GD155" i="4"/>
  <c r="GC155" i="4"/>
  <c r="GB155" i="4"/>
  <c r="GA155" i="4"/>
  <c r="FZ155" i="4"/>
  <c r="FY155" i="4"/>
  <c r="FX155" i="4"/>
  <c r="FW155" i="4"/>
  <c r="FV155" i="4"/>
  <c r="FU155" i="4"/>
  <c r="FT155" i="4"/>
  <c r="FS155" i="4"/>
  <c r="FR155" i="4"/>
  <c r="FQ155" i="4"/>
  <c r="FP155" i="4"/>
  <c r="FO155" i="4"/>
  <c r="FN155" i="4"/>
  <c r="FM155" i="4"/>
  <c r="FL155" i="4"/>
  <c r="FK155" i="4"/>
  <c r="FJ155" i="4"/>
  <c r="FI155" i="4"/>
  <c r="FH155" i="4"/>
  <c r="FG155" i="4"/>
  <c r="FF155" i="4"/>
  <c r="FB155" i="4"/>
  <c r="EE155" i="4"/>
  <c r="ED155" i="4"/>
  <c r="EB155" i="4"/>
  <c r="EA155" i="4"/>
  <c r="DZ155" i="4"/>
  <c r="DY155" i="4"/>
  <c r="DX155" i="4"/>
  <c r="DW155" i="4"/>
  <c r="DV155" i="4"/>
  <c r="DU155" i="4"/>
  <c r="AJV99" i="4"/>
  <c r="AJU99" i="4"/>
  <c r="AJT99" i="4"/>
  <c r="AJS99" i="4"/>
  <c r="AJR99" i="4"/>
  <c r="AJQ99" i="4"/>
  <c r="AJP99" i="4"/>
  <c r="AJO99" i="4"/>
  <c r="AJN99" i="4"/>
  <c r="AJM99" i="4"/>
  <c r="AJL99" i="4"/>
  <c r="AJK99" i="4"/>
  <c r="AJJ99" i="4"/>
  <c r="AJI99" i="4"/>
  <c r="AJH99" i="4"/>
  <c r="AJG99" i="4"/>
  <c r="AJF99" i="4"/>
  <c r="AJE99" i="4"/>
  <c r="AJD99" i="4"/>
  <c r="AJC99" i="4"/>
  <c r="AJB99" i="4"/>
  <c r="AJA99" i="4"/>
  <c r="AIZ99" i="4"/>
  <c r="AIY99" i="4"/>
  <c r="AIX99" i="4"/>
  <c r="AIW99" i="4"/>
  <c r="AIV99" i="4"/>
  <c r="AIU99" i="4"/>
  <c r="AIT99" i="4"/>
  <c r="AIS99" i="4"/>
  <c r="AIR99" i="4"/>
  <c r="AIQ99" i="4"/>
  <c r="AIP99" i="4"/>
  <c r="AIO99" i="4"/>
  <c r="AIN99" i="4"/>
  <c r="AIM99" i="4"/>
  <c r="AIL99" i="4"/>
  <c r="AIK99" i="4"/>
  <c r="AIJ99" i="4"/>
  <c r="AII99" i="4"/>
  <c r="AIH99" i="4"/>
  <c r="AIG99" i="4"/>
  <c r="AIF99" i="4"/>
  <c r="AIE99" i="4"/>
  <c r="AID99" i="4"/>
  <c r="AIC99" i="4"/>
  <c r="AIB99" i="4"/>
  <c r="AIA99" i="4"/>
  <c r="AHY99" i="4"/>
  <c r="AHW99" i="4"/>
  <c r="AHT99" i="4"/>
  <c r="AGZ99" i="4"/>
  <c r="AGY99" i="4"/>
  <c r="AGW99" i="4"/>
  <c r="AGU99" i="4"/>
  <c r="AGT99" i="4"/>
  <c r="AGS99" i="4"/>
  <c r="AGR99" i="4"/>
  <c r="AGQ99" i="4"/>
  <c r="AGP99" i="4"/>
  <c r="KQ99" i="4"/>
  <c r="KP99" i="4"/>
  <c r="KO99" i="4"/>
  <c r="KN99" i="4"/>
  <c r="KM99" i="4"/>
  <c r="KL99" i="4"/>
  <c r="KK99" i="4"/>
  <c r="KJ99" i="4"/>
  <c r="KI99" i="4"/>
  <c r="KH99" i="4"/>
  <c r="KG99" i="4"/>
  <c r="KF99" i="4"/>
  <c r="KE99" i="4"/>
  <c r="KD99" i="4"/>
  <c r="KC99" i="4"/>
  <c r="KB99" i="4"/>
  <c r="KA99" i="4"/>
  <c r="JZ99" i="4"/>
  <c r="JY99" i="4"/>
  <c r="JX99" i="4"/>
  <c r="JW99" i="4"/>
  <c r="JV99" i="4"/>
  <c r="JU99" i="4"/>
  <c r="JT99" i="4"/>
  <c r="JS99" i="4"/>
  <c r="JR99" i="4"/>
  <c r="JQ99" i="4"/>
  <c r="JP99" i="4"/>
  <c r="JO99" i="4"/>
  <c r="JN99" i="4"/>
  <c r="JM99" i="4"/>
  <c r="JL99" i="4"/>
  <c r="JK99" i="4"/>
  <c r="JJ99" i="4"/>
  <c r="JI99" i="4"/>
  <c r="JH99" i="4"/>
  <c r="JG99" i="4"/>
  <c r="JF99" i="4"/>
  <c r="JE99" i="4"/>
  <c r="JD99" i="4"/>
  <c r="JC99" i="4"/>
  <c r="JB99" i="4"/>
  <c r="JA99" i="4"/>
  <c r="IZ99" i="4"/>
  <c r="IY99" i="4"/>
  <c r="IX99" i="4"/>
  <c r="IW99" i="4"/>
  <c r="IV99" i="4"/>
  <c r="IO99" i="4"/>
  <c r="HW99" i="4"/>
  <c r="HU99" i="4"/>
  <c r="HT99" i="4"/>
  <c r="HR99" i="4"/>
  <c r="HP99" i="4"/>
  <c r="HO99" i="4"/>
  <c r="HN99" i="4"/>
  <c r="HM99" i="4"/>
  <c r="HL99" i="4"/>
  <c r="HK99" i="4"/>
  <c r="HA99" i="4"/>
  <c r="GZ99" i="4"/>
  <c r="GY99" i="4"/>
  <c r="GX99" i="4"/>
  <c r="GW99" i="4"/>
  <c r="GV99" i="4"/>
  <c r="GU99" i="4"/>
  <c r="GT99" i="4"/>
  <c r="GS99" i="4"/>
  <c r="GR99" i="4"/>
  <c r="GQ99" i="4"/>
  <c r="GP99" i="4"/>
  <c r="GO99" i="4"/>
  <c r="GN99" i="4"/>
  <c r="GM99" i="4"/>
  <c r="GL99" i="4"/>
  <c r="GK99" i="4"/>
  <c r="GJ99" i="4"/>
  <c r="GI99" i="4"/>
  <c r="GH99" i="4"/>
  <c r="GG99" i="4"/>
  <c r="GF99" i="4"/>
  <c r="GE99" i="4"/>
  <c r="GD99" i="4"/>
  <c r="GC99" i="4"/>
  <c r="GB99" i="4"/>
  <c r="GA99" i="4"/>
  <c r="FZ99" i="4"/>
  <c r="FY99" i="4"/>
  <c r="FX99" i="4"/>
  <c r="FW99" i="4"/>
  <c r="FV99" i="4"/>
  <c r="FU99" i="4"/>
  <c r="FT99" i="4"/>
  <c r="FS99" i="4"/>
  <c r="FR99" i="4"/>
  <c r="FQ99" i="4"/>
  <c r="FP99" i="4"/>
  <c r="FO99" i="4"/>
  <c r="FN99" i="4"/>
  <c r="FM99" i="4"/>
  <c r="FL99" i="4"/>
  <c r="FK99" i="4"/>
  <c r="FJ99" i="4"/>
  <c r="FI99" i="4"/>
  <c r="FH99" i="4"/>
  <c r="FG99" i="4"/>
  <c r="FF99" i="4"/>
  <c r="EX99" i="4"/>
  <c r="EH99" i="4"/>
  <c r="EE99" i="4"/>
  <c r="ED99" i="4"/>
  <c r="EB99" i="4"/>
  <c r="DZ99" i="4"/>
  <c r="DY99" i="4"/>
  <c r="DX99" i="4"/>
  <c r="DW99" i="4"/>
  <c r="DV99" i="4"/>
  <c r="DU99" i="4"/>
  <c r="AJV53" i="4"/>
  <c r="AJU53" i="4"/>
  <c r="AJT53" i="4"/>
  <c r="AJS53" i="4"/>
  <c r="AJR53" i="4"/>
  <c r="AJQ53" i="4"/>
  <c r="AJP53" i="4"/>
  <c r="AJO53" i="4"/>
  <c r="AJN53" i="4"/>
  <c r="AJM53" i="4"/>
  <c r="AJL53" i="4"/>
  <c r="AJK53" i="4"/>
  <c r="AJJ53" i="4"/>
  <c r="AJI53" i="4"/>
  <c r="AJH53" i="4"/>
  <c r="AJG53" i="4"/>
  <c r="AJF53" i="4"/>
  <c r="AJE53" i="4"/>
  <c r="AJD53" i="4"/>
  <c r="AJC53" i="4"/>
  <c r="AJB53" i="4"/>
  <c r="AJA53" i="4"/>
  <c r="AIZ53" i="4"/>
  <c r="AIY53" i="4"/>
  <c r="AIX53" i="4"/>
  <c r="AIW53" i="4"/>
  <c r="AIV53" i="4"/>
  <c r="AIU53" i="4"/>
  <c r="AIT53" i="4"/>
  <c r="AIS53" i="4"/>
  <c r="AIR53" i="4"/>
  <c r="AIQ53" i="4"/>
  <c r="AIP53" i="4"/>
  <c r="AIO53" i="4"/>
  <c r="AIN53" i="4"/>
  <c r="AIM53" i="4"/>
  <c r="AIL53" i="4"/>
  <c r="AIK53" i="4"/>
  <c r="AIJ53" i="4"/>
  <c r="AII53" i="4"/>
  <c r="AIH53" i="4"/>
  <c r="AIG53" i="4"/>
  <c r="AIF53" i="4"/>
  <c r="AIE53" i="4"/>
  <c r="AID53" i="4"/>
  <c r="AIC53" i="4"/>
  <c r="AIB53" i="4"/>
  <c r="AIA53" i="4"/>
  <c r="AGZ53" i="4"/>
  <c r="AGY53" i="4"/>
  <c r="AGW53" i="4"/>
  <c r="AGV53" i="4"/>
  <c r="AGU53" i="4"/>
  <c r="AGT53" i="4"/>
  <c r="AGS53" i="4"/>
  <c r="AGR53" i="4"/>
  <c r="AGQ53" i="4"/>
  <c r="AGP53" i="4"/>
  <c r="KQ53" i="4"/>
  <c r="KP53" i="4"/>
  <c r="KO53" i="4"/>
  <c r="KN53" i="4"/>
  <c r="KM53" i="4"/>
  <c r="KL53" i="4"/>
  <c r="KK53" i="4"/>
  <c r="KJ53" i="4"/>
  <c r="KI53" i="4"/>
  <c r="KH53" i="4"/>
  <c r="KG53" i="4"/>
  <c r="KF53" i="4"/>
  <c r="KE53" i="4"/>
  <c r="KD53" i="4"/>
  <c r="KC53" i="4"/>
  <c r="KB53" i="4"/>
  <c r="KA53" i="4"/>
  <c r="JZ53" i="4"/>
  <c r="JY53" i="4"/>
  <c r="JX53" i="4"/>
  <c r="JW53" i="4"/>
  <c r="JV53" i="4"/>
  <c r="JU53" i="4"/>
  <c r="JT53" i="4"/>
  <c r="JS53" i="4"/>
  <c r="JR53" i="4"/>
  <c r="JQ53" i="4"/>
  <c r="JP53" i="4"/>
  <c r="JO53" i="4"/>
  <c r="JN53" i="4"/>
  <c r="JM53" i="4"/>
  <c r="JL53" i="4"/>
  <c r="JK53" i="4"/>
  <c r="JJ53" i="4"/>
  <c r="JI53" i="4"/>
  <c r="JH53" i="4"/>
  <c r="JG53" i="4"/>
  <c r="JF53" i="4"/>
  <c r="JE53" i="4"/>
  <c r="JD53" i="4"/>
  <c r="JC53" i="4"/>
  <c r="JB53" i="4"/>
  <c r="JA53" i="4"/>
  <c r="IZ53" i="4"/>
  <c r="IY53" i="4"/>
  <c r="IX53" i="4"/>
  <c r="IW53" i="4"/>
  <c r="IV53" i="4"/>
  <c r="ID53" i="4"/>
  <c r="IB53" i="4"/>
  <c r="HU53" i="4"/>
  <c r="HT53" i="4"/>
  <c r="HR53" i="4"/>
  <c r="HQ53" i="4"/>
  <c r="HP53" i="4"/>
  <c r="HO53" i="4"/>
  <c r="HN53" i="4"/>
  <c r="HM53" i="4"/>
  <c r="HL53" i="4"/>
  <c r="HK53" i="4"/>
  <c r="HA53" i="4"/>
  <c r="GZ53" i="4"/>
  <c r="GY53" i="4"/>
  <c r="GX53" i="4"/>
  <c r="GW53" i="4"/>
  <c r="GV53" i="4"/>
  <c r="GU53" i="4"/>
  <c r="GT53" i="4"/>
  <c r="GS53" i="4"/>
  <c r="GR53" i="4"/>
  <c r="GQ53" i="4"/>
  <c r="GP53" i="4"/>
  <c r="GO53" i="4"/>
  <c r="GN53" i="4"/>
  <c r="GM53" i="4"/>
  <c r="GL53" i="4"/>
  <c r="GK53" i="4"/>
  <c r="GJ53" i="4"/>
  <c r="GI53" i="4"/>
  <c r="GH53" i="4"/>
  <c r="GG53" i="4"/>
  <c r="GF53" i="4"/>
  <c r="GE53" i="4"/>
  <c r="GD53" i="4"/>
  <c r="GC53" i="4"/>
  <c r="GB53" i="4"/>
  <c r="GA53" i="4"/>
  <c r="FZ53" i="4"/>
  <c r="FY53" i="4"/>
  <c r="FX53" i="4"/>
  <c r="FW53" i="4"/>
  <c r="FV53" i="4"/>
  <c r="FU53" i="4"/>
  <c r="FT53" i="4"/>
  <c r="FS53" i="4"/>
  <c r="FR53" i="4"/>
  <c r="FQ53" i="4"/>
  <c r="FP53" i="4"/>
  <c r="FO53" i="4"/>
  <c r="FN53" i="4"/>
  <c r="FM53" i="4"/>
  <c r="FL53" i="4"/>
  <c r="FK53" i="4"/>
  <c r="FJ53" i="4"/>
  <c r="FI53" i="4"/>
  <c r="FH53" i="4"/>
  <c r="FG53" i="4"/>
  <c r="FF53" i="4"/>
  <c r="FC53" i="4"/>
  <c r="EG53" i="4"/>
  <c r="EE53" i="4"/>
  <c r="ED53" i="4"/>
  <c r="EB53" i="4"/>
  <c r="EA53" i="4"/>
  <c r="DZ53" i="4"/>
  <c r="DY53" i="4"/>
  <c r="DX53" i="4"/>
  <c r="DW53" i="4"/>
  <c r="DV53" i="4"/>
  <c r="DU53" i="4"/>
  <c r="AJV154" i="4"/>
  <c r="AJU154" i="4"/>
  <c r="AJT154" i="4"/>
  <c r="AJS154" i="4"/>
  <c r="AJR154" i="4"/>
  <c r="AJQ154" i="4"/>
  <c r="AJP154" i="4"/>
  <c r="AJO154" i="4"/>
  <c r="AJN154" i="4"/>
  <c r="AJM154" i="4"/>
  <c r="AJL154" i="4"/>
  <c r="AJK154" i="4"/>
  <c r="AJJ154" i="4"/>
  <c r="AJI154" i="4"/>
  <c r="AJH154" i="4"/>
  <c r="AJG154" i="4"/>
  <c r="AJF154" i="4"/>
  <c r="AJE154" i="4"/>
  <c r="AJD154" i="4"/>
  <c r="AJC154" i="4"/>
  <c r="AJB154" i="4"/>
  <c r="AJA154" i="4"/>
  <c r="AIZ154" i="4"/>
  <c r="AIY154" i="4"/>
  <c r="AIX154" i="4"/>
  <c r="AIW154" i="4"/>
  <c r="AIV154" i="4"/>
  <c r="AIU154" i="4"/>
  <c r="AIT154" i="4"/>
  <c r="AIS154" i="4"/>
  <c r="AIR154" i="4"/>
  <c r="AIQ154" i="4"/>
  <c r="AIP154" i="4"/>
  <c r="AIO154" i="4"/>
  <c r="AIN154" i="4"/>
  <c r="AIM154" i="4"/>
  <c r="AIL154" i="4"/>
  <c r="AIK154" i="4"/>
  <c r="AIJ154" i="4"/>
  <c r="AII154" i="4"/>
  <c r="AIH154" i="4"/>
  <c r="AIG154" i="4"/>
  <c r="AIF154" i="4"/>
  <c r="AIE154" i="4"/>
  <c r="AID154" i="4"/>
  <c r="AIC154" i="4"/>
  <c r="AIB154" i="4"/>
  <c r="AIA154" i="4"/>
  <c r="AGZ154" i="4"/>
  <c r="AGY154" i="4"/>
  <c r="AGV154" i="4"/>
  <c r="AGU154" i="4"/>
  <c r="AGT154" i="4"/>
  <c r="AGS154" i="4"/>
  <c r="AGR154" i="4"/>
  <c r="AGQ154" i="4"/>
  <c r="AGP154" i="4"/>
  <c r="KQ154" i="4"/>
  <c r="KP154" i="4"/>
  <c r="KO154" i="4"/>
  <c r="KN154" i="4"/>
  <c r="KM154" i="4"/>
  <c r="KL154" i="4"/>
  <c r="KK154" i="4"/>
  <c r="KJ154" i="4"/>
  <c r="KI154" i="4"/>
  <c r="KH154" i="4"/>
  <c r="KG154" i="4"/>
  <c r="KF154" i="4"/>
  <c r="KE154" i="4"/>
  <c r="KD154" i="4"/>
  <c r="KC154" i="4"/>
  <c r="KB154" i="4"/>
  <c r="KA154" i="4"/>
  <c r="JZ154" i="4"/>
  <c r="JY154" i="4"/>
  <c r="JX154" i="4"/>
  <c r="JW154" i="4"/>
  <c r="JV154" i="4"/>
  <c r="JU154" i="4"/>
  <c r="JT154" i="4"/>
  <c r="JS154" i="4"/>
  <c r="JR154" i="4"/>
  <c r="JQ154" i="4"/>
  <c r="JP154" i="4"/>
  <c r="JO154" i="4"/>
  <c r="JN154" i="4"/>
  <c r="JM154" i="4"/>
  <c r="JL154" i="4"/>
  <c r="JK154" i="4"/>
  <c r="JJ154" i="4"/>
  <c r="JI154" i="4"/>
  <c r="JH154" i="4"/>
  <c r="JG154" i="4"/>
  <c r="JF154" i="4"/>
  <c r="JE154" i="4"/>
  <c r="JD154" i="4"/>
  <c r="JC154" i="4"/>
  <c r="JB154" i="4"/>
  <c r="JA154" i="4"/>
  <c r="IZ154" i="4"/>
  <c r="IY154" i="4"/>
  <c r="IX154" i="4"/>
  <c r="IW154" i="4"/>
  <c r="IV154" i="4"/>
  <c r="IR154" i="4"/>
  <c r="IM154" i="4"/>
  <c r="HU154" i="4"/>
  <c r="HT154" i="4"/>
  <c r="HQ154" i="4"/>
  <c r="HP154" i="4"/>
  <c r="HO154" i="4"/>
  <c r="HN154" i="4"/>
  <c r="HM154" i="4"/>
  <c r="HL154" i="4"/>
  <c r="HK154" i="4"/>
  <c r="HA154" i="4"/>
  <c r="GZ154" i="4"/>
  <c r="GY154" i="4"/>
  <c r="GX154" i="4"/>
  <c r="GW154" i="4"/>
  <c r="GV154" i="4"/>
  <c r="GU154" i="4"/>
  <c r="GT154" i="4"/>
  <c r="GS154" i="4"/>
  <c r="GR154" i="4"/>
  <c r="GQ154" i="4"/>
  <c r="GP154" i="4"/>
  <c r="GO154" i="4"/>
  <c r="GN154" i="4"/>
  <c r="GM154" i="4"/>
  <c r="GL154" i="4"/>
  <c r="GK154" i="4"/>
  <c r="GJ154" i="4"/>
  <c r="GI154" i="4"/>
  <c r="GH154" i="4"/>
  <c r="GG154" i="4"/>
  <c r="GF154" i="4"/>
  <c r="GE154" i="4"/>
  <c r="GD154" i="4"/>
  <c r="GC154" i="4"/>
  <c r="GB154" i="4"/>
  <c r="GA154" i="4"/>
  <c r="FZ154" i="4"/>
  <c r="FY154" i="4"/>
  <c r="FX154" i="4"/>
  <c r="FW154" i="4"/>
  <c r="FV154" i="4"/>
  <c r="FU154" i="4"/>
  <c r="FT154" i="4"/>
  <c r="FS154" i="4"/>
  <c r="FR154" i="4"/>
  <c r="FQ154" i="4"/>
  <c r="FP154" i="4"/>
  <c r="FO154" i="4"/>
  <c r="FN154" i="4"/>
  <c r="FM154" i="4"/>
  <c r="FL154" i="4"/>
  <c r="FK154" i="4"/>
  <c r="FJ154" i="4"/>
  <c r="FI154" i="4"/>
  <c r="FH154" i="4"/>
  <c r="FG154" i="4"/>
  <c r="FF154" i="4"/>
  <c r="EX154" i="4"/>
  <c r="EJ154" i="4"/>
  <c r="EE154" i="4"/>
  <c r="ED154" i="4"/>
  <c r="EA154" i="4"/>
  <c r="DZ154" i="4"/>
  <c r="DY154" i="4"/>
  <c r="DX154" i="4"/>
  <c r="DW154" i="4"/>
  <c r="DV154" i="4"/>
  <c r="DU154" i="4"/>
  <c r="AJV135" i="4"/>
  <c r="AJU135" i="4"/>
  <c r="AJT135" i="4"/>
  <c r="AJS135" i="4"/>
  <c r="AJR135" i="4"/>
  <c r="AJQ135" i="4"/>
  <c r="AJP135" i="4"/>
  <c r="AJO135" i="4"/>
  <c r="AJN135" i="4"/>
  <c r="AJM135" i="4"/>
  <c r="AJL135" i="4"/>
  <c r="AJK135" i="4"/>
  <c r="AJJ135" i="4"/>
  <c r="AJI135" i="4"/>
  <c r="AJH135" i="4"/>
  <c r="AJG135" i="4"/>
  <c r="AJF135" i="4"/>
  <c r="AJE135" i="4"/>
  <c r="AJD135" i="4"/>
  <c r="AJC135" i="4"/>
  <c r="AJB135" i="4"/>
  <c r="AJA135" i="4"/>
  <c r="AIZ135" i="4"/>
  <c r="AIY135" i="4"/>
  <c r="AIX135" i="4"/>
  <c r="AIW135" i="4"/>
  <c r="AIV135" i="4"/>
  <c r="AIU135" i="4"/>
  <c r="AIT135" i="4"/>
  <c r="AIS135" i="4"/>
  <c r="AIR135" i="4"/>
  <c r="AIQ135" i="4"/>
  <c r="AIP135" i="4"/>
  <c r="AIO135" i="4"/>
  <c r="AIN135" i="4"/>
  <c r="AIM135" i="4"/>
  <c r="AIL135" i="4"/>
  <c r="AIK135" i="4"/>
  <c r="AIJ135" i="4"/>
  <c r="AII135" i="4"/>
  <c r="AIH135" i="4"/>
  <c r="AIG135" i="4"/>
  <c r="AIF135" i="4"/>
  <c r="AIE135" i="4"/>
  <c r="AID135" i="4"/>
  <c r="AIC135" i="4"/>
  <c r="AIB135" i="4"/>
  <c r="AIA135" i="4"/>
  <c r="AGZ135" i="4"/>
  <c r="AGY135" i="4"/>
  <c r="AGW135" i="4"/>
  <c r="AGV135" i="4"/>
  <c r="AGU135" i="4"/>
  <c r="AGT135" i="4"/>
  <c r="AGS135" i="4"/>
  <c r="AGR135" i="4"/>
  <c r="AGQ135" i="4"/>
  <c r="AGP135" i="4"/>
  <c r="KQ135" i="4"/>
  <c r="KP135" i="4"/>
  <c r="KO135" i="4"/>
  <c r="KN135" i="4"/>
  <c r="KM135" i="4"/>
  <c r="KL135" i="4"/>
  <c r="KK135" i="4"/>
  <c r="KJ135" i="4"/>
  <c r="KI135" i="4"/>
  <c r="KH135" i="4"/>
  <c r="KG135" i="4"/>
  <c r="KF135" i="4"/>
  <c r="KE135" i="4"/>
  <c r="KD135" i="4"/>
  <c r="KC135" i="4"/>
  <c r="KB135" i="4"/>
  <c r="KA135" i="4"/>
  <c r="JZ135" i="4"/>
  <c r="JY135" i="4"/>
  <c r="JX135" i="4"/>
  <c r="JW135" i="4"/>
  <c r="JV135" i="4"/>
  <c r="JU135" i="4"/>
  <c r="JT135" i="4"/>
  <c r="JS135" i="4"/>
  <c r="JR135" i="4"/>
  <c r="JQ135" i="4"/>
  <c r="JP135" i="4"/>
  <c r="JO135" i="4"/>
  <c r="JN135" i="4"/>
  <c r="JM135" i="4"/>
  <c r="JL135" i="4"/>
  <c r="JK135" i="4"/>
  <c r="JJ135" i="4"/>
  <c r="JI135" i="4"/>
  <c r="JH135" i="4"/>
  <c r="JG135" i="4"/>
  <c r="JF135" i="4"/>
  <c r="JE135" i="4"/>
  <c r="JD135" i="4"/>
  <c r="JC135" i="4"/>
  <c r="JB135" i="4"/>
  <c r="JA135" i="4"/>
  <c r="IZ135" i="4"/>
  <c r="IY135" i="4"/>
  <c r="IX135" i="4"/>
  <c r="IW135" i="4"/>
  <c r="IV135" i="4"/>
  <c r="IM135" i="4"/>
  <c r="HU135" i="4"/>
  <c r="HT135" i="4"/>
  <c r="HR135" i="4"/>
  <c r="HQ135" i="4"/>
  <c r="HP135" i="4"/>
  <c r="HO135" i="4"/>
  <c r="HN135" i="4"/>
  <c r="HM135" i="4"/>
  <c r="HL135" i="4"/>
  <c r="HK135" i="4"/>
  <c r="HA135" i="4"/>
  <c r="GZ135" i="4"/>
  <c r="GY135" i="4"/>
  <c r="GX135" i="4"/>
  <c r="GW135" i="4"/>
  <c r="GV135" i="4"/>
  <c r="GU135" i="4"/>
  <c r="GT135" i="4"/>
  <c r="GS135" i="4"/>
  <c r="GR135" i="4"/>
  <c r="GQ135" i="4"/>
  <c r="GP135" i="4"/>
  <c r="GO135" i="4"/>
  <c r="GN135" i="4"/>
  <c r="GM135" i="4"/>
  <c r="GL135" i="4"/>
  <c r="GK135" i="4"/>
  <c r="GJ135" i="4"/>
  <c r="GI135" i="4"/>
  <c r="GH135" i="4"/>
  <c r="GG135" i="4"/>
  <c r="GF135" i="4"/>
  <c r="GE135" i="4"/>
  <c r="GD135" i="4"/>
  <c r="GC135" i="4"/>
  <c r="GB135" i="4"/>
  <c r="GA135" i="4"/>
  <c r="FZ135" i="4"/>
  <c r="FY135" i="4"/>
  <c r="FX135" i="4"/>
  <c r="FW135" i="4"/>
  <c r="FV135" i="4"/>
  <c r="FU135" i="4"/>
  <c r="FT135" i="4"/>
  <c r="FS135" i="4"/>
  <c r="FR135" i="4"/>
  <c r="FQ135" i="4"/>
  <c r="FP135" i="4"/>
  <c r="FO135" i="4"/>
  <c r="FN135" i="4"/>
  <c r="FM135" i="4"/>
  <c r="FL135" i="4"/>
  <c r="FK135" i="4"/>
  <c r="FJ135" i="4"/>
  <c r="FI135" i="4"/>
  <c r="FH135" i="4"/>
  <c r="FG135" i="4"/>
  <c r="FF135" i="4"/>
  <c r="EE135" i="4"/>
  <c r="ED135" i="4"/>
  <c r="EB135" i="4"/>
  <c r="EA135" i="4"/>
  <c r="DZ135" i="4"/>
  <c r="DY135" i="4"/>
  <c r="DX135" i="4"/>
  <c r="DW135" i="4"/>
  <c r="DV135" i="4"/>
  <c r="DU135" i="4"/>
  <c r="AJV92" i="4"/>
  <c r="AJU92" i="4"/>
  <c r="AJT92" i="4"/>
  <c r="AJS92" i="4"/>
  <c r="AJR92" i="4"/>
  <c r="AJQ92" i="4"/>
  <c r="AJP92" i="4"/>
  <c r="AJO92" i="4"/>
  <c r="AJN92" i="4"/>
  <c r="AJM92" i="4"/>
  <c r="AJL92" i="4"/>
  <c r="AJK92" i="4"/>
  <c r="AJJ92" i="4"/>
  <c r="AJI92" i="4"/>
  <c r="AJH92" i="4"/>
  <c r="AJG92" i="4"/>
  <c r="AJF92" i="4"/>
  <c r="AJE92" i="4"/>
  <c r="AJD92" i="4"/>
  <c r="AJC92" i="4"/>
  <c r="AJB92" i="4"/>
  <c r="AJA92" i="4"/>
  <c r="AIZ92" i="4"/>
  <c r="AIY92" i="4"/>
  <c r="AIX92" i="4"/>
  <c r="AIW92" i="4"/>
  <c r="AIV92" i="4"/>
  <c r="AIU92" i="4"/>
  <c r="AIT92" i="4"/>
  <c r="AIS92" i="4"/>
  <c r="AIR92" i="4"/>
  <c r="AIQ92" i="4"/>
  <c r="AIP92" i="4"/>
  <c r="AIO92" i="4"/>
  <c r="AIN92" i="4"/>
  <c r="AIM92" i="4"/>
  <c r="AIL92" i="4"/>
  <c r="AIK92" i="4"/>
  <c r="AIJ92" i="4"/>
  <c r="AII92" i="4"/>
  <c r="AIH92" i="4"/>
  <c r="AIG92" i="4"/>
  <c r="AIF92" i="4"/>
  <c r="AIE92" i="4"/>
  <c r="AID92" i="4"/>
  <c r="AIC92" i="4"/>
  <c r="AIB92" i="4"/>
  <c r="AIA92" i="4"/>
  <c r="AGZ92" i="4"/>
  <c r="AGY92" i="4"/>
  <c r="AGV92" i="4"/>
  <c r="AGU92" i="4"/>
  <c r="AGT92" i="4"/>
  <c r="AGS92" i="4"/>
  <c r="AGR92" i="4"/>
  <c r="AGQ92" i="4"/>
  <c r="AGP92" i="4"/>
  <c r="KQ92" i="4"/>
  <c r="KP92" i="4"/>
  <c r="KO92" i="4"/>
  <c r="KN92" i="4"/>
  <c r="KM92" i="4"/>
  <c r="KL92" i="4"/>
  <c r="KK92" i="4"/>
  <c r="KJ92" i="4"/>
  <c r="KI92" i="4"/>
  <c r="KH92" i="4"/>
  <c r="KG92" i="4"/>
  <c r="KF92" i="4"/>
  <c r="KE92" i="4"/>
  <c r="KD92" i="4"/>
  <c r="KC92" i="4"/>
  <c r="KB92" i="4"/>
  <c r="KA92" i="4"/>
  <c r="JZ92" i="4"/>
  <c r="JY92" i="4"/>
  <c r="JX92" i="4"/>
  <c r="JW92" i="4"/>
  <c r="JV92" i="4"/>
  <c r="JU92" i="4"/>
  <c r="JT92" i="4"/>
  <c r="JS92" i="4"/>
  <c r="JR92" i="4"/>
  <c r="JQ92" i="4"/>
  <c r="JP92" i="4"/>
  <c r="JO92" i="4"/>
  <c r="JN92" i="4"/>
  <c r="JM92" i="4"/>
  <c r="JL92" i="4"/>
  <c r="JK92" i="4"/>
  <c r="JJ92" i="4"/>
  <c r="JI92" i="4"/>
  <c r="JH92" i="4"/>
  <c r="JG92" i="4"/>
  <c r="JF92" i="4"/>
  <c r="JE92" i="4"/>
  <c r="JD92" i="4"/>
  <c r="JC92" i="4"/>
  <c r="JB92" i="4"/>
  <c r="JA92" i="4"/>
  <c r="IZ92" i="4"/>
  <c r="IY92" i="4"/>
  <c r="IX92" i="4"/>
  <c r="IW92" i="4"/>
  <c r="IV92" i="4"/>
  <c r="IQ92" i="4"/>
  <c r="HU92" i="4"/>
  <c r="HT92" i="4"/>
  <c r="HQ92" i="4"/>
  <c r="HP92" i="4"/>
  <c r="HO92" i="4"/>
  <c r="HN92" i="4"/>
  <c r="HM92" i="4"/>
  <c r="HL92" i="4"/>
  <c r="HK92" i="4"/>
  <c r="HA92" i="4"/>
  <c r="GZ92" i="4"/>
  <c r="GY92" i="4"/>
  <c r="GX92" i="4"/>
  <c r="GW92" i="4"/>
  <c r="GV92" i="4"/>
  <c r="GU92" i="4"/>
  <c r="GT92" i="4"/>
  <c r="GS92" i="4"/>
  <c r="GR92" i="4"/>
  <c r="GQ92" i="4"/>
  <c r="GP92" i="4"/>
  <c r="GO92" i="4"/>
  <c r="GN92" i="4"/>
  <c r="GM92" i="4"/>
  <c r="GL92" i="4"/>
  <c r="GK92" i="4"/>
  <c r="GJ92" i="4"/>
  <c r="GI92" i="4"/>
  <c r="GH92" i="4"/>
  <c r="GG92" i="4"/>
  <c r="GF92" i="4"/>
  <c r="GE92" i="4"/>
  <c r="GD92" i="4"/>
  <c r="GC92" i="4"/>
  <c r="GB92" i="4"/>
  <c r="GA92" i="4"/>
  <c r="FZ92" i="4"/>
  <c r="FY92" i="4"/>
  <c r="FX92" i="4"/>
  <c r="FW92" i="4"/>
  <c r="FV92" i="4"/>
  <c r="FU92" i="4"/>
  <c r="FT92" i="4"/>
  <c r="FS92" i="4"/>
  <c r="FR92" i="4"/>
  <c r="FQ92" i="4"/>
  <c r="FP92" i="4"/>
  <c r="FO92" i="4"/>
  <c r="FN92" i="4"/>
  <c r="FM92" i="4"/>
  <c r="FL92" i="4"/>
  <c r="FK92" i="4"/>
  <c r="FJ92" i="4"/>
  <c r="FI92" i="4"/>
  <c r="FH92" i="4"/>
  <c r="FG92" i="4"/>
  <c r="FF92" i="4"/>
  <c r="EO92" i="4"/>
  <c r="EE92" i="4"/>
  <c r="ED92" i="4"/>
  <c r="EA92" i="4"/>
  <c r="DZ92" i="4"/>
  <c r="DY92" i="4"/>
  <c r="DX92" i="4"/>
  <c r="DW92" i="4"/>
  <c r="DV92" i="4"/>
  <c r="DU92" i="4"/>
  <c r="AJV119" i="4"/>
  <c r="AJU119" i="4"/>
  <c r="AJT119" i="4"/>
  <c r="AJS119" i="4"/>
  <c r="AJR119" i="4"/>
  <c r="AJQ119" i="4"/>
  <c r="AJP119" i="4"/>
  <c r="AJO119" i="4"/>
  <c r="AJN119" i="4"/>
  <c r="AJM119" i="4"/>
  <c r="AJL119" i="4"/>
  <c r="AJK119" i="4"/>
  <c r="AJJ119" i="4"/>
  <c r="AJI119" i="4"/>
  <c r="AJH119" i="4"/>
  <c r="AJG119" i="4"/>
  <c r="AJF119" i="4"/>
  <c r="AJE119" i="4"/>
  <c r="AJD119" i="4"/>
  <c r="AJC119" i="4"/>
  <c r="AJB119" i="4"/>
  <c r="AJA119" i="4"/>
  <c r="AIZ119" i="4"/>
  <c r="AIY119" i="4"/>
  <c r="AIX119" i="4"/>
  <c r="AIW119" i="4"/>
  <c r="AIV119" i="4"/>
  <c r="AIU119" i="4"/>
  <c r="AIT119" i="4"/>
  <c r="AIS119" i="4"/>
  <c r="AIR119" i="4"/>
  <c r="AIQ119" i="4"/>
  <c r="AIP119" i="4"/>
  <c r="AIO119" i="4"/>
  <c r="AIN119" i="4"/>
  <c r="AIM119" i="4"/>
  <c r="AIL119" i="4"/>
  <c r="AIK119" i="4"/>
  <c r="AIJ119" i="4"/>
  <c r="AII119" i="4"/>
  <c r="AIH119" i="4"/>
  <c r="AIG119" i="4"/>
  <c r="AIF119" i="4"/>
  <c r="AIE119" i="4"/>
  <c r="AID119" i="4"/>
  <c r="AIC119" i="4"/>
  <c r="AIB119" i="4"/>
  <c r="AIA119" i="4"/>
  <c r="AHX119" i="4"/>
  <c r="AHH119" i="4"/>
  <c r="AGZ119" i="4"/>
  <c r="AGY119" i="4"/>
  <c r="AGV119" i="4"/>
  <c r="AGU119" i="4"/>
  <c r="AGT119" i="4"/>
  <c r="AGS119" i="4"/>
  <c r="AGR119" i="4"/>
  <c r="AGQ119" i="4"/>
  <c r="AGP119" i="4"/>
  <c r="KQ119" i="4"/>
  <c r="KP119" i="4"/>
  <c r="KO119" i="4"/>
  <c r="KN119" i="4"/>
  <c r="KM119" i="4"/>
  <c r="KL119" i="4"/>
  <c r="KK119" i="4"/>
  <c r="KJ119" i="4"/>
  <c r="KI119" i="4"/>
  <c r="KH119" i="4"/>
  <c r="KG119" i="4"/>
  <c r="KF119" i="4"/>
  <c r="KE119" i="4"/>
  <c r="KD119" i="4"/>
  <c r="KC119" i="4"/>
  <c r="KB119" i="4"/>
  <c r="KA119" i="4"/>
  <c r="JZ119" i="4"/>
  <c r="JY119" i="4"/>
  <c r="JX119" i="4"/>
  <c r="JW119" i="4"/>
  <c r="JV119" i="4"/>
  <c r="JU119" i="4"/>
  <c r="JT119" i="4"/>
  <c r="JS119" i="4"/>
  <c r="JR119" i="4"/>
  <c r="JQ119" i="4"/>
  <c r="JP119" i="4"/>
  <c r="JO119" i="4"/>
  <c r="JN119" i="4"/>
  <c r="JM119" i="4"/>
  <c r="JL119" i="4"/>
  <c r="JK119" i="4"/>
  <c r="JJ119" i="4"/>
  <c r="JI119" i="4"/>
  <c r="JH119" i="4"/>
  <c r="JG119" i="4"/>
  <c r="JF119" i="4"/>
  <c r="JE119" i="4"/>
  <c r="JD119" i="4"/>
  <c r="JC119" i="4"/>
  <c r="JB119" i="4"/>
  <c r="JA119" i="4"/>
  <c r="IZ119" i="4"/>
  <c r="IY119" i="4"/>
  <c r="IX119" i="4"/>
  <c r="IW119" i="4"/>
  <c r="IV119" i="4"/>
  <c r="IO119" i="4"/>
  <c r="HU119" i="4"/>
  <c r="HT119" i="4"/>
  <c r="HQ119" i="4"/>
  <c r="HP119" i="4"/>
  <c r="HO119" i="4"/>
  <c r="HN119" i="4"/>
  <c r="HM119" i="4"/>
  <c r="HL119" i="4"/>
  <c r="HK119" i="4"/>
  <c r="HA119" i="4"/>
  <c r="GZ119" i="4"/>
  <c r="GY119" i="4"/>
  <c r="GX119" i="4"/>
  <c r="GW119" i="4"/>
  <c r="GV119" i="4"/>
  <c r="GU119" i="4"/>
  <c r="GT119" i="4"/>
  <c r="GS119" i="4"/>
  <c r="GR119" i="4"/>
  <c r="GQ119" i="4"/>
  <c r="GP119" i="4"/>
  <c r="GO119" i="4"/>
  <c r="GN119" i="4"/>
  <c r="GM119" i="4"/>
  <c r="GL119" i="4"/>
  <c r="GK119" i="4"/>
  <c r="GJ119" i="4"/>
  <c r="GI119" i="4"/>
  <c r="GH119" i="4"/>
  <c r="GG119" i="4"/>
  <c r="GF119" i="4"/>
  <c r="GE119" i="4"/>
  <c r="GD119" i="4"/>
  <c r="GC119" i="4"/>
  <c r="GB119" i="4"/>
  <c r="GA119" i="4"/>
  <c r="FZ119" i="4"/>
  <c r="FY119" i="4"/>
  <c r="FX119" i="4"/>
  <c r="FW119" i="4"/>
  <c r="FV119" i="4"/>
  <c r="FU119" i="4"/>
  <c r="FT119" i="4"/>
  <c r="FS119" i="4"/>
  <c r="FR119" i="4"/>
  <c r="FQ119" i="4"/>
  <c r="FP119" i="4"/>
  <c r="FO119" i="4"/>
  <c r="FN119" i="4"/>
  <c r="FM119" i="4"/>
  <c r="FL119" i="4"/>
  <c r="FK119" i="4"/>
  <c r="FJ119" i="4"/>
  <c r="FI119" i="4"/>
  <c r="FH119" i="4"/>
  <c r="FG119" i="4"/>
  <c r="FF119" i="4"/>
  <c r="EY119" i="4"/>
  <c r="EH119" i="4"/>
  <c r="EE119" i="4"/>
  <c r="ED119" i="4"/>
  <c r="EA119" i="4"/>
  <c r="DZ119" i="4"/>
  <c r="DY119" i="4"/>
  <c r="DX119" i="4"/>
  <c r="DW119" i="4"/>
  <c r="DV119" i="4"/>
  <c r="DU119" i="4"/>
  <c r="AJV148" i="4"/>
  <c r="AJU148" i="4"/>
  <c r="AJT148" i="4"/>
  <c r="AJS148" i="4"/>
  <c r="AJR148" i="4"/>
  <c r="AJQ148" i="4"/>
  <c r="AJP148" i="4"/>
  <c r="AJO148" i="4"/>
  <c r="AJN148" i="4"/>
  <c r="AJM148" i="4"/>
  <c r="AJL148" i="4"/>
  <c r="AJK148" i="4"/>
  <c r="AJJ148" i="4"/>
  <c r="AJI148" i="4"/>
  <c r="AJH148" i="4"/>
  <c r="AJG148" i="4"/>
  <c r="AJF148" i="4"/>
  <c r="AJE148" i="4"/>
  <c r="AJD148" i="4"/>
  <c r="AJC148" i="4"/>
  <c r="AJB148" i="4"/>
  <c r="AJA148" i="4"/>
  <c r="AIZ148" i="4"/>
  <c r="AIY148" i="4"/>
  <c r="AIX148" i="4"/>
  <c r="AIW148" i="4"/>
  <c r="AIV148" i="4"/>
  <c r="AIU148" i="4"/>
  <c r="AIT148" i="4"/>
  <c r="AIS148" i="4"/>
  <c r="AIR148" i="4"/>
  <c r="AIQ148" i="4"/>
  <c r="AIP148" i="4"/>
  <c r="AIO148" i="4"/>
  <c r="AIN148" i="4"/>
  <c r="AIM148" i="4"/>
  <c r="AIL148" i="4"/>
  <c r="AIK148" i="4"/>
  <c r="AIJ148" i="4"/>
  <c r="AII148" i="4"/>
  <c r="AIH148" i="4"/>
  <c r="AIG148" i="4"/>
  <c r="AIF148" i="4"/>
  <c r="AIE148" i="4"/>
  <c r="AID148" i="4"/>
  <c r="AIC148" i="4"/>
  <c r="AIB148" i="4"/>
  <c r="AIA148" i="4"/>
  <c r="AHS148" i="4"/>
  <c r="AHO148" i="4"/>
  <c r="AHH148" i="4"/>
  <c r="AHB148" i="4"/>
  <c r="AGZ148" i="4"/>
  <c r="AGY148" i="4"/>
  <c r="AGX148" i="4"/>
  <c r="AGU148" i="4"/>
  <c r="AGT148" i="4"/>
  <c r="AGS148" i="4"/>
  <c r="AGR148" i="4"/>
  <c r="AGQ148" i="4"/>
  <c r="AGP148" i="4"/>
  <c r="KQ148" i="4"/>
  <c r="KP148" i="4"/>
  <c r="KO148" i="4"/>
  <c r="KN148" i="4"/>
  <c r="KM148" i="4"/>
  <c r="KL148" i="4"/>
  <c r="KK148" i="4"/>
  <c r="KJ148" i="4"/>
  <c r="KI148" i="4"/>
  <c r="KH148" i="4"/>
  <c r="KG148" i="4"/>
  <c r="KF148" i="4"/>
  <c r="KE148" i="4"/>
  <c r="KD148" i="4"/>
  <c r="KC148" i="4"/>
  <c r="KB148" i="4"/>
  <c r="KA148" i="4"/>
  <c r="JZ148" i="4"/>
  <c r="JY148" i="4"/>
  <c r="JX148" i="4"/>
  <c r="JW148" i="4"/>
  <c r="JV148" i="4"/>
  <c r="JU148" i="4"/>
  <c r="JT148" i="4"/>
  <c r="JS148" i="4"/>
  <c r="JR148" i="4"/>
  <c r="JQ148" i="4"/>
  <c r="JP148" i="4"/>
  <c r="JO148" i="4"/>
  <c r="JN148" i="4"/>
  <c r="JM148" i="4"/>
  <c r="JL148" i="4"/>
  <c r="JK148" i="4"/>
  <c r="JJ148" i="4"/>
  <c r="JI148" i="4"/>
  <c r="JH148" i="4"/>
  <c r="JG148" i="4"/>
  <c r="JF148" i="4"/>
  <c r="JE148" i="4"/>
  <c r="JD148" i="4"/>
  <c r="JC148" i="4"/>
  <c r="JB148" i="4"/>
  <c r="JA148" i="4"/>
  <c r="IZ148" i="4"/>
  <c r="IY148" i="4"/>
  <c r="IX148" i="4"/>
  <c r="IW148" i="4"/>
  <c r="IV148" i="4"/>
  <c r="HZ148" i="4"/>
  <c r="HU148" i="4"/>
  <c r="HT148" i="4"/>
  <c r="HP148" i="4"/>
  <c r="HO148" i="4"/>
  <c r="HN148" i="4"/>
  <c r="HM148" i="4"/>
  <c r="HL148" i="4"/>
  <c r="HK148" i="4"/>
  <c r="HA148" i="4"/>
  <c r="GZ148" i="4"/>
  <c r="GY148" i="4"/>
  <c r="GX148" i="4"/>
  <c r="GW148" i="4"/>
  <c r="GV148" i="4"/>
  <c r="GU148" i="4"/>
  <c r="GT148" i="4"/>
  <c r="GS148" i="4"/>
  <c r="GR148" i="4"/>
  <c r="GQ148" i="4"/>
  <c r="GP148" i="4"/>
  <c r="GO148" i="4"/>
  <c r="GN148" i="4"/>
  <c r="GM148" i="4"/>
  <c r="GL148" i="4"/>
  <c r="GK148" i="4"/>
  <c r="GJ148" i="4"/>
  <c r="GI148" i="4"/>
  <c r="GH148" i="4"/>
  <c r="GG148" i="4"/>
  <c r="GF148" i="4"/>
  <c r="GE148" i="4"/>
  <c r="GD148" i="4"/>
  <c r="GC148" i="4"/>
  <c r="GB148" i="4"/>
  <c r="GA148" i="4"/>
  <c r="FZ148" i="4"/>
  <c r="FY148" i="4"/>
  <c r="FX148" i="4"/>
  <c r="FW148" i="4"/>
  <c r="FV148" i="4"/>
  <c r="FU148" i="4"/>
  <c r="FT148" i="4"/>
  <c r="FS148" i="4"/>
  <c r="FR148" i="4"/>
  <c r="FQ148" i="4"/>
  <c r="FP148" i="4"/>
  <c r="FO148" i="4"/>
  <c r="FN148" i="4"/>
  <c r="FM148" i="4"/>
  <c r="FL148" i="4"/>
  <c r="FK148" i="4"/>
  <c r="FJ148" i="4"/>
  <c r="FI148" i="4"/>
  <c r="FH148" i="4"/>
  <c r="FG148" i="4"/>
  <c r="FF148" i="4"/>
  <c r="EW148" i="4"/>
  <c r="EN148" i="4"/>
  <c r="EM148" i="4"/>
  <c r="EF148" i="4"/>
  <c r="EE148" i="4"/>
  <c r="ED148" i="4"/>
  <c r="DZ148" i="4"/>
  <c r="DY148" i="4"/>
  <c r="DX148" i="4"/>
  <c r="DW148" i="4"/>
  <c r="DV148" i="4"/>
  <c r="DU148" i="4"/>
  <c r="AJV149" i="4"/>
  <c r="AJU149" i="4"/>
  <c r="AJT149" i="4"/>
  <c r="AJS149" i="4"/>
  <c r="AJR149" i="4"/>
  <c r="AJQ149" i="4"/>
  <c r="AJP149" i="4"/>
  <c r="AJO149" i="4"/>
  <c r="AJN149" i="4"/>
  <c r="AJM149" i="4"/>
  <c r="AJL149" i="4"/>
  <c r="AJK149" i="4"/>
  <c r="AJJ149" i="4"/>
  <c r="AJI149" i="4"/>
  <c r="AJH149" i="4"/>
  <c r="AJG149" i="4"/>
  <c r="AJF149" i="4"/>
  <c r="AJE149" i="4"/>
  <c r="AJD149" i="4"/>
  <c r="AJC149" i="4"/>
  <c r="AJB149" i="4"/>
  <c r="AJA149" i="4"/>
  <c r="AIZ149" i="4"/>
  <c r="AIY149" i="4"/>
  <c r="AIX149" i="4"/>
  <c r="AIW149" i="4"/>
  <c r="AIV149" i="4"/>
  <c r="AIU149" i="4"/>
  <c r="AIT149" i="4"/>
  <c r="AIS149" i="4"/>
  <c r="AIR149" i="4"/>
  <c r="AIQ149" i="4"/>
  <c r="AIP149" i="4"/>
  <c r="AIO149" i="4"/>
  <c r="AIN149" i="4"/>
  <c r="AIM149" i="4"/>
  <c r="AIL149" i="4"/>
  <c r="AIK149" i="4"/>
  <c r="AIJ149" i="4"/>
  <c r="AII149" i="4"/>
  <c r="AIH149" i="4"/>
  <c r="AIG149" i="4"/>
  <c r="AIF149" i="4"/>
  <c r="AIE149" i="4"/>
  <c r="AID149" i="4"/>
  <c r="AIC149" i="4"/>
  <c r="AIB149" i="4"/>
  <c r="AIA149" i="4"/>
  <c r="AHG149" i="4"/>
  <c r="AHE149" i="4"/>
  <c r="AHB149" i="4"/>
  <c r="AGZ149" i="4"/>
  <c r="AGY149" i="4"/>
  <c r="AGW149" i="4"/>
  <c r="AGV149" i="4"/>
  <c r="AGU149" i="4"/>
  <c r="AGT149" i="4"/>
  <c r="AGS149" i="4"/>
  <c r="AGR149" i="4"/>
  <c r="AGQ149" i="4"/>
  <c r="AGP149" i="4"/>
  <c r="KQ149" i="4"/>
  <c r="KP149" i="4"/>
  <c r="KO149" i="4"/>
  <c r="KN149" i="4"/>
  <c r="KM149" i="4"/>
  <c r="KL149" i="4"/>
  <c r="KK149" i="4"/>
  <c r="KJ149" i="4"/>
  <c r="KI149" i="4"/>
  <c r="KH149" i="4"/>
  <c r="KG149" i="4"/>
  <c r="KF149" i="4"/>
  <c r="KE149" i="4"/>
  <c r="KD149" i="4"/>
  <c r="KC149" i="4"/>
  <c r="KB149" i="4"/>
  <c r="KA149" i="4"/>
  <c r="JZ149" i="4"/>
  <c r="JY149" i="4"/>
  <c r="JX149" i="4"/>
  <c r="JW149" i="4"/>
  <c r="JV149" i="4"/>
  <c r="JU149" i="4"/>
  <c r="JT149" i="4"/>
  <c r="JS149" i="4"/>
  <c r="JR149" i="4"/>
  <c r="JQ149" i="4"/>
  <c r="JP149" i="4"/>
  <c r="JO149" i="4"/>
  <c r="JN149" i="4"/>
  <c r="JM149" i="4"/>
  <c r="JL149" i="4"/>
  <c r="JK149" i="4"/>
  <c r="JJ149" i="4"/>
  <c r="JI149" i="4"/>
  <c r="JH149" i="4"/>
  <c r="JG149" i="4"/>
  <c r="JF149" i="4"/>
  <c r="JE149" i="4"/>
  <c r="JD149" i="4"/>
  <c r="JC149" i="4"/>
  <c r="JB149" i="4"/>
  <c r="JA149" i="4"/>
  <c r="IZ149" i="4"/>
  <c r="IY149" i="4"/>
  <c r="IX149" i="4"/>
  <c r="IW149" i="4"/>
  <c r="IV149" i="4"/>
  <c r="HV149" i="4"/>
  <c r="HU149" i="4"/>
  <c r="HT149" i="4"/>
  <c r="HR149" i="4"/>
  <c r="HQ149" i="4"/>
  <c r="HP149" i="4"/>
  <c r="HO149" i="4"/>
  <c r="HN149" i="4"/>
  <c r="HM149" i="4"/>
  <c r="HL149" i="4"/>
  <c r="HK149" i="4"/>
  <c r="HA149" i="4"/>
  <c r="GZ149" i="4"/>
  <c r="GY149" i="4"/>
  <c r="GX149" i="4"/>
  <c r="GW149" i="4"/>
  <c r="GV149" i="4"/>
  <c r="GU149" i="4"/>
  <c r="GT149" i="4"/>
  <c r="GS149" i="4"/>
  <c r="GR149" i="4"/>
  <c r="GQ149" i="4"/>
  <c r="GP149" i="4"/>
  <c r="GO149" i="4"/>
  <c r="GN149" i="4"/>
  <c r="GM149" i="4"/>
  <c r="GL149" i="4"/>
  <c r="GK149" i="4"/>
  <c r="GJ149" i="4"/>
  <c r="GI149" i="4"/>
  <c r="GH149" i="4"/>
  <c r="GG149" i="4"/>
  <c r="GF149" i="4"/>
  <c r="GE149" i="4"/>
  <c r="GD149" i="4"/>
  <c r="GC149" i="4"/>
  <c r="GB149" i="4"/>
  <c r="GA149" i="4"/>
  <c r="FZ149" i="4"/>
  <c r="FY149" i="4"/>
  <c r="FX149" i="4"/>
  <c r="FW149" i="4"/>
  <c r="FV149" i="4"/>
  <c r="FU149" i="4"/>
  <c r="FT149" i="4"/>
  <c r="FS149" i="4"/>
  <c r="FR149" i="4"/>
  <c r="FQ149" i="4"/>
  <c r="FP149" i="4"/>
  <c r="FO149" i="4"/>
  <c r="FN149" i="4"/>
  <c r="FM149" i="4"/>
  <c r="FL149" i="4"/>
  <c r="FK149" i="4"/>
  <c r="FJ149" i="4"/>
  <c r="FI149" i="4"/>
  <c r="FH149" i="4"/>
  <c r="FG149" i="4"/>
  <c r="FF149" i="4"/>
  <c r="EE149" i="4"/>
  <c r="ED149" i="4"/>
  <c r="EB149" i="4"/>
  <c r="EA149" i="4"/>
  <c r="DZ149" i="4"/>
  <c r="DY149" i="4"/>
  <c r="DX149" i="4"/>
  <c r="DW149" i="4"/>
  <c r="DV149" i="4"/>
  <c r="DU149" i="4"/>
  <c r="AJV30" i="4"/>
  <c r="AJU30" i="4"/>
  <c r="AJT30" i="4"/>
  <c r="AJS30" i="4"/>
  <c r="AJR30" i="4"/>
  <c r="AJQ30" i="4"/>
  <c r="AJP30" i="4"/>
  <c r="AJO30" i="4"/>
  <c r="AJN30" i="4"/>
  <c r="AJM30" i="4"/>
  <c r="AJL30" i="4"/>
  <c r="AJK30" i="4"/>
  <c r="AJJ30" i="4"/>
  <c r="AJI30" i="4"/>
  <c r="AJH30" i="4"/>
  <c r="AJG30" i="4"/>
  <c r="AJF30" i="4"/>
  <c r="AJE30" i="4"/>
  <c r="AJD30" i="4"/>
  <c r="AJC30" i="4"/>
  <c r="AJB30" i="4"/>
  <c r="AJA30" i="4"/>
  <c r="AIZ30" i="4"/>
  <c r="AIY30" i="4"/>
  <c r="AIX30" i="4"/>
  <c r="AIW30" i="4"/>
  <c r="AIV30" i="4"/>
  <c r="AIU30" i="4"/>
  <c r="AIT30" i="4"/>
  <c r="AIS30" i="4"/>
  <c r="AIR30" i="4"/>
  <c r="AIQ30" i="4"/>
  <c r="AIP30" i="4"/>
  <c r="AIO30" i="4"/>
  <c r="AIN30" i="4"/>
  <c r="AIM30" i="4"/>
  <c r="AIL30" i="4"/>
  <c r="AIK30" i="4"/>
  <c r="AIJ30" i="4"/>
  <c r="AII30" i="4"/>
  <c r="AIH30" i="4"/>
  <c r="AIG30" i="4"/>
  <c r="AIF30" i="4"/>
  <c r="AIE30" i="4"/>
  <c r="AID30" i="4"/>
  <c r="AIC30" i="4"/>
  <c r="AIB30" i="4"/>
  <c r="AIA30" i="4"/>
  <c r="AGZ30" i="4"/>
  <c r="AGY30" i="4"/>
  <c r="AGW30" i="4"/>
  <c r="AGV30" i="4"/>
  <c r="AGU30" i="4"/>
  <c r="AGT30" i="4"/>
  <c r="AGS30" i="4"/>
  <c r="AGR30" i="4"/>
  <c r="AGQ30" i="4"/>
  <c r="AGP30" i="4"/>
  <c r="KQ30" i="4"/>
  <c r="KP30" i="4"/>
  <c r="KO30" i="4"/>
  <c r="KN30" i="4"/>
  <c r="KM30" i="4"/>
  <c r="KL30" i="4"/>
  <c r="KK30" i="4"/>
  <c r="KJ30" i="4"/>
  <c r="KI30" i="4"/>
  <c r="KH30" i="4"/>
  <c r="KG30" i="4"/>
  <c r="KF30" i="4"/>
  <c r="KE30" i="4"/>
  <c r="KD30" i="4"/>
  <c r="KC30" i="4"/>
  <c r="KB30" i="4"/>
  <c r="KA30" i="4"/>
  <c r="JZ30" i="4"/>
  <c r="JY30" i="4"/>
  <c r="JX30" i="4"/>
  <c r="JW30" i="4"/>
  <c r="JV30" i="4"/>
  <c r="JU30" i="4"/>
  <c r="JT30" i="4"/>
  <c r="JS30" i="4"/>
  <c r="JR30" i="4"/>
  <c r="JQ30" i="4"/>
  <c r="JP30" i="4"/>
  <c r="JO30" i="4"/>
  <c r="JN30" i="4"/>
  <c r="JM30" i="4"/>
  <c r="JL30" i="4"/>
  <c r="JK30" i="4"/>
  <c r="JJ30" i="4"/>
  <c r="JI30" i="4"/>
  <c r="JH30" i="4"/>
  <c r="JG30" i="4"/>
  <c r="JF30" i="4"/>
  <c r="JE30" i="4"/>
  <c r="JD30" i="4"/>
  <c r="JC30" i="4"/>
  <c r="JB30" i="4"/>
  <c r="JA30" i="4"/>
  <c r="IZ30" i="4"/>
  <c r="IY30" i="4"/>
  <c r="IX30" i="4"/>
  <c r="IW30" i="4"/>
  <c r="IV30" i="4"/>
  <c r="HU30" i="4"/>
  <c r="HT30" i="4"/>
  <c r="HR30" i="4"/>
  <c r="HQ30" i="4"/>
  <c r="HP30" i="4"/>
  <c r="HO30" i="4"/>
  <c r="HN30" i="4"/>
  <c r="HM30" i="4"/>
  <c r="HL30" i="4"/>
  <c r="HK30" i="4"/>
  <c r="HA30" i="4"/>
  <c r="GZ30" i="4"/>
  <c r="GY30" i="4"/>
  <c r="GX30" i="4"/>
  <c r="GW30" i="4"/>
  <c r="GV30" i="4"/>
  <c r="GU30" i="4"/>
  <c r="GT30" i="4"/>
  <c r="GS30" i="4"/>
  <c r="GR30" i="4"/>
  <c r="GQ30" i="4"/>
  <c r="GP30" i="4"/>
  <c r="GO30" i="4"/>
  <c r="GN30" i="4"/>
  <c r="GM30" i="4"/>
  <c r="GL30" i="4"/>
  <c r="GK30" i="4"/>
  <c r="GJ30" i="4"/>
  <c r="GI30" i="4"/>
  <c r="GH30" i="4"/>
  <c r="GG30" i="4"/>
  <c r="GF30" i="4"/>
  <c r="GE30" i="4"/>
  <c r="GD30" i="4"/>
  <c r="GC30" i="4"/>
  <c r="GB30" i="4"/>
  <c r="GA30" i="4"/>
  <c r="FZ30" i="4"/>
  <c r="FY30" i="4"/>
  <c r="FX30" i="4"/>
  <c r="FW30" i="4"/>
  <c r="FV30" i="4"/>
  <c r="FU30" i="4"/>
  <c r="FT30" i="4"/>
  <c r="FS30" i="4"/>
  <c r="FR30" i="4"/>
  <c r="FQ30" i="4"/>
  <c r="FP30" i="4"/>
  <c r="FO30" i="4"/>
  <c r="FN30" i="4"/>
  <c r="FM30" i="4"/>
  <c r="FL30" i="4"/>
  <c r="FK30" i="4"/>
  <c r="FJ30" i="4"/>
  <c r="FI30" i="4"/>
  <c r="FH30" i="4"/>
  <c r="FG30" i="4"/>
  <c r="FF30" i="4"/>
  <c r="EU30" i="4"/>
  <c r="ES30" i="4"/>
  <c r="EE30" i="4"/>
  <c r="ED30" i="4"/>
  <c r="EB30" i="4"/>
  <c r="EA30" i="4"/>
  <c r="DZ30" i="4"/>
  <c r="DY30" i="4"/>
  <c r="DX30" i="4"/>
  <c r="DW30" i="4"/>
  <c r="DV30" i="4"/>
  <c r="DU30" i="4"/>
  <c r="AJV22" i="4"/>
  <c r="AJU22" i="4"/>
  <c r="AJT22" i="4"/>
  <c r="AJS22" i="4"/>
  <c r="AJR22" i="4"/>
  <c r="AJQ22" i="4"/>
  <c r="AJP22" i="4"/>
  <c r="AJO22" i="4"/>
  <c r="AJN22" i="4"/>
  <c r="AJM22" i="4"/>
  <c r="AJL22" i="4"/>
  <c r="AJK22" i="4"/>
  <c r="AJJ22" i="4"/>
  <c r="AJI22" i="4"/>
  <c r="AJH22" i="4"/>
  <c r="AJG22" i="4"/>
  <c r="AJF22" i="4"/>
  <c r="AJE22" i="4"/>
  <c r="AJD22" i="4"/>
  <c r="AJC22" i="4"/>
  <c r="AJB22" i="4"/>
  <c r="AJA22" i="4"/>
  <c r="AIZ22" i="4"/>
  <c r="AIY22" i="4"/>
  <c r="AIX22" i="4"/>
  <c r="AIW22" i="4"/>
  <c r="AIV22" i="4"/>
  <c r="AIU22" i="4"/>
  <c r="AIT22" i="4"/>
  <c r="AIS22" i="4"/>
  <c r="AIR22" i="4"/>
  <c r="AIQ22" i="4"/>
  <c r="AIP22" i="4"/>
  <c r="AIO22" i="4"/>
  <c r="AIN22" i="4"/>
  <c r="AIM22" i="4"/>
  <c r="AIL22" i="4"/>
  <c r="AIK22" i="4"/>
  <c r="AIJ22" i="4"/>
  <c r="AII22" i="4"/>
  <c r="AIH22" i="4"/>
  <c r="AIG22" i="4"/>
  <c r="AIF22" i="4"/>
  <c r="AIE22" i="4"/>
  <c r="AID22" i="4"/>
  <c r="AIC22" i="4"/>
  <c r="AIB22" i="4"/>
  <c r="AIA22" i="4"/>
  <c r="AHJ22" i="4"/>
  <c r="AHA22" i="4"/>
  <c r="AGZ22" i="4"/>
  <c r="AGY22" i="4"/>
  <c r="AGW22" i="4"/>
  <c r="AGV22" i="4"/>
  <c r="AGU22" i="4"/>
  <c r="AGT22" i="4"/>
  <c r="AGS22" i="4"/>
  <c r="AGR22" i="4"/>
  <c r="AGQ22" i="4"/>
  <c r="AGP22" i="4"/>
  <c r="KQ22" i="4"/>
  <c r="KP22" i="4"/>
  <c r="KO22" i="4"/>
  <c r="KN22" i="4"/>
  <c r="KM22" i="4"/>
  <c r="KL22" i="4"/>
  <c r="KK22" i="4"/>
  <c r="KJ22" i="4"/>
  <c r="KI22" i="4"/>
  <c r="KH22" i="4"/>
  <c r="KG22" i="4"/>
  <c r="KF22" i="4"/>
  <c r="KE22" i="4"/>
  <c r="KD22" i="4"/>
  <c r="KC22" i="4"/>
  <c r="KB22" i="4"/>
  <c r="KA22" i="4"/>
  <c r="JZ22" i="4"/>
  <c r="JY22" i="4"/>
  <c r="JX22" i="4"/>
  <c r="JW22" i="4"/>
  <c r="JV22" i="4"/>
  <c r="JU22" i="4"/>
  <c r="JT22" i="4"/>
  <c r="JS22" i="4"/>
  <c r="JR22" i="4"/>
  <c r="JQ22" i="4"/>
  <c r="JP22" i="4"/>
  <c r="JO22" i="4"/>
  <c r="JN22" i="4"/>
  <c r="JM22" i="4"/>
  <c r="JL22" i="4"/>
  <c r="JK22" i="4"/>
  <c r="JJ22" i="4"/>
  <c r="JI22" i="4"/>
  <c r="JH22" i="4"/>
  <c r="JG22" i="4"/>
  <c r="JF22" i="4"/>
  <c r="JE22" i="4"/>
  <c r="JD22" i="4"/>
  <c r="JC22" i="4"/>
  <c r="JB22" i="4"/>
  <c r="JA22" i="4"/>
  <c r="IZ22" i="4"/>
  <c r="IY22" i="4"/>
  <c r="IX22" i="4"/>
  <c r="IW22" i="4"/>
  <c r="IV22" i="4"/>
  <c r="IE22" i="4"/>
  <c r="IA22" i="4"/>
  <c r="HU22" i="4"/>
  <c r="HT22" i="4"/>
  <c r="HR22" i="4"/>
  <c r="HQ22" i="4"/>
  <c r="HP22" i="4"/>
  <c r="HO22" i="4"/>
  <c r="HN22" i="4"/>
  <c r="HM22" i="4"/>
  <c r="HL22" i="4"/>
  <c r="HK22" i="4"/>
  <c r="HA22" i="4"/>
  <c r="GZ22" i="4"/>
  <c r="GY22" i="4"/>
  <c r="GX22" i="4"/>
  <c r="GW22" i="4"/>
  <c r="GV22" i="4"/>
  <c r="GU22" i="4"/>
  <c r="GT22" i="4"/>
  <c r="GS22" i="4"/>
  <c r="GR22" i="4"/>
  <c r="GQ22" i="4"/>
  <c r="GP22" i="4"/>
  <c r="GO22" i="4"/>
  <c r="GN22" i="4"/>
  <c r="GM22" i="4"/>
  <c r="GL22" i="4"/>
  <c r="GK22" i="4"/>
  <c r="GJ22" i="4"/>
  <c r="GI22" i="4"/>
  <c r="GH22" i="4"/>
  <c r="GG22" i="4"/>
  <c r="GF22" i="4"/>
  <c r="GE22" i="4"/>
  <c r="GD22" i="4"/>
  <c r="GC22" i="4"/>
  <c r="GB22" i="4"/>
  <c r="GA22" i="4"/>
  <c r="FZ22" i="4"/>
  <c r="FY22" i="4"/>
  <c r="FX22" i="4"/>
  <c r="FW22" i="4"/>
  <c r="FV22" i="4"/>
  <c r="FU22" i="4"/>
  <c r="FT22" i="4"/>
  <c r="FS22" i="4"/>
  <c r="FR22" i="4"/>
  <c r="FQ22" i="4"/>
  <c r="FP22" i="4"/>
  <c r="FO22" i="4"/>
  <c r="FN22" i="4"/>
  <c r="FM22" i="4"/>
  <c r="FL22" i="4"/>
  <c r="FK22" i="4"/>
  <c r="FJ22" i="4"/>
  <c r="FI22" i="4"/>
  <c r="FH22" i="4"/>
  <c r="FG22" i="4"/>
  <c r="FF22" i="4"/>
  <c r="ET22" i="4"/>
  <c r="EF22" i="4"/>
  <c r="EE22" i="4"/>
  <c r="ED22" i="4"/>
  <c r="EB22" i="4"/>
  <c r="EA22" i="4"/>
  <c r="DZ22" i="4"/>
  <c r="DY22" i="4"/>
  <c r="DX22" i="4"/>
  <c r="DW22" i="4"/>
  <c r="DV22" i="4"/>
  <c r="DU22" i="4"/>
  <c r="AJV97" i="4"/>
  <c r="AJU97" i="4"/>
  <c r="AJT97" i="4"/>
  <c r="AJS97" i="4"/>
  <c r="AJR97" i="4"/>
  <c r="AJQ97" i="4"/>
  <c r="AJP97" i="4"/>
  <c r="AJO97" i="4"/>
  <c r="AJN97" i="4"/>
  <c r="AJM97" i="4"/>
  <c r="AJL97" i="4"/>
  <c r="AJK97" i="4"/>
  <c r="AJJ97" i="4"/>
  <c r="AJI97" i="4"/>
  <c r="AJH97" i="4"/>
  <c r="AJG97" i="4"/>
  <c r="AJF97" i="4"/>
  <c r="AJE97" i="4"/>
  <c r="AJD97" i="4"/>
  <c r="AJC97" i="4"/>
  <c r="AJB97" i="4"/>
  <c r="AJA97" i="4"/>
  <c r="AIZ97" i="4"/>
  <c r="AIY97" i="4"/>
  <c r="AIX97" i="4"/>
  <c r="AIW97" i="4"/>
  <c r="AIV97" i="4"/>
  <c r="AIU97" i="4"/>
  <c r="AIT97" i="4"/>
  <c r="AIS97" i="4"/>
  <c r="AIR97" i="4"/>
  <c r="AIQ97" i="4"/>
  <c r="AIP97" i="4"/>
  <c r="AIO97" i="4"/>
  <c r="AIN97" i="4"/>
  <c r="AIM97" i="4"/>
  <c r="AIL97" i="4"/>
  <c r="AIK97" i="4"/>
  <c r="AIJ97" i="4"/>
  <c r="AII97" i="4"/>
  <c r="AIH97" i="4"/>
  <c r="AIG97" i="4"/>
  <c r="AIF97" i="4"/>
  <c r="AIE97" i="4"/>
  <c r="AID97" i="4"/>
  <c r="AIC97" i="4"/>
  <c r="AIB97" i="4"/>
  <c r="AIA97" i="4"/>
  <c r="AGZ97" i="4"/>
  <c r="AGY97" i="4"/>
  <c r="AGV97" i="4"/>
  <c r="AGU97" i="4"/>
  <c r="AGT97" i="4"/>
  <c r="AGS97" i="4"/>
  <c r="AGR97" i="4"/>
  <c r="AGQ97" i="4"/>
  <c r="AGP97" i="4"/>
  <c r="KQ97" i="4"/>
  <c r="KP97" i="4"/>
  <c r="KO97" i="4"/>
  <c r="KN97" i="4"/>
  <c r="KM97" i="4"/>
  <c r="KL97" i="4"/>
  <c r="KK97" i="4"/>
  <c r="KJ97" i="4"/>
  <c r="KI97" i="4"/>
  <c r="KH97" i="4"/>
  <c r="KG97" i="4"/>
  <c r="KF97" i="4"/>
  <c r="KE97" i="4"/>
  <c r="KD97" i="4"/>
  <c r="KC97" i="4"/>
  <c r="KB97" i="4"/>
  <c r="KA97" i="4"/>
  <c r="JZ97" i="4"/>
  <c r="JY97" i="4"/>
  <c r="JX97" i="4"/>
  <c r="JW97" i="4"/>
  <c r="JV97" i="4"/>
  <c r="JU97" i="4"/>
  <c r="JT97" i="4"/>
  <c r="JS97" i="4"/>
  <c r="JR97" i="4"/>
  <c r="JQ97" i="4"/>
  <c r="JP97" i="4"/>
  <c r="JO97" i="4"/>
  <c r="JN97" i="4"/>
  <c r="JM97" i="4"/>
  <c r="JL97" i="4"/>
  <c r="JK97" i="4"/>
  <c r="JJ97" i="4"/>
  <c r="JI97" i="4"/>
  <c r="JH97" i="4"/>
  <c r="JG97" i="4"/>
  <c r="JF97" i="4"/>
  <c r="JE97" i="4"/>
  <c r="JD97" i="4"/>
  <c r="JC97" i="4"/>
  <c r="JB97" i="4"/>
  <c r="JA97" i="4"/>
  <c r="IZ97" i="4"/>
  <c r="IY97" i="4"/>
  <c r="IX97" i="4"/>
  <c r="IW97" i="4"/>
  <c r="IV97" i="4"/>
  <c r="IQ97" i="4"/>
  <c r="HU97" i="4"/>
  <c r="HT97" i="4"/>
  <c r="HQ97" i="4"/>
  <c r="HP97" i="4"/>
  <c r="HO97" i="4"/>
  <c r="HN97" i="4"/>
  <c r="HM97" i="4"/>
  <c r="HL97" i="4"/>
  <c r="HK97" i="4"/>
  <c r="HA97" i="4"/>
  <c r="GZ97" i="4"/>
  <c r="GY97" i="4"/>
  <c r="GX97" i="4"/>
  <c r="GW97" i="4"/>
  <c r="GV97" i="4"/>
  <c r="GU97" i="4"/>
  <c r="GT97" i="4"/>
  <c r="GS97" i="4"/>
  <c r="GR97" i="4"/>
  <c r="GQ97" i="4"/>
  <c r="GP97" i="4"/>
  <c r="GO97" i="4"/>
  <c r="GN97" i="4"/>
  <c r="GM97" i="4"/>
  <c r="GL97" i="4"/>
  <c r="GK97" i="4"/>
  <c r="GJ97" i="4"/>
  <c r="GI97" i="4"/>
  <c r="GH97" i="4"/>
  <c r="GG97" i="4"/>
  <c r="GF97" i="4"/>
  <c r="GE97" i="4"/>
  <c r="GD97" i="4"/>
  <c r="GC97" i="4"/>
  <c r="GB97" i="4"/>
  <c r="GA97" i="4"/>
  <c r="FZ97" i="4"/>
  <c r="FY97" i="4"/>
  <c r="FX97" i="4"/>
  <c r="FW97" i="4"/>
  <c r="FV97" i="4"/>
  <c r="FU97" i="4"/>
  <c r="FT97" i="4"/>
  <c r="FS97" i="4"/>
  <c r="FR97" i="4"/>
  <c r="FQ97" i="4"/>
  <c r="FP97" i="4"/>
  <c r="FO97" i="4"/>
  <c r="FN97" i="4"/>
  <c r="FM97" i="4"/>
  <c r="FL97" i="4"/>
  <c r="FK97" i="4"/>
  <c r="FJ97" i="4"/>
  <c r="FI97" i="4"/>
  <c r="FH97" i="4"/>
  <c r="FG97" i="4"/>
  <c r="FF97" i="4"/>
  <c r="FB97" i="4"/>
  <c r="EN97" i="4"/>
  <c r="EE97" i="4"/>
  <c r="ED97" i="4"/>
  <c r="EA97" i="4"/>
  <c r="DZ97" i="4"/>
  <c r="DY97" i="4"/>
  <c r="DX97" i="4"/>
  <c r="DW97" i="4"/>
  <c r="DV97" i="4"/>
  <c r="DU97" i="4"/>
  <c r="AJV110" i="4"/>
  <c r="AJU110" i="4"/>
  <c r="AJT110" i="4"/>
  <c r="AJS110" i="4"/>
  <c r="AJR110" i="4"/>
  <c r="AJQ110" i="4"/>
  <c r="AJP110" i="4"/>
  <c r="AJO110" i="4"/>
  <c r="AJN110" i="4"/>
  <c r="AJM110" i="4"/>
  <c r="AJL110" i="4"/>
  <c r="AJK110" i="4"/>
  <c r="AJJ110" i="4"/>
  <c r="AJI110" i="4"/>
  <c r="AJH110" i="4"/>
  <c r="AJG110" i="4"/>
  <c r="AJF110" i="4"/>
  <c r="AJE110" i="4"/>
  <c r="AJD110" i="4"/>
  <c r="AJC110" i="4"/>
  <c r="AJB110" i="4"/>
  <c r="AJA110" i="4"/>
  <c r="AIZ110" i="4"/>
  <c r="AIY110" i="4"/>
  <c r="AIX110" i="4"/>
  <c r="AIW110" i="4"/>
  <c r="AIV110" i="4"/>
  <c r="AIU110" i="4"/>
  <c r="AIT110" i="4"/>
  <c r="AIS110" i="4"/>
  <c r="AIR110" i="4"/>
  <c r="AIQ110" i="4"/>
  <c r="AIP110" i="4"/>
  <c r="AIO110" i="4"/>
  <c r="AIN110" i="4"/>
  <c r="AIM110" i="4"/>
  <c r="AIL110" i="4"/>
  <c r="AIK110" i="4"/>
  <c r="AIJ110" i="4"/>
  <c r="AII110" i="4"/>
  <c r="AIH110" i="4"/>
  <c r="AIG110" i="4"/>
  <c r="AIF110" i="4"/>
  <c r="AIE110" i="4"/>
  <c r="AID110" i="4"/>
  <c r="AIC110" i="4"/>
  <c r="AIB110" i="4"/>
  <c r="AIA110" i="4"/>
  <c r="AHE110" i="4"/>
  <c r="AGZ110" i="4"/>
  <c r="AGY110" i="4"/>
  <c r="AGV110" i="4"/>
  <c r="AGU110" i="4"/>
  <c r="AGT110" i="4"/>
  <c r="AGS110" i="4"/>
  <c r="AGR110" i="4"/>
  <c r="AGQ110" i="4"/>
  <c r="AGP110" i="4"/>
  <c r="KQ110" i="4"/>
  <c r="KP110" i="4"/>
  <c r="KO110" i="4"/>
  <c r="KN110" i="4"/>
  <c r="KM110" i="4"/>
  <c r="KL110" i="4"/>
  <c r="KK110" i="4"/>
  <c r="KJ110" i="4"/>
  <c r="KI110" i="4"/>
  <c r="KH110" i="4"/>
  <c r="KG110" i="4"/>
  <c r="KF110" i="4"/>
  <c r="KE110" i="4"/>
  <c r="KD110" i="4"/>
  <c r="KC110" i="4"/>
  <c r="KB110" i="4"/>
  <c r="KA110" i="4"/>
  <c r="JZ110" i="4"/>
  <c r="JY110" i="4"/>
  <c r="JX110" i="4"/>
  <c r="JW110" i="4"/>
  <c r="JV110" i="4"/>
  <c r="JU110" i="4"/>
  <c r="JT110" i="4"/>
  <c r="JS110" i="4"/>
  <c r="JR110" i="4"/>
  <c r="JQ110" i="4"/>
  <c r="JP110" i="4"/>
  <c r="JO110" i="4"/>
  <c r="JN110" i="4"/>
  <c r="JM110" i="4"/>
  <c r="JL110" i="4"/>
  <c r="JK110" i="4"/>
  <c r="JJ110" i="4"/>
  <c r="JI110" i="4"/>
  <c r="JH110" i="4"/>
  <c r="JG110" i="4"/>
  <c r="JF110" i="4"/>
  <c r="JE110" i="4"/>
  <c r="JD110" i="4"/>
  <c r="JC110" i="4"/>
  <c r="JB110" i="4"/>
  <c r="JA110" i="4"/>
  <c r="IZ110" i="4"/>
  <c r="IY110" i="4"/>
  <c r="IX110" i="4"/>
  <c r="IW110" i="4"/>
  <c r="IV110" i="4"/>
  <c r="HU110" i="4"/>
  <c r="HT110" i="4"/>
  <c r="HQ110" i="4"/>
  <c r="HP110" i="4"/>
  <c r="HO110" i="4"/>
  <c r="HN110" i="4"/>
  <c r="HM110" i="4"/>
  <c r="HL110" i="4"/>
  <c r="HK110" i="4"/>
  <c r="HA110" i="4"/>
  <c r="GZ110" i="4"/>
  <c r="GY110" i="4"/>
  <c r="GX110" i="4"/>
  <c r="GW110" i="4"/>
  <c r="GV110" i="4"/>
  <c r="GU110" i="4"/>
  <c r="GT110" i="4"/>
  <c r="GS110" i="4"/>
  <c r="GR110" i="4"/>
  <c r="GQ110" i="4"/>
  <c r="GP110" i="4"/>
  <c r="GO110" i="4"/>
  <c r="GN110" i="4"/>
  <c r="GM110" i="4"/>
  <c r="GL110" i="4"/>
  <c r="GK110" i="4"/>
  <c r="GJ110" i="4"/>
  <c r="GI110" i="4"/>
  <c r="GH110" i="4"/>
  <c r="GG110" i="4"/>
  <c r="GF110" i="4"/>
  <c r="GE110" i="4"/>
  <c r="GD110" i="4"/>
  <c r="GC110" i="4"/>
  <c r="GB110" i="4"/>
  <c r="GA110" i="4"/>
  <c r="FZ110" i="4"/>
  <c r="FY110" i="4"/>
  <c r="FX110" i="4"/>
  <c r="FW110" i="4"/>
  <c r="FV110" i="4"/>
  <c r="FU110" i="4"/>
  <c r="FT110" i="4"/>
  <c r="FS110" i="4"/>
  <c r="FR110" i="4"/>
  <c r="FQ110" i="4"/>
  <c r="FP110" i="4"/>
  <c r="FO110" i="4"/>
  <c r="FN110" i="4"/>
  <c r="FM110" i="4"/>
  <c r="FL110" i="4"/>
  <c r="FK110" i="4"/>
  <c r="FJ110" i="4"/>
  <c r="FI110" i="4"/>
  <c r="FH110" i="4"/>
  <c r="FG110" i="4"/>
  <c r="FF110" i="4"/>
  <c r="EE110" i="4"/>
  <c r="ED110" i="4"/>
  <c r="EA110" i="4"/>
  <c r="DZ110" i="4"/>
  <c r="DY110" i="4"/>
  <c r="DX110" i="4"/>
  <c r="DW110" i="4"/>
  <c r="DV110" i="4"/>
  <c r="DU110" i="4"/>
  <c r="AJV59" i="4"/>
  <c r="AJU59" i="4"/>
  <c r="AJT59" i="4"/>
  <c r="AJS59" i="4"/>
  <c r="AJR59" i="4"/>
  <c r="AJQ59" i="4"/>
  <c r="AJP59" i="4"/>
  <c r="AJO59" i="4"/>
  <c r="AJN59" i="4"/>
  <c r="AJM59" i="4"/>
  <c r="AJL59" i="4"/>
  <c r="AJK59" i="4"/>
  <c r="AJJ59" i="4"/>
  <c r="AJI59" i="4"/>
  <c r="AJH59" i="4"/>
  <c r="AJG59" i="4"/>
  <c r="AJF59" i="4"/>
  <c r="AJE59" i="4"/>
  <c r="AJD59" i="4"/>
  <c r="AJC59" i="4"/>
  <c r="AJB59" i="4"/>
  <c r="AJA59" i="4"/>
  <c r="AIZ59" i="4"/>
  <c r="AIY59" i="4"/>
  <c r="AIX59" i="4"/>
  <c r="AIW59" i="4"/>
  <c r="AIV59" i="4"/>
  <c r="AIU59" i="4"/>
  <c r="AIT59" i="4"/>
  <c r="AIS59" i="4"/>
  <c r="AIR59" i="4"/>
  <c r="AIQ59" i="4"/>
  <c r="AIP59" i="4"/>
  <c r="AIO59" i="4"/>
  <c r="AIN59" i="4"/>
  <c r="AIM59" i="4"/>
  <c r="AIL59" i="4"/>
  <c r="AIK59" i="4"/>
  <c r="AIJ59" i="4"/>
  <c r="AII59" i="4"/>
  <c r="AIH59" i="4"/>
  <c r="AIG59" i="4"/>
  <c r="AIF59" i="4"/>
  <c r="AIE59" i="4"/>
  <c r="AID59" i="4"/>
  <c r="AIC59" i="4"/>
  <c r="AIB59" i="4"/>
  <c r="AIA59" i="4"/>
  <c r="AHW59" i="4"/>
  <c r="AGZ59" i="4"/>
  <c r="AGY59" i="4"/>
  <c r="AGW59" i="4"/>
  <c r="AGV59" i="4"/>
  <c r="AGU59" i="4"/>
  <c r="AGT59" i="4"/>
  <c r="AGS59" i="4"/>
  <c r="AGR59" i="4"/>
  <c r="AGQ59" i="4"/>
  <c r="AGP59" i="4"/>
  <c r="KQ59" i="4"/>
  <c r="KP59" i="4"/>
  <c r="KO59" i="4"/>
  <c r="KN59" i="4"/>
  <c r="KM59" i="4"/>
  <c r="KL59" i="4"/>
  <c r="KK59" i="4"/>
  <c r="KJ59" i="4"/>
  <c r="KI59" i="4"/>
  <c r="KH59" i="4"/>
  <c r="KG59" i="4"/>
  <c r="KF59" i="4"/>
  <c r="KE59" i="4"/>
  <c r="KD59" i="4"/>
  <c r="KC59" i="4"/>
  <c r="KB59" i="4"/>
  <c r="KA59" i="4"/>
  <c r="JZ59" i="4"/>
  <c r="JY59" i="4"/>
  <c r="JX59" i="4"/>
  <c r="JW59" i="4"/>
  <c r="JV59" i="4"/>
  <c r="JU59" i="4"/>
  <c r="JT59" i="4"/>
  <c r="JS59" i="4"/>
  <c r="JR59" i="4"/>
  <c r="JQ59" i="4"/>
  <c r="JP59" i="4"/>
  <c r="JO59" i="4"/>
  <c r="JN59" i="4"/>
  <c r="JM59" i="4"/>
  <c r="JL59" i="4"/>
  <c r="JK59" i="4"/>
  <c r="JJ59" i="4"/>
  <c r="JI59" i="4"/>
  <c r="JH59" i="4"/>
  <c r="JG59" i="4"/>
  <c r="JF59" i="4"/>
  <c r="JE59" i="4"/>
  <c r="JD59" i="4"/>
  <c r="JC59" i="4"/>
  <c r="JB59" i="4"/>
  <c r="JA59" i="4"/>
  <c r="IZ59" i="4"/>
  <c r="IY59" i="4"/>
  <c r="IX59" i="4"/>
  <c r="IW59" i="4"/>
  <c r="IV59" i="4"/>
  <c r="IR59" i="4"/>
  <c r="HU59" i="4"/>
  <c r="HT59" i="4"/>
  <c r="HR59" i="4"/>
  <c r="HQ59" i="4"/>
  <c r="HP59" i="4"/>
  <c r="HO59" i="4"/>
  <c r="HN59" i="4"/>
  <c r="HM59" i="4"/>
  <c r="HL59" i="4"/>
  <c r="HK59" i="4"/>
  <c r="HA59" i="4"/>
  <c r="GZ59" i="4"/>
  <c r="GY59" i="4"/>
  <c r="GX59" i="4"/>
  <c r="GW59" i="4"/>
  <c r="GV59" i="4"/>
  <c r="GU59" i="4"/>
  <c r="GT59" i="4"/>
  <c r="GS59" i="4"/>
  <c r="GR59" i="4"/>
  <c r="GQ59" i="4"/>
  <c r="GP59" i="4"/>
  <c r="GO59" i="4"/>
  <c r="GN59" i="4"/>
  <c r="GM59" i="4"/>
  <c r="GL59" i="4"/>
  <c r="GK59" i="4"/>
  <c r="GJ59" i="4"/>
  <c r="GI59" i="4"/>
  <c r="GH59" i="4"/>
  <c r="GG59" i="4"/>
  <c r="GF59" i="4"/>
  <c r="GE59" i="4"/>
  <c r="GD59" i="4"/>
  <c r="GC59" i="4"/>
  <c r="GB59" i="4"/>
  <c r="GA59" i="4"/>
  <c r="FZ59" i="4"/>
  <c r="FY59" i="4"/>
  <c r="FX59" i="4"/>
  <c r="FW59" i="4"/>
  <c r="FV59" i="4"/>
  <c r="FU59" i="4"/>
  <c r="FT59" i="4"/>
  <c r="FS59" i="4"/>
  <c r="FR59" i="4"/>
  <c r="FQ59" i="4"/>
  <c r="FP59" i="4"/>
  <c r="FO59" i="4"/>
  <c r="FN59" i="4"/>
  <c r="FM59" i="4"/>
  <c r="FL59" i="4"/>
  <c r="FK59" i="4"/>
  <c r="FJ59" i="4"/>
  <c r="FI59" i="4"/>
  <c r="FH59" i="4"/>
  <c r="FG59" i="4"/>
  <c r="FF59" i="4"/>
  <c r="EE59" i="4"/>
  <c r="ED59" i="4"/>
  <c r="EB59" i="4"/>
  <c r="EA59" i="4"/>
  <c r="DZ59" i="4"/>
  <c r="DY59" i="4"/>
  <c r="DX59" i="4"/>
  <c r="DW59" i="4"/>
  <c r="DV59" i="4"/>
  <c r="DU59" i="4"/>
  <c r="AJV36" i="4"/>
  <c r="AJU36" i="4"/>
  <c r="AJT36" i="4"/>
  <c r="AJS36" i="4"/>
  <c r="AJR36" i="4"/>
  <c r="AJQ36" i="4"/>
  <c r="AJP36" i="4"/>
  <c r="AJO36" i="4"/>
  <c r="AJN36" i="4"/>
  <c r="AJM36" i="4"/>
  <c r="AJL36" i="4"/>
  <c r="AJK36" i="4"/>
  <c r="AJJ36" i="4"/>
  <c r="AJI36" i="4"/>
  <c r="AJH36" i="4"/>
  <c r="AJG36" i="4"/>
  <c r="AJF36" i="4"/>
  <c r="AJE36" i="4"/>
  <c r="AJD36" i="4"/>
  <c r="AJC36" i="4"/>
  <c r="AJB36" i="4"/>
  <c r="AJA36" i="4"/>
  <c r="AIZ36" i="4"/>
  <c r="AIY36" i="4"/>
  <c r="AIX36" i="4"/>
  <c r="AIW36" i="4"/>
  <c r="AIV36" i="4"/>
  <c r="AIU36" i="4"/>
  <c r="AIT36" i="4"/>
  <c r="AIS36" i="4"/>
  <c r="AIR36" i="4"/>
  <c r="AIQ36" i="4"/>
  <c r="AIP36" i="4"/>
  <c r="AIO36" i="4"/>
  <c r="AIN36" i="4"/>
  <c r="AIM36" i="4"/>
  <c r="AIL36" i="4"/>
  <c r="AIK36" i="4"/>
  <c r="AIJ36" i="4"/>
  <c r="AII36" i="4"/>
  <c r="AIH36" i="4"/>
  <c r="AIG36" i="4"/>
  <c r="AIF36" i="4"/>
  <c r="AIE36" i="4"/>
  <c r="AID36" i="4"/>
  <c r="AIC36" i="4"/>
  <c r="AIB36" i="4"/>
  <c r="AIA36" i="4"/>
  <c r="AGZ36" i="4"/>
  <c r="AGY36" i="4"/>
  <c r="AGW36" i="4"/>
  <c r="AGV36" i="4"/>
  <c r="AGU36" i="4"/>
  <c r="AGT36" i="4"/>
  <c r="AGS36" i="4"/>
  <c r="AGR36" i="4"/>
  <c r="AGQ36" i="4"/>
  <c r="AGP36" i="4"/>
  <c r="KQ36" i="4"/>
  <c r="KP36" i="4"/>
  <c r="KO36" i="4"/>
  <c r="KN36" i="4"/>
  <c r="KM36" i="4"/>
  <c r="KL36" i="4"/>
  <c r="KK36" i="4"/>
  <c r="KJ36" i="4"/>
  <c r="KI36" i="4"/>
  <c r="KH36" i="4"/>
  <c r="KG36" i="4"/>
  <c r="KF36" i="4"/>
  <c r="KE36" i="4"/>
  <c r="KD36" i="4"/>
  <c r="KC36" i="4"/>
  <c r="KB36" i="4"/>
  <c r="KA36" i="4"/>
  <c r="JZ36" i="4"/>
  <c r="JY36" i="4"/>
  <c r="JX36" i="4"/>
  <c r="JW36" i="4"/>
  <c r="JV36" i="4"/>
  <c r="JU36" i="4"/>
  <c r="JT36" i="4"/>
  <c r="JS36" i="4"/>
  <c r="JR36" i="4"/>
  <c r="JQ36" i="4"/>
  <c r="JP36" i="4"/>
  <c r="JO36" i="4"/>
  <c r="JN36" i="4"/>
  <c r="JM36" i="4"/>
  <c r="JL36" i="4"/>
  <c r="JK36" i="4"/>
  <c r="JJ36" i="4"/>
  <c r="JI36" i="4"/>
  <c r="JH36" i="4"/>
  <c r="JG36" i="4"/>
  <c r="JF36" i="4"/>
  <c r="JE36" i="4"/>
  <c r="JD36" i="4"/>
  <c r="JC36" i="4"/>
  <c r="JB36" i="4"/>
  <c r="JA36" i="4"/>
  <c r="IZ36" i="4"/>
  <c r="IY36" i="4"/>
  <c r="IX36" i="4"/>
  <c r="IW36" i="4"/>
  <c r="IV36" i="4"/>
  <c r="IT36" i="4"/>
  <c r="IN36" i="4"/>
  <c r="ID36" i="4"/>
  <c r="HY36" i="4"/>
  <c r="HU36" i="4"/>
  <c r="HT36" i="4"/>
  <c r="HR36" i="4"/>
  <c r="HQ36" i="4"/>
  <c r="HP36" i="4"/>
  <c r="HO36" i="4"/>
  <c r="HN36" i="4"/>
  <c r="HM36" i="4"/>
  <c r="HL36" i="4"/>
  <c r="HK36" i="4"/>
  <c r="HA36" i="4"/>
  <c r="GZ36" i="4"/>
  <c r="GY36" i="4"/>
  <c r="GX36" i="4"/>
  <c r="GW36" i="4"/>
  <c r="GV36" i="4"/>
  <c r="GU36" i="4"/>
  <c r="GT36" i="4"/>
  <c r="GS36" i="4"/>
  <c r="GR36" i="4"/>
  <c r="GQ36" i="4"/>
  <c r="GP36" i="4"/>
  <c r="GO36" i="4"/>
  <c r="GN36" i="4"/>
  <c r="GM36" i="4"/>
  <c r="GL36" i="4"/>
  <c r="GK36" i="4"/>
  <c r="GJ36" i="4"/>
  <c r="GI36" i="4"/>
  <c r="GH36" i="4"/>
  <c r="GG36" i="4"/>
  <c r="GF36" i="4"/>
  <c r="GE36" i="4"/>
  <c r="GD36" i="4"/>
  <c r="GC36" i="4"/>
  <c r="GB36" i="4"/>
  <c r="GA36" i="4"/>
  <c r="FZ36" i="4"/>
  <c r="FY36" i="4"/>
  <c r="FX36" i="4"/>
  <c r="FW36" i="4"/>
  <c r="FV36" i="4"/>
  <c r="FU36" i="4"/>
  <c r="FT36" i="4"/>
  <c r="FS36" i="4"/>
  <c r="FR36" i="4"/>
  <c r="FQ36" i="4"/>
  <c r="FP36" i="4"/>
  <c r="FO36" i="4"/>
  <c r="FN36" i="4"/>
  <c r="FM36" i="4"/>
  <c r="FL36" i="4"/>
  <c r="FK36" i="4"/>
  <c r="FJ36" i="4"/>
  <c r="FI36" i="4"/>
  <c r="FH36" i="4"/>
  <c r="FG36" i="4"/>
  <c r="FF36" i="4"/>
  <c r="FA36" i="4"/>
  <c r="EE36" i="4"/>
  <c r="ED36" i="4"/>
  <c r="EB36" i="4"/>
  <c r="EA36" i="4"/>
  <c r="DZ36" i="4"/>
  <c r="DY36" i="4"/>
  <c r="DX36" i="4"/>
  <c r="DW36" i="4"/>
  <c r="DV36" i="4"/>
  <c r="DU36" i="4"/>
  <c r="AJV21" i="4"/>
  <c r="AJU21" i="4"/>
  <c r="AJT21" i="4"/>
  <c r="AJS21" i="4"/>
  <c r="AJR21" i="4"/>
  <c r="AJQ21" i="4"/>
  <c r="AJP21" i="4"/>
  <c r="AJO21" i="4"/>
  <c r="AJN21" i="4"/>
  <c r="AJM21" i="4"/>
  <c r="AJL21" i="4"/>
  <c r="AJK21" i="4"/>
  <c r="AJJ21" i="4"/>
  <c r="AJI21" i="4"/>
  <c r="AJH21" i="4"/>
  <c r="AJG21" i="4"/>
  <c r="AJF21" i="4"/>
  <c r="AJE21" i="4"/>
  <c r="AJD21" i="4"/>
  <c r="AJC21" i="4"/>
  <c r="AJB21" i="4"/>
  <c r="AJA21" i="4"/>
  <c r="AIZ21" i="4"/>
  <c r="AIY21" i="4"/>
  <c r="AIX21" i="4"/>
  <c r="AIW21" i="4"/>
  <c r="AIV21" i="4"/>
  <c r="AIU21" i="4"/>
  <c r="AIT21" i="4"/>
  <c r="AIS21" i="4"/>
  <c r="AIR21" i="4"/>
  <c r="AIQ21" i="4"/>
  <c r="AIP21" i="4"/>
  <c r="AIO21" i="4"/>
  <c r="AIN21" i="4"/>
  <c r="AIM21" i="4"/>
  <c r="AIL21" i="4"/>
  <c r="AIK21" i="4"/>
  <c r="AIJ21" i="4"/>
  <c r="AII21" i="4"/>
  <c r="AIH21" i="4"/>
  <c r="AIG21" i="4"/>
  <c r="AIF21" i="4"/>
  <c r="AIE21" i="4"/>
  <c r="AID21" i="4"/>
  <c r="AIC21" i="4"/>
  <c r="AIB21" i="4"/>
  <c r="AIA21" i="4"/>
  <c r="AGZ21" i="4"/>
  <c r="AGY21" i="4"/>
  <c r="AGV21" i="4"/>
  <c r="AGU21" i="4"/>
  <c r="AGT21" i="4"/>
  <c r="AGS21" i="4"/>
  <c r="AGR21" i="4"/>
  <c r="AGQ21" i="4"/>
  <c r="AGP21" i="4"/>
  <c r="KQ21" i="4"/>
  <c r="KP21" i="4"/>
  <c r="KO21" i="4"/>
  <c r="KN21" i="4"/>
  <c r="KM21" i="4"/>
  <c r="KL21" i="4"/>
  <c r="KK21" i="4"/>
  <c r="KJ21" i="4"/>
  <c r="KI21" i="4"/>
  <c r="KH21" i="4"/>
  <c r="KG21" i="4"/>
  <c r="KF21" i="4"/>
  <c r="KE21" i="4"/>
  <c r="KD21" i="4"/>
  <c r="KC21" i="4"/>
  <c r="KB21" i="4"/>
  <c r="KA21" i="4"/>
  <c r="JZ21" i="4"/>
  <c r="JY21" i="4"/>
  <c r="JX21" i="4"/>
  <c r="JW21" i="4"/>
  <c r="JV21" i="4"/>
  <c r="JU21" i="4"/>
  <c r="JT21" i="4"/>
  <c r="JS21" i="4"/>
  <c r="JR21" i="4"/>
  <c r="JQ21" i="4"/>
  <c r="JP21" i="4"/>
  <c r="JO21" i="4"/>
  <c r="JN21" i="4"/>
  <c r="JM21" i="4"/>
  <c r="JL21" i="4"/>
  <c r="JK21" i="4"/>
  <c r="JJ21" i="4"/>
  <c r="JI21" i="4"/>
  <c r="JH21" i="4"/>
  <c r="JG21" i="4"/>
  <c r="JF21" i="4"/>
  <c r="JE21" i="4"/>
  <c r="JD21" i="4"/>
  <c r="JC21" i="4"/>
  <c r="JB21" i="4"/>
  <c r="JA21" i="4"/>
  <c r="IZ21" i="4"/>
  <c r="IY21" i="4"/>
  <c r="IX21" i="4"/>
  <c r="IW21" i="4"/>
  <c r="IV21" i="4"/>
  <c r="IR21" i="4"/>
  <c r="IC21" i="4"/>
  <c r="HU21" i="4"/>
  <c r="HT21" i="4"/>
  <c r="HS21" i="4"/>
  <c r="HQ21" i="4"/>
  <c r="HP21" i="4"/>
  <c r="HO21" i="4"/>
  <c r="HN21" i="4"/>
  <c r="HM21" i="4"/>
  <c r="HL21" i="4"/>
  <c r="HK21" i="4"/>
  <c r="HA21" i="4"/>
  <c r="GZ21" i="4"/>
  <c r="GY21" i="4"/>
  <c r="GX21" i="4"/>
  <c r="GW21" i="4"/>
  <c r="GV21" i="4"/>
  <c r="GU21" i="4"/>
  <c r="GT21" i="4"/>
  <c r="GS21" i="4"/>
  <c r="GR21" i="4"/>
  <c r="GQ21" i="4"/>
  <c r="GP21" i="4"/>
  <c r="GO21" i="4"/>
  <c r="GN21" i="4"/>
  <c r="GM21" i="4"/>
  <c r="GL21" i="4"/>
  <c r="GK21" i="4"/>
  <c r="GJ21" i="4"/>
  <c r="GI21" i="4"/>
  <c r="GH21" i="4"/>
  <c r="GG21" i="4"/>
  <c r="GF21" i="4"/>
  <c r="GE21" i="4"/>
  <c r="GD21" i="4"/>
  <c r="GC21" i="4"/>
  <c r="GB21" i="4"/>
  <c r="GA21" i="4"/>
  <c r="FZ21" i="4"/>
  <c r="FY21" i="4"/>
  <c r="FX21" i="4"/>
  <c r="FW21" i="4"/>
  <c r="FV21" i="4"/>
  <c r="FU21" i="4"/>
  <c r="FT21" i="4"/>
  <c r="FS21" i="4"/>
  <c r="FR21" i="4"/>
  <c r="FQ21" i="4"/>
  <c r="FP21" i="4"/>
  <c r="FO21" i="4"/>
  <c r="FN21" i="4"/>
  <c r="FM21" i="4"/>
  <c r="FL21" i="4"/>
  <c r="FK21" i="4"/>
  <c r="FJ21" i="4"/>
  <c r="FI21" i="4"/>
  <c r="FH21" i="4"/>
  <c r="FG21" i="4"/>
  <c r="FF21" i="4"/>
  <c r="ET21" i="4"/>
  <c r="EE21" i="4"/>
  <c r="ED21" i="4"/>
  <c r="EA21" i="4"/>
  <c r="DZ21" i="4"/>
  <c r="DY21" i="4"/>
  <c r="DX21" i="4"/>
  <c r="DW21" i="4"/>
  <c r="DV21" i="4"/>
  <c r="DU21" i="4"/>
  <c r="AJV130" i="4"/>
  <c r="AJU130" i="4"/>
  <c r="AJT130" i="4"/>
  <c r="AJS130" i="4"/>
  <c r="AJR130" i="4"/>
  <c r="AJQ130" i="4"/>
  <c r="AJP130" i="4"/>
  <c r="AJO130" i="4"/>
  <c r="AJN130" i="4"/>
  <c r="AJM130" i="4"/>
  <c r="AJL130" i="4"/>
  <c r="AJK130" i="4"/>
  <c r="AJJ130" i="4"/>
  <c r="AJI130" i="4"/>
  <c r="AJH130" i="4"/>
  <c r="AJG130" i="4"/>
  <c r="AJF130" i="4"/>
  <c r="AJE130" i="4"/>
  <c r="AJD130" i="4"/>
  <c r="AJC130" i="4"/>
  <c r="AJB130" i="4"/>
  <c r="AJA130" i="4"/>
  <c r="AIZ130" i="4"/>
  <c r="AIY130" i="4"/>
  <c r="AIX130" i="4"/>
  <c r="AIW130" i="4"/>
  <c r="AIV130" i="4"/>
  <c r="AIU130" i="4"/>
  <c r="AIT130" i="4"/>
  <c r="AIS130" i="4"/>
  <c r="AIR130" i="4"/>
  <c r="AIQ130" i="4"/>
  <c r="AIP130" i="4"/>
  <c r="AIO130" i="4"/>
  <c r="AIN130" i="4"/>
  <c r="AIM130" i="4"/>
  <c r="AIL130" i="4"/>
  <c r="AIK130" i="4"/>
  <c r="AIJ130" i="4"/>
  <c r="AII130" i="4"/>
  <c r="AIH130" i="4"/>
  <c r="AIG130" i="4"/>
  <c r="AIF130" i="4"/>
  <c r="AIE130" i="4"/>
  <c r="AID130" i="4"/>
  <c r="AIC130" i="4"/>
  <c r="AIB130" i="4"/>
  <c r="AIA130" i="4"/>
  <c r="AGZ130" i="4"/>
  <c r="AGY130" i="4"/>
  <c r="AGW130" i="4"/>
  <c r="AGV130" i="4"/>
  <c r="AGU130" i="4"/>
  <c r="AGT130" i="4"/>
  <c r="AGS130" i="4"/>
  <c r="AGR130" i="4"/>
  <c r="AGQ130" i="4"/>
  <c r="AGP130" i="4"/>
  <c r="KQ130" i="4"/>
  <c r="KP130" i="4"/>
  <c r="KO130" i="4"/>
  <c r="KN130" i="4"/>
  <c r="KM130" i="4"/>
  <c r="KL130" i="4"/>
  <c r="KK130" i="4"/>
  <c r="KJ130" i="4"/>
  <c r="KI130" i="4"/>
  <c r="KH130" i="4"/>
  <c r="KG130" i="4"/>
  <c r="KF130" i="4"/>
  <c r="KE130" i="4"/>
  <c r="KD130" i="4"/>
  <c r="KC130" i="4"/>
  <c r="KB130" i="4"/>
  <c r="KA130" i="4"/>
  <c r="JZ130" i="4"/>
  <c r="JY130" i="4"/>
  <c r="JX130" i="4"/>
  <c r="JW130" i="4"/>
  <c r="JV130" i="4"/>
  <c r="JU130" i="4"/>
  <c r="JT130" i="4"/>
  <c r="JS130" i="4"/>
  <c r="JR130" i="4"/>
  <c r="JQ130" i="4"/>
  <c r="JP130" i="4"/>
  <c r="JO130" i="4"/>
  <c r="JN130" i="4"/>
  <c r="JM130" i="4"/>
  <c r="JL130" i="4"/>
  <c r="JK130" i="4"/>
  <c r="JJ130" i="4"/>
  <c r="JI130" i="4"/>
  <c r="JH130" i="4"/>
  <c r="JG130" i="4"/>
  <c r="JF130" i="4"/>
  <c r="JE130" i="4"/>
  <c r="JD130" i="4"/>
  <c r="JC130" i="4"/>
  <c r="JB130" i="4"/>
  <c r="JA130" i="4"/>
  <c r="IZ130" i="4"/>
  <c r="IY130" i="4"/>
  <c r="IX130" i="4"/>
  <c r="IW130" i="4"/>
  <c r="IV130" i="4"/>
  <c r="IN130" i="4"/>
  <c r="HU130" i="4"/>
  <c r="HT130" i="4"/>
  <c r="HR130" i="4"/>
  <c r="HQ130" i="4"/>
  <c r="HP130" i="4"/>
  <c r="HO130" i="4"/>
  <c r="HN130" i="4"/>
  <c r="HM130" i="4"/>
  <c r="HL130" i="4"/>
  <c r="HK130" i="4"/>
  <c r="HA130" i="4"/>
  <c r="GZ130" i="4"/>
  <c r="GY130" i="4"/>
  <c r="GX130" i="4"/>
  <c r="GW130" i="4"/>
  <c r="GV130" i="4"/>
  <c r="GU130" i="4"/>
  <c r="GT130" i="4"/>
  <c r="GS130" i="4"/>
  <c r="GR130" i="4"/>
  <c r="GQ130" i="4"/>
  <c r="GP130" i="4"/>
  <c r="GO130" i="4"/>
  <c r="GN130" i="4"/>
  <c r="GM130" i="4"/>
  <c r="GL130" i="4"/>
  <c r="GK130" i="4"/>
  <c r="GJ130" i="4"/>
  <c r="GI130" i="4"/>
  <c r="GH130" i="4"/>
  <c r="GG130" i="4"/>
  <c r="GF130" i="4"/>
  <c r="GE130" i="4"/>
  <c r="GD130" i="4"/>
  <c r="GC130" i="4"/>
  <c r="GB130" i="4"/>
  <c r="GA130" i="4"/>
  <c r="FZ130" i="4"/>
  <c r="FY130" i="4"/>
  <c r="FX130" i="4"/>
  <c r="FW130" i="4"/>
  <c r="FV130" i="4"/>
  <c r="FU130" i="4"/>
  <c r="FT130" i="4"/>
  <c r="FS130" i="4"/>
  <c r="FR130" i="4"/>
  <c r="FQ130" i="4"/>
  <c r="FP130" i="4"/>
  <c r="FO130" i="4"/>
  <c r="FN130" i="4"/>
  <c r="FM130" i="4"/>
  <c r="FL130" i="4"/>
  <c r="FK130" i="4"/>
  <c r="FJ130" i="4"/>
  <c r="FI130" i="4"/>
  <c r="FH130" i="4"/>
  <c r="FG130" i="4"/>
  <c r="FF130" i="4"/>
  <c r="EW130" i="4"/>
  <c r="EE130" i="4"/>
  <c r="ED130" i="4"/>
  <c r="EB130" i="4"/>
  <c r="EA130" i="4"/>
  <c r="DZ130" i="4"/>
  <c r="DY130" i="4"/>
  <c r="DX130" i="4"/>
  <c r="DW130" i="4"/>
  <c r="DV130" i="4"/>
  <c r="DU130" i="4"/>
  <c r="AJV121" i="4"/>
  <c r="AJU121" i="4"/>
  <c r="AJT121" i="4"/>
  <c r="AJS121" i="4"/>
  <c r="AJR121" i="4"/>
  <c r="AJQ121" i="4"/>
  <c r="AJP121" i="4"/>
  <c r="AJO121" i="4"/>
  <c r="AJN121" i="4"/>
  <c r="AJM121" i="4"/>
  <c r="AJL121" i="4"/>
  <c r="AJK121" i="4"/>
  <c r="AJJ121" i="4"/>
  <c r="AJI121" i="4"/>
  <c r="AJH121" i="4"/>
  <c r="AJG121" i="4"/>
  <c r="AJF121" i="4"/>
  <c r="AJE121" i="4"/>
  <c r="AJD121" i="4"/>
  <c r="AJC121" i="4"/>
  <c r="AJB121" i="4"/>
  <c r="AJA121" i="4"/>
  <c r="AIZ121" i="4"/>
  <c r="AIY121" i="4"/>
  <c r="AIX121" i="4"/>
  <c r="AIW121" i="4"/>
  <c r="AIV121" i="4"/>
  <c r="AIU121" i="4"/>
  <c r="AIT121" i="4"/>
  <c r="AIS121" i="4"/>
  <c r="AIR121" i="4"/>
  <c r="AIQ121" i="4"/>
  <c r="AIP121" i="4"/>
  <c r="AIO121" i="4"/>
  <c r="AIN121" i="4"/>
  <c r="AIM121" i="4"/>
  <c r="AIL121" i="4"/>
  <c r="AIK121" i="4"/>
  <c r="AIJ121" i="4"/>
  <c r="AII121" i="4"/>
  <c r="AIH121" i="4"/>
  <c r="AIG121" i="4"/>
  <c r="AIF121" i="4"/>
  <c r="AIE121" i="4"/>
  <c r="AID121" i="4"/>
  <c r="AIC121" i="4"/>
  <c r="AIB121" i="4"/>
  <c r="AIA121" i="4"/>
  <c r="AGZ121" i="4"/>
  <c r="AGY121" i="4"/>
  <c r="AGW121" i="4"/>
  <c r="AGV121" i="4"/>
  <c r="AGU121" i="4"/>
  <c r="AGT121" i="4"/>
  <c r="AGS121" i="4"/>
  <c r="AGR121" i="4"/>
  <c r="AGQ121" i="4"/>
  <c r="AGP121" i="4"/>
  <c r="KQ121" i="4"/>
  <c r="KP121" i="4"/>
  <c r="KO121" i="4"/>
  <c r="KN121" i="4"/>
  <c r="KM121" i="4"/>
  <c r="KL121" i="4"/>
  <c r="KK121" i="4"/>
  <c r="KJ121" i="4"/>
  <c r="KI121" i="4"/>
  <c r="KH121" i="4"/>
  <c r="KG121" i="4"/>
  <c r="KF121" i="4"/>
  <c r="KE121" i="4"/>
  <c r="KD121" i="4"/>
  <c r="KC121" i="4"/>
  <c r="KB121" i="4"/>
  <c r="KA121" i="4"/>
  <c r="JZ121" i="4"/>
  <c r="JY121" i="4"/>
  <c r="JX121" i="4"/>
  <c r="JW121" i="4"/>
  <c r="JV121" i="4"/>
  <c r="JU121" i="4"/>
  <c r="JT121" i="4"/>
  <c r="JS121" i="4"/>
  <c r="JR121" i="4"/>
  <c r="JQ121" i="4"/>
  <c r="JP121" i="4"/>
  <c r="JO121" i="4"/>
  <c r="JN121" i="4"/>
  <c r="JM121" i="4"/>
  <c r="JL121" i="4"/>
  <c r="JK121" i="4"/>
  <c r="JJ121" i="4"/>
  <c r="JI121" i="4"/>
  <c r="JH121" i="4"/>
  <c r="JG121" i="4"/>
  <c r="JF121" i="4"/>
  <c r="JE121" i="4"/>
  <c r="JD121" i="4"/>
  <c r="JC121" i="4"/>
  <c r="JB121" i="4"/>
  <c r="JA121" i="4"/>
  <c r="IZ121" i="4"/>
  <c r="IY121" i="4"/>
  <c r="IX121" i="4"/>
  <c r="IW121" i="4"/>
  <c r="IV121" i="4"/>
  <c r="ID121" i="4"/>
  <c r="HU121" i="4"/>
  <c r="HT121" i="4"/>
  <c r="HP121" i="4"/>
  <c r="HO121" i="4"/>
  <c r="HN121" i="4"/>
  <c r="HM121" i="4"/>
  <c r="HL121" i="4"/>
  <c r="HK121" i="4"/>
  <c r="HA121" i="4"/>
  <c r="GZ121" i="4"/>
  <c r="GY121" i="4"/>
  <c r="GX121" i="4"/>
  <c r="GW121" i="4"/>
  <c r="GV121" i="4"/>
  <c r="GU121" i="4"/>
  <c r="GT121" i="4"/>
  <c r="GS121" i="4"/>
  <c r="GR121" i="4"/>
  <c r="GQ121" i="4"/>
  <c r="GP121" i="4"/>
  <c r="GO121" i="4"/>
  <c r="GN121" i="4"/>
  <c r="GM121" i="4"/>
  <c r="GL121" i="4"/>
  <c r="GK121" i="4"/>
  <c r="GJ121" i="4"/>
  <c r="GI121" i="4"/>
  <c r="GH121" i="4"/>
  <c r="GG121" i="4"/>
  <c r="GF121" i="4"/>
  <c r="GE121" i="4"/>
  <c r="GD121" i="4"/>
  <c r="GC121" i="4"/>
  <c r="GB121" i="4"/>
  <c r="GA121" i="4"/>
  <c r="FZ121" i="4"/>
  <c r="FY121" i="4"/>
  <c r="FX121" i="4"/>
  <c r="FW121" i="4"/>
  <c r="FV121" i="4"/>
  <c r="FU121" i="4"/>
  <c r="FT121" i="4"/>
  <c r="FS121" i="4"/>
  <c r="FR121" i="4"/>
  <c r="FQ121" i="4"/>
  <c r="FP121" i="4"/>
  <c r="FO121" i="4"/>
  <c r="FN121" i="4"/>
  <c r="FM121" i="4"/>
  <c r="FL121" i="4"/>
  <c r="FK121" i="4"/>
  <c r="FJ121" i="4"/>
  <c r="FI121" i="4"/>
  <c r="FH121" i="4"/>
  <c r="FG121" i="4"/>
  <c r="FF121" i="4"/>
  <c r="FD121" i="4"/>
  <c r="FB121" i="4"/>
  <c r="EO121" i="4"/>
  <c r="EM121" i="4"/>
  <c r="EE121" i="4"/>
  <c r="ED121" i="4"/>
  <c r="DZ121" i="4"/>
  <c r="DY121" i="4"/>
  <c r="DX121" i="4"/>
  <c r="DW121" i="4"/>
  <c r="DV121" i="4"/>
  <c r="DU121" i="4"/>
  <c r="AJV107" i="4"/>
  <c r="AJU107" i="4"/>
  <c r="AJT107" i="4"/>
  <c r="AJS107" i="4"/>
  <c r="AJR107" i="4"/>
  <c r="AJQ107" i="4"/>
  <c r="AJP107" i="4"/>
  <c r="AJO107" i="4"/>
  <c r="AJN107" i="4"/>
  <c r="AJM107" i="4"/>
  <c r="AJL107" i="4"/>
  <c r="AJK107" i="4"/>
  <c r="AJJ107" i="4"/>
  <c r="AJI107" i="4"/>
  <c r="AJH107" i="4"/>
  <c r="AJG107" i="4"/>
  <c r="AJF107" i="4"/>
  <c r="AJE107" i="4"/>
  <c r="AJD107" i="4"/>
  <c r="AJC107" i="4"/>
  <c r="AJB107" i="4"/>
  <c r="AJA107" i="4"/>
  <c r="AIZ107" i="4"/>
  <c r="AIY107" i="4"/>
  <c r="AIX107" i="4"/>
  <c r="AIW107" i="4"/>
  <c r="AIV107" i="4"/>
  <c r="AIU107" i="4"/>
  <c r="AIT107" i="4"/>
  <c r="AIS107" i="4"/>
  <c r="AIR107" i="4"/>
  <c r="AIQ107" i="4"/>
  <c r="AIP107" i="4"/>
  <c r="AIO107" i="4"/>
  <c r="AIN107" i="4"/>
  <c r="AIM107" i="4"/>
  <c r="AIL107" i="4"/>
  <c r="AIK107" i="4"/>
  <c r="AIJ107" i="4"/>
  <c r="AII107" i="4"/>
  <c r="AIH107" i="4"/>
  <c r="AIG107" i="4"/>
  <c r="AIF107" i="4"/>
  <c r="AIE107" i="4"/>
  <c r="AID107" i="4"/>
  <c r="AIC107" i="4"/>
  <c r="AIB107" i="4"/>
  <c r="AIA107" i="4"/>
  <c r="AGZ107" i="4"/>
  <c r="AGY107" i="4"/>
  <c r="AGW107" i="4"/>
  <c r="AGV107" i="4"/>
  <c r="AGU107" i="4"/>
  <c r="AGT107" i="4"/>
  <c r="AGS107" i="4"/>
  <c r="AGR107" i="4"/>
  <c r="AGQ107" i="4"/>
  <c r="AGP107" i="4"/>
  <c r="KQ107" i="4"/>
  <c r="KP107" i="4"/>
  <c r="KO107" i="4"/>
  <c r="KN107" i="4"/>
  <c r="KM107" i="4"/>
  <c r="KL107" i="4"/>
  <c r="KK107" i="4"/>
  <c r="KJ107" i="4"/>
  <c r="KI107" i="4"/>
  <c r="KH107" i="4"/>
  <c r="KG107" i="4"/>
  <c r="KF107" i="4"/>
  <c r="KE107" i="4"/>
  <c r="KD107" i="4"/>
  <c r="KC107" i="4"/>
  <c r="KB107" i="4"/>
  <c r="KA107" i="4"/>
  <c r="JZ107" i="4"/>
  <c r="JY107" i="4"/>
  <c r="JX107" i="4"/>
  <c r="JW107" i="4"/>
  <c r="JV107" i="4"/>
  <c r="JU107" i="4"/>
  <c r="JT107" i="4"/>
  <c r="JS107" i="4"/>
  <c r="JR107" i="4"/>
  <c r="JQ107" i="4"/>
  <c r="JP107" i="4"/>
  <c r="JO107" i="4"/>
  <c r="JN107" i="4"/>
  <c r="JM107" i="4"/>
  <c r="JL107" i="4"/>
  <c r="JK107" i="4"/>
  <c r="JJ107" i="4"/>
  <c r="JI107" i="4"/>
  <c r="JH107" i="4"/>
  <c r="JG107" i="4"/>
  <c r="JF107" i="4"/>
  <c r="JE107" i="4"/>
  <c r="JD107" i="4"/>
  <c r="JC107" i="4"/>
  <c r="JB107" i="4"/>
  <c r="JA107" i="4"/>
  <c r="IZ107" i="4"/>
  <c r="IY107" i="4"/>
  <c r="IX107" i="4"/>
  <c r="IW107" i="4"/>
  <c r="IV107" i="4"/>
  <c r="IM107" i="4"/>
  <c r="IJ107" i="4"/>
  <c r="HU107" i="4"/>
  <c r="HT107" i="4"/>
  <c r="HR107" i="4"/>
  <c r="HQ107" i="4"/>
  <c r="HP107" i="4"/>
  <c r="HO107" i="4"/>
  <c r="HN107" i="4"/>
  <c r="HM107" i="4"/>
  <c r="HL107" i="4"/>
  <c r="HK107" i="4"/>
  <c r="HA107" i="4"/>
  <c r="GZ107" i="4"/>
  <c r="GY107" i="4"/>
  <c r="GX107" i="4"/>
  <c r="GW107" i="4"/>
  <c r="GV107" i="4"/>
  <c r="GU107" i="4"/>
  <c r="GT107" i="4"/>
  <c r="GS107" i="4"/>
  <c r="GR107" i="4"/>
  <c r="GQ107" i="4"/>
  <c r="GP107" i="4"/>
  <c r="GO107" i="4"/>
  <c r="GN107" i="4"/>
  <c r="GM107" i="4"/>
  <c r="GL107" i="4"/>
  <c r="GK107" i="4"/>
  <c r="GJ107" i="4"/>
  <c r="GI107" i="4"/>
  <c r="GH107" i="4"/>
  <c r="GG107" i="4"/>
  <c r="GF107" i="4"/>
  <c r="GE107" i="4"/>
  <c r="GD107" i="4"/>
  <c r="GC107" i="4"/>
  <c r="GB107" i="4"/>
  <c r="GA107" i="4"/>
  <c r="FZ107" i="4"/>
  <c r="FY107" i="4"/>
  <c r="FX107" i="4"/>
  <c r="FW107" i="4"/>
  <c r="FV107" i="4"/>
  <c r="FU107" i="4"/>
  <c r="FT107" i="4"/>
  <c r="FS107" i="4"/>
  <c r="FR107" i="4"/>
  <c r="FQ107" i="4"/>
  <c r="FP107" i="4"/>
  <c r="FO107" i="4"/>
  <c r="FN107" i="4"/>
  <c r="FM107" i="4"/>
  <c r="FL107" i="4"/>
  <c r="FK107" i="4"/>
  <c r="FJ107" i="4"/>
  <c r="FI107" i="4"/>
  <c r="FH107" i="4"/>
  <c r="FG107" i="4"/>
  <c r="FF107" i="4"/>
  <c r="EE107" i="4"/>
  <c r="ED107" i="4"/>
  <c r="EB107" i="4"/>
  <c r="EA107" i="4"/>
  <c r="DZ107" i="4"/>
  <c r="DY107" i="4"/>
  <c r="DX107" i="4"/>
  <c r="DW107" i="4"/>
  <c r="DV107" i="4"/>
  <c r="DU107" i="4"/>
  <c r="AJV126" i="4"/>
  <c r="AJU126" i="4"/>
  <c r="AJT126" i="4"/>
  <c r="AJS126" i="4"/>
  <c r="AJR126" i="4"/>
  <c r="AJQ126" i="4"/>
  <c r="AJP126" i="4"/>
  <c r="AJO126" i="4"/>
  <c r="AJN126" i="4"/>
  <c r="AJM126" i="4"/>
  <c r="AJL126" i="4"/>
  <c r="AJK126" i="4"/>
  <c r="AJJ126" i="4"/>
  <c r="AJI126" i="4"/>
  <c r="AJH126" i="4"/>
  <c r="AJG126" i="4"/>
  <c r="AJF126" i="4"/>
  <c r="AJE126" i="4"/>
  <c r="AJD126" i="4"/>
  <c r="AJC126" i="4"/>
  <c r="AJB126" i="4"/>
  <c r="AJA126" i="4"/>
  <c r="AIZ126" i="4"/>
  <c r="AIY126" i="4"/>
  <c r="AIX126" i="4"/>
  <c r="AIW126" i="4"/>
  <c r="AIV126" i="4"/>
  <c r="AIU126" i="4"/>
  <c r="AIT126" i="4"/>
  <c r="AIS126" i="4"/>
  <c r="AIR126" i="4"/>
  <c r="AIQ126" i="4"/>
  <c r="AIP126" i="4"/>
  <c r="AIO126" i="4"/>
  <c r="AIN126" i="4"/>
  <c r="AIM126" i="4"/>
  <c r="AIL126" i="4"/>
  <c r="AIK126" i="4"/>
  <c r="AIJ126" i="4"/>
  <c r="AII126" i="4"/>
  <c r="AIH126" i="4"/>
  <c r="AIG126" i="4"/>
  <c r="AIF126" i="4"/>
  <c r="AIE126" i="4"/>
  <c r="AID126" i="4"/>
  <c r="AIC126" i="4"/>
  <c r="AIB126" i="4"/>
  <c r="AIA126" i="4"/>
  <c r="AHT126" i="4"/>
  <c r="AHI126" i="4"/>
  <c r="AGZ126" i="4"/>
  <c r="AGY126" i="4"/>
  <c r="AGW126" i="4"/>
  <c r="AGV126" i="4"/>
  <c r="AGU126" i="4"/>
  <c r="AGT126" i="4"/>
  <c r="AGS126" i="4"/>
  <c r="AGR126" i="4"/>
  <c r="AGQ126" i="4"/>
  <c r="AGP126" i="4"/>
  <c r="KQ126" i="4"/>
  <c r="KP126" i="4"/>
  <c r="KO126" i="4"/>
  <c r="KN126" i="4"/>
  <c r="KM126" i="4"/>
  <c r="KL126" i="4"/>
  <c r="KK126" i="4"/>
  <c r="KJ126" i="4"/>
  <c r="KI126" i="4"/>
  <c r="KH126" i="4"/>
  <c r="KG126" i="4"/>
  <c r="KF126" i="4"/>
  <c r="KE126" i="4"/>
  <c r="KD126" i="4"/>
  <c r="KC126" i="4"/>
  <c r="KB126" i="4"/>
  <c r="KA126" i="4"/>
  <c r="JZ126" i="4"/>
  <c r="JY126" i="4"/>
  <c r="JX126" i="4"/>
  <c r="JW126" i="4"/>
  <c r="JV126" i="4"/>
  <c r="JU126" i="4"/>
  <c r="JT126" i="4"/>
  <c r="JS126" i="4"/>
  <c r="JR126" i="4"/>
  <c r="JQ126" i="4"/>
  <c r="JP126" i="4"/>
  <c r="JO126" i="4"/>
  <c r="JN126" i="4"/>
  <c r="JM126" i="4"/>
  <c r="JL126" i="4"/>
  <c r="JK126" i="4"/>
  <c r="JJ126" i="4"/>
  <c r="JI126" i="4"/>
  <c r="JH126" i="4"/>
  <c r="JG126" i="4"/>
  <c r="JF126" i="4"/>
  <c r="JE126" i="4"/>
  <c r="JD126" i="4"/>
  <c r="JC126" i="4"/>
  <c r="JB126" i="4"/>
  <c r="JA126" i="4"/>
  <c r="IZ126" i="4"/>
  <c r="IY126" i="4"/>
  <c r="IX126" i="4"/>
  <c r="IW126" i="4"/>
  <c r="IV126" i="4"/>
  <c r="II126" i="4"/>
  <c r="HU126" i="4"/>
  <c r="HT126" i="4"/>
  <c r="HR126" i="4"/>
  <c r="HQ126" i="4"/>
  <c r="HP126" i="4"/>
  <c r="HO126" i="4"/>
  <c r="HN126" i="4"/>
  <c r="HM126" i="4"/>
  <c r="HL126" i="4"/>
  <c r="HK126" i="4"/>
  <c r="HA126" i="4"/>
  <c r="GZ126" i="4"/>
  <c r="GY126" i="4"/>
  <c r="GX126" i="4"/>
  <c r="GW126" i="4"/>
  <c r="GV126" i="4"/>
  <c r="GU126" i="4"/>
  <c r="GT126" i="4"/>
  <c r="GS126" i="4"/>
  <c r="GR126" i="4"/>
  <c r="GQ126" i="4"/>
  <c r="GP126" i="4"/>
  <c r="GO126" i="4"/>
  <c r="GN126" i="4"/>
  <c r="GM126" i="4"/>
  <c r="GL126" i="4"/>
  <c r="GK126" i="4"/>
  <c r="GJ126" i="4"/>
  <c r="GI126" i="4"/>
  <c r="GH126" i="4"/>
  <c r="GG126" i="4"/>
  <c r="GF126" i="4"/>
  <c r="GE126" i="4"/>
  <c r="GD126" i="4"/>
  <c r="GC126" i="4"/>
  <c r="GB126" i="4"/>
  <c r="GA126" i="4"/>
  <c r="FZ126" i="4"/>
  <c r="FY126" i="4"/>
  <c r="FX126" i="4"/>
  <c r="FW126" i="4"/>
  <c r="FV126" i="4"/>
  <c r="FU126" i="4"/>
  <c r="FT126" i="4"/>
  <c r="FS126" i="4"/>
  <c r="FR126" i="4"/>
  <c r="FQ126" i="4"/>
  <c r="FP126" i="4"/>
  <c r="FO126" i="4"/>
  <c r="FN126" i="4"/>
  <c r="FM126" i="4"/>
  <c r="FL126" i="4"/>
  <c r="FK126" i="4"/>
  <c r="FJ126" i="4"/>
  <c r="FI126" i="4"/>
  <c r="FH126" i="4"/>
  <c r="FG126" i="4"/>
  <c r="FF126" i="4"/>
  <c r="EE126" i="4"/>
  <c r="ED126" i="4"/>
  <c r="EB126" i="4"/>
  <c r="EA126" i="4"/>
  <c r="DZ126" i="4"/>
  <c r="DY126" i="4"/>
  <c r="DX126" i="4"/>
  <c r="DW126" i="4"/>
  <c r="DV126" i="4"/>
  <c r="DU126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T9" i="4"/>
  <c r="AHI9" i="4"/>
  <c r="AGZ9" i="4"/>
  <c r="AGY9" i="4"/>
  <c r="AGW9" i="4"/>
  <c r="AGV9" i="4"/>
  <c r="AGU9" i="4"/>
  <c r="AGT9" i="4"/>
  <c r="AGS9" i="4"/>
  <c r="AGR9" i="4"/>
  <c r="AGQ9" i="4"/>
  <c r="AGP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J9" i="4"/>
  <c r="HZ9" i="4"/>
  <c r="HU9" i="4"/>
  <c r="HT9" i="4"/>
  <c r="HR9" i="4"/>
  <c r="HQ9" i="4"/>
  <c r="HP9" i="4"/>
  <c r="HO9" i="4"/>
  <c r="HN9" i="4"/>
  <c r="HM9" i="4"/>
  <c r="HL9" i="4"/>
  <c r="HK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EN9" i="4"/>
  <c r="EJ9" i="4"/>
  <c r="EE9" i="4"/>
  <c r="ED9" i="4"/>
  <c r="EB9" i="4"/>
  <c r="EA9" i="4"/>
  <c r="DZ9" i="4"/>
  <c r="DY9" i="4"/>
  <c r="DX9" i="4"/>
  <c r="DW9" i="4"/>
  <c r="DV9" i="4"/>
  <c r="DU9" i="4"/>
  <c r="AJV5" i="4"/>
  <c r="AJU5" i="4"/>
  <c r="AJT5" i="4"/>
  <c r="AJS5" i="4"/>
  <c r="AJR5" i="4"/>
  <c r="AJQ5" i="4"/>
  <c r="AJP5" i="4"/>
  <c r="AJO5" i="4"/>
  <c r="AJN5" i="4"/>
  <c r="AJM5" i="4"/>
  <c r="AJL5" i="4"/>
  <c r="AJK5" i="4"/>
  <c r="AJJ5" i="4"/>
  <c r="AJI5" i="4"/>
  <c r="AJH5" i="4"/>
  <c r="AJG5" i="4"/>
  <c r="AJF5" i="4"/>
  <c r="AJE5" i="4"/>
  <c r="AJD5" i="4"/>
  <c r="AJC5" i="4"/>
  <c r="AJB5" i="4"/>
  <c r="AJA5" i="4"/>
  <c r="AIZ5" i="4"/>
  <c r="AIY5" i="4"/>
  <c r="AIX5" i="4"/>
  <c r="AIW5" i="4"/>
  <c r="AIV5" i="4"/>
  <c r="AIU5" i="4"/>
  <c r="AIT5" i="4"/>
  <c r="AIS5" i="4"/>
  <c r="AIR5" i="4"/>
  <c r="AIQ5" i="4"/>
  <c r="AIP5" i="4"/>
  <c r="AIO5" i="4"/>
  <c r="AIN5" i="4"/>
  <c r="AIM5" i="4"/>
  <c r="AIL5" i="4"/>
  <c r="AIK5" i="4"/>
  <c r="AIJ5" i="4"/>
  <c r="AII5" i="4"/>
  <c r="AIH5" i="4"/>
  <c r="AIG5" i="4"/>
  <c r="AIF5" i="4"/>
  <c r="AIE5" i="4"/>
  <c r="AID5" i="4"/>
  <c r="AIC5" i="4"/>
  <c r="AIB5" i="4"/>
  <c r="AIA5" i="4"/>
  <c r="AGZ5" i="4"/>
  <c r="AGY5" i="4"/>
  <c r="AGW5" i="4"/>
  <c r="AGV5" i="4"/>
  <c r="AGU5" i="4"/>
  <c r="AGT5" i="4"/>
  <c r="AGS5" i="4"/>
  <c r="AGR5" i="4"/>
  <c r="AGQ5" i="4"/>
  <c r="AGP5" i="4"/>
  <c r="KQ5" i="4"/>
  <c r="KP5" i="4"/>
  <c r="KO5" i="4"/>
  <c r="KN5" i="4"/>
  <c r="KM5" i="4"/>
  <c r="KL5" i="4"/>
  <c r="KK5" i="4"/>
  <c r="KJ5" i="4"/>
  <c r="KI5" i="4"/>
  <c r="KH5" i="4"/>
  <c r="KG5" i="4"/>
  <c r="KF5" i="4"/>
  <c r="KE5" i="4"/>
  <c r="KD5" i="4"/>
  <c r="KC5" i="4"/>
  <c r="KB5" i="4"/>
  <c r="KA5" i="4"/>
  <c r="JZ5" i="4"/>
  <c r="JY5" i="4"/>
  <c r="JX5" i="4"/>
  <c r="JW5" i="4"/>
  <c r="JV5" i="4"/>
  <c r="JU5" i="4"/>
  <c r="JT5" i="4"/>
  <c r="JS5" i="4"/>
  <c r="JR5" i="4"/>
  <c r="JQ5" i="4"/>
  <c r="JP5" i="4"/>
  <c r="JO5" i="4"/>
  <c r="JN5" i="4"/>
  <c r="JM5" i="4"/>
  <c r="JL5" i="4"/>
  <c r="JK5" i="4"/>
  <c r="JJ5" i="4"/>
  <c r="JI5" i="4"/>
  <c r="JH5" i="4"/>
  <c r="JG5" i="4"/>
  <c r="JF5" i="4"/>
  <c r="JE5" i="4"/>
  <c r="JD5" i="4"/>
  <c r="JC5" i="4"/>
  <c r="JB5" i="4"/>
  <c r="JA5" i="4"/>
  <c r="IZ5" i="4"/>
  <c r="IY5" i="4"/>
  <c r="IX5" i="4"/>
  <c r="IW5" i="4"/>
  <c r="IV5" i="4"/>
  <c r="IN5" i="4"/>
  <c r="IJ5" i="4"/>
  <c r="IB5" i="4"/>
  <c r="HU5" i="4"/>
  <c r="HT5" i="4"/>
  <c r="HR5" i="4"/>
  <c r="HQ5" i="4"/>
  <c r="HP5" i="4"/>
  <c r="HO5" i="4"/>
  <c r="HN5" i="4"/>
  <c r="HM5" i="4"/>
  <c r="HL5" i="4"/>
  <c r="HK5" i="4"/>
  <c r="HA5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EY5" i="4"/>
  <c r="EE5" i="4"/>
  <c r="ED5" i="4"/>
  <c r="EB5" i="4"/>
  <c r="EA5" i="4"/>
  <c r="DZ5" i="4"/>
  <c r="DY5" i="4"/>
  <c r="DX5" i="4"/>
  <c r="DW5" i="4"/>
  <c r="DV5" i="4"/>
  <c r="DU5" i="4"/>
  <c r="AJV7" i="4"/>
  <c r="AJU7" i="4"/>
  <c r="AJT7" i="4"/>
  <c r="AJS7" i="4"/>
  <c r="AJR7" i="4"/>
  <c r="AJQ7" i="4"/>
  <c r="AJP7" i="4"/>
  <c r="AJO7" i="4"/>
  <c r="AJN7" i="4"/>
  <c r="AJM7" i="4"/>
  <c r="AJL7" i="4"/>
  <c r="AJK7" i="4"/>
  <c r="AJJ7" i="4"/>
  <c r="AJI7" i="4"/>
  <c r="AJH7" i="4"/>
  <c r="AJG7" i="4"/>
  <c r="AJF7" i="4"/>
  <c r="AJE7" i="4"/>
  <c r="AJD7" i="4"/>
  <c r="AJC7" i="4"/>
  <c r="AJB7" i="4"/>
  <c r="AJA7" i="4"/>
  <c r="AIZ7" i="4"/>
  <c r="AIY7" i="4"/>
  <c r="AIX7" i="4"/>
  <c r="AIW7" i="4"/>
  <c r="AIV7" i="4"/>
  <c r="AIU7" i="4"/>
  <c r="AIT7" i="4"/>
  <c r="AIS7" i="4"/>
  <c r="AIR7" i="4"/>
  <c r="AIQ7" i="4"/>
  <c r="AIP7" i="4"/>
  <c r="AIO7" i="4"/>
  <c r="AIN7" i="4"/>
  <c r="AIM7" i="4"/>
  <c r="AIL7" i="4"/>
  <c r="AIK7" i="4"/>
  <c r="AIJ7" i="4"/>
  <c r="AII7" i="4"/>
  <c r="AIH7" i="4"/>
  <c r="AIG7" i="4"/>
  <c r="AIF7" i="4"/>
  <c r="AIE7" i="4"/>
  <c r="AID7" i="4"/>
  <c r="AIC7" i="4"/>
  <c r="AIB7" i="4"/>
  <c r="AIA7" i="4"/>
  <c r="AHV7" i="4"/>
  <c r="AHO7" i="4"/>
  <c r="AHH7" i="4"/>
  <c r="AGZ7" i="4"/>
  <c r="AGY7" i="4"/>
  <c r="AGW7" i="4"/>
  <c r="AGV7" i="4"/>
  <c r="AGU7" i="4"/>
  <c r="AGT7" i="4"/>
  <c r="AGS7" i="4"/>
  <c r="AGR7" i="4"/>
  <c r="AGQ7" i="4"/>
  <c r="AGP7" i="4"/>
  <c r="KQ7" i="4"/>
  <c r="KP7" i="4"/>
  <c r="KO7" i="4"/>
  <c r="KN7" i="4"/>
  <c r="KM7" i="4"/>
  <c r="KL7" i="4"/>
  <c r="KK7" i="4"/>
  <c r="KJ7" i="4"/>
  <c r="KI7" i="4"/>
  <c r="KH7" i="4"/>
  <c r="KG7" i="4"/>
  <c r="KF7" i="4"/>
  <c r="KE7" i="4"/>
  <c r="KD7" i="4"/>
  <c r="KC7" i="4"/>
  <c r="KB7" i="4"/>
  <c r="KA7" i="4"/>
  <c r="JZ7" i="4"/>
  <c r="JY7" i="4"/>
  <c r="JX7" i="4"/>
  <c r="JW7" i="4"/>
  <c r="JV7" i="4"/>
  <c r="JU7" i="4"/>
  <c r="JT7" i="4"/>
  <c r="JS7" i="4"/>
  <c r="JR7" i="4"/>
  <c r="JQ7" i="4"/>
  <c r="JP7" i="4"/>
  <c r="JO7" i="4"/>
  <c r="JN7" i="4"/>
  <c r="JM7" i="4"/>
  <c r="JL7" i="4"/>
  <c r="JK7" i="4"/>
  <c r="JJ7" i="4"/>
  <c r="JI7" i="4"/>
  <c r="JH7" i="4"/>
  <c r="JG7" i="4"/>
  <c r="JF7" i="4"/>
  <c r="JE7" i="4"/>
  <c r="JD7" i="4"/>
  <c r="JC7" i="4"/>
  <c r="JB7" i="4"/>
  <c r="JA7" i="4"/>
  <c r="IZ7" i="4"/>
  <c r="IY7" i="4"/>
  <c r="IX7" i="4"/>
  <c r="IW7" i="4"/>
  <c r="IV7" i="4"/>
  <c r="IJ7" i="4"/>
  <c r="IC7" i="4"/>
  <c r="HV7" i="4"/>
  <c r="HU7" i="4"/>
  <c r="HT7" i="4"/>
  <c r="HR7" i="4"/>
  <c r="HQ7" i="4"/>
  <c r="HP7" i="4"/>
  <c r="HO7" i="4"/>
  <c r="HN7" i="4"/>
  <c r="HM7" i="4"/>
  <c r="HL7" i="4"/>
  <c r="HK7" i="4"/>
  <c r="HA7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EN7" i="4"/>
  <c r="EE7" i="4"/>
  <c r="ED7" i="4"/>
  <c r="EB7" i="4"/>
  <c r="EA7" i="4"/>
  <c r="DZ7" i="4"/>
  <c r="DY7" i="4"/>
  <c r="DX7" i="4"/>
  <c r="DW7" i="4"/>
  <c r="DV7" i="4"/>
  <c r="DU7" i="4"/>
  <c r="AJV72" i="4"/>
  <c r="AJU72" i="4"/>
  <c r="AJT72" i="4"/>
  <c r="AJS72" i="4"/>
  <c r="AJR72" i="4"/>
  <c r="AJQ72" i="4"/>
  <c r="AJP72" i="4"/>
  <c r="AJO72" i="4"/>
  <c r="AJN72" i="4"/>
  <c r="AJM72" i="4"/>
  <c r="AJL72" i="4"/>
  <c r="AJK72" i="4"/>
  <c r="AJJ72" i="4"/>
  <c r="AJI72" i="4"/>
  <c r="AJH72" i="4"/>
  <c r="AJG72" i="4"/>
  <c r="AJF72" i="4"/>
  <c r="AJE72" i="4"/>
  <c r="AJD72" i="4"/>
  <c r="AJC72" i="4"/>
  <c r="AJB72" i="4"/>
  <c r="AJA72" i="4"/>
  <c r="AIZ72" i="4"/>
  <c r="AIY72" i="4"/>
  <c r="AIX72" i="4"/>
  <c r="AIW72" i="4"/>
  <c r="AIV72" i="4"/>
  <c r="AIU72" i="4"/>
  <c r="AIT72" i="4"/>
  <c r="AIS72" i="4"/>
  <c r="AIR72" i="4"/>
  <c r="AIQ72" i="4"/>
  <c r="AIP72" i="4"/>
  <c r="AIO72" i="4"/>
  <c r="AIN72" i="4"/>
  <c r="AIM72" i="4"/>
  <c r="AIL72" i="4"/>
  <c r="AIK72" i="4"/>
  <c r="AIJ72" i="4"/>
  <c r="AII72" i="4"/>
  <c r="AIH72" i="4"/>
  <c r="AIG72" i="4"/>
  <c r="AIF72" i="4"/>
  <c r="AIE72" i="4"/>
  <c r="AID72" i="4"/>
  <c r="AIC72" i="4"/>
  <c r="AIB72" i="4"/>
  <c r="AIA72" i="4"/>
  <c r="AHR72" i="4"/>
  <c r="AGZ72" i="4"/>
  <c r="AGY72" i="4"/>
  <c r="AGW72" i="4"/>
  <c r="AGV72" i="4"/>
  <c r="AGU72" i="4"/>
  <c r="AGT72" i="4"/>
  <c r="AGS72" i="4"/>
  <c r="AGR72" i="4"/>
  <c r="AGQ72" i="4"/>
  <c r="AGP72" i="4"/>
  <c r="KQ72" i="4"/>
  <c r="KP72" i="4"/>
  <c r="KO72" i="4"/>
  <c r="KN72" i="4"/>
  <c r="KM72" i="4"/>
  <c r="KL72" i="4"/>
  <c r="KK72" i="4"/>
  <c r="KJ72" i="4"/>
  <c r="KI72" i="4"/>
  <c r="KH72" i="4"/>
  <c r="KG72" i="4"/>
  <c r="KF72" i="4"/>
  <c r="KE72" i="4"/>
  <c r="KD72" i="4"/>
  <c r="KC72" i="4"/>
  <c r="KB72" i="4"/>
  <c r="KA72" i="4"/>
  <c r="JZ72" i="4"/>
  <c r="JY72" i="4"/>
  <c r="JX72" i="4"/>
  <c r="JW72" i="4"/>
  <c r="JV72" i="4"/>
  <c r="JU72" i="4"/>
  <c r="JT72" i="4"/>
  <c r="JS72" i="4"/>
  <c r="JR72" i="4"/>
  <c r="JQ72" i="4"/>
  <c r="JP72" i="4"/>
  <c r="JO72" i="4"/>
  <c r="JN72" i="4"/>
  <c r="JM72" i="4"/>
  <c r="JL72" i="4"/>
  <c r="JK72" i="4"/>
  <c r="JJ72" i="4"/>
  <c r="JI72" i="4"/>
  <c r="JH72" i="4"/>
  <c r="JG72" i="4"/>
  <c r="JF72" i="4"/>
  <c r="JE72" i="4"/>
  <c r="JD72" i="4"/>
  <c r="JC72" i="4"/>
  <c r="JB72" i="4"/>
  <c r="JA72" i="4"/>
  <c r="IZ72" i="4"/>
  <c r="IY72" i="4"/>
  <c r="IX72" i="4"/>
  <c r="IW72" i="4"/>
  <c r="IV72" i="4"/>
  <c r="IC72" i="4"/>
  <c r="HU72" i="4"/>
  <c r="HT72" i="4"/>
  <c r="HR72" i="4"/>
  <c r="HQ72" i="4"/>
  <c r="HP72" i="4"/>
  <c r="HO72" i="4"/>
  <c r="HN72" i="4"/>
  <c r="HM72" i="4"/>
  <c r="HL72" i="4"/>
  <c r="HK72" i="4"/>
  <c r="HA72" i="4"/>
  <c r="GZ72" i="4"/>
  <c r="GY72" i="4"/>
  <c r="GX72" i="4"/>
  <c r="GW72" i="4"/>
  <c r="GV72" i="4"/>
  <c r="GU72" i="4"/>
  <c r="GT72" i="4"/>
  <c r="GS72" i="4"/>
  <c r="GR72" i="4"/>
  <c r="GQ72" i="4"/>
  <c r="GP72" i="4"/>
  <c r="GO72" i="4"/>
  <c r="GN72" i="4"/>
  <c r="GM72" i="4"/>
  <c r="GL72" i="4"/>
  <c r="GK72" i="4"/>
  <c r="GJ72" i="4"/>
  <c r="GI72" i="4"/>
  <c r="GH72" i="4"/>
  <c r="GG72" i="4"/>
  <c r="GF72" i="4"/>
  <c r="GE72" i="4"/>
  <c r="GD72" i="4"/>
  <c r="GC72" i="4"/>
  <c r="GB72" i="4"/>
  <c r="GA72" i="4"/>
  <c r="FZ72" i="4"/>
  <c r="FY72" i="4"/>
  <c r="FX72" i="4"/>
  <c r="FW72" i="4"/>
  <c r="FV72" i="4"/>
  <c r="FU72" i="4"/>
  <c r="FT72" i="4"/>
  <c r="FS72" i="4"/>
  <c r="FR72" i="4"/>
  <c r="FQ72" i="4"/>
  <c r="FP72" i="4"/>
  <c r="FO72" i="4"/>
  <c r="FN72" i="4"/>
  <c r="FM72" i="4"/>
  <c r="FL72" i="4"/>
  <c r="FK72" i="4"/>
  <c r="FJ72" i="4"/>
  <c r="FI72" i="4"/>
  <c r="FH72" i="4"/>
  <c r="FG72" i="4"/>
  <c r="FF72" i="4"/>
  <c r="EY72" i="4"/>
  <c r="EO72" i="4"/>
  <c r="EN72" i="4"/>
  <c r="EE72" i="4"/>
  <c r="ED72" i="4"/>
  <c r="EC72" i="4"/>
  <c r="EB72" i="4"/>
  <c r="EA72" i="4"/>
  <c r="DZ72" i="4"/>
  <c r="DY72" i="4"/>
  <c r="DX72" i="4"/>
  <c r="DW72" i="4"/>
  <c r="DV72" i="4"/>
  <c r="DU72" i="4"/>
  <c r="AJV52" i="4"/>
  <c r="AJU52" i="4"/>
  <c r="AJT52" i="4"/>
  <c r="AJS52" i="4"/>
  <c r="AJR52" i="4"/>
  <c r="AJQ52" i="4"/>
  <c r="AJP52" i="4"/>
  <c r="AJO52" i="4"/>
  <c r="AJN52" i="4"/>
  <c r="AJM52" i="4"/>
  <c r="AJL52" i="4"/>
  <c r="AJK52" i="4"/>
  <c r="AJJ52" i="4"/>
  <c r="AJI52" i="4"/>
  <c r="AJH52" i="4"/>
  <c r="AJG52" i="4"/>
  <c r="AJF52" i="4"/>
  <c r="AJE52" i="4"/>
  <c r="AJD52" i="4"/>
  <c r="AJC52" i="4"/>
  <c r="AJB52" i="4"/>
  <c r="AJA52" i="4"/>
  <c r="AIZ52" i="4"/>
  <c r="AIY52" i="4"/>
  <c r="AIX52" i="4"/>
  <c r="AIW52" i="4"/>
  <c r="AIV52" i="4"/>
  <c r="AIU52" i="4"/>
  <c r="AIT52" i="4"/>
  <c r="AIS52" i="4"/>
  <c r="AIR52" i="4"/>
  <c r="AIQ52" i="4"/>
  <c r="AIP52" i="4"/>
  <c r="AIO52" i="4"/>
  <c r="AIN52" i="4"/>
  <c r="AIM52" i="4"/>
  <c r="AIL52" i="4"/>
  <c r="AIK52" i="4"/>
  <c r="AIJ52" i="4"/>
  <c r="AII52" i="4"/>
  <c r="AIH52" i="4"/>
  <c r="AIG52" i="4"/>
  <c r="AIF52" i="4"/>
  <c r="AIE52" i="4"/>
  <c r="AID52" i="4"/>
  <c r="AIC52" i="4"/>
  <c r="AIB52" i="4"/>
  <c r="AIA52" i="4"/>
  <c r="AHW52" i="4"/>
  <c r="AGZ52" i="4"/>
  <c r="AGY52" i="4"/>
  <c r="AGW52" i="4"/>
  <c r="AGV52" i="4"/>
  <c r="AGU52" i="4"/>
  <c r="AGT52" i="4"/>
  <c r="AGS52" i="4"/>
  <c r="AGR52" i="4"/>
  <c r="AGQ52" i="4"/>
  <c r="AGP52" i="4"/>
  <c r="KQ52" i="4"/>
  <c r="KP52" i="4"/>
  <c r="KO52" i="4"/>
  <c r="KN52" i="4"/>
  <c r="KM52" i="4"/>
  <c r="KL52" i="4"/>
  <c r="KK52" i="4"/>
  <c r="KJ52" i="4"/>
  <c r="KI52" i="4"/>
  <c r="KH52" i="4"/>
  <c r="KG52" i="4"/>
  <c r="KF52" i="4"/>
  <c r="KE52" i="4"/>
  <c r="KD52" i="4"/>
  <c r="KC52" i="4"/>
  <c r="KB52" i="4"/>
  <c r="KA52" i="4"/>
  <c r="JZ52" i="4"/>
  <c r="JY52" i="4"/>
  <c r="JX52" i="4"/>
  <c r="JW52" i="4"/>
  <c r="JV52" i="4"/>
  <c r="JU52" i="4"/>
  <c r="JT52" i="4"/>
  <c r="JS52" i="4"/>
  <c r="JR52" i="4"/>
  <c r="JQ52" i="4"/>
  <c r="JP52" i="4"/>
  <c r="JO52" i="4"/>
  <c r="JN52" i="4"/>
  <c r="JM52" i="4"/>
  <c r="JL52" i="4"/>
  <c r="JK52" i="4"/>
  <c r="JJ52" i="4"/>
  <c r="JI52" i="4"/>
  <c r="JH52" i="4"/>
  <c r="JG52" i="4"/>
  <c r="JF52" i="4"/>
  <c r="JE52" i="4"/>
  <c r="JD52" i="4"/>
  <c r="JC52" i="4"/>
  <c r="JB52" i="4"/>
  <c r="JA52" i="4"/>
  <c r="IZ52" i="4"/>
  <c r="IY52" i="4"/>
  <c r="IX52" i="4"/>
  <c r="IW52" i="4"/>
  <c r="IV52" i="4"/>
  <c r="IR52" i="4"/>
  <c r="IE52" i="4"/>
  <c r="HV52" i="4"/>
  <c r="HU52" i="4"/>
  <c r="HT52" i="4"/>
  <c r="HR52" i="4"/>
  <c r="HQ52" i="4"/>
  <c r="HP52" i="4"/>
  <c r="HO52" i="4"/>
  <c r="HN52" i="4"/>
  <c r="HM52" i="4"/>
  <c r="HL52" i="4"/>
  <c r="HK52" i="4"/>
  <c r="HA52" i="4"/>
  <c r="GZ52" i="4"/>
  <c r="GY52" i="4"/>
  <c r="GX52" i="4"/>
  <c r="GW52" i="4"/>
  <c r="GV52" i="4"/>
  <c r="GU52" i="4"/>
  <c r="GT52" i="4"/>
  <c r="GS52" i="4"/>
  <c r="GR52" i="4"/>
  <c r="GQ52" i="4"/>
  <c r="GP52" i="4"/>
  <c r="GO52" i="4"/>
  <c r="GN52" i="4"/>
  <c r="GM52" i="4"/>
  <c r="GL52" i="4"/>
  <c r="GK52" i="4"/>
  <c r="GJ52" i="4"/>
  <c r="GI52" i="4"/>
  <c r="GH52" i="4"/>
  <c r="GG52" i="4"/>
  <c r="GF52" i="4"/>
  <c r="GE52" i="4"/>
  <c r="GD52" i="4"/>
  <c r="GC52" i="4"/>
  <c r="GB52" i="4"/>
  <c r="GA52" i="4"/>
  <c r="FZ52" i="4"/>
  <c r="FY52" i="4"/>
  <c r="FX52" i="4"/>
  <c r="FW52" i="4"/>
  <c r="FV52" i="4"/>
  <c r="FU52" i="4"/>
  <c r="FT52" i="4"/>
  <c r="FS52" i="4"/>
  <c r="FR52" i="4"/>
  <c r="FQ52" i="4"/>
  <c r="FP52" i="4"/>
  <c r="FO52" i="4"/>
  <c r="FN52" i="4"/>
  <c r="FM52" i="4"/>
  <c r="FL52" i="4"/>
  <c r="FK52" i="4"/>
  <c r="FJ52" i="4"/>
  <c r="FI52" i="4"/>
  <c r="FH52" i="4"/>
  <c r="FG52" i="4"/>
  <c r="FF52" i="4"/>
  <c r="FB52" i="4"/>
  <c r="ET52" i="4"/>
  <c r="EL52" i="4"/>
  <c r="EJ52" i="4"/>
  <c r="EE52" i="4"/>
  <c r="ED52" i="4"/>
  <c r="EB52" i="4"/>
  <c r="EA52" i="4"/>
  <c r="DZ52" i="4"/>
  <c r="DY52" i="4"/>
  <c r="DX52" i="4"/>
  <c r="DW52" i="4"/>
  <c r="DV52" i="4"/>
  <c r="DU52" i="4"/>
  <c r="AJV157" i="4"/>
  <c r="AJU157" i="4"/>
  <c r="AJT157" i="4"/>
  <c r="AJS157" i="4"/>
  <c r="AJR157" i="4"/>
  <c r="AJQ157" i="4"/>
  <c r="AJP157" i="4"/>
  <c r="AJO157" i="4"/>
  <c r="AJN157" i="4"/>
  <c r="AJM157" i="4"/>
  <c r="AJL157" i="4"/>
  <c r="AJK157" i="4"/>
  <c r="AJJ157" i="4"/>
  <c r="AJI157" i="4"/>
  <c r="AJH157" i="4"/>
  <c r="AJG157" i="4"/>
  <c r="AJF157" i="4"/>
  <c r="AJE157" i="4"/>
  <c r="AJD157" i="4"/>
  <c r="AJC157" i="4"/>
  <c r="AJB157" i="4"/>
  <c r="AJA157" i="4"/>
  <c r="AIZ157" i="4"/>
  <c r="AIY157" i="4"/>
  <c r="AIX157" i="4"/>
  <c r="AIW157" i="4"/>
  <c r="AIV157" i="4"/>
  <c r="AIU157" i="4"/>
  <c r="AIT157" i="4"/>
  <c r="AIS157" i="4"/>
  <c r="AIR157" i="4"/>
  <c r="AIQ157" i="4"/>
  <c r="AIP157" i="4"/>
  <c r="AIO157" i="4"/>
  <c r="AIN157" i="4"/>
  <c r="AIM157" i="4"/>
  <c r="AIL157" i="4"/>
  <c r="AIK157" i="4"/>
  <c r="AIJ157" i="4"/>
  <c r="AII157" i="4"/>
  <c r="AIH157" i="4"/>
  <c r="AIG157" i="4"/>
  <c r="AIF157" i="4"/>
  <c r="AIE157" i="4"/>
  <c r="AID157" i="4"/>
  <c r="AIC157" i="4"/>
  <c r="AIB157" i="4"/>
  <c r="AIA157" i="4"/>
  <c r="AGZ157" i="4"/>
  <c r="AGY157" i="4"/>
  <c r="AGW157" i="4"/>
  <c r="AGV157" i="4"/>
  <c r="AGU157" i="4"/>
  <c r="AGT157" i="4"/>
  <c r="AGS157" i="4"/>
  <c r="AGR157" i="4"/>
  <c r="AGQ157" i="4"/>
  <c r="AGP157" i="4"/>
  <c r="KQ157" i="4"/>
  <c r="KP157" i="4"/>
  <c r="KO157" i="4"/>
  <c r="KN157" i="4"/>
  <c r="KM157" i="4"/>
  <c r="KL157" i="4"/>
  <c r="KK157" i="4"/>
  <c r="KJ157" i="4"/>
  <c r="KI157" i="4"/>
  <c r="KH157" i="4"/>
  <c r="KG157" i="4"/>
  <c r="KF157" i="4"/>
  <c r="KE157" i="4"/>
  <c r="KD157" i="4"/>
  <c r="KC157" i="4"/>
  <c r="KB157" i="4"/>
  <c r="KA157" i="4"/>
  <c r="JZ157" i="4"/>
  <c r="JY157" i="4"/>
  <c r="JX157" i="4"/>
  <c r="JW157" i="4"/>
  <c r="JV157" i="4"/>
  <c r="JU157" i="4"/>
  <c r="JT157" i="4"/>
  <c r="JS157" i="4"/>
  <c r="JR157" i="4"/>
  <c r="JQ157" i="4"/>
  <c r="JP157" i="4"/>
  <c r="JO157" i="4"/>
  <c r="JN157" i="4"/>
  <c r="JM157" i="4"/>
  <c r="JL157" i="4"/>
  <c r="JK157" i="4"/>
  <c r="JJ157" i="4"/>
  <c r="JI157" i="4"/>
  <c r="JH157" i="4"/>
  <c r="JG157" i="4"/>
  <c r="JF157" i="4"/>
  <c r="JE157" i="4"/>
  <c r="JD157" i="4"/>
  <c r="JC157" i="4"/>
  <c r="JB157" i="4"/>
  <c r="JA157" i="4"/>
  <c r="IZ157" i="4"/>
  <c r="IY157" i="4"/>
  <c r="IX157" i="4"/>
  <c r="IW157" i="4"/>
  <c r="IV157" i="4"/>
  <c r="IM157" i="4"/>
  <c r="HU157" i="4"/>
  <c r="HT157" i="4"/>
  <c r="HR157" i="4"/>
  <c r="HQ157" i="4"/>
  <c r="HP157" i="4"/>
  <c r="HO157" i="4"/>
  <c r="HN157" i="4"/>
  <c r="HM157" i="4"/>
  <c r="HL157" i="4"/>
  <c r="HK157" i="4"/>
  <c r="HA157" i="4"/>
  <c r="GZ157" i="4"/>
  <c r="GY157" i="4"/>
  <c r="GX157" i="4"/>
  <c r="GW157" i="4"/>
  <c r="GV157" i="4"/>
  <c r="GU157" i="4"/>
  <c r="GT157" i="4"/>
  <c r="GS157" i="4"/>
  <c r="GR157" i="4"/>
  <c r="GQ157" i="4"/>
  <c r="GP157" i="4"/>
  <c r="GO157" i="4"/>
  <c r="GN157" i="4"/>
  <c r="GM157" i="4"/>
  <c r="GL157" i="4"/>
  <c r="GK157" i="4"/>
  <c r="GJ157" i="4"/>
  <c r="GI157" i="4"/>
  <c r="GH157" i="4"/>
  <c r="GG157" i="4"/>
  <c r="GF157" i="4"/>
  <c r="GE157" i="4"/>
  <c r="GD157" i="4"/>
  <c r="GC157" i="4"/>
  <c r="GB157" i="4"/>
  <c r="GA157" i="4"/>
  <c r="FZ157" i="4"/>
  <c r="FY157" i="4"/>
  <c r="FX157" i="4"/>
  <c r="FW157" i="4"/>
  <c r="FV157" i="4"/>
  <c r="FU157" i="4"/>
  <c r="FT157" i="4"/>
  <c r="FS157" i="4"/>
  <c r="FR157" i="4"/>
  <c r="FQ157" i="4"/>
  <c r="FP157" i="4"/>
  <c r="FO157" i="4"/>
  <c r="FN157" i="4"/>
  <c r="FM157" i="4"/>
  <c r="FL157" i="4"/>
  <c r="FK157" i="4"/>
  <c r="FJ157" i="4"/>
  <c r="FI157" i="4"/>
  <c r="FH157" i="4"/>
  <c r="FG157" i="4"/>
  <c r="FF157" i="4"/>
  <c r="ES157" i="4"/>
  <c r="EH157" i="4"/>
  <c r="EE157" i="4"/>
  <c r="ED157" i="4"/>
  <c r="EC157" i="4"/>
  <c r="EB157" i="4"/>
  <c r="EA157" i="4"/>
  <c r="DZ157" i="4"/>
  <c r="DY157" i="4"/>
  <c r="DX157" i="4"/>
  <c r="DW157" i="4"/>
  <c r="DV157" i="4"/>
  <c r="DU157" i="4"/>
  <c r="AJV56" i="4"/>
  <c r="AJU56" i="4"/>
  <c r="AJT56" i="4"/>
  <c r="AJS56" i="4"/>
  <c r="AJR56" i="4"/>
  <c r="AJQ56" i="4"/>
  <c r="AJP56" i="4"/>
  <c r="AJO56" i="4"/>
  <c r="AJN56" i="4"/>
  <c r="AJM56" i="4"/>
  <c r="AJL56" i="4"/>
  <c r="AJK56" i="4"/>
  <c r="AJJ56" i="4"/>
  <c r="AJI56" i="4"/>
  <c r="AJH56" i="4"/>
  <c r="AJG56" i="4"/>
  <c r="AJF56" i="4"/>
  <c r="AJE56" i="4"/>
  <c r="AJD56" i="4"/>
  <c r="AJC56" i="4"/>
  <c r="AJB56" i="4"/>
  <c r="AJA56" i="4"/>
  <c r="AIZ56" i="4"/>
  <c r="AIY56" i="4"/>
  <c r="AIX56" i="4"/>
  <c r="AIW56" i="4"/>
  <c r="AIV56" i="4"/>
  <c r="AIU56" i="4"/>
  <c r="AIT56" i="4"/>
  <c r="AIS56" i="4"/>
  <c r="AIR56" i="4"/>
  <c r="AIQ56" i="4"/>
  <c r="AIP56" i="4"/>
  <c r="AIO56" i="4"/>
  <c r="AIN56" i="4"/>
  <c r="AIM56" i="4"/>
  <c r="AIL56" i="4"/>
  <c r="AIK56" i="4"/>
  <c r="AIJ56" i="4"/>
  <c r="AII56" i="4"/>
  <c r="AIH56" i="4"/>
  <c r="AIG56" i="4"/>
  <c r="AIF56" i="4"/>
  <c r="AIE56" i="4"/>
  <c r="AID56" i="4"/>
  <c r="AIC56" i="4"/>
  <c r="AIB56" i="4"/>
  <c r="AIA56" i="4"/>
  <c r="AGZ56" i="4"/>
  <c r="AGY56" i="4"/>
  <c r="AGW56" i="4"/>
  <c r="AGV56" i="4"/>
  <c r="AGU56" i="4"/>
  <c r="AGT56" i="4"/>
  <c r="AGS56" i="4"/>
  <c r="AGR56" i="4"/>
  <c r="AGQ56" i="4"/>
  <c r="AGP56" i="4"/>
  <c r="KQ56" i="4"/>
  <c r="KP56" i="4"/>
  <c r="KO56" i="4"/>
  <c r="KN56" i="4"/>
  <c r="KM56" i="4"/>
  <c r="KL56" i="4"/>
  <c r="KK56" i="4"/>
  <c r="KJ56" i="4"/>
  <c r="KI56" i="4"/>
  <c r="KH56" i="4"/>
  <c r="KG56" i="4"/>
  <c r="KF56" i="4"/>
  <c r="KE56" i="4"/>
  <c r="KD56" i="4"/>
  <c r="KC56" i="4"/>
  <c r="KB56" i="4"/>
  <c r="KA56" i="4"/>
  <c r="JZ56" i="4"/>
  <c r="JY56" i="4"/>
  <c r="JX56" i="4"/>
  <c r="JW56" i="4"/>
  <c r="JV56" i="4"/>
  <c r="JU56" i="4"/>
  <c r="JT56" i="4"/>
  <c r="JS56" i="4"/>
  <c r="JR56" i="4"/>
  <c r="JQ56" i="4"/>
  <c r="JP56" i="4"/>
  <c r="JO56" i="4"/>
  <c r="JN56" i="4"/>
  <c r="JM56" i="4"/>
  <c r="JL56" i="4"/>
  <c r="JK56" i="4"/>
  <c r="JJ56" i="4"/>
  <c r="JI56" i="4"/>
  <c r="JH56" i="4"/>
  <c r="JG56" i="4"/>
  <c r="JF56" i="4"/>
  <c r="JE56" i="4"/>
  <c r="JD56" i="4"/>
  <c r="JC56" i="4"/>
  <c r="JB56" i="4"/>
  <c r="JA56" i="4"/>
  <c r="IZ56" i="4"/>
  <c r="IY56" i="4"/>
  <c r="IX56" i="4"/>
  <c r="IW56" i="4"/>
  <c r="IV56" i="4"/>
  <c r="IT56" i="4"/>
  <c r="HU56" i="4"/>
  <c r="HT56" i="4"/>
  <c r="HR56" i="4"/>
  <c r="HQ56" i="4"/>
  <c r="HP56" i="4"/>
  <c r="HO56" i="4"/>
  <c r="HN56" i="4"/>
  <c r="HM56" i="4"/>
  <c r="HL56" i="4"/>
  <c r="HK56" i="4"/>
  <c r="HA56" i="4"/>
  <c r="GZ56" i="4"/>
  <c r="GY56" i="4"/>
  <c r="GX56" i="4"/>
  <c r="GW56" i="4"/>
  <c r="GV56" i="4"/>
  <c r="GU56" i="4"/>
  <c r="GT56" i="4"/>
  <c r="GS56" i="4"/>
  <c r="GR56" i="4"/>
  <c r="GQ56" i="4"/>
  <c r="GP56" i="4"/>
  <c r="GO56" i="4"/>
  <c r="GN56" i="4"/>
  <c r="GM56" i="4"/>
  <c r="GL56" i="4"/>
  <c r="GK56" i="4"/>
  <c r="GJ56" i="4"/>
  <c r="GI56" i="4"/>
  <c r="GH56" i="4"/>
  <c r="GG56" i="4"/>
  <c r="GF56" i="4"/>
  <c r="GE56" i="4"/>
  <c r="GD56" i="4"/>
  <c r="GC56" i="4"/>
  <c r="GB56" i="4"/>
  <c r="GA56" i="4"/>
  <c r="FZ56" i="4"/>
  <c r="FY56" i="4"/>
  <c r="FX56" i="4"/>
  <c r="FW56" i="4"/>
  <c r="FV56" i="4"/>
  <c r="FU56" i="4"/>
  <c r="FT56" i="4"/>
  <c r="FS56" i="4"/>
  <c r="FR56" i="4"/>
  <c r="FQ56" i="4"/>
  <c r="FP56" i="4"/>
  <c r="FO56" i="4"/>
  <c r="FN56" i="4"/>
  <c r="FM56" i="4"/>
  <c r="FL56" i="4"/>
  <c r="FK56" i="4"/>
  <c r="FJ56" i="4"/>
  <c r="FI56" i="4"/>
  <c r="FH56" i="4"/>
  <c r="FG56" i="4"/>
  <c r="FF56" i="4"/>
  <c r="ET56" i="4"/>
  <c r="EM56" i="4"/>
  <c r="EE56" i="4"/>
  <c r="ED56" i="4"/>
  <c r="EB56" i="4"/>
  <c r="EA56" i="4"/>
  <c r="DZ56" i="4"/>
  <c r="DY56" i="4"/>
  <c r="DX56" i="4"/>
  <c r="DW56" i="4"/>
  <c r="DV56" i="4"/>
  <c r="DU56" i="4"/>
  <c r="AJV70" i="4"/>
  <c r="AJU70" i="4"/>
  <c r="AJT70" i="4"/>
  <c r="AJS70" i="4"/>
  <c r="AJR70" i="4"/>
  <c r="AJQ70" i="4"/>
  <c r="AJP70" i="4"/>
  <c r="AJO70" i="4"/>
  <c r="AJN70" i="4"/>
  <c r="AJM70" i="4"/>
  <c r="AJL70" i="4"/>
  <c r="AJK70" i="4"/>
  <c r="AJJ70" i="4"/>
  <c r="AJI70" i="4"/>
  <c r="AJH70" i="4"/>
  <c r="AJG70" i="4"/>
  <c r="AJF70" i="4"/>
  <c r="AJE70" i="4"/>
  <c r="AJD70" i="4"/>
  <c r="AJC70" i="4"/>
  <c r="AJB70" i="4"/>
  <c r="AJA70" i="4"/>
  <c r="AIZ70" i="4"/>
  <c r="AIY70" i="4"/>
  <c r="AIX70" i="4"/>
  <c r="AIW70" i="4"/>
  <c r="AIV70" i="4"/>
  <c r="AIU70" i="4"/>
  <c r="AIT70" i="4"/>
  <c r="AIS70" i="4"/>
  <c r="AIR70" i="4"/>
  <c r="AIQ70" i="4"/>
  <c r="AIP70" i="4"/>
  <c r="AIO70" i="4"/>
  <c r="AIN70" i="4"/>
  <c r="AIM70" i="4"/>
  <c r="AIL70" i="4"/>
  <c r="AIK70" i="4"/>
  <c r="AIJ70" i="4"/>
  <c r="AII70" i="4"/>
  <c r="AIH70" i="4"/>
  <c r="AIG70" i="4"/>
  <c r="AIF70" i="4"/>
  <c r="AIE70" i="4"/>
  <c r="AID70" i="4"/>
  <c r="AIC70" i="4"/>
  <c r="AIB70" i="4"/>
  <c r="AIA70" i="4"/>
  <c r="AHW70" i="4"/>
  <c r="AHJ70" i="4"/>
  <c r="AHH70" i="4"/>
  <c r="AGZ70" i="4"/>
  <c r="AGY70" i="4"/>
  <c r="AGW70" i="4"/>
  <c r="AGV70" i="4"/>
  <c r="AGU70" i="4"/>
  <c r="AGT70" i="4"/>
  <c r="AGS70" i="4"/>
  <c r="AGR70" i="4"/>
  <c r="AGQ70" i="4"/>
  <c r="AGP70" i="4"/>
  <c r="KQ70" i="4"/>
  <c r="KP70" i="4"/>
  <c r="KO70" i="4"/>
  <c r="KN70" i="4"/>
  <c r="KM70" i="4"/>
  <c r="KL70" i="4"/>
  <c r="KK70" i="4"/>
  <c r="KJ70" i="4"/>
  <c r="KI70" i="4"/>
  <c r="KH70" i="4"/>
  <c r="KG70" i="4"/>
  <c r="KF70" i="4"/>
  <c r="KE70" i="4"/>
  <c r="KD70" i="4"/>
  <c r="KC70" i="4"/>
  <c r="KB70" i="4"/>
  <c r="KA70" i="4"/>
  <c r="JZ70" i="4"/>
  <c r="JY70" i="4"/>
  <c r="JX70" i="4"/>
  <c r="JW70" i="4"/>
  <c r="JV70" i="4"/>
  <c r="JU70" i="4"/>
  <c r="JT70" i="4"/>
  <c r="JS70" i="4"/>
  <c r="JR70" i="4"/>
  <c r="JQ70" i="4"/>
  <c r="JP70" i="4"/>
  <c r="JO70" i="4"/>
  <c r="JN70" i="4"/>
  <c r="JM70" i="4"/>
  <c r="JL70" i="4"/>
  <c r="JK70" i="4"/>
  <c r="JJ70" i="4"/>
  <c r="JI70" i="4"/>
  <c r="JH70" i="4"/>
  <c r="JG70" i="4"/>
  <c r="JF70" i="4"/>
  <c r="JE70" i="4"/>
  <c r="JD70" i="4"/>
  <c r="JC70" i="4"/>
  <c r="JB70" i="4"/>
  <c r="JA70" i="4"/>
  <c r="IZ70" i="4"/>
  <c r="IY70" i="4"/>
  <c r="IX70" i="4"/>
  <c r="IW70" i="4"/>
  <c r="IV70" i="4"/>
  <c r="IR70" i="4"/>
  <c r="II70" i="4"/>
  <c r="HU70" i="4"/>
  <c r="HT70" i="4"/>
  <c r="HR70" i="4"/>
  <c r="HQ70" i="4"/>
  <c r="HP70" i="4"/>
  <c r="HO70" i="4"/>
  <c r="HN70" i="4"/>
  <c r="HM70" i="4"/>
  <c r="HL70" i="4"/>
  <c r="HK70" i="4"/>
  <c r="HA70" i="4"/>
  <c r="GZ70" i="4"/>
  <c r="GY70" i="4"/>
  <c r="GX70" i="4"/>
  <c r="GW70" i="4"/>
  <c r="GV70" i="4"/>
  <c r="GU70" i="4"/>
  <c r="GT70" i="4"/>
  <c r="GS70" i="4"/>
  <c r="GR70" i="4"/>
  <c r="GQ70" i="4"/>
  <c r="GP70" i="4"/>
  <c r="GO70" i="4"/>
  <c r="GN70" i="4"/>
  <c r="GM70" i="4"/>
  <c r="GL70" i="4"/>
  <c r="GK70" i="4"/>
  <c r="GJ70" i="4"/>
  <c r="GI70" i="4"/>
  <c r="GH70" i="4"/>
  <c r="GG70" i="4"/>
  <c r="GF70" i="4"/>
  <c r="GE70" i="4"/>
  <c r="GD70" i="4"/>
  <c r="GC70" i="4"/>
  <c r="GB70" i="4"/>
  <c r="GA70" i="4"/>
  <c r="FZ70" i="4"/>
  <c r="FY70" i="4"/>
  <c r="FX70" i="4"/>
  <c r="FW70" i="4"/>
  <c r="FV70" i="4"/>
  <c r="FU70" i="4"/>
  <c r="FT70" i="4"/>
  <c r="FS70" i="4"/>
  <c r="FR70" i="4"/>
  <c r="FQ70" i="4"/>
  <c r="FP70" i="4"/>
  <c r="FO70" i="4"/>
  <c r="FN70" i="4"/>
  <c r="FM70" i="4"/>
  <c r="FL70" i="4"/>
  <c r="FK70" i="4"/>
  <c r="FJ70" i="4"/>
  <c r="FI70" i="4"/>
  <c r="FH70" i="4"/>
  <c r="FG70" i="4"/>
  <c r="FF70" i="4"/>
  <c r="FB70" i="4"/>
  <c r="EW70" i="4"/>
  <c r="ET70" i="4"/>
  <c r="EE70" i="4"/>
  <c r="ED70" i="4"/>
  <c r="EB70" i="4"/>
  <c r="EA70" i="4"/>
  <c r="DZ70" i="4"/>
  <c r="DY70" i="4"/>
  <c r="DX70" i="4"/>
  <c r="DW70" i="4"/>
  <c r="DV70" i="4"/>
  <c r="DU70" i="4"/>
  <c r="AJV145" i="4"/>
  <c r="AJU145" i="4"/>
  <c r="AJT145" i="4"/>
  <c r="AJS145" i="4"/>
  <c r="AJR145" i="4"/>
  <c r="AJQ145" i="4"/>
  <c r="AJP145" i="4"/>
  <c r="AJO145" i="4"/>
  <c r="AJN145" i="4"/>
  <c r="AJM145" i="4"/>
  <c r="AJL145" i="4"/>
  <c r="AJK145" i="4"/>
  <c r="AJJ145" i="4"/>
  <c r="AJI145" i="4"/>
  <c r="AJH145" i="4"/>
  <c r="AJG145" i="4"/>
  <c r="AJF145" i="4"/>
  <c r="AJE145" i="4"/>
  <c r="AJD145" i="4"/>
  <c r="AJC145" i="4"/>
  <c r="AJB145" i="4"/>
  <c r="AJA145" i="4"/>
  <c r="AIZ145" i="4"/>
  <c r="AIY145" i="4"/>
  <c r="AIX145" i="4"/>
  <c r="AIW145" i="4"/>
  <c r="AIV145" i="4"/>
  <c r="AIU145" i="4"/>
  <c r="AIT145" i="4"/>
  <c r="AIS145" i="4"/>
  <c r="AIR145" i="4"/>
  <c r="AIQ145" i="4"/>
  <c r="AIP145" i="4"/>
  <c r="AIO145" i="4"/>
  <c r="AIN145" i="4"/>
  <c r="AIM145" i="4"/>
  <c r="AIL145" i="4"/>
  <c r="AIK145" i="4"/>
  <c r="AIJ145" i="4"/>
  <c r="AII145" i="4"/>
  <c r="AIH145" i="4"/>
  <c r="AIG145" i="4"/>
  <c r="AIF145" i="4"/>
  <c r="AIE145" i="4"/>
  <c r="AID145" i="4"/>
  <c r="AIC145" i="4"/>
  <c r="AIB145" i="4"/>
  <c r="AIA145" i="4"/>
  <c r="AHN145" i="4"/>
  <c r="AHE145" i="4"/>
  <c r="AGZ145" i="4"/>
  <c r="AGY145" i="4"/>
  <c r="AGW145" i="4"/>
  <c r="AGV145" i="4"/>
  <c r="AGU145" i="4"/>
  <c r="AGT145" i="4"/>
  <c r="AGS145" i="4"/>
  <c r="AGR145" i="4"/>
  <c r="AGQ145" i="4"/>
  <c r="AGP145" i="4"/>
  <c r="KQ145" i="4"/>
  <c r="KP145" i="4"/>
  <c r="KO145" i="4"/>
  <c r="KN145" i="4"/>
  <c r="KM145" i="4"/>
  <c r="KL145" i="4"/>
  <c r="KK145" i="4"/>
  <c r="KJ145" i="4"/>
  <c r="KI145" i="4"/>
  <c r="KH145" i="4"/>
  <c r="KG145" i="4"/>
  <c r="KF145" i="4"/>
  <c r="KE145" i="4"/>
  <c r="KD145" i="4"/>
  <c r="KC145" i="4"/>
  <c r="KB145" i="4"/>
  <c r="KA145" i="4"/>
  <c r="JZ145" i="4"/>
  <c r="JY145" i="4"/>
  <c r="JX145" i="4"/>
  <c r="JW145" i="4"/>
  <c r="JV145" i="4"/>
  <c r="JU145" i="4"/>
  <c r="JT145" i="4"/>
  <c r="JS145" i="4"/>
  <c r="JR145" i="4"/>
  <c r="JQ145" i="4"/>
  <c r="JP145" i="4"/>
  <c r="JO145" i="4"/>
  <c r="JN145" i="4"/>
  <c r="JM145" i="4"/>
  <c r="JL145" i="4"/>
  <c r="JK145" i="4"/>
  <c r="JJ145" i="4"/>
  <c r="JI145" i="4"/>
  <c r="JH145" i="4"/>
  <c r="JG145" i="4"/>
  <c r="JF145" i="4"/>
  <c r="JE145" i="4"/>
  <c r="JD145" i="4"/>
  <c r="JC145" i="4"/>
  <c r="JB145" i="4"/>
  <c r="JA145" i="4"/>
  <c r="IZ145" i="4"/>
  <c r="IY145" i="4"/>
  <c r="IX145" i="4"/>
  <c r="IW145" i="4"/>
  <c r="IV145" i="4"/>
  <c r="ID145" i="4"/>
  <c r="HU145" i="4"/>
  <c r="HT145" i="4"/>
  <c r="HR145" i="4"/>
  <c r="HQ145" i="4"/>
  <c r="HP145" i="4"/>
  <c r="HO145" i="4"/>
  <c r="HN145" i="4"/>
  <c r="HM145" i="4"/>
  <c r="HL145" i="4"/>
  <c r="HK145" i="4"/>
  <c r="HA145" i="4"/>
  <c r="GZ145" i="4"/>
  <c r="GY145" i="4"/>
  <c r="GX145" i="4"/>
  <c r="GW145" i="4"/>
  <c r="GV145" i="4"/>
  <c r="GU145" i="4"/>
  <c r="GT145" i="4"/>
  <c r="GS145" i="4"/>
  <c r="GR145" i="4"/>
  <c r="GQ145" i="4"/>
  <c r="GP145" i="4"/>
  <c r="GO145" i="4"/>
  <c r="GN145" i="4"/>
  <c r="GM145" i="4"/>
  <c r="GL145" i="4"/>
  <c r="GK145" i="4"/>
  <c r="GJ145" i="4"/>
  <c r="GI145" i="4"/>
  <c r="GH145" i="4"/>
  <c r="GG145" i="4"/>
  <c r="GF145" i="4"/>
  <c r="GE145" i="4"/>
  <c r="GD145" i="4"/>
  <c r="GC145" i="4"/>
  <c r="GB145" i="4"/>
  <c r="GA145" i="4"/>
  <c r="FZ145" i="4"/>
  <c r="FY145" i="4"/>
  <c r="FX145" i="4"/>
  <c r="FW145" i="4"/>
  <c r="FV145" i="4"/>
  <c r="FU145" i="4"/>
  <c r="FT145" i="4"/>
  <c r="FS145" i="4"/>
  <c r="FR145" i="4"/>
  <c r="FQ145" i="4"/>
  <c r="FP145" i="4"/>
  <c r="FO145" i="4"/>
  <c r="FN145" i="4"/>
  <c r="FM145" i="4"/>
  <c r="FL145" i="4"/>
  <c r="FK145" i="4"/>
  <c r="FJ145" i="4"/>
  <c r="FI145" i="4"/>
  <c r="FH145" i="4"/>
  <c r="FG145" i="4"/>
  <c r="FF145" i="4"/>
  <c r="EE145" i="4"/>
  <c r="ED145" i="4"/>
  <c r="EB145" i="4"/>
  <c r="EA145" i="4"/>
  <c r="DZ145" i="4"/>
  <c r="DY145" i="4"/>
  <c r="DX145" i="4"/>
  <c r="DW145" i="4"/>
  <c r="DV145" i="4"/>
  <c r="DU145" i="4"/>
  <c r="AJV84" i="4"/>
  <c r="AJU84" i="4"/>
  <c r="AJT84" i="4"/>
  <c r="AJS84" i="4"/>
  <c r="AJR84" i="4"/>
  <c r="AJQ84" i="4"/>
  <c r="AJP84" i="4"/>
  <c r="AJO84" i="4"/>
  <c r="AJN84" i="4"/>
  <c r="AJM84" i="4"/>
  <c r="AJL84" i="4"/>
  <c r="AJK84" i="4"/>
  <c r="AJJ84" i="4"/>
  <c r="AJI84" i="4"/>
  <c r="AJH84" i="4"/>
  <c r="AJG84" i="4"/>
  <c r="AJF84" i="4"/>
  <c r="AJE84" i="4"/>
  <c r="AJD84" i="4"/>
  <c r="AJC84" i="4"/>
  <c r="AJB84" i="4"/>
  <c r="AJA84" i="4"/>
  <c r="AIZ84" i="4"/>
  <c r="AIY84" i="4"/>
  <c r="AIX84" i="4"/>
  <c r="AIW84" i="4"/>
  <c r="AIV84" i="4"/>
  <c r="AIU84" i="4"/>
  <c r="AIT84" i="4"/>
  <c r="AIS84" i="4"/>
  <c r="AIR84" i="4"/>
  <c r="AIQ84" i="4"/>
  <c r="AIP84" i="4"/>
  <c r="AIO84" i="4"/>
  <c r="AIN84" i="4"/>
  <c r="AIM84" i="4"/>
  <c r="AIL84" i="4"/>
  <c r="AIK84" i="4"/>
  <c r="AIJ84" i="4"/>
  <c r="AII84" i="4"/>
  <c r="AIH84" i="4"/>
  <c r="AIG84" i="4"/>
  <c r="AIF84" i="4"/>
  <c r="AIE84" i="4"/>
  <c r="AID84" i="4"/>
  <c r="AIC84" i="4"/>
  <c r="AIB84" i="4"/>
  <c r="AIA84" i="4"/>
  <c r="AGZ84" i="4"/>
  <c r="AGY84" i="4"/>
  <c r="AGW84" i="4"/>
  <c r="AGV84" i="4"/>
  <c r="AGU84" i="4"/>
  <c r="AGT84" i="4"/>
  <c r="AGS84" i="4"/>
  <c r="AGR84" i="4"/>
  <c r="AGQ84" i="4"/>
  <c r="AGP84" i="4"/>
  <c r="KQ84" i="4"/>
  <c r="KP84" i="4"/>
  <c r="KO84" i="4"/>
  <c r="KN84" i="4"/>
  <c r="KM84" i="4"/>
  <c r="KL84" i="4"/>
  <c r="KK84" i="4"/>
  <c r="KJ84" i="4"/>
  <c r="KI84" i="4"/>
  <c r="KH84" i="4"/>
  <c r="KG84" i="4"/>
  <c r="KF84" i="4"/>
  <c r="KE84" i="4"/>
  <c r="KD84" i="4"/>
  <c r="KC84" i="4"/>
  <c r="KB84" i="4"/>
  <c r="KA84" i="4"/>
  <c r="JZ84" i="4"/>
  <c r="JY84" i="4"/>
  <c r="JX84" i="4"/>
  <c r="JW84" i="4"/>
  <c r="JV84" i="4"/>
  <c r="JU84" i="4"/>
  <c r="JT84" i="4"/>
  <c r="JS84" i="4"/>
  <c r="JR84" i="4"/>
  <c r="JQ84" i="4"/>
  <c r="JP84" i="4"/>
  <c r="JO84" i="4"/>
  <c r="JN84" i="4"/>
  <c r="JM84" i="4"/>
  <c r="JL84" i="4"/>
  <c r="JK84" i="4"/>
  <c r="JJ84" i="4"/>
  <c r="JI84" i="4"/>
  <c r="JH84" i="4"/>
  <c r="JG84" i="4"/>
  <c r="JF84" i="4"/>
  <c r="JE84" i="4"/>
  <c r="JD84" i="4"/>
  <c r="JC84" i="4"/>
  <c r="JB84" i="4"/>
  <c r="JA84" i="4"/>
  <c r="IZ84" i="4"/>
  <c r="IY84" i="4"/>
  <c r="IX84" i="4"/>
  <c r="IW84" i="4"/>
  <c r="IV84" i="4"/>
  <c r="ID84" i="4"/>
  <c r="HU84" i="4"/>
  <c r="HT84" i="4"/>
  <c r="HR84" i="4"/>
  <c r="HQ84" i="4"/>
  <c r="HP84" i="4"/>
  <c r="HO84" i="4"/>
  <c r="HN84" i="4"/>
  <c r="HM84" i="4"/>
  <c r="HL84" i="4"/>
  <c r="HK84" i="4"/>
  <c r="HA84" i="4"/>
  <c r="GZ84" i="4"/>
  <c r="GY84" i="4"/>
  <c r="GX84" i="4"/>
  <c r="GW84" i="4"/>
  <c r="GV84" i="4"/>
  <c r="GU84" i="4"/>
  <c r="GT84" i="4"/>
  <c r="GS84" i="4"/>
  <c r="GR84" i="4"/>
  <c r="GQ84" i="4"/>
  <c r="GP84" i="4"/>
  <c r="GO84" i="4"/>
  <c r="GN84" i="4"/>
  <c r="GM84" i="4"/>
  <c r="GL84" i="4"/>
  <c r="GK84" i="4"/>
  <c r="GJ84" i="4"/>
  <c r="GI84" i="4"/>
  <c r="GH84" i="4"/>
  <c r="GG84" i="4"/>
  <c r="GF84" i="4"/>
  <c r="GE84" i="4"/>
  <c r="GD84" i="4"/>
  <c r="GC84" i="4"/>
  <c r="GB84" i="4"/>
  <c r="GA84" i="4"/>
  <c r="FZ84" i="4"/>
  <c r="FY84" i="4"/>
  <c r="FX84" i="4"/>
  <c r="FW84" i="4"/>
  <c r="FV84" i="4"/>
  <c r="FU84" i="4"/>
  <c r="FT84" i="4"/>
  <c r="FS84" i="4"/>
  <c r="FR84" i="4"/>
  <c r="FQ84" i="4"/>
  <c r="FP84" i="4"/>
  <c r="FO84" i="4"/>
  <c r="FN84" i="4"/>
  <c r="FM84" i="4"/>
  <c r="FL84" i="4"/>
  <c r="FK84" i="4"/>
  <c r="FJ84" i="4"/>
  <c r="FI84" i="4"/>
  <c r="FH84" i="4"/>
  <c r="FG84" i="4"/>
  <c r="FF84" i="4"/>
  <c r="EW84" i="4"/>
  <c r="EE84" i="4"/>
  <c r="ED84" i="4"/>
  <c r="EB84" i="4"/>
  <c r="EA84" i="4"/>
  <c r="DZ84" i="4"/>
  <c r="DY84" i="4"/>
  <c r="DX84" i="4"/>
  <c r="DW84" i="4"/>
  <c r="DV84" i="4"/>
  <c r="DU84" i="4"/>
  <c r="AJV14" i="4"/>
  <c r="AJU14" i="4"/>
  <c r="AJT14" i="4"/>
  <c r="AJS14" i="4"/>
  <c r="AJR14" i="4"/>
  <c r="AJQ14" i="4"/>
  <c r="AJP14" i="4"/>
  <c r="AJO14" i="4"/>
  <c r="AJN14" i="4"/>
  <c r="AJM14" i="4"/>
  <c r="AJL14" i="4"/>
  <c r="AJK14" i="4"/>
  <c r="AJJ14" i="4"/>
  <c r="AJI14" i="4"/>
  <c r="AJH14" i="4"/>
  <c r="AJG14" i="4"/>
  <c r="AJF14" i="4"/>
  <c r="AJE14" i="4"/>
  <c r="AJD14" i="4"/>
  <c r="AJC14" i="4"/>
  <c r="AJB14" i="4"/>
  <c r="AJA14" i="4"/>
  <c r="AIZ14" i="4"/>
  <c r="AIY14" i="4"/>
  <c r="AIX14" i="4"/>
  <c r="AIW14" i="4"/>
  <c r="AIV14" i="4"/>
  <c r="AIU14" i="4"/>
  <c r="AIT14" i="4"/>
  <c r="AIS14" i="4"/>
  <c r="AIR14" i="4"/>
  <c r="AIQ14" i="4"/>
  <c r="AIP14" i="4"/>
  <c r="AIO14" i="4"/>
  <c r="AIN14" i="4"/>
  <c r="AIM14" i="4"/>
  <c r="AIL14" i="4"/>
  <c r="AIK14" i="4"/>
  <c r="AIJ14" i="4"/>
  <c r="AII14" i="4"/>
  <c r="AIH14" i="4"/>
  <c r="AIG14" i="4"/>
  <c r="AIF14" i="4"/>
  <c r="AIE14" i="4"/>
  <c r="AID14" i="4"/>
  <c r="AIC14" i="4"/>
  <c r="AIB14" i="4"/>
  <c r="AIA14" i="4"/>
  <c r="AHW14" i="4"/>
  <c r="AGZ14" i="4"/>
  <c r="AGY14" i="4"/>
  <c r="AGW14" i="4"/>
  <c r="AGV14" i="4"/>
  <c r="AGU14" i="4"/>
  <c r="AGT14" i="4"/>
  <c r="AGS14" i="4"/>
  <c r="AGR14" i="4"/>
  <c r="AGQ14" i="4"/>
  <c r="AGP14" i="4"/>
  <c r="KQ14" i="4"/>
  <c r="KP14" i="4"/>
  <c r="KO14" i="4"/>
  <c r="KN14" i="4"/>
  <c r="KM14" i="4"/>
  <c r="KL14" i="4"/>
  <c r="KK14" i="4"/>
  <c r="KJ14" i="4"/>
  <c r="KI14" i="4"/>
  <c r="KH14" i="4"/>
  <c r="KG14" i="4"/>
  <c r="KF14" i="4"/>
  <c r="KE14" i="4"/>
  <c r="KD14" i="4"/>
  <c r="KC14" i="4"/>
  <c r="KB14" i="4"/>
  <c r="KA14" i="4"/>
  <c r="JZ14" i="4"/>
  <c r="JY14" i="4"/>
  <c r="JX14" i="4"/>
  <c r="JW14" i="4"/>
  <c r="JV14" i="4"/>
  <c r="JU14" i="4"/>
  <c r="JT14" i="4"/>
  <c r="JS14" i="4"/>
  <c r="JR14" i="4"/>
  <c r="JQ14" i="4"/>
  <c r="JP14" i="4"/>
  <c r="JO14" i="4"/>
  <c r="JN14" i="4"/>
  <c r="JM14" i="4"/>
  <c r="JL14" i="4"/>
  <c r="JK14" i="4"/>
  <c r="JJ14" i="4"/>
  <c r="JI14" i="4"/>
  <c r="JH14" i="4"/>
  <c r="JG14" i="4"/>
  <c r="JF14" i="4"/>
  <c r="JE14" i="4"/>
  <c r="JD14" i="4"/>
  <c r="JC14" i="4"/>
  <c r="JB14" i="4"/>
  <c r="JA14" i="4"/>
  <c r="IZ14" i="4"/>
  <c r="IY14" i="4"/>
  <c r="IX14" i="4"/>
  <c r="IW14" i="4"/>
  <c r="IV14" i="4"/>
  <c r="IR14" i="4"/>
  <c r="ID14" i="4"/>
  <c r="IA14" i="4"/>
  <c r="HZ14" i="4"/>
  <c r="HV14" i="4"/>
  <c r="HU14" i="4"/>
  <c r="HT14" i="4"/>
  <c r="HR14" i="4"/>
  <c r="HQ14" i="4"/>
  <c r="HP14" i="4"/>
  <c r="HO14" i="4"/>
  <c r="HN14" i="4"/>
  <c r="HM14" i="4"/>
  <c r="HL14" i="4"/>
  <c r="HK14" i="4"/>
  <c r="HA14" i="4"/>
  <c r="GZ14" i="4"/>
  <c r="GY14" i="4"/>
  <c r="GX14" i="4"/>
  <c r="GW14" i="4"/>
  <c r="GV14" i="4"/>
  <c r="GU14" i="4"/>
  <c r="GT14" i="4"/>
  <c r="GS14" i="4"/>
  <c r="GR14" i="4"/>
  <c r="GQ14" i="4"/>
  <c r="GP14" i="4"/>
  <c r="GO14" i="4"/>
  <c r="GN14" i="4"/>
  <c r="GM14" i="4"/>
  <c r="GL14" i="4"/>
  <c r="GK14" i="4"/>
  <c r="GJ14" i="4"/>
  <c r="GI14" i="4"/>
  <c r="GH14" i="4"/>
  <c r="GG14" i="4"/>
  <c r="GF14" i="4"/>
  <c r="GE14" i="4"/>
  <c r="GD14" i="4"/>
  <c r="GC14" i="4"/>
  <c r="GB14" i="4"/>
  <c r="GA14" i="4"/>
  <c r="FZ14" i="4"/>
  <c r="FY14" i="4"/>
  <c r="FX14" i="4"/>
  <c r="FW14" i="4"/>
  <c r="FV14" i="4"/>
  <c r="FU14" i="4"/>
  <c r="FT14" i="4"/>
  <c r="FS14" i="4"/>
  <c r="FR14" i="4"/>
  <c r="FQ14" i="4"/>
  <c r="FP14" i="4"/>
  <c r="FO14" i="4"/>
  <c r="FN14" i="4"/>
  <c r="FM14" i="4"/>
  <c r="FL14" i="4"/>
  <c r="FK14" i="4"/>
  <c r="FJ14" i="4"/>
  <c r="FI14" i="4"/>
  <c r="FH14" i="4"/>
  <c r="FG14" i="4"/>
  <c r="FF14" i="4"/>
  <c r="FB14" i="4"/>
  <c r="EY14" i="4"/>
  <c r="EL14" i="4"/>
  <c r="EH14" i="4"/>
  <c r="EE14" i="4"/>
  <c r="ED14" i="4"/>
  <c r="EB14" i="4"/>
  <c r="EA14" i="4"/>
  <c r="DZ14" i="4"/>
  <c r="DY14" i="4"/>
  <c r="DX14" i="4"/>
  <c r="DW14" i="4"/>
  <c r="DV14" i="4"/>
  <c r="DU14" i="4"/>
  <c r="AJV39" i="4"/>
  <c r="AJU39" i="4"/>
  <c r="AJT39" i="4"/>
  <c r="AJS39" i="4"/>
  <c r="AJR39" i="4"/>
  <c r="AJQ39" i="4"/>
  <c r="AJP39" i="4"/>
  <c r="AJO39" i="4"/>
  <c r="AJN39" i="4"/>
  <c r="AJM39" i="4"/>
  <c r="AJL39" i="4"/>
  <c r="AJK39" i="4"/>
  <c r="AJJ39" i="4"/>
  <c r="AJI39" i="4"/>
  <c r="AJH39" i="4"/>
  <c r="AJG39" i="4"/>
  <c r="AJF39" i="4"/>
  <c r="AJE39" i="4"/>
  <c r="AJD39" i="4"/>
  <c r="AJC39" i="4"/>
  <c r="AJB39" i="4"/>
  <c r="AJA39" i="4"/>
  <c r="AIZ39" i="4"/>
  <c r="AIY39" i="4"/>
  <c r="AIX39" i="4"/>
  <c r="AIW39" i="4"/>
  <c r="AIV39" i="4"/>
  <c r="AIU39" i="4"/>
  <c r="AIT39" i="4"/>
  <c r="AIS39" i="4"/>
  <c r="AIR39" i="4"/>
  <c r="AIQ39" i="4"/>
  <c r="AIP39" i="4"/>
  <c r="AIO39" i="4"/>
  <c r="AIN39" i="4"/>
  <c r="AIM39" i="4"/>
  <c r="AIL39" i="4"/>
  <c r="AIK39" i="4"/>
  <c r="AIJ39" i="4"/>
  <c r="AII39" i="4"/>
  <c r="AIH39" i="4"/>
  <c r="AIG39" i="4"/>
  <c r="AIF39" i="4"/>
  <c r="AIE39" i="4"/>
  <c r="AID39" i="4"/>
  <c r="AIC39" i="4"/>
  <c r="AIB39" i="4"/>
  <c r="AIA39" i="4"/>
  <c r="AHW39" i="4"/>
  <c r="AHJ39" i="4"/>
  <c r="AGZ39" i="4"/>
  <c r="AGY39" i="4"/>
  <c r="AGW39" i="4"/>
  <c r="AGV39" i="4"/>
  <c r="AGU39" i="4"/>
  <c r="AGT39" i="4"/>
  <c r="AGS39" i="4"/>
  <c r="AGR39" i="4"/>
  <c r="AGQ39" i="4"/>
  <c r="AGP39" i="4"/>
  <c r="KQ39" i="4"/>
  <c r="KP39" i="4"/>
  <c r="KO39" i="4"/>
  <c r="KN39" i="4"/>
  <c r="KM39" i="4"/>
  <c r="KL39" i="4"/>
  <c r="KK39" i="4"/>
  <c r="KJ39" i="4"/>
  <c r="KI39" i="4"/>
  <c r="KH39" i="4"/>
  <c r="KG39" i="4"/>
  <c r="KF39" i="4"/>
  <c r="KE39" i="4"/>
  <c r="KD39" i="4"/>
  <c r="KC39" i="4"/>
  <c r="KB39" i="4"/>
  <c r="KA39" i="4"/>
  <c r="JZ39" i="4"/>
  <c r="JY39" i="4"/>
  <c r="JX39" i="4"/>
  <c r="JW39" i="4"/>
  <c r="JV39" i="4"/>
  <c r="JU39" i="4"/>
  <c r="JT39" i="4"/>
  <c r="JS39" i="4"/>
  <c r="JR39" i="4"/>
  <c r="JQ39" i="4"/>
  <c r="JP39" i="4"/>
  <c r="JO39" i="4"/>
  <c r="JN39" i="4"/>
  <c r="JM39" i="4"/>
  <c r="JL39" i="4"/>
  <c r="JK39" i="4"/>
  <c r="JJ39" i="4"/>
  <c r="JI39" i="4"/>
  <c r="JH39" i="4"/>
  <c r="JG39" i="4"/>
  <c r="JF39" i="4"/>
  <c r="JE39" i="4"/>
  <c r="JD39" i="4"/>
  <c r="JC39" i="4"/>
  <c r="JB39" i="4"/>
  <c r="JA39" i="4"/>
  <c r="IZ39" i="4"/>
  <c r="IY39" i="4"/>
  <c r="IX39" i="4"/>
  <c r="IW39" i="4"/>
  <c r="IV39" i="4"/>
  <c r="IR39" i="4"/>
  <c r="IJ39" i="4"/>
  <c r="ID39" i="4"/>
  <c r="HU39" i="4"/>
  <c r="HT39" i="4"/>
  <c r="HR39" i="4"/>
  <c r="HQ39" i="4"/>
  <c r="HP39" i="4"/>
  <c r="HO39" i="4"/>
  <c r="HN39" i="4"/>
  <c r="HM39" i="4"/>
  <c r="HL39" i="4"/>
  <c r="HK39" i="4"/>
  <c r="HA39" i="4"/>
  <c r="GZ39" i="4"/>
  <c r="GY39" i="4"/>
  <c r="GX39" i="4"/>
  <c r="GW39" i="4"/>
  <c r="GV39" i="4"/>
  <c r="GU39" i="4"/>
  <c r="GT39" i="4"/>
  <c r="GS39" i="4"/>
  <c r="GR39" i="4"/>
  <c r="GQ39" i="4"/>
  <c r="GP39" i="4"/>
  <c r="GO39" i="4"/>
  <c r="GN39" i="4"/>
  <c r="GM39" i="4"/>
  <c r="GL39" i="4"/>
  <c r="GK39" i="4"/>
  <c r="GJ39" i="4"/>
  <c r="GI39" i="4"/>
  <c r="GH39" i="4"/>
  <c r="GG39" i="4"/>
  <c r="GF39" i="4"/>
  <c r="GE39" i="4"/>
  <c r="GD39" i="4"/>
  <c r="GC39" i="4"/>
  <c r="GB39" i="4"/>
  <c r="GA39" i="4"/>
  <c r="FZ39" i="4"/>
  <c r="FY39" i="4"/>
  <c r="FX39" i="4"/>
  <c r="FW39" i="4"/>
  <c r="FV39" i="4"/>
  <c r="FU39" i="4"/>
  <c r="FT39" i="4"/>
  <c r="FS39" i="4"/>
  <c r="FR39" i="4"/>
  <c r="FQ39" i="4"/>
  <c r="FP39" i="4"/>
  <c r="FO39" i="4"/>
  <c r="FN39" i="4"/>
  <c r="FM39" i="4"/>
  <c r="FL39" i="4"/>
  <c r="FK39" i="4"/>
  <c r="FJ39" i="4"/>
  <c r="FI39" i="4"/>
  <c r="FH39" i="4"/>
  <c r="FG39" i="4"/>
  <c r="FF39" i="4"/>
  <c r="FB39" i="4"/>
  <c r="EE39" i="4"/>
  <c r="ED39" i="4"/>
  <c r="EB39" i="4"/>
  <c r="EA39" i="4"/>
  <c r="DZ39" i="4"/>
  <c r="DY39" i="4"/>
  <c r="DX39" i="4"/>
  <c r="DW39" i="4"/>
  <c r="DV39" i="4"/>
  <c r="DU39" i="4"/>
  <c r="AJV142" i="4"/>
  <c r="AJU142" i="4"/>
  <c r="AJT142" i="4"/>
  <c r="AJS142" i="4"/>
  <c r="AJR142" i="4"/>
  <c r="AJQ142" i="4"/>
  <c r="AJP142" i="4"/>
  <c r="AJO142" i="4"/>
  <c r="AJN142" i="4"/>
  <c r="AJM142" i="4"/>
  <c r="AJL142" i="4"/>
  <c r="AJK142" i="4"/>
  <c r="AJJ142" i="4"/>
  <c r="AJI142" i="4"/>
  <c r="AJH142" i="4"/>
  <c r="AJG142" i="4"/>
  <c r="AJF142" i="4"/>
  <c r="AJE142" i="4"/>
  <c r="AJD142" i="4"/>
  <c r="AJC142" i="4"/>
  <c r="AJB142" i="4"/>
  <c r="AJA142" i="4"/>
  <c r="AIZ142" i="4"/>
  <c r="AIY142" i="4"/>
  <c r="AIX142" i="4"/>
  <c r="AIW142" i="4"/>
  <c r="AIV142" i="4"/>
  <c r="AIU142" i="4"/>
  <c r="AIT142" i="4"/>
  <c r="AIS142" i="4"/>
  <c r="AIR142" i="4"/>
  <c r="AIQ142" i="4"/>
  <c r="AIP142" i="4"/>
  <c r="AIO142" i="4"/>
  <c r="AIN142" i="4"/>
  <c r="AIM142" i="4"/>
  <c r="AIL142" i="4"/>
  <c r="AIK142" i="4"/>
  <c r="AIJ142" i="4"/>
  <c r="AII142" i="4"/>
  <c r="AIH142" i="4"/>
  <c r="AIG142" i="4"/>
  <c r="AIF142" i="4"/>
  <c r="AIE142" i="4"/>
  <c r="AID142" i="4"/>
  <c r="AIC142" i="4"/>
  <c r="AIB142" i="4"/>
  <c r="AIA142" i="4"/>
  <c r="AHW142" i="4"/>
  <c r="AHE142" i="4"/>
  <c r="AGZ142" i="4"/>
  <c r="AGY142" i="4"/>
  <c r="AGW142" i="4"/>
  <c r="AGV142" i="4"/>
  <c r="AGU142" i="4"/>
  <c r="AGT142" i="4"/>
  <c r="AGS142" i="4"/>
  <c r="AGR142" i="4"/>
  <c r="AGQ142" i="4"/>
  <c r="AGP142" i="4"/>
  <c r="KQ142" i="4"/>
  <c r="KP142" i="4"/>
  <c r="KO142" i="4"/>
  <c r="KN142" i="4"/>
  <c r="KM142" i="4"/>
  <c r="KL142" i="4"/>
  <c r="KK142" i="4"/>
  <c r="KJ142" i="4"/>
  <c r="KI142" i="4"/>
  <c r="KH142" i="4"/>
  <c r="KG142" i="4"/>
  <c r="KF142" i="4"/>
  <c r="KE142" i="4"/>
  <c r="KD142" i="4"/>
  <c r="KC142" i="4"/>
  <c r="KB142" i="4"/>
  <c r="KA142" i="4"/>
  <c r="JZ142" i="4"/>
  <c r="JY142" i="4"/>
  <c r="JX142" i="4"/>
  <c r="JW142" i="4"/>
  <c r="JV142" i="4"/>
  <c r="JU142" i="4"/>
  <c r="JT142" i="4"/>
  <c r="JS142" i="4"/>
  <c r="JR142" i="4"/>
  <c r="JQ142" i="4"/>
  <c r="JP142" i="4"/>
  <c r="JO142" i="4"/>
  <c r="JN142" i="4"/>
  <c r="JM142" i="4"/>
  <c r="JL142" i="4"/>
  <c r="JK142" i="4"/>
  <c r="JJ142" i="4"/>
  <c r="JI142" i="4"/>
  <c r="JH142" i="4"/>
  <c r="JG142" i="4"/>
  <c r="JF142" i="4"/>
  <c r="JE142" i="4"/>
  <c r="JD142" i="4"/>
  <c r="JC142" i="4"/>
  <c r="JB142" i="4"/>
  <c r="JA142" i="4"/>
  <c r="IZ142" i="4"/>
  <c r="IY142" i="4"/>
  <c r="IX142" i="4"/>
  <c r="IW142" i="4"/>
  <c r="IV142" i="4"/>
  <c r="IR142" i="4"/>
  <c r="IE142" i="4"/>
  <c r="HY142" i="4"/>
  <c r="HW142" i="4"/>
  <c r="HU142" i="4"/>
  <c r="HT142" i="4"/>
  <c r="HR142" i="4"/>
  <c r="HQ142" i="4"/>
  <c r="HP142" i="4"/>
  <c r="HO142" i="4"/>
  <c r="HN142" i="4"/>
  <c r="HM142" i="4"/>
  <c r="HL142" i="4"/>
  <c r="HK142" i="4"/>
  <c r="HA142" i="4"/>
  <c r="GZ142" i="4"/>
  <c r="GY142" i="4"/>
  <c r="GX142" i="4"/>
  <c r="GW142" i="4"/>
  <c r="GV142" i="4"/>
  <c r="GU142" i="4"/>
  <c r="GT142" i="4"/>
  <c r="GS142" i="4"/>
  <c r="GR142" i="4"/>
  <c r="GQ142" i="4"/>
  <c r="GP142" i="4"/>
  <c r="GO142" i="4"/>
  <c r="GN142" i="4"/>
  <c r="GM142" i="4"/>
  <c r="GL142" i="4"/>
  <c r="GK142" i="4"/>
  <c r="GJ142" i="4"/>
  <c r="GI142" i="4"/>
  <c r="GH142" i="4"/>
  <c r="GG142" i="4"/>
  <c r="GF142" i="4"/>
  <c r="GE142" i="4"/>
  <c r="GD142" i="4"/>
  <c r="GC142" i="4"/>
  <c r="GB142" i="4"/>
  <c r="GA142" i="4"/>
  <c r="FZ142" i="4"/>
  <c r="FY142" i="4"/>
  <c r="FX142" i="4"/>
  <c r="FW142" i="4"/>
  <c r="FV142" i="4"/>
  <c r="FU142" i="4"/>
  <c r="FT142" i="4"/>
  <c r="FS142" i="4"/>
  <c r="FR142" i="4"/>
  <c r="FQ142" i="4"/>
  <c r="FP142" i="4"/>
  <c r="FO142" i="4"/>
  <c r="FN142" i="4"/>
  <c r="FM142" i="4"/>
  <c r="FL142" i="4"/>
  <c r="FK142" i="4"/>
  <c r="FJ142" i="4"/>
  <c r="FI142" i="4"/>
  <c r="FH142" i="4"/>
  <c r="FG142" i="4"/>
  <c r="FF142" i="4"/>
  <c r="FB142" i="4"/>
  <c r="EP142" i="4"/>
  <c r="EI142" i="4"/>
  <c r="EE142" i="4"/>
  <c r="ED142" i="4"/>
  <c r="EB142" i="4"/>
  <c r="EA142" i="4"/>
  <c r="DZ142" i="4"/>
  <c r="DY142" i="4"/>
  <c r="DX142" i="4"/>
  <c r="DW142" i="4"/>
  <c r="DV142" i="4"/>
  <c r="DU142" i="4"/>
  <c r="AJV60" i="4"/>
  <c r="AJU60" i="4"/>
  <c r="AJT60" i="4"/>
  <c r="AJS60" i="4"/>
  <c r="AJR60" i="4"/>
  <c r="AJQ60" i="4"/>
  <c r="AJP60" i="4"/>
  <c r="AJO60" i="4"/>
  <c r="AJN60" i="4"/>
  <c r="AJM60" i="4"/>
  <c r="AJL60" i="4"/>
  <c r="AJK60" i="4"/>
  <c r="AJJ60" i="4"/>
  <c r="AJI60" i="4"/>
  <c r="AJH60" i="4"/>
  <c r="AJG60" i="4"/>
  <c r="AJF60" i="4"/>
  <c r="AJE60" i="4"/>
  <c r="AJD60" i="4"/>
  <c r="AJC60" i="4"/>
  <c r="AJB60" i="4"/>
  <c r="AJA60" i="4"/>
  <c r="AIZ60" i="4"/>
  <c r="AIY60" i="4"/>
  <c r="AIX60" i="4"/>
  <c r="AIW60" i="4"/>
  <c r="AIV60" i="4"/>
  <c r="AIU60" i="4"/>
  <c r="AIT60" i="4"/>
  <c r="AIS60" i="4"/>
  <c r="AIR60" i="4"/>
  <c r="AIQ60" i="4"/>
  <c r="AIP60" i="4"/>
  <c r="AIO60" i="4"/>
  <c r="AIN60" i="4"/>
  <c r="AIM60" i="4"/>
  <c r="AIL60" i="4"/>
  <c r="AIK60" i="4"/>
  <c r="AIJ60" i="4"/>
  <c r="AII60" i="4"/>
  <c r="AIH60" i="4"/>
  <c r="AIG60" i="4"/>
  <c r="AIF60" i="4"/>
  <c r="AIE60" i="4"/>
  <c r="AID60" i="4"/>
  <c r="AIC60" i="4"/>
  <c r="AIB60" i="4"/>
  <c r="AIA60" i="4"/>
  <c r="AGZ60" i="4"/>
  <c r="AGY60" i="4"/>
  <c r="AGV60" i="4"/>
  <c r="AGU60" i="4"/>
  <c r="AGT60" i="4"/>
  <c r="AGS60" i="4"/>
  <c r="AGR60" i="4"/>
  <c r="AGQ60" i="4"/>
  <c r="AGP60" i="4"/>
  <c r="KQ60" i="4"/>
  <c r="KP60" i="4"/>
  <c r="KO60" i="4"/>
  <c r="KN60" i="4"/>
  <c r="KM60" i="4"/>
  <c r="KL60" i="4"/>
  <c r="KK60" i="4"/>
  <c r="KJ60" i="4"/>
  <c r="KI60" i="4"/>
  <c r="KH60" i="4"/>
  <c r="KG60" i="4"/>
  <c r="KF60" i="4"/>
  <c r="KE60" i="4"/>
  <c r="KD60" i="4"/>
  <c r="KC60" i="4"/>
  <c r="KB60" i="4"/>
  <c r="KA60" i="4"/>
  <c r="JZ60" i="4"/>
  <c r="JY60" i="4"/>
  <c r="JX60" i="4"/>
  <c r="JW60" i="4"/>
  <c r="JV60" i="4"/>
  <c r="JU60" i="4"/>
  <c r="JT60" i="4"/>
  <c r="JS60" i="4"/>
  <c r="JR60" i="4"/>
  <c r="JQ60" i="4"/>
  <c r="JP60" i="4"/>
  <c r="JO60" i="4"/>
  <c r="JN60" i="4"/>
  <c r="JM60" i="4"/>
  <c r="JL60" i="4"/>
  <c r="JK60" i="4"/>
  <c r="JJ60" i="4"/>
  <c r="JI60" i="4"/>
  <c r="JH60" i="4"/>
  <c r="JG60" i="4"/>
  <c r="JF60" i="4"/>
  <c r="JE60" i="4"/>
  <c r="JD60" i="4"/>
  <c r="JC60" i="4"/>
  <c r="JB60" i="4"/>
  <c r="JA60" i="4"/>
  <c r="IZ60" i="4"/>
  <c r="IY60" i="4"/>
  <c r="IX60" i="4"/>
  <c r="IW60" i="4"/>
  <c r="IV60" i="4"/>
  <c r="HU60" i="4"/>
  <c r="HT60" i="4"/>
  <c r="HQ60" i="4"/>
  <c r="HP60" i="4"/>
  <c r="HO60" i="4"/>
  <c r="HN60" i="4"/>
  <c r="HM60" i="4"/>
  <c r="HL60" i="4"/>
  <c r="HK60" i="4"/>
  <c r="HA60" i="4"/>
  <c r="GZ60" i="4"/>
  <c r="GY60" i="4"/>
  <c r="GX60" i="4"/>
  <c r="GW60" i="4"/>
  <c r="GV60" i="4"/>
  <c r="GU60" i="4"/>
  <c r="GT60" i="4"/>
  <c r="GS60" i="4"/>
  <c r="GR60" i="4"/>
  <c r="GQ60" i="4"/>
  <c r="GP60" i="4"/>
  <c r="GO60" i="4"/>
  <c r="GN60" i="4"/>
  <c r="GM60" i="4"/>
  <c r="GL60" i="4"/>
  <c r="GK60" i="4"/>
  <c r="GJ60" i="4"/>
  <c r="GI60" i="4"/>
  <c r="GH60" i="4"/>
  <c r="GG60" i="4"/>
  <c r="GF60" i="4"/>
  <c r="GE60" i="4"/>
  <c r="GD60" i="4"/>
  <c r="GC60" i="4"/>
  <c r="GB60" i="4"/>
  <c r="GA60" i="4"/>
  <c r="FZ60" i="4"/>
  <c r="FY60" i="4"/>
  <c r="FX60" i="4"/>
  <c r="FW60" i="4"/>
  <c r="FV60" i="4"/>
  <c r="FU60" i="4"/>
  <c r="FT60" i="4"/>
  <c r="FS60" i="4"/>
  <c r="FR60" i="4"/>
  <c r="FQ60" i="4"/>
  <c r="FP60" i="4"/>
  <c r="FO60" i="4"/>
  <c r="FN60" i="4"/>
  <c r="FM60" i="4"/>
  <c r="FL60" i="4"/>
  <c r="FK60" i="4"/>
  <c r="FJ60" i="4"/>
  <c r="FI60" i="4"/>
  <c r="FH60" i="4"/>
  <c r="FG60" i="4"/>
  <c r="FF60" i="4"/>
  <c r="EQ60" i="4"/>
  <c r="EE60" i="4"/>
  <c r="ED60" i="4"/>
  <c r="EA60" i="4"/>
  <c r="DZ60" i="4"/>
  <c r="DY60" i="4"/>
  <c r="DX60" i="4"/>
  <c r="DW60" i="4"/>
  <c r="DV60" i="4"/>
  <c r="DU60" i="4"/>
  <c r="AJV129" i="4"/>
  <c r="AJU129" i="4"/>
  <c r="AJT129" i="4"/>
  <c r="AJS129" i="4"/>
  <c r="AJR129" i="4"/>
  <c r="AJQ129" i="4"/>
  <c r="AJP129" i="4"/>
  <c r="AJO129" i="4"/>
  <c r="AJN129" i="4"/>
  <c r="AJM129" i="4"/>
  <c r="AJL129" i="4"/>
  <c r="AJK129" i="4"/>
  <c r="AJJ129" i="4"/>
  <c r="AJI129" i="4"/>
  <c r="AJH129" i="4"/>
  <c r="AJG129" i="4"/>
  <c r="AJF129" i="4"/>
  <c r="AJE129" i="4"/>
  <c r="AJD129" i="4"/>
  <c r="AJC129" i="4"/>
  <c r="AJB129" i="4"/>
  <c r="AJA129" i="4"/>
  <c r="AIZ129" i="4"/>
  <c r="AIY129" i="4"/>
  <c r="AIX129" i="4"/>
  <c r="AIW129" i="4"/>
  <c r="AIV129" i="4"/>
  <c r="AIU129" i="4"/>
  <c r="AIT129" i="4"/>
  <c r="AIS129" i="4"/>
  <c r="AIR129" i="4"/>
  <c r="AIQ129" i="4"/>
  <c r="AIP129" i="4"/>
  <c r="AIO129" i="4"/>
  <c r="AIN129" i="4"/>
  <c r="AIM129" i="4"/>
  <c r="AIL129" i="4"/>
  <c r="AIK129" i="4"/>
  <c r="AIJ129" i="4"/>
  <c r="AII129" i="4"/>
  <c r="AIH129" i="4"/>
  <c r="AIG129" i="4"/>
  <c r="AIF129" i="4"/>
  <c r="AIE129" i="4"/>
  <c r="AID129" i="4"/>
  <c r="AIC129" i="4"/>
  <c r="AIB129" i="4"/>
  <c r="AIA129" i="4"/>
  <c r="AHD129" i="4"/>
  <c r="AGZ129" i="4"/>
  <c r="AGY129" i="4"/>
  <c r="AGW129" i="4"/>
  <c r="AGV129" i="4"/>
  <c r="AGU129" i="4"/>
  <c r="AGT129" i="4"/>
  <c r="AGS129" i="4"/>
  <c r="AGR129" i="4"/>
  <c r="AGQ129" i="4"/>
  <c r="AGP129" i="4"/>
  <c r="KQ129" i="4"/>
  <c r="KP129" i="4"/>
  <c r="KO129" i="4"/>
  <c r="KN129" i="4"/>
  <c r="KM129" i="4"/>
  <c r="KL129" i="4"/>
  <c r="KK129" i="4"/>
  <c r="KJ129" i="4"/>
  <c r="KI129" i="4"/>
  <c r="KH129" i="4"/>
  <c r="KG129" i="4"/>
  <c r="KF129" i="4"/>
  <c r="KE129" i="4"/>
  <c r="KD129" i="4"/>
  <c r="KC129" i="4"/>
  <c r="KB129" i="4"/>
  <c r="KA129" i="4"/>
  <c r="JZ129" i="4"/>
  <c r="JY129" i="4"/>
  <c r="JX129" i="4"/>
  <c r="JW129" i="4"/>
  <c r="JV129" i="4"/>
  <c r="JU129" i="4"/>
  <c r="JT129" i="4"/>
  <c r="JS129" i="4"/>
  <c r="JR129" i="4"/>
  <c r="JQ129" i="4"/>
  <c r="JP129" i="4"/>
  <c r="JO129" i="4"/>
  <c r="JN129" i="4"/>
  <c r="JM129" i="4"/>
  <c r="JL129" i="4"/>
  <c r="JK129" i="4"/>
  <c r="JJ129" i="4"/>
  <c r="JI129" i="4"/>
  <c r="JH129" i="4"/>
  <c r="JG129" i="4"/>
  <c r="JF129" i="4"/>
  <c r="JE129" i="4"/>
  <c r="JD129" i="4"/>
  <c r="JC129" i="4"/>
  <c r="JB129" i="4"/>
  <c r="JA129" i="4"/>
  <c r="IZ129" i="4"/>
  <c r="IY129" i="4"/>
  <c r="IX129" i="4"/>
  <c r="IW129" i="4"/>
  <c r="IV129" i="4"/>
  <c r="IO129" i="4"/>
  <c r="IC129" i="4"/>
  <c r="HU129" i="4"/>
  <c r="HT129" i="4"/>
  <c r="HR129" i="4"/>
  <c r="HQ129" i="4"/>
  <c r="HP129" i="4"/>
  <c r="HO129" i="4"/>
  <c r="HN129" i="4"/>
  <c r="HM129" i="4"/>
  <c r="HL129" i="4"/>
  <c r="HK129" i="4"/>
  <c r="HA129" i="4"/>
  <c r="GZ129" i="4"/>
  <c r="GY129" i="4"/>
  <c r="GX129" i="4"/>
  <c r="GW129" i="4"/>
  <c r="GV129" i="4"/>
  <c r="GU129" i="4"/>
  <c r="GT129" i="4"/>
  <c r="GS129" i="4"/>
  <c r="GR129" i="4"/>
  <c r="GQ129" i="4"/>
  <c r="GP129" i="4"/>
  <c r="GO129" i="4"/>
  <c r="GN129" i="4"/>
  <c r="GM129" i="4"/>
  <c r="GL129" i="4"/>
  <c r="GK129" i="4"/>
  <c r="GJ129" i="4"/>
  <c r="GI129" i="4"/>
  <c r="GH129" i="4"/>
  <c r="GG129" i="4"/>
  <c r="GF129" i="4"/>
  <c r="GE129" i="4"/>
  <c r="GD129" i="4"/>
  <c r="GC129" i="4"/>
  <c r="GB129" i="4"/>
  <c r="GA129" i="4"/>
  <c r="FZ129" i="4"/>
  <c r="FY129" i="4"/>
  <c r="FX129" i="4"/>
  <c r="FW129" i="4"/>
  <c r="FV129" i="4"/>
  <c r="FU129" i="4"/>
  <c r="FT129" i="4"/>
  <c r="FS129" i="4"/>
  <c r="FR129" i="4"/>
  <c r="FQ129" i="4"/>
  <c r="FP129" i="4"/>
  <c r="FO129" i="4"/>
  <c r="FN129" i="4"/>
  <c r="FM129" i="4"/>
  <c r="FL129" i="4"/>
  <c r="FK129" i="4"/>
  <c r="FJ129" i="4"/>
  <c r="FI129" i="4"/>
  <c r="FH129" i="4"/>
  <c r="FG129" i="4"/>
  <c r="FF129" i="4"/>
  <c r="EU129" i="4"/>
  <c r="EP129" i="4"/>
  <c r="EI129" i="4"/>
  <c r="EE129" i="4"/>
  <c r="ED129" i="4"/>
  <c r="EB129" i="4"/>
  <c r="EA129" i="4"/>
  <c r="DZ129" i="4"/>
  <c r="DY129" i="4"/>
  <c r="DX129" i="4"/>
  <c r="DW129" i="4"/>
  <c r="DV129" i="4"/>
  <c r="DU129" i="4"/>
  <c r="AJV37" i="4"/>
  <c r="AJU37" i="4"/>
  <c r="AJT37" i="4"/>
  <c r="AJS37" i="4"/>
  <c r="AJR37" i="4"/>
  <c r="AJQ37" i="4"/>
  <c r="AJP37" i="4"/>
  <c r="AJO37" i="4"/>
  <c r="AJN37" i="4"/>
  <c r="AJM37" i="4"/>
  <c r="AJL37" i="4"/>
  <c r="AJK37" i="4"/>
  <c r="AJJ37" i="4"/>
  <c r="AJI37" i="4"/>
  <c r="AJH37" i="4"/>
  <c r="AJG37" i="4"/>
  <c r="AJF37" i="4"/>
  <c r="AJE37" i="4"/>
  <c r="AJD37" i="4"/>
  <c r="AJC37" i="4"/>
  <c r="AJB37" i="4"/>
  <c r="AJA37" i="4"/>
  <c r="AIZ37" i="4"/>
  <c r="AIY37" i="4"/>
  <c r="AIX37" i="4"/>
  <c r="AIW37" i="4"/>
  <c r="AIV37" i="4"/>
  <c r="AIU37" i="4"/>
  <c r="AIT37" i="4"/>
  <c r="AIS37" i="4"/>
  <c r="AIR37" i="4"/>
  <c r="AIQ37" i="4"/>
  <c r="AIP37" i="4"/>
  <c r="AIO37" i="4"/>
  <c r="AIN37" i="4"/>
  <c r="AIM37" i="4"/>
  <c r="AIL37" i="4"/>
  <c r="AIK37" i="4"/>
  <c r="AIJ37" i="4"/>
  <c r="AII37" i="4"/>
  <c r="AIH37" i="4"/>
  <c r="AIG37" i="4"/>
  <c r="AIF37" i="4"/>
  <c r="AIE37" i="4"/>
  <c r="AID37" i="4"/>
  <c r="AIC37" i="4"/>
  <c r="AIB37" i="4"/>
  <c r="AIA37" i="4"/>
  <c r="AHW37" i="4"/>
  <c r="AHD37" i="4"/>
  <c r="AGZ37" i="4"/>
  <c r="AGY37" i="4"/>
  <c r="AGV37" i="4"/>
  <c r="AGU37" i="4"/>
  <c r="AGT37" i="4"/>
  <c r="AGS37" i="4"/>
  <c r="AGR37" i="4"/>
  <c r="AGQ37" i="4"/>
  <c r="AGP37" i="4"/>
  <c r="KQ37" i="4"/>
  <c r="KP37" i="4"/>
  <c r="KO37" i="4"/>
  <c r="KN37" i="4"/>
  <c r="KM37" i="4"/>
  <c r="KL37" i="4"/>
  <c r="KK37" i="4"/>
  <c r="KJ37" i="4"/>
  <c r="KI37" i="4"/>
  <c r="KH37" i="4"/>
  <c r="KG37" i="4"/>
  <c r="KF37" i="4"/>
  <c r="KE37" i="4"/>
  <c r="KD37" i="4"/>
  <c r="KC37" i="4"/>
  <c r="KB37" i="4"/>
  <c r="KA37" i="4"/>
  <c r="JZ37" i="4"/>
  <c r="JY37" i="4"/>
  <c r="JX37" i="4"/>
  <c r="JW37" i="4"/>
  <c r="JV37" i="4"/>
  <c r="JU37" i="4"/>
  <c r="JT37" i="4"/>
  <c r="JS37" i="4"/>
  <c r="JR37" i="4"/>
  <c r="JQ37" i="4"/>
  <c r="JP37" i="4"/>
  <c r="JO37" i="4"/>
  <c r="JN37" i="4"/>
  <c r="JM37" i="4"/>
  <c r="JL37" i="4"/>
  <c r="JK37" i="4"/>
  <c r="JJ37" i="4"/>
  <c r="JI37" i="4"/>
  <c r="JH37" i="4"/>
  <c r="JG37" i="4"/>
  <c r="JF37" i="4"/>
  <c r="JE37" i="4"/>
  <c r="JD37" i="4"/>
  <c r="JC37" i="4"/>
  <c r="JB37" i="4"/>
  <c r="JA37" i="4"/>
  <c r="IZ37" i="4"/>
  <c r="IY37" i="4"/>
  <c r="IX37" i="4"/>
  <c r="IW37" i="4"/>
  <c r="IV37" i="4"/>
  <c r="IR37" i="4"/>
  <c r="HZ37" i="4"/>
  <c r="HU37" i="4"/>
  <c r="HT37" i="4"/>
  <c r="HQ37" i="4"/>
  <c r="HP37" i="4"/>
  <c r="HO37" i="4"/>
  <c r="HN37" i="4"/>
  <c r="HM37" i="4"/>
  <c r="HL37" i="4"/>
  <c r="HK37" i="4"/>
  <c r="HA37" i="4"/>
  <c r="GZ37" i="4"/>
  <c r="GY37" i="4"/>
  <c r="GX37" i="4"/>
  <c r="GW37" i="4"/>
  <c r="GV37" i="4"/>
  <c r="GU37" i="4"/>
  <c r="GT37" i="4"/>
  <c r="GS37" i="4"/>
  <c r="GR37" i="4"/>
  <c r="GQ37" i="4"/>
  <c r="GP37" i="4"/>
  <c r="GO37" i="4"/>
  <c r="GN37" i="4"/>
  <c r="GM37" i="4"/>
  <c r="GL37" i="4"/>
  <c r="GK37" i="4"/>
  <c r="GJ37" i="4"/>
  <c r="GI37" i="4"/>
  <c r="GH37" i="4"/>
  <c r="GG37" i="4"/>
  <c r="GF37" i="4"/>
  <c r="GE37" i="4"/>
  <c r="GD37" i="4"/>
  <c r="GC37" i="4"/>
  <c r="GB37" i="4"/>
  <c r="GA37" i="4"/>
  <c r="FZ37" i="4"/>
  <c r="FY37" i="4"/>
  <c r="FX37" i="4"/>
  <c r="FW37" i="4"/>
  <c r="FV37" i="4"/>
  <c r="FU37" i="4"/>
  <c r="FT37" i="4"/>
  <c r="FS37" i="4"/>
  <c r="FR37" i="4"/>
  <c r="FQ37" i="4"/>
  <c r="FP37" i="4"/>
  <c r="FO37" i="4"/>
  <c r="FN37" i="4"/>
  <c r="FM37" i="4"/>
  <c r="FL37" i="4"/>
  <c r="FK37" i="4"/>
  <c r="FJ37" i="4"/>
  <c r="FI37" i="4"/>
  <c r="FH37" i="4"/>
  <c r="FG37" i="4"/>
  <c r="FF37" i="4"/>
  <c r="FB37" i="4"/>
  <c r="EW37" i="4"/>
  <c r="EP37" i="4"/>
  <c r="EE37" i="4"/>
  <c r="ED37" i="4"/>
  <c r="EA37" i="4"/>
  <c r="DZ37" i="4"/>
  <c r="DY37" i="4"/>
  <c r="DX37" i="4"/>
  <c r="DW37" i="4"/>
  <c r="DV37" i="4"/>
  <c r="DU37" i="4"/>
  <c r="AJV69" i="4"/>
  <c r="AJU69" i="4"/>
  <c r="AJT69" i="4"/>
  <c r="AJS69" i="4"/>
  <c r="AJR69" i="4"/>
  <c r="AJQ69" i="4"/>
  <c r="AJP69" i="4"/>
  <c r="AJO69" i="4"/>
  <c r="AJN69" i="4"/>
  <c r="AJM69" i="4"/>
  <c r="AJL69" i="4"/>
  <c r="AJK69" i="4"/>
  <c r="AJJ69" i="4"/>
  <c r="AJI69" i="4"/>
  <c r="AJH69" i="4"/>
  <c r="AJG69" i="4"/>
  <c r="AJF69" i="4"/>
  <c r="AJE69" i="4"/>
  <c r="AJD69" i="4"/>
  <c r="AJC69" i="4"/>
  <c r="AJB69" i="4"/>
  <c r="AJA69" i="4"/>
  <c r="AIZ69" i="4"/>
  <c r="AIY69" i="4"/>
  <c r="AIX69" i="4"/>
  <c r="AIW69" i="4"/>
  <c r="AIV69" i="4"/>
  <c r="AIU69" i="4"/>
  <c r="AIT69" i="4"/>
  <c r="AIS69" i="4"/>
  <c r="AIR69" i="4"/>
  <c r="AIQ69" i="4"/>
  <c r="AIP69" i="4"/>
  <c r="AIO69" i="4"/>
  <c r="AIN69" i="4"/>
  <c r="AIM69" i="4"/>
  <c r="AIL69" i="4"/>
  <c r="AIK69" i="4"/>
  <c r="AIJ69" i="4"/>
  <c r="AII69" i="4"/>
  <c r="AIH69" i="4"/>
  <c r="AIG69" i="4"/>
  <c r="AIF69" i="4"/>
  <c r="AIE69" i="4"/>
  <c r="AID69" i="4"/>
  <c r="AIC69" i="4"/>
  <c r="AIB69" i="4"/>
  <c r="AIA69" i="4"/>
  <c r="AHW69" i="4"/>
  <c r="AHF69" i="4"/>
  <c r="AHE69" i="4"/>
  <c r="AGZ69" i="4"/>
  <c r="AGY69" i="4"/>
  <c r="AGW69" i="4"/>
  <c r="AGU69" i="4"/>
  <c r="AGT69" i="4"/>
  <c r="AGS69" i="4"/>
  <c r="AGR69" i="4"/>
  <c r="AGQ69" i="4"/>
  <c r="AGP69" i="4"/>
  <c r="KQ69" i="4"/>
  <c r="KP69" i="4"/>
  <c r="KO69" i="4"/>
  <c r="KN69" i="4"/>
  <c r="KM69" i="4"/>
  <c r="KL69" i="4"/>
  <c r="KK69" i="4"/>
  <c r="KJ69" i="4"/>
  <c r="KI69" i="4"/>
  <c r="KH69" i="4"/>
  <c r="KG69" i="4"/>
  <c r="KF69" i="4"/>
  <c r="KE69" i="4"/>
  <c r="KD69" i="4"/>
  <c r="KC69" i="4"/>
  <c r="KB69" i="4"/>
  <c r="KA69" i="4"/>
  <c r="JZ69" i="4"/>
  <c r="JY69" i="4"/>
  <c r="JX69" i="4"/>
  <c r="JW69" i="4"/>
  <c r="JV69" i="4"/>
  <c r="JU69" i="4"/>
  <c r="JT69" i="4"/>
  <c r="JS69" i="4"/>
  <c r="JR69" i="4"/>
  <c r="JQ69" i="4"/>
  <c r="JP69" i="4"/>
  <c r="JO69" i="4"/>
  <c r="JN69" i="4"/>
  <c r="JM69" i="4"/>
  <c r="JL69" i="4"/>
  <c r="JK69" i="4"/>
  <c r="JJ69" i="4"/>
  <c r="JI69" i="4"/>
  <c r="JH69" i="4"/>
  <c r="JG69" i="4"/>
  <c r="JF69" i="4"/>
  <c r="JE69" i="4"/>
  <c r="JD69" i="4"/>
  <c r="JC69" i="4"/>
  <c r="JB69" i="4"/>
  <c r="JA69" i="4"/>
  <c r="IZ69" i="4"/>
  <c r="IY69" i="4"/>
  <c r="IX69" i="4"/>
  <c r="IW69" i="4"/>
  <c r="IV69" i="4"/>
  <c r="IR69" i="4"/>
  <c r="IQ69" i="4"/>
  <c r="IG69" i="4"/>
  <c r="IF69" i="4"/>
  <c r="HU69" i="4"/>
  <c r="HT69" i="4"/>
  <c r="HR69" i="4"/>
  <c r="HP69" i="4"/>
  <c r="HO69" i="4"/>
  <c r="HN69" i="4"/>
  <c r="HM69" i="4"/>
  <c r="HL69" i="4"/>
  <c r="HK69" i="4"/>
  <c r="HA69" i="4"/>
  <c r="GZ69" i="4"/>
  <c r="GY69" i="4"/>
  <c r="GX69" i="4"/>
  <c r="GW69" i="4"/>
  <c r="GV69" i="4"/>
  <c r="GU69" i="4"/>
  <c r="GT69" i="4"/>
  <c r="GS69" i="4"/>
  <c r="GR69" i="4"/>
  <c r="GQ69" i="4"/>
  <c r="GP69" i="4"/>
  <c r="GO69" i="4"/>
  <c r="GN69" i="4"/>
  <c r="GM69" i="4"/>
  <c r="GL69" i="4"/>
  <c r="GK69" i="4"/>
  <c r="GJ69" i="4"/>
  <c r="GI69" i="4"/>
  <c r="GH69" i="4"/>
  <c r="GG69" i="4"/>
  <c r="GF69" i="4"/>
  <c r="GE69" i="4"/>
  <c r="GD69" i="4"/>
  <c r="GC69" i="4"/>
  <c r="GB69" i="4"/>
  <c r="GA69" i="4"/>
  <c r="FZ69" i="4"/>
  <c r="FY69" i="4"/>
  <c r="FX69" i="4"/>
  <c r="FW69" i="4"/>
  <c r="FV69" i="4"/>
  <c r="FU69" i="4"/>
  <c r="FT69" i="4"/>
  <c r="FS69" i="4"/>
  <c r="FR69" i="4"/>
  <c r="FQ69" i="4"/>
  <c r="FP69" i="4"/>
  <c r="FO69" i="4"/>
  <c r="FN69" i="4"/>
  <c r="FM69" i="4"/>
  <c r="FL69" i="4"/>
  <c r="FK69" i="4"/>
  <c r="FJ69" i="4"/>
  <c r="FI69" i="4"/>
  <c r="FH69" i="4"/>
  <c r="FG69" i="4"/>
  <c r="FF69" i="4"/>
  <c r="FB69" i="4"/>
  <c r="FA69" i="4"/>
  <c r="EY69" i="4"/>
  <c r="EE69" i="4"/>
  <c r="ED69" i="4"/>
  <c r="EB69" i="4"/>
  <c r="EA69" i="4"/>
  <c r="DZ69" i="4"/>
  <c r="DY69" i="4"/>
  <c r="DX69" i="4"/>
  <c r="DW69" i="4"/>
  <c r="DV69" i="4"/>
  <c r="DU69" i="4"/>
  <c r="AJV88" i="4"/>
  <c r="AJU88" i="4"/>
  <c r="AJT88" i="4"/>
  <c r="AJS88" i="4"/>
  <c r="AJR88" i="4"/>
  <c r="AJQ88" i="4"/>
  <c r="AJP88" i="4"/>
  <c r="AJO88" i="4"/>
  <c r="AJN88" i="4"/>
  <c r="AJM88" i="4"/>
  <c r="AJL88" i="4"/>
  <c r="AJK88" i="4"/>
  <c r="AJJ88" i="4"/>
  <c r="AJI88" i="4"/>
  <c r="AJH88" i="4"/>
  <c r="AJG88" i="4"/>
  <c r="AJF88" i="4"/>
  <c r="AJE88" i="4"/>
  <c r="AJD88" i="4"/>
  <c r="AJC88" i="4"/>
  <c r="AJB88" i="4"/>
  <c r="AJA88" i="4"/>
  <c r="AIZ88" i="4"/>
  <c r="AIY88" i="4"/>
  <c r="AIX88" i="4"/>
  <c r="AIW88" i="4"/>
  <c r="AIV88" i="4"/>
  <c r="AIU88" i="4"/>
  <c r="AIT88" i="4"/>
  <c r="AIS88" i="4"/>
  <c r="AIR88" i="4"/>
  <c r="AIQ88" i="4"/>
  <c r="AIP88" i="4"/>
  <c r="AIO88" i="4"/>
  <c r="AIN88" i="4"/>
  <c r="AIM88" i="4"/>
  <c r="AIL88" i="4"/>
  <c r="AIK88" i="4"/>
  <c r="AIJ88" i="4"/>
  <c r="AII88" i="4"/>
  <c r="AIH88" i="4"/>
  <c r="AIG88" i="4"/>
  <c r="AIF88" i="4"/>
  <c r="AIE88" i="4"/>
  <c r="AID88" i="4"/>
  <c r="AIC88" i="4"/>
  <c r="AIB88" i="4"/>
  <c r="AIA88" i="4"/>
  <c r="AHW88" i="4"/>
  <c r="AHH88" i="4"/>
  <c r="AHD88" i="4"/>
  <c r="AGZ88" i="4"/>
  <c r="AGY88" i="4"/>
  <c r="AGW88" i="4"/>
  <c r="AGV88" i="4"/>
  <c r="AGU88" i="4"/>
  <c r="AGT88" i="4"/>
  <c r="AGS88" i="4"/>
  <c r="AGR88" i="4"/>
  <c r="AGQ88" i="4"/>
  <c r="AGP88" i="4"/>
  <c r="KQ88" i="4"/>
  <c r="KP88" i="4"/>
  <c r="KO88" i="4"/>
  <c r="KN88" i="4"/>
  <c r="KM88" i="4"/>
  <c r="KL88" i="4"/>
  <c r="KK88" i="4"/>
  <c r="KJ88" i="4"/>
  <c r="KI88" i="4"/>
  <c r="KH88" i="4"/>
  <c r="KG88" i="4"/>
  <c r="KF88" i="4"/>
  <c r="KE88" i="4"/>
  <c r="KD88" i="4"/>
  <c r="KC88" i="4"/>
  <c r="KB88" i="4"/>
  <c r="KA88" i="4"/>
  <c r="JZ88" i="4"/>
  <c r="JY88" i="4"/>
  <c r="JX88" i="4"/>
  <c r="JW88" i="4"/>
  <c r="JV88" i="4"/>
  <c r="JU88" i="4"/>
  <c r="JT88" i="4"/>
  <c r="JS88" i="4"/>
  <c r="JR88" i="4"/>
  <c r="JQ88" i="4"/>
  <c r="JP88" i="4"/>
  <c r="JO88" i="4"/>
  <c r="JN88" i="4"/>
  <c r="JM88" i="4"/>
  <c r="JL88" i="4"/>
  <c r="JK88" i="4"/>
  <c r="JJ88" i="4"/>
  <c r="JI88" i="4"/>
  <c r="JH88" i="4"/>
  <c r="JG88" i="4"/>
  <c r="JF88" i="4"/>
  <c r="JE88" i="4"/>
  <c r="JD88" i="4"/>
  <c r="JC88" i="4"/>
  <c r="JB88" i="4"/>
  <c r="JA88" i="4"/>
  <c r="IZ88" i="4"/>
  <c r="IY88" i="4"/>
  <c r="IX88" i="4"/>
  <c r="IW88" i="4"/>
  <c r="IV88" i="4"/>
  <c r="IR88" i="4"/>
  <c r="IQ88" i="4"/>
  <c r="II88" i="4"/>
  <c r="HY88" i="4"/>
  <c r="HU88" i="4"/>
  <c r="HT88" i="4"/>
  <c r="HR88" i="4"/>
  <c r="HQ88" i="4"/>
  <c r="HP88" i="4"/>
  <c r="HO88" i="4"/>
  <c r="HN88" i="4"/>
  <c r="HM88" i="4"/>
  <c r="HL88" i="4"/>
  <c r="HK88" i="4"/>
  <c r="HA88" i="4"/>
  <c r="GZ88" i="4"/>
  <c r="GY88" i="4"/>
  <c r="GX88" i="4"/>
  <c r="GW88" i="4"/>
  <c r="GV88" i="4"/>
  <c r="GU88" i="4"/>
  <c r="GT88" i="4"/>
  <c r="GS88" i="4"/>
  <c r="GR88" i="4"/>
  <c r="GQ88" i="4"/>
  <c r="GP88" i="4"/>
  <c r="GO88" i="4"/>
  <c r="GN88" i="4"/>
  <c r="GM88" i="4"/>
  <c r="GL88" i="4"/>
  <c r="GK88" i="4"/>
  <c r="GJ88" i="4"/>
  <c r="GI88" i="4"/>
  <c r="GH88" i="4"/>
  <c r="GG88" i="4"/>
  <c r="GF88" i="4"/>
  <c r="GE88" i="4"/>
  <c r="GD88" i="4"/>
  <c r="GC88" i="4"/>
  <c r="GB88" i="4"/>
  <c r="GA88" i="4"/>
  <c r="FZ88" i="4"/>
  <c r="FY88" i="4"/>
  <c r="FX88" i="4"/>
  <c r="FW88" i="4"/>
  <c r="FV88" i="4"/>
  <c r="FU88" i="4"/>
  <c r="FT88" i="4"/>
  <c r="FS88" i="4"/>
  <c r="FR88" i="4"/>
  <c r="FQ88" i="4"/>
  <c r="FP88" i="4"/>
  <c r="FO88" i="4"/>
  <c r="FN88" i="4"/>
  <c r="FM88" i="4"/>
  <c r="FL88" i="4"/>
  <c r="FK88" i="4"/>
  <c r="FJ88" i="4"/>
  <c r="FI88" i="4"/>
  <c r="FH88" i="4"/>
  <c r="FG88" i="4"/>
  <c r="FF88" i="4"/>
  <c r="FB88" i="4"/>
  <c r="FA88" i="4"/>
  <c r="EG88" i="4"/>
  <c r="EE88" i="4"/>
  <c r="ED88" i="4"/>
  <c r="EB88" i="4"/>
  <c r="EA88" i="4"/>
  <c r="DZ88" i="4"/>
  <c r="DY88" i="4"/>
  <c r="DX88" i="4"/>
  <c r="DW88" i="4"/>
  <c r="DV88" i="4"/>
  <c r="DU88" i="4"/>
  <c r="AJV54" i="4"/>
  <c r="AJU54" i="4"/>
  <c r="AJT54" i="4"/>
  <c r="AJS54" i="4"/>
  <c r="AJR54" i="4"/>
  <c r="AJQ54" i="4"/>
  <c r="AJP54" i="4"/>
  <c r="AJO54" i="4"/>
  <c r="AJN54" i="4"/>
  <c r="AJM54" i="4"/>
  <c r="AJL54" i="4"/>
  <c r="AJK54" i="4"/>
  <c r="AJJ54" i="4"/>
  <c r="AJI54" i="4"/>
  <c r="AJH54" i="4"/>
  <c r="AJG54" i="4"/>
  <c r="AJF54" i="4"/>
  <c r="AJE54" i="4"/>
  <c r="AJD54" i="4"/>
  <c r="AJC54" i="4"/>
  <c r="AJB54" i="4"/>
  <c r="AJA54" i="4"/>
  <c r="AIZ54" i="4"/>
  <c r="AIY54" i="4"/>
  <c r="AIX54" i="4"/>
  <c r="AIW54" i="4"/>
  <c r="AIV54" i="4"/>
  <c r="AIU54" i="4"/>
  <c r="AIT54" i="4"/>
  <c r="AIS54" i="4"/>
  <c r="AIR54" i="4"/>
  <c r="AIQ54" i="4"/>
  <c r="AIP54" i="4"/>
  <c r="AIO54" i="4"/>
  <c r="AIN54" i="4"/>
  <c r="AIM54" i="4"/>
  <c r="AIL54" i="4"/>
  <c r="AIK54" i="4"/>
  <c r="AIJ54" i="4"/>
  <c r="AII54" i="4"/>
  <c r="AIH54" i="4"/>
  <c r="AIG54" i="4"/>
  <c r="AIF54" i="4"/>
  <c r="AIE54" i="4"/>
  <c r="AID54" i="4"/>
  <c r="AIC54" i="4"/>
  <c r="AIB54" i="4"/>
  <c r="AIA54" i="4"/>
  <c r="AHX54" i="4"/>
  <c r="AHJ54" i="4"/>
  <c r="AHI54" i="4"/>
  <c r="AGZ54" i="4"/>
  <c r="AGY54" i="4"/>
  <c r="AGW54" i="4"/>
  <c r="AGV54" i="4"/>
  <c r="AGU54" i="4"/>
  <c r="AGT54" i="4"/>
  <c r="AGS54" i="4"/>
  <c r="AGR54" i="4"/>
  <c r="AGQ54" i="4"/>
  <c r="AGP54" i="4"/>
  <c r="KQ54" i="4"/>
  <c r="KP54" i="4"/>
  <c r="KO54" i="4"/>
  <c r="KN54" i="4"/>
  <c r="KM54" i="4"/>
  <c r="KL54" i="4"/>
  <c r="KK54" i="4"/>
  <c r="KJ54" i="4"/>
  <c r="KI54" i="4"/>
  <c r="KH54" i="4"/>
  <c r="KG54" i="4"/>
  <c r="KF54" i="4"/>
  <c r="KE54" i="4"/>
  <c r="KD54" i="4"/>
  <c r="KC54" i="4"/>
  <c r="KB54" i="4"/>
  <c r="KA54" i="4"/>
  <c r="JZ54" i="4"/>
  <c r="JY54" i="4"/>
  <c r="JX54" i="4"/>
  <c r="JW54" i="4"/>
  <c r="JV54" i="4"/>
  <c r="JU54" i="4"/>
  <c r="JT54" i="4"/>
  <c r="JS54" i="4"/>
  <c r="JR54" i="4"/>
  <c r="JQ54" i="4"/>
  <c r="JP54" i="4"/>
  <c r="JO54" i="4"/>
  <c r="JN54" i="4"/>
  <c r="JM54" i="4"/>
  <c r="JL54" i="4"/>
  <c r="JK54" i="4"/>
  <c r="JJ54" i="4"/>
  <c r="JI54" i="4"/>
  <c r="JH54" i="4"/>
  <c r="JG54" i="4"/>
  <c r="JF54" i="4"/>
  <c r="JE54" i="4"/>
  <c r="JD54" i="4"/>
  <c r="JC54" i="4"/>
  <c r="JB54" i="4"/>
  <c r="JA54" i="4"/>
  <c r="IZ54" i="4"/>
  <c r="IY54" i="4"/>
  <c r="IX54" i="4"/>
  <c r="IW54" i="4"/>
  <c r="IV54" i="4"/>
  <c r="IT54" i="4"/>
  <c r="HY54" i="4"/>
  <c r="HU54" i="4"/>
  <c r="HT54" i="4"/>
  <c r="HR54" i="4"/>
  <c r="HQ54" i="4"/>
  <c r="HP54" i="4"/>
  <c r="HO54" i="4"/>
  <c r="HN54" i="4"/>
  <c r="HM54" i="4"/>
  <c r="HL54" i="4"/>
  <c r="HK54" i="4"/>
  <c r="HA54" i="4"/>
  <c r="GZ54" i="4"/>
  <c r="GY54" i="4"/>
  <c r="GX54" i="4"/>
  <c r="GW54" i="4"/>
  <c r="GV54" i="4"/>
  <c r="GU54" i="4"/>
  <c r="GT54" i="4"/>
  <c r="GS54" i="4"/>
  <c r="GR54" i="4"/>
  <c r="GQ54" i="4"/>
  <c r="GP54" i="4"/>
  <c r="GO54" i="4"/>
  <c r="GN54" i="4"/>
  <c r="GM54" i="4"/>
  <c r="GL54" i="4"/>
  <c r="GK54" i="4"/>
  <c r="GJ54" i="4"/>
  <c r="GI54" i="4"/>
  <c r="GH54" i="4"/>
  <c r="GG54" i="4"/>
  <c r="GF54" i="4"/>
  <c r="GE54" i="4"/>
  <c r="GD54" i="4"/>
  <c r="GC54" i="4"/>
  <c r="GB54" i="4"/>
  <c r="GA54" i="4"/>
  <c r="FZ54" i="4"/>
  <c r="FY54" i="4"/>
  <c r="FX54" i="4"/>
  <c r="FW54" i="4"/>
  <c r="FV54" i="4"/>
  <c r="FU54" i="4"/>
  <c r="FT54" i="4"/>
  <c r="FS54" i="4"/>
  <c r="FR54" i="4"/>
  <c r="FQ54" i="4"/>
  <c r="FP54" i="4"/>
  <c r="FO54" i="4"/>
  <c r="FN54" i="4"/>
  <c r="FM54" i="4"/>
  <c r="FL54" i="4"/>
  <c r="FK54" i="4"/>
  <c r="FJ54" i="4"/>
  <c r="FI54" i="4"/>
  <c r="FH54" i="4"/>
  <c r="FG54" i="4"/>
  <c r="FF54" i="4"/>
  <c r="FC54" i="4"/>
  <c r="ES54" i="4"/>
  <c r="EI54" i="4"/>
  <c r="EE54" i="4"/>
  <c r="ED54" i="4"/>
  <c r="EB54" i="4"/>
  <c r="EA54" i="4"/>
  <c r="DZ54" i="4"/>
  <c r="DY54" i="4"/>
  <c r="DX54" i="4"/>
  <c r="DW54" i="4"/>
  <c r="DV54" i="4"/>
  <c r="DU54" i="4"/>
  <c r="AJV106" i="4"/>
  <c r="AJU106" i="4"/>
  <c r="AJT106" i="4"/>
  <c r="AJS106" i="4"/>
  <c r="AJR106" i="4"/>
  <c r="AJQ106" i="4"/>
  <c r="AJP106" i="4"/>
  <c r="AJO106" i="4"/>
  <c r="AJN106" i="4"/>
  <c r="AJM106" i="4"/>
  <c r="AJL106" i="4"/>
  <c r="AJK106" i="4"/>
  <c r="AJJ106" i="4"/>
  <c r="AJI106" i="4"/>
  <c r="AJH106" i="4"/>
  <c r="AJG106" i="4"/>
  <c r="AJF106" i="4"/>
  <c r="AJE106" i="4"/>
  <c r="AJD106" i="4"/>
  <c r="AJC106" i="4"/>
  <c r="AJB106" i="4"/>
  <c r="AJA106" i="4"/>
  <c r="AIZ106" i="4"/>
  <c r="AIY106" i="4"/>
  <c r="AIX106" i="4"/>
  <c r="AIW106" i="4"/>
  <c r="AIV106" i="4"/>
  <c r="AIU106" i="4"/>
  <c r="AIT106" i="4"/>
  <c r="AIS106" i="4"/>
  <c r="AIR106" i="4"/>
  <c r="AIQ106" i="4"/>
  <c r="AIP106" i="4"/>
  <c r="AIO106" i="4"/>
  <c r="AIN106" i="4"/>
  <c r="AIM106" i="4"/>
  <c r="AIL106" i="4"/>
  <c r="AIK106" i="4"/>
  <c r="AIJ106" i="4"/>
  <c r="AII106" i="4"/>
  <c r="AIH106" i="4"/>
  <c r="AIG106" i="4"/>
  <c r="AIF106" i="4"/>
  <c r="AIE106" i="4"/>
  <c r="AID106" i="4"/>
  <c r="AIC106" i="4"/>
  <c r="AIB106" i="4"/>
  <c r="AIA106" i="4"/>
  <c r="AHW106" i="4"/>
  <c r="AHV106" i="4"/>
  <c r="AHD106" i="4"/>
  <c r="AGZ106" i="4"/>
  <c r="AGY106" i="4"/>
  <c r="AGW106" i="4"/>
  <c r="AGV106" i="4"/>
  <c r="AGU106" i="4"/>
  <c r="AGT106" i="4"/>
  <c r="AGS106" i="4"/>
  <c r="AGR106" i="4"/>
  <c r="AGQ106" i="4"/>
  <c r="AGP106" i="4"/>
  <c r="KQ106" i="4"/>
  <c r="KP106" i="4"/>
  <c r="KO106" i="4"/>
  <c r="KN106" i="4"/>
  <c r="KM106" i="4"/>
  <c r="KL106" i="4"/>
  <c r="KK106" i="4"/>
  <c r="KJ106" i="4"/>
  <c r="KI106" i="4"/>
  <c r="KH106" i="4"/>
  <c r="KG106" i="4"/>
  <c r="KF106" i="4"/>
  <c r="KE106" i="4"/>
  <c r="KD106" i="4"/>
  <c r="KC106" i="4"/>
  <c r="KB106" i="4"/>
  <c r="KA106" i="4"/>
  <c r="JZ106" i="4"/>
  <c r="JY106" i="4"/>
  <c r="JX106" i="4"/>
  <c r="JW106" i="4"/>
  <c r="JV106" i="4"/>
  <c r="JU106" i="4"/>
  <c r="JT106" i="4"/>
  <c r="JS106" i="4"/>
  <c r="JR106" i="4"/>
  <c r="JQ106" i="4"/>
  <c r="JP106" i="4"/>
  <c r="JO106" i="4"/>
  <c r="JN106" i="4"/>
  <c r="JM106" i="4"/>
  <c r="JL106" i="4"/>
  <c r="JK106" i="4"/>
  <c r="JJ106" i="4"/>
  <c r="JI106" i="4"/>
  <c r="JH106" i="4"/>
  <c r="JG106" i="4"/>
  <c r="JF106" i="4"/>
  <c r="JE106" i="4"/>
  <c r="JD106" i="4"/>
  <c r="JC106" i="4"/>
  <c r="JB106" i="4"/>
  <c r="JA106" i="4"/>
  <c r="IZ106" i="4"/>
  <c r="IY106" i="4"/>
  <c r="IX106" i="4"/>
  <c r="IW106" i="4"/>
  <c r="IV106" i="4"/>
  <c r="IR106" i="4"/>
  <c r="IQ106" i="4"/>
  <c r="IO106" i="4"/>
  <c r="HY106" i="4"/>
  <c r="HU106" i="4"/>
  <c r="HT106" i="4"/>
  <c r="HR106" i="4"/>
  <c r="HQ106" i="4"/>
  <c r="HP106" i="4"/>
  <c r="HO106" i="4"/>
  <c r="HN106" i="4"/>
  <c r="HM106" i="4"/>
  <c r="HL106" i="4"/>
  <c r="HK106" i="4"/>
  <c r="HA106" i="4"/>
  <c r="GZ106" i="4"/>
  <c r="GY106" i="4"/>
  <c r="GX106" i="4"/>
  <c r="GW106" i="4"/>
  <c r="GV106" i="4"/>
  <c r="GU106" i="4"/>
  <c r="GT106" i="4"/>
  <c r="GS106" i="4"/>
  <c r="GR106" i="4"/>
  <c r="GQ106" i="4"/>
  <c r="GP106" i="4"/>
  <c r="GO106" i="4"/>
  <c r="GN106" i="4"/>
  <c r="GM106" i="4"/>
  <c r="GL106" i="4"/>
  <c r="GK106" i="4"/>
  <c r="GJ106" i="4"/>
  <c r="GI106" i="4"/>
  <c r="GH106" i="4"/>
  <c r="GG106" i="4"/>
  <c r="GF106" i="4"/>
  <c r="GE106" i="4"/>
  <c r="GD106" i="4"/>
  <c r="GC106" i="4"/>
  <c r="GB106" i="4"/>
  <c r="GA106" i="4"/>
  <c r="FZ106" i="4"/>
  <c r="FY106" i="4"/>
  <c r="FX106" i="4"/>
  <c r="FW106" i="4"/>
  <c r="FV106" i="4"/>
  <c r="FU106" i="4"/>
  <c r="FT106" i="4"/>
  <c r="FS106" i="4"/>
  <c r="FR106" i="4"/>
  <c r="FQ106" i="4"/>
  <c r="FP106" i="4"/>
  <c r="FO106" i="4"/>
  <c r="FN106" i="4"/>
  <c r="FM106" i="4"/>
  <c r="FL106" i="4"/>
  <c r="FK106" i="4"/>
  <c r="FJ106" i="4"/>
  <c r="FI106" i="4"/>
  <c r="FH106" i="4"/>
  <c r="FG106" i="4"/>
  <c r="FF106" i="4"/>
  <c r="FB106" i="4"/>
  <c r="FA106" i="4"/>
  <c r="EJ106" i="4"/>
  <c r="EI106" i="4"/>
  <c r="EE106" i="4"/>
  <c r="ED106" i="4"/>
  <c r="EB106" i="4"/>
  <c r="EA106" i="4"/>
  <c r="DZ106" i="4"/>
  <c r="DY106" i="4"/>
  <c r="DX106" i="4"/>
  <c r="DW106" i="4"/>
  <c r="DV106" i="4"/>
  <c r="DU106" i="4"/>
  <c r="AJV78" i="4"/>
  <c r="AJU78" i="4"/>
  <c r="AJT78" i="4"/>
  <c r="AJS78" i="4"/>
  <c r="AJR78" i="4"/>
  <c r="AJQ78" i="4"/>
  <c r="AJP78" i="4"/>
  <c r="AJO78" i="4"/>
  <c r="AJN78" i="4"/>
  <c r="AJM78" i="4"/>
  <c r="AJL78" i="4"/>
  <c r="AJK78" i="4"/>
  <c r="AJJ78" i="4"/>
  <c r="AJI78" i="4"/>
  <c r="AJH78" i="4"/>
  <c r="AJG78" i="4"/>
  <c r="AJF78" i="4"/>
  <c r="AJE78" i="4"/>
  <c r="AJD78" i="4"/>
  <c r="AJC78" i="4"/>
  <c r="AJB78" i="4"/>
  <c r="AJA78" i="4"/>
  <c r="AIZ78" i="4"/>
  <c r="AIY78" i="4"/>
  <c r="AIX78" i="4"/>
  <c r="AIW78" i="4"/>
  <c r="AIV78" i="4"/>
  <c r="AIU78" i="4"/>
  <c r="AIT78" i="4"/>
  <c r="AIS78" i="4"/>
  <c r="AIR78" i="4"/>
  <c r="AIQ78" i="4"/>
  <c r="AIP78" i="4"/>
  <c r="AIO78" i="4"/>
  <c r="AIN78" i="4"/>
  <c r="AIM78" i="4"/>
  <c r="AIL78" i="4"/>
  <c r="AIK78" i="4"/>
  <c r="AIJ78" i="4"/>
  <c r="AII78" i="4"/>
  <c r="AIH78" i="4"/>
  <c r="AIG78" i="4"/>
  <c r="AIF78" i="4"/>
  <c r="AIE78" i="4"/>
  <c r="AID78" i="4"/>
  <c r="AIC78" i="4"/>
  <c r="AIB78" i="4"/>
  <c r="AIA78" i="4"/>
  <c r="AHW78" i="4"/>
  <c r="AHV78" i="4"/>
  <c r="AHS78" i="4"/>
  <c r="AHR78" i="4"/>
  <c r="AHB78" i="4"/>
  <c r="AGZ78" i="4"/>
  <c r="AGY78" i="4"/>
  <c r="AGW78" i="4"/>
  <c r="AGV78" i="4"/>
  <c r="AGU78" i="4"/>
  <c r="AGT78" i="4"/>
  <c r="AGS78" i="4"/>
  <c r="AGR78" i="4"/>
  <c r="AGQ78" i="4"/>
  <c r="AGP78" i="4"/>
  <c r="KQ78" i="4"/>
  <c r="KP78" i="4"/>
  <c r="KO78" i="4"/>
  <c r="KN78" i="4"/>
  <c r="KM78" i="4"/>
  <c r="KL78" i="4"/>
  <c r="KK78" i="4"/>
  <c r="KJ78" i="4"/>
  <c r="KI78" i="4"/>
  <c r="KH78" i="4"/>
  <c r="KG78" i="4"/>
  <c r="KF78" i="4"/>
  <c r="KE78" i="4"/>
  <c r="KD78" i="4"/>
  <c r="KC78" i="4"/>
  <c r="KB78" i="4"/>
  <c r="KA78" i="4"/>
  <c r="JZ78" i="4"/>
  <c r="JY78" i="4"/>
  <c r="JX78" i="4"/>
  <c r="JW78" i="4"/>
  <c r="JV78" i="4"/>
  <c r="JU78" i="4"/>
  <c r="JT78" i="4"/>
  <c r="JS78" i="4"/>
  <c r="JR78" i="4"/>
  <c r="JQ78" i="4"/>
  <c r="JP78" i="4"/>
  <c r="JO78" i="4"/>
  <c r="JN78" i="4"/>
  <c r="JM78" i="4"/>
  <c r="JL78" i="4"/>
  <c r="JK78" i="4"/>
  <c r="JJ78" i="4"/>
  <c r="JI78" i="4"/>
  <c r="JH78" i="4"/>
  <c r="JG78" i="4"/>
  <c r="JF78" i="4"/>
  <c r="JE78" i="4"/>
  <c r="JD78" i="4"/>
  <c r="JC78" i="4"/>
  <c r="JB78" i="4"/>
  <c r="JA78" i="4"/>
  <c r="IZ78" i="4"/>
  <c r="IY78" i="4"/>
  <c r="IX78" i="4"/>
  <c r="IW78" i="4"/>
  <c r="IV78" i="4"/>
  <c r="IR78" i="4"/>
  <c r="IQ78" i="4"/>
  <c r="HU78" i="4"/>
  <c r="HT78" i="4"/>
  <c r="HR78" i="4"/>
  <c r="HQ78" i="4"/>
  <c r="HP78" i="4"/>
  <c r="HO78" i="4"/>
  <c r="HN78" i="4"/>
  <c r="HM78" i="4"/>
  <c r="HL78" i="4"/>
  <c r="HK78" i="4"/>
  <c r="HA78" i="4"/>
  <c r="GZ78" i="4"/>
  <c r="GY78" i="4"/>
  <c r="GX78" i="4"/>
  <c r="GW78" i="4"/>
  <c r="GV78" i="4"/>
  <c r="GU78" i="4"/>
  <c r="GT78" i="4"/>
  <c r="GS78" i="4"/>
  <c r="GR78" i="4"/>
  <c r="GQ78" i="4"/>
  <c r="GP78" i="4"/>
  <c r="GO78" i="4"/>
  <c r="GN78" i="4"/>
  <c r="GM78" i="4"/>
  <c r="GL78" i="4"/>
  <c r="GK78" i="4"/>
  <c r="GJ78" i="4"/>
  <c r="GI78" i="4"/>
  <c r="GH78" i="4"/>
  <c r="GG78" i="4"/>
  <c r="GF78" i="4"/>
  <c r="GE78" i="4"/>
  <c r="GD78" i="4"/>
  <c r="GC78" i="4"/>
  <c r="GB78" i="4"/>
  <c r="GA78" i="4"/>
  <c r="FZ78" i="4"/>
  <c r="FY78" i="4"/>
  <c r="FX78" i="4"/>
  <c r="FW78" i="4"/>
  <c r="FV78" i="4"/>
  <c r="FU78" i="4"/>
  <c r="FT78" i="4"/>
  <c r="FS78" i="4"/>
  <c r="FR78" i="4"/>
  <c r="FQ78" i="4"/>
  <c r="FP78" i="4"/>
  <c r="FO78" i="4"/>
  <c r="FN78" i="4"/>
  <c r="FM78" i="4"/>
  <c r="FL78" i="4"/>
  <c r="FK78" i="4"/>
  <c r="FJ78" i="4"/>
  <c r="FI78" i="4"/>
  <c r="FH78" i="4"/>
  <c r="FG78" i="4"/>
  <c r="FF78" i="4"/>
  <c r="FC78" i="4"/>
  <c r="FB78" i="4"/>
  <c r="FA78" i="4"/>
  <c r="EY78" i="4"/>
  <c r="EG78" i="4"/>
  <c r="EE78" i="4"/>
  <c r="ED78" i="4"/>
  <c r="EB78" i="4"/>
  <c r="EA78" i="4"/>
  <c r="DZ78" i="4"/>
  <c r="DY78" i="4"/>
  <c r="DX78" i="4"/>
  <c r="DW78" i="4"/>
  <c r="DV78" i="4"/>
  <c r="DU78" i="4"/>
  <c r="AJV44" i="4"/>
  <c r="AJU44" i="4"/>
  <c r="AJT44" i="4"/>
  <c r="AJS44" i="4"/>
  <c r="AJR44" i="4"/>
  <c r="AJQ44" i="4"/>
  <c r="AJP44" i="4"/>
  <c r="AJO44" i="4"/>
  <c r="AJN44" i="4"/>
  <c r="AJM44" i="4"/>
  <c r="AJL44" i="4"/>
  <c r="AJK44" i="4"/>
  <c r="AJJ44" i="4"/>
  <c r="AJI44" i="4"/>
  <c r="AJH44" i="4"/>
  <c r="AJG44" i="4"/>
  <c r="AJF44" i="4"/>
  <c r="AJE44" i="4"/>
  <c r="AJD44" i="4"/>
  <c r="AJC44" i="4"/>
  <c r="AJB44" i="4"/>
  <c r="AJA44" i="4"/>
  <c r="AIZ44" i="4"/>
  <c r="AIY44" i="4"/>
  <c r="AIX44" i="4"/>
  <c r="AIW44" i="4"/>
  <c r="AIV44" i="4"/>
  <c r="AIU44" i="4"/>
  <c r="AIT44" i="4"/>
  <c r="AIS44" i="4"/>
  <c r="AIR44" i="4"/>
  <c r="AIQ44" i="4"/>
  <c r="AIP44" i="4"/>
  <c r="AIO44" i="4"/>
  <c r="AIN44" i="4"/>
  <c r="AIM44" i="4"/>
  <c r="AIL44" i="4"/>
  <c r="AIK44" i="4"/>
  <c r="AIJ44" i="4"/>
  <c r="AII44" i="4"/>
  <c r="AIH44" i="4"/>
  <c r="AIG44" i="4"/>
  <c r="AIF44" i="4"/>
  <c r="AIE44" i="4"/>
  <c r="AID44" i="4"/>
  <c r="AIC44" i="4"/>
  <c r="AIB44" i="4"/>
  <c r="AIA44" i="4"/>
  <c r="AHV44" i="4"/>
  <c r="AHN44" i="4"/>
  <c r="AHI44" i="4"/>
  <c r="AGZ44" i="4"/>
  <c r="AGY44" i="4"/>
  <c r="AGW44" i="4"/>
  <c r="AGV44" i="4"/>
  <c r="AGU44" i="4"/>
  <c r="AGT44" i="4"/>
  <c r="AGS44" i="4"/>
  <c r="AGR44" i="4"/>
  <c r="AGQ44" i="4"/>
  <c r="AGP44" i="4"/>
  <c r="KQ44" i="4"/>
  <c r="KP44" i="4"/>
  <c r="KO44" i="4"/>
  <c r="KN44" i="4"/>
  <c r="KM44" i="4"/>
  <c r="KL44" i="4"/>
  <c r="KK44" i="4"/>
  <c r="KJ44" i="4"/>
  <c r="KI44" i="4"/>
  <c r="KH44" i="4"/>
  <c r="KG44" i="4"/>
  <c r="KF44" i="4"/>
  <c r="KE44" i="4"/>
  <c r="KD44" i="4"/>
  <c r="KC44" i="4"/>
  <c r="KB44" i="4"/>
  <c r="KA44" i="4"/>
  <c r="JZ44" i="4"/>
  <c r="JY44" i="4"/>
  <c r="JX44" i="4"/>
  <c r="JW44" i="4"/>
  <c r="JV44" i="4"/>
  <c r="JU44" i="4"/>
  <c r="JT44" i="4"/>
  <c r="JS44" i="4"/>
  <c r="JR44" i="4"/>
  <c r="JQ44" i="4"/>
  <c r="JP44" i="4"/>
  <c r="JO44" i="4"/>
  <c r="JN44" i="4"/>
  <c r="JM44" i="4"/>
  <c r="JL44" i="4"/>
  <c r="JK44" i="4"/>
  <c r="JJ44" i="4"/>
  <c r="JI44" i="4"/>
  <c r="JH44" i="4"/>
  <c r="JG44" i="4"/>
  <c r="JF44" i="4"/>
  <c r="JE44" i="4"/>
  <c r="JD44" i="4"/>
  <c r="JC44" i="4"/>
  <c r="JB44" i="4"/>
  <c r="JA44" i="4"/>
  <c r="IZ44" i="4"/>
  <c r="IY44" i="4"/>
  <c r="IX44" i="4"/>
  <c r="IW44" i="4"/>
  <c r="IV44" i="4"/>
  <c r="IQ44" i="4"/>
  <c r="IL44" i="4"/>
  <c r="IK44" i="4"/>
  <c r="ID44" i="4"/>
  <c r="HU44" i="4"/>
  <c r="HT44" i="4"/>
  <c r="HR44" i="4"/>
  <c r="HQ44" i="4"/>
  <c r="HP44" i="4"/>
  <c r="HO44" i="4"/>
  <c r="HN44" i="4"/>
  <c r="HM44" i="4"/>
  <c r="HL44" i="4"/>
  <c r="HK44" i="4"/>
  <c r="HA44" i="4"/>
  <c r="GZ44" i="4"/>
  <c r="GY44" i="4"/>
  <c r="GX44" i="4"/>
  <c r="GW44" i="4"/>
  <c r="GV44" i="4"/>
  <c r="GU44" i="4"/>
  <c r="GT44" i="4"/>
  <c r="GS44" i="4"/>
  <c r="GR44" i="4"/>
  <c r="GQ44" i="4"/>
  <c r="GP44" i="4"/>
  <c r="GO44" i="4"/>
  <c r="GN44" i="4"/>
  <c r="GM44" i="4"/>
  <c r="GL44" i="4"/>
  <c r="GK44" i="4"/>
  <c r="GJ44" i="4"/>
  <c r="GI44" i="4"/>
  <c r="GH44" i="4"/>
  <c r="GG44" i="4"/>
  <c r="GF44" i="4"/>
  <c r="GE44" i="4"/>
  <c r="GD44" i="4"/>
  <c r="GC44" i="4"/>
  <c r="GB44" i="4"/>
  <c r="GA44" i="4"/>
  <c r="FZ44" i="4"/>
  <c r="FY44" i="4"/>
  <c r="FX44" i="4"/>
  <c r="FW44" i="4"/>
  <c r="FV44" i="4"/>
  <c r="FU44" i="4"/>
  <c r="FT44" i="4"/>
  <c r="FS44" i="4"/>
  <c r="FR44" i="4"/>
  <c r="FQ44" i="4"/>
  <c r="FP44" i="4"/>
  <c r="FO44" i="4"/>
  <c r="FN44" i="4"/>
  <c r="FM44" i="4"/>
  <c r="FL44" i="4"/>
  <c r="FK44" i="4"/>
  <c r="FJ44" i="4"/>
  <c r="FI44" i="4"/>
  <c r="FH44" i="4"/>
  <c r="FG44" i="4"/>
  <c r="FF44" i="4"/>
  <c r="FA44" i="4"/>
  <c r="EN44" i="4"/>
  <c r="EE44" i="4"/>
  <c r="ED44" i="4"/>
  <c r="EB44" i="4"/>
  <c r="EA44" i="4"/>
  <c r="DZ44" i="4"/>
  <c r="DY44" i="4"/>
  <c r="DX44" i="4"/>
  <c r="DW44" i="4"/>
  <c r="DV44" i="4"/>
  <c r="DU44" i="4"/>
  <c r="AJV151" i="4"/>
  <c r="AJU151" i="4"/>
  <c r="AJT151" i="4"/>
  <c r="AJS151" i="4"/>
  <c r="AJR151" i="4"/>
  <c r="AJQ151" i="4"/>
  <c r="AJP151" i="4"/>
  <c r="AJO151" i="4"/>
  <c r="AJN151" i="4"/>
  <c r="AJM151" i="4"/>
  <c r="AJL151" i="4"/>
  <c r="AJK151" i="4"/>
  <c r="AJJ151" i="4"/>
  <c r="AJI151" i="4"/>
  <c r="AJH151" i="4"/>
  <c r="AJG151" i="4"/>
  <c r="AJF151" i="4"/>
  <c r="AJE151" i="4"/>
  <c r="AJD151" i="4"/>
  <c r="AJC151" i="4"/>
  <c r="AJB151" i="4"/>
  <c r="AJA151" i="4"/>
  <c r="AIZ151" i="4"/>
  <c r="AIY151" i="4"/>
  <c r="AIX151" i="4"/>
  <c r="AIW151" i="4"/>
  <c r="AIV151" i="4"/>
  <c r="AIU151" i="4"/>
  <c r="AIT151" i="4"/>
  <c r="AIS151" i="4"/>
  <c r="AIR151" i="4"/>
  <c r="AIQ151" i="4"/>
  <c r="AIP151" i="4"/>
  <c r="AIO151" i="4"/>
  <c r="AIN151" i="4"/>
  <c r="AIM151" i="4"/>
  <c r="AIL151" i="4"/>
  <c r="AIK151" i="4"/>
  <c r="AIJ151" i="4"/>
  <c r="AII151" i="4"/>
  <c r="AIH151" i="4"/>
  <c r="AIG151" i="4"/>
  <c r="AIF151" i="4"/>
  <c r="AIE151" i="4"/>
  <c r="AID151" i="4"/>
  <c r="AIC151" i="4"/>
  <c r="AIB151" i="4"/>
  <c r="AIA151" i="4"/>
  <c r="AHW151" i="4"/>
  <c r="AHV151" i="4"/>
  <c r="AHJ151" i="4"/>
  <c r="AHF151" i="4"/>
  <c r="AHD151" i="4"/>
  <c r="AGZ151" i="4"/>
  <c r="AGY151" i="4"/>
  <c r="AGW151" i="4"/>
  <c r="AGV151" i="4"/>
  <c r="AGU151" i="4"/>
  <c r="AGT151" i="4"/>
  <c r="AGS151" i="4"/>
  <c r="AGR151" i="4"/>
  <c r="AGQ151" i="4"/>
  <c r="AGP151" i="4"/>
  <c r="KQ151" i="4"/>
  <c r="KP151" i="4"/>
  <c r="KO151" i="4"/>
  <c r="KN151" i="4"/>
  <c r="KM151" i="4"/>
  <c r="KL151" i="4"/>
  <c r="KK151" i="4"/>
  <c r="KJ151" i="4"/>
  <c r="KI151" i="4"/>
  <c r="KH151" i="4"/>
  <c r="KG151" i="4"/>
  <c r="KF151" i="4"/>
  <c r="KE151" i="4"/>
  <c r="KD151" i="4"/>
  <c r="KC151" i="4"/>
  <c r="KB151" i="4"/>
  <c r="KA151" i="4"/>
  <c r="JZ151" i="4"/>
  <c r="JY151" i="4"/>
  <c r="JX151" i="4"/>
  <c r="JW151" i="4"/>
  <c r="JV151" i="4"/>
  <c r="JU151" i="4"/>
  <c r="JT151" i="4"/>
  <c r="JS151" i="4"/>
  <c r="JR151" i="4"/>
  <c r="JQ151" i="4"/>
  <c r="JP151" i="4"/>
  <c r="JO151" i="4"/>
  <c r="JN151" i="4"/>
  <c r="JM151" i="4"/>
  <c r="JL151" i="4"/>
  <c r="JK151" i="4"/>
  <c r="JJ151" i="4"/>
  <c r="JI151" i="4"/>
  <c r="JH151" i="4"/>
  <c r="JG151" i="4"/>
  <c r="JF151" i="4"/>
  <c r="JE151" i="4"/>
  <c r="JD151" i="4"/>
  <c r="JC151" i="4"/>
  <c r="JB151" i="4"/>
  <c r="JA151" i="4"/>
  <c r="IZ151" i="4"/>
  <c r="IY151" i="4"/>
  <c r="IX151" i="4"/>
  <c r="IW151" i="4"/>
  <c r="IV151" i="4"/>
  <c r="IS151" i="4"/>
  <c r="IR151" i="4"/>
  <c r="IQ151" i="4"/>
  <c r="IJ151" i="4"/>
  <c r="HY151" i="4"/>
  <c r="HV151" i="4"/>
  <c r="HU151" i="4"/>
  <c r="HT151" i="4"/>
  <c r="HR151" i="4"/>
  <c r="HQ151" i="4"/>
  <c r="HP151" i="4"/>
  <c r="HO151" i="4"/>
  <c r="HN151" i="4"/>
  <c r="HM151" i="4"/>
  <c r="HL151" i="4"/>
  <c r="HK151" i="4"/>
  <c r="HA151" i="4"/>
  <c r="GZ151" i="4"/>
  <c r="GY151" i="4"/>
  <c r="GX151" i="4"/>
  <c r="GW151" i="4"/>
  <c r="GV151" i="4"/>
  <c r="GU151" i="4"/>
  <c r="GT151" i="4"/>
  <c r="GS151" i="4"/>
  <c r="GR151" i="4"/>
  <c r="GQ151" i="4"/>
  <c r="GP151" i="4"/>
  <c r="GO151" i="4"/>
  <c r="GN151" i="4"/>
  <c r="GM151" i="4"/>
  <c r="GL151" i="4"/>
  <c r="GK151" i="4"/>
  <c r="GJ151" i="4"/>
  <c r="GI151" i="4"/>
  <c r="GH151" i="4"/>
  <c r="GG151" i="4"/>
  <c r="GF151" i="4"/>
  <c r="GE151" i="4"/>
  <c r="GD151" i="4"/>
  <c r="GC151" i="4"/>
  <c r="GB151" i="4"/>
  <c r="GA151" i="4"/>
  <c r="FZ151" i="4"/>
  <c r="FY151" i="4"/>
  <c r="FX151" i="4"/>
  <c r="FW151" i="4"/>
  <c r="FV151" i="4"/>
  <c r="FU151" i="4"/>
  <c r="FT151" i="4"/>
  <c r="FS151" i="4"/>
  <c r="FR151" i="4"/>
  <c r="FQ151" i="4"/>
  <c r="FP151" i="4"/>
  <c r="FO151" i="4"/>
  <c r="FN151" i="4"/>
  <c r="FM151" i="4"/>
  <c r="FL151" i="4"/>
  <c r="FK151" i="4"/>
  <c r="FJ151" i="4"/>
  <c r="FI151" i="4"/>
  <c r="FH151" i="4"/>
  <c r="FG151" i="4"/>
  <c r="FF151" i="4"/>
  <c r="FB151" i="4"/>
  <c r="FA151" i="4"/>
  <c r="EJ151" i="4"/>
  <c r="EI151" i="4"/>
  <c r="EG151" i="4"/>
  <c r="EE151" i="4"/>
  <c r="ED151" i="4"/>
  <c r="EB151" i="4"/>
  <c r="EA151" i="4"/>
  <c r="DZ151" i="4"/>
  <c r="DY151" i="4"/>
  <c r="DX151" i="4"/>
  <c r="DW151" i="4"/>
  <c r="DV151" i="4"/>
  <c r="DU151" i="4"/>
  <c r="AJV96" i="4"/>
  <c r="AJU96" i="4"/>
  <c r="AJT96" i="4"/>
  <c r="AJS96" i="4"/>
  <c r="AJR96" i="4"/>
  <c r="AJQ96" i="4"/>
  <c r="AJP96" i="4"/>
  <c r="AJO96" i="4"/>
  <c r="AJN96" i="4"/>
  <c r="AJM96" i="4"/>
  <c r="AJL96" i="4"/>
  <c r="AJK96" i="4"/>
  <c r="AJJ96" i="4"/>
  <c r="AJI96" i="4"/>
  <c r="AJH96" i="4"/>
  <c r="AJG96" i="4"/>
  <c r="AJF96" i="4"/>
  <c r="AJE96" i="4"/>
  <c r="AJD96" i="4"/>
  <c r="AJC96" i="4"/>
  <c r="AJB96" i="4"/>
  <c r="AJA96" i="4"/>
  <c r="AIZ96" i="4"/>
  <c r="AIY96" i="4"/>
  <c r="AIX96" i="4"/>
  <c r="AIW96" i="4"/>
  <c r="AIV96" i="4"/>
  <c r="AIU96" i="4"/>
  <c r="AIT96" i="4"/>
  <c r="AIS96" i="4"/>
  <c r="AIR96" i="4"/>
  <c r="AIQ96" i="4"/>
  <c r="AIP96" i="4"/>
  <c r="AIO96" i="4"/>
  <c r="AIN96" i="4"/>
  <c r="AIM96" i="4"/>
  <c r="AIL96" i="4"/>
  <c r="AIK96" i="4"/>
  <c r="AIJ96" i="4"/>
  <c r="AII96" i="4"/>
  <c r="AIH96" i="4"/>
  <c r="AIG96" i="4"/>
  <c r="AIF96" i="4"/>
  <c r="AIE96" i="4"/>
  <c r="AID96" i="4"/>
  <c r="AIC96" i="4"/>
  <c r="AIB96" i="4"/>
  <c r="AIA96" i="4"/>
  <c r="AHW96" i="4"/>
  <c r="AHN96" i="4"/>
  <c r="AHL96" i="4"/>
  <c r="AGZ96" i="4"/>
  <c r="AGY96" i="4"/>
  <c r="AGW96" i="4"/>
  <c r="AGV96" i="4"/>
  <c r="AGU96" i="4"/>
  <c r="AGT96" i="4"/>
  <c r="AGS96" i="4"/>
  <c r="AGR96" i="4"/>
  <c r="AGQ96" i="4"/>
  <c r="AGP96" i="4"/>
  <c r="KQ96" i="4"/>
  <c r="KP96" i="4"/>
  <c r="KO96" i="4"/>
  <c r="KN96" i="4"/>
  <c r="KM96" i="4"/>
  <c r="KL96" i="4"/>
  <c r="KK96" i="4"/>
  <c r="KJ96" i="4"/>
  <c r="KI96" i="4"/>
  <c r="KH96" i="4"/>
  <c r="KG96" i="4"/>
  <c r="KF96" i="4"/>
  <c r="KE96" i="4"/>
  <c r="KD96" i="4"/>
  <c r="KC96" i="4"/>
  <c r="KB96" i="4"/>
  <c r="KA96" i="4"/>
  <c r="JZ96" i="4"/>
  <c r="JY96" i="4"/>
  <c r="JX96" i="4"/>
  <c r="JW96" i="4"/>
  <c r="JV96" i="4"/>
  <c r="JU96" i="4"/>
  <c r="JT96" i="4"/>
  <c r="JS96" i="4"/>
  <c r="JR96" i="4"/>
  <c r="JQ96" i="4"/>
  <c r="JP96" i="4"/>
  <c r="JO96" i="4"/>
  <c r="JN96" i="4"/>
  <c r="JM96" i="4"/>
  <c r="JL96" i="4"/>
  <c r="JK96" i="4"/>
  <c r="JJ96" i="4"/>
  <c r="JI96" i="4"/>
  <c r="JH96" i="4"/>
  <c r="JG96" i="4"/>
  <c r="JF96" i="4"/>
  <c r="JE96" i="4"/>
  <c r="JD96" i="4"/>
  <c r="JC96" i="4"/>
  <c r="JB96" i="4"/>
  <c r="JA96" i="4"/>
  <c r="IZ96" i="4"/>
  <c r="IY96" i="4"/>
  <c r="IX96" i="4"/>
  <c r="IW96" i="4"/>
  <c r="IV96" i="4"/>
  <c r="IR96" i="4"/>
  <c r="HW96" i="4"/>
  <c r="HU96" i="4"/>
  <c r="HT96" i="4"/>
  <c r="HR96" i="4"/>
  <c r="HQ96" i="4"/>
  <c r="HP96" i="4"/>
  <c r="HO96" i="4"/>
  <c r="HN96" i="4"/>
  <c r="HM96" i="4"/>
  <c r="HL96" i="4"/>
  <c r="HK96" i="4"/>
  <c r="HA96" i="4"/>
  <c r="GZ96" i="4"/>
  <c r="GY96" i="4"/>
  <c r="GX96" i="4"/>
  <c r="GW96" i="4"/>
  <c r="GV96" i="4"/>
  <c r="GU96" i="4"/>
  <c r="GT96" i="4"/>
  <c r="GS96" i="4"/>
  <c r="GR96" i="4"/>
  <c r="GQ96" i="4"/>
  <c r="GP96" i="4"/>
  <c r="GO96" i="4"/>
  <c r="GN96" i="4"/>
  <c r="GM96" i="4"/>
  <c r="GL96" i="4"/>
  <c r="GK96" i="4"/>
  <c r="GJ96" i="4"/>
  <c r="GI96" i="4"/>
  <c r="GH96" i="4"/>
  <c r="GG96" i="4"/>
  <c r="GF96" i="4"/>
  <c r="GE96" i="4"/>
  <c r="GD96" i="4"/>
  <c r="GC96" i="4"/>
  <c r="GB96" i="4"/>
  <c r="GA96" i="4"/>
  <c r="FZ96" i="4"/>
  <c r="FY96" i="4"/>
  <c r="FX96" i="4"/>
  <c r="FW96" i="4"/>
  <c r="FV96" i="4"/>
  <c r="FU96" i="4"/>
  <c r="FT96" i="4"/>
  <c r="FS96" i="4"/>
  <c r="FR96" i="4"/>
  <c r="FQ96" i="4"/>
  <c r="FP96" i="4"/>
  <c r="FO96" i="4"/>
  <c r="FN96" i="4"/>
  <c r="FM96" i="4"/>
  <c r="FL96" i="4"/>
  <c r="FK96" i="4"/>
  <c r="FJ96" i="4"/>
  <c r="FI96" i="4"/>
  <c r="FH96" i="4"/>
  <c r="FG96" i="4"/>
  <c r="FF96" i="4"/>
  <c r="FB96" i="4"/>
  <c r="EX96" i="4"/>
  <c r="ET96" i="4"/>
  <c r="EQ96" i="4"/>
  <c r="EP96" i="4"/>
  <c r="EN96" i="4"/>
  <c r="EE96" i="4"/>
  <c r="ED96" i="4"/>
  <c r="EB96" i="4"/>
  <c r="EA96" i="4"/>
  <c r="DZ96" i="4"/>
  <c r="DY96" i="4"/>
  <c r="DX96" i="4"/>
  <c r="DW96" i="4"/>
  <c r="DV96" i="4"/>
  <c r="DU96" i="4"/>
  <c r="AJV159" i="4"/>
  <c r="AJU159" i="4"/>
  <c r="AJT159" i="4"/>
  <c r="AJS159" i="4"/>
  <c r="AJR159" i="4"/>
  <c r="AJQ159" i="4"/>
  <c r="AJP159" i="4"/>
  <c r="AJO159" i="4"/>
  <c r="AJN159" i="4"/>
  <c r="AJM159" i="4"/>
  <c r="AJL159" i="4"/>
  <c r="AJK159" i="4"/>
  <c r="AJJ159" i="4"/>
  <c r="AJI159" i="4"/>
  <c r="AJH159" i="4"/>
  <c r="AJG159" i="4"/>
  <c r="AJF159" i="4"/>
  <c r="AJE159" i="4"/>
  <c r="AJD159" i="4"/>
  <c r="AJC159" i="4"/>
  <c r="AJB159" i="4"/>
  <c r="AJA159" i="4"/>
  <c r="AIZ159" i="4"/>
  <c r="AIY159" i="4"/>
  <c r="AIX159" i="4"/>
  <c r="AIW159" i="4"/>
  <c r="AIV159" i="4"/>
  <c r="AIU159" i="4"/>
  <c r="AIT159" i="4"/>
  <c r="AIS159" i="4"/>
  <c r="AIR159" i="4"/>
  <c r="AIQ159" i="4"/>
  <c r="AIP159" i="4"/>
  <c r="AIO159" i="4"/>
  <c r="AIN159" i="4"/>
  <c r="AIM159" i="4"/>
  <c r="AIL159" i="4"/>
  <c r="AIK159" i="4"/>
  <c r="AIJ159" i="4"/>
  <c r="AII159" i="4"/>
  <c r="AIH159" i="4"/>
  <c r="AIG159" i="4"/>
  <c r="AIF159" i="4"/>
  <c r="AIE159" i="4"/>
  <c r="AID159" i="4"/>
  <c r="AIC159" i="4"/>
  <c r="AIB159" i="4"/>
  <c r="AIA159" i="4"/>
  <c r="AHY159" i="4"/>
  <c r="AHW159" i="4"/>
  <c r="AHV159" i="4"/>
  <c r="AHI159" i="4"/>
  <c r="AHH159" i="4"/>
  <c r="AHD159" i="4"/>
  <c r="AGZ159" i="4"/>
  <c r="AGY159" i="4"/>
  <c r="AGW159" i="4"/>
  <c r="AGV159" i="4"/>
  <c r="AGU159" i="4"/>
  <c r="AGT159" i="4"/>
  <c r="AGS159" i="4"/>
  <c r="AGR159" i="4"/>
  <c r="AGQ159" i="4"/>
  <c r="AGP159" i="4"/>
  <c r="KQ159" i="4"/>
  <c r="KP159" i="4"/>
  <c r="KO159" i="4"/>
  <c r="KN159" i="4"/>
  <c r="KM159" i="4"/>
  <c r="KL159" i="4"/>
  <c r="KK159" i="4"/>
  <c r="KJ159" i="4"/>
  <c r="KI159" i="4"/>
  <c r="KH159" i="4"/>
  <c r="KG159" i="4"/>
  <c r="KF159" i="4"/>
  <c r="KE159" i="4"/>
  <c r="KD159" i="4"/>
  <c r="KC159" i="4"/>
  <c r="KB159" i="4"/>
  <c r="KA159" i="4"/>
  <c r="JZ159" i="4"/>
  <c r="JY159" i="4"/>
  <c r="JX159" i="4"/>
  <c r="JW159" i="4"/>
  <c r="JV159" i="4"/>
  <c r="JU159" i="4"/>
  <c r="JT159" i="4"/>
  <c r="JS159" i="4"/>
  <c r="JR159" i="4"/>
  <c r="JQ159" i="4"/>
  <c r="JP159" i="4"/>
  <c r="JO159" i="4"/>
  <c r="JN159" i="4"/>
  <c r="JM159" i="4"/>
  <c r="JL159" i="4"/>
  <c r="JK159" i="4"/>
  <c r="JJ159" i="4"/>
  <c r="JI159" i="4"/>
  <c r="JH159" i="4"/>
  <c r="JG159" i="4"/>
  <c r="JF159" i="4"/>
  <c r="JE159" i="4"/>
  <c r="JD159" i="4"/>
  <c r="JC159" i="4"/>
  <c r="JB159" i="4"/>
  <c r="JA159" i="4"/>
  <c r="IZ159" i="4"/>
  <c r="IY159" i="4"/>
  <c r="IX159" i="4"/>
  <c r="IW159" i="4"/>
  <c r="IV159" i="4"/>
  <c r="IS159" i="4"/>
  <c r="IR159" i="4"/>
  <c r="IQ159" i="4"/>
  <c r="IO159" i="4"/>
  <c r="IE159" i="4"/>
  <c r="ID159" i="4"/>
  <c r="HY159" i="4"/>
  <c r="HU159" i="4"/>
  <c r="HT159" i="4"/>
  <c r="HR159" i="4"/>
  <c r="HQ159" i="4"/>
  <c r="HP159" i="4"/>
  <c r="HO159" i="4"/>
  <c r="HN159" i="4"/>
  <c r="HM159" i="4"/>
  <c r="HL159" i="4"/>
  <c r="HK159" i="4"/>
  <c r="HA159" i="4"/>
  <c r="GZ159" i="4"/>
  <c r="GY159" i="4"/>
  <c r="GX159" i="4"/>
  <c r="GW159" i="4"/>
  <c r="GV159" i="4"/>
  <c r="GU159" i="4"/>
  <c r="GT159" i="4"/>
  <c r="GS159" i="4"/>
  <c r="GR159" i="4"/>
  <c r="GQ159" i="4"/>
  <c r="GP159" i="4"/>
  <c r="GO159" i="4"/>
  <c r="GN159" i="4"/>
  <c r="GM159" i="4"/>
  <c r="GL159" i="4"/>
  <c r="GK159" i="4"/>
  <c r="GJ159" i="4"/>
  <c r="GI159" i="4"/>
  <c r="GH159" i="4"/>
  <c r="GG159" i="4"/>
  <c r="GF159" i="4"/>
  <c r="GE159" i="4"/>
  <c r="GD159" i="4"/>
  <c r="GC159" i="4"/>
  <c r="GB159" i="4"/>
  <c r="GA159" i="4"/>
  <c r="FZ159" i="4"/>
  <c r="FY159" i="4"/>
  <c r="FX159" i="4"/>
  <c r="FW159" i="4"/>
  <c r="FV159" i="4"/>
  <c r="FU159" i="4"/>
  <c r="FT159" i="4"/>
  <c r="FS159" i="4"/>
  <c r="FR159" i="4"/>
  <c r="FQ159" i="4"/>
  <c r="FP159" i="4"/>
  <c r="FO159" i="4"/>
  <c r="FN159" i="4"/>
  <c r="FM159" i="4"/>
  <c r="FL159" i="4"/>
  <c r="FK159" i="4"/>
  <c r="FJ159" i="4"/>
  <c r="FI159" i="4"/>
  <c r="FH159" i="4"/>
  <c r="FG159" i="4"/>
  <c r="FF159" i="4"/>
  <c r="FD159" i="4"/>
  <c r="FC159" i="4"/>
  <c r="FB159" i="4"/>
  <c r="FA159" i="4"/>
  <c r="EY159" i="4"/>
  <c r="ER159" i="4"/>
  <c r="EP159" i="4"/>
  <c r="EN159" i="4"/>
  <c r="EI159" i="4"/>
  <c r="EE159" i="4"/>
  <c r="ED159" i="4"/>
  <c r="EB159" i="4"/>
  <c r="EA159" i="4"/>
  <c r="DZ159" i="4"/>
  <c r="DY159" i="4"/>
  <c r="DX159" i="4"/>
  <c r="DW159" i="4"/>
  <c r="DV159" i="4"/>
  <c r="DU159" i="4"/>
  <c r="AJV43" i="4"/>
  <c r="AJU43" i="4"/>
  <c r="AJT43" i="4"/>
  <c r="AJS43" i="4"/>
  <c r="AJR43" i="4"/>
  <c r="AJQ43" i="4"/>
  <c r="AJP43" i="4"/>
  <c r="AJO43" i="4"/>
  <c r="AJN43" i="4"/>
  <c r="AJM43" i="4"/>
  <c r="AJL43" i="4"/>
  <c r="AJK43" i="4"/>
  <c r="AJJ43" i="4"/>
  <c r="AJI43" i="4"/>
  <c r="AJH43" i="4"/>
  <c r="AJG43" i="4"/>
  <c r="AJF43" i="4"/>
  <c r="AJE43" i="4"/>
  <c r="AJD43" i="4"/>
  <c r="AJC43" i="4"/>
  <c r="AJB43" i="4"/>
  <c r="AJA43" i="4"/>
  <c r="AIZ43" i="4"/>
  <c r="AIY43" i="4"/>
  <c r="AIX43" i="4"/>
  <c r="AIW43" i="4"/>
  <c r="AIV43" i="4"/>
  <c r="AIU43" i="4"/>
  <c r="AIT43" i="4"/>
  <c r="AIS43" i="4"/>
  <c r="AIR43" i="4"/>
  <c r="AIQ43" i="4"/>
  <c r="AIP43" i="4"/>
  <c r="AIO43" i="4"/>
  <c r="AIN43" i="4"/>
  <c r="AIM43" i="4"/>
  <c r="AIL43" i="4"/>
  <c r="AIK43" i="4"/>
  <c r="AIJ43" i="4"/>
  <c r="AII43" i="4"/>
  <c r="AIH43" i="4"/>
  <c r="AIG43" i="4"/>
  <c r="AIF43" i="4"/>
  <c r="AIE43" i="4"/>
  <c r="AID43" i="4"/>
  <c r="AIC43" i="4"/>
  <c r="AIB43" i="4"/>
  <c r="AIA43" i="4"/>
  <c r="AHW43" i="4"/>
  <c r="AHV43" i="4"/>
  <c r="AHO43" i="4"/>
  <c r="AHI43" i="4"/>
  <c r="AGZ43" i="4"/>
  <c r="AGY43" i="4"/>
  <c r="AGV43" i="4"/>
  <c r="AGU43" i="4"/>
  <c r="AGT43" i="4"/>
  <c r="AGS43" i="4"/>
  <c r="AGR43" i="4"/>
  <c r="AGQ43" i="4"/>
  <c r="KQ43" i="4"/>
  <c r="KP43" i="4"/>
  <c r="KO43" i="4"/>
  <c r="KN43" i="4"/>
  <c r="KM43" i="4"/>
  <c r="KL43" i="4"/>
  <c r="KK43" i="4"/>
  <c r="KJ43" i="4"/>
  <c r="KI43" i="4"/>
  <c r="KH43" i="4"/>
  <c r="KG43" i="4"/>
  <c r="KF43" i="4"/>
  <c r="KE43" i="4"/>
  <c r="KD43" i="4"/>
  <c r="KC43" i="4"/>
  <c r="KB43" i="4"/>
  <c r="KA43" i="4"/>
  <c r="JZ43" i="4"/>
  <c r="JY43" i="4"/>
  <c r="JX43" i="4"/>
  <c r="JW43" i="4"/>
  <c r="JV43" i="4"/>
  <c r="JU43" i="4"/>
  <c r="JT43" i="4"/>
  <c r="JS43" i="4"/>
  <c r="JR43" i="4"/>
  <c r="JQ43" i="4"/>
  <c r="JP43" i="4"/>
  <c r="JO43" i="4"/>
  <c r="JN43" i="4"/>
  <c r="JM43" i="4"/>
  <c r="JL43" i="4"/>
  <c r="JK43" i="4"/>
  <c r="JJ43" i="4"/>
  <c r="JI43" i="4"/>
  <c r="JH43" i="4"/>
  <c r="JG43" i="4"/>
  <c r="JF43" i="4"/>
  <c r="JE43" i="4"/>
  <c r="JD43" i="4"/>
  <c r="JC43" i="4"/>
  <c r="JB43" i="4"/>
  <c r="JA43" i="4"/>
  <c r="IZ43" i="4"/>
  <c r="IY43" i="4"/>
  <c r="IX43" i="4"/>
  <c r="IW43" i="4"/>
  <c r="IV43" i="4"/>
  <c r="IS43" i="4"/>
  <c r="IR43" i="4"/>
  <c r="IQ43" i="4"/>
  <c r="IJ43" i="4"/>
  <c r="IH43" i="4"/>
  <c r="ID43" i="4"/>
  <c r="HU43" i="4"/>
  <c r="HT43" i="4"/>
  <c r="HQ43" i="4"/>
  <c r="HP43" i="4"/>
  <c r="HO43" i="4"/>
  <c r="HN43" i="4"/>
  <c r="HM43" i="4"/>
  <c r="HL43" i="4"/>
  <c r="HA43" i="4"/>
  <c r="GZ43" i="4"/>
  <c r="GY43" i="4"/>
  <c r="GX43" i="4"/>
  <c r="GW43" i="4"/>
  <c r="GV43" i="4"/>
  <c r="GU43" i="4"/>
  <c r="GT43" i="4"/>
  <c r="GS43" i="4"/>
  <c r="GR43" i="4"/>
  <c r="GQ43" i="4"/>
  <c r="GP43" i="4"/>
  <c r="GO43" i="4"/>
  <c r="GN43" i="4"/>
  <c r="GM43" i="4"/>
  <c r="GL43" i="4"/>
  <c r="GK43" i="4"/>
  <c r="GJ43" i="4"/>
  <c r="GI43" i="4"/>
  <c r="GH43" i="4"/>
  <c r="GG43" i="4"/>
  <c r="GF43" i="4"/>
  <c r="GE43" i="4"/>
  <c r="GD43" i="4"/>
  <c r="GC43" i="4"/>
  <c r="GB43" i="4"/>
  <c r="GA43" i="4"/>
  <c r="FZ43" i="4"/>
  <c r="FY43" i="4"/>
  <c r="FX43" i="4"/>
  <c r="FW43" i="4"/>
  <c r="FV43" i="4"/>
  <c r="FU43" i="4"/>
  <c r="FT43" i="4"/>
  <c r="FS43" i="4"/>
  <c r="FR43" i="4"/>
  <c r="FQ43" i="4"/>
  <c r="FP43" i="4"/>
  <c r="FO43" i="4"/>
  <c r="FN43" i="4"/>
  <c r="FM43" i="4"/>
  <c r="FL43" i="4"/>
  <c r="FK43" i="4"/>
  <c r="FJ43" i="4"/>
  <c r="FI43" i="4"/>
  <c r="FH43" i="4"/>
  <c r="FG43" i="4"/>
  <c r="FF43" i="4"/>
  <c r="FC43" i="4"/>
  <c r="FB43" i="4"/>
  <c r="FA43" i="4"/>
  <c r="ER43" i="4"/>
  <c r="EQ43" i="4"/>
  <c r="EN43" i="4"/>
  <c r="EE43" i="4"/>
  <c r="ED43" i="4"/>
  <c r="EA43" i="4"/>
  <c r="DZ43" i="4"/>
  <c r="DY43" i="4"/>
  <c r="DX43" i="4"/>
  <c r="DW43" i="4"/>
  <c r="DV43" i="4"/>
  <c r="AJV74" i="4"/>
  <c r="AJU74" i="4"/>
  <c r="AJT74" i="4"/>
  <c r="AJS74" i="4"/>
  <c r="AJR74" i="4"/>
  <c r="AJQ74" i="4"/>
  <c r="AJP74" i="4"/>
  <c r="AJO74" i="4"/>
  <c r="AJN74" i="4"/>
  <c r="AJM74" i="4"/>
  <c r="AJL74" i="4"/>
  <c r="AJK74" i="4"/>
  <c r="AJJ74" i="4"/>
  <c r="AJI74" i="4"/>
  <c r="AJH74" i="4"/>
  <c r="AJG74" i="4"/>
  <c r="AJF74" i="4"/>
  <c r="AJE74" i="4"/>
  <c r="AJD74" i="4"/>
  <c r="AJC74" i="4"/>
  <c r="AJB74" i="4"/>
  <c r="AJA74" i="4"/>
  <c r="AIZ74" i="4"/>
  <c r="AIY74" i="4"/>
  <c r="AIX74" i="4"/>
  <c r="AIW74" i="4"/>
  <c r="AIV74" i="4"/>
  <c r="AIU74" i="4"/>
  <c r="AIT74" i="4"/>
  <c r="AIS74" i="4"/>
  <c r="AIR74" i="4"/>
  <c r="AIQ74" i="4"/>
  <c r="AIP74" i="4"/>
  <c r="AIO74" i="4"/>
  <c r="AIN74" i="4"/>
  <c r="AIM74" i="4"/>
  <c r="AIL74" i="4"/>
  <c r="AIK74" i="4"/>
  <c r="AIJ74" i="4"/>
  <c r="AII74" i="4"/>
  <c r="AIH74" i="4"/>
  <c r="AIG74" i="4"/>
  <c r="AIF74" i="4"/>
  <c r="AIE74" i="4"/>
  <c r="AID74" i="4"/>
  <c r="AIC74" i="4"/>
  <c r="AIB74" i="4"/>
  <c r="AIA74" i="4"/>
  <c r="AHW74" i="4"/>
  <c r="AHI74" i="4"/>
  <c r="AHD74" i="4"/>
  <c r="AGZ74" i="4"/>
  <c r="AGY74" i="4"/>
  <c r="AGV74" i="4"/>
  <c r="AGU74" i="4"/>
  <c r="AGT74" i="4"/>
  <c r="AGS74" i="4"/>
  <c r="AGR74" i="4"/>
  <c r="AGQ74" i="4"/>
  <c r="AGP74" i="4"/>
  <c r="KQ74" i="4"/>
  <c r="KP74" i="4"/>
  <c r="KO74" i="4"/>
  <c r="KN74" i="4"/>
  <c r="KM74" i="4"/>
  <c r="KL74" i="4"/>
  <c r="KK74" i="4"/>
  <c r="KJ74" i="4"/>
  <c r="KI74" i="4"/>
  <c r="KH74" i="4"/>
  <c r="KG74" i="4"/>
  <c r="KF74" i="4"/>
  <c r="KE74" i="4"/>
  <c r="KD74" i="4"/>
  <c r="KC74" i="4"/>
  <c r="KB74" i="4"/>
  <c r="KA74" i="4"/>
  <c r="JZ74" i="4"/>
  <c r="JY74" i="4"/>
  <c r="JX74" i="4"/>
  <c r="JW74" i="4"/>
  <c r="JV74" i="4"/>
  <c r="JU74" i="4"/>
  <c r="JT74" i="4"/>
  <c r="JS74" i="4"/>
  <c r="JR74" i="4"/>
  <c r="JQ74" i="4"/>
  <c r="JP74" i="4"/>
  <c r="JO74" i="4"/>
  <c r="JN74" i="4"/>
  <c r="JM74" i="4"/>
  <c r="JL74" i="4"/>
  <c r="JK74" i="4"/>
  <c r="JJ74" i="4"/>
  <c r="JI74" i="4"/>
  <c r="JH74" i="4"/>
  <c r="JG74" i="4"/>
  <c r="JF74" i="4"/>
  <c r="JE74" i="4"/>
  <c r="JD74" i="4"/>
  <c r="JC74" i="4"/>
  <c r="JB74" i="4"/>
  <c r="JA74" i="4"/>
  <c r="IZ74" i="4"/>
  <c r="IY74" i="4"/>
  <c r="IX74" i="4"/>
  <c r="IW74" i="4"/>
  <c r="IV74" i="4"/>
  <c r="IR74" i="4"/>
  <c r="ID74" i="4"/>
  <c r="IA74" i="4"/>
  <c r="HY74" i="4"/>
  <c r="HX74" i="4"/>
  <c r="HU74" i="4"/>
  <c r="HT74" i="4"/>
  <c r="HQ74" i="4"/>
  <c r="HP74" i="4"/>
  <c r="HO74" i="4"/>
  <c r="HN74" i="4"/>
  <c r="HM74" i="4"/>
  <c r="HL74" i="4"/>
  <c r="HK74" i="4"/>
  <c r="HA74" i="4"/>
  <c r="GZ74" i="4"/>
  <c r="GY74" i="4"/>
  <c r="GX74" i="4"/>
  <c r="GW74" i="4"/>
  <c r="GV74" i="4"/>
  <c r="GU74" i="4"/>
  <c r="GT74" i="4"/>
  <c r="GS74" i="4"/>
  <c r="GR74" i="4"/>
  <c r="GQ74" i="4"/>
  <c r="GP74" i="4"/>
  <c r="GO74" i="4"/>
  <c r="GN74" i="4"/>
  <c r="GM74" i="4"/>
  <c r="GL74" i="4"/>
  <c r="GK74" i="4"/>
  <c r="GJ74" i="4"/>
  <c r="GI74" i="4"/>
  <c r="GH74" i="4"/>
  <c r="GG74" i="4"/>
  <c r="GF74" i="4"/>
  <c r="GE74" i="4"/>
  <c r="GD74" i="4"/>
  <c r="GC74" i="4"/>
  <c r="GB74" i="4"/>
  <c r="GA74" i="4"/>
  <c r="FZ74" i="4"/>
  <c r="FY74" i="4"/>
  <c r="FX74" i="4"/>
  <c r="FW74" i="4"/>
  <c r="FV74" i="4"/>
  <c r="FU74" i="4"/>
  <c r="FT74" i="4"/>
  <c r="FS74" i="4"/>
  <c r="FR74" i="4"/>
  <c r="FQ74" i="4"/>
  <c r="FP74" i="4"/>
  <c r="FO74" i="4"/>
  <c r="FN74" i="4"/>
  <c r="FM74" i="4"/>
  <c r="FL74" i="4"/>
  <c r="FK74" i="4"/>
  <c r="FJ74" i="4"/>
  <c r="FI74" i="4"/>
  <c r="FH74" i="4"/>
  <c r="FG74" i="4"/>
  <c r="FF74" i="4"/>
  <c r="FB74" i="4"/>
  <c r="EY74" i="4"/>
  <c r="EX74" i="4"/>
  <c r="ER74" i="4"/>
  <c r="EN74" i="4"/>
  <c r="EK74" i="4"/>
  <c r="EI74" i="4"/>
  <c r="EH74" i="4"/>
  <c r="EE74" i="4"/>
  <c r="ED74" i="4"/>
  <c r="EA74" i="4"/>
  <c r="DZ74" i="4"/>
  <c r="DY74" i="4"/>
  <c r="DX74" i="4"/>
  <c r="DW74" i="4"/>
  <c r="DV74" i="4"/>
  <c r="DU74" i="4"/>
  <c r="AJV20" i="4"/>
  <c r="AJU20" i="4"/>
  <c r="AJT20" i="4"/>
  <c r="AJS20" i="4"/>
  <c r="AJR20" i="4"/>
  <c r="AJQ20" i="4"/>
  <c r="AJP20" i="4"/>
  <c r="AJO20" i="4"/>
  <c r="AJN20" i="4"/>
  <c r="AJM20" i="4"/>
  <c r="AJL20" i="4"/>
  <c r="AJK20" i="4"/>
  <c r="AJJ20" i="4"/>
  <c r="AJI20" i="4"/>
  <c r="AJH20" i="4"/>
  <c r="AJG20" i="4"/>
  <c r="AJF20" i="4"/>
  <c r="AJE20" i="4"/>
  <c r="AJD20" i="4"/>
  <c r="AJC20" i="4"/>
  <c r="AJB20" i="4"/>
  <c r="AJA20" i="4"/>
  <c r="AIZ20" i="4"/>
  <c r="AIY20" i="4"/>
  <c r="AIX20" i="4"/>
  <c r="AIW20" i="4"/>
  <c r="AIV20" i="4"/>
  <c r="AIU20" i="4"/>
  <c r="AIT20" i="4"/>
  <c r="AIS20" i="4"/>
  <c r="AIR20" i="4"/>
  <c r="AIQ20" i="4"/>
  <c r="AIP20" i="4"/>
  <c r="AIO20" i="4"/>
  <c r="AIN20" i="4"/>
  <c r="AIM20" i="4"/>
  <c r="AIL20" i="4"/>
  <c r="AIK20" i="4"/>
  <c r="AIJ20" i="4"/>
  <c r="AII20" i="4"/>
  <c r="AIH20" i="4"/>
  <c r="AIG20" i="4"/>
  <c r="AIF20" i="4"/>
  <c r="AIE20" i="4"/>
  <c r="AID20" i="4"/>
  <c r="AIC20" i="4"/>
  <c r="AIB20" i="4"/>
  <c r="AIA20" i="4"/>
  <c r="AHV20" i="4"/>
  <c r="AHI20" i="4"/>
  <c r="AHD20" i="4"/>
  <c r="AGZ20" i="4"/>
  <c r="AGY20" i="4"/>
  <c r="AGW20" i="4"/>
  <c r="AGV20" i="4"/>
  <c r="AGU20" i="4"/>
  <c r="AGT20" i="4"/>
  <c r="AGS20" i="4"/>
  <c r="AGR20" i="4"/>
  <c r="AGQ20" i="4"/>
  <c r="AGP20" i="4"/>
  <c r="KQ20" i="4"/>
  <c r="KP20" i="4"/>
  <c r="KO20" i="4"/>
  <c r="KN20" i="4"/>
  <c r="KM20" i="4"/>
  <c r="KL20" i="4"/>
  <c r="KK20" i="4"/>
  <c r="KJ20" i="4"/>
  <c r="KI20" i="4"/>
  <c r="KH20" i="4"/>
  <c r="KG20" i="4"/>
  <c r="KF20" i="4"/>
  <c r="KE20" i="4"/>
  <c r="KD20" i="4"/>
  <c r="KC20" i="4"/>
  <c r="KB20" i="4"/>
  <c r="KA20" i="4"/>
  <c r="JZ20" i="4"/>
  <c r="JY20" i="4"/>
  <c r="JX20" i="4"/>
  <c r="JW20" i="4"/>
  <c r="JV20" i="4"/>
  <c r="JU20" i="4"/>
  <c r="JT20" i="4"/>
  <c r="JS20" i="4"/>
  <c r="JR20" i="4"/>
  <c r="JQ20" i="4"/>
  <c r="JP20" i="4"/>
  <c r="JO20" i="4"/>
  <c r="JN20" i="4"/>
  <c r="JM20" i="4"/>
  <c r="JL20" i="4"/>
  <c r="JK20" i="4"/>
  <c r="JJ20" i="4"/>
  <c r="JI20" i="4"/>
  <c r="JH20" i="4"/>
  <c r="JG20" i="4"/>
  <c r="JF20" i="4"/>
  <c r="JE20" i="4"/>
  <c r="JD20" i="4"/>
  <c r="JC20" i="4"/>
  <c r="JB20" i="4"/>
  <c r="JA20" i="4"/>
  <c r="IZ20" i="4"/>
  <c r="IY20" i="4"/>
  <c r="IX20" i="4"/>
  <c r="IW20" i="4"/>
  <c r="IV20" i="4"/>
  <c r="IU20" i="4"/>
  <c r="IQ20" i="4"/>
  <c r="IH20" i="4"/>
  <c r="ID20" i="4"/>
  <c r="HZ20" i="4"/>
  <c r="HY20" i="4"/>
  <c r="HU20" i="4"/>
  <c r="HT20" i="4"/>
  <c r="HR20" i="4"/>
  <c r="HQ20" i="4"/>
  <c r="HP20" i="4"/>
  <c r="HO20" i="4"/>
  <c r="HN20" i="4"/>
  <c r="HM20" i="4"/>
  <c r="HL20" i="4"/>
  <c r="HK20" i="4"/>
  <c r="HA20" i="4"/>
  <c r="GZ20" i="4"/>
  <c r="GY20" i="4"/>
  <c r="GX20" i="4"/>
  <c r="GW20" i="4"/>
  <c r="GV20" i="4"/>
  <c r="GU20" i="4"/>
  <c r="GT20" i="4"/>
  <c r="GS20" i="4"/>
  <c r="GR20" i="4"/>
  <c r="GQ20" i="4"/>
  <c r="GP20" i="4"/>
  <c r="GO20" i="4"/>
  <c r="GN20" i="4"/>
  <c r="GM20" i="4"/>
  <c r="GL20" i="4"/>
  <c r="GK20" i="4"/>
  <c r="GJ20" i="4"/>
  <c r="GI20" i="4"/>
  <c r="GH20" i="4"/>
  <c r="GG20" i="4"/>
  <c r="GF20" i="4"/>
  <c r="GE20" i="4"/>
  <c r="GD20" i="4"/>
  <c r="GC20" i="4"/>
  <c r="GB20" i="4"/>
  <c r="GA20" i="4"/>
  <c r="FZ20" i="4"/>
  <c r="FY20" i="4"/>
  <c r="FX20" i="4"/>
  <c r="FW20" i="4"/>
  <c r="FV20" i="4"/>
  <c r="FU20" i="4"/>
  <c r="FT20" i="4"/>
  <c r="FS20" i="4"/>
  <c r="FR20" i="4"/>
  <c r="FQ20" i="4"/>
  <c r="FP20" i="4"/>
  <c r="FO20" i="4"/>
  <c r="FN20" i="4"/>
  <c r="FM20" i="4"/>
  <c r="FL20" i="4"/>
  <c r="FK20" i="4"/>
  <c r="FJ20" i="4"/>
  <c r="FI20" i="4"/>
  <c r="FH20" i="4"/>
  <c r="FG20" i="4"/>
  <c r="FF20" i="4"/>
  <c r="FE20" i="4"/>
  <c r="FA20" i="4"/>
  <c r="EY20" i="4"/>
  <c r="ER20" i="4"/>
  <c r="EN20" i="4"/>
  <c r="EM20" i="4"/>
  <c r="EI20" i="4"/>
  <c r="EG20" i="4"/>
  <c r="EE20" i="4"/>
  <c r="ED20" i="4"/>
  <c r="EB20" i="4"/>
  <c r="EA20" i="4"/>
  <c r="DZ20" i="4"/>
  <c r="DY20" i="4"/>
  <c r="DX20" i="4"/>
  <c r="DW20" i="4"/>
  <c r="DV20" i="4"/>
  <c r="DU20" i="4"/>
  <c r="AJV73" i="4"/>
  <c r="AJU73" i="4"/>
  <c r="AJT73" i="4"/>
  <c r="AJS73" i="4"/>
  <c r="AJR73" i="4"/>
  <c r="AJQ73" i="4"/>
  <c r="AJP73" i="4"/>
  <c r="AJO73" i="4"/>
  <c r="AJN73" i="4"/>
  <c r="AJM73" i="4"/>
  <c r="AJL73" i="4"/>
  <c r="AJK73" i="4"/>
  <c r="AJJ73" i="4"/>
  <c r="AJI73" i="4"/>
  <c r="AJH73" i="4"/>
  <c r="AJG73" i="4"/>
  <c r="AJF73" i="4"/>
  <c r="AJE73" i="4"/>
  <c r="AJD73" i="4"/>
  <c r="AJC73" i="4"/>
  <c r="AJB73" i="4"/>
  <c r="AJA73" i="4"/>
  <c r="AIZ73" i="4"/>
  <c r="AIY73" i="4"/>
  <c r="AIX73" i="4"/>
  <c r="AIW73" i="4"/>
  <c r="AIV73" i="4"/>
  <c r="AIU73" i="4"/>
  <c r="AIT73" i="4"/>
  <c r="AIS73" i="4"/>
  <c r="AIR73" i="4"/>
  <c r="AIQ73" i="4"/>
  <c r="AIP73" i="4"/>
  <c r="AIO73" i="4"/>
  <c r="AIN73" i="4"/>
  <c r="AIM73" i="4"/>
  <c r="AIL73" i="4"/>
  <c r="AIK73" i="4"/>
  <c r="AIJ73" i="4"/>
  <c r="AII73" i="4"/>
  <c r="AIH73" i="4"/>
  <c r="AIG73" i="4"/>
  <c r="AIF73" i="4"/>
  <c r="AIE73" i="4"/>
  <c r="AID73" i="4"/>
  <c r="AIC73" i="4"/>
  <c r="AIB73" i="4"/>
  <c r="AIA73" i="4"/>
  <c r="AHZ73" i="4"/>
  <c r="AHY73" i="4"/>
  <c r="AHV73" i="4"/>
  <c r="AHI73" i="4"/>
  <c r="AGZ73" i="4"/>
  <c r="AGY73" i="4"/>
  <c r="AGW73" i="4"/>
  <c r="AGV73" i="4"/>
  <c r="AGU73" i="4"/>
  <c r="AGT73" i="4"/>
  <c r="AGS73" i="4"/>
  <c r="AGR73" i="4"/>
  <c r="AGQ73" i="4"/>
  <c r="AGP73" i="4"/>
  <c r="KQ73" i="4"/>
  <c r="KP73" i="4"/>
  <c r="KO73" i="4"/>
  <c r="KN73" i="4"/>
  <c r="KM73" i="4"/>
  <c r="KL73" i="4"/>
  <c r="KK73" i="4"/>
  <c r="KJ73" i="4"/>
  <c r="KI73" i="4"/>
  <c r="KH73" i="4"/>
  <c r="KG73" i="4"/>
  <c r="KF73" i="4"/>
  <c r="KE73" i="4"/>
  <c r="KD73" i="4"/>
  <c r="KC73" i="4"/>
  <c r="KB73" i="4"/>
  <c r="KA73" i="4"/>
  <c r="JZ73" i="4"/>
  <c r="JY73" i="4"/>
  <c r="JX73" i="4"/>
  <c r="JW73" i="4"/>
  <c r="JV73" i="4"/>
  <c r="JU73" i="4"/>
  <c r="JT73" i="4"/>
  <c r="JS73" i="4"/>
  <c r="JR73" i="4"/>
  <c r="JQ73" i="4"/>
  <c r="JP73" i="4"/>
  <c r="JO73" i="4"/>
  <c r="JN73" i="4"/>
  <c r="JM73" i="4"/>
  <c r="JL73" i="4"/>
  <c r="JK73" i="4"/>
  <c r="JJ73" i="4"/>
  <c r="JI73" i="4"/>
  <c r="JH73" i="4"/>
  <c r="JG73" i="4"/>
  <c r="JF73" i="4"/>
  <c r="JE73" i="4"/>
  <c r="JD73" i="4"/>
  <c r="JC73" i="4"/>
  <c r="JB73" i="4"/>
  <c r="JA73" i="4"/>
  <c r="IZ73" i="4"/>
  <c r="IY73" i="4"/>
  <c r="IX73" i="4"/>
  <c r="IW73" i="4"/>
  <c r="IV73" i="4"/>
  <c r="IU73" i="4"/>
  <c r="IQ73" i="4"/>
  <c r="IO73" i="4"/>
  <c r="IJ73" i="4"/>
  <c r="IH73" i="4"/>
  <c r="ID73" i="4"/>
  <c r="IC73" i="4"/>
  <c r="HU73" i="4"/>
  <c r="HT73" i="4"/>
  <c r="HR73" i="4"/>
  <c r="HQ73" i="4"/>
  <c r="HP73" i="4"/>
  <c r="HO73" i="4"/>
  <c r="HN73" i="4"/>
  <c r="HM73" i="4"/>
  <c r="HL73" i="4"/>
  <c r="HK73" i="4"/>
  <c r="HA73" i="4"/>
  <c r="GZ73" i="4"/>
  <c r="GY73" i="4"/>
  <c r="GX73" i="4"/>
  <c r="GW73" i="4"/>
  <c r="GV73" i="4"/>
  <c r="GU73" i="4"/>
  <c r="GT73" i="4"/>
  <c r="GS73" i="4"/>
  <c r="GR73" i="4"/>
  <c r="GQ73" i="4"/>
  <c r="GP73" i="4"/>
  <c r="GO73" i="4"/>
  <c r="GN73" i="4"/>
  <c r="GM73" i="4"/>
  <c r="GL73" i="4"/>
  <c r="GK73" i="4"/>
  <c r="GJ73" i="4"/>
  <c r="GI73" i="4"/>
  <c r="GH73" i="4"/>
  <c r="GG73" i="4"/>
  <c r="GF73" i="4"/>
  <c r="GE73" i="4"/>
  <c r="GD73" i="4"/>
  <c r="GC73" i="4"/>
  <c r="GB73" i="4"/>
  <c r="GA73" i="4"/>
  <c r="FZ73" i="4"/>
  <c r="FY73" i="4"/>
  <c r="FX73" i="4"/>
  <c r="FW73" i="4"/>
  <c r="FV73" i="4"/>
  <c r="FU73" i="4"/>
  <c r="FT73" i="4"/>
  <c r="FS73" i="4"/>
  <c r="FR73" i="4"/>
  <c r="FQ73" i="4"/>
  <c r="FP73" i="4"/>
  <c r="FO73" i="4"/>
  <c r="FN73" i="4"/>
  <c r="FM73" i="4"/>
  <c r="FL73" i="4"/>
  <c r="FK73" i="4"/>
  <c r="FJ73" i="4"/>
  <c r="FI73" i="4"/>
  <c r="FH73" i="4"/>
  <c r="FG73" i="4"/>
  <c r="FF73" i="4"/>
  <c r="FE73" i="4"/>
  <c r="FD73" i="4"/>
  <c r="FA73" i="4"/>
  <c r="EY73" i="4"/>
  <c r="EN73" i="4"/>
  <c r="EE73" i="4"/>
  <c r="ED73" i="4"/>
  <c r="EB73" i="4"/>
  <c r="EA73" i="4"/>
  <c r="DZ73" i="4"/>
  <c r="DY73" i="4"/>
  <c r="DX73" i="4"/>
  <c r="DW73" i="4"/>
  <c r="DV73" i="4"/>
  <c r="DU73" i="4"/>
  <c r="AJV47" i="4"/>
  <c r="AJU47" i="4"/>
  <c r="AJT47" i="4"/>
  <c r="AJS47" i="4"/>
  <c r="AJR47" i="4"/>
  <c r="AJQ47" i="4"/>
  <c r="AJP47" i="4"/>
  <c r="AJO47" i="4"/>
  <c r="AJN47" i="4"/>
  <c r="AJM47" i="4"/>
  <c r="AJL47" i="4"/>
  <c r="AJK47" i="4"/>
  <c r="AJJ47" i="4"/>
  <c r="AJI47" i="4"/>
  <c r="AJH47" i="4"/>
  <c r="AJG47" i="4"/>
  <c r="AJF47" i="4"/>
  <c r="AJE47" i="4"/>
  <c r="AJD47" i="4"/>
  <c r="AJC47" i="4"/>
  <c r="AJB47" i="4"/>
  <c r="AJA47" i="4"/>
  <c r="AIZ47" i="4"/>
  <c r="AIY47" i="4"/>
  <c r="AIX47" i="4"/>
  <c r="AIW47" i="4"/>
  <c r="AIV47" i="4"/>
  <c r="AIU47" i="4"/>
  <c r="AIT47" i="4"/>
  <c r="AIS47" i="4"/>
  <c r="AIR47" i="4"/>
  <c r="AIQ47" i="4"/>
  <c r="AIP47" i="4"/>
  <c r="AIO47" i="4"/>
  <c r="AIN47" i="4"/>
  <c r="AIM47" i="4"/>
  <c r="AIL47" i="4"/>
  <c r="AIK47" i="4"/>
  <c r="AIJ47" i="4"/>
  <c r="AII47" i="4"/>
  <c r="AIH47" i="4"/>
  <c r="AIG47" i="4"/>
  <c r="AIF47" i="4"/>
  <c r="AIE47" i="4"/>
  <c r="AID47" i="4"/>
  <c r="AIC47" i="4"/>
  <c r="AIB47" i="4"/>
  <c r="AIA47" i="4"/>
  <c r="AHZ47" i="4"/>
  <c r="AHX47" i="4"/>
  <c r="AHW47" i="4"/>
  <c r="AHV47" i="4"/>
  <c r="AHT47" i="4"/>
  <c r="AHI47" i="4"/>
  <c r="AHD47" i="4"/>
  <c r="AGZ47" i="4"/>
  <c r="AGY47" i="4"/>
  <c r="AGW47" i="4"/>
  <c r="AGV47" i="4"/>
  <c r="AGU47" i="4"/>
  <c r="AGT47" i="4"/>
  <c r="AGS47" i="4"/>
  <c r="AGR47" i="4"/>
  <c r="AGQ47" i="4"/>
  <c r="AGP47" i="4"/>
  <c r="KQ47" i="4"/>
  <c r="KP47" i="4"/>
  <c r="KO47" i="4"/>
  <c r="KN47" i="4"/>
  <c r="KM47" i="4"/>
  <c r="KL47" i="4"/>
  <c r="KK47" i="4"/>
  <c r="KJ47" i="4"/>
  <c r="KI47" i="4"/>
  <c r="KH47" i="4"/>
  <c r="KG47" i="4"/>
  <c r="KF47" i="4"/>
  <c r="KE47" i="4"/>
  <c r="KD47" i="4"/>
  <c r="KC47" i="4"/>
  <c r="KB47" i="4"/>
  <c r="KA47" i="4"/>
  <c r="JZ47" i="4"/>
  <c r="JY47" i="4"/>
  <c r="JX47" i="4"/>
  <c r="JW47" i="4"/>
  <c r="JV47" i="4"/>
  <c r="JU47" i="4"/>
  <c r="JT47" i="4"/>
  <c r="JS47" i="4"/>
  <c r="JR47" i="4"/>
  <c r="JQ47" i="4"/>
  <c r="JP47" i="4"/>
  <c r="JO47" i="4"/>
  <c r="JN47" i="4"/>
  <c r="JM47" i="4"/>
  <c r="JL47" i="4"/>
  <c r="JK47" i="4"/>
  <c r="JJ47" i="4"/>
  <c r="JI47" i="4"/>
  <c r="JH47" i="4"/>
  <c r="JG47" i="4"/>
  <c r="JF47" i="4"/>
  <c r="JE47" i="4"/>
  <c r="JD47" i="4"/>
  <c r="JC47" i="4"/>
  <c r="JB47" i="4"/>
  <c r="JA47" i="4"/>
  <c r="IZ47" i="4"/>
  <c r="IY47" i="4"/>
  <c r="IX47" i="4"/>
  <c r="IW47" i="4"/>
  <c r="IV47" i="4"/>
  <c r="IU47" i="4"/>
  <c r="IR47" i="4"/>
  <c r="IQ47" i="4"/>
  <c r="IM47" i="4"/>
  <c r="IJ47" i="4"/>
  <c r="IH47" i="4"/>
  <c r="IG47" i="4"/>
  <c r="ID47" i="4"/>
  <c r="IC47" i="4"/>
  <c r="HY47" i="4"/>
  <c r="HU47" i="4"/>
  <c r="HT47" i="4"/>
  <c r="HR47" i="4"/>
  <c r="HQ47" i="4"/>
  <c r="HP47" i="4"/>
  <c r="HO47" i="4"/>
  <c r="HN47" i="4"/>
  <c r="HM47" i="4"/>
  <c r="HL47" i="4"/>
  <c r="HK47" i="4"/>
  <c r="HA47" i="4"/>
  <c r="GZ47" i="4"/>
  <c r="GY47" i="4"/>
  <c r="GX47" i="4"/>
  <c r="GW47" i="4"/>
  <c r="GV47" i="4"/>
  <c r="GU47" i="4"/>
  <c r="GT47" i="4"/>
  <c r="GS47" i="4"/>
  <c r="GR47" i="4"/>
  <c r="GQ47" i="4"/>
  <c r="GP47" i="4"/>
  <c r="GO47" i="4"/>
  <c r="GN47" i="4"/>
  <c r="GM47" i="4"/>
  <c r="GL47" i="4"/>
  <c r="GK47" i="4"/>
  <c r="GJ47" i="4"/>
  <c r="GI47" i="4"/>
  <c r="GH47" i="4"/>
  <c r="GG47" i="4"/>
  <c r="GF47" i="4"/>
  <c r="GE47" i="4"/>
  <c r="GD47" i="4"/>
  <c r="GC47" i="4"/>
  <c r="GB47" i="4"/>
  <c r="GA47" i="4"/>
  <c r="FZ47" i="4"/>
  <c r="FY47" i="4"/>
  <c r="FX47" i="4"/>
  <c r="FW47" i="4"/>
  <c r="FV47" i="4"/>
  <c r="FU47" i="4"/>
  <c r="FT47" i="4"/>
  <c r="FS47" i="4"/>
  <c r="FR47" i="4"/>
  <c r="FQ47" i="4"/>
  <c r="FP47" i="4"/>
  <c r="FO47" i="4"/>
  <c r="FN47" i="4"/>
  <c r="FM47" i="4"/>
  <c r="FL47" i="4"/>
  <c r="FK47" i="4"/>
  <c r="FJ47" i="4"/>
  <c r="FI47" i="4"/>
  <c r="FH47" i="4"/>
  <c r="FG47" i="4"/>
  <c r="FF47" i="4"/>
  <c r="FE47" i="4"/>
  <c r="FC47" i="4"/>
  <c r="FB47" i="4"/>
  <c r="FA47" i="4"/>
  <c r="ER47" i="4"/>
  <c r="EP47" i="4"/>
  <c r="EN47" i="4"/>
  <c r="EI47" i="4"/>
  <c r="EE47" i="4"/>
  <c r="ED47" i="4"/>
  <c r="EB47" i="4"/>
  <c r="EA47" i="4"/>
  <c r="DZ47" i="4"/>
  <c r="DY47" i="4"/>
  <c r="DX47" i="4"/>
  <c r="DW47" i="4"/>
  <c r="DV47" i="4"/>
  <c r="DU47" i="4"/>
  <c r="AJV95" i="4"/>
  <c r="AJU95" i="4"/>
  <c r="AJT95" i="4"/>
  <c r="AJS95" i="4"/>
  <c r="AJR95" i="4"/>
  <c r="AJQ95" i="4"/>
  <c r="AJP95" i="4"/>
  <c r="AJO95" i="4"/>
  <c r="AJN95" i="4"/>
  <c r="AJM95" i="4"/>
  <c r="AJL95" i="4"/>
  <c r="AJK95" i="4"/>
  <c r="AJJ95" i="4"/>
  <c r="AJI95" i="4"/>
  <c r="AJH95" i="4"/>
  <c r="AJG95" i="4"/>
  <c r="AJF95" i="4"/>
  <c r="AJE95" i="4"/>
  <c r="AJD95" i="4"/>
  <c r="AJC95" i="4"/>
  <c r="AJB95" i="4"/>
  <c r="AJA95" i="4"/>
  <c r="AIZ95" i="4"/>
  <c r="AIY95" i="4"/>
  <c r="AIX95" i="4"/>
  <c r="AIW95" i="4"/>
  <c r="AIV95" i="4"/>
  <c r="AIU95" i="4"/>
  <c r="AIT95" i="4"/>
  <c r="AIS95" i="4"/>
  <c r="AIR95" i="4"/>
  <c r="AIQ95" i="4"/>
  <c r="AIP95" i="4"/>
  <c r="AIO95" i="4"/>
  <c r="AIN95" i="4"/>
  <c r="AIM95" i="4"/>
  <c r="AIL95" i="4"/>
  <c r="AIK95" i="4"/>
  <c r="AIJ95" i="4"/>
  <c r="AII95" i="4"/>
  <c r="AIH95" i="4"/>
  <c r="AIG95" i="4"/>
  <c r="AIF95" i="4"/>
  <c r="AIE95" i="4"/>
  <c r="AID95" i="4"/>
  <c r="AIC95" i="4"/>
  <c r="AIB95" i="4"/>
  <c r="AIA95" i="4"/>
  <c r="AHZ95" i="4"/>
  <c r="AHY95" i="4"/>
  <c r="AHX95" i="4"/>
  <c r="AHW95" i="4"/>
  <c r="AHT95" i="4"/>
  <c r="AHM95" i="4"/>
  <c r="AHK95" i="4"/>
  <c r="AHJ95" i="4"/>
  <c r="AHI95" i="4"/>
  <c r="AHE95" i="4"/>
  <c r="AHD95" i="4"/>
  <c r="AHB95" i="4"/>
  <c r="AGZ95" i="4"/>
  <c r="AGY95" i="4"/>
  <c r="AGW95" i="4"/>
  <c r="AGV95" i="4"/>
  <c r="AGU95" i="4"/>
  <c r="AGT95" i="4"/>
  <c r="AGS95" i="4"/>
  <c r="AGR95" i="4"/>
  <c r="AGQ95" i="4"/>
  <c r="AGP95" i="4"/>
  <c r="KQ95" i="4"/>
  <c r="KP95" i="4"/>
  <c r="KO95" i="4"/>
  <c r="KN95" i="4"/>
  <c r="KM95" i="4"/>
  <c r="KL95" i="4"/>
  <c r="KK95" i="4"/>
  <c r="KJ95" i="4"/>
  <c r="KI95" i="4"/>
  <c r="KH95" i="4"/>
  <c r="KG95" i="4"/>
  <c r="KF95" i="4"/>
  <c r="KE95" i="4"/>
  <c r="KD95" i="4"/>
  <c r="KC95" i="4"/>
  <c r="KB95" i="4"/>
  <c r="KA95" i="4"/>
  <c r="JZ95" i="4"/>
  <c r="JY95" i="4"/>
  <c r="JX95" i="4"/>
  <c r="JW95" i="4"/>
  <c r="JV95" i="4"/>
  <c r="JU95" i="4"/>
  <c r="JT95" i="4"/>
  <c r="JS95" i="4"/>
  <c r="JR95" i="4"/>
  <c r="JQ95" i="4"/>
  <c r="JP95" i="4"/>
  <c r="JO95" i="4"/>
  <c r="JN95" i="4"/>
  <c r="JM95" i="4"/>
  <c r="JL95" i="4"/>
  <c r="JK95" i="4"/>
  <c r="JJ95" i="4"/>
  <c r="JI95" i="4"/>
  <c r="JH95" i="4"/>
  <c r="JG95" i="4"/>
  <c r="JF95" i="4"/>
  <c r="JE95" i="4"/>
  <c r="JD95" i="4"/>
  <c r="JC95" i="4"/>
  <c r="JB95" i="4"/>
  <c r="JA95" i="4"/>
  <c r="IZ95" i="4"/>
  <c r="IY95" i="4"/>
  <c r="IX95" i="4"/>
  <c r="IW95" i="4"/>
  <c r="IV95" i="4"/>
  <c r="IU95" i="4"/>
  <c r="IR95" i="4"/>
  <c r="IO95" i="4"/>
  <c r="IN95" i="4"/>
  <c r="IH95" i="4"/>
  <c r="ID95" i="4"/>
  <c r="HZ95" i="4"/>
  <c r="HY95" i="4"/>
  <c r="HW95" i="4"/>
  <c r="HU95" i="4"/>
  <c r="HT95" i="4"/>
  <c r="HR95" i="4"/>
  <c r="HQ95" i="4"/>
  <c r="HP95" i="4"/>
  <c r="HO95" i="4"/>
  <c r="HN95" i="4"/>
  <c r="HM95" i="4"/>
  <c r="HL95" i="4"/>
  <c r="HK95" i="4"/>
  <c r="HA95" i="4"/>
  <c r="GZ95" i="4"/>
  <c r="GY95" i="4"/>
  <c r="GX95" i="4"/>
  <c r="GW95" i="4"/>
  <c r="GV95" i="4"/>
  <c r="GU95" i="4"/>
  <c r="GT95" i="4"/>
  <c r="GS95" i="4"/>
  <c r="GR95" i="4"/>
  <c r="GQ95" i="4"/>
  <c r="GP95" i="4"/>
  <c r="GO95" i="4"/>
  <c r="GN95" i="4"/>
  <c r="GM95" i="4"/>
  <c r="GL95" i="4"/>
  <c r="GK95" i="4"/>
  <c r="GJ95" i="4"/>
  <c r="GI95" i="4"/>
  <c r="GH95" i="4"/>
  <c r="GG95" i="4"/>
  <c r="GF95" i="4"/>
  <c r="GE95" i="4"/>
  <c r="GD95" i="4"/>
  <c r="GC95" i="4"/>
  <c r="GB95" i="4"/>
  <c r="GA95" i="4"/>
  <c r="FZ95" i="4"/>
  <c r="FY95" i="4"/>
  <c r="FX95" i="4"/>
  <c r="FW95" i="4"/>
  <c r="FV95" i="4"/>
  <c r="FU95" i="4"/>
  <c r="FT95" i="4"/>
  <c r="FS95" i="4"/>
  <c r="FR95" i="4"/>
  <c r="FQ95" i="4"/>
  <c r="FP95" i="4"/>
  <c r="FO95" i="4"/>
  <c r="FN95" i="4"/>
  <c r="FM95" i="4"/>
  <c r="FL95" i="4"/>
  <c r="FK95" i="4"/>
  <c r="FJ95" i="4"/>
  <c r="FI95" i="4"/>
  <c r="FH95" i="4"/>
  <c r="FG95" i="4"/>
  <c r="FF95" i="4"/>
  <c r="FE95" i="4"/>
  <c r="FB95" i="4"/>
  <c r="ER95" i="4"/>
  <c r="EQ95" i="4"/>
  <c r="EN95" i="4"/>
  <c r="EJ95" i="4"/>
  <c r="EI95" i="4"/>
  <c r="EG95" i="4"/>
  <c r="EE95" i="4"/>
  <c r="ED95" i="4"/>
  <c r="EB95" i="4"/>
  <c r="EA95" i="4"/>
  <c r="DZ95" i="4"/>
  <c r="DY95" i="4"/>
  <c r="DX95" i="4"/>
  <c r="DW95" i="4"/>
  <c r="DV95" i="4"/>
  <c r="DU95" i="4"/>
  <c r="AJV140" i="4"/>
  <c r="AJU140" i="4"/>
  <c r="AJT140" i="4"/>
  <c r="AJS140" i="4"/>
  <c r="AJR140" i="4"/>
  <c r="AJQ140" i="4"/>
  <c r="AJP140" i="4"/>
  <c r="AJO140" i="4"/>
  <c r="AJN140" i="4"/>
  <c r="AJM140" i="4"/>
  <c r="AJL140" i="4"/>
  <c r="AJK140" i="4"/>
  <c r="AJJ140" i="4"/>
  <c r="AJI140" i="4"/>
  <c r="AJH140" i="4"/>
  <c r="AJG140" i="4"/>
  <c r="AJF140" i="4"/>
  <c r="AJE140" i="4"/>
  <c r="AJD140" i="4"/>
  <c r="AJC140" i="4"/>
  <c r="AJB140" i="4"/>
  <c r="AJA140" i="4"/>
  <c r="AIZ140" i="4"/>
  <c r="AIY140" i="4"/>
  <c r="AIX140" i="4"/>
  <c r="AIW140" i="4"/>
  <c r="AIV140" i="4"/>
  <c r="AIU140" i="4"/>
  <c r="AIT140" i="4"/>
  <c r="AIS140" i="4"/>
  <c r="AIR140" i="4"/>
  <c r="AIQ140" i="4"/>
  <c r="AIP140" i="4"/>
  <c r="AIO140" i="4"/>
  <c r="AIN140" i="4"/>
  <c r="AIM140" i="4"/>
  <c r="AIL140" i="4"/>
  <c r="AIK140" i="4"/>
  <c r="AIJ140" i="4"/>
  <c r="AII140" i="4"/>
  <c r="AIH140" i="4"/>
  <c r="AIG140" i="4"/>
  <c r="AIF140" i="4"/>
  <c r="AIE140" i="4"/>
  <c r="AID140" i="4"/>
  <c r="AIC140" i="4"/>
  <c r="AIB140" i="4"/>
  <c r="AIA140" i="4"/>
  <c r="AHZ140" i="4"/>
  <c r="AHX140" i="4"/>
  <c r="AHW140" i="4"/>
  <c r="AHV140" i="4"/>
  <c r="AHT140" i="4"/>
  <c r="AHS140" i="4"/>
  <c r="AHM140" i="4"/>
  <c r="AHL140" i="4"/>
  <c r="AHI140" i="4"/>
  <c r="AHF140" i="4"/>
  <c r="AHE140" i="4"/>
  <c r="AGZ140" i="4"/>
  <c r="AGY140" i="4"/>
  <c r="AGW140" i="4"/>
  <c r="AGV140" i="4"/>
  <c r="AGU140" i="4"/>
  <c r="AGT140" i="4"/>
  <c r="AGS140" i="4"/>
  <c r="AGR140" i="4"/>
  <c r="AGQ140" i="4"/>
  <c r="AGP140" i="4"/>
  <c r="KQ140" i="4"/>
  <c r="KP140" i="4"/>
  <c r="KO140" i="4"/>
  <c r="KN140" i="4"/>
  <c r="KM140" i="4"/>
  <c r="KL140" i="4"/>
  <c r="KK140" i="4"/>
  <c r="KJ140" i="4"/>
  <c r="KI140" i="4"/>
  <c r="KH140" i="4"/>
  <c r="KG140" i="4"/>
  <c r="KF140" i="4"/>
  <c r="KE140" i="4"/>
  <c r="KD140" i="4"/>
  <c r="KC140" i="4"/>
  <c r="KB140" i="4"/>
  <c r="KA140" i="4"/>
  <c r="JZ140" i="4"/>
  <c r="JY140" i="4"/>
  <c r="JX140" i="4"/>
  <c r="JW140" i="4"/>
  <c r="JV140" i="4"/>
  <c r="JU140" i="4"/>
  <c r="JT140" i="4"/>
  <c r="JS140" i="4"/>
  <c r="JR140" i="4"/>
  <c r="JQ140" i="4"/>
  <c r="JP140" i="4"/>
  <c r="JO140" i="4"/>
  <c r="JN140" i="4"/>
  <c r="JM140" i="4"/>
  <c r="JL140" i="4"/>
  <c r="JK140" i="4"/>
  <c r="JJ140" i="4"/>
  <c r="JI140" i="4"/>
  <c r="JH140" i="4"/>
  <c r="JG140" i="4"/>
  <c r="JF140" i="4"/>
  <c r="JE140" i="4"/>
  <c r="JD140" i="4"/>
  <c r="JC140" i="4"/>
  <c r="JB140" i="4"/>
  <c r="JA140" i="4"/>
  <c r="IZ140" i="4"/>
  <c r="IY140" i="4"/>
  <c r="IX140" i="4"/>
  <c r="IW140" i="4"/>
  <c r="IV140" i="4"/>
  <c r="IU140" i="4"/>
  <c r="IR140" i="4"/>
  <c r="IQ140" i="4"/>
  <c r="IH140" i="4"/>
  <c r="ID140" i="4"/>
  <c r="HZ140" i="4"/>
  <c r="HU140" i="4"/>
  <c r="HT140" i="4"/>
  <c r="HR140" i="4"/>
  <c r="HQ140" i="4"/>
  <c r="HP140" i="4"/>
  <c r="HO140" i="4"/>
  <c r="HN140" i="4"/>
  <c r="HM140" i="4"/>
  <c r="HL140" i="4"/>
  <c r="HK140" i="4"/>
  <c r="HA140" i="4"/>
  <c r="GZ140" i="4"/>
  <c r="GY140" i="4"/>
  <c r="GX140" i="4"/>
  <c r="GW140" i="4"/>
  <c r="GV140" i="4"/>
  <c r="GU140" i="4"/>
  <c r="GT140" i="4"/>
  <c r="GS140" i="4"/>
  <c r="GR140" i="4"/>
  <c r="GQ140" i="4"/>
  <c r="GP140" i="4"/>
  <c r="GO140" i="4"/>
  <c r="GN140" i="4"/>
  <c r="GM140" i="4"/>
  <c r="GL140" i="4"/>
  <c r="GK140" i="4"/>
  <c r="GJ140" i="4"/>
  <c r="GI140" i="4"/>
  <c r="GH140" i="4"/>
  <c r="GG140" i="4"/>
  <c r="GF140" i="4"/>
  <c r="GE140" i="4"/>
  <c r="GD140" i="4"/>
  <c r="GC140" i="4"/>
  <c r="GB140" i="4"/>
  <c r="GA140" i="4"/>
  <c r="FZ140" i="4"/>
  <c r="FY140" i="4"/>
  <c r="FX140" i="4"/>
  <c r="FW140" i="4"/>
  <c r="FV140" i="4"/>
  <c r="FU140" i="4"/>
  <c r="FT140" i="4"/>
  <c r="FS140" i="4"/>
  <c r="FR140" i="4"/>
  <c r="FQ140" i="4"/>
  <c r="FP140" i="4"/>
  <c r="FO140" i="4"/>
  <c r="FN140" i="4"/>
  <c r="FM140" i="4"/>
  <c r="FL140" i="4"/>
  <c r="FK140" i="4"/>
  <c r="FJ140" i="4"/>
  <c r="FI140" i="4"/>
  <c r="FH140" i="4"/>
  <c r="FG140" i="4"/>
  <c r="FF140" i="4"/>
  <c r="FE140" i="4"/>
  <c r="FB140" i="4"/>
  <c r="FA140" i="4"/>
  <c r="EY140" i="4"/>
  <c r="ES140" i="4"/>
  <c r="ER140" i="4"/>
  <c r="EP140" i="4"/>
  <c r="EO140" i="4"/>
  <c r="EN140" i="4"/>
  <c r="EJ140" i="4"/>
  <c r="EE140" i="4"/>
  <c r="ED140" i="4"/>
  <c r="EB140" i="4"/>
  <c r="EA140" i="4"/>
  <c r="DZ140" i="4"/>
  <c r="DY140" i="4"/>
  <c r="DX140" i="4"/>
  <c r="DW140" i="4"/>
  <c r="DV140" i="4"/>
  <c r="DU140" i="4"/>
  <c r="AJV10" i="4"/>
  <c r="AJU10" i="4"/>
  <c r="AJT10" i="4"/>
  <c r="AJS10" i="4"/>
  <c r="AJR10" i="4"/>
  <c r="AJQ10" i="4"/>
  <c r="AJP10" i="4"/>
  <c r="AJO10" i="4"/>
  <c r="AJN10" i="4"/>
  <c r="AJM10" i="4"/>
  <c r="AJL10" i="4"/>
  <c r="AJK10" i="4"/>
  <c r="AJJ10" i="4"/>
  <c r="AJI10" i="4"/>
  <c r="AJH10" i="4"/>
  <c r="AJG10" i="4"/>
  <c r="AJF10" i="4"/>
  <c r="AJE10" i="4"/>
  <c r="AJD10" i="4"/>
  <c r="AJC10" i="4"/>
  <c r="AJB10" i="4"/>
  <c r="AJA10" i="4"/>
  <c r="AIZ10" i="4"/>
  <c r="AIY10" i="4"/>
  <c r="AIX10" i="4"/>
  <c r="AIW10" i="4"/>
  <c r="AIV10" i="4"/>
  <c r="AIU10" i="4"/>
  <c r="AIT10" i="4"/>
  <c r="AIS10" i="4"/>
  <c r="AIR10" i="4"/>
  <c r="AIQ10" i="4"/>
  <c r="AIP10" i="4"/>
  <c r="AIO10" i="4"/>
  <c r="AIN10" i="4"/>
  <c r="AIM10" i="4"/>
  <c r="AIL10" i="4"/>
  <c r="AIK10" i="4"/>
  <c r="AIJ10" i="4"/>
  <c r="AII10" i="4"/>
  <c r="AIH10" i="4"/>
  <c r="AIG10" i="4"/>
  <c r="AIF10" i="4"/>
  <c r="AIE10" i="4"/>
  <c r="AID10" i="4"/>
  <c r="AIC10" i="4"/>
  <c r="AIB10" i="4"/>
  <c r="AIA10" i="4"/>
  <c r="AHZ10" i="4"/>
  <c r="AHX10" i="4"/>
  <c r="AHW10" i="4"/>
  <c r="AHV10" i="4"/>
  <c r="AHO10" i="4"/>
  <c r="AHL10" i="4"/>
  <c r="AHK10" i="4"/>
  <c r="AHJ10" i="4"/>
  <c r="AHI10" i="4"/>
  <c r="AHF10" i="4"/>
  <c r="AHD10" i="4"/>
  <c r="AHB10" i="4"/>
  <c r="AGZ10" i="4"/>
  <c r="AGY10" i="4"/>
  <c r="AGW10" i="4"/>
  <c r="AGV10" i="4"/>
  <c r="AGU10" i="4"/>
  <c r="AGT10" i="4"/>
  <c r="AGS10" i="4"/>
  <c r="AGR10" i="4"/>
  <c r="AGQ10" i="4"/>
  <c r="AGP10" i="4"/>
  <c r="KQ10" i="4"/>
  <c r="KP10" i="4"/>
  <c r="KO10" i="4"/>
  <c r="KN10" i="4"/>
  <c r="KM10" i="4"/>
  <c r="KL10" i="4"/>
  <c r="KK10" i="4"/>
  <c r="KJ10" i="4"/>
  <c r="KI10" i="4"/>
  <c r="KH10" i="4"/>
  <c r="KG10" i="4"/>
  <c r="KF10" i="4"/>
  <c r="KE10" i="4"/>
  <c r="KD10" i="4"/>
  <c r="KC10" i="4"/>
  <c r="KB10" i="4"/>
  <c r="KA10" i="4"/>
  <c r="JZ10" i="4"/>
  <c r="JY10" i="4"/>
  <c r="JX10" i="4"/>
  <c r="JW10" i="4"/>
  <c r="JV10" i="4"/>
  <c r="JU10" i="4"/>
  <c r="JT10" i="4"/>
  <c r="JS10" i="4"/>
  <c r="JR10" i="4"/>
  <c r="JQ10" i="4"/>
  <c r="JP10" i="4"/>
  <c r="JO10" i="4"/>
  <c r="JN10" i="4"/>
  <c r="JM10" i="4"/>
  <c r="JL10" i="4"/>
  <c r="JK10" i="4"/>
  <c r="JJ10" i="4"/>
  <c r="JI10" i="4"/>
  <c r="JH10" i="4"/>
  <c r="JG10" i="4"/>
  <c r="JF10" i="4"/>
  <c r="JE10" i="4"/>
  <c r="JD10" i="4"/>
  <c r="JC10" i="4"/>
  <c r="JB10" i="4"/>
  <c r="JA10" i="4"/>
  <c r="IZ10" i="4"/>
  <c r="IY10" i="4"/>
  <c r="IX10" i="4"/>
  <c r="IW10" i="4"/>
  <c r="IV10" i="4"/>
  <c r="IU10" i="4"/>
  <c r="IR10" i="4"/>
  <c r="IQ10" i="4"/>
  <c r="IO10" i="4"/>
  <c r="IN10" i="4"/>
  <c r="II10" i="4"/>
  <c r="ID10" i="4"/>
  <c r="IA10" i="4"/>
  <c r="HY10" i="4"/>
  <c r="HW10" i="4"/>
  <c r="HU10" i="4"/>
  <c r="HT10" i="4"/>
  <c r="HR10" i="4"/>
  <c r="HQ10" i="4"/>
  <c r="HP10" i="4"/>
  <c r="HO10" i="4"/>
  <c r="HN10" i="4"/>
  <c r="HM10" i="4"/>
  <c r="HL10" i="4"/>
  <c r="HK10" i="4"/>
  <c r="HA10" i="4"/>
  <c r="GZ10" i="4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C10" i="4"/>
  <c r="FB10" i="4"/>
  <c r="FA10" i="4"/>
  <c r="ES10" i="4"/>
  <c r="EQ10" i="4"/>
  <c r="EP10" i="4"/>
  <c r="EN10" i="4"/>
  <c r="EI10" i="4"/>
  <c r="EG10" i="4"/>
  <c r="EE10" i="4"/>
  <c r="ED10" i="4"/>
  <c r="EB10" i="4"/>
  <c r="EA10" i="4"/>
  <c r="DZ10" i="4"/>
  <c r="DY10" i="4"/>
  <c r="DX10" i="4"/>
  <c r="DW10" i="4"/>
  <c r="DV10" i="4"/>
  <c r="DU10" i="4"/>
  <c r="AJV124" i="4"/>
  <c r="AJU124" i="4"/>
  <c r="AJT124" i="4"/>
  <c r="AJS124" i="4"/>
  <c r="AJR124" i="4"/>
  <c r="AJQ124" i="4"/>
  <c r="AJP124" i="4"/>
  <c r="AJO124" i="4"/>
  <c r="AJN124" i="4"/>
  <c r="AJM124" i="4"/>
  <c r="AJL124" i="4"/>
  <c r="AJK124" i="4"/>
  <c r="AJJ124" i="4"/>
  <c r="AJI124" i="4"/>
  <c r="AJH124" i="4"/>
  <c r="AJG124" i="4"/>
  <c r="AJF124" i="4"/>
  <c r="AJE124" i="4"/>
  <c r="AJD124" i="4"/>
  <c r="AJC124" i="4"/>
  <c r="AJB124" i="4"/>
  <c r="AJA124" i="4"/>
  <c r="AIZ124" i="4"/>
  <c r="AIY124" i="4"/>
  <c r="AIX124" i="4"/>
  <c r="AIW124" i="4"/>
  <c r="AIV124" i="4"/>
  <c r="AIU124" i="4"/>
  <c r="AIT124" i="4"/>
  <c r="AIS124" i="4"/>
  <c r="AIR124" i="4"/>
  <c r="AIQ124" i="4"/>
  <c r="AIP124" i="4"/>
  <c r="AIO124" i="4"/>
  <c r="AIN124" i="4"/>
  <c r="AIM124" i="4"/>
  <c r="AIL124" i="4"/>
  <c r="AIK124" i="4"/>
  <c r="AIJ124" i="4"/>
  <c r="AII124" i="4"/>
  <c r="AIH124" i="4"/>
  <c r="AIG124" i="4"/>
  <c r="AIF124" i="4"/>
  <c r="AIE124" i="4"/>
  <c r="AID124" i="4"/>
  <c r="AIC124" i="4"/>
  <c r="AIB124" i="4"/>
  <c r="AIA124" i="4"/>
  <c r="AHZ124" i="4"/>
  <c r="AHW124" i="4"/>
  <c r="AHU124" i="4"/>
  <c r="AHT124" i="4"/>
  <c r="AHO124" i="4"/>
  <c r="AHN124" i="4"/>
  <c r="AHM124" i="4"/>
  <c r="AHL124" i="4"/>
  <c r="AHK124" i="4"/>
  <c r="AHI124" i="4"/>
  <c r="AHH124" i="4"/>
  <c r="AHG124" i="4"/>
  <c r="AHF124" i="4"/>
  <c r="AHE124" i="4"/>
  <c r="AHD124" i="4"/>
  <c r="AHB124" i="4"/>
  <c r="AGZ124" i="4"/>
  <c r="AGY124" i="4"/>
  <c r="AGW124" i="4"/>
  <c r="AGV124" i="4"/>
  <c r="AGU124" i="4"/>
  <c r="AGT124" i="4"/>
  <c r="AGS124" i="4"/>
  <c r="AGR124" i="4"/>
  <c r="AGQ124" i="4"/>
  <c r="AGP124" i="4"/>
  <c r="KQ124" i="4"/>
  <c r="KP124" i="4"/>
  <c r="KO124" i="4"/>
  <c r="KN124" i="4"/>
  <c r="KM124" i="4"/>
  <c r="KL124" i="4"/>
  <c r="KK124" i="4"/>
  <c r="KJ124" i="4"/>
  <c r="KI124" i="4"/>
  <c r="KH124" i="4"/>
  <c r="KG124" i="4"/>
  <c r="KF124" i="4"/>
  <c r="KE124" i="4"/>
  <c r="KD124" i="4"/>
  <c r="KC124" i="4"/>
  <c r="KB124" i="4"/>
  <c r="KA124" i="4"/>
  <c r="JZ124" i="4"/>
  <c r="JY124" i="4"/>
  <c r="JX124" i="4"/>
  <c r="JW124" i="4"/>
  <c r="JV124" i="4"/>
  <c r="JU124" i="4"/>
  <c r="JT124" i="4"/>
  <c r="JS124" i="4"/>
  <c r="JR124" i="4"/>
  <c r="JQ124" i="4"/>
  <c r="JP124" i="4"/>
  <c r="JO124" i="4"/>
  <c r="JN124" i="4"/>
  <c r="JM124" i="4"/>
  <c r="JL124" i="4"/>
  <c r="JK124" i="4"/>
  <c r="JJ124" i="4"/>
  <c r="JI124" i="4"/>
  <c r="JH124" i="4"/>
  <c r="JG124" i="4"/>
  <c r="JF124" i="4"/>
  <c r="JE124" i="4"/>
  <c r="JD124" i="4"/>
  <c r="JC124" i="4"/>
  <c r="JB124" i="4"/>
  <c r="JA124" i="4"/>
  <c r="IZ124" i="4"/>
  <c r="IY124" i="4"/>
  <c r="IX124" i="4"/>
  <c r="IW124" i="4"/>
  <c r="IV124" i="4"/>
  <c r="IU124" i="4"/>
  <c r="IR124" i="4"/>
  <c r="IP124" i="4"/>
  <c r="IO124" i="4"/>
  <c r="II124" i="4"/>
  <c r="IH124" i="4"/>
  <c r="ID124" i="4"/>
  <c r="IC124" i="4"/>
  <c r="HY124" i="4"/>
  <c r="HW124" i="4"/>
  <c r="HU124" i="4"/>
  <c r="HT124" i="4"/>
  <c r="HR124" i="4"/>
  <c r="HQ124" i="4"/>
  <c r="HP124" i="4"/>
  <c r="HO124" i="4"/>
  <c r="HN124" i="4"/>
  <c r="HM124" i="4"/>
  <c r="HL124" i="4"/>
  <c r="HK124" i="4"/>
  <c r="HA124" i="4"/>
  <c r="GZ124" i="4"/>
  <c r="GY124" i="4"/>
  <c r="GX124" i="4"/>
  <c r="GW124" i="4"/>
  <c r="GV124" i="4"/>
  <c r="GU124" i="4"/>
  <c r="GT124" i="4"/>
  <c r="GS124" i="4"/>
  <c r="GR124" i="4"/>
  <c r="GQ124" i="4"/>
  <c r="GP124" i="4"/>
  <c r="GO124" i="4"/>
  <c r="GN124" i="4"/>
  <c r="GM124" i="4"/>
  <c r="GL124" i="4"/>
  <c r="GK124" i="4"/>
  <c r="GJ124" i="4"/>
  <c r="GI124" i="4"/>
  <c r="GH124" i="4"/>
  <c r="GG124" i="4"/>
  <c r="GF124" i="4"/>
  <c r="GE124" i="4"/>
  <c r="GD124" i="4"/>
  <c r="GC124" i="4"/>
  <c r="GB124" i="4"/>
  <c r="GA124" i="4"/>
  <c r="FZ124" i="4"/>
  <c r="FY124" i="4"/>
  <c r="FX124" i="4"/>
  <c r="FW124" i="4"/>
  <c r="FV124" i="4"/>
  <c r="FU124" i="4"/>
  <c r="FT124" i="4"/>
  <c r="FS124" i="4"/>
  <c r="FR124" i="4"/>
  <c r="FQ124" i="4"/>
  <c r="FP124" i="4"/>
  <c r="FO124" i="4"/>
  <c r="FN124" i="4"/>
  <c r="FM124" i="4"/>
  <c r="FL124" i="4"/>
  <c r="FK124" i="4"/>
  <c r="FJ124" i="4"/>
  <c r="FI124" i="4"/>
  <c r="FH124" i="4"/>
  <c r="FG124" i="4"/>
  <c r="FF124" i="4"/>
  <c r="FE124" i="4"/>
  <c r="FD124" i="4"/>
  <c r="FB124" i="4"/>
  <c r="EZ124" i="4"/>
  <c r="EY124" i="4"/>
  <c r="ET124" i="4"/>
  <c r="ES124" i="4"/>
  <c r="ER124" i="4"/>
  <c r="EQ124" i="4"/>
  <c r="EP124" i="4"/>
  <c r="EN124" i="4"/>
  <c r="EM124" i="4"/>
  <c r="EJ124" i="4"/>
  <c r="EI124" i="4"/>
  <c r="EG124" i="4"/>
  <c r="EE124" i="4"/>
  <c r="ED124" i="4"/>
  <c r="EB124" i="4"/>
  <c r="EA124" i="4"/>
  <c r="DZ124" i="4"/>
  <c r="DY124" i="4"/>
  <c r="DX124" i="4"/>
  <c r="DW124" i="4"/>
  <c r="DV124" i="4"/>
  <c r="DU124" i="4"/>
  <c r="AJV61" i="4"/>
  <c r="AJU61" i="4"/>
  <c r="AJT61" i="4"/>
  <c r="AJS61" i="4"/>
  <c r="AJR61" i="4"/>
  <c r="AJQ61" i="4"/>
  <c r="AJP61" i="4"/>
  <c r="AJO61" i="4"/>
  <c r="AJN61" i="4"/>
  <c r="AJM61" i="4"/>
  <c r="AJL61" i="4"/>
  <c r="AJK61" i="4"/>
  <c r="AJJ61" i="4"/>
  <c r="AJI61" i="4"/>
  <c r="AJH61" i="4"/>
  <c r="AJG61" i="4"/>
  <c r="AJF61" i="4"/>
  <c r="AJE61" i="4"/>
  <c r="AJD61" i="4"/>
  <c r="AJC61" i="4"/>
  <c r="AJB61" i="4"/>
  <c r="AJA61" i="4"/>
  <c r="AIZ61" i="4"/>
  <c r="AIY61" i="4"/>
  <c r="AIX61" i="4"/>
  <c r="AIW61" i="4"/>
  <c r="AIV61" i="4"/>
  <c r="AIU61" i="4"/>
  <c r="AIT61" i="4"/>
  <c r="AIS61" i="4"/>
  <c r="AIR61" i="4"/>
  <c r="AIQ61" i="4"/>
  <c r="AIP61" i="4"/>
  <c r="AIO61" i="4"/>
  <c r="AIN61" i="4"/>
  <c r="AIM61" i="4"/>
  <c r="AIL61" i="4"/>
  <c r="AIK61" i="4"/>
  <c r="AIJ61" i="4"/>
  <c r="AII61" i="4"/>
  <c r="AIH61" i="4"/>
  <c r="AIG61" i="4"/>
  <c r="AIF61" i="4"/>
  <c r="AIE61" i="4"/>
  <c r="AID61" i="4"/>
  <c r="AIC61" i="4"/>
  <c r="AIB61" i="4"/>
  <c r="AIA61" i="4"/>
  <c r="AHX61" i="4"/>
  <c r="AHU61" i="4"/>
  <c r="AHO61" i="4"/>
  <c r="AHM61" i="4"/>
  <c r="AHL61" i="4"/>
  <c r="AHI61" i="4"/>
  <c r="AHH61" i="4"/>
  <c r="AHB61" i="4"/>
  <c r="AGZ61" i="4"/>
  <c r="AGY61" i="4"/>
  <c r="AGW61" i="4"/>
  <c r="AGV61" i="4"/>
  <c r="AGU61" i="4"/>
  <c r="AGT61" i="4"/>
  <c r="AGS61" i="4"/>
  <c r="AGR61" i="4"/>
  <c r="AGQ61" i="4"/>
  <c r="AGP61" i="4"/>
  <c r="KQ61" i="4"/>
  <c r="KP61" i="4"/>
  <c r="KO61" i="4"/>
  <c r="KN61" i="4"/>
  <c r="KM61" i="4"/>
  <c r="KL61" i="4"/>
  <c r="KK61" i="4"/>
  <c r="KJ61" i="4"/>
  <c r="KI61" i="4"/>
  <c r="KH61" i="4"/>
  <c r="KG61" i="4"/>
  <c r="KF61" i="4"/>
  <c r="KE61" i="4"/>
  <c r="KD61" i="4"/>
  <c r="KC61" i="4"/>
  <c r="KB61" i="4"/>
  <c r="KA61" i="4"/>
  <c r="JZ61" i="4"/>
  <c r="JY61" i="4"/>
  <c r="JX61" i="4"/>
  <c r="JW61" i="4"/>
  <c r="JV61" i="4"/>
  <c r="JU61" i="4"/>
  <c r="JT61" i="4"/>
  <c r="JS61" i="4"/>
  <c r="JR61" i="4"/>
  <c r="JQ61" i="4"/>
  <c r="JP61" i="4"/>
  <c r="JO61" i="4"/>
  <c r="JN61" i="4"/>
  <c r="JM61" i="4"/>
  <c r="JL61" i="4"/>
  <c r="JK61" i="4"/>
  <c r="JJ61" i="4"/>
  <c r="JI61" i="4"/>
  <c r="JH61" i="4"/>
  <c r="JG61" i="4"/>
  <c r="JF61" i="4"/>
  <c r="JE61" i="4"/>
  <c r="JD61" i="4"/>
  <c r="JC61" i="4"/>
  <c r="JB61" i="4"/>
  <c r="JA61" i="4"/>
  <c r="IZ61" i="4"/>
  <c r="IY61" i="4"/>
  <c r="IX61" i="4"/>
  <c r="IW61" i="4"/>
  <c r="IV61" i="4"/>
  <c r="IS61" i="4"/>
  <c r="IP61" i="4"/>
  <c r="IO61" i="4"/>
  <c r="IH61" i="4"/>
  <c r="IG61" i="4"/>
  <c r="ID61" i="4"/>
  <c r="IC61" i="4"/>
  <c r="IA61" i="4"/>
  <c r="HX61" i="4"/>
  <c r="HW61" i="4"/>
  <c r="HU61" i="4"/>
  <c r="HT61" i="4"/>
  <c r="HR61" i="4"/>
  <c r="HQ61" i="4"/>
  <c r="HP61" i="4"/>
  <c r="HO61" i="4"/>
  <c r="HN61" i="4"/>
  <c r="HM61" i="4"/>
  <c r="HL61" i="4"/>
  <c r="HK61" i="4"/>
  <c r="HA61" i="4"/>
  <c r="GZ61" i="4"/>
  <c r="GY61" i="4"/>
  <c r="GX61" i="4"/>
  <c r="GW61" i="4"/>
  <c r="GV61" i="4"/>
  <c r="GU61" i="4"/>
  <c r="GT61" i="4"/>
  <c r="GS61" i="4"/>
  <c r="GR61" i="4"/>
  <c r="GQ61" i="4"/>
  <c r="GP61" i="4"/>
  <c r="GO61" i="4"/>
  <c r="GN61" i="4"/>
  <c r="GM61" i="4"/>
  <c r="GL61" i="4"/>
  <c r="GK61" i="4"/>
  <c r="GJ61" i="4"/>
  <c r="GI61" i="4"/>
  <c r="GH61" i="4"/>
  <c r="GG61" i="4"/>
  <c r="GF61" i="4"/>
  <c r="GE61" i="4"/>
  <c r="GD61" i="4"/>
  <c r="GC61" i="4"/>
  <c r="GB61" i="4"/>
  <c r="GA61" i="4"/>
  <c r="FZ61" i="4"/>
  <c r="FY61" i="4"/>
  <c r="FX61" i="4"/>
  <c r="FW61" i="4"/>
  <c r="FV61" i="4"/>
  <c r="FU61" i="4"/>
  <c r="FT61" i="4"/>
  <c r="FS61" i="4"/>
  <c r="FR61" i="4"/>
  <c r="FQ61" i="4"/>
  <c r="FP61" i="4"/>
  <c r="FO61" i="4"/>
  <c r="FN61" i="4"/>
  <c r="FM61" i="4"/>
  <c r="FL61" i="4"/>
  <c r="FK61" i="4"/>
  <c r="FJ61" i="4"/>
  <c r="FI61" i="4"/>
  <c r="FH61" i="4"/>
  <c r="FG61" i="4"/>
  <c r="FF61" i="4"/>
  <c r="FE61" i="4"/>
  <c r="EZ61" i="4"/>
  <c r="EX61" i="4"/>
  <c r="EV61" i="4"/>
  <c r="ER61" i="4"/>
  <c r="EQ61" i="4"/>
  <c r="EP61" i="4"/>
  <c r="EN61" i="4"/>
  <c r="EM61" i="4"/>
  <c r="EG61" i="4"/>
  <c r="EE61" i="4"/>
  <c r="ED61" i="4"/>
  <c r="EB61" i="4"/>
  <c r="EA61" i="4"/>
  <c r="DZ61" i="4"/>
  <c r="DY61" i="4"/>
  <c r="DX61" i="4"/>
  <c r="DW61" i="4"/>
  <c r="DV61" i="4"/>
  <c r="DU61" i="4"/>
  <c r="AJV112" i="4"/>
  <c r="AJU112" i="4"/>
  <c r="AJT112" i="4"/>
  <c r="AJS112" i="4"/>
  <c r="AJR112" i="4"/>
  <c r="AJQ112" i="4"/>
  <c r="AJP112" i="4"/>
  <c r="AJO112" i="4"/>
  <c r="AJN112" i="4"/>
  <c r="AJM112" i="4"/>
  <c r="AJL112" i="4"/>
  <c r="AJK112" i="4"/>
  <c r="AJJ112" i="4"/>
  <c r="AJI112" i="4"/>
  <c r="AJH112" i="4"/>
  <c r="AJG112" i="4"/>
  <c r="AJF112" i="4"/>
  <c r="AJE112" i="4"/>
  <c r="AJD112" i="4"/>
  <c r="AJC112" i="4"/>
  <c r="AJB112" i="4"/>
  <c r="AJA112" i="4"/>
  <c r="AIZ112" i="4"/>
  <c r="AIY112" i="4"/>
  <c r="AIX112" i="4"/>
  <c r="AIW112" i="4"/>
  <c r="AIV112" i="4"/>
  <c r="AIU112" i="4"/>
  <c r="AIT112" i="4"/>
  <c r="AIS112" i="4"/>
  <c r="AIR112" i="4"/>
  <c r="AIQ112" i="4"/>
  <c r="AIP112" i="4"/>
  <c r="AIO112" i="4"/>
  <c r="AIN112" i="4"/>
  <c r="AIM112" i="4"/>
  <c r="AIL112" i="4"/>
  <c r="AIK112" i="4"/>
  <c r="AIJ112" i="4"/>
  <c r="AII112" i="4"/>
  <c r="AIH112" i="4"/>
  <c r="AIG112" i="4"/>
  <c r="AIF112" i="4"/>
  <c r="AIE112" i="4"/>
  <c r="AID112" i="4"/>
  <c r="AIC112" i="4"/>
  <c r="AIB112" i="4"/>
  <c r="AIA112" i="4"/>
  <c r="AHZ112" i="4"/>
  <c r="AHW112" i="4"/>
  <c r="AHU112" i="4"/>
  <c r="AHT112" i="4"/>
  <c r="AHN112" i="4"/>
  <c r="AHM112" i="4"/>
  <c r="AHK112" i="4"/>
  <c r="AHI112" i="4"/>
  <c r="AHH112" i="4"/>
  <c r="AHG112" i="4"/>
  <c r="AHF112" i="4"/>
  <c r="AHE112" i="4"/>
  <c r="AHB112" i="4"/>
  <c r="AGZ112" i="4"/>
  <c r="AGY112" i="4"/>
  <c r="AGW112" i="4"/>
  <c r="AGU112" i="4"/>
  <c r="AGT112" i="4"/>
  <c r="AGS112" i="4"/>
  <c r="AGR112" i="4"/>
  <c r="AGQ112" i="4"/>
  <c r="KQ112" i="4"/>
  <c r="KP112" i="4"/>
  <c r="KO112" i="4"/>
  <c r="KN112" i="4"/>
  <c r="KM112" i="4"/>
  <c r="KL112" i="4"/>
  <c r="KK112" i="4"/>
  <c r="KJ112" i="4"/>
  <c r="KI112" i="4"/>
  <c r="KH112" i="4"/>
  <c r="KG112" i="4"/>
  <c r="KF112" i="4"/>
  <c r="KE112" i="4"/>
  <c r="KD112" i="4"/>
  <c r="KC112" i="4"/>
  <c r="KB112" i="4"/>
  <c r="KA112" i="4"/>
  <c r="JZ112" i="4"/>
  <c r="JY112" i="4"/>
  <c r="JX112" i="4"/>
  <c r="JW112" i="4"/>
  <c r="JV112" i="4"/>
  <c r="JU112" i="4"/>
  <c r="JT112" i="4"/>
  <c r="JS112" i="4"/>
  <c r="JR112" i="4"/>
  <c r="JQ112" i="4"/>
  <c r="JP112" i="4"/>
  <c r="JO112" i="4"/>
  <c r="JN112" i="4"/>
  <c r="JM112" i="4"/>
  <c r="JL112" i="4"/>
  <c r="JK112" i="4"/>
  <c r="JJ112" i="4"/>
  <c r="JI112" i="4"/>
  <c r="JH112" i="4"/>
  <c r="JG112" i="4"/>
  <c r="JF112" i="4"/>
  <c r="JE112" i="4"/>
  <c r="JD112" i="4"/>
  <c r="JC112" i="4"/>
  <c r="JB112" i="4"/>
  <c r="JA112" i="4"/>
  <c r="IZ112" i="4"/>
  <c r="IY112" i="4"/>
  <c r="IX112" i="4"/>
  <c r="IW112" i="4"/>
  <c r="IV112" i="4"/>
  <c r="IU112" i="4"/>
  <c r="IP112" i="4"/>
  <c r="IO112" i="4"/>
  <c r="IL112" i="4"/>
  <c r="II112" i="4"/>
  <c r="IH112" i="4"/>
  <c r="IG112" i="4"/>
  <c r="IF112" i="4"/>
  <c r="IE112" i="4"/>
  <c r="ID112" i="4"/>
  <c r="IC112" i="4"/>
  <c r="IB112" i="4"/>
  <c r="HZ112" i="4"/>
  <c r="HW112" i="4"/>
  <c r="HU112" i="4"/>
  <c r="HT112" i="4"/>
  <c r="HR112" i="4"/>
  <c r="HP112" i="4"/>
  <c r="HO112" i="4"/>
  <c r="HN112" i="4"/>
  <c r="HM112" i="4"/>
  <c r="HL112" i="4"/>
  <c r="HA112" i="4"/>
  <c r="GZ112" i="4"/>
  <c r="GY112" i="4"/>
  <c r="GX112" i="4"/>
  <c r="GW112" i="4"/>
  <c r="GV112" i="4"/>
  <c r="GU112" i="4"/>
  <c r="GT112" i="4"/>
  <c r="GS112" i="4"/>
  <c r="GR112" i="4"/>
  <c r="GQ112" i="4"/>
  <c r="GP112" i="4"/>
  <c r="GO112" i="4"/>
  <c r="GN112" i="4"/>
  <c r="GM112" i="4"/>
  <c r="GL112" i="4"/>
  <c r="GK112" i="4"/>
  <c r="GJ112" i="4"/>
  <c r="GI112" i="4"/>
  <c r="GH112" i="4"/>
  <c r="GG112" i="4"/>
  <c r="GF112" i="4"/>
  <c r="GE112" i="4"/>
  <c r="GD112" i="4"/>
  <c r="GC112" i="4"/>
  <c r="GB112" i="4"/>
  <c r="GA112" i="4"/>
  <c r="FZ112" i="4"/>
  <c r="FY112" i="4"/>
  <c r="FX112" i="4"/>
  <c r="FW112" i="4"/>
  <c r="FV112" i="4"/>
  <c r="FU112" i="4"/>
  <c r="FT112" i="4"/>
  <c r="FS112" i="4"/>
  <c r="FR112" i="4"/>
  <c r="FQ112" i="4"/>
  <c r="FP112" i="4"/>
  <c r="FO112" i="4"/>
  <c r="FN112" i="4"/>
  <c r="FM112" i="4"/>
  <c r="FL112" i="4"/>
  <c r="FK112" i="4"/>
  <c r="FJ112" i="4"/>
  <c r="FI112" i="4"/>
  <c r="FH112" i="4"/>
  <c r="FG112" i="4"/>
  <c r="FF112" i="4"/>
  <c r="FE112" i="4"/>
  <c r="EZ112" i="4"/>
  <c r="EY112" i="4"/>
  <c r="ES112" i="4"/>
  <c r="ER112" i="4"/>
  <c r="EQ112" i="4"/>
  <c r="EP112" i="4"/>
  <c r="EN112" i="4"/>
  <c r="EM112" i="4"/>
  <c r="EL112" i="4"/>
  <c r="EJ112" i="4"/>
  <c r="EH112" i="4"/>
  <c r="EG112" i="4"/>
  <c r="EE112" i="4"/>
  <c r="ED112" i="4"/>
  <c r="EB112" i="4"/>
  <c r="DZ112" i="4"/>
  <c r="DY112" i="4"/>
  <c r="DX112" i="4"/>
  <c r="DW112" i="4"/>
  <c r="DV112" i="4"/>
  <c r="AJV46" i="4"/>
  <c r="AJU46" i="4"/>
  <c r="AJT46" i="4"/>
  <c r="AJS46" i="4"/>
  <c r="AJR46" i="4"/>
  <c r="AJQ46" i="4"/>
  <c r="AJP46" i="4"/>
  <c r="AJO46" i="4"/>
  <c r="AJN46" i="4"/>
  <c r="AJM46" i="4"/>
  <c r="AJL46" i="4"/>
  <c r="AJK46" i="4"/>
  <c r="AJJ46" i="4"/>
  <c r="AJI46" i="4"/>
  <c r="AJH46" i="4"/>
  <c r="AJG46" i="4"/>
  <c r="AJF46" i="4"/>
  <c r="AJE46" i="4"/>
  <c r="AJD46" i="4"/>
  <c r="AJC46" i="4"/>
  <c r="AJB46" i="4"/>
  <c r="AJA46" i="4"/>
  <c r="AIZ46" i="4"/>
  <c r="AIY46" i="4"/>
  <c r="AIX46" i="4"/>
  <c r="AIW46" i="4"/>
  <c r="AIV46" i="4"/>
  <c r="AIU46" i="4"/>
  <c r="AIT46" i="4"/>
  <c r="AIS46" i="4"/>
  <c r="AIR46" i="4"/>
  <c r="AIQ46" i="4"/>
  <c r="AIP46" i="4"/>
  <c r="AIO46" i="4"/>
  <c r="AIN46" i="4"/>
  <c r="AIM46" i="4"/>
  <c r="AIL46" i="4"/>
  <c r="AIK46" i="4"/>
  <c r="AIJ46" i="4"/>
  <c r="AII46" i="4"/>
  <c r="AIH46" i="4"/>
  <c r="AIG46" i="4"/>
  <c r="AIF46" i="4"/>
  <c r="AIE46" i="4"/>
  <c r="AID46" i="4"/>
  <c r="AIC46" i="4"/>
  <c r="AIB46" i="4"/>
  <c r="AIA46" i="4"/>
  <c r="AHU46" i="4"/>
  <c r="AHT46" i="4"/>
  <c r="AHN46" i="4"/>
  <c r="AHM46" i="4"/>
  <c r="AHL46" i="4"/>
  <c r="AHK46" i="4"/>
  <c r="AHI46" i="4"/>
  <c r="AHH46" i="4"/>
  <c r="AHF46" i="4"/>
  <c r="AHE46" i="4"/>
  <c r="AHB46" i="4"/>
  <c r="AGZ46" i="4"/>
  <c r="AGY46" i="4"/>
  <c r="AGW46" i="4"/>
  <c r="AGV46" i="4"/>
  <c r="AGU46" i="4"/>
  <c r="AGT46" i="4"/>
  <c r="AGS46" i="4"/>
  <c r="AGR46" i="4"/>
  <c r="AGQ46" i="4"/>
  <c r="AGP46" i="4"/>
  <c r="KQ46" i="4"/>
  <c r="KP46" i="4"/>
  <c r="KO46" i="4"/>
  <c r="KN46" i="4"/>
  <c r="KM46" i="4"/>
  <c r="KL46" i="4"/>
  <c r="KK46" i="4"/>
  <c r="KJ46" i="4"/>
  <c r="KI46" i="4"/>
  <c r="KH46" i="4"/>
  <c r="KG46" i="4"/>
  <c r="KF46" i="4"/>
  <c r="KE46" i="4"/>
  <c r="KD46" i="4"/>
  <c r="KC46" i="4"/>
  <c r="KB46" i="4"/>
  <c r="KA46" i="4"/>
  <c r="JZ46" i="4"/>
  <c r="JY46" i="4"/>
  <c r="JX46" i="4"/>
  <c r="JW46" i="4"/>
  <c r="JV46" i="4"/>
  <c r="JU46" i="4"/>
  <c r="JT46" i="4"/>
  <c r="JS46" i="4"/>
  <c r="JR46" i="4"/>
  <c r="JQ46" i="4"/>
  <c r="JP46" i="4"/>
  <c r="JO46" i="4"/>
  <c r="JN46" i="4"/>
  <c r="JM46" i="4"/>
  <c r="JL46" i="4"/>
  <c r="JK46" i="4"/>
  <c r="JJ46" i="4"/>
  <c r="JI46" i="4"/>
  <c r="JH46" i="4"/>
  <c r="JG46" i="4"/>
  <c r="JF46" i="4"/>
  <c r="JE46" i="4"/>
  <c r="JD46" i="4"/>
  <c r="JC46" i="4"/>
  <c r="JB46" i="4"/>
  <c r="JA46" i="4"/>
  <c r="IZ46" i="4"/>
  <c r="IY46" i="4"/>
  <c r="IX46" i="4"/>
  <c r="IW46" i="4"/>
  <c r="IV46" i="4"/>
  <c r="IP46" i="4"/>
  <c r="IO46" i="4"/>
  <c r="IM46" i="4"/>
  <c r="IJ46" i="4"/>
  <c r="II46" i="4"/>
  <c r="IH46" i="4"/>
  <c r="IG46" i="4"/>
  <c r="IF46" i="4"/>
  <c r="ID46" i="4"/>
  <c r="IC46" i="4"/>
  <c r="HZ46" i="4"/>
  <c r="HW46" i="4"/>
  <c r="HU46" i="4"/>
  <c r="HT46" i="4"/>
  <c r="HR46" i="4"/>
  <c r="HQ46" i="4"/>
  <c r="HP46" i="4"/>
  <c r="HO46" i="4"/>
  <c r="HN46" i="4"/>
  <c r="HM46" i="4"/>
  <c r="HL46" i="4"/>
  <c r="HK46" i="4"/>
  <c r="HA46" i="4"/>
  <c r="GZ46" i="4"/>
  <c r="GY46" i="4"/>
  <c r="GX46" i="4"/>
  <c r="GW46" i="4"/>
  <c r="GV46" i="4"/>
  <c r="GU46" i="4"/>
  <c r="GT46" i="4"/>
  <c r="GS46" i="4"/>
  <c r="GR46" i="4"/>
  <c r="GQ46" i="4"/>
  <c r="GP46" i="4"/>
  <c r="GO46" i="4"/>
  <c r="GN46" i="4"/>
  <c r="GM46" i="4"/>
  <c r="GL46" i="4"/>
  <c r="GK46" i="4"/>
  <c r="GJ46" i="4"/>
  <c r="GI46" i="4"/>
  <c r="GH46" i="4"/>
  <c r="GG46" i="4"/>
  <c r="GF46" i="4"/>
  <c r="GE46" i="4"/>
  <c r="GD46" i="4"/>
  <c r="GC46" i="4"/>
  <c r="GB46" i="4"/>
  <c r="GA46" i="4"/>
  <c r="FZ46" i="4"/>
  <c r="FY46" i="4"/>
  <c r="FX46" i="4"/>
  <c r="FW46" i="4"/>
  <c r="FV46" i="4"/>
  <c r="FU46" i="4"/>
  <c r="FT46" i="4"/>
  <c r="FS46" i="4"/>
  <c r="FR46" i="4"/>
  <c r="FQ46" i="4"/>
  <c r="FP46" i="4"/>
  <c r="FO46" i="4"/>
  <c r="FN46" i="4"/>
  <c r="FM46" i="4"/>
  <c r="FL46" i="4"/>
  <c r="FK46" i="4"/>
  <c r="FJ46" i="4"/>
  <c r="FI46" i="4"/>
  <c r="FH46" i="4"/>
  <c r="FG46" i="4"/>
  <c r="FF46" i="4"/>
  <c r="FD46" i="4"/>
  <c r="EZ46" i="4"/>
  <c r="EY46" i="4"/>
  <c r="ET46" i="4"/>
  <c r="ES46" i="4"/>
  <c r="ER46" i="4"/>
  <c r="EQ46" i="4"/>
  <c r="EP46" i="4"/>
  <c r="EN46" i="4"/>
  <c r="EM46" i="4"/>
  <c r="EJ46" i="4"/>
  <c r="EG46" i="4"/>
  <c r="EE46" i="4"/>
  <c r="ED46" i="4"/>
  <c r="EC46" i="4"/>
  <c r="EB46" i="4"/>
  <c r="EA46" i="4"/>
  <c r="DZ46" i="4"/>
  <c r="DY46" i="4"/>
  <c r="DX46" i="4"/>
  <c r="DW46" i="4"/>
  <c r="DV46" i="4"/>
  <c r="DU46" i="4"/>
  <c r="AJV66" i="4"/>
  <c r="AJU66" i="4"/>
  <c r="AJT66" i="4"/>
  <c r="AJS66" i="4"/>
  <c r="AJR66" i="4"/>
  <c r="AJQ66" i="4"/>
  <c r="AJP66" i="4"/>
  <c r="AJO66" i="4"/>
  <c r="AJN66" i="4"/>
  <c r="AJM66" i="4"/>
  <c r="AJL66" i="4"/>
  <c r="AJK66" i="4"/>
  <c r="AJJ66" i="4"/>
  <c r="AJI66" i="4"/>
  <c r="AJH66" i="4"/>
  <c r="AJG66" i="4"/>
  <c r="AJF66" i="4"/>
  <c r="AJE66" i="4"/>
  <c r="AJD66" i="4"/>
  <c r="AJC66" i="4"/>
  <c r="AJB66" i="4"/>
  <c r="AJA66" i="4"/>
  <c r="AIZ66" i="4"/>
  <c r="AIY66" i="4"/>
  <c r="AIX66" i="4"/>
  <c r="AIW66" i="4"/>
  <c r="AIV66" i="4"/>
  <c r="AIU66" i="4"/>
  <c r="AIT66" i="4"/>
  <c r="AIS66" i="4"/>
  <c r="AIR66" i="4"/>
  <c r="AIQ66" i="4"/>
  <c r="AIP66" i="4"/>
  <c r="AIO66" i="4"/>
  <c r="AIN66" i="4"/>
  <c r="AIM66" i="4"/>
  <c r="AIL66" i="4"/>
  <c r="AIK66" i="4"/>
  <c r="AIJ66" i="4"/>
  <c r="AII66" i="4"/>
  <c r="AIH66" i="4"/>
  <c r="AIG66" i="4"/>
  <c r="AIF66" i="4"/>
  <c r="AIE66" i="4"/>
  <c r="AID66" i="4"/>
  <c r="AIC66" i="4"/>
  <c r="AIB66" i="4"/>
  <c r="AIA66" i="4"/>
  <c r="AHZ66" i="4"/>
  <c r="AHW66" i="4"/>
  <c r="AHV66" i="4"/>
  <c r="AHU66" i="4"/>
  <c r="AHT66" i="4"/>
  <c r="AHN66" i="4"/>
  <c r="AHM66" i="4"/>
  <c r="AHL66" i="4"/>
  <c r="AHK66" i="4"/>
  <c r="AHI66" i="4"/>
  <c r="AHH66" i="4"/>
  <c r="AHD66" i="4"/>
  <c r="AHC66" i="4"/>
  <c r="AHB66" i="4"/>
  <c r="AGZ66" i="4"/>
  <c r="AGY66" i="4"/>
  <c r="AGW66" i="4"/>
  <c r="AGV66" i="4"/>
  <c r="AGU66" i="4"/>
  <c r="AGT66" i="4"/>
  <c r="AGS66" i="4"/>
  <c r="AGR66" i="4"/>
  <c r="AGQ66" i="4"/>
  <c r="AGP66" i="4"/>
  <c r="KQ66" i="4"/>
  <c r="KP66" i="4"/>
  <c r="KO66" i="4"/>
  <c r="KN66" i="4"/>
  <c r="KM66" i="4"/>
  <c r="KL66" i="4"/>
  <c r="KK66" i="4"/>
  <c r="KJ66" i="4"/>
  <c r="KI66" i="4"/>
  <c r="KH66" i="4"/>
  <c r="KG66" i="4"/>
  <c r="KF66" i="4"/>
  <c r="KE66" i="4"/>
  <c r="KD66" i="4"/>
  <c r="KC66" i="4"/>
  <c r="KB66" i="4"/>
  <c r="KA66" i="4"/>
  <c r="JZ66" i="4"/>
  <c r="JY66" i="4"/>
  <c r="JX66" i="4"/>
  <c r="JW66" i="4"/>
  <c r="JV66" i="4"/>
  <c r="JU66" i="4"/>
  <c r="JT66" i="4"/>
  <c r="JS66" i="4"/>
  <c r="JR66" i="4"/>
  <c r="JQ66" i="4"/>
  <c r="JP66" i="4"/>
  <c r="JO66" i="4"/>
  <c r="JN66" i="4"/>
  <c r="JM66" i="4"/>
  <c r="JL66" i="4"/>
  <c r="JK66" i="4"/>
  <c r="JJ66" i="4"/>
  <c r="JI66" i="4"/>
  <c r="JH66" i="4"/>
  <c r="JG66" i="4"/>
  <c r="JF66" i="4"/>
  <c r="JE66" i="4"/>
  <c r="JD66" i="4"/>
  <c r="JC66" i="4"/>
  <c r="JB66" i="4"/>
  <c r="JA66" i="4"/>
  <c r="IZ66" i="4"/>
  <c r="IY66" i="4"/>
  <c r="IX66" i="4"/>
  <c r="IW66" i="4"/>
  <c r="IV66" i="4"/>
  <c r="IU66" i="4"/>
  <c r="IR66" i="4"/>
  <c r="IQ66" i="4"/>
  <c r="IP66" i="4"/>
  <c r="IO66" i="4"/>
  <c r="IJ66" i="4"/>
  <c r="II66" i="4"/>
  <c r="IH66" i="4"/>
  <c r="IG66" i="4"/>
  <c r="IF66" i="4"/>
  <c r="ID66" i="4"/>
  <c r="IC66" i="4"/>
  <c r="HY66" i="4"/>
  <c r="HW66" i="4"/>
  <c r="HV66" i="4"/>
  <c r="HU66" i="4"/>
  <c r="HT66" i="4"/>
  <c r="HR66" i="4"/>
  <c r="HQ66" i="4"/>
  <c r="HP66" i="4"/>
  <c r="HO66" i="4"/>
  <c r="HN66" i="4"/>
  <c r="HM66" i="4"/>
  <c r="HL66" i="4"/>
  <c r="HK66" i="4"/>
  <c r="HA66" i="4"/>
  <c r="GZ66" i="4"/>
  <c r="GY66" i="4"/>
  <c r="GX66" i="4"/>
  <c r="GW66" i="4"/>
  <c r="GV66" i="4"/>
  <c r="GU66" i="4"/>
  <c r="GT66" i="4"/>
  <c r="GS66" i="4"/>
  <c r="GR66" i="4"/>
  <c r="GQ66" i="4"/>
  <c r="GP66" i="4"/>
  <c r="GO66" i="4"/>
  <c r="GN66" i="4"/>
  <c r="GM66" i="4"/>
  <c r="GL66" i="4"/>
  <c r="GK66" i="4"/>
  <c r="GJ66" i="4"/>
  <c r="GI66" i="4"/>
  <c r="GH66" i="4"/>
  <c r="GG66" i="4"/>
  <c r="GF66" i="4"/>
  <c r="GE66" i="4"/>
  <c r="GD66" i="4"/>
  <c r="GC66" i="4"/>
  <c r="GB66" i="4"/>
  <c r="GA66" i="4"/>
  <c r="FZ66" i="4"/>
  <c r="FY66" i="4"/>
  <c r="FX66" i="4"/>
  <c r="FW66" i="4"/>
  <c r="FV66" i="4"/>
  <c r="FU66" i="4"/>
  <c r="FT66" i="4"/>
  <c r="FS66" i="4"/>
  <c r="FR66" i="4"/>
  <c r="FQ66" i="4"/>
  <c r="FP66" i="4"/>
  <c r="FO66" i="4"/>
  <c r="FN66" i="4"/>
  <c r="FM66" i="4"/>
  <c r="FL66" i="4"/>
  <c r="FK66" i="4"/>
  <c r="FJ66" i="4"/>
  <c r="FI66" i="4"/>
  <c r="FH66" i="4"/>
  <c r="FG66" i="4"/>
  <c r="FF66" i="4"/>
  <c r="FE66" i="4"/>
  <c r="FB66" i="4"/>
  <c r="FA66" i="4"/>
  <c r="EZ66" i="4"/>
  <c r="EY66" i="4"/>
  <c r="ES66" i="4"/>
  <c r="ER66" i="4"/>
  <c r="EQ66" i="4"/>
  <c r="EP66" i="4"/>
  <c r="EN66" i="4"/>
  <c r="EM66" i="4"/>
  <c r="EI66" i="4"/>
  <c r="EG66" i="4"/>
  <c r="EF66" i="4"/>
  <c r="EE66" i="4"/>
  <c r="ED66" i="4"/>
  <c r="EB66" i="4"/>
  <c r="EA66" i="4"/>
  <c r="DZ66" i="4"/>
  <c r="DY66" i="4"/>
  <c r="DX66" i="4"/>
  <c r="DW66" i="4"/>
  <c r="DV66" i="4"/>
  <c r="DU66" i="4"/>
  <c r="AJV158" i="4"/>
  <c r="AJU158" i="4"/>
  <c r="AJT158" i="4"/>
  <c r="AJS158" i="4"/>
  <c r="AJR158" i="4"/>
  <c r="AJQ158" i="4"/>
  <c r="AJP158" i="4"/>
  <c r="AJO158" i="4"/>
  <c r="AJN158" i="4"/>
  <c r="AJM158" i="4"/>
  <c r="AJL158" i="4"/>
  <c r="AJK158" i="4"/>
  <c r="AJJ158" i="4"/>
  <c r="AJI158" i="4"/>
  <c r="AJH158" i="4"/>
  <c r="AJG158" i="4"/>
  <c r="AJF158" i="4"/>
  <c r="AJE158" i="4"/>
  <c r="AJD158" i="4"/>
  <c r="AJC158" i="4"/>
  <c r="AJB158" i="4"/>
  <c r="AJA158" i="4"/>
  <c r="AIZ158" i="4"/>
  <c r="AIY158" i="4"/>
  <c r="AIX158" i="4"/>
  <c r="AIW158" i="4"/>
  <c r="AIV158" i="4"/>
  <c r="AIU158" i="4"/>
  <c r="AIT158" i="4"/>
  <c r="AIS158" i="4"/>
  <c r="AIR158" i="4"/>
  <c r="AIQ158" i="4"/>
  <c r="AIP158" i="4"/>
  <c r="AIO158" i="4"/>
  <c r="AIN158" i="4"/>
  <c r="AIM158" i="4"/>
  <c r="AIL158" i="4"/>
  <c r="AIK158" i="4"/>
  <c r="AIJ158" i="4"/>
  <c r="AII158" i="4"/>
  <c r="AIH158" i="4"/>
  <c r="AIG158" i="4"/>
  <c r="AIF158" i="4"/>
  <c r="AIE158" i="4"/>
  <c r="AID158" i="4"/>
  <c r="AIC158" i="4"/>
  <c r="AIB158" i="4"/>
  <c r="AIA158" i="4"/>
  <c r="AHZ158" i="4"/>
  <c r="AHU158" i="4"/>
  <c r="AHT158" i="4"/>
  <c r="AHS158" i="4"/>
  <c r="AHO158" i="4"/>
  <c r="AHN158" i="4"/>
  <c r="AHI158" i="4"/>
  <c r="AHE158" i="4"/>
  <c r="AHD158" i="4"/>
  <c r="AHC158" i="4"/>
  <c r="AHB158" i="4"/>
  <c r="AGZ158" i="4"/>
  <c r="AGY158" i="4"/>
  <c r="AGW158" i="4"/>
  <c r="AGV158" i="4"/>
  <c r="AGU158" i="4"/>
  <c r="AGT158" i="4"/>
  <c r="AGS158" i="4"/>
  <c r="AGR158" i="4"/>
  <c r="AGQ158" i="4"/>
  <c r="AGP158" i="4"/>
  <c r="KQ158" i="4"/>
  <c r="KP158" i="4"/>
  <c r="KO158" i="4"/>
  <c r="KN158" i="4"/>
  <c r="KM158" i="4"/>
  <c r="KL158" i="4"/>
  <c r="KK158" i="4"/>
  <c r="KJ158" i="4"/>
  <c r="KI158" i="4"/>
  <c r="KH158" i="4"/>
  <c r="KG158" i="4"/>
  <c r="KF158" i="4"/>
  <c r="KE158" i="4"/>
  <c r="KD158" i="4"/>
  <c r="KC158" i="4"/>
  <c r="KB158" i="4"/>
  <c r="KA158" i="4"/>
  <c r="JZ158" i="4"/>
  <c r="JY158" i="4"/>
  <c r="JX158" i="4"/>
  <c r="JW158" i="4"/>
  <c r="JV158" i="4"/>
  <c r="JU158" i="4"/>
  <c r="JT158" i="4"/>
  <c r="JS158" i="4"/>
  <c r="JR158" i="4"/>
  <c r="JQ158" i="4"/>
  <c r="JP158" i="4"/>
  <c r="JO158" i="4"/>
  <c r="JN158" i="4"/>
  <c r="JM158" i="4"/>
  <c r="JL158" i="4"/>
  <c r="JK158" i="4"/>
  <c r="JJ158" i="4"/>
  <c r="JI158" i="4"/>
  <c r="JH158" i="4"/>
  <c r="JG158" i="4"/>
  <c r="JF158" i="4"/>
  <c r="JE158" i="4"/>
  <c r="JD158" i="4"/>
  <c r="JC158" i="4"/>
  <c r="JB158" i="4"/>
  <c r="JA158" i="4"/>
  <c r="IZ158" i="4"/>
  <c r="IY158" i="4"/>
  <c r="IX158" i="4"/>
  <c r="IW158" i="4"/>
  <c r="IV158" i="4"/>
  <c r="IU158" i="4"/>
  <c r="IP158" i="4"/>
  <c r="IO158" i="4"/>
  <c r="IL158" i="4"/>
  <c r="IJ158" i="4"/>
  <c r="II158" i="4"/>
  <c r="ID158" i="4"/>
  <c r="HZ158" i="4"/>
  <c r="HY158" i="4"/>
  <c r="HX158" i="4"/>
  <c r="HW158" i="4"/>
  <c r="HU158" i="4"/>
  <c r="HT158" i="4"/>
  <c r="HR158" i="4"/>
  <c r="HQ158" i="4"/>
  <c r="HP158" i="4"/>
  <c r="HO158" i="4"/>
  <c r="HN158" i="4"/>
  <c r="HM158" i="4"/>
  <c r="HL158" i="4"/>
  <c r="HK158" i="4"/>
  <c r="HA158" i="4"/>
  <c r="GZ158" i="4"/>
  <c r="GY158" i="4"/>
  <c r="GX158" i="4"/>
  <c r="GW158" i="4"/>
  <c r="GV158" i="4"/>
  <c r="GU158" i="4"/>
  <c r="GT158" i="4"/>
  <c r="GS158" i="4"/>
  <c r="GR158" i="4"/>
  <c r="GQ158" i="4"/>
  <c r="GP158" i="4"/>
  <c r="GO158" i="4"/>
  <c r="GN158" i="4"/>
  <c r="GM158" i="4"/>
  <c r="GL158" i="4"/>
  <c r="GK158" i="4"/>
  <c r="GJ158" i="4"/>
  <c r="GI158" i="4"/>
  <c r="GH158" i="4"/>
  <c r="GG158" i="4"/>
  <c r="GF158" i="4"/>
  <c r="GE158" i="4"/>
  <c r="GD158" i="4"/>
  <c r="GC158" i="4"/>
  <c r="GB158" i="4"/>
  <c r="GA158" i="4"/>
  <c r="FZ158" i="4"/>
  <c r="FY158" i="4"/>
  <c r="FX158" i="4"/>
  <c r="FW158" i="4"/>
  <c r="FV158" i="4"/>
  <c r="FU158" i="4"/>
  <c r="FT158" i="4"/>
  <c r="FS158" i="4"/>
  <c r="FR158" i="4"/>
  <c r="FQ158" i="4"/>
  <c r="FP158" i="4"/>
  <c r="FO158" i="4"/>
  <c r="FN158" i="4"/>
  <c r="FM158" i="4"/>
  <c r="FL158" i="4"/>
  <c r="FK158" i="4"/>
  <c r="FJ158" i="4"/>
  <c r="FI158" i="4"/>
  <c r="FH158" i="4"/>
  <c r="FG158" i="4"/>
  <c r="FF158" i="4"/>
  <c r="FE158" i="4"/>
  <c r="EZ158" i="4"/>
  <c r="EY158" i="4"/>
  <c r="EV158" i="4"/>
  <c r="ET158" i="4"/>
  <c r="ES158" i="4"/>
  <c r="EN158" i="4"/>
  <c r="EM158" i="4"/>
  <c r="EJ158" i="4"/>
  <c r="EI158" i="4"/>
  <c r="EH158" i="4"/>
  <c r="EG158" i="4"/>
  <c r="EE158" i="4"/>
  <c r="ED158" i="4"/>
  <c r="EB158" i="4"/>
  <c r="EA158" i="4"/>
  <c r="DZ158" i="4"/>
  <c r="DY158" i="4"/>
  <c r="DX158" i="4"/>
  <c r="DW158" i="4"/>
  <c r="DV158" i="4"/>
  <c r="DU158" i="4"/>
  <c r="AJV51" i="4"/>
  <c r="AJU51" i="4"/>
  <c r="AJT51" i="4"/>
  <c r="AJS51" i="4"/>
  <c r="AJR51" i="4"/>
  <c r="AJQ51" i="4"/>
  <c r="AJP51" i="4"/>
  <c r="AJO51" i="4"/>
  <c r="AJN51" i="4"/>
  <c r="AJM51" i="4"/>
  <c r="AJL51" i="4"/>
  <c r="AJK51" i="4"/>
  <c r="AJJ51" i="4"/>
  <c r="AJI51" i="4"/>
  <c r="AJH51" i="4"/>
  <c r="AJG51" i="4"/>
  <c r="AJF51" i="4"/>
  <c r="AJE51" i="4"/>
  <c r="AJD51" i="4"/>
  <c r="AJC51" i="4"/>
  <c r="AJB51" i="4"/>
  <c r="AJA51" i="4"/>
  <c r="AIZ51" i="4"/>
  <c r="AIY51" i="4"/>
  <c r="AIX51" i="4"/>
  <c r="AIW51" i="4"/>
  <c r="AIV51" i="4"/>
  <c r="AIU51" i="4"/>
  <c r="AIT51" i="4"/>
  <c r="AIS51" i="4"/>
  <c r="AIR51" i="4"/>
  <c r="AIQ51" i="4"/>
  <c r="AIP51" i="4"/>
  <c r="AIO51" i="4"/>
  <c r="AIN51" i="4"/>
  <c r="AIM51" i="4"/>
  <c r="AIL51" i="4"/>
  <c r="AIK51" i="4"/>
  <c r="AIJ51" i="4"/>
  <c r="AII51" i="4"/>
  <c r="AIH51" i="4"/>
  <c r="AIG51" i="4"/>
  <c r="AIF51" i="4"/>
  <c r="AIE51" i="4"/>
  <c r="AID51" i="4"/>
  <c r="AIC51" i="4"/>
  <c r="AIB51" i="4"/>
  <c r="AIA51" i="4"/>
  <c r="AHW51" i="4"/>
  <c r="AHV51" i="4"/>
  <c r="AHU51" i="4"/>
  <c r="AHT51" i="4"/>
  <c r="AHS51" i="4"/>
  <c r="AHQ51" i="4"/>
  <c r="AHO51" i="4"/>
  <c r="AHN51" i="4"/>
  <c r="AHM51" i="4"/>
  <c r="AHL51" i="4"/>
  <c r="AHK51" i="4"/>
  <c r="AHI51" i="4"/>
  <c r="AHH51" i="4"/>
  <c r="AHG51" i="4"/>
  <c r="AHE51" i="4"/>
  <c r="AHD51" i="4"/>
  <c r="AHC51" i="4"/>
  <c r="AHB51" i="4"/>
  <c r="AGZ51" i="4"/>
  <c r="AGY51" i="4"/>
  <c r="AGW51" i="4"/>
  <c r="AGV51" i="4"/>
  <c r="AGU51" i="4"/>
  <c r="AGT51" i="4"/>
  <c r="AGS51" i="4"/>
  <c r="AGR51" i="4"/>
  <c r="AGQ51" i="4"/>
  <c r="AGP51" i="4"/>
  <c r="KQ51" i="4"/>
  <c r="KP51" i="4"/>
  <c r="KO51" i="4"/>
  <c r="KN51" i="4"/>
  <c r="KM51" i="4"/>
  <c r="KL51" i="4"/>
  <c r="KK51" i="4"/>
  <c r="KJ51" i="4"/>
  <c r="KI51" i="4"/>
  <c r="KH51" i="4"/>
  <c r="KG51" i="4"/>
  <c r="KF51" i="4"/>
  <c r="KE51" i="4"/>
  <c r="KD51" i="4"/>
  <c r="KC51" i="4"/>
  <c r="KB51" i="4"/>
  <c r="KA51" i="4"/>
  <c r="JZ51" i="4"/>
  <c r="JY51" i="4"/>
  <c r="JX51" i="4"/>
  <c r="JW51" i="4"/>
  <c r="JV51" i="4"/>
  <c r="JU51" i="4"/>
  <c r="JT51" i="4"/>
  <c r="JS51" i="4"/>
  <c r="JR51" i="4"/>
  <c r="JQ51" i="4"/>
  <c r="JP51" i="4"/>
  <c r="JO51" i="4"/>
  <c r="JN51" i="4"/>
  <c r="JM51" i="4"/>
  <c r="JL51" i="4"/>
  <c r="JK51" i="4"/>
  <c r="JJ51" i="4"/>
  <c r="JI51" i="4"/>
  <c r="JH51" i="4"/>
  <c r="JG51" i="4"/>
  <c r="JF51" i="4"/>
  <c r="JE51" i="4"/>
  <c r="JD51" i="4"/>
  <c r="JC51" i="4"/>
  <c r="JB51" i="4"/>
  <c r="JA51" i="4"/>
  <c r="IZ51" i="4"/>
  <c r="IY51" i="4"/>
  <c r="IX51" i="4"/>
  <c r="IW51" i="4"/>
  <c r="IV51" i="4"/>
  <c r="IR51" i="4"/>
  <c r="IQ51" i="4"/>
  <c r="IP51" i="4"/>
  <c r="IO51" i="4"/>
  <c r="IL51" i="4"/>
  <c r="IJ51" i="4"/>
  <c r="II51" i="4"/>
  <c r="IH51" i="4"/>
  <c r="IG51" i="4"/>
  <c r="IF51" i="4"/>
  <c r="ID51" i="4"/>
  <c r="IC51" i="4"/>
  <c r="IB51" i="4"/>
  <c r="HZ51" i="4"/>
  <c r="HY51" i="4"/>
  <c r="HX51" i="4"/>
  <c r="HW51" i="4"/>
  <c r="HU51" i="4"/>
  <c r="HT51" i="4"/>
  <c r="HR51" i="4"/>
  <c r="HQ51" i="4"/>
  <c r="HP51" i="4"/>
  <c r="HO51" i="4"/>
  <c r="HN51" i="4"/>
  <c r="HM51" i="4"/>
  <c r="HL51" i="4"/>
  <c r="HK51" i="4"/>
  <c r="HA51" i="4"/>
  <c r="GZ51" i="4"/>
  <c r="GY51" i="4"/>
  <c r="GX51" i="4"/>
  <c r="GW51" i="4"/>
  <c r="GV51" i="4"/>
  <c r="GU51" i="4"/>
  <c r="GT51" i="4"/>
  <c r="GS51" i="4"/>
  <c r="GR51" i="4"/>
  <c r="GQ51" i="4"/>
  <c r="GP51" i="4"/>
  <c r="GO51" i="4"/>
  <c r="GN51" i="4"/>
  <c r="GM51" i="4"/>
  <c r="GL51" i="4"/>
  <c r="GK51" i="4"/>
  <c r="GJ51" i="4"/>
  <c r="GI51" i="4"/>
  <c r="GH51" i="4"/>
  <c r="GG51" i="4"/>
  <c r="GF51" i="4"/>
  <c r="GE51" i="4"/>
  <c r="GD51" i="4"/>
  <c r="GC51" i="4"/>
  <c r="GB51" i="4"/>
  <c r="GA51" i="4"/>
  <c r="FZ51" i="4"/>
  <c r="FY51" i="4"/>
  <c r="FX51" i="4"/>
  <c r="FW51" i="4"/>
  <c r="FV51" i="4"/>
  <c r="FU51" i="4"/>
  <c r="FT51" i="4"/>
  <c r="FS51" i="4"/>
  <c r="FR51" i="4"/>
  <c r="FQ51" i="4"/>
  <c r="FP51" i="4"/>
  <c r="FO51" i="4"/>
  <c r="FN51" i="4"/>
  <c r="FM51" i="4"/>
  <c r="FL51" i="4"/>
  <c r="FK51" i="4"/>
  <c r="FJ51" i="4"/>
  <c r="FI51" i="4"/>
  <c r="FH51" i="4"/>
  <c r="FG51" i="4"/>
  <c r="FF51" i="4"/>
  <c r="FB51" i="4"/>
  <c r="FA51" i="4"/>
  <c r="EZ51" i="4"/>
  <c r="EY51" i="4"/>
  <c r="EX51" i="4"/>
  <c r="EV51" i="4"/>
  <c r="EU51" i="4"/>
  <c r="ET51" i="4"/>
  <c r="ES51" i="4"/>
  <c r="ER51" i="4"/>
  <c r="EQ51" i="4"/>
  <c r="EP51" i="4"/>
  <c r="EN51" i="4"/>
  <c r="EM51" i="4"/>
  <c r="EL51" i="4"/>
  <c r="EJ51" i="4"/>
  <c r="EI51" i="4"/>
  <c r="EH51" i="4"/>
  <c r="EG51" i="4"/>
  <c r="EE51" i="4"/>
  <c r="ED51" i="4"/>
  <c r="EB51" i="4"/>
  <c r="EA51" i="4"/>
  <c r="DZ51" i="4"/>
  <c r="DY51" i="4"/>
  <c r="DX51" i="4"/>
  <c r="DW51" i="4"/>
  <c r="DV51" i="4"/>
  <c r="DU51" i="4"/>
  <c r="AJV13" i="4"/>
  <c r="AJU13" i="4"/>
  <c r="AJT13" i="4"/>
  <c r="AJS13" i="4"/>
  <c r="AJR13" i="4"/>
  <c r="AJQ13" i="4"/>
  <c r="AJP13" i="4"/>
  <c r="AJO13" i="4"/>
  <c r="AJN13" i="4"/>
  <c r="AJM13" i="4"/>
  <c r="AJL13" i="4"/>
  <c r="AJK13" i="4"/>
  <c r="AJJ13" i="4"/>
  <c r="AJI13" i="4"/>
  <c r="AJH13" i="4"/>
  <c r="AJG13" i="4"/>
  <c r="AJF13" i="4"/>
  <c r="AJE13" i="4"/>
  <c r="AJD13" i="4"/>
  <c r="AJC13" i="4"/>
  <c r="AJB13" i="4"/>
  <c r="AJA13" i="4"/>
  <c r="AIZ13" i="4"/>
  <c r="AIY13" i="4"/>
  <c r="AIX13" i="4"/>
  <c r="AIW13" i="4"/>
  <c r="AIV13" i="4"/>
  <c r="AIU13" i="4"/>
  <c r="AIT13" i="4"/>
  <c r="AIS13" i="4"/>
  <c r="AIR13" i="4"/>
  <c r="AIQ13" i="4"/>
  <c r="AIP13" i="4"/>
  <c r="AIO13" i="4"/>
  <c r="AIN13" i="4"/>
  <c r="AIM13" i="4"/>
  <c r="AIL13" i="4"/>
  <c r="AIK13" i="4"/>
  <c r="AIJ13" i="4"/>
  <c r="AII13" i="4"/>
  <c r="AIH13" i="4"/>
  <c r="AIG13" i="4"/>
  <c r="AIF13" i="4"/>
  <c r="AIE13" i="4"/>
  <c r="AID13" i="4"/>
  <c r="AIC13" i="4"/>
  <c r="AIB13" i="4"/>
  <c r="AIA13" i="4"/>
  <c r="AHZ13" i="4"/>
  <c r="AHW13" i="4"/>
  <c r="AHU13" i="4"/>
  <c r="AHT13" i="4"/>
  <c r="AHR13" i="4"/>
  <c r="AHQ13" i="4"/>
  <c r="AHN13" i="4"/>
  <c r="AHL13" i="4"/>
  <c r="AHK13" i="4"/>
  <c r="AHI13" i="4"/>
  <c r="AHH13" i="4"/>
  <c r="AHF13" i="4"/>
  <c r="AHE13" i="4"/>
  <c r="AHD13" i="4"/>
  <c r="AHC13" i="4"/>
  <c r="AHB13" i="4"/>
  <c r="AHA13" i="4"/>
  <c r="AGZ13" i="4"/>
  <c r="AGY13" i="4"/>
  <c r="AGV13" i="4"/>
  <c r="AGU13" i="4"/>
  <c r="AGT13" i="4"/>
  <c r="AGS13" i="4"/>
  <c r="AGR13" i="4"/>
  <c r="AGQ13" i="4"/>
  <c r="AGP13" i="4"/>
  <c r="KQ13" i="4"/>
  <c r="KP13" i="4"/>
  <c r="KO13" i="4"/>
  <c r="KN13" i="4"/>
  <c r="KM13" i="4"/>
  <c r="KL13" i="4"/>
  <c r="KK13" i="4"/>
  <c r="KJ13" i="4"/>
  <c r="KI13" i="4"/>
  <c r="KH13" i="4"/>
  <c r="KG13" i="4"/>
  <c r="KF13" i="4"/>
  <c r="KE13" i="4"/>
  <c r="KD13" i="4"/>
  <c r="KC13" i="4"/>
  <c r="KB13" i="4"/>
  <c r="KA13" i="4"/>
  <c r="JZ13" i="4"/>
  <c r="JY13" i="4"/>
  <c r="JX13" i="4"/>
  <c r="JW13" i="4"/>
  <c r="JV13" i="4"/>
  <c r="JU13" i="4"/>
  <c r="JT13" i="4"/>
  <c r="JS13" i="4"/>
  <c r="JR13" i="4"/>
  <c r="JQ13" i="4"/>
  <c r="JP13" i="4"/>
  <c r="JO13" i="4"/>
  <c r="JN13" i="4"/>
  <c r="JM13" i="4"/>
  <c r="JL13" i="4"/>
  <c r="JK13" i="4"/>
  <c r="JJ13" i="4"/>
  <c r="JI13" i="4"/>
  <c r="JH13" i="4"/>
  <c r="JG13" i="4"/>
  <c r="JF13" i="4"/>
  <c r="JE13" i="4"/>
  <c r="JD13" i="4"/>
  <c r="JC13" i="4"/>
  <c r="JB13" i="4"/>
  <c r="JA13" i="4"/>
  <c r="IZ13" i="4"/>
  <c r="IY13" i="4"/>
  <c r="IX13" i="4"/>
  <c r="IW13" i="4"/>
  <c r="IV13" i="4"/>
  <c r="IU13" i="4"/>
  <c r="IR13" i="4"/>
  <c r="IP13" i="4"/>
  <c r="IO13" i="4"/>
  <c r="IL13" i="4"/>
  <c r="II13" i="4"/>
  <c r="IG13" i="4"/>
  <c r="IF13" i="4"/>
  <c r="ID13" i="4"/>
  <c r="IC13" i="4"/>
  <c r="IA13" i="4"/>
  <c r="HZ13" i="4"/>
  <c r="HX13" i="4"/>
  <c r="HW13" i="4"/>
  <c r="HV13" i="4"/>
  <c r="HU13" i="4"/>
  <c r="HT13" i="4"/>
  <c r="HQ13" i="4"/>
  <c r="HP13" i="4"/>
  <c r="HO13" i="4"/>
  <c r="HN13" i="4"/>
  <c r="HM13" i="4"/>
  <c r="HL13" i="4"/>
  <c r="HK13" i="4"/>
  <c r="HA13" i="4"/>
  <c r="GZ13" i="4"/>
  <c r="GY13" i="4"/>
  <c r="GX13" i="4"/>
  <c r="GW13" i="4"/>
  <c r="GV13" i="4"/>
  <c r="GU13" i="4"/>
  <c r="GT13" i="4"/>
  <c r="GS13" i="4"/>
  <c r="GR13" i="4"/>
  <c r="GQ13" i="4"/>
  <c r="GP13" i="4"/>
  <c r="GO13" i="4"/>
  <c r="GN13" i="4"/>
  <c r="GM13" i="4"/>
  <c r="GL13" i="4"/>
  <c r="GK13" i="4"/>
  <c r="GJ13" i="4"/>
  <c r="GI13" i="4"/>
  <c r="GH13" i="4"/>
  <c r="GG13" i="4"/>
  <c r="GF13" i="4"/>
  <c r="GE13" i="4"/>
  <c r="GD13" i="4"/>
  <c r="GC13" i="4"/>
  <c r="GB13" i="4"/>
  <c r="GA13" i="4"/>
  <c r="FZ13" i="4"/>
  <c r="FY13" i="4"/>
  <c r="FX13" i="4"/>
  <c r="FW13" i="4"/>
  <c r="FV13" i="4"/>
  <c r="FU13" i="4"/>
  <c r="FT13" i="4"/>
  <c r="FS13" i="4"/>
  <c r="FR13" i="4"/>
  <c r="FQ13" i="4"/>
  <c r="FP13" i="4"/>
  <c r="FO13" i="4"/>
  <c r="FN13" i="4"/>
  <c r="FM13" i="4"/>
  <c r="FL13" i="4"/>
  <c r="FK13" i="4"/>
  <c r="FJ13" i="4"/>
  <c r="FI13" i="4"/>
  <c r="FH13" i="4"/>
  <c r="FG13" i="4"/>
  <c r="FF13" i="4"/>
  <c r="FE13" i="4"/>
  <c r="FB13" i="4"/>
  <c r="EZ13" i="4"/>
  <c r="EY13" i="4"/>
  <c r="EW13" i="4"/>
  <c r="EV13" i="4"/>
  <c r="ES13" i="4"/>
  <c r="EQ13" i="4"/>
  <c r="EP13" i="4"/>
  <c r="EN13" i="4"/>
  <c r="EM13" i="4"/>
  <c r="EK13" i="4"/>
  <c r="EJ13" i="4"/>
  <c r="EH13" i="4"/>
  <c r="EG13" i="4"/>
  <c r="EF13" i="4"/>
  <c r="EE13" i="4"/>
  <c r="ED13" i="4"/>
  <c r="EA13" i="4"/>
  <c r="DZ13" i="4"/>
  <c r="DY13" i="4"/>
  <c r="DX13" i="4"/>
  <c r="DW13" i="4"/>
  <c r="DV13" i="4"/>
  <c r="DU13" i="4"/>
  <c r="AJV18" i="4"/>
  <c r="AJU18" i="4"/>
  <c r="AJT18" i="4"/>
  <c r="AJS18" i="4"/>
  <c r="AJR18" i="4"/>
  <c r="AJQ18" i="4"/>
  <c r="AJP18" i="4"/>
  <c r="AJO18" i="4"/>
  <c r="AJN18" i="4"/>
  <c r="AJM18" i="4"/>
  <c r="AJL18" i="4"/>
  <c r="AJK18" i="4"/>
  <c r="AJJ18" i="4"/>
  <c r="AJI18" i="4"/>
  <c r="AJH18" i="4"/>
  <c r="AJG18" i="4"/>
  <c r="AJF18" i="4"/>
  <c r="AJE18" i="4"/>
  <c r="AJD18" i="4"/>
  <c r="AJC18" i="4"/>
  <c r="AJB18" i="4"/>
  <c r="AJA18" i="4"/>
  <c r="AIZ18" i="4"/>
  <c r="AIY18" i="4"/>
  <c r="AIX18" i="4"/>
  <c r="AIW18" i="4"/>
  <c r="AIV18" i="4"/>
  <c r="AIU18" i="4"/>
  <c r="AIT18" i="4"/>
  <c r="AIS18" i="4"/>
  <c r="AIR18" i="4"/>
  <c r="AIQ18" i="4"/>
  <c r="AIP18" i="4"/>
  <c r="AIO18" i="4"/>
  <c r="AIN18" i="4"/>
  <c r="AIM18" i="4"/>
  <c r="AIL18" i="4"/>
  <c r="AIK18" i="4"/>
  <c r="AIJ18" i="4"/>
  <c r="AII18" i="4"/>
  <c r="AIH18" i="4"/>
  <c r="AIG18" i="4"/>
  <c r="AIF18" i="4"/>
  <c r="AIE18" i="4"/>
  <c r="AID18" i="4"/>
  <c r="AIC18" i="4"/>
  <c r="AIB18" i="4"/>
  <c r="AIA18" i="4"/>
  <c r="AHW18" i="4"/>
  <c r="AHV18" i="4"/>
  <c r="AHU18" i="4"/>
  <c r="AHT18" i="4"/>
  <c r="AHQ18" i="4"/>
  <c r="AHO18" i="4"/>
  <c r="AHM18" i="4"/>
  <c r="AHL18" i="4"/>
  <c r="AHK18" i="4"/>
  <c r="AHI18" i="4"/>
  <c r="AHH18" i="4"/>
  <c r="AHG18" i="4"/>
  <c r="AHE18" i="4"/>
  <c r="AHD18" i="4"/>
  <c r="AHC18" i="4"/>
  <c r="AHB18" i="4"/>
  <c r="AGZ18" i="4"/>
  <c r="AGY18" i="4"/>
  <c r="AGW18" i="4"/>
  <c r="AGV18" i="4"/>
  <c r="AGU18" i="4"/>
  <c r="AGT18" i="4"/>
  <c r="AGS18" i="4"/>
  <c r="AGR18" i="4"/>
  <c r="AGQ18" i="4"/>
  <c r="AGP18" i="4"/>
  <c r="KQ18" i="4"/>
  <c r="KP18" i="4"/>
  <c r="KO18" i="4"/>
  <c r="KN18" i="4"/>
  <c r="KM18" i="4"/>
  <c r="KL18" i="4"/>
  <c r="KK18" i="4"/>
  <c r="KJ18" i="4"/>
  <c r="KI18" i="4"/>
  <c r="KH18" i="4"/>
  <c r="KG18" i="4"/>
  <c r="KF18" i="4"/>
  <c r="KE18" i="4"/>
  <c r="KD18" i="4"/>
  <c r="KC18" i="4"/>
  <c r="KB18" i="4"/>
  <c r="KA18" i="4"/>
  <c r="JZ18" i="4"/>
  <c r="JY18" i="4"/>
  <c r="JX18" i="4"/>
  <c r="JW18" i="4"/>
  <c r="JV18" i="4"/>
  <c r="JU18" i="4"/>
  <c r="JT18" i="4"/>
  <c r="JS18" i="4"/>
  <c r="JR18" i="4"/>
  <c r="JQ18" i="4"/>
  <c r="JP18" i="4"/>
  <c r="JO18" i="4"/>
  <c r="JN18" i="4"/>
  <c r="JM18" i="4"/>
  <c r="JL18" i="4"/>
  <c r="JK18" i="4"/>
  <c r="JJ18" i="4"/>
  <c r="JI18" i="4"/>
  <c r="JH18" i="4"/>
  <c r="JG18" i="4"/>
  <c r="JF18" i="4"/>
  <c r="JE18" i="4"/>
  <c r="JD18" i="4"/>
  <c r="JC18" i="4"/>
  <c r="JB18" i="4"/>
  <c r="JA18" i="4"/>
  <c r="IZ18" i="4"/>
  <c r="IY18" i="4"/>
  <c r="IX18" i="4"/>
  <c r="IW18" i="4"/>
  <c r="IV18" i="4"/>
  <c r="IU18" i="4"/>
  <c r="IT18" i="4"/>
  <c r="IS18" i="4"/>
  <c r="IR18" i="4"/>
  <c r="IQ18" i="4"/>
  <c r="IP18" i="4"/>
  <c r="IO18" i="4"/>
  <c r="IL18" i="4"/>
  <c r="IJ18" i="4"/>
  <c r="IH18" i="4"/>
  <c r="IG18" i="4"/>
  <c r="IF18" i="4"/>
  <c r="ID18" i="4"/>
  <c r="IC18" i="4"/>
  <c r="IB18" i="4"/>
  <c r="IA18" i="4"/>
  <c r="HZ18" i="4"/>
  <c r="HY18" i="4"/>
  <c r="HX18" i="4"/>
  <c r="HW18" i="4"/>
  <c r="HU18" i="4"/>
  <c r="HT18" i="4"/>
  <c r="HR18" i="4"/>
  <c r="HQ18" i="4"/>
  <c r="HP18" i="4"/>
  <c r="HO18" i="4"/>
  <c r="HN18" i="4"/>
  <c r="HM18" i="4"/>
  <c r="HL18" i="4"/>
  <c r="HK18" i="4"/>
  <c r="HA18" i="4"/>
  <c r="GZ18" i="4"/>
  <c r="GY18" i="4"/>
  <c r="GX18" i="4"/>
  <c r="GW18" i="4"/>
  <c r="GV18" i="4"/>
  <c r="GU18" i="4"/>
  <c r="GT18" i="4"/>
  <c r="GS18" i="4"/>
  <c r="GR18" i="4"/>
  <c r="GQ18" i="4"/>
  <c r="GP18" i="4"/>
  <c r="GO18" i="4"/>
  <c r="GN18" i="4"/>
  <c r="GM18" i="4"/>
  <c r="GL18" i="4"/>
  <c r="GK18" i="4"/>
  <c r="GJ18" i="4"/>
  <c r="GI18" i="4"/>
  <c r="GH18" i="4"/>
  <c r="GG18" i="4"/>
  <c r="GF18" i="4"/>
  <c r="GE18" i="4"/>
  <c r="GD18" i="4"/>
  <c r="GC18" i="4"/>
  <c r="GB18" i="4"/>
  <c r="GA18" i="4"/>
  <c r="FZ18" i="4"/>
  <c r="FY18" i="4"/>
  <c r="FX18" i="4"/>
  <c r="FW18" i="4"/>
  <c r="FV18" i="4"/>
  <c r="FU18" i="4"/>
  <c r="FT18" i="4"/>
  <c r="FS18" i="4"/>
  <c r="FR18" i="4"/>
  <c r="FQ18" i="4"/>
  <c r="FP18" i="4"/>
  <c r="FO18" i="4"/>
  <c r="FN18" i="4"/>
  <c r="FM18" i="4"/>
  <c r="FL18" i="4"/>
  <c r="FK18" i="4"/>
  <c r="FJ18" i="4"/>
  <c r="FI18" i="4"/>
  <c r="FH18" i="4"/>
  <c r="FG18" i="4"/>
  <c r="FF18" i="4"/>
  <c r="FD18" i="4"/>
  <c r="FB18" i="4"/>
  <c r="FA18" i="4"/>
  <c r="EZ18" i="4"/>
  <c r="EY18" i="4"/>
  <c r="EV18" i="4"/>
  <c r="ET18" i="4"/>
  <c r="ER18" i="4"/>
  <c r="EQ18" i="4"/>
  <c r="EP18" i="4"/>
  <c r="EO18" i="4"/>
  <c r="EN18" i="4"/>
  <c r="EM18" i="4"/>
  <c r="EL18" i="4"/>
  <c r="EJ18" i="4"/>
  <c r="EI18" i="4"/>
  <c r="EH18" i="4"/>
  <c r="EG18" i="4"/>
  <c r="EE18" i="4"/>
  <c r="ED18" i="4"/>
  <c r="EB18" i="4"/>
  <c r="EA18" i="4"/>
  <c r="DZ18" i="4"/>
  <c r="DY18" i="4"/>
  <c r="DX18" i="4"/>
  <c r="DW18" i="4"/>
  <c r="DV18" i="4"/>
  <c r="DU18" i="4"/>
  <c r="AJV116" i="4"/>
  <c r="AJU116" i="4"/>
  <c r="AJT116" i="4"/>
  <c r="AJS116" i="4"/>
  <c r="AJR116" i="4"/>
  <c r="AJQ116" i="4"/>
  <c r="AJP116" i="4"/>
  <c r="AJO116" i="4"/>
  <c r="AJN116" i="4"/>
  <c r="AJM116" i="4"/>
  <c r="AJL116" i="4"/>
  <c r="AJK116" i="4"/>
  <c r="AJJ116" i="4"/>
  <c r="AJI116" i="4"/>
  <c r="AJH116" i="4"/>
  <c r="AJG116" i="4"/>
  <c r="AJF116" i="4"/>
  <c r="AJE116" i="4"/>
  <c r="AJD116" i="4"/>
  <c r="AJC116" i="4"/>
  <c r="AJB116" i="4"/>
  <c r="AJA116" i="4"/>
  <c r="AIZ116" i="4"/>
  <c r="AIY116" i="4"/>
  <c r="AIX116" i="4"/>
  <c r="AIW116" i="4"/>
  <c r="AIV116" i="4"/>
  <c r="AIU116" i="4"/>
  <c r="AIT116" i="4"/>
  <c r="AIS116" i="4"/>
  <c r="AIR116" i="4"/>
  <c r="AIQ116" i="4"/>
  <c r="AIP116" i="4"/>
  <c r="AIO116" i="4"/>
  <c r="AIN116" i="4"/>
  <c r="AIM116" i="4"/>
  <c r="AIL116" i="4"/>
  <c r="AIK116" i="4"/>
  <c r="AIJ116" i="4"/>
  <c r="AII116" i="4"/>
  <c r="AIH116" i="4"/>
  <c r="AIG116" i="4"/>
  <c r="AIF116" i="4"/>
  <c r="AIE116" i="4"/>
  <c r="AID116" i="4"/>
  <c r="AIC116" i="4"/>
  <c r="AIB116" i="4"/>
  <c r="AIA116" i="4"/>
  <c r="AHW116" i="4"/>
  <c r="AHU116" i="4"/>
  <c r="AHT116" i="4"/>
  <c r="AHS116" i="4"/>
  <c r="AHR116" i="4"/>
  <c r="AHQ116" i="4"/>
  <c r="AHN116" i="4"/>
  <c r="AHM116" i="4"/>
  <c r="AHL116" i="4"/>
  <c r="AHK116" i="4"/>
  <c r="AHJ116" i="4"/>
  <c r="AHI116" i="4"/>
  <c r="AHG116" i="4"/>
  <c r="AHE116" i="4"/>
  <c r="AHD116" i="4"/>
  <c r="AHC116" i="4"/>
  <c r="AHB116" i="4"/>
  <c r="AHA116" i="4"/>
  <c r="AGZ116" i="4"/>
  <c r="AGY116" i="4"/>
  <c r="AGW116" i="4"/>
  <c r="AGV116" i="4"/>
  <c r="AGU116" i="4"/>
  <c r="AGT116" i="4"/>
  <c r="AGS116" i="4"/>
  <c r="AGR116" i="4"/>
  <c r="AGQ116" i="4"/>
  <c r="AGP116" i="4"/>
  <c r="KQ116" i="4"/>
  <c r="KP116" i="4"/>
  <c r="KO116" i="4"/>
  <c r="KN116" i="4"/>
  <c r="KM116" i="4"/>
  <c r="KL116" i="4"/>
  <c r="KK116" i="4"/>
  <c r="KJ116" i="4"/>
  <c r="KI116" i="4"/>
  <c r="KH116" i="4"/>
  <c r="KG116" i="4"/>
  <c r="KF116" i="4"/>
  <c r="KE116" i="4"/>
  <c r="KD116" i="4"/>
  <c r="KC116" i="4"/>
  <c r="KB116" i="4"/>
  <c r="KA116" i="4"/>
  <c r="JZ116" i="4"/>
  <c r="JY116" i="4"/>
  <c r="JX116" i="4"/>
  <c r="JW116" i="4"/>
  <c r="JV116" i="4"/>
  <c r="JU116" i="4"/>
  <c r="JT116" i="4"/>
  <c r="JS116" i="4"/>
  <c r="JR116" i="4"/>
  <c r="JQ116" i="4"/>
  <c r="JP116" i="4"/>
  <c r="JO116" i="4"/>
  <c r="JN116" i="4"/>
  <c r="JM116" i="4"/>
  <c r="JL116" i="4"/>
  <c r="JK116" i="4"/>
  <c r="JJ116" i="4"/>
  <c r="JI116" i="4"/>
  <c r="JH116" i="4"/>
  <c r="JG116" i="4"/>
  <c r="JF116" i="4"/>
  <c r="JE116" i="4"/>
  <c r="JD116" i="4"/>
  <c r="JC116" i="4"/>
  <c r="JB116" i="4"/>
  <c r="JA116" i="4"/>
  <c r="IZ116" i="4"/>
  <c r="IY116" i="4"/>
  <c r="IX116" i="4"/>
  <c r="IW116" i="4"/>
  <c r="IV116" i="4"/>
  <c r="IR116" i="4"/>
  <c r="IP116" i="4"/>
  <c r="IO116" i="4"/>
  <c r="IN116" i="4"/>
  <c r="IM116" i="4"/>
  <c r="IL116" i="4"/>
  <c r="II116" i="4"/>
  <c r="IH116" i="4"/>
  <c r="IG116" i="4"/>
  <c r="IF116" i="4"/>
  <c r="IE116" i="4"/>
  <c r="ID116" i="4"/>
  <c r="IB116" i="4"/>
  <c r="HZ116" i="4"/>
  <c r="HY116" i="4"/>
  <c r="HX116" i="4"/>
  <c r="HW116" i="4"/>
  <c r="HV116" i="4"/>
  <c r="HU116" i="4"/>
  <c r="HT116" i="4"/>
  <c r="HR116" i="4"/>
  <c r="HQ116" i="4"/>
  <c r="HP116" i="4"/>
  <c r="HO116" i="4"/>
  <c r="HN116" i="4"/>
  <c r="HM116" i="4"/>
  <c r="HL116" i="4"/>
  <c r="HK116" i="4"/>
  <c r="HA116" i="4"/>
  <c r="GZ116" i="4"/>
  <c r="GY116" i="4"/>
  <c r="GX116" i="4"/>
  <c r="GW116" i="4"/>
  <c r="GV116" i="4"/>
  <c r="GU116" i="4"/>
  <c r="GT116" i="4"/>
  <c r="GS116" i="4"/>
  <c r="GR116" i="4"/>
  <c r="GQ116" i="4"/>
  <c r="GP116" i="4"/>
  <c r="GO116" i="4"/>
  <c r="GN116" i="4"/>
  <c r="GM116" i="4"/>
  <c r="GL116" i="4"/>
  <c r="GK116" i="4"/>
  <c r="GJ116" i="4"/>
  <c r="GI116" i="4"/>
  <c r="GH116" i="4"/>
  <c r="GG116" i="4"/>
  <c r="GF116" i="4"/>
  <c r="GE116" i="4"/>
  <c r="GD116" i="4"/>
  <c r="GC116" i="4"/>
  <c r="GB116" i="4"/>
  <c r="GA116" i="4"/>
  <c r="FZ116" i="4"/>
  <c r="FY116" i="4"/>
  <c r="FX116" i="4"/>
  <c r="FW116" i="4"/>
  <c r="FV116" i="4"/>
  <c r="FU116" i="4"/>
  <c r="FT116" i="4"/>
  <c r="FS116" i="4"/>
  <c r="FR116" i="4"/>
  <c r="FQ116" i="4"/>
  <c r="FP116" i="4"/>
  <c r="FO116" i="4"/>
  <c r="FN116" i="4"/>
  <c r="FM116" i="4"/>
  <c r="FL116" i="4"/>
  <c r="FK116" i="4"/>
  <c r="FJ116" i="4"/>
  <c r="FI116" i="4"/>
  <c r="FH116" i="4"/>
  <c r="FG116" i="4"/>
  <c r="FF116" i="4"/>
  <c r="FB116" i="4"/>
  <c r="EZ116" i="4"/>
  <c r="EY116" i="4"/>
  <c r="EX116" i="4"/>
  <c r="EW116" i="4"/>
  <c r="EV116" i="4"/>
  <c r="ES116" i="4"/>
  <c r="ER116" i="4"/>
  <c r="EQ116" i="4"/>
  <c r="EP116" i="4"/>
  <c r="EN116" i="4"/>
  <c r="EL116" i="4"/>
  <c r="EJ116" i="4"/>
  <c r="EI116" i="4"/>
  <c r="EH116" i="4"/>
  <c r="EG116" i="4"/>
  <c r="EF116" i="4"/>
  <c r="EE116" i="4"/>
  <c r="ED116" i="4"/>
  <c r="EB116" i="4"/>
  <c r="EA116" i="4"/>
  <c r="DZ116" i="4"/>
  <c r="DY116" i="4"/>
  <c r="DX116" i="4"/>
  <c r="DW116" i="4"/>
  <c r="DV116" i="4"/>
  <c r="DU116" i="4"/>
  <c r="AJV93" i="4"/>
  <c r="AJU93" i="4"/>
  <c r="AJT93" i="4"/>
  <c r="AJS93" i="4"/>
  <c r="AJR93" i="4"/>
  <c r="AJQ93" i="4"/>
  <c r="AJP93" i="4"/>
  <c r="AJO93" i="4"/>
  <c r="AJN93" i="4"/>
  <c r="AJM93" i="4"/>
  <c r="AJL93" i="4"/>
  <c r="AJK93" i="4"/>
  <c r="AJJ93" i="4"/>
  <c r="AJI93" i="4"/>
  <c r="AJH93" i="4"/>
  <c r="AJG93" i="4"/>
  <c r="AJF93" i="4"/>
  <c r="AJE93" i="4"/>
  <c r="AJD93" i="4"/>
  <c r="AJC93" i="4"/>
  <c r="AJB93" i="4"/>
  <c r="AJA93" i="4"/>
  <c r="AIZ93" i="4"/>
  <c r="AIY93" i="4"/>
  <c r="AIX93" i="4"/>
  <c r="AIW93" i="4"/>
  <c r="AIV93" i="4"/>
  <c r="AIU93" i="4"/>
  <c r="AIT93" i="4"/>
  <c r="AIS93" i="4"/>
  <c r="AIR93" i="4"/>
  <c r="AIQ93" i="4"/>
  <c r="AIP93" i="4"/>
  <c r="AIO93" i="4"/>
  <c r="AIN93" i="4"/>
  <c r="AIM93" i="4"/>
  <c r="AIL93" i="4"/>
  <c r="AIK93" i="4"/>
  <c r="AIJ93" i="4"/>
  <c r="AII93" i="4"/>
  <c r="AIH93" i="4"/>
  <c r="AIG93" i="4"/>
  <c r="AIF93" i="4"/>
  <c r="AIE93" i="4"/>
  <c r="AID93" i="4"/>
  <c r="AIC93" i="4"/>
  <c r="AIB93" i="4"/>
  <c r="AIA93" i="4"/>
  <c r="AHZ93" i="4"/>
  <c r="AHW93" i="4"/>
  <c r="AHR93" i="4"/>
  <c r="AHQ93" i="4"/>
  <c r="AHP93" i="4"/>
  <c r="AHM93" i="4"/>
  <c r="AHI93" i="4"/>
  <c r="AHD93" i="4"/>
  <c r="AHC93" i="4"/>
  <c r="AHB93" i="4"/>
  <c r="AHA93" i="4"/>
  <c r="AGZ93" i="4"/>
  <c r="AGY93" i="4"/>
  <c r="AGW93" i="4"/>
  <c r="AGV93" i="4"/>
  <c r="AGU93" i="4"/>
  <c r="AGT93" i="4"/>
  <c r="AGS93" i="4"/>
  <c r="AGR93" i="4"/>
  <c r="AGQ93" i="4"/>
  <c r="AGP93" i="4"/>
  <c r="KQ93" i="4"/>
  <c r="KP93" i="4"/>
  <c r="KO93" i="4"/>
  <c r="KN93" i="4"/>
  <c r="KM93" i="4"/>
  <c r="KL93" i="4"/>
  <c r="KK93" i="4"/>
  <c r="KJ93" i="4"/>
  <c r="KI93" i="4"/>
  <c r="KH93" i="4"/>
  <c r="KG93" i="4"/>
  <c r="KF93" i="4"/>
  <c r="KE93" i="4"/>
  <c r="KD93" i="4"/>
  <c r="KC93" i="4"/>
  <c r="KB93" i="4"/>
  <c r="KA93" i="4"/>
  <c r="JZ93" i="4"/>
  <c r="JY93" i="4"/>
  <c r="JX93" i="4"/>
  <c r="JW93" i="4"/>
  <c r="JV93" i="4"/>
  <c r="JU93" i="4"/>
  <c r="JT93" i="4"/>
  <c r="JS93" i="4"/>
  <c r="JR93" i="4"/>
  <c r="JQ93" i="4"/>
  <c r="JP93" i="4"/>
  <c r="JO93" i="4"/>
  <c r="JN93" i="4"/>
  <c r="JM93" i="4"/>
  <c r="JL93" i="4"/>
  <c r="JK93" i="4"/>
  <c r="JJ93" i="4"/>
  <c r="JI93" i="4"/>
  <c r="JH93" i="4"/>
  <c r="JG93" i="4"/>
  <c r="JF93" i="4"/>
  <c r="JE93" i="4"/>
  <c r="JD93" i="4"/>
  <c r="JC93" i="4"/>
  <c r="JB93" i="4"/>
  <c r="JA93" i="4"/>
  <c r="IZ93" i="4"/>
  <c r="IY93" i="4"/>
  <c r="IX93" i="4"/>
  <c r="IW93" i="4"/>
  <c r="IV93" i="4"/>
  <c r="IU93" i="4"/>
  <c r="IR93" i="4"/>
  <c r="IM93" i="4"/>
  <c r="IL93" i="4"/>
  <c r="IK93" i="4"/>
  <c r="IH93" i="4"/>
  <c r="ID93" i="4"/>
  <c r="HY93" i="4"/>
  <c r="HX93" i="4"/>
  <c r="HW93" i="4"/>
  <c r="HV93" i="4"/>
  <c r="HU93" i="4"/>
  <c r="HT93" i="4"/>
  <c r="HR93" i="4"/>
  <c r="HQ93" i="4"/>
  <c r="HP93" i="4"/>
  <c r="HO93" i="4"/>
  <c r="HN93" i="4"/>
  <c r="HM93" i="4"/>
  <c r="HL93" i="4"/>
  <c r="HK93" i="4"/>
  <c r="HA93" i="4"/>
  <c r="GZ93" i="4"/>
  <c r="GY93" i="4"/>
  <c r="GX93" i="4"/>
  <c r="GW93" i="4"/>
  <c r="GV93" i="4"/>
  <c r="GU93" i="4"/>
  <c r="GT93" i="4"/>
  <c r="GS93" i="4"/>
  <c r="GR93" i="4"/>
  <c r="GQ93" i="4"/>
  <c r="GP93" i="4"/>
  <c r="GO93" i="4"/>
  <c r="GN93" i="4"/>
  <c r="GM93" i="4"/>
  <c r="GL93" i="4"/>
  <c r="GK93" i="4"/>
  <c r="GJ93" i="4"/>
  <c r="GI93" i="4"/>
  <c r="GH93" i="4"/>
  <c r="GG93" i="4"/>
  <c r="GF93" i="4"/>
  <c r="GE93" i="4"/>
  <c r="GD93" i="4"/>
  <c r="GC93" i="4"/>
  <c r="GB93" i="4"/>
  <c r="GA93" i="4"/>
  <c r="FZ93" i="4"/>
  <c r="FY93" i="4"/>
  <c r="FX93" i="4"/>
  <c r="FW93" i="4"/>
  <c r="FV93" i="4"/>
  <c r="FU93" i="4"/>
  <c r="FT93" i="4"/>
  <c r="FS93" i="4"/>
  <c r="FR93" i="4"/>
  <c r="FQ93" i="4"/>
  <c r="FP93" i="4"/>
  <c r="FO93" i="4"/>
  <c r="FN93" i="4"/>
  <c r="FM93" i="4"/>
  <c r="FL93" i="4"/>
  <c r="FK93" i="4"/>
  <c r="FJ93" i="4"/>
  <c r="FI93" i="4"/>
  <c r="FH93" i="4"/>
  <c r="FG93" i="4"/>
  <c r="FF93" i="4"/>
  <c r="FE93" i="4"/>
  <c r="FD93" i="4"/>
  <c r="FB93" i="4"/>
  <c r="FA93" i="4"/>
  <c r="EX93" i="4"/>
  <c r="EW93" i="4"/>
  <c r="EV93" i="4"/>
  <c r="EU93" i="4"/>
  <c r="ER93" i="4"/>
  <c r="EN93" i="4"/>
  <c r="EI93" i="4"/>
  <c r="EH93" i="4"/>
  <c r="EG93" i="4"/>
  <c r="EF93" i="4"/>
  <c r="EE93" i="4"/>
  <c r="ED93" i="4"/>
  <c r="EB93" i="4"/>
  <c r="EA93" i="4"/>
  <c r="DZ93" i="4"/>
  <c r="DY93" i="4"/>
  <c r="DX93" i="4"/>
  <c r="DW93" i="4"/>
  <c r="DV93" i="4"/>
  <c r="DU93" i="4"/>
  <c r="AJV63" i="4"/>
  <c r="AJU63" i="4"/>
  <c r="AJT63" i="4"/>
  <c r="AJS63" i="4"/>
  <c r="AJR63" i="4"/>
  <c r="AJQ63" i="4"/>
  <c r="AJP63" i="4"/>
  <c r="AJO63" i="4"/>
  <c r="AJN63" i="4"/>
  <c r="AJM63" i="4"/>
  <c r="AJL63" i="4"/>
  <c r="AJK63" i="4"/>
  <c r="AJJ63" i="4"/>
  <c r="AJI63" i="4"/>
  <c r="AJH63" i="4"/>
  <c r="AJG63" i="4"/>
  <c r="AJF63" i="4"/>
  <c r="AJE63" i="4"/>
  <c r="AJD63" i="4"/>
  <c r="AJC63" i="4"/>
  <c r="AJB63" i="4"/>
  <c r="AJA63" i="4"/>
  <c r="AIZ63" i="4"/>
  <c r="AIY63" i="4"/>
  <c r="AIX63" i="4"/>
  <c r="AIW63" i="4"/>
  <c r="AIV63" i="4"/>
  <c r="AIU63" i="4"/>
  <c r="AIT63" i="4"/>
  <c r="AIS63" i="4"/>
  <c r="AIR63" i="4"/>
  <c r="AIQ63" i="4"/>
  <c r="AIP63" i="4"/>
  <c r="AIO63" i="4"/>
  <c r="AIN63" i="4"/>
  <c r="AIM63" i="4"/>
  <c r="AIL63" i="4"/>
  <c r="AIK63" i="4"/>
  <c r="AIJ63" i="4"/>
  <c r="AII63" i="4"/>
  <c r="AIH63" i="4"/>
  <c r="AIG63" i="4"/>
  <c r="AIF63" i="4"/>
  <c r="AIE63" i="4"/>
  <c r="AID63" i="4"/>
  <c r="AIC63" i="4"/>
  <c r="AIB63" i="4"/>
  <c r="AIA63" i="4"/>
  <c r="AHZ63" i="4"/>
  <c r="AHV63" i="4"/>
  <c r="AHU63" i="4"/>
  <c r="AHT63" i="4"/>
  <c r="AHS63" i="4"/>
  <c r="AHQ63" i="4"/>
  <c r="AHO63" i="4"/>
  <c r="AHM63" i="4"/>
  <c r="AHL63" i="4"/>
  <c r="AHK63" i="4"/>
  <c r="AHG63" i="4"/>
  <c r="AHF63" i="4"/>
  <c r="AHD63" i="4"/>
  <c r="AHB63" i="4"/>
  <c r="AHA63" i="4"/>
  <c r="AGZ63" i="4"/>
  <c r="AGY63" i="4"/>
  <c r="AGV63" i="4"/>
  <c r="AGU63" i="4"/>
  <c r="AGT63" i="4"/>
  <c r="AGS63" i="4"/>
  <c r="AGR63" i="4"/>
  <c r="AGQ63" i="4"/>
  <c r="AGP63" i="4"/>
  <c r="KQ63" i="4"/>
  <c r="KP63" i="4"/>
  <c r="KO63" i="4"/>
  <c r="KN63" i="4"/>
  <c r="KM63" i="4"/>
  <c r="KL63" i="4"/>
  <c r="KK63" i="4"/>
  <c r="KJ63" i="4"/>
  <c r="KI63" i="4"/>
  <c r="KH63" i="4"/>
  <c r="KG63" i="4"/>
  <c r="KF63" i="4"/>
  <c r="KE63" i="4"/>
  <c r="KD63" i="4"/>
  <c r="KC63" i="4"/>
  <c r="KB63" i="4"/>
  <c r="KA63" i="4"/>
  <c r="JZ63" i="4"/>
  <c r="JY63" i="4"/>
  <c r="JX63" i="4"/>
  <c r="JW63" i="4"/>
  <c r="JV63" i="4"/>
  <c r="JU63" i="4"/>
  <c r="JT63" i="4"/>
  <c r="JS63" i="4"/>
  <c r="JR63" i="4"/>
  <c r="JQ63" i="4"/>
  <c r="JP63" i="4"/>
  <c r="JO63" i="4"/>
  <c r="JN63" i="4"/>
  <c r="JM63" i="4"/>
  <c r="JL63" i="4"/>
  <c r="JK63" i="4"/>
  <c r="JJ63" i="4"/>
  <c r="JI63" i="4"/>
  <c r="JH63" i="4"/>
  <c r="JG63" i="4"/>
  <c r="JF63" i="4"/>
  <c r="JE63" i="4"/>
  <c r="JD63" i="4"/>
  <c r="JC63" i="4"/>
  <c r="JB63" i="4"/>
  <c r="JA63" i="4"/>
  <c r="IZ63" i="4"/>
  <c r="IY63" i="4"/>
  <c r="IX63" i="4"/>
  <c r="IW63" i="4"/>
  <c r="IV63" i="4"/>
  <c r="IU63" i="4"/>
  <c r="IT63" i="4"/>
  <c r="IS63" i="4"/>
  <c r="IQ63" i="4"/>
  <c r="IP63" i="4"/>
  <c r="IO63" i="4"/>
  <c r="IN63" i="4"/>
  <c r="IL63" i="4"/>
  <c r="IJ63" i="4"/>
  <c r="IH63" i="4"/>
  <c r="IG63" i="4"/>
  <c r="IF63" i="4"/>
  <c r="IE63" i="4"/>
  <c r="IB63" i="4"/>
  <c r="IA63" i="4"/>
  <c r="HY63" i="4"/>
  <c r="HW63" i="4"/>
  <c r="HV63" i="4"/>
  <c r="HU63" i="4"/>
  <c r="HT63" i="4"/>
  <c r="HQ63" i="4"/>
  <c r="HP63" i="4"/>
  <c r="HO63" i="4"/>
  <c r="HN63" i="4"/>
  <c r="HM63" i="4"/>
  <c r="HL63" i="4"/>
  <c r="HK63" i="4"/>
  <c r="HA63" i="4"/>
  <c r="GZ63" i="4"/>
  <c r="GY63" i="4"/>
  <c r="GX63" i="4"/>
  <c r="GW63" i="4"/>
  <c r="GV63" i="4"/>
  <c r="GU63" i="4"/>
  <c r="GT63" i="4"/>
  <c r="GS63" i="4"/>
  <c r="GR63" i="4"/>
  <c r="GQ63" i="4"/>
  <c r="GP63" i="4"/>
  <c r="GO63" i="4"/>
  <c r="GN63" i="4"/>
  <c r="GM63" i="4"/>
  <c r="GL63" i="4"/>
  <c r="GK63" i="4"/>
  <c r="GJ63" i="4"/>
  <c r="GI63" i="4"/>
  <c r="GH63" i="4"/>
  <c r="GG63" i="4"/>
  <c r="GF63" i="4"/>
  <c r="GE63" i="4"/>
  <c r="GD63" i="4"/>
  <c r="GC63" i="4"/>
  <c r="GB63" i="4"/>
  <c r="GA63" i="4"/>
  <c r="FZ63" i="4"/>
  <c r="FY63" i="4"/>
  <c r="FX63" i="4"/>
  <c r="FW63" i="4"/>
  <c r="FV63" i="4"/>
  <c r="FU63" i="4"/>
  <c r="FT63" i="4"/>
  <c r="FS63" i="4"/>
  <c r="FR63" i="4"/>
  <c r="FQ63" i="4"/>
  <c r="FP63" i="4"/>
  <c r="FO63" i="4"/>
  <c r="FN63" i="4"/>
  <c r="FM63" i="4"/>
  <c r="FL63" i="4"/>
  <c r="FK63" i="4"/>
  <c r="FJ63" i="4"/>
  <c r="FI63" i="4"/>
  <c r="FH63" i="4"/>
  <c r="FG63" i="4"/>
  <c r="FF63" i="4"/>
  <c r="FE63" i="4"/>
  <c r="FD63" i="4"/>
  <c r="FC63" i="4"/>
  <c r="FA63" i="4"/>
  <c r="EZ63" i="4"/>
  <c r="EY63" i="4"/>
  <c r="EX63" i="4"/>
  <c r="EV63" i="4"/>
  <c r="ET63" i="4"/>
  <c r="ER63" i="4"/>
  <c r="EQ63" i="4"/>
  <c r="EP63" i="4"/>
  <c r="EO63" i="4"/>
  <c r="EL63" i="4"/>
  <c r="EK63" i="4"/>
  <c r="EI63" i="4"/>
  <c r="EG63" i="4"/>
  <c r="EF63" i="4"/>
  <c r="EE63" i="4"/>
  <c r="ED63" i="4"/>
  <c r="EA63" i="4"/>
  <c r="DZ63" i="4"/>
  <c r="DY63" i="4"/>
  <c r="DX63" i="4"/>
  <c r="DW63" i="4"/>
  <c r="DV63" i="4"/>
  <c r="DU63" i="4"/>
  <c r="AJV90" i="4"/>
  <c r="AJU90" i="4"/>
  <c r="AJT90" i="4"/>
  <c r="AJS90" i="4"/>
  <c r="AJR90" i="4"/>
  <c r="AJQ90" i="4"/>
  <c r="AJP90" i="4"/>
  <c r="AJO90" i="4"/>
  <c r="AJN90" i="4"/>
  <c r="AJM90" i="4"/>
  <c r="AJL90" i="4"/>
  <c r="AJK90" i="4"/>
  <c r="AJJ90" i="4"/>
  <c r="AJI90" i="4"/>
  <c r="AJH90" i="4"/>
  <c r="AJG90" i="4"/>
  <c r="AJF90" i="4"/>
  <c r="AJE90" i="4"/>
  <c r="AJD90" i="4"/>
  <c r="AJC90" i="4"/>
  <c r="AJB90" i="4"/>
  <c r="AJA90" i="4"/>
  <c r="AIZ90" i="4"/>
  <c r="AIY90" i="4"/>
  <c r="AIX90" i="4"/>
  <c r="AIW90" i="4"/>
  <c r="AIV90" i="4"/>
  <c r="AIU90" i="4"/>
  <c r="AIT90" i="4"/>
  <c r="AIS90" i="4"/>
  <c r="AIR90" i="4"/>
  <c r="AIQ90" i="4"/>
  <c r="AIP90" i="4"/>
  <c r="AIO90" i="4"/>
  <c r="AIN90" i="4"/>
  <c r="AIM90" i="4"/>
  <c r="AIL90" i="4"/>
  <c r="AIK90" i="4"/>
  <c r="AIJ90" i="4"/>
  <c r="AII90" i="4"/>
  <c r="AIH90" i="4"/>
  <c r="AIG90" i="4"/>
  <c r="AIF90" i="4"/>
  <c r="AIE90" i="4"/>
  <c r="AID90" i="4"/>
  <c r="AIC90" i="4"/>
  <c r="AIB90" i="4"/>
  <c r="AIA90" i="4"/>
  <c r="AHZ90" i="4"/>
  <c r="AHX90" i="4"/>
  <c r="AHW90" i="4"/>
  <c r="AHV90" i="4"/>
  <c r="AHU90" i="4"/>
  <c r="AHT90" i="4"/>
  <c r="AHR90" i="4"/>
  <c r="AHQ90" i="4"/>
  <c r="AHO90" i="4"/>
  <c r="AHN90" i="4"/>
  <c r="AHL90" i="4"/>
  <c r="AHJ90" i="4"/>
  <c r="AHI90" i="4"/>
  <c r="AHH90" i="4"/>
  <c r="AHE90" i="4"/>
  <c r="AHD90" i="4"/>
  <c r="AHC90" i="4"/>
  <c r="AHB90" i="4"/>
  <c r="AGZ90" i="4"/>
  <c r="AGY90" i="4"/>
  <c r="AGW90" i="4"/>
  <c r="AGV90" i="4"/>
  <c r="AGU90" i="4"/>
  <c r="AGT90" i="4"/>
  <c r="AGS90" i="4"/>
  <c r="AGR90" i="4"/>
  <c r="AGQ90" i="4"/>
  <c r="AGP90" i="4"/>
  <c r="KQ90" i="4"/>
  <c r="KP90" i="4"/>
  <c r="KO90" i="4"/>
  <c r="KN90" i="4"/>
  <c r="KM90" i="4"/>
  <c r="KL90" i="4"/>
  <c r="KK90" i="4"/>
  <c r="KJ90" i="4"/>
  <c r="KI90" i="4"/>
  <c r="KH90" i="4"/>
  <c r="KG90" i="4"/>
  <c r="KF90" i="4"/>
  <c r="KE90" i="4"/>
  <c r="KD90" i="4"/>
  <c r="KC90" i="4"/>
  <c r="KB90" i="4"/>
  <c r="KA90" i="4"/>
  <c r="JZ90" i="4"/>
  <c r="JY90" i="4"/>
  <c r="JX90" i="4"/>
  <c r="JW90" i="4"/>
  <c r="JV90" i="4"/>
  <c r="JU90" i="4"/>
  <c r="JT90" i="4"/>
  <c r="JS90" i="4"/>
  <c r="JR90" i="4"/>
  <c r="JQ90" i="4"/>
  <c r="JP90" i="4"/>
  <c r="JO90" i="4"/>
  <c r="JN90" i="4"/>
  <c r="JM90" i="4"/>
  <c r="JL90" i="4"/>
  <c r="JK90" i="4"/>
  <c r="JJ90" i="4"/>
  <c r="JI90" i="4"/>
  <c r="JH90" i="4"/>
  <c r="JG90" i="4"/>
  <c r="JF90" i="4"/>
  <c r="JE90" i="4"/>
  <c r="JD90" i="4"/>
  <c r="JC90" i="4"/>
  <c r="JB90" i="4"/>
  <c r="JA90" i="4"/>
  <c r="IZ90" i="4"/>
  <c r="IY90" i="4"/>
  <c r="IX90" i="4"/>
  <c r="IW90" i="4"/>
  <c r="IV90" i="4"/>
  <c r="IU90" i="4"/>
  <c r="IS90" i="4"/>
  <c r="IR90" i="4"/>
  <c r="IQ90" i="4"/>
  <c r="IP90" i="4"/>
  <c r="IO90" i="4"/>
  <c r="IM90" i="4"/>
  <c r="IL90" i="4"/>
  <c r="IK90" i="4"/>
  <c r="IJ90" i="4"/>
  <c r="II90" i="4"/>
  <c r="IG90" i="4"/>
  <c r="IE90" i="4"/>
  <c r="ID90" i="4"/>
  <c r="IC90" i="4"/>
  <c r="HZ90" i="4"/>
  <c r="HY90" i="4"/>
  <c r="HX90" i="4"/>
  <c r="HW90" i="4"/>
  <c r="HU90" i="4"/>
  <c r="HT90" i="4"/>
  <c r="HR90" i="4"/>
  <c r="HQ90" i="4"/>
  <c r="HP90" i="4"/>
  <c r="HO90" i="4"/>
  <c r="HN90" i="4"/>
  <c r="HM90" i="4"/>
  <c r="HL90" i="4"/>
  <c r="HK90" i="4"/>
  <c r="HA90" i="4"/>
  <c r="GZ90" i="4"/>
  <c r="GY90" i="4"/>
  <c r="GX90" i="4"/>
  <c r="GW90" i="4"/>
  <c r="GV90" i="4"/>
  <c r="GU90" i="4"/>
  <c r="GT90" i="4"/>
  <c r="GS90" i="4"/>
  <c r="GR90" i="4"/>
  <c r="GQ90" i="4"/>
  <c r="GP90" i="4"/>
  <c r="GO90" i="4"/>
  <c r="GN90" i="4"/>
  <c r="GM90" i="4"/>
  <c r="GL90" i="4"/>
  <c r="GK90" i="4"/>
  <c r="GJ90" i="4"/>
  <c r="GI90" i="4"/>
  <c r="GH90" i="4"/>
  <c r="GG90" i="4"/>
  <c r="GF90" i="4"/>
  <c r="GE90" i="4"/>
  <c r="GD90" i="4"/>
  <c r="GC90" i="4"/>
  <c r="GB90" i="4"/>
  <c r="GA90" i="4"/>
  <c r="FZ90" i="4"/>
  <c r="FY90" i="4"/>
  <c r="FX90" i="4"/>
  <c r="FW90" i="4"/>
  <c r="FV90" i="4"/>
  <c r="FU90" i="4"/>
  <c r="FT90" i="4"/>
  <c r="FS90" i="4"/>
  <c r="FR90" i="4"/>
  <c r="FQ90" i="4"/>
  <c r="FP90" i="4"/>
  <c r="FO90" i="4"/>
  <c r="FN90" i="4"/>
  <c r="FM90" i="4"/>
  <c r="FL90" i="4"/>
  <c r="FK90" i="4"/>
  <c r="FJ90" i="4"/>
  <c r="FI90" i="4"/>
  <c r="FH90" i="4"/>
  <c r="FG90" i="4"/>
  <c r="FF90" i="4"/>
  <c r="FE90" i="4"/>
  <c r="FC90" i="4"/>
  <c r="FB90" i="4"/>
  <c r="FA90" i="4"/>
  <c r="EZ90" i="4"/>
  <c r="EY90" i="4"/>
  <c r="EW90" i="4"/>
  <c r="EV90" i="4"/>
  <c r="ET90" i="4"/>
  <c r="ES90" i="4"/>
  <c r="EQ90" i="4"/>
  <c r="EO90" i="4"/>
  <c r="EN90" i="4"/>
  <c r="EM90" i="4"/>
  <c r="EJ90" i="4"/>
  <c r="EI90" i="4"/>
  <c r="EH90" i="4"/>
  <c r="EG90" i="4"/>
  <c r="EE90" i="4"/>
  <c r="ED90" i="4"/>
  <c r="EB90" i="4"/>
  <c r="EA90" i="4"/>
  <c r="DZ90" i="4"/>
  <c r="DY90" i="4"/>
  <c r="DX90" i="4"/>
  <c r="DW90" i="4"/>
  <c r="DV90" i="4"/>
  <c r="DU90" i="4"/>
  <c r="AJV3" i="4"/>
  <c r="AJU3" i="4"/>
  <c r="AJT3" i="4"/>
  <c r="AJS3" i="4"/>
  <c r="AJR3" i="4"/>
  <c r="AJQ3" i="4"/>
  <c r="AJP3" i="4"/>
  <c r="AJO3" i="4"/>
  <c r="AJN3" i="4"/>
  <c r="AJM3" i="4"/>
  <c r="AJL3" i="4"/>
  <c r="AJK3" i="4"/>
  <c r="AJJ3" i="4"/>
  <c r="AJI3" i="4"/>
  <c r="AJH3" i="4"/>
  <c r="AJG3" i="4"/>
  <c r="AJF3" i="4"/>
  <c r="AJE3" i="4"/>
  <c r="AJD3" i="4"/>
  <c r="AJC3" i="4"/>
  <c r="AJB3" i="4"/>
  <c r="AJA3" i="4"/>
  <c r="AIZ3" i="4"/>
  <c r="AIY3" i="4"/>
  <c r="AIX3" i="4"/>
  <c r="AIW3" i="4"/>
  <c r="AIV3" i="4"/>
  <c r="AIU3" i="4"/>
  <c r="AIT3" i="4"/>
  <c r="AIS3" i="4"/>
  <c r="AIR3" i="4"/>
  <c r="AIQ3" i="4"/>
  <c r="AIP3" i="4"/>
  <c r="AIO3" i="4"/>
  <c r="AIN3" i="4"/>
  <c r="AIM3" i="4"/>
  <c r="AIL3" i="4"/>
  <c r="AIK3" i="4"/>
  <c r="AIJ3" i="4"/>
  <c r="AII3" i="4"/>
  <c r="AIH3" i="4"/>
  <c r="AIG3" i="4"/>
  <c r="AIF3" i="4"/>
  <c r="AIE3" i="4"/>
  <c r="AID3" i="4"/>
  <c r="AIC3" i="4"/>
  <c r="AIB3" i="4"/>
  <c r="AIA3" i="4"/>
  <c r="AHZ3" i="4"/>
  <c r="AHY3" i="4"/>
  <c r="AHV3" i="4"/>
  <c r="AHU3" i="4"/>
  <c r="AHT3" i="4"/>
  <c r="AHS3" i="4"/>
  <c r="AHR3" i="4"/>
  <c r="AHQ3" i="4"/>
  <c r="AHP3" i="4"/>
  <c r="AHN3" i="4"/>
  <c r="AHM3" i="4"/>
  <c r="AHL3" i="4"/>
  <c r="AHK3" i="4"/>
  <c r="AHJ3" i="4"/>
  <c r="AHI3" i="4"/>
  <c r="AHG3" i="4"/>
  <c r="AHF3" i="4"/>
  <c r="AHE3" i="4"/>
  <c r="AHD3" i="4"/>
  <c r="AHC3" i="4"/>
  <c r="AHB3" i="4"/>
  <c r="AGZ3" i="4"/>
  <c r="AGY3" i="4"/>
  <c r="AGW3" i="4"/>
  <c r="AGV3" i="4"/>
  <c r="AGU3" i="4"/>
  <c r="AGT3" i="4"/>
  <c r="AGS3" i="4"/>
  <c r="AGR3" i="4"/>
  <c r="AGQ3" i="4"/>
  <c r="AGP3" i="4"/>
  <c r="KQ3" i="4"/>
  <c r="KP3" i="4"/>
  <c r="KO3" i="4"/>
  <c r="KN3" i="4"/>
  <c r="KM3" i="4"/>
  <c r="KL3" i="4"/>
  <c r="KK3" i="4"/>
  <c r="KJ3" i="4"/>
  <c r="KI3" i="4"/>
  <c r="KH3" i="4"/>
  <c r="KG3" i="4"/>
  <c r="KF3" i="4"/>
  <c r="KE3" i="4"/>
  <c r="KD3" i="4"/>
  <c r="KC3" i="4"/>
  <c r="KB3" i="4"/>
  <c r="KA3" i="4"/>
  <c r="JZ3" i="4"/>
  <c r="JY3" i="4"/>
  <c r="JX3" i="4"/>
  <c r="JW3" i="4"/>
  <c r="JV3" i="4"/>
  <c r="JU3" i="4"/>
  <c r="JT3" i="4"/>
  <c r="JS3" i="4"/>
  <c r="JR3" i="4"/>
  <c r="JQ3" i="4"/>
  <c r="JP3" i="4"/>
  <c r="JO3" i="4"/>
  <c r="JN3" i="4"/>
  <c r="JM3" i="4"/>
  <c r="JL3" i="4"/>
  <c r="JK3" i="4"/>
  <c r="JJ3" i="4"/>
  <c r="JI3" i="4"/>
  <c r="JH3" i="4"/>
  <c r="JG3" i="4"/>
  <c r="JF3" i="4"/>
  <c r="JE3" i="4"/>
  <c r="JD3" i="4"/>
  <c r="JC3" i="4"/>
  <c r="JB3" i="4"/>
  <c r="JA3" i="4"/>
  <c r="IZ3" i="4"/>
  <c r="IY3" i="4"/>
  <c r="IX3" i="4"/>
  <c r="IW3" i="4"/>
  <c r="IV3" i="4"/>
  <c r="IU3" i="4"/>
  <c r="IT3" i="4"/>
  <c r="IQ3" i="4"/>
  <c r="IP3" i="4"/>
  <c r="IO3" i="4"/>
  <c r="IN3" i="4"/>
  <c r="IM3" i="4"/>
  <c r="IL3" i="4"/>
  <c r="II3" i="4"/>
  <c r="IH3" i="4"/>
  <c r="IG3" i="4"/>
  <c r="IF3" i="4"/>
  <c r="IE3" i="4"/>
  <c r="ID3" i="4"/>
  <c r="IB3" i="4"/>
  <c r="IA3" i="4"/>
  <c r="HZ3" i="4"/>
  <c r="HY3" i="4"/>
  <c r="HX3" i="4"/>
  <c r="HW3" i="4"/>
  <c r="HU3" i="4"/>
  <c r="HT3" i="4"/>
  <c r="HR3" i="4"/>
  <c r="HQ3" i="4"/>
  <c r="HP3" i="4"/>
  <c r="HO3" i="4"/>
  <c r="HN3" i="4"/>
  <c r="HM3" i="4"/>
  <c r="HL3" i="4"/>
  <c r="HK3" i="4"/>
  <c r="HA3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A3" i="4"/>
  <c r="EZ3" i="4"/>
  <c r="EY3" i="4"/>
  <c r="EX3" i="4"/>
  <c r="EW3" i="4"/>
  <c r="EV3" i="4"/>
  <c r="ES3" i="4"/>
  <c r="ER3" i="4"/>
  <c r="EQ3" i="4"/>
  <c r="EP3" i="4"/>
  <c r="EO3" i="4"/>
  <c r="EN3" i="4"/>
  <c r="EL3" i="4"/>
  <c r="EK3" i="4"/>
  <c r="EJ3" i="4"/>
  <c r="EI3" i="4"/>
  <c r="EH3" i="4"/>
  <c r="EG3" i="4"/>
  <c r="EE3" i="4"/>
  <c r="ED3" i="4"/>
  <c r="EB3" i="4"/>
  <c r="EA3" i="4"/>
  <c r="DZ3" i="4"/>
  <c r="DY3" i="4"/>
  <c r="DX3" i="4"/>
  <c r="DW3" i="4"/>
  <c r="DV3" i="4"/>
  <c r="DU3" i="4"/>
  <c r="AJV79" i="4"/>
  <c r="AJU79" i="4"/>
  <c r="AJT79" i="4"/>
  <c r="AJS79" i="4"/>
  <c r="AJR79" i="4"/>
  <c r="AJQ79" i="4"/>
  <c r="AJP79" i="4"/>
  <c r="AJO79" i="4"/>
  <c r="AJN79" i="4"/>
  <c r="AJM79" i="4"/>
  <c r="AJL79" i="4"/>
  <c r="AJK79" i="4"/>
  <c r="AJJ79" i="4"/>
  <c r="AJI79" i="4"/>
  <c r="AJH79" i="4"/>
  <c r="AJG79" i="4"/>
  <c r="AJF79" i="4"/>
  <c r="AJE79" i="4"/>
  <c r="AJD79" i="4"/>
  <c r="AJC79" i="4"/>
  <c r="AJB79" i="4"/>
  <c r="AJA79" i="4"/>
  <c r="AIZ79" i="4"/>
  <c r="AIY79" i="4"/>
  <c r="AIX79" i="4"/>
  <c r="AIW79" i="4"/>
  <c r="AIV79" i="4"/>
  <c r="AIU79" i="4"/>
  <c r="AIT79" i="4"/>
  <c r="AIS79" i="4"/>
  <c r="AIR79" i="4"/>
  <c r="AIQ79" i="4"/>
  <c r="AIP79" i="4"/>
  <c r="AIO79" i="4"/>
  <c r="AIN79" i="4"/>
  <c r="AIM79" i="4"/>
  <c r="AIL79" i="4"/>
  <c r="AIK79" i="4"/>
  <c r="AIJ79" i="4"/>
  <c r="AII79" i="4"/>
  <c r="AIH79" i="4"/>
  <c r="AIG79" i="4"/>
  <c r="AIF79" i="4"/>
  <c r="AIE79" i="4"/>
  <c r="AID79" i="4"/>
  <c r="AIC79" i="4"/>
  <c r="AIB79" i="4"/>
  <c r="AIA79" i="4"/>
  <c r="AHY79" i="4"/>
  <c r="AHW79" i="4"/>
  <c r="AHV79" i="4"/>
  <c r="AHU79" i="4"/>
  <c r="AHT79" i="4"/>
  <c r="AHS79" i="4"/>
  <c r="AHQ79" i="4"/>
  <c r="AHP79" i="4"/>
  <c r="AHO79" i="4"/>
  <c r="AHN79" i="4"/>
  <c r="AHM79" i="4"/>
  <c r="AHL79" i="4"/>
  <c r="AHK79" i="4"/>
  <c r="AHJ79" i="4"/>
  <c r="AHI79" i="4"/>
  <c r="AHH79" i="4"/>
  <c r="AHG79" i="4"/>
  <c r="AHF79" i="4"/>
  <c r="AHD79" i="4"/>
  <c r="AHC79" i="4"/>
  <c r="AHB79" i="4"/>
  <c r="AGZ79" i="4"/>
  <c r="AGY79" i="4"/>
  <c r="AGW79" i="4"/>
  <c r="AGV79" i="4"/>
  <c r="AGU79" i="4"/>
  <c r="AGT79" i="4"/>
  <c r="AGS79" i="4"/>
  <c r="AGR79" i="4"/>
  <c r="AGQ79" i="4"/>
  <c r="AGP79" i="4"/>
  <c r="KQ79" i="4"/>
  <c r="KP79" i="4"/>
  <c r="KO79" i="4"/>
  <c r="KN79" i="4"/>
  <c r="KM79" i="4"/>
  <c r="KL79" i="4"/>
  <c r="KK79" i="4"/>
  <c r="KJ79" i="4"/>
  <c r="KI79" i="4"/>
  <c r="KH79" i="4"/>
  <c r="KG79" i="4"/>
  <c r="KF79" i="4"/>
  <c r="KE79" i="4"/>
  <c r="KD79" i="4"/>
  <c r="KC79" i="4"/>
  <c r="KB79" i="4"/>
  <c r="KA79" i="4"/>
  <c r="JZ79" i="4"/>
  <c r="JY79" i="4"/>
  <c r="JX79" i="4"/>
  <c r="JW79" i="4"/>
  <c r="JV79" i="4"/>
  <c r="JU79" i="4"/>
  <c r="JT79" i="4"/>
  <c r="JS79" i="4"/>
  <c r="JR79" i="4"/>
  <c r="JQ79" i="4"/>
  <c r="JP79" i="4"/>
  <c r="JO79" i="4"/>
  <c r="JN79" i="4"/>
  <c r="JM79" i="4"/>
  <c r="JL79" i="4"/>
  <c r="JK79" i="4"/>
  <c r="JJ79" i="4"/>
  <c r="JI79" i="4"/>
  <c r="JH79" i="4"/>
  <c r="JG79" i="4"/>
  <c r="JF79" i="4"/>
  <c r="JE79" i="4"/>
  <c r="JD79" i="4"/>
  <c r="JC79" i="4"/>
  <c r="JB79" i="4"/>
  <c r="JA79" i="4"/>
  <c r="IZ79" i="4"/>
  <c r="IY79" i="4"/>
  <c r="IX79" i="4"/>
  <c r="IW79" i="4"/>
  <c r="IV79" i="4"/>
  <c r="IT79" i="4"/>
  <c r="IR79" i="4"/>
  <c r="IQ79" i="4"/>
  <c r="IP79" i="4"/>
  <c r="IO79" i="4"/>
  <c r="IN79" i="4"/>
  <c r="IL79" i="4"/>
  <c r="IJ79" i="4"/>
  <c r="II79" i="4"/>
  <c r="IH79" i="4"/>
  <c r="IG79" i="4"/>
  <c r="IF79" i="4"/>
  <c r="IE79" i="4"/>
  <c r="ID79" i="4"/>
  <c r="IC79" i="4"/>
  <c r="IB79" i="4"/>
  <c r="IA79" i="4"/>
  <c r="HY79" i="4"/>
  <c r="HX79" i="4"/>
  <c r="HW79" i="4"/>
  <c r="HU79" i="4"/>
  <c r="HT79" i="4"/>
  <c r="HR79" i="4"/>
  <c r="HQ79" i="4"/>
  <c r="HP79" i="4"/>
  <c r="HO79" i="4"/>
  <c r="HN79" i="4"/>
  <c r="HM79" i="4"/>
  <c r="HL79" i="4"/>
  <c r="HK79" i="4"/>
  <c r="HA79" i="4"/>
  <c r="GZ79" i="4"/>
  <c r="GY79" i="4"/>
  <c r="GX79" i="4"/>
  <c r="GW79" i="4"/>
  <c r="GV79" i="4"/>
  <c r="GU79" i="4"/>
  <c r="GT79" i="4"/>
  <c r="GS79" i="4"/>
  <c r="GR79" i="4"/>
  <c r="GQ79" i="4"/>
  <c r="GP79" i="4"/>
  <c r="GO79" i="4"/>
  <c r="GN79" i="4"/>
  <c r="GM79" i="4"/>
  <c r="GL79" i="4"/>
  <c r="GK79" i="4"/>
  <c r="GJ79" i="4"/>
  <c r="GI79" i="4"/>
  <c r="GH79" i="4"/>
  <c r="GG79" i="4"/>
  <c r="GF79" i="4"/>
  <c r="GE79" i="4"/>
  <c r="GD79" i="4"/>
  <c r="GC79" i="4"/>
  <c r="GB79" i="4"/>
  <c r="GA79" i="4"/>
  <c r="FZ79" i="4"/>
  <c r="FY79" i="4"/>
  <c r="FX79" i="4"/>
  <c r="FW79" i="4"/>
  <c r="FV79" i="4"/>
  <c r="FU79" i="4"/>
  <c r="FT79" i="4"/>
  <c r="FS79" i="4"/>
  <c r="FR79" i="4"/>
  <c r="FQ79" i="4"/>
  <c r="FP79" i="4"/>
  <c r="FO79" i="4"/>
  <c r="FN79" i="4"/>
  <c r="FM79" i="4"/>
  <c r="FL79" i="4"/>
  <c r="FK79" i="4"/>
  <c r="FJ79" i="4"/>
  <c r="FI79" i="4"/>
  <c r="FH79" i="4"/>
  <c r="FG79" i="4"/>
  <c r="FF79" i="4"/>
  <c r="FD79" i="4"/>
  <c r="FB79" i="4"/>
  <c r="FA79" i="4"/>
  <c r="EZ79" i="4"/>
  <c r="EY79" i="4"/>
  <c r="EX79" i="4"/>
  <c r="EV79" i="4"/>
  <c r="ET79" i="4"/>
  <c r="ES79" i="4"/>
  <c r="ER79" i="4"/>
  <c r="EQ79" i="4"/>
  <c r="EP79" i="4"/>
  <c r="EO79" i="4"/>
  <c r="EN79" i="4"/>
  <c r="EM79" i="4"/>
  <c r="EL79" i="4"/>
  <c r="EK79" i="4"/>
  <c r="EI79" i="4"/>
  <c r="EH79" i="4"/>
  <c r="EG79" i="4"/>
  <c r="EE79" i="4"/>
  <c r="ED79" i="4"/>
  <c r="EB79" i="4"/>
  <c r="EA79" i="4"/>
  <c r="DZ79" i="4"/>
  <c r="DY79" i="4"/>
  <c r="DX79" i="4"/>
  <c r="DW79" i="4"/>
  <c r="DV79" i="4"/>
  <c r="DU79" i="4"/>
  <c r="AJV35" i="4"/>
  <c r="AJU35" i="4"/>
  <c r="AJT35" i="4"/>
  <c r="AJS35" i="4"/>
  <c r="AJR35" i="4"/>
  <c r="AJQ35" i="4"/>
  <c r="AJP35" i="4"/>
  <c r="AJO35" i="4"/>
  <c r="AJN35" i="4"/>
  <c r="AJM35" i="4"/>
  <c r="AJL35" i="4"/>
  <c r="AJK35" i="4"/>
  <c r="AJJ35" i="4"/>
  <c r="AJI35" i="4"/>
  <c r="AJH35" i="4"/>
  <c r="AJG35" i="4"/>
  <c r="AJF35" i="4"/>
  <c r="AJE35" i="4"/>
  <c r="AJD35" i="4"/>
  <c r="AJC35" i="4"/>
  <c r="AJB35" i="4"/>
  <c r="AJA35" i="4"/>
  <c r="AIZ35" i="4"/>
  <c r="AIY35" i="4"/>
  <c r="AIX35" i="4"/>
  <c r="AIW35" i="4"/>
  <c r="AIV35" i="4"/>
  <c r="AIU35" i="4"/>
  <c r="AIT35" i="4"/>
  <c r="AIS35" i="4"/>
  <c r="AIR35" i="4"/>
  <c r="AIQ35" i="4"/>
  <c r="AIP35" i="4"/>
  <c r="AIO35" i="4"/>
  <c r="AIN35" i="4"/>
  <c r="AIM35" i="4"/>
  <c r="AIL35" i="4"/>
  <c r="AIK35" i="4"/>
  <c r="AIJ35" i="4"/>
  <c r="AII35" i="4"/>
  <c r="AIH35" i="4"/>
  <c r="AIG35" i="4"/>
  <c r="AIF35" i="4"/>
  <c r="AIE35" i="4"/>
  <c r="AID35" i="4"/>
  <c r="AIC35" i="4"/>
  <c r="AIB35" i="4"/>
  <c r="AIA35" i="4"/>
  <c r="AHZ35" i="4"/>
  <c r="AHY35" i="4"/>
  <c r="AHX35" i="4"/>
  <c r="AHW35" i="4"/>
  <c r="AHU35" i="4"/>
  <c r="AHS35" i="4"/>
  <c r="AHR35" i="4"/>
  <c r="AHQ35" i="4"/>
  <c r="AHO35" i="4"/>
  <c r="AHN35" i="4"/>
  <c r="AHL35" i="4"/>
  <c r="AHK35" i="4"/>
  <c r="AHI35" i="4"/>
  <c r="AHF35" i="4"/>
  <c r="AHA35" i="4"/>
  <c r="AGZ35" i="4"/>
  <c r="AGY35" i="4"/>
  <c r="AGV35" i="4"/>
  <c r="AGU35" i="4"/>
  <c r="AGT35" i="4"/>
  <c r="AGS35" i="4"/>
  <c r="AGR35" i="4"/>
  <c r="AGQ35" i="4"/>
  <c r="AGP35" i="4"/>
  <c r="KQ35" i="4"/>
  <c r="KP35" i="4"/>
  <c r="KO35" i="4"/>
  <c r="KN35" i="4"/>
  <c r="KM35" i="4"/>
  <c r="KL35" i="4"/>
  <c r="KK35" i="4"/>
  <c r="KJ35" i="4"/>
  <c r="KI35" i="4"/>
  <c r="KH35" i="4"/>
  <c r="KG35" i="4"/>
  <c r="KF35" i="4"/>
  <c r="KE35" i="4"/>
  <c r="KD35" i="4"/>
  <c r="KC35" i="4"/>
  <c r="KB35" i="4"/>
  <c r="KA35" i="4"/>
  <c r="JZ35" i="4"/>
  <c r="JY35" i="4"/>
  <c r="JX35" i="4"/>
  <c r="JW35" i="4"/>
  <c r="JV35" i="4"/>
  <c r="JU35" i="4"/>
  <c r="JT35" i="4"/>
  <c r="JS35" i="4"/>
  <c r="JR35" i="4"/>
  <c r="JQ35" i="4"/>
  <c r="JP35" i="4"/>
  <c r="JO35" i="4"/>
  <c r="JN35" i="4"/>
  <c r="JM35" i="4"/>
  <c r="JL35" i="4"/>
  <c r="JK35" i="4"/>
  <c r="JJ35" i="4"/>
  <c r="JI35" i="4"/>
  <c r="JH35" i="4"/>
  <c r="JG35" i="4"/>
  <c r="JF35" i="4"/>
  <c r="JE35" i="4"/>
  <c r="JD35" i="4"/>
  <c r="JC35" i="4"/>
  <c r="JB35" i="4"/>
  <c r="JA35" i="4"/>
  <c r="IZ35" i="4"/>
  <c r="IY35" i="4"/>
  <c r="IX35" i="4"/>
  <c r="IW35" i="4"/>
  <c r="IV35" i="4"/>
  <c r="IU35" i="4"/>
  <c r="IT35" i="4"/>
  <c r="IS35" i="4"/>
  <c r="IR35" i="4"/>
  <c r="IP35" i="4"/>
  <c r="IN35" i="4"/>
  <c r="IM35" i="4"/>
  <c r="IL35" i="4"/>
  <c r="IJ35" i="4"/>
  <c r="II35" i="4"/>
  <c r="IG35" i="4"/>
  <c r="IF35" i="4"/>
  <c r="ID35" i="4"/>
  <c r="IA35" i="4"/>
  <c r="HV35" i="4"/>
  <c r="HU35" i="4"/>
  <c r="HT35" i="4"/>
  <c r="HQ35" i="4"/>
  <c r="HP35" i="4"/>
  <c r="HO35" i="4"/>
  <c r="HN35" i="4"/>
  <c r="HM35" i="4"/>
  <c r="HL35" i="4"/>
  <c r="HK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GI35" i="4"/>
  <c r="GH35" i="4"/>
  <c r="GG35" i="4"/>
  <c r="GF35" i="4"/>
  <c r="GE35" i="4"/>
  <c r="GD35" i="4"/>
  <c r="GC35" i="4"/>
  <c r="GB35" i="4"/>
  <c r="GA35" i="4"/>
  <c r="FZ35" i="4"/>
  <c r="FY35" i="4"/>
  <c r="FX35" i="4"/>
  <c r="FW35" i="4"/>
  <c r="FV35" i="4"/>
  <c r="FU35" i="4"/>
  <c r="FT35" i="4"/>
  <c r="FS35" i="4"/>
  <c r="FR35" i="4"/>
  <c r="FQ35" i="4"/>
  <c r="FP35" i="4"/>
  <c r="FO35" i="4"/>
  <c r="FN35" i="4"/>
  <c r="FM35" i="4"/>
  <c r="FL35" i="4"/>
  <c r="FK35" i="4"/>
  <c r="FJ35" i="4"/>
  <c r="FI35" i="4"/>
  <c r="FH35" i="4"/>
  <c r="FG35" i="4"/>
  <c r="FF35" i="4"/>
  <c r="FE35" i="4"/>
  <c r="FD35" i="4"/>
  <c r="FC35" i="4"/>
  <c r="FB35" i="4"/>
  <c r="EZ35" i="4"/>
  <c r="EX35" i="4"/>
  <c r="EW35" i="4"/>
  <c r="EV35" i="4"/>
  <c r="ET35" i="4"/>
  <c r="ES35" i="4"/>
  <c r="EQ35" i="4"/>
  <c r="EP35" i="4"/>
  <c r="EO35" i="4"/>
  <c r="EN35" i="4"/>
  <c r="EK35" i="4"/>
  <c r="EF35" i="4"/>
  <c r="EE35" i="4"/>
  <c r="ED35" i="4"/>
  <c r="EA35" i="4"/>
  <c r="DZ35" i="4"/>
  <c r="DY35" i="4"/>
  <c r="DX35" i="4"/>
  <c r="DW35" i="4"/>
  <c r="DV35" i="4"/>
  <c r="DU35" i="4"/>
  <c r="AJV81" i="4"/>
  <c r="AJU81" i="4"/>
  <c r="AJT81" i="4"/>
  <c r="AJS81" i="4"/>
  <c r="AJR81" i="4"/>
  <c r="AJQ81" i="4"/>
  <c r="AJP81" i="4"/>
  <c r="AJO81" i="4"/>
  <c r="AJN81" i="4"/>
  <c r="AJM81" i="4"/>
  <c r="AJL81" i="4"/>
  <c r="AJK81" i="4"/>
  <c r="AJJ81" i="4"/>
  <c r="AJI81" i="4"/>
  <c r="AJH81" i="4"/>
  <c r="AJG81" i="4"/>
  <c r="AJF81" i="4"/>
  <c r="AJE81" i="4"/>
  <c r="AJD81" i="4"/>
  <c r="AJC81" i="4"/>
  <c r="AJB81" i="4"/>
  <c r="AJA81" i="4"/>
  <c r="AIZ81" i="4"/>
  <c r="AIY81" i="4"/>
  <c r="AIX81" i="4"/>
  <c r="AIW81" i="4"/>
  <c r="AIV81" i="4"/>
  <c r="AIU81" i="4"/>
  <c r="AIT81" i="4"/>
  <c r="AIS81" i="4"/>
  <c r="AIR81" i="4"/>
  <c r="AIQ81" i="4"/>
  <c r="AIP81" i="4"/>
  <c r="AIO81" i="4"/>
  <c r="AIN81" i="4"/>
  <c r="AIM81" i="4"/>
  <c r="AIL81" i="4"/>
  <c r="AIK81" i="4"/>
  <c r="AIJ81" i="4"/>
  <c r="AII81" i="4"/>
  <c r="AIH81" i="4"/>
  <c r="AIG81" i="4"/>
  <c r="AIF81" i="4"/>
  <c r="AIE81" i="4"/>
  <c r="AID81" i="4"/>
  <c r="AIC81" i="4"/>
  <c r="AIB81" i="4"/>
  <c r="AIA81" i="4"/>
  <c r="AHZ81" i="4"/>
  <c r="AHY81" i="4"/>
  <c r="AHX81" i="4"/>
  <c r="AHW81" i="4"/>
  <c r="AHU81" i="4"/>
  <c r="AHN81" i="4"/>
  <c r="AHM81" i="4"/>
  <c r="AHL81" i="4"/>
  <c r="AHK81" i="4"/>
  <c r="AHJ81" i="4"/>
  <c r="AHI81" i="4"/>
  <c r="AHH81" i="4"/>
  <c r="AHG81" i="4"/>
  <c r="AHF81" i="4"/>
  <c r="AHE81" i="4"/>
  <c r="AHC81" i="4"/>
  <c r="AHB81" i="4"/>
  <c r="AHA81" i="4"/>
  <c r="AGZ81" i="4"/>
  <c r="AGY81" i="4"/>
  <c r="AGW81" i="4"/>
  <c r="AGV81" i="4"/>
  <c r="AGU81" i="4"/>
  <c r="AGT81" i="4"/>
  <c r="AGS81" i="4"/>
  <c r="AGR81" i="4"/>
  <c r="AGQ81" i="4"/>
  <c r="AGP81" i="4"/>
  <c r="KQ81" i="4"/>
  <c r="KP81" i="4"/>
  <c r="KO81" i="4"/>
  <c r="KN81" i="4"/>
  <c r="KM81" i="4"/>
  <c r="KL81" i="4"/>
  <c r="KK81" i="4"/>
  <c r="KJ81" i="4"/>
  <c r="KI81" i="4"/>
  <c r="KH81" i="4"/>
  <c r="KG81" i="4"/>
  <c r="KF81" i="4"/>
  <c r="KE81" i="4"/>
  <c r="KD81" i="4"/>
  <c r="KC81" i="4"/>
  <c r="KB81" i="4"/>
  <c r="KA81" i="4"/>
  <c r="JZ81" i="4"/>
  <c r="JY81" i="4"/>
  <c r="JX81" i="4"/>
  <c r="JW81" i="4"/>
  <c r="JV81" i="4"/>
  <c r="JU81" i="4"/>
  <c r="JT81" i="4"/>
  <c r="JS81" i="4"/>
  <c r="JR81" i="4"/>
  <c r="JQ81" i="4"/>
  <c r="JP81" i="4"/>
  <c r="JO81" i="4"/>
  <c r="JN81" i="4"/>
  <c r="JM81" i="4"/>
  <c r="JL81" i="4"/>
  <c r="JK81" i="4"/>
  <c r="JJ81" i="4"/>
  <c r="JI81" i="4"/>
  <c r="JH81" i="4"/>
  <c r="JG81" i="4"/>
  <c r="JF81" i="4"/>
  <c r="JE81" i="4"/>
  <c r="JD81" i="4"/>
  <c r="JC81" i="4"/>
  <c r="JB81" i="4"/>
  <c r="JA81" i="4"/>
  <c r="IZ81" i="4"/>
  <c r="IY81" i="4"/>
  <c r="IX81" i="4"/>
  <c r="IW81" i="4"/>
  <c r="IV81" i="4"/>
  <c r="IU81" i="4"/>
  <c r="IT81" i="4"/>
  <c r="IS81" i="4"/>
  <c r="IR81" i="4"/>
  <c r="IP81" i="4"/>
  <c r="IO81" i="4"/>
  <c r="II81" i="4"/>
  <c r="IH81" i="4"/>
  <c r="IG81" i="4"/>
  <c r="IF81" i="4"/>
  <c r="IE81" i="4"/>
  <c r="ID81" i="4"/>
  <c r="IC81" i="4"/>
  <c r="IB81" i="4"/>
  <c r="IA81" i="4"/>
  <c r="HZ81" i="4"/>
  <c r="HX81" i="4"/>
  <c r="HW81" i="4"/>
  <c r="HV81" i="4"/>
  <c r="HU81" i="4"/>
  <c r="HT81" i="4"/>
  <c r="HR81" i="4"/>
  <c r="HQ81" i="4"/>
  <c r="HP81" i="4"/>
  <c r="HO81" i="4"/>
  <c r="HN81" i="4"/>
  <c r="HM81" i="4"/>
  <c r="HL81" i="4"/>
  <c r="HK81" i="4"/>
  <c r="HA81" i="4"/>
  <c r="GZ81" i="4"/>
  <c r="GY81" i="4"/>
  <c r="GX81" i="4"/>
  <c r="GW81" i="4"/>
  <c r="GV81" i="4"/>
  <c r="GU81" i="4"/>
  <c r="GT81" i="4"/>
  <c r="GS81" i="4"/>
  <c r="GR81" i="4"/>
  <c r="GQ81" i="4"/>
  <c r="GP81" i="4"/>
  <c r="GO81" i="4"/>
  <c r="GN81" i="4"/>
  <c r="GM81" i="4"/>
  <c r="GL81" i="4"/>
  <c r="GK81" i="4"/>
  <c r="GJ81" i="4"/>
  <c r="GI81" i="4"/>
  <c r="GH81" i="4"/>
  <c r="GG81" i="4"/>
  <c r="GF81" i="4"/>
  <c r="GE81" i="4"/>
  <c r="GD81" i="4"/>
  <c r="GC81" i="4"/>
  <c r="GB81" i="4"/>
  <c r="GA81" i="4"/>
  <c r="FZ81" i="4"/>
  <c r="FY81" i="4"/>
  <c r="FX81" i="4"/>
  <c r="FW81" i="4"/>
  <c r="FV81" i="4"/>
  <c r="FU81" i="4"/>
  <c r="FT81" i="4"/>
  <c r="FS81" i="4"/>
  <c r="FR81" i="4"/>
  <c r="FQ81" i="4"/>
  <c r="FP81" i="4"/>
  <c r="FO81" i="4"/>
  <c r="FN81" i="4"/>
  <c r="FM81" i="4"/>
  <c r="FL81" i="4"/>
  <c r="FK81" i="4"/>
  <c r="FJ81" i="4"/>
  <c r="FI81" i="4"/>
  <c r="FH81" i="4"/>
  <c r="FG81" i="4"/>
  <c r="FF81" i="4"/>
  <c r="FE81" i="4"/>
  <c r="FD81" i="4"/>
  <c r="FC81" i="4"/>
  <c r="FB81" i="4"/>
  <c r="EZ81" i="4"/>
  <c r="EU81" i="4"/>
  <c r="ES81" i="4"/>
  <c r="ER81" i="4"/>
  <c r="EQ81" i="4"/>
  <c r="EP81" i="4"/>
  <c r="EO81" i="4"/>
  <c r="EN81" i="4"/>
  <c r="EM81" i="4"/>
  <c r="EL81" i="4"/>
  <c r="EK81" i="4"/>
  <c r="EJ81" i="4"/>
  <c r="EH81" i="4"/>
  <c r="EG81" i="4"/>
  <c r="EF81" i="4"/>
  <c r="EE81" i="4"/>
  <c r="ED81" i="4"/>
  <c r="EB81" i="4"/>
  <c r="EA81" i="4"/>
  <c r="DZ81" i="4"/>
  <c r="DY81" i="4"/>
  <c r="DX81" i="4"/>
  <c r="DW81" i="4"/>
  <c r="DV81" i="4"/>
  <c r="DU81" i="4"/>
  <c r="AJV45" i="4"/>
  <c r="AJU45" i="4"/>
  <c r="AJT45" i="4"/>
  <c r="AJS45" i="4"/>
  <c r="AJR45" i="4"/>
  <c r="AJQ45" i="4"/>
  <c r="AJP45" i="4"/>
  <c r="AJO45" i="4"/>
  <c r="AJN45" i="4"/>
  <c r="AJM45" i="4"/>
  <c r="AJL45" i="4"/>
  <c r="AJK45" i="4"/>
  <c r="AJJ45" i="4"/>
  <c r="AJI45" i="4"/>
  <c r="AJH45" i="4"/>
  <c r="AJG45" i="4"/>
  <c r="AJF45" i="4"/>
  <c r="AJE45" i="4"/>
  <c r="AJD45" i="4"/>
  <c r="AJC45" i="4"/>
  <c r="AJB45" i="4"/>
  <c r="AJA45" i="4"/>
  <c r="AIZ45" i="4"/>
  <c r="AIY45" i="4"/>
  <c r="AIX45" i="4"/>
  <c r="AIW45" i="4"/>
  <c r="AIV45" i="4"/>
  <c r="AIU45" i="4"/>
  <c r="AIT45" i="4"/>
  <c r="AIS45" i="4"/>
  <c r="AIR45" i="4"/>
  <c r="AIQ45" i="4"/>
  <c r="AIP45" i="4"/>
  <c r="AIO45" i="4"/>
  <c r="AIN45" i="4"/>
  <c r="AIM45" i="4"/>
  <c r="AIL45" i="4"/>
  <c r="AIK45" i="4"/>
  <c r="AIJ45" i="4"/>
  <c r="AII45" i="4"/>
  <c r="AIH45" i="4"/>
  <c r="AIG45" i="4"/>
  <c r="AIF45" i="4"/>
  <c r="AIE45" i="4"/>
  <c r="AID45" i="4"/>
  <c r="AIC45" i="4"/>
  <c r="AIB45" i="4"/>
  <c r="AIA45" i="4"/>
  <c r="AHZ45" i="4"/>
  <c r="AHY45" i="4"/>
  <c r="AHW45" i="4"/>
  <c r="AHV45" i="4"/>
  <c r="AHU45" i="4"/>
  <c r="AHT45" i="4"/>
  <c r="AHS45" i="4"/>
  <c r="AHQ45" i="4"/>
  <c r="AHO45" i="4"/>
  <c r="AHN45" i="4"/>
  <c r="AHM45" i="4"/>
  <c r="AHL45" i="4"/>
  <c r="AHK45" i="4"/>
  <c r="AHJ45" i="4"/>
  <c r="AHI45" i="4"/>
  <c r="AHH45" i="4"/>
  <c r="AHG45" i="4"/>
  <c r="AHF45" i="4"/>
  <c r="AHE45" i="4"/>
  <c r="AHD45" i="4"/>
  <c r="AHC45" i="4"/>
  <c r="AHB45" i="4"/>
  <c r="AHA45" i="4"/>
  <c r="AGZ45" i="4"/>
  <c r="AGY45" i="4"/>
  <c r="AGW45" i="4"/>
  <c r="AGV45" i="4"/>
  <c r="AGU45" i="4"/>
  <c r="AGT45" i="4"/>
  <c r="AGS45" i="4"/>
  <c r="AGR45" i="4"/>
  <c r="AGQ45" i="4"/>
  <c r="AGP45" i="4"/>
  <c r="KQ45" i="4"/>
  <c r="KP45" i="4"/>
  <c r="KO45" i="4"/>
  <c r="KN45" i="4"/>
  <c r="KM45" i="4"/>
  <c r="KL45" i="4"/>
  <c r="KK45" i="4"/>
  <c r="KJ45" i="4"/>
  <c r="KI45" i="4"/>
  <c r="KH45" i="4"/>
  <c r="KG45" i="4"/>
  <c r="KF45" i="4"/>
  <c r="KE45" i="4"/>
  <c r="KD45" i="4"/>
  <c r="KC45" i="4"/>
  <c r="KB45" i="4"/>
  <c r="KA45" i="4"/>
  <c r="JZ45" i="4"/>
  <c r="JY45" i="4"/>
  <c r="JX45" i="4"/>
  <c r="JW45" i="4"/>
  <c r="JV45" i="4"/>
  <c r="JU45" i="4"/>
  <c r="JT45" i="4"/>
  <c r="JS45" i="4"/>
  <c r="JR45" i="4"/>
  <c r="JQ45" i="4"/>
  <c r="JP45" i="4"/>
  <c r="JO45" i="4"/>
  <c r="JN45" i="4"/>
  <c r="JM45" i="4"/>
  <c r="JL45" i="4"/>
  <c r="JK45" i="4"/>
  <c r="JJ45" i="4"/>
  <c r="JI45" i="4"/>
  <c r="JH45" i="4"/>
  <c r="JG45" i="4"/>
  <c r="JF45" i="4"/>
  <c r="JE45" i="4"/>
  <c r="JD45" i="4"/>
  <c r="JC45" i="4"/>
  <c r="JB45" i="4"/>
  <c r="JA45" i="4"/>
  <c r="IZ45" i="4"/>
  <c r="IY45" i="4"/>
  <c r="IX45" i="4"/>
  <c r="IW45" i="4"/>
  <c r="IV45" i="4"/>
  <c r="IU45" i="4"/>
  <c r="IT45" i="4"/>
  <c r="IR45" i="4"/>
  <c r="IP45" i="4"/>
  <c r="IO45" i="4"/>
  <c r="IN45" i="4"/>
  <c r="IL45" i="4"/>
  <c r="IJ45" i="4"/>
  <c r="II45" i="4"/>
  <c r="IH45" i="4"/>
  <c r="IG45" i="4"/>
  <c r="IF45" i="4"/>
  <c r="IE45" i="4"/>
  <c r="ID45" i="4"/>
  <c r="IC45" i="4"/>
  <c r="IB45" i="4"/>
  <c r="IA45" i="4"/>
  <c r="HZ45" i="4"/>
  <c r="HY45" i="4"/>
  <c r="HX45" i="4"/>
  <c r="HW45" i="4"/>
  <c r="HV45" i="4"/>
  <c r="HU45" i="4"/>
  <c r="HT45" i="4"/>
  <c r="HR45" i="4"/>
  <c r="HQ45" i="4"/>
  <c r="HP45" i="4"/>
  <c r="HO45" i="4"/>
  <c r="HN45" i="4"/>
  <c r="HM45" i="4"/>
  <c r="HL45" i="4"/>
  <c r="HK45" i="4"/>
  <c r="HA45" i="4"/>
  <c r="GZ45" i="4"/>
  <c r="GY45" i="4"/>
  <c r="GX45" i="4"/>
  <c r="GW45" i="4"/>
  <c r="GV45" i="4"/>
  <c r="GU45" i="4"/>
  <c r="GT45" i="4"/>
  <c r="GS45" i="4"/>
  <c r="GR45" i="4"/>
  <c r="GQ45" i="4"/>
  <c r="GP45" i="4"/>
  <c r="GO45" i="4"/>
  <c r="GN45" i="4"/>
  <c r="GM45" i="4"/>
  <c r="GL45" i="4"/>
  <c r="GK45" i="4"/>
  <c r="GJ45" i="4"/>
  <c r="GI45" i="4"/>
  <c r="GH45" i="4"/>
  <c r="GG45" i="4"/>
  <c r="GF45" i="4"/>
  <c r="GE45" i="4"/>
  <c r="GD45" i="4"/>
  <c r="GC45" i="4"/>
  <c r="GB45" i="4"/>
  <c r="GA45" i="4"/>
  <c r="FZ45" i="4"/>
  <c r="FY45" i="4"/>
  <c r="FX45" i="4"/>
  <c r="FW45" i="4"/>
  <c r="FV45" i="4"/>
  <c r="FU45" i="4"/>
  <c r="FT45" i="4"/>
  <c r="FS45" i="4"/>
  <c r="FR45" i="4"/>
  <c r="FQ45" i="4"/>
  <c r="FP45" i="4"/>
  <c r="FO45" i="4"/>
  <c r="FN45" i="4"/>
  <c r="FM45" i="4"/>
  <c r="FL45" i="4"/>
  <c r="FK45" i="4"/>
  <c r="FJ45" i="4"/>
  <c r="FI45" i="4"/>
  <c r="FH45" i="4"/>
  <c r="FG45" i="4"/>
  <c r="FF45" i="4"/>
  <c r="FE45" i="4"/>
  <c r="FD45" i="4"/>
  <c r="FB45" i="4"/>
  <c r="EZ45" i="4"/>
  <c r="EY45" i="4"/>
  <c r="EX45" i="4"/>
  <c r="EV45" i="4"/>
  <c r="ET45" i="4"/>
  <c r="ES45" i="4"/>
  <c r="ER45" i="4"/>
  <c r="EQ45" i="4"/>
  <c r="EP45" i="4"/>
  <c r="EO45" i="4"/>
  <c r="EN45" i="4"/>
  <c r="EM45" i="4"/>
  <c r="EL45" i="4"/>
  <c r="EK45" i="4"/>
  <c r="EJ45" i="4"/>
  <c r="EI45" i="4"/>
  <c r="EH45" i="4"/>
  <c r="EG45" i="4"/>
  <c r="EF45" i="4"/>
  <c r="EE45" i="4"/>
  <c r="ED45" i="4"/>
  <c r="EB45" i="4"/>
  <c r="EA45" i="4"/>
  <c r="DZ45" i="4"/>
  <c r="DY45" i="4"/>
  <c r="DX45" i="4"/>
  <c r="DW45" i="4"/>
  <c r="DV45" i="4"/>
  <c r="DU45" i="4"/>
  <c r="AJV26" i="4"/>
  <c r="AJU26" i="4"/>
  <c r="AJT26" i="4"/>
  <c r="AJS26" i="4"/>
  <c r="AJR26" i="4"/>
  <c r="AJQ26" i="4"/>
  <c r="AJP26" i="4"/>
  <c r="AJO26" i="4"/>
  <c r="AJN26" i="4"/>
  <c r="AJM26" i="4"/>
  <c r="AJL26" i="4"/>
  <c r="AJK26" i="4"/>
  <c r="AJJ26" i="4"/>
  <c r="AJI26" i="4"/>
  <c r="AJH26" i="4"/>
  <c r="AJG26" i="4"/>
  <c r="AJF26" i="4"/>
  <c r="AJE26" i="4"/>
  <c r="AJD26" i="4"/>
  <c r="AJC26" i="4"/>
  <c r="AJB26" i="4"/>
  <c r="AJA26" i="4"/>
  <c r="AIZ26" i="4"/>
  <c r="AIY26" i="4"/>
  <c r="AIX26" i="4"/>
  <c r="AIW26" i="4"/>
  <c r="AIV26" i="4"/>
  <c r="AIU26" i="4"/>
  <c r="AIT26" i="4"/>
  <c r="AIS26" i="4"/>
  <c r="AIR26" i="4"/>
  <c r="AIQ26" i="4"/>
  <c r="AIP26" i="4"/>
  <c r="AIO26" i="4"/>
  <c r="AIN26" i="4"/>
  <c r="AIM26" i="4"/>
  <c r="AIL26" i="4"/>
  <c r="AIK26" i="4"/>
  <c r="AIJ26" i="4"/>
  <c r="AII26" i="4"/>
  <c r="AIH26" i="4"/>
  <c r="AIG26" i="4"/>
  <c r="AIF26" i="4"/>
  <c r="AIE26" i="4"/>
  <c r="AID26" i="4"/>
  <c r="AIC26" i="4"/>
  <c r="AIB26" i="4"/>
  <c r="AIA26" i="4"/>
  <c r="AHZ26" i="4"/>
  <c r="AHY26" i="4"/>
  <c r="AHX26" i="4"/>
  <c r="AHV26" i="4"/>
  <c r="AHU26" i="4"/>
  <c r="AHT26" i="4"/>
  <c r="AHS26" i="4"/>
  <c r="AHR26" i="4"/>
  <c r="AHQ26" i="4"/>
  <c r="AHN26" i="4"/>
  <c r="AHL26" i="4"/>
  <c r="AHK26" i="4"/>
  <c r="AHJ26" i="4"/>
  <c r="AHI26" i="4"/>
  <c r="AHH26" i="4"/>
  <c r="AHF26" i="4"/>
  <c r="AHE26" i="4"/>
  <c r="AHD26" i="4"/>
  <c r="AHC26" i="4"/>
  <c r="AHB26" i="4"/>
  <c r="AHA26" i="4"/>
  <c r="AGZ26" i="4"/>
  <c r="AGY26" i="4"/>
  <c r="AGW26" i="4"/>
  <c r="AGV26" i="4"/>
  <c r="AGU26" i="4"/>
  <c r="AGT26" i="4"/>
  <c r="AGS26" i="4"/>
  <c r="AGR26" i="4"/>
  <c r="AGQ26" i="4"/>
  <c r="AGP26" i="4"/>
  <c r="KQ26" i="4"/>
  <c r="KP26" i="4"/>
  <c r="KO26" i="4"/>
  <c r="KN26" i="4"/>
  <c r="KM26" i="4"/>
  <c r="KL26" i="4"/>
  <c r="KK26" i="4"/>
  <c r="KJ26" i="4"/>
  <c r="KI26" i="4"/>
  <c r="KH26" i="4"/>
  <c r="KG26" i="4"/>
  <c r="KF26" i="4"/>
  <c r="KE26" i="4"/>
  <c r="KD26" i="4"/>
  <c r="KC26" i="4"/>
  <c r="KB26" i="4"/>
  <c r="KA26" i="4"/>
  <c r="JZ26" i="4"/>
  <c r="JY26" i="4"/>
  <c r="JX26" i="4"/>
  <c r="JW26" i="4"/>
  <c r="JV26" i="4"/>
  <c r="JU26" i="4"/>
  <c r="JT26" i="4"/>
  <c r="JS26" i="4"/>
  <c r="JR26" i="4"/>
  <c r="JQ26" i="4"/>
  <c r="JP26" i="4"/>
  <c r="JO26" i="4"/>
  <c r="JN26" i="4"/>
  <c r="JM26" i="4"/>
  <c r="JL26" i="4"/>
  <c r="JK26" i="4"/>
  <c r="JJ26" i="4"/>
  <c r="JI26" i="4"/>
  <c r="JH26" i="4"/>
  <c r="JG26" i="4"/>
  <c r="JF26" i="4"/>
  <c r="JE26" i="4"/>
  <c r="JD26" i="4"/>
  <c r="JC26" i="4"/>
  <c r="JB26" i="4"/>
  <c r="JA26" i="4"/>
  <c r="IZ26" i="4"/>
  <c r="IY26" i="4"/>
  <c r="IX26" i="4"/>
  <c r="IW26" i="4"/>
  <c r="IV26" i="4"/>
  <c r="IU26" i="4"/>
  <c r="IT26" i="4"/>
  <c r="IS26" i="4"/>
  <c r="IQ26" i="4"/>
  <c r="IP26" i="4"/>
  <c r="IO26" i="4"/>
  <c r="IN26" i="4"/>
  <c r="IM26" i="4"/>
  <c r="IL26" i="4"/>
  <c r="II26" i="4"/>
  <c r="IG26" i="4"/>
  <c r="IF26" i="4"/>
  <c r="IE26" i="4"/>
  <c r="ID26" i="4"/>
  <c r="IC26" i="4"/>
  <c r="IA26" i="4"/>
  <c r="HZ26" i="4"/>
  <c r="HY26" i="4"/>
  <c r="HX26" i="4"/>
  <c r="HW26" i="4"/>
  <c r="HV26" i="4"/>
  <c r="HU26" i="4"/>
  <c r="HT26" i="4"/>
  <c r="HR26" i="4"/>
  <c r="HQ26" i="4"/>
  <c r="HP26" i="4"/>
  <c r="HO26" i="4"/>
  <c r="HN26" i="4"/>
  <c r="HM26" i="4"/>
  <c r="HL26" i="4"/>
  <c r="HK26" i="4"/>
  <c r="HA26" i="4"/>
  <c r="GZ26" i="4"/>
  <c r="GY26" i="4"/>
  <c r="GX26" i="4"/>
  <c r="GW26" i="4"/>
  <c r="GV26" i="4"/>
  <c r="GU26" i="4"/>
  <c r="GT26" i="4"/>
  <c r="GS26" i="4"/>
  <c r="GR26" i="4"/>
  <c r="GQ26" i="4"/>
  <c r="GP26" i="4"/>
  <c r="GO26" i="4"/>
  <c r="GN26" i="4"/>
  <c r="GM26" i="4"/>
  <c r="GL26" i="4"/>
  <c r="GK26" i="4"/>
  <c r="GJ26" i="4"/>
  <c r="GI26" i="4"/>
  <c r="GH26" i="4"/>
  <c r="GG26" i="4"/>
  <c r="GF26" i="4"/>
  <c r="GE26" i="4"/>
  <c r="GD26" i="4"/>
  <c r="GC26" i="4"/>
  <c r="GB26" i="4"/>
  <c r="GA26" i="4"/>
  <c r="FZ26" i="4"/>
  <c r="FY26" i="4"/>
  <c r="FX26" i="4"/>
  <c r="FW26" i="4"/>
  <c r="FV26" i="4"/>
  <c r="FU26" i="4"/>
  <c r="FT26" i="4"/>
  <c r="FS26" i="4"/>
  <c r="FR26" i="4"/>
  <c r="FQ26" i="4"/>
  <c r="FP26" i="4"/>
  <c r="FO26" i="4"/>
  <c r="FN26" i="4"/>
  <c r="FM26" i="4"/>
  <c r="FL26" i="4"/>
  <c r="FK26" i="4"/>
  <c r="FJ26" i="4"/>
  <c r="FI26" i="4"/>
  <c r="FH26" i="4"/>
  <c r="FG26" i="4"/>
  <c r="FF26" i="4"/>
  <c r="FE26" i="4"/>
  <c r="FD26" i="4"/>
  <c r="FC26" i="4"/>
  <c r="FA26" i="4"/>
  <c r="EZ26" i="4"/>
  <c r="EY26" i="4"/>
  <c r="EX26" i="4"/>
  <c r="EW26" i="4"/>
  <c r="EV26" i="4"/>
  <c r="ES26" i="4"/>
  <c r="EQ26" i="4"/>
  <c r="EP26" i="4"/>
  <c r="EO26" i="4"/>
  <c r="EN26" i="4"/>
  <c r="EM26" i="4"/>
  <c r="EK26" i="4"/>
  <c r="EJ26" i="4"/>
  <c r="EI26" i="4"/>
  <c r="EH26" i="4"/>
  <c r="EG26" i="4"/>
  <c r="EF26" i="4"/>
  <c r="EE26" i="4"/>
  <c r="ED26" i="4"/>
  <c r="EB26" i="4"/>
  <c r="EA26" i="4"/>
  <c r="DZ26" i="4"/>
  <c r="DY26" i="4"/>
  <c r="DX26" i="4"/>
  <c r="DW26" i="4"/>
  <c r="DV26" i="4"/>
  <c r="DU26" i="4"/>
  <c r="AJV62" i="4"/>
  <c r="AJU62" i="4"/>
  <c r="AJT62" i="4"/>
  <c r="AJS62" i="4"/>
  <c r="AJR62" i="4"/>
  <c r="AJQ62" i="4"/>
  <c r="AJP62" i="4"/>
  <c r="AJO62" i="4"/>
  <c r="AJN62" i="4"/>
  <c r="AJM62" i="4"/>
  <c r="AJL62" i="4"/>
  <c r="AJK62" i="4"/>
  <c r="AJJ62" i="4"/>
  <c r="AJI62" i="4"/>
  <c r="AJH62" i="4"/>
  <c r="AJG62" i="4"/>
  <c r="AJF62" i="4"/>
  <c r="AJE62" i="4"/>
  <c r="AJD62" i="4"/>
  <c r="AJC62" i="4"/>
  <c r="AJB62" i="4"/>
  <c r="AJA62" i="4"/>
  <c r="AIZ62" i="4"/>
  <c r="AIY62" i="4"/>
  <c r="AIX62" i="4"/>
  <c r="AIW62" i="4"/>
  <c r="AIV62" i="4"/>
  <c r="AIU62" i="4"/>
  <c r="AIT62" i="4"/>
  <c r="AIS62" i="4"/>
  <c r="AIR62" i="4"/>
  <c r="AIQ62" i="4"/>
  <c r="AIP62" i="4"/>
  <c r="AIO62" i="4"/>
  <c r="AIN62" i="4"/>
  <c r="AIM62" i="4"/>
  <c r="AIL62" i="4"/>
  <c r="AIK62" i="4"/>
  <c r="AIJ62" i="4"/>
  <c r="AII62" i="4"/>
  <c r="AIH62" i="4"/>
  <c r="AIG62" i="4"/>
  <c r="AIF62" i="4"/>
  <c r="AIE62" i="4"/>
  <c r="AID62" i="4"/>
  <c r="AIC62" i="4"/>
  <c r="AIB62" i="4"/>
  <c r="AIA62" i="4"/>
  <c r="AHZ62" i="4"/>
  <c r="AHY62" i="4"/>
  <c r="AHX62" i="4"/>
  <c r="AHU62" i="4"/>
  <c r="AHS62" i="4"/>
  <c r="AHR62" i="4"/>
  <c r="AHQ62" i="4"/>
  <c r="AHO62" i="4"/>
  <c r="AHN62" i="4"/>
  <c r="AHM62" i="4"/>
  <c r="AHJ62" i="4"/>
  <c r="AHI62" i="4"/>
  <c r="AHH62" i="4"/>
  <c r="AHG62" i="4"/>
  <c r="AHF62" i="4"/>
  <c r="AHE62" i="4"/>
  <c r="AHD62" i="4"/>
  <c r="AHA62" i="4"/>
  <c r="AGZ62" i="4"/>
  <c r="AGY62" i="4"/>
  <c r="AGW62" i="4"/>
  <c r="AGV62" i="4"/>
  <c r="AGU62" i="4"/>
  <c r="AGT62" i="4"/>
  <c r="AGS62" i="4"/>
  <c r="AGR62" i="4"/>
  <c r="AGQ62" i="4"/>
  <c r="AGP62" i="4"/>
  <c r="KQ62" i="4"/>
  <c r="KP62" i="4"/>
  <c r="KO62" i="4"/>
  <c r="KN62" i="4"/>
  <c r="KM62" i="4"/>
  <c r="KL62" i="4"/>
  <c r="KK62" i="4"/>
  <c r="KJ62" i="4"/>
  <c r="KI62" i="4"/>
  <c r="KH62" i="4"/>
  <c r="KG62" i="4"/>
  <c r="KF62" i="4"/>
  <c r="KE62" i="4"/>
  <c r="KD62" i="4"/>
  <c r="KC62" i="4"/>
  <c r="KB62" i="4"/>
  <c r="KA62" i="4"/>
  <c r="JZ62" i="4"/>
  <c r="JY62" i="4"/>
  <c r="JX62" i="4"/>
  <c r="JW62" i="4"/>
  <c r="JV62" i="4"/>
  <c r="JU62" i="4"/>
  <c r="JT62" i="4"/>
  <c r="JS62" i="4"/>
  <c r="JR62" i="4"/>
  <c r="JQ62" i="4"/>
  <c r="JP62" i="4"/>
  <c r="JO62" i="4"/>
  <c r="JN62" i="4"/>
  <c r="JM62" i="4"/>
  <c r="JL62" i="4"/>
  <c r="JK62" i="4"/>
  <c r="JJ62" i="4"/>
  <c r="JI62" i="4"/>
  <c r="JH62" i="4"/>
  <c r="JG62" i="4"/>
  <c r="JF62" i="4"/>
  <c r="JE62" i="4"/>
  <c r="JD62" i="4"/>
  <c r="JC62" i="4"/>
  <c r="JB62" i="4"/>
  <c r="JA62" i="4"/>
  <c r="IZ62" i="4"/>
  <c r="IY62" i="4"/>
  <c r="IX62" i="4"/>
  <c r="IW62" i="4"/>
  <c r="IV62" i="4"/>
  <c r="IU62" i="4"/>
  <c r="IT62" i="4"/>
  <c r="IS62" i="4"/>
  <c r="IP62" i="4"/>
  <c r="IO62" i="4"/>
  <c r="IN62" i="4"/>
  <c r="IM62" i="4"/>
  <c r="IL62" i="4"/>
  <c r="IJ62" i="4"/>
  <c r="II62" i="4"/>
  <c r="IH62" i="4"/>
  <c r="IE62" i="4"/>
  <c r="ID62" i="4"/>
  <c r="IC62" i="4"/>
  <c r="IB62" i="4"/>
  <c r="IA62" i="4"/>
  <c r="HZ62" i="4"/>
  <c r="HY62" i="4"/>
  <c r="HV62" i="4"/>
  <c r="HU62" i="4"/>
  <c r="HT62" i="4"/>
  <c r="HR62" i="4"/>
  <c r="HQ62" i="4"/>
  <c r="HP62" i="4"/>
  <c r="HO62" i="4"/>
  <c r="HN62" i="4"/>
  <c r="HM62" i="4"/>
  <c r="HL62" i="4"/>
  <c r="HK62" i="4"/>
  <c r="HA62" i="4"/>
  <c r="GZ62" i="4"/>
  <c r="GY62" i="4"/>
  <c r="GX62" i="4"/>
  <c r="GW62" i="4"/>
  <c r="GV62" i="4"/>
  <c r="GU62" i="4"/>
  <c r="GT62" i="4"/>
  <c r="GS62" i="4"/>
  <c r="GR62" i="4"/>
  <c r="GQ62" i="4"/>
  <c r="GP62" i="4"/>
  <c r="GO62" i="4"/>
  <c r="GN62" i="4"/>
  <c r="GM62" i="4"/>
  <c r="GL62" i="4"/>
  <c r="GK62" i="4"/>
  <c r="GJ62" i="4"/>
  <c r="GI62" i="4"/>
  <c r="GH62" i="4"/>
  <c r="GG62" i="4"/>
  <c r="GF62" i="4"/>
  <c r="GE62" i="4"/>
  <c r="GD62" i="4"/>
  <c r="GC62" i="4"/>
  <c r="GB62" i="4"/>
  <c r="GA62" i="4"/>
  <c r="FZ62" i="4"/>
  <c r="FY62" i="4"/>
  <c r="FX62" i="4"/>
  <c r="FW62" i="4"/>
  <c r="FV62" i="4"/>
  <c r="FU62" i="4"/>
  <c r="FT62" i="4"/>
  <c r="FS62" i="4"/>
  <c r="FR62" i="4"/>
  <c r="FQ62" i="4"/>
  <c r="FP62" i="4"/>
  <c r="FO62" i="4"/>
  <c r="FN62" i="4"/>
  <c r="FM62" i="4"/>
  <c r="FL62" i="4"/>
  <c r="FK62" i="4"/>
  <c r="FJ62" i="4"/>
  <c r="FI62" i="4"/>
  <c r="FH62" i="4"/>
  <c r="FG62" i="4"/>
  <c r="FF62" i="4"/>
  <c r="FE62" i="4"/>
  <c r="FD62" i="4"/>
  <c r="FC62" i="4"/>
  <c r="EZ62" i="4"/>
  <c r="EY62" i="4"/>
  <c r="EX62" i="4"/>
  <c r="EW62" i="4"/>
  <c r="EV62" i="4"/>
  <c r="ET62" i="4"/>
  <c r="ES62" i="4"/>
  <c r="ER62" i="4"/>
  <c r="EO62" i="4"/>
  <c r="EN62" i="4"/>
  <c r="EM62" i="4"/>
  <c r="EL62" i="4"/>
  <c r="EK62" i="4"/>
  <c r="EJ62" i="4"/>
  <c r="EI62" i="4"/>
  <c r="EF62" i="4"/>
  <c r="EE62" i="4"/>
  <c r="ED62" i="4"/>
  <c r="EB62" i="4"/>
  <c r="EA62" i="4"/>
  <c r="DZ62" i="4"/>
  <c r="DY62" i="4"/>
  <c r="DX62" i="4"/>
  <c r="DW62" i="4"/>
  <c r="DV62" i="4"/>
  <c r="DU62" i="4"/>
  <c r="AJV102" i="4"/>
  <c r="AJU102" i="4"/>
  <c r="AJT102" i="4"/>
  <c r="AJS102" i="4"/>
  <c r="AJR102" i="4"/>
  <c r="AJQ102" i="4"/>
  <c r="AJP102" i="4"/>
  <c r="AJO102" i="4"/>
  <c r="AJN102" i="4"/>
  <c r="AJM102" i="4"/>
  <c r="AJL102" i="4"/>
  <c r="AJK102" i="4"/>
  <c r="AJJ102" i="4"/>
  <c r="AJI102" i="4"/>
  <c r="AJH102" i="4"/>
  <c r="AJG102" i="4"/>
  <c r="AJF102" i="4"/>
  <c r="AJE102" i="4"/>
  <c r="AJD102" i="4"/>
  <c r="AJC102" i="4"/>
  <c r="AJB102" i="4"/>
  <c r="AJA102" i="4"/>
  <c r="AIZ102" i="4"/>
  <c r="AIY102" i="4"/>
  <c r="AIX102" i="4"/>
  <c r="AIW102" i="4"/>
  <c r="AIV102" i="4"/>
  <c r="AIU102" i="4"/>
  <c r="AIT102" i="4"/>
  <c r="AIS102" i="4"/>
  <c r="AIR102" i="4"/>
  <c r="AIQ102" i="4"/>
  <c r="AIP102" i="4"/>
  <c r="AIO102" i="4"/>
  <c r="AIN102" i="4"/>
  <c r="AIM102" i="4"/>
  <c r="AIL102" i="4"/>
  <c r="AIK102" i="4"/>
  <c r="AIJ102" i="4"/>
  <c r="AII102" i="4"/>
  <c r="AIH102" i="4"/>
  <c r="AIG102" i="4"/>
  <c r="AIF102" i="4"/>
  <c r="AIE102" i="4"/>
  <c r="AID102" i="4"/>
  <c r="AIC102" i="4"/>
  <c r="AIB102" i="4"/>
  <c r="AIA102" i="4"/>
  <c r="AHZ102" i="4"/>
  <c r="AHY102" i="4"/>
  <c r="AHV102" i="4"/>
  <c r="AHU102" i="4"/>
  <c r="AHS102" i="4"/>
  <c r="AHR102" i="4"/>
  <c r="AHQ102" i="4"/>
  <c r="AHP102" i="4"/>
  <c r="AHO102" i="4"/>
  <c r="AHN102" i="4"/>
  <c r="AHM102" i="4"/>
  <c r="AHL102" i="4"/>
  <c r="AHK102" i="4"/>
  <c r="AHI102" i="4"/>
  <c r="AHH102" i="4"/>
  <c r="AHG102" i="4"/>
  <c r="AHF102" i="4"/>
  <c r="AHE102" i="4"/>
  <c r="AHD102" i="4"/>
  <c r="AHC102" i="4"/>
  <c r="AHB102" i="4"/>
  <c r="AHA102" i="4"/>
  <c r="AGZ102" i="4"/>
  <c r="AGY102" i="4"/>
  <c r="AGW102" i="4"/>
  <c r="AGV102" i="4"/>
  <c r="AGU102" i="4"/>
  <c r="AGT102" i="4"/>
  <c r="AGS102" i="4"/>
  <c r="AGR102" i="4"/>
  <c r="AGQ102" i="4"/>
  <c r="AGP102" i="4"/>
  <c r="KQ102" i="4"/>
  <c r="KP102" i="4"/>
  <c r="KO102" i="4"/>
  <c r="KN102" i="4"/>
  <c r="KM102" i="4"/>
  <c r="KL102" i="4"/>
  <c r="KK102" i="4"/>
  <c r="KJ102" i="4"/>
  <c r="KI102" i="4"/>
  <c r="KH102" i="4"/>
  <c r="KG102" i="4"/>
  <c r="KF102" i="4"/>
  <c r="KE102" i="4"/>
  <c r="KD102" i="4"/>
  <c r="KC102" i="4"/>
  <c r="KB102" i="4"/>
  <c r="KA102" i="4"/>
  <c r="JZ102" i="4"/>
  <c r="JY102" i="4"/>
  <c r="JX102" i="4"/>
  <c r="JW102" i="4"/>
  <c r="JV102" i="4"/>
  <c r="JU102" i="4"/>
  <c r="JT102" i="4"/>
  <c r="JS102" i="4"/>
  <c r="JR102" i="4"/>
  <c r="JQ102" i="4"/>
  <c r="JP102" i="4"/>
  <c r="JO102" i="4"/>
  <c r="JN102" i="4"/>
  <c r="JM102" i="4"/>
  <c r="JL102" i="4"/>
  <c r="JK102" i="4"/>
  <c r="JJ102" i="4"/>
  <c r="JI102" i="4"/>
  <c r="JH102" i="4"/>
  <c r="JG102" i="4"/>
  <c r="JF102" i="4"/>
  <c r="JE102" i="4"/>
  <c r="JD102" i="4"/>
  <c r="JC102" i="4"/>
  <c r="JB102" i="4"/>
  <c r="JA102" i="4"/>
  <c r="IZ102" i="4"/>
  <c r="IY102" i="4"/>
  <c r="IX102" i="4"/>
  <c r="IW102" i="4"/>
  <c r="IV102" i="4"/>
  <c r="IU102" i="4"/>
  <c r="IT102" i="4"/>
  <c r="IQ102" i="4"/>
  <c r="IP102" i="4"/>
  <c r="IN102" i="4"/>
  <c r="IM102" i="4"/>
  <c r="IL102" i="4"/>
  <c r="IJ102" i="4"/>
  <c r="II102" i="4"/>
  <c r="IH102" i="4"/>
  <c r="IG102" i="4"/>
  <c r="IF102" i="4"/>
  <c r="ID102" i="4"/>
  <c r="IC102" i="4"/>
  <c r="IB102" i="4"/>
  <c r="HZ102" i="4"/>
  <c r="HY102" i="4"/>
  <c r="HX102" i="4"/>
  <c r="HW102" i="4"/>
  <c r="HV102" i="4"/>
  <c r="HU102" i="4"/>
  <c r="HT102" i="4"/>
  <c r="HR102" i="4"/>
  <c r="HQ102" i="4"/>
  <c r="HP102" i="4"/>
  <c r="HO102" i="4"/>
  <c r="HN102" i="4"/>
  <c r="HM102" i="4"/>
  <c r="HL102" i="4"/>
  <c r="HK102" i="4"/>
  <c r="HA102" i="4"/>
  <c r="GZ102" i="4"/>
  <c r="GY102" i="4"/>
  <c r="GX102" i="4"/>
  <c r="GW102" i="4"/>
  <c r="GV102" i="4"/>
  <c r="GU102" i="4"/>
  <c r="GT102" i="4"/>
  <c r="GS102" i="4"/>
  <c r="GR102" i="4"/>
  <c r="GQ102" i="4"/>
  <c r="GP102" i="4"/>
  <c r="GO102" i="4"/>
  <c r="GN102" i="4"/>
  <c r="GM102" i="4"/>
  <c r="GL102" i="4"/>
  <c r="GK102" i="4"/>
  <c r="GJ102" i="4"/>
  <c r="GI102" i="4"/>
  <c r="GH102" i="4"/>
  <c r="GG102" i="4"/>
  <c r="GF102" i="4"/>
  <c r="GE102" i="4"/>
  <c r="GD102" i="4"/>
  <c r="GC102" i="4"/>
  <c r="GB102" i="4"/>
  <c r="GA102" i="4"/>
  <c r="FZ102" i="4"/>
  <c r="FY102" i="4"/>
  <c r="FX102" i="4"/>
  <c r="FW102" i="4"/>
  <c r="FV102" i="4"/>
  <c r="FU102" i="4"/>
  <c r="FT102" i="4"/>
  <c r="FS102" i="4"/>
  <c r="FR102" i="4"/>
  <c r="FQ102" i="4"/>
  <c r="FP102" i="4"/>
  <c r="FO102" i="4"/>
  <c r="FN102" i="4"/>
  <c r="FM102" i="4"/>
  <c r="FL102" i="4"/>
  <c r="FK102" i="4"/>
  <c r="FJ102" i="4"/>
  <c r="FI102" i="4"/>
  <c r="FH102" i="4"/>
  <c r="FG102" i="4"/>
  <c r="FF102" i="4"/>
  <c r="FE102" i="4"/>
  <c r="FD102" i="4"/>
  <c r="FA102" i="4"/>
  <c r="EZ102" i="4"/>
  <c r="EX102" i="4"/>
  <c r="EW102" i="4"/>
  <c r="EV102" i="4"/>
  <c r="ET102" i="4"/>
  <c r="ES102" i="4"/>
  <c r="ER102" i="4"/>
  <c r="EQ102" i="4"/>
  <c r="EP102" i="4"/>
  <c r="EN102" i="4"/>
  <c r="EM102" i="4"/>
  <c r="EL102" i="4"/>
  <c r="EK102" i="4"/>
  <c r="EJ102" i="4"/>
  <c r="EI102" i="4"/>
  <c r="EH102" i="4"/>
  <c r="EG102" i="4"/>
  <c r="EF102" i="4"/>
  <c r="EE102" i="4"/>
  <c r="ED102" i="4"/>
  <c r="EB102" i="4"/>
  <c r="EA102" i="4"/>
  <c r="DZ102" i="4"/>
  <c r="DY102" i="4"/>
  <c r="DX102" i="4"/>
  <c r="DW102" i="4"/>
  <c r="DV102" i="4"/>
  <c r="DU102" i="4"/>
  <c r="AJV77" i="4"/>
  <c r="AJU77" i="4"/>
  <c r="AJT77" i="4"/>
  <c r="AJS77" i="4"/>
  <c r="AJR77" i="4"/>
  <c r="AJQ77" i="4"/>
  <c r="AJP77" i="4"/>
  <c r="AJO77" i="4"/>
  <c r="AJN77" i="4"/>
  <c r="AJM77" i="4"/>
  <c r="AJL77" i="4"/>
  <c r="AJK77" i="4"/>
  <c r="AJJ77" i="4"/>
  <c r="AJI77" i="4"/>
  <c r="AJH77" i="4"/>
  <c r="AJG77" i="4"/>
  <c r="AJF77" i="4"/>
  <c r="AJE77" i="4"/>
  <c r="AJD77" i="4"/>
  <c r="AJC77" i="4"/>
  <c r="AJB77" i="4"/>
  <c r="AJA77" i="4"/>
  <c r="AIZ77" i="4"/>
  <c r="AIY77" i="4"/>
  <c r="AIX77" i="4"/>
  <c r="AIW77" i="4"/>
  <c r="AIV77" i="4"/>
  <c r="AIU77" i="4"/>
  <c r="AIT77" i="4"/>
  <c r="AIS77" i="4"/>
  <c r="AIR77" i="4"/>
  <c r="AIQ77" i="4"/>
  <c r="AIP77" i="4"/>
  <c r="AIO77" i="4"/>
  <c r="AIN77" i="4"/>
  <c r="AIM77" i="4"/>
  <c r="AIL77" i="4"/>
  <c r="AIK77" i="4"/>
  <c r="AIJ77" i="4"/>
  <c r="AII77" i="4"/>
  <c r="AIH77" i="4"/>
  <c r="AIG77" i="4"/>
  <c r="AIF77" i="4"/>
  <c r="AIE77" i="4"/>
  <c r="AID77" i="4"/>
  <c r="AIC77" i="4"/>
  <c r="AIB77" i="4"/>
  <c r="AIA77" i="4"/>
  <c r="AHZ77" i="4"/>
  <c r="AHY77" i="4"/>
  <c r="AHX77" i="4"/>
  <c r="AHW77" i="4"/>
  <c r="AHV77" i="4"/>
  <c r="AHU77" i="4"/>
  <c r="AHT77" i="4"/>
  <c r="AHR77" i="4"/>
  <c r="AHQ77" i="4"/>
  <c r="AHN77" i="4"/>
  <c r="AHM77" i="4"/>
  <c r="AHL77" i="4"/>
  <c r="AHK77" i="4"/>
  <c r="AHJ77" i="4"/>
  <c r="AHI77" i="4"/>
  <c r="AHG77" i="4"/>
  <c r="AHE77" i="4"/>
  <c r="AHD77" i="4"/>
  <c r="AHC77" i="4"/>
  <c r="AHB77" i="4"/>
  <c r="AHA77" i="4"/>
  <c r="AGZ77" i="4"/>
  <c r="AGY77" i="4"/>
  <c r="AGW77" i="4"/>
  <c r="AGV77" i="4"/>
  <c r="AGU77" i="4"/>
  <c r="AGT77" i="4"/>
  <c r="AGS77" i="4"/>
  <c r="AGR77" i="4"/>
  <c r="AGQ77" i="4"/>
  <c r="AGP77" i="4"/>
  <c r="KQ77" i="4"/>
  <c r="KP77" i="4"/>
  <c r="KO77" i="4"/>
  <c r="KN77" i="4"/>
  <c r="KM77" i="4"/>
  <c r="KL77" i="4"/>
  <c r="KK77" i="4"/>
  <c r="KJ77" i="4"/>
  <c r="KI77" i="4"/>
  <c r="KH77" i="4"/>
  <c r="KG77" i="4"/>
  <c r="KF77" i="4"/>
  <c r="KE77" i="4"/>
  <c r="KD77" i="4"/>
  <c r="KC77" i="4"/>
  <c r="KB77" i="4"/>
  <c r="KA77" i="4"/>
  <c r="JZ77" i="4"/>
  <c r="JY77" i="4"/>
  <c r="JX77" i="4"/>
  <c r="JW77" i="4"/>
  <c r="JV77" i="4"/>
  <c r="JU77" i="4"/>
  <c r="JT77" i="4"/>
  <c r="JS77" i="4"/>
  <c r="JR77" i="4"/>
  <c r="JQ77" i="4"/>
  <c r="JP77" i="4"/>
  <c r="JO77" i="4"/>
  <c r="JN77" i="4"/>
  <c r="JM77" i="4"/>
  <c r="JL77" i="4"/>
  <c r="JK77" i="4"/>
  <c r="JJ77" i="4"/>
  <c r="JI77" i="4"/>
  <c r="JH77" i="4"/>
  <c r="JG77" i="4"/>
  <c r="JF77" i="4"/>
  <c r="JE77" i="4"/>
  <c r="JD77" i="4"/>
  <c r="JC77" i="4"/>
  <c r="JB77" i="4"/>
  <c r="JA77" i="4"/>
  <c r="IZ77" i="4"/>
  <c r="IY77" i="4"/>
  <c r="IX77" i="4"/>
  <c r="IW77" i="4"/>
  <c r="IV77" i="4"/>
  <c r="IU77" i="4"/>
  <c r="IT77" i="4"/>
  <c r="IS77" i="4"/>
  <c r="IR77" i="4"/>
  <c r="IQ77" i="4"/>
  <c r="IP77" i="4"/>
  <c r="IO77" i="4"/>
  <c r="IM77" i="4"/>
  <c r="IL77" i="4"/>
  <c r="IK77" i="4"/>
  <c r="IJ77" i="4"/>
  <c r="II77" i="4"/>
  <c r="IH77" i="4"/>
  <c r="IG77" i="4"/>
  <c r="IF77" i="4"/>
  <c r="IE77" i="4"/>
  <c r="ID77" i="4"/>
  <c r="IB77" i="4"/>
  <c r="HZ77" i="4"/>
  <c r="HY77" i="4"/>
  <c r="HX77" i="4"/>
  <c r="HW77" i="4"/>
  <c r="HV77" i="4"/>
  <c r="HU77" i="4"/>
  <c r="HT77" i="4"/>
  <c r="HR77" i="4"/>
  <c r="HQ77" i="4"/>
  <c r="HP77" i="4"/>
  <c r="HO77" i="4"/>
  <c r="HN77" i="4"/>
  <c r="HM77" i="4"/>
  <c r="HL77" i="4"/>
  <c r="HK77" i="4"/>
  <c r="HA77" i="4"/>
  <c r="GZ77" i="4"/>
  <c r="GY77" i="4"/>
  <c r="GX77" i="4"/>
  <c r="GW77" i="4"/>
  <c r="GV77" i="4"/>
  <c r="GU77" i="4"/>
  <c r="GT77" i="4"/>
  <c r="GS77" i="4"/>
  <c r="GR77" i="4"/>
  <c r="GQ77" i="4"/>
  <c r="GP77" i="4"/>
  <c r="GO77" i="4"/>
  <c r="GN77" i="4"/>
  <c r="GM77" i="4"/>
  <c r="GL77" i="4"/>
  <c r="GK77" i="4"/>
  <c r="GJ77" i="4"/>
  <c r="GI77" i="4"/>
  <c r="GH77" i="4"/>
  <c r="GG77" i="4"/>
  <c r="GF77" i="4"/>
  <c r="GE77" i="4"/>
  <c r="GD77" i="4"/>
  <c r="GC77" i="4"/>
  <c r="GB77" i="4"/>
  <c r="GA77" i="4"/>
  <c r="FZ77" i="4"/>
  <c r="FY77" i="4"/>
  <c r="FX77" i="4"/>
  <c r="FW77" i="4"/>
  <c r="FV77" i="4"/>
  <c r="FU77" i="4"/>
  <c r="FT77" i="4"/>
  <c r="FS77" i="4"/>
  <c r="FR77" i="4"/>
  <c r="FQ77" i="4"/>
  <c r="FP77" i="4"/>
  <c r="FO77" i="4"/>
  <c r="FN77" i="4"/>
  <c r="FM77" i="4"/>
  <c r="FL77" i="4"/>
  <c r="FK77" i="4"/>
  <c r="FJ77" i="4"/>
  <c r="FI77" i="4"/>
  <c r="FH77" i="4"/>
  <c r="FG77" i="4"/>
  <c r="FF77" i="4"/>
  <c r="FE77" i="4"/>
  <c r="FD77" i="4"/>
  <c r="FC77" i="4"/>
  <c r="FB77" i="4"/>
  <c r="FA77" i="4"/>
  <c r="EZ77" i="4"/>
  <c r="EY77" i="4"/>
  <c r="EW77" i="4"/>
  <c r="EV77" i="4"/>
  <c r="ES77" i="4"/>
  <c r="ER77" i="4"/>
  <c r="EQ77" i="4"/>
  <c r="EP77" i="4"/>
  <c r="EO77" i="4"/>
  <c r="EN77" i="4"/>
  <c r="EM77" i="4"/>
  <c r="EL77" i="4"/>
  <c r="EJ77" i="4"/>
  <c r="EI77" i="4"/>
  <c r="EH77" i="4"/>
  <c r="EG77" i="4"/>
  <c r="EF77" i="4"/>
  <c r="EE77" i="4"/>
  <c r="ED77" i="4"/>
  <c r="EB77" i="4"/>
  <c r="EA77" i="4"/>
  <c r="DZ77" i="4"/>
  <c r="DY77" i="4"/>
  <c r="DX77" i="4"/>
  <c r="DW77" i="4"/>
  <c r="DV77" i="4"/>
  <c r="DU77" i="4"/>
  <c r="AJV160" i="4"/>
  <c r="AJU160" i="4"/>
  <c r="AJT160" i="4"/>
  <c r="AJS160" i="4"/>
  <c r="AJR160" i="4"/>
  <c r="AJQ160" i="4"/>
  <c r="AJP160" i="4"/>
  <c r="AJO160" i="4"/>
  <c r="AJN160" i="4"/>
  <c r="AJM160" i="4"/>
  <c r="AJL160" i="4"/>
  <c r="AJK160" i="4"/>
  <c r="AJJ160" i="4"/>
  <c r="AJI160" i="4"/>
  <c r="AJH160" i="4"/>
  <c r="AJG160" i="4"/>
  <c r="AJF160" i="4"/>
  <c r="AJE160" i="4"/>
  <c r="AJD160" i="4"/>
  <c r="AJC160" i="4"/>
  <c r="AJB160" i="4"/>
  <c r="AJA160" i="4"/>
  <c r="AIZ160" i="4"/>
  <c r="AIY160" i="4"/>
  <c r="AIX160" i="4"/>
  <c r="AIW160" i="4"/>
  <c r="AIV160" i="4"/>
  <c r="AIU160" i="4"/>
  <c r="AIT160" i="4"/>
  <c r="AIS160" i="4"/>
  <c r="AIR160" i="4"/>
  <c r="AIQ160" i="4"/>
  <c r="AIP160" i="4"/>
  <c r="AIO160" i="4"/>
  <c r="AIN160" i="4"/>
  <c r="AIM160" i="4"/>
  <c r="AIL160" i="4"/>
  <c r="AIK160" i="4"/>
  <c r="AIJ160" i="4"/>
  <c r="AII160" i="4"/>
  <c r="AIH160" i="4"/>
  <c r="AIG160" i="4"/>
  <c r="AIF160" i="4"/>
  <c r="AIE160" i="4"/>
  <c r="AID160" i="4"/>
  <c r="AIC160" i="4"/>
  <c r="AIB160" i="4"/>
  <c r="AIA160" i="4"/>
  <c r="AHY160" i="4"/>
  <c r="AHX160" i="4"/>
  <c r="AHW160" i="4"/>
  <c r="AHV160" i="4"/>
  <c r="AHU160" i="4"/>
  <c r="AHT160" i="4"/>
  <c r="AHQ160" i="4"/>
  <c r="AHP160" i="4"/>
  <c r="AHN160" i="4"/>
  <c r="AHL160" i="4"/>
  <c r="AHK160" i="4"/>
  <c r="AHJ160" i="4"/>
  <c r="AHI160" i="4"/>
  <c r="AHF160" i="4"/>
  <c r="AHE160" i="4"/>
  <c r="AHD160" i="4"/>
  <c r="AHC160" i="4"/>
  <c r="AHB160" i="4"/>
  <c r="AHA160" i="4"/>
  <c r="AGZ160" i="4"/>
  <c r="AGY160" i="4"/>
  <c r="AGV160" i="4"/>
  <c r="AGU160" i="4"/>
  <c r="AGT160" i="4"/>
  <c r="AGS160" i="4"/>
  <c r="AGR160" i="4"/>
  <c r="AGQ160" i="4"/>
  <c r="AGP160" i="4"/>
  <c r="KQ160" i="4"/>
  <c r="KP160" i="4"/>
  <c r="KO160" i="4"/>
  <c r="KN160" i="4"/>
  <c r="KM160" i="4"/>
  <c r="KL160" i="4"/>
  <c r="KK160" i="4"/>
  <c r="KJ160" i="4"/>
  <c r="KI160" i="4"/>
  <c r="KH160" i="4"/>
  <c r="KG160" i="4"/>
  <c r="KF160" i="4"/>
  <c r="KE160" i="4"/>
  <c r="KD160" i="4"/>
  <c r="KC160" i="4"/>
  <c r="KB160" i="4"/>
  <c r="KA160" i="4"/>
  <c r="JZ160" i="4"/>
  <c r="JY160" i="4"/>
  <c r="JX160" i="4"/>
  <c r="JW160" i="4"/>
  <c r="JV160" i="4"/>
  <c r="JU160" i="4"/>
  <c r="JT160" i="4"/>
  <c r="JS160" i="4"/>
  <c r="JR160" i="4"/>
  <c r="JQ160" i="4"/>
  <c r="JP160" i="4"/>
  <c r="JO160" i="4"/>
  <c r="JN160" i="4"/>
  <c r="JM160" i="4"/>
  <c r="JL160" i="4"/>
  <c r="JK160" i="4"/>
  <c r="JJ160" i="4"/>
  <c r="JI160" i="4"/>
  <c r="JH160" i="4"/>
  <c r="JG160" i="4"/>
  <c r="JF160" i="4"/>
  <c r="JE160" i="4"/>
  <c r="JD160" i="4"/>
  <c r="JC160" i="4"/>
  <c r="JB160" i="4"/>
  <c r="JA160" i="4"/>
  <c r="IZ160" i="4"/>
  <c r="IY160" i="4"/>
  <c r="IX160" i="4"/>
  <c r="IW160" i="4"/>
  <c r="IV160" i="4"/>
  <c r="IT160" i="4"/>
  <c r="IS160" i="4"/>
  <c r="IR160" i="4"/>
  <c r="IQ160" i="4"/>
  <c r="IP160" i="4"/>
  <c r="IO160" i="4"/>
  <c r="IL160" i="4"/>
  <c r="II160" i="4"/>
  <c r="IG160" i="4"/>
  <c r="IF160" i="4"/>
  <c r="IE160" i="4"/>
  <c r="ID160" i="4"/>
  <c r="IA160" i="4"/>
  <c r="HZ160" i="4"/>
  <c r="HY160" i="4"/>
  <c r="HX160" i="4"/>
  <c r="HW160" i="4"/>
  <c r="HV160" i="4"/>
  <c r="HU160" i="4"/>
  <c r="HT160" i="4"/>
  <c r="HQ160" i="4"/>
  <c r="HP160" i="4"/>
  <c r="HO160" i="4"/>
  <c r="HN160" i="4"/>
  <c r="HM160" i="4"/>
  <c r="HL160" i="4"/>
  <c r="HK160" i="4"/>
  <c r="HA160" i="4"/>
  <c r="GZ160" i="4"/>
  <c r="GY160" i="4"/>
  <c r="GX160" i="4"/>
  <c r="GW160" i="4"/>
  <c r="GV160" i="4"/>
  <c r="GU160" i="4"/>
  <c r="GT160" i="4"/>
  <c r="GS160" i="4"/>
  <c r="GR160" i="4"/>
  <c r="GQ160" i="4"/>
  <c r="GP160" i="4"/>
  <c r="GO160" i="4"/>
  <c r="GN160" i="4"/>
  <c r="GM160" i="4"/>
  <c r="GL160" i="4"/>
  <c r="GK160" i="4"/>
  <c r="GJ160" i="4"/>
  <c r="GI160" i="4"/>
  <c r="GH160" i="4"/>
  <c r="GG160" i="4"/>
  <c r="GF160" i="4"/>
  <c r="GE160" i="4"/>
  <c r="GD160" i="4"/>
  <c r="GC160" i="4"/>
  <c r="GB160" i="4"/>
  <c r="GA160" i="4"/>
  <c r="FZ160" i="4"/>
  <c r="FY160" i="4"/>
  <c r="FX160" i="4"/>
  <c r="FW160" i="4"/>
  <c r="FV160" i="4"/>
  <c r="FU160" i="4"/>
  <c r="FT160" i="4"/>
  <c r="FS160" i="4"/>
  <c r="FR160" i="4"/>
  <c r="FQ160" i="4"/>
  <c r="FP160" i="4"/>
  <c r="FO160" i="4"/>
  <c r="FN160" i="4"/>
  <c r="FM160" i="4"/>
  <c r="FL160" i="4"/>
  <c r="FK160" i="4"/>
  <c r="FJ160" i="4"/>
  <c r="FI160" i="4"/>
  <c r="FH160" i="4"/>
  <c r="FG160" i="4"/>
  <c r="FF160" i="4"/>
  <c r="FD160" i="4"/>
  <c r="FC160" i="4"/>
  <c r="FB160" i="4"/>
  <c r="FA160" i="4"/>
  <c r="EZ160" i="4"/>
  <c r="EY160" i="4"/>
  <c r="EV160" i="4"/>
  <c r="ES160" i="4"/>
  <c r="EQ160" i="4"/>
  <c r="EP160" i="4"/>
  <c r="EO160" i="4"/>
  <c r="EN160" i="4"/>
  <c r="EK160" i="4"/>
  <c r="EJ160" i="4"/>
  <c r="EI160" i="4"/>
  <c r="EH160" i="4"/>
  <c r="EG160" i="4"/>
  <c r="EF160" i="4"/>
  <c r="EE160" i="4"/>
  <c r="ED160" i="4"/>
  <c r="EA160" i="4"/>
  <c r="DZ160" i="4"/>
  <c r="DY160" i="4"/>
  <c r="DX160" i="4"/>
  <c r="DW160" i="4"/>
  <c r="DV160" i="4"/>
  <c r="DU160" i="4"/>
  <c r="AJV109" i="4"/>
  <c r="AJU109" i="4"/>
  <c r="AJT109" i="4"/>
  <c r="AJS109" i="4"/>
  <c r="AJR109" i="4"/>
  <c r="AJQ109" i="4"/>
  <c r="AJP109" i="4"/>
  <c r="AJO109" i="4"/>
  <c r="AJN109" i="4"/>
  <c r="AJM109" i="4"/>
  <c r="AJL109" i="4"/>
  <c r="AJK109" i="4"/>
  <c r="AJJ109" i="4"/>
  <c r="AJI109" i="4"/>
  <c r="AJH109" i="4"/>
  <c r="AJG109" i="4"/>
  <c r="AJF109" i="4"/>
  <c r="AJE109" i="4"/>
  <c r="AJD109" i="4"/>
  <c r="AJC109" i="4"/>
  <c r="AJB109" i="4"/>
  <c r="AJA109" i="4"/>
  <c r="AIZ109" i="4"/>
  <c r="AIY109" i="4"/>
  <c r="AIX109" i="4"/>
  <c r="AIW109" i="4"/>
  <c r="AIV109" i="4"/>
  <c r="AIU109" i="4"/>
  <c r="AIT109" i="4"/>
  <c r="AIS109" i="4"/>
  <c r="AIR109" i="4"/>
  <c r="AIQ109" i="4"/>
  <c r="AIP109" i="4"/>
  <c r="AIO109" i="4"/>
  <c r="AIN109" i="4"/>
  <c r="AIM109" i="4"/>
  <c r="AIL109" i="4"/>
  <c r="AIK109" i="4"/>
  <c r="AIJ109" i="4"/>
  <c r="AII109" i="4"/>
  <c r="AIH109" i="4"/>
  <c r="AIG109" i="4"/>
  <c r="AIF109" i="4"/>
  <c r="AIE109" i="4"/>
  <c r="AID109" i="4"/>
  <c r="AIC109" i="4"/>
  <c r="AIB109" i="4"/>
  <c r="AIA109" i="4"/>
  <c r="AHZ109" i="4"/>
  <c r="AHY109" i="4"/>
  <c r="AHX109" i="4"/>
  <c r="AHW109" i="4"/>
  <c r="AHV109" i="4"/>
  <c r="AHU109" i="4"/>
  <c r="AHT109" i="4"/>
  <c r="AHS109" i="4"/>
  <c r="AHR109" i="4"/>
  <c r="AHQ109" i="4"/>
  <c r="AHO109" i="4"/>
  <c r="AHN109" i="4"/>
  <c r="AHM109" i="4"/>
  <c r="AHL109" i="4"/>
  <c r="AHK109" i="4"/>
  <c r="AHF109" i="4"/>
  <c r="AHC109" i="4"/>
  <c r="AHB109" i="4"/>
  <c r="AHA109" i="4"/>
  <c r="AGZ109" i="4"/>
  <c r="AGY109" i="4"/>
  <c r="AGW109" i="4"/>
  <c r="AGV109" i="4"/>
  <c r="AGU109" i="4"/>
  <c r="AGT109" i="4"/>
  <c r="AGS109" i="4"/>
  <c r="AGR109" i="4"/>
  <c r="AGQ109" i="4"/>
  <c r="AGP109" i="4"/>
  <c r="KQ109" i="4"/>
  <c r="KP109" i="4"/>
  <c r="KO109" i="4"/>
  <c r="KN109" i="4"/>
  <c r="KM109" i="4"/>
  <c r="KL109" i="4"/>
  <c r="KK109" i="4"/>
  <c r="KJ109" i="4"/>
  <c r="KI109" i="4"/>
  <c r="KH109" i="4"/>
  <c r="KG109" i="4"/>
  <c r="KF109" i="4"/>
  <c r="KE109" i="4"/>
  <c r="KD109" i="4"/>
  <c r="KC109" i="4"/>
  <c r="KB109" i="4"/>
  <c r="KA109" i="4"/>
  <c r="JZ109" i="4"/>
  <c r="JY109" i="4"/>
  <c r="JX109" i="4"/>
  <c r="JW109" i="4"/>
  <c r="JV109" i="4"/>
  <c r="JU109" i="4"/>
  <c r="JT109" i="4"/>
  <c r="JS109" i="4"/>
  <c r="JR109" i="4"/>
  <c r="JQ109" i="4"/>
  <c r="JP109" i="4"/>
  <c r="JO109" i="4"/>
  <c r="JN109" i="4"/>
  <c r="JM109" i="4"/>
  <c r="JL109" i="4"/>
  <c r="JK109" i="4"/>
  <c r="JJ109" i="4"/>
  <c r="JI109" i="4"/>
  <c r="JH109" i="4"/>
  <c r="JG109" i="4"/>
  <c r="JF109" i="4"/>
  <c r="JE109" i="4"/>
  <c r="JD109" i="4"/>
  <c r="JC109" i="4"/>
  <c r="JB109" i="4"/>
  <c r="JA109" i="4"/>
  <c r="IZ109" i="4"/>
  <c r="IY109" i="4"/>
  <c r="IX109" i="4"/>
  <c r="IW109" i="4"/>
  <c r="IV109" i="4"/>
  <c r="IU109" i="4"/>
  <c r="IT109" i="4"/>
  <c r="IS109" i="4"/>
  <c r="IR109" i="4"/>
  <c r="IQ109" i="4"/>
  <c r="IP109" i="4"/>
  <c r="IO109" i="4"/>
  <c r="IN109" i="4"/>
  <c r="IM109" i="4"/>
  <c r="IL109" i="4"/>
  <c r="IJ109" i="4"/>
  <c r="II109" i="4"/>
  <c r="IH109" i="4"/>
  <c r="IG109" i="4"/>
  <c r="IF109" i="4"/>
  <c r="IA109" i="4"/>
  <c r="HX109" i="4"/>
  <c r="HW109" i="4"/>
  <c r="HV109" i="4"/>
  <c r="HU109" i="4"/>
  <c r="HT109" i="4"/>
  <c r="HR109" i="4"/>
  <c r="HQ109" i="4"/>
  <c r="HP109" i="4"/>
  <c r="HO109" i="4"/>
  <c r="HN109" i="4"/>
  <c r="HM109" i="4"/>
  <c r="HL109" i="4"/>
  <c r="HK109" i="4"/>
  <c r="HA109" i="4"/>
  <c r="GZ109" i="4"/>
  <c r="GY109" i="4"/>
  <c r="GX109" i="4"/>
  <c r="GW109" i="4"/>
  <c r="GV109" i="4"/>
  <c r="GU109" i="4"/>
  <c r="GT109" i="4"/>
  <c r="GS109" i="4"/>
  <c r="GR109" i="4"/>
  <c r="GQ109" i="4"/>
  <c r="GP109" i="4"/>
  <c r="GO109" i="4"/>
  <c r="GN109" i="4"/>
  <c r="GM109" i="4"/>
  <c r="GL109" i="4"/>
  <c r="GK109" i="4"/>
  <c r="GJ109" i="4"/>
  <c r="GI109" i="4"/>
  <c r="GH109" i="4"/>
  <c r="GG109" i="4"/>
  <c r="GF109" i="4"/>
  <c r="GE109" i="4"/>
  <c r="GD109" i="4"/>
  <c r="GC109" i="4"/>
  <c r="GB109" i="4"/>
  <c r="GA109" i="4"/>
  <c r="FZ109" i="4"/>
  <c r="FY109" i="4"/>
  <c r="FX109" i="4"/>
  <c r="FW109" i="4"/>
  <c r="FV109" i="4"/>
  <c r="FU109" i="4"/>
  <c r="FT109" i="4"/>
  <c r="FS109" i="4"/>
  <c r="FR109" i="4"/>
  <c r="FQ109" i="4"/>
  <c r="FP109" i="4"/>
  <c r="FO109" i="4"/>
  <c r="FN109" i="4"/>
  <c r="FM109" i="4"/>
  <c r="FL109" i="4"/>
  <c r="FK109" i="4"/>
  <c r="FJ109" i="4"/>
  <c r="FI109" i="4"/>
  <c r="FH109" i="4"/>
  <c r="FG109" i="4"/>
  <c r="FF109" i="4"/>
  <c r="FE109" i="4"/>
  <c r="FD109" i="4"/>
  <c r="FC109" i="4"/>
  <c r="FB109" i="4"/>
  <c r="FA109" i="4"/>
  <c r="EZ109" i="4"/>
  <c r="EY109" i="4"/>
  <c r="EX109" i="4"/>
  <c r="EW109" i="4"/>
  <c r="EV109" i="4"/>
  <c r="ET109" i="4"/>
  <c r="ES109" i="4"/>
  <c r="ER109" i="4"/>
  <c r="EQ109" i="4"/>
  <c r="EP109" i="4"/>
  <c r="EK109" i="4"/>
  <c r="EH109" i="4"/>
  <c r="EG109" i="4"/>
  <c r="EF109" i="4"/>
  <c r="EE109" i="4"/>
  <c r="ED109" i="4"/>
  <c r="EB109" i="4"/>
  <c r="EA109" i="4"/>
  <c r="DZ109" i="4"/>
  <c r="DY109" i="4"/>
  <c r="DX109" i="4"/>
  <c r="DW109" i="4"/>
  <c r="DV109" i="4"/>
  <c r="DU109" i="4"/>
  <c r="AJV115" i="4"/>
  <c r="AJU115" i="4"/>
  <c r="AJT115" i="4"/>
  <c r="AJS115" i="4"/>
  <c r="AJR115" i="4"/>
  <c r="AJQ115" i="4"/>
  <c r="AJP115" i="4"/>
  <c r="AJO115" i="4"/>
  <c r="AJN115" i="4"/>
  <c r="AJM115" i="4"/>
  <c r="AJL115" i="4"/>
  <c r="AJK115" i="4"/>
  <c r="AJJ115" i="4"/>
  <c r="AJI115" i="4"/>
  <c r="AJH115" i="4"/>
  <c r="AJG115" i="4"/>
  <c r="AJF115" i="4"/>
  <c r="AJE115" i="4"/>
  <c r="AJD115" i="4"/>
  <c r="AJC115" i="4"/>
  <c r="AJB115" i="4"/>
  <c r="AJA115" i="4"/>
  <c r="AIZ115" i="4"/>
  <c r="AIY115" i="4"/>
  <c r="AIX115" i="4"/>
  <c r="AIW115" i="4"/>
  <c r="AIV115" i="4"/>
  <c r="AIU115" i="4"/>
  <c r="AIT115" i="4"/>
  <c r="AIS115" i="4"/>
  <c r="AIR115" i="4"/>
  <c r="AIQ115" i="4"/>
  <c r="AIP115" i="4"/>
  <c r="AIO115" i="4"/>
  <c r="AIN115" i="4"/>
  <c r="AIM115" i="4"/>
  <c r="AIL115" i="4"/>
  <c r="AIK115" i="4"/>
  <c r="AIJ115" i="4"/>
  <c r="AII115" i="4"/>
  <c r="AIH115" i="4"/>
  <c r="AIG115" i="4"/>
  <c r="AIF115" i="4"/>
  <c r="AIE115" i="4"/>
  <c r="AID115" i="4"/>
  <c r="AIC115" i="4"/>
  <c r="AIB115" i="4"/>
  <c r="AIA115" i="4"/>
  <c r="AHZ115" i="4"/>
  <c r="AHX115" i="4"/>
  <c r="AHV115" i="4"/>
  <c r="AHU115" i="4"/>
  <c r="AHS115" i="4"/>
  <c r="AHR115" i="4"/>
  <c r="AHQ115" i="4"/>
  <c r="AHN115" i="4"/>
  <c r="AHM115" i="4"/>
  <c r="AHL115" i="4"/>
  <c r="AHK115" i="4"/>
  <c r="AHI115" i="4"/>
  <c r="AHH115" i="4"/>
  <c r="AHG115" i="4"/>
  <c r="AHF115" i="4"/>
  <c r="AHE115" i="4"/>
  <c r="AHB115" i="4"/>
  <c r="AHA115" i="4"/>
  <c r="AGZ115" i="4"/>
  <c r="AGY115" i="4"/>
  <c r="AGW115" i="4"/>
  <c r="AGV115" i="4"/>
  <c r="AGU115" i="4"/>
  <c r="AGT115" i="4"/>
  <c r="AGS115" i="4"/>
  <c r="AGR115" i="4"/>
  <c r="AGQ115" i="4"/>
  <c r="AGP115" i="4"/>
  <c r="KQ115" i="4"/>
  <c r="KP115" i="4"/>
  <c r="KO115" i="4"/>
  <c r="KN115" i="4"/>
  <c r="KM115" i="4"/>
  <c r="KL115" i="4"/>
  <c r="KK115" i="4"/>
  <c r="KJ115" i="4"/>
  <c r="KI115" i="4"/>
  <c r="KH115" i="4"/>
  <c r="KG115" i="4"/>
  <c r="KF115" i="4"/>
  <c r="KE115" i="4"/>
  <c r="KD115" i="4"/>
  <c r="KC115" i="4"/>
  <c r="KB115" i="4"/>
  <c r="KA115" i="4"/>
  <c r="JZ115" i="4"/>
  <c r="JY115" i="4"/>
  <c r="JX115" i="4"/>
  <c r="JW115" i="4"/>
  <c r="JV115" i="4"/>
  <c r="JU115" i="4"/>
  <c r="JT115" i="4"/>
  <c r="JS115" i="4"/>
  <c r="JR115" i="4"/>
  <c r="JQ115" i="4"/>
  <c r="JP115" i="4"/>
  <c r="JO115" i="4"/>
  <c r="JN115" i="4"/>
  <c r="JM115" i="4"/>
  <c r="JL115" i="4"/>
  <c r="JK115" i="4"/>
  <c r="JJ115" i="4"/>
  <c r="JI115" i="4"/>
  <c r="JH115" i="4"/>
  <c r="JG115" i="4"/>
  <c r="JF115" i="4"/>
  <c r="JE115" i="4"/>
  <c r="JD115" i="4"/>
  <c r="JC115" i="4"/>
  <c r="JB115" i="4"/>
  <c r="JA115" i="4"/>
  <c r="IZ115" i="4"/>
  <c r="IY115" i="4"/>
  <c r="IX115" i="4"/>
  <c r="IW115" i="4"/>
  <c r="IV115" i="4"/>
  <c r="IU115" i="4"/>
  <c r="IS115" i="4"/>
  <c r="IQ115" i="4"/>
  <c r="IP115" i="4"/>
  <c r="IN115" i="4"/>
  <c r="IM115" i="4"/>
  <c r="IL115" i="4"/>
  <c r="II115" i="4"/>
  <c r="IH115" i="4"/>
  <c r="IG115" i="4"/>
  <c r="IF115" i="4"/>
  <c r="ID115" i="4"/>
  <c r="IC115" i="4"/>
  <c r="IB115" i="4"/>
  <c r="IA115" i="4"/>
  <c r="HZ115" i="4"/>
  <c r="HW115" i="4"/>
  <c r="HV115" i="4"/>
  <c r="HU115" i="4"/>
  <c r="HT115" i="4"/>
  <c r="HR115" i="4"/>
  <c r="HQ115" i="4"/>
  <c r="HP115" i="4"/>
  <c r="HO115" i="4"/>
  <c r="HN115" i="4"/>
  <c r="HM115" i="4"/>
  <c r="HL115" i="4"/>
  <c r="HK115" i="4"/>
  <c r="HA115" i="4"/>
  <c r="GZ115" i="4"/>
  <c r="GY115" i="4"/>
  <c r="GX115" i="4"/>
  <c r="GW115" i="4"/>
  <c r="GV115" i="4"/>
  <c r="GU115" i="4"/>
  <c r="GT115" i="4"/>
  <c r="GS115" i="4"/>
  <c r="GR115" i="4"/>
  <c r="GQ115" i="4"/>
  <c r="GP115" i="4"/>
  <c r="GO115" i="4"/>
  <c r="GN115" i="4"/>
  <c r="GM115" i="4"/>
  <c r="GL115" i="4"/>
  <c r="GK115" i="4"/>
  <c r="GJ115" i="4"/>
  <c r="GI115" i="4"/>
  <c r="GH115" i="4"/>
  <c r="GG115" i="4"/>
  <c r="GF115" i="4"/>
  <c r="GE115" i="4"/>
  <c r="GD115" i="4"/>
  <c r="GC115" i="4"/>
  <c r="GB115" i="4"/>
  <c r="GA115" i="4"/>
  <c r="FZ115" i="4"/>
  <c r="FY115" i="4"/>
  <c r="FX115" i="4"/>
  <c r="FW115" i="4"/>
  <c r="FV115" i="4"/>
  <c r="FU115" i="4"/>
  <c r="FT115" i="4"/>
  <c r="FS115" i="4"/>
  <c r="FR115" i="4"/>
  <c r="FQ115" i="4"/>
  <c r="FP115" i="4"/>
  <c r="FO115" i="4"/>
  <c r="FN115" i="4"/>
  <c r="FM115" i="4"/>
  <c r="FL115" i="4"/>
  <c r="FK115" i="4"/>
  <c r="FJ115" i="4"/>
  <c r="FI115" i="4"/>
  <c r="FH115" i="4"/>
  <c r="FG115" i="4"/>
  <c r="FF115" i="4"/>
  <c r="FE115" i="4"/>
  <c r="FC115" i="4"/>
  <c r="FA115" i="4"/>
  <c r="EZ115" i="4"/>
  <c r="EX115" i="4"/>
  <c r="EW115" i="4"/>
  <c r="EV115" i="4"/>
  <c r="ES115" i="4"/>
  <c r="ER115" i="4"/>
  <c r="EQ115" i="4"/>
  <c r="EP115" i="4"/>
  <c r="EN115" i="4"/>
  <c r="EM115" i="4"/>
  <c r="EL115" i="4"/>
  <c r="EK115" i="4"/>
  <c r="EJ115" i="4"/>
  <c r="EG115" i="4"/>
  <c r="EF115" i="4"/>
  <c r="EE115" i="4"/>
  <c r="ED115" i="4"/>
  <c r="EB115" i="4"/>
  <c r="EA115" i="4"/>
  <c r="DZ115" i="4"/>
  <c r="DY115" i="4"/>
  <c r="DX115" i="4"/>
  <c r="DW115" i="4"/>
  <c r="DV115" i="4"/>
  <c r="DU115" i="4"/>
  <c r="AJV23" i="4"/>
  <c r="AJU23" i="4"/>
  <c r="AJT23" i="4"/>
  <c r="AJS23" i="4"/>
  <c r="AJR23" i="4"/>
  <c r="AJQ23" i="4"/>
  <c r="AJP23" i="4"/>
  <c r="AJO23" i="4"/>
  <c r="AJN23" i="4"/>
  <c r="AJM23" i="4"/>
  <c r="AJL23" i="4"/>
  <c r="AJK23" i="4"/>
  <c r="AJJ23" i="4"/>
  <c r="AJI23" i="4"/>
  <c r="AJH23" i="4"/>
  <c r="AJG23" i="4"/>
  <c r="AJF23" i="4"/>
  <c r="AJE23" i="4"/>
  <c r="AJD23" i="4"/>
  <c r="AJC23" i="4"/>
  <c r="AJB23" i="4"/>
  <c r="AJA23" i="4"/>
  <c r="AIZ23" i="4"/>
  <c r="AIY23" i="4"/>
  <c r="AIX23" i="4"/>
  <c r="AIW23" i="4"/>
  <c r="AIV23" i="4"/>
  <c r="AIU23" i="4"/>
  <c r="AIT23" i="4"/>
  <c r="AIS23" i="4"/>
  <c r="AIR23" i="4"/>
  <c r="AIQ23" i="4"/>
  <c r="AIP23" i="4"/>
  <c r="AIO23" i="4"/>
  <c r="AIN23" i="4"/>
  <c r="AIM23" i="4"/>
  <c r="AIL23" i="4"/>
  <c r="AIK23" i="4"/>
  <c r="AIJ23" i="4"/>
  <c r="AII23" i="4"/>
  <c r="AIH23" i="4"/>
  <c r="AIG23" i="4"/>
  <c r="AIF23" i="4"/>
  <c r="AIE23" i="4"/>
  <c r="AID23" i="4"/>
  <c r="AIC23" i="4"/>
  <c r="AIB23" i="4"/>
  <c r="AIA23" i="4"/>
  <c r="AHZ23" i="4"/>
  <c r="AHY23" i="4"/>
  <c r="AHX23" i="4"/>
  <c r="AHW23" i="4"/>
  <c r="AHS23" i="4"/>
  <c r="AHQ23" i="4"/>
  <c r="AHN23" i="4"/>
  <c r="AHM23" i="4"/>
  <c r="AHL23" i="4"/>
  <c r="AHK23" i="4"/>
  <c r="AHJ23" i="4"/>
  <c r="AHI23" i="4"/>
  <c r="AHC23" i="4"/>
  <c r="AHA23" i="4"/>
  <c r="AGZ23" i="4"/>
  <c r="AGY23" i="4"/>
  <c r="AGV23" i="4"/>
  <c r="AGU23" i="4"/>
  <c r="AGT23" i="4"/>
  <c r="AGS23" i="4"/>
  <c r="AGR23" i="4"/>
  <c r="AGQ23" i="4"/>
  <c r="AGP23" i="4"/>
  <c r="KQ23" i="4"/>
  <c r="KP23" i="4"/>
  <c r="KO23" i="4"/>
  <c r="KN23" i="4"/>
  <c r="KM23" i="4"/>
  <c r="KL23" i="4"/>
  <c r="KK23" i="4"/>
  <c r="KJ23" i="4"/>
  <c r="KI23" i="4"/>
  <c r="KH23" i="4"/>
  <c r="KG23" i="4"/>
  <c r="KF23" i="4"/>
  <c r="KE23" i="4"/>
  <c r="KD23" i="4"/>
  <c r="KC23" i="4"/>
  <c r="KB23" i="4"/>
  <c r="KA23" i="4"/>
  <c r="JZ23" i="4"/>
  <c r="JY23" i="4"/>
  <c r="JX23" i="4"/>
  <c r="JW23" i="4"/>
  <c r="JV23" i="4"/>
  <c r="JU23" i="4"/>
  <c r="JT23" i="4"/>
  <c r="JS23" i="4"/>
  <c r="JR23" i="4"/>
  <c r="JQ23" i="4"/>
  <c r="JP23" i="4"/>
  <c r="JO23" i="4"/>
  <c r="JN23" i="4"/>
  <c r="JM23" i="4"/>
  <c r="JL23" i="4"/>
  <c r="JK23" i="4"/>
  <c r="JJ23" i="4"/>
  <c r="JI23" i="4"/>
  <c r="JH23" i="4"/>
  <c r="JG23" i="4"/>
  <c r="JF23" i="4"/>
  <c r="JE23" i="4"/>
  <c r="JD23" i="4"/>
  <c r="JC23" i="4"/>
  <c r="JB23" i="4"/>
  <c r="JA23" i="4"/>
  <c r="IZ23" i="4"/>
  <c r="IY23" i="4"/>
  <c r="IX23" i="4"/>
  <c r="IW23" i="4"/>
  <c r="IV23" i="4"/>
  <c r="IU23" i="4"/>
  <c r="IT23" i="4"/>
  <c r="IS23" i="4"/>
  <c r="IR23" i="4"/>
  <c r="IN23" i="4"/>
  <c r="IL23" i="4"/>
  <c r="II23" i="4"/>
  <c r="IH23" i="4"/>
  <c r="IG23" i="4"/>
  <c r="IF23" i="4"/>
  <c r="IE23" i="4"/>
  <c r="ID23" i="4"/>
  <c r="HX23" i="4"/>
  <c r="HV23" i="4"/>
  <c r="HU23" i="4"/>
  <c r="HT23" i="4"/>
  <c r="HQ23" i="4"/>
  <c r="HP23" i="4"/>
  <c r="HO23" i="4"/>
  <c r="HN23" i="4"/>
  <c r="HM23" i="4"/>
  <c r="HL23" i="4"/>
  <c r="HK23" i="4"/>
  <c r="HA23" i="4"/>
  <c r="GZ23" i="4"/>
  <c r="GY23" i="4"/>
  <c r="GX23" i="4"/>
  <c r="GW23" i="4"/>
  <c r="GV23" i="4"/>
  <c r="GU23" i="4"/>
  <c r="GT23" i="4"/>
  <c r="GS23" i="4"/>
  <c r="GR23" i="4"/>
  <c r="GQ23" i="4"/>
  <c r="GP23" i="4"/>
  <c r="GO23" i="4"/>
  <c r="GN23" i="4"/>
  <c r="GM23" i="4"/>
  <c r="GL23" i="4"/>
  <c r="GK23" i="4"/>
  <c r="GJ23" i="4"/>
  <c r="GI23" i="4"/>
  <c r="GH23" i="4"/>
  <c r="GG23" i="4"/>
  <c r="GF23" i="4"/>
  <c r="GE23" i="4"/>
  <c r="GD23" i="4"/>
  <c r="GC23" i="4"/>
  <c r="GB23" i="4"/>
  <c r="GA23" i="4"/>
  <c r="FZ23" i="4"/>
  <c r="FY23" i="4"/>
  <c r="FX23" i="4"/>
  <c r="FW23" i="4"/>
  <c r="FV23" i="4"/>
  <c r="FU23" i="4"/>
  <c r="FT23" i="4"/>
  <c r="FS23" i="4"/>
  <c r="FR23" i="4"/>
  <c r="FQ23" i="4"/>
  <c r="FP23" i="4"/>
  <c r="FO23" i="4"/>
  <c r="FN23" i="4"/>
  <c r="FM23" i="4"/>
  <c r="FL23" i="4"/>
  <c r="FK23" i="4"/>
  <c r="FJ23" i="4"/>
  <c r="FI23" i="4"/>
  <c r="FH23" i="4"/>
  <c r="FG23" i="4"/>
  <c r="FF23" i="4"/>
  <c r="FE23" i="4"/>
  <c r="FD23" i="4"/>
  <c r="FC23" i="4"/>
  <c r="FB23" i="4"/>
  <c r="EX23" i="4"/>
  <c r="EV23" i="4"/>
  <c r="EU23" i="4"/>
  <c r="ES23" i="4"/>
  <c r="ER23" i="4"/>
  <c r="EQ23" i="4"/>
  <c r="EP23" i="4"/>
  <c r="EO23" i="4"/>
  <c r="EN23" i="4"/>
  <c r="EH23" i="4"/>
  <c r="EF23" i="4"/>
  <c r="EE23" i="4"/>
  <c r="ED23" i="4"/>
  <c r="EA23" i="4"/>
  <c r="DZ23" i="4"/>
  <c r="DY23" i="4"/>
  <c r="DX23" i="4"/>
  <c r="DW23" i="4"/>
  <c r="DV23" i="4"/>
  <c r="DU23" i="4"/>
  <c r="AJV31" i="4"/>
  <c r="AJU31" i="4"/>
  <c r="AJT31" i="4"/>
  <c r="AJS31" i="4"/>
  <c r="AJR31" i="4"/>
  <c r="AJQ31" i="4"/>
  <c r="AJP31" i="4"/>
  <c r="AJO31" i="4"/>
  <c r="AJN31" i="4"/>
  <c r="AJM31" i="4"/>
  <c r="AJL31" i="4"/>
  <c r="AJK31" i="4"/>
  <c r="AJJ31" i="4"/>
  <c r="AJI31" i="4"/>
  <c r="AJH31" i="4"/>
  <c r="AJG31" i="4"/>
  <c r="AJF31" i="4"/>
  <c r="AJE31" i="4"/>
  <c r="AJD31" i="4"/>
  <c r="AJC31" i="4"/>
  <c r="AJB31" i="4"/>
  <c r="AJA31" i="4"/>
  <c r="AIZ31" i="4"/>
  <c r="AIY31" i="4"/>
  <c r="AIX31" i="4"/>
  <c r="AIW31" i="4"/>
  <c r="AIV31" i="4"/>
  <c r="AIU31" i="4"/>
  <c r="AIT31" i="4"/>
  <c r="AIS31" i="4"/>
  <c r="AIR31" i="4"/>
  <c r="AIQ31" i="4"/>
  <c r="AIP31" i="4"/>
  <c r="AIO31" i="4"/>
  <c r="AIN31" i="4"/>
  <c r="AIM31" i="4"/>
  <c r="AIL31" i="4"/>
  <c r="AIK31" i="4"/>
  <c r="AIJ31" i="4"/>
  <c r="AII31" i="4"/>
  <c r="AIH31" i="4"/>
  <c r="AIG31" i="4"/>
  <c r="AIF31" i="4"/>
  <c r="AIE31" i="4"/>
  <c r="AID31" i="4"/>
  <c r="AIC31" i="4"/>
  <c r="AIB31" i="4"/>
  <c r="AIA31" i="4"/>
  <c r="AHZ31" i="4"/>
  <c r="AHY31" i="4"/>
  <c r="AHX31" i="4"/>
  <c r="AHW31" i="4"/>
  <c r="AHV31" i="4"/>
  <c r="AHU31" i="4"/>
  <c r="AHT31" i="4"/>
  <c r="AHS31" i="4"/>
  <c r="AHR31" i="4"/>
  <c r="AHQ31" i="4"/>
  <c r="AHO31" i="4"/>
  <c r="AHM31" i="4"/>
  <c r="AHL31" i="4"/>
  <c r="AHK31" i="4"/>
  <c r="AHJ31" i="4"/>
  <c r="AHI31" i="4"/>
  <c r="AHH31" i="4"/>
  <c r="AHF31" i="4"/>
  <c r="AHE31" i="4"/>
  <c r="AHC31" i="4"/>
  <c r="AHB31" i="4"/>
  <c r="AGZ31" i="4"/>
  <c r="AGY31" i="4"/>
  <c r="AGX31" i="4"/>
  <c r="AGV31" i="4"/>
  <c r="AGU31" i="4"/>
  <c r="AGT31" i="4"/>
  <c r="AGS31" i="4"/>
  <c r="AGR31" i="4"/>
  <c r="AGQ31" i="4"/>
  <c r="AGP31" i="4"/>
  <c r="KQ31" i="4"/>
  <c r="KP31" i="4"/>
  <c r="KO31" i="4"/>
  <c r="KN31" i="4"/>
  <c r="KM31" i="4"/>
  <c r="KL31" i="4"/>
  <c r="KK31" i="4"/>
  <c r="KJ31" i="4"/>
  <c r="KI31" i="4"/>
  <c r="KH31" i="4"/>
  <c r="KG31" i="4"/>
  <c r="KF31" i="4"/>
  <c r="KE31" i="4"/>
  <c r="KD31" i="4"/>
  <c r="KC31" i="4"/>
  <c r="KB31" i="4"/>
  <c r="KA31" i="4"/>
  <c r="JZ31" i="4"/>
  <c r="JY31" i="4"/>
  <c r="JX31" i="4"/>
  <c r="JW31" i="4"/>
  <c r="JV31" i="4"/>
  <c r="JU31" i="4"/>
  <c r="JT31" i="4"/>
  <c r="JS31" i="4"/>
  <c r="JR31" i="4"/>
  <c r="JQ31" i="4"/>
  <c r="JP31" i="4"/>
  <c r="JO31" i="4"/>
  <c r="JN31" i="4"/>
  <c r="JM31" i="4"/>
  <c r="JL31" i="4"/>
  <c r="JK31" i="4"/>
  <c r="JJ31" i="4"/>
  <c r="JI31" i="4"/>
  <c r="JH31" i="4"/>
  <c r="JG31" i="4"/>
  <c r="JF31" i="4"/>
  <c r="JE31" i="4"/>
  <c r="JD31" i="4"/>
  <c r="JC31" i="4"/>
  <c r="JB31" i="4"/>
  <c r="JA31" i="4"/>
  <c r="IZ31" i="4"/>
  <c r="IY31" i="4"/>
  <c r="IX31" i="4"/>
  <c r="IW31" i="4"/>
  <c r="IV31" i="4"/>
  <c r="IU31" i="4"/>
  <c r="IT31" i="4"/>
  <c r="IS31" i="4"/>
  <c r="IR31" i="4"/>
  <c r="IQ31" i="4"/>
  <c r="IP31" i="4"/>
  <c r="IO31" i="4"/>
  <c r="IN31" i="4"/>
  <c r="IM31" i="4"/>
  <c r="IL31" i="4"/>
  <c r="IJ31" i="4"/>
  <c r="IG31" i="4"/>
  <c r="IF31" i="4"/>
  <c r="IE31" i="4"/>
  <c r="ID31" i="4"/>
  <c r="IC31" i="4"/>
  <c r="IA31" i="4"/>
  <c r="HZ31" i="4"/>
  <c r="HX31" i="4"/>
  <c r="HW31" i="4"/>
  <c r="HU31" i="4"/>
  <c r="HT31" i="4"/>
  <c r="HQ31" i="4"/>
  <c r="HP31" i="4"/>
  <c r="HO31" i="4"/>
  <c r="HN31" i="4"/>
  <c r="HM31" i="4"/>
  <c r="HL31" i="4"/>
  <c r="HK31" i="4"/>
  <c r="HA31" i="4"/>
  <c r="GZ31" i="4"/>
  <c r="GY31" i="4"/>
  <c r="GX31" i="4"/>
  <c r="GW31" i="4"/>
  <c r="GV31" i="4"/>
  <c r="GU31" i="4"/>
  <c r="GT31" i="4"/>
  <c r="GS31" i="4"/>
  <c r="GR31" i="4"/>
  <c r="GQ31" i="4"/>
  <c r="GP31" i="4"/>
  <c r="GO31" i="4"/>
  <c r="GN31" i="4"/>
  <c r="GM31" i="4"/>
  <c r="GL31" i="4"/>
  <c r="GK31" i="4"/>
  <c r="GJ31" i="4"/>
  <c r="GI31" i="4"/>
  <c r="GH31" i="4"/>
  <c r="GG31" i="4"/>
  <c r="GF31" i="4"/>
  <c r="GE31" i="4"/>
  <c r="GD31" i="4"/>
  <c r="GC31" i="4"/>
  <c r="GB31" i="4"/>
  <c r="GA31" i="4"/>
  <c r="FZ31" i="4"/>
  <c r="FY31" i="4"/>
  <c r="FX31" i="4"/>
  <c r="FW31" i="4"/>
  <c r="FV31" i="4"/>
  <c r="FU31" i="4"/>
  <c r="FT31" i="4"/>
  <c r="FS31" i="4"/>
  <c r="FR31" i="4"/>
  <c r="FQ31" i="4"/>
  <c r="FP31" i="4"/>
  <c r="FO31" i="4"/>
  <c r="FN31" i="4"/>
  <c r="FM31" i="4"/>
  <c r="FL31" i="4"/>
  <c r="FK31" i="4"/>
  <c r="FJ31" i="4"/>
  <c r="FI31" i="4"/>
  <c r="FH31" i="4"/>
  <c r="FG31" i="4"/>
  <c r="FF31" i="4"/>
  <c r="FE31" i="4"/>
  <c r="FD31" i="4"/>
  <c r="FC31" i="4"/>
  <c r="FB31" i="4"/>
  <c r="FA31" i="4"/>
  <c r="EZ31" i="4"/>
  <c r="EY31" i="4"/>
  <c r="EX31" i="4"/>
  <c r="EW31" i="4"/>
  <c r="EV31" i="4"/>
  <c r="ET31" i="4"/>
  <c r="EQ31" i="4"/>
  <c r="EP31" i="4"/>
  <c r="EO31" i="4"/>
  <c r="EN31" i="4"/>
  <c r="EM31" i="4"/>
  <c r="EK31" i="4"/>
  <c r="EJ31" i="4"/>
  <c r="EH31" i="4"/>
  <c r="EG31" i="4"/>
  <c r="EE31" i="4"/>
  <c r="ED31" i="4"/>
  <c r="EC31" i="4"/>
  <c r="EA31" i="4"/>
  <c r="DZ31" i="4"/>
  <c r="DY31" i="4"/>
  <c r="DX31" i="4"/>
  <c r="DW31" i="4"/>
  <c r="DV31" i="4"/>
  <c r="DU31" i="4"/>
  <c r="AJV132" i="4"/>
  <c r="AJU132" i="4"/>
  <c r="AJT132" i="4"/>
  <c r="AJS132" i="4"/>
  <c r="AJR132" i="4"/>
  <c r="AJQ132" i="4"/>
  <c r="AJP132" i="4"/>
  <c r="AJO132" i="4"/>
  <c r="AJN132" i="4"/>
  <c r="AJM132" i="4"/>
  <c r="AJL132" i="4"/>
  <c r="AJK132" i="4"/>
  <c r="AJJ132" i="4"/>
  <c r="AJI132" i="4"/>
  <c r="AJH132" i="4"/>
  <c r="AJG132" i="4"/>
  <c r="AJF132" i="4"/>
  <c r="AJE132" i="4"/>
  <c r="AJD132" i="4"/>
  <c r="AJC132" i="4"/>
  <c r="AJB132" i="4"/>
  <c r="AJA132" i="4"/>
  <c r="AIZ132" i="4"/>
  <c r="AIY132" i="4"/>
  <c r="AIX132" i="4"/>
  <c r="AIW132" i="4"/>
  <c r="AIV132" i="4"/>
  <c r="AIU132" i="4"/>
  <c r="AIT132" i="4"/>
  <c r="AIS132" i="4"/>
  <c r="AIR132" i="4"/>
  <c r="AIQ132" i="4"/>
  <c r="AIP132" i="4"/>
  <c r="AIO132" i="4"/>
  <c r="AIN132" i="4"/>
  <c r="AIM132" i="4"/>
  <c r="AIL132" i="4"/>
  <c r="AIK132" i="4"/>
  <c r="AIJ132" i="4"/>
  <c r="AII132" i="4"/>
  <c r="AIH132" i="4"/>
  <c r="AIG132" i="4"/>
  <c r="AIF132" i="4"/>
  <c r="AIE132" i="4"/>
  <c r="AID132" i="4"/>
  <c r="AIC132" i="4"/>
  <c r="AIB132" i="4"/>
  <c r="AIA132" i="4"/>
  <c r="AHZ132" i="4"/>
  <c r="AHX132" i="4"/>
  <c r="AHW132" i="4"/>
  <c r="AHV132" i="4"/>
  <c r="AHU132" i="4"/>
  <c r="AHT132" i="4"/>
  <c r="AHS132" i="4"/>
  <c r="AHR132" i="4"/>
  <c r="AHQ132" i="4"/>
  <c r="AHO132" i="4"/>
  <c r="AHN132" i="4"/>
  <c r="AHM132" i="4"/>
  <c r="AHL132" i="4"/>
  <c r="AHK132" i="4"/>
  <c r="AHJ132" i="4"/>
  <c r="AHE132" i="4"/>
  <c r="AHA132" i="4"/>
  <c r="AGZ132" i="4"/>
  <c r="AGY132" i="4"/>
  <c r="AGW132" i="4"/>
  <c r="AGV132" i="4"/>
  <c r="AGU132" i="4"/>
  <c r="AGT132" i="4"/>
  <c r="AGS132" i="4"/>
  <c r="AGR132" i="4"/>
  <c r="AGQ132" i="4"/>
  <c r="AGP132" i="4"/>
  <c r="KQ132" i="4"/>
  <c r="KP132" i="4"/>
  <c r="KO132" i="4"/>
  <c r="KN132" i="4"/>
  <c r="KM132" i="4"/>
  <c r="KL132" i="4"/>
  <c r="KK132" i="4"/>
  <c r="KJ132" i="4"/>
  <c r="KI132" i="4"/>
  <c r="KH132" i="4"/>
  <c r="KG132" i="4"/>
  <c r="KF132" i="4"/>
  <c r="KE132" i="4"/>
  <c r="KD132" i="4"/>
  <c r="KC132" i="4"/>
  <c r="KB132" i="4"/>
  <c r="KA132" i="4"/>
  <c r="JZ132" i="4"/>
  <c r="JY132" i="4"/>
  <c r="JX132" i="4"/>
  <c r="JW132" i="4"/>
  <c r="JV132" i="4"/>
  <c r="JU132" i="4"/>
  <c r="JT132" i="4"/>
  <c r="JS132" i="4"/>
  <c r="JR132" i="4"/>
  <c r="JQ132" i="4"/>
  <c r="JP132" i="4"/>
  <c r="JO132" i="4"/>
  <c r="JN132" i="4"/>
  <c r="JM132" i="4"/>
  <c r="JL132" i="4"/>
  <c r="JK132" i="4"/>
  <c r="JJ132" i="4"/>
  <c r="JI132" i="4"/>
  <c r="JH132" i="4"/>
  <c r="JG132" i="4"/>
  <c r="JF132" i="4"/>
  <c r="JE132" i="4"/>
  <c r="JD132" i="4"/>
  <c r="JC132" i="4"/>
  <c r="JB132" i="4"/>
  <c r="JA132" i="4"/>
  <c r="IZ132" i="4"/>
  <c r="IY132" i="4"/>
  <c r="IX132" i="4"/>
  <c r="IW132" i="4"/>
  <c r="IV132" i="4"/>
  <c r="IU132" i="4"/>
  <c r="IS132" i="4"/>
  <c r="IR132" i="4"/>
  <c r="IQ132" i="4"/>
  <c r="IP132" i="4"/>
  <c r="IO132" i="4"/>
  <c r="IN132" i="4"/>
  <c r="IM132" i="4"/>
  <c r="IL132" i="4"/>
  <c r="IJ132" i="4"/>
  <c r="II132" i="4"/>
  <c r="IH132" i="4"/>
  <c r="IG132" i="4"/>
  <c r="IF132" i="4"/>
  <c r="IE132" i="4"/>
  <c r="HZ132" i="4"/>
  <c r="HV132" i="4"/>
  <c r="HU132" i="4"/>
  <c r="HT132" i="4"/>
  <c r="HR132" i="4"/>
  <c r="HQ132" i="4"/>
  <c r="HP132" i="4"/>
  <c r="HO132" i="4"/>
  <c r="HN132" i="4"/>
  <c r="HM132" i="4"/>
  <c r="HL132" i="4"/>
  <c r="HK132" i="4"/>
  <c r="HA132" i="4"/>
  <c r="GZ132" i="4"/>
  <c r="GY132" i="4"/>
  <c r="GX132" i="4"/>
  <c r="GW132" i="4"/>
  <c r="GV132" i="4"/>
  <c r="GU132" i="4"/>
  <c r="GT132" i="4"/>
  <c r="GS132" i="4"/>
  <c r="GR132" i="4"/>
  <c r="GQ132" i="4"/>
  <c r="GP132" i="4"/>
  <c r="GO132" i="4"/>
  <c r="GN132" i="4"/>
  <c r="GM132" i="4"/>
  <c r="GL132" i="4"/>
  <c r="GK132" i="4"/>
  <c r="GJ132" i="4"/>
  <c r="GI132" i="4"/>
  <c r="GH132" i="4"/>
  <c r="GG132" i="4"/>
  <c r="GF132" i="4"/>
  <c r="GE132" i="4"/>
  <c r="GD132" i="4"/>
  <c r="GC132" i="4"/>
  <c r="GB132" i="4"/>
  <c r="GA132" i="4"/>
  <c r="FZ132" i="4"/>
  <c r="FY132" i="4"/>
  <c r="FX132" i="4"/>
  <c r="FW132" i="4"/>
  <c r="FV132" i="4"/>
  <c r="FU132" i="4"/>
  <c r="FT132" i="4"/>
  <c r="FS132" i="4"/>
  <c r="FR132" i="4"/>
  <c r="FQ132" i="4"/>
  <c r="FP132" i="4"/>
  <c r="FO132" i="4"/>
  <c r="FN132" i="4"/>
  <c r="FM132" i="4"/>
  <c r="FL132" i="4"/>
  <c r="FK132" i="4"/>
  <c r="FJ132" i="4"/>
  <c r="FI132" i="4"/>
  <c r="FH132" i="4"/>
  <c r="FG132" i="4"/>
  <c r="FF132" i="4"/>
  <c r="FE132" i="4"/>
  <c r="FC132" i="4"/>
  <c r="FB132" i="4"/>
  <c r="FA132" i="4"/>
  <c r="EZ132" i="4"/>
  <c r="EY132" i="4"/>
  <c r="EX132" i="4"/>
  <c r="EW132" i="4"/>
  <c r="EV132" i="4"/>
  <c r="ET132" i="4"/>
  <c r="ES132" i="4"/>
  <c r="ER132" i="4"/>
  <c r="EQ132" i="4"/>
  <c r="EP132" i="4"/>
  <c r="EO132" i="4"/>
  <c r="EJ132" i="4"/>
  <c r="EF132" i="4"/>
  <c r="EE132" i="4"/>
  <c r="ED132" i="4"/>
  <c r="EB132" i="4"/>
  <c r="EA132" i="4"/>
  <c r="DZ132" i="4"/>
  <c r="DY132" i="4"/>
  <c r="DX132" i="4"/>
  <c r="DW132" i="4"/>
  <c r="DV132" i="4"/>
  <c r="DU132" i="4"/>
  <c r="AJV71" i="4"/>
  <c r="AJU71" i="4"/>
  <c r="AJT71" i="4"/>
  <c r="AJS71" i="4"/>
  <c r="AJR71" i="4"/>
  <c r="AJQ71" i="4"/>
  <c r="AJP71" i="4"/>
  <c r="AJO71" i="4"/>
  <c r="AJN71" i="4"/>
  <c r="AJM71" i="4"/>
  <c r="AJL71" i="4"/>
  <c r="AJK71" i="4"/>
  <c r="AJJ71" i="4"/>
  <c r="AJI71" i="4"/>
  <c r="AJH71" i="4"/>
  <c r="AJG71" i="4"/>
  <c r="AJF71" i="4"/>
  <c r="AJE71" i="4"/>
  <c r="AJD71" i="4"/>
  <c r="AJC71" i="4"/>
  <c r="AJB71" i="4"/>
  <c r="AJA71" i="4"/>
  <c r="AIZ71" i="4"/>
  <c r="AIY71" i="4"/>
  <c r="AIX71" i="4"/>
  <c r="AIW71" i="4"/>
  <c r="AIV71" i="4"/>
  <c r="AIU71" i="4"/>
  <c r="AIT71" i="4"/>
  <c r="AIS71" i="4"/>
  <c r="AIR71" i="4"/>
  <c r="AIQ71" i="4"/>
  <c r="AIP71" i="4"/>
  <c r="AIO71" i="4"/>
  <c r="AIN71" i="4"/>
  <c r="AIM71" i="4"/>
  <c r="AIL71" i="4"/>
  <c r="AIK71" i="4"/>
  <c r="AIJ71" i="4"/>
  <c r="AII71" i="4"/>
  <c r="AIH71" i="4"/>
  <c r="AIG71" i="4"/>
  <c r="AIF71" i="4"/>
  <c r="AIE71" i="4"/>
  <c r="AID71" i="4"/>
  <c r="AIC71" i="4"/>
  <c r="AIB71" i="4"/>
  <c r="AIA71" i="4"/>
  <c r="AHZ71" i="4"/>
  <c r="AHU71" i="4"/>
  <c r="AHT71" i="4"/>
  <c r="AHR71" i="4"/>
  <c r="AHQ71" i="4"/>
  <c r="AHJ71" i="4"/>
  <c r="AHI71" i="4"/>
  <c r="AHH71" i="4"/>
  <c r="AHF71" i="4"/>
  <c r="AHE71" i="4"/>
  <c r="AHD71" i="4"/>
  <c r="AHC71" i="4"/>
  <c r="AHB71" i="4"/>
  <c r="AHA71" i="4"/>
  <c r="AGZ71" i="4"/>
  <c r="AGY71" i="4"/>
  <c r="AGX71" i="4"/>
  <c r="AGW71" i="4"/>
  <c r="AGV71" i="4"/>
  <c r="AGU71" i="4"/>
  <c r="AGT71" i="4"/>
  <c r="AGS71" i="4"/>
  <c r="AGR71" i="4"/>
  <c r="AGQ71" i="4"/>
  <c r="AGP71" i="4"/>
  <c r="KQ71" i="4"/>
  <c r="KP71" i="4"/>
  <c r="KO71" i="4"/>
  <c r="KN71" i="4"/>
  <c r="KM71" i="4"/>
  <c r="KL71" i="4"/>
  <c r="KK71" i="4"/>
  <c r="KJ71" i="4"/>
  <c r="KI71" i="4"/>
  <c r="KH71" i="4"/>
  <c r="KG71" i="4"/>
  <c r="KF71" i="4"/>
  <c r="KE71" i="4"/>
  <c r="KD71" i="4"/>
  <c r="KC71" i="4"/>
  <c r="KB71" i="4"/>
  <c r="KA71" i="4"/>
  <c r="JZ71" i="4"/>
  <c r="JY71" i="4"/>
  <c r="JX71" i="4"/>
  <c r="JW71" i="4"/>
  <c r="JV71" i="4"/>
  <c r="JU71" i="4"/>
  <c r="JT71" i="4"/>
  <c r="JS71" i="4"/>
  <c r="JR71" i="4"/>
  <c r="JQ71" i="4"/>
  <c r="JP71" i="4"/>
  <c r="JO71" i="4"/>
  <c r="JN71" i="4"/>
  <c r="JM71" i="4"/>
  <c r="JL71" i="4"/>
  <c r="JK71" i="4"/>
  <c r="JJ71" i="4"/>
  <c r="JI71" i="4"/>
  <c r="JH71" i="4"/>
  <c r="JG71" i="4"/>
  <c r="JF71" i="4"/>
  <c r="JE71" i="4"/>
  <c r="JD71" i="4"/>
  <c r="JC71" i="4"/>
  <c r="JB71" i="4"/>
  <c r="JA71" i="4"/>
  <c r="IZ71" i="4"/>
  <c r="IY71" i="4"/>
  <c r="IX71" i="4"/>
  <c r="IW71" i="4"/>
  <c r="IV71" i="4"/>
  <c r="IU71" i="4"/>
  <c r="IP71" i="4"/>
  <c r="IO71" i="4"/>
  <c r="IM71" i="4"/>
  <c r="IL71" i="4"/>
  <c r="IE71" i="4"/>
  <c r="ID71" i="4"/>
  <c r="IC71" i="4"/>
  <c r="IA71" i="4"/>
  <c r="HZ71" i="4"/>
  <c r="HY71" i="4"/>
  <c r="HX71" i="4"/>
  <c r="HW71" i="4"/>
  <c r="HV71" i="4"/>
  <c r="HU71" i="4"/>
  <c r="HT71" i="4"/>
  <c r="HS71" i="4"/>
  <c r="HR71" i="4"/>
  <c r="HQ71" i="4"/>
  <c r="HP71" i="4"/>
  <c r="HO71" i="4"/>
  <c r="HN71" i="4"/>
  <c r="HM71" i="4"/>
  <c r="HL71" i="4"/>
  <c r="HK71" i="4"/>
  <c r="HA71" i="4"/>
  <c r="GZ71" i="4"/>
  <c r="GY71" i="4"/>
  <c r="GX71" i="4"/>
  <c r="GW71" i="4"/>
  <c r="GV71" i="4"/>
  <c r="GU71" i="4"/>
  <c r="GT71" i="4"/>
  <c r="GS71" i="4"/>
  <c r="GR71" i="4"/>
  <c r="GQ71" i="4"/>
  <c r="GP71" i="4"/>
  <c r="GO71" i="4"/>
  <c r="GN71" i="4"/>
  <c r="GM71" i="4"/>
  <c r="GL71" i="4"/>
  <c r="GK71" i="4"/>
  <c r="GJ71" i="4"/>
  <c r="GI71" i="4"/>
  <c r="GH71" i="4"/>
  <c r="GG71" i="4"/>
  <c r="GF71" i="4"/>
  <c r="GE71" i="4"/>
  <c r="GD71" i="4"/>
  <c r="GC71" i="4"/>
  <c r="GB71" i="4"/>
  <c r="GA71" i="4"/>
  <c r="FZ71" i="4"/>
  <c r="FY71" i="4"/>
  <c r="FX71" i="4"/>
  <c r="FW71" i="4"/>
  <c r="FV71" i="4"/>
  <c r="FU71" i="4"/>
  <c r="FT71" i="4"/>
  <c r="FS71" i="4"/>
  <c r="FR71" i="4"/>
  <c r="FQ71" i="4"/>
  <c r="FP71" i="4"/>
  <c r="FO71" i="4"/>
  <c r="FN71" i="4"/>
  <c r="FM71" i="4"/>
  <c r="FL71" i="4"/>
  <c r="FK71" i="4"/>
  <c r="FJ71" i="4"/>
  <c r="FI71" i="4"/>
  <c r="FH71" i="4"/>
  <c r="FG71" i="4"/>
  <c r="FF71" i="4"/>
  <c r="FE71" i="4"/>
  <c r="EZ71" i="4"/>
  <c r="EY71" i="4"/>
  <c r="EW71" i="4"/>
  <c r="EV71" i="4"/>
  <c r="EO71" i="4"/>
  <c r="EN71" i="4"/>
  <c r="EM71" i="4"/>
  <c r="EK71" i="4"/>
  <c r="EJ71" i="4"/>
  <c r="EI71" i="4"/>
  <c r="EH71" i="4"/>
  <c r="EG71" i="4"/>
  <c r="EF71" i="4"/>
  <c r="EE71" i="4"/>
  <c r="ED71" i="4"/>
  <c r="EB71" i="4"/>
  <c r="EA71" i="4"/>
  <c r="DZ71" i="4"/>
  <c r="DY71" i="4"/>
  <c r="DX71" i="4"/>
  <c r="DW71" i="4"/>
  <c r="DV71" i="4"/>
  <c r="DU71" i="4"/>
  <c r="AJV34" i="4"/>
  <c r="AJU34" i="4"/>
  <c r="AJT34" i="4"/>
  <c r="AJS34" i="4"/>
  <c r="AJR34" i="4"/>
  <c r="AJQ34" i="4"/>
  <c r="AJP34" i="4"/>
  <c r="AJO34" i="4"/>
  <c r="AJN34" i="4"/>
  <c r="AJM34" i="4"/>
  <c r="AJL34" i="4"/>
  <c r="AJK34" i="4"/>
  <c r="AJJ34" i="4"/>
  <c r="AJI34" i="4"/>
  <c r="AJH34" i="4"/>
  <c r="AJG34" i="4"/>
  <c r="AJF34" i="4"/>
  <c r="AJE34" i="4"/>
  <c r="AJD34" i="4"/>
  <c r="AJC34" i="4"/>
  <c r="AJB34" i="4"/>
  <c r="AJA34" i="4"/>
  <c r="AIZ34" i="4"/>
  <c r="AIY34" i="4"/>
  <c r="AIX34" i="4"/>
  <c r="AIW34" i="4"/>
  <c r="AIV34" i="4"/>
  <c r="AIU34" i="4"/>
  <c r="AIT34" i="4"/>
  <c r="AIS34" i="4"/>
  <c r="AIR34" i="4"/>
  <c r="AIQ34" i="4"/>
  <c r="AIP34" i="4"/>
  <c r="AIO34" i="4"/>
  <c r="AIN34" i="4"/>
  <c r="AIM34" i="4"/>
  <c r="AIL34" i="4"/>
  <c r="AIK34" i="4"/>
  <c r="AIJ34" i="4"/>
  <c r="AII34" i="4"/>
  <c r="AIH34" i="4"/>
  <c r="AIG34" i="4"/>
  <c r="AIF34" i="4"/>
  <c r="AIE34" i="4"/>
  <c r="AID34" i="4"/>
  <c r="AIC34" i="4"/>
  <c r="AIB34" i="4"/>
  <c r="AIA34" i="4"/>
  <c r="AHZ34" i="4"/>
  <c r="AHY34" i="4"/>
  <c r="AHV34" i="4"/>
  <c r="AHU34" i="4"/>
  <c r="AHT34" i="4"/>
  <c r="AHS34" i="4"/>
  <c r="AHR34" i="4"/>
  <c r="AHQ34" i="4"/>
  <c r="AHO34" i="4"/>
  <c r="AHN34" i="4"/>
  <c r="AHM34" i="4"/>
  <c r="AHL34" i="4"/>
  <c r="AHK34" i="4"/>
  <c r="AHI34" i="4"/>
  <c r="AHH34" i="4"/>
  <c r="AHG34" i="4"/>
  <c r="AHF34" i="4"/>
  <c r="AHE34" i="4"/>
  <c r="AGZ34" i="4"/>
  <c r="AGY34" i="4"/>
  <c r="AGW34" i="4"/>
  <c r="AGU34" i="4"/>
  <c r="AGT34" i="4"/>
  <c r="AGS34" i="4"/>
  <c r="AGR34" i="4"/>
  <c r="AGQ34" i="4"/>
  <c r="AGP34" i="4"/>
  <c r="KQ34" i="4"/>
  <c r="KP34" i="4"/>
  <c r="KO34" i="4"/>
  <c r="KN34" i="4"/>
  <c r="KM34" i="4"/>
  <c r="KL34" i="4"/>
  <c r="KK34" i="4"/>
  <c r="KJ34" i="4"/>
  <c r="KI34" i="4"/>
  <c r="KH34" i="4"/>
  <c r="KG34" i="4"/>
  <c r="KF34" i="4"/>
  <c r="KE34" i="4"/>
  <c r="KD34" i="4"/>
  <c r="KC34" i="4"/>
  <c r="KB34" i="4"/>
  <c r="KA34" i="4"/>
  <c r="JZ34" i="4"/>
  <c r="JY34" i="4"/>
  <c r="JX34" i="4"/>
  <c r="JW34" i="4"/>
  <c r="JV34" i="4"/>
  <c r="JU34" i="4"/>
  <c r="JT34" i="4"/>
  <c r="JS34" i="4"/>
  <c r="JR34" i="4"/>
  <c r="JQ34" i="4"/>
  <c r="JP34" i="4"/>
  <c r="JO34" i="4"/>
  <c r="JN34" i="4"/>
  <c r="JM34" i="4"/>
  <c r="JL34" i="4"/>
  <c r="JK34" i="4"/>
  <c r="JJ34" i="4"/>
  <c r="JI34" i="4"/>
  <c r="JH34" i="4"/>
  <c r="JG34" i="4"/>
  <c r="JF34" i="4"/>
  <c r="JE34" i="4"/>
  <c r="JD34" i="4"/>
  <c r="JC34" i="4"/>
  <c r="JB34" i="4"/>
  <c r="JA34" i="4"/>
  <c r="IZ34" i="4"/>
  <c r="IY34" i="4"/>
  <c r="IX34" i="4"/>
  <c r="IW34" i="4"/>
  <c r="IV34" i="4"/>
  <c r="IU34" i="4"/>
  <c r="IT34" i="4"/>
  <c r="IQ34" i="4"/>
  <c r="IP34" i="4"/>
  <c r="IO34" i="4"/>
  <c r="IN34" i="4"/>
  <c r="IM34" i="4"/>
  <c r="IL34" i="4"/>
  <c r="IJ34" i="4"/>
  <c r="II34" i="4"/>
  <c r="IH34" i="4"/>
  <c r="IG34" i="4"/>
  <c r="IF34" i="4"/>
  <c r="ID34" i="4"/>
  <c r="IC34" i="4"/>
  <c r="IB34" i="4"/>
  <c r="IA34" i="4"/>
  <c r="HZ34" i="4"/>
  <c r="HU34" i="4"/>
  <c r="HT34" i="4"/>
  <c r="HR34" i="4"/>
  <c r="HP34" i="4"/>
  <c r="HO34" i="4"/>
  <c r="HN34" i="4"/>
  <c r="HM34" i="4"/>
  <c r="HL34" i="4"/>
  <c r="HK34" i="4"/>
  <c r="HA34" i="4"/>
  <c r="GZ34" i="4"/>
  <c r="GY34" i="4"/>
  <c r="GX34" i="4"/>
  <c r="GW34" i="4"/>
  <c r="GV34" i="4"/>
  <c r="GU34" i="4"/>
  <c r="GT34" i="4"/>
  <c r="GS34" i="4"/>
  <c r="GR34" i="4"/>
  <c r="GQ34" i="4"/>
  <c r="GP34" i="4"/>
  <c r="GO34" i="4"/>
  <c r="GN34" i="4"/>
  <c r="GM34" i="4"/>
  <c r="GL34" i="4"/>
  <c r="GK34" i="4"/>
  <c r="GJ34" i="4"/>
  <c r="GI34" i="4"/>
  <c r="GH34" i="4"/>
  <c r="GG34" i="4"/>
  <c r="GF34" i="4"/>
  <c r="GE34" i="4"/>
  <c r="GD34" i="4"/>
  <c r="GC34" i="4"/>
  <c r="GB34" i="4"/>
  <c r="GA34" i="4"/>
  <c r="FZ34" i="4"/>
  <c r="FY34" i="4"/>
  <c r="FX34" i="4"/>
  <c r="FW34" i="4"/>
  <c r="FV34" i="4"/>
  <c r="FU34" i="4"/>
  <c r="FT34" i="4"/>
  <c r="FS34" i="4"/>
  <c r="FR34" i="4"/>
  <c r="FQ34" i="4"/>
  <c r="FP34" i="4"/>
  <c r="FO34" i="4"/>
  <c r="FN34" i="4"/>
  <c r="FM34" i="4"/>
  <c r="FL34" i="4"/>
  <c r="FK34" i="4"/>
  <c r="FJ34" i="4"/>
  <c r="FI34" i="4"/>
  <c r="FH34" i="4"/>
  <c r="FG34" i="4"/>
  <c r="FF34" i="4"/>
  <c r="FE34" i="4"/>
  <c r="FD34" i="4"/>
  <c r="FA34" i="4"/>
  <c r="EZ34" i="4"/>
  <c r="EY34" i="4"/>
  <c r="EX34" i="4"/>
  <c r="EW34" i="4"/>
  <c r="EV34" i="4"/>
  <c r="ET34" i="4"/>
  <c r="ES34" i="4"/>
  <c r="ER34" i="4"/>
  <c r="EQ34" i="4"/>
  <c r="EP34" i="4"/>
  <c r="EN34" i="4"/>
  <c r="EM34" i="4"/>
  <c r="EL34" i="4"/>
  <c r="EK34" i="4"/>
  <c r="EJ34" i="4"/>
  <c r="EE34" i="4"/>
  <c r="ED34" i="4"/>
  <c r="EB34" i="4"/>
  <c r="EA34" i="4"/>
  <c r="DZ34" i="4"/>
  <c r="DY34" i="4"/>
  <c r="DX34" i="4"/>
  <c r="DW34" i="4"/>
  <c r="DV34" i="4"/>
  <c r="DU34" i="4"/>
  <c r="AJV17" i="4"/>
  <c r="AJU17" i="4"/>
  <c r="AJT17" i="4"/>
  <c r="AJS17" i="4"/>
  <c r="AJR17" i="4"/>
  <c r="AJQ17" i="4"/>
  <c r="AJP17" i="4"/>
  <c r="AJO17" i="4"/>
  <c r="AJN17" i="4"/>
  <c r="AJM17" i="4"/>
  <c r="AJL17" i="4"/>
  <c r="AJK17" i="4"/>
  <c r="AJJ17" i="4"/>
  <c r="AJI17" i="4"/>
  <c r="AJH17" i="4"/>
  <c r="AJG17" i="4"/>
  <c r="AJF17" i="4"/>
  <c r="AJE17" i="4"/>
  <c r="AJD17" i="4"/>
  <c r="AJC17" i="4"/>
  <c r="AJB17" i="4"/>
  <c r="AJA17" i="4"/>
  <c r="AIZ17" i="4"/>
  <c r="AIY17" i="4"/>
  <c r="AIX17" i="4"/>
  <c r="AIW17" i="4"/>
  <c r="AIV17" i="4"/>
  <c r="AIU17" i="4"/>
  <c r="AIT17" i="4"/>
  <c r="AIS17" i="4"/>
  <c r="AIR17" i="4"/>
  <c r="AIQ17" i="4"/>
  <c r="AIP17" i="4"/>
  <c r="AIO17" i="4"/>
  <c r="AIN17" i="4"/>
  <c r="AIM17" i="4"/>
  <c r="AIL17" i="4"/>
  <c r="AIK17" i="4"/>
  <c r="AIJ17" i="4"/>
  <c r="AII17" i="4"/>
  <c r="AIH17" i="4"/>
  <c r="AIG17" i="4"/>
  <c r="AIF17" i="4"/>
  <c r="AIE17" i="4"/>
  <c r="AID17" i="4"/>
  <c r="AIC17" i="4"/>
  <c r="AIB17" i="4"/>
  <c r="AIA17" i="4"/>
  <c r="AHU17" i="4"/>
  <c r="AHT17" i="4"/>
  <c r="AHS17" i="4"/>
  <c r="AHR17" i="4"/>
  <c r="AHP17" i="4"/>
  <c r="AHO17" i="4"/>
  <c r="AHL17" i="4"/>
  <c r="AHK17" i="4"/>
  <c r="AHJ17" i="4"/>
  <c r="AHI17" i="4"/>
  <c r="AHH17" i="4"/>
  <c r="AHG17" i="4"/>
  <c r="AHF17" i="4"/>
  <c r="AHE17" i="4"/>
  <c r="AHD17" i="4"/>
  <c r="AHC17" i="4"/>
  <c r="AHB17" i="4"/>
  <c r="AGZ17" i="4"/>
  <c r="AGY17" i="4"/>
  <c r="AGW17" i="4"/>
  <c r="AGV17" i="4"/>
  <c r="AGU17" i="4"/>
  <c r="AGT17" i="4"/>
  <c r="AGS17" i="4"/>
  <c r="AGR17" i="4"/>
  <c r="AGQ17" i="4"/>
  <c r="AGP17" i="4"/>
  <c r="KQ17" i="4"/>
  <c r="KP17" i="4"/>
  <c r="KO17" i="4"/>
  <c r="KN17" i="4"/>
  <c r="KM17" i="4"/>
  <c r="KL17" i="4"/>
  <c r="KK17" i="4"/>
  <c r="KJ17" i="4"/>
  <c r="KI17" i="4"/>
  <c r="KH17" i="4"/>
  <c r="KG17" i="4"/>
  <c r="KF17" i="4"/>
  <c r="KE17" i="4"/>
  <c r="KD17" i="4"/>
  <c r="KC17" i="4"/>
  <c r="KB17" i="4"/>
  <c r="KA17" i="4"/>
  <c r="JZ17" i="4"/>
  <c r="JY17" i="4"/>
  <c r="JX17" i="4"/>
  <c r="JW17" i="4"/>
  <c r="JV17" i="4"/>
  <c r="JU17" i="4"/>
  <c r="JT17" i="4"/>
  <c r="JS17" i="4"/>
  <c r="JR17" i="4"/>
  <c r="JQ17" i="4"/>
  <c r="JP17" i="4"/>
  <c r="JO17" i="4"/>
  <c r="JN17" i="4"/>
  <c r="JM17" i="4"/>
  <c r="JL17" i="4"/>
  <c r="JK17" i="4"/>
  <c r="JJ17" i="4"/>
  <c r="JI17" i="4"/>
  <c r="JH17" i="4"/>
  <c r="JG17" i="4"/>
  <c r="JF17" i="4"/>
  <c r="JE17" i="4"/>
  <c r="JD17" i="4"/>
  <c r="JC17" i="4"/>
  <c r="JB17" i="4"/>
  <c r="JA17" i="4"/>
  <c r="IZ17" i="4"/>
  <c r="IY17" i="4"/>
  <c r="IX17" i="4"/>
  <c r="IW17" i="4"/>
  <c r="IV17" i="4"/>
  <c r="IP17" i="4"/>
  <c r="IO17" i="4"/>
  <c r="IN17" i="4"/>
  <c r="IM17" i="4"/>
  <c r="IK17" i="4"/>
  <c r="IJ17" i="4"/>
  <c r="IH17" i="4"/>
  <c r="IG17" i="4"/>
  <c r="IF17" i="4"/>
  <c r="IE17" i="4"/>
  <c r="ID17" i="4"/>
  <c r="IC17" i="4"/>
  <c r="IB17" i="4"/>
  <c r="IA17" i="4"/>
  <c r="HZ17" i="4"/>
  <c r="HY17" i="4"/>
  <c r="HX17" i="4"/>
  <c r="HW17" i="4"/>
  <c r="HU17" i="4"/>
  <c r="HT17" i="4"/>
  <c r="HR17" i="4"/>
  <c r="HQ17" i="4"/>
  <c r="HP17" i="4"/>
  <c r="HO17" i="4"/>
  <c r="HN17" i="4"/>
  <c r="HM17" i="4"/>
  <c r="HL17" i="4"/>
  <c r="HK17" i="4"/>
  <c r="HA17" i="4"/>
  <c r="GZ17" i="4"/>
  <c r="GY17" i="4"/>
  <c r="GX17" i="4"/>
  <c r="GW17" i="4"/>
  <c r="GV17" i="4"/>
  <c r="GU17" i="4"/>
  <c r="GT17" i="4"/>
  <c r="GS17" i="4"/>
  <c r="GR17" i="4"/>
  <c r="GQ17" i="4"/>
  <c r="GP17" i="4"/>
  <c r="GO17" i="4"/>
  <c r="GN17" i="4"/>
  <c r="GM17" i="4"/>
  <c r="GL17" i="4"/>
  <c r="GK17" i="4"/>
  <c r="GJ17" i="4"/>
  <c r="GI17" i="4"/>
  <c r="GH17" i="4"/>
  <c r="GG17" i="4"/>
  <c r="GF17" i="4"/>
  <c r="GE17" i="4"/>
  <c r="GD17" i="4"/>
  <c r="GC17" i="4"/>
  <c r="GB17" i="4"/>
  <c r="GA17" i="4"/>
  <c r="FZ17" i="4"/>
  <c r="FY17" i="4"/>
  <c r="FX17" i="4"/>
  <c r="FW17" i="4"/>
  <c r="FV17" i="4"/>
  <c r="FU17" i="4"/>
  <c r="FT17" i="4"/>
  <c r="FS17" i="4"/>
  <c r="FR17" i="4"/>
  <c r="FQ17" i="4"/>
  <c r="FP17" i="4"/>
  <c r="FO17" i="4"/>
  <c r="FN17" i="4"/>
  <c r="FM17" i="4"/>
  <c r="FL17" i="4"/>
  <c r="FK17" i="4"/>
  <c r="FJ17" i="4"/>
  <c r="FI17" i="4"/>
  <c r="FH17" i="4"/>
  <c r="FG17" i="4"/>
  <c r="FF17" i="4"/>
  <c r="EZ17" i="4"/>
  <c r="EY17" i="4"/>
  <c r="EX17" i="4"/>
  <c r="EW17" i="4"/>
  <c r="ET17" i="4"/>
  <c r="EQ17" i="4"/>
  <c r="EP17" i="4"/>
  <c r="EO17" i="4"/>
  <c r="EN17" i="4"/>
  <c r="EM17" i="4"/>
  <c r="EL17" i="4"/>
  <c r="EK17" i="4"/>
  <c r="EJ17" i="4"/>
  <c r="EI17" i="4"/>
  <c r="EH17" i="4"/>
  <c r="EG17" i="4"/>
  <c r="EE17" i="4"/>
  <c r="ED17" i="4"/>
  <c r="EB17" i="4"/>
  <c r="EA17" i="4"/>
  <c r="DZ17" i="4"/>
  <c r="DY17" i="4"/>
  <c r="DX17" i="4"/>
  <c r="DW17" i="4"/>
  <c r="DV17" i="4"/>
  <c r="DU17" i="4"/>
  <c r="AJV24" i="4"/>
  <c r="AJU24" i="4"/>
  <c r="AJT24" i="4"/>
  <c r="AJS24" i="4"/>
  <c r="AJR24" i="4"/>
  <c r="AJQ24" i="4"/>
  <c r="AJP24" i="4"/>
  <c r="AJO24" i="4"/>
  <c r="AJN24" i="4"/>
  <c r="AJM24" i="4"/>
  <c r="AJL24" i="4"/>
  <c r="AJK24" i="4"/>
  <c r="AJJ24" i="4"/>
  <c r="AJI24" i="4"/>
  <c r="AJH24" i="4"/>
  <c r="AJG24" i="4"/>
  <c r="AJF24" i="4"/>
  <c r="AJE24" i="4"/>
  <c r="AJD24" i="4"/>
  <c r="AJC24" i="4"/>
  <c r="AJB24" i="4"/>
  <c r="AJA24" i="4"/>
  <c r="AIZ24" i="4"/>
  <c r="AIY24" i="4"/>
  <c r="AIX24" i="4"/>
  <c r="AIW24" i="4"/>
  <c r="AIV24" i="4"/>
  <c r="AIU24" i="4"/>
  <c r="AIT24" i="4"/>
  <c r="AIS24" i="4"/>
  <c r="AIR24" i="4"/>
  <c r="AIQ24" i="4"/>
  <c r="AIP24" i="4"/>
  <c r="AIO24" i="4"/>
  <c r="AIN24" i="4"/>
  <c r="AIM24" i="4"/>
  <c r="AIL24" i="4"/>
  <c r="AIK24" i="4"/>
  <c r="AIJ24" i="4"/>
  <c r="AII24" i="4"/>
  <c r="AIH24" i="4"/>
  <c r="AIG24" i="4"/>
  <c r="AIF24" i="4"/>
  <c r="AIE24" i="4"/>
  <c r="AID24" i="4"/>
  <c r="AIC24" i="4"/>
  <c r="AIB24" i="4"/>
  <c r="AIA24" i="4"/>
  <c r="AHZ24" i="4"/>
  <c r="AHY24" i="4"/>
  <c r="AHW24" i="4"/>
  <c r="AHU24" i="4"/>
  <c r="AHT24" i="4"/>
  <c r="AHR24" i="4"/>
  <c r="AHN24" i="4"/>
  <c r="AHM24" i="4"/>
  <c r="AHL24" i="4"/>
  <c r="AHK24" i="4"/>
  <c r="AHI24" i="4"/>
  <c r="AHH24" i="4"/>
  <c r="AHF24" i="4"/>
  <c r="AHE24" i="4"/>
  <c r="AHD24" i="4"/>
  <c r="AHC24" i="4"/>
  <c r="AHB24" i="4"/>
  <c r="AGZ24" i="4"/>
  <c r="AGY24" i="4"/>
  <c r="AGW24" i="4"/>
  <c r="AGV24" i="4"/>
  <c r="AGU24" i="4"/>
  <c r="AGT24" i="4"/>
  <c r="AGS24" i="4"/>
  <c r="AGR24" i="4"/>
  <c r="AGQ24" i="4"/>
  <c r="AGP24" i="4"/>
  <c r="KQ24" i="4"/>
  <c r="KP24" i="4"/>
  <c r="KO24" i="4"/>
  <c r="KN24" i="4"/>
  <c r="KM24" i="4"/>
  <c r="KL24" i="4"/>
  <c r="KK24" i="4"/>
  <c r="KJ24" i="4"/>
  <c r="KI24" i="4"/>
  <c r="KH24" i="4"/>
  <c r="KG24" i="4"/>
  <c r="KF24" i="4"/>
  <c r="KE24" i="4"/>
  <c r="KD24" i="4"/>
  <c r="KC24" i="4"/>
  <c r="KB24" i="4"/>
  <c r="KA24" i="4"/>
  <c r="JZ24" i="4"/>
  <c r="JY24" i="4"/>
  <c r="JX24" i="4"/>
  <c r="JW24" i="4"/>
  <c r="JV24" i="4"/>
  <c r="JU24" i="4"/>
  <c r="JT24" i="4"/>
  <c r="JS24" i="4"/>
  <c r="JR24" i="4"/>
  <c r="JQ24" i="4"/>
  <c r="JP24" i="4"/>
  <c r="JO24" i="4"/>
  <c r="JN24" i="4"/>
  <c r="JM24" i="4"/>
  <c r="JL24" i="4"/>
  <c r="JK24" i="4"/>
  <c r="JJ24" i="4"/>
  <c r="JI24" i="4"/>
  <c r="JH24" i="4"/>
  <c r="JG24" i="4"/>
  <c r="JF24" i="4"/>
  <c r="JE24" i="4"/>
  <c r="JD24" i="4"/>
  <c r="JC24" i="4"/>
  <c r="JB24" i="4"/>
  <c r="JA24" i="4"/>
  <c r="IZ24" i="4"/>
  <c r="IY24" i="4"/>
  <c r="IX24" i="4"/>
  <c r="IW24" i="4"/>
  <c r="IV24" i="4"/>
  <c r="IU24" i="4"/>
  <c r="IT24" i="4"/>
  <c r="IS24" i="4"/>
  <c r="IR24" i="4"/>
  <c r="IP24" i="4"/>
  <c r="IO24" i="4"/>
  <c r="IM24" i="4"/>
  <c r="II24" i="4"/>
  <c r="IH24" i="4"/>
  <c r="IG24" i="4"/>
  <c r="IF24" i="4"/>
  <c r="ID24" i="4"/>
  <c r="IC24" i="4"/>
  <c r="IA24" i="4"/>
  <c r="HZ24" i="4"/>
  <c r="HY24" i="4"/>
  <c r="HX24" i="4"/>
  <c r="HW24" i="4"/>
  <c r="HU24" i="4"/>
  <c r="HT24" i="4"/>
  <c r="HR24" i="4"/>
  <c r="HQ24" i="4"/>
  <c r="HP24" i="4"/>
  <c r="HO24" i="4"/>
  <c r="HN24" i="4"/>
  <c r="HM24" i="4"/>
  <c r="HL24" i="4"/>
  <c r="HK24" i="4"/>
  <c r="HA24" i="4"/>
  <c r="GZ24" i="4"/>
  <c r="GY24" i="4"/>
  <c r="GX24" i="4"/>
  <c r="GW24" i="4"/>
  <c r="GV24" i="4"/>
  <c r="GU24" i="4"/>
  <c r="GT24" i="4"/>
  <c r="GS24" i="4"/>
  <c r="GR24" i="4"/>
  <c r="GQ24" i="4"/>
  <c r="GP24" i="4"/>
  <c r="GO24" i="4"/>
  <c r="GN24" i="4"/>
  <c r="GM24" i="4"/>
  <c r="GL24" i="4"/>
  <c r="GK24" i="4"/>
  <c r="GJ24" i="4"/>
  <c r="GI24" i="4"/>
  <c r="GH24" i="4"/>
  <c r="GG24" i="4"/>
  <c r="GF24" i="4"/>
  <c r="GE24" i="4"/>
  <c r="GD24" i="4"/>
  <c r="GC24" i="4"/>
  <c r="GB24" i="4"/>
  <c r="GA24" i="4"/>
  <c r="FZ24" i="4"/>
  <c r="FY24" i="4"/>
  <c r="FX24" i="4"/>
  <c r="FW24" i="4"/>
  <c r="FV24" i="4"/>
  <c r="FU24" i="4"/>
  <c r="FT24" i="4"/>
  <c r="FS24" i="4"/>
  <c r="FR24" i="4"/>
  <c r="FQ24" i="4"/>
  <c r="FP24" i="4"/>
  <c r="FO24" i="4"/>
  <c r="FN24" i="4"/>
  <c r="FM24" i="4"/>
  <c r="FL24" i="4"/>
  <c r="FK24" i="4"/>
  <c r="FJ24" i="4"/>
  <c r="FI24" i="4"/>
  <c r="FH24" i="4"/>
  <c r="FG24" i="4"/>
  <c r="FF24" i="4"/>
  <c r="FE24" i="4"/>
  <c r="FD24" i="4"/>
  <c r="FB24" i="4"/>
  <c r="EZ24" i="4"/>
  <c r="EY24" i="4"/>
  <c r="EW24" i="4"/>
  <c r="ES24" i="4"/>
  <c r="ER24" i="4"/>
  <c r="EQ24" i="4"/>
  <c r="EP24" i="4"/>
  <c r="EN24" i="4"/>
  <c r="EM24" i="4"/>
  <c r="EK24" i="4"/>
  <c r="EJ24" i="4"/>
  <c r="EI24" i="4"/>
  <c r="EH24" i="4"/>
  <c r="EG24" i="4"/>
  <c r="EE24" i="4"/>
  <c r="ED24" i="4"/>
  <c r="EB24" i="4"/>
  <c r="EA24" i="4"/>
  <c r="DZ24" i="4"/>
  <c r="DY24" i="4"/>
  <c r="DX24" i="4"/>
  <c r="DW24" i="4"/>
  <c r="DV24" i="4"/>
  <c r="DU24" i="4"/>
  <c r="AJV28" i="4"/>
  <c r="AJU28" i="4"/>
  <c r="AJT28" i="4"/>
  <c r="AJS28" i="4"/>
  <c r="AJR28" i="4"/>
  <c r="AJQ28" i="4"/>
  <c r="AJP28" i="4"/>
  <c r="AJO28" i="4"/>
  <c r="AJN28" i="4"/>
  <c r="AJM28" i="4"/>
  <c r="AJL28" i="4"/>
  <c r="AJK28" i="4"/>
  <c r="AJJ28" i="4"/>
  <c r="AJI28" i="4"/>
  <c r="AJH28" i="4"/>
  <c r="AJG28" i="4"/>
  <c r="AJF28" i="4"/>
  <c r="AJE28" i="4"/>
  <c r="AJD28" i="4"/>
  <c r="AJC28" i="4"/>
  <c r="AJB28" i="4"/>
  <c r="AJA28" i="4"/>
  <c r="AIZ28" i="4"/>
  <c r="AIY28" i="4"/>
  <c r="AIX28" i="4"/>
  <c r="AIW28" i="4"/>
  <c r="AIV28" i="4"/>
  <c r="AIU28" i="4"/>
  <c r="AIT28" i="4"/>
  <c r="AIS28" i="4"/>
  <c r="AIR28" i="4"/>
  <c r="AIQ28" i="4"/>
  <c r="AIP28" i="4"/>
  <c r="AIO28" i="4"/>
  <c r="AIN28" i="4"/>
  <c r="AIM28" i="4"/>
  <c r="AIL28" i="4"/>
  <c r="AIK28" i="4"/>
  <c r="AIJ28" i="4"/>
  <c r="AII28" i="4"/>
  <c r="AIH28" i="4"/>
  <c r="AIG28" i="4"/>
  <c r="AIF28" i="4"/>
  <c r="AIE28" i="4"/>
  <c r="AID28" i="4"/>
  <c r="AIC28" i="4"/>
  <c r="AIB28" i="4"/>
  <c r="AIA28" i="4"/>
  <c r="AHZ28" i="4"/>
  <c r="AHY28" i="4"/>
  <c r="AHV28" i="4"/>
  <c r="AHU28" i="4"/>
  <c r="AHT28" i="4"/>
  <c r="AHS28" i="4"/>
  <c r="AHR28" i="4"/>
  <c r="AHQ28" i="4"/>
  <c r="AHN28" i="4"/>
  <c r="AHM28" i="4"/>
  <c r="AHL28" i="4"/>
  <c r="AHK28" i="4"/>
  <c r="AHJ28" i="4"/>
  <c r="AHI28" i="4"/>
  <c r="AHH28" i="4"/>
  <c r="AHG28" i="4"/>
  <c r="AHF28" i="4"/>
  <c r="AHE28" i="4"/>
  <c r="AHD28" i="4"/>
  <c r="AHB28" i="4"/>
  <c r="AHA28" i="4"/>
  <c r="AGZ28" i="4"/>
  <c r="AGY28" i="4"/>
  <c r="AGX28" i="4"/>
  <c r="AGW28" i="4"/>
  <c r="AGV28" i="4"/>
  <c r="AGU28" i="4"/>
  <c r="AGT28" i="4"/>
  <c r="AGS28" i="4"/>
  <c r="AGR28" i="4"/>
  <c r="AGQ28" i="4"/>
  <c r="AGP28" i="4"/>
  <c r="KQ28" i="4"/>
  <c r="KP28" i="4"/>
  <c r="KO28" i="4"/>
  <c r="KN28" i="4"/>
  <c r="KM28" i="4"/>
  <c r="KL28" i="4"/>
  <c r="KK28" i="4"/>
  <c r="KJ28" i="4"/>
  <c r="KI28" i="4"/>
  <c r="KH28" i="4"/>
  <c r="KG28" i="4"/>
  <c r="KF28" i="4"/>
  <c r="KE28" i="4"/>
  <c r="KD28" i="4"/>
  <c r="KC28" i="4"/>
  <c r="KB28" i="4"/>
  <c r="KA28" i="4"/>
  <c r="JZ28" i="4"/>
  <c r="JY28" i="4"/>
  <c r="JX28" i="4"/>
  <c r="JW28" i="4"/>
  <c r="JV28" i="4"/>
  <c r="JU28" i="4"/>
  <c r="JT28" i="4"/>
  <c r="JS28" i="4"/>
  <c r="JR28" i="4"/>
  <c r="JQ28" i="4"/>
  <c r="JP28" i="4"/>
  <c r="JO28" i="4"/>
  <c r="JN28" i="4"/>
  <c r="JM28" i="4"/>
  <c r="JL28" i="4"/>
  <c r="JK28" i="4"/>
  <c r="JJ28" i="4"/>
  <c r="JI28" i="4"/>
  <c r="JH28" i="4"/>
  <c r="JG28" i="4"/>
  <c r="JF28" i="4"/>
  <c r="JE28" i="4"/>
  <c r="JD28" i="4"/>
  <c r="JC28" i="4"/>
  <c r="JB28" i="4"/>
  <c r="JA28" i="4"/>
  <c r="IZ28" i="4"/>
  <c r="IY28" i="4"/>
  <c r="IX28" i="4"/>
  <c r="IW28" i="4"/>
  <c r="IV28" i="4"/>
  <c r="IU28" i="4"/>
  <c r="IT28" i="4"/>
  <c r="IQ28" i="4"/>
  <c r="IP28" i="4"/>
  <c r="IO28" i="4"/>
  <c r="IN28" i="4"/>
  <c r="IM28" i="4"/>
  <c r="IL28" i="4"/>
  <c r="II28" i="4"/>
  <c r="IH28" i="4"/>
  <c r="IG28" i="4"/>
  <c r="IF28" i="4"/>
  <c r="IE28" i="4"/>
  <c r="ID28" i="4"/>
  <c r="IC28" i="4"/>
  <c r="IB28" i="4"/>
  <c r="IA28" i="4"/>
  <c r="HZ28" i="4"/>
  <c r="HY28" i="4"/>
  <c r="HW28" i="4"/>
  <c r="HV28" i="4"/>
  <c r="HU28" i="4"/>
  <c r="HT28" i="4"/>
  <c r="HR28" i="4"/>
  <c r="HQ28" i="4"/>
  <c r="HP28" i="4"/>
  <c r="HO28" i="4"/>
  <c r="HN28" i="4"/>
  <c r="HM28" i="4"/>
  <c r="HL28" i="4"/>
  <c r="HK28" i="4"/>
  <c r="HA28" i="4"/>
  <c r="GZ28" i="4"/>
  <c r="GY28" i="4"/>
  <c r="GX28" i="4"/>
  <c r="GW28" i="4"/>
  <c r="GV28" i="4"/>
  <c r="GU28" i="4"/>
  <c r="GT28" i="4"/>
  <c r="GS28" i="4"/>
  <c r="GR28" i="4"/>
  <c r="GQ28" i="4"/>
  <c r="GP28" i="4"/>
  <c r="GO28" i="4"/>
  <c r="GN28" i="4"/>
  <c r="GM28" i="4"/>
  <c r="GL28" i="4"/>
  <c r="GK28" i="4"/>
  <c r="GJ28" i="4"/>
  <c r="GI28" i="4"/>
  <c r="GH28" i="4"/>
  <c r="GG28" i="4"/>
  <c r="GF28" i="4"/>
  <c r="GE28" i="4"/>
  <c r="GD28" i="4"/>
  <c r="GC28" i="4"/>
  <c r="GB28" i="4"/>
  <c r="GA28" i="4"/>
  <c r="FZ28" i="4"/>
  <c r="FY28" i="4"/>
  <c r="FX28" i="4"/>
  <c r="FW28" i="4"/>
  <c r="FV28" i="4"/>
  <c r="FU28" i="4"/>
  <c r="FT28" i="4"/>
  <c r="FS28" i="4"/>
  <c r="FR28" i="4"/>
  <c r="FQ28" i="4"/>
  <c r="FP28" i="4"/>
  <c r="FO28" i="4"/>
  <c r="FN28" i="4"/>
  <c r="FM28" i="4"/>
  <c r="FL28" i="4"/>
  <c r="FK28" i="4"/>
  <c r="FJ28" i="4"/>
  <c r="FI28" i="4"/>
  <c r="FH28" i="4"/>
  <c r="FG28" i="4"/>
  <c r="FF28" i="4"/>
  <c r="FE28" i="4"/>
  <c r="FD28" i="4"/>
  <c r="FA28" i="4"/>
  <c r="EZ28" i="4"/>
  <c r="EY28" i="4"/>
  <c r="EX28" i="4"/>
  <c r="EW28" i="4"/>
  <c r="EV28" i="4"/>
  <c r="ES28" i="4"/>
  <c r="ER28" i="4"/>
  <c r="EQ28" i="4"/>
  <c r="EP28" i="4"/>
  <c r="EO28" i="4"/>
  <c r="EN28" i="4"/>
  <c r="EM28" i="4"/>
  <c r="EL28" i="4"/>
  <c r="EK28" i="4"/>
  <c r="EJ28" i="4"/>
  <c r="EI28" i="4"/>
  <c r="EG28" i="4"/>
  <c r="EF28" i="4"/>
  <c r="EE28" i="4"/>
  <c r="ED28" i="4"/>
  <c r="EC28" i="4"/>
  <c r="EB28" i="4"/>
  <c r="EA28" i="4"/>
  <c r="DZ28" i="4"/>
  <c r="DY28" i="4"/>
  <c r="DX28" i="4"/>
  <c r="DW28" i="4"/>
  <c r="DV28" i="4"/>
  <c r="DU28" i="4"/>
  <c r="AJV86" i="4"/>
  <c r="AJU86" i="4"/>
  <c r="AJT86" i="4"/>
  <c r="AJS86" i="4"/>
  <c r="AJR86" i="4"/>
  <c r="AJQ86" i="4"/>
  <c r="AJP86" i="4"/>
  <c r="AJO86" i="4"/>
  <c r="AJN86" i="4"/>
  <c r="AJM86" i="4"/>
  <c r="AJL86" i="4"/>
  <c r="AJK86" i="4"/>
  <c r="AJJ86" i="4"/>
  <c r="AJI86" i="4"/>
  <c r="AJH86" i="4"/>
  <c r="AJG86" i="4"/>
  <c r="AJF86" i="4"/>
  <c r="AJE86" i="4"/>
  <c r="AJD86" i="4"/>
  <c r="AJC86" i="4"/>
  <c r="AJB86" i="4"/>
  <c r="AJA86" i="4"/>
  <c r="AIZ86" i="4"/>
  <c r="AIY86" i="4"/>
  <c r="AIX86" i="4"/>
  <c r="AIW86" i="4"/>
  <c r="AIV86" i="4"/>
  <c r="AIU86" i="4"/>
  <c r="AIT86" i="4"/>
  <c r="AIS86" i="4"/>
  <c r="AIR86" i="4"/>
  <c r="AIQ86" i="4"/>
  <c r="AIP86" i="4"/>
  <c r="AIO86" i="4"/>
  <c r="AIN86" i="4"/>
  <c r="AIM86" i="4"/>
  <c r="AIL86" i="4"/>
  <c r="AIK86" i="4"/>
  <c r="AIJ86" i="4"/>
  <c r="AII86" i="4"/>
  <c r="AIH86" i="4"/>
  <c r="AIG86" i="4"/>
  <c r="AIF86" i="4"/>
  <c r="AIE86" i="4"/>
  <c r="AID86" i="4"/>
  <c r="AIC86" i="4"/>
  <c r="AIB86" i="4"/>
  <c r="AIA86" i="4"/>
  <c r="AHZ86" i="4"/>
  <c r="AHX86" i="4"/>
  <c r="AHW86" i="4"/>
  <c r="AHV86" i="4"/>
  <c r="AHU86" i="4"/>
  <c r="AHT86" i="4"/>
  <c r="AHS86" i="4"/>
  <c r="AHR86" i="4"/>
  <c r="AHQ86" i="4"/>
  <c r="AHP86" i="4"/>
  <c r="AHO86" i="4"/>
  <c r="AHN86" i="4"/>
  <c r="AHM86" i="4"/>
  <c r="AHL86" i="4"/>
  <c r="AHK86" i="4"/>
  <c r="AHJ86" i="4"/>
  <c r="AHI86" i="4"/>
  <c r="AHH86" i="4"/>
  <c r="AHG86" i="4"/>
  <c r="AHF86" i="4"/>
  <c r="AHE86" i="4"/>
  <c r="AHD86" i="4"/>
  <c r="AHC86" i="4"/>
  <c r="AHB86" i="4"/>
  <c r="AHA86" i="4"/>
  <c r="AGZ86" i="4"/>
  <c r="AGY86" i="4"/>
  <c r="AGV86" i="4"/>
  <c r="AGU86" i="4"/>
  <c r="AGT86" i="4"/>
  <c r="AGS86" i="4"/>
  <c r="AGR86" i="4"/>
  <c r="AGQ86" i="4"/>
  <c r="AGP86" i="4"/>
  <c r="KQ86" i="4"/>
  <c r="KP86" i="4"/>
  <c r="KO86" i="4"/>
  <c r="KN86" i="4"/>
  <c r="KM86" i="4"/>
  <c r="KL86" i="4"/>
  <c r="KK86" i="4"/>
  <c r="KJ86" i="4"/>
  <c r="KI86" i="4"/>
  <c r="KH86" i="4"/>
  <c r="KG86" i="4"/>
  <c r="KF86" i="4"/>
  <c r="KE86" i="4"/>
  <c r="KD86" i="4"/>
  <c r="KC86" i="4"/>
  <c r="KB86" i="4"/>
  <c r="KA86" i="4"/>
  <c r="JZ86" i="4"/>
  <c r="JY86" i="4"/>
  <c r="JX86" i="4"/>
  <c r="JW86" i="4"/>
  <c r="JV86" i="4"/>
  <c r="JU86" i="4"/>
  <c r="JT86" i="4"/>
  <c r="JS86" i="4"/>
  <c r="JR86" i="4"/>
  <c r="JQ86" i="4"/>
  <c r="JP86" i="4"/>
  <c r="JO86" i="4"/>
  <c r="JN86" i="4"/>
  <c r="JM86" i="4"/>
  <c r="JL86" i="4"/>
  <c r="JK86" i="4"/>
  <c r="JJ86" i="4"/>
  <c r="JI86" i="4"/>
  <c r="JH86" i="4"/>
  <c r="JG86" i="4"/>
  <c r="JF86" i="4"/>
  <c r="JE86" i="4"/>
  <c r="JD86" i="4"/>
  <c r="JC86" i="4"/>
  <c r="JB86" i="4"/>
  <c r="JA86" i="4"/>
  <c r="IZ86" i="4"/>
  <c r="IY86" i="4"/>
  <c r="IX86" i="4"/>
  <c r="IW86" i="4"/>
  <c r="IV86" i="4"/>
  <c r="IU86" i="4"/>
  <c r="IS86" i="4"/>
  <c r="IR86" i="4"/>
  <c r="IQ86" i="4"/>
  <c r="IP86" i="4"/>
  <c r="IO86" i="4"/>
  <c r="IN86" i="4"/>
  <c r="IM86" i="4"/>
  <c r="IL86" i="4"/>
  <c r="IJ86" i="4"/>
  <c r="II86" i="4"/>
  <c r="IH86" i="4"/>
  <c r="IG86" i="4"/>
  <c r="IF86" i="4"/>
  <c r="IE86" i="4"/>
  <c r="ID86" i="4"/>
  <c r="IC86" i="4"/>
  <c r="IB86" i="4"/>
  <c r="IA86" i="4"/>
  <c r="HZ86" i="4"/>
  <c r="HY86" i="4"/>
  <c r="HX86" i="4"/>
  <c r="HW86" i="4"/>
  <c r="HV86" i="4"/>
  <c r="HU86" i="4"/>
  <c r="HT86" i="4"/>
  <c r="HS86" i="4"/>
  <c r="HQ86" i="4"/>
  <c r="HP86" i="4"/>
  <c r="HO86" i="4"/>
  <c r="HN86" i="4"/>
  <c r="HM86" i="4"/>
  <c r="HL86" i="4"/>
  <c r="HK86" i="4"/>
  <c r="HA86" i="4"/>
  <c r="GZ86" i="4"/>
  <c r="GY86" i="4"/>
  <c r="GX86" i="4"/>
  <c r="GW86" i="4"/>
  <c r="GV86" i="4"/>
  <c r="GU86" i="4"/>
  <c r="GT86" i="4"/>
  <c r="GS86" i="4"/>
  <c r="GR86" i="4"/>
  <c r="GQ86" i="4"/>
  <c r="GP86" i="4"/>
  <c r="GO86" i="4"/>
  <c r="GN86" i="4"/>
  <c r="GM86" i="4"/>
  <c r="GL86" i="4"/>
  <c r="GK86" i="4"/>
  <c r="GJ86" i="4"/>
  <c r="GI86" i="4"/>
  <c r="GH86" i="4"/>
  <c r="GG86" i="4"/>
  <c r="GF86" i="4"/>
  <c r="GE86" i="4"/>
  <c r="GD86" i="4"/>
  <c r="GC86" i="4"/>
  <c r="GB86" i="4"/>
  <c r="GA86" i="4"/>
  <c r="FZ86" i="4"/>
  <c r="FY86" i="4"/>
  <c r="FX86" i="4"/>
  <c r="FW86" i="4"/>
  <c r="FV86" i="4"/>
  <c r="FU86" i="4"/>
  <c r="FT86" i="4"/>
  <c r="FS86" i="4"/>
  <c r="FR86" i="4"/>
  <c r="FQ86" i="4"/>
  <c r="FP86" i="4"/>
  <c r="FO86" i="4"/>
  <c r="FN86" i="4"/>
  <c r="FM86" i="4"/>
  <c r="FL86" i="4"/>
  <c r="FK86" i="4"/>
  <c r="FJ86" i="4"/>
  <c r="FI86" i="4"/>
  <c r="FH86" i="4"/>
  <c r="FG86" i="4"/>
  <c r="FF86" i="4"/>
  <c r="FE86" i="4"/>
  <c r="FC86" i="4"/>
  <c r="FB86" i="4"/>
  <c r="FA86" i="4"/>
  <c r="EZ86" i="4"/>
  <c r="EY86" i="4"/>
  <c r="EX86" i="4"/>
  <c r="EW86" i="4"/>
  <c r="EV86" i="4"/>
  <c r="ET86" i="4"/>
  <c r="ES86" i="4"/>
  <c r="ER86" i="4"/>
  <c r="EQ86" i="4"/>
  <c r="EP86" i="4"/>
  <c r="EO86" i="4"/>
  <c r="EN86" i="4"/>
  <c r="EM86" i="4"/>
  <c r="EL86" i="4"/>
  <c r="EK86" i="4"/>
  <c r="EJ86" i="4"/>
  <c r="EI86" i="4"/>
  <c r="EH86" i="4"/>
  <c r="EG86" i="4"/>
  <c r="EF86" i="4"/>
  <c r="EE86" i="4"/>
  <c r="ED86" i="4"/>
  <c r="EA86" i="4"/>
  <c r="DZ86" i="4"/>
  <c r="DY86" i="4"/>
  <c r="DX86" i="4"/>
  <c r="DW86" i="4"/>
  <c r="DV86" i="4"/>
  <c r="DU86" i="4"/>
  <c r="AJV19" i="4"/>
  <c r="AJU19" i="4"/>
  <c r="AJT19" i="4"/>
  <c r="AJS19" i="4"/>
  <c r="AJR19" i="4"/>
  <c r="AJQ19" i="4"/>
  <c r="AJP19" i="4"/>
  <c r="AJO19" i="4"/>
  <c r="AJN19" i="4"/>
  <c r="AJM19" i="4"/>
  <c r="AJL19" i="4"/>
  <c r="AJK19" i="4"/>
  <c r="AJJ19" i="4"/>
  <c r="AJI19" i="4"/>
  <c r="AJH19" i="4"/>
  <c r="AJG19" i="4"/>
  <c r="AJF19" i="4"/>
  <c r="AJE19" i="4"/>
  <c r="AJD19" i="4"/>
  <c r="AJC19" i="4"/>
  <c r="AJB19" i="4"/>
  <c r="AJA19" i="4"/>
  <c r="AIZ19" i="4"/>
  <c r="AIY19" i="4"/>
  <c r="AIX19" i="4"/>
  <c r="AIW19" i="4"/>
  <c r="AIV19" i="4"/>
  <c r="AIU19" i="4"/>
  <c r="AIT19" i="4"/>
  <c r="AIS19" i="4"/>
  <c r="AIR19" i="4"/>
  <c r="AIQ19" i="4"/>
  <c r="AIP19" i="4"/>
  <c r="AIO19" i="4"/>
  <c r="AIN19" i="4"/>
  <c r="AIM19" i="4"/>
  <c r="AIL19" i="4"/>
  <c r="AIK19" i="4"/>
  <c r="AIJ19" i="4"/>
  <c r="AII19" i="4"/>
  <c r="AIH19" i="4"/>
  <c r="AIG19" i="4"/>
  <c r="AIF19" i="4"/>
  <c r="AIE19" i="4"/>
  <c r="AID19" i="4"/>
  <c r="AIC19" i="4"/>
  <c r="AIB19" i="4"/>
  <c r="AIA19" i="4"/>
  <c r="AHZ19" i="4"/>
  <c r="AHX19" i="4"/>
  <c r="AHW19" i="4"/>
  <c r="AHV19" i="4"/>
  <c r="AHU19" i="4"/>
  <c r="AHT19" i="4"/>
  <c r="AHS19" i="4"/>
  <c r="AHR19" i="4"/>
  <c r="AHQ19" i="4"/>
  <c r="AHO19" i="4"/>
  <c r="AHN19" i="4"/>
  <c r="AHM19" i="4"/>
  <c r="AHL19" i="4"/>
  <c r="AHK19" i="4"/>
  <c r="AHJ19" i="4"/>
  <c r="AHI19" i="4"/>
  <c r="AHH19" i="4"/>
  <c r="AHG19" i="4"/>
  <c r="AHF19" i="4"/>
  <c r="AHE19" i="4"/>
  <c r="AHD19" i="4"/>
  <c r="AHC19" i="4"/>
  <c r="AHB19" i="4"/>
  <c r="AGZ19" i="4"/>
  <c r="AGY19" i="4"/>
  <c r="AGW19" i="4"/>
  <c r="AGV19" i="4"/>
  <c r="AGU19" i="4"/>
  <c r="AGT19" i="4"/>
  <c r="AGS19" i="4"/>
  <c r="AGR19" i="4"/>
  <c r="AGQ19" i="4"/>
  <c r="AGP19" i="4"/>
  <c r="KQ19" i="4"/>
  <c r="KP19" i="4"/>
  <c r="KO19" i="4"/>
  <c r="KN19" i="4"/>
  <c r="KM19" i="4"/>
  <c r="KL19" i="4"/>
  <c r="KK19" i="4"/>
  <c r="KJ19" i="4"/>
  <c r="KI19" i="4"/>
  <c r="KH19" i="4"/>
  <c r="KG19" i="4"/>
  <c r="KF19" i="4"/>
  <c r="KE19" i="4"/>
  <c r="KD19" i="4"/>
  <c r="KC19" i="4"/>
  <c r="KB19" i="4"/>
  <c r="KA19" i="4"/>
  <c r="JZ19" i="4"/>
  <c r="JY19" i="4"/>
  <c r="JX19" i="4"/>
  <c r="JW19" i="4"/>
  <c r="JV19" i="4"/>
  <c r="JU19" i="4"/>
  <c r="JT19" i="4"/>
  <c r="JS19" i="4"/>
  <c r="JR19" i="4"/>
  <c r="JQ19" i="4"/>
  <c r="JP19" i="4"/>
  <c r="JO19" i="4"/>
  <c r="JN19" i="4"/>
  <c r="JM19" i="4"/>
  <c r="JL19" i="4"/>
  <c r="JK19" i="4"/>
  <c r="JJ19" i="4"/>
  <c r="JI19" i="4"/>
  <c r="JH19" i="4"/>
  <c r="JG19" i="4"/>
  <c r="JF19" i="4"/>
  <c r="JE19" i="4"/>
  <c r="JD19" i="4"/>
  <c r="JC19" i="4"/>
  <c r="JB19" i="4"/>
  <c r="JA19" i="4"/>
  <c r="IZ19" i="4"/>
  <c r="IY19" i="4"/>
  <c r="IX19" i="4"/>
  <c r="IW19" i="4"/>
  <c r="IV19" i="4"/>
  <c r="IU19" i="4"/>
  <c r="IS19" i="4"/>
  <c r="IR19" i="4"/>
  <c r="IP19" i="4"/>
  <c r="IO19" i="4"/>
  <c r="IN19" i="4"/>
  <c r="IM19" i="4"/>
  <c r="IL19" i="4"/>
  <c r="IJ19" i="4"/>
  <c r="II19" i="4"/>
  <c r="IH19" i="4"/>
  <c r="IG19" i="4"/>
  <c r="IF19" i="4"/>
  <c r="IE19" i="4"/>
  <c r="ID19" i="4"/>
  <c r="IC19" i="4"/>
  <c r="IB19" i="4"/>
  <c r="HZ19" i="4"/>
  <c r="HY19" i="4"/>
  <c r="HX19" i="4"/>
  <c r="HW19" i="4"/>
  <c r="HU19" i="4"/>
  <c r="HT19" i="4"/>
  <c r="HR19" i="4"/>
  <c r="HQ19" i="4"/>
  <c r="HP19" i="4"/>
  <c r="HO19" i="4"/>
  <c r="HN19" i="4"/>
  <c r="HM19" i="4"/>
  <c r="HL19" i="4"/>
  <c r="HK19" i="4"/>
  <c r="HA19" i="4"/>
  <c r="GZ19" i="4"/>
  <c r="GY19" i="4"/>
  <c r="GX19" i="4"/>
  <c r="GW19" i="4"/>
  <c r="GV19" i="4"/>
  <c r="GU19" i="4"/>
  <c r="GT19" i="4"/>
  <c r="GS19" i="4"/>
  <c r="GR19" i="4"/>
  <c r="GQ19" i="4"/>
  <c r="GP19" i="4"/>
  <c r="GO19" i="4"/>
  <c r="GN19" i="4"/>
  <c r="GM19" i="4"/>
  <c r="GL19" i="4"/>
  <c r="GK19" i="4"/>
  <c r="GJ19" i="4"/>
  <c r="GI19" i="4"/>
  <c r="GH19" i="4"/>
  <c r="GG19" i="4"/>
  <c r="GF19" i="4"/>
  <c r="GE19" i="4"/>
  <c r="GD19" i="4"/>
  <c r="GC19" i="4"/>
  <c r="GB19" i="4"/>
  <c r="GA19" i="4"/>
  <c r="FZ19" i="4"/>
  <c r="FY19" i="4"/>
  <c r="FX19" i="4"/>
  <c r="FW19" i="4"/>
  <c r="FV19" i="4"/>
  <c r="FU19" i="4"/>
  <c r="FT19" i="4"/>
  <c r="FS19" i="4"/>
  <c r="FR19" i="4"/>
  <c r="FQ19" i="4"/>
  <c r="FP19" i="4"/>
  <c r="FO19" i="4"/>
  <c r="FN19" i="4"/>
  <c r="FM19" i="4"/>
  <c r="FL19" i="4"/>
  <c r="FK19" i="4"/>
  <c r="FJ19" i="4"/>
  <c r="FI19" i="4"/>
  <c r="FH19" i="4"/>
  <c r="FG19" i="4"/>
  <c r="FF19" i="4"/>
  <c r="FE19" i="4"/>
  <c r="FC19" i="4"/>
  <c r="FB19" i="4"/>
  <c r="EZ19" i="4"/>
  <c r="EY19" i="4"/>
  <c r="EX19" i="4"/>
  <c r="EW19" i="4"/>
  <c r="EV19" i="4"/>
  <c r="ET19" i="4"/>
  <c r="ES19" i="4"/>
  <c r="ER19" i="4"/>
  <c r="EQ19" i="4"/>
  <c r="EP19" i="4"/>
  <c r="EO19" i="4"/>
  <c r="EN19" i="4"/>
  <c r="EM19" i="4"/>
  <c r="EL19" i="4"/>
  <c r="EJ19" i="4"/>
  <c r="EI19" i="4"/>
  <c r="EH19" i="4"/>
  <c r="EG19" i="4"/>
  <c r="EE19" i="4"/>
  <c r="ED19" i="4"/>
  <c r="EB19" i="4"/>
  <c r="EA19" i="4"/>
  <c r="DZ19" i="4"/>
  <c r="DY19" i="4"/>
  <c r="DX19" i="4"/>
  <c r="DW19" i="4"/>
  <c r="DV19" i="4"/>
  <c r="DU19" i="4"/>
  <c r="AJV48" i="4"/>
  <c r="AJU48" i="4"/>
  <c r="AJT48" i="4"/>
  <c r="AJS48" i="4"/>
  <c r="AJR48" i="4"/>
  <c r="AJQ48" i="4"/>
  <c r="AJP48" i="4"/>
  <c r="AJO48" i="4"/>
  <c r="AJN48" i="4"/>
  <c r="AJM48" i="4"/>
  <c r="AJL48" i="4"/>
  <c r="AJK48" i="4"/>
  <c r="AJJ48" i="4"/>
  <c r="AJI48" i="4"/>
  <c r="AJH48" i="4"/>
  <c r="AJG48" i="4"/>
  <c r="AJF48" i="4"/>
  <c r="AJE48" i="4"/>
  <c r="AJD48" i="4"/>
  <c r="AJC48" i="4"/>
  <c r="AJB48" i="4"/>
  <c r="AJA48" i="4"/>
  <c r="AIZ48" i="4"/>
  <c r="AIY48" i="4"/>
  <c r="AIX48" i="4"/>
  <c r="AIW48" i="4"/>
  <c r="AIV48" i="4"/>
  <c r="AIU48" i="4"/>
  <c r="AIT48" i="4"/>
  <c r="AIS48" i="4"/>
  <c r="AIR48" i="4"/>
  <c r="AIQ48" i="4"/>
  <c r="AIP48" i="4"/>
  <c r="AIO48" i="4"/>
  <c r="AIN48" i="4"/>
  <c r="AIM48" i="4"/>
  <c r="AIL48" i="4"/>
  <c r="AIK48" i="4"/>
  <c r="AIJ48" i="4"/>
  <c r="AII48" i="4"/>
  <c r="AIH48" i="4"/>
  <c r="AIG48" i="4"/>
  <c r="AIF48" i="4"/>
  <c r="AIE48" i="4"/>
  <c r="AID48" i="4"/>
  <c r="AIC48" i="4"/>
  <c r="AIB48" i="4"/>
  <c r="AIA48" i="4"/>
  <c r="AHX48" i="4"/>
  <c r="AHW48" i="4"/>
  <c r="AHU48" i="4"/>
  <c r="AHT48" i="4"/>
  <c r="AHS48" i="4"/>
  <c r="AHR48" i="4"/>
  <c r="AHQ48" i="4"/>
  <c r="AHO48" i="4"/>
  <c r="AHN48" i="4"/>
  <c r="AHM48" i="4"/>
  <c r="AHL48" i="4"/>
  <c r="AHK48" i="4"/>
  <c r="AHJ48" i="4"/>
  <c r="AHI48" i="4"/>
  <c r="AHH48" i="4"/>
  <c r="AHG48" i="4"/>
  <c r="AHF48" i="4"/>
  <c r="AHE48" i="4"/>
  <c r="AHD48" i="4"/>
  <c r="AHA48" i="4"/>
  <c r="AGZ48" i="4"/>
  <c r="AGY48" i="4"/>
  <c r="AGW48" i="4"/>
  <c r="AGV48" i="4"/>
  <c r="AGU48" i="4"/>
  <c r="AGT48" i="4"/>
  <c r="AGS48" i="4"/>
  <c r="AGR48" i="4"/>
  <c r="AGQ48" i="4"/>
  <c r="AGP48" i="4"/>
  <c r="KQ48" i="4"/>
  <c r="KP48" i="4"/>
  <c r="KO48" i="4"/>
  <c r="KN48" i="4"/>
  <c r="KM48" i="4"/>
  <c r="KL48" i="4"/>
  <c r="KK48" i="4"/>
  <c r="KJ48" i="4"/>
  <c r="KI48" i="4"/>
  <c r="KH48" i="4"/>
  <c r="KG48" i="4"/>
  <c r="KF48" i="4"/>
  <c r="KE48" i="4"/>
  <c r="KD48" i="4"/>
  <c r="KC48" i="4"/>
  <c r="KB48" i="4"/>
  <c r="KA48" i="4"/>
  <c r="JZ48" i="4"/>
  <c r="JY48" i="4"/>
  <c r="JX48" i="4"/>
  <c r="JW48" i="4"/>
  <c r="JV48" i="4"/>
  <c r="JU48" i="4"/>
  <c r="JT48" i="4"/>
  <c r="JS48" i="4"/>
  <c r="JR48" i="4"/>
  <c r="JQ48" i="4"/>
  <c r="JP48" i="4"/>
  <c r="JO48" i="4"/>
  <c r="JN48" i="4"/>
  <c r="JM48" i="4"/>
  <c r="JL48" i="4"/>
  <c r="JK48" i="4"/>
  <c r="JJ48" i="4"/>
  <c r="JI48" i="4"/>
  <c r="JH48" i="4"/>
  <c r="JG48" i="4"/>
  <c r="JF48" i="4"/>
  <c r="JE48" i="4"/>
  <c r="JD48" i="4"/>
  <c r="JC48" i="4"/>
  <c r="JB48" i="4"/>
  <c r="JA48" i="4"/>
  <c r="IZ48" i="4"/>
  <c r="IY48" i="4"/>
  <c r="IX48" i="4"/>
  <c r="IW48" i="4"/>
  <c r="IV48" i="4"/>
  <c r="IS48" i="4"/>
  <c r="IR48" i="4"/>
  <c r="IP48" i="4"/>
  <c r="IO48" i="4"/>
  <c r="IN48" i="4"/>
  <c r="IM48" i="4"/>
  <c r="IL48" i="4"/>
  <c r="IJ48" i="4"/>
  <c r="II48" i="4"/>
  <c r="IH48" i="4"/>
  <c r="IG48" i="4"/>
  <c r="IF48" i="4"/>
  <c r="IE48" i="4"/>
  <c r="ID48" i="4"/>
  <c r="IC48" i="4"/>
  <c r="IB48" i="4"/>
  <c r="IA48" i="4"/>
  <c r="HZ48" i="4"/>
  <c r="HY48" i="4"/>
  <c r="HW48" i="4"/>
  <c r="HV48" i="4"/>
  <c r="HU48" i="4"/>
  <c r="HT48" i="4"/>
  <c r="HR48" i="4"/>
  <c r="HQ48" i="4"/>
  <c r="HP48" i="4"/>
  <c r="HO48" i="4"/>
  <c r="HN48" i="4"/>
  <c r="HM48" i="4"/>
  <c r="HL48" i="4"/>
  <c r="HK48" i="4"/>
  <c r="HA48" i="4"/>
  <c r="GZ48" i="4"/>
  <c r="GY48" i="4"/>
  <c r="GX48" i="4"/>
  <c r="GW48" i="4"/>
  <c r="GV48" i="4"/>
  <c r="GU48" i="4"/>
  <c r="GT48" i="4"/>
  <c r="GS48" i="4"/>
  <c r="GR48" i="4"/>
  <c r="GQ48" i="4"/>
  <c r="GP48" i="4"/>
  <c r="GO48" i="4"/>
  <c r="GN48" i="4"/>
  <c r="GM48" i="4"/>
  <c r="GL48" i="4"/>
  <c r="GK48" i="4"/>
  <c r="GJ48" i="4"/>
  <c r="GI48" i="4"/>
  <c r="GH48" i="4"/>
  <c r="GG48" i="4"/>
  <c r="GF48" i="4"/>
  <c r="GE48" i="4"/>
  <c r="GD48" i="4"/>
  <c r="GC48" i="4"/>
  <c r="GB48" i="4"/>
  <c r="GA48" i="4"/>
  <c r="FZ48" i="4"/>
  <c r="FY48" i="4"/>
  <c r="FX48" i="4"/>
  <c r="FW48" i="4"/>
  <c r="FV48" i="4"/>
  <c r="FU48" i="4"/>
  <c r="FT48" i="4"/>
  <c r="FS48" i="4"/>
  <c r="FR48" i="4"/>
  <c r="FQ48" i="4"/>
  <c r="FP48" i="4"/>
  <c r="FO48" i="4"/>
  <c r="FN48" i="4"/>
  <c r="FM48" i="4"/>
  <c r="FL48" i="4"/>
  <c r="FK48" i="4"/>
  <c r="FJ48" i="4"/>
  <c r="FI48" i="4"/>
  <c r="FH48" i="4"/>
  <c r="FG48" i="4"/>
  <c r="FF48" i="4"/>
  <c r="FC48" i="4"/>
  <c r="FB48" i="4"/>
  <c r="EZ48" i="4"/>
  <c r="EY48" i="4"/>
  <c r="EX48" i="4"/>
  <c r="EW48" i="4"/>
  <c r="EV48" i="4"/>
  <c r="ET48" i="4"/>
  <c r="ES48" i="4"/>
  <c r="ER48" i="4"/>
  <c r="EQ48" i="4"/>
  <c r="EP48" i="4"/>
  <c r="EO48" i="4"/>
  <c r="EN48" i="4"/>
  <c r="EM48" i="4"/>
  <c r="EL48" i="4"/>
  <c r="EK48" i="4"/>
  <c r="EJ48" i="4"/>
  <c r="EI48" i="4"/>
  <c r="EF48" i="4"/>
  <c r="EE48" i="4"/>
  <c r="ED48" i="4"/>
  <c r="EC48" i="4"/>
  <c r="EB48" i="4"/>
  <c r="EA48" i="4"/>
  <c r="DZ48" i="4"/>
  <c r="DY48" i="4"/>
  <c r="DX48" i="4"/>
  <c r="DW48" i="4"/>
  <c r="DV48" i="4"/>
  <c r="DU48" i="4"/>
  <c r="AJV75" i="4"/>
  <c r="AJU75" i="4"/>
  <c r="AJT75" i="4"/>
  <c r="AJS75" i="4"/>
  <c r="AJR75" i="4"/>
  <c r="AJQ75" i="4"/>
  <c r="AJP75" i="4"/>
  <c r="AJO75" i="4"/>
  <c r="AJN75" i="4"/>
  <c r="AJM75" i="4"/>
  <c r="AJL75" i="4"/>
  <c r="AJK75" i="4"/>
  <c r="AJJ75" i="4"/>
  <c r="AJI75" i="4"/>
  <c r="AJH75" i="4"/>
  <c r="AJG75" i="4"/>
  <c r="AJF75" i="4"/>
  <c r="AJE75" i="4"/>
  <c r="AJD75" i="4"/>
  <c r="AJC75" i="4"/>
  <c r="AJB75" i="4"/>
  <c r="AJA75" i="4"/>
  <c r="AIZ75" i="4"/>
  <c r="AIY75" i="4"/>
  <c r="AIX75" i="4"/>
  <c r="AIW75" i="4"/>
  <c r="AIV75" i="4"/>
  <c r="AIU75" i="4"/>
  <c r="AIT75" i="4"/>
  <c r="AIS75" i="4"/>
  <c r="AIR75" i="4"/>
  <c r="AIQ75" i="4"/>
  <c r="AIP75" i="4"/>
  <c r="AIO75" i="4"/>
  <c r="AIN75" i="4"/>
  <c r="AIM75" i="4"/>
  <c r="AIL75" i="4"/>
  <c r="AIK75" i="4"/>
  <c r="AIJ75" i="4"/>
  <c r="AII75" i="4"/>
  <c r="AIH75" i="4"/>
  <c r="AIG75" i="4"/>
  <c r="AIF75" i="4"/>
  <c r="AIE75" i="4"/>
  <c r="AID75" i="4"/>
  <c r="AIC75" i="4"/>
  <c r="AIB75" i="4"/>
  <c r="AIA75" i="4"/>
  <c r="AHZ75" i="4"/>
  <c r="AHY75" i="4"/>
  <c r="AHX75" i="4"/>
  <c r="AHW75" i="4"/>
  <c r="AHU75" i="4"/>
  <c r="AHT75" i="4"/>
  <c r="AHS75" i="4"/>
  <c r="AHR75" i="4"/>
  <c r="AHQ75" i="4"/>
  <c r="AHO75" i="4"/>
  <c r="AHN75" i="4"/>
  <c r="AHJ75" i="4"/>
  <c r="AHI75" i="4"/>
  <c r="AHH75" i="4"/>
  <c r="AHF75" i="4"/>
  <c r="AHE75" i="4"/>
  <c r="AHD75" i="4"/>
  <c r="AHC75" i="4"/>
  <c r="AHB75" i="4"/>
  <c r="AHA75" i="4"/>
  <c r="AGZ75" i="4"/>
  <c r="AGY75" i="4"/>
  <c r="AGW75" i="4"/>
  <c r="AGV75" i="4"/>
  <c r="AGU75" i="4"/>
  <c r="AGT75" i="4"/>
  <c r="AGS75" i="4"/>
  <c r="AGR75" i="4"/>
  <c r="AGQ75" i="4"/>
  <c r="AGP75" i="4"/>
  <c r="KQ75" i="4"/>
  <c r="KP75" i="4"/>
  <c r="KO75" i="4"/>
  <c r="KN75" i="4"/>
  <c r="KM75" i="4"/>
  <c r="KL75" i="4"/>
  <c r="KK75" i="4"/>
  <c r="KJ75" i="4"/>
  <c r="KI75" i="4"/>
  <c r="KH75" i="4"/>
  <c r="KG75" i="4"/>
  <c r="KF75" i="4"/>
  <c r="KE75" i="4"/>
  <c r="KD75" i="4"/>
  <c r="KC75" i="4"/>
  <c r="KB75" i="4"/>
  <c r="KA75" i="4"/>
  <c r="JZ75" i="4"/>
  <c r="JY75" i="4"/>
  <c r="JX75" i="4"/>
  <c r="JW75" i="4"/>
  <c r="JV75" i="4"/>
  <c r="JU75" i="4"/>
  <c r="JT75" i="4"/>
  <c r="JS75" i="4"/>
  <c r="JR75" i="4"/>
  <c r="JQ75" i="4"/>
  <c r="JP75" i="4"/>
  <c r="JO75" i="4"/>
  <c r="JN75" i="4"/>
  <c r="JM75" i="4"/>
  <c r="JL75" i="4"/>
  <c r="JK75" i="4"/>
  <c r="JJ75" i="4"/>
  <c r="JI75" i="4"/>
  <c r="JH75" i="4"/>
  <c r="JG75" i="4"/>
  <c r="JF75" i="4"/>
  <c r="JE75" i="4"/>
  <c r="JD75" i="4"/>
  <c r="JC75" i="4"/>
  <c r="JB75" i="4"/>
  <c r="JA75" i="4"/>
  <c r="IZ75" i="4"/>
  <c r="IY75" i="4"/>
  <c r="IX75" i="4"/>
  <c r="IW75" i="4"/>
  <c r="IV75" i="4"/>
  <c r="IT75" i="4"/>
  <c r="IS75" i="4"/>
  <c r="IR75" i="4"/>
  <c r="IP75" i="4"/>
  <c r="IO75" i="4"/>
  <c r="IN75" i="4"/>
  <c r="IM75" i="4"/>
  <c r="IL75" i="4"/>
  <c r="IJ75" i="4"/>
  <c r="II75" i="4"/>
  <c r="IE75" i="4"/>
  <c r="ID75" i="4"/>
  <c r="IC75" i="4"/>
  <c r="IA75" i="4"/>
  <c r="HZ75" i="4"/>
  <c r="HY75" i="4"/>
  <c r="HX75" i="4"/>
  <c r="HW75" i="4"/>
  <c r="HV75" i="4"/>
  <c r="HU75" i="4"/>
  <c r="HT75" i="4"/>
  <c r="HR75" i="4"/>
  <c r="HQ75" i="4"/>
  <c r="HP75" i="4"/>
  <c r="HO75" i="4"/>
  <c r="HN75" i="4"/>
  <c r="HM75" i="4"/>
  <c r="HL75" i="4"/>
  <c r="HK75" i="4"/>
  <c r="HA75" i="4"/>
  <c r="GZ75" i="4"/>
  <c r="GY75" i="4"/>
  <c r="GX75" i="4"/>
  <c r="GW75" i="4"/>
  <c r="GV75" i="4"/>
  <c r="GU75" i="4"/>
  <c r="GT75" i="4"/>
  <c r="GS75" i="4"/>
  <c r="GR75" i="4"/>
  <c r="GQ75" i="4"/>
  <c r="GP75" i="4"/>
  <c r="GO75" i="4"/>
  <c r="GN75" i="4"/>
  <c r="GM75" i="4"/>
  <c r="GL75" i="4"/>
  <c r="GK75" i="4"/>
  <c r="GJ75" i="4"/>
  <c r="GI75" i="4"/>
  <c r="GH75" i="4"/>
  <c r="GG75" i="4"/>
  <c r="GF75" i="4"/>
  <c r="GE75" i="4"/>
  <c r="GD75" i="4"/>
  <c r="GC75" i="4"/>
  <c r="GB75" i="4"/>
  <c r="GA75" i="4"/>
  <c r="FZ75" i="4"/>
  <c r="FY75" i="4"/>
  <c r="FX75" i="4"/>
  <c r="FW75" i="4"/>
  <c r="FV75" i="4"/>
  <c r="FU75" i="4"/>
  <c r="FT75" i="4"/>
  <c r="FS75" i="4"/>
  <c r="FR75" i="4"/>
  <c r="FQ75" i="4"/>
  <c r="FP75" i="4"/>
  <c r="FO75" i="4"/>
  <c r="FN75" i="4"/>
  <c r="FM75" i="4"/>
  <c r="FL75" i="4"/>
  <c r="FK75" i="4"/>
  <c r="FJ75" i="4"/>
  <c r="FI75" i="4"/>
  <c r="FH75" i="4"/>
  <c r="FG75" i="4"/>
  <c r="FF75" i="4"/>
  <c r="FE75" i="4"/>
  <c r="FD75" i="4"/>
  <c r="FC75" i="4"/>
  <c r="FB75" i="4"/>
  <c r="EZ75" i="4"/>
  <c r="EY75" i="4"/>
  <c r="EX75" i="4"/>
  <c r="EW75" i="4"/>
  <c r="EV75" i="4"/>
  <c r="ET75" i="4"/>
  <c r="ES75" i="4"/>
  <c r="EO75" i="4"/>
  <c r="EN75" i="4"/>
  <c r="EM75" i="4"/>
  <c r="EK75" i="4"/>
  <c r="EJ75" i="4"/>
  <c r="EI75" i="4"/>
  <c r="EH75" i="4"/>
  <c r="EG75" i="4"/>
  <c r="EF75" i="4"/>
  <c r="EE75" i="4"/>
  <c r="ED75" i="4"/>
  <c r="EB75" i="4"/>
  <c r="EA75" i="4"/>
  <c r="DZ75" i="4"/>
  <c r="DY75" i="4"/>
  <c r="DX75" i="4"/>
  <c r="DW75" i="4"/>
  <c r="DV75" i="4"/>
  <c r="DU75" i="4"/>
  <c r="AJV25" i="4"/>
  <c r="AJU25" i="4"/>
  <c r="AJT25" i="4"/>
  <c r="AJS25" i="4"/>
  <c r="AJR25" i="4"/>
  <c r="AJQ25" i="4"/>
  <c r="AJP25" i="4"/>
  <c r="AJO25" i="4"/>
  <c r="AJN25" i="4"/>
  <c r="AJM25" i="4"/>
  <c r="AJL25" i="4"/>
  <c r="AJK25" i="4"/>
  <c r="AJJ25" i="4"/>
  <c r="AJI25" i="4"/>
  <c r="AJH25" i="4"/>
  <c r="AJG25" i="4"/>
  <c r="AJF25" i="4"/>
  <c r="AJE25" i="4"/>
  <c r="AJD25" i="4"/>
  <c r="AJC25" i="4"/>
  <c r="AJB25" i="4"/>
  <c r="AJA25" i="4"/>
  <c r="AIZ25" i="4"/>
  <c r="AIY25" i="4"/>
  <c r="AIX25" i="4"/>
  <c r="AIW25" i="4"/>
  <c r="AIV25" i="4"/>
  <c r="AIU25" i="4"/>
  <c r="AIT25" i="4"/>
  <c r="AIS25" i="4"/>
  <c r="AIR25" i="4"/>
  <c r="AIQ25" i="4"/>
  <c r="AIP25" i="4"/>
  <c r="AIO25" i="4"/>
  <c r="AIN25" i="4"/>
  <c r="AIM25" i="4"/>
  <c r="AIL25" i="4"/>
  <c r="AIK25" i="4"/>
  <c r="AIJ25" i="4"/>
  <c r="AII25" i="4"/>
  <c r="AIH25" i="4"/>
  <c r="AIG25" i="4"/>
  <c r="AIF25" i="4"/>
  <c r="AIE25" i="4"/>
  <c r="AID25" i="4"/>
  <c r="AIC25" i="4"/>
  <c r="AIB25" i="4"/>
  <c r="AIA25" i="4"/>
  <c r="AHZ25" i="4"/>
  <c r="AHY25" i="4"/>
  <c r="AHX25" i="4"/>
  <c r="AHV25" i="4"/>
  <c r="AHU25" i="4"/>
  <c r="AHT25" i="4"/>
  <c r="AHS25" i="4"/>
  <c r="AHQ25" i="4"/>
  <c r="AHP25" i="4"/>
  <c r="AHO25" i="4"/>
  <c r="AHN25" i="4"/>
  <c r="AHM25" i="4"/>
  <c r="AHL25" i="4"/>
  <c r="AHK25" i="4"/>
  <c r="AHJ25" i="4"/>
  <c r="AHI25" i="4"/>
  <c r="AHH25" i="4"/>
  <c r="AHF25" i="4"/>
  <c r="AHE25" i="4"/>
  <c r="AHC25" i="4"/>
  <c r="AHB25" i="4"/>
  <c r="AHA25" i="4"/>
  <c r="AGZ25" i="4"/>
  <c r="AGY25" i="4"/>
  <c r="AGW25" i="4"/>
  <c r="AGV25" i="4"/>
  <c r="AGU25" i="4"/>
  <c r="AGT25" i="4"/>
  <c r="AGS25" i="4"/>
  <c r="AGR25" i="4"/>
  <c r="AGQ25" i="4"/>
  <c r="AGP25" i="4"/>
  <c r="KQ25" i="4"/>
  <c r="KP25" i="4"/>
  <c r="KO25" i="4"/>
  <c r="KN25" i="4"/>
  <c r="KM25" i="4"/>
  <c r="KL25" i="4"/>
  <c r="KK25" i="4"/>
  <c r="KJ25" i="4"/>
  <c r="KI25" i="4"/>
  <c r="KH25" i="4"/>
  <c r="KG25" i="4"/>
  <c r="KF25" i="4"/>
  <c r="KE25" i="4"/>
  <c r="KD25" i="4"/>
  <c r="KC25" i="4"/>
  <c r="KB25" i="4"/>
  <c r="KA25" i="4"/>
  <c r="JZ25" i="4"/>
  <c r="JY25" i="4"/>
  <c r="JX25" i="4"/>
  <c r="JW25" i="4"/>
  <c r="JV25" i="4"/>
  <c r="JU25" i="4"/>
  <c r="JT25" i="4"/>
  <c r="JS25" i="4"/>
  <c r="JR25" i="4"/>
  <c r="JQ25" i="4"/>
  <c r="JP25" i="4"/>
  <c r="JO25" i="4"/>
  <c r="JN25" i="4"/>
  <c r="JM25" i="4"/>
  <c r="JL25" i="4"/>
  <c r="JK25" i="4"/>
  <c r="JJ25" i="4"/>
  <c r="JI25" i="4"/>
  <c r="JH25" i="4"/>
  <c r="JG25" i="4"/>
  <c r="JF25" i="4"/>
  <c r="JE25" i="4"/>
  <c r="JD25" i="4"/>
  <c r="JC25" i="4"/>
  <c r="JB25" i="4"/>
  <c r="JA25" i="4"/>
  <c r="IZ25" i="4"/>
  <c r="IY25" i="4"/>
  <c r="IX25" i="4"/>
  <c r="IW25" i="4"/>
  <c r="IV25" i="4"/>
  <c r="IU25" i="4"/>
  <c r="IT25" i="4"/>
  <c r="IS25" i="4"/>
  <c r="IQ25" i="4"/>
  <c r="IP25" i="4"/>
  <c r="IO25" i="4"/>
  <c r="IN25" i="4"/>
  <c r="IL25" i="4"/>
  <c r="IJ25" i="4"/>
  <c r="II25" i="4"/>
  <c r="IH25" i="4"/>
  <c r="IG25" i="4"/>
  <c r="IF25" i="4"/>
  <c r="IE25" i="4"/>
  <c r="ID25" i="4"/>
  <c r="IC25" i="4"/>
  <c r="IA25" i="4"/>
  <c r="HZ25" i="4"/>
  <c r="HX25" i="4"/>
  <c r="HW25" i="4"/>
  <c r="HV25" i="4"/>
  <c r="HU25" i="4"/>
  <c r="HT25" i="4"/>
  <c r="HR25" i="4"/>
  <c r="HQ25" i="4"/>
  <c r="HP25" i="4"/>
  <c r="HO25" i="4"/>
  <c r="HN25" i="4"/>
  <c r="HM25" i="4"/>
  <c r="HL25" i="4"/>
  <c r="HK25" i="4"/>
  <c r="HA25" i="4"/>
  <c r="GZ25" i="4"/>
  <c r="GY25" i="4"/>
  <c r="GX25" i="4"/>
  <c r="GW25" i="4"/>
  <c r="GV25" i="4"/>
  <c r="GU25" i="4"/>
  <c r="GT25" i="4"/>
  <c r="GS25" i="4"/>
  <c r="GR25" i="4"/>
  <c r="GQ25" i="4"/>
  <c r="GP25" i="4"/>
  <c r="GO25" i="4"/>
  <c r="GN25" i="4"/>
  <c r="GM25" i="4"/>
  <c r="GL25" i="4"/>
  <c r="GK25" i="4"/>
  <c r="GJ25" i="4"/>
  <c r="GI25" i="4"/>
  <c r="GH25" i="4"/>
  <c r="GG25" i="4"/>
  <c r="GF25" i="4"/>
  <c r="GE25" i="4"/>
  <c r="GD25" i="4"/>
  <c r="GC25" i="4"/>
  <c r="GB25" i="4"/>
  <c r="GA25" i="4"/>
  <c r="FZ25" i="4"/>
  <c r="FY25" i="4"/>
  <c r="FX25" i="4"/>
  <c r="FW25" i="4"/>
  <c r="FV25" i="4"/>
  <c r="FU25" i="4"/>
  <c r="FT25" i="4"/>
  <c r="FS25" i="4"/>
  <c r="FR25" i="4"/>
  <c r="FQ25" i="4"/>
  <c r="FP25" i="4"/>
  <c r="FO25" i="4"/>
  <c r="FN25" i="4"/>
  <c r="FM25" i="4"/>
  <c r="FL25" i="4"/>
  <c r="FK25" i="4"/>
  <c r="FJ25" i="4"/>
  <c r="FI25" i="4"/>
  <c r="FH25" i="4"/>
  <c r="FG25" i="4"/>
  <c r="FF25" i="4"/>
  <c r="FE25" i="4"/>
  <c r="FD25" i="4"/>
  <c r="FC25" i="4"/>
  <c r="FA25" i="4"/>
  <c r="EZ25" i="4"/>
  <c r="EY25" i="4"/>
  <c r="EX25" i="4"/>
  <c r="EV25" i="4"/>
  <c r="EU25" i="4"/>
  <c r="ET25" i="4"/>
  <c r="ES25" i="4"/>
  <c r="ER25" i="4"/>
  <c r="EQ25" i="4"/>
  <c r="EP25" i="4"/>
  <c r="EO25" i="4"/>
  <c r="EN25" i="4"/>
  <c r="EM25" i="4"/>
  <c r="EK25" i="4"/>
  <c r="EJ25" i="4"/>
  <c r="EH25" i="4"/>
  <c r="EG25" i="4"/>
  <c r="EF25" i="4"/>
  <c r="EE25" i="4"/>
  <c r="ED25" i="4"/>
  <c r="EB25" i="4"/>
  <c r="EA25" i="4"/>
  <c r="DZ25" i="4"/>
  <c r="DY25" i="4"/>
  <c r="DX25" i="4"/>
  <c r="DW25" i="4"/>
  <c r="DV25" i="4"/>
  <c r="DU25" i="4"/>
  <c r="AJV64" i="4"/>
  <c r="AJU64" i="4"/>
  <c r="AJT64" i="4"/>
  <c r="AJS64" i="4"/>
  <c r="AJR64" i="4"/>
  <c r="AJQ64" i="4"/>
  <c r="AJP64" i="4"/>
  <c r="AJO64" i="4"/>
  <c r="AJN64" i="4"/>
  <c r="AJM64" i="4"/>
  <c r="AJL64" i="4"/>
  <c r="AJK64" i="4"/>
  <c r="AJJ64" i="4"/>
  <c r="AJI64" i="4"/>
  <c r="AJH64" i="4"/>
  <c r="AJG64" i="4"/>
  <c r="AJF64" i="4"/>
  <c r="AJE64" i="4"/>
  <c r="AJD64" i="4"/>
  <c r="AJC64" i="4"/>
  <c r="AJB64" i="4"/>
  <c r="AJA64" i="4"/>
  <c r="AIZ64" i="4"/>
  <c r="AIY64" i="4"/>
  <c r="AIX64" i="4"/>
  <c r="AIW64" i="4"/>
  <c r="AIV64" i="4"/>
  <c r="AIU64" i="4"/>
  <c r="AIT64" i="4"/>
  <c r="AIS64" i="4"/>
  <c r="AIR64" i="4"/>
  <c r="AIQ64" i="4"/>
  <c r="AIP64" i="4"/>
  <c r="AIO64" i="4"/>
  <c r="AIN64" i="4"/>
  <c r="AIM64" i="4"/>
  <c r="AIL64" i="4"/>
  <c r="AIK64" i="4"/>
  <c r="AIJ64" i="4"/>
  <c r="AII64" i="4"/>
  <c r="AIH64" i="4"/>
  <c r="AIG64" i="4"/>
  <c r="AIF64" i="4"/>
  <c r="AIE64" i="4"/>
  <c r="AID64" i="4"/>
  <c r="AIC64" i="4"/>
  <c r="AIB64" i="4"/>
  <c r="AIA64" i="4"/>
  <c r="AHZ64" i="4"/>
  <c r="AHX64" i="4"/>
  <c r="AHW64" i="4"/>
  <c r="AHV64" i="4"/>
  <c r="AHU64" i="4"/>
  <c r="AHT64" i="4"/>
  <c r="AHR64" i="4"/>
  <c r="AHQ64" i="4"/>
  <c r="AHN64" i="4"/>
  <c r="AHM64" i="4"/>
  <c r="AHL64" i="4"/>
  <c r="AHK64" i="4"/>
  <c r="AHI64" i="4"/>
  <c r="AHH64" i="4"/>
  <c r="AHF64" i="4"/>
  <c r="AHD64" i="4"/>
  <c r="AHC64" i="4"/>
  <c r="AHA64" i="4"/>
  <c r="AGZ64" i="4"/>
  <c r="AGY64" i="4"/>
  <c r="AGW64" i="4"/>
  <c r="AGV64" i="4"/>
  <c r="AGU64" i="4"/>
  <c r="AGT64" i="4"/>
  <c r="AGS64" i="4"/>
  <c r="AGR64" i="4"/>
  <c r="AGQ64" i="4"/>
  <c r="AGP64" i="4"/>
  <c r="KQ64" i="4"/>
  <c r="KP64" i="4"/>
  <c r="KO64" i="4"/>
  <c r="KN64" i="4"/>
  <c r="KM64" i="4"/>
  <c r="KL64" i="4"/>
  <c r="KK64" i="4"/>
  <c r="KJ64" i="4"/>
  <c r="KI64" i="4"/>
  <c r="KH64" i="4"/>
  <c r="KG64" i="4"/>
  <c r="KF64" i="4"/>
  <c r="KE64" i="4"/>
  <c r="KD64" i="4"/>
  <c r="KC64" i="4"/>
  <c r="KB64" i="4"/>
  <c r="KA64" i="4"/>
  <c r="JZ64" i="4"/>
  <c r="JY64" i="4"/>
  <c r="JX64" i="4"/>
  <c r="JW64" i="4"/>
  <c r="JV64" i="4"/>
  <c r="JU64" i="4"/>
  <c r="JT64" i="4"/>
  <c r="JS64" i="4"/>
  <c r="JR64" i="4"/>
  <c r="JQ64" i="4"/>
  <c r="JP64" i="4"/>
  <c r="JO64" i="4"/>
  <c r="JN64" i="4"/>
  <c r="JM64" i="4"/>
  <c r="JL64" i="4"/>
  <c r="JK64" i="4"/>
  <c r="JJ64" i="4"/>
  <c r="JI64" i="4"/>
  <c r="JH64" i="4"/>
  <c r="JG64" i="4"/>
  <c r="JF64" i="4"/>
  <c r="JE64" i="4"/>
  <c r="JD64" i="4"/>
  <c r="JC64" i="4"/>
  <c r="JB64" i="4"/>
  <c r="JA64" i="4"/>
  <c r="IZ64" i="4"/>
  <c r="IY64" i="4"/>
  <c r="IX64" i="4"/>
  <c r="IW64" i="4"/>
  <c r="IV64" i="4"/>
  <c r="IU64" i="4"/>
  <c r="IS64" i="4"/>
  <c r="IR64" i="4"/>
  <c r="IQ64" i="4"/>
  <c r="IP64" i="4"/>
  <c r="IO64" i="4"/>
  <c r="IM64" i="4"/>
  <c r="IL64" i="4"/>
  <c r="IK64" i="4"/>
  <c r="II64" i="4"/>
  <c r="IH64" i="4"/>
  <c r="IG64" i="4"/>
  <c r="IF64" i="4"/>
  <c r="ID64" i="4"/>
  <c r="IC64" i="4"/>
  <c r="IA64" i="4"/>
  <c r="HY64" i="4"/>
  <c r="HX64" i="4"/>
  <c r="HV64" i="4"/>
  <c r="HU64" i="4"/>
  <c r="HT64" i="4"/>
  <c r="HR64" i="4"/>
  <c r="HQ64" i="4"/>
  <c r="HP64" i="4"/>
  <c r="HO64" i="4"/>
  <c r="HN64" i="4"/>
  <c r="HM64" i="4"/>
  <c r="HL64" i="4"/>
  <c r="HK64" i="4"/>
  <c r="HA64" i="4"/>
  <c r="GZ64" i="4"/>
  <c r="GY64" i="4"/>
  <c r="GX64" i="4"/>
  <c r="GW64" i="4"/>
  <c r="GV64" i="4"/>
  <c r="GU64" i="4"/>
  <c r="GT64" i="4"/>
  <c r="GS64" i="4"/>
  <c r="GR64" i="4"/>
  <c r="GQ64" i="4"/>
  <c r="GP64" i="4"/>
  <c r="GO64" i="4"/>
  <c r="GN64" i="4"/>
  <c r="GM64" i="4"/>
  <c r="GL64" i="4"/>
  <c r="GK64" i="4"/>
  <c r="GJ64" i="4"/>
  <c r="GI64" i="4"/>
  <c r="GH64" i="4"/>
  <c r="GG64" i="4"/>
  <c r="GF64" i="4"/>
  <c r="GE64" i="4"/>
  <c r="GD64" i="4"/>
  <c r="GC64" i="4"/>
  <c r="GB64" i="4"/>
  <c r="GA64" i="4"/>
  <c r="FZ64" i="4"/>
  <c r="FY64" i="4"/>
  <c r="FX64" i="4"/>
  <c r="FW64" i="4"/>
  <c r="FV64" i="4"/>
  <c r="FU64" i="4"/>
  <c r="FT64" i="4"/>
  <c r="FS64" i="4"/>
  <c r="FR64" i="4"/>
  <c r="FQ64" i="4"/>
  <c r="FP64" i="4"/>
  <c r="FO64" i="4"/>
  <c r="FN64" i="4"/>
  <c r="FM64" i="4"/>
  <c r="FL64" i="4"/>
  <c r="FK64" i="4"/>
  <c r="FJ64" i="4"/>
  <c r="FI64" i="4"/>
  <c r="FH64" i="4"/>
  <c r="FG64" i="4"/>
  <c r="FF64" i="4"/>
  <c r="FE64" i="4"/>
  <c r="FC64" i="4"/>
  <c r="FB64" i="4"/>
  <c r="FA64" i="4"/>
  <c r="EZ64" i="4"/>
  <c r="EY64" i="4"/>
  <c r="EX64" i="4"/>
  <c r="EW64" i="4"/>
  <c r="EV64" i="4"/>
  <c r="EU64" i="4"/>
  <c r="ES64" i="4"/>
  <c r="ER64" i="4"/>
  <c r="EQ64" i="4"/>
  <c r="EP64" i="4"/>
  <c r="EN64" i="4"/>
  <c r="EM64" i="4"/>
  <c r="EK64" i="4"/>
  <c r="EI64" i="4"/>
  <c r="EH64" i="4"/>
  <c r="EF64" i="4"/>
  <c r="EE64" i="4"/>
  <c r="ED64" i="4"/>
  <c r="EB64" i="4"/>
  <c r="EA64" i="4"/>
  <c r="DZ64" i="4"/>
  <c r="DY64" i="4"/>
  <c r="DX64" i="4"/>
  <c r="DW64" i="4"/>
  <c r="DV64" i="4"/>
  <c r="DU64" i="4"/>
  <c r="AJV15" i="4"/>
  <c r="AJU15" i="4"/>
  <c r="AJT15" i="4"/>
  <c r="AJS15" i="4"/>
  <c r="AJR15" i="4"/>
  <c r="AJQ15" i="4"/>
  <c r="AJP15" i="4"/>
  <c r="AJO15" i="4"/>
  <c r="AJN15" i="4"/>
  <c r="AJM15" i="4"/>
  <c r="AJL15" i="4"/>
  <c r="AJK15" i="4"/>
  <c r="AJJ15" i="4"/>
  <c r="AJI15" i="4"/>
  <c r="AJH15" i="4"/>
  <c r="AJG15" i="4"/>
  <c r="AJF15" i="4"/>
  <c r="AJE15" i="4"/>
  <c r="AJD15" i="4"/>
  <c r="AJC15" i="4"/>
  <c r="AJB15" i="4"/>
  <c r="AJA15" i="4"/>
  <c r="AIZ15" i="4"/>
  <c r="AIY15" i="4"/>
  <c r="AIX15" i="4"/>
  <c r="AIW15" i="4"/>
  <c r="AIV15" i="4"/>
  <c r="AIU15" i="4"/>
  <c r="AIT15" i="4"/>
  <c r="AIS15" i="4"/>
  <c r="AIR15" i="4"/>
  <c r="AIQ15" i="4"/>
  <c r="AIP15" i="4"/>
  <c r="AIO15" i="4"/>
  <c r="AIN15" i="4"/>
  <c r="AIM15" i="4"/>
  <c r="AIL15" i="4"/>
  <c r="AIK15" i="4"/>
  <c r="AIJ15" i="4"/>
  <c r="AII15" i="4"/>
  <c r="AIH15" i="4"/>
  <c r="AIG15" i="4"/>
  <c r="AIF15" i="4"/>
  <c r="AIE15" i="4"/>
  <c r="AID15" i="4"/>
  <c r="AIC15" i="4"/>
  <c r="AIB15" i="4"/>
  <c r="AIA15" i="4"/>
  <c r="AHZ15" i="4"/>
  <c r="AHY15" i="4"/>
  <c r="AHW15" i="4"/>
  <c r="AHU15" i="4"/>
  <c r="AHT15" i="4"/>
  <c r="AHM15" i="4"/>
  <c r="AHL15" i="4"/>
  <c r="AHK15" i="4"/>
  <c r="AHI15" i="4"/>
  <c r="AHH15" i="4"/>
  <c r="AHG15" i="4"/>
  <c r="AHF15" i="4"/>
  <c r="AHE15" i="4"/>
  <c r="AHD15" i="4"/>
  <c r="AHC15" i="4"/>
  <c r="AHB15" i="4"/>
  <c r="AGZ15" i="4"/>
  <c r="AGY15" i="4"/>
  <c r="AGW15" i="4"/>
  <c r="AGV15" i="4"/>
  <c r="AGU15" i="4"/>
  <c r="AGT15" i="4"/>
  <c r="AGS15" i="4"/>
  <c r="AGR15" i="4"/>
  <c r="AGQ15" i="4"/>
  <c r="AGP15" i="4"/>
  <c r="KQ15" i="4"/>
  <c r="KP15" i="4"/>
  <c r="KO15" i="4"/>
  <c r="KN15" i="4"/>
  <c r="KM15" i="4"/>
  <c r="KL15" i="4"/>
  <c r="KK15" i="4"/>
  <c r="KJ15" i="4"/>
  <c r="KI15" i="4"/>
  <c r="KH15" i="4"/>
  <c r="KG15" i="4"/>
  <c r="KF15" i="4"/>
  <c r="KE15" i="4"/>
  <c r="KD15" i="4"/>
  <c r="KC15" i="4"/>
  <c r="KB15" i="4"/>
  <c r="KA15" i="4"/>
  <c r="JZ15" i="4"/>
  <c r="JY15" i="4"/>
  <c r="JX15" i="4"/>
  <c r="JW15" i="4"/>
  <c r="JV15" i="4"/>
  <c r="JU15" i="4"/>
  <c r="JT15" i="4"/>
  <c r="JS15" i="4"/>
  <c r="JR15" i="4"/>
  <c r="JQ15" i="4"/>
  <c r="JP15" i="4"/>
  <c r="JO15" i="4"/>
  <c r="JN15" i="4"/>
  <c r="JM15" i="4"/>
  <c r="JL15" i="4"/>
  <c r="JK15" i="4"/>
  <c r="JJ15" i="4"/>
  <c r="JI15" i="4"/>
  <c r="JH15" i="4"/>
  <c r="JG15" i="4"/>
  <c r="JF15" i="4"/>
  <c r="JE15" i="4"/>
  <c r="JD15" i="4"/>
  <c r="JC15" i="4"/>
  <c r="JB15" i="4"/>
  <c r="JA15" i="4"/>
  <c r="IZ15" i="4"/>
  <c r="IY15" i="4"/>
  <c r="IX15" i="4"/>
  <c r="IW15" i="4"/>
  <c r="IV15" i="4"/>
  <c r="IU15" i="4"/>
  <c r="IT15" i="4"/>
  <c r="IR15" i="4"/>
  <c r="IP15" i="4"/>
  <c r="IO15" i="4"/>
  <c r="IH15" i="4"/>
  <c r="IG15" i="4"/>
  <c r="IF15" i="4"/>
  <c r="ID15" i="4"/>
  <c r="IC15" i="4"/>
  <c r="IB15" i="4"/>
  <c r="IA15" i="4"/>
  <c r="HZ15" i="4"/>
  <c r="HY15" i="4"/>
  <c r="HX15" i="4"/>
  <c r="HW15" i="4"/>
  <c r="HU15" i="4"/>
  <c r="HT15" i="4"/>
  <c r="HR15" i="4"/>
  <c r="HQ15" i="4"/>
  <c r="HP15" i="4"/>
  <c r="HO15" i="4"/>
  <c r="HN15" i="4"/>
  <c r="HM15" i="4"/>
  <c r="HL15" i="4"/>
  <c r="HK15" i="4"/>
  <c r="HA15" i="4"/>
  <c r="GZ15" i="4"/>
  <c r="GY15" i="4"/>
  <c r="GX15" i="4"/>
  <c r="GW15" i="4"/>
  <c r="GV15" i="4"/>
  <c r="GU15" i="4"/>
  <c r="GT15" i="4"/>
  <c r="GS15" i="4"/>
  <c r="GR15" i="4"/>
  <c r="GQ15" i="4"/>
  <c r="GP15" i="4"/>
  <c r="GO15" i="4"/>
  <c r="GN15" i="4"/>
  <c r="GM15" i="4"/>
  <c r="GL15" i="4"/>
  <c r="GK15" i="4"/>
  <c r="GJ15" i="4"/>
  <c r="GI15" i="4"/>
  <c r="GH15" i="4"/>
  <c r="GG15" i="4"/>
  <c r="GF15" i="4"/>
  <c r="GE15" i="4"/>
  <c r="GD15" i="4"/>
  <c r="GC15" i="4"/>
  <c r="GB15" i="4"/>
  <c r="GA15" i="4"/>
  <c r="FZ15" i="4"/>
  <c r="FY15" i="4"/>
  <c r="FX15" i="4"/>
  <c r="FW15" i="4"/>
  <c r="FV15" i="4"/>
  <c r="FU15" i="4"/>
  <c r="FT15" i="4"/>
  <c r="FS15" i="4"/>
  <c r="FR15" i="4"/>
  <c r="FQ15" i="4"/>
  <c r="FP15" i="4"/>
  <c r="FO15" i="4"/>
  <c r="FN15" i="4"/>
  <c r="FM15" i="4"/>
  <c r="FL15" i="4"/>
  <c r="FK15" i="4"/>
  <c r="FJ15" i="4"/>
  <c r="FI15" i="4"/>
  <c r="FH15" i="4"/>
  <c r="FG15" i="4"/>
  <c r="FF15" i="4"/>
  <c r="FE15" i="4"/>
  <c r="FD15" i="4"/>
  <c r="FB15" i="4"/>
  <c r="EZ15" i="4"/>
  <c r="EY15" i="4"/>
  <c r="ER15" i="4"/>
  <c r="EQ15" i="4"/>
  <c r="EN15" i="4"/>
  <c r="EM15" i="4"/>
  <c r="EL15" i="4"/>
  <c r="EK15" i="4"/>
  <c r="EJ15" i="4"/>
  <c r="EI15" i="4"/>
  <c r="EH15" i="4"/>
  <c r="EG15" i="4"/>
  <c r="EE15" i="4"/>
  <c r="ED15" i="4"/>
  <c r="EB15" i="4"/>
  <c r="EA15" i="4"/>
  <c r="DZ15" i="4"/>
  <c r="DY15" i="4"/>
  <c r="DX15" i="4"/>
  <c r="DW15" i="4"/>
  <c r="DV15" i="4"/>
  <c r="DU15" i="4"/>
  <c r="AJV38" i="4"/>
  <c r="AJU38" i="4"/>
  <c r="AJT38" i="4"/>
  <c r="AJS38" i="4"/>
  <c r="AJR38" i="4"/>
  <c r="AJQ38" i="4"/>
  <c r="AJP38" i="4"/>
  <c r="AJO38" i="4"/>
  <c r="AJN38" i="4"/>
  <c r="AJM38" i="4"/>
  <c r="AJL38" i="4"/>
  <c r="AJK38" i="4"/>
  <c r="AJJ38" i="4"/>
  <c r="AJI38" i="4"/>
  <c r="AJH38" i="4"/>
  <c r="AJG38" i="4"/>
  <c r="AJF38" i="4"/>
  <c r="AJE38" i="4"/>
  <c r="AJD38" i="4"/>
  <c r="AJC38" i="4"/>
  <c r="AJB38" i="4"/>
  <c r="AJA38" i="4"/>
  <c r="AIZ38" i="4"/>
  <c r="AIY38" i="4"/>
  <c r="AIX38" i="4"/>
  <c r="AIW38" i="4"/>
  <c r="AIV38" i="4"/>
  <c r="AIU38" i="4"/>
  <c r="AIT38" i="4"/>
  <c r="AIS38" i="4"/>
  <c r="AIR38" i="4"/>
  <c r="AIQ38" i="4"/>
  <c r="AIP38" i="4"/>
  <c r="AIO38" i="4"/>
  <c r="AIN38" i="4"/>
  <c r="AIM38" i="4"/>
  <c r="AIL38" i="4"/>
  <c r="AIK38" i="4"/>
  <c r="AIJ38" i="4"/>
  <c r="AII38" i="4"/>
  <c r="AIH38" i="4"/>
  <c r="AIG38" i="4"/>
  <c r="AIF38" i="4"/>
  <c r="AIE38" i="4"/>
  <c r="AID38" i="4"/>
  <c r="AIC38" i="4"/>
  <c r="AIB38" i="4"/>
  <c r="AIA38" i="4"/>
  <c r="AHZ38" i="4"/>
  <c r="AHV38" i="4"/>
  <c r="AHU38" i="4"/>
  <c r="AHT38" i="4"/>
  <c r="AHR38" i="4"/>
  <c r="AHJ38" i="4"/>
  <c r="AHI38" i="4"/>
  <c r="AHG38" i="4"/>
  <c r="AHE38" i="4"/>
  <c r="AHA38" i="4"/>
  <c r="AGZ38" i="4"/>
  <c r="AGY38" i="4"/>
  <c r="AGW38" i="4"/>
  <c r="AGV38" i="4"/>
  <c r="AGU38" i="4"/>
  <c r="AGT38" i="4"/>
  <c r="AGS38" i="4"/>
  <c r="AGR38" i="4"/>
  <c r="AGQ38" i="4"/>
  <c r="AGP38" i="4"/>
  <c r="KQ38" i="4"/>
  <c r="KP38" i="4"/>
  <c r="KO38" i="4"/>
  <c r="KN38" i="4"/>
  <c r="KM38" i="4"/>
  <c r="KL38" i="4"/>
  <c r="KK38" i="4"/>
  <c r="KJ38" i="4"/>
  <c r="KI38" i="4"/>
  <c r="KH38" i="4"/>
  <c r="KG38" i="4"/>
  <c r="KF38" i="4"/>
  <c r="KE38" i="4"/>
  <c r="KD38" i="4"/>
  <c r="KC38" i="4"/>
  <c r="KB38" i="4"/>
  <c r="KA38" i="4"/>
  <c r="JZ38" i="4"/>
  <c r="JY38" i="4"/>
  <c r="JX38" i="4"/>
  <c r="JW38" i="4"/>
  <c r="JV38" i="4"/>
  <c r="JU38" i="4"/>
  <c r="JT38" i="4"/>
  <c r="JS38" i="4"/>
  <c r="JR38" i="4"/>
  <c r="JQ38" i="4"/>
  <c r="JP38" i="4"/>
  <c r="JO38" i="4"/>
  <c r="JN38" i="4"/>
  <c r="JM38" i="4"/>
  <c r="JL38" i="4"/>
  <c r="JK38" i="4"/>
  <c r="JJ38" i="4"/>
  <c r="JI38" i="4"/>
  <c r="JH38" i="4"/>
  <c r="JG38" i="4"/>
  <c r="JF38" i="4"/>
  <c r="JE38" i="4"/>
  <c r="JD38" i="4"/>
  <c r="JC38" i="4"/>
  <c r="JB38" i="4"/>
  <c r="JA38" i="4"/>
  <c r="IZ38" i="4"/>
  <c r="IY38" i="4"/>
  <c r="IX38" i="4"/>
  <c r="IW38" i="4"/>
  <c r="IV38" i="4"/>
  <c r="IU38" i="4"/>
  <c r="IQ38" i="4"/>
  <c r="IP38" i="4"/>
  <c r="IO38" i="4"/>
  <c r="IM38" i="4"/>
  <c r="IE38" i="4"/>
  <c r="ID38" i="4"/>
  <c r="IB38" i="4"/>
  <c r="HZ38" i="4"/>
  <c r="HV38" i="4"/>
  <c r="HU38" i="4"/>
  <c r="HT38" i="4"/>
  <c r="HR38" i="4"/>
  <c r="HQ38" i="4"/>
  <c r="HP38" i="4"/>
  <c r="HO38" i="4"/>
  <c r="HN38" i="4"/>
  <c r="HM38" i="4"/>
  <c r="HL38" i="4"/>
  <c r="HK38" i="4"/>
  <c r="HA38" i="4"/>
  <c r="GZ38" i="4"/>
  <c r="GY38" i="4"/>
  <c r="GX38" i="4"/>
  <c r="GW38" i="4"/>
  <c r="GV38" i="4"/>
  <c r="GU38" i="4"/>
  <c r="GT38" i="4"/>
  <c r="GS38" i="4"/>
  <c r="GR38" i="4"/>
  <c r="GQ38" i="4"/>
  <c r="GP38" i="4"/>
  <c r="GO38" i="4"/>
  <c r="GN38" i="4"/>
  <c r="GM38" i="4"/>
  <c r="GL38" i="4"/>
  <c r="GK38" i="4"/>
  <c r="GJ38" i="4"/>
  <c r="GI38" i="4"/>
  <c r="GH38" i="4"/>
  <c r="GG38" i="4"/>
  <c r="GF38" i="4"/>
  <c r="GE38" i="4"/>
  <c r="GD38" i="4"/>
  <c r="GC38" i="4"/>
  <c r="GB38" i="4"/>
  <c r="GA38" i="4"/>
  <c r="FZ38" i="4"/>
  <c r="FY38" i="4"/>
  <c r="FX38" i="4"/>
  <c r="FW38" i="4"/>
  <c r="FV38" i="4"/>
  <c r="FU38" i="4"/>
  <c r="FT38" i="4"/>
  <c r="FS38" i="4"/>
  <c r="FR38" i="4"/>
  <c r="FQ38" i="4"/>
  <c r="FP38" i="4"/>
  <c r="FO38" i="4"/>
  <c r="FN38" i="4"/>
  <c r="FM38" i="4"/>
  <c r="FL38" i="4"/>
  <c r="FK38" i="4"/>
  <c r="FJ38" i="4"/>
  <c r="FI38" i="4"/>
  <c r="FH38" i="4"/>
  <c r="FG38" i="4"/>
  <c r="FF38" i="4"/>
  <c r="FE38" i="4"/>
  <c r="FA38" i="4"/>
  <c r="EZ38" i="4"/>
  <c r="EY38" i="4"/>
  <c r="EW38" i="4"/>
  <c r="EO38" i="4"/>
  <c r="EN38" i="4"/>
  <c r="EL38" i="4"/>
  <c r="EJ38" i="4"/>
  <c r="EF38" i="4"/>
  <c r="EE38" i="4"/>
  <c r="ED38" i="4"/>
  <c r="EB38" i="4"/>
  <c r="EA38" i="4"/>
  <c r="DZ38" i="4"/>
  <c r="DY38" i="4"/>
  <c r="DX38" i="4"/>
  <c r="DW38" i="4"/>
  <c r="DV38" i="4"/>
  <c r="DU38" i="4"/>
  <c r="AJV40" i="4"/>
  <c r="AJU40" i="4"/>
  <c r="AJT40" i="4"/>
  <c r="AJS40" i="4"/>
  <c r="AJR40" i="4"/>
  <c r="AJQ40" i="4"/>
  <c r="AJP40" i="4"/>
  <c r="AJO40" i="4"/>
  <c r="AJN40" i="4"/>
  <c r="AJM40" i="4"/>
  <c r="AJL40" i="4"/>
  <c r="AJK40" i="4"/>
  <c r="AJJ40" i="4"/>
  <c r="AJI40" i="4"/>
  <c r="AJH40" i="4"/>
  <c r="AJG40" i="4"/>
  <c r="AJF40" i="4"/>
  <c r="AJE40" i="4"/>
  <c r="AJD40" i="4"/>
  <c r="AJC40" i="4"/>
  <c r="AJB40" i="4"/>
  <c r="AJA40" i="4"/>
  <c r="AIZ40" i="4"/>
  <c r="AIY40" i="4"/>
  <c r="AIX40" i="4"/>
  <c r="AIW40" i="4"/>
  <c r="AIV40" i="4"/>
  <c r="AIU40" i="4"/>
  <c r="AIT40" i="4"/>
  <c r="AIS40" i="4"/>
  <c r="AIR40" i="4"/>
  <c r="AIQ40" i="4"/>
  <c r="AIP40" i="4"/>
  <c r="AIO40" i="4"/>
  <c r="AIN40" i="4"/>
  <c r="AIM40" i="4"/>
  <c r="AIL40" i="4"/>
  <c r="AIK40" i="4"/>
  <c r="AIJ40" i="4"/>
  <c r="AII40" i="4"/>
  <c r="AIH40" i="4"/>
  <c r="AIG40" i="4"/>
  <c r="AIF40" i="4"/>
  <c r="AIE40" i="4"/>
  <c r="AID40" i="4"/>
  <c r="AIC40" i="4"/>
  <c r="AIB40" i="4"/>
  <c r="AIA40" i="4"/>
  <c r="AHZ40" i="4"/>
  <c r="AHY40" i="4"/>
  <c r="AHX40" i="4"/>
  <c r="AHU40" i="4"/>
  <c r="AHT40" i="4"/>
  <c r="AHS40" i="4"/>
  <c r="AHR40" i="4"/>
  <c r="AHQ40" i="4"/>
  <c r="AHP40" i="4"/>
  <c r="AHO40" i="4"/>
  <c r="AHN40" i="4"/>
  <c r="AHM40" i="4"/>
  <c r="AHL40" i="4"/>
  <c r="AHK40" i="4"/>
  <c r="AHJ40" i="4"/>
  <c r="AHI40" i="4"/>
  <c r="AHH40" i="4"/>
  <c r="AHG40" i="4"/>
  <c r="AHF40" i="4"/>
  <c r="AHE40" i="4"/>
  <c r="AHC40" i="4"/>
  <c r="AHB40" i="4"/>
  <c r="AGZ40" i="4"/>
  <c r="AGY40" i="4"/>
  <c r="AGW40" i="4"/>
  <c r="AGV40" i="4"/>
  <c r="AGU40" i="4"/>
  <c r="AGT40" i="4"/>
  <c r="AGS40" i="4"/>
  <c r="AGR40" i="4"/>
  <c r="AGQ40" i="4"/>
  <c r="AGP40" i="4"/>
  <c r="KQ40" i="4"/>
  <c r="KP40" i="4"/>
  <c r="KO40" i="4"/>
  <c r="KN40" i="4"/>
  <c r="KM40" i="4"/>
  <c r="KL40" i="4"/>
  <c r="KK40" i="4"/>
  <c r="KJ40" i="4"/>
  <c r="KI40" i="4"/>
  <c r="KH40" i="4"/>
  <c r="KG40" i="4"/>
  <c r="KF40" i="4"/>
  <c r="KE40" i="4"/>
  <c r="KD40" i="4"/>
  <c r="KC40" i="4"/>
  <c r="KB40" i="4"/>
  <c r="KA40" i="4"/>
  <c r="JZ40" i="4"/>
  <c r="JY40" i="4"/>
  <c r="JX40" i="4"/>
  <c r="JW40" i="4"/>
  <c r="JV40" i="4"/>
  <c r="JU40" i="4"/>
  <c r="JT40" i="4"/>
  <c r="JS40" i="4"/>
  <c r="JR40" i="4"/>
  <c r="JQ40" i="4"/>
  <c r="JP40" i="4"/>
  <c r="JO40" i="4"/>
  <c r="JN40" i="4"/>
  <c r="JM40" i="4"/>
  <c r="JL40" i="4"/>
  <c r="JK40" i="4"/>
  <c r="JJ40" i="4"/>
  <c r="JI40" i="4"/>
  <c r="JH40" i="4"/>
  <c r="JG40" i="4"/>
  <c r="JF40" i="4"/>
  <c r="JE40" i="4"/>
  <c r="JD40" i="4"/>
  <c r="JC40" i="4"/>
  <c r="JB40" i="4"/>
  <c r="JA40" i="4"/>
  <c r="IZ40" i="4"/>
  <c r="IY40" i="4"/>
  <c r="IX40" i="4"/>
  <c r="IW40" i="4"/>
  <c r="IV40" i="4"/>
  <c r="IU40" i="4"/>
  <c r="IT40" i="4"/>
  <c r="IS40" i="4"/>
  <c r="IP40" i="4"/>
  <c r="IO40" i="4"/>
  <c r="IN40" i="4"/>
  <c r="IM40" i="4"/>
  <c r="IL40" i="4"/>
  <c r="IK40" i="4"/>
  <c r="IJ40" i="4"/>
  <c r="II40" i="4"/>
  <c r="IH40" i="4"/>
  <c r="IG40" i="4"/>
  <c r="IF40" i="4"/>
  <c r="IE40" i="4"/>
  <c r="ID40" i="4"/>
  <c r="IC40" i="4"/>
  <c r="IB40" i="4"/>
  <c r="IA40" i="4"/>
  <c r="HZ40" i="4"/>
  <c r="HX40" i="4"/>
  <c r="HW40" i="4"/>
  <c r="HU40" i="4"/>
  <c r="HT40" i="4"/>
  <c r="HR40" i="4"/>
  <c r="HQ40" i="4"/>
  <c r="HP40" i="4"/>
  <c r="HO40" i="4"/>
  <c r="HN40" i="4"/>
  <c r="HM40" i="4"/>
  <c r="HL40" i="4"/>
  <c r="HK40" i="4"/>
  <c r="HA40" i="4"/>
  <c r="GZ40" i="4"/>
  <c r="GY40" i="4"/>
  <c r="GX40" i="4"/>
  <c r="GW40" i="4"/>
  <c r="GV40" i="4"/>
  <c r="GU40" i="4"/>
  <c r="GT40" i="4"/>
  <c r="GS40" i="4"/>
  <c r="GR40" i="4"/>
  <c r="GQ40" i="4"/>
  <c r="GP40" i="4"/>
  <c r="GO40" i="4"/>
  <c r="GN40" i="4"/>
  <c r="GM40" i="4"/>
  <c r="GL40" i="4"/>
  <c r="GK40" i="4"/>
  <c r="GJ40" i="4"/>
  <c r="GI40" i="4"/>
  <c r="GH40" i="4"/>
  <c r="GG40" i="4"/>
  <c r="GF40" i="4"/>
  <c r="GE40" i="4"/>
  <c r="GD40" i="4"/>
  <c r="GC40" i="4"/>
  <c r="GB40" i="4"/>
  <c r="GA40" i="4"/>
  <c r="FZ40" i="4"/>
  <c r="FY40" i="4"/>
  <c r="FX40" i="4"/>
  <c r="FW40" i="4"/>
  <c r="FV40" i="4"/>
  <c r="FU40" i="4"/>
  <c r="FT40" i="4"/>
  <c r="FS40" i="4"/>
  <c r="FR40" i="4"/>
  <c r="FQ40" i="4"/>
  <c r="FP40" i="4"/>
  <c r="FO40" i="4"/>
  <c r="FN40" i="4"/>
  <c r="FM40" i="4"/>
  <c r="FL40" i="4"/>
  <c r="FK40" i="4"/>
  <c r="FJ40" i="4"/>
  <c r="FI40" i="4"/>
  <c r="FH40" i="4"/>
  <c r="FG40" i="4"/>
  <c r="FF40" i="4"/>
  <c r="FE40" i="4"/>
  <c r="FD40" i="4"/>
  <c r="FC40" i="4"/>
  <c r="EZ40" i="4"/>
  <c r="EY40" i="4"/>
  <c r="EX40" i="4"/>
  <c r="EW40" i="4"/>
  <c r="EV40" i="4"/>
  <c r="EU40" i="4"/>
  <c r="ET40" i="4"/>
  <c r="ES40" i="4"/>
  <c r="ER40" i="4"/>
  <c r="EQ40" i="4"/>
  <c r="EP40" i="4"/>
  <c r="EO40" i="4"/>
  <c r="EN40" i="4"/>
  <c r="EM40" i="4"/>
  <c r="EL40" i="4"/>
  <c r="EK40" i="4"/>
  <c r="EJ40" i="4"/>
  <c r="EH40" i="4"/>
  <c r="EG40" i="4"/>
  <c r="EE40" i="4"/>
  <c r="ED40" i="4"/>
  <c r="EB40" i="4"/>
  <c r="EA40" i="4"/>
  <c r="DZ40" i="4"/>
  <c r="DY40" i="4"/>
  <c r="DX40" i="4"/>
  <c r="DW40" i="4"/>
  <c r="DV40" i="4"/>
  <c r="DU40" i="4"/>
  <c r="AJV27" i="4"/>
  <c r="AJU27" i="4"/>
  <c r="AJT27" i="4"/>
  <c r="AJS27" i="4"/>
  <c r="AJR27" i="4"/>
  <c r="AJQ27" i="4"/>
  <c r="AJP27" i="4"/>
  <c r="AJO27" i="4"/>
  <c r="AJN27" i="4"/>
  <c r="AJM27" i="4"/>
  <c r="AJL27" i="4"/>
  <c r="AJK27" i="4"/>
  <c r="AJJ27" i="4"/>
  <c r="AJI27" i="4"/>
  <c r="AJH27" i="4"/>
  <c r="AJG27" i="4"/>
  <c r="AJF27" i="4"/>
  <c r="AJE27" i="4"/>
  <c r="AJD27" i="4"/>
  <c r="AJC27" i="4"/>
  <c r="AJB27" i="4"/>
  <c r="AJA27" i="4"/>
  <c r="AIZ27" i="4"/>
  <c r="AIY27" i="4"/>
  <c r="AIX27" i="4"/>
  <c r="AIW27" i="4"/>
  <c r="AIV27" i="4"/>
  <c r="AIU27" i="4"/>
  <c r="AIT27" i="4"/>
  <c r="AIS27" i="4"/>
  <c r="AIR27" i="4"/>
  <c r="AIQ27" i="4"/>
  <c r="AIP27" i="4"/>
  <c r="AIO27" i="4"/>
  <c r="AIN27" i="4"/>
  <c r="AIM27" i="4"/>
  <c r="AIL27" i="4"/>
  <c r="AIK27" i="4"/>
  <c r="AIJ27" i="4"/>
  <c r="AII27" i="4"/>
  <c r="AIH27" i="4"/>
  <c r="AIG27" i="4"/>
  <c r="AIF27" i="4"/>
  <c r="AIE27" i="4"/>
  <c r="AID27" i="4"/>
  <c r="AIC27" i="4"/>
  <c r="AIB27" i="4"/>
  <c r="AIA27" i="4"/>
  <c r="AHZ27" i="4"/>
  <c r="AHU27" i="4"/>
  <c r="AHT27" i="4"/>
  <c r="AHR27" i="4"/>
  <c r="AHP27" i="4"/>
  <c r="AHL27" i="4"/>
  <c r="AHJ27" i="4"/>
  <c r="AHI27" i="4"/>
  <c r="AHB27" i="4"/>
  <c r="AGZ27" i="4"/>
  <c r="AGY27" i="4"/>
  <c r="AGV27" i="4"/>
  <c r="AGU27" i="4"/>
  <c r="AGT27" i="4"/>
  <c r="AGS27" i="4"/>
  <c r="AGR27" i="4"/>
  <c r="AGQ27" i="4"/>
  <c r="AGP27" i="4"/>
  <c r="KQ27" i="4"/>
  <c r="KP27" i="4"/>
  <c r="KO27" i="4"/>
  <c r="KN27" i="4"/>
  <c r="KM27" i="4"/>
  <c r="KL27" i="4"/>
  <c r="KK27" i="4"/>
  <c r="KJ27" i="4"/>
  <c r="KI27" i="4"/>
  <c r="KH27" i="4"/>
  <c r="KG27" i="4"/>
  <c r="KF27" i="4"/>
  <c r="KE27" i="4"/>
  <c r="KD27" i="4"/>
  <c r="KC27" i="4"/>
  <c r="KB27" i="4"/>
  <c r="KA27" i="4"/>
  <c r="JZ27" i="4"/>
  <c r="JY27" i="4"/>
  <c r="JX27" i="4"/>
  <c r="JW27" i="4"/>
  <c r="JV27" i="4"/>
  <c r="JU27" i="4"/>
  <c r="JT27" i="4"/>
  <c r="JS27" i="4"/>
  <c r="JR27" i="4"/>
  <c r="JQ27" i="4"/>
  <c r="JP27" i="4"/>
  <c r="JO27" i="4"/>
  <c r="JN27" i="4"/>
  <c r="JM27" i="4"/>
  <c r="JL27" i="4"/>
  <c r="JK27" i="4"/>
  <c r="JJ27" i="4"/>
  <c r="JI27" i="4"/>
  <c r="JH27" i="4"/>
  <c r="JG27" i="4"/>
  <c r="JF27" i="4"/>
  <c r="JE27" i="4"/>
  <c r="JD27" i="4"/>
  <c r="JC27" i="4"/>
  <c r="JB27" i="4"/>
  <c r="JA27" i="4"/>
  <c r="IZ27" i="4"/>
  <c r="IY27" i="4"/>
  <c r="IX27" i="4"/>
  <c r="IW27" i="4"/>
  <c r="IV27" i="4"/>
  <c r="IU27" i="4"/>
  <c r="IP27" i="4"/>
  <c r="IO27" i="4"/>
  <c r="IN27" i="4"/>
  <c r="IM27" i="4"/>
  <c r="IK27" i="4"/>
  <c r="IG27" i="4"/>
  <c r="IE27" i="4"/>
  <c r="ID27" i="4"/>
  <c r="HW27" i="4"/>
  <c r="HU27" i="4"/>
  <c r="HT27" i="4"/>
  <c r="HQ27" i="4"/>
  <c r="HP27" i="4"/>
  <c r="HO27" i="4"/>
  <c r="HN27" i="4"/>
  <c r="HM27" i="4"/>
  <c r="HL27" i="4"/>
  <c r="HK27" i="4"/>
  <c r="HA27" i="4"/>
  <c r="GZ27" i="4"/>
  <c r="GY27" i="4"/>
  <c r="GX27" i="4"/>
  <c r="GW27" i="4"/>
  <c r="GV27" i="4"/>
  <c r="GU27" i="4"/>
  <c r="GT27" i="4"/>
  <c r="GS27" i="4"/>
  <c r="GR27" i="4"/>
  <c r="GQ27" i="4"/>
  <c r="GP27" i="4"/>
  <c r="GO27" i="4"/>
  <c r="GN27" i="4"/>
  <c r="GM27" i="4"/>
  <c r="GL27" i="4"/>
  <c r="GK27" i="4"/>
  <c r="GJ27" i="4"/>
  <c r="GI27" i="4"/>
  <c r="GH27" i="4"/>
  <c r="GG27" i="4"/>
  <c r="GF27" i="4"/>
  <c r="GE27" i="4"/>
  <c r="GD27" i="4"/>
  <c r="GC27" i="4"/>
  <c r="GB27" i="4"/>
  <c r="GA27" i="4"/>
  <c r="FZ27" i="4"/>
  <c r="FY27" i="4"/>
  <c r="FX27" i="4"/>
  <c r="FW27" i="4"/>
  <c r="FV27" i="4"/>
  <c r="FU27" i="4"/>
  <c r="FT27" i="4"/>
  <c r="FS27" i="4"/>
  <c r="FR27" i="4"/>
  <c r="FQ27" i="4"/>
  <c r="FP27" i="4"/>
  <c r="FO27" i="4"/>
  <c r="FN27" i="4"/>
  <c r="FM27" i="4"/>
  <c r="FL27" i="4"/>
  <c r="FK27" i="4"/>
  <c r="FJ27" i="4"/>
  <c r="FI27" i="4"/>
  <c r="FH27" i="4"/>
  <c r="FG27" i="4"/>
  <c r="FF27" i="4"/>
  <c r="FE27" i="4"/>
  <c r="EZ27" i="4"/>
  <c r="EY27" i="4"/>
  <c r="EX27" i="4"/>
  <c r="EW27" i="4"/>
  <c r="EU27" i="4"/>
  <c r="EQ27" i="4"/>
  <c r="EO27" i="4"/>
  <c r="EN27" i="4"/>
  <c r="EG27" i="4"/>
  <c r="EE27" i="4"/>
  <c r="ED27" i="4"/>
  <c r="EA27" i="4"/>
  <c r="DZ27" i="4"/>
  <c r="DY27" i="4"/>
  <c r="DX27" i="4"/>
  <c r="DW27" i="4"/>
  <c r="DV27" i="4"/>
  <c r="DU27" i="4"/>
  <c r="AJV153" i="4"/>
  <c r="AJU153" i="4"/>
  <c r="AJT153" i="4"/>
  <c r="AJS153" i="4"/>
  <c r="AJR153" i="4"/>
  <c r="AJQ153" i="4"/>
  <c r="AJP153" i="4"/>
  <c r="AJO153" i="4"/>
  <c r="AJN153" i="4"/>
  <c r="AJM153" i="4"/>
  <c r="AJL153" i="4"/>
  <c r="AJK153" i="4"/>
  <c r="AJJ153" i="4"/>
  <c r="AJI153" i="4"/>
  <c r="AJH153" i="4"/>
  <c r="AJG153" i="4"/>
  <c r="AJF153" i="4"/>
  <c r="AJE153" i="4"/>
  <c r="AJD153" i="4"/>
  <c r="AJC153" i="4"/>
  <c r="AJB153" i="4"/>
  <c r="AJA153" i="4"/>
  <c r="AIZ153" i="4"/>
  <c r="AIY153" i="4"/>
  <c r="AIX153" i="4"/>
  <c r="AIW153" i="4"/>
  <c r="AIV153" i="4"/>
  <c r="AIU153" i="4"/>
  <c r="AIT153" i="4"/>
  <c r="AIS153" i="4"/>
  <c r="AIR153" i="4"/>
  <c r="AIQ153" i="4"/>
  <c r="AIP153" i="4"/>
  <c r="AIO153" i="4"/>
  <c r="AIN153" i="4"/>
  <c r="AIM153" i="4"/>
  <c r="AIL153" i="4"/>
  <c r="AIK153" i="4"/>
  <c r="AIJ153" i="4"/>
  <c r="AII153" i="4"/>
  <c r="AIH153" i="4"/>
  <c r="AIG153" i="4"/>
  <c r="AIF153" i="4"/>
  <c r="AIE153" i="4"/>
  <c r="AID153" i="4"/>
  <c r="AIC153" i="4"/>
  <c r="AIB153" i="4"/>
  <c r="AIA153" i="4"/>
  <c r="AHZ153" i="4"/>
  <c r="AHW153" i="4"/>
  <c r="AHV153" i="4"/>
  <c r="AHM153" i="4"/>
  <c r="AHG153" i="4"/>
  <c r="AHF153" i="4"/>
  <c r="AHD153" i="4"/>
  <c r="AHB153" i="4"/>
  <c r="AGZ153" i="4"/>
  <c r="AGY153" i="4"/>
  <c r="AGW153" i="4"/>
  <c r="AGV153" i="4"/>
  <c r="AGU153" i="4"/>
  <c r="AGT153" i="4"/>
  <c r="AGS153" i="4"/>
  <c r="AGR153" i="4"/>
  <c r="AGQ153" i="4"/>
  <c r="AGP153" i="4"/>
  <c r="KQ153" i="4"/>
  <c r="KP153" i="4"/>
  <c r="KO153" i="4"/>
  <c r="KN153" i="4"/>
  <c r="KM153" i="4"/>
  <c r="KL153" i="4"/>
  <c r="KK153" i="4"/>
  <c r="KJ153" i="4"/>
  <c r="KI153" i="4"/>
  <c r="KH153" i="4"/>
  <c r="KG153" i="4"/>
  <c r="KF153" i="4"/>
  <c r="KE153" i="4"/>
  <c r="KD153" i="4"/>
  <c r="KC153" i="4"/>
  <c r="KB153" i="4"/>
  <c r="KA153" i="4"/>
  <c r="JZ153" i="4"/>
  <c r="JY153" i="4"/>
  <c r="JX153" i="4"/>
  <c r="JW153" i="4"/>
  <c r="JV153" i="4"/>
  <c r="JU153" i="4"/>
  <c r="JT153" i="4"/>
  <c r="JS153" i="4"/>
  <c r="JR153" i="4"/>
  <c r="JQ153" i="4"/>
  <c r="JP153" i="4"/>
  <c r="JO153" i="4"/>
  <c r="JN153" i="4"/>
  <c r="JM153" i="4"/>
  <c r="JL153" i="4"/>
  <c r="JK153" i="4"/>
  <c r="JJ153" i="4"/>
  <c r="JI153" i="4"/>
  <c r="JH153" i="4"/>
  <c r="JG153" i="4"/>
  <c r="JF153" i="4"/>
  <c r="JE153" i="4"/>
  <c r="JD153" i="4"/>
  <c r="JC153" i="4"/>
  <c r="JB153" i="4"/>
  <c r="JA153" i="4"/>
  <c r="IZ153" i="4"/>
  <c r="IY153" i="4"/>
  <c r="IX153" i="4"/>
  <c r="IW153" i="4"/>
  <c r="IV153" i="4"/>
  <c r="IU153" i="4"/>
  <c r="IR153" i="4"/>
  <c r="IQ153" i="4"/>
  <c r="IH153" i="4"/>
  <c r="IB153" i="4"/>
  <c r="IA153" i="4"/>
  <c r="HY153" i="4"/>
  <c r="HW153" i="4"/>
  <c r="HU153" i="4"/>
  <c r="HT153" i="4"/>
  <c r="HR153" i="4"/>
  <c r="HQ153" i="4"/>
  <c r="HP153" i="4"/>
  <c r="HO153" i="4"/>
  <c r="HN153" i="4"/>
  <c r="HM153" i="4"/>
  <c r="HL153" i="4"/>
  <c r="HK153" i="4"/>
  <c r="HA153" i="4"/>
  <c r="GZ153" i="4"/>
  <c r="GY153" i="4"/>
  <c r="GX153" i="4"/>
  <c r="GW153" i="4"/>
  <c r="GV153" i="4"/>
  <c r="GU153" i="4"/>
  <c r="GT153" i="4"/>
  <c r="GS153" i="4"/>
  <c r="GR153" i="4"/>
  <c r="GQ153" i="4"/>
  <c r="GP153" i="4"/>
  <c r="GO153" i="4"/>
  <c r="GN153" i="4"/>
  <c r="GM153" i="4"/>
  <c r="GL153" i="4"/>
  <c r="GK153" i="4"/>
  <c r="GJ153" i="4"/>
  <c r="GI153" i="4"/>
  <c r="GH153" i="4"/>
  <c r="GG153" i="4"/>
  <c r="GF153" i="4"/>
  <c r="GE153" i="4"/>
  <c r="GD153" i="4"/>
  <c r="GC153" i="4"/>
  <c r="GB153" i="4"/>
  <c r="GA153" i="4"/>
  <c r="FZ153" i="4"/>
  <c r="FY153" i="4"/>
  <c r="FX153" i="4"/>
  <c r="FW153" i="4"/>
  <c r="FV153" i="4"/>
  <c r="FU153" i="4"/>
  <c r="FT153" i="4"/>
  <c r="FS153" i="4"/>
  <c r="FR153" i="4"/>
  <c r="FQ153" i="4"/>
  <c r="FP153" i="4"/>
  <c r="FO153" i="4"/>
  <c r="FN153" i="4"/>
  <c r="FM153" i="4"/>
  <c r="FL153" i="4"/>
  <c r="FK153" i="4"/>
  <c r="FJ153" i="4"/>
  <c r="FI153" i="4"/>
  <c r="FH153" i="4"/>
  <c r="FG153" i="4"/>
  <c r="FF153" i="4"/>
  <c r="FE153" i="4"/>
  <c r="FB153" i="4"/>
  <c r="FA153" i="4"/>
  <c r="ER153" i="4"/>
  <c r="EL153" i="4"/>
  <c r="EK153" i="4"/>
  <c r="EI153" i="4"/>
  <c r="EG153" i="4"/>
  <c r="EE153" i="4"/>
  <c r="ED153" i="4"/>
  <c r="EB153" i="4"/>
  <c r="EA153" i="4"/>
  <c r="DZ153" i="4"/>
  <c r="DY153" i="4"/>
  <c r="DX153" i="4"/>
  <c r="DW153" i="4"/>
  <c r="DV153" i="4"/>
  <c r="DU153" i="4"/>
  <c r="AJV41" i="4"/>
  <c r="AJU41" i="4"/>
  <c r="AJT41" i="4"/>
  <c r="AJS41" i="4"/>
  <c r="AJR41" i="4"/>
  <c r="AJQ41" i="4"/>
  <c r="AJP41" i="4"/>
  <c r="AJO41" i="4"/>
  <c r="AJN41" i="4"/>
  <c r="AJM41" i="4"/>
  <c r="AJL41" i="4"/>
  <c r="AJK41" i="4"/>
  <c r="AJJ41" i="4"/>
  <c r="AJI41" i="4"/>
  <c r="AJH41" i="4"/>
  <c r="AJG41" i="4"/>
  <c r="AJF41" i="4"/>
  <c r="AJE41" i="4"/>
  <c r="AJD41" i="4"/>
  <c r="AJC41" i="4"/>
  <c r="AJB41" i="4"/>
  <c r="AJA41" i="4"/>
  <c r="AIZ41" i="4"/>
  <c r="AIY41" i="4"/>
  <c r="AIX41" i="4"/>
  <c r="AIW41" i="4"/>
  <c r="AIV41" i="4"/>
  <c r="AIU41" i="4"/>
  <c r="AIT41" i="4"/>
  <c r="AIS41" i="4"/>
  <c r="AIR41" i="4"/>
  <c r="AIQ41" i="4"/>
  <c r="AIP41" i="4"/>
  <c r="AIO41" i="4"/>
  <c r="AIN41" i="4"/>
  <c r="AIM41" i="4"/>
  <c r="AIL41" i="4"/>
  <c r="AIK41" i="4"/>
  <c r="AIJ41" i="4"/>
  <c r="AII41" i="4"/>
  <c r="AIH41" i="4"/>
  <c r="AIG41" i="4"/>
  <c r="AIF41" i="4"/>
  <c r="AIE41" i="4"/>
  <c r="AID41" i="4"/>
  <c r="AIC41" i="4"/>
  <c r="AIB41" i="4"/>
  <c r="AIA41" i="4"/>
  <c r="AHV41" i="4"/>
  <c r="AHU41" i="4"/>
  <c r="AHQ41" i="4"/>
  <c r="AGZ41" i="4"/>
  <c r="AGY41" i="4"/>
  <c r="AGW41" i="4"/>
  <c r="AGV41" i="4"/>
  <c r="AGU41" i="4"/>
  <c r="AGT41" i="4"/>
  <c r="AGS41" i="4"/>
  <c r="AGR41" i="4"/>
  <c r="AGQ41" i="4"/>
  <c r="AGP41" i="4"/>
  <c r="KQ41" i="4"/>
  <c r="KP41" i="4"/>
  <c r="KO41" i="4"/>
  <c r="KN41" i="4"/>
  <c r="KM41" i="4"/>
  <c r="KL41" i="4"/>
  <c r="KK41" i="4"/>
  <c r="KJ41" i="4"/>
  <c r="KI41" i="4"/>
  <c r="KH41" i="4"/>
  <c r="KG41" i="4"/>
  <c r="KF41" i="4"/>
  <c r="KE41" i="4"/>
  <c r="KD41" i="4"/>
  <c r="KC41" i="4"/>
  <c r="KB41" i="4"/>
  <c r="KA41" i="4"/>
  <c r="JZ41" i="4"/>
  <c r="JY41" i="4"/>
  <c r="JX41" i="4"/>
  <c r="JW41" i="4"/>
  <c r="JV41" i="4"/>
  <c r="JU41" i="4"/>
  <c r="JT41" i="4"/>
  <c r="JS41" i="4"/>
  <c r="JR41" i="4"/>
  <c r="JQ41" i="4"/>
  <c r="JP41" i="4"/>
  <c r="JO41" i="4"/>
  <c r="JN41" i="4"/>
  <c r="JM41" i="4"/>
  <c r="JL41" i="4"/>
  <c r="JK41" i="4"/>
  <c r="JJ41" i="4"/>
  <c r="JI41" i="4"/>
  <c r="JH41" i="4"/>
  <c r="JG41" i="4"/>
  <c r="JF41" i="4"/>
  <c r="JE41" i="4"/>
  <c r="JD41" i="4"/>
  <c r="JC41" i="4"/>
  <c r="JB41" i="4"/>
  <c r="JA41" i="4"/>
  <c r="IZ41" i="4"/>
  <c r="IY41" i="4"/>
  <c r="IX41" i="4"/>
  <c r="IW41" i="4"/>
  <c r="IV41" i="4"/>
  <c r="IQ41" i="4"/>
  <c r="IP41" i="4"/>
  <c r="IL41" i="4"/>
  <c r="ID41" i="4"/>
  <c r="HU41" i="4"/>
  <c r="HT41" i="4"/>
  <c r="HR41" i="4"/>
  <c r="HQ41" i="4"/>
  <c r="HP41" i="4"/>
  <c r="HO41" i="4"/>
  <c r="HN41" i="4"/>
  <c r="HM41" i="4"/>
  <c r="HL41" i="4"/>
  <c r="HK41" i="4"/>
  <c r="HA41" i="4"/>
  <c r="GZ41" i="4"/>
  <c r="GY41" i="4"/>
  <c r="GX41" i="4"/>
  <c r="GW41" i="4"/>
  <c r="GV41" i="4"/>
  <c r="GU41" i="4"/>
  <c r="GT41" i="4"/>
  <c r="GS41" i="4"/>
  <c r="GR41" i="4"/>
  <c r="GQ41" i="4"/>
  <c r="GP41" i="4"/>
  <c r="GO41" i="4"/>
  <c r="GN41" i="4"/>
  <c r="GM41" i="4"/>
  <c r="GL41" i="4"/>
  <c r="GK41" i="4"/>
  <c r="GJ41" i="4"/>
  <c r="GI41" i="4"/>
  <c r="GH41" i="4"/>
  <c r="GG41" i="4"/>
  <c r="GF41" i="4"/>
  <c r="GE41" i="4"/>
  <c r="GD41" i="4"/>
  <c r="GC41" i="4"/>
  <c r="GB41" i="4"/>
  <c r="GA41" i="4"/>
  <c r="FZ41" i="4"/>
  <c r="FY41" i="4"/>
  <c r="FX41" i="4"/>
  <c r="FW41" i="4"/>
  <c r="FV41" i="4"/>
  <c r="FU41" i="4"/>
  <c r="FT41" i="4"/>
  <c r="FS41" i="4"/>
  <c r="FR41" i="4"/>
  <c r="FQ41" i="4"/>
  <c r="FP41" i="4"/>
  <c r="FO41" i="4"/>
  <c r="FN41" i="4"/>
  <c r="FM41" i="4"/>
  <c r="FL41" i="4"/>
  <c r="FK41" i="4"/>
  <c r="FJ41" i="4"/>
  <c r="FI41" i="4"/>
  <c r="FH41" i="4"/>
  <c r="FG41" i="4"/>
  <c r="FF41" i="4"/>
  <c r="FA41" i="4"/>
  <c r="EZ41" i="4"/>
  <c r="EV41" i="4"/>
  <c r="EE41" i="4"/>
  <c r="ED41" i="4"/>
  <c r="EB41" i="4"/>
  <c r="EA41" i="4"/>
  <c r="DZ41" i="4"/>
  <c r="DY41" i="4"/>
  <c r="DX41" i="4"/>
  <c r="DW41" i="4"/>
  <c r="DV41" i="4"/>
  <c r="DU41" i="4"/>
  <c r="AI36" i="33"/>
  <c r="AG36" i="33"/>
  <c r="AE36" i="33"/>
  <c r="AC36" i="33"/>
  <c r="Z36" i="33"/>
  <c r="X36" i="33"/>
  <c r="V36" i="33"/>
  <c r="T36" i="33"/>
  <c r="Q36" i="33"/>
  <c r="O36" i="33"/>
  <c r="M36" i="33"/>
  <c r="K36" i="33"/>
  <c r="H36" i="33"/>
  <c r="F36" i="33"/>
  <c r="D36" i="33"/>
  <c r="B36" i="33"/>
  <c r="AI35" i="33"/>
  <c r="AG35" i="33"/>
  <c r="AE35" i="33"/>
  <c r="AC35" i="33"/>
  <c r="Z35" i="33"/>
  <c r="X35" i="33"/>
  <c r="V35" i="33"/>
  <c r="T35" i="33"/>
  <c r="Q35" i="33"/>
  <c r="O35" i="33"/>
  <c r="M35" i="33"/>
  <c r="K35" i="33"/>
  <c r="H35" i="33"/>
  <c r="F35" i="33"/>
  <c r="D35" i="33"/>
  <c r="B35" i="33"/>
  <c r="AI34" i="33"/>
  <c r="AG34" i="33"/>
  <c r="AE34" i="33"/>
  <c r="AC34" i="33"/>
  <c r="Z34" i="33"/>
  <c r="X34" i="33"/>
  <c r="V34" i="33"/>
  <c r="T34" i="33"/>
  <c r="Q34" i="33"/>
  <c r="O34" i="33"/>
  <c r="M34" i="33"/>
  <c r="K34" i="33"/>
  <c r="H34" i="33"/>
  <c r="F34" i="33"/>
  <c r="D34" i="33"/>
  <c r="B34" i="33"/>
  <c r="AI33" i="33"/>
  <c r="AG33" i="33"/>
  <c r="AE33" i="33"/>
  <c r="AC33" i="33"/>
  <c r="Z33" i="33"/>
  <c r="X33" i="33"/>
  <c r="V33" i="33"/>
  <c r="T33" i="33"/>
  <c r="Q33" i="33"/>
  <c r="O33" i="33"/>
  <c r="M33" i="33"/>
  <c r="K33" i="33"/>
  <c r="H33" i="33"/>
  <c r="F33" i="33"/>
  <c r="D33" i="33"/>
  <c r="B33" i="33"/>
  <c r="AI31" i="33"/>
  <c r="AG31" i="33"/>
  <c r="AE31" i="33"/>
  <c r="AC31" i="33"/>
  <c r="Z31" i="33"/>
  <c r="X31" i="33"/>
  <c r="V31" i="33"/>
  <c r="T31" i="33"/>
  <c r="Q31" i="33"/>
  <c r="O31" i="33"/>
  <c r="M31" i="33"/>
  <c r="K31" i="33"/>
  <c r="H31" i="33"/>
  <c r="F31" i="33"/>
  <c r="D31" i="33"/>
  <c r="B31" i="33"/>
  <c r="AI30" i="33"/>
  <c r="AG30" i="33"/>
  <c r="AE30" i="33"/>
  <c r="AC30" i="33"/>
  <c r="Z30" i="33"/>
  <c r="X30" i="33"/>
  <c r="V30" i="33"/>
  <c r="T30" i="33"/>
  <c r="Q30" i="33"/>
  <c r="O30" i="33"/>
  <c r="M30" i="33"/>
  <c r="K30" i="33"/>
  <c r="H30" i="33"/>
  <c r="F30" i="33"/>
  <c r="D30" i="33"/>
  <c r="B30" i="33"/>
  <c r="AI29" i="33"/>
  <c r="AG29" i="33"/>
  <c r="AE29" i="33"/>
  <c r="AC29" i="33"/>
  <c r="Z29" i="33"/>
  <c r="X29" i="33"/>
  <c r="V29" i="33"/>
  <c r="T29" i="33"/>
  <c r="Q29" i="33"/>
  <c r="O29" i="33"/>
  <c r="M29" i="33"/>
  <c r="K29" i="33"/>
  <c r="H29" i="33"/>
  <c r="F29" i="33"/>
  <c r="D29" i="33"/>
  <c r="B29" i="33"/>
  <c r="AI28" i="33"/>
  <c r="AG28" i="33"/>
  <c r="AE28" i="33"/>
  <c r="AC28" i="33"/>
  <c r="Z28" i="33"/>
  <c r="X28" i="33"/>
  <c r="V28" i="33"/>
  <c r="T28" i="33"/>
  <c r="Q28" i="33"/>
  <c r="O28" i="33"/>
  <c r="M28" i="33"/>
  <c r="K28" i="33"/>
  <c r="H28" i="33"/>
  <c r="F28" i="33"/>
  <c r="D28" i="33"/>
  <c r="B28" i="33"/>
  <c r="Z24" i="33"/>
  <c r="X24" i="33"/>
  <c r="V24" i="33"/>
  <c r="T24" i="33"/>
  <c r="Q24" i="33"/>
  <c r="O24" i="33"/>
  <c r="M24" i="33"/>
  <c r="K24" i="33"/>
  <c r="H24" i="33"/>
  <c r="F24" i="33"/>
  <c r="D24" i="33"/>
  <c r="B24" i="33"/>
  <c r="Z23" i="33"/>
  <c r="X23" i="33"/>
  <c r="V23" i="33"/>
  <c r="T23" i="33"/>
  <c r="Q23" i="33"/>
  <c r="O23" i="33"/>
  <c r="M23" i="33"/>
  <c r="K23" i="33"/>
  <c r="H23" i="33"/>
  <c r="F23" i="33"/>
  <c r="D23" i="33"/>
  <c r="B23" i="33"/>
  <c r="Z22" i="33"/>
  <c r="X22" i="33"/>
  <c r="V22" i="33"/>
  <c r="T22" i="33"/>
  <c r="Q22" i="33"/>
  <c r="O22" i="33"/>
  <c r="M22" i="33"/>
  <c r="K22" i="33"/>
  <c r="H22" i="33"/>
  <c r="F22" i="33"/>
  <c r="D22" i="33"/>
  <c r="B22" i="33"/>
  <c r="Z21" i="33"/>
  <c r="X21" i="33"/>
  <c r="V21" i="33"/>
  <c r="T21" i="33"/>
  <c r="Q21" i="33"/>
  <c r="O21" i="33"/>
  <c r="M21" i="33"/>
  <c r="K21" i="33"/>
  <c r="H21" i="33"/>
  <c r="F21" i="33"/>
  <c r="D21" i="33"/>
  <c r="B21" i="33"/>
  <c r="Z19" i="33"/>
  <c r="X19" i="33"/>
  <c r="V19" i="33"/>
  <c r="T19" i="33"/>
  <c r="Q19" i="33"/>
  <c r="O19" i="33"/>
  <c r="M19" i="33"/>
  <c r="K19" i="33"/>
  <c r="H19" i="33"/>
  <c r="F19" i="33"/>
  <c r="D19" i="33"/>
  <c r="B19" i="33"/>
  <c r="Z18" i="33"/>
  <c r="X18" i="33"/>
  <c r="V18" i="33"/>
  <c r="T18" i="33"/>
  <c r="Q18" i="33"/>
  <c r="O18" i="33"/>
  <c r="M18" i="33"/>
  <c r="K18" i="33"/>
  <c r="H18" i="33"/>
  <c r="F18" i="33"/>
  <c r="D18" i="33"/>
  <c r="B18" i="33"/>
  <c r="Z17" i="33"/>
  <c r="X17" i="33"/>
  <c r="V17" i="33"/>
  <c r="T17" i="33"/>
  <c r="Q17" i="33"/>
  <c r="O17" i="33"/>
  <c r="M17" i="33"/>
  <c r="K17" i="33"/>
  <c r="H17" i="33"/>
  <c r="F17" i="33"/>
  <c r="D17" i="33"/>
  <c r="B17" i="33"/>
  <c r="Z16" i="33"/>
  <c r="X16" i="33"/>
  <c r="V16" i="33"/>
  <c r="T16" i="33"/>
  <c r="Q16" i="33"/>
  <c r="O16" i="33"/>
  <c r="M16" i="33"/>
  <c r="K16" i="33"/>
  <c r="H16" i="33"/>
  <c r="F16" i="33"/>
  <c r="D16" i="33"/>
  <c r="B16" i="33"/>
  <c r="Z12" i="33"/>
  <c r="X12" i="33"/>
  <c r="V12" i="33"/>
  <c r="T12" i="33"/>
  <c r="Q12" i="33"/>
  <c r="O12" i="33"/>
  <c r="M12" i="33"/>
  <c r="K12" i="33"/>
  <c r="H12" i="33"/>
  <c r="F12" i="33"/>
  <c r="D12" i="33"/>
  <c r="B12" i="33"/>
  <c r="Z11" i="33"/>
  <c r="X11" i="33"/>
  <c r="V11" i="33"/>
  <c r="T11" i="33"/>
  <c r="Q11" i="33"/>
  <c r="O11" i="33"/>
  <c r="M11" i="33"/>
  <c r="K11" i="33"/>
  <c r="H11" i="33"/>
  <c r="F11" i="33"/>
  <c r="D11" i="33"/>
  <c r="B11" i="33"/>
  <c r="Z10" i="33"/>
  <c r="X10" i="33"/>
  <c r="V10" i="33"/>
  <c r="T10" i="33"/>
  <c r="Q10" i="33"/>
  <c r="O10" i="33"/>
  <c r="M10" i="33"/>
  <c r="K10" i="33"/>
  <c r="H10" i="33"/>
  <c r="F10" i="33"/>
  <c r="D10" i="33"/>
  <c r="B10" i="33"/>
  <c r="Z9" i="33"/>
  <c r="X9" i="33"/>
  <c r="V9" i="33"/>
  <c r="T9" i="33"/>
  <c r="Q9" i="33"/>
  <c r="O9" i="33"/>
  <c r="M9" i="33"/>
  <c r="K9" i="33"/>
  <c r="H9" i="33"/>
  <c r="F9" i="33"/>
  <c r="D9" i="33"/>
  <c r="B9" i="33"/>
  <c r="Z7" i="33"/>
  <c r="X7" i="33"/>
  <c r="V7" i="33"/>
  <c r="T7" i="33"/>
  <c r="Q7" i="33"/>
  <c r="O7" i="33"/>
  <c r="M7" i="33"/>
  <c r="K7" i="33"/>
  <c r="H7" i="33"/>
  <c r="F7" i="33"/>
  <c r="Z6" i="33"/>
  <c r="X6" i="33"/>
  <c r="V6" i="33"/>
  <c r="T6" i="33"/>
  <c r="Q6" i="33"/>
  <c r="O6" i="33"/>
  <c r="M6" i="33"/>
  <c r="K6" i="33"/>
  <c r="H6" i="33"/>
  <c r="F6" i="33"/>
  <c r="D6" i="33"/>
  <c r="B6" i="33"/>
  <c r="Z5" i="33"/>
  <c r="X5" i="33"/>
  <c r="V5" i="33"/>
  <c r="T5" i="33"/>
  <c r="Q5" i="33"/>
  <c r="O5" i="33"/>
  <c r="M5" i="33"/>
  <c r="K5" i="33"/>
  <c r="H5" i="33"/>
  <c r="F5" i="33"/>
  <c r="D5" i="33"/>
  <c r="B5" i="33"/>
  <c r="Z4" i="33"/>
  <c r="X4" i="33"/>
  <c r="V4" i="33"/>
  <c r="T4" i="33"/>
  <c r="Q4" i="33"/>
  <c r="O4" i="33"/>
  <c r="M4" i="33"/>
  <c r="K4" i="33"/>
  <c r="H4" i="33"/>
  <c r="F4" i="33"/>
  <c r="B4" i="33"/>
  <c r="BZ36" i="35"/>
  <c r="BQ36" i="35"/>
  <c r="BH36" i="35"/>
  <c r="AY36" i="35"/>
  <c r="AO36" i="35"/>
  <c r="BZ35" i="35"/>
  <c r="BQ35" i="35"/>
  <c r="BH35" i="35"/>
  <c r="AY35" i="35"/>
  <c r="AO35" i="35"/>
  <c r="BZ34" i="35"/>
  <c r="BQ34" i="35"/>
  <c r="BH34" i="35"/>
  <c r="AY34" i="35"/>
  <c r="AO34" i="35"/>
  <c r="BZ33" i="35"/>
  <c r="BQ33" i="35"/>
  <c r="BH33" i="35"/>
  <c r="AY33" i="35"/>
  <c r="AO33" i="35"/>
  <c r="BZ32" i="35"/>
  <c r="BQ32" i="35"/>
  <c r="BH32" i="35"/>
  <c r="AY32" i="35"/>
  <c r="AO32" i="35"/>
  <c r="BZ31" i="35"/>
  <c r="BQ31" i="35"/>
  <c r="BH31" i="35"/>
  <c r="AY31" i="35"/>
  <c r="AO31" i="35"/>
  <c r="BZ30" i="35"/>
  <c r="BQ30" i="35"/>
  <c r="BH30" i="35"/>
  <c r="AY30" i="35"/>
  <c r="AO30" i="35"/>
  <c r="BZ29" i="35"/>
  <c r="BQ29" i="35"/>
  <c r="BH29" i="35"/>
  <c r="AY29" i="35"/>
  <c r="AO29" i="35"/>
  <c r="BZ28" i="35"/>
  <c r="BQ28" i="35"/>
  <c r="BH28" i="35"/>
  <c r="AY28" i="35"/>
  <c r="AO28" i="35"/>
  <c r="BZ27" i="35"/>
  <c r="BQ27" i="35"/>
  <c r="BH27" i="35"/>
  <c r="AY27" i="35"/>
  <c r="AO27" i="35"/>
  <c r="BZ26" i="35"/>
  <c r="BQ26" i="35"/>
  <c r="BH26" i="35"/>
  <c r="AY26" i="35"/>
  <c r="AO26" i="35"/>
  <c r="BZ25" i="35"/>
  <c r="BQ25" i="35"/>
  <c r="BH25" i="35"/>
  <c r="AY25" i="35"/>
  <c r="AO25" i="35"/>
  <c r="BZ24" i="35"/>
  <c r="BQ24" i="35"/>
  <c r="BH24" i="35"/>
  <c r="AY24" i="35"/>
  <c r="AO24" i="35"/>
  <c r="BZ23" i="35"/>
  <c r="BQ23" i="35"/>
  <c r="BH23" i="35"/>
  <c r="AY23" i="35"/>
  <c r="AO23" i="35"/>
  <c r="BZ22" i="35"/>
  <c r="BQ22" i="35"/>
  <c r="BH22" i="35"/>
  <c r="AY22" i="35"/>
  <c r="AO22" i="35"/>
  <c r="BZ21" i="35"/>
  <c r="BQ21" i="35"/>
  <c r="BH21" i="35"/>
  <c r="AY21" i="35"/>
  <c r="AO21" i="35"/>
  <c r="BZ18" i="35"/>
  <c r="BQ18" i="35"/>
  <c r="BH18" i="35"/>
  <c r="AY18" i="35"/>
  <c r="AO18" i="35"/>
  <c r="BZ17" i="35"/>
  <c r="BQ17" i="35"/>
  <c r="BH17" i="35"/>
  <c r="AY17" i="35"/>
  <c r="AO17" i="35"/>
  <c r="BZ16" i="35"/>
  <c r="BQ16" i="35"/>
  <c r="BH16" i="35"/>
  <c r="AY16" i="35"/>
  <c r="AO16" i="35"/>
  <c r="BZ15" i="35"/>
  <c r="BQ15" i="35"/>
  <c r="BH15" i="35"/>
  <c r="AY15" i="35"/>
  <c r="AO15" i="35"/>
  <c r="BZ14" i="35"/>
  <c r="BQ14" i="35"/>
  <c r="BH14" i="35"/>
  <c r="AY14" i="35"/>
  <c r="AO14" i="35"/>
  <c r="BZ13" i="35"/>
  <c r="BQ13" i="35"/>
  <c r="BH13" i="35"/>
  <c r="AY13" i="35"/>
  <c r="AO13" i="35"/>
  <c r="BZ12" i="35"/>
  <c r="BQ12" i="35"/>
  <c r="BH12" i="35"/>
  <c r="AY12" i="35"/>
  <c r="AO12" i="35"/>
  <c r="BZ11" i="35"/>
  <c r="BQ11" i="35"/>
  <c r="BH11" i="35"/>
  <c r="AY11" i="35"/>
  <c r="AO11" i="35"/>
  <c r="BZ10" i="35"/>
  <c r="BQ10" i="35"/>
  <c r="BH10" i="35"/>
  <c r="AY10" i="35"/>
  <c r="AO10" i="35"/>
  <c r="BZ9" i="35"/>
  <c r="BQ9" i="35"/>
  <c r="BH9" i="35"/>
  <c r="AY9" i="35"/>
  <c r="AO9" i="35"/>
  <c r="BZ8" i="35"/>
  <c r="BQ8" i="35"/>
  <c r="BH8" i="35"/>
  <c r="AY8" i="35"/>
  <c r="AO8" i="35"/>
  <c r="BZ7" i="35"/>
  <c r="BQ7" i="35"/>
  <c r="BH7" i="35"/>
  <c r="AY7" i="35"/>
  <c r="AO7" i="35"/>
  <c r="BZ6" i="35"/>
  <c r="BQ6" i="35"/>
  <c r="BH6" i="35"/>
  <c r="AY6" i="35"/>
  <c r="AO6" i="35"/>
  <c r="BZ5" i="35"/>
  <c r="BQ5" i="35"/>
  <c r="BH5" i="35"/>
  <c r="AY5" i="35"/>
  <c r="AO5" i="35"/>
  <c r="BZ4" i="35"/>
  <c r="BQ4" i="35"/>
  <c r="BH4" i="35"/>
  <c r="AY4" i="35"/>
  <c r="AO4" i="35"/>
  <c r="BZ3" i="35"/>
  <c r="BQ3" i="35"/>
  <c r="BH3" i="35"/>
  <c r="AY3" i="35"/>
  <c r="AO3" i="35"/>
  <c r="Q36" i="7"/>
  <c r="M36" i="7"/>
  <c r="H36" i="7"/>
  <c r="D36" i="7"/>
  <c r="Q35" i="7"/>
  <c r="M35" i="7"/>
  <c r="H35" i="7"/>
  <c r="D35" i="7"/>
  <c r="Q34" i="7"/>
  <c r="M34" i="7"/>
  <c r="H34" i="7"/>
  <c r="D34" i="7"/>
  <c r="Q33" i="7"/>
  <c r="M33" i="7"/>
  <c r="H33" i="7"/>
  <c r="D33" i="7"/>
  <c r="Q31" i="7"/>
  <c r="M31" i="7"/>
  <c r="H31" i="7"/>
  <c r="D31" i="7"/>
  <c r="Q30" i="7"/>
  <c r="M30" i="7"/>
  <c r="H30" i="7"/>
  <c r="D30" i="7"/>
  <c r="Q29" i="7"/>
  <c r="M29" i="7"/>
  <c r="H29" i="7"/>
  <c r="D29" i="7"/>
  <c r="Q28" i="7"/>
  <c r="M28" i="7"/>
  <c r="H28" i="7"/>
  <c r="D28" i="7"/>
  <c r="AI24" i="7"/>
  <c r="AE24" i="7"/>
  <c r="Z24" i="7"/>
  <c r="V24" i="7"/>
  <c r="Q24" i="7"/>
  <c r="M24" i="7"/>
  <c r="H24" i="7"/>
  <c r="D24" i="7"/>
  <c r="AI23" i="7"/>
  <c r="AE23" i="7"/>
  <c r="Z23" i="7"/>
  <c r="V23" i="7"/>
  <c r="Q23" i="7"/>
  <c r="M23" i="7"/>
  <c r="H23" i="7"/>
  <c r="D23" i="7"/>
  <c r="AI22" i="7"/>
  <c r="AE22" i="7"/>
  <c r="Z22" i="7"/>
  <c r="V22" i="7"/>
  <c r="Q22" i="7"/>
  <c r="M22" i="7"/>
  <c r="H22" i="7"/>
  <c r="D22" i="7"/>
  <c r="AI21" i="7"/>
  <c r="AE21" i="7"/>
  <c r="Z21" i="7"/>
  <c r="V21" i="7"/>
  <c r="Q21" i="7"/>
  <c r="M21" i="7"/>
  <c r="H21" i="7"/>
  <c r="D21" i="7"/>
  <c r="AI19" i="7"/>
  <c r="AE19" i="7"/>
  <c r="Z19" i="7"/>
  <c r="V19" i="7"/>
  <c r="Q19" i="7"/>
  <c r="M19" i="7"/>
  <c r="H19" i="7"/>
  <c r="D19" i="7"/>
  <c r="AI18" i="7"/>
  <c r="AE18" i="7"/>
  <c r="Z18" i="7"/>
  <c r="V18" i="7"/>
  <c r="Q18" i="7"/>
  <c r="M18" i="7"/>
  <c r="H18" i="7"/>
  <c r="D18" i="7"/>
  <c r="AI17" i="7"/>
  <c r="AE17" i="7"/>
  <c r="Z17" i="7"/>
  <c r="V17" i="7"/>
  <c r="Q17" i="7"/>
  <c r="M17" i="7"/>
  <c r="H17" i="7"/>
  <c r="D17" i="7"/>
  <c r="AI16" i="7"/>
  <c r="AE16" i="7"/>
  <c r="Z16" i="7"/>
  <c r="V16" i="7"/>
  <c r="Q16" i="7"/>
  <c r="M16" i="7"/>
  <c r="H16" i="7"/>
  <c r="D16" i="7"/>
  <c r="AI12" i="7"/>
  <c r="AE12" i="7"/>
  <c r="Z12" i="7"/>
  <c r="V12" i="7"/>
  <c r="Q12" i="7"/>
  <c r="M12" i="7"/>
  <c r="H12" i="7"/>
  <c r="D12" i="7"/>
  <c r="AI11" i="7"/>
  <c r="AE11" i="7"/>
  <c r="Z11" i="7"/>
  <c r="V11" i="7"/>
  <c r="Q11" i="7"/>
  <c r="M11" i="7"/>
  <c r="H11" i="7"/>
  <c r="D11" i="7"/>
  <c r="AI10" i="7"/>
  <c r="AE10" i="7"/>
  <c r="Z10" i="7"/>
  <c r="V10" i="7"/>
  <c r="Q10" i="7"/>
  <c r="M10" i="7"/>
  <c r="H10" i="7"/>
  <c r="D10" i="7"/>
  <c r="AI9" i="7"/>
  <c r="AE9" i="7"/>
  <c r="Z9" i="7"/>
  <c r="V9" i="7"/>
  <c r="Q9" i="7"/>
  <c r="M9" i="7"/>
  <c r="H9" i="7"/>
  <c r="D9" i="7"/>
  <c r="AI7" i="7"/>
  <c r="AE7" i="7"/>
  <c r="Z7" i="7"/>
  <c r="V7" i="7"/>
  <c r="Q7" i="7"/>
  <c r="M7" i="7"/>
  <c r="H7" i="7"/>
  <c r="D7" i="7"/>
  <c r="AI6" i="7"/>
  <c r="AE6" i="7"/>
  <c r="Z6" i="7"/>
  <c r="V6" i="7"/>
  <c r="Q6" i="7"/>
  <c r="M6" i="7"/>
  <c r="H6" i="7"/>
  <c r="D6" i="7"/>
  <c r="AI5" i="7"/>
  <c r="AE5" i="7"/>
  <c r="Z5" i="7"/>
  <c r="V5" i="7"/>
  <c r="Q5" i="7"/>
  <c r="M5" i="7"/>
  <c r="H5" i="7"/>
  <c r="D5" i="7"/>
  <c r="AI4" i="7"/>
  <c r="AE4" i="7"/>
  <c r="Z4" i="7"/>
  <c r="V4" i="7"/>
  <c r="Q4" i="7"/>
  <c r="M4" i="7"/>
  <c r="H4" i="7"/>
  <c r="D4" i="7"/>
  <c r="BZ36" i="6"/>
  <c r="BY36" i="6"/>
  <c r="BQ36" i="6"/>
  <c r="BP36" i="6"/>
  <c r="BH36" i="6"/>
  <c r="BG36" i="6"/>
  <c r="AY36" i="6"/>
  <c r="AX36" i="6"/>
  <c r="AO36" i="6"/>
  <c r="AN36" i="6"/>
  <c r="BZ35" i="6"/>
  <c r="BY35" i="6"/>
  <c r="BQ35" i="6"/>
  <c r="BP35" i="6"/>
  <c r="BH35" i="6"/>
  <c r="BG35" i="6"/>
  <c r="AY35" i="6"/>
  <c r="AX35" i="6"/>
  <c r="AO35" i="6"/>
  <c r="AN35" i="6"/>
  <c r="BZ34" i="6"/>
  <c r="BY34" i="6"/>
  <c r="BQ34" i="6"/>
  <c r="BP34" i="6"/>
  <c r="BH34" i="6"/>
  <c r="BG34" i="6"/>
  <c r="AY34" i="6"/>
  <c r="AX34" i="6"/>
  <c r="AO34" i="6"/>
  <c r="AN34" i="6"/>
  <c r="BZ33" i="6"/>
  <c r="BY33" i="6"/>
  <c r="BQ33" i="6"/>
  <c r="BP33" i="6"/>
  <c r="BH33" i="6"/>
  <c r="BG33" i="6"/>
  <c r="AY33" i="6"/>
  <c r="AX33" i="6"/>
  <c r="AO33" i="6"/>
  <c r="AN33" i="6"/>
  <c r="BZ32" i="6"/>
  <c r="BY32" i="6"/>
  <c r="BQ32" i="6"/>
  <c r="BP32" i="6"/>
  <c r="BH32" i="6"/>
  <c r="BG32" i="6"/>
  <c r="AY32" i="6"/>
  <c r="AX32" i="6"/>
  <c r="AO32" i="6"/>
  <c r="AN32" i="6"/>
  <c r="BZ31" i="6"/>
  <c r="BY31" i="6"/>
  <c r="BQ31" i="6"/>
  <c r="BP31" i="6"/>
  <c r="BH31" i="6"/>
  <c r="BG31" i="6"/>
  <c r="AY31" i="6"/>
  <c r="AX31" i="6"/>
  <c r="AO31" i="6"/>
  <c r="AN31" i="6"/>
  <c r="BZ30" i="6"/>
  <c r="BY30" i="6"/>
  <c r="BQ30" i="6"/>
  <c r="BP30" i="6"/>
  <c r="BH30" i="6"/>
  <c r="BG30" i="6"/>
  <c r="AY30" i="6"/>
  <c r="AX30" i="6"/>
  <c r="AO30" i="6"/>
  <c r="AN30" i="6"/>
  <c r="BZ29" i="6"/>
  <c r="BY29" i="6"/>
  <c r="BQ29" i="6"/>
  <c r="BP29" i="6"/>
  <c r="BH29" i="6"/>
  <c r="BG29" i="6"/>
  <c r="AY29" i="6"/>
  <c r="AX29" i="6"/>
  <c r="AO29" i="6"/>
  <c r="AN29" i="6"/>
  <c r="BZ28" i="6"/>
  <c r="BY28" i="6"/>
  <c r="BQ28" i="6"/>
  <c r="BP28" i="6"/>
  <c r="BH28" i="6"/>
  <c r="BG28" i="6"/>
  <c r="AY28" i="6"/>
  <c r="AX28" i="6"/>
  <c r="AO28" i="6"/>
  <c r="AN28" i="6"/>
  <c r="BZ27" i="6"/>
  <c r="BY27" i="6"/>
  <c r="BQ27" i="6"/>
  <c r="BP27" i="6"/>
  <c r="BH27" i="6"/>
  <c r="BG27" i="6"/>
  <c r="AY27" i="6"/>
  <c r="AX27" i="6"/>
  <c r="AO27" i="6"/>
  <c r="AN27" i="6"/>
  <c r="BZ26" i="6"/>
  <c r="BY26" i="6"/>
  <c r="BQ26" i="6"/>
  <c r="BP26" i="6"/>
  <c r="BH26" i="6"/>
  <c r="BG26" i="6"/>
  <c r="AY26" i="6"/>
  <c r="AX26" i="6"/>
  <c r="AO26" i="6"/>
  <c r="AN26" i="6"/>
  <c r="BZ25" i="6"/>
  <c r="BY25" i="6"/>
  <c r="BQ25" i="6"/>
  <c r="BP25" i="6"/>
  <c r="BH25" i="6"/>
  <c r="BG25" i="6"/>
  <c r="AY25" i="6"/>
  <c r="AX25" i="6"/>
  <c r="AO25" i="6"/>
  <c r="AN25" i="6"/>
  <c r="BZ24" i="6"/>
  <c r="BY24" i="6"/>
  <c r="BQ24" i="6"/>
  <c r="BP24" i="6"/>
  <c r="BH24" i="6"/>
  <c r="BG24" i="6"/>
  <c r="AY24" i="6"/>
  <c r="AX24" i="6"/>
  <c r="AO24" i="6"/>
  <c r="AN24" i="6"/>
  <c r="BZ23" i="6"/>
  <c r="BY23" i="6"/>
  <c r="BQ23" i="6"/>
  <c r="BP23" i="6"/>
  <c r="BH23" i="6"/>
  <c r="BG23" i="6"/>
  <c r="AY23" i="6"/>
  <c r="AX23" i="6"/>
  <c r="AO23" i="6"/>
  <c r="AN23" i="6"/>
  <c r="BZ22" i="6"/>
  <c r="BY22" i="6"/>
  <c r="BQ22" i="6"/>
  <c r="BP22" i="6"/>
  <c r="BH22" i="6"/>
  <c r="BG22" i="6"/>
  <c r="AY22" i="6"/>
  <c r="AX22" i="6"/>
  <c r="AO22" i="6"/>
  <c r="AN22" i="6"/>
  <c r="BZ21" i="6"/>
  <c r="BY21" i="6"/>
  <c r="BQ21" i="6"/>
  <c r="BP21" i="6"/>
  <c r="BH21" i="6"/>
  <c r="BG21" i="6"/>
  <c r="AY21" i="6"/>
  <c r="AX21" i="6"/>
  <c r="AO21" i="6"/>
  <c r="AN21" i="6"/>
  <c r="BZ18" i="6"/>
  <c r="BY18" i="6"/>
  <c r="BQ18" i="6"/>
  <c r="BP18" i="6"/>
  <c r="BH18" i="6"/>
  <c r="BG18" i="6"/>
  <c r="AY18" i="6"/>
  <c r="AX18" i="6"/>
  <c r="AO18" i="6"/>
  <c r="AN18" i="6"/>
  <c r="BZ17" i="6"/>
  <c r="BY17" i="6"/>
  <c r="BQ17" i="6"/>
  <c r="BP17" i="6"/>
  <c r="BH17" i="6"/>
  <c r="BG17" i="6"/>
  <c r="AY17" i="6"/>
  <c r="AX17" i="6"/>
  <c r="AO17" i="6"/>
  <c r="AN17" i="6"/>
  <c r="BZ16" i="6"/>
  <c r="BY16" i="6"/>
  <c r="BQ16" i="6"/>
  <c r="BP16" i="6"/>
  <c r="BH16" i="6"/>
  <c r="BG16" i="6"/>
  <c r="AY16" i="6"/>
  <c r="AX16" i="6"/>
  <c r="AO16" i="6"/>
  <c r="AN16" i="6"/>
  <c r="BZ15" i="6"/>
  <c r="BY15" i="6"/>
  <c r="BQ15" i="6"/>
  <c r="BP15" i="6"/>
  <c r="BH15" i="6"/>
  <c r="BG15" i="6"/>
  <c r="AY15" i="6"/>
  <c r="AX15" i="6"/>
  <c r="AO15" i="6"/>
  <c r="AN15" i="6"/>
  <c r="BZ14" i="6"/>
  <c r="BY14" i="6"/>
  <c r="BQ14" i="6"/>
  <c r="BP14" i="6"/>
  <c r="BH14" i="6"/>
  <c r="BG14" i="6"/>
  <c r="AY14" i="6"/>
  <c r="AX14" i="6"/>
  <c r="AO14" i="6"/>
  <c r="AN14" i="6"/>
  <c r="BZ13" i="6"/>
  <c r="BY13" i="6"/>
  <c r="BQ13" i="6"/>
  <c r="BP13" i="6"/>
  <c r="BH13" i="6"/>
  <c r="BG13" i="6"/>
  <c r="AY13" i="6"/>
  <c r="AX13" i="6"/>
  <c r="AO13" i="6"/>
  <c r="AN13" i="6"/>
  <c r="BZ12" i="6"/>
  <c r="BY12" i="6"/>
  <c r="BQ12" i="6"/>
  <c r="BP12" i="6"/>
  <c r="BH12" i="6"/>
  <c r="BG12" i="6"/>
  <c r="AY12" i="6"/>
  <c r="AX12" i="6"/>
  <c r="AO12" i="6"/>
  <c r="AN12" i="6"/>
  <c r="BZ11" i="6"/>
  <c r="BY11" i="6"/>
  <c r="BQ11" i="6"/>
  <c r="BP11" i="6"/>
  <c r="BH11" i="6"/>
  <c r="BG11" i="6"/>
  <c r="AY11" i="6"/>
  <c r="AX11" i="6"/>
  <c r="AO11" i="6"/>
  <c r="AN11" i="6"/>
  <c r="BZ10" i="6"/>
  <c r="BY10" i="6"/>
  <c r="BQ10" i="6"/>
  <c r="BP10" i="6"/>
  <c r="BH10" i="6"/>
  <c r="BG10" i="6"/>
  <c r="AY10" i="6"/>
  <c r="AX10" i="6"/>
  <c r="AO10" i="6"/>
  <c r="AN10" i="6"/>
  <c r="BZ9" i="6"/>
  <c r="BY9" i="6"/>
  <c r="BQ9" i="6"/>
  <c r="BP9" i="6"/>
  <c r="BH9" i="6"/>
  <c r="BG9" i="6"/>
  <c r="AY9" i="6"/>
  <c r="AX9" i="6"/>
  <c r="AO9" i="6"/>
  <c r="AN9" i="6"/>
  <c r="BZ8" i="6"/>
  <c r="BY8" i="6"/>
  <c r="BQ8" i="6"/>
  <c r="BP8" i="6"/>
  <c r="BH8" i="6"/>
  <c r="BG8" i="6"/>
  <c r="AY8" i="6"/>
  <c r="AX8" i="6"/>
  <c r="AO8" i="6"/>
  <c r="AN8" i="6"/>
  <c r="BZ7" i="6"/>
  <c r="BY7" i="6"/>
  <c r="BQ7" i="6"/>
  <c r="BP7" i="6"/>
  <c r="BH7" i="6"/>
  <c r="BG7" i="6"/>
  <c r="AY7" i="6"/>
  <c r="AX7" i="6"/>
  <c r="AO7" i="6"/>
  <c r="AN7" i="6"/>
  <c r="BZ6" i="6"/>
  <c r="BY6" i="6"/>
  <c r="BQ6" i="6"/>
  <c r="BP6" i="6"/>
  <c r="BH6" i="6"/>
  <c r="BG6" i="6"/>
  <c r="AY6" i="6"/>
  <c r="AX6" i="6"/>
  <c r="AO6" i="6"/>
  <c r="AN6" i="6"/>
  <c r="BZ5" i="6"/>
  <c r="BY5" i="6"/>
  <c r="BQ5" i="6"/>
  <c r="BP5" i="6"/>
  <c r="BH5" i="6"/>
  <c r="BG5" i="6"/>
  <c r="AY5" i="6"/>
  <c r="AX5" i="6"/>
  <c r="AO5" i="6"/>
  <c r="AN5" i="6"/>
  <c r="BZ4" i="6"/>
  <c r="BY4" i="6"/>
  <c r="BQ4" i="6"/>
  <c r="BP4" i="6"/>
  <c r="BH4" i="6"/>
  <c r="BG4" i="6"/>
  <c r="AY4" i="6"/>
  <c r="AX4" i="6"/>
  <c r="AO4" i="6"/>
  <c r="AN4" i="6"/>
  <c r="BZ3" i="6"/>
  <c r="BY3" i="6"/>
  <c r="BQ3" i="6"/>
  <c r="BP3" i="6"/>
  <c r="BH3" i="6"/>
  <c r="BG3" i="6"/>
  <c r="AY3" i="6"/>
  <c r="AX3" i="6"/>
  <c r="AO3" i="6"/>
  <c r="AN3" i="6"/>
  <c r="BO99" i="3"/>
  <c r="BL99" i="3"/>
  <c r="AL111" i="25"/>
  <c r="BO15" i="3"/>
  <c r="BL15" i="3"/>
  <c r="AL112" i="25"/>
  <c r="BO103" i="3"/>
  <c r="BL103" i="3"/>
  <c r="AL82" i="25"/>
  <c r="BO149" i="3"/>
  <c r="BL149" i="3"/>
  <c r="AL153" i="25"/>
  <c r="BO110" i="3"/>
  <c r="BL110" i="3"/>
  <c r="AL136" i="25"/>
  <c r="BO79" i="3"/>
  <c r="BL79" i="3"/>
  <c r="AL157" i="25"/>
  <c r="BO84" i="3"/>
  <c r="BL84" i="3"/>
  <c r="AL44" i="25"/>
  <c r="BO151" i="3"/>
  <c r="BL151" i="3"/>
  <c r="AL129" i="25"/>
  <c r="BO28" i="3"/>
  <c r="BL28" i="3"/>
  <c r="AL75" i="25"/>
  <c r="BO124" i="3"/>
  <c r="BL124" i="3"/>
  <c r="AL83" i="25"/>
  <c r="BO88" i="3"/>
  <c r="BL88" i="3"/>
  <c r="AL154" i="25"/>
  <c r="BO32" i="3"/>
  <c r="BL32" i="3"/>
  <c r="AL40" i="25"/>
  <c r="BO132" i="3"/>
  <c r="BL132" i="3"/>
  <c r="AL119" i="25"/>
  <c r="BO5" i="3"/>
  <c r="BL5" i="3"/>
  <c r="AL93" i="25"/>
  <c r="BO126" i="3"/>
  <c r="BL126" i="3"/>
  <c r="AL138" i="25"/>
  <c r="BO116" i="3"/>
  <c r="BL116" i="3"/>
  <c r="AL34" i="25"/>
  <c r="BO135" i="3"/>
  <c r="BL135" i="3"/>
  <c r="AL99" i="25"/>
  <c r="BO75" i="3"/>
  <c r="BL75" i="3"/>
  <c r="AL52" i="25"/>
  <c r="BO86" i="3"/>
  <c r="BL86" i="3"/>
  <c r="AL22" i="25"/>
  <c r="BO155" i="3"/>
  <c r="BL155" i="3"/>
  <c r="AL117" i="25"/>
  <c r="BO138" i="3"/>
  <c r="BL138" i="3"/>
  <c r="AL121" i="25"/>
  <c r="BO31" i="3"/>
  <c r="BL31" i="3"/>
  <c r="AL102" i="25"/>
  <c r="BO81" i="3"/>
  <c r="BL81" i="3"/>
  <c r="AL72" i="25"/>
  <c r="BO113" i="3"/>
  <c r="BL113" i="3"/>
  <c r="AL160" i="25"/>
  <c r="BO48" i="3"/>
  <c r="BL48" i="3"/>
  <c r="AL89" i="25"/>
  <c r="BO11" i="3"/>
  <c r="BL11" i="3"/>
  <c r="AL65" i="25"/>
  <c r="BO122" i="3"/>
  <c r="BL122" i="3"/>
  <c r="AL68" i="25"/>
  <c r="BO112" i="3"/>
  <c r="BL112" i="3"/>
  <c r="AL131" i="25"/>
  <c r="BO100" i="3"/>
  <c r="BL100" i="3"/>
  <c r="AL134" i="25"/>
  <c r="BO3" i="3"/>
  <c r="BL3" i="3"/>
  <c r="AL62" i="25"/>
  <c r="BO10" i="3"/>
  <c r="BL10" i="3"/>
  <c r="AL63" i="25"/>
  <c r="BO41" i="3"/>
  <c r="BL41" i="3"/>
  <c r="AL97" i="25"/>
  <c r="BO136" i="3"/>
  <c r="BL136" i="3"/>
  <c r="AL120" i="25"/>
  <c r="BO66" i="3"/>
  <c r="BL66" i="3"/>
  <c r="AL76" i="25"/>
  <c r="BO54" i="3"/>
  <c r="BL54" i="3"/>
  <c r="AL80" i="25"/>
  <c r="BO67" i="3"/>
  <c r="BL67" i="3"/>
  <c r="AL69" i="25"/>
  <c r="BO145" i="3"/>
  <c r="BL145" i="3"/>
  <c r="AL133" i="25"/>
  <c r="BO49" i="3"/>
  <c r="BL49" i="3"/>
  <c r="AL125" i="25"/>
  <c r="BO104" i="3"/>
  <c r="BL104" i="3"/>
  <c r="AL58" i="25"/>
  <c r="BO90" i="3"/>
  <c r="BL90" i="3"/>
  <c r="AL161" i="25"/>
  <c r="BO161" i="3"/>
  <c r="BL161" i="3"/>
  <c r="AL150" i="25"/>
  <c r="BO7" i="3"/>
  <c r="BL7" i="3"/>
  <c r="AL17" i="25"/>
  <c r="BO143" i="3"/>
  <c r="BL143" i="3"/>
  <c r="AL39" i="25"/>
  <c r="BO133" i="3"/>
  <c r="BL133" i="3"/>
  <c r="AL115" i="25"/>
  <c r="BO117" i="3"/>
  <c r="BL117" i="3"/>
  <c r="AL140" i="25"/>
  <c r="BO57" i="3"/>
  <c r="BL57" i="3"/>
  <c r="AL36" i="25"/>
  <c r="BO82" i="3"/>
  <c r="BL82" i="3"/>
  <c r="AL144" i="25"/>
  <c r="BO160" i="3"/>
  <c r="BL160" i="3"/>
  <c r="AL66" i="25"/>
  <c r="BO97" i="3"/>
  <c r="BL97" i="3"/>
  <c r="AL122" i="25"/>
  <c r="BO64" i="3"/>
  <c r="BL64" i="3"/>
  <c r="AL81" i="25"/>
  <c r="BO127" i="3"/>
  <c r="BL127" i="3"/>
  <c r="AL152" i="25"/>
  <c r="BO142" i="3"/>
  <c r="BL142" i="3"/>
  <c r="AL142" i="25"/>
  <c r="BO121" i="3"/>
  <c r="BL121" i="3"/>
  <c r="AL73" i="25"/>
  <c r="BO93" i="3"/>
  <c r="BL93" i="3"/>
  <c r="AL132" i="25"/>
  <c r="BO137" i="3"/>
  <c r="BL137" i="3"/>
  <c r="AL126" i="25"/>
  <c r="BO146" i="3"/>
  <c r="BL146" i="3"/>
  <c r="AL143" i="25"/>
  <c r="BO102" i="3"/>
  <c r="BL102" i="3"/>
  <c r="AL141" i="25"/>
  <c r="BO56" i="3"/>
  <c r="BL56" i="3"/>
  <c r="AL124" i="25"/>
  <c r="BO140" i="3"/>
  <c r="BL140" i="3"/>
  <c r="AL100" i="25"/>
  <c r="BO130" i="3"/>
  <c r="BL130" i="3"/>
  <c r="AL158" i="25"/>
  <c r="BO119" i="3"/>
  <c r="BL119" i="3"/>
  <c r="AL116" i="25"/>
  <c r="BO107" i="3"/>
  <c r="BL107" i="3"/>
  <c r="AL109" i="25"/>
  <c r="BO154" i="3"/>
  <c r="BL154" i="3"/>
  <c r="AL155" i="25"/>
  <c r="BO98" i="3"/>
  <c r="BL98" i="3"/>
  <c r="AL57" i="25"/>
  <c r="BO52" i="3"/>
  <c r="BL52" i="3"/>
  <c r="AL16" i="25"/>
  <c r="BO153" i="3"/>
  <c r="BL153" i="3"/>
  <c r="AL145" i="25"/>
  <c r="BO134" i="3"/>
  <c r="BL134" i="3"/>
  <c r="AL50" i="25"/>
  <c r="BO91" i="3"/>
  <c r="BL91" i="3"/>
  <c r="AL35" i="25"/>
  <c r="BO118" i="3"/>
  <c r="BL118" i="3"/>
  <c r="AL105" i="25"/>
  <c r="BO147" i="3"/>
  <c r="BL147" i="3"/>
  <c r="AL85" i="25"/>
  <c r="BO148" i="3"/>
  <c r="BL148" i="3"/>
  <c r="AL159" i="25"/>
  <c r="BO29" i="3"/>
  <c r="BL29" i="3"/>
  <c r="AL38" i="25"/>
  <c r="BO21" i="3"/>
  <c r="BL21" i="3"/>
  <c r="AL91" i="25"/>
  <c r="BO96" i="3"/>
  <c r="BL96" i="3"/>
  <c r="AL114" i="25"/>
  <c r="BO109" i="3"/>
  <c r="BL109" i="3"/>
  <c r="AL11" i="25"/>
  <c r="BO58" i="3"/>
  <c r="BL58" i="3"/>
  <c r="AL64" i="25"/>
  <c r="BO35" i="3"/>
  <c r="BL35" i="3"/>
  <c r="AL94" i="25"/>
  <c r="BO20" i="3"/>
  <c r="BL20" i="3"/>
  <c r="AL92" i="25"/>
  <c r="BO129" i="3"/>
  <c r="BL129" i="3"/>
  <c r="AL84" i="25"/>
  <c r="BO120" i="3"/>
  <c r="BL120" i="3"/>
  <c r="AL61" i="25"/>
  <c r="BO106" i="3"/>
  <c r="BL106" i="3"/>
  <c r="AL137" i="25"/>
  <c r="BO125" i="3"/>
  <c r="BL125" i="3"/>
  <c r="AL31" i="25"/>
  <c r="BO8" i="3"/>
  <c r="BL8" i="3"/>
  <c r="AL96" i="25"/>
  <c r="BO4" i="3"/>
  <c r="BL4" i="3"/>
  <c r="AL12" i="25"/>
  <c r="BO6" i="3"/>
  <c r="BL6" i="3"/>
  <c r="AL29" i="25"/>
  <c r="BO71" i="3"/>
  <c r="BL71" i="3"/>
  <c r="AL107" i="25"/>
  <c r="BO51" i="3"/>
  <c r="BL51" i="3"/>
  <c r="AL45" i="25"/>
  <c r="BO156" i="3"/>
  <c r="BL156" i="3"/>
  <c r="AL130" i="25"/>
  <c r="BO55" i="3"/>
  <c r="BL55" i="3"/>
  <c r="AL24" i="25"/>
  <c r="BO69" i="3"/>
  <c r="BL69" i="3"/>
  <c r="AL60" i="25"/>
  <c r="BO144" i="3"/>
  <c r="BL144" i="3"/>
  <c r="AL106" i="25"/>
  <c r="BO83" i="3"/>
  <c r="BL83" i="3"/>
  <c r="AL86" i="25"/>
  <c r="BO13" i="3"/>
  <c r="BL13" i="3"/>
  <c r="AL9" i="25"/>
  <c r="BO38" i="3"/>
  <c r="BL38" i="3"/>
  <c r="AL77" i="25"/>
  <c r="BO141" i="3"/>
  <c r="BL141" i="3"/>
  <c r="AL135" i="25"/>
  <c r="BO59" i="3"/>
  <c r="BL59" i="3"/>
  <c r="AL30" i="25"/>
  <c r="BO128" i="3"/>
  <c r="BL128" i="3"/>
  <c r="AL90" i="25"/>
  <c r="BO36" i="3"/>
  <c r="BL36" i="3"/>
  <c r="AL32" i="25"/>
  <c r="BO68" i="3"/>
  <c r="BL68" i="3"/>
  <c r="AL53" i="25"/>
  <c r="BO87" i="3"/>
  <c r="BL87" i="3"/>
  <c r="AL98" i="25"/>
  <c r="BO53" i="3"/>
  <c r="BL53" i="3"/>
  <c r="AL27" i="25"/>
  <c r="BO105" i="3"/>
  <c r="BL105" i="3"/>
  <c r="AL20" i="25"/>
  <c r="BO77" i="3"/>
  <c r="BL77" i="3"/>
  <c r="AL78" i="25"/>
  <c r="BO43" i="3"/>
  <c r="BL43" i="3"/>
  <c r="AL48" i="25"/>
  <c r="BO150" i="3"/>
  <c r="BL150" i="3"/>
  <c r="AL147" i="25"/>
  <c r="BO95" i="3"/>
  <c r="BL95" i="3"/>
  <c r="AL70" i="25"/>
  <c r="BO158" i="3"/>
  <c r="BL158" i="3"/>
  <c r="AL151" i="25"/>
  <c r="BO42" i="3"/>
  <c r="BL42" i="3"/>
  <c r="AL41" i="25"/>
  <c r="BO73" i="3"/>
  <c r="BL73" i="3"/>
  <c r="AL88" i="25"/>
  <c r="BO19" i="3"/>
  <c r="BL19" i="3"/>
  <c r="AL95" i="25"/>
  <c r="BO72" i="3"/>
  <c r="BL72" i="3"/>
  <c r="AL110" i="25"/>
  <c r="BO46" i="3"/>
  <c r="BL46" i="3"/>
  <c r="AL71" i="25"/>
  <c r="BO94" i="3"/>
  <c r="BL94" i="3"/>
  <c r="AL101" i="25"/>
  <c r="BO139" i="3"/>
  <c r="BL139" i="3"/>
  <c r="AL67" i="25"/>
  <c r="BO9" i="3"/>
  <c r="BL9" i="3"/>
  <c r="AL14" i="25"/>
  <c r="BO123" i="3"/>
  <c r="BL123" i="3"/>
  <c r="AL148" i="25"/>
  <c r="BO60" i="3"/>
  <c r="BL60" i="3"/>
  <c r="AL108" i="25"/>
  <c r="BO111" i="3"/>
  <c r="BL111" i="3"/>
  <c r="AL55" i="25"/>
  <c r="BO45" i="3"/>
  <c r="BL45" i="3"/>
  <c r="AL15" i="25"/>
  <c r="BO65" i="3"/>
  <c r="BL65" i="3"/>
  <c r="AL18" i="25"/>
  <c r="BO157" i="3"/>
  <c r="BL157" i="3"/>
  <c r="AL156" i="25"/>
  <c r="BO50" i="3"/>
  <c r="BL50" i="3"/>
  <c r="AL74" i="25"/>
  <c r="BO12" i="3"/>
  <c r="BL12" i="3"/>
  <c r="AL13" i="25"/>
  <c r="BO17" i="3"/>
  <c r="BL17" i="3"/>
  <c r="AL43" i="25"/>
  <c r="BO115" i="3"/>
  <c r="BL115" i="3"/>
  <c r="AL37" i="25"/>
  <c r="BO92" i="3"/>
  <c r="BL92" i="3"/>
  <c r="AL21" i="25"/>
  <c r="BO62" i="3"/>
  <c r="BL62" i="3"/>
  <c r="AL118" i="25"/>
  <c r="BO89" i="3"/>
  <c r="BL89" i="3"/>
  <c r="AL139" i="25"/>
  <c r="BL2" i="3"/>
  <c r="BO78" i="3"/>
  <c r="BL78" i="3"/>
  <c r="AL149" i="25"/>
  <c r="BO34" i="3"/>
  <c r="BL34" i="3"/>
  <c r="AL113" i="25"/>
  <c r="BO80" i="3"/>
  <c r="BL80" i="3"/>
  <c r="AL46" i="25"/>
  <c r="BO44" i="3"/>
  <c r="BL44" i="3"/>
  <c r="AL49" i="25"/>
  <c r="BO25" i="3"/>
  <c r="BL25" i="3"/>
  <c r="AL23" i="25"/>
  <c r="BO61" i="3"/>
  <c r="BL61" i="3"/>
  <c r="AL127" i="25"/>
  <c r="BO101" i="3"/>
  <c r="BL101" i="3"/>
  <c r="AL103" i="25"/>
  <c r="BO76" i="3"/>
  <c r="BL76" i="3"/>
  <c r="AL5" i="25"/>
  <c r="BO159" i="3"/>
  <c r="BL159" i="3"/>
  <c r="AL146" i="25"/>
  <c r="BO108" i="3"/>
  <c r="BL108" i="3"/>
  <c r="AL51" i="25"/>
  <c r="BO114" i="3"/>
  <c r="BL114" i="3"/>
  <c r="AL128" i="25"/>
  <c r="BO22" i="3"/>
  <c r="BL22" i="3"/>
  <c r="AL19" i="25"/>
  <c r="BO30" i="3"/>
  <c r="BL30" i="3"/>
  <c r="AL104" i="25"/>
  <c r="BO131" i="3"/>
  <c r="BL131" i="3"/>
  <c r="AL123" i="25"/>
  <c r="BO70" i="3"/>
  <c r="BL70" i="3"/>
  <c r="AL26" i="25"/>
  <c r="BO33" i="3"/>
  <c r="BL33" i="3"/>
  <c r="AL3" i="25"/>
  <c r="BO16" i="3"/>
  <c r="BL16" i="3"/>
  <c r="AL6" i="25"/>
  <c r="BO23" i="3"/>
  <c r="BL23" i="3"/>
  <c r="AL59" i="25"/>
  <c r="BO27" i="3"/>
  <c r="BL27" i="3"/>
  <c r="AL87" i="25"/>
  <c r="BO85" i="3"/>
  <c r="BL85" i="3"/>
  <c r="AL54" i="25"/>
  <c r="BO18" i="3"/>
  <c r="BL18" i="3"/>
  <c r="AL79" i="25"/>
  <c r="BO47" i="3"/>
  <c r="BL47" i="3"/>
  <c r="AL47" i="25"/>
  <c r="BO74" i="3"/>
  <c r="BL74" i="3"/>
  <c r="AL25" i="25"/>
  <c r="BO24" i="3"/>
  <c r="BL24" i="3"/>
  <c r="AL4" i="25"/>
  <c r="BO63" i="3"/>
  <c r="BL63" i="3"/>
  <c r="AL56" i="25"/>
  <c r="BO14" i="3"/>
  <c r="BL14" i="3"/>
  <c r="AL7" i="25"/>
  <c r="BO37" i="3"/>
  <c r="BL37" i="3"/>
  <c r="AL8" i="25"/>
  <c r="BO39" i="3"/>
  <c r="BL39" i="3"/>
  <c r="AL28" i="25"/>
  <c r="BO26" i="3"/>
  <c r="BL26" i="3"/>
  <c r="AL10" i="25"/>
  <c r="BO152" i="3"/>
  <c r="BL152" i="3"/>
  <c r="AL42" i="25"/>
  <c r="BO40" i="3"/>
  <c r="BL40" i="3"/>
  <c r="AL33" i="25"/>
  <c r="BK1" i="3"/>
  <c r="BJ1" i="3"/>
  <c r="E98" i="33" a="1"/>
  <c r="AF124" i="33" a="1"/>
  <c r="W109" i="7" a="1"/>
  <c r="E106" i="7" a="1"/>
  <c r="W121" i="33" a="1"/>
  <c r="M98" i="7" a="1"/>
  <c r="D99" i="7" a="1"/>
  <c r="E123" i="33" a="1"/>
  <c r="W111" i="7" a="1"/>
  <c r="W122" i="33" a="1"/>
  <c r="D112" i="7" a="1"/>
  <c r="V106" i="7" a="1"/>
  <c r="AE121" i="33" a="1"/>
  <c r="M111" i="33" a="1"/>
  <c r="D125" i="7" a="1"/>
  <c r="W109" i="33" a="1"/>
  <c r="E101" i="33" a="1"/>
  <c r="V107" i="33" a="1"/>
  <c r="V95" i="7" a="1"/>
  <c r="M109" i="33" a="1"/>
  <c r="N100" i="33" a="1"/>
  <c r="M122" i="33" a="1"/>
  <c r="D109" i="7" a="1"/>
  <c r="W98" i="7" a="1"/>
  <c r="AF94" i="7" a="1"/>
  <c r="N99" i="7" a="1"/>
  <c r="M107" i="33" a="1"/>
  <c r="V118" i="33" a="1"/>
  <c r="M100" i="7" a="1"/>
  <c r="V106" i="33" a="1"/>
  <c r="E94" i="33" a="1"/>
  <c r="AE94" i="7" a="1"/>
  <c r="M112" i="7" a="1"/>
  <c r="E113" i="7" a="1"/>
  <c r="AF106" i="7" a="1"/>
  <c r="E107" i="33" a="1"/>
  <c r="V96" i="7" a="1"/>
  <c r="W112" i="7" a="1"/>
  <c r="D95" i="33" a="1"/>
  <c r="V99" i="7" a="1"/>
  <c r="D108" i="33" a="1"/>
  <c r="D121" i="7" a="1"/>
  <c r="N125" i="7" a="1"/>
  <c r="M94" i="7" a="1"/>
  <c r="E96" i="33" a="1"/>
  <c r="AE107" i="7" a="1"/>
  <c r="V94" i="33" a="1"/>
  <c r="N97" i="33" a="1"/>
  <c r="V98" i="7" a="1"/>
  <c r="E124" i="33" a="1"/>
  <c r="W125" i="33" a="1"/>
  <c r="W97" i="7" a="1"/>
  <c r="M120" i="7" a="1"/>
  <c r="W120" i="33" a="1"/>
  <c r="D109" i="33" a="1"/>
  <c r="M125" i="7" a="1"/>
  <c r="N94" i="7" a="1"/>
  <c r="AF109" i="7" a="1"/>
  <c r="W94" i="33" a="1"/>
  <c r="V109" i="33" a="1"/>
  <c r="E100" i="7" a="1"/>
  <c r="AF123" i="33" a="1"/>
  <c r="N112" i="33" a="1"/>
  <c r="M107" i="7" a="1"/>
  <c r="V108" i="33" a="1"/>
  <c r="D111" i="7" a="1"/>
  <c r="M113" i="33" a="1"/>
  <c r="AF111" i="7" a="1"/>
  <c r="AE108" i="7" a="1"/>
  <c r="N95" i="33" a="1"/>
  <c r="W95" i="7" a="1"/>
  <c r="E106" i="33" a="1"/>
  <c r="D121" i="33" a="1"/>
  <c r="E109" i="7" a="1"/>
  <c r="E98" i="7" a="1"/>
  <c r="V109" i="7" a="1"/>
  <c r="E100" i="33" a="1"/>
  <c r="N109" i="33" a="1"/>
  <c r="D94" i="7" a="1"/>
  <c r="V108" i="7" a="1"/>
  <c r="N120" i="33" a="1"/>
  <c r="D99" i="33" a="1"/>
  <c r="V110" i="33" a="1"/>
  <c r="E108" i="33" a="1"/>
  <c r="M109" i="7" a="1"/>
  <c r="D125" i="33" a="1"/>
  <c r="D97" i="7" a="1"/>
  <c r="E109" i="33" a="1"/>
  <c r="W106" i="7" a="1"/>
  <c r="M123" i="7" a="1"/>
  <c r="M124" i="33" a="1"/>
  <c r="W110" i="33" a="1"/>
  <c r="AF110" i="7" a="1"/>
  <c r="M118" i="7" a="1"/>
  <c r="AF119" i="33" a="1"/>
  <c r="W99" i="33" a="1"/>
  <c r="M120" i="33" a="1"/>
  <c r="D120" i="33" a="1"/>
  <c r="N124" i="7" a="1"/>
  <c r="M96" i="7" a="1"/>
  <c r="M110" i="7" a="1"/>
  <c r="M97" i="7" a="1"/>
  <c r="E125" i="7" a="1"/>
  <c r="E125" i="33" a="1"/>
  <c r="W98" i="33" a="1"/>
  <c r="M101" i="7" a="1"/>
  <c r="E121" i="33" a="1"/>
  <c r="D119" i="33" a="1"/>
  <c r="V100" i="33" a="1"/>
  <c r="D101" i="7" a="1"/>
  <c r="M108" i="7" a="1"/>
  <c r="M121" i="33" a="1"/>
  <c r="D111" i="33" a="1"/>
  <c r="AE119" i="33" a="1"/>
  <c r="N95" i="7" a="1"/>
  <c r="V123" i="33" a="1"/>
  <c r="AF96" i="7" a="1"/>
  <c r="W101" i="7" a="1"/>
  <c r="AF95" i="7" a="1"/>
  <c r="M100" i="33" a="1"/>
  <c r="E95" i="33" a="1"/>
  <c r="V95" i="33" a="1"/>
  <c r="W107" i="7" a="1"/>
  <c r="E124" i="7" a="1"/>
  <c r="D112" i="33" a="1"/>
  <c r="N111" i="7" a="1"/>
  <c r="M96" i="33" a="1"/>
  <c r="AE97" i="7" a="1"/>
  <c r="D122" i="7" a="1"/>
  <c r="E120" i="33" a="1"/>
  <c r="W113" i="7" a="1"/>
  <c r="D123" i="7" a="1"/>
  <c r="V101" i="7" a="1"/>
  <c r="V113" i="7" a="1"/>
  <c r="M110" i="33" a="1"/>
  <c r="AF101" i="7" a="1"/>
  <c r="M99" i="7" a="1"/>
  <c r="D122" i="33" a="1"/>
  <c r="M113" i="7" a="1"/>
  <c r="V99" i="33" a="1"/>
  <c r="E118" i="7" a="1"/>
  <c r="V100" i="7" a="1"/>
  <c r="AE100" i="7" a="1"/>
  <c r="E110" i="33" a="1"/>
  <c r="D106" i="33" a="1"/>
  <c r="V122" i="33" a="1"/>
  <c r="D110" i="7" a="1"/>
  <c r="N98" i="7" a="1"/>
  <c r="V120" i="33" a="1"/>
  <c r="D98" i="33" a="1"/>
  <c r="V107" i="7" a="1"/>
  <c r="E94" i="7" a="1"/>
  <c r="E96" i="7" a="1"/>
  <c r="E110" i="7" a="1"/>
  <c r="N110" i="7" a="1"/>
  <c r="E122" i="33" a="1"/>
  <c r="W96" i="7" a="1"/>
  <c r="E112" i="7" a="1"/>
  <c r="V97" i="7" a="1"/>
  <c r="N99" i="33" a="1"/>
  <c r="V112" i="7" a="1"/>
  <c r="W110" i="7" a="1"/>
  <c r="W113" i="33" a="1"/>
  <c r="E107" i="7" a="1"/>
  <c r="M101" i="33" a="1"/>
  <c r="AF125" i="33" a="1"/>
  <c r="N101" i="7" a="1"/>
  <c r="E119" i="7" a="1"/>
  <c r="E113" i="33" a="1"/>
  <c r="E101" i="7" a="1"/>
  <c r="AE109" i="7" a="1"/>
  <c r="N113" i="33" a="1"/>
  <c r="W112" i="33" a="1"/>
  <c r="E97" i="7" a="1"/>
  <c r="AE110" i="7" a="1"/>
  <c r="N109" i="7" a="1"/>
  <c r="W100" i="33" a="1"/>
  <c r="AF107" i="7" a="1"/>
  <c r="M95" i="33" a="1"/>
  <c r="AE96" i="7" a="1"/>
  <c r="N106" i="33" a="1"/>
  <c r="AE124" i="33" a="1"/>
  <c r="M94" i="33" a="1"/>
  <c r="D100" i="33" a="1"/>
  <c r="AE112" i="7" a="1"/>
  <c r="D124" i="33" a="1"/>
  <c r="M108" i="33" a="1"/>
  <c r="E95" i="7" a="1"/>
  <c r="N96" i="7" a="1"/>
  <c r="AF108" i="7" a="1"/>
  <c r="D118" i="33" a="1"/>
  <c r="AF112" i="7" a="1"/>
  <c r="AF121" i="33" a="1"/>
  <c r="E123" i="7" a="1"/>
  <c r="N118" i="33" a="1"/>
  <c r="N112" i="7" a="1"/>
  <c r="N119" i="33" a="1"/>
  <c r="M112" i="33" a="1"/>
  <c r="M95" i="7" a="1"/>
  <c r="AF122" i="33" a="1"/>
  <c r="AF98" i="7" a="1"/>
  <c r="D95" i="7" a="1"/>
  <c r="N122" i="33" a="1"/>
  <c r="M106" i="7" a="1"/>
  <c r="N111" i="33" a="1"/>
  <c r="W94" i="7" a="1"/>
  <c r="E111" i="7" a="1"/>
  <c r="N124" i="33" a="1"/>
  <c r="D113" i="7" a="1"/>
  <c r="V119" i="33" a="1"/>
  <c r="W96" i="33" a="1"/>
  <c r="V113" i="33" a="1"/>
  <c r="D124" i="7" a="1"/>
  <c r="V125" i="33" a="1"/>
  <c r="W119" i="33" a="1"/>
  <c r="M99" i="33" a="1"/>
  <c r="D96" i="33" a="1"/>
  <c r="W95" i="33" a="1"/>
  <c r="N97" i="7" a="1"/>
  <c r="M119" i="33" a="1"/>
  <c r="M118" i="33" a="1"/>
  <c r="AE125" i="33" a="1"/>
  <c r="N94" i="33" a="1"/>
  <c r="N106" i="7" a="1"/>
  <c r="AE120" i="33" a="1"/>
  <c r="E99" i="7" a="1"/>
  <c r="N110" i="33" a="1"/>
  <c r="D108" i="7" a="1"/>
  <c r="M122" i="7" a="1"/>
  <c r="E99" i="33" a="1"/>
  <c r="AE101" i="7" a="1"/>
  <c r="N120" i="7" a="1"/>
  <c r="W108" i="33" a="1"/>
  <c r="W100" i="7" a="1"/>
  <c r="D107" i="33" a="1"/>
  <c r="N113" i="7" a="1"/>
  <c r="E118" i="33" a="1"/>
  <c r="W97" i="33" a="1"/>
  <c r="AE123" i="33" a="1"/>
  <c r="V111" i="33" a="1"/>
  <c r="AE99" i="7" a="1"/>
  <c r="N96" i="33" a="1"/>
  <c r="E121" i="7" a="1"/>
  <c r="AF100" i="7" a="1"/>
  <c r="D118" i="7" a="1"/>
  <c r="AE122" i="33" a="1"/>
  <c r="N122" i="7" a="1"/>
  <c r="W106" i="33" a="1"/>
  <c r="E108" i="7" a="1"/>
  <c r="N125" i="33" a="1"/>
  <c r="AF113" i="7" a="1"/>
  <c r="D110" i="33" a="1"/>
  <c r="AF118" i="33" a="1"/>
  <c r="E122" i="7" a="1"/>
  <c r="D119" i="7" a="1"/>
  <c r="N108" i="33" a="1"/>
  <c r="M119" i="7" a="1"/>
  <c r="D101" i="33" a="1"/>
  <c r="M106" i="33" a="1"/>
  <c r="W99" i="7" a="1"/>
  <c r="W108" i="7" a="1"/>
  <c r="N107" i="33" a="1"/>
  <c r="V110" i="7" a="1"/>
  <c r="M124" i="7" a="1"/>
  <c r="N123" i="7" a="1"/>
  <c r="N98" i="33" a="1"/>
  <c r="N118" i="7" a="1"/>
  <c r="AE111" i="7" a="1"/>
  <c r="N119" i="7" a="1"/>
  <c r="W123" i="33" a="1"/>
  <c r="V97" i="33" a="1"/>
  <c r="E120" i="7" a="1"/>
  <c r="AF99" i="7" a="1"/>
  <c r="N121" i="33" a="1"/>
  <c r="W107" i="33" a="1"/>
  <c r="M121" i="7" a="1"/>
  <c r="V112" i="33" a="1"/>
  <c r="W101" i="33" a="1"/>
  <c r="M123" i="33" a="1"/>
  <c r="AE113" i="7" a="1"/>
  <c r="W124" i="33" a="1"/>
  <c r="M97" i="33" a="1"/>
  <c r="AE106" i="7" a="1"/>
  <c r="D98" i="7" a="1"/>
  <c r="AE95" i="7" a="1"/>
  <c r="W111" i="33" a="1"/>
  <c r="AF97" i="7" a="1"/>
  <c r="N100" i="7" a="1"/>
  <c r="M111" i="7" a="1"/>
  <c r="W118" i="33" a="1"/>
  <c r="D107" i="7" a="1"/>
  <c r="V111" i="7" a="1"/>
  <c r="V94" i="7" a="1"/>
  <c r="V101" i="33" a="1"/>
  <c r="N101" i="33" a="1"/>
  <c r="AE118" i="33" a="1"/>
  <c r="D106" i="7" a="1"/>
  <c r="D113" i="33" a="1"/>
  <c r="E119" i="33" a="1"/>
  <c r="V96" i="33" a="1"/>
  <c r="N107" i="7" a="1"/>
  <c r="D96" i="7" a="1"/>
  <c r="N121" i="7" a="1"/>
  <c r="M98" i="33" a="1"/>
  <c r="AE98" i="7" a="1"/>
  <c r="V98" i="33" a="1"/>
  <c r="D120" i="7" a="1"/>
  <c r="V121" i="33" a="1"/>
  <c r="AF120" i="33" a="1"/>
  <c r="V124" i="33" a="1"/>
  <c r="M125" i="33" a="1"/>
  <c r="E111" i="33" a="1"/>
  <c r="N123" i="33" a="1"/>
  <c r="N108" i="7" a="1"/>
  <c r="E112" i="33" a="1"/>
  <c r="D100" i="7" a="1"/>
  <c r="D123" i="33" a="1"/>
  <c r="BU7" i="3"/>
  <c r="BU24" i="3"/>
  <c r="BU37" i="3"/>
  <c r="BU70" i="3"/>
  <c r="BU81" i="3"/>
  <c r="BU121" i="3"/>
  <c r="BU114" i="3"/>
  <c r="BU136" i="3"/>
  <c r="BU133" i="3"/>
  <c r="BU155" i="3"/>
  <c r="BU11" i="3"/>
  <c r="BU59" i="3"/>
  <c r="BU26" i="3"/>
  <c r="BU64" i="3"/>
  <c r="BU138" i="3"/>
  <c r="BU72" i="3"/>
  <c r="BU89" i="3"/>
  <c r="BU117" i="3"/>
  <c r="BU123" i="3"/>
  <c r="BU159" i="3"/>
  <c r="BU2" i="3"/>
  <c r="BU3" i="3"/>
  <c r="BU47" i="3"/>
  <c r="BU40" i="3"/>
  <c r="BU38" i="3"/>
  <c r="BU62" i="3"/>
  <c r="BU21" i="3"/>
  <c r="BU83" i="3"/>
  <c r="BU30" i="3"/>
  <c r="BU127" i="3"/>
  <c r="BU135" i="3"/>
  <c r="BU4" i="3"/>
  <c r="BU76" i="3"/>
  <c r="BU18" i="3"/>
  <c r="BU41" i="3"/>
  <c r="BU97" i="3"/>
  <c r="BU65" i="3"/>
  <c r="BU100" i="3"/>
  <c r="BU132" i="3"/>
  <c r="BU67" i="3"/>
  <c r="BU156" i="3"/>
  <c r="BU33" i="3"/>
  <c r="BU77" i="3"/>
  <c r="BU28" i="3"/>
  <c r="BU63" i="3"/>
  <c r="BU128" i="3"/>
  <c r="BU105" i="3"/>
  <c r="BU106" i="3"/>
  <c r="BU82" i="3"/>
  <c r="BU91" i="3"/>
  <c r="BU130" i="3"/>
  <c r="BU60" i="3"/>
  <c r="BU54" i="3"/>
  <c r="BU43" i="3"/>
  <c r="BU46" i="3"/>
  <c r="BU73" i="3"/>
  <c r="BU125" i="3"/>
  <c r="BU131" i="3"/>
  <c r="BU141" i="3"/>
  <c r="BU93" i="3"/>
  <c r="BU78" i="3"/>
  <c r="BU79" i="3"/>
  <c r="BU14" i="3"/>
  <c r="BU20" i="3"/>
  <c r="BU19" i="3"/>
  <c r="BU98" i="3"/>
  <c r="BU5" i="3"/>
  <c r="BU95" i="3"/>
  <c r="BU99" i="3"/>
  <c r="BU102" i="3"/>
  <c r="BU110" i="3"/>
  <c r="BU160" i="3"/>
  <c r="BU140" i="3"/>
  <c r="BU16" i="3"/>
  <c r="BU13" i="3"/>
  <c r="BU55" i="3"/>
  <c r="BU53" i="3"/>
  <c r="BU144" i="3"/>
  <c r="BU129" i="3"/>
  <c r="BU75" i="3"/>
  <c r="BU29" i="3"/>
  <c r="BU87" i="3"/>
  <c r="BU149" i="3"/>
  <c r="BU142" i="3"/>
  <c r="BU51" i="3"/>
  <c r="BU27" i="3"/>
  <c r="BU42" i="3"/>
  <c r="BU22" i="3"/>
  <c r="BU104" i="3"/>
  <c r="BU122" i="3"/>
  <c r="BU94" i="3"/>
  <c r="BU115" i="3"/>
  <c r="BU85" i="3"/>
  <c r="BU154" i="3"/>
  <c r="BU134" i="3"/>
  <c r="BU52" i="3"/>
  <c r="BU45" i="3"/>
  <c r="BU143" i="3"/>
  <c r="BU8" i="3"/>
  <c r="BU49" i="3"/>
  <c r="BU137" i="3"/>
  <c r="BU92" i="3"/>
  <c r="BU119" i="3"/>
  <c r="BU153" i="3"/>
  <c r="BU139" i="3"/>
  <c r="BU69" i="3"/>
  <c r="BU58" i="3"/>
  <c r="BU10" i="3"/>
  <c r="BU35" i="3"/>
  <c r="BU50" i="3"/>
  <c r="BU48" i="3"/>
  <c r="BU147" i="3"/>
  <c r="BU126" i="3"/>
  <c r="BU103" i="3"/>
  <c r="BU108" i="3"/>
  <c r="BU150" i="3"/>
  <c r="BU68" i="3"/>
  <c r="BU12" i="3"/>
  <c r="BU44" i="3"/>
  <c r="BU86" i="3"/>
  <c r="BU152" i="3"/>
  <c r="BU118" i="3"/>
  <c r="BU107" i="3"/>
  <c r="BU151" i="3"/>
  <c r="BU124" i="3"/>
  <c r="BU148" i="3"/>
  <c r="BU157" i="3"/>
  <c r="BU17" i="3"/>
  <c r="BU9" i="3"/>
  <c r="BU23" i="3"/>
  <c r="BU66" i="3"/>
  <c r="BU111" i="3"/>
  <c r="BU39" i="3"/>
  <c r="BU57" i="3"/>
  <c r="BU101" i="3"/>
  <c r="BU96" i="3"/>
  <c r="BU113" i="3"/>
  <c r="BU90" i="3"/>
  <c r="BU36" i="3"/>
  <c r="BU15" i="3"/>
  <c r="BU71" i="3"/>
  <c r="BU74" i="3"/>
  <c r="BU34" i="3"/>
  <c r="BU84" i="3"/>
  <c r="BU146" i="3"/>
  <c r="BU145" i="3"/>
  <c r="BU112" i="3"/>
  <c r="BU161" i="3"/>
  <c r="BU6" i="3"/>
  <c r="BU80" i="3"/>
  <c r="BU32" i="3"/>
  <c r="BU61" i="3"/>
  <c r="BU120" i="3"/>
  <c r="BU31" i="3"/>
  <c r="BU56" i="3"/>
  <c r="BU109" i="3"/>
  <c r="BU88" i="3"/>
  <c r="BU116" i="3"/>
  <c r="BU158" i="3"/>
  <c r="BU25" i="3"/>
  <c r="AL2" i="25"/>
  <c r="M2" i="44"/>
  <c r="N50" i="44"/>
  <c r="N100" i="44"/>
  <c r="N146" i="44"/>
  <c r="N77" i="44"/>
  <c r="N34" i="44"/>
  <c r="N12" i="44"/>
  <c r="N127" i="44"/>
  <c r="N47" i="44"/>
  <c r="N103" i="44"/>
  <c r="N82" i="44"/>
  <c r="N88" i="44"/>
  <c r="N70" i="44"/>
  <c r="N138" i="44"/>
  <c r="N56" i="44"/>
  <c r="N150" i="44"/>
  <c r="N38" i="44"/>
  <c r="N19" i="44"/>
  <c r="N99" i="44"/>
  <c r="N101" i="44"/>
  <c r="N6" i="44"/>
  <c r="N4" i="44"/>
  <c r="N145" i="44"/>
  <c r="N136" i="44"/>
  <c r="N3" i="44"/>
  <c r="N66" i="44"/>
  <c r="N115" i="44"/>
  <c r="N143" i="44"/>
  <c r="N5" i="44"/>
  <c r="N81" i="44"/>
  <c r="N126" i="44"/>
  <c r="N18" i="44"/>
  <c r="N154" i="44"/>
  <c r="N129" i="44"/>
  <c r="N161" i="44"/>
  <c r="N72" i="44"/>
  <c r="N9" i="44"/>
  <c r="N108" i="44"/>
  <c r="N93" i="44"/>
  <c r="N63" i="44"/>
  <c r="N104" i="44"/>
  <c r="N62" i="44"/>
  <c r="N135" i="44"/>
  <c r="M4" i="44"/>
  <c r="M18" i="44"/>
  <c r="N76" i="44"/>
  <c r="N130" i="44"/>
  <c r="N10" i="44"/>
  <c r="N57" i="44"/>
  <c r="N113" i="44"/>
  <c r="N44" i="44"/>
  <c r="N131" i="44"/>
  <c r="N78" i="44"/>
  <c r="N90" i="44"/>
  <c r="N13" i="44"/>
  <c r="N24" i="44"/>
  <c r="N29" i="44"/>
  <c r="N71" i="44"/>
  <c r="N109" i="44"/>
  <c r="N155" i="44"/>
  <c r="N16" i="44"/>
  <c r="N79" i="44"/>
  <c r="N55" i="44"/>
  <c r="N22" i="44"/>
  <c r="N116" i="44"/>
  <c r="N15" i="44"/>
  <c r="N41" i="44"/>
  <c r="N128" i="44"/>
  <c r="N117" i="44"/>
  <c r="N69" i="44"/>
  <c r="N142" i="44"/>
  <c r="N132" i="44"/>
  <c r="N160" i="44"/>
  <c r="N42" i="44"/>
  <c r="N122" i="44"/>
  <c r="N97" i="44"/>
  <c r="N141" i="44"/>
  <c r="N106" i="44"/>
  <c r="N27" i="44"/>
  <c r="N21" i="44"/>
  <c r="N112" i="44"/>
  <c r="N33" i="44"/>
  <c r="N60" i="44"/>
  <c r="N149" i="44"/>
  <c r="N67" i="44"/>
  <c r="N61" i="44"/>
  <c r="N123" i="44"/>
  <c r="N158" i="44"/>
  <c r="N96" i="44"/>
  <c r="N153" i="44"/>
  <c r="N32" i="44"/>
  <c r="N35" i="44"/>
  <c r="N89" i="44"/>
  <c r="N59" i="44"/>
  <c r="N7" i="44"/>
  <c r="N94" i="44"/>
  <c r="N53" i="44"/>
  <c r="N83" i="44"/>
  <c r="N85" i="44"/>
  <c r="N139" i="44"/>
  <c r="N84" i="44"/>
  <c r="N144" i="44"/>
  <c r="N52" i="44"/>
  <c r="N25" i="44"/>
  <c r="N114" i="44"/>
  <c r="N31" i="44"/>
  <c r="N20" i="44"/>
  <c r="N120" i="44"/>
  <c r="N43" i="44"/>
  <c r="N45" i="44"/>
  <c r="N152" i="44"/>
  <c r="N121" i="44"/>
  <c r="N159" i="44"/>
  <c r="N40" i="44"/>
  <c r="N48" i="44"/>
  <c r="N8" i="44"/>
  <c r="N107" i="44"/>
  <c r="N37" i="44"/>
  <c r="N14" i="44"/>
  <c r="N11" i="44"/>
  <c r="N111" i="44"/>
  <c r="N125" i="44"/>
  <c r="N91" i="44"/>
  <c r="N92" i="44"/>
  <c r="N110" i="44"/>
  <c r="N86" i="44"/>
  <c r="N156" i="44"/>
  <c r="N134" i="44"/>
  <c r="N157" i="44"/>
  <c r="N124" i="44"/>
  <c r="N75" i="44"/>
  <c r="N17" i="44"/>
  <c r="N102" i="44"/>
  <c r="N133" i="44"/>
  <c r="N46" i="44"/>
  <c r="N23" i="44"/>
  <c r="N26" i="44"/>
  <c r="N80" i="44"/>
  <c r="N28" i="44"/>
  <c r="N68" i="44"/>
  <c r="N58" i="44"/>
  <c r="N54" i="44"/>
  <c r="N87" i="44"/>
  <c r="N39" i="44"/>
  <c r="N49" i="44"/>
  <c r="N51" i="44"/>
  <c r="N151" i="44"/>
  <c r="N95" i="44"/>
  <c r="N73" i="44"/>
  <c r="N118" i="44"/>
  <c r="N36" i="44"/>
  <c r="N2" i="44"/>
  <c r="N119" i="44"/>
  <c r="N140" i="44"/>
  <c r="N105" i="44"/>
  <c r="N64" i="44"/>
  <c r="N147" i="44"/>
  <c r="N148" i="44"/>
  <c r="N65" i="44"/>
  <c r="N30" i="44"/>
  <c r="N74" i="44"/>
  <c r="N137" i="44"/>
  <c r="N98" i="44"/>
  <c r="M66" i="44"/>
  <c r="M7" i="44"/>
  <c r="M76" i="44"/>
  <c r="M99" i="44"/>
  <c r="M90" i="44"/>
  <c r="M71" i="44"/>
  <c r="M160" i="44"/>
  <c r="M35" i="44"/>
  <c r="M53" i="44"/>
  <c r="M15" i="44"/>
  <c r="M57" i="44"/>
  <c r="M29" i="44"/>
  <c r="M56" i="44"/>
  <c r="M128" i="44"/>
  <c r="M69" i="44"/>
  <c r="M22" i="44"/>
  <c r="M83" i="44"/>
  <c r="M10" i="44"/>
  <c r="M24" i="44"/>
  <c r="M13" i="44"/>
  <c r="M12" i="44"/>
  <c r="M117" i="44"/>
  <c r="M132" i="44"/>
  <c r="M16" i="44"/>
  <c r="M25" i="44"/>
  <c r="M31" i="44"/>
  <c r="M50" i="44"/>
  <c r="M20" i="44"/>
  <c r="M55" i="44"/>
  <c r="M43" i="44"/>
  <c r="M145" i="44"/>
  <c r="M130" i="44"/>
  <c r="M121" i="44"/>
  <c r="M100" i="44"/>
  <c r="M77" i="44"/>
  <c r="M144" i="44"/>
  <c r="M72" i="44"/>
  <c r="M41" i="44"/>
  <c r="M113" i="44"/>
  <c r="M101" i="44"/>
  <c r="M142" i="44"/>
  <c r="M114" i="44"/>
  <c r="M127" i="44"/>
  <c r="M120" i="44"/>
  <c r="M47" i="44"/>
  <c r="M45" i="44"/>
  <c r="M152" i="44"/>
  <c r="M103" i="44"/>
  <c r="M146" i="44"/>
  <c r="M159" i="44"/>
  <c r="M122" i="44"/>
  <c r="M27" i="44"/>
  <c r="M70" i="44"/>
  <c r="M19" i="44"/>
  <c r="M85" i="44"/>
  <c r="M97" i="44"/>
  <c r="M32" i="44"/>
  <c r="M119" i="44"/>
  <c r="M60" i="44"/>
  <c r="M140" i="44"/>
  <c r="M67" i="44"/>
  <c r="M36" i="44"/>
  <c r="M88" i="44"/>
  <c r="M61" i="44"/>
  <c r="M123" i="44"/>
  <c r="M155" i="44"/>
  <c r="M158" i="44"/>
  <c r="M46" i="44"/>
  <c r="M112" i="44"/>
  <c r="M37" i="44"/>
  <c r="M116" i="44"/>
  <c r="M84" i="44"/>
  <c r="M34" i="44"/>
  <c r="M143" i="44"/>
  <c r="M33" i="44"/>
  <c r="M81" i="44"/>
  <c r="M14" i="44"/>
  <c r="M131" i="44"/>
  <c r="M91" i="44"/>
  <c r="M110" i="44"/>
  <c r="M156" i="44"/>
  <c r="M157" i="44"/>
  <c r="M75" i="44"/>
  <c r="M133" i="44"/>
  <c r="M52" i="44"/>
  <c r="M3" i="44"/>
  <c r="M141" i="44"/>
  <c r="M21" i="44"/>
  <c r="M109" i="44"/>
  <c r="M126" i="44"/>
  <c r="M6" i="44"/>
  <c r="M11" i="44"/>
  <c r="M111" i="44"/>
  <c r="M125" i="44"/>
  <c r="M92" i="44"/>
  <c r="M150" i="44"/>
  <c r="M86" i="44"/>
  <c r="M134" i="44"/>
  <c r="M124" i="44"/>
  <c r="M17" i="44"/>
  <c r="M102" i="44"/>
  <c r="M94" i="44"/>
  <c r="M82" i="44"/>
  <c r="M115" i="44"/>
  <c r="M5" i="44"/>
  <c r="M48" i="44"/>
  <c r="M138" i="44"/>
  <c r="M23" i="44"/>
  <c r="M80" i="44"/>
  <c r="M58" i="44"/>
  <c r="M54" i="44"/>
  <c r="M39" i="44"/>
  <c r="M154" i="44"/>
  <c r="M151" i="44"/>
  <c r="M95" i="44"/>
  <c r="M73" i="44"/>
  <c r="M118" i="44"/>
  <c r="M59" i="44"/>
  <c r="M136" i="44"/>
  <c r="M40" i="44"/>
  <c r="M107" i="44"/>
  <c r="M149" i="44"/>
  <c r="M26" i="44"/>
  <c r="M28" i="44"/>
  <c r="M68" i="44"/>
  <c r="M79" i="44"/>
  <c r="M87" i="44"/>
  <c r="M49" i="44"/>
  <c r="M51" i="44"/>
  <c r="M129" i="44"/>
  <c r="M161" i="44"/>
  <c r="M139" i="44"/>
  <c r="M8" i="44"/>
  <c r="M106" i="44"/>
  <c r="M108" i="44"/>
  <c r="M78" i="44"/>
  <c r="M38" i="44"/>
  <c r="M105" i="44"/>
  <c r="M62" i="44"/>
  <c r="M147" i="44"/>
  <c r="M148" i="44"/>
  <c r="M65" i="44"/>
  <c r="M137" i="44"/>
  <c r="M89" i="44"/>
  <c r="M44" i="44"/>
  <c r="M42" i="44"/>
  <c r="M9" i="44"/>
  <c r="M93" i="44"/>
  <c r="M63" i="44"/>
  <c r="M104" i="44"/>
  <c r="M96" i="44"/>
  <c r="M64" i="44"/>
  <c r="M135" i="44"/>
  <c r="M153" i="44"/>
  <c r="M30" i="44"/>
  <c r="M74" i="44"/>
  <c r="M98" i="44"/>
  <c r="O36" i="25"/>
  <c r="O31" i="25"/>
  <c r="O38" i="25"/>
  <c r="O35" i="25"/>
  <c r="O30" i="25"/>
  <c r="O32" i="25"/>
  <c r="O33" i="25"/>
  <c r="O34" i="25"/>
  <c r="BA85" i="3"/>
  <c r="BA53" i="3"/>
  <c r="BA73" i="3"/>
  <c r="BA152" i="3"/>
  <c r="BA131" i="3"/>
  <c r="BA62" i="3"/>
  <c r="BA45" i="3"/>
  <c r="BA72" i="3"/>
  <c r="BA141" i="3"/>
  <c r="BA51" i="3"/>
  <c r="BA129" i="3"/>
  <c r="BA148" i="3"/>
  <c r="BA154" i="3"/>
  <c r="BA137" i="3"/>
  <c r="BA82" i="3"/>
  <c r="BA104" i="3"/>
  <c r="BA10" i="3"/>
  <c r="BA81" i="3"/>
  <c r="BA126" i="3"/>
  <c r="BA84" i="3"/>
  <c r="BA47" i="3"/>
  <c r="BA61" i="3"/>
  <c r="BA77" i="3"/>
  <c r="BA26" i="3"/>
  <c r="BA18" i="3"/>
  <c r="BA30" i="3"/>
  <c r="BA25" i="3"/>
  <c r="BA92" i="3"/>
  <c r="BA111" i="3"/>
  <c r="BA19" i="3"/>
  <c r="BA105" i="3"/>
  <c r="BA38" i="3"/>
  <c r="BA71" i="3"/>
  <c r="BA20" i="3"/>
  <c r="BA147" i="3"/>
  <c r="BA107" i="3"/>
  <c r="BA93" i="3"/>
  <c r="BA57" i="3"/>
  <c r="BA49" i="3"/>
  <c r="BA3" i="3"/>
  <c r="BA31" i="3"/>
  <c r="BA5" i="3"/>
  <c r="BA79" i="3"/>
  <c r="BA138" i="3"/>
  <c r="BA60" i="3"/>
  <c r="BA119" i="3"/>
  <c r="BA110" i="3"/>
  <c r="BA22" i="3"/>
  <c r="BA13" i="3"/>
  <c r="BA121" i="3"/>
  <c r="BA132" i="3"/>
  <c r="BA27" i="3"/>
  <c r="BA123" i="3"/>
  <c r="BA4" i="3"/>
  <c r="BA91" i="3"/>
  <c r="BA130" i="3"/>
  <c r="BA133" i="3"/>
  <c r="BA67" i="3"/>
  <c r="BA112" i="3"/>
  <c r="BA155" i="3"/>
  <c r="BA32" i="3"/>
  <c r="BA149" i="3"/>
  <c r="BA44" i="3"/>
  <c r="BA6" i="3"/>
  <c r="BA117" i="3"/>
  <c r="BA100" i="3"/>
  <c r="BA37" i="3"/>
  <c r="BA17" i="3"/>
  <c r="BA87" i="3"/>
  <c r="BA58" i="3"/>
  <c r="BA142" i="3"/>
  <c r="BA115" i="3"/>
  <c r="BA145" i="3"/>
  <c r="BA114" i="3"/>
  <c r="BA83" i="3"/>
  <c r="BA23" i="3"/>
  <c r="BA108" i="3"/>
  <c r="BA34" i="3"/>
  <c r="BA12" i="3"/>
  <c r="BA9" i="3"/>
  <c r="BA158" i="3"/>
  <c r="BA68" i="3"/>
  <c r="BA144" i="3"/>
  <c r="BA8" i="3"/>
  <c r="BA134" i="3"/>
  <c r="BA140" i="3"/>
  <c r="BA127" i="3"/>
  <c r="BA143" i="3"/>
  <c r="BA54" i="3"/>
  <c r="BA122" i="3"/>
  <c r="BA86" i="3"/>
  <c r="BA88" i="3"/>
  <c r="BA103" i="3"/>
  <c r="BA118" i="3"/>
  <c r="BA80" i="3"/>
  <c r="BA42" i="3"/>
  <c r="BA14" i="3"/>
  <c r="BA39" i="3"/>
  <c r="BA35" i="3"/>
  <c r="BA63" i="3"/>
  <c r="BA16" i="3"/>
  <c r="BA159" i="3"/>
  <c r="BA78" i="3"/>
  <c r="BA50" i="3"/>
  <c r="BA139" i="3"/>
  <c r="BA95" i="3"/>
  <c r="BA36" i="3"/>
  <c r="BA69" i="3"/>
  <c r="BA125" i="3"/>
  <c r="BA96" i="3"/>
  <c r="BA153" i="3"/>
  <c r="BA56" i="3"/>
  <c r="BA64" i="3"/>
  <c r="BA7" i="3"/>
  <c r="BA66" i="3"/>
  <c r="BA11" i="3"/>
  <c r="BA75" i="3"/>
  <c r="BA124" i="3"/>
  <c r="BA15" i="3"/>
  <c r="BA24" i="3"/>
  <c r="BA33" i="3"/>
  <c r="BA76" i="3"/>
  <c r="BA2" i="3"/>
  <c r="BA157" i="3"/>
  <c r="BA94" i="3"/>
  <c r="BA150" i="3"/>
  <c r="BA128" i="3"/>
  <c r="BA55" i="3"/>
  <c r="BA106" i="3"/>
  <c r="BA21" i="3"/>
  <c r="BA52" i="3"/>
  <c r="BA102" i="3"/>
  <c r="BA97" i="3"/>
  <c r="BA161" i="3"/>
  <c r="BA136" i="3"/>
  <c r="BA48" i="3"/>
  <c r="BA135" i="3"/>
  <c r="BA28" i="3"/>
  <c r="BA99" i="3"/>
  <c r="BA40" i="3"/>
  <c r="BA74" i="3"/>
  <c r="BA70" i="3"/>
  <c r="BA101" i="3"/>
  <c r="BA89" i="3"/>
  <c r="BA65" i="3"/>
  <c r="BA46" i="3"/>
  <c r="BA43" i="3"/>
  <c r="BA59" i="3"/>
  <c r="BA156" i="3"/>
  <c r="BA120" i="3"/>
  <c r="BA29" i="3"/>
  <c r="BA98" i="3"/>
  <c r="BA146" i="3"/>
  <c r="BA160" i="3"/>
  <c r="BA90" i="3"/>
  <c r="BA41" i="3"/>
  <c r="BA113" i="3"/>
  <c r="BA116" i="3"/>
  <c r="BA151" i="3"/>
  <c r="BP131" i="3"/>
  <c r="BP51" i="3"/>
  <c r="BP77" i="3"/>
  <c r="BP10" i="3"/>
  <c r="BP118" i="3"/>
  <c r="BP107" i="3"/>
  <c r="BP56" i="3"/>
  <c r="BP88" i="3"/>
  <c r="BP113" i="3"/>
  <c r="BP152" i="3"/>
  <c r="BP69" i="3"/>
  <c r="BP40" i="3"/>
  <c r="BP22" i="3"/>
  <c r="BP43" i="3"/>
  <c r="BP6" i="3"/>
  <c r="BP59" i="3"/>
  <c r="BP52" i="3"/>
  <c r="BP117" i="3"/>
  <c r="BP121" i="3"/>
  <c r="BP41" i="3"/>
  <c r="BP99" i="3"/>
  <c r="BP33" i="3"/>
  <c r="BP2" i="3"/>
  <c r="BP55" i="3"/>
  <c r="BP158" i="3"/>
  <c r="BP91" i="3"/>
  <c r="BP114" i="3"/>
  <c r="BP154" i="3"/>
  <c r="BP148" i="3"/>
  <c r="BP97" i="3"/>
  <c r="BP32" i="3"/>
  <c r="BP45" i="3"/>
  <c r="BP103" i="3"/>
  <c r="BP39" i="3"/>
  <c r="BP9" i="3"/>
  <c r="BP13" i="3"/>
  <c r="BP50" i="3"/>
  <c r="BP42" i="3"/>
  <c r="BP156" i="3"/>
  <c r="BP125" i="3"/>
  <c r="BP155" i="3"/>
  <c r="BP11" i="3"/>
  <c r="BP151" i="3"/>
  <c r="BP78" i="3"/>
  <c r="BP15" i="3"/>
  <c r="BP16" i="3"/>
  <c r="BP24" i="3"/>
  <c r="BP62" i="3"/>
  <c r="BP4" i="3"/>
  <c r="BP36" i="3"/>
  <c r="BP46" i="3"/>
  <c r="BP104" i="3"/>
  <c r="BP146" i="3"/>
  <c r="BP82" i="3"/>
  <c r="BP132" i="3"/>
  <c r="BP108" i="3"/>
  <c r="BP14" i="3"/>
  <c r="BP115" i="3"/>
  <c r="BP23" i="3"/>
  <c r="BP160" i="3"/>
  <c r="BP144" i="3"/>
  <c r="BP35" i="3"/>
  <c r="BP161" i="3"/>
  <c r="BP137" i="3"/>
  <c r="BP112" i="3"/>
  <c r="BP94" i="3"/>
  <c r="BP44" i="3"/>
  <c r="BP65" i="3"/>
  <c r="BP128" i="3"/>
  <c r="BP98" i="3"/>
  <c r="BP96" i="3"/>
  <c r="BP89" i="3"/>
  <c r="BP93" i="3"/>
  <c r="BP3" i="3"/>
  <c r="BP90" i="3"/>
  <c r="BP130" i="3"/>
  <c r="BP26" i="3"/>
  <c r="BP47" i="3"/>
  <c r="BP19" i="3"/>
  <c r="BP111" i="3"/>
  <c r="BP71" i="3"/>
  <c r="BP139" i="3"/>
  <c r="BP66" i="3"/>
  <c r="BP122" i="3"/>
  <c r="BP84" i="3"/>
  <c r="BP126" i="3"/>
  <c r="BP27" i="3"/>
  <c r="BP109" i="3"/>
  <c r="BP53" i="3"/>
  <c r="BP150" i="3"/>
  <c r="BP48" i="3"/>
  <c r="BP141" i="3"/>
  <c r="BP100" i="3"/>
  <c r="BP153" i="3"/>
  <c r="BP143" i="3"/>
  <c r="BP5" i="3"/>
  <c r="BP85" i="3"/>
  <c r="BP92" i="3"/>
  <c r="BP74" i="3"/>
  <c r="BP25" i="3"/>
  <c r="BP34" i="3"/>
  <c r="BP21" i="3"/>
  <c r="BP20" i="3"/>
  <c r="BP106" i="3"/>
  <c r="BP31" i="3"/>
  <c r="BP102" i="3"/>
  <c r="BP37" i="3"/>
  <c r="BP105" i="3"/>
  <c r="BP30" i="3"/>
  <c r="BP73" i="3"/>
  <c r="BP67" i="3"/>
  <c r="BP49" i="3"/>
  <c r="BP135" i="3"/>
  <c r="BP64" i="3"/>
  <c r="BP110" i="3"/>
  <c r="BP54" i="3"/>
  <c r="BP57" i="3"/>
  <c r="BP101" i="3"/>
  <c r="BP70" i="3"/>
  <c r="BP12" i="3"/>
  <c r="BP7" i="3"/>
  <c r="BP147" i="3"/>
  <c r="BP58" i="3"/>
  <c r="BP81" i="3"/>
  <c r="BP28" i="3"/>
  <c r="BP136" i="3"/>
  <c r="BP124" i="3"/>
  <c r="BP83" i="3"/>
  <c r="BP127" i="3"/>
  <c r="BP63" i="3"/>
  <c r="BP95" i="3"/>
  <c r="BP17" i="3"/>
  <c r="BP60" i="3"/>
  <c r="BP61" i="3"/>
  <c r="BP120" i="3"/>
  <c r="BP119" i="3"/>
  <c r="BP86" i="3"/>
  <c r="BP138" i="3"/>
  <c r="BP116" i="3"/>
  <c r="BP159" i="3"/>
  <c r="BP80" i="3"/>
  <c r="BP123" i="3"/>
  <c r="BP8" i="3"/>
  <c r="BP157" i="3"/>
  <c r="BP29" i="3"/>
  <c r="BP129" i="3"/>
  <c r="BP145" i="3"/>
  <c r="BP133" i="3"/>
  <c r="BP75" i="3"/>
  <c r="BP76" i="3"/>
  <c r="BP68" i="3"/>
  <c r="BP38" i="3"/>
  <c r="BP134" i="3"/>
  <c r="BP18" i="3"/>
  <c r="BP140" i="3"/>
  <c r="BP72" i="3"/>
  <c r="BP142" i="3"/>
  <c r="BP79" i="3"/>
  <c r="BP149" i="3"/>
  <c r="BP87" i="3"/>
  <c r="BA109" i="3"/>
  <c r="I18" i="25"/>
  <c r="I38" i="25"/>
  <c r="I22" i="25"/>
  <c r="I42" i="25"/>
  <c r="I32" i="25"/>
  <c r="I52" i="25"/>
  <c r="I2" i="25"/>
  <c r="I34" i="25"/>
  <c r="I54" i="25"/>
  <c r="I16" i="25"/>
  <c r="I6" i="25"/>
  <c r="I36" i="25"/>
  <c r="I30" i="25"/>
  <c r="I46" i="25"/>
  <c r="I4" i="25"/>
  <c r="I28" i="25"/>
  <c r="HF27" i="4"/>
  <c r="HF15" i="4"/>
  <c r="HF64" i="4"/>
  <c r="HF45" i="4"/>
  <c r="HF157" i="4"/>
  <c r="HF21" i="4"/>
  <c r="HF147" i="4"/>
  <c r="HF12" i="4"/>
  <c r="HF48" i="4"/>
  <c r="HF20" i="4"/>
  <c r="HF106" i="4"/>
  <c r="HF142" i="4"/>
  <c r="HF9" i="4"/>
  <c r="HF97" i="4"/>
  <c r="HF141" i="4"/>
  <c r="HF4" i="4"/>
  <c r="HF40" i="4"/>
  <c r="HF132" i="4"/>
  <c r="HF77" i="4"/>
  <c r="HF10" i="4"/>
  <c r="HF69" i="4"/>
  <c r="HF107" i="4"/>
  <c r="HF120" i="4"/>
  <c r="HF134" i="4"/>
  <c r="HF144" i="4"/>
  <c r="HF55" i="4"/>
  <c r="HF133" i="4"/>
  <c r="HF17" i="4"/>
  <c r="HF23" i="4"/>
  <c r="HF26" i="4"/>
  <c r="HE45" i="4"/>
  <c r="HF35" i="4"/>
  <c r="HF96" i="4"/>
  <c r="HF39" i="4"/>
  <c r="HF30" i="4"/>
  <c r="HF57" i="4"/>
  <c r="HF161" i="4"/>
  <c r="HF162" i="4"/>
  <c r="HF82" i="4"/>
  <c r="HF33" i="4"/>
  <c r="HF75" i="4"/>
  <c r="HF115" i="4"/>
  <c r="HF73" i="4"/>
  <c r="HF44" i="4"/>
  <c r="HF121" i="4"/>
  <c r="HF36" i="4"/>
  <c r="HF122" i="4"/>
  <c r="HF98" i="4"/>
  <c r="HF83" i="4"/>
  <c r="HF50" i="4"/>
  <c r="HF152" i="4"/>
  <c r="HE40" i="4"/>
  <c r="HE31" i="4"/>
  <c r="HF158" i="4"/>
  <c r="HF112" i="4"/>
  <c r="HF159" i="4"/>
  <c r="HF129" i="4"/>
  <c r="HF105" i="4"/>
  <c r="HF137" i="4"/>
  <c r="HF89" i="4"/>
  <c r="HF51" i="4"/>
  <c r="HF110" i="4"/>
  <c r="HF103" i="4"/>
  <c r="HF138" i="4"/>
  <c r="HF91" i="4"/>
  <c r="HF111" i="4"/>
  <c r="HF41" i="4"/>
  <c r="HF28" i="4"/>
  <c r="HF34" i="4"/>
  <c r="HE26" i="4"/>
  <c r="HF140" i="4"/>
  <c r="HF95" i="4"/>
  <c r="HF14" i="4"/>
  <c r="HF5" i="4"/>
  <c r="HF99" i="4"/>
  <c r="HF155" i="4"/>
  <c r="HF113" i="4"/>
  <c r="HF127" i="4"/>
  <c r="HF19" i="4"/>
  <c r="HF86" i="4"/>
  <c r="HF79" i="4"/>
  <c r="HF13" i="4"/>
  <c r="HF46" i="4"/>
  <c r="HF88" i="4"/>
  <c r="HF84" i="4"/>
  <c r="HF7" i="4"/>
  <c r="HF59" i="4"/>
  <c r="HF149" i="4"/>
  <c r="HF135" i="4"/>
  <c r="HF101" i="4"/>
  <c r="HF32" i="4"/>
  <c r="HF25" i="4"/>
  <c r="HE86" i="4"/>
  <c r="HF18" i="4"/>
  <c r="HF37" i="4"/>
  <c r="HF56" i="4"/>
  <c r="HF131" i="4"/>
  <c r="HF143" i="4"/>
  <c r="HF58" i="4"/>
  <c r="HF146" i="4"/>
  <c r="HF67" i="4"/>
  <c r="HF109" i="4"/>
  <c r="HF102" i="4"/>
  <c r="HF130" i="4"/>
  <c r="HF68" i="4"/>
  <c r="HF16" i="4"/>
  <c r="HF71" i="4"/>
  <c r="HF63" i="4"/>
  <c r="HF78" i="4"/>
  <c r="HF52" i="4"/>
  <c r="HF72" i="4"/>
  <c r="HF92" i="4"/>
  <c r="HF11" i="4"/>
  <c r="HF117" i="4"/>
  <c r="HF125" i="4"/>
  <c r="HF29" i="4"/>
  <c r="HF85" i="4"/>
  <c r="HF104" i="4"/>
  <c r="HE19" i="4"/>
  <c r="HF24" i="4"/>
  <c r="HF3" i="4"/>
  <c r="HF43" i="4"/>
  <c r="HF145" i="4"/>
  <c r="HF70" i="4"/>
  <c r="HF126" i="4"/>
  <c r="HF154" i="4"/>
  <c r="HF94" i="4"/>
  <c r="HF128" i="4"/>
  <c r="HF42" i="4"/>
  <c r="HF49" i="4"/>
  <c r="HF156" i="4"/>
  <c r="HF136" i="4"/>
  <c r="HF6" i="4"/>
  <c r="HF38" i="4"/>
  <c r="HF160" i="4"/>
  <c r="HF90" i="4"/>
  <c r="HF116" i="4"/>
  <c r="HF61" i="4"/>
  <c r="HF124" i="4"/>
  <c r="HF47" i="4"/>
  <c r="HF54" i="4"/>
  <c r="HF119" i="4"/>
  <c r="HF108" i="4"/>
  <c r="HF139" i="4"/>
  <c r="HF62" i="4"/>
  <c r="HF81" i="4"/>
  <c r="HF66" i="4"/>
  <c r="HF74" i="4"/>
  <c r="HF151" i="4"/>
  <c r="HF60" i="4"/>
  <c r="HF22" i="4"/>
  <c r="HF65" i="4"/>
  <c r="HF118" i="4"/>
  <c r="HF76" i="4"/>
  <c r="HF80" i="4"/>
  <c r="HF31" i="4"/>
  <c r="HF93" i="4"/>
  <c r="HF148" i="4"/>
  <c r="HF53" i="4"/>
  <c r="HF8" i="4"/>
  <c r="HF123" i="4"/>
  <c r="HF114" i="4"/>
  <c r="HF87" i="4"/>
  <c r="HF150" i="4"/>
  <c r="HF100" i="4"/>
  <c r="HF153" i="4"/>
  <c r="FE46" i="4"/>
  <c r="IU17" i="4"/>
  <c r="AHZ17" i="4"/>
  <c r="ALM17" i="4"/>
  <c r="IU116" i="4"/>
  <c r="IU61" i="4"/>
  <c r="FE17" i="4"/>
  <c r="FE116" i="4"/>
  <c r="IU46" i="4"/>
  <c r="AHZ116" i="4"/>
  <c r="ALM116" i="4"/>
  <c r="IU160" i="4"/>
  <c r="AHZ79" i="4"/>
  <c r="ALH79" i="4"/>
  <c r="IU79" i="4"/>
  <c r="IU41" i="4"/>
  <c r="FE160" i="4"/>
  <c r="FE41" i="4"/>
  <c r="AHZ41" i="4"/>
  <c r="ALM41" i="4"/>
  <c r="AHZ151" i="4"/>
  <c r="ALM151" i="4"/>
  <c r="AHZ43" i="4"/>
  <c r="ALM43" i="4"/>
  <c r="IU43" i="4"/>
  <c r="FE43" i="4"/>
  <c r="AHZ99" i="4"/>
  <c r="ALL99" i="4"/>
  <c r="IU99" i="4"/>
  <c r="FE99" i="4"/>
  <c r="FE105" i="4"/>
  <c r="AHZ105" i="4"/>
  <c r="ALM105" i="4"/>
  <c r="IU105" i="4"/>
  <c r="AHZ149" i="4"/>
  <c r="ALM149" i="4"/>
  <c r="FE149" i="4"/>
  <c r="IU149" i="4"/>
  <c r="IU162" i="4"/>
  <c r="FE162" i="4"/>
  <c r="AHZ162" i="4"/>
  <c r="ALM162" i="4"/>
  <c r="AHZ127" i="4"/>
  <c r="ALM127" i="4"/>
  <c r="IU127" i="4"/>
  <c r="FE127" i="4"/>
  <c r="FE96" i="4"/>
  <c r="AHZ96" i="4"/>
  <c r="ALM96" i="4"/>
  <c r="IU96" i="4"/>
  <c r="AHZ22" i="4"/>
  <c r="ALM22" i="4"/>
  <c r="FE22" i="4"/>
  <c r="IU22" i="4"/>
  <c r="AHZ68" i="4"/>
  <c r="ALM68" i="4"/>
  <c r="FE68" i="4"/>
  <c r="IU68" i="4"/>
  <c r="AHZ11" i="4"/>
  <c r="ALM11" i="4"/>
  <c r="FE11" i="4"/>
  <c r="IU11" i="4"/>
  <c r="FE29" i="4"/>
  <c r="IU29" i="4"/>
  <c r="AHZ29" i="4"/>
  <c r="FE137" i="4"/>
  <c r="IU137" i="4"/>
  <c r="AHZ137" i="4"/>
  <c r="ALM137" i="4"/>
  <c r="IU32" i="4"/>
  <c r="AHZ32" i="4"/>
  <c r="ALM32" i="4"/>
  <c r="FE32" i="4"/>
  <c r="FE74" i="4"/>
  <c r="IU74" i="4"/>
  <c r="AHZ74" i="4"/>
  <c r="ALM74" i="4"/>
  <c r="FE142" i="4"/>
  <c r="IU142" i="4"/>
  <c r="AHZ142" i="4"/>
  <c r="ALM142" i="4"/>
  <c r="IU82" i="4"/>
  <c r="AHZ82" i="4"/>
  <c r="ALM82" i="4"/>
  <c r="FE82" i="4"/>
  <c r="IU128" i="4"/>
  <c r="FE128" i="4"/>
  <c r="AHZ128" i="4"/>
  <c r="ALL128" i="4"/>
  <c r="FE91" i="4"/>
  <c r="AHZ91" i="4"/>
  <c r="ALM91" i="4"/>
  <c r="IU91" i="4"/>
  <c r="FE33" i="4"/>
  <c r="AHZ33" i="4"/>
  <c r="ALM33" i="4"/>
  <c r="IU33" i="4"/>
  <c r="AHZ110" i="4"/>
  <c r="ALM110" i="4"/>
  <c r="FE110" i="4"/>
  <c r="IU110" i="4"/>
  <c r="AHZ159" i="4"/>
  <c r="ALL159" i="4"/>
  <c r="IU159" i="4"/>
  <c r="FE159" i="4"/>
  <c r="AHZ30" i="4"/>
  <c r="ALM30" i="4"/>
  <c r="FE30" i="4"/>
  <c r="IU30" i="4"/>
  <c r="AHZ97" i="4"/>
  <c r="FE97" i="4"/>
  <c r="IU97" i="4"/>
  <c r="FE65" i="4"/>
  <c r="AHZ65" i="4"/>
  <c r="ALM65" i="4"/>
  <c r="IU65" i="4"/>
  <c r="FE123" i="4"/>
  <c r="AHZ123" i="4"/>
  <c r="IU123" i="4"/>
  <c r="IU152" i="4"/>
  <c r="AHZ152" i="4"/>
  <c r="ALM152" i="4"/>
  <c r="FE152" i="4"/>
  <c r="AHZ37" i="4"/>
  <c r="ALM37" i="4"/>
  <c r="FE37" i="4"/>
  <c r="IU37" i="4"/>
  <c r="FE148" i="4"/>
  <c r="IU148" i="4"/>
  <c r="AHZ148" i="4"/>
  <c r="ALM148" i="4"/>
  <c r="AHZ89" i="4"/>
  <c r="ALM89" i="4"/>
  <c r="FE89" i="4"/>
  <c r="IU89" i="4"/>
  <c r="IU136" i="4"/>
  <c r="AHZ136" i="4"/>
  <c r="ALM136" i="4"/>
  <c r="FE136" i="4"/>
  <c r="FE80" i="4"/>
  <c r="IU80" i="4"/>
  <c r="AHZ80" i="4"/>
  <c r="ALL80" i="4"/>
  <c r="FE7" i="4"/>
  <c r="IU7" i="4"/>
  <c r="AHZ7" i="4"/>
  <c r="ALM7" i="4"/>
  <c r="AHZ72" i="4"/>
  <c r="ALM72" i="4"/>
  <c r="FE72" i="4"/>
  <c r="IU72" i="4"/>
  <c r="AHZ50" i="4"/>
  <c r="ALM50" i="4"/>
  <c r="FE50" i="4"/>
  <c r="IU50" i="4"/>
  <c r="IU161" i="4"/>
  <c r="AHZ161" i="4"/>
  <c r="ALM161" i="4"/>
  <c r="FE161" i="4"/>
  <c r="FE107" i="4"/>
  <c r="AHZ107" i="4"/>
  <c r="ALM107" i="4"/>
  <c r="IU107" i="4"/>
  <c r="AHZ83" i="4"/>
  <c r="ALM83" i="4"/>
  <c r="FE83" i="4"/>
  <c r="IU83" i="4"/>
  <c r="IU139" i="4"/>
  <c r="AHZ139" i="4"/>
  <c r="ALM139" i="4"/>
  <c r="FE139" i="4"/>
  <c r="FE92" i="4"/>
  <c r="IU92" i="4"/>
  <c r="AHZ92" i="4"/>
  <c r="ALM92" i="4"/>
  <c r="FE147" i="4"/>
  <c r="AHZ147" i="4"/>
  <c r="ALM147" i="4"/>
  <c r="IU147" i="4"/>
  <c r="AHZ134" i="4"/>
  <c r="ALM134" i="4"/>
  <c r="FE134" i="4"/>
  <c r="IU134" i="4"/>
  <c r="IU85" i="4"/>
  <c r="FE85" i="4"/>
  <c r="AHZ85" i="4"/>
  <c r="ALM85" i="4"/>
  <c r="AHZ69" i="4"/>
  <c r="ALM69" i="4"/>
  <c r="FE69" i="4"/>
  <c r="IU69" i="4"/>
  <c r="AHZ14" i="4"/>
  <c r="ALM14" i="4"/>
  <c r="IU14" i="4"/>
  <c r="FE14" i="4"/>
  <c r="FE135" i="4"/>
  <c r="AHZ135" i="4"/>
  <c r="ALM135" i="4"/>
  <c r="IU135" i="4"/>
  <c r="IU60" i="4"/>
  <c r="AHZ60" i="4"/>
  <c r="ALM60" i="4"/>
  <c r="FE60" i="4"/>
  <c r="AHZ155" i="4"/>
  <c r="ALM155" i="4"/>
  <c r="FE155" i="4"/>
  <c r="IU155" i="4"/>
  <c r="AHZ141" i="4"/>
  <c r="ALM141" i="4"/>
  <c r="FE141" i="4"/>
  <c r="IU141" i="4"/>
  <c r="AHZ122" i="4"/>
  <c r="FE122" i="4"/>
  <c r="IU122" i="4"/>
  <c r="AHZ131" i="4"/>
  <c r="FE131" i="4"/>
  <c r="IU131" i="4"/>
  <c r="FE100" i="4"/>
  <c r="IU100" i="4"/>
  <c r="AHZ100" i="4"/>
  <c r="ALM100" i="4"/>
  <c r="AHZ39" i="4"/>
  <c r="ALM39" i="4"/>
  <c r="FE39" i="4"/>
  <c r="IU39" i="4"/>
  <c r="AHZ94" i="4"/>
  <c r="ALM94" i="4"/>
  <c r="FE94" i="4"/>
  <c r="IU94" i="4"/>
  <c r="AHZ49" i="4"/>
  <c r="FE49" i="4"/>
  <c r="IU49" i="4"/>
  <c r="FE118" i="4"/>
  <c r="AHZ118" i="4"/>
  <c r="ALM118" i="4"/>
  <c r="IU118" i="4"/>
  <c r="FE143" i="4"/>
  <c r="AHZ143" i="4"/>
  <c r="ALM143" i="4"/>
  <c r="IU143" i="4"/>
  <c r="AHZ114" i="4"/>
  <c r="ALM114" i="4"/>
  <c r="FE114" i="4"/>
  <c r="IU114" i="4"/>
  <c r="AHZ55" i="4"/>
  <c r="ALM55" i="4"/>
  <c r="FE55" i="4"/>
  <c r="IU55" i="4"/>
  <c r="IU54" i="4"/>
  <c r="AHZ54" i="4"/>
  <c r="ALM54" i="4"/>
  <c r="FE54" i="4"/>
  <c r="FE129" i="4"/>
  <c r="IU129" i="4"/>
  <c r="AHZ129" i="4"/>
  <c r="ALL129" i="4"/>
  <c r="IU119" i="4"/>
  <c r="AHZ119" i="4"/>
  <c r="ALM119" i="4"/>
  <c r="FE119" i="4"/>
  <c r="AHZ108" i="4"/>
  <c r="ALM108" i="4"/>
  <c r="FE108" i="4"/>
  <c r="IU108" i="4"/>
  <c r="FE36" i="4"/>
  <c r="IU36" i="4"/>
  <c r="AHZ36" i="4"/>
  <c r="FE98" i="4"/>
  <c r="AHZ98" i="4"/>
  <c r="ALM98" i="4"/>
  <c r="IU98" i="4"/>
  <c r="FE104" i="4"/>
  <c r="IU104" i="4"/>
  <c r="AHZ104" i="4"/>
  <c r="ALM104" i="4"/>
  <c r="FE125" i="4"/>
  <c r="IU125" i="4"/>
  <c r="AHZ125" i="4"/>
  <c r="ALM125" i="4"/>
  <c r="FE52" i="4"/>
  <c r="IU52" i="4"/>
  <c r="AHZ52" i="4"/>
  <c r="ALM52" i="4"/>
  <c r="FE59" i="4"/>
  <c r="AHZ59" i="4"/>
  <c r="ALM59" i="4"/>
  <c r="IU59" i="4"/>
  <c r="AHZ5" i="4"/>
  <c r="ALM5" i="4"/>
  <c r="FE5" i="4"/>
  <c r="IU5" i="4"/>
  <c r="FE8" i="4"/>
  <c r="AHZ8" i="4"/>
  <c r="ALM8" i="4"/>
  <c r="IU8" i="4"/>
  <c r="FE57" i="4"/>
  <c r="AHZ57" i="4"/>
  <c r="ALM57" i="4"/>
  <c r="IU57" i="4"/>
  <c r="AHZ156" i="4"/>
  <c r="ALM156" i="4"/>
  <c r="FE156" i="4"/>
  <c r="IU156" i="4"/>
  <c r="AHZ138" i="4"/>
  <c r="ALM138" i="4"/>
  <c r="FE138" i="4"/>
  <c r="IU138" i="4"/>
  <c r="AHZ6" i="4"/>
  <c r="ALM6" i="4"/>
  <c r="FE6" i="4"/>
  <c r="IU6" i="4"/>
  <c r="AHZ56" i="4"/>
  <c r="ALM56" i="4"/>
  <c r="FE56" i="4"/>
  <c r="IU56" i="4"/>
  <c r="AHZ88" i="4"/>
  <c r="FE88" i="4"/>
  <c r="IU88" i="4"/>
  <c r="FE78" i="4"/>
  <c r="IU78" i="4"/>
  <c r="AHZ78" i="4"/>
  <c r="ALM78" i="4"/>
  <c r="FE42" i="4"/>
  <c r="IU42" i="4"/>
  <c r="AHZ42" i="4"/>
  <c r="AHZ103" i="4"/>
  <c r="ALM103" i="4"/>
  <c r="FE103" i="4"/>
  <c r="IU103" i="4"/>
  <c r="FE16" i="4"/>
  <c r="IU16" i="4"/>
  <c r="AHZ16" i="4"/>
  <c r="ALM16" i="4"/>
  <c r="FE106" i="4"/>
  <c r="IU106" i="4"/>
  <c r="AHZ106" i="4"/>
  <c r="ALM106" i="4"/>
  <c r="FE145" i="4"/>
  <c r="IU145" i="4"/>
  <c r="AHZ145" i="4"/>
  <c r="ALM145" i="4"/>
  <c r="FE21" i="4"/>
  <c r="AHZ21" i="4"/>
  <c r="ALM21" i="4"/>
  <c r="IU21" i="4"/>
  <c r="AHZ130" i="4"/>
  <c r="ALM130" i="4"/>
  <c r="FE130" i="4"/>
  <c r="IU130" i="4"/>
  <c r="FE146" i="4"/>
  <c r="AHZ146" i="4"/>
  <c r="ALM146" i="4"/>
  <c r="IU146" i="4"/>
  <c r="AHZ113" i="4"/>
  <c r="ALM113" i="4"/>
  <c r="FE113" i="4"/>
  <c r="IU113" i="4"/>
  <c r="FE117" i="4"/>
  <c r="IU117" i="4"/>
  <c r="AHZ117" i="4"/>
  <c r="ALM117" i="4"/>
  <c r="AHZ44" i="4"/>
  <c r="ALM44" i="4"/>
  <c r="FE44" i="4"/>
  <c r="IU44" i="4"/>
  <c r="AHZ20" i="4"/>
  <c r="ALM20" i="4"/>
  <c r="AHZ58" i="4"/>
  <c r="ALM58" i="4"/>
  <c r="FE58" i="4"/>
  <c r="IU58" i="4"/>
  <c r="AHZ157" i="4"/>
  <c r="ALM157" i="4"/>
  <c r="FE157" i="4"/>
  <c r="IU157" i="4"/>
  <c r="AHZ84" i="4"/>
  <c r="ALM84" i="4"/>
  <c r="FE84" i="4"/>
  <c r="IU84" i="4"/>
  <c r="FE154" i="4"/>
  <c r="AHZ154" i="4"/>
  <c r="ALM154" i="4"/>
  <c r="IU154" i="4"/>
  <c r="IU87" i="4"/>
  <c r="FE87" i="4"/>
  <c r="AHZ87" i="4"/>
  <c r="ALM87" i="4"/>
  <c r="FE111" i="4"/>
  <c r="IU111" i="4"/>
  <c r="AHZ111" i="4"/>
  <c r="ALM111" i="4"/>
  <c r="FE76" i="4"/>
  <c r="IU76" i="4"/>
  <c r="AHZ76" i="4"/>
  <c r="ALM76" i="4"/>
  <c r="AHZ70" i="4"/>
  <c r="ALM70" i="4"/>
  <c r="FE70" i="4"/>
  <c r="IU70" i="4"/>
  <c r="AHZ9" i="4"/>
  <c r="FE9" i="4"/>
  <c r="IU9" i="4"/>
  <c r="FE121" i="4"/>
  <c r="AHZ121" i="4"/>
  <c r="ALM121" i="4"/>
  <c r="IU121" i="4"/>
  <c r="AHZ126" i="4"/>
  <c r="ALM126" i="4"/>
  <c r="FE126" i="4"/>
  <c r="IU126" i="4"/>
  <c r="AHZ67" i="4"/>
  <c r="ALM67" i="4"/>
  <c r="FE67" i="4"/>
  <c r="IU67" i="4"/>
  <c r="AHZ12" i="4"/>
  <c r="ALM12" i="4"/>
  <c r="FE12" i="4"/>
  <c r="IU12" i="4"/>
  <c r="IU144" i="4"/>
  <c r="AHZ144" i="4"/>
  <c r="ALM144" i="4"/>
  <c r="FE144" i="4"/>
  <c r="IU150" i="4"/>
  <c r="AHZ150" i="4"/>
  <c r="ALM150" i="4"/>
  <c r="FE150" i="4"/>
  <c r="FE48" i="4"/>
  <c r="IU48" i="4"/>
  <c r="FE18" i="4"/>
  <c r="AHZ18" i="4"/>
  <c r="FE120" i="4"/>
  <c r="AHZ120" i="4"/>
  <c r="ALM120" i="4"/>
  <c r="FE133" i="4"/>
  <c r="IU4" i="4"/>
  <c r="IU101" i="4"/>
  <c r="AHZ101" i="4"/>
  <c r="IU51" i="4"/>
  <c r="IU53" i="4"/>
  <c r="FE4" i="4"/>
  <c r="FE101" i="4"/>
  <c r="FE51" i="4"/>
  <c r="FE53" i="4"/>
  <c r="AHZ4" i="4"/>
  <c r="ALM4" i="4"/>
  <c r="AHZ48" i="4"/>
  <c r="ALJ48" i="4"/>
  <c r="FE151" i="4"/>
  <c r="IU151" i="4"/>
  <c r="IU133" i="4"/>
  <c r="IT86" i="4"/>
  <c r="KS86" i="4"/>
  <c r="FD86" i="4"/>
  <c r="FD41" i="4"/>
  <c r="IT41" i="4"/>
  <c r="AHY41" i="4"/>
  <c r="IT64" i="4"/>
  <c r="FD64" i="4"/>
  <c r="IT71" i="4"/>
  <c r="IT115" i="4"/>
  <c r="AHY27" i="4"/>
  <c r="FD19" i="4"/>
  <c r="IT19" i="4"/>
  <c r="FD71" i="4"/>
  <c r="AHY71" i="4"/>
  <c r="ALL71" i="4"/>
  <c r="FD27" i="4"/>
  <c r="IT27" i="4"/>
  <c r="IT17" i="4"/>
  <c r="FD38" i="4"/>
  <c r="FD17" i="4"/>
  <c r="IT38" i="4"/>
  <c r="AHY17" i="4"/>
  <c r="AHY90" i="4"/>
  <c r="ALJ90" i="4"/>
  <c r="FD153" i="4"/>
  <c r="AHY153" i="4"/>
  <c r="ALL153" i="4"/>
  <c r="IT153" i="4"/>
  <c r="IT6" i="4"/>
  <c r="AHY6" i="4"/>
  <c r="FD6" i="4"/>
  <c r="AHY44" i="4"/>
  <c r="IT44" i="4"/>
  <c r="FD44" i="4"/>
  <c r="IT58" i="4"/>
  <c r="AHY58" i="4"/>
  <c r="FD58" i="4"/>
  <c r="IT88" i="4"/>
  <c r="FD88" i="4"/>
  <c r="AHY88" i="4"/>
  <c r="FD37" i="4"/>
  <c r="IT37" i="4"/>
  <c r="AHY37" i="4"/>
  <c r="AHY57" i="4"/>
  <c r="FD57" i="4"/>
  <c r="IT57" i="4"/>
  <c r="FD122" i="4"/>
  <c r="IT122" i="4"/>
  <c r="AHY122" i="4"/>
  <c r="FD103" i="4"/>
  <c r="AHY103" i="4"/>
  <c r="IT103" i="4"/>
  <c r="AHY100" i="4"/>
  <c r="IT100" i="4"/>
  <c r="FD100" i="4"/>
  <c r="FD42" i="4"/>
  <c r="AHY42" i="4"/>
  <c r="IT42" i="4"/>
  <c r="AHY54" i="4"/>
  <c r="FD54" i="4"/>
  <c r="FD116" i="4"/>
  <c r="IT116" i="4"/>
  <c r="AHY116" i="4"/>
  <c r="AHY135" i="4"/>
  <c r="FD135" i="4"/>
  <c r="IT135" i="4"/>
  <c r="AHY94" i="4"/>
  <c r="FD94" i="4"/>
  <c r="IT94" i="4"/>
  <c r="FD84" i="4"/>
  <c r="IT84" i="4"/>
  <c r="AHY84" i="4"/>
  <c r="IT158" i="4"/>
  <c r="AHY158" i="4"/>
  <c r="ALL158" i="4"/>
  <c r="FD158" i="4"/>
  <c r="AHY143" i="4"/>
  <c r="FD143" i="4"/>
  <c r="IT143" i="4"/>
  <c r="FD134" i="4"/>
  <c r="IT134" i="4"/>
  <c r="AHY134" i="4"/>
  <c r="FD16" i="4"/>
  <c r="IT16" i="4"/>
  <c r="AHY16" i="4"/>
  <c r="FD138" i="4"/>
  <c r="IT138" i="4"/>
  <c r="AHY138" i="4"/>
  <c r="FD70" i="4"/>
  <c r="AHY70" i="4"/>
  <c r="IT70" i="4"/>
  <c r="FD110" i="4"/>
  <c r="AHY110" i="4"/>
  <c r="IT110" i="4"/>
  <c r="AHY43" i="4"/>
  <c r="IT43" i="4"/>
  <c r="FD43" i="4"/>
  <c r="IT121" i="4"/>
  <c r="AHY121" i="4"/>
  <c r="IT47" i="4"/>
  <c r="AHY47" i="4"/>
  <c r="ALL47" i="4"/>
  <c r="FD47" i="4"/>
  <c r="FD154" i="4"/>
  <c r="IT154" i="4"/>
  <c r="AHY154" i="4"/>
  <c r="IT146" i="4"/>
  <c r="AHY146" i="4"/>
  <c r="FD146" i="4"/>
  <c r="FD113" i="4"/>
  <c r="IT113" i="4"/>
  <c r="AHY113" i="4"/>
  <c r="AHY117" i="4"/>
  <c r="FD117" i="4"/>
  <c r="IT117" i="4"/>
  <c r="AHY130" i="4"/>
  <c r="FD130" i="4"/>
  <c r="IT130" i="4"/>
  <c r="AHY124" i="4"/>
  <c r="ALL124" i="4"/>
  <c r="IT124" i="4"/>
  <c r="IT112" i="4"/>
  <c r="FD112" i="4"/>
  <c r="AHY112" i="4"/>
  <c r="AHY59" i="4"/>
  <c r="FD59" i="4"/>
  <c r="IT59" i="4"/>
  <c r="FD60" i="4"/>
  <c r="AHY60" i="4"/>
  <c r="IT60" i="4"/>
  <c r="AHY108" i="4"/>
  <c r="FD108" i="4"/>
  <c r="IT108" i="4"/>
  <c r="AHY36" i="4"/>
  <c r="FD36" i="4"/>
  <c r="AHY4" i="4"/>
  <c r="FD4" i="4"/>
  <c r="FD127" i="4"/>
  <c r="IT127" i="4"/>
  <c r="AHY127" i="4"/>
  <c r="AHY76" i="4"/>
  <c r="FD76" i="4"/>
  <c r="IT76" i="4"/>
  <c r="AHY93" i="4"/>
  <c r="IT93" i="4"/>
  <c r="IT61" i="4"/>
  <c r="AHY61" i="4"/>
  <c r="FD61" i="4"/>
  <c r="IT74" i="4"/>
  <c r="FD74" i="4"/>
  <c r="AHY74" i="4"/>
  <c r="AHY119" i="4"/>
  <c r="FD119" i="4"/>
  <c r="IT119" i="4"/>
  <c r="IT82" i="4"/>
  <c r="AHY82" i="4"/>
  <c r="FD82" i="4"/>
  <c r="FD67" i="4"/>
  <c r="AHY67" i="4"/>
  <c r="IT67" i="4"/>
  <c r="AHY133" i="4"/>
  <c r="ALL133" i="4"/>
  <c r="FD133" i="4"/>
  <c r="IT133" i="4"/>
  <c r="AHY150" i="4"/>
  <c r="FD150" i="4"/>
  <c r="IT150" i="4"/>
  <c r="IT132" i="4"/>
  <c r="FD30" i="4"/>
  <c r="IT30" i="4"/>
  <c r="AHY30" i="4"/>
  <c r="AHY162" i="4"/>
  <c r="FD162" i="4"/>
  <c r="IT162" i="4"/>
  <c r="FD51" i="4"/>
  <c r="IT51" i="4"/>
  <c r="AHY51" i="4"/>
  <c r="ALL51" i="4"/>
  <c r="AHY52" i="4"/>
  <c r="FD52" i="4"/>
  <c r="IT52" i="4"/>
  <c r="AHY9" i="4"/>
  <c r="FD9" i="4"/>
  <c r="IT9" i="4"/>
  <c r="FD8" i="4"/>
  <c r="IT8" i="4"/>
  <c r="AHY8" i="4"/>
  <c r="FD128" i="4"/>
  <c r="IT128" i="4"/>
  <c r="AHY91" i="4"/>
  <c r="FD91" i="4"/>
  <c r="IT91" i="4"/>
  <c r="FD111" i="4"/>
  <c r="IT111" i="4"/>
  <c r="AHY111" i="4"/>
  <c r="AHY96" i="4"/>
  <c r="FD96" i="4"/>
  <c r="IT96" i="4"/>
  <c r="IT106" i="4"/>
  <c r="FD106" i="4"/>
  <c r="AHY106" i="4"/>
  <c r="IT20" i="4"/>
  <c r="FD20" i="4"/>
  <c r="AHY20" i="4"/>
  <c r="AHY53" i="4"/>
  <c r="ALL53" i="4"/>
  <c r="FD53" i="4"/>
  <c r="FD120" i="4"/>
  <c r="IT120" i="4"/>
  <c r="AHY120" i="4"/>
  <c r="AHY126" i="4"/>
  <c r="FD126" i="4"/>
  <c r="AHY147" i="4"/>
  <c r="FD147" i="4"/>
  <c r="IT147" i="4"/>
  <c r="AHY123" i="4"/>
  <c r="FD123" i="4"/>
  <c r="IT123" i="4"/>
  <c r="FD32" i="4"/>
  <c r="IT32" i="4"/>
  <c r="AHY32" i="4"/>
  <c r="FD21" i="4"/>
  <c r="IT21" i="4"/>
  <c r="AHY21" i="4"/>
  <c r="AHY13" i="4"/>
  <c r="ALL13" i="4"/>
  <c r="FD13" i="4"/>
  <c r="IT13" i="4"/>
  <c r="AHY145" i="4"/>
  <c r="FD145" i="4"/>
  <c r="IT145" i="4"/>
  <c r="FD68" i="4"/>
  <c r="AHY68" i="4"/>
  <c r="IT68" i="4"/>
  <c r="AHY105" i="4"/>
  <c r="FD105" i="4"/>
  <c r="IT105" i="4"/>
  <c r="FD101" i="4"/>
  <c r="IT101" i="4"/>
  <c r="FD12" i="4"/>
  <c r="IT12" i="4"/>
  <c r="AHY12" i="4"/>
  <c r="AHY144" i="4"/>
  <c r="IT144" i="4"/>
  <c r="FD144" i="4"/>
  <c r="FD157" i="4"/>
  <c r="IT157" i="4"/>
  <c r="AHY157" i="4"/>
  <c r="FD132" i="4"/>
  <c r="IT46" i="4"/>
  <c r="AHY46" i="4"/>
  <c r="ALL46" i="4"/>
  <c r="AHY56" i="4"/>
  <c r="FD56" i="4"/>
  <c r="FD5" i="4"/>
  <c r="IT5" i="4"/>
  <c r="AHY5" i="4"/>
  <c r="FD50" i="4"/>
  <c r="IT50" i="4"/>
  <c r="AHY50" i="4"/>
  <c r="AHY161" i="4"/>
  <c r="FD161" i="4"/>
  <c r="IT161" i="4"/>
  <c r="FD107" i="4"/>
  <c r="IT107" i="4"/>
  <c r="AHY107" i="4"/>
  <c r="AHY137" i="4"/>
  <c r="FD137" i="4"/>
  <c r="AHY139" i="4"/>
  <c r="IT139" i="4"/>
  <c r="AHY39" i="4"/>
  <c r="FD39" i="4"/>
  <c r="IT39" i="4"/>
  <c r="AHY92" i="4"/>
  <c r="FD92" i="4"/>
  <c r="IT92" i="4"/>
  <c r="AHY49" i="4"/>
  <c r="IT49" i="4"/>
  <c r="FD49" i="4"/>
  <c r="FD141" i="4"/>
  <c r="IT141" i="4"/>
  <c r="AHY141" i="4"/>
  <c r="FD29" i="4"/>
  <c r="IT29" i="4"/>
  <c r="AHY29" i="4"/>
  <c r="AHY131" i="4"/>
  <c r="FD131" i="4"/>
  <c r="IT131" i="4"/>
  <c r="FD152" i="4"/>
  <c r="IT152" i="4"/>
  <c r="AHY152" i="4"/>
  <c r="FD69" i="4"/>
  <c r="IT69" i="4"/>
  <c r="AHY69" i="4"/>
  <c r="AHY132" i="4"/>
  <c r="ALH132" i="4"/>
  <c r="AHY18" i="4"/>
  <c r="IT95" i="4"/>
  <c r="FD95" i="4"/>
  <c r="AHY22" i="4"/>
  <c r="FD22" i="4"/>
  <c r="IT22" i="4"/>
  <c r="AHY142" i="4"/>
  <c r="IT142" i="4"/>
  <c r="FD142" i="4"/>
  <c r="FD11" i="4"/>
  <c r="IT11" i="4"/>
  <c r="AHY11" i="4"/>
  <c r="AHY98" i="4"/>
  <c r="FD98" i="4"/>
  <c r="IT98" i="4"/>
  <c r="FD83" i="4"/>
  <c r="IT83" i="4"/>
  <c r="AHY83" i="4"/>
  <c r="IT85" i="4"/>
  <c r="AHY85" i="4"/>
  <c r="FD85" i="4"/>
  <c r="AHY10" i="4"/>
  <c r="ALI10" i="4"/>
  <c r="IT10" i="4"/>
  <c r="FD10" i="4"/>
  <c r="AHY63" i="4"/>
  <c r="ALL63" i="4"/>
  <c r="FD72" i="4"/>
  <c r="AHY72" i="4"/>
  <c r="IT72" i="4"/>
  <c r="FD155" i="4"/>
  <c r="IT155" i="4"/>
  <c r="AHY155" i="4"/>
  <c r="AHY118" i="4"/>
  <c r="FD118" i="4"/>
  <c r="IT118" i="4"/>
  <c r="FD156" i="4"/>
  <c r="IT156" i="4"/>
  <c r="AHY156" i="4"/>
  <c r="FD114" i="4"/>
  <c r="IT114" i="4"/>
  <c r="AHY114" i="4"/>
  <c r="FD55" i="4"/>
  <c r="IT55" i="4"/>
  <c r="AHY55" i="4"/>
  <c r="AHY66" i="4"/>
  <c r="ALL66" i="4"/>
  <c r="IT66" i="4"/>
  <c r="FD66" i="4"/>
  <c r="AHY7" i="4"/>
  <c r="FD7" i="4"/>
  <c r="IT7" i="4"/>
  <c r="IT140" i="4"/>
  <c r="AHY140" i="4"/>
  <c r="ALL140" i="4"/>
  <c r="FD140" i="4"/>
  <c r="FD99" i="4"/>
  <c r="IT99" i="4"/>
  <c r="IT151" i="4"/>
  <c r="FD151" i="4"/>
  <c r="AHY151" i="4"/>
  <c r="FD97" i="4"/>
  <c r="AHY97" i="4"/>
  <c r="IT97" i="4"/>
  <c r="FD65" i="4"/>
  <c r="IT65" i="4"/>
  <c r="AHY65" i="4"/>
  <c r="AHY104" i="4"/>
  <c r="FD104" i="4"/>
  <c r="IT104" i="4"/>
  <c r="IT125" i="4"/>
  <c r="FD125" i="4"/>
  <c r="IT159" i="4"/>
  <c r="FD78" i="4"/>
  <c r="IT78" i="4"/>
  <c r="AHY78" i="4"/>
  <c r="IT73" i="4"/>
  <c r="FD89" i="4"/>
  <c r="IT89" i="4"/>
  <c r="AHY89" i="4"/>
  <c r="AHY136" i="4"/>
  <c r="FD136" i="4"/>
  <c r="IT136" i="4"/>
  <c r="FD80" i="4"/>
  <c r="IT80" i="4"/>
  <c r="AHY115" i="4"/>
  <c r="ALK115" i="4"/>
  <c r="IT33" i="4"/>
  <c r="FD115" i="4"/>
  <c r="IT90" i="4"/>
  <c r="IT87" i="4"/>
  <c r="FD14" i="4"/>
  <c r="FD87" i="4"/>
  <c r="FD33" i="4"/>
  <c r="IT14" i="4"/>
  <c r="IT148" i="4"/>
  <c r="FD90" i="4"/>
  <c r="AHY87" i="4"/>
  <c r="FD48" i="4"/>
  <c r="AHY149" i="4"/>
  <c r="FD148" i="4"/>
  <c r="AHY148" i="4"/>
  <c r="AHY33" i="4"/>
  <c r="IT48" i="4"/>
  <c r="IT129" i="4"/>
  <c r="AHY14" i="4"/>
  <c r="IT149" i="4"/>
  <c r="FD129" i="4"/>
  <c r="FD149" i="4"/>
  <c r="IS71" i="4"/>
  <c r="AHX27" i="4"/>
  <c r="FC27" i="4"/>
  <c r="IS15" i="4"/>
  <c r="AHX93" i="4"/>
  <c r="FC116" i="4"/>
  <c r="FC15" i="4"/>
  <c r="IS27" i="4"/>
  <c r="FC71" i="4"/>
  <c r="FC24" i="4"/>
  <c r="FC17" i="4"/>
  <c r="AHX24" i="4"/>
  <c r="ALJ24" i="4"/>
  <c r="AHX28" i="4"/>
  <c r="ALK28" i="4"/>
  <c r="IS13" i="4"/>
  <c r="IS34" i="4"/>
  <c r="IS3" i="4"/>
  <c r="FC38" i="4"/>
  <c r="FC3" i="4"/>
  <c r="FC158" i="4"/>
  <c r="AHX38" i="4"/>
  <c r="FC34" i="4"/>
  <c r="IS38" i="4"/>
  <c r="AHX34" i="4"/>
  <c r="ALK34" i="4"/>
  <c r="FC28" i="4"/>
  <c r="IS28" i="4"/>
  <c r="IS14" i="4"/>
  <c r="FC41" i="4"/>
  <c r="IS41" i="4"/>
  <c r="AHX102" i="4"/>
  <c r="IS102" i="4"/>
  <c r="AHX46" i="4"/>
  <c r="AHX20" i="4"/>
  <c r="AHX17" i="4"/>
  <c r="FC91" i="4"/>
  <c r="IS141" i="4"/>
  <c r="IS153" i="4"/>
  <c r="AHX153" i="4"/>
  <c r="FC153" i="4"/>
  <c r="AHX106" i="4"/>
  <c r="IS106" i="4"/>
  <c r="FC106" i="4"/>
  <c r="FC18" i="4"/>
  <c r="AHX18" i="4"/>
  <c r="IS95" i="4"/>
  <c r="FC95" i="4"/>
  <c r="FC60" i="4"/>
  <c r="IS60" i="4"/>
  <c r="AHX60" i="4"/>
  <c r="AHX108" i="4"/>
  <c r="FC108" i="4"/>
  <c r="IS108" i="4"/>
  <c r="FC154" i="4"/>
  <c r="IS154" i="4"/>
  <c r="AHX29" i="4"/>
  <c r="FC29" i="4"/>
  <c r="IS29" i="4"/>
  <c r="AHX138" i="4"/>
  <c r="FC138" i="4"/>
  <c r="IS138" i="4"/>
  <c r="AHX16" i="4"/>
  <c r="FC16" i="4"/>
  <c r="IS16" i="4"/>
  <c r="AHX69" i="4"/>
  <c r="IS69" i="4"/>
  <c r="FC69" i="4"/>
  <c r="AHX43" i="4"/>
  <c r="FC72" i="4"/>
  <c r="IS72" i="4"/>
  <c r="AHX72" i="4"/>
  <c r="AHX155" i="4"/>
  <c r="FC155" i="4"/>
  <c r="IS155" i="4"/>
  <c r="AHX97" i="4"/>
  <c r="FC97" i="4"/>
  <c r="IS97" i="4"/>
  <c r="FC162" i="4"/>
  <c r="AHX162" i="4"/>
  <c r="IS162" i="4"/>
  <c r="AHX103" i="4"/>
  <c r="FC103" i="4"/>
  <c r="IS103" i="4"/>
  <c r="AHX76" i="4"/>
  <c r="FC76" i="4"/>
  <c r="IS76" i="4"/>
  <c r="FC56" i="4"/>
  <c r="AHX56" i="4"/>
  <c r="IS56" i="4"/>
  <c r="AHX7" i="4"/>
  <c r="IS7" i="4"/>
  <c r="FC7" i="4"/>
  <c r="AHX159" i="4"/>
  <c r="AHX49" i="4"/>
  <c r="FC73" i="4"/>
  <c r="AHX73" i="4"/>
  <c r="ALK73" i="4"/>
  <c r="IS73" i="4"/>
  <c r="FC65" i="4"/>
  <c r="AHX65" i="4"/>
  <c r="IS65" i="4"/>
  <c r="FC134" i="4"/>
  <c r="AHX134" i="4"/>
  <c r="IS134" i="4"/>
  <c r="AHX80" i="4"/>
  <c r="FC80" i="4"/>
  <c r="IS80" i="4"/>
  <c r="IS54" i="4"/>
  <c r="FC58" i="4"/>
  <c r="AHX58" i="4"/>
  <c r="IS58" i="4"/>
  <c r="IS78" i="4"/>
  <c r="AHX78" i="4"/>
  <c r="FC118" i="4"/>
  <c r="IS118" i="4"/>
  <c r="AHX118" i="4"/>
  <c r="FC87" i="4"/>
  <c r="AHX87" i="4"/>
  <c r="IS87" i="4"/>
  <c r="AHX111" i="4"/>
  <c r="FC111" i="4"/>
  <c r="IS111" i="4"/>
  <c r="AHX6" i="4"/>
  <c r="FC6" i="4"/>
  <c r="IS6" i="4"/>
  <c r="IS44" i="4"/>
  <c r="AHX44" i="4"/>
  <c r="FC44" i="4"/>
  <c r="FC61" i="4"/>
  <c r="IS53" i="4"/>
  <c r="AHX53" i="4"/>
  <c r="AHX99" i="4"/>
  <c r="FC99" i="4"/>
  <c r="IS99" i="4"/>
  <c r="FC21" i="4"/>
  <c r="IS21" i="4"/>
  <c r="AHX21" i="4"/>
  <c r="AHX149" i="4"/>
  <c r="FC149" i="4"/>
  <c r="IS149" i="4"/>
  <c r="FC146" i="4"/>
  <c r="IS146" i="4"/>
  <c r="AHX146" i="4"/>
  <c r="AHX113" i="4"/>
  <c r="FC113" i="4"/>
  <c r="IS113" i="4"/>
  <c r="AHX117" i="4"/>
  <c r="FC117" i="4"/>
  <c r="IS117" i="4"/>
  <c r="IS93" i="4"/>
  <c r="FC93" i="4"/>
  <c r="AHX116" i="4"/>
  <c r="IS116" i="4"/>
  <c r="FC135" i="4"/>
  <c r="AHX135" i="4"/>
  <c r="IS135" i="4"/>
  <c r="FC121" i="4"/>
  <c r="AHX121" i="4"/>
  <c r="IS121" i="4"/>
  <c r="FC105" i="4"/>
  <c r="IS105" i="4"/>
  <c r="AHX105" i="4"/>
  <c r="FC67" i="4"/>
  <c r="IS67" i="4"/>
  <c r="AHX67" i="4"/>
  <c r="FC89" i="4"/>
  <c r="IS89" i="4"/>
  <c r="FC133" i="4"/>
  <c r="IS133" i="4"/>
  <c r="AHX133" i="4"/>
  <c r="FC150" i="4"/>
  <c r="IS150" i="4"/>
  <c r="AHX150" i="4"/>
  <c r="FC124" i="4"/>
  <c r="AHX124" i="4"/>
  <c r="IS124" i="4"/>
  <c r="IS110" i="4"/>
  <c r="FC110" i="4"/>
  <c r="FC148" i="4"/>
  <c r="AHX128" i="4"/>
  <c r="IS128" i="4"/>
  <c r="IS33" i="4"/>
  <c r="AHX154" i="4"/>
  <c r="FC46" i="4"/>
  <c r="AHX112" i="4"/>
  <c r="FC112" i="4"/>
  <c r="IS112" i="4"/>
  <c r="FC20" i="4"/>
  <c r="IS5" i="4"/>
  <c r="FC5" i="4"/>
  <c r="AHX5" i="4"/>
  <c r="FC88" i="4"/>
  <c r="AHX88" i="4"/>
  <c r="AHX82" i="4"/>
  <c r="FC82" i="4"/>
  <c r="IS82" i="4"/>
  <c r="FC147" i="4"/>
  <c r="AHX147" i="4"/>
  <c r="IS147" i="4"/>
  <c r="AHX137" i="4"/>
  <c r="FC137" i="4"/>
  <c r="AHX152" i="4"/>
  <c r="IS152" i="4"/>
  <c r="FC152" i="4"/>
  <c r="FC96" i="4"/>
  <c r="IS96" i="4"/>
  <c r="AHX96" i="4"/>
  <c r="FC145" i="4"/>
  <c r="IS145" i="4"/>
  <c r="AHX145" i="4"/>
  <c r="AHX120" i="4"/>
  <c r="FC120" i="4"/>
  <c r="IS120" i="4"/>
  <c r="FC8" i="4"/>
  <c r="AHX8" i="4"/>
  <c r="IS8" i="4"/>
  <c r="FC107" i="4"/>
  <c r="AHX107" i="4"/>
  <c r="IS107" i="4"/>
  <c r="AHX4" i="4"/>
  <c r="FC4" i="4"/>
  <c r="IS4" i="4"/>
  <c r="AHX144" i="4"/>
  <c r="FC144" i="4"/>
  <c r="IS144" i="4"/>
  <c r="AHX70" i="4"/>
  <c r="FC70" i="4"/>
  <c r="IS70" i="4"/>
  <c r="FC13" i="4"/>
  <c r="AHX13" i="4"/>
  <c r="AHX9" i="4"/>
  <c r="FC9" i="4"/>
  <c r="IS9" i="4"/>
  <c r="IS142" i="4"/>
  <c r="FC142" i="4"/>
  <c r="AHX142" i="4"/>
  <c r="AHX126" i="4"/>
  <c r="FC126" i="4"/>
  <c r="IS126" i="4"/>
  <c r="FC101" i="4"/>
  <c r="IS101" i="4"/>
  <c r="AHX101" i="4"/>
  <c r="IS131" i="4"/>
  <c r="AHX131" i="4"/>
  <c r="AHX139" i="4"/>
  <c r="FC139" i="4"/>
  <c r="IS139" i="4"/>
  <c r="FC59" i="4"/>
  <c r="IS59" i="4"/>
  <c r="AHX59" i="4"/>
  <c r="FC151" i="4"/>
  <c r="AHX151" i="4"/>
  <c r="AHX130" i="4"/>
  <c r="FC130" i="4"/>
  <c r="IS130" i="4"/>
  <c r="AHX156" i="4"/>
  <c r="FC156" i="4"/>
  <c r="IS156" i="4"/>
  <c r="FC12" i="4"/>
  <c r="IS12" i="4"/>
  <c r="FC127" i="4"/>
  <c r="AHX127" i="4"/>
  <c r="IS127" i="4"/>
  <c r="AHX14" i="4"/>
  <c r="FC14" i="4"/>
  <c r="AHX39" i="4"/>
  <c r="IS39" i="4"/>
  <c r="FC39" i="4"/>
  <c r="IS157" i="4"/>
  <c r="AHX157" i="4"/>
  <c r="AHX50" i="4"/>
  <c r="FC50" i="4"/>
  <c r="IS50" i="4"/>
  <c r="AHX158" i="4"/>
  <c r="IS158" i="4"/>
  <c r="AHX42" i="4"/>
  <c r="FC42" i="4"/>
  <c r="FC83" i="4"/>
  <c r="IS83" i="4"/>
  <c r="AHX55" i="4"/>
  <c r="FC55" i="4"/>
  <c r="IS55" i="4"/>
  <c r="AHX51" i="4"/>
  <c r="FC51" i="4"/>
  <c r="IS51" i="4"/>
  <c r="FC30" i="4"/>
  <c r="AHX30" i="4"/>
  <c r="IS30" i="4"/>
  <c r="AHX37" i="4"/>
  <c r="FC37" i="4"/>
  <c r="IS37" i="4"/>
  <c r="FC57" i="4"/>
  <c r="AHX57" i="4"/>
  <c r="IS57" i="4"/>
  <c r="FC143" i="4"/>
  <c r="AHX143" i="4"/>
  <c r="IS143" i="4"/>
  <c r="FC114" i="4"/>
  <c r="AHX114" i="4"/>
  <c r="IS114" i="4"/>
  <c r="FC85" i="4"/>
  <c r="AHX85" i="4"/>
  <c r="IS85" i="4"/>
  <c r="IS10" i="4"/>
  <c r="AHX52" i="4"/>
  <c r="IS52" i="4"/>
  <c r="FC52" i="4"/>
  <c r="AHX63" i="4"/>
  <c r="FC119" i="4"/>
  <c r="IS119" i="4"/>
  <c r="AHX84" i="4"/>
  <c r="FC84" i="4"/>
  <c r="IS84" i="4"/>
  <c r="AHX11" i="4"/>
  <c r="FC11" i="4"/>
  <c r="IS11" i="4"/>
  <c r="AHX122" i="4"/>
  <c r="FC122" i="4"/>
  <c r="IS122" i="4"/>
  <c r="FC136" i="4"/>
  <c r="IS136" i="4"/>
  <c r="AHX136" i="4"/>
  <c r="FC100" i="4"/>
  <c r="IS100" i="4"/>
  <c r="AHX66" i="4"/>
  <c r="FC66" i="4"/>
  <c r="IS66" i="4"/>
  <c r="IS140" i="4"/>
  <c r="FC140" i="4"/>
  <c r="FC92" i="4"/>
  <c r="IS92" i="4"/>
  <c r="AHX92" i="4"/>
  <c r="IS47" i="4"/>
  <c r="AHX161" i="4"/>
  <c r="FC161" i="4"/>
  <c r="FC98" i="4"/>
  <c r="IS98" i="4"/>
  <c r="AHX98" i="4"/>
  <c r="AHX104" i="4"/>
  <c r="FC104" i="4"/>
  <c r="IS125" i="4"/>
  <c r="AHX125" i="4"/>
  <c r="FC141" i="4"/>
  <c r="AHX141" i="4"/>
  <c r="IS94" i="4"/>
  <c r="IS74" i="4"/>
  <c r="FC123" i="4"/>
  <c r="FC33" i="4"/>
  <c r="FC45" i="4"/>
  <c r="IS129" i="4"/>
  <c r="IS45" i="4"/>
  <c r="HD45" i="4"/>
  <c r="AHX74" i="4"/>
  <c r="FC129" i="4"/>
  <c r="FC94" i="4"/>
  <c r="AHX94" i="4"/>
  <c r="FC128" i="4"/>
  <c r="AHX68" i="4"/>
  <c r="KT45" i="4"/>
  <c r="FC36" i="4"/>
  <c r="IS36" i="4"/>
  <c r="AHX110" i="4"/>
  <c r="OK45" i="4"/>
  <c r="AHX148" i="4"/>
  <c r="SB45" i="4"/>
  <c r="FC79" i="4"/>
  <c r="IS79" i="4"/>
  <c r="AHX36" i="4"/>
  <c r="VR45" i="4"/>
  <c r="IS22" i="4"/>
  <c r="ZH45" i="4"/>
  <c r="FC22" i="4"/>
  <c r="IS148" i="4"/>
  <c r="ACX45" i="4"/>
  <c r="AHX22" i="4"/>
  <c r="IS32" i="4"/>
  <c r="AHX129" i="4"/>
  <c r="AHX91" i="4"/>
  <c r="IS68" i="4"/>
  <c r="AHX123" i="4"/>
  <c r="IS91" i="4"/>
  <c r="FC32" i="4"/>
  <c r="IS123" i="4"/>
  <c r="FB157" i="4"/>
  <c r="FB3" i="4"/>
  <c r="IR3" i="4"/>
  <c r="AHW28" i="4"/>
  <c r="FB26" i="4"/>
  <c r="IR26" i="4"/>
  <c r="OK26" i="4"/>
  <c r="ACX26" i="4"/>
  <c r="FB28" i="4"/>
  <c r="IR28" i="4"/>
  <c r="IR115" i="4"/>
  <c r="FB27" i="4"/>
  <c r="FB115" i="4"/>
  <c r="IR56" i="4"/>
  <c r="IR158" i="4"/>
  <c r="FB56" i="4"/>
  <c r="IR71" i="4"/>
  <c r="IR27" i="4"/>
  <c r="AHW115" i="4"/>
  <c r="AHW71" i="4"/>
  <c r="FB71" i="4"/>
  <c r="FB158" i="4"/>
  <c r="AHW56" i="4"/>
  <c r="AHW158" i="4"/>
  <c r="AHW110" i="4"/>
  <c r="AHW63" i="4"/>
  <c r="AHW157" i="4"/>
  <c r="FB63" i="4"/>
  <c r="IR157" i="4"/>
  <c r="FB17" i="4"/>
  <c r="IR17" i="4"/>
  <c r="SB62" i="4"/>
  <c r="OK62" i="4"/>
  <c r="AHW54" i="4"/>
  <c r="AHW62" i="4"/>
  <c r="AHW46" i="4"/>
  <c r="KT62" i="4"/>
  <c r="ACX62" i="4"/>
  <c r="AHW17" i="4"/>
  <c r="IR62" i="4"/>
  <c r="HD62" i="4"/>
  <c r="IR60" i="4"/>
  <c r="FB62" i="4"/>
  <c r="ZH62" i="4"/>
  <c r="IR46" i="4"/>
  <c r="AHW60" i="4"/>
  <c r="FB60" i="4"/>
  <c r="IR54" i="4"/>
  <c r="FB54" i="4"/>
  <c r="FB40" i="4"/>
  <c r="IR40" i="4"/>
  <c r="FB38" i="4"/>
  <c r="IR84" i="4"/>
  <c r="AHW44" i="4"/>
  <c r="FB84" i="4"/>
  <c r="IR38" i="4"/>
  <c r="IR63" i="4"/>
  <c r="AHW38" i="4"/>
  <c r="FB44" i="4"/>
  <c r="AHW84" i="4"/>
  <c r="IR44" i="4"/>
  <c r="AHW41" i="4"/>
  <c r="IR41" i="4"/>
  <c r="FB41" i="4"/>
  <c r="AHW102" i="4"/>
  <c r="IR102" i="4"/>
  <c r="FB102" i="4"/>
  <c r="AHW61" i="4"/>
  <c r="IR61" i="4"/>
  <c r="FB61" i="4"/>
  <c r="AHW129" i="4"/>
  <c r="IR129" i="4"/>
  <c r="FB129" i="4"/>
  <c r="IR22" i="4"/>
  <c r="FB22" i="4"/>
  <c r="AHW22" i="4"/>
  <c r="IR152" i="4"/>
  <c r="FB152" i="4"/>
  <c r="AHW152" i="4"/>
  <c r="IR112" i="4"/>
  <c r="IR73" i="4"/>
  <c r="AHW9" i="4"/>
  <c r="IR9" i="4"/>
  <c r="FB9" i="4"/>
  <c r="IR161" i="4"/>
  <c r="AHW161" i="4"/>
  <c r="FB161" i="4"/>
  <c r="IR122" i="4"/>
  <c r="FB122" i="4"/>
  <c r="AHW122" i="4"/>
  <c r="FB12" i="4"/>
  <c r="IR12" i="4"/>
  <c r="FB32" i="4"/>
  <c r="IR32" i="4"/>
  <c r="AHW32" i="4"/>
  <c r="FB92" i="4"/>
  <c r="AHW92" i="4"/>
  <c r="IR92" i="4"/>
  <c r="FB20" i="4"/>
  <c r="FB110" i="4"/>
  <c r="IR110" i="4"/>
  <c r="IR68" i="4"/>
  <c r="AHW68" i="4"/>
  <c r="AHW118" i="4"/>
  <c r="FB118" i="4"/>
  <c r="IR118" i="4"/>
  <c r="AHW143" i="4"/>
  <c r="FB143" i="4"/>
  <c r="IR143" i="4"/>
  <c r="AHW83" i="4"/>
  <c r="IR83" i="4"/>
  <c r="FB83" i="4"/>
  <c r="FB55" i="4"/>
  <c r="IR55" i="4"/>
  <c r="AHW55" i="4"/>
  <c r="FB130" i="4"/>
  <c r="IR130" i="4"/>
  <c r="AHW130" i="4"/>
  <c r="FB100" i="4"/>
  <c r="IR100" i="4"/>
  <c r="AHW100" i="4"/>
  <c r="AHW34" i="4"/>
  <c r="ALE34" i="4"/>
  <c r="AHW121" i="4"/>
  <c r="IR121" i="4"/>
  <c r="AHW49" i="4"/>
  <c r="AHW154" i="4"/>
  <c r="FB154" i="4"/>
  <c r="FB98" i="4"/>
  <c r="IR98" i="4"/>
  <c r="AHW98" i="4"/>
  <c r="IR104" i="4"/>
  <c r="FB125" i="4"/>
  <c r="FB146" i="4"/>
  <c r="IR146" i="4"/>
  <c r="IR107" i="4"/>
  <c r="FB107" i="4"/>
  <c r="IR20" i="4"/>
  <c r="AHW107" i="4"/>
  <c r="FB104" i="4"/>
  <c r="FB59" i="4"/>
  <c r="IR97" i="4"/>
  <c r="AHW97" i="4"/>
  <c r="AHW162" i="4"/>
  <c r="FB162" i="4"/>
  <c r="IR162" i="4"/>
  <c r="IR138" i="4"/>
  <c r="FB138" i="4"/>
  <c r="AHW138" i="4"/>
  <c r="AHW85" i="4"/>
  <c r="FB85" i="4"/>
  <c r="IR85" i="4"/>
  <c r="IR34" i="4"/>
  <c r="AHW125" i="4"/>
  <c r="AHW30" i="4"/>
  <c r="FB30" i="4"/>
  <c r="IR30" i="4"/>
  <c r="FB108" i="4"/>
  <c r="IR108" i="4"/>
  <c r="AHW108" i="4"/>
  <c r="AHW126" i="4"/>
  <c r="FB126" i="4"/>
  <c r="IR126" i="4"/>
  <c r="AHW156" i="4"/>
  <c r="FB156" i="4"/>
  <c r="AHW103" i="4"/>
  <c r="FB103" i="4"/>
  <c r="IR103" i="4"/>
  <c r="FB76" i="4"/>
  <c r="AHW76" i="4"/>
  <c r="IR76" i="4"/>
  <c r="FB112" i="4"/>
  <c r="AHW119" i="4"/>
  <c r="FB119" i="4"/>
  <c r="IR119" i="4"/>
  <c r="IR155" i="4"/>
  <c r="AHW155" i="4"/>
  <c r="FB82" i="4"/>
  <c r="IR82" i="4"/>
  <c r="AHW82" i="4"/>
  <c r="AHW29" i="4"/>
  <c r="IR29" i="4"/>
  <c r="FB29" i="4"/>
  <c r="AHW114" i="4"/>
  <c r="IR114" i="4"/>
  <c r="FB114" i="4"/>
  <c r="AHW6" i="4"/>
  <c r="FB6" i="4"/>
  <c r="IR6" i="4"/>
  <c r="FB25" i="4"/>
  <c r="IR25" i="4"/>
  <c r="HD25" i="4"/>
  <c r="AHW21" i="4"/>
  <c r="FB21" i="4"/>
  <c r="AHW105" i="4"/>
  <c r="FB105" i="4"/>
  <c r="FB89" i="4"/>
  <c r="IR89" i="4"/>
  <c r="AHW89" i="4"/>
  <c r="AHW113" i="4"/>
  <c r="FB113" i="4"/>
  <c r="IR113" i="4"/>
  <c r="IR80" i="4"/>
  <c r="FB80" i="4"/>
  <c r="AHW80" i="4"/>
  <c r="KT25" i="4"/>
  <c r="FB34" i="4"/>
  <c r="AHW120" i="4"/>
  <c r="FB120" i="4"/>
  <c r="AHW50" i="4"/>
  <c r="FB50" i="4"/>
  <c r="IR50" i="4"/>
  <c r="IR8" i="4"/>
  <c r="AHW8" i="4"/>
  <c r="FB8" i="4"/>
  <c r="AHW87" i="4"/>
  <c r="FB87" i="4"/>
  <c r="IR87" i="4"/>
  <c r="IR111" i="4"/>
  <c r="FB111" i="4"/>
  <c r="AHW111" i="4"/>
  <c r="IR16" i="4"/>
  <c r="AHW16" i="4"/>
  <c r="IR147" i="4"/>
  <c r="AHW147" i="4"/>
  <c r="OK25" i="4"/>
  <c r="SB25" i="4"/>
  <c r="IR145" i="4"/>
  <c r="FB135" i="4"/>
  <c r="IR135" i="4"/>
  <c r="AHW135" i="4"/>
  <c r="AHW141" i="4"/>
  <c r="IR141" i="4"/>
  <c r="FB141" i="4"/>
  <c r="FB149" i="4"/>
  <c r="IR149" i="4"/>
  <c r="AHW149" i="4"/>
  <c r="FB91" i="4"/>
  <c r="IR91" i="4"/>
  <c r="AHW91" i="4"/>
  <c r="FB133" i="4"/>
  <c r="IR133" i="4"/>
  <c r="AHW133" i="4"/>
  <c r="AHW117" i="4"/>
  <c r="FB117" i="4"/>
  <c r="IR117" i="4"/>
  <c r="VR25" i="4"/>
  <c r="ZH25" i="4"/>
  <c r="AHW73" i="4"/>
  <c r="AHW20" i="4"/>
  <c r="FB145" i="4"/>
  <c r="AHW53" i="4"/>
  <c r="IR53" i="4"/>
  <c r="FB53" i="4"/>
  <c r="FB67" i="4"/>
  <c r="IR67" i="4"/>
  <c r="AHW67" i="4"/>
  <c r="AHW137" i="4"/>
  <c r="FB137" i="4"/>
  <c r="IR137" i="4"/>
  <c r="IR134" i="4"/>
  <c r="FB134" i="4"/>
  <c r="AHW134" i="4"/>
  <c r="FB150" i="4"/>
  <c r="AHW150" i="4"/>
  <c r="IR150" i="4"/>
  <c r="AHW136" i="4"/>
  <c r="FB136" i="4"/>
  <c r="IR136" i="4"/>
  <c r="ACX25" i="4"/>
  <c r="IR125" i="4"/>
  <c r="FB58" i="4"/>
  <c r="IR58" i="4"/>
  <c r="AHW58" i="4"/>
  <c r="FB148" i="4"/>
  <c r="AHW148" i="4"/>
  <c r="IR148" i="4"/>
  <c r="AHW101" i="4"/>
  <c r="FB101" i="4"/>
  <c r="IR101" i="4"/>
  <c r="IR123" i="4"/>
  <c r="AHW123" i="4"/>
  <c r="FB123" i="4"/>
  <c r="AHW33" i="4"/>
  <c r="FB33" i="4"/>
  <c r="IR33" i="4"/>
  <c r="AHW94" i="4"/>
  <c r="FB94" i="4"/>
  <c r="IR94" i="4"/>
  <c r="AHW104" i="4"/>
  <c r="FB72" i="4"/>
  <c r="IR72" i="4"/>
  <c r="FB57" i="4"/>
  <c r="IR57" i="4"/>
  <c r="AHW57" i="4"/>
  <c r="IR128" i="4"/>
  <c r="AHW128" i="4"/>
  <c r="AHW65" i="4"/>
  <c r="FB65" i="4"/>
  <c r="IR65" i="4"/>
  <c r="AHW144" i="4"/>
  <c r="IR144" i="4"/>
  <c r="FB144" i="4"/>
  <c r="AHW7" i="4"/>
  <c r="IR7" i="4"/>
  <c r="FB7" i="4"/>
  <c r="IR5" i="4"/>
  <c r="FB5" i="4"/>
  <c r="IR36" i="4"/>
  <c r="FB36" i="4"/>
  <c r="AHW36" i="4"/>
  <c r="FB4" i="4"/>
  <c r="IR4" i="4"/>
  <c r="AHW4" i="4"/>
  <c r="AHW139" i="4"/>
  <c r="IR139" i="4"/>
  <c r="FB139" i="4"/>
  <c r="FB99" i="4"/>
  <c r="IR99" i="4"/>
  <c r="IR11" i="4"/>
  <c r="FB11" i="4"/>
  <c r="AHW11" i="4"/>
  <c r="FB42" i="4"/>
  <c r="AHW42" i="4"/>
  <c r="IR42" i="4"/>
  <c r="FB131" i="4"/>
  <c r="IR131" i="4"/>
  <c r="AHW131" i="4"/>
  <c r="FB127" i="4"/>
  <c r="IR127" i="4"/>
  <c r="AHW127" i="4"/>
  <c r="IQ15" i="4"/>
  <c r="AHV75" i="4"/>
  <c r="ALD75" i="4"/>
  <c r="AHV15" i="4"/>
  <c r="ALI15" i="4"/>
  <c r="FA15" i="4"/>
  <c r="AHV116" i="4"/>
  <c r="ALE116" i="4"/>
  <c r="IQ75" i="4"/>
  <c r="FA116" i="4"/>
  <c r="FA85" i="4"/>
  <c r="IQ85" i="4"/>
  <c r="AHV24" i="4"/>
  <c r="IQ24" i="4"/>
  <c r="AHV54" i="4"/>
  <c r="FA54" i="4"/>
  <c r="AHV124" i="4"/>
  <c r="AHV48" i="4"/>
  <c r="ALG48" i="4"/>
  <c r="AHV81" i="4"/>
  <c r="FA19" i="4"/>
  <c r="IQ19" i="4"/>
  <c r="FA48" i="4"/>
  <c r="IQ62" i="4"/>
  <c r="IQ48" i="4"/>
  <c r="FA62" i="4"/>
  <c r="IQ81" i="4"/>
  <c r="FA40" i="4"/>
  <c r="AHV40" i="4"/>
  <c r="ALG40" i="4"/>
  <c r="FA96" i="4"/>
  <c r="IQ96" i="4"/>
  <c r="IQ40" i="4"/>
  <c r="AHV96" i="4"/>
  <c r="AHV71" i="4"/>
  <c r="AHV17" i="4"/>
  <c r="FA61" i="4"/>
  <c r="IQ158" i="4"/>
  <c r="AHV158" i="4"/>
  <c r="FA17" i="4"/>
  <c r="IQ17" i="4"/>
  <c r="AHV95" i="4"/>
  <c r="ALI95" i="4"/>
  <c r="AHV74" i="4"/>
  <c r="IQ95" i="4"/>
  <c r="IQ71" i="4"/>
  <c r="FA158" i="4"/>
  <c r="IQ61" i="4"/>
  <c r="FA74" i="4"/>
  <c r="FA71" i="4"/>
  <c r="AHV61" i="4"/>
  <c r="IQ74" i="4"/>
  <c r="AHV144" i="4"/>
  <c r="FA144" i="4"/>
  <c r="IQ144" i="4"/>
  <c r="AHV42" i="4"/>
  <c r="FA42" i="4"/>
  <c r="IQ42" i="4"/>
  <c r="AHV11" i="4"/>
  <c r="IQ11" i="4"/>
  <c r="FA11" i="4"/>
  <c r="AHV27" i="4"/>
  <c r="FA27" i="4"/>
  <c r="IQ27" i="4"/>
  <c r="IQ146" i="4"/>
  <c r="FA146" i="4"/>
  <c r="AHV146" i="4"/>
  <c r="AHV39" i="4"/>
  <c r="IQ39" i="4"/>
  <c r="FA39" i="4"/>
  <c r="IQ35" i="4"/>
  <c r="AHV35" i="4"/>
  <c r="FA35" i="4"/>
  <c r="AHV157" i="4"/>
  <c r="IQ157" i="4"/>
  <c r="FA157" i="4"/>
  <c r="AHV94" i="4"/>
  <c r="FA94" i="4"/>
  <c r="IQ94" i="4"/>
  <c r="FA46" i="4"/>
  <c r="AHV46" i="4"/>
  <c r="IQ46" i="4"/>
  <c r="AHV80" i="4"/>
  <c r="IQ80" i="4"/>
  <c r="FA80" i="4"/>
  <c r="IQ45" i="4"/>
  <c r="FA58" i="4"/>
  <c r="AHV58" i="4"/>
  <c r="IQ58" i="4"/>
  <c r="AHV130" i="4"/>
  <c r="IQ130" i="4"/>
  <c r="FA130" i="4"/>
  <c r="FA8" i="4"/>
  <c r="AHV8" i="4"/>
  <c r="IQ8" i="4"/>
  <c r="AHV137" i="4"/>
  <c r="IQ137" i="4"/>
  <c r="FA137" i="4"/>
  <c r="IQ114" i="4"/>
  <c r="FA114" i="4"/>
  <c r="AHV114" i="4"/>
  <c r="AHV16" i="4"/>
  <c r="FA16" i="4"/>
  <c r="IQ134" i="4"/>
  <c r="FA134" i="4"/>
  <c r="AHV134" i="4"/>
  <c r="IQ13" i="4"/>
  <c r="IQ112" i="4"/>
  <c r="IQ124" i="4"/>
  <c r="AHV69" i="4"/>
  <c r="FA60" i="4"/>
  <c r="IQ60" i="4"/>
  <c r="AHV60" i="4"/>
  <c r="IQ99" i="4"/>
  <c r="FA99" i="4"/>
  <c r="AHV99" i="4"/>
  <c r="FA155" i="4"/>
  <c r="IQ155" i="4"/>
  <c r="FA65" i="4"/>
  <c r="AHV65" i="4"/>
  <c r="IQ65" i="4"/>
  <c r="IQ133" i="4"/>
  <c r="AHV133" i="4"/>
  <c r="AHV117" i="4"/>
  <c r="IQ117" i="4"/>
  <c r="FA117" i="4"/>
  <c r="IQ98" i="4"/>
  <c r="FA98" i="4"/>
  <c r="AHV98" i="4"/>
  <c r="IQ16" i="4"/>
  <c r="AHV52" i="4"/>
  <c r="IQ52" i="4"/>
  <c r="FA52" i="4"/>
  <c r="AHV72" i="4"/>
  <c r="IQ72" i="4"/>
  <c r="FA72" i="4"/>
  <c r="AHV108" i="4"/>
  <c r="FA108" i="4"/>
  <c r="IQ108" i="4"/>
  <c r="IQ107" i="4"/>
  <c r="FA107" i="4"/>
  <c r="AHV107" i="4"/>
  <c r="IQ29" i="4"/>
  <c r="FA29" i="4"/>
  <c r="AHV29" i="4"/>
  <c r="AHV103" i="4"/>
  <c r="FA103" i="4"/>
  <c r="IQ103" i="4"/>
  <c r="AHV150" i="4"/>
  <c r="FA150" i="4"/>
  <c r="IQ150" i="4"/>
  <c r="IQ49" i="4"/>
  <c r="FA49" i="4"/>
  <c r="AHV49" i="4"/>
  <c r="FA105" i="4"/>
  <c r="IQ105" i="4"/>
  <c r="AHV105" i="4"/>
  <c r="FA110" i="4"/>
  <c r="IQ110" i="4"/>
  <c r="AHV110" i="4"/>
  <c r="IQ135" i="4"/>
  <c r="FA135" i="4"/>
  <c r="AHV135" i="4"/>
  <c r="FA57" i="4"/>
  <c r="IQ57" i="4"/>
  <c r="AHV57" i="4"/>
  <c r="IQ67" i="4"/>
  <c r="AHV67" i="4"/>
  <c r="FA87" i="4"/>
  <c r="IQ87" i="4"/>
  <c r="AHV87" i="4"/>
  <c r="AHV152" i="4"/>
  <c r="FA152" i="4"/>
  <c r="IQ152" i="4"/>
  <c r="FA13" i="4"/>
  <c r="FA112" i="4"/>
  <c r="FA30" i="4"/>
  <c r="IQ30" i="4"/>
  <c r="AHV30" i="4"/>
  <c r="IQ147" i="4"/>
  <c r="FA147" i="4"/>
  <c r="AHV147" i="4"/>
  <c r="IQ136" i="4"/>
  <c r="FA136" i="4"/>
  <c r="AHV136" i="4"/>
  <c r="FA139" i="4"/>
  <c r="IQ139" i="4"/>
  <c r="AHV139" i="4"/>
  <c r="AHV59" i="4"/>
  <c r="FA59" i="4"/>
  <c r="IQ59" i="4"/>
  <c r="AHV84" i="4"/>
  <c r="IQ84" i="4"/>
  <c r="FA84" i="4"/>
  <c r="FA50" i="4"/>
  <c r="AHV50" i="4"/>
  <c r="IQ50" i="4"/>
  <c r="FA143" i="4"/>
  <c r="IQ143" i="4"/>
  <c r="AHV143" i="4"/>
  <c r="FA123" i="4"/>
  <c r="IQ123" i="4"/>
  <c r="AHV123" i="4"/>
  <c r="AHV100" i="4"/>
  <c r="FA100" i="4"/>
  <c r="IQ100" i="4"/>
  <c r="AHV14" i="4"/>
  <c r="IQ14" i="4"/>
  <c r="FA14" i="4"/>
  <c r="FA119" i="4"/>
  <c r="IQ119" i="4"/>
  <c r="AHV119" i="4"/>
  <c r="AHV92" i="4"/>
  <c r="FA92" i="4"/>
  <c r="IQ118" i="4"/>
  <c r="FA118" i="4"/>
  <c r="AHV118" i="4"/>
  <c r="AHV122" i="4"/>
  <c r="IQ122" i="4"/>
  <c r="FA122" i="4"/>
  <c r="AHV131" i="4"/>
  <c r="IQ131" i="4"/>
  <c r="FA131" i="4"/>
  <c r="AHV125" i="4"/>
  <c r="FA125" i="4"/>
  <c r="IQ125" i="4"/>
  <c r="AHV21" i="4"/>
  <c r="IQ21" i="4"/>
  <c r="FA21" i="4"/>
  <c r="AHV161" i="4"/>
  <c r="FA161" i="4"/>
  <c r="IQ161" i="4"/>
  <c r="IQ162" i="4"/>
  <c r="FA162" i="4"/>
  <c r="AHV162" i="4"/>
  <c r="AHV138" i="4"/>
  <c r="IQ138" i="4"/>
  <c r="FA55" i="4"/>
  <c r="IQ55" i="4"/>
  <c r="AHV13" i="4"/>
  <c r="AHV112" i="4"/>
  <c r="FA124" i="4"/>
  <c r="IQ7" i="4"/>
  <c r="FA7" i="4"/>
  <c r="AHV88" i="4"/>
  <c r="IQ141" i="4"/>
  <c r="FA141" i="4"/>
  <c r="AHV141" i="4"/>
  <c r="AHV82" i="4"/>
  <c r="FA82" i="4"/>
  <c r="IQ82" i="4"/>
  <c r="FA128" i="4"/>
  <c r="IQ128" i="4"/>
  <c r="AHV128" i="4"/>
  <c r="FA104" i="4"/>
  <c r="IQ104" i="4"/>
  <c r="AHV76" i="4"/>
  <c r="FA76" i="4"/>
  <c r="IQ76" i="4"/>
  <c r="FA120" i="4"/>
  <c r="AHV120" i="4"/>
  <c r="IQ120" i="4"/>
  <c r="AHV37" i="4"/>
  <c r="FA37" i="4"/>
  <c r="IQ37" i="4"/>
  <c r="AHV149" i="4"/>
  <c r="IQ149" i="4"/>
  <c r="FA149" i="4"/>
  <c r="AHV156" i="4"/>
  <c r="IQ156" i="4"/>
  <c r="FA156" i="4"/>
  <c r="AHV83" i="4"/>
  <c r="IQ83" i="4"/>
  <c r="FA83" i="4"/>
  <c r="AHV85" i="4"/>
  <c r="FA121" i="4"/>
  <c r="AHV121" i="4"/>
  <c r="IQ121" i="4"/>
  <c r="AHV129" i="4"/>
  <c r="IQ129" i="4"/>
  <c r="FA129" i="4"/>
  <c r="AHV5" i="4"/>
  <c r="IQ5" i="4"/>
  <c r="FA5" i="4"/>
  <c r="AHV68" i="4"/>
  <c r="FA68" i="4"/>
  <c r="IQ126" i="4"/>
  <c r="FA126" i="4"/>
  <c r="AHV126" i="4"/>
  <c r="AHV89" i="4"/>
  <c r="IQ89" i="4"/>
  <c r="FA89" i="4"/>
  <c r="AHV12" i="4"/>
  <c r="IQ12" i="4"/>
  <c r="FA12" i="4"/>
  <c r="FA127" i="4"/>
  <c r="AHV127" i="4"/>
  <c r="IQ127" i="4"/>
  <c r="FA56" i="4"/>
  <c r="AHV56" i="4"/>
  <c r="IQ56" i="4"/>
  <c r="AHV53" i="4"/>
  <c r="IQ53" i="4"/>
  <c r="FA53" i="4"/>
  <c r="IQ9" i="4"/>
  <c r="FA9" i="4"/>
  <c r="AHV9" i="4"/>
  <c r="FA154" i="4"/>
  <c r="IQ154" i="4"/>
  <c r="AHV154" i="4"/>
  <c r="IQ36" i="4"/>
  <c r="AHV36" i="4"/>
  <c r="AHV111" i="4"/>
  <c r="AHV32" i="4"/>
  <c r="FA32" i="4"/>
  <c r="IQ32" i="4"/>
  <c r="AHV142" i="4"/>
  <c r="IQ142" i="4"/>
  <c r="FA142" i="4"/>
  <c r="AHV97" i="4"/>
  <c r="FA97" i="4"/>
  <c r="IQ91" i="4"/>
  <c r="FA91" i="4"/>
  <c r="AHV91" i="4"/>
  <c r="AHV113" i="4"/>
  <c r="FA113" i="4"/>
  <c r="IQ113" i="4"/>
  <c r="FA6" i="4"/>
  <c r="AHV6" i="4"/>
  <c r="IQ6" i="4"/>
  <c r="AHV33" i="4"/>
  <c r="FA23" i="4"/>
  <c r="IQ148" i="4"/>
  <c r="FA33" i="4"/>
  <c r="AHV145" i="4"/>
  <c r="FA148" i="4"/>
  <c r="AHV23" i="4"/>
  <c r="ALI23" i="4"/>
  <c r="IQ93" i="4"/>
  <c r="AHV70" i="4"/>
  <c r="FA70" i="4"/>
  <c r="IQ70" i="4"/>
  <c r="AHV101" i="4"/>
  <c r="IQ23" i="4"/>
  <c r="IQ4" i="4"/>
  <c r="FA4" i="4"/>
  <c r="FA22" i="4"/>
  <c r="AHV148" i="4"/>
  <c r="FA145" i="4"/>
  <c r="IQ145" i="4"/>
  <c r="IQ22" i="4"/>
  <c r="AHV22" i="4"/>
  <c r="FA101" i="4"/>
  <c r="AHU110" i="4"/>
  <c r="EZ110" i="4"/>
  <c r="IP110" i="4"/>
  <c r="AHU135" i="4"/>
  <c r="IP135" i="4"/>
  <c r="EZ135" i="4"/>
  <c r="AHU57" i="4"/>
  <c r="IP57" i="4"/>
  <c r="EZ57" i="4"/>
  <c r="IP67" i="4"/>
  <c r="EZ67" i="4"/>
  <c r="AHU67" i="4"/>
  <c r="AHU87" i="4"/>
  <c r="IP87" i="4"/>
  <c r="EZ87" i="4"/>
  <c r="EZ152" i="4"/>
  <c r="AHU152" i="4"/>
  <c r="IP152" i="4"/>
  <c r="AHU44" i="4"/>
  <c r="EZ44" i="4"/>
  <c r="IP44" i="4"/>
  <c r="AHU39" i="4"/>
  <c r="IP39" i="4"/>
  <c r="EZ39" i="4"/>
  <c r="IP157" i="4"/>
  <c r="EZ157" i="4"/>
  <c r="AHU157" i="4"/>
  <c r="AHU94" i="4"/>
  <c r="IP94" i="4"/>
  <c r="EZ94" i="4"/>
  <c r="AHU11" i="4"/>
  <c r="IP11" i="4"/>
  <c r="EZ11" i="4"/>
  <c r="IP42" i="4"/>
  <c r="AHU42" i="4"/>
  <c r="EZ42" i="4"/>
  <c r="AHU136" i="4"/>
  <c r="IP136" i="4"/>
  <c r="EZ136" i="4"/>
  <c r="EZ144" i="4"/>
  <c r="IP144" i="4"/>
  <c r="AHU144" i="4"/>
  <c r="AHU95" i="4"/>
  <c r="IP95" i="4"/>
  <c r="EZ95" i="4"/>
  <c r="AHU74" i="4"/>
  <c r="IP74" i="4"/>
  <c r="EZ74" i="4"/>
  <c r="AHU30" i="4"/>
  <c r="IP30" i="4"/>
  <c r="EZ30" i="4"/>
  <c r="IP147" i="4"/>
  <c r="EZ147" i="4"/>
  <c r="AHU147" i="4"/>
  <c r="IP146" i="4"/>
  <c r="EZ146" i="4"/>
  <c r="AHU146" i="4"/>
  <c r="EZ139" i="4"/>
  <c r="IP139" i="4"/>
  <c r="AHU139" i="4"/>
  <c r="IP153" i="4"/>
  <c r="IP59" i="4"/>
  <c r="EZ59" i="4"/>
  <c r="AHU59" i="4"/>
  <c r="EZ92" i="4"/>
  <c r="IP92" i="4"/>
  <c r="AHU92" i="4"/>
  <c r="AHU50" i="4"/>
  <c r="IP50" i="4"/>
  <c r="EZ50" i="4"/>
  <c r="IP143" i="4"/>
  <c r="EZ143" i="4"/>
  <c r="AHU143" i="4"/>
  <c r="AHU123" i="4"/>
  <c r="IP123" i="4"/>
  <c r="EZ123" i="4"/>
  <c r="AHU100" i="4"/>
  <c r="EZ100" i="4"/>
  <c r="IP100" i="4"/>
  <c r="IP14" i="4"/>
  <c r="EZ14" i="4"/>
  <c r="AHU14" i="4"/>
  <c r="IP20" i="4"/>
  <c r="AHU20" i="4"/>
  <c r="EZ20" i="4"/>
  <c r="AHU151" i="4"/>
  <c r="IP151" i="4"/>
  <c r="EZ151" i="4"/>
  <c r="EZ21" i="4"/>
  <c r="AHU21" i="4"/>
  <c r="IP21" i="4"/>
  <c r="AHU118" i="4"/>
  <c r="IP118" i="4"/>
  <c r="EZ118" i="4"/>
  <c r="AHU122" i="4"/>
  <c r="IP122" i="4"/>
  <c r="EZ122" i="4"/>
  <c r="AHU131" i="4"/>
  <c r="IP131" i="4"/>
  <c r="EZ131" i="4"/>
  <c r="IP125" i="4"/>
  <c r="EZ125" i="4"/>
  <c r="AHU125" i="4"/>
  <c r="EZ140" i="4"/>
  <c r="AHU140" i="4"/>
  <c r="ALF140" i="4"/>
  <c r="IP140" i="4"/>
  <c r="AHU119" i="4"/>
  <c r="IP119" i="4"/>
  <c r="EZ119" i="4"/>
  <c r="EZ141" i="4"/>
  <c r="AHU141" i="4"/>
  <c r="IP141" i="4"/>
  <c r="EZ161" i="4"/>
  <c r="AHU161" i="4"/>
  <c r="IP161" i="4"/>
  <c r="AHU162" i="4"/>
  <c r="IP162" i="4"/>
  <c r="EZ162" i="4"/>
  <c r="IP138" i="4"/>
  <c r="EZ138" i="4"/>
  <c r="AHU138" i="4"/>
  <c r="IP55" i="4"/>
  <c r="EZ55" i="4"/>
  <c r="AHU55" i="4"/>
  <c r="AHU153" i="4"/>
  <c r="IP7" i="4"/>
  <c r="EZ7" i="4"/>
  <c r="AHU7" i="4"/>
  <c r="IP88" i="4"/>
  <c r="EZ88" i="4"/>
  <c r="AHU88" i="4"/>
  <c r="AHU84" i="4"/>
  <c r="IP84" i="4"/>
  <c r="EZ84" i="4"/>
  <c r="AHU82" i="4"/>
  <c r="IP82" i="4"/>
  <c r="EZ82" i="4"/>
  <c r="AHU128" i="4"/>
  <c r="IP128" i="4"/>
  <c r="EZ128" i="4"/>
  <c r="EZ104" i="4"/>
  <c r="IP104" i="4"/>
  <c r="AHU104" i="4"/>
  <c r="EZ76" i="4"/>
  <c r="IP76" i="4"/>
  <c r="AHU76" i="4"/>
  <c r="IP96" i="4"/>
  <c r="EZ96" i="4"/>
  <c r="AHU96" i="4"/>
  <c r="AHU54" i="4"/>
  <c r="IP54" i="4"/>
  <c r="EZ54" i="4"/>
  <c r="AHU120" i="4"/>
  <c r="IP120" i="4"/>
  <c r="EZ120" i="4"/>
  <c r="AHU37" i="4"/>
  <c r="IP37" i="4"/>
  <c r="EZ37" i="4"/>
  <c r="IP149" i="4"/>
  <c r="EZ149" i="4"/>
  <c r="AHU149" i="4"/>
  <c r="IP156" i="4"/>
  <c r="EZ156" i="4"/>
  <c r="AHU156" i="4"/>
  <c r="AHU83" i="4"/>
  <c r="IP83" i="4"/>
  <c r="EZ83" i="4"/>
  <c r="AHU85" i="4"/>
  <c r="IP85" i="4"/>
  <c r="EZ85" i="4"/>
  <c r="AHU101" i="4"/>
  <c r="EZ101" i="4"/>
  <c r="IP129" i="4"/>
  <c r="AHU129" i="4"/>
  <c r="EZ129" i="4"/>
  <c r="IP5" i="4"/>
  <c r="EZ5" i="4"/>
  <c r="AHU5" i="4"/>
  <c r="AHU68" i="4"/>
  <c r="IP68" i="4"/>
  <c r="EZ68" i="4"/>
  <c r="AHU126" i="4"/>
  <c r="IP126" i="4"/>
  <c r="EZ126" i="4"/>
  <c r="IP89" i="4"/>
  <c r="EZ89" i="4"/>
  <c r="AHU89" i="4"/>
  <c r="AHU12" i="4"/>
  <c r="IP12" i="4"/>
  <c r="EZ12" i="4"/>
  <c r="IP127" i="4"/>
  <c r="EZ127" i="4"/>
  <c r="AHU127" i="4"/>
  <c r="IP106" i="4"/>
  <c r="EZ106" i="4"/>
  <c r="AHU106" i="4"/>
  <c r="IP56" i="4"/>
  <c r="EZ56" i="4"/>
  <c r="AHU56" i="4"/>
  <c r="IP142" i="4"/>
  <c r="EZ142" i="4"/>
  <c r="AHU142" i="4"/>
  <c r="IP47" i="4"/>
  <c r="AHU47" i="4"/>
  <c r="EZ47" i="4"/>
  <c r="AHU154" i="4"/>
  <c r="IP154" i="4"/>
  <c r="EZ154" i="4"/>
  <c r="AHU36" i="4"/>
  <c r="IP36" i="4"/>
  <c r="EZ36" i="4"/>
  <c r="IP111" i="4"/>
  <c r="EZ111" i="4"/>
  <c r="AHU111" i="4"/>
  <c r="IP32" i="4"/>
  <c r="EZ32" i="4"/>
  <c r="AHU32" i="4"/>
  <c r="EZ10" i="4"/>
  <c r="AHU10" i="4"/>
  <c r="IP10" i="4"/>
  <c r="AHU53" i="4"/>
  <c r="IP53" i="4"/>
  <c r="EZ53" i="4"/>
  <c r="IP9" i="4"/>
  <c r="AHU9" i="4"/>
  <c r="EZ9" i="4"/>
  <c r="AHU78" i="4"/>
  <c r="IP78" i="4"/>
  <c r="EZ78" i="4"/>
  <c r="EZ97" i="4"/>
  <c r="IP97" i="4"/>
  <c r="AHU97" i="4"/>
  <c r="AHU91" i="4"/>
  <c r="IP91" i="4"/>
  <c r="EZ91" i="4"/>
  <c r="IP113" i="4"/>
  <c r="EZ113" i="4"/>
  <c r="AHU113" i="4"/>
  <c r="AHU6" i="4"/>
  <c r="IP6" i="4"/>
  <c r="EZ6" i="4"/>
  <c r="AHU99" i="4"/>
  <c r="IP99" i="4"/>
  <c r="EZ99" i="4"/>
  <c r="EZ49" i="4"/>
  <c r="AHU49" i="4"/>
  <c r="IP49" i="4"/>
  <c r="IP105" i="4"/>
  <c r="EZ105" i="4"/>
  <c r="AHU105" i="4"/>
  <c r="AHU98" i="4"/>
  <c r="IP98" i="4"/>
  <c r="EZ98" i="4"/>
  <c r="EZ134" i="4"/>
  <c r="AHU134" i="4"/>
  <c r="IP134" i="4"/>
  <c r="AHU80" i="4"/>
  <c r="IP80" i="4"/>
  <c r="EZ80" i="4"/>
  <c r="IP43" i="4"/>
  <c r="AHU43" i="4"/>
  <c r="EZ43" i="4"/>
  <c r="IP58" i="4"/>
  <c r="EZ58" i="4"/>
  <c r="AHU58" i="4"/>
  <c r="EZ159" i="4"/>
  <c r="AHU159" i="4"/>
  <c r="IP159" i="4"/>
  <c r="AHU130" i="4"/>
  <c r="IP130" i="4"/>
  <c r="EZ130" i="4"/>
  <c r="AHU8" i="4"/>
  <c r="IP8" i="4"/>
  <c r="EZ8" i="4"/>
  <c r="AHU137" i="4"/>
  <c r="IP137" i="4"/>
  <c r="EZ137" i="4"/>
  <c r="AHU114" i="4"/>
  <c r="IP114" i="4"/>
  <c r="EZ114" i="4"/>
  <c r="IP16" i="4"/>
  <c r="EZ16" i="4"/>
  <c r="AHU16" i="4"/>
  <c r="AHU33" i="4"/>
  <c r="EZ33" i="4"/>
  <c r="AHU69" i="4"/>
  <c r="IP69" i="4"/>
  <c r="EZ69" i="4"/>
  <c r="EZ60" i="4"/>
  <c r="AHU60" i="4"/>
  <c r="IP60" i="4"/>
  <c r="EZ121" i="4"/>
  <c r="IP121" i="4"/>
  <c r="AHU121" i="4"/>
  <c r="AHU155" i="4"/>
  <c r="IP155" i="4"/>
  <c r="EZ155" i="4"/>
  <c r="AHU73" i="4"/>
  <c r="IP73" i="4"/>
  <c r="EZ73" i="4"/>
  <c r="EZ65" i="4"/>
  <c r="IP65" i="4"/>
  <c r="AHU65" i="4"/>
  <c r="AHU133" i="4"/>
  <c r="IP133" i="4"/>
  <c r="EZ133" i="4"/>
  <c r="IP117" i="4"/>
  <c r="AHU117" i="4"/>
  <c r="EZ117" i="4"/>
  <c r="AHU52" i="4"/>
  <c r="IP52" i="4"/>
  <c r="EZ52" i="4"/>
  <c r="IP72" i="4"/>
  <c r="EZ72" i="4"/>
  <c r="AHU72" i="4"/>
  <c r="IP108" i="4"/>
  <c r="EZ108" i="4"/>
  <c r="AHU108" i="4"/>
  <c r="AHU107" i="4"/>
  <c r="IP107" i="4"/>
  <c r="EZ107" i="4"/>
  <c r="AHU29" i="4"/>
  <c r="IP29" i="4"/>
  <c r="EZ29" i="4"/>
  <c r="AHU103" i="4"/>
  <c r="IP103" i="4"/>
  <c r="EZ103" i="4"/>
  <c r="IP150" i="4"/>
  <c r="EZ150" i="4"/>
  <c r="AHU150" i="4"/>
  <c r="IP23" i="4"/>
  <c r="IP101" i="4"/>
  <c r="IP33" i="4"/>
  <c r="EZ145" i="4"/>
  <c r="AHU145" i="4"/>
  <c r="IP145" i="4"/>
  <c r="EZ22" i="4"/>
  <c r="AHU23" i="4"/>
  <c r="AHU93" i="4"/>
  <c r="IP22" i="4"/>
  <c r="EZ4" i="4"/>
  <c r="IP4" i="4"/>
  <c r="IP148" i="4"/>
  <c r="AHU148" i="4"/>
  <c r="EZ70" i="4"/>
  <c r="IP93" i="4"/>
  <c r="IP70" i="4"/>
  <c r="EZ23" i="4"/>
  <c r="AHT153" i="4"/>
  <c r="EY153" i="4"/>
  <c r="IO153" i="4"/>
  <c r="IO70" i="4"/>
  <c r="EY41" i="4"/>
  <c r="AHT135" i="4"/>
  <c r="AHT67" i="4"/>
  <c r="EY67" i="4"/>
  <c r="AHT61" i="4"/>
  <c r="IO59" i="4"/>
  <c r="EY59" i="4"/>
  <c r="AHT59" i="4"/>
  <c r="IO92" i="4"/>
  <c r="EY92" i="4"/>
  <c r="IO50" i="4"/>
  <c r="EY50" i="4"/>
  <c r="AHT50" i="4"/>
  <c r="AHT143" i="4"/>
  <c r="IO123" i="4"/>
  <c r="EY123" i="4"/>
  <c r="AHT123" i="4"/>
  <c r="AHT100" i="4"/>
  <c r="IO100" i="4"/>
  <c r="EY100" i="4"/>
  <c r="AHT14" i="4"/>
  <c r="IO14" i="4"/>
  <c r="AHT20" i="4"/>
  <c r="IO20" i="4"/>
  <c r="IO151" i="4"/>
  <c r="EY151" i="4"/>
  <c r="IO21" i="4"/>
  <c r="EY21" i="4"/>
  <c r="AHT21" i="4"/>
  <c r="IO118" i="4"/>
  <c r="EY118" i="4"/>
  <c r="AHT118" i="4"/>
  <c r="IO122" i="4"/>
  <c r="AHT122" i="4"/>
  <c r="EY122" i="4"/>
  <c r="IO131" i="4"/>
  <c r="AHT131" i="4"/>
  <c r="EY131" i="4"/>
  <c r="AHT125" i="4"/>
  <c r="IO125" i="4"/>
  <c r="EY125" i="4"/>
  <c r="IO140" i="4"/>
  <c r="AHT119" i="4"/>
  <c r="AHT141" i="4"/>
  <c r="IO141" i="4"/>
  <c r="IO161" i="4"/>
  <c r="EY161" i="4"/>
  <c r="AHT161" i="4"/>
  <c r="IO162" i="4"/>
  <c r="EY162" i="4"/>
  <c r="AHT162" i="4"/>
  <c r="IO138" i="4"/>
  <c r="AHT138" i="4"/>
  <c r="EY138" i="4"/>
  <c r="IO55" i="4"/>
  <c r="EY55" i="4"/>
  <c r="EY81" i="4"/>
  <c r="IO7" i="4"/>
  <c r="AHT7" i="4"/>
  <c r="EY7" i="4"/>
  <c r="AHT88" i="4"/>
  <c r="IO88" i="4"/>
  <c r="EY88" i="4"/>
  <c r="IO84" i="4"/>
  <c r="EY84" i="4"/>
  <c r="AHT84" i="4"/>
  <c r="IO82" i="4"/>
  <c r="AHT128" i="4"/>
  <c r="IO128" i="4"/>
  <c r="IO104" i="4"/>
  <c r="EY104" i="4"/>
  <c r="AHT76" i="4"/>
  <c r="IO76" i="4"/>
  <c r="EY76" i="4"/>
  <c r="AHT96" i="4"/>
  <c r="IO96" i="4"/>
  <c r="EY96" i="4"/>
  <c r="IO54" i="4"/>
  <c r="EY54" i="4"/>
  <c r="AHT54" i="4"/>
  <c r="IO120" i="4"/>
  <c r="EY120" i="4"/>
  <c r="AHT120" i="4"/>
  <c r="IO37" i="4"/>
  <c r="EY37" i="4"/>
  <c r="AHT37" i="4"/>
  <c r="AHT149" i="4"/>
  <c r="IO149" i="4"/>
  <c r="EY149" i="4"/>
  <c r="IO156" i="4"/>
  <c r="IO83" i="4"/>
  <c r="AHT83" i="4"/>
  <c r="EY83" i="4"/>
  <c r="IO85" i="4"/>
  <c r="EY85" i="4"/>
  <c r="AHT85" i="4"/>
  <c r="EY129" i="4"/>
  <c r="AHT129" i="4"/>
  <c r="AHT5" i="4"/>
  <c r="IO5" i="4"/>
  <c r="IO68" i="4"/>
  <c r="AHT68" i="4"/>
  <c r="EY68" i="4"/>
  <c r="IO126" i="4"/>
  <c r="EY126" i="4"/>
  <c r="IO89" i="4"/>
  <c r="EY89" i="4"/>
  <c r="AHT12" i="4"/>
  <c r="IO12" i="4"/>
  <c r="EY12" i="4"/>
  <c r="IO127" i="4"/>
  <c r="EY127" i="4"/>
  <c r="AHT127" i="4"/>
  <c r="EY106" i="4"/>
  <c r="AHT106" i="4"/>
  <c r="IO56" i="4"/>
  <c r="EY56" i="4"/>
  <c r="AHT56" i="4"/>
  <c r="AHT142" i="4"/>
  <c r="IO142" i="4"/>
  <c r="EY142" i="4"/>
  <c r="IO47" i="4"/>
  <c r="EY47" i="4"/>
  <c r="IO154" i="4"/>
  <c r="EY154" i="4"/>
  <c r="AHT154" i="4"/>
  <c r="IO36" i="4"/>
  <c r="AHT36" i="4"/>
  <c r="EY36" i="4"/>
  <c r="EY111" i="4"/>
  <c r="AHT111" i="4"/>
  <c r="IO32" i="4"/>
  <c r="AHT32" i="4"/>
  <c r="EY32" i="4"/>
  <c r="EY10" i="4"/>
  <c r="AHT10" i="4"/>
  <c r="IO53" i="4"/>
  <c r="AHT53" i="4"/>
  <c r="EY53" i="4"/>
  <c r="IO9" i="4"/>
  <c r="EY9" i="4"/>
  <c r="AHT78" i="4"/>
  <c r="IO78" i="4"/>
  <c r="AHT97" i="4"/>
  <c r="IO97" i="4"/>
  <c r="EY97" i="4"/>
  <c r="IO91" i="4"/>
  <c r="EY91" i="4"/>
  <c r="AHT91" i="4"/>
  <c r="IO113" i="4"/>
  <c r="EY113" i="4"/>
  <c r="AHT113" i="4"/>
  <c r="IO6" i="4"/>
  <c r="EY6" i="4"/>
  <c r="AHT6" i="4"/>
  <c r="EY143" i="4"/>
  <c r="EY49" i="4"/>
  <c r="AHT49" i="4"/>
  <c r="IO105" i="4"/>
  <c r="EY105" i="4"/>
  <c r="AHT98" i="4"/>
  <c r="EY134" i="4"/>
  <c r="AHT134" i="4"/>
  <c r="IO80" i="4"/>
  <c r="AHT80" i="4"/>
  <c r="EY80" i="4"/>
  <c r="AHT62" i="4"/>
  <c r="ALD62" i="4"/>
  <c r="AHT92" i="4"/>
  <c r="IO143" i="4"/>
  <c r="EY43" i="4"/>
  <c r="AHT43" i="4"/>
  <c r="IO43" i="4"/>
  <c r="IO58" i="4"/>
  <c r="EY58" i="4"/>
  <c r="AHT58" i="4"/>
  <c r="AHT159" i="4"/>
  <c r="IO130" i="4"/>
  <c r="AHT130" i="4"/>
  <c r="EY130" i="4"/>
  <c r="IO8" i="4"/>
  <c r="EY8" i="4"/>
  <c r="AHT8" i="4"/>
  <c r="IO137" i="4"/>
  <c r="AHT137" i="4"/>
  <c r="EY137" i="4"/>
  <c r="EY114" i="4"/>
  <c r="AHT114" i="4"/>
  <c r="AHT16" i="4"/>
  <c r="IO16" i="4"/>
  <c r="EY16" i="4"/>
  <c r="AHT151" i="4"/>
  <c r="AHT69" i="4"/>
  <c r="IO69" i="4"/>
  <c r="AHT60" i="4"/>
  <c r="IO60" i="4"/>
  <c r="EY60" i="4"/>
  <c r="IO121" i="4"/>
  <c r="EY121" i="4"/>
  <c r="AHT121" i="4"/>
  <c r="IO155" i="4"/>
  <c r="EY155" i="4"/>
  <c r="AHT73" i="4"/>
  <c r="AHT65" i="4"/>
  <c r="IO133" i="4"/>
  <c r="EY133" i="4"/>
  <c r="AHT133" i="4"/>
  <c r="IO117" i="4"/>
  <c r="EY117" i="4"/>
  <c r="AHT117" i="4"/>
  <c r="IO52" i="4"/>
  <c r="AHT52" i="4"/>
  <c r="EY52" i="4"/>
  <c r="AHT72" i="4"/>
  <c r="IO72" i="4"/>
  <c r="IO108" i="4"/>
  <c r="EY108" i="4"/>
  <c r="AHT108" i="4"/>
  <c r="IO107" i="4"/>
  <c r="EY107" i="4"/>
  <c r="AHT107" i="4"/>
  <c r="EY29" i="4"/>
  <c r="AHT29" i="4"/>
  <c r="AHT103" i="4"/>
  <c r="IO103" i="4"/>
  <c r="EY103" i="4"/>
  <c r="AHT150" i="4"/>
  <c r="IO150" i="4"/>
  <c r="EY150" i="4"/>
  <c r="EY61" i="4"/>
  <c r="AHT81" i="4"/>
  <c r="AHT104" i="4"/>
  <c r="AHT44" i="4"/>
  <c r="IO44" i="4"/>
  <c r="EY44" i="4"/>
  <c r="IO39" i="4"/>
  <c r="AHT39" i="4"/>
  <c r="EY39" i="4"/>
  <c r="IO157" i="4"/>
  <c r="AHT157" i="4"/>
  <c r="EY157" i="4"/>
  <c r="IO94" i="4"/>
  <c r="EY94" i="4"/>
  <c r="AHT94" i="4"/>
  <c r="IO11" i="4"/>
  <c r="AHT42" i="4"/>
  <c r="IO42" i="4"/>
  <c r="EY42" i="4"/>
  <c r="AHT136" i="4"/>
  <c r="IO136" i="4"/>
  <c r="IO144" i="4"/>
  <c r="EY144" i="4"/>
  <c r="EY95" i="4"/>
  <c r="AHT74" i="4"/>
  <c r="IO74" i="4"/>
  <c r="IO30" i="4"/>
  <c r="EY30" i="4"/>
  <c r="AHT30" i="4"/>
  <c r="AHT147" i="4"/>
  <c r="IO147" i="4"/>
  <c r="IO146" i="4"/>
  <c r="EY146" i="4"/>
  <c r="AHT139" i="4"/>
  <c r="IO139" i="4"/>
  <c r="EY139" i="4"/>
  <c r="AHT41" i="4"/>
  <c r="AHT115" i="4"/>
  <c r="AHT35" i="4"/>
  <c r="AHT93" i="4"/>
  <c r="EY135" i="4"/>
  <c r="IO67" i="4"/>
  <c r="IO41" i="4"/>
  <c r="AHT23" i="4"/>
  <c r="IO115" i="4"/>
  <c r="EY35" i="4"/>
  <c r="EY93" i="4"/>
  <c r="EY115" i="4"/>
  <c r="IO135" i="4"/>
  <c r="IO145" i="4"/>
  <c r="EY148" i="4"/>
  <c r="IO148" i="4"/>
  <c r="AHT57" i="4"/>
  <c r="AHT145" i="4"/>
  <c r="AHT33" i="4"/>
  <c r="IO23" i="4"/>
  <c r="EY22" i="4"/>
  <c r="EY57" i="4"/>
  <c r="AHT87" i="4"/>
  <c r="IO101" i="4"/>
  <c r="AHT102" i="4"/>
  <c r="ALB102" i="4"/>
  <c r="EY110" i="4"/>
  <c r="IO110" i="4"/>
  <c r="AHT22" i="4"/>
  <c r="IO57" i="4"/>
  <c r="EY33" i="4"/>
  <c r="EY152" i="4"/>
  <c r="AHT152" i="4"/>
  <c r="EY102" i="4"/>
  <c r="AHT70" i="4"/>
  <c r="IO22" i="4"/>
  <c r="EY4" i="4"/>
  <c r="AHT101" i="4"/>
  <c r="EY87" i="4"/>
  <c r="IO102" i="4"/>
  <c r="HE102" i="4"/>
  <c r="EY70" i="4"/>
  <c r="IO4" i="4"/>
  <c r="AHT4" i="4"/>
  <c r="IO87" i="4"/>
  <c r="IO33" i="4"/>
  <c r="IO35" i="4"/>
  <c r="IO93" i="4"/>
  <c r="IO152" i="4"/>
  <c r="IN141" i="4"/>
  <c r="EX71" i="4"/>
  <c r="EX126" i="4"/>
  <c r="IN64" i="4"/>
  <c r="AHS39" i="4"/>
  <c r="AHS64" i="4"/>
  <c r="ALD64" i="4"/>
  <c r="IN90" i="4"/>
  <c r="EX90" i="4"/>
  <c r="IN71" i="4"/>
  <c r="IN162" i="4"/>
  <c r="AHS27" i="4"/>
  <c r="ALC27" i="4"/>
  <c r="IN18" i="4"/>
  <c r="EX18" i="4"/>
  <c r="IN81" i="4"/>
  <c r="EX81" i="4"/>
  <c r="KT81" i="4"/>
  <c r="AHS81" i="4"/>
  <c r="ZH81" i="4"/>
  <c r="IN93" i="4"/>
  <c r="IN153" i="4"/>
  <c r="EX153" i="4"/>
  <c r="AHS153" i="4"/>
  <c r="AHS149" i="4"/>
  <c r="IN4" i="4"/>
  <c r="EX15" i="4"/>
  <c r="AHS24" i="4"/>
  <c r="AHS142" i="4"/>
  <c r="EX11" i="4"/>
  <c r="IN42" i="4"/>
  <c r="EX159" i="4"/>
  <c r="AHS159" i="4"/>
  <c r="IN159" i="4"/>
  <c r="AHS84" i="4"/>
  <c r="IN84" i="4"/>
  <c r="EX84" i="4"/>
  <c r="IN128" i="4"/>
  <c r="EX128" i="4"/>
  <c r="IN39" i="4"/>
  <c r="EX39" i="4"/>
  <c r="EX9" i="4"/>
  <c r="AHS9" i="4"/>
  <c r="AHS30" i="4"/>
  <c r="IN30" i="4"/>
  <c r="AHS126" i="4"/>
  <c r="IN126" i="4"/>
  <c r="AHS101" i="4"/>
  <c r="IN101" i="4"/>
  <c r="EX101" i="4"/>
  <c r="EX131" i="4"/>
  <c r="AHS131" i="4"/>
  <c r="IN131" i="4"/>
  <c r="AHS32" i="4"/>
  <c r="IN32" i="4"/>
  <c r="EX32" i="4"/>
  <c r="IN14" i="4"/>
  <c r="EX14" i="4"/>
  <c r="AHS14" i="4"/>
  <c r="EX66" i="4"/>
  <c r="EX38" i="4"/>
  <c r="IN110" i="4"/>
  <c r="EX110" i="4"/>
  <c r="AHS110" i="4"/>
  <c r="IN72" i="4"/>
  <c r="EX72" i="4"/>
  <c r="AHS72" i="4"/>
  <c r="AHS37" i="4"/>
  <c r="IN37" i="4"/>
  <c r="EX37" i="4"/>
  <c r="IN158" i="4"/>
  <c r="EX158" i="4"/>
  <c r="EX156" i="4"/>
  <c r="AHS156" i="4"/>
  <c r="IN104" i="4"/>
  <c r="EX104" i="4"/>
  <c r="AHS125" i="4"/>
  <c r="IN138" i="4"/>
  <c r="EX138" i="4"/>
  <c r="AHS138" i="4"/>
  <c r="AHS38" i="4"/>
  <c r="IN61" i="4"/>
  <c r="AHS61" i="4"/>
  <c r="EX95" i="4"/>
  <c r="AHS95" i="4"/>
  <c r="AHS121" i="4"/>
  <c r="IN121" i="4"/>
  <c r="EX121" i="4"/>
  <c r="IN78" i="4"/>
  <c r="EX78" i="4"/>
  <c r="AHS118" i="4"/>
  <c r="IN118" i="4"/>
  <c r="EX118" i="4"/>
  <c r="EX147" i="4"/>
  <c r="AHS147" i="4"/>
  <c r="IN147" i="4"/>
  <c r="AHS136" i="4"/>
  <c r="EX136" i="4"/>
  <c r="AHS55" i="4"/>
  <c r="IN55" i="4"/>
  <c r="EX55" i="4"/>
  <c r="IN43" i="4"/>
  <c r="EX43" i="4"/>
  <c r="AHS43" i="4"/>
  <c r="EX155" i="4"/>
  <c r="AHS155" i="4"/>
  <c r="EX76" i="4"/>
  <c r="AHS76" i="4"/>
  <c r="AHS96" i="4"/>
  <c r="IN96" i="4"/>
  <c r="IN54" i="4"/>
  <c r="AHS54" i="4"/>
  <c r="EX54" i="4"/>
  <c r="IN13" i="4"/>
  <c r="AHS13" i="4"/>
  <c r="EX13" i="4"/>
  <c r="IN74" i="4"/>
  <c r="AHS74" i="4"/>
  <c r="EX47" i="4"/>
  <c r="AHS47" i="4"/>
  <c r="IN47" i="4"/>
  <c r="IN105" i="4"/>
  <c r="AHS105" i="4"/>
  <c r="EX105" i="4"/>
  <c r="EX36" i="4"/>
  <c r="AHS36" i="4"/>
  <c r="IN12" i="4"/>
  <c r="EX12" i="4"/>
  <c r="AHS85" i="4"/>
  <c r="IN85" i="4"/>
  <c r="EX85" i="4"/>
  <c r="EX44" i="4"/>
  <c r="AHS44" i="4"/>
  <c r="IN44" i="4"/>
  <c r="AHS49" i="4"/>
  <c r="IN49" i="4"/>
  <c r="EX49" i="4"/>
  <c r="AHS82" i="4"/>
  <c r="IN82" i="4"/>
  <c r="EX82" i="4"/>
  <c r="IN91" i="4"/>
  <c r="AHS91" i="4"/>
  <c r="EX91" i="4"/>
  <c r="IN114" i="4"/>
  <c r="EX114" i="4"/>
  <c r="AHS114" i="4"/>
  <c r="AHS127" i="4"/>
  <c r="IN127" i="4"/>
  <c r="EX127" i="4"/>
  <c r="AHS151" i="4"/>
  <c r="IN151" i="4"/>
  <c r="EX151" i="4"/>
  <c r="AHS57" i="4"/>
  <c r="IN57" i="4"/>
  <c r="EX57" i="4"/>
  <c r="AHS154" i="4"/>
  <c r="IN154" i="4"/>
  <c r="AHS89" i="4"/>
  <c r="IN89" i="4"/>
  <c r="EX89" i="4"/>
  <c r="AHS134" i="4"/>
  <c r="IN134" i="4"/>
  <c r="EX134" i="4"/>
  <c r="AHS6" i="4"/>
  <c r="IN6" i="4"/>
  <c r="EX77" i="4"/>
  <c r="IN76" i="4"/>
  <c r="IN51" i="4"/>
  <c r="IN56" i="4"/>
  <c r="EX56" i="4"/>
  <c r="AHS56" i="4"/>
  <c r="IN20" i="4"/>
  <c r="AHS20" i="4"/>
  <c r="EX20" i="4"/>
  <c r="AHS120" i="4"/>
  <c r="IN120" i="4"/>
  <c r="EX120" i="4"/>
  <c r="AHS108" i="4"/>
  <c r="IN108" i="4"/>
  <c r="EX108" i="4"/>
  <c r="AHS8" i="4"/>
  <c r="IN8" i="4"/>
  <c r="EX8" i="4"/>
  <c r="AHS122" i="4"/>
  <c r="IN122" i="4"/>
  <c r="EX122" i="4"/>
  <c r="AHS103" i="4"/>
  <c r="IN103" i="4"/>
  <c r="EX103" i="4"/>
  <c r="EX80" i="4"/>
  <c r="AHS80" i="4"/>
  <c r="IN80" i="4"/>
  <c r="IN155" i="4"/>
  <c r="IN106" i="4"/>
  <c r="EX106" i="4"/>
  <c r="AHS106" i="4"/>
  <c r="IN59" i="4"/>
  <c r="AHS59" i="4"/>
  <c r="EX59" i="4"/>
  <c r="IN92" i="4"/>
  <c r="EX92" i="4"/>
  <c r="AHS92" i="4"/>
  <c r="AHS73" i="4"/>
  <c r="EX73" i="4"/>
  <c r="IN73" i="4"/>
  <c r="AHS98" i="4"/>
  <c r="IN98" i="4"/>
  <c r="EX98" i="4"/>
  <c r="IN133" i="4"/>
  <c r="AHS133" i="4"/>
  <c r="EX133" i="4"/>
  <c r="AHS100" i="4"/>
  <c r="IN100" i="4"/>
  <c r="IN77" i="4"/>
  <c r="EX112" i="4"/>
  <c r="IN112" i="4"/>
  <c r="AHS112" i="4"/>
  <c r="AHS58" i="4"/>
  <c r="IN58" i="4"/>
  <c r="EX58" i="4"/>
  <c r="EX5" i="4"/>
  <c r="AHS5" i="4"/>
  <c r="IN21" i="4"/>
  <c r="EX21" i="4"/>
  <c r="AHS21" i="4"/>
  <c r="AHS107" i="4"/>
  <c r="IN107" i="4"/>
  <c r="EX107" i="4"/>
  <c r="IN137" i="4"/>
  <c r="EX137" i="4"/>
  <c r="AHS137" i="4"/>
  <c r="EX152" i="4"/>
  <c r="AHS152" i="4"/>
  <c r="AHS16" i="4"/>
  <c r="IN16" i="4"/>
  <c r="EX16" i="4"/>
  <c r="IN38" i="4"/>
  <c r="AHS10" i="4"/>
  <c r="EX10" i="4"/>
  <c r="EX7" i="4"/>
  <c r="AHS7" i="4"/>
  <c r="IN7" i="4"/>
  <c r="AHS53" i="4"/>
  <c r="IN53" i="4"/>
  <c r="EX53" i="4"/>
  <c r="AHS99" i="4"/>
  <c r="IN99" i="4"/>
  <c r="IN148" i="4"/>
  <c r="EX148" i="4"/>
  <c r="IN67" i="4"/>
  <c r="EX67" i="4"/>
  <c r="AHS67" i="4"/>
  <c r="AHS29" i="4"/>
  <c r="IN29" i="4"/>
  <c r="IN111" i="4"/>
  <c r="EX111" i="4"/>
  <c r="IN117" i="4"/>
  <c r="EX117" i="4"/>
  <c r="AHS124" i="4"/>
  <c r="EX124" i="4"/>
  <c r="IN124" i="4"/>
  <c r="IN140" i="4"/>
  <c r="EX140" i="4"/>
  <c r="IN157" i="4"/>
  <c r="EX157" i="4"/>
  <c r="AHS157" i="4"/>
  <c r="IN119" i="4"/>
  <c r="EX119" i="4"/>
  <c r="AHS119" i="4"/>
  <c r="IN68" i="4"/>
  <c r="EX68" i="4"/>
  <c r="IN97" i="4"/>
  <c r="EX97" i="4"/>
  <c r="AHS97" i="4"/>
  <c r="AHS87" i="4"/>
  <c r="IN87" i="4"/>
  <c r="EX87" i="4"/>
  <c r="EX33" i="4"/>
  <c r="AHS33" i="4"/>
  <c r="IN150" i="4"/>
  <c r="EX150" i="4"/>
  <c r="AHS150" i="4"/>
  <c r="AHS18" i="4"/>
  <c r="ALD18" i="4"/>
  <c r="AHS70" i="4"/>
  <c r="IN70" i="4"/>
  <c r="IN60" i="4"/>
  <c r="EX60" i="4"/>
  <c r="AHS60" i="4"/>
  <c r="EX141" i="4"/>
  <c r="AHS141" i="4"/>
  <c r="IN161" i="4"/>
  <c r="EX161" i="4"/>
  <c r="AHS161" i="4"/>
  <c r="EX162" i="4"/>
  <c r="AHS162" i="4"/>
  <c r="AHS146" i="4"/>
  <c r="IN146" i="4"/>
  <c r="EX146" i="4"/>
  <c r="AHS113" i="4"/>
  <c r="IN113" i="4"/>
  <c r="EX113" i="4"/>
  <c r="AHS128" i="4"/>
  <c r="EX46" i="4"/>
  <c r="IN46" i="4"/>
  <c r="AHS46" i="4"/>
  <c r="AHS93" i="4"/>
  <c r="IN52" i="4"/>
  <c r="EX52" i="4"/>
  <c r="AHS52" i="4"/>
  <c r="AHS135" i="4"/>
  <c r="IN135" i="4"/>
  <c r="EX135" i="4"/>
  <c r="AHS94" i="4"/>
  <c r="IN94" i="4"/>
  <c r="EX94" i="4"/>
  <c r="EX130" i="4"/>
  <c r="AHS130" i="4"/>
  <c r="AHS143" i="4"/>
  <c r="IN143" i="4"/>
  <c r="EX143" i="4"/>
  <c r="AHS123" i="4"/>
  <c r="IN123" i="4"/>
  <c r="IN139" i="4"/>
  <c r="EX139" i="4"/>
  <c r="AHS139" i="4"/>
  <c r="EX41" i="4"/>
  <c r="IN145" i="4"/>
  <c r="IN22" i="4"/>
  <c r="EX144" i="4"/>
  <c r="AHS15" i="4"/>
  <c r="EX142" i="4"/>
  <c r="IN144" i="4"/>
  <c r="IN50" i="4"/>
  <c r="IN11" i="4"/>
  <c r="AHS83" i="4"/>
  <c r="IN41" i="4"/>
  <c r="EX149" i="4"/>
  <c r="AHS88" i="4"/>
  <c r="AHS22" i="4"/>
  <c r="AHS4" i="4"/>
  <c r="IN142" i="4"/>
  <c r="AHS50" i="4"/>
  <c r="EX88" i="4"/>
  <c r="IN149" i="4"/>
  <c r="EX65" i="4"/>
  <c r="IN65" i="4"/>
  <c r="AHS11" i="4"/>
  <c r="EX50" i="4"/>
  <c r="AHS160" i="4"/>
  <c r="ALF160" i="4"/>
  <c r="AHS66" i="4"/>
  <c r="AHS129" i="4"/>
  <c r="IN15" i="4"/>
  <c r="IN160" i="4"/>
  <c r="EX69" i="4"/>
  <c r="EX129" i="4"/>
  <c r="EX83" i="4"/>
  <c r="AHS42" i="4"/>
  <c r="AHS41" i="4"/>
  <c r="IN66" i="4"/>
  <c r="AHS69" i="4"/>
  <c r="IN24" i="4"/>
  <c r="IN88" i="4"/>
  <c r="EX160" i="4"/>
  <c r="IN69" i="4"/>
  <c r="EX22" i="4"/>
  <c r="EX42" i="4"/>
  <c r="EX4" i="4"/>
  <c r="EX24" i="4"/>
  <c r="EX145" i="4"/>
  <c r="AHR45" i="4"/>
  <c r="IM112" i="4"/>
  <c r="EW45" i="4"/>
  <c r="AHR81" i="4"/>
  <c r="AHR22" i="4"/>
  <c r="EW81" i="4"/>
  <c r="AHR160" i="4"/>
  <c r="EW18" i="4"/>
  <c r="IM18" i="4"/>
  <c r="HE18" i="4"/>
  <c r="EW41" i="4"/>
  <c r="AHR41" i="4"/>
  <c r="IM160" i="4"/>
  <c r="IM41" i="4"/>
  <c r="IM153" i="4"/>
  <c r="AHR153" i="4"/>
  <c r="EW153" i="4"/>
  <c r="IM66" i="4"/>
  <c r="AHR7" i="4"/>
  <c r="IM7" i="4"/>
  <c r="EW151" i="4"/>
  <c r="AHR151" i="4"/>
  <c r="IM151" i="4"/>
  <c r="IM108" i="4"/>
  <c r="EW108" i="4"/>
  <c r="AHR108" i="4"/>
  <c r="EW105" i="4"/>
  <c r="AHR105" i="4"/>
  <c r="AHR6" i="4"/>
  <c r="IM6" i="4"/>
  <c r="EW79" i="4"/>
  <c r="IM56" i="4"/>
  <c r="EW56" i="4"/>
  <c r="AHR56" i="4"/>
  <c r="EW120" i="4"/>
  <c r="AHR120" i="4"/>
  <c r="EW57" i="4"/>
  <c r="AHR57" i="4"/>
  <c r="IM8" i="4"/>
  <c r="EW8" i="4"/>
  <c r="AHR8" i="4"/>
  <c r="IM122" i="4"/>
  <c r="AHR122" i="4"/>
  <c r="EW122" i="4"/>
  <c r="IM103" i="4"/>
  <c r="AHR103" i="4"/>
  <c r="IM80" i="4"/>
  <c r="EW80" i="4"/>
  <c r="AHR80" i="4"/>
  <c r="EW89" i="4"/>
  <c r="AHR89" i="4"/>
  <c r="IM89" i="4"/>
  <c r="EW23" i="4"/>
  <c r="IM79" i="4"/>
  <c r="IM63" i="4"/>
  <c r="IM106" i="4"/>
  <c r="AHR106" i="4"/>
  <c r="EW106" i="4"/>
  <c r="EW44" i="4"/>
  <c r="AHR44" i="4"/>
  <c r="IM44" i="4"/>
  <c r="IM13" i="4"/>
  <c r="HE13" i="4"/>
  <c r="IM5" i="4"/>
  <c r="AHR5" i="4"/>
  <c r="EW5" i="4"/>
  <c r="AHR148" i="4"/>
  <c r="IM148" i="4"/>
  <c r="AHR73" i="4"/>
  <c r="IM73" i="4"/>
  <c r="EW73" i="4"/>
  <c r="AHR98" i="4"/>
  <c r="IM98" i="4"/>
  <c r="EW98" i="4"/>
  <c r="AHR133" i="4"/>
  <c r="IM133" i="4"/>
  <c r="EW133" i="4"/>
  <c r="AHR100" i="4"/>
  <c r="IM100" i="4"/>
  <c r="EW134" i="4"/>
  <c r="AHR134" i="4"/>
  <c r="IM134" i="4"/>
  <c r="EW25" i="4"/>
  <c r="IM25" i="4"/>
  <c r="HE25" i="4"/>
  <c r="IM140" i="4"/>
  <c r="EW140" i="4"/>
  <c r="AHR140" i="4"/>
  <c r="IM58" i="4"/>
  <c r="EW58" i="4"/>
  <c r="AHR58" i="4"/>
  <c r="AHR59" i="4"/>
  <c r="IM59" i="4"/>
  <c r="EW59" i="4"/>
  <c r="AHR92" i="4"/>
  <c r="IM92" i="4"/>
  <c r="EW92" i="4"/>
  <c r="EW107" i="4"/>
  <c r="AHR107" i="4"/>
  <c r="AHR137" i="4"/>
  <c r="IM137" i="4"/>
  <c r="AHR152" i="4"/>
  <c r="IM152" i="4"/>
  <c r="AHR117" i="4"/>
  <c r="IM117" i="4"/>
  <c r="EW117" i="4"/>
  <c r="EW10" i="4"/>
  <c r="AHR10" i="4"/>
  <c r="IM10" i="4"/>
  <c r="AHR112" i="4"/>
  <c r="EW112" i="4"/>
  <c r="IM53" i="4"/>
  <c r="AHR53" i="4"/>
  <c r="EW53" i="4"/>
  <c r="IM119" i="4"/>
  <c r="EW119" i="4"/>
  <c r="EW68" i="4"/>
  <c r="AHR68" i="4"/>
  <c r="IM68" i="4"/>
  <c r="IM97" i="4"/>
  <c r="AHR97" i="4"/>
  <c r="EW97" i="4"/>
  <c r="EW29" i="4"/>
  <c r="AHR29" i="4"/>
  <c r="IM111" i="4"/>
  <c r="EW111" i="4"/>
  <c r="AHR111" i="4"/>
  <c r="IM16" i="4"/>
  <c r="AHR16" i="4"/>
  <c r="EW16" i="4"/>
  <c r="EW63" i="4"/>
  <c r="IM105" i="4"/>
  <c r="IM124" i="4"/>
  <c r="EW124" i="4"/>
  <c r="AHR124" i="4"/>
  <c r="AHR43" i="4"/>
  <c r="IM43" i="4"/>
  <c r="EW43" i="4"/>
  <c r="EW157" i="4"/>
  <c r="AHR157" i="4"/>
  <c r="AHR145" i="4"/>
  <c r="IM145" i="4"/>
  <c r="EW145" i="4"/>
  <c r="AHR21" i="4"/>
  <c r="IM21" i="4"/>
  <c r="EW21" i="4"/>
  <c r="IM149" i="4"/>
  <c r="AHR149" i="4"/>
  <c r="EW149" i="4"/>
  <c r="IM87" i="4"/>
  <c r="EW87" i="4"/>
  <c r="AHR87" i="4"/>
  <c r="AHR33" i="4"/>
  <c r="IM33" i="4"/>
  <c r="AHR150" i="4"/>
  <c r="IM150" i="4"/>
  <c r="EW150" i="4"/>
  <c r="AHR129" i="4"/>
  <c r="IM129" i="4"/>
  <c r="EW129" i="4"/>
  <c r="EW60" i="4"/>
  <c r="AHR60" i="4"/>
  <c r="IM60" i="4"/>
  <c r="IM99" i="4"/>
  <c r="AHR99" i="4"/>
  <c r="AHR161" i="4"/>
  <c r="IM161" i="4"/>
  <c r="EW161" i="4"/>
  <c r="AHR42" i="4"/>
  <c r="IM42" i="4"/>
  <c r="EW42" i="4"/>
  <c r="AHR65" i="4"/>
  <c r="IM65" i="4"/>
  <c r="EW65" i="4"/>
  <c r="EW144" i="4"/>
  <c r="AHR144" i="4"/>
  <c r="IM144" i="4"/>
  <c r="IM120" i="4"/>
  <c r="AHR69" i="4"/>
  <c r="IM69" i="4"/>
  <c r="EW69" i="4"/>
  <c r="EW22" i="4"/>
  <c r="IM22" i="4"/>
  <c r="AHR94" i="4"/>
  <c r="IM94" i="4"/>
  <c r="EW94" i="4"/>
  <c r="IM50" i="4"/>
  <c r="EW50" i="4"/>
  <c r="AHR50" i="4"/>
  <c r="EW162" i="4"/>
  <c r="AHR162" i="4"/>
  <c r="EW146" i="4"/>
  <c r="AHR146" i="4"/>
  <c r="IM146" i="4"/>
  <c r="IM113" i="4"/>
  <c r="EW113" i="4"/>
  <c r="AHR113" i="4"/>
  <c r="EW103" i="4"/>
  <c r="EW6" i="4"/>
  <c r="IM14" i="4"/>
  <c r="AHR14" i="4"/>
  <c r="EW14" i="4"/>
  <c r="AHR70" i="4"/>
  <c r="IM70" i="4"/>
  <c r="IM159" i="4"/>
  <c r="AHR159" i="4"/>
  <c r="EW159" i="4"/>
  <c r="IM141" i="4"/>
  <c r="EW141" i="4"/>
  <c r="AHR141" i="4"/>
  <c r="AHR130" i="4"/>
  <c r="IM130" i="4"/>
  <c r="IM143" i="4"/>
  <c r="EW143" i="4"/>
  <c r="AHR143" i="4"/>
  <c r="AHR123" i="4"/>
  <c r="IM123" i="4"/>
  <c r="EW123" i="4"/>
  <c r="AHR139" i="4"/>
  <c r="IM139" i="4"/>
  <c r="AHR46" i="4"/>
  <c r="EW46" i="4"/>
  <c r="IM52" i="4"/>
  <c r="AHR52" i="4"/>
  <c r="EW52" i="4"/>
  <c r="EW135" i="4"/>
  <c r="AHR135" i="4"/>
  <c r="AHR37" i="4"/>
  <c r="IM37" i="4"/>
  <c r="IM155" i="4"/>
  <c r="EW155" i="4"/>
  <c r="AHR155" i="4"/>
  <c r="EW128" i="4"/>
  <c r="AHR128" i="4"/>
  <c r="IM128" i="4"/>
  <c r="IM138" i="4"/>
  <c r="AHR138" i="4"/>
  <c r="EW138" i="4"/>
  <c r="AHR76" i="4"/>
  <c r="IM76" i="4"/>
  <c r="EW76" i="4"/>
  <c r="EW9" i="4"/>
  <c r="AHR9" i="4"/>
  <c r="IM9" i="4"/>
  <c r="IM30" i="4"/>
  <c r="EW30" i="4"/>
  <c r="AHR30" i="4"/>
  <c r="IM126" i="4"/>
  <c r="EW126" i="4"/>
  <c r="AHR126" i="4"/>
  <c r="IM101" i="4"/>
  <c r="EW101" i="4"/>
  <c r="AHR101" i="4"/>
  <c r="IM131" i="4"/>
  <c r="AHR131" i="4"/>
  <c r="EW131" i="4"/>
  <c r="IM32" i="4"/>
  <c r="AHR32" i="4"/>
  <c r="EW32" i="4"/>
  <c r="AHR63" i="4"/>
  <c r="ALD63" i="4"/>
  <c r="AHR54" i="4"/>
  <c r="IM54" i="4"/>
  <c r="EW54" i="4"/>
  <c r="AHR95" i="4"/>
  <c r="EW95" i="4"/>
  <c r="IM95" i="4"/>
  <c r="IM72" i="4"/>
  <c r="EW72" i="4"/>
  <c r="AHR84" i="4"/>
  <c r="IM84" i="4"/>
  <c r="AHR158" i="4"/>
  <c r="EW158" i="4"/>
  <c r="IM158" i="4"/>
  <c r="IM156" i="4"/>
  <c r="EW156" i="4"/>
  <c r="AHR156" i="4"/>
  <c r="AHR104" i="4"/>
  <c r="IM104" i="4"/>
  <c r="EW104" i="4"/>
  <c r="AHR55" i="4"/>
  <c r="IM55" i="4"/>
  <c r="EW55" i="4"/>
  <c r="IM23" i="4"/>
  <c r="EW61" i="4"/>
  <c r="AHR61" i="4"/>
  <c r="IM61" i="4"/>
  <c r="EW110" i="4"/>
  <c r="AHR110" i="4"/>
  <c r="IM110" i="4"/>
  <c r="IM121" i="4"/>
  <c r="EW121" i="4"/>
  <c r="AHR121" i="4"/>
  <c r="AHR47" i="4"/>
  <c r="EW47" i="4"/>
  <c r="EW118" i="4"/>
  <c r="AHR118" i="4"/>
  <c r="IM118" i="4"/>
  <c r="IM147" i="4"/>
  <c r="EW147" i="4"/>
  <c r="AHR147" i="4"/>
  <c r="AHR136" i="4"/>
  <c r="IM136" i="4"/>
  <c r="EW136" i="4"/>
  <c r="AHR125" i="4"/>
  <c r="IM125" i="4"/>
  <c r="EW125" i="4"/>
  <c r="EW100" i="4"/>
  <c r="EW96" i="4"/>
  <c r="AHR96" i="4"/>
  <c r="IM96" i="4"/>
  <c r="AHR74" i="4"/>
  <c r="IM74" i="4"/>
  <c r="EW74" i="4"/>
  <c r="IM78" i="4"/>
  <c r="EW78" i="4"/>
  <c r="IM82" i="4"/>
  <c r="EW82" i="4"/>
  <c r="AHR82" i="4"/>
  <c r="EW91" i="4"/>
  <c r="AHR91" i="4"/>
  <c r="IM91" i="4"/>
  <c r="IM12" i="4"/>
  <c r="EW12" i="4"/>
  <c r="AHR85" i="4"/>
  <c r="IM85" i="4"/>
  <c r="EW85" i="4"/>
  <c r="IM57" i="4"/>
  <c r="AHR51" i="4"/>
  <c r="IM51" i="4"/>
  <c r="EW51" i="4"/>
  <c r="AHR39" i="4"/>
  <c r="EW39" i="4"/>
  <c r="IM39" i="4"/>
  <c r="AHR20" i="4"/>
  <c r="IM20" i="4"/>
  <c r="EW20" i="4"/>
  <c r="IM49" i="4"/>
  <c r="EW49" i="4"/>
  <c r="EW154" i="4"/>
  <c r="AHR154" i="4"/>
  <c r="EW36" i="4"/>
  <c r="AHR36" i="4"/>
  <c r="IM36" i="4"/>
  <c r="IM114" i="4"/>
  <c r="EW114" i="4"/>
  <c r="AHR114" i="4"/>
  <c r="IM127" i="4"/>
  <c r="EW127" i="4"/>
  <c r="AHR127" i="4"/>
  <c r="EW88" i="4"/>
  <c r="IM11" i="4"/>
  <c r="AHR15" i="4"/>
  <c r="EW66" i="4"/>
  <c r="IM15" i="4"/>
  <c r="EW4" i="4"/>
  <c r="AHR66" i="4"/>
  <c r="AHR4" i="4"/>
  <c r="EW15" i="4"/>
  <c r="EW67" i="4"/>
  <c r="IM88" i="4"/>
  <c r="IM4" i="4"/>
  <c r="AHR88" i="4"/>
  <c r="EW142" i="4"/>
  <c r="AHR67" i="4"/>
  <c r="IM67" i="4"/>
  <c r="EW7" i="4"/>
  <c r="EW83" i="4"/>
  <c r="AHR142" i="4"/>
  <c r="AHR83" i="4"/>
  <c r="EW11" i="4"/>
  <c r="IM142" i="4"/>
  <c r="AHR11" i="4"/>
  <c r="IM83" i="4"/>
  <c r="AHQ38" i="4"/>
  <c r="IL38" i="4"/>
  <c r="EV17" i="4"/>
  <c r="IL27" i="4"/>
  <c r="IL17" i="4"/>
  <c r="EV38" i="4"/>
  <c r="IL24" i="4"/>
  <c r="HE24" i="4"/>
  <c r="EV24" i="4"/>
  <c r="AHQ81" i="4"/>
  <c r="EV81" i="4"/>
  <c r="IL81" i="4"/>
  <c r="HE81" i="4"/>
  <c r="EV27" i="4"/>
  <c r="AHQ24" i="4"/>
  <c r="IL153" i="4"/>
  <c r="AHQ153" i="4"/>
  <c r="EV153" i="4"/>
  <c r="EV15" i="4"/>
  <c r="AHQ7" i="4"/>
  <c r="EV88" i="4"/>
  <c r="IL142" i="4"/>
  <c r="IL67" i="4"/>
  <c r="EV4" i="4"/>
  <c r="IL60" i="4"/>
  <c r="EV60" i="4"/>
  <c r="AHQ60" i="4"/>
  <c r="AHQ99" i="4"/>
  <c r="IL99" i="4"/>
  <c r="EV99" i="4"/>
  <c r="IL161" i="4"/>
  <c r="EV161" i="4"/>
  <c r="AHQ161" i="4"/>
  <c r="EV42" i="4"/>
  <c r="AHQ42" i="4"/>
  <c r="IL42" i="4"/>
  <c r="IL65" i="4"/>
  <c r="EV65" i="4"/>
  <c r="AHQ65" i="4"/>
  <c r="IL144" i="4"/>
  <c r="EV144" i="4"/>
  <c r="AHQ144" i="4"/>
  <c r="IL69" i="4"/>
  <c r="AHQ69" i="4"/>
  <c r="EV69" i="4"/>
  <c r="AHQ22" i="4"/>
  <c r="IL22" i="4"/>
  <c r="EV22" i="4"/>
  <c r="EV94" i="4"/>
  <c r="AHQ94" i="4"/>
  <c r="IL94" i="4"/>
  <c r="IL50" i="4"/>
  <c r="EV50" i="4"/>
  <c r="AHQ50" i="4"/>
  <c r="AHQ162" i="4"/>
  <c r="IL162" i="4"/>
  <c r="EV162" i="4"/>
  <c r="IL146" i="4"/>
  <c r="AHQ146" i="4"/>
  <c r="EV146" i="4"/>
  <c r="AHQ113" i="4"/>
  <c r="IL113" i="4"/>
  <c r="EV113" i="4"/>
  <c r="IL14" i="4"/>
  <c r="EV14" i="4"/>
  <c r="AHQ14" i="4"/>
  <c r="AHQ70" i="4"/>
  <c r="IL70" i="4"/>
  <c r="EV70" i="4"/>
  <c r="AHQ159" i="4"/>
  <c r="IL159" i="4"/>
  <c r="EV159" i="4"/>
  <c r="EV141" i="4"/>
  <c r="AHQ141" i="4"/>
  <c r="IL141" i="4"/>
  <c r="EV130" i="4"/>
  <c r="AHQ130" i="4"/>
  <c r="IL130" i="4"/>
  <c r="EV143" i="4"/>
  <c r="AHQ143" i="4"/>
  <c r="IL143" i="4"/>
  <c r="IL123" i="4"/>
  <c r="AHQ123" i="4"/>
  <c r="EV123" i="4"/>
  <c r="IL139" i="4"/>
  <c r="EV139" i="4"/>
  <c r="AHQ139" i="4"/>
  <c r="AHQ46" i="4"/>
  <c r="EV46" i="4"/>
  <c r="IL46" i="4"/>
  <c r="AHQ52" i="4"/>
  <c r="IL52" i="4"/>
  <c r="EV52" i="4"/>
  <c r="AHQ135" i="4"/>
  <c r="IL135" i="4"/>
  <c r="EV135" i="4"/>
  <c r="EV37" i="4"/>
  <c r="IL37" i="4"/>
  <c r="AHQ37" i="4"/>
  <c r="AHQ155" i="4"/>
  <c r="IL155" i="4"/>
  <c r="EV155" i="4"/>
  <c r="AHQ128" i="4"/>
  <c r="IL128" i="4"/>
  <c r="EV128" i="4"/>
  <c r="EV138" i="4"/>
  <c r="AHQ138" i="4"/>
  <c r="IL138" i="4"/>
  <c r="AHQ76" i="4"/>
  <c r="IL76" i="4"/>
  <c r="EV76" i="4"/>
  <c r="IL9" i="4"/>
  <c r="EV9" i="4"/>
  <c r="AHQ9" i="4"/>
  <c r="AHQ30" i="4"/>
  <c r="IL30" i="4"/>
  <c r="EV30" i="4"/>
  <c r="EV126" i="4"/>
  <c r="AHQ126" i="4"/>
  <c r="IL126" i="4"/>
  <c r="EV101" i="4"/>
  <c r="IL101" i="4"/>
  <c r="AHQ101" i="4"/>
  <c r="IL131" i="4"/>
  <c r="EV131" i="4"/>
  <c r="AHQ131" i="4"/>
  <c r="EV32" i="4"/>
  <c r="AHQ32" i="4"/>
  <c r="IL32" i="4"/>
  <c r="IL54" i="4"/>
  <c r="AHQ54" i="4"/>
  <c r="EV54" i="4"/>
  <c r="EV95" i="4"/>
  <c r="IL95" i="4"/>
  <c r="AHQ95" i="4"/>
  <c r="IL72" i="4"/>
  <c r="EV72" i="4"/>
  <c r="AHQ72" i="4"/>
  <c r="AHQ84" i="4"/>
  <c r="IL84" i="4"/>
  <c r="EV84" i="4"/>
  <c r="AHQ158" i="4"/>
  <c r="EV156" i="4"/>
  <c r="AHQ156" i="4"/>
  <c r="IL156" i="4"/>
  <c r="AHQ104" i="4"/>
  <c r="IL104" i="4"/>
  <c r="EV104" i="4"/>
  <c r="AHQ55" i="4"/>
  <c r="EV55" i="4"/>
  <c r="IL55" i="4"/>
  <c r="IL61" i="4"/>
  <c r="AHQ61" i="4"/>
  <c r="AHQ110" i="4"/>
  <c r="IL110" i="4"/>
  <c r="EV110" i="4"/>
  <c r="AHQ121" i="4"/>
  <c r="IL121" i="4"/>
  <c r="EV121" i="4"/>
  <c r="EV47" i="4"/>
  <c r="AHQ47" i="4"/>
  <c r="IL47" i="4"/>
  <c r="AHQ118" i="4"/>
  <c r="EV118" i="4"/>
  <c r="IL118" i="4"/>
  <c r="AHQ147" i="4"/>
  <c r="IL147" i="4"/>
  <c r="EV147" i="4"/>
  <c r="IL136" i="4"/>
  <c r="AHQ136" i="4"/>
  <c r="EV136" i="4"/>
  <c r="AHQ125" i="4"/>
  <c r="IL125" i="4"/>
  <c r="EV125" i="4"/>
  <c r="IL96" i="4"/>
  <c r="EV96" i="4"/>
  <c r="AHQ96" i="4"/>
  <c r="IL74" i="4"/>
  <c r="AHQ74" i="4"/>
  <c r="EV74" i="4"/>
  <c r="EV78" i="4"/>
  <c r="AHQ78" i="4"/>
  <c r="IL78" i="4"/>
  <c r="AHQ82" i="4"/>
  <c r="IL82" i="4"/>
  <c r="EV82" i="4"/>
  <c r="AHQ91" i="4"/>
  <c r="EV91" i="4"/>
  <c r="IL91" i="4"/>
  <c r="AHQ12" i="4"/>
  <c r="IL12" i="4"/>
  <c r="EV12" i="4"/>
  <c r="AHQ85" i="4"/>
  <c r="EV85" i="4"/>
  <c r="IL85" i="4"/>
  <c r="AHQ39" i="4"/>
  <c r="IL39" i="4"/>
  <c r="EV39" i="4"/>
  <c r="AHQ20" i="4"/>
  <c r="EV20" i="4"/>
  <c r="IL20" i="4"/>
  <c r="AHQ49" i="4"/>
  <c r="EV49" i="4"/>
  <c r="IL49" i="4"/>
  <c r="AHQ154" i="4"/>
  <c r="IL154" i="4"/>
  <c r="EV154" i="4"/>
  <c r="EV36" i="4"/>
  <c r="AHQ36" i="4"/>
  <c r="IL36" i="4"/>
  <c r="AHQ114" i="4"/>
  <c r="IL114" i="4"/>
  <c r="EV114" i="4"/>
  <c r="EV127" i="4"/>
  <c r="AHQ127" i="4"/>
  <c r="IL127" i="4"/>
  <c r="EV151" i="4"/>
  <c r="IL151" i="4"/>
  <c r="AHQ151" i="4"/>
  <c r="AHQ108" i="4"/>
  <c r="IL108" i="4"/>
  <c r="EV108" i="4"/>
  <c r="IL105" i="4"/>
  <c r="AHQ105" i="4"/>
  <c r="EV105" i="4"/>
  <c r="AHQ89" i="4"/>
  <c r="IL89" i="4"/>
  <c r="EV89" i="4"/>
  <c r="AHQ134" i="4"/>
  <c r="IL134" i="4"/>
  <c r="EV134" i="4"/>
  <c r="AHQ6" i="4"/>
  <c r="IL6" i="4"/>
  <c r="EV6" i="4"/>
  <c r="AHQ56" i="4"/>
  <c r="IL56" i="4"/>
  <c r="EV56" i="4"/>
  <c r="EV120" i="4"/>
  <c r="AHQ120" i="4"/>
  <c r="IL120" i="4"/>
  <c r="AHQ57" i="4"/>
  <c r="IL57" i="4"/>
  <c r="EV57" i="4"/>
  <c r="AHQ8" i="4"/>
  <c r="IL8" i="4"/>
  <c r="EV8" i="4"/>
  <c r="EV122" i="4"/>
  <c r="AHQ122" i="4"/>
  <c r="IL122" i="4"/>
  <c r="AHQ103" i="4"/>
  <c r="IL103" i="4"/>
  <c r="EV103" i="4"/>
  <c r="AHQ80" i="4"/>
  <c r="IL80" i="4"/>
  <c r="EV80" i="4"/>
  <c r="AHQ106" i="4"/>
  <c r="IL106" i="4"/>
  <c r="EV106" i="4"/>
  <c r="EV44" i="4"/>
  <c r="AHQ44" i="4"/>
  <c r="AHQ5" i="4"/>
  <c r="IL5" i="4"/>
  <c r="EV5" i="4"/>
  <c r="EV148" i="4"/>
  <c r="AHQ148" i="4"/>
  <c r="IL148" i="4"/>
  <c r="AHQ73" i="4"/>
  <c r="EV73" i="4"/>
  <c r="IL73" i="4"/>
  <c r="EV98" i="4"/>
  <c r="IL98" i="4"/>
  <c r="AHQ98" i="4"/>
  <c r="IL133" i="4"/>
  <c r="AHQ133" i="4"/>
  <c r="EV133" i="4"/>
  <c r="EV100" i="4"/>
  <c r="AHQ100" i="4"/>
  <c r="IL100" i="4"/>
  <c r="AHQ140" i="4"/>
  <c r="IL140" i="4"/>
  <c r="EV140" i="4"/>
  <c r="AHQ58" i="4"/>
  <c r="IL58" i="4"/>
  <c r="EV58" i="4"/>
  <c r="IL59" i="4"/>
  <c r="AHQ59" i="4"/>
  <c r="EV59" i="4"/>
  <c r="IL92" i="4"/>
  <c r="EV92" i="4"/>
  <c r="AHQ92" i="4"/>
  <c r="IL107" i="4"/>
  <c r="AHQ107" i="4"/>
  <c r="EV107" i="4"/>
  <c r="EV137" i="4"/>
  <c r="AHQ137" i="4"/>
  <c r="IL137" i="4"/>
  <c r="AHQ152" i="4"/>
  <c r="IL152" i="4"/>
  <c r="EV152" i="4"/>
  <c r="IL117" i="4"/>
  <c r="EV117" i="4"/>
  <c r="AHQ117" i="4"/>
  <c r="IL10" i="4"/>
  <c r="AHQ10" i="4"/>
  <c r="EV10" i="4"/>
  <c r="EV112" i="4"/>
  <c r="AHQ112" i="4"/>
  <c r="AHQ53" i="4"/>
  <c r="IL53" i="4"/>
  <c r="EV53" i="4"/>
  <c r="AHQ119" i="4"/>
  <c r="IL119" i="4"/>
  <c r="EV119" i="4"/>
  <c r="AHQ68" i="4"/>
  <c r="IL68" i="4"/>
  <c r="EV68" i="4"/>
  <c r="AHQ97" i="4"/>
  <c r="IL97" i="4"/>
  <c r="EV97" i="4"/>
  <c r="AHQ29" i="4"/>
  <c r="IL29" i="4"/>
  <c r="EV29" i="4"/>
  <c r="AHQ111" i="4"/>
  <c r="IL111" i="4"/>
  <c r="EV111" i="4"/>
  <c r="AHQ16" i="4"/>
  <c r="IL16" i="4"/>
  <c r="EV16" i="4"/>
  <c r="IL124" i="4"/>
  <c r="AHQ124" i="4"/>
  <c r="EV124" i="4"/>
  <c r="EV43" i="4"/>
  <c r="AHQ43" i="4"/>
  <c r="IL43" i="4"/>
  <c r="AHQ157" i="4"/>
  <c r="IL157" i="4"/>
  <c r="EV157" i="4"/>
  <c r="IL145" i="4"/>
  <c r="EV145" i="4"/>
  <c r="AHQ145" i="4"/>
  <c r="IL21" i="4"/>
  <c r="EV21" i="4"/>
  <c r="AHQ21" i="4"/>
  <c r="EV149" i="4"/>
  <c r="AHQ149" i="4"/>
  <c r="IL149" i="4"/>
  <c r="AHQ87" i="4"/>
  <c r="IL87" i="4"/>
  <c r="EV87" i="4"/>
  <c r="AHQ33" i="4"/>
  <c r="EV33" i="4"/>
  <c r="IL33" i="4"/>
  <c r="AHQ150" i="4"/>
  <c r="IL150" i="4"/>
  <c r="EV150" i="4"/>
  <c r="IL129" i="4"/>
  <c r="EV129" i="4"/>
  <c r="AHQ129" i="4"/>
  <c r="IL83" i="4"/>
  <c r="IL4" i="4"/>
  <c r="AHQ88" i="4"/>
  <c r="IL11" i="4"/>
  <c r="IL15" i="4"/>
  <c r="AHQ66" i="4"/>
  <c r="AHQ142" i="4"/>
  <c r="EV7" i="4"/>
  <c r="AHQ83" i="4"/>
  <c r="AHQ11" i="4"/>
  <c r="AHQ4" i="4"/>
  <c r="AHQ67" i="4"/>
  <c r="IL66" i="4"/>
  <c r="EV142" i="4"/>
  <c r="AHQ15" i="4"/>
  <c r="EV66" i="4"/>
  <c r="EV83" i="4"/>
  <c r="IL88" i="4"/>
  <c r="IL7" i="4"/>
  <c r="EV67" i="4"/>
  <c r="EV11" i="4"/>
  <c r="AHP120" i="4"/>
  <c r="AHP45" i="4"/>
  <c r="AKX45" i="4"/>
  <c r="EU45" i="4"/>
  <c r="AHP41" i="4"/>
  <c r="AHP15" i="4"/>
  <c r="EU41" i="4"/>
  <c r="EU15" i="4"/>
  <c r="IK15" i="4"/>
  <c r="AHP158" i="4"/>
  <c r="EU158" i="4"/>
  <c r="IK158" i="4"/>
  <c r="AHP24" i="4"/>
  <c r="IK24" i="4"/>
  <c r="EU24" i="4"/>
  <c r="IK140" i="4"/>
  <c r="AHP140" i="4"/>
  <c r="EU140" i="4"/>
  <c r="AHP161" i="4"/>
  <c r="IK101" i="4"/>
  <c r="EU101" i="4"/>
  <c r="AHP101" i="4"/>
  <c r="IK65" i="4"/>
  <c r="EU65" i="4"/>
  <c r="AHP65" i="4"/>
  <c r="IK48" i="4"/>
  <c r="AHP48" i="4"/>
  <c r="AKZ48" i="4"/>
  <c r="EU28" i="4"/>
  <c r="OJ28" i="4"/>
  <c r="KS28" i="4"/>
  <c r="AHP28" i="4"/>
  <c r="ALC28" i="4"/>
  <c r="IK28" i="4"/>
  <c r="IK109" i="4"/>
  <c r="AHP109" i="4"/>
  <c r="AKZ109" i="4"/>
  <c r="EU109" i="4"/>
  <c r="AHP19" i="4"/>
  <c r="ALB19" i="4"/>
  <c r="EU19" i="4"/>
  <c r="IK19" i="4"/>
  <c r="IK96" i="4"/>
  <c r="AHP96" i="4"/>
  <c r="EU96" i="4"/>
  <c r="IK20" i="4"/>
  <c r="AHP20" i="4"/>
  <c r="IK14" i="4"/>
  <c r="AHP14" i="4"/>
  <c r="EU14" i="4"/>
  <c r="AHP112" i="4"/>
  <c r="EU112" i="4"/>
  <c r="IK112" i="4"/>
  <c r="EU121" i="4"/>
  <c r="AHP75" i="4"/>
  <c r="IK75" i="4"/>
  <c r="EU75" i="4"/>
  <c r="EU94" i="4"/>
  <c r="AHP94" i="4"/>
  <c r="IK94" i="4"/>
  <c r="EU151" i="4"/>
  <c r="IK151" i="4"/>
  <c r="AHP151" i="4"/>
  <c r="IK49" i="4"/>
  <c r="EU49" i="4"/>
  <c r="AHP49" i="4"/>
  <c r="EU35" i="4"/>
  <c r="IK35" i="4"/>
  <c r="AHP35" i="4"/>
  <c r="ALA35" i="4"/>
  <c r="EU59" i="4"/>
  <c r="AHP59" i="4"/>
  <c r="IK59" i="4"/>
  <c r="IK57" i="4"/>
  <c r="EU57" i="4"/>
  <c r="AHP57" i="4"/>
  <c r="AHP118" i="4"/>
  <c r="IK118" i="4"/>
  <c r="EU118" i="4"/>
  <c r="AHP110" i="4"/>
  <c r="EU110" i="4"/>
  <c r="IK110" i="4"/>
  <c r="AHP73" i="4"/>
  <c r="IK73" i="4"/>
  <c r="EU73" i="4"/>
  <c r="IK123" i="4"/>
  <c r="EU123" i="4"/>
  <c r="AHP123" i="4"/>
  <c r="IK135" i="4"/>
  <c r="IK143" i="4"/>
  <c r="IK142" i="4"/>
  <c r="AHP142" i="4"/>
  <c r="EU142" i="4"/>
  <c r="IK138" i="4"/>
  <c r="AHP138" i="4"/>
  <c r="EU138" i="4"/>
  <c r="IK33" i="4"/>
  <c r="EU33" i="4"/>
  <c r="AHP33" i="4"/>
  <c r="AHP76" i="4"/>
  <c r="IK76" i="4"/>
  <c r="EU76" i="4"/>
  <c r="EU161" i="4"/>
  <c r="IK161" i="4"/>
  <c r="AHP51" i="4"/>
  <c r="AKY51" i="4"/>
  <c r="IK51" i="4"/>
  <c r="EU56" i="4"/>
  <c r="AHP56" i="4"/>
  <c r="EU63" i="4"/>
  <c r="AHP63" i="4"/>
  <c r="IK63" i="4"/>
  <c r="HC63" i="4"/>
  <c r="IK22" i="4"/>
  <c r="AHP22" i="4"/>
  <c r="EU22" i="4"/>
  <c r="IK99" i="4"/>
  <c r="AHP99" i="4"/>
  <c r="AHP154" i="4"/>
  <c r="IK154" i="4"/>
  <c r="EU154" i="4"/>
  <c r="AHP122" i="4"/>
  <c r="EU122" i="4"/>
  <c r="IK122" i="4"/>
  <c r="IK12" i="4"/>
  <c r="EU12" i="4"/>
  <c r="AHP12" i="4"/>
  <c r="AHP139" i="4"/>
  <c r="EU139" i="4"/>
  <c r="IK139" i="4"/>
  <c r="AHP90" i="4"/>
  <c r="AKZ90" i="4"/>
  <c r="EU90" i="4"/>
  <c r="IK7" i="4"/>
  <c r="AHP7" i="4"/>
  <c r="EU7" i="4"/>
  <c r="IK9" i="4"/>
  <c r="AHP9" i="4"/>
  <c r="EU9" i="4"/>
  <c r="EU37" i="4"/>
  <c r="AHP37" i="4"/>
  <c r="IK37" i="4"/>
  <c r="AHP82" i="4"/>
  <c r="IK82" i="4"/>
  <c r="EU82" i="4"/>
  <c r="EU36" i="4"/>
  <c r="AHP36" i="4"/>
  <c r="IK36" i="4"/>
  <c r="AHP134" i="4"/>
  <c r="IK134" i="4"/>
  <c r="EU134" i="4"/>
  <c r="AHP125" i="4"/>
  <c r="IK125" i="4"/>
  <c r="EU125" i="4"/>
  <c r="AHP13" i="4"/>
  <c r="EU13" i="4"/>
  <c r="IK13" i="4"/>
  <c r="AHP145" i="4"/>
  <c r="IK145" i="4"/>
  <c r="EU145" i="4"/>
  <c r="EU148" i="4"/>
  <c r="AHP148" i="4"/>
  <c r="IK148" i="4"/>
  <c r="AHP8" i="4"/>
  <c r="IK8" i="4"/>
  <c r="EU8" i="4"/>
  <c r="IK89" i="4"/>
  <c r="EU89" i="4"/>
  <c r="AHP89" i="4"/>
  <c r="EU111" i="4"/>
  <c r="AHP111" i="4"/>
  <c r="IK111" i="4"/>
  <c r="IK6" i="4"/>
  <c r="EU6" i="4"/>
  <c r="AHP6" i="4"/>
  <c r="EU107" i="4"/>
  <c r="AHP107" i="4"/>
  <c r="IK107" i="4"/>
  <c r="AHP34" i="4"/>
  <c r="ALB34" i="4"/>
  <c r="EU34" i="4"/>
  <c r="IK34" i="4"/>
  <c r="AHP5" i="4"/>
  <c r="EU5" i="4"/>
  <c r="IK5" i="4"/>
  <c r="IK68" i="4"/>
  <c r="EU68" i="4"/>
  <c r="AHP68" i="4"/>
  <c r="AHP97" i="4"/>
  <c r="EU97" i="4"/>
  <c r="IK97" i="4"/>
  <c r="AHP98" i="4"/>
  <c r="IK98" i="4"/>
  <c r="EU98" i="4"/>
  <c r="EU104" i="4"/>
  <c r="IK104" i="4"/>
  <c r="AHP104" i="4"/>
  <c r="IK32" i="4"/>
  <c r="AHP32" i="4"/>
  <c r="EU32" i="4"/>
  <c r="IK23" i="4"/>
  <c r="AHP23" i="4"/>
  <c r="IK25" i="4"/>
  <c r="IK11" i="4"/>
  <c r="AHP11" i="4"/>
  <c r="EU11" i="4"/>
  <c r="IK105" i="4"/>
  <c r="EU105" i="4"/>
  <c r="IK162" i="4"/>
  <c r="EU162" i="4"/>
  <c r="AHP162" i="4"/>
  <c r="AHP136" i="4"/>
  <c r="IK136" i="4"/>
  <c r="EU136" i="4"/>
  <c r="IK16" i="4"/>
  <c r="AHP16" i="4"/>
  <c r="EU16" i="4"/>
  <c r="EU20" i="4"/>
  <c r="IK86" i="4"/>
  <c r="EU86" i="4"/>
  <c r="IK3" i="4"/>
  <c r="EU3" i="4"/>
  <c r="AHP129" i="4"/>
  <c r="IK129" i="4"/>
  <c r="IK149" i="4"/>
  <c r="AHP149" i="4"/>
  <c r="EU149" i="4"/>
  <c r="IK156" i="4"/>
  <c r="EU156" i="4"/>
  <c r="AHP156" i="4"/>
  <c r="IK83" i="4"/>
  <c r="AHP83" i="4"/>
  <c r="EU83" i="4"/>
  <c r="AHP117" i="4"/>
  <c r="IK117" i="4"/>
  <c r="EU117" i="4"/>
  <c r="IK102" i="4"/>
  <c r="EU102" i="4"/>
  <c r="EU10" i="4"/>
  <c r="AHP10" i="4"/>
  <c r="IK10" i="4"/>
  <c r="EU88" i="4"/>
  <c r="IK88" i="4"/>
  <c r="AHP88" i="4"/>
  <c r="EU87" i="4"/>
  <c r="AHP87" i="4"/>
  <c r="IK87" i="4"/>
  <c r="EU114" i="4"/>
  <c r="AHP114" i="4"/>
  <c r="IK114" i="4"/>
  <c r="EU100" i="4"/>
  <c r="IK100" i="4"/>
  <c r="AHP100" i="4"/>
  <c r="AHP61" i="4"/>
  <c r="IK61" i="4"/>
  <c r="EU60" i="4"/>
  <c r="AHP60" i="4"/>
  <c r="IK60" i="4"/>
  <c r="IK144" i="4"/>
  <c r="AHP144" i="4"/>
  <c r="EU144" i="4"/>
  <c r="IK80" i="4"/>
  <c r="EU80" i="4"/>
  <c r="AHP80" i="4"/>
  <c r="IK137" i="4"/>
  <c r="EU137" i="4"/>
  <c r="AHP137" i="4"/>
  <c r="IK132" i="4"/>
  <c r="AHP132" i="4"/>
  <c r="AKY132" i="4"/>
  <c r="IK106" i="4"/>
  <c r="AHP106" i="4"/>
  <c r="EU106" i="4"/>
  <c r="EU58" i="4"/>
  <c r="AHP58" i="4"/>
  <c r="IK120" i="4"/>
  <c r="EU120" i="4"/>
  <c r="IK150" i="4"/>
  <c r="AHP150" i="4"/>
  <c r="EU150" i="4"/>
  <c r="AHP121" i="4"/>
  <c r="IK121" i="4"/>
  <c r="EU48" i="4"/>
  <c r="EU124" i="4"/>
  <c r="AHP124" i="4"/>
  <c r="IK124" i="4"/>
  <c r="EU54" i="4"/>
  <c r="AHP54" i="4"/>
  <c r="IK54" i="4"/>
  <c r="AHP126" i="4"/>
  <c r="IK126" i="4"/>
  <c r="EU17" i="4"/>
  <c r="EU71" i="4"/>
  <c r="IK71" i="4"/>
  <c r="AHP71" i="4"/>
  <c r="ALC71" i="4"/>
  <c r="AHP66" i="4"/>
  <c r="EU66" i="4"/>
  <c r="IK66" i="4"/>
  <c r="IK39" i="4"/>
  <c r="AHP39" i="4"/>
  <c r="EU39" i="4"/>
  <c r="AHP159" i="4"/>
  <c r="EU159" i="4"/>
  <c r="IK159" i="4"/>
  <c r="EU92" i="4"/>
  <c r="IK92" i="4"/>
  <c r="AHP92" i="4"/>
  <c r="IK67" i="4"/>
  <c r="AHP67" i="4"/>
  <c r="EU67" i="4"/>
  <c r="EU160" i="4"/>
  <c r="IK160" i="4"/>
  <c r="EU69" i="4"/>
  <c r="AHP69" i="4"/>
  <c r="IK69" i="4"/>
  <c r="AHP62" i="4"/>
  <c r="IK62" i="4"/>
  <c r="EU62" i="4"/>
  <c r="IK72" i="4"/>
  <c r="AHP72" i="4"/>
  <c r="EU72" i="4"/>
  <c r="EU84" i="4"/>
  <c r="AHP84" i="4"/>
  <c r="IK84" i="4"/>
  <c r="EU147" i="4"/>
  <c r="AHP147" i="4"/>
  <c r="IK29" i="4"/>
  <c r="EU29" i="4"/>
  <c r="AHP29" i="4"/>
  <c r="AHP116" i="4"/>
  <c r="ALC116" i="4"/>
  <c r="IK116" i="4"/>
  <c r="EU116" i="4"/>
  <c r="IK113" i="4"/>
  <c r="EU113" i="4"/>
  <c r="AHP113" i="4"/>
  <c r="AHP77" i="4"/>
  <c r="AKY77" i="4"/>
  <c r="OJ77" i="4"/>
  <c r="EU77" i="4"/>
  <c r="EU31" i="4"/>
  <c r="IK31" i="4"/>
  <c r="AHP31" i="4"/>
  <c r="ALC31" i="4"/>
  <c r="OJ79" i="4"/>
  <c r="KS79" i="4"/>
  <c r="IK79" i="4"/>
  <c r="ACW79" i="4"/>
  <c r="EU79" i="4"/>
  <c r="EU43" i="4"/>
  <c r="IK43" i="4"/>
  <c r="EU74" i="4"/>
  <c r="AHP74" i="4"/>
  <c r="IK74" i="4"/>
  <c r="EU108" i="4"/>
  <c r="AHP108" i="4"/>
  <c r="IK108" i="4"/>
  <c r="AHP21" i="4"/>
  <c r="IK21" i="4"/>
  <c r="EU21" i="4"/>
  <c r="EU4" i="4"/>
  <c r="IK4" i="4"/>
  <c r="IK55" i="4"/>
  <c r="EU55" i="4"/>
  <c r="AHP55" i="4"/>
  <c r="AHP78" i="4"/>
  <c r="IK78" i="4"/>
  <c r="EU78" i="4"/>
  <c r="EU46" i="4"/>
  <c r="IK46" i="4"/>
  <c r="AHP46" i="4"/>
  <c r="AHP18" i="4"/>
  <c r="IK18" i="4"/>
  <c r="EU18" i="4"/>
  <c r="IK70" i="4"/>
  <c r="EU70" i="4"/>
  <c r="AHP70" i="4"/>
  <c r="IK157" i="4"/>
  <c r="EU157" i="4"/>
  <c r="AHP157" i="4"/>
  <c r="EU141" i="4"/>
  <c r="AHP141" i="4"/>
  <c r="IK50" i="4"/>
  <c r="EU50" i="4"/>
  <c r="AHP50" i="4"/>
  <c r="IK91" i="4"/>
  <c r="EU91" i="4"/>
  <c r="AHP91" i="4"/>
  <c r="IK127" i="4"/>
  <c r="EU127" i="4"/>
  <c r="AHP64" i="4"/>
  <c r="AKY64" i="4"/>
  <c r="AHP81" i="4"/>
  <c r="IK81" i="4"/>
  <c r="AHP44" i="4"/>
  <c r="EU44" i="4"/>
  <c r="AHP52" i="4"/>
  <c r="EU52" i="4"/>
  <c r="IK52" i="4"/>
  <c r="AHP115" i="4"/>
  <c r="IK115" i="4"/>
  <c r="EU115" i="4"/>
  <c r="AHP30" i="4"/>
  <c r="IK30" i="4"/>
  <c r="IK155" i="4"/>
  <c r="EU155" i="4"/>
  <c r="AHP155" i="4"/>
  <c r="AHP42" i="4"/>
  <c r="IK42" i="4"/>
  <c r="EU42" i="4"/>
  <c r="IK103" i="4"/>
  <c r="AHP103" i="4"/>
  <c r="EU103" i="4"/>
  <c r="IK85" i="4"/>
  <c r="EU85" i="4"/>
  <c r="AHP85" i="4"/>
  <c r="IK153" i="4"/>
  <c r="AHP153" i="4"/>
  <c r="EU153" i="4"/>
  <c r="IK53" i="4"/>
  <c r="EU126" i="4"/>
  <c r="EU119" i="4"/>
  <c r="AHP152" i="4"/>
  <c r="EU131" i="4"/>
  <c r="AHP135" i="4"/>
  <c r="AHP131" i="4"/>
  <c r="EU152" i="4"/>
  <c r="IK119" i="4"/>
  <c r="AHP143" i="4"/>
  <c r="AHP119" i="4"/>
  <c r="EU135" i="4"/>
  <c r="EU143" i="4"/>
  <c r="IK131" i="4"/>
  <c r="IK152" i="4"/>
  <c r="IK38" i="4"/>
  <c r="AHP26" i="4"/>
  <c r="AHP47" i="4"/>
  <c r="EU95" i="4"/>
  <c r="AHP95" i="4"/>
  <c r="AHP128" i="4"/>
  <c r="AHP146" i="4"/>
  <c r="AHP130" i="4"/>
  <c r="EU130" i="4"/>
  <c r="IK133" i="4"/>
  <c r="EU128" i="4"/>
  <c r="EU38" i="4"/>
  <c r="AHP38" i="4"/>
  <c r="EU26" i="4"/>
  <c r="EU146" i="4"/>
  <c r="IK26" i="4"/>
  <c r="IK47" i="4"/>
  <c r="AHP133" i="4"/>
  <c r="IK130" i="4"/>
  <c r="EU53" i="4"/>
  <c r="AHP53" i="4"/>
  <c r="IK128" i="4"/>
  <c r="IK95" i="4"/>
  <c r="EU47" i="4"/>
  <c r="IK146" i="4"/>
  <c r="AHO23" i="4"/>
  <c r="AKW23" i="4"/>
  <c r="IJ23" i="4"/>
  <c r="IJ27" i="4"/>
  <c r="AHO27" i="4"/>
  <c r="ZH26" i="4"/>
  <c r="AHO72" i="4"/>
  <c r="AHO13" i="4"/>
  <c r="ET15" i="4"/>
  <c r="ET26" i="4"/>
  <c r="IJ15" i="4"/>
  <c r="IJ26" i="4"/>
  <c r="AHO26" i="4"/>
  <c r="ET27" i="4"/>
  <c r="IJ13" i="4"/>
  <c r="AHO24" i="4"/>
  <c r="IJ24" i="4"/>
  <c r="ET24" i="4"/>
  <c r="ET66" i="4"/>
  <c r="AHO112" i="4"/>
  <c r="OK81" i="4"/>
  <c r="AHO81" i="4"/>
  <c r="AKW81" i="4"/>
  <c r="AHO28" i="4"/>
  <c r="AKW28" i="4"/>
  <c r="ET81" i="4"/>
  <c r="ET28" i="4"/>
  <c r="IJ81" i="4"/>
  <c r="IJ28" i="4"/>
  <c r="ET77" i="4"/>
  <c r="ET153" i="4"/>
  <c r="IJ153" i="4"/>
  <c r="AHO153" i="4"/>
  <c r="AHO38" i="4"/>
  <c r="AHO115" i="4"/>
  <c r="ET115" i="4"/>
  <c r="ET145" i="4"/>
  <c r="IJ145" i="4"/>
  <c r="AHO49" i="4"/>
  <c r="AHO131" i="4"/>
  <c r="ET33" i="4"/>
  <c r="AHO33" i="4"/>
  <c r="ET41" i="4"/>
  <c r="IJ41" i="4"/>
  <c r="AHO41" i="4"/>
  <c r="IJ71" i="4"/>
  <c r="ET71" i="4"/>
  <c r="AHO71" i="4"/>
  <c r="IJ95" i="4"/>
  <c r="AHO95" i="4"/>
  <c r="ET95" i="4"/>
  <c r="AHO53" i="4"/>
  <c r="IJ53" i="4"/>
  <c r="ET53" i="4"/>
  <c r="AHO99" i="4"/>
  <c r="IJ99" i="4"/>
  <c r="ET99" i="4"/>
  <c r="AHO130" i="4"/>
  <c r="IJ130" i="4"/>
  <c r="ET130" i="4"/>
  <c r="IJ118" i="4"/>
  <c r="AHO118" i="4"/>
  <c r="ET118" i="4"/>
  <c r="ET138" i="4"/>
  <c r="AHO138" i="4"/>
  <c r="IJ138" i="4"/>
  <c r="AHO133" i="4"/>
  <c r="ET133" i="4"/>
  <c r="IJ133" i="4"/>
  <c r="ET106" i="4"/>
  <c r="AHO106" i="4"/>
  <c r="IJ106" i="4"/>
  <c r="IJ112" i="4"/>
  <c r="ET159" i="4"/>
  <c r="AHO159" i="4"/>
  <c r="IJ159" i="4"/>
  <c r="AHO121" i="4"/>
  <c r="IJ121" i="4"/>
  <c r="ET121" i="4"/>
  <c r="ET82" i="4"/>
  <c r="IJ82" i="4"/>
  <c r="AHO82" i="4"/>
  <c r="IJ91" i="4"/>
  <c r="AHO91" i="4"/>
  <c r="ET91" i="4"/>
  <c r="ET103" i="4"/>
  <c r="AHO103" i="4"/>
  <c r="IJ103" i="4"/>
  <c r="AHO76" i="4"/>
  <c r="IJ76" i="4"/>
  <c r="ET76" i="4"/>
  <c r="AHO66" i="4"/>
  <c r="IJ129" i="4"/>
  <c r="ET129" i="4"/>
  <c r="AHO129" i="4"/>
  <c r="AHO74" i="4"/>
  <c r="ET74" i="4"/>
  <c r="IJ74" i="4"/>
  <c r="AHO37" i="4"/>
  <c r="ET37" i="4"/>
  <c r="ET154" i="4"/>
  <c r="AHO154" i="4"/>
  <c r="IJ154" i="4"/>
  <c r="IJ42" i="4"/>
  <c r="ET42" i="4"/>
  <c r="AHO65" i="4"/>
  <c r="IJ65" i="4"/>
  <c r="ET65" i="4"/>
  <c r="IJ127" i="4"/>
  <c r="AHO127" i="4"/>
  <c r="ET127" i="4"/>
  <c r="ET160" i="4"/>
  <c r="IJ160" i="4"/>
  <c r="AHO151" i="4"/>
  <c r="ET151" i="4"/>
  <c r="IJ148" i="4"/>
  <c r="ET148" i="4"/>
  <c r="ET8" i="4"/>
  <c r="IJ8" i="4"/>
  <c r="AHO8" i="4"/>
  <c r="ET156" i="4"/>
  <c r="IJ156" i="4"/>
  <c r="ET12" i="4"/>
  <c r="IJ12" i="4"/>
  <c r="AHO12" i="4"/>
  <c r="IJ139" i="4"/>
  <c r="ET139" i="4"/>
  <c r="AHO139" i="4"/>
  <c r="IJ85" i="4"/>
  <c r="AHO85" i="4"/>
  <c r="ET85" i="4"/>
  <c r="AHO46" i="4"/>
  <c r="AHO70" i="4"/>
  <c r="IJ70" i="4"/>
  <c r="IJ22" i="4"/>
  <c r="AHO22" i="4"/>
  <c r="IJ78" i="4"/>
  <c r="ET78" i="4"/>
  <c r="AHO78" i="4"/>
  <c r="IJ57" i="4"/>
  <c r="AHO57" i="4"/>
  <c r="ET57" i="4"/>
  <c r="IJ101" i="4"/>
  <c r="AHO101" i="4"/>
  <c r="ET101" i="4"/>
  <c r="AHO83" i="4"/>
  <c r="IJ83" i="4"/>
  <c r="ET83" i="4"/>
  <c r="IJ6" i="4"/>
  <c r="AHO6" i="4"/>
  <c r="ET134" i="4"/>
  <c r="IJ134" i="4"/>
  <c r="AHO134" i="4"/>
  <c r="ET10" i="4"/>
  <c r="IJ10" i="4"/>
  <c r="ET14" i="4"/>
  <c r="AHO14" i="4"/>
  <c r="IJ14" i="4"/>
  <c r="ET7" i="4"/>
  <c r="ET9" i="4"/>
  <c r="AHO9" i="4"/>
  <c r="ET120" i="4"/>
  <c r="IJ120" i="4"/>
  <c r="ET97" i="4"/>
  <c r="AHO97" i="4"/>
  <c r="IJ97" i="4"/>
  <c r="AHO162" i="4"/>
  <c r="ET162" i="4"/>
  <c r="ET104" i="4"/>
  <c r="AHO104" i="4"/>
  <c r="IJ104" i="4"/>
  <c r="ET32" i="4"/>
  <c r="AHO32" i="4"/>
  <c r="IJ32" i="4"/>
  <c r="AHO116" i="4"/>
  <c r="AKW116" i="4"/>
  <c r="AHO42" i="4"/>
  <c r="AHO96" i="4"/>
  <c r="IJ96" i="4"/>
  <c r="IJ124" i="4"/>
  <c r="ET43" i="4"/>
  <c r="AHO47" i="4"/>
  <c r="ET47" i="4"/>
  <c r="IJ141" i="4"/>
  <c r="AHO141" i="4"/>
  <c r="ET141" i="4"/>
  <c r="IJ155" i="4"/>
  <c r="AHO155" i="4"/>
  <c r="ET155" i="4"/>
  <c r="ET143" i="4"/>
  <c r="IJ143" i="4"/>
  <c r="ET111" i="4"/>
  <c r="IJ111" i="4"/>
  <c r="AHO111" i="4"/>
  <c r="IJ125" i="4"/>
  <c r="ET125" i="4"/>
  <c r="ET64" i="4"/>
  <c r="IJ64" i="4"/>
  <c r="AHO52" i="4"/>
  <c r="IJ52" i="4"/>
  <c r="IJ119" i="4"/>
  <c r="ET119" i="4"/>
  <c r="AHO119" i="4"/>
  <c r="ET68" i="4"/>
  <c r="IJ68" i="4"/>
  <c r="AHO105" i="4"/>
  <c r="ET105" i="4"/>
  <c r="IJ105" i="4"/>
  <c r="IJ36" i="4"/>
  <c r="AHO36" i="4"/>
  <c r="ET36" i="4"/>
  <c r="IJ136" i="4"/>
  <c r="ET136" i="4"/>
  <c r="AHO136" i="4"/>
  <c r="ET16" i="4"/>
  <c r="AHO16" i="4"/>
  <c r="IJ16" i="4"/>
  <c r="AHO157" i="4"/>
  <c r="IJ157" i="4"/>
  <c r="AHO56" i="4"/>
  <c r="IJ56" i="4"/>
  <c r="AHO44" i="4"/>
  <c r="IJ44" i="4"/>
  <c r="ET44" i="4"/>
  <c r="ET60" i="4"/>
  <c r="AHO60" i="4"/>
  <c r="IJ60" i="4"/>
  <c r="IJ142" i="4"/>
  <c r="ET142" i="4"/>
  <c r="AHO142" i="4"/>
  <c r="ET126" i="4"/>
  <c r="IJ126" i="4"/>
  <c r="AHO126" i="4"/>
  <c r="AHO107" i="4"/>
  <c r="ET107" i="4"/>
  <c r="IJ89" i="4"/>
  <c r="AHO89" i="4"/>
  <c r="ET89" i="4"/>
  <c r="IJ4" i="4"/>
  <c r="ET4" i="4"/>
  <c r="ET117" i="4"/>
  <c r="AHO117" i="4"/>
  <c r="IJ117" i="4"/>
  <c r="ET92" i="4"/>
  <c r="AHO92" i="4"/>
  <c r="IJ92" i="4"/>
  <c r="ET39" i="4"/>
  <c r="AHO39" i="4"/>
  <c r="IJ84" i="4"/>
  <c r="AHO84" i="4"/>
  <c r="ET84" i="4"/>
  <c r="IJ128" i="4"/>
  <c r="AHO128" i="4"/>
  <c r="ET128" i="4"/>
  <c r="IJ137" i="4"/>
  <c r="AHO137" i="4"/>
  <c r="ET137" i="4"/>
  <c r="IJ113" i="4"/>
  <c r="AHO113" i="4"/>
  <c r="ET113" i="4"/>
  <c r="ET100" i="4"/>
  <c r="AHO100" i="4"/>
  <c r="IJ100" i="4"/>
  <c r="IJ98" i="4"/>
  <c r="AHO98" i="4"/>
  <c r="ET98" i="4"/>
  <c r="ET116" i="4"/>
  <c r="IJ20" i="4"/>
  <c r="ET20" i="4"/>
  <c r="AHO20" i="4"/>
  <c r="ET88" i="4"/>
  <c r="AHO88" i="4"/>
  <c r="IJ88" i="4"/>
  <c r="IJ108" i="4"/>
  <c r="AHO108" i="4"/>
  <c r="ET11" i="4"/>
  <c r="AHO67" i="4"/>
  <c r="IJ67" i="4"/>
  <c r="ET67" i="4"/>
  <c r="IJ146" i="4"/>
  <c r="AHO146" i="4"/>
  <c r="ET146" i="4"/>
  <c r="IJ144" i="4"/>
  <c r="ET144" i="4"/>
  <c r="AHO144" i="4"/>
  <c r="ET80" i="4"/>
  <c r="IJ80" i="4"/>
  <c r="AHO80" i="4"/>
  <c r="IJ54" i="4"/>
  <c r="AHO54" i="4"/>
  <c r="ET54" i="4"/>
  <c r="ET140" i="4"/>
  <c r="IJ140" i="4"/>
  <c r="AHO140" i="4"/>
  <c r="IJ58" i="4"/>
  <c r="AHO58" i="4"/>
  <c r="ET58" i="4"/>
  <c r="ET94" i="4"/>
  <c r="IJ94" i="4"/>
  <c r="AHO94" i="4"/>
  <c r="AHO21" i="4"/>
  <c r="IJ21" i="4"/>
  <c r="ET73" i="4"/>
  <c r="AHO73" i="4"/>
  <c r="IJ123" i="4"/>
  <c r="AHO123" i="4"/>
  <c r="ET123" i="4"/>
  <c r="IJ152" i="4"/>
  <c r="AHO152" i="4"/>
  <c r="ET152" i="4"/>
  <c r="ET150" i="4"/>
  <c r="AHO150" i="4"/>
  <c r="IJ150" i="4"/>
  <c r="IJ69" i="4"/>
  <c r="AHO69" i="4"/>
  <c r="ET69" i="4"/>
  <c r="IJ116" i="4"/>
  <c r="IJ59" i="4"/>
  <c r="AHO59" i="4"/>
  <c r="ET59" i="4"/>
  <c r="IJ72" i="4"/>
  <c r="ET72" i="4"/>
  <c r="IJ30" i="4"/>
  <c r="AHO30" i="4"/>
  <c r="ET161" i="4"/>
  <c r="AHO161" i="4"/>
  <c r="ET122" i="4"/>
  <c r="AHO122" i="4"/>
  <c r="IJ122" i="4"/>
  <c r="IJ29" i="4"/>
  <c r="AHO29" i="4"/>
  <c r="ET29" i="4"/>
  <c r="IJ55" i="4"/>
  <c r="AHO55" i="4"/>
  <c r="ET55" i="4"/>
  <c r="ET157" i="4"/>
  <c r="ET110" i="4"/>
  <c r="AHO110" i="4"/>
  <c r="ET61" i="4"/>
  <c r="IJ61" i="4"/>
  <c r="IJ135" i="4"/>
  <c r="AHO135" i="4"/>
  <c r="ET5" i="4"/>
  <c r="AHO50" i="4"/>
  <c r="IJ50" i="4"/>
  <c r="ET50" i="4"/>
  <c r="ET147" i="4"/>
  <c r="IJ147" i="4"/>
  <c r="IJ87" i="4"/>
  <c r="AHO87" i="4"/>
  <c r="ET87" i="4"/>
  <c r="IJ114" i="4"/>
  <c r="AHO114" i="4"/>
  <c r="IJ115" i="4"/>
  <c r="AHO93" i="4"/>
  <c r="IJ38" i="4"/>
  <c r="IJ149" i="4"/>
  <c r="IJ49" i="4"/>
  <c r="IJ33" i="4"/>
  <c r="ET131" i="4"/>
  <c r="ET3" i="4"/>
  <c r="AHO149" i="4"/>
  <c r="ET38" i="4"/>
  <c r="VR115" i="4"/>
  <c r="AHO3" i="4"/>
  <c r="AKW3" i="4"/>
  <c r="AHO145" i="4"/>
  <c r="IJ3" i="4"/>
  <c r="IJ93" i="4"/>
  <c r="IJ131" i="4"/>
  <c r="ET149" i="4"/>
  <c r="ET49" i="4"/>
  <c r="AHN93" i="4"/>
  <c r="II38" i="4"/>
  <c r="AHN95" i="4"/>
  <c r="ES17" i="4"/>
  <c r="AHN61" i="4"/>
  <c r="AHN17" i="4"/>
  <c r="ALA17" i="4"/>
  <c r="ES95" i="4"/>
  <c r="ES38" i="4"/>
  <c r="AHN38" i="4"/>
  <c r="II17" i="4"/>
  <c r="II61" i="4"/>
  <c r="ES61" i="4"/>
  <c r="ES71" i="4"/>
  <c r="II153" i="4"/>
  <c r="ES153" i="4"/>
  <c r="AHN27" i="4"/>
  <c r="AHN15" i="4"/>
  <c r="II93" i="4"/>
  <c r="ES15" i="4"/>
  <c r="II63" i="4"/>
  <c r="II27" i="4"/>
  <c r="II15" i="4"/>
  <c r="ES63" i="4"/>
  <c r="AHN63" i="4"/>
  <c r="ES93" i="4"/>
  <c r="ES33" i="4"/>
  <c r="AHN33" i="4"/>
  <c r="II33" i="4"/>
  <c r="ES147" i="4"/>
  <c r="AHN147" i="4"/>
  <c r="II147" i="4"/>
  <c r="II103" i="4"/>
  <c r="AHN103" i="4"/>
  <c r="ES103" i="4"/>
  <c r="ES57" i="4"/>
  <c r="AHN57" i="4"/>
  <c r="II57" i="4"/>
  <c r="II18" i="4"/>
  <c r="ES18" i="4"/>
  <c r="AHN18" i="4"/>
  <c r="AHN39" i="4"/>
  <c r="ES39" i="4"/>
  <c r="II39" i="4"/>
  <c r="II47" i="4"/>
  <c r="AHN47" i="4"/>
  <c r="ES47" i="4"/>
  <c r="ES9" i="4"/>
  <c r="II9" i="4"/>
  <c r="AHN9" i="4"/>
  <c r="ES31" i="4"/>
  <c r="AHN31" i="4"/>
  <c r="AKW31" i="4"/>
  <c r="II31" i="4"/>
  <c r="ES41" i="4"/>
  <c r="AHN41" i="4"/>
  <c r="II41" i="4"/>
  <c r="AHN43" i="4"/>
  <c r="ES43" i="4"/>
  <c r="II43" i="4"/>
  <c r="II84" i="4"/>
  <c r="ES84" i="4"/>
  <c r="AHN84" i="4"/>
  <c r="II99" i="4"/>
  <c r="AHN99" i="4"/>
  <c r="ES99" i="4"/>
  <c r="ES82" i="4"/>
  <c r="AHN82" i="4"/>
  <c r="II82" i="4"/>
  <c r="AHN123" i="4"/>
  <c r="II123" i="4"/>
  <c r="ES123" i="4"/>
  <c r="ES111" i="4"/>
  <c r="AHN111" i="4"/>
  <c r="II111" i="4"/>
  <c r="II16" i="4"/>
  <c r="ES16" i="4"/>
  <c r="AHN16" i="4"/>
  <c r="AHN7" i="4"/>
  <c r="ES7" i="4"/>
  <c r="II7" i="4"/>
  <c r="AHN108" i="4"/>
  <c r="II108" i="4"/>
  <c r="ES108" i="4"/>
  <c r="ES11" i="4"/>
  <c r="AHN11" i="4"/>
  <c r="II11" i="4"/>
  <c r="ES105" i="4"/>
  <c r="AHN105" i="4"/>
  <c r="II105" i="4"/>
  <c r="AHN162" i="4"/>
  <c r="II162" i="4"/>
  <c r="ES162" i="4"/>
  <c r="ES113" i="4"/>
  <c r="AHN113" i="4"/>
  <c r="II113" i="4"/>
  <c r="AHN100" i="4"/>
  <c r="ES100" i="4"/>
  <c r="II100" i="4"/>
  <c r="AHN10" i="4"/>
  <c r="AHN88" i="4"/>
  <c r="ES88" i="4"/>
  <c r="AHN59" i="4"/>
  <c r="II59" i="4"/>
  <c r="ES59" i="4"/>
  <c r="II120" i="4"/>
  <c r="ES120" i="4"/>
  <c r="AHN120" i="4"/>
  <c r="II149" i="4"/>
  <c r="AHN149" i="4"/>
  <c r="ES149" i="4"/>
  <c r="AHN131" i="4"/>
  <c r="ES131" i="4"/>
  <c r="II131" i="4"/>
  <c r="II4" i="4"/>
  <c r="ES4" i="4"/>
  <c r="II117" i="4"/>
  <c r="AHN117" i="4"/>
  <c r="ES117" i="4"/>
  <c r="II96" i="4"/>
  <c r="ES96" i="4"/>
  <c r="ES70" i="4"/>
  <c r="AHN70" i="4"/>
  <c r="ES60" i="4"/>
  <c r="AHN60" i="4"/>
  <c r="II60" i="4"/>
  <c r="ES22" i="4"/>
  <c r="AHN22" i="4"/>
  <c r="II22" i="4"/>
  <c r="ES50" i="4"/>
  <c r="AHN50" i="4"/>
  <c r="II50" i="4"/>
  <c r="II122" i="4"/>
  <c r="AHN89" i="4"/>
  <c r="II89" i="4"/>
  <c r="ES89" i="4"/>
  <c r="II144" i="4"/>
  <c r="AHN144" i="4"/>
  <c r="ES144" i="4"/>
  <c r="II80" i="4"/>
  <c r="ES80" i="4"/>
  <c r="AHN80" i="4"/>
  <c r="II37" i="4"/>
  <c r="ES37" i="4"/>
  <c r="AHN37" i="4"/>
  <c r="AHN8" i="4"/>
  <c r="II8" i="4"/>
  <c r="ES8" i="4"/>
  <c r="ES107" i="4"/>
  <c r="AHN107" i="4"/>
  <c r="II107" i="4"/>
  <c r="II87" i="4"/>
  <c r="ES87" i="4"/>
  <c r="ES152" i="4"/>
  <c r="AHN152" i="4"/>
  <c r="II150" i="4"/>
  <c r="ES150" i="4"/>
  <c r="AHN150" i="4"/>
  <c r="AHN106" i="4"/>
  <c r="II106" i="4"/>
  <c r="II72" i="4"/>
  <c r="ES148" i="4"/>
  <c r="AHN148" i="4"/>
  <c r="AHN73" i="4"/>
  <c r="AHN151" i="4"/>
  <c r="II151" i="4"/>
  <c r="ES151" i="4"/>
  <c r="II78" i="4"/>
  <c r="AHN78" i="4"/>
  <c r="ES78" i="4"/>
  <c r="AHN97" i="4"/>
  <c r="ES97" i="4"/>
  <c r="II97" i="4"/>
  <c r="ES91" i="4"/>
  <c r="AHN91" i="4"/>
  <c r="AHN146" i="4"/>
  <c r="II146" i="4"/>
  <c r="ES146" i="4"/>
  <c r="ES133" i="4"/>
  <c r="AHN133" i="4"/>
  <c r="II133" i="4"/>
  <c r="II95" i="4"/>
  <c r="II135" i="4"/>
  <c r="ES135" i="4"/>
  <c r="ES142" i="4"/>
  <c r="II142" i="4"/>
  <c r="AHN142" i="4"/>
  <c r="ES155" i="4"/>
  <c r="AHN155" i="4"/>
  <c r="II155" i="4"/>
  <c r="AHN156" i="4"/>
  <c r="II156" i="4"/>
  <c r="ES156" i="4"/>
  <c r="ES134" i="4"/>
  <c r="AHN134" i="4"/>
  <c r="II134" i="4"/>
  <c r="AHN127" i="4"/>
  <c r="II127" i="4"/>
  <c r="ES127" i="4"/>
  <c r="II110" i="4"/>
  <c r="AHN110" i="4"/>
  <c r="ES110" i="4"/>
  <c r="ES44" i="4"/>
  <c r="II44" i="4"/>
  <c r="II119" i="4"/>
  <c r="AHN119" i="4"/>
  <c r="ES119" i="4"/>
  <c r="ES141" i="4"/>
  <c r="AHN141" i="4"/>
  <c r="II141" i="4"/>
  <c r="II154" i="4"/>
  <c r="AHN154" i="4"/>
  <c r="ES154" i="4"/>
  <c r="II67" i="4"/>
  <c r="AHN67" i="4"/>
  <c r="ES67" i="4"/>
  <c r="II104" i="4"/>
  <c r="AHN104" i="4"/>
  <c r="ES104" i="4"/>
  <c r="II76" i="4"/>
  <c r="AHN76" i="4"/>
  <c r="ES76" i="4"/>
  <c r="ES129" i="4"/>
  <c r="II129" i="4"/>
  <c r="AHN129" i="4"/>
  <c r="AHN140" i="4"/>
  <c r="II140" i="4"/>
  <c r="II58" i="4"/>
  <c r="ES58" i="4"/>
  <c r="AHN30" i="4"/>
  <c r="II30" i="4"/>
  <c r="ES126" i="4"/>
  <c r="AHN126" i="4"/>
  <c r="ES118" i="4"/>
  <c r="AHN118" i="4"/>
  <c r="II118" i="4"/>
  <c r="AHN65" i="4"/>
  <c r="II65" i="4"/>
  <c r="ES65" i="4"/>
  <c r="II114" i="4"/>
  <c r="ES114" i="4"/>
  <c r="AHN20" i="4"/>
  <c r="ES20" i="4"/>
  <c r="II20" i="4"/>
  <c r="ES159" i="4"/>
  <c r="AHN159" i="4"/>
  <c r="II159" i="4"/>
  <c r="AHN68" i="4"/>
  <c r="II68" i="4"/>
  <c r="ES68" i="4"/>
  <c r="ES161" i="4"/>
  <c r="II161" i="4"/>
  <c r="ES101" i="4"/>
  <c r="AHN101" i="4"/>
  <c r="ES12" i="4"/>
  <c r="AHN12" i="4"/>
  <c r="II139" i="4"/>
  <c r="AHN139" i="4"/>
  <c r="ES139" i="4"/>
  <c r="AHN69" i="4"/>
  <c r="II69" i="4"/>
  <c r="ES69" i="4"/>
  <c r="ES52" i="4"/>
  <c r="AHN52" i="4"/>
  <c r="II52" i="4"/>
  <c r="AHN53" i="4"/>
  <c r="ES53" i="4"/>
  <c r="II53" i="4"/>
  <c r="ES145" i="4"/>
  <c r="II145" i="4"/>
  <c r="ES49" i="4"/>
  <c r="AHN49" i="4"/>
  <c r="II49" i="4"/>
  <c r="ES143" i="4"/>
  <c r="AHN143" i="4"/>
  <c r="II143" i="4"/>
  <c r="AHN29" i="4"/>
  <c r="II29" i="4"/>
  <c r="ES29" i="4"/>
  <c r="AHN32" i="4"/>
  <c r="II32" i="4"/>
  <c r="ES74" i="4"/>
  <c r="II74" i="4"/>
  <c r="AHN74" i="4"/>
  <c r="ES21" i="4"/>
  <c r="II21" i="4"/>
  <c r="AHN21" i="4"/>
  <c r="ES36" i="4"/>
  <c r="AHN36" i="4"/>
  <c r="II36" i="4"/>
  <c r="II138" i="4"/>
  <c r="AHN138" i="4"/>
  <c r="II6" i="4"/>
  <c r="ES6" i="4"/>
  <c r="AHN6" i="4"/>
  <c r="AHN14" i="4"/>
  <c r="ES14" i="4"/>
  <c r="II14" i="4"/>
  <c r="II54" i="4"/>
  <c r="AHN54" i="4"/>
  <c r="AHN157" i="4"/>
  <c r="II157" i="4"/>
  <c r="II5" i="4"/>
  <c r="ES5" i="4"/>
  <c r="AHN5" i="4"/>
  <c r="II130" i="4"/>
  <c r="ES130" i="4"/>
  <c r="AHN130" i="4"/>
  <c r="ES42" i="4"/>
  <c r="II42" i="4"/>
  <c r="AHN42" i="4"/>
  <c r="AHN83" i="4"/>
  <c r="ES83" i="4"/>
  <c r="II83" i="4"/>
  <c r="II125" i="4"/>
  <c r="AHN125" i="4"/>
  <c r="ES125" i="4"/>
  <c r="ES94" i="4"/>
  <c r="AHN94" i="4"/>
  <c r="II94" i="4"/>
  <c r="AHN121" i="4"/>
  <c r="II121" i="4"/>
  <c r="ES121" i="4"/>
  <c r="ES128" i="4"/>
  <c r="AHN128" i="4"/>
  <c r="II128" i="4"/>
  <c r="II98" i="4"/>
  <c r="ES98" i="4"/>
  <c r="AHN98" i="4"/>
  <c r="II136" i="4"/>
  <c r="AHN136" i="4"/>
  <c r="ES136" i="4"/>
  <c r="ES85" i="4"/>
  <c r="AHN85" i="4"/>
  <c r="II85" i="4"/>
  <c r="II71" i="4"/>
  <c r="AHN55" i="4"/>
  <c r="II73" i="4"/>
  <c r="II56" i="4"/>
  <c r="AHN137" i="4"/>
  <c r="II148" i="4"/>
  <c r="ES137" i="4"/>
  <c r="ES92" i="4"/>
  <c r="ES55" i="4"/>
  <c r="ES106" i="4"/>
  <c r="ES72" i="4"/>
  <c r="ES73" i="4"/>
  <c r="AHN92" i="4"/>
  <c r="AHN56" i="4"/>
  <c r="ES56" i="4"/>
  <c r="AHN72" i="4"/>
  <c r="II92" i="4"/>
  <c r="AHM26" i="4"/>
  <c r="AKU26" i="4"/>
  <c r="IH35" i="4"/>
  <c r="AHM35" i="4"/>
  <c r="AHM17" i="4"/>
  <c r="AKU17" i="4"/>
  <c r="ER35" i="4"/>
  <c r="ER31" i="4"/>
  <c r="IH31" i="4"/>
  <c r="ER26" i="4"/>
  <c r="AHM27" i="4"/>
  <c r="IH27" i="4"/>
  <c r="ER160" i="4"/>
  <c r="IH160" i="4"/>
  <c r="ER27" i="4"/>
  <c r="ER90" i="4"/>
  <c r="IH90" i="4"/>
  <c r="ER41" i="4"/>
  <c r="AHM135" i="4"/>
  <c r="ER135" i="4"/>
  <c r="IH135" i="4"/>
  <c r="IH108" i="4"/>
  <c r="AHM108" i="4"/>
  <c r="ER108" i="4"/>
  <c r="ER21" i="4"/>
  <c r="AHM21" i="4"/>
  <c r="IH21" i="4"/>
  <c r="AHM67" i="4"/>
  <c r="IH67" i="4"/>
  <c r="ER67" i="4"/>
  <c r="IH65" i="4"/>
  <c r="AHM65" i="4"/>
  <c r="ER65" i="4"/>
  <c r="IH33" i="4"/>
  <c r="AHM33" i="4"/>
  <c r="ER33" i="4"/>
  <c r="AHM96" i="4"/>
  <c r="IH96" i="4"/>
  <c r="ER96" i="4"/>
  <c r="AHM157" i="4"/>
  <c r="ER157" i="4"/>
  <c r="IH157" i="4"/>
  <c r="ER148" i="4"/>
  <c r="AHM148" i="4"/>
  <c r="IH148" i="4"/>
  <c r="AHM99" i="4"/>
  <c r="IH99" i="4"/>
  <c r="ER99" i="4"/>
  <c r="AHM107" i="4"/>
  <c r="ER107" i="4"/>
  <c r="IH107" i="4"/>
  <c r="AHM103" i="4"/>
  <c r="IH103" i="4"/>
  <c r="ER103" i="4"/>
  <c r="AHM133" i="4"/>
  <c r="ER133" i="4"/>
  <c r="IH133" i="4"/>
  <c r="ER53" i="4"/>
  <c r="IH53" i="4"/>
  <c r="AHM53" i="4"/>
  <c r="AHM22" i="4"/>
  <c r="ER22" i="4"/>
  <c r="IH22" i="4"/>
  <c r="AHM130" i="4"/>
  <c r="ER130" i="4"/>
  <c r="IH130" i="4"/>
  <c r="ER143" i="4"/>
  <c r="IH143" i="4"/>
  <c r="AHM143" i="4"/>
  <c r="AHM104" i="4"/>
  <c r="IH104" i="4"/>
  <c r="ER104" i="4"/>
  <c r="IH76" i="4"/>
  <c r="ER76" i="4"/>
  <c r="AHM76" i="4"/>
  <c r="AHM41" i="4"/>
  <c r="ER13" i="4"/>
  <c r="IH13" i="4"/>
  <c r="IH56" i="4"/>
  <c r="AHM56" i="4"/>
  <c r="ER56" i="4"/>
  <c r="IH39" i="4"/>
  <c r="AHM39" i="4"/>
  <c r="ER39" i="4"/>
  <c r="IH159" i="4"/>
  <c r="AHM159" i="4"/>
  <c r="AHM121" i="4"/>
  <c r="ER121" i="4"/>
  <c r="IH121" i="4"/>
  <c r="IH11" i="4"/>
  <c r="AHM11" i="4"/>
  <c r="ER11" i="4"/>
  <c r="IH101" i="4"/>
  <c r="AHM101" i="4"/>
  <c r="ER101" i="4"/>
  <c r="ER138" i="4"/>
  <c r="AHM138" i="4"/>
  <c r="IH138" i="4"/>
  <c r="ER127" i="4"/>
  <c r="IH127" i="4"/>
  <c r="AHM127" i="4"/>
  <c r="AHM38" i="4"/>
  <c r="ER72" i="4"/>
  <c r="AHM72" i="4"/>
  <c r="IH72" i="4"/>
  <c r="ER142" i="4"/>
  <c r="AHM142" i="4"/>
  <c r="IH142" i="4"/>
  <c r="IH120" i="4"/>
  <c r="AHM120" i="4"/>
  <c r="ER120" i="4"/>
  <c r="ER36" i="4"/>
  <c r="IH36" i="4"/>
  <c r="AHM36" i="4"/>
  <c r="ER83" i="4"/>
  <c r="IH83" i="4"/>
  <c r="AHM83" i="4"/>
  <c r="ER114" i="4"/>
  <c r="IH114" i="4"/>
  <c r="AHM114" i="4"/>
  <c r="ER106" i="4"/>
  <c r="AHM106" i="4"/>
  <c r="IH106" i="4"/>
  <c r="IH84" i="4"/>
  <c r="AHM84" i="4"/>
  <c r="ER84" i="4"/>
  <c r="ER8" i="4"/>
  <c r="IH8" i="4"/>
  <c r="AHM8" i="4"/>
  <c r="IH155" i="4"/>
  <c r="AHM155" i="4"/>
  <c r="ER155" i="4"/>
  <c r="IH123" i="4"/>
  <c r="AHM123" i="4"/>
  <c r="ER123" i="4"/>
  <c r="ER111" i="4"/>
  <c r="IH111" i="4"/>
  <c r="AHM111" i="4"/>
  <c r="ER139" i="4"/>
  <c r="AHM139" i="4"/>
  <c r="IH139" i="4"/>
  <c r="AHM75" i="4"/>
  <c r="ER129" i="4"/>
  <c r="AHM129" i="4"/>
  <c r="IH129" i="4"/>
  <c r="AHM47" i="4"/>
  <c r="IH141" i="4"/>
  <c r="AHM141" i="4"/>
  <c r="ER141" i="4"/>
  <c r="AHM128" i="4"/>
  <c r="ER128" i="4"/>
  <c r="IH128" i="4"/>
  <c r="AHM91" i="4"/>
  <c r="ER91" i="4"/>
  <c r="IH91" i="4"/>
  <c r="IH113" i="4"/>
  <c r="AHM113" i="4"/>
  <c r="ER113" i="4"/>
  <c r="AHM6" i="4"/>
  <c r="ER6" i="4"/>
  <c r="IH6" i="4"/>
  <c r="ER37" i="4"/>
  <c r="IH37" i="4"/>
  <c r="AHM37" i="4"/>
  <c r="IH78" i="4"/>
  <c r="ER78" i="4"/>
  <c r="AHM78" i="4"/>
  <c r="ER82" i="4"/>
  <c r="IH82" i="4"/>
  <c r="AHM82" i="4"/>
  <c r="IH98" i="4"/>
  <c r="AHM98" i="4"/>
  <c r="ER98" i="4"/>
  <c r="AHM87" i="4"/>
  <c r="ER87" i="4"/>
  <c r="IH87" i="4"/>
  <c r="ER32" i="4"/>
  <c r="IH32" i="4"/>
  <c r="AHM32" i="4"/>
  <c r="IH60" i="4"/>
  <c r="ER60" i="4"/>
  <c r="AHM60" i="4"/>
  <c r="ER119" i="4"/>
  <c r="AHM119" i="4"/>
  <c r="IH119" i="4"/>
  <c r="AHM92" i="4"/>
  <c r="IH92" i="4"/>
  <c r="ER92" i="4"/>
  <c r="AHM149" i="4"/>
  <c r="IH149" i="4"/>
  <c r="ER149" i="4"/>
  <c r="IH156" i="4"/>
  <c r="AHM156" i="4"/>
  <c r="ER156" i="4"/>
  <c r="ER136" i="4"/>
  <c r="AHM136" i="4"/>
  <c r="IH136" i="4"/>
  <c r="IH16" i="4"/>
  <c r="AHM16" i="4"/>
  <c r="ER16" i="4"/>
  <c r="IH38" i="4"/>
  <c r="IH70" i="4"/>
  <c r="AHM70" i="4"/>
  <c r="ER70" i="4"/>
  <c r="AHM20" i="4"/>
  <c r="AHM59" i="4"/>
  <c r="ER59" i="4"/>
  <c r="IH59" i="4"/>
  <c r="IH154" i="4"/>
  <c r="ER154" i="4"/>
  <c r="AHM154" i="4"/>
  <c r="IH49" i="4"/>
  <c r="AHM49" i="4"/>
  <c r="ER49" i="4"/>
  <c r="AHM162" i="4"/>
  <c r="ER162" i="4"/>
  <c r="IH162" i="4"/>
  <c r="IH4" i="4"/>
  <c r="AHM4" i="4"/>
  <c r="ER4" i="4"/>
  <c r="ER125" i="4"/>
  <c r="AHM125" i="4"/>
  <c r="IH125" i="4"/>
  <c r="IH41" i="4"/>
  <c r="IH44" i="4"/>
  <c r="AHM44" i="4"/>
  <c r="ER44" i="4"/>
  <c r="ER52" i="4"/>
  <c r="IH52" i="4"/>
  <c r="AHM52" i="4"/>
  <c r="ER9" i="4"/>
  <c r="AHM9" i="4"/>
  <c r="IH9" i="4"/>
  <c r="IH68" i="4"/>
  <c r="AHM68" i="4"/>
  <c r="ER68" i="4"/>
  <c r="ER126" i="4"/>
  <c r="IH126" i="4"/>
  <c r="AHM126" i="4"/>
  <c r="AHM118" i="4"/>
  <c r="ER118" i="4"/>
  <c r="IH118" i="4"/>
  <c r="IH29" i="4"/>
  <c r="AHM29" i="4"/>
  <c r="ER29" i="4"/>
  <c r="IH117" i="4"/>
  <c r="ER117" i="4"/>
  <c r="AHM117" i="4"/>
  <c r="IH7" i="4"/>
  <c r="AHM7" i="4"/>
  <c r="ER7" i="4"/>
  <c r="IH30" i="4"/>
  <c r="AHM30" i="4"/>
  <c r="ER30" i="4"/>
  <c r="ER145" i="4"/>
  <c r="AHM145" i="4"/>
  <c r="IH145" i="4"/>
  <c r="IH105" i="4"/>
  <c r="AHM105" i="4"/>
  <c r="ER105" i="4"/>
  <c r="ER42" i="4"/>
  <c r="AHM42" i="4"/>
  <c r="IH42" i="4"/>
  <c r="AHM134" i="4"/>
  <c r="ER134" i="4"/>
  <c r="IH134" i="4"/>
  <c r="IH85" i="4"/>
  <c r="AHM85" i="4"/>
  <c r="ER85" i="4"/>
  <c r="ER38" i="4"/>
  <c r="ER14" i="4"/>
  <c r="AHM14" i="4"/>
  <c r="IH14" i="4"/>
  <c r="AHM43" i="4"/>
  <c r="ER58" i="4"/>
  <c r="IH58" i="4"/>
  <c r="AHM58" i="4"/>
  <c r="IH57" i="4"/>
  <c r="AHM57" i="4"/>
  <c r="ER57" i="4"/>
  <c r="ER73" i="4"/>
  <c r="AHM73" i="4"/>
  <c r="AHM131" i="4"/>
  <c r="IH131" i="4"/>
  <c r="ER131" i="4"/>
  <c r="IH152" i="4"/>
  <c r="AHM152" i="4"/>
  <c r="ER152" i="4"/>
  <c r="AHM100" i="4"/>
  <c r="IH100" i="4"/>
  <c r="ER100" i="4"/>
  <c r="IH54" i="4"/>
  <c r="ER54" i="4"/>
  <c r="AHM54" i="4"/>
  <c r="ER88" i="4"/>
  <c r="AHM88" i="4"/>
  <c r="IH88" i="4"/>
  <c r="ER94" i="4"/>
  <c r="IH94" i="4"/>
  <c r="AHM94" i="4"/>
  <c r="AHM97" i="4"/>
  <c r="IH97" i="4"/>
  <c r="ER97" i="4"/>
  <c r="ER122" i="4"/>
  <c r="IH122" i="4"/>
  <c r="AHM122" i="4"/>
  <c r="IH89" i="4"/>
  <c r="AHM89" i="4"/>
  <c r="ER89" i="4"/>
  <c r="IH12" i="4"/>
  <c r="AHM12" i="4"/>
  <c r="ER12" i="4"/>
  <c r="ER80" i="4"/>
  <c r="IH80" i="4"/>
  <c r="AHM80" i="4"/>
  <c r="ER75" i="4"/>
  <c r="IH69" i="4"/>
  <c r="AHM69" i="4"/>
  <c r="ER69" i="4"/>
  <c r="AHM74" i="4"/>
  <c r="IH74" i="4"/>
  <c r="IH5" i="4"/>
  <c r="AHM5" i="4"/>
  <c r="ER5" i="4"/>
  <c r="AHM161" i="4"/>
  <c r="IH161" i="4"/>
  <c r="ER161" i="4"/>
  <c r="IH146" i="4"/>
  <c r="AHM146" i="4"/>
  <c r="ER146" i="4"/>
  <c r="IH144" i="4"/>
  <c r="ER144" i="4"/>
  <c r="AHM144" i="4"/>
  <c r="IH150" i="4"/>
  <c r="AHM150" i="4"/>
  <c r="ER150" i="4"/>
  <c r="AHM55" i="4"/>
  <c r="IH71" i="4"/>
  <c r="AHM10" i="4"/>
  <c r="IH158" i="4"/>
  <c r="IH10" i="4"/>
  <c r="IH151" i="4"/>
  <c r="ER147" i="4"/>
  <c r="AHM137" i="4"/>
  <c r="IH110" i="4"/>
  <c r="ER50" i="4"/>
  <c r="IH55" i="4"/>
  <c r="ER158" i="4"/>
  <c r="AHM147" i="4"/>
  <c r="ER10" i="4"/>
  <c r="IH137" i="4"/>
  <c r="AHM110" i="4"/>
  <c r="ER151" i="4"/>
  <c r="AHM71" i="4"/>
  <c r="IH147" i="4"/>
  <c r="AHM50" i="4"/>
  <c r="IH50" i="4"/>
  <c r="ER55" i="4"/>
  <c r="AHM151" i="4"/>
  <c r="ER137" i="4"/>
  <c r="EQ62" i="4"/>
  <c r="IG41" i="4"/>
  <c r="AHL41" i="4"/>
  <c r="IG62" i="4"/>
  <c r="EQ41" i="4"/>
  <c r="EQ75" i="4"/>
  <c r="AHL75" i="4"/>
  <c r="IG75" i="4"/>
  <c r="IG38" i="4"/>
  <c r="EQ38" i="4"/>
  <c r="IG157" i="4"/>
  <c r="EQ157" i="4"/>
  <c r="AHL157" i="4"/>
  <c r="AHL148" i="4"/>
  <c r="EQ148" i="4"/>
  <c r="IG148" i="4"/>
  <c r="EQ21" i="4"/>
  <c r="IG21" i="4"/>
  <c r="AHL21" i="4"/>
  <c r="IG67" i="4"/>
  <c r="AHL67" i="4"/>
  <c r="EQ67" i="4"/>
  <c r="EQ65" i="4"/>
  <c r="AHL65" i="4"/>
  <c r="IG65" i="4"/>
  <c r="EQ33" i="4"/>
  <c r="AHL33" i="4"/>
  <c r="IG33" i="4"/>
  <c r="IG10" i="4"/>
  <c r="AHL151" i="4"/>
  <c r="IG151" i="4"/>
  <c r="EQ151" i="4"/>
  <c r="EQ108" i="4"/>
  <c r="AHL108" i="4"/>
  <c r="IG108" i="4"/>
  <c r="EQ11" i="4"/>
  <c r="AHL11" i="4"/>
  <c r="IG11" i="4"/>
  <c r="EQ107" i="4"/>
  <c r="AHL107" i="4"/>
  <c r="IG107" i="4"/>
  <c r="IG103" i="4"/>
  <c r="AHL103" i="4"/>
  <c r="EQ103" i="4"/>
  <c r="AHL133" i="4"/>
  <c r="IG133" i="4"/>
  <c r="EQ133" i="4"/>
  <c r="AHL53" i="4"/>
  <c r="EQ53" i="4"/>
  <c r="IG53" i="4"/>
  <c r="EQ22" i="4"/>
  <c r="AHL22" i="4"/>
  <c r="IG22" i="4"/>
  <c r="IG130" i="4"/>
  <c r="EQ130" i="4"/>
  <c r="AHL130" i="4"/>
  <c r="EQ143" i="4"/>
  <c r="AHL143" i="4"/>
  <c r="IG143" i="4"/>
  <c r="IG104" i="4"/>
  <c r="AHL104" i="4"/>
  <c r="EQ104" i="4"/>
  <c r="IG76" i="4"/>
  <c r="AHL76" i="4"/>
  <c r="EQ76" i="4"/>
  <c r="AHL153" i="4"/>
  <c r="EQ56" i="4"/>
  <c r="AHL56" i="4"/>
  <c r="IG56" i="4"/>
  <c r="AHL112" i="4"/>
  <c r="EQ159" i="4"/>
  <c r="AHL159" i="4"/>
  <c r="IG159" i="4"/>
  <c r="EQ121" i="4"/>
  <c r="AHL121" i="4"/>
  <c r="IG121" i="4"/>
  <c r="AHL120" i="4"/>
  <c r="IG120" i="4"/>
  <c r="EQ120" i="4"/>
  <c r="AHL101" i="4"/>
  <c r="IG101" i="4"/>
  <c r="EQ101" i="4"/>
  <c r="AHL138" i="4"/>
  <c r="EQ138" i="4"/>
  <c r="IG138" i="4"/>
  <c r="IG127" i="4"/>
  <c r="EQ127" i="4"/>
  <c r="AHL127" i="4"/>
  <c r="AHL95" i="4"/>
  <c r="IG95" i="4"/>
  <c r="AHL72" i="4"/>
  <c r="EQ72" i="4"/>
  <c r="IG72" i="4"/>
  <c r="AHL142" i="4"/>
  <c r="EQ142" i="4"/>
  <c r="IG142" i="4"/>
  <c r="AHL155" i="4"/>
  <c r="IG155" i="4"/>
  <c r="EQ155" i="4"/>
  <c r="EQ36" i="4"/>
  <c r="AHL36" i="4"/>
  <c r="IG36" i="4"/>
  <c r="AHL83" i="4"/>
  <c r="EQ83" i="4"/>
  <c r="IG83" i="4"/>
  <c r="IG114" i="4"/>
  <c r="EQ114" i="4"/>
  <c r="AHL114" i="4"/>
  <c r="IG153" i="4"/>
  <c r="EQ140" i="4"/>
  <c r="IG140" i="4"/>
  <c r="EQ47" i="4"/>
  <c r="AHL47" i="4"/>
  <c r="EQ8" i="4"/>
  <c r="AHL8" i="4"/>
  <c r="IG8" i="4"/>
  <c r="IG99" i="4"/>
  <c r="AHL99" i="4"/>
  <c r="EQ99" i="4"/>
  <c r="AHL123" i="4"/>
  <c r="IG123" i="4"/>
  <c r="EQ123" i="4"/>
  <c r="AHL111" i="4"/>
  <c r="IG111" i="4"/>
  <c r="EQ111" i="4"/>
  <c r="AHL139" i="4"/>
  <c r="EQ139" i="4"/>
  <c r="IG139" i="4"/>
  <c r="AHL129" i="4"/>
  <c r="EQ129" i="4"/>
  <c r="IG129" i="4"/>
  <c r="AHL106" i="4"/>
  <c r="EQ106" i="4"/>
  <c r="IG106" i="4"/>
  <c r="AHL37" i="4"/>
  <c r="IG37" i="4"/>
  <c r="EQ37" i="4"/>
  <c r="EQ141" i="4"/>
  <c r="AHL141" i="4"/>
  <c r="IG141" i="4"/>
  <c r="IG128" i="4"/>
  <c r="EQ128" i="4"/>
  <c r="AHL128" i="4"/>
  <c r="AHL91" i="4"/>
  <c r="IG91" i="4"/>
  <c r="EQ91" i="4"/>
  <c r="IG113" i="4"/>
  <c r="EQ113" i="4"/>
  <c r="AHL113" i="4"/>
  <c r="EQ6" i="4"/>
  <c r="AHL6" i="4"/>
  <c r="IG6" i="4"/>
  <c r="AHL39" i="4"/>
  <c r="EQ39" i="4"/>
  <c r="IG39" i="4"/>
  <c r="IG119" i="4"/>
  <c r="AHL119" i="4"/>
  <c r="EQ119" i="4"/>
  <c r="AHL154" i="4"/>
  <c r="EQ154" i="4"/>
  <c r="IG154" i="4"/>
  <c r="EQ82" i="4"/>
  <c r="AHL82" i="4"/>
  <c r="IG82" i="4"/>
  <c r="AHL98" i="4"/>
  <c r="IG98" i="4"/>
  <c r="EQ98" i="4"/>
  <c r="AHL87" i="4"/>
  <c r="IG87" i="4"/>
  <c r="EQ87" i="4"/>
  <c r="IG32" i="4"/>
  <c r="EQ32" i="4"/>
  <c r="AHL32" i="4"/>
  <c r="EQ153" i="4"/>
  <c r="AHL20" i="4"/>
  <c r="EQ20" i="4"/>
  <c r="IG20" i="4"/>
  <c r="IG59" i="4"/>
  <c r="AHL59" i="4"/>
  <c r="EQ59" i="4"/>
  <c r="IG78" i="4"/>
  <c r="AHL78" i="4"/>
  <c r="EQ78" i="4"/>
  <c r="AHL73" i="4"/>
  <c r="EQ73" i="4"/>
  <c r="IG73" i="4"/>
  <c r="EQ156" i="4"/>
  <c r="AHL156" i="4"/>
  <c r="IG156" i="4"/>
  <c r="IG136" i="4"/>
  <c r="AHL136" i="4"/>
  <c r="EQ136" i="4"/>
  <c r="IG16" i="4"/>
  <c r="EQ16" i="4"/>
  <c r="AHL16" i="4"/>
  <c r="AHL70" i="4"/>
  <c r="IG70" i="4"/>
  <c r="EQ70" i="4"/>
  <c r="EQ52" i="4"/>
  <c r="AHL52" i="4"/>
  <c r="IG52" i="4"/>
  <c r="IG9" i="4"/>
  <c r="AHL9" i="4"/>
  <c r="EQ9" i="4"/>
  <c r="AHL68" i="4"/>
  <c r="IG68" i="4"/>
  <c r="EQ68" i="4"/>
  <c r="AHL149" i="4"/>
  <c r="EQ149" i="4"/>
  <c r="IG149" i="4"/>
  <c r="EQ162" i="4"/>
  <c r="AHL162" i="4"/>
  <c r="IG162" i="4"/>
  <c r="EQ4" i="4"/>
  <c r="AHL4" i="4"/>
  <c r="IG4" i="4"/>
  <c r="IG125" i="4"/>
  <c r="AHL125" i="4"/>
  <c r="EQ125" i="4"/>
  <c r="AHL7" i="4"/>
  <c r="EQ7" i="4"/>
  <c r="IG7" i="4"/>
  <c r="EQ84" i="4"/>
  <c r="AHL84" i="4"/>
  <c r="IG84" i="4"/>
  <c r="IG92" i="4"/>
  <c r="AHL92" i="4"/>
  <c r="EQ92" i="4"/>
  <c r="AHL126" i="4"/>
  <c r="IG126" i="4"/>
  <c r="EQ126" i="4"/>
  <c r="EQ42" i="4"/>
  <c r="IG42" i="4"/>
  <c r="AHL42" i="4"/>
  <c r="AHL29" i="4"/>
  <c r="IG29" i="4"/>
  <c r="EQ29" i="4"/>
  <c r="IG117" i="4"/>
  <c r="AHL117" i="4"/>
  <c r="EQ117" i="4"/>
  <c r="AHL14" i="4"/>
  <c r="EQ14" i="4"/>
  <c r="IG14" i="4"/>
  <c r="AHL60" i="4"/>
  <c r="IG60" i="4"/>
  <c r="AHL30" i="4"/>
  <c r="IG30" i="4"/>
  <c r="EQ30" i="4"/>
  <c r="EQ145" i="4"/>
  <c r="IG145" i="4"/>
  <c r="AHL145" i="4"/>
  <c r="EQ49" i="4"/>
  <c r="AHL49" i="4"/>
  <c r="IG49" i="4"/>
  <c r="EQ118" i="4"/>
  <c r="AHL118" i="4"/>
  <c r="IG118" i="4"/>
  <c r="AHL134" i="4"/>
  <c r="IG134" i="4"/>
  <c r="EQ134" i="4"/>
  <c r="AHL85" i="4"/>
  <c r="IG85" i="4"/>
  <c r="EQ85" i="4"/>
  <c r="IG54" i="4"/>
  <c r="AHL54" i="4"/>
  <c r="EQ54" i="4"/>
  <c r="EQ94" i="4"/>
  <c r="AHL94" i="4"/>
  <c r="IG94" i="4"/>
  <c r="EQ57" i="4"/>
  <c r="AHL57" i="4"/>
  <c r="IG57" i="4"/>
  <c r="AHL105" i="4"/>
  <c r="EQ105" i="4"/>
  <c r="IG105" i="4"/>
  <c r="AHL131" i="4"/>
  <c r="EQ131" i="4"/>
  <c r="IG131" i="4"/>
  <c r="EQ152" i="4"/>
  <c r="AHL152" i="4"/>
  <c r="IG152" i="4"/>
  <c r="AHL100" i="4"/>
  <c r="EQ100" i="4"/>
  <c r="IG100" i="4"/>
  <c r="IG96" i="4"/>
  <c r="EQ44" i="4"/>
  <c r="AHL44" i="4"/>
  <c r="IG44" i="4"/>
  <c r="AHL43" i="4"/>
  <c r="IG43" i="4"/>
  <c r="AHL58" i="4"/>
  <c r="IG58" i="4"/>
  <c r="EQ58" i="4"/>
  <c r="AHL97" i="4"/>
  <c r="EQ97" i="4"/>
  <c r="IG97" i="4"/>
  <c r="IG122" i="4"/>
  <c r="AHL122" i="4"/>
  <c r="EQ122" i="4"/>
  <c r="EQ89" i="4"/>
  <c r="AHL89" i="4"/>
  <c r="IG89" i="4"/>
  <c r="EQ12" i="4"/>
  <c r="AHL12" i="4"/>
  <c r="IG12" i="4"/>
  <c r="EQ80" i="4"/>
  <c r="AHL80" i="4"/>
  <c r="IG80" i="4"/>
  <c r="EQ69" i="4"/>
  <c r="AHL69" i="4"/>
  <c r="AHL135" i="4"/>
  <c r="IG135" i="4"/>
  <c r="EQ135" i="4"/>
  <c r="AHL74" i="4"/>
  <c r="EQ74" i="4"/>
  <c r="IG74" i="4"/>
  <c r="EQ5" i="4"/>
  <c r="AHL5" i="4"/>
  <c r="IG5" i="4"/>
  <c r="IG161" i="4"/>
  <c r="AHL161" i="4"/>
  <c r="EQ161" i="4"/>
  <c r="EQ146" i="4"/>
  <c r="AHL146" i="4"/>
  <c r="IG146" i="4"/>
  <c r="AHL144" i="4"/>
  <c r="EQ144" i="4"/>
  <c r="IG144" i="4"/>
  <c r="EQ150" i="4"/>
  <c r="AHL150" i="4"/>
  <c r="IG150" i="4"/>
  <c r="EQ88" i="4"/>
  <c r="EQ55" i="4"/>
  <c r="IG110" i="4"/>
  <c r="AHL137" i="4"/>
  <c r="IG93" i="4"/>
  <c r="IG147" i="4"/>
  <c r="EQ137" i="4"/>
  <c r="EQ71" i="4"/>
  <c r="IG158" i="4"/>
  <c r="AHL147" i="4"/>
  <c r="EQ93" i="4"/>
  <c r="AHL88" i="4"/>
  <c r="EQ158" i="4"/>
  <c r="IG50" i="4"/>
  <c r="IG71" i="4"/>
  <c r="AHL158" i="4"/>
  <c r="AHL71" i="4"/>
  <c r="AHL93" i="4"/>
  <c r="EQ110" i="4"/>
  <c r="IG55" i="4"/>
  <c r="IG88" i="4"/>
  <c r="EQ147" i="4"/>
  <c r="AHL50" i="4"/>
  <c r="EQ50" i="4"/>
  <c r="IG137" i="4"/>
  <c r="EP15" i="4"/>
  <c r="IF75" i="4"/>
  <c r="EP38" i="4"/>
  <c r="AHK75" i="4"/>
  <c r="EP90" i="4"/>
  <c r="IF90" i="4"/>
  <c r="HE90" i="4"/>
  <c r="EP41" i="4"/>
  <c r="EP62" i="4"/>
  <c r="AHK62" i="4"/>
  <c r="AKT62" i="4"/>
  <c r="AHK41" i="4"/>
  <c r="IF38" i="4"/>
  <c r="IF27" i="4"/>
  <c r="IF62" i="4"/>
  <c r="IF41" i="4"/>
  <c r="AHK38" i="4"/>
  <c r="EP75" i="4"/>
  <c r="EP27" i="4"/>
  <c r="IF153" i="4"/>
  <c r="EP153" i="4"/>
  <c r="IF88" i="4"/>
  <c r="AHK50" i="4"/>
  <c r="AHK157" i="4"/>
  <c r="EP157" i="4"/>
  <c r="IF157" i="4"/>
  <c r="EP148" i="4"/>
  <c r="AHK148" i="4"/>
  <c r="IF148" i="4"/>
  <c r="EP21" i="4"/>
  <c r="AHK21" i="4"/>
  <c r="IF21" i="4"/>
  <c r="EP67" i="4"/>
  <c r="AHK67" i="4"/>
  <c r="IF67" i="4"/>
  <c r="IF65" i="4"/>
  <c r="AHK65" i="4"/>
  <c r="EP65" i="4"/>
  <c r="AHK33" i="4"/>
  <c r="EP33" i="4"/>
  <c r="IF33" i="4"/>
  <c r="IF10" i="4"/>
  <c r="AHK151" i="4"/>
  <c r="EP151" i="4"/>
  <c r="IF151" i="4"/>
  <c r="AHK108" i="4"/>
  <c r="EP108" i="4"/>
  <c r="IF108" i="4"/>
  <c r="AHK11" i="4"/>
  <c r="EP11" i="4"/>
  <c r="IF11" i="4"/>
  <c r="AHK107" i="4"/>
  <c r="EP107" i="4"/>
  <c r="IF107" i="4"/>
  <c r="IF103" i="4"/>
  <c r="AHK103" i="4"/>
  <c r="EP103" i="4"/>
  <c r="IF133" i="4"/>
  <c r="AHK133" i="4"/>
  <c r="EP133" i="4"/>
  <c r="EP53" i="4"/>
  <c r="IF53" i="4"/>
  <c r="AHK53" i="4"/>
  <c r="AHK22" i="4"/>
  <c r="EP22" i="4"/>
  <c r="IF22" i="4"/>
  <c r="EP130" i="4"/>
  <c r="IF130" i="4"/>
  <c r="AHK130" i="4"/>
  <c r="AHK143" i="4"/>
  <c r="EP143" i="4"/>
  <c r="IF143" i="4"/>
  <c r="EP104" i="4"/>
  <c r="AHK104" i="4"/>
  <c r="IF104" i="4"/>
  <c r="AHK76" i="4"/>
  <c r="IF76" i="4"/>
  <c r="EP76" i="4"/>
  <c r="IF56" i="4"/>
  <c r="AHK56" i="4"/>
  <c r="EP56" i="4"/>
  <c r="IF159" i="4"/>
  <c r="AHK159" i="4"/>
  <c r="AHK121" i="4"/>
  <c r="EP121" i="4"/>
  <c r="IF121" i="4"/>
  <c r="AHK120" i="4"/>
  <c r="EP120" i="4"/>
  <c r="IF120" i="4"/>
  <c r="AHK101" i="4"/>
  <c r="EP101" i="4"/>
  <c r="IF101" i="4"/>
  <c r="EP138" i="4"/>
  <c r="IF138" i="4"/>
  <c r="AHK138" i="4"/>
  <c r="EP127" i="4"/>
  <c r="IF127" i="4"/>
  <c r="AHK127" i="4"/>
  <c r="EP95" i="4"/>
  <c r="IF95" i="4"/>
  <c r="AHK72" i="4"/>
  <c r="IF72" i="4"/>
  <c r="EP72" i="4"/>
  <c r="IF142" i="4"/>
  <c r="AHK142" i="4"/>
  <c r="AHK155" i="4"/>
  <c r="EP155" i="4"/>
  <c r="IF155" i="4"/>
  <c r="AHK36" i="4"/>
  <c r="EP36" i="4"/>
  <c r="IF36" i="4"/>
  <c r="EP83" i="4"/>
  <c r="IF83" i="4"/>
  <c r="AHK83" i="4"/>
  <c r="EP114" i="4"/>
  <c r="IF114" i="4"/>
  <c r="AHK114" i="4"/>
  <c r="AHK140" i="4"/>
  <c r="IF140" i="4"/>
  <c r="AHK47" i="4"/>
  <c r="IF47" i="4"/>
  <c r="AHK8" i="4"/>
  <c r="EP8" i="4"/>
  <c r="IF8" i="4"/>
  <c r="IF99" i="4"/>
  <c r="AHK99" i="4"/>
  <c r="EP99" i="4"/>
  <c r="EP123" i="4"/>
  <c r="IF123" i="4"/>
  <c r="AHK123" i="4"/>
  <c r="IF111" i="4"/>
  <c r="AHK111" i="4"/>
  <c r="EP111" i="4"/>
  <c r="AHK139" i="4"/>
  <c r="IF139" i="4"/>
  <c r="EP139" i="4"/>
  <c r="AHK129" i="4"/>
  <c r="IF129" i="4"/>
  <c r="IF106" i="4"/>
  <c r="AHK106" i="4"/>
  <c r="EP106" i="4"/>
  <c r="IF37" i="4"/>
  <c r="AHK37" i="4"/>
  <c r="IF141" i="4"/>
  <c r="AHK141" i="4"/>
  <c r="EP141" i="4"/>
  <c r="IF128" i="4"/>
  <c r="AHK128" i="4"/>
  <c r="EP128" i="4"/>
  <c r="AHK91" i="4"/>
  <c r="EP91" i="4"/>
  <c r="IF91" i="4"/>
  <c r="AHK113" i="4"/>
  <c r="EP113" i="4"/>
  <c r="IF113" i="4"/>
  <c r="EP6" i="4"/>
  <c r="IF6" i="4"/>
  <c r="AHK6" i="4"/>
  <c r="EP39" i="4"/>
  <c r="IF39" i="4"/>
  <c r="AHK39" i="4"/>
  <c r="IF119" i="4"/>
  <c r="EP119" i="4"/>
  <c r="AHK119" i="4"/>
  <c r="IF154" i="4"/>
  <c r="EP154" i="4"/>
  <c r="AHK154" i="4"/>
  <c r="EP82" i="4"/>
  <c r="IF82" i="4"/>
  <c r="AHK82" i="4"/>
  <c r="IF98" i="4"/>
  <c r="AHK98" i="4"/>
  <c r="EP98" i="4"/>
  <c r="AHK87" i="4"/>
  <c r="EP87" i="4"/>
  <c r="IF87" i="4"/>
  <c r="IF32" i="4"/>
  <c r="AHK32" i="4"/>
  <c r="EP32" i="4"/>
  <c r="AHK20" i="4"/>
  <c r="EP20" i="4"/>
  <c r="IF20" i="4"/>
  <c r="AHK59" i="4"/>
  <c r="EP59" i="4"/>
  <c r="IF59" i="4"/>
  <c r="EP78" i="4"/>
  <c r="AHK78" i="4"/>
  <c r="IF78" i="4"/>
  <c r="EP73" i="4"/>
  <c r="AHK73" i="4"/>
  <c r="IF73" i="4"/>
  <c r="AHK156" i="4"/>
  <c r="EP156" i="4"/>
  <c r="IF156" i="4"/>
  <c r="EP136" i="4"/>
  <c r="AHK136" i="4"/>
  <c r="IF136" i="4"/>
  <c r="IF16" i="4"/>
  <c r="AHK16" i="4"/>
  <c r="EP16" i="4"/>
  <c r="IF70" i="4"/>
  <c r="AHK70" i="4"/>
  <c r="EP70" i="4"/>
  <c r="EP52" i="4"/>
  <c r="IF52" i="4"/>
  <c r="AHK52" i="4"/>
  <c r="AHK9" i="4"/>
  <c r="IF9" i="4"/>
  <c r="EP9" i="4"/>
  <c r="AHK68" i="4"/>
  <c r="EP68" i="4"/>
  <c r="IF68" i="4"/>
  <c r="EP149" i="4"/>
  <c r="IF149" i="4"/>
  <c r="AHK149" i="4"/>
  <c r="AHK162" i="4"/>
  <c r="EP162" i="4"/>
  <c r="IF162" i="4"/>
  <c r="EP4" i="4"/>
  <c r="IF4" i="4"/>
  <c r="AHK4" i="4"/>
  <c r="EP125" i="4"/>
  <c r="AHK125" i="4"/>
  <c r="IF125" i="4"/>
  <c r="EP7" i="4"/>
  <c r="IF7" i="4"/>
  <c r="AHK7" i="4"/>
  <c r="AHK84" i="4"/>
  <c r="EP84" i="4"/>
  <c r="IF84" i="4"/>
  <c r="EP92" i="4"/>
  <c r="AHK92" i="4"/>
  <c r="IF92" i="4"/>
  <c r="AHK126" i="4"/>
  <c r="EP126" i="4"/>
  <c r="IF126" i="4"/>
  <c r="EP42" i="4"/>
  <c r="AHK42" i="4"/>
  <c r="IF42" i="4"/>
  <c r="IF29" i="4"/>
  <c r="AHK29" i="4"/>
  <c r="EP29" i="4"/>
  <c r="EP117" i="4"/>
  <c r="AHK117" i="4"/>
  <c r="IF117" i="4"/>
  <c r="AHK61" i="4"/>
  <c r="IF61" i="4"/>
  <c r="EP14" i="4"/>
  <c r="AHK14" i="4"/>
  <c r="IF14" i="4"/>
  <c r="IF60" i="4"/>
  <c r="EP60" i="4"/>
  <c r="AHK60" i="4"/>
  <c r="AHK30" i="4"/>
  <c r="EP30" i="4"/>
  <c r="IF30" i="4"/>
  <c r="EP145" i="4"/>
  <c r="AHK145" i="4"/>
  <c r="IF145" i="4"/>
  <c r="EP49" i="4"/>
  <c r="IF49" i="4"/>
  <c r="AHK49" i="4"/>
  <c r="IF118" i="4"/>
  <c r="AHK118" i="4"/>
  <c r="EP118" i="4"/>
  <c r="IF134" i="4"/>
  <c r="AHK134" i="4"/>
  <c r="EP134" i="4"/>
  <c r="IF85" i="4"/>
  <c r="AHK85" i="4"/>
  <c r="EP85" i="4"/>
  <c r="EP54" i="4"/>
  <c r="AHK54" i="4"/>
  <c r="IF54" i="4"/>
  <c r="IF94" i="4"/>
  <c r="AHK94" i="4"/>
  <c r="EP94" i="4"/>
  <c r="IF57" i="4"/>
  <c r="AHK57" i="4"/>
  <c r="EP57" i="4"/>
  <c r="IF105" i="4"/>
  <c r="AHK105" i="4"/>
  <c r="EP105" i="4"/>
  <c r="EP131" i="4"/>
  <c r="IF131" i="4"/>
  <c r="AHK131" i="4"/>
  <c r="IF152" i="4"/>
  <c r="AHK152" i="4"/>
  <c r="EP152" i="4"/>
  <c r="AHK100" i="4"/>
  <c r="IF100" i="4"/>
  <c r="EP100" i="4"/>
  <c r="IF96" i="4"/>
  <c r="AHK96" i="4"/>
  <c r="AHK44" i="4"/>
  <c r="EP44" i="4"/>
  <c r="IF44" i="4"/>
  <c r="IF43" i="4"/>
  <c r="AHK43" i="4"/>
  <c r="EP43" i="4"/>
  <c r="IF58" i="4"/>
  <c r="AHK58" i="4"/>
  <c r="EP58" i="4"/>
  <c r="AHK97" i="4"/>
  <c r="IF97" i="4"/>
  <c r="EP97" i="4"/>
  <c r="IF122" i="4"/>
  <c r="AHK122" i="4"/>
  <c r="EP122" i="4"/>
  <c r="AHK89" i="4"/>
  <c r="EP89" i="4"/>
  <c r="IF89" i="4"/>
  <c r="EP12" i="4"/>
  <c r="IF12" i="4"/>
  <c r="AHK12" i="4"/>
  <c r="IF80" i="4"/>
  <c r="AHK80" i="4"/>
  <c r="EP80" i="4"/>
  <c r="EP69" i="4"/>
  <c r="AHK69" i="4"/>
  <c r="IF135" i="4"/>
  <c r="AHK135" i="4"/>
  <c r="EP135" i="4"/>
  <c r="EP74" i="4"/>
  <c r="IF74" i="4"/>
  <c r="AHK74" i="4"/>
  <c r="EP5" i="4"/>
  <c r="IF5" i="4"/>
  <c r="AHK5" i="4"/>
  <c r="IF161" i="4"/>
  <c r="EP161" i="4"/>
  <c r="AHK161" i="4"/>
  <c r="AHK146" i="4"/>
  <c r="EP146" i="4"/>
  <c r="IF146" i="4"/>
  <c r="AHK144" i="4"/>
  <c r="IF144" i="4"/>
  <c r="EP144" i="4"/>
  <c r="AHK150" i="4"/>
  <c r="EP150" i="4"/>
  <c r="IF150" i="4"/>
  <c r="IF93" i="4"/>
  <c r="IF110" i="4"/>
  <c r="IF55" i="4"/>
  <c r="AHK71" i="4"/>
  <c r="EP93" i="4"/>
  <c r="AHK88" i="4"/>
  <c r="AHK137" i="4"/>
  <c r="AHK110" i="4"/>
  <c r="IF50" i="4"/>
  <c r="EP147" i="4"/>
  <c r="AHK158" i="4"/>
  <c r="EP88" i="4"/>
  <c r="EP71" i="4"/>
  <c r="AHK147" i="4"/>
  <c r="EP55" i="4"/>
  <c r="IF137" i="4"/>
  <c r="EP110" i="4"/>
  <c r="EP50" i="4"/>
  <c r="IF71" i="4"/>
  <c r="AHK55" i="4"/>
  <c r="IF158" i="4"/>
  <c r="EP137" i="4"/>
  <c r="AHK93" i="4"/>
  <c r="AHJ35" i="4"/>
  <c r="EO103" i="4"/>
  <c r="EO15" i="4"/>
  <c r="IE15" i="4"/>
  <c r="IE35" i="4"/>
  <c r="EO135" i="4"/>
  <c r="EO41" i="4"/>
  <c r="AHJ41" i="4"/>
  <c r="IE41" i="4"/>
  <c r="IE102" i="4"/>
  <c r="AHJ13" i="4"/>
  <c r="AKV13" i="4"/>
  <c r="EO115" i="4"/>
  <c r="AHJ115" i="4"/>
  <c r="AKR115" i="4"/>
  <c r="AHJ102" i="4"/>
  <c r="IE115" i="4"/>
  <c r="EO102" i="4"/>
  <c r="AHJ109" i="4"/>
  <c r="AKV109" i="4"/>
  <c r="VR109" i="4"/>
  <c r="IE109" i="4"/>
  <c r="EO69" i="4"/>
  <c r="EO153" i="4"/>
  <c r="IE153" i="4"/>
  <c r="AHJ153" i="4"/>
  <c r="AHJ66" i="4"/>
  <c r="AKV66" i="4"/>
  <c r="IE13" i="4"/>
  <c r="EO13" i="4"/>
  <c r="EO47" i="4"/>
  <c r="IE47" i="4"/>
  <c r="AHJ47" i="4"/>
  <c r="AHJ21" i="4"/>
  <c r="EO21" i="4"/>
  <c r="IE21" i="4"/>
  <c r="EO126" i="4"/>
  <c r="AHJ126" i="4"/>
  <c r="IE126" i="4"/>
  <c r="EO91" i="4"/>
  <c r="IE91" i="4"/>
  <c r="AHJ91" i="4"/>
  <c r="IE87" i="4"/>
  <c r="AHJ87" i="4"/>
  <c r="EO87" i="4"/>
  <c r="AHJ117" i="4"/>
  <c r="EO117" i="4"/>
  <c r="IE117" i="4"/>
  <c r="EO66" i="4"/>
  <c r="IE66" i="4"/>
  <c r="EO124" i="4"/>
  <c r="IE124" i="4"/>
  <c r="AHJ124" i="4"/>
  <c r="AKV124" i="4"/>
  <c r="IE70" i="4"/>
  <c r="EO70" i="4"/>
  <c r="EO43" i="4"/>
  <c r="IE43" i="4"/>
  <c r="AHJ43" i="4"/>
  <c r="AHJ9" i="4"/>
  <c r="EO9" i="4"/>
  <c r="IE9" i="4"/>
  <c r="EO22" i="4"/>
  <c r="EO128" i="4"/>
  <c r="AHJ128" i="4"/>
  <c r="IE128" i="4"/>
  <c r="EO98" i="4"/>
  <c r="AHJ98" i="4"/>
  <c r="IE98" i="4"/>
  <c r="EO113" i="4"/>
  <c r="AHJ113" i="4"/>
  <c r="IE113" i="4"/>
  <c r="EO125" i="4"/>
  <c r="IE125" i="4"/>
  <c r="EO54" i="4"/>
  <c r="IE54" i="4"/>
  <c r="IE18" i="4"/>
  <c r="AHJ18" i="4"/>
  <c r="IE140" i="4"/>
  <c r="AHJ140" i="4"/>
  <c r="IE119" i="4"/>
  <c r="AHJ119" i="4"/>
  <c r="EO119" i="4"/>
  <c r="EO50" i="4"/>
  <c r="AHJ50" i="4"/>
  <c r="IE50" i="4"/>
  <c r="EO82" i="4"/>
  <c r="AHJ82" i="4"/>
  <c r="IE82" i="4"/>
  <c r="AHJ65" i="4"/>
  <c r="IE65" i="4"/>
  <c r="EO12" i="4"/>
  <c r="AHJ12" i="4"/>
  <c r="IE12" i="4"/>
  <c r="IE100" i="4"/>
  <c r="AHJ100" i="4"/>
  <c r="EO100" i="4"/>
  <c r="AHJ46" i="4"/>
  <c r="AKR46" i="4"/>
  <c r="EO46" i="4"/>
  <c r="EO151" i="4"/>
  <c r="IE151" i="4"/>
  <c r="EO58" i="4"/>
  <c r="AHJ58" i="4"/>
  <c r="IE58" i="4"/>
  <c r="AHJ78" i="4"/>
  <c r="EO78" i="4"/>
  <c r="IE78" i="4"/>
  <c r="EO49" i="4"/>
  <c r="IE49" i="4"/>
  <c r="IE103" i="4"/>
  <c r="EO144" i="4"/>
  <c r="IE144" i="4"/>
  <c r="EO80" i="4"/>
  <c r="AHJ80" i="4"/>
  <c r="IE80" i="4"/>
  <c r="EO155" i="4"/>
  <c r="AHJ64" i="4"/>
  <c r="AKU64" i="4"/>
  <c r="AHJ49" i="4"/>
  <c r="AHJ129" i="4"/>
  <c r="EO129" i="4"/>
  <c r="IE129" i="4"/>
  <c r="AHJ159" i="4"/>
  <c r="EO159" i="4"/>
  <c r="AHJ142" i="4"/>
  <c r="EO142" i="4"/>
  <c r="IE97" i="4"/>
  <c r="AHJ97" i="4"/>
  <c r="EO97" i="4"/>
  <c r="AHJ123" i="4"/>
  <c r="IE123" i="4"/>
  <c r="EO123" i="4"/>
  <c r="EO137" i="4"/>
  <c r="IE33" i="4"/>
  <c r="AHJ33" i="4"/>
  <c r="EO33" i="4"/>
  <c r="AHJ150" i="4"/>
  <c r="IE150" i="4"/>
  <c r="IE155" i="4"/>
  <c r="EO44" i="4"/>
  <c r="AHJ44" i="4"/>
  <c r="IE44" i="4"/>
  <c r="IE69" i="4"/>
  <c r="AHJ69" i="4"/>
  <c r="EO88" i="4"/>
  <c r="IE88" i="4"/>
  <c r="AHJ88" i="4"/>
  <c r="IE59" i="4"/>
  <c r="AHJ59" i="4"/>
  <c r="AHJ99" i="4"/>
  <c r="EO99" i="4"/>
  <c r="IE99" i="4"/>
  <c r="IE101" i="4"/>
  <c r="AHJ101" i="4"/>
  <c r="EO101" i="4"/>
  <c r="EO162" i="4"/>
  <c r="IE162" i="4"/>
  <c r="EO133" i="4"/>
  <c r="IE133" i="4"/>
  <c r="AHJ133" i="4"/>
  <c r="EO141" i="4"/>
  <c r="AHJ141" i="4"/>
  <c r="IE141" i="4"/>
  <c r="EO24" i="4"/>
  <c r="AHJ24" i="4"/>
  <c r="AKV24" i="4"/>
  <c r="EO96" i="4"/>
  <c r="AHJ96" i="4"/>
  <c r="IE96" i="4"/>
  <c r="AHJ106" i="4"/>
  <c r="EO106" i="4"/>
  <c r="IE106" i="4"/>
  <c r="AHJ135" i="4"/>
  <c r="IE135" i="4"/>
  <c r="AHJ74" i="4"/>
  <c r="EO74" i="4"/>
  <c r="IE74" i="4"/>
  <c r="AHJ149" i="4"/>
  <c r="EO149" i="4"/>
  <c r="EO147" i="4"/>
  <c r="IE147" i="4"/>
  <c r="AHJ147" i="4"/>
  <c r="AHJ138" i="4"/>
  <c r="EO138" i="4"/>
  <c r="IE138" i="4"/>
  <c r="AHJ76" i="4"/>
  <c r="EO76" i="4"/>
  <c r="IE76" i="4"/>
  <c r="IE85" i="4"/>
  <c r="AHJ85" i="4"/>
  <c r="EO116" i="4"/>
  <c r="IE110" i="4"/>
  <c r="AHJ110" i="4"/>
  <c r="EO110" i="4"/>
  <c r="EO10" i="4"/>
  <c r="IE10" i="4"/>
  <c r="EO157" i="4"/>
  <c r="AHJ157" i="4"/>
  <c r="IE157" i="4"/>
  <c r="IE8" i="4"/>
  <c r="AHJ8" i="4"/>
  <c r="EO5" i="4"/>
  <c r="AHJ5" i="4"/>
  <c r="IE5" i="4"/>
  <c r="EO161" i="4"/>
  <c r="IE161" i="4"/>
  <c r="AHJ161" i="4"/>
  <c r="EO4" i="4"/>
  <c r="AHJ4" i="4"/>
  <c r="IE4" i="4"/>
  <c r="AHJ139" i="4"/>
  <c r="EO139" i="4"/>
  <c r="IE139" i="4"/>
  <c r="EO20" i="4"/>
  <c r="AHJ20" i="4"/>
  <c r="IE20" i="4"/>
  <c r="IE24" i="4"/>
  <c r="AHJ93" i="4"/>
  <c r="IE93" i="4"/>
  <c r="EO93" i="4"/>
  <c r="AHJ112" i="4"/>
  <c r="EO112" i="4"/>
  <c r="EO53" i="4"/>
  <c r="AHJ53" i="4"/>
  <c r="IE53" i="4"/>
  <c r="IE145" i="4"/>
  <c r="AHJ145" i="4"/>
  <c r="EO145" i="4"/>
  <c r="IE92" i="4"/>
  <c r="AHJ92" i="4"/>
  <c r="EO36" i="4"/>
  <c r="IE36" i="4"/>
  <c r="AHJ36" i="4"/>
  <c r="EO89" i="4"/>
  <c r="IE89" i="4"/>
  <c r="AHJ89" i="4"/>
  <c r="EO127" i="4"/>
  <c r="AHJ127" i="4"/>
  <c r="IE127" i="4"/>
  <c r="AHJ63" i="4"/>
  <c r="IE39" i="4"/>
  <c r="EO39" i="4"/>
  <c r="EO84" i="4"/>
  <c r="IE84" i="4"/>
  <c r="AHJ84" i="4"/>
  <c r="EO30" i="4"/>
  <c r="AHJ30" i="4"/>
  <c r="IE30" i="4"/>
  <c r="IE105" i="4"/>
  <c r="AHJ105" i="4"/>
  <c r="EO105" i="4"/>
  <c r="EO156" i="4"/>
  <c r="AHJ156" i="4"/>
  <c r="IE156" i="4"/>
  <c r="EO111" i="4"/>
  <c r="AHJ111" i="4"/>
  <c r="EO114" i="4"/>
  <c r="AHJ114" i="4"/>
  <c r="IE114" i="4"/>
  <c r="IE146" i="4"/>
  <c r="AHJ146" i="4"/>
  <c r="EO146" i="4"/>
  <c r="EO64" i="4"/>
  <c r="AHJ61" i="4"/>
  <c r="IE61" i="4"/>
  <c r="EO61" i="4"/>
  <c r="EO56" i="4"/>
  <c r="AHJ56" i="4"/>
  <c r="IE56" i="4"/>
  <c r="EO52" i="4"/>
  <c r="AHJ52" i="4"/>
  <c r="AHJ158" i="4"/>
  <c r="IE158" i="4"/>
  <c r="EO158" i="4"/>
  <c r="EO57" i="4"/>
  <c r="IE57" i="4"/>
  <c r="AHJ57" i="4"/>
  <c r="EO122" i="4"/>
  <c r="AHJ122" i="4"/>
  <c r="IE143" i="4"/>
  <c r="AHJ143" i="4"/>
  <c r="EO29" i="4"/>
  <c r="IE29" i="4"/>
  <c r="AHJ29" i="4"/>
  <c r="EO152" i="4"/>
  <c r="AHJ152" i="4"/>
  <c r="IE152" i="4"/>
  <c r="AHJ104" i="4"/>
  <c r="EO104" i="4"/>
  <c r="IE104" i="4"/>
  <c r="IE64" i="4"/>
  <c r="EO85" i="4"/>
  <c r="IE72" i="4"/>
  <c r="AHJ72" i="4"/>
  <c r="AHJ154" i="4"/>
  <c r="EO154" i="4"/>
  <c r="IE154" i="4"/>
  <c r="AHJ73" i="4"/>
  <c r="EO73" i="4"/>
  <c r="IE73" i="4"/>
  <c r="AHJ67" i="4"/>
  <c r="EO67" i="4"/>
  <c r="EO134" i="4"/>
  <c r="AHJ134" i="4"/>
  <c r="AHJ6" i="4"/>
  <c r="IE6" i="4"/>
  <c r="EO6" i="4"/>
  <c r="EO11" i="4"/>
  <c r="AHJ11" i="4"/>
  <c r="IE11" i="4"/>
  <c r="AHJ125" i="4"/>
  <c r="IE7" i="4"/>
  <c r="AHJ7" i="4"/>
  <c r="EO7" i="4"/>
  <c r="AHJ37" i="4"/>
  <c r="IE37" i="4"/>
  <c r="EO37" i="4"/>
  <c r="EO108" i="4"/>
  <c r="AHJ108" i="4"/>
  <c r="IE108" i="4"/>
  <c r="EO130" i="4"/>
  <c r="AHJ130" i="4"/>
  <c r="IE130" i="4"/>
  <c r="EO42" i="4"/>
  <c r="IE42" i="4"/>
  <c r="AHJ136" i="4"/>
  <c r="EO136" i="4"/>
  <c r="AHJ32" i="4"/>
  <c r="IE32" i="4"/>
  <c r="EO32" i="4"/>
  <c r="EO95" i="4"/>
  <c r="IE95" i="4"/>
  <c r="AHJ121" i="4"/>
  <c r="IE121" i="4"/>
  <c r="IE148" i="4"/>
  <c r="AHJ148" i="4"/>
  <c r="EO148" i="4"/>
  <c r="EO120" i="4"/>
  <c r="IE120" i="4"/>
  <c r="AHJ120" i="4"/>
  <c r="IE131" i="4"/>
  <c r="IE83" i="4"/>
  <c r="EO16" i="4"/>
  <c r="AHJ16" i="4"/>
  <c r="IE16" i="4"/>
  <c r="IE51" i="4"/>
  <c r="AHJ60" i="4"/>
  <c r="AHJ68" i="4"/>
  <c r="AHJ14" i="4"/>
  <c r="EO94" i="4"/>
  <c r="IE34" i="4"/>
  <c r="AHJ107" i="4"/>
  <c r="IE68" i="4"/>
  <c r="EO34" i="4"/>
  <c r="IE107" i="4"/>
  <c r="IE60" i="4"/>
  <c r="AHJ118" i="4"/>
  <c r="IE118" i="4"/>
  <c r="EO68" i="4"/>
  <c r="EO107" i="4"/>
  <c r="IE55" i="4"/>
  <c r="AHJ55" i="4"/>
  <c r="IE14" i="4"/>
  <c r="EO60" i="4"/>
  <c r="EO118" i="4"/>
  <c r="AHJ34" i="4"/>
  <c r="AKW34" i="4"/>
  <c r="IE94" i="4"/>
  <c r="EO51" i="4"/>
  <c r="EO55" i="4"/>
  <c r="EN41" i="4"/>
  <c r="AHI41" i="4"/>
  <c r="ID106" i="4"/>
  <c r="EN109" i="4"/>
  <c r="ID109" i="4"/>
  <c r="ID60" i="4"/>
  <c r="AHI118" i="4"/>
  <c r="ID107" i="4"/>
  <c r="AHI153" i="4"/>
  <c r="ID153" i="4"/>
  <c r="EN153" i="4"/>
  <c r="EN70" i="4"/>
  <c r="ID70" i="4"/>
  <c r="EN21" i="4"/>
  <c r="AHI21" i="4"/>
  <c r="ID21" i="4"/>
  <c r="ID120" i="4"/>
  <c r="AHI120" i="4"/>
  <c r="AHI91" i="4"/>
  <c r="EN91" i="4"/>
  <c r="ID91" i="4"/>
  <c r="ID87" i="4"/>
  <c r="AHI87" i="4"/>
  <c r="AHI117" i="4"/>
  <c r="ID117" i="4"/>
  <c r="EN117" i="4"/>
  <c r="ID9" i="4"/>
  <c r="AHI22" i="4"/>
  <c r="EN22" i="4"/>
  <c r="ID22" i="4"/>
  <c r="AHI128" i="4"/>
  <c r="EN128" i="4"/>
  <c r="ID128" i="4"/>
  <c r="AHI65" i="4"/>
  <c r="EN65" i="4"/>
  <c r="ID65" i="4"/>
  <c r="EN113" i="4"/>
  <c r="ID113" i="4"/>
  <c r="AHI113" i="4"/>
  <c r="EN125" i="4"/>
  <c r="ID125" i="4"/>
  <c r="AHI125" i="4"/>
  <c r="EN119" i="4"/>
  <c r="ID119" i="4"/>
  <c r="AHI119" i="4"/>
  <c r="AHI50" i="4"/>
  <c r="EN50" i="4"/>
  <c r="ID50" i="4"/>
  <c r="AHI82" i="4"/>
  <c r="EN82" i="4"/>
  <c r="ID82" i="4"/>
  <c r="AHI146" i="4"/>
  <c r="EN146" i="4"/>
  <c r="ID146" i="4"/>
  <c r="ID12" i="4"/>
  <c r="AHI12" i="4"/>
  <c r="EN12" i="4"/>
  <c r="EN100" i="4"/>
  <c r="ID100" i="4"/>
  <c r="AHI100" i="4"/>
  <c r="ID129" i="4"/>
  <c r="AHI129" i="4"/>
  <c r="EN129" i="4"/>
  <c r="AHI141" i="4"/>
  <c r="EN141" i="4"/>
  <c r="ID141" i="4"/>
  <c r="AHI11" i="4"/>
  <c r="EN11" i="4"/>
  <c r="ID11" i="4"/>
  <c r="EN155" i="4"/>
  <c r="ID155" i="4"/>
  <c r="AHI98" i="4"/>
  <c r="EN98" i="4"/>
  <c r="ID98" i="4"/>
  <c r="ID104" i="4"/>
  <c r="AHI104" i="4"/>
  <c r="EN104" i="4"/>
  <c r="AHI85" i="4"/>
  <c r="EN85" i="4"/>
  <c r="ID85" i="4"/>
  <c r="AHI70" i="4"/>
  <c r="EN56" i="4"/>
  <c r="ID56" i="4"/>
  <c r="AHI56" i="4"/>
  <c r="AHI58" i="4"/>
  <c r="EN58" i="4"/>
  <c r="ID58" i="4"/>
  <c r="EN78" i="4"/>
  <c r="ID78" i="4"/>
  <c r="AHI78" i="4"/>
  <c r="AHI49" i="4"/>
  <c r="EN49" i="4"/>
  <c r="EN137" i="4"/>
  <c r="ID137" i="4"/>
  <c r="ID144" i="4"/>
  <c r="AHI144" i="4"/>
  <c r="EN144" i="4"/>
  <c r="AHI80" i="4"/>
  <c r="EN80" i="4"/>
  <c r="ID80" i="4"/>
  <c r="EN54" i="4"/>
  <c r="ID54" i="4"/>
  <c r="EN151" i="4"/>
  <c r="AHI151" i="4"/>
  <c r="ID151" i="4"/>
  <c r="AHI94" i="4"/>
  <c r="EN94" i="4"/>
  <c r="ID94" i="4"/>
  <c r="ID97" i="4"/>
  <c r="AHI97" i="4"/>
  <c r="ID123" i="4"/>
  <c r="AHI123" i="4"/>
  <c r="EN103" i="4"/>
  <c r="ID103" i="4"/>
  <c r="AHI33" i="4"/>
  <c r="EN33" i="4"/>
  <c r="ID33" i="4"/>
  <c r="EN150" i="4"/>
  <c r="ID150" i="4"/>
  <c r="AHI150" i="4"/>
  <c r="EN87" i="4"/>
  <c r="EN110" i="4"/>
  <c r="AHI110" i="4"/>
  <c r="ID110" i="4"/>
  <c r="AHI106" i="4"/>
  <c r="EN106" i="4"/>
  <c r="AHI135" i="4"/>
  <c r="EN135" i="4"/>
  <c r="ID135" i="4"/>
  <c r="EN142" i="4"/>
  <c r="ID142" i="4"/>
  <c r="AHI142" i="4"/>
  <c r="EN99" i="4"/>
  <c r="ID99" i="4"/>
  <c r="EN101" i="4"/>
  <c r="ID101" i="4"/>
  <c r="AHI162" i="4"/>
  <c r="EN162" i="4"/>
  <c r="ID162" i="4"/>
  <c r="AHI133" i="4"/>
  <c r="EN133" i="4"/>
  <c r="ID133" i="4"/>
  <c r="ID157" i="4"/>
  <c r="AHI157" i="4"/>
  <c r="EN157" i="4"/>
  <c r="AHI57" i="4"/>
  <c r="EN57" i="4"/>
  <c r="ID57" i="4"/>
  <c r="EN149" i="4"/>
  <c r="ID149" i="4"/>
  <c r="AHI149" i="4"/>
  <c r="EN147" i="4"/>
  <c r="ID147" i="4"/>
  <c r="EN138" i="4"/>
  <c r="ID138" i="4"/>
  <c r="AHI138" i="4"/>
  <c r="EN76" i="4"/>
  <c r="AHI76" i="4"/>
  <c r="ID76" i="4"/>
  <c r="EN120" i="4"/>
  <c r="EN14" i="4"/>
  <c r="AHI14" i="4"/>
  <c r="AHI53" i="4"/>
  <c r="EN53" i="4"/>
  <c r="AHI5" i="4"/>
  <c r="EN5" i="4"/>
  <c r="ID5" i="4"/>
  <c r="EN161" i="4"/>
  <c r="AHI161" i="4"/>
  <c r="ID161" i="4"/>
  <c r="EN4" i="4"/>
  <c r="ID4" i="4"/>
  <c r="EN139" i="4"/>
  <c r="ID139" i="4"/>
  <c r="AHI139" i="4"/>
  <c r="AHI52" i="4"/>
  <c r="EN52" i="4"/>
  <c r="ID52" i="4"/>
  <c r="AHI8" i="4"/>
  <c r="EN8" i="4"/>
  <c r="ID8" i="4"/>
  <c r="EN92" i="4"/>
  <c r="ID92" i="4"/>
  <c r="AHI92" i="4"/>
  <c r="AHI36" i="4"/>
  <c r="EN36" i="4"/>
  <c r="EN111" i="4"/>
  <c r="ID111" i="4"/>
  <c r="AHI127" i="4"/>
  <c r="EN127" i="4"/>
  <c r="ID127" i="4"/>
  <c r="ID7" i="4"/>
  <c r="AHI7" i="4"/>
  <c r="EN88" i="4"/>
  <c r="ID88" i="4"/>
  <c r="AHI88" i="4"/>
  <c r="AHI145" i="4"/>
  <c r="EN145" i="4"/>
  <c r="EN105" i="4"/>
  <c r="AHI105" i="4"/>
  <c r="ID105" i="4"/>
  <c r="ID156" i="4"/>
  <c r="AHI156" i="4"/>
  <c r="ID134" i="4"/>
  <c r="AHI134" i="4"/>
  <c r="AHI114" i="4"/>
  <c r="EN114" i="4"/>
  <c r="AHI96" i="4"/>
  <c r="ID96" i="4"/>
  <c r="AHI84" i="4"/>
  <c r="EN84" i="4"/>
  <c r="AHI30" i="4"/>
  <c r="EN30" i="4"/>
  <c r="ID30" i="4"/>
  <c r="AHI122" i="4"/>
  <c r="EN122" i="4"/>
  <c r="ID122" i="4"/>
  <c r="AHI143" i="4"/>
  <c r="EN143" i="4"/>
  <c r="ID143" i="4"/>
  <c r="AHI89" i="4"/>
  <c r="EN89" i="4"/>
  <c r="ID89" i="4"/>
  <c r="AHI152" i="4"/>
  <c r="EN152" i="4"/>
  <c r="ID152" i="4"/>
  <c r="AHI121" i="4"/>
  <c r="EN121" i="4"/>
  <c r="EN108" i="4"/>
  <c r="ID108" i="4"/>
  <c r="AHI108" i="4"/>
  <c r="AHI130" i="4"/>
  <c r="EN130" i="4"/>
  <c r="ID130" i="4"/>
  <c r="EN42" i="4"/>
  <c r="AHI42" i="4"/>
  <c r="ID42" i="4"/>
  <c r="AHI29" i="4"/>
  <c r="EN29" i="4"/>
  <c r="AHI32" i="4"/>
  <c r="EN32" i="4"/>
  <c r="ID32" i="4"/>
  <c r="AHI39" i="4"/>
  <c r="EN39" i="4"/>
  <c r="ID37" i="4"/>
  <c r="AHI37" i="4"/>
  <c r="EN37" i="4"/>
  <c r="EN154" i="4"/>
  <c r="AHI154" i="4"/>
  <c r="ID154" i="4"/>
  <c r="EN126" i="4"/>
  <c r="ID126" i="4"/>
  <c r="ID131" i="4"/>
  <c r="AHI131" i="4"/>
  <c r="EN131" i="4"/>
  <c r="EN136" i="4"/>
  <c r="AHI136" i="4"/>
  <c r="ID136" i="4"/>
  <c r="AHI6" i="4"/>
  <c r="EN6" i="4"/>
  <c r="ID6" i="4"/>
  <c r="ID72" i="4"/>
  <c r="AHI72" i="4"/>
  <c r="ID148" i="4"/>
  <c r="AHI148" i="4"/>
  <c r="AHI67" i="4"/>
  <c r="EN67" i="4"/>
  <c r="ID67" i="4"/>
  <c r="AHI83" i="4"/>
  <c r="EN83" i="4"/>
  <c r="AHI16" i="4"/>
  <c r="EN16" i="4"/>
  <c r="ID16" i="4"/>
  <c r="ID132" i="4"/>
  <c r="EN59" i="4"/>
  <c r="AHI59" i="4"/>
  <c r="AHI69" i="4"/>
  <c r="AHI60" i="4"/>
  <c r="ID55" i="4"/>
  <c r="EN132" i="4"/>
  <c r="ID68" i="4"/>
  <c r="AHI132" i="4"/>
  <c r="EN69" i="4"/>
  <c r="EN107" i="4"/>
  <c r="EN60" i="4"/>
  <c r="AHI107" i="4"/>
  <c r="EN55" i="4"/>
  <c r="EN68" i="4"/>
  <c r="AHI68" i="4"/>
  <c r="AHI55" i="4"/>
  <c r="ID118" i="4"/>
  <c r="ID59" i="4"/>
  <c r="EN63" i="4"/>
  <c r="ID63" i="4"/>
  <c r="EN118" i="4"/>
  <c r="IC27" i="4"/>
  <c r="IC35" i="4"/>
  <c r="EM27" i="4"/>
  <c r="EM160" i="4"/>
  <c r="AHH160" i="4"/>
  <c r="AKU160" i="4"/>
  <c r="AHH27" i="4"/>
  <c r="EM35" i="4"/>
  <c r="EM76" i="4"/>
  <c r="AHH93" i="4"/>
  <c r="EM139" i="4"/>
  <c r="IC23" i="4"/>
  <c r="EM116" i="4"/>
  <c r="EM23" i="4"/>
  <c r="AHH23" i="4"/>
  <c r="AKU23" i="4"/>
  <c r="EM93" i="4"/>
  <c r="IC93" i="4"/>
  <c r="IC116" i="4"/>
  <c r="AHH74" i="4"/>
  <c r="AHH153" i="4"/>
  <c r="IC153" i="4"/>
  <c r="EM153" i="4"/>
  <c r="AHH41" i="4"/>
  <c r="EM41" i="4"/>
  <c r="IC41" i="4"/>
  <c r="EM109" i="4"/>
  <c r="IC109" i="4"/>
  <c r="AHH109" i="4"/>
  <c r="AHH106" i="4"/>
  <c r="EM106" i="4"/>
  <c r="IC106" i="4"/>
  <c r="EM135" i="4"/>
  <c r="IC135" i="4"/>
  <c r="AHH135" i="4"/>
  <c r="AHH142" i="4"/>
  <c r="EM142" i="4"/>
  <c r="IC142" i="4"/>
  <c r="AHH99" i="4"/>
  <c r="EM99" i="4"/>
  <c r="IC99" i="4"/>
  <c r="EM162" i="4"/>
  <c r="IC162" i="4"/>
  <c r="AHH162" i="4"/>
  <c r="EM133" i="4"/>
  <c r="IC158" i="4"/>
  <c r="EM7" i="4"/>
  <c r="EM88" i="4"/>
  <c r="IC88" i="4"/>
  <c r="AHH145" i="4"/>
  <c r="EM145" i="4"/>
  <c r="IC145" i="4"/>
  <c r="AHH105" i="4"/>
  <c r="EM105" i="4"/>
  <c r="IC105" i="4"/>
  <c r="IC156" i="4"/>
  <c r="AHH156" i="4"/>
  <c r="EM134" i="4"/>
  <c r="IC134" i="4"/>
  <c r="EM114" i="4"/>
  <c r="IC114" i="4"/>
  <c r="EM110" i="4"/>
  <c r="IC110" i="4"/>
  <c r="EM127" i="4"/>
  <c r="IC127" i="4"/>
  <c r="AHH127" i="4"/>
  <c r="EM96" i="4"/>
  <c r="IC96" i="4"/>
  <c r="AHH96" i="4"/>
  <c r="EM84" i="4"/>
  <c r="IC84" i="4"/>
  <c r="AHH84" i="4"/>
  <c r="EM30" i="4"/>
  <c r="IC30" i="4"/>
  <c r="AHH30" i="4"/>
  <c r="AHH122" i="4"/>
  <c r="EM122" i="4"/>
  <c r="EM143" i="4"/>
  <c r="IC143" i="4"/>
  <c r="AHH143" i="4"/>
  <c r="AHH89" i="4"/>
  <c r="EM89" i="4"/>
  <c r="IC89" i="4"/>
  <c r="EM152" i="4"/>
  <c r="IC152" i="4"/>
  <c r="AHH152" i="4"/>
  <c r="EM36" i="4"/>
  <c r="IC36" i="4"/>
  <c r="IC77" i="4"/>
  <c r="HE77" i="4"/>
  <c r="AHH121" i="4"/>
  <c r="IC121" i="4"/>
  <c r="IC108" i="4"/>
  <c r="AHH108" i="4"/>
  <c r="EM130" i="4"/>
  <c r="IC130" i="4"/>
  <c r="AHH130" i="4"/>
  <c r="AHH42" i="4"/>
  <c r="EM42" i="4"/>
  <c r="IC42" i="4"/>
  <c r="EM29" i="4"/>
  <c r="IC29" i="4"/>
  <c r="AHH29" i="4"/>
  <c r="EM32" i="4"/>
  <c r="IC32" i="4"/>
  <c r="AHH32" i="4"/>
  <c r="EM111" i="4"/>
  <c r="IC111" i="4"/>
  <c r="AHH111" i="4"/>
  <c r="AHH36" i="4"/>
  <c r="EM39" i="4"/>
  <c r="AHH39" i="4"/>
  <c r="IC39" i="4"/>
  <c r="EM37" i="4"/>
  <c r="IC37" i="4"/>
  <c r="AHH37" i="4"/>
  <c r="AHH154" i="4"/>
  <c r="EM154" i="4"/>
  <c r="IC154" i="4"/>
  <c r="EM126" i="4"/>
  <c r="IC126" i="4"/>
  <c r="AHH126" i="4"/>
  <c r="EM131" i="4"/>
  <c r="AHH131" i="4"/>
  <c r="IC131" i="4"/>
  <c r="IC136" i="4"/>
  <c r="AHH136" i="4"/>
  <c r="EM136" i="4"/>
  <c r="IC6" i="4"/>
  <c r="AHH6" i="4"/>
  <c r="EM6" i="4"/>
  <c r="IC8" i="4"/>
  <c r="AHH8" i="4"/>
  <c r="IC95" i="4"/>
  <c r="EM95" i="4"/>
  <c r="AHH95" i="4"/>
  <c r="AHH72" i="4"/>
  <c r="EM72" i="4"/>
  <c r="IC148" i="4"/>
  <c r="AHH73" i="4"/>
  <c r="EM73" i="4"/>
  <c r="AHH67" i="4"/>
  <c r="EM67" i="4"/>
  <c r="IC67" i="4"/>
  <c r="AHH83" i="4"/>
  <c r="EM83" i="4"/>
  <c r="EM16" i="4"/>
  <c r="AHH16" i="4"/>
  <c r="IC16" i="4"/>
  <c r="EM92" i="4"/>
  <c r="IC92" i="4"/>
  <c r="EM70" i="4"/>
  <c r="IC70" i="4"/>
  <c r="IC20" i="4"/>
  <c r="AHH20" i="4"/>
  <c r="AHH47" i="4"/>
  <c r="EM47" i="4"/>
  <c r="AHH21" i="4"/>
  <c r="EM21" i="4"/>
  <c r="EM120" i="4"/>
  <c r="IC120" i="4"/>
  <c r="AHH120" i="4"/>
  <c r="AHH91" i="4"/>
  <c r="EM91" i="4"/>
  <c r="EM87" i="4"/>
  <c r="IC87" i="4"/>
  <c r="AHH87" i="4"/>
  <c r="AHH117" i="4"/>
  <c r="EM117" i="4"/>
  <c r="IC117" i="4"/>
  <c r="EM3" i="4"/>
  <c r="AHH43" i="4"/>
  <c r="EM43" i="4"/>
  <c r="IC43" i="4"/>
  <c r="EM9" i="4"/>
  <c r="AHH9" i="4"/>
  <c r="IC9" i="4"/>
  <c r="EM22" i="4"/>
  <c r="IC22" i="4"/>
  <c r="AHH22" i="4"/>
  <c r="EM128" i="4"/>
  <c r="IC128" i="4"/>
  <c r="AHH128" i="4"/>
  <c r="IC65" i="4"/>
  <c r="AHH65" i="4"/>
  <c r="IC113" i="4"/>
  <c r="AHH113" i="4"/>
  <c r="EM113" i="4"/>
  <c r="AHH125" i="4"/>
  <c r="EM125" i="4"/>
  <c r="IC125" i="4"/>
  <c r="EM38" i="4"/>
  <c r="IC38" i="4"/>
  <c r="AHH77" i="4"/>
  <c r="AKS77" i="4"/>
  <c r="AHH140" i="4"/>
  <c r="EM140" i="4"/>
  <c r="IC140" i="4"/>
  <c r="EM119" i="4"/>
  <c r="IC119" i="4"/>
  <c r="EM50" i="4"/>
  <c r="IC50" i="4"/>
  <c r="AHH50" i="4"/>
  <c r="IC82" i="4"/>
  <c r="AHH82" i="4"/>
  <c r="AHH146" i="4"/>
  <c r="EM146" i="4"/>
  <c r="IC146" i="4"/>
  <c r="EM12" i="4"/>
  <c r="IC12" i="4"/>
  <c r="AHH100" i="4"/>
  <c r="EM100" i="4"/>
  <c r="IC100" i="4"/>
  <c r="EM52" i="4"/>
  <c r="IC52" i="4"/>
  <c r="AHH52" i="4"/>
  <c r="AHH129" i="4"/>
  <c r="EM129" i="4"/>
  <c r="IC141" i="4"/>
  <c r="AHH141" i="4"/>
  <c r="EM11" i="4"/>
  <c r="AHH11" i="4"/>
  <c r="IC11" i="4"/>
  <c r="EM155" i="4"/>
  <c r="IC155" i="4"/>
  <c r="AHH155" i="4"/>
  <c r="EM98" i="4"/>
  <c r="IC98" i="4"/>
  <c r="AHH98" i="4"/>
  <c r="AHH104" i="4"/>
  <c r="EM104" i="4"/>
  <c r="IC104" i="4"/>
  <c r="AHH85" i="4"/>
  <c r="EM85" i="4"/>
  <c r="IC3" i="4"/>
  <c r="HE3" i="4"/>
  <c r="IC56" i="4"/>
  <c r="AHH56" i="4"/>
  <c r="EM159" i="4"/>
  <c r="IC159" i="4"/>
  <c r="EM58" i="4"/>
  <c r="IC58" i="4"/>
  <c r="AHH58" i="4"/>
  <c r="AHH78" i="4"/>
  <c r="EM78" i="4"/>
  <c r="IC78" i="4"/>
  <c r="EM49" i="4"/>
  <c r="IC49" i="4"/>
  <c r="AHH49" i="4"/>
  <c r="EM137" i="4"/>
  <c r="IC137" i="4"/>
  <c r="AHH137" i="4"/>
  <c r="EM144" i="4"/>
  <c r="IC144" i="4"/>
  <c r="EM80" i="4"/>
  <c r="IC80" i="4"/>
  <c r="AHH80" i="4"/>
  <c r="EM8" i="4"/>
  <c r="AHH54" i="4"/>
  <c r="EM54" i="4"/>
  <c r="IC54" i="4"/>
  <c r="AHH10" i="4"/>
  <c r="IC10" i="4"/>
  <c r="EM10" i="4"/>
  <c r="EM151" i="4"/>
  <c r="IC151" i="4"/>
  <c r="AHH151" i="4"/>
  <c r="EM94" i="4"/>
  <c r="IC94" i="4"/>
  <c r="AHH94" i="4"/>
  <c r="AHH97" i="4"/>
  <c r="EM97" i="4"/>
  <c r="IC97" i="4"/>
  <c r="EM123" i="4"/>
  <c r="IC123" i="4"/>
  <c r="AHH123" i="4"/>
  <c r="EM103" i="4"/>
  <c r="AHH103" i="4"/>
  <c r="IC103" i="4"/>
  <c r="EM33" i="4"/>
  <c r="IC33" i="4"/>
  <c r="AHH33" i="4"/>
  <c r="AHH150" i="4"/>
  <c r="IC150" i="4"/>
  <c r="IC44" i="4"/>
  <c r="AHH44" i="4"/>
  <c r="EM157" i="4"/>
  <c r="IC157" i="4"/>
  <c r="AHH157" i="4"/>
  <c r="EM57" i="4"/>
  <c r="IC57" i="4"/>
  <c r="AHH57" i="4"/>
  <c r="IC149" i="4"/>
  <c r="AHH149" i="4"/>
  <c r="IC147" i="4"/>
  <c r="AHH147" i="4"/>
  <c r="AHH138" i="4"/>
  <c r="EM138" i="4"/>
  <c r="IC138" i="4"/>
  <c r="IC76" i="4"/>
  <c r="AHH76" i="4"/>
  <c r="IC14" i="4"/>
  <c r="EM14" i="4"/>
  <c r="EM53" i="4"/>
  <c r="IC53" i="4"/>
  <c r="AHH53" i="4"/>
  <c r="EM74" i="4"/>
  <c r="IC74" i="4"/>
  <c r="IC5" i="4"/>
  <c r="AHH5" i="4"/>
  <c r="IC161" i="4"/>
  <c r="AHH161" i="4"/>
  <c r="EM4" i="4"/>
  <c r="IC4" i="4"/>
  <c r="AHH4" i="4"/>
  <c r="IC139" i="4"/>
  <c r="AHH139" i="4"/>
  <c r="IC132" i="4"/>
  <c r="AHH107" i="4"/>
  <c r="AHH55" i="4"/>
  <c r="EM132" i="4"/>
  <c r="AHH63" i="4"/>
  <c r="EM69" i="4"/>
  <c r="AHH60" i="4"/>
  <c r="EM101" i="4"/>
  <c r="IC133" i="4"/>
  <c r="IC55" i="4"/>
  <c r="IC107" i="4"/>
  <c r="AHH59" i="4"/>
  <c r="EM55" i="4"/>
  <c r="EM107" i="4"/>
  <c r="AHH118" i="4"/>
  <c r="AHH68" i="4"/>
  <c r="AHH69" i="4"/>
  <c r="EM63" i="4"/>
  <c r="IC60" i="4"/>
  <c r="IC63" i="4"/>
  <c r="AHH132" i="4"/>
  <c r="IC59" i="4"/>
  <c r="IC118" i="4"/>
  <c r="IC68" i="4"/>
  <c r="AHH101" i="4"/>
  <c r="EM60" i="4"/>
  <c r="EM118" i="4"/>
  <c r="IC69" i="4"/>
  <c r="EM59" i="4"/>
  <c r="EM68" i="4"/>
  <c r="AHH133" i="4"/>
  <c r="IC101" i="4"/>
  <c r="EL46" i="4"/>
  <c r="IB46" i="4"/>
  <c r="AHG61" i="4"/>
  <c r="EL160" i="4"/>
  <c r="AHG35" i="4"/>
  <c r="IB23" i="4"/>
  <c r="IB160" i="4"/>
  <c r="EL23" i="4"/>
  <c r="AHG160" i="4"/>
  <c r="IB35" i="4"/>
  <c r="AHG23" i="4"/>
  <c r="AHG90" i="4"/>
  <c r="AKT90" i="4"/>
  <c r="IB24" i="4"/>
  <c r="EL90" i="4"/>
  <c r="IB90" i="4"/>
  <c r="AHG24" i="4"/>
  <c r="IB27" i="4"/>
  <c r="EL27" i="4"/>
  <c r="AHG27" i="4"/>
  <c r="EL142" i="4"/>
  <c r="AHG31" i="4"/>
  <c r="AKR31" i="4"/>
  <c r="EL31" i="4"/>
  <c r="EL24" i="4"/>
  <c r="IB31" i="4"/>
  <c r="AHG4" i="4"/>
  <c r="EL4" i="4"/>
  <c r="IB4" i="4"/>
  <c r="EL36" i="4"/>
  <c r="IB36" i="4"/>
  <c r="AHG36" i="4"/>
  <c r="IB138" i="4"/>
  <c r="EL138" i="4"/>
  <c r="AHG138" i="4"/>
  <c r="AHG78" i="4"/>
  <c r="EL78" i="4"/>
  <c r="IB78" i="4"/>
  <c r="AHG122" i="4"/>
  <c r="EL122" i="4"/>
  <c r="IB122" i="4"/>
  <c r="IB151" i="4"/>
  <c r="EL151" i="4"/>
  <c r="AHG151" i="4"/>
  <c r="AHG132" i="4"/>
  <c r="IB132" i="4"/>
  <c r="EL132" i="4"/>
  <c r="IB13" i="4"/>
  <c r="AHG13" i="4"/>
  <c r="AKP13" i="4"/>
  <c r="EL13" i="4"/>
  <c r="AHG41" i="4"/>
  <c r="EL41" i="4"/>
  <c r="IB41" i="4"/>
  <c r="IB110" i="4"/>
  <c r="AHG110" i="4"/>
  <c r="EL110" i="4"/>
  <c r="AHG91" i="4"/>
  <c r="EL91" i="4"/>
  <c r="IB91" i="4"/>
  <c r="AHG146" i="4"/>
  <c r="EL146" i="4"/>
  <c r="IB146" i="4"/>
  <c r="AHG56" i="4"/>
  <c r="EL56" i="4"/>
  <c r="IB56" i="4"/>
  <c r="AHG37" i="4"/>
  <c r="EL37" i="4"/>
  <c r="IB37" i="4"/>
  <c r="AHG68" i="4"/>
  <c r="EL68" i="4"/>
  <c r="IB68" i="4"/>
  <c r="IB123" i="4"/>
  <c r="AHG123" i="4"/>
  <c r="AHG103" i="4"/>
  <c r="EL103" i="4"/>
  <c r="AHG111" i="4"/>
  <c r="EL111" i="4"/>
  <c r="IB111" i="4"/>
  <c r="IB125" i="4"/>
  <c r="AHG125" i="4"/>
  <c r="EL125" i="4"/>
  <c r="AHG89" i="4"/>
  <c r="EL89" i="4"/>
  <c r="IB130" i="4"/>
  <c r="AHG130" i="4"/>
  <c r="EL130" i="4"/>
  <c r="EL129" i="4"/>
  <c r="IB129" i="4"/>
  <c r="AHG129" i="4"/>
  <c r="AHG53" i="4"/>
  <c r="EL53" i="4"/>
  <c r="EL154" i="4"/>
  <c r="IB154" i="4"/>
  <c r="AHG154" i="4"/>
  <c r="EL149" i="4"/>
  <c r="IB149" i="4"/>
  <c r="AHG82" i="4"/>
  <c r="EL82" i="4"/>
  <c r="IB82" i="4"/>
  <c r="EL67" i="4"/>
  <c r="IB67" i="4"/>
  <c r="AHG67" i="4"/>
  <c r="EL139" i="4"/>
  <c r="IB139" i="4"/>
  <c r="AHG139" i="4"/>
  <c r="AHG80" i="4"/>
  <c r="IB80" i="4"/>
  <c r="EL80" i="4"/>
  <c r="AHG107" i="4"/>
  <c r="EL107" i="4"/>
  <c r="IB107" i="4"/>
  <c r="AHG25" i="4"/>
  <c r="AKS25" i="4"/>
  <c r="IB117" i="4"/>
  <c r="AHG117" i="4"/>
  <c r="AHG10" i="4"/>
  <c r="IB10" i="4"/>
  <c r="EL10" i="4"/>
  <c r="EL96" i="4"/>
  <c r="IB96" i="4"/>
  <c r="AHG96" i="4"/>
  <c r="AHG88" i="4"/>
  <c r="EL88" i="4"/>
  <c r="IB88" i="4"/>
  <c r="AHG21" i="4"/>
  <c r="EL21" i="4"/>
  <c r="IB21" i="4"/>
  <c r="AHG5" i="4"/>
  <c r="EL5" i="4"/>
  <c r="AHG101" i="4"/>
  <c r="EL101" i="4"/>
  <c r="IB101" i="4"/>
  <c r="AHG162" i="4"/>
  <c r="EL162" i="4"/>
  <c r="IB162" i="4"/>
  <c r="IB133" i="4"/>
  <c r="AHG133" i="4"/>
  <c r="AHG150" i="4"/>
  <c r="EL150" i="4"/>
  <c r="IB150" i="4"/>
  <c r="AHG55" i="4"/>
  <c r="EL55" i="4"/>
  <c r="IB55" i="4"/>
  <c r="EL148" i="4"/>
  <c r="IB148" i="4"/>
  <c r="AHG148" i="4"/>
  <c r="AHG60" i="4"/>
  <c r="IB60" i="4"/>
  <c r="EL60" i="4"/>
  <c r="IB59" i="4"/>
  <c r="AHG59" i="4"/>
  <c r="EL59" i="4"/>
  <c r="EL71" i="4"/>
  <c r="AHG84" i="4"/>
  <c r="EL84" i="4"/>
  <c r="IB84" i="4"/>
  <c r="AHG142" i="4"/>
  <c r="IB108" i="4"/>
  <c r="AHG108" i="4"/>
  <c r="EL108" i="4"/>
  <c r="AHG147" i="4"/>
  <c r="EL147" i="4"/>
  <c r="IB147" i="4"/>
  <c r="AHG87" i="4"/>
  <c r="EL87" i="4"/>
  <c r="IB87" i="4"/>
  <c r="AHG136" i="4"/>
  <c r="EL136" i="4"/>
  <c r="IB136" i="4"/>
  <c r="EL54" i="4"/>
  <c r="IB54" i="4"/>
  <c r="AHG54" i="4"/>
  <c r="EL66" i="4"/>
  <c r="AHG39" i="4"/>
  <c r="EL39" i="4"/>
  <c r="IB39" i="4"/>
  <c r="AHG159" i="4"/>
  <c r="EL159" i="4"/>
  <c r="IB159" i="4"/>
  <c r="EL57" i="4"/>
  <c r="IB57" i="4"/>
  <c r="AHG57" i="4"/>
  <c r="AHG11" i="4"/>
  <c r="EL11" i="4"/>
  <c r="IB11" i="4"/>
  <c r="IB156" i="4"/>
  <c r="AHG156" i="4"/>
  <c r="EL156" i="4"/>
  <c r="EL134" i="4"/>
  <c r="IB134" i="4"/>
  <c r="AHG127" i="4"/>
  <c r="EL127" i="4"/>
  <c r="IB127" i="4"/>
  <c r="EL25" i="4"/>
  <c r="AHG71" i="4"/>
  <c r="AKO71" i="4"/>
  <c r="IB66" i="4"/>
  <c r="IB61" i="4"/>
  <c r="EL69" i="4"/>
  <c r="AHG69" i="4"/>
  <c r="IB69" i="4"/>
  <c r="EL121" i="4"/>
  <c r="IB121" i="4"/>
  <c r="AHG121" i="4"/>
  <c r="AHG74" i="4"/>
  <c r="IB74" i="4"/>
  <c r="EL74" i="4"/>
  <c r="AHG22" i="4"/>
  <c r="EL22" i="4"/>
  <c r="IB22" i="4"/>
  <c r="EL155" i="4"/>
  <c r="IB155" i="4"/>
  <c r="AHG155" i="4"/>
  <c r="EL83" i="4"/>
  <c r="IB83" i="4"/>
  <c r="AHG83" i="4"/>
  <c r="AHG114" i="4"/>
  <c r="EL114" i="4"/>
  <c r="IB114" i="4"/>
  <c r="AHG20" i="4"/>
  <c r="IB20" i="4"/>
  <c r="EL20" i="4"/>
  <c r="EL140" i="4"/>
  <c r="IB140" i="4"/>
  <c r="AHG140" i="4"/>
  <c r="EL117" i="4"/>
  <c r="IB124" i="4"/>
  <c r="EL124" i="4"/>
  <c r="EL106" i="4"/>
  <c r="IB106" i="4"/>
  <c r="AHG106" i="4"/>
  <c r="AHG72" i="4"/>
  <c r="EL72" i="4"/>
  <c r="IB72" i="4"/>
  <c r="AHG8" i="4"/>
  <c r="EL8" i="4"/>
  <c r="IB8" i="4"/>
  <c r="AHG126" i="4"/>
  <c r="EL126" i="4"/>
  <c r="IB126" i="4"/>
  <c r="AHG49" i="4"/>
  <c r="EL49" i="4"/>
  <c r="IB49" i="4"/>
  <c r="AHG29" i="4"/>
  <c r="EL29" i="4"/>
  <c r="IB29" i="4"/>
  <c r="EL104" i="4"/>
  <c r="IB104" i="4"/>
  <c r="AHG104" i="4"/>
  <c r="EL100" i="4"/>
  <c r="IB100" i="4"/>
  <c r="AHG100" i="4"/>
  <c r="IB103" i="4"/>
  <c r="IB52" i="4"/>
  <c r="AHG52" i="4"/>
  <c r="AHG141" i="4"/>
  <c r="EL141" i="4"/>
  <c r="IB141" i="4"/>
  <c r="EL105" i="4"/>
  <c r="IB105" i="4"/>
  <c r="AHG105" i="4"/>
  <c r="AHG50" i="4"/>
  <c r="EL50" i="4"/>
  <c r="IB50" i="4"/>
  <c r="EL42" i="4"/>
  <c r="IB42" i="4"/>
  <c r="AHG42" i="4"/>
  <c r="AHG12" i="4"/>
  <c r="EL12" i="4"/>
  <c r="IB12" i="4"/>
  <c r="EL152" i="4"/>
  <c r="IB152" i="4"/>
  <c r="AHG152" i="4"/>
  <c r="IB25" i="4"/>
  <c r="IB71" i="4"/>
  <c r="AHG95" i="4"/>
  <c r="IB95" i="4"/>
  <c r="EL95" i="4"/>
  <c r="AHG9" i="4"/>
  <c r="EL9" i="4"/>
  <c r="IB9" i="4"/>
  <c r="AHG94" i="4"/>
  <c r="EL94" i="4"/>
  <c r="IB94" i="4"/>
  <c r="AHG120" i="4"/>
  <c r="EL120" i="4"/>
  <c r="IB120" i="4"/>
  <c r="AHG143" i="4"/>
  <c r="EL143" i="4"/>
  <c r="IB143" i="4"/>
  <c r="AHG137" i="4"/>
  <c r="EL137" i="4"/>
  <c r="IB137" i="4"/>
  <c r="EL6" i="4"/>
  <c r="IB6" i="4"/>
  <c r="EL145" i="4"/>
  <c r="IB145" i="4"/>
  <c r="AHG145" i="4"/>
  <c r="IB109" i="4"/>
  <c r="EL93" i="4"/>
  <c r="AHG14" i="4"/>
  <c r="IB14" i="4"/>
  <c r="EL47" i="4"/>
  <c r="IB47" i="4"/>
  <c r="AHG47" i="4"/>
  <c r="EL97" i="4"/>
  <c r="IB97" i="4"/>
  <c r="AHG97" i="4"/>
  <c r="AHG128" i="4"/>
  <c r="EL128" i="4"/>
  <c r="IB128" i="4"/>
  <c r="AHG131" i="4"/>
  <c r="EL131" i="4"/>
  <c r="IB131" i="4"/>
  <c r="EL113" i="4"/>
  <c r="IB113" i="4"/>
  <c r="AHG32" i="4"/>
  <c r="EL32" i="4"/>
  <c r="IB32" i="4"/>
  <c r="AHG70" i="4"/>
  <c r="EL70" i="4"/>
  <c r="IB70" i="4"/>
  <c r="EL7" i="4"/>
  <c r="IB7" i="4"/>
  <c r="AHG7" i="4"/>
  <c r="AHG157" i="4"/>
  <c r="EL157" i="4"/>
  <c r="IB157" i="4"/>
  <c r="AHG58" i="4"/>
  <c r="EL58" i="4"/>
  <c r="IB58" i="4"/>
  <c r="AHG73" i="4"/>
  <c r="EL73" i="4"/>
  <c r="IB73" i="4"/>
  <c r="AHG65" i="4"/>
  <c r="EL65" i="4"/>
  <c r="IB65" i="4"/>
  <c r="EL144" i="4"/>
  <c r="IB144" i="4"/>
  <c r="AHG144" i="4"/>
  <c r="AHG85" i="4"/>
  <c r="EL85" i="4"/>
  <c r="IB85" i="4"/>
  <c r="AHG93" i="4"/>
  <c r="EL109" i="4"/>
  <c r="AHG44" i="4"/>
  <c r="EL44" i="4"/>
  <c r="IB44" i="4"/>
  <c r="EL43" i="4"/>
  <c r="IB43" i="4"/>
  <c r="AHG43" i="4"/>
  <c r="AHG135" i="4"/>
  <c r="EL135" i="4"/>
  <c r="IB135" i="4"/>
  <c r="AHG30" i="4"/>
  <c r="EL30" i="4"/>
  <c r="IB30" i="4"/>
  <c r="AHG99" i="4"/>
  <c r="EL99" i="4"/>
  <c r="IB99" i="4"/>
  <c r="AHG98" i="4"/>
  <c r="EL98" i="4"/>
  <c r="IB98" i="4"/>
  <c r="IB33" i="4"/>
  <c r="AHG33" i="4"/>
  <c r="EL33" i="4"/>
  <c r="AHG16" i="4"/>
  <c r="EL16" i="4"/>
  <c r="IB16" i="4"/>
  <c r="EL161" i="4"/>
  <c r="IB118" i="4"/>
  <c r="EL64" i="4"/>
  <c r="AHG64" i="4"/>
  <c r="EL92" i="4"/>
  <c r="EL118" i="4"/>
  <c r="AHG119" i="4"/>
  <c r="IB64" i="4"/>
  <c r="AHG118" i="4"/>
  <c r="EL75" i="4"/>
  <c r="AHG75" i="4"/>
  <c r="AKP75" i="4"/>
  <c r="AHG76" i="4"/>
  <c r="IB119" i="4"/>
  <c r="IB76" i="4"/>
  <c r="IB75" i="4"/>
  <c r="EL26" i="4"/>
  <c r="AHG26" i="4"/>
  <c r="EL119" i="4"/>
  <c r="EL76" i="4"/>
  <c r="AHG92" i="4"/>
  <c r="AHG161" i="4"/>
  <c r="EL158" i="4"/>
  <c r="IB26" i="4"/>
  <c r="AHG158" i="4"/>
  <c r="IB161" i="4"/>
  <c r="IB92" i="4"/>
  <c r="IA77" i="4"/>
  <c r="AHF18" i="4"/>
  <c r="EK77" i="4"/>
  <c r="AHF90" i="4"/>
  <c r="EK132" i="4"/>
  <c r="IA132" i="4"/>
  <c r="HD132" i="4"/>
  <c r="KT132" i="4"/>
  <c r="IA41" i="4"/>
  <c r="OK132" i="4"/>
  <c r="EK41" i="4"/>
  <c r="SB132" i="4"/>
  <c r="VR132" i="4"/>
  <c r="EK90" i="4"/>
  <c r="ZH132" i="4"/>
  <c r="ACX132" i="4"/>
  <c r="IA90" i="4"/>
  <c r="EK158" i="4"/>
  <c r="AHF41" i="4"/>
  <c r="EK23" i="4"/>
  <c r="IA23" i="4"/>
  <c r="EK116" i="4"/>
  <c r="AHF116" i="4"/>
  <c r="AKP116" i="4"/>
  <c r="AHF66" i="4"/>
  <c r="IA116" i="4"/>
  <c r="AHF136" i="4"/>
  <c r="IA83" i="4"/>
  <c r="AHF83" i="4"/>
  <c r="EK83" i="4"/>
  <c r="EK27" i="4"/>
  <c r="IA27" i="4"/>
  <c r="AHF27" i="4"/>
  <c r="EK53" i="4"/>
  <c r="IA53" i="4"/>
  <c r="AHF53" i="4"/>
  <c r="AHF56" i="4"/>
  <c r="EK56" i="4"/>
  <c r="IA56" i="4"/>
  <c r="AHF156" i="4"/>
  <c r="EK51" i="4"/>
  <c r="AHF51" i="4"/>
  <c r="AKP51" i="4"/>
  <c r="IA51" i="4"/>
  <c r="IA38" i="4"/>
  <c r="EK38" i="4"/>
  <c r="AHF38" i="4"/>
  <c r="AKR38" i="4"/>
  <c r="AHF149" i="4"/>
  <c r="IA149" i="4"/>
  <c r="EK149" i="4"/>
  <c r="EK68" i="4"/>
  <c r="IA68" i="4"/>
  <c r="AHF68" i="4"/>
  <c r="AHF88" i="4"/>
  <c r="IA88" i="4"/>
  <c r="EK88" i="4"/>
  <c r="AHF142" i="4"/>
  <c r="IA142" i="4"/>
  <c r="IA108" i="4"/>
  <c r="AHF108" i="4"/>
  <c r="AHF107" i="4"/>
  <c r="EK107" i="4"/>
  <c r="IA107" i="4"/>
  <c r="EK91" i="4"/>
  <c r="IA91" i="4"/>
  <c r="AHF91" i="4"/>
  <c r="EK133" i="4"/>
  <c r="IA133" i="4"/>
  <c r="AHF133" i="4"/>
  <c r="AHF100" i="4"/>
  <c r="EK100" i="4"/>
  <c r="IA100" i="4"/>
  <c r="IA124" i="4"/>
  <c r="EK124" i="4"/>
  <c r="IA7" i="4"/>
  <c r="EK7" i="4"/>
  <c r="AHF7" i="4"/>
  <c r="IA141" i="4"/>
  <c r="EK141" i="4"/>
  <c r="AHF141" i="4"/>
  <c r="AHF97" i="4"/>
  <c r="EK97" i="4"/>
  <c r="IA97" i="4"/>
  <c r="IA36" i="4"/>
  <c r="EK36" i="4"/>
  <c r="AHF36" i="4"/>
  <c r="IA42" i="4"/>
  <c r="AHF42" i="4"/>
  <c r="AHF162" i="4"/>
  <c r="EK162" i="4"/>
  <c r="IA162" i="4"/>
  <c r="AHF117" i="4"/>
  <c r="EK117" i="4"/>
  <c r="EK108" i="4"/>
  <c r="EK70" i="4"/>
  <c r="IA70" i="4"/>
  <c r="AHF70" i="4"/>
  <c r="EK72" i="4"/>
  <c r="AHF72" i="4"/>
  <c r="IA72" i="4"/>
  <c r="AHF57" i="4"/>
  <c r="EK57" i="4"/>
  <c r="IA57" i="4"/>
  <c r="EK58" i="4"/>
  <c r="IA58" i="4"/>
  <c r="AHF58" i="4"/>
  <c r="EK130" i="4"/>
  <c r="IA130" i="4"/>
  <c r="AHF130" i="4"/>
  <c r="AHF138" i="4"/>
  <c r="IA138" i="4"/>
  <c r="EK138" i="4"/>
  <c r="IA76" i="4"/>
  <c r="AHF76" i="4"/>
  <c r="EK76" i="4"/>
  <c r="AHF125" i="4"/>
  <c r="EK125" i="4"/>
  <c r="IA125" i="4"/>
  <c r="AHF43" i="4"/>
  <c r="EK43" i="4"/>
  <c r="IA43" i="4"/>
  <c r="IA151" i="4"/>
  <c r="EK151" i="4"/>
  <c r="AHF157" i="4"/>
  <c r="EK157" i="4"/>
  <c r="IA157" i="4"/>
  <c r="EK30" i="4"/>
  <c r="IA30" i="4"/>
  <c r="AHF30" i="4"/>
  <c r="EK147" i="4"/>
  <c r="IA147" i="4"/>
  <c r="AHF147" i="4"/>
  <c r="IA118" i="4"/>
  <c r="EK118" i="4"/>
  <c r="AHF127" i="4"/>
  <c r="EK127" i="4"/>
  <c r="IA127" i="4"/>
  <c r="IA80" i="4"/>
  <c r="EK80" i="4"/>
  <c r="AHF80" i="4"/>
  <c r="EK46" i="4"/>
  <c r="AHF106" i="4"/>
  <c r="IA106" i="4"/>
  <c r="EK106" i="4"/>
  <c r="IA112" i="4"/>
  <c r="EK112" i="4"/>
  <c r="EK148" i="4"/>
  <c r="AHF148" i="4"/>
  <c r="IA148" i="4"/>
  <c r="AHF74" i="4"/>
  <c r="EK82" i="4"/>
  <c r="IA82" i="4"/>
  <c r="AHF82" i="4"/>
  <c r="EK103" i="4"/>
  <c r="IA103" i="4"/>
  <c r="AHF103" i="4"/>
  <c r="AHF4" i="4"/>
  <c r="EK4" i="4"/>
  <c r="IA4" i="4"/>
  <c r="AHF150" i="4"/>
  <c r="EK150" i="4"/>
  <c r="IA150" i="4"/>
  <c r="EK73" i="4"/>
  <c r="AHF73" i="4"/>
  <c r="IA66" i="4"/>
  <c r="EK66" i="4"/>
  <c r="IA95" i="4"/>
  <c r="EK95" i="4"/>
  <c r="AHF95" i="4"/>
  <c r="AHF59" i="4"/>
  <c r="EK59" i="4"/>
  <c r="IA59" i="4"/>
  <c r="AHF92" i="4"/>
  <c r="EK92" i="4"/>
  <c r="IA92" i="4"/>
  <c r="EK8" i="4"/>
  <c r="IA8" i="4"/>
  <c r="AHF8" i="4"/>
  <c r="EK49" i="4"/>
  <c r="IA49" i="4"/>
  <c r="AHF49" i="4"/>
  <c r="AHF67" i="4"/>
  <c r="EK67" i="4"/>
  <c r="IA67" i="4"/>
  <c r="AHF104" i="4"/>
  <c r="EK104" i="4"/>
  <c r="IA104" i="4"/>
  <c r="EK142" i="4"/>
  <c r="AHF54" i="4"/>
  <c r="IA54" i="4"/>
  <c r="EK54" i="4"/>
  <c r="AHF158" i="4"/>
  <c r="IA37" i="4"/>
  <c r="AHF37" i="4"/>
  <c r="EK5" i="4"/>
  <c r="IA5" i="4"/>
  <c r="AHF5" i="4"/>
  <c r="IA131" i="4"/>
  <c r="EK131" i="4"/>
  <c r="AHF131" i="4"/>
  <c r="EK113" i="4"/>
  <c r="IA113" i="4"/>
  <c r="AHF113" i="4"/>
  <c r="AHF114" i="4"/>
  <c r="EK114" i="4"/>
  <c r="IA114" i="4"/>
  <c r="EK44" i="4"/>
  <c r="AHF44" i="4"/>
  <c r="EK84" i="4"/>
  <c r="IA84" i="4"/>
  <c r="AHF84" i="4"/>
  <c r="AHF21" i="4"/>
  <c r="EK21" i="4"/>
  <c r="IA21" i="4"/>
  <c r="AHF145" i="4"/>
  <c r="EK145" i="4"/>
  <c r="IA145" i="4"/>
  <c r="AHF98" i="4"/>
  <c r="EK98" i="4"/>
  <c r="IA98" i="4"/>
  <c r="EK12" i="4"/>
  <c r="IA12" i="4"/>
  <c r="AHF12" i="4"/>
  <c r="EK29" i="4"/>
  <c r="IA29" i="4"/>
  <c r="AHF129" i="4"/>
  <c r="EK129" i="4"/>
  <c r="IA129" i="4"/>
  <c r="IA9" i="4"/>
  <c r="EK9" i="4"/>
  <c r="AHF9" i="4"/>
  <c r="EK122" i="4"/>
  <c r="IA122" i="4"/>
  <c r="AHF122" i="4"/>
  <c r="AHF105" i="4"/>
  <c r="EK105" i="4"/>
  <c r="IA105" i="4"/>
  <c r="EK101" i="4"/>
  <c r="IA101" i="4"/>
  <c r="AHF101" i="4"/>
  <c r="AHF33" i="4"/>
  <c r="EK33" i="4"/>
  <c r="IA33" i="4"/>
  <c r="AHF152" i="4"/>
  <c r="IA152" i="4"/>
  <c r="EK152" i="4"/>
  <c r="EK69" i="4"/>
  <c r="IA69" i="4"/>
  <c r="AHF110" i="4"/>
  <c r="EK110" i="4"/>
  <c r="IA110" i="4"/>
  <c r="AHF47" i="4"/>
  <c r="IA47" i="4"/>
  <c r="EK47" i="4"/>
  <c r="AHF154" i="4"/>
  <c r="EK154" i="4"/>
  <c r="IA154" i="4"/>
  <c r="AHF99" i="4"/>
  <c r="EK99" i="4"/>
  <c r="IA99" i="4"/>
  <c r="EK143" i="4"/>
  <c r="IA143" i="4"/>
  <c r="AHF143" i="4"/>
  <c r="EK89" i="4"/>
  <c r="IA89" i="4"/>
  <c r="AHF89" i="4"/>
  <c r="AHF144" i="4"/>
  <c r="EK144" i="4"/>
  <c r="IA144" i="4"/>
  <c r="EK61" i="4"/>
  <c r="AHF61" i="4"/>
  <c r="EK14" i="4"/>
  <c r="AHF14" i="4"/>
  <c r="IA96" i="4"/>
  <c r="EK96" i="4"/>
  <c r="AHF96" i="4"/>
  <c r="AHF159" i="4"/>
  <c r="IA159" i="4"/>
  <c r="EK159" i="4"/>
  <c r="AHF22" i="4"/>
  <c r="EK22" i="4"/>
  <c r="IA11" i="4"/>
  <c r="EK11" i="4"/>
  <c r="AHF11" i="4"/>
  <c r="EK65" i="4"/>
  <c r="IA65" i="4"/>
  <c r="AHF65" i="4"/>
  <c r="EK111" i="4"/>
  <c r="IA111" i="4"/>
  <c r="AHF111" i="4"/>
  <c r="EK6" i="4"/>
  <c r="IA6" i="4"/>
  <c r="AHF6" i="4"/>
  <c r="EK10" i="4"/>
  <c r="IA140" i="4"/>
  <c r="EK140" i="4"/>
  <c r="EK135" i="4"/>
  <c r="IA135" i="4"/>
  <c r="AHF135" i="4"/>
  <c r="AHF119" i="4"/>
  <c r="EK119" i="4"/>
  <c r="IA119" i="4"/>
  <c r="EK50" i="4"/>
  <c r="IA50" i="4"/>
  <c r="AHF146" i="4"/>
  <c r="EK146" i="4"/>
  <c r="IA139" i="4"/>
  <c r="AHF139" i="4"/>
  <c r="EK139" i="4"/>
  <c r="EK32" i="4"/>
  <c r="IA32" i="4"/>
  <c r="AHF32" i="4"/>
  <c r="EK121" i="4"/>
  <c r="IA121" i="4"/>
  <c r="AHF121" i="4"/>
  <c r="EK120" i="4"/>
  <c r="IA120" i="4"/>
  <c r="AHF120" i="4"/>
  <c r="AHF128" i="4"/>
  <c r="EK128" i="4"/>
  <c r="IA128" i="4"/>
  <c r="AHF155" i="4"/>
  <c r="EK155" i="4"/>
  <c r="IA155" i="4"/>
  <c r="EK87" i="4"/>
  <c r="IA87" i="4"/>
  <c r="AHF87" i="4"/>
  <c r="IA85" i="4"/>
  <c r="EK85" i="4"/>
  <c r="AHF85" i="4"/>
  <c r="IA52" i="4"/>
  <c r="EK52" i="4"/>
  <c r="AHF52" i="4"/>
  <c r="AHF39" i="4"/>
  <c r="EK39" i="4"/>
  <c r="IA39" i="4"/>
  <c r="AHF60" i="4"/>
  <c r="EK60" i="4"/>
  <c r="IA60" i="4"/>
  <c r="EK126" i="4"/>
  <c r="IA126" i="4"/>
  <c r="AHF126" i="4"/>
  <c r="AHF123" i="4"/>
  <c r="EK123" i="4"/>
  <c r="IA123" i="4"/>
  <c r="AHF161" i="4"/>
  <c r="EK161" i="4"/>
  <c r="IA161" i="4"/>
  <c r="AHF55" i="4"/>
  <c r="EK55" i="4"/>
  <c r="IA55" i="4"/>
  <c r="EK16" i="4"/>
  <c r="IA16" i="4"/>
  <c r="AHF16" i="4"/>
  <c r="AHF137" i="4"/>
  <c r="EK20" i="4"/>
  <c r="IA94" i="4"/>
  <c r="IA134" i="4"/>
  <c r="IA102" i="4"/>
  <c r="IA20" i="4"/>
  <c r="EK94" i="4"/>
  <c r="EK134" i="4"/>
  <c r="IA156" i="4"/>
  <c r="EK156" i="4"/>
  <c r="EK93" i="4"/>
  <c r="IA73" i="4"/>
  <c r="IA78" i="4"/>
  <c r="EK19" i="4"/>
  <c r="EK78" i="4"/>
  <c r="IA137" i="4"/>
  <c r="IA93" i="4"/>
  <c r="IA136" i="4"/>
  <c r="IA19" i="4"/>
  <c r="AHF94" i="4"/>
  <c r="EK136" i="4"/>
  <c r="AHF134" i="4"/>
  <c r="HZ79" i="4"/>
  <c r="AHE23" i="4"/>
  <c r="EJ66" i="4"/>
  <c r="HZ66" i="4"/>
  <c r="AHE79" i="4"/>
  <c r="AKQ79" i="4"/>
  <c r="EJ123" i="4"/>
  <c r="HZ123" i="4"/>
  <c r="EJ23" i="4"/>
  <c r="AHE66" i="4"/>
  <c r="HZ23" i="4"/>
  <c r="EJ79" i="4"/>
  <c r="EJ109" i="4"/>
  <c r="EJ41" i="4"/>
  <c r="HZ41" i="4"/>
  <c r="HZ109" i="4"/>
  <c r="EJ63" i="4"/>
  <c r="AHE63" i="4"/>
  <c r="HZ63" i="4"/>
  <c r="AHE109" i="4"/>
  <c r="EJ93" i="4"/>
  <c r="AHE93" i="4"/>
  <c r="HZ93" i="4"/>
  <c r="EJ153" i="4"/>
  <c r="AHE153" i="4"/>
  <c r="EJ61" i="4"/>
  <c r="EJ27" i="4"/>
  <c r="HZ27" i="4"/>
  <c r="HZ153" i="4"/>
  <c r="AHE99" i="4"/>
  <c r="EJ159" i="4"/>
  <c r="AHE108" i="4"/>
  <c r="HZ108" i="4"/>
  <c r="EJ108" i="4"/>
  <c r="AHE128" i="4"/>
  <c r="HZ128" i="4"/>
  <c r="EJ128" i="4"/>
  <c r="AHE101" i="4"/>
  <c r="HZ101" i="4"/>
  <c r="EJ101" i="4"/>
  <c r="AHE83" i="4"/>
  <c r="HZ83" i="4"/>
  <c r="EJ83" i="4"/>
  <c r="EJ144" i="4"/>
  <c r="HZ144" i="4"/>
  <c r="HZ56" i="4"/>
  <c r="EJ56" i="4"/>
  <c r="AHE56" i="4"/>
  <c r="HZ53" i="4"/>
  <c r="EJ53" i="4"/>
  <c r="EJ60" i="4"/>
  <c r="HZ60" i="4"/>
  <c r="AHE60" i="4"/>
  <c r="HZ143" i="4"/>
  <c r="EJ143" i="4"/>
  <c r="AHE33" i="4"/>
  <c r="HZ33" i="4"/>
  <c r="EJ33" i="4"/>
  <c r="HZ6" i="4"/>
  <c r="EJ6" i="4"/>
  <c r="AHE106" i="4"/>
  <c r="HZ106" i="4"/>
  <c r="AHE7" i="4"/>
  <c r="HZ7" i="4"/>
  <c r="EJ7" i="4"/>
  <c r="AHE58" i="4"/>
  <c r="HZ58" i="4"/>
  <c r="EJ58" i="4"/>
  <c r="AHE36" i="4"/>
  <c r="HZ36" i="4"/>
  <c r="EJ36" i="4"/>
  <c r="AHE82" i="4"/>
  <c r="HZ82" i="4"/>
  <c r="EJ82" i="4"/>
  <c r="AHE89" i="4"/>
  <c r="HZ89" i="4"/>
  <c r="EJ89" i="4"/>
  <c r="AHE32" i="4"/>
  <c r="HZ32" i="4"/>
  <c r="EJ32" i="4"/>
  <c r="HZ69" i="4"/>
  <c r="EJ69" i="4"/>
  <c r="EJ20" i="4"/>
  <c r="AHE20" i="4"/>
  <c r="HZ142" i="4"/>
  <c r="EJ142" i="4"/>
  <c r="AHE130" i="4"/>
  <c r="HZ130" i="4"/>
  <c r="EJ130" i="4"/>
  <c r="AHE155" i="4"/>
  <c r="HZ155" i="4"/>
  <c r="EJ155" i="4"/>
  <c r="AHE111" i="4"/>
  <c r="HZ111" i="4"/>
  <c r="EJ111" i="4"/>
  <c r="EJ85" i="4"/>
  <c r="AHE85" i="4"/>
  <c r="HZ85" i="4"/>
  <c r="AHE44" i="4"/>
  <c r="HZ44" i="4"/>
  <c r="EJ44" i="4"/>
  <c r="AHE59" i="4"/>
  <c r="HZ59" i="4"/>
  <c r="EJ59" i="4"/>
  <c r="AHE141" i="4"/>
  <c r="HZ141" i="4"/>
  <c r="EJ141" i="4"/>
  <c r="AHE147" i="4"/>
  <c r="HZ147" i="4"/>
  <c r="EJ147" i="4"/>
  <c r="AHE65" i="4"/>
  <c r="EJ65" i="4"/>
  <c r="HZ65" i="4"/>
  <c r="EJ139" i="4"/>
  <c r="HZ139" i="4"/>
  <c r="AHE139" i="4"/>
  <c r="AHE104" i="4"/>
  <c r="EJ104" i="4"/>
  <c r="HZ104" i="4"/>
  <c r="HZ54" i="4"/>
  <c r="EJ54" i="4"/>
  <c r="AHE54" i="4"/>
  <c r="AHE57" i="4"/>
  <c r="HZ57" i="4"/>
  <c r="EJ57" i="4"/>
  <c r="AHE68" i="4"/>
  <c r="HZ68" i="4"/>
  <c r="EJ68" i="4"/>
  <c r="AHE156" i="4"/>
  <c r="HZ156" i="4"/>
  <c r="EJ156" i="4"/>
  <c r="AHE55" i="4"/>
  <c r="HZ55" i="4"/>
  <c r="EJ55" i="4"/>
  <c r="EJ136" i="4"/>
  <c r="HZ136" i="4"/>
  <c r="AHE136" i="4"/>
  <c r="AHE122" i="4"/>
  <c r="HZ122" i="4"/>
  <c r="EJ122" i="4"/>
  <c r="HZ135" i="4"/>
  <c r="EJ135" i="4"/>
  <c r="AHE135" i="4"/>
  <c r="AHE126" i="4"/>
  <c r="HZ126" i="4"/>
  <c r="EJ126" i="4"/>
  <c r="EJ161" i="4"/>
  <c r="HZ161" i="4"/>
  <c r="AHE161" i="4"/>
  <c r="AHE87" i="4"/>
  <c r="HZ87" i="4"/>
  <c r="EJ87" i="4"/>
  <c r="HZ16" i="4"/>
  <c r="EJ16" i="4"/>
  <c r="AHE16" i="4"/>
  <c r="EJ110" i="4"/>
  <c r="HZ110" i="4"/>
  <c r="AHE120" i="4"/>
  <c r="HZ120" i="4"/>
  <c r="EJ120" i="4"/>
  <c r="AHE78" i="4"/>
  <c r="HZ78" i="4"/>
  <c r="EJ78" i="4"/>
  <c r="AHE30" i="4"/>
  <c r="HZ30" i="4"/>
  <c r="EJ30" i="4"/>
  <c r="AHE91" i="4"/>
  <c r="HZ91" i="4"/>
  <c r="EJ91" i="4"/>
  <c r="AHE137" i="4"/>
  <c r="HZ137" i="4"/>
  <c r="EJ137" i="4"/>
  <c r="AHE152" i="4"/>
  <c r="HZ152" i="4"/>
  <c r="EJ152" i="4"/>
  <c r="AHE92" i="4"/>
  <c r="EJ92" i="4"/>
  <c r="HZ92" i="4"/>
  <c r="HZ145" i="4"/>
  <c r="EJ145" i="4"/>
  <c r="AHE8" i="4"/>
  <c r="HZ8" i="4"/>
  <c r="EJ8" i="4"/>
  <c r="EJ42" i="4"/>
  <c r="HZ42" i="4"/>
  <c r="AHE42" i="4"/>
  <c r="AHE133" i="4"/>
  <c r="HZ133" i="4"/>
  <c r="EJ133" i="4"/>
  <c r="AHE117" i="4"/>
  <c r="HZ129" i="4"/>
  <c r="EJ129" i="4"/>
  <c r="AHE129" i="4"/>
  <c r="AHE96" i="4"/>
  <c r="HZ96" i="4"/>
  <c r="EJ96" i="4"/>
  <c r="AHE9" i="4"/>
  <c r="HZ149" i="4"/>
  <c r="EJ149" i="4"/>
  <c r="AHE11" i="4"/>
  <c r="AHE146" i="4"/>
  <c r="HZ146" i="4"/>
  <c r="EJ146" i="4"/>
  <c r="AHE162" i="4"/>
  <c r="HZ162" i="4"/>
  <c r="EJ162" i="4"/>
  <c r="AHE29" i="4"/>
  <c r="HZ29" i="4"/>
  <c r="EJ29" i="4"/>
  <c r="HZ159" i="4"/>
  <c r="AHE10" i="4"/>
  <c r="HZ10" i="4"/>
  <c r="EJ10" i="4"/>
  <c r="AHE88" i="4"/>
  <c r="HZ88" i="4"/>
  <c r="EJ88" i="4"/>
  <c r="AHE22" i="4"/>
  <c r="HZ22" i="4"/>
  <c r="EJ22" i="4"/>
  <c r="AHE157" i="4"/>
  <c r="HZ157" i="4"/>
  <c r="EJ157" i="4"/>
  <c r="AHE73" i="4"/>
  <c r="HZ73" i="4"/>
  <c r="EJ73" i="4"/>
  <c r="AHE118" i="4"/>
  <c r="HZ118" i="4"/>
  <c r="EJ118" i="4"/>
  <c r="EJ76" i="4"/>
  <c r="HZ76" i="4"/>
  <c r="AHE76" i="4"/>
  <c r="AHE100" i="4"/>
  <c r="EJ100" i="4"/>
  <c r="HZ100" i="4"/>
  <c r="AHE52" i="4"/>
  <c r="HZ52" i="4"/>
  <c r="AHE72" i="4"/>
  <c r="HZ72" i="4"/>
  <c r="EJ72" i="4"/>
  <c r="EJ119" i="4"/>
  <c r="HZ119" i="4"/>
  <c r="AHE119" i="4"/>
  <c r="AHE94" i="4"/>
  <c r="HZ94" i="4"/>
  <c r="EJ94" i="4"/>
  <c r="HZ105" i="4"/>
  <c r="EJ105" i="4"/>
  <c r="AHE105" i="4"/>
  <c r="AHE98" i="4"/>
  <c r="HZ98" i="4"/>
  <c r="EJ98" i="4"/>
  <c r="AHE127" i="4"/>
  <c r="HZ127" i="4"/>
  <c r="EJ127" i="4"/>
  <c r="EJ125" i="4"/>
  <c r="HZ125" i="4"/>
  <c r="AHE125" i="4"/>
  <c r="HZ124" i="4"/>
  <c r="HZ151" i="4"/>
  <c r="AHE151" i="4"/>
  <c r="AHE154" i="4"/>
  <c r="HZ154" i="4"/>
  <c r="AHE148" i="4"/>
  <c r="EJ148" i="4"/>
  <c r="AHE131" i="4"/>
  <c r="AHE138" i="4"/>
  <c r="AHE4" i="4"/>
  <c r="HZ4" i="4"/>
  <c r="EJ4" i="4"/>
  <c r="AHE80" i="4"/>
  <c r="HZ80" i="4"/>
  <c r="EJ80" i="4"/>
  <c r="AHE14" i="4"/>
  <c r="EJ14" i="4"/>
  <c r="AHE84" i="4"/>
  <c r="HZ84" i="4"/>
  <c r="EJ84" i="4"/>
  <c r="EJ37" i="4"/>
  <c r="AHE37" i="4"/>
  <c r="HZ5" i="4"/>
  <c r="EJ5" i="4"/>
  <c r="AHE5" i="4"/>
  <c r="AHE107" i="4"/>
  <c r="HZ107" i="4"/>
  <c r="EJ107" i="4"/>
  <c r="HZ113" i="4"/>
  <c r="EJ113" i="4"/>
  <c r="AHE113" i="4"/>
  <c r="EJ67" i="4"/>
  <c r="HZ67" i="4"/>
  <c r="AHE67" i="4"/>
  <c r="HZ150" i="4"/>
  <c r="EJ150" i="4"/>
  <c r="AHE150" i="4"/>
  <c r="AHE49" i="4"/>
  <c r="AHE35" i="4"/>
  <c r="EJ114" i="4"/>
  <c r="HZ114" i="4"/>
  <c r="EJ64" i="4"/>
  <c r="HZ61" i="4"/>
  <c r="EJ47" i="4"/>
  <c r="EJ74" i="4"/>
  <c r="EJ39" i="4"/>
  <c r="HZ39" i="4"/>
  <c r="HZ121" i="4"/>
  <c r="EJ134" i="4"/>
  <c r="HZ134" i="4"/>
  <c r="HZ47" i="4"/>
  <c r="HZ74" i="4"/>
  <c r="HZ43" i="4"/>
  <c r="EJ35" i="4"/>
  <c r="HZ35" i="4"/>
  <c r="EJ43" i="4"/>
  <c r="EJ70" i="4"/>
  <c r="HZ70" i="4"/>
  <c r="EJ121" i="4"/>
  <c r="EJ50" i="4"/>
  <c r="HZ50" i="4"/>
  <c r="HZ64" i="4"/>
  <c r="AHE97" i="4"/>
  <c r="EJ99" i="4"/>
  <c r="HZ99" i="4"/>
  <c r="AHE121" i="4"/>
  <c r="EJ103" i="4"/>
  <c r="HZ103" i="4"/>
  <c r="AHE64" i="4"/>
  <c r="AHE21" i="4"/>
  <c r="EJ12" i="4"/>
  <c r="HZ12" i="4"/>
  <c r="HZ97" i="4"/>
  <c r="AHE43" i="4"/>
  <c r="EJ21" i="4"/>
  <c r="HZ21" i="4"/>
  <c r="EJ49" i="4"/>
  <c r="HZ49" i="4"/>
  <c r="AHD96" i="4"/>
  <c r="HY14" i="4"/>
  <c r="EI31" i="4"/>
  <c r="HY31" i="4"/>
  <c r="EI84" i="4"/>
  <c r="EI34" i="4"/>
  <c r="HY34" i="4"/>
  <c r="AHD31" i="4"/>
  <c r="EI13" i="4"/>
  <c r="HY25" i="4"/>
  <c r="EI25" i="4"/>
  <c r="EI109" i="4"/>
  <c r="AHD109" i="4"/>
  <c r="HY109" i="4"/>
  <c r="EI112" i="4"/>
  <c r="EI46" i="4"/>
  <c r="HY23" i="4"/>
  <c r="HY46" i="4"/>
  <c r="AHD46" i="4"/>
  <c r="AKQ46" i="4"/>
  <c r="EI96" i="4"/>
  <c r="EI43" i="4"/>
  <c r="HY43" i="4"/>
  <c r="HY96" i="4"/>
  <c r="EI23" i="4"/>
  <c r="HY40" i="4"/>
  <c r="AHD40" i="4"/>
  <c r="AKQ40" i="4"/>
  <c r="HY140" i="4"/>
  <c r="AHD41" i="4"/>
  <c r="HY115" i="4"/>
  <c r="EI140" i="4"/>
  <c r="AHD115" i="4"/>
  <c r="AKQ115" i="4"/>
  <c r="EI38" i="4"/>
  <c r="AHD38" i="4"/>
  <c r="EI41" i="4"/>
  <c r="HY41" i="4"/>
  <c r="HY38" i="4"/>
  <c r="EI115" i="4"/>
  <c r="AHD78" i="4"/>
  <c r="EI78" i="4"/>
  <c r="HY78" i="4"/>
  <c r="EI27" i="4"/>
  <c r="AHD27" i="4"/>
  <c r="HY27" i="4"/>
  <c r="AHD61" i="4"/>
  <c r="HY61" i="4"/>
  <c r="EI61" i="4"/>
  <c r="AHD35" i="4"/>
  <c r="HY35" i="4"/>
  <c r="EI35" i="4"/>
  <c r="HY44" i="4"/>
  <c r="EI44" i="4"/>
  <c r="AHD44" i="4"/>
  <c r="AHD119" i="4"/>
  <c r="HY119" i="4"/>
  <c r="EI119" i="4"/>
  <c r="HY59" i="4"/>
  <c r="EI59" i="4"/>
  <c r="AHD59" i="4"/>
  <c r="AHD73" i="4"/>
  <c r="HY73" i="4"/>
  <c r="EI73" i="4"/>
  <c r="HY11" i="4"/>
  <c r="EI11" i="4"/>
  <c r="AHD11" i="4"/>
  <c r="AHD161" i="4"/>
  <c r="HY161" i="4"/>
  <c r="EI161" i="4"/>
  <c r="HY111" i="4"/>
  <c r="EI111" i="4"/>
  <c r="AHD111" i="4"/>
  <c r="AHD110" i="4"/>
  <c r="HY110" i="4"/>
  <c r="EI110" i="4"/>
  <c r="HY149" i="4"/>
  <c r="EI149" i="4"/>
  <c r="AHD149" i="4"/>
  <c r="AHD120" i="4"/>
  <c r="HY120" i="4"/>
  <c r="EI120" i="4"/>
  <c r="HY147" i="4"/>
  <c r="EI147" i="4"/>
  <c r="AHD147" i="4"/>
  <c r="AHD143" i="4"/>
  <c r="HY143" i="4"/>
  <c r="EI143" i="4"/>
  <c r="HY137" i="4"/>
  <c r="EI137" i="4"/>
  <c r="AHD137" i="4"/>
  <c r="AHD125" i="4"/>
  <c r="HY125" i="4"/>
  <c r="EI125" i="4"/>
  <c r="HY108" i="4"/>
  <c r="EI108" i="4"/>
  <c r="AHD108" i="4"/>
  <c r="HY123" i="4"/>
  <c r="EI123" i="4"/>
  <c r="AHD123" i="4"/>
  <c r="EI68" i="4"/>
  <c r="AHD68" i="4"/>
  <c r="HY82" i="4"/>
  <c r="EI82" i="4"/>
  <c r="AHD82" i="4"/>
  <c r="HY4" i="4"/>
  <c r="EI4" i="4"/>
  <c r="AHD4" i="4"/>
  <c r="AHD100" i="4"/>
  <c r="HY100" i="4"/>
  <c r="EI100" i="4"/>
  <c r="HY112" i="4"/>
  <c r="AHD97" i="4"/>
  <c r="HY97" i="4"/>
  <c r="EI97" i="4"/>
  <c r="AHD142" i="4"/>
  <c r="HY155" i="4"/>
  <c r="EI155" i="4"/>
  <c r="AHD155" i="4"/>
  <c r="AHD113" i="4"/>
  <c r="HY113" i="4"/>
  <c r="EI113" i="4"/>
  <c r="AHD67" i="4"/>
  <c r="HY67" i="4"/>
  <c r="EI67" i="4"/>
  <c r="AHD29" i="4"/>
  <c r="HY29" i="4"/>
  <c r="EI29" i="4"/>
  <c r="AHD54" i="4"/>
  <c r="HY53" i="4"/>
  <c r="EI53" i="4"/>
  <c r="AHD53" i="4"/>
  <c r="AHD58" i="4"/>
  <c r="HY58" i="4"/>
  <c r="EI58" i="4"/>
  <c r="HY30" i="4"/>
  <c r="EI30" i="4"/>
  <c r="AHD30" i="4"/>
  <c r="HY83" i="4"/>
  <c r="EI83" i="4"/>
  <c r="HY133" i="4"/>
  <c r="EI133" i="4"/>
  <c r="AHD133" i="4"/>
  <c r="EI80" i="4"/>
  <c r="AHD80" i="4"/>
  <c r="HY135" i="4"/>
  <c r="EI135" i="4"/>
  <c r="AHD135" i="4"/>
  <c r="EI141" i="4"/>
  <c r="AHD141" i="4"/>
  <c r="HY8" i="4"/>
  <c r="EI8" i="4"/>
  <c r="AHD8" i="4"/>
  <c r="HY134" i="4"/>
  <c r="EI134" i="4"/>
  <c r="AHD134" i="4"/>
  <c r="HY12" i="4"/>
  <c r="EI12" i="4"/>
  <c r="AHD12" i="4"/>
  <c r="HY150" i="4"/>
  <c r="EI150" i="4"/>
  <c r="AHD150" i="4"/>
  <c r="EI70" i="4"/>
  <c r="HY70" i="4"/>
  <c r="HY94" i="4"/>
  <c r="HY22" i="4"/>
  <c r="EI22" i="4"/>
  <c r="AHD22" i="4"/>
  <c r="AHD126" i="4"/>
  <c r="HY126" i="4"/>
  <c r="EI126" i="4"/>
  <c r="AHD91" i="4"/>
  <c r="HY91" i="4"/>
  <c r="EI91" i="4"/>
  <c r="AHD33" i="4"/>
  <c r="HY33" i="4"/>
  <c r="EI33" i="4"/>
  <c r="AHD144" i="4"/>
  <c r="HY144" i="4"/>
  <c r="EI144" i="4"/>
  <c r="HY68" i="4"/>
  <c r="HY52" i="4"/>
  <c r="AHD52" i="4"/>
  <c r="AHD145" i="4"/>
  <c r="HY145" i="4"/>
  <c r="EI145" i="4"/>
  <c r="HY57" i="4"/>
  <c r="EI57" i="4"/>
  <c r="AHD57" i="4"/>
  <c r="EI65" i="4"/>
  <c r="HY65" i="4"/>
  <c r="AHD65" i="4"/>
  <c r="AHD146" i="4"/>
  <c r="HY146" i="4"/>
  <c r="EI146" i="4"/>
  <c r="AHD152" i="4"/>
  <c r="HY152" i="4"/>
  <c r="EI152" i="4"/>
  <c r="EI14" i="4"/>
  <c r="AHD14" i="4"/>
  <c r="AHD84" i="4"/>
  <c r="HY84" i="4"/>
  <c r="AHD154" i="4"/>
  <c r="HY154" i="4"/>
  <c r="EI154" i="4"/>
  <c r="AHD131" i="4"/>
  <c r="HY131" i="4"/>
  <c r="EI131" i="4"/>
  <c r="AHD42" i="4"/>
  <c r="HY42" i="4"/>
  <c r="EI42" i="4"/>
  <c r="AHD139" i="4"/>
  <c r="HY139" i="4"/>
  <c r="EI139" i="4"/>
  <c r="HY6" i="4"/>
  <c r="EI6" i="4"/>
  <c r="AHD6" i="4"/>
  <c r="EI88" i="4"/>
  <c r="AHD92" i="4"/>
  <c r="HY92" i="4"/>
  <c r="EI92" i="4"/>
  <c r="HY9" i="4"/>
  <c r="EI9" i="4"/>
  <c r="AHD9" i="4"/>
  <c r="AHD107" i="4"/>
  <c r="HY107" i="4"/>
  <c r="EI107" i="4"/>
  <c r="HY138" i="4"/>
  <c r="EI138" i="4"/>
  <c r="AHD138" i="4"/>
  <c r="AHD162" i="4"/>
  <c r="HY162" i="4"/>
  <c r="EI162" i="4"/>
  <c r="AHD104" i="4"/>
  <c r="HY104" i="4"/>
  <c r="EI104" i="4"/>
  <c r="AHD69" i="4"/>
  <c r="HY69" i="4"/>
  <c r="EI69" i="4"/>
  <c r="HY37" i="4"/>
  <c r="EI37" i="4"/>
  <c r="AHD21" i="4"/>
  <c r="HY21" i="4"/>
  <c r="EI21" i="4"/>
  <c r="EI118" i="4"/>
  <c r="AHD118" i="4"/>
  <c r="HY156" i="4"/>
  <c r="EI156" i="4"/>
  <c r="AHD156" i="4"/>
  <c r="HY32" i="4"/>
  <c r="EI32" i="4"/>
  <c r="AHD32" i="4"/>
  <c r="HY129" i="4"/>
  <c r="AHD60" i="4"/>
  <c r="HY60" i="4"/>
  <c r="EI60" i="4"/>
  <c r="HY122" i="4"/>
  <c r="EI122" i="4"/>
  <c r="AHD122" i="4"/>
  <c r="EI148" i="4"/>
  <c r="HY148" i="4"/>
  <c r="AHD148" i="4"/>
  <c r="AHD49" i="4"/>
  <c r="HY49" i="4"/>
  <c r="EI49" i="4"/>
  <c r="AHD87" i="4"/>
  <c r="HY87" i="4"/>
  <c r="EI87" i="4"/>
  <c r="AHD85" i="4"/>
  <c r="HY85" i="4"/>
  <c r="EI85" i="4"/>
  <c r="HY7" i="4"/>
  <c r="EI7" i="4"/>
  <c r="AHD7" i="4"/>
  <c r="HY5" i="4"/>
  <c r="EI5" i="4"/>
  <c r="AHD5" i="4"/>
  <c r="AHD99" i="4"/>
  <c r="HY99" i="4"/>
  <c r="EI99" i="4"/>
  <c r="AHD98" i="4"/>
  <c r="HY98" i="4"/>
  <c r="EI98" i="4"/>
  <c r="AHD114" i="4"/>
  <c r="HY114" i="4"/>
  <c r="EI114" i="4"/>
  <c r="AHD136" i="4"/>
  <c r="HY136" i="4"/>
  <c r="EI136" i="4"/>
  <c r="HY39" i="4"/>
  <c r="EI39" i="4"/>
  <c r="AHD39" i="4"/>
  <c r="EI36" i="4"/>
  <c r="AHD36" i="4"/>
  <c r="HY50" i="4"/>
  <c r="EI50" i="4"/>
  <c r="AHD50" i="4"/>
  <c r="HY103" i="4"/>
  <c r="EI103" i="4"/>
  <c r="AHD103" i="4"/>
  <c r="HY55" i="4"/>
  <c r="EI55" i="4"/>
  <c r="AHD55" i="4"/>
  <c r="HY16" i="4"/>
  <c r="EI16" i="4"/>
  <c r="AHD16" i="4"/>
  <c r="AHD56" i="4"/>
  <c r="HY56" i="4"/>
  <c r="EI56" i="4"/>
  <c r="EI121" i="4"/>
  <c r="HY121" i="4"/>
  <c r="AHD121" i="4"/>
  <c r="AHD128" i="4"/>
  <c r="HY128" i="4"/>
  <c r="EI128" i="4"/>
  <c r="HY130" i="4"/>
  <c r="EI130" i="4"/>
  <c r="AHD130" i="4"/>
  <c r="AHD101" i="4"/>
  <c r="HY101" i="4"/>
  <c r="EI101" i="4"/>
  <c r="HY76" i="4"/>
  <c r="EI76" i="4"/>
  <c r="AHD117" i="4"/>
  <c r="HY117" i="4"/>
  <c r="EI117" i="4"/>
  <c r="EI89" i="4"/>
  <c r="AHD72" i="4"/>
  <c r="HY89" i="4"/>
  <c r="AHD157" i="4"/>
  <c r="EI127" i="4"/>
  <c r="HY127" i="4"/>
  <c r="EI132" i="4"/>
  <c r="AHD132" i="4"/>
  <c r="AHD94" i="4"/>
  <c r="EI81" i="4"/>
  <c r="AHD81" i="4"/>
  <c r="AKQ81" i="4"/>
  <c r="EI72" i="4"/>
  <c r="HY132" i="4"/>
  <c r="AHD70" i="4"/>
  <c r="HY72" i="4"/>
  <c r="EI157" i="4"/>
  <c r="HY157" i="4"/>
  <c r="HY81" i="4"/>
  <c r="EI105" i="4"/>
  <c r="EI94" i="4"/>
  <c r="HY105" i="4"/>
  <c r="AKB81" i="4"/>
  <c r="HX132" i="4"/>
  <c r="AHC34" i="4"/>
  <c r="AHC132" i="4"/>
  <c r="EH34" i="4"/>
  <c r="AHC35" i="4"/>
  <c r="HX34" i="4"/>
  <c r="EH35" i="4"/>
  <c r="HX35" i="4"/>
  <c r="EH132" i="4"/>
  <c r="EH28" i="4"/>
  <c r="EH63" i="4"/>
  <c r="AHC32" i="4"/>
  <c r="AHC28" i="4"/>
  <c r="AKK28" i="4"/>
  <c r="HX63" i="4"/>
  <c r="HX28" i="4"/>
  <c r="HE28" i="4"/>
  <c r="AHC63" i="4"/>
  <c r="AKL63" i="4"/>
  <c r="AHC41" i="4"/>
  <c r="EH41" i="4"/>
  <c r="HX41" i="4"/>
  <c r="EH38" i="4"/>
  <c r="HX38" i="4"/>
  <c r="AHC38" i="4"/>
  <c r="EH27" i="4"/>
  <c r="AHC27" i="4"/>
  <c r="EH115" i="4"/>
  <c r="AHC115" i="4"/>
  <c r="EH46" i="4"/>
  <c r="HX27" i="4"/>
  <c r="HX115" i="4"/>
  <c r="HX153" i="4"/>
  <c r="EH153" i="4"/>
  <c r="AHC153" i="4"/>
  <c r="EH48" i="4"/>
  <c r="AHC62" i="4"/>
  <c r="EH22" i="4"/>
  <c r="EH89" i="4"/>
  <c r="AHC89" i="4"/>
  <c r="HX60" i="4"/>
  <c r="EH60" i="4"/>
  <c r="AHC60" i="4"/>
  <c r="HX128" i="4"/>
  <c r="AHC128" i="4"/>
  <c r="EH128" i="4"/>
  <c r="AHC99" i="4"/>
  <c r="HX99" i="4"/>
  <c r="HX101" i="4"/>
  <c r="AHC101" i="4"/>
  <c r="EH101" i="4"/>
  <c r="AHC4" i="4"/>
  <c r="HX4" i="4"/>
  <c r="EH4" i="4"/>
  <c r="AHC117" i="4"/>
  <c r="HX117" i="4"/>
  <c r="HX10" i="4"/>
  <c r="EH10" i="4"/>
  <c r="AHC10" i="4"/>
  <c r="HX129" i="4"/>
  <c r="AHC129" i="4"/>
  <c r="EH129" i="4"/>
  <c r="HX121" i="4"/>
  <c r="EH121" i="4"/>
  <c r="AHC121" i="4"/>
  <c r="AHC120" i="4"/>
  <c r="EH120" i="4"/>
  <c r="AHC147" i="4"/>
  <c r="HX147" i="4"/>
  <c r="EH147" i="4"/>
  <c r="HX113" i="4"/>
  <c r="AHC113" i="4"/>
  <c r="EH113" i="4"/>
  <c r="HX127" i="4"/>
  <c r="AHC127" i="4"/>
  <c r="EH127" i="4"/>
  <c r="HX29" i="4"/>
  <c r="AHC29" i="4"/>
  <c r="EH29" i="4"/>
  <c r="HX47" i="4"/>
  <c r="AHC47" i="4"/>
  <c r="EH47" i="4"/>
  <c r="HX135" i="4"/>
  <c r="AHC135" i="4"/>
  <c r="EH135" i="4"/>
  <c r="HX123" i="4"/>
  <c r="AHC123" i="4"/>
  <c r="EH123" i="4"/>
  <c r="HX68" i="4"/>
  <c r="AHC68" i="4"/>
  <c r="EH68" i="4"/>
  <c r="HX82" i="4"/>
  <c r="AHC82" i="4"/>
  <c r="EH82" i="4"/>
  <c r="HX67" i="4"/>
  <c r="EH67" i="4"/>
  <c r="AHC67" i="4"/>
  <c r="HX100" i="4"/>
  <c r="EH100" i="4"/>
  <c r="AHC20" i="4"/>
  <c r="HX20" i="4"/>
  <c r="EH20" i="4"/>
  <c r="HX7" i="4"/>
  <c r="AHC7" i="4"/>
  <c r="EH7" i="4"/>
  <c r="HX142" i="4"/>
  <c r="AHC142" i="4"/>
  <c r="EH142" i="4"/>
  <c r="HX30" i="4"/>
  <c r="AHC30" i="4"/>
  <c r="EH30" i="4"/>
  <c r="HX134" i="4"/>
  <c r="HX137" i="4"/>
  <c r="AHC137" i="4"/>
  <c r="EH137" i="4"/>
  <c r="AHC125" i="4"/>
  <c r="HX125" i="4"/>
  <c r="EH125" i="4"/>
  <c r="HX70" i="4"/>
  <c r="AHC70" i="4"/>
  <c r="EH70" i="4"/>
  <c r="AHC119" i="4"/>
  <c r="HX119" i="4"/>
  <c r="HX108" i="4"/>
  <c r="AHC108" i="4"/>
  <c r="EH108" i="4"/>
  <c r="HX58" i="4"/>
  <c r="AHC58" i="4"/>
  <c r="EH58" i="4"/>
  <c r="HX105" i="4"/>
  <c r="EH105" i="4"/>
  <c r="AHC105" i="4"/>
  <c r="AHC83" i="4"/>
  <c r="HX83" i="4"/>
  <c r="EH83" i="4"/>
  <c r="HX76" i="4"/>
  <c r="EH76" i="4"/>
  <c r="AHC76" i="4"/>
  <c r="HX80" i="4"/>
  <c r="AHC80" i="4"/>
  <c r="EH80" i="4"/>
  <c r="AHC61" i="4"/>
  <c r="EH61" i="4"/>
  <c r="AHC112" i="4"/>
  <c r="AKP112" i="4"/>
  <c r="HX112" i="4"/>
  <c r="AHC157" i="4"/>
  <c r="HX157" i="4"/>
  <c r="HX141" i="4"/>
  <c r="AHC141" i="4"/>
  <c r="EH141" i="4"/>
  <c r="HX8" i="4"/>
  <c r="AHC8" i="4"/>
  <c r="AHC143" i="4"/>
  <c r="HX143" i="4"/>
  <c r="EH143" i="4"/>
  <c r="HX12" i="4"/>
  <c r="HX150" i="4"/>
  <c r="AHC150" i="4"/>
  <c r="EH150" i="4"/>
  <c r="HX46" i="4"/>
  <c r="AHC46" i="4"/>
  <c r="HX44" i="4"/>
  <c r="AHC44" i="4"/>
  <c r="EH44" i="4"/>
  <c r="HX151" i="4"/>
  <c r="AHC151" i="4"/>
  <c r="EH151" i="4"/>
  <c r="AHC97" i="4"/>
  <c r="HX97" i="4"/>
  <c r="EH97" i="4"/>
  <c r="HX126" i="4"/>
  <c r="AHC126" i="4"/>
  <c r="EH126" i="4"/>
  <c r="HX91" i="4"/>
  <c r="AHC91" i="4"/>
  <c r="EH91" i="4"/>
  <c r="AHC161" i="4"/>
  <c r="HX161" i="4"/>
  <c r="EH161" i="4"/>
  <c r="AHC111" i="4"/>
  <c r="HX111" i="4"/>
  <c r="EH111" i="4"/>
  <c r="HX120" i="4"/>
  <c r="HX69" i="4"/>
  <c r="EH69" i="4"/>
  <c r="AHC69" i="4"/>
  <c r="AHC140" i="4"/>
  <c r="HX140" i="4"/>
  <c r="EH140" i="4"/>
  <c r="EH72" i="4"/>
  <c r="AHC72" i="4"/>
  <c r="HX154" i="4"/>
  <c r="EH154" i="4"/>
  <c r="AHC154" i="4"/>
  <c r="AHC57" i="4"/>
  <c r="EH57" i="4"/>
  <c r="HX57" i="4"/>
  <c r="HX42" i="4"/>
  <c r="EH42" i="4"/>
  <c r="AHC42" i="4"/>
  <c r="AHC146" i="4"/>
  <c r="EH146" i="4"/>
  <c r="AHC144" i="4"/>
  <c r="HX144" i="4"/>
  <c r="EH144" i="4"/>
  <c r="HX106" i="4"/>
  <c r="AHC106" i="4"/>
  <c r="EH106" i="4"/>
  <c r="HX92" i="4"/>
  <c r="EH92" i="4"/>
  <c r="AHC92" i="4"/>
  <c r="HX59" i="4"/>
  <c r="AHC59" i="4"/>
  <c r="EH59" i="4"/>
  <c r="AHC131" i="4"/>
  <c r="HX131" i="4"/>
  <c r="EH131" i="4"/>
  <c r="HX49" i="4"/>
  <c r="AHC49" i="4"/>
  <c r="EH49" i="4"/>
  <c r="HX33" i="4"/>
  <c r="AHC33" i="4"/>
  <c r="EH33" i="4"/>
  <c r="AHC152" i="4"/>
  <c r="HX152" i="4"/>
  <c r="EH152" i="4"/>
  <c r="HX39" i="4"/>
  <c r="AHC39" i="4"/>
  <c r="EH39" i="4"/>
  <c r="AHC52" i="4"/>
  <c r="HX52" i="4"/>
  <c r="EH52" i="4"/>
  <c r="HX159" i="4"/>
  <c r="AHC159" i="4"/>
  <c r="EH159" i="4"/>
  <c r="HX37" i="4"/>
  <c r="EH37" i="4"/>
  <c r="AHC37" i="4"/>
  <c r="HX94" i="4"/>
  <c r="AHC94" i="4"/>
  <c r="EH94" i="4"/>
  <c r="AHC138" i="4"/>
  <c r="HX138" i="4"/>
  <c r="EH138" i="4"/>
  <c r="AHC139" i="4"/>
  <c r="HX139" i="4"/>
  <c r="EH139" i="4"/>
  <c r="HX6" i="4"/>
  <c r="AHC6" i="4"/>
  <c r="EH6" i="4"/>
  <c r="HX43" i="4"/>
  <c r="EH43" i="4"/>
  <c r="AHC43" i="4"/>
  <c r="HX88" i="4"/>
  <c r="AHC88" i="4"/>
  <c r="EH88" i="4"/>
  <c r="HX96" i="4"/>
  <c r="AHC96" i="4"/>
  <c r="EH96" i="4"/>
  <c r="HX36" i="4"/>
  <c r="AHC36" i="4"/>
  <c r="EH36" i="4"/>
  <c r="HX21" i="4"/>
  <c r="EH21" i="4"/>
  <c r="AHC21" i="4"/>
  <c r="HX118" i="4"/>
  <c r="AHC118" i="4"/>
  <c r="EH118" i="4"/>
  <c r="HX156" i="4"/>
  <c r="AHC156" i="4"/>
  <c r="HX32" i="4"/>
  <c r="HX56" i="4"/>
  <c r="AHC56" i="4"/>
  <c r="EH56" i="4"/>
  <c r="AHC74" i="4"/>
  <c r="HX9" i="4"/>
  <c r="AHC9" i="4"/>
  <c r="EH9" i="4"/>
  <c r="HX50" i="4"/>
  <c r="AHC50" i="4"/>
  <c r="EH50" i="4"/>
  <c r="HX11" i="4"/>
  <c r="AHC11" i="4"/>
  <c r="EH11" i="4"/>
  <c r="HX162" i="4"/>
  <c r="AHC162" i="4"/>
  <c r="EH162" i="4"/>
  <c r="AHC104" i="4"/>
  <c r="HX104" i="4"/>
  <c r="EH104" i="4"/>
  <c r="EH124" i="4"/>
  <c r="AHC124" i="4"/>
  <c r="AKP124" i="4"/>
  <c r="HX124" i="4"/>
  <c r="EH95" i="4"/>
  <c r="AHC95" i="4"/>
  <c r="HX95" i="4"/>
  <c r="AHC149" i="4"/>
  <c r="HX149" i="4"/>
  <c r="EH149" i="4"/>
  <c r="HX78" i="4"/>
  <c r="EH78" i="4"/>
  <c r="AHC78" i="4"/>
  <c r="HX107" i="4"/>
  <c r="AHC107" i="4"/>
  <c r="EH107" i="4"/>
  <c r="AHC65" i="4"/>
  <c r="HX65" i="4"/>
  <c r="EH65" i="4"/>
  <c r="HX55" i="4"/>
  <c r="AHC55" i="4"/>
  <c r="EH55" i="4"/>
  <c r="EH85" i="4"/>
  <c r="HX85" i="4"/>
  <c r="AHC85" i="4"/>
  <c r="HX66" i="4"/>
  <c r="EH66" i="4"/>
  <c r="HX14" i="4"/>
  <c r="AHC14" i="4"/>
  <c r="HX84" i="4"/>
  <c r="AHC84" i="4"/>
  <c r="EH84" i="4"/>
  <c r="AHC5" i="4"/>
  <c r="HX5" i="4"/>
  <c r="EH5" i="4"/>
  <c r="AHC148" i="4"/>
  <c r="HX148" i="4"/>
  <c r="EH148" i="4"/>
  <c r="AHC103" i="4"/>
  <c r="HX103" i="4"/>
  <c r="EH103" i="4"/>
  <c r="HX87" i="4"/>
  <c r="AHC87" i="4"/>
  <c r="EH87" i="4"/>
  <c r="AHC136" i="4"/>
  <c r="HX136" i="4"/>
  <c r="EH136" i="4"/>
  <c r="AHC110" i="4"/>
  <c r="HX110" i="4"/>
  <c r="EH110" i="4"/>
  <c r="AHC53" i="4"/>
  <c r="HX53" i="4"/>
  <c r="EH53" i="4"/>
  <c r="EH122" i="4"/>
  <c r="HX122" i="4"/>
  <c r="AHC130" i="4"/>
  <c r="HX130" i="4"/>
  <c r="EH130" i="4"/>
  <c r="HX98" i="4"/>
  <c r="AHC98" i="4"/>
  <c r="EH98" i="4"/>
  <c r="HX114" i="4"/>
  <c r="AHC114" i="4"/>
  <c r="EH114" i="4"/>
  <c r="AHC16" i="4"/>
  <c r="HX16" i="4"/>
  <c r="EH16" i="4"/>
  <c r="EH145" i="4"/>
  <c r="HX22" i="4"/>
  <c r="AHC22" i="4"/>
  <c r="HX89" i="4"/>
  <c r="EH73" i="4"/>
  <c r="AHC73" i="4"/>
  <c r="HX48" i="4"/>
  <c r="HX145" i="4"/>
  <c r="AHC145" i="4"/>
  <c r="HX73" i="4"/>
  <c r="EH155" i="4"/>
  <c r="AHC155" i="4"/>
  <c r="EH62" i="4"/>
  <c r="HX155" i="4"/>
  <c r="EH133" i="4"/>
  <c r="AHC133" i="4"/>
  <c r="AHC48" i="4"/>
  <c r="AKN48" i="4"/>
  <c r="HX62" i="4"/>
  <c r="EH54" i="4"/>
  <c r="HX133" i="4"/>
  <c r="HX54" i="4"/>
  <c r="AHC54" i="4"/>
  <c r="EG64" i="4"/>
  <c r="AHB64" i="4"/>
  <c r="AKL64" i="4"/>
  <c r="AHB23" i="4"/>
  <c r="AKL23" i="4"/>
  <c r="HW64" i="4"/>
  <c r="HE64" i="4"/>
  <c r="EG23" i="4"/>
  <c r="HW23" i="4"/>
  <c r="EG159" i="4"/>
  <c r="AHB34" i="4"/>
  <c r="EG132" i="4"/>
  <c r="AHB132" i="4"/>
  <c r="EG34" i="4"/>
  <c r="EG35" i="4"/>
  <c r="HW34" i="4"/>
  <c r="HW132" i="4"/>
  <c r="HW35" i="4"/>
  <c r="AHB35" i="4"/>
  <c r="HW41" i="4"/>
  <c r="EG41" i="4"/>
  <c r="AHB41" i="4"/>
  <c r="HW38" i="4"/>
  <c r="AHB38" i="4"/>
  <c r="EG38" i="4"/>
  <c r="AHB69" i="4"/>
  <c r="HW69" i="4"/>
  <c r="EG69" i="4"/>
  <c r="EG140" i="4"/>
  <c r="AHB140" i="4"/>
  <c r="HW140" i="4"/>
  <c r="AHB72" i="4"/>
  <c r="HW72" i="4"/>
  <c r="EG72" i="4"/>
  <c r="HW154" i="4"/>
  <c r="AHB154" i="4"/>
  <c r="EG154" i="4"/>
  <c r="EG57" i="4"/>
  <c r="AHB57" i="4"/>
  <c r="HW57" i="4"/>
  <c r="HW42" i="4"/>
  <c r="AHB42" i="4"/>
  <c r="EG42" i="4"/>
  <c r="AHB146" i="4"/>
  <c r="HW146" i="4"/>
  <c r="EG146" i="4"/>
  <c r="HW144" i="4"/>
  <c r="AHB144" i="4"/>
  <c r="EG144" i="4"/>
  <c r="EG47" i="4"/>
  <c r="EG135" i="4"/>
  <c r="AHB135" i="4"/>
  <c r="HW123" i="4"/>
  <c r="EG123" i="4"/>
  <c r="AHB68" i="4"/>
  <c r="HW68" i="4"/>
  <c r="EG68" i="4"/>
  <c r="HW82" i="4"/>
  <c r="EG82" i="4"/>
  <c r="AHB82" i="4"/>
  <c r="HW67" i="4"/>
  <c r="AHB67" i="4"/>
  <c r="EG67" i="4"/>
  <c r="HW100" i="4"/>
  <c r="AHB100" i="4"/>
  <c r="AHB20" i="4"/>
  <c r="HW20" i="4"/>
  <c r="AHB7" i="4"/>
  <c r="HW7" i="4"/>
  <c r="EG7" i="4"/>
  <c r="EG142" i="4"/>
  <c r="AHB142" i="4"/>
  <c r="HW30" i="4"/>
  <c r="EG30" i="4"/>
  <c r="AHB30" i="4"/>
  <c r="HW134" i="4"/>
  <c r="EG134" i="4"/>
  <c r="AHB134" i="4"/>
  <c r="AHB137" i="4"/>
  <c r="HW137" i="4"/>
  <c r="HW125" i="4"/>
  <c r="AHB125" i="4"/>
  <c r="EG125" i="4"/>
  <c r="HW70" i="4"/>
  <c r="EG70" i="4"/>
  <c r="AHB70" i="4"/>
  <c r="HW119" i="4"/>
  <c r="AHB119" i="4"/>
  <c r="EG119" i="4"/>
  <c r="AHB108" i="4"/>
  <c r="HW108" i="4"/>
  <c r="EG108" i="4"/>
  <c r="EG58" i="4"/>
  <c r="AHB58" i="4"/>
  <c r="HW58" i="4"/>
  <c r="HW105" i="4"/>
  <c r="AHB105" i="4"/>
  <c r="EG105" i="4"/>
  <c r="AHB83" i="4"/>
  <c r="HW83" i="4"/>
  <c r="HW76" i="4"/>
  <c r="AHB76" i="4"/>
  <c r="EG76" i="4"/>
  <c r="AHB80" i="4"/>
  <c r="HW80" i="4"/>
  <c r="EG80" i="4"/>
  <c r="HW135" i="4"/>
  <c r="AHB157" i="4"/>
  <c r="HW157" i="4"/>
  <c r="EG157" i="4"/>
  <c r="AHB141" i="4"/>
  <c r="HW141" i="4"/>
  <c r="EG141" i="4"/>
  <c r="HW8" i="4"/>
  <c r="EG8" i="4"/>
  <c r="AHB8" i="4"/>
  <c r="HW143" i="4"/>
  <c r="EG143" i="4"/>
  <c r="AHB143" i="4"/>
  <c r="AHB12" i="4"/>
  <c r="HW12" i="4"/>
  <c r="EG12" i="4"/>
  <c r="AHB150" i="4"/>
  <c r="HW150" i="4"/>
  <c r="EG150" i="4"/>
  <c r="HW54" i="4"/>
  <c r="AHB22" i="4"/>
  <c r="AHB73" i="4"/>
  <c r="AHB89" i="4"/>
  <c r="HW133" i="4"/>
  <c r="AHB44" i="4"/>
  <c r="HW44" i="4"/>
  <c r="EG44" i="4"/>
  <c r="AHB151" i="4"/>
  <c r="HW151" i="4"/>
  <c r="HW97" i="4"/>
  <c r="AHB97" i="4"/>
  <c r="EG97" i="4"/>
  <c r="EG126" i="4"/>
  <c r="AHB126" i="4"/>
  <c r="HW126" i="4"/>
  <c r="AHB91" i="4"/>
  <c r="HW91" i="4"/>
  <c r="EG91" i="4"/>
  <c r="HW161" i="4"/>
  <c r="AHB161" i="4"/>
  <c r="EG161" i="4"/>
  <c r="AHB111" i="4"/>
  <c r="HW111" i="4"/>
  <c r="EG111" i="4"/>
  <c r="EG106" i="4"/>
  <c r="AHB106" i="4"/>
  <c r="HW106" i="4"/>
  <c r="HW92" i="4"/>
  <c r="AHB92" i="4"/>
  <c r="EG92" i="4"/>
  <c r="HW59" i="4"/>
  <c r="EG59" i="4"/>
  <c r="AHB59" i="4"/>
  <c r="AHB131" i="4"/>
  <c r="HW131" i="4"/>
  <c r="EG131" i="4"/>
  <c r="AHB49" i="4"/>
  <c r="HW49" i="4"/>
  <c r="EG49" i="4"/>
  <c r="AHB33" i="4"/>
  <c r="HW33" i="4"/>
  <c r="HW152" i="4"/>
  <c r="EG152" i="4"/>
  <c r="AHB152" i="4"/>
  <c r="HW47" i="4"/>
  <c r="AHB47" i="4"/>
  <c r="HW39" i="4"/>
  <c r="EG39" i="4"/>
  <c r="AHB39" i="4"/>
  <c r="AHB52" i="4"/>
  <c r="HW52" i="4"/>
  <c r="EG52" i="4"/>
  <c r="HW159" i="4"/>
  <c r="AHB159" i="4"/>
  <c r="HW37" i="4"/>
  <c r="AHB37" i="4"/>
  <c r="EG37" i="4"/>
  <c r="EG94" i="4"/>
  <c r="AHB94" i="4"/>
  <c r="HW94" i="4"/>
  <c r="EG138" i="4"/>
  <c r="AHB138" i="4"/>
  <c r="HW138" i="4"/>
  <c r="HW139" i="4"/>
  <c r="AHB139" i="4"/>
  <c r="EG139" i="4"/>
  <c r="EG6" i="4"/>
  <c r="AHB6" i="4"/>
  <c r="HW6" i="4"/>
  <c r="HW43" i="4"/>
  <c r="AHB43" i="4"/>
  <c r="EG43" i="4"/>
  <c r="AHB88" i="4"/>
  <c r="HW88" i="4"/>
  <c r="AHB96" i="4"/>
  <c r="EG96" i="4"/>
  <c r="EG36" i="4"/>
  <c r="AHB36" i="4"/>
  <c r="HW36" i="4"/>
  <c r="AHB21" i="4"/>
  <c r="HW21" i="4"/>
  <c r="EG21" i="4"/>
  <c r="HW118" i="4"/>
  <c r="EG118" i="4"/>
  <c r="AHB118" i="4"/>
  <c r="HW156" i="4"/>
  <c r="EG156" i="4"/>
  <c r="AHB156" i="4"/>
  <c r="HW32" i="4"/>
  <c r="EG32" i="4"/>
  <c r="AHB32" i="4"/>
  <c r="AHB56" i="4"/>
  <c r="HW56" i="4"/>
  <c r="EG56" i="4"/>
  <c r="HW74" i="4"/>
  <c r="AHB74" i="4"/>
  <c r="EG74" i="4"/>
  <c r="AHB9" i="4"/>
  <c r="HW9" i="4"/>
  <c r="EG9" i="4"/>
  <c r="HW50" i="4"/>
  <c r="EG50" i="4"/>
  <c r="AHB11" i="4"/>
  <c r="HW11" i="4"/>
  <c r="EG11" i="4"/>
  <c r="HW162" i="4"/>
  <c r="EG162" i="4"/>
  <c r="AHB162" i="4"/>
  <c r="HW104" i="4"/>
  <c r="AHB104" i="4"/>
  <c r="EG104" i="4"/>
  <c r="HW149" i="4"/>
  <c r="EG149" i="4"/>
  <c r="HW78" i="4"/>
  <c r="HW107" i="4"/>
  <c r="EG107" i="4"/>
  <c r="AHB107" i="4"/>
  <c r="AHB65" i="4"/>
  <c r="HW65" i="4"/>
  <c r="EG65" i="4"/>
  <c r="EG55" i="4"/>
  <c r="AHB55" i="4"/>
  <c r="HW55" i="4"/>
  <c r="AHB85" i="4"/>
  <c r="HW85" i="4"/>
  <c r="EG85" i="4"/>
  <c r="HW14" i="4"/>
  <c r="EG14" i="4"/>
  <c r="AHB14" i="4"/>
  <c r="AHB84" i="4"/>
  <c r="HW84" i="4"/>
  <c r="EG84" i="4"/>
  <c r="AHB5" i="4"/>
  <c r="HW5" i="4"/>
  <c r="EG5" i="4"/>
  <c r="HW148" i="4"/>
  <c r="EG148" i="4"/>
  <c r="HW103" i="4"/>
  <c r="EG103" i="4"/>
  <c r="AHB103" i="4"/>
  <c r="HW87" i="4"/>
  <c r="EG87" i="4"/>
  <c r="HW136" i="4"/>
  <c r="AHB136" i="4"/>
  <c r="EG136" i="4"/>
  <c r="HW110" i="4"/>
  <c r="AHB110" i="4"/>
  <c r="EG110" i="4"/>
  <c r="AHB53" i="4"/>
  <c r="HW53" i="4"/>
  <c r="HW122" i="4"/>
  <c r="EG122" i="4"/>
  <c r="AHB122" i="4"/>
  <c r="HW130" i="4"/>
  <c r="EG130" i="4"/>
  <c r="AHB130" i="4"/>
  <c r="EG98" i="4"/>
  <c r="AHB98" i="4"/>
  <c r="HW98" i="4"/>
  <c r="EG114" i="4"/>
  <c r="AHB114" i="4"/>
  <c r="HW114" i="4"/>
  <c r="AHB16" i="4"/>
  <c r="HW16" i="4"/>
  <c r="EG16" i="4"/>
  <c r="EG100" i="4"/>
  <c r="HW60" i="4"/>
  <c r="AHB60" i="4"/>
  <c r="EG60" i="4"/>
  <c r="AHB128" i="4"/>
  <c r="HW128" i="4"/>
  <c r="EG128" i="4"/>
  <c r="AHB99" i="4"/>
  <c r="EG99" i="4"/>
  <c r="EG101" i="4"/>
  <c r="AHB101" i="4"/>
  <c r="HW101" i="4"/>
  <c r="EG4" i="4"/>
  <c r="AHB4" i="4"/>
  <c r="HW4" i="4"/>
  <c r="HW117" i="4"/>
  <c r="AHB117" i="4"/>
  <c r="EG117" i="4"/>
  <c r="HW129" i="4"/>
  <c r="EG129" i="4"/>
  <c r="AHB129" i="4"/>
  <c r="HW121" i="4"/>
  <c r="EG121" i="4"/>
  <c r="AHB121" i="4"/>
  <c r="AHB120" i="4"/>
  <c r="HW120" i="4"/>
  <c r="EG120" i="4"/>
  <c r="EG147" i="4"/>
  <c r="AHB147" i="4"/>
  <c r="HW147" i="4"/>
  <c r="HW113" i="4"/>
  <c r="EG113" i="4"/>
  <c r="AHB113" i="4"/>
  <c r="AHB127" i="4"/>
  <c r="HW127" i="4"/>
  <c r="EG127" i="4"/>
  <c r="AHB29" i="4"/>
  <c r="HW29" i="4"/>
  <c r="EG29" i="4"/>
  <c r="EG22" i="4"/>
  <c r="AHB155" i="4"/>
  <c r="EG62" i="4"/>
  <c r="AHB62" i="4"/>
  <c r="AHB145" i="4"/>
  <c r="AHB133" i="4"/>
  <c r="HW22" i="4"/>
  <c r="AHB54" i="4"/>
  <c r="EG89" i="4"/>
  <c r="EG73" i="4"/>
  <c r="HW62" i="4"/>
  <c r="HW89" i="4"/>
  <c r="HW73" i="4"/>
  <c r="EG145" i="4"/>
  <c r="EG48" i="4"/>
  <c r="EG155" i="4"/>
  <c r="EG54" i="4"/>
  <c r="EG133" i="4"/>
  <c r="HW145" i="4"/>
  <c r="AKA69" i="4"/>
  <c r="AKB44" i="4"/>
  <c r="AKA97" i="4"/>
  <c r="AKA89" i="4"/>
  <c r="AKA28" i="4"/>
  <c r="AKC12" i="4"/>
  <c r="AKB53" i="4"/>
  <c r="AKC113" i="4"/>
  <c r="AKB6" i="4"/>
  <c r="EF34" i="4"/>
  <c r="HV34" i="4"/>
  <c r="AHA90" i="4"/>
  <c r="AKM90" i="4"/>
  <c r="EF47" i="4"/>
  <c r="AHA34" i="4"/>
  <c r="EF90" i="4"/>
  <c r="HV90" i="4"/>
  <c r="EF159" i="4"/>
  <c r="AHA47" i="4"/>
  <c r="AKI47" i="4"/>
  <c r="HV79" i="4"/>
  <c r="EF15" i="4"/>
  <c r="AHA15" i="4"/>
  <c r="AKJ15" i="4"/>
  <c r="AHA79" i="4"/>
  <c r="AKL79" i="4"/>
  <c r="HV15" i="4"/>
  <c r="EF3" i="4"/>
  <c r="AHA3" i="4"/>
  <c r="AKL3" i="4"/>
  <c r="HV3" i="4"/>
  <c r="HV27" i="4"/>
  <c r="AHA27" i="4"/>
  <c r="HV17" i="4"/>
  <c r="EF27" i="4"/>
  <c r="EF17" i="4"/>
  <c r="EF69" i="4"/>
  <c r="AHA142" i="4"/>
  <c r="EF153" i="4"/>
  <c r="AHA153" i="4"/>
  <c r="HV153" i="4"/>
  <c r="AHA56" i="4"/>
  <c r="HV56" i="4"/>
  <c r="HV74" i="4"/>
  <c r="EF18" i="4"/>
  <c r="AHA18" i="4"/>
  <c r="AKL18" i="4"/>
  <c r="AHA118" i="4"/>
  <c r="HV124" i="4"/>
  <c r="AHA124" i="4"/>
  <c r="EF124" i="4"/>
  <c r="HV10" i="4"/>
  <c r="AHA10" i="4"/>
  <c r="EF10" i="4"/>
  <c r="HV84" i="4"/>
  <c r="AHA84" i="4"/>
  <c r="AKI84" i="4"/>
  <c r="EF84" i="4"/>
  <c r="HV142" i="4"/>
  <c r="HV9" i="4"/>
  <c r="AHA9" i="4"/>
  <c r="EF9" i="4"/>
  <c r="HV65" i="4"/>
  <c r="AHA65" i="4"/>
  <c r="EF65" i="4"/>
  <c r="HV55" i="4"/>
  <c r="AHA55" i="4"/>
  <c r="EF55" i="4"/>
  <c r="AHA33" i="4"/>
  <c r="EF33" i="4"/>
  <c r="HV33" i="4"/>
  <c r="HV19" i="4"/>
  <c r="AHA106" i="4"/>
  <c r="EF106" i="4"/>
  <c r="HV106" i="4"/>
  <c r="AHA97" i="4"/>
  <c r="HV97" i="4"/>
  <c r="EF97" i="4"/>
  <c r="HV135" i="4"/>
  <c r="AHA135" i="4"/>
  <c r="EF135" i="4"/>
  <c r="EF99" i="4"/>
  <c r="AHA99" i="4"/>
  <c r="HV155" i="4"/>
  <c r="AHA155" i="4"/>
  <c r="EF155" i="4"/>
  <c r="AHA113" i="4"/>
  <c r="EF113" i="4"/>
  <c r="HV113" i="4"/>
  <c r="AHA104" i="4"/>
  <c r="HV104" i="4"/>
  <c r="EF104" i="4"/>
  <c r="HV108" i="4"/>
  <c r="AHA108" i="4"/>
  <c r="EF108" i="4"/>
  <c r="EF41" i="4"/>
  <c r="AHA41" i="4"/>
  <c r="EF51" i="4"/>
  <c r="AHA46" i="4"/>
  <c r="HV46" i="4"/>
  <c r="EF46" i="4"/>
  <c r="HV47" i="4"/>
  <c r="HV20" i="4"/>
  <c r="AHA20" i="4"/>
  <c r="EF20" i="4"/>
  <c r="HV159" i="4"/>
  <c r="HV123" i="4"/>
  <c r="AHA123" i="4"/>
  <c r="EF123" i="4"/>
  <c r="HV130" i="4"/>
  <c r="AHA130" i="4"/>
  <c r="EF130" i="4"/>
  <c r="HV162" i="4"/>
  <c r="AHA162" i="4"/>
  <c r="EF162" i="4"/>
  <c r="HV156" i="4"/>
  <c r="AHA156" i="4"/>
  <c r="EF156" i="4"/>
  <c r="HV32" i="4"/>
  <c r="AHA32" i="4"/>
  <c r="EF32" i="4"/>
  <c r="HV18" i="4"/>
  <c r="AHA140" i="4"/>
  <c r="EF140" i="4"/>
  <c r="HV140" i="4"/>
  <c r="EF112" i="4"/>
  <c r="AHA112" i="4"/>
  <c r="HV112" i="4"/>
  <c r="HV145" i="4"/>
  <c r="AHA145" i="4"/>
  <c r="EF145" i="4"/>
  <c r="AHA141" i="4"/>
  <c r="EF141" i="4"/>
  <c r="HV141" i="4"/>
  <c r="HV30" i="4"/>
  <c r="AHA30" i="4"/>
  <c r="EF30" i="4"/>
  <c r="HV98" i="4"/>
  <c r="AHA98" i="4"/>
  <c r="EF98" i="4"/>
  <c r="AHA87" i="4"/>
  <c r="EF87" i="4"/>
  <c r="HV87" i="4"/>
  <c r="HV137" i="4"/>
  <c r="AHA137" i="4"/>
  <c r="EF137" i="4"/>
  <c r="HV54" i="4"/>
  <c r="AHA54" i="4"/>
  <c r="EF54" i="4"/>
  <c r="AHA52" i="4"/>
  <c r="EF52" i="4"/>
  <c r="EF37" i="4"/>
  <c r="AHA37" i="4"/>
  <c r="HV37" i="4"/>
  <c r="AHA7" i="4"/>
  <c r="EF7" i="4"/>
  <c r="AHA68" i="4"/>
  <c r="EF68" i="4"/>
  <c r="HV68" i="4"/>
  <c r="HV147" i="4"/>
  <c r="AHA147" i="4"/>
  <c r="EF147" i="4"/>
  <c r="HV67" i="4"/>
  <c r="EF67" i="4"/>
  <c r="AHA67" i="4"/>
  <c r="EF136" i="4"/>
  <c r="AHA136" i="4"/>
  <c r="HV136" i="4"/>
  <c r="HV118" i="4"/>
  <c r="KT19" i="4"/>
  <c r="EF118" i="4"/>
  <c r="HV44" i="4"/>
  <c r="AHA44" i="4"/>
  <c r="EF44" i="4"/>
  <c r="HV119" i="4"/>
  <c r="EF119" i="4"/>
  <c r="AHA119" i="4"/>
  <c r="HV158" i="4"/>
  <c r="AHA158" i="4"/>
  <c r="AKL158" i="4"/>
  <c r="EF158" i="4"/>
  <c r="HV73" i="4"/>
  <c r="AHA73" i="4"/>
  <c r="EF73" i="4"/>
  <c r="HV58" i="4"/>
  <c r="AHA58" i="4"/>
  <c r="EF58" i="4"/>
  <c r="HV101" i="4"/>
  <c r="AHA101" i="4"/>
  <c r="EF101" i="4"/>
  <c r="HV12" i="4"/>
  <c r="AHA12" i="4"/>
  <c r="EF12" i="4"/>
  <c r="HV117" i="4"/>
  <c r="EF117" i="4"/>
  <c r="AHA117" i="4"/>
  <c r="HV107" i="4"/>
  <c r="AHA107" i="4"/>
  <c r="EF107" i="4"/>
  <c r="HV41" i="4"/>
  <c r="HV51" i="4"/>
  <c r="HV88" i="4"/>
  <c r="AHA88" i="4"/>
  <c r="EF88" i="4"/>
  <c r="HV72" i="4"/>
  <c r="AHA72" i="4"/>
  <c r="EF72" i="4"/>
  <c r="AHA121" i="4"/>
  <c r="HV121" i="4"/>
  <c r="EF121" i="4"/>
  <c r="AHA126" i="4"/>
  <c r="EF126" i="4"/>
  <c r="HV126" i="4"/>
  <c r="EF143" i="4"/>
  <c r="HV143" i="4"/>
  <c r="AHA143" i="4"/>
  <c r="HV83" i="4"/>
  <c r="AHA83" i="4"/>
  <c r="EF83" i="4"/>
  <c r="HV100" i="4"/>
  <c r="EF100" i="4"/>
  <c r="AHA100" i="4"/>
  <c r="HV4" i="4"/>
  <c r="AHA4" i="4"/>
  <c r="EF4" i="4"/>
  <c r="HV78" i="4"/>
  <c r="AHA78" i="4"/>
  <c r="EF78" i="4"/>
  <c r="HV131" i="4"/>
  <c r="AHA131" i="4"/>
  <c r="EF131" i="4"/>
  <c r="HV57" i="4"/>
  <c r="AHA57" i="4"/>
  <c r="EF57" i="4"/>
  <c r="AHA82" i="4"/>
  <c r="EF82" i="4"/>
  <c r="HV82" i="4"/>
  <c r="HV133" i="4"/>
  <c r="AHA133" i="4"/>
  <c r="EF133" i="4"/>
  <c r="HV16" i="4"/>
  <c r="AHA16" i="4"/>
  <c r="EF16" i="4"/>
  <c r="AHA92" i="4"/>
  <c r="HV92" i="4"/>
  <c r="EF92" i="4"/>
  <c r="AHA69" i="4"/>
  <c r="HV69" i="4"/>
  <c r="AHA129" i="4"/>
  <c r="EF129" i="4"/>
  <c r="HV129" i="4"/>
  <c r="HV5" i="4"/>
  <c r="AHA5" i="4"/>
  <c r="EF5" i="4"/>
  <c r="HV157" i="4"/>
  <c r="AHA157" i="4"/>
  <c r="EF157" i="4"/>
  <c r="HV94" i="4"/>
  <c r="AHA94" i="4"/>
  <c r="EF94" i="4"/>
  <c r="HV8" i="4"/>
  <c r="AHA8" i="4"/>
  <c r="HV127" i="4"/>
  <c r="AHA127" i="4"/>
  <c r="EF127" i="4"/>
  <c r="HV111" i="4"/>
  <c r="AHA111" i="4"/>
  <c r="EF111" i="4"/>
  <c r="AHA14" i="4"/>
  <c r="EF14" i="4"/>
  <c r="AHA59" i="4"/>
  <c r="EF59" i="4"/>
  <c r="HV59" i="4"/>
  <c r="HV154" i="4"/>
  <c r="EF154" i="4"/>
  <c r="AHA154" i="4"/>
  <c r="AHA91" i="4"/>
  <c r="EF91" i="4"/>
  <c r="HV91" i="4"/>
  <c r="AHA161" i="4"/>
  <c r="HV161" i="4"/>
  <c r="EF161" i="4"/>
  <c r="AHA76" i="4"/>
  <c r="HV76" i="4"/>
  <c r="EF76" i="4"/>
  <c r="HV125" i="4"/>
  <c r="EF125" i="4"/>
  <c r="AHA125" i="4"/>
  <c r="HV39" i="4"/>
  <c r="AHA39" i="4"/>
  <c r="EF39" i="4"/>
  <c r="HV96" i="4"/>
  <c r="AHA96" i="4"/>
  <c r="EF96" i="4"/>
  <c r="HV36" i="4"/>
  <c r="AHA36" i="4"/>
  <c r="EF36" i="4"/>
  <c r="HV53" i="4"/>
  <c r="AHA53" i="4"/>
  <c r="EF53" i="4"/>
  <c r="HV21" i="4"/>
  <c r="EF21" i="4"/>
  <c r="AHA21" i="4"/>
  <c r="HV42" i="4"/>
  <c r="EF42" i="4"/>
  <c r="AHA42" i="4"/>
  <c r="HV114" i="4"/>
  <c r="AHA114" i="4"/>
  <c r="EF114" i="4"/>
  <c r="HV29" i="4"/>
  <c r="AHA29" i="4"/>
  <c r="EF29" i="4"/>
  <c r="AHA66" i="4"/>
  <c r="AKL66" i="4"/>
  <c r="HV95" i="4"/>
  <c r="AHA95" i="4"/>
  <c r="AKJ95" i="4"/>
  <c r="EF95" i="4"/>
  <c r="AHA110" i="4"/>
  <c r="HV110" i="4"/>
  <c r="EF110" i="4"/>
  <c r="HV128" i="4"/>
  <c r="AHA128" i="4"/>
  <c r="EF128" i="4"/>
  <c r="HV50" i="4"/>
  <c r="AHA50" i="4"/>
  <c r="EF50" i="4"/>
  <c r="HV49" i="4"/>
  <c r="AHA49" i="4"/>
  <c r="EF49" i="4"/>
  <c r="HV134" i="4"/>
  <c r="AHA134" i="4"/>
  <c r="EF134" i="4"/>
  <c r="HV89" i="4"/>
  <c r="AHA89" i="4"/>
  <c r="EF89" i="4"/>
  <c r="HV85" i="4"/>
  <c r="AHA85" i="4"/>
  <c r="EF85" i="4"/>
  <c r="AHA61" i="4"/>
  <c r="EF61" i="4"/>
  <c r="HV61" i="4"/>
  <c r="AHA43" i="4"/>
  <c r="HV43" i="4"/>
  <c r="EF43" i="4"/>
  <c r="HV22" i="4"/>
  <c r="AHA60" i="4"/>
  <c r="HV60" i="4"/>
  <c r="EF60" i="4"/>
  <c r="HV122" i="4"/>
  <c r="AHA122" i="4"/>
  <c r="EF122" i="4"/>
  <c r="HV11" i="4"/>
  <c r="AHA11" i="4"/>
  <c r="EF11" i="4"/>
  <c r="HV103" i="4"/>
  <c r="AHA103" i="4"/>
  <c r="EF103" i="4"/>
  <c r="EF152" i="4"/>
  <c r="HV152" i="4"/>
  <c r="AHA152" i="4"/>
  <c r="EF80" i="4"/>
  <c r="HV80" i="4"/>
  <c r="AHA80" i="4"/>
  <c r="AKI80" i="4"/>
  <c r="EF19" i="4"/>
  <c r="AHA70" i="4"/>
  <c r="EF70" i="4"/>
  <c r="HV70" i="4"/>
  <c r="AHA151" i="4"/>
  <c r="EF151" i="4"/>
  <c r="AHA149" i="4"/>
  <c r="EF149" i="4"/>
  <c r="AHA148" i="4"/>
  <c r="HV148" i="4"/>
  <c r="HV138" i="4"/>
  <c r="AHA138" i="4"/>
  <c r="EF138" i="4"/>
  <c r="HV139" i="4"/>
  <c r="EF139" i="4"/>
  <c r="AHA139" i="4"/>
  <c r="HV6" i="4"/>
  <c r="AHA6" i="4"/>
  <c r="EF6" i="4"/>
  <c r="AHA150" i="4"/>
  <c r="EF150" i="4"/>
  <c r="HV150" i="4"/>
  <c r="EF40" i="4"/>
  <c r="AHA40" i="4"/>
  <c r="HV24" i="4"/>
  <c r="EF144" i="4"/>
  <c r="EF105" i="4"/>
  <c r="AHA31" i="4"/>
  <c r="HV40" i="4"/>
  <c r="AHA74" i="4"/>
  <c r="EF31" i="4"/>
  <c r="EF120" i="4"/>
  <c r="AHA120" i="4"/>
  <c r="HV144" i="4"/>
  <c r="HV105" i="4"/>
  <c r="EF146" i="4"/>
  <c r="AHA146" i="4"/>
  <c r="HV31" i="4"/>
  <c r="HV120" i="4"/>
  <c r="AHA144" i="4"/>
  <c r="EF56" i="4"/>
  <c r="AHA105" i="4"/>
  <c r="HV146" i="4"/>
  <c r="EF24" i="4"/>
  <c r="EF74" i="4"/>
  <c r="AKA127" i="4"/>
  <c r="AKA86" i="4"/>
  <c r="AKC75" i="4"/>
  <c r="AKA68" i="4"/>
  <c r="AKB154" i="4"/>
  <c r="AKB21" i="4"/>
  <c r="AKC69" i="4"/>
  <c r="AKA51" i="4"/>
  <c r="AMT56" i="4"/>
  <c r="AKB12" i="4"/>
  <c r="AKA87" i="4"/>
  <c r="ALP17" i="4"/>
  <c r="AMF17" i="4"/>
  <c r="AMV17" i="4"/>
  <c r="AKB106" i="4"/>
  <c r="ALV4" i="4"/>
  <c r="AKA148" i="4"/>
  <c r="AKC6" i="4"/>
  <c r="ALX141" i="4"/>
  <c r="AKA44" i="4"/>
  <c r="AKB61" i="4"/>
  <c r="AKC36" i="4"/>
  <c r="AKC42" i="4"/>
  <c r="EC65" i="4"/>
  <c r="AGX60" i="4"/>
  <c r="EC75" i="4"/>
  <c r="EC155" i="4"/>
  <c r="AGX155" i="4"/>
  <c r="AKH155" i="4"/>
  <c r="AGX81" i="4"/>
  <c r="AKF81" i="4"/>
  <c r="AGX151" i="4"/>
  <c r="AKF151" i="4"/>
  <c r="AGX106" i="4"/>
  <c r="HS67" i="4"/>
  <c r="HS151" i="4"/>
  <c r="AGX112" i="4"/>
  <c r="AGX30" i="4"/>
  <c r="AKF30" i="4"/>
  <c r="HS30" i="4"/>
  <c r="EC150" i="4"/>
  <c r="AGX150" i="4"/>
  <c r="HS98" i="4"/>
  <c r="AGX98" i="4"/>
  <c r="AKG98" i="4"/>
  <c r="EC70" i="4"/>
  <c r="HS75" i="4"/>
  <c r="HS156" i="4"/>
  <c r="EC38" i="4"/>
  <c r="AGX38" i="4"/>
  <c r="AKF38" i="4"/>
  <c r="EC108" i="4"/>
  <c r="AGX108" i="4"/>
  <c r="AKF108" i="4"/>
  <c r="AGX113" i="4"/>
  <c r="HS113" i="4"/>
  <c r="EC113" i="4"/>
  <c r="HS84" i="4"/>
  <c r="EC8" i="4"/>
  <c r="HS32" i="4"/>
  <c r="AGX32" i="4"/>
  <c r="AGX69" i="4"/>
  <c r="HS55" i="4"/>
  <c r="HS122" i="4"/>
  <c r="EC55" i="4"/>
  <c r="HS65" i="4"/>
  <c r="HS69" i="4"/>
  <c r="EC69" i="4"/>
  <c r="EC114" i="4"/>
  <c r="HS17" i="4"/>
  <c r="HS106" i="4"/>
  <c r="AGX130" i="4"/>
  <c r="EC106" i="4"/>
  <c r="EC81" i="4"/>
  <c r="EC86" i="4"/>
  <c r="EC85" i="4"/>
  <c r="EC67" i="4"/>
  <c r="HS114" i="4"/>
  <c r="AGX114" i="4"/>
  <c r="AGX136" i="4"/>
  <c r="EC7" i="4"/>
  <c r="EC94" i="4"/>
  <c r="HS140" i="4"/>
  <c r="EC88" i="4"/>
  <c r="AGX140" i="4"/>
  <c r="AKH140" i="4"/>
  <c r="EC147" i="4"/>
  <c r="AGX94" i="4"/>
  <c r="HS74" i="4"/>
  <c r="HS92" i="4"/>
  <c r="HS68" i="4"/>
  <c r="EC13" i="4"/>
  <c r="HS94" i="4"/>
  <c r="AGX116" i="4"/>
  <c r="AKG116" i="4"/>
  <c r="HS7" i="4"/>
  <c r="HS147" i="4"/>
  <c r="HS116" i="4"/>
  <c r="HS47" i="4"/>
  <c r="EC49" i="4"/>
  <c r="EC66" i="4"/>
  <c r="HS66" i="4"/>
  <c r="EC159" i="4"/>
  <c r="HS159" i="4"/>
  <c r="AGX159" i="4"/>
  <c r="AKF159" i="4"/>
  <c r="HS89" i="4"/>
  <c r="AGX89" i="4"/>
  <c r="AKF89" i="4"/>
  <c r="EC89" i="4"/>
  <c r="EC137" i="4"/>
  <c r="AGX110" i="4"/>
  <c r="EC110" i="4"/>
  <c r="HS110" i="4"/>
  <c r="AGX14" i="4"/>
  <c r="AGX10" i="4"/>
  <c r="AKF10" i="4"/>
  <c r="HS10" i="4"/>
  <c r="HS99" i="4"/>
  <c r="EC99" i="4"/>
  <c r="AGX99" i="4"/>
  <c r="EC3" i="4"/>
  <c r="HS3" i="4"/>
  <c r="AGX3" i="4"/>
  <c r="AKH3" i="4"/>
  <c r="ACW3" i="4"/>
  <c r="HS100" i="4"/>
  <c r="AGX100" i="4"/>
  <c r="AKG100" i="4"/>
  <c r="EC96" i="4"/>
  <c r="EC156" i="4"/>
  <c r="EC51" i="4"/>
  <c r="AGX51" i="4"/>
  <c r="HS51" i="4"/>
  <c r="SA51" i="4"/>
  <c r="AGX129" i="4"/>
  <c r="HS129" i="4"/>
  <c r="EC129" i="4"/>
  <c r="HS57" i="4"/>
  <c r="EC57" i="4"/>
  <c r="AGX107" i="4"/>
  <c r="AKG107" i="4"/>
  <c r="HS107" i="4"/>
  <c r="EC107" i="4"/>
  <c r="HS83" i="4"/>
  <c r="AGX83" i="4"/>
  <c r="EC83" i="4"/>
  <c r="AGX11" i="4"/>
  <c r="HS11" i="4"/>
  <c r="EC11" i="4"/>
  <c r="KS102" i="4"/>
  <c r="AGX102" i="4"/>
  <c r="AKK102" i="4"/>
  <c r="HS102" i="4"/>
  <c r="EC102" i="4"/>
  <c r="ZG102" i="4"/>
  <c r="AGX122" i="4"/>
  <c r="EC122" i="4"/>
  <c r="EC158" i="4"/>
  <c r="AGX158" i="4"/>
  <c r="HS158" i="4"/>
  <c r="EC24" i="4"/>
  <c r="AGX160" i="4"/>
  <c r="AKK160" i="4"/>
  <c r="AGX25" i="4"/>
  <c r="AKH25" i="4"/>
  <c r="EC25" i="4"/>
  <c r="EC149" i="4"/>
  <c r="AGX149" i="4"/>
  <c r="AGX82" i="4"/>
  <c r="HS82" i="4"/>
  <c r="AGX20" i="4"/>
  <c r="HS20" i="4"/>
  <c r="AGX77" i="4"/>
  <c r="AKK77" i="4"/>
  <c r="HS77" i="4"/>
  <c r="HC77" i="4"/>
  <c r="EC77" i="4"/>
  <c r="EC58" i="4"/>
  <c r="HS58" i="4"/>
  <c r="AGX58" i="4"/>
  <c r="HS148" i="4"/>
  <c r="EC148" i="4"/>
  <c r="EC104" i="4"/>
  <c r="AGX104" i="4"/>
  <c r="EC35" i="4"/>
  <c r="EC132" i="4"/>
  <c r="HS78" i="4"/>
  <c r="AGX78" i="4"/>
  <c r="EC78" i="4"/>
  <c r="EC134" i="4"/>
  <c r="AGX134" i="4"/>
  <c r="AKF134" i="4"/>
  <c r="HS134" i="4"/>
  <c r="AGX124" i="4"/>
  <c r="EC124" i="4"/>
  <c r="EC93" i="4"/>
  <c r="HS93" i="4"/>
  <c r="AGX93" i="4"/>
  <c r="HS141" i="4"/>
  <c r="EC141" i="4"/>
  <c r="HS123" i="4"/>
  <c r="EC123" i="4"/>
  <c r="EC146" i="4"/>
  <c r="HS15" i="4"/>
  <c r="ACW15" i="4"/>
  <c r="AGX62" i="4"/>
  <c r="AKF62" i="4"/>
  <c r="EC62" i="4"/>
  <c r="AGX126" i="4"/>
  <c r="EC126" i="4"/>
  <c r="HS126" i="4"/>
  <c r="EC87" i="4"/>
  <c r="HS87" i="4"/>
  <c r="AGX87" i="4"/>
  <c r="HS39" i="4"/>
  <c r="AGX39" i="4"/>
  <c r="EC39" i="4"/>
  <c r="AGX29" i="4"/>
  <c r="HS29" i="4"/>
  <c r="EC29" i="4"/>
  <c r="HS18" i="4"/>
  <c r="AGX18" i="4"/>
  <c r="AKF18" i="4"/>
  <c r="EC18" i="4"/>
  <c r="AGX53" i="4"/>
  <c r="EC53" i="4"/>
  <c r="EC136" i="4"/>
  <c r="HS136" i="4"/>
  <c r="AGX96" i="4"/>
  <c r="HS13" i="4"/>
  <c r="HS42" i="4"/>
  <c r="EC42" i="4"/>
  <c r="AGX115" i="4"/>
  <c r="AKF115" i="4"/>
  <c r="HS115" i="4"/>
  <c r="EC95" i="4"/>
  <c r="HS128" i="4"/>
  <c r="AGX128" i="4"/>
  <c r="AKH128" i="4"/>
  <c r="AGX57" i="4"/>
  <c r="AGX54" i="4"/>
  <c r="HS54" i="4"/>
  <c r="AGX101" i="4"/>
  <c r="AKH101" i="4"/>
  <c r="EC101" i="4"/>
  <c r="HS101" i="4"/>
  <c r="HS76" i="4"/>
  <c r="EC76" i="4"/>
  <c r="AGX76" i="4"/>
  <c r="EC61" i="4"/>
  <c r="AGX127" i="4"/>
  <c r="HS127" i="4"/>
  <c r="EC127" i="4"/>
  <c r="AGX13" i="4"/>
  <c r="AGX61" i="4"/>
  <c r="AKG61" i="4"/>
  <c r="EC10" i="4"/>
  <c r="EC100" i="4"/>
  <c r="EC109" i="4"/>
  <c r="AGX109" i="4"/>
  <c r="HS109" i="4"/>
  <c r="HS135" i="4"/>
  <c r="AGX135" i="4"/>
  <c r="AGX48" i="4"/>
  <c r="AKJ48" i="4"/>
  <c r="HS48" i="4"/>
  <c r="AGX5" i="4"/>
  <c r="EC5" i="4"/>
  <c r="ZG3" i="4"/>
  <c r="AGX141" i="4"/>
  <c r="AGX137" i="4"/>
  <c r="AGX42" i="4"/>
  <c r="HS112" i="4"/>
  <c r="EC112" i="4"/>
  <c r="HS60" i="4"/>
  <c r="EC60" i="4"/>
  <c r="EC22" i="4"/>
  <c r="AGX22" i="4"/>
  <c r="HS22" i="4"/>
  <c r="AGX146" i="4"/>
  <c r="HS146" i="4"/>
  <c r="AGX66" i="4"/>
  <c r="AKF66" i="4"/>
  <c r="AGX41" i="4"/>
  <c r="EC41" i="4"/>
  <c r="AGX24" i="4"/>
  <c r="HS24" i="4"/>
  <c r="HS154" i="4"/>
  <c r="AGX154" i="4"/>
  <c r="EC154" i="4"/>
  <c r="HS133" i="4"/>
  <c r="AGX133" i="4"/>
  <c r="EC133" i="4"/>
  <c r="HS125" i="4"/>
  <c r="EC63" i="4"/>
  <c r="AGX63" i="4"/>
  <c r="AGX73" i="4"/>
  <c r="HS73" i="4"/>
  <c r="HS117" i="4"/>
  <c r="AGX117" i="4"/>
  <c r="EC117" i="4"/>
  <c r="EC125" i="4"/>
  <c r="AGX64" i="4"/>
  <c r="AKI64" i="4"/>
  <c r="HS64" i="4"/>
  <c r="EC64" i="4"/>
  <c r="AGX26" i="4"/>
  <c r="HS26" i="4"/>
  <c r="EC26" i="4"/>
  <c r="HS119" i="4"/>
  <c r="EC119" i="4"/>
  <c r="EC118" i="4"/>
  <c r="EC15" i="4"/>
  <c r="HS62" i="4"/>
  <c r="HS104" i="4"/>
  <c r="HS12" i="4"/>
  <c r="AGX12" i="4"/>
  <c r="AKF12" i="4"/>
  <c r="EC12" i="4"/>
  <c r="HS95" i="4"/>
  <c r="AGX119" i="4"/>
  <c r="EC139" i="4"/>
  <c r="HS139" i="4"/>
  <c r="AGX139" i="4"/>
  <c r="HS19" i="4"/>
  <c r="AGX19" i="4"/>
  <c r="AGX40" i="4"/>
  <c r="HS40" i="4"/>
  <c r="HS43" i="4"/>
  <c r="EC43" i="4"/>
  <c r="AGX43" i="4"/>
  <c r="EC73" i="4"/>
  <c r="HS96" i="4"/>
  <c r="AGX144" i="4"/>
  <c r="EC144" i="4"/>
  <c r="HS144" i="4"/>
  <c r="HS25" i="4"/>
  <c r="AGX132" i="4"/>
  <c r="AKI132" i="4"/>
  <c r="HS61" i="4"/>
  <c r="HS149" i="4"/>
  <c r="HS53" i="4"/>
  <c r="EC151" i="4"/>
  <c r="EC40" i="4"/>
  <c r="EC160" i="4"/>
  <c r="EC116" i="4"/>
  <c r="HS5" i="4"/>
  <c r="AGX118" i="4"/>
  <c r="AGX123" i="4"/>
  <c r="AKH123" i="4"/>
  <c r="AGX156" i="4"/>
  <c r="AGX125" i="4"/>
  <c r="EC97" i="4"/>
  <c r="AGX97" i="4"/>
  <c r="HS97" i="4"/>
  <c r="HS41" i="4"/>
  <c r="HS132" i="4"/>
  <c r="AGX35" i="4"/>
  <c r="HS137" i="4"/>
  <c r="AGX88" i="4"/>
  <c r="HS88" i="4"/>
  <c r="HS44" i="4"/>
  <c r="EC52" i="4"/>
  <c r="HS23" i="4"/>
  <c r="AGX23" i="4"/>
  <c r="AGX50" i="4"/>
  <c r="HS50" i="4"/>
  <c r="AGX85" i="4"/>
  <c r="HS37" i="4"/>
  <c r="EC37" i="4"/>
  <c r="AGX37" i="4"/>
  <c r="EC111" i="4"/>
  <c r="EC44" i="4"/>
  <c r="EC145" i="4"/>
  <c r="AGX145" i="4"/>
  <c r="AKG145" i="4"/>
  <c r="HS145" i="4"/>
  <c r="HS155" i="4"/>
  <c r="HS28" i="4"/>
  <c r="SA28" i="4"/>
  <c r="AGX105" i="4"/>
  <c r="EC105" i="4"/>
  <c r="EC91" i="4"/>
  <c r="AGX91" i="4"/>
  <c r="EC90" i="4"/>
  <c r="AGX90" i="4"/>
  <c r="HS16" i="4"/>
  <c r="AGX16" i="4"/>
  <c r="AKF16" i="4"/>
  <c r="EC16" i="4"/>
  <c r="HS108" i="4"/>
  <c r="HS70" i="4"/>
  <c r="EC71" i="4"/>
  <c r="AGX49" i="4"/>
  <c r="AKF49" i="4"/>
  <c r="HS49" i="4"/>
  <c r="HS38" i="4"/>
  <c r="EC84" i="4"/>
  <c r="AGX55" i="4"/>
  <c r="HS150" i="4"/>
  <c r="OJ86" i="4"/>
  <c r="AGX46" i="4"/>
  <c r="AKF46" i="4"/>
  <c r="HS46" i="4"/>
  <c r="AGX157" i="4"/>
  <c r="HS157" i="4"/>
  <c r="AGX21" i="4"/>
  <c r="EC21" i="4"/>
  <c r="EC143" i="4"/>
  <c r="HS56" i="4"/>
  <c r="HS33" i="4"/>
  <c r="AGX33" i="4"/>
  <c r="AGX52" i="4"/>
  <c r="AGX142" i="4"/>
  <c r="HS142" i="4"/>
  <c r="AGX36" i="4"/>
  <c r="EC36" i="4"/>
  <c r="AGX70" i="4"/>
  <c r="AGX9" i="4"/>
  <c r="AKG9" i="4"/>
  <c r="EC9" i="4"/>
  <c r="HS90" i="4"/>
  <c r="AGX65" i="4"/>
  <c r="AGX92" i="4"/>
  <c r="HS52" i="4"/>
  <c r="HS9" i="4"/>
  <c r="EC33" i="4"/>
  <c r="AGX75" i="4"/>
  <c r="AGX68" i="4"/>
  <c r="AGX8" i="4"/>
  <c r="HS8" i="4"/>
  <c r="EC79" i="4"/>
  <c r="HS79" i="4"/>
  <c r="AGX79" i="4"/>
  <c r="AKG79" i="4"/>
  <c r="HS131" i="4"/>
  <c r="EC130" i="4"/>
  <c r="AGX4" i="4"/>
  <c r="AKH4" i="4"/>
  <c r="AGX7" i="4"/>
  <c r="AGX17" i="4"/>
  <c r="AKG17" i="4"/>
  <c r="AGX34" i="4"/>
  <c r="EC74" i="4"/>
  <c r="EC142" i="4"/>
  <c r="EC92" i="4"/>
  <c r="HS143" i="4"/>
  <c r="HS4" i="4"/>
  <c r="AGX111" i="4"/>
  <c r="AKH111" i="4"/>
  <c r="AGX72" i="4"/>
  <c r="AKG72" i="4"/>
  <c r="HS72" i="4"/>
  <c r="HS103" i="4"/>
  <c r="AGX103" i="4"/>
  <c r="AGX152" i="4"/>
  <c r="AKF152" i="4"/>
  <c r="EC34" i="4"/>
  <c r="EC68" i="4"/>
  <c r="EC80" i="4"/>
  <c r="HS111" i="4"/>
  <c r="EC17" i="4"/>
  <c r="EC56" i="4"/>
  <c r="HS91" i="4"/>
  <c r="EC30" i="4"/>
  <c r="EC140" i="4"/>
  <c r="HS31" i="4"/>
  <c r="EC47" i="4"/>
  <c r="EC32" i="4"/>
  <c r="EC153" i="4"/>
  <c r="HS153" i="4"/>
  <c r="AGX153" i="4"/>
  <c r="EC45" i="4"/>
  <c r="AGX121" i="4"/>
  <c r="EC59" i="4"/>
  <c r="HS120" i="4"/>
  <c r="HS6" i="4"/>
  <c r="AGX162" i="4"/>
  <c r="AKG162" i="4"/>
  <c r="HS35" i="4"/>
  <c r="AGX120" i="4"/>
  <c r="AKF120" i="4"/>
  <c r="AGX6" i="4"/>
  <c r="HS45" i="4"/>
  <c r="EC121" i="4"/>
  <c r="HS59" i="4"/>
  <c r="EC14" i="4"/>
  <c r="AGX45" i="4"/>
  <c r="AKG45" i="4"/>
  <c r="HS121" i="4"/>
  <c r="AGX59" i="4"/>
  <c r="AKH59" i="4"/>
  <c r="EC162" i="4"/>
  <c r="EC161" i="4"/>
  <c r="AGX161" i="4"/>
  <c r="HS14" i="4"/>
  <c r="EC120" i="4"/>
  <c r="EC6" i="4"/>
  <c r="HS161" i="4"/>
  <c r="AKC56" i="4"/>
  <c r="ALR110" i="4"/>
  <c r="AKA50" i="4"/>
  <c r="AKB42" i="4"/>
  <c r="AKB33" i="4"/>
  <c r="AKA126" i="4"/>
  <c r="AKA107" i="4"/>
  <c r="AKA154" i="4"/>
  <c r="AKA53" i="4"/>
  <c r="AKB134" i="4"/>
  <c r="AKB55" i="4"/>
  <c r="AKB32" i="4"/>
  <c r="AKA19" i="4"/>
  <c r="AKC25" i="4"/>
  <c r="AKC154" i="4"/>
  <c r="AKB118" i="4"/>
  <c r="AMA42" i="4"/>
  <c r="AMQ42" i="4"/>
  <c r="AMA4" i="4"/>
  <c r="AKA96" i="4"/>
  <c r="AKA45" i="4"/>
  <c r="AKC61" i="4"/>
  <c r="AKB10" i="4"/>
  <c r="AKA95" i="4"/>
  <c r="AKA47" i="4"/>
  <c r="AKC44" i="4"/>
  <c r="AMJ148" i="4"/>
  <c r="AMZ148" i="4"/>
  <c r="ALU65" i="4"/>
  <c r="AMK65" i="4"/>
  <c r="ANA65" i="4"/>
  <c r="AKB102" i="4"/>
  <c r="AKC124" i="4"/>
  <c r="AKB95" i="4"/>
  <c r="AKC78" i="4"/>
  <c r="AKC106" i="4"/>
  <c r="AMN152" i="4"/>
  <c r="AKA8" i="4"/>
  <c r="AMB18" i="4"/>
  <c r="AMR18" i="4"/>
  <c r="AKB41" i="4"/>
  <c r="AKA94" i="4"/>
  <c r="AMA125" i="4"/>
  <c r="AKB46" i="4"/>
  <c r="ALT12" i="4"/>
  <c r="AMJ12" i="4"/>
  <c r="AMZ12" i="4"/>
  <c r="ALS32" i="4"/>
  <c r="AKA65" i="4"/>
  <c r="AMH83" i="4"/>
  <c r="AKD27" i="4"/>
  <c r="AKB34" i="4"/>
  <c r="AKA61" i="4"/>
  <c r="AMC74" i="4"/>
  <c r="AMS74" i="4"/>
  <c r="AKA60" i="4"/>
  <c r="AKA39" i="4"/>
  <c r="ALW56" i="4"/>
  <c r="ALV72" i="4"/>
  <c r="AML72" i="4"/>
  <c r="ANB72" i="4"/>
  <c r="ANB94" i="4"/>
  <c r="ALN123" i="4"/>
  <c r="AKB76" i="4"/>
  <c r="AKC89" i="4"/>
  <c r="AKA104" i="4"/>
  <c r="AKB16" i="4"/>
  <c r="ALX16" i="4"/>
  <c r="AMN16" i="4"/>
  <c r="AND16" i="4"/>
  <c r="AMR109" i="4"/>
  <c r="ALU62" i="4"/>
  <c r="AMK62" i="4"/>
  <c r="ANA62" i="4"/>
  <c r="ANC121" i="4"/>
  <c r="AMC118" i="4"/>
  <c r="ALQ100" i="4"/>
  <c r="AMG100" i="4"/>
  <c r="AMC23" i="4"/>
  <c r="AMS23" i="4"/>
  <c r="AKA102" i="4"/>
  <c r="AKA10" i="4"/>
  <c r="AML73" i="4"/>
  <c r="ANB73" i="4"/>
  <c r="AKC145" i="4"/>
  <c r="AMB70" i="4"/>
  <c r="AKB157" i="4"/>
  <c r="ALP59" i="4"/>
  <c r="AMF59" i="4"/>
  <c r="AMV59" i="4"/>
  <c r="AMR30" i="4"/>
  <c r="ALP133" i="4"/>
  <c r="AMF133" i="4"/>
  <c r="AMV133" i="4"/>
  <c r="ALR46" i="4"/>
  <c r="AMH46" i="4"/>
  <c r="AKB20" i="4"/>
  <c r="ALT74" i="4"/>
  <c r="AMJ74" i="4"/>
  <c r="AMZ74" i="4"/>
  <c r="AND151" i="4"/>
  <c r="AMC39" i="4"/>
  <c r="AMS39" i="4"/>
  <c r="AKC7" i="4"/>
  <c r="AKB8" i="4"/>
  <c r="AKB162" i="4"/>
  <c r="AMV117" i="4"/>
  <c r="ALJ95" i="4"/>
  <c r="ALZ95" i="4"/>
  <c r="AMP95" i="4"/>
  <c r="AND95" i="4"/>
  <c r="ALY44" i="4"/>
  <c r="AMO44" i="4"/>
  <c r="ALT85" i="4"/>
  <c r="AMJ85" i="4"/>
  <c r="AMZ85" i="4"/>
  <c r="ALU80" i="4"/>
  <c r="AKA41" i="4"/>
  <c r="AKB153" i="4"/>
  <c r="AMZ51" i="4"/>
  <c r="AKC162" i="4"/>
  <c r="AKB67" i="4"/>
  <c r="AKA29" i="4"/>
  <c r="ALY29" i="4"/>
  <c r="AMN29" i="4"/>
  <c r="AND29" i="4"/>
  <c r="ALZ54" i="4"/>
  <c r="AMC70" i="4"/>
  <c r="AMS70" i="4"/>
  <c r="ALW21" i="4"/>
  <c r="AKC156" i="4"/>
  <c r="AMI127" i="4"/>
  <c r="AMU33" i="4"/>
  <c r="ALK77" i="4"/>
  <c r="AMA77" i="4"/>
  <c r="AMQ77" i="4"/>
  <c r="AMA102" i="4"/>
  <c r="AMR102" i="4"/>
  <c r="ALK26" i="4"/>
  <c r="AMA26" i="4"/>
  <c r="AMQ26" i="4"/>
  <c r="AKC88" i="4"/>
  <c r="ALN14" i="4"/>
  <c r="AMD14" i="4"/>
  <c r="AMT14" i="4"/>
  <c r="ALT36" i="4"/>
  <c r="AMZ36" i="4"/>
  <c r="AMG108" i="4"/>
  <c r="AMC94" i="4"/>
  <c r="AMS94" i="4"/>
  <c r="ALU83" i="4"/>
  <c r="AKE162" i="4"/>
  <c r="AKA125" i="4"/>
  <c r="ALX125" i="4"/>
  <c r="AKB152" i="4"/>
  <c r="AKA85" i="4"/>
  <c r="AKA150" i="4"/>
  <c r="AKL25" i="4"/>
  <c r="ALB25" i="4"/>
  <c r="ALR25" i="4"/>
  <c r="AMH25" i="4"/>
  <c r="ALQ48" i="4"/>
  <c r="AMG48" i="4"/>
  <c r="AMW48" i="4"/>
  <c r="AKA158" i="4"/>
  <c r="AKA66" i="4"/>
  <c r="ALU74" i="4"/>
  <c r="AMK74" i="4"/>
  <c r="ANA74" i="4"/>
  <c r="ALO84" i="4"/>
  <c r="AME84" i="4"/>
  <c r="AMU84" i="4"/>
  <c r="AMV149" i="4"/>
  <c r="AMF91" i="4"/>
  <c r="AMJ82" i="4"/>
  <c r="AMM117" i="4"/>
  <c r="AMO125" i="4"/>
  <c r="AMO152" i="4"/>
  <c r="AKB85" i="4"/>
  <c r="ALU27" i="4"/>
  <c r="AMK27" i="4"/>
  <c r="ANA27" i="4"/>
  <c r="AKP19" i="4"/>
  <c r="ALF19" i="4"/>
  <c r="ALV19" i="4"/>
  <c r="AML19" i="4"/>
  <c r="ANB19" i="4"/>
  <c r="AKL71" i="4"/>
  <c r="ALR71" i="4"/>
  <c r="AMH71" i="4"/>
  <c r="AMX71" i="4"/>
  <c r="AKB158" i="4"/>
  <c r="ALO52" i="4"/>
  <c r="AME52" i="4"/>
  <c r="AMU52" i="4"/>
  <c r="ANA83" i="4"/>
  <c r="ANA58" i="4"/>
  <c r="AKC139" i="4"/>
  <c r="AKA35" i="4"/>
  <c r="AKC3" i="4"/>
  <c r="AKB90" i="4"/>
  <c r="AKE129" i="4"/>
  <c r="AKA4" i="4"/>
  <c r="AMR125" i="4"/>
  <c r="AKB27" i="4"/>
  <c r="ANB30" i="4"/>
  <c r="ALN53" i="4"/>
  <c r="AMD53" i="4"/>
  <c r="AMT53" i="4"/>
  <c r="AKB68" i="4"/>
  <c r="AKA64" i="4"/>
  <c r="AKB75" i="4"/>
  <c r="AKB71" i="4"/>
  <c r="AKA132" i="4"/>
  <c r="AKD90" i="4"/>
  <c r="ALO46" i="4"/>
  <c r="AME46" i="4"/>
  <c r="AMU46" i="4"/>
  <c r="AKC74" i="4"/>
  <c r="AKA30" i="4"/>
  <c r="AKB92" i="4"/>
  <c r="AKA108" i="4"/>
  <c r="AKC68" i="4"/>
  <c r="AKA133" i="4"/>
  <c r="ALO35" i="4"/>
  <c r="AME35" i="4"/>
  <c r="AMU35" i="4"/>
  <c r="AKY79" i="4"/>
  <c r="ALO79" i="4"/>
  <c r="AME79" i="4"/>
  <c r="AMU79" i="4"/>
  <c r="ALQ119" i="4"/>
  <c r="AMG119" i="4"/>
  <c r="AMW119" i="4"/>
  <c r="AMP92" i="4"/>
  <c r="ALY99" i="4"/>
  <c r="AMB155" i="4"/>
  <c r="AMR155" i="4"/>
  <c r="AKA76" i="4"/>
  <c r="AGW27" i="4"/>
  <c r="AKE27" i="4"/>
  <c r="HR121" i="4"/>
  <c r="EB121" i="4"/>
  <c r="HR21" i="4"/>
  <c r="HR43" i="4"/>
  <c r="AGW86" i="4"/>
  <c r="HR105" i="4"/>
  <c r="VR86" i="4"/>
  <c r="AGW21" i="4"/>
  <c r="AKE21" i="4"/>
  <c r="HR119" i="4"/>
  <c r="KT86" i="4"/>
  <c r="AGW105" i="4"/>
  <c r="AKE105" i="4"/>
  <c r="EB13" i="4"/>
  <c r="AGW119" i="4"/>
  <c r="EB37" i="4"/>
  <c r="EB43" i="4"/>
  <c r="OK86" i="4"/>
  <c r="EB86" i="4"/>
  <c r="ZH86" i="4"/>
  <c r="HR13" i="4"/>
  <c r="EB21" i="4"/>
  <c r="HR37" i="4"/>
  <c r="ACX86" i="4"/>
  <c r="SB86" i="4"/>
  <c r="AGW13" i="4"/>
  <c r="AKM75" i="4"/>
  <c r="ALS75" i="4"/>
  <c r="AMI75" i="4"/>
  <c r="AMY75" i="4"/>
  <c r="ALY23" i="4"/>
  <c r="ALG109" i="4"/>
  <c r="ALW109" i="4"/>
  <c r="AMM109" i="4"/>
  <c r="ANC109" i="4"/>
  <c r="AKV160" i="4"/>
  <c r="ALL160" i="4"/>
  <c r="AMB160" i="4"/>
  <c r="AMR160" i="4"/>
  <c r="ALN63" i="4"/>
  <c r="AMD63" i="4"/>
  <c r="AMT63" i="4"/>
  <c r="ALW121" i="4"/>
  <c r="ALS41" i="4"/>
  <c r="AMI41" i="4"/>
  <c r="AMY41" i="4"/>
  <c r="ALO153" i="4"/>
  <c r="AME153" i="4"/>
  <c r="AMU153" i="4"/>
  <c r="ALT148" i="4"/>
  <c r="ALU148" i="4"/>
  <c r="AKP15" i="4"/>
  <c r="ALV15" i="4"/>
  <c r="AML15" i="4"/>
  <c r="ANB15" i="4"/>
  <c r="ALU115" i="4"/>
  <c r="AKA38" i="4"/>
  <c r="ALW38" i="4"/>
  <c r="AMM38" i="4"/>
  <c r="ANC38" i="4"/>
  <c r="ALV34" i="4"/>
  <c r="AML34" i="4"/>
  <c r="ANB34" i="4"/>
  <c r="ALZ71" i="4"/>
  <c r="AMP71" i="4"/>
  <c r="AKA23" i="4"/>
  <c r="AMX77" i="4"/>
  <c r="ALQ26" i="4"/>
  <c r="AMG26" i="4"/>
  <c r="AMW26" i="4"/>
  <c r="ALE90" i="4"/>
  <c r="ALU90" i="4"/>
  <c r="AMK90" i="4"/>
  <c r="ANA90" i="4"/>
  <c r="AKC27" i="4"/>
  <c r="AKA115" i="4"/>
  <c r="AKA109" i="4"/>
  <c r="AKC38" i="4"/>
  <c r="AKB115" i="4"/>
  <c r="ALX115" i="4"/>
  <c r="AND115" i="4"/>
  <c r="AKB79" i="4"/>
  <c r="ALG79" i="4"/>
  <c r="ALW79" i="4"/>
  <c r="AMM79" i="4"/>
  <c r="ANC79" i="4"/>
  <c r="AKS28" i="4"/>
  <c r="ALY28" i="4"/>
  <c r="AMO28" i="4"/>
  <c r="ALU153" i="4"/>
  <c r="AMK153" i="4"/>
  <c r="ANA153" i="4"/>
  <c r="AMB27" i="4"/>
  <c r="AMR27" i="4"/>
  <c r="AKC34" i="4"/>
  <c r="ALL23" i="4"/>
  <c r="ALG160" i="4"/>
  <c r="ALW160" i="4"/>
  <c r="AMM160" i="4"/>
  <c r="ANC160" i="4"/>
  <c r="AKC90" i="4"/>
  <c r="ALU63" i="4"/>
  <c r="AMK63" i="4"/>
  <c r="ANA63" i="4"/>
  <c r="AMN49" i="4"/>
  <c r="AND49" i="4"/>
  <c r="AKV40" i="4"/>
  <c r="ALL40" i="4"/>
  <c r="AMB40" i="4"/>
  <c r="AMR40" i="4"/>
  <c r="AKC35" i="4"/>
  <c r="ALJ35" i="4"/>
  <c r="ALZ35" i="4"/>
  <c r="AMP35" i="4"/>
  <c r="AMM153" i="4"/>
  <c r="ANC153" i="4"/>
  <c r="AKC17" i="4"/>
  <c r="ALO23" i="4"/>
  <c r="AME23" i="4"/>
  <c r="AMY23" i="4"/>
  <c r="ALY93" i="4"/>
  <c r="AMO93" i="4"/>
  <c r="ALX18" i="4"/>
  <c r="AMN18" i="4"/>
  <c r="AND18" i="4"/>
  <c r="ALU51" i="4"/>
  <c r="AMK51" i="4"/>
  <c r="AKC153" i="4"/>
  <c r="AKT28" i="4"/>
  <c r="ALZ28" i="4"/>
  <c r="AMP28" i="4"/>
  <c r="AKA31" i="4"/>
  <c r="AKA93" i="4"/>
  <c r="AMW23" i="4"/>
  <c r="ALR109" i="4"/>
  <c r="AMH109" i="4"/>
  <c r="AMX109" i="4"/>
  <c r="AND62" i="4"/>
  <c r="ALO3" i="4"/>
  <c r="AME3" i="4"/>
  <c r="AMU3" i="4"/>
  <c r="ALW153" i="4"/>
  <c r="ALS38" i="4"/>
  <c r="AMI38" i="4"/>
  <c r="AMY38" i="4"/>
  <c r="AKL19" i="4"/>
  <c r="ALR19" i="4"/>
  <c r="AMH19" i="4"/>
  <c r="AMX19" i="4"/>
  <c r="AKX86" i="4"/>
  <c r="ALN86" i="4"/>
  <c r="AMD86" i="4"/>
  <c r="AMT86" i="4"/>
  <c r="AKJ28" i="4"/>
  <c r="ALP28" i="4"/>
  <c r="AMF28" i="4"/>
  <c r="AMV28" i="4"/>
  <c r="ALZ24" i="4"/>
  <c r="AMP24" i="4"/>
  <c r="AKB45" i="4"/>
  <c r="AKU45" i="4"/>
  <c r="ALK45" i="4"/>
  <c r="AMA45" i="4"/>
  <c r="AMQ45" i="4"/>
  <c r="AMN23" i="4"/>
  <c r="ALR115" i="4"/>
  <c r="AMH115" i="4"/>
  <c r="AMX115" i="4"/>
  <c r="ALJ77" i="4"/>
  <c r="ALZ77" i="4"/>
  <c r="AMP77" i="4"/>
  <c r="ALZ62" i="4"/>
  <c r="AMP62" i="4"/>
  <c r="AMV127" i="4"/>
  <c r="AKA90" i="4"/>
  <c r="AKA159" i="4"/>
  <c r="ALZ159" i="4"/>
  <c r="AMP159" i="4"/>
  <c r="ALP106" i="4"/>
  <c r="AMF106" i="4"/>
  <c r="AMV106" i="4"/>
  <c r="AKB60" i="4"/>
  <c r="AKA145" i="4"/>
  <c r="ANA149" i="4"/>
  <c r="ALS119" i="4"/>
  <c r="AMY119" i="4"/>
  <c r="ALT154" i="4"/>
  <c r="AMJ154" i="4"/>
  <c r="AMZ154" i="4"/>
  <c r="AKB108" i="4"/>
  <c r="AMB108" i="4"/>
  <c r="AMR108" i="4"/>
  <c r="ALV120" i="4"/>
  <c r="AML120" i="4"/>
  <c r="ANB120" i="4"/>
  <c r="ALR103" i="4"/>
  <c r="AMH103" i="4"/>
  <c r="AMX103" i="4"/>
  <c r="ALN98" i="4"/>
  <c r="ALP55" i="4"/>
  <c r="AMF55" i="4"/>
  <c r="AMV55" i="4"/>
  <c r="AKA113" i="4"/>
  <c r="AKB123" i="4"/>
  <c r="ALV136" i="4"/>
  <c r="AML136" i="4"/>
  <c r="ANB136" i="4"/>
  <c r="AMC127" i="4"/>
  <c r="AKB133" i="4"/>
  <c r="AKC80" i="4"/>
  <c r="ALO16" i="4"/>
  <c r="AME16" i="4"/>
  <c r="AMU16" i="4"/>
  <c r="AKA100" i="4"/>
  <c r="ALW100" i="4"/>
  <c r="AMM100" i="4"/>
  <c r="ANC100" i="4"/>
  <c r="AMX51" i="4"/>
  <c r="AMV73" i="4"/>
  <c r="AMG20" i="4"/>
  <c r="AMW20" i="4"/>
  <c r="ALW43" i="4"/>
  <c r="AMM43" i="4"/>
  <c r="ANC43" i="4"/>
  <c r="ALN88" i="4"/>
  <c r="ALQ72" i="4"/>
  <c r="AMG72" i="4"/>
  <c r="AMW72" i="4"/>
  <c r="ALO135" i="4"/>
  <c r="AME135" i="4"/>
  <c r="AMU135" i="4"/>
  <c r="AMA99" i="4"/>
  <c r="ALR68" i="4"/>
  <c r="AMH68" i="4"/>
  <c r="AMX68" i="4"/>
  <c r="AMH82" i="4"/>
  <c r="ALS47" i="4"/>
  <c r="AMI47" i="4"/>
  <c r="ALS53" i="4"/>
  <c r="AMI53" i="4"/>
  <c r="AMY53" i="4"/>
  <c r="ALS147" i="4"/>
  <c r="AMI147" i="4"/>
  <c r="AMD98" i="4"/>
  <c r="AMT98" i="4"/>
  <c r="ALO134" i="4"/>
  <c r="AME134" i="4"/>
  <c r="AMU134" i="4"/>
  <c r="ALZ144" i="4"/>
  <c r="AMP144" i="4"/>
  <c r="ALX8" i="4"/>
  <c r="AMN8" i="4"/>
  <c r="AND8" i="4"/>
  <c r="AKC123" i="4"/>
  <c r="ALR82" i="4"/>
  <c r="AMX82" i="4"/>
  <c r="ANB87" i="4"/>
  <c r="AMA80" i="4"/>
  <c r="AMQ80" i="4"/>
  <c r="AMB100" i="4"/>
  <c r="ALU140" i="4"/>
  <c r="AMK140" i="4"/>
  <c r="ANA140" i="4"/>
  <c r="ALV95" i="4"/>
  <c r="AML95" i="4"/>
  <c r="ANB95" i="4"/>
  <c r="ALT47" i="4"/>
  <c r="AMJ47" i="4"/>
  <c r="AMZ47" i="4"/>
  <c r="ALR73" i="4"/>
  <c r="AMH73" i="4"/>
  <c r="AMX73" i="4"/>
  <c r="ALY74" i="4"/>
  <c r="AKB96" i="4"/>
  <c r="AMM56" i="4"/>
  <c r="ALT157" i="4"/>
  <c r="AMJ157" i="4"/>
  <c r="AMZ157" i="4"/>
  <c r="ALR126" i="4"/>
  <c r="AMH126" i="4"/>
  <c r="AMX126" i="4"/>
  <c r="AKA141" i="4"/>
  <c r="ALR118" i="4"/>
  <c r="AMH118" i="4"/>
  <c r="AMX118" i="4"/>
  <c r="AKB144" i="4"/>
  <c r="AMZ50" i="4"/>
  <c r="ALX67" i="4"/>
  <c r="AMN67" i="4"/>
  <c r="AND67" i="4"/>
  <c r="AKC137" i="4"/>
  <c r="ALZ137" i="4"/>
  <c r="AMP137" i="4"/>
  <c r="ALX49" i="4"/>
  <c r="AMY32" i="4"/>
  <c r="AKB136" i="4"/>
  <c r="AMA133" i="4"/>
  <c r="AMQ133" i="4"/>
  <c r="AMK47" i="4"/>
  <c r="AKC96" i="4"/>
  <c r="ALY96" i="4"/>
  <c r="AMO96" i="4"/>
  <c r="ALV151" i="4"/>
  <c r="AML151" i="4"/>
  <c r="ANB151" i="4"/>
  <c r="AMW88" i="4"/>
  <c r="ALX37" i="4"/>
  <c r="AMN37" i="4"/>
  <c r="AND37" i="4"/>
  <c r="AMA70" i="4"/>
  <c r="AND161" i="4"/>
  <c r="ALY162" i="4"/>
  <c r="AMO162" i="4"/>
  <c r="AKA162" i="4"/>
  <c r="ALV114" i="4"/>
  <c r="ALQ76" i="4"/>
  <c r="AMG76" i="4"/>
  <c r="AMW76" i="4"/>
  <c r="ALP127" i="4"/>
  <c r="AMF127" i="4"/>
  <c r="ALO33" i="4"/>
  <c r="AMF29" i="4"/>
  <c r="AMU29" i="4"/>
  <c r="ALS104" i="4"/>
  <c r="AMI104" i="4"/>
  <c r="AMY104" i="4"/>
  <c r="ALU126" i="4"/>
  <c r="AMK126" i="4"/>
  <c r="ANA126" i="4"/>
  <c r="ALS107" i="4"/>
  <c r="AMI107" i="4"/>
  <c r="AMY107" i="4"/>
  <c r="AKC121" i="4"/>
  <c r="AKA110" i="4"/>
  <c r="AKB149" i="4"/>
  <c r="AKC148" i="4"/>
  <c r="ALY154" i="4"/>
  <c r="AMO154" i="4"/>
  <c r="AKB141" i="4"/>
  <c r="AMN141" i="4"/>
  <c r="AKA57" i="4"/>
  <c r="AKA103" i="4"/>
  <c r="AMJ138" i="4"/>
  <c r="AMZ138" i="4"/>
  <c r="ALR65" i="4"/>
  <c r="AKB161" i="4"/>
  <c r="AKC83" i="4"/>
  <c r="ALS118" i="4"/>
  <c r="AMI118" i="4"/>
  <c r="AMY118" i="4"/>
  <c r="ALR134" i="4"/>
  <c r="AMH134" i="4"/>
  <c r="AMX134" i="4"/>
  <c r="AKA114" i="4"/>
  <c r="AMZ82" i="4"/>
  <c r="AKC87" i="4"/>
  <c r="ALP29" i="4"/>
  <c r="ALR85" i="4"/>
  <c r="AMH85" i="4"/>
  <c r="AMX85" i="4"/>
  <c r="AMB159" i="4"/>
  <c r="AMR159" i="4"/>
  <c r="AKB37" i="4"/>
  <c r="ALZ52" i="4"/>
  <c r="AMP52" i="4"/>
  <c r="ANC52" i="4"/>
  <c r="ALX5" i="4"/>
  <c r="AMN5" i="4"/>
  <c r="AND5" i="4"/>
  <c r="AKA36" i="4"/>
  <c r="ALY110" i="4"/>
  <c r="ALX118" i="4"/>
  <c r="AMN118" i="4"/>
  <c r="AND118" i="4"/>
  <c r="AMC123" i="4"/>
  <c r="AMS123" i="4"/>
  <c r="ALZ156" i="4"/>
  <c r="AMP156" i="4"/>
  <c r="AMY76" i="4"/>
  <c r="ALR127" i="4"/>
  <c r="AMH127" i="4"/>
  <c r="AMX127" i="4"/>
  <c r="AME33" i="4"/>
  <c r="ALP152" i="4"/>
  <c r="AMF152" i="4"/>
  <c r="AMV152" i="4"/>
  <c r="AMD111" i="4"/>
  <c r="AKC103" i="4"/>
  <c r="AML94" i="4"/>
  <c r="ALV128" i="4"/>
  <c r="AML128" i="4"/>
  <c r="ANB128" i="4"/>
  <c r="AME91" i="4"/>
  <c r="AKA146" i="4"/>
  <c r="ALT42" i="4"/>
  <c r="AMJ42" i="4"/>
  <c r="AMZ42" i="4"/>
  <c r="ALV82" i="4"/>
  <c r="AML82" i="4"/>
  <c r="ANB82" i="4"/>
  <c r="ALQ6" i="4"/>
  <c r="AMG6" i="4"/>
  <c r="AMW6" i="4"/>
  <c r="AKB116" i="4"/>
  <c r="AKA18" i="4"/>
  <c r="AKC47" i="4"/>
  <c r="ANC73" i="4"/>
  <c r="ALN159" i="4"/>
  <c r="AMD159" i="4"/>
  <c r="AMT159" i="4"/>
  <c r="AKA54" i="4"/>
  <c r="ALU88" i="4"/>
  <c r="AMK88" i="4"/>
  <c r="ANA88" i="4"/>
  <c r="AKB69" i="4"/>
  <c r="AKC129" i="4"/>
  <c r="ALO145" i="4"/>
  <c r="AME145" i="4"/>
  <c r="AMU145" i="4"/>
  <c r="AKC157" i="4"/>
  <c r="AKB7" i="4"/>
  <c r="AMB130" i="4"/>
  <c r="AKB36" i="4"/>
  <c r="AMH22" i="4"/>
  <c r="AKA138" i="4"/>
  <c r="AKA58" i="4"/>
  <c r="AKA118" i="4"/>
  <c r="AKC105" i="4"/>
  <c r="AMQ105" i="4"/>
  <c r="AKC50" i="4"/>
  <c r="ALZ50" i="4"/>
  <c r="AMP50" i="4"/>
  <c r="ALO67" i="4"/>
  <c r="AME67" i="4"/>
  <c r="AMU67" i="4"/>
  <c r="ALN137" i="4"/>
  <c r="AMD137" i="4"/>
  <c r="AMT137" i="4"/>
  <c r="AMS49" i="4"/>
  <c r="AKA32" i="4"/>
  <c r="AMC139" i="4"/>
  <c r="AMS139" i="4"/>
  <c r="AKA117" i="4"/>
  <c r="ALT127" i="4"/>
  <c r="AMJ127" i="4"/>
  <c r="AMZ127" i="4"/>
  <c r="AKA16" i="4"/>
  <c r="ALW16" i="4"/>
  <c r="AMM16" i="4"/>
  <c r="ANC16" i="4"/>
  <c r="AKB18" i="4"/>
  <c r="AKB13" i="4"/>
  <c r="AMB13" i="4"/>
  <c r="AMR13" i="4"/>
  <c r="ALO159" i="4"/>
  <c r="AME159" i="4"/>
  <c r="AMU159" i="4"/>
  <c r="AKB54" i="4"/>
  <c r="ALX54" i="4"/>
  <c r="AMN54" i="4"/>
  <c r="AND54" i="4"/>
  <c r="ALQ14" i="4"/>
  <c r="AMG14" i="4"/>
  <c r="ALO120" i="4"/>
  <c r="AME120" i="4"/>
  <c r="AMU120" i="4"/>
  <c r="ALO103" i="4"/>
  <c r="AME103" i="4"/>
  <c r="AMU103" i="4"/>
  <c r="AMA147" i="4"/>
  <c r="AMQ147" i="4"/>
  <c r="ALW98" i="4"/>
  <c r="AMM98" i="4"/>
  <c r="ANC98" i="4"/>
  <c r="AMD161" i="4"/>
  <c r="AMT161" i="4"/>
  <c r="ANB134" i="4"/>
  <c r="AND32" i="4"/>
  <c r="ALS6" i="4"/>
  <c r="ALT111" i="4"/>
  <c r="AMJ111" i="4"/>
  <c r="AMZ111" i="4"/>
  <c r="AND158" i="4"/>
  <c r="ALM10" i="4"/>
  <c r="AMC10" i="4"/>
  <c r="AMS10" i="4"/>
  <c r="ALP159" i="4"/>
  <c r="AMF159" i="4"/>
  <c r="AMV159" i="4"/>
  <c r="AMG56" i="4"/>
  <c r="AMW56" i="4"/>
  <c r="ALZ7" i="4"/>
  <c r="AMP7" i="4"/>
  <c r="AKC126" i="4"/>
  <c r="AKB107" i="4"/>
  <c r="ANA22" i="4"/>
  <c r="AML30" i="4"/>
  <c r="ALW92" i="4"/>
  <c r="AMM92" i="4"/>
  <c r="ANC92" i="4"/>
  <c r="AMZ99" i="4"/>
  <c r="AMC141" i="4"/>
  <c r="AMS141" i="4"/>
  <c r="AMB57" i="4"/>
  <c r="AMR57" i="4"/>
  <c r="AKA128" i="4"/>
  <c r="AKA98" i="4"/>
  <c r="AKC58" i="4"/>
  <c r="AMT91" i="4"/>
  <c r="AND42" i="4"/>
  <c r="AMB114" i="4"/>
  <c r="ALS80" i="4"/>
  <c r="AMI80" i="4"/>
  <c r="AMY80" i="4"/>
  <c r="ALT150" i="4"/>
  <c r="AMW100" i="4"/>
  <c r="AKB66" i="4"/>
  <c r="ALQ112" i="4"/>
  <c r="AMG112" i="4"/>
  <c r="AMV112" i="4"/>
  <c r="ALL95" i="4"/>
  <c r="AMB95" i="4"/>
  <c r="AMR95" i="4"/>
  <c r="AMC47" i="4"/>
  <c r="AKD73" i="4"/>
  <c r="AMI14" i="4"/>
  <c r="AMY14" i="4"/>
  <c r="ALV70" i="4"/>
  <c r="AML70" i="4"/>
  <c r="ANB70" i="4"/>
  <c r="ALM9" i="4"/>
  <c r="AMC9" i="4"/>
  <c r="AMS9" i="4"/>
  <c r="AKC107" i="4"/>
  <c r="ALZ107" i="4"/>
  <c r="AMP107" i="4"/>
  <c r="AMG121" i="4"/>
  <c r="AMU121" i="4"/>
  <c r="ALU97" i="4"/>
  <c r="AMK97" i="4"/>
  <c r="ANA97" i="4"/>
  <c r="ALO131" i="4"/>
  <c r="AME131" i="4"/>
  <c r="AMB50" i="4"/>
  <c r="ALR113" i="4"/>
  <c r="AMH113" i="4"/>
  <c r="AMX113" i="4"/>
  <c r="ALZ117" i="4"/>
  <c r="ALN13" i="4"/>
  <c r="AMD13" i="4"/>
  <c r="AMT13" i="4"/>
  <c r="AKC46" i="4"/>
  <c r="AKC20" i="4"/>
  <c r="ALR43" i="4"/>
  <c r="AMH43" i="4"/>
  <c r="AMX43" i="4"/>
  <c r="ALN151" i="4"/>
  <c r="AMD151" i="4"/>
  <c r="AMT151" i="4"/>
  <c r="ALN44" i="4"/>
  <c r="AMF44" i="4"/>
  <c r="AMV44" i="4"/>
  <c r="AMA54" i="4"/>
  <c r="AMR54" i="4"/>
  <c r="AMC21" i="4"/>
  <c r="AMV21" i="4"/>
  <c r="AMH110" i="4"/>
  <c r="AMX110" i="4"/>
  <c r="AMF149" i="4"/>
  <c r="AKA92" i="4"/>
  <c r="ALX92" i="4"/>
  <c r="AMN92" i="4"/>
  <c r="AND92" i="4"/>
  <c r="AMM99" i="4"/>
  <c r="AKF138" i="4"/>
  <c r="AMA65" i="4"/>
  <c r="AMQ65" i="4"/>
  <c r="AKC98" i="4"/>
  <c r="AMB146" i="4"/>
  <c r="AKA42" i="4"/>
  <c r="ALS113" i="4"/>
  <c r="AMI113" i="4"/>
  <c r="AMQ117" i="4"/>
  <c r="AKB127" i="4"/>
  <c r="ALR33" i="4"/>
  <c r="AMH33" i="4"/>
  <c r="AMX33" i="4"/>
  <c r="AKB125" i="4"/>
  <c r="AMC20" i="4"/>
  <c r="AMS20" i="4"/>
  <c r="ALS43" i="4"/>
  <c r="AMI43" i="4"/>
  <c r="AMY43" i="4"/>
  <c r="ALR131" i="4"/>
  <c r="AKC65" i="4"/>
  <c r="ALS67" i="4"/>
  <c r="AMI67" i="4"/>
  <c r="AMY67" i="4"/>
  <c r="AKC76" i="4"/>
  <c r="AKA6" i="4"/>
  <c r="ALU133" i="4"/>
  <c r="ALW33" i="4"/>
  <c r="AMM33" i="4"/>
  <c r="ANC33" i="4"/>
  <c r="AKC125" i="4"/>
  <c r="ALU111" i="4"/>
  <c r="AMK111" i="4"/>
  <c r="ANA111" i="4"/>
  <c r="ALP10" i="4"/>
  <c r="AMF10" i="4"/>
  <c r="AMV10" i="4"/>
  <c r="ALR47" i="4"/>
  <c r="ALP73" i="4"/>
  <c r="ALT159" i="4"/>
  <c r="AMJ159" i="4"/>
  <c r="AMZ159" i="4"/>
  <c r="ALR129" i="4"/>
  <c r="AMH129" i="4"/>
  <c r="AMX129" i="4"/>
  <c r="AKA14" i="4"/>
  <c r="ALZ14" i="4"/>
  <c r="AMP14" i="4"/>
  <c r="AKA99" i="4"/>
  <c r="AKA155" i="4"/>
  <c r="ALQ57" i="4"/>
  <c r="AMG57" i="4"/>
  <c r="AMW57" i="4"/>
  <c r="ALS161" i="4"/>
  <c r="AMJ161" i="4"/>
  <c r="AME58" i="4"/>
  <c r="ALP114" i="4"/>
  <c r="AMF114" i="4"/>
  <c r="AMV114" i="4"/>
  <c r="ALS139" i="4"/>
  <c r="ALR156" i="4"/>
  <c r="AMH156" i="4"/>
  <c r="AMX156" i="4"/>
  <c r="ALN76" i="4"/>
  <c r="AMD76" i="4"/>
  <c r="AMT76" i="4"/>
  <c r="AND152" i="4"/>
  <c r="AKB80" i="4"/>
  <c r="HR27" i="4"/>
  <c r="AGW160" i="4"/>
  <c r="HR160" i="4"/>
  <c r="HR60" i="4"/>
  <c r="HR65" i="4"/>
  <c r="EB63" i="4"/>
  <c r="EB97" i="4"/>
  <c r="HR136" i="4"/>
  <c r="AGW60" i="4"/>
  <c r="AKE60" i="4"/>
  <c r="EB154" i="4"/>
  <c r="AKE68" i="4"/>
  <c r="EB144" i="4"/>
  <c r="EB74" i="4"/>
  <c r="AGW136" i="4"/>
  <c r="AKE136" i="4"/>
  <c r="EB160" i="4"/>
  <c r="HR63" i="4"/>
  <c r="HR97" i="4"/>
  <c r="HR154" i="4"/>
  <c r="HR144" i="4"/>
  <c r="AGW63" i="4"/>
  <c r="HR74" i="4"/>
  <c r="EB60" i="4"/>
  <c r="AGW97" i="4"/>
  <c r="AKE97" i="4"/>
  <c r="AGW154" i="4"/>
  <c r="EB65" i="4"/>
  <c r="AGW144" i="4"/>
  <c r="AKE144" i="4"/>
  <c r="AGW74" i="4"/>
  <c r="AKH74" i="4"/>
  <c r="Q61" i="25"/>
  <c r="O64" i="25"/>
  <c r="O62" i="25"/>
  <c r="O63" i="25"/>
  <c r="O65" i="25"/>
  <c r="O66" i="25"/>
  <c r="Q66" i="25"/>
  <c r="O67" i="25"/>
  <c r="O68" i="25"/>
  <c r="O69" i="25"/>
  <c r="Q70" i="25"/>
  <c r="I57" i="25"/>
  <c r="I120" i="25"/>
  <c r="I99" i="25"/>
  <c r="I150" i="25"/>
  <c r="I59" i="25"/>
  <c r="I7" i="25"/>
  <c r="I121" i="25"/>
  <c r="I65" i="25"/>
  <c r="Q64" i="25"/>
  <c r="I135" i="25"/>
  <c r="I37" i="25"/>
  <c r="I109" i="25"/>
  <c r="I29" i="25"/>
  <c r="I152" i="25"/>
  <c r="I21" i="25"/>
  <c r="I112" i="25"/>
  <c r="I141" i="25"/>
  <c r="I67" i="25"/>
  <c r="I124" i="25"/>
  <c r="I111" i="25"/>
  <c r="I146" i="25"/>
  <c r="I132" i="25"/>
  <c r="I110" i="25"/>
  <c r="I66" i="25"/>
  <c r="I25" i="25"/>
  <c r="I157" i="25"/>
  <c r="I140" i="25"/>
  <c r="I96" i="25"/>
  <c r="I119" i="25"/>
  <c r="Q62" i="25"/>
  <c r="O70" i="25"/>
  <c r="I131" i="25"/>
  <c r="I143" i="25"/>
  <c r="I94" i="25"/>
  <c r="I5" i="25"/>
  <c r="I160" i="25"/>
  <c r="I82" i="25"/>
  <c r="I17" i="25"/>
  <c r="I9" i="25"/>
  <c r="I74" i="25"/>
  <c r="Q65" i="25"/>
  <c r="Q67" i="25"/>
  <c r="Q68" i="25"/>
  <c r="Q69" i="25"/>
  <c r="I89" i="25"/>
  <c r="I125" i="25"/>
  <c r="I138" i="25"/>
  <c r="I47" i="25"/>
  <c r="I93" i="25"/>
  <c r="I87" i="25"/>
  <c r="I91" i="25"/>
  <c r="I155" i="25"/>
  <c r="Q63" i="25"/>
  <c r="I43" i="25"/>
  <c r="I19" i="25"/>
  <c r="I127" i="25"/>
  <c r="I98" i="25"/>
  <c r="I133" i="25"/>
  <c r="I63" i="25"/>
  <c r="I27" i="25"/>
  <c r="I11" i="25"/>
  <c r="I102" i="25"/>
  <c r="I85" i="25"/>
  <c r="I92" i="25"/>
  <c r="I106" i="25"/>
  <c r="I49" i="25"/>
  <c r="I144" i="25"/>
  <c r="I134" i="25"/>
  <c r="I153" i="25"/>
  <c r="I115" i="25"/>
  <c r="I62" i="25"/>
  <c r="I148" i="25"/>
  <c r="I103" i="25"/>
  <c r="I3" i="25"/>
  <c r="I72" i="25"/>
  <c r="I139" i="25"/>
  <c r="I149" i="25"/>
  <c r="I79" i="25"/>
  <c r="I100" i="25"/>
  <c r="I70" i="25"/>
  <c r="I158" i="25"/>
  <c r="I51" i="25"/>
  <c r="I64" i="25"/>
  <c r="I88" i="25"/>
  <c r="I69" i="25"/>
  <c r="I137" i="25"/>
  <c r="I114" i="25"/>
  <c r="AGW31" i="4"/>
  <c r="AKG31" i="4"/>
  <c r="AGW23" i="4"/>
  <c r="AGW92" i="4"/>
  <c r="AKE109" i="4"/>
  <c r="HR139" i="4"/>
  <c r="KT31" i="4"/>
  <c r="HR148" i="4"/>
  <c r="HR76" i="4"/>
  <c r="HR35" i="4"/>
  <c r="AKE47" i="4"/>
  <c r="EB67" i="4"/>
  <c r="AGW139" i="4"/>
  <c r="EB110" i="4"/>
  <c r="AGW76" i="4"/>
  <c r="AKE76" i="4"/>
  <c r="AGW35" i="4"/>
  <c r="EB31" i="4"/>
  <c r="EB23" i="4"/>
  <c r="EB92" i="4"/>
  <c r="HR67" i="4"/>
  <c r="HR110" i="4"/>
  <c r="AGW67" i="4"/>
  <c r="AKH67" i="4"/>
  <c r="AGW110" i="4"/>
  <c r="AKE38" i="4"/>
  <c r="AKE64" i="4"/>
  <c r="EB148" i="4"/>
  <c r="AMX40" i="4"/>
  <c r="AKD38" i="4"/>
  <c r="AKA153" i="4"/>
  <c r="ALP19" i="4"/>
  <c r="AMQ38" i="4"/>
  <c r="AMO15" i="4"/>
  <c r="AMO153" i="4"/>
  <c r="ALO41" i="4"/>
  <c r="AME41" i="4"/>
  <c r="AMU41" i="4"/>
  <c r="ALZ153" i="4"/>
  <c r="AMP153" i="4"/>
  <c r="AKA27" i="4"/>
  <c r="ALL38" i="4"/>
  <c r="AMB38" i="4"/>
  <c r="AMR38" i="4"/>
  <c r="ALO15" i="4"/>
  <c r="AME15" i="4"/>
  <c r="AMU15" i="4"/>
  <c r="ALE25" i="4"/>
  <c r="ALU25" i="4"/>
  <c r="AMK25" i="4"/>
  <c r="ANA25" i="4"/>
  <c r="ALV48" i="4"/>
  <c r="AML48" i="4"/>
  <c r="ANB48" i="4"/>
  <c r="AKC41" i="4"/>
  <c r="AMH40" i="4"/>
  <c r="AMB41" i="4"/>
  <c r="AMR41" i="4"/>
  <c r="ALN153" i="4"/>
  <c r="AMD153" i="4"/>
  <c r="AMT153" i="4"/>
  <c r="ALO38" i="4"/>
  <c r="AME38" i="4"/>
  <c r="AMU38" i="4"/>
  <c r="ALL15" i="4"/>
  <c r="ALF25" i="4"/>
  <c r="ALV25" i="4"/>
  <c r="AML25" i="4"/>
  <c r="ANB25" i="4"/>
  <c r="AKL86" i="4"/>
  <c r="ALB86" i="4"/>
  <c r="ALR86" i="4"/>
  <c r="AMH86" i="4"/>
  <c r="AMX86" i="4"/>
  <c r="ALT23" i="4"/>
  <c r="AMI23" i="4"/>
  <c r="ALP77" i="4"/>
  <c r="AMF77" i="4"/>
  <c r="AMV77" i="4"/>
  <c r="ALL102" i="4"/>
  <c r="AMB102" i="4"/>
  <c r="ALC40" i="4"/>
  <c r="ALS40" i="4"/>
  <c r="AMI40" i="4"/>
  <c r="AMY40" i="4"/>
  <c r="ALM15" i="4"/>
  <c r="AMC15" i="4"/>
  <c r="AMS15" i="4"/>
  <c r="ALL64" i="4"/>
  <c r="AMB64" i="4"/>
  <c r="AMR64" i="4"/>
  <c r="AKA25" i="4"/>
  <c r="ALJ25" i="4"/>
  <c r="ALZ25" i="4"/>
  <c r="AMP25" i="4"/>
  <c r="AND25" i="4"/>
  <c r="ALE31" i="4"/>
  <c r="ALU31" i="4"/>
  <c r="AMK31" i="4"/>
  <c r="ANA31" i="4"/>
  <c r="AKL160" i="4"/>
  <c r="ALR160" i="4"/>
  <c r="AMH160" i="4"/>
  <c r="AMX160" i="4"/>
  <c r="ALY15" i="4"/>
  <c r="AND27" i="4"/>
  <c r="ALK64" i="4"/>
  <c r="ALN41" i="4"/>
  <c r="AMD41" i="4"/>
  <c r="AMT41" i="4"/>
  <c r="ALZ27" i="4"/>
  <c r="AMP27" i="4"/>
  <c r="ALW40" i="4"/>
  <c r="AMM40" i="4"/>
  <c r="ANC40" i="4"/>
  <c r="ALN15" i="4"/>
  <c r="AMD15" i="4"/>
  <c r="AMT15" i="4"/>
  <c r="ALO64" i="4"/>
  <c r="AME64" i="4"/>
  <c r="AMU64" i="4"/>
  <c r="ALK75" i="4"/>
  <c r="AMA75" i="4"/>
  <c r="AMQ75" i="4"/>
  <c r="AND75" i="4"/>
  <c r="AKN19" i="4"/>
  <c r="ALD19" i="4"/>
  <c r="ALT19" i="4"/>
  <c r="AMJ19" i="4"/>
  <c r="AMZ19" i="4"/>
  <c r="AKY160" i="4"/>
  <c r="ALO160" i="4"/>
  <c r="AME160" i="4"/>
  <c r="AMU160" i="4"/>
  <c r="AMC41" i="4"/>
  <c r="AMF19" i="4"/>
  <c r="AKC64" i="4"/>
  <c r="ALN27" i="4"/>
  <c r="AMD27" i="4"/>
  <c r="AMT27" i="4"/>
  <c r="ALU40" i="4"/>
  <c r="AMK40" i="4"/>
  <c r="ANA40" i="4"/>
  <c r="ALP38" i="4"/>
  <c r="AMF38" i="4"/>
  <c r="AMV38" i="4"/>
  <c r="ALS28" i="4"/>
  <c r="AMI28" i="4"/>
  <c r="AMY28" i="4"/>
  <c r="AKN71" i="4"/>
  <c r="ALT71" i="4"/>
  <c r="AMJ71" i="4"/>
  <c r="AMZ71" i="4"/>
  <c r="ALX132" i="4"/>
  <c r="AMN132" i="4"/>
  <c r="AND132" i="4"/>
  <c r="AMW109" i="4"/>
  <c r="ALP15" i="4"/>
  <c r="AMF15" i="4"/>
  <c r="AMV15" i="4"/>
  <c r="ALY75" i="4"/>
  <c r="AMO75" i="4"/>
  <c r="AKQ48" i="4"/>
  <c r="ALQ109" i="4"/>
  <c r="AMG109" i="4"/>
  <c r="ALT153" i="4"/>
  <c r="AMJ153" i="4"/>
  <c r="AMZ153" i="4"/>
  <c r="AKA40" i="4"/>
  <c r="ALQ15" i="4"/>
  <c r="AMG15" i="4"/>
  <c r="AMW15" i="4"/>
  <c r="ALP64" i="4"/>
  <c r="AMF64" i="4"/>
  <c r="AMV64" i="4"/>
  <c r="AKU25" i="4"/>
  <c r="ALK25" i="4"/>
  <c r="AMA25" i="4"/>
  <c r="AMQ25" i="4"/>
  <c r="AKQ19" i="4"/>
  <c r="ALG19" i="4"/>
  <c r="ALW19" i="4"/>
  <c r="AMM19" i="4"/>
  <c r="ANC19" i="4"/>
  <c r="AND71" i="4"/>
  <c r="AKC40" i="4"/>
  <c r="AKU40" i="4"/>
  <c r="ALK40" i="4"/>
  <c r="AMA40" i="4"/>
  <c r="AMQ40" i="4"/>
  <c r="AND40" i="4"/>
  <c r="AKO15" i="4"/>
  <c r="ALU15" i="4"/>
  <c r="AMK15" i="4"/>
  <c r="ANA15" i="4"/>
  <c r="ALQ64" i="4"/>
  <c r="AMG64" i="4"/>
  <c r="AMW64" i="4"/>
  <c r="AKL17" i="4"/>
  <c r="ALB17" i="4"/>
  <c r="ALR17" i="4"/>
  <c r="AMH17" i="4"/>
  <c r="AMX17" i="4"/>
  <c r="AKA34" i="4"/>
  <c r="ALX34" i="4"/>
  <c r="AMN34" i="4"/>
  <c r="AND34" i="4"/>
  <c r="ALB40" i="4"/>
  <c r="AMA38" i="4"/>
  <c r="AKS15" i="4"/>
  <c r="AMV19" i="4"/>
  <c r="AMQ64" i="4"/>
  <c r="ALR153" i="4"/>
  <c r="AMH153" i="4"/>
  <c r="AMX153" i="4"/>
  <c r="ALR27" i="4"/>
  <c r="AMH27" i="4"/>
  <c r="AMX27" i="4"/>
  <c r="ALT38" i="4"/>
  <c r="AMJ38" i="4"/>
  <c r="AMZ38" i="4"/>
  <c r="ALR64" i="4"/>
  <c r="AMH64" i="4"/>
  <c r="AMX64" i="4"/>
  <c r="AKC19" i="4"/>
  <c r="AKM17" i="4"/>
  <c r="ALC17" i="4"/>
  <c r="ALS17" i="4"/>
  <c r="AMI17" i="4"/>
  <c r="AMY17" i="4"/>
  <c r="ALT41" i="4"/>
  <c r="AMJ41" i="4"/>
  <c r="AMZ41" i="4"/>
  <c r="ALU38" i="4"/>
  <c r="AMK38" i="4"/>
  <c r="ANA38" i="4"/>
  <c r="ALS64" i="4"/>
  <c r="AMI64" i="4"/>
  <c r="AMY64" i="4"/>
  <c r="AKX25" i="4"/>
  <c r="ALN25" i="4"/>
  <c r="AMD25" i="4"/>
  <c r="AMT25" i="4"/>
  <c r="AKB24" i="4"/>
  <c r="ALY24" i="4"/>
  <c r="AMO24" i="4"/>
  <c r="AND24" i="4"/>
  <c r="ALN34" i="4"/>
  <c r="AMD34" i="4"/>
  <c r="AMT34" i="4"/>
  <c r="AMP41" i="4"/>
  <c r="ALY153" i="4"/>
  <c r="ALY27" i="4"/>
  <c r="AMA64" i="4"/>
  <c r="ALY41" i="4"/>
  <c r="AMO41" i="4"/>
  <c r="AND41" i="4"/>
  <c r="ALX153" i="4"/>
  <c r="AMN153" i="4"/>
  <c r="AND153" i="4"/>
  <c r="ALV38" i="4"/>
  <c r="AML38" i="4"/>
  <c r="ANB38" i="4"/>
  <c r="ALN75" i="4"/>
  <c r="AMD75" i="4"/>
  <c r="AMT75" i="4"/>
  <c r="AKV48" i="4"/>
  <c r="AMB48" i="4"/>
  <c r="AMR48" i="4"/>
  <c r="ALW24" i="4"/>
  <c r="AMM24" i="4"/>
  <c r="ANC24" i="4"/>
  <c r="AKO17" i="4"/>
  <c r="ALU17" i="4"/>
  <c r="AMK17" i="4"/>
  <c r="ANA17" i="4"/>
  <c r="AMS41" i="4"/>
  <c r="ALR40" i="4"/>
  <c r="ALZ41" i="4"/>
  <c r="AMO27" i="4"/>
  <c r="AKN25" i="4"/>
  <c r="ALD25" i="4"/>
  <c r="ALT25" i="4"/>
  <c r="AMJ25" i="4"/>
  <c r="AMZ25" i="4"/>
  <c r="AKZ86" i="4"/>
  <c r="ALP86" i="4"/>
  <c r="AMF86" i="4"/>
  <c r="AMV86" i="4"/>
  <c r="ZG28" i="4"/>
  <c r="ALW41" i="4"/>
  <c r="AMM41" i="4"/>
  <c r="ANC41" i="4"/>
  <c r="ALV153" i="4"/>
  <c r="AML153" i="4"/>
  <c r="ANB153" i="4"/>
  <c r="ALS27" i="4"/>
  <c r="AMI27" i="4"/>
  <c r="AMY27" i="4"/>
  <c r="AKX40" i="4"/>
  <c r="ALN40" i="4"/>
  <c r="AMD40" i="4"/>
  <c r="AMT40" i="4"/>
  <c r="AKB38" i="4"/>
  <c r="ALZ38" i="4"/>
  <c r="AMP38" i="4"/>
  <c r="AND38" i="4"/>
  <c r="AKC15" i="4"/>
  <c r="AKU15" i="4"/>
  <c r="ALK15" i="4"/>
  <c r="AMA15" i="4"/>
  <c r="AMQ15" i="4"/>
  <c r="AND15" i="4"/>
  <c r="AKW86" i="4"/>
  <c r="ALM86" i="4"/>
  <c r="AMC86" i="4"/>
  <c r="AMS86" i="4"/>
  <c r="AKU28" i="4"/>
  <c r="AMA28" i="4"/>
  <c r="AMQ28" i="4"/>
  <c r="AMA17" i="4"/>
  <c r="AMQ17" i="4"/>
  <c r="ANC17" i="4"/>
  <c r="AMN115" i="4"/>
  <c r="AMO115" i="4"/>
  <c r="ALK62" i="4"/>
  <c r="AMA62" i="4"/>
  <c r="AMQ62" i="4"/>
  <c r="AKS3" i="4"/>
  <c r="ALI3" i="4"/>
  <c r="ALY3" i="4"/>
  <c r="AMO3" i="4"/>
  <c r="ANB3" i="4"/>
  <c r="ANC51" i="4"/>
  <c r="ANA51" i="4"/>
  <c r="AKB25" i="4"/>
  <c r="ACX75" i="4"/>
  <c r="ALV75" i="4"/>
  <c r="AML75" i="4"/>
  <c r="ANB75" i="4"/>
  <c r="ALT48" i="4"/>
  <c r="AMJ48" i="4"/>
  <c r="AMZ48" i="4"/>
  <c r="AKY86" i="4"/>
  <c r="ALO86" i="4"/>
  <c r="AME86" i="4"/>
  <c r="AMU86" i="4"/>
  <c r="ALM28" i="4"/>
  <c r="AMC28" i="4"/>
  <c r="AMS28" i="4"/>
  <c r="AKC24" i="4"/>
  <c r="ALY34" i="4"/>
  <c r="AMO34" i="4"/>
  <c r="ALU71" i="4"/>
  <c r="AMK71" i="4"/>
  <c r="ANA71" i="4"/>
  <c r="ALF132" i="4"/>
  <c r="ALV132" i="4"/>
  <c r="AML132" i="4"/>
  <c r="ANB132" i="4"/>
  <c r="ALS31" i="4"/>
  <c r="AMI31" i="4"/>
  <c r="AMY31" i="4"/>
  <c r="AKC115" i="4"/>
  <c r="AMA115" i="4"/>
  <c r="AMQ115" i="4"/>
  <c r="ALP160" i="4"/>
  <c r="AMF160" i="4"/>
  <c r="AMV160" i="4"/>
  <c r="AKX102" i="4"/>
  <c r="ALN102" i="4"/>
  <c r="AMD102" i="4"/>
  <c r="AMT102" i="4"/>
  <c r="ALX79" i="4"/>
  <c r="AMN79" i="4"/>
  <c r="AND79" i="4"/>
  <c r="ALZ115" i="4"/>
  <c r="AMP115" i="4"/>
  <c r="ALQ160" i="4"/>
  <c r="AMG160" i="4"/>
  <c r="AMW160" i="4"/>
  <c r="ALO77" i="4"/>
  <c r="AME77" i="4"/>
  <c r="AKY102" i="4"/>
  <c r="ALO102" i="4"/>
  <c r="AME102" i="4"/>
  <c r="AMU102" i="4"/>
  <c r="AKC79" i="4"/>
  <c r="AKB51" i="4"/>
  <c r="AMN51" i="4"/>
  <c r="AND51" i="4"/>
  <c r="ACX48" i="4"/>
  <c r="AKB48" i="4"/>
  <c r="AKT48" i="4"/>
  <c r="ALZ48" i="4"/>
  <c r="AMP48" i="4"/>
  <c r="ANC48" i="4"/>
  <c r="AKM19" i="4"/>
  <c r="ALS19" i="4"/>
  <c r="AMI19" i="4"/>
  <c r="AMY19" i="4"/>
  <c r="AKK86" i="4"/>
  <c r="ALA86" i="4"/>
  <c r="ALQ86" i="4"/>
  <c r="AMG86" i="4"/>
  <c r="AMW86" i="4"/>
  <c r="ALL24" i="4"/>
  <c r="AMB24" i="4"/>
  <c r="AMR24" i="4"/>
  <c r="AKP17" i="4"/>
  <c r="ALV17" i="4"/>
  <c r="AML17" i="4"/>
  <c r="ANB17" i="4"/>
  <c r="AMA34" i="4"/>
  <c r="AMQ34" i="4"/>
  <c r="AKC71" i="4"/>
  <c r="ALW71" i="4"/>
  <c r="AMM71" i="4"/>
  <c r="ANC71" i="4"/>
  <c r="ALW132" i="4"/>
  <c r="AMM132" i="4"/>
  <c r="ANC132" i="4"/>
  <c r="AMJ23" i="4"/>
  <c r="AMZ23" i="4"/>
  <c r="ALY115" i="4"/>
  <c r="ALD109" i="4"/>
  <c r="ALT109" i="4"/>
  <c r="AMJ109" i="4"/>
  <c r="AMZ109" i="4"/>
  <c r="AKB132" i="4"/>
  <c r="ALF31" i="4"/>
  <c r="ALV31" i="4"/>
  <c r="AML31" i="4"/>
  <c r="ANB31" i="4"/>
  <c r="AMB115" i="4"/>
  <c r="AMR115" i="4"/>
  <c r="ALE109" i="4"/>
  <c r="ALU109" i="4"/>
  <c r="AMK109" i="4"/>
  <c r="ANA109" i="4"/>
  <c r="ALQ77" i="4"/>
  <c r="AMG77" i="4"/>
  <c r="AMW77" i="4"/>
  <c r="AKT51" i="4"/>
  <c r="AKZ25" i="4"/>
  <c r="ALP25" i="4"/>
  <c r="AMF25" i="4"/>
  <c r="AMV25" i="4"/>
  <c r="AKR48" i="4"/>
  <c r="ALX48" i="4"/>
  <c r="AMN48" i="4"/>
  <c r="AND48" i="4"/>
  <c r="AKO19" i="4"/>
  <c r="ALE19" i="4"/>
  <c r="ALU19" i="4"/>
  <c r="AMK19" i="4"/>
  <c r="ANA19" i="4"/>
  <c r="AKP86" i="4"/>
  <c r="ALF86" i="4"/>
  <c r="ALV86" i="4"/>
  <c r="AML86" i="4"/>
  <c r="ANB86" i="4"/>
  <c r="ALU28" i="4"/>
  <c r="AMK28" i="4"/>
  <c r="ANA28" i="4"/>
  <c r="ALP24" i="4"/>
  <c r="AMF24" i="4"/>
  <c r="AMV24" i="4"/>
  <c r="AKB17" i="4"/>
  <c r="AKR17" i="4"/>
  <c r="ALX17" i="4"/>
  <c r="AMN17" i="4"/>
  <c r="AND17" i="4"/>
  <c r="AKC132" i="4"/>
  <c r="ALY132" i="4"/>
  <c r="AMO132" i="4"/>
  <c r="ALH31" i="4"/>
  <c r="ALX31" i="4"/>
  <c r="AMN31" i="4"/>
  <c r="AND31" i="4"/>
  <c r="AMF115" i="4"/>
  <c r="ALF109" i="4"/>
  <c r="ALV109" i="4"/>
  <c r="AML109" i="4"/>
  <c r="ANB109" i="4"/>
  <c r="AKN160" i="4"/>
  <c r="AKL77" i="4"/>
  <c r="AKC158" i="4"/>
  <c r="ALY158" i="4"/>
  <c r="AMO158" i="4"/>
  <c r="ALV64" i="4"/>
  <c r="AML64" i="4"/>
  <c r="ANB64" i="4"/>
  <c r="ALO75" i="4"/>
  <c r="AME75" i="4"/>
  <c r="AMU75" i="4"/>
  <c r="AKC48" i="4"/>
  <c r="AKS48" i="4"/>
  <c r="ALY48" i="4"/>
  <c r="AMO48" i="4"/>
  <c r="AKN86" i="4"/>
  <c r="ALD86" i="4"/>
  <c r="ALT86" i="4"/>
  <c r="AMJ86" i="4"/>
  <c r="AMZ86" i="4"/>
  <c r="ALR34" i="4"/>
  <c r="AMH34" i="4"/>
  <c r="AMX34" i="4"/>
  <c r="AKI71" i="4"/>
  <c r="ALN71" i="4"/>
  <c r="AMD71" i="4"/>
  <c r="AMT71" i="4"/>
  <c r="AMQ132" i="4"/>
  <c r="AKB31" i="4"/>
  <c r="ALW23" i="4"/>
  <c r="AMM23" i="4"/>
  <c r="ANC23" i="4"/>
  <c r="ALV160" i="4"/>
  <c r="AML160" i="4"/>
  <c r="ANB160" i="4"/>
  <c r="ALG77" i="4"/>
  <c r="ALW77" i="4"/>
  <c r="AMM77" i="4"/>
  <c r="ANC77" i="4"/>
  <c r="AKM102" i="4"/>
  <c r="ALS102" i="4"/>
  <c r="AMI102" i="4"/>
  <c r="AMY102" i="4"/>
  <c r="ALR62" i="4"/>
  <c r="AMH62" i="4"/>
  <c r="AMX62" i="4"/>
  <c r="ALO45" i="4"/>
  <c r="AME45" i="4"/>
  <c r="AMU45" i="4"/>
  <c r="ALP34" i="4"/>
  <c r="AMF34" i="4"/>
  <c r="AMV34" i="4"/>
  <c r="AMB71" i="4"/>
  <c r="AMR71" i="4"/>
  <c r="AMA132" i="4"/>
  <c r="AKC31" i="4"/>
  <c r="ALL31" i="4"/>
  <c r="AMB31" i="4"/>
  <c r="AMR31" i="4"/>
  <c r="ALZ23" i="4"/>
  <c r="AND23" i="4"/>
  <c r="AKB109" i="4"/>
  <c r="AND109" i="4"/>
  <c r="AKN77" i="4"/>
  <c r="ALD77" i="4"/>
  <c r="AKL26" i="4"/>
  <c r="ALR26" i="4"/>
  <c r="AMH26" i="4"/>
  <c r="AMX26" i="4"/>
  <c r="ALG64" i="4"/>
  <c r="ALW64" i="4"/>
  <c r="AMM64" i="4"/>
  <c r="ANC64" i="4"/>
  <c r="ALM75" i="4"/>
  <c r="AMC75" i="4"/>
  <c r="AMS75" i="4"/>
  <c r="AKU48" i="4"/>
  <c r="AMA48" i="4"/>
  <c r="AMQ48" i="4"/>
  <c r="AKB19" i="4"/>
  <c r="AKR19" i="4"/>
  <c r="ALH19" i="4"/>
  <c r="ALX19" i="4"/>
  <c r="AMN19" i="4"/>
  <c r="AND19" i="4"/>
  <c r="AMB132" i="4"/>
  <c r="AMR132" i="4"/>
  <c r="AKC23" i="4"/>
  <c r="ALJ23" i="4"/>
  <c r="AMP23" i="4"/>
  <c r="AKC109" i="4"/>
  <c r="AKA160" i="4"/>
  <c r="ALK160" i="4"/>
  <c r="AMA160" i="4"/>
  <c r="AMQ160" i="4"/>
  <c r="AND160" i="4"/>
  <c r="AKO77" i="4"/>
  <c r="ALE77" i="4"/>
  <c r="ALU77" i="4"/>
  <c r="AMK77" i="4"/>
  <c r="ANA77" i="4"/>
  <c r="ALE26" i="4"/>
  <c r="ALU26" i="4"/>
  <c r="AMK26" i="4"/>
  <c r="ANA26" i="4"/>
  <c r="ALO81" i="4"/>
  <c r="AME81" i="4"/>
  <c r="AMU81" i="4"/>
  <c r="AKV19" i="4"/>
  <c r="ALL19" i="4"/>
  <c r="AMB19" i="4"/>
  <c r="AMR19" i="4"/>
  <c r="AKQ86" i="4"/>
  <c r="ALG86" i="4"/>
  <c r="ALW86" i="4"/>
  <c r="AMM86" i="4"/>
  <c r="ANC86" i="4"/>
  <c r="ACX28" i="4"/>
  <c r="ALQ24" i="4"/>
  <c r="AMG24" i="4"/>
  <c r="AMW24" i="4"/>
  <c r="ALQ34" i="4"/>
  <c r="AMG34" i="4"/>
  <c r="AMW34" i="4"/>
  <c r="ALM71" i="4"/>
  <c r="AMC71" i="4"/>
  <c r="AMS71" i="4"/>
  <c r="ALF77" i="4"/>
  <c r="ALV77" i="4"/>
  <c r="AML77" i="4"/>
  <c r="ANB77" i="4"/>
  <c r="ALZ102" i="4"/>
  <c r="AMP102" i="4"/>
  <c r="AND102" i="4"/>
  <c r="AKB64" i="4"/>
  <c r="ALH64" i="4"/>
  <c r="ALX64" i="4"/>
  <c r="AMN64" i="4"/>
  <c r="AND64" i="4"/>
  <c r="ALP48" i="4"/>
  <c r="AMF48" i="4"/>
  <c r="AMV48" i="4"/>
  <c r="AKT19" i="4"/>
  <c r="AKC86" i="4"/>
  <c r="AKV86" i="4"/>
  <c r="ALL86" i="4"/>
  <c r="AMB86" i="4"/>
  <c r="AMR86" i="4"/>
  <c r="AND86" i="4"/>
  <c r="ALV28" i="4"/>
  <c r="AML28" i="4"/>
  <c r="ANB28" i="4"/>
  <c r="ALU24" i="4"/>
  <c r="AMK24" i="4"/>
  <c r="ANA24" i="4"/>
  <c r="ALN132" i="4"/>
  <c r="AMD132" i="4"/>
  <c r="AMT132" i="4"/>
  <c r="ALK23" i="4"/>
  <c r="AMB23" i="4"/>
  <c r="AMR23" i="4"/>
  <c r="AKC160" i="4"/>
  <c r="AKA77" i="4"/>
  <c r="AKA62" i="4"/>
  <c r="ALV62" i="4"/>
  <c r="AML62" i="4"/>
  <c r="ANB62" i="4"/>
  <c r="AML26" i="4"/>
  <c r="ANB26" i="4"/>
  <c r="AKM45" i="4"/>
  <c r="ALS45" i="4"/>
  <c r="AMI45" i="4"/>
  <c r="AMY45" i="4"/>
  <c r="AMX25" i="4"/>
  <c r="ALP75" i="4"/>
  <c r="AMF75" i="4"/>
  <c r="AMV75" i="4"/>
  <c r="AKT86" i="4"/>
  <c r="ALJ86" i="4"/>
  <c r="ALZ86" i="4"/>
  <c r="AMP86" i="4"/>
  <c r="AKQ28" i="4"/>
  <c r="ALW28" i="4"/>
  <c r="AMM28" i="4"/>
  <c r="ANC28" i="4"/>
  <c r="AKM24" i="4"/>
  <c r="ALS24" i="4"/>
  <c r="AMI24" i="4"/>
  <c r="AMY24" i="4"/>
  <c r="ALN17" i="4"/>
  <c r="AMD17" i="4"/>
  <c r="AMT17" i="4"/>
  <c r="ALS34" i="4"/>
  <c r="AMI34" i="4"/>
  <c r="AMY34" i="4"/>
  <c r="AKM71" i="4"/>
  <c r="ALO71" i="4"/>
  <c r="AME71" i="4"/>
  <c r="AMU71" i="4"/>
  <c r="ALO132" i="4"/>
  <c r="AME132" i="4"/>
  <c r="AMU132" i="4"/>
  <c r="ALP31" i="4"/>
  <c r="AMF31" i="4"/>
  <c r="AMV31" i="4"/>
  <c r="ALP109" i="4"/>
  <c r="AMF109" i="4"/>
  <c r="AMV109" i="4"/>
  <c r="ALJ160" i="4"/>
  <c r="ALZ160" i="4"/>
  <c r="AMS160" i="4"/>
  <c r="AKB77" i="4"/>
  <c r="AKV77" i="4"/>
  <c r="ALL77" i="4"/>
  <c r="AMB77" i="4"/>
  <c r="AMR77" i="4"/>
  <c r="AND77" i="4"/>
  <c r="ALF26" i="4"/>
  <c r="ALV26" i="4"/>
  <c r="AKM25" i="4"/>
  <c r="ALC25" i="4"/>
  <c r="ALS25" i="4"/>
  <c r="AMI25" i="4"/>
  <c r="AMY25" i="4"/>
  <c r="ALQ75" i="4"/>
  <c r="AMG75" i="4"/>
  <c r="AMW75" i="4"/>
  <c r="ZG86" i="4"/>
  <c r="AKC28" i="4"/>
  <c r="AKR28" i="4"/>
  <c r="ALX28" i="4"/>
  <c r="AMN28" i="4"/>
  <c r="AND28" i="4"/>
  <c r="ALU34" i="4"/>
  <c r="AMK34" i="4"/>
  <c r="ANA34" i="4"/>
  <c r="AKK71" i="4"/>
  <c r="ALQ71" i="4"/>
  <c r="ALD132" i="4"/>
  <c r="ALT132" i="4"/>
  <c r="AMJ132" i="4"/>
  <c r="AMZ132" i="4"/>
  <c r="ALQ31" i="4"/>
  <c r="AMG31" i="4"/>
  <c r="AMW31" i="4"/>
  <c r="AKW160" i="4"/>
  <c r="ALM160" i="4"/>
  <c r="AMC160" i="4"/>
  <c r="AKC77" i="4"/>
  <c r="AKC102" i="4"/>
  <c r="ALY102" i="4"/>
  <c r="AMO102" i="4"/>
  <c r="AKB62" i="4"/>
  <c r="ALL62" i="4"/>
  <c r="AMB62" i="4"/>
  <c r="AMR62" i="4"/>
  <c r="AKA26" i="4"/>
  <c r="ALI26" i="4"/>
  <c r="ALY26" i="4"/>
  <c r="AMO26" i="4"/>
  <c r="AND26" i="4"/>
  <c r="ALV63" i="4"/>
  <c r="AML63" i="4"/>
  <c r="ANB63" i="4"/>
  <c r="ALU75" i="4"/>
  <c r="AMK75" i="4"/>
  <c r="ANA75" i="4"/>
  <c r="AKW19" i="4"/>
  <c r="ALM19" i="4"/>
  <c r="AMC19" i="4"/>
  <c r="AMS19" i="4"/>
  <c r="AKN17" i="4"/>
  <c r="ALT17" i="4"/>
  <c r="AMJ17" i="4"/>
  <c r="AMZ17" i="4"/>
  <c r="ALQ132" i="4"/>
  <c r="AMG132" i="4"/>
  <c r="AMW132" i="4"/>
  <c r="ALO31" i="4"/>
  <c r="AME31" i="4"/>
  <c r="AMU31" i="4"/>
  <c r="AKC62" i="4"/>
  <c r="ALY62" i="4"/>
  <c r="AMO62" i="4"/>
  <c r="AKN26" i="4"/>
  <c r="ALD26" i="4"/>
  <c r="ALT26" i="4"/>
  <c r="AMJ26" i="4"/>
  <c r="AMZ26" i="4"/>
  <c r="AKN45" i="4"/>
  <c r="ALT45" i="4"/>
  <c r="AMJ45" i="4"/>
  <c r="AMZ45" i="4"/>
  <c r="ALM81" i="4"/>
  <c r="AMC81" i="4"/>
  <c r="AMS81" i="4"/>
  <c r="ALL35" i="4"/>
  <c r="AMB35" i="4"/>
  <c r="AMR35" i="4"/>
  <c r="AKS79" i="4"/>
  <c r="ALY79" i="4"/>
  <c r="AMO79" i="4"/>
  <c r="AKQ3" i="4"/>
  <c r="ALG3" i="4"/>
  <c r="ALW3" i="4"/>
  <c r="AMM3" i="4"/>
  <c r="ANC3" i="4"/>
  <c r="ALY90" i="4"/>
  <c r="AMO90" i="4"/>
  <c r="AKM116" i="4"/>
  <c r="ALS116" i="4"/>
  <c r="AMI116" i="4"/>
  <c r="AMY116" i="4"/>
  <c r="ALR18" i="4"/>
  <c r="AMH18" i="4"/>
  <c r="AMX18" i="4"/>
  <c r="ALV73" i="4"/>
  <c r="ALW73" i="4"/>
  <c r="ALM35" i="4"/>
  <c r="AMC35" i="4"/>
  <c r="AMS35" i="4"/>
  <c r="ZG79" i="4"/>
  <c r="AKR3" i="4"/>
  <c r="ALH3" i="4"/>
  <c r="ALX3" i="4"/>
  <c r="AMN3" i="4"/>
  <c r="AND3" i="4"/>
  <c r="ALX90" i="4"/>
  <c r="AMN90" i="4"/>
  <c r="AND90" i="4"/>
  <c r="ANA93" i="4"/>
  <c r="ALT116" i="4"/>
  <c r="AMJ116" i="4"/>
  <c r="AMZ116" i="4"/>
  <c r="ALO18" i="4"/>
  <c r="AME18" i="4"/>
  <c r="AMU18" i="4"/>
  <c r="ALX51" i="4"/>
  <c r="AMD158" i="4"/>
  <c r="ALU66" i="4"/>
  <c r="AMK66" i="4"/>
  <c r="ANA66" i="4"/>
  <c r="ALN35" i="4"/>
  <c r="AMD35" i="4"/>
  <c r="AMT35" i="4"/>
  <c r="AKB3" i="4"/>
  <c r="ALV93" i="4"/>
  <c r="AML93" i="4"/>
  <c r="ANB93" i="4"/>
  <c r="AKL116" i="4"/>
  <c r="ALR116" i="4"/>
  <c r="AMH116" i="4"/>
  <c r="AMX116" i="4"/>
  <c r="ALQ18" i="4"/>
  <c r="AMG18" i="4"/>
  <c r="AMW18" i="4"/>
  <c r="AKC51" i="4"/>
  <c r="ALZ51" i="4"/>
  <c r="AMO51" i="4"/>
  <c r="AKQ45" i="4"/>
  <c r="ALG45" i="4"/>
  <c r="ALW45" i="4"/>
  <c r="AMM45" i="4"/>
  <c r="ANC45" i="4"/>
  <c r="ALP81" i="4"/>
  <c r="AMF81" i="4"/>
  <c r="AMV81" i="4"/>
  <c r="AKV79" i="4"/>
  <c r="AMB79" i="4"/>
  <c r="AMR79" i="4"/>
  <c r="ALM3" i="4"/>
  <c r="AMC3" i="4"/>
  <c r="AMS3" i="4"/>
  <c r="AKC63" i="4"/>
  <c r="ALZ63" i="4"/>
  <c r="AMP63" i="4"/>
  <c r="AND63" i="4"/>
  <c r="ALW93" i="4"/>
  <c r="AMM93" i="4"/>
  <c r="ANC93" i="4"/>
  <c r="AMA51" i="4"/>
  <c r="ALN158" i="4"/>
  <c r="ALW66" i="4"/>
  <c r="AMM66" i="4"/>
  <c r="ANC66" i="4"/>
  <c r="AKO45" i="4"/>
  <c r="ALU45" i="4"/>
  <c r="AMK45" i="4"/>
  <c r="ANA45" i="4"/>
  <c r="ALU81" i="4"/>
  <c r="AMK81" i="4"/>
  <c r="ANA81" i="4"/>
  <c r="ALT35" i="4"/>
  <c r="AMJ35" i="4"/>
  <c r="AMZ35" i="4"/>
  <c r="AKX79" i="4"/>
  <c r="ALN79" i="4"/>
  <c r="AMD79" i="4"/>
  <c r="AMT79" i="4"/>
  <c r="AKW90" i="4"/>
  <c r="ALM90" i="4"/>
  <c r="AMC90" i="4"/>
  <c r="AMS90" i="4"/>
  <c r="AKB63" i="4"/>
  <c r="AKC93" i="4"/>
  <c r="ALX93" i="4"/>
  <c r="AMN93" i="4"/>
  <c r="AND93" i="4"/>
  <c r="ALV18" i="4"/>
  <c r="AML18" i="4"/>
  <c r="ANB18" i="4"/>
  <c r="AKU51" i="4"/>
  <c r="AMQ51" i="4"/>
  <c r="ALX66" i="4"/>
  <c r="AMN66" i="4"/>
  <c r="AND66" i="4"/>
  <c r="AMR47" i="4"/>
  <c r="AMW47" i="4"/>
  <c r="AKW77" i="4"/>
  <c r="ALA102" i="4"/>
  <c r="ALQ102" i="4"/>
  <c r="AMG102" i="4"/>
  <c r="AMW102" i="4"/>
  <c r="ALP62" i="4"/>
  <c r="AMF62" i="4"/>
  <c r="AMV62" i="4"/>
  <c r="AKC26" i="4"/>
  <c r="AKP45" i="4"/>
  <c r="ALF45" i="4"/>
  <c r="ALV45" i="4"/>
  <c r="AML45" i="4"/>
  <c r="ANB45" i="4"/>
  <c r="ALR81" i="4"/>
  <c r="AMI81" i="4"/>
  <c r="AMY81" i="4"/>
  <c r="ALQ35" i="4"/>
  <c r="AMG35" i="4"/>
  <c r="AMW35" i="4"/>
  <c r="AKV3" i="4"/>
  <c r="ALL3" i="4"/>
  <c r="AMB3" i="4"/>
  <c r="AMR3" i="4"/>
  <c r="ALN90" i="4"/>
  <c r="AMD90" i="4"/>
  <c r="AMT90" i="4"/>
  <c r="ALY63" i="4"/>
  <c r="AMO63" i="4"/>
  <c r="AKB93" i="4"/>
  <c r="ALX116" i="4"/>
  <c r="AMN116" i="4"/>
  <c r="AND116" i="4"/>
  <c r="ALO158" i="4"/>
  <c r="AME158" i="4"/>
  <c r="AMU158" i="4"/>
  <c r="AKC66" i="4"/>
  <c r="AKE26" i="4"/>
  <c r="ALJ26" i="4"/>
  <c r="ALZ26" i="4"/>
  <c r="AMP26" i="4"/>
  <c r="ALS81" i="4"/>
  <c r="ALS35" i="4"/>
  <c r="AMI35" i="4"/>
  <c r="AMY35" i="4"/>
  <c r="ALC79" i="4"/>
  <c r="ALS79" i="4"/>
  <c r="AMI79" i="4"/>
  <c r="AMY79" i="4"/>
  <c r="ALP3" i="4"/>
  <c r="AMF3" i="4"/>
  <c r="AMV3" i="4"/>
  <c r="AKV90" i="4"/>
  <c r="AMB90" i="4"/>
  <c r="AMR90" i="4"/>
  <c r="ALN93" i="4"/>
  <c r="AMD93" i="4"/>
  <c r="AMT93" i="4"/>
  <c r="AKM13" i="4"/>
  <c r="ALS13" i="4"/>
  <c r="AMI13" i="4"/>
  <c r="AMY13" i="4"/>
  <c r="AKW51" i="4"/>
  <c r="ALM51" i="4"/>
  <c r="AMC51" i="4"/>
  <c r="AMS51" i="4"/>
  <c r="AMI158" i="4"/>
  <c r="AMY158" i="4"/>
  <c r="AND45" i="4"/>
  <c r="ALT81" i="4"/>
  <c r="AMJ81" i="4"/>
  <c r="AMZ81" i="4"/>
  <c r="AMA93" i="4"/>
  <c r="AMQ93" i="4"/>
  <c r="ALW116" i="4"/>
  <c r="AMM116" i="4"/>
  <c r="ANC116" i="4"/>
  <c r="ALP13" i="4"/>
  <c r="AMF13" i="4"/>
  <c r="AMV13" i="4"/>
  <c r="ALR77" i="4"/>
  <c r="AMH77" i="4"/>
  <c r="AKZ102" i="4"/>
  <c r="ALP102" i="4"/>
  <c r="AMF102" i="4"/>
  <c r="AMV102" i="4"/>
  <c r="ALO62" i="4"/>
  <c r="AME62" i="4"/>
  <c r="AMU62" i="4"/>
  <c r="AKC45" i="4"/>
  <c r="AKV45" i="4"/>
  <c r="ALL45" i="4"/>
  <c r="AMB45" i="4"/>
  <c r="AMR45" i="4"/>
  <c r="ALX35" i="4"/>
  <c r="AMN35" i="4"/>
  <c r="AND35" i="4"/>
  <c r="ALM93" i="4"/>
  <c r="AMC93" i="4"/>
  <c r="AMS93" i="4"/>
  <c r="ALS112" i="4"/>
  <c r="AMI112" i="4"/>
  <c r="AMY112" i="4"/>
  <c r="AMF47" i="4"/>
  <c r="ALM26" i="4"/>
  <c r="AMC26" i="4"/>
  <c r="AMS26" i="4"/>
  <c r="AKT45" i="4"/>
  <c r="AKT81" i="4"/>
  <c r="ALJ81" i="4"/>
  <c r="ALZ81" i="4"/>
  <c r="AMP81" i="4"/>
  <c r="ANB81" i="4"/>
  <c r="ALB79" i="4"/>
  <c r="ALR79" i="4"/>
  <c r="AMH79" i="4"/>
  <c r="AMX79" i="4"/>
  <c r="ALR90" i="4"/>
  <c r="AMH90" i="4"/>
  <c r="AMX90" i="4"/>
  <c r="ALM63" i="4"/>
  <c r="AMC63" i="4"/>
  <c r="AMS63" i="4"/>
  <c r="AKC116" i="4"/>
  <c r="AKV116" i="4"/>
  <c r="AMB116" i="4"/>
  <c r="AMR116" i="4"/>
  <c r="AKA116" i="4"/>
  <c r="AKL13" i="4"/>
  <c r="ALR13" i="4"/>
  <c r="AMH13" i="4"/>
  <c r="AMX13" i="4"/>
  <c r="ALM66" i="4"/>
  <c r="AMC66" i="4"/>
  <c r="ALS124" i="4"/>
  <c r="AMI124" i="4"/>
  <c r="AMY124" i="4"/>
  <c r="AMG47" i="4"/>
  <c r="AKP102" i="4"/>
  <c r="ALV102" i="4"/>
  <c r="AML102" i="4"/>
  <c r="ANB102" i="4"/>
  <c r="ALQ62" i="4"/>
  <c r="AMG62" i="4"/>
  <c r="AMW62" i="4"/>
  <c r="ALP26" i="4"/>
  <c r="AMF26" i="4"/>
  <c r="AMV26" i="4"/>
  <c r="AKA81" i="4"/>
  <c r="ALW81" i="4"/>
  <c r="AMM81" i="4"/>
  <c r="ANC81" i="4"/>
  <c r="ALT79" i="4"/>
  <c r="AMJ79" i="4"/>
  <c r="AMZ79" i="4"/>
  <c r="ALD3" i="4"/>
  <c r="ALT3" i="4"/>
  <c r="AMJ3" i="4"/>
  <c r="AMZ3" i="4"/>
  <c r="ALP63" i="4"/>
  <c r="AMF63" i="4"/>
  <c r="AMV63" i="4"/>
  <c r="AKL93" i="4"/>
  <c r="ALR93" i="4"/>
  <c r="AMH93" i="4"/>
  <c r="AMX93" i="4"/>
  <c r="AMW51" i="4"/>
  <c r="ALU112" i="4"/>
  <c r="AMK112" i="4"/>
  <c r="ANA112" i="4"/>
  <c r="AKS81" i="4"/>
  <c r="ALY81" i="4"/>
  <c r="AMO81" i="4"/>
  <c r="AND81" i="4"/>
  <c r="ALW35" i="4"/>
  <c r="AMM35" i="4"/>
  <c r="ANC35" i="4"/>
  <c r="ALD79" i="4"/>
  <c r="AKO3" i="4"/>
  <c r="ALE3" i="4"/>
  <c r="ALU3" i="4"/>
  <c r="AMK3" i="4"/>
  <c r="ANA3" i="4"/>
  <c r="ALQ90" i="4"/>
  <c r="AMG90" i="4"/>
  <c r="AMW90" i="4"/>
  <c r="AKU116" i="4"/>
  <c r="AMA116" i="4"/>
  <c r="AMQ116" i="4"/>
  <c r="AKC18" i="4"/>
  <c r="AMC18" i="4"/>
  <c r="AMS18" i="4"/>
  <c r="ALX13" i="4"/>
  <c r="AMN13" i="4"/>
  <c r="AND13" i="4"/>
  <c r="ALW61" i="4"/>
  <c r="AMM61" i="4"/>
  <c r="ANC61" i="4"/>
  <c r="ALT77" i="4"/>
  <c r="AMJ77" i="4"/>
  <c r="AMZ77" i="4"/>
  <c r="AKN102" i="4"/>
  <c r="ALT102" i="4"/>
  <c r="AMJ102" i="4"/>
  <c r="AMZ102" i="4"/>
  <c r="AKQ62" i="4"/>
  <c r="ALW62" i="4"/>
  <c r="AMM62" i="4"/>
  <c r="ANC62" i="4"/>
  <c r="ALP45" i="4"/>
  <c r="AMF45" i="4"/>
  <c r="AMV45" i="4"/>
  <c r="AKC81" i="4"/>
  <c r="AKB35" i="4"/>
  <c r="AMO35" i="4"/>
  <c r="ALE79" i="4"/>
  <c r="ALU79" i="4"/>
  <c r="AMK79" i="4"/>
  <c r="ANA79" i="4"/>
  <c r="ALC3" i="4"/>
  <c r="ALS3" i="4"/>
  <c r="AMI3" i="4"/>
  <c r="ALN116" i="4"/>
  <c r="AMD116" i="4"/>
  <c r="AMT116" i="4"/>
  <c r="ALZ18" i="4"/>
  <c r="AMP18" i="4"/>
  <c r="ALU13" i="4"/>
  <c r="AMK13" i="4"/>
  <c r="ANA13" i="4"/>
  <c r="ALP46" i="4"/>
  <c r="AMF46" i="4"/>
  <c r="AMV46" i="4"/>
  <c r="AKO102" i="4"/>
  <c r="ALU102" i="4"/>
  <c r="AMK102" i="4"/>
  <c r="ANA102" i="4"/>
  <c r="ALT62" i="4"/>
  <c r="AMJ62" i="4"/>
  <c r="AMZ62" i="4"/>
  <c r="AKE81" i="4"/>
  <c r="ALN81" i="4"/>
  <c r="AMD81" i="4"/>
  <c r="AMT81" i="4"/>
  <c r="ALY35" i="4"/>
  <c r="AKT79" i="4"/>
  <c r="ALZ79" i="4"/>
  <c r="AMP79" i="4"/>
  <c r="ANB79" i="4"/>
  <c r="ALF90" i="4"/>
  <c r="ALV90" i="4"/>
  <c r="AML90" i="4"/>
  <c r="ANB90" i="4"/>
  <c r="ALT93" i="4"/>
  <c r="AMJ93" i="4"/>
  <c r="AMZ93" i="4"/>
  <c r="AMA18" i="4"/>
  <c r="AMQ18" i="4"/>
  <c r="AKA13" i="4"/>
  <c r="ALW13" i="4"/>
  <c r="AMM13" i="4"/>
  <c r="ANC13" i="4"/>
  <c r="ALT51" i="4"/>
  <c r="ALR66" i="4"/>
  <c r="AMH66" i="4"/>
  <c r="AMX66" i="4"/>
  <c r="ALT46" i="4"/>
  <c r="AMJ46" i="4"/>
  <c r="AMZ46" i="4"/>
  <c r="ALQ20" i="4"/>
  <c r="ALT112" i="4"/>
  <c r="AMJ112" i="4"/>
  <c r="AMZ112" i="4"/>
  <c r="ALS61" i="4"/>
  <c r="AMI61" i="4"/>
  <c r="AMY61" i="4"/>
  <c r="ALO124" i="4"/>
  <c r="AME124" i="4"/>
  <c r="AMU124" i="4"/>
  <c r="AKD140" i="4"/>
  <c r="ALM140" i="4"/>
  <c r="AMC140" i="4"/>
  <c r="AMS140" i="4"/>
  <c r="AKC95" i="4"/>
  <c r="AKA73" i="4"/>
  <c r="AMA73" i="4"/>
  <c r="AMQ73" i="4"/>
  <c r="AKE20" i="4"/>
  <c r="AMA20" i="4"/>
  <c r="AMQ20" i="4"/>
  <c r="ALZ74" i="4"/>
  <c r="AMP74" i="4"/>
  <c r="ALX43" i="4"/>
  <c r="AMN43" i="4"/>
  <c r="AND43" i="4"/>
  <c r="ALR96" i="4"/>
  <c r="AMH96" i="4"/>
  <c r="AMX96" i="4"/>
  <c r="ALO151" i="4"/>
  <c r="AME151" i="4"/>
  <c r="AMU151" i="4"/>
  <c r="ALP129" i="4"/>
  <c r="AMF129" i="4"/>
  <c r="AMV129" i="4"/>
  <c r="ALN10" i="4"/>
  <c r="AMD10" i="4"/>
  <c r="AMT10" i="4"/>
  <c r="ALZ47" i="4"/>
  <c r="AMP47" i="4"/>
  <c r="AKB73" i="4"/>
  <c r="AND73" i="4"/>
  <c r="AMB20" i="4"/>
  <c r="AMR20" i="4"/>
  <c r="ALO74" i="4"/>
  <c r="AME74" i="4"/>
  <c r="AMU74" i="4"/>
  <c r="AND159" i="4"/>
  <c r="ALS96" i="4"/>
  <c r="AMI96" i="4"/>
  <c r="AMY96" i="4"/>
  <c r="ALP151" i="4"/>
  <c r="AMF151" i="4"/>
  <c r="AMV151" i="4"/>
  <c r="AKV51" i="4"/>
  <c r="ALT66" i="4"/>
  <c r="AMJ66" i="4"/>
  <c r="AMZ66" i="4"/>
  <c r="ALV112" i="4"/>
  <c r="AML112" i="4"/>
  <c r="ANB112" i="4"/>
  <c r="ALO10" i="4"/>
  <c r="AME10" i="4"/>
  <c r="AMU10" i="4"/>
  <c r="AMB140" i="4"/>
  <c r="AMR140" i="4"/>
  <c r="ALK95" i="4"/>
  <c r="AMA95" i="4"/>
  <c r="AMQ95" i="4"/>
  <c r="AMA47" i="4"/>
  <c r="AMQ47" i="4"/>
  <c r="AKC73" i="4"/>
  <c r="ALY73" i="4"/>
  <c r="AMO73" i="4"/>
  <c r="AMB74" i="4"/>
  <c r="AMR74" i="4"/>
  <c r="AKD43" i="4"/>
  <c r="ALN43" i="4"/>
  <c r="AMD43" i="4"/>
  <c r="AMT43" i="4"/>
  <c r="AMS54" i="4"/>
  <c r="ALQ13" i="4"/>
  <c r="AMG13" i="4"/>
  <c r="AMW13" i="4"/>
  <c r="AKL51" i="4"/>
  <c r="ALQ51" i="4"/>
  <c r="AMH51" i="4"/>
  <c r="AMT51" i="4"/>
  <c r="ALU46" i="4"/>
  <c r="AMK46" i="4"/>
  <c r="ANA46" i="4"/>
  <c r="ALQ10" i="4"/>
  <c r="AMG10" i="4"/>
  <c r="AMW10" i="4"/>
  <c r="ALN140" i="4"/>
  <c r="AMD140" i="4"/>
  <c r="AMT140" i="4"/>
  <c r="ALO95" i="4"/>
  <c r="AME95" i="4"/>
  <c r="AMU95" i="4"/>
  <c r="AMS47" i="4"/>
  <c r="ALO20" i="4"/>
  <c r="AME20" i="4"/>
  <c r="AMU20" i="4"/>
  <c r="ALN74" i="4"/>
  <c r="AMD74" i="4"/>
  <c r="AMT74" i="4"/>
  <c r="AKA46" i="4"/>
  <c r="ALY46" i="4"/>
  <c r="AMO46" i="4"/>
  <c r="AND46" i="4"/>
  <c r="AMA112" i="4"/>
  <c r="AMQ112" i="4"/>
  <c r="ALX61" i="4"/>
  <c r="AMN61" i="4"/>
  <c r="AND61" i="4"/>
  <c r="ALT124" i="4"/>
  <c r="AMJ124" i="4"/>
  <c r="AMZ124" i="4"/>
  <c r="ALT10" i="4"/>
  <c r="AMJ10" i="4"/>
  <c r="AMZ10" i="4"/>
  <c r="ALR140" i="4"/>
  <c r="AMH140" i="4"/>
  <c r="AMX140" i="4"/>
  <c r="ALS106" i="4"/>
  <c r="AMI106" i="4"/>
  <c r="AMY106" i="4"/>
  <c r="ALR37" i="4"/>
  <c r="AMH37" i="4"/>
  <c r="AMX37" i="4"/>
  <c r="ALO70" i="4"/>
  <c r="ALY61" i="4"/>
  <c r="AMO61" i="4"/>
  <c r="ALU124" i="4"/>
  <c r="AMK124" i="4"/>
  <c r="ANA124" i="4"/>
  <c r="ALS10" i="4"/>
  <c r="AMI10" i="4"/>
  <c r="AMY10" i="4"/>
  <c r="AME47" i="4"/>
  <c r="AMV47" i="4"/>
  <c r="ALZ61" i="4"/>
  <c r="AMP61" i="4"/>
  <c r="AKA124" i="4"/>
  <c r="ALV124" i="4"/>
  <c r="AML124" i="4"/>
  <c r="ANB124" i="4"/>
  <c r="ALP95" i="4"/>
  <c r="AMF95" i="4"/>
  <c r="AMV95" i="4"/>
  <c r="AMM73" i="4"/>
  <c r="ALU20" i="4"/>
  <c r="AMK20" i="4"/>
  <c r="ANA20" i="4"/>
  <c r="ALO43" i="4"/>
  <c r="AME43" i="4"/>
  <c r="AMU43" i="4"/>
  <c r="AMB112" i="4"/>
  <c r="AMR112" i="4"/>
  <c r="AMA61" i="4"/>
  <c r="AMQ61" i="4"/>
  <c r="AKQ124" i="4"/>
  <c r="ALW124" i="4"/>
  <c r="AMM124" i="4"/>
  <c r="ANC124" i="4"/>
  <c r="ALU10" i="4"/>
  <c r="AMK10" i="4"/>
  <c r="ANA10" i="4"/>
  <c r="ALR95" i="4"/>
  <c r="AMH95" i="4"/>
  <c r="AMX95" i="4"/>
  <c r="AMX47" i="4"/>
  <c r="AME73" i="4"/>
  <c r="AMU73" i="4"/>
  <c r="ALP43" i="4"/>
  <c r="AMF43" i="4"/>
  <c r="AMV43" i="4"/>
  <c r="ALU78" i="4"/>
  <c r="AMK78" i="4"/>
  <c r="ANC78" i="4"/>
  <c r="ALU69" i="4"/>
  <c r="AMK69" i="4"/>
  <c r="ANA69" i="4"/>
  <c r="ALS14" i="4"/>
  <c r="AMB66" i="4"/>
  <c r="AMS66" i="4"/>
  <c r="AMC46" i="4"/>
  <c r="AMS46" i="4"/>
  <c r="ALM112" i="4"/>
  <c r="AMC112" i="4"/>
  <c r="AMW112" i="4"/>
  <c r="ALN61" i="4"/>
  <c r="AMD61" i="4"/>
  <c r="AMT61" i="4"/>
  <c r="AKB124" i="4"/>
  <c r="ALZ124" i="4"/>
  <c r="AMP124" i="4"/>
  <c r="AND124" i="4"/>
  <c r="ALV10" i="4"/>
  <c r="AML10" i="4"/>
  <c r="ANB10" i="4"/>
  <c r="ALS140" i="4"/>
  <c r="AMI140" i="4"/>
  <c r="AMY140" i="4"/>
  <c r="ALS74" i="4"/>
  <c r="AMI74" i="4"/>
  <c r="AMY74" i="4"/>
  <c r="AMB96" i="4"/>
  <c r="AMR96" i="4"/>
  <c r="AKC151" i="4"/>
  <c r="AMB151" i="4"/>
  <c r="AMR151" i="4"/>
  <c r="ALV78" i="4"/>
  <c r="AML78" i="4"/>
  <c r="ANB78" i="4"/>
  <c r="ALX60" i="4"/>
  <c r="AMN60" i="4"/>
  <c r="AND60" i="4"/>
  <c r="AMA46" i="4"/>
  <c r="AMQ46" i="4"/>
  <c r="ALN112" i="4"/>
  <c r="AMD112" i="4"/>
  <c r="AMT112" i="4"/>
  <c r="ALM61" i="4"/>
  <c r="AMC61" i="4"/>
  <c r="ALY124" i="4"/>
  <c r="AMO124" i="4"/>
  <c r="ALW10" i="4"/>
  <c r="AMM10" i="4"/>
  <c r="ANC10" i="4"/>
  <c r="ALW140" i="4"/>
  <c r="AMM140" i="4"/>
  <c r="ANC140" i="4"/>
  <c r="ALU95" i="4"/>
  <c r="AMK95" i="4"/>
  <c r="ANA95" i="4"/>
  <c r="ALQ73" i="4"/>
  <c r="AMG73" i="4"/>
  <c r="AMW73" i="4"/>
  <c r="ALV20" i="4"/>
  <c r="AML20" i="4"/>
  <c r="ANB20" i="4"/>
  <c r="AKA78" i="4"/>
  <c r="ALW78" i="4"/>
  <c r="AMM78" i="4"/>
  <c r="ALQ96" i="4"/>
  <c r="AMG96" i="4"/>
  <c r="AMW96" i="4"/>
  <c r="ALZ44" i="4"/>
  <c r="AMP44" i="4"/>
  <c r="ALN66" i="4"/>
  <c r="AMD66" i="4"/>
  <c r="AMT66" i="4"/>
  <c r="ALP112" i="4"/>
  <c r="ALO61" i="4"/>
  <c r="AME61" i="4"/>
  <c r="AMU61" i="4"/>
  <c r="AMA124" i="4"/>
  <c r="AMQ124" i="4"/>
  <c r="AKC10" i="4"/>
  <c r="ALY10" i="4"/>
  <c r="AMY47" i="4"/>
  <c r="ALS73" i="4"/>
  <c r="AMI73" i="4"/>
  <c r="AMY73" i="4"/>
  <c r="ALZ20" i="4"/>
  <c r="AMP20" i="4"/>
  <c r="AND20" i="4"/>
  <c r="ALV74" i="4"/>
  <c r="AML74" i="4"/>
  <c r="ANB74" i="4"/>
  <c r="ALT43" i="4"/>
  <c r="AMJ43" i="4"/>
  <c r="AMZ43" i="4"/>
  <c r="AMA151" i="4"/>
  <c r="AMQ151" i="4"/>
  <c r="ALW39" i="4"/>
  <c r="AMM39" i="4"/>
  <c r="ANC39" i="4"/>
  <c r="ALS66" i="4"/>
  <c r="AMI66" i="4"/>
  <c r="AMY66" i="4"/>
  <c r="ALN46" i="4"/>
  <c r="AMD46" i="4"/>
  <c r="AMT46" i="4"/>
  <c r="ALP61" i="4"/>
  <c r="AMF61" i="4"/>
  <c r="AMV61" i="4"/>
  <c r="AMB124" i="4"/>
  <c r="AMR124" i="4"/>
  <c r="AKA140" i="4"/>
  <c r="ALV47" i="4"/>
  <c r="AML47" i="4"/>
  <c r="ANB47" i="4"/>
  <c r="ALT73" i="4"/>
  <c r="AMJ73" i="4"/>
  <c r="AMZ73" i="4"/>
  <c r="AKB74" i="4"/>
  <c r="ALW74" i="4"/>
  <c r="AMM74" i="4"/>
  <c r="ANC74" i="4"/>
  <c r="ALY43" i="4"/>
  <c r="AMO43" i="4"/>
  <c r="AKC142" i="4"/>
  <c r="ALP66" i="4"/>
  <c r="AMF66" i="4"/>
  <c r="AMV66" i="4"/>
  <c r="ALR112" i="4"/>
  <c r="AMH112" i="4"/>
  <c r="AMX112" i="4"/>
  <c r="ALQ61" i="4"/>
  <c r="AMG61" i="4"/>
  <c r="AMW61" i="4"/>
  <c r="ALM124" i="4"/>
  <c r="AMC124" i="4"/>
  <c r="AMS124" i="4"/>
  <c r="AKC140" i="4"/>
  <c r="ALY140" i="4"/>
  <c r="AMO140" i="4"/>
  <c r="AND140" i="4"/>
  <c r="ALY95" i="4"/>
  <c r="AMO95" i="4"/>
  <c r="ANC95" i="4"/>
  <c r="ALX47" i="4"/>
  <c r="ALU73" i="4"/>
  <c r="AMK73" i="4"/>
  <c r="ANA73" i="4"/>
  <c r="ALY20" i="4"/>
  <c r="AMO20" i="4"/>
  <c r="ALX74" i="4"/>
  <c r="ALS159" i="4"/>
  <c r="AMI159" i="4"/>
  <c r="AMY159" i="4"/>
  <c r="ALP96" i="4"/>
  <c r="AMF96" i="4"/>
  <c r="AMV96" i="4"/>
  <c r="AMC151" i="4"/>
  <c r="AMS151" i="4"/>
  <c r="AKB88" i="4"/>
  <c r="AKA88" i="4"/>
  <c r="ALZ142" i="4"/>
  <c r="AMP142" i="4"/>
  <c r="ALQ43" i="4"/>
  <c r="AMG43" i="4"/>
  <c r="AMW43" i="4"/>
  <c r="AMC159" i="4"/>
  <c r="AMS159" i="4"/>
  <c r="ALZ96" i="4"/>
  <c r="AMP96" i="4"/>
  <c r="AKA151" i="4"/>
  <c r="ALW44" i="4"/>
  <c r="AMM44" i="4"/>
  <c r="ANC44" i="4"/>
  <c r="ALS78" i="4"/>
  <c r="AMI78" i="4"/>
  <c r="AMY78" i="4"/>
  <c r="AKC54" i="4"/>
  <c r="AMC54" i="4"/>
  <c r="AMO54" i="4"/>
  <c r="ALS88" i="4"/>
  <c r="AMI88" i="4"/>
  <c r="AMY88" i="4"/>
  <c r="ALQ37" i="4"/>
  <c r="AMG37" i="4"/>
  <c r="AMW37" i="4"/>
  <c r="ALV60" i="4"/>
  <c r="AML60" i="4"/>
  <c r="ANB60" i="4"/>
  <c r="ALV39" i="4"/>
  <c r="AML39" i="4"/>
  <c r="ANB39" i="4"/>
  <c r="AMC84" i="4"/>
  <c r="AMS84" i="4"/>
  <c r="ALV56" i="4"/>
  <c r="AML56" i="4"/>
  <c r="ANB56" i="4"/>
  <c r="ALS7" i="4"/>
  <c r="AMI7" i="4"/>
  <c r="AMY7" i="4"/>
  <c r="ALX44" i="4"/>
  <c r="AMN44" i="4"/>
  <c r="AND44" i="4"/>
  <c r="ALX78" i="4"/>
  <c r="AMN78" i="4"/>
  <c r="AND78" i="4"/>
  <c r="ALR106" i="4"/>
  <c r="AMH106" i="4"/>
  <c r="AMX106" i="4"/>
  <c r="AMQ54" i="4"/>
  <c r="ALX88" i="4"/>
  <c r="AMN88" i="4"/>
  <c r="AND88" i="4"/>
  <c r="ALV69" i="4"/>
  <c r="AML69" i="4"/>
  <c r="ANB69" i="4"/>
  <c r="AMB129" i="4"/>
  <c r="AMR129" i="4"/>
  <c r="ALZ60" i="4"/>
  <c r="AMP60" i="4"/>
  <c r="ANC60" i="4"/>
  <c r="AKB142" i="4"/>
  <c r="AMA142" i="4"/>
  <c r="AMQ142" i="4"/>
  <c r="AMB54" i="4"/>
  <c r="ALT69" i="4"/>
  <c r="AMJ69" i="4"/>
  <c r="AMZ69" i="4"/>
  <c r="ALN129" i="4"/>
  <c r="AMD129" i="4"/>
  <c r="AMT129" i="4"/>
  <c r="AKC60" i="4"/>
  <c r="AMB60" i="4"/>
  <c r="AMR60" i="4"/>
  <c r="ALY142" i="4"/>
  <c r="AMO142" i="4"/>
  <c r="ALV14" i="4"/>
  <c r="AML14" i="4"/>
  <c r="ANB14" i="4"/>
  <c r="AMN74" i="4"/>
  <c r="AND74" i="4"/>
  <c r="ALV43" i="4"/>
  <c r="AML43" i="4"/>
  <c r="ANB43" i="4"/>
  <c r="ALU159" i="4"/>
  <c r="AMK159" i="4"/>
  <c r="ANA159" i="4"/>
  <c r="AMB44" i="4"/>
  <c r="AMR44" i="4"/>
  <c r="AKB78" i="4"/>
  <c r="ALP54" i="4"/>
  <c r="AMD54" i="4"/>
  <c r="AMT54" i="4"/>
  <c r="ALY69" i="4"/>
  <c r="AMO69" i="4"/>
  <c r="AND69" i="4"/>
  <c r="ALV37" i="4"/>
  <c r="AML37" i="4"/>
  <c r="ANB37" i="4"/>
  <c r="ALS129" i="4"/>
  <c r="AMI129" i="4"/>
  <c r="AMY129" i="4"/>
  <c r="ALN142" i="4"/>
  <c r="AMD142" i="4"/>
  <c r="AMT142" i="4"/>
  <c r="AKB39" i="4"/>
  <c r="AMA39" i="4"/>
  <c r="AMQ39" i="4"/>
  <c r="AND39" i="4"/>
  <c r="ALX14" i="4"/>
  <c r="AMN14" i="4"/>
  <c r="AND14" i="4"/>
  <c r="ALP70" i="4"/>
  <c r="AMF70" i="4"/>
  <c r="AMV70" i="4"/>
  <c r="AKA52" i="4"/>
  <c r="AKA72" i="4"/>
  <c r="ALQ44" i="4"/>
  <c r="AMG44" i="4"/>
  <c r="AMW44" i="4"/>
  <c r="AMC78" i="4"/>
  <c r="AMS78" i="4"/>
  <c r="ALW106" i="4"/>
  <c r="AMM106" i="4"/>
  <c r="ANC106" i="4"/>
  <c r="ALY88" i="4"/>
  <c r="AMO88" i="4"/>
  <c r="ALW69" i="4"/>
  <c r="AMM69" i="4"/>
  <c r="ANC69" i="4"/>
  <c r="ALT37" i="4"/>
  <c r="AMJ37" i="4"/>
  <c r="AMZ37" i="4"/>
  <c r="ALT129" i="4"/>
  <c r="AMJ129" i="4"/>
  <c r="AMZ129" i="4"/>
  <c r="ALO60" i="4"/>
  <c r="AME60" i="4"/>
  <c r="AMU60" i="4"/>
  <c r="AKC39" i="4"/>
  <c r="ALY39" i="4"/>
  <c r="AMO39" i="4"/>
  <c r="ALU14" i="4"/>
  <c r="AMK14" i="4"/>
  <c r="ANA14" i="4"/>
  <c r="ALS84" i="4"/>
  <c r="AMI84" i="4"/>
  <c r="AMY84" i="4"/>
  <c r="ALT145" i="4"/>
  <c r="AMJ145" i="4"/>
  <c r="AMZ145" i="4"/>
  <c r="AKB52" i="4"/>
  <c r="AMB52" i="4"/>
  <c r="AMR52" i="4"/>
  <c r="AND52" i="4"/>
  <c r="AMV54" i="4"/>
  <c r="AMC60" i="4"/>
  <c r="AMS60" i="4"/>
  <c r="ANC14" i="4"/>
  <c r="ALO44" i="4"/>
  <c r="AME44" i="4"/>
  <c r="AMU44" i="4"/>
  <c r="ALV106" i="4"/>
  <c r="AML106" i="4"/>
  <c r="ANB106" i="4"/>
  <c r="ALT54" i="4"/>
  <c r="AMK54" i="4"/>
  <c r="AMW54" i="4"/>
  <c r="AMA88" i="4"/>
  <c r="AMQ88" i="4"/>
  <c r="ALY37" i="4"/>
  <c r="AMO37" i="4"/>
  <c r="ALN60" i="4"/>
  <c r="AMD60" i="4"/>
  <c r="AMT60" i="4"/>
  <c r="AKB14" i="4"/>
  <c r="ALU84" i="4"/>
  <c r="AMK84" i="4"/>
  <c r="ANA84" i="4"/>
  <c r="AME157" i="4"/>
  <c r="AMU157" i="4"/>
  <c r="AMC126" i="4"/>
  <c r="AMS126" i="4"/>
  <c r="ALP44" i="4"/>
  <c r="AMB78" i="4"/>
  <c r="AMR78" i="4"/>
  <c r="ALZ106" i="4"/>
  <c r="AMP106" i="4"/>
  <c r="AND106" i="4"/>
  <c r="AMX54" i="4"/>
  <c r="AMB88" i="4"/>
  <c r="AMR88" i="4"/>
  <c r="ALZ69" i="4"/>
  <c r="AMP69" i="4"/>
  <c r="ALW37" i="4"/>
  <c r="AMP37" i="4"/>
  <c r="ANC37" i="4"/>
  <c r="ALW129" i="4"/>
  <c r="AMM129" i="4"/>
  <c r="ANC129" i="4"/>
  <c r="ALO142" i="4"/>
  <c r="AME142" i="4"/>
  <c r="AMU142" i="4"/>
  <c r="ALO39" i="4"/>
  <c r="AME39" i="4"/>
  <c r="AMU39" i="4"/>
  <c r="ALV84" i="4"/>
  <c r="AML84" i="4"/>
  <c r="ANB84" i="4"/>
  <c r="ALS121" i="4"/>
  <c r="ALO121" i="4"/>
  <c r="ALT96" i="4"/>
  <c r="AMJ96" i="4"/>
  <c r="AMZ96" i="4"/>
  <c r="ALO88" i="4"/>
  <c r="AMF88" i="4"/>
  <c r="AMA69" i="4"/>
  <c r="AMQ69" i="4"/>
  <c r="AKC37" i="4"/>
  <c r="ALU129" i="4"/>
  <c r="AMK129" i="4"/>
  <c r="ANA129" i="4"/>
  <c r="ALS60" i="4"/>
  <c r="AMI60" i="4"/>
  <c r="AMY60" i="4"/>
  <c r="ALT142" i="4"/>
  <c r="AMJ142" i="4"/>
  <c r="AMZ142" i="4"/>
  <c r="AKC14" i="4"/>
  <c r="AMC14" i="4"/>
  <c r="AMS14" i="4"/>
  <c r="ALQ157" i="4"/>
  <c r="AMG157" i="4"/>
  <c r="AMW157" i="4"/>
  <c r="AMA5" i="4"/>
  <c r="AMQ5" i="4"/>
  <c r="ALN9" i="4"/>
  <c r="AMD9" i="4"/>
  <c r="AMT9" i="4"/>
  <c r="AKB159" i="4"/>
  <c r="ALU96" i="4"/>
  <c r="AMK96" i="4"/>
  <c r="ANA96" i="4"/>
  <c r="ALR151" i="4"/>
  <c r="AMH151" i="4"/>
  <c r="AMX151" i="4"/>
  <c r="ALV44" i="4"/>
  <c r="AML44" i="4"/>
  <c r="ANB44" i="4"/>
  <c r="ALN78" i="4"/>
  <c r="AMD78" i="4"/>
  <c r="AMT78" i="4"/>
  <c r="ALY106" i="4"/>
  <c r="AMO106" i="4"/>
  <c r="ALU54" i="4"/>
  <c r="AMJ54" i="4"/>
  <c r="AMZ54" i="4"/>
  <c r="ALV129" i="4"/>
  <c r="AML129" i="4"/>
  <c r="ANB129" i="4"/>
  <c r="ALQ142" i="4"/>
  <c r="AMG142" i="4"/>
  <c r="AMW142" i="4"/>
  <c r="AKB84" i="4"/>
  <c r="ALX84" i="4"/>
  <c r="AMN84" i="4"/>
  <c r="AND84" i="4"/>
  <c r="AMC43" i="4"/>
  <c r="AMS43" i="4"/>
  <c r="AKC159" i="4"/>
  <c r="ALY159" i="4"/>
  <c r="AMO159" i="4"/>
  <c r="ALV96" i="4"/>
  <c r="AML96" i="4"/>
  <c r="ANB96" i="4"/>
  <c r="AMM151" i="4"/>
  <c r="ANC151" i="4"/>
  <c r="ALO78" i="4"/>
  <c r="AME78" i="4"/>
  <c r="AMU78" i="4"/>
  <c r="ANA54" i="4"/>
  <c r="ALQ69" i="4"/>
  <c r="AMG69" i="4"/>
  <c r="AMW69" i="4"/>
  <c r="ALZ37" i="4"/>
  <c r="AMS37" i="4"/>
  <c r="AKA129" i="4"/>
  <c r="ALV142" i="4"/>
  <c r="AML142" i="4"/>
  <c r="ANB142" i="4"/>
  <c r="ALR39" i="4"/>
  <c r="AMH39" i="4"/>
  <c r="AMX39" i="4"/>
  <c r="AMA14" i="4"/>
  <c r="AMQ14" i="4"/>
  <c r="AKC84" i="4"/>
  <c r="ALW145" i="4"/>
  <c r="AMM145" i="4"/>
  <c r="ANC145" i="4"/>
  <c r="ALW96" i="4"/>
  <c r="AMM96" i="4"/>
  <c r="ANC96" i="4"/>
  <c r="ALW151" i="4"/>
  <c r="AMJ151" i="4"/>
  <c r="AMZ151" i="4"/>
  <c r="ALP78" i="4"/>
  <c r="AMF78" i="4"/>
  <c r="AMV78" i="4"/>
  <c r="AMA106" i="4"/>
  <c r="AMQ106" i="4"/>
  <c r="ALR69" i="4"/>
  <c r="AMH69" i="4"/>
  <c r="AMX69" i="4"/>
  <c r="AMA37" i="4"/>
  <c r="AMQ37" i="4"/>
  <c r="AKB129" i="4"/>
  <c r="AMA129" i="4"/>
  <c r="AMQ129" i="4"/>
  <c r="AND129" i="4"/>
  <c r="ALS142" i="4"/>
  <c r="AMI142" i="4"/>
  <c r="AMY142" i="4"/>
  <c r="ALP39" i="4"/>
  <c r="AMF39" i="4"/>
  <c r="AMV39" i="4"/>
  <c r="AMB14" i="4"/>
  <c r="AMR14" i="4"/>
  <c r="AMI56" i="4"/>
  <c r="AMY56" i="4"/>
  <c r="AMJ121" i="4"/>
  <c r="AMA159" i="4"/>
  <c r="AMQ159" i="4"/>
  <c r="ALU151" i="4"/>
  <c r="AMK151" i="4"/>
  <c r="ANA151" i="4"/>
  <c r="ALU44" i="4"/>
  <c r="AMK44" i="4"/>
  <c r="ANA44" i="4"/>
  <c r="ALQ78" i="4"/>
  <c r="AMG78" i="4"/>
  <c r="AMW78" i="4"/>
  <c r="ALS69" i="4"/>
  <c r="AMI69" i="4"/>
  <c r="AMY69" i="4"/>
  <c r="AMB37" i="4"/>
  <c r="AMR37" i="4"/>
  <c r="ALT60" i="4"/>
  <c r="AMJ60" i="4"/>
  <c r="AMZ60" i="4"/>
  <c r="ALX142" i="4"/>
  <c r="AMN142" i="4"/>
  <c r="AND142" i="4"/>
  <c r="ALQ39" i="4"/>
  <c r="AMG39" i="4"/>
  <c r="AMW39" i="4"/>
  <c r="ALP14" i="4"/>
  <c r="AMF14" i="4"/>
  <c r="AMV14" i="4"/>
  <c r="ALP84" i="4"/>
  <c r="AMF84" i="4"/>
  <c r="AMV84" i="4"/>
  <c r="AKB72" i="4"/>
  <c r="ALX72" i="4"/>
  <c r="AMN72" i="4"/>
  <c r="AND72" i="4"/>
  <c r="AMC5" i="4"/>
  <c r="AMS5" i="4"/>
  <c r="ALO126" i="4"/>
  <c r="AME126" i="4"/>
  <c r="AMU126" i="4"/>
  <c r="AND130" i="4"/>
  <c r="ALT21" i="4"/>
  <c r="AMJ21" i="4"/>
  <c r="AMZ21" i="4"/>
  <c r="ALN36" i="4"/>
  <c r="AMD36" i="4"/>
  <c r="AMT36" i="4"/>
  <c r="ALP92" i="4"/>
  <c r="AMF92" i="4"/>
  <c r="AMV92" i="4"/>
  <c r="AKC52" i="4"/>
  <c r="AKC72" i="4"/>
  <c r="ALZ72" i="4"/>
  <c r="AMP72" i="4"/>
  <c r="ALT7" i="4"/>
  <c r="AMJ7" i="4"/>
  <c r="AMZ7" i="4"/>
  <c r="AMA107" i="4"/>
  <c r="AMQ107" i="4"/>
  <c r="ALR121" i="4"/>
  <c r="AMH121" i="4"/>
  <c r="AMW121" i="4"/>
  <c r="AMY161" i="4"/>
  <c r="ANA161" i="4"/>
  <c r="ALO58" i="4"/>
  <c r="ALP58" i="4"/>
  <c r="AKA56" i="4"/>
  <c r="ALU7" i="4"/>
  <c r="AMK7" i="4"/>
  <c r="ANA7" i="4"/>
  <c r="ALN5" i="4"/>
  <c r="AMD5" i="4"/>
  <c r="AMT5" i="4"/>
  <c r="ALO36" i="4"/>
  <c r="AME36" i="4"/>
  <c r="AMU36" i="4"/>
  <c r="AMF157" i="4"/>
  <c r="AMV157" i="4"/>
  <c r="AMA52" i="4"/>
  <c r="AMQ52" i="4"/>
  <c r="AMA72" i="4"/>
  <c r="AMQ72" i="4"/>
  <c r="ALR5" i="4"/>
  <c r="AMH5" i="4"/>
  <c r="AMX5" i="4"/>
  <c r="ALO9" i="4"/>
  <c r="AME9" i="4"/>
  <c r="AMU9" i="4"/>
  <c r="ALN126" i="4"/>
  <c r="AMD126" i="4"/>
  <c r="ALN107" i="4"/>
  <c r="AMD107" i="4"/>
  <c r="AMT107" i="4"/>
  <c r="AMM21" i="4"/>
  <c r="AKA84" i="4"/>
  <c r="ALZ84" i="4"/>
  <c r="AMP84" i="4"/>
  <c r="ALO72" i="4"/>
  <c r="AME72" i="4"/>
  <c r="AMU72" i="4"/>
  <c r="AKA7" i="4"/>
  <c r="ALW7" i="4"/>
  <c r="AMM7" i="4"/>
  <c r="ANC7" i="4"/>
  <c r="ALS5" i="4"/>
  <c r="AMI5" i="4"/>
  <c r="AMY5" i="4"/>
  <c r="ALS9" i="4"/>
  <c r="AMI9" i="4"/>
  <c r="AMY9" i="4"/>
  <c r="ALU121" i="4"/>
  <c r="AMK121" i="4"/>
  <c r="ANA121" i="4"/>
  <c r="AMK22" i="4"/>
  <c r="ALU145" i="4"/>
  <c r="AMK145" i="4"/>
  <c r="ANA145" i="4"/>
  <c r="ALS157" i="4"/>
  <c r="AMI157" i="4"/>
  <c r="AMY157" i="4"/>
  <c r="ALN52" i="4"/>
  <c r="AMD52" i="4"/>
  <c r="AMT52" i="4"/>
  <c r="ALP72" i="4"/>
  <c r="AMF72" i="4"/>
  <c r="AMV72" i="4"/>
  <c r="ALQ9" i="4"/>
  <c r="AMG9" i="4"/>
  <c r="AMW9" i="4"/>
  <c r="ALQ126" i="4"/>
  <c r="AMG126" i="4"/>
  <c r="AMW126" i="4"/>
  <c r="AKC21" i="4"/>
  <c r="ALY21" i="4"/>
  <c r="AMO21" i="4"/>
  <c r="ALR36" i="4"/>
  <c r="AMH36" i="4"/>
  <c r="AMX36" i="4"/>
  <c r="AMQ59" i="4"/>
  <c r="ANA155" i="4"/>
  <c r="ALY145" i="4"/>
  <c r="AMO145" i="4"/>
  <c r="ANB145" i="4"/>
  <c r="ALU9" i="4"/>
  <c r="AMK9" i="4"/>
  <c r="ANA9" i="4"/>
  <c r="ALN130" i="4"/>
  <c r="AMD130" i="4"/>
  <c r="AMT130" i="4"/>
  <c r="ALN21" i="4"/>
  <c r="AMT21" i="4"/>
  <c r="ALY119" i="4"/>
  <c r="AMO119" i="4"/>
  <c r="ANB119" i="4"/>
  <c r="AMA84" i="4"/>
  <c r="AMQ84" i="4"/>
  <c r="AKB145" i="4"/>
  <c r="AMA145" i="4"/>
  <c r="AMQ145" i="4"/>
  <c r="AND145" i="4"/>
  <c r="AKA70" i="4"/>
  <c r="AMC56" i="4"/>
  <c r="AMS56" i="4"/>
  <c r="ALU157" i="4"/>
  <c r="AMK157" i="4"/>
  <c r="ANA157" i="4"/>
  <c r="ALP52" i="4"/>
  <c r="AMF52" i="4"/>
  <c r="AMV52" i="4"/>
  <c r="ALO7" i="4"/>
  <c r="AME7" i="4"/>
  <c r="AMU7" i="4"/>
  <c r="ALT5" i="4"/>
  <c r="AMJ5" i="4"/>
  <c r="AMZ5" i="4"/>
  <c r="ALT9" i="4"/>
  <c r="AMJ9" i="4"/>
  <c r="AMZ9" i="4"/>
  <c r="ALS126" i="4"/>
  <c r="AMI126" i="4"/>
  <c r="AMY126" i="4"/>
  <c r="ALV107" i="4"/>
  <c r="AML107" i="4"/>
  <c r="ANB107" i="4"/>
  <c r="AMF21" i="4"/>
  <c r="ALZ148" i="4"/>
  <c r="AMP148" i="4"/>
  <c r="AMI130" i="4"/>
  <c r="AMY130" i="4"/>
  <c r="ALO59" i="4"/>
  <c r="AME59" i="4"/>
  <c r="AMU59" i="4"/>
  <c r="AMC145" i="4"/>
  <c r="AMS145" i="4"/>
  <c r="ALY70" i="4"/>
  <c r="AMO70" i="4"/>
  <c r="AMH56" i="4"/>
  <c r="AMX56" i="4"/>
  <c r="AKA157" i="4"/>
  <c r="ALW157" i="4"/>
  <c r="AMM157" i="4"/>
  <c r="ANC157" i="4"/>
  <c r="ALR52" i="4"/>
  <c r="AMH52" i="4"/>
  <c r="AMX52" i="4"/>
  <c r="ALU72" i="4"/>
  <c r="AMK72" i="4"/>
  <c r="ANA72" i="4"/>
  <c r="ALQ7" i="4"/>
  <c r="AMG7" i="4"/>
  <c r="AMW7" i="4"/>
  <c r="ALV5" i="4"/>
  <c r="AML5" i="4"/>
  <c r="ANB5" i="4"/>
  <c r="ALV9" i="4"/>
  <c r="AML9" i="4"/>
  <c r="ANB9" i="4"/>
  <c r="ALX107" i="4"/>
  <c r="AMN107" i="4"/>
  <c r="AND107" i="4"/>
  <c r="AKC108" i="4"/>
  <c r="AKA120" i="4"/>
  <c r="AMW14" i="4"/>
  <c r="ALR84" i="4"/>
  <c r="AMH84" i="4"/>
  <c r="AMX84" i="4"/>
  <c r="ALS72" i="4"/>
  <c r="AMI72" i="4"/>
  <c r="AMY72" i="4"/>
  <c r="AKB5" i="4"/>
  <c r="ALZ5" i="4"/>
  <c r="AMP5" i="4"/>
  <c r="ANC5" i="4"/>
  <c r="AKB9" i="4"/>
  <c r="ALX9" i="4"/>
  <c r="AMN9" i="4"/>
  <c r="AND9" i="4"/>
  <c r="AMQ121" i="4"/>
  <c r="ALP21" i="4"/>
  <c r="ALX36" i="4"/>
  <c r="AMN36" i="4"/>
  <c r="AND36" i="4"/>
  <c r="ALT59" i="4"/>
  <c r="AMJ59" i="4"/>
  <c r="AMZ59" i="4"/>
  <c r="AMM53" i="4"/>
  <c r="ALW72" i="4"/>
  <c r="AMM72" i="4"/>
  <c r="ANC72" i="4"/>
  <c r="ALW107" i="4"/>
  <c r="AMM107" i="4"/>
  <c r="ANC107" i="4"/>
  <c r="AMB121" i="4"/>
  <c r="AMR121" i="4"/>
  <c r="ALT130" i="4"/>
  <c r="AMJ130" i="4"/>
  <c r="AMZ130" i="4"/>
  <c r="AMC36" i="4"/>
  <c r="AMS36" i="4"/>
  <c r="ALR59" i="4"/>
  <c r="AMH59" i="4"/>
  <c r="AMX59" i="4"/>
  <c r="ALT84" i="4"/>
  <c r="AMJ84" i="4"/>
  <c r="AMZ84" i="4"/>
  <c r="ALN145" i="4"/>
  <c r="AMD145" i="4"/>
  <c r="AMT145" i="4"/>
  <c r="ALZ157" i="4"/>
  <c r="AMP157" i="4"/>
  <c r="ALU52" i="4"/>
  <c r="AMK52" i="4"/>
  <c r="ANA52" i="4"/>
  <c r="ALP7" i="4"/>
  <c r="AMF7" i="4"/>
  <c r="AMV7" i="4"/>
  <c r="AKC5" i="4"/>
  <c r="ALY5" i="4"/>
  <c r="AMO5" i="4"/>
  <c r="AKC9" i="4"/>
  <c r="ALY9" i="4"/>
  <c r="AMO9" i="4"/>
  <c r="AKB126" i="4"/>
  <c r="ALX126" i="4"/>
  <c r="AMN126" i="4"/>
  <c r="AND126" i="4"/>
  <c r="AMS121" i="4"/>
  <c r="ALQ21" i="4"/>
  <c r="AMG21" i="4"/>
  <c r="AMW21" i="4"/>
  <c r="ALZ36" i="4"/>
  <c r="AMP36" i="4"/>
  <c r="AKA149" i="4"/>
  <c r="ALN135" i="4"/>
  <c r="AMD135" i="4"/>
  <c r="AMT135" i="4"/>
  <c r="AKB120" i="4"/>
  <c r="AND120" i="4"/>
  <c r="ALQ107" i="4"/>
  <c r="AMG107" i="4"/>
  <c r="AMW107" i="4"/>
  <c r="AKB121" i="4"/>
  <c r="AMA121" i="4"/>
  <c r="AMN121" i="4"/>
  <c r="AND121" i="4"/>
  <c r="AMC130" i="4"/>
  <c r="AMS130" i="4"/>
  <c r="AKA21" i="4"/>
  <c r="AMB36" i="4"/>
  <c r="AMR36" i="4"/>
  <c r="ALQ110" i="4"/>
  <c r="AMG110" i="4"/>
  <c r="AMW110" i="4"/>
  <c r="AKC149" i="4"/>
  <c r="AMA149" i="4"/>
  <c r="AMQ149" i="4"/>
  <c r="ALP148" i="4"/>
  <c r="AMF148" i="4"/>
  <c r="AMV148" i="4"/>
  <c r="AKA119" i="4"/>
  <c r="ALW119" i="4"/>
  <c r="AMM119" i="4"/>
  <c r="ANC119" i="4"/>
  <c r="AKC122" i="4"/>
  <c r="AKB122" i="4"/>
  <c r="AMN122" i="4"/>
  <c r="ALT161" i="4"/>
  <c r="AMF97" i="4"/>
  <c r="AMV97" i="4"/>
  <c r="ALS30" i="4"/>
  <c r="AMY30" i="4"/>
  <c r="AKC119" i="4"/>
  <c r="ALX119" i="4"/>
  <c r="AMN119" i="4"/>
  <c r="AND119" i="4"/>
  <c r="ALQ92" i="4"/>
  <c r="AMG92" i="4"/>
  <c r="AMW92" i="4"/>
  <c r="ALX53" i="4"/>
  <c r="AMN53" i="4"/>
  <c r="AND53" i="4"/>
  <c r="AMC99" i="4"/>
  <c r="AMS99" i="4"/>
  <c r="ALW155" i="4"/>
  <c r="AMM155" i="4"/>
  <c r="ANC155" i="4"/>
  <c r="AKB131" i="4"/>
  <c r="AMB131" i="4"/>
  <c r="AMR131" i="4"/>
  <c r="AND131" i="4"/>
  <c r="AMK161" i="4"/>
  <c r="AMF58" i="4"/>
  <c r="ALW59" i="4"/>
  <c r="AMM59" i="4"/>
  <c r="ANC59" i="4"/>
  <c r="ALS110" i="4"/>
  <c r="AMI110" i="4"/>
  <c r="AMY110" i="4"/>
  <c r="ALP97" i="4"/>
  <c r="AMB22" i="4"/>
  <c r="AMR22" i="4"/>
  <c r="ALN148" i="4"/>
  <c r="AMD148" i="4"/>
  <c r="AMT148" i="4"/>
  <c r="AKB119" i="4"/>
  <c r="ALS92" i="4"/>
  <c r="AMI92" i="4"/>
  <c r="AMY92" i="4"/>
  <c r="ALP135" i="4"/>
  <c r="AMF135" i="4"/>
  <c r="AMV135" i="4"/>
  <c r="ALN99" i="4"/>
  <c r="AMD99" i="4"/>
  <c r="AMT99" i="4"/>
  <c r="AMC108" i="4"/>
  <c r="AMS108" i="4"/>
  <c r="AKC131" i="4"/>
  <c r="AMC131" i="4"/>
  <c r="AMS131" i="4"/>
  <c r="AMR138" i="4"/>
  <c r="ALW110" i="4"/>
  <c r="AMM110" i="4"/>
  <c r="ANC110" i="4"/>
  <c r="AMC22" i="4"/>
  <c r="AMS22" i="4"/>
  <c r="AMC149" i="4"/>
  <c r="AMS149" i="4"/>
  <c r="ALO148" i="4"/>
  <c r="AME148" i="4"/>
  <c r="AMU148" i="4"/>
  <c r="ALN119" i="4"/>
  <c r="AMD119" i="4"/>
  <c r="AMT119" i="4"/>
  <c r="ALS135" i="4"/>
  <c r="AMI135" i="4"/>
  <c r="AMY135" i="4"/>
  <c r="AKC53" i="4"/>
  <c r="AMC138" i="4"/>
  <c r="AMS138" i="4"/>
  <c r="AKA59" i="4"/>
  <c r="ALU110" i="4"/>
  <c r="AMK110" i="4"/>
  <c r="ANA110" i="4"/>
  <c r="ALQ97" i="4"/>
  <c r="AMG97" i="4"/>
  <c r="AMW97" i="4"/>
  <c r="ALU92" i="4"/>
  <c r="AMK92" i="4"/>
  <c r="ANA92" i="4"/>
  <c r="ALS154" i="4"/>
  <c r="AMI154" i="4"/>
  <c r="AMY154" i="4"/>
  <c r="AKD53" i="4"/>
  <c r="ALM53" i="4"/>
  <c r="AMC53" i="4"/>
  <c r="AMS53" i="4"/>
  <c r="ALW53" i="4"/>
  <c r="ALR99" i="4"/>
  <c r="AMH99" i="4"/>
  <c r="AMX99" i="4"/>
  <c r="ALZ155" i="4"/>
  <c r="AMP155" i="4"/>
  <c r="ALO108" i="4"/>
  <c r="AME108" i="4"/>
  <c r="AMU108" i="4"/>
  <c r="AND59" i="4"/>
  <c r="ALV110" i="4"/>
  <c r="AML110" i="4"/>
  <c r="ANB110" i="4"/>
  <c r="ALV97" i="4"/>
  <c r="AML97" i="4"/>
  <c r="ANB97" i="4"/>
  <c r="ALO22" i="4"/>
  <c r="AME22" i="4"/>
  <c r="AMU22" i="4"/>
  <c r="AMD149" i="4"/>
  <c r="AMT149" i="4"/>
  <c r="AMK148" i="4"/>
  <c r="ALV92" i="4"/>
  <c r="AML92" i="4"/>
  <c r="ANB92" i="4"/>
  <c r="ANC53" i="4"/>
  <c r="AMC155" i="4"/>
  <c r="AMS155" i="4"/>
  <c r="ALW103" i="4"/>
  <c r="ALU103" i="4"/>
  <c r="AMM103" i="4"/>
  <c r="ANC103" i="4"/>
  <c r="ALQ149" i="4"/>
  <c r="AMG149" i="4"/>
  <c r="AMW149" i="4"/>
  <c r="AMC119" i="4"/>
  <c r="AMS119" i="4"/>
  <c r="ALR154" i="4"/>
  <c r="AMH154" i="4"/>
  <c r="AMX154" i="4"/>
  <c r="AMB53" i="4"/>
  <c r="AMR53" i="4"/>
  <c r="AMA155" i="4"/>
  <c r="ALS108" i="4"/>
  <c r="AMI108" i="4"/>
  <c r="AMY108" i="4"/>
  <c r="AMY147" i="4"/>
  <c r="AND147" i="4"/>
  <c r="ALN121" i="4"/>
  <c r="AMD121" i="4"/>
  <c r="AMT121" i="4"/>
  <c r="ALS36" i="4"/>
  <c r="AMI36" i="4"/>
  <c r="AMY36" i="4"/>
  <c r="AKC110" i="4"/>
  <c r="AMA110" i="4"/>
  <c r="AMQ110" i="4"/>
  <c r="AND110" i="4"/>
  <c r="ALT97" i="4"/>
  <c r="AMJ97" i="4"/>
  <c r="AMZ97" i="4"/>
  <c r="ALU22" i="4"/>
  <c r="AMI22" i="4"/>
  <c r="AMZ22" i="4"/>
  <c r="AKB30" i="4"/>
  <c r="AMC30" i="4"/>
  <c r="AMN30" i="4"/>
  <c r="AND30" i="4"/>
  <c r="ALS99" i="4"/>
  <c r="AMI99" i="4"/>
  <c r="AMY99" i="4"/>
  <c r="AMQ155" i="4"/>
  <c r="AKB57" i="4"/>
  <c r="AMB30" i="4"/>
  <c r="AMI119" i="4"/>
  <c r="ALT120" i="4"/>
  <c r="AMJ120" i="4"/>
  <c r="AMZ120" i="4"/>
  <c r="AMU131" i="4"/>
  <c r="ALZ57" i="4"/>
  <c r="AMP57" i="4"/>
  <c r="AMC57" i="4"/>
  <c r="ALQ94" i="4"/>
  <c r="AMG94" i="4"/>
  <c r="AMW94" i="4"/>
  <c r="ALP128" i="4"/>
  <c r="AMF128" i="4"/>
  <c r="AMV128" i="4"/>
  <c r="ALP121" i="4"/>
  <c r="AMI121" i="4"/>
  <c r="AMX121" i="4"/>
  <c r="ALU36" i="4"/>
  <c r="AMK36" i="4"/>
  <c r="ANA36" i="4"/>
  <c r="AMB59" i="4"/>
  <c r="AMR59" i="4"/>
  <c r="ALW97" i="4"/>
  <c r="AMM97" i="4"/>
  <c r="ANC97" i="4"/>
  <c r="ALR149" i="4"/>
  <c r="AMH149" i="4"/>
  <c r="AMX149" i="4"/>
  <c r="ALY92" i="4"/>
  <c r="AMO92" i="4"/>
  <c r="AKB135" i="4"/>
  <c r="ALY135" i="4"/>
  <c r="AMO135" i="4"/>
  <c r="AND135" i="4"/>
  <c r="ALX154" i="4"/>
  <c r="AMN154" i="4"/>
  <c r="AND154" i="4"/>
  <c r="ALR53" i="4"/>
  <c r="AMH53" i="4"/>
  <c r="AMX53" i="4"/>
  <c r="AMB141" i="4"/>
  <c r="AMR141" i="4"/>
  <c r="ANA103" i="4"/>
  <c r="ALV118" i="4"/>
  <c r="AML118" i="4"/>
  <c r="ANB118" i="4"/>
  <c r="ANC147" i="4"/>
  <c r="AMT126" i="4"/>
  <c r="AMB107" i="4"/>
  <c r="AMR107" i="4"/>
  <c r="AKA130" i="4"/>
  <c r="ALR21" i="4"/>
  <c r="AMH21" i="4"/>
  <c r="AMX21" i="4"/>
  <c r="ALW36" i="4"/>
  <c r="AMM36" i="4"/>
  <c r="ANC36" i="4"/>
  <c r="ALN59" i="4"/>
  <c r="AMD59" i="4"/>
  <c r="AMT59" i="4"/>
  <c r="ALN110" i="4"/>
  <c r="AMD110" i="4"/>
  <c r="AMT110" i="4"/>
  <c r="AKB97" i="4"/>
  <c r="ALX97" i="4"/>
  <c r="AMN97" i="4"/>
  <c r="AND97" i="4"/>
  <c r="ALN30" i="4"/>
  <c r="AMD30" i="4"/>
  <c r="AMT30" i="4"/>
  <c r="ALW148" i="4"/>
  <c r="AMM148" i="4"/>
  <c r="ANC148" i="4"/>
  <c r="ALT119" i="4"/>
  <c r="AMJ119" i="4"/>
  <c r="AMZ119" i="4"/>
  <c r="AKC135" i="4"/>
  <c r="ALW154" i="4"/>
  <c r="AMM154" i="4"/>
  <c r="ANC154" i="4"/>
  <c r="ALQ53" i="4"/>
  <c r="AMG53" i="4"/>
  <c r="AMW53" i="4"/>
  <c r="ALZ99" i="4"/>
  <c r="AMQ99" i="4"/>
  <c r="ALU155" i="4"/>
  <c r="AKC97" i="4"/>
  <c r="AKA22" i="4"/>
  <c r="ALV30" i="4"/>
  <c r="ALX148" i="4"/>
  <c r="AMN148" i="4"/>
  <c r="AND148" i="4"/>
  <c r="AKE135" i="4"/>
  <c r="AMA135" i="4"/>
  <c r="AMQ135" i="4"/>
  <c r="AMA108" i="4"/>
  <c r="AMQ108" i="4"/>
  <c r="AND108" i="4"/>
  <c r="ALR141" i="4"/>
  <c r="AMH141" i="4"/>
  <c r="AMX141" i="4"/>
  <c r="ALS105" i="4"/>
  <c r="ALV105" i="4"/>
  <c r="AMI105" i="4"/>
  <c r="ALW120" i="4"/>
  <c r="AMM120" i="4"/>
  <c r="ANC120" i="4"/>
  <c r="ALV131" i="4"/>
  <c r="AML131" i="4"/>
  <c r="ANB131" i="4"/>
  <c r="ALN141" i="4"/>
  <c r="AMD141" i="4"/>
  <c r="AMT141" i="4"/>
  <c r="AKB138" i="4"/>
  <c r="AKA122" i="4"/>
  <c r="ALT143" i="4"/>
  <c r="AMJ143" i="4"/>
  <c r="AMZ143" i="4"/>
  <c r="ALO128" i="4"/>
  <c r="AME128" i="4"/>
  <c r="AMU128" i="4"/>
  <c r="ALT65" i="4"/>
  <c r="AMJ65" i="4"/>
  <c r="AMZ65" i="4"/>
  <c r="ALP98" i="4"/>
  <c r="AMF98" i="4"/>
  <c r="AMV98" i="4"/>
  <c r="ALQ161" i="4"/>
  <c r="AMG161" i="4"/>
  <c r="ALN58" i="4"/>
  <c r="AMD58" i="4"/>
  <c r="AMT58" i="4"/>
  <c r="ALW118" i="4"/>
  <c r="AMM118" i="4"/>
  <c r="ANC118" i="4"/>
  <c r="AMB144" i="4"/>
  <c r="AMR144" i="4"/>
  <c r="AML91" i="4"/>
  <c r="ANB91" i="4"/>
  <c r="ALN42" i="4"/>
  <c r="AMD42" i="4"/>
  <c r="AMT42" i="4"/>
  <c r="ALT101" i="4"/>
  <c r="AMJ101" i="4"/>
  <c r="AKA131" i="4"/>
  <c r="ALW131" i="4"/>
  <c r="AMM131" i="4"/>
  <c r="ANC131" i="4"/>
  <c r="ALS141" i="4"/>
  <c r="AMI141" i="4"/>
  <c r="AMY141" i="4"/>
  <c r="ALO57" i="4"/>
  <c r="AME57" i="4"/>
  <c r="AMU57" i="4"/>
  <c r="AKB103" i="4"/>
  <c r="ALY103" i="4"/>
  <c r="AMO103" i="4"/>
  <c r="AND103" i="4"/>
  <c r="ALR94" i="4"/>
  <c r="AMH94" i="4"/>
  <c r="AMX94" i="4"/>
  <c r="ALU128" i="4"/>
  <c r="AMK128" i="4"/>
  <c r="ANA128" i="4"/>
  <c r="ALX65" i="4"/>
  <c r="AMN65" i="4"/>
  <c r="AND65" i="4"/>
  <c r="ALT98" i="4"/>
  <c r="AMJ98" i="4"/>
  <c r="AMZ98" i="4"/>
  <c r="ALS134" i="4"/>
  <c r="AMI134" i="4"/>
  <c r="AMY134" i="4"/>
  <c r="AMR8" i="4"/>
  <c r="ALN162" i="4"/>
  <c r="AMD162" i="4"/>
  <c r="AMT162" i="4"/>
  <c r="ALT105" i="4"/>
  <c r="AMJ105" i="4"/>
  <c r="AMR100" i="4"/>
  <c r="AMA138" i="4"/>
  <c r="AMQ138" i="4"/>
  <c r="AMB138" i="4"/>
  <c r="ALS94" i="4"/>
  <c r="AMI94" i="4"/>
  <c r="AMY94" i="4"/>
  <c r="AMA122" i="4"/>
  <c r="AMQ122" i="4"/>
  <c r="ALU143" i="4"/>
  <c r="AMK143" i="4"/>
  <c r="ANA143" i="4"/>
  <c r="ALS98" i="4"/>
  <c r="AMI98" i="4"/>
  <c r="AMY98" i="4"/>
  <c r="ALQ58" i="4"/>
  <c r="AMG58" i="4"/>
  <c r="AMW58" i="4"/>
  <c r="ALT134" i="4"/>
  <c r="AMJ134" i="4"/>
  <c r="AMZ134" i="4"/>
  <c r="AMR68" i="4"/>
  <c r="AND55" i="4"/>
  <c r="ALZ11" i="4"/>
  <c r="ALZ103" i="4"/>
  <c r="AMP103" i="4"/>
  <c r="ALU161" i="4"/>
  <c r="AKC118" i="4"/>
  <c r="ALY118" i="4"/>
  <c r="AMO118" i="4"/>
  <c r="ANB105" i="4"/>
  <c r="ALR50" i="4"/>
  <c r="AMS68" i="4"/>
  <c r="ALU12" i="4"/>
  <c r="ALS58" i="4"/>
  <c r="AMI58" i="4"/>
  <c r="AMY58" i="4"/>
  <c r="ALZ118" i="4"/>
  <c r="AMP118" i="4"/>
  <c r="ALT141" i="4"/>
  <c r="AMJ141" i="4"/>
  <c r="AMZ141" i="4"/>
  <c r="ALP103" i="4"/>
  <c r="AMF103" i="4"/>
  <c r="AMV103" i="4"/>
  <c r="ALN138" i="4"/>
  <c r="AMD138" i="4"/>
  <c r="AMT138" i="4"/>
  <c r="ALW143" i="4"/>
  <c r="AMM143" i="4"/>
  <c r="ANC143" i="4"/>
  <c r="ALX161" i="4"/>
  <c r="AMO161" i="4"/>
  <c r="ANC161" i="4"/>
  <c r="ALP83" i="4"/>
  <c r="AMF83" i="4"/>
  <c r="AMV83" i="4"/>
  <c r="AMA118" i="4"/>
  <c r="AMQ118" i="4"/>
  <c r="AKA134" i="4"/>
  <c r="ALQ8" i="4"/>
  <c r="AMG8" i="4"/>
  <c r="AMW8" i="4"/>
  <c r="AMB91" i="4"/>
  <c r="AKC67" i="4"/>
  <c r="AMD123" i="4"/>
  <c r="ALN120" i="4"/>
  <c r="AMD120" i="4"/>
  <c r="AMT120" i="4"/>
  <c r="ALU141" i="4"/>
  <c r="AMK141" i="4"/>
  <c r="ANA141" i="4"/>
  <c r="ALR57" i="4"/>
  <c r="AMH57" i="4"/>
  <c r="AMX57" i="4"/>
  <c r="AKA143" i="4"/>
  <c r="AKA161" i="4"/>
  <c r="AMN161" i="4"/>
  <c r="AMC91" i="4"/>
  <c r="AMS91" i="4"/>
  <c r="ALR146" i="4"/>
  <c r="AMH146" i="4"/>
  <c r="AMX146" i="4"/>
  <c r="ALW57" i="4"/>
  <c r="AMM57" i="4"/>
  <c r="ANC57" i="4"/>
  <c r="ALW147" i="4"/>
  <c r="AML147" i="4"/>
  <c r="ALX94" i="4"/>
  <c r="AMN94" i="4"/>
  <c r="AND94" i="4"/>
  <c r="AND143" i="4"/>
  <c r="ALX128" i="4"/>
  <c r="AMN128" i="4"/>
  <c r="AND128" i="4"/>
  <c r="AMC65" i="4"/>
  <c r="AMS65" i="4"/>
  <c r="ALY98" i="4"/>
  <c r="AMO98" i="4"/>
  <c r="AND98" i="4"/>
  <c r="ALY161" i="4"/>
  <c r="AMY83" i="4"/>
  <c r="AKC134" i="4"/>
  <c r="ALU144" i="4"/>
  <c r="ALP120" i="4"/>
  <c r="AMF120" i="4"/>
  <c r="AMV120" i="4"/>
  <c r="ALN131" i="4"/>
  <c r="AMD131" i="4"/>
  <c r="AMT131" i="4"/>
  <c r="ALX57" i="4"/>
  <c r="AMN57" i="4"/>
  <c r="AND57" i="4"/>
  <c r="AKB147" i="4"/>
  <c r="ALX147" i="4"/>
  <c r="AMO147" i="4"/>
  <c r="ALY94" i="4"/>
  <c r="AMO94" i="4"/>
  <c r="AKB128" i="4"/>
  <c r="AKC161" i="4"/>
  <c r="AMA161" i="4"/>
  <c r="AMR161" i="4"/>
  <c r="AMA134" i="4"/>
  <c r="AMQ134" i="4"/>
  <c r="ALW8" i="4"/>
  <c r="AMM8" i="4"/>
  <c r="ANC8" i="4"/>
  <c r="ALO91" i="4"/>
  <c r="AMU91" i="4"/>
  <c r="AML105" i="4"/>
  <c r="ALZ94" i="4"/>
  <c r="AMP94" i="4"/>
  <c r="AKC128" i="4"/>
  <c r="AMH65" i="4"/>
  <c r="AKB98" i="4"/>
  <c r="AKB58" i="4"/>
  <c r="ALV144" i="4"/>
  <c r="AML144" i="4"/>
  <c r="ANB144" i="4"/>
  <c r="AMT123" i="4"/>
  <c r="AKB114" i="4"/>
  <c r="AMO114" i="4"/>
  <c r="ALU108" i="4"/>
  <c r="AMK108" i="4"/>
  <c r="ANA108" i="4"/>
  <c r="ALU120" i="4"/>
  <c r="AMK120" i="4"/>
  <c r="ANA120" i="4"/>
  <c r="AKC141" i="4"/>
  <c r="ALZ141" i="4"/>
  <c r="AMP141" i="4"/>
  <c r="ALQ103" i="4"/>
  <c r="AMG103" i="4"/>
  <c r="AMW103" i="4"/>
  <c r="AKC147" i="4"/>
  <c r="ALY147" i="4"/>
  <c r="ALS122" i="4"/>
  <c r="AMI122" i="4"/>
  <c r="AMY122" i="4"/>
  <c r="ALZ128" i="4"/>
  <c r="AMP128" i="4"/>
  <c r="AMU65" i="4"/>
  <c r="AMA98" i="4"/>
  <c r="AMQ98" i="4"/>
  <c r="AMB161" i="4"/>
  <c r="ALZ58" i="4"/>
  <c r="AMP58" i="4"/>
  <c r="AMB134" i="4"/>
  <c r="AMR134" i="4"/>
  <c r="AMT94" i="4"/>
  <c r="ALQ134" i="4"/>
  <c r="AMG134" i="4"/>
  <c r="AMW134" i="4"/>
  <c r="ALU91" i="4"/>
  <c r="AMK91" i="4"/>
  <c r="ANA91" i="4"/>
  <c r="AMY91" i="4"/>
  <c r="ALV108" i="4"/>
  <c r="AML108" i="4"/>
  <c r="ANB108" i="4"/>
  <c r="AMA141" i="4"/>
  <c r="AMQ141" i="4"/>
  <c r="ALX122" i="4"/>
  <c r="AMC143" i="4"/>
  <c r="AMS143" i="4"/>
  <c r="AMC98" i="4"/>
  <c r="AMS98" i="4"/>
  <c r="ALN161" i="4"/>
  <c r="AKA83" i="4"/>
  <c r="ALW83" i="4"/>
  <c r="AMM83" i="4"/>
  <c r="ANC83" i="4"/>
  <c r="AMA58" i="4"/>
  <c r="AMQ58" i="4"/>
  <c r="ALP134" i="4"/>
  <c r="AMF134" i="4"/>
  <c r="AMV134" i="4"/>
  <c r="AKC144" i="4"/>
  <c r="ALV162" i="4"/>
  <c r="AML162" i="4"/>
  <c r="ANB162" i="4"/>
  <c r="ALS55" i="4"/>
  <c r="AMI55" i="4"/>
  <c r="AMY55" i="4"/>
  <c r="ALM49" i="4"/>
  <c r="AMC49" i="4"/>
  <c r="AKC57" i="4"/>
  <c r="ALY57" i="4"/>
  <c r="AMO57" i="4"/>
  <c r="ALT103" i="4"/>
  <c r="AMJ103" i="4"/>
  <c r="AMZ103" i="4"/>
  <c r="AMB147" i="4"/>
  <c r="AMR147" i="4"/>
  <c r="ALO143" i="4"/>
  <c r="AME143" i="4"/>
  <c r="AMU143" i="4"/>
  <c r="ALW50" i="4"/>
  <c r="AMM50" i="4"/>
  <c r="ANC50" i="4"/>
  <c r="ALO146" i="4"/>
  <c r="AME146" i="4"/>
  <c r="AMU146" i="4"/>
  <c r="ALT55" i="4"/>
  <c r="AMJ55" i="4"/>
  <c r="AMZ55" i="4"/>
  <c r="ALN67" i="4"/>
  <c r="AMD67" i="4"/>
  <c r="AMT67" i="4"/>
  <c r="ALY137" i="4"/>
  <c r="AMO137" i="4"/>
  <c r="ANA137" i="4"/>
  <c r="ALP42" i="4"/>
  <c r="AMF42" i="4"/>
  <c r="AMV42" i="4"/>
  <c r="AMN42" i="4"/>
  <c r="AKA11" i="4"/>
  <c r="ALW11" i="4"/>
  <c r="AMN11" i="4"/>
  <c r="AND11" i="4"/>
  <c r="ALX114" i="4"/>
  <c r="AKB82" i="4"/>
  <c r="ANA139" i="4"/>
  <c r="AMK144" i="4"/>
  <c r="ANA144" i="4"/>
  <c r="ALO162" i="4"/>
  <c r="AME162" i="4"/>
  <c r="AMU162" i="4"/>
  <c r="ALQ146" i="4"/>
  <c r="AMG146" i="4"/>
  <c r="AMW146" i="4"/>
  <c r="ALU55" i="4"/>
  <c r="AMK55" i="4"/>
  <c r="ANA55" i="4"/>
  <c r="AMA67" i="4"/>
  <c r="AMQ67" i="4"/>
  <c r="ALV137" i="4"/>
  <c r="AML137" i="4"/>
  <c r="ANB137" i="4"/>
  <c r="ALO42" i="4"/>
  <c r="AME42" i="4"/>
  <c r="AMU42" i="4"/>
  <c r="ALV101" i="4"/>
  <c r="AML101" i="4"/>
  <c r="ANB101" i="4"/>
  <c r="ALY113" i="4"/>
  <c r="AMO113" i="4"/>
  <c r="ANC113" i="4"/>
  <c r="AMA12" i="4"/>
  <c r="AMQ12" i="4"/>
  <c r="AND12" i="4"/>
  <c r="ALS49" i="4"/>
  <c r="AMI49" i="4"/>
  <c r="AMY49" i="4"/>
  <c r="AKC114" i="4"/>
  <c r="ALY114" i="4"/>
  <c r="AKC82" i="4"/>
  <c r="AMD136" i="4"/>
  <c r="ALN89" i="4"/>
  <c r="AMD89" i="4"/>
  <c r="AMT89" i="4"/>
  <c r="ALR8" i="4"/>
  <c r="AMH8" i="4"/>
  <c r="AMX8" i="4"/>
  <c r="AKB50" i="4"/>
  <c r="AKA55" i="4"/>
  <c r="ALV55" i="4"/>
  <c r="AML55" i="4"/>
  <c r="ANB55" i="4"/>
  <c r="ALP67" i="4"/>
  <c r="AMF67" i="4"/>
  <c r="AMV67" i="4"/>
  <c r="AKA137" i="4"/>
  <c r="AMA137" i="4"/>
  <c r="AMQ137" i="4"/>
  <c r="AND137" i="4"/>
  <c r="AKC11" i="4"/>
  <c r="ALR4" i="4"/>
  <c r="AMH4" i="4"/>
  <c r="AMX4" i="4"/>
  <c r="ALT123" i="4"/>
  <c r="AMJ123" i="4"/>
  <c r="AMZ123" i="4"/>
  <c r="AKE114" i="4"/>
  <c r="ALO114" i="4"/>
  <c r="ALZ114" i="4"/>
  <c r="AMT114" i="4"/>
  <c r="AKA139" i="4"/>
  <c r="ALX156" i="4"/>
  <c r="AMN156" i="4"/>
  <c r="AND156" i="4"/>
  <c r="ALW55" i="4"/>
  <c r="AMM55" i="4"/>
  <c r="ANC55" i="4"/>
  <c r="ALX113" i="4"/>
  <c r="AMN113" i="4"/>
  <c r="AND113" i="4"/>
  <c r="ALZ12" i="4"/>
  <c r="AMP12" i="4"/>
  <c r="ALN111" i="4"/>
  <c r="ALO111" i="4"/>
  <c r="AMT111" i="4"/>
  <c r="AMU111" i="4"/>
  <c r="AKA144" i="4"/>
  <c r="AMA144" i="4"/>
  <c r="AMQ144" i="4"/>
  <c r="AND144" i="4"/>
  <c r="ALV8" i="4"/>
  <c r="AML8" i="4"/>
  <c r="ANB8" i="4"/>
  <c r="ALU162" i="4"/>
  <c r="AMK162" i="4"/>
  <c r="ANA162" i="4"/>
  <c r="ALW146" i="4"/>
  <c r="ALP68" i="4"/>
  <c r="AMF68" i="4"/>
  <c r="AMV68" i="4"/>
  <c r="ALX11" i="4"/>
  <c r="AKC101" i="4"/>
  <c r="ALY101" i="4"/>
  <c r="AMO101" i="4"/>
  <c r="ALS123" i="4"/>
  <c r="AMI123" i="4"/>
  <c r="AMY123" i="4"/>
  <c r="AMB82" i="4"/>
  <c r="AMR82" i="4"/>
  <c r="ALN32" i="4"/>
  <c r="AMD32" i="4"/>
  <c r="AMT32" i="4"/>
  <c r="ALW156" i="4"/>
  <c r="AMM156" i="4"/>
  <c r="ANC156" i="4"/>
  <c r="ALT76" i="4"/>
  <c r="AMJ76" i="4"/>
  <c r="AMZ76" i="4"/>
  <c r="ANA6" i="4"/>
  <c r="AMY6" i="4"/>
  <c r="ALT68" i="4"/>
  <c r="AMJ68" i="4"/>
  <c r="AMZ68" i="4"/>
  <c r="AKC55" i="4"/>
  <c r="ALQ42" i="4"/>
  <c r="AMG42" i="4"/>
  <c r="AMW42" i="4"/>
  <c r="AKB113" i="4"/>
  <c r="ALQ82" i="4"/>
  <c r="AMI32" i="4"/>
  <c r="AKA156" i="4"/>
  <c r="ALU68" i="4"/>
  <c r="AMK68" i="4"/>
  <c r="ANA68" i="4"/>
  <c r="ALN55" i="4"/>
  <c r="AMD55" i="4"/>
  <c r="AMT55" i="4"/>
  <c r="ALS42" i="4"/>
  <c r="AMI42" i="4"/>
  <c r="AMY42" i="4"/>
  <c r="AMC11" i="4"/>
  <c r="AMS11" i="4"/>
  <c r="ANC11" i="4"/>
  <c r="ALN113" i="4"/>
  <c r="AMD113" i="4"/>
  <c r="AMT113" i="4"/>
  <c r="ALP12" i="4"/>
  <c r="AMF12" i="4"/>
  <c r="AMV12" i="4"/>
  <c r="ALT49" i="4"/>
  <c r="AMJ49" i="4"/>
  <c r="AMZ49" i="4"/>
  <c r="ALN114" i="4"/>
  <c r="AMD114" i="4"/>
  <c r="AMU114" i="4"/>
  <c r="ALN82" i="4"/>
  <c r="AMD82" i="4"/>
  <c r="AMT82" i="4"/>
  <c r="AKB156" i="4"/>
  <c r="ALV87" i="4"/>
  <c r="AML87" i="4"/>
  <c r="ALX29" i="4"/>
  <c r="ANC29" i="4"/>
  <c r="ANA29" i="4"/>
  <c r="AMD91" i="4"/>
  <c r="AMA55" i="4"/>
  <c r="AMQ55" i="4"/>
  <c r="ALQ67" i="4"/>
  <c r="AMG67" i="4"/>
  <c r="AMW67" i="4"/>
  <c r="AMB137" i="4"/>
  <c r="AMR137" i="4"/>
  <c r="ALO11" i="4"/>
  <c r="AME11" i="4"/>
  <c r="ALP101" i="4"/>
  <c r="AMF101" i="4"/>
  <c r="AMV101" i="4"/>
  <c r="ALY123" i="4"/>
  <c r="AMO123" i="4"/>
  <c r="AND123" i="4"/>
  <c r="ALU49" i="4"/>
  <c r="AMK49" i="4"/>
  <c r="ANA49" i="4"/>
  <c r="ALT82" i="4"/>
  <c r="AMF82" i="4"/>
  <c r="AMT156" i="4"/>
  <c r="ALX55" i="4"/>
  <c r="AMJ114" i="4"/>
  <c r="ALX162" i="4"/>
  <c r="AMN162" i="4"/>
  <c r="AND162" i="4"/>
  <c r="ALP91" i="4"/>
  <c r="AMV91" i="4"/>
  <c r="AKA105" i="4"/>
  <c r="ALX105" i="4"/>
  <c r="AMN105" i="4"/>
  <c r="AND105" i="4"/>
  <c r="ALO50" i="4"/>
  <c r="AME50" i="4"/>
  <c r="AMU50" i="4"/>
  <c r="AKB146" i="4"/>
  <c r="AMN55" i="4"/>
  <c r="AMQ4" i="4"/>
  <c r="AND4" i="4"/>
  <c r="ALO101" i="4"/>
  <c r="AME101" i="4"/>
  <c r="AMU101" i="4"/>
  <c r="AMC113" i="4"/>
  <c r="AMS113" i="4"/>
  <c r="AKA49" i="4"/>
  <c r="ALN139" i="4"/>
  <c r="AMD139" i="4"/>
  <c r="AMT139" i="4"/>
  <c r="ALX85" i="4"/>
  <c r="AMN85" i="4"/>
  <c r="AND85" i="4"/>
  <c r="ALQ91" i="4"/>
  <c r="AMG91" i="4"/>
  <c r="AMW91" i="4"/>
  <c r="ALT50" i="4"/>
  <c r="AMJ50" i="4"/>
  <c r="AMX50" i="4"/>
  <c r="AKC146" i="4"/>
  <c r="ALY146" i="4"/>
  <c r="AMO146" i="4"/>
  <c r="ALV68" i="4"/>
  <c r="AML68" i="4"/>
  <c r="ANB68" i="4"/>
  <c r="ALT67" i="4"/>
  <c r="AMJ67" i="4"/>
  <c r="AMZ67" i="4"/>
  <c r="ALO137" i="4"/>
  <c r="AME137" i="4"/>
  <c r="AMU137" i="4"/>
  <c r="ALX123" i="4"/>
  <c r="AMN123" i="4"/>
  <c r="ALR114" i="4"/>
  <c r="AMH114" i="4"/>
  <c r="AMX114" i="4"/>
  <c r="AMW82" i="4"/>
  <c r="ALO139" i="4"/>
  <c r="AME139" i="4"/>
  <c r="AMU139" i="4"/>
  <c r="AMP87" i="4"/>
  <c r="ALN146" i="4"/>
  <c r="AMD146" i="4"/>
  <c r="AMT146" i="4"/>
  <c r="ALW68" i="4"/>
  <c r="AMM68" i="4"/>
  <c r="ANC68" i="4"/>
  <c r="ALU67" i="4"/>
  <c r="AMK67" i="4"/>
  <c r="ANA67" i="4"/>
  <c r="ALP137" i="4"/>
  <c r="AMF137" i="4"/>
  <c r="AMV137" i="4"/>
  <c r="ALW42" i="4"/>
  <c r="AMM42" i="4"/>
  <c r="ANC42" i="4"/>
  <c r="ALO113" i="4"/>
  <c r="AME113" i="4"/>
  <c r="AMU113" i="4"/>
  <c r="AKA123" i="4"/>
  <c r="ALQ12" i="4"/>
  <c r="AMG12" i="4"/>
  <c r="AMW12" i="4"/>
  <c r="AKC49" i="4"/>
  <c r="AKB49" i="4"/>
  <c r="AMZ114" i="4"/>
  <c r="ALU32" i="4"/>
  <c r="AMK32" i="4"/>
  <c r="ANA32" i="4"/>
  <c r="ALT139" i="4"/>
  <c r="AMJ139" i="4"/>
  <c r="AMA152" i="4"/>
  <c r="AMQ152" i="4"/>
  <c r="AMC162" i="4"/>
  <c r="AMS162" i="4"/>
  <c r="ALZ105" i="4"/>
  <c r="AMP105" i="4"/>
  <c r="ALX68" i="4"/>
  <c r="AMN68" i="4"/>
  <c r="AND68" i="4"/>
  <c r="AKA67" i="4"/>
  <c r="ALV67" i="4"/>
  <c r="AML67" i="4"/>
  <c r="ANB67" i="4"/>
  <c r="ALU101" i="4"/>
  <c r="AMK101" i="4"/>
  <c r="ANA101" i="4"/>
  <c r="ALZ123" i="4"/>
  <c r="AMP123" i="4"/>
  <c r="ALN49" i="4"/>
  <c r="AMD49" i="4"/>
  <c r="AMT49" i="4"/>
  <c r="ALV32" i="4"/>
  <c r="AML32" i="4"/>
  <c r="ANB32" i="4"/>
  <c r="AKC136" i="4"/>
  <c r="ALY68" i="4"/>
  <c r="AMO68" i="4"/>
  <c r="ALQ55" i="4"/>
  <c r="AMG55" i="4"/>
  <c r="AMW55" i="4"/>
  <c r="ALW67" i="4"/>
  <c r="AMM67" i="4"/>
  <c r="ANC67" i="4"/>
  <c r="AMB4" i="4"/>
  <c r="AMR4" i="4"/>
  <c r="ALS12" i="4"/>
  <c r="AMI12" i="4"/>
  <c r="AMY12" i="4"/>
  <c r="ALW114" i="4"/>
  <c r="AMN114" i="4"/>
  <c r="AND114" i="4"/>
  <c r="ALU82" i="4"/>
  <c r="AMK82" i="4"/>
  <c r="ANA82" i="4"/>
  <c r="ALW32" i="4"/>
  <c r="AMM32" i="4"/>
  <c r="ANC32" i="4"/>
  <c r="ALO125" i="4"/>
  <c r="AMF125" i="4"/>
  <c r="AMV125" i="4"/>
  <c r="AKB150" i="4"/>
  <c r="ALZ136" i="4"/>
  <c r="AMP136" i="4"/>
  <c r="AME117" i="4"/>
  <c r="AMU117" i="4"/>
  <c r="ALV127" i="4"/>
  <c r="AML127" i="4"/>
  <c r="ANB127" i="4"/>
  <c r="AMY127" i="4"/>
  <c r="ALM133" i="4"/>
  <c r="AMC133" i="4"/>
  <c r="AMS133" i="4"/>
  <c r="ALU33" i="4"/>
  <c r="AMK33" i="4"/>
  <c r="ANA33" i="4"/>
  <c r="ALO89" i="4"/>
  <c r="AME89" i="4"/>
  <c r="AMU89" i="4"/>
  <c r="AKD152" i="4"/>
  <c r="AMS152" i="4"/>
  <c r="AKC16" i="4"/>
  <c r="AMC16" i="4"/>
  <c r="AMS16" i="4"/>
  <c r="AMA100" i="4"/>
  <c r="AMQ100" i="4"/>
  <c r="AMZ139" i="4"/>
  <c r="AMC156" i="4"/>
  <c r="AMS156" i="4"/>
  <c r="AKB87" i="4"/>
  <c r="ALX87" i="4"/>
  <c r="AMN87" i="4"/>
  <c r="AND87" i="4"/>
  <c r="ALY76" i="4"/>
  <c r="AMO76" i="4"/>
  <c r="ANC76" i="4"/>
  <c r="ALO133" i="4"/>
  <c r="AME133" i="4"/>
  <c r="AMU133" i="4"/>
  <c r="ALV33" i="4"/>
  <c r="AML33" i="4"/>
  <c r="ANB33" i="4"/>
  <c r="AMC89" i="4"/>
  <c r="AMS89" i="4"/>
  <c r="AKA80" i="4"/>
  <c r="ALZ80" i="4"/>
  <c r="AMP80" i="4"/>
  <c r="AND80" i="4"/>
  <c r="ALP111" i="4"/>
  <c r="AMF111" i="4"/>
  <c r="AMV111" i="4"/>
  <c r="AKC150" i="4"/>
  <c r="ALR104" i="4"/>
  <c r="AMH104" i="4"/>
  <c r="AMX104" i="4"/>
  <c r="ALY87" i="4"/>
  <c r="AMO87" i="4"/>
  <c r="AMQ127" i="4"/>
  <c r="ALZ29" i="4"/>
  <c r="AMP29" i="4"/>
  <c r="AMR152" i="4"/>
  <c r="ALN150" i="4"/>
  <c r="AMD150" i="4"/>
  <c r="AMT150" i="4"/>
  <c r="ALX76" i="4"/>
  <c r="AMN76" i="4"/>
  <c r="AND76" i="4"/>
  <c r="AMC136" i="4"/>
  <c r="AMS136" i="4"/>
  <c r="AKA33" i="4"/>
  <c r="AKC85" i="4"/>
  <c r="AMB16" i="4"/>
  <c r="AMR16" i="4"/>
  <c r="ALN100" i="4"/>
  <c r="AMD100" i="4"/>
  <c r="AMT100" i="4"/>
  <c r="AMA127" i="4"/>
  <c r="AMR127" i="4"/>
  <c r="AND33" i="4"/>
  <c r="ANC125" i="4"/>
  <c r="ALN152" i="4"/>
  <c r="AMD152" i="4"/>
  <c r="AMT152" i="4"/>
  <c r="ALY80" i="4"/>
  <c r="AMO80" i="4"/>
  <c r="ALS111" i="4"/>
  <c r="AMI111" i="4"/>
  <c r="AMY111" i="4"/>
  <c r="ALQ104" i="4"/>
  <c r="AMG104" i="4"/>
  <c r="AMW104" i="4"/>
  <c r="ALO100" i="4"/>
  <c r="AME100" i="4"/>
  <c r="AMU100" i="4"/>
  <c r="ALZ76" i="4"/>
  <c r="AMP76" i="4"/>
  <c r="ALS136" i="4"/>
  <c r="AMI136" i="4"/>
  <c r="AMY136" i="4"/>
  <c r="ALW117" i="4"/>
  <c r="AMN117" i="4"/>
  <c r="ANA117" i="4"/>
  <c r="AMA6" i="4"/>
  <c r="AMQ6" i="4"/>
  <c r="ALS133" i="4"/>
  <c r="AMI133" i="4"/>
  <c r="AMY133" i="4"/>
  <c r="AMC29" i="4"/>
  <c r="ALO152" i="4"/>
  <c r="AME152" i="4"/>
  <c r="AMU152" i="4"/>
  <c r="AMC150" i="4"/>
  <c r="AMS150" i="4"/>
  <c r="ALN16" i="4"/>
  <c r="AMD16" i="4"/>
  <c r="AMT16" i="4"/>
  <c r="ALP100" i="4"/>
  <c r="AMF100" i="4"/>
  <c r="AMV100" i="4"/>
  <c r="ALS156" i="4"/>
  <c r="AMI156" i="4"/>
  <c r="AMY156" i="4"/>
  <c r="ALN87" i="4"/>
  <c r="AMD87" i="4"/>
  <c r="AMT87" i="4"/>
  <c r="AMB76" i="4"/>
  <c r="AMR76" i="4"/>
  <c r="ANC117" i="4"/>
  <c r="AMS127" i="4"/>
  <c r="AMB6" i="4"/>
  <c r="AMR6" i="4"/>
  <c r="ALX133" i="4"/>
  <c r="AMN133" i="4"/>
  <c r="ANA133" i="4"/>
  <c r="AMR33" i="4"/>
  <c r="AMB33" i="4"/>
  <c r="ALV89" i="4"/>
  <c r="AML89" i="4"/>
  <c r="ANB89" i="4"/>
  <c r="ALW125" i="4"/>
  <c r="AMM125" i="4"/>
  <c r="AME29" i="4"/>
  <c r="AMB80" i="4"/>
  <c r="AMR80" i="4"/>
  <c r="ALV111" i="4"/>
  <c r="AML111" i="4"/>
  <c r="ANB111" i="4"/>
  <c r="ALO150" i="4"/>
  <c r="AME150" i="4"/>
  <c r="AMU150" i="4"/>
  <c r="ALT104" i="4"/>
  <c r="AMJ104" i="4"/>
  <c r="AMZ104" i="4"/>
  <c r="ALP16" i="4"/>
  <c r="AMF16" i="4"/>
  <c r="AMV16" i="4"/>
  <c r="ALR100" i="4"/>
  <c r="AMH100" i="4"/>
  <c r="AMX100" i="4"/>
  <c r="ALO87" i="4"/>
  <c r="AME87" i="4"/>
  <c r="AMU87" i="4"/>
  <c r="ALP76" i="4"/>
  <c r="AMF76" i="4"/>
  <c r="AMV76" i="4"/>
  <c r="ALR136" i="4"/>
  <c r="AMH136" i="4"/>
  <c r="AMX136" i="4"/>
  <c r="ALX117" i="4"/>
  <c r="ALO127" i="4"/>
  <c r="AME127" i="4"/>
  <c r="AMU127" i="4"/>
  <c r="AMN125" i="4"/>
  <c r="AND125" i="4"/>
  <c r="ALP80" i="4"/>
  <c r="AMF80" i="4"/>
  <c r="AMV80" i="4"/>
  <c r="AKA111" i="4"/>
  <c r="ALW111" i="4"/>
  <c r="AMM111" i="4"/>
  <c r="ANC111" i="4"/>
  <c r="ALP150" i="4"/>
  <c r="AMF150" i="4"/>
  <c r="AMV150" i="4"/>
  <c r="ALU104" i="4"/>
  <c r="AMK104" i="4"/>
  <c r="ANA104" i="4"/>
  <c r="ALS16" i="4"/>
  <c r="AMI16" i="4"/>
  <c r="AMY16" i="4"/>
  <c r="ALS100" i="4"/>
  <c r="AMI100" i="4"/>
  <c r="AMY100" i="4"/>
  <c r="ALY156" i="4"/>
  <c r="AMO156" i="4"/>
  <c r="ANA156" i="4"/>
  <c r="ALT87" i="4"/>
  <c r="AMJ87" i="4"/>
  <c r="AMZ87" i="4"/>
  <c r="ALN6" i="4"/>
  <c r="AMD6" i="4"/>
  <c r="AMT6" i="4"/>
  <c r="ALY125" i="4"/>
  <c r="ALO80" i="4"/>
  <c r="AME80" i="4"/>
  <c r="AMU80" i="4"/>
  <c r="AKB111" i="4"/>
  <c r="AMA111" i="4"/>
  <c r="AMQ111" i="4"/>
  <c r="AND111" i="4"/>
  <c r="ALQ150" i="4"/>
  <c r="AMG150" i="4"/>
  <c r="AMW150" i="4"/>
  <c r="ALX104" i="4"/>
  <c r="AMN104" i="4"/>
  <c r="AND104" i="4"/>
  <c r="ALT100" i="4"/>
  <c r="AMJ100" i="4"/>
  <c r="AMZ100" i="4"/>
  <c r="ALQ87" i="4"/>
  <c r="AMG87" i="4"/>
  <c r="AMW87" i="4"/>
  <c r="ALX136" i="4"/>
  <c r="AMN136" i="4"/>
  <c r="AND136" i="4"/>
  <c r="AKB117" i="4"/>
  <c r="ALY117" i="4"/>
  <c r="AMP117" i="4"/>
  <c r="ALS127" i="4"/>
  <c r="ALO6" i="4"/>
  <c r="AME6" i="4"/>
  <c r="AMU6" i="4"/>
  <c r="ALW133" i="4"/>
  <c r="AMM133" i="4"/>
  <c r="ANC133" i="4"/>
  <c r="ALN33" i="4"/>
  <c r="AMD33" i="4"/>
  <c r="AMT33" i="4"/>
  <c r="ALZ125" i="4"/>
  <c r="AMP125" i="4"/>
  <c r="ALQ29" i="4"/>
  <c r="AMG29" i="4"/>
  <c r="AMW29" i="4"/>
  <c r="AKC111" i="4"/>
  <c r="ALY111" i="4"/>
  <c r="AMO111" i="4"/>
  <c r="AMJ150" i="4"/>
  <c r="AMZ150" i="4"/>
  <c r="ALU100" i="4"/>
  <c r="AMK100" i="4"/>
  <c r="ANA100" i="4"/>
  <c r="ALU87" i="4"/>
  <c r="AMK87" i="4"/>
  <c r="ANA87" i="4"/>
  <c r="ALU136" i="4"/>
  <c r="AMK136" i="4"/>
  <c r="ANA136" i="4"/>
  <c r="AMB127" i="4"/>
  <c r="ALP6" i="4"/>
  <c r="AMF6" i="4"/>
  <c r="AMV6" i="4"/>
  <c r="ALW89" i="4"/>
  <c r="AMM89" i="4"/>
  <c r="ANC89" i="4"/>
  <c r="AMQ125" i="4"/>
  <c r="ALU29" i="4"/>
  <c r="AML29" i="4"/>
  <c r="AMX29" i="4"/>
  <c r="ALQ85" i="4"/>
  <c r="AMG85" i="4"/>
  <c r="AMW85" i="4"/>
  <c r="ALV100" i="4"/>
  <c r="AML100" i="4"/>
  <c r="ANB100" i="4"/>
  <c r="AKC133" i="4"/>
  <c r="AKB89" i="4"/>
  <c r="ALX89" i="4"/>
  <c r="AMN89" i="4"/>
  <c r="AND89" i="4"/>
  <c r="AMB125" i="4"/>
  <c r="AMM29" i="4"/>
  <c r="ANB29" i="4"/>
  <c r="ALV152" i="4"/>
  <c r="AML152" i="4"/>
  <c r="ANB152" i="4"/>
  <c r="ALR76" i="4"/>
  <c r="AMH76" i="4"/>
  <c r="AMX76" i="4"/>
  <c r="AKA136" i="4"/>
  <c r="ALY136" i="4"/>
  <c r="AMO136" i="4"/>
  <c r="ANC136" i="4"/>
  <c r="AMC117" i="4"/>
  <c r="ALR6" i="4"/>
  <c r="AMX6" i="4"/>
  <c r="ALZ133" i="4"/>
  <c r="AMP133" i="4"/>
  <c r="ALQ33" i="4"/>
  <c r="AMG33" i="4"/>
  <c r="AMW33" i="4"/>
  <c r="ALZ89" i="4"/>
  <c r="AMP89" i="4"/>
  <c r="ALP125" i="4"/>
  <c r="AMC125" i="4"/>
  <c r="AMS125" i="4"/>
  <c r="AMJ29" i="4"/>
  <c r="AMZ29" i="4"/>
  <c r="AKA152" i="4"/>
  <c r="ALW152" i="4"/>
  <c r="AMM152" i="4"/>
  <c r="ANC152" i="4"/>
  <c r="ALS85" i="4"/>
  <c r="AMI85" i="4"/>
  <c r="AMY85" i="4"/>
  <c r="ALV16" i="4"/>
  <c r="AML16" i="4"/>
  <c r="ANB16" i="4"/>
  <c r="AKB100" i="4"/>
  <c r="ALX100" i="4"/>
  <c r="AND100" i="4"/>
  <c r="ALO27" i="4"/>
  <c r="AME27" i="4"/>
  <c r="AMU27" i="4"/>
  <c r="ACX40" i="4"/>
  <c r="AKR40" i="4"/>
  <c r="ALX40" i="4"/>
  <c r="AMN40" i="4"/>
  <c r="AMB15" i="4"/>
  <c r="AMR15" i="4"/>
  <c r="ALA25" i="4"/>
  <c r="ALQ25" i="4"/>
  <c r="AMG25" i="4"/>
  <c r="AMW25" i="4"/>
  <c r="ALL75" i="4"/>
  <c r="AMB75" i="4"/>
  <c r="AMR75" i="4"/>
  <c r="ALW48" i="4"/>
  <c r="AMM48" i="4"/>
  <c r="ALV24" i="4"/>
  <c r="AML24" i="4"/>
  <c r="ANB24" i="4"/>
  <c r="ALQ17" i="4"/>
  <c r="AMG17" i="4"/>
  <c r="AMW17" i="4"/>
  <c r="ALD34" i="4"/>
  <c r="ALT34" i="4"/>
  <c r="AMJ34" i="4"/>
  <c r="AMZ34" i="4"/>
  <c r="AKJ71" i="4"/>
  <c r="ALP71" i="4"/>
  <c r="AMF71" i="4"/>
  <c r="AMV71" i="4"/>
  <c r="ALZ132" i="4"/>
  <c r="AMP132" i="4"/>
  <c r="ALR31" i="4"/>
  <c r="AMH31" i="4"/>
  <c r="AMX31" i="4"/>
  <c r="AMG23" i="4"/>
  <c r="ALN115" i="4"/>
  <c r="AMD115" i="4"/>
  <c r="AMT115" i="4"/>
  <c r="AMA41" i="4"/>
  <c r="AMQ41" i="4"/>
  <c r="ALP27" i="4"/>
  <c r="AMF27" i="4"/>
  <c r="AMV27" i="4"/>
  <c r="AKS40" i="4"/>
  <c r="ALY40" i="4"/>
  <c r="AMO40" i="4"/>
  <c r="ALQ38" i="4"/>
  <c r="AMG38" i="4"/>
  <c r="AMW38" i="4"/>
  <c r="AKA15" i="4"/>
  <c r="ALM64" i="4"/>
  <c r="AMC64" i="4"/>
  <c r="AMS64" i="4"/>
  <c r="AKA75" i="4"/>
  <c r="OK48" i="4"/>
  <c r="VR48" i="4"/>
  <c r="AKB86" i="4"/>
  <c r="AMG71" i="4"/>
  <c r="AMW71" i="4"/>
  <c r="ALO115" i="4"/>
  <c r="AME115" i="4"/>
  <c r="AMU115" i="4"/>
  <c r="ALQ27" i="4"/>
  <c r="AMG27" i="4"/>
  <c r="AMW27" i="4"/>
  <c r="AKT40" i="4"/>
  <c r="ALJ40" i="4"/>
  <c r="ALZ40" i="4"/>
  <c r="AMP40" i="4"/>
  <c r="ALR38" i="4"/>
  <c r="AMH38" i="4"/>
  <c r="AMX38" i="4"/>
  <c r="AKG15" i="4"/>
  <c r="AKB15" i="4"/>
  <c r="ALN64" i="4"/>
  <c r="AMD64" i="4"/>
  <c r="AMT64" i="4"/>
  <c r="ALX24" i="4"/>
  <c r="AMN24" i="4"/>
  <c r="ALD31" i="4"/>
  <c r="ALT31" i="4"/>
  <c r="AMJ31" i="4"/>
  <c r="AMZ31" i="4"/>
  <c r="ALI109" i="4"/>
  <c r="ALH109" i="4"/>
  <c r="ALY109" i="4"/>
  <c r="ALX109" i="4"/>
  <c r="AMO109" i="4"/>
  <c r="AMN109" i="4"/>
  <c r="AKQ34" i="4"/>
  <c r="ALW34" i="4"/>
  <c r="AMM34" i="4"/>
  <c r="ANC34" i="4"/>
  <c r="ALS71" i="4"/>
  <c r="AMI71" i="4"/>
  <c r="AMY71" i="4"/>
  <c r="AKW132" i="4"/>
  <c r="ALM132" i="4"/>
  <c r="AMC132" i="4"/>
  <c r="AMS132" i="4"/>
  <c r="ALP115" i="4"/>
  <c r="KT75" i="4"/>
  <c r="SB75" i="4"/>
  <c r="ZH75" i="4"/>
  <c r="ALN23" i="4"/>
  <c r="AMD23" i="4"/>
  <c r="AMT23" i="4"/>
  <c r="ALM23" i="4"/>
  <c r="AMO23" i="4"/>
  <c r="ALQ115" i="4"/>
  <c r="ALJ109" i="4"/>
  <c r="ALZ109" i="4"/>
  <c r="AMQ109" i="4"/>
  <c r="ALL109" i="4"/>
  <c r="ALT27" i="4"/>
  <c r="AMJ27" i="4"/>
  <c r="AMZ27" i="4"/>
  <c r="AKB40" i="4"/>
  <c r="AKW40" i="4"/>
  <c r="ALM40" i="4"/>
  <c r="AMC40" i="4"/>
  <c r="AMS40" i="4"/>
  <c r="AMA24" i="4"/>
  <c r="AMQ24" i="4"/>
  <c r="ALG31" i="4"/>
  <c r="ALW31" i="4"/>
  <c r="AMM31" i="4"/>
  <c r="ANC31" i="4"/>
  <c r="ALT115" i="4"/>
  <c r="AMJ115" i="4"/>
  <c r="AMZ115" i="4"/>
  <c r="ALK109" i="4"/>
  <c r="AMA109" i="4"/>
  <c r="AMB109" i="4"/>
  <c r="ALP41" i="4"/>
  <c r="AMF41" i="4"/>
  <c r="AMV41" i="4"/>
  <c r="AMA153" i="4"/>
  <c r="AMQ153" i="4"/>
  <c r="ALR15" i="4"/>
  <c r="AMH15" i="4"/>
  <c r="AMX15" i="4"/>
  <c r="ALG25" i="4"/>
  <c r="ALW25" i="4"/>
  <c r="AMM25" i="4"/>
  <c r="ANC25" i="4"/>
  <c r="AKL75" i="4"/>
  <c r="ALR75" i="4"/>
  <c r="AMH75" i="4"/>
  <c r="AMX75" i="4"/>
  <c r="AKA48" i="4"/>
  <c r="AKW48" i="4"/>
  <c r="AMC48" i="4"/>
  <c r="AMS48" i="4"/>
  <c r="AKS19" i="4"/>
  <c r="ALI19" i="4"/>
  <c r="ALY19" i="4"/>
  <c r="AMO19" i="4"/>
  <c r="AKM86" i="4"/>
  <c r="ALC86" i="4"/>
  <c r="ALS86" i="4"/>
  <c r="AMI86" i="4"/>
  <c r="AMY86" i="4"/>
  <c r="AKV28" i="4"/>
  <c r="ALL28" i="4"/>
  <c r="AMB28" i="4"/>
  <c r="AMR28" i="4"/>
  <c r="AKA24" i="4"/>
  <c r="AKQ17" i="4"/>
  <c r="ALW17" i="4"/>
  <c r="AMM17" i="4"/>
  <c r="ALZ34" i="4"/>
  <c r="AMP34" i="4"/>
  <c r="ALV71" i="4"/>
  <c r="AML71" i="4"/>
  <c r="ANB71" i="4"/>
  <c r="ALP132" i="4"/>
  <c r="AMF132" i="4"/>
  <c r="AMV132" i="4"/>
  <c r="ALQ23" i="4"/>
  <c r="AMQ23" i="4"/>
  <c r="ALQ41" i="4"/>
  <c r="AMG41" i="4"/>
  <c r="AMW41" i="4"/>
  <c r="AMB153" i="4"/>
  <c r="AMR153" i="4"/>
  <c r="ALV27" i="4"/>
  <c r="AML27" i="4"/>
  <c r="ANB27" i="4"/>
  <c r="AKY40" i="4"/>
  <c r="ALO40" i="4"/>
  <c r="AME40" i="4"/>
  <c r="AMU40" i="4"/>
  <c r="ALS15" i="4"/>
  <c r="AMI15" i="4"/>
  <c r="AMY15" i="4"/>
  <c r="ALH25" i="4"/>
  <c r="ALX25" i="4"/>
  <c r="AMN25" i="4"/>
  <c r="ALN48" i="4"/>
  <c r="AMD48" i="4"/>
  <c r="AMT48" i="4"/>
  <c r="ALJ19" i="4"/>
  <c r="ALZ19" i="4"/>
  <c r="AMP19" i="4"/>
  <c r="ALM24" i="4"/>
  <c r="AMC24" i="4"/>
  <c r="AMS24" i="4"/>
  <c r="ALI31" i="4"/>
  <c r="ALY31" i="4"/>
  <c r="AMO31" i="4"/>
  <c r="ALP23" i="4"/>
  <c r="AMF23" i="4"/>
  <c r="AMV23" i="4"/>
  <c r="ALS23" i="4"/>
  <c r="ALW115" i="4"/>
  <c r="ALV115" i="4"/>
  <c r="AMM115" i="4"/>
  <c r="AML115" i="4"/>
  <c r="ANC115" i="4"/>
  <c r="ANB115" i="4"/>
  <c r="ALR41" i="4"/>
  <c r="AMH41" i="4"/>
  <c r="AMX41" i="4"/>
  <c r="ALM153" i="4"/>
  <c r="AMC153" i="4"/>
  <c r="AMS153" i="4"/>
  <c r="ALW27" i="4"/>
  <c r="AMM27" i="4"/>
  <c r="ANC27" i="4"/>
  <c r="AKZ40" i="4"/>
  <c r="ALP40" i="4"/>
  <c r="AMF40" i="4"/>
  <c r="AMV40" i="4"/>
  <c r="ALX38" i="4"/>
  <c r="AMN38" i="4"/>
  <c r="ALT15" i="4"/>
  <c r="AMJ15" i="4"/>
  <c r="AMZ15" i="4"/>
  <c r="ALT64" i="4"/>
  <c r="AMJ64" i="4"/>
  <c r="AMZ64" i="4"/>
  <c r="ALI25" i="4"/>
  <c r="ALY25" i="4"/>
  <c r="AMO25" i="4"/>
  <c r="AKN75" i="4"/>
  <c r="ALT75" i="4"/>
  <c r="AMJ75" i="4"/>
  <c r="AMZ75" i="4"/>
  <c r="ALO48" i="4"/>
  <c r="AME48" i="4"/>
  <c r="AMU48" i="4"/>
  <c r="AKU19" i="4"/>
  <c r="ALK19" i="4"/>
  <c r="AMA19" i="4"/>
  <c r="AMQ19" i="4"/>
  <c r="AKO86" i="4"/>
  <c r="ALE86" i="4"/>
  <c r="ALU86" i="4"/>
  <c r="AMK86" i="4"/>
  <c r="ANA86" i="4"/>
  <c r="AKI28" i="4"/>
  <c r="AKB28" i="4"/>
  <c r="ALN28" i="4"/>
  <c r="AMD28" i="4"/>
  <c r="AMT28" i="4"/>
  <c r="ALN24" i="4"/>
  <c r="AMD24" i="4"/>
  <c r="AMT24" i="4"/>
  <c r="AKS17" i="4"/>
  <c r="ALY17" i="4"/>
  <c r="AMO17" i="4"/>
  <c r="ALL34" i="4"/>
  <c r="AMB34" i="4"/>
  <c r="AMR34" i="4"/>
  <c r="ALX71" i="4"/>
  <c r="AMN71" i="4"/>
  <c r="ALR132" i="4"/>
  <c r="AMH132" i="4"/>
  <c r="AMX132" i="4"/>
  <c r="ALJ31" i="4"/>
  <c r="ALZ31" i="4"/>
  <c r="AMP31" i="4"/>
  <c r="AMG115" i="4"/>
  <c r="ALX27" i="4"/>
  <c r="AMN27" i="4"/>
  <c r="ALA40" i="4"/>
  <c r="ALQ40" i="4"/>
  <c r="AMG40" i="4"/>
  <c r="AMW40" i="4"/>
  <c r="ALY38" i="4"/>
  <c r="AMO38" i="4"/>
  <c r="ALU64" i="4"/>
  <c r="AMK64" i="4"/>
  <c r="ANA64" i="4"/>
  <c r="KT48" i="4"/>
  <c r="SB48" i="4"/>
  <c r="ZH48" i="4"/>
  <c r="ALO28" i="4"/>
  <c r="AME28" i="4"/>
  <c r="AMU28" i="4"/>
  <c r="ALO24" i="4"/>
  <c r="AME24" i="4"/>
  <c r="AMU24" i="4"/>
  <c r="AKT17" i="4"/>
  <c r="ALZ17" i="4"/>
  <c r="AMP17" i="4"/>
  <c r="ALM34" i="4"/>
  <c r="AMC34" i="4"/>
  <c r="AMS34" i="4"/>
  <c r="ALY71" i="4"/>
  <c r="AMO71" i="4"/>
  <c r="ALS132" i="4"/>
  <c r="AMI132" i="4"/>
  <c r="AMY132" i="4"/>
  <c r="AKU31" i="4"/>
  <c r="ALK31" i="4"/>
  <c r="AMA31" i="4"/>
  <c r="AMQ31" i="4"/>
  <c r="ALR23" i="4"/>
  <c r="AMH23" i="4"/>
  <c r="AMX23" i="4"/>
  <c r="AKV23" i="4"/>
  <c r="ALX23" i="4"/>
  <c r="AMU23" i="4"/>
  <c r="AMK115" i="4"/>
  <c r="ALU41" i="4"/>
  <c r="AMK41" i="4"/>
  <c r="ANA41" i="4"/>
  <c r="ALP153" i="4"/>
  <c r="AMF153" i="4"/>
  <c r="AMV153" i="4"/>
  <c r="AKQ15" i="4"/>
  <c r="ALW15" i="4"/>
  <c r="AMM15" i="4"/>
  <c r="ANC15" i="4"/>
  <c r="AKV25" i="4"/>
  <c r="ALL25" i="4"/>
  <c r="AMB25" i="4"/>
  <c r="AMR25" i="4"/>
  <c r="ALW75" i="4"/>
  <c r="AMM75" i="4"/>
  <c r="ANC75" i="4"/>
  <c r="ALR48" i="4"/>
  <c r="AMH48" i="4"/>
  <c r="AMX48" i="4"/>
  <c r="ALN19" i="4"/>
  <c r="AMD19" i="4"/>
  <c r="AMT19" i="4"/>
  <c r="AKR86" i="4"/>
  <c r="ALH86" i="4"/>
  <c r="ALX86" i="4"/>
  <c r="AMN86" i="4"/>
  <c r="ALQ28" i="4"/>
  <c r="AMG28" i="4"/>
  <c r="AMW28" i="4"/>
  <c r="AMB17" i="4"/>
  <c r="AMR17" i="4"/>
  <c r="ALO34" i="4"/>
  <c r="AME34" i="4"/>
  <c r="AMU34" i="4"/>
  <c r="AMA71" i="4"/>
  <c r="AMQ71" i="4"/>
  <c r="ALE132" i="4"/>
  <c r="ALU132" i="4"/>
  <c r="AMK132" i="4"/>
  <c r="ANA132" i="4"/>
  <c r="ALM31" i="4"/>
  <c r="AMC31" i="4"/>
  <c r="AMS31" i="4"/>
  <c r="AMV115" i="4"/>
  <c r="ALV41" i="4"/>
  <c r="AML41" i="4"/>
  <c r="ANB41" i="4"/>
  <c r="ALQ153" i="4"/>
  <c r="AMG153" i="4"/>
  <c r="AMW153" i="4"/>
  <c r="AMA27" i="4"/>
  <c r="AMQ27" i="4"/>
  <c r="ALT40" i="4"/>
  <c r="AMJ40" i="4"/>
  <c r="AMZ40" i="4"/>
  <c r="AKR15" i="4"/>
  <c r="ALX15" i="4"/>
  <c r="AMN15" i="4"/>
  <c r="AKW25" i="4"/>
  <c r="ALM25" i="4"/>
  <c r="AMC25" i="4"/>
  <c r="AMS25" i="4"/>
  <c r="OK75" i="4"/>
  <c r="VR75" i="4"/>
  <c r="ALX75" i="4"/>
  <c r="AMN75" i="4"/>
  <c r="ALS48" i="4"/>
  <c r="AMI48" i="4"/>
  <c r="AMY48" i="4"/>
  <c r="ALO19" i="4"/>
  <c r="AME19" i="4"/>
  <c r="AMU19" i="4"/>
  <c r="AKS86" i="4"/>
  <c r="ALI86" i="4"/>
  <c r="ALY86" i="4"/>
  <c r="AMO86" i="4"/>
  <c r="ALR28" i="4"/>
  <c r="AMH28" i="4"/>
  <c r="AMX28" i="4"/>
  <c r="AKL24" i="4"/>
  <c r="ALR24" i="4"/>
  <c r="AMH24" i="4"/>
  <c r="AMX24" i="4"/>
  <c r="AKA17" i="4"/>
  <c r="AMC17" i="4"/>
  <c r="AMS17" i="4"/>
  <c r="ALN31" i="4"/>
  <c r="AMD31" i="4"/>
  <c r="AMT31" i="4"/>
  <c r="ALU23" i="4"/>
  <c r="AMK23" i="4"/>
  <c r="ANA23" i="4"/>
  <c r="AMA23" i="4"/>
  <c r="AMW115" i="4"/>
  <c r="ALM38" i="4"/>
  <c r="AMC38" i="4"/>
  <c r="AMS38" i="4"/>
  <c r="ALI64" i="4"/>
  <c r="ALY64" i="4"/>
  <c r="AMO64" i="4"/>
  <c r="AKE25" i="4"/>
  <c r="AKE17" i="4"/>
  <c r="AKA71" i="4"/>
  <c r="ALV23" i="4"/>
  <c r="AML23" i="4"/>
  <c r="ANB23" i="4"/>
  <c r="ANA115" i="4"/>
  <c r="ALX41" i="4"/>
  <c r="AMN41" i="4"/>
  <c r="ALS153" i="4"/>
  <c r="AMI153" i="4"/>
  <c r="AMY153" i="4"/>
  <c r="ALM27" i="4"/>
  <c r="AMC27" i="4"/>
  <c r="AMS27" i="4"/>
  <c r="ALV40" i="4"/>
  <c r="AML40" i="4"/>
  <c r="ANB40" i="4"/>
  <c r="ALN38" i="4"/>
  <c r="AMD38" i="4"/>
  <c r="AMT38" i="4"/>
  <c r="AKT15" i="4"/>
  <c r="ALJ15" i="4"/>
  <c r="ALZ15" i="4"/>
  <c r="AMP15" i="4"/>
  <c r="ALJ64" i="4"/>
  <c r="ALZ64" i="4"/>
  <c r="AMP64" i="4"/>
  <c r="AKY25" i="4"/>
  <c r="ALO25" i="4"/>
  <c r="AME25" i="4"/>
  <c r="AMU25" i="4"/>
  <c r="ALJ75" i="4"/>
  <c r="ALZ75" i="4"/>
  <c r="AMP75" i="4"/>
  <c r="ALU48" i="4"/>
  <c r="AMK48" i="4"/>
  <c r="ANA48" i="4"/>
  <c r="ALQ19" i="4"/>
  <c r="AMG19" i="4"/>
  <c r="AMW19" i="4"/>
  <c r="AKU86" i="4"/>
  <c r="ALK86" i="4"/>
  <c r="AMA86" i="4"/>
  <c r="AMQ86" i="4"/>
  <c r="ALD28" i="4"/>
  <c r="ALT28" i="4"/>
  <c r="AMJ28" i="4"/>
  <c r="AMZ28" i="4"/>
  <c r="AKN24" i="4"/>
  <c r="ALT24" i="4"/>
  <c r="AMJ24" i="4"/>
  <c r="AMZ24" i="4"/>
  <c r="ALO17" i="4"/>
  <c r="AME17" i="4"/>
  <c r="AMU17" i="4"/>
  <c r="AKB23" i="4"/>
  <c r="ALM115" i="4"/>
  <c r="AMC115" i="4"/>
  <c r="AMS115" i="4"/>
  <c r="ALS109" i="4"/>
  <c r="AMI109" i="4"/>
  <c r="AMY109" i="4"/>
  <c r="AKB160" i="4"/>
  <c r="AKX160" i="4"/>
  <c r="ALN160" i="4"/>
  <c r="AMD160" i="4"/>
  <c r="AMT160" i="4"/>
  <c r="AKM77" i="4"/>
  <c r="ALS77" i="4"/>
  <c r="AMI77" i="4"/>
  <c r="AMY77" i="4"/>
  <c r="ALM102" i="4"/>
  <c r="AMC102" i="4"/>
  <c r="AMS102" i="4"/>
  <c r="ALS62" i="4"/>
  <c r="AMI62" i="4"/>
  <c r="AMY62" i="4"/>
  <c r="AKB26" i="4"/>
  <c r="ALL26" i="4"/>
  <c r="AMB26" i="4"/>
  <c r="AMR26" i="4"/>
  <c r="ALQ81" i="4"/>
  <c r="AMG81" i="4"/>
  <c r="AMW81" i="4"/>
  <c r="ALK35" i="4"/>
  <c r="AMA35" i="4"/>
  <c r="AMQ35" i="4"/>
  <c r="ALF79" i="4"/>
  <c r="ALV79" i="4"/>
  <c r="AML79" i="4"/>
  <c r="ALQ63" i="4"/>
  <c r="AMG63" i="4"/>
  <c r="AMW63" i="4"/>
  <c r="ALU93" i="4"/>
  <c r="AMK93" i="4"/>
  <c r="ALO116" i="4"/>
  <c r="AME116" i="4"/>
  <c r="AMU116" i="4"/>
  <c r="ALY18" i="4"/>
  <c r="AMO18" i="4"/>
  <c r="AKC13" i="4"/>
  <c r="ALO13" i="4"/>
  <c r="AME13" i="4"/>
  <c r="AMU13" i="4"/>
  <c r="ALW158" i="4"/>
  <c r="ALV158" i="4"/>
  <c r="ALU158" i="4"/>
  <c r="AMM158" i="4"/>
  <c r="AML158" i="4"/>
  <c r="AMK158" i="4"/>
  <c r="ANC158" i="4"/>
  <c r="ANB158" i="4"/>
  <c r="ANA158" i="4"/>
  <c r="AMB158" i="4"/>
  <c r="AKR45" i="4"/>
  <c r="ALH45" i="4"/>
  <c r="ALX45" i="4"/>
  <c r="AMN45" i="4"/>
  <c r="AMH81" i="4"/>
  <c r="AMX81" i="4"/>
  <c r="ALQ3" i="4"/>
  <c r="AMG3" i="4"/>
  <c r="AMW3" i="4"/>
  <c r="ALZ90" i="4"/>
  <c r="AMP90" i="4"/>
  <c r="ALR63" i="4"/>
  <c r="AMH63" i="4"/>
  <c r="AMX63" i="4"/>
  <c r="ALP116" i="4"/>
  <c r="AMF116" i="4"/>
  <c r="AMV116" i="4"/>
  <c r="ALV51" i="4"/>
  <c r="AML51" i="4"/>
  <c r="ANB51" i="4"/>
  <c r="ALW51" i="4"/>
  <c r="ALN26" i="4"/>
  <c r="AMD26" i="4"/>
  <c r="AMT26" i="4"/>
  <c r="AKS45" i="4"/>
  <c r="ALI45" i="4"/>
  <c r="ALY45" i="4"/>
  <c r="AMO45" i="4"/>
  <c r="ALR3" i="4"/>
  <c r="AMH3" i="4"/>
  <c r="AMX3" i="4"/>
  <c r="AKU90" i="4"/>
  <c r="AMA90" i="4"/>
  <c r="AMQ90" i="4"/>
  <c r="ALS63" i="4"/>
  <c r="AMI63" i="4"/>
  <c r="AMY63" i="4"/>
  <c r="ALQ116" i="4"/>
  <c r="AMG116" i="4"/>
  <c r="AMW116" i="4"/>
  <c r="AMH158" i="4"/>
  <c r="ALY66" i="4"/>
  <c r="ALO26" i="4"/>
  <c r="AME26" i="4"/>
  <c r="AMU26" i="4"/>
  <c r="ALJ45" i="4"/>
  <c r="ALZ45" i="4"/>
  <c r="AMP45" i="4"/>
  <c r="AMY3" i="4"/>
  <c r="ALT63" i="4"/>
  <c r="AMJ63" i="4"/>
  <c r="AMZ63" i="4"/>
  <c r="ALY51" i="4"/>
  <c r="AMN158" i="4"/>
  <c r="AMO66" i="4"/>
  <c r="AMR158" i="4"/>
  <c r="AKM160" i="4"/>
  <c r="ALS160" i="4"/>
  <c r="AMI160" i="4"/>
  <c r="AMY160" i="4"/>
  <c r="ALH77" i="4"/>
  <c r="ALX77" i="4"/>
  <c r="AMN77" i="4"/>
  <c r="AKL102" i="4"/>
  <c r="ALR102" i="4"/>
  <c r="AMH102" i="4"/>
  <c r="AMX102" i="4"/>
  <c r="VR62" i="4"/>
  <c r="AKR62" i="4"/>
  <c r="ALX62" i="4"/>
  <c r="AMN62" i="4"/>
  <c r="ALV81" i="4"/>
  <c r="AML81" i="4"/>
  <c r="ALP35" i="4"/>
  <c r="AMF35" i="4"/>
  <c r="AMV35" i="4"/>
  <c r="AKU79" i="4"/>
  <c r="AMA79" i="4"/>
  <c r="AMQ79" i="4"/>
  <c r="ALZ93" i="4"/>
  <c r="AMP93" i="4"/>
  <c r="ALN18" i="4"/>
  <c r="AMD18" i="4"/>
  <c r="AMT18" i="4"/>
  <c r="AKN13" i="4"/>
  <c r="ALT13" i="4"/>
  <c r="AMJ13" i="4"/>
  <c r="AMZ13" i="4"/>
  <c r="AKD51" i="4"/>
  <c r="AMP51" i="4"/>
  <c r="ALZ158" i="4"/>
  <c r="AMP158" i="4"/>
  <c r="AMT158" i="4"/>
  <c r="ALT160" i="4"/>
  <c r="AMJ160" i="4"/>
  <c r="AMZ160" i="4"/>
  <c r="ALI77" i="4"/>
  <c r="ALY77" i="4"/>
  <c r="AMO77" i="4"/>
  <c r="AKW45" i="4"/>
  <c r="ALM45" i="4"/>
  <c r="AMC45" i="4"/>
  <c r="AMS45" i="4"/>
  <c r="AKP3" i="4"/>
  <c r="ALF3" i="4"/>
  <c r="ALV3" i="4"/>
  <c r="AML3" i="4"/>
  <c r="ALO90" i="4"/>
  <c r="AME90" i="4"/>
  <c r="AMU90" i="4"/>
  <c r="ALW63" i="4"/>
  <c r="AMM63" i="4"/>
  <c r="ANC63" i="4"/>
  <c r="ALU116" i="4"/>
  <c r="AMK116" i="4"/>
  <c r="ANA116" i="4"/>
  <c r="AMA158" i="4"/>
  <c r="AMQ158" i="4"/>
  <c r="AMX158" i="4"/>
  <c r="ALS115" i="4"/>
  <c r="AMI115" i="4"/>
  <c r="AMY115" i="4"/>
  <c r="AMP109" i="4"/>
  <c r="ALU160" i="4"/>
  <c r="AMK160" i="4"/>
  <c r="ANA160" i="4"/>
  <c r="AKM26" i="4"/>
  <c r="ALS26" i="4"/>
  <c r="AMI26" i="4"/>
  <c r="AMY26" i="4"/>
  <c r="ALN45" i="4"/>
  <c r="AMD45" i="4"/>
  <c r="AMT45" i="4"/>
  <c r="AKR81" i="4"/>
  <c r="ALX81" i="4"/>
  <c r="AMN81" i="4"/>
  <c r="ALR35" i="4"/>
  <c r="AMH35" i="4"/>
  <c r="AMX35" i="4"/>
  <c r="AKA79" i="4"/>
  <c r="AKW79" i="4"/>
  <c r="AMC79" i="4"/>
  <c r="AMS79" i="4"/>
  <c r="ALP90" i="4"/>
  <c r="AMF90" i="4"/>
  <c r="AMV90" i="4"/>
  <c r="ALX63" i="4"/>
  <c r="AMN63" i="4"/>
  <c r="AMB93" i="4"/>
  <c r="AMR93" i="4"/>
  <c r="ALV116" i="4"/>
  <c r="AML116" i="4"/>
  <c r="ANB116" i="4"/>
  <c r="ALP18" i="4"/>
  <c r="AMF18" i="4"/>
  <c r="AMV18" i="4"/>
  <c r="ALV13" i="4"/>
  <c r="AML13" i="4"/>
  <c r="ANB13" i="4"/>
  <c r="AMB51" i="4"/>
  <c r="AMR51" i="4"/>
  <c r="AMD51" i="4"/>
  <c r="AMS158" i="4"/>
  <c r="ACX81" i="4"/>
  <c r="AMG51" i="4"/>
  <c r="ALM158" i="4"/>
  <c r="AMC158" i="4"/>
  <c r="ALM109" i="4"/>
  <c r="AMC109" i="4"/>
  <c r="AMS109" i="4"/>
  <c r="ALH160" i="4"/>
  <c r="ALX160" i="4"/>
  <c r="AMN160" i="4"/>
  <c r="ALM77" i="4"/>
  <c r="AMC77" i="4"/>
  <c r="AMS77" i="4"/>
  <c r="AKQ102" i="4"/>
  <c r="ALW102" i="4"/>
  <c r="AMM102" i="4"/>
  <c r="ANC102" i="4"/>
  <c r="ALM62" i="4"/>
  <c r="AMC62" i="4"/>
  <c r="AMS62" i="4"/>
  <c r="ALQ45" i="4"/>
  <c r="AMG45" i="4"/>
  <c r="AMW45" i="4"/>
  <c r="AKU81" i="4"/>
  <c r="ALK81" i="4"/>
  <c r="AMA81" i="4"/>
  <c r="AMQ81" i="4"/>
  <c r="ALU35" i="4"/>
  <c r="AMK35" i="4"/>
  <c r="ANA35" i="4"/>
  <c r="AKZ79" i="4"/>
  <c r="ALP79" i="4"/>
  <c r="AMF79" i="4"/>
  <c r="AMV79" i="4"/>
  <c r="AKT3" i="4"/>
  <c r="ALJ3" i="4"/>
  <c r="ALZ3" i="4"/>
  <c r="AMP3" i="4"/>
  <c r="ALS90" i="4"/>
  <c r="AMI90" i="4"/>
  <c r="AMY90" i="4"/>
  <c r="AMA63" i="4"/>
  <c r="AMQ63" i="4"/>
  <c r="ALO93" i="4"/>
  <c r="AME93" i="4"/>
  <c r="AMU93" i="4"/>
  <c r="ALY116" i="4"/>
  <c r="AMO116" i="4"/>
  <c r="ALS18" i="4"/>
  <c r="AMI18" i="4"/>
  <c r="AMY18" i="4"/>
  <c r="ALY13" i="4"/>
  <c r="AMO13" i="4"/>
  <c r="ALO51" i="4"/>
  <c r="AME51" i="4"/>
  <c r="AMU51" i="4"/>
  <c r="AMJ51" i="4"/>
  <c r="ALN109" i="4"/>
  <c r="AMD109" i="4"/>
  <c r="AMT109" i="4"/>
  <c r="ALI160" i="4"/>
  <c r="ALY160" i="4"/>
  <c r="AMO160" i="4"/>
  <c r="ALN77" i="4"/>
  <c r="AMD77" i="4"/>
  <c r="AMT77" i="4"/>
  <c r="ALX102" i="4"/>
  <c r="AMN102" i="4"/>
  <c r="ALN62" i="4"/>
  <c r="AMD62" i="4"/>
  <c r="AMT62" i="4"/>
  <c r="ALG26" i="4"/>
  <c r="ALW26" i="4"/>
  <c r="AMM26" i="4"/>
  <c r="ANC26" i="4"/>
  <c r="AKL45" i="4"/>
  <c r="ALR45" i="4"/>
  <c r="AMH45" i="4"/>
  <c r="AMX45" i="4"/>
  <c r="AKV81" i="4"/>
  <c r="ALL81" i="4"/>
  <c r="AMB81" i="4"/>
  <c r="AMR81" i="4"/>
  <c r="ALV35" i="4"/>
  <c r="AML35" i="4"/>
  <c r="ANB35" i="4"/>
  <c r="ALA79" i="4"/>
  <c r="ALQ79" i="4"/>
  <c r="AMG79" i="4"/>
  <c r="AMW79" i="4"/>
  <c r="AKU3" i="4"/>
  <c r="ALK3" i="4"/>
  <c r="AMA3" i="4"/>
  <c r="AMQ3" i="4"/>
  <c r="ALD90" i="4"/>
  <c r="ALT90" i="4"/>
  <c r="AMJ90" i="4"/>
  <c r="AMZ90" i="4"/>
  <c r="AKA63" i="4"/>
  <c r="AMB63" i="4"/>
  <c r="AMR63" i="4"/>
  <c r="ALP93" i="4"/>
  <c r="AMF93" i="4"/>
  <c r="AMV93" i="4"/>
  <c r="AKT116" i="4"/>
  <c r="ALZ116" i="4"/>
  <c r="AMP116" i="4"/>
  <c r="ALT18" i="4"/>
  <c r="AMJ18" i="4"/>
  <c r="AMZ18" i="4"/>
  <c r="ALZ13" i="4"/>
  <c r="AMP13" i="4"/>
  <c r="ALP51" i="4"/>
  <c r="AMF51" i="4"/>
  <c r="AMV51" i="4"/>
  <c r="ALS158" i="4"/>
  <c r="ALP158" i="4"/>
  <c r="ALO109" i="4"/>
  <c r="AME109" i="4"/>
  <c r="AMU109" i="4"/>
  <c r="AMP160" i="4"/>
  <c r="AMU77" i="4"/>
  <c r="ALH26" i="4"/>
  <c r="ALX26" i="4"/>
  <c r="AMN26" i="4"/>
  <c r="ALQ93" i="4"/>
  <c r="AMG93" i="4"/>
  <c r="AMW93" i="4"/>
  <c r="ALU18" i="4"/>
  <c r="AMK18" i="4"/>
  <c r="ANA18" i="4"/>
  <c r="AMA13" i="4"/>
  <c r="AMQ13" i="4"/>
  <c r="ALN51" i="4"/>
  <c r="AMM51" i="4"/>
  <c r="ALQ158" i="4"/>
  <c r="AMG158" i="4"/>
  <c r="AMW158" i="4"/>
  <c r="ALV66" i="4"/>
  <c r="AML66" i="4"/>
  <c r="ANB66" i="4"/>
  <c r="AMQ102" i="4"/>
  <c r="ALN3" i="4"/>
  <c r="AMD3" i="4"/>
  <c r="AMT3" i="4"/>
  <c r="ALW90" i="4"/>
  <c r="AMM90" i="4"/>
  <c r="ANC90" i="4"/>
  <c r="ALO63" i="4"/>
  <c r="AME63" i="4"/>
  <c r="AMU63" i="4"/>
  <c r="ALS93" i="4"/>
  <c r="AMI93" i="4"/>
  <c r="AMY93" i="4"/>
  <c r="AKE116" i="4"/>
  <c r="AMC116" i="4"/>
  <c r="AMS116" i="4"/>
  <c r="ALW18" i="4"/>
  <c r="AMM18" i="4"/>
  <c r="ANC18" i="4"/>
  <c r="ALM13" i="4"/>
  <c r="AMC13" i="4"/>
  <c r="AMS13" i="4"/>
  <c r="AKM51" i="4"/>
  <c r="ALS51" i="4"/>
  <c r="AMI51" i="4"/>
  <c r="AMY51" i="4"/>
  <c r="ALR51" i="4"/>
  <c r="ALR158" i="4"/>
  <c r="ALT158" i="4"/>
  <c r="AMJ158" i="4"/>
  <c r="AMZ158" i="4"/>
  <c r="ALX158" i="4"/>
  <c r="AMF158" i="4"/>
  <c r="AMV158" i="4"/>
  <c r="ALQ46" i="4"/>
  <c r="AMG46" i="4"/>
  <c r="AMW46" i="4"/>
  <c r="ALR61" i="4"/>
  <c r="AMH61" i="4"/>
  <c r="AMX61" i="4"/>
  <c r="AKE124" i="4"/>
  <c r="ALN124" i="4"/>
  <c r="AMD124" i="4"/>
  <c r="AMT124" i="4"/>
  <c r="ALX10" i="4"/>
  <c r="AMN10" i="4"/>
  <c r="AND10" i="4"/>
  <c r="ALO140" i="4"/>
  <c r="AME140" i="4"/>
  <c r="AMU140" i="4"/>
  <c r="ALW95" i="4"/>
  <c r="AMM95" i="4"/>
  <c r="AKB47" i="4"/>
  <c r="AMH47" i="4"/>
  <c r="ALS20" i="4"/>
  <c r="AMI20" i="4"/>
  <c r="AMY20" i="4"/>
  <c r="AMX46" i="4"/>
  <c r="AMO10" i="4"/>
  <c r="ALP140" i="4"/>
  <c r="AMF140" i="4"/>
  <c r="AMV140" i="4"/>
  <c r="ALX95" i="4"/>
  <c r="AMN95" i="4"/>
  <c r="ALY47" i="4"/>
  <c r="AMO47" i="4"/>
  <c r="ALS46" i="4"/>
  <c r="AMI46" i="4"/>
  <c r="AMY46" i="4"/>
  <c r="AKQ112" i="4"/>
  <c r="ALW112" i="4"/>
  <c r="AMM112" i="4"/>
  <c r="ANC112" i="4"/>
  <c r="ALT61" i="4"/>
  <c r="AMJ61" i="4"/>
  <c r="AMZ61" i="4"/>
  <c r="ALP124" i="4"/>
  <c r="AMF124" i="4"/>
  <c r="AMV124" i="4"/>
  <c r="ALZ10" i="4"/>
  <c r="AMP10" i="4"/>
  <c r="ALQ140" i="4"/>
  <c r="AMG140" i="4"/>
  <c r="AMW140" i="4"/>
  <c r="ALZ66" i="4"/>
  <c r="AMP66" i="4"/>
  <c r="ALX112" i="4"/>
  <c r="AMN112" i="4"/>
  <c r="AND112" i="4"/>
  <c r="ALU61" i="4"/>
  <c r="AMK61" i="4"/>
  <c r="ANA61" i="4"/>
  <c r="ALQ124" i="4"/>
  <c r="AMG124" i="4"/>
  <c r="AMW124" i="4"/>
  <c r="AMA10" i="4"/>
  <c r="AMQ10" i="4"/>
  <c r="ALM47" i="4"/>
  <c r="AMN47" i="4"/>
  <c r="AMA66" i="4"/>
  <c r="AMQ66" i="4"/>
  <c r="ALY112" i="4"/>
  <c r="AMO112" i="4"/>
  <c r="ALV61" i="4"/>
  <c r="AML61" i="4"/>
  <c r="ANB61" i="4"/>
  <c r="ALR124" i="4"/>
  <c r="AMH124" i="4"/>
  <c r="AMX124" i="4"/>
  <c r="AMB10" i="4"/>
  <c r="AMR10" i="4"/>
  <c r="ALO47" i="4"/>
  <c r="AMR66" i="4"/>
  <c r="ALV46" i="4"/>
  <c r="AML46" i="4"/>
  <c r="ANB46" i="4"/>
  <c r="ALZ112" i="4"/>
  <c r="AMP112" i="4"/>
  <c r="ALT140" i="4"/>
  <c r="AMJ140" i="4"/>
  <c r="AMZ140" i="4"/>
  <c r="AKH95" i="4"/>
  <c r="ALP47" i="4"/>
  <c r="ALW46" i="4"/>
  <c r="AMM46" i="4"/>
  <c r="ANC46" i="4"/>
  <c r="ALM95" i="4"/>
  <c r="AMC95" i="4"/>
  <c r="AMS95" i="4"/>
  <c r="ALN47" i="4"/>
  <c r="AMD47" i="4"/>
  <c r="AMT47" i="4"/>
  <c r="ALQ47" i="4"/>
  <c r="AMU47" i="4"/>
  <c r="ALX73" i="4"/>
  <c r="AMN73" i="4"/>
  <c r="ALX46" i="4"/>
  <c r="AMN46" i="4"/>
  <c r="ALV140" i="4"/>
  <c r="AML140" i="4"/>
  <c r="ANB140" i="4"/>
  <c r="AKD95" i="4"/>
  <c r="ALN95" i="4"/>
  <c r="AMD95" i="4"/>
  <c r="AMT95" i="4"/>
  <c r="ALO66" i="4"/>
  <c r="AME66" i="4"/>
  <c r="AMU66" i="4"/>
  <c r="AMS112" i="4"/>
  <c r="ALZ46" i="4"/>
  <c r="AMP46" i="4"/>
  <c r="ALX140" i="4"/>
  <c r="AMN140" i="4"/>
  <c r="ALU47" i="4"/>
  <c r="ALQ66" i="4"/>
  <c r="AMG66" i="4"/>
  <c r="AMW66" i="4"/>
  <c r="ALO112" i="4"/>
  <c r="AME112" i="4"/>
  <c r="AMU112" i="4"/>
  <c r="AMB61" i="4"/>
  <c r="AMR61" i="4"/>
  <c r="ALX124" i="4"/>
  <c r="AMN124" i="4"/>
  <c r="ALR10" i="4"/>
  <c r="AMH10" i="4"/>
  <c r="AMX10" i="4"/>
  <c r="ALQ95" i="4"/>
  <c r="AMG95" i="4"/>
  <c r="AMW95" i="4"/>
  <c r="ALN73" i="4"/>
  <c r="ALM73" i="4"/>
  <c r="ALL73" i="4"/>
  <c r="AMD73" i="4"/>
  <c r="AMC73" i="4"/>
  <c r="AMB73" i="4"/>
  <c r="AMT73" i="4"/>
  <c r="AMS73" i="4"/>
  <c r="AMR73" i="4"/>
  <c r="AMB46" i="4"/>
  <c r="AMR46" i="4"/>
  <c r="AMF112" i="4"/>
  <c r="AMS61" i="4"/>
  <c r="ALZ140" i="4"/>
  <c r="AMP140" i="4"/>
  <c r="AMB47" i="4"/>
  <c r="ANA47" i="4"/>
  <c r="ALN20" i="4"/>
  <c r="ALP20" i="4"/>
  <c r="AMD20" i="4"/>
  <c r="AMF20" i="4"/>
  <c r="AMT20" i="4"/>
  <c r="AMV20" i="4"/>
  <c r="ALM46" i="4"/>
  <c r="AMA140" i="4"/>
  <c r="AMQ140" i="4"/>
  <c r="ALS95" i="4"/>
  <c r="AMI95" i="4"/>
  <c r="AMY95" i="4"/>
  <c r="AND47" i="4"/>
  <c r="ALT95" i="4"/>
  <c r="AMJ95" i="4"/>
  <c r="AMZ95" i="4"/>
  <c r="ALO73" i="4"/>
  <c r="AMF73" i="4"/>
  <c r="AKB140" i="4"/>
  <c r="ALW47" i="4"/>
  <c r="AMM47" i="4"/>
  <c r="ANC47" i="4"/>
  <c r="AMO74" i="4"/>
  <c r="ALQ151" i="4"/>
  <c r="AMG151" i="4"/>
  <c r="AMW151" i="4"/>
  <c r="AMA44" i="4"/>
  <c r="AMQ44" i="4"/>
  <c r="ALR78" i="4"/>
  <c r="AMH78" i="4"/>
  <c r="AMX78" i="4"/>
  <c r="AKA106" i="4"/>
  <c r="AMB106" i="4"/>
  <c r="AMR106" i="4"/>
  <c r="AMF54" i="4"/>
  <c r="AMY54" i="4"/>
  <c r="ALP88" i="4"/>
  <c r="AMC106" i="4"/>
  <c r="AMS106" i="4"/>
  <c r="AMG54" i="4"/>
  <c r="ALQ88" i="4"/>
  <c r="AMA74" i="4"/>
  <c r="AMQ74" i="4"/>
  <c r="ALU43" i="4"/>
  <c r="AMK43" i="4"/>
  <c r="ANA43" i="4"/>
  <c r="ALQ159" i="4"/>
  <c r="AMG159" i="4"/>
  <c r="AMW159" i="4"/>
  <c r="ALX96" i="4"/>
  <c r="AMN96" i="4"/>
  <c r="AND96" i="4"/>
  <c r="ALS151" i="4"/>
  <c r="AMI151" i="4"/>
  <c r="AMY151" i="4"/>
  <c r="AMC44" i="4"/>
  <c r="AMS44" i="4"/>
  <c r="ALT78" i="4"/>
  <c r="AMJ78" i="4"/>
  <c r="AMZ78" i="4"/>
  <c r="ALN106" i="4"/>
  <c r="AMD106" i="4"/>
  <c r="AMT106" i="4"/>
  <c r="ALN54" i="4"/>
  <c r="AMH54" i="4"/>
  <c r="AMC88" i="4"/>
  <c r="ALR20" i="4"/>
  <c r="AMH20" i="4"/>
  <c r="AMX20" i="4"/>
  <c r="ALR159" i="4"/>
  <c r="AMH159" i="4"/>
  <c r="AMX159" i="4"/>
  <c r="ALT151" i="4"/>
  <c r="AMD44" i="4"/>
  <c r="AMT44" i="4"/>
  <c r="ANA78" i="4"/>
  <c r="ALO106" i="4"/>
  <c r="AME106" i="4"/>
  <c r="AMU106" i="4"/>
  <c r="ALV54" i="4"/>
  <c r="AML54" i="4"/>
  <c r="ANB54" i="4"/>
  <c r="AMI54" i="4"/>
  <c r="AME88" i="4"/>
  <c r="AKA74" i="4"/>
  <c r="ALW54" i="4"/>
  <c r="AMM54" i="4"/>
  <c r="ANC54" i="4"/>
  <c r="ALQ54" i="4"/>
  <c r="ALZ88" i="4"/>
  <c r="AMP88" i="4"/>
  <c r="ALZ73" i="4"/>
  <c r="AMP73" i="4"/>
  <c r="ALT20" i="4"/>
  <c r="AMJ20" i="4"/>
  <c r="AMZ20" i="4"/>
  <c r="AMA96" i="4"/>
  <c r="AMQ96" i="4"/>
  <c r="ALQ106" i="4"/>
  <c r="AMG106" i="4"/>
  <c r="AMW106" i="4"/>
  <c r="ALR54" i="4"/>
  <c r="AMG88" i="4"/>
  <c r="ALS54" i="4"/>
  <c r="AMS88" i="4"/>
  <c r="ALP74" i="4"/>
  <c r="AMF74" i="4"/>
  <c r="AMV74" i="4"/>
  <c r="ALZ43" i="4"/>
  <c r="AMP43" i="4"/>
  <c r="ALV159" i="4"/>
  <c r="AML159" i="4"/>
  <c r="ANB159" i="4"/>
  <c r="AMC96" i="4"/>
  <c r="AMS96" i="4"/>
  <c r="ALX151" i="4"/>
  <c r="AMN151" i="4"/>
  <c r="ALR44" i="4"/>
  <c r="AMH44" i="4"/>
  <c r="AMX44" i="4"/>
  <c r="ALY78" i="4"/>
  <c r="AMO78" i="4"/>
  <c r="AKD54" i="4"/>
  <c r="AMD88" i="4"/>
  <c r="AMT88" i="4"/>
  <c r="AMU88" i="4"/>
  <c r="ALW20" i="4"/>
  <c r="AMM20" i="4"/>
  <c r="ANC20" i="4"/>
  <c r="ALQ74" i="4"/>
  <c r="AMG74" i="4"/>
  <c r="AMW74" i="4"/>
  <c r="AMA43" i="4"/>
  <c r="AMQ43" i="4"/>
  <c r="ALW159" i="4"/>
  <c r="AMM159" i="4"/>
  <c r="ANC159" i="4"/>
  <c r="ALN96" i="4"/>
  <c r="AMD96" i="4"/>
  <c r="AMT96" i="4"/>
  <c r="ALY151" i="4"/>
  <c r="AMO151" i="4"/>
  <c r="ALS44" i="4"/>
  <c r="AMI44" i="4"/>
  <c r="AMY44" i="4"/>
  <c r="ALZ78" i="4"/>
  <c r="AMP78" i="4"/>
  <c r="ALT106" i="4"/>
  <c r="AMJ106" i="4"/>
  <c r="AMZ106" i="4"/>
  <c r="AMP54" i="4"/>
  <c r="AMV88" i="4"/>
  <c r="ALX20" i="4"/>
  <c r="AMN20" i="4"/>
  <c r="ALR74" i="4"/>
  <c r="AMH74" i="4"/>
  <c r="AMX74" i="4"/>
  <c r="AMB43" i="4"/>
  <c r="AMR43" i="4"/>
  <c r="ALX159" i="4"/>
  <c r="AMN159" i="4"/>
  <c r="ALO96" i="4"/>
  <c r="AME96" i="4"/>
  <c r="AMU96" i="4"/>
  <c r="ALZ151" i="4"/>
  <c r="AMP151" i="4"/>
  <c r="ALT44" i="4"/>
  <c r="AMJ44" i="4"/>
  <c r="AMZ44" i="4"/>
  <c r="AMA78" i="4"/>
  <c r="AMQ78" i="4"/>
  <c r="ALU106" i="4"/>
  <c r="AMK106" i="4"/>
  <c r="ANA106" i="4"/>
  <c r="ALY54" i="4"/>
  <c r="ALX106" i="4"/>
  <c r="AMN106" i="4"/>
  <c r="ALO54" i="4"/>
  <c r="AME54" i="4"/>
  <c r="AMU54" i="4"/>
  <c r="ALR88" i="4"/>
  <c r="AMH88" i="4"/>
  <c r="AMX88" i="4"/>
  <c r="AMB69" i="4"/>
  <c r="AMR69" i="4"/>
  <c r="ALO69" i="4"/>
  <c r="AKA20" i="4"/>
  <c r="AKB151" i="4"/>
  <c r="ALM88" i="4"/>
  <c r="AME69" i="4"/>
  <c r="AMU69" i="4"/>
  <c r="AKA37" i="4"/>
  <c r="AKD145" i="4"/>
  <c r="AMQ70" i="4"/>
  <c r="AMD56" i="4"/>
  <c r="ALT88" i="4"/>
  <c r="AMJ88" i="4"/>
  <c r="AMZ88" i="4"/>
  <c r="AMC37" i="4"/>
  <c r="ALW84" i="4"/>
  <c r="AMM84" i="4"/>
  <c r="ANC84" i="4"/>
  <c r="ALP145" i="4"/>
  <c r="AMF145" i="4"/>
  <c r="AMV145" i="4"/>
  <c r="ALW70" i="4"/>
  <c r="AMM70" i="4"/>
  <c r="ANC70" i="4"/>
  <c r="AMR70" i="4"/>
  <c r="ALS56" i="4"/>
  <c r="ALN37" i="4"/>
  <c r="AMD37" i="4"/>
  <c r="AMT37" i="4"/>
  <c r="ALX129" i="4"/>
  <c r="AMN129" i="4"/>
  <c r="ALP60" i="4"/>
  <c r="AMF60" i="4"/>
  <c r="AMV60" i="4"/>
  <c r="AMB142" i="4"/>
  <c r="AMR142" i="4"/>
  <c r="ALS39" i="4"/>
  <c r="AMI39" i="4"/>
  <c r="AMY39" i="4"/>
  <c r="ALQ145" i="4"/>
  <c r="AMG145" i="4"/>
  <c r="AMW145" i="4"/>
  <c r="AKB70" i="4"/>
  <c r="ALX70" i="4"/>
  <c r="AMN70" i="4"/>
  <c r="AND70" i="4"/>
  <c r="AMW70" i="4"/>
  <c r="ALU56" i="4"/>
  <c r="ALT56" i="4"/>
  <c r="AMK56" i="4"/>
  <c r="AMJ56" i="4"/>
  <c r="ANA56" i="4"/>
  <c r="AMZ56" i="4"/>
  <c r="AMO56" i="4"/>
  <c r="ALV88" i="4"/>
  <c r="AML88" i="4"/>
  <c r="ANB88" i="4"/>
  <c r="ALX69" i="4"/>
  <c r="AMN69" i="4"/>
  <c r="ALO37" i="4"/>
  <c r="AME37" i="4"/>
  <c r="AMU37" i="4"/>
  <c r="ALY129" i="4"/>
  <c r="AMO129" i="4"/>
  <c r="ALQ60" i="4"/>
  <c r="AMG60" i="4"/>
  <c r="AMW60" i="4"/>
  <c r="AKA142" i="4"/>
  <c r="AMC142" i="4"/>
  <c r="AMS142" i="4"/>
  <c r="ALT39" i="4"/>
  <c r="AMJ39" i="4"/>
  <c r="AMZ39" i="4"/>
  <c r="ALO14" i="4"/>
  <c r="AME14" i="4"/>
  <c r="AMU14" i="4"/>
  <c r="ALY84" i="4"/>
  <c r="AMO84" i="4"/>
  <c r="ALR145" i="4"/>
  <c r="AMH145" i="4"/>
  <c r="AMX145" i="4"/>
  <c r="AKC70" i="4"/>
  <c r="AMX70" i="4"/>
  <c r="ALW88" i="4"/>
  <c r="AMM88" i="4"/>
  <c r="ANC88" i="4"/>
  <c r="ALP37" i="4"/>
  <c r="AMF37" i="4"/>
  <c r="AMV37" i="4"/>
  <c r="ALZ129" i="4"/>
  <c r="AMP129" i="4"/>
  <c r="ALR60" i="4"/>
  <c r="AMH60" i="4"/>
  <c r="AMX60" i="4"/>
  <c r="ALU39" i="4"/>
  <c r="AMK39" i="4"/>
  <c r="ANA39" i="4"/>
  <c r="ALS145" i="4"/>
  <c r="AMI145" i="4"/>
  <c r="AMY145" i="4"/>
  <c r="ALZ70" i="4"/>
  <c r="AMP70" i="4"/>
  <c r="ALQ70" i="4"/>
  <c r="AMZ70" i="4"/>
  <c r="ANC56" i="4"/>
  <c r="ALR70" i="4"/>
  <c r="ALP142" i="4"/>
  <c r="AMF142" i="4"/>
  <c r="AMV142" i="4"/>
  <c r="ALR14" i="4"/>
  <c r="AMH14" i="4"/>
  <c r="AMX14" i="4"/>
  <c r="AMB84" i="4"/>
  <c r="AMR84" i="4"/>
  <c r="ALT70" i="4"/>
  <c r="AKB56" i="4"/>
  <c r="ALX56" i="4"/>
  <c r="AMN56" i="4"/>
  <c r="AND56" i="4"/>
  <c r="ALS37" i="4"/>
  <c r="AMI37" i="4"/>
  <c r="AMY37" i="4"/>
  <c r="AMC129" i="4"/>
  <c r="AMS129" i="4"/>
  <c r="ALU60" i="4"/>
  <c r="AMK60" i="4"/>
  <c r="ANA60" i="4"/>
  <c r="ALX39" i="4"/>
  <c r="AMN39" i="4"/>
  <c r="ALV145" i="4"/>
  <c r="AML145" i="4"/>
  <c r="AMC69" i="4"/>
  <c r="AMS69" i="4"/>
  <c r="ALR142" i="4"/>
  <c r="AMH142" i="4"/>
  <c r="AMX142" i="4"/>
  <c r="ALT14" i="4"/>
  <c r="AMJ14" i="4"/>
  <c r="AMZ14" i="4"/>
  <c r="AKF84" i="4"/>
  <c r="ALN84" i="4"/>
  <c r="AMD84" i="4"/>
  <c r="AMT84" i="4"/>
  <c r="ALN70" i="4"/>
  <c r="AME70" i="4"/>
  <c r="AMD70" i="4"/>
  <c r="AMU70" i="4"/>
  <c r="AMT70" i="4"/>
  <c r="ALZ56" i="4"/>
  <c r="AMP56" i="4"/>
  <c r="ALN69" i="4"/>
  <c r="AMD69" i="4"/>
  <c r="AMT69" i="4"/>
  <c r="ALU37" i="4"/>
  <c r="AMK37" i="4"/>
  <c r="ANA37" i="4"/>
  <c r="ALO129" i="4"/>
  <c r="AME129" i="4"/>
  <c r="AMU129" i="4"/>
  <c r="ALW60" i="4"/>
  <c r="AMM60" i="4"/>
  <c r="ALZ39" i="4"/>
  <c r="AMP39" i="4"/>
  <c r="ALX145" i="4"/>
  <c r="AMN145" i="4"/>
  <c r="AMB56" i="4"/>
  <c r="AMA56" i="4"/>
  <c r="AMR56" i="4"/>
  <c r="AMQ56" i="4"/>
  <c r="ALO157" i="4"/>
  <c r="ALP69" i="4"/>
  <c r="AMF69" i="4"/>
  <c r="AMV69" i="4"/>
  <c r="AMM37" i="4"/>
  <c r="ALQ129" i="4"/>
  <c r="AMG129" i="4"/>
  <c r="AMW129" i="4"/>
  <c r="ALY60" i="4"/>
  <c r="AMO60" i="4"/>
  <c r="ALU142" i="4"/>
  <c r="AMK142" i="4"/>
  <c r="ANA142" i="4"/>
  <c r="AMB39" i="4"/>
  <c r="AMR39" i="4"/>
  <c r="ALW14" i="4"/>
  <c r="AMM14" i="4"/>
  <c r="ALQ84" i="4"/>
  <c r="AMG84" i="4"/>
  <c r="AMW84" i="4"/>
  <c r="ALZ145" i="4"/>
  <c r="AMP145" i="4"/>
  <c r="AMG70" i="4"/>
  <c r="AMH70" i="4"/>
  <c r="AKH56" i="4"/>
  <c r="ALQ56" i="4"/>
  <c r="ALP56" i="4"/>
  <c r="AMA60" i="4"/>
  <c r="AMQ60" i="4"/>
  <c r="ALW142" i="4"/>
  <c r="AMM142" i="4"/>
  <c r="ANC142" i="4"/>
  <c r="ALN39" i="4"/>
  <c r="AMD39" i="4"/>
  <c r="AMT39" i="4"/>
  <c r="ALY14" i="4"/>
  <c r="AMO14" i="4"/>
  <c r="AMB145" i="4"/>
  <c r="AMR145" i="4"/>
  <c r="ALS70" i="4"/>
  <c r="AMI70" i="4"/>
  <c r="AMY70" i="4"/>
  <c r="AMJ70" i="4"/>
  <c r="ALR56" i="4"/>
  <c r="ALN56" i="4"/>
  <c r="ALU70" i="4"/>
  <c r="AMK70" i="4"/>
  <c r="ANA70" i="4"/>
  <c r="ALY56" i="4"/>
  <c r="ALP157" i="4"/>
  <c r="ALV157" i="4"/>
  <c r="AML157" i="4"/>
  <c r="ANB157" i="4"/>
  <c r="ALQ52" i="4"/>
  <c r="AMG52" i="4"/>
  <c r="AMW52" i="4"/>
  <c r="AMB72" i="4"/>
  <c r="AMR72" i="4"/>
  <c r="ALV7" i="4"/>
  <c r="AML7" i="4"/>
  <c r="ANB7" i="4"/>
  <c r="ALO5" i="4"/>
  <c r="AME5" i="4"/>
  <c r="AMU5" i="4"/>
  <c r="ALZ9" i="4"/>
  <c r="AMP9" i="4"/>
  <c r="ALT126" i="4"/>
  <c r="AMJ126" i="4"/>
  <c r="AMZ126" i="4"/>
  <c r="AMC107" i="4"/>
  <c r="AMS107" i="4"/>
  <c r="ALO56" i="4"/>
  <c r="AME56" i="4"/>
  <c r="AMU56" i="4"/>
  <c r="AMC72" i="4"/>
  <c r="AMS72" i="4"/>
  <c r="ALP5" i="4"/>
  <c r="AMF5" i="4"/>
  <c r="AMV5" i="4"/>
  <c r="AMA9" i="4"/>
  <c r="AMQ9" i="4"/>
  <c r="ALX121" i="4"/>
  <c r="AMB21" i="4"/>
  <c r="AMS21" i="4"/>
  <c r="AMR21" i="4"/>
  <c r="AMF56" i="4"/>
  <c r="AMV56" i="4"/>
  <c r="ALX157" i="4"/>
  <c r="AMN157" i="4"/>
  <c r="AND157" i="4"/>
  <c r="ALS52" i="4"/>
  <c r="AMI52" i="4"/>
  <c r="AMY52" i="4"/>
  <c r="ALN72" i="4"/>
  <c r="AMD72" i="4"/>
  <c r="AMT72" i="4"/>
  <c r="ALX7" i="4"/>
  <c r="AMN7" i="4"/>
  <c r="AND7" i="4"/>
  <c r="ALQ5" i="4"/>
  <c r="AMG5" i="4"/>
  <c r="AMW5" i="4"/>
  <c r="AKA9" i="4"/>
  <c r="AMB9" i="4"/>
  <c r="AMR9" i="4"/>
  <c r="ALV126" i="4"/>
  <c r="AML126" i="4"/>
  <c r="ANB126" i="4"/>
  <c r="ALO107" i="4"/>
  <c r="AME107" i="4"/>
  <c r="AMU107" i="4"/>
  <c r="ALZ121" i="4"/>
  <c r="ALV130" i="4"/>
  <c r="AML130" i="4"/>
  <c r="ANB130" i="4"/>
  <c r="AMK130" i="4"/>
  <c r="ALY157" i="4"/>
  <c r="AMO157" i="4"/>
  <c r="ALT52" i="4"/>
  <c r="AMJ52" i="4"/>
  <c r="AMZ52" i="4"/>
  <c r="ALY7" i="4"/>
  <c r="AMO7" i="4"/>
  <c r="ALW126" i="4"/>
  <c r="AMM126" i="4"/>
  <c r="ANC126" i="4"/>
  <c r="ALP107" i="4"/>
  <c r="AMF107" i="4"/>
  <c r="AMV107" i="4"/>
  <c r="ALW130" i="4"/>
  <c r="AMM130" i="4"/>
  <c r="ANC130" i="4"/>
  <c r="AMN130" i="4"/>
  <c r="AMC121" i="4"/>
  <c r="AMV121" i="4"/>
  <c r="AKC130" i="4"/>
  <c r="AKB130" i="4"/>
  <c r="AMA130" i="4"/>
  <c r="ALZ130" i="4"/>
  <c r="AMQ130" i="4"/>
  <c r="AMP130" i="4"/>
  <c r="AMR130" i="4"/>
  <c r="ALO21" i="4"/>
  <c r="AME21" i="4"/>
  <c r="AMU21" i="4"/>
  <c r="AKE70" i="4"/>
  <c r="AMA157" i="4"/>
  <c r="AMQ157" i="4"/>
  <c r="ALV52" i="4"/>
  <c r="AML52" i="4"/>
  <c r="ANB52" i="4"/>
  <c r="AMA7" i="4"/>
  <c r="AMQ7" i="4"/>
  <c r="ALY126" i="4"/>
  <c r="AMO126" i="4"/>
  <c r="ALR107" i="4"/>
  <c r="AMH107" i="4"/>
  <c r="AMX107" i="4"/>
  <c r="ALY130" i="4"/>
  <c r="AMO130" i="4"/>
  <c r="AMB157" i="4"/>
  <c r="AMR157" i="4"/>
  <c r="ALW52" i="4"/>
  <c r="AMM52" i="4"/>
  <c r="ALR72" i="4"/>
  <c r="AMH72" i="4"/>
  <c r="AMX72" i="4"/>
  <c r="AMB7" i="4"/>
  <c r="AMR7" i="4"/>
  <c r="ALU5" i="4"/>
  <c r="AMK5" i="4"/>
  <c r="ANA5" i="4"/>
  <c r="ALP9" i="4"/>
  <c r="AMF9" i="4"/>
  <c r="AMV9" i="4"/>
  <c r="ALZ126" i="4"/>
  <c r="AMP126" i="4"/>
  <c r="AME121" i="4"/>
  <c r="ANA130" i="4"/>
  <c r="ALQ36" i="4"/>
  <c r="ALP36" i="4"/>
  <c r="AMG36" i="4"/>
  <c r="AMF36" i="4"/>
  <c r="AMW36" i="4"/>
  <c r="AMV36" i="4"/>
  <c r="AMJ36" i="4"/>
  <c r="AMC157" i="4"/>
  <c r="AMS157" i="4"/>
  <c r="ALX52" i="4"/>
  <c r="AMN52" i="4"/>
  <c r="AMC7" i="4"/>
  <c r="AMS7" i="4"/>
  <c r="AMA126" i="4"/>
  <c r="AMQ126" i="4"/>
  <c r="ALT107" i="4"/>
  <c r="AMJ107" i="4"/>
  <c r="AMZ107" i="4"/>
  <c r="AMY121" i="4"/>
  <c r="AMF121" i="4"/>
  <c r="AMZ121" i="4"/>
  <c r="AMD21" i="4"/>
  <c r="AKE157" i="4"/>
  <c r="ALN157" i="4"/>
  <c r="AMD157" i="4"/>
  <c r="AMT157" i="4"/>
  <c r="ALY52" i="4"/>
  <c r="AMO52" i="4"/>
  <c r="ALT72" i="4"/>
  <c r="AMJ72" i="4"/>
  <c r="AMZ72" i="4"/>
  <c r="ALN7" i="4"/>
  <c r="AMD7" i="4"/>
  <c r="AMT7" i="4"/>
  <c r="ALW5" i="4"/>
  <c r="AMM5" i="4"/>
  <c r="ALR9" i="4"/>
  <c r="AMH9" i="4"/>
  <c r="AMX9" i="4"/>
  <c r="AMB126" i="4"/>
  <c r="AMR126" i="4"/>
  <c r="ALU107" i="4"/>
  <c r="AMK107" i="4"/>
  <c r="ANA107" i="4"/>
  <c r="ALV21" i="4"/>
  <c r="ALU21" i="4"/>
  <c r="ALS21" i="4"/>
  <c r="AML21" i="4"/>
  <c r="AMK21" i="4"/>
  <c r="AMI21" i="4"/>
  <c r="ANB21" i="4"/>
  <c r="ANA21" i="4"/>
  <c r="AMY21" i="4"/>
  <c r="ALP110" i="4"/>
  <c r="ALO110" i="4"/>
  <c r="AMF110" i="4"/>
  <c r="AME110" i="4"/>
  <c r="AMV110" i="4"/>
  <c r="AMU110" i="4"/>
  <c r="ALZ97" i="4"/>
  <c r="ALY97" i="4"/>
  <c r="AMP97" i="4"/>
  <c r="AMO97" i="4"/>
  <c r="ALV121" i="4"/>
  <c r="AML121" i="4"/>
  <c r="ANB121" i="4"/>
  <c r="ALQ121" i="4"/>
  <c r="ALP130" i="4"/>
  <c r="ALO130" i="4"/>
  <c r="AMF130" i="4"/>
  <c r="AME130" i="4"/>
  <c r="AMV130" i="4"/>
  <c r="AMU130" i="4"/>
  <c r="AMA97" i="4"/>
  <c r="AMQ97" i="4"/>
  <c r="ALR157" i="4"/>
  <c r="AMH157" i="4"/>
  <c r="AMX157" i="4"/>
  <c r="AMC52" i="4"/>
  <c r="AMS52" i="4"/>
  <c r="ALR7" i="4"/>
  <c r="AMH7" i="4"/>
  <c r="AMX7" i="4"/>
  <c r="ALP126" i="4"/>
  <c r="AMF126" i="4"/>
  <c r="AMV126" i="4"/>
  <c r="ALY107" i="4"/>
  <c r="AMO107" i="4"/>
  <c r="ALX21" i="4"/>
  <c r="AMN21" i="4"/>
  <c r="AND21" i="4"/>
  <c r="ANC21" i="4"/>
  <c r="AKC59" i="4"/>
  <c r="AKB59" i="4"/>
  <c r="ALY59" i="4"/>
  <c r="ALX59" i="4"/>
  <c r="AMO59" i="4"/>
  <c r="AMN59" i="4"/>
  <c r="AMB97" i="4"/>
  <c r="AMR97" i="4"/>
  <c r="AMC97" i="4"/>
  <c r="ALT149" i="4"/>
  <c r="ALS149" i="4"/>
  <c r="ALU149" i="4"/>
  <c r="AMJ149" i="4"/>
  <c r="AMI149" i="4"/>
  <c r="AMK149" i="4"/>
  <c r="AMZ149" i="4"/>
  <c r="AMY149" i="4"/>
  <c r="ALY72" i="4"/>
  <c r="AMO72" i="4"/>
  <c r="AKA5" i="4"/>
  <c r="AMB5" i="4"/>
  <c r="AMR5" i="4"/>
  <c r="ALW9" i="4"/>
  <c r="AMM9" i="4"/>
  <c r="ANC9" i="4"/>
  <c r="ALY121" i="4"/>
  <c r="AMO121" i="4"/>
  <c r="AKA121" i="4"/>
  <c r="AMM121" i="4"/>
  <c r="ALR130" i="4"/>
  <c r="ALQ130" i="4"/>
  <c r="AMH130" i="4"/>
  <c r="AMG130" i="4"/>
  <c r="AMX130" i="4"/>
  <c r="AMW130" i="4"/>
  <c r="ALS130" i="4"/>
  <c r="AMS97" i="4"/>
  <c r="ALV22" i="4"/>
  <c r="AMA22" i="4"/>
  <c r="ALZ22" i="4"/>
  <c r="ALX22" i="4"/>
  <c r="AML22" i="4"/>
  <c r="AMQ22" i="4"/>
  <c r="AMP22" i="4"/>
  <c r="AMN22" i="4"/>
  <c r="ANB22" i="4"/>
  <c r="AND22" i="4"/>
  <c r="ALT121" i="4"/>
  <c r="ALU130" i="4"/>
  <c r="ALZ59" i="4"/>
  <c r="AMP59" i="4"/>
  <c r="ALN97" i="4"/>
  <c r="AMP121" i="4"/>
  <c r="ALX130" i="4"/>
  <c r="AMA21" i="4"/>
  <c r="ALZ21" i="4"/>
  <c r="AMQ21" i="4"/>
  <c r="AMP21" i="4"/>
  <c r="AMA36" i="4"/>
  <c r="ALY36" i="4"/>
  <c r="AMQ36" i="4"/>
  <c r="AMO36" i="4"/>
  <c r="AMA59" i="4"/>
  <c r="AMD97" i="4"/>
  <c r="AMT97" i="4"/>
  <c r="AKB22" i="4"/>
  <c r="ALW22" i="4"/>
  <c r="AMM22" i="4"/>
  <c r="ANC22" i="4"/>
  <c r="ALU30" i="4"/>
  <c r="ALT30" i="4"/>
  <c r="AMK30" i="4"/>
  <c r="AMJ30" i="4"/>
  <c r="ANA30" i="4"/>
  <c r="AMZ30" i="4"/>
  <c r="ALN92" i="4"/>
  <c r="AMD92" i="4"/>
  <c r="AMT92" i="4"/>
  <c r="ALV36" i="4"/>
  <c r="AML36" i="4"/>
  <c r="ANB36" i="4"/>
  <c r="AMC59" i="4"/>
  <c r="AMS59" i="4"/>
  <c r="ALT110" i="4"/>
  <c r="AMJ110" i="4"/>
  <c r="AMZ110" i="4"/>
  <c r="ALO97" i="4"/>
  <c r="AME97" i="4"/>
  <c r="AMU97" i="4"/>
  <c r="AMJ22" i="4"/>
  <c r="ALW149" i="4"/>
  <c r="AMM149" i="4"/>
  <c r="ANC149" i="4"/>
  <c r="ALX120" i="4"/>
  <c r="AMA120" i="4"/>
  <c r="ALZ120" i="4"/>
  <c r="AMN120" i="4"/>
  <c r="AMQ120" i="4"/>
  <c r="AMP120" i="4"/>
  <c r="AKC22" i="4"/>
  <c r="ALY22" i="4"/>
  <c r="AMO22" i="4"/>
  <c r="ALX30" i="4"/>
  <c r="ALX149" i="4"/>
  <c r="AMN149" i="4"/>
  <c r="AND149" i="4"/>
  <c r="ALS148" i="4"/>
  <c r="ALR148" i="4"/>
  <c r="ALQ148" i="4"/>
  <c r="AMI148" i="4"/>
  <c r="AMH148" i="4"/>
  <c r="AMG148" i="4"/>
  <c r="AMY148" i="4"/>
  <c r="AMX148" i="4"/>
  <c r="AMW148" i="4"/>
  <c r="ANA148" i="4"/>
  <c r="ALW30" i="4"/>
  <c r="AMM30" i="4"/>
  <c r="ANC30" i="4"/>
  <c r="ALR97" i="4"/>
  <c r="AMH97" i="4"/>
  <c r="AMX97" i="4"/>
  <c r="ALQ59" i="4"/>
  <c r="AMG59" i="4"/>
  <c r="AMW59" i="4"/>
  <c r="ALX110" i="4"/>
  <c r="AMN110" i="4"/>
  <c r="ALS97" i="4"/>
  <c r="AMI97" i="4"/>
  <c r="AMY97" i="4"/>
  <c r="ALQ22" i="4"/>
  <c r="AKC30" i="4"/>
  <c r="ALY30" i="4"/>
  <c r="AMO30" i="4"/>
  <c r="AMI30" i="4"/>
  <c r="AMO110" i="4"/>
  <c r="ALR22" i="4"/>
  <c r="ALZ30" i="4"/>
  <c r="AMP30" i="4"/>
  <c r="ALS59" i="4"/>
  <c r="AMI59" i="4"/>
  <c r="AMY59" i="4"/>
  <c r="ALZ110" i="4"/>
  <c r="AMP110" i="4"/>
  <c r="ALN22" i="4"/>
  <c r="AMD22" i="4"/>
  <c r="AMT22" i="4"/>
  <c r="ALS22" i="4"/>
  <c r="AMW22" i="4"/>
  <c r="AMA30" i="4"/>
  <c r="AMQ30" i="4"/>
  <c r="ALY148" i="4"/>
  <c r="ALV148" i="4"/>
  <c r="AMO148" i="4"/>
  <c r="AML148" i="4"/>
  <c r="ANB148" i="4"/>
  <c r="ALT22" i="4"/>
  <c r="AMX22" i="4"/>
  <c r="ALR135" i="4"/>
  <c r="ALQ135" i="4"/>
  <c r="AMH135" i="4"/>
  <c r="AMG135" i="4"/>
  <c r="AMX135" i="4"/>
  <c r="AMW135" i="4"/>
  <c r="AMB154" i="4"/>
  <c r="ALZ154" i="4"/>
  <c r="AMR154" i="4"/>
  <c r="AMP154" i="4"/>
  <c r="ALU59" i="4"/>
  <c r="AMK59" i="4"/>
  <c r="ANA59" i="4"/>
  <c r="AMB110" i="4"/>
  <c r="AMR110" i="4"/>
  <c r="ALP22" i="4"/>
  <c r="AMF22" i="4"/>
  <c r="AMV22" i="4"/>
  <c r="AMY22" i="4"/>
  <c r="AMS30" i="4"/>
  <c r="ALR119" i="4"/>
  <c r="ALO119" i="4"/>
  <c r="AMH119" i="4"/>
  <c r="AME119" i="4"/>
  <c r="AMX119" i="4"/>
  <c r="AMU119" i="4"/>
  <c r="AMA154" i="4"/>
  <c r="AMQ154" i="4"/>
  <c r="ALV59" i="4"/>
  <c r="AML59" i="4"/>
  <c r="ANB59" i="4"/>
  <c r="AKB110" i="4"/>
  <c r="AMC110" i="4"/>
  <c r="AMS110" i="4"/>
  <c r="ALN149" i="4"/>
  <c r="ALP149" i="4"/>
  <c r="AMA148" i="4"/>
  <c r="AMQ148" i="4"/>
  <c r="ALP119" i="4"/>
  <c r="AMF119" i="4"/>
  <c r="AMV119" i="4"/>
  <c r="ALP30" i="4"/>
  <c r="ALO30" i="4"/>
  <c r="AMF30" i="4"/>
  <c r="AME30" i="4"/>
  <c r="AMV30" i="4"/>
  <c r="AMU30" i="4"/>
  <c r="AKD92" i="4"/>
  <c r="AKC92" i="4"/>
  <c r="ALV135" i="4"/>
  <c r="AML135" i="4"/>
  <c r="ANB135" i="4"/>
  <c r="ALO154" i="4"/>
  <c r="AME154" i="4"/>
  <c r="AMU154" i="4"/>
  <c r="AMC154" i="4"/>
  <c r="AMS154" i="4"/>
  <c r="ALV53" i="4"/>
  <c r="ALT53" i="4"/>
  <c r="AML53" i="4"/>
  <c r="AMJ53" i="4"/>
  <c r="ANB53" i="4"/>
  <c r="AMZ53" i="4"/>
  <c r="ALQ30" i="4"/>
  <c r="AMG30" i="4"/>
  <c r="AMW30" i="4"/>
  <c r="AMA92" i="4"/>
  <c r="AMQ92" i="4"/>
  <c r="ALU53" i="4"/>
  <c r="AMK53" i="4"/>
  <c r="ANA53" i="4"/>
  <c r="AMG22" i="4"/>
  <c r="ALR30" i="4"/>
  <c r="AMH30" i="4"/>
  <c r="AMX30" i="4"/>
  <c r="AMC92" i="4"/>
  <c r="AMS92" i="4"/>
  <c r="ALZ92" i="4"/>
  <c r="ALY53" i="4"/>
  <c r="AMO53" i="4"/>
  <c r="ALV149" i="4"/>
  <c r="AML149" i="4"/>
  <c r="ANB149" i="4"/>
  <c r="ALT135" i="4"/>
  <c r="AMJ135" i="4"/>
  <c r="AMZ135" i="4"/>
  <c r="ALN154" i="4"/>
  <c r="AMD154" i="4"/>
  <c r="AMT154" i="4"/>
  <c r="AKB99" i="4"/>
  <c r="AMN99" i="4"/>
  <c r="AKC120" i="4"/>
  <c r="ALY120" i="4"/>
  <c r="AMO120" i="4"/>
  <c r="ALS131" i="4"/>
  <c r="AMK103" i="4"/>
  <c r="AMB148" i="4"/>
  <c r="AMR148" i="4"/>
  <c r="ALU119" i="4"/>
  <c r="AMK119" i="4"/>
  <c r="ANA119" i="4"/>
  <c r="AMB92" i="4"/>
  <c r="AMR92" i="4"/>
  <c r="ALU135" i="4"/>
  <c r="AMK135" i="4"/>
  <c r="ANA135" i="4"/>
  <c r="AKC99" i="4"/>
  <c r="AMO99" i="4"/>
  <c r="AMH131" i="4"/>
  <c r="AMC148" i="4"/>
  <c r="AMS148" i="4"/>
  <c r="ALV119" i="4"/>
  <c r="AML119" i="4"/>
  <c r="ALP154" i="4"/>
  <c r="AMF154" i="4"/>
  <c r="AMV154" i="4"/>
  <c r="ALZ53" i="4"/>
  <c r="AMP53" i="4"/>
  <c r="ALP99" i="4"/>
  <c r="AMP99" i="4"/>
  <c r="ALO155" i="4"/>
  <c r="ALN155" i="4"/>
  <c r="AME155" i="4"/>
  <c r="AMD155" i="4"/>
  <c r="AMU155" i="4"/>
  <c r="AMT155" i="4"/>
  <c r="AMB120" i="4"/>
  <c r="AMR120" i="4"/>
  <c r="ALP131" i="4"/>
  <c r="AMF131" i="4"/>
  <c r="AMV131" i="4"/>
  <c r="AMI131" i="4"/>
  <c r="ALY149" i="4"/>
  <c r="AMO149" i="4"/>
  <c r="AKB148" i="4"/>
  <c r="ALW135" i="4"/>
  <c r="AMM135" i="4"/>
  <c r="ANC135" i="4"/>
  <c r="ALQ154" i="4"/>
  <c r="AMG154" i="4"/>
  <c r="AMW154" i="4"/>
  <c r="AMA53" i="4"/>
  <c r="AMQ53" i="4"/>
  <c r="AMB99" i="4"/>
  <c r="AMR99" i="4"/>
  <c r="ALQ99" i="4"/>
  <c r="ALQ131" i="4"/>
  <c r="AMG131" i="4"/>
  <c r="AMW131" i="4"/>
  <c r="AMX131" i="4"/>
  <c r="AND141" i="4"/>
  <c r="AMO138" i="4"/>
  <c r="ALZ149" i="4"/>
  <c r="AMP149" i="4"/>
  <c r="ALO92" i="4"/>
  <c r="AME92" i="4"/>
  <c r="AMU92" i="4"/>
  <c r="ALX135" i="4"/>
  <c r="AMN135" i="4"/>
  <c r="AMV99" i="4"/>
  <c r="ALP155" i="4"/>
  <c r="AMF155" i="4"/>
  <c r="AMV155" i="4"/>
  <c r="AMC120" i="4"/>
  <c r="AMS120" i="4"/>
  <c r="ALT131" i="4"/>
  <c r="AMJ131" i="4"/>
  <c r="AMZ131" i="4"/>
  <c r="AMY131" i="4"/>
  <c r="ALT99" i="4"/>
  <c r="AMW99" i="4"/>
  <c r="ALR155" i="4"/>
  <c r="ALQ155" i="4"/>
  <c r="AMJ155" i="4"/>
  <c r="AMH155" i="4"/>
  <c r="AMG155" i="4"/>
  <c r="AMZ155" i="4"/>
  <c r="AMX155" i="4"/>
  <c r="AMW155" i="4"/>
  <c r="AKE149" i="4"/>
  <c r="AMB149" i="4"/>
  <c r="AMR149" i="4"/>
  <c r="ALZ119" i="4"/>
  <c r="AMP119" i="4"/>
  <c r="ALZ135" i="4"/>
  <c r="AMP135" i="4"/>
  <c r="ALO99" i="4"/>
  <c r="AME99" i="4"/>
  <c r="AMU99" i="4"/>
  <c r="ALW99" i="4"/>
  <c r="ALV155" i="4"/>
  <c r="AML155" i="4"/>
  <c r="ANB155" i="4"/>
  <c r="AMA57" i="4"/>
  <c r="AMQ57" i="4"/>
  <c r="ALS103" i="4"/>
  <c r="AMI103" i="4"/>
  <c r="AMY103" i="4"/>
  <c r="AMA119" i="4"/>
  <c r="AMQ119" i="4"/>
  <c r="ALR92" i="4"/>
  <c r="AMH92" i="4"/>
  <c r="AMX92" i="4"/>
  <c r="AKA135" i="4"/>
  <c r="ALU154" i="4"/>
  <c r="AMK154" i="4"/>
  <c r="ANA154" i="4"/>
  <c r="ALO53" i="4"/>
  <c r="AME53" i="4"/>
  <c r="AMU53" i="4"/>
  <c r="ALX99" i="4"/>
  <c r="AMK155" i="4"/>
  <c r="AMB119" i="4"/>
  <c r="AMR119" i="4"/>
  <c r="AMB135" i="4"/>
  <c r="AMR135" i="4"/>
  <c r="ALV154" i="4"/>
  <c r="AML154" i="4"/>
  <c r="ANB154" i="4"/>
  <c r="ALP53" i="4"/>
  <c r="AMF53" i="4"/>
  <c r="AMV53" i="4"/>
  <c r="ANC99" i="4"/>
  <c r="ALQ108" i="4"/>
  <c r="AKB94" i="4"/>
  <c r="AKC94" i="4"/>
  <c r="ALO149" i="4"/>
  <c r="AME149" i="4"/>
  <c r="AMU149" i="4"/>
  <c r="ALT92" i="4"/>
  <c r="AMJ92" i="4"/>
  <c r="AMZ92" i="4"/>
  <c r="AMC135" i="4"/>
  <c r="AMS135" i="4"/>
  <c r="ALN108" i="4"/>
  <c r="AMD108" i="4"/>
  <c r="AMT108" i="4"/>
  <c r="ALR108" i="4"/>
  <c r="AMS57" i="4"/>
  <c r="AME147" i="4"/>
  <c r="ALY138" i="4"/>
  <c r="ALV138" i="4"/>
  <c r="ALT138" i="4"/>
  <c r="AMF99" i="4"/>
  <c r="ALP108" i="4"/>
  <c r="AMF108" i="4"/>
  <c r="AMV108" i="4"/>
  <c r="AMH108" i="4"/>
  <c r="ALN147" i="4"/>
  <c r="AMD147" i="4"/>
  <c r="AMU147" i="4"/>
  <c r="ALU99" i="4"/>
  <c r="AMK99" i="4"/>
  <c r="ANA99" i="4"/>
  <c r="AMG99" i="4"/>
  <c r="AKB155" i="4"/>
  <c r="ALX155" i="4"/>
  <c r="AMN155" i="4"/>
  <c r="AND155" i="4"/>
  <c r="AMW108" i="4"/>
  <c r="ALV141" i="4"/>
  <c r="ALY141" i="4"/>
  <c r="AML141" i="4"/>
  <c r="ANB141" i="4"/>
  <c r="ALW138" i="4"/>
  <c r="AMM138" i="4"/>
  <c r="ANC138" i="4"/>
  <c r="ALV99" i="4"/>
  <c r="AML99" i="4"/>
  <c r="ANB99" i="4"/>
  <c r="AKC155" i="4"/>
  <c r="ALY155" i="4"/>
  <c r="AMO155" i="4"/>
  <c r="AMX108" i="4"/>
  <c r="ALW141" i="4"/>
  <c r="AMM141" i="4"/>
  <c r="ANC141" i="4"/>
  <c r="ALO147" i="4"/>
  <c r="AMW147" i="4"/>
  <c r="AND99" i="4"/>
  <c r="AMJ99" i="4"/>
  <c r="ALQ147" i="4"/>
  <c r="AMO141" i="4"/>
  <c r="ALN57" i="4"/>
  <c r="AMD57" i="4"/>
  <c r="AMT57" i="4"/>
  <c r="ALV103" i="4"/>
  <c r="AML103" i="4"/>
  <c r="ANB103" i="4"/>
  <c r="AMF147" i="4"/>
  <c r="ALU138" i="4"/>
  <c r="AMK138" i="4"/>
  <c r="ANA138" i="4"/>
  <c r="ALN122" i="4"/>
  <c r="AMD122" i="4"/>
  <c r="AMB122" i="4"/>
  <c r="AMT122" i="4"/>
  <c r="AMR122" i="4"/>
  <c r="AMG147" i="4"/>
  <c r="AMU138" i="4"/>
  <c r="AMC122" i="4"/>
  <c r="AMS122" i="4"/>
  <c r="AMA128" i="4"/>
  <c r="ALY128" i="4"/>
  <c r="AMQ128" i="4"/>
  <c r="AMO128" i="4"/>
  <c r="ALT108" i="4"/>
  <c r="AMJ108" i="4"/>
  <c r="AMZ108" i="4"/>
  <c r="ALU131" i="4"/>
  <c r="AMK131" i="4"/>
  <c r="ANA131" i="4"/>
  <c r="ALP57" i="4"/>
  <c r="AMF57" i="4"/>
  <c r="AMV57" i="4"/>
  <c r="ALX103" i="4"/>
  <c r="AMN103" i="4"/>
  <c r="ALX138" i="4"/>
  <c r="AMN138" i="4"/>
  <c r="AND138" i="4"/>
  <c r="AMW138" i="4"/>
  <c r="AMB94" i="4"/>
  <c r="AMA94" i="4"/>
  <c r="AMR94" i="4"/>
  <c r="AMQ94" i="4"/>
  <c r="AMZ94" i="4"/>
  <c r="ALO138" i="4"/>
  <c r="ALO122" i="4"/>
  <c r="AME122" i="4"/>
  <c r="AMU122" i="4"/>
  <c r="ALP122" i="4"/>
  <c r="AMM147" i="4"/>
  <c r="AKC138" i="4"/>
  <c r="ALZ138" i="4"/>
  <c r="AMP138" i="4"/>
  <c r="ALQ138" i="4"/>
  <c r="ANB138" i="4"/>
  <c r="AMB128" i="4"/>
  <c r="AMR128" i="4"/>
  <c r="AMC128" i="4"/>
  <c r="ALW108" i="4"/>
  <c r="AMM108" i="4"/>
  <c r="ANC108" i="4"/>
  <c r="ALX131" i="4"/>
  <c r="AMN131" i="4"/>
  <c r="ALS57" i="4"/>
  <c r="AMI57" i="4"/>
  <c r="AMY57" i="4"/>
  <c r="AMA103" i="4"/>
  <c r="AMQ103" i="4"/>
  <c r="ALR147" i="4"/>
  <c r="AMH147" i="4"/>
  <c r="AMX147" i="4"/>
  <c r="ALP147" i="4"/>
  <c r="AMN147" i="4"/>
  <c r="ALO94" i="4"/>
  <c r="AME94" i="4"/>
  <c r="AMU94" i="4"/>
  <c r="ALQ122" i="4"/>
  <c r="AMG122" i="4"/>
  <c r="AMW122" i="4"/>
  <c r="AMF122" i="4"/>
  <c r="AMS128" i="4"/>
  <c r="ALP65" i="4"/>
  <c r="ALN65" i="4"/>
  <c r="AMF65" i="4"/>
  <c r="AMD65" i="4"/>
  <c r="AMV65" i="4"/>
  <c r="AMT65" i="4"/>
  <c r="AMX65" i="4"/>
  <c r="ALX108" i="4"/>
  <c r="AMN108" i="4"/>
  <c r="ALQ120" i="4"/>
  <c r="AMG120" i="4"/>
  <c r="AMW120" i="4"/>
  <c r="ALY131" i="4"/>
  <c r="AMO131" i="4"/>
  <c r="ALO141" i="4"/>
  <c r="AME141" i="4"/>
  <c r="AMU141" i="4"/>
  <c r="ALT57" i="4"/>
  <c r="AMJ57" i="4"/>
  <c r="AMZ57" i="4"/>
  <c r="AMB103" i="4"/>
  <c r="AMR103" i="4"/>
  <c r="ALO65" i="4"/>
  <c r="AME65" i="4"/>
  <c r="ALS155" i="4"/>
  <c r="AMI155" i="4"/>
  <c r="AMY155" i="4"/>
  <c r="ALY108" i="4"/>
  <c r="AMO108" i="4"/>
  <c r="ALR120" i="4"/>
  <c r="AMH120" i="4"/>
  <c r="AMX120" i="4"/>
  <c r="ALZ131" i="4"/>
  <c r="AMP131" i="4"/>
  <c r="ALP141" i="4"/>
  <c r="AMF141" i="4"/>
  <c r="AMV141" i="4"/>
  <c r="ALU57" i="4"/>
  <c r="AMK57" i="4"/>
  <c r="ANA57" i="4"/>
  <c r="AMC103" i="4"/>
  <c r="AMS103" i="4"/>
  <c r="ALT147" i="4"/>
  <c r="AMJ147" i="4"/>
  <c r="AMZ147" i="4"/>
  <c r="ALP94" i="4"/>
  <c r="AMF94" i="4"/>
  <c r="AMV94" i="4"/>
  <c r="AMV122" i="4"/>
  <c r="AMB98" i="4"/>
  <c r="ALZ98" i="4"/>
  <c r="AMR98" i="4"/>
  <c r="AMP98" i="4"/>
  <c r="ALT155" i="4"/>
  <c r="ALZ108" i="4"/>
  <c r="AMP108" i="4"/>
  <c r="ALS120" i="4"/>
  <c r="AMI120" i="4"/>
  <c r="AMY120" i="4"/>
  <c r="AMA131" i="4"/>
  <c r="AMQ131" i="4"/>
  <c r="ALQ141" i="4"/>
  <c r="AMG141" i="4"/>
  <c r="AMW141" i="4"/>
  <c r="ALV57" i="4"/>
  <c r="AML57" i="4"/>
  <c r="ANB57" i="4"/>
  <c r="AKE103" i="4"/>
  <c r="ALN103" i="4"/>
  <c r="AMD103" i="4"/>
  <c r="AMT103" i="4"/>
  <c r="ALU147" i="4"/>
  <c r="AMK147" i="4"/>
  <c r="ANA147" i="4"/>
  <c r="ALV147" i="4"/>
  <c r="AMS147" i="4"/>
  <c r="ALN94" i="4"/>
  <c r="ALV122" i="4"/>
  <c r="ALU122" i="4"/>
  <c r="ALT122" i="4"/>
  <c r="AML122" i="4"/>
  <c r="AMK122" i="4"/>
  <c r="AMJ122" i="4"/>
  <c r="ANB122" i="4"/>
  <c r="ANA122" i="4"/>
  <c r="AMZ122" i="4"/>
  <c r="AND122" i="4"/>
  <c r="ALQ65" i="4"/>
  <c r="AMG65" i="4"/>
  <c r="AMW65" i="4"/>
  <c r="AMT147" i="4"/>
  <c r="ALP138" i="4"/>
  <c r="AMF138" i="4"/>
  <c r="AMV138" i="4"/>
  <c r="AME138" i="4"/>
  <c r="ALT94" i="4"/>
  <c r="AKC143" i="4"/>
  <c r="AKB143" i="4"/>
  <c r="ALZ143" i="4"/>
  <c r="ALX143" i="4"/>
  <c r="AMP143" i="4"/>
  <c r="AMN143" i="4"/>
  <c r="AMV147" i="4"/>
  <c r="AMG138" i="4"/>
  <c r="ALU94" i="4"/>
  <c r="AMK94" i="4"/>
  <c r="ANA94" i="4"/>
  <c r="ALV94" i="4"/>
  <c r="ALY122" i="4"/>
  <c r="AMO122" i="4"/>
  <c r="ANC122" i="4"/>
  <c r="ALY143" i="4"/>
  <c r="AMO143" i="4"/>
  <c r="AKA147" i="4"/>
  <c r="ALR138" i="4"/>
  <c r="AMH138" i="4"/>
  <c r="AMX138" i="4"/>
  <c r="AMD94" i="4"/>
  <c r="ALZ147" i="4"/>
  <c r="AMP147" i="4"/>
  <c r="AMC147" i="4"/>
  <c r="AML138" i="4"/>
  <c r="ALW94" i="4"/>
  <c r="AMM94" i="4"/>
  <c r="ANC94" i="4"/>
  <c r="AMA143" i="4"/>
  <c r="AMQ143" i="4"/>
  <c r="AMB143" i="4"/>
  <c r="ALR161" i="4"/>
  <c r="ALO161" i="4"/>
  <c r="AMI161" i="4"/>
  <c r="AMF161" i="4"/>
  <c r="AME161" i="4"/>
  <c r="AMW161" i="4"/>
  <c r="AMU161" i="4"/>
  <c r="ANB147" i="4"/>
  <c r="ALS138" i="4"/>
  <c r="AMI138" i="4"/>
  <c r="AMY138" i="4"/>
  <c r="AMJ94" i="4"/>
  <c r="AMR143" i="4"/>
  <c r="ALP161" i="4"/>
  <c r="AMV161" i="4"/>
  <c r="ALN128" i="4"/>
  <c r="AMD128" i="4"/>
  <c r="AMT128" i="4"/>
  <c r="ALS65" i="4"/>
  <c r="AMI65" i="4"/>
  <c r="AMY65" i="4"/>
  <c r="ALO98" i="4"/>
  <c r="AME98" i="4"/>
  <c r="AMU98" i="4"/>
  <c r="AMM161" i="4"/>
  <c r="ALR122" i="4"/>
  <c r="AMH122" i="4"/>
  <c r="AMX122" i="4"/>
  <c r="AKG143" i="4"/>
  <c r="ALN143" i="4"/>
  <c r="AMD143" i="4"/>
  <c r="AMT143" i="4"/>
  <c r="ALW161" i="4"/>
  <c r="ALT83" i="4"/>
  <c r="ALQ83" i="4"/>
  <c r="AMJ83" i="4"/>
  <c r="AMG83" i="4"/>
  <c r="AMZ83" i="4"/>
  <c r="AMW83" i="4"/>
  <c r="ALR83" i="4"/>
  <c r="AMB118" i="4"/>
  <c r="AMR118" i="4"/>
  <c r="ALU134" i="4"/>
  <c r="AMK134" i="4"/>
  <c r="ANA134" i="4"/>
  <c r="ALP144" i="4"/>
  <c r="ALR162" i="4"/>
  <c r="ALQ98" i="4"/>
  <c r="AMG98" i="4"/>
  <c r="AMW98" i="4"/>
  <c r="AMF144" i="4"/>
  <c r="AMH162" i="4"/>
  <c r="ALP143" i="4"/>
  <c r="AMF143" i="4"/>
  <c r="AMV143" i="4"/>
  <c r="ALQ128" i="4"/>
  <c r="AMG128" i="4"/>
  <c r="AMW128" i="4"/>
  <c r="ALV65" i="4"/>
  <c r="AML65" i="4"/>
  <c r="ANB65" i="4"/>
  <c r="ALR98" i="4"/>
  <c r="AMH98" i="4"/>
  <c r="AMX98" i="4"/>
  <c r="AMP161" i="4"/>
  <c r="ALS83" i="4"/>
  <c r="AMI83" i="4"/>
  <c r="ALZ83" i="4"/>
  <c r="AMC58" i="4"/>
  <c r="AMB58" i="4"/>
  <c r="AMU58" i="4"/>
  <c r="AMS58" i="4"/>
  <c r="AMR58" i="4"/>
  <c r="AMS118" i="4"/>
  <c r="AMC144" i="4"/>
  <c r="AMS144" i="4"/>
  <c r="AMV144" i="4"/>
  <c r="ALP162" i="4"/>
  <c r="AMF162" i="4"/>
  <c r="AMV162" i="4"/>
  <c r="AMX162" i="4"/>
  <c r="ALQ143" i="4"/>
  <c r="AMG143" i="4"/>
  <c r="AMW143" i="4"/>
  <c r="ALR128" i="4"/>
  <c r="AMH128" i="4"/>
  <c r="AMX128" i="4"/>
  <c r="ALW65" i="4"/>
  <c r="AMM65" i="4"/>
  <c r="ANC65" i="4"/>
  <c r="AMZ161" i="4"/>
  <c r="ALZ161" i="4"/>
  <c r="AMQ161" i="4"/>
  <c r="AMA83" i="4"/>
  <c r="ALN144" i="4"/>
  <c r="AMD144" i="4"/>
  <c r="AMT144" i="4"/>
  <c r="ALQ162" i="4"/>
  <c r="AMG162" i="4"/>
  <c r="AMW162" i="4"/>
  <c r="ALX91" i="4"/>
  <c r="ALV91" i="4"/>
  <c r="AMB105" i="4"/>
  <c r="AMG105" i="4"/>
  <c r="AMR105" i="4"/>
  <c r="AMV105" i="4"/>
  <c r="ALO105" i="4"/>
  <c r="ALR143" i="4"/>
  <c r="AMH143" i="4"/>
  <c r="AMX143" i="4"/>
  <c r="ALS128" i="4"/>
  <c r="AMI128" i="4"/>
  <c r="AMY128" i="4"/>
  <c r="ALO144" i="4"/>
  <c r="AME144" i="4"/>
  <c r="AMU144" i="4"/>
  <c r="AKA91" i="4"/>
  <c r="ALZ91" i="4"/>
  <c r="AMM91" i="4"/>
  <c r="ANC91" i="4"/>
  <c r="AKD94" i="4"/>
  <c r="ALW122" i="4"/>
  <c r="AMM122" i="4"/>
  <c r="ALS143" i="4"/>
  <c r="AMI143" i="4"/>
  <c r="AMY143" i="4"/>
  <c r="ALT128" i="4"/>
  <c r="AMJ128" i="4"/>
  <c r="AMZ128" i="4"/>
  <c r="ALY65" i="4"/>
  <c r="AMO65" i="4"/>
  <c r="ALU98" i="4"/>
  <c r="AMK98" i="4"/>
  <c r="ANA98" i="4"/>
  <c r="ALV161" i="4"/>
  <c r="AML161" i="4"/>
  <c r="ANB161" i="4"/>
  <c r="AMS161" i="4"/>
  <c r="ALV83" i="4"/>
  <c r="AML83" i="4"/>
  <c r="ANB83" i="4"/>
  <c r="AMK83" i="4"/>
  <c r="ALU58" i="4"/>
  <c r="AKC8" i="4"/>
  <c r="ALY8" i="4"/>
  <c r="AMO8" i="4"/>
  <c r="AKB91" i="4"/>
  <c r="AMN91" i="4"/>
  <c r="AND91" i="4"/>
  <c r="ALZ65" i="4"/>
  <c r="AMP65" i="4"/>
  <c r="ALV98" i="4"/>
  <c r="AML98" i="4"/>
  <c r="ANB98" i="4"/>
  <c r="AMC161" i="4"/>
  <c r="AMP83" i="4"/>
  <c r="ALZ8" i="4"/>
  <c r="AMP8" i="4"/>
  <c r="AKC91" i="4"/>
  <c r="AKB83" i="4"/>
  <c r="ALX83" i="4"/>
  <c r="AMN83" i="4"/>
  <c r="AND83" i="4"/>
  <c r="AMQ83" i="4"/>
  <c r="AMK58" i="4"/>
  <c r="ALV134" i="4"/>
  <c r="AMA8" i="4"/>
  <c r="AMQ8" i="4"/>
  <c r="AMP91" i="4"/>
  <c r="ALZ122" i="4"/>
  <c r="AMP122" i="4"/>
  <c r="ALV143" i="4"/>
  <c r="AML143" i="4"/>
  <c r="ANB143" i="4"/>
  <c r="ALW128" i="4"/>
  <c r="AMM128" i="4"/>
  <c r="ANC128" i="4"/>
  <c r="AMB65" i="4"/>
  <c r="AMR65" i="4"/>
  <c r="ALX98" i="4"/>
  <c r="AMN98" i="4"/>
  <c r="ALY83" i="4"/>
  <c r="AMC83" i="4"/>
  <c r="AMB83" i="4"/>
  <c r="AMO83" i="4"/>
  <c r="AMS83" i="4"/>
  <c r="AMR83" i="4"/>
  <c r="AMX83" i="4"/>
  <c r="ALR58" i="4"/>
  <c r="AMH58" i="4"/>
  <c r="AMX58" i="4"/>
  <c r="AMV58" i="4"/>
  <c r="AML134" i="4"/>
  <c r="AMB8" i="4"/>
  <c r="AKB65" i="4"/>
  <c r="AMX161" i="4"/>
  <c r="ALT58" i="4"/>
  <c r="AMJ58" i="4"/>
  <c r="AMZ58" i="4"/>
  <c r="AMH161" i="4"/>
  <c r="ALO83" i="4"/>
  <c r="ALN83" i="4"/>
  <c r="AME83" i="4"/>
  <c r="AMD83" i="4"/>
  <c r="AMU83" i="4"/>
  <c r="AMT83" i="4"/>
  <c r="ALV58" i="4"/>
  <c r="AML58" i="4"/>
  <c r="ANB58" i="4"/>
  <c r="ALN118" i="4"/>
  <c r="AMD118" i="4"/>
  <c r="AMT118" i="4"/>
  <c r="ALW134" i="4"/>
  <c r="AMM134" i="4"/>
  <c r="ANC134" i="4"/>
  <c r="ALQ144" i="4"/>
  <c r="AMG144" i="4"/>
  <c r="AMW144" i="4"/>
  <c r="AMC8" i="4"/>
  <c r="AMS8" i="4"/>
  <c r="ALS162" i="4"/>
  <c r="AMI162" i="4"/>
  <c r="AMY162" i="4"/>
  <c r="AMZ91" i="4"/>
  <c r="AMC105" i="4"/>
  <c r="AMS105" i="4"/>
  <c r="ALP105" i="4"/>
  <c r="AMT105" i="4"/>
  <c r="ALU50" i="4"/>
  <c r="AMK50" i="4"/>
  <c r="ANA50" i="4"/>
  <c r="ALX146" i="4"/>
  <c r="AMN146" i="4"/>
  <c r="AND146" i="4"/>
  <c r="ALU11" i="4"/>
  <c r="ALR11" i="4"/>
  <c r="ALQ11" i="4"/>
  <c r="AMH11" i="4"/>
  <c r="AMG11" i="4"/>
  <c r="AMX11" i="4"/>
  <c r="AMW11" i="4"/>
  <c r="ALW58" i="4"/>
  <c r="AMM58" i="4"/>
  <c r="ANC58" i="4"/>
  <c r="ALO118" i="4"/>
  <c r="AME118" i="4"/>
  <c r="AMU118" i="4"/>
  <c r="ALX134" i="4"/>
  <c r="AMN134" i="4"/>
  <c r="AND134" i="4"/>
  <c r="ALR144" i="4"/>
  <c r="AMH144" i="4"/>
  <c r="AMX144" i="4"/>
  <c r="ALN8" i="4"/>
  <c r="AMD8" i="4"/>
  <c r="AMT8" i="4"/>
  <c r="ALT162" i="4"/>
  <c r="AMJ162" i="4"/>
  <c r="AMZ162" i="4"/>
  <c r="ALN91" i="4"/>
  <c r="ALQ105" i="4"/>
  <c r="AMU105" i="4"/>
  <c r="ALY50" i="4"/>
  <c r="ALX58" i="4"/>
  <c r="AMN58" i="4"/>
  <c r="AND58" i="4"/>
  <c r="ALP118" i="4"/>
  <c r="AMF118" i="4"/>
  <c r="AMV118" i="4"/>
  <c r="ALY134" i="4"/>
  <c r="AMO134" i="4"/>
  <c r="ALS144" i="4"/>
  <c r="AMI144" i="4"/>
  <c r="AMY144" i="4"/>
  <c r="ALO8" i="4"/>
  <c r="AME8" i="4"/>
  <c r="AMU8" i="4"/>
  <c r="ALY91" i="4"/>
  <c r="AMO91" i="4"/>
  <c r="AMI91" i="4"/>
  <c r="ALZ68" i="4"/>
  <c r="AMP68" i="4"/>
  <c r="ALY58" i="4"/>
  <c r="AMO58" i="4"/>
  <c r="ALQ118" i="4"/>
  <c r="AMG118" i="4"/>
  <c r="AMW118" i="4"/>
  <c r="ALZ134" i="4"/>
  <c r="AMP134" i="4"/>
  <c r="ALT144" i="4"/>
  <c r="AMJ144" i="4"/>
  <c r="AMZ144" i="4"/>
  <c r="ALP8" i="4"/>
  <c r="AMF8" i="4"/>
  <c r="AMV8" i="4"/>
  <c r="AMJ91" i="4"/>
  <c r="ALW105" i="4"/>
  <c r="AMW105" i="4"/>
  <c r="ALX50" i="4"/>
  <c r="AMN50" i="4"/>
  <c r="AND50" i="4"/>
  <c r="AMC50" i="4"/>
  <c r="AMA68" i="4"/>
  <c r="AMQ68" i="4"/>
  <c r="ALW162" i="4"/>
  <c r="AMM162" i="4"/>
  <c r="ANC162" i="4"/>
  <c r="AMA91" i="4"/>
  <c r="AMQ91" i="4"/>
  <c r="ALY105" i="4"/>
  <c r="AMH50" i="4"/>
  <c r="ALS91" i="4"/>
  <c r="ALR105" i="4"/>
  <c r="AMH105" i="4"/>
  <c r="AMX105" i="4"/>
  <c r="ANC105" i="4"/>
  <c r="AMA50" i="4"/>
  <c r="AMQ50" i="4"/>
  <c r="ALS137" i="4"/>
  <c r="ALX42" i="4"/>
  <c r="ALT118" i="4"/>
  <c r="AMJ118" i="4"/>
  <c r="AMZ118" i="4"/>
  <c r="AMC134" i="4"/>
  <c r="AMS134" i="4"/>
  <c r="ALW144" i="4"/>
  <c r="AMM144" i="4"/>
  <c r="ANC144" i="4"/>
  <c r="ALS8" i="4"/>
  <c r="AMI8" i="4"/>
  <c r="AMY8" i="4"/>
  <c r="ALT91" i="4"/>
  <c r="AMZ105" i="4"/>
  <c r="AMY105" i="4"/>
  <c r="AMA105" i="4"/>
  <c r="AMO50" i="4"/>
  <c r="ALN68" i="4"/>
  <c r="AMD68" i="4"/>
  <c r="AMT68" i="4"/>
  <c r="AMI137" i="4"/>
  <c r="ALU118" i="4"/>
  <c r="AMK118" i="4"/>
  <c r="ANA118" i="4"/>
  <c r="ALN134" i="4"/>
  <c r="AMD134" i="4"/>
  <c r="AMT134" i="4"/>
  <c r="ALX144" i="4"/>
  <c r="AMN144" i="4"/>
  <c r="ALT8" i="4"/>
  <c r="AMJ8" i="4"/>
  <c r="AMZ8" i="4"/>
  <c r="ALZ162" i="4"/>
  <c r="AMP162" i="4"/>
  <c r="AMD105" i="4"/>
  <c r="AMR50" i="4"/>
  <c r="ALV146" i="4"/>
  <c r="AMB68" i="4"/>
  <c r="AMY137" i="4"/>
  <c r="ALY144" i="4"/>
  <c r="AMO144" i="4"/>
  <c r="ALU8" i="4"/>
  <c r="AMK8" i="4"/>
  <c r="ANA8" i="4"/>
  <c r="AMA162" i="4"/>
  <c r="AMQ162" i="4"/>
  <c r="ALU105" i="4"/>
  <c r="AMK105" i="4"/>
  <c r="ANA105" i="4"/>
  <c r="AME105" i="4"/>
  <c r="AMS50" i="4"/>
  <c r="AMC68" i="4"/>
  <c r="AMB162" i="4"/>
  <c r="AMR162" i="4"/>
  <c r="ALW91" i="4"/>
  <c r="AMR91" i="4"/>
  <c r="AMF105" i="4"/>
  <c r="ALN50" i="4"/>
  <c r="AMD50" i="4"/>
  <c r="AMT50" i="4"/>
  <c r="AML146" i="4"/>
  <c r="ALR91" i="4"/>
  <c r="AMH91" i="4"/>
  <c r="AMX91" i="4"/>
  <c r="ALS50" i="4"/>
  <c r="ALQ50" i="4"/>
  <c r="ALP50" i="4"/>
  <c r="AMI50" i="4"/>
  <c r="AMG50" i="4"/>
  <c r="AMF50" i="4"/>
  <c r="AMY50" i="4"/>
  <c r="AMW50" i="4"/>
  <c r="AMV50" i="4"/>
  <c r="ALT146" i="4"/>
  <c r="ALS146" i="4"/>
  <c r="AMJ146" i="4"/>
  <c r="AMI146" i="4"/>
  <c r="AMZ146" i="4"/>
  <c r="AMY146" i="4"/>
  <c r="AMM146" i="4"/>
  <c r="ALQ137" i="4"/>
  <c r="AMG137" i="4"/>
  <c r="AMW137" i="4"/>
  <c r="AKB105" i="4"/>
  <c r="AMM105" i="4"/>
  <c r="AMR146" i="4"/>
  <c r="ALR137" i="4"/>
  <c r="AMH137" i="4"/>
  <c r="AMX137" i="4"/>
  <c r="ANA11" i="4"/>
  <c r="AMO105" i="4"/>
  <c r="ALU146" i="4"/>
  <c r="AMK146" i="4"/>
  <c r="ANA146" i="4"/>
  <c r="ANB146" i="4"/>
  <c r="ALU42" i="4"/>
  <c r="AMK42" i="4"/>
  <c r="ANA42" i="4"/>
  <c r="ALN105" i="4"/>
  <c r="ANC146" i="4"/>
  <c r="ALV42" i="4"/>
  <c r="AML42" i="4"/>
  <c r="ANB42" i="4"/>
  <c r="ALY55" i="4"/>
  <c r="AMO55" i="4"/>
  <c r="ALY67" i="4"/>
  <c r="AMO67" i="4"/>
  <c r="ALT137" i="4"/>
  <c r="AMJ137" i="4"/>
  <c r="AMZ137" i="4"/>
  <c r="ALY42" i="4"/>
  <c r="AMO42" i="4"/>
  <c r="ALZ55" i="4"/>
  <c r="AMP55" i="4"/>
  <c r="ALZ67" i="4"/>
  <c r="AMP67" i="4"/>
  <c r="ALU137" i="4"/>
  <c r="AMK137" i="4"/>
  <c r="ALZ42" i="4"/>
  <c r="AMP42" i="4"/>
  <c r="ALS11" i="4"/>
  <c r="AMI11" i="4"/>
  <c r="AMY11" i="4"/>
  <c r="AMA11" i="4"/>
  <c r="AMC4" i="4"/>
  <c r="AMS4" i="4"/>
  <c r="ALO117" i="4"/>
  <c r="ALT117" i="4"/>
  <c r="ALO68" i="4"/>
  <c r="AME68" i="4"/>
  <c r="AMU68" i="4"/>
  <c r="ALT11" i="4"/>
  <c r="AMJ11" i="4"/>
  <c r="AMZ11" i="4"/>
  <c r="ALN4" i="4"/>
  <c r="AMD4" i="4"/>
  <c r="AMU4" i="4"/>
  <c r="ALZ101" i="4"/>
  <c r="ALZ146" i="4"/>
  <c r="AMP146" i="4"/>
  <c r="AMB55" i="4"/>
  <c r="AMR55" i="4"/>
  <c r="AMB67" i="4"/>
  <c r="AMR67" i="4"/>
  <c r="ALW137" i="4"/>
  <c r="AMM137" i="4"/>
  <c r="ANC137" i="4"/>
  <c r="AMB42" i="4"/>
  <c r="AMR42" i="4"/>
  <c r="ALO4" i="4"/>
  <c r="AME4" i="4"/>
  <c r="ALP4" i="4"/>
  <c r="AMP101" i="4"/>
  <c r="AMA146" i="4"/>
  <c r="AMQ146" i="4"/>
  <c r="ALQ68" i="4"/>
  <c r="AMG68" i="4"/>
  <c r="AMW68" i="4"/>
  <c r="AMC55" i="4"/>
  <c r="AMS55" i="4"/>
  <c r="AMC67" i="4"/>
  <c r="AMS67" i="4"/>
  <c r="ALX137" i="4"/>
  <c r="AMN137" i="4"/>
  <c r="AMC42" i="4"/>
  <c r="AMS42" i="4"/>
  <c r="ALV11" i="4"/>
  <c r="AML11" i="4"/>
  <c r="ANB11" i="4"/>
  <c r="ALY32" i="4"/>
  <c r="ALX32" i="4"/>
  <c r="AMB32" i="4"/>
  <c r="AMA32" i="4"/>
  <c r="AMO32" i="4"/>
  <c r="AMN32" i="4"/>
  <c r="AMR32" i="4"/>
  <c r="AMQ32" i="4"/>
  <c r="AMP32" i="4"/>
  <c r="AMC146" i="4"/>
  <c r="AMS146" i="4"/>
  <c r="ALS68" i="4"/>
  <c r="AMI68" i="4"/>
  <c r="AMY68" i="4"/>
  <c r="ALO55" i="4"/>
  <c r="AME55" i="4"/>
  <c r="AMU55" i="4"/>
  <c r="AKB11" i="4"/>
  <c r="AMK11" i="4"/>
  <c r="AMF4" i="4"/>
  <c r="ALZ32" i="4"/>
  <c r="ALY11" i="4"/>
  <c r="AMO11" i="4"/>
  <c r="AMM11" i="4"/>
  <c r="ALT4" i="4"/>
  <c r="ALS4" i="4"/>
  <c r="AMJ4" i="4"/>
  <c r="AMI4" i="4"/>
  <c r="AMZ4" i="4"/>
  <c r="AMY4" i="4"/>
  <c r="AML4" i="4"/>
  <c r="ALU139" i="4"/>
  <c r="ALY139" i="4"/>
  <c r="AMK139" i="4"/>
  <c r="AMO139" i="4"/>
  <c r="ALV50" i="4"/>
  <c r="AML50" i="4"/>
  <c r="ANB50" i="4"/>
  <c r="ALP146" i="4"/>
  <c r="AMF146" i="4"/>
  <c r="AMV146" i="4"/>
  <c r="ALR55" i="4"/>
  <c r="AMH55" i="4"/>
  <c r="AMX55" i="4"/>
  <c r="ALR67" i="4"/>
  <c r="AMH67" i="4"/>
  <c r="AMX67" i="4"/>
  <c r="AMC137" i="4"/>
  <c r="AMS137" i="4"/>
  <c r="ALR42" i="4"/>
  <c r="AMH42" i="4"/>
  <c r="AMX42" i="4"/>
  <c r="AMB11" i="4"/>
  <c r="AMR11" i="4"/>
  <c r="AMP11" i="4"/>
  <c r="ALU4" i="4"/>
  <c r="AMK4" i="4"/>
  <c r="ANA4" i="4"/>
  <c r="AMV4" i="4"/>
  <c r="AMY113" i="4"/>
  <c r="AMK12" i="4"/>
  <c r="AKB137" i="4"/>
  <c r="AMQ11" i="4"/>
  <c r="ANB4" i="4"/>
  <c r="ANA12" i="4"/>
  <c r="ALW4" i="4"/>
  <c r="AMM4" i="4"/>
  <c r="ANC4" i="4"/>
  <c r="ALQ113" i="4"/>
  <c r="AMG113" i="4"/>
  <c r="AMW113" i="4"/>
  <c r="ALP11" i="4"/>
  <c r="ALN11" i="4"/>
  <c r="AMF11" i="4"/>
  <c r="AMD11" i="4"/>
  <c r="AMV11" i="4"/>
  <c r="AMT11" i="4"/>
  <c r="AMU11" i="4"/>
  <c r="AKC4" i="4"/>
  <c r="AKB4" i="4"/>
  <c r="ALZ4" i="4"/>
  <c r="ALY4" i="4"/>
  <c r="ALX4" i="4"/>
  <c r="AMP4" i="4"/>
  <c r="AMO4" i="4"/>
  <c r="AMN4" i="4"/>
  <c r="AMB123" i="4"/>
  <c r="AMR123" i="4"/>
  <c r="ALV49" i="4"/>
  <c r="AML49" i="4"/>
  <c r="ANB49" i="4"/>
  <c r="AKB101" i="4"/>
  <c r="ALX101" i="4"/>
  <c r="AMN101" i="4"/>
  <c r="AND101" i="4"/>
  <c r="ALR12" i="4"/>
  <c r="AMH12" i="4"/>
  <c r="AMX12" i="4"/>
  <c r="ALW49" i="4"/>
  <c r="AMM49" i="4"/>
  <c r="ANC49" i="4"/>
  <c r="ALQ4" i="4"/>
  <c r="AMG4" i="4"/>
  <c r="AMW4" i="4"/>
  <c r="AMA101" i="4"/>
  <c r="AMQ101" i="4"/>
  <c r="ALT113" i="4"/>
  <c r="AMJ113" i="4"/>
  <c r="AMZ113" i="4"/>
  <c r="ALO123" i="4"/>
  <c r="AME123" i="4"/>
  <c r="AMU123" i="4"/>
  <c r="ALV12" i="4"/>
  <c r="AML12" i="4"/>
  <c r="ANB12" i="4"/>
  <c r="ALY49" i="4"/>
  <c r="AMO49" i="4"/>
  <c r="AMC114" i="4"/>
  <c r="ALS82" i="4"/>
  <c r="AMY82" i="4"/>
  <c r="AKC32" i="4"/>
  <c r="ALV139" i="4"/>
  <c r="AML139" i="4"/>
  <c r="ANB139" i="4"/>
  <c r="ALP117" i="4"/>
  <c r="AMH117" i="4"/>
  <c r="AMW117" i="4"/>
  <c r="AMB101" i="4"/>
  <c r="AMR101" i="4"/>
  <c r="ALU113" i="4"/>
  <c r="AMK113" i="4"/>
  <c r="ANA113" i="4"/>
  <c r="ALP123" i="4"/>
  <c r="AMF123" i="4"/>
  <c r="AMV123" i="4"/>
  <c r="ALW12" i="4"/>
  <c r="AMM12" i="4"/>
  <c r="ANC12" i="4"/>
  <c r="ALZ49" i="4"/>
  <c r="AMP49" i="4"/>
  <c r="ALQ114" i="4"/>
  <c r="AMG114" i="4"/>
  <c r="AMW114" i="4"/>
  <c r="AMC82" i="4"/>
  <c r="AMS82" i="4"/>
  <c r="ALW139" i="4"/>
  <c r="AMM139" i="4"/>
  <c r="ANC139" i="4"/>
  <c r="ALS117" i="4"/>
  <c r="AMG117" i="4"/>
  <c r="AMX117" i="4"/>
  <c r="AKA101" i="4"/>
  <c r="AMC101" i="4"/>
  <c r="AMS101" i="4"/>
  <c r="ALV113" i="4"/>
  <c r="AML113" i="4"/>
  <c r="ANB113" i="4"/>
  <c r="ALQ123" i="4"/>
  <c r="AMG123" i="4"/>
  <c r="AMW123" i="4"/>
  <c r="ALX12" i="4"/>
  <c r="AMN12" i="4"/>
  <c r="AMA49" i="4"/>
  <c r="AMQ49" i="4"/>
  <c r="AME114" i="4"/>
  <c r="ANA114" i="4"/>
  <c r="ALX82" i="4"/>
  <c r="AND82" i="4"/>
  <c r="AMF32" i="4"/>
  <c r="ALX139" i="4"/>
  <c r="AMN139" i="4"/>
  <c r="AND139" i="4"/>
  <c r="ALR117" i="4"/>
  <c r="AMI117" i="4"/>
  <c r="AMY117" i="4"/>
  <c r="ALN101" i="4"/>
  <c r="AMD101" i="4"/>
  <c r="AMT101" i="4"/>
  <c r="ALW113" i="4"/>
  <c r="AMM113" i="4"/>
  <c r="ALR123" i="4"/>
  <c r="AMH123" i="4"/>
  <c r="AMX123" i="4"/>
  <c r="ALY12" i="4"/>
  <c r="AMO12" i="4"/>
  <c r="AMB49" i="4"/>
  <c r="AMR49" i="4"/>
  <c r="ALS114" i="4"/>
  <c r="AMI114" i="4"/>
  <c r="AMY114" i="4"/>
  <c r="ANB114" i="4"/>
  <c r="ALO82" i="4"/>
  <c r="AME82" i="4"/>
  <c r="AMU82" i="4"/>
  <c r="ALZ82" i="4"/>
  <c r="AMH32" i="4"/>
  <c r="AMA156" i="4"/>
  <c r="AMQ156" i="4"/>
  <c r="ALN156" i="4"/>
  <c r="ANC114" i="4"/>
  <c r="AMA82" i="4"/>
  <c r="AMC32" i="4"/>
  <c r="AMS32" i="4"/>
  <c r="AMB156" i="4"/>
  <c r="AMR156" i="4"/>
  <c r="AMD156" i="4"/>
  <c r="ALP89" i="4"/>
  <c r="ALS89" i="4"/>
  <c r="AMF89" i="4"/>
  <c r="AMI89" i="4"/>
  <c r="AMV89" i="4"/>
  <c r="AMY89" i="4"/>
  <c r="ALQ101" i="4"/>
  <c r="AMG101" i="4"/>
  <c r="AMW101" i="4"/>
  <c r="ALZ113" i="4"/>
  <c r="AMP113" i="4"/>
  <c r="ALU123" i="4"/>
  <c r="AMK123" i="4"/>
  <c r="ANA123" i="4"/>
  <c r="AMB12" i="4"/>
  <c r="AMR12" i="4"/>
  <c r="ALO49" i="4"/>
  <c r="AME49" i="4"/>
  <c r="AMU49" i="4"/>
  <c r="AMK114" i="4"/>
  <c r="AMG82" i="4"/>
  <c r="ALO32" i="4"/>
  <c r="ALQ32" i="4"/>
  <c r="AME32" i="4"/>
  <c r="AMG32" i="4"/>
  <c r="AMU32" i="4"/>
  <c r="AMW32" i="4"/>
  <c r="ALR101" i="4"/>
  <c r="AMH101" i="4"/>
  <c r="AMX101" i="4"/>
  <c r="AMA113" i="4"/>
  <c r="AMQ113" i="4"/>
  <c r="ALV123" i="4"/>
  <c r="AML123" i="4"/>
  <c r="ANB123" i="4"/>
  <c r="AKA12" i="4"/>
  <c r="AMC12" i="4"/>
  <c r="AMS12" i="4"/>
  <c r="ALP49" i="4"/>
  <c r="AMF49" i="4"/>
  <c r="AMV49" i="4"/>
  <c r="AML114" i="4"/>
  <c r="ALS101" i="4"/>
  <c r="AMI101" i="4"/>
  <c r="AMY101" i="4"/>
  <c r="AMB113" i="4"/>
  <c r="AMR113" i="4"/>
  <c r="ALW123" i="4"/>
  <c r="AMM123" i="4"/>
  <c r="ANC123" i="4"/>
  <c r="ALN12" i="4"/>
  <c r="AMD12" i="4"/>
  <c r="AMT12" i="4"/>
  <c r="ALQ49" i="4"/>
  <c r="AMG49" i="4"/>
  <c r="AMW49" i="4"/>
  <c r="ALT114" i="4"/>
  <c r="AMM114" i="4"/>
  <c r="AMI82" i="4"/>
  <c r="AMV32" i="4"/>
  <c r="ALW87" i="4"/>
  <c r="AMM87" i="4"/>
  <c r="ANC87" i="4"/>
  <c r="ALS76" i="4"/>
  <c r="AMI76" i="4"/>
  <c r="AMZ101" i="4"/>
  <c r="ALO12" i="4"/>
  <c r="AME12" i="4"/>
  <c r="AMU12" i="4"/>
  <c r="ALR49" i="4"/>
  <c r="AMH49" i="4"/>
  <c r="AMX49" i="4"/>
  <c r="ALU114" i="4"/>
  <c r="AMX32" i="4"/>
  <c r="AMI139" i="4"/>
  <c r="AMN82" i="4"/>
  <c r="AMA114" i="4"/>
  <c r="AMQ114" i="4"/>
  <c r="AMP114" i="4"/>
  <c r="AKA82" i="4"/>
  <c r="ALW82" i="4"/>
  <c r="ALY82" i="4"/>
  <c r="AMM82" i="4"/>
  <c r="AMO82" i="4"/>
  <c r="ANC82" i="4"/>
  <c r="AMP82" i="4"/>
  <c r="ALT32" i="4"/>
  <c r="AMJ32" i="4"/>
  <c r="AMZ32" i="4"/>
  <c r="ALR139" i="4"/>
  <c r="AMH139" i="4"/>
  <c r="AMX139" i="4"/>
  <c r="AMY139" i="4"/>
  <c r="AMA136" i="4"/>
  <c r="AMQ136" i="4"/>
  <c r="ALW101" i="4"/>
  <c r="AMM101" i="4"/>
  <c r="ANC101" i="4"/>
  <c r="ALP113" i="4"/>
  <c r="AMF113" i="4"/>
  <c r="AMV113" i="4"/>
  <c r="AMA123" i="4"/>
  <c r="AMQ123" i="4"/>
  <c r="AMR114" i="4"/>
  <c r="AMS114" i="4"/>
  <c r="AMQ82" i="4"/>
  <c r="ALP32" i="4"/>
  <c r="ALZ87" i="4"/>
  <c r="AMB136" i="4"/>
  <c r="AMR136" i="4"/>
  <c r="ALN136" i="4"/>
  <c r="AMT4" i="4"/>
  <c r="ALP82" i="4"/>
  <c r="AMV82" i="4"/>
  <c r="ALR32" i="4"/>
  <c r="AMT136" i="4"/>
  <c r="AMH6" i="4"/>
  <c r="AMI6" i="4"/>
  <c r="ALZ139" i="4"/>
  <c r="AMP139" i="4"/>
  <c r="ALO156" i="4"/>
  <c r="AME156" i="4"/>
  <c r="AMU156" i="4"/>
  <c r="AMA87" i="4"/>
  <c r="AMQ87" i="4"/>
  <c r="ALU76" i="4"/>
  <c r="AMK76" i="4"/>
  <c r="ANA76" i="4"/>
  <c r="ALO136" i="4"/>
  <c r="AME136" i="4"/>
  <c r="AMU136" i="4"/>
  <c r="AMA117" i="4"/>
  <c r="ALR89" i="4"/>
  <c r="AMH89" i="4"/>
  <c r="AMX89" i="4"/>
  <c r="AMA139" i="4"/>
  <c r="AMQ139" i="4"/>
  <c r="ALP156" i="4"/>
  <c r="AMF156" i="4"/>
  <c r="AMV156" i="4"/>
  <c r="AMB87" i="4"/>
  <c r="AMR87" i="4"/>
  <c r="ALV76" i="4"/>
  <c r="AML76" i="4"/>
  <c r="ANB76" i="4"/>
  <c r="ALP136" i="4"/>
  <c r="AMF136" i="4"/>
  <c r="AMV136" i="4"/>
  <c r="ALT6" i="4"/>
  <c r="AMJ6" i="4"/>
  <c r="AMZ6" i="4"/>
  <c r="ANB6" i="4"/>
  <c r="ALQ125" i="4"/>
  <c r="ALS125" i="4"/>
  <c r="ALR125" i="4"/>
  <c r="AMG125" i="4"/>
  <c r="AMI125" i="4"/>
  <c r="AMH125" i="4"/>
  <c r="AMW125" i="4"/>
  <c r="AMY125" i="4"/>
  <c r="AMX125" i="4"/>
  <c r="AMB139" i="4"/>
  <c r="AMR139" i="4"/>
  <c r="ALQ156" i="4"/>
  <c r="AMG156" i="4"/>
  <c r="AMW156" i="4"/>
  <c r="AMC87" i="4"/>
  <c r="AMS87" i="4"/>
  <c r="ALW76" i="4"/>
  <c r="AMM76" i="4"/>
  <c r="ALQ136" i="4"/>
  <c r="AMG136" i="4"/>
  <c r="AMW136" i="4"/>
  <c r="AMF117" i="4"/>
  <c r="ANC6" i="4"/>
  <c r="AMZ117" i="4"/>
  <c r="ALU127" i="4"/>
  <c r="AMK127" i="4"/>
  <c r="ANA127" i="4"/>
  <c r="AMN127" i="4"/>
  <c r="ALR133" i="4"/>
  <c r="ALQ133" i="4"/>
  <c r="AMH133" i="4"/>
  <c r="AMG133" i="4"/>
  <c r="AMX133" i="4"/>
  <c r="AMW133" i="4"/>
  <c r="AMK133" i="4"/>
  <c r="ALP33" i="4"/>
  <c r="AMF33" i="4"/>
  <c r="AMV33" i="4"/>
  <c r="AKC29" i="4"/>
  <c r="AKB139" i="4"/>
  <c r="AMO127" i="4"/>
  <c r="ALU6" i="4"/>
  <c r="ALU89" i="4"/>
  <c r="AMK89" i="4"/>
  <c r="ANA89" i="4"/>
  <c r="ALV125" i="4"/>
  <c r="AML125" i="4"/>
  <c r="ALT156" i="4"/>
  <c r="AMJ156" i="4"/>
  <c r="AMZ156" i="4"/>
  <c r="ALP87" i="4"/>
  <c r="AMF87" i="4"/>
  <c r="AMV87" i="4"/>
  <c r="ALT136" i="4"/>
  <c r="AMJ136" i="4"/>
  <c r="AMZ136" i="4"/>
  <c r="ANB117" i="4"/>
  <c r="ALW127" i="4"/>
  <c r="AMM127" i="4"/>
  <c r="ANC127" i="4"/>
  <c r="AMP127" i="4"/>
  <c r="ALY6" i="4"/>
  <c r="AMO6" i="4"/>
  <c r="AND6" i="4"/>
  <c r="ALV6" i="4"/>
  <c r="ALP139" i="4"/>
  <c r="AMF139" i="4"/>
  <c r="AMV139" i="4"/>
  <c r="ALU156" i="4"/>
  <c r="AMK156" i="4"/>
  <c r="AMA76" i="4"/>
  <c r="AMQ76" i="4"/>
  <c r="ALQ117" i="4"/>
  <c r="AMJ117" i="4"/>
  <c r="ALW6" i="4"/>
  <c r="ALT133" i="4"/>
  <c r="ALV133" i="4"/>
  <c r="AMJ133" i="4"/>
  <c r="AML133" i="4"/>
  <c r="AMZ133" i="4"/>
  <c r="ANB133" i="4"/>
  <c r="AND133" i="4"/>
  <c r="ALQ139" i="4"/>
  <c r="AMG139" i="4"/>
  <c r="AMW139" i="4"/>
  <c r="ALV156" i="4"/>
  <c r="AML156" i="4"/>
  <c r="ANB156" i="4"/>
  <c r="ALR87" i="4"/>
  <c r="AMH87" i="4"/>
  <c r="AMX87" i="4"/>
  <c r="AND117" i="4"/>
  <c r="AMK117" i="4"/>
  <c r="AKC127" i="4"/>
  <c r="AKE6" i="4"/>
  <c r="AKD6" i="4"/>
  <c r="ALZ6" i="4"/>
  <c r="ALS87" i="4"/>
  <c r="AMI87" i="4"/>
  <c r="AMY87" i="4"/>
  <c r="AMC76" i="4"/>
  <c r="AMS76" i="4"/>
  <c r="ALW136" i="4"/>
  <c r="AMM136" i="4"/>
  <c r="AML117" i="4"/>
  <c r="AKE127" i="4"/>
  <c r="AMC6" i="4"/>
  <c r="AKD76" i="4"/>
  <c r="ALO76" i="4"/>
  <c r="AME76" i="4"/>
  <c r="AMU76" i="4"/>
  <c r="AKC117" i="4"/>
  <c r="ALU117" i="4"/>
  <c r="AMK6" i="4"/>
  <c r="ALV117" i="4"/>
  <c r="AMO117" i="4"/>
  <c r="ALX127" i="4"/>
  <c r="AND127" i="4"/>
  <c r="AML6" i="4"/>
  <c r="ALY133" i="4"/>
  <c r="AMO133" i="4"/>
  <c r="ALY33" i="4"/>
  <c r="ALX33" i="4"/>
  <c r="AMO33" i="4"/>
  <c r="AMN33" i="4"/>
  <c r="AMB117" i="4"/>
  <c r="AMR117" i="4"/>
  <c r="ALY127" i="4"/>
  <c r="AMM6" i="4"/>
  <c r="ALZ33" i="4"/>
  <c r="AMP33" i="4"/>
  <c r="AKC33" i="4"/>
  <c r="ALZ127" i="4"/>
  <c r="AMP6" i="4"/>
  <c r="ALN117" i="4"/>
  <c r="AMD117" i="4"/>
  <c r="AMT117" i="4"/>
  <c r="AMS117" i="4"/>
  <c r="ALQ127" i="4"/>
  <c r="AMG127" i="4"/>
  <c r="AMW127" i="4"/>
  <c r="AMS6" i="4"/>
  <c r="AMA33" i="4"/>
  <c r="AMC33" i="4"/>
  <c r="AMQ33" i="4"/>
  <c r="AMS33" i="4"/>
  <c r="ALT89" i="4"/>
  <c r="AMJ89" i="4"/>
  <c r="AMZ89" i="4"/>
  <c r="ALR80" i="4"/>
  <c r="ALQ80" i="4"/>
  <c r="AMH80" i="4"/>
  <c r="AMG80" i="4"/>
  <c r="AMX80" i="4"/>
  <c r="AMW80" i="4"/>
  <c r="AKB29" i="4"/>
  <c r="ALZ85" i="4"/>
  <c r="ALY85" i="4"/>
  <c r="AMP85" i="4"/>
  <c r="AMO85" i="4"/>
  <c r="AMO100" i="4"/>
  <c r="AMN100" i="4"/>
  <c r="AMH29" i="4"/>
  <c r="ALT152" i="4"/>
  <c r="ALS152" i="4"/>
  <c r="ALR152" i="4"/>
  <c r="ALQ152" i="4"/>
  <c r="AMJ152" i="4"/>
  <c r="AMI152" i="4"/>
  <c r="AMH152" i="4"/>
  <c r="AMG152" i="4"/>
  <c r="AMZ152" i="4"/>
  <c r="AMY152" i="4"/>
  <c r="AMX152" i="4"/>
  <c r="AMW152" i="4"/>
  <c r="ALT80" i="4"/>
  <c r="AMJ80" i="4"/>
  <c r="AMZ80" i="4"/>
  <c r="AKC100" i="4"/>
  <c r="ALY100" i="4"/>
  <c r="AMT125" i="4"/>
  <c r="AMA29" i="4"/>
  <c r="AMQ29" i="4"/>
  <c r="AMA85" i="4"/>
  <c r="AMQ85" i="4"/>
  <c r="AMC111" i="4"/>
  <c r="AMB111" i="4"/>
  <c r="AMS111" i="4"/>
  <c r="AMR111" i="4"/>
  <c r="AME111" i="4"/>
  <c r="ALZ100" i="4"/>
  <c r="AMP100" i="4"/>
  <c r="ALY89" i="4"/>
  <c r="AMO89" i="4"/>
  <c r="AMD125" i="4"/>
  <c r="AMU125" i="4"/>
  <c r="AMB29" i="4"/>
  <c r="AMR29" i="4"/>
  <c r="AMK29" i="4"/>
  <c r="AMB85" i="4"/>
  <c r="AMR85" i="4"/>
  <c r="AMC85" i="4"/>
  <c r="AMB133" i="4"/>
  <c r="AMR133" i="4"/>
  <c r="ALS33" i="4"/>
  <c r="AMI33" i="4"/>
  <c r="AMY33" i="4"/>
  <c r="ALN125" i="4"/>
  <c r="AME125" i="4"/>
  <c r="AMS85" i="4"/>
  <c r="ALV150" i="4"/>
  <c r="ALU150" i="4"/>
  <c r="AML150" i="4"/>
  <c r="AMK150" i="4"/>
  <c r="ANB150" i="4"/>
  <c r="ANA150" i="4"/>
  <c r="ALT33" i="4"/>
  <c r="AMJ33" i="4"/>
  <c r="AMZ33" i="4"/>
  <c r="AMA89" i="4"/>
  <c r="AMQ89" i="4"/>
  <c r="ALN29" i="4"/>
  <c r="AMD29" i="4"/>
  <c r="AMT29" i="4"/>
  <c r="ALO29" i="4"/>
  <c r="ALU152" i="4"/>
  <c r="AMK152" i="4"/>
  <c r="ANA152" i="4"/>
  <c r="AMC100" i="4"/>
  <c r="AMS100" i="4"/>
  <c r="ALN133" i="4"/>
  <c r="AMD133" i="4"/>
  <c r="AMT133" i="4"/>
  <c r="AMB89" i="4"/>
  <c r="AMR89" i="4"/>
  <c r="ALW150" i="4"/>
  <c r="AMM150" i="4"/>
  <c r="ANC150" i="4"/>
  <c r="AMZ125" i="4"/>
  <c r="ALR29" i="4"/>
  <c r="AMO29" i="4"/>
  <c r="ALX150" i="4"/>
  <c r="AMN150" i="4"/>
  <c r="AND150" i="4"/>
  <c r="AMJ125" i="4"/>
  <c r="ANA125" i="4"/>
  <c r="ALT29" i="4"/>
  <c r="AMS29" i="4"/>
  <c r="AKC104" i="4"/>
  <c r="AKB104" i="4"/>
  <c r="ALZ104" i="4"/>
  <c r="ALY104" i="4"/>
  <c r="AMP104" i="4"/>
  <c r="AMO104" i="4"/>
  <c r="ALT125" i="4"/>
  <c r="AMK125" i="4"/>
  <c r="ANB125" i="4"/>
  <c r="AKC152" i="4"/>
  <c r="ALY152" i="4"/>
  <c r="ALU125" i="4"/>
  <c r="ALS29" i="4"/>
  <c r="AMI29" i="4"/>
  <c r="AMY29" i="4"/>
  <c r="ALV29" i="4"/>
  <c r="AMV29" i="4"/>
  <c r="AMC152" i="4"/>
  <c r="AMK80" i="4"/>
  <c r="AMA104" i="4"/>
  <c r="AMQ104" i="4"/>
  <c r="ALN127" i="4"/>
  <c r="AMD127" i="4"/>
  <c r="AMT127" i="4"/>
  <c r="ALX6" i="4"/>
  <c r="AMN6" i="4"/>
  <c r="ALQ89" i="4"/>
  <c r="AMG89" i="4"/>
  <c r="AMW89" i="4"/>
  <c r="ALW29" i="4"/>
  <c r="ALX152" i="4"/>
  <c r="ANA80" i="4"/>
  <c r="ALY150" i="4"/>
  <c r="AMB104" i="4"/>
  <c r="AMR104" i="4"/>
  <c r="AMC104" i="4"/>
  <c r="AMB152" i="4"/>
  <c r="AMO150" i="4"/>
  <c r="AMS104" i="4"/>
  <c r="ALU16" i="4"/>
  <c r="ALT16" i="4"/>
  <c r="AMK16" i="4"/>
  <c r="AMJ16" i="4"/>
  <c r="ANA16" i="4"/>
  <c r="AMZ16" i="4"/>
  <c r="ALN85" i="4"/>
  <c r="AMD85" i="4"/>
  <c r="AMT85" i="4"/>
  <c r="ALV80" i="4"/>
  <c r="AML80" i="4"/>
  <c r="ANB80" i="4"/>
  <c r="ALZ150" i="4"/>
  <c r="AMP150" i="4"/>
  <c r="ALN104" i="4"/>
  <c r="AMD104" i="4"/>
  <c r="AMT104" i="4"/>
  <c r="ALY16" i="4"/>
  <c r="AMO16" i="4"/>
  <c r="ALZ152" i="4"/>
  <c r="AMP152" i="4"/>
  <c r="ALO85" i="4"/>
  <c r="AME85" i="4"/>
  <c r="AMU85" i="4"/>
  <c r="ALW80" i="4"/>
  <c r="AMM80" i="4"/>
  <c r="ANC80" i="4"/>
  <c r="ALQ111" i="4"/>
  <c r="AMG111" i="4"/>
  <c r="AMW111" i="4"/>
  <c r="AMA150" i="4"/>
  <c r="AMQ150" i="4"/>
  <c r="ALO104" i="4"/>
  <c r="AME104" i="4"/>
  <c r="AMU104" i="4"/>
  <c r="ALZ16" i="4"/>
  <c r="AMP16" i="4"/>
  <c r="ALP85" i="4"/>
  <c r="AMF85" i="4"/>
  <c r="AMV85" i="4"/>
  <c r="ALX80" i="4"/>
  <c r="AMN80" i="4"/>
  <c r="ALR111" i="4"/>
  <c r="AMH111" i="4"/>
  <c r="AMX111" i="4"/>
  <c r="AMB150" i="4"/>
  <c r="AMR150" i="4"/>
  <c r="ALP104" i="4"/>
  <c r="AMF104" i="4"/>
  <c r="AMV104" i="4"/>
  <c r="AMA16" i="4"/>
  <c r="AMQ16" i="4"/>
  <c r="AKD16" i="4"/>
  <c r="ALU85" i="4"/>
  <c r="AMK85" i="4"/>
  <c r="ANA85" i="4"/>
  <c r="AMC80" i="4"/>
  <c r="AMS80" i="4"/>
  <c r="ALV85" i="4"/>
  <c r="AML85" i="4"/>
  <c r="ANB85" i="4"/>
  <c r="ALN80" i="4"/>
  <c r="AMD80" i="4"/>
  <c r="AMT80" i="4"/>
  <c r="ALX111" i="4"/>
  <c r="AMN111" i="4"/>
  <c r="ALR150" i="4"/>
  <c r="AMH150" i="4"/>
  <c r="AMX150" i="4"/>
  <c r="ALV104" i="4"/>
  <c r="AML104" i="4"/>
  <c r="ANB104" i="4"/>
  <c r="ALQ16" i="4"/>
  <c r="AMG16" i="4"/>
  <c r="AMW16" i="4"/>
  <c r="ALW85" i="4"/>
  <c r="AMM85" i="4"/>
  <c r="ANC85" i="4"/>
  <c r="ALS150" i="4"/>
  <c r="AMI150" i="4"/>
  <c r="AMY150" i="4"/>
  <c r="ALW104" i="4"/>
  <c r="AMM104" i="4"/>
  <c r="ANC104" i="4"/>
  <c r="ALR16" i="4"/>
  <c r="AMH16" i="4"/>
  <c r="AMX16" i="4"/>
  <c r="ALZ111" i="4"/>
  <c r="AMP111" i="4"/>
  <c r="AKE145" i="4"/>
  <c r="AKD66" i="4"/>
  <c r="AKE90" i="4"/>
  <c r="AKD96" i="4"/>
  <c r="AKD147" i="4"/>
  <c r="AKD12" i="4"/>
  <c r="AKH84" i="4"/>
  <c r="AKD20" i="4"/>
  <c r="AKD108" i="4"/>
  <c r="AKD8" i="4"/>
  <c r="AKD71" i="4"/>
  <c r="AKE95" i="4"/>
  <c r="AKD128" i="4"/>
  <c r="AKD114" i="4"/>
  <c r="AKD28" i="4"/>
  <c r="AKE71" i="4"/>
  <c r="AKE151" i="4"/>
  <c r="AKD70" i="4"/>
  <c r="AKE128" i="4"/>
  <c r="AKE28" i="4"/>
  <c r="AKE158" i="4"/>
  <c r="AKE94" i="4"/>
  <c r="AKD18" i="4"/>
  <c r="AKD154" i="4"/>
  <c r="AKD122" i="4"/>
  <c r="AKD144" i="4"/>
  <c r="AKD55" i="4"/>
  <c r="AKD40" i="4"/>
  <c r="AKE40" i="4"/>
  <c r="AKD160" i="4"/>
  <c r="AKD115" i="4"/>
  <c r="AKE115" i="4"/>
  <c r="AKE126" i="4"/>
  <c r="AKD63" i="4"/>
  <c r="AKD102" i="4"/>
  <c r="AKE102" i="4"/>
  <c r="AKE84" i="4"/>
  <c r="AKG84" i="4"/>
  <c r="AKD45" i="4"/>
  <c r="AKD143" i="4"/>
  <c r="AKE143" i="4"/>
  <c r="AKF143" i="4"/>
  <c r="AKH143" i="4"/>
  <c r="AKD39" i="4"/>
  <c r="AKE39" i="4"/>
  <c r="AKD17" i="4"/>
  <c r="AKD158" i="4"/>
  <c r="AKH15" i="4"/>
  <c r="AGV112" i="4"/>
  <c r="AKD112" i="4"/>
  <c r="EA112" i="4"/>
  <c r="HQ112" i="4"/>
  <c r="AKE132" i="4"/>
  <c r="AKE62" i="4"/>
  <c r="AKE54" i="4"/>
  <c r="AKD79" i="4"/>
  <c r="AKE79" i="4"/>
  <c r="HQ65" i="4"/>
  <c r="AGV65" i="4"/>
  <c r="AKD162" i="4"/>
  <c r="AKE43" i="4"/>
  <c r="AKD72" i="4"/>
  <c r="AKE72" i="4"/>
  <c r="AKE107" i="4"/>
  <c r="AKD60" i="4"/>
  <c r="AKF71" i="4"/>
  <c r="AKG71" i="4"/>
  <c r="AKH71" i="4"/>
  <c r="AKD149" i="4"/>
  <c r="AKD138" i="4"/>
  <c r="AKE138" i="4"/>
  <c r="AKG138" i="4"/>
  <c r="AKH138" i="4"/>
  <c r="AKE134" i="4"/>
  <c r="EA148" i="4"/>
  <c r="AGV148" i="4"/>
  <c r="AKD148" i="4"/>
  <c r="AKE55" i="4"/>
  <c r="AKD11" i="4"/>
  <c r="AKE11" i="4"/>
  <c r="AKD146" i="4"/>
  <c r="AKE146" i="4"/>
  <c r="AKD131" i="4"/>
  <c r="AKE131" i="4"/>
  <c r="AKF131" i="4"/>
  <c r="AKH131" i="4"/>
  <c r="AKF95" i="4"/>
  <c r="AKD156" i="4"/>
  <c r="AKE156" i="4"/>
  <c r="AKD64" i="4"/>
  <c r="AKD68" i="4"/>
  <c r="AKD33" i="4"/>
  <c r="AKE33" i="4"/>
  <c r="AKD29" i="4"/>
  <c r="AKE29" i="4"/>
  <c r="AKD111" i="4"/>
  <c r="AKD69" i="4"/>
  <c r="HQ69" i="4"/>
  <c r="AKD130" i="4"/>
  <c r="AKE130" i="4"/>
  <c r="AKD135" i="4"/>
  <c r="HQ34" i="4"/>
  <c r="AGV34" i="4"/>
  <c r="AKE34" i="4"/>
  <c r="AKE53" i="4"/>
  <c r="AKD141" i="4"/>
  <c r="AKE141" i="4"/>
  <c r="AKD106" i="4"/>
  <c r="AKE106" i="4"/>
  <c r="AKG147" i="4"/>
  <c r="AKD118" i="4"/>
  <c r="AKE118" i="4"/>
  <c r="AKE88" i="4"/>
  <c r="AKD105" i="4"/>
  <c r="AKD50" i="4"/>
  <c r="AKD59" i="4"/>
  <c r="AKE59" i="4"/>
  <c r="AKE137" i="4"/>
  <c r="AKE3" i="4"/>
  <c r="AKE12" i="4"/>
  <c r="AKD9" i="4"/>
  <c r="AKE9" i="4"/>
  <c r="AKD74" i="4"/>
  <c r="HQ125" i="4"/>
  <c r="AGV125" i="4"/>
  <c r="AKE152" i="4"/>
  <c r="AKD5" i="4"/>
  <c r="AKD46" i="4"/>
  <c r="AKD80" i="4"/>
  <c r="AKD14" i="4"/>
  <c r="AKE14" i="4"/>
  <c r="EA104" i="4"/>
  <c r="AGV104" i="4"/>
  <c r="HQ104" i="4"/>
  <c r="AKE61" i="4"/>
  <c r="AKE16" i="4"/>
  <c r="AKD61" i="4"/>
  <c r="EA100" i="4"/>
  <c r="AKD58" i="4"/>
  <c r="HQ100" i="4"/>
  <c r="Q57" i="25"/>
  <c r="AKE153" i="4"/>
  <c r="AKD153" i="4"/>
  <c r="AKE19" i="4"/>
  <c r="AKD19" i="4"/>
  <c r="Q13" i="7"/>
  <c r="AKD48" i="4"/>
  <c r="AKD75" i="4"/>
  <c r="AKE48" i="4"/>
  <c r="AKE75" i="4"/>
  <c r="AKD25" i="4"/>
  <c r="AKD23" i="4"/>
  <c r="AKE24" i="4"/>
  <c r="AKD24" i="4"/>
  <c r="AKD86" i="4"/>
  <c r="AKD15" i="4"/>
  <c r="AKE15" i="4"/>
  <c r="AKF15" i="4"/>
  <c r="AKF28" i="4"/>
  <c r="AKG28" i="4"/>
  <c r="AKH28" i="4"/>
  <c r="AKD31" i="4"/>
  <c r="AKD26" i="4"/>
  <c r="AKD35" i="4"/>
  <c r="AKD132" i="4"/>
  <c r="AKD62" i="4"/>
  <c r="AKD3" i="4"/>
  <c r="AKD77" i="4"/>
  <c r="AKD81" i="4"/>
  <c r="AKE77" i="4"/>
  <c r="AKD109" i="4"/>
  <c r="AKD116" i="4"/>
  <c r="AKE51" i="4"/>
  <c r="AKE45" i="4"/>
  <c r="AKD93" i="4"/>
  <c r="AKE93" i="4"/>
  <c r="AKD13" i="4"/>
  <c r="AKE18" i="4"/>
  <c r="AKE78" i="4"/>
  <c r="AKD78" i="4"/>
  <c r="AKE46" i="4"/>
  <c r="AKE66" i="4"/>
  <c r="AKE73" i="4"/>
  <c r="AKH47" i="4"/>
  <c r="AKG47" i="4"/>
  <c r="AKF47" i="4"/>
  <c r="AKD47" i="4"/>
  <c r="AKE142" i="4"/>
  <c r="AKD142" i="4"/>
  <c r="AKD44" i="4"/>
  <c r="AKE44" i="4"/>
  <c r="AKD151" i="4"/>
  <c r="AKF44" i="4"/>
  <c r="AKD129" i="4"/>
  <c r="AKG44" i="4"/>
  <c r="AKH44" i="4"/>
  <c r="AKE140" i="4"/>
  <c r="AKG95" i="4"/>
  <c r="AKE96" i="4"/>
  <c r="AKD10" i="4"/>
  <c r="AKD159" i="4"/>
  <c r="AKE10" i="4"/>
  <c r="AKE159" i="4"/>
  <c r="AKD124" i="4"/>
  <c r="AKD88" i="4"/>
  <c r="HQ121" i="4"/>
  <c r="EA121" i="4"/>
  <c r="AGV99" i="4"/>
  <c r="HQ99" i="4"/>
  <c r="EA99" i="4"/>
  <c r="AGV161" i="4"/>
  <c r="HQ161" i="4"/>
  <c r="EA161" i="4"/>
  <c r="AGV42" i="4"/>
  <c r="EA42" i="4"/>
  <c r="HQ42" i="4"/>
  <c r="EA117" i="4"/>
  <c r="HQ117" i="4"/>
  <c r="AGV117" i="4"/>
  <c r="AKG56" i="4"/>
  <c r="AKF56" i="4"/>
  <c r="AKE56" i="4"/>
  <c r="AKD56" i="4"/>
  <c r="AKE52" i="4"/>
  <c r="AKD52" i="4"/>
  <c r="AKD121" i="4"/>
  <c r="AKE121" i="4"/>
  <c r="AKD37" i="4"/>
  <c r="AKE37" i="4"/>
  <c r="AKE69" i="4"/>
  <c r="AKD84" i="4"/>
  <c r="AKD157" i="4"/>
  <c r="AKE5" i="4"/>
  <c r="AKD7" i="4"/>
  <c r="AKE7" i="4"/>
  <c r="AKD36" i="4"/>
  <c r="AKE36" i="4"/>
  <c r="AKE30" i="4"/>
  <c r="AKD21" i="4"/>
  <c r="AKD30" i="4"/>
  <c r="AKD22" i="4"/>
  <c r="AKD107" i="4"/>
  <c r="AKE22" i="4"/>
  <c r="AKD126" i="4"/>
  <c r="AKD110" i="4"/>
  <c r="AKD119" i="4"/>
  <c r="AKE155" i="4"/>
  <c r="AKD155" i="4"/>
  <c r="AKD97" i="4"/>
  <c r="AKD120" i="4"/>
  <c r="AKE120" i="4"/>
  <c r="AKG131" i="4"/>
  <c r="AKE108" i="4"/>
  <c r="AKD103" i="4"/>
  <c r="AKD57" i="4"/>
  <c r="AKE57" i="4"/>
  <c r="AKH147" i="4"/>
  <c r="AKF147" i="4"/>
  <c r="AKE147" i="4"/>
  <c r="AKE98" i="4"/>
  <c r="AKD98" i="4"/>
  <c r="AKD83" i="4"/>
  <c r="AKE83" i="4"/>
  <c r="AKE122" i="4"/>
  <c r="AKD134" i="4"/>
  <c r="AKE91" i="4"/>
  <c r="AKE58" i="4"/>
  <c r="AKE113" i="4"/>
  <c r="AKD113" i="4"/>
  <c r="AKD91" i="4"/>
  <c r="AKE8" i="4"/>
  <c r="AKE123" i="4"/>
  <c r="AKD123" i="4"/>
  <c r="AKE50" i="4"/>
  <c r="AKD67" i="4"/>
  <c r="AKD137" i="4"/>
  <c r="AKE49" i="4"/>
  <c r="AKD101" i="4"/>
  <c r="AKD49" i="4"/>
  <c r="AKE101" i="4"/>
  <c r="AKD4" i="4"/>
  <c r="AKE4" i="4"/>
  <c r="AKE87" i="4"/>
  <c r="AKD87" i="4"/>
  <c r="AKD139" i="4"/>
  <c r="AKE133" i="4"/>
  <c r="AKD133" i="4"/>
  <c r="AKD136" i="4"/>
  <c r="AKD32" i="4"/>
  <c r="AKE32" i="4"/>
  <c r="AKD82" i="4"/>
  <c r="AKE82" i="4"/>
  <c r="AKD127" i="4"/>
  <c r="AKE150" i="4"/>
  <c r="AKD150" i="4"/>
  <c r="AKD89" i="4"/>
  <c r="AKE89" i="4"/>
  <c r="AKE111" i="4"/>
  <c r="AKE80" i="4"/>
  <c r="AKD85" i="4"/>
  <c r="AKF80" i="4"/>
  <c r="Q51" i="25"/>
  <c r="Q52" i="25"/>
  <c r="Q53" i="25"/>
  <c r="Q54" i="25"/>
  <c r="Q55" i="25"/>
  <c r="Q56" i="25"/>
  <c r="AKE85" i="4"/>
  <c r="AKG80" i="4"/>
  <c r="AKH80" i="4"/>
  <c r="AKD100" i="4"/>
  <c r="AKE100" i="4"/>
  <c r="Q50" i="25"/>
  <c r="AKD41" i="4"/>
  <c r="AKE41" i="4"/>
  <c r="O51" i="25"/>
  <c r="O52" i="25"/>
  <c r="O53" i="25"/>
  <c r="O54" i="25"/>
  <c r="O55" i="25"/>
  <c r="O56" i="25"/>
  <c r="O57" i="25"/>
  <c r="Q1" i="7"/>
  <c r="H13" i="7"/>
  <c r="H25" i="33"/>
  <c r="AM43" i="33"/>
  <c r="Z1" i="7"/>
  <c r="AI1" i="7"/>
  <c r="AI13" i="7"/>
  <c r="H13" i="33"/>
  <c r="AM40" i="33"/>
  <c r="HD86" i="4"/>
  <c r="Q48" i="25"/>
  <c r="H1" i="7"/>
  <c r="HD48" i="4"/>
  <c r="Z1" i="33"/>
  <c r="AM39" i="33"/>
  <c r="HD75" i="4"/>
  <c r="Q13" i="33"/>
  <c r="AM41" i="33"/>
  <c r="H25" i="7"/>
  <c r="Z13" i="33"/>
  <c r="AM42" i="33"/>
  <c r="O48" i="25"/>
  <c r="O49" i="25"/>
  <c r="O50" i="25"/>
  <c r="Q25" i="7"/>
  <c r="Z13" i="7"/>
  <c r="Q1" i="33"/>
  <c r="AM38" i="33"/>
  <c r="Q25" i="33"/>
  <c r="AM44" i="33"/>
  <c r="Q49" i="25"/>
  <c r="I50" i="25"/>
  <c r="I116" i="25"/>
  <c r="I126" i="25"/>
  <c r="I24" i="25"/>
  <c r="I156" i="25"/>
  <c r="I107" i="25"/>
  <c r="I12" i="25"/>
  <c r="I14" i="25"/>
  <c r="I130" i="25"/>
  <c r="I151" i="25"/>
  <c r="I117" i="25"/>
  <c r="I61" i="25"/>
  <c r="I45" i="25"/>
  <c r="I73" i="25"/>
  <c r="I108" i="25"/>
  <c r="I84" i="25"/>
  <c r="I41" i="25"/>
  <c r="I58" i="25"/>
  <c r="I53" i="25"/>
  <c r="I105" i="25"/>
  <c r="I56" i="25"/>
  <c r="I154" i="25"/>
  <c r="I161" i="25"/>
  <c r="I81" i="25"/>
  <c r="I26" i="25"/>
  <c r="I48" i="25"/>
  <c r="I77" i="25"/>
  <c r="I80" i="25"/>
  <c r="I60" i="25"/>
  <c r="I90" i="25"/>
  <c r="I101" i="25"/>
  <c r="I31" i="25"/>
  <c r="I78" i="25"/>
  <c r="I104" i="25"/>
  <c r="I145" i="25"/>
  <c r="I15" i="25"/>
  <c r="I39" i="25"/>
  <c r="I123" i="25"/>
  <c r="I75" i="25"/>
  <c r="I95" i="25"/>
  <c r="I40" i="25"/>
  <c r="I8" i="25"/>
  <c r="I20" i="25"/>
  <c r="I33" i="25"/>
  <c r="I122" i="25"/>
  <c r="I118" i="25"/>
  <c r="I68" i="25"/>
  <c r="I83" i="25"/>
  <c r="I159" i="25"/>
  <c r="I44" i="25"/>
  <c r="I13" i="25"/>
  <c r="I136" i="25"/>
  <c r="I10" i="25"/>
  <c r="I147" i="25"/>
  <c r="I86" i="25"/>
  <c r="I97" i="25"/>
  <c r="I71" i="25"/>
  <c r="I23" i="25"/>
  <c r="I113" i="25"/>
  <c r="I142" i="25"/>
  <c r="I55" i="25"/>
  <c r="I129" i="25"/>
  <c r="I35" i="25"/>
  <c r="I76" i="25"/>
  <c r="I128" i="25"/>
  <c r="AI25" i="33"/>
  <c r="AM46" i="33"/>
  <c r="Z25" i="33"/>
  <c r="AM45" i="33"/>
  <c r="AKK75" i="4"/>
  <c r="AKH75" i="4"/>
  <c r="AKF86" i="4"/>
  <c r="AKG86" i="4"/>
  <c r="AKH86" i="4"/>
  <c r="ALD45" i="4"/>
  <c r="ALE45" i="4"/>
  <c r="ALM42" i="4"/>
  <c r="ALL42" i="4"/>
  <c r="ALL101" i="4"/>
  <c r="ALM101" i="4"/>
  <c r="ALL116" i="4"/>
  <c r="ALL30" i="4"/>
  <c r="ALL107" i="4"/>
  <c r="ALL65" i="4"/>
  <c r="ALL14" i="4"/>
  <c r="ALD51" i="4"/>
  <c r="ALE51" i="4"/>
  <c r="AKR102" i="4"/>
  <c r="AKW102" i="4"/>
  <c r="AKP26" i="4"/>
  <c r="AKT26" i="4"/>
  <c r="ZL86" i="4"/>
  <c r="KY86" i="4"/>
  <c r="AE94" i="7"/>
  <c r="AF94" i="7"/>
  <c r="AE95" i="7"/>
  <c r="AF95" i="7"/>
  <c r="AE96" i="7"/>
  <c r="AF96" i="7"/>
  <c r="AE97" i="7"/>
  <c r="AF97" i="7"/>
  <c r="AE98" i="7"/>
  <c r="AF98" i="7"/>
  <c r="AE99" i="7"/>
  <c r="AF99" i="7"/>
  <c r="AE100" i="7"/>
  <c r="AF100" i="7"/>
  <c r="AE101" i="7"/>
  <c r="AF101" i="7"/>
  <c r="V152" i="7" a="1"/>
  <c r="X155" i="7"/>
  <c r="M106" i="7"/>
  <c r="N106" i="7"/>
  <c r="M107" i="7"/>
  <c r="N107" i="7"/>
  <c r="M108" i="7"/>
  <c r="N108" i="7"/>
  <c r="M109" i="7"/>
  <c r="N109" i="7"/>
  <c r="M110" i="7"/>
  <c r="N110" i="7"/>
  <c r="M111" i="7"/>
  <c r="N111" i="7"/>
  <c r="M112" i="7"/>
  <c r="N112" i="7"/>
  <c r="M113" i="7"/>
  <c r="N113" i="7"/>
  <c r="V168" i="7" a="1"/>
  <c r="X169" i="7"/>
  <c r="V106" i="7"/>
  <c r="W106" i="7"/>
  <c r="V107" i="7"/>
  <c r="W107" i="7"/>
  <c r="V108" i="7"/>
  <c r="W108" i="7"/>
  <c r="V109" i="7"/>
  <c r="W109" i="7"/>
  <c r="V110" i="7"/>
  <c r="W110" i="7"/>
  <c r="V111" i="7"/>
  <c r="W111" i="7"/>
  <c r="V112" i="7"/>
  <c r="W112" i="7"/>
  <c r="V113" i="7"/>
  <c r="W113" i="7"/>
  <c r="V176" i="7" a="1"/>
  <c r="X182" i="7"/>
  <c r="D106" i="7"/>
  <c r="E106" i="7"/>
  <c r="D107" i="7"/>
  <c r="E107" i="7"/>
  <c r="D108" i="7"/>
  <c r="E108" i="7"/>
  <c r="D109" i="7"/>
  <c r="E109" i="7"/>
  <c r="D110" i="7"/>
  <c r="E110" i="7"/>
  <c r="D111" i="7"/>
  <c r="E111" i="7"/>
  <c r="D112" i="7"/>
  <c r="E112" i="7"/>
  <c r="D113" i="7"/>
  <c r="E113" i="7"/>
  <c r="V160" i="7" a="1"/>
  <c r="X165" i="7"/>
  <c r="M118" i="7"/>
  <c r="N118" i="7"/>
  <c r="M119" i="7"/>
  <c r="N119" i="7"/>
  <c r="M120" i="7"/>
  <c r="N120" i="7"/>
  <c r="M121" i="7"/>
  <c r="N121" i="7"/>
  <c r="M122" i="7"/>
  <c r="N122" i="7"/>
  <c r="M123" i="7"/>
  <c r="N123" i="7"/>
  <c r="M124" i="7"/>
  <c r="N124" i="7"/>
  <c r="M125" i="7"/>
  <c r="N125" i="7"/>
  <c r="V200" i="7" a="1"/>
  <c r="X203" i="7"/>
  <c r="M94" i="7"/>
  <c r="N94" i="7"/>
  <c r="M95" i="7"/>
  <c r="N95" i="7"/>
  <c r="M96" i="7"/>
  <c r="N96" i="7"/>
  <c r="M97" i="7"/>
  <c r="N97" i="7"/>
  <c r="M98" i="7"/>
  <c r="N98" i="7"/>
  <c r="M99" i="7"/>
  <c r="N99" i="7"/>
  <c r="M100" i="7"/>
  <c r="N100" i="7"/>
  <c r="M101" i="7"/>
  <c r="N101" i="7"/>
  <c r="V136" i="7" a="1"/>
  <c r="X138" i="7"/>
  <c r="AE106" i="7"/>
  <c r="AF106" i="7"/>
  <c r="AE107" i="7"/>
  <c r="AF107" i="7"/>
  <c r="AE108" i="7"/>
  <c r="AF108" i="7"/>
  <c r="AE109" i="7"/>
  <c r="AF109" i="7"/>
  <c r="AE110" i="7"/>
  <c r="AF110" i="7"/>
  <c r="AE111" i="7"/>
  <c r="AF111" i="7"/>
  <c r="AE112" i="7"/>
  <c r="AF112" i="7"/>
  <c r="AE113" i="7"/>
  <c r="AF113" i="7"/>
  <c r="V184" i="7" a="1"/>
  <c r="V184" i="7"/>
  <c r="X184" i="7"/>
  <c r="D118" i="7"/>
  <c r="E118" i="7"/>
  <c r="D119" i="7"/>
  <c r="E119" i="7"/>
  <c r="D120" i="7"/>
  <c r="E120" i="7"/>
  <c r="D121" i="7"/>
  <c r="E121" i="7"/>
  <c r="D122" i="7"/>
  <c r="E122" i="7"/>
  <c r="D123" i="7"/>
  <c r="E123" i="7"/>
  <c r="D124" i="7"/>
  <c r="E124" i="7"/>
  <c r="D125" i="7"/>
  <c r="E125" i="7"/>
  <c r="V192" i="7" a="1"/>
  <c r="V192" i="7"/>
  <c r="X192" i="7"/>
  <c r="V94" i="7"/>
  <c r="W94" i="7"/>
  <c r="V95" i="7"/>
  <c r="W95" i="7"/>
  <c r="V96" i="7"/>
  <c r="W96" i="7"/>
  <c r="V97" i="7"/>
  <c r="W97" i="7"/>
  <c r="V98" i="7"/>
  <c r="W98" i="7"/>
  <c r="V99" i="7"/>
  <c r="W99" i="7"/>
  <c r="V100" i="7"/>
  <c r="W100" i="7"/>
  <c r="V101" i="7"/>
  <c r="W101" i="7"/>
  <c r="V144" i="7" a="1"/>
  <c r="V144" i="7"/>
  <c r="X144" i="7"/>
  <c r="V94" i="33"/>
  <c r="W94" i="33"/>
  <c r="V95" i="33"/>
  <c r="W95" i="33"/>
  <c r="V96" i="33"/>
  <c r="W96" i="33"/>
  <c r="V97" i="33"/>
  <c r="W97" i="33"/>
  <c r="V98" i="33"/>
  <c r="W98" i="33"/>
  <c r="V99" i="33"/>
  <c r="W99" i="33"/>
  <c r="V100" i="33"/>
  <c r="W100" i="33"/>
  <c r="V101" i="33"/>
  <c r="W101" i="33"/>
  <c r="Q144" i="33" a="1"/>
  <c r="AE118" i="33"/>
  <c r="AF118" i="33"/>
  <c r="AE119" i="33"/>
  <c r="AF119" i="33"/>
  <c r="AE120" i="33"/>
  <c r="AF120" i="33"/>
  <c r="AE121" i="33"/>
  <c r="AF121" i="33"/>
  <c r="AE122" i="33"/>
  <c r="AF122" i="33"/>
  <c r="AE123" i="33"/>
  <c r="AF123" i="33"/>
  <c r="AE124" i="33"/>
  <c r="AF124" i="33"/>
  <c r="AE125" i="33"/>
  <c r="AF125" i="33"/>
  <c r="Q184" i="33" a="1"/>
  <c r="M106" i="33"/>
  <c r="N106" i="33"/>
  <c r="M107" i="33"/>
  <c r="N107" i="33"/>
  <c r="M108" i="33"/>
  <c r="N108" i="33"/>
  <c r="M109" i="33"/>
  <c r="N109" i="33"/>
  <c r="M110" i="33"/>
  <c r="N110" i="33"/>
  <c r="M111" i="33"/>
  <c r="N111" i="33"/>
  <c r="M112" i="33"/>
  <c r="N112" i="33"/>
  <c r="M113" i="33"/>
  <c r="N113" i="33"/>
  <c r="Q168" i="33" a="1"/>
  <c r="M118" i="33"/>
  <c r="N118" i="33"/>
  <c r="M119" i="33"/>
  <c r="N119" i="33"/>
  <c r="M120" i="33"/>
  <c r="N120" i="33"/>
  <c r="M121" i="33"/>
  <c r="N121" i="33"/>
  <c r="M122" i="33"/>
  <c r="N122" i="33"/>
  <c r="M123" i="33"/>
  <c r="N123" i="33"/>
  <c r="M124" i="33"/>
  <c r="N124" i="33"/>
  <c r="M125" i="33"/>
  <c r="N125" i="33"/>
  <c r="Q200" i="33" a="1"/>
  <c r="M94" i="33"/>
  <c r="N94" i="33"/>
  <c r="M95" i="33"/>
  <c r="N95" i="33"/>
  <c r="M96" i="33"/>
  <c r="N96" i="33"/>
  <c r="M97" i="33"/>
  <c r="N97" i="33"/>
  <c r="M98" i="33"/>
  <c r="N98" i="33"/>
  <c r="M99" i="33"/>
  <c r="N99" i="33"/>
  <c r="M100" i="33"/>
  <c r="N100" i="33"/>
  <c r="M101" i="33"/>
  <c r="N101" i="33"/>
  <c r="Q136" i="33" a="1"/>
  <c r="V106" i="33"/>
  <c r="W106" i="33"/>
  <c r="V107" i="33"/>
  <c r="W107" i="33"/>
  <c r="V108" i="33"/>
  <c r="W108" i="33"/>
  <c r="V109" i="33"/>
  <c r="W109" i="33"/>
  <c r="V110" i="33"/>
  <c r="W110" i="33"/>
  <c r="V111" i="33"/>
  <c r="W111" i="33"/>
  <c r="V112" i="33"/>
  <c r="W112" i="33"/>
  <c r="V113" i="33"/>
  <c r="W113" i="33"/>
  <c r="Q176" i="33" a="1"/>
  <c r="D106" i="33"/>
  <c r="E106" i="33"/>
  <c r="D107" i="33"/>
  <c r="E107" i="33"/>
  <c r="D108" i="33"/>
  <c r="E108" i="33"/>
  <c r="D109" i="33"/>
  <c r="E109" i="33"/>
  <c r="D110" i="33"/>
  <c r="E110" i="33"/>
  <c r="D111" i="33"/>
  <c r="E111" i="33"/>
  <c r="D112" i="33"/>
  <c r="E112" i="33"/>
  <c r="D113" i="33"/>
  <c r="E113" i="33"/>
  <c r="Q160" i="33" a="1"/>
  <c r="D118" i="33"/>
  <c r="E118" i="33"/>
  <c r="D119" i="33"/>
  <c r="E119" i="33"/>
  <c r="D120" i="33"/>
  <c r="E120" i="33"/>
  <c r="D121" i="33"/>
  <c r="E121" i="33"/>
  <c r="D122" i="33"/>
  <c r="E122" i="33"/>
  <c r="D123" i="33"/>
  <c r="E123" i="33"/>
  <c r="D124" i="33"/>
  <c r="E124" i="33"/>
  <c r="D125" i="33"/>
  <c r="E125" i="33"/>
  <c r="Q192" i="33" a="1"/>
  <c r="V118" i="33"/>
  <c r="W118" i="33"/>
  <c r="V119" i="33"/>
  <c r="W119" i="33"/>
  <c r="V120" i="33"/>
  <c r="W120" i="33"/>
  <c r="V121" i="33"/>
  <c r="W121" i="33"/>
  <c r="V122" i="33"/>
  <c r="W122" i="33"/>
  <c r="V123" i="33"/>
  <c r="W123" i="33"/>
  <c r="V124" i="33"/>
  <c r="W124" i="33"/>
  <c r="V125" i="33"/>
  <c r="W125" i="33"/>
  <c r="Q152" i="33" a="1"/>
  <c r="D94" i="7"/>
  <c r="E94" i="7"/>
  <c r="D95" i="7"/>
  <c r="E95" i="7"/>
  <c r="D96" i="7"/>
  <c r="E96" i="7"/>
  <c r="D97" i="7"/>
  <c r="E97" i="7"/>
  <c r="D98" i="7"/>
  <c r="E98" i="7"/>
  <c r="D99" i="7"/>
  <c r="E99" i="7"/>
  <c r="D100" i="7"/>
  <c r="E100" i="7"/>
  <c r="D101" i="7"/>
  <c r="E101" i="7"/>
  <c r="V128" i="7" a="1"/>
  <c r="X130" i="7"/>
  <c r="B93" i="7"/>
  <c r="Q58" i="25"/>
  <c r="Q6" i="25"/>
  <c r="O58" i="25"/>
  <c r="O15" i="25"/>
  <c r="OP86" i="4"/>
  <c r="AKT102" i="4"/>
  <c r="ALL115" i="4"/>
  <c r="ALM79" i="4"/>
  <c r="ALK79" i="4"/>
  <c r="ALL79" i="4"/>
  <c r="ALK71" i="4"/>
  <c r="ALL162" i="4"/>
  <c r="ALJ73" i="4"/>
  <c r="ALD102" i="4"/>
  <c r="ALL127" i="4"/>
  <c r="ALB45" i="4"/>
  <c r="ALL130" i="4"/>
  <c r="AKH81" i="4"/>
  <c r="AKI81" i="4"/>
  <c r="AKH64" i="4"/>
  <c r="AKI115" i="4"/>
  <c r="AKH162" i="4"/>
  <c r="ALK78" i="4"/>
  <c r="ALL4" i="4"/>
  <c r="ALL78" i="4"/>
  <c r="ALL122" i="4"/>
  <c r="ALL29" i="4"/>
  <c r="AKI86" i="4"/>
  <c r="ALM29" i="4"/>
  <c r="ALM122" i="4"/>
  <c r="ALC45" i="4"/>
  <c r="AKG67" i="4"/>
  <c r="ALI115" i="4"/>
  <c r="ALC102" i="4"/>
  <c r="ALJ79" i="4"/>
  <c r="ALI79" i="4"/>
  <c r="ALL16" i="4"/>
  <c r="ALK107" i="4"/>
  <c r="ALL155" i="4"/>
  <c r="ALL111" i="4"/>
  <c r="ALL59" i="4"/>
  <c r="ALL105" i="4"/>
  <c r="ALL74" i="4"/>
  <c r="ALJ115" i="4"/>
  <c r="ALH115" i="4"/>
  <c r="ALL36" i="4"/>
  <c r="ALL11" i="4"/>
  <c r="ALL55" i="4"/>
  <c r="ALM80" i="4"/>
  <c r="ALM36" i="4"/>
  <c r="ALL94" i="4"/>
  <c r="ALL5" i="4"/>
  <c r="ALM159" i="4"/>
  <c r="ALI73" i="4"/>
  <c r="ALL67" i="4"/>
  <c r="ALB63" i="4"/>
  <c r="ALL37" i="4"/>
  <c r="ALK80" i="4"/>
  <c r="ALL152" i="4"/>
  <c r="ALK105" i="4"/>
  <c r="ALL142" i="4"/>
  <c r="ALJ159" i="4"/>
  <c r="ALL83" i="4"/>
  <c r="ALL157" i="4"/>
  <c r="AKQ13" i="4"/>
  <c r="AKR71" i="4"/>
  <c r="ALH75" i="4"/>
  <c r="AKR26" i="4"/>
  <c r="AKS26" i="4"/>
  <c r="AKQ26" i="4"/>
  <c r="ALI38" i="4"/>
  <c r="ALL131" i="4"/>
  <c r="ALM131" i="4"/>
  <c r="ALL144" i="4"/>
  <c r="ALL76" i="4"/>
  <c r="ALL146" i="4"/>
  <c r="ALK38" i="4"/>
  <c r="ALM99" i="4"/>
  <c r="ALI34" i="4"/>
  <c r="ALH38" i="4"/>
  <c r="ALJ38" i="4"/>
  <c r="ALG34" i="4"/>
  <c r="ALK131" i="4"/>
  <c r="ALH34" i="4"/>
  <c r="AKT27" i="4"/>
  <c r="AKN31" i="4"/>
  <c r="ALF48" i="4"/>
  <c r="AKM15" i="4"/>
  <c r="AKN15" i="4"/>
  <c r="AKL15" i="4"/>
  <c r="ALL72" i="4"/>
  <c r="ALE64" i="4"/>
  <c r="ALF64" i="4"/>
  <c r="AKV62" i="4"/>
  <c r="ALL8" i="4"/>
  <c r="ALL43" i="4"/>
  <c r="ALK74" i="4"/>
  <c r="ALK27" i="4"/>
  <c r="AKZ27" i="4"/>
  <c r="ALE63" i="4"/>
  <c r="ALJ161" i="4"/>
  <c r="ALJ93" i="4"/>
  <c r="AKI75" i="4"/>
  <c r="AKJ115" i="4"/>
  <c r="AKK81" i="4"/>
  <c r="AKH49" i="4"/>
  <c r="ALG75" i="4"/>
  <c r="AKZ35" i="4"/>
  <c r="AKV46" i="4"/>
  <c r="ALI75" i="4"/>
  <c r="AKW46" i="4"/>
  <c r="AKY27" i="4"/>
  <c r="AKT115" i="4"/>
  <c r="ALF75" i="4"/>
  <c r="AKW62" i="4"/>
  <c r="ALL93" i="4"/>
  <c r="AKW35" i="4"/>
  <c r="AKO79" i="4"/>
  <c r="AKR79" i="4"/>
  <c r="ALK119" i="4"/>
  <c r="AKP79" i="4"/>
  <c r="ALK93" i="4"/>
  <c r="ALL119" i="4"/>
  <c r="AKM158" i="4"/>
  <c r="AKU62" i="4"/>
  <c r="ALL125" i="4"/>
  <c r="ALJ27" i="4"/>
  <c r="AKU115" i="4"/>
  <c r="AKV115" i="4"/>
  <c r="AKJ81" i="4"/>
  <c r="ALL27" i="4"/>
  <c r="AKO153" i="4"/>
  <c r="ALH15" i="4"/>
  <c r="AKH66" i="4"/>
  <c r="ALG15" i="4"/>
  <c r="DE77" i="4"/>
  <c r="AKR54" i="4"/>
  <c r="ALK89" i="4"/>
  <c r="AKN28" i="4"/>
  <c r="DE25" i="4"/>
  <c r="ALL118" i="4"/>
  <c r="AKP28" i="4"/>
  <c r="ALB148" i="4"/>
  <c r="ALF15" i="4"/>
  <c r="ALL6" i="4"/>
  <c r="AKI45" i="4"/>
  <c r="ALK14" i="4"/>
  <c r="ALM128" i="4"/>
  <c r="ALG81" i="4"/>
  <c r="AKK45" i="4"/>
  <c r="AKK15" i="4"/>
  <c r="ALL97" i="4"/>
  <c r="DE86" i="4"/>
  <c r="AKV112" i="4"/>
  <c r="ALL147" i="4"/>
  <c r="ALB28" i="4"/>
  <c r="ALI81" i="4"/>
  <c r="AKM74" i="4"/>
  <c r="ALM97" i="4"/>
  <c r="ALH81" i="4"/>
  <c r="ALF81" i="4"/>
  <c r="ALK128" i="4"/>
  <c r="DE100" i="4"/>
  <c r="ALL106" i="4"/>
  <c r="AKQ38" i="4"/>
  <c r="ALE153" i="4"/>
  <c r="ALH18" i="4"/>
  <c r="ALL135" i="4"/>
  <c r="ALC35" i="4"/>
  <c r="ALF33" i="4"/>
  <c r="AKJ86" i="4"/>
  <c r="AKR90" i="4"/>
  <c r="ALM48" i="4"/>
  <c r="ALL52" i="4"/>
  <c r="ALL60" i="4"/>
  <c r="ALK21" i="4"/>
  <c r="ALL126" i="4"/>
  <c r="ALL161" i="4"/>
  <c r="ALD153" i="4"/>
  <c r="DE45" i="4"/>
  <c r="ALL87" i="4"/>
  <c r="DB148" i="4"/>
  <c r="ALB35" i="4"/>
  <c r="ALK135" i="4"/>
  <c r="DE13" i="4"/>
  <c r="ALL21" i="4"/>
  <c r="DE161" i="4"/>
  <c r="DB121" i="4"/>
  <c r="ALL100" i="4"/>
  <c r="ALK161" i="4"/>
  <c r="DB153" i="4"/>
  <c r="DE116" i="4"/>
  <c r="DE102" i="4"/>
  <c r="AKS90" i="4"/>
  <c r="DE18" i="4"/>
  <c r="DE75" i="4"/>
  <c r="DD104" i="4"/>
  <c r="ALL136" i="4"/>
  <c r="ALL48" i="4"/>
  <c r="DB70" i="4"/>
  <c r="ALL114" i="4"/>
  <c r="ALK48" i="4"/>
  <c r="ALK100" i="4"/>
  <c r="AKQ90" i="4"/>
  <c r="ALL108" i="4"/>
  <c r="DB117" i="4"/>
  <c r="ALA132" i="4"/>
  <c r="ALI48" i="4"/>
  <c r="AKV63" i="4"/>
  <c r="ALL68" i="4"/>
  <c r="DE81" i="4"/>
  <c r="ALL33" i="4"/>
  <c r="ALL117" i="4"/>
  <c r="ALL150" i="4"/>
  <c r="ALB26" i="4"/>
  <c r="DE15" i="4"/>
  <c r="ALF47" i="4"/>
  <c r="ALK101" i="4"/>
  <c r="DB30" i="4"/>
  <c r="DB51" i="4"/>
  <c r="DE28" i="4"/>
  <c r="AKV140" i="4"/>
  <c r="AKV102" i="4"/>
  <c r="DE150" i="4"/>
  <c r="DE115" i="4"/>
  <c r="ALL85" i="4"/>
  <c r="AKO28" i="4"/>
  <c r="DE144" i="4"/>
  <c r="DE89" i="4"/>
  <c r="ALL141" i="4"/>
  <c r="DE24" i="4"/>
  <c r="DB12" i="4"/>
  <c r="AKU102" i="4"/>
  <c r="DE87" i="4"/>
  <c r="DE58" i="4"/>
  <c r="DE158" i="4"/>
  <c r="ALL7" i="4"/>
  <c r="DD122" i="4"/>
  <c r="DE147" i="4"/>
  <c r="AKO149" i="4"/>
  <c r="AKU132" i="4"/>
  <c r="ALA115" i="4"/>
  <c r="ALB27" i="4"/>
  <c r="ALI93" i="4"/>
  <c r="AKG148" i="4"/>
  <c r="AKM28" i="4"/>
  <c r="AKR160" i="4"/>
  <c r="AKG105" i="4"/>
  <c r="DE66" i="4"/>
  <c r="AKI49" i="4"/>
  <c r="AKL124" i="4"/>
  <c r="ALE38" i="4"/>
  <c r="ALH8" i="4"/>
  <c r="ALK12" i="4"/>
  <c r="ALL54" i="4"/>
  <c r="DE152" i="4"/>
  <c r="ALK76" i="4"/>
  <c r="ALL82" i="4"/>
  <c r="DE40" i="4"/>
  <c r="ALL151" i="4"/>
  <c r="ALL88" i="4"/>
  <c r="ALL17" i="4"/>
  <c r="ALL41" i="4"/>
  <c r="DE76" i="4"/>
  <c r="DD124" i="4"/>
  <c r="DE4" i="4"/>
  <c r="AKS54" i="4"/>
  <c r="AKS38" i="4"/>
  <c r="AKZ75" i="4"/>
  <c r="ALE66" i="4"/>
  <c r="ALG106" i="4"/>
  <c r="ALK149" i="4"/>
  <c r="ALK113" i="4"/>
  <c r="DB158" i="4"/>
  <c r="DC158" i="4"/>
  <c r="DE136" i="4"/>
  <c r="DB126" i="4"/>
  <c r="AKO62" i="4"/>
  <c r="AKN34" i="4"/>
  <c r="AKN132" i="4"/>
  <c r="AKX27" i="4"/>
  <c r="AKY35" i="4"/>
  <c r="ALC148" i="4"/>
  <c r="ALJ80" i="4"/>
  <c r="ALK137" i="4"/>
  <c r="ALF116" i="4"/>
  <c r="ALF153" i="4"/>
  <c r="ALL50" i="4"/>
  <c r="ALK120" i="4"/>
  <c r="DD158" i="4"/>
  <c r="DE118" i="4"/>
  <c r="DB49" i="4"/>
  <c r="ALE81" i="4"/>
  <c r="DB94" i="4"/>
  <c r="DB155" i="4"/>
  <c r="ALE20" i="4"/>
  <c r="ALJ112" i="4"/>
  <c r="DB77" i="4"/>
  <c r="DB109" i="4"/>
  <c r="AKJ46" i="4"/>
  <c r="DE121" i="4"/>
  <c r="AKM79" i="4"/>
  <c r="AKU35" i="4"/>
  <c r="AKW115" i="4"/>
  <c r="DE51" i="4"/>
  <c r="ALE124" i="4"/>
  <c r="ALK99" i="4"/>
  <c r="DC77" i="4"/>
  <c r="DB92" i="4"/>
  <c r="DE26" i="4"/>
  <c r="AKH60" i="4"/>
  <c r="DE130" i="4"/>
  <c r="ALE52" i="4"/>
  <c r="ALK32" i="4"/>
  <c r="DD77" i="4"/>
  <c r="AKV132" i="4"/>
  <c r="DB140" i="4"/>
  <c r="DE10" i="4"/>
  <c r="DB132" i="4"/>
  <c r="DE135" i="4"/>
  <c r="AKS27" i="4"/>
  <c r="AKS71" i="4"/>
  <c r="ALE140" i="4"/>
  <c r="DB89" i="4"/>
  <c r="DE31" i="4"/>
  <c r="DE145" i="4"/>
  <c r="DE157" i="4"/>
  <c r="ALF62" i="4"/>
  <c r="ALK37" i="4"/>
  <c r="ALK139" i="4"/>
  <c r="ALK56" i="4"/>
  <c r="DC89" i="4"/>
  <c r="DB150" i="4"/>
  <c r="DE142" i="4"/>
  <c r="DB95" i="4"/>
  <c r="DE156" i="4"/>
  <c r="AKW26" i="4"/>
  <c r="ALF54" i="4"/>
  <c r="ALK156" i="4"/>
  <c r="ALK58" i="4"/>
  <c r="DD89" i="4"/>
  <c r="DC150" i="4"/>
  <c r="DE74" i="4"/>
  <c r="DE16" i="4"/>
  <c r="DB111" i="4"/>
  <c r="DC83" i="4"/>
  <c r="DC137" i="4"/>
  <c r="DB85" i="4"/>
  <c r="DE70" i="4"/>
  <c r="DE41" i="4"/>
  <c r="ALK49" i="4"/>
  <c r="ALL22" i="4"/>
  <c r="ALL137" i="4"/>
  <c r="DD150" i="4"/>
  <c r="DD8" i="4"/>
  <c r="DE134" i="4"/>
  <c r="ALB105" i="4"/>
  <c r="ALE102" i="4"/>
  <c r="ALJ157" i="4"/>
  <c r="ALL121" i="4"/>
  <c r="ALL103" i="4"/>
  <c r="DB58" i="4"/>
  <c r="DE125" i="4"/>
  <c r="DE98" i="4"/>
  <c r="AKV75" i="4"/>
  <c r="ALD38" i="4"/>
  <c r="ALJ71" i="4"/>
  <c r="DC58" i="4"/>
  <c r="DB154" i="4"/>
  <c r="DB80" i="4"/>
  <c r="DE5" i="4"/>
  <c r="DE113" i="4"/>
  <c r="AKH112" i="4"/>
  <c r="AKX61" i="4"/>
  <c r="ALJ32" i="4"/>
  <c r="ALL148" i="4"/>
  <c r="ALJ61" i="4"/>
  <c r="ALL44" i="4"/>
  <c r="DD58" i="4"/>
  <c r="DB37" i="4"/>
  <c r="DE90" i="4"/>
  <c r="DE19" i="4"/>
  <c r="AKP90" i="4"/>
  <c r="AKQ95" i="4"/>
  <c r="DE153" i="4"/>
  <c r="ALK104" i="4"/>
  <c r="ALL96" i="4"/>
  <c r="DE29" i="4"/>
  <c r="DE96" i="4"/>
  <c r="DE12" i="4"/>
  <c r="DE30" i="4"/>
  <c r="DE62" i="4"/>
  <c r="DE114" i="4"/>
  <c r="DE84" i="4"/>
  <c r="DE154" i="4"/>
  <c r="AKO93" i="4"/>
  <c r="DE93" i="4"/>
  <c r="DE122" i="4"/>
  <c r="DC80" i="4"/>
  <c r="DC85" i="4"/>
  <c r="DE124" i="4"/>
  <c r="DE104" i="4"/>
  <c r="DD83" i="4"/>
  <c r="DB147" i="4"/>
  <c r="DB136" i="4"/>
  <c r="DE8" i="4"/>
  <c r="DD137" i="4"/>
  <c r="DB74" i="4"/>
  <c r="DE162" i="4"/>
  <c r="DE88" i="4"/>
  <c r="DE106" i="4"/>
  <c r="DB45" i="4"/>
  <c r="DD80" i="4"/>
  <c r="DD85" i="4"/>
  <c r="DB116" i="4"/>
  <c r="DB161" i="4"/>
  <c r="DE83" i="4"/>
  <c r="DC147" i="4"/>
  <c r="DC136" i="4"/>
  <c r="DB66" i="4"/>
  <c r="DE137" i="4"/>
  <c r="DC74" i="4"/>
  <c r="DE32" i="4"/>
  <c r="DE94" i="4"/>
  <c r="DE155" i="4"/>
  <c r="DE33" i="4"/>
  <c r="DE61" i="4"/>
  <c r="DE23" i="4"/>
  <c r="DC45" i="4"/>
  <c r="DB10" i="4"/>
  <c r="DE80" i="4"/>
  <c r="DE85" i="4"/>
  <c r="DC116" i="4"/>
  <c r="DC161" i="4"/>
  <c r="DD147" i="4"/>
  <c r="DD136" i="4"/>
  <c r="DC66" i="4"/>
  <c r="DD74" i="4"/>
  <c r="DE127" i="4"/>
  <c r="DE129" i="4"/>
  <c r="DE60" i="4"/>
  <c r="DE55" i="4"/>
  <c r="DE11" i="4"/>
  <c r="DE108" i="4"/>
  <c r="DE82" i="4"/>
  <c r="DB128" i="4"/>
  <c r="DB46" i="4"/>
  <c r="DE63" i="4"/>
  <c r="DB39" i="4"/>
  <c r="DB84" i="4"/>
  <c r="DD45" i="4"/>
  <c r="DC10" i="4"/>
  <c r="DB40" i="4"/>
  <c r="DD116" i="4"/>
  <c r="DD161" i="4"/>
  <c r="DD66" i="4"/>
  <c r="DE65" i="4"/>
  <c r="DE111" i="4"/>
  <c r="DE57" i="4"/>
  <c r="DE37" i="4"/>
  <c r="DE140" i="4"/>
  <c r="DE126" i="4"/>
  <c r="DD10" i="4"/>
  <c r="DC40" i="4"/>
  <c r="DB102" i="4"/>
  <c r="DB157" i="4"/>
  <c r="DB87" i="4"/>
  <c r="DB25" i="4"/>
  <c r="DB18" i="4"/>
  <c r="DE117" i="4"/>
  <c r="DE49" i="4"/>
  <c r="DE132" i="4"/>
  <c r="DE14" i="4"/>
  <c r="DB75" i="4"/>
  <c r="DD40" i="4"/>
  <c r="DB90" i="4"/>
  <c r="DC102" i="4"/>
  <c r="DC157" i="4"/>
  <c r="DC87" i="4"/>
  <c r="DB13" i="4"/>
  <c r="DC25" i="4"/>
  <c r="DC18" i="4"/>
  <c r="DE50" i="4"/>
  <c r="DE64" i="4"/>
  <c r="DE149" i="4"/>
  <c r="DE159" i="4"/>
  <c r="DE143" i="4"/>
  <c r="DE68" i="4"/>
  <c r="DE109" i="4"/>
  <c r="DC75" i="4"/>
  <c r="DC90" i="4"/>
  <c r="DD102" i="4"/>
  <c r="DB135" i="4"/>
  <c r="DB152" i="4"/>
  <c r="DD157" i="4"/>
  <c r="DD87" i="4"/>
  <c r="DC13" i="4"/>
  <c r="DD25" i="4"/>
  <c r="DD18" i="4"/>
  <c r="DE103" i="4"/>
  <c r="DE97" i="4"/>
  <c r="DE3" i="4"/>
  <c r="DE17" i="4"/>
  <c r="DD75" i="4"/>
  <c r="DB86" i="4"/>
  <c r="DB142" i="4"/>
  <c r="DB15" i="4"/>
  <c r="DD90" i="4"/>
  <c r="DC135" i="4"/>
  <c r="DC152" i="4"/>
  <c r="DD13" i="4"/>
  <c r="DE110" i="4"/>
  <c r="DE107" i="4"/>
  <c r="DE52" i="4"/>
  <c r="DE72" i="4"/>
  <c r="DE73" i="4"/>
  <c r="DE131" i="4"/>
  <c r="DE7" i="4"/>
  <c r="DC86" i="4"/>
  <c r="DC142" i="4"/>
  <c r="DC15" i="4"/>
  <c r="DD135" i="4"/>
  <c r="DD152" i="4"/>
  <c r="DB144" i="4"/>
  <c r="DB24" i="4"/>
  <c r="DB26" i="4"/>
  <c r="DE6" i="4"/>
  <c r="DE141" i="4"/>
  <c r="DE123" i="4"/>
  <c r="DB118" i="4"/>
  <c r="DD86" i="4"/>
  <c r="DD142" i="4"/>
  <c r="DD15" i="4"/>
  <c r="DB16" i="4"/>
  <c r="DC144" i="4"/>
  <c r="DC24" i="4"/>
  <c r="DB113" i="4"/>
  <c r="DB156" i="4"/>
  <c r="DB125" i="4"/>
  <c r="DC26" i="4"/>
  <c r="DE21" i="4"/>
  <c r="DE139" i="4"/>
  <c r="DE91" i="4"/>
  <c r="DE54" i="4"/>
  <c r="DE148" i="4"/>
  <c r="DE42" i="4"/>
  <c r="DE151" i="4"/>
  <c r="DE38" i="4"/>
  <c r="DE34" i="4"/>
  <c r="DC118" i="4"/>
  <c r="DB100" i="4"/>
  <c r="DC16" i="4"/>
  <c r="DB145" i="4"/>
  <c r="DB76" i="4"/>
  <c r="DD144" i="4"/>
  <c r="DD24" i="4"/>
  <c r="DC113" i="4"/>
  <c r="DC156" i="4"/>
  <c r="DC125" i="4"/>
  <c r="DD26" i="4"/>
  <c r="DE67" i="4"/>
  <c r="DE35" i="4"/>
  <c r="DE53" i="4"/>
  <c r="DE95" i="4"/>
  <c r="DE9" i="4"/>
  <c r="DE36" i="4"/>
  <c r="DE20" i="4"/>
  <c r="DE22" i="4"/>
  <c r="DE160" i="4"/>
  <c r="DD118" i="4"/>
  <c r="DB19" i="4"/>
  <c r="DB81" i="4"/>
  <c r="DC100" i="4"/>
  <c r="DD16" i="4"/>
  <c r="DC145" i="4"/>
  <c r="DC76" i="4"/>
  <c r="DD113" i="4"/>
  <c r="DD156" i="4"/>
  <c r="DD125" i="4"/>
  <c r="DE120" i="4"/>
  <c r="DE39" i="4"/>
  <c r="DE59" i="4"/>
  <c r="DE146" i="4"/>
  <c r="DB5" i="4"/>
  <c r="DC19" i="4"/>
  <c r="DC81" i="4"/>
  <c r="DD100" i="4"/>
  <c r="DD145" i="4"/>
  <c r="DD76" i="4"/>
  <c r="DB98" i="4"/>
  <c r="DB28" i="4"/>
  <c r="DB31" i="4"/>
  <c r="DE44" i="4"/>
  <c r="DE48" i="4"/>
  <c r="DC5" i="4"/>
  <c r="DB122" i="4"/>
  <c r="DD19" i="4"/>
  <c r="DD81" i="4"/>
  <c r="DB124" i="4"/>
  <c r="DB104" i="4"/>
  <c r="DC98" i="4"/>
  <c r="DC28" i="4"/>
  <c r="DB8" i="4"/>
  <c r="DC31" i="4"/>
  <c r="DE99" i="4"/>
  <c r="DE92" i="4"/>
  <c r="DE69" i="4"/>
  <c r="DE133" i="4"/>
  <c r="DE105" i="4"/>
  <c r="DE101" i="4"/>
  <c r="DE78" i="4"/>
  <c r="DE79" i="4"/>
  <c r="DD5" i="4"/>
  <c r="DC122" i="4"/>
  <c r="DC124" i="4"/>
  <c r="DC104" i="4"/>
  <c r="DB83" i="4"/>
  <c r="DD98" i="4"/>
  <c r="DD28" i="4"/>
  <c r="DC8" i="4"/>
  <c r="DB137" i="4"/>
  <c r="DD31" i="4"/>
  <c r="DE138" i="4"/>
  <c r="DE56" i="4"/>
  <c r="DE47" i="4"/>
  <c r="DE71" i="4"/>
  <c r="DB11" i="4"/>
  <c r="DB127" i="4"/>
  <c r="DC126" i="4"/>
  <c r="DC95" i="4"/>
  <c r="DC11" i="4"/>
  <c r="DC154" i="4"/>
  <c r="DC132" i="4"/>
  <c r="DC84" i="4"/>
  <c r="DC39" i="4"/>
  <c r="DC12" i="4"/>
  <c r="DC37" i="4"/>
  <c r="DC109" i="4"/>
  <c r="DC117" i="4"/>
  <c r="DC92" i="4"/>
  <c r="DC153" i="4"/>
  <c r="DC155" i="4"/>
  <c r="DC127" i="4"/>
  <c r="DC148" i="4"/>
  <c r="DC111" i="4"/>
  <c r="DC128" i="4"/>
  <c r="DC49" i="4"/>
  <c r="DC140" i="4"/>
  <c r="DC94" i="4"/>
  <c r="DC51" i="4"/>
  <c r="DC30" i="4"/>
  <c r="DC121" i="4"/>
  <c r="DC70" i="4"/>
  <c r="DC46" i="4"/>
  <c r="DD126" i="4"/>
  <c r="DD95" i="4"/>
  <c r="DD11" i="4"/>
  <c r="DD154" i="4"/>
  <c r="DD132" i="4"/>
  <c r="DD84" i="4"/>
  <c r="DD39" i="4"/>
  <c r="DD12" i="4"/>
  <c r="DD37" i="4"/>
  <c r="DD109" i="4"/>
  <c r="DD117" i="4"/>
  <c r="DD92" i="4"/>
  <c r="DD153" i="4"/>
  <c r="DD155" i="4"/>
  <c r="DD127" i="4"/>
  <c r="DD148" i="4"/>
  <c r="DD111" i="4"/>
  <c r="DD128" i="4"/>
  <c r="DD49" i="4"/>
  <c r="DD140" i="4"/>
  <c r="DD94" i="4"/>
  <c r="DD51" i="4"/>
  <c r="DD30" i="4"/>
  <c r="DD121" i="4"/>
  <c r="DD70" i="4"/>
  <c r="DD46" i="4"/>
  <c r="DE128" i="4"/>
  <c r="DE46" i="4"/>
  <c r="DB91" i="4"/>
  <c r="DB7" i="4"/>
  <c r="DB6" i="4"/>
  <c r="DB138" i="4"/>
  <c r="DB69" i="4"/>
  <c r="DB123" i="4"/>
  <c r="DB14" i="4"/>
  <c r="DB82" i="4"/>
  <c r="DB44" i="4"/>
  <c r="DB101" i="4"/>
  <c r="DB64" i="4"/>
  <c r="DB42" i="4"/>
  <c r="DB110" i="4"/>
  <c r="DB35" i="4"/>
  <c r="DB59" i="4"/>
  <c r="DB149" i="4"/>
  <c r="DB67" i="4"/>
  <c r="DB33" i="4"/>
  <c r="DB9" i="4"/>
  <c r="DB36" i="4"/>
  <c r="DB133" i="4"/>
  <c r="DB107" i="4"/>
  <c r="DB48" i="4"/>
  <c r="DB106" i="4"/>
  <c r="DC91" i="4"/>
  <c r="DC7" i="4"/>
  <c r="DC6" i="4"/>
  <c r="DC138" i="4"/>
  <c r="DC69" i="4"/>
  <c r="DC123" i="4"/>
  <c r="DC14" i="4"/>
  <c r="DC82" i="4"/>
  <c r="DC44" i="4"/>
  <c r="DC101" i="4"/>
  <c r="DC64" i="4"/>
  <c r="DC42" i="4"/>
  <c r="DC110" i="4"/>
  <c r="DC35" i="4"/>
  <c r="DC59" i="4"/>
  <c r="DC149" i="4"/>
  <c r="DC67" i="4"/>
  <c r="DC33" i="4"/>
  <c r="DC9" i="4"/>
  <c r="DC36" i="4"/>
  <c r="DC133" i="4"/>
  <c r="DC107" i="4"/>
  <c r="DC48" i="4"/>
  <c r="DC106" i="4"/>
  <c r="DD91" i="4"/>
  <c r="DD7" i="4"/>
  <c r="DD6" i="4"/>
  <c r="DD138" i="4"/>
  <c r="DD69" i="4"/>
  <c r="DD123" i="4"/>
  <c r="DD14" i="4"/>
  <c r="DD82" i="4"/>
  <c r="DD44" i="4"/>
  <c r="DD101" i="4"/>
  <c r="DD64" i="4"/>
  <c r="DD42" i="4"/>
  <c r="DD110" i="4"/>
  <c r="DD35" i="4"/>
  <c r="DD59" i="4"/>
  <c r="DD149" i="4"/>
  <c r="DD67" i="4"/>
  <c r="DD33" i="4"/>
  <c r="DD9" i="4"/>
  <c r="DD36" i="4"/>
  <c r="DD133" i="4"/>
  <c r="DD107" i="4"/>
  <c r="DD48" i="4"/>
  <c r="DD106" i="4"/>
  <c r="DB139" i="4"/>
  <c r="DB52" i="4"/>
  <c r="DB129" i="4"/>
  <c r="DB114" i="4"/>
  <c r="DB120" i="4"/>
  <c r="DB3" i="4"/>
  <c r="DB108" i="4"/>
  <c r="DB47" i="4"/>
  <c r="DB50" i="4"/>
  <c r="DB17" i="4"/>
  <c r="DB105" i="4"/>
  <c r="DB143" i="4"/>
  <c r="DB56" i="4"/>
  <c r="DB62" i="4"/>
  <c r="DB72" i="4"/>
  <c r="DB34" i="4"/>
  <c r="DB55" i="4"/>
  <c r="DB93" i="4"/>
  <c r="DB134" i="4"/>
  <c r="DB4" i="4"/>
  <c r="DB96" i="4"/>
  <c r="DB79" i="4"/>
  <c r="DB103" i="4"/>
  <c r="DB32" i="4"/>
  <c r="DB60" i="4"/>
  <c r="DB146" i="4"/>
  <c r="DB160" i="4"/>
  <c r="DB131" i="4"/>
  <c r="DB54" i="4"/>
  <c r="DB159" i="4"/>
  <c r="DC139" i="4"/>
  <c r="DC52" i="4"/>
  <c r="DC129" i="4"/>
  <c r="DC114" i="4"/>
  <c r="DC120" i="4"/>
  <c r="DC3" i="4"/>
  <c r="DC108" i="4"/>
  <c r="DC47" i="4"/>
  <c r="DC50" i="4"/>
  <c r="DC17" i="4"/>
  <c r="DC105" i="4"/>
  <c r="DC143" i="4"/>
  <c r="DC56" i="4"/>
  <c r="DC62" i="4"/>
  <c r="DC72" i="4"/>
  <c r="DC34" i="4"/>
  <c r="DC55" i="4"/>
  <c r="DC93" i="4"/>
  <c r="DC134" i="4"/>
  <c r="DC4" i="4"/>
  <c r="DC96" i="4"/>
  <c r="DC79" i="4"/>
  <c r="DC103" i="4"/>
  <c r="DC32" i="4"/>
  <c r="DC60" i="4"/>
  <c r="DC146" i="4"/>
  <c r="DC160" i="4"/>
  <c r="DC131" i="4"/>
  <c r="DC54" i="4"/>
  <c r="DC159" i="4"/>
  <c r="DD139" i="4"/>
  <c r="DD52" i="4"/>
  <c r="DD129" i="4"/>
  <c r="DD114" i="4"/>
  <c r="DD120" i="4"/>
  <c r="DD3" i="4"/>
  <c r="DD108" i="4"/>
  <c r="DD47" i="4"/>
  <c r="DD50" i="4"/>
  <c r="DD17" i="4"/>
  <c r="DD105" i="4"/>
  <c r="DD143" i="4"/>
  <c r="DD56" i="4"/>
  <c r="DD62" i="4"/>
  <c r="DD72" i="4"/>
  <c r="DD34" i="4"/>
  <c r="DD55" i="4"/>
  <c r="DD93" i="4"/>
  <c r="DD134" i="4"/>
  <c r="DD4" i="4"/>
  <c r="DD96" i="4"/>
  <c r="DD79" i="4"/>
  <c r="DD103" i="4"/>
  <c r="DD32" i="4"/>
  <c r="DD60" i="4"/>
  <c r="DD146" i="4"/>
  <c r="DD160" i="4"/>
  <c r="DD131" i="4"/>
  <c r="DD54" i="4"/>
  <c r="DD159" i="4"/>
  <c r="HE116" i="4"/>
  <c r="DB130" i="4"/>
  <c r="DB20" i="4"/>
  <c r="DB41" i="4"/>
  <c r="DB38" i="4"/>
  <c r="DB162" i="4"/>
  <c r="DB22" i="4"/>
  <c r="DB97" i="4"/>
  <c r="DB23" i="4"/>
  <c r="DB65" i="4"/>
  <c r="DB53" i="4"/>
  <c r="DB29" i="4"/>
  <c r="DB57" i="4"/>
  <c r="DB61" i="4"/>
  <c r="DB63" i="4"/>
  <c r="DB68" i="4"/>
  <c r="DB73" i="4"/>
  <c r="DB115" i="4"/>
  <c r="DB78" i="4"/>
  <c r="DB88" i="4"/>
  <c r="DB99" i="4"/>
  <c r="DB71" i="4"/>
  <c r="DB21" i="4"/>
  <c r="DB151" i="4"/>
  <c r="DB141" i="4"/>
  <c r="DC130" i="4"/>
  <c r="DC20" i="4"/>
  <c r="DC41" i="4"/>
  <c r="DC38" i="4"/>
  <c r="DC162" i="4"/>
  <c r="DC22" i="4"/>
  <c r="DC97" i="4"/>
  <c r="DC23" i="4"/>
  <c r="DC65" i="4"/>
  <c r="DC53" i="4"/>
  <c r="DC29" i="4"/>
  <c r="DC57" i="4"/>
  <c r="DC61" i="4"/>
  <c r="DC63" i="4"/>
  <c r="DC68" i="4"/>
  <c r="DC73" i="4"/>
  <c r="DC115" i="4"/>
  <c r="DC78" i="4"/>
  <c r="DC88" i="4"/>
  <c r="DC99" i="4"/>
  <c r="DC71" i="4"/>
  <c r="DC21" i="4"/>
  <c r="DC151" i="4"/>
  <c r="DC141" i="4"/>
  <c r="DE119" i="4"/>
  <c r="DD119" i="4"/>
  <c r="DC119" i="4"/>
  <c r="DB119" i="4"/>
  <c r="DD130" i="4"/>
  <c r="DD20" i="4"/>
  <c r="DD41" i="4"/>
  <c r="DD38" i="4"/>
  <c r="DD162" i="4"/>
  <c r="DD22" i="4"/>
  <c r="DD97" i="4"/>
  <c r="DD23" i="4"/>
  <c r="DD65" i="4"/>
  <c r="DD53" i="4"/>
  <c r="DD29" i="4"/>
  <c r="DD57" i="4"/>
  <c r="DD61" i="4"/>
  <c r="DD63" i="4"/>
  <c r="DD68" i="4"/>
  <c r="DD73" i="4"/>
  <c r="DD115" i="4"/>
  <c r="DD78" i="4"/>
  <c r="DD88" i="4"/>
  <c r="DD99" i="4"/>
  <c r="DD71" i="4"/>
  <c r="DD21" i="4"/>
  <c r="DD151" i="4"/>
  <c r="DD141" i="4"/>
  <c r="HE46" i="4"/>
  <c r="HE160" i="4"/>
  <c r="HE115" i="4"/>
  <c r="HE48" i="4"/>
  <c r="HE51" i="4"/>
  <c r="HE79" i="4"/>
  <c r="HE61" i="4"/>
  <c r="HE57" i="4"/>
  <c r="HE142" i="4"/>
  <c r="HE71" i="4"/>
  <c r="HE139" i="4"/>
  <c r="HE124" i="4"/>
  <c r="HE156" i="4"/>
  <c r="HE112" i="4"/>
  <c r="HE120" i="4"/>
  <c r="HE10" i="4"/>
  <c r="HE33" i="4"/>
  <c r="HE114" i="4"/>
  <c r="HE34" i="4"/>
  <c r="HE49" i="4"/>
  <c r="HE135" i="4"/>
  <c r="HE38" i="4"/>
  <c r="HE134" i="4"/>
  <c r="HE132" i="4"/>
  <c r="HE62" i="4"/>
  <c r="HE85" i="4"/>
  <c r="HE9" i="4"/>
  <c r="HE8" i="4"/>
  <c r="HE53" i="4"/>
  <c r="HE56" i="4"/>
  <c r="HE42" i="4"/>
  <c r="HE66" i="4"/>
  <c r="HE27" i="4"/>
  <c r="HE98" i="4"/>
  <c r="HE17" i="4"/>
  <c r="HE128" i="4"/>
  <c r="HE39" i="4"/>
  <c r="HE99" i="4"/>
  <c r="HE91" i="4"/>
  <c r="HE113" i="4"/>
  <c r="HE37" i="4"/>
  <c r="HE106" i="4"/>
  <c r="HE76" i="4"/>
  <c r="HE60" i="4"/>
  <c r="HE133" i="4"/>
  <c r="HE108" i="4"/>
  <c r="HE5" i="4"/>
  <c r="HE151" i="4"/>
  <c r="HE154" i="4"/>
  <c r="HE143" i="4"/>
  <c r="HE7" i="4"/>
  <c r="HE75" i="4"/>
  <c r="HE101" i="4"/>
  <c r="HE21" i="4"/>
  <c r="HE59" i="4"/>
  <c r="HE58" i="4"/>
  <c r="HE95" i="4"/>
  <c r="HE14" i="4"/>
  <c r="HE123" i="4"/>
  <c r="HE63" i="4"/>
  <c r="HE16" i="4"/>
  <c r="HE80" i="4"/>
  <c r="HE125" i="4"/>
  <c r="HE145" i="4"/>
  <c r="HE148" i="4"/>
  <c r="HE162" i="4"/>
  <c r="HE36" i="4"/>
  <c r="HE12" i="4"/>
  <c r="HE107" i="4"/>
  <c r="HE157" i="4"/>
  <c r="HE68" i="4"/>
  <c r="HE144" i="4"/>
  <c r="HE23" i="4"/>
  <c r="HE87" i="4"/>
  <c r="HE32" i="4"/>
  <c r="HE52" i="4"/>
  <c r="HE96" i="4"/>
  <c r="HE158" i="4"/>
  <c r="HE67" i="4"/>
  <c r="HE127" i="4"/>
  <c r="HE129" i="4"/>
  <c r="HE104" i="4"/>
  <c r="HE94" i="4"/>
  <c r="HE141" i="4"/>
  <c r="HE121" i="4"/>
  <c r="HE55" i="4"/>
  <c r="HE149" i="4"/>
  <c r="HE43" i="4"/>
  <c r="HE70" i="4"/>
  <c r="HE155" i="4"/>
  <c r="HE130" i="4"/>
  <c r="HE136" i="4"/>
  <c r="HE83" i="4"/>
  <c r="HE161" i="4"/>
  <c r="HE30" i="4"/>
  <c r="HE74" i="4"/>
  <c r="HE109" i="4"/>
  <c r="HE131" i="4"/>
  <c r="HE82" i="4"/>
  <c r="HE72" i="4"/>
  <c r="HE73" i="4"/>
  <c r="HE6" i="4"/>
  <c r="HE159" i="4"/>
  <c r="HE111" i="4"/>
  <c r="HE119" i="4"/>
  <c r="HE69" i="4"/>
  <c r="HE93" i="4"/>
  <c r="HE89" i="4"/>
  <c r="HE50" i="4"/>
  <c r="HE138" i="4"/>
  <c r="HE88" i="4"/>
  <c r="HE54" i="4"/>
  <c r="HE35" i="4"/>
  <c r="HE47" i="4"/>
  <c r="HE92" i="4"/>
  <c r="HE44" i="4"/>
  <c r="HE20" i="4"/>
  <c r="HE29" i="4"/>
  <c r="HE110" i="4"/>
  <c r="HE84" i="4"/>
  <c r="HE65" i="4"/>
  <c r="HE78" i="4"/>
  <c r="HE140" i="4"/>
  <c r="HE22" i="4"/>
  <c r="HE11" i="4"/>
  <c r="HE41" i="4"/>
  <c r="HE122" i="4"/>
  <c r="HE118" i="4"/>
  <c r="HE97" i="4"/>
  <c r="HE150" i="4"/>
  <c r="HE137" i="4"/>
  <c r="HE100" i="4"/>
  <c r="HE117" i="4"/>
  <c r="HE4" i="4"/>
  <c r="HE103" i="4"/>
  <c r="HE15" i="4"/>
  <c r="HE126" i="4"/>
  <c r="HE146" i="4"/>
  <c r="HE105" i="4"/>
  <c r="HE147" i="4"/>
  <c r="HE152" i="4"/>
  <c r="HE153" i="4"/>
  <c r="ALH93" i="4"/>
  <c r="AKS123" i="4"/>
  <c r="AKT46" i="4"/>
  <c r="SB26" i="4"/>
  <c r="ALG93" i="4"/>
  <c r="ALJ47" i="4"/>
  <c r="ALF27" i="4"/>
  <c r="AKU46" i="4"/>
  <c r="AKS115" i="4"/>
  <c r="AKS46" i="4"/>
  <c r="OK40" i="4"/>
  <c r="ALD116" i="4"/>
  <c r="ALA27" i="4"/>
  <c r="ALE53" i="4"/>
  <c r="ACW20" i="4"/>
  <c r="OJ48" i="4"/>
  <c r="OP48" i="4"/>
  <c r="KS77" i="4"/>
  <c r="AKS102" i="4"/>
  <c r="OJ17" i="4"/>
  <c r="ACX17" i="4"/>
  <c r="SB77" i="4"/>
  <c r="ALF38" i="4"/>
  <c r="ZG75" i="4"/>
  <c r="ZL75" i="4"/>
  <c r="AKT123" i="4"/>
  <c r="AKY158" i="4"/>
  <c r="ALG38" i="4"/>
  <c r="OJ15" i="4"/>
  <c r="VQ81" i="4"/>
  <c r="ALE33" i="4"/>
  <c r="ALE62" i="4"/>
  <c r="ALF71" i="4"/>
  <c r="AKX55" i="4"/>
  <c r="VQ86" i="4"/>
  <c r="VV86" i="4"/>
  <c r="ALG18" i="4"/>
  <c r="AKU54" i="4"/>
  <c r="AKU123" i="4"/>
  <c r="ALD33" i="4"/>
  <c r="AKV35" i="4"/>
  <c r="AKI15" i="4"/>
  <c r="AKR75" i="4"/>
  <c r="ALD81" i="4"/>
  <c r="AKO75" i="4"/>
  <c r="AKQ75" i="4"/>
  <c r="OJ40" i="4"/>
  <c r="VR26" i="4"/>
  <c r="AKM31" i="4"/>
  <c r="ALD124" i="4"/>
  <c r="AKT75" i="4"/>
  <c r="KT26" i="4"/>
  <c r="ALF73" i="4"/>
  <c r="ALI78" i="4"/>
  <c r="AKY54" i="4"/>
  <c r="ALH100" i="4"/>
  <c r="ALG4" i="4"/>
  <c r="ALE27" i="4"/>
  <c r="ALJ78" i="4"/>
  <c r="ZG64" i="4"/>
  <c r="ZG15" i="4"/>
  <c r="ACX31" i="4"/>
  <c r="SA62" i="4"/>
  <c r="SF62" i="4"/>
  <c r="ALG56" i="4"/>
  <c r="ALI56" i="4"/>
  <c r="ALF28" i="4"/>
  <c r="ALG135" i="4"/>
  <c r="ALJ70" i="4"/>
  <c r="AKT54" i="4"/>
  <c r="AKG60" i="4"/>
  <c r="AKR123" i="4"/>
  <c r="ALA12" i="4"/>
  <c r="ALL70" i="4"/>
  <c r="ALC70" i="4"/>
  <c r="ALL49" i="4"/>
  <c r="AKV18" i="4"/>
  <c r="KT115" i="4"/>
  <c r="ALK18" i="4"/>
  <c r="ALL123" i="4"/>
  <c r="AKT4" i="4"/>
  <c r="ALM129" i="4"/>
  <c r="ALJ18" i="4"/>
  <c r="ALK129" i="4"/>
  <c r="ALL18" i="4"/>
  <c r="ALM18" i="4"/>
  <c r="ALI18" i="4"/>
  <c r="ALL57" i="4"/>
  <c r="HC93" i="4"/>
  <c r="ALI125" i="4"/>
  <c r="ALK125" i="4"/>
  <c r="ALK145" i="4"/>
  <c r="ALL84" i="4"/>
  <c r="ALL20" i="4"/>
  <c r="ALJ91" i="4"/>
  <c r="ALK91" i="4"/>
  <c r="ALL69" i="4"/>
  <c r="ALM123" i="4"/>
  <c r="ALL154" i="4"/>
  <c r="ALL98" i="4"/>
  <c r="ALL39" i="4"/>
  <c r="ALL143" i="4"/>
  <c r="ALL91" i="4"/>
  <c r="ALL92" i="4"/>
  <c r="ALL9" i="4"/>
  <c r="ALL110" i="4"/>
  <c r="ALL134" i="4"/>
  <c r="ALK138" i="4"/>
  <c r="HC86" i="4"/>
  <c r="HH86" i="4"/>
  <c r="AKS62" i="4"/>
  <c r="VR35" i="4"/>
  <c r="ALE75" i="4"/>
  <c r="AKL101" i="4"/>
  <c r="SB115" i="4"/>
  <c r="AKW27" i="4"/>
  <c r="ALK97" i="4"/>
  <c r="ALJ146" i="4"/>
  <c r="ALK147" i="4"/>
  <c r="ALJ124" i="4"/>
  <c r="ALK158" i="4"/>
  <c r="ALK127" i="4"/>
  <c r="ALK108" i="4"/>
  <c r="ALG131" i="4"/>
  <c r="ALJ119" i="4"/>
  <c r="ALK122" i="4"/>
  <c r="ALK130" i="4"/>
  <c r="ALK51" i="4"/>
  <c r="ALJ96" i="4"/>
  <c r="ALI96" i="4"/>
  <c r="ALK96" i="4"/>
  <c r="ALL139" i="4"/>
  <c r="ALK20" i="4"/>
  <c r="SA132" i="4"/>
  <c r="SF132" i="4"/>
  <c r="ALJ139" i="4"/>
  <c r="ALI151" i="4"/>
  <c r="ALK92" i="4"/>
  <c r="ALK41" i="4"/>
  <c r="ALL149" i="4"/>
  <c r="ALH41" i="4"/>
  <c r="ALK30" i="4"/>
  <c r="ALK9" i="4"/>
  <c r="ALK53" i="4"/>
  <c r="ALK68" i="4"/>
  <c r="ALJ111" i="4"/>
  <c r="ALK83" i="4"/>
  <c r="ALJ17" i="4"/>
  <c r="ALK54" i="4"/>
  <c r="ALK17" i="4"/>
  <c r="ALJ54" i="4"/>
  <c r="ALJ83" i="4"/>
  <c r="ALK46" i="4"/>
  <c r="ALK126" i="4"/>
  <c r="ALJ89" i="4"/>
  <c r="VQ64" i="4"/>
  <c r="ALG17" i="4"/>
  <c r="ALJ142" i="4"/>
  <c r="ALK143" i="4"/>
  <c r="ALL89" i="4"/>
  <c r="ALK44" i="4"/>
  <c r="ALJ92" i="4"/>
  <c r="ALK88" i="4"/>
  <c r="VQ63" i="4"/>
  <c r="ALJ145" i="4"/>
  <c r="ALJ52" i="4"/>
  <c r="ALH60" i="4"/>
  <c r="ALL112" i="4"/>
  <c r="ALL145" i="4"/>
  <c r="ALK112" i="4"/>
  <c r="ALK6" i="4"/>
  <c r="ALK29" i="4"/>
  <c r="ALK150" i="4"/>
  <c r="ALL156" i="4"/>
  <c r="ALL61" i="4"/>
  <c r="ALG115" i="4"/>
  <c r="ALJ123" i="4"/>
  <c r="ALK136" i="4"/>
  <c r="ALH78" i="4"/>
  <c r="ALJ150" i="4"/>
  <c r="ALK84" i="4"/>
  <c r="ALJ140" i="4"/>
  <c r="ALG140" i="4"/>
  <c r="ALK140" i="4"/>
  <c r="ALH140" i="4"/>
  <c r="ALL113" i="4"/>
  <c r="VQ51" i="4"/>
  <c r="ALJ113" i="4"/>
  <c r="ALI140" i="4"/>
  <c r="ALK57" i="4"/>
  <c r="ALL104" i="4"/>
  <c r="ALL132" i="4"/>
  <c r="ALL58" i="4"/>
  <c r="ALI132" i="4"/>
  <c r="ALG132" i="4"/>
  <c r="ALL56" i="4"/>
  <c r="ALJ132" i="4"/>
  <c r="ALK132" i="4"/>
  <c r="ALJ56" i="4"/>
  <c r="ACW14" i="4"/>
  <c r="ALK90" i="4"/>
  <c r="ALL90" i="4"/>
  <c r="ALI90" i="4"/>
  <c r="ALG55" i="4"/>
  <c r="ALG90" i="4"/>
  <c r="ALJ12" i="4"/>
  <c r="ALL12" i="4"/>
  <c r="ALH90" i="4"/>
  <c r="ALI12" i="4"/>
  <c r="ALK133" i="4"/>
  <c r="ALK7" i="4"/>
  <c r="ALK22" i="4"/>
  <c r="ALJ85" i="4"/>
  <c r="ALK13" i="4"/>
  <c r="ALJ58" i="4"/>
  <c r="ALK82" i="4"/>
  <c r="ALJ59" i="4"/>
  <c r="ALL120" i="4"/>
  <c r="OJ153" i="4"/>
  <c r="ZG18" i="4"/>
  <c r="ACW51" i="4"/>
  <c r="ALK118" i="4"/>
  <c r="ALK72" i="4"/>
  <c r="ALL138" i="4"/>
  <c r="ALK144" i="4"/>
  <c r="ALJ138" i="4"/>
  <c r="ALI47" i="4"/>
  <c r="ALH47" i="4"/>
  <c r="ALK47" i="4"/>
  <c r="ALK148" i="4"/>
  <c r="ALG47" i="4"/>
  <c r="ALK152" i="4"/>
  <c r="ALK155" i="4"/>
  <c r="ALJ43" i="4"/>
  <c r="ALK117" i="4"/>
  <c r="ALK16" i="4"/>
  <c r="ALJ120" i="4"/>
  <c r="ALJ87" i="4"/>
  <c r="ALJ33" i="4"/>
  <c r="ALL32" i="4"/>
  <c r="ALJ110" i="4"/>
  <c r="ALK11" i="4"/>
  <c r="ALK33" i="4"/>
  <c r="ALG33" i="4"/>
  <c r="ALH10" i="4"/>
  <c r="ALK10" i="4"/>
  <c r="ALL10" i="4"/>
  <c r="ALJ10" i="4"/>
  <c r="ALK61" i="4"/>
  <c r="ALK121" i="4"/>
  <c r="ALH33" i="4"/>
  <c r="ALG66" i="4"/>
  <c r="ALH66" i="4"/>
  <c r="ALI33" i="4"/>
  <c r="ALK134" i="4"/>
  <c r="ALK50" i="4"/>
  <c r="ALI72" i="4"/>
  <c r="ALK5" i="4"/>
  <c r="ALK69" i="4"/>
  <c r="ALK94" i="4"/>
  <c r="ALK103" i="4"/>
  <c r="ALJ36" i="4"/>
  <c r="AKW54" i="4"/>
  <c r="ALK42" i="4"/>
  <c r="ALK67" i="4"/>
  <c r="ALK162" i="4"/>
  <c r="ALJ39" i="4"/>
  <c r="ALK141" i="4"/>
  <c r="ALK114" i="4"/>
  <c r="ALK98" i="4"/>
  <c r="ALK65" i="4"/>
  <c r="ALJ154" i="4"/>
  <c r="AKG75" i="4"/>
  <c r="AKX63" i="4"/>
  <c r="ALC57" i="4"/>
  <c r="AKH46" i="4"/>
  <c r="ZG51" i="4"/>
  <c r="AKG46" i="4"/>
  <c r="ALF102" i="4"/>
  <c r="ZH28" i="4"/>
  <c r="ZL28" i="4"/>
  <c r="ALD93" i="4"/>
  <c r="VR28" i="4"/>
  <c r="SB28" i="4"/>
  <c r="SF28" i="4"/>
  <c r="AKY11" i="4"/>
  <c r="ALF63" i="4"/>
  <c r="AKZ81" i="4"/>
  <c r="KT28" i="4"/>
  <c r="KY28" i="4"/>
  <c r="ALJ9" i="4"/>
  <c r="ALH51" i="4"/>
  <c r="ALH92" i="4"/>
  <c r="ALJ5" i="4"/>
  <c r="ALI51" i="4"/>
  <c r="ALJ51" i="4"/>
  <c r="ALF51" i="4"/>
  <c r="ALG51" i="4"/>
  <c r="OK24" i="4"/>
  <c r="ALK85" i="4"/>
  <c r="ALG151" i="4"/>
  <c r="ALJ128" i="4"/>
  <c r="ALJ137" i="4"/>
  <c r="ALI92" i="4"/>
  <c r="ALJ108" i="4"/>
  <c r="ALJ127" i="4"/>
  <c r="ALJ44" i="4"/>
  <c r="ALI106" i="4"/>
  <c r="ALH106" i="4"/>
  <c r="ALJ13" i="4"/>
  <c r="ALK116" i="4"/>
  <c r="ALG116" i="4"/>
  <c r="ALK106" i="4"/>
  <c r="ALJ106" i="4"/>
  <c r="ALJ72" i="4"/>
  <c r="ALJ116" i="4"/>
  <c r="ALI116" i="4"/>
  <c r="ALI85" i="4"/>
  <c r="ALH116" i="4"/>
  <c r="ALH102" i="4"/>
  <c r="ALJ118" i="4"/>
  <c r="ALI102" i="4"/>
  <c r="ALG102" i="4"/>
  <c r="ALK151" i="4"/>
  <c r="ALJ153" i="4"/>
  <c r="ALJ151" i="4"/>
  <c r="ALH153" i="4"/>
  <c r="ZH116" i="4"/>
  <c r="ALG153" i="4"/>
  <c r="ALF151" i="4"/>
  <c r="ALJ94" i="4"/>
  <c r="ALH151" i="4"/>
  <c r="ALJ144" i="4"/>
  <c r="ALJ134" i="4"/>
  <c r="ALK153" i="4"/>
  <c r="ALI153" i="4"/>
  <c r="ALJ103" i="4"/>
  <c r="ALJ84" i="4"/>
  <c r="ALH13" i="4"/>
  <c r="VR15" i="4"/>
  <c r="ALJ143" i="4"/>
  <c r="ALG158" i="4"/>
  <c r="ALJ22" i="4"/>
  <c r="ALJ55" i="4"/>
  <c r="ALH55" i="4"/>
  <c r="ALK146" i="4"/>
  <c r="ALJ63" i="4"/>
  <c r="ALK123" i="4"/>
  <c r="ALG63" i="4"/>
  <c r="ALJ130" i="4"/>
  <c r="ALI55" i="4"/>
  <c r="ALK63" i="4"/>
  <c r="ALH63" i="4"/>
  <c r="ALI63" i="4"/>
  <c r="ALJ122" i="4"/>
  <c r="ALK55" i="4"/>
  <c r="ALI24" i="4"/>
  <c r="ALK43" i="4"/>
  <c r="ALK24" i="4"/>
  <c r="ALH24" i="4"/>
  <c r="HD26" i="4"/>
  <c r="ALJ42" i="4"/>
  <c r="ALK157" i="4"/>
  <c r="ALK154" i="4"/>
  <c r="ALK36" i="4"/>
  <c r="ALG104" i="4"/>
  <c r="ALK39" i="4"/>
  <c r="ALI112" i="4"/>
  <c r="ALJ50" i="4"/>
  <c r="ALJ97" i="4"/>
  <c r="ALJ37" i="4"/>
  <c r="ALJ149" i="4"/>
  <c r="OK17" i="4"/>
  <c r="ALI145" i="4"/>
  <c r="ALJ11" i="4"/>
  <c r="ALJ105" i="4"/>
  <c r="ALK87" i="4"/>
  <c r="SB102" i="4"/>
  <c r="ALJ74" i="4"/>
  <c r="ALK110" i="4"/>
  <c r="ALJ57" i="4"/>
  <c r="ALJ99" i="4"/>
  <c r="KT63" i="4"/>
  <c r="ALJ14" i="4"/>
  <c r="ALK59" i="4"/>
  <c r="OK28" i="4"/>
  <c r="OP28" i="4"/>
  <c r="ALI146" i="4"/>
  <c r="ALJ46" i="4"/>
  <c r="ALJ98" i="4"/>
  <c r="ALJ30" i="4"/>
  <c r="ALJ141" i="4"/>
  <c r="ALJ6" i="4"/>
  <c r="ALJ82" i="4"/>
  <c r="ALI59" i="4"/>
  <c r="ALH67" i="4"/>
  <c r="ALJ114" i="4"/>
  <c r="ALI43" i="4"/>
  <c r="ALK102" i="4"/>
  <c r="ALK142" i="4"/>
  <c r="ALI136" i="4"/>
  <c r="ALJ136" i="4"/>
  <c r="ALJ121" i="4"/>
  <c r="ALJ68" i="4"/>
  <c r="ALJ102" i="4"/>
  <c r="ALH43" i="4"/>
  <c r="ALI16" i="4"/>
  <c r="ALJ152" i="4"/>
  <c r="ALJ117" i="4"/>
  <c r="ALJ133" i="4"/>
  <c r="ALJ8" i="4"/>
  <c r="ALJ147" i="4"/>
  <c r="ALH70" i="4"/>
  <c r="ALI133" i="4"/>
  <c r="ALJ88" i="4"/>
  <c r="ALH124" i="4"/>
  <c r="ALG124" i="4"/>
  <c r="ALF4" i="4"/>
  <c r="ALJ65" i="4"/>
  <c r="ALJ21" i="4"/>
  <c r="ALJ76" i="4"/>
  <c r="ALJ126" i="4"/>
  <c r="ALF124" i="4"/>
  <c r="ALK8" i="4"/>
  <c r="ALJ53" i="4"/>
  <c r="ALG43" i="4"/>
  <c r="ALI152" i="4"/>
  <c r="ALK124" i="4"/>
  <c r="ALJ148" i="4"/>
  <c r="ALI142" i="4"/>
  <c r="ALJ162" i="4"/>
  <c r="ALJ49" i="4"/>
  <c r="ALH4" i="4"/>
  <c r="ALK70" i="4"/>
  <c r="ALI124" i="4"/>
  <c r="VR63" i="4"/>
  <c r="ALI4" i="4"/>
  <c r="ALJ4" i="4"/>
  <c r="ALK4" i="4"/>
  <c r="ALI147" i="4"/>
  <c r="ALJ7" i="4"/>
  <c r="ALJ29" i="4"/>
  <c r="ALH155" i="4"/>
  <c r="ALJ69" i="4"/>
  <c r="ALI52" i="4"/>
  <c r="ALI66" i="4"/>
  <c r="ALK66" i="4"/>
  <c r="ALG52" i="4"/>
  <c r="ALF52" i="4"/>
  <c r="ALJ66" i="4"/>
  <c r="ALJ60" i="4"/>
  <c r="ALK52" i="4"/>
  <c r="ALJ107" i="4"/>
  <c r="ALH52" i="4"/>
  <c r="ALF69" i="4"/>
  <c r="ALK60" i="4"/>
  <c r="ALG159" i="4"/>
  <c r="ALJ101" i="4"/>
  <c r="ALK159" i="4"/>
  <c r="ALH159" i="4"/>
  <c r="ALK111" i="4"/>
  <c r="ALI159" i="4"/>
  <c r="ALJ156" i="4"/>
  <c r="ALI60" i="4"/>
  <c r="ALJ129" i="4"/>
  <c r="VR79" i="4"/>
  <c r="SB79" i="4"/>
  <c r="OJ116" i="4"/>
  <c r="AKY142" i="4"/>
  <c r="SB19" i="4"/>
  <c r="OJ25" i="4"/>
  <c r="OP25" i="4"/>
  <c r="VR17" i="4"/>
  <c r="AKT110" i="4"/>
  <c r="AKY95" i="4"/>
  <c r="AKZ95" i="4"/>
  <c r="HD28" i="4"/>
  <c r="ALH28" i="4"/>
  <c r="ALJ28" i="4"/>
  <c r="ALG28" i="4"/>
  <c r="ALI28" i="4"/>
  <c r="ALE28" i="4"/>
  <c r="ALI134" i="4"/>
  <c r="ALI61" i="4"/>
  <c r="ALI58" i="4"/>
  <c r="ALG41" i="4"/>
  <c r="ALI107" i="4"/>
  <c r="KT17" i="4"/>
  <c r="VR3" i="4"/>
  <c r="OK115" i="4"/>
  <c r="ALJ158" i="4"/>
  <c r="ALF158" i="4"/>
  <c r="ALI158" i="4"/>
  <c r="ALH158" i="4"/>
  <c r="ALI8" i="4"/>
  <c r="ALH44" i="4"/>
  <c r="ALI44" i="4"/>
  <c r="ALJ125" i="4"/>
  <c r="ALJ100" i="4"/>
  <c r="ALI100" i="4"/>
  <c r="ALG100" i="4"/>
  <c r="VR102" i="4"/>
  <c r="ALI120" i="4"/>
  <c r="ALI128" i="4"/>
  <c r="ALH68" i="4"/>
  <c r="ALI154" i="4"/>
  <c r="ALI121" i="4"/>
  <c r="ZH40" i="4"/>
  <c r="KT40" i="4"/>
  <c r="ALE141" i="4"/>
  <c r="ALH141" i="4"/>
  <c r="ALH62" i="4"/>
  <c r="ALI62" i="4"/>
  <c r="ALG62" i="4"/>
  <c r="ALI41" i="4"/>
  <c r="ALJ62" i="4"/>
  <c r="ALJ41" i="4"/>
  <c r="SB40" i="4"/>
  <c r="ALI20" i="4"/>
  <c r="ALF34" i="4"/>
  <c r="KT102" i="4"/>
  <c r="KY102" i="4"/>
  <c r="ALF20" i="4"/>
  <c r="ALH54" i="4"/>
  <c r="ZH17" i="4"/>
  <c r="ALJ20" i="4"/>
  <c r="ALG20" i="4"/>
  <c r="ALG54" i="4"/>
  <c r="ALH20" i="4"/>
  <c r="ALJ34" i="4"/>
  <c r="ALI54" i="4"/>
  <c r="ALH117" i="4"/>
  <c r="ALI122" i="4"/>
  <c r="ALJ131" i="4"/>
  <c r="ALI138" i="4"/>
  <c r="ALF131" i="4"/>
  <c r="ALG16" i="4"/>
  <c r="ALJ67" i="4"/>
  <c r="ALJ16" i="4"/>
  <c r="ALH16" i="4"/>
  <c r="ALI32" i="4"/>
  <c r="ALI162" i="4"/>
  <c r="ALI131" i="4"/>
  <c r="ALI144" i="4"/>
  <c r="ALI46" i="4"/>
  <c r="ALH131" i="4"/>
  <c r="ALI67" i="4"/>
  <c r="VR40" i="4"/>
  <c r="HD40" i="4"/>
  <c r="ALI94" i="4"/>
  <c r="ALI129" i="4"/>
  <c r="ALI104" i="4"/>
  <c r="ALI9" i="4"/>
  <c r="ALI127" i="4"/>
  <c r="ALH22" i="4"/>
  <c r="ALE55" i="4"/>
  <c r="ALI89" i="4"/>
  <c r="ALH135" i="4"/>
  <c r="ALJ135" i="4"/>
  <c r="ALI135" i="4"/>
  <c r="ACX102" i="4"/>
  <c r="ALI84" i="4"/>
  <c r="ALI42" i="4"/>
  <c r="ALI11" i="4"/>
  <c r="ALI143" i="4"/>
  <c r="ALI161" i="4"/>
  <c r="ALE155" i="4"/>
  <c r="ALJ104" i="4"/>
  <c r="ALG103" i="4"/>
  <c r="ALH83" i="4"/>
  <c r="ALH7" i="4"/>
  <c r="ALH29" i="4"/>
  <c r="ALI83" i="4"/>
  <c r="ALH104" i="4"/>
  <c r="ALJ155" i="4"/>
  <c r="ALI98" i="4"/>
  <c r="ALI7" i="4"/>
  <c r="ALF104" i="4"/>
  <c r="ALG155" i="4"/>
  <c r="ALI101" i="4"/>
  <c r="ALI155" i="4"/>
  <c r="ALI36" i="4"/>
  <c r="AKS110" i="4"/>
  <c r="ALC141" i="4"/>
  <c r="ALB62" i="4"/>
  <c r="AKG81" i="4"/>
  <c r="AKI100" i="4"/>
  <c r="AKS144" i="4"/>
  <c r="AKT151" i="4"/>
  <c r="AKT70" i="4"/>
  <c r="AKO90" i="4"/>
  <c r="ALC91" i="4"/>
  <c r="ALD73" i="4"/>
  <c r="AKX95" i="4"/>
  <c r="ALD35" i="4"/>
  <c r="ALG73" i="4"/>
  <c r="ALH73" i="4"/>
  <c r="ALE73" i="4"/>
  <c r="ALG44" i="4"/>
  <c r="ALE106" i="4"/>
  <c r="ALF106" i="4"/>
  <c r="ALH113" i="4"/>
  <c r="ALG91" i="4"/>
  <c r="ALG156" i="4"/>
  <c r="ALG14" i="4"/>
  <c r="ALH157" i="4"/>
  <c r="ALG118" i="4"/>
  <c r="ALH119" i="4"/>
  <c r="ALH150" i="4"/>
  <c r="ALH30" i="4"/>
  <c r="ALH130" i="4"/>
  <c r="ALH39" i="4"/>
  <c r="ALG148" i="4"/>
  <c r="ALH6" i="4"/>
  <c r="ALH111" i="4"/>
  <c r="ALH5" i="4"/>
  <c r="ALH49" i="4"/>
  <c r="ALG83" i="4"/>
  <c r="ALH21" i="4"/>
  <c r="ALG50" i="4"/>
  <c r="ALG137" i="4"/>
  <c r="ALG7" i="4"/>
  <c r="ALG53" i="4"/>
  <c r="ALG126" i="4"/>
  <c r="ALG82" i="4"/>
  <c r="ALH88" i="4"/>
  <c r="ALG105" i="4"/>
  <c r="ALH108" i="4"/>
  <c r="ALH114" i="4"/>
  <c r="ALH149" i="4"/>
  <c r="ALD139" i="4"/>
  <c r="ALD57" i="4"/>
  <c r="ALH99" i="4"/>
  <c r="ALH80" i="4"/>
  <c r="ALH97" i="4"/>
  <c r="ALH103" i="4"/>
  <c r="ALG87" i="4"/>
  <c r="ALG110" i="4"/>
  <c r="ALH74" i="4"/>
  <c r="ALH85" i="4"/>
  <c r="ALF141" i="4"/>
  <c r="ALH125" i="4"/>
  <c r="ALG69" i="4"/>
  <c r="ALG123" i="4"/>
  <c r="ALE65" i="4"/>
  <c r="ALH37" i="4"/>
  <c r="ALG76" i="4"/>
  <c r="ALD68" i="4"/>
  <c r="ALH112" i="4"/>
  <c r="ALI29" i="4"/>
  <c r="ALI123" i="4"/>
  <c r="ALH123" i="4"/>
  <c r="ALG95" i="4"/>
  <c r="ALG29" i="4"/>
  <c r="ALG65" i="4"/>
  <c r="ALG68" i="4"/>
  <c r="ALI117" i="4"/>
  <c r="ALF65" i="4"/>
  <c r="ALH162" i="4"/>
  <c r="ALG162" i="4"/>
  <c r="ALH95" i="4"/>
  <c r="ALH65" i="4"/>
  <c r="ALI65" i="4"/>
  <c r="ALI68" i="4"/>
  <c r="ALF117" i="4"/>
  <c r="ALF123" i="4"/>
  <c r="ALF68" i="4"/>
  <c r="ALH76" i="4"/>
  <c r="ALI22" i="4"/>
  <c r="ALI76" i="4"/>
  <c r="ALD37" i="4"/>
  <c r="ALI37" i="4"/>
  <c r="ALG37" i="4"/>
  <c r="ZG48" i="4"/>
  <c r="ZL48" i="4"/>
  <c r="ALH61" i="4"/>
  <c r="ALH161" i="4"/>
  <c r="ALG8" i="4"/>
  <c r="ALG61" i="4"/>
  <c r="ALE97" i="4"/>
  <c r="ALG161" i="4"/>
  <c r="ALG24" i="4"/>
  <c r="ALH128" i="4"/>
  <c r="ALF83" i="4"/>
  <c r="ALI103" i="4"/>
  <c r="ALH42" i="4"/>
  <c r="ALI97" i="4"/>
  <c r="ALE48" i="4"/>
  <c r="ALH48" i="4"/>
  <c r="ALE161" i="4"/>
  <c r="ALD103" i="4"/>
  <c r="ALE24" i="4"/>
  <c r="ALH143" i="4"/>
  <c r="ALG143" i="4"/>
  <c r="ALD48" i="4"/>
  <c r="ALF42" i="4"/>
  <c r="ALH84" i="4"/>
  <c r="ALG42" i="4"/>
  <c r="ALE100" i="4"/>
  <c r="ALE131" i="4"/>
  <c r="ALE148" i="4"/>
  <c r="ALD49" i="4"/>
  <c r="ALF16" i="4"/>
  <c r="KS17" i="4"/>
  <c r="ALG27" i="4"/>
  <c r="ALI126" i="4"/>
  <c r="ALG94" i="4"/>
  <c r="ALH94" i="4"/>
  <c r="ALH14" i="4"/>
  <c r="ALG122" i="4"/>
  <c r="ALD27" i="4"/>
  <c r="ALI27" i="4"/>
  <c r="ALH27" i="4"/>
  <c r="ALH82" i="4"/>
  <c r="ALH126" i="4"/>
  <c r="ALI108" i="4"/>
  <c r="ALG114" i="4"/>
  <c r="ALI114" i="4"/>
  <c r="ALG88" i="4"/>
  <c r="ALI53" i="4"/>
  <c r="ALG60" i="4"/>
  <c r="ALH53" i="4"/>
  <c r="ALI88" i="4"/>
  <c r="ALF114" i="4"/>
  <c r="ALI82" i="4"/>
  <c r="ALI105" i="4"/>
  <c r="ALH105" i="4"/>
  <c r="ALG108" i="4"/>
  <c r="ALF105" i="4"/>
  <c r="ALH136" i="4"/>
  <c r="ALH152" i="4"/>
  <c r="ALF53" i="4"/>
  <c r="ALF135" i="4"/>
  <c r="ALD126" i="4"/>
  <c r="ALF88" i="4"/>
  <c r="ALF82" i="4"/>
  <c r="ALF14" i="4"/>
  <c r="ALH137" i="4"/>
  <c r="ALI137" i="4"/>
  <c r="ALF137" i="4"/>
  <c r="ALG32" i="4"/>
  <c r="ALH32" i="4"/>
  <c r="ALG128" i="4"/>
  <c r="ALF97" i="4"/>
  <c r="ALF37" i="4"/>
  <c r="ALG22" i="4"/>
  <c r="ALE17" i="4"/>
  <c r="ALE13" i="4"/>
  <c r="ALH50" i="4"/>
  <c r="ALI21" i="4"/>
  <c r="ALE21" i="4"/>
  <c r="ALF21" i="4"/>
  <c r="ALI50" i="4"/>
  <c r="ALE50" i="4"/>
  <c r="ALG21" i="4"/>
  <c r="ALI13" i="4"/>
  <c r="ALE156" i="4"/>
  <c r="ALF40" i="4"/>
  <c r="ALI91" i="4"/>
  <c r="ALH91" i="4"/>
  <c r="ALI70" i="4"/>
  <c r="ALF13" i="4"/>
  <c r="ALG70" i="4"/>
  <c r="ALH122" i="4"/>
  <c r="ALI14" i="4"/>
  <c r="ALG67" i="4"/>
  <c r="ALF17" i="4"/>
  <c r="ALF122" i="4"/>
  <c r="ALD13" i="4"/>
  <c r="ALG13" i="4"/>
  <c r="ALH98" i="4"/>
  <c r="ALI40" i="4"/>
  <c r="ALD156" i="4"/>
  <c r="ALI157" i="4"/>
  <c r="ALI17" i="4"/>
  <c r="ALH40" i="4"/>
  <c r="ALG46" i="4"/>
  <c r="ALD17" i="4"/>
  <c r="ALG11" i="4"/>
  <c r="ALI156" i="4"/>
  <c r="ALH11" i="4"/>
  <c r="ALD40" i="4"/>
  <c r="ALH9" i="4"/>
  <c r="ALG133" i="4"/>
  <c r="ALH156" i="4"/>
  <c r="ALH17" i="4"/>
  <c r="ALE40" i="4"/>
  <c r="ALF67" i="4"/>
  <c r="ALF156" i="4"/>
  <c r="ALH46" i="4"/>
  <c r="ALG5" i="4"/>
  <c r="ALD148" i="4"/>
  <c r="SA40" i="4"/>
  <c r="ALI111" i="4"/>
  <c r="ALI80" i="4"/>
  <c r="SA135" i="4"/>
  <c r="ALH139" i="4"/>
  <c r="ALI139" i="4"/>
  <c r="ALH134" i="4"/>
  <c r="ALI57" i="4"/>
  <c r="ALE139" i="4"/>
  <c r="ALH146" i="4"/>
  <c r="ALF57" i="4"/>
  <c r="ALI99" i="4"/>
  <c r="ALE57" i="4"/>
  <c r="ALG146" i="4"/>
  <c r="ALH57" i="4"/>
  <c r="ALG57" i="4"/>
  <c r="ALG107" i="4"/>
  <c r="ALF134" i="4"/>
  <c r="ALG134" i="4"/>
  <c r="ALI149" i="4"/>
  <c r="ALH107" i="4"/>
  <c r="ALF139" i="4"/>
  <c r="ALG99" i="4"/>
  <c r="ALD149" i="4"/>
  <c r="ALF107" i="4"/>
  <c r="ALG139" i="4"/>
  <c r="ALE146" i="4"/>
  <c r="ALF99" i="4"/>
  <c r="ALH36" i="4"/>
  <c r="ALH142" i="4"/>
  <c r="ALI150" i="4"/>
  <c r="ALE71" i="4"/>
  <c r="ALG121" i="4"/>
  <c r="ALH71" i="4"/>
  <c r="ALH121" i="4"/>
  <c r="ALG71" i="4"/>
  <c r="ALD118" i="4"/>
  <c r="ALG150" i="4"/>
  <c r="ALI118" i="4"/>
  <c r="VQ124" i="4"/>
  <c r="ALD71" i="4"/>
  <c r="ALH118" i="4"/>
  <c r="ALI119" i="4"/>
  <c r="ALE119" i="4"/>
  <c r="ALI71" i="4"/>
  <c r="HC45" i="4"/>
  <c r="HH45" i="4"/>
  <c r="HC17" i="4"/>
  <c r="ALI49" i="4"/>
  <c r="ALG59" i="4"/>
  <c r="ALE111" i="4"/>
  <c r="ALG49" i="4"/>
  <c r="ALH148" i="4"/>
  <c r="ALI6" i="4"/>
  <c r="ACW45" i="4"/>
  <c r="ADB45" i="4"/>
  <c r="ALF5" i="4"/>
  <c r="ALG111" i="4"/>
  <c r="ALF148" i="4"/>
  <c r="ALH59" i="4"/>
  <c r="ALI148" i="4"/>
  <c r="ALF111" i="4"/>
  <c r="ALI5" i="4"/>
  <c r="ALG6" i="4"/>
  <c r="ALF59" i="4"/>
  <c r="ALH23" i="4"/>
  <c r="ALH120" i="4"/>
  <c r="ALI113" i="4"/>
  <c r="ALG112" i="4"/>
  <c r="ALH154" i="4"/>
  <c r="ALH129" i="4"/>
  <c r="ALG144" i="4"/>
  <c r="ALE91" i="4"/>
  <c r="KS45" i="4"/>
  <c r="KY45" i="4"/>
  <c r="ALG98" i="4"/>
  <c r="ALG113" i="4"/>
  <c r="ALF112" i="4"/>
  <c r="ALF11" i="4"/>
  <c r="ALF46" i="4"/>
  <c r="ALG89" i="4"/>
  <c r="ALG92" i="4"/>
  <c r="ALG127" i="4"/>
  <c r="ALI110" i="4"/>
  <c r="ALG141" i="4"/>
  <c r="ALD141" i="4"/>
  <c r="ALI74" i="4"/>
  <c r="ALI35" i="4"/>
  <c r="ALI141" i="4"/>
  <c r="ALH69" i="4"/>
  <c r="ALH127" i="4"/>
  <c r="ALI69" i="4"/>
  <c r="ALH35" i="4"/>
  <c r="ALG74" i="4"/>
  <c r="ALH87" i="4"/>
  <c r="ALF35" i="4"/>
  <c r="ALE35" i="4"/>
  <c r="ALG35" i="4"/>
  <c r="VQ161" i="4"/>
  <c r="ALH138" i="4"/>
  <c r="ALI87" i="4"/>
  <c r="ALF87" i="4"/>
  <c r="ALF110" i="4"/>
  <c r="ALH110" i="4"/>
  <c r="ALG125" i="4"/>
  <c r="ALI130" i="4"/>
  <c r="ALG30" i="4"/>
  <c r="ALI30" i="4"/>
  <c r="ALG130" i="4"/>
  <c r="ALI39" i="4"/>
  <c r="ALH101" i="4"/>
  <c r="ALF130" i="4"/>
  <c r="ALF39" i="4"/>
  <c r="ALG39" i="4"/>
  <c r="ACW17" i="4"/>
  <c r="ALA148" i="4"/>
  <c r="ALG72" i="4"/>
  <c r="ALC12" i="4"/>
  <c r="ALG96" i="4"/>
  <c r="ALG147" i="4"/>
  <c r="AKZ45" i="4"/>
  <c r="ALG149" i="4"/>
  <c r="ALG97" i="4"/>
  <c r="ALF159" i="4"/>
  <c r="ALH133" i="4"/>
  <c r="ALF133" i="4"/>
  <c r="ALD97" i="4"/>
  <c r="ALH56" i="4"/>
  <c r="ALA45" i="4"/>
  <c r="ALG36" i="4"/>
  <c r="ALE127" i="4"/>
  <c r="ALF127" i="4"/>
  <c r="OK3" i="4"/>
  <c r="AKF155" i="4"/>
  <c r="ALH89" i="4"/>
  <c r="ALF92" i="4"/>
  <c r="AKG155" i="4"/>
  <c r="KT160" i="4"/>
  <c r="AKY45" i="4"/>
  <c r="ALF149" i="4"/>
  <c r="ALE149" i="4"/>
  <c r="ALF157" i="4"/>
  <c r="ALG145" i="4"/>
  <c r="ALG58" i="4"/>
  <c r="ALF80" i="4"/>
  <c r="ALF119" i="4"/>
  <c r="ALD70" i="4"/>
  <c r="ALF85" i="4"/>
  <c r="ALF29" i="4"/>
  <c r="ALF76" i="4"/>
  <c r="ALF118" i="4"/>
  <c r="ALF144" i="4"/>
  <c r="ALE144" i="4"/>
  <c r="ALE145" i="4"/>
  <c r="ALH144" i="4"/>
  <c r="ALH145" i="4"/>
  <c r="ALE120" i="4"/>
  <c r="ALF138" i="4"/>
  <c r="ALH58" i="4"/>
  <c r="ALF58" i="4"/>
  <c r="ALD78" i="4"/>
  <c r="ALG120" i="4"/>
  <c r="ALG78" i="4"/>
  <c r="ALG138" i="4"/>
  <c r="ALE78" i="4"/>
  <c r="ALC78" i="4"/>
  <c r="ALF129" i="4"/>
  <c r="ALF145" i="4"/>
  <c r="ALG129" i="4"/>
  <c r="ALF78" i="4"/>
  <c r="ALG142" i="4"/>
  <c r="ALG84" i="4"/>
  <c r="ALG154" i="4"/>
  <c r="ALH72" i="4"/>
  <c r="ALD9" i="4"/>
  <c r="ALD36" i="4"/>
  <c r="ALF89" i="4"/>
  <c r="ALG152" i="4"/>
  <c r="ALF136" i="4"/>
  <c r="ALG10" i="4"/>
  <c r="ALH147" i="4"/>
  <c r="ALF147" i="4"/>
  <c r="ALG9" i="4"/>
  <c r="ALH96" i="4"/>
  <c r="ALE12" i="4"/>
  <c r="ALF9" i="4"/>
  <c r="ALE9" i="4"/>
  <c r="ALC96" i="4"/>
  <c r="ALH12" i="4"/>
  <c r="ALG101" i="4"/>
  <c r="ALF23" i="4"/>
  <c r="ALD12" i="4"/>
  <c r="ALC9" i="4"/>
  <c r="ALD72" i="4"/>
  <c r="ALF22" i="4"/>
  <c r="ALF94" i="4"/>
  <c r="ALF152" i="4"/>
  <c r="ALG157" i="4"/>
  <c r="ALE56" i="4"/>
  <c r="ALF12" i="4"/>
  <c r="ALF6" i="4"/>
  <c r="ALF32" i="4"/>
  <c r="ALB12" i="4"/>
  <c r="ALB143" i="4"/>
  <c r="ALG12" i="4"/>
  <c r="ALE143" i="4"/>
  <c r="ALF143" i="4"/>
  <c r="ALF74" i="4"/>
  <c r="ALD111" i="4"/>
  <c r="ALF162" i="4"/>
  <c r="ALD154" i="4"/>
  <c r="ALF41" i="4"/>
  <c r="ALF128" i="4"/>
  <c r="ALF10" i="4"/>
  <c r="ALD23" i="4"/>
  <c r="ALF101" i="4"/>
  <c r="ALE23" i="4"/>
  <c r="ALG23" i="4"/>
  <c r="ALD61" i="4"/>
  <c r="ALF113" i="4"/>
  <c r="ALF98" i="4"/>
  <c r="ALD142" i="4"/>
  <c r="ALE30" i="4"/>
  <c r="ALF84" i="4"/>
  <c r="ALD119" i="4"/>
  <c r="ALE60" i="4"/>
  <c r="ALF44" i="4"/>
  <c r="ALF8" i="4"/>
  <c r="ALG119" i="4"/>
  <c r="ALF150" i="4"/>
  <c r="ALG80" i="4"/>
  <c r="ALG136" i="4"/>
  <c r="ALE68" i="4"/>
  <c r="ALD115" i="4"/>
  <c r="ALG117" i="4"/>
  <c r="ALF108" i="4"/>
  <c r="ALE115" i="4"/>
  <c r="ALD85" i="4"/>
  <c r="ALF121" i="4"/>
  <c r="ALE125" i="4"/>
  <c r="ALG85" i="4"/>
  <c r="ALE117" i="4"/>
  <c r="ALF7" i="4"/>
  <c r="ALF115" i="4"/>
  <c r="ALF43" i="4"/>
  <c r="AKX35" i="4"/>
  <c r="AKS35" i="4"/>
  <c r="SA45" i="4"/>
  <c r="SF45" i="4"/>
  <c r="SA18" i="4"/>
  <c r="ZG19" i="4"/>
  <c r="AKX54" i="4"/>
  <c r="VQ24" i="4"/>
  <c r="SB81" i="4"/>
  <c r="AKX11" i="4"/>
  <c r="OJ62" i="4"/>
  <c r="OP62" i="4"/>
  <c r="VQ3" i="4"/>
  <c r="AKV26" i="4"/>
  <c r="KT158" i="4"/>
  <c r="ALA95" i="4"/>
  <c r="ALD146" i="4"/>
  <c r="ALE87" i="4"/>
  <c r="ALF146" i="4"/>
  <c r="ALE137" i="4"/>
  <c r="ACX24" i="4"/>
  <c r="KT90" i="4"/>
  <c r="ALD56" i="4"/>
  <c r="ALD105" i="4"/>
  <c r="ALF155" i="4"/>
  <c r="ALD155" i="4"/>
  <c r="ALC105" i="4"/>
  <c r="ALE105" i="4"/>
  <c r="ALC155" i="4"/>
  <c r="HD81" i="4"/>
  <c r="ALF56" i="4"/>
  <c r="ALF95" i="4"/>
  <c r="ALB95" i="4"/>
  <c r="ALE18" i="4"/>
  <c r="ALF30" i="4"/>
  <c r="ALE72" i="4"/>
  <c r="ALC18" i="4"/>
  <c r="ACX90" i="4"/>
  <c r="ALD95" i="4"/>
  <c r="ALF18" i="4"/>
  <c r="ALF72" i="4"/>
  <c r="ALC95" i="4"/>
  <c r="ALE95" i="4"/>
  <c r="ALE84" i="4"/>
  <c r="ALE154" i="4"/>
  <c r="ALC72" i="4"/>
  <c r="ALD30" i="4"/>
  <c r="ALF154" i="4"/>
  <c r="ALE152" i="4"/>
  <c r="ALE121" i="4"/>
  <c r="ALD152" i="4"/>
  <c r="ALE118" i="4"/>
  <c r="ALC93" i="4"/>
  <c r="ALF93" i="4"/>
  <c r="ALF142" i="4"/>
  <c r="ALD125" i="4"/>
  <c r="ALF125" i="4"/>
  <c r="ALE93" i="4"/>
  <c r="ALE113" i="4"/>
  <c r="ALE142" i="4"/>
  <c r="ALE123" i="4"/>
  <c r="ALB93" i="4"/>
  <c r="ALC152" i="4"/>
  <c r="ALF96" i="4"/>
  <c r="VR81" i="4"/>
  <c r="ALE99" i="4"/>
  <c r="ALE96" i="4"/>
  <c r="ALD96" i="4"/>
  <c r="ALD99" i="4"/>
  <c r="ALB99" i="4"/>
  <c r="ALE80" i="4"/>
  <c r="ALE59" i="4"/>
  <c r="ALE133" i="4"/>
  <c r="ALE39" i="4"/>
  <c r="ALA96" i="4"/>
  <c r="ALE58" i="4"/>
  <c r="ALA13" i="4"/>
  <c r="ALC49" i="4"/>
  <c r="ALD91" i="4"/>
  <c r="SB160" i="4"/>
  <c r="ALE126" i="4"/>
  <c r="ALB49" i="4"/>
  <c r="ALF49" i="4"/>
  <c r="ALE49" i="4"/>
  <c r="ALE110" i="4"/>
  <c r="ALF91" i="4"/>
  <c r="ALC37" i="4"/>
  <c r="ALF126" i="4"/>
  <c r="ALD131" i="4"/>
  <c r="KT59" i="4"/>
  <c r="ZH51" i="4"/>
  <c r="ALE37" i="4"/>
  <c r="ALD60" i="4"/>
  <c r="ALF60" i="4"/>
  <c r="ALF120" i="4"/>
  <c r="ALF55" i="4"/>
  <c r="ALC60" i="4"/>
  <c r="ALF103" i="4"/>
  <c r="ALF24" i="4"/>
  <c r="ALD41" i="4"/>
  <c r="ALD161" i="4"/>
  <c r="ALE82" i="4"/>
  <c r="ALF161" i="4"/>
  <c r="ALE103" i="4"/>
  <c r="ALD24" i="4"/>
  <c r="ALE138" i="4"/>
  <c r="ALE6" i="4"/>
  <c r="ALB60" i="4"/>
  <c r="ALE7" i="4"/>
  <c r="ALC14" i="4"/>
  <c r="ALB101" i="4"/>
  <c r="HD46" i="4"/>
  <c r="ALE128" i="4"/>
  <c r="ALD82" i="4"/>
  <c r="ALD143" i="4"/>
  <c r="ALE151" i="4"/>
  <c r="ALE44" i="4"/>
  <c r="ALE67" i="4"/>
  <c r="HD77" i="4"/>
  <c r="HH77" i="4"/>
  <c r="ALC161" i="4"/>
  <c r="ALC24" i="4"/>
  <c r="ALF50" i="4"/>
  <c r="ALE88" i="4"/>
  <c r="ALC50" i="4"/>
  <c r="ALD50" i="4"/>
  <c r="ALC153" i="4"/>
  <c r="ALC33" i="4"/>
  <c r="ALE136" i="4"/>
  <c r="ALC97" i="4"/>
  <c r="ALC38" i="4"/>
  <c r="ALC100" i="4"/>
  <c r="ALF100" i="4"/>
  <c r="ALD100" i="4"/>
  <c r="ALE130" i="4"/>
  <c r="ALD151" i="4"/>
  <c r="ALD22" i="4"/>
  <c r="ALE114" i="4"/>
  <c r="ALE108" i="4"/>
  <c r="ALE22" i="4"/>
  <c r="ALE94" i="4"/>
  <c r="ALE160" i="4"/>
  <c r="ALE83" i="4"/>
  <c r="ALE41" i="4"/>
  <c r="ALE70" i="4"/>
  <c r="ALF61" i="4"/>
  <c r="ALD114" i="4"/>
  <c r="ALF66" i="4"/>
  <c r="ALD66" i="4"/>
  <c r="ALD92" i="4"/>
  <c r="ALE122" i="4"/>
  <c r="ALE61" i="4"/>
  <c r="ALD108" i="4"/>
  <c r="ALE92" i="4"/>
  <c r="ALB22" i="4"/>
  <c r="ALB151" i="4"/>
  <c r="ALE46" i="4"/>
  <c r="ALF70" i="4"/>
  <c r="ALE134" i="4"/>
  <c r="ALE74" i="4"/>
  <c r="ALF36" i="4"/>
  <c r="ALE101" i="4"/>
  <c r="ALE159" i="4"/>
  <c r="ALE89" i="4"/>
  <c r="ALD157" i="4"/>
  <c r="ALE157" i="4"/>
  <c r="ALD7" i="4"/>
  <c r="ALE135" i="4"/>
  <c r="ALC146" i="4"/>
  <c r="ALE36" i="4"/>
  <c r="ALE14" i="4"/>
  <c r="VR13" i="4"/>
  <c r="ALE42" i="4"/>
  <c r="AKY118" i="4"/>
  <c r="ALC118" i="4"/>
  <c r="AKU84" i="4"/>
  <c r="ZG101" i="4"/>
  <c r="AKV27" i="4"/>
  <c r="ACX124" i="4"/>
  <c r="KT117" i="4"/>
  <c r="ACW24" i="4"/>
  <c r="ADB24" i="4"/>
  <c r="AKT55" i="4"/>
  <c r="VQ17" i="4"/>
  <c r="ZH15" i="4"/>
  <c r="AKW95" i="4"/>
  <c r="AKZ34" i="4"/>
  <c r="ALD4" i="4"/>
  <c r="ALD54" i="4"/>
  <c r="ALD129" i="4"/>
  <c r="ALD150" i="4"/>
  <c r="ALC16" i="4"/>
  <c r="ALD107" i="4"/>
  <c r="ALD147" i="4"/>
  <c r="ALC158" i="4"/>
  <c r="ALD69" i="4"/>
  <c r="ALC121" i="4"/>
  <c r="ALD47" i="4"/>
  <c r="ALD11" i="4"/>
  <c r="ALD76" i="4"/>
  <c r="ALC43" i="4"/>
  <c r="ALC85" i="4"/>
  <c r="ALD112" i="4"/>
  <c r="ALC87" i="4"/>
  <c r="ALC98" i="4"/>
  <c r="AKV49" i="4"/>
  <c r="ALD15" i="4"/>
  <c r="ALD104" i="4"/>
  <c r="ALD162" i="4"/>
  <c r="ALD8" i="4"/>
  <c r="ALD120" i="4"/>
  <c r="ALB103" i="4"/>
  <c r="ALC52" i="4"/>
  <c r="ALD32" i="4"/>
  <c r="ALD29" i="4"/>
  <c r="ALD10" i="4"/>
  <c r="ALD5" i="4"/>
  <c r="ALE107" i="4"/>
  <c r="ALB160" i="4"/>
  <c r="ALC160" i="4"/>
  <c r="ALB54" i="4"/>
  <c r="ALD16" i="4"/>
  <c r="ALA54" i="4"/>
  <c r="ALE16" i="4"/>
  <c r="AKZ54" i="4"/>
  <c r="ALE4" i="4"/>
  <c r="ALE129" i="4"/>
  <c r="ALD160" i="4"/>
  <c r="ALE150" i="4"/>
  <c r="ALA160" i="4"/>
  <c r="ALE54" i="4"/>
  <c r="ALC54" i="4"/>
  <c r="AKZ160" i="4"/>
  <c r="ALD138" i="4"/>
  <c r="ALC129" i="4"/>
  <c r="ALD134" i="4"/>
  <c r="HC3" i="4"/>
  <c r="ALE76" i="4"/>
  <c r="AKZ11" i="4"/>
  <c r="ALD20" i="4"/>
  <c r="ALC128" i="4"/>
  <c r="ALD44" i="4"/>
  <c r="ALA43" i="4"/>
  <c r="ALA11" i="4"/>
  <c r="ALB11" i="4"/>
  <c r="ALA44" i="4"/>
  <c r="ALD144" i="4"/>
  <c r="ALD84" i="4"/>
  <c r="AKZ43" i="4"/>
  <c r="ALB43" i="4"/>
  <c r="ALE43" i="4"/>
  <c r="ALD145" i="4"/>
  <c r="ALD43" i="4"/>
  <c r="ALE11" i="4"/>
  <c r="ALC11" i="4"/>
  <c r="ALD128" i="4"/>
  <c r="ALD65" i="4"/>
  <c r="ALD136" i="4"/>
  <c r="ALE8" i="4"/>
  <c r="AKZ120" i="4"/>
  <c r="ALA136" i="4"/>
  <c r="ALC41" i="4"/>
  <c r="ALC101" i="4"/>
  <c r="ALB159" i="4"/>
  <c r="ALB58" i="4"/>
  <c r="ALC162" i="4"/>
  <c r="ALD58" i="4"/>
  <c r="ALC92" i="4"/>
  <c r="ALC120" i="4"/>
  <c r="ALD101" i="4"/>
  <c r="ALE112" i="4"/>
  <c r="ALE15" i="4"/>
  <c r="ALE104" i="4"/>
  <c r="ALE162" i="4"/>
  <c r="ALD67" i="4"/>
  <c r="ALD55" i="4"/>
  <c r="ALE85" i="4"/>
  <c r="ALB120" i="4"/>
  <c r="ALB8" i="4"/>
  <c r="ALC112" i="4"/>
  <c r="ALB85" i="4"/>
  <c r="HC102" i="4"/>
  <c r="ALD159" i="4"/>
  <c r="ALD117" i="4"/>
  <c r="ALC42" i="4"/>
  <c r="ALD89" i="4"/>
  <c r="ALD113" i="4"/>
  <c r="ALC139" i="4"/>
  <c r="ALD94" i="4"/>
  <c r="ALB73" i="4"/>
  <c r="ALC56" i="4"/>
  <c r="ALC125" i="4"/>
  <c r="ALB36" i="4"/>
  <c r="ALA59" i="4"/>
  <c r="ALA147" i="4"/>
  <c r="ALC36" i="4"/>
  <c r="ALE147" i="4"/>
  <c r="ALD14" i="4"/>
  <c r="ALE69" i="4"/>
  <c r="ALB69" i="4"/>
  <c r="ALD133" i="4"/>
  <c r="ALE158" i="4"/>
  <c r="ALD53" i="4"/>
  <c r="ALD106" i="4"/>
  <c r="AKZ68" i="4"/>
  <c r="ALC74" i="4"/>
  <c r="AKZ158" i="4"/>
  <c r="ALB147" i="4"/>
  <c r="ALD80" i="4"/>
  <c r="ALD130" i="4"/>
  <c r="ALD110" i="4"/>
  <c r="ALD21" i="4"/>
  <c r="ALC142" i="4"/>
  <c r="ALE10" i="4"/>
  <c r="ALA10" i="4"/>
  <c r="ALC39" i="4"/>
  <c r="ALB10" i="4"/>
  <c r="ALB32" i="4"/>
  <c r="ALB156" i="4"/>
  <c r="ALD39" i="4"/>
  <c r="ALE32" i="4"/>
  <c r="ALA129" i="4"/>
  <c r="ALB129" i="4"/>
  <c r="ALC138" i="4"/>
  <c r="ALE47" i="4"/>
  <c r="ALC122" i="4"/>
  <c r="ALB135" i="4"/>
  <c r="ALC51" i="4"/>
  <c r="ALB142" i="4"/>
  <c r="ALB127" i="4"/>
  <c r="ALD6" i="4"/>
  <c r="ALC127" i="4"/>
  <c r="ALD46" i="4"/>
  <c r="ALD123" i="4"/>
  <c r="ALE5" i="4"/>
  <c r="ALD140" i="4"/>
  <c r="AKZ142" i="4"/>
  <c r="ALA142" i="4"/>
  <c r="ALC47" i="4"/>
  <c r="ALC107" i="4"/>
  <c r="ALC21" i="4"/>
  <c r="ALC29" i="4"/>
  <c r="ALC5" i="4"/>
  <c r="ALE29" i="4"/>
  <c r="ALC137" i="4"/>
  <c r="ALE98" i="4"/>
  <c r="ALD83" i="4"/>
  <c r="ALD137" i="4"/>
  <c r="ALD98" i="4"/>
  <c r="ALA118" i="4"/>
  <c r="ALB4" i="4"/>
  <c r="ALD88" i="4"/>
  <c r="ALC126" i="4"/>
  <c r="ALB14" i="4"/>
  <c r="ALC150" i="4"/>
  <c r="ALC154" i="4"/>
  <c r="ALB119" i="4"/>
  <c r="ALC20" i="4"/>
  <c r="ALC65" i="4"/>
  <c r="ALB16" i="4"/>
  <c r="ALC113" i="4"/>
  <c r="ALC76" i="4"/>
  <c r="AKZ140" i="4"/>
  <c r="ALA89" i="4"/>
  <c r="ALC89" i="4"/>
  <c r="ALA108" i="4"/>
  <c r="ALC108" i="4"/>
  <c r="ALC104" i="4"/>
  <c r="ALC73" i="4"/>
  <c r="ALD87" i="4"/>
  <c r="ALB87" i="4"/>
  <c r="ALA124" i="4"/>
  <c r="ALD127" i="4"/>
  <c r="ALC30" i="4"/>
  <c r="ALD59" i="4"/>
  <c r="ALD121" i="4"/>
  <c r="ALC114" i="4"/>
  <c r="ALC117" i="4"/>
  <c r="ALA122" i="4"/>
  <c r="ALB131" i="4"/>
  <c r="ALD135" i="4"/>
  <c r="ALC59" i="4"/>
  <c r="ALB158" i="4"/>
  <c r="ALC135" i="4"/>
  <c r="ALB74" i="4"/>
  <c r="ALA158" i="4"/>
  <c r="ALD74" i="4"/>
  <c r="ALD158" i="4"/>
  <c r="ALB122" i="4"/>
  <c r="ALC82" i="4"/>
  <c r="ALA135" i="4"/>
  <c r="ALB59" i="4"/>
  <c r="ALD122" i="4"/>
  <c r="ALB121" i="4"/>
  <c r="ALB144" i="4"/>
  <c r="ALC66" i="4"/>
  <c r="AKZ7" i="4"/>
  <c r="ALC55" i="4"/>
  <c r="ALC111" i="4"/>
  <c r="HC116" i="4"/>
  <c r="ALC80" i="4"/>
  <c r="ALC123" i="4"/>
  <c r="ALD42" i="4"/>
  <c r="ALC94" i="4"/>
  <c r="ALC130" i="4"/>
  <c r="ALC6" i="4"/>
  <c r="ALC133" i="4"/>
  <c r="ALC46" i="4"/>
  <c r="ALB110" i="4"/>
  <c r="ALC106" i="4"/>
  <c r="ALB145" i="4"/>
  <c r="ALD52" i="4"/>
  <c r="ALB111" i="4"/>
  <c r="ALC103" i="4"/>
  <c r="ALC157" i="4"/>
  <c r="ALC83" i="4"/>
  <c r="ALC149" i="4"/>
  <c r="ALC134" i="4"/>
  <c r="ALB53" i="4"/>
  <c r="ALC44" i="4"/>
  <c r="ALC4" i="4"/>
  <c r="AKZ4" i="4"/>
  <c r="ALB88" i="4"/>
  <c r="ALC88" i="4"/>
  <c r="ALA4" i="4"/>
  <c r="ALC15" i="4"/>
  <c r="ALC67" i="4"/>
  <c r="AKF61" i="4"/>
  <c r="AKF162" i="4"/>
  <c r="AKG49" i="4"/>
  <c r="AKF75" i="4"/>
  <c r="AKQ134" i="4"/>
  <c r="AKF45" i="4"/>
  <c r="SB23" i="4"/>
  <c r="AKF123" i="4"/>
  <c r="AKG123" i="4"/>
  <c r="AKT71" i="4"/>
  <c r="AKV84" i="4"/>
  <c r="VQ79" i="4"/>
  <c r="AKU70" i="4"/>
  <c r="AKV82" i="4"/>
  <c r="DG48" i="4"/>
  <c r="AKX84" i="4"/>
  <c r="CU28" i="4"/>
  <c r="AKV95" i="4"/>
  <c r="OK111" i="4"/>
  <c r="VQ46" i="4"/>
  <c r="AKX23" i="4"/>
  <c r="HC81" i="4"/>
  <c r="HC28" i="4"/>
  <c r="ALA20" i="4"/>
  <c r="ALC119" i="4"/>
  <c r="VQ45" i="4"/>
  <c r="VV45" i="4"/>
  <c r="ZG14" i="4"/>
  <c r="HC62" i="4"/>
  <c r="ACW77" i="4"/>
  <c r="AKZ85" i="4"/>
  <c r="ALB15" i="4"/>
  <c r="ALB30" i="4"/>
  <c r="ALB42" i="4"/>
  <c r="ALB108" i="4"/>
  <c r="ALA34" i="4"/>
  <c r="ALB139" i="4"/>
  <c r="AKX51" i="4"/>
  <c r="ALA51" i="4"/>
  <c r="ACW64" i="4"/>
  <c r="AKX15" i="4"/>
  <c r="AKZ51" i="4"/>
  <c r="ALC34" i="4"/>
  <c r="KS124" i="4"/>
  <c r="ALB51" i="4"/>
  <c r="VQ75" i="4"/>
  <c r="VV75" i="4"/>
  <c r="ACW63" i="4"/>
  <c r="AKX34" i="4"/>
  <c r="VQ20" i="4"/>
  <c r="VQ28" i="4"/>
  <c r="ZG45" i="4"/>
  <c r="ZL45" i="4"/>
  <c r="AKY34" i="4"/>
  <c r="AKZ104" i="4"/>
  <c r="ALB104" i="4"/>
  <c r="ACW66" i="4"/>
  <c r="HC19" i="4"/>
  <c r="HC48" i="4"/>
  <c r="AKZ124" i="4"/>
  <c r="ZG115" i="4"/>
  <c r="ACW153" i="4"/>
  <c r="ALC13" i="4"/>
  <c r="OJ102" i="4"/>
  <c r="AKY13" i="4"/>
  <c r="ALC124" i="4"/>
  <c r="ACW116" i="4"/>
  <c r="ALB136" i="4"/>
  <c r="AKX13" i="4"/>
  <c r="ALC136" i="4"/>
  <c r="ALB124" i="4"/>
  <c r="KS46" i="4"/>
  <c r="ALB41" i="4"/>
  <c r="AKY124" i="4"/>
  <c r="AKZ13" i="4"/>
  <c r="AKX124" i="4"/>
  <c r="ALB13" i="4"/>
  <c r="VQ77" i="4"/>
  <c r="AKZ103" i="4"/>
  <c r="AKY145" i="4"/>
  <c r="ALB76" i="4"/>
  <c r="ALA140" i="4"/>
  <c r="ALA84" i="4"/>
  <c r="ALB140" i="4"/>
  <c r="ALC140" i="4"/>
  <c r="AKX140" i="4"/>
  <c r="AKY140" i="4"/>
  <c r="VQ138" i="4"/>
  <c r="ALC145" i="4"/>
  <c r="AKZ145" i="4"/>
  <c r="ALA18" i="4"/>
  <c r="ALA7" i="4"/>
  <c r="ALC143" i="4"/>
  <c r="ALB106" i="4"/>
  <c r="ALB18" i="4"/>
  <c r="ALC32" i="4"/>
  <c r="AKZ18" i="4"/>
  <c r="ALA145" i="4"/>
  <c r="AKY7" i="4"/>
  <c r="ALA106" i="4"/>
  <c r="AKY18" i="4"/>
  <c r="KS34" i="4"/>
  <c r="AKX18" i="4"/>
  <c r="ALB125" i="4"/>
  <c r="ALC156" i="4"/>
  <c r="AKZ112" i="4"/>
  <c r="OJ31" i="4"/>
  <c r="AKX7" i="4"/>
  <c r="ACW62" i="4"/>
  <c r="ADB62" i="4"/>
  <c r="AKZ76" i="4"/>
  <c r="ALA143" i="4"/>
  <c r="ALA156" i="4"/>
  <c r="ALA125" i="4"/>
  <c r="ALC10" i="4"/>
  <c r="ALB70" i="4"/>
  <c r="VQ26" i="4"/>
  <c r="KS81" i="4"/>
  <c r="KY81" i="4"/>
  <c r="ALB113" i="4"/>
  <c r="ALC68" i="4"/>
  <c r="ALB7" i="4"/>
  <c r="ALC7" i="4"/>
  <c r="ALB68" i="4"/>
  <c r="AKX19" i="4"/>
  <c r="AKZ8" i="4"/>
  <c r="ALC8" i="4"/>
  <c r="OJ51" i="4"/>
  <c r="DH86" i="4"/>
  <c r="AJ85" i="3"/>
  <c r="ALA19" i="4"/>
  <c r="ALA112" i="4"/>
  <c r="ALA99" i="4"/>
  <c r="ALA68" i="4"/>
  <c r="ALC84" i="4"/>
  <c r="AKY19" i="4"/>
  <c r="ALC19" i="4"/>
  <c r="ACW18" i="4"/>
  <c r="ALC110" i="4"/>
  <c r="KS15" i="4"/>
  <c r="AKY112" i="4"/>
  <c r="AKZ19" i="4"/>
  <c r="AKY84" i="4"/>
  <c r="ACW28" i="4"/>
  <c r="ADB28" i="4"/>
  <c r="KS51" i="4"/>
  <c r="VQ156" i="4"/>
  <c r="AKY68" i="4"/>
  <c r="AKZ84" i="4"/>
  <c r="AKY24" i="4"/>
  <c r="ALB112" i="4"/>
  <c r="AKX112" i="4"/>
  <c r="ALB6" i="4"/>
  <c r="ALC99" i="4"/>
  <c r="ALB84" i="4"/>
  <c r="VQ15" i="4"/>
  <c r="ALB39" i="4"/>
  <c r="OJ63" i="4"/>
  <c r="KS63" i="4"/>
  <c r="ZG62" i="4"/>
  <c r="ZL62" i="4"/>
  <c r="ALB20" i="4"/>
  <c r="SA24" i="4"/>
  <c r="VQ74" i="4"/>
  <c r="VQ19" i="4"/>
  <c r="ALB77" i="4"/>
  <c r="HC15" i="4"/>
  <c r="VQ116" i="4"/>
  <c r="ALB81" i="4"/>
  <c r="ALB157" i="4"/>
  <c r="ALC144" i="4"/>
  <c r="AKX81" i="4"/>
  <c r="AKY81" i="4"/>
  <c r="ALC81" i="4"/>
  <c r="ALA81" i="4"/>
  <c r="VQ62" i="4"/>
  <c r="VV62" i="4"/>
  <c r="AKX68" i="4"/>
  <c r="SA86" i="4"/>
  <c r="SF86" i="4"/>
  <c r="ACW48" i="4"/>
  <c r="ADB48" i="4"/>
  <c r="VQ130" i="4"/>
  <c r="ALB5" i="4"/>
  <c r="ACW47" i="4"/>
  <c r="ZG81" i="4"/>
  <c r="ZL81" i="4"/>
  <c r="AKX77" i="4"/>
  <c r="ALA77" i="4"/>
  <c r="ALC77" i="4"/>
  <c r="AKZ77" i="4"/>
  <c r="VQ48" i="4"/>
  <c r="VV48" i="4"/>
  <c r="KS62" i="4"/>
  <c r="KY62" i="4"/>
  <c r="SA3" i="4"/>
  <c r="OJ18" i="4"/>
  <c r="ALB82" i="4"/>
  <c r="ALB94" i="4"/>
  <c r="ALA5" i="4"/>
  <c r="OJ93" i="4"/>
  <c r="ALA137" i="4"/>
  <c r="ALB29" i="4"/>
  <c r="ALB137" i="4"/>
  <c r="ACW86" i="4"/>
  <c r="ADB86" i="4"/>
  <c r="SA63" i="4"/>
  <c r="AKY65" i="4"/>
  <c r="ALB31" i="4"/>
  <c r="AKX28" i="4"/>
  <c r="ACW19" i="4"/>
  <c r="ZG24" i="4"/>
  <c r="ALA28" i="4"/>
  <c r="ALC151" i="4"/>
  <c r="KS93" i="4"/>
  <c r="HC51" i="4"/>
  <c r="ALB91" i="4"/>
  <c r="AKZ28" i="4"/>
  <c r="AKY28" i="4"/>
  <c r="AKX31" i="4"/>
  <c r="AKZ31" i="4"/>
  <c r="AKY31" i="4"/>
  <c r="ALA31" i="4"/>
  <c r="AKY151" i="4"/>
  <c r="ALA151" i="4"/>
  <c r="ALB65" i="4"/>
  <c r="ALB161" i="4"/>
  <c r="SA15" i="4"/>
  <c r="ALB97" i="4"/>
  <c r="ACW81" i="4"/>
  <c r="ADB81" i="4"/>
  <c r="VQ18" i="4"/>
  <c r="KS18" i="4"/>
  <c r="ALB9" i="4"/>
  <c r="ALB146" i="4"/>
  <c r="ALC115" i="4"/>
  <c r="AKZ26" i="4"/>
  <c r="ALB83" i="4"/>
  <c r="ALB66" i="4"/>
  <c r="ALB116" i="4"/>
  <c r="ALB52" i="4"/>
  <c r="AKX115" i="4"/>
  <c r="ALB154" i="4"/>
  <c r="SA79" i="4"/>
  <c r="AKY26" i="4"/>
  <c r="AKZ115" i="4"/>
  <c r="AKY115" i="4"/>
  <c r="ALA26" i="4"/>
  <c r="SA19" i="4"/>
  <c r="ALA9" i="4"/>
  <c r="ALB115" i="4"/>
  <c r="KS48" i="4"/>
  <c r="KY48" i="4"/>
  <c r="OJ3" i="4"/>
  <c r="ALC53" i="4"/>
  <c r="SA116" i="4"/>
  <c r="ALC26" i="4"/>
  <c r="AKX26" i="4"/>
  <c r="VQ102" i="4"/>
  <c r="ALB152" i="4"/>
  <c r="ALB150" i="4"/>
  <c r="ALB21" i="4"/>
  <c r="ALB92" i="4"/>
  <c r="ALA100" i="4"/>
  <c r="ALC132" i="4"/>
  <c r="ALA75" i="4"/>
  <c r="ALB118" i="4"/>
  <c r="KS116" i="4"/>
  <c r="ALB50" i="4"/>
  <c r="ALA67" i="4"/>
  <c r="ALC131" i="4"/>
  <c r="KS20" i="4"/>
  <c r="ACW90" i="4"/>
  <c r="AKZ131" i="4"/>
  <c r="AKY74" i="4"/>
  <c r="ALB80" i="4"/>
  <c r="ALB72" i="4"/>
  <c r="KS56" i="4"/>
  <c r="ALB33" i="4"/>
  <c r="AKZ118" i="4"/>
  <c r="ALA90" i="4"/>
  <c r="SA77" i="4"/>
  <c r="ALB126" i="4"/>
  <c r="HC79" i="4"/>
  <c r="ALC90" i="4"/>
  <c r="AKX132" i="4"/>
  <c r="AKY135" i="4"/>
  <c r="ALA131" i="4"/>
  <c r="ALA48" i="4"/>
  <c r="SA48" i="4"/>
  <c r="SF48" i="4"/>
  <c r="AKX90" i="4"/>
  <c r="ALC75" i="4"/>
  <c r="ALB48" i="4"/>
  <c r="AKZ132" i="4"/>
  <c r="AKX48" i="4"/>
  <c r="HC153" i="4"/>
  <c r="ACW124" i="4"/>
  <c r="ALB123" i="4"/>
  <c r="ALC48" i="4"/>
  <c r="ALB75" i="4"/>
  <c r="ALB90" i="4"/>
  <c r="KS19" i="4"/>
  <c r="KY19" i="4"/>
  <c r="AKY90" i="4"/>
  <c r="ALB132" i="4"/>
  <c r="AKZ135" i="4"/>
  <c r="ZG116" i="4"/>
  <c r="ZG124" i="4"/>
  <c r="ALA14" i="4"/>
  <c r="SA142" i="4"/>
  <c r="AKY48" i="4"/>
  <c r="KS153" i="4"/>
  <c r="ACW102" i="4"/>
  <c r="ALB155" i="4"/>
  <c r="ALA58" i="4"/>
  <c r="OJ19" i="4"/>
  <c r="ALB149" i="4"/>
  <c r="AKZ116" i="4"/>
  <c r="ALC159" i="4"/>
  <c r="AKZ58" i="4"/>
  <c r="ALC22" i="4"/>
  <c r="KS3" i="4"/>
  <c r="ALB56" i="4"/>
  <c r="SA102" i="4"/>
  <c r="ALA159" i="4"/>
  <c r="ALC58" i="4"/>
  <c r="ALB162" i="4"/>
  <c r="AKZ134" i="4"/>
  <c r="ALB57" i="4"/>
  <c r="ALA22" i="4"/>
  <c r="SA153" i="4"/>
  <c r="HC18" i="4"/>
  <c r="SA93" i="4"/>
  <c r="ZG77" i="4"/>
  <c r="ALA107" i="4"/>
  <c r="AKY62" i="4"/>
  <c r="AKZ62" i="4"/>
  <c r="DA28" i="4"/>
  <c r="DF28" i="4"/>
  <c r="AI27" i="3"/>
  <c r="ALC62" i="4"/>
  <c r="ALA36" i="4"/>
  <c r="ALA141" i="4"/>
  <c r="ALB141" i="4"/>
  <c r="ALA46" i="4"/>
  <c r="AKX109" i="4"/>
  <c r="ALC109" i="4"/>
  <c r="ALB37" i="4"/>
  <c r="ALC61" i="4"/>
  <c r="ALB138" i="4"/>
  <c r="AKX62" i="4"/>
  <c r="AKY61" i="4"/>
  <c r="ALA109" i="4"/>
  <c r="HC124" i="4"/>
  <c r="ALB128" i="4"/>
  <c r="ALB133" i="4"/>
  <c r="AKY109" i="4"/>
  <c r="ALC64" i="4"/>
  <c r="ALB109" i="4"/>
  <c r="ALB61" i="4"/>
  <c r="ALA62" i="4"/>
  <c r="AKZ37" i="4"/>
  <c r="AKZ64" i="4"/>
  <c r="AKY63" i="4"/>
  <c r="ALA61" i="4"/>
  <c r="AKZ61" i="4"/>
  <c r="ALC63" i="4"/>
  <c r="AKX64" i="4"/>
  <c r="ALB64" i="4"/>
  <c r="ALA119" i="4"/>
  <c r="ALB78" i="4"/>
  <c r="ALB38" i="4"/>
  <c r="HC34" i="4"/>
  <c r="ALA71" i="4"/>
  <c r="ALA64" i="4"/>
  <c r="ALB130" i="4"/>
  <c r="ALC69" i="4"/>
  <c r="KS64" i="4"/>
  <c r="ALA23" i="4"/>
  <c r="ALB23" i="4"/>
  <c r="ALB47" i="4"/>
  <c r="AKY23" i="4"/>
  <c r="ZG129" i="4"/>
  <c r="OJ45" i="4"/>
  <c r="OP45" i="4"/>
  <c r="ALC147" i="4"/>
  <c r="ALB114" i="4"/>
  <c r="ZG63" i="4"/>
  <c r="ALB98" i="4"/>
  <c r="ALA153" i="4"/>
  <c r="AKZ23" i="4"/>
  <c r="ZG17" i="4"/>
  <c r="ACW159" i="4"/>
  <c r="AKX117" i="4"/>
  <c r="ALC23" i="4"/>
  <c r="SA124" i="4"/>
  <c r="CW28" i="4"/>
  <c r="OK160" i="4"/>
  <c r="ALA154" i="4"/>
  <c r="CT28" i="4"/>
  <c r="CV28" i="4"/>
  <c r="AKW84" i="4"/>
  <c r="OK23" i="4"/>
  <c r="KT18" i="4"/>
  <c r="AKV54" i="4"/>
  <c r="KT109" i="4"/>
  <c r="DI28" i="4"/>
  <c r="DH28" i="4"/>
  <c r="AJ27" i="3"/>
  <c r="AKV31" i="4"/>
  <c r="AKT38" i="4"/>
  <c r="DG28" i="4"/>
  <c r="SB3" i="4"/>
  <c r="CY28" i="4"/>
  <c r="CZ28" i="4"/>
  <c r="CX28" i="4"/>
  <c r="VR160" i="4"/>
  <c r="ZH77" i="4"/>
  <c r="ZH38" i="4"/>
  <c r="KT124" i="4"/>
  <c r="KT77" i="4"/>
  <c r="KT71" i="4"/>
  <c r="SA46" i="4"/>
  <c r="AKS72" i="4"/>
  <c r="VR77" i="4"/>
  <c r="OJ13" i="4"/>
  <c r="OK38" i="4"/>
  <c r="ACX3" i="4"/>
  <c r="ADB3" i="4"/>
  <c r="SB64" i="4"/>
  <c r="ACX77" i="4"/>
  <c r="OK77" i="4"/>
  <c r="OP77" i="4"/>
  <c r="AKX116" i="4"/>
  <c r="AKY116" i="4"/>
  <c r="ALA116" i="4"/>
  <c r="ALA161" i="4"/>
  <c r="ACX115" i="4"/>
  <c r="AKZ106" i="4"/>
  <c r="HD116" i="4"/>
  <c r="ALA97" i="4"/>
  <c r="ALA138" i="4"/>
  <c r="KT3" i="4"/>
  <c r="AKY155" i="4"/>
  <c r="HD17" i="4"/>
  <c r="AKY114" i="4"/>
  <c r="AKX114" i="4"/>
  <c r="HD18" i="4"/>
  <c r="ALA114" i="4"/>
  <c r="AKZ114" i="4"/>
  <c r="ALA88" i="4"/>
  <c r="ALA105" i="4"/>
  <c r="AKX146" i="4"/>
  <c r="ALA53" i="4"/>
  <c r="AKZ101" i="4"/>
  <c r="ALA32" i="4"/>
  <c r="SB71" i="4"/>
  <c r="OK71" i="4"/>
  <c r="ALB44" i="4"/>
  <c r="AKW122" i="4"/>
  <c r="ZH71" i="4"/>
  <c r="ALA126" i="4"/>
  <c r="ALA152" i="4"/>
  <c r="HD38" i="4"/>
  <c r="AKX139" i="4"/>
  <c r="ALA130" i="4"/>
  <c r="ALA33" i="4"/>
  <c r="AKZ44" i="4"/>
  <c r="VR71" i="4"/>
  <c r="AKY93" i="4"/>
  <c r="ALB3" i="4"/>
  <c r="AKX66" i="4"/>
  <c r="ALA66" i="4"/>
  <c r="ALA93" i="4"/>
  <c r="AKZ3" i="4"/>
  <c r="ALB96" i="4"/>
  <c r="ALA3" i="4"/>
  <c r="AKZ93" i="4"/>
  <c r="ALB100" i="4"/>
  <c r="AKZ66" i="4"/>
  <c r="AKX3" i="4"/>
  <c r="AKZ100" i="4"/>
  <c r="ALA87" i="4"/>
  <c r="AKY3" i="4"/>
  <c r="AKY66" i="4"/>
  <c r="ALA47" i="4"/>
  <c r="ALB71" i="4"/>
  <c r="VR38" i="4"/>
  <c r="KT64" i="4"/>
  <c r="ALA80" i="4"/>
  <c r="ZH160" i="4"/>
  <c r="AKY70" i="4"/>
  <c r="AKZ80" i="4"/>
  <c r="ACX140" i="4"/>
  <c r="AKZ71" i="4"/>
  <c r="ALA72" i="4"/>
  <c r="ALA157" i="4"/>
  <c r="AKZ42" i="4"/>
  <c r="ALA6" i="4"/>
  <c r="ALB24" i="4"/>
  <c r="OK64" i="4"/>
  <c r="ALA24" i="4"/>
  <c r="ACX160" i="4"/>
  <c r="AKZ67" i="4"/>
  <c r="ALB67" i="4"/>
  <c r="AKZ24" i="4"/>
  <c r="AKX24" i="4"/>
  <c r="ALA30" i="4"/>
  <c r="ALB107" i="4"/>
  <c r="ACX71" i="4"/>
  <c r="HD115" i="4"/>
  <c r="ALA73" i="4"/>
  <c r="AKY59" i="4"/>
  <c r="ALA78" i="4"/>
  <c r="AKW39" i="4"/>
  <c r="ALA144" i="4"/>
  <c r="AKZ57" i="4"/>
  <c r="ALA57" i="4"/>
  <c r="AKX135" i="4"/>
  <c r="AKY92" i="4"/>
  <c r="AKW96" i="4"/>
  <c r="AKY83" i="4"/>
  <c r="AKX47" i="4"/>
  <c r="AKZ87" i="4"/>
  <c r="ALA29" i="4"/>
  <c r="AKZ69" i="4"/>
  <c r="ALA69" i="4"/>
  <c r="ALB89" i="4"/>
  <c r="ALA94" i="4"/>
  <c r="ALA50" i="4"/>
  <c r="ALB134" i="4"/>
  <c r="ALA121" i="4"/>
  <c r="SB32" i="4"/>
  <c r="OK46" i="4"/>
  <c r="ALA162" i="4"/>
  <c r="ALA134" i="4"/>
  <c r="ALA60" i="4"/>
  <c r="ACX15" i="4"/>
  <c r="ADB15" i="4"/>
  <c r="ZH115" i="4"/>
  <c r="AKZ41" i="4"/>
  <c r="HD3" i="4"/>
  <c r="AKZ117" i="4"/>
  <c r="ALA117" i="4"/>
  <c r="AKY117" i="4"/>
  <c r="ALB117" i="4"/>
  <c r="AKZ133" i="4"/>
  <c r="ALA52" i="4"/>
  <c r="AKZ162" i="4"/>
  <c r="AKZ128" i="4"/>
  <c r="ALA16" i="4"/>
  <c r="AKZ55" i="4"/>
  <c r="SB112" i="4"/>
  <c r="ALB55" i="4"/>
  <c r="KT46" i="4"/>
  <c r="ALA55" i="4"/>
  <c r="AKY55" i="4"/>
  <c r="HD71" i="4"/>
  <c r="ALA49" i="4"/>
  <c r="AKY49" i="4"/>
  <c r="AKX46" i="4"/>
  <c r="ALB46" i="4"/>
  <c r="AKX49" i="4"/>
  <c r="AKZ49" i="4"/>
  <c r="AKZ153" i="4"/>
  <c r="AKW49" i="4"/>
  <c r="HD160" i="4"/>
  <c r="AKY46" i="4"/>
  <c r="ALB153" i="4"/>
  <c r="AKZ46" i="4"/>
  <c r="ALA150" i="4"/>
  <c r="ZH3" i="4"/>
  <c r="ZL3" i="4"/>
  <c r="ALA56" i="4"/>
  <c r="ALA98" i="4"/>
  <c r="ALA113" i="4"/>
  <c r="ALA91" i="4"/>
  <c r="ALA110" i="4"/>
  <c r="AKW153" i="4"/>
  <c r="AKZ82" i="4"/>
  <c r="ALA111" i="4"/>
  <c r="AKX82" i="4"/>
  <c r="AKY82" i="4"/>
  <c r="AKW82" i="4"/>
  <c r="AKZ111" i="4"/>
  <c r="AKX161" i="4"/>
  <c r="ALA82" i="4"/>
  <c r="ALA21" i="4"/>
  <c r="ALA127" i="4"/>
  <c r="ALA149" i="4"/>
  <c r="HC158" i="4"/>
  <c r="HC142" i="4"/>
  <c r="AKY17" i="4"/>
  <c r="KT35" i="4"/>
  <c r="OJ53" i="4"/>
  <c r="KS121" i="4"/>
  <c r="AKV17" i="4"/>
  <c r="AKV8" i="4"/>
  <c r="AKX8" i="4"/>
  <c r="AKZ149" i="4"/>
  <c r="ALA8" i="4"/>
  <c r="CZ102" i="4"/>
  <c r="AKU27" i="4"/>
  <c r="SA39" i="4"/>
  <c r="ACW110" i="4"/>
  <c r="AKZ17" i="4"/>
  <c r="AKW17" i="4"/>
  <c r="KS85" i="4"/>
  <c r="OJ46" i="4"/>
  <c r="OP46" i="4"/>
  <c r="AKX17" i="4"/>
  <c r="OJ26" i="4"/>
  <c r="OP26" i="4"/>
  <c r="SA160" i="4"/>
  <c r="SF160" i="4"/>
  <c r="ACW95" i="4"/>
  <c r="SA125" i="4"/>
  <c r="KS38" i="4"/>
  <c r="AKF60" i="4"/>
  <c r="ACW76" i="4"/>
  <c r="SB17" i="4"/>
  <c r="ACW31" i="4"/>
  <c r="AKT12" i="4"/>
  <c r="KT93" i="4"/>
  <c r="ZH41" i="4"/>
  <c r="KT38" i="4"/>
  <c r="SB41" i="4"/>
  <c r="VR103" i="4"/>
  <c r="KT21" i="4"/>
  <c r="SB20" i="4"/>
  <c r="ACX38" i="4"/>
  <c r="OK63" i="4"/>
  <c r="AKV123" i="4"/>
  <c r="VR126" i="4"/>
  <c r="AKV38" i="4"/>
  <c r="SB18" i="4"/>
  <c r="AKY8" i="4"/>
  <c r="OK15" i="4"/>
  <c r="AKZ91" i="4"/>
  <c r="AKY53" i="4"/>
  <c r="AKZ53" i="4"/>
  <c r="AKY97" i="4"/>
  <c r="AKZ156" i="4"/>
  <c r="VR14" i="4"/>
  <c r="AKW33" i="4"/>
  <c r="AKY127" i="4"/>
  <c r="AKZ129" i="4"/>
  <c r="AKZ16" i="4"/>
  <c r="AKZ130" i="4"/>
  <c r="AKX53" i="4"/>
  <c r="AKY113" i="4"/>
  <c r="AKZ113" i="4"/>
  <c r="SB15" i="4"/>
  <c r="SB38" i="4"/>
  <c r="AKZ36" i="4"/>
  <c r="AKV15" i="4"/>
  <c r="ALA15" i="4"/>
  <c r="AKX150" i="4"/>
  <c r="AKZ15" i="4"/>
  <c r="AKW15" i="4"/>
  <c r="HD14" i="4"/>
  <c r="AKY128" i="4"/>
  <c r="ALA128" i="4"/>
  <c r="AKY15" i="4"/>
  <c r="ALA38" i="4"/>
  <c r="AKZ38" i="4"/>
  <c r="SB29" i="4"/>
  <c r="ALA74" i="4"/>
  <c r="AKZ143" i="4"/>
  <c r="AKZ74" i="4"/>
  <c r="ALA65" i="4"/>
  <c r="AKZ65" i="4"/>
  <c r="AKZ20" i="4"/>
  <c r="AKX74" i="4"/>
  <c r="AKZ148" i="4"/>
  <c r="AKY89" i="4"/>
  <c r="ALA42" i="4"/>
  <c r="AKZ32" i="4"/>
  <c r="ACX129" i="4"/>
  <c r="AKZ110" i="4"/>
  <c r="AKZ70" i="4"/>
  <c r="HD31" i="4"/>
  <c r="ALA139" i="4"/>
  <c r="AKW70" i="4"/>
  <c r="AKW123" i="4"/>
  <c r="ALA123" i="4"/>
  <c r="AKY139" i="4"/>
  <c r="AKV70" i="4"/>
  <c r="AKY123" i="4"/>
  <c r="ALA70" i="4"/>
  <c r="AKZ139" i="4"/>
  <c r="AKZ123" i="4"/>
  <c r="AKX70" i="4"/>
  <c r="AKX123" i="4"/>
  <c r="AKZ146" i="4"/>
  <c r="AKY30" i="4"/>
  <c r="ALA146" i="4"/>
  <c r="AKZ30" i="4"/>
  <c r="AKX30" i="4"/>
  <c r="AKY146" i="4"/>
  <c r="AKZ10" i="4"/>
  <c r="AKY104" i="4"/>
  <c r="ALA104" i="4"/>
  <c r="AKX104" i="4"/>
  <c r="AKZ5" i="4"/>
  <c r="ACX68" i="4"/>
  <c r="SB145" i="4"/>
  <c r="AKZ21" i="4"/>
  <c r="ALA37" i="4"/>
  <c r="AKZ63" i="4"/>
  <c r="AKZ121" i="4"/>
  <c r="AKY37" i="4"/>
  <c r="ALA63" i="4"/>
  <c r="AKZ52" i="4"/>
  <c r="AKY14" i="4"/>
  <c r="AKV83" i="4"/>
  <c r="AKY50" i="4"/>
  <c r="AKW83" i="4"/>
  <c r="AKZ83" i="4"/>
  <c r="ALA83" i="4"/>
  <c r="ALA101" i="4"/>
  <c r="AKX83" i="4"/>
  <c r="AKY101" i="4"/>
  <c r="AKZ59" i="4"/>
  <c r="AKY99" i="4"/>
  <c r="ACX141" i="4"/>
  <c r="KT78" i="4"/>
  <c r="AKX157" i="4"/>
  <c r="AKX37" i="4"/>
  <c r="AKZ152" i="4"/>
  <c r="AKZ73" i="4"/>
  <c r="AKZ126" i="4"/>
  <c r="AKZ108" i="4"/>
  <c r="VR145" i="4"/>
  <c r="AKX65" i="4"/>
  <c r="AKZ22" i="4"/>
  <c r="AKZ72" i="4"/>
  <c r="ALA85" i="4"/>
  <c r="AKV154" i="4"/>
  <c r="ALA133" i="4"/>
  <c r="AKZ138" i="4"/>
  <c r="AKX133" i="4"/>
  <c r="VR9" i="4"/>
  <c r="OK103" i="4"/>
  <c r="AKY105" i="4"/>
  <c r="AKZ159" i="4"/>
  <c r="AKX60" i="4"/>
  <c r="KT16" i="4"/>
  <c r="AKZ98" i="4"/>
  <c r="AKZ60" i="4"/>
  <c r="AKY159" i="4"/>
  <c r="AKZ29" i="4"/>
  <c r="AKX103" i="4"/>
  <c r="ALA41" i="4"/>
  <c r="AKZ9" i="4"/>
  <c r="ALA103" i="4"/>
  <c r="ALA76" i="4"/>
  <c r="AKZ141" i="4"/>
  <c r="ZH7" i="4"/>
  <c r="AKY103" i="4"/>
  <c r="AKX88" i="4"/>
  <c r="AKV103" i="4"/>
  <c r="AKY12" i="4"/>
  <c r="AKZ94" i="4"/>
  <c r="AKW103" i="4"/>
  <c r="AKY41" i="4"/>
  <c r="ALA155" i="4"/>
  <c r="AKZ136" i="4"/>
  <c r="ALA39" i="4"/>
  <c r="HC36" i="4"/>
  <c r="AKY120" i="4"/>
  <c r="AKY39" i="4"/>
  <c r="AKZ6" i="4"/>
  <c r="AKY107" i="4"/>
  <c r="AKV39" i="4"/>
  <c r="AKZ137" i="4"/>
  <c r="AKZ125" i="4"/>
  <c r="AKX155" i="4"/>
  <c r="AKZ119" i="4"/>
  <c r="AKZ39" i="4"/>
  <c r="ALA120" i="4"/>
  <c r="AKZ147" i="4"/>
  <c r="AKZ78" i="4"/>
  <c r="AKX39" i="4"/>
  <c r="AKZ155" i="4"/>
  <c r="AKX144" i="4"/>
  <c r="ALA92" i="4"/>
  <c r="AKZ92" i="4"/>
  <c r="AKZ56" i="4"/>
  <c r="AKO13" i="4"/>
  <c r="AKT105" i="4"/>
  <c r="KS31" i="4"/>
  <c r="KY31" i="4"/>
  <c r="ACW106" i="4"/>
  <c r="VQ160" i="4"/>
  <c r="ACW149" i="4"/>
  <c r="OJ142" i="4"/>
  <c r="VQ106" i="4"/>
  <c r="KS148" i="4"/>
  <c r="AKY150" i="4"/>
  <c r="AKY87" i="4"/>
  <c r="AKX87" i="4"/>
  <c r="HC160" i="4"/>
  <c r="AKZ150" i="4"/>
  <c r="SA17" i="4"/>
  <c r="AKW10" i="4"/>
  <c r="ZG160" i="4"/>
  <c r="VQ30" i="4"/>
  <c r="VQ151" i="4"/>
  <c r="AKY33" i="4"/>
  <c r="AKZ33" i="4"/>
  <c r="AKY60" i="4"/>
  <c r="AKW22" i="4"/>
  <c r="AKX22" i="4"/>
  <c r="AKX33" i="4"/>
  <c r="ACW133" i="4"/>
  <c r="AKV33" i="4"/>
  <c r="OJ90" i="4"/>
  <c r="AKY100" i="4"/>
  <c r="VQ11" i="4"/>
  <c r="AKY47" i="4"/>
  <c r="AKZ47" i="4"/>
  <c r="AKY52" i="4"/>
  <c r="AKX52" i="4"/>
  <c r="AKY134" i="4"/>
  <c r="SA90" i="4"/>
  <c r="AKU103" i="4"/>
  <c r="AKV119" i="4"/>
  <c r="AKZ154" i="4"/>
  <c r="AKX21" i="4"/>
  <c r="AKY119" i="4"/>
  <c r="AKY75" i="4"/>
  <c r="AKY32" i="4"/>
  <c r="AKX141" i="4"/>
  <c r="AKU75" i="4"/>
  <c r="KS39" i="4"/>
  <c r="AKU119" i="4"/>
  <c r="AKX119" i="4"/>
  <c r="AKY21" i="4"/>
  <c r="AKW75" i="4"/>
  <c r="AKY154" i="4"/>
  <c r="AKW119" i="4"/>
  <c r="AKX75" i="4"/>
  <c r="AKY141" i="4"/>
  <c r="AKX59" i="4"/>
  <c r="ZG88" i="4"/>
  <c r="AKX154" i="4"/>
  <c r="AKZ99" i="4"/>
  <c r="AKY156" i="4"/>
  <c r="AKX156" i="4"/>
  <c r="VQ90" i="4"/>
  <c r="AKY144" i="4"/>
  <c r="AKY138" i="4"/>
  <c r="AKY36" i="4"/>
  <c r="AKX12" i="4"/>
  <c r="AKU144" i="4"/>
  <c r="AKY16" i="4"/>
  <c r="AKW144" i="4"/>
  <c r="AKX162" i="4"/>
  <c r="AKZ144" i="4"/>
  <c r="AKZ12" i="4"/>
  <c r="AKV144" i="4"/>
  <c r="AKY162" i="4"/>
  <c r="AKW12" i="4"/>
  <c r="AKV12" i="4"/>
  <c r="AKU12" i="4"/>
  <c r="AKW162" i="4"/>
  <c r="AKV162" i="4"/>
  <c r="ZG55" i="4"/>
  <c r="OJ70" i="4"/>
  <c r="ACW88" i="4"/>
  <c r="AKX16" i="4"/>
  <c r="ACW4" i="4"/>
  <c r="SA73" i="4"/>
  <c r="AKY4" i="4"/>
  <c r="AKY80" i="4"/>
  <c r="AKY148" i="4"/>
  <c r="AKZ127" i="4"/>
  <c r="AKW50" i="4"/>
  <c r="AKX148" i="4"/>
  <c r="AKX159" i="4"/>
  <c r="AKV4" i="4"/>
  <c r="AKX127" i="4"/>
  <c r="AKX4" i="4"/>
  <c r="AKV148" i="4"/>
  <c r="AKV127" i="4"/>
  <c r="AKW4" i="4"/>
  <c r="AKX50" i="4"/>
  <c r="KS71" i="4"/>
  <c r="VQ10" i="4"/>
  <c r="AKZ50" i="4"/>
  <c r="SA152" i="4"/>
  <c r="AKX92" i="4"/>
  <c r="AKY106" i="4"/>
  <c r="ZG7" i="4"/>
  <c r="OJ74" i="4"/>
  <c r="AKY67" i="4"/>
  <c r="HC71" i="4"/>
  <c r="AKY122" i="4"/>
  <c r="AKX97" i="4"/>
  <c r="AKZ97" i="4"/>
  <c r="AKW151" i="4"/>
  <c r="AKV122" i="4"/>
  <c r="AKW97" i="4"/>
  <c r="AKX122" i="4"/>
  <c r="AKY44" i="4"/>
  <c r="AKZ122" i="4"/>
  <c r="AKY72" i="4"/>
  <c r="AKW110" i="4"/>
  <c r="ACW151" i="4"/>
  <c r="AKY5" i="4"/>
  <c r="AKU110" i="4"/>
  <c r="AKY57" i="4"/>
  <c r="AKV110" i="4"/>
  <c r="AKX110" i="4"/>
  <c r="SA55" i="4"/>
  <c r="AKY110" i="4"/>
  <c r="SA68" i="4"/>
  <c r="AKU94" i="4"/>
  <c r="AKY121" i="4"/>
  <c r="AKV151" i="4"/>
  <c r="AKY69" i="4"/>
  <c r="AKX151" i="4"/>
  <c r="AKY88" i="4"/>
  <c r="AKU96" i="4"/>
  <c r="AKZ151" i="4"/>
  <c r="AKW69" i="4"/>
  <c r="AKZ96" i="4"/>
  <c r="AKZ88" i="4"/>
  <c r="AKV69" i="4"/>
  <c r="AKY96" i="4"/>
  <c r="AKV96" i="4"/>
  <c r="AKX96" i="4"/>
  <c r="HC118" i="4"/>
  <c r="ZG103" i="4"/>
  <c r="AKX69" i="4"/>
  <c r="AKY149" i="4"/>
  <c r="AKY9" i="4"/>
  <c r="AKY91" i="4"/>
  <c r="AKY6" i="4"/>
  <c r="AKV71" i="4"/>
  <c r="AKY137" i="4"/>
  <c r="AKV87" i="4"/>
  <c r="AKY136" i="4"/>
  <c r="AKX89" i="4"/>
  <c r="AKV89" i="4"/>
  <c r="ZG9" i="4"/>
  <c r="SA71" i="4"/>
  <c r="AKY130" i="4"/>
  <c r="AKV6" i="4"/>
  <c r="AKY10" i="4"/>
  <c r="AKZ105" i="4"/>
  <c r="AKZ107" i="4"/>
  <c r="AKZ89" i="4"/>
  <c r="AKW6" i="4"/>
  <c r="AKX6" i="4"/>
  <c r="AKY129" i="4"/>
  <c r="AKY161" i="4"/>
  <c r="AKX129" i="4"/>
  <c r="AKX10" i="4"/>
  <c r="AKX105" i="4"/>
  <c r="AKZ161" i="4"/>
  <c r="SA52" i="4"/>
  <c r="AKX107" i="4"/>
  <c r="AKV10" i="4"/>
  <c r="AKU10" i="4"/>
  <c r="AKY56" i="4"/>
  <c r="AKX152" i="4"/>
  <c r="AKX58" i="4"/>
  <c r="AKX73" i="4"/>
  <c r="AKX136" i="4"/>
  <c r="AKY143" i="4"/>
  <c r="AKY58" i="4"/>
  <c r="AKY29" i="4"/>
  <c r="AKX111" i="4"/>
  <c r="AKV58" i="4"/>
  <c r="AKW58" i="4"/>
  <c r="ACW74" i="4"/>
  <c r="AKX56" i="4"/>
  <c r="AKY73" i="4"/>
  <c r="ZG71" i="4"/>
  <c r="AKY152" i="4"/>
  <c r="HC80" i="4"/>
  <c r="VQ158" i="4"/>
  <c r="AKX142" i="4"/>
  <c r="AKU83" i="4"/>
  <c r="AKY133" i="4"/>
  <c r="AKY108" i="4"/>
  <c r="ZG10" i="4"/>
  <c r="AKV37" i="4"/>
  <c r="AKX38" i="4"/>
  <c r="AKW38" i="4"/>
  <c r="AKW157" i="4"/>
  <c r="AKY38" i="4"/>
  <c r="ZG118" i="4"/>
  <c r="VQ155" i="4"/>
  <c r="AKU38" i="4"/>
  <c r="OJ41" i="4"/>
  <c r="AKY157" i="4"/>
  <c r="AKX41" i="4"/>
  <c r="AKZ14" i="4"/>
  <c r="SA5" i="4"/>
  <c r="AKV139" i="4"/>
  <c r="AKW114" i="4"/>
  <c r="AKY131" i="4"/>
  <c r="AKY20" i="4"/>
  <c r="AKX14" i="4"/>
  <c r="AKZ157" i="4"/>
  <c r="ZG98" i="4"/>
  <c r="AKV157" i="4"/>
  <c r="OJ71" i="4"/>
  <c r="VQ71" i="4"/>
  <c r="VQ94" i="4"/>
  <c r="OJ16" i="4"/>
  <c r="SA136" i="4"/>
  <c r="AKQ63" i="4"/>
  <c r="AKW155" i="4"/>
  <c r="AKV155" i="4"/>
  <c r="AKX98" i="4"/>
  <c r="SA158" i="4"/>
  <c r="SA85" i="4"/>
  <c r="AKQ71" i="4"/>
  <c r="SB109" i="4"/>
  <c r="AKS155" i="4"/>
  <c r="AKP71" i="4"/>
  <c r="ACW145" i="4"/>
  <c r="OJ72" i="4"/>
  <c r="OJ155" i="4"/>
  <c r="AKN51" i="4"/>
  <c r="AKT155" i="4"/>
  <c r="AKU155" i="4"/>
  <c r="OJ24" i="4"/>
  <c r="OJ10" i="4"/>
  <c r="OJ159" i="4"/>
  <c r="AKQ113" i="4"/>
  <c r="VQ95" i="4"/>
  <c r="SA88" i="4"/>
  <c r="ZG151" i="4"/>
  <c r="AKX42" i="4"/>
  <c r="AKX126" i="4"/>
  <c r="AKW125" i="4"/>
  <c r="AKX78" i="4"/>
  <c r="AKX106" i="4"/>
  <c r="AKV22" i="4"/>
  <c r="AKW118" i="4"/>
  <c r="AKW32" i="4"/>
  <c r="AKV130" i="4"/>
  <c r="AKV138" i="4"/>
  <c r="AKX147" i="4"/>
  <c r="AKX43" i="4"/>
  <c r="AKV94" i="4"/>
  <c r="AKV11" i="4"/>
  <c r="VR23" i="4"/>
  <c r="KT149" i="4"/>
  <c r="AKV73" i="4"/>
  <c r="AKV85" i="4"/>
  <c r="AKX76" i="4"/>
  <c r="AKX20" i="4"/>
  <c r="AKX36" i="4"/>
  <c r="AKY42" i="4"/>
  <c r="AKY22" i="4"/>
  <c r="AKY78" i="4"/>
  <c r="AKX128" i="4"/>
  <c r="AKW42" i="4"/>
  <c r="AKY125" i="4"/>
  <c r="AKW117" i="4"/>
  <c r="AKX125" i="4"/>
  <c r="AKU42" i="4"/>
  <c r="AKV42" i="4"/>
  <c r="AKV136" i="4"/>
  <c r="AKY126" i="4"/>
  <c r="AKV152" i="4"/>
  <c r="AKV121" i="4"/>
  <c r="AKV125" i="4"/>
  <c r="AKX121" i="4"/>
  <c r="AKW111" i="4"/>
  <c r="AKW121" i="4"/>
  <c r="AKX44" i="4"/>
  <c r="AKX99" i="4"/>
  <c r="AKX29" i="4"/>
  <c r="AKX149" i="4"/>
  <c r="AKX91" i="4"/>
  <c r="AKX9" i="4"/>
  <c r="AKY111" i="4"/>
  <c r="AKV111" i="4"/>
  <c r="AKV9" i="4"/>
  <c r="AKW36" i="4"/>
  <c r="AKV36" i="4"/>
  <c r="AKV78" i="4"/>
  <c r="AKX80" i="4"/>
  <c r="AKX57" i="4"/>
  <c r="AKX113" i="4"/>
  <c r="AKW20" i="4"/>
  <c r="AKW128" i="4"/>
  <c r="AKX93" i="4"/>
  <c r="AKW106" i="4"/>
  <c r="AKY98" i="4"/>
  <c r="AKX5" i="4"/>
  <c r="AKW131" i="4"/>
  <c r="AKX100" i="4"/>
  <c r="AKW113" i="4"/>
  <c r="AKW143" i="4"/>
  <c r="AKW72" i="4"/>
  <c r="AKY76" i="4"/>
  <c r="AKY85" i="4"/>
  <c r="AKT145" i="4"/>
  <c r="AKX145" i="4"/>
  <c r="AKW85" i="4"/>
  <c r="AKW74" i="4"/>
  <c r="AKX72" i="4"/>
  <c r="AKU145" i="4"/>
  <c r="AKV145" i="4"/>
  <c r="AKX85" i="4"/>
  <c r="AKU85" i="4"/>
  <c r="AKX158" i="4"/>
  <c r="AKX143" i="4"/>
  <c r="AKX67" i="4"/>
  <c r="AKW145" i="4"/>
  <c r="AKW67" i="4"/>
  <c r="AKX101" i="4"/>
  <c r="AKV76" i="4"/>
  <c r="AKW94" i="4"/>
  <c r="AKW108" i="4"/>
  <c r="AKV43" i="4"/>
  <c r="AKX94" i="4"/>
  <c r="AKX153" i="4"/>
  <c r="AKY153" i="4"/>
  <c r="AKT153" i="4"/>
  <c r="AKW133" i="4"/>
  <c r="AKX108" i="4"/>
  <c r="AKX134" i="4"/>
  <c r="AKX120" i="4"/>
  <c r="AKY43" i="4"/>
  <c r="AKV153" i="4"/>
  <c r="AKW134" i="4"/>
  <c r="AKY94" i="4"/>
  <c r="AKV120" i="4"/>
  <c r="AKY147" i="4"/>
  <c r="AKV137" i="4"/>
  <c r="AKX71" i="4"/>
  <c r="AKY71" i="4"/>
  <c r="AKU71" i="4"/>
  <c r="AKW137" i="4"/>
  <c r="AKW71" i="4"/>
  <c r="AKT137" i="4"/>
  <c r="AKU137" i="4"/>
  <c r="AKX137" i="4"/>
  <c r="AKW147" i="4"/>
  <c r="AKV126" i="4"/>
  <c r="AKU53" i="4"/>
  <c r="AKU61" i="4"/>
  <c r="AKV41" i="4"/>
  <c r="AKT138" i="4"/>
  <c r="AKU138" i="4"/>
  <c r="AKX138" i="4"/>
  <c r="AKS75" i="4"/>
  <c r="AKU39" i="4"/>
  <c r="AKU4" i="4"/>
  <c r="AKW156" i="4"/>
  <c r="AKW138" i="4"/>
  <c r="AKS36" i="4"/>
  <c r="AKW149" i="4"/>
  <c r="AKW107" i="4"/>
  <c r="AKV29" i="4"/>
  <c r="AKW135" i="4"/>
  <c r="AKW146" i="4"/>
  <c r="AKU159" i="4"/>
  <c r="AKT158" i="4"/>
  <c r="AKV57" i="4"/>
  <c r="AKV158" i="4"/>
  <c r="AKW16" i="4"/>
  <c r="AKV100" i="4"/>
  <c r="AKU65" i="4"/>
  <c r="AKW91" i="4"/>
  <c r="AKW21" i="4"/>
  <c r="AKV60" i="4"/>
  <c r="AKV142" i="4"/>
  <c r="AKW80" i="4"/>
  <c r="HD158" i="4"/>
  <c r="AKV118" i="4"/>
  <c r="AKW47" i="4"/>
  <c r="AKX130" i="4"/>
  <c r="AKV68" i="4"/>
  <c r="AKV141" i="4"/>
  <c r="AKV150" i="4"/>
  <c r="AKU99" i="4"/>
  <c r="AKV98" i="4"/>
  <c r="AKX131" i="4"/>
  <c r="AKV131" i="4"/>
  <c r="AKW154" i="4"/>
  <c r="AKT130" i="4"/>
  <c r="AKU154" i="4"/>
  <c r="AKW161" i="4"/>
  <c r="AKW130" i="4"/>
  <c r="AKX118" i="4"/>
  <c r="AKX32" i="4"/>
  <c r="AKW56" i="4"/>
  <c r="AKW101" i="4"/>
  <c r="AKW5" i="4"/>
  <c r="AKU14" i="4"/>
  <c r="AKW44" i="4"/>
  <c r="AKU111" i="4"/>
  <c r="AKV129" i="4"/>
  <c r="AKW52" i="4"/>
  <c r="AKW88" i="4"/>
  <c r="HD15" i="4"/>
  <c r="AKT22" i="4"/>
  <c r="AKU22" i="4"/>
  <c r="AKW59" i="4"/>
  <c r="AKV104" i="4"/>
  <c r="AKU58" i="4"/>
  <c r="AKW7" i="4"/>
  <c r="AKT92" i="4"/>
  <c r="AKW30" i="4"/>
  <c r="AKW93" i="4"/>
  <c r="KS141" i="4"/>
  <c r="SA11" i="4"/>
  <c r="VQ69" i="4"/>
  <c r="ZG161" i="4"/>
  <c r="VQ68" i="4"/>
  <c r="VQ60" i="4"/>
  <c r="SA159" i="4"/>
  <c r="SA151" i="4"/>
  <c r="AKO26" i="4"/>
  <c r="ACX27" i="4"/>
  <c r="OJ158" i="4"/>
  <c r="ACW160" i="4"/>
  <c r="ACW75" i="4"/>
  <c r="ADB75" i="4"/>
  <c r="ZG46" i="4"/>
  <c r="ZG37" i="4"/>
  <c r="ZH18" i="4"/>
  <c r="SA47" i="4"/>
  <c r="VQ65" i="4"/>
  <c r="VR30" i="4"/>
  <c r="ZH53" i="4"/>
  <c r="OK116" i="4"/>
  <c r="OK88" i="4"/>
  <c r="VR44" i="4"/>
  <c r="KT13" i="4"/>
  <c r="VR53" i="4"/>
  <c r="VR93" i="4"/>
  <c r="OK13" i="4"/>
  <c r="OK16" i="4"/>
  <c r="VR116" i="4"/>
  <c r="ACX18" i="4"/>
  <c r="ACX93" i="4"/>
  <c r="ACX13" i="4"/>
  <c r="KT14" i="4"/>
  <c r="ACX83" i="4"/>
  <c r="ZH79" i="4"/>
  <c r="ZL79" i="4"/>
  <c r="OJ21" i="4"/>
  <c r="OJ111" i="4"/>
  <c r="OP111" i="4"/>
  <c r="VQ31" i="4"/>
  <c r="OJ109" i="4"/>
  <c r="VR66" i="4"/>
  <c r="VR158" i="4"/>
  <c r="KT146" i="4"/>
  <c r="AKR72" i="4"/>
  <c r="ACX113" i="4"/>
  <c r="SB54" i="4"/>
  <c r="ZH36" i="4"/>
  <c r="HD102" i="4"/>
  <c r="AKU122" i="4"/>
  <c r="KT15" i="4"/>
  <c r="AKW9" i="4"/>
  <c r="AKW150" i="4"/>
  <c r="AKW109" i="4"/>
  <c r="AKW141" i="4"/>
  <c r="VR34" i="4"/>
  <c r="ZH129" i="4"/>
  <c r="ZH64" i="4"/>
  <c r="AKW120" i="4"/>
  <c r="AKW73" i="4"/>
  <c r="ZH151" i="4"/>
  <c r="ZH102" i="4"/>
  <c r="ZL102" i="4"/>
  <c r="AKU150" i="4"/>
  <c r="AKU141" i="4"/>
  <c r="AKR41" i="4"/>
  <c r="AKW41" i="4"/>
  <c r="AKU41" i="4"/>
  <c r="AKS41" i="4"/>
  <c r="AKT41" i="4"/>
  <c r="AKW65" i="4"/>
  <c r="AKT13" i="4"/>
  <c r="VR24" i="4"/>
  <c r="AKV65" i="4"/>
  <c r="AKS13" i="4"/>
  <c r="AKV161" i="4"/>
  <c r="AKU13" i="4"/>
  <c r="AKV92" i="4"/>
  <c r="AKW13" i="4"/>
  <c r="AKW152" i="4"/>
  <c r="AKR13" i="4"/>
  <c r="OK39" i="4"/>
  <c r="AKW92" i="4"/>
  <c r="AKU92" i="4"/>
  <c r="KT100" i="4"/>
  <c r="AKT72" i="4"/>
  <c r="ACX158" i="4"/>
  <c r="OK109" i="4"/>
  <c r="AKW87" i="4"/>
  <c r="AKV14" i="4"/>
  <c r="AKW37" i="4"/>
  <c r="AKV159" i="4"/>
  <c r="AKW14" i="4"/>
  <c r="AKU37" i="4"/>
  <c r="AKT159" i="4"/>
  <c r="AKV72" i="4"/>
  <c r="AKW159" i="4"/>
  <c r="AKT14" i="4"/>
  <c r="AKU72" i="4"/>
  <c r="AKV146" i="4"/>
  <c r="AKV50" i="4"/>
  <c r="AKW100" i="4"/>
  <c r="AKU109" i="4"/>
  <c r="AKW89" i="4"/>
  <c r="AKU76" i="4"/>
  <c r="ZH109" i="4"/>
  <c r="AKT88" i="4"/>
  <c r="SB116" i="4"/>
  <c r="AKT65" i="4"/>
  <c r="AKU9" i="4"/>
  <c r="AKW68" i="4"/>
  <c r="AKU88" i="4"/>
  <c r="ACX109" i="4"/>
  <c r="AKV88" i="4"/>
  <c r="AKT89" i="4"/>
  <c r="HD10" i="4"/>
  <c r="AKU68" i="4"/>
  <c r="AKU89" i="4"/>
  <c r="VR64" i="4"/>
  <c r="AKV16" i="4"/>
  <c r="AKV156" i="4"/>
  <c r="AKV106" i="4"/>
  <c r="OK54" i="4"/>
  <c r="AKT161" i="4"/>
  <c r="AKU73" i="4"/>
  <c r="AKU152" i="4"/>
  <c r="AKW11" i="4"/>
  <c r="KT51" i="4"/>
  <c r="AKU120" i="4"/>
  <c r="AKW76" i="4"/>
  <c r="HD13" i="4"/>
  <c r="ACX151" i="4"/>
  <c r="AKV147" i="4"/>
  <c r="AKW158" i="4"/>
  <c r="AKW140" i="4"/>
  <c r="AKU158" i="4"/>
  <c r="OK14" i="4"/>
  <c r="SB14" i="4"/>
  <c r="KT151" i="4"/>
  <c r="AKW57" i="4"/>
  <c r="AKT7" i="4"/>
  <c r="OK102" i="4"/>
  <c r="HD109" i="4"/>
  <c r="SB13" i="4"/>
  <c r="AKW129" i="4"/>
  <c r="AKS63" i="4"/>
  <c r="AKT124" i="4"/>
  <c r="SB24" i="4"/>
  <c r="AKT67" i="4"/>
  <c r="AKR124" i="4"/>
  <c r="VR4" i="4"/>
  <c r="ACX142" i="4"/>
  <c r="AKV67" i="4"/>
  <c r="AKU124" i="4"/>
  <c r="AKS124" i="4"/>
  <c r="AKW124" i="4"/>
  <c r="SB138" i="4"/>
  <c r="OK18" i="4"/>
  <c r="AKV117" i="4"/>
  <c r="AKU129" i="4"/>
  <c r="AKT63" i="4"/>
  <c r="KT24" i="4"/>
  <c r="ZH55" i="4"/>
  <c r="OK59" i="4"/>
  <c r="AKV149" i="4"/>
  <c r="AKW63" i="4"/>
  <c r="AKU63" i="4"/>
  <c r="AKV74" i="4"/>
  <c r="AKW142" i="4"/>
  <c r="AKV93" i="4"/>
  <c r="AKU149" i="4"/>
  <c r="AKT66" i="4"/>
  <c r="AKW43" i="4"/>
  <c r="AKV32" i="4"/>
  <c r="KT12" i="4"/>
  <c r="AKT117" i="4"/>
  <c r="AKW66" i="4"/>
  <c r="KT10" i="4"/>
  <c r="AKU66" i="4"/>
  <c r="HD64" i="4"/>
  <c r="AKS61" i="4"/>
  <c r="AKV61" i="4"/>
  <c r="AKT61" i="4"/>
  <c r="AKU43" i="4"/>
  <c r="AKW60" i="4"/>
  <c r="AKW61" i="4"/>
  <c r="AKR66" i="4"/>
  <c r="AKW53" i="4"/>
  <c r="SB120" i="4"/>
  <c r="AKU18" i="4"/>
  <c r="AKT18" i="4"/>
  <c r="AKW139" i="4"/>
  <c r="AKW18" i="4"/>
  <c r="AKV53" i="4"/>
  <c r="AKV108" i="4"/>
  <c r="AKV91" i="4"/>
  <c r="AKW78" i="4"/>
  <c r="AKU108" i="4"/>
  <c r="AKV80" i="4"/>
  <c r="AKS18" i="4"/>
  <c r="VR124" i="4"/>
  <c r="AKU114" i="4"/>
  <c r="AKV21" i="4"/>
  <c r="AKU74" i="4"/>
  <c r="AKU93" i="4"/>
  <c r="ACX116" i="4"/>
  <c r="AKW8" i="4"/>
  <c r="AKV44" i="4"/>
  <c r="ZH13" i="4"/>
  <c r="AKU44" i="4"/>
  <c r="VR114" i="4"/>
  <c r="AKW99" i="4"/>
  <c r="ZH34" i="4"/>
  <c r="AKV30" i="4"/>
  <c r="AKW98" i="4"/>
  <c r="AKU98" i="4"/>
  <c r="AKU143" i="4"/>
  <c r="AKV143" i="4"/>
  <c r="OK32" i="4"/>
  <c r="HC47" i="4"/>
  <c r="AKV99" i="4"/>
  <c r="AKS44" i="4"/>
  <c r="AKU104" i="4"/>
  <c r="AKT112" i="4"/>
  <c r="AKW104" i="4"/>
  <c r="AKR112" i="4"/>
  <c r="AKT136" i="4"/>
  <c r="ZH133" i="4"/>
  <c r="AKU136" i="4"/>
  <c r="AKU112" i="4"/>
  <c r="KT116" i="4"/>
  <c r="AKW136" i="4"/>
  <c r="ZH158" i="4"/>
  <c r="AKT147" i="4"/>
  <c r="AKU147" i="4"/>
  <c r="AKS112" i="4"/>
  <c r="AKW112" i="4"/>
  <c r="AKV20" i="4"/>
  <c r="AKU20" i="4"/>
  <c r="AKU34" i="4"/>
  <c r="OK93" i="4"/>
  <c r="AKU140" i="4"/>
  <c r="ZH145" i="4"/>
  <c r="AKU97" i="4"/>
  <c r="AKV128" i="4"/>
  <c r="OK140" i="4"/>
  <c r="AKU100" i="4"/>
  <c r="AKV52" i="4"/>
  <c r="SB127" i="4"/>
  <c r="AKV5" i="4"/>
  <c r="OK72" i="4"/>
  <c r="AKU57" i="4"/>
  <c r="AKS78" i="4"/>
  <c r="AKS108" i="4"/>
  <c r="AKU78" i="4"/>
  <c r="AKT91" i="4"/>
  <c r="AKU139" i="4"/>
  <c r="ZH68" i="4"/>
  <c r="HD24" i="4"/>
  <c r="ACX143" i="4"/>
  <c r="AKS119" i="4"/>
  <c r="AKU36" i="4"/>
  <c r="AKU118" i="4"/>
  <c r="AKU130" i="4"/>
  <c r="AKV56" i="4"/>
  <c r="AKT134" i="4"/>
  <c r="AKU105" i="4"/>
  <c r="AKU127" i="4"/>
  <c r="AKU101" i="4"/>
  <c r="AKW105" i="4"/>
  <c r="AKV105" i="4"/>
  <c r="AKS127" i="4"/>
  <c r="AKV101" i="4"/>
  <c r="ACX150" i="4"/>
  <c r="SB95" i="4"/>
  <c r="AKR113" i="4"/>
  <c r="AKW127" i="4"/>
  <c r="AKU113" i="4"/>
  <c r="AKT113" i="4"/>
  <c r="AKU134" i="4"/>
  <c r="AKW148" i="4"/>
  <c r="AKU148" i="4"/>
  <c r="AKV134" i="4"/>
  <c r="OK66" i="4"/>
  <c r="KT145" i="4"/>
  <c r="ACX64" i="4"/>
  <c r="ACX112" i="4"/>
  <c r="AKV113" i="4"/>
  <c r="AKT148" i="4"/>
  <c r="AKV47" i="4"/>
  <c r="ZH24" i="4"/>
  <c r="AKV59" i="4"/>
  <c r="AKV64" i="4"/>
  <c r="VR140" i="4"/>
  <c r="AKV135" i="4"/>
  <c r="AKT64" i="4"/>
  <c r="AKW64" i="4"/>
  <c r="AKW55" i="4"/>
  <c r="AKW126" i="4"/>
  <c r="AKU24" i="4"/>
  <c r="AKT126" i="4"/>
  <c r="AKW29" i="4"/>
  <c r="AKV107" i="4"/>
  <c r="SB66" i="4"/>
  <c r="AKW24" i="4"/>
  <c r="AKS64" i="4"/>
  <c r="AKT24" i="4"/>
  <c r="AKU29" i="4"/>
  <c r="AKR34" i="4"/>
  <c r="AKS34" i="4"/>
  <c r="AKT34" i="4"/>
  <c r="AKV34" i="4"/>
  <c r="SB51" i="4"/>
  <c r="SF51" i="4"/>
  <c r="ZH143" i="4"/>
  <c r="AKT73" i="4"/>
  <c r="AKU117" i="4"/>
  <c r="KS94" i="4"/>
  <c r="ZG93" i="4"/>
  <c r="SA82" i="4"/>
  <c r="AKS55" i="4"/>
  <c r="AKS162" i="4"/>
  <c r="AKT135" i="4"/>
  <c r="AKU133" i="4"/>
  <c r="ACX53" i="4"/>
  <c r="AKT47" i="4"/>
  <c r="AKT100" i="4"/>
  <c r="OJ34" i="4"/>
  <c r="KT153" i="4"/>
  <c r="AKT152" i="4"/>
  <c r="AKU161" i="4"/>
  <c r="AKT82" i="4"/>
  <c r="AKI74" i="4"/>
  <c r="KT52" i="4"/>
  <c r="AKT33" i="4"/>
  <c r="VQ23" i="4"/>
  <c r="AKS161" i="4"/>
  <c r="ACX66" i="4"/>
  <c r="AKS142" i="4"/>
  <c r="ACW25" i="4"/>
  <c r="ADB25" i="4"/>
  <c r="SB55" i="4"/>
  <c r="AKS8" i="4"/>
  <c r="OK128" i="4"/>
  <c r="VR87" i="4"/>
  <c r="OK142" i="4"/>
  <c r="SB143" i="4"/>
  <c r="KT79" i="4"/>
  <c r="KY79" i="4"/>
  <c r="KT32" i="4"/>
  <c r="ZH8" i="4"/>
  <c r="KT138" i="4"/>
  <c r="ZH90" i="4"/>
  <c r="AKU6" i="4"/>
  <c r="AKV114" i="4"/>
  <c r="AKT133" i="4"/>
  <c r="AKV133" i="4"/>
  <c r="AKU49" i="4"/>
  <c r="AKS145" i="4"/>
  <c r="AKR55" i="4"/>
  <c r="AKT42" i="4"/>
  <c r="AKV55" i="4"/>
  <c r="AKS114" i="4"/>
  <c r="AKU55" i="4"/>
  <c r="AKU107" i="4"/>
  <c r="AKU21" i="4"/>
  <c r="AKU121" i="4"/>
  <c r="AKU87" i="4"/>
  <c r="AKU131" i="4"/>
  <c r="AKU56" i="4"/>
  <c r="AKU11" i="4"/>
  <c r="AKU146" i="4"/>
  <c r="AKU60" i="4"/>
  <c r="AKU5" i="4"/>
  <c r="AKU50" i="4"/>
  <c r="AKU157" i="4"/>
  <c r="AKU16" i="4"/>
  <c r="AKS69" i="4"/>
  <c r="AKS59" i="4"/>
  <c r="AKU52" i="4"/>
  <c r="AKU30" i="4"/>
  <c r="HC5" i="4"/>
  <c r="AKV97" i="4"/>
  <c r="AKU125" i="4"/>
  <c r="AKV7" i="4"/>
  <c r="AKS128" i="4"/>
  <c r="AKT32" i="4"/>
  <c r="AKT97" i="4"/>
  <c r="AKU156" i="4"/>
  <c r="AKU106" i="4"/>
  <c r="AKU7" i="4"/>
  <c r="AKU80" i="4"/>
  <c r="HC4" i="4"/>
  <c r="HC64" i="4"/>
  <c r="AKT154" i="4"/>
  <c r="HC90" i="4"/>
  <c r="AKR4" i="4"/>
  <c r="AKR6" i="4"/>
  <c r="AKS4" i="4"/>
  <c r="AKT141" i="4"/>
  <c r="AKT84" i="4"/>
  <c r="AKT6" i="4"/>
  <c r="AKT109" i="4"/>
  <c r="AKU82" i="4"/>
  <c r="AKT60" i="4"/>
  <c r="AKU128" i="4"/>
  <c r="AKU32" i="4"/>
  <c r="AKS82" i="4"/>
  <c r="AKT39" i="4"/>
  <c r="AKS109" i="4"/>
  <c r="AKT58" i="4"/>
  <c r="AKS150" i="4"/>
  <c r="AKT150" i="4"/>
  <c r="AKT76" i="4"/>
  <c r="AKT16" i="4"/>
  <c r="HC66" i="4"/>
  <c r="AKS58" i="4"/>
  <c r="HC10" i="4"/>
  <c r="AKT93" i="4"/>
  <c r="AKT128" i="4"/>
  <c r="HC88" i="4"/>
  <c r="HC95" i="4"/>
  <c r="AKS60" i="4"/>
  <c r="AKP77" i="4"/>
  <c r="AKU47" i="4"/>
  <c r="AKT52" i="4"/>
  <c r="AKR109" i="4"/>
  <c r="AKT43" i="4"/>
  <c r="AKT74" i="4"/>
  <c r="AKT57" i="4"/>
  <c r="AKT56" i="4"/>
  <c r="AKT49" i="4"/>
  <c r="AKS93" i="4"/>
  <c r="AKQ77" i="4"/>
  <c r="AKT77" i="4"/>
  <c r="AKR77" i="4"/>
  <c r="AKU77" i="4"/>
  <c r="AKR47" i="4"/>
  <c r="AKS47" i="4"/>
  <c r="AKQ47" i="4"/>
  <c r="AKS151" i="4"/>
  <c r="AKT59" i="4"/>
  <c r="AKU135" i="4"/>
  <c r="AKU162" i="4"/>
  <c r="AKT162" i="4"/>
  <c r="AKU59" i="4"/>
  <c r="AKU151" i="4"/>
  <c r="AKU91" i="4"/>
  <c r="AKS157" i="4"/>
  <c r="AKS130" i="4"/>
  <c r="AKT29" i="4"/>
  <c r="AKS50" i="4"/>
  <c r="AKR153" i="4"/>
  <c r="AKQ140" i="4"/>
  <c r="AKT122" i="4"/>
  <c r="AKT21" i="4"/>
  <c r="AKU153" i="4"/>
  <c r="AKS111" i="4"/>
  <c r="AKS153" i="4"/>
  <c r="AKQ153" i="4"/>
  <c r="AKS125" i="4"/>
  <c r="AKT83" i="4"/>
  <c r="AKT131" i="4"/>
  <c r="AKT87" i="4"/>
  <c r="AKT95" i="4"/>
  <c r="AKS95" i="4"/>
  <c r="AKT139" i="4"/>
  <c r="AKS83" i="4"/>
  <c r="AKU95" i="4"/>
  <c r="AKT146" i="4"/>
  <c r="AKR95" i="4"/>
  <c r="AKT118" i="4"/>
  <c r="AKR59" i="4"/>
  <c r="AKT103" i="4"/>
  <c r="AKR142" i="4"/>
  <c r="AKR99" i="4"/>
  <c r="AKS99" i="4"/>
  <c r="AKT99" i="4"/>
  <c r="AKT96" i="4"/>
  <c r="AKS121" i="4"/>
  <c r="AKS20" i="4"/>
  <c r="AKR139" i="4"/>
  <c r="AKT142" i="4"/>
  <c r="AKU142" i="4"/>
  <c r="AKR85" i="4"/>
  <c r="AKS113" i="4"/>
  <c r="AKT85" i="4"/>
  <c r="AKT143" i="4"/>
  <c r="AKT104" i="4"/>
  <c r="AKT53" i="4"/>
  <c r="AKS120" i="4"/>
  <c r="AKT10" i="4"/>
  <c r="AKQ151" i="4"/>
  <c r="HC74" i="4"/>
  <c r="HC119" i="4"/>
  <c r="HC20" i="4"/>
  <c r="HC24" i="4"/>
  <c r="HC159" i="4"/>
  <c r="HC21" i="4"/>
  <c r="AKT68" i="4"/>
  <c r="AKT23" i="4"/>
  <c r="AKT106" i="4"/>
  <c r="AKT107" i="4"/>
  <c r="AKT5" i="4"/>
  <c r="AKS129" i="4"/>
  <c r="AKT98" i="4"/>
  <c r="AKU67" i="4"/>
  <c r="AKT101" i="4"/>
  <c r="AKT9" i="4"/>
  <c r="AKT94" i="4"/>
  <c r="AKS136" i="4"/>
  <c r="AKU126" i="4"/>
  <c r="AKT156" i="4"/>
  <c r="AKP69" i="4"/>
  <c r="AKR69" i="4"/>
  <c r="AKS9" i="4"/>
  <c r="AKU33" i="4"/>
  <c r="AKT36" i="4"/>
  <c r="AKU69" i="4"/>
  <c r="AKS33" i="4"/>
  <c r="AKT69" i="4"/>
  <c r="AKT37" i="4"/>
  <c r="AKT30" i="4"/>
  <c r="AKT80" i="4"/>
  <c r="AKU8" i="4"/>
  <c r="AKT8" i="4"/>
  <c r="AKT11" i="4"/>
  <c r="AKS149" i="4"/>
  <c r="AKR149" i="4"/>
  <c r="AKT149" i="4"/>
  <c r="HC54" i="4"/>
  <c r="HD131" i="4"/>
  <c r="AKS132" i="4"/>
  <c r="ACX63" i="4"/>
  <c r="SA34" i="4"/>
  <c r="OK30" i="4"/>
  <c r="AKK64" i="4"/>
  <c r="SB151" i="4"/>
  <c r="KT66" i="4"/>
  <c r="AKN79" i="4"/>
  <c r="SB63" i="4"/>
  <c r="AKJ64" i="4"/>
  <c r="ACX23" i="4"/>
  <c r="AKK63" i="4"/>
  <c r="SB36" i="4"/>
  <c r="SB142" i="4"/>
  <c r="AKJ162" i="4"/>
  <c r="CU75" i="4"/>
  <c r="SA31" i="4"/>
  <c r="OJ119" i="4"/>
  <c r="VR18" i="4"/>
  <c r="ZG54" i="4"/>
  <c r="ACW73" i="4"/>
  <c r="ZG25" i="4"/>
  <c r="ZL25" i="4"/>
  <c r="AKS138" i="4"/>
  <c r="AKS89" i="4"/>
  <c r="AKP47" i="4"/>
  <c r="SA75" i="4"/>
  <c r="SF75" i="4"/>
  <c r="ACW152" i="4"/>
  <c r="AKR9" i="4"/>
  <c r="AKR82" i="4"/>
  <c r="ZG22" i="4"/>
  <c r="ACW46" i="4"/>
  <c r="OJ151" i="4"/>
  <c r="SA64" i="4"/>
  <c r="AKR29" i="4"/>
  <c r="AKR147" i="4"/>
  <c r="AKS103" i="4"/>
  <c r="AKT25" i="4"/>
  <c r="AKR25" i="4"/>
  <c r="AKS65" i="4"/>
  <c r="ACW156" i="4"/>
  <c r="AKT35" i="4"/>
  <c r="AKR24" i="4"/>
  <c r="AKQ24" i="4"/>
  <c r="AKP24" i="4"/>
  <c r="AKS24" i="4"/>
  <c r="AKO24" i="4"/>
  <c r="OJ160" i="4"/>
  <c r="ACW71" i="4"/>
  <c r="KS90" i="4"/>
  <c r="KY90" i="4"/>
  <c r="ZG109" i="4"/>
  <c r="SA78" i="4"/>
  <c r="KS54" i="4"/>
  <c r="OJ141" i="4"/>
  <c r="SA57" i="4"/>
  <c r="SA20" i="4"/>
  <c r="OJ23" i="4"/>
  <c r="OP23" i="4"/>
  <c r="AKR35" i="4"/>
  <c r="AKR132" i="4"/>
  <c r="AKS53" i="4"/>
  <c r="AKS94" i="4"/>
  <c r="AKS23" i="4"/>
  <c r="AKP23" i="4"/>
  <c r="AKT157" i="4"/>
  <c r="VQ134" i="4"/>
  <c r="AKT111" i="4"/>
  <c r="HC106" i="4"/>
  <c r="HC162" i="4"/>
  <c r="AKS80" i="4"/>
  <c r="AKT132" i="4"/>
  <c r="AKR114" i="4"/>
  <c r="SA4" i="4"/>
  <c r="AKS143" i="4"/>
  <c r="ZG60" i="4"/>
  <c r="ZG158" i="4"/>
  <c r="ZL158" i="4"/>
  <c r="AKR58" i="4"/>
  <c r="AKT114" i="4"/>
  <c r="AKR143" i="4"/>
  <c r="AKR53" i="4"/>
  <c r="ACW37" i="4"/>
  <c r="ZG74" i="4"/>
  <c r="AKT44" i="4"/>
  <c r="OJ140" i="4"/>
  <c r="OP140" i="4"/>
  <c r="ZG159" i="4"/>
  <c r="KS119" i="4"/>
  <c r="AKS105" i="4"/>
  <c r="HC26" i="4"/>
  <c r="OJ47" i="4"/>
  <c r="OJ95" i="4"/>
  <c r="AKQ53" i="4"/>
  <c r="AKS135" i="4"/>
  <c r="AKS67" i="4"/>
  <c r="AKS117" i="4"/>
  <c r="VQ122" i="4"/>
  <c r="ACW109" i="4"/>
  <c r="AKS7" i="4"/>
  <c r="AKR155" i="4"/>
  <c r="VQ41" i="4"/>
  <c r="AKS42" i="4"/>
  <c r="ZG150" i="4"/>
  <c r="ACW13" i="4"/>
  <c r="AKT31" i="4"/>
  <c r="AKS5" i="4"/>
  <c r="VQ47" i="4"/>
  <c r="AKS31" i="4"/>
  <c r="AKS118" i="4"/>
  <c r="OJ6" i="4"/>
  <c r="SA61" i="4"/>
  <c r="AKP31" i="4"/>
  <c r="AKQ31" i="4"/>
  <c r="AKO31" i="4"/>
  <c r="SA140" i="4"/>
  <c r="OJ88" i="4"/>
  <c r="VQ82" i="4"/>
  <c r="KS160" i="4"/>
  <c r="AKS107" i="4"/>
  <c r="AKQ160" i="4"/>
  <c r="AKS101" i="4"/>
  <c r="KS111" i="4"/>
  <c r="AKR107" i="4"/>
  <c r="AKS21" i="4"/>
  <c r="AKT127" i="4"/>
  <c r="KS96" i="4"/>
  <c r="AKS160" i="4"/>
  <c r="HC157" i="4"/>
  <c r="SA87" i="4"/>
  <c r="OJ106" i="4"/>
  <c r="AKS122" i="4"/>
  <c r="VQ66" i="4"/>
  <c r="AKO155" i="4"/>
  <c r="AKS100" i="4"/>
  <c r="AKT160" i="4"/>
  <c r="AKP160" i="4"/>
  <c r="AKS140" i="4"/>
  <c r="SA106" i="4"/>
  <c r="HC141" i="4"/>
  <c r="DH75" i="4"/>
  <c r="AJ74" i="3"/>
  <c r="SA146" i="4"/>
  <c r="AKT140" i="4"/>
  <c r="AKR140" i="4"/>
  <c r="AKO160" i="4"/>
  <c r="KS24" i="4"/>
  <c r="KY24" i="4"/>
  <c r="VQ132" i="4"/>
  <c r="VV132" i="4"/>
  <c r="HC114" i="4"/>
  <c r="AKO140" i="4"/>
  <c r="VQ123" i="4"/>
  <c r="SA49" i="4"/>
  <c r="ACW138" i="4"/>
  <c r="KS76" i="4"/>
  <c r="KS129" i="4"/>
  <c r="ZG47" i="4"/>
  <c r="DF75" i="4"/>
  <c r="AI74" i="3"/>
  <c r="DI75" i="4"/>
  <c r="KS157" i="4"/>
  <c r="DG75" i="4"/>
  <c r="ACW33" i="4"/>
  <c r="CZ75" i="4"/>
  <c r="OJ64" i="4"/>
  <c r="CY75" i="4"/>
  <c r="CX75" i="4"/>
  <c r="CW75" i="4"/>
  <c r="AKR70" i="4"/>
  <c r="DA75" i="4"/>
  <c r="CV75" i="4"/>
  <c r="CT75" i="4"/>
  <c r="HC92" i="4"/>
  <c r="HC85" i="4"/>
  <c r="VQ21" i="4"/>
  <c r="AKR50" i="4"/>
  <c r="VQ129" i="4"/>
  <c r="ZG90" i="4"/>
  <c r="SA84" i="4"/>
  <c r="ZG106" i="4"/>
  <c r="OJ133" i="4"/>
  <c r="SA54" i="4"/>
  <c r="AKT20" i="4"/>
  <c r="HC130" i="4"/>
  <c r="OJ8" i="4"/>
  <c r="ZG78" i="4"/>
  <c r="KS103" i="4"/>
  <c r="OJ148" i="4"/>
  <c r="AKS126" i="4"/>
  <c r="VQ105" i="4"/>
  <c r="AKS32" i="4"/>
  <c r="AKR12" i="4"/>
  <c r="AKT50" i="4"/>
  <c r="VQ16" i="4"/>
  <c r="KS26" i="4"/>
  <c r="VQ97" i="4"/>
  <c r="VQ157" i="4"/>
  <c r="ZG66" i="4"/>
  <c r="OJ66" i="4"/>
  <c r="AKQ50" i="4"/>
  <c r="AKR14" i="4"/>
  <c r="AKS14" i="4"/>
  <c r="AKR20" i="4"/>
  <c r="AKS98" i="4"/>
  <c r="AKS22" i="4"/>
  <c r="SA129" i="4"/>
  <c r="ZG154" i="4"/>
  <c r="AKS73" i="4"/>
  <c r="KS8" i="4"/>
  <c r="AKS91" i="4"/>
  <c r="OJ37" i="4"/>
  <c r="ACW148" i="4"/>
  <c r="AKQ41" i="4"/>
  <c r="ZG140" i="4"/>
  <c r="AKS152" i="4"/>
  <c r="AKP64" i="4"/>
  <c r="AKT121" i="4"/>
  <c r="ACW54" i="4"/>
  <c r="AKS37" i="4"/>
  <c r="ACW93" i="4"/>
  <c r="HC151" i="4"/>
  <c r="HC75" i="4"/>
  <c r="AKR144" i="4"/>
  <c r="VQ133" i="4"/>
  <c r="CT109" i="4"/>
  <c r="ACW96" i="4"/>
  <c r="KS95" i="4"/>
  <c r="ACW122" i="4"/>
  <c r="AKR118" i="4"/>
  <c r="AKS131" i="4"/>
  <c r="AKS56" i="4"/>
  <c r="AKS10" i="4"/>
  <c r="ZG12" i="4"/>
  <c r="HC58" i="4"/>
  <c r="ZG32" i="4"/>
  <c r="AKS158" i="4"/>
  <c r="AKS88" i="4"/>
  <c r="KS106" i="4"/>
  <c r="AKT144" i="4"/>
  <c r="KS158" i="4"/>
  <c r="AKS84" i="4"/>
  <c r="VQ103" i="4"/>
  <c r="KS154" i="4"/>
  <c r="ZG70" i="4"/>
  <c r="AKS141" i="4"/>
  <c r="AKS133" i="4"/>
  <c r="ZG31" i="4"/>
  <c r="AKR10" i="4"/>
  <c r="AKS39" i="4"/>
  <c r="AKR111" i="4"/>
  <c r="ACW42" i="4"/>
  <c r="OJ152" i="4"/>
  <c r="KS13" i="4"/>
  <c r="VQ131" i="4"/>
  <c r="AKS147" i="4"/>
  <c r="AKR145" i="4"/>
  <c r="SA74" i="4"/>
  <c r="KS159" i="4"/>
  <c r="ZG143" i="4"/>
  <c r="AKS29" i="4"/>
  <c r="SA53" i="4"/>
  <c r="KS60" i="4"/>
  <c r="VQ37" i="4"/>
  <c r="OJ124" i="4"/>
  <c r="ZG52" i="4"/>
  <c r="HC105" i="4"/>
  <c r="AKS97" i="4"/>
  <c r="AKO25" i="4"/>
  <c r="DG25" i="4"/>
  <c r="SA95" i="4"/>
  <c r="KS92" i="4"/>
  <c r="AKS52" i="4"/>
  <c r="AKS146" i="4"/>
  <c r="OJ56" i="4"/>
  <c r="KS74" i="4"/>
  <c r="ACW26" i="4"/>
  <c r="ADB26" i="4"/>
  <c r="OJ75" i="4"/>
  <c r="OP75" i="4"/>
  <c r="AKR27" i="4"/>
  <c r="AKP25" i="4"/>
  <c r="KS75" i="4"/>
  <c r="KY75" i="4"/>
  <c r="ZG142" i="4"/>
  <c r="SA26" i="4"/>
  <c r="SA10" i="4"/>
  <c r="DH71" i="4"/>
  <c r="AJ70" i="3"/>
  <c r="AKS11" i="4"/>
  <c r="VQ159" i="4"/>
  <c r="ZG95" i="4"/>
  <c r="HC152" i="4"/>
  <c r="OJ126" i="4"/>
  <c r="AKQ25" i="4"/>
  <c r="VQ93" i="4"/>
  <c r="SA69" i="4"/>
  <c r="HC138" i="4"/>
  <c r="KS88" i="4"/>
  <c r="AKQ145" i="4"/>
  <c r="KS47" i="4"/>
  <c r="HC13" i="4"/>
  <c r="KS10" i="4"/>
  <c r="HC32" i="4"/>
  <c r="AKT108" i="4"/>
  <c r="ACW117" i="4"/>
  <c r="AKS87" i="4"/>
  <c r="SA8" i="4"/>
  <c r="ZG96" i="4"/>
  <c r="ZG26" i="4"/>
  <c r="ZL26" i="4"/>
  <c r="AKR87" i="4"/>
  <c r="ZG39" i="4"/>
  <c r="KS130" i="4"/>
  <c r="KS66" i="4"/>
  <c r="AKS92" i="4"/>
  <c r="ZG20" i="4"/>
  <c r="OJ103" i="4"/>
  <c r="KS151" i="4"/>
  <c r="AKT78" i="4"/>
  <c r="AKT129" i="4"/>
  <c r="VQ146" i="4"/>
  <c r="AKR78" i="4"/>
  <c r="ACW158" i="4"/>
  <c r="AKT125" i="4"/>
  <c r="ACW10" i="4"/>
  <c r="ACW72" i="4"/>
  <c r="AKT120" i="4"/>
  <c r="ZG72" i="4"/>
  <c r="ACW59" i="4"/>
  <c r="OJ145" i="4"/>
  <c r="AKS154" i="4"/>
  <c r="AKS148" i="4"/>
  <c r="AKS156" i="4"/>
  <c r="VQ13" i="4"/>
  <c r="AKS16" i="4"/>
  <c r="AKS49" i="4"/>
  <c r="KS22" i="4"/>
  <c r="ZG157" i="4"/>
  <c r="AKS106" i="4"/>
  <c r="AKS43" i="4"/>
  <c r="AKS76" i="4"/>
  <c r="VQ12" i="4"/>
  <c r="AKR125" i="4"/>
  <c r="KS7" i="4"/>
  <c r="OJ20" i="4"/>
  <c r="SA9" i="4"/>
  <c r="AKS159" i="4"/>
  <c r="ACW141" i="4"/>
  <c r="AKS96" i="4"/>
  <c r="AKO74" i="4"/>
  <c r="AKS30" i="4"/>
  <c r="AKR57" i="4"/>
  <c r="SA101" i="4"/>
  <c r="AKS104" i="4"/>
  <c r="SA66" i="4"/>
  <c r="ACW157" i="4"/>
  <c r="AKS137" i="4"/>
  <c r="AKS68" i="4"/>
  <c r="AKR56" i="4"/>
  <c r="HD83" i="4"/>
  <c r="AKT119" i="4"/>
  <c r="AKR119" i="4"/>
  <c r="HD140" i="4"/>
  <c r="HD138" i="4"/>
  <c r="AKH154" i="4"/>
  <c r="ZG34" i="4"/>
  <c r="SB93" i="4"/>
  <c r="ZH93" i="4"/>
  <c r="VR88" i="4"/>
  <c r="SB46" i="4"/>
  <c r="SB118" i="4"/>
  <c r="VR7" i="4"/>
  <c r="SB90" i="4"/>
  <c r="VR19" i="4"/>
  <c r="OK55" i="4"/>
  <c r="ACX123" i="4"/>
  <c r="ACX47" i="4"/>
  <c r="OK106" i="4"/>
  <c r="SB10" i="4"/>
  <c r="VR46" i="4"/>
  <c r="ACX147" i="4"/>
  <c r="SB83" i="4"/>
  <c r="ZH37" i="4"/>
  <c r="SB131" i="4"/>
  <c r="SB147" i="4"/>
  <c r="OK90" i="4"/>
  <c r="HD72" i="4"/>
  <c r="HD9" i="4"/>
  <c r="VR54" i="4"/>
  <c r="KT140" i="4"/>
  <c r="AKR83" i="4"/>
  <c r="AKQ143" i="4"/>
  <c r="AKQ144" i="4"/>
  <c r="AKQ131" i="4"/>
  <c r="HD51" i="4"/>
  <c r="HD82" i="4"/>
  <c r="AKR33" i="4"/>
  <c r="SB6" i="4"/>
  <c r="SB22" i="4"/>
  <c r="AKO159" i="4"/>
  <c r="AKQ129" i="4"/>
  <c r="AKQ123" i="4"/>
  <c r="AKR94" i="4"/>
  <c r="AKP18" i="4"/>
  <c r="AKQ105" i="4"/>
  <c r="ZH142" i="4"/>
  <c r="AKR105" i="4"/>
  <c r="KT22" i="4"/>
  <c r="OK138" i="4"/>
  <c r="AKQ18" i="4"/>
  <c r="AKO18" i="4"/>
  <c r="AKR18" i="4"/>
  <c r="SB133" i="4"/>
  <c r="AKQ37" i="4"/>
  <c r="VR143" i="4"/>
  <c r="ZH23" i="4"/>
  <c r="AKR37" i="4"/>
  <c r="HD80" i="4"/>
  <c r="ACX145" i="4"/>
  <c r="ZH54" i="4"/>
  <c r="SB68" i="4"/>
  <c r="AKO66" i="4"/>
  <c r="SB47" i="4"/>
  <c r="AKR162" i="4"/>
  <c r="HD66" i="4"/>
  <c r="AKR8" i="4"/>
  <c r="AKP158" i="4"/>
  <c r="AKR158" i="4"/>
  <c r="ZH126" i="4"/>
  <c r="ZH155" i="4"/>
  <c r="HD20" i="4"/>
  <c r="ACX94" i="4"/>
  <c r="KT123" i="4"/>
  <c r="OK7" i="4"/>
  <c r="ACX14" i="4"/>
  <c r="KT147" i="4"/>
  <c r="VR72" i="4"/>
  <c r="VR49" i="4"/>
  <c r="CV19" i="4"/>
  <c r="SB11" i="4"/>
  <c r="ACX89" i="4"/>
  <c r="AKO95" i="4"/>
  <c r="AKR157" i="4"/>
  <c r="HD90" i="4"/>
  <c r="VR41" i="4"/>
  <c r="AKQ74" i="4"/>
  <c r="AKR74" i="4"/>
  <c r="ZH78" i="4"/>
  <c r="AKQ159" i="4"/>
  <c r="AKQ116" i="4"/>
  <c r="AKS12" i="4"/>
  <c r="AKO116" i="4"/>
  <c r="ZH149" i="4"/>
  <c r="OK44" i="4"/>
  <c r="SB122" i="4"/>
  <c r="AKS51" i="4"/>
  <c r="AKS70" i="4"/>
  <c r="ACX19" i="4"/>
  <c r="AKR159" i="4"/>
  <c r="AKQ51" i="4"/>
  <c r="AKO51" i="4"/>
  <c r="AKR116" i="4"/>
  <c r="AKR51" i="4"/>
  <c r="AKR110" i="4"/>
  <c r="AKS116" i="4"/>
  <c r="AKQ110" i="4"/>
  <c r="AKN116" i="4"/>
  <c r="ACX157" i="4"/>
  <c r="SB88" i="4"/>
  <c r="SB158" i="4"/>
  <c r="AKR32" i="4"/>
  <c r="AKO158" i="4"/>
  <c r="AKQ158" i="4"/>
  <c r="AKN158" i="4"/>
  <c r="AKS66" i="4"/>
  <c r="AKR122" i="4"/>
  <c r="AKR80" i="4"/>
  <c r="AKR152" i="4"/>
  <c r="OK126" i="4"/>
  <c r="AKR103" i="4"/>
  <c r="HD7" i="4"/>
  <c r="SB129" i="4"/>
  <c r="ZH19" i="4"/>
  <c r="AKR39" i="4"/>
  <c r="AKP66" i="4"/>
  <c r="ACX46" i="4"/>
  <c r="AKQ70" i="4"/>
  <c r="AKQ39" i="4"/>
  <c r="AKP12" i="4"/>
  <c r="ACX51" i="4"/>
  <c r="AKQ66" i="4"/>
  <c r="OK158" i="4"/>
  <c r="KT82" i="4"/>
  <c r="AKR136" i="4"/>
  <c r="HD23" i="4"/>
  <c r="HD95" i="4"/>
  <c r="ZH20" i="4"/>
  <c r="ZH120" i="4"/>
  <c r="ZH27" i="4"/>
  <c r="AKQ103" i="4"/>
  <c r="AKR88" i="4"/>
  <c r="AKQ127" i="4"/>
  <c r="AKR120" i="4"/>
  <c r="VR135" i="4"/>
  <c r="AKR5" i="4"/>
  <c r="AKR65" i="4"/>
  <c r="ACX130" i="4"/>
  <c r="ZH159" i="4"/>
  <c r="OK135" i="4"/>
  <c r="AKR130" i="4"/>
  <c r="OK83" i="4"/>
  <c r="AKR108" i="4"/>
  <c r="ACX4" i="4"/>
  <c r="ZH98" i="4"/>
  <c r="VR149" i="4"/>
  <c r="OK147" i="4"/>
  <c r="AKQ27" i="4"/>
  <c r="VR161" i="4"/>
  <c r="VR90" i="4"/>
  <c r="VR138" i="4"/>
  <c r="AKR7" i="4"/>
  <c r="AKP7" i="4"/>
  <c r="AKQ7" i="4"/>
  <c r="KT23" i="4"/>
  <c r="ZH122" i="4"/>
  <c r="AKR43" i="4"/>
  <c r="AKP76" i="4"/>
  <c r="ACX16" i="4"/>
  <c r="AKR21" i="4"/>
  <c r="AKS6" i="4"/>
  <c r="AKQ6" i="4"/>
  <c r="AKQ106" i="4"/>
  <c r="SB72" i="4"/>
  <c r="AKS85" i="4"/>
  <c r="VR137" i="4"/>
  <c r="AKQ91" i="4"/>
  <c r="AKR91" i="4"/>
  <c r="SB149" i="4"/>
  <c r="OK11" i="4"/>
  <c r="SB107" i="4"/>
  <c r="AKR98" i="4"/>
  <c r="AKQ89" i="4"/>
  <c r="KT88" i="4"/>
  <c r="AKR16" i="4"/>
  <c r="SB9" i="4"/>
  <c r="HD52" i="4"/>
  <c r="VR128" i="4"/>
  <c r="OK131" i="4"/>
  <c r="AKR128" i="4"/>
  <c r="KT29" i="4"/>
  <c r="AKQ114" i="4"/>
  <c r="AKR42" i="4"/>
  <c r="AKR44" i="4"/>
  <c r="KT53" i="4"/>
  <c r="AKR126" i="4"/>
  <c r="AKR138" i="4"/>
  <c r="AKR117" i="4"/>
  <c r="ACX106" i="4"/>
  <c r="KT127" i="4"/>
  <c r="OK159" i="4"/>
  <c r="AKR101" i="4"/>
  <c r="KT157" i="4"/>
  <c r="VR83" i="4"/>
  <c r="ZH46" i="4"/>
  <c r="KT9" i="4"/>
  <c r="KT11" i="4"/>
  <c r="AKR49" i="4"/>
  <c r="AKR73" i="4"/>
  <c r="ZH161" i="4"/>
  <c r="ACX128" i="4"/>
  <c r="AKQ142" i="4"/>
  <c r="AKR60" i="4"/>
  <c r="OK20" i="4"/>
  <c r="VR151" i="4"/>
  <c r="AKR11" i="4"/>
  <c r="HD151" i="4"/>
  <c r="CU93" i="4"/>
  <c r="VR36" i="4"/>
  <c r="HD149" i="4"/>
  <c r="AKR141" i="4"/>
  <c r="OK145" i="4"/>
  <c r="KT54" i="4"/>
  <c r="AKR137" i="4"/>
  <c r="KT33" i="4"/>
  <c r="AKR133" i="4"/>
  <c r="AKR68" i="4"/>
  <c r="KT154" i="4"/>
  <c r="KT120" i="4"/>
  <c r="KT56" i="4"/>
  <c r="VR70" i="4"/>
  <c r="ACX33" i="4"/>
  <c r="AKR52" i="4"/>
  <c r="AKR146" i="4"/>
  <c r="AKR156" i="4"/>
  <c r="HD11" i="4"/>
  <c r="SB8" i="4"/>
  <c r="AKR135" i="4"/>
  <c r="AKR154" i="4"/>
  <c r="ZH106" i="4"/>
  <c r="AKS139" i="4"/>
  <c r="AKR67" i="4"/>
  <c r="KT131" i="4"/>
  <c r="HD133" i="4"/>
  <c r="ACX107" i="4"/>
  <c r="OK9" i="4"/>
  <c r="AKR148" i="4"/>
  <c r="OK19" i="4"/>
  <c r="AKS57" i="4"/>
  <c r="ACX36" i="4"/>
  <c r="AKR92" i="4"/>
  <c r="ACX149" i="4"/>
  <c r="VR51" i="4"/>
  <c r="SB7" i="4"/>
  <c r="KT112" i="4"/>
  <c r="AKR84" i="4"/>
  <c r="OK6" i="4"/>
  <c r="AKQ57" i="4"/>
  <c r="AKR61" i="4"/>
  <c r="AKR100" i="4"/>
  <c r="OK51" i="4"/>
  <c r="AKR97" i="4"/>
  <c r="AKR22" i="4"/>
  <c r="AKQ96" i="4"/>
  <c r="ACX54" i="4"/>
  <c r="AKR150" i="4"/>
  <c r="AKR161" i="4"/>
  <c r="AKR36" i="4"/>
  <c r="AKS74" i="4"/>
  <c r="ZH118" i="4"/>
  <c r="AKR121" i="4"/>
  <c r="AKS134" i="4"/>
  <c r="AKR134" i="4"/>
  <c r="AKP74" i="4"/>
  <c r="VR52" i="4"/>
  <c r="AKR30" i="4"/>
  <c r="AKQ61" i="4"/>
  <c r="AKR104" i="4"/>
  <c r="ZH66" i="4"/>
  <c r="ZH95" i="4"/>
  <c r="SB157" i="4"/>
  <c r="VR129" i="4"/>
  <c r="KT7" i="4"/>
  <c r="HD135" i="4"/>
  <c r="AKO134" i="4"/>
  <c r="HD93" i="4"/>
  <c r="HD19" i="4"/>
  <c r="ACX137" i="4"/>
  <c r="HD130" i="4"/>
  <c r="HD79" i="4"/>
  <c r="ACX20" i="4"/>
  <c r="HD124" i="4"/>
  <c r="HD54" i="4"/>
  <c r="OK34" i="4"/>
  <c r="CU15" i="4"/>
  <c r="ZG13" i="4"/>
  <c r="KT73" i="4"/>
  <c r="SB92" i="4"/>
  <c r="SB156" i="4"/>
  <c r="ACX82" i="4"/>
  <c r="VR58" i="4"/>
  <c r="OK108" i="4"/>
  <c r="ACX104" i="4"/>
  <c r="ZH101" i="4"/>
  <c r="VR84" i="4"/>
  <c r="ACX80" i="4"/>
  <c r="SB159" i="4"/>
  <c r="ACX10" i="4"/>
  <c r="VR110" i="4"/>
  <c r="KT89" i="4"/>
  <c r="VR85" i="4"/>
  <c r="ACX97" i="4"/>
  <c r="SB98" i="4"/>
  <c r="SB162" i="4"/>
  <c r="VR56" i="4"/>
  <c r="VR22" i="4"/>
  <c r="SB155" i="4"/>
  <c r="KT142" i="4"/>
  <c r="SB153" i="4"/>
  <c r="KT61" i="4"/>
  <c r="ZH96" i="4"/>
  <c r="ZH47" i="4"/>
  <c r="ACX98" i="4"/>
  <c r="VR12" i="4"/>
  <c r="KT67" i="4"/>
  <c r="SB4" i="4"/>
  <c r="ACX72" i="4"/>
  <c r="OK133" i="4"/>
  <c r="SB140" i="4"/>
  <c r="SB137" i="4"/>
  <c r="VR55" i="4"/>
  <c r="ACX155" i="4"/>
  <c r="KT159" i="4"/>
  <c r="OK79" i="4"/>
  <c r="OP79" i="4"/>
  <c r="VR134" i="4"/>
  <c r="ACX114" i="4"/>
  <c r="ZH35" i="4"/>
  <c r="ZH124" i="4"/>
  <c r="VR8" i="4"/>
  <c r="ACX122" i="4"/>
  <c r="ACX55" i="4"/>
  <c r="VR68" i="4"/>
  <c r="KT111" i="4"/>
  <c r="VR20" i="4"/>
  <c r="ZH44" i="4"/>
  <c r="VR32" i="4"/>
  <c r="OK33" i="4"/>
  <c r="KT70" i="4"/>
  <c r="KT129" i="4"/>
  <c r="ACX135" i="4"/>
  <c r="SB59" i="4"/>
  <c r="SB82" i="4"/>
  <c r="KT106" i="4"/>
  <c r="SB144" i="4"/>
  <c r="KT101" i="4"/>
  <c r="ACX9" i="4"/>
  <c r="SB130" i="4"/>
  <c r="OK58" i="4"/>
  <c r="KT84" i="4"/>
  <c r="ZH125" i="4"/>
  <c r="ZH52" i="4"/>
  <c r="HD123" i="4"/>
  <c r="AKO63" i="4"/>
  <c r="AKN93" i="4"/>
  <c r="AKM23" i="4"/>
  <c r="VR6" i="4"/>
  <c r="AKO23" i="4"/>
  <c r="AKR89" i="4"/>
  <c r="AKQ93" i="4"/>
  <c r="AKP93" i="4"/>
  <c r="AKQ23" i="4"/>
  <c r="AKN23" i="4"/>
  <c r="AKR23" i="4"/>
  <c r="AKR93" i="4"/>
  <c r="AKM93" i="4"/>
  <c r="HD153" i="4"/>
  <c r="ZH6" i="4"/>
  <c r="OK123" i="4"/>
  <c r="HD58" i="4"/>
  <c r="HD22" i="4"/>
  <c r="VR131" i="4"/>
  <c r="HD141" i="4"/>
  <c r="VR156" i="4"/>
  <c r="SB108" i="4"/>
  <c r="KT135" i="4"/>
  <c r="HD92" i="4"/>
  <c r="HD89" i="4"/>
  <c r="OK78" i="4"/>
  <c r="ZH63" i="4"/>
  <c r="VR125" i="4"/>
  <c r="ACX6" i="4"/>
  <c r="AKP63" i="4"/>
  <c r="ZH152" i="4"/>
  <c r="SB123" i="4"/>
  <c r="OK57" i="4"/>
  <c r="ZH58" i="4"/>
  <c r="AKR63" i="4"/>
  <c r="OK85" i="4"/>
  <c r="AKN63" i="4"/>
  <c r="AKM63" i="4"/>
  <c r="HD96" i="4"/>
  <c r="SB91" i="4"/>
  <c r="ZH80" i="4"/>
  <c r="ZH30" i="4"/>
  <c r="ACX133" i="4"/>
  <c r="OK52" i="4"/>
  <c r="OK70" i="4"/>
  <c r="SB114" i="4"/>
  <c r="ACX8" i="4"/>
  <c r="VR157" i="4"/>
  <c r="KT130" i="4"/>
  <c r="ZH135" i="4"/>
  <c r="AKQ20" i="4"/>
  <c r="VR147" i="4"/>
  <c r="HD150" i="4"/>
  <c r="SB70" i="4"/>
  <c r="HD152" i="4"/>
  <c r="HD101" i="4"/>
  <c r="AKP20" i="4"/>
  <c r="AKQ128" i="4"/>
  <c r="KT39" i="4"/>
  <c r="ZH88" i="4"/>
  <c r="OK124" i="4"/>
  <c r="ACX60" i="4"/>
  <c r="VR127" i="4"/>
  <c r="HD16" i="4"/>
  <c r="OK41" i="4"/>
  <c r="VR120" i="4"/>
  <c r="VR29" i="4"/>
  <c r="SB111" i="4"/>
  <c r="ACX118" i="4"/>
  <c r="HD106" i="4"/>
  <c r="OK146" i="4"/>
  <c r="OK82" i="4"/>
  <c r="HD129" i="4"/>
  <c r="AKQ4" i="4"/>
  <c r="AKQ99" i="4"/>
  <c r="HD98" i="4"/>
  <c r="SB39" i="4"/>
  <c r="ZH150" i="4"/>
  <c r="OK73" i="4"/>
  <c r="HD162" i="4"/>
  <c r="SB113" i="4"/>
  <c r="SB84" i="4"/>
  <c r="ZH12" i="4"/>
  <c r="OK49" i="4"/>
  <c r="VR97" i="4"/>
  <c r="AKQ55" i="4"/>
  <c r="AKQ122" i="4"/>
  <c r="AKP37" i="4"/>
  <c r="AKQ119" i="4"/>
  <c r="AKQ88" i="4"/>
  <c r="KT20" i="4"/>
  <c r="VR33" i="4"/>
  <c r="AKR96" i="4"/>
  <c r="HD120" i="4"/>
  <c r="ZH103" i="4"/>
  <c r="ZH16" i="4"/>
  <c r="VR142" i="4"/>
  <c r="HC23" i="4"/>
  <c r="ACX139" i="4"/>
  <c r="KT44" i="4"/>
  <c r="KT30" i="4"/>
  <c r="AKQ148" i="4"/>
  <c r="ZH61" i="4"/>
  <c r="ZH14" i="4"/>
  <c r="OK8" i="4"/>
  <c r="HD157" i="4"/>
  <c r="ZH134" i="4"/>
  <c r="HD147" i="4"/>
  <c r="HD50" i="4"/>
  <c r="AKQ22" i="4"/>
  <c r="AKP141" i="4"/>
  <c r="ACX126" i="4"/>
  <c r="AKQ60" i="4"/>
  <c r="VR122" i="4"/>
  <c r="ZH83" i="4"/>
  <c r="HD32" i="4"/>
  <c r="AKP89" i="4"/>
  <c r="AKQ98" i="4"/>
  <c r="AKO162" i="4"/>
  <c r="SB128" i="4"/>
  <c r="OK151" i="4"/>
  <c r="ZH49" i="4"/>
  <c r="HD127" i="4"/>
  <c r="ZH94" i="4"/>
  <c r="ACX41" i="4"/>
  <c r="OK68" i="4"/>
  <c r="HD29" i="4"/>
  <c r="OK118" i="4"/>
  <c r="ACX87" i="4"/>
  <c r="ACX146" i="4"/>
  <c r="SB150" i="4"/>
  <c r="VR80" i="4"/>
  <c r="ACX59" i="4"/>
  <c r="ZH82" i="4"/>
  <c r="ZH10" i="4"/>
  <c r="ACX79" i="4"/>
  <c r="ADB79" i="4"/>
  <c r="AKQ157" i="4"/>
  <c r="KT144" i="4"/>
  <c r="ACX5" i="4"/>
  <c r="SB58" i="4"/>
  <c r="ZH123" i="4"/>
  <c r="VR106" i="4"/>
  <c r="ZH33" i="4"/>
  <c r="AKQ104" i="4"/>
  <c r="VR61" i="4"/>
  <c r="HD85" i="4"/>
  <c r="HD134" i="4"/>
  <c r="HD145" i="4"/>
  <c r="OK47" i="4"/>
  <c r="ZH146" i="4"/>
  <c r="AKR76" i="4"/>
  <c r="AKQ76" i="4"/>
  <c r="AKQ43" i="4"/>
  <c r="KT134" i="4"/>
  <c r="VR130" i="4"/>
  <c r="AKQ147" i="4"/>
  <c r="SB80" i="4"/>
  <c r="OK61" i="4"/>
  <c r="ACX52" i="4"/>
  <c r="ACX138" i="4"/>
  <c r="SB152" i="4"/>
  <c r="ZH130" i="4"/>
  <c r="SB106" i="4"/>
  <c r="VR10" i="4"/>
  <c r="KT136" i="4"/>
  <c r="SB49" i="4"/>
  <c r="HD114" i="4"/>
  <c r="SB101" i="4"/>
  <c r="HD73" i="4"/>
  <c r="KT113" i="4"/>
  <c r="AKQ5" i="4"/>
  <c r="HD57" i="4"/>
  <c r="KT108" i="4"/>
  <c r="VR150" i="4"/>
  <c r="VR152" i="4"/>
  <c r="OK117" i="4"/>
  <c r="VR39" i="4"/>
  <c r="KT57" i="4"/>
  <c r="VR101" i="4"/>
  <c r="VR74" i="4"/>
  <c r="KT85" i="4"/>
  <c r="OK53" i="4"/>
  <c r="KT91" i="4"/>
  <c r="SB16" i="4"/>
  <c r="AKQ146" i="4"/>
  <c r="HD63" i="4"/>
  <c r="HD78" i="4"/>
  <c r="AKQ32" i="4"/>
  <c r="AKQ65" i="4"/>
  <c r="AKR127" i="4"/>
  <c r="OK91" i="4"/>
  <c r="ZH59" i="4"/>
  <c r="ACX111" i="4"/>
  <c r="AKQ82" i="4"/>
  <c r="AKQ59" i="4"/>
  <c r="SB53" i="4"/>
  <c r="ZH5" i="4"/>
  <c r="VR16" i="4"/>
  <c r="OK156" i="4"/>
  <c r="VR123" i="4"/>
  <c r="AKQ33" i="4"/>
  <c r="AKQ109" i="4"/>
  <c r="AKQ137" i="4"/>
  <c r="HD41" i="4"/>
  <c r="AKQ136" i="4"/>
  <c r="VR107" i="4"/>
  <c r="AKQ120" i="4"/>
  <c r="AKQ154" i="4"/>
  <c r="AKQ9" i="4"/>
  <c r="AKQ29" i="4"/>
  <c r="KT80" i="4"/>
  <c r="SB134" i="4"/>
  <c r="HD53" i="4"/>
  <c r="ZH29" i="4"/>
  <c r="AKQ118" i="4"/>
  <c r="OK114" i="4"/>
  <c r="VR111" i="4"/>
  <c r="HD156" i="4"/>
  <c r="SB33" i="4"/>
  <c r="ACX39" i="4"/>
  <c r="ACX44" i="4"/>
  <c r="SB21" i="4"/>
  <c r="ZH127" i="4"/>
  <c r="AKQ68" i="4"/>
  <c r="OK121" i="4"/>
  <c r="ZH157" i="4"/>
  <c r="SB52" i="4"/>
  <c r="OK130" i="4"/>
  <c r="ZH9" i="4"/>
  <c r="ZH147" i="4"/>
  <c r="SB124" i="4"/>
  <c r="AKO133" i="4"/>
  <c r="AKQ133" i="4"/>
  <c r="SB5" i="4"/>
  <c r="SB146" i="4"/>
  <c r="KT150" i="4"/>
  <c r="KT152" i="4"/>
  <c r="AKQ107" i="4"/>
  <c r="KT58" i="4"/>
  <c r="ZH32" i="4"/>
  <c r="AKQ8" i="4"/>
  <c r="ACX30" i="4"/>
  <c r="AKQ121" i="4"/>
  <c r="ACX88" i="4"/>
  <c r="AKP153" i="4"/>
  <c r="ACX153" i="4"/>
  <c r="HD56" i="4"/>
  <c r="HD44" i="4"/>
  <c r="HD111" i="4"/>
  <c r="AKR151" i="4"/>
  <c r="HD99" i="4"/>
  <c r="HD68" i="4"/>
  <c r="KT68" i="4"/>
  <c r="ZH87" i="4"/>
  <c r="OK137" i="4"/>
  <c r="HD30" i="4"/>
  <c r="KT72" i="4"/>
  <c r="AKQ117" i="4"/>
  <c r="AKQ138" i="4"/>
  <c r="AKP111" i="4"/>
  <c r="AKQ111" i="4"/>
  <c r="ACX12" i="4"/>
  <c r="OK113" i="4"/>
  <c r="OK84" i="4"/>
  <c r="AKQ56" i="4"/>
  <c r="ACX22" i="4"/>
  <c r="KT110" i="4"/>
  <c r="SB94" i="4"/>
  <c r="OK4" i="4"/>
  <c r="OK107" i="4"/>
  <c r="KT137" i="4"/>
  <c r="ZH141" i="4"/>
  <c r="ACX162" i="4"/>
  <c r="ZH89" i="4"/>
  <c r="VR94" i="4"/>
  <c r="KT133" i="4"/>
  <c r="ZH72" i="4"/>
  <c r="HD118" i="4"/>
  <c r="ACX96" i="4"/>
  <c r="KT118" i="4"/>
  <c r="ACX56" i="4"/>
  <c r="ACX134" i="4"/>
  <c r="ACX49" i="4"/>
  <c r="AKQ100" i="4"/>
  <c r="SB35" i="4"/>
  <c r="KT50" i="4"/>
  <c r="KT128" i="4"/>
  <c r="ZH162" i="4"/>
  <c r="HC14" i="4"/>
  <c r="HD8" i="4"/>
  <c r="ACX103" i="4"/>
  <c r="OK122" i="4"/>
  <c r="KT8" i="4"/>
  <c r="AKQ97" i="4"/>
  <c r="OK67" i="4"/>
  <c r="ZH22" i="4"/>
  <c r="KT4" i="4"/>
  <c r="ACX159" i="4"/>
  <c r="VR155" i="4"/>
  <c r="OK153" i="4"/>
  <c r="HD159" i="4"/>
  <c r="AKQ85" i="4"/>
  <c r="KT122" i="4"/>
  <c r="AKQ139" i="4"/>
  <c r="AKO151" i="4"/>
  <c r="AKQ78" i="4"/>
  <c r="VR89" i="4"/>
  <c r="ACX127" i="4"/>
  <c r="HD84" i="4"/>
  <c r="ACX120" i="4"/>
  <c r="KT114" i="4"/>
  <c r="HD91" i="4"/>
  <c r="AKP88" i="4"/>
  <c r="AKQ42" i="4"/>
  <c r="ACX29" i="4"/>
  <c r="AKQ30" i="4"/>
  <c r="ACX95" i="4"/>
  <c r="VR59" i="4"/>
  <c r="ZH69" i="4"/>
  <c r="AKQ135" i="4"/>
  <c r="OK150" i="4"/>
  <c r="OK152" i="4"/>
  <c r="ZH39" i="4"/>
  <c r="VR5" i="4"/>
  <c r="OK134" i="4"/>
  <c r="HD128" i="4"/>
  <c r="VR82" i="4"/>
  <c r="ACX32" i="4"/>
  <c r="ACX85" i="4"/>
  <c r="OK143" i="4"/>
  <c r="AKQ44" i="4"/>
  <c r="HC25" i="4"/>
  <c r="HH25" i="4"/>
  <c r="ZH56" i="4"/>
  <c r="HD70" i="4"/>
  <c r="OK80" i="4"/>
  <c r="ZH138" i="4"/>
  <c r="SB103" i="4"/>
  <c r="SB50" i="4"/>
  <c r="OK36" i="4"/>
  <c r="ZH111" i="4"/>
  <c r="OK101" i="4"/>
  <c r="VR146" i="4"/>
  <c r="OK129" i="4"/>
  <c r="KT156" i="4"/>
  <c r="VR47" i="4"/>
  <c r="HD113" i="4"/>
  <c r="AKQ125" i="4"/>
  <c r="KT6" i="4"/>
  <c r="VR98" i="4"/>
  <c r="HD108" i="4"/>
  <c r="OK162" i="4"/>
  <c r="ZH11" i="4"/>
  <c r="VR73" i="4"/>
  <c r="OK141" i="4"/>
  <c r="ZH113" i="4"/>
  <c r="AKP101" i="4"/>
  <c r="AKQ101" i="4"/>
  <c r="AKQ58" i="4"/>
  <c r="OK22" i="4"/>
  <c r="SB56" i="4"/>
  <c r="HD49" i="4"/>
  <c r="HD36" i="4"/>
  <c r="HD94" i="4"/>
  <c r="VR57" i="4"/>
  <c r="OK98" i="4"/>
  <c r="ZH108" i="4"/>
  <c r="AKQ80" i="4"/>
  <c r="OK95" i="4"/>
  <c r="HD143" i="4"/>
  <c r="OK89" i="4"/>
  <c r="OK96" i="4"/>
  <c r="HD5" i="4"/>
  <c r="KT87" i="4"/>
  <c r="ZH84" i="4"/>
  <c r="AKQ92" i="4"/>
  <c r="ZH91" i="4"/>
  <c r="VR78" i="4"/>
  <c r="KT155" i="4"/>
  <c r="ACX131" i="4"/>
  <c r="ACX156" i="4"/>
  <c r="ZH50" i="4"/>
  <c r="SB69" i="4"/>
  <c r="KT47" i="4"/>
  <c r="ACX61" i="4"/>
  <c r="AKQ152" i="4"/>
  <c r="HC56" i="4"/>
  <c r="HC140" i="4"/>
  <c r="KT126" i="4"/>
  <c r="AKQ35" i="4"/>
  <c r="ACX101" i="4"/>
  <c r="SB73" i="4"/>
  <c r="HD155" i="4"/>
  <c r="AKQ67" i="4"/>
  <c r="SB57" i="4"/>
  <c r="ZH131" i="4"/>
  <c r="KT141" i="4"/>
  <c r="ZH156" i="4"/>
  <c r="VR113" i="4"/>
  <c r="KT98" i="4"/>
  <c r="VR108" i="4"/>
  <c r="AKR106" i="4"/>
  <c r="HD87" i="4"/>
  <c r="VR91" i="4"/>
  <c r="SB78" i="4"/>
  <c r="KT49" i="4"/>
  <c r="VR104" i="4"/>
  <c r="AKP130" i="4"/>
  <c r="AKQ130" i="4"/>
  <c r="OK56" i="4"/>
  <c r="ACX152" i="4"/>
  <c r="ACX58" i="4"/>
  <c r="KT162" i="4"/>
  <c r="AKP106" i="4"/>
  <c r="VR11" i="4"/>
  <c r="SB85" i="4"/>
  <c r="KT95" i="4"/>
  <c r="ACX50" i="4"/>
  <c r="KT96" i="4"/>
  <c r="HD126" i="4"/>
  <c r="OK99" i="4"/>
  <c r="OK12" i="4"/>
  <c r="VR118" i="4"/>
  <c r="HD33" i="4"/>
  <c r="AKQ83" i="4"/>
  <c r="KT107" i="4"/>
  <c r="SB44" i="4"/>
  <c r="SB30" i="4"/>
  <c r="AKP105" i="4"/>
  <c r="AKR129" i="4"/>
  <c r="OK157" i="4"/>
  <c r="ZH107" i="4"/>
  <c r="ZH140" i="4"/>
  <c r="AKQ16" i="4"/>
  <c r="ZH128" i="4"/>
  <c r="SB135" i="4"/>
  <c r="AKQ126" i="4"/>
  <c r="OK50" i="4"/>
  <c r="AKQ150" i="4"/>
  <c r="HD88" i="4"/>
  <c r="VR159" i="4"/>
  <c r="AKQ54" i="4"/>
  <c r="AKQ14" i="4"/>
  <c r="AKQ155" i="4"/>
  <c r="ZH70" i="4"/>
  <c r="AKP83" i="4"/>
  <c r="AKQ94" i="4"/>
  <c r="AKQ72" i="4"/>
  <c r="OK149" i="4"/>
  <c r="ACX7" i="4"/>
  <c r="AKQ36" i="4"/>
  <c r="AKQ87" i="4"/>
  <c r="HD146" i="4"/>
  <c r="ZH4" i="4"/>
  <c r="OK127" i="4"/>
  <c r="AKO161" i="4"/>
  <c r="ZH137" i="4"/>
  <c r="OK29" i="4"/>
  <c r="VR133" i="4"/>
  <c r="OK120" i="4"/>
  <c r="ZH114" i="4"/>
  <c r="HD59" i="4"/>
  <c r="AKP129" i="4"/>
  <c r="HD122" i="4"/>
  <c r="VR50" i="4"/>
  <c r="KT83" i="4"/>
  <c r="AKO64" i="4"/>
  <c r="SB61" i="4"/>
  <c r="ACX78" i="4"/>
  <c r="AKR64" i="4"/>
  <c r="HD39" i="4"/>
  <c r="SB126" i="4"/>
  <c r="HD55" i="4"/>
  <c r="AKQ73" i="4"/>
  <c r="AKQ64" i="4"/>
  <c r="AKM64" i="4"/>
  <c r="ACX11" i="4"/>
  <c r="ZH73" i="4"/>
  <c r="KT94" i="4"/>
  <c r="ZH57" i="4"/>
  <c r="SB141" i="4"/>
  <c r="ACX108" i="4"/>
  <c r="KT55" i="4"/>
  <c r="AKQ21" i="4"/>
  <c r="AKQ11" i="4"/>
  <c r="ZH85" i="4"/>
  <c r="KT143" i="4"/>
  <c r="HD107" i="4"/>
  <c r="ACX73" i="4"/>
  <c r="OK94" i="4"/>
  <c r="KT5" i="4"/>
  <c r="ACX57" i="4"/>
  <c r="OK87" i="4"/>
  <c r="VR162" i="4"/>
  <c r="ACX84" i="4"/>
  <c r="ACX21" i="4"/>
  <c r="SB96" i="4"/>
  <c r="ACX91" i="4"/>
  <c r="AKQ49" i="4"/>
  <c r="VR69" i="4"/>
  <c r="KT103" i="4"/>
  <c r="OK5" i="4"/>
  <c r="HD142" i="4"/>
  <c r="AKQ10" i="4"/>
  <c r="VR95" i="4"/>
  <c r="ACX100" i="4"/>
  <c r="SB87" i="4"/>
  <c r="OK155" i="4"/>
  <c r="OK10" i="4"/>
  <c r="AKO10" i="4"/>
  <c r="VR96" i="4"/>
  <c r="AKQ108" i="4"/>
  <c r="AKR131" i="4"/>
  <c r="AKN64" i="4"/>
  <c r="KT36" i="4"/>
  <c r="AKQ84" i="4"/>
  <c r="HD4" i="4"/>
  <c r="AKQ156" i="4"/>
  <c r="HD6" i="4"/>
  <c r="HD47" i="4"/>
  <c r="HD35" i="4"/>
  <c r="SB89" i="4"/>
  <c r="HD137" i="4"/>
  <c r="VR141" i="4"/>
  <c r="AKQ52" i="4"/>
  <c r="HD12" i="4"/>
  <c r="SB12" i="4"/>
  <c r="HD61" i="4"/>
  <c r="ACX70" i="4"/>
  <c r="HD103" i="4"/>
  <c r="HC31" i="4"/>
  <c r="AKL28" i="4"/>
  <c r="DI48" i="4"/>
  <c r="VQ150" i="4"/>
  <c r="CU20" i="4"/>
  <c r="CY48" i="4"/>
  <c r="DH48" i="4"/>
  <c r="AJ47" i="3"/>
  <c r="OJ146" i="4"/>
  <c r="DF48" i="4"/>
  <c r="AI47" i="3"/>
  <c r="SA25" i="4"/>
  <c r="SF25" i="4"/>
  <c r="CV48" i="4"/>
  <c r="VQ34" i="4"/>
  <c r="OJ113" i="4"/>
  <c r="OP113" i="4"/>
  <c r="KS114" i="4"/>
  <c r="KY114" i="4"/>
  <c r="VQ89" i="4"/>
  <c r="VV89" i="4"/>
  <c r="CW48" i="4"/>
  <c r="CY38" i="4"/>
  <c r="OJ94" i="4"/>
  <c r="VQ114" i="4"/>
  <c r="VV114" i="4"/>
  <c r="ACW113" i="4"/>
  <c r="CX48" i="4"/>
  <c r="CU48" i="4"/>
  <c r="ZG84" i="4"/>
  <c r="CZ48" i="4"/>
  <c r="AKK23" i="4"/>
  <c r="SA32" i="4"/>
  <c r="VQ6" i="4"/>
  <c r="ACW84" i="4"/>
  <c r="DI128" i="4"/>
  <c r="VQ144" i="4"/>
  <c r="ZG38" i="4"/>
  <c r="KS69" i="4"/>
  <c r="DA48" i="4"/>
  <c r="CT48" i="4"/>
  <c r="HC41" i="4"/>
  <c r="ACW125" i="4"/>
  <c r="ACW115" i="4"/>
  <c r="HC78" i="4"/>
  <c r="SA13" i="4"/>
  <c r="ZG145" i="4"/>
  <c r="ZL145" i="4"/>
  <c r="ZG23" i="4"/>
  <c r="ZL23" i="4"/>
  <c r="VQ109" i="4"/>
  <c r="VV109" i="4"/>
  <c r="HC69" i="4"/>
  <c r="ACW34" i="4"/>
  <c r="VQ57" i="4"/>
  <c r="VV57" i="4"/>
  <c r="HC155" i="4"/>
  <c r="HC29" i="4"/>
  <c r="VQ4" i="4"/>
  <c r="VQ55" i="4"/>
  <c r="VQ117" i="4"/>
  <c r="VQ58" i="4"/>
  <c r="VV58" i="4"/>
  <c r="ACW68" i="4"/>
  <c r="ACW80" i="4"/>
  <c r="ADB80" i="4"/>
  <c r="ACW22" i="4"/>
  <c r="ADB22" i="4"/>
  <c r="OJ107" i="4"/>
  <c r="OP107" i="4"/>
  <c r="AKP52" i="4"/>
  <c r="OJ108" i="4"/>
  <c r="OP108" i="4"/>
  <c r="KS134" i="4"/>
  <c r="SA103" i="4"/>
  <c r="SF103" i="4"/>
  <c r="KS146" i="4"/>
  <c r="ZG5" i="4"/>
  <c r="SA162" i="4"/>
  <c r="SF162" i="4"/>
  <c r="VQ83" i="4"/>
  <c r="VV83" i="4"/>
  <c r="SA98" i="4"/>
  <c r="SF98" i="4"/>
  <c r="AKP36" i="4"/>
  <c r="KS14" i="4"/>
  <c r="AKP35" i="4"/>
  <c r="VQ25" i="4"/>
  <c r="VV25" i="4"/>
  <c r="KS109" i="4"/>
  <c r="SA23" i="4"/>
  <c r="SF23" i="4"/>
  <c r="HC70" i="4"/>
  <c r="ZG50" i="4"/>
  <c r="HC111" i="4"/>
  <c r="HC8" i="4"/>
  <c r="OJ12" i="4"/>
  <c r="SA118" i="4"/>
  <c r="SF118" i="4"/>
  <c r="ACW49" i="4"/>
  <c r="KS97" i="4"/>
  <c r="SA133" i="4"/>
  <c r="SF133" i="4"/>
  <c r="ACW65" i="4"/>
  <c r="AKL35" i="4"/>
  <c r="SA76" i="4"/>
  <c r="SA122" i="4"/>
  <c r="SA7" i="4"/>
  <c r="SF7" i="4"/>
  <c r="HC11" i="4"/>
  <c r="ACW100" i="4"/>
  <c r="ACW140" i="4"/>
  <c r="VQ125" i="4"/>
  <c r="OJ99" i="4"/>
  <c r="HC37" i="4"/>
  <c r="OJ39" i="4"/>
  <c r="OP39" i="4"/>
  <c r="KS30" i="4"/>
  <c r="OJ131" i="4"/>
  <c r="OP131" i="4"/>
  <c r="OJ143" i="4"/>
  <c r="OP143" i="4"/>
  <c r="VQ139" i="4"/>
  <c r="VQ104" i="4"/>
  <c r="OJ132" i="4"/>
  <c r="OP132" i="4"/>
  <c r="ZG16" i="4"/>
  <c r="HC40" i="4"/>
  <c r="HC120" i="4"/>
  <c r="KS84" i="4"/>
  <c r="KY84" i="4"/>
  <c r="HC135" i="4"/>
  <c r="ACW44" i="4"/>
  <c r="ADB44" i="4"/>
  <c r="VQ126" i="4"/>
  <c r="KS138" i="4"/>
  <c r="KS25" i="4"/>
  <c r="KY25" i="4"/>
  <c r="AKP59" i="4"/>
  <c r="VQ72" i="4"/>
  <c r="VV72" i="4"/>
  <c r="OJ55" i="4"/>
  <c r="VQ50" i="4"/>
  <c r="OJ76" i="4"/>
  <c r="OJ57" i="4"/>
  <c r="HC30" i="4"/>
  <c r="CZ34" i="4"/>
  <c r="OJ122" i="4"/>
  <c r="OP122" i="4"/>
  <c r="ACW41" i="4"/>
  <c r="VQ149" i="4"/>
  <c r="VV149" i="4"/>
  <c r="ACW82" i="4"/>
  <c r="ADB82" i="4"/>
  <c r="AKM53" i="4"/>
  <c r="AKP29" i="4"/>
  <c r="ACW130" i="4"/>
  <c r="ADB130" i="4"/>
  <c r="OJ118" i="4"/>
  <c r="KS152" i="4"/>
  <c r="KY152" i="4"/>
  <c r="OJ127" i="4"/>
  <c r="ACW35" i="4"/>
  <c r="SA139" i="4"/>
  <c r="SA126" i="4"/>
  <c r="SF126" i="4"/>
  <c r="ZG149" i="4"/>
  <c r="ZL149" i="4"/>
  <c r="HC68" i="4"/>
  <c r="SA114" i="4"/>
  <c r="SF114" i="4"/>
  <c r="ZG113" i="4"/>
  <c r="ZL113" i="4"/>
  <c r="ZG121" i="4"/>
  <c r="SA104" i="4"/>
  <c r="OJ7" i="4"/>
  <c r="OP7" i="4"/>
  <c r="KS12" i="4"/>
  <c r="ZG132" i="4"/>
  <c r="ZL132" i="4"/>
  <c r="ZG49" i="4"/>
  <c r="KS131" i="4"/>
  <c r="ZG33" i="4"/>
  <c r="VQ44" i="4"/>
  <c r="ZG100" i="4"/>
  <c r="HC97" i="4"/>
  <c r="KS99" i="4"/>
  <c r="KS143" i="4"/>
  <c r="ACW40" i="4"/>
  <c r="ADB40" i="4"/>
  <c r="AKN109" i="4"/>
  <c r="ACW147" i="4"/>
  <c r="ADB147" i="4"/>
  <c r="ACW23" i="4"/>
  <c r="ACW137" i="4"/>
  <c r="ADB137" i="4"/>
  <c r="AKP156" i="4"/>
  <c r="SA161" i="4"/>
  <c r="OJ44" i="4"/>
  <c r="KS73" i="4"/>
  <c r="KY73" i="4"/>
  <c r="ZG110" i="4"/>
  <c r="ZG61" i="4"/>
  <c r="OJ58" i="4"/>
  <c r="OP58" i="4"/>
  <c r="OJ54" i="4"/>
  <c r="VQ80" i="4"/>
  <c r="VQ140" i="4"/>
  <c r="VV140" i="4"/>
  <c r="AKP109" i="4"/>
  <c r="AKL109" i="4"/>
  <c r="OJ4" i="4"/>
  <c r="OJ83" i="4"/>
  <c r="VQ141" i="4"/>
  <c r="AKM109" i="4"/>
  <c r="AKO109" i="4"/>
  <c r="HC108" i="4"/>
  <c r="ZG67" i="4"/>
  <c r="ACW120" i="4"/>
  <c r="ZG144" i="4"/>
  <c r="HC107" i="4"/>
  <c r="SA141" i="4"/>
  <c r="KS58" i="4"/>
  <c r="ACW89" i="4"/>
  <c r="VQ67" i="4"/>
  <c r="VQ32" i="4"/>
  <c r="KS65" i="4"/>
  <c r="VQ36" i="4"/>
  <c r="SA91" i="4"/>
  <c r="HC128" i="4"/>
  <c r="OJ60" i="4"/>
  <c r="KS42" i="4"/>
  <c r="SA59" i="4"/>
  <c r="KS61" i="4"/>
  <c r="OJ101" i="4"/>
  <c r="HC65" i="4"/>
  <c r="AKP134" i="4"/>
  <c r="HC103" i="4"/>
  <c r="OJ91" i="4"/>
  <c r="KS44" i="4"/>
  <c r="VQ110" i="4"/>
  <c r="SA80" i="4"/>
  <c r="HC109" i="4"/>
  <c r="OJ136" i="4"/>
  <c r="SA148" i="4"/>
  <c r="OJ161" i="4"/>
  <c r="KS162" i="4"/>
  <c r="ZG36" i="4"/>
  <c r="HC150" i="4"/>
  <c r="ACW97" i="4"/>
  <c r="SA22" i="4"/>
  <c r="KS127" i="4"/>
  <c r="HC42" i="4"/>
  <c r="KS132" i="4"/>
  <c r="KY132" i="4"/>
  <c r="ZG6" i="4"/>
  <c r="ACW155" i="4"/>
  <c r="KS83" i="4"/>
  <c r="KS117" i="4"/>
  <c r="KS101" i="4"/>
  <c r="VQ87" i="4"/>
  <c r="ACW6" i="4"/>
  <c r="ZG120" i="4"/>
  <c r="OJ117" i="4"/>
  <c r="VQ22" i="4"/>
  <c r="KS98" i="4"/>
  <c r="AKO78" i="4"/>
  <c r="KS16" i="4"/>
  <c r="VQ9" i="4"/>
  <c r="KS105" i="4"/>
  <c r="ZG41" i="4"/>
  <c r="KS4" i="4"/>
  <c r="ZG87" i="4"/>
  <c r="SA96" i="4"/>
  <c r="ZG137" i="4"/>
  <c r="OJ105" i="4"/>
  <c r="HC73" i="4"/>
  <c r="AKO147" i="4"/>
  <c r="OJ162" i="4"/>
  <c r="ZG68" i="4"/>
  <c r="OJ69" i="4"/>
  <c r="ACW36" i="4"/>
  <c r="OJ61" i="4"/>
  <c r="OJ73" i="4"/>
  <c r="ACW144" i="4"/>
  <c r="AKO46" i="4"/>
  <c r="HC146" i="4"/>
  <c r="VQ136" i="4"/>
  <c r="SA83" i="4"/>
  <c r="AKP54" i="4"/>
  <c r="AKP147" i="4"/>
  <c r="SA44" i="4"/>
  <c r="HC154" i="4"/>
  <c r="ACW67" i="4"/>
  <c r="AKP6" i="4"/>
  <c r="VQ91" i="4"/>
  <c r="AKO156" i="4"/>
  <c r="AKL6" i="4"/>
  <c r="SA16" i="4"/>
  <c r="ACW52" i="4"/>
  <c r="KS128" i="4"/>
  <c r="OJ42" i="4"/>
  <c r="HC134" i="4"/>
  <c r="AKO84" i="4"/>
  <c r="ZG80" i="4"/>
  <c r="SA117" i="4"/>
  <c r="SA109" i="4"/>
  <c r="AKO143" i="4"/>
  <c r="KS140" i="4"/>
  <c r="KS72" i="4"/>
  <c r="KS150" i="4"/>
  <c r="VQ5" i="4"/>
  <c r="OJ96" i="4"/>
  <c r="SA60" i="4"/>
  <c r="OJ115" i="4"/>
  <c r="HC148" i="4"/>
  <c r="AKM148" i="4"/>
  <c r="AKP145" i="4"/>
  <c r="ZG108" i="4"/>
  <c r="SA58" i="4"/>
  <c r="AKP14" i="4"/>
  <c r="AKP72" i="4"/>
  <c r="ZG141" i="4"/>
  <c r="KS107" i="4"/>
  <c r="OJ98" i="4"/>
  <c r="AKP137" i="4"/>
  <c r="ACW87" i="4"/>
  <c r="ACW78" i="4"/>
  <c r="KS108" i="4"/>
  <c r="AKP97" i="4"/>
  <c r="AKL115" i="4"/>
  <c r="CY115" i="4"/>
  <c r="OJ38" i="4"/>
  <c r="AKQ162" i="4"/>
  <c r="KS35" i="4"/>
  <c r="SA111" i="4"/>
  <c r="SA134" i="4"/>
  <c r="HC113" i="4"/>
  <c r="SA14" i="4"/>
  <c r="AKQ161" i="4"/>
  <c r="OJ85" i="4"/>
  <c r="HC38" i="4"/>
  <c r="AKQ69" i="4"/>
  <c r="HC96" i="4"/>
  <c r="KS6" i="4"/>
  <c r="HC33" i="4"/>
  <c r="SA92" i="4"/>
  <c r="SA56" i="4"/>
  <c r="ZG73" i="4"/>
  <c r="OJ78" i="4"/>
  <c r="ACW58" i="4"/>
  <c r="HC46" i="4"/>
  <c r="ZG162" i="4"/>
  <c r="OJ29" i="4"/>
  <c r="SA21" i="4"/>
  <c r="HC49" i="4"/>
  <c r="SA119" i="4"/>
  <c r="KS52" i="4"/>
  <c r="KS142" i="4"/>
  <c r="VQ108" i="4"/>
  <c r="KS147" i="4"/>
  <c r="KS82" i="4"/>
  <c r="ACW57" i="4"/>
  <c r="SA154" i="4"/>
  <c r="KS137" i="4"/>
  <c r="ACW55" i="4"/>
  <c r="VQ38" i="4"/>
  <c r="OJ156" i="4"/>
  <c r="ZG42" i="4"/>
  <c r="VQ39" i="4"/>
  <c r="ACW83" i="4"/>
  <c r="VQ107" i="4"/>
  <c r="HC100" i="4"/>
  <c r="VQ40" i="4"/>
  <c r="KS23" i="4"/>
  <c r="AKP94" i="4"/>
  <c r="KS120" i="4"/>
  <c r="ACW105" i="4"/>
  <c r="HC145" i="4"/>
  <c r="AKP100" i="4"/>
  <c r="ZG127" i="4"/>
  <c r="VQ121" i="4"/>
  <c r="OJ138" i="4"/>
  <c r="ACW70" i="4"/>
  <c r="SA115" i="4"/>
  <c r="SA12" i="4"/>
  <c r="HC115" i="4"/>
  <c r="ZG114" i="4"/>
  <c r="ZG65" i="4"/>
  <c r="VQ7" i="4"/>
  <c r="VQ76" i="4"/>
  <c r="KS11" i="4"/>
  <c r="SA99" i="4"/>
  <c r="ZG139" i="4"/>
  <c r="KS135" i="4"/>
  <c r="ZG126" i="4"/>
  <c r="ZG104" i="4"/>
  <c r="AKO100" i="4"/>
  <c r="OJ84" i="4"/>
  <c r="ACW16" i="4"/>
  <c r="HC144" i="4"/>
  <c r="HC110" i="4"/>
  <c r="SA131" i="4"/>
  <c r="HC53" i="4"/>
  <c r="OJ30" i="4"/>
  <c r="SA143" i="4"/>
  <c r="VQ88" i="4"/>
  <c r="ZG94" i="4"/>
  <c r="HC9" i="4"/>
  <c r="OJ97" i="4"/>
  <c r="VQ118" i="4"/>
  <c r="HC87" i="4"/>
  <c r="ZG40" i="4"/>
  <c r="HC123" i="4"/>
  <c r="KS37" i="4"/>
  <c r="ZG125" i="4"/>
  <c r="VQ96" i="4"/>
  <c r="ACW50" i="4"/>
  <c r="AKP33" i="4"/>
  <c r="AKP113" i="4"/>
  <c r="HC67" i="4"/>
  <c r="AKP44" i="4"/>
  <c r="AKP53" i="4"/>
  <c r="CW38" i="4"/>
  <c r="AKO123" i="4"/>
  <c r="SA127" i="4"/>
  <c r="VQ128" i="4"/>
  <c r="ACW101" i="4"/>
  <c r="AKO40" i="4"/>
  <c r="VQ101" i="4"/>
  <c r="AKP144" i="4"/>
  <c r="KS21" i="4"/>
  <c r="ZG69" i="4"/>
  <c r="AKP67" i="4"/>
  <c r="OJ128" i="4"/>
  <c r="ZG136" i="4"/>
  <c r="AKP87" i="4"/>
  <c r="SA42" i="4"/>
  <c r="ZG91" i="4"/>
  <c r="OJ150" i="4"/>
  <c r="AKL52" i="4"/>
  <c r="AKO52" i="4"/>
  <c r="HC156" i="4"/>
  <c r="ACW56" i="4"/>
  <c r="VQ52" i="4"/>
  <c r="ACW94" i="4"/>
  <c r="ACW111" i="4"/>
  <c r="ACW127" i="4"/>
  <c r="VQ35" i="4"/>
  <c r="ZG53" i="4"/>
  <c r="VQ59" i="4"/>
  <c r="KS125" i="4"/>
  <c r="ACW21" i="4"/>
  <c r="ACW8" i="4"/>
  <c r="AKL27" i="4"/>
  <c r="SA33" i="4"/>
  <c r="ZG29" i="4"/>
  <c r="ACW11" i="4"/>
  <c r="AKL40" i="4"/>
  <c r="AKP9" i="4"/>
  <c r="HC133" i="4"/>
  <c r="ACW146" i="4"/>
  <c r="VQ147" i="4"/>
  <c r="HC84" i="4"/>
  <c r="HC76" i="4"/>
  <c r="HC57" i="4"/>
  <c r="AKP82" i="4"/>
  <c r="ACW92" i="4"/>
  <c r="ACW135" i="4"/>
  <c r="KS115" i="4"/>
  <c r="OJ149" i="4"/>
  <c r="AKP121" i="4"/>
  <c r="KS126" i="4"/>
  <c r="SA100" i="4"/>
  <c r="HC122" i="4"/>
  <c r="AKP40" i="4"/>
  <c r="KS139" i="4"/>
  <c r="HC55" i="4"/>
  <c r="HC132" i="4"/>
  <c r="KS104" i="4"/>
  <c r="ZG156" i="4"/>
  <c r="HC129" i="4"/>
  <c r="KS89" i="4"/>
  <c r="SA113" i="4"/>
  <c r="ACW154" i="4"/>
  <c r="KS5" i="4"/>
  <c r="ZG123" i="4"/>
  <c r="ACW119" i="4"/>
  <c r="HC94" i="4"/>
  <c r="AKP142" i="4"/>
  <c r="ZG85" i="4"/>
  <c r="ACW123" i="4"/>
  <c r="AKP85" i="4"/>
  <c r="KS40" i="4"/>
  <c r="ZG82" i="4"/>
  <c r="OJ125" i="4"/>
  <c r="ACW53" i="4"/>
  <c r="ZG147" i="4"/>
  <c r="ZG59" i="4"/>
  <c r="SA149" i="4"/>
  <c r="HC143" i="4"/>
  <c r="AKP32" i="4"/>
  <c r="AKO119" i="4"/>
  <c r="HC12" i="4"/>
  <c r="VQ100" i="4"/>
  <c r="ZG35" i="4"/>
  <c r="HC131" i="4"/>
  <c r="SA38" i="4"/>
  <c r="OJ139" i="4"/>
  <c r="KS133" i="4"/>
  <c r="ACW29" i="4"/>
  <c r="AKP119" i="4"/>
  <c r="AKP81" i="4"/>
  <c r="KS144" i="4"/>
  <c r="OJ135" i="4"/>
  <c r="AKO16" i="4"/>
  <c r="AKP16" i="4"/>
  <c r="AKM81" i="4"/>
  <c r="KS36" i="4"/>
  <c r="KS87" i="4"/>
  <c r="KS110" i="4"/>
  <c r="KS67" i="4"/>
  <c r="ACW7" i="4"/>
  <c r="VQ143" i="4"/>
  <c r="KS70" i="4"/>
  <c r="KS145" i="4"/>
  <c r="ACW61" i="4"/>
  <c r="AKP4" i="4"/>
  <c r="AKN81" i="4"/>
  <c r="ACW103" i="4"/>
  <c r="ACW38" i="4"/>
  <c r="OJ120" i="4"/>
  <c r="VQ84" i="4"/>
  <c r="ACW126" i="4"/>
  <c r="VQ99" i="4"/>
  <c r="AKL81" i="4"/>
  <c r="AKO81" i="4"/>
  <c r="SA30" i="4"/>
  <c r="ACW104" i="4"/>
  <c r="ZG44" i="4"/>
  <c r="HC82" i="4"/>
  <c r="ACW114" i="4"/>
  <c r="KS32" i="4"/>
  <c r="ACW139" i="4"/>
  <c r="ZG133" i="4"/>
  <c r="KS9" i="4"/>
  <c r="HC59" i="4"/>
  <c r="VQ152" i="4"/>
  <c r="SA41" i="4"/>
  <c r="SA138" i="4"/>
  <c r="SA155" i="4"/>
  <c r="KS53" i="4"/>
  <c r="ZG148" i="4"/>
  <c r="OJ11" i="4"/>
  <c r="ZG105" i="4"/>
  <c r="SA97" i="4"/>
  <c r="KS123" i="4"/>
  <c r="ZG122" i="4"/>
  <c r="ZG76" i="4"/>
  <c r="AKP41" i="4"/>
  <c r="OJ50" i="4"/>
  <c r="AKP138" i="4"/>
  <c r="AKP128" i="4"/>
  <c r="ZG21" i="4"/>
  <c r="AKO55" i="4"/>
  <c r="SA72" i="4"/>
  <c r="HC149" i="4"/>
  <c r="ACW162" i="4"/>
  <c r="AKP122" i="4"/>
  <c r="KS33" i="4"/>
  <c r="VQ8" i="4"/>
  <c r="ACW12" i="4"/>
  <c r="OJ35" i="4"/>
  <c r="OJ129" i="4"/>
  <c r="SA156" i="4"/>
  <c r="HC72" i="4"/>
  <c r="OJ52" i="4"/>
  <c r="KS113" i="4"/>
  <c r="HC50" i="4"/>
  <c r="HC22" i="4"/>
  <c r="SA123" i="4"/>
  <c r="SA29" i="4"/>
  <c r="OJ137" i="4"/>
  <c r="VQ111" i="4"/>
  <c r="OJ82" i="4"/>
  <c r="ZG107" i="4"/>
  <c r="OJ147" i="4"/>
  <c r="ZG30" i="4"/>
  <c r="VQ92" i="4"/>
  <c r="ACW39" i="4"/>
  <c r="VQ78" i="4"/>
  <c r="VQ56" i="4"/>
  <c r="OJ89" i="4"/>
  <c r="VQ119" i="4"/>
  <c r="VQ135" i="4"/>
  <c r="ZG128" i="4"/>
  <c r="VQ142" i="4"/>
  <c r="KS49" i="4"/>
  <c r="VQ154" i="4"/>
  <c r="KS100" i="4"/>
  <c r="OJ33" i="4"/>
  <c r="ACW142" i="4"/>
  <c r="VQ85" i="4"/>
  <c r="SA89" i="4"/>
  <c r="VQ49" i="4"/>
  <c r="SA50" i="4"/>
  <c r="KS118" i="4"/>
  <c r="KS122" i="4"/>
  <c r="OJ114" i="4"/>
  <c r="VQ33" i="4"/>
  <c r="OJ121" i="4"/>
  <c r="ZG11" i="4"/>
  <c r="ACW9" i="4"/>
  <c r="ACW121" i="4"/>
  <c r="SA137" i="4"/>
  <c r="ZG8" i="4"/>
  <c r="ZG111" i="4"/>
  <c r="SA35" i="4"/>
  <c r="AKP11" i="4"/>
  <c r="KS55" i="4"/>
  <c r="KS57" i="4"/>
  <c r="VQ29" i="4"/>
  <c r="ACW85" i="4"/>
  <c r="HC125" i="4"/>
  <c r="ZG130" i="4"/>
  <c r="ZG119" i="4"/>
  <c r="OJ100" i="4"/>
  <c r="SA147" i="4"/>
  <c r="VQ70" i="4"/>
  <c r="HC126" i="4"/>
  <c r="ACW107" i="4"/>
  <c r="HC7" i="4"/>
  <c r="HC98" i="4"/>
  <c r="ZG92" i="4"/>
  <c r="AKQ12" i="4"/>
  <c r="OJ5" i="4"/>
  <c r="HC104" i="4"/>
  <c r="ZG146" i="4"/>
  <c r="HC99" i="4"/>
  <c r="VQ113" i="4"/>
  <c r="AKN38" i="4"/>
  <c r="HC139" i="4"/>
  <c r="HC39" i="4"/>
  <c r="OJ123" i="4"/>
  <c r="OJ104" i="4"/>
  <c r="ACW32" i="4"/>
  <c r="VQ53" i="4"/>
  <c r="SA94" i="4"/>
  <c r="KS50" i="4"/>
  <c r="OJ157" i="4"/>
  <c r="AKP98" i="4"/>
  <c r="SA130" i="4"/>
  <c r="ZG56" i="4"/>
  <c r="ZG135" i="4"/>
  <c r="KS149" i="4"/>
  <c r="KY149" i="4"/>
  <c r="OJ49" i="4"/>
  <c r="ACW30" i="4"/>
  <c r="AKP73" i="4"/>
  <c r="AKO12" i="4"/>
  <c r="AKP42" i="4"/>
  <c r="ACW129" i="4"/>
  <c r="VQ115" i="4"/>
  <c r="VV115" i="4"/>
  <c r="AKP39" i="4"/>
  <c r="AKP55" i="4"/>
  <c r="AKP162" i="4"/>
  <c r="AKP58" i="4"/>
  <c r="ACW128" i="4"/>
  <c r="SA37" i="4"/>
  <c r="AKP103" i="4"/>
  <c r="AKP21" i="4"/>
  <c r="ZG152" i="4"/>
  <c r="AKP56" i="4"/>
  <c r="SA121" i="4"/>
  <c r="KS68" i="4"/>
  <c r="OJ144" i="4"/>
  <c r="HC136" i="4"/>
  <c r="KS78" i="4"/>
  <c r="ZG131" i="4"/>
  <c r="OJ110" i="4"/>
  <c r="AKP92" i="4"/>
  <c r="SA65" i="4"/>
  <c r="ZG99" i="4"/>
  <c r="OJ67" i="4"/>
  <c r="KS59" i="4"/>
  <c r="KY59" i="4"/>
  <c r="OJ32" i="4"/>
  <c r="HC161" i="4"/>
  <c r="OJ36" i="4"/>
  <c r="KS80" i="4"/>
  <c r="AKP154" i="4"/>
  <c r="AKP135" i="4"/>
  <c r="ACW150" i="4"/>
  <c r="OJ9" i="4"/>
  <c r="HC61" i="4"/>
  <c r="SA6" i="4"/>
  <c r="ZG134" i="4"/>
  <c r="ACW118" i="4"/>
  <c r="OJ87" i="4"/>
  <c r="SA145" i="4"/>
  <c r="ACW108" i="4"/>
  <c r="HC91" i="4"/>
  <c r="SA120" i="4"/>
  <c r="AKP8" i="4"/>
  <c r="ZG58" i="4"/>
  <c r="AKM68" i="4"/>
  <c r="AKP161" i="4"/>
  <c r="AKP68" i="4"/>
  <c r="AKQ132" i="4"/>
  <c r="HC6" i="4"/>
  <c r="ACW60" i="4"/>
  <c r="ACW5" i="4"/>
  <c r="KS156" i="4"/>
  <c r="AKQ149" i="4"/>
  <c r="SA128" i="4"/>
  <c r="ZG89" i="4"/>
  <c r="AKP22" i="4"/>
  <c r="AKQ141" i="4"/>
  <c r="ACW161" i="4"/>
  <c r="SA150" i="4"/>
  <c r="AKO50" i="4"/>
  <c r="AKM132" i="4"/>
  <c r="AKO141" i="4"/>
  <c r="VQ61" i="4"/>
  <c r="ACW136" i="4"/>
  <c r="ZG4" i="4"/>
  <c r="ZG117" i="4"/>
  <c r="VQ42" i="4"/>
  <c r="OJ81" i="4"/>
  <c r="OP81" i="4"/>
  <c r="ACW98" i="4"/>
  <c r="AKP91" i="4"/>
  <c r="AKP149" i="4"/>
  <c r="HC52" i="4"/>
  <c r="ZG83" i="4"/>
  <c r="AKM141" i="4"/>
  <c r="SA108" i="4"/>
  <c r="OJ134" i="4"/>
  <c r="AKP117" i="4"/>
  <c r="HC35" i="4"/>
  <c r="ZG57" i="4"/>
  <c r="AKO132" i="4"/>
  <c r="HC137" i="4"/>
  <c r="VQ98" i="4"/>
  <c r="AKL132" i="4"/>
  <c r="SA157" i="4"/>
  <c r="HC147" i="4"/>
  <c r="AKO122" i="4"/>
  <c r="AKO69" i="4"/>
  <c r="AKP157" i="4"/>
  <c r="AKP132" i="4"/>
  <c r="VQ162" i="4"/>
  <c r="KS29" i="4"/>
  <c r="VQ14" i="4"/>
  <c r="KS155" i="4"/>
  <c r="AKP60" i="4"/>
  <c r="OJ92" i="4"/>
  <c r="OJ154" i="4"/>
  <c r="ACW69" i="4"/>
  <c r="OJ14" i="4"/>
  <c r="ACW91" i="4"/>
  <c r="VQ73" i="4"/>
  <c r="SA107" i="4"/>
  <c r="AKP57" i="4"/>
  <c r="AKP80" i="4"/>
  <c r="ZG97" i="4"/>
  <c r="OJ59" i="4"/>
  <c r="VQ137" i="4"/>
  <c r="SA105" i="4"/>
  <c r="AKP104" i="4"/>
  <c r="KS161" i="4"/>
  <c r="OJ130" i="4"/>
  <c r="VQ145" i="4"/>
  <c r="VV145" i="4"/>
  <c r="AKO126" i="4"/>
  <c r="HC121" i="4"/>
  <c r="OJ65" i="4"/>
  <c r="HC60" i="4"/>
  <c r="HC101" i="4"/>
  <c r="ACW99" i="4"/>
  <c r="AKP131" i="4"/>
  <c r="VQ120" i="4"/>
  <c r="ZG138" i="4"/>
  <c r="KS91" i="4"/>
  <c r="AKP139" i="4"/>
  <c r="ACW131" i="4"/>
  <c r="OJ80" i="4"/>
  <c r="HC44" i="4"/>
  <c r="KS136" i="4"/>
  <c r="ACW134" i="4"/>
  <c r="ZG155" i="4"/>
  <c r="ACW143" i="4"/>
  <c r="SA144" i="4"/>
  <c r="ACW132" i="4"/>
  <c r="ADB132" i="4"/>
  <c r="AKP150" i="4"/>
  <c r="HC16" i="4"/>
  <c r="HC83" i="4"/>
  <c r="OJ68" i="4"/>
  <c r="OJ22" i="4"/>
  <c r="SA110" i="4"/>
  <c r="SA67" i="4"/>
  <c r="CY81" i="4"/>
  <c r="SA36" i="4"/>
  <c r="AKP118" i="4"/>
  <c r="VQ148" i="4"/>
  <c r="AKP114" i="4"/>
  <c r="AKP125" i="4"/>
  <c r="AKO148" i="4"/>
  <c r="AKP152" i="4"/>
  <c r="HC117" i="4"/>
  <c r="VQ54" i="4"/>
  <c r="AKP61" i="4"/>
  <c r="AKO108" i="4"/>
  <c r="HC127" i="4"/>
  <c r="HC89" i="4"/>
  <c r="SA70" i="4"/>
  <c r="SA81" i="4"/>
  <c r="VQ127" i="4"/>
  <c r="CX38" i="4"/>
  <c r="CZ38" i="4"/>
  <c r="AKL34" i="4"/>
  <c r="DA38" i="4"/>
  <c r="AKE86" i="4"/>
  <c r="AKO53" i="4"/>
  <c r="AKL65" i="4"/>
  <c r="DF38" i="4"/>
  <c r="AI37" i="3"/>
  <c r="AKN35" i="4"/>
  <c r="AKO34" i="4"/>
  <c r="AKL108" i="4"/>
  <c r="AKO61" i="4"/>
  <c r="AKO137" i="4"/>
  <c r="AKM34" i="4"/>
  <c r="AKP34" i="4"/>
  <c r="AKO11" i="4"/>
  <c r="AKO9" i="4"/>
  <c r="DI38" i="4"/>
  <c r="AKP108" i="4"/>
  <c r="AKM61" i="4"/>
  <c r="CT38" i="4"/>
  <c r="DH38" i="4"/>
  <c r="AJ37" i="3"/>
  <c r="DG38" i="4"/>
  <c r="CU38" i="4"/>
  <c r="CV38" i="4"/>
  <c r="AKG66" i="4"/>
  <c r="AKO136" i="4"/>
  <c r="AKO96" i="4"/>
  <c r="AKO30" i="4"/>
  <c r="AKO65" i="4"/>
  <c r="AKO146" i="4"/>
  <c r="AKO127" i="4"/>
  <c r="CX10" i="4"/>
  <c r="AKG128" i="4"/>
  <c r="AKO5" i="4"/>
  <c r="AKO29" i="4"/>
  <c r="AKF128" i="4"/>
  <c r="AKG64" i="4"/>
  <c r="AKO99" i="4"/>
  <c r="AKF64" i="4"/>
  <c r="AKH115" i="4"/>
  <c r="AKO110" i="4"/>
  <c r="AKO107" i="4"/>
  <c r="AKO49" i="4"/>
  <c r="AKG115" i="4"/>
  <c r="AKL120" i="4"/>
  <c r="AKO43" i="4"/>
  <c r="AKL70" i="4"/>
  <c r="DA157" i="4"/>
  <c r="AKO103" i="4"/>
  <c r="AKN41" i="4"/>
  <c r="AKM48" i="4"/>
  <c r="AKO21" i="4"/>
  <c r="AKO48" i="4"/>
  <c r="AKL48" i="4"/>
  <c r="AKP96" i="4"/>
  <c r="AKO32" i="4"/>
  <c r="AKP136" i="4"/>
  <c r="CV82" i="4"/>
  <c r="AKP48" i="4"/>
  <c r="AKL21" i="4"/>
  <c r="AKO60" i="4"/>
  <c r="CX69" i="4"/>
  <c r="AKN103" i="4"/>
  <c r="AKO73" i="4"/>
  <c r="AKL47" i="4"/>
  <c r="AKP10" i="4"/>
  <c r="AKM10" i="4"/>
  <c r="AKM159" i="4"/>
  <c r="AKP30" i="4"/>
  <c r="AKO97" i="4"/>
  <c r="AKP123" i="4"/>
  <c r="AKP159" i="4"/>
  <c r="AKL159" i="4"/>
  <c r="AKN159" i="4"/>
  <c r="AKN96" i="4"/>
  <c r="AKO7" i="4"/>
  <c r="AKP151" i="4"/>
  <c r="AKM27" i="4"/>
  <c r="AKO70" i="4"/>
  <c r="AKP78" i="4"/>
  <c r="AKP95" i="4"/>
  <c r="AKO14" i="4"/>
  <c r="AKP43" i="4"/>
  <c r="AKO72" i="4"/>
  <c r="AKN27" i="4"/>
  <c r="AKO106" i="4"/>
  <c r="AKN14" i="4"/>
  <c r="AKP70" i="4"/>
  <c r="AKO27" i="4"/>
  <c r="AKM14" i="4"/>
  <c r="AKO105" i="4"/>
  <c r="AKP27" i="4"/>
  <c r="AKP49" i="4"/>
  <c r="AKP50" i="4"/>
  <c r="AKP110" i="4"/>
  <c r="AKP84" i="4"/>
  <c r="AKO89" i="4"/>
  <c r="AKP140" i="4"/>
  <c r="AKO125" i="4"/>
  <c r="AKK115" i="4"/>
  <c r="AKP115" i="4"/>
  <c r="AKN115" i="4"/>
  <c r="AKO59" i="4"/>
  <c r="AKM115" i="4"/>
  <c r="AKO115" i="4"/>
  <c r="AKO114" i="4"/>
  <c r="AKM135" i="4"/>
  <c r="AKM119" i="4"/>
  <c r="AKN50" i="4"/>
  <c r="AKO76" i="4"/>
  <c r="AKM89" i="4"/>
  <c r="AKN135" i="4"/>
  <c r="AKO154" i="4"/>
  <c r="CY103" i="4"/>
  <c r="CX115" i="4"/>
  <c r="CZ115" i="4"/>
  <c r="CW103" i="4"/>
  <c r="CW115" i="4"/>
  <c r="CZ103" i="4"/>
  <c r="AKM120" i="4"/>
  <c r="DH103" i="4"/>
  <c r="AJ102" i="3"/>
  <c r="DH115" i="4"/>
  <c r="AJ114" i="3"/>
  <c r="AKL78" i="4"/>
  <c r="AKP120" i="4"/>
  <c r="CV103" i="4"/>
  <c r="CX103" i="4"/>
  <c r="CV115" i="4"/>
  <c r="CU103" i="4"/>
  <c r="CT103" i="4"/>
  <c r="AKM130" i="4"/>
  <c r="AKL117" i="4"/>
  <c r="DG115" i="4"/>
  <c r="CT115" i="4"/>
  <c r="DG103" i="4"/>
  <c r="DI115" i="4"/>
  <c r="CU115" i="4"/>
  <c r="AKO128" i="4"/>
  <c r="AKO120" i="4"/>
  <c r="DI103" i="4"/>
  <c r="AKO152" i="4"/>
  <c r="DA115" i="4"/>
  <c r="DA103" i="4"/>
  <c r="DF115" i="4"/>
  <c r="AI114" i="3"/>
  <c r="DF103" i="4"/>
  <c r="AI102" i="3"/>
  <c r="AKO44" i="4"/>
  <c r="AKP148" i="4"/>
  <c r="AKO130" i="4"/>
  <c r="AKO145" i="4"/>
  <c r="AKN125" i="4"/>
  <c r="AKO144" i="4"/>
  <c r="AKO111" i="4"/>
  <c r="AKL88" i="4"/>
  <c r="AKO138" i="4"/>
  <c r="AKO37" i="4"/>
  <c r="AKO91" i="4"/>
  <c r="AKO98" i="4"/>
  <c r="AKO157" i="4"/>
  <c r="DH50" i="4"/>
  <c r="AJ49" i="3"/>
  <c r="AKO101" i="4"/>
  <c r="DA50" i="4"/>
  <c r="CX50" i="4"/>
  <c r="CW50" i="4"/>
  <c r="AKP133" i="4"/>
  <c r="CT50" i="4"/>
  <c r="CU50" i="4"/>
  <c r="CV50" i="4"/>
  <c r="CY50" i="4"/>
  <c r="AKO8" i="4"/>
  <c r="CZ50" i="4"/>
  <c r="DF50" i="4"/>
  <c r="AI49" i="3"/>
  <c r="DG50" i="4"/>
  <c r="AKO150" i="4"/>
  <c r="AKN22" i="4"/>
  <c r="AKO113" i="4"/>
  <c r="AKO142" i="4"/>
  <c r="DI50" i="4"/>
  <c r="CU104" i="4"/>
  <c r="AKP107" i="4"/>
  <c r="AKM112" i="4"/>
  <c r="CX46" i="4"/>
  <c r="AKO85" i="4"/>
  <c r="AKO112" i="4"/>
  <c r="CW59" i="4"/>
  <c r="AKP143" i="4"/>
  <c r="AKN107" i="4"/>
  <c r="AKO20" i="4"/>
  <c r="AKO118" i="4"/>
  <c r="HD34" i="4"/>
  <c r="HD37" i="4"/>
  <c r="AKL153" i="4"/>
  <c r="AKO129" i="4"/>
  <c r="AKO36" i="4"/>
  <c r="HD119" i="4"/>
  <c r="AKO94" i="4"/>
  <c r="AKO39" i="4"/>
  <c r="AKO131" i="4"/>
  <c r="AKO139" i="4"/>
  <c r="AKO38" i="4"/>
  <c r="AKP99" i="4"/>
  <c r="AKM38" i="4"/>
  <c r="AKN149" i="4"/>
  <c r="DI20" i="4"/>
  <c r="AKM99" i="4"/>
  <c r="CU140" i="4"/>
  <c r="AKP38" i="4"/>
  <c r="AKN99" i="4"/>
  <c r="AKN139" i="4"/>
  <c r="AKL38" i="4"/>
  <c r="AKK38" i="4"/>
  <c r="AKL99" i="4"/>
  <c r="AKO6" i="4"/>
  <c r="AKN161" i="4"/>
  <c r="AKM39" i="4"/>
  <c r="AKL94" i="4"/>
  <c r="AKP5" i="4"/>
  <c r="AKO124" i="4"/>
  <c r="AKK5" i="4"/>
  <c r="AKN124" i="4"/>
  <c r="AKM124" i="4"/>
  <c r="AKP62" i="4"/>
  <c r="AKM87" i="4"/>
  <c r="AKN87" i="4"/>
  <c r="AKL58" i="4"/>
  <c r="AKL87" i="4"/>
  <c r="AKO87" i="4"/>
  <c r="AKO92" i="4"/>
  <c r="AKL62" i="4"/>
  <c r="AKM62" i="4"/>
  <c r="AKO42" i="4"/>
  <c r="AKO57" i="4"/>
  <c r="AKN62" i="4"/>
  <c r="AKO83" i="4"/>
  <c r="AKO80" i="4"/>
  <c r="AKO67" i="4"/>
  <c r="AKN65" i="4"/>
  <c r="AKP46" i="4"/>
  <c r="AKO56" i="4"/>
  <c r="CV72" i="4"/>
  <c r="AKP155" i="4"/>
  <c r="AKP146" i="4"/>
  <c r="AKP126" i="4"/>
  <c r="AKO4" i="4"/>
  <c r="AKP127" i="4"/>
  <c r="AKO121" i="4"/>
  <c r="AKL146" i="4"/>
  <c r="AKM5" i="4"/>
  <c r="AKN126" i="4"/>
  <c r="AKL56" i="4"/>
  <c r="AKP65" i="4"/>
  <c r="AKO54" i="4"/>
  <c r="AKL151" i="4"/>
  <c r="AKM136" i="4"/>
  <c r="AKN73" i="4"/>
  <c r="AKO104" i="4"/>
  <c r="AKO82" i="4"/>
  <c r="AKM123" i="4"/>
  <c r="AKO33" i="4"/>
  <c r="CX54" i="4"/>
  <c r="AKM88" i="4"/>
  <c r="AKN105" i="4"/>
  <c r="DF54" i="4"/>
  <c r="AI53" i="3"/>
  <c r="CV23" i="4"/>
  <c r="AKN70" i="4"/>
  <c r="AKO88" i="4"/>
  <c r="AKM20" i="4"/>
  <c r="HD42" i="4"/>
  <c r="AKN88" i="4"/>
  <c r="AKJ147" i="4"/>
  <c r="AKL127" i="4"/>
  <c r="AKL135" i="4"/>
  <c r="AKO135" i="4"/>
  <c r="AKN6" i="4"/>
  <c r="AKM29" i="4"/>
  <c r="AKM42" i="4"/>
  <c r="AKL60" i="4"/>
  <c r="CX35" i="4"/>
  <c r="AKL157" i="4"/>
  <c r="CZ141" i="4"/>
  <c r="AKL4" i="4"/>
  <c r="AKM156" i="4"/>
  <c r="AKN130" i="4"/>
  <c r="AKN157" i="4"/>
  <c r="DA142" i="4"/>
  <c r="AKM133" i="4"/>
  <c r="AKL57" i="4"/>
  <c r="AKM32" i="4"/>
  <c r="AKL55" i="4"/>
  <c r="AKN138" i="4"/>
  <c r="AKL143" i="4"/>
  <c r="AKL91" i="4"/>
  <c r="AKM91" i="4"/>
  <c r="CU128" i="4"/>
  <c r="AKM100" i="4"/>
  <c r="AKN97" i="4"/>
  <c r="CZ152" i="4"/>
  <c r="AKN76" i="4"/>
  <c r="AKL37" i="4"/>
  <c r="DI22" i="4"/>
  <c r="AKM44" i="4"/>
  <c r="AKN30" i="4"/>
  <c r="DH135" i="4"/>
  <c r="AJ134" i="3"/>
  <c r="AKO68" i="4"/>
  <c r="AKN68" i="4"/>
  <c r="AKM134" i="4"/>
  <c r="AKN91" i="4"/>
  <c r="AKL68" i="4"/>
  <c r="AKM59" i="4"/>
  <c r="AKN120" i="4"/>
  <c r="AKJ131" i="4"/>
  <c r="AKM72" i="4"/>
  <c r="AKN152" i="4"/>
  <c r="AKM36" i="4"/>
  <c r="AKN129" i="4"/>
  <c r="AKL67" i="4"/>
  <c r="AKN12" i="4"/>
  <c r="CY8" i="4"/>
  <c r="AKN111" i="4"/>
  <c r="AKO47" i="4"/>
  <c r="AKJ47" i="4"/>
  <c r="AKK47" i="4"/>
  <c r="AKM6" i="4"/>
  <c r="AKN110" i="4"/>
  <c r="DH54" i="4"/>
  <c r="AJ53" i="3"/>
  <c r="AKM128" i="4"/>
  <c r="AKM16" i="4"/>
  <c r="CZ157" i="4"/>
  <c r="AKO117" i="4"/>
  <c r="AKN117" i="4"/>
  <c r="AKN47" i="4"/>
  <c r="AKN83" i="4"/>
  <c r="AKN98" i="4"/>
  <c r="CX157" i="4"/>
  <c r="DI157" i="4"/>
  <c r="CY157" i="4"/>
  <c r="DH157" i="4"/>
  <c r="AJ156" i="3"/>
  <c r="AKM47" i="4"/>
  <c r="AKL122" i="4"/>
  <c r="CU157" i="4"/>
  <c r="CV157" i="4"/>
  <c r="AKN92" i="4"/>
  <c r="AKN142" i="4"/>
  <c r="CT157" i="4"/>
  <c r="DG157" i="4"/>
  <c r="CW157" i="4"/>
  <c r="DF157" i="4"/>
  <c r="AI156" i="3"/>
  <c r="AKM144" i="4"/>
  <c r="AKN113" i="4"/>
  <c r="AKL118" i="4"/>
  <c r="AKM8" i="4"/>
  <c r="AKN69" i="4"/>
  <c r="AKM22" i="4"/>
  <c r="AKM35" i="4"/>
  <c r="AKO22" i="4"/>
  <c r="AKM41" i="4"/>
  <c r="AKN58" i="4"/>
  <c r="AKL22" i="4"/>
  <c r="AKM58" i="4"/>
  <c r="AKK35" i="4"/>
  <c r="AKO41" i="4"/>
  <c r="AKL33" i="4"/>
  <c r="AKM7" i="4"/>
  <c r="AKO58" i="4"/>
  <c r="AKO35" i="4"/>
  <c r="HD97" i="4"/>
  <c r="AKN104" i="4"/>
  <c r="AKN121" i="4"/>
  <c r="AKL104" i="4"/>
  <c r="AKM9" i="4"/>
  <c r="AKL145" i="4"/>
  <c r="AKM11" i="4"/>
  <c r="AKM145" i="4"/>
  <c r="AKM43" i="4"/>
  <c r="AKN150" i="4"/>
  <c r="CX4" i="4"/>
  <c r="AKM85" i="4"/>
  <c r="AKM121" i="4"/>
  <c r="AKN145" i="4"/>
  <c r="AKK154" i="4"/>
  <c r="AKL140" i="4"/>
  <c r="AKM104" i="4"/>
  <c r="AKN82" i="4"/>
  <c r="AKN137" i="4"/>
  <c r="AKN155" i="4"/>
  <c r="AKM114" i="4"/>
  <c r="AKL106" i="4"/>
  <c r="AKL54" i="4"/>
  <c r="VR31" i="4"/>
  <c r="ZH139" i="4"/>
  <c r="SB37" i="4"/>
  <c r="VR37" i="4"/>
  <c r="SB60" i="4"/>
  <c r="SB110" i="4"/>
  <c r="ACX136" i="4"/>
  <c r="DI155" i="4"/>
  <c r="CW10" i="4"/>
  <c r="VR105" i="4"/>
  <c r="CV89" i="4"/>
  <c r="SB154" i="4"/>
  <c r="ZH92" i="4"/>
  <c r="ZH110" i="4"/>
  <c r="OK119" i="4"/>
  <c r="SB105" i="4"/>
  <c r="SB136" i="4"/>
  <c r="DG55" i="4"/>
  <c r="OK105" i="4"/>
  <c r="CU31" i="4"/>
  <c r="KT74" i="4"/>
  <c r="CT149" i="4"/>
  <c r="CY70" i="4"/>
  <c r="DI61" i="4"/>
  <c r="VR76" i="4"/>
  <c r="DF129" i="4"/>
  <c r="AI128" i="3"/>
  <c r="SB27" i="4"/>
  <c r="VR144" i="4"/>
  <c r="VR43" i="4"/>
  <c r="ZH97" i="4"/>
  <c r="OK92" i="4"/>
  <c r="ZH119" i="4"/>
  <c r="SB31" i="4"/>
  <c r="ZH21" i="4"/>
  <c r="CZ16" i="4"/>
  <c r="ACX74" i="4"/>
  <c r="ACX76" i="4"/>
  <c r="ACX119" i="4"/>
  <c r="SB67" i="4"/>
  <c r="CW113" i="4"/>
  <c r="ACX144" i="4"/>
  <c r="OK31" i="4"/>
  <c r="ACX43" i="4"/>
  <c r="KT37" i="4"/>
  <c r="ACX35" i="4"/>
  <c r="KT43" i="4"/>
  <c r="CU30" i="4"/>
  <c r="DF104" i="4"/>
  <c r="AI103" i="3"/>
  <c r="KT60" i="4"/>
  <c r="CY16" i="4"/>
  <c r="DH128" i="4"/>
  <c r="AJ127" i="3"/>
  <c r="AKN5" i="4"/>
  <c r="AKL100" i="4"/>
  <c r="AKL5" i="4"/>
  <c r="AKL126" i="4"/>
  <c r="DA128" i="4"/>
  <c r="CU16" i="4"/>
  <c r="CW128" i="4"/>
  <c r="CT16" i="4"/>
  <c r="CV128" i="4"/>
  <c r="AKM126" i="4"/>
  <c r="DI16" i="4"/>
  <c r="AKN100" i="4"/>
  <c r="ZH43" i="4"/>
  <c r="DH16" i="4"/>
  <c r="AJ15" i="3"/>
  <c r="OK139" i="4"/>
  <c r="DG16" i="4"/>
  <c r="DF128" i="4"/>
  <c r="AI127" i="3"/>
  <c r="CT128" i="4"/>
  <c r="HD76" i="4"/>
  <c r="DF16" i="4"/>
  <c r="AI15" i="3"/>
  <c r="CX128" i="4"/>
  <c r="DG128" i="4"/>
  <c r="CZ128" i="4"/>
  <c r="CW16" i="4"/>
  <c r="DA16" i="4"/>
  <c r="CY128" i="4"/>
  <c r="AKK100" i="4"/>
  <c r="HD69" i="4"/>
  <c r="DF138" i="4"/>
  <c r="AI137" i="3"/>
  <c r="DI138" i="4"/>
  <c r="CV129" i="4"/>
  <c r="AKL152" i="4"/>
  <c r="AKN84" i="4"/>
  <c r="AKJ66" i="4"/>
  <c r="CW129" i="4"/>
  <c r="AKI66" i="4"/>
  <c r="CU149" i="4"/>
  <c r="DH31" i="4"/>
  <c r="AJ30" i="3"/>
  <c r="AKN57" i="4"/>
  <c r="DA138" i="4"/>
  <c r="DF56" i="4"/>
  <c r="AI55" i="3"/>
  <c r="CY56" i="4"/>
  <c r="DI56" i="4"/>
  <c r="DH56" i="4"/>
  <c r="AJ55" i="3"/>
  <c r="CU56" i="4"/>
  <c r="CT56" i="4"/>
  <c r="CV56" i="4"/>
  <c r="CX56" i="4"/>
  <c r="CW56" i="4"/>
  <c r="DA56" i="4"/>
  <c r="DG138" i="4"/>
  <c r="CZ138" i="4"/>
  <c r="CZ31" i="4"/>
  <c r="AKL32" i="4"/>
  <c r="AKN106" i="4"/>
  <c r="DH138" i="4"/>
  <c r="AJ137" i="3"/>
  <c r="AKL84" i="4"/>
  <c r="AKN66" i="4"/>
  <c r="VR119" i="4"/>
  <c r="CT138" i="4"/>
  <c r="CV149" i="4"/>
  <c r="CV70" i="4"/>
  <c r="DH129" i="4"/>
  <c r="AJ128" i="3"/>
  <c r="AKM152" i="4"/>
  <c r="AKK84" i="4"/>
  <c r="AKJ84" i="4"/>
  <c r="AKM66" i="4"/>
  <c r="CU138" i="4"/>
  <c r="CW138" i="4"/>
  <c r="CX149" i="4"/>
  <c r="DH61" i="4"/>
  <c r="AJ60" i="3"/>
  <c r="CU70" i="4"/>
  <c r="AKM84" i="4"/>
  <c r="CV138" i="4"/>
  <c r="DA149" i="4"/>
  <c r="ACX99" i="4"/>
  <c r="CY61" i="4"/>
  <c r="DG61" i="4"/>
  <c r="CT70" i="4"/>
  <c r="CZ129" i="4"/>
  <c r="AKN32" i="4"/>
  <c r="AKN90" i="4"/>
  <c r="HD74" i="4"/>
  <c r="CX138" i="4"/>
  <c r="DF61" i="4"/>
  <c r="AI60" i="3"/>
  <c r="CX129" i="4"/>
  <c r="CX70" i="4"/>
  <c r="AKM57" i="4"/>
  <c r="DI129" i="4"/>
  <c r="CY138" i="4"/>
  <c r="DH149" i="4"/>
  <c r="AJ148" i="3"/>
  <c r="ZH117" i="4"/>
  <c r="CU129" i="4"/>
  <c r="AKM106" i="4"/>
  <c r="ZH154" i="4"/>
  <c r="DH14" i="4"/>
  <c r="AJ13" i="3"/>
  <c r="CW149" i="4"/>
  <c r="CX61" i="4"/>
  <c r="CT129" i="4"/>
  <c r="DI31" i="4"/>
  <c r="VR136" i="4"/>
  <c r="CY149" i="4"/>
  <c r="DA61" i="4"/>
  <c r="CY129" i="4"/>
  <c r="AKN133" i="4"/>
  <c r="AKL105" i="4"/>
  <c r="CZ124" i="4"/>
  <c r="AKJ106" i="4"/>
  <c r="CZ149" i="4"/>
  <c r="CU61" i="4"/>
  <c r="AKL133" i="4"/>
  <c r="AKM105" i="4"/>
  <c r="AKL161" i="4"/>
  <c r="CW61" i="4"/>
  <c r="AKM161" i="4"/>
  <c r="AKL90" i="4"/>
  <c r="KT92" i="4"/>
  <c r="DF149" i="4"/>
  <c r="AI148" i="3"/>
  <c r="DG129" i="4"/>
  <c r="DG149" i="4"/>
  <c r="CT61" i="4"/>
  <c r="AKI57" i="4"/>
  <c r="DI149" i="4"/>
  <c r="DA31" i="4"/>
  <c r="CV61" i="4"/>
  <c r="KT34" i="4"/>
  <c r="ACX161" i="4"/>
  <c r="AKL50" i="4"/>
  <c r="AKN33" i="4"/>
  <c r="OK136" i="4"/>
  <c r="AKL103" i="4"/>
  <c r="ACX34" i="4"/>
  <c r="AKM50" i="4"/>
  <c r="AKM103" i="4"/>
  <c r="AKM108" i="4"/>
  <c r="CV32" i="4"/>
  <c r="AKM33" i="4"/>
  <c r="VR154" i="4"/>
  <c r="AKM21" i="4"/>
  <c r="ACX125" i="4"/>
  <c r="AKN21" i="4"/>
  <c r="AKI33" i="4"/>
  <c r="AKN108" i="4"/>
  <c r="ZH112" i="4"/>
  <c r="VR117" i="4"/>
  <c r="AKN134" i="4"/>
  <c r="OK27" i="4"/>
  <c r="CU159" i="4"/>
  <c r="HD27" i="4"/>
  <c r="ANS17" i="4"/>
  <c r="SB34" i="4"/>
  <c r="AKJ128" i="4"/>
  <c r="KT27" i="4"/>
  <c r="CT20" i="4"/>
  <c r="DG54" i="4"/>
  <c r="AKM143" i="4"/>
  <c r="CW54" i="4"/>
  <c r="AKK67" i="4"/>
  <c r="ZH76" i="4"/>
  <c r="AKJ74" i="4"/>
  <c r="CV20" i="4"/>
  <c r="AKM70" i="4"/>
  <c r="AKL74" i="4"/>
  <c r="AKK74" i="4"/>
  <c r="AKK138" i="4"/>
  <c r="AKL149" i="4"/>
  <c r="VR60" i="4"/>
  <c r="CW20" i="4"/>
  <c r="AKK143" i="4"/>
  <c r="AKL61" i="4"/>
  <c r="CY54" i="4"/>
  <c r="CX20" i="4"/>
  <c r="DA54" i="4"/>
  <c r="ACX154" i="4"/>
  <c r="DA20" i="4"/>
  <c r="CY20" i="4"/>
  <c r="CZ54" i="4"/>
  <c r="AKJ143" i="4"/>
  <c r="HD21" i="4"/>
  <c r="CZ20" i="4"/>
  <c r="AKM146" i="4"/>
  <c r="AKM149" i="4"/>
  <c r="AKI61" i="4"/>
  <c r="AKN143" i="4"/>
  <c r="AKL129" i="4"/>
  <c r="CV54" i="4"/>
  <c r="AKN146" i="4"/>
  <c r="AKM129" i="4"/>
  <c r="AKL14" i="4"/>
  <c r="AKM67" i="4"/>
  <c r="AKN74" i="4"/>
  <c r="AKI67" i="4"/>
  <c r="OK100" i="4"/>
  <c r="CU54" i="4"/>
  <c r="AKM138" i="4"/>
  <c r="AKL138" i="4"/>
  <c r="AKJ138" i="4"/>
  <c r="AKN61" i="4"/>
  <c r="OK110" i="4"/>
  <c r="CT54" i="4"/>
  <c r="AKI138" i="4"/>
  <c r="AKN67" i="4"/>
  <c r="DG162" i="4"/>
  <c r="AKJ67" i="4"/>
  <c r="DH20" i="4"/>
  <c r="AJ19" i="3"/>
  <c r="DF20" i="4"/>
  <c r="AI19" i="3"/>
  <c r="AKI143" i="4"/>
  <c r="DG20" i="4"/>
  <c r="DI54" i="4"/>
  <c r="OK112" i="4"/>
  <c r="AKK70" i="4"/>
  <c r="AKK124" i="4"/>
  <c r="AKK149" i="4"/>
  <c r="DF55" i="4"/>
  <c r="AI54" i="3"/>
  <c r="ACX110" i="4"/>
  <c r="KT161" i="4"/>
  <c r="AKK66" i="4"/>
  <c r="CZ61" i="4"/>
  <c r="DA129" i="4"/>
  <c r="AKJ32" i="4"/>
  <c r="DI70" i="4"/>
  <c r="CY3" i="4"/>
  <c r="AKM142" i="4"/>
  <c r="CZ46" i="4"/>
  <c r="AKL142" i="4"/>
  <c r="AKK142" i="4"/>
  <c r="HD154" i="4"/>
  <c r="CV55" i="4"/>
  <c r="AKL114" i="4"/>
  <c r="DG7" i="4"/>
  <c r="AKL72" i="4"/>
  <c r="AKM3" i="4"/>
  <c r="AKN3" i="4"/>
  <c r="DG39" i="4"/>
  <c r="CT55" i="4"/>
  <c r="AKL73" i="4"/>
  <c r="CU55" i="4"/>
  <c r="AKM73" i="4"/>
  <c r="ACX92" i="4"/>
  <c r="CW55" i="4"/>
  <c r="AKN114" i="4"/>
  <c r="CX55" i="4"/>
  <c r="CY55" i="4"/>
  <c r="CZ55" i="4"/>
  <c r="DG101" i="4"/>
  <c r="DA94" i="4"/>
  <c r="AKJ114" i="4"/>
  <c r="DA55" i="4"/>
  <c r="SB119" i="4"/>
  <c r="DH55" i="4"/>
  <c r="AJ54" i="3"/>
  <c r="DI55" i="4"/>
  <c r="KT125" i="4"/>
  <c r="AKN72" i="4"/>
  <c r="DF105" i="4"/>
  <c r="AI104" i="3"/>
  <c r="AKJ103" i="4"/>
  <c r="CU84" i="4"/>
  <c r="SB74" i="4"/>
  <c r="CW72" i="4"/>
  <c r="CW133" i="4"/>
  <c r="CV106" i="4"/>
  <c r="DA72" i="4"/>
  <c r="AKK155" i="4"/>
  <c r="DH72" i="4"/>
  <c r="AJ71" i="3"/>
  <c r="AKL137" i="4"/>
  <c r="AKL83" i="4"/>
  <c r="AKL98" i="4"/>
  <c r="AKL10" i="4"/>
  <c r="AKM147" i="4"/>
  <c r="SB117" i="4"/>
  <c r="CX72" i="4"/>
  <c r="CV153" i="4"/>
  <c r="AKI155" i="4"/>
  <c r="CY72" i="4"/>
  <c r="AKN147" i="4"/>
  <c r="CZ72" i="4"/>
  <c r="AKL147" i="4"/>
  <c r="AKN136" i="4"/>
  <c r="AKL119" i="4"/>
  <c r="AKN10" i="4"/>
  <c r="HD161" i="4"/>
  <c r="AKM82" i="4"/>
  <c r="AKM155" i="4"/>
  <c r="AKN119" i="4"/>
  <c r="DF72" i="4"/>
  <c r="AI71" i="3"/>
  <c r="HD112" i="4"/>
  <c r="AKK147" i="4"/>
  <c r="AKJ155" i="4"/>
  <c r="HD110" i="4"/>
  <c r="AKL82" i="4"/>
  <c r="DG72" i="4"/>
  <c r="SB104" i="4"/>
  <c r="DI72" i="4"/>
  <c r="AKM83" i="4"/>
  <c r="AKI147" i="4"/>
  <c r="AKL155" i="4"/>
  <c r="CY89" i="4"/>
  <c r="CT72" i="4"/>
  <c r="AKL136" i="4"/>
  <c r="AKM137" i="4"/>
  <c r="VR27" i="4"/>
  <c r="AKM98" i="4"/>
  <c r="OK21" i="4"/>
  <c r="CU72" i="4"/>
  <c r="HD125" i="4"/>
  <c r="AKL31" i="4"/>
  <c r="AKM65" i="4"/>
  <c r="AKK31" i="4"/>
  <c r="AKI157" i="4"/>
  <c r="AKM157" i="4"/>
  <c r="OK154" i="4"/>
  <c r="AKK65" i="4"/>
  <c r="AKM111" i="4"/>
  <c r="CV4" i="4"/>
  <c r="DF131" i="4"/>
  <c r="AI130" i="3"/>
  <c r="AKI87" i="4"/>
  <c r="CW6" i="4"/>
  <c r="AKK58" i="4"/>
  <c r="HD136" i="4"/>
  <c r="AKL121" i="4"/>
  <c r="AKK68" i="4"/>
  <c r="AKJ135" i="4"/>
  <c r="VR42" i="4"/>
  <c r="CW4" i="4"/>
  <c r="ZH65" i="4"/>
  <c r="AKL41" i="4"/>
  <c r="ZH136" i="4"/>
  <c r="DG131" i="4"/>
  <c r="CU4" i="4"/>
  <c r="AKM150" i="4"/>
  <c r="AKN151" i="4"/>
  <c r="ACX117" i="4"/>
  <c r="CT4" i="4"/>
  <c r="DI4" i="4"/>
  <c r="SB148" i="4"/>
  <c r="AKL111" i="4"/>
  <c r="CW131" i="4"/>
  <c r="DH4" i="4"/>
  <c r="AJ3" i="3"/>
  <c r="AKM151" i="4"/>
  <c r="HD139" i="4"/>
  <c r="DG4" i="4"/>
  <c r="AKL150" i="4"/>
  <c r="DA131" i="4"/>
  <c r="DF4" i="4"/>
  <c r="AI3" i="3"/>
  <c r="OK60" i="4"/>
  <c r="SB43" i="4"/>
  <c r="SB125" i="4"/>
  <c r="CZ131" i="4"/>
  <c r="CY4" i="4"/>
  <c r="DH131" i="4"/>
  <c r="AJ130" i="3"/>
  <c r="CX131" i="4"/>
  <c r="CT131" i="4"/>
  <c r="SB161" i="4"/>
  <c r="CY131" i="4"/>
  <c r="DA4" i="4"/>
  <c r="CV131" i="4"/>
  <c r="CU131" i="4"/>
  <c r="AKI91" i="4"/>
  <c r="KT104" i="4"/>
  <c r="DI131" i="4"/>
  <c r="CZ4" i="4"/>
  <c r="ACX67" i="4"/>
  <c r="AKI85" i="4"/>
  <c r="HD105" i="4"/>
  <c r="AKK44" i="4"/>
  <c r="DA113" i="4"/>
  <c r="OK35" i="4"/>
  <c r="CX155" i="4"/>
  <c r="CY10" i="4"/>
  <c r="AKN156" i="4"/>
  <c r="AKM4" i="4"/>
  <c r="AKI131" i="4"/>
  <c r="AKK131" i="4"/>
  <c r="CZ155" i="4"/>
  <c r="DG10" i="4"/>
  <c r="CZ10" i="4"/>
  <c r="AKN4" i="4"/>
  <c r="AKM131" i="4"/>
  <c r="AKL154" i="4"/>
  <c r="VR92" i="4"/>
  <c r="CU147" i="4"/>
  <c r="DA155" i="4"/>
  <c r="CV10" i="4"/>
  <c r="DA10" i="4"/>
  <c r="DI10" i="4"/>
  <c r="AKM154" i="4"/>
  <c r="AKL59" i="4"/>
  <c r="AKK130" i="4"/>
  <c r="DH108" i="4"/>
  <c r="AJ107" i="3"/>
  <c r="CV98" i="4"/>
  <c r="CT155" i="4"/>
  <c r="DA98" i="4"/>
  <c r="AKN154" i="4"/>
  <c r="CZ41" i="4"/>
  <c r="CT98" i="4"/>
  <c r="DH155" i="4"/>
  <c r="AJ154" i="3"/>
  <c r="DF155" i="4"/>
  <c r="AI154" i="3"/>
  <c r="DF10" i="4"/>
  <c r="AI9" i="3"/>
  <c r="DG155" i="4"/>
  <c r="DG98" i="4"/>
  <c r="CX98" i="4"/>
  <c r="DG82" i="4"/>
  <c r="AKL130" i="4"/>
  <c r="AKN140" i="4"/>
  <c r="DI98" i="4"/>
  <c r="CT82" i="4"/>
  <c r="CU155" i="4"/>
  <c r="CY155" i="4"/>
  <c r="DA82" i="4"/>
  <c r="CW155" i="4"/>
  <c r="ZH42" i="4"/>
  <c r="DH98" i="4"/>
  <c r="AJ97" i="3"/>
  <c r="DH10" i="4"/>
  <c r="AJ9" i="3"/>
  <c r="AKL131" i="4"/>
  <c r="AKN153" i="4"/>
  <c r="AKL156" i="4"/>
  <c r="DA125" i="4"/>
  <c r="CV155" i="4"/>
  <c r="DI82" i="4"/>
  <c r="DF98" i="4"/>
  <c r="AI97" i="3"/>
  <c r="AKM153" i="4"/>
  <c r="CU82" i="4"/>
  <c r="AKN59" i="4"/>
  <c r="AKM140" i="4"/>
  <c r="CZ82" i="4"/>
  <c r="CZ98" i="4"/>
  <c r="KT121" i="4"/>
  <c r="DH82" i="4"/>
  <c r="AJ81" i="3"/>
  <c r="CU98" i="4"/>
  <c r="CW82" i="4"/>
  <c r="DF82" i="4"/>
  <c r="AI81" i="3"/>
  <c r="CT10" i="4"/>
  <c r="CY98" i="4"/>
  <c r="AKK117" i="4"/>
  <c r="CX82" i="4"/>
  <c r="CW98" i="4"/>
  <c r="CU10" i="4"/>
  <c r="CY82" i="4"/>
  <c r="AKM117" i="4"/>
  <c r="OK104" i="4"/>
  <c r="AKN131" i="4"/>
  <c r="AKJ150" i="4"/>
  <c r="AKI41" i="4"/>
  <c r="CW130" i="4"/>
  <c r="DH143" i="4"/>
  <c r="AJ142" i="3"/>
  <c r="AKK119" i="4"/>
  <c r="CW73" i="4"/>
  <c r="CZ80" i="4"/>
  <c r="DF24" i="4"/>
  <c r="AI23" i="3"/>
  <c r="DI89" i="4"/>
  <c r="AKN53" i="4"/>
  <c r="AKJ148" i="4"/>
  <c r="AKM80" i="4"/>
  <c r="AKN11" i="4"/>
  <c r="AKN122" i="4"/>
  <c r="AKJ80" i="4"/>
  <c r="CW49" i="4"/>
  <c r="AKI122" i="4"/>
  <c r="VR139" i="4"/>
  <c r="AKM122" i="4"/>
  <c r="OK74" i="4"/>
  <c r="ANS103" i="4"/>
  <c r="AKN89" i="4"/>
  <c r="AKL89" i="4"/>
  <c r="DF135" i="4"/>
  <c r="AI134" i="3"/>
  <c r="AKL69" i="4"/>
  <c r="AKL96" i="4"/>
  <c r="CV91" i="4"/>
  <c r="DG135" i="4"/>
  <c r="AKM30" i="4"/>
  <c r="AKN40" i="4"/>
  <c r="DA134" i="4"/>
  <c r="DI135" i="4"/>
  <c r="AKM18" i="4"/>
  <c r="AKM69" i="4"/>
  <c r="AKJ44" i="4"/>
  <c r="CT135" i="4"/>
  <c r="OK125" i="4"/>
  <c r="AKL12" i="4"/>
  <c r="AKM60" i="4"/>
  <c r="CV135" i="4"/>
  <c r="AKL44" i="4"/>
  <c r="AKM12" i="4"/>
  <c r="DI87" i="4"/>
  <c r="CW135" i="4"/>
  <c r="AKN18" i="4"/>
  <c r="AKL53" i="4"/>
  <c r="AKN60" i="4"/>
  <c r="AKI53" i="4"/>
  <c r="DF85" i="4"/>
  <c r="AI84" i="3"/>
  <c r="CX135" i="4"/>
  <c r="AKN8" i="4"/>
  <c r="AKL8" i="4"/>
  <c r="AKM96" i="4"/>
  <c r="CY135" i="4"/>
  <c r="AKM40" i="4"/>
  <c r="DF68" i="4"/>
  <c r="AI67" i="3"/>
  <c r="DH145" i="4"/>
  <c r="AJ144" i="3"/>
  <c r="AKI96" i="4"/>
  <c r="CZ135" i="4"/>
  <c r="OK148" i="4"/>
  <c r="CZ58" i="4"/>
  <c r="DI51" i="4"/>
  <c r="CU88" i="4"/>
  <c r="DA135" i="4"/>
  <c r="HD100" i="4"/>
  <c r="AKN44" i="4"/>
  <c r="AKI44" i="4"/>
  <c r="OK43" i="4"/>
  <c r="CU135" i="4"/>
  <c r="AKL30" i="4"/>
  <c r="SB42" i="4"/>
  <c r="HD104" i="4"/>
  <c r="HD67" i="4"/>
  <c r="AKK69" i="4"/>
  <c r="SB76" i="4"/>
  <c r="DF113" i="4"/>
  <c r="AI112" i="3"/>
  <c r="AKK56" i="4"/>
  <c r="AKN20" i="4"/>
  <c r="AKM78" i="4"/>
  <c r="AKM56" i="4"/>
  <c r="CV104" i="4"/>
  <c r="DA152" i="4"/>
  <c r="KT42" i="4"/>
  <c r="AKN80" i="4"/>
  <c r="AKJ123" i="4"/>
  <c r="ZH31" i="4"/>
  <c r="DH30" i="4"/>
  <c r="AJ29" i="3"/>
  <c r="AKL16" i="4"/>
  <c r="DF152" i="4"/>
  <c r="AI151" i="3"/>
  <c r="DG19" i="4"/>
  <c r="AKL29" i="4"/>
  <c r="AKN144" i="4"/>
  <c r="AKK46" i="4"/>
  <c r="AKN9" i="4"/>
  <c r="AKL113" i="4"/>
  <c r="AKK144" i="4"/>
  <c r="AKJ113" i="4"/>
  <c r="AKN16" i="4"/>
  <c r="KT76" i="4"/>
  <c r="DG152" i="4"/>
  <c r="DH19" i="4"/>
  <c r="AJ18" i="3"/>
  <c r="AKL97" i="4"/>
  <c r="AKL11" i="4"/>
  <c r="AKL141" i="4"/>
  <c r="VR67" i="4"/>
  <c r="CT44" i="4"/>
  <c r="DI152" i="4"/>
  <c r="DI19" i="4"/>
  <c r="VR100" i="4"/>
  <c r="AKM76" i="4"/>
  <c r="AKL123" i="4"/>
  <c r="AKL128" i="4"/>
  <c r="AKN141" i="4"/>
  <c r="SB139" i="4"/>
  <c r="DH152" i="4"/>
  <c r="AJ151" i="3"/>
  <c r="CU19" i="4"/>
  <c r="DF19" i="4"/>
  <c r="AI18" i="3"/>
  <c r="AKN42" i="4"/>
  <c r="ZH121" i="4"/>
  <c r="CW19" i="4"/>
  <c r="DA19" i="4"/>
  <c r="AKL9" i="4"/>
  <c r="KT119" i="4"/>
  <c r="AKL46" i="4"/>
  <c r="VR121" i="4"/>
  <c r="CX19" i="4"/>
  <c r="AKK148" i="4"/>
  <c r="AKN46" i="4"/>
  <c r="HD148" i="4"/>
  <c r="AKM113" i="4"/>
  <c r="AKK42" i="4"/>
  <c r="DI53" i="4"/>
  <c r="AKJ29" i="4"/>
  <c r="CT152" i="4"/>
  <c r="AKI46" i="4"/>
  <c r="CY19" i="4"/>
  <c r="AKK80" i="4"/>
  <c r="AKL42" i="4"/>
  <c r="AKL148" i="4"/>
  <c r="DA12" i="4"/>
  <c r="AKK76" i="4"/>
  <c r="CU152" i="4"/>
  <c r="AKI123" i="4"/>
  <c r="CZ19" i="4"/>
  <c r="AKL80" i="4"/>
  <c r="AKL144" i="4"/>
  <c r="AKN148" i="4"/>
  <c r="AKN123" i="4"/>
  <c r="HD60" i="4"/>
  <c r="VR99" i="4"/>
  <c r="CV152" i="4"/>
  <c r="KT69" i="4"/>
  <c r="AKM37" i="4"/>
  <c r="AKM46" i="4"/>
  <c r="AKN37" i="4"/>
  <c r="CW152" i="4"/>
  <c r="ACX69" i="4"/>
  <c r="AKN29" i="4"/>
  <c r="AKN128" i="4"/>
  <c r="AKK128" i="4"/>
  <c r="AKK11" i="4"/>
  <c r="CX152" i="4"/>
  <c r="CT19" i="4"/>
  <c r="AKM97" i="4"/>
  <c r="CY152" i="4"/>
  <c r="AKL76" i="4"/>
  <c r="OK97" i="4"/>
  <c r="DG114" i="4"/>
  <c r="AKI136" i="4"/>
  <c r="DI113" i="4"/>
  <c r="KT139" i="4"/>
  <c r="AKL134" i="4"/>
  <c r="DH113" i="4"/>
  <c r="AJ112" i="3"/>
  <c r="AKI56" i="4"/>
  <c r="AKM162" i="4"/>
  <c r="AKN85" i="4"/>
  <c r="CX113" i="4"/>
  <c r="AKM127" i="4"/>
  <c r="CT113" i="4"/>
  <c r="AKN56" i="4"/>
  <c r="AKL162" i="4"/>
  <c r="CV113" i="4"/>
  <c r="AKL107" i="4"/>
  <c r="AKJ56" i="4"/>
  <c r="AKN54" i="4"/>
  <c r="AKM107" i="4"/>
  <c r="HD43" i="4"/>
  <c r="ACX105" i="4"/>
  <c r="CZ11" i="4"/>
  <c r="VR112" i="4"/>
  <c r="AKN162" i="4"/>
  <c r="AKL20" i="4"/>
  <c r="AKN78" i="4"/>
  <c r="AKN127" i="4"/>
  <c r="AKL85" i="4"/>
  <c r="ZH105" i="4"/>
  <c r="CX40" i="4"/>
  <c r="AKJ127" i="4"/>
  <c r="AKM139" i="4"/>
  <c r="CY113" i="4"/>
  <c r="AKM54" i="4"/>
  <c r="AKJ54" i="4"/>
  <c r="SB100" i="4"/>
  <c r="AKJ78" i="4"/>
  <c r="AKI162" i="4"/>
  <c r="AKK162" i="4"/>
  <c r="ANS4" i="4"/>
  <c r="SB99" i="4"/>
  <c r="SB121" i="4"/>
  <c r="ZH60" i="4"/>
  <c r="AKK139" i="4"/>
  <c r="ACX42" i="4"/>
  <c r="CU113" i="4"/>
  <c r="CZ113" i="4"/>
  <c r="DG113" i="4"/>
  <c r="AKL139" i="4"/>
  <c r="KT97" i="4"/>
  <c r="AKI107" i="4"/>
  <c r="ACX37" i="4"/>
  <c r="DA126" i="4"/>
  <c r="DI146" i="4"/>
  <c r="AKK20" i="4"/>
  <c r="AKJ97" i="4"/>
  <c r="KT105" i="4"/>
  <c r="ANS130" i="4"/>
  <c r="AKI128" i="4"/>
  <c r="AKK123" i="4"/>
  <c r="KT99" i="4"/>
  <c r="CY46" i="4"/>
  <c r="AKM92" i="4"/>
  <c r="AKL39" i="4"/>
  <c r="ZH74" i="4"/>
  <c r="AKJ39" i="4"/>
  <c r="DA46" i="4"/>
  <c r="AKM110" i="4"/>
  <c r="AKN39" i="4"/>
  <c r="AKN55" i="4"/>
  <c r="DF46" i="4"/>
  <c r="AI45" i="3"/>
  <c r="ZH144" i="4"/>
  <c r="OK161" i="4"/>
  <c r="DG46" i="4"/>
  <c r="AKN49" i="4"/>
  <c r="DH46" i="4"/>
  <c r="AJ45" i="3"/>
  <c r="AKL92" i="4"/>
  <c r="AKN112" i="4"/>
  <c r="AKL110" i="4"/>
  <c r="AKI52" i="4"/>
  <c r="AKK49" i="4"/>
  <c r="AKL7" i="4"/>
  <c r="AKN52" i="4"/>
  <c r="CW127" i="4"/>
  <c r="AKK110" i="4"/>
  <c r="CT46" i="4"/>
  <c r="AKL49" i="4"/>
  <c r="AKN7" i="4"/>
  <c r="AKJ94" i="4"/>
  <c r="CU46" i="4"/>
  <c r="AKJ49" i="4"/>
  <c r="AKM52" i="4"/>
  <c r="AKN101" i="4"/>
  <c r="VR21" i="4"/>
  <c r="CV46" i="4"/>
  <c r="AKM94" i="4"/>
  <c r="AKL36" i="4"/>
  <c r="AKN36" i="4"/>
  <c r="AKM49" i="4"/>
  <c r="DI78" i="4"/>
  <c r="AKM101" i="4"/>
  <c r="AKK92" i="4"/>
  <c r="AKN94" i="4"/>
  <c r="DH107" i="4"/>
  <c r="AJ106" i="3"/>
  <c r="AKK99" i="4"/>
  <c r="DI46" i="4"/>
  <c r="AKM55" i="4"/>
  <c r="OK144" i="4"/>
  <c r="AKI14" i="4"/>
  <c r="CW46" i="4"/>
  <c r="DI119" i="4"/>
  <c r="HD117" i="4"/>
  <c r="AKL112" i="4"/>
  <c r="AKK36" i="4"/>
  <c r="ANS131" i="4"/>
  <c r="AKL125" i="4"/>
  <c r="AKL43" i="4"/>
  <c r="AKM125" i="4"/>
  <c r="OK76" i="4"/>
  <c r="ZH100" i="4"/>
  <c r="AKN118" i="4"/>
  <c r="AKM95" i="4"/>
  <c r="ANS152" i="4"/>
  <c r="DG151" i="4"/>
  <c r="ZH104" i="4"/>
  <c r="OK37" i="4"/>
  <c r="OK42" i="4"/>
  <c r="AKK95" i="4"/>
  <c r="AKI95" i="4"/>
  <c r="OK69" i="4"/>
  <c r="SB97" i="4"/>
  <c r="AKK118" i="4"/>
  <c r="ZH99" i="4"/>
  <c r="ACX121" i="4"/>
  <c r="AKN43" i="4"/>
  <c r="AKL95" i="4"/>
  <c r="DA139" i="4"/>
  <c r="ANS143" i="4"/>
  <c r="AKN95" i="4"/>
  <c r="AKM118" i="4"/>
  <c r="DI111" i="4"/>
  <c r="DA150" i="4"/>
  <c r="ZH67" i="4"/>
  <c r="HD144" i="4"/>
  <c r="AKH151" i="4"/>
  <c r="OK65" i="4"/>
  <c r="AKE112" i="4"/>
  <c r="AKF67" i="4"/>
  <c r="AKE67" i="4"/>
  <c r="ANS42" i="4"/>
  <c r="ANS121" i="4"/>
  <c r="ANS23" i="4"/>
  <c r="ANS13" i="4"/>
  <c r="ANS33" i="4"/>
  <c r="ANS29" i="4"/>
  <c r="ANS151" i="4"/>
  <c r="CT110" i="4"/>
  <c r="ANS149" i="4"/>
  <c r="ANS82" i="4"/>
  <c r="ANS133" i="4"/>
  <c r="ANS11" i="4"/>
  <c r="ANS61" i="4"/>
  <c r="ANS5" i="4"/>
  <c r="ANS58" i="4"/>
  <c r="DI148" i="4"/>
  <c r="ANS98" i="4"/>
  <c r="ANS95" i="4"/>
  <c r="ANS59" i="4"/>
  <c r="ANS155" i="4"/>
  <c r="ANS162" i="4"/>
  <c r="ANS127" i="4"/>
  <c r="ANS25" i="4"/>
  <c r="ANS41" i="4"/>
  <c r="ANS84" i="4"/>
  <c r="ANS35" i="4"/>
  <c r="ANS105" i="4"/>
  <c r="ANS86" i="4"/>
  <c r="ANS14" i="4"/>
  <c r="ANS8" i="4"/>
  <c r="ANS135" i="4"/>
  <c r="ANS50" i="4"/>
  <c r="ANS156" i="4"/>
  <c r="ANS129" i="4"/>
  <c r="ANS146" i="4"/>
  <c r="CU13" i="4"/>
  <c r="ANS36" i="4"/>
  <c r="ANS81" i="4"/>
  <c r="ANS100" i="4"/>
  <c r="ANS110" i="4"/>
  <c r="ANS76" i="4"/>
  <c r="ANS45" i="4"/>
  <c r="ANS157" i="4"/>
  <c r="ANS72" i="4"/>
  <c r="ANS68" i="4"/>
  <c r="ANS111" i="4"/>
  <c r="ANS53" i="4"/>
  <c r="ANS47" i="4"/>
  <c r="ANS114" i="4"/>
  <c r="ANS139" i="4"/>
  <c r="ANS63" i="4"/>
  <c r="ANS153" i="4"/>
  <c r="ANS107" i="4"/>
  <c r="ANS20" i="4"/>
  <c r="ANS145" i="4"/>
  <c r="ANS26" i="4"/>
  <c r="ANS87" i="4"/>
  <c r="ANS7" i="4"/>
  <c r="ANS62" i="4"/>
  <c r="DF65" i="4"/>
  <c r="AI64" i="3"/>
  <c r="ANS74" i="4"/>
  <c r="ANS56" i="4"/>
  <c r="ANS123" i="4"/>
  <c r="ANS150" i="4"/>
  <c r="ANS88" i="4"/>
  <c r="ANS22" i="4"/>
  <c r="ANS83" i="4"/>
  <c r="ANS137" i="4"/>
  <c r="ANS55" i="4"/>
  <c r="ANS6" i="4"/>
  <c r="ANS73" i="4"/>
  <c r="ANS91" i="4"/>
  <c r="ANS12" i="4"/>
  <c r="ANS46" i="4"/>
  <c r="ANS109" i="4"/>
  <c r="ANS40" i="4"/>
  <c r="ANS141" i="4"/>
  <c r="ANS85" i="4"/>
  <c r="ANS138" i="4"/>
  <c r="ANS75" i="4"/>
  <c r="ANS144" i="4"/>
  <c r="ANS79" i="4"/>
  <c r="ANS118" i="4"/>
  <c r="ANS57" i="4"/>
  <c r="ANS102" i="4"/>
  <c r="ANS51" i="4"/>
  <c r="ANS158" i="4"/>
  <c r="ANS125" i="4"/>
  <c r="ANS31" i="4"/>
  <c r="ANS90" i="4"/>
  <c r="ANS128" i="4"/>
  <c r="ANS54" i="4"/>
  <c r="ANS115" i="4"/>
  <c r="ANS134" i="4"/>
  <c r="ANS93" i="4"/>
  <c r="DA37" i="4"/>
  <c r="ANS116" i="4"/>
  <c r="DH60" i="4"/>
  <c r="AJ59" i="3"/>
  <c r="ANS159" i="4"/>
  <c r="ANS71" i="4"/>
  <c r="ANS161" i="4"/>
  <c r="ANS99" i="4"/>
  <c r="AKD34" i="4"/>
  <c r="ANS69" i="4"/>
  <c r="ANS108" i="4"/>
  <c r="ANS78" i="4"/>
  <c r="ANS24" i="4"/>
  <c r="ANS148" i="4"/>
  <c r="ANS34" i="4"/>
  <c r="ANS19" i="4"/>
  <c r="ANS10" i="4"/>
  <c r="ANS147" i="4"/>
  <c r="ANS140" i="4"/>
  <c r="ANS94" i="4"/>
  <c r="ANS70" i="4"/>
  <c r="ANS92" i="4"/>
  <c r="ANS126" i="4"/>
  <c r="ANS124" i="4"/>
  <c r="ANS64" i="4"/>
  <c r="ANS106" i="4"/>
  <c r="ANS30" i="4"/>
  <c r="ANS117" i="4"/>
  <c r="ANS160" i="4"/>
  <c r="ANS37" i="4"/>
  <c r="ANS21" i="4"/>
  <c r="ANS39" i="4"/>
  <c r="ANS44" i="4"/>
  <c r="ANS66" i="4"/>
  <c r="ANS49" i="4"/>
  <c r="ANS48" i="4"/>
  <c r="ANS101" i="4"/>
  <c r="CY86" i="4"/>
  <c r="ANS97" i="4"/>
  <c r="ANS120" i="4"/>
  <c r="ANS142" i="4"/>
  <c r="ANS77" i="4"/>
  <c r="ANS9" i="4"/>
  <c r="ANS104" i="4"/>
  <c r="ANS65" i="4"/>
  <c r="ANS154" i="4"/>
  <c r="ANS136" i="4"/>
  <c r="ANS16" i="4"/>
  <c r="ANS18" i="4"/>
  <c r="ANS38" i="4"/>
  <c r="ANS28" i="4"/>
  <c r="ANS52" i="4"/>
  <c r="ANS122" i="4"/>
  <c r="DH144" i="4"/>
  <c r="AJ143" i="3"/>
  <c r="ANS67" i="4"/>
  <c r="ANS60" i="4"/>
  <c r="ANS119" i="4"/>
  <c r="ANS89" i="4"/>
  <c r="ANS15" i="4"/>
  <c r="ANS80" i="4"/>
  <c r="ANS96" i="4"/>
  <c r="ANS132" i="4"/>
  <c r="ANS113" i="4"/>
  <c r="ANS32" i="4"/>
  <c r="AKH30" i="4"/>
  <c r="AKI30" i="4"/>
  <c r="AKJ45" i="4"/>
  <c r="AKH45" i="4"/>
  <c r="CW52" i="4"/>
  <c r="DF52" i="4"/>
  <c r="AI51" i="3"/>
  <c r="CT154" i="4"/>
  <c r="AKG30" i="4"/>
  <c r="CZ108" i="4"/>
  <c r="AKG103" i="4"/>
  <c r="CZ154" i="4"/>
  <c r="CW84" i="4"/>
  <c r="CT102" i="4"/>
  <c r="CX84" i="4"/>
  <c r="DG84" i="4"/>
  <c r="DF154" i="4"/>
  <c r="AI153" i="3"/>
  <c r="CY84" i="4"/>
  <c r="DG154" i="4"/>
  <c r="CZ84" i="4"/>
  <c r="DH154" i="4"/>
  <c r="AJ153" i="3"/>
  <c r="DA84" i="4"/>
  <c r="CX154" i="4"/>
  <c r="DG119" i="4"/>
  <c r="DA154" i="4"/>
  <c r="CV102" i="4"/>
  <c r="DF119" i="4"/>
  <c r="AI118" i="3"/>
  <c r="AKG36" i="4"/>
  <c r="CT119" i="4"/>
  <c r="CY119" i="4"/>
  <c r="CW119" i="4"/>
  <c r="DG102" i="4"/>
  <c r="DI84" i="4"/>
  <c r="AKH12" i="4"/>
  <c r="AKJ12" i="4"/>
  <c r="CT108" i="4"/>
  <c r="CU108" i="4"/>
  <c r="CW108" i="4"/>
  <c r="CY7" i="4"/>
  <c r="AKJ30" i="4"/>
  <c r="DH65" i="4"/>
  <c r="AJ64" i="3"/>
  <c r="AKK30" i="4"/>
  <c r="AKK60" i="4"/>
  <c r="AKJ60" i="4"/>
  <c r="AKI60" i="4"/>
  <c r="AKF107" i="4"/>
  <c r="AKH89" i="4"/>
  <c r="AKH39" i="4"/>
  <c r="CZ86" i="4"/>
  <c r="AKI39" i="4"/>
  <c r="AKK89" i="4"/>
  <c r="AKJ116" i="4"/>
  <c r="CX156" i="4"/>
  <c r="AKG39" i="4"/>
  <c r="AKH135" i="4"/>
  <c r="CV156" i="4"/>
  <c r="CV30" i="4"/>
  <c r="CZ25" i="4"/>
  <c r="AKG135" i="4"/>
  <c r="CW156" i="4"/>
  <c r="CV25" i="4"/>
  <c r="DI86" i="4"/>
  <c r="CT25" i="4"/>
  <c r="AKG89" i="4"/>
  <c r="AKJ61" i="4"/>
  <c r="CY30" i="4"/>
  <c r="AKF116" i="4"/>
  <c r="CU156" i="4"/>
  <c r="DA156" i="4"/>
  <c r="DF25" i="4"/>
  <c r="AI24" i="3"/>
  <c r="AKJ107" i="4"/>
  <c r="DI156" i="4"/>
  <c r="AKF91" i="4"/>
  <c r="DA30" i="4"/>
  <c r="DH156" i="4"/>
  <c r="AJ155" i="3"/>
  <c r="AKG91" i="4"/>
  <c r="CX25" i="4"/>
  <c r="DF30" i="4"/>
  <c r="AI29" i="3"/>
  <c r="AKH107" i="4"/>
  <c r="AKI89" i="4"/>
  <c r="DG156" i="4"/>
  <c r="CW30" i="4"/>
  <c r="DF86" i="4"/>
  <c r="AI85" i="3"/>
  <c r="CW86" i="4"/>
  <c r="AKI135" i="4"/>
  <c r="AKJ89" i="4"/>
  <c r="AKK116" i="4"/>
  <c r="CU86" i="4"/>
  <c r="CX30" i="4"/>
  <c r="DG86" i="4"/>
  <c r="CZ156" i="4"/>
  <c r="CW25" i="4"/>
  <c r="AKF135" i="4"/>
  <c r="CZ30" i="4"/>
  <c r="AKI116" i="4"/>
  <c r="DA86" i="4"/>
  <c r="CT86" i="4"/>
  <c r="DA25" i="4"/>
  <c r="CT156" i="4"/>
  <c r="AKK135" i="4"/>
  <c r="DF156" i="4"/>
  <c r="AI155" i="3"/>
  <c r="CV86" i="4"/>
  <c r="AKJ65" i="4"/>
  <c r="AKK107" i="4"/>
  <c r="AKK61" i="4"/>
  <c r="CX86" i="4"/>
  <c r="AKK91" i="4"/>
  <c r="AKF39" i="4"/>
  <c r="CT30" i="4"/>
  <c r="DG30" i="4"/>
  <c r="AKH116" i="4"/>
  <c r="CY156" i="4"/>
  <c r="DI30" i="4"/>
  <c r="AKH61" i="4"/>
  <c r="AKJ91" i="4"/>
  <c r="DH25" i="4"/>
  <c r="AJ24" i="3"/>
  <c r="AKH91" i="4"/>
  <c r="CY25" i="4"/>
  <c r="CU25" i="4"/>
  <c r="DI25" i="4"/>
  <c r="AKK39" i="4"/>
  <c r="AKI152" i="4"/>
  <c r="AKJ68" i="4"/>
  <c r="AKI98" i="4"/>
  <c r="CW8" i="4"/>
  <c r="CZ88" i="4"/>
  <c r="CX60" i="4"/>
  <c r="AKF98" i="4"/>
  <c r="CY88" i="4"/>
  <c r="AKH98" i="4"/>
  <c r="AKF57" i="4"/>
  <c r="DA88" i="4"/>
  <c r="CT60" i="4"/>
  <c r="AKK41" i="4"/>
  <c r="CV141" i="4"/>
  <c r="DF88" i="4"/>
  <c r="AI87" i="3"/>
  <c r="CT88" i="4"/>
  <c r="CZ60" i="4"/>
  <c r="AKK98" i="4"/>
  <c r="CW141" i="4"/>
  <c r="DH58" i="4"/>
  <c r="AJ57" i="3"/>
  <c r="AKJ98" i="4"/>
  <c r="DH88" i="4"/>
  <c r="AJ87" i="3"/>
  <c r="CV88" i="4"/>
  <c r="DA105" i="4"/>
  <c r="AKG140" i="4"/>
  <c r="CW145" i="4"/>
  <c r="DA24" i="4"/>
  <c r="CV105" i="4"/>
  <c r="DG153" i="4"/>
  <c r="CY24" i="4"/>
  <c r="AKI106" i="4"/>
  <c r="AKK106" i="4"/>
  <c r="AKG106" i="4"/>
  <c r="AKH106" i="4"/>
  <c r="AKF106" i="4"/>
  <c r="DA3" i="4"/>
  <c r="AKG76" i="4"/>
  <c r="DA57" i="4"/>
  <c r="CY85" i="4"/>
  <c r="AKH130" i="4"/>
  <c r="CT85" i="4"/>
  <c r="CU85" i="4"/>
  <c r="AKF130" i="4"/>
  <c r="CW22" i="4"/>
  <c r="DF7" i="4"/>
  <c r="AI6" i="3"/>
  <c r="DA85" i="4"/>
  <c r="AKI130" i="4"/>
  <c r="CV85" i="4"/>
  <c r="DI85" i="4"/>
  <c r="CV3" i="4"/>
  <c r="AKG130" i="4"/>
  <c r="CW85" i="4"/>
  <c r="CW3" i="4"/>
  <c r="DH85" i="4"/>
  <c r="AJ84" i="3"/>
  <c r="DG85" i="4"/>
  <c r="CZ3" i="4"/>
  <c r="DI105" i="4"/>
  <c r="CX8" i="4"/>
  <c r="DA39" i="4"/>
  <c r="DH68" i="4"/>
  <c r="AJ67" i="3"/>
  <c r="DI153" i="4"/>
  <c r="DH35" i="4"/>
  <c r="AJ34" i="3"/>
  <c r="AKK151" i="4"/>
  <c r="DA8" i="4"/>
  <c r="DI8" i="4"/>
  <c r="CU105" i="4"/>
  <c r="DH153" i="4"/>
  <c r="AJ152" i="3"/>
  <c r="DG35" i="4"/>
  <c r="AKK140" i="4"/>
  <c r="CT24" i="4"/>
  <c r="DH8" i="4"/>
  <c r="AJ7" i="3"/>
  <c r="CZ105" i="4"/>
  <c r="AKF149" i="4"/>
  <c r="AKH124" i="4"/>
  <c r="CW151" i="4"/>
  <c r="CW68" i="4"/>
  <c r="AKI140" i="4"/>
  <c r="AKJ149" i="4"/>
  <c r="AKF58" i="4"/>
  <c r="AKG59" i="4"/>
  <c r="DI39" i="4"/>
  <c r="AKG124" i="4"/>
  <c r="CU151" i="4"/>
  <c r="DA153" i="4"/>
  <c r="DF35" i="4"/>
  <c r="AI34" i="3"/>
  <c r="DG36" i="4"/>
  <c r="CY68" i="4"/>
  <c r="AKK54" i="4"/>
  <c r="DG24" i="4"/>
  <c r="CZ24" i="4"/>
  <c r="CT39" i="4"/>
  <c r="AKF124" i="4"/>
  <c r="AKI151" i="4"/>
  <c r="CZ153" i="4"/>
  <c r="AKI38" i="4"/>
  <c r="AKG54" i="4"/>
  <c r="AKJ124" i="4"/>
  <c r="CU24" i="4"/>
  <c r="AKF140" i="4"/>
  <c r="CU39" i="4"/>
  <c r="CT151" i="4"/>
  <c r="DF145" i="4"/>
  <c r="AI144" i="3"/>
  <c r="CY153" i="4"/>
  <c r="DG68" i="4"/>
  <c r="AKJ151" i="4"/>
  <c r="AKG151" i="4"/>
  <c r="CX153" i="4"/>
  <c r="AKI149" i="4"/>
  <c r="DG145" i="4"/>
  <c r="CW36" i="4"/>
  <c r="DA36" i="4"/>
  <c r="CZ68" i="4"/>
  <c r="AKI54" i="4"/>
  <c r="DA145" i="4"/>
  <c r="CU153" i="4"/>
  <c r="CW35" i="4"/>
  <c r="CT36" i="4"/>
  <c r="CW24" i="4"/>
  <c r="AKG38" i="4"/>
  <c r="CZ145" i="4"/>
  <c r="DF153" i="4"/>
  <c r="AI152" i="3"/>
  <c r="CY105" i="4"/>
  <c r="DG8" i="4"/>
  <c r="CU36" i="4"/>
  <c r="DF37" i="4"/>
  <c r="AI36" i="3"/>
  <c r="DG105" i="4"/>
  <c r="CY145" i="4"/>
  <c r="CY36" i="4"/>
  <c r="CV36" i="4"/>
  <c r="AKJ58" i="4"/>
  <c r="AKJ38" i="4"/>
  <c r="CU8" i="4"/>
  <c r="AKI124" i="4"/>
  <c r="CT8" i="4"/>
  <c r="DI36" i="4"/>
  <c r="DG37" i="4"/>
  <c r="CX105" i="4"/>
  <c r="CX68" i="4"/>
  <c r="AKH54" i="4"/>
  <c r="CV145" i="4"/>
  <c r="DA35" i="4"/>
  <c r="CT105" i="4"/>
  <c r="AKI58" i="4"/>
  <c r="CZ36" i="4"/>
  <c r="CX24" i="4"/>
  <c r="DH24" i="4"/>
  <c r="AJ23" i="3"/>
  <c r="DI35" i="4"/>
  <c r="AKF68" i="4"/>
  <c r="DH105" i="4"/>
  <c r="AJ104" i="3"/>
  <c r="DF8" i="4"/>
  <c r="AI7" i="3"/>
  <c r="CV8" i="4"/>
  <c r="AKH58" i="4"/>
  <c r="CV68" i="4"/>
  <c r="CT145" i="4"/>
  <c r="CZ35" i="4"/>
  <c r="CU145" i="4"/>
  <c r="CX36" i="4"/>
  <c r="DF36" i="4"/>
  <c r="AI35" i="3"/>
  <c r="CX145" i="4"/>
  <c r="AKJ140" i="4"/>
  <c r="AKG149" i="4"/>
  <c r="CU76" i="4"/>
  <c r="AKG58" i="4"/>
  <c r="CU68" i="4"/>
  <c r="AKF54" i="4"/>
  <c r="DI145" i="4"/>
  <c r="AKH38" i="4"/>
  <c r="CY35" i="4"/>
  <c r="DH36" i="4"/>
  <c r="AJ35" i="3"/>
  <c r="DG76" i="4"/>
  <c r="CZ8" i="4"/>
  <c r="CT68" i="4"/>
  <c r="CV35" i="4"/>
  <c r="CV24" i="4"/>
  <c r="DA68" i="4"/>
  <c r="CU35" i="4"/>
  <c r="AKI23" i="4"/>
  <c r="CW105" i="4"/>
  <c r="AKH149" i="4"/>
  <c r="DI68" i="4"/>
  <c r="CT153" i="4"/>
  <c r="CT35" i="4"/>
  <c r="DI24" i="4"/>
  <c r="CZ147" i="4"/>
  <c r="CX159" i="4"/>
  <c r="CU87" i="4"/>
  <c r="CU69" i="4"/>
  <c r="DI69" i="4"/>
  <c r="DI150" i="4"/>
  <c r="CW153" i="4"/>
  <c r="CU150" i="4"/>
  <c r="DG150" i="4"/>
  <c r="CU92" i="4"/>
  <c r="AKG16" i="4"/>
  <c r="CV146" i="4"/>
  <c r="AKF142" i="4"/>
  <c r="CV5" i="4"/>
  <c r="AKF102" i="4"/>
  <c r="AKJ69" i="4"/>
  <c r="CV125" i="4"/>
  <c r="CZ146" i="4"/>
  <c r="CZ143" i="4"/>
  <c r="DF146" i="4"/>
  <c r="AI145" i="3"/>
  <c r="CZ142" i="4"/>
  <c r="DH142" i="4"/>
  <c r="AJ141" i="3"/>
  <c r="CZ5" i="4"/>
  <c r="DH5" i="4"/>
  <c r="AJ4" i="3"/>
  <c r="DI143" i="4"/>
  <c r="DF143" i="4"/>
  <c r="AI142" i="3"/>
  <c r="CV126" i="4"/>
  <c r="DH125" i="4"/>
  <c r="AJ124" i="3"/>
  <c r="DG146" i="4"/>
  <c r="AKJ85" i="4"/>
  <c r="AKK85" i="4"/>
  <c r="AKJ112" i="4"/>
  <c r="DI144" i="4"/>
  <c r="AKI16" i="4"/>
  <c r="CV144" i="4"/>
  <c r="CW126" i="4"/>
  <c r="CX142" i="4"/>
  <c r="CW5" i="4"/>
  <c r="AKH102" i="4"/>
  <c r="DI5" i="4"/>
  <c r="CX143" i="4"/>
  <c r="CT126" i="4"/>
  <c r="DI125" i="4"/>
  <c r="AKI20" i="4"/>
  <c r="AKG112" i="4"/>
  <c r="AKG118" i="4"/>
  <c r="DG142" i="4"/>
  <c r="CU142" i="4"/>
  <c r="AKK112" i="4"/>
  <c r="CV142" i="4"/>
  <c r="AKI25" i="4"/>
  <c r="CU146" i="4"/>
  <c r="AKK16" i="4"/>
  <c r="AKH16" i="4"/>
  <c r="DG125" i="4"/>
  <c r="AKF118" i="4"/>
  <c r="AKJ16" i="4"/>
  <c r="AKI118" i="4"/>
  <c r="DA143" i="4"/>
  <c r="DG126" i="4"/>
  <c r="AKH85" i="4"/>
  <c r="DI126" i="4"/>
  <c r="AKI69" i="4"/>
  <c r="AKG85" i="4"/>
  <c r="DG143" i="4"/>
  <c r="AKF85" i="4"/>
  <c r="AKH118" i="4"/>
  <c r="CX126" i="4"/>
  <c r="DF125" i="4"/>
  <c r="AI124" i="3"/>
  <c r="DG44" i="4"/>
  <c r="CW146" i="4"/>
  <c r="CZ125" i="4"/>
  <c r="CX5" i="4"/>
  <c r="DG5" i="4"/>
  <c r="AKJ102" i="4"/>
  <c r="DA5" i="4"/>
  <c r="CY146" i="4"/>
  <c r="CU126" i="4"/>
  <c r="CW142" i="4"/>
  <c r="DF142" i="4"/>
  <c r="AI141" i="3"/>
  <c r="CT143" i="4"/>
  <c r="AKF69" i="4"/>
  <c r="AKG142" i="4"/>
  <c r="CY125" i="4"/>
  <c r="CT146" i="4"/>
  <c r="AKG102" i="4"/>
  <c r="DA146" i="4"/>
  <c r="CW125" i="4"/>
  <c r="AKJ142" i="4"/>
  <c r="AKJ118" i="4"/>
  <c r="CU5" i="4"/>
  <c r="CU125" i="4"/>
  <c r="AKG69" i="4"/>
  <c r="CT125" i="4"/>
  <c r="AKH20" i="4"/>
  <c r="CU143" i="4"/>
  <c r="CY126" i="4"/>
  <c r="AKI142" i="4"/>
  <c r="CX125" i="4"/>
  <c r="AKK32" i="4"/>
  <c r="AKJ20" i="4"/>
  <c r="AKH142" i="4"/>
  <c r="DH126" i="4"/>
  <c r="AJ125" i="3"/>
  <c r="CT142" i="4"/>
  <c r="DF5" i="4"/>
  <c r="AI4" i="3"/>
  <c r="DH146" i="4"/>
  <c r="AJ145" i="3"/>
  <c r="AKH69" i="4"/>
  <c r="AKI102" i="4"/>
  <c r="AKF20" i="4"/>
  <c r="CT5" i="4"/>
  <c r="CY5" i="4"/>
  <c r="CW143" i="4"/>
  <c r="CZ126" i="4"/>
  <c r="AKG20" i="4"/>
  <c r="CX146" i="4"/>
  <c r="CY49" i="4"/>
  <c r="DI142" i="4"/>
  <c r="CY142" i="4"/>
  <c r="DF126" i="4"/>
  <c r="AI125" i="3"/>
  <c r="CY143" i="4"/>
  <c r="CV143" i="4"/>
  <c r="CT111" i="4"/>
  <c r="DG106" i="4"/>
  <c r="CT106" i="4"/>
  <c r="DH69" i="4"/>
  <c r="AJ68" i="3"/>
  <c r="DF147" i="4"/>
  <c r="AI146" i="3"/>
  <c r="CW70" i="4"/>
  <c r="CT150" i="4"/>
  <c r="DF150" i="4"/>
  <c r="AI149" i="3"/>
  <c r="AKI150" i="4"/>
  <c r="CV114" i="4"/>
  <c r="DG69" i="4"/>
  <c r="DG70" i="4"/>
  <c r="DA81" i="4"/>
  <c r="CU111" i="4"/>
  <c r="CY150" i="4"/>
  <c r="AKG101" i="4"/>
  <c r="AKH150" i="4"/>
  <c r="AKG5" i="4"/>
  <c r="DF70" i="4"/>
  <c r="AI69" i="3"/>
  <c r="CY47" i="4"/>
  <c r="AKG150" i="4"/>
  <c r="DH70" i="4"/>
  <c r="AJ69" i="3"/>
  <c r="AKH32" i="4"/>
  <c r="CV150" i="4"/>
  <c r="DA87" i="4"/>
  <c r="CZ150" i="4"/>
  <c r="DA70" i="4"/>
  <c r="CX81" i="4"/>
  <c r="DG47" i="4"/>
  <c r="AKG32" i="4"/>
  <c r="CW150" i="4"/>
  <c r="CV69" i="4"/>
  <c r="CZ70" i="4"/>
  <c r="AKK150" i="4"/>
  <c r="AKJ134" i="4"/>
  <c r="CY124" i="4"/>
  <c r="DH150" i="4"/>
  <c r="AJ149" i="3"/>
  <c r="CT69" i="4"/>
  <c r="DG49" i="4"/>
  <c r="AKF150" i="4"/>
  <c r="CX49" i="4"/>
  <c r="DI11" i="4"/>
  <c r="AKH108" i="4"/>
  <c r="DA124" i="4"/>
  <c r="CX150" i="4"/>
  <c r="DH49" i="4"/>
  <c r="AJ48" i="3"/>
  <c r="CZ49" i="4"/>
  <c r="CT11" i="4"/>
  <c r="DF114" i="4"/>
  <c r="AI113" i="3"/>
  <c r="CV47" i="4"/>
  <c r="CV93" i="4"/>
  <c r="DI74" i="4"/>
  <c r="CW74" i="4"/>
  <c r="CX74" i="4"/>
  <c r="CY74" i="4"/>
  <c r="CT74" i="4"/>
  <c r="CV74" i="4"/>
  <c r="CU74" i="4"/>
  <c r="CZ74" i="4"/>
  <c r="DG74" i="4"/>
  <c r="DH74" i="4"/>
  <c r="AJ73" i="3"/>
  <c r="DA74" i="4"/>
  <c r="AKF40" i="4"/>
  <c r="AKH40" i="4"/>
  <c r="AKJ40" i="4"/>
  <c r="AKI40" i="4"/>
  <c r="AKG40" i="4"/>
  <c r="CY26" i="4"/>
  <c r="DF26" i="4"/>
  <c r="AI25" i="3"/>
  <c r="DG26" i="4"/>
  <c r="CT26" i="4"/>
  <c r="DH26" i="4"/>
  <c r="AJ25" i="3"/>
  <c r="CZ26" i="4"/>
  <c r="DI26" i="4"/>
  <c r="CV26" i="4"/>
  <c r="DA26" i="4"/>
  <c r="CU26" i="4"/>
  <c r="AKK146" i="4"/>
  <c r="AKH146" i="4"/>
  <c r="AKJ146" i="4"/>
  <c r="AKF146" i="4"/>
  <c r="AKG146" i="4"/>
  <c r="AKI146" i="4"/>
  <c r="AKI13" i="4"/>
  <c r="AKG13" i="4"/>
  <c r="AKH13" i="4"/>
  <c r="AKK13" i="4"/>
  <c r="AKI93" i="4"/>
  <c r="AKH93" i="4"/>
  <c r="AKK93" i="4"/>
  <c r="AKF93" i="4"/>
  <c r="AKG93" i="4"/>
  <c r="DH132" i="4"/>
  <c r="AJ131" i="3"/>
  <c r="CX132" i="4"/>
  <c r="CZ132" i="4"/>
  <c r="DA132" i="4"/>
  <c r="DI132" i="4"/>
  <c r="CT132" i="4"/>
  <c r="CW132" i="4"/>
  <c r="CV132" i="4"/>
  <c r="CU132" i="4"/>
  <c r="CY132" i="4"/>
  <c r="DF132" i="4"/>
  <c r="AI131" i="3"/>
  <c r="DG132" i="4"/>
  <c r="CT83" i="4"/>
  <c r="DA83" i="4"/>
  <c r="DF83" i="4"/>
  <c r="AI82" i="3"/>
  <c r="DH83" i="4"/>
  <c r="AJ82" i="3"/>
  <c r="DI83" i="4"/>
  <c r="CX83" i="4"/>
  <c r="CV83" i="4"/>
  <c r="CZ83" i="4"/>
  <c r="CW83" i="4"/>
  <c r="CU83" i="4"/>
  <c r="CY83" i="4"/>
  <c r="CX66" i="4"/>
  <c r="DF66" i="4"/>
  <c r="AI65" i="3"/>
  <c r="CU66" i="4"/>
  <c r="DA66" i="4"/>
  <c r="CZ66" i="4"/>
  <c r="DG66" i="4"/>
  <c r="DH66" i="4"/>
  <c r="AJ65" i="3"/>
  <c r="CT66" i="4"/>
  <c r="DI66" i="4"/>
  <c r="CV66" i="4"/>
  <c r="CY66" i="4"/>
  <c r="CW66" i="4"/>
  <c r="DF74" i="4"/>
  <c r="AI73" i="3"/>
  <c r="DG83" i="4"/>
  <c r="AKK40" i="4"/>
  <c r="CX26" i="4"/>
  <c r="CW26" i="4"/>
  <c r="AKJ93" i="4"/>
  <c r="AKF101" i="4"/>
  <c r="AKI120" i="4"/>
  <c r="CV133" i="4"/>
  <c r="DF15" i="4"/>
  <c r="AI14" i="3"/>
  <c r="AKH10" i="4"/>
  <c r="CZ123" i="4"/>
  <c r="AKF17" i="4"/>
  <c r="DF49" i="4"/>
  <c r="AI48" i="3"/>
  <c r="AKJ63" i="4"/>
  <c r="CZ85" i="4"/>
  <c r="AKG57" i="4"/>
  <c r="CY59" i="4"/>
  <c r="CX106" i="4"/>
  <c r="CU106" i="4"/>
  <c r="DF106" i="4"/>
  <c r="AI105" i="3"/>
  <c r="DI71" i="4"/>
  <c r="AKI79" i="4"/>
  <c r="CW69" i="4"/>
  <c r="CT71" i="4"/>
  <c r="AKI32" i="4"/>
  <c r="AKI108" i="4"/>
  <c r="AKJ5" i="4"/>
  <c r="AKI114" i="4"/>
  <c r="DA111" i="4"/>
  <c r="DH123" i="4"/>
  <c r="AJ122" i="3"/>
  <c r="CV111" i="4"/>
  <c r="DF111" i="4"/>
  <c r="AI110" i="3"/>
  <c r="AKF32" i="4"/>
  <c r="CW81" i="4"/>
  <c r="DF93" i="4"/>
  <c r="AI92" i="3"/>
  <c r="DF69" i="4"/>
  <c r="AI68" i="3"/>
  <c r="CY123" i="4"/>
  <c r="CY114" i="4"/>
  <c r="AKF113" i="4"/>
  <c r="DI57" i="4"/>
  <c r="CW106" i="4"/>
  <c r="AKF41" i="4"/>
  <c r="AKH76" i="4"/>
  <c r="DG88" i="4"/>
  <c r="DA69" i="4"/>
  <c r="AKG114" i="4"/>
  <c r="CX13" i="4"/>
  <c r="AKK113" i="4"/>
  <c r="AKK108" i="4"/>
  <c r="CY106" i="4"/>
  <c r="AKJ120" i="4"/>
  <c r="AKJ130" i="4"/>
  <c r="CX94" i="4"/>
  <c r="DF81" i="4"/>
  <c r="AI80" i="3"/>
  <c r="DA49" i="4"/>
  <c r="CU49" i="4"/>
  <c r="DH106" i="4"/>
  <c r="AJ105" i="3"/>
  <c r="AKI134" i="4"/>
  <c r="CW87" i="4"/>
  <c r="CZ69" i="4"/>
  <c r="DA47" i="4"/>
  <c r="DI47" i="4"/>
  <c r="CX111" i="4"/>
  <c r="AKH113" i="4"/>
  <c r="AKG108" i="4"/>
  <c r="DA58" i="4"/>
  <c r="AKF76" i="4"/>
  <c r="CY69" i="4"/>
  <c r="AKF114" i="4"/>
  <c r="DI108" i="4"/>
  <c r="CV108" i="4"/>
  <c r="CY108" i="4"/>
  <c r="AKF13" i="4"/>
  <c r="DA114" i="4"/>
  <c r="AKK120" i="4"/>
  <c r="AKJ108" i="4"/>
  <c r="CX85" i="4"/>
  <c r="CX114" i="4"/>
  <c r="CT49" i="4"/>
  <c r="AKI113" i="4"/>
  <c r="AKH120" i="4"/>
  <c r="CT7" i="4"/>
  <c r="CX88" i="4"/>
  <c r="DI114" i="4"/>
  <c r="AKI101" i="4"/>
  <c r="DF110" i="4"/>
  <c r="AI109" i="3"/>
  <c r="DI13" i="4"/>
  <c r="DI81" i="4"/>
  <c r="CX108" i="4"/>
  <c r="AKH62" i="4"/>
  <c r="DH93" i="4"/>
  <c r="AJ92" i="3"/>
  <c r="AKK114" i="4"/>
  <c r="DG81" i="4"/>
  <c r="DH81" i="4"/>
  <c r="AJ80" i="3"/>
  <c r="CT114" i="4"/>
  <c r="AKH114" i="4"/>
  <c r="CW114" i="4"/>
  <c r="DI49" i="4"/>
  <c r="CZ106" i="4"/>
  <c r="AKG113" i="4"/>
  <c r="CU114" i="4"/>
  <c r="CU81" i="4"/>
  <c r="CV49" i="4"/>
  <c r="DH57" i="4"/>
  <c r="AJ56" i="3"/>
  <c r="DG60" i="4"/>
  <c r="DI106" i="4"/>
  <c r="CV159" i="4"/>
  <c r="CZ93" i="4"/>
  <c r="CW88" i="4"/>
  <c r="DH114" i="4"/>
  <c r="AJ113" i="3"/>
  <c r="DG108" i="4"/>
  <c r="CV81" i="4"/>
  <c r="CY93" i="4"/>
  <c r="AKK101" i="4"/>
  <c r="DI139" i="4"/>
  <c r="DA108" i="4"/>
  <c r="CW110" i="4"/>
  <c r="CT81" i="4"/>
  <c r="AKK87" i="4"/>
  <c r="DA106" i="4"/>
  <c r="CZ114" i="4"/>
  <c r="DG93" i="4"/>
  <c r="CU141" i="4"/>
  <c r="DI88" i="4"/>
  <c r="CW159" i="4"/>
  <c r="DA60" i="4"/>
  <c r="DF108" i="4"/>
  <c r="AI107" i="3"/>
  <c r="CZ81" i="4"/>
  <c r="AKI76" i="4"/>
  <c r="AKK33" i="4"/>
  <c r="AKJ101" i="4"/>
  <c r="DA147" i="4"/>
  <c r="CX120" i="4"/>
  <c r="CY137" i="4"/>
  <c r="CZ137" i="4"/>
  <c r="AKJ34" i="4"/>
  <c r="AKI34" i="4"/>
  <c r="AKH34" i="4"/>
  <c r="AKK34" i="4"/>
  <c r="AKG34" i="4"/>
  <c r="CW71" i="4"/>
  <c r="CY71" i="4"/>
  <c r="CZ71" i="4"/>
  <c r="DG71" i="4"/>
  <c r="DI91" i="4"/>
  <c r="CZ91" i="4"/>
  <c r="DF91" i="4"/>
  <c r="AI90" i="3"/>
  <c r="CU91" i="4"/>
  <c r="DG91" i="4"/>
  <c r="DH91" i="4"/>
  <c r="AJ90" i="3"/>
  <c r="CX101" i="4"/>
  <c r="CV101" i="4"/>
  <c r="CU101" i="4"/>
  <c r="DF136" i="4"/>
  <c r="AI135" i="3"/>
  <c r="CY136" i="4"/>
  <c r="DA136" i="4"/>
  <c r="CT136" i="4"/>
  <c r="CZ136" i="4"/>
  <c r="CU136" i="4"/>
  <c r="DG136" i="4"/>
  <c r="DH136" i="4"/>
  <c r="AJ135" i="3"/>
  <c r="DI136" i="4"/>
  <c r="CV136" i="4"/>
  <c r="AKK126" i="4"/>
  <c r="AKH126" i="4"/>
  <c r="AKI126" i="4"/>
  <c r="AKG126" i="4"/>
  <c r="CU77" i="4"/>
  <c r="CX77" i="4"/>
  <c r="CV77" i="4"/>
  <c r="CW77" i="4"/>
  <c r="DH77" i="4"/>
  <c r="AJ76" i="3"/>
  <c r="CT77" i="4"/>
  <c r="CZ77" i="4"/>
  <c r="CX158" i="4"/>
  <c r="CY158" i="4"/>
  <c r="DF158" i="4"/>
  <c r="AI157" i="3"/>
  <c r="DA158" i="4"/>
  <c r="CZ158" i="4"/>
  <c r="DG158" i="4"/>
  <c r="CT158" i="4"/>
  <c r="AKJ83" i="4"/>
  <c r="AKI83" i="4"/>
  <c r="AKH83" i="4"/>
  <c r="AKG83" i="4"/>
  <c r="AKK83" i="4"/>
  <c r="AKF83" i="4"/>
  <c r="AKH129" i="4"/>
  <c r="AKI129" i="4"/>
  <c r="AKJ129" i="4"/>
  <c r="DI94" i="4"/>
  <c r="CT94" i="4"/>
  <c r="DG94" i="4"/>
  <c r="CU94" i="4"/>
  <c r="CV94" i="4"/>
  <c r="DH94" i="4"/>
  <c r="AJ93" i="3"/>
  <c r="DF94" i="4"/>
  <c r="AI93" i="3"/>
  <c r="DI101" i="4"/>
  <c r="CW158" i="4"/>
  <c r="DF13" i="4"/>
  <c r="AI12" i="3"/>
  <c r="AKH121" i="4"/>
  <c r="AKF121" i="4"/>
  <c r="AKI121" i="4"/>
  <c r="AKG121" i="4"/>
  <c r="AKK121" i="4"/>
  <c r="DF140" i="4"/>
  <c r="AI139" i="3"/>
  <c r="DG140" i="4"/>
  <c r="CV140" i="4"/>
  <c r="DA140" i="4"/>
  <c r="CW140" i="4"/>
  <c r="DH140" i="4"/>
  <c r="AJ139" i="3"/>
  <c r="DI140" i="4"/>
  <c r="CT140" i="4"/>
  <c r="CZ140" i="4"/>
  <c r="AKK79" i="4"/>
  <c r="AKF79" i="4"/>
  <c r="AKJ79" i="4"/>
  <c r="AKH79" i="4"/>
  <c r="AKK52" i="4"/>
  <c r="AKG52" i="4"/>
  <c r="AKJ52" i="4"/>
  <c r="AKH52" i="4"/>
  <c r="AKF52" i="4"/>
  <c r="CX44" i="4"/>
  <c r="DH44" i="4"/>
  <c r="AJ43" i="3"/>
  <c r="DI44" i="4"/>
  <c r="CZ44" i="4"/>
  <c r="CY44" i="4"/>
  <c r="CU44" i="4"/>
  <c r="CT15" i="4"/>
  <c r="CV15" i="4"/>
  <c r="DH15" i="4"/>
  <c r="AJ14" i="3"/>
  <c r="DI15" i="4"/>
  <c r="CW15" i="4"/>
  <c r="CY15" i="4"/>
  <c r="DA15" i="4"/>
  <c r="CZ15" i="4"/>
  <c r="CX15" i="4"/>
  <c r="DG15" i="4"/>
  <c r="DI123" i="4"/>
  <c r="DA123" i="4"/>
  <c r="DF123" i="4"/>
  <c r="AI122" i="3"/>
  <c r="CV123" i="4"/>
  <c r="CT123" i="4"/>
  <c r="CX123" i="4"/>
  <c r="DG123" i="4"/>
  <c r="CU123" i="4"/>
  <c r="CW123" i="4"/>
  <c r="AKK25" i="4"/>
  <c r="AKJ25" i="4"/>
  <c r="AKG25" i="4"/>
  <c r="AKF25" i="4"/>
  <c r="DG110" i="4"/>
  <c r="DI110" i="4"/>
  <c r="CU110" i="4"/>
  <c r="CV110" i="4"/>
  <c r="CX110" i="4"/>
  <c r="CY110" i="4"/>
  <c r="CZ110" i="4"/>
  <c r="DH110" i="4"/>
  <c r="AJ109" i="3"/>
  <c r="DA110" i="4"/>
  <c r="AKF6" i="4"/>
  <c r="AKG6" i="4"/>
  <c r="AKH6" i="4"/>
  <c r="AKI6" i="4"/>
  <c r="DH59" i="4"/>
  <c r="AJ58" i="3"/>
  <c r="DI59" i="4"/>
  <c r="CT59" i="4"/>
  <c r="CU59" i="4"/>
  <c r="DF59" i="4"/>
  <c r="AI58" i="3"/>
  <c r="CX32" i="4"/>
  <c r="DI32" i="4"/>
  <c r="CT32" i="4"/>
  <c r="DH33" i="4"/>
  <c r="AJ32" i="3"/>
  <c r="CX33" i="4"/>
  <c r="CU33" i="4"/>
  <c r="DF33" i="4"/>
  <c r="AI32" i="3"/>
  <c r="CW33" i="4"/>
  <c r="DA33" i="4"/>
  <c r="DH139" i="4"/>
  <c r="AJ138" i="3"/>
  <c r="CY139" i="4"/>
  <c r="CW139" i="4"/>
  <c r="CT139" i="4"/>
  <c r="CZ139" i="4"/>
  <c r="CU139" i="4"/>
  <c r="CV139" i="4"/>
  <c r="CX139" i="4"/>
  <c r="DG139" i="4"/>
  <c r="CX71" i="4"/>
  <c r="DI33" i="4"/>
  <c r="DA44" i="4"/>
  <c r="CV71" i="4"/>
  <c r="CY33" i="4"/>
  <c r="AKJ117" i="4"/>
  <c r="CW94" i="4"/>
  <c r="CU158" i="4"/>
  <c r="DF32" i="4"/>
  <c r="AI31" i="3"/>
  <c r="CW44" i="4"/>
  <c r="DI17" i="4"/>
  <c r="CT17" i="4"/>
  <c r="AKF24" i="4"/>
  <c r="AKI24" i="4"/>
  <c r="AKH24" i="4"/>
  <c r="CV158" i="4"/>
  <c r="CX91" i="4"/>
  <c r="AKF129" i="4"/>
  <c r="CV44" i="4"/>
  <c r="CY77" i="4"/>
  <c r="AKH94" i="4"/>
  <c r="AKF94" i="4"/>
  <c r="AKG94" i="4"/>
  <c r="AKI94" i="4"/>
  <c r="AKK94" i="4"/>
  <c r="CW95" i="4"/>
  <c r="CZ95" i="4"/>
  <c r="AKG129" i="4"/>
  <c r="AKI153" i="4"/>
  <c r="AKG153" i="4"/>
  <c r="AKI22" i="4"/>
  <c r="AKF22" i="4"/>
  <c r="DG13" i="4"/>
  <c r="CW13" i="4"/>
  <c r="DH13" i="4"/>
  <c r="AJ12" i="3"/>
  <c r="CV13" i="4"/>
  <c r="CZ13" i="4"/>
  <c r="CT13" i="4"/>
  <c r="AKI133" i="4"/>
  <c r="AKH133" i="4"/>
  <c r="DA13" i="4"/>
  <c r="DI77" i="4"/>
  <c r="DA77" i="4"/>
  <c r="DA71" i="4"/>
  <c r="CZ101" i="4"/>
  <c r="DG59" i="4"/>
  <c r="DF44" i="4"/>
  <c r="AI43" i="3"/>
  <c r="CY140" i="4"/>
  <c r="DG33" i="4"/>
  <c r="CZ96" i="4"/>
  <c r="CU96" i="4"/>
  <c r="DA101" i="4"/>
  <c r="CX140" i="4"/>
  <c r="DF77" i="4"/>
  <c r="AI76" i="3"/>
  <c r="AKJ121" i="4"/>
  <c r="CU32" i="4"/>
  <c r="CZ94" i="4"/>
  <c r="AKG133" i="4"/>
  <c r="CX136" i="4"/>
  <c r="CW91" i="4"/>
  <c r="CY94" i="4"/>
  <c r="CY13" i="4"/>
  <c r="DH32" i="4"/>
  <c r="AJ31" i="3"/>
  <c r="DF101" i="4"/>
  <c r="AI100" i="3"/>
  <c r="AKF34" i="4"/>
  <c r="CW136" i="4"/>
  <c r="DF139" i="4"/>
  <c r="AI138" i="3"/>
  <c r="CY91" i="4"/>
  <c r="AKK129" i="4"/>
  <c r="AKH17" i="4"/>
  <c r="CZ159" i="4"/>
  <c r="DA93" i="4"/>
  <c r="CX3" i="4"/>
  <c r="AKI10" i="4"/>
  <c r="CY111" i="4"/>
  <c r="DH47" i="4"/>
  <c r="AJ46" i="3"/>
  <c r="CW111" i="4"/>
  <c r="CV7" i="4"/>
  <c r="DH78" i="4"/>
  <c r="AJ77" i="3"/>
  <c r="CW47" i="4"/>
  <c r="CV109" i="4"/>
  <c r="CX11" i="4"/>
  <c r="DG147" i="4"/>
  <c r="AKG120" i="4"/>
  <c r="DH87" i="4"/>
  <c r="AJ86" i="3"/>
  <c r="DH109" i="4"/>
  <c r="AJ108" i="3"/>
  <c r="DH64" i="4"/>
  <c r="AJ63" i="3"/>
  <c r="AKI5" i="4"/>
  <c r="AKG10" i="4"/>
  <c r="AKK134" i="4"/>
  <c r="AKH5" i="4"/>
  <c r="AKJ10" i="4"/>
  <c r="CY87" i="4"/>
  <c r="CV11" i="4"/>
  <c r="AKF5" i="4"/>
  <c r="AKJ87" i="4"/>
  <c r="AKF87" i="4"/>
  <c r="DH76" i="4"/>
  <c r="AJ75" i="3"/>
  <c r="AKG134" i="4"/>
  <c r="CT147" i="4"/>
  <c r="DG78" i="4"/>
  <c r="CW93" i="4"/>
  <c r="AKG152" i="4"/>
  <c r="DI93" i="4"/>
  <c r="AKJ136" i="4"/>
  <c r="DF107" i="4"/>
  <c r="AI106" i="3"/>
  <c r="AKG144" i="4"/>
  <c r="DI63" i="4"/>
  <c r="DF109" i="4"/>
  <c r="AI108" i="3"/>
  <c r="AKF136" i="4"/>
  <c r="AKG87" i="4"/>
  <c r="DI76" i="4"/>
  <c r="CV147" i="4"/>
  <c r="CU78" i="4"/>
  <c r="CX7" i="4"/>
  <c r="DH147" i="4"/>
  <c r="AJ146" i="3"/>
  <c r="DI147" i="4"/>
  <c r="CZ111" i="4"/>
  <c r="AKG136" i="4"/>
  <c r="AKH87" i="4"/>
  <c r="CT76" i="4"/>
  <c r="CW147" i="4"/>
  <c r="CY57" i="4"/>
  <c r="DA7" i="4"/>
  <c r="AKF48" i="4"/>
  <c r="CW7" i="4"/>
  <c r="DH111" i="4"/>
  <c r="AJ110" i="3"/>
  <c r="AKK136" i="4"/>
  <c r="CX93" i="4"/>
  <c r="CT93" i="4"/>
  <c r="CV64" i="4"/>
  <c r="CU64" i="4"/>
  <c r="DF47" i="4"/>
  <c r="AI46" i="3"/>
  <c r="AKK10" i="4"/>
  <c r="DG111" i="4"/>
  <c r="AKH136" i="4"/>
  <c r="DA76" i="4"/>
  <c r="CZ47" i="4"/>
  <c r="DI7" i="4"/>
  <c r="CX147" i="4"/>
  <c r="CU7" i="4"/>
  <c r="AKF96" i="4"/>
  <c r="DF39" i="4"/>
  <c r="AI38" i="3"/>
  <c r="AKH134" i="4"/>
  <c r="DH7" i="4"/>
  <c r="AJ6" i="3"/>
  <c r="CU41" i="4"/>
  <c r="CY147" i="4"/>
  <c r="CX47" i="4"/>
  <c r="CU47" i="4"/>
  <c r="CT47" i="4"/>
  <c r="CZ7" i="4"/>
  <c r="DF90" i="4"/>
  <c r="AI89" i="3"/>
  <c r="AKG96" i="4"/>
  <c r="CT41" i="4"/>
  <c r="AKK127" i="4"/>
  <c r="AKF72" i="4"/>
  <c r="AKI72" i="4"/>
  <c r="AKJ72" i="4"/>
  <c r="AKK72" i="4"/>
  <c r="AKG50" i="4"/>
  <c r="AKF50" i="4"/>
  <c r="AKJ50" i="4"/>
  <c r="AKH50" i="4"/>
  <c r="DF116" i="4"/>
  <c r="AI115" i="3"/>
  <c r="DG116" i="4"/>
  <c r="CV116" i="4"/>
  <c r="DI116" i="4"/>
  <c r="CZ116" i="4"/>
  <c r="DH116" i="4"/>
  <c r="AJ115" i="3"/>
  <c r="CT116" i="4"/>
  <c r="AKJ26" i="4"/>
  <c r="AKI26" i="4"/>
  <c r="DF29" i="4"/>
  <c r="AI28" i="3"/>
  <c r="DA29" i="4"/>
  <c r="CZ29" i="4"/>
  <c r="CY29" i="4"/>
  <c r="CX29" i="4"/>
  <c r="DG29" i="4"/>
  <c r="CW29" i="4"/>
  <c r="DG122" i="4"/>
  <c r="CV122" i="4"/>
  <c r="DA122" i="4"/>
  <c r="DI122" i="4"/>
  <c r="CT122" i="4"/>
  <c r="CY122" i="4"/>
  <c r="CU122" i="4"/>
  <c r="DH122" i="4"/>
  <c r="AJ121" i="3"/>
  <c r="DA17" i="4"/>
  <c r="DG17" i="4"/>
  <c r="DH17" i="4"/>
  <c r="AJ16" i="3"/>
  <c r="CY17" i="4"/>
  <c r="CV17" i="4"/>
  <c r="CU62" i="4"/>
  <c r="DH62" i="4"/>
  <c r="AJ61" i="3"/>
  <c r="CV62" i="4"/>
  <c r="DG62" i="4"/>
  <c r="CW62" i="4"/>
  <c r="DI62" i="4"/>
  <c r="CT62" i="4"/>
  <c r="DA62" i="4"/>
  <c r="DF62" i="4"/>
  <c r="AI61" i="3"/>
  <c r="AKI77" i="4"/>
  <c r="AKF77" i="4"/>
  <c r="AKG77" i="4"/>
  <c r="DH95" i="4"/>
  <c r="AJ94" i="3"/>
  <c r="DG95" i="4"/>
  <c r="CY95" i="4"/>
  <c r="DA95" i="4"/>
  <c r="DI14" i="4"/>
  <c r="AKG26" i="4"/>
  <c r="CX17" i="4"/>
  <c r="CV95" i="4"/>
  <c r="AKH72" i="4"/>
  <c r="AKJ33" i="4"/>
  <c r="AKK50" i="4"/>
  <c r="AKK145" i="4"/>
  <c r="DG80" i="4"/>
  <c r="DF80" i="4"/>
  <c r="AI79" i="3"/>
  <c r="DA80" i="4"/>
  <c r="AKF111" i="4"/>
  <c r="AKK111" i="4"/>
  <c r="AKI111" i="4"/>
  <c r="AKJ111" i="4"/>
  <c r="AKJ17" i="4"/>
  <c r="AKK17" i="4"/>
  <c r="AKI17" i="4"/>
  <c r="AKJ90" i="4"/>
  <c r="AKH90" i="4"/>
  <c r="AKI90" i="4"/>
  <c r="CZ40" i="4"/>
  <c r="DF40" i="4"/>
  <c r="AI39" i="3"/>
  <c r="DH40" i="4"/>
  <c r="AJ39" i="3"/>
  <c r="DA40" i="4"/>
  <c r="CY40" i="4"/>
  <c r="DI40" i="4"/>
  <c r="AKK19" i="4"/>
  <c r="AKJ19" i="4"/>
  <c r="AKH19" i="4"/>
  <c r="AKG19" i="4"/>
  <c r="AKK48" i="4"/>
  <c r="AKH48" i="4"/>
  <c r="DI109" i="4"/>
  <c r="CX109" i="4"/>
  <c r="CU109" i="4"/>
  <c r="DA109" i="4"/>
  <c r="DG109" i="4"/>
  <c r="CZ109" i="4"/>
  <c r="CW53" i="4"/>
  <c r="DG53" i="4"/>
  <c r="DH53" i="4"/>
  <c r="AJ52" i="3"/>
  <c r="CX53" i="4"/>
  <c r="AKK29" i="4"/>
  <c r="AKG29" i="4"/>
  <c r="AKI29" i="4"/>
  <c r="AKF29" i="4"/>
  <c r="AKH29" i="4"/>
  <c r="DG87" i="4"/>
  <c r="CT87" i="4"/>
  <c r="CZ87" i="4"/>
  <c r="CV87" i="4"/>
  <c r="DF87" i="4"/>
  <c r="AI86" i="3"/>
  <c r="AKG62" i="4"/>
  <c r="AKK62" i="4"/>
  <c r="AKJ62" i="4"/>
  <c r="DF124" i="4"/>
  <c r="AI123" i="3"/>
  <c r="CX124" i="4"/>
  <c r="CW124" i="4"/>
  <c r="DG124" i="4"/>
  <c r="CV124" i="4"/>
  <c r="CU124" i="4"/>
  <c r="DH124" i="4"/>
  <c r="AJ123" i="3"/>
  <c r="DH11" i="4"/>
  <c r="AJ10" i="3"/>
  <c r="CY11" i="4"/>
  <c r="AKJ51" i="4"/>
  <c r="AKG51" i="4"/>
  <c r="AKF51" i="4"/>
  <c r="AKI51" i="4"/>
  <c r="AKK51" i="4"/>
  <c r="DA159" i="4"/>
  <c r="CY159" i="4"/>
  <c r="CT159" i="4"/>
  <c r="DH159" i="4"/>
  <c r="AJ158" i="3"/>
  <c r="CW45" i="4"/>
  <c r="DG45" i="4"/>
  <c r="DH45" i="4"/>
  <c r="AJ44" i="3"/>
  <c r="DI45" i="4"/>
  <c r="DA45" i="4"/>
  <c r="CU45" i="4"/>
  <c r="CV45" i="4"/>
  <c r="AKI88" i="4"/>
  <c r="AKJ88" i="4"/>
  <c r="AKK88" i="4"/>
  <c r="AKG88" i="4"/>
  <c r="AKG82" i="4"/>
  <c r="AKF82" i="4"/>
  <c r="AKK82" i="4"/>
  <c r="AKI82" i="4"/>
  <c r="DF122" i="4"/>
  <c r="AI121" i="3"/>
  <c r="AKG159" i="4"/>
  <c r="CX73" i="4"/>
  <c r="CY73" i="4"/>
  <c r="DA73" i="4"/>
  <c r="DH73" i="4"/>
  <c r="AJ72" i="3"/>
  <c r="DG73" i="4"/>
  <c r="DI73" i="4"/>
  <c r="CT73" i="4"/>
  <c r="CZ118" i="4"/>
  <c r="DI118" i="4"/>
  <c r="CU118" i="4"/>
  <c r="CW118" i="4"/>
  <c r="CX118" i="4"/>
  <c r="DG118" i="4"/>
  <c r="CT118" i="4"/>
  <c r="DF118" i="4"/>
  <c r="AI117" i="3"/>
  <c r="CV118" i="4"/>
  <c r="AKJ22" i="4"/>
  <c r="AKG22" i="4"/>
  <c r="AKJ109" i="4"/>
  <c r="AKH109" i="4"/>
  <c r="AKF109" i="4"/>
  <c r="CX21" i="4"/>
  <c r="AKF88" i="4"/>
  <c r="AKH159" i="4"/>
  <c r="AKK8" i="4"/>
  <c r="AKH8" i="4"/>
  <c r="AKJ8" i="4"/>
  <c r="AKK137" i="4"/>
  <c r="AKJ137" i="4"/>
  <c r="AKH137" i="4"/>
  <c r="AKI137" i="4"/>
  <c r="CV90" i="4"/>
  <c r="AKH141" i="4"/>
  <c r="AKJ141" i="4"/>
  <c r="AKG141" i="4"/>
  <c r="AKF141" i="4"/>
  <c r="AKI141" i="4"/>
  <c r="CX80" i="4"/>
  <c r="CV162" i="4"/>
  <c r="DG159" i="4"/>
  <c r="CU53" i="4"/>
  <c r="CU51" i="4"/>
  <c r="CW51" i="4"/>
  <c r="DG51" i="4"/>
  <c r="CV51" i="4"/>
  <c r="DH51" i="4"/>
  <c r="AJ50" i="3"/>
  <c r="DA51" i="4"/>
  <c r="CZ51" i="4"/>
  <c r="CX51" i="4"/>
  <c r="CY51" i="4"/>
  <c r="CW11" i="4"/>
  <c r="CT120" i="4"/>
  <c r="DA116" i="4"/>
  <c r="CW12" i="4"/>
  <c r="AKJ36" i="4"/>
  <c r="AKH36" i="4"/>
  <c r="DF84" i="4"/>
  <c r="AI83" i="3"/>
  <c r="DH84" i="4"/>
  <c r="AJ83" i="3"/>
  <c r="CV84" i="4"/>
  <c r="CV119" i="4"/>
  <c r="CZ119" i="4"/>
  <c r="CX119" i="4"/>
  <c r="CU119" i="4"/>
  <c r="DA119" i="4"/>
  <c r="CT133" i="4"/>
  <c r="CV12" i="4"/>
  <c r="CW122" i="4"/>
  <c r="CV53" i="4"/>
  <c r="CX130" i="4"/>
  <c r="AKF157" i="4"/>
  <c r="CW34" i="4"/>
  <c r="CV40" i="4"/>
  <c r="AKF8" i="4"/>
  <c r="DH34" i="4"/>
  <c r="AJ33" i="3"/>
  <c r="AKG33" i="4"/>
  <c r="DI18" i="4"/>
  <c r="DG120" i="4"/>
  <c r="AKF145" i="4"/>
  <c r="CY80" i="4"/>
  <c r="CY127" i="4"/>
  <c r="DF51" i="4"/>
  <c r="AI50" i="3"/>
  <c r="CY109" i="4"/>
  <c r="CY133" i="4"/>
  <c r="AKG8" i="4"/>
  <c r="CZ9" i="4"/>
  <c r="DA9" i="4"/>
  <c r="DH9" i="4"/>
  <c r="AJ8" i="3"/>
  <c r="CT9" i="4"/>
  <c r="CU9" i="4"/>
  <c r="AKF97" i="4"/>
  <c r="AKG97" i="4"/>
  <c r="AKH97" i="4"/>
  <c r="AKI97" i="4"/>
  <c r="CU134" i="4"/>
  <c r="DH134" i="4"/>
  <c r="AJ133" i="3"/>
  <c r="CX134" i="4"/>
  <c r="CW134" i="4"/>
  <c r="DF134" i="4"/>
  <c r="AI133" i="3"/>
  <c r="CZ134" i="4"/>
  <c r="DA79" i="4"/>
  <c r="CW79" i="4"/>
  <c r="CU79" i="4"/>
  <c r="CT79" i="4"/>
  <c r="DG79" i="4"/>
  <c r="DI79" i="4"/>
  <c r="DF79" i="4"/>
  <c r="AI78" i="3"/>
  <c r="DH79" i="4"/>
  <c r="AJ78" i="3"/>
  <c r="AKK9" i="4"/>
  <c r="AKH9" i="4"/>
  <c r="AKJ9" i="4"/>
  <c r="AKF9" i="4"/>
  <c r="AKI9" i="4"/>
  <c r="AKH22" i="4"/>
  <c r="AKJ21" i="4"/>
  <c r="AKK21" i="4"/>
  <c r="AKH21" i="4"/>
  <c r="CZ122" i="4"/>
  <c r="DA34" i="4"/>
  <c r="AKI21" i="4"/>
  <c r="CY162" i="4"/>
  <c r="CT90" i="4"/>
  <c r="CU90" i="4"/>
  <c r="DH90" i="4"/>
  <c r="AJ89" i="3"/>
  <c r="DA90" i="4"/>
  <c r="DG90" i="4"/>
  <c r="CZ90" i="4"/>
  <c r="AKJ37" i="4"/>
  <c r="AKH37" i="4"/>
  <c r="AKF37" i="4"/>
  <c r="AKI37" i="4"/>
  <c r="AKG37" i="4"/>
  <c r="AKI43" i="4"/>
  <c r="AKJ43" i="4"/>
  <c r="AKK43" i="4"/>
  <c r="DF162" i="4"/>
  <c r="AI161" i="3"/>
  <c r="AKG21" i="4"/>
  <c r="AKG109" i="4"/>
  <c r="AKK22" i="4"/>
  <c r="DI162" i="4"/>
  <c r="CV9" i="4"/>
  <c r="DH80" i="4"/>
  <c r="AJ79" i="3"/>
  <c r="AKK109" i="4"/>
  <c r="AKJ159" i="4"/>
  <c r="AKJ152" i="4"/>
  <c r="AKK152" i="4"/>
  <c r="AKH152" i="4"/>
  <c r="AKJ7" i="4"/>
  <c r="AKF7" i="4"/>
  <c r="AKK7" i="4"/>
  <c r="AKI7" i="4"/>
  <c r="AKG7" i="4"/>
  <c r="AKH7" i="4"/>
  <c r="AKJ125" i="4"/>
  <c r="AKK125" i="4"/>
  <c r="AKK73" i="4"/>
  <c r="AKJ73" i="4"/>
  <c r="AKI73" i="4"/>
  <c r="AKF73" i="4"/>
  <c r="AKG73" i="4"/>
  <c r="CV41" i="4"/>
  <c r="DI41" i="4"/>
  <c r="CW41" i="4"/>
  <c r="DG41" i="4"/>
  <c r="DH41" i="4"/>
  <c r="AJ40" i="3"/>
  <c r="DF41" i="4"/>
  <c r="AI40" i="3"/>
  <c r="DA41" i="4"/>
  <c r="CX41" i="4"/>
  <c r="CZ39" i="4"/>
  <c r="DH39" i="4"/>
  <c r="AJ38" i="3"/>
  <c r="CV39" i="4"/>
  <c r="CU29" i="4"/>
  <c r="AKI8" i="4"/>
  <c r="AKI70" i="4"/>
  <c r="CW39" i="4"/>
  <c r="CX90" i="4"/>
  <c r="CX116" i="4"/>
  <c r="CW96" i="4"/>
  <c r="AKJ104" i="4"/>
  <c r="AKK104" i="4"/>
  <c r="AKG104" i="4"/>
  <c r="AKJ11" i="4"/>
  <c r="AKG11" i="4"/>
  <c r="DF133" i="4"/>
  <c r="AI132" i="3"/>
  <c r="CY116" i="4"/>
  <c r="CZ79" i="4"/>
  <c r="DF137" i="4"/>
  <c r="AI136" i="3"/>
  <c r="AKK156" i="4"/>
  <c r="AKF156" i="4"/>
  <c r="AKI156" i="4"/>
  <c r="AKG156" i="4"/>
  <c r="AKJ156" i="4"/>
  <c r="AKI158" i="4"/>
  <c r="AKF158" i="4"/>
  <c r="AKG158" i="4"/>
  <c r="AKJ158" i="4"/>
  <c r="AKK158" i="4"/>
  <c r="DF53" i="4"/>
  <c r="AI52" i="3"/>
  <c r="AKI109" i="4"/>
  <c r="CT40" i="4"/>
  <c r="DA137" i="4"/>
  <c r="CY141" i="4"/>
  <c r="AKG18" i="4"/>
  <c r="AKK90" i="4"/>
  <c r="AKF11" i="4"/>
  <c r="CX12" i="4"/>
  <c r="CY118" i="4"/>
  <c r="CY53" i="4"/>
  <c r="AKF36" i="4"/>
  <c r="CY130" i="4"/>
  <c r="AKG157" i="4"/>
  <c r="DI90" i="4"/>
  <c r="CV79" i="4"/>
  <c r="DH12" i="4"/>
  <c r="AJ11" i="3"/>
  <c r="DA120" i="4"/>
  <c r="DI107" i="4"/>
  <c r="CT51" i="4"/>
  <c r="CV80" i="4"/>
  <c r="AKJ55" i="4"/>
  <c r="AKF55" i="4"/>
  <c r="AKI55" i="4"/>
  <c r="AKK55" i="4"/>
  <c r="AKH55" i="4"/>
  <c r="CV137" i="4"/>
  <c r="CW137" i="4"/>
  <c r="DG137" i="4"/>
  <c r="DH137" i="4"/>
  <c r="AJ136" i="3"/>
  <c r="DI137" i="4"/>
  <c r="CT137" i="4"/>
  <c r="DF22" i="4"/>
  <c r="AI21" i="3"/>
  <c r="DA22" i="4"/>
  <c r="CT22" i="4"/>
  <c r="CV22" i="4"/>
  <c r="CU22" i="4"/>
  <c r="CY22" i="4"/>
  <c r="CU116" i="4"/>
  <c r="CX58" i="4"/>
  <c r="DI58" i="4"/>
  <c r="CU58" i="4"/>
  <c r="CT58" i="4"/>
  <c r="CW58" i="4"/>
  <c r="CY58" i="4"/>
  <c r="DF11" i="4"/>
  <c r="AI10" i="3"/>
  <c r="AKH73" i="4"/>
  <c r="CY90" i="4"/>
  <c r="CX22" i="4"/>
  <c r="DH102" i="4"/>
  <c r="AJ101" i="3"/>
  <c r="DI102" i="4"/>
  <c r="CU102" i="4"/>
  <c r="CW102" i="4"/>
  <c r="CY102" i="4"/>
  <c r="DA102" i="4"/>
  <c r="DF89" i="4"/>
  <c r="AI88" i="3"/>
  <c r="CT89" i="4"/>
  <c r="DH89" i="4"/>
  <c r="AJ88" i="3"/>
  <c r="CX89" i="4"/>
  <c r="DA89" i="4"/>
  <c r="DG89" i="4"/>
  <c r="CU89" i="4"/>
  <c r="CY39" i="4"/>
  <c r="DI159" i="4"/>
  <c r="DH120" i="4"/>
  <c r="AJ119" i="3"/>
  <c r="CU120" i="4"/>
  <c r="DI29" i="4"/>
  <c r="CT29" i="4"/>
  <c r="CZ53" i="4"/>
  <c r="CU130" i="4"/>
  <c r="CV130" i="4"/>
  <c r="AKH96" i="4"/>
  <c r="CT124" i="4"/>
  <c r="AKI78" i="4"/>
  <c r="DH18" i="4"/>
  <c r="AJ17" i="3"/>
  <c r="AKH77" i="4"/>
  <c r="AKF26" i="4"/>
  <c r="CY62" i="4"/>
  <c r="CX79" i="4"/>
  <c r="AKG48" i="4"/>
  <c r="AKF19" i="4"/>
  <c r="DG58" i="4"/>
  <c r="DI9" i="4"/>
  <c r="CU137" i="4"/>
  <c r="AKH156" i="4"/>
  <c r="AKI11" i="4"/>
  <c r="CZ120" i="4"/>
  <c r="CT45" i="4"/>
  <c r="CV58" i="4"/>
  <c r="AKJ99" i="4"/>
  <c r="AKI36" i="4"/>
  <c r="AKK97" i="4"/>
  <c r="AKF132" i="4"/>
  <c r="AKG132" i="4"/>
  <c r="AKJ132" i="4"/>
  <c r="AKH132" i="4"/>
  <c r="AKK132" i="4"/>
  <c r="DH162" i="4"/>
  <c r="AJ161" i="3"/>
  <c r="ACW27" i="4"/>
  <c r="OJ27" i="4"/>
  <c r="SA27" i="4"/>
  <c r="SF27" i="4"/>
  <c r="AGX27" i="4"/>
  <c r="KS27" i="4"/>
  <c r="HS27" i="4"/>
  <c r="HC27" i="4"/>
  <c r="EC27" i="4"/>
  <c r="DC27" i="4"/>
  <c r="VQ27" i="4"/>
  <c r="VV27" i="4"/>
  <c r="ZG27" i="4"/>
  <c r="ZL27" i="4"/>
  <c r="AKG122" i="4"/>
  <c r="AKF122" i="4"/>
  <c r="AKJ122" i="4"/>
  <c r="AKK122" i="4"/>
  <c r="DF9" i="4"/>
  <c r="AI8" i="3"/>
  <c r="AKI50" i="4"/>
  <c r="CU14" i="4"/>
  <c r="CZ17" i="4"/>
  <c r="CY96" i="4"/>
  <c r="CV134" i="4"/>
  <c r="DH22" i="4"/>
  <c r="AJ21" i="3"/>
  <c r="CW109" i="4"/>
  <c r="DI134" i="4"/>
  <c r="CX64" i="4"/>
  <c r="DF64" i="4"/>
  <c r="AI63" i="3"/>
  <c r="DG64" i="4"/>
  <c r="DI64" i="4"/>
  <c r="CT64" i="4"/>
  <c r="CZ64" i="4"/>
  <c r="CW64" i="4"/>
  <c r="CY64" i="4"/>
  <c r="CZ76" i="4"/>
  <c r="CX76" i="4"/>
  <c r="CW76" i="4"/>
  <c r="CV76" i="4"/>
  <c r="DF76" i="4"/>
  <c r="AI75" i="3"/>
  <c r="CY76" i="4"/>
  <c r="DG22" i="4"/>
  <c r="AKF43" i="4"/>
  <c r="DI124" i="4"/>
  <c r="DA64" i="4"/>
  <c r="CV120" i="4"/>
  <c r="AKJ77" i="4"/>
  <c r="AKJ41" i="4"/>
  <c r="AKH41" i="4"/>
  <c r="AKG41" i="4"/>
  <c r="DI141" i="4"/>
  <c r="DG141" i="4"/>
  <c r="DF141" i="4"/>
  <c r="AI140" i="3"/>
  <c r="DA141" i="4"/>
  <c r="CX141" i="4"/>
  <c r="CT141" i="4"/>
  <c r="DH141" i="4"/>
  <c r="AJ140" i="3"/>
  <c r="AKJ14" i="4"/>
  <c r="AKG14" i="4"/>
  <c r="AKH14" i="4"/>
  <c r="AKK14" i="4"/>
  <c r="AKF14" i="4"/>
  <c r="CX87" i="4"/>
  <c r="DA52" i="4"/>
  <c r="CU52" i="4"/>
  <c r="CX52" i="4"/>
  <c r="CZ52" i="4"/>
  <c r="DH52" i="4"/>
  <c r="AJ51" i="3"/>
  <c r="CT52" i="4"/>
  <c r="DI52" i="4"/>
  <c r="CV52" i="4"/>
  <c r="DG52" i="4"/>
  <c r="CW154" i="4"/>
  <c r="CU154" i="4"/>
  <c r="CV154" i="4"/>
  <c r="DI154" i="4"/>
  <c r="AKF137" i="4"/>
  <c r="CY154" i="4"/>
  <c r="CW40" i="4"/>
  <c r="AKK37" i="4"/>
  <c r="CW89" i="4"/>
  <c r="CV29" i="4"/>
  <c r="DA53" i="4"/>
  <c r="CY9" i="4"/>
  <c r="DG9" i="4"/>
  <c r="CY37" i="4"/>
  <c r="AKH51" i="4"/>
  <c r="CY79" i="4"/>
  <c r="AKI19" i="4"/>
  <c r="DF58" i="4"/>
  <c r="AI57" i="3"/>
  <c r="AKH82" i="4"/>
  <c r="AKH11" i="4"/>
  <c r="DF102" i="4"/>
  <c r="AI101" i="3"/>
  <c r="CX37" i="4"/>
  <c r="AKI62" i="4"/>
  <c r="CZ22" i="4"/>
  <c r="AKF90" i="4"/>
  <c r="CZ133" i="4"/>
  <c r="DA133" i="4"/>
  <c r="DI133" i="4"/>
  <c r="CU133" i="4"/>
  <c r="CX133" i="4"/>
  <c r="DH133" i="4"/>
  <c r="AJ132" i="3"/>
  <c r="AKK159" i="4"/>
  <c r="AKI159" i="4"/>
  <c r="DG134" i="4"/>
  <c r="AKK4" i="4"/>
  <c r="AKG4" i="4"/>
  <c r="AKJ4" i="4"/>
  <c r="AKF4" i="4"/>
  <c r="AKI4" i="4"/>
  <c r="AKK24" i="4"/>
  <c r="AKJ24" i="4"/>
  <c r="CW9" i="4"/>
  <c r="DF45" i="4"/>
  <c r="AI44" i="3"/>
  <c r="CU17" i="4"/>
  <c r="AKG24" i="4"/>
  <c r="DI120" i="4"/>
  <c r="CW120" i="4"/>
  <c r="CY120" i="4"/>
  <c r="DF120" i="4"/>
  <c r="AI119" i="3"/>
  <c r="DF34" i="4"/>
  <c r="AI33" i="3"/>
  <c r="CX34" i="4"/>
  <c r="CY34" i="4"/>
  <c r="CV34" i="4"/>
  <c r="DG34" i="4"/>
  <c r="CU34" i="4"/>
  <c r="CT34" i="4"/>
  <c r="DI34" i="4"/>
  <c r="AKK133" i="4"/>
  <c r="AKJ133" i="4"/>
  <c r="AKF133" i="4"/>
  <c r="CX45" i="4"/>
  <c r="CZ45" i="4"/>
  <c r="CY134" i="4"/>
  <c r="AKJ82" i="4"/>
  <c r="AKI145" i="4"/>
  <c r="AKH145" i="4"/>
  <c r="DG12" i="4"/>
  <c r="DI12" i="4"/>
  <c r="CU12" i="4"/>
  <c r="CY12" i="4"/>
  <c r="CZ12" i="4"/>
  <c r="DG133" i="4"/>
  <c r="AKH43" i="4"/>
  <c r="DA11" i="4"/>
  <c r="CW90" i="4"/>
  <c r="CX62" i="4"/>
  <c r="AKG43" i="4"/>
  <c r="AKK59" i="4"/>
  <c r="AKF59" i="4"/>
  <c r="AKJ59" i="4"/>
  <c r="AKI59" i="4"/>
  <c r="AKI68" i="4"/>
  <c r="AKG68" i="4"/>
  <c r="AKH68" i="4"/>
  <c r="AKK157" i="4"/>
  <c r="AKJ157" i="4"/>
  <c r="AKH157" i="4"/>
  <c r="CV151" i="4"/>
  <c r="DH151" i="4"/>
  <c r="AJ150" i="3"/>
  <c r="DA151" i="4"/>
  <c r="CY151" i="4"/>
  <c r="CX151" i="4"/>
  <c r="CZ151" i="4"/>
  <c r="DF151" i="4"/>
  <c r="AI150" i="3"/>
  <c r="DA18" i="4"/>
  <c r="CW18" i="4"/>
  <c r="DG18" i="4"/>
  <c r="CY18" i="4"/>
  <c r="CZ18" i="4"/>
  <c r="CU18" i="4"/>
  <c r="CT18" i="4"/>
  <c r="CU107" i="4"/>
  <c r="CX107" i="4"/>
  <c r="CY107" i="4"/>
  <c r="DA107" i="4"/>
  <c r="CT107" i="4"/>
  <c r="CV107" i="4"/>
  <c r="CW107" i="4"/>
  <c r="DG107" i="4"/>
  <c r="CZ107" i="4"/>
  <c r="CU80" i="4"/>
  <c r="DI80" i="4"/>
  <c r="CV73" i="4"/>
  <c r="AKF105" i="4"/>
  <c r="AKJ105" i="4"/>
  <c r="AKI105" i="4"/>
  <c r="AKH105" i="4"/>
  <c r="AKK105" i="4"/>
  <c r="DI60" i="4"/>
  <c r="CW60" i="4"/>
  <c r="DF60" i="4"/>
  <c r="AI59" i="3"/>
  <c r="CY60" i="4"/>
  <c r="CV60" i="4"/>
  <c r="CU60" i="4"/>
  <c r="CX122" i="4"/>
  <c r="AKK103" i="4"/>
  <c r="AKI103" i="4"/>
  <c r="AKH103" i="4"/>
  <c r="AKF103" i="4"/>
  <c r="DF130" i="4"/>
  <c r="AI129" i="3"/>
  <c r="DH130" i="4"/>
  <c r="AJ129" i="3"/>
  <c r="DI130" i="4"/>
  <c r="DA130" i="4"/>
  <c r="CT130" i="4"/>
  <c r="DG130" i="4"/>
  <c r="CZ130" i="4"/>
  <c r="AKJ100" i="4"/>
  <c r="AKF100" i="4"/>
  <c r="AKH100" i="4"/>
  <c r="CX95" i="4"/>
  <c r="AKH33" i="4"/>
  <c r="CY52" i="4"/>
  <c r="DF12" i="4"/>
  <c r="AI11" i="3"/>
  <c r="DA14" i="4"/>
  <c r="CU73" i="4"/>
  <c r="AKH158" i="4"/>
  <c r="DF18" i="4"/>
  <c r="AI17" i="3"/>
  <c r="CV18" i="4"/>
  <c r="CZ62" i="4"/>
  <c r="CU40" i="4"/>
  <c r="AKI48" i="4"/>
  <c r="DF73" i="4"/>
  <c r="AI72" i="3"/>
  <c r="DG11" i="4"/>
  <c r="DI95" i="4"/>
  <c r="AKJ42" i="4"/>
  <c r="CT84" i="4"/>
  <c r="CT162" i="4"/>
  <c r="CZ162" i="4"/>
  <c r="DA162" i="4"/>
  <c r="CU162" i="4"/>
  <c r="CW162" i="4"/>
  <c r="CX162" i="4"/>
  <c r="CV14" i="4"/>
  <c r="DG14" i="4"/>
  <c r="CW14" i="4"/>
  <c r="CT14" i="4"/>
  <c r="CX14" i="4"/>
  <c r="CY14" i="4"/>
  <c r="DA127" i="4"/>
  <c r="CV127" i="4"/>
  <c r="DH127" i="4"/>
  <c r="AJ126" i="3"/>
  <c r="CX127" i="4"/>
  <c r="CT127" i="4"/>
  <c r="DF127" i="4"/>
  <c r="AI126" i="3"/>
  <c r="DI127" i="4"/>
  <c r="CU127" i="4"/>
  <c r="CZ127" i="4"/>
  <c r="AKG3" i="4"/>
  <c r="AKK3" i="4"/>
  <c r="AKI3" i="4"/>
  <c r="AKJ3" i="4"/>
  <c r="AKF3" i="4"/>
  <c r="AKK153" i="4"/>
  <c r="AKF153" i="4"/>
  <c r="DH29" i="4"/>
  <c r="AJ28" i="3"/>
  <c r="AKH88" i="4"/>
  <c r="DF96" i="4"/>
  <c r="AI95" i="3"/>
  <c r="CX96" i="4"/>
  <c r="DA96" i="4"/>
  <c r="DH96" i="4"/>
  <c r="AJ95" i="3"/>
  <c r="CT96" i="4"/>
  <c r="DG96" i="4"/>
  <c r="CV96" i="4"/>
  <c r="DI96" i="4"/>
  <c r="AKJ70" i="4"/>
  <c r="AKF70" i="4"/>
  <c r="AKH70" i="4"/>
  <c r="CU95" i="4"/>
  <c r="DA118" i="4"/>
  <c r="DF159" i="4"/>
  <c r="AI158" i="3"/>
  <c r="CW116" i="4"/>
  <c r="AKG90" i="4"/>
  <c r="AKF21" i="4"/>
  <c r="AKF33" i="4"/>
  <c r="CW37" i="4"/>
  <c r="CZ37" i="4"/>
  <c r="CV37" i="4"/>
  <c r="DH37" i="4"/>
  <c r="AJ36" i="3"/>
  <c r="CU37" i="4"/>
  <c r="CT37" i="4"/>
  <c r="DI37" i="4"/>
  <c r="AKK96" i="4"/>
  <c r="AKJ96" i="4"/>
  <c r="AKK78" i="4"/>
  <c r="AKH78" i="4"/>
  <c r="AKG78" i="4"/>
  <c r="AKF78" i="4"/>
  <c r="DF17" i="4"/>
  <c r="AI16" i="3"/>
  <c r="AKH122" i="4"/>
  <c r="CW80" i="4"/>
  <c r="AKH26" i="4"/>
  <c r="CT80" i="4"/>
  <c r="AKJ57" i="4"/>
  <c r="AKH57" i="4"/>
  <c r="AKK57" i="4"/>
  <c r="AKK18" i="4"/>
  <c r="AKH18" i="4"/>
  <c r="AKI18" i="4"/>
  <c r="AKJ18" i="4"/>
  <c r="CT12" i="4"/>
  <c r="CX39" i="4"/>
  <c r="DI151" i="4"/>
  <c r="AKK26" i="4"/>
  <c r="AKK161" i="4"/>
  <c r="AKJ161" i="4"/>
  <c r="AKI12" i="4"/>
  <c r="AKK12" i="4"/>
  <c r="AKG12" i="4"/>
  <c r="CU11" i="4"/>
  <c r="CT134" i="4"/>
  <c r="CT53" i="4"/>
  <c r="CZ89" i="4"/>
  <c r="DG127" i="4"/>
  <c r="AKG137" i="4"/>
  <c r="CX9" i="4"/>
  <c r="CZ14" i="4"/>
  <c r="DF95" i="4"/>
  <c r="AI94" i="3"/>
  <c r="CX18" i="4"/>
  <c r="CY45" i="4"/>
  <c r="CX102" i="4"/>
  <c r="CW17" i="4"/>
  <c r="DG40" i="4"/>
  <c r="DF14" i="4"/>
  <c r="AI13" i="3"/>
  <c r="CT95" i="4"/>
  <c r="AKG70" i="4"/>
  <c r="CZ73" i="4"/>
  <c r="CY41" i="4"/>
  <c r="DH119" i="4"/>
  <c r="AJ118" i="3"/>
  <c r="CX137" i="4"/>
  <c r="AKG111" i="4"/>
  <c r="AKK141" i="4"/>
  <c r="DH118" i="4"/>
  <c r="AJ117" i="3"/>
  <c r="AKG55" i="4"/>
  <c r="AKJ145" i="4"/>
  <c r="AKK53" i="4"/>
  <c r="AKJ53" i="4"/>
  <c r="AKG53" i="4"/>
  <c r="DA78" i="4"/>
  <c r="CV78" i="4"/>
  <c r="CZ78" i="4"/>
  <c r="DF78" i="4"/>
  <c r="AI77" i="3"/>
  <c r="CY78" i="4"/>
  <c r="DG57" i="4"/>
  <c r="CX57" i="4"/>
  <c r="CW57" i="4"/>
  <c r="CV57" i="4"/>
  <c r="CZ57" i="4"/>
  <c r="CU57" i="4"/>
  <c r="DH3" i="4"/>
  <c r="AJ2" i="3"/>
  <c r="AKH127" i="4"/>
  <c r="DF57" i="4"/>
  <c r="AI56" i="3"/>
  <c r="CX78" i="4"/>
  <c r="AKI35" i="4"/>
  <c r="AKG127" i="4"/>
  <c r="CT78" i="4"/>
  <c r="AKH53" i="4"/>
  <c r="AKI127" i="4"/>
  <c r="CZ97" i="4"/>
  <c r="CW21" i="4"/>
  <c r="DI3" i="4"/>
  <c r="CW78" i="4"/>
  <c r="DG3" i="4"/>
  <c r="CT3" i="4"/>
  <c r="AKI139" i="4"/>
  <c r="AKF127" i="4"/>
  <c r="CU3" i="4"/>
  <c r="DH100" i="4"/>
  <c r="AJ99" i="3"/>
  <c r="AKF53" i="4"/>
  <c r="CT57" i="4"/>
  <c r="DF3" i="4"/>
  <c r="AI2" i="3"/>
  <c r="AKJ76" i="4"/>
  <c r="DF160" i="4"/>
  <c r="AI159" i="3"/>
  <c r="DG56" i="4"/>
  <c r="CZ56" i="4"/>
  <c r="CX16" i="4"/>
  <c r="CV16" i="4"/>
  <c r="AKK6" i="4"/>
  <c r="AKJ6" i="4"/>
  <c r="CX59" i="4"/>
  <c r="CV59" i="4"/>
  <c r="DG32" i="4"/>
  <c r="CZ32" i="4"/>
  <c r="DA32" i="4"/>
  <c r="CW32" i="4"/>
  <c r="CV33" i="4"/>
  <c r="CZ33" i="4"/>
  <c r="CT33" i="4"/>
  <c r="CU71" i="4"/>
  <c r="DF71" i="4"/>
  <c r="AI70" i="3"/>
  <c r="CT91" i="4"/>
  <c r="DA91" i="4"/>
  <c r="CT101" i="4"/>
  <c r="DH101" i="4"/>
  <c r="AJ100" i="3"/>
  <c r="CW101" i="4"/>
  <c r="CY101" i="4"/>
  <c r="AKJ126" i="4"/>
  <c r="AKF126" i="4"/>
  <c r="DG77" i="4"/>
  <c r="DH158" i="4"/>
  <c r="AJ157" i="3"/>
  <c r="DI158" i="4"/>
  <c r="CZ59" i="4"/>
  <c r="CY32" i="4"/>
  <c r="AKJ75" i="4"/>
  <c r="DA59" i="4"/>
  <c r="AKH119" i="4"/>
  <c r="AKF92" i="4"/>
  <c r="AKJ110" i="4"/>
  <c r="AKI160" i="4"/>
  <c r="AKH153" i="4"/>
  <c r="AKJ153" i="4"/>
  <c r="HD121" i="4"/>
  <c r="CU6" i="4"/>
  <c r="DG6" i="4"/>
  <c r="DH6" i="4"/>
  <c r="AJ5" i="3"/>
  <c r="DF6" i="4"/>
  <c r="AI5" i="3"/>
  <c r="CV6" i="4"/>
  <c r="CT6" i="4"/>
  <c r="CY6" i="4"/>
  <c r="DA6" i="4"/>
  <c r="DI6" i="4"/>
  <c r="CZ6" i="4"/>
  <c r="CX6" i="4"/>
  <c r="DA148" i="4"/>
  <c r="AKI144" i="4"/>
  <c r="DA21" i="4"/>
  <c r="AKH144" i="4"/>
  <c r="DG67" i="4"/>
  <c r="AKI92" i="4"/>
  <c r="CY67" i="4"/>
  <c r="CU67" i="4"/>
  <c r="DA67" i="4"/>
  <c r="AKH92" i="4"/>
  <c r="DI21" i="4"/>
  <c r="AKG92" i="4"/>
  <c r="CX67" i="4"/>
  <c r="AKF144" i="4"/>
  <c r="CY21" i="4"/>
  <c r="CZ67" i="4"/>
  <c r="CW67" i="4"/>
  <c r="DG21" i="4"/>
  <c r="DH21" i="4"/>
  <c r="AJ20" i="3"/>
  <c r="AKE92" i="4"/>
  <c r="AKJ92" i="4"/>
  <c r="CT21" i="4"/>
  <c r="KT148" i="4"/>
  <c r="DH67" i="4"/>
  <c r="AJ66" i="3"/>
  <c r="CV21" i="4"/>
  <c r="DF21" i="4"/>
  <c r="AI20" i="3"/>
  <c r="CT67" i="4"/>
  <c r="VR148" i="4"/>
  <c r="CV67" i="4"/>
  <c r="CZ21" i="4"/>
  <c r="AKJ144" i="4"/>
  <c r="AKF63" i="4"/>
  <c r="DI67" i="4"/>
  <c r="CU21" i="4"/>
  <c r="DF67" i="4"/>
  <c r="AI66" i="3"/>
  <c r="VR65" i="4"/>
  <c r="DF148" i="4"/>
  <c r="AI147" i="3"/>
  <c r="AKG74" i="4"/>
  <c r="AKF74" i="4"/>
  <c r="AKE74" i="4"/>
  <c r="AKE110" i="4"/>
  <c r="AKI110" i="4"/>
  <c r="HD65" i="4"/>
  <c r="AKE13" i="4"/>
  <c r="AKJ160" i="4"/>
  <c r="AKJ13" i="4"/>
  <c r="AKH160" i="4"/>
  <c r="AKG160" i="4"/>
  <c r="AKF160" i="4"/>
  <c r="AKE160" i="4"/>
  <c r="DF31" i="4"/>
  <c r="AI30" i="3"/>
  <c r="CY31" i="4"/>
  <c r="DG31" i="4"/>
  <c r="CX31" i="4"/>
  <c r="CV31" i="4"/>
  <c r="AKH110" i="4"/>
  <c r="AKF110" i="4"/>
  <c r="AKG110" i="4"/>
  <c r="AKG119" i="4"/>
  <c r="CT31" i="4"/>
  <c r="AKF119" i="4"/>
  <c r="CV97" i="4"/>
  <c r="DH160" i="4"/>
  <c r="AJ159" i="3"/>
  <c r="DA97" i="4"/>
  <c r="AKI119" i="4"/>
  <c r="AKJ31" i="4"/>
  <c r="DF97" i="4"/>
  <c r="AI96" i="3"/>
  <c r="AKE119" i="4"/>
  <c r="KT65" i="4"/>
  <c r="DI160" i="4"/>
  <c r="CT160" i="4"/>
  <c r="CU160" i="4"/>
  <c r="DG160" i="4"/>
  <c r="DG97" i="4"/>
  <c r="CW160" i="4"/>
  <c r="AKJ119" i="4"/>
  <c r="DH97" i="4"/>
  <c r="AJ96" i="3"/>
  <c r="AKE31" i="4"/>
  <c r="CX160" i="4"/>
  <c r="AKH31" i="4"/>
  <c r="DI97" i="4"/>
  <c r="CY160" i="4"/>
  <c r="CV160" i="4"/>
  <c r="CT97" i="4"/>
  <c r="CZ160" i="4"/>
  <c r="CU97" i="4"/>
  <c r="DA160" i="4"/>
  <c r="AKI31" i="4"/>
  <c r="CW97" i="4"/>
  <c r="CW23" i="4"/>
  <c r="CX97" i="4"/>
  <c r="AKF31" i="4"/>
  <c r="CX23" i="4"/>
  <c r="CY97" i="4"/>
  <c r="CW31" i="4"/>
  <c r="CY92" i="4"/>
  <c r="CT92" i="4"/>
  <c r="DA92" i="4"/>
  <c r="CZ92" i="4"/>
  <c r="CX92" i="4"/>
  <c r="CW92" i="4"/>
  <c r="DI92" i="4"/>
  <c r="ZH148" i="4"/>
  <c r="DH92" i="4"/>
  <c r="AJ91" i="3"/>
  <c r="DF92" i="4"/>
  <c r="AI91" i="3"/>
  <c r="AKE139" i="4"/>
  <c r="AKF139" i="4"/>
  <c r="DG92" i="4"/>
  <c r="AKJ139" i="4"/>
  <c r="AKG139" i="4"/>
  <c r="CV92" i="4"/>
  <c r="AKH139" i="4"/>
  <c r="AKE154" i="4"/>
  <c r="AKG154" i="4"/>
  <c r="AKJ154" i="4"/>
  <c r="ACX65" i="4"/>
  <c r="AKF154" i="4"/>
  <c r="AKI154" i="4"/>
  <c r="DH63" i="4"/>
  <c r="AJ62" i="3"/>
  <c r="CU63" i="4"/>
  <c r="CX63" i="4"/>
  <c r="CT63" i="4"/>
  <c r="CY63" i="4"/>
  <c r="CZ63" i="4"/>
  <c r="CV63" i="4"/>
  <c r="DA63" i="4"/>
  <c r="CW63" i="4"/>
  <c r="DF63" i="4"/>
  <c r="AI62" i="3"/>
  <c r="DG63" i="4"/>
  <c r="DG144" i="4"/>
  <c r="AKE23" i="4"/>
  <c r="DF144" i="4"/>
  <c r="AI143" i="3"/>
  <c r="AKF23" i="4"/>
  <c r="DA144" i="4"/>
  <c r="AKG23" i="4"/>
  <c r="CZ144" i="4"/>
  <c r="CY65" i="4"/>
  <c r="CT65" i="4"/>
  <c r="AKH23" i="4"/>
  <c r="CY144" i="4"/>
  <c r="CZ65" i="4"/>
  <c r="AKH63" i="4"/>
  <c r="AKH35" i="4"/>
  <c r="CU65" i="4"/>
  <c r="DA23" i="4"/>
  <c r="CX144" i="4"/>
  <c r="AKG63" i="4"/>
  <c r="AKI63" i="4"/>
  <c r="CW65" i="4"/>
  <c r="CX65" i="4"/>
  <c r="CT144" i="4"/>
  <c r="DG65" i="4"/>
  <c r="AKE63" i="4"/>
  <c r="AKJ35" i="4"/>
  <c r="CV65" i="4"/>
  <c r="CY23" i="4"/>
  <c r="DI65" i="4"/>
  <c r="AKG35" i="4"/>
  <c r="DF23" i="4"/>
  <c r="AI22" i="3"/>
  <c r="DA65" i="4"/>
  <c r="CW144" i="4"/>
  <c r="AKJ23" i="4"/>
  <c r="DG23" i="4"/>
  <c r="CZ23" i="4"/>
  <c r="DH23" i="4"/>
  <c r="AJ22" i="3"/>
  <c r="AKE35" i="4"/>
  <c r="AKF35" i="4"/>
  <c r="DI23" i="4"/>
  <c r="CU144" i="4"/>
  <c r="CT23" i="4"/>
  <c r="SB65" i="4"/>
  <c r="CU23" i="4"/>
  <c r="S61" i="25"/>
  <c r="S15" i="25"/>
  <c r="S64" i="25"/>
  <c r="S18" i="25"/>
  <c r="S69" i="25"/>
  <c r="S23" i="25"/>
  <c r="S66" i="25"/>
  <c r="S20" i="25"/>
  <c r="S70" i="25"/>
  <c r="S24" i="25"/>
  <c r="S68" i="25"/>
  <c r="S22" i="25"/>
  <c r="S63" i="25"/>
  <c r="S17" i="25"/>
  <c r="S67" i="25"/>
  <c r="S21" i="25"/>
  <c r="S62" i="25"/>
  <c r="S16" i="25"/>
  <c r="S65" i="25"/>
  <c r="S19" i="25"/>
  <c r="ACX148" i="4"/>
  <c r="M35" i="25"/>
  <c r="L35" i="25"/>
  <c r="M32" i="25"/>
  <c r="L32" i="25"/>
  <c r="M38" i="25"/>
  <c r="L38" i="25"/>
  <c r="M37" i="25"/>
  <c r="L37" i="25"/>
  <c r="DI100" i="4"/>
  <c r="CT100" i="4"/>
  <c r="DG100" i="4"/>
  <c r="CU100" i="4"/>
  <c r="CV100" i="4"/>
  <c r="CW100" i="4"/>
  <c r="CX100" i="4"/>
  <c r="CY100" i="4"/>
  <c r="CZ100" i="4"/>
  <c r="DA100" i="4"/>
  <c r="DF100" i="4"/>
  <c r="AI99" i="3"/>
  <c r="M29" i="25"/>
  <c r="L29" i="25"/>
  <c r="M36" i="25"/>
  <c r="L36" i="25"/>
  <c r="M34" i="25"/>
  <c r="L34" i="25"/>
  <c r="M31" i="25"/>
  <c r="L31" i="25"/>
  <c r="M30" i="25"/>
  <c r="L30" i="25"/>
  <c r="M33" i="25"/>
  <c r="L33" i="25"/>
  <c r="AKF112" i="4"/>
  <c r="AKI112" i="4"/>
  <c r="AKF65" i="4"/>
  <c r="AKE65" i="4"/>
  <c r="AKD65" i="4"/>
  <c r="AKI65" i="4"/>
  <c r="AKH65" i="4"/>
  <c r="AKG65" i="4"/>
  <c r="AKI148" i="4"/>
  <c r="AKH148" i="4"/>
  <c r="AKF148" i="4"/>
  <c r="AKE148" i="4"/>
  <c r="CV148" i="4"/>
  <c r="CZ148" i="4"/>
  <c r="CY148" i="4"/>
  <c r="CX148" i="4"/>
  <c r="CW148" i="4"/>
  <c r="CU148" i="4"/>
  <c r="CT148" i="4"/>
  <c r="DG148" i="4"/>
  <c r="DH148" i="4"/>
  <c r="AJ147" i="3"/>
  <c r="AKI125" i="4"/>
  <c r="AKF125" i="4"/>
  <c r="AKE125" i="4"/>
  <c r="AKD125" i="4"/>
  <c r="AKH125" i="4"/>
  <c r="AKG125" i="4"/>
  <c r="AKI104" i="4"/>
  <c r="AKH104" i="4"/>
  <c r="AKF104" i="4"/>
  <c r="AKE104" i="4"/>
  <c r="AKD104" i="4"/>
  <c r="CX104" i="4"/>
  <c r="DI104" i="4"/>
  <c r="DH104" i="4"/>
  <c r="AJ103" i="3"/>
  <c r="DG104" i="4"/>
  <c r="DA104" i="4"/>
  <c r="CZ104" i="4"/>
  <c r="CY104" i="4"/>
  <c r="CW104" i="4"/>
  <c r="CT104" i="4"/>
  <c r="S49" i="25"/>
  <c r="S3" i="25"/>
  <c r="S48" i="25"/>
  <c r="S2" i="25"/>
  <c r="AKH161" i="4"/>
  <c r="AKG161" i="4"/>
  <c r="AKF161" i="4"/>
  <c r="AKE161" i="4"/>
  <c r="AKI161" i="4"/>
  <c r="AKD161" i="4"/>
  <c r="DI99" i="4"/>
  <c r="DG99" i="4"/>
  <c r="DA99" i="4"/>
  <c r="CZ99" i="4"/>
  <c r="CY99" i="4"/>
  <c r="CX99" i="4"/>
  <c r="CV99" i="4"/>
  <c r="DH99" i="4"/>
  <c r="AJ98" i="3"/>
  <c r="DF99" i="4"/>
  <c r="AI98" i="3"/>
  <c r="CW99" i="4"/>
  <c r="CU99" i="4"/>
  <c r="CT99" i="4"/>
  <c r="CX42" i="4"/>
  <c r="CT42" i="4"/>
  <c r="DG42" i="4"/>
  <c r="DA42" i="4"/>
  <c r="CZ42" i="4"/>
  <c r="CY42" i="4"/>
  <c r="CW42" i="4"/>
  <c r="CV42" i="4"/>
  <c r="CU42" i="4"/>
  <c r="DI42" i="4"/>
  <c r="DH42" i="4"/>
  <c r="AJ41" i="3"/>
  <c r="DF42" i="4"/>
  <c r="AI41" i="3"/>
  <c r="AKE42" i="4"/>
  <c r="AKD42" i="4"/>
  <c r="AKH42" i="4"/>
  <c r="AKI42" i="4"/>
  <c r="AKG42" i="4"/>
  <c r="AKF42" i="4"/>
  <c r="AKI117" i="4"/>
  <c r="AKH117" i="4"/>
  <c r="AKG117" i="4"/>
  <c r="AKF117" i="4"/>
  <c r="AKE117" i="4"/>
  <c r="AKD117" i="4"/>
  <c r="AKI99" i="4"/>
  <c r="AKH99" i="4"/>
  <c r="AKF99" i="4"/>
  <c r="AKE99" i="4"/>
  <c r="AKD99" i="4"/>
  <c r="AKG99" i="4"/>
  <c r="DF161" i="4"/>
  <c r="AI160" i="3"/>
  <c r="CY161" i="4"/>
  <c r="CX161" i="4"/>
  <c r="CV161" i="4"/>
  <c r="DI161" i="4"/>
  <c r="DG161" i="4"/>
  <c r="DA161" i="4"/>
  <c r="CZ161" i="4"/>
  <c r="CW161" i="4"/>
  <c r="CU161" i="4"/>
  <c r="CT161" i="4"/>
  <c r="DH161" i="4"/>
  <c r="AJ160" i="3"/>
  <c r="DI117" i="4"/>
  <c r="DH117" i="4"/>
  <c r="AJ116" i="3"/>
  <c r="DG117" i="4"/>
  <c r="DF117" i="4"/>
  <c r="AI116" i="3"/>
  <c r="DA117" i="4"/>
  <c r="CX117" i="4"/>
  <c r="CU117" i="4"/>
  <c r="CT117" i="4"/>
  <c r="CZ117" i="4"/>
  <c r="CY117" i="4"/>
  <c r="CW117" i="4"/>
  <c r="CV117" i="4"/>
  <c r="DI121" i="4"/>
  <c r="DG121" i="4"/>
  <c r="DA121" i="4"/>
  <c r="CZ121" i="4"/>
  <c r="CX121" i="4"/>
  <c r="CW121" i="4"/>
  <c r="CV121" i="4"/>
  <c r="CU121" i="4"/>
  <c r="DH121" i="4"/>
  <c r="AJ120" i="3"/>
  <c r="DF121" i="4"/>
  <c r="AI120" i="3"/>
  <c r="CY121" i="4"/>
  <c r="CT121" i="4"/>
  <c r="S54" i="25"/>
  <c r="S8" i="25"/>
  <c r="S55" i="25"/>
  <c r="S9" i="25"/>
  <c r="S50" i="25"/>
  <c r="S4" i="25"/>
  <c r="S52" i="25"/>
  <c r="S6" i="25"/>
  <c r="S53" i="25"/>
  <c r="S7" i="25"/>
  <c r="AB13" i="7"/>
  <c r="S57" i="25"/>
  <c r="S11" i="25"/>
  <c r="AK1" i="7"/>
  <c r="AK13" i="7"/>
  <c r="S25" i="7"/>
  <c r="J25" i="7"/>
  <c r="J13" i="7"/>
  <c r="J1" i="7"/>
  <c r="AB1" i="7"/>
  <c r="S1" i="7"/>
  <c r="S13" i="7"/>
  <c r="S56" i="25"/>
  <c r="S10" i="25"/>
  <c r="S51" i="25"/>
  <c r="S5" i="25"/>
  <c r="OP4" i="4"/>
  <c r="OP83" i="4"/>
  <c r="OP103" i="4"/>
  <c r="KY146" i="4"/>
  <c r="KY14" i="4"/>
  <c r="VV44" i="4"/>
  <c r="ADB27" i="4"/>
  <c r="OP27" i="4"/>
  <c r="SF54" i="4"/>
  <c r="OP40" i="4"/>
  <c r="SF40" i="4"/>
  <c r="SF141" i="4"/>
  <c r="KY58" i="4"/>
  <c r="ADB89" i="4"/>
  <c r="VV32" i="4"/>
  <c r="VV36" i="4"/>
  <c r="SF91" i="4"/>
  <c r="KY44" i="4"/>
  <c r="ADB124" i="4"/>
  <c r="KY10" i="4"/>
  <c r="ZL34" i="4"/>
  <c r="OP61" i="4"/>
  <c r="SF21" i="4"/>
  <c r="KY137" i="4"/>
  <c r="ZL127" i="4"/>
  <c r="VV7" i="4"/>
  <c r="OP84" i="4"/>
  <c r="VV88" i="4"/>
  <c r="SF127" i="4"/>
  <c r="ZL69" i="4"/>
  <c r="OP150" i="4"/>
  <c r="ADB94" i="4"/>
  <c r="ADB127" i="4"/>
  <c r="VV59" i="4"/>
  <c r="KY126" i="4"/>
  <c r="ZL156" i="4"/>
  <c r="ADB123" i="4"/>
  <c r="KY133" i="4"/>
  <c r="OP135" i="4"/>
  <c r="KY87" i="4"/>
  <c r="ADB7" i="4"/>
  <c r="VV143" i="4"/>
  <c r="KY145" i="4"/>
  <c r="ADB61" i="4"/>
  <c r="ADB103" i="4"/>
  <c r="ZL133" i="4"/>
  <c r="OP11" i="4"/>
  <c r="KY123" i="4"/>
  <c r="ZL122" i="4"/>
  <c r="SF72" i="4"/>
  <c r="ADB162" i="4"/>
  <c r="KY33" i="4"/>
  <c r="OP129" i="4"/>
  <c r="OP137" i="4"/>
  <c r="ZL107" i="4"/>
  <c r="OP147" i="4"/>
  <c r="ADB39" i="4"/>
  <c r="OP89" i="4"/>
  <c r="VV135" i="4"/>
  <c r="ZL128" i="4"/>
  <c r="SF50" i="4"/>
  <c r="KY118" i="4"/>
  <c r="KY122" i="4"/>
  <c r="OP121" i="4"/>
  <c r="ZL11" i="4"/>
  <c r="ZL111" i="4"/>
  <c r="SF35" i="4"/>
  <c r="KY55" i="4"/>
  <c r="SF147" i="4"/>
  <c r="VV70" i="4"/>
  <c r="VV113" i="4"/>
  <c r="SF94" i="4"/>
  <c r="KY50" i="4"/>
  <c r="OP157" i="4"/>
  <c r="ZL56" i="4"/>
  <c r="ADB30" i="4"/>
  <c r="ADB128" i="4"/>
  <c r="ZL152" i="4"/>
  <c r="KY68" i="4"/>
  <c r="OP67" i="4"/>
  <c r="OP36" i="4"/>
  <c r="ADB150" i="4"/>
  <c r="OP9" i="4"/>
  <c r="SF6" i="4"/>
  <c r="ADB118" i="4"/>
  <c r="OP87" i="4"/>
  <c r="ADB108" i="4"/>
  <c r="SF120" i="4"/>
  <c r="ZL58" i="4"/>
  <c r="ADB60" i="4"/>
  <c r="ZL89" i="4"/>
  <c r="ZL83" i="4"/>
  <c r="ZL57" i="4"/>
  <c r="VV98" i="4"/>
  <c r="SF157" i="4"/>
  <c r="VV162" i="4"/>
  <c r="KY155" i="4"/>
  <c r="OP130" i="4"/>
  <c r="OP3" i="4"/>
  <c r="SF131" i="4"/>
  <c r="VV79" i="4"/>
  <c r="VV15" i="4"/>
  <c r="SF79" i="4"/>
  <c r="SF19" i="4"/>
  <c r="VV102" i="4"/>
  <c r="ADB102" i="4"/>
  <c r="SF102" i="4"/>
  <c r="ZL17" i="4"/>
  <c r="SF64" i="4"/>
  <c r="OP88" i="4"/>
  <c r="ADB93" i="4"/>
  <c r="KY162" i="4"/>
  <c r="ADB97" i="4"/>
  <c r="SF22" i="4"/>
  <c r="KY127" i="4"/>
  <c r="KY63" i="4"/>
  <c r="ADB71" i="4"/>
  <c r="ZL109" i="4"/>
  <c r="ADB13" i="4"/>
  <c r="KY158" i="4"/>
  <c r="VV103" i="4"/>
  <c r="ZL143" i="4"/>
  <c r="SF95" i="4"/>
  <c r="ZL6" i="4"/>
  <c r="ADB155" i="4"/>
  <c r="KY83" i="4"/>
  <c r="KY117" i="4"/>
  <c r="VV87" i="4"/>
  <c r="ADB6" i="4"/>
  <c r="ZL120" i="4"/>
  <c r="VV22" i="4"/>
  <c r="KY98" i="4"/>
  <c r="ZL41" i="4"/>
  <c r="ZL87" i="4"/>
  <c r="SF96" i="4"/>
  <c r="OP162" i="4"/>
  <c r="ZL68" i="4"/>
  <c r="ADB36" i="4"/>
  <c r="OP73" i="4"/>
  <c r="SF83" i="4"/>
  <c r="ZL162" i="4"/>
  <c r="OP149" i="4"/>
  <c r="KY9" i="4"/>
  <c r="SF156" i="4"/>
  <c r="VV56" i="4"/>
  <c r="KY100" i="4"/>
  <c r="VV85" i="4"/>
  <c r="SF137" i="4"/>
  <c r="OP123" i="4"/>
  <c r="KY38" i="4"/>
  <c r="ADB31" i="4"/>
  <c r="VV26" i="4"/>
  <c r="SF77" i="4"/>
  <c r="KY26" i="4"/>
  <c r="SF17" i="4"/>
  <c r="ZL160" i="4"/>
  <c r="KY71" i="4"/>
  <c r="SF71" i="4"/>
  <c r="ZL71" i="4"/>
  <c r="OP71" i="4"/>
  <c r="VV93" i="4"/>
  <c r="KY66" i="4"/>
  <c r="ADB158" i="4"/>
  <c r="VV13" i="4"/>
  <c r="SF66" i="4"/>
  <c r="VV150" i="4"/>
  <c r="OP146" i="4"/>
  <c r="VV34" i="4"/>
  <c r="VV6" i="4"/>
  <c r="ADB115" i="4"/>
  <c r="SF13" i="4"/>
  <c r="VV4" i="4"/>
  <c r="VV55" i="4"/>
  <c r="ADB68" i="4"/>
  <c r="KY134" i="4"/>
  <c r="KY109" i="4"/>
  <c r="ADB140" i="4"/>
  <c r="VV125" i="4"/>
  <c r="ZL16" i="4"/>
  <c r="VV126" i="4"/>
  <c r="KY138" i="4"/>
  <c r="OP57" i="4"/>
  <c r="ADB41" i="4"/>
  <c r="OP118" i="4"/>
  <c r="ZL49" i="4"/>
  <c r="ZL33" i="4"/>
  <c r="ZL61" i="4"/>
  <c r="VV80" i="4"/>
  <c r="OP91" i="4"/>
  <c r="SF80" i="4"/>
  <c r="OP117" i="4"/>
  <c r="SF44" i="4"/>
  <c r="VV91" i="4"/>
  <c r="SF16" i="4"/>
  <c r="ADB52" i="4"/>
  <c r="KY128" i="4"/>
  <c r="SF109" i="4"/>
  <c r="KY72" i="4"/>
  <c r="KY150" i="4"/>
  <c r="VV5" i="4"/>
  <c r="OP96" i="4"/>
  <c r="ZL108" i="4"/>
  <c r="SF58" i="4"/>
  <c r="ZL141" i="4"/>
  <c r="OP98" i="4"/>
  <c r="ADB87" i="4"/>
  <c r="ADB78" i="4"/>
  <c r="KY108" i="4"/>
  <c r="OP38" i="4"/>
  <c r="KY35" i="4"/>
  <c r="SF111" i="4"/>
  <c r="SF134" i="4"/>
  <c r="SF14" i="4"/>
  <c r="OP85" i="4"/>
  <c r="KY6" i="4"/>
  <c r="SF92" i="4"/>
  <c r="ZL73" i="4"/>
  <c r="OP78" i="4"/>
  <c r="KY52" i="4"/>
  <c r="KY142" i="4"/>
  <c r="VV108" i="4"/>
  <c r="KY147" i="4"/>
  <c r="KY82" i="4"/>
  <c r="VV38" i="4"/>
  <c r="OP156" i="4"/>
  <c r="VV39" i="4"/>
  <c r="ADB83" i="4"/>
  <c r="VV107" i="4"/>
  <c r="VV40" i="4"/>
  <c r="OP138" i="4"/>
  <c r="SF115" i="4"/>
  <c r="SF12" i="4"/>
  <c r="ZL114" i="4"/>
  <c r="KY11" i="4"/>
  <c r="KY135" i="4"/>
  <c r="ZL126" i="4"/>
  <c r="ADB16" i="4"/>
  <c r="OP30" i="4"/>
  <c r="SF143" i="4"/>
  <c r="ZL94" i="4"/>
  <c r="ZL40" i="4"/>
  <c r="ZL125" i="4"/>
  <c r="VV96" i="4"/>
  <c r="ADB50" i="4"/>
  <c r="VV128" i="4"/>
  <c r="VV101" i="4"/>
  <c r="KY21" i="4"/>
  <c r="OP128" i="4"/>
  <c r="ADB111" i="4"/>
  <c r="VV35" i="4"/>
  <c r="ZL53" i="4"/>
  <c r="ADB21" i="4"/>
  <c r="ADB8" i="4"/>
  <c r="ADB11" i="4"/>
  <c r="ADB146" i="4"/>
  <c r="VV147" i="4"/>
  <c r="ADB135" i="4"/>
  <c r="KY115" i="4"/>
  <c r="KY89" i="4"/>
  <c r="SF113" i="4"/>
  <c r="KY5" i="4"/>
  <c r="ZL123" i="4"/>
  <c r="ADB53" i="4"/>
  <c r="ZL59" i="4"/>
  <c r="ZL35" i="4"/>
  <c r="SF38" i="4"/>
  <c r="KY144" i="4"/>
  <c r="KY36" i="4"/>
  <c r="KY70" i="4"/>
  <c r="VV84" i="4"/>
  <c r="ADB126" i="4"/>
  <c r="ZL44" i="4"/>
  <c r="ADB139" i="4"/>
  <c r="VV152" i="4"/>
  <c r="SF41" i="4"/>
  <c r="SF138" i="4"/>
  <c r="SF155" i="4"/>
  <c r="VV8" i="4"/>
  <c r="OP52" i="4"/>
  <c r="KY113" i="4"/>
  <c r="SF123" i="4"/>
  <c r="SF29" i="4"/>
  <c r="OP82" i="4"/>
  <c r="ZL30" i="4"/>
  <c r="VV142" i="4"/>
  <c r="OP33" i="4"/>
  <c r="ADB142" i="4"/>
  <c r="OP114" i="4"/>
  <c r="VV33" i="4"/>
  <c r="ADB9" i="4"/>
  <c r="ZL8" i="4"/>
  <c r="KY57" i="4"/>
  <c r="VV29" i="4"/>
  <c r="ZL130" i="4"/>
  <c r="ZL135" i="4"/>
  <c r="OP49" i="4"/>
  <c r="KY80" i="4"/>
  <c r="SF145" i="4"/>
  <c r="SF128" i="4"/>
  <c r="SF150" i="4"/>
  <c r="VV61" i="4"/>
  <c r="VV14" i="4"/>
  <c r="OP14" i="4"/>
  <c r="ADB91" i="4"/>
  <c r="VV73" i="4"/>
  <c r="OP59" i="4"/>
  <c r="VV120" i="4"/>
  <c r="ZL138" i="4"/>
  <c r="KY91" i="4"/>
  <c r="OP80" i="4"/>
  <c r="ADB134" i="4"/>
  <c r="ZL155" i="4"/>
  <c r="ADB143" i="4"/>
  <c r="SF144" i="4"/>
  <c r="OP68" i="4"/>
  <c r="OP22" i="4"/>
  <c r="SF36" i="4"/>
  <c r="VV54" i="4"/>
  <c r="SF81" i="4"/>
  <c r="VV127" i="4"/>
  <c r="V128" i="7"/>
  <c r="X128" i="7"/>
  <c r="X159" i="7"/>
  <c r="SF130" i="4"/>
  <c r="KY16" i="4"/>
  <c r="ADB57" i="4"/>
  <c r="ADB109" i="4"/>
  <c r="VV23" i="4"/>
  <c r="ADB160" i="4"/>
  <c r="SF30" i="4"/>
  <c r="KY67" i="4"/>
  <c r="KY110" i="4"/>
  <c r="KY120" i="4"/>
  <c r="ZL36" i="4"/>
  <c r="SF107" i="4"/>
  <c r="SF33" i="4"/>
  <c r="ZL134" i="4"/>
  <c r="ADB107" i="4"/>
  <c r="KY23" i="4"/>
  <c r="ADB5" i="4"/>
  <c r="ZL131" i="4"/>
  <c r="KY27" i="4"/>
  <c r="OP120" i="4"/>
  <c r="ADB17" i="4"/>
  <c r="VV110" i="4"/>
  <c r="ADB49" i="4"/>
  <c r="ZL13" i="4"/>
  <c r="ADB29" i="4"/>
  <c r="ADB58" i="4"/>
  <c r="SF26" i="4"/>
  <c r="ADB131" i="4"/>
  <c r="ADB55" i="4"/>
  <c r="VV28" i="4"/>
  <c r="X154" i="7"/>
  <c r="X174" i="7"/>
  <c r="X175" i="7"/>
  <c r="V168" i="7"/>
  <c r="X168" i="7"/>
  <c r="X173" i="7"/>
  <c r="X183" i="7"/>
  <c r="X156" i="7"/>
  <c r="X157" i="7"/>
  <c r="X158" i="7"/>
  <c r="X153" i="7"/>
  <c r="V152" i="7"/>
  <c r="X152" i="7"/>
  <c r="X167" i="7"/>
  <c r="V160" i="7"/>
  <c r="X160" i="7"/>
  <c r="X170" i="7"/>
  <c r="X171" i="7"/>
  <c r="X172" i="7"/>
  <c r="X161" i="7"/>
  <c r="X188" i="7"/>
  <c r="X191" i="7"/>
  <c r="KY12" i="4"/>
  <c r="OP64" i="4"/>
  <c r="ADB100" i="4"/>
  <c r="ZL77" i="4"/>
  <c r="ADB98" i="4"/>
  <c r="VV111" i="4"/>
  <c r="KY53" i="4"/>
  <c r="OP24" i="4"/>
  <c r="KY156" i="4"/>
  <c r="ZL91" i="4"/>
  <c r="VV141" i="4"/>
  <c r="ADB113" i="4"/>
  <c r="ZL90" i="4"/>
  <c r="ADB32" i="4"/>
  <c r="OP94" i="4"/>
  <c r="SF149" i="4"/>
  <c r="KY107" i="4"/>
  <c r="KY101" i="4"/>
  <c r="VV71" i="4"/>
  <c r="ZL137" i="4"/>
  <c r="OP29" i="4"/>
  <c r="ZL38" i="4"/>
  <c r="ZL80" i="4"/>
  <c r="KY4" i="4"/>
  <c r="ADB85" i="4"/>
  <c r="VV78" i="4"/>
  <c r="ADB84" i="4"/>
  <c r="KY160" i="4"/>
  <c r="KY40" i="4"/>
  <c r="VV52" i="4"/>
  <c r="KY131" i="4"/>
  <c r="SF32" i="4"/>
  <c r="ADB90" i="4"/>
  <c r="SF89" i="4"/>
  <c r="ADB56" i="4"/>
  <c r="SF56" i="4"/>
  <c r="OP20" i="4"/>
  <c r="ADB99" i="4"/>
  <c r="ADB119" i="4"/>
  <c r="OP60" i="4"/>
  <c r="SF104" i="4"/>
  <c r="KY7" i="4"/>
  <c r="ZL72" i="4"/>
  <c r="ZL39" i="4"/>
  <c r="KY74" i="4"/>
  <c r="KY154" i="4"/>
  <c r="KY95" i="4"/>
  <c r="OP37" i="4"/>
  <c r="SF84" i="4"/>
  <c r="ADB33" i="4"/>
  <c r="SF61" i="4"/>
  <c r="ADB152" i="4"/>
  <c r="VV30" i="4"/>
  <c r="KY121" i="4"/>
  <c r="SF93" i="4"/>
  <c r="KY116" i="4"/>
  <c r="OP93" i="4"/>
  <c r="SF24" i="4"/>
  <c r="KY51" i="4"/>
  <c r="OP51" i="4"/>
  <c r="VV77" i="4"/>
  <c r="KY124" i="4"/>
  <c r="ZL14" i="4"/>
  <c r="SF135" i="4"/>
  <c r="ZL51" i="4"/>
  <c r="ADB20" i="4"/>
  <c r="OP110" i="4"/>
  <c r="VV154" i="4"/>
  <c r="VV76" i="4"/>
  <c r="OP161" i="4"/>
  <c r="ZL121" i="4"/>
  <c r="ADB125" i="4"/>
  <c r="OP56" i="4"/>
  <c r="KY159" i="4"/>
  <c r="ADB96" i="4"/>
  <c r="KY96" i="4"/>
  <c r="OP6" i="4"/>
  <c r="SF151" i="4"/>
  <c r="ZL103" i="4"/>
  <c r="ADB88" i="4"/>
  <c r="OP19" i="4"/>
  <c r="ZL115" i="4"/>
  <c r="VV63" i="4"/>
  <c r="VV12" i="4"/>
  <c r="OP126" i="4"/>
  <c r="OP109" i="4"/>
  <c r="OP16" i="4"/>
  <c r="OP92" i="4"/>
  <c r="ZL119" i="4"/>
  <c r="SF15" i="4"/>
  <c r="KY46" i="4"/>
  <c r="X186" i="7"/>
  <c r="X187" i="7"/>
  <c r="V176" i="7"/>
  <c r="X176" i="7"/>
  <c r="X179" i="7"/>
  <c r="X180" i="7"/>
  <c r="X181" i="7"/>
  <c r="X177" i="7"/>
  <c r="X166" i="7"/>
  <c r="X164" i="7"/>
  <c r="X205" i="7"/>
  <c r="X204" i="7"/>
  <c r="X202" i="7"/>
  <c r="X201" i="7"/>
  <c r="V200" i="7"/>
  <c r="X200" i="7"/>
  <c r="X163" i="7"/>
  <c r="X162" i="7"/>
  <c r="X196" i="7"/>
  <c r="X190" i="7"/>
  <c r="X189" i="7"/>
  <c r="X178" i="7"/>
  <c r="X198" i="7"/>
  <c r="X141" i="7"/>
  <c r="X207" i="7"/>
  <c r="X151" i="7"/>
  <c r="X150" i="7"/>
  <c r="HH120" i="4"/>
  <c r="X140" i="7"/>
  <c r="HH28" i="4"/>
  <c r="X139" i="7"/>
  <c r="X137" i="7"/>
  <c r="X142" i="7"/>
  <c r="X143" i="7"/>
  <c r="HH82" i="4"/>
  <c r="X195" i="7"/>
  <c r="V136" i="7"/>
  <c r="X136" i="7"/>
  <c r="X193" i="7"/>
  <c r="X194" i="7"/>
  <c r="X199" i="7"/>
  <c r="Q17" i="25"/>
  <c r="Q15" i="25"/>
  <c r="X197" i="7"/>
  <c r="X148" i="7"/>
  <c r="X206" i="7"/>
  <c r="X149" i="7"/>
  <c r="X145" i="7"/>
  <c r="X146" i="7"/>
  <c r="X185" i="7"/>
  <c r="X147" i="7"/>
  <c r="O19" i="25"/>
  <c r="O23" i="25"/>
  <c r="O24" i="25"/>
  <c r="Q7" i="25"/>
  <c r="O9" i="25"/>
  <c r="X133" i="7"/>
  <c r="X132" i="7"/>
  <c r="X134" i="7"/>
  <c r="S154" i="33"/>
  <c r="S153" i="33"/>
  <c r="Q152" i="33"/>
  <c r="S152" i="33"/>
  <c r="S159" i="33"/>
  <c r="S156" i="33"/>
  <c r="S158" i="33"/>
  <c r="S157" i="33"/>
  <c r="S155" i="33"/>
  <c r="S193" i="33"/>
  <c r="S196" i="33"/>
  <c r="Q192" i="33"/>
  <c r="S192" i="33"/>
  <c r="S195" i="33"/>
  <c r="S199" i="33"/>
  <c r="S198" i="33"/>
  <c r="S197" i="33"/>
  <c r="S194" i="33"/>
  <c r="X129" i="7"/>
  <c r="S167" i="33"/>
  <c r="S166" i="33"/>
  <c r="S165" i="33"/>
  <c r="S164" i="33"/>
  <c r="S163" i="33"/>
  <c r="S162" i="33"/>
  <c r="S161" i="33"/>
  <c r="Q160" i="33"/>
  <c r="S160" i="33"/>
  <c r="S181" i="33"/>
  <c r="S182" i="33"/>
  <c r="Q176" i="33"/>
  <c r="S176" i="33"/>
  <c r="S177" i="33"/>
  <c r="S178" i="33"/>
  <c r="S179" i="33"/>
  <c r="S183" i="33"/>
  <c r="S180" i="33"/>
  <c r="S142" i="33"/>
  <c r="S141" i="33"/>
  <c r="S140" i="33"/>
  <c r="S139" i="33"/>
  <c r="S138" i="33"/>
  <c r="S137" i="33"/>
  <c r="Q136" i="33"/>
  <c r="S136" i="33"/>
  <c r="S143" i="33"/>
  <c r="S207" i="33"/>
  <c r="S206" i="33"/>
  <c r="S205" i="33"/>
  <c r="S204" i="33"/>
  <c r="S203" i="33"/>
  <c r="S202" i="33"/>
  <c r="S201" i="33"/>
  <c r="Q200" i="33"/>
  <c r="S200" i="33"/>
  <c r="Q168" i="33"/>
  <c r="S168" i="33"/>
  <c r="S170" i="33"/>
  <c r="S175" i="33"/>
  <c r="S174" i="33"/>
  <c r="S173" i="33"/>
  <c r="S172" i="33"/>
  <c r="S169" i="33"/>
  <c r="S171" i="33"/>
  <c r="S190" i="33"/>
  <c r="S189" i="33"/>
  <c r="S188" i="33"/>
  <c r="S187" i="33"/>
  <c r="S186" i="33"/>
  <c r="S185" i="33"/>
  <c r="Q184" i="33"/>
  <c r="S184" i="33"/>
  <c r="S191" i="33"/>
  <c r="S151" i="33"/>
  <c r="S150" i="33"/>
  <c r="S149" i="33"/>
  <c r="S148" i="33"/>
  <c r="S147" i="33"/>
  <c r="S146" i="33"/>
  <c r="S145" i="33"/>
  <c r="Q144" i="33"/>
  <c r="S144" i="33"/>
  <c r="X135" i="7"/>
  <c r="X131" i="7"/>
  <c r="O10" i="25"/>
  <c r="O11" i="25"/>
  <c r="O2" i="25"/>
  <c r="O6" i="25"/>
  <c r="O21" i="25"/>
  <c r="O18" i="25"/>
  <c r="O7" i="25"/>
  <c r="O16" i="25"/>
  <c r="HH59" i="4"/>
  <c r="HH75" i="4"/>
  <c r="O22" i="25"/>
  <c r="O17" i="25"/>
  <c r="O8" i="25"/>
  <c r="O20" i="25"/>
  <c r="Q2" i="25"/>
  <c r="Q24" i="25"/>
  <c r="Q4" i="25"/>
  <c r="Q20" i="25"/>
  <c r="Q8" i="25"/>
  <c r="Q21" i="25"/>
  <c r="Q23" i="25"/>
  <c r="Q9" i="25"/>
  <c r="Q18" i="25"/>
  <c r="Q19" i="25"/>
  <c r="Q5" i="25"/>
  <c r="Q10" i="25"/>
  <c r="Q11" i="25"/>
  <c r="Q3" i="25"/>
  <c r="Q16" i="25"/>
  <c r="O3" i="25"/>
  <c r="Q22" i="25"/>
  <c r="O4" i="25"/>
  <c r="O5" i="25"/>
  <c r="HH72" i="4"/>
  <c r="HH46" i="4"/>
  <c r="HH38" i="4"/>
  <c r="HH61" i="4"/>
  <c r="HH135" i="4"/>
  <c r="HH62" i="4"/>
  <c r="HH11" i="4"/>
  <c r="HH98" i="4"/>
  <c r="HH137" i="4"/>
  <c r="HH40" i="4"/>
  <c r="HH143" i="4"/>
  <c r="HH68" i="4"/>
  <c r="HH57" i="4"/>
  <c r="HH132" i="4"/>
  <c r="HH103" i="4"/>
  <c r="HH113" i="4"/>
  <c r="HH16" i="4"/>
  <c r="HH7" i="4"/>
  <c r="HH149" i="4"/>
  <c r="HH109" i="4"/>
  <c r="HH31" i="4"/>
  <c r="HH48" i="4"/>
  <c r="HH12" i="4"/>
  <c r="HH126" i="4"/>
  <c r="HH115" i="4"/>
  <c r="HH71" i="4"/>
  <c r="HH134" i="4"/>
  <c r="HH87" i="4"/>
  <c r="I96" i="4"/>
  <c r="X95" i="3"/>
  <c r="I29" i="4"/>
  <c r="X28" i="3"/>
  <c r="I104" i="4"/>
  <c r="X103" i="3"/>
  <c r="I18" i="4"/>
  <c r="X17" i="3"/>
  <c r="I159" i="4"/>
  <c r="X158" i="3"/>
  <c r="I76" i="4"/>
  <c r="X75" i="3"/>
  <c r="I83" i="4"/>
  <c r="X82" i="3"/>
  <c r="I85" i="4"/>
  <c r="X84" i="3"/>
  <c r="I97" i="4"/>
  <c r="X96" i="3"/>
  <c r="I143" i="4"/>
  <c r="X142" i="3"/>
  <c r="I86" i="4"/>
  <c r="X85" i="3"/>
  <c r="I129" i="4"/>
  <c r="X128" i="3"/>
  <c r="I149" i="4"/>
  <c r="X148" i="3"/>
  <c r="I3" i="4"/>
  <c r="X2" i="3"/>
  <c r="I122" i="4"/>
  <c r="X121" i="3"/>
  <c r="I148" i="4"/>
  <c r="X147" i="3"/>
  <c r="I99" i="4"/>
  <c r="X98" i="3"/>
  <c r="I21" i="4"/>
  <c r="X20" i="3"/>
  <c r="I12" i="4"/>
  <c r="X11" i="3"/>
  <c r="I14" i="4"/>
  <c r="X13" i="3"/>
  <c r="I130" i="4"/>
  <c r="X129" i="3"/>
  <c r="I58" i="4"/>
  <c r="X57" i="3"/>
  <c r="I116" i="4"/>
  <c r="X115" i="3"/>
  <c r="I41" i="4"/>
  <c r="X40" i="3"/>
  <c r="I145" i="4"/>
  <c r="X144" i="3"/>
  <c r="I156" i="4"/>
  <c r="X155" i="3"/>
  <c r="I46" i="4"/>
  <c r="X45" i="3"/>
  <c r="I82" i="4"/>
  <c r="X81" i="3"/>
  <c r="SF65" i="4"/>
  <c r="ZL148" i="4"/>
  <c r="VV100" i="4"/>
  <c r="ZL29" i="4"/>
  <c r="SF99" i="4"/>
  <c r="OP69" i="4"/>
  <c r="KY42" i="4"/>
  <c r="ADB59" i="4"/>
  <c r="KY130" i="4"/>
  <c r="SF69" i="4"/>
  <c r="ZL70" i="4"/>
  <c r="ADB122" i="4"/>
  <c r="ADB148" i="4"/>
  <c r="VV97" i="4"/>
  <c r="ZL106" i="4"/>
  <c r="KY94" i="4"/>
  <c r="OP10" i="4"/>
  <c r="ADB4" i="4"/>
  <c r="VV151" i="4"/>
  <c r="ADB95" i="4"/>
  <c r="I28" i="4"/>
  <c r="X27" i="3"/>
  <c r="ZL129" i="4"/>
  <c r="VV130" i="4"/>
  <c r="VV74" i="4"/>
  <c r="VV156" i="4"/>
  <c r="I74" i="4"/>
  <c r="X73" i="3"/>
  <c r="VV53" i="4"/>
  <c r="VV99" i="4"/>
  <c r="ADB23" i="4"/>
  <c r="VV16" i="4"/>
  <c r="SF136" i="4"/>
  <c r="OP53" i="4"/>
  <c r="I124" i="4"/>
  <c r="X123" i="3"/>
  <c r="I45" i="4"/>
  <c r="X44" i="3"/>
  <c r="I62" i="4"/>
  <c r="X61" i="3"/>
  <c r="I26" i="4"/>
  <c r="X25" i="3"/>
  <c r="I150" i="4"/>
  <c r="X149" i="3"/>
  <c r="I44" i="4"/>
  <c r="X43" i="3"/>
  <c r="I128" i="4"/>
  <c r="X127" i="3"/>
  <c r="VV42" i="4"/>
  <c r="ADB121" i="4"/>
  <c r="KY49" i="4"/>
  <c r="SF42" i="4"/>
  <c r="ADB67" i="4"/>
  <c r="SF148" i="4"/>
  <c r="SF122" i="4"/>
  <c r="ADB72" i="4"/>
  <c r="SF74" i="4"/>
  <c r="I109" i="4"/>
  <c r="X108" i="3"/>
  <c r="KY8" i="4"/>
  <c r="VV129" i="4"/>
  <c r="KY157" i="4"/>
  <c r="SF146" i="4"/>
  <c r="ZL60" i="4"/>
  <c r="SF159" i="4"/>
  <c r="OP41" i="4"/>
  <c r="SF68" i="4"/>
  <c r="OP70" i="4"/>
  <c r="SF153" i="4"/>
  <c r="KY18" i="4"/>
  <c r="I161" i="4"/>
  <c r="X160" i="3"/>
  <c r="I101" i="4"/>
  <c r="X100" i="3"/>
  <c r="I37" i="4"/>
  <c r="X36" i="3"/>
  <c r="I47" i="4"/>
  <c r="X46" i="3"/>
  <c r="I13" i="4"/>
  <c r="X12" i="3"/>
  <c r="I15" i="4"/>
  <c r="X14" i="3"/>
  <c r="I81" i="4"/>
  <c r="X80" i="3"/>
  <c r="I69" i="4"/>
  <c r="X68" i="3"/>
  <c r="I35" i="4"/>
  <c r="X34" i="3"/>
  <c r="I8" i="4"/>
  <c r="X7" i="3"/>
  <c r="I24" i="4"/>
  <c r="X23" i="3"/>
  <c r="I25" i="4"/>
  <c r="X24" i="3"/>
  <c r="I157" i="4"/>
  <c r="X156" i="3"/>
  <c r="OP65" i="4"/>
  <c r="ZL117" i="4"/>
  <c r="KY78" i="4"/>
  <c r="ADB129" i="4"/>
  <c r="OP104" i="4"/>
  <c r="ADB154" i="4"/>
  <c r="ZL65" i="4"/>
  <c r="SF119" i="4"/>
  <c r="KY140" i="4"/>
  <c r="OP136" i="4"/>
  <c r="SF76" i="4"/>
  <c r="VV117" i="4"/>
  <c r="I48" i="4"/>
  <c r="X47" i="3"/>
  <c r="ADB10" i="4"/>
  <c r="ZL96" i="4"/>
  <c r="VV133" i="4"/>
  <c r="OP95" i="4"/>
  <c r="ADB156" i="4"/>
  <c r="VV31" i="4"/>
  <c r="VV60" i="4"/>
  <c r="VV94" i="4"/>
  <c r="ZL55" i="4"/>
  <c r="SF124" i="4"/>
  <c r="VV18" i="4"/>
  <c r="KY93" i="4"/>
  <c r="OP31" i="4"/>
  <c r="VV81" i="4"/>
  <c r="VV158" i="4"/>
  <c r="I71" i="4"/>
  <c r="X70" i="3"/>
  <c r="I92" i="4"/>
  <c r="X91" i="3"/>
  <c r="I53" i="4"/>
  <c r="X52" i="3"/>
  <c r="I140" i="4"/>
  <c r="X139" i="3"/>
  <c r="I158" i="4"/>
  <c r="X157" i="3"/>
  <c r="I5" i="4"/>
  <c r="X4" i="3"/>
  <c r="I125" i="4"/>
  <c r="X124" i="3"/>
  <c r="I153" i="4"/>
  <c r="X152" i="3"/>
  <c r="I36" i="4"/>
  <c r="X35" i="3"/>
  <c r="I151" i="4"/>
  <c r="X150" i="3"/>
  <c r="I102" i="4"/>
  <c r="X101" i="3"/>
  <c r="I115" i="4"/>
  <c r="X114" i="3"/>
  <c r="ADB69" i="4"/>
  <c r="ZL4" i="4"/>
  <c r="ZL21" i="4"/>
  <c r="ADB92" i="4"/>
  <c r="KY125" i="4"/>
  <c r="ZL136" i="4"/>
  <c r="OP105" i="4"/>
  <c r="KY65" i="4"/>
  <c r="HH30" i="4"/>
  <c r="ADB157" i="4"/>
  <c r="SF8" i="4"/>
  <c r="ZL95" i="4"/>
  <c r="KY92" i="4"/>
  <c r="ZL154" i="4"/>
  <c r="VV21" i="4"/>
  <c r="VV47" i="4"/>
  <c r="OP47" i="4"/>
  <c r="SF4" i="4"/>
  <c r="SF20" i="4"/>
  <c r="VV68" i="4"/>
  <c r="OP155" i="4"/>
  <c r="VV155" i="4"/>
  <c r="SF55" i="4"/>
  <c r="KY39" i="4"/>
  <c r="VV11" i="4"/>
  <c r="KY85" i="4"/>
  <c r="KY64" i="4"/>
  <c r="OP18" i="4"/>
  <c r="OP63" i="4"/>
  <c r="ADB64" i="4"/>
  <c r="ZL101" i="4"/>
  <c r="VV161" i="4"/>
  <c r="OP15" i="4"/>
  <c r="I91" i="4"/>
  <c r="X90" i="3"/>
  <c r="I134" i="4"/>
  <c r="X133" i="3"/>
  <c r="I141" i="4"/>
  <c r="X140" i="3"/>
  <c r="I90" i="4"/>
  <c r="X89" i="3"/>
  <c r="I147" i="4"/>
  <c r="X146" i="3"/>
  <c r="I123" i="4"/>
  <c r="X122" i="3"/>
  <c r="I30" i="4"/>
  <c r="X29" i="3"/>
  <c r="I119" i="4"/>
  <c r="X118" i="3"/>
  <c r="I10" i="4"/>
  <c r="X9" i="3"/>
  <c r="I131" i="4"/>
  <c r="X130" i="3"/>
  <c r="I70" i="4"/>
  <c r="X69" i="3"/>
  <c r="I50" i="4"/>
  <c r="X49" i="3"/>
  <c r="I38" i="4"/>
  <c r="X37" i="3"/>
  <c r="OP154" i="4"/>
  <c r="ADB136" i="4"/>
  <c r="OP144" i="4"/>
  <c r="OP100" i="4"/>
  <c r="ADB38" i="4"/>
  <c r="KY143" i="4"/>
  <c r="VV104" i="4"/>
  <c r="ADB65" i="4"/>
  <c r="KY69" i="4"/>
  <c r="VV159" i="4"/>
  <c r="VV131" i="4"/>
  <c r="KY106" i="4"/>
  <c r="SF129" i="4"/>
  <c r="VV105" i="4"/>
  <c r="ZL47" i="4"/>
  <c r="SF106" i="4"/>
  <c r="KY111" i="4"/>
  <c r="SF57" i="4"/>
  <c r="OP34" i="4"/>
  <c r="OP21" i="4"/>
  <c r="ZL161" i="4"/>
  <c r="OP72" i="4"/>
  <c r="ZL118" i="4"/>
  <c r="SF52" i="4"/>
  <c r="ZL9" i="4"/>
  <c r="VV90" i="4"/>
  <c r="KY153" i="4"/>
  <c r="SF3" i="4"/>
  <c r="KY15" i="4"/>
  <c r="ADB66" i="4"/>
  <c r="OP116" i="4"/>
  <c r="ZL15" i="4"/>
  <c r="I51" i="4"/>
  <c r="X50" i="3"/>
  <c r="I9" i="4"/>
  <c r="X8" i="3"/>
  <c r="I106" i="4"/>
  <c r="X105" i="3"/>
  <c r="I152" i="4"/>
  <c r="X151" i="3"/>
  <c r="I56" i="4"/>
  <c r="X55" i="3"/>
  <c r="VV119" i="4"/>
  <c r="ZL147" i="4"/>
  <c r="SF117" i="4"/>
  <c r="VV67" i="4"/>
  <c r="KY99" i="4"/>
  <c r="OP76" i="4"/>
  <c r="VV139" i="4"/>
  <c r="ZL157" i="4"/>
  <c r="ADB117" i="4"/>
  <c r="KY13" i="4"/>
  <c r="KY129" i="4"/>
  <c r="OP141" i="4"/>
  <c r="ADB73" i="4"/>
  <c r="VV69" i="4"/>
  <c r="ADB145" i="4"/>
  <c r="ADB74" i="4"/>
  <c r="OP90" i="4"/>
  <c r="OP13" i="4"/>
  <c r="ADB159" i="4"/>
  <c r="KY56" i="4"/>
  <c r="ZL24" i="4"/>
  <c r="VV138" i="4"/>
  <c r="ZL64" i="4"/>
  <c r="I95" i="4"/>
  <c r="X94" i="3"/>
  <c r="I80" i="4"/>
  <c r="X79" i="3"/>
  <c r="I22" i="4"/>
  <c r="X21" i="3"/>
  <c r="I40" i="4"/>
  <c r="X39" i="3"/>
  <c r="I79" i="4"/>
  <c r="X78" i="3"/>
  <c r="I73" i="4"/>
  <c r="X72" i="3"/>
  <c r="I87" i="4"/>
  <c r="X86" i="3"/>
  <c r="I93" i="4"/>
  <c r="X92" i="3"/>
  <c r="I7" i="4"/>
  <c r="X6" i="3"/>
  <c r="I132" i="4"/>
  <c r="X131" i="3"/>
  <c r="VV148" i="4"/>
  <c r="KY136" i="4"/>
  <c r="SF121" i="4"/>
  <c r="OP50" i="4"/>
  <c r="ZL42" i="4"/>
  <c r="SF139" i="4"/>
  <c r="VV50" i="4"/>
  <c r="KY97" i="4"/>
  <c r="VV144" i="4"/>
  <c r="SF101" i="4"/>
  <c r="KY22" i="4"/>
  <c r="VV146" i="4"/>
  <c r="OP152" i="4"/>
  <c r="OP148" i="4"/>
  <c r="I75" i="4"/>
  <c r="X74" i="3"/>
  <c r="KY76" i="4"/>
  <c r="KY119" i="4"/>
  <c r="KY54" i="4"/>
  <c r="ZL54" i="4"/>
  <c r="VV65" i="4"/>
  <c r="SF11" i="4"/>
  <c r="ZL98" i="4"/>
  <c r="ADB110" i="4"/>
  <c r="SF142" i="4"/>
  <c r="ADB19" i="4"/>
  <c r="ADB18" i="4"/>
  <c r="VV46" i="4"/>
  <c r="VV3" i="4"/>
  <c r="I100" i="4"/>
  <c r="X99" i="3"/>
  <c r="I33" i="4"/>
  <c r="X32" i="3"/>
  <c r="I78" i="4"/>
  <c r="X77" i="3"/>
  <c r="I127" i="4"/>
  <c r="X126" i="3"/>
  <c r="I162" i="4"/>
  <c r="X161" i="3"/>
  <c r="I52" i="4"/>
  <c r="X51" i="3"/>
  <c r="I32" i="4"/>
  <c r="X31" i="3"/>
  <c r="I111" i="4"/>
  <c r="X110" i="3"/>
  <c r="I126" i="4"/>
  <c r="X125" i="3"/>
  <c r="I110" i="4"/>
  <c r="I135" i="4"/>
  <c r="X134" i="3"/>
  <c r="I4" i="4"/>
  <c r="X3" i="3"/>
  <c r="I138" i="4"/>
  <c r="X137" i="3"/>
  <c r="I103" i="4"/>
  <c r="X102" i="3"/>
  <c r="KY161" i="4"/>
  <c r="OP125" i="4"/>
  <c r="KY104" i="4"/>
  <c r="ADB70" i="4"/>
  <c r="VV136" i="4"/>
  <c r="OP54" i="4"/>
  <c r="ZL100" i="4"/>
  <c r="ADB35" i="4"/>
  <c r="OP55" i="4"/>
  <c r="ZL5" i="4"/>
  <c r="SF10" i="4"/>
  <c r="ADB42" i="4"/>
  <c r="ZL32" i="4"/>
  <c r="KY103" i="4"/>
  <c r="ADB138" i="4"/>
  <c r="ZL150" i="4"/>
  <c r="ZL159" i="4"/>
  <c r="SF78" i="4"/>
  <c r="SF34" i="4"/>
  <c r="SF47" i="4"/>
  <c r="KY141" i="4"/>
  <c r="OP74" i="4"/>
  <c r="ADB133" i="4"/>
  <c r="SF39" i="4"/>
  <c r="KY34" i="4"/>
  <c r="ADB51" i="4"/>
  <c r="I118" i="4"/>
  <c r="X117" i="3"/>
  <c r="I89" i="4"/>
  <c r="X88" i="3"/>
  <c r="I31" i="4"/>
  <c r="X30" i="3"/>
  <c r="I84" i="4"/>
  <c r="X83" i="3"/>
  <c r="I94" i="4"/>
  <c r="X93" i="3"/>
  <c r="I11" i="4"/>
  <c r="X10" i="3"/>
  <c r="I88" i="4"/>
  <c r="X87" i="3"/>
  <c r="I113" i="4"/>
  <c r="X112" i="3"/>
  <c r="I19" i="4"/>
  <c r="X18" i="3"/>
  <c r="I55" i="4"/>
  <c r="X54" i="3"/>
  <c r="OP134" i="4"/>
  <c r="ZL76" i="4"/>
  <c r="KY32" i="4"/>
  <c r="ZL82" i="4"/>
  <c r="KY37" i="4"/>
  <c r="OP127" i="4"/>
  <c r="KY30" i="4"/>
  <c r="ADB34" i="4"/>
  <c r="ADB54" i="4"/>
  <c r="ZL78" i="4"/>
  <c r="SF49" i="4"/>
  <c r="OP119" i="4"/>
  <c r="ZL7" i="4"/>
  <c r="KY148" i="4"/>
  <c r="SF46" i="4"/>
  <c r="ZL124" i="4"/>
  <c r="ZL18" i="4"/>
  <c r="VV64" i="4"/>
  <c r="I117" i="4"/>
  <c r="X116" i="3"/>
  <c r="I42" i="4"/>
  <c r="X41" i="3"/>
  <c r="I67" i="4"/>
  <c r="X66" i="3"/>
  <c r="I6" i="4"/>
  <c r="X5" i="3"/>
  <c r="I57" i="4"/>
  <c r="X56" i="3"/>
  <c r="I137" i="4"/>
  <c r="X136" i="3"/>
  <c r="I120" i="4"/>
  <c r="X119" i="3"/>
  <c r="I114" i="4"/>
  <c r="X113" i="3"/>
  <c r="I49" i="4"/>
  <c r="X48" i="3"/>
  <c r="I142" i="4"/>
  <c r="X141" i="3"/>
  <c r="I154" i="4"/>
  <c r="X153" i="3"/>
  <c r="I98" i="4"/>
  <c r="X97" i="3"/>
  <c r="I20" i="4"/>
  <c r="X19" i="3"/>
  <c r="SF105" i="4"/>
  <c r="KY29" i="4"/>
  <c r="SF108" i="4"/>
  <c r="ZL146" i="4"/>
  <c r="ADB114" i="4"/>
  <c r="VV121" i="4"/>
  <c r="OP42" i="4"/>
  <c r="KY105" i="4"/>
  <c r="OP12" i="4"/>
  <c r="KY151" i="4"/>
  <c r="ZL142" i="4"/>
  <c r="ZL52" i="4"/>
  <c r="ZL12" i="4"/>
  <c r="OP8" i="4"/>
  <c r="VV123" i="4"/>
  <c r="VV82" i="4"/>
  <c r="VV41" i="4"/>
  <c r="SF31" i="4"/>
  <c r="ZL37" i="4"/>
  <c r="ZL151" i="4"/>
  <c r="ADB151" i="4"/>
  <c r="ZL88" i="4"/>
  <c r="VV106" i="4"/>
  <c r="ZL116" i="4"/>
  <c r="OP153" i="4"/>
  <c r="VV51" i="4"/>
  <c r="ADB153" i="4"/>
  <c r="I121" i="4"/>
  <c r="X120" i="3"/>
  <c r="I23" i="4"/>
  <c r="X22" i="3"/>
  <c r="I65" i="4"/>
  <c r="X64" i="3"/>
  <c r="I63" i="4"/>
  <c r="X62" i="3"/>
  <c r="I107" i="4"/>
  <c r="X106" i="3"/>
  <c r="I105" i="4"/>
  <c r="X104" i="3"/>
  <c r="I72" i="4"/>
  <c r="X71" i="3"/>
  <c r="I61" i="4"/>
  <c r="X60" i="3"/>
  <c r="SF67" i="4"/>
  <c r="VV137" i="4"/>
  <c r="ADB161" i="4"/>
  <c r="OP32" i="4"/>
  <c r="VV49" i="4"/>
  <c r="VV92" i="4"/>
  <c r="OP35" i="4"/>
  <c r="OP139" i="4"/>
  <c r="KY139" i="4"/>
  <c r="ZL104" i="4"/>
  <c r="ADB144" i="4"/>
  <c r="VV9" i="4"/>
  <c r="ZL144" i="4"/>
  <c r="ZL110" i="4"/>
  <c r="KY47" i="4"/>
  <c r="OP124" i="4"/>
  <c r="VV66" i="4"/>
  <c r="ZL74" i="4"/>
  <c r="VV134" i="4"/>
  <c r="OP151" i="4"/>
  <c r="ZL46" i="4"/>
  <c r="SF88" i="4"/>
  <c r="SF85" i="4"/>
  <c r="ZL10" i="4"/>
  <c r="OP142" i="4"/>
  <c r="ADB76" i="4"/>
  <c r="ZL63" i="4"/>
  <c r="KY3" i="4"/>
  <c r="SF63" i="4"/>
  <c r="VV116" i="4"/>
  <c r="ADB116" i="4"/>
  <c r="VV20" i="4"/>
  <c r="VV24" i="4"/>
  <c r="I77" i="4"/>
  <c r="X76" i="3"/>
  <c r="I136" i="4"/>
  <c r="X135" i="3"/>
  <c r="I54" i="4"/>
  <c r="X53" i="3"/>
  <c r="I16" i="4"/>
  <c r="X15" i="3"/>
  <c r="SF70" i="4"/>
  <c r="SF110" i="4"/>
  <c r="SF37" i="4"/>
  <c r="OP5" i="4"/>
  <c r="ADB12" i="4"/>
  <c r="SF97" i="4"/>
  <c r="ADB101" i="4"/>
  <c r="SF154" i="4"/>
  <c r="OP101" i="4"/>
  <c r="ADB120" i="4"/>
  <c r="OP99" i="4"/>
  <c r="ADB141" i="4"/>
  <c r="ZL20" i="4"/>
  <c r="VV37" i="4"/>
  <c r="ZL31" i="4"/>
  <c r="OP66" i="4"/>
  <c r="SF140" i="4"/>
  <c r="ADB37" i="4"/>
  <c r="OP160" i="4"/>
  <c r="ADB46" i="4"/>
  <c r="VV95" i="4"/>
  <c r="SF158" i="4"/>
  <c r="SF152" i="4"/>
  <c r="ADB149" i="4"/>
  <c r="KY20" i="4"/>
  <c r="SF116" i="4"/>
  <c r="VV124" i="4"/>
  <c r="KY17" i="4"/>
  <c r="OP17" i="4"/>
  <c r="I34" i="4"/>
  <c r="X33" i="3"/>
  <c r="I64" i="4"/>
  <c r="X63" i="3"/>
  <c r="I133" i="4"/>
  <c r="X132" i="3"/>
  <c r="I17" i="4"/>
  <c r="X16" i="3"/>
  <c r="I59" i="4"/>
  <c r="X58" i="3"/>
  <c r="I146" i="4"/>
  <c r="X145" i="3"/>
  <c r="I68" i="4"/>
  <c r="X67" i="3"/>
  <c r="I60" i="4"/>
  <c r="X59" i="3"/>
  <c r="ZL97" i="4"/>
  <c r="ZL105" i="4"/>
  <c r="ADB104" i="4"/>
  <c r="ZL85" i="4"/>
  <c r="VV118" i="4"/>
  <c r="OP115" i="4"/>
  <c r="KY61" i="4"/>
  <c r="ZL67" i="4"/>
  <c r="OP44" i="4"/>
  <c r="ZL50" i="4"/>
  <c r="KY88" i="4"/>
  <c r="KY60" i="4"/>
  <c r="ZL140" i="4"/>
  <c r="ZL66" i="4"/>
  <c r="OP106" i="4"/>
  <c r="ZL22" i="4"/>
  <c r="SF82" i="4"/>
  <c r="VV160" i="4"/>
  <c r="ADB47" i="4"/>
  <c r="ADB63" i="4"/>
  <c r="ZL19" i="4"/>
  <c r="ADB14" i="4"/>
  <c r="I144" i="4"/>
  <c r="X143" i="3"/>
  <c r="I160" i="4"/>
  <c r="X159" i="3"/>
  <c r="I139" i="4"/>
  <c r="X138" i="3"/>
  <c r="I66" i="4"/>
  <c r="X65" i="3"/>
  <c r="I39" i="4"/>
  <c r="X38" i="3"/>
  <c r="I108" i="4"/>
  <c r="X107" i="3"/>
  <c r="I155" i="4"/>
  <c r="X154" i="3"/>
  <c r="ZL99" i="4"/>
  <c r="ZL92" i="4"/>
  <c r="SF100" i="4"/>
  <c r="OP97" i="4"/>
  <c r="ZL139" i="4"/>
  <c r="ADB105" i="4"/>
  <c r="SF60" i="4"/>
  <c r="SF59" i="4"/>
  <c r="SF161" i="4"/>
  <c r="ZL84" i="4"/>
  <c r="SF9" i="4"/>
  <c r="OP145" i="4"/>
  <c r="SF53" i="4"/>
  <c r="VV157" i="4"/>
  <c r="OP133" i="4"/>
  <c r="SF87" i="4"/>
  <c r="VV122" i="4"/>
  <c r="ZL93" i="4"/>
  <c r="OP158" i="4"/>
  <c r="OP159" i="4"/>
  <c r="SF5" i="4"/>
  <c r="VV10" i="4"/>
  <c r="SF73" i="4"/>
  <c r="SF90" i="4"/>
  <c r="ADB106" i="4"/>
  <c r="SF125" i="4"/>
  <c r="VV19" i="4"/>
  <c r="OP102" i="4"/>
  <c r="ADB77" i="4"/>
  <c r="VV17" i="4"/>
  <c r="SF18" i="4"/>
  <c r="KY77" i="4"/>
  <c r="HH131" i="4"/>
  <c r="HH127" i="4"/>
  <c r="HH122" i="4"/>
  <c r="HH23" i="4"/>
  <c r="HH64" i="4"/>
  <c r="HH10" i="4"/>
  <c r="HH70" i="4"/>
  <c r="HH29" i="4"/>
  <c r="HH13" i="4"/>
  <c r="HH24" i="4"/>
  <c r="HH94" i="4"/>
  <c r="HH78" i="4"/>
  <c r="HH99" i="4"/>
  <c r="HH101" i="4"/>
  <c r="HH35" i="4"/>
  <c r="HH155" i="4"/>
  <c r="HH44" i="4"/>
  <c r="HH55" i="4"/>
  <c r="HH91" i="4"/>
  <c r="HH96" i="4"/>
  <c r="HH27" i="4"/>
  <c r="HH41" i="4"/>
  <c r="HH56" i="4"/>
  <c r="HH26" i="4"/>
  <c r="HH107" i="4"/>
  <c r="HH33" i="4"/>
  <c r="HH108" i="4"/>
  <c r="HH73" i="4"/>
  <c r="HH49" i="4"/>
  <c r="HH160" i="4"/>
  <c r="HH81" i="4"/>
  <c r="HH129" i="4"/>
  <c r="HH111" i="4"/>
  <c r="HH128" i="4"/>
  <c r="HH6" i="4"/>
  <c r="HH39" i="4"/>
  <c r="HH50" i="4"/>
  <c r="HH133" i="4"/>
  <c r="HH156" i="4"/>
  <c r="HH83" i="4"/>
  <c r="HH22" i="4"/>
  <c r="HH53" i="4"/>
  <c r="HH84" i="4"/>
  <c r="HH8" i="4"/>
  <c r="HH63" i="4"/>
  <c r="HH89" i="4"/>
  <c r="HH52" i="4"/>
  <c r="HH150" i="4"/>
  <c r="HH147" i="4"/>
  <c r="HH140" i="4"/>
  <c r="HH14" i="4"/>
  <c r="HH146" i="4"/>
  <c r="HH123" i="4"/>
  <c r="HH145" i="4"/>
  <c r="HH9" i="4"/>
  <c r="HH121" i="4"/>
  <c r="HH136" i="4"/>
  <c r="HH141" i="4"/>
  <c r="HH142" i="4"/>
  <c r="HH153" i="4"/>
  <c r="HH19" i="4"/>
  <c r="HH85" i="4"/>
  <c r="HH36" i="4"/>
  <c r="HH158" i="4"/>
  <c r="HH17" i="4"/>
  <c r="HH139" i="4"/>
  <c r="HH110" i="4"/>
  <c r="HH151" i="4"/>
  <c r="HH92" i="4"/>
  <c r="HH4" i="4"/>
  <c r="HH116" i="4"/>
  <c r="HH76" i="4"/>
  <c r="HH144" i="4"/>
  <c r="HH97" i="4"/>
  <c r="HH125" i="4"/>
  <c r="HH32" i="4"/>
  <c r="HH162" i="4"/>
  <c r="HH105" i="4"/>
  <c r="HH58" i="4"/>
  <c r="HH106" i="4"/>
  <c r="HH95" i="4"/>
  <c r="HH34" i="4"/>
  <c r="HH161" i="4"/>
  <c r="HH42" i="4"/>
  <c r="HH69" i="4"/>
  <c r="HH88" i="4"/>
  <c r="HH93" i="4"/>
  <c r="HH104" i="4"/>
  <c r="HH65" i="4"/>
  <c r="HH37" i="4"/>
  <c r="HH130" i="4"/>
  <c r="HH148" i="4"/>
  <c r="HH114" i="4"/>
  <c r="HH54" i="4"/>
  <c r="HH21" i="4"/>
  <c r="HH124" i="4"/>
  <c r="HH15" i="4"/>
  <c r="HH102" i="4"/>
  <c r="HH159" i="4"/>
  <c r="HH138" i="4"/>
  <c r="HH157" i="4"/>
  <c r="HH20" i="4"/>
  <c r="HH66" i="4"/>
  <c r="HH119" i="4"/>
  <c r="HH47" i="4"/>
  <c r="HH79" i="4"/>
  <c r="HH74" i="4"/>
  <c r="HH5" i="4"/>
  <c r="HH80" i="4"/>
  <c r="HH18" i="4"/>
  <c r="HH117" i="4"/>
  <c r="HH60" i="4"/>
  <c r="HH118" i="4"/>
  <c r="HH51" i="4"/>
  <c r="HH67" i="4"/>
  <c r="HH100" i="4"/>
  <c r="HH154" i="4"/>
  <c r="HH152" i="4"/>
  <c r="HH90" i="4"/>
  <c r="HH3" i="4"/>
  <c r="AGM86" i="4"/>
  <c r="AGM120" i="4"/>
  <c r="AGM64" i="4"/>
  <c r="AGM8" i="4"/>
  <c r="AGM51" i="4"/>
  <c r="AGM102" i="4"/>
  <c r="AGM84" i="4"/>
  <c r="AGM45" i="4"/>
  <c r="AGM35" i="4"/>
  <c r="AGM54" i="4"/>
  <c r="AGM117" i="4"/>
  <c r="AGM125" i="4"/>
  <c r="AGM110" i="4"/>
  <c r="AGM144" i="4"/>
  <c r="AGM12" i="4"/>
  <c r="AGM88" i="4"/>
  <c r="AGM129" i="4"/>
  <c r="AGM20" i="4"/>
  <c r="AGM142" i="4"/>
  <c r="AGM68" i="4"/>
  <c r="AGM135" i="4"/>
  <c r="AGM60" i="4"/>
  <c r="AGM134" i="4"/>
  <c r="AGM119" i="4"/>
  <c r="AGM157" i="4"/>
  <c r="AGM50" i="4"/>
  <c r="AGM87" i="4"/>
  <c r="AGM108" i="4"/>
  <c r="AGM32" i="4"/>
  <c r="AGM146" i="4"/>
  <c r="AGM140" i="4"/>
  <c r="AGM106" i="4"/>
  <c r="AGM39" i="4"/>
  <c r="AGM143" i="4"/>
  <c r="AGM128" i="4"/>
  <c r="AGM75" i="4"/>
  <c r="AGM23" i="4"/>
  <c r="AGM74" i="4"/>
  <c r="AGM33" i="4"/>
  <c r="AGM133" i="4"/>
  <c r="AGM19" i="4"/>
  <c r="AGM109" i="4"/>
  <c r="AGM22" i="4"/>
  <c r="AGM16" i="4"/>
  <c r="AGM58" i="4"/>
  <c r="AGM49" i="4"/>
  <c r="AGM40" i="4"/>
  <c r="AGM162" i="4"/>
  <c r="AGM59" i="4"/>
  <c r="AGM107" i="4"/>
  <c r="AGM29" i="4"/>
  <c r="AGM161" i="4"/>
  <c r="AGM65" i="4"/>
  <c r="AGM154" i="4"/>
  <c r="AGM53" i="4"/>
  <c r="AGM100" i="4"/>
  <c r="AGM96" i="4"/>
  <c r="AGM136" i="4"/>
  <c r="AGM91" i="4"/>
  <c r="AGM30" i="4"/>
  <c r="AGM34" i="4"/>
  <c r="AGM44" i="4"/>
  <c r="AGM61" i="4"/>
  <c r="AGM160" i="4"/>
  <c r="AGM78" i="4"/>
  <c r="AGM90" i="4"/>
  <c r="AGM48" i="4"/>
  <c r="AGM24" i="4"/>
  <c r="AGM118" i="4"/>
  <c r="AGM95" i="4"/>
  <c r="AGM104" i="4"/>
  <c r="AGM153" i="4"/>
  <c r="AGM122" i="4"/>
  <c r="AGM132" i="4"/>
  <c r="AGM26" i="4"/>
  <c r="AGM158" i="4"/>
  <c r="AGM37" i="4"/>
  <c r="AGM111" i="4"/>
  <c r="AGM72" i="4"/>
  <c r="AGM25" i="4"/>
  <c r="AGM17" i="4"/>
  <c r="AGM47" i="4"/>
  <c r="AGM7" i="4"/>
  <c r="AGM5" i="4"/>
  <c r="AGM31" i="4"/>
  <c r="AGM126" i="4"/>
  <c r="AGM127" i="4"/>
  <c r="AGM36" i="4"/>
  <c r="AGM159" i="4"/>
  <c r="AGM77" i="4"/>
  <c r="AGM83" i="4"/>
  <c r="AGM93" i="4"/>
  <c r="AGM138" i="4"/>
  <c r="AGM141" i="4"/>
  <c r="AGM3" i="4"/>
  <c r="AGM4" i="4"/>
  <c r="AGM14" i="4"/>
  <c r="AGM9" i="4"/>
  <c r="AGM121" i="4"/>
  <c r="AGM41" i="4"/>
  <c r="AGM124" i="4"/>
  <c r="AGM80" i="4"/>
  <c r="AGM15" i="4"/>
  <c r="AGM52" i="4"/>
  <c r="AGM137" i="4"/>
  <c r="AGM73" i="4"/>
  <c r="AGM145" i="4"/>
  <c r="AGM10" i="4"/>
  <c r="AGM130" i="4"/>
  <c r="AGM56" i="4"/>
  <c r="AGM147" i="4"/>
  <c r="AGM115" i="4"/>
  <c r="AGM46" i="4"/>
  <c r="AGM76" i="4"/>
  <c r="AGM42" i="4"/>
  <c r="AGM92" i="4"/>
  <c r="AGM70" i="4"/>
  <c r="AGM79" i="4"/>
  <c r="AGM150" i="4"/>
  <c r="AGM151" i="4"/>
  <c r="AGM57" i="4"/>
  <c r="AGM116" i="4"/>
  <c r="AGM28" i="4"/>
  <c r="AGM21" i="4"/>
  <c r="AGM99" i="4"/>
  <c r="AGM139" i="4"/>
  <c r="AGM13" i="4"/>
  <c r="AGM11" i="4"/>
  <c r="AGM156" i="4"/>
  <c r="AGM82" i="4"/>
  <c r="AGM152" i="4"/>
  <c r="AGM113" i="4"/>
  <c r="AGM69" i="4"/>
  <c r="AGM85" i="4"/>
  <c r="AGM149" i="4"/>
  <c r="AGM71" i="4"/>
  <c r="AGM81" i="4"/>
  <c r="AGM105" i="4"/>
  <c r="AGM55" i="4"/>
  <c r="AGM62" i="4"/>
  <c r="AGM94" i="4"/>
  <c r="AGM6" i="4"/>
  <c r="AGM101" i="4"/>
  <c r="AGM131" i="4"/>
  <c r="AGM66" i="4"/>
  <c r="AGM63" i="4"/>
  <c r="AGM148" i="4"/>
  <c r="AGM103" i="4"/>
  <c r="AGM18" i="4"/>
  <c r="AGM97" i="4"/>
  <c r="AGM114" i="4"/>
  <c r="AGM38" i="4"/>
  <c r="AGM98" i="4"/>
  <c r="AGM89" i="4"/>
  <c r="AGM67" i="4"/>
  <c r="AGM155" i="4"/>
  <c r="AGM123" i="4"/>
  <c r="DP17" i="4"/>
  <c r="L16" i="3"/>
  <c r="Q41" i="6"/>
  <c r="Q40" i="6"/>
  <c r="Q39" i="6"/>
  <c r="J42" i="6"/>
  <c r="J41" i="6"/>
  <c r="J40" i="6"/>
  <c r="J39" i="6"/>
  <c r="C41" i="6"/>
  <c r="C40" i="6"/>
  <c r="C39" i="6"/>
  <c r="DO160" i="4"/>
  <c r="K159" i="3"/>
  <c r="DP126" i="4"/>
  <c r="L125" i="3"/>
  <c r="ADD34" i="4"/>
  <c r="DO28" i="4"/>
  <c r="K27" i="3"/>
  <c r="ADD83" i="4"/>
  <c r="ADD137" i="4"/>
  <c r="ADD58" i="4"/>
  <c r="ADD122" i="4"/>
  <c r="ADD151" i="4"/>
  <c r="ADD97" i="4"/>
  <c r="ADD93" i="4"/>
  <c r="ADD52" i="4"/>
  <c r="ADD127" i="4"/>
  <c r="ADD25" i="4"/>
  <c r="ADD66" i="4"/>
  <c r="ADD134" i="4"/>
  <c r="ADD129" i="4"/>
  <c r="ADD18" i="4"/>
  <c r="ADD40" i="4"/>
  <c r="ADD147" i="4"/>
  <c r="ADD73" i="4"/>
  <c r="ADD160" i="4"/>
  <c r="ADD105" i="4"/>
  <c r="ADD9" i="4"/>
  <c r="ADD6" i="4"/>
  <c r="ADD24" i="4"/>
  <c r="ADD135" i="4"/>
  <c r="ADD68" i="4"/>
  <c r="ADD146" i="4"/>
  <c r="ADD17" i="4"/>
  <c r="ADD33" i="4"/>
  <c r="ADD7" i="4"/>
  <c r="ADD81" i="4"/>
  <c r="ADD144" i="4"/>
  <c r="ADD90" i="4"/>
  <c r="ADD45" i="4"/>
  <c r="ADD37" i="4"/>
  <c r="ADD85" i="4"/>
  <c r="ADD150" i="4"/>
  <c r="ADD140" i="4"/>
  <c r="ADD63" i="4"/>
  <c r="ADD60" i="4"/>
  <c r="ADD50" i="4"/>
  <c r="ADD67" i="4"/>
  <c r="ADD91" i="4"/>
  <c r="ADD8" i="4"/>
  <c r="ADD19" i="4"/>
  <c r="ADD125" i="4"/>
  <c r="ADD15" i="4"/>
  <c r="ADD153" i="4"/>
  <c r="ADD61" i="4"/>
  <c r="ADD32" i="4"/>
  <c r="ADD47" i="4"/>
  <c r="ADD149" i="4"/>
  <c r="ADD76" i="4"/>
  <c r="ADD156" i="4"/>
  <c r="ADD142" i="4"/>
  <c r="ADD75" i="4"/>
  <c r="ADD109" i="4"/>
  <c r="ADD51" i="4"/>
  <c r="ADD117" i="4"/>
  <c r="ADD57" i="4"/>
  <c r="ADD103" i="4"/>
  <c r="ADD108" i="4"/>
  <c r="ADD59" i="4"/>
  <c r="ADD145" i="4"/>
  <c r="ADD113" i="4"/>
  <c r="ADD86" i="4"/>
  <c r="ADD111" i="4"/>
  <c r="ADD77" i="4"/>
  <c r="ADD30" i="4"/>
  <c r="ADD29" i="4"/>
  <c r="ADD79" i="4"/>
  <c r="ADD3" i="4"/>
  <c r="ADD35" i="4"/>
  <c r="ADD104" i="4"/>
  <c r="ADD5" i="4"/>
  <c r="ADD74" i="4"/>
  <c r="ADD121" i="4"/>
  <c r="ADD53" i="4"/>
  <c r="ADD96" i="4"/>
  <c r="ADD120" i="4"/>
  <c r="ADD110" i="4"/>
  <c r="ADD124" i="4"/>
  <c r="ADD100" i="4"/>
  <c r="ADD65" i="4"/>
  <c r="ADD4" i="4"/>
  <c r="ADD114" i="4"/>
  <c r="ADD42" i="4"/>
  <c r="ADD16" i="4"/>
  <c r="ADD155" i="4"/>
  <c r="ADD12" i="4"/>
  <c r="ADD141" i="4"/>
  <c r="ADD23" i="4"/>
  <c r="ADD64" i="4"/>
  <c r="ADD136" i="4"/>
  <c r="ADD94" i="4"/>
  <c r="ADD101" i="4"/>
  <c r="ADD92" i="4"/>
  <c r="ADD126" i="4"/>
  <c r="ADD70" i="4"/>
  <c r="ADD21" i="4"/>
  <c r="ADD22" i="4"/>
  <c r="ADD55" i="4"/>
  <c r="ADD139" i="4"/>
  <c r="ADD44" i="4"/>
  <c r="ADD11" i="4"/>
  <c r="ADD87" i="4"/>
  <c r="ADD89" i="4"/>
  <c r="ADD49" i="4"/>
  <c r="ADD71" i="4"/>
  <c r="ADD162" i="4"/>
  <c r="ADD106" i="4"/>
  <c r="ADD82" i="4"/>
  <c r="ADD118" i="4"/>
  <c r="ADD157" i="4"/>
  <c r="ADD84" i="4"/>
  <c r="ADD80" i="4"/>
  <c r="ADD148" i="4"/>
  <c r="ADD119" i="4"/>
  <c r="ADD99" i="4"/>
  <c r="ADD38" i="4"/>
  <c r="ADD72" i="4"/>
  <c r="ADD48" i="4"/>
  <c r="ADD14" i="4"/>
  <c r="ADD102" i="4"/>
  <c r="ADD39" i="4"/>
  <c r="ADD154" i="4"/>
  <c r="ADD158" i="4"/>
  <c r="ADD88" i="4"/>
  <c r="ADD41" i="4"/>
  <c r="ADD159" i="4"/>
  <c r="ADD62" i="4"/>
  <c r="ADD107" i="4"/>
  <c r="ADD123" i="4"/>
  <c r="ADD31" i="4"/>
  <c r="ADD13" i="4"/>
  <c r="ADD161" i="4"/>
  <c r="ADD78" i="4"/>
  <c r="ADD20" i="4"/>
  <c r="ADD54" i="4"/>
  <c r="ADD56" i="4"/>
  <c r="ADD133" i="4"/>
  <c r="ADD69" i="4"/>
  <c r="ADD28" i="4"/>
  <c r="ADD46" i="4"/>
  <c r="ADD116" i="4"/>
  <c r="ADD115" i="4"/>
  <c r="ADD130" i="4"/>
  <c r="ADD131" i="4"/>
  <c r="ADD143" i="4"/>
  <c r="ADD36" i="4"/>
  <c r="ADD138" i="4"/>
  <c r="ADD98" i="4"/>
  <c r="ADD26" i="4"/>
  <c r="ADD152" i="4"/>
  <c r="ADD128" i="4"/>
  <c r="ADD10" i="4"/>
  <c r="ADD95" i="4"/>
  <c r="ADD132" i="4"/>
  <c r="DO77" i="4"/>
  <c r="K76" i="3"/>
  <c r="DO104" i="4"/>
  <c r="K103" i="3"/>
  <c r="DP19" i="4"/>
  <c r="DO25" i="4"/>
  <c r="K24" i="3"/>
  <c r="DN111" i="4"/>
  <c r="J110" i="3"/>
  <c r="DO162" i="4"/>
  <c r="K161" i="3"/>
  <c r="DO86" i="4"/>
  <c r="K85" i="3"/>
  <c r="DO4" i="4"/>
  <c r="K3" i="3"/>
  <c r="DO114" i="4"/>
  <c r="K113" i="3"/>
  <c r="DN117" i="4"/>
  <c r="J116" i="3"/>
  <c r="DO155" i="4"/>
  <c r="K154" i="3"/>
  <c r="DN30" i="4"/>
  <c r="J29" i="3"/>
  <c r="DP86" i="4"/>
  <c r="DO58" i="4"/>
  <c r="K57" i="3"/>
  <c r="DN150" i="4"/>
  <c r="J149" i="3"/>
  <c r="DO102" i="4"/>
  <c r="K101" i="3"/>
  <c r="DO100" i="4"/>
  <c r="K99" i="3"/>
  <c r="DO23" i="4"/>
  <c r="K22" i="3"/>
  <c r="DO98" i="4"/>
  <c r="K97" i="3"/>
  <c r="DN140" i="4"/>
  <c r="J139" i="3"/>
  <c r="DO121" i="4"/>
  <c r="K120" i="3"/>
  <c r="DO116" i="4"/>
  <c r="K115" i="3"/>
  <c r="DO108" i="4"/>
  <c r="K107" i="3"/>
  <c r="DO20" i="4"/>
  <c r="K19" i="3"/>
  <c r="DO3" i="4"/>
  <c r="K2" i="3"/>
  <c r="BE85" i="3"/>
  <c r="DO161" i="4"/>
  <c r="K160" i="3"/>
  <c r="DO146" i="4"/>
  <c r="K145" i="3"/>
  <c r="DO17" i="4"/>
  <c r="K16" i="3"/>
  <c r="DP87" i="4"/>
  <c r="L86" i="3"/>
  <c r="DO106" i="4"/>
  <c r="K105" i="3"/>
  <c r="DO154" i="4"/>
  <c r="K153" i="3"/>
  <c r="DT90" i="4"/>
  <c r="AH89" i="3"/>
  <c r="DO61" i="4"/>
  <c r="K60" i="3"/>
  <c r="DO11" i="4"/>
  <c r="K10" i="3"/>
  <c r="DN153" i="4"/>
  <c r="J152" i="3"/>
  <c r="DO57" i="4"/>
  <c r="K56" i="3"/>
  <c r="DN90" i="4"/>
  <c r="DN15" i="4"/>
  <c r="J14" i="3"/>
  <c r="DO65" i="4"/>
  <c r="K64" i="3"/>
  <c r="DO60" i="4"/>
  <c r="K59" i="3"/>
  <c r="DO45" i="4"/>
  <c r="K44" i="3"/>
  <c r="DO75" i="4"/>
  <c r="K74" i="3"/>
  <c r="DO73" i="4"/>
  <c r="K72" i="3"/>
  <c r="DO103" i="4"/>
  <c r="K102" i="3"/>
  <c r="DO64" i="4"/>
  <c r="K63" i="3"/>
  <c r="DN155" i="4"/>
  <c r="J154" i="3"/>
  <c r="DO159" i="4"/>
  <c r="K158" i="3"/>
  <c r="DN16" i="4"/>
  <c r="J15" i="3"/>
  <c r="DO18" i="4"/>
  <c r="K17" i="3"/>
  <c r="DO156" i="4"/>
  <c r="K155" i="3"/>
  <c r="DO152" i="4"/>
  <c r="K151" i="3"/>
  <c r="DO135" i="4"/>
  <c r="K134" i="3"/>
  <c r="DO115" i="4"/>
  <c r="K114" i="3"/>
  <c r="DO81" i="4"/>
  <c r="K80" i="3"/>
  <c r="DO113" i="4"/>
  <c r="K112" i="3"/>
  <c r="DO29" i="4"/>
  <c r="K28" i="3"/>
  <c r="DN70" i="4"/>
  <c r="J69" i="3"/>
  <c r="DO38" i="4"/>
  <c r="K37" i="3"/>
  <c r="DN147" i="4"/>
  <c r="J146" i="3"/>
  <c r="DO95" i="4"/>
  <c r="K94" i="3"/>
  <c r="DT15" i="4"/>
  <c r="AH14" i="3"/>
  <c r="DO96" i="4"/>
  <c r="K95" i="3"/>
  <c r="DN18" i="4"/>
  <c r="DQ70" i="4"/>
  <c r="DO26" i="4"/>
  <c r="K25" i="3"/>
  <c r="DO13" i="4"/>
  <c r="K12" i="3"/>
  <c r="DO34" i="4"/>
  <c r="K33" i="3"/>
  <c r="DO97" i="4"/>
  <c r="K96" i="3"/>
  <c r="DO9" i="4"/>
  <c r="K8" i="3"/>
  <c r="DO145" i="4"/>
  <c r="K144" i="3"/>
  <c r="DO24" i="4"/>
  <c r="K23" i="3"/>
  <c r="DO131" i="4"/>
  <c r="K130" i="3"/>
  <c r="DO149" i="4"/>
  <c r="K148" i="3"/>
  <c r="DN94" i="4"/>
  <c r="J93" i="3"/>
  <c r="DT66" i="4"/>
  <c r="AH65" i="3"/>
  <c r="DT74" i="4"/>
  <c r="AH73" i="3"/>
  <c r="DN104" i="4"/>
  <c r="J103" i="3"/>
  <c r="DO32" i="4"/>
  <c r="K31" i="3"/>
  <c r="DO30" i="4"/>
  <c r="K29" i="3"/>
  <c r="DO15" i="4"/>
  <c r="K14" i="3"/>
  <c r="DO157" i="4"/>
  <c r="K156" i="3"/>
  <c r="DO36" i="4"/>
  <c r="K35" i="3"/>
  <c r="DO127" i="4"/>
  <c r="K126" i="3"/>
  <c r="DT137" i="4"/>
  <c r="AH136" i="3"/>
  <c r="DO7" i="4"/>
  <c r="K6" i="3"/>
  <c r="DO143" i="4"/>
  <c r="K142" i="3"/>
  <c r="DO59" i="4"/>
  <c r="K58" i="3"/>
  <c r="DO117" i="4"/>
  <c r="K116" i="3"/>
  <c r="DO129" i="4"/>
  <c r="K128" i="3"/>
  <c r="DT104" i="4"/>
  <c r="AH103" i="3"/>
  <c r="DO94" i="4"/>
  <c r="K93" i="3"/>
  <c r="DO132" i="4"/>
  <c r="K131" i="3"/>
  <c r="DO22" i="4"/>
  <c r="K21" i="3"/>
  <c r="DO124" i="4"/>
  <c r="K123" i="3"/>
  <c r="DN74" i="4"/>
  <c r="J73" i="3"/>
  <c r="DO62" i="4"/>
  <c r="K61" i="3"/>
  <c r="DO87" i="4"/>
  <c r="K86" i="3"/>
  <c r="DO16" i="4"/>
  <c r="K15" i="3"/>
  <c r="DO66" i="4"/>
  <c r="K65" i="3"/>
  <c r="DO68" i="4"/>
  <c r="K67" i="3"/>
  <c r="DT83" i="4"/>
  <c r="AH82" i="3"/>
  <c r="DO56" i="4"/>
  <c r="K55" i="3"/>
  <c r="DO51" i="4"/>
  <c r="K50" i="3"/>
  <c r="DP64" i="4"/>
  <c r="DO150" i="4"/>
  <c r="K149" i="3"/>
  <c r="DO41" i="4"/>
  <c r="K40" i="3"/>
  <c r="DN132" i="4"/>
  <c r="J131" i="3"/>
  <c r="DN128" i="4"/>
  <c r="J127" i="3"/>
  <c r="DN95" i="4"/>
  <c r="J94" i="3"/>
  <c r="DO19" i="4"/>
  <c r="K18" i="3"/>
  <c r="DO147" i="4"/>
  <c r="K146" i="3"/>
  <c r="DO99" i="4"/>
  <c r="K98" i="3"/>
  <c r="DQ31" i="4"/>
  <c r="DQ87" i="4"/>
  <c r="DP49" i="4"/>
  <c r="DN122" i="4"/>
  <c r="J121" i="3"/>
  <c r="DO79" i="4"/>
  <c r="K78" i="3"/>
  <c r="DO120" i="4"/>
  <c r="K119" i="3"/>
  <c r="DT158" i="4"/>
  <c r="AH157" i="3"/>
  <c r="DO148" i="4"/>
  <c r="K147" i="3"/>
  <c r="DT142" i="4"/>
  <c r="AH141" i="3"/>
  <c r="DT58" i="4"/>
  <c r="AH57" i="3"/>
  <c r="DN75" i="4"/>
  <c r="J74" i="3"/>
  <c r="DN83" i="4"/>
  <c r="J82" i="3"/>
  <c r="DN51" i="4"/>
  <c r="J50" i="3"/>
  <c r="DT124" i="4"/>
  <c r="AH123" i="3"/>
  <c r="DO33" i="4"/>
  <c r="K32" i="3"/>
  <c r="DN109" i="4"/>
  <c r="J108" i="3"/>
  <c r="DT118" i="4"/>
  <c r="AH117" i="3"/>
  <c r="DT75" i="4"/>
  <c r="AH74" i="3"/>
  <c r="DO88" i="4"/>
  <c r="K87" i="3"/>
  <c r="DO55" i="4"/>
  <c r="K54" i="3"/>
  <c r="DO84" i="4"/>
  <c r="K83" i="3"/>
  <c r="DN58" i="4"/>
  <c r="J57" i="3"/>
  <c r="DO111" i="4"/>
  <c r="K110" i="3"/>
  <c r="DO39" i="4"/>
  <c r="K38" i="3"/>
  <c r="DN24" i="4"/>
  <c r="DT122" i="4"/>
  <c r="AH121" i="3"/>
  <c r="DO158" i="4"/>
  <c r="K157" i="3"/>
  <c r="DO21" i="4"/>
  <c r="K20" i="3"/>
  <c r="DN118" i="4"/>
  <c r="J117" i="3"/>
  <c r="DO90" i="4"/>
  <c r="K89" i="3"/>
  <c r="DO93" i="4"/>
  <c r="K92" i="3"/>
  <c r="DO70" i="4"/>
  <c r="K69" i="3"/>
  <c r="DO82" i="4"/>
  <c r="K81" i="3"/>
  <c r="DP159" i="4"/>
  <c r="L158" i="3"/>
  <c r="DT25" i="4"/>
  <c r="AH24" i="3"/>
  <c r="DN156" i="4"/>
  <c r="J155" i="3"/>
  <c r="DO52" i="4"/>
  <c r="K51" i="3"/>
  <c r="DO42" i="4"/>
  <c r="K41" i="3"/>
  <c r="DT147" i="4"/>
  <c r="AH146" i="3"/>
  <c r="DN161" i="4"/>
  <c r="J160" i="3"/>
  <c r="DO44" i="4"/>
  <c r="K43" i="3"/>
  <c r="DN157" i="4"/>
  <c r="J156" i="3"/>
  <c r="DO48" i="4"/>
  <c r="K47" i="3"/>
  <c r="DO107" i="4"/>
  <c r="K106" i="3"/>
  <c r="DO123" i="4"/>
  <c r="K122" i="3"/>
  <c r="DO105" i="4"/>
  <c r="K104" i="3"/>
  <c r="DO47" i="4"/>
  <c r="K46" i="3"/>
  <c r="DN25" i="4"/>
  <c r="DO67" i="4"/>
  <c r="K66" i="3"/>
  <c r="DO35" i="4"/>
  <c r="K34" i="3"/>
  <c r="DN86" i="4"/>
  <c r="DP57" i="4"/>
  <c r="L56" i="3"/>
  <c r="DQ53" i="4"/>
  <c r="DQ111" i="4"/>
  <c r="M110" i="3"/>
  <c r="DP143" i="4"/>
  <c r="L142" i="3"/>
  <c r="DQ57" i="4"/>
  <c r="DO109" i="4"/>
  <c r="K108" i="3"/>
  <c r="DO122" i="4"/>
  <c r="K121" i="3"/>
  <c r="DO142" i="4"/>
  <c r="K141" i="3"/>
  <c r="DN37" i="4"/>
  <c r="J36" i="3"/>
  <c r="DQ119" i="4"/>
  <c r="M118" i="3"/>
  <c r="DO14" i="4"/>
  <c r="K13" i="3"/>
  <c r="DO10" i="4"/>
  <c r="K9" i="3"/>
  <c r="DP103" i="4"/>
  <c r="DN102" i="4"/>
  <c r="DQ32" i="4"/>
  <c r="M31" i="3"/>
  <c r="DQ4" i="4"/>
  <c r="DQ138" i="4"/>
  <c r="M137" i="3"/>
  <c r="DT85" i="4"/>
  <c r="AH84" i="3"/>
  <c r="DP34" i="4"/>
  <c r="L33" i="3"/>
  <c r="DQ13" i="4"/>
  <c r="M12" i="3"/>
  <c r="DT113" i="4"/>
  <c r="AH112" i="3"/>
  <c r="DQ11" i="4"/>
  <c r="M10" i="3"/>
  <c r="DP144" i="4"/>
  <c r="L143" i="3"/>
  <c r="DP98" i="4"/>
  <c r="L97" i="3"/>
  <c r="DP82" i="4"/>
  <c r="DP76" i="4"/>
  <c r="L75" i="3"/>
  <c r="DP155" i="4"/>
  <c r="L154" i="3"/>
  <c r="DT135" i="4"/>
  <c r="AH134" i="3"/>
  <c r="DT102" i="4"/>
  <c r="AH101" i="3"/>
  <c r="DN8" i="4"/>
  <c r="J7" i="3"/>
  <c r="DO140" i="4"/>
  <c r="K139" i="3"/>
  <c r="DN85" i="4"/>
  <c r="J84" i="3"/>
  <c r="DN135" i="4"/>
  <c r="J134" i="3"/>
  <c r="DP14" i="4"/>
  <c r="L13" i="3"/>
  <c r="DT89" i="4"/>
  <c r="AH88" i="3"/>
  <c r="DP12" i="4"/>
  <c r="L11" i="3"/>
  <c r="DP11" i="4"/>
  <c r="DN31" i="4"/>
  <c r="DP108" i="4"/>
  <c r="DQ22" i="4"/>
  <c r="M21" i="3"/>
  <c r="DQ20" i="4"/>
  <c r="DQ18" i="4"/>
  <c r="DQ155" i="4"/>
  <c r="M154" i="3"/>
  <c r="DN142" i="4"/>
  <c r="J141" i="3"/>
  <c r="DQ40" i="4"/>
  <c r="M39" i="3"/>
  <c r="DP115" i="4"/>
  <c r="L114" i="3"/>
  <c r="DN76" i="4"/>
  <c r="J75" i="3"/>
  <c r="DN13" i="4"/>
  <c r="DN40" i="4"/>
  <c r="DN116" i="4"/>
  <c r="J115" i="3"/>
  <c r="DQ128" i="4"/>
  <c r="DT77" i="4"/>
  <c r="AH76" i="3"/>
  <c r="DQ144" i="4"/>
  <c r="DP95" i="4"/>
  <c r="L94" i="3"/>
  <c r="DQ51" i="4"/>
  <c r="DN100" i="4"/>
  <c r="J99" i="3"/>
  <c r="DT81" i="4"/>
  <c r="AH80" i="3"/>
  <c r="DN144" i="4"/>
  <c r="J143" i="3"/>
  <c r="DN124" i="4"/>
  <c r="J123" i="3"/>
  <c r="DP142" i="4"/>
  <c r="L141" i="3"/>
  <c r="DN137" i="4"/>
  <c r="J136" i="3"/>
  <c r="DO49" i="4"/>
  <c r="K48" i="3"/>
  <c r="DN158" i="4"/>
  <c r="J157" i="3"/>
  <c r="DT24" i="4"/>
  <c r="AH23" i="3"/>
  <c r="DT150" i="4"/>
  <c r="AH149" i="3"/>
  <c r="DN81" i="4"/>
  <c r="DN46" i="4"/>
  <c r="J45" i="3"/>
  <c r="DT161" i="4"/>
  <c r="AH160" i="3"/>
  <c r="DO125" i="4"/>
  <c r="K124" i="3"/>
  <c r="DP100" i="4"/>
  <c r="L99" i="3"/>
  <c r="DP45" i="4"/>
  <c r="DP61" i="4"/>
  <c r="L60" i="3"/>
  <c r="DP48" i="4"/>
  <c r="L47" i="3"/>
  <c r="DN113" i="4"/>
  <c r="J112" i="3"/>
  <c r="DP152" i="4"/>
  <c r="L151" i="3"/>
  <c r="DQ77" i="4"/>
  <c r="M76" i="3"/>
  <c r="DQ14" i="4"/>
  <c r="DP18" i="4"/>
  <c r="L17" i="3"/>
  <c r="DP77" i="4"/>
  <c r="L76" i="3"/>
  <c r="DP120" i="4"/>
  <c r="DQ78" i="4"/>
  <c r="DQ56" i="4"/>
  <c r="DQ69" i="4"/>
  <c r="M68" i="3"/>
  <c r="DT28" i="4"/>
  <c r="AH27" i="3"/>
  <c r="DN145" i="4"/>
  <c r="J144" i="3"/>
  <c r="DP60" i="4"/>
  <c r="L59" i="3"/>
  <c r="DQ17" i="4"/>
  <c r="DN98" i="4"/>
  <c r="J97" i="3"/>
  <c r="DN26" i="4"/>
  <c r="DP73" i="4"/>
  <c r="L72" i="3"/>
  <c r="DQ71" i="4"/>
  <c r="DT19" i="4"/>
  <c r="AH18" i="3"/>
  <c r="DQ134" i="4"/>
  <c r="DQ61" i="4"/>
  <c r="DP78" i="4"/>
  <c r="L77" i="3"/>
  <c r="DQ160" i="4"/>
  <c r="DP127" i="4"/>
  <c r="L126" i="3"/>
  <c r="DP109" i="4"/>
  <c r="L108" i="3"/>
  <c r="DQ129" i="4"/>
  <c r="M128" i="3"/>
  <c r="DP51" i="4"/>
  <c r="DP149" i="4"/>
  <c r="L148" i="3"/>
  <c r="DP70" i="4"/>
  <c r="L69" i="3"/>
  <c r="DT148" i="4"/>
  <c r="AH147" i="3"/>
  <c r="DP107" i="4"/>
  <c r="DP30" i="4"/>
  <c r="L29" i="3"/>
  <c r="DN45" i="4"/>
  <c r="DQ82" i="4"/>
  <c r="DP135" i="4"/>
  <c r="L134" i="3"/>
  <c r="DP128" i="4"/>
  <c r="L127" i="3"/>
  <c r="DP58" i="4"/>
  <c r="L57" i="3"/>
  <c r="DQ113" i="4"/>
  <c r="DP79" i="4"/>
  <c r="L78" i="3"/>
  <c r="DP71" i="4"/>
  <c r="L70" i="3"/>
  <c r="DQ96" i="4"/>
  <c r="M95" i="3"/>
  <c r="DQ62" i="4"/>
  <c r="M61" i="3"/>
  <c r="DQ97" i="4"/>
  <c r="DP36" i="4"/>
  <c r="DQ105" i="4"/>
  <c r="DQ65" i="4"/>
  <c r="M64" i="3"/>
  <c r="DQ107" i="4"/>
  <c r="M106" i="3"/>
  <c r="DQ9" i="4"/>
  <c r="M8" i="3"/>
  <c r="DQ33" i="4"/>
  <c r="M32" i="3"/>
  <c r="DN5" i="4"/>
  <c r="J4" i="3"/>
  <c r="DP53" i="4"/>
  <c r="DQ139" i="4"/>
  <c r="DQ8" i="4"/>
  <c r="M7" i="3"/>
  <c r="DP130" i="4"/>
  <c r="L129" i="3"/>
  <c r="DT145" i="4"/>
  <c r="AH144" i="3"/>
  <c r="DO133" i="4"/>
  <c r="K132" i="3"/>
  <c r="DO69" i="4"/>
  <c r="K68" i="3"/>
  <c r="DP123" i="4"/>
  <c r="L122" i="3"/>
  <c r="DT51" i="4"/>
  <c r="AH50" i="3"/>
  <c r="DO126" i="4"/>
  <c r="K125" i="3"/>
  <c r="DT30" i="4"/>
  <c r="AH29" i="3"/>
  <c r="DN89" i="4"/>
  <c r="J88" i="3"/>
  <c r="DO134" i="4"/>
  <c r="K133" i="3"/>
  <c r="DO141" i="4"/>
  <c r="K140" i="3"/>
  <c r="DQ89" i="4"/>
  <c r="DP145" i="4"/>
  <c r="DO136" i="4"/>
  <c r="K135" i="3"/>
  <c r="DP124" i="4"/>
  <c r="L123" i="3"/>
  <c r="DO138" i="4"/>
  <c r="K137" i="3"/>
  <c r="DO31" i="4"/>
  <c r="K30" i="3"/>
  <c r="DN49" i="4"/>
  <c r="J48" i="3"/>
  <c r="DT26" i="4"/>
  <c r="AH25" i="3"/>
  <c r="DN152" i="4"/>
  <c r="J151" i="3"/>
  <c r="DT157" i="4"/>
  <c r="AH156" i="3"/>
  <c r="DN92" i="4"/>
  <c r="J91" i="3"/>
  <c r="DT40" i="4"/>
  <c r="AH39" i="3"/>
  <c r="DO54" i="4"/>
  <c r="K53" i="3"/>
  <c r="DO110" i="4"/>
  <c r="K109" i="3"/>
  <c r="DN39" i="4"/>
  <c r="J38" i="3"/>
  <c r="DT116" i="4"/>
  <c r="AH115" i="3"/>
  <c r="DO5" i="4"/>
  <c r="K4" i="3"/>
  <c r="DN87" i="4"/>
  <c r="J86" i="3"/>
  <c r="DT10" i="4"/>
  <c r="AH9" i="3"/>
  <c r="DN66" i="4"/>
  <c r="J65" i="3"/>
  <c r="DN136" i="4"/>
  <c r="J135" i="3"/>
  <c r="DQ148" i="4"/>
  <c r="M147" i="3"/>
  <c r="DP31" i="4"/>
  <c r="L30" i="3"/>
  <c r="DQ130" i="4"/>
  <c r="DP8" i="4"/>
  <c r="DQ135" i="4"/>
  <c r="DO71" i="4"/>
  <c r="K70" i="3"/>
  <c r="DQ63" i="4"/>
  <c r="M62" i="3"/>
  <c r="DT18" i="4"/>
  <c r="AH17" i="3"/>
  <c r="DN28" i="4"/>
  <c r="DT5" i="4"/>
  <c r="AH4" i="3"/>
  <c r="DO89" i="4"/>
  <c r="K88" i="3"/>
  <c r="DQ146" i="4"/>
  <c r="DO78" i="4"/>
  <c r="K77" i="3"/>
  <c r="DP40" i="4"/>
  <c r="L39" i="3"/>
  <c r="DQ103" i="4"/>
  <c r="M102" i="3"/>
  <c r="DO130" i="4"/>
  <c r="K129" i="3"/>
  <c r="DO50" i="4"/>
  <c r="K49" i="3"/>
  <c r="DT87" i="4"/>
  <c r="AH86" i="3"/>
  <c r="DN10" i="4"/>
  <c r="J9" i="3"/>
  <c r="DO6" i="4"/>
  <c r="K5" i="3"/>
  <c r="DO76" i="4"/>
  <c r="K75" i="3"/>
  <c r="DP47" i="4"/>
  <c r="L46" i="3"/>
  <c r="DP33" i="4"/>
  <c r="DQ150" i="4"/>
  <c r="DT31" i="4"/>
  <c r="AH30" i="3"/>
  <c r="DP116" i="4"/>
  <c r="L115" i="3"/>
  <c r="DQ74" i="4"/>
  <c r="M73" i="3"/>
  <c r="DO63" i="4"/>
  <c r="K62" i="3"/>
  <c r="DO91" i="4"/>
  <c r="K90" i="3"/>
  <c r="DT76" i="4"/>
  <c r="AH75" i="3"/>
  <c r="DO153" i="4"/>
  <c r="K152" i="3"/>
  <c r="DT121" i="4"/>
  <c r="AH120" i="3"/>
  <c r="DO144" i="4"/>
  <c r="K143" i="3"/>
  <c r="DN125" i="4"/>
  <c r="J124" i="3"/>
  <c r="DO40" i="4"/>
  <c r="K39" i="3"/>
  <c r="DO80" i="4"/>
  <c r="K79" i="3"/>
  <c r="DP139" i="4"/>
  <c r="DT70" i="4"/>
  <c r="AH69" i="3"/>
  <c r="DO92" i="4"/>
  <c r="K91" i="3"/>
  <c r="DO118" i="4"/>
  <c r="K117" i="3"/>
  <c r="DP125" i="4"/>
  <c r="DN77" i="4"/>
  <c r="DQ58" i="4"/>
  <c r="DP81" i="4"/>
  <c r="L80" i="3"/>
  <c r="DP131" i="4"/>
  <c r="L130" i="3"/>
  <c r="DP75" i="4"/>
  <c r="DQ121" i="4"/>
  <c r="M120" i="3"/>
  <c r="DQ141" i="4"/>
  <c r="DP41" i="4"/>
  <c r="L40" i="3"/>
  <c r="DP94" i="4"/>
  <c r="DQ91" i="4"/>
  <c r="DQ132" i="4"/>
  <c r="DO53" i="4"/>
  <c r="K52" i="3"/>
  <c r="DP21" i="4"/>
  <c r="L20" i="3"/>
  <c r="DP44" i="4"/>
  <c r="DP69" i="4"/>
  <c r="DT49" i="4"/>
  <c r="AH48" i="3"/>
  <c r="DO139" i="4"/>
  <c r="K138" i="3"/>
  <c r="DT136" i="4"/>
  <c r="AH135" i="3"/>
  <c r="DT140" i="4"/>
  <c r="AH139" i="3"/>
  <c r="DT13" i="4"/>
  <c r="AH12" i="3"/>
  <c r="DO12" i="4"/>
  <c r="K11" i="3"/>
  <c r="DP4" i="4"/>
  <c r="L3" i="3"/>
  <c r="DT152" i="4"/>
  <c r="AH151" i="3"/>
  <c r="DN148" i="4"/>
  <c r="J147" i="3"/>
  <c r="DT156" i="4"/>
  <c r="AH155" i="3"/>
  <c r="DT86" i="4"/>
  <c r="AH85" i="3"/>
  <c r="DO74" i="4"/>
  <c r="K73" i="3"/>
  <c r="DQ110" i="4"/>
  <c r="M109" i="3"/>
  <c r="DO151" i="4"/>
  <c r="K150" i="3"/>
  <c r="DO72" i="4"/>
  <c r="K71" i="3"/>
  <c r="DT94" i="4"/>
  <c r="AH93" i="3"/>
  <c r="DO101" i="4"/>
  <c r="K100" i="3"/>
  <c r="DT16" i="4"/>
  <c r="AH15" i="3"/>
  <c r="DO8" i="4"/>
  <c r="K7" i="3"/>
  <c r="DP136" i="4"/>
  <c r="DO85" i="4"/>
  <c r="K84" i="3"/>
  <c r="DT80" i="4"/>
  <c r="AH79" i="3"/>
  <c r="DQ152" i="4"/>
  <c r="M151" i="3"/>
  <c r="DP72" i="4"/>
  <c r="L71" i="3"/>
  <c r="DP160" i="4"/>
  <c r="L159" i="3"/>
  <c r="DO46" i="4"/>
  <c r="K45" i="3"/>
  <c r="DT84" i="4"/>
  <c r="AH83" i="3"/>
  <c r="DQ41" i="4"/>
  <c r="M40" i="3"/>
  <c r="DP59" i="4"/>
  <c r="DP134" i="4"/>
  <c r="L133" i="3"/>
  <c r="DQ36" i="4"/>
  <c r="M35" i="3"/>
  <c r="DP113" i="4"/>
  <c r="DQ157" i="4"/>
  <c r="M156" i="3"/>
  <c r="DQ12" i="4"/>
  <c r="DP89" i="4"/>
  <c r="DQ5" i="4"/>
  <c r="DP5" i="4"/>
  <c r="DQ86" i="4"/>
  <c r="DP54" i="4"/>
  <c r="DB27" i="4"/>
  <c r="DQ116" i="4"/>
  <c r="M115" i="3"/>
  <c r="DQ47" i="4"/>
  <c r="DT98" i="4"/>
  <c r="AH97" i="3"/>
  <c r="DQ122" i="4"/>
  <c r="M121" i="3"/>
  <c r="DO37" i="4"/>
  <c r="K36" i="3"/>
  <c r="DT154" i="4"/>
  <c r="AH153" i="3"/>
  <c r="DQ79" i="4"/>
  <c r="DQ159" i="4"/>
  <c r="DP83" i="4"/>
  <c r="DP92" i="4"/>
  <c r="L91" i="3"/>
  <c r="DN19" i="4"/>
  <c r="DT126" i="4"/>
  <c r="AH125" i="3"/>
  <c r="DN80" i="4"/>
  <c r="J79" i="3"/>
  <c r="DT45" i="4"/>
  <c r="AH44" i="3"/>
  <c r="DE27" i="4"/>
  <c r="DO137" i="4"/>
  <c r="K136" i="3"/>
  <c r="DP106" i="4"/>
  <c r="L105" i="3"/>
  <c r="DP66" i="4"/>
  <c r="L65" i="3"/>
  <c r="DP26" i="4"/>
  <c r="DQ68" i="4"/>
  <c r="DQ156" i="4"/>
  <c r="DP154" i="4"/>
  <c r="L153" i="3"/>
  <c r="DP46" i="4"/>
  <c r="DT8" i="4"/>
  <c r="AH7" i="3"/>
  <c r="DQ161" i="4"/>
  <c r="DQ23" i="4"/>
  <c r="DP97" i="4"/>
  <c r="DT100" i="4"/>
  <c r="AH99" i="3"/>
  <c r="DT125" i="4"/>
  <c r="AH124" i="3"/>
  <c r="DT144" i="4"/>
  <c r="AH143" i="3"/>
  <c r="DP50" i="4"/>
  <c r="L49" i="3"/>
  <c r="DO83" i="4"/>
  <c r="K82" i="3"/>
  <c r="DQ67" i="4"/>
  <c r="M66" i="3"/>
  <c r="DP122" i="4"/>
  <c r="DQ15" i="4"/>
  <c r="DQ140" i="4"/>
  <c r="M139" i="3"/>
  <c r="DQ108" i="4"/>
  <c r="DP16" i="4"/>
  <c r="L15" i="3"/>
  <c r="DD27" i="4"/>
  <c r="DP23" i="4"/>
  <c r="L22" i="3"/>
  <c r="DT12" i="4"/>
  <c r="AH11" i="3"/>
  <c r="DP153" i="4"/>
  <c r="ADA153" i="4"/>
  <c r="DP151" i="4"/>
  <c r="L150" i="3"/>
  <c r="DP133" i="4"/>
  <c r="DP162" i="4"/>
  <c r="L161" i="3"/>
  <c r="DQ29" i="4"/>
  <c r="DP37" i="4"/>
  <c r="DQ145" i="4"/>
  <c r="M144" i="3"/>
  <c r="DP7" i="4"/>
  <c r="DQ153" i="4"/>
  <c r="M152" i="3"/>
  <c r="DP25" i="4"/>
  <c r="L24" i="3"/>
  <c r="DQ151" i="4"/>
  <c r="DN151" i="4"/>
  <c r="J150" i="3"/>
  <c r="DT151" i="4"/>
  <c r="AH150" i="3"/>
  <c r="DT93" i="4"/>
  <c r="AH92" i="3"/>
  <c r="DN93" i="4"/>
  <c r="J92" i="3"/>
  <c r="DT47" i="4"/>
  <c r="AH46" i="3"/>
  <c r="DN47" i="4"/>
  <c r="J46" i="3"/>
  <c r="DN67" i="4"/>
  <c r="J66" i="3"/>
  <c r="DT67" i="4"/>
  <c r="AH66" i="3"/>
  <c r="DT69" i="4"/>
  <c r="AH68" i="3"/>
  <c r="DN69" i="4"/>
  <c r="J68" i="3"/>
  <c r="DT111" i="4"/>
  <c r="AH110" i="3"/>
  <c r="DT109" i="4"/>
  <c r="AH108" i="3"/>
  <c r="DT132" i="4"/>
  <c r="AH131" i="3"/>
  <c r="DP141" i="4"/>
  <c r="L140" i="3"/>
  <c r="DP110" i="4"/>
  <c r="L109" i="3"/>
  <c r="DP15" i="4"/>
  <c r="L14" i="3"/>
  <c r="DQ66" i="4"/>
  <c r="M65" i="3"/>
  <c r="DP156" i="4"/>
  <c r="L155" i="3"/>
  <c r="DQ39" i="4"/>
  <c r="DQ162" i="4"/>
  <c r="M161" i="3"/>
  <c r="DQ54" i="4"/>
  <c r="M53" i="3"/>
  <c r="DT21" i="4"/>
  <c r="AH20" i="3"/>
  <c r="DN21" i="4"/>
  <c r="J20" i="3"/>
  <c r="DN54" i="4"/>
  <c r="J53" i="3"/>
  <c r="DT54" i="4"/>
  <c r="AH53" i="3"/>
  <c r="DT55" i="4"/>
  <c r="AH54" i="3"/>
  <c r="DN55" i="4"/>
  <c r="J54" i="3"/>
  <c r="DT108" i="4"/>
  <c r="AH107" i="3"/>
  <c r="DN108" i="4"/>
  <c r="J107" i="3"/>
  <c r="DT138" i="4"/>
  <c r="AH137" i="3"/>
  <c r="DN138" i="4"/>
  <c r="J137" i="3"/>
  <c r="DT127" i="4"/>
  <c r="AH126" i="3"/>
  <c r="DN127" i="4"/>
  <c r="J126" i="3"/>
  <c r="DT37" i="4"/>
  <c r="AH36" i="3"/>
  <c r="DN154" i="4"/>
  <c r="J153" i="3"/>
  <c r="DP3" i="4"/>
  <c r="L2" i="3"/>
  <c r="DP22" i="4"/>
  <c r="L21" i="3"/>
  <c r="DQ73" i="4"/>
  <c r="DP101" i="4"/>
  <c r="L100" i="3"/>
  <c r="DP150" i="4"/>
  <c r="L149" i="3"/>
  <c r="DP146" i="4"/>
  <c r="DQ46" i="4"/>
  <c r="M45" i="3"/>
  <c r="DP85" i="4"/>
  <c r="DN71" i="4"/>
  <c r="J70" i="3"/>
  <c r="DT71" i="4"/>
  <c r="AH70" i="3"/>
  <c r="DT53" i="4"/>
  <c r="AH52" i="3"/>
  <c r="DN53" i="4"/>
  <c r="J52" i="3"/>
  <c r="DT41" i="4"/>
  <c r="AH40" i="3"/>
  <c r="DN41" i="4"/>
  <c r="J40" i="3"/>
  <c r="DT131" i="4"/>
  <c r="AH130" i="3"/>
  <c r="DN131" i="4"/>
  <c r="J130" i="3"/>
  <c r="DN34" i="4"/>
  <c r="J33" i="3"/>
  <c r="DT34" i="4"/>
  <c r="AH33" i="3"/>
  <c r="DN3" i="4"/>
  <c r="DT3" i="4"/>
  <c r="AH2" i="3"/>
  <c r="DT6" i="4"/>
  <c r="AH5" i="3"/>
  <c r="DN6" i="4"/>
  <c r="J5" i="3"/>
  <c r="DQ99" i="4"/>
  <c r="M98" i="3"/>
  <c r="DQ104" i="4"/>
  <c r="DP6" i="4"/>
  <c r="DP96" i="4"/>
  <c r="DP9" i="4"/>
  <c r="DP39" i="4"/>
  <c r="DQ158" i="4"/>
  <c r="DP132" i="4"/>
  <c r="L131" i="3"/>
  <c r="DQ49" i="4"/>
  <c r="M48" i="3"/>
  <c r="DQ76" i="4"/>
  <c r="DQ154" i="4"/>
  <c r="DP56" i="4"/>
  <c r="L55" i="3"/>
  <c r="DN99" i="4"/>
  <c r="J98" i="3"/>
  <c r="DT99" i="4"/>
  <c r="AH98" i="3"/>
  <c r="DT20" i="4"/>
  <c r="AH19" i="3"/>
  <c r="DN20" i="4"/>
  <c r="J19" i="3"/>
  <c r="DT160" i="4"/>
  <c r="AH159" i="3"/>
  <c r="DN160" i="4"/>
  <c r="J159" i="3"/>
  <c r="DT72" i="4"/>
  <c r="AH71" i="3"/>
  <c r="DN72" i="4"/>
  <c r="J71" i="3"/>
  <c r="DN120" i="4"/>
  <c r="J119" i="3"/>
  <c r="DT120" i="4"/>
  <c r="AH119" i="3"/>
  <c r="DT149" i="4"/>
  <c r="AH148" i="3"/>
  <c r="DN149" i="4"/>
  <c r="J148" i="3"/>
  <c r="DN12" i="4"/>
  <c r="J11" i="3"/>
  <c r="DN11" i="4"/>
  <c r="J10" i="3"/>
  <c r="DT11" i="4"/>
  <c r="AH10" i="3"/>
  <c r="DQ95" i="4"/>
  <c r="DQ59" i="4"/>
  <c r="DP91" i="4"/>
  <c r="DP93" i="4"/>
  <c r="DQ26" i="4"/>
  <c r="M25" i="3"/>
  <c r="DQ143" i="4"/>
  <c r="M142" i="3"/>
  <c r="DQ24" i="4"/>
  <c r="M23" i="3"/>
  <c r="DQ131" i="4"/>
  <c r="DQ149" i="4"/>
  <c r="M148" i="3"/>
  <c r="DT88" i="4"/>
  <c r="AH87" i="3"/>
  <c r="DN88" i="4"/>
  <c r="J87" i="3"/>
  <c r="DN130" i="4"/>
  <c r="J129" i="3"/>
  <c r="DT130" i="4"/>
  <c r="AH129" i="3"/>
  <c r="DN146" i="4"/>
  <c r="J145" i="3"/>
  <c r="DT146" i="4"/>
  <c r="AH145" i="3"/>
  <c r="DN114" i="4"/>
  <c r="J113" i="3"/>
  <c r="DT114" i="4"/>
  <c r="AH113" i="3"/>
  <c r="DT155" i="4"/>
  <c r="AH154" i="3"/>
  <c r="DT95" i="4"/>
  <c r="AH94" i="3"/>
  <c r="DQ6" i="4"/>
  <c r="M5" i="3"/>
  <c r="DP29" i="4"/>
  <c r="L28" i="3"/>
  <c r="DP147" i="4"/>
  <c r="DQ37" i="4"/>
  <c r="M36" i="3"/>
  <c r="DQ10" i="4"/>
  <c r="DQ7" i="4"/>
  <c r="M6" i="3"/>
  <c r="DP55" i="4"/>
  <c r="DP129" i="4"/>
  <c r="DQ75" i="4"/>
  <c r="M74" i="3"/>
  <c r="DQ28" i="4"/>
  <c r="DN65" i="4"/>
  <c r="J64" i="3"/>
  <c r="DT65" i="4"/>
  <c r="AH64" i="3"/>
  <c r="DT60" i="4"/>
  <c r="AH59" i="3"/>
  <c r="DN60" i="4"/>
  <c r="J59" i="3"/>
  <c r="DN35" i="4"/>
  <c r="J34" i="3"/>
  <c r="DT35" i="4"/>
  <c r="AH34" i="3"/>
  <c r="DT7" i="4"/>
  <c r="AH6" i="3"/>
  <c r="DN7" i="4"/>
  <c r="J6" i="3"/>
  <c r="DQ42" i="4"/>
  <c r="DQ133" i="4"/>
  <c r="DQ137" i="4"/>
  <c r="DQ45" i="4"/>
  <c r="M44" i="3"/>
  <c r="DQ124" i="4"/>
  <c r="DQ94" i="4"/>
  <c r="DP158" i="4"/>
  <c r="L157" i="3"/>
  <c r="DQ142" i="4"/>
  <c r="DQ85" i="4"/>
  <c r="M84" i="3"/>
  <c r="DQ102" i="4"/>
  <c r="DQ84" i="4"/>
  <c r="M83" i="3"/>
  <c r="DQ101" i="4"/>
  <c r="DQ50" i="4"/>
  <c r="M49" i="3"/>
  <c r="DT23" i="4"/>
  <c r="AH22" i="3"/>
  <c r="DN23" i="4"/>
  <c r="J22" i="3"/>
  <c r="DT32" i="4"/>
  <c r="AH31" i="3"/>
  <c r="DN32" i="4"/>
  <c r="J31" i="3"/>
  <c r="DT62" i="4"/>
  <c r="AH61" i="3"/>
  <c r="DN62" i="4"/>
  <c r="J61" i="3"/>
  <c r="DN110" i="4"/>
  <c r="J109" i="3"/>
  <c r="DT110" i="4"/>
  <c r="AH109" i="3"/>
  <c r="DN91" i="4"/>
  <c r="J90" i="3"/>
  <c r="DT91" i="4"/>
  <c r="AH90" i="3"/>
  <c r="DT153" i="4"/>
  <c r="AH152" i="3"/>
  <c r="DN126" i="4"/>
  <c r="J125" i="3"/>
  <c r="DQ136" i="4"/>
  <c r="DN78" i="4"/>
  <c r="J77" i="3"/>
  <c r="DT78" i="4"/>
  <c r="AH77" i="3"/>
  <c r="DT97" i="4"/>
  <c r="AH96" i="3"/>
  <c r="DN97" i="4"/>
  <c r="J96" i="3"/>
  <c r="DT103" i="4"/>
  <c r="AH102" i="3"/>
  <c r="DN103" i="4"/>
  <c r="J102" i="3"/>
  <c r="DN56" i="4"/>
  <c r="J55" i="3"/>
  <c r="DT56" i="4"/>
  <c r="AH55" i="3"/>
  <c r="DT129" i="4"/>
  <c r="AH128" i="3"/>
  <c r="DN129" i="4"/>
  <c r="J128" i="3"/>
  <c r="DT106" i="4"/>
  <c r="AH105" i="3"/>
  <c r="DN106" i="4"/>
  <c r="J105" i="3"/>
  <c r="DN42" i="4"/>
  <c r="J41" i="3"/>
  <c r="DT42" i="4"/>
  <c r="AH41" i="3"/>
  <c r="DP63" i="4"/>
  <c r="DP148" i="4"/>
  <c r="L147" i="3"/>
  <c r="DQ34" i="4"/>
  <c r="M33" i="3"/>
  <c r="DQ64" i="4"/>
  <c r="M63" i="3"/>
  <c r="DP118" i="4"/>
  <c r="DP80" i="4"/>
  <c r="L79" i="3"/>
  <c r="DP111" i="4"/>
  <c r="DQ106" i="4"/>
  <c r="DP35" i="4"/>
  <c r="DQ30" i="4"/>
  <c r="DP157" i="4"/>
  <c r="L156" i="3"/>
  <c r="DT115" i="4"/>
  <c r="AH114" i="3"/>
  <c r="DN115" i="4"/>
  <c r="J114" i="3"/>
  <c r="DN79" i="4"/>
  <c r="J78" i="3"/>
  <c r="DT79" i="4"/>
  <c r="AH78" i="3"/>
  <c r="DN143" i="4"/>
  <c r="J142" i="3"/>
  <c r="DT143" i="4"/>
  <c r="AH142" i="3"/>
  <c r="DN48" i="4"/>
  <c r="J47" i="3"/>
  <c r="DT48" i="4"/>
  <c r="AH47" i="3"/>
  <c r="DT64" i="4"/>
  <c r="AH63" i="3"/>
  <c r="DN64" i="4"/>
  <c r="DN84" i="4"/>
  <c r="J83" i="3"/>
  <c r="DP121" i="4"/>
  <c r="DP67" i="4"/>
  <c r="DP102" i="4"/>
  <c r="DQ80" i="4"/>
  <c r="DP62" i="4"/>
  <c r="L61" i="3"/>
  <c r="DP32" i="4"/>
  <c r="DP140" i="4"/>
  <c r="DQ83" i="4"/>
  <c r="M82" i="3"/>
  <c r="DP114" i="4"/>
  <c r="DQ126" i="4"/>
  <c r="M125" i="3"/>
  <c r="DQ35" i="4"/>
  <c r="M34" i="3"/>
  <c r="DP65" i="4"/>
  <c r="DQ19" i="4"/>
  <c r="DQ72" i="4"/>
  <c r="DN73" i="4"/>
  <c r="J72" i="3"/>
  <c r="DT73" i="4"/>
  <c r="AH72" i="3"/>
  <c r="DT96" i="4"/>
  <c r="AH95" i="3"/>
  <c r="DN96" i="4"/>
  <c r="J95" i="3"/>
  <c r="DT107" i="4"/>
  <c r="AH106" i="3"/>
  <c r="DN107" i="4"/>
  <c r="J106" i="3"/>
  <c r="DP161" i="4"/>
  <c r="DQ100" i="4"/>
  <c r="DQ21" i="4"/>
  <c r="DQ3" i="4"/>
  <c r="M2" i="3"/>
  <c r="DQ90" i="4"/>
  <c r="DQ120" i="4"/>
  <c r="DQ118" i="4"/>
  <c r="M117" i="3"/>
  <c r="DP90" i="4"/>
  <c r="DQ81" i="4"/>
  <c r="DP74" i="4"/>
  <c r="L73" i="3"/>
  <c r="DP38" i="4"/>
  <c r="L37" i="3"/>
  <c r="DQ25" i="4"/>
  <c r="M24" i="3"/>
  <c r="DT119" i="4"/>
  <c r="AH118" i="3"/>
  <c r="DN119" i="4"/>
  <c r="J118" i="3"/>
  <c r="DT68" i="4"/>
  <c r="AH67" i="3"/>
  <c r="DN68" i="4"/>
  <c r="J67" i="3"/>
  <c r="DN22" i="4"/>
  <c r="J21" i="3"/>
  <c r="DT22" i="4"/>
  <c r="AH21" i="3"/>
  <c r="DT4" i="4"/>
  <c r="AH3" i="3"/>
  <c r="DN4" i="4"/>
  <c r="J3" i="3"/>
  <c r="DN133" i="4"/>
  <c r="J132" i="3"/>
  <c r="DT133" i="4"/>
  <c r="AH132" i="3"/>
  <c r="DT39" i="4"/>
  <c r="AH38" i="3"/>
  <c r="DP117" i="4"/>
  <c r="L116" i="3"/>
  <c r="DQ127" i="4"/>
  <c r="M126" i="3"/>
  <c r="DQ88" i="4"/>
  <c r="M87" i="3"/>
  <c r="DP119" i="4"/>
  <c r="DQ114" i="4"/>
  <c r="DP68" i="4"/>
  <c r="L67" i="3"/>
  <c r="DP24" i="4"/>
  <c r="DQ38" i="4"/>
  <c r="DP28" i="4"/>
  <c r="DT162" i="4"/>
  <c r="AH161" i="3"/>
  <c r="DN162" i="4"/>
  <c r="J161" i="3"/>
  <c r="DN36" i="4"/>
  <c r="J35" i="3"/>
  <c r="DT36" i="4"/>
  <c r="AH35" i="3"/>
  <c r="DT101" i="4"/>
  <c r="AH100" i="3"/>
  <c r="DN101" i="4"/>
  <c r="J100" i="3"/>
  <c r="DN121" i="4"/>
  <c r="J120" i="3"/>
  <c r="DT92" i="4"/>
  <c r="AH91" i="3"/>
  <c r="DQ117" i="4"/>
  <c r="M116" i="3"/>
  <c r="DP99" i="4"/>
  <c r="L98" i="3"/>
  <c r="DQ92" i="4"/>
  <c r="DQ109" i="4"/>
  <c r="M108" i="3"/>
  <c r="DQ123" i="4"/>
  <c r="M122" i="3"/>
  <c r="DQ98" i="4"/>
  <c r="DQ16" i="4"/>
  <c r="DO119" i="4"/>
  <c r="K118" i="3"/>
  <c r="DT38" i="4"/>
  <c r="AH37" i="3"/>
  <c r="DN38" i="4"/>
  <c r="J37" i="3"/>
  <c r="DT59" i="4"/>
  <c r="AH58" i="3"/>
  <c r="DN59" i="4"/>
  <c r="J58" i="3"/>
  <c r="DT44" i="4"/>
  <c r="AH43" i="3"/>
  <c r="DN44" i="4"/>
  <c r="J43" i="3"/>
  <c r="DO128" i="4"/>
  <c r="K127" i="3"/>
  <c r="DT46" i="4"/>
  <c r="AH45" i="3"/>
  <c r="DP42" i="4"/>
  <c r="DP137" i="4"/>
  <c r="DQ93" i="4"/>
  <c r="M92" i="3"/>
  <c r="DP105" i="4"/>
  <c r="DQ55" i="4"/>
  <c r="M54" i="3"/>
  <c r="DQ115" i="4"/>
  <c r="DT63" i="4"/>
  <c r="AH62" i="3"/>
  <c r="DN63" i="4"/>
  <c r="J62" i="3"/>
  <c r="DT61" i="4"/>
  <c r="AH60" i="3"/>
  <c r="DN61" i="4"/>
  <c r="J60" i="3"/>
  <c r="DN105" i="4"/>
  <c r="J104" i="3"/>
  <c r="DT105" i="4"/>
  <c r="AH104" i="3"/>
  <c r="DN52" i="4"/>
  <c r="J51" i="3"/>
  <c r="DT52" i="4"/>
  <c r="AH51" i="3"/>
  <c r="DN82" i="4"/>
  <c r="J81" i="3"/>
  <c r="DT82" i="4"/>
  <c r="AH81" i="3"/>
  <c r="DT117" i="4"/>
  <c r="AH116" i="3"/>
  <c r="DQ52" i="4"/>
  <c r="DP84" i="4"/>
  <c r="DQ60" i="4"/>
  <c r="M59" i="3"/>
  <c r="DQ125" i="4"/>
  <c r="M124" i="3"/>
  <c r="DP88" i="4"/>
  <c r="L87" i="3"/>
  <c r="DP10" i="4"/>
  <c r="DP20" i="4"/>
  <c r="L19" i="3"/>
  <c r="DQ48" i="4"/>
  <c r="DN57" i="4"/>
  <c r="J56" i="3"/>
  <c r="DT57" i="4"/>
  <c r="AH56" i="3"/>
  <c r="DT17" i="4"/>
  <c r="AH16" i="3"/>
  <c r="DN17" i="4"/>
  <c r="J16" i="3"/>
  <c r="DT139" i="4"/>
  <c r="AH138" i="3"/>
  <c r="DN139" i="4"/>
  <c r="J138" i="3"/>
  <c r="DN9" i="4"/>
  <c r="J8" i="3"/>
  <c r="DT9" i="4"/>
  <c r="AH8" i="3"/>
  <c r="DN14" i="4"/>
  <c r="J13" i="3"/>
  <c r="DT14" i="4"/>
  <c r="AH13" i="3"/>
  <c r="DT128" i="4"/>
  <c r="AH127" i="3"/>
  <c r="DQ147" i="4"/>
  <c r="M146" i="3"/>
  <c r="DP13" i="4"/>
  <c r="DQ44" i="4"/>
  <c r="M43" i="3"/>
  <c r="DP52" i="4"/>
  <c r="L51" i="3"/>
  <c r="DP138" i="4"/>
  <c r="L137" i="3"/>
  <c r="DP104" i="4"/>
  <c r="L103" i="3"/>
  <c r="DT141" i="4"/>
  <c r="AH140" i="3"/>
  <c r="DN141" i="4"/>
  <c r="J140" i="3"/>
  <c r="DN29" i="4"/>
  <c r="J28" i="3"/>
  <c r="DT29" i="4"/>
  <c r="AH28" i="3"/>
  <c r="DT159" i="4"/>
  <c r="AH158" i="3"/>
  <c r="DN159" i="4"/>
  <c r="J158" i="3"/>
  <c r="DT134" i="4"/>
  <c r="AH133" i="3"/>
  <c r="DN134" i="4"/>
  <c r="J133" i="3"/>
  <c r="DN50" i="4"/>
  <c r="J49" i="3"/>
  <c r="DT50" i="4"/>
  <c r="AH49" i="3"/>
  <c r="DN33" i="4"/>
  <c r="J32" i="3"/>
  <c r="DT33" i="4"/>
  <c r="AH32" i="3"/>
  <c r="DT123" i="4"/>
  <c r="AH122" i="3"/>
  <c r="DN123" i="4"/>
  <c r="J122" i="3"/>
  <c r="BE40" i="3"/>
  <c r="BE152" i="3"/>
  <c r="BE27" i="3"/>
  <c r="BE101" i="3"/>
  <c r="BE2" i="3"/>
  <c r="BE140" i="3"/>
  <c r="BE70" i="3"/>
  <c r="BE56" i="3"/>
  <c r="BE16" i="3"/>
  <c r="BE34" i="3"/>
  <c r="BE44" i="3"/>
  <c r="BE115" i="3"/>
  <c r="BE78" i="3"/>
  <c r="BE30" i="3"/>
  <c r="BE24" i="3"/>
  <c r="BE39" i="3"/>
  <c r="BE147" i="3"/>
  <c r="BE131" i="3"/>
  <c r="BE65" i="3"/>
  <c r="BE28" i="3"/>
  <c r="BE117" i="3"/>
  <c r="BE5" i="3"/>
  <c r="BE50" i="3"/>
  <c r="BE80" i="3"/>
  <c r="BE155" i="3"/>
  <c r="BE88" i="3"/>
  <c r="BE106" i="3"/>
  <c r="BE63" i="3"/>
  <c r="BE67" i="3"/>
  <c r="BE116" i="3"/>
  <c r="BE61" i="3"/>
  <c r="BE74" i="3"/>
  <c r="BE143" i="3"/>
  <c r="BE98" i="3"/>
  <c r="BE18" i="3"/>
  <c r="BE148" i="3"/>
  <c r="BE113" i="3"/>
  <c r="BE77" i="3"/>
  <c r="BE76" i="3"/>
  <c r="BE122" i="3"/>
  <c r="BE145" i="3"/>
  <c r="BE83" i="3"/>
  <c r="BE25" i="3"/>
  <c r="BE112" i="3"/>
  <c r="BE123" i="3"/>
  <c r="BE62" i="3"/>
  <c r="BE52" i="3"/>
  <c r="BE64" i="3"/>
  <c r="BE158" i="3"/>
  <c r="BE89" i="3"/>
  <c r="BE12" i="3"/>
  <c r="BE138" i="3"/>
  <c r="BE37" i="3"/>
  <c r="BE96" i="3"/>
  <c r="BE47" i="3"/>
  <c r="BE142" i="3"/>
  <c r="BE33" i="3"/>
  <c r="BE22" i="3"/>
  <c r="BE108" i="3"/>
  <c r="BE45" i="3"/>
  <c r="BE72" i="3"/>
  <c r="BE32" i="3"/>
  <c r="BE146" i="3"/>
  <c r="BE124" i="3"/>
  <c r="BE102" i="3"/>
  <c r="BE110" i="3"/>
  <c r="BE19" i="3"/>
  <c r="BE118" i="3"/>
  <c r="BE150" i="3"/>
  <c r="BE3" i="3"/>
  <c r="BE125" i="3"/>
  <c r="BE144" i="3"/>
  <c r="BE109" i="3"/>
  <c r="BE57" i="3"/>
  <c r="BE35" i="3"/>
  <c r="BE20" i="3"/>
  <c r="BE119" i="3"/>
  <c r="BE135" i="3"/>
  <c r="BE82" i="3"/>
  <c r="BE58" i="3"/>
  <c r="BE36" i="3"/>
  <c r="BE9" i="3"/>
  <c r="BE31" i="3"/>
  <c r="BE100" i="3"/>
  <c r="BE128" i="3"/>
  <c r="BE95" i="3"/>
  <c r="BE8" i="3"/>
  <c r="BE159" i="3"/>
  <c r="BE54" i="3"/>
  <c r="BE153" i="3"/>
  <c r="BE149" i="3"/>
  <c r="BE29" i="3"/>
  <c r="BE55" i="3"/>
  <c r="BE73" i="3"/>
  <c r="BE92" i="3"/>
  <c r="BE66" i="3"/>
  <c r="BE114" i="3"/>
  <c r="BE14" i="3"/>
  <c r="BE86" i="3"/>
  <c r="BE11" i="3"/>
  <c r="BE68" i="3"/>
  <c r="BE103" i="3"/>
  <c r="BE38" i="3"/>
  <c r="BE41" i="3"/>
  <c r="BE48" i="3"/>
  <c r="BE6" i="3"/>
  <c r="BE43" i="3"/>
  <c r="BE141" i="3"/>
  <c r="BE133" i="3"/>
  <c r="BE10" i="3"/>
  <c r="BE91" i="3"/>
  <c r="BE139" i="3"/>
  <c r="BE160" i="3"/>
  <c r="BE156" i="3"/>
  <c r="BE79" i="3"/>
  <c r="BE81" i="3"/>
  <c r="BE137" i="3"/>
  <c r="BE75" i="3"/>
  <c r="BE120" i="3"/>
  <c r="BE60" i="3"/>
  <c r="BE161" i="3"/>
  <c r="BE21" i="3"/>
  <c r="BE130" i="3"/>
  <c r="BE17" i="3"/>
  <c r="BE97" i="3"/>
  <c r="BE157" i="3"/>
  <c r="BE99" i="3"/>
  <c r="BE105" i="3"/>
  <c r="BE136" i="3"/>
  <c r="BE126" i="3"/>
  <c r="BE7" i="3"/>
  <c r="BE87" i="3"/>
  <c r="BE134" i="3"/>
  <c r="BE53" i="3"/>
  <c r="BE84" i="3"/>
  <c r="BE15" i="3"/>
  <c r="BE69" i="3"/>
  <c r="BE59" i="3"/>
  <c r="BE4" i="3"/>
  <c r="BE132" i="3"/>
  <c r="BE13" i="3"/>
  <c r="BE90" i="3"/>
  <c r="BE151" i="3"/>
  <c r="BE107" i="3"/>
  <c r="BE71" i="3"/>
  <c r="BE49" i="3"/>
  <c r="BE154" i="3"/>
  <c r="BE129" i="3"/>
  <c r="BE121" i="3"/>
  <c r="BE51" i="3"/>
  <c r="BE93" i="3"/>
  <c r="BE46" i="3"/>
  <c r="BE127" i="3"/>
  <c r="BE104" i="3"/>
  <c r="BE23" i="3"/>
  <c r="BE94" i="3"/>
  <c r="DJ28" i="4"/>
  <c r="F27" i="3"/>
  <c r="DK28" i="4"/>
  <c r="DM28" i="4"/>
  <c r="ADC28" i="4"/>
  <c r="ADA28" i="4"/>
  <c r="DL28" i="4"/>
  <c r="H27" i="3"/>
  <c r="DJ75" i="4"/>
  <c r="F74" i="3"/>
  <c r="DJ109" i="4"/>
  <c r="F108" i="3"/>
  <c r="DL75" i="4"/>
  <c r="H74" i="3"/>
  <c r="ADA75" i="4"/>
  <c r="DM75" i="4"/>
  <c r="DK75" i="4"/>
  <c r="ADC75" i="4"/>
  <c r="DK19" i="4"/>
  <c r="G18" i="3"/>
  <c r="DJ20" i="4"/>
  <c r="F19" i="3"/>
  <c r="DM48" i="4"/>
  <c r="I47" i="3"/>
  <c r="DM34" i="4"/>
  <c r="I33" i="3"/>
  <c r="DL38" i="4"/>
  <c r="H37" i="3"/>
  <c r="DJ48" i="4"/>
  <c r="ADA48" i="4"/>
  <c r="DK48" i="4"/>
  <c r="DL48" i="4"/>
  <c r="H47" i="3"/>
  <c r="ADC48" i="4"/>
  <c r="BL16" i="6"/>
  <c r="DL115" i="4"/>
  <c r="H114" i="3"/>
  <c r="DK38" i="4"/>
  <c r="G37" i="3"/>
  <c r="DM38" i="4"/>
  <c r="I37" i="3"/>
  <c r="DL81" i="4"/>
  <c r="H80" i="3"/>
  <c r="ADC38" i="4"/>
  <c r="ADA38" i="4"/>
  <c r="DM113" i="4"/>
  <c r="DJ38" i="4"/>
  <c r="DL10" i="4"/>
  <c r="H9" i="3"/>
  <c r="DM157" i="4"/>
  <c r="I156" i="3"/>
  <c r="DK115" i="4"/>
  <c r="G114" i="3"/>
  <c r="DL69" i="4"/>
  <c r="H68" i="3"/>
  <c r="DJ103" i="4"/>
  <c r="DM50" i="4"/>
  <c r="I49" i="3"/>
  <c r="DL54" i="4"/>
  <c r="H53" i="3"/>
  <c r="DK54" i="4"/>
  <c r="G53" i="3"/>
  <c r="DL50" i="4"/>
  <c r="H49" i="3"/>
  <c r="DJ50" i="4"/>
  <c r="F49" i="3"/>
  <c r="DL46" i="4"/>
  <c r="H45" i="3"/>
  <c r="DM103" i="4"/>
  <c r="DJ140" i="4"/>
  <c r="DK72" i="4"/>
  <c r="G71" i="3"/>
  <c r="DK50" i="4"/>
  <c r="DL146" i="4"/>
  <c r="H145" i="3"/>
  <c r="ADC115" i="4"/>
  <c r="DJ115" i="4"/>
  <c r="ADA103" i="4"/>
  <c r="ADA50" i="4"/>
  <c r="DK59" i="4"/>
  <c r="G58" i="3"/>
  <c r="DL103" i="4"/>
  <c r="H102" i="3"/>
  <c r="DJ104" i="4"/>
  <c r="F103" i="3"/>
  <c r="DM115" i="4"/>
  <c r="DK103" i="4"/>
  <c r="ADA115" i="4"/>
  <c r="ADC103" i="4"/>
  <c r="ADC50" i="4"/>
  <c r="DM141" i="4"/>
  <c r="I140" i="3"/>
  <c r="DL49" i="4"/>
  <c r="H48" i="3"/>
  <c r="DL35" i="4"/>
  <c r="H34" i="3"/>
  <c r="DJ128" i="4"/>
  <c r="F127" i="3"/>
  <c r="DJ149" i="4"/>
  <c r="F148" i="3"/>
  <c r="DK23" i="4"/>
  <c r="G22" i="3"/>
  <c r="DM152" i="4"/>
  <c r="I151" i="3"/>
  <c r="DK70" i="4"/>
  <c r="G69" i="3"/>
  <c r="DK56" i="4"/>
  <c r="G55" i="3"/>
  <c r="DM125" i="4"/>
  <c r="DL8" i="4"/>
  <c r="H7" i="3"/>
  <c r="DM142" i="4"/>
  <c r="I141" i="3"/>
  <c r="ADA157" i="4"/>
  <c r="DJ157" i="4"/>
  <c r="DK157" i="4"/>
  <c r="G156" i="3"/>
  <c r="DJ30" i="4"/>
  <c r="F29" i="3"/>
  <c r="DM128" i="4"/>
  <c r="I127" i="3"/>
  <c r="DL70" i="4"/>
  <c r="H69" i="3"/>
  <c r="DL157" i="4"/>
  <c r="H156" i="3"/>
  <c r="ADC128" i="4"/>
  <c r="DK128" i="4"/>
  <c r="ADC56" i="4"/>
  <c r="DM149" i="4"/>
  <c r="I148" i="3"/>
  <c r="DK129" i="4"/>
  <c r="G128" i="3"/>
  <c r="ADC157" i="4"/>
  <c r="DJ56" i="4"/>
  <c r="DK113" i="4"/>
  <c r="G112" i="3"/>
  <c r="DJ16" i="4"/>
  <c r="F15" i="3"/>
  <c r="DK89" i="4"/>
  <c r="G88" i="3"/>
  <c r="DJ129" i="4"/>
  <c r="DM31" i="4"/>
  <c r="I30" i="3"/>
  <c r="DK10" i="4"/>
  <c r="G9" i="3"/>
  <c r="DM16" i="4"/>
  <c r="I15" i="3"/>
  <c r="ADA149" i="4"/>
  <c r="DK149" i="4"/>
  <c r="G148" i="3"/>
  <c r="DJ31" i="4"/>
  <c r="DJ61" i="4"/>
  <c r="DL149" i="4"/>
  <c r="H148" i="3"/>
  <c r="DK16" i="4"/>
  <c r="DL129" i="4"/>
  <c r="H128" i="3"/>
  <c r="DL56" i="4"/>
  <c r="H55" i="3"/>
  <c r="ADA128" i="4"/>
  <c r="ADC129" i="4"/>
  <c r="DL128" i="4"/>
  <c r="H127" i="3"/>
  <c r="DM138" i="4"/>
  <c r="I137" i="3"/>
  <c r="ADC138" i="4"/>
  <c r="ADA56" i="4"/>
  <c r="DK61" i="4"/>
  <c r="G60" i="3"/>
  <c r="DJ70" i="4"/>
  <c r="ADA138" i="4"/>
  <c r="DK138" i="4"/>
  <c r="G137" i="3"/>
  <c r="ADC149" i="4"/>
  <c r="DJ138" i="4"/>
  <c r="F137" i="3"/>
  <c r="DL138" i="4"/>
  <c r="H137" i="3"/>
  <c r="ADA61" i="4"/>
  <c r="DL61" i="4"/>
  <c r="H60" i="3"/>
  <c r="DM61" i="4"/>
  <c r="DM124" i="4"/>
  <c r="I123" i="3"/>
  <c r="ADC61" i="4"/>
  <c r="DM72" i="4"/>
  <c r="I71" i="3"/>
  <c r="DJ82" i="4"/>
  <c r="F81" i="3"/>
  <c r="DM55" i="4"/>
  <c r="DJ142" i="4"/>
  <c r="F141" i="3"/>
  <c r="DM62" i="4"/>
  <c r="I61" i="3"/>
  <c r="DK106" i="4"/>
  <c r="G105" i="3"/>
  <c r="DK20" i="4"/>
  <c r="DK133" i="4"/>
  <c r="G132" i="3"/>
  <c r="DJ44" i="4"/>
  <c r="F43" i="3"/>
  <c r="ADA129" i="4"/>
  <c r="DM129" i="4"/>
  <c r="DM131" i="4"/>
  <c r="I130" i="3"/>
  <c r="ADA54" i="4"/>
  <c r="ADC20" i="4"/>
  <c r="DL20" i="4"/>
  <c r="H19" i="3"/>
  <c r="DJ54" i="4"/>
  <c r="DM54" i="4"/>
  <c r="I53" i="3"/>
  <c r="DL89" i="4"/>
  <c r="H88" i="3"/>
  <c r="ADC54" i="4"/>
  <c r="DM20" i="4"/>
  <c r="I19" i="3"/>
  <c r="ADA20" i="4"/>
  <c r="DM46" i="4"/>
  <c r="DK130" i="4"/>
  <c r="G129" i="3"/>
  <c r="DL55" i="4"/>
  <c r="H54" i="3"/>
  <c r="DJ84" i="4"/>
  <c r="F83" i="3"/>
  <c r="DK153" i="4"/>
  <c r="G152" i="3"/>
  <c r="ADA55" i="4"/>
  <c r="DM10" i="4"/>
  <c r="DJ55" i="4"/>
  <c r="F54" i="3"/>
  <c r="DJ131" i="4"/>
  <c r="F130" i="3"/>
  <c r="DJ88" i="4"/>
  <c r="F87" i="3"/>
  <c r="DK49" i="4"/>
  <c r="G48" i="3"/>
  <c r="DM150" i="4"/>
  <c r="I149" i="3"/>
  <c r="ADC55" i="4"/>
  <c r="DM134" i="4"/>
  <c r="I133" i="3"/>
  <c r="DL19" i="4"/>
  <c r="H18" i="3"/>
  <c r="DL155" i="4"/>
  <c r="H154" i="3"/>
  <c r="DL98" i="4"/>
  <c r="H97" i="3"/>
  <c r="ADC4" i="4"/>
  <c r="DK4" i="4"/>
  <c r="G3" i="3"/>
  <c r="DL72" i="4"/>
  <c r="H71" i="3"/>
  <c r="ADA72" i="4"/>
  <c r="DK55" i="4"/>
  <c r="DM4" i="4"/>
  <c r="DM80" i="4"/>
  <c r="I79" i="3"/>
  <c r="DK104" i="4"/>
  <c r="G103" i="3"/>
  <c r="DJ72" i="4"/>
  <c r="F71" i="3"/>
  <c r="ADC72" i="4"/>
  <c r="DK127" i="4"/>
  <c r="G126" i="3"/>
  <c r="DJ4" i="4"/>
  <c r="DM126" i="4"/>
  <c r="I125" i="3"/>
  <c r="DL82" i="4"/>
  <c r="H81" i="3"/>
  <c r="DJ155" i="4"/>
  <c r="ADA10" i="4"/>
  <c r="DK6" i="4"/>
  <c r="G5" i="3"/>
  <c r="ADA4" i="4"/>
  <c r="ADC82" i="4"/>
  <c r="DL4" i="4"/>
  <c r="H3" i="3"/>
  <c r="DM139" i="4"/>
  <c r="DM98" i="4"/>
  <c r="I97" i="3"/>
  <c r="DK82" i="4"/>
  <c r="G81" i="3"/>
  <c r="DM135" i="4"/>
  <c r="I134" i="3"/>
  <c r="BS3" i="35"/>
  <c r="DJ10" i="4"/>
  <c r="DK98" i="4"/>
  <c r="G97" i="3"/>
  <c r="ADC131" i="4"/>
  <c r="DK152" i="4"/>
  <c r="G151" i="3"/>
  <c r="DL131" i="4"/>
  <c r="H130" i="3"/>
  <c r="ADA131" i="4"/>
  <c r="DK131" i="4"/>
  <c r="ADA98" i="4"/>
  <c r="DJ147" i="4"/>
  <c r="F146" i="3"/>
  <c r="DK91" i="4"/>
  <c r="G90" i="3"/>
  <c r="DM82" i="4"/>
  <c r="ADA82" i="4"/>
  <c r="ADC98" i="4"/>
  <c r="ADA155" i="4"/>
  <c r="ADC155" i="4"/>
  <c r="DK155" i="4"/>
  <c r="DM58" i="4"/>
  <c r="I57" i="3"/>
  <c r="DL152" i="4"/>
  <c r="H151" i="3"/>
  <c r="DJ135" i="4"/>
  <c r="F134" i="3"/>
  <c r="DJ98" i="4"/>
  <c r="F97" i="3"/>
  <c r="ADC10" i="4"/>
  <c r="DM155" i="4"/>
  <c r="DM41" i="4"/>
  <c r="I40" i="3"/>
  <c r="DM12" i="4"/>
  <c r="I11" i="3"/>
  <c r="BS18" i="35"/>
  <c r="ADC152" i="4"/>
  <c r="DK135" i="4"/>
  <c r="G134" i="3"/>
  <c r="DJ19" i="4"/>
  <c r="DL135" i="4"/>
  <c r="H134" i="3"/>
  <c r="ADC135" i="4"/>
  <c r="DL113" i="4"/>
  <c r="DR113" i="4"/>
  <c r="DJ152" i="4"/>
  <c r="F151" i="3"/>
  <c r="ADA152" i="4"/>
  <c r="DK52" i="4"/>
  <c r="G51" i="3"/>
  <c r="ADA135" i="4"/>
  <c r="DM37" i="4"/>
  <c r="ADC19" i="4"/>
  <c r="DJ110" i="4"/>
  <c r="F109" i="3"/>
  <c r="ADC113" i="4"/>
  <c r="ADA19" i="4"/>
  <c r="DM11" i="4"/>
  <c r="I10" i="3"/>
  <c r="BS16" i="35"/>
  <c r="DM19" i="4"/>
  <c r="I18" i="3"/>
  <c r="DJ113" i="4"/>
  <c r="F112" i="3"/>
  <c r="DJ46" i="4"/>
  <c r="F45" i="3"/>
  <c r="ADA46" i="4"/>
  <c r="DJ13" i="4"/>
  <c r="F12" i="3"/>
  <c r="ADA113" i="4"/>
  <c r="DM60" i="4"/>
  <c r="I59" i="3"/>
  <c r="DK102" i="4"/>
  <c r="G101" i="3"/>
  <c r="ADC46" i="4"/>
  <c r="DK46" i="4"/>
  <c r="G45" i="3"/>
  <c r="DK22" i="4"/>
  <c r="G21" i="3"/>
  <c r="DM25" i="4"/>
  <c r="I24" i="3"/>
  <c r="DL156" i="4"/>
  <c r="H155" i="3"/>
  <c r="DL7" i="4"/>
  <c r="H6" i="3"/>
  <c r="DK84" i="4"/>
  <c r="G83" i="3"/>
  <c r="DK108" i="4"/>
  <c r="G107" i="3"/>
  <c r="DL60" i="4"/>
  <c r="H59" i="3"/>
  <c r="ANS27" i="4"/>
  <c r="DM88" i="4"/>
  <c r="I87" i="3"/>
  <c r="DM105" i="4"/>
  <c r="DL84" i="4"/>
  <c r="H83" i="3"/>
  <c r="DJ119" i="4"/>
  <c r="F118" i="3"/>
  <c r="DK119" i="4"/>
  <c r="G118" i="3"/>
  <c r="DK18" i="4"/>
  <c r="G17" i="3"/>
  <c r="DM30" i="4"/>
  <c r="I29" i="3"/>
  <c r="ADA84" i="4"/>
  <c r="DM154" i="4"/>
  <c r="I153" i="3"/>
  <c r="DM84" i="4"/>
  <c r="DM86" i="4"/>
  <c r="DJ108" i="4"/>
  <c r="F107" i="3"/>
  <c r="DJ24" i="4"/>
  <c r="F23" i="3"/>
  <c r="ADA156" i="4"/>
  <c r="ADC8" i="4"/>
  <c r="DJ25" i="4"/>
  <c r="F24" i="3"/>
  <c r="DL25" i="4"/>
  <c r="H24" i="3"/>
  <c r="DK86" i="4"/>
  <c r="G85" i="3"/>
  <c r="DJ156" i="4"/>
  <c r="ADA86" i="4"/>
  <c r="ADA88" i="4"/>
  <c r="ADC30" i="4"/>
  <c r="DL86" i="4"/>
  <c r="H85" i="3"/>
  <c r="DK151" i="4"/>
  <c r="G150" i="3"/>
  <c r="ADC16" i="4"/>
  <c r="DM156" i="4"/>
  <c r="I155" i="3"/>
  <c r="DJ76" i="4"/>
  <c r="F75" i="3"/>
  <c r="DK30" i="4"/>
  <c r="G29" i="3"/>
  <c r="DL145" i="4"/>
  <c r="H144" i="3"/>
  <c r="DM3" i="4"/>
  <c r="I2" i="3"/>
  <c r="DK142" i="4"/>
  <c r="DJ153" i="4"/>
  <c r="DS153" i="4"/>
  <c r="AG152" i="3"/>
  <c r="DJ105" i="4"/>
  <c r="F104" i="3"/>
  <c r="DK85" i="4"/>
  <c r="G84" i="3"/>
  <c r="DL143" i="4"/>
  <c r="H142" i="3"/>
  <c r="DK25" i="4"/>
  <c r="G24" i="3"/>
  <c r="DJ60" i="4"/>
  <c r="DJ8" i="4"/>
  <c r="DK156" i="4"/>
  <c r="G155" i="3"/>
  <c r="DL153" i="4"/>
  <c r="H152" i="3"/>
  <c r="ADC156" i="4"/>
  <c r="ADA25" i="4"/>
  <c r="ADA36" i="4"/>
  <c r="ADC86" i="4"/>
  <c r="DJ86" i="4"/>
  <c r="DK29" i="4"/>
  <c r="G28" i="3"/>
  <c r="DK145" i="4"/>
  <c r="DL30" i="4"/>
  <c r="H29" i="3"/>
  <c r="DK8" i="4"/>
  <c r="G7" i="3"/>
  <c r="ADA30" i="4"/>
  <c r="ADC25" i="4"/>
  <c r="ADC68" i="4"/>
  <c r="DK3" i="4"/>
  <c r="ADA105" i="4"/>
  <c r="DL105" i="4"/>
  <c r="H104" i="3"/>
  <c r="ADC105" i="4"/>
  <c r="DM24" i="4"/>
  <c r="DK68" i="4"/>
  <c r="G67" i="3"/>
  <c r="ADC153" i="4"/>
  <c r="DJ39" i="4"/>
  <c r="DJ68" i="4"/>
  <c r="DJ36" i="4"/>
  <c r="ADC88" i="4"/>
  <c r="DK35" i="4"/>
  <c r="G34" i="3"/>
  <c r="DM87" i="4"/>
  <c r="I86" i="3"/>
  <c r="DK141" i="4"/>
  <c r="G140" i="3"/>
  <c r="DL142" i="4"/>
  <c r="H141" i="3"/>
  <c r="DK105" i="4"/>
  <c r="ADA24" i="4"/>
  <c r="DK81" i="4"/>
  <c r="G80" i="3"/>
  <c r="DM147" i="4"/>
  <c r="I146" i="3"/>
  <c r="DJ85" i="4"/>
  <c r="F84" i="3"/>
  <c r="DK11" i="4"/>
  <c r="ADC36" i="4"/>
  <c r="DL123" i="4"/>
  <c r="H122" i="3"/>
  <c r="DM153" i="4"/>
  <c r="I152" i="3"/>
  <c r="DJ145" i="4"/>
  <c r="F144" i="3"/>
  <c r="DM143" i="4"/>
  <c r="I142" i="3"/>
  <c r="ADC142" i="4"/>
  <c r="ADC85" i="4"/>
  <c r="DM35" i="4"/>
  <c r="I34" i="3"/>
  <c r="ADA35" i="4"/>
  <c r="ADA3" i="4"/>
  <c r="DJ87" i="4"/>
  <c r="F86" i="3"/>
  <c r="DJ150" i="4"/>
  <c r="ADC35" i="4"/>
  <c r="DK36" i="4"/>
  <c r="DK5" i="4"/>
  <c r="G4" i="3"/>
  <c r="DM68" i="4"/>
  <c r="I67" i="3"/>
  <c r="DM36" i="4"/>
  <c r="I35" i="3"/>
  <c r="DL36" i="4"/>
  <c r="H35" i="3"/>
  <c r="ADA68" i="4"/>
  <c r="DM85" i="4"/>
  <c r="I84" i="3"/>
  <c r="DL68" i="4"/>
  <c r="H67" i="3"/>
  <c r="DK24" i="4"/>
  <c r="ADA8" i="4"/>
  <c r="ADC151" i="4"/>
  <c r="DM57" i="4"/>
  <c r="I56" i="3"/>
  <c r="DK146" i="4"/>
  <c r="G145" i="3"/>
  <c r="DJ5" i="4"/>
  <c r="ADA145" i="4"/>
  <c r="ADC24" i="4"/>
  <c r="DM145" i="4"/>
  <c r="DK93" i="4"/>
  <c r="G92" i="3"/>
  <c r="DJ143" i="4"/>
  <c r="F142" i="3"/>
  <c r="DJ35" i="4"/>
  <c r="DL24" i="4"/>
  <c r="DR24" i="4"/>
  <c r="DM8" i="4"/>
  <c r="DJ151" i="4"/>
  <c r="F150" i="3"/>
  <c r="ADC145" i="4"/>
  <c r="DJ73" i="4"/>
  <c r="DJ126" i="4"/>
  <c r="F125" i="3"/>
  <c r="DJ92" i="4"/>
  <c r="F91" i="3"/>
  <c r="DM119" i="4"/>
  <c r="I118" i="3"/>
  <c r="ADC5" i="4"/>
  <c r="DJ123" i="4"/>
  <c r="DM74" i="4"/>
  <c r="I73" i="3"/>
  <c r="DM26" i="4"/>
  <c r="I25" i="3"/>
  <c r="ADC70" i="4"/>
  <c r="DL47" i="4"/>
  <c r="H46" i="3"/>
  <c r="DK71" i="4"/>
  <c r="G70" i="3"/>
  <c r="DJ146" i="4"/>
  <c r="DL29" i="4"/>
  <c r="H28" i="3"/>
  <c r="DK140" i="4"/>
  <c r="G139" i="3"/>
  <c r="DJ49" i="4"/>
  <c r="DJ125" i="4"/>
  <c r="F124" i="3"/>
  <c r="DL26" i="4"/>
  <c r="H25" i="3"/>
  <c r="DK159" i="4"/>
  <c r="G158" i="3"/>
  <c r="DM79" i="4"/>
  <c r="I78" i="3"/>
  <c r="DJ7" i="4"/>
  <c r="F6" i="3"/>
  <c r="DL83" i="4"/>
  <c r="H82" i="3"/>
  <c r="DK125" i="4"/>
  <c r="DK69" i="4"/>
  <c r="G68" i="3"/>
  <c r="DM146" i="4"/>
  <c r="I145" i="3"/>
  <c r="DL5" i="4"/>
  <c r="H4" i="3"/>
  <c r="DM76" i="4"/>
  <c r="I75" i="3"/>
  <c r="BS5" i="35"/>
  <c r="DK77" i="4"/>
  <c r="G76" i="3"/>
  <c r="ADC143" i="4"/>
  <c r="DJ12" i="4"/>
  <c r="F11" i="3"/>
  <c r="DJ6" i="4"/>
  <c r="F5" i="3"/>
  <c r="ADA114" i="4"/>
  <c r="DK150" i="4"/>
  <c r="ADA83" i="4"/>
  <c r="ADC125" i="4"/>
  <c r="DK144" i="4"/>
  <c r="G143" i="3"/>
  <c r="ADA143" i="4"/>
  <c r="ADC94" i="4"/>
  <c r="DK26" i="4"/>
  <c r="G25" i="3"/>
  <c r="ADC69" i="4"/>
  <c r="DM106" i="4"/>
  <c r="I105" i="3"/>
  <c r="ADC123" i="4"/>
  <c r="ADC111" i="4"/>
  <c r="DJ69" i="4"/>
  <c r="DK51" i="4"/>
  <c r="G50" i="3"/>
  <c r="DK58" i="4"/>
  <c r="G57" i="3"/>
  <c r="DL74" i="4"/>
  <c r="H73" i="3"/>
  <c r="ADA150" i="4"/>
  <c r="DM22" i="4"/>
  <c r="I21" i="3"/>
  <c r="DJ32" i="4"/>
  <c r="DL158" i="4"/>
  <c r="H157" i="3"/>
  <c r="DJ111" i="4"/>
  <c r="F110" i="3"/>
  <c r="DM5" i="4"/>
  <c r="DM29" i="4"/>
  <c r="DL78" i="4"/>
  <c r="H77" i="3"/>
  <c r="DJ18" i="4"/>
  <c r="DL32" i="4"/>
  <c r="H31" i="3"/>
  <c r="DM91" i="4"/>
  <c r="ADC83" i="4"/>
  <c r="DK132" i="4"/>
  <c r="G131" i="3"/>
  <c r="DK114" i="4"/>
  <c r="G113" i="3"/>
  <c r="ADC6" i="4"/>
  <c r="DK111" i="4"/>
  <c r="G110" i="3"/>
  <c r="DM123" i="4"/>
  <c r="DL66" i="4"/>
  <c r="H65" i="3"/>
  <c r="ADC146" i="4"/>
  <c r="DL6" i="4"/>
  <c r="H5" i="3"/>
  <c r="DL137" i="4"/>
  <c r="H136" i="3"/>
  <c r="ADA111" i="4"/>
  <c r="DK83" i="4"/>
  <c r="DM70" i="4"/>
  <c r="I69" i="3"/>
  <c r="BS13" i="35"/>
  <c r="DK67" i="4"/>
  <c r="G66" i="3"/>
  <c r="DK47" i="4"/>
  <c r="G46" i="3"/>
  <c r="DM66" i="4"/>
  <c r="I65" i="3"/>
  <c r="DM81" i="4"/>
  <c r="DL15" i="4"/>
  <c r="H14" i="3"/>
  <c r="DK39" i="4"/>
  <c r="G38" i="3"/>
  <c r="ADA49" i="4"/>
  <c r="DL3" i="4"/>
  <c r="H2" i="3"/>
  <c r="ADA70" i="4"/>
  <c r="DL134" i="4"/>
  <c r="H133" i="3"/>
  <c r="DM40" i="4"/>
  <c r="I39" i="3"/>
  <c r="ADC93" i="4"/>
  <c r="DK139" i="4"/>
  <c r="DK123" i="4"/>
  <c r="DL14" i="4"/>
  <c r="H13" i="3"/>
  <c r="DJ52" i="4"/>
  <c r="DL126" i="4"/>
  <c r="H125" i="3"/>
  <c r="ADA5" i="4"/>
  <c r="DL150" i="4"/>
  <c r="H149" i="3"/>
  <c r="DL18" i="4"/>
  <c r="H17" i="3"/>
  <c r="DK14" i="4"/>
  <c r="G13" i="3"/>
  <c r="DM45" i="4"/>
  <c r="DL90" i="4"/>
  <c r="H89" i="3"/>
  <c r="ADC51" i="4"/>
  <c r="DK40" i="4"/>
  <c r="G39" i="3"/>
  <c r="DL93" i="4"/>
  <c r="H92" i="3"/>
  <c r="ADC139" i="4"/>
  <c r="DK15" i="4"/>
  <c r="G14" i="3"/>
  <c r="ADC132" i="4"/>
  <c r="ADC74" i="4"/>
  <c r="DL133" i="4"/>
  <c r="H132" i="3"/>
  <c r="DK88" i="4"/>
  <c r="G87" i="3"/>
  <c r="DK126" i="4"/>
  <c r="G125" i="3"/>
  <c r="ADA146" i="4"/>
  <c r="DJ124" i="4"/>
  <c r="F123" i="3"/>
  <c r="DJ122" i="4"/>
  <c r="DJ59" i="4"/>
  <c r="F58" i="3"/>
  <c r="DM78" i="4"/>
  <c r="DL122" i="4"/>
  <c r="H121" i="3"/>
  <c r="DK120" i="4"/>
  <c r="G119" i="3"/>
  <c r="DJ89" i="4"/>
  <c r="DJ58" i="4"/>
  <c r="F57" i="3"/>
  <c r="DL136" i="4"/>
  <c r="H135" i="3"/>
  <c r="ADC66" i="4"/>
  <c r="DK74" i="4"/>
  <c r="DL125" i="4"/>
  <c r="H124" i="3"/>
  <c r="ADC126" i="4"/>
  <c r="ADA126" i="4"/>
  <c r="ADA142" i="4"/>
  <c r="DM73" i="4"/>
  <c r="I72" i="3"/>
  <c r="DM7" i="4"/>
  <c r="I6" i="3"/>
  <c r="DM44" i="4"/>
  <c r="DL120" i="4"/>
  <c r="H119" i="3"/>
  <c r="DL111" i="4"/>
  <c r="H110" i="3"/>
  <c r="ADA125" i="4"/>
  <c r="ADC110" i="4"/>
  <c r="DM47" i="4"/>
  <c r="DK143" i="4"/>
  <c r="DL87" i="4"/>
  <c r="H86" i="3"/>
  <c r="DJ83" i="4"/>
  <c r="F82" i="3"/>
  <c r="DK66" i="4"/>
  <c r="DM21" i="4"/>
  <c r="I20" i="3"/>
  <c r="DL52" i="4"/>
  <c r="H51" i="3"/>
  <c r="ADC3" i="4"/>
  <c r="DM127" i="4"/>
  <c r="I126" i="3"/>
  <c r="DM101" i="4"/>
  <c r="I100" i="3"/>
  <c r="DJ71" i="4"/>
  <c r="F70" i="3"/>
  <c r="ADC150" i="4"/>
  <c r="DJ74" i="4"/>
  <c r="DJ158" i="4"/>
  <c r="DM77" i="4"/>
  <c r="I76" i="3"/>
  <c r="DM6" i="4"/>
  <c r="DM17" i="4"/>
  <c r="I16" i="3"/>
  <c r="ADA120" i="4"/>
  <c r="ADC58" i="4"/>
  <c r="DL94" i="4"/>
  <c r="H93" i="3"/>
  <c r="DJ132" i="4"/>
  <c r="F131" i="3"/>
  <c r="ADA136" i="4"/>
  <c r="ADA154" i="4"/>
  <c r="ADC108" i="4"/>
  <c r="DM130" i="4"/>
  <c r="I129" i="3"/>
  <c r="DJ137" i="4"/>
  <c r="DM53" i="4"/>
  <c r="DK147" i="4"/>
  <c r="DL140" i="4"/>
  <c r="H139" i="3"/>
  <c r="ADC158" i="4"/>
  <c r="DL114" i="4"/>
  <c r="H113" i="3"/>
  <c r="DM69" i="4"/>
  <c r="I68" i="3"/>
  <c r="BS6" i="35"/>
  <c r="DL154" i="4"/>
  <c r="H153" i="3"/>
  <c r="DJ134" i="4"/>
  <c r="DM151" i="4"/>
  <c r="I150" i="3"/>
  <c r="DK34" i="4"/>
  <c r="G33" i="3"/>
  <c r="DK13" i="4"/>
  <c r="G12" i="3"/>
  <c r="DM158" i="4"/>
  <c r="I157" i="3"/>
  <c r="DK101" i="4"/>
  <c r="ADC81" i="4"/>
  <c r="ADC26" i="4"/>
  <c r="ADA124" i="4"/>
  <c r="DM132" i="4"/>
  <c r="I131" i="3"/>
  <c r="ADC52" i="4"/>
  <c r="DM97" i="4"/>
  <c r="ADC57" i="4"/>
  <c r="ADC37" i="4"/>
  <c r="ADC107" i="4"/>
  <c r="DL9" i="4"/>
  <c r="H8" i="3"/>
  <c r="ADC141" i="4"/>
  <c r="DK96" i="4"/>
  <c r="G95" i="3"/>
  <c r="DJ41" i="4"/>
  <c r="F40" i="3"/>
  <c r="ADC114" i="4"/>
  <c r="DM83" i="4"/>
  <c r="ADA26" i="4"/>
  <c r="ADA74" i="4"/>
  <c r="DM64" i="4"/>
  <c r="I63" i="3"/>
  <c r="BS9" i="35"/>
  <c r="DJ107" i="4"/>
  <c r="F106" i="3"/>
  <c r="ADA76" i="4"/>
  <c r="ADC22" i="4"/>
  <c r="DL118" i="4"/>
  <c r="H117" i="3"/>
  <c r="ADC79" i="4"/>
  <c r="DL91" i="4"/>
  <c r="H90" i="3"/>
  <c r="DK136" i="4"/>
  <c r="G135" i="3"/>
  <c r="DL108" i="4"/>
  <c r="H107" i="3"/>
  <c r="DL13" i="4"/>
  <c r="H12" i="3"/>
  <c r="DL88" i="4"/>
  <c r="H87" i="3"/>
  <c r="DK57" i="4"/>
  <c r="G56" i="3"/>
  <c r="DL62" i="4"/>
  <c r="H61" i="3"/>
  <c r="ADA29" i="4"/>
  <c r="DM111" i="4"/>
  <c r="I110" i="3"/>
  <c r="ADA87" i="4"/>
  <c r="ADA110" i="4"/>
  <c r="DM15" i="4"/>
  <c r="DJ66" i="4"/>
  <c r="DM67" i="4"/>
  <c r="ADC91" i="4"/>
  <c r="DK37" i="4"/>
  <c r="G36" i="3"/>
  <c r="DK90" i="4"/>
  <c r="G89" i="3"/>
  <c r="DM109" i="4"/>
  <c r="I108" i="3"/>
  <c r="BS4" i="35"/>
  <c r="DM148" i="4"/>
  <c r="I147" i="3"/>
  <c r="DL45" i="4"/>
  <c r="H44" i="3"/>
  <c r="DJ14" i="4"/>
  <c r="DK80" i="4"/>
  <c r="G79" i="3"/>
  <c r="DM110" i="4"/>
  <c r="I109" i="3"/>
  <c r="ADA158" i="4"/>
  <c r="ADA66" i="4"/>
  <c r="ADA59" i="4"/>
  <c r="ADA108" i="4"/>
  <c r="DJ81" i="4"/>
  <c r="ADC140" i="4"/>
  <c r="DJ79" i="4"/>
  <c r="F78" i="3"/>
  <c r="ADC119" i="4"/>
  <c r="ADA106" i="4"/>
  <c r="DJ91" i="4"/>
  <c r="F90" i="3"/>
  <c r="DL110" i="4"/>
  <c r="H109" i="3"/>
  <c r="ADA123" i="4"/>
  <c r="DL76" i="4"/>
  <c r="H75" i="3"/>
  <c r="DL106" i="4"/>
  <c r="H105" i="3"/>
  <c r="ADA69" i="4"/>
  <c r="ADA15" i="4"/>
  <c r="ADA91" i="4"/>
  <c r="DJ93" i="4"/>
  <c r="DM108" i="4"/>
  <c r="I107" i="3"/>
  <c r="ADA11" i="4"/>
  <c r="DJ139" i="4"/>
  <c r="F138" i="3"/>
  <c r="ADA151" i="4"/>
  <c r="DJ26" i="4"/>
  <c r="ADC73" i="4"/>
  <c r="ADA18" i="4"/>
  <c r="DK64" i="4"/>
  <c r="G63" i="3"/>
  <c r="DJ45" i="4"/>
  <c r="ADA85" i="4"/>
  <c r="DJ94" i="4"/>
  <c r="F93" i="3"/>
  <c r="DM94" i="4"/>
  <c r="DL101" i="4"/>
  <c r="H100" i="3"/>
  <c r="DL59" i="4"/>
  <c r="H58" i="3"/>
  <c r="DM137" i="4"/>
  <c r="DL116" i="4"/>
  <c r="H115" i="3"/>
  <c r="DK9" i="4"/>
  <c r="G8" i="3"/>
  <c r="DM90" i="4"/>
  <c r="DL73" i="4"/>
  <c r="H72" i="3"/>
  <c r="DL109" i="4"/>
  <c r="H108" i="3"/>
  <c r="ADC47" i="4"/>
  <c r="ADC109" i="4"/>
  <c r="DL139" i="4"/>
  <c r="H138" i="3"/>
  <c r="ADC15" i="4"/>
  <c r="ADC136" i="4"/>
  <c r="DM114" i="4"/>
  <c r="ADC106" i="4"/>
  <c r="DM49" i="4"/>
  <c r="DL85" i="4"/>
  <c r="H84" i="3"/>
  <c r="DL22" i="4"/>
  <c r="H21" i="3"/>
  <c r="ADC41" i="4"/>
  <c r="DL132" i="4"/>
  <c r="H131" i="3"/>
  <c r="ADA132" i="4"/>
  <c r="DL39" i="4"/>
  <c r="H38" i="3"/>
  <c r="DJ80" i="4"/>
  <c r="F79" i="3"/>
  <c r="DJ17" i="4"/>
  <c r="F16" i="3"/>
  <c r="ADC64" i="4"/>
  <c r="ADC40" i="4"/>
  <c r="DJ51" i="4"/>
  <c r="F50" i="3"/>
  <c r="DK45" i="4"/>
  <c r="DK7" i="4"/>
  <c r="ADA7" i="4"/>
  <c r="ADC147" i="4"/>
  <c r="DM159" i="4"/>
  <c r="I158" i="3"/>
  <c r="DK44" i="4"/>
  <c r="DM136" i="4"/>
  <c r="DJ106" i="4"/>
  <c r="F105" i="3"/>
  <c r="ADC32" i="4"/>
  <c r="DJ114" i="4"/>
  <c r="DJ37" i="4"/>
  <c r="F36" i="3"/>
  <c r="DK78" i="4"/>
  <c r="G77" i="3"/>
  <c r="ADC162" i="4"/>
  <c r="ADA12" i="4"/>
  <c r="DK79" i="4"/>
  <c r="DK95" i="4"/>
  <c r="G94" i="3"/>
  <c r="DM96" i="4"/>
  <c r="I95" i="3"/>
  <c r="ADC13" i="4"/>
  <c r="DM140" i="4"/>
  <c r="I139" i="3"/>
  <c r="DK158" i="4"/>
  <c r="DL77" i="4"/>
  <c r="H76" i="3"/>
  <c r="DM71" i="4"/>
  <c r="I70" i="3"/>
  <c r="DM95" i="4"/>
  <c r="I94" i="3"/>
  <c r="ADA81" i="4"/>
  <c r="DL107" i="4"/>
  <c r="H106" i="3"/>
  <c r="ADC39" i="4"/>
  <c r="ADC7" i="4"/>
  <c r="ADA32" i="4"/>
  <c r="DJ141" i="4"/>
  <c r="F140" i="3"/>
  <c r="DJ101" i="4"/>
  <c r="DK154" i="4"/>
  <c r="G153" i="3"/>
  <c r="DM13" i="4"/>
  <c r="ADC77" i="4"/>
  <c r="ADC49" i="4"/>
  <c r="DJ33" i="4"/>
  <c r="F32" i="3"/>
  <c r="DL40" i="4"/>
  <c r="H39" i="3"/>
  <c r="ADA140" i="4"/>
  <c r="DK60" i="4"/>
  <c r="DL147" i="4"/>
  <c r="H146" i="3"/>
  <c r="ADA57" i="4"/>
  <c r="DL16" i="4"/>
  <c r="H15" i="3"/>
  <c r="ADA147" i="4"/>
  <c r="DJ64" i="4"/>
  <c r="F63" i="3"/>
  <c r="ADA137" i="4"/>
  <c r="DL44" i="4"/>
  <c r="H43" i="3"/>
  <c r="DJ3" i="4"/>
  <c r="ADA134" i="4"/>
  <c r="ADA44" i="4"/>
  <c r="ADA6" i="4"/>
  <c r="ADA78" i="4"/>
  <c r="DK110" i="4"/>
  <c r="DJ21" i="4"/>
  <c r="F20" i="3"/>
  <c r="DJ67" i="4"/>
  <c r="F66" i="3"/>
  <c r="DK73" i="4"/>
  <c r="G72" i="3"/>
  <c r="ADC95" i="4"/>
  <c r="ADC134" i="4"/>
  <c r="DJ162" i="4"/>
  <c r="F161" i="3"/>
  <c r="ADA14" i="4"/>
  <c r="ADA64" i="4"/>
  <c r="ADC29" i="4"/>
  <c r="DJ90" i="4"/>
  <c r="DK162" i="4"/>
  <c r="G161" i="3"/>
  <c r="ADA159" i="4"/>
  <c r="DL53" i="4"/>
  <c r="H52" i="3"/>
  <c r="DK116" i="4"/>
  <c r="G115" i="3"/>
  <c r="ADC154" i="4"/>
  <c r="ADA52" i="4"/>
  <c r="ADA127" i="4"/>
  <c r="ADA45" i="4"/>
  <c r="ADA47" i="4"/>
  <c r="ADA90" i="4"/>
  <c r="DM160" i="4"/>
  <c r="I159" i="3"/>
  <c r="ADC102" i="4"/>
  <c r="ADA162" i="4"/>
  <c r="ADA80" i="4"/>
  <c r="DK62" i="4"/>
  <c r="G61" i="3"/>
  <c r="DK94" i="4"/>
  <c r="DM93" i="4"/>
  <c r="I92" i="3"/>
  <c r="ADA73" i="4"/>
  <c r="DM116" i="4"/>
  <c r="DJ78" i="4"/>
  <c r="ADC116" i="4"/>
  <c r="DJ77" i="4"/>
  <c r="F76" i="3"/>
  <c r="ADC59" i="4"/>
  <c r="ADA77" i="4"/>
  <c r="ADA16" i="4"/>
  <c r="ADC45" i="4"/>
  <c r="DJ136" i="4"/>
  <c r="ADC44" i="4"/>
  <c r="DJ97" i="4"/>
  <c r="F96" i="3"/>
  <c r="ADA141" i="4"/>
  <c r="ADC96" i="4"/>
  <c r="ADA95" i="4"/>
  <c r="DJ47" i="4"/>
  <c r="ADC34" i="4"/>
  <c r="DL11" i="4"/>
  <c r="H10" i="3"/>
  <c r="DM162" i="4"/>
  <c r="I161" i="3"/>
  <c r="ADA37" i="4"/>
  <c r="DJ15" i="4"/>
  <c r="DJ160" i="4"/>
  <c r="F159" i="3"/>
  <c r="DM32" i="4"/>
  <c r="ADC17" i="4"/>
  <c r="DM107" i="4"/>
  <c r="ADA118" i="4"/>
  <c r="DJ9" i="4"/>
  <c r="DL33" i="4"/>
  <c r="H32" i="3"/>
  <c r="DK21" i="4"/>
  <c r="ADA33" i="4"/>
  <c r="DK118" i="4"/>
  <c r="G117" i="3"/>
  <c r="ADC14" i="4"/>
  <c r="DJ40" i="4"/>
  <c r="ADA71" i="4"/>
  <c r="ADA93" i="4"/>
  <c r="ADA13" i="4"/>
  <c r="DL57" i="4"/>
  <c r="DR57" i="4"/>
  <c r="ADA102" i="4"/>
  <c r="ADC80" i="4"/>
  <c r="ADA107" i="4"/>
  <c r="DK76" i="4"/>
  <c r="DL12" i="4"/>
  <c r="H11" i="3"/>
  <c r="DM51" i="4"/>
  <c r="DK53" i="4"/>
  <c r="G52" i="3"/>
  <c r="DK17" i="4"/>
  <c r="ADA96" i="4"/>
  <c r="DM120" i="4"/>
  <c r="ADA89" i="4"/>
  <c r="DM56" i="4"/>
  <c r="ADA116" i="4"/>
  <c r="ADA139" i="4"/>
  <c r="ADA79" i="4"/>
  <c r="ADA122" i="4"/>
  <c r="DL71" i="4"/>
  <c r="H70" i="3"/>
  <c r="ADC71" i="4"/>
  <c r="ADA94" i="4"/>
  <c r="ADC101" i="4"/>
  <c r="ADA22" i="4"/>
  <c r="DL160" i="4"/>
  <c r="H159" i="3"/>
  <c r="DM52" i="4"/>
  <c r="ADA133" i="4"/>
  <c r="ADC137" i="4"/>
  <c r="ADC12" i="4"/>
  <c r="ADC89" i="4"/>
  <c r="DK134" i="4"/>
  <c r="DL102" i="4"/>
  <c r="H101" i="3"/>
  <c r="ADC124" i="4"/>
  <c r="ADC18" i="4"/>
  <c r="ADA109" i="4"/>
  <c r="DL65" i="4"/>
  <c r="H64" i="3"/>
  <c r="DJ96" i="4"/>
  <c r="F95" i="3"/>
  <c r="DK12" i="4"/>
  <c r="DJ127" i="4"/>
  <c r="F126" i="3"/>
  <c r="DJ22" i="4"/>
  <c r="F21" i="3"/>
  <c r="DJ154" i="4"/>
  <c r="F153" i="3"/>
  <c r="DJ57" i="4"/>
  <c r="F56" i="3"/>
  <c r="DL37" i="4"/>
  <c r="H36" i="3"/>
  <c r="ADC159" i="4"/>
  <c r="ADA130" i="4"/>
  <c r="ADC90" i="4"/>
  <c r="DJ53" i="4"/>
  <c r="DL130" i="4"/>
  <c r="H129" i="3"/>
  <c r="DJ34" i="4"/>
  <c r="F33" i="3"/>
  <c r="DL80" i="4"/>
  <c r="DR80" i="4"/>
  <c r="DM33" i="4"/>
  <c r="ADC62" i="4"/>
  <c r="DK109" i="4"/>
  <c r="DJ62" i="4"/>
  <c r="F61" i="3"/>
  <c r="DK41" i="4"/>
  <c r="DL96" i="4"/>
  <c r="H95" i="3"/>
  <c r="AKH27" i="4"/>
  <c r="AKG27" i="4"/>
  <c r="AKK27" i="4"/>
  <c r="AKJ27" i="4"/>
  <c r="AKF27" i="4"/>
  <c r="AKI27" i="4"/>
  <c r="DM9" i="4"/>
  <c r="ADC127" i="4"/>
  <c r="DL127" i="4"/>
  <c r="H126" i="3"/>
  <c r="DM102" i="4"/>
  <c r="I101" i="3"/>
  <c r="ADC53" i="4"/>
  <c r="ADC76" i="4"/>
  <c r="DL159" i="4"/>
  <c r="H158" i="3"/>
  <c r="DJ130" i="4"/>
  <c r="F129" i="3"/>
  <c r="ADC9" i="4"/>
  <c r="ADA17" i="4"/>
  <c r="DJ102" i="4"/>
  <c r="ADA101" i="4"/>
  <c r="DK32" i="4"/>
  <c r="DL64" i="4"/>
  <c r="H63" i="3"/>
  <c r="DM18" i="4"/>
  <c r="DL21" i="4"/>
  <c r="H20" i="3"/>
  <c r="DM118" i="4"/>
  <c r="DJ116" i="4"/>
  <c r="DJ133" i="4"/>
  <c r="ADA119" i="4"/>
  <c r="DL162" i="4"/>
  <c r="H161" i="3"/>
  <c r="DL151" i="4"/>
  <c r="H150" i="3"/>
  <c r="DL17" i="4"/>
  <c r="H16" i="3"/>
  <c r="DM14" i="4"/>
  <c r="ADC130" i="4"/>
  <c r="ADA34" i="4"/>
  <c r="ADA60" i="4"/>
  <c r="DL34" i="4"/>
  <c r="H33" i="3"/>
  <c r="ADA40" i="4"/>
  <c r="DJ95" i="4"/>
  <c r="F94" i="3"/>
  <c r="DL23" i="4"/>
  <c r="H22" i="3"/>
  <c r="ADC133" i="4"/>
  <c r="DK122" i="4"/>
  <c r="G121" i="3"/>
  <c r="DJ159" i="4"/>
  <c r="CY27" i="4"/>
  <c r="DH27" i="4"/>
  <c r="AJ26" i="3"/>
  <c r="DG27" i="4"/>
  <c r="CT27" i="4"/>
  <c r="CX27" i="4"/>
  <c r="DI27" i="4"/>
  <c r="DA27" i="4"/>
  <c r="CV27" i="4"/>
  <c r="DF27" i="4"/>
  <c r="AI26" i="3"/>
  <c r="CZ27" i="4"/>
  <c r="CU27" i="4"/>
  <c r="CW27" i="4"/>
  <c r="DL79" i="4"/>
  <c r="H78" i="3"/>
  <c r="ADC87" i="4"/>
  <c r="ADA62" i="4"/>
  <c r="DK137" i="4"/>
  <c r="DM133" i="4"/>
  <c r="ADC120" i="4"/>
  <c r="DK97" i="4"/>
  <c r="G96" i="3"/>
  <c r="DK87" i="4"/>
  <c r="DL67" i="4"/>
  <c r="H66" i="3"/>
  <c r="DL58" i="4"/>
  <c r="H57" i="3"/>
  <c r="DL141" i="4"/>
  <c r="H140" i="3"/>
  <c r="ADA58" i="4"/>
  <c r="DJ29" i="4"/>
  <c r="F28" i="3"/>
  <c r="DL41" i="4"/>
  <c r="H40" i="3"/>
  <c r="ADC122" i="4"/>
  <c r="DL124" i="4"/>
  <c r="H123" i="3"/>
  <c r="ADC60" i="4"/>
  <c r="DK124" i="4"/>
  <c r="ADC11" i="4"/>
  <c r="DL95" i="4"/>
  <c r="H94" i="3"/>
  <c r="ADA53" i="4"/>
  <c r="DJ120" i="4"/>
  <c r="F119" i="3"/>
  <c r="DK33" i="4"/>
  <c r="G32" i="3"/>
  <c r="DL119" i="4"/>
  <c r="H118" i="3"/>
  <c r="ADC84" i="4"/>
  <c r="ADA31" i="4"/>
  <c r="DM89" i="4"/>
  <c r="I88" i="3"/>
  <c r="ADA51" i="4"/>
  <c r="ADC33" i="4"/>
  <c r="DM122" i="4"/>
  <c r="DJ11" i="4"/>
  <c r="F10" i="3"/>
  <c r="DM39" i="4"/>
  <c r="ADC118" i="4"/>
  <c r="ADA41" i="4"/>
  <c r="DL51" i="4"/>
  <c r="H50" i="3"/>
  <c r="DJ118" i="4"/>
  <c r="ADC78" i="4"/>
  <c r="ADC21" i="4"/>
  <c r="ADA39" i="4"/>
  <c r="DK107" i="4"/>
  <c r="ADA9" i="4"/>
  <c r="DM59" i="4"/>
  <c r="DJ23" i="4"/>
  <c r="DM144" i="4"/>
  <c r="I143" i="3"/>
  <c r="ADA21" i="4"/>
  <c r="DL144" i="4"/>
  <c r="H143" i="3"/>
  <c r="ADC97" i="4"/>
  <c r="ADA67" i="4"/>
  <c r="ADA144" i="4"/>
  <c r="ADC67" i="4"/>
  <c r="ADC160" i="4"/>
  <c r="DL31" i="4"/>
  <c r="H30" i="3"/>
  <c r="DM63" i="4"/>
  <c r="I62" i="3"/>
  <c r="ADA63" i="4"/>
  <c r="DJ65" i="4"/>
  <c r="F64" i="3"/>
  <c r="DL63" i="4"/>
  <c r="H62" i="3"/>
  <c r="DL97" i="4"/>
  <c r="H96" i="3"/>
  <c r="ADA97" i="4"/>
  <c r="ADA65" i="4"/>
  <c r="ADC31" i="4"/>
  <c r="ADC144" i="4"/>
  <c r="DK31" i="4"/>
  <c r="DJ100" i="4"/>
  <c r="F99" i="3"/>
  <c r="ADA23" i="4"/>
  <c r="ADC23" i="4"/>
  <c r="DK65" i="4"/>
  <c r="DL92" i="4"/>
  <c r="H91" i="3"/>
  <c r="DK160" i="4"/>
  <c r="ADA92" i="4"/>
  <c r="DJ63" i="4"/>
  <c r="F62" i="3"/>
  <c r="ADA160" i="4"/>
  <c r="ADC92" i="4"/>
  <c r="ADC63" i="4"/>
  <c r="DM92" i="4"/>
  <c r="ADC65" i="4"/>
  <c r="DK92" i="4"/>
  <c r="DK63" i="4"/>
  <c r="G62" i="3"/>
  <c r="DL100" i="4"/>
  <c r="H99" i="3"/>
  <c r="DJ144" i="4"/>
  <c r="F143" i="3"/>
  <c r="DM23" i="4"/>
  <c r="I22" i="3"/>
  <c r="DM65" i="4"/>
  <c r="ADC104" i="4"/>
  <c r="DM42" i="4"/>
  <c r="DK100" i="4"/>
  <c r="G99" i="3"/>
  <c r="ADA121" i="4"/>
  <c r="ADA99" i="4"/>
  <c r="ADA161" i="4"/>
  <c r="DM104" i="4"/>
  <c r="I103" i="3"/>
  <c r="DM100" i="4"/>
  <c r="I99" i="3"/>
  <c r="ADA42" i="4"/>
  <c r="ADA100" i="4"/>
  <c r="ADC100" i="4"/>
  <c r="DK121" i="4"/>
  <c r="G120" i="3"/>
  <c r="DJ148" i="4"/>
  <c r="F147" i="3"/>
  <c r="ADC148" i="4"/>
  <c r="DL148" i="4"/>
  <c r="H147" i="3"/>
  <c r="DK148" i="4"/>
  <c r="ADA148" i="4"/>
  <c r="DK117" i="4"/>
  <c r="G116" i="3"/>
  <c r="ADA117" i="4"/>
  <c r="ADA104" i="4"/>
  <c r="DL104" i="4"/>
  <c r="H103" i="3"/>
  <c r="DL121" i="4"/>
  <c r="H120" i="3"/>
  <c r="DM121" i="4"/>
  <c r="ADC99" i="4"/>
  <c r="DJ99" i="4"/>
  <c r="F98" i="3"/>
  <c r="ADC42" i="4"/>
  <c r="DJ42" i="4"/>
  <c r="F41" i="3"/>
  <c r="ADC161" i="4"/>
  <c r="DJ161" i="4"/>
  <c r="F160" i="3"/>
  <c r="DL42" i="4"/>
  <c r="H41" i="3"/>
  <c r="DK99" i="4"/>
  <c r="DM161" i="4"/>
  <c r="DL99" i="4"/>
  <c r="H98" i="3"/>
  <c r="DJ121" i="4"/>
  <c r="F120" i="3"/>
  <c r="ADC121" i="4"/>
  <c r="DM117" i="4"/>
  <c r="I116" i="3"/>
  <c r="DM99" i="4"/>
  <c r="I98" i="3"/>
  <c r="BS10" i="35"/>
  <c r="DJ117" i="4"/>
  <c r="F116" i="3"/>
  <c r="ADC117" i="4"/>
  <c r="DK161" i="4"/>
  <c r="DL161" i="4"/>
  <c r="H160" i="3"/>
  <c r="DL117" i="4"/>
  <c r="H116" i="3"/>
  <c r="DK42" i="4"/>
  <c r="G41" i="3"/>
  <c r="B13" i="46"/>
  <c r="B13" i="56"/>
  <c r="B12" i="46"/>
  <c r="B12" i="56"/>
  <c r="B11" i="46"/>
  <c r="B11" i="56"/>
  <c r="B10" i="46"/>
  <c r="B10" i="56"/>
  <c r="B9" i="46"/>
  <c r="B9" i="56"/>
  <c r="B8" i="46"/>
  <c r="B8" i="56"/>
  <c r="B7" i="46"/>
  <c r="B7" i="56"/>
  <c r="B6" i="46"/>
  <c r="B6" i="56"/>
  <c r="B5" i="46"/>
  <c r="B5" i="56"/>
  <c r="B4" i="46"/>
  <c r="B4" i="56"/>
  <c r="AE128" i="7" a="1"/>
  <c r="AI158" i="25"/>
  <c r="AI129" i="25"/>
  <c r="AI98" i="25"/>
  <c r="AI75" i="25"/>
  <c r="AI150" i="25"/>
  <c r="AI50" i="25"/>
  <c r="AI135" i="25"/>
  <c r="AI157" i="25"/>
  <c r="AI147" i="25"/>
  <c r="AI52" i="25"/>
  <c r="AI22" i="25"/>
  <c r="AI38" i="25"/>
  <c r="AI57" i="25"/>
  <c r="AI91" i="25"/>
  <c r="AI35" i="25"/>
  <c r="AI122" i="25"/>
  <c r="AI39" i="25"/>
  <c r="AI34" i="25"/>
  <c r="AI85" i="25"/>
  <c r="AI111" i="25"/>
  <c r="AI101" i="25"/>
  <c r="AI6" i="25"/>
  <c r="AI159" i="25"/>
  <c r="AI123" i="25"/>
  <c r="AI112" i="25"/>
  <c r="AI145" i="25"/>
  <c r="AI92" i="25"/>
  <c r="AI65" i="25"/>
  <c r="AI142" i="25"/>
  <c r="AI3" i="25"/>
  <c r="AI11" i="25"/>
  <c r="AI4" i="25"/>
  <c r="AI51" i="25"/>
  <c r="AI31" i="25"/>
  <c r="AI100" i="25"/>
  <c r="AI26" i="25"/>
  <c r="AI138" i="25"/>
  <c r="AI124" i="25"/>
  <c r="AI82" i="25"/>
  <c r="AI149" i="25"/>
  <c r="AI126" i="25"/>
  <c r="AI127" i="25"/>
  <c r="AI20" i="25"/>
  <c r="AI146" i="25"/>
  <c r="AI33" i="25"/>
  <c r="AI84" i="25"/>
  <c r="AI5" i="25"/>
  <c r="AI95" i="25"/>
  <c r="AI107" i="25"/>
  <c r="AI36" i="25"/>
  <c r="AI125" i="25"/>
  <c r="AI148" i="25"/>
  <c r="AI152" i="25"/>
  <c r="I27" i="4"/>
  <c r="X26" i="3"/>
  <c r="DR3" i="4"/>
  <c r="T2" i="3"/>
  <c r="G143" i="44"/>
  <c r="G4" i="44"/>
  <c r="G50" i="44"/>
  <c r="G120" i="44"/>
  <c r="G101" i="44"/>
  <c r="G125" i="44"/>
  <c r="G161" i="44"/>
  <c r="G139" i="44"/>
  <c r="G154" i="44"/>
  <c r="G145" i="44"/>
  <c r="G6" i="44"/>
  <c r="G5" i="44"/>
  <c r="G148" i="44"/>
  <c r="G8" i="44"/>
  <c r="G115" i="44"/>
  <c r="G123" i="44"/>
  <c r="G85" i="44"/>
  <c r="G90" i="44"/>
  <c r="G27" i="44"/>
  <c r="G124" i="44"/>
  <c r="G152" i="44"/>
  <c r="G53" i="44"/>
  <c r="G11" i="44"/>
  <c r="G135" i="44"/>
  <c r="G17" i="44"/>
  <c r="G97" i="44"/>
  <c r="G158" i="44"/>
  <c r="G95" i="44"/>
  <c r="G107" i="44"/>
  <c r="G140" i="44"/>
  <c r="G116" i="44"/>
  <c r="G128" i="44"/>
  <c r="G60" i="44"/>
  <c r="G75" i="44"/>
  <c r="G122" i="44"/>
  <c r="G113" i="44"/>
  <c r="G114" i="44"/>
  <c r="G47" i="44"/>
  <c r="G106" i="44"/>
  <c r="G138" i="44"/>
  <c r="G108" i="44"/>
  <c r="G46" i="44"/>
  <c r="G61" i="44"/>
  <c r="G144" i="44"/>
  <c r="G77" i="44"/>
  <c r="G3" i="44"/>
  <c r="G58" i="44"/>
  <c r="G118" i="44"/>
  <c r="G92" i="44"/>
  <c r="G91" i="44"/>
  <c r="G137" i="44"/>
  <c r="G129" i="44"/>
  <c r="G94" i="44"/>
  <c r="G134" i="44"/>
  <c r="G130" i="44"/>
  <c r="G159" i="44"/>
  <c r="G54" i="44"/>
  <c r="G149" i="44"/>
  <c r="G126" i="44"/>
  <c r="G105" i="44"/>
  <c r="G84" i="44"/>
  <c r="G117" i="44"/>
  <c r="G142" i="44"/>
  <c r="G147" i="44"/>
  <c r="G102" i="44"/>
  <c r="G25" i="44"/>
  <c r="G99" i="44"/>
  <c r="G160" i="44"/>
  <c r="G51" i="44"/>
  <c r="G93" i="44"/>
  <c r="G9" i="44"/>
  <c r="G89" i="44"/>
  <c r="G156" i="44"/>
  <c r="G155" i="44"/>
  <c r="G133" i="44"/>
  <c r="G153" i="44"/>
  <c r="G86" i="44"/>
  <c r="G48" i="44"/>
  <c r="G151" i="44"/>
  <c r="G73" i="44"/>
  <c r="G71" i="44"/>
  <c r="G104" i="44"/>
  <c r="G127" i="44"/>
  <c r="G131" i="44"/>
  <c r="G132" i="44"/>
  <c r="G49" i="44"/>
  <c r="G59" i="44"/>
  <c r="G121" i="44"/>
  <c r="G57" i="44"/>
  <c r="G150" i="44"/>
  <c r="G55" i="44"/>
  <c r="G112" i="44"/>
  <c r="G136" i="44"/>
  <c r="G141" i="44"/>
  <c r="G157" i="44"/>
  <c r="G2" i="44"/>
  <c r="G146" i="44"/>
  <c r="Q135" i="44"/>
  <c r="Q105" i="44"/>
  <c r="Q132" i="44"/>
  <c r="Q156" i="44"/>
  <c r="Q157" i="44"/>
  <c r="Q161" i="44"/>
  <c r="Q149" i="44"/>
  <c r="Q48" i="44"/>
  <c r="Q131" i="44"/>
  <c r="Q151" i="44"/>
  <c r="Q152" i="44"/>
  <c r="Q145" i="44"/>
  <c r="Q150" i="44"/>
  <c r="Q108" i="44"/>
  <c r="Q130" i="44"/>
  <c r="Q155" i="44"/>
  <c r="Q158" i="44"/>
  <c r="Q114" i="44"/>
  <c r="Q153" i="44"/>
  <c r="Q159" i="44"/>
  <c r="Q147" i="44"/>
  <c r="Q148" i="44"/>
  <c r="Q154" i="44"/>
  <c r="Q160" i="44"/>
  <c r="BC7" i="6"/>
  <c r="CD21" i="6"/>
  <c r="BU10" i="6"/>
  <c r="BU7" i="6"/>
  <c r="CB23" i="35"/>
  <c r="AS23" i="6"/>
  <c r="BU36" i="6"/>
  <c r="CD25" i="6"/>
  <c r="BL36" i="6"/>
  <c r="BC26" i="6"/>
  <c r="BU21" i="6"/>
  <c r="BL4" i="6"/>
  <c r="BC4" i="6"/>
  <c r="CD18" i="6"/>
  <c r="AS11" i="6"/>
  <c r="BC13" i="6"/>
  <c r="BL31" i="6"/>
  <c r="AS26" i="6"/>
  <c r="AS16" i="6"/>
  <c r="CD5" i="6"/>
  <c r="BU32" i="6"/>
  <c r="BU26" i="6"/>
  <c r="BU14" i="6"/>
  <c r="BU11" i="6"/>
  <c r="AS18" i="6"/>
  <c r="AS3" i="6"/>
  <c r="BC16" i="6"/>
  <c r="BC11" i="6"/>
  <c r="BU5" i="6"/>
  <c r="CD6" i="6"/>
  <c r="BC32" i="6"/>
  <c r="AS12" i="6"/>
  <c r="BU29" i="6"/>
  <c r="CD16" i="6"/>
  <c r="AS7" i="6"/>
  <c r="BU15" i="6"/>
  <c r="AS21" i="6"/>
  <c r="BL10" i="6"/>
  <c r="CD15" i="6"/>
  <c r="CD34" i="6"/>
  <c r="BU24" i="6"/>
  <c r="BC34" i="6"/>
  <c r="BL27" i="6"/>
  <c r="AS36" i="6"/>
  <c r="BL18" i="6"/>
  <c r="BL25" i="6"/>
  <c r="BL17" i="6"/>
  <c r="BU23" i="6"/>
  <c r="BC12" i="6"/>
  <c r="BU3" i="6"/>
  <c r="BL9" i="6"/>
  <c r="BU28" i="6"/>
  <c r="BL22" i="6"/>
  <c r="BU25" i="6"/>
  <c r="BC30" i="6"/>
  <c r="AS9" i="6"/>
  <c r="CD4" i="6"/>
  <c r="AS27" i="6"/>
  <c r="AS22" i="6"/>
  <c r="AS6" i="6"/>
  <c r="BC5" i="6"/>
  <c r="BU13" i="6"/>
  <c r="AS15" i="6"/>
  <c r="AS35" i="6"/>
  <c r="BC17" i="6"/>
  <c r="CD26" i="6"/>
  <c r="AS17" i="6"/>
  <c r="BL23" i="6"/>
  <c r="CD17" i="6"/>
  <c r="BU35" i="6"/>
  <c r="AS24" i="6"/>
  <c r="BU4" i="6"/>
  <c r="AS29" i="6"/>
  <c r="BC15" i="6"/>
  <c r="BU18" i="6"/>
  <c r="CD36" i="6"/>
  <c r="BL6" i="6"/>
  <c r="AS10" i="6"/>
  <c r="BL26" i="6"/>
  <c r="BU34" i="6"/>
  <c r="BC31" i="6"/>
  <c r="BL8" i="6"/>
  <c r="BU6" i="6"/>
  <c r="CD8" i="6"/>
  <c r="BL14" i="6"/>
  <c r="BC10" i="6"/>
  <c r="BL24" i="6"/>
  <c r="BL13" i="6"/>
  <c r="AS34" i="6"/>
  <c r="AS13" i="6"/>
  <c r="BL32" i="6"/>
  <c r="AS31" i="6"/>
  <c r="BC22" i="6"/>
  <c r="BC25" i="6"/>
  <c r="CD31" i="6"/>
  <c r="BU12" i="6"/>
  <c r="AS30" i="6"/>
  <c r="AS5" i="6"/>
  <c r="CD29" i="6"/>
  <c r="CD14" i="6"/>
  <c r="BC3" i="6"/>
  <c r="BC18" i="6"/>
  <c r="CD13" i="6"/>
  <c r="CD35" i="6"/>
  <c r="CD32" i="6"/>
  <c r="BU22" i="6"/>
  <c r="BL5" i="6"/>
  <c r="BU31" i="6"/>
  <c r="AS32" i="6"/>
  <c r="BC35" i="6"/>
  <c r="CD24" i="6"/>
  <c r="BC6" i="6"/>
  <c r="BL12" i="6"/>
  <c r="BC24" i="6"/>
  <c r="CD28" i="6"/>
  <c r="BC21" i="6"/>
  <c r="BL33" i="6"/>
  <c r="BU27" i="6"/>
  <c r="CD11" i="6"/>
  <c r="BL21" i="6"/>
  <c r="BC8" i="6"/>
  <c r="AS25" i="6"/>
  <c r="BC28" i="6"/>
  <c r="BL7" i="6"/>
  <c r="BU9" i="6"/>
  <c r="CD7" i="6"/>
  <c r="AS4" i="35"/>
  <c r="BU30" i="6"/>
  <c r="CD10" i="6"/>
  <c r="BU17" i="6"/>
  <c r="CD12" i="6"/>
  <c r="BC23" i="6"/>
  <c r="BC9" i="6"/>
  <c r="BC14" i="6"/>
  <c r="CD22" i="6"/>
  <c r="CD33" i="6"/>
  <c r="BL35" i="6"/>
  <c r="BL11" i="6"/>
  <c r="AS8" i="6"/>
  <c r="CD23" i="6"/>
  <c r="BU3" i="35"/>
  <c r="CB33" i="35"/>
  <c r="CB28" i="35"/>
  <c r="BA26" i="35"/>
  <c r="BA11" i="35"/>
  <c r="BJ25" i="35"/>
  <c r="BJ16" i="35"/>
  <c r="AQ6" i="35"/>
  <c r="AQ5" i="35"/>
  <c r="BJ31" i="35"/>
  <c r="BA13" i="35"/>
  <c r="AQ9" i="35"/>
  <c r="BS27" i="35"/>
  <c r="S85" i="3"/>
  <c r="S44" i="3"/>
  <c r="S76" i="3"/>
  <c r="S24" i="3"/>
  <c r="AGM27" i="4"/>
  <c r="DR161" i="4"/>
  <c r="AF160" i="3"/>
  <c r="DR149" i="4"/>
  <c r="AF148" i="3"/>
  <c r="AR148" i="3"/>
  <c r="DR101" i="4"/>
  <c r="AF100" i="3"/>
  <c r="DR46" i="4"/>
  <c r="AF45" i="3"/>
  <c r="DR21" i="4"/>
  <c r="AF20" i="3"/>
  <c r="DR42" i="4"/>
  <c r="AF41" i="3"/>
  <c r="DR88" i="4"/>
  <c r="AF87" i="3"/>
  <c r="AR87" i="3"/>
  <c r="DR40" i="4"/>
  <c r="AF39" i="3"/>
  <c r="DR129" i="4"/>
  <c r="AF128" i="3"/>
  <c r="DR30" i="4"/>
  <c r="AF29" i="3"/>
  <c r="AR29" i="3"/>
  <c r="DR156" i="4"/>
  <c r="AF155" i="3"/>
  <c r="DR118" i="4"/>
  <c r="AF117" i="3"/>
  <c r="DR100" i="4"/>
  <c r="AF99" i="3"/>
  <c r="AR99" i="3"/>
  <c r="DR117" i="4"/>
  <c r="AF116" i="3"/>
  <c r="AR116" i="3"/>
  <c r="DR107" i="4"/>
  <c r="AF106" i="3"/>
  <c r="DR84" i="4"/>
  <c r="AF83" i="3"/>
  <c r="DR44" i="4"/>
  <c r="AF43" i="3"/>
  <c r="DR132" i="4"/>
  <c r="AF131" i="3"/>
  <c r="AR131" i="3"/>
  <c r="DR145" i="4"/>
  <c r="AF144" i="3"/>
  <c r="DR18" i="4"/>
  <c r="AF17" i="3"/>
  <c r="DR99" i="4"/>
  <c r="AF98" i="3"/>
  <c r="DR121" i="4"/>
  <c r="AF120" i="3"/>
  <c r="DR92" i="4"/>
  <c r="AF91" i="3"/>
  <c r="DR131" i="4"/>
  <c r="AF130" i="3"/>
  <c r="DR128" i="4"/>
  <c r="AF127" i="3"/>
  <c r="DR158" i="4"/>
  <c r="AF157" i="3"/>
  <c r="DR75" i="4"/>
  <c r="AF74" i="3"/>
  <c r="DR74" i="4"/>
  <c r="AF73" i="3"/>
  <c r="AF2" i="3"/>
  <c r="DR61" i="4"/>
  <c r="AF60" i="3"/>
  <c r="DR119" i="4"/>
  <c r="AF118" i="3"/>
  <c r="DR4" i="4"/>
  <c r="AF3" i="3"/>
  <c r="DR38" i="4"/>
  <c r="AF37" i="3"/>
  <c r="DR157" i="4"/>
  <c r="AF156" i="3"/>
  <c r="DR25" i="4"/>
  <c r="AF24" i="3"/>
  <c r="AR24" i="3"/>
  <c r="DR140" i="4"/>
  <c r="AF139" i="3"/>
  <c r="DR85" i="4"/>
  <c r="AF84" i="3"/>
  <c r="DR71" i="4"/>
  <c r="AF70" i="3"/>
  <c r="AR70" i="3"/>
  <c r="DR73" i="4"/>
  <c r="AF72" i="3"/>
  <c r="DR66" i="4"/>
  <c r="AF65" i="3"/>
  <c r="DR98" i="4"/>
  <c r="AF97" i="3"/>
  <c r="AR97" i="3"/>
  <c r="DR135" i="4"/>
  <c r="AF134" i="3"/>
  <c r="AR134" i="3"/>
  <c r="DR50" i="4"/>
  <c r="AF49" i="3"/>
  <c r="DR94" i="4"/>
  <c r="AF93" i="3"/>
  <c r="DR102" i="4"/>
  <c r="AF101" i="3"/>
  <c r="DR53" i="4"/>
  <c r="AF52" i="3"/>
  <c r="DR150" i="4"/>
  <c r="AF149" i="3"/>
  <c r="DR122" i="4"/>
  <c r="AF121" i="3"/>
  <c r="DR16" i="4"/>
  <c r="AF15" i="3"/>
  <c r="DR139" i="4"/>
  <c r="AF138" i="3"/>
  <c r="DR154" i="4"/>
  <c r="AF153" i="3"/>
  <c r="AR153" i="3"/>
  <c r="DR126" i="4"/>
  <c r="AF125" i="3"/>
  <c r="AR125" i="3"/>
  <c r="DR70" i="4"/>
  <c r="AF69" i="3"/>
  <c r="DR159" i="4"/>
  <c r="AF158" i="3"/>
  <c r="DR151" i="4"/>
  <c r="AF150" i="3"/>
  <c r="AR150" i="3"/>
  <c r="DR8" i="4"/>
  <c r="AF7" i="3"/>
  <c r="DR104" i="4"/>
  <c r="AF103" i="3"/>
  <c r="AR103" i="3"/>
  <c r="DR26" i="4"/>
  <c r="AF25" i="3"/>
  <c r="DR89" i="4"/>
  <c r="AF88" i="3"/>
  <c r="DR54" i="4"/>
  <c r="AF53" i="3"/>
  <c r="DR109" i="4"/>
  <c r="AF108" i="3"/>
  <c r="DR142" i="4"/>
  <c r="AF141" i="3"/>
  <c r="DR49" i="4"/>
  <c r="AF48" i="3"/>
  <c r="DR152" i="4"/>
  <c r="AF151" i="3"/>
  <c r="AR151" i="3"/>
  <c r="DR36" i="4"/>
  <c r="AF35" i="3"/>
  <c r="DR35" i="4"/>
  <c r="AF34" i="3"/>
  <c r="DR22" i="4"/>
  <c r="AF21" i="3"/>
  <c r="AR21" i="3"/>
  <c r="DR62" i="4"/>
  <c r="AF61" i="3"/>
  <c r="AR61" i="3"/>
  <c r="DR124" i="4"/>
  <c r="AF123" i="3"/>
  <c r="DR60" i="4"/>
  <c r="AF59" i="3"/>
  <c r="DR20" i="4"/>
  <c r="AF19" i="3"/>
  <c r="DR136" i="4"/>
  <c r="AF135" i="3"/>
  <c r="DR114" i="4"/>
  <c r="AF113" i="3"/>
  <c r="DR111" i="4"/>
  <c r="AF110" i="3"/>
  <c r="DR153" i="4"/>
  <c r="AF152" i="3"/>
  <c r="DR123" i="4"/>
  <c r="AF122" i="3"/>
  <c r="DR86" i="4"/>
  <c r="AF85" i="3"/>
  <c r="DR45" i="4"/>
  <c r="AF44" i="3"/>
  <c r="DR31" i="4"/>
  <c r="AF30" i="3"/>
  <c r="DR68" i="4"/>
  <c r="AF67" i="3"/>
  <c r="DR72" i="4"/>
  <c r="AF71" i="3"/>
  <c r="AR71" i="3"/>
  <c r="DR77" i="4"/>
  <c r="AF76" i="3"/>
  <c r="AR76" i="3"/>
  <c r="DR120" i="4"/>
  <c r="AF119" i="3"/>
  <c r="DR32" i="4"/>
  <c r="AF31" i="3"/>
  <c r="DR125" i="4"/>
  <c r="AF124" i="3"/>
  <c r="DR147" i="4"/>
  <c r="AF146" i="3"/>
  <c r="DR143" i="4"/>
  <c r="AF142" i="3"/>
  <c r="DR63" i="4"/>
  <c r="AF62" i="3"/>
  <c r="DR79" i="4"/>
  <c r="AF78" i="3"/>
  <c r="DR146" i="4"/>
  <c r="AF145" i="3"/>
  <c r="DR105" i="4"/>
  <c r="AF104" i="3"/>
  <c r="DR115" i="4"/>
  <c r="AF114" i="3"/>
  <c r="DR137" i="4"/>
  <c r="AF136" i="3"/>
  <c r="DR52" i="4"/>
  <c r="AF51" i="3"/>
  <c r="DR5" i="4"/>
  <c r="AF4" i="3"/>
  <c r="DR90" i="4"/>
  <c r="AF89" i="3"/>
  <c r="DR69" i="4"/>
  <c r="AF68" i="3"/>
  <c r="DR65" i="4"/>
  <c r="AF64" i="3"/>
  <c r="DR28" i="4"/>
  <c r="AF27" i="3"/>
  <c r="DR41" i="4"/>
  <c r="AF40" i="3"/>
  <c r="DR59" i="4"/>
  <c r="AF58" i="3"/>
  <c r="DR10" i="4"/>
  <c r="AF9" i="3"/>
  <c r="DR162" i="4"/>
  <c r="AF161" i="3"/>
  <c r="AR161" i="3"/>
  <c r="DR106" i="4"/>
  <c r="AF105" i="3"/>
  <c r="AR105" i="3"/>
  <c r="DR141" i="4"/>
  <c r="AF140" i="3"/>
  <c r="AR140" i="3"/>
  <c r="DR81" i="4"/>
  <c r="AF80" i="3"/>
  <c r="DR23" i="4"/>
  <c r="AF22" i="3"/>
  <c r="DR155" i="4"/>
  <c r="AF154" i="3"/>
  <c r="DR116" i="4"/>
  <c r="AF115" i="3"/>
  <c r="DR17" i="4"/>
  <c r="AF16" i="3"/>
  <c r="DR103" i="4"/>
  <c r="AF102" i="3"/>
  <c r="DR6" i="4"/>
  <c r="AF5" i="3"/>
  <c r="DR127" i="4"/>
  <c r="AF126" i="3"/>
  <c r="AR126" i="3"/>
  <c r="DR9" i="4"/>
  <c r="AF8" i="3"/>
  <c r="DR134" i="4"/>
  <c r="AF133" i="3"/>
  <c r="DR15" i="4"/>
  <c r="AF14" i="3"/>
  <c r="DR87" i="4"/>
  <c r="AF86" i="3"/>
  <c r="DR108" i="4"/>
  <c r="AF107" i="3"/>
  <c r="DR58" i="4"/>
  <c r="AF57" i="3"/>
  <c r="AR57" i="3"/>
  <c r="DR133" i="4"/>
  <c r="AF132" i="3"/>
  <c r="DR138" i="4"/>
  <c r="AF137" i="3"/>
  <c r="AR137" i="3"/>
  <c r="DR67" i="4"/>
  <c r="AF66" i="3"/>
  <c r="DR78" i="4"/>
  <c r="AF77" i="3"/>
  <c r="DR51" i="4"/>
  <c r="AF50" i="3"/>
  <c r="DR91" i="4"/>
  <c r="AF90" i="3"/>
  <c r="DR13" i="4"/>
  <c r="AF12" i="3"/>
  <c r="DR95" i="4"/>
  <c r="AF94" i="3"/>
  <c r="AR94" i="3"/>
  <c r="DR39" i="4"/>
  <c r="AF38" i="3"/>
  <c r="DR130" i="4"/>
  <c r="AF129" i="3"/>
  <c r="AR129" i="3"/>
  <c r="DR64" i="4"/>
  <c r="AF63" i="3"/>
  <c r="DR55" i="4"/>
  <c r="AF54" i="3"/>
  <c r="DR93" i="4"/>
  <c r="AF92" i="3"/>
  <c r="DR33" i="4"/>
  <c r="AF32" i="3"/>
  <c r="DR29" i="4"/>
  <c r="AF28" i="3"/>
  <c r="DR160" i="4"/>
  <c r="AF159" i="3"/>
  <c r="DR47" i="4"/>
  <c r="AF46" i="3"/>
  <c r="DR48" i="4"/>
  <c r="AF47" i="3"/>
  <c r="DR83" i="4"/>
  <c r="AF82" i="3"/>
  <c r="DR14" i="4"/>
  <c r="AF13" i="3"/>
  <c r="DR34" i="4"/>
  <c r="AF33" i="3"/>
  <c r="AR33" i="3"/>
  <c r="DR19" i="4"/>
  <c r="AF18" i="3"/>
  <c r="DR56" i="4"/>
  <c r="AF55" i="3"/>
  <c r="DR97" i="4"/>
  <c r="AF96" i="3"/>
  <c r="DR96" i="4"/>
  <c r="AF95" i="3"/>
  <c r="DR144" i="4"/>
  <c r="AF143" i="3"/>
  <c r="AR143" i="3"/>
  <c r="DR37" i="4"/>
  <c r="AF36" i="3"/>
  <c r="DR82" i="4"/>
  <c r="AF81" i="3"/>
  <c r="DR76" i="4"/>
  <c r="AF75" i="3"/>
  <c r="DR12" i="4"/>
  <c r="AF11" i="3"/>
  <c r="DR148" i="4"/>
  <c r="AF147" i="3"/>
  <c r="DR11" i="4"/>
  <c r="AF10" i="3"/>
  <c r="DR7" i="4"/>
  <c r="AF6" i="3"/>
  <c r="DR110" i="4"/>
  <c r="AF109" i="3"/>
  <c r="N33" i="3"/>
  <c r="N116" i="3"/>
  <c r="N87" i="3"/>
  <c r="N161" i="3"/>
  <c r="N151" i="3"/>
  <c r="N21" i="3"/>
  <c r="N126" i="3"/>
  <c r="N61" i="3"/>
  <c r="N137" i="3"/>
  <c r="N148" i="3"/>
  <c r="N125" i="3"/>
  <c r="X109" i="3"/>
  <c r="S109" i="3"/>
  <c r="BS109" i="3"/>
  <c r="BT109" i="3"/>
  <c r="HI61" i="4"/>
  <c r="HI111" i="4"/>
  <c r="HI106" i="4"/>
  <c r="HI105" i="4"/>
  <c r="HI96" i="4"/>
  <c r="HI42" i="4"/>
  <c r="HI160" i="4"/>
  <c r="HI150" i="4"/>
  <c r="HI75" i="4"/>
  <c r="HI134" i="4"/>
  <c r="HI84" i="4"/>
  <c r="HI14" i="4"/>
  <c r="HI29" i="4"/>
  <c r="HI83" i="4"/>
  <c r="HI5" i="4"/>
  <c r="HI33" i="4"/>
  <c r="HI79" i="4"/>
  <c r="HI12" i="4"/>
  <c r="J30" i="3"/>
  <c r="Q129" i="44"/>
  <c r="HI31" i="4"/>
  <c r="J23" i="3"/>
  <c r="HI24" i="4"/>
  <c r="J89" i="3"/>
  <c r="Q106" i="44"/>
  <c r="HI90" i="4"/>
  <c r="HI91" i="4"/>
  <c r="HI15" i="4"/>
  <c r="HI87" i="4"/>
  <c r="HI124" i="4"/>
  <c r="HI50" i="4"/>
  <c r="HI125" i="4"/>
  <c r="HI116" i="4"/>
  <c r="HI141" i="4"/>
  <c r="HI59" i="4"/>
  <c r="HI55" i="4"/>
  <c r="HI155" i="4"/>
  <c r="HI8" i="4"/>
  <c r="HI11" i="4"/>
  <c r="HI67" i="4"/>
  <c r="HI154" i="4"/>
  <c r="HI115" i="4"/>
  <c r="HI72" i="4"/>
  <c r="J18" i="3"/>
  <c r="HI19" i="4"/>
  <c r="HI68" i="4"/>
  <c r="HI142" i="4"/>
  <c r="HI69" i="4"/>
  <c r="HI60" i="4"/>
  <c r="HI152" i="4"/>
  <c r="HI30" i="4"/>
  <c r="HI148" i="4"/>
  <c r="HI34" i="4"/>
  <c r="HI44" i="4"/>
  <c r="J76" i="3"/>
  <c r="HI77" i="4"/>
  <c r="HI149" i="4"/>
  <c r="HI62" i="4"/>
  <c r="HI78" i="4"/>
  <c r="HI63" i="4"/>
  <c r="HI88" i="4"/>
  <c r="HI129" i="4"/>
  <c r="HI17" i="4"/>
  <c r="HI100" i="4"/>
  <c r="J80" i="3"/>
  <c r="Q58" i="44"/>
  <c r="HI81" i="4"/>
  <c r="HI159" i="4"/>
  <c r="HI37" i="4"/>
  <c r="HI146" i="4"/>
  <c r="HI52" i="4"/>
  <c r="HI56" i="4"/>
  <c r="HI122" i="4"/>
  <c r="HI109" i="4"/>
  <c r="HI7" i="4"/>
  <c r="HI51" i="4"/>
  <c r="J39" i="3"/>
  <c r="HI40" i="4"/>
  <c r="HI110" i="4"/>
  <c r="HI95" i="4"/>
  <c r="HI21" i="4"/>
  <c r="HI136" i="4"/>
  <c r="HI108" i="4"/>
  <c r="HI46" i="4"/>
  <c r="HI35" i="4"/>
  <c r="HI36" i="4"/>
  <c r="HI135" i="4"/>
  <c r="J12" i="3"/>
  <c r="HI13" i="4"/>
  <c r="J85" i="3"/>
  <c r="Q126" i="44"/>
  <c r="HI86" i="4"/>
  <c r="J17" i="3"/>
  <c r="HI18" i="4"/>
  <c r="HI103" i="4"/>
  <c r="HI23" i="4"/>
  <c r="HI139" i="4"/>
  <c r="HI89" i="4"/>
  <c r="HI80" i="4"/>
  <c r="HI10" i="4"/>
  <c r="HI97" i="4"/>
  <c r="HI94" i="4"/>
  <c r="HI39" i="4"/>
  <c r="HI70" i="4"/>
  <c r="HI9" i="4"/>
  <c r="HI22" i="4"/>
  <c r="HI158" i="4"/>
  <c r="HI66" i="4"/>
  <c r="HI114" i="4"/>
  <c r="HI82" i="4"/>
  <c r="HI101" i="4"/>
  <c r="J101" i="3"/>
  <c r="HI102" i="4"/>
  <c r="HI57" i="4"/>
  <c r="HI119" i="4"/>
  <c r="HI76" i="4"/>
  <c r="HI147" i="4"/>
  <c r="HI161" i="4"/>
  <c r="HI151" i="4"/>
  <c r="HI98" i="4"/>
  <c r="HI92" i="4"/>
  <c r="HI107" i="4"/>
  <c r="J24" i="3"/>
  <c r="HI25" i="4"/>
  <c r="HI132" i="4"/>
  <c r="HI65" i="4"/>
  <c r="HI123" i="4"/>
  <c r="HI38" i="4"/>
  <c r="HI138" i="4"/>
  <c r="HI145" i="4"/>
  <c r="HI143" i="4"/>
  <c r="HI137" i="4"/>
  <c r="HI121" i="4"/>
  <c r="J27" i="3"/>
  <c r="HI28" i="4"/>
  <c r="HI113" i="4"/>
  <c r="HI126" i="4"/>
  <c r="HI32" i="4"/>
  <c r="HI156" i="4"/>
  <c r="HI41" i="4"/>
  <c r="HI127" i="4"/>
  <c r="HI162" i="4"/>
  <c r="HI99" i="4"/>
  <c r="HI73" i="4"/>
  <c r="HI58" i="4"/>
  <c r="HI6" i="4"/>
  <c r="HI130" i="4"/>
  <c r="HI53" i="4"/>
  <c r="HI153" i="4"/>
  <c r="HI74" i="4"/>
  <c r="HI104" i="4"/>
  <c r="HI48" i="4"/>
  <c r="HI20" i="4"/>
  <c r="J44" i="3"/>
  <c r="HI45" i="4"/>
  <c r="HI144" i="4"/>
  <c r="HI71" i="4"/>
  <c r="HI93" i="4"/>
  <c r="HI133" i="4"/>
  <c r="HI4" i="4"/>
  <c r="HI54" i="4"/>
  <c r="HI131" i="4"/>
  <c r="HI49" i="4"/>
  <c r="HI117" i="4"/>
  <c r="J63" i="3"/>
  <c r="Q71" i="44"/>
  <c r="HI64" i="4"/>
  <c r="J2" i="3"/>
  <c r="HI3" i="4"/>
  <c r="J25" i="3"/>
  <c r="HI26" i="4"/>
  <c r="HI85" i="4"/>
  <c r="HI140" i="4"/>
  <c r="HI16" i="4"/>
  <c r="HI120" i="4"/>
  <c r="HI118" i="4"/>
  <c r="HI47" i="4"/>
  <c r="HI128" i="4"/>
  <c r="HI157" i="4"/>
  <c r="ADD27" i="4"/>
  <c r="DN27" i="4"/>
  <c r="S66" i="3"/>
  <c r="S86" i="3"/>
  <c r="S94" i="3"/>
  <c r="S18" i="3"/>
  <c r="S159" i="3"/>
  <c r="S38" i="3"/>
  <c r="S97" i="3"/>
  <c r="S14" i="3"/>
  <c r="S22" i="3"/>
  <c r="BL18" i="35"/>
  <c r="S73" i="3"/>
  <c r="AS13" i="35"/>
  <c r="S57" i="3"/>
  <c r="S104" i="3"/>
  <c r="S95" i="3"/>
  <c r="BU27" i="35"/>
  <c r="S77" i="3"/>
  <c r="S46" i="3"/>
  <c r="S100" i="3"/>
  <c r="S118" i="3"/>
  <c r="S45" i="3"/>
  <c r="S96" i="3"/>
  <c r="S92" i="3"/>
  <c r="S23" i="3"/>
  <c r="S87" i="3"/>
  <c r="S135" i="3"/>
  <c r="S105" i="3"/>
  <c r="S107" i="3"/>
  <c r="S62" i="3"/>
  <c r="R129" i="3"/>
  <c r="S129" i="3"/>
  <c r="R49" i="3"/>
  <c r="S49" i="3"/>
  <c r="R29" i="3"/>
  <c r="S29" i="3"/>
  <c r="S98" i="3"/>
  <c r="R13" i="3"/>
  <c r="S13" i="3"/>
  <c r="R154" i="3"/>
  <c r="S154" i="3"/>
  <c r="S60" i="3"/>
  <c r="R5" i="3"/>
  <c r="S5" i="3"/>
  <c r="R20" i="3"/>
  <c r="S20" i="3"/>
  <c r="S41" i="3"/>
  <c r="S84" i="3"/>
  <c r="S3" i="3"/>
  <c r="S89" i="3"/>
  <c r="R127" i="3"/>
  <c r="S127" i="3"/>
  <c r="S150" i="3"/>
  <c r="R11" i="3"/>
  <c r="S11" i="3"/>
  <c r="R53" i="3"/>
  <c r="S53" i="3"/>
  <c r="R19" i="3"/>
  <c r="S19" i="3"/>
  <c r="S27" i="3"/>
  <c r="R50" i="3"/>
  <c r="S50" i="3"/>
  <c r="S134" i="3"/>
  <c r="S140" i="3"/>
  <c r="S69" i="3"/>
  <c r="R37" i="3"/>
  <c r="S37" i="3"/>
  <c r="S99" i="3"/>
  <c r="R35" i="3"/>
  <c r="S35" i="3"/>
  <c r="R102" i="3"/>
  <c r="S102" i="3"/>
  <c r="S72" i="3"/>
  <c r="S52" i="3"/>
  <c r="R110" i="3"/>
  <c r="S110" i="3"/>
  <c r="S59" i="3"/>
  <c r="R143" i="3"/>
  <c r="S143" i="3"/>
  <c r="R137" i="3"/>
  <c r="S137" i="3"/>
  <c r="S78" i="3"/>
  <c r="S117" i="3"/>
  <c r="R155" i="3"/>
  <c r="S155" i="3"/>
  <c r="S79" i="3"/>
  <c r="S83" i="3"/>
  <c r="R90" i="3"/>
  <c r="S90" i="3"/>
  <c r="S151" i="3"/>
  <c r="R114" i="3"/>
  <c r="S114" i="3"/>
  <c r="R131" i="3"/>
  <c r="S131" i="3"/>
  <c r="S7" i="3"/>
  <c r="R149" i="3"/>
  <c r="S149" i="3"/>
  <c r="S67" i="3"/>
  <c r="S54" i="3"/>
  <c r="R144" i="3"/>
  <c r="S144" i="3"/>
  <c r="R65" i="3"/>
  <c r="R32" i="3"/>
  <c r="S32" i="3"/>
  <c r="R55" i="3"/>
  <c r="S55" i="3"/>
  <c r="S141" i="3"/>
  <c r="S48" i="3"/>
  <c r="R58" i="3"/>
  <c r="S58" i="3"/>
  <c r="R142" i="3"/>
  <c r="S142" i="3"/>
  <c r="S25" i="3"/>
  <c r="R112" i="3"/>
  <c r="S112" i="3"/>
  <c r="S39" i="3"/>
  <c r="S64" i="3"/>
  <c r="R6" i="3"/>
  <c r="S6" i="3"/>
  <c r="R61" i="3"/>
  <c r="S61" i="3"/>
  <c r="R125" i="3"/>
  <c r="S125" i="3"/>
  <c r="S113" i="3"/>
  <c r="R93" i="3"/>
  <c r="S93" i="3"/>
  <c r="R16" i="3"/>
  <c r="S16" i="3"/>
  <c r="S68" i="3"/>
  <c r="R21" i="3"/>
  <c r="S21" i="3"/>
  <c r="S8" i="3"/>
  <c r="S121" i="3"/>
  <c r="S75" i="3"/>
  <c r="R40" i="3"/>
  <c r="S40" i="3"/>
  <c r="R138" i="3"/>
  <c r="S138" i="3"/>
  <c r="S80" i="3"/>
  <c r="S124" i="3"/>
  <c r="S103" i="3"/>
  <c r="S34" i="3"/>
  <c r="R15" i="3"/>
  <c r="S15" i="3"/>
  <c r="R28" i="3"/>
  <c r="S28" i="3"/>
  <c r="R12" i="3"/>
  <c r="S12" i="3"/>
  <c r="R74" i="3"/>
  <c r="S74" i="3"/>
  <c r="R148" i="3"/>
  <c r="S148" i="3"/>
  <c r="S115" i="3"/>
  <c r="S91" i="3"/>
  <c r="S160" i="3"/>
  <c r="S4" i="3"/>
  <c r="R133" i="3"/>
  <c r="S133" i="3"/>
  <c r="S71" i="3"/>
  <c r="S153" i="3"/>
  <c r="S128" i="3"/>
  <c r="S147" i="3"/>
  <c r="R132" i="3"/>
  <c r="S132" i="3"/>
  <c r="R119" i="3"/>
  <c r="S119" i="3"/>
  <c r="R130" i="3"/>
  <c r="S130" i="3"/>
  <c r="S157" i="3"/>
  <c r="S31" i="3"/>
  <c r="R47" i="3"/>
  <c r="S47" i="3"/>
  <c r="S156" i="3"/>
  <c r="S158" i="3"/>
  <c r="R108" i="3"/>
  <c r="S108" i="3"/>
  <c r="S136" i="3"/>
  <c r="S139" i="3"/>
  <c r="R82" i="3"/>
  <c r="S82" i="3"/>
  <c r="R146" i="3"/>
  <c r="S146" i="3"/>
  <c r="S36" i="3"/>
  <c r="R88" i="3"/>
  <c r="S88" i="3"/>
  <c r="S116" i="3"/>
  <c r="S63" i="3"/>
  <c r="S51" i="3"/>
  <c r="S30" i="3"/>
  <c r="S123" i="3"/>
  <c r="R43" i="3"/>
  <c r="S43" i="3"/>
  <c r="S17" i="3"/>
  <c r="S120" i="3"/>
  <c r="S33" i="3"/>
  <c r="S161" i="3"/>
  <c r="S145" i="3"/>
  <c r="S122" i="3"/>
  <c r="S2" i="3"/>
  <c r="S101" i="3"/>
  <c r="S81" i="3"/>
  <c r="R106" i="3"/>
  <c r="S106" i="3"/>
  <c r="S56" i="3"/>
  <c r="R126" i="3"/>
  <c r="S126" i="3"/>
  <c r="R70" i="3"/>
  <c r="S70" i="3"/>
  <c r="S9" i="3"/>
  <c r="R39" i="3"/>
  <c r="R41" i="3"/>
  <c r="R159" i="3"/>
  <c r="R34" i="3"/>
  <c r="BL7" i="35"/>
  <c r="R66" i="3"/>
  <c r="R94" i="3"/>
  <c r="R151" i="3"/>
  <c r="R73" i="3"/>
  <c r="R57" i="3"/>
  <c r="R122" i="3"/>
  <c r="R117" i="3"/>
  <c r="CD5" i="35"/>
  <c r="BL35" i="35"/>
  <c r="AS9" i="35"/>
  <c r="AS24" i="35"/>
  <c r="R46" i="3"/>
  <c r="R113" i="3"/>
  <c r="R75" i="3"/>
  <c r="R3" i="3"/>
  <c r="R140" i="3"/>
  <c r="R48" i="3"/>
  <c r="R139" i="3"/>
  <c r="R135" i="3"/>
  <c r="R78" i="3"/>
  <c r="R161" i="3"/>
  <c r="R14" i="3"/>
  <c r="R84" i="3"/>
  <c r="BC6" i="35"/>
  <c r="R63" i="3"/>
  <c r="R123" i="3"/>
  <c r="R89" i="3"/>
  <c r="R8" i="3"/>
  <c r="BL34" i="35"/>
  <c r="BU29" i="35"/>
  <c r="BU31" i="35"/>
  <c r="AS33" i="35"/>
  <c r="R17" i="3"/>
  <c r="R105" i="3"/>
  <c r="CD35" i="35"/>
  <c r="BU25" i="35"/>
  <c r="R147" i="3"/>
  <c r="CD33" i="35"/>
  <c r="BL9" i="35"/>
  <c r="BU18" i="35"/>
  <c r="R86" i="3"/>
  <c r="R120" i="3"/>
  <c r="R38" i="3"/>
  <c r="AS8" i="35"/>
  <c r="BU9" i="35"/>
  <c r="R107" i="3"/>
  <c r="R157" i="3"/>
  <c r="R124" i="3"/>
  <c r="R97" i="3"/>
  <c r="R79" i="3"/>
  <c r="BU28" i="35"/>
  <c r="BL27" i="35"/>
  <c r="R115" i="3"/>
  <c r="CD18" i="35"/>
  <c r="BC15" i="35"/>
  <c r="BC13" i="35"/>
  <c r="R31" i="3"/>
  <c r="R160" i="3"/>
  <c r="R62" i="3"/>
  <c r="R83" i="3"/>
  <c r="BC31" i="35"/>
  <c r="R95" i="3"/>
  <c r="R87" i="3"/>
  <c r="R22" i="3"/>
  <c r="BU6" i="35"/>
  <c r="R59" i="3"/>
  <c r="R9" i="3"/>
  <c r="R30" i="3"/>
  <c r="BL6" i="35"/>
  <c r="R2" i="3"/>
  <c r="R136" i="3"/>
  <c r="BU24" i="35"/>
  <c r="CD25" i="35"/>
  <c r="R150" i="3"/>
  <c r="BC30" i="35"/>
  <c r="R128" i="3"/>
  <c r="R68" i="3"/>
  <c r="R69" i="3"/>
  <c r="CD4" i="35"/>
  <c r="R98" i="3"/>
  <c r="R67" i="3"/>
  <c r="R116" i="3"/>
  <c r="BL13" i="35"/>
  <c r="R72" i="3"/>
  <c r="R23" i="3"/>
  <c r="BL14" i="35"/>
  <c r="R141" i="3"/>
  <c r="R54" i="3"/>
  <c r="CD21" i="35"/>
  <c r="R121" i="3"/>
  <c r="BU36" i="35"/>
  <c r="R10" i="3"/>
  <c r="R156" i="3"/>
  <c r="BL23" i="35"/>
  <c r="R158" i="3"/>
  <c r="BL12" i="35"/>
  <c r="R45" i="3"/>
  <c r="R96" i="3"/>
  <c r="R145" i="3"/>
  <c r="R7" i="3"/>
  <c r="CD8" i="35"/>
  <c r="R104" i="3"/>
  <c r="R99" i="3"/>
  <c r="R60" i="3"/>
  <c r="R77" i="3"/>
  <c r="R91" i="3"/>
  <c r="R71" i="3"/>
  <c r="R4" i="3"/>
  <c r="CD36" i="35"/>
  <c r="BC24" i="35"/>
  <c r="BL11" i="35"/>
  <c r="R36" i="3"/>
  <c r="R64" i="3"/>
  <c r="R52" i="3"/>
  <c r="R134" i="3"/>
  <c r="R100" i="3"/>
  <c r="R118" i="3"/>
  <c r="R81" i="3"/>
  <c r="R33" i="3"/>
  <c r="R51" i="3"/>
  <c r="R153" i="3"/>
  <c r="R92" i="3"/>
  <c r="R56" i="3"/>
  <c r="R103" i="3"/>
  <c r="R152" i="3"/>
  <c r="R24" i="3"/>
  <c r="P27" i="3"/>
  <c r="R27" i="3"/>
  <c r="T80" i="3"/>
  <c r="R80" i="3"/>
  <c r="O101" i="3"/>
  <c r="R101" i="3"/>
  <c r="O18" i="3"/>
  <c r="R18" i="3"/>
  <c r="P25" i="3"/>
  <c r="R25" i="3"/>
  <c r="O85" i="3"/>
  <c r="R85" i="3"/>
  <c r="O44" i="3"/>
  <c r="R44" i="3"/>
  <c r="R76" i="3"/>
  <c r="BU17" i="35"/>
  <c r="BL32" i="35"/>
  <c r="AS5" i="35"/>
  <c r="CD6" i="35"/>
  <c r="BU33" i="35"/>
  <c r="AS35" i="35"/>
  <c r="BL8" i="35"/>
  <c r="BC33" i="35"/>
  <c r="CD10" i="35"/>
  <c r="AS26" i="35"/>
  <c r="AS29" i="35"/>
  <c r="DT27" i="4"/>
  <c r="AH26" i="3"/>
  <c r="CD27" i="35"/>
  <c r="CD32" i="35"/>
  <c r="BU14" i="35"/>
  <c r="AS34" i="35"/>
  <c r="BL15" i="35"/>
  <c r="BU21" i="35"/>
  <c r="CD17" i="35"/>
  <c r="BC14" i="35"/>
  <c r="CD16" i="35"/>
  <c r="BU34" i="35"/>
  <c r="BU15" i="35"/>
  <c r="CD26" i="35"/>
  <c r="CD11" i="35"/>
  <c r="BC29" i="35"/>
  <c r="CD30" i="35"/>
  <c r="BC26" i="35"/>
  <c r="CD28" i="35"/>
  <c r="BC11" i="35"/>
  <c r="AS3" i="35"/>
  <c r="BL3" i="35"/>
  <c r="CD3" i="35"/>
  <c r="BU26" i="35"/>
  <c r="CD31" i="35"/>
  <c r="AS17" i="35"/>
  <c r="BU16" i="35"/>
  <c r="AS12" i="35"/>
  <c r="BL16" i="35"/>
  <c r="CD24" i="35"/>
  <c r="BL29" i="35"/>
  <c r="BC17" i="35"/>
  <c r="BC22" i="35"/>
  <c r="CD22" i="35"/>
  <c r="CD7" i="35"/>
  <c r="BL24" i="35"/>
  <c r="BC27" i="35"/>
  <c r="CD29" i="35"/>
  <c r="BC4" i="35"/>
  <c r="BL26" i="35"/>
  <c r="CD14" i="35"/>
  <c r="BU22" i="35"/>
  <c r="BU11" i="35"/>
  <c r="BC21" i="35"/>
  <c r="AS32" i="35"/>
  <c r="CD15" i="35"/>
  <c r="BC34" i="35"/>
  <c r="CD13" i="35"/>
  <c r="AS28" i="35"/>
  <c r="CD34" i="35"/>
  <c r="BC28" i="35"/>
  <c r="BC9" i="35"/>
  <c r="BC23" i="35"/>
  <c r="BU32" i="35"/>
  <c r="BU12" i="35"/>
  <c r="BL21" i="35"/>
  <c r="CD23" i="35"/>
  <c r="AS30" i="35"/>
  <c r="AS23" i="35"/>
  <c r="BL25" i="35"/>
  <c r="BC7" i="35"/>
  <c r="CD12" i="35"/>
  <c r="BU5" i="35"/>
  <c r="BC25" i="35"/>
  <c r="BC32" i="35"/>
  <c r="BU13" i="35"/>
  <c r="BC35" i="35"/>
  <c r="AS31" i="35"/>
  <c r="AS27" i="35"/>
  <c r="BL28" i="35"/>
  <c r="BC18" i="35"/>
  <c r="BL36" i="35"/>
  <c r="DP27" i="4"/>
  <c r="L26" i="3"/>
  <c r="AS25" i="35"/>
  <c r="BU35" i="35"/>
  <c r="AS16" i="35"/>
  <c r="AS14" i="35"/>
  <c r="BL4" i="35"/>
  <c r="CD9" i="35"/>
  <c r="BC36" i="35"/>
  <c r="AS6" i="35"/>
  <c r="BL31" i="35"/>
  <c r="AS22" i="35"/>
  <c r="BU30" i="35"/>
  <c r="BL30" i="35"/>
  <c r="BL22" i="35"/>
  <c r="BC12" i="35"/>
  <c r="BU4" i="35"/>
  <c r="BC10" i="35"/>
  <c r="AS10" i="35"/>
  <c r="BC8" i="35"/>
  <c r="AS36" i="35"/>
  <c r="BC3" i="35"/>
  <c r="DO27" i="4"/>
  <c r="K26" i="3"/>
  <c r="BL33" i="35"/>
  <c r="BC5" i="35"/>
  <c r="BU23" i="35"/>
  <c r="AS21" i="35"/>
  <c r="BI4" i="35"/>
  <c r="CA25" i="35"/>
  <c r="F143" i="25"/>
  <c r="CA3" i="35"/>
  <c r="CA9" i="35"/>
  <c r="F119" i="25"/>
  <c r="CA23" i="35"/>
  <c r="AP36" i="35"/>
  <c r="BI26" i="35"/>
  <c r="F145" i="25"/>
  <c r="F129" i="25"/>
  <c r="F41" i="25"/>
  <c r="BI24" i="35"/>
  <c r="AZ10" i="35"/>
  <c r="F72" i="25"/>
  <c r="BR25" i="35"/>
  <c r="BR36" i="35"/>
  <c r="BR24" i="35"/>
  <c r="CA28" i="35"/>
  <c r="CA4" i="35"/>
  <c r="BR4" i="35"/>
  <c r="AP21" i="35"/>
  <c r="BR28" i="35"/>
  <c r="BI29" i="35"/>
  <c r="CA36" i="35"/>
  <c r="CA31" i="35"/>
  <c r="AZ7" i="35"/>
  <c r="AP31" i="35"/>
  <c r="F136" i="25"/>
  <c r="BI35" i="35"/>
  <c r="BR14" i="35"/>
  <c r="AZ31" i="35"/>
  <c r="AZ32" i="35"/>
  <c r="BI7" i="35"/>
  <c r="BI23" i="35"/>
  <c r="AP30" i="35"/>
  <c r="F128" i="25"/>
  <c r="CA8" i="35"/>
  <c r="CA35" i="35"/>
  <c r="AP3" i="35"/>
  <c r="BI12" i="35"/>
  <c r="CA13" i="35"/>
  <c r="BI30" i="35"/>
  <c r="F36" i="25"/>
  <c r="BI22" i="35"/>
  <c r="CA10" i="35"/>
  <c r="AZ8" i="35"/>
  <c r="BR13" i="35"/>
  <c r="AZ11" i="35"/>
  <c r="CA27" i="35"/>
  <c r="AZ6" i="35"/>
  <c r="BI36" i="35"/>
  <c r="F19" i="25"/>
  <c r="BR26" i="35"/>
  <c r="BR18" i="35"/>
  <c r="F37" i="25"/>
  <c r="BI32" i="35"/>
  <c r="BR17" i="35"/>
  <c r="CA16" i="35"/>
  <c r="CA18" i="35"/>
  <c r="BI8" i="35"/>
  <c r="BI15" i="35"/>
  <c r="BI25" i="35"/>
  <c r="AZ34" i="35"/>
  <c r="F33" i="25"/>
  <c r="F32" i="25"/>
  <c r="AZ17" i="35"/>
  <c r="CA29" i="35"/>
  <c r="F62" i="25"/>
  <c r="CA15" i="35"/>
  <c r="BI13" i="35"/>
  <c r="AP32" i="35"/>
  <c r="AP8" i="35"/>
  <c r="BR5" i="35"/>
  <c r="BI6" i="35"/>
  <c r="BR15" i="35"/>
  <c r="BR6" i="35"/>
  <c r="F63" i="25"/>
  <c r="F118" i="25"/>
  <c r="AP7" i="35"/>
  <c r="F138" i="25"/>
  <c r="AZ26" i="35"/>
  <c r="AP22" i="35"/>
  <c r="CA22" i="35"/>
  <c r="AP13" i="35"/>
  <c r="F64" i="25"/>
  <c r="BI9" i="35"/>
  <c r="AZ36" i="35"/>
  <c r="BR31" i="35"/>
  <c r="BI18" i="35"/>
  <c r="CA30" i="35"/>
  <c r="AZ12" i="35"/>
  <c r="AP14" i="35"/>
  <c r="BR23" i="35"/>
  <c r="BI3" i="35"/>
  <c r="CA26" i="35"/>
  <c r="BR21" i="35"/>
  <c r="AP33" i="35"/>
  <c r="AP29" i="35"/>
  <c r="F31" i="25"/>
  <c r="AZ15" i="35"/>
  <c r="AZ27" i="35"/>
  <c r="CA17" i="35"/>
  <c r="AP4" i="35"/>
  <c r="AP16" i="35"/>
  <c r="BI21" i="35"/>
  <c r="AP26" i="35"/>
  <c r="F67" i="25"/>
  <c r="AP27" i="35"/>
  <c r="AZ25" i="35"/>
  <c r="AZ9" i="35"/>
  <c r="AZ28" i="35"/>
  <c r="F142" i="25"/>
  <c r="AZ30" i="35"/>
  <c r="F42" i="25"/>
  <c r="CA11" i="35"/>
  <c r="F110" i="25"/>
  <c r="AP10" i="35"/>
  <c r="AZ5" i="35"/>
  <c r="BR16" i="35"/>
  <c r="F45" i="25"/>
  <c r="BI16" i="35"/>
  <c r="F135" i="25"/>
  <c r="AZ23" i="35"/>
  <c r="AP6" i="35"/>
  <c r="AP17" i="35"/>
  <c r="AZ33" i="35"/>
  <c r="AZ14" i="35"/>
  <c r="F153" i="25"/>
  <c r="BR27" i="35"/>
  <c r="F120" i="25"/>
  <c r="BI27" i="35"/>
  <c r="CA33" i="35"/>
  <c r="CA7" i="35"/>
  <c r="BI33" i="35"/>
  <c r="BR11" i="35"/>
  <c r="BR29" i="35"/>
  <c r="AP12" i="35"/>
  <c r="F104" i="25"/>
  <c r="AP9" i="35"/>
  <c r="CA5" i="35"/>
  <c r="BR9" i="35"/>
  <c r="F101" i="25"/>
  <c r="AP35" i="35"/>
  <c r="AP28" i="35"/>
  <c r="F58" i="25"/>
  <c r="BR3" i="35"/>
  <c r="F14" i="25"/>
  <c r="AP5" i="35"/>
  <c r="BI34" i="35"/>
  <c r="AZ18" i="35"/>
  <c r="AZ21" i="35"/>
  <c r="CA21" i="35"/>
  <c r="F87" i="25"/>
  <c r="AZ22" i="35"/>
  <c r="BI11" i="35"/>
  <c r="AZ24" i="35"/>
  <c r="F44" i="25"/>
  <c r="BI28" i="35"/>
  <c r="AP24" i="35"/>
  <c r="F105" i="25"/>
  <c r="BI14" i="35"/>
  <c r="DQ27" i="4"/>
  <c r="F158" i="3"/>
  <c r="AI151" i="25"/>
  <c r="I8" i="3"/>
  <c r="CB29" i="35"/>
  <c r="I119" i="3"/>
  <c r="I136" i="3"/>
  <c r="I14" i="3"/>
  <c r="I77" i="3"/>
  <c r="F68" i="3"/>
  <c r="I154" i="3"/>
  <c r="F117" i="3"/>
  <c r="F101" i="3"/>
  <c r="F2" i="3"/>
  <c r="G59" i="3"/>
  <c r="BA14" i="6"/>
  <c r="F48" i="3"/>
  <c r="I144" i="3"/>
  <c r="G64" i="3"/>
  <c r="AQ26" i="6"/>
  <c r="G16" i="3"/>
  <c r="BJ18" i="6"/>
  <c r="I28" i="3"/>
  <c r="G2" i="3"/>
  <c r="BA23" i="6"/>
  <c r="I104" i="3"/>
  <c r="BS11" i="35"/>
  <c r="I36" i="3"/>
  <c r="I3" i="3"/>
  <c r="G19" i="3"/>
  <c r="BS13" i="6"/>
  <c r="F128" i="3"/>
  <c r="F102" i="3"/>
  <c r="I120" i="3"/>
  <c r="BS14" i="35"/>
  <c r="G91" i="3"/>
  <c r="BJ9" i="6"/>
  <c r="F52" i="3"/>
  <c r="F39" i="3"/>
  <c r="AI28" i="25"/>
  <c r="F113" i="3"/>
  <c r="I93" i="3"/>
  <c r="I5" i="3"/>
  <c r="BJ36" i="35"/>
  <c r="G142" i="3"/>
  <c r="BS22" i="6"/>
  <c r="F121" i="3"/>
  <c r="I122" i="3"/>
  <c r="DS73" i="4"/>
  <c r="F72" i="3"/>
  <c r="AI110" i="25"/>
  <c r="G54" i="3"/>
  <c r="CB27" i="6"/>
  <c r="I41" i="3"/>
  <c r="AQ36" i="35"/>
  <c r="I106" i="3"/>
  <c r="G146" i="3"/>
  <c r="CB5" i="6"/>
  <c r="I44" i="3"/>
  <c r="I4" i="3"/>
  <c r="AQ13" i="35"/>
  <c r="DS5" i="4"/>
  <c r="F4" i="3"/>
  <c r="G130" i="3"/>
  <c r="CB28" i="6"/>
  <c r="G15" i="3"/>
  <c r="BA24" i="6"/>
  <c r="F114" i="3"/>
  <c r="AI128" i="25"/>
  <c r="I50" i="3"/>
  <c r="CB11" i="35"/>
  <c r="F46" i="3"/>
  <c r="AI71" i="25"/>
  <c r="F13" i="3"/>
  <c r="AI9" i="25"/>
  <c r="I96" i="3"/>
  <c r="I52" i="3"/>
  <c r="F157" i="3"/>
  <c r="AI156" i="25"/>
  <c r="I46" i="3"/>
  <c r="BJ33" i="35"/>
  <c r="F145" i="3"/>
  <c r="F7" i="3"/>
  <c r="G47" i="3"/>
  <c r="BJ16" i="6"/>
  <c r="I91" i="3"/>
  <c r="AQ12" i="35"/>
  <c r="I135" i="3"/>
  <c r="F44" i="3"/>
  <c r="F133" i="3"/>
  <c r="AI115" i="25"/>
  <c r="F136" i="3"/>
  <c r="DS74" i="4"/>
  <c r="AG73" i="3"/>
  <c r="F73" i="3"/>
  <c r="AI88" i="25"/>
  <c r="F59" i="3"/>
  <c r="AI30" i="25"/>
  <c r="I85" i="3"/>
  <c r="BS7" i="35"/>
  <c r="F53" i="3"/>
  <c r="I54" i="3"/>
  <c r="F60" i="3"/>
  <c r="AI108" i="25"/>
  <c r="F55" i="3"/>
  <c r="AI24" i="25"/>
  <c r="F156" i="3"/>
  <c r="AI130" i="25"/>
  <c r="I160" i="3"/>
  <c r="BA8" i="35"/>
  <c r="DS133" i="4"/>
  <c r="AG132" i="3"/>
  <c r="F132" i="3"/>
  <c r="I31" i="3"/>
  <c r="G43" i="3"/>
  <c r="BJ35" i="6"/>
  <c r="I82" i="3"/>
  <c r="F31" i="3"/>
  <c r="G35" i="3"/>
  <c r="BA36" i="6"/>
  <c r="G10" i="3"/>
  <c r="BA31" i="6"/>
  <c r="I83" i="3"/>
  <c r="H112" i="3"/>
  <c r="BR22" i="35"/>
  <c r="I9" i="3"/>
  <c r="F30" i="3"/>
  <c r="AI104" i="25"/>
  <c r="G49" i="3"/>
  <c r="F47" i="3"/>
  <c r="AI47" i="25"/>
  <c r="G98" i="3"/>
  <c r="BJ33" i="6"/>
  <c r="G30" i="3"/>
  <c r="I38" i="3"/>
  <c r="F115" i="3"/>
  <c r="AI37" i="25"/>
  <c r="G40" i="3"/>
  <c r="AQ15" i="6"/>
  <c r="DS78" i="4"/>
  <c r="AG77" i="3"/>
  <c r="F77" i="3"/>
  <c r="AI78" i="25"/>
  <c r="G157" i="3"/>
  <c r="I80" i="3"/>
  <c r="I7" i="3"/>
  <c r="DS36" i="4"/>
  <c r="AG35" i="3"/>
  <c r="F35" i="3"/>
  <c r="F154" i="3"/>
  <c r="AI155" i="25"/>
  <c r="F69" i="3"/>
  <c r="AI60" i="25"/>
  <c r="I64" i="3"/>
  <c r="F22" i="3"/>
  <c r="AI19" i="25"/>
  <c r="G86" i="3"/>
  <c r="BS31" i="6"/>
  <c r="G133" i="3"/>
  <c r="CB15" i="6"/>
  <c r="G75" i="3"/>
  <c r="BS5" i="6"/>
  <c r="I115" i="3"/>
  <c r="I12" i="3"/>
  <c r="G73" i="3"/>
  <c r="AQ35" i="6"/>
  <c r="G23" i="3"/>
  <c r="AQ33" i="6"/>
  <c r="F67" i="3"/>
  <c r="AI69" i="25"/>
  <c r="G154" i="3"/>
  <c r="AQ27" i="6"/>
  <c r="DS140" i="4"/>
  <c r="AG139" i="3"/>
  <c r="F139" i="3"/>
  <c r="F37" i="3"/>
  <c r="AI8" i="25"/>
  <c r="I27" i="3"/>
  <c r="I58" i="3"/>
  <c r="BS17" i="35"/>
  <c r="I117" i="3"/>
  <c r="BS34" i="35"/>
  <c r="G108" i="3"/>
  <c r="BA18" i="6"/>
  <c r="F92" i="3"/>
  <c r="F80" i="3"/>
  <c r="AI46" i="25"/>
  <c r="F51" i="3"/>
  <c r="AI45" i="25"/>
  <c r="G124" i="3"/>
  <c r="BJ25" i="6"/>
  <c r="AF23" i="3"/>
  <c r="H23" i="3"/>
  <c r="BR12" i="35"/>
  <c r="DS150" i="4"/>
  <c r="AG149" i="3"/>
  <c r="F149" i="3"/>
  <c r="AI153" i="25"/>
  <c r="F38" i="3"/>
  <c r="G144" i="3"/>
  <c r="BJ14" i="6"/>
  <c r="F18" i="3"/>
  <c r="F9" i="3"/>
  <c r="I124" i="3"/>
  <c r="I102" i="3"/>
  <c r="I112" i="3"/>
  <c r="G27" i="3"/>
  <c r="CB29" i="6"/>
  <c r="I121" i="3"/>
  <c r="DS35" i="4"/>
  <c r="AG34" i="3"/>
  <c r="F34" i="3"/>
  <c r="DS4" i="4"/>
  <c r="AG3" i="3"/>
  <c r="F3" i="3"/>
  <c r="AI62" i="25"/>
  <c r="G102" i="3"/>
  <c r="AQ34" i="6"/>
  <c r="G160" i="3"/>
  <c r="BJ10" i="6"/>
  <c r="G123" i="3"/>
  <c r="AQ13" i="6"/>
  <c r="I132" i="3"/>
  <c r="I17" i="3"/>
  <c r="G20" i="3"/>
  <c r="BA35" i="6"/>
  <c r="F14" i="3"/>
  <c r="AI7" i="25"/>
  <c r="G109" i="3"/>
  <c r="F100" i="3"/>
  <c r="AI134" i="25"/>
  <c r="G6" i="3"/>
  <c r="I48" i="3"/>
  <c r="G100" i="3"/>
  <c r="I90" i="3"/>
  <c r="F152" i="3"/>
  <c r="I60" i="3"/>
  <c r="I114" i="3"/>
  <c r="G106" i="3"/>
  <c r="BA12" i="6"/>
  <c r="G136" i="3"/>
  <c r="G11" i="3"/>
  <c r="BJ21" i="6"/>
  <c r="G78" i="3"/>
  <c r="BA22" i="6"/>
  <c r="I89" i="3"/>
  <c r="F25" i="3"/>
  <c r="F88" i="3"/>
  <c r="G122" i="3"/>
  <c r="BJ8" i="6"/>
  <c r="G82" i="3"/>
  <c r="BJ12" i="6"/>
  <c r="F122" i="3"/>
  <c r="AI68" i="25"/>
  <c r="F85" i="3"/>
  <c r="G141" i="3"/>
  <c r="BA26" i="6"/>
  <c r="F155" i="3"/>
  <c r="AI117" i="25"/>
  <c r="G159" i="3"/>
  <c r="G31" i="3"/>
  <c r="I32" i="3"/>
  <c r="I51" i="3"/>
  <c r="BJ14" i="35"/>
  <c r="I55" i="3"/>
  <c r="AF56" i="3"/>
  <c r="H56" i="3"/>
  <c r="BI31" i="35"/>
  <c r="F8" i="3"/>
  <c r="F135" i="3"/>
  <c r="G44" i="3"/>
  <c r="BJ31" i="6"/>
  <c r="I113" i="3"/>
  <c r="BS33" i="35"/>
  <c r="I66" i="3"/>
  <c r="I43" i="3"/>
  <c r="G138" i="3"/>
  <c r="BS16" i="6"/>
  <c r="I23" i="3"/>
  <c r="I138" i="3"/>
  <c r="I128" i="3"/>
  <c r="AQ29" i="35"/>
  <c r="G127" i="3"/>
  <c r="G74" i="3"/>
  <c r="BA4" i="6"/>
  <c r="G147" i="3"/>
  <c r="CB25" i="6"/>
  <c r="I13" i="3"/>
  <c r="AF79" i="3"/>
  <c r="H79" i="3"/>
  <c r="CA32" i="35"/>
  <c r="G93" i="3"/>
  <c r="AQ8" i="6"/>
  <c r="F89" i="3"/>
  <c r="F65" i="3"/>
  <c r="AI18" i="25"/>
  <c r="G65" i="3"/>
  <c r="F17" i="3"/>
  <c r="AI43" i="25"/>
  <c r="G149" i="3"/>
  <c r="BS6" i="6"/>
  <c r="G104" i="3"/>
  <c r="AQ12" i="6"/>
  <c r="I81" i="3"/>
  <c r="I45" i="3"/>
  <c r="I74" i="3"/>
  <c r="P16" i="3"/>
  <c r="BI6" i="6"/>
  <c r="BS33" i="6"/>
  <c r="CB10" i="6"/>
  <c r="BA15" i="6"/>
  <c r="AZ18" i="6"/>
  <c r="BR11" i="6"/>
  <c r="BR28" i="6"/>
  <c r="CA9" i="6"/>
  <c r="BI14" i="6"/>
  <c r="AZ28" i="6"/>
  <c r="BR25" i="6"/>
  <c r="CA5" i="6"/>
  <c r="BR4" i="6"/>
  <c r="BI32" i="6"/>
  <c r="AZ31" i="6"/>
  <c r="CA18" i="6"/>
  <c r="BI35" i="6"/>
  <c r="CA14" i="6"/>
  <c r="BI27" i="6"/>
  <c r="BI21" i="6"/>
  <c r="CA27" i="6"/>
  <c r="BR30" i="6"/>
  <c r="BR22" i="6"/>
  <c r="CA29" i="6"/>
  <c r="AZ7" i="6"/>
  <c r="CB6" i="6"/>
  <c r="BA5" i="6"/>
  <c r="BS23" i="6"/>
  <c r="AQ24" i="6"/>
  <c r="CB17" i="6"/>
  <c r="AQ36" i="6"/>
  <c r="AZ32" i="6"/>
  <c r="CB13" i="6"/>
  <c r="BS21" i="6"/>
  <c r="AQ23" i="6"/>
  <c r="AQ28" i="6"/>
  <c r="BI13" i="6"/>
  <c r="CB32" i="6"/>
  <c r="AP31" i="6"/>
  <c r="CB35" i="6"/>
  <c r="BR34" i="6"/>
  <c r="CB18" i="6"/>
  <c r="BI9" i="6"/>
  <c r="AP13" i="6"/>
  <c r="BI26" i="6"/>
  <c r="BI23" i="6"/>
  <c r="BR31" i="6"/>
  <c r="BI15" i="6"/>
  <c r="BJ36" i="6"/>
  <c r="BR15" i="6"/>
  <c r="AP33" i="6"/>
  <c r="BR35" i="6"/>
  <c r="AQ18" i="6"/>
  <c r="AP24" i="6"/>
  <c r="BI12" i="6"/>
  <c r="M96" i="3"/>
  <c r="CB33" i="6"/>
  <c r="L135" i="3"/>
  <c r="L43" i="3"/>
  <c r="AI48" i="25"/>
  <c r="M105" i="3"/>
  <c r="N105" i="3"/>
  <c r="M136" i="3"/>
  <c r="L83" i="3"/>
  <c r="AI86" i="25"/>
  <c r="M113" i="3"/>
  <c r="M50" i="3"/>
  <c r="L63" i="3"/>
  <c r="AI56" i="25"/>
  <c r="M104" i="3"/>
  <c r="BA6" i="6"/>
  <c r="M81" i="3"/>
  <c r="BS11" i="6"/>
  <c r="BS12" i="6"/>
  <c r="M55" i="3"/>
  <c r="M60" i="3"/>
  <c r="AS4" i="6"/>
  <c r="BA13" i="6"/>
  <c r="M160" i="3"/>
  <c r="M159" i="3"/>
  <c r="L101" i="3"/>
  <c r="AS28" i="6"/>
  <c r="L8" i="3"/>
  <c r="BJ4" i="6"/>
  <c r="M14" i="3"/>
  <c r="M28" i="3"/>
  <c r="M89" i="3"/>
  <c r="M75" i="3"/>
  <c r="BA3" i="6"/>
  <c r="L31" i="3"/>
  <c r="M78" i="3"/>
  <c r="M107" i="3"/>
  <c r="BS8" i="6"/>
  <c r="M71" i="3"/>
  <c r="N71" i="3"/>
  <c r="L128" i="3"/>
  <c r="M15" i="3"/>
  <c r="BA7" i="6"/>
  <c r="M37" i="3"/>
  <c r="L119" i="3"/>
  <c r="AI116" i="25"/>
  <c r="L50" i="3"/>
  <c r="AI74" i="25"/>
  <c r="M77" i="3"/>
  <c r="L23" i="3"/>
  <c r="AI59" i="25"/>
  <c r="CB24" i="6"/>
  <c r="BC33" i="6"/>
  <c r="L38" i="3"/>
  <c r="L136" i="3"/>
  <c r="L107" i="3"/>
  <c r="AI109" i="25"/>
  <c r="L112" i="3"/>
  <c r="AI131" i="25"/>
  <c r="AQ5" i="6"/>
  <c r="BS14" i="6"/>
  <c r="L160" i="3"/>
  <c r="AI66" i="25"/>
  <c r="L41" i="3"/>
  <c r="AI97" i="25"/>
  <c r="CB21" i="6"/>
  <c r="M91" i="3"/>
  <c r="BA32" i="6"/>
  <c r="L117" i="3"/>
  <c r="BL3" i="6"/>
  <c r="M72" i="3"/>
  <c r="M133" i="3"/>
  <c r="BS36" i="6"/>
  <c r="M140" i="3"/>
  <c r="N140" i="3"/>
  <c r="M46" i="3"/>
  <c r="CB36" i="6"/>
  <c r="AS33" i="6"/>
  <c r="M38" i="3"/>
  <c r="CB26" i="6"/>
  <c r="M29" i="3"/>
  <c r="N29" i="3"/>
  <c r="BS9" i="6"/>
  <c r="BL15" i="6"/>
  <c r="CD27" i="6"/>
  <c r="L54" i="3"/>
  <c r="AI80" i="25"/>
  <c r="CD9" i="6"/>
  <c r="L74" i="3"/>
  <c r="AI25" i="25"/>
  <c r="M131" i="3"/>
  <c r="N131" i="3"/>
  <c r="M158" i="3"/>
  <c r="BA28" i="6"/>
  <c r="M3" i="3"/>
  <c r="CB16" i="6"/>
  <c r="M119" i="3"/>
  <c r="L89" i="3"/>
  <c r="M90" i="3"/>
  <c r="L92" i="3"/>
  <c r="M86" i="3"/>
  <c r="L106" i="3"/>
  <c r="AI137" i="25"/>
  <c r="BA33" i="6"/>
  <c r="L110" i="3"/>
  <c r="AI136" i="25"/>
  <c r="L145" i="3"/>
  <c r="M56" i="3"/>
  <c r="BS17" i="6"/>
  <c r="BJ17" i="6"/>
  <c r="L4" i="3"/>
  <c r="M112" i="3"/>
  <c r="M9" i="3"/>
  <c r="M85" i="3"/>
  <c r="BL28" i="6"/>
  <c r="AQ16" i="6"/>
  <c r="M103" i="3"/>
  <c r="N103" i="3"/>
  <c r="M52" i="3"/>
  <c r="L138" i="3"/>
  <c r="AI121" i="25"/>
  <c r="M58" i="3"/>
  <c r="M80" i="3"/>
  <c r="L44" i="3"/>
  <c r="M69" i="3"/>
  <c r="CD30" i="6"/>
  <c r="BJ26" i="6"/>
  <c r="L85" i="3"/>
  <c r="L64" i="3"/>
  <c r="AI81" i="25"/>
  <c r="L81" i="3"/>
  <c r="AI72" i="25"/>
  <c r="AQ29" i="6"/>
  <c r="M97" i="3"/>
  <c r="N97" i="3"/>
  <c r="L53" i="3"/>
  <c r="M27" i="3"/>
  <c r="M11" i="3"/>
  <c r="L32" i="3"/>
  <c r="AI40" i="25"/>
  <c r="L66" i="3"/>
  <c r="AI76" i="25"/>
  <c r="M16" i="3"/>
  <c r="L36" i="3"/>
  <c r="AI32" i="25"/>
  <c r="M51" i="3"/>
  <c r="L113" i="3"/>
  <c r="AQ7" i="6"/>
  <c r="M149" i="3"/>
  <c r="CB23" i="6"/>
  <c r="M101" i="3"/>
  <c r="L118" i="3"/>
  <c r="AI105" i="25"/>
  <c r="BJ11" i="6"/>
  <c r="M18" i="3"/>
  <c r="L45" i="3"/>
  <c r="AI15" i="25"/>
  <c r="CB11" i="6"/>
  <c r="BL34" i="6"/>
  <c r="BJ34" i="6"/>
  <c r="L102" i="3"/>
  <c r="L27" i="3"/>
  <c r="AI87" i="25"/>
  <c r="M22" i="3"/>
  <c r="L96" i="3"/>
  <c r="AI114" i="25"/>
  <c r="M20" i="3"/>
  <c r="BU33" i="6"/>
  <c r="L12" i="3"/>
  <c r="AI13" i="25"/>
  <c r="BA25" i="6"/>
  <c r="M79" i="3"/>
  <c r="L95" i="3"/>
  <c r="AI70" i="25"/>
  <c r="M4" i="3"/>
  <c r="L6" i="3"/>
  <c r="AI29" i="25"/>
  <c r="M145" i="3"/>
  <c r="L146" i="3"/>
  <c r="AI143" i="25"/>
  <c r="L84" i="3"/>
  <c r="AI44" i="25"/>
  <c r="M153" i="3"/>
  <c r="N153" i="3"/>
  <c r="AQ17" i="6"/>
  <c r="M134" i="3"/>
  <c r="N134" i="3"/>
  <c r="BJ23" i="6"/>
  <c r="M130" i="3"/>
  <c r="BA10" i="6"/>
  <c r="M19" i="3"/>
  <c r="M30" i="3"/>
  <c r="M127" i="3"/>
  <c r="L120" i="3"/>
  <c r="AI61" i="25"/>
  <c r="M94" i="3"/>
  <c r="N94" i="3"/>
  <c r="L90" i="3"/>
  <c r="AI161" i="25"/>
  <c r="L58" i="3"/>
  <c r="AI64" i="25"/>
  <c r="L132" i="3"/>
  <c r="L34" i="3"/>
  <c r="M155" i="3"/>
  <c r="M88" i="3"/>
  <c r="M143" i="3"/>
  <c r="N143" i="3"/>
  <c r="L121" i="3"/>
  <c r="BA34" i="6"/>
  <c r="M135" i="3"/>
  <c r="BS32" i="6"/>
  <c r="M93" i="3"/>
  <c r="L10" i="3"/>
  <c r="AI63" i="25"/>
  <c r="CB14" i="6"/>
  <c r="BJ24" i="6"/>
  <c r="BS10" i="6"/>
  <c r="L139" i="3"/>
  <c r="L124" i="3"/>
  <c r="AI83" i="25"/>
  <c r="M138" i="3"/>
  <c r="L7" i="3"/>
  <c r="L35" i="3"/>
  <c r="L152" i="3"/>
  <c r="AQ4" i="6"/>
  <c r="M47" i="3"/>
  <c r="BU8" i="6"/>
  <c r="BA16" i="6"/>
  <c r="M99" i="3"/>
  <c r="N99" i="3"/>
  <c r="L88" i="3"/>
  <c r="M123" i="3"/>
  <c r="L52" i="3"/>
  <c r="M57" i="3"/>
  <c r="N57" i="3"/>
  <c r="M13" i="3"/>
  <c r="M129" i="3"/>
  <c r="N129" i="3"/>
  <c r="L82" i="3"/>
  <c r="AI144" i="25"/>
  <c r="L93" i="3"/>
  <c r="AI132" i="25"/>
  <c r="M150" i="3"/>
  <c r="N150" i="3"/>
  <c r="M100" i="3"/>
  <c r="L25" i="3"/>
  <c r="AQ31" i="6"/>
  <c r="M141" i="3"/>
  <c r="M67" i="3"/>
  <c r="CB12" i="6"/>
  <c r="M114" i="3"/>
  <c r="BJ5" i="6"/>
  <c r="L9" i="3"/>
  <c r="M41" i="3"/>
  <c r="L62" i="3"/>
  <c r="AI118" i="25"/>
  <c r="M17" i="3"/>
  <c r="M157" i="3"/>
  <c r="M132" i="3"/>
  <c r="AQ9" i="6"/>
  <c r="L5" i="3"/>
  <c r="AI93" i="25"/>
  <c r="L48" i="3"/>
  <c r="M70" i="3"/>
  <c r="N70" i="3"/>
  <c r="BU16" i="6"/>
  <c r="BJ27" i="6"/>
  <c r="L68" i="3"/>
  <c r="L104" i="3"/>
  <c r="AI58" i="25"/>
  <c r="L144" i="3"/>
  <c r="AI106" i="25"/>
  <c r="BC36" i="6"/>
  <c r="BS24" i="6"/>
  <c r="L18" i="3"/>
  <c r="BA30" i="6"/>
  <c r="T45" i="3"/>
  <c r="V74" i="3"/>
  <c r="AC74" i="3"/>
  <c r="AE74" i="3"/>
  <c r="P115" i="3"/>
  <c r="T78" i="3"/>
  <c r="P114" i="3"/>
  <c r="AP15" i="6"/>
  <c r="T23" i="3"/>
  <c r="P152" i="3"/>
  <c r="P22" i="3"/>
  <c r="O108" i="3"/>
  <c r="BE26" i="3"/>
  <c r="G32" i="44"/>
  <c r="T136" i="3"/>
  <c r="DS28" i="4"/>
  <c r="AG27" i="3"/>
  <c r="O62" i="3"/>
  <c r="O14" i="3"/>
  <c r="V46" i="3"/>
  <c r="AC46" i="3"/>
  <c r="AE46" i="3"/>
  <c r="O61" i="3"/>
  <c r="V63" i="3"/>
  <c r="AC63" i="3"/>
  <c r="AE63" i="3"/>
  <c r="V65" i="3"/>
  <c r="AC65" i="3"/>
  <c r="AE65" i="3"/>
  <c r="O50" i="3"/>
  <c r="T10" i="3"/>
  <c r="P110" i="3"/>
  <c r="T33" i="3"/>
  <c r="O27" i="3"/>
  <c r="U27" i="3"/>
  <c r="AB27" i="3"/>
  <c r="V27" i="3"/>
  <c r="AC27" i="3"/>
  <c r="AE27" i="3"/>
  <c r="T27" i="3"/>
  <c r="O12" i="3"/>
  <c r="P70" i="3"/>
  <c r="O92" i="3"/>
  <c r="T157" i="3"/>
  <c r="T52" i="3"/>
  <c r="P87" i="3"/>
  <c r="U130" i="3"/>
  <c r="AB130" i="3"/>
  <c r="U128" i="3"/>
  <c r="AB128" i="3"/>
  <c r="T155" i="3"/>
  <c r="V105" i="3"/>
  <c r="AC105" i="3"/>
  <c r="AE105" i="3"/>
  <c r="O34" i="3"/>
  <c r="V150" i="3"/>
  <c r="AC150" i="3"/>
  <c r="AE150" i="3"/>
  <c r="P127" i="3"/>
  <c r="O9" i="3"/>
  <c r="U30" i="3"/>
  <c r="AB30" i="3"/>
  <c r="V158" i="3"/>
  <c r="AC158" i="3"/>
  <c r="AE158" i="3"/>
  <c r="O137" i="3"/>
  <c r="U74" i="3"/>
  <c r="AB74" i="3"/>
  <c r="DS109" i="4"/>
  <c r="AG108" i="3"/>
  <c r="T74" i="3"/>
  <c r="P74" i="3"/>
  <c r="O74" i="3"/>
  <c r="U119" i="3"/>
  <c r="AB119" i="3"/>
  <c r="T140" i="3"/>
  <c r="U151" i="3"/>
  <c r="AB151" i="3"/>
  <c r="DS75" i="4"/>
  <c r="AG74" i="3"/>
  <c r="T95" i="3"/>
  <c r="U71" i="3"/>
  <c r="AB71" i="3"/>
  <c r="V64" i="3"/>
  <c r="AC64" i="3"/>
  <c r="AE64" i="3"/>
  <c r="V48" i="3"/>
  <c r="AC48" i="3"/>
  <c r="AE48" i="3"/>
  <c r="U142" i="3"/>
  <c r="AB142" i="3"/>
  <c r="T104" i="3"/>
  <c r="V41" i="3"/>
  <c r="AC41" i="3"/>
  <c r="AE41" i="3"/>
  <c r="V32" i="3"/>
  <c r="AC32" i="3"/>
  <c r="AE32" i="3"/>
  <c r="P123" i="3"/>
  <c r="T82" i="3"/>
  <c r="U8" i="3"/>
  <c r="AB8" i="3"/>
  <c r="T134" i="3"/>
  <c r="T83" i="3"/>
  <c r="V148" i="3"/>
  <c r="AC148" i="3"/>
  <c r="AE148" i="3"/>
  <c r="P37" i="3"/>
  <c r="P60" i="3"/>
  <c r="T81" i="3"/>
  <c r="P132" i="3"/>
  <c r="U38" i="3"/>
  <c r="AB38" i="3"/>
  <c r="U5" i="3"/>
  <c r="AB5" i="3"/>
  <c r="T122" i="3"/>
  <c r="U58" i="3"/>
  <c r="AB58" i="3"/>
  <c r="V15" i="3"/>
  <c r="AC15" i="3"/>
  <c r="AE15" i="3"/>
  <c r="DS20" i="4"/>
  <c r="AG19" i="3"/>
  <c r="V84" i="3"/>
  <c r="AC84" i="3"/>
  <c r="AE84" i="3"/>
  <c r="O67" i="3"/>
  <c r="T143" i="3"/>
  <c r="U124" i="3"/>
  <c r="AB124" i="3"/>
  <c r="U57" i="3"/>
  <c r="AB57" i="3"/>
  <c r="O125" i="3"/>
  <c r="V88" i="3"/>
  <c r="AC88" i="3"/>
  <c r="AE88" i="3"/>
  <c r="P68" i="3"/>
  <c r="O144" i="3"/>
  <c r="V51" i="3"/>
  <c r="AC51" i="3"/>
  <c r="AE51" i="3"/>
  <c r="O139" i="3"/>
  <c r="T77" i="3"/>
  <c r="DS48" i="4"/>
  <c r="AG47" i="3"/>
  <c r="V126" i="3"/>
  <c r="AC126" i="3"/>
  <c r="AE126" i="3"/>
  <c r="V28" i="3"/>
  <c r="AC28" i="3"/>
  <c r="AE28" i="3"/>
  <c r="V93" i="3"/>
  <c r="AC93" i="3"/>
  <c r="AE93" i="3"/>
  <c r="O146" i="3"/>
  <c r="P21" i="3"/>
  <c r="V96" i="3"/>
  <c r="AC96" i="3"/>
  <c r="AE96" i="3"/>
  <c r="V54" i="3"/>
  <c r="AC54" i="3"/>
  <c r="AE54" i="3"/>
  <c r="V20" i="3"/>
  <c r="AC20" i="3"/>
  <c r="AE20" i="3"/>
  <c r="V4" i="3"/>
  <c r="AC4" i="3"/>
  <c r="AE4" i="3"/>
  <c r="O3" i="3"/>
  <c r="P66" i="3"/>
  <c r="T75" i="3"/>
  <c r="T161" i="3"/>
  <c r="T47" i="3"/>
  <c r="U47" i="3"/>
  <c r="AB47" i="3"/>
  <c r="V47" i="3"/>
  <c r="AC47" i="3"/>
  <c r="AE47" i="3"/>
  <c r="P47" i="3"/>
  <c r="V43" i="3"/>
  <c r="AC43" i="3"/>
  <c r="AE43" i="3"/>
  <c r="O47" i="3"/>
  <c r="V129" i="3"/>
  <c r="AC129" i="3"/>
  <c r="AE129" i="3"/>
  <c r="T86" i="3"/>
  <c r="P59" i="3"/>
  <c r="T117" i="3"/>
  <c r="P135" i="3"/>
  <c r="T90" i="3"/>
  <c r="T31" i="3"/>
  <c r="V160" i="3"/>
  <c r="AC160" i="3"/>
  <c r="AE160" i="3"/>
  <c r="V102" i="3"/>
  <c r="AC102" i="3"/>
  <c r="AE102" i="3"/>
  <c r="V153" i="3"/>
  <c r="AC153" i="3"/>
  <c r="AE153" i="3"/>
  <c r="T37" i="3"/>
  <c r="O37" i="3"/>
  <c r="U37" i="3"/>
  <c r="AB37" i="3"/>
  <c r="V37" i="3"/>
  <c r="AC37" i="3"/>
  <c r="AE37" i="3"/>
  <c r="T99" i="3"/>
  <c r="V11" i="3"/>
  <c r="AC11" i="3"/>
  <c r="AE11" i="3"/>
  <c r="DS104" i="4"/>
  <c r="AG103" i="3"/>
  <c r="DS38" i="4"/>
  <c r="P79" i="3"/>
  <c r="T114" i="3"/>
  <c r="DS103" i="4"/>
  <c r="AG102" i="3"/>
  <c r="U73" i="3"/>
  <c r="AB73" i="3"/>
  <c r="T118" i="3"/>
  <c r="V133" i="3"/>
  <c r="AC133" i="3"/>
  <c r="AE133" i="3"/>
  <c r="U55" i="3"/>
  <c r="AB55" i="3"/>
  <c r="DS115" i="4"/>
  <c r="CA32" i="6"/>
  <c r="V98" i="3"/>
  <c r="AC98" i="3"/>
  <c r="AE98" i="3"/>
  <c r="V114" i="3"/>
  <c r="AC114" i="3"/>
  <c r="AE114" i="3"/>
  <c r="U114" i="3"/>
  <c r="AB114" i="3"/>
  <c r="O114" i="3"/>
  <c r="DS50" i="4"/>
  <c r="AG49" i="3"/>
  <c r="V36" i="3"/>
  <c r="AC36" i="3"/>
  <c r="AE36" i="3"/>
  <c r="DS128" i="4"/>
  <c r="AG127" i="3"/>
  <c r="U102" i="3"/>
  <c r="AB102" i="3"/>
  <c r="O102" i="3"/>
  <c r="P102" i="3"/>
  <c r="T102" i="3"/>
  <c r="V49" i="3"/>
  <c r="AC49" i="3"/>
  <c r="AE49" i="3"/>
  <c r="U49" i="3"/>
  <c r="AB49" i="3"/>
  <c r="P49" i="3"/>
  <c r="O49" i="3"/>
  <c r="T49" i="3"/>
  <c r="DS149" i="4"/>
  <c r="AG148" i="3"/>
  <c r="T138" i="3"/>
  <c r="DS30" i="4"/>
  <c r="AG29" i="3"/>
  <c r="DS157" i="4"/>
  <c r="AG156" i="3"/>
  <c r="DS31" i="4"/>
  <c r="AG30" i="3"/>
  <c r="DS129" i="4"/>
  <c r="AG128" i="3"/>
  <c r="O156" i="3"/>
  <c r="P156" i="3"/>
  <c r="T156" i="3"/>
  <c r="V156" i="3"/>
  <c r="AC156" i="3"/>
  <c r="AE156" i="3"/>
  <c r="U156" i="3"/>
  <c r="AB156" i="3"/>
  <c r="DS56" i="4"/>
  <c r="AG55" i="3"/>
  <c r="U53" i="3"/>
  <c r="AB53" i="3"/>
  <c r="T53" i="3"/>
  <c r="U127" i="3"/>
  <c r="AB127" i="3"/>
  <c r="V127" i="3"/>
  <c r="AC127" i="3"/>
  <c r="AE127" i="3"/>
  <c r="O53" i="3"/>
  <c r="P53" i="3"/>
  <c r="T127" i="3"/>
  <c r="O127" i="3"/>
  <c r="DS16" i="4"/>
  <c r="AG15" i="3"/>
  <c r="V60" i="3"/>
  <c r="AC60" i="3"/>
  <c r="AE60" i="3"/>
  <c r="DS155" i="4"/>
  <c r="AG154" i="3"/>
  <c r="V128" i="3"/>
  <c r="AC128" i="3"/>
  <c r="AE128" i="3"/>
  <c r="P128" i="3"/>
  <c r="O128" i="3"/>
  <c r="T128" i="3"/>
  <c r="DS61" i="4"/>
  <c r="O148" i="3"/>
  <c r="V137" i="3"/>
  <c r="AC137" i="3"/>
  <c r="AE137" i="3"/>
  <c r="U137" i="3"/>
  <c r="AB137" i="3"/>
  <c r="T137" i="3"/>
  <c r="P137" i="3"/>
  <c r="DS70" i="4"/>
  <c r="AG69" i="3"/>
  <c r="U60" i="3"/>
  <c r="AB60" i="3"/>
  <c r="T60" i="3"/>
  <c r="O60" i="3"/>
  <c r="AP5" i="6"/>
  <c r="DS138" i="4"/>
  <c r="DS142" i="4"/>
  <c r="AG141" i="3"/>
  <c r="V53" i="3"/>
  <c r="AC53" i="3"/>
  <c r="AE53" i="3"/>
  <c r="DS44" i="4"/>
  <c r="AG43" i="3"/>
  <c r="P148" i="3"/>
  <c r="U148" i="3"/>
  <c r="AB148" i="3"/>
  <c r="T148" i="3"/>
  <c r="DS82" i="4"/>
  <c r="AG81" i="3"/>
  <c r="DS84" i="4"/>
  <c r="AG83" i="3"/>
  <c r="O54" i="3"/>
  <c r="DS54" i="4"/>
  <c r="AG53" i="3"/>
  <c r="P3" i="3"/>
  <c r="P19" i="3"/>
  <c r="U19" i="3"/>
  <c r="AB19" i="3"/>
  <c r="O19" i="3"/>
  <c r="T19" i="3"/>
  <c r="V19" i="3"/>
  <c r="AC19" i="3"/>
  <c r="AE19" i="3"/>
  <c r="V71" i="3"/>
  <c r="AC71" i="3"/>
  <c r="AE71" i="3"/>
  <c r="T71" i="3"/>
  <c r="P71" i="3"/>
  <c r="DS55" i="4"/>
  <c r="AG54" i="3"/>
  <c r="DS131" i="4"/>
  <c r="AG130" i="3"/>
  <c r="DS88" i="4"/>
  <c r="AG87" i="3"/>
  <c r="V3" i="3"/>
  <c r="AC3" i="3"/>
  <c r="AE3" i="3"/>
  <c r="U3" i="3"/>
  <c r="AB3" i="3"/>
  <c r="O71" i="3"/>
  <c r="T3" i="3"/>
  <c r="T154" i="3"/>
  <c r="V154" i="3"/>
  <c r="AC154" i="3"/>
  <c r="AE154" i="3"/>
  <c r="O154" i="3"/>
  <c r="P154" i="3"/>
  <c r="U154" i="3"/>
  <c r="AB154" i="3"/>
  <c r="T54" i="3"/>
  <c r="P54" i="3"/>
  <c r="U54" i="3"/>
  <c r="AB54" i="3"/>
  <c r="P45" i="3"/>
  <c r="BR27" i="6"/>
  <c r="DS72" i="4"/>
  <c r="AG71" i="3"/>
  <c r="O130" i="3"/>
  <c r="T130" i="3"/>
  <c r="P130" i="3"/>
  <c r="V130" i="3"/>
  <c r="AC130" i="3"/>
  <c r="AE130" i="3"/>
  <c r="T18" i="3"/>
  <c r="DS19" i="4"/>
  <c r="AG18" i="3"/>
  <c r="U18" i="3"/>
  <c r="AB18" i="3"/>
  <c r="V18" i="3"/>
  <c r="AC18" i="3"/>
  <c r="AE18" i="3"/>
  <c r="P18" i="3"/>
  <c r="DS98" i="4"/>
  <c r="AG97" i="3"/>
  <c r="DS13" i="4"/>
  <c r="DS10" i="4"/>
  <c r="U97" i="3"/>
  <c r="AB97" i="3"/>
  <c r="P97" i="3"/>
  <c r="P81" i="3"/>
  <c r="U81" i="3"/>
  <c r="AB81" i="3"/>
  <c r="V81" i="3"/>
  <c r="AC81" i="3"/>
  <c r="AE81" i="3"/>
  <c r="O81" i="3"/>
  <c r="O112" i="3"/>
  <c r="V112" i="3"/>
  <c r="AC112" i="3"/>
  <c r="AE112" i="3"/>
  <c r="P112" i="3"/>
  <c r="U112" i="3"/>
  <c r="AB112" i="3"/>
  <c r="T112" i="3"/>
  <c r="DS135" i="4"/>
  <c r="AG134" i="3"/>
  <c r="DS147" i="4"/>
  <c r="AG146" i="3"/>
  <c r="DS152" i="4"/>
  <c r="AG151" i="3"/>
  <c r="V97" i="3"/>
  <c r="AC97" i="3"/>
  <c r="AE97" i="3"/>
  <c r="O97" i="3"/>
  <c r="T97" i="3"/>
  <c r="P9" i="3"/>
  <c r="T9" i="3"/>
  <c r="U9" i="3"/>
  <c r="AB9" i="3"/>
  <c r="V9" i="3"/>
  <c r="AC9" i="3"/>
  <c r="AE9" i="3"/>
  <c r="V134" i="3"/>
  <c r="AC134" i="3"/>
  <c r="AE134" i="3"/>
  <c r="O134" i="3"/>
  <c r="P134" i="3"/>
  <c r="U134" i="3"/>
  <c r="AB134" i="3"/>
  <c r="AF112" i="3"/>
  <c r="U45" i="3"/>
  <c r="AB45" i="3"/>
  <c r="V45" i="3"/>
  <c r="AC45" i="3"/>
  <c r="AE45" i="3"/>
  <c r="DS110" i="4"/>
  <c r="O45" i="3"/>
  <c r="DS113" i="4"/>
  <c r="AG112" i="3"/>
  <c r="O151" i="3"/>
  <c r="T151" i="3"/>
  <c r="P151" i="3"/>
  <c r="V151" i="3"/>
  <c r="AC151" i="3"/>
  <c r="AE151" i="3"/>
  <c r="BR9" i="6"/>
  <c r="DS46" i="4"/>
  <c r="DS119" i="4"/>
  <c r="AG118" i="3"/>
  <c r="DS108" i="4"/>
  <c r="AG107" i="3"/>
  <c r="DS87" i="4"/>
  <c r="AG86" i="3"/>
  <c r="V155" i="3"/>
  <c r="AC155" i="3"/>
  <c r="AE155" i="3"/>
  <c r="P155" i="3"/>
  <c r="U155" i="3"/>
  <c r="AB155" i="3"/>
  <c r="O155" i="3"/>
  <c r="DS76" i="4"/>
  <c r="DS25" i="4"/>
  <c r="T29" i="3"/>
  <c r="U29" i="3"/>
  <c r="AB29" i="3"/>
  <c r="DS151" i="4"/>
  <c r="AG150" i="3"/>
  <c r="DS60" i="4"/>
  <c r="AG59" i="3"/>
  <c r="V29" i="3"/>
  <c r="AC29" i="3"/>
  <c r="AE29" i="3"/>
  <c r="DS24" i="4"/>
  <c r="AG23" i="3"/>
  <c r="P85" i="3"/>
  <c r="DS156" i="4"/>
  <c r="AG155" i="3"/>
  <c r="U15" i="3"/>
  <c r="AB15" i="3"/>
  <c r="DS85" i="4"/>
  <c r="AG84" i="3"/>
  <c r="DS92" i="4"/>
  <c r="AG91" i="3"/>
  <c r="DS105" i="4"/>
  <c r="AG104" i="3"/>
  <c r="P35" i="3"/>
  <c r="T24" i="3"/>
  <c r="V24" i="3"/>
  <c r="AC24" i="3"/>
  <c r="AE24" i="3"/>
  <c r="O24" i="3"/>
  <c r="P24" i="3"/>
  <c r="T152" i="3"/>
  <c r="U24" i="3"/>
  <c r="AB24" i="3"/>
  <c r="DS39" i="4"/>
  <c r="AG38" i="3"/>
  <c r="O29" i="3"/>
  <c r="P29" i="3"/>
  <c r="DS68" i="4"/>
  <c r="AG67" i="3"/>
  <c r="DS6" i="4"/>
  <c r="DS18" i="4"/>
  <c r="AG17" i="3"/>
  <c r="DS8" i="4"/>
  <c r="U117" i="3"/>
  <c r="AB117" i="3"/>
  <c r="T85" i="3"/>
  <c r="U85" i="3"/>
  <c r="AB85" i="3"/>
  <c r="V85" i="3"/>
  <c r="AC85" i="3"/>
  <c r="AE85" i="3"/>
  <c r="DS86" i="4"/>
  <c r="AG85" i="3"/>
  <c r="DS146" i="4"/>
  <c r="AG145" i="3"/>
  <c r="DS143" i="4"/>
  <c r="AG142" i="3"/>
  <c r="O7" i="3"/>
  <c r="P7" i="3"/>
  <c r="U7" i="3"/>
  <c r="AB7" i="3"/>
  <c r="T7" i="3"/>
  <c r="V7" i="3"/>
  <c r="AC7" i="3"/>
  <c r="AE7" i="3"/>
  <c r="U46" i="3"/>
  <c r="AB46" i="3"/>
  <c r="U152" i="3"/>
  <c r="AB152" i="3"/>
  <c r="V35" i="3"/>
  <c r="AC35" i="3"/>
  <c r="AE35" i="3"/>
  <c r="U35" i="3"/>
  <c r="AB35" i="3"/>
  <c r="V152" i="3"/>
  <c r="AC152" i="3"/>
  <c r="AE152" i="3"/>
  <c r="S152" i="3"/>
  <c r="O35" i="3"/>
  <c r="T35" i="3"/>
  <c r="O152" i="3"/>
  <c r="T69" i="3"/>
  <c r="O21" i="3"/>
  <c r="T14" i="3"/>
  <c r="U21" i="3"/>
  <c r="AB21" i="3"/>
  <c r="P14" i="3"/>
  <c r="U14" i="3"/>
  <c r="AB14" i="3"/>
  <c r="T21" i="3"/>
  <c r="V14" i="3"/>
  <c r="AC14" i="3"/>
  <c r="AE14" i="3"/>
  <c r="V21" i="3"/>
  <c r="AC21" i="3"/>
  <c r="AE21" i="3"/>
  <c r="P61" i="3"/>
  <c r="T61" i="3"/>
  <c r="O129" i="3"/>
  <c r="U61" i="3"/>
  <c r="AB61" i="3"/>
  <c r="U129" i="3"/>
  <c r="AB129" i="3"/>
  <c r="V61" i="3"/>
  <c r="AC61" i="3"/>
  <c r="AE61" i="3"/>
  <c r="T129" i="3"/>
  <c r="P129" i="3"/>
  <c r="P117" i="3"/>
  <c r="V117" i="3"/>
  <c r="AC117" i="3"/>
  <c r="AE117" i="3"/>
  <c r="T59" i="3"/>
  <c r="DS126" i="4"/>
  <c r="AG125" i="3"/>
  <c r="O117" i="3"/>
  <c r="V59" i="3"/>
  <c r="AC59" i="3"/>
  <c r="AE59" i="3"/>
  <c r="DS80" i="4"/>
  <c r="AG79" i="3"/>
  <c r="T34" i="3"/>
  <c r="P34" i="3"/>
  <c r="U34" i="3"/>
  <c r="AB34" i="3"/>
  <c r="V34" i="3"/>
  <c r="AC34" i="3"/>
  <c r="AE34" i="3"/>
  <c r="DS141" i="4"/>
  <c r="AG140" i="3"/>
  <c r="O70" i="3"/>
  <c r="T70" i="3"/>
  <c r="DS32" i="4"/>
  <c r="AG31" i="3"/>
  <c r="U115" i="3"/>
  <c r="AB115" i="3"/>
  <c r="U67" i="3"/>
  <c r="AB67" i="3"/>
  <c r="T67" i="3"/>
  <c r="O23" i="3"/>
  <c r="O56" i="3"/>
  <c r="O69" i="3"/>
  <c r="P56" i="3"/>
  <c r="U69" i="3"/>
  <c r="AB69" i="3"/>
  <c r="T56" i="3"/>
  <c r="U144" i="3"/>
  <c r="AB144" i="3"/>
  <c r="V56" i="3"/>
  <c r="AC56" i="3"/>
  <c r="AE56" i="3"/>
  <c r="V144" i="3"/>
  <c r="AC144" i="3"/>
  <c r="AE144" i="3"/>
  <c r="T125" i="3"/>
  <c r="V125" i="3"/>
  <c r="AC125" i="3"/>
  <c r="AE125" i="3"/>
  <c r="U80" i="3"/>
  <c r="AB80" i="3"/>
  <c r="P144" i="3"/>
  <c r="DS145" i="4"/>
  <c r="AG144" i="3"/>
  <c r="P125" i="3"/>
  <c r="V80" i="3"/>
  <c r="AC80" i="3"/>
  <c r="AE80" i="3"/>
  <c r="U125" i="3"/>
  <c r="AB125" i="3"/>
  <c r="P80" i="3"/>
  <c r="U56" i="3"/>
  <c r="AB56" i="3"/>
  <c r="O80" i="3"/>
  <c r="T144" i="3"/>
  <c r="V69" i="3"/>
  <c r="AC69" i="3"/>
  <c r="AE69" i="3"/>
  <c r="P69" i="3"/>
  <c r="V67" i="3"/>
  <c r="AC67" i="3"/>
  <c r="AE67" i="3"/>
  <c r="P67" i="3"/>
  <c r="V95" i="3"/>
  <c r="AC95" i="3"/>
  <c r="AE95" i="3"/>
  <c r="DS49" i="4"/>
  <c r="AG48" i="3"/>
  <c r="P23" i="3"/>
  <c r="U23" i="3"/>
  <c r="AB23" i="3"/>
  <c r="O104" i="3"/>
  <c r="V23" i="3"/>
  <c r="AC23" i="3"/>
  <c r="AE23" i="3"/>
  <c r="V124" i="3"/>
  <c r="AC124" i="3"/>
  <c r="AE124" i="3"/>
  <c r="DS123" i="4"/>
  <c r="AG122" i="3"/>
  <c r="P104" i="3"/>
  <c r="U104" i="3"/>
  <c r="AB104" i="3"/>
  <c r="V5" i="3"/>
  <c r="AC5" i="3"/>
  <c r="AE5" i="3"/>
  <c r="U79" i="3"/>
  <c r="AB79" i="3"/>
  <c r="V104" i="3"/>
  <c r="AC104" i="3"/>
  <c r="AE104" i="3"/>
  <c r="U157" i="3"/>
  <c r="AB157" i="3"/>
  <c r="V157" i="3"/>
  <c r="AC157" i="3"/>
  <c r="AE157" i="3"/>
  <c r="P157" i="3"/>
  <c r="BI25" i="6"/>
  <c r="O5" i="3"/>
  <c r="T5" i="3"/>
  <c r="P5" i="3"/>
  <c r="DS125" i="4"/>
  <c r="AG124" i="3"/>
  <c r="T115" i="3"/>
  <c r="DS7" i="4"/>
  <c r="AG6" i="3"/>
  <c r="AP6" i="6"/>
  <c r="T46" i="3"/>
  <c r="O6" i="3"/>
  <c r="O93" i="3"/>
  <c r="U68" i="3"/>
  <c r="AB68" i="3"/>
  <c r="P6" i="3"/>
  <c r="U93" i="3"/>
  <c r="AB93" i="3"/>
  <c r="O68" i="3"/>
  <c r="T6" i="3"/>
  <c r="P93" i="3"/>
  <c r="T68" i="3"/>
  <c r="DS59" i="4"/>
  <c r="AG58" i="3"/>
  <c r="DS134" i="4"/>
  <c r="V68" i="3"/>
  <c r="AC68" i="3"/>
  <c r="AE68" i="3"/>
  <c r="T93" i="3"/>
  <c r="DS71" i="4"/>
  <c r="AG70" i="3"/>
  <c r="DS118" i="4"/>
  <c r="AG117" i="3"/>
  <c r="DS158" i="4"/>
  <c r="AG157" i="3"/>
  <c r="P136" i="3"/>
  <c r="T73" i="3"/>
  <c r="P73" i="3"/>
  <c r="U28" i="3"/>
  <c r="AB28" i="3"/>
  <c r="O73" i="3"/>
  <c r="O28" i="3"/>
  <c r="V73" i="3"/>
  <c r="AC73" i="3"/>
  <c r="AE73" i="3"/>
  <c r="T28" i="3"/>
  <c r="T124" i="3"/>
  <c r="P124" i="3"/>
  <c r="O79" i="3"/>
  <c r="O124" i="3"/>
  <c r="T79" i="3"/>
  <c r="V87" i="3"/>
  <c r="AC87" i="3"/>
  <c r="AE87" i="3"/>
  <c r="DS12" i="4"/>
  <c r="AG11" i="3"/>
  <c r="AZ26" i="6"/>
  <c r="O133" i="3"/>
  <c r="P133" i="3"/>
  <c r="U133" i="3"/>
  <c r="AB133" i="3"/>
  <c r="U132" i="3"/>
  <c r="AB132" i="3"/>
  <c r="T133" i="3"/>
  <c r="P77" i="3"/>
  <c r="T132" i="3"/>
  <c r="U77" i="3"/>
  <c r="AB77" i="3"/>
  <c r="DS58" i="4"/>
  <c r="AG57" i="3"/>
  <c r="DS52" i="4"/>
  <c r="AG51" i="3"/>
  <c r="O77" i="3"/>
  <c r="V77" i="3"/>
  <c r="AC77" i="3"/>
  <c r="AE77" i="3"/>
  <c r="DS101" i="4"/>
  <c r="AG100" i="3"/>
  <c r="V8" i="3"/>
  <c r="AC8" i="3"/>
  <c r="AE8" i="3"/>
  <c r="V10" i="3"/>
  <c r="AC10" i="3"/>
  <c r="AE10" i="3"/>
  <c r="DS122" i="4"/>
  <c r="AG121" i="3"/>
  <c r="O10" i="3"/>
  <c r="O157" i="3"/>
  <c r="DS77" i="4"/>
  <c r="O110" i="3"/>
  <c r="P4" i="3"/>
  <c r="V119" i="3"/>
  <c r="AC119" i="3"/>
  <c r="AE119" i="3"/>
  <c r="T110" i="3"/>
  <c r="O119" i="3"/>
  <c r="V110" i="3"/>
  <c r="AC110" i="3"/>
  <c r="AE110" i="3"/>
  <c r="T4" i="3"/>
  <c r="DS21" i="4"/>
  <c r="AG20" i="3"/>
  <c r="T119" i="3"/>
  <c r="U4" i="3"/>
  <c r="AB4" i="3"/>
  <c r="T145" i="3"/>
  <c r="DS45" i="4"/>
  <c r="AG44" i="3"/>
  <c r="O4" i="3"/>
  <c r="P100" i="3"/>
  <c r="O13" i="3"/>
  <c r="P13" i="3"/>
  <c r="V145" i="3"/>
  <c r="AC145" i="3"/>
  <c r="AE145" i="3"/>
  <c r="O145" i="3"/>
  <c r="U145" i="3"/>
  <c r="AB145" i="3"/>
  <c r="U149" i="3"/>
  <c r="AB149" i="3"/>
  <c r="V13" i="3"/>
  <c r="AC13" i="3"/>
  <c r="AE13" i="3"/>
  <c r="DS83" i="4"/>
  <c r="P145" i="3"/>
  <c r="O149" i="3"/>
  <c r="T13" i="3"/>
  <c r="V31" i="3"/>
  <c r="AC31" i="3"/>
  <c r="AE31" i="3"/>
  <c r="DS132" i="4"/>
  <c r="AG131" i="3"/>
  <c r="U110" i="3"/>
  <c r="AB110" i="3"/>
  <c r="T149" i="3"/>
  <c r="U135" i="3"/>
  <c r="AB135" i="3"/>
  <c r="V121" i="3"/>
  <c r="AC121" i="3"/>
  <c r="AE121" i="3"/>
  <c r="U13" i="3"/>
  <c r="AB13" i="3"/>
  <c r="DS40" i="4"/>
  <c r="AG39" i="3"/>
  <c r="V149" i="3"/>
  <c r="AC149" i="3"/>
  <c r="AE149" i="3"/>
  <c r="V135" i="3"/>
  <c r="AC135" i="3"/>
  <c r="AE135" i="3"/>
  <c r="P149" i="3"/>
  <c r="DS69" i="4"/>
  <c r="AG68" i="3"/>
  <c r="U40" i="3"/>
  <c r="AB40" i="3"/>
  <c r="DS33" i="4"/>
  <c r="AG32" i="3"/>
  <c r="V40" i="3"/>
  <c r="AC40" i="3"/>
  <c r="AE40" i="3"/>
  <c r="P107" i="3"/>
  <c r="O107" i="3"/>
  <c r="U107" i="3"/>
  <c r="AB107" i="3"/>
  <c r="T107" i="3"/>
  <c r="V107" i="3"/>
  <c r="AC107" i="3"/>
  <c r="AE107" i="3"/>
  <c r="O87" i="3"/>
  <c r="U87" i="3"/>
  <c r="AB87" i="3"/>
  <c r="T87" i="3"/>
  <c r="DS111" i="4"/>
  <c r="AG110" i="3"/>
  <c r="AP3" i="6"/>
  <c r="U44" i="3"/>
  <c r="AB44" i="3"/>
  <c r="U48" i="3"/>
  <c r="AB48" i="3"/>
  <c r="O83" i="3"/>
  <c r="T106" i="3"/>
  <c r="DS63" i="4"/>
  <c r="AG62" i="3"/>
  <c r="T123" i="3"/>
  <c r="U123" i="3"/>
  <c r="AB123" i="3"/>
  <c r="V123" i="3"/>
  <c r="AC123" i="3"/>
  <c r="AE123" i="3"/>
  <c r="U78" i="3"/>
  <c r="AB78" i="3"/>
  <c r="V78" i="3"/>
  <c r="AC78" i="3"/>
  <c r="AE78" i="3"/>
  <c r="P78" i="3"/>
  <c r="P83" i="3"/>
  <c r="T48" i="3"/>
  <c r="DS124" i="4"/>
  <c r="U83" i="3"/>
  <c r="AB83" i="3"/>
  <c r="DS89" i="4"/>
  <c r="AG88" i="3"/>
  <c r="O48" i="3"/>
  <c r="U11" i="3"/>
  <c r="AB11" i="3"/>
  <c r="DS22" i="4"/>
  <c r="AG21" i="3"/>
  <c r="V83" i="3"/>
  <c r="AC83" i="3"/>
  <c r="AE83" i="3"/>
  <c r="T139" i="3"/>
  <c r="U139" i="3"/>
  <c r="AB139" i="3"/>
  <c r="DS137" i="4"/>
  <c r="AG136" i="3"/>
  <c r="U36" i="3"/>
  <c r="AB36" i="3"/>
  <c r="T36" i="3"/>
  <c r="P131" i="3"/>
  <c r="P11" i="3"/>
  <c r="P36" i="3"/>
  <c r="T126" i="3"/>
  <c r="U106" i="3"/>
  <c r="AB106" i="3"/>
  <c r="O36" i="3"/>
  <c r="P48" i="3"/>
  <c r="O140" i="3"/>
  <c r="O75" i="3"/>
  <c r="V75" i="3"/>
  <c r="AC75" i="3"/>
  <c r="AE75" i="3"/>
  <c r="U75" i="3"/>
  <c r="AB75" i="3"/>
  <c r="P75" i="3"/>
  <c r="P126" i="3"/>
  <c r="P28" i="3"/>
  <c r="P142" i="3"/>
  <c r="V94" i="3"/>
  <c r="AC94" i="3"/>
  <c r="AE94" i="3"/>
  <c r="T142" i="3"/>
  <c r="T141" i="3"/>
  <c r="P89" i="3"/>
  <c r="V57" i="3"/>
  <c r="AC57" i="3"/>
  <c r="AE57" i="3"/>
  <c r="DS66" i="4"/>
  <c r="AG65" i="3"/>
  <c r="V142" i="3"/>
  <c r="AC142" i="3"/>
  <c r="AE142" i="3"/>
  <c r="P141" i="3"/>
  <c r="P17" i="3"/>
  <c r="DS15" i="4"/>
  <c r="P65" i="3"/>
  <c r="DS14" i="4"/>
  <c r="O131" i="3"/>
  <c r="V141" i="3"/>
  <c r="AC141" i="3"/>
  <c r="AE141" i="3"/>
  <c r="O89" i="3"/>
  <c r="O141" i="3"/>
  <c r="U82" i="3"/>
  <c r="AB82" i="3"/>
  <c r="U66" i="3"/>
  <c r="AB66" i="3"/>
  <c r="T66" i="3"/>
  <c r="O57" i="3"/>
  <c r="T63" i="3"/>
  <c r="U141" i="3"/>
  <c r="AB141" i="3"/>
  <c r="O82" i="3"/>
  <c r="T58" i="3"/>
  <c r="O72" i="3"/>
  <c r="V82" i="3"/>
  <c r="AC82" i="3"/>
  <c r="AE82" i="3"/>
  <c r="DS107" i="4"/>
  <c r="AG106" i="3"/>
  <c r="V131" i="3"/>
  <c r="AC131" i="3"/>
  <c r="AE131" i="3"/>
  <c r="P72" i="3"/>
  <c r="O52" i="3"/>
  <c r="P82" i="3"/>
  <c r="O142" i="3"/>
  <c r="T94" i="3"/>
  <c r="U6" i="3"/>
  <c r="AB6" i="3"/>
  <c r="T72" i="3"/>
  <c r="DS116" i="4"/>
  <c r="AG115" i="3"/>
  <c r="O66" i="3"/>
  <c r="O65" i="3"/>
  <c r="DS81" i="4"/>
  <c r="AG80" i="3"/>
  <c r="T131" i="3"/>
  <c r="U131" i="3"/>
  <c r="AB131" i="3"/>
  <c r="U94" i="3"/>
  <c r="AB94" i="3"/>
  <c r="U72" i="3"/>
  <c r="AB72" i="3"/>
  <c r="O15" i="3"/>
  <c r="V108" i="3"/>
  <c r="AC108" i="3"/>
  <c r="AE108" i="3"/>
  <c r="P90" i="3"/>
  <c r="U65" i="3"/>
  <c r="AB65" i="3"/>
  <c r="V66" i="3"/>
  <c r="AC66" i="3"/>
  <c r="AE66" i="3"/>
  <c r="P158" i="3"/>
  <c r="P15" i="3"/>
  <c r="U158" i="3"/>
  <c r="AB158" i="3"/>
  <c r="V6" i="3"/>
  <c r="AC6" i="3"/>
  <c r="AE6" i="3"/>
  <c r="P57" i="3"/>
  <c r="V72" i="3"/>
  <c r="AC72" i="3"/>
  <c r="AE72" i="3"/>
  <c r="T15" i="3"/>
  <c r="DS26" i="4"/>
  <c r="AG25" i="3"/>
  <c r="O63" i="3"/>
  <c r="T11" i="3"/>
  <c r="O135" i="3"/>
  <c r="P119" i="3"/>
  <c r="O100" i="3"/>
  <c r="U70" i="3"/>
  <c r="AB70" i="3"/>
  <c r="V139" i="3"/>
  <c r="AC139" i="3"/>
  <c r="AE139" i="3"/>
  <c r="V2" i="3"/>
  <c r="AC2" i="3"/>
  <c r="AE2" i="3"/>
  <c r="P46" i="3"/>
  <c r="DS17" i="4"/>
  <c r="P44" i="3"/>
  <c r="P108" i="3"/>
  <c r="U43" i="3"/>
  <c r="AB43" i="3"/>
  <c r="U88" i="3"/>
  <c r="AB88" i="3"/>
  <c r="O58" i="3"/>
  <c r="BI18" i="6"/>
  <c r="P63" i="3"/>
  <c r="T135" i="3"/>
  <c r="V100" i="3"/>
  <c r="AC100" i="3"/>
  <c r="AE100" i="3"/>
  <c r="V70" i="3"/>
  <c r="AC70" i="3"/>
  <c r="AE70" i="3"/>
  <c r="O46" i="3"/>
  <c r="O115" i="3"/>
  <c r="P10" i="3"/>
  <c r="V44" i="3"/>
  <c r="AC44" i="3"/>
  <c r="AE44" i="3"/>
  <c r="O31" i="3"/>
  <c r="DS93" i="4"/>
  <c r="AG92" i="3"/>
  <c r="T65" i="3"/>
  <c r="U100" i="3"/>
  <c r="AB100" i="3"/>
  <c r="T100" i="3"/>
  <c r="V132" i="3"/>
  <c r="AC132" i="3"/>
  <c r="AE132" i="3"/>
  <c r="P52" i="3"/>
  <c r="O121" i="3"/>
  <c r="T40" i="3"/>
  <c r="O123" i="3"/>
  <c r="O136" i="3"/>
  <c r="P58" i="3"/>
  <c r="DS41" i="4"/>
  <c r="AG40" i="3"/>
  <c r="V115" i="3"/>
  <c r="AC115" i="3"/>
  <c r="AE115" i="3"/>
  <c r="U32" i="3"/>
  <c r="AB32" i="3"/>
  <c r="U39" i="3"/>
  <c r="AB39" i="3"/>
  <c r="U52" i="3"/>
  <c r="AB52" i="3"/>
  <c r="U121" i="3"/>
  <c r="AB121" i="3"/>
  <c r="P40" i="3"/>
  <c r="U10" i="3"/>
  <c r="AB10" i="3"/>
  <c r="DS3" i="4"/>
  <c r="O132" i="3"/>
  <c r="P121" i="3"/>
  <c r="U136" i="3"/>
  <c r="AB136" i="3"/>
  <c r="P32" i="3"/>
  <c r="V39" i="3"/>
  <c r="AC39" i="3"/>
  <c r="AE39" i="3"/>
  <c r="T121" i="3"/>
  <c r="V58" i="3"/>
  <c r="AC58" i="3"/>
  <c r="AE58" i="3"/>
  <c r="DS67" i="4"/>
  <c r="AG66" i="3"/>
  <c r="U31" i="3"/>
  <c r="AB31" i="3"/>
  <c r="T44" i="3"/>
  <c r="O40" i="3"/>
  <c r="O32" i="3"/>
  <c r="O39" i="3"/>
  <c r="P105" i="3"/>
  <c r="O55" i="3"/>
  <c r="T32" i="3"/>
  <c r="T39" i="3"/>
  <c r="U105" i="3"/>
  <c r="AB105" i="3"/>
  <c r="P55" i="3"/>
  <c r="U95" i="3"/>
  <c r="AB95" i="3"/>
  <c r="DS100" i="4"/>
  <c r="AG99" i="3"/>
  <c r="DS94" i="4"/>
  <c r="AG93" i="3"/>
  <c r="P43" i="3"/>
  <c r="U63" i="3"/>
  <c r="AB63" i="3"/>
  <c r="P31" i="3"/>
  <c r="P39" i="3"/>
  <c r="T105" i="3"/>
  <c r="U17" i="3"/>
  <c r="AB17" i="3"/>
  <c r="V55" i="3"/>
  <c r="AC55" i="3"/>
  <c r="AE55" i="3"/>
  <c r="P95" i="3"/>
  <c r="DS91" i="4"/>
  <c r="DS90" i="4"/>
  <c r="AG89" i="3"/>
  <c r="T43" i="3"/>
  <c r="O11" i="3"/>
  <c r="O105" i="3"/>
  <c r="P153" i="3"/>
  <c r="V17" i="3"/>
  <c r="AC17" i="3"/>
  <c r="AE17" i="3"/>
  <c r="P139" i="3"/>
  <c r="T55" i="3"/>
  <c r="O95" i="3"/>
  <c r="V136" i="3"/>
  <c r="AC136" i="3"/>
  <c r="AE136" i="3"/>
  <c r="T108" i="3"/>
  <c r="T153" i="3"/>
  <c r="O17" i="3"/>
  <c r="U108" i="3"/>
  <c r="AB108" i="3"/>
  <c r="O43" i="3"/>
  <c r="O84" i="3"/>
  <c r="P94" i="3"/>
  <c r="P51" i="3"/>
  <c r="O118" i="3"/>
  <c r="T146" i="3"/>
  <c r="T8" i="3"/>
  <c r="T16" i="3"/>
  <c r="U25" i="3"/>
  <c r="AB25" i="3"/>
  <c r="V161" i="3"/>
  <c r="AC161" i="3"/>
  <c r="AE161" i="3"/>
  <c r="O113" i="3"/>
  <c r="T92" i="3"/>
  <c r="V52" i="3"/>
  <c r="AC52" i="3"/>
  <c r="AE52" i="3"/>
  <c r="O76" i="3"/>
  <c r="P8" i="3"/>
  <c r="U2" i="3"/>
  <c r="AB2" i="3"/>
  <c r="O59" i="3"/>
  <c r="T20" i="3"/>
  <c r="U16" i="3"/>
  <c r="AB16" i="3"/>
  <c r="V118" i="3"/>
  <c r="AC118" i="3"/>
  <c r="AE118" i="3"/>
  <c r="V138" i="3"/>
  <c r="AC138" i="3"/>
  <c r="AE138" i="3"/>
  <c r="T25" i="3"/>
  <c r="U140" i="3"/>
  <c r="AB140" i="3"/>
  <c r="T57" i="3"/>
  <c r="O106" i="3"/>
  <c r="O122" i="3"/>
  <c r="T84" i="3"/>
  <c r="V89" i="3"/>
  <c r="AC89" i="3"/>
  <c r="AE89" i="3"/>
  <c r="O88" i="3"/>
  <c r="O33" i="3"/>
  <c r="U122" i="3"/>
  <c r="AB122" i="3"/>
  <c r="P33" i="3"/>
  <c r="U118" i="3"/>
  <c r="AB118" i="3"/>
  <c r="V113" i="3"/>
  <c r="AC113" i="3"/>
  <c r="AE113" i="3"/>
  <c r="P92" i="3"/>
  <c r="T76" i="3"/>
  <c r="O38" i="3"/>
  <c r="O2" i="3"/>
  <c r="U59" i="3"/>
  <c r="AB59" i="3"/>
  <c r="O20" i="3"/>
  <c r="V16" i="3"/>
  <c r="AC16" i="3"/>
  <c r="AE16" i="3"/>
  <c r="P118" i="3"/>
  <c r="DS139" i="4"/>
  <c r="AG138" i="3"/>
  <c r="O25" i="3"/>
  <c r="P122" i="3"/>
  <c r="O78" i="3"/>
  <c r="U33" i="3"/>
  <c r="AB33" i="3"/>
  <c r="O94" i="3"/>
  <c r="P106" i="3"/>
  <c r="V25" i="3"/>
  <c r="AC25" i="3"/>
  <c r="AE25" i="3"/>
  <c r="V33" i="3"/>
  <c r="AC33" i="3"/>
  <c r="AE33" i="3"/>
  <c r="V122" i="3"/>
  <c r="AC122" i="3"/>
  <c r="AE122" i="3"/>
  <c r="U20" i="3"/>
  <c r="AB20" i="3"/>
  <c r="P86" i="3"/>
  <c r="U113" i="3"/>
  <c r="AB113" i="3"/>
  <c r="T101" i="3"/>
  <c r="U92" i="3"/>
  <c r="AB92" i="3"/>
  <c r="P150" i="3"/>
  <c r="AP26" i="6"/>
  <c r="U76" i="3"/>
  <c r="AB76" i="3"/>
  <c r="T38" i="3"/>
  <c r="P2" i="3"/>
  <c r="P20" i="3"/>
  <c r="O16" i="3"/>
  <c r="DS97" i="4"/>
  <c r="AG96" i="3"/>
  <c r="U161" i="3"/>
  <c r="AB161" i="3"/>
  <c r="O161" i="3"/>
  <c r="V146" i="3"/>
  <c r="AC146" i="3"/>
  <c r="AE146" i="3"/>
  <c r="P146" i="3"/>
  <c r="DS51" i="4"/>
  <c r="AG50" i="3"/>
  <c r="U146" i="3"/>
  <c r="AB146" i="3"/>
  <c r="V106" i="3"/>
  <c r="AC106" i="3"/>
  <c r="AE106" i="3"/>
  <c r="DS79" i="4"/>
  <c r="AG78" i="3"/>
  <c r="U84" i="3"/>
  <c r="AB84" i="3"/>
  <c r="U90" i="3"/>
  <c r="AB90" i="3"/>
  <c r="V86" i="3"/>
  <c r="AC86" i="3"/>
  <c r="AE86" i="3"/>
  <c r="P113" i="3"/>
  <c r="U101" i="3"/>
  <c r="AB101" i="3"/>
  <c r="V92" i="3"/>
  <c r="AC92" i="3"/>
  <c r="AE92" i="3"/>
  <c r="O150" i="3"/>
  <c r="V76" i="3"/>
  <c r="AC76" i="3"/>
  <c r="AE76" i="3"/>
  <c r="V38" i="3"/>
  <c r="AC38" i="3"/>
  <c r="AE38" i="3"/>
  <c r="DS64" i="4"/>
  <c r="AG63" i="3"/>
  <c r="DS37" i="4"/>
  <c r="AG36" i="3"/>
  <c r="T89" i="3"/>
  <c r="O8" i="3"/>
  <c r="T158" i="3"/>
  <c r="O90" i="3"/>
  <c r="O86" i="3"/>
  <c r="T113" i="3"/>
  <c r="V101" i="3"/>
  <c r="AC101" i="3"/>
  <c r="AE101" i="3"/>
  <c r="T150" i="3"/>
  <c r="P76" i="3"/>
  <c r="P38" i="3"/>
  <c r="P138" i="3"/>
  <c r="U51" i="3"/>
  <c r="AB51" i="3"/>
  <c r="V140" i="3"/>
  <c r="AC140" i="3"/>
  <c r="AE140" i="3"/>
  <c r="T51" i="3"/>
  <c r="DS160" i="4"/>
  <c r="AG159" i="3"/>
  <c r="O51" i="3"/>
  <c r="U89" i="3"/>
  <c r="AB89" i="3"/>
  <c r="V50" i="3"/>
  <c r="AC50" i="3"/>
  <c r="AE50" i="3"/>
  <c r="U86" i="3"/>
  <c r="AB86" i="3"/>
  <c r="P101" i="3"/>
  <c r="U126" i="3"/>
  <c r="AB126" i="3"/>
  <c r="U150" i="3"/>
  <c r="AB150" i="3"/>
  <c r="O153" i="3"/>
  <c r="U138" i="3"/>
  <c r="AB138" i="3"/>
  <c r="P140" i="3"/>
  <c r="V79" i="3"/>
  <c r="AC79" i="3"/>
  <c r="AE79" i="3"/>
  <c r="P84" i="3"/>
  <c r="DS114" i="4"/>
  <c r="AG113" i="3"/>
  <c r="O158" i="3"/>
  <c r="T88" i="3"/>
  <c r="DS106" i="4"/>
  <c r="AG105" i="3"/>
  <c r="O126" i="3"/>
  <c r="U153" i="3"/>
  <c r="AB153" i="3"/>
  <c r="O138" i="3"/>
  <c r="T17" i="3"/>
  <c r="P161" i="3"/>
  <c r="V90" i="3"/>
  <c r="AC90" i="3"/>
  <c r="AE90" i="3"/>
  <c r="DS47" i="4"/>
  <c r="AG46" i="3"/>
  <c r="U50" i="3"/>
  <c r="AB50" i="3"/>
  <c r="T50" i="3"/>
  <c r="V12" i="3"/>
  <c r="AC12" i="3"/>
  <c r="AE12" i="3"/>
  <c r="P88" i="3"/>
  <c r="U12" i="3"/>
  <c r="AB12" i="3"/>
  <c r="T12" i="3"/>
  <c r="P12" i="3"/>
  <c r="P50" i="3"/>
  <c r="DS127" i="4"/>
  <c r="AG126" i="3"/>
  <c r="DS136" i="4"/>
  <c r="AG135" i="3"/>
  <c r="DS53" i="4"/>
  <c r="DS9" i="4"/>
  <c r="AG8" i="3"/>
  <c r="DS162" i="4"/>
  <c r="AG161" i="3"/>
  <c r="DS130" i="4"/>
  <c r="AG129" i="3"/>
  <c r="DS96" i="4"/>
  <c r="AG95" i="3"/>
  <c r="ADA27" i="4"/>
  <c r="AS7" i="35"/>
  <c r="DL27" i="4"/>
  <c r="H26" i="3"/>
  <c r="DS102" i="4"/>
  <c r="AG101" i="3"/>
  <c r="DJ27" i="4"/>
  <c r="ADC27" i="4"/>
  <c r="BC27" i="6"/>
  <c r="DS11" i="4"/>
  <c r="AG10" i="3"/>
  <c r="DS120" i="4"/>
  <c r="AG119" i="3"/>
  <c r="DS29" i="4"/>
  <c r="AG28" i="3"/>
  <c r="DS23" i="4"/>
  <c r="AG22" i="3"/>
  <c r="DM27" i="4"/>
  <c r="DS159" i="4"/>
  <c r="AG158" i="3"/>
  <c r="DS57" i="4"/>
  <c r="AG56" i="3"/>
  <c r="DS95" i="4"/>
  <c r="AG94" i="3"/>
  <c r="DS154" i="4"/>
  <c r="DK27" i="4"/>
  <c r="G26" i="3"/>
  <c r="CB3" i="6"/>
  <c r="DS62" i="4"/>
  <c r="DS34" i="4"/>
  <c r="DS65" i="4"/>
  <c r="AG64" i="3"/>
  <c r="DS161" i="4"/>
  <c r="AG160" i="3"/>
  <c r="O143" i="3"/>
  <c r="O91" i="3"/>
  <c r="U91" i="3"/>
  <c r="AB91" i="3"/>
  <c r="T91" i="3"/>
  <c r="V91" i="3"/>
  <c r="AC91" i="3"/>
  <c r="AE91" i="3"/>
  <c r="P91" i="3"/>
  <c r="V62" i="3"/>
  <c r="AC62" i="3"/>
  <c r="AE62" i="3"/>
  <c r="T62" i="3"/>
  <c r="P30" i="3"/>
  <c r="O30" i="3"/>
  <c r="V30" i="3"/>
  <c r="AC30" i="3"/>
  <c r="AE30" i="3"/>
  <c r="T30" i="3"/>
  <c r="O64" i="3"/>
  <c r="P64" i="3"/>
  <c r="U64" i="3"/>
  <c r="AB64" i="3"/>
  <c r="T64" i="3"/>
  <c r="P143" i="3"/>
  <c r="U143" i="3"/>
  <c r="AB143" i="3"/>
  <c r="V143" i="3"/>
  <c r="AC143" i="3"/>
  <c r="AE143" i="3"/>
  <c r="U62" i="3"/>
  <c r="AB62" i="3"/>
  <c r="P62" i="3"/>
  <c r="P159" i="3"/>
  <c r="O159" i="3"/>
  <c r="T159" i="3"/>
  <c r="U159" i="3"/>
  <c r="AB159" i="3"/>
  <c r="V159" i="3"/>
  <c r="AC159" i="3"/>
  <c r="AE159" i="3"/>
  <c r="T96" i="3"/>
  <c r="U96" i="3"/>
  <c r="AB96" i="3"/>
  <c r="O96" i="3"/>
  <c r="P96" i="3"/>
  <c r="O22" i="3"/>
  <c r="T22" i="3"/>
  <c r="U22" i="3"/>
  <c r="AB22" i="3"/>
  <c r="V22" i="3"/>
  <c r="AC22" i="3"/>
  <c r="AE22" i="3"/>
  <c r="DS148" i="4"/>
  <c r="AG147" i="3"/>
  <c r="AP11" i="6"/>
  <c r="DS144" i="4"/>
  <c r="AG143" i="3"/>
  <c r="U99" i="3"/>
  <c r="AB99" i="3"/>
  <c r="P99" i="3"/>
  <c r="V99" i="3"/>
  <c r="AC99" i="3"/>
  <c r="AE99" i="3"/>
  <c r="O99" i="3"/>
  <c r="DS99" i="4"/>
  <c r="AP8" i="6"/>
  <c r="DS117" i="4"/>
  <c r="AZ12" i="6"/>
  <c r="V147" i="3"/>
  <c r="AC147" i="3"/>
  <c r="AE147" i="3"/>
  <c r="P147" i="3"/>
  <c r="T147" i="3"/>
  <c r="U147" i="3"/>
  <c r="AB147" i="3"/>
  <c r="O147" i="3"/>
  <c r="CA25" i="6"/>
  <c r="CA35" i="6"/>
  <c r="DS42" i="4"/>
  <c r="V103" i="3"/>
  <c r="AC103" i="3"/>
  <c r="AE103" i="3"/>
  <c r="T103" i="3"/>
  <c r="U103" i="3"/>
  <c r="AB103" i="3"/>
  <c r="P103" i="3"/>
  <c r="O103" i="3"/>
  <c r="V116" i="3"/>
  <c r="AC116" i="3"/>
  <c r="AE116" i="3"/>
  <c r="CA22" i="6"/>
  <c r="BR32" i="6"/>
  <c r="DS121" i="4"/>
  <c r="AG120" i="3"/>
  <c r="CA28" i="6"/>
  <c r="T116" i="3"/>
  <c r="O116" i="3"/>
  <c r="U116" i="3"/>
  <c r="AB116" i="3"/>
  <c r="P116" i="3"/>
  <c r="CA21" i="6"/>
  <c r="T41" i="3"/>
  <c r="P41" i="3"/>
  <c r="O41" i="3"/>
  <c r="U41" i="3"/>
  <c r="AB41" i="3"/>
  <c r="BR26" i="6"/>
  <c r="V120" i="3"/>
  <c r="AC120" i="3"/>
  <c r="AE120" i="3"/>
  <c r="T120" i="3"/>
  <c r="O120" i="3"/>
  <c r="P120" i="3"/>
  <c r="U120" i="3"/>
  <c r="AB120" i="3"/>
  <c r="T98" i="3"/>
  <c r="P98" i="3"/>
  <c r="O98" i="3"/>
  <c r="U98" i="3"/>
  <c r="AB98" i="3"/>
  <c r="T160" i="3"/>
  <c r="U160" i="3"/>
  <c r="AB160" i="3"/>
  <c r="O160" i="3"/>
  <c r="P160" i="3"/>
  <c r="BI33" i="6"/>
  <c r="CA33" i="6"/>
  <c r="CA30" i="6"/>
  <c r="AR2" i="3"/>
  <c r="AI2" i="25"/>
  <c r="Q91" i="44"/>
  <c r="Q73" i="44"/>
  <c r="Q101" i="44"/>
  <c r="Q53" i="44"/>
  <c r="AI77" i="25"/>
  <c r="AI53" i="25"/>
  <c r="AS151" i="3"/>
  <c r="AS99" i="3"/>
  <c r="AS105" i="3"/>
  <c r="AS94" i="3"/>
  <c r="AI113" i="25"/>
  <c r="AS87" i="3"/>
  <c r="AS70" i="3"/>
  <c r="AI141" i="25"/>
  <c r="AS143" i="3"/>
  <c r="AS129" i="3"/>
  <c r="AS126" i="3"/>
  <c r="AS71" i="3"/>
  <c r="AI42" i="25"/>
  <c r="AI17" i="25"/>
  <c r="AS21" i="3"/>
  <c r="AS125" i="3"/>
  <c r="AS131" i="3"/>
  <c r="BJ18" i="35"/>
  <c r="AS150" i="3"/>
  <c r="AI27" i="25"/>
  <c r="AI54" i="25"/>
  <c r="AI140" i="25"/>
  <c r="AS57" i="3"/>
  <c r="AS161" i="3"/>
  <c r="AI90" i="25"/>
  <c r="AI21" i="25"/>
  <c r="AI16" i="25"/>
  <c r="AS148" i="3"/>
  <c r="BS2" i="3"/>
  <c r="BT2" i="3"/>
  <c r="G47" i="56" a="1"/>
  <c r="AI12" i="25"/>
  <c r="AI154" i="25"/>
  <c r="AI160" i="25"/>
  <c r="AI133" i="25"/>
  <c r="AI49" i="25"/>
  <c r="AI103" i="25"/>
  <c r="AI14" i="25"/>
  <c r="AI89" i="25"/>
  <c r="AI94" i="25"/>
  <c r="AI119" i="25"/>
  <c r="AI79" i="25"/>
  <c r="AI73" i="25"/>
  <c r="AI23" i="25"/>
  <c r="AI99" i="25"/>
  <c r="AI139" i="25"/>
  <c r="AI67" i="25"/>
  <c r="AI96" i="25"/>
  <c r="AI120" i="25"/>
  <c r="AI102" i="25"/>
  <c r="BJ9" i="35"/>
  <c r="BS28" i="35"/>
  <c r="AS97" i="3"/>
  <c r="AS103" i="3"/>
  <c r="AS140" i="3"/>
  <c r="AS134" i="3"/>
  <c r="AS29" i="3"/>
  <c r="AG52" i="3"/>
  <c r="AL52" i="3"/>
  <c r="AM16" i="25"/>
  <c r="AR17" i="35"/>
  <c r="AG76" i="3"/>
  <c r="AS76" i="3"/>
  <c r="AR6" i="35"/>
  <c r="AG45" i="3"/>
  <c r="I12" i="33"/>
  <c r="AR16" i="35"/>
  <c r="AG2" i="3"/>
  <c r="AL2" i="3"/>
  <c r="AM2" i="25"/>
  <c r="AR3" i="35"/>
  <c r="AG16" i="3"/>
  <c r="AL16" i="3"/>
  <c r="AM6" i="25"/>
  <c r="AR7" i="35"/>
  <c r="AG9" i="3"/>
  <c r="AL9" i="3"/>
  <c r="AM14" i="25"/>
  <c r="AR15" i="35"/>
  <c r="AG12" i="3"/>
  <c r="E11" i="33"/>
  <c r="AR14" i="35"/>
  <c r="AG37" i="3"/>
  <c r="AL37" i="3"/>
  <c r="AM8" i="25"/>
  <c r="AR9" i="35"/>
  <c r="AG24" i="3"/>
  <c r="AS24" i="3"/>
  <c r="AR5" i="35"/>
  <c r="AG4" i="3"/>
  <c r="AL4" i="3"/>
  <c r="AM12" i="25"/>
  <c r="AR13" i="35"/>
  <c r="AG109" i="3"/>
  <c r="I6" i="33"/>
  <c r="AR12" i="35"/>
  <c r="AG13" i="3"/>
  <c r="AL13" i="3"/>
  <c r="AM9" i="25"/>
  <c r="AR10" i="35"/>
  <c r="AG33" i="3"/>
  <c r="AS33" i="3"/>
  <c r="AR4" i="35"/>
  <c r="AG14" i="3"/>
  <c r="I10" i="33"/>
  <c r="AR8" i="35"/>
  <c r="AG7" i="3"/>
  <c r="AL7" i="3"/>
  <c r="AM17" i="25"/>
  <c r="AR18" i="35"/>
  <c r="BJ28" i="35"/>
  <c r="BJ32" i="35"/>
  <c r="BS15" i="35"/>
  <c r="CB18" i="35"/>
  <c r="BJ26" i="35"/>
  <c r="AQ22" i="35"/>
  <c r="BJ4" i="35"/>
  <c r="BS22" i="35"/>
  <c r="BJ23" i="35"/>
  <c r="CB12" i="35"/>
  <c r="BA4" i="35"/>
  <c r="BS12" i="35"/>
  <c r="Q117" i="44"/>
  <c r="Q57" i="44"/>
  <c r="Q115" i="44"/>
  <c r="Q86" i="44"/>
  <c r="G34" i="44"/>
  <c r="Q113" i="44"/>
  <c r="Q54" i="44"/>
  <c r="Q124" i="44"/>
  <c r="Q107" i="44"/>
  <c r="Q92" i="44"/>
  <c r="Q125" i="44"/>
  <c r="Q142" i="44"/>
  <c r="G33" i="44"/>
  <c r="Q104" i="44"/>
  <c r="G35" i="44"/>
  <c r="Q95" i="44"/>
  <c r="Q141" i="44"/>
  <c r="P150" i="44"/>
  <c r="Q47" i="44"/>
  <c r="Q137" i="44"/>
  <c r="P3" i="44"/>
  <c r="Q146" i="44"/>
  <c r="G26" i="44"/>
  <c r="Q9" i="44"/>
  <c r="Q144" i="44"/>
  <c r="Q84" i="44"/>
  <c r="Q143" i="44"/>
  <c r="G22" i="44"/>
  <c r="Q133" i="44"/>
  <c r="Q140" i="44"/>
  <c r="Q49" i="44"/>
  <c r="Q102" i="44"/>
  <c r="Q127" i="44"/>
  <c r="Q118" i="44"/>
  <c r="Q51" i="44"/>
  <c r="Q97" i="44"/>
  <c r="Q90" i="44"/>
  <c r="Q122" i="44"/>
  <c r="Q136" i="44"/>
  <c r="Q116" i="44"/>
  <c r="P149" i="44"/>
  <c r="Q120" i="44"/>
  <c r="Q123" i="44"/>
  <c r="G16" i="44"/>
  <c r="Q6" i="44"/>
  <c r="Q139" i="44"/>
  <c r="P151" i="44"/>
  <c r="Q128" i="44"/>
  <c r="G19" i="44"/>
  <c r="Q112" i="44"/>
  <c r="O2" i="44"/>
  <c r="O6" i="44"/>
  <c r="P53" i="44"/>
  <c r="Q121" i="44"/>
  <c r="Q46" i="44"/>
  <c r="Q138" i="44"/>
  <c r="P133" i="44"/>
  <c r="Q134" i="44"/>
  <c r="P118" i="44"/>
  <c r="O161" i="44"/>
  <c r="G10" i="44"/>
  <c r="P112" i="44"/>
  <c r="P138" i="44"/>
  <c r="Q60" i="44"/>
  <c r="P5" i="44"/>
  <c r="O150" i="44"/>
  <c r="Q8" i="44"/>
  <c r="P11" i="44"/>
  <c r="P107" i="44"/>
  <c r="P159" i="44"/>
  <c r="Q17" i="44"/>
  <c r="P137" i="44"/>
  <c r="P54" i="44"/>
  <c r="G7" i="44"/>
  <c r="P127" i="44"/>
  <c r="O102" i="44"/>
  <c r="Q27" i="44"/>
  <c r="Q99" i="44"/>
  <c r="P128" i="44"/>
  <c r="Q4" i="44"/>
  <c r="P73" i="44"/>
  <c r="P147" i="44"/>
  <c r="P126" i="44"/>
  <c r="P123" i="44"/>
  <c r="P4" i="44"/>
  <c r="G14" i="44"/>
  <c r="O84" i="44"/>
  <c r="Q5" i="44"/>
  <c r="P145" i="44"/>
  <c r="Q77" i="44"/>
  <c r="O101" i="44"/>
  <c r="P61" i="44"/>
  <c r="P139" i="44"/>
  <c r="P148" i="44"/>
  <c r="O143" i="44"/>
  <c r="Q61" i="44"/>
  <c r="Q25" i="44"/>
  <c r="P8" i="44"/>
  <c r="Q89" i="44"/>
  <c r="P154" i="44"/>
  <c r="P97" i="44"/>
  <c r="AQ33" i="35"/>
  <c r="P50" i="44"/>
  <c r="P141" i="44"/>
  <c r="O97" i="44"/>
  <c r="P157" i="44"/>
  <c r="O11" i="44"/>
  <c r="P94" i="44"/>
  <c r="P120" i="44"/>
  <c r="Q85" i="44"/>
  <c r="P143" i="44"/>
  <c r="O138" i="44"/>
  <c r="P51" i="44"/>
  <c r="P152" i="44"/>
  <c r="Q94" i="44"/>
  <c r="O107" i="44"/>
  <c r="O9" i="44"/>
  <c r="P102" i="44"/>
  <c r="P108" i="44"/>
  <c r="O95" i="44"/>
  <c r="P93" i="44"/>
  <c r="O113" i="44"/>
  <c r="P58" i="44"/>
  <c r="O137" i="44"/>
  <c r="O120" i="44"/>
  <c r="O99" i="44"/>
  <c r="P101" i="44"/>
  <c r="P146" i="44"/>
  <c r="P124" i="44"/>
  <c r="O160" i="44"/>
  <c r="Q55" i="44"/>
  <c r="O148" i="44"/>
  <c r="O122" i="44"/>
  <c r="P9" i="44"/>
  <c r="P113" i="44"/>
  <c r="O121" i="44"/>
  <c r="P89" i="44"/>
  <c r="P115" i="44"/>
  <c r="P99" i="44"/>
  <c r="Q59" i="44"/>
  <c r="P17" i="44"/>
  <c r="O86" i="44"/>
  <c r="P59" i="44"/>
  <c r="Q93" i="44"/>
  <c r="G21" i="44"/>
  <c r="O141" i="44"/>
  <c r="O132" i="44"/>
  <c r="P47" i="44"/>
  <c r="Q3" i="44"/>
  <c r="P160" i="44"/>
  <c r="P135" i="44"/>
  <c r="P46" i="44"/>
  <c r="P6" i="44"/>
  <c r="O17" i="44"/>
  <c r="O89" i="44"/>
  <c r="O134" i="44"/>
  <c r="P116" i="44"/>
  <c r="P48" i="44"/>
  <c r="O157" i="44"/>
  <c r="O75" i="44"/>
  <c r="O47" i="44"/>
  <c r="O3" i="44"/>
  <c r="P131" i="44"/>
  <c r="P136" i="44"/>
  <c r="G24" i="44"/>
  <c r="O73" i="44"/>
  <c r="O118" i="44"/>
  <c r="P125" i="44"/>
  <c r="O112" i="44"/>
  <c r="P130" i="44"/>
  <c r="O116" i="44"/>
  <c r="P60" i="44"/>
  <c r="P49" i="44"/>
  <c r="O94" i="44"/>
  <c r="O133" i="44"/>
  <c r="O149" i="44"/>
  <c r="O151" i="44"/>
  <c r="P90" i="44"/>
  <c r="O55" i="44"/>
  <c r="O144" i="44"/>
  <c r="O49" i="44"/>
  <c r="Q2" i="44"/>
  <c r="P158" i="44"/>
  <c r="O136" i="44"/>
  <c r="P57" i="44"/>
  <c r="O117" i="44"/>
  <c r="O126" i="44"/>
  <c r="O131" i="44"/>
  <c r="O125" i="44"/>
  <c r="P2" i="44"/>
  <c r="O140" i="44"/>
  <c r="O46" i="44"/>
  <c r="P134" i="44"/>
  <c r="O93" i="44"/>
  <c r="O48" i="44"/>
  <c r="O115" i="44"/>
  <c r="P77" i="44"/>
  <c r="O71" i="44"/>
  <c r="Q75" i="44"/>
  <c r="P104" i="44"/>
  <c r="P106" i="44"/>
  <c r="O147" i="44"/>
  <c r="O128" i="44"/>
  <c r="AP15" i="35"/>
  <c r="AP34" i="35"/>
  <c r="CA6" i="35"/>
  <c r="CA24" i="35"/>
  <c r="AS15" i="35"/>
  <c r="BA31" i="35"/>
  <c r="CB8" i="35"/>
  <c r="BS30" i="35"/>
  <c r="AQ34" i="35"/>
  <c r="CB5" i="35"/>
  <c r="AQ7" i="35"/>
  <c r="BA22" i="35"/>
  <c r="CB9" i="35"/>
  <c r="BS26" i="35"/>
  <c r="AQ35" i="35"/>
  <c r="BA23" i="35"/>
  <c r="BA18" i="35"/>
  <c r="AQ10" i="35"/>
  <c r="BA21" i="35"/>
  <c r="BJ34" i="35"/>
  <c r="BA6" i="35"/>
  <c r="AQ27" i="35"/>
  <c r="BJ27" i="35"/>
  <c r="BJ13" i="35"/>
  <c r="BA10" i="35"/>
  <c r="BS21" i="35"/>
  <c r="CB21" i="35"/>
  <c r="O51" i="44"/>
  <c r="P153" i="44"/>
  <c r="P71" i="44"/>
  <c r="O58" i="44"/>
  <c r="O8" i="44"/>
  <c r="CA14" i="35"/>
  <c r="P121" i="44"/>
  <c r="O54" i="44"/>
  <c r="F99" i="25"/>
  <c r="O25" i="44"/>
  <c r="P132" i="44"/>
  <c r="P25" i="44"/>
  <c r="P117" i="44"/>
  <c r="O155" i="44"/>
  <c r="O77" i="44"/>
  <c r="O129" i="44"/>
  <c r="P156" i="44"/>
  <c r="BR34" i="35"/>
  <c r="P144" i="44"/>
  <c r="CA34" i="35"/>
  <c r="P140" i="44"/>
  <c r="O114" i="44"/>
  <c r="P129" i="44"/>
  <c r="O159" i="44"/>
  <c r="O139" i="44"/>
  <c r="O124" i="44"/>
  <c r="P85" i="44"/>
  <c r="P95" i="44"/>
  <c r="O105" i="44"/>
  <c r="O130" i="44"/>
  <c r="F48" i="25"/>
  <c r="P86" i="44"/>
  <c r="P142" i="44"/>
  <c r="O123" i="44"/>
  <c r="O135" i="44"/>
  <c r="AZ29" i="35"/>
  <c r="O57" i="44"/>
  <c r="P75" i="44"/>
  <c r="P92" i="44"/>
  <c r="P27" i="44"/>
  <c r="AP18" i="35"/>
  <c r="O85" i="44"/>
  <c r="O4" i="44"/>
  <c r="P155" i="44"/>
  <c r="O145" i="44"/>
  <c r="O127" i="44"/>
  <c r="O154" i="44"/>
  <c r="F73" i="25"/>
  <c r="Q11" i="44"/>
  <c r="O53" i="44"/>
  <c r="O5" i="44"/>
  <c r="O61" i="44"/>
  <c r="O146" i="44"/>
  <c r="O156" i="44"/>
  <c r="F130" i="25"/>
  <c r="O59" i="44"/>
  <c r="P84" i="44"/>
  <c r="P105" i="44"/>
  <c r="O142" i="44"/>
  <c r="BI10" i="6"/>
  <c r="O91" i="44"/>
  <c r="F81" i="25"/>
  <c r="Q50" i="44"/>
  <c r="O153" i="44"/>
  <c r="P91" i="44"/>
  <c r="O158" i="44"/>
  <c r="P114" i="44"/>
  <c r="O108" i="44"/>
  <c r="O92" i="44"/>
  <c r="P161" i="44"/>
  <c r="O27" i="44"/>
  <c r="O90" i="44"/>
  <c r="O106" i="44"/>
  <c r="O152" i="44"/>
  <c r="O50" i="44"/>
  <c r="O60" i="44"/>
  <c r="O104" i="44"/>
  <c r="P55" i="44"/>
  <c r="P122" i="44"/>
  <c r="BS25" i="6"/>
  <c r="R11" i="33"/>
  <c r="CB10" i="35"/>
  <c r="N30" i="33"/>
  <c r="AA21" i="33"/>
  <c r="R21" i="33"/>
  <c r="I19" i="33"/>
  <c r="N12" i="33"/>
  <c r="R17" i="33"/>
  <c r="BS28" i="6"/>
  <c r="AR67" i="3"/>
  <c r="AS67" i="3"/>
  <c r="F51" i="25"/>
  <c r="F132" i="25"/>
  <c r="F141" i="25"/>
  <c r="F156" i="25"/>
  <c r="AR118" i="3"/>
  <c r="AS118" i="3"/>
  <c r="F144" i="25"/>
  <c r="F55" i="25"/>
  <c r="F92" i="25"/>
  <c r="AQ21" i="35"/>
  <c r="F85" i="25"/>
  <c r="F94" i="25"/>
  <c r="F22" i="25"/>
  <c r="AR83" i="3"/>
  <c r="AQ30" i="35"/>
  <c r="BS31" i="35"/>
  <c r="BJ35" i="35"/>
  <c r="AR107" i="3"/>
  <c r="AS107" i="3"/>
  <c r="CB36" i="35"/>
  <c r="CB30" i="35"/>
  <c r="AS18" i="35"/>
  <c r="BS36" i="35"/>
  <c r="BJ30" i="35"/>
  <c r="AQ31" i="35"/>
  <c r="BA9" i="35"/>
  <c r="CB15" i="35"/>
  <c r="BA24" i="35"/>
  <c r="AR81" i="3"/>
  <c r="CB26" i="35"/>
  <c r="BJ22" i="35"/>
  <c r="BJ21" i="35"/>
  <c r="BA17" i="35"/>
  <c r="CD3" i="6"/>
  <c r="AR3" i="3"/>
  <c r="AS3" i="3"/>
  <c r="BA15" i="35"/>
  <c r="AQ32" i="35"/>
  <c r="BA27" i="35"/>
  <c r="AQ8" i="35"/>
  <c r="Z108" i="3"/>
  <c r="BS108" i="3"/>
  <c r="BT108" i="3"/>
  <c r="Z95" i="3"/>
  <c r="BS95" i="3"/>
  <c r="BT95" i="3"/>
  <c r="Z134" i="3"/>
  <c r="BS134" i="3"/>
  <c r="BT134" i="3"/>
  <c r="Z126" i="3"/>
  <c r="BS126" i="3"/>
  <c r="BT126" i="3"/>
  <c r="Z123" i="3"/>
  <c r="BS123" i="3"/>
  <c r="BT123" i="3"/>
  <c r="Z158" i="3"/>
  <c r="BS158" i="3"/>
  <c r="BT158" i="3"/>
  <c r="Z133" i="3"/>
  <c r="BS133" i="3"/>
  <c r="BT133" i="3"/>
  <c r="Z34" i="3"/>
  <c r="BS34" i="3"/>
  <c r="BT34" i="3"/>
  <c r="Z93" i="3"/>
  <c r="BS93" i="3"/>
  <c r="BT93" i="3"/>
  <c r="Z58" i="3"/>
  <c r="BS58" i="3"/>
  <c r="BT58" i="3"/>
  <c r="Z131" i="3"/>
  <c r="BS131" i="3"/>
  <c r="BT131" i="3"/>
  <c r="Z50" i="3"/>
  <c r="BS50" i="3"/>
  <c r="BT50" i="3"/>
  <c r="Z20" i="3"/>
  <c r="BS20" i="3"/>
  <c r="BT20" i="3"/>
  <c r="Z62" i="3"/>
  <c r="BS62" i="3"/>
  <c r="BT62" i="3"/>
  <c r="Z57" i="3"/>
  <c r="BS57" i="3"/>
  <c r="BT57" i="3"/>
  <c r="Z129" i="3"/>
  <c r="BS129" i="3"/>
  <c r="BT129" i="3"/>
  <c r="Z7" i="3"/>
  <c r="BS7" i="3"/>
  <c r="BT7" i="3"/>
  <c r="Z30" i="3"/>
  <c r="BS30" i="3"/>
  <c r="BT30" i="3"/>
  <c r="Z156" i="3"/>
  <c r="BS156" i="3"/>
  <c r="BT156" i="3"/>
  <c r="Z103" i="3"/>
  <c r="BS103" i="3"/>
  <c r="BT103" i="3"/>
  <c r="Z59" i="3"/>
  <c r="BS59" i="3"/>
  <c r="BT59" i="3"/>
  <c r="Z107" i="3"/>
  <c r="BS107" i="3"/>
  <c r="BT107" i="3"/>
  <c r="Z142" i="3"/>
  <c r="BS142" i="3"/>
  <c r="BT142" i="3"/>
  <c r="Z104" i="3"/>
  <c r="BS104" i="3"/>
  <c r="BT104" i="3"/>
  <c r="Z152" i="3"/>
  <c r="BS152" i="3"/>
  <c r="BT152" i="3"/>
  <c r="Z56" i="3"/>
  <c r="BS56" i="3"/>
  <c r="BT56" i="3"/>
  <c r="Z51" i="3"/>
  <c r="BS51" i="3"/>
  <c r="BT51" i="3"/>
  <c r="Z47" i="3"/>
  <c r="BS47" i="3"/>
  <c r="BT47" i="3"/>
  <c r="Z4" i="3"/>
  <c r="BS4" i="3"/>
  <c r="BT4" i="3"/>
  <c r="Z124" i="3"/>
  <c r="BS124" i="3"/>
  <c r="BT124" i="3"/>
  <c r="Z113" i="3"/>
  <c r="BS113" i="3"/>
  <c r="BT113" i="3"/>
  <c r="Z48" i="3"/>
  <c r="BS48" i="3"/>
  <c r="BT48" i="3"/>
  <c r="Z114" i="3"/>
  <c r="BS114" i="3"/>
  <c r="BT114" i="3"/>
  <c r="Z110" i="3"/>
  <c r="BS110" i="3"/>
  <c r="BT110" i="3"/>
  <c r="Z27" i="3"/>
  <c r="BS27" i="3"/>
  <c r="BT27" i="3"/>
  <c r="Z5" i="3"/>
  <c r="BS5" i="3"/>
  <c r="BT5" i="3"/>
  <c r="Z105" i="3"/>
  <c r="BS105" i="3"/>
  <c r="BT105" i="3"/>
  <c r="Z73" i="3"/>
  <c r="BS73" i="3"/>
  <c r="BT73" i="3"/>
  <c r="AR62" i="3"/>
  <c r="AS62" i="3"/>
  <c r="Z106" i="3"/>
  <c r="BS106" i="3"/>
  <c r="BT106" i="3"/>
  <c r="Z63" i="3"/>
  <c r="BS63" i="3"/>
  <c r="BT63" i="3"/>
  <c r="Z160" i="3"/>
  <c r="BS160" i="3"/>
  <c r="BT160" i="3"/>
  <c r="Z80" i="3"/>
  <c r="BS80" i="3"/>
  <c r="BT80" i="3"/>
  <c r="Z125" i="3"/>
  <c r="BS125" i="3"/>
  <c r="BT125" i="3"/>
  <c r="Z141" i="3"/>
  <c r="BS141" i="3"/>
  <c r="BT141" i="3"/>
  <c r="Z19" i="3"/>
  <c r="BS19" i="3"/>
  <c r="BT19" i="3"/>
  <c r="Z135" i="3"/>
  <c r="BS135" i="3"/>
  <c r="BT135" i="3"/>
  <c r="Z70" i="3"/>
  <c r="BS70" i="3"/>
  <c r="BT70" i="3"/>
  <c r="Z71" i="3"/>
  <c r="BS71" i="3"/>
  <c r="BT71" i="3"/>
  <c r="Z41" i="3"/>
  <c r="BS41" i="3"/>
  <c r="BT41" i="3"/>
  <c r="Z116" i="3"/>
  <c r="BS116" i="3"/>
  <c r="BT116" i="3"/>
  <c r="Z31" i="3"/>
  <c r="BS31" i="3"/>
  <c r="BT31" i="3"/>
  <c r="Z91" i="3"/>
  <c r="BS91" i="3"/>
  <c r="BT91" i="3"/>
  <c r="Z138" i="3"/>
  <c r="BS138" i="3"/>
  <c r="BT138" i="3"/>
  <c r="Z55" i="3"/>
  <c r="BS55" i="3"/>
  <c r="BT55" i="3"/>
  <c r="Z151" i="3"/>
  <c r="BS151" i="3"/>
  <c r="BT151" i="3"/>
  <c r="Z52" i="3"/>
  <c r="BS52" i="3"/>
  <c r="BT52" i="3"/>
  <c r="Z60" i="3"/>
  <c r="BS60" i="3"/>
  <c r="BT60" i="3"/>
  <c r="Z87" i="3"/>
  <c r="BS87" i="3"/>
  <c r="BT87" i="3"/>
  <c r="Z22" i="3"/>
  <c r="BS22" i="3"/>
  <c r="BT22" i="3"/>
  <c r="Z84" i="3"/>
  <c r="BS84" i="3"/>
  <c r="BT84" i="3"/>
  <c r="Z143" i="3"/>
  <c r="BS143" i="3"/>
  <c r="BT143" i="3"/>
  <c r="Z81" i="3"/>
  <c r="BS81" i="3"/>
  <c r="BT81" i="3"/>
  <c r="Z88" i="3"/>
  <c r="BS88" i="3"/>
  <c r="BT88" i="3"/>
  <c r="Z157" i="3"/>
  <c r="BS157" i="3"/>
  <c r="BT157" i="3"/>
  <c r="Z115" i="3"/>
  <c r="BS115" i="3"/>
  <c r="BT115" i="3"/>
  <c r="Z61" i="3"/>
  <c r="BS61" i="3"/>
  <c r="BT61" i="3"/>
  <c r="Z90" i="3"/>
  <c r="BS90" i="3"/>
  <c r="BT90" i="3"/>
  <c r="Z72" i="3"/>
  <c r="BS72" i="3"/>
  <c r="BT72" i="3"/>
  <c r="Z53" i="3"/>
  <c r="BS53" i="3"/>
  <c r="BT53" i="3"/>
  <c r="Z154" i="3"/>
  <c r="BS154" i="3"/>
  <c r="BT154" i="3"/>
  <c r="Z23" i="3"/>
  <c r="BS23" i="3"/>
  <c r="BT23" i="3"/>
  <c r="Z14" i="3"/>
  <c r="BS14" i="3"/>
  <c r="BT14" i="3"/>
  <c r="Z140" i="3"/>
  <c r="BS140" i="3"/>
  <c r="BT140" i="3"/>
  <c r="AR39" i="3"/>
  <c r="Z101" i="3"/>
  <c r="BS101" i="3"/>
  <c r="BT101" i="3"/>
  <c r="Z130" i="3"/>
  <c r="BS130" i="3"/>
  <c r="BT130" i="3"/>
  <c r="Z148" i="3"/>
  <c r="BS148" i="3"/>
  <c r="BT148" i="3"/>
  <c r="Z40" i="3"/>
  <c r="BS40" i="3"/>
  <c r="BT40" i="3"/>
  <c r="Z32" i="3"/>
  <c r="BS32" i="3"/>
  <c r="BT32" i="3"/>
  <c r="Z102" i="3"/>
  <c r="BS102" i="3"/>
  <c r="BT102" i="3"/>
  <c r="Z92" i="3"/>
  <c r="BS92" i="3"/>
  <c r="BT92" i="3"/>
  <c r="Z97" i="3"/>
  <c r="BS97" i="3"/>
  <c r="BT97" i="3"/>
  <c r="Z109" i="3"/>
  <c r="Z2" i="3"/>
  <c r="Z36" i="3"/>
  <c r="BS36" i="3"/>
  <c r="BT36" i="3"/>
  <c r="Z6" i="3"/>
  <c r="BS6" i="3"/>
  <c r="BT6" i="3"/>
  <c r="Z83" i="3"/>
  <c r="BS83" i="3"/>
  <c r="BT83" i="3"/>
  <c r="Z11" i="3"/>
  <c r="BS11" i="3"/>
  <c r="BT11" i="3"/>
  <c r="Z13" i="3"/>
  <c r="BS13" i="3"/>
  <c r="BT13" i="3"/>
  <c r="Z96" i="3"/>
  <c r="BS96" i="3"/>
  <c r="BT96" i="3"/>
  <c r="Z38" i="3"/>
  <c r="BS38" i="3"/>
  <c r="BT38" i="3"/>
  <c r="Z16" i="3"/>
  <c r="BS16" i="3"/>
  <c r="BT16" i="3"/>
  <c r="Z122" i="3"/>
  <c r="BS122" i="3"/>
  <c r="BT122" i="3"/>
  <c r="Z146" i="3"/>
  <c r="BS146" i="3"/>
  <c r="BT146" i="3"/>
  <c r="Z119" i="3"/>
  <c r="BS119" i="3"/>
  <c r="BT119" i="3"/>
  <c r="Z74" i="3"/>
  <c r="BS74" i="3"/>
  <c r="BT74" i="3"/>
  <c r="Z75" i="3"/>
  <c r="BS75" i="3"/>
  <c r="BT75" i="3"/>
  <c r="Z79" i="3"/>
  <c r="BS79" i="3"/>
  <c r="BT79" i="3"/>
  <c r="Z35" i="3"/>
  <c r="BS35" i="3"/>
  <c r="BT35" i="3"/>
  <c r="Z45" i="3"/>
  <c r="BS45" i="3"/>
  <c r="BT45" i="3"/>
  <c r="Z159" i="3"/>
  <c r="BS159" i="3"/>
  <c r="BT159" i="3"/>
  <c r="Z15" i="3"/>
  <c r="BS15" i="3"/>
  <c r="BT15" i="3"/>
  <c r="Z145" i="3"/>
  <c r="BS145" i="3"/>
  <c r="BT145" i="3"/>
  <c r="Z121" i="3"/>
  <c r="BS121" i="3"/>
  <c r="BT121" i="3"/>
  <c r="Z64" i="3"/>
  <c r="BS64" i="3"/>
  <c r="BT64" i="3"/>
  <c r="Z144" i="3"/>
  <c r="BS144" i="3"/>
  <c r="BT144" i="3"/>
  <c r="Z155" i="3"/>
  <c r="BS155" i="3"/>
  <c r="BT155" i="3"/>
  <c r="Z150" i="3"/>
  <c r="BS150" i="3"/>
  <c r="BT150" i="3"/>
  <c r="Z98" i="3"/>
  <c r="BS98" i="3"/>
  <c r="BT98" i="3"/>
  <c r="Z118" i="3"/>
  <c r="BS118" i="3"/>
  <c r="BT118" i="3"/>
  <c r="Z18" i="3"/>
  <c r="BS18" i="3"/>
  <c r="BT18" i="3"/>
  <c r="Z43" i="3"/>
  <c r="BS43" i="3"/>
  <c r="BT43" i="3"/>
  <c r="Z161" i="3"/>
  <c r="BS161" i="3"/>
  <c r="BT161" i="3"/>
  <c r="Z82" i="3"/>
  <c r="BS82" i="3"/>
  <c r="BT82" i="3"/>
  <c r="Z132" i="3"/>
  <c r="BS132" i="3"/>
  <c r="BT132" i="3"/>
  <c r="Z12" i="3"/>
  <c r="BS12" i="3"/>
  <c r="BT12" i="3"/>
  <c r="Z8" i="3"/>
  <c r="BS8" i="3"/>
  <c r="BT8" i="3"/>
  <c r="Z39" i="3"/>
  <c r="BS39" i="3"/>
  <c r="BT39" i="3"/>
  <c r="Z99" i="3"/>
  <c r="BS99" i="3"/>
  <c r="BT99" i="3"/>
  <c r="Z127" i="3"/>
  <c r="BS127" i="3"/>
  <c r="BT127" i="3"/>
  <c r="Z29" i="3"/>
  <c r="BS29" i="3"/>
  <c r="BT29" i="3"/>
  <c r="Z100" i="3"/>
  <c r="BS100" i="3"/>
  <c r="BT100" i="3"/>
  <c r="Z94" i="3"/>
  <c r="BS94" i="3"/>
  <c r="BT94" i="3"/>
  <c r="Z24" i="3"/>
  <c r="BS24" i="3"/>
  <c r="BT24" i="3"/>
  <c r="Z33" i="3"/>
  <c r="BS33" i="3"/>
  <c r="BT33" i="3"/>
  <c r="Z21" i="3"/>
  <c r="BS21" i="3"/>
  <c r="BT21" i="3"/>
  <c r="Z112" i="3"/>
  <c r="BS112" i="3"/>
  <c r="BT112" i="3"/>
  <c r="Z54" i="3"/>
  <c r="BS54" i="3"/>
  <c r="BT54" i="3"/>
  <c r="Z117" i="3"/>
  <c r="BS117" i="3"/>
  <c r="BT117" i="3"/>
  <c r="Z37" i="3"/>
  <c r="BS37" i="3"/>
  <c r="BT37" i="3"/>
  <c r="Z46" i="3"/>
  <c r="BS46" i="3"/>
  <c r="BT46" i="3"/>
  <c r="Z86" i="3"/>
  <c r="BS86" i="3"/>
  <c r="BT86" i="3"/>
  <c r="Z76" i="3"/>
  <c r="BS76" i="3"/>
  <c r="BT76" i="3"/>
  <c r="Z153" i="3"/>
  <c r="BS153" i="3"/>
  <c r="BT153" i="3"/>
  <c r="Z120" i="3"/>
  <c r="BS120" i="3"/>
  <c r="BT120" i="3"/>
  <c r="Z139" i="3"/>
  <c r="BS139" i="3"/>
  <c r="BT139" i="3"/>
  <c r="Z147" i="3"/>
  <c r="BS147" i="3"/>
  <c r="BT147" i="3"/>
  <c r="Z28" i="3"/>
  <c r="BS28" i="3"/>
  <c r="BT28" i="3"/>
  <c r="Z67" i="3"/>
  <c r="BS67" i="3"/>
  <c r="BT67" i="3"/>
  <c r="Z78" i="3"/>
  <c r="BS78" i="3"/>
  <c r="BT78" i="3"/>
  <c r="Z89" i="3"/>
  <c r="BS89" i="3"/>
  <c r="BT89" i="3"/>
  <c r="Z49" i="3"/>
  <c r="BS49" i="3"/>
  <c r="BT49" i="3"/>
  <c r="Z77" i="3"/>
  <c r="BS77" i="3"/>
  <c r="BT77" i="3"/>
  <c r="Z66" i="3"/>
  <c r="BS66" i="3"/>
  <c r="BT66" i="3"/>
  <c r="Z44" i="3"/>
  <c r="BS44" i="3"/>
  <c r="BT44" i="3"/>
  <c r="Z9" i="3"/>
  <c r="BS9" i="3"/>
  <c r="BT9" i="3"/>
  <c r="Z17" i="3"/>
  <c r="BS17" i="3"/>
  <c r="BT17" i="3"/>
  <c r="Z136" i="3"/>
  <c r="BS136" i="3"/>
  <c r="BT136" i="3"/>
  <c r="Z128" i="3"/>
  <c r="BS128" i="3"/>
  <c r="BT128" i="3"/>
  <c r="Z68" i="3"/>
  <c r="BS68" i="3"/>
  <c r="BT68" i="3"/>
  <c r="Z25" i="3"/>
  <c r="BS25" i="3"/>
  <c r="BT25" i="3"/>
  <c r="Z149" i="3"/>
  <c r="BS149" i="3"/>
  <c r="BT149" i="3"/>
  <c r="Z137" i="3"/>
  <c r="BS137" i="3"/>
  <c r="BT137" i="3"/>
  <c r="Z69" i="3"/>
  <c r="BS69" i="3"/>
  <c r="BT69" i="3"/>
  <c r="Z3" i="3"/>
  <c r="BS3" i="3"/>
  <c r="BT3" i="3"/>
  <c r="Z85" i="3"/>
  <c r="BS85" i="3"/>
  <c r="BT85" i="3"/>
  <c r="AR59" i="3"/>
  <c r="AR84" i="3"/>
  <c r="AR12" i="3"/>
  <c r="AS12" i="3"/>
  <c r="AR77" i="3"/>
  <c r="AS77" i="3"/>
  <c r="AR41" i="3"/>
  <c r="AR112" i="3"/>
  <c r="AS112" i="3"/>
  <c r="AR154" i="3"/>
  <c r="AR73" i="3"/>
  <c r="AR47" i="3"/>
  <c r="AR53" i="3"/>
  <c r="AS53" i="3"/>
  <c r="AR135" i="3"/>
  <c r="AR121" i="3"/>
  <c r="AR8" i="3"/>
  <c r="AR79" i="3"/>
  <c r="AR56" i="3"/>
  <c r="AR63" i="3"/>
  <c r="AR127" i="3"/>
  <c r="AR36" i="3"/>
  <c r="AR80" i="3"/>
  <c r="AS80" i="3"/>
  <c r="AR66" i="3"/>
  <c r="AS66" i="3"/>
  <c r="AR6" i="3"/>
  <c r="AS6" i="3"/>
  <c r="AR72" i="3"/>
  <c r="AR49" i="3"/>
  <c r="AS49" i="3"/>
  <c r="AR120" i="3"/>
  <c r="AS120" i="3"/>
  <c r="AR28" i="3"/>
  <c r="AS28" i="3"/>
  <c r="BR30" i="35"/>
  <c r="BR33" i="35"/>
  <c r="AR38" i="3"/>
  <c r="AS38" i="3"/>
  <c r="AR114" i="3"/>
  <c r="AR123" i="3"/>
  <c r="AR20" i="3"/>
  <c r="AR15" i="3"/>
  <c r="AR130" i="3"/>
  <c r="AR149" i="3"/>
  <c r="AR31" i="3"/>
  <c r="AS31" i="3"/>
  <c r="AR136" i="3"/>
  <c r="AS136" i="3"/>
  <c r="AR159" i="3"/>
  <c r="AS159" i="3"/>
  <c r="AR43" i="3"/>
  <c r="AS43" i="3"/>
  <c r="AR27" i="3"/>
  <c r="AS27" i="3"/>
  <c r="BR18" i="6"/>
  <c r="AR133" i="3"/>
  <c r="AZ24" i="6"/>
  <c r="AR113" i="3"/>
  <c r="AR48" i="3"/>
  <c r="AR58" i="3"/>
  <c r="AS58" i="3"/>
  <c r="AR75" i="3"/>
  <c r="AR141" i="3"/>
  <c r="AR124" i="3"/>
  <c r="AS124" i="3"/>
  <c r="CA12" i="35"/>
  <c r="AR44" i="3"/>
  <c r="AR4" i="3"/>
  <c r="AS4" i="3"/>
  <c r="CA12" i="6"/>
  <c r="AR52" i="3"/>
  <c r="AS52" i="3"/>
  <c r="AR146" i="3"/>
  <c r="AR45" i="3"/>
  <c r="AS45" i="3"/>
  <c r="AR86" i="3"/>
  <c r="AS86" i="3"/>
  <c r="AR106" i="3"/>
  <c r="AR115" i="3"/>
  <c r="AS115" i="3"/>
  <c r="AR132" i="3"/>
  <c r="AS132" i="3"/>
  <c r="AP17" i="6"/>
  <c r="AR101" i="3"/>
  <c r="AS101" i="3"/>
  <c r="AR23" i="3"/>
  <c r="AR54" i="3"/>
  <c r="AR138" i="3"/>
  <c r="AZ5" i="6"/>
  <c r="AR152" i="3"/>
  <c r="CA24" i="6"/>
  <c r="AR34" i="3"/>
  <c r="AR51" i="3"/>
  <c r="AS51" i="3"/>
  <c r="AR117" i="3"/>
  <c r="AS117" i="3"/>
  <c r="AR32" i="3"/>
  <c r="AR104" i="3"/>
  <c r="AR10" i="3"/>
  <c r="AR155" i="3"/>
  <c r="AS155" i="3"/>
  <c r="AR7" i="3"/>
  <c r="AS7" i="3"/>
  <c r="AR102" i="3"/>
  <c r="AS102" i="3"/>
  <c r="AR11" i="3"/>
  <c r="AR144" i="3"/>
  <c r="AS144" i="3"/>
  <c r="AR95" i="3"/>
  <c r="AR91" i="3"/>
  <c r="CA26" i="6"/>
  <c r="AR92" i="3"/>
  <c r="N156" i="3"/>
  <c r="AR156" i="3"/>
  <c r="AS156" i="3"/>
  <c r="AP12" i="6"/>
  <c r="AR145" i="3"/>
  <c r="AS145" i="3"/>
  <c r="AR128" i="3"/>
  <c r="AS128" i="3"/>
  <c r="AR68" i="3"/>
  <c r="AS68" i="3"/>
  <c r="AR147" i="3"/>
  <c r="AS147" i="3"/>
  <c r="AR50" i="3"/>
  <c r="AS50" i="3"/>
  <c r="AR110" i="3"/>
  <c r="AS110" i="3"/>
  <c r="AR96" i="3"/>
  <c r="AR85" i="3"/>
  <c r="AR22" i="3"/>
  <c r="AS22" i="3"/>
  <c r="AR55" i="3"/>
  <c r="AR5" i="3"/>
  <c r="AR78" i="3"/>
  <c r="BJ28" i="6"/>
  <c r="AR122" i="3"/>
  <c r="AS122" i="3"/>
  <c r="BR16" i="6"/>
  <c r="AR60" i="3"/>
  <c r="AP21" i="6"/>
  <c r="AR157" i="3"/>
  <c r="AS157" i="3"/>
  <c r="AR82" i="3"/>
  <c r="AR16" i="3"/>
  <c r="AR17" i="3"/>
  <c r="AS17" i="3"/>
  <c r="AR100" i="3"/>
  <c r="BR13" i="6"/>
  <c r="AR69" i="3"/>
  <c r="AS69" i="3"/>
  <c r="AR30" i="3"/>
  <c r="AR108" i="3"/>
  <c r="AS108" i="3"/>
  <c r="AR90" i="3"/>
  <c r="AR119" i="3"/>
  <c r="AR40" i="3"/>
  <c r="AR65" i="3"/>
  <c r="AS65" i="3"/>
  <c r="AZ34" i="6"/>
  <c r="AR88" i="3"/>
  <c r="AS88" i="3"/>
  <c r="AR14" i="3"/>
  <c r="AS14" i="3"/>
  <c r="BR33" i="6"/>
  <c r="AR9" i="3"/>
  <c r="AP9" i="6"/>
  <c r="AR37" i="3"/>
  <c r="AR35" i="3"/>
  <c r="AP23" i="35"/>
  <c r="AR13" i="3"/>
  <c r="AR160" i="3"/>
  <c r="AR98" i="3"/>
  <c r="AR89" i="3"/>
  <c r="CA36" i="6"/>
  <c r="AR25" i="3"/>
  <c r="AP29" i="6"/>
  <c r="AR18" i="3"/>
  <c r="AS18" i="3"/>
  <c r="AR139" i="3"/>
  <c r="AS139" i="3"/>
  <c r="AR46" i="3"/>
  <c r="AS46" i="3"/>
  <c r="AR158" i="3"/>
  <c r="AS158" i="3"/>
  <c r="AR74" i="3"/>
  <c r="AS74" i="3"/>
  <c r="AR93" i="3"/>
  <c r="AS93" i="3"/>
  <c r="AR19" i="3"/>
  <c r="AS19" i="3"/>
  <c r="AR64" i="3"/>
  <c r="AR142" i="3"/>
  <c r="N29" i="33"/>
  <c r="BS3" i="6"/>
  <c r="F80" i="25"/>
  <c r="BA36" i="35"/>
  <c r="W16" i="33"/>
  <c r="BS4" i="6"/>
  <c r="N16" i="33"/>
  <c r="CB30" i="6"/>
  <c r="F15" i="25"/>
  <c r="CB7" i="35"/>
  <c r="BR5" i="6"/>
  <c r="BJ6" i="35"/>
  <c r="AZ13" i="6"/>
  <c r="I24" i="33"/>
  <c r="AQ6" i="6"/>
  <c r="BS27" i="6"/>
  <c r="AZ16" i="6"/>
  <c r="BS15" i="6"/>
  <c r="AQ11" i="6"/>
  <c r="AA4" i="33"/>
  <c r="BS7" i="6"/>
  <c r="AZ15" i="6"/>
  <c r="BJ6" i="6"/>
  <c r="BA33" i="35"/>
  <c r="E34" i="33"/>
  <c r="N6" i="33"/>
  <c r="BJ7" i="6"/>
  <c r="BS24" i="35"/>
  <c r="AQ32" i="6"/>
  <c r="R24" i="33"/>
  <c r="BS35" i="6"/>
  <c r="AQ16" i="35"/>
  <c r="E19" i="33"/>
  <c r="AQ3" i="6"/>
  <c r="AQ10" i="6"/>
  <c r="AP28" i="6"/>
  <c r="AF36" i="33"/>
  <c r="N21" i="33"/>
  <c r="CB14" i="35"/>
  <c r="BR3" i="6"/>
  <c r="BJ24" i="35"/>
  <c r="I34" i="33"/>
  <c r="BA21" i="6"/>
  <c r="BA8" i="6"/>
  <c r="F84" i="25"/>
  <c r="AA10" i="33"/>
  <c r="F16" i="25"/>
  <c r="W9" i="33"/>
  <c r="W21" i="33"/>
  <c r="R22" i="33"/>
  <c r="AQ25" i="6"/>
  <c r="N33" i="33"/>
  <c r="F137" i="25"/>
  <c r="BS26" i="6"/>
  <c r="R10" i="33"/>
  <c r="BJ32" i="6"/>
  <c r="R4" i="33"/>
  <c r="F124" i="25"/>
  <c r="AA24" i="33"/>
  <c r="I36" i="33"/>
  <c r="F161" i="25"/>
  <c r="AQ3" i="35"/>
  <c r="CB13" i="35"/>
  <c r="F61" i="25"/>
  <c r="CB34" i="6"/>
  <c r="W24" i="33"/>
  <c r="N24" i="33"/>
  <c r="BS29" i="35"/>
  <c r="F46" i="25"/>
  <c r="E16" i="33"/>
  <c r="R33" i="33"/>
  <c r="E21" i="33"/>
  <c r="W22" i="33"/>
  <c r="BS32" i="35"/>
  <c r="I23" i="33"/>
  <c r="I16" i="33"/>
  <c r="E33" i="33"/>
  <c r="BI22" i="6"/>
  <c r="AJ34" i="33"/>
  <c r="BS30" i="6"/>
  <c r="F95" i="25"/>
  <c r="E24" i="33"/>
  <c r="CB7" i="6"/>
  <c r="BJ22" i="6"/>
  <c r="AQ14" i="35"/>
  <c r="AJ28" i="33"/>
  <c r="R34" i="33"/>
  <c r="BA9" i="6"/>
  <c r="BS18" i="6"/>
  <c r="BI17" i="6"/>
  <c r="CB27" i="35"/>
  <c r="AJ31" i="33"/>
  <c r="I29" i="33"/>
  <c r="F148" i="25"/>
  <c r="N34" i="33"/>
  <c r="N19" i="33"/>
  <c r="F10" i="25"/>
  <c r="F69" i="25"/>
  <c r="CB4" i="35"/>
  <c r="CB22" i="35"/>
  <c r="BA7" i="35"/>
  <c r="W36" i="33"/>
  <c r="CB9" i="6"/>
  <c r="BJ15" i="35"/>
  <c r="AQ28" i="35"/>
  <c r="I30" i="33"/>
  <c r="AZ3" i="35"/>
  <c r="N23" i="33"/>
  <c r="E31" i="33"/>
  <c r="BJ3" i="6"/>
  <c r="CB22" i="6"/>
  <c r="F133" i="25"/>
  <c r="F150" i="25"/>
  <c r="F127" i="25"/>
  <c r="F115" i="25"/>
  <c r="CB17" i="35"/>
  <c r="BA25" i="35"/>
  <c r="R35" i="33"/>
  <c r="W10" i="33"/>
  <c r="AJ35" i="33"/>
  <c r="N31" i="33"/>
  <c r="AA30" i="33"/>
  <c r="F98" i="25"/>
  <c r="F52" i="25"/>
  <c r="CB31" i="35"/>
  <c r="E23" i="33"/>
  <c r="BS29" i="6"/>
  <c r="CB32" i="35"/>
  <c r="AQ21" i="6"/>
  <c r="F74" i="25"/>
  <c r="F35" i="25"/>
  <c r="F149" i="25"/>
  <c r="CB16" i="35"/>
  <c r="BJ29" i="35"/>
  <c r="R9" i="33"/>
  <c r="AQ30" i="6"/>
  <c r="BS34" i="6"/>
  <c r="BA11" i="6"/>
  <c r="BS23" i="35"/>
  <c r="F83" i="25"/>
  <c r="F60" i="25"/>
  <c r="BS25" i="35"/>
  <c r="BA14" i="35"/>
  <c r="CB35" i="35"/>
  <c r="N10" i="33"/>
  <c r="W11" i="33"/>
  <c r="F147" i="25"/>
  <c r="BJ12" i="35"/>
  <c r="W18" i="33"/>
  <c r="N22" i="33"/>
  <c r="CB4" i="6"/>
  <c r="CB34" i="35"/>
  <c r="AQ23" i="35"/>
  <c r="BA30" i="35"/>
  <c r="R23" i="33"/>
  <c r="F12" i="25"/>
  <c r="F116" i="25"/>
  <c r="AA16" i="33"/>
  <c r="N11" i="33"/>
  <c r="AA23" i="33"/>
  <c r="AA17" i="33"/>
  <c r="W17" i="33"/>
  <c r="AQ22" i="6"/>
  <c r="AQ24" i="35"/>
  <c r="F65" i="25"/>
  <c r="CB6" i="35"/>
  <c r="BA34" i="35"/>
  <c r="AJ36" i="33"/>
  <c r="N17" i="33"/>
  <c r="CB8" i="6"/>
  <c r="BJ11" i="35"/>
  <c r="F111" i="25"/>
  <c r="F151" i="25"/>
  <c r="BJ3" i="35"/>
  <c r="CB3" i="35"/>
  <c r="N7" i="33"/>
  <c r="R7" i="33"/>
  <c r="AA36" i="33"/>
  <c r="AQ26" i="35"/>
  <c r="F121" i="25"/>
  <c r="BA5" i="35"/>
  <c r="BJ7" i="35"/>
  <c r="BJ8" i="35"/>
  <c r="BA29" i="35"/>
  <c r="R6" i="33"/>
  <c r="I33" i="33"/>
  <c r="N5" i="33"/>
  <c r="W30" i="33"/>
  <c r="AA5" i="33"/>
  <c r="BJ15" i="6"/>
  <c r="BA17" i="6"/>
  <c r="F4" i="25"/>
  <c r="F100" i="25"/>
  <c r="BS35" i="35"/>
  <c r="CB24" i="35"/>
  <c r="BA32" i="35"/>
  <c r="AF34" i="33"/>
  <c r="F2" i="25"/>
  <c r="BA28" i="35"/>
  <c r="W6" i="33"/>
  <c r="W35" i="33"/>
  <c r="W7" i="33"/>
  <c r="BJ13" i="6"/>
  <c r="CB31" i="6"/>
  <c r="F122" i="25"/>
  <c r="BA12" i="35"/>
  <c r="AQ4" i="35"/>
  <c r="CB25" i="35"/>
  <c r="AA22" i="33"/>
  <c r="V109" i="3"/>
  <c r="AC109" i="3"/>
  <c r="AE109" i="3"/>
  <c r="F126" i="25"/>
  <c r="DR27" i="4"/>
  <c r="AF26" i="3"/>
  <c r="E18" i="7"/>
  <c r="U109" i="3"/>
  <c r="AB109" i="3"/>
  <c r="P109" i="3"/>
  <c r="T109" i="3"/>
  <c r="O109" i="3"/>
  <c r="R109" i="3"/>
  <c r="N59" i="3"/>
  <c r="N80" i="3"/>
  <c r="N27" i="3"/>
  <c r="N8" i="3"/>
  <c r="N73" i="3"/>
  <c r="N63" i="3"/>
  <c r="N100" i="3"/>
  <c r="N69" i="3"/>
  <c r="N20" i="3"/>
  <c r="N65" i="3"/>
  <c r="N14" i="3"/>
  <c r="N9" i="3"/>
  <c r="N37" i="3"/>
  <c r="N35" i="3"/>
  <c r="N112" i="3"/>
  <c r="N13" i="3"/>
  <c r="N25" i="3"/>
  <c r="N139" i="3"/>
  <c r="N121" i="3"/>
  <c r="N158" i="3"/>
  <c r="N6" i="3"/>
  <c r="N79" i="3"/>
  <c r="N56" i="3"/>
  <c r="N77" i="3"/>
  <c r="N133" i="3"/>
  <c r="N113" i="3"/>
  <c r="N23" i="3"/>
  <c r="N12" i="3"/>
  <c r="N152" i="3"/>
  <c r="N34" i="3"/>
  <c r="N51" i="3"/>
  <c r="N117" i="3"/>
  <c r="N45" i="3"/>
  <c r="N62" i="3"/>
  <c r="N78" i="3"/>
  <c r="N141" i="3"/>
  <c r="N155" i="3"/>
  <c r="N7" i="3"/>
  <c r="N102" i="3"/>
  <c r="N104" i="3"/>
  <c r="N120" i="3"/>
  <c r="N74" i="3"/>
  <c r="N107" i="3"/>
  <c r="N92" i="3"/>
  <c r="N145" i="3"/>
  <c r="N128" i="3"/>
  <c r="N68" i="3"/>
  <c r="N91" i="3"/>
  <c r="N118" i="3"/>
  <c r="N15" i="3"/>
  <c r="N11" i="3"/>
  <c r="N85" i="3"/>
  <c r="N22" i="3"/>
  <c r="N47" i="3"/>
  <c r="N55" i="3"/>
  <c r="N82" i="3"/>
  <c r="N86" i="3"/>
  <c r="N106" i="3"/>
  <c r="N90" i="3"/>
  <c r="N122" i="3"/>
  <c r="N60" i="3"/>
  <c r="N157" i="3"/>
  <c r="N40" i="3"/>
  <c r="N138" i="3"/>
  <c r="N142" i="3"/>
  <c r="N50" i="3"/>
  <c r="N17" i="3"/>
  <c r="N30" i="3"/>
  <c r="N72" i="3"/>
  <c r="N66" i="3"/>
  <c r="N36" i="3"/>
  <c r="N154" i="3"/>
  <c r="N53" i="3"/>
  <c r="N24" i="3"/>
  <c r="N95" i="3"/>
  <c r="N64" i="3"/>
  <c r="N108" i="3"/>
  <c r="N76" i="3"/>
  <c r="N88" i="3"/>
  <c r="N16" i="3"/>
  <c r="N10" i="3"/>
  <c r="N81" i="3"/>
  <c r="N89" i="3"/>
  <c r="N135" i="3"/>
  <c r="N18" i="3"/>
  <c r="N46" i="3"/>
  <c r="N93" i="3"/>
  <c r="N54" i="3"/>
  <c r="N58" i="3"/>
  <c r="N144" i="3"/>
  <c r="N38" i="3"/>
  <c r="N114" i="3"/>
  <c r="N159" i="3"/>
  <c r="N110" i="3"/>
  <c r="N98" i="3"/>
  <c r="N149" i="3"/>
  <c r="N67" i="3"/>
  <c r="N31" i="3"/>
  <c r="N136" i="3"/>
  <c r="N146" i="3"/>
  <c r="N41" i="3"/>
  <c r="N5" i="3"/>
  <c r="N48" i="3"/>
  <c r="N19" i="3"/>
  <c r="N28" i="3"/>
  <c r="N49" i="3"/>
  <c r="N124" i="3"/>
  <c r="N44" i="3"/>
  <c r="N4" i="3"/>
  <c r="N39" i="3"/>
  <c r="N127" i="3"/>
  <c r="N130" i="3"/>
  <c r="N84" i="3"/>
  <c r="N75" i="3"/>
  <c r="N119" i="3"/>
  <c r="N3" i="3"/>
  <c r="N52" i="3"/>
  <c r="N2" i="3"/>
  <c r="N43" i="3"/>
  <c r="N96" i="3"/>
  <c r="N123" i="3"/>
  <c r="N147" i="3"/>
  <c r="N160" i="3"/>
  <c r="N115" i="3"/>
  <c r="N132" i="3"/>
  <c r="N101" i="3"/>
  <c r="N83" i="3"/>
  <c r="N32" i="3"/>
  <c r="N109" i="3"/>
  <c r="AR109" i="3"/>
  <c r="J26" i="3"/>
  <c r="HI27" i="4"/>
  <c r="R26" i="3"/>
  <c r="S26" i="3"/>
  <c r="BR6" i="6"/>
  <c r="AF7" i="7"/>
  <c r="R5" i="7"/>
  <c r="AL106" i="3"/>
  <c r="AM137" i="25"/>
  <c r="W18" i="7"/>
  <c r="AA4" i="7"/>
  <c r="I33" i="7"/>
  <c r="AL141" i="3"/>
  <c r="AM135" i="25"/>
  <c r="AF4" i="7"/>
  <c r="AL3" i="3"/>
  <c r="AM62" i="25"/>
  <c r="AJ24" i="7"/>
  <c r="R35" i="7"/>
  <c r="AL118" i="3"/>
  <c r="AM105" i="25"/>
  <c r="R12" i="7"/>
  <c r="AL108" i="3"/>
  <c r="AM51" i="25"/>
  <c r="W22" i="7"/>
  <c r="AL65" i="3"/>
  <c r="AM18" i="25"/>
  <c r="AF16" i="7"/>
  <c r="AL97" i="3"/>
  <c r="AM122" i="25"/>
  <c r="I17" i="7"/>
  <c r="I24" i="7"/>
  <c r="AL55" i="3"/>
  <c r="AM24" i="25"/>
  <c r="AA7" i="7"/>
  <c r="AL101" i="3"/>
  <c r="AM103" i="25"/>
  <c r="R6" i="7"/>
  <c r="I22" i="7"/>
  <c r="AL99" i="3"/>
  <c r="AM111" i="25"/>
  <c r="E9" i="7"/>
  <c r="AL40" i="3"/>
  <c r="AM33" i="25"/>
  <c r="I16" i="7"/>
  <c r="E17" i="7"/>
  <c r="AL161" i="3"/>
  <c r="AM150" i="25"/>
  <c r="E28" i="7"/>
  <c r="AL17" i="3"/>
  <c r="AM43" i="25"/>
  <c r="N17" i="7"/>
  <c r="AL122" i="3"/>
  <c r="AM68" i="25"/>
  <c r="AL115" i="3"/>
  <c r="AM37" i="25"/>
  <c r="AA9" i="7"/>
  <c r="AL81" i="3"/>
  <c r="AM72" i="25"/>
  <c r="W5" i="7"/>
  <c r="AL18" i="3"/>
  <c r="AM79" i="25"/>
  <c r="AA23" i="7"/>
  <c r="AL88" i="3"/>
  <c r="AM154" i="25"/>
  <c r="AJ10" i="7"/>
  <c r="AL80" i="3"/>
  <c r="AM46" i="25"/>
  <c r="AF5" i="7"/>
  <c r="W6" i="7"/>
  <c r="AL31" i="3"/>
  <c r="AM102" i="25"/>
  <c r="AA17" i="7"/>
  <c r="AL87" i="3"/>
  <c r="AM98" i="25"/>
  <c r="AA21" i="7"/>
  <c r="AL94" i="3"/>
  <c r="AM101" i="25"/>
  <c r="E34" i="7"/>
  <c r="AL103" i="3"/>
  <c r="AM82" i="25"/>
  <c r="AA10" i="7"/>
  <c r="AL150" i="3"/>
  <c r="AM147" i="25"/>
  <c r="I6" i="7"/>
  <c r="E29" i="7"/>
  <c r="AL85" i="3"/>
  <c r="AM54" i="25"/>
  <c r="E35" i="7"/>
  <c r="AL71" i="3"/>
  <c r="AM107" i="25"/>
  <c r="N11" i="7"/>
  <c r="AL154" i="3"/>
  <c r="AM155" i="25"/>
  <c r="E22" i="7"/>
  <c r="AL68" i="3"/>
  <c r="AM53" i="25"/>
  <c r="W10" i="7"/>
  <c r="AL160" i="3"/>
  <c r="AM66" i="25"/>
  <c r="R19" i="7"/>
  <c r="AL66" i="3"/>
  <c r="AM76" i="25"/>
  <c r="W4" i="7"/>
  <c r="AL77" i="3"/>
  <c r="AM78" i="25"/>
  <c r="R22" i="7"/>
  <c r="AL73" i="3"/>
  <c r="AM88" i="25"/>
  <c r="N21" i="7"/>
  <c r="AL155" i="3"/>
  <c r="AM117" i="25"/>
  <c r="N30" i="7"/>
  <c r="AL54" i="3"/>
  <c r="AM80" i="25"/>
  <c r="I34" i="7"/>
  <c r="AL127" i="3"/>
  <c r="AM152" i="25"/>
  <c r="E36" i="7"/>
  <c r="AL49" i="3"/>
  <c r="AM125" i="25"/>
  <c r="I12" i="7"/>
  <c r="N12" i="7"/>
  <c r="AL48" i="3"/>
  <c r="AM89" i="25"/>
  <c r="I29" i="7"/>
  <c r="AL36" i="3"/>
  <c r="AM32" i="25"/>
  <c r="E33" i="7"/>
  <c r="AL159" i="3"/>
  <c r="AM146" i="25"/>
  <c r="AJ9" i="7"/>
  <c r="AL138" i="3"/>
  <c r="AM121" i="25"/>
  <c r="N4" i="7"/>
  <c r="AL39" i="3"/>
  <c r="AM28" i="25"/>
  <c r="AA12" i="7"/>
  <c r="E30" i="7"/>
  <c r="AL135" i="3"/>
  <c r="AM99" i="25"/>
  <c r="R30" i="7"/>
  <c r="AL157" i="3"/>
  <c r="AM156" i="25"/>
  <c r="R7" i="7"/>
  <c r="AL59" i="3"/>
  <c r="AM30" i="25"/>
  <c r="W12" i="7"/>
  <c r="AF10" i="7"/>
  <c r="E7" i="7"/>
  <c r="AL145" i="3"/>
  <c r="AM133" i="25"/>
  <c r="E21" i="7"/>
  <c r="R4" i="7"/>
  <c r="AL100" i="3"/>
  <c r="AM134" i="25"/>
  <c r="AJ5" i="7"/>
  <c r="AL22" i="3"/>
  <c r="AM19" i="25"/>
  <c r="E12" i="7"/>
  <c r="AL93" i="3"/>
  <c r="AM132" i="25"/>
  <c r="N24" i="7"/>
  <c r="AL136" i="3"/>
  <c r="AM120" i="25"/>
  <c r="AA16" i="7"/>
  <c r="AL96" i="3"/>
  <c r="AM114" i="25"/>
  <c r="R34" i="7"/>
  <c r="AL92" i="3"/>
  <c r="AM21" i="25"/>
  <c r="R17" i="7"/>
  <c r="AL89" i="3"/>
  <c r="AM139" i="25"/>
  <c r="AA6" i="7"/>
  <c r="AL144" i="3"/>
  <c r="AM106" i="25"/>
  <c r="AA22" i="7"/>
  <c r="AL35" i="3"/>
  <c r="AM94" i="25"/>
  <c r="I7" i="7"/>
  <c r="AL128" i="3"/>
  <c r="AM90" i="25"/>
  <c r="N5" i="7"/>
  <c r="AL53" i="3"/>
  <c r="AM27" i="25"/>
  <c r="AA11" i="7"/>
  <c r="AL47" i="3"/>
  <c r="AM47" i="25"/>
  <c r="E24" i="7"/>
  <c r="AL74" i="3"/>
  <c r="AM25" i="25"/>
  <c r="I28" i="7"/>
  <c r="AL86" i="3"/>
  <c r="AM22" i="25"/>
  <c r="AJ23" i="7"/>
  <c r="AL8" i="3"/>
  <c r="AM96" i="25"/>
  <c r="E16" i="7"/>
  <c r="AL149" i="3"/>
  <c r="AM153" i="25"/>
  <c r="I21" i="7"/>
  <c r="N6" i="7"/>
  <c r="AL29" i="3"/>
  <c r="AM38" i="25"/>
  <c r="AF12" i="7"/>
  <c r="AL46" i="3"/>
  <c r="AM71" i="25"/>
  <c r="W11" i="7"/>
  <c r="AL69" i="3"/>
  <c r="AM60" i="25"/>
  <c r="W7" i="7"/>
  <c r="AL79" i="3"/>
  <c r="AM157" i="25"/>
  <c r="W21" i="7"/>
  <c r="AL56" i="3"/>
  <c r="AM124" i="25"/>
  <c r="AJ11" i="7"/>
  <c r="AL57" i="3"/>
  <c r="AM36" i="25"/>
  <c r="I31" i="7"/>
  <c r="AL30" i="3"/>
  <c r="AM104" i="25"/>
  <c r="N10" i="7"/>
  <c r="AL158" i="3"/>
  <c r="AM151" i="25"/>
  <c r="AF22" i="7"/>
  <c r="AL84" i="3"/>
  <c r="AM44" i="25"/>
  <c r="N9" i="7"/>
  <c r="AL58" i="3"/>
  <c r="AM64" i="25"/>
  <c r="AF18" i="7"/>
  <c r="AL11" i="3"/>
  <c r="AM65" i="25"/>
  <c r="AF21" i="7"/>
  <c r="AL124" i="3"/>
  <c r="AM83" i="25"/>
  <c r="R23" i="7"/>
  <c r="AJ6" i="7"/>
  <c r="AL126" i="3"/>
  <c r="AM138" i="25"/>
  <c r="N33" i="7"/>
  <c r="AL147" i="3"/>
  <c r="AM85" i="25"/>
  <c r="R33" i="7"/>
  <c r="AL32" i="3"/>
  <c r="AM40" i="25"/>
  <c r="N7" i="7"/>
  <c r="AL51" i="3"/>
  <c r="AM45" i="25"/>
  <c r="I11" i="7"/>
  <c r="AL104" i="3"/>
  <c r="AM58" i="25"/>
  <c r="N34" i="7"/>
  <c r="E31" i="7"/>
  <c r="AL142" i="3"/>
  <c r="AM142" i="25"/>
  <c r="AJ22" i="7"/>
  <c r="AL156" i="3"/>
  <c r="AM130" i="25"/>
  <c r="AF11" i="7"/>
  <c r="AL121" i="3"/>
  <c r="AM73" i="25"/>
  <c r="AL10" i="3"/>
  <c r="AM63" i="25"/>
  <c r="AJ18" i="7"/>
  <c r="AL44" i="3"/>
  <c r="AM49" i="25"/>
  <c r="N23" i="7"/>
  <c r="AL64" i="3"/>
  <c r="AM81" i="25"/>
  <c r="I30" i="7"/>
  <c r="AL62" i="3"/>
  <c r="AM118" i="25"/>
  <c r="W17" i="7"/>
  <c r="AL15" i="3"/>
  <c r="AM112" i="25"/>
  <c r="N22" i="7"/>
  <c r="I36" i="7"/>
  <c r="AL125" i="3"/>
  <c r="AM31" i="25"/>
  <c r="N35" i="7"/>
  <c r="AL67" i="3"/>
  <c r="AM69" i="25"/>
  <c r="N18" i="7"/>
  <c r="AL25" i="3"/>
  <c r="AM23" i="25"/>
  <c r="W19" i="7"/>
  <c r="AL119" i="3"/>
  <c r="AM116" i="25"/>
  <c r="I9" i="7"/>
  <c r="AL6" i="3"/>
  <c r="AM29" i="25"/>
  <c r="AA5" i="7"/>
  <c r="AL112" i="3"/>
  <c r="AM131" i="25"/>
  <c r="AJ4" i="7"/>
  <c r="AL19" i="3"/>
  <c r="AM95" i="25"/>
  <c r="R9" i="7"/>
  <c r="AL148" i="3"/>
  <c r="AM159" i="25"/>
  <c r="R28" i="7"/>
  <c r="AL27" i="3"/>
  <c r="AM87" i="25"/>
  <c r="R21" i="7"/>
  <c r="AL102" i="3"/>
  <c r="AM141" i="25"/>
  <c r="E5" i="7"/>
  <c r="AL63" i="3"/>
  <c r="AM56" i="25"/>
  <c r="N31" i="7"/>
  <c r="AL21" i="3"/>
  <c r="AM91" i="25"/>
  <c r="AF6" i="7"/>
  <c r="AL140" i="3"/>
  <c r="AM100" i="25"/>
  <c r="AF19" i="7"/>
  <c r="AL20" i="3"/>
  <c r="AM92" i="25"/>
  <c r="E6" i="7"/>
  <c r="AL117" i="3"/>
  <c r="AM140" i="25"/>
  <c r="E23" i="7"/>
  <c r="AL38" i="3"/>
  <c r="AM77" i="25"/>
  <c r="AF23" i="7"/>
  <c r="AL131" i="3"/>
  <c r="AM123" i="25"/>
  <c r="AA19" i="7"/>
  <c r="AL132" i="3"/>
  <c r="AM119" i="25"/>
  <c r="E11" i="7"/>
  <c r="I19" i="7"/>
  <c r="AL107" i="3"/>
  <c r="AM109" i="25"/>
  <c r="R31" i="7"/>
  <c r="AJ12" i="7"/>
  <c r="AL83" i="3"/>
  <c r="AM86" i="25"/>
  <c r="R18" i="7"/>
  <c r="AL151" i="3"/>
  <c r="AM129" i="25"/>
  <c r="AF9" i="7"/>
  <c r="AL34" i="3"/>
  <c r="AM113" i="25"/>
  <c r="R24" i="7"/>
  <c r="AL23" i="3"/>
  <c r="AM59" i="25"/>
  <c r="R11" i="7"/>
  <c r="N16" i="7"/>
  <c r="AL146" i="3"/>
  <c r="AM143" i="25"/>
  <c r="R10" i="7"/>
  <c r="I4" i="7"/>
  <c r="AL143" i="3"/>
  <c r="AM39" i="25"/>
  <c r="W24" i="7"/>
  <c r="AL95" i="3"/>
  <c r="AM70" i="25"/>
  <c r="N19" i="7"/>
  <c r="AL105" i="3"/>
  <c r="AM20" i="25"/>
  <c r="E10" i="7"/>
  <c r="AL113" i="3"/>
  <c r="AM160" i="25"/>
  <c r="N29" i="7"/>
  <c r="AL91" i="3"/>
  <c r="AM35" i="25"/>
  <c r="W9" i="7"/>
  <c r="AL50" i="3"/>
  <c r="AM74" i="25"/>
  <c r="AA24" i="7"/>
  <c r="I18" i="7"/>
  <c r="R29" i="7"/>
  <c r="AL110" i="3"/>
  <c r="AM136" i="25"/>
  <c r="W16" i="7"/>
  <c r="AL78" i="3"/>
  <c r="AM149" i="25"/>
  <c r="I5" i="7"/>
  <c r="AL28" i="3"/>
  <c r="AM75" i="25"/>
  <c r="R16" i="7"/>
  <c r="AF24" i="7"/>
  <c r="AJ21" i="7"/>
  <c r="AL43" i="3"/>
  <c r="AM48" i="25"/>
  <c r="AJ17" i="7"/>
  <c r="I23" i="7"/>
  <c r="AL129" i="3"/>
  <c r="AM84" i="25"/>
  <c r="N28" i="7"/>
  <c r="AL120" i="3"/>
  <c r="AM61" i="25"/>
  <c r="R36" i="7"/>
  <c r="AL70" i="3"/>
  <c r="AM26" i="25"/>
  <c r="AF17" i="7"/>
  <c r="I35" i="7"/>
  <c r="E19" i="7"/>
  <c r="AL139" i="3"/>
  <c r="AM67" i="25"/>
  <c r="N36" i="7"/>
  <c r="AL130" i="3"/>
  <c r="AM158" i="25"/>
  <c r="E4" i="7"/>
  <c r="AL134" i="3"/>
  <c r="AM50" i="25"/>
  <c r="AJ7" i="7"/>
  <c r="AL152" i="3"/>
  <c r="AM42" i="25"/>
  <c r="BT27" i="35"/>
  <c r="Q18" i="3"/>
  <c r="AQ17" i="35"/>
  <c r="BT5" i="35"/>
  <c r="BB5" i="35"/>
  <c r="AG133" i="3"/>
  <c r="AG123" i="3"/>
  <c r="BB9" i="35"/>
  <c r="AG61" i="3"/>
  <c r="AS61" i="3"/>
  <c r="AG5" i="3"/>
  <c r="E30" i="33"/>
  <c r="AG98" i="3"/>
  <c r="CC31" i="35"/>
  <c r="AG82" i="3"/>
  <c r="AF35" i="33"/>
  <c r="BT3" i="35"/>
  <c r="AG60" i="3"/>
  <c r="AG72" i="3"/>
  <c r="AG137" i="3"/>
  <c r="AS137" i="3"/>
  <c r="CC9" i="35"/>
  <c r="AG41" i="3"/>
  <c r="AG116" i="3"/>
  <c r="AS116" i="3"/>
  <c r="AG153" i="3"/>
  <c r="AS153" i="3"/>
  <c r="AG114" i="3"/>
  <c r="W12" i="33"/>
  <c r="AG90" i="3"/>
  <c r="AJ30" i="33"/>
  <c r="CC24" i="35"/>
  <c r="AG75" i="3"/>
  <c r="AZ36" i="6"/>
  <c r="BR8" i="6"/>
  <c r="Q101" i="3"/>
  <c r="AR25" i="35"/>
  <c r="Q85" i="3"/>
  <c r="Q44" i="3"/>
  <c r="AR32" i="35"/>
  <c r="AR33" i="6"/>
  <c r="CC36" i="35"/>
  <c r="BB31" i="35"/>
  <c r="BK6" i="6"/>
  <c r="BB25" i="6"/>
  <c r="AR22" i="35"/>
  <c r="BB11" i="35"/>
  <c r="AR28" i="35"/>
  <c r="AR26" i="35"/>
  <c r="AR30" i="35"/>
  <c r="BK7" i="6"/>
  <c r="AS11" i="35"/>
  <c r="CC16" i="6"/>
  <c r="BT13" i="35"/>
  <c r="CC15" i="6"/>
  <c r="CC21" i="6"/>
  <c r="AR27" i="35"/>
  <c r="CC31" i="6"/>
  <c r="BB35" i="35"/>
  <c r="CC4" i="6"/>
  <c r="BB35" i="6"/>
  <c r="BB21" i="35"/>
  <c r="F3" i="25"/>
  <c r="F29" i="25"/>
  <c r="F112" i="25"/>
  <c r="F54" i="25"/>
  <c r="F139" i="25"/>
  <c r="F20" i="25"/>
  <c r="F49" i="25"/>
  <c r="F75" i="25"/>
  <c r="F89" i="25"/>
  <c r="F57" i="25"/>
  <c r="F96" i="25"/>
  <c r="F11" i="25"/>
  <c r="F68" i="25"/>
  <c r="F40" i="25"/>
  <c r="F160" i="25"/>
  <c r="F43" i="25"/>
  <c r="F125" i="25"/>
  <c r="F76" i="25"/>
  <c r="F24" i="25"/>
  <c r="F70" i="25"/>
  <c r="F71" i="25"/>
  <c r="F152" i="25"/>
  <c r="F25" i="25"/>
  <c r="F140" i="25"/>
  <c r="F103" i="25"/>
  <c r="F108" i="25"/>
  <c r="F97" i="25"/>
  <c r="F66" i="25"/>
  <c r="F113" i="25"/>
  <c r="F5" i="25"/>
  <c r="F77" i="25"/>
  <c r="F123" i="25"/>
  <c r="F131" i="25"/>
  <c r="F159" i="25"/>
  <c r="F27" i="25"/>
  <c r="F9" i="25"/>
  <c r="F134" i="25"/>
  <c r="F93" i="25"/>
  <c r="F23" i="25"/>
  <c r="F91" i="25"/>
  <c r="F78" i="25"/>
  <c r="AZ4" i="35"/>
  <c r="F117" i="25"/>
  <c r="F102" i="25"/>
  <c r="F146" i="25"/>
  <c r="F53" i="25"/>
  <c r="F79" i="25"/>
  <c r="F38" i="25"/>
  <c r="F17" i="25"/>
  <c r="AP11" i="35"/>
  <c r="F28" i="25"/>
  <c r="BR32" i="35"/>
  <c r="F109" i="25"/>
  <c r="F157" i="25"/>
  <c r="F82" i="25"/>
  <c r="F21" i="25"/>
  <c r="BR35" i="35"/>
  <c r="F86" i="25"/>
  <c r="AZ13" i="35"/>
  <c r="F18" i="25"/>
  <c r="F26" i="25"/>
  <c r="F155" i="25"/>
  <c r="F154" i="25"/>
  <c r="F7" i="25"/>
  <c r="F114" i="25"/>
  <c r="F30" i="25"/>
  <c r="F34" i="25"/>
  <c r="F158" i="25"/>
  <c r="F59" i="25"/>
  <c r="F47" i="25"/>
  <c r="F56" i="25"/>
  <c r="F6" i="25"/>
  <c r="F8" i="25"/>
  <c r="F39" i="25"/>
  <c r="BK17" i="6"/>
  <c r="BB26" i="6"/>
  <c r="AR7" i="6"/>
  <c r="BK18" i="6"/>
  <c r="BK12" i="6"/>
  <c r="BB22" i="6"/>
  <c r="AR23" i="6"/>
  <c r="AR17" i="6"/>
  <c r="BT7" i="6"/>
  <c r="AR29" i="35"/>
  <c r="AR16" i="6"/>
  <c r="AR35" i="6"/>
  <c r="BB7" i="6"/>
  <c r="BB17" i="6"/>
  <c r="AR21" i="6"/>
  <c r="AR5" i="6"/>
  <c r="BK21" i="6"/>
  <c r="BB23" i="6"/>
  <c r="AR32" i="6"/>
  <c r="BK14" i="6"/>
  <c r="BK29" i="35"/>
  <c r="BT17" i="6"/>
  <c r="CC33" i="6"/>
  <c r="BB6" i="6"/>
  <c r="CC24" i="6"/>
  <c r="AR22" i="6"/>
  <c r="BB15" i="6"/>
  <c r="AR4" i="6"/>
  <c r="BB10" i="6"/>
  <c r="BT28" i="6"/>
  <c r="CC7" i="6"/>
  <c r="CC7" i="35"/>
  <c r="BK10" i="6"/>
  <c r="BT25" i="6"/>
  <c r="BK3" i="6"/>
  <c r="BB14" i="6"/>
  <c r="BB8" i="35"/>
  <c r="BK8" i="6"/>
  <c r="AR11" i="6"/>
  <c r="CC8" i="6"/>
  <c r="BB18" i="6"/>
  <c r="BT33" i="6"/>
  <c r="CC12" i="6"/>
  <c r="AR12" i="6"/>
  <c r="BK15" i="6"/>
  <c r="BT9" i="6"/>
  <c r="BT30" i="6"/>
  <c r="BT36" i="6"/>
  <c r="AR21" i="35"/>
  <c r="BB21" i="6"/>
  <c r="CC26" i="6"/>
  <c r="BT27" i="6"/>
  <c r="BK34" i="6"/>
  <c r="BB4" i="6"/>
  <c r="AR10" i="6"/>
  <c r="BB16" i="6"/>
  <c r="BT16" i="6"/>
  <c r="CC32" i="6"/>
  <c r="BT22" i="6"/>
  <c r="BK33" i="6"/>
  <c r="AR6" i="6"/>
  <c r="CC11" i="6"/>
  <c r="BB33" i="6"/>
  <c r="AR25" i="6"/>
  <c r="BK4" i="6"/>
  <c r="BT23" i="6"/>
  <c r="BB31" i="6"/>
  <c r="BT18" i="6"/>
  <c r="BK13" i="6"/>
  <c r="BB3" i="6"/>
  <c r="BT31" i="6"/>
  <c r="BK36" i="6"/>
  <c r="AR29" i="6"/>
  <c r="AR36" i="35"/>
  <c r="BT8" i="6"/>
  <c r="BK26" i="6"/>
  <c r="BK25" i="6"/>
  <c r="BB32" i="6"/>
  <c r="BT34" i="6"/>
  <c r="CC27" i="6"/>
  <c r="BB9" i="6"/>
  <c r="BB12" i="6"/>
  <c r="BB5" i="6"/>
  <c r="AR30" i="6"/>
  <c r="CC23" i="6"/>
  <c r="AR34" i="6"/>
  <c r="CC14" i="6"/>
  <c r="BK11" i="6"/>
  <c r="CC10" i="6"/>
  <c r="BK27" i="6"/>
  <c r="BT24" i="6"/>
  <c r="CC28" i="6"/>
  <c r="CA34" i="6"/>
  <c r="CA11" i="6"/>
  <c r="AZ23" i="6"/>
  <c r="AZ8" i="6"/>
  <c r="BR7" i="6"/>
  <c r="AP27" i="6"/>
  <c r="AP10" i="6"/>
  <c r="AP18" i="6"/>
  <c r="BI11" i="6"/>
  <c r="AZ4" i="6"/>
  <c r="BI8" i="6"/>
  <c r="BR24" i="6"/>
  <c r="BI3" i="6"/>
  <c r="AP22" i="6"/>
  <c r="AP30" i="6"/>
  <c r="CA31" i="6"/>
  <c r="CA7" i="6"/>
  <c r="BR21" i="6"/>
  <c r="BI5" i="6"/>
  <c r="BR14" i="6"/>
  <c r="AZ14" i="6"/>
  <c r="BI36" i="6"/>
  <c r="AP7" i="6"/>
  <c r="AZ35" i="6"/>
  <c r="CA10" i="6"/>
  <c r="BI28" i="6"/>
  <c r="AZ3" i="6"/>
  <c r="BI7" i="6"/>
  <c r="AP25" i="6"/>
  <c r="CA8" i="6"/>
  <c r="AP23" i="6"/>
  <c r="AZ9" i="6"/>
  <c r="BI16" i="6"/>
  <c r="CA15" i="6"/>
  <c r="AZ33" i="6"/>
  <c r="BI31" i="6"/>
  <c r="BR10" i="6"/>
  <c r="BR23" i="6"/>
  <c r="AZ11" i="6"/>
  <c r="CA23" i="6"/>
  <c r="BR29" i="6"/>
  <c r="AP34" i="6"/>
  <c r="BI24" i="6"/>
  <c r="AZ6" i="6"/>
  <c r="BI34" i="6"/>
  <c r="AP36" i="6"/>
  <c r="AP4" i="6"/>
  <c r="AZ10" i="6"/>
  <c r="AP32" i="6"/>
  <c r="BR17" i="6"/>
  <c r="CA17" i="6"/>
  <c r="BR12" i="6"/>
  <c r="F26" i="3"/>
  <c r="AI10" i="25"/>
  <c r="I26" i="3"/>
  <c r="P24" i="44"/>
  <c r="CA16" i="6"/>
  <c r="BR36" i="6"/>
  <c r="BA27" i="6"/>
  <c r="AZ22" i="6"/>
  <c r="AR31" i="35"/>
  <c r="BT18" i="35"/>
  <c r="BK13" i="35"/>
  <c r="CC5" i="35"/>
  <c r="BK26" i="35"/>
  <c r="AR23" i="35"/>
  <c r="BB32" i="35"/>
  <c r="BT22" i="35"/>
  <c r="CC10" i="35"/>
  <c r="BB33" i="35"/>
  <c r="CC15" i="35"/>
  <c r="BT12" i="35"/>
  <c r="CC22" i="35"/>
  <c r="BB34" i="35"/>
  <c r="M26" i="3"/>
  <c r="Q115" i="3"/>
  <c r="Q152" i="3"/>
  <c r="Q108" i="3"/>
  <c r="Q62" i="3"/>
  <c r="BK21" i="35"/>
  <c r="Q14" i="3"/>
  <c r="Q61" i="3"/>
  <c r="CC29" i="6"/>
  <c r="Q50" i="3"/>
  <c r="Q110" i="3"/>
  <c r="Q27" i="3"/>
  <c r="Q12" i="3"/>
  <c r="Q70" i="3"/>
  <c r="Q92" i="3"/>
  <c r="Q34" i="3"/>
  <c r="BB24" i="35"/>
  <c r="Q137" i="3"/>
  <c r="Q9" i="3"/>
  <c r="Q74" i="3"/>
  <c r="CC9" i="6"/>
  <c r="Q132" i="3"/>
  <c r="BK28" i="6"/>
  <c r="Q67" i="3"/>
  <c r="Q3" i="3"/>
  <c r="Q125" i="3"/>
  <c r="AR36" i="6"/>
  <c r="Q144" i="3"/>
  <c r="BK16" i="6"/>
  <c r="BB18" i="35"/>
  <c r="Q139" i="3"/>
  <c r="Q21" i="3"/>
  <c r="Q47" i="3"/>
  <c r="Q146" i="3"/>
  <c r="Q37" i="3"/>
  <c r="CA6" i="6"/>
  <c r="BB3" i="35"/>
  <c r="CC33" i="35"/>
  <c r="Q79" i="3"/>
  <c r="BB15" i="35"/>
  <c r="Q114" i="3"/>
  <c r="Q102" i="3"/>
  <c r="BK11" i="35"/>
  <c r="Q49" i="3"/>
  <c r="AR33" i="35"/>
  <c r="BK31" i="35"/>
  <c r="BT35" i="35"/>
  <c r="Q156" i="3"/>
  <c r="CC25" i="35"/>
  <c r="Q127" i="3"/>
  <c r="BT11" i="35"/>
  <c r="Q53" i="3"/>
  <c r="BK5" i="6"/>
  <c r="BT35" i="6"/>
  <c r="BT4" i="35"/>
  <c r="CC17" i="6"/>
  <c r="Q128" i="3"/>
  <c r="Q148" i="3"/>
  <c r="Q19" i="3"/>
  <c r="Q60" i="3"/>
  <c r="BK28" i="35"/>
  <c r="Q54" i="3"/>
  <c r="BT13" i="6"/>
  <c r="BB36" i="35"/>
  <c r="Q154" i="3"/>
  <c r="BK23" i="6"/>
  <c r="Q71" i="3"/>
  <c r="AR27" i="6"/>
  <c r="BB10" i="35"/>
  <c r="Q97" i="3"/>
  <c r="BT6" i="6"/>
  <c r="Q45" i="3"/>
  <c r="Q130" i="3"/>
  <c r="CC16" i="35"/>
  <c r="Q81" i="3"/>
  <c r="Q112" i="3"/>
  <c r="BT32" i="35"/>
  <c r="CC35" i="35"/>
  <c r="CC23" i="35"/>
  <c r="CC26" i="35"/>
  <c r="Q134" i="3"/>
  <c r="BT34" i="35"/>
  <c r="BT36" i="35"/>
  <c r="Q151" i="3"/>
  <c r="BT12" i="6"/>
  <c r="CC14" i="35"/>
  <c r="BB36" i="6"/>
  <c r="BB14" i="35"/>
  <c r="BK3" i="35"/>
  <c r="BK15" i="35"/>
  <c r="AZ17" i="6"/>
  <c r="Q155" i="3"/>
  <c r="CC12" i="35"/>
  <c r="CC3" i="35"/>
  <c r="AR3" i="6"/>
  <c r="Q29" i="3"/>
  <c r="BK22" i="35"/>
  <c r="CC29" i="35"/>
  <c r="Q35" i="3"/>
  <c r="CA4" i="6"/>
  <c r="BK12" i="35"/>
  <c r="CA13" i="6"/>
  <c r="BK35" i="35"/>
  <c r="BK32" i="6"/>
  <c r="Q24" i="3"/>
  <c r="Q7" i="3"/>
  <c r="BB27" i="35"/>
  <c r="BK8" i="35"/>
  <c r="BT10" i="6"/>
  <c r="BT17" i="35"/>
  <c r="BB30" i="35"/>
  <c r="Q56" i="3"/>
  <c r="BB23" i="35"/>
  <c r="Q129" i="3"/>
  <c r="BT30" i="35"/>
  <c r="CC6" i="6"/>
  <c r="Q133" i="3"/>
  <c r="CC34" i="35"/>
  <c r="Q104" i="3"/>
  <c r="Q5" i="3"/>
  <c r="Q69" i="3"/>
  <c r="Q117" i="3"/>
  <c r="Q68" i="3"/>
  <c r="Q87" i="3"/>
  <c r="CC17" i="35"/>
  <c r="Q23" i="3"/>
  <c r="Q80" i="3"/>
  <c r="Q157" i="3"/>
  <c r="Q149" i="3"/>
  <c r="Q131" i="3"/>
  <c r="Q77" i="3"/>
  <c r="BB25" i="35"/>
  <c r="Q11" i="3"/>
  <c r="BB28" i="35"/>
  <c r="BT26" i="35"/>
  <c r="Q10" i="3"/>
  <c r="CC18" i="35"/>
  <c r="Q119" i="3"/>
  <c r="BK31" i="6"/>
  <c r="BT21" i="6"/>
  <c r="BK4" i="35"/>
  <c r="Q140" i="3"/>
  <c r="Q124" i="3"/>
  <c r="Q93" i="3"/>
  <c r="BT24" i="35"/>
  <c r="CC13" i="35"/>
  <c r="Q28" i="3"/>
  <c r="Q6" i="3"/>
  <c r="BB17" i="35"/>
  <c r="Q83" i="3"/>
  <c r="BK23" i="35"/>
  <c r="BK9" i="35"/>
  <c r="CC30" i="6"/>
  <c r="BK9" i="6"/>
  <c r="Q59" i="3"/>
  <c r="Q78" i="3"/>
  <c r="Q107" i="3"/>
  <c r="Q13" i="3"/>
  <c r="Q40" i="3"/>
  <c r="Q73" i="3"/>
  <c r="CC11" i="35"/>
  <c r="Q145" i="3"/>
  <c r="AZ30" i="6"/>
  <c r="Q63" i="3"/>
  <c r="Q36" i="3"/>
  <c r="BB7" i="35"/>
  <c r="AP35" i="6"/>
  <c r="Q158" i="3"/>
  <c r="BB30" i="6"/>
  <c r="BT16" i="35"/>
  <c r="Q48" i="3"/>
  <c r="CC13" i="6"/>
  <c r="BT28" i="35"/>
  <c r="Q100" i="3"/>
  <c r="Q72" i="3"/>
  <c r="CC8" i="35"/>
  <c r="Q4" i="3"/>
  <c r="CC34" i="6"/>
  <c r="Q52" i="3"/>
  <c r="CC36" i="6"/>
  <c r="BK32" i="35"/>
  <c r="Q66" i="3"/>
  <c r="BT33" i="35"/>
  <c r="Q88" i="3"/>
  <c r="Q153" i="3"/>
  <c r="AR13" i="6"/>
  <c r="BK24" i="6"/>
  <c r="BK30" i="35"/>
  <c r="Q58" i="3"/>
  <c r="BB24" i="6"/>
  <c r="Q75" i="3"/>
  <c r="Q86" i="3"/>
  <c r="AR34" i="35"/>
  <c r="Q123" i="3"/>
  <c r="BK6" i="35"/>
  <c r="CC27" i="35"/>
  <c r="BB12" i="35"/>
  <c r="Q65" i="3"/>
  <c r="BT3" i="6"/>
  <c r="Q15" i="3"/>
  <c r="Q57" i="3"/>
  <c r="Q17" i="3"/>
  <c r="Q161" i="3"/>
  <c r="Q25" i="3"/>
  <c r="Q126" i="3"/>
  <c r="Q82" i="3"/>
  <c r="Q38" i="3"/>
  <c r="BK18" i="35"/>
  <c r="Q142" i="3"/>
  <c r="Q43" i="3"/>
  <c r="Q135" i="3"/>
  <c r="Q141" i="3"/>
  <c r="BB4" i="35"/>
  <c r="Q32" i="3"/>
  <c r="BB26" i="35"/>
  <c r="BT29" i="6"/>
  <c r="Q51" i="3"/>
  <c r="Q46" i="3"/>
  <c r="Q2" i="3"/>
  <c r="BT14" i="6"/>
  <c r="BB34" i="6"/>
  <c r="CC4" i="35"/>
  <c r="AR8" i="6"/>
  <c r="Q89" i="3"/>
  <c r="BB22" i="35"/>
  <c r="BT21" i="35"/>
  <c r="Q105" i="3"/>
  <c r="Q84" i="3"/>
  <c r="Q39" i="3"/>
  <c r="Q121" i="3"/>
  <c r="CC21" i="35"/>
  <c r="Q55" i="3"/>
  <c r="CC22" i="6"/>
  <c r="AR24" i="35"/>
  <c r="CC28" i="35"/>
  <c r="CC5" i="6"/>
  <c r="AR18" i="6"/>
  <c r="CC6" i="35"/>
  <c r="BT29" i="35"/>
  <c r="BT25" i="35"/>
  <c r="Q113" i="3"/>
  <c r="Q136" i="3"/>
  <c r="Q31" i="3"/>
  <c r="Q150" i="3"/>
  <c r="Q94" i="3"/>
  <c r="AR28" i="6"/>
  <c r="Q95" i="3"/>
  <c r="BK25" i="35"/>
  <c r="Q90" i="3"/>
  <c r="DS27" i="4"/>
  <c r="Q76" i="3"/>
  <c r="BT23" i="35"/>
  <c r="Q122" i="3"/>
  <c r="Q20" i="3"/>
  <c r="BK7" i="35"/>
  <c r="Q106" i="3"/>
  <c r="AR9" i="6"/>
  <c r="CC35" i="6"/>
  <c r="BB29" i="35"/>
  <c r="BK14" i="35"/>
  <c r="BI4" i="6"/>
  <c r="BT6" i="35"/>
  <c r="AR31" i="6"/>
  <c r="AR15" i="6"/>
  <c r="BK34" i="35"/>
  <c r="Q118" i="3"/>
  <c r="BB8" i="6"/>
  <c r="BT4" i="6"/>
  <c r="Q138" i="3"/>
  <c r="Q8" i="3"/>
  <c r="BT9" i="35"/>
  <c r="AR26" i="6"/>
  <c r="BB13" i="35"/>
  <c r="Q16" i="3"/>
  <c r="BT11" i="6"/>
  <c r="BB6" i="35"/>
  <c r="BT31" i="35"/>
  <c r="BB11" i="6"/>
  <c r="BT15" i="6"/>
  <c r="BT32" i="6"/>
  <c r="BK36" i="35"/>
  <c r="BK27" i="35"/>
  <c r="BT5" i="6"/>
  <c r="BK22" i="6"/>
  <c r="AR24" i="6"/>
  <c r="BT15" i="35"/>
  <c r="BB28" i="6"/>
  <c r="BK35" i="6"/>
  <c r="BK24" i="35"/>
  <c r="Q33" i="3"/>
  <c r="BK16" i="35"/>
  <c r="CC30" i="35"/>
  <c r="AZ25" i="6"/>
  <c r="AZ21" i="6"/>
  <c r="P26" i="3"/>
  <c r="V26" i="3"/>
  <c r="AC26" i="3"/>
  <c r="AE26" i="3"/>
  <c r="U26" i="3"/>
  <c r="AB26" i="3"/>
  <c r="T26" i="3"/>
  <c r="O26" i="3"/>
  <c r="AP16" i="6"/>
  <c r="Q91" i="3"/>
  <c r="Q143" i="3"/>
  <c r="Q30" i="3"/>
  <c r="Q64" i="3"/>
  <c r="Q159" i="3"/>
  <c r="Q96" i="3"/>
  <c r="BK33" i="35"/>
  <c r="CC18" i="6"/>
  <c r="Q22" i="3"/>
  <c r="BB13" i="6"/>
  <c r="BT14" i="35"/>
  <c r="Q99" i="3"/>
  <c r="BT26" i="6"/>
  <c r="CC25" i="6"/>
  <c r="Q147" i="3"/>
  <c r="CC32" i="35"/>
  <c r="Q103" i="3"/>
  <c r="Q98" i="3"/>
  <c r="AR35" i="35"/>
  <c r="Q160" i="3"/>
  <c r="Q116" i="3"/>
  <c r="Q120" i="3"/>
  <c r="Q41" i="3"/>
  <c r="AS72" i="3"/>
  <c r="I5" i="33"/>
  <c r="AL14" i="3"/>
  <c r="D2" i="47" a="1"/>
  <c r="D2" i="47"/>
  <c r="Y2" i="47"/>
  <c r="X2" i="47"/>
  <c r="AD4" i="47"/>
  <c r="G47" i="46" a="1"/>
  <c r="I7" i="33"/>
  <c r="AL24" i="3"/>
  <c r="AM4" i="25"/>
  <c r="I11" i="33"/>
  <c r="E9" i="33"/>
  <c r="AL76" i="3"/>
  <c r="E4" i="33"/>
  <c r="AL45" i="3"/>
  <c r="AM15" i="25"/>
  <c r="AL109" i="3"/>
  <c r="AM11" i="25"/>
  <c r="AS41" i="3"/>
  <c r="AS60" i="3"/>
  <c r="I4" i="33"/>
  <c r="AS98" i="3"/>
  <c r="AL33" i="3"/>
  <c r="AM3" i="25"/>
  <c r="AS75" i="3"/>
  <c r="AS123" i="3"/>
  <c r="AL12" i="3"/>
  <c r="AM13" i="25"/>
  <c r="AG26" i="3"/>
  <c r="E6" i="33"/>
  <c r="AR11" i="35"/>
  <c r="AS36" i="3"/>
  <c r="AS84" i="3"/>
  <c r="AS133" i="3"/>
  <c r="AJ33" i="33"/>
  <c r="AS81" i="3"/>
  <c r="AS44" i="3"/>
  <c r="W4" i="33"/>
  <c r="AS54" i="3"/>
  <c r="AS15" i="3"/>
  <c r="AS152" i="3"/>
  <c r="AS141" i="3"/>
  <c r="AS30" i="3"/>
  <c r="AA31" i="33"/>
  <c r="AF31" i="33"/>
  <c r="AS48" i="3"/>
  <c r="AS109" i="3"/>
  <c r="R31" i="33"/>
  <c r="AS91" i="3"/>
  <c r="AS89" i="3"/>
  <c r="AS100" i="3"/>
  <c r="AS25" i="3"/>
  <c r="AS160" i="3"/>
  <c r="AS64" i="3"/>
  <c r="AS135" i="3"/>
  <c r="AS92" i="3"/>
  <c r="AS8" i="3"/>
  <c r="AS83" i="3"/>
  <c r="AS130" i="3"/>
  <c r="AS11" i="3"/>
  <c r="AS35" i="3"/>
  <c r="AS142" i="3"/>
  <c r="AS40" i="3"/>
  <c r="AS55" i="3"/>
  <c r="AS106" i="3"/>
  <c r="AS32" i="3"/>
  <c r="AS20" i="3"/>
  <c r="AS2" i="3"/>
  <c r="W23" i="33"/>
  <c r="AS119" i="3"/>
  <c r="AS121" i="3"/>
  <c r="AS85" i="3"/>
  <c r="AS73" i="3"/>
  <c r="AS16" i="3"/>
  <c r="AS63" i="3"/>
  <c r="AS113" i="3"/>
  <c r="AS154" i="3"/>
  <c r="AS127" i="3"/>
  <c r="AS104" i="3"/>
  <c r="AS59" i="3"/>
  <c r="AS10" i="3"/>
  <c r="AS39" i="3"/>
  <c r="AS56" i="3"/>
  <c r="AS34" i="3"/>
  <c r="AS149" i="3"/>
  <c r="AS96" i="3"/>
  <c r="AS146" i="3"/>
  <c r="AS47" i="3"/>
  <c r="AS95" i="3"/>
  <c r="R36" i="33"/>
  <c r="I35" i="33"/>
  <c r="E36" i="33"/>
  <c r="AS79" i="3"/>
  <c r="AS23" i="3"/>
  <c r="AS138" i="3"/>
  <c r="AS13" i="3"/>
  <c r="AS9" i="3"/>
  <c r="AS37" i="3"/>
  <c r="AS78" i="3"/>
  <c r="AF30" i="33"/>
  <c r="D6" i="47" a="1"/>
  <c r="D6" i="47"/>
  <c r="Y6" i="47"/>
  <c r="X6" i="47"/>
  <c r="AD17" i="47"/>
  <c r="AM36" i="47"/>
  <c r="D14" i="47" a="1"/>
  <c r="D15" i="47" a="1"/>
  <c r="D12" i="47" a="1"/>
  <c r="D30" i="47" a="1"/>
  <c r="D19" i="47" a="1"/>
  <c r="D19" i="47"/>
  <c r="Y19" i="47"/>
  <c r="X19" i="47"/>
  <c r="AD3" i="47"/>
  <c r="D4" i="47" a="1"/>
  <c r="D4" i="47"/>
  <c r="Y4" i="47"/>
  <c r="X4" i="47"/>
  <c r="AD8" i="47"/>
  <c r="D31" i="47" a="1"/>
  <c r="D9" i="47" a="1"/>
  <c r="D9" i="47"/>
  <c r="Y9" i="47"/>
  <c r="X9" i="47"/>
  <c r="AD5" i="47"/>
  <c r="D24" i="47" a="1"/>
  <c r="D24" i="47"/>
  <c r="Y24" i="47"/>
  <c r="X24" i="47"/>
  <c r="AD25" i="47"/>
  <c r="D16" i="47" a="1"/>
  <c r="D17" i="47" a="1"/>
  <c r="D8" i="47" a="1"/>
  <c r="D8" i="47"/>
  <c r="Y8" i="47"/>
  <c r="X8" i="47"/>
  <c r="AD10" i="47"/>
  <c r="D20" i="47" a="1"/>
  <c r="D20" i="47"/>
  <c r="Y20" i="47"/>
  <c r="X20" i="47"/>
  <c r="AD15" i="47"/>
  <c r="D28" i="47" a="1"/>
  <c r="D11" i="47" a="1"/>
  <c r="D18" i="47" a="1"/>
  <c r="D18" i="47"/>
  <c r="Y18" i="47"/>
  <c r="X18" i="47"/>
  <c r="D5" i="47" a="1"/>
  <c r="D5" i="47"/>
  <c r="Y5" i="47"/>
  <c r="X5" i="47"/>
  <c r="P34" i="44"/>
  <c r="Q10" i="44"/>
  <c r="Q34" i="44"/>
  <c r="O34" i="44"/>
  <c r="Q33" i="44"/>
  <c r="O33" i="44"/>
  <c r="P33" i="44"/>
  <c r="O35" i="44"/>
  <c r="P35" i="44"/>
  <c r="Q35" i="44"/>
  <c r="AS82" i="3"/>
  <c r="AS114" i="3"/>
  <c r="AS5" i="3"/>
  <c r="AS90" i="3"/>
  <c r="E28" i="33"/>
  <c r="I21" i="33"/>
  <c r="AA19" i="33"/>
  <c r="O26" i="44"/>
  <c r="Q26" i="44"/>
  <c r="P26" i="44"/>
  <c r="O22" i="44"/>
  <c r="P22" i="44"/>
  <c r="Q22" i="44"/>
  <c r="O16" i="44"/>
  <c r="Q16" i="44"/>
  <c r="P16" i="44"/>
  <c r="P19" i="44"/>
  <c r="O19" i="44"/>
  <c r="Q19" i="44"/>
  <c r="R161" i="44"/>
  <c r="O10" i="44"/>
  <c r="P10" i="44"/>
  <c r="R150" i="44"/>
  <c r="P7" i="44"/>
  <c r="Q14" i="44"/>
  <c r="Q7" i="44"/>
  <c r="O7" i="44"/>
  <c r="R5" i="44"/>
  <c r="R6" i="44"/>
  <c r="O14" i="44"/>
  <c r="P14" i="44"/>
  <c r="R145" i="44"/>
  <c r="R148" i="44"/>
  <c r="Q24" i="44"/>
  <c r="R129" i="44"/>
  <c r="R97" i="44"/>
  <c r="R143" i="44"/>
  <c r="R138" i="44"/>
  <c r="R84" i="44"/>
  <c r="R50" i="44"/>
  <c r="R152" i="44"/>
  <c r="R157" i="44"/>
  <c r="R57" i="44"/>
  <c r="R135" i="44"/>
  <c r="R127" i="44"/>
  <c r="R160" i="44"/>
  <c r="R132" i="44"/>
  <c r="R101" i="44"/>
  <c r="R95" i="44"/>
  <c r="R124" i="44"/>
  <c r="R120" i="44"/>
  <c r="R141" i="44"/>
  <c r="R107" i="44"/>
  <c r="R102" i="44"/>
  <c r="P21" i="44"/>
  <c r="R4" i="44"/>
  <c r="O21" i="44"/>
  <c r="R146" i="44"/>
  <c r="R85" i="44"/>
  <c r="R154" i="44"/>
  <c r="R122" i="44"/>
  <c r="Q21" i="44"/>
  <c r="R126" i="44"/>
  <c r="R151" i="44"/>
  <c r="R99" i="44"/>
  <c r="R47" i="44"/>
  <c r="R27" i="44"/>
  <c r="R75" i="44"/>
  <c r="R53" i="44"/>
  <c r="R156" i="44"/>
  <c r="R61" i="44"/>
  <c r="R128" i="44"/>
  <c r="R77" i="44"/>
  <c r="R153" i="44"/>
  <c r="R86" i="44"/>
  <c r="R117" i="44"/>
  <c r="R58" i="44"/>
  <c r="R130" i="44"/>
  <c r="R106" i="44"/>
  <c r="R105" i="44"/>
  <c r="R60" i="44"/>
  <c r="R92" i="44"/>
  <c r="R140" i="44"/>
  <c r="R104" i="44"/>
  <c r="R17" i="44"/>
  <c r="R123" i="44"/>
  <c r="R139" i="44"/>
  <c r="R2" i="44"/>
  <c r="R51" i="44"/>
  <c r="R112" i="44"/>
  <c r="R155" i="44"/>
  <c r="R116" i="44"/>
  <c r="R94" i="44"/>
  <c r="R8" i="44"/>
  <c r="R147" i="44"/>
  <c r="R59" i="44"/>
  <c r="R93" i="44"/>
  <c r="R108" i="44"/>
  <c r="R144" i="44"/>
  <c r="R71" i="44"/>
  <c r="R25" i="44"/>
  <c r="R89" i="44"/>
  <c r="R118" i="44"/>
  <c r="R48" i="44"/>
  <c r="R158" i="44"/>
  <c r="R149" i="44"/>
  <c r="R131" i="44"/>
  <c r="R113" i="44"/>
  <c r="R54" i="44"/>
  <c r="R159" i="44"/>
  <c r="R142" i="44"/>
  <c r="R55" i="44"/>
  <c r="R46" i="44"/>
  <c r="R121" i="44"/>
  <c r="R137" i="44"/>
  <c r="R11" i="44"/>
  <c r="R91" i="44"/>
  <c r="R136" i="44"/>
  <c r="R125" i="44"/>
  <c r="R49" i="44"/>
  <c r="R90" i="44"/>
  <c r="R9" i="44"/>
  <c r="R115" i="44"/>
  <c r="R133" i="44"/>
  <c r="R134" i="44"/>
  <c r="R114" i="44"/>
  <c r="R3" i="44"/>
  <c r="O24" i="44"/>
  <c r="R73" i="44"/>
  <c r="R29" i="33"/>
  <c r="AJ29" i="33"/>
  <c r="AA12" i="33"/>
  <c r="I17" i="33"/>
  <c r="AF28" i="33"/>
  <c r="E29" i="33"/>
  <c r="AF29" i="33"/>
  <c r="W34" i="33"/>
  <c r="BA3" i="35"/>
  <c r="AQ15" i="35"/>
  <c r="F88" i="25"/>
  <c r="Q32" i="44"/>
  <c r="P61" i="25"/>
  <c r="P15" i="25"/>
  <c r="O32" i="44"/>
  <c r="P32" i="44"/>
  <c r="AE21" i="35" a="1"/>
  <c r="Q21" i="35" a="1"/>
  <c r="X21" i="35" a="1"/>
  <c r="AE3" i="35" a="1"/>
  <c r="AE21" i="6" a="1"/>
  <c r="Q3" i="6" a="1"/>
  <c r="C21" i="6" a="1"/>
  <c r="J3" i="6" a="1"/>
  <c r="X21" i="6" a="1"/>
  <c r="X3" i="6" a="1"/>
  <c r="CC3" i="6"/>
  <c r="AA35" i="33"/>
  <c r="I28" i="33"/>
  <c r="R30" i="33"/>
  <c r="I9" i="33"/>
  <c r="AA28" i="33"/>
  <c r="W33" i="33"/>
  <c r="E7" i="33"/>
  <c r="W31" i="33"/>
  <c r="W28" i="33"/>
  <c r="N9" i="33"/>
  <c r="AQ18" i="35"/>
  <c r="Z26" i="3"/>
  <c r="BS26" i="3"/>
  <c r="BT26" i="3"/>
  <c r="D33" i="47" a="1"/>
  <c r="AR26" i="3"/>
  <c r="AS26" i="3"/>
  <c r="E5" i="33"/>
  <c r="AA6" i="33"/>
  <c r="AA11" i="33"/>
  <c r="CA3" i="6"/>
  <c r="W19" i="33"/>
  <c r="E12" i="33"/>
  <c r="AA18" i="33"/>
  <c r="E18" i="33"/>
  <c r="AA33" i="33"/>
  <c r="R18" i="33"/>
  <c r="N4" i="33"/>
  <c r="E10" i="33"/>
  <c r="AA29" i="33"/>
  <c r="N35" i="33"/>
  <c r="R28" i="33"/>
  <c r="AA34" i="33"/>
  <c r="E35" i="33"/>
  <c r="F50" i="25"/>
  <c r="P51" i="25"/>
  <c r="P5" i="25"/>
  <c r="Q109" i="3"/>
  <c r="N26" i="3"/>
  <c r="R32" i="44"/>
  <c r="AA161" i="3"/>
  <c r="AA103" i="3"/>
  <c r="AA64" i="3"/>
  <c r="AA46" i="3"/>
  <c r="AA17" i="3"/>
  <c r="AA48" i="3"/>
  <c r="AA59" i="3"/>
  <c r="AA87" i="3"/>
  <c r="AA29" i="3"/>
  <c r="AA146" i="3"/>
  <c r="AA74" i="3"/>
  <c r="AA96" i="3"/>
  <c r="AA154" i="3"/>
  <c r="AA30" i="3"/>
  <c r="AA95" i="3"/>
  <c r="AA55" i="3"/>
  <c r="AA51" i="3"/>
  <c r="AA57" i="3"/>
  <c r="AA153" i="3"/>
  <c r="AA68" i="3"/>
  <c r="AA156" i="3"/>
  <c r="AA47" i="3"/>
  <c r="AA9" i="3"/>
  <c r="AA61" i="3"/>
  <c r="AA50" i="3"/>
  <c r="AA143" i="3"/>
  <c r="AA15" i="3"/>
  <c r="AA88" i="3"/>
  <c r="AA119" i="3"/>
  <c r="AA117" i="3"/>
  <c r="AA21" i="3"/>
  <c r="AA137" i="3"/>
  <c r="AA14" i="3"/>
  <c r="AA44" i="3"/>
  <c r="AA78" i="3"/>
  <c r="AA121" i="3"/>
  <c r="AA54" i="3"/>
  <c r="AA115" i="3"/>
  <c r="AA150" i="3"/>
  <c r="AA39" i="3"/>
  <c r="AA32" i="3"/>
  <c r="AA66" i="3"/>
  <c r="AA10" i="3"/>
  <c r="AA7" i="3"/>
  <c r="AA155" i="3"/>
  <c r="AA112" i="3"/>
  <c r="AA34" i="3"/>
  <c r="AA85" i="3"/>
  <c r="AA90" i="3"/>
  <c r="AA91" i="3"/>
  <c r="AA16" i="3"/>
  <c r="AA65" i="3"/>
  <c r="AA5" i="3"/>
  <c r="AA62" i="3"/>
  <c r="AA31" i="3"/>
  <c r="AA84" i="3"/>
  <c r="AA104" i="3"/>
  <c r="AA24" i="3"/>
  <c r="AA81" i="3"/>
  <c r="AA60" i="3"/>
  <c r="AA49" i="3"/>
  <c r="AA144" i="3"/>
  <c r="AA105" i="3"/>
  <c r="AA11" i="3"/>
  <c r="AA133" i="3"/>
  <c r="AA130" i="3"/>
  <c r="AA148" i="3"/>
  <c r="AA102" i="3"/>
  <c r="AA92" i="3"/>
  <c r="AA152" i="3"/>
  <c r="AA134" i="3"/>
  <c r="AA99" i="3"/>
  <c r="AA136" i="3"/>
  <c r="AA141" i="3"/>
  <c r="AA36" i="3"/>
  <c r="AA108" i="3"/>
  <c r="AA135" i="3"/>
  <c r="AA63" i="3"/>
  <c r="AA43" i="3"/>
  <c r="AA123" i="3"/>
  <c r="AA52" i="3"/>
  <c r="AA6" i="3"/>
  <c r="AA45" i="3"/>
  <c r="AA128" i="3"/>
  <c r="AA125" i="3"/>
  <c r="AA101" i="3"/>
  <c r="AA18" i="3"/>
  <c r="AA2" i="3"/>
  <c r="AA69" i="3"/>
  <c r="AA83" i="3"/>
  <c r="AA19" i="3"/>
  <c r="AA106" i="3"/>
  <c r="AA113" i="3"/>
  <c r="AA22" i="3"/>
  <c r="AA8" i="3"/>
  <c r="AA20" i="3"/>
  <c r="AA142" i="3"/>
  <c r="AA145" i="3"/>
  <c r="AA28" i="3"/>
  <c r="AA77" i="3"/>
  <c r="AA114" i="3"/>
  <c r="AA3" i="3"/>
  <c r="AA122" i="3"/>
  <c r="AA67" i="3"/>
  <c r="AA70" i="3"/>
  <c r="AA127" i="3"/>
  <c r="AA147" i="3"/>
  <c r="AA94" i="3"/>
  <c r="AA158" i="3"/>
  <c r="AA138" i="3"/>
  <c r="AA89" i="3"/>
  <c r="AA86" i="3"/>
  <c r="AA131" i="3"/>
  <c r="AA129" i="3"/>
  <c r="AA38" i="3"/>
  <c r="AA75" i="3"/>
  <c r="AA73" i="3"/>
  <c r="AA149" i="3"/>
  <c r="AA79" i="3"/>
  <c r="AA12" i="3"/>
  <c r="AA139" i="3"/>
  <c r="AA4" i="3"/>
  <c r="AA97" i="3"/>
  <c r="AA76" i="3"/>
  <c r="AA82" i="3"/>
  <c r="AA72" i="3"/>
  <c r="AA40" i="3"/>
  <c r="AA93" i="3"/>
  <c r="AA157" i="3"/>
  <c r="AA56" i="3"/>
  <c r="AA35" i="3"/>
  <c r="AA151" i="3"/>
  <c r="AA132" i="3"/>
  <c r="AA159" i="3"/>
  <c r="AA37" i="3"/>
  <c r="AA118" i="3"/>
  <c r="AA126" i="3"/>
  <c r="AA58" i="3"/>
  <c r="AA100" i="3"/>
  <c r="AA13" i="3"/>
  <c r="AA124" i="3"/>
  <c r="AA80" i="3"/>
  <c r="AA71" i="3"/>
  <c r="AA53" i="3"/>
  <c r="AA27" i="3"/>
  <c r="AA25" i="3"/>
  <c r="AA107" i="3"/>
  <c r="AA140" i="3"/>
  <c r="AA23" i="3"/>
  <c r="AA110" i="3"/>
  <c r="AA33" i="3"/>
  <c r="AL90" i="3"/>
  <c r="AM161" i="25"/>
  <c r="W29" i="33"/>
  <c r="AF33" i="33"/>
  <c r="R5" i="33"/>
  <c r="R16" i="33"/>
  <c r="N36" i="33"/>
  <c r="N28" i="33"/>
  <c r="I31" i="33"/>
  <c r="N18" i="33"/>
  <c r="AL41" i="3"/>
  <c r="AM97" i="25"/>
  <c r="AL137" i="3"/>
  <c r="AM126" i="25"/>
  <c r="AL98" i="3"/>
  <c r="AM57" i="25"/>
  <c r="AL72" i="3"/>
  <c r="AM110" i="25"/>
  <c r="AL116" i="3"/>
  <c r="AM34" i="25"/>
  <c r="AL133" i="3"/>
  <c r="AM115" i="25"/>
  <c r="AL60" i="3"/>
  <c r="AM108" i="25"/>
  <c r="AL5" i="3"/>
  <c r="AM93" i="25"/>
  <c r="AL61" i="3"/>
  <c r="AM127" i="25"/>
  <c r="AL75" i="3"/>
  <c r="AM52" i="25"/>
  <c r="AL82" i="3"/>
  <c r="AM144" i="25"/>
  <c r="W23" i="7"/>
  <c r="AL114" i="3"/>
  <c r="AM128" i="25"/>
  <c r="AL123" i="3"/>
  <c r="AM148" i="25"/>
  <c r="AL153" i="3"/>
  <c r="AM145" i="25"/>
  <c r="I18" i="33"/>
  <c r="AQ11" i="35"/>
  <c r="J78" i="25"/>
  <c r="J37" i="25"/>
  <c r="J100" i="25"/>
  <c r="J97" i="25"/>
  <c r="J114" i="25"/>
  <c r="J20" i="25"/>
  <c r="BB27" i="6"/>
  <c r="J135" i="25"/>
  <c r="AZ27" i="6"/>
  <c r="J51" i="25"/>
  <c r="J46" i="25"/>
  <c r="P69" i="25"/>
  <c r="P23" i="25"/>
  <c r="P67" i="25"/>
  <c r="P21" i="25"/>
  <c r="P66" i="25"/>
  <c r="P20" i="25"/>
  <c r="P68" i="25"/>
  <c r="P22" i="25"/>
  <c r="J73" i="25"/>
  <c r="J160" i="25"/>
  <c r="J91" i="25"/>
  <c r="P56" i="25"/>
  <c r="P10" i="25"/>
  <c r="J99" i="25"/>
  <c r="J69" i="25"/>
  <c r="J98" i="25"/>
  <c r="J155" i="25"/>
  <c r="J24" i="25"/>
  <c r="J38" i="25"/>
  <c r="J113" i="25"/>
  <c r="J92" i="25"/>
  <c r="J126" i="25"/>
  <c r="J127" i="25"/>
  <c r="J29" i="25"/>
  <c r="J79" i="25"/>
  <c r="J34" i="25"/>
  <c r="J117" i="25"/>
  <c r="J94" i="25"/>
  <c r="J128" i="25"/>
  <c r="J16" i="25"/>
  <c r="J134" i="25"/>
  <c r="J120" i="25"/>
  <c r="J22" i="25"/>
  <c r="J6" i="25"/>
  <c r="J123" i="25"/>
  <c r="J59" i="25"/>
  <c r="J68" i="25"/>
  <c r="J158" i="25"/>
  <c r="J116" i="25"/>
  <c r="J144" i="25"/>
  <c r="J39" i="25"/>
  <c r="J23" i="25"/>
  <c r="J44" i="25"/>
  <c r="J56" i="25"/>
  <c r="J31" i="25"/>
  <c r="J130" i="25"/>
  <c r="J63" i="25"/>
  <c r="J129" i="25"/>
  <c r="J141" i="25"/>
  <c r="J102" i="25"/>
  <c r="J66" i="25"/>
  <c r="J55" i="25"/>
  <c r="J133" i="25"/>
  <c r="J125" i="25"/>
  <c r="J115" i="25"/>
  <c r="J111" i="25"/>
  <c r="J85" i="25"/>
  <c r="J151" i="25"/>
  <c r="J75" i="25"/>
  <c r="J147" i="25"/>
  <c r="J32" i="25"/>
  <c r="J121" i="25"/>
  <c r="J2" i="25"/>
  <c r="J65" i="25"/>
  <c r="J95" i="25"/>
  <c r="J84" i="25"/>
  <c r="J132" i="25"/>
  <c r="J108" i="25"/>
  <c r="J80" i="25"/>
  <c r="P55" i="25"/>
  <c r="P9" i="25"/>
  <c r="J64" i="25"/>
  <c r="J74" i="25"/>
  <c r="J76" i="25"/>
  <c r="J161" i="25"/>
  <c r="P49" i="25"/>
  <c r="P3" i="25"/>
  <c r="P57" i="25"/>
  <c r="P11" i="25"/>
  <c r="P52" i="25"/>
  <c r="P6" i="25"/>
  <c r="P50" i="25"/>
  <c r="P4" i="25"/>
  <c r="P70" i="25"/>
  <c r="P24" i="25"/>
  <c r="Q26" i="3"/>
  <c r="J154" i="25"/>
  <c r="J105" i="25"/>
  <c r="J101" i="25"/>
  <c r="J21" i="25"/>
  <c r="J7" i="25"/>
  <c r="J104" i="25"/>
  <c r="AA116" i="3"/>
  <c r="AA160" i="3"/>
  <c r="AA98" i="3"/>
  <c r="AA41" i="3"/>
  <c r="AA120" i="3"/>
  <c r="AM7" i="25"/>
  <c r="J57" i="25"/>
  <c r="AM5" i="25"/>
  <c r="J61" i="25"/>
  <c r="J124" i="25"/>
  <c r="D32" i="47" a="1"/>
  <c r="D32" i="47"/>
  <c r="Y32" i="47"/>
  <c r="X32" i="47"/>
  <c r="AL26" i="3"/>
  <c r="AM10" i="25"/>
  <c r="AM29" i="47"/>
  <c r="AL29" i="47"/>
  <c r="AM31" i="47"/>
  <c r="AL31" i="47"/>
  <c r="D11" i="47"/>
  <c r="Y11" i="47"/>
  <c r="X11" i="47"/>
  <c r="AD23" i="47"/>
  <c r="L9" i="47"/>
  <c r="D30" i="47"/>
  <c r="Y30" i="47"/>
  <c r="X30" i="47"/>
  <c r="D28" i="47"/>
  <c r="Y28" i="47"/>
  <c r="X28" i="47"/>
  <c r="AD9" i="47"/>
  <c r="D33" i="47"/>
  <c r="Y33" i="47"/>
  <c r="X33" i="47"/>
  <c r="D31" i="47"/>
  <c r="Y31" i="47"/>
  <c r="X31" i="47"/>
  <c r="D12" i="47"/>
  <c r="Y12" i="47"/>
  <c r="X12" i="47"/>
  <c r="AD11" i="47"/>
  <c r="D17" i="47"/>
  <c r="Y17" i="47"/>
  <c r="X17" i="47"/>
  <c r="AD24" i="47"/>
  <c r="L3" i="47"/>
  <c r="D16" i="47"/>
  <c r="Y16" i="47"/>
  <c r="X16" i="47"/>
  <c r="D15" i="47"/>
  <c r="Y15" i="47"/>
  <c r="X15" i="47"/>
  <c r="AD18" i="47"/>
  <c r="D14" i="47"/>
  <c r="Y14" i="47"/>
  <c r="X14" i="47"/>
  <c r="AD12" i="47"/>
  <c r="R34" i="44"/>
  <c r="R33" i="44"/>
  <c r="R35" i="44"/>
  <c r="R26" i="44"/>
  <c r="R22" i="44"/>
  <c r="R16" i="44"/>
  <c r="R19" i="44"/>
  <c r="R10" i="44"/>
  <c r="R7" i="44"/>
  <c r="R14" i="44"/>
  <c r="R21" i="44"/>
  <c r="R24" i="44"/>
  <c r="C3" i="35" a="1"/>
  <c r="AE3" i="6" a="1"/>
  <c r="J153" i="25"/>
  <c r="J47" i="25"/>
  <c r="J49" i="25"/>
  <c r="J19" i="25"/>
  <c r="J54" i="25"/>
  <c r="J93" i="25"/>
  <c r="J139" i="25"/>
  <c r="J142" i="25"/>
  <c r="J152" i="25"/>
  <c r="J118" i="25"/>
  <c r="J103" i="25"/>
  <c r="AA109" i="3"/>
  <c r="J58" i="25"/>
  <c r="J62" i="25"/>
  <c r="J109" i="25"/>
  <c r="J110" i="25"/>
  <c r="J87" i="25"/>
  <c r="J12" i="25"/>
  <c r="J81" i="25"/>
  <c r="J27" i="25"/>
  <c r="J15" i="25"/>
  <c r="J4" i="25"/>
  <c r="J36" i="25"/>
  <c r="J60" i="25"/>
  <c r="OS112" i="4"/>
  <c r="OJ112" i="4"/>
  <c r="OP112" i="4"/>
  <c r="SI112" i="4"/>
  <c r="SA112" i="4"/>
  <c r="SF112" i="4"/>
  <c r="ZO112" i="4"/>
  <c r="ZG112" i="4"/>
  <c r="ZL112" i="4"/>
  <c r="VY112" i="4"/>
  <c r="VQ112" i="4"/>
  <c r="VV112" i="4"/>
  <c r="ADE112" i="4"/>
  <c r="ACW112" i="4"/>
  <c r="ADB112" i="4"/>
  <c r="LB112" i="4"/>
  <c r="KS112" i="4"/>
  <c r="KY112" i="4"/>
  <c r="ANV112" i="4"/>
  <c r="ANW112" i="4"/>
  <c r="ANX112" i="4"/>
  <c r="ANY112" i="4"/>
  <c r="ANZ112" i="4"/>
  <c r="AOA112" i="4"/>
  <c r="AOB112" i="4"/>
  <c r="AOC112" i="4"/>
  <c r="AOD112" i="4"/>
  <c r="AOE112" i="4"/>
  <c r="AOF112" i="4"/>
  <c r="AOG112" i="4"/>
  <c r="AOH112" i="4"/>
  <c r="AOI112" i="4"/>
  <c r="AOJ112" i="4"/>
  <c r="AOK112" i="4"/>
  <c r="AOL112" i="4"/>
  <c r="AOM112" i="4"/>
  <c r="AON112" i="4"/>
  <c r="AOO112" i="4"/>
  <c r="AOP112" i="4"/>
  <c r="AOQ112" i="4"/>
  <c r="AOR112" i="4"/>
  <c r="AOS112" i="4"/>
  <c r="AOT112" i="4"/>
  <c r="AOU112" i="4"/>
  <c r="AOV112" i="4"/>
  <c r="AOW112" i="4"/>
  <c r="AOX112" i="4"/>
  <c r="AOY112" i="4"/>
  <c r="AOZ112" i="4"/>
  <c r="APA112" i="4"/>
  <c r="APB112" i="4"/>
  <c r="APC112" i="4"/>
  <c r="APD112" i="4"/>
  <c r="APE112" i="4"/>
  <c r="APF112" i="4"/>
  <c r="APG112" i="4"/>
  <c r="APH112" i="4"/>
  <c r="API112" i="4"/>
  <c r="APJ112" i="4"/>
  <c r="APK112" i="4"/>
  <c r="APL112" i="4"/>
  <c r="APM112" i="4"/>
  <c r="APN112" i="4"/>
  <c r="APO112" i="4"/>
  <c r="APP112" i="4"/>
  <c r="APQ112" i="4"/>
  <c r="APR112" i="4"/>
  <c r="APS112" i="4"/>
  <c r="APT112" i="4"/>
  <c r="APU112" i="4"/>
  <c r="APV112" i="4"/>
  <c r="APW112" i="4"/>
  <c r="APX112" i="4"/>
  <c r="APY112" i="4"/>
  <c r="APZ112" i="4"/>
  <c r="AQA112" i="4"/>
  <c r="AQB112" i="4"/>
  <c r="AQC112" i="4"/>
  <c r="AQD112" i="4"/>
  <c r="AQE112" i="4"/>
  <c r="AQF112" i="4"/>
  <c r="AQG112" i="4"/>
  <c r="AQH112" i="4"/>
  <c r="AQI112" i="4"/>
  <c r="AQJ112" i="4"/>
  <c r="AQK112" i="4"/>
  <c r="AQL112" i="4"/>
  <c r="AQM112" i="4"/>
  <c r="AQN112" i="4"/>
  <c r="AQO112" i="4"/>
  <c r="AQP112" i="4"/>
  <c r="AQQ112" i="4"/>
  <c r="AQR112" i="4"/>
  <c r="AQS112" i="4"/>
  <c r="AQT112" i="4"/>
  <c r="AQU112" i="4"/>
  <c r="AQV112" i="4"/>
  <c r="AQW112" i="4"/>
  <c r="AQX112" i="4"/>
  <c r="AQY112" i="4"/>
  <c r="AQZ112" i="4"/>
  <c r="ARA112" i="4"/>
  <c r="ARB112" i="4"/>
  <c r="ANS112" i="4"/>
  <c r="DU112" i="4"/>
  <c r="AGP112" i="4"/>
  <c r="HK112" i="4"/>
  <c r="HC112" i="4"/>
  <c r="ANV43" i="4"/>
  <c r="ANW43" i="4"/>
  <c r="ANX43" i="4"/>
  <c r="ANY43" i="4"/>
  <c r="ANZ43" i="4"/>
  <c r="AOA43" i="4"/>
  <c r="AOB43" i="4"/>
  <c r="AOC43" i="4"/>
  <c r="AOD43" i="4"/>
  <c r="AOE43" i="4"/>
  <c r="AOF43" i="4"/>
  <c r="AOG43" i="4"/>
  <c r="AOH43" i="4"/>
  <c r="AOI43" i="4"/>
  <c r="AOJ43" i="4"/>
  <c r="AOK43" i="4"/>
  <c r="AOL43" i="4"/>
  <c r="AOM43" i="4"/>
  <c r="AON43" i="4"/>
  <c r="AOO43" i="4"/>
  <c r="AOP43" i="4"/>
  <c r="AOQ43" i="4"/>
  <c r="AOR43" i="4"/>
  <c r="AOS43" i="4"/>
  <c r="AOT43" i="4"/>
  <c r="AOU43" i="4"/>
  <c r="AOV43" i="4"/>
  <c r="AOW43" i="4"/>
  <c r="AOX43" i="4"/>
  <c r="AOY43" i="4"/>
  <c r="AOZ43" i="4"/>
  <c r="APA43" i="4"/>
  <c r="APB43" i="4"/>
  <c r="APC43" i="4"/>
  <c r="APD43" i="4"/>
  <c r="APE43" i="4"/>
  <c r="APF43" i="4"/>
  <c r="APG43" i="4"/>
  <c r="APH43" i="4"/>
  <c r="API43" i="4"/>
  <c r="APJ43" i="4"/>
  <c r="APK43" i="4"/>
  <c r="APL43" i="4"/>
  <c r="APM43" i="4"/>
  <c r="APN43" i="4"/>
  <c r="APO43" i="4"/>
  <c r="APP43" i="4"/>
  <c r="APQ43" i="4"/>
  <c r="APR43" i="4"/>
  <c r="APS43" i="4"/>
  <c r="APT43" i="4"/>
  <c r="APU43" i="4"/>
  <c r="APV43" i="4"/>
  <c r="APW43" i="4"/>
  <c r="APX43" i="4"/>
  <c r="APY43" i="4"/>
  <c r="APZ43" i="4"/>
  <c r="AQA43" i="4"/>
  <c r="AQB43" i="4"/>
  <c r="AQC43" i="4"/>
  <c r="AQD43" i="4"/>
  <c r="AQE43" i="4"/>
  <c r="AQF43" i="4"/>
  <c r="AQG43" i="4"/>
  <c r="AQH43" i="4"/>
  <c r="AQI43" i="4"/>
  <c r="AQJ43" i="4"/>
  <c r="AQK43" i="4"/>
  <c r="AQL43" i="4"/>
  <c r="AQM43" i="4"/>
  <c r="AQN43" i="4"/>
  <c r="AQO43" i="4"/>
  <c r="AQP43" i="4"/>
  <c r="AQQ43" i="4"/>
  <c r="AQR43" i="4"/>
  <c r="AQS43" i="4"/>
  <c r="AQT43" i="4"/>
  <c r="AQU43" i="4"/>
  <c r="AQV43" i="4"/>
  <c r="AQW43" i="4"/>
  <c r="AQX43" i="4"/>
  <c r="AQY43" i="4"/>
  <c r="AQZ43" i="4"/>
  <c r="ARA43" i="4"/>
  <c r="ARB43" i="4"/>
  <c r="ANS43" i="4"/>
  <c r="ADE43" i="4"/>
  <c r="ACW43" i="4"/>
  <c r="ADB43" i="4"/>
  <c r="ZO43" i="4"/>
  <c r="ZG43" i="4"/>
  <c r="ZL43" i="4"/>
  <c r="VY43" i="4"/>
  <c r="VQ43" i="4"/>
  <c r="VV43" i="4"/>
  <c r="SI43" i="4"/>
  <c r="SA43" i="4"/>
  <c r="SF43" i="4"/>
  <c r="OS43" i="4"/>
  <c r="OJ43" i="4"/>
  <c r="OP43" i="4"/>
  <c r="LB43" i="4"/>
  <c r="KS43" i="4"/>
  <c r="KY43" i="4"/>
  <c r="DU43" i="4"/>
  <c r="HK43" i="4"/>
  <c r="HC43" i="4"/>
  <c r="AGP43" i="4"/>
  <c r="J53" i="25"/>
  <c r="J33" i="25"/>
  <c r="J119" i="25"/>
  <c r="J122" i="25"/>
  <c r="J136" i="25"/>
  <c r="J43" i="25"/>
  <c r="AA26" i="3"/>
  <c r="J131" i="25"/>
  <c r="J40" i="25"/>
  <c r="J137" i="25"/>
  <c r="J157" i="25"/>
  <c r="J96" i="25"/>
  <c r="J3" i="25"/>
  <c r="J30" i="25"/>
  <c r="J5" i="25"/>
  <c r="J11" i="25"/>
  <c r="J28" i="25"/>
  <c r="J72" i="25"/>
  <c r="J67" i="25"/>
  <c r="J149" i="25"/>
  <c r="J17" i="25"/>
  <c r="J156" i="25"/>
  <c r="J9" i="25"/>
  <c r="J148" i="25"/>
  <c r="J145" i="25"/>
  <c r="J18" i="25"/>
  <c r="J143" i="25"/>
  <c r="J70" i="25"/>
  <c r="J86" i="25"/>
  <c r="J48" i="25"/>
  <c r="J159" i="25"/>
  <c r="J77" i="25"/>
  <c r="J112" i="25"/>
  <c r="J89" i="25"/>
  <c r="J45" i="25"/>
  <c r="J14" i="25"/>
  <c r="J35" i="25"/>
  <c r="J146" i="25"/>
  <c r="J52" i="25"/>
  <c r="J71" i="25"/>
  <c r="J138" i="25"/>
  <c r="J26" i="25"/>
  <c r="J41" i="25"/>
  <c r="J8" i="25"/>
  <c r="J82" i="25"/>
  <c r="J42" i="25"/>
  <c r="J83" i="25"/>
  <c r="J25" i="25"/>
  <c r="J10" i="25"/>
  <c r="J150" i="25"/>
  <c r="J140" i="25"/>
  <c r="J50" i="25"/>
  <c r="T51" i="25"/>
  <c r="S10" i="3"/>
  <c r="HH112" i="4"/>
  <c r="S65" i="3"/>
  <c r="BS65" i="3"/>
  <c r="BT65" i="3"/>
  <c r="HH43" i="4"/>
  <c r="AM30" i="47"/>
  <c r="AL30" i="47"/>
  <c r="AM35" i="47"/>
  <c r="AL35" i="47"/>
  <c r="AM33" i="47"/>
  <c r="AL33" i="47"/>
  <c r="AK33" i="47"/>
  <c r="AM32" i="47"/>
  <c r="AK31" i="47"/>
  <c r="T55" i="25"/>
  <c r="T50" i="25"/>
  <c r="T52" i="25"/>
  <c r="T56" i="25"/>
  <c r="T57" i="25"/>
  <c r="T70" i="25"/>
  <c r="T66" i="25"/>
  <c r="T69" i="25"/>
  <c r="T67" i="25"/>
  <c r="T68" i="25"/>
  <c r="T49" i="25"/>
  <c r="H1" i="4"/>
  <c r="AKB112" i="4"/>
  <c r="AKA112" i="4"/>
  <c r="AKC112" i="4"/>
  <c r="DC112" i="4"/>
  <c r="DE112" i="4"/>
  <c r="CU112" i="4"/>
  <c r="DD112" i="4"/>
  <c r="CX112" i="4"/>
  <c r="DG112" i="4"/>
  <c r="CW112" i="4"/>
  <c r="CV112" i="4"/>
  <c r="DB112" i="4"/>
  <c r="DH112" i="4"/>
  <c r="AJ111" i="3"/>
  <c r="DI112" i="4"/>
  <c r="DF112" i="4"/>
  <c r="AI111" i="3"/>
  <c r="CY112" i="4"/>
  <c r="CT112" i="4"/>
  <c r="DA112" i="4"/>
  <c r="CZ112" i="4"/>
  <c r="AKC43" i="4"/>
  <c r="AKA43" i="4"/>
  <c r="AKB43" i="4"/>
  <c r="DA43" i="4"/>
  <c r="DC43" i="4"/>
  <c r="CZ43" i="4"/>
  <c r="CT43" i="4"/>
  <c r="DB43" i="4"/>
  <c r="CU43" i="4"/>
  <c r="CV43" i="4"/>
  <c r="CW43" i="4"/>
  <c r="DE43" i="4"/>
  <c r="DG43" i="4"/>
  <c r="CX43" i="4"/>
  <c r="DF43" i="4"/>
  <c r="AI42" i="3"/>
  <c r="DH43" i="4"/>
  <c r="CY43" i="4"/>
  <c r="DD43" i="4"/>
  <c r="DI43" i="4"/>
  <c r="J88" i="25"/>
  <c r="Z10" i="3"/>
  <c r="BS10" i="3"/>
  <c r="BT10" i="3"/>
  <c r="D3" i="47" a="1"/>
  <c r="D3" i="47"/>
  <c r="Y3" i="47"/>
  <c r="X3" i="47"/>
  <c r="AD7" i="47"/>
  <c r="Z65" i="3"/>
  <c r="D26" i="47" a="1"/>
  <c r="D26" i="47"/>
  <c r="Y26" i="47"/>
  <c r="X26" i="47"/>
  <c r="AD20" i="47"/>
  <c r="I112" i="4"/>
  <c r="X111" i="3"/>
  <c r="S111" i="3"/>
  <c r="BS111" i="3"/>
  <c r="BT111" i="3"/>
  <c r="I43" i="4"/>
  <c r="X42" i="3"/>
  <c r="S42" i="3"/>
  <c r="BS42" i="3"/>
  <c r="BT42" i="3"/>
  <c r="D13" i="47" a="1"/>
  <c r="AL32" i="47"/>
  <c r="AK32" i="47"/>
  <c r="AK29" i="47"/>
  <c r="AK35" i="47"/>
  <c r="D27" i="47" a="1"/>
  <c r="D22" i="47" a="1"/>
  <c r="AGM112" i="4"/>
  <c r="T61" i="25"/>
  <c r="AGM43" i="4"/>
  <c r="AJ42" i="3"/>
  <c r="ADD43" i="4"/>
  <c r="ADD112" i="4"/>
  <c r="DP112" i="4"/>
  <c r="L111" i="3"/>
  <c r="DO112" i="4"/>
  <c r="K111" i="3"/>
  <c r="DK112" i="4"/>
  <c r="G111" i="3"/>
  <c r="DM112" i="4"/>
  <c r="I111" i="3"/>
  <c r="BS8" i="35"/>
  <c r="DM43" i="4"/>
  <c r="I42" i="3"/>
  <c r="BJ10" i="35"/>
  <c r="DN112" i="4"/>
  <c r="DT112" i="4"/>
  <c r="AH111" i="3"/>
  <c r="DQ112" i="4"/>
  <c r="M111" i="3"/>
  <c r="DL112" i="4"/>
  <c r="H111" i="3"/>
  <c r="ADA112" i="4"/>
  <c r="BU8" i="35"/>
  <c r="DQ43" i="4"/>
  <c r="M42" i="3"/>
  <c r="ADC112" i="4"/>
  <c r="BE111" i="3"/>
  <c r="DJ112" i="4"/>
  <c r="F111" i="3"/>
  <c r="ADC43" i="4"/>
  <c r="DP43" i="4"/>
  <c r="L42" i="3"/>
  <c r="DL43" i="4"/>
  <c r="H42" i="3"/>
  <c r="BI10" i="35"/>
  <c r="ADA43" i="4"/>
  <c r="DK43" i="4"/>
  <c r="G42" i="3"/>
  <c r="DN43" i="4"/>
  <c r="DT43" i="4"/>
  <c r="AH42" i="3"/>
  <c r="DJ43" i="4"/>
  <c r="F42" i="3"/>
  <c r="DO43" i="4"/>
  <c r="K42" i="3"/>
  <c r="BE42" i="3"/>
  <c r="P111" i="44"/>
  <c r="O111" i="44"/>
  <c r="G110" i="44"/>
  <c r="G111" i="44"/>
  <c r="P110" i="44"/>
  <c r="O110" i="44"/>
  <c r="O119" i="44"/>
  <c r="D13" i="47"/>
  <c r="L18" i="47"/>
  <c r="Y13" i="47"/>
  <c r="X13" i="47"/>
  <c r="AD13" i="47"/>
  <c r="AM34" i="47"/>
  <c r="P119" i="44"/>
  <c r="G109" i="44"/>
  <c r="G119" i="44"/>
  <c r="D25" i="47" a="1"/>
  <c r="D29" i="47" a="1"/>
  <c r="D7" i="47" a="1"/>
  <c r="D21" i="47" a="1"/>
  <c r="O109" i="44"/>
  <c r="P109" i="44"/>
  <c r="D23" i="47" a="1"/>
  <c r="D10" i="47" a="1"/>
  <c r="P103" i="44"/>
  <c r="D27" i="47"/>
  <c r="L12" i="47"/>
  <c r="O98" i="44"/>
  <c r="O103" i="44"/>
  <c r="G98" i="44"/>
  <c r="G103" i="44"/>
  <c r="BR8" i="35"/>
  <c r="P98" i="44"/>
  <c r="AI41" i="25"/>
  <c r="P63" i="25"/>
  <c r="P17" i="25"/>
  <c r="AI55" i="25"/>
  <c r="BL5" i="35"/>
  <c r="BL10" i="35"/>
  <c r="L11" i="47"/>
  <c r="D22" i="47"/>
  <c r="L7" i="47"/>
  <c r="L17" i="47"/>
  <c r="L13" i="47"/>
  <c r="L5" i="47"/>
  <c r="Y27" i="47"/>
  <c r="X27" i="47"/>
  <c r="AD16" i="47"/>
  <c r="Y22" i="47"/>
  <c r="X22" i="47"/>
  <c r="AD19" i="47"/>
  <c r="AL36" i="47"/>
  <c r="AK36" i="47"/>
  <c r="L16" i="47"/>
  <c r="O40" i="44"/>
  <c r="P40" i="44"/>
  <c r="G44" i="44"/>
  <c r="G40" i="44"/>
  <c r="O44" i="44"/>
  <c r="O63" i="44"/>
  <c r="P44" i="44"/>
  <c r="G70" i="44"/>
  <c r="G63" i="44"/>
  <c r="P63" i="44"/>
  <c r="O70" i="44"/>
  <c r="P70" i="44"/>
  <c r="P36" i="44"/>
  <c r="G41" i="44"/>
  <c r="G36" i="44"/>
  <c r="O41" i="44"/>
  <c r="O36" i="44"/>
  <c r="P41" i="44"/>
  <c r="G67" i="44"/>
  <c r="G69" i="44"/>
  <c r="O69" i="44"/>
  <c r="P69" i="44"/>
  <c r="G45" i="44"/>
  <c r="G38" i="44"/>
  <c r="O45" i="44"/>
  <c r="O38" i="44"/>
  <c r="P38" i="44"/>
  <c r="O67" i="44"/>
  <c r="P67" i="44"/>
  <c r="O66" i="44"/>
  <c r="G68" i="44"/>
  <c r="G66" i="44"/>
  <c r="P66" i="44"/>
  <c r="P45" i="44"/>
  <c r="O68" i="44"/>
  <c r="P68" i="44"/>
  <c r="O76" i="44"/>
  <c r="O42" i="44"/>
  <c r="G39" i="44"/>
  <c r="G42" i="44"/>
  <c r="G72" i="44"/>
  <c r="G76" i="44"/>
  <c r="P42" i="44"/>
  <c r="P76" i="44"/>
  <c r="O39" i="44"/>
  <c r="P39" i="44"/>
  <c r="O72" i="44"/>
  <c r="P72" i="44"/>
  <c r="O62" i="44"/>
  <c r="P62" i="44"/>
  <c r="O74" i="44"/>
  <c r="P74" i="44"/>
  <c r="G56" i="44"/>
  <c r="G62" i="44"/>
  <c r="G78" i="44"/>
  <c r="G74" i="44"/>
  <c r="O78" i="44"/>
  <c r="P78" i="44"/>
  <c r="O56" i="44"/>
  <c r="P56" i="44"/>
  <c r="P43" i="44"/>
  <c r="O37" i="44"/>
  <c r="O43" i="44"/>
  <c r="G37" i="44"/>
  <c r="G43" i="44"/>
  <c r="O82" i="44"/>
  <c r="P37" i="44"/>
  <c r="G87" i="44"/>
  <c r="G82" i="44"/>
  <c r="P82" i="44"/>
  <c r="O87" i="44"/>
  <c r="O28" i="44"/>
  <c r="O29" i="44"/>
  <c r="G28" i="44"/>
  <c r="G29" i="44"/>
  <c r="P29" i="44"/>
  <c r="P87" i="44"/>
  <c r="P28" i="44"/>
  <c r="P30" i="44"/>
  <c r="G31" i="44"/>
  <c r="G30" i="44"/>
  <c r="O31" i="44"/>
  <c r="O30" i="44"/>
  <c r="P31" i="44"/>
  <c r="O79" i="44"/>
  <c r="G96" i="44"/>
  <c r="G79" i="44"/>
  <c r="P79" i="44"/>
  <c r="O96" i="44"/>
  <c r="P96" i="44"/>
  <c r="O12" i="44"/>
  <c r="O88" i="44"/>
  <c r="O100" i="44"/>
  <c r="G88" i="44"/>
  <c r="G100" i="44"/>
  <c r="P12" i="44"/>
  <c r="G13" i="44"/>
  <c r="G12" i="44"/>
  <c r="P100" i="44"/>
  <c r="O13" i="44"/>
  <c r="P13" i="44"/>
  <c r="P88" i="44"/>
  <c r="O15" i="44"/>
  <c r="O81" i="44"/>
  <c r="P15" i="44"/>
  <c r="P81" i="44"/>
  <c r="G18" i="44"/>
  <c r="G15" i="44"/>
  <c r="G80" i="44"/>
  <c r="G81" i="44"/>
  <c r="O80" i="44"/>
  <c r="P80" i="44"/>
  <c r="O83" i="44"/>
  <c r="O18" i="44"/>
  <c r="P83" i="44"/>
  <c r="P18" i="44"/>
  <c r="G64" i="44"/>
  <c r="G83" i="44"/>
  <c r="O64" i="44"/>
  <c r="P64" i="44"/>
  <c r="O23" i="44"/>
  <c r="G20" i="44"/>
  <c r="G23" i="44"/>
  <c r="O65" i="44"/>
  <c r="G52" i="44"/>
  <c r="G65" i="44"/>
  <c r="P23" i="44"/>
  <c r="P65" i="44"/>
  <c r="BI5" i="35"/>
  <c r="BJ5" i="35"/>
  <c r="O20" i="44"/>
  <c r="O52" i="44"/>
  <c r="BR10" i="35"/>
  <c r="P20" i="44"/>
  <c r="BR7" i="35"/>
  <c r="P52" i="44"/>
  <c r="P65" i="25"/>
  <c r="P19" i="25"/>
  <c r="BC29" i="6"/>
  <c r="BL29" i="6"/>
  <c r="BC16" i="35"/>
  <c r="BU7" i="35"/>
  <c r="AS14" i="6"/>
  <c r="BL30" i="6"/>
  <c r="BL17" i="35"/>
  <c r="BU10" i="35"/>
  <c r="BI29" i="6"/>
  <c r="BI30" i="6"/>
  <c r="AP25" i="35"/>
  <c r="BJ17" i="35"/>
  <c r="BA35" i="35"/>
  <c r="BA16" i="35"/>
  <c r="AQ25" i="35"/>
  <c r="AQ14" i="6"/>
  <c r="BJ30" i="6"/>
  <c r="BA29" i="6"/>
  <c r="BJ29" i="6"/>
  <c r="AZ35" i="35"/>
  <c r="DR43" i="4"/>
  <c r="DR112" i="4"/>
  <c r="J111" i="3"/>
  <c r="Q111" i="44"/>
  <c r="HI112" i="4"/>
  <c r="J42" i="3"/>
  <c r="Q40" i="44"/>
  <c r="HI43" i="4"/>
  <c r="R111" i="3"/>
  <c r="Z111" i="3"/>
  <c r="O111" i="3"/>
  <c r="T111" i="3"/>
  <c r="U111" i="3"/>
  <c r="AB111" i="3"/>
  <c r="P111" i="3"/>
  <c r="AZ29" i="6"/>
  <c r="V111" i="3"/>
  <c r="AC111" i="3"/>
  <c r="AE111" i="3"/>
  <c r="DS112" i="4"/>
  <c r="AZ16" i="35"/>
  <c r="P62" i="25"/>
  <c r="P16" i="25"/>
  <c r="AP14" i="6"/>
  <c r="Z42" i="3"/>
  <c r="O42" i="3"/>
  <c r="P42" i="3"/>
  <c r="R42" i="3"/>
  <c r="T42" i="3"/>
  <c r="U42" i="3"/>
  <c r="AB42" i="3"/>
  <c r="V42" i="3"/>
  <c r="AC42" i="3"/>
  <c r="AE42" i="3"/>
  <c r="DS43" i="4"/>
  <c r="BK10" i="35"/>
  <c r="BI17" i="35"/>
  <c r="AU2" i="3"/>
  <c r="Q119" i="44"/>
  <c r="Q110" i="44"/>
  <c r="D25" i="47"/>
  <c r="Y25" i="47"/>
  <c r="X25" i="47"/>
  <c r="AD6" i="47"/>
  <c r="L10" i="47"/>
  <c r="AL34" i="47"/>
  <c r="D29" i="47"/>
  <c r="Y29" i="47"/>
  <c r="X29" i="47"/>
  <c r="AD26" i="47"/>
  <c r="L14" i="47"/>
  <c r="D7" i="47"/>
  <c r="Y7" i="47"/>
  <c r="X7" i="47"/>
  <c r="AD21" i="47"/>
  <c r="L4" i="47"/>
  <c r="D21" i="47"/>
  <c r="Y21" i="47"/>
  <c r="X21" i="47"/>
  <c r="AD14" i="47"/>
  <c r="L6" i="47"/>
  <c r="Q103" i="44"/>
  <c r="Q109" i="44"/>
  <c r="D23" i="47"/>
  <c r="L8" i="47"/>
  <c r="Y23" i="47"/>
  <c r="X23" i="47"/>
  <c r="D10" i="47"/>
  <c r="Y10" i="47"/>
  <c r="X10" i="47"/>
  <c r="AD22" i="47"/>
  <c r="L15" i="47"/>
  <c r="Q63" i="44"/>
  <c r="Q98" i="44"/>
  <c r="BT7" i="35"/>
  <c r="BT8" i="35"/>
  <c r="AK34" i="47"/>
  <c r="AK30" i="47"/>
  <c r="I20" i="47" a="1"/>
  <c r="P2" i="47" a="1"/>
  <c r="Q36" i="44"/>
  <c r="Q44" i="44"/>
  <c r="Q69" i="44"/>
  <c r="Q70" i="44"/>
  <c r="Q38" i="44"/>
  <c r="Q41" i="44"/>
  <c r="Q66" i="44"/>
  <c r="Q67" i="44"/>
  <c r="Q42" i="44"/>
  <c r="Q45" i="44"/>
  <c r="Q76" i="44"/>
  <c r="Q68" i="44"/>
  <c r="Q62" i="44"/>
  <c r="Q39" i="44"/>
  <c r="Q74" i="44"/>
  <c r="Q72" i="44"/>
  <c r="Q82" i="44"/>
  <c r="Q78" i="44"/>
  <c r="Q43" i="44"/>
  <c r="Q56" i="44"/>
  <c r="Q29" i="44"/>
  <c r="Q37" i="44"/>
  <c r="Q79" i="44"/>
  <c r="Q87" i="44"/>
  <c r="Q30" i="44"/>
  <c r="Q28" i="44"/>
  <c r="Q12" i="44"/>
  <c r="Q31" i="44"/>
  <c r="Q100" i="44"/>
  <c r="Q96" i="44"/>
  <c r="Q15" i="44"/>
  <c r="Q13" i="44"/>
  <c r="Q81" i="44"/>
  <c r="Q88" i="44"/>
  <c r="Q83" i="44"/>
  <c r="Q80" i="44"/>
  <c r="Q23" i="44"/>
  <c r="Q18" i="44"/>
  <c r="Q65" i="44"/>
  <c r="Q64" i="44"/>
  <c r="BT10" i="35"/>
  <c r="X3" i="35" a="1"/>
  <c r="BK5" i="35"/>
  <c r="C21" i="35" a="1"/>
  <c r="N111" i="3"/>
  <c r="Q52" i="44"/>
  <c r="F13" i="25"/>
  <c r="P48" i="25"/>
  <c r="P2" i="25"/>
  <c r="Q20" i="44"/>
  <c r="J21" i="35" a="1"/>
  <c r="P64" i="25"/>
  <c r="P18" i="25"/>
  <c r="BB29" i="6"/>
  <c r="J21" i="6" a="1"/>
  <c r="BK29" i="6"/>
  <c r="AR14" i="6"/>
  <c r="C3" i="6" a="1"/>
  <c r="BK30" i="6"/>
  <c r="AY111" i="3"/>
  <c r="AU111" i="3"/>
  <c r="AW42" i="3"/>
  <c r="AW5" i="3"/>
  <c r="AW53" i="3"/>
  <c r="AW38" i="3"/>
  <c r="AW78" i="3"/>
  <c r="AW149" i="3"/>
  <c r="AW108" i="3"/>
  <c r="AW71" i="3"/>
  <c r="AW123" i="3"/>
  <c r="AW105" i="3"/>
  <c r="AW154" i="3"/>
  <c r="AW89" i="3"/>
  <c r="AW137" i="3"/>
  <c r="AW153" i="3"/>
  <c r="AW7" i="3"/>
  <c r="AW158" i="3"/>
  <c r="AW30" i="3"/>
  <c r="AW73" i="3"/>
  <c r="AW106" i="3"/>
  <c r="AW23" i="3"/>
  <c r="AW49" i="3"/>
  <c r="AW69" i="3"/>
  <c r="AW15" i="3"/>
  <c r="AW143" i="3"/>
  <c r="AW133" i="3"/>
  <c r="AW156" i="3"/>
  <c r="AW63" i="3"/>
  <c r="AW14" i="3"/>
  <c r="AW122" i="3"/>
  <c r="AW77" i="3"/>
  <c r="AW3" i="3"/>
  <c r="AW16" i="3"/>
  <c r="AW134" i="3"/>
  <c r="AW34" i="3"/>
  <c r="AW103" i="3"/>
  <c r="AW160" i="3"/>
  <c r="AW101" i="3"/>
  <c r="AW146" i="3"/>
  <c r="AW161" i="3"/>
  <c r="AW33" i="3"/>
  <c r="AW66" i="3"/>
  <c r="AW85" i="3"/>
  <c r="AW142" i="3"/>
  <c r="AW41" i="3"/>
  <c r="AW93" i="3"/>
  <c r="AW59" i="3"/>
  <c r="AW126" i="3"/>
  <c r="AW80" i="3"/>
  <c r="AW130" i="3"/>
  <c r="AW119" i="3"/>
  <c r="AW82" i="3"/>
  <c r="AW21" i="3"/>
  <c r="AW44" i="3"/>
  <c r="AW140" i="3"/>
  <c r="AW104" i="3"/>
  <c r="AW58" i="3"/>
  <c r="AW107" i="3"/>
  <c r="AW56" i="3"/>
  <c r="AW125" i="3"/>
  <c r="AW116" i="3"/>
  <c r="AW148" i="3"/>
  <c r="AW74" i="3"/>
  <c r="AW132" i="3"/>
  <c r="AW112" i="3"/>
  <c r="AW84" i="3"/>
  <c r="AW131" i="3"/>
  <c r="AW22" i="3"/>
  <c r="AW51" i="3"/>
  <c r="AW141" i="3"/>
  <c r="AW31" i="3"/>
  <c r="AW40" i="3"/>
  <c r="AW75" i="3"/>
  <c r="AW145" i="3"/>
  <c r="AW12" i="3"/>
  <c r="AW54" i="3"/>
  <c r="AW129" i="3"/>
  <c r="AW50" i="3"/>
  <c r="AW72" i="3"/>
  <c r="AW43" i="3"/>
  <c r="AW47" i="3"/>
  <c r="AW19" i="3"/>
  <c r="AW91" i="3"/>
  <c r="AW32" i="3"/>
  <c r="AW79" i="3"/>
  <c r="AW121" i="3"/>
  <c r="AW8" i="3"/>
  <c r="AW117" i="3"/>
  <c r="AW95" i="3"/>
  <c r="AW20" i="3"/>
  <c r="AW4" i="3"/>
  <c r="AW135" i="3"/>
  <c r="AW138" i="3"/>
  <c r="AW81" i="3"/>
  <c r="AW102" i="3"/>
  <c r="AW2" i="3"/>
  <c r="AW35" i="3"/>
  <c r="AW64" i="3"/>
  <c r="AW39" i="3"/>
  <c r="AW37" i="3"/>
  <c r="AW152" i="3"/>
  <c r="AW62" i="3"/>
  <c r="AW124" i="3"/>
  <c r="AW55" i="3"/>
  <c r="AW88" i="3"/>
  <c r="AW92" i="3"/>
  <c r="AW36" i="3"/>
  <c r="AW45" i="3"/>
  <c r="AW144" i="3"/>
  <c r="AW99" i="3"/>
  <c r="AW46" i="3"/>
  <c r="AW9" i="3"/>
  <c r="AW57" i="3"/>
  <c r="AW113" i="3"/>
  <c r="AW151" i="3"/>
  <c r="AW157" i="3"/>
  <c r="AW97" i="3"/>
  <c r="AW6" i="3"/>
  <c r="AW159" i="3"/>
  <c r="AW155" i="3"/>
  <c r="AW127" i="3"/>
  <c r="AW86" i="3"/>
  <c r="AW120" i="3"/>
  <c r="AW17" i="3"/>
  <c r="AW48" i="3"/>
  <c r="AW52" i="3"/>
  <c r="AW115" i="3"/>
  <c r="AW83" i="3"/>
  <c r="AW150" i="3"/>
  <c r="AW29" i="3"/>
  <c r="AW76" i="3"/>
  <c r="AW139" i="3"/>
  <c r="AW136" i="3"/>
  <c r="AW114" i="3"/>
  <c r="AW60" i="3"/>
  <c r="AW61" i="3"/>
  <c r="AW11" i="3"/>
  <c r="AW98" i="3"/>
  <c r="AW100" i="3"/>
  <c r="AW147" i="3"/>
  <c r="AW128" i="3"/>
  <c r="AW18" i="3"/>
  <c r="AW110" i="3"/>
  <c r="AW87" i="3"/>
  <c r="AW90" i="3"/>
  <c r="AW13" i="3"/>
  <c r="AW118" i="3"/>
  <c r="AW94" i="3"/>
  <c r="AW28" i="3"/>
  <c r="AW68" i="3"/>
  <c r="AW70" i="3"/>
  <c r="AW27" i="3"/>
  <c r="AW96" i="3"/>
  <c r="AW24" i="3"/>
  <c r="AW67" i="3"/>
  <c r="AW25" i="3"/>
  <c r="AW26" i="3"/>
  <c r="AW10" i="3"/>
  <c r="AW65" i="3"/>
  <c r="AU42" i="3"/>
  <c r="AU146" i="3"/>
  <c r="AU17" i="3"/>
  <c r="AU62" i="3"/>
  <c r="AU99" i="3"/>
  <c r="AU108" i="3"/>
  <c r="AU61" i="3"/>
  <c r="AU115" i="3"/>
  <c r="AU96" i="3"/>
  <c r="AU37" i="3"/>
  <c r="AU117" i="3"/>
  <c r="AU25" i="3"/>
  <c r="AU51" i="3"/>
  <c r="AU60" i="3"/>
  <c r="AU84" i="3"/>
  <c r="AU101" i="3"/>
  <c r="AU118" i="3"/>
  <c r="AU154" i="3"/>
  <c r="AU27" i="3"/>
  <c r="AU33" i="3"/>
  <c r="AU13" i="3"/>
  <c r="AU137" i="3"/>
  <c r="AU66" i="3"/>
  <c r="AU65" i="3"/>
  <c r="AU21" i="3"/>
  <c r="AU11" i="3"/>
  <c r="AU38" i="3"/>
  <c r="AU130" i="3"/>
  <c r="AU3" i="3"/>
  <c r="AU7" i="3"/>
  <c r="AU67" i="3"/>
  <c r="AU105" i="3"/>
  <c r="AU28" i="3"/>
  <c r="AU32" i="3"/>
  <c r="AU63" i="3"/>
  <c r="AU23" i="3"/>
  <c r="AU123" i="3"/>
  <c r="AU150" i="3"/>
  <c r="AU9" i="3"/>
  <c r="AU26" i="3"/>
  <c r="AU19" i="3"/>
  <c r="AU79" i="3"/>
  <c r="AU152" i="3"/>
  <c r="AU54" i="3"/>
  <c r="AU138" i="3"/>
  <c r="AU104" i="3"/>
  <c r="AU88" i="3"/>
  <c r="AU69" i="3"/>
  <c r="AU45" i="3"/>
  <c r="AU68" i="3"/>
  <c r="AU100" i="3"/>
  <c r="AU93" i="3"/>
  <c r="AU81" i="3"/>
  <c r="AU57" i="3"/>
  <c r="AU48" i="3"/>
  <c r="AU14" i="3"/>
  <c r="AU58" i="3"/>
  <c r="AU36" i="3"/>
  <c r="AU22" i="3"/>
  <c r="AU153" i="3"/>
  <c r="AU82" i="3"/>
  <c r="AU50" i="3"/>
  <c r="AU102" i="3"/>
  <c r="AU56" i="3"/>
  <c r="AU120" i="3"/>
  <c r="AU47" i="3"/>
  <c r="AU126" i="3"/>
  <c r="AU20" i="3"/>
  <c r="AU24" i="3"/>
  <c r="AU134" i="3"/>
  <c r="AU10" i="3"/>
  <c r="AU55" i="3"/>
  <c r="AU136" i="3"/>
  <c r="AU86" i="3"/>
  <c r="AU64" i="3"/>
  <c r="AU91" i="3"/>
  <c r="AU110" i="3"/>
  <c r="AU122" i="3"/>
  <c r="AU90" i="3"/>
  <c r="AU106" i="3"/>
  <c r="AU83" i="3"/>
  <c r="AU129" i="3"/>
  <c r="AU43" i="3"/>
  <c r="AU159" i="3"/>
  <c r="AU76" i="3"/>
  <c r="AU15" i="3"/>
  <c r="AU39" i="3"/>
  <c r="AU8" i="3"/>
  <c r="AU71" i="3"/>
  <c r="AU73" i="3"/>
  <c r="AU5" i="3"/>
  <c r="AU141" i="3"/>
  <c r="AU87" i="3"/>
  <c r="AU77" i="3"/>
  <c r="AU125" i="3"/>
  <c r="AU142" i="3"/>
  <c r="AU103" i="3"/>
  <c r="AU78" i="3"/>
  <c r="AU161" i="3"/>
  <c r="AU18" i="3"/>
  <c r="AU149" i="3"/>
  <c r="AU34" i="3"/>
  <c r="AU97" i="3"/>
  <c r="AU98" i="3"/>
  <c r="AU6" i="3"/>
  <c r="AU35" i="3"/>
  <c r="AU158" i="3"/>
  <c r="AU107" i="3"/>
  <c r="AU114" i="3"/>
  <c r="AU94" i="3"/>
  <c r="AU121" i="3"/>
  <c r="AU46" i="3"/>
  <c r="AU145" i="3"/>
  <c r="AU85" i="3"/>
  <c r="AU95" i="3"/>
  <c r="AU140" i="3"/>
  <c r="AU127" i="3"/>
  <c r="AU119" i="3"/>
  <c r="AU80" i="3"/>
  <c r="AU89" i="3"/>
  <c r="AU132" i="3"/>
  <c r="AU44" i="3"/>
  <c r="AU16" i="3"/>
  <c r="AU139" i="3"/>
  <c r="AU74" i="3"/>
  <c r="AU148" i="3"/>
  <c r="AU155" i="3"/>
  <c r="AU31" i="3"/>
  <c r="AU143" i="3"/>
  <c r="AU151" i="3"/>
  <c r="AU49" i="3"/>
  <c r="AU59" i="3"/>
  <c r="AU40" i="3"/>
  <c r="AU92" i="3"/>
  <c r="AU128" i="3"/>
  <c r="AU135" i="3"/>
  <c r="AU29" i="3"/>
  <c r="AU53" i="3"/>
  <c r="AU4" i="3"/>
  <c r="AU12" i="3"/>
  <c r="AU116" i="3"/>
  <c r="AU70" i="3"/>
  <c r="AU72" i="3"/>
  <c r="AU144" i="3"/>
  <c r="AU131" i="3"/>
  <c r="AU112" i="3"/>
  <c r="AU124" i="3"/>
  <c r="AU52" i="3"/>
  <c r="AU156" i="3"/>
  <c r="AU147" i="3"/>
  <c r="AU160" i="3"/>
  <c r="AU75" i="3"/>
  <c r="AU113" i="3"/>
  <c r="AU157" i="3"/>
  <c r="AU30" i="3"/>
  <c r="AU133" i="3"/>
  <c r="AU41" i="3"/>
  <c r="AT42" i="3"/>
  <c r="AT54" i="3"/>
  <c r="AT155" i="3"/>
  <c r="AT32" i="3"/>
  <c r="AT146" i="3"/>
  <c r="AT24" i="3"/>
  <c r="AT121" i="3"/>
  <c r="AT107" i="3"/>
  <c r="AT14" i="3"/>
  <c r="AT150" i="3"/>
  <c r="AT104" i="3"/>
  <c r="AT88" i="3"/>
  <c r="AT110" i="3"/>
  <c r="AT7" i="3"/>
  <c r="AT15" i="3"/>
  <c r="AT58" i="3"/>
  <c r="AT40" i="3"/>
  <c r="AT52" i="3"/>
  <c r="AT21" i="3"/>
  <c r="AT33" i="3"/>
  <c r="AT108" i="3"/>
  <c r="AT22" i="3"/>
  <c r="AT49" i="3"/>
  <c r="AT133" i="3"/>
  <c r="AT127" i="3"/>
  <c r="AT55" i="3"/>
  <c r="AT6" i="3"/>
  <c r="AT91" i="3"/>
  <c r="AT50" i="3"/>
  <c r="AT28" i="3"/>
  <c r="AT57" i="3"/>
  <c r="AT8" i="3"/>
  <c r="AT17" i="3"/>
  <c r="AT94" i="3"/>
  <c r="AT128" i="3"/>
  <c r="AT84" i="3"/>
  <c r="AT83" i="3"/>
  <c r="AT125" i="3"/>
  <c r="AT46" i="3"/>
  <c r="AT117" i="3"/>
  <c r="AT38" i="3"/>
  <c r="AT96" i="3"/>
  <c r="AT77" i="3"/>
  <c r="AT86" i="3"/>
  <c r="AT101" i="3"/>
  <c r="AT18" i="3"/>
  <c r="AT141" i="3"/>
  <c r="AT160" i="3"/>
  <c r="AT137" i="3"/>
  <c r="AT106" i="3"/>
  <c r="AT90" i="3"/>
  <c r="AT143" i="3"/>
  <c r="AT51" i="3"/>
  <c r="AT60" i="3"/>
  <c r="AT113" i="3"/>
  <c r="AT132" i="3"/>
  <c r="AT16" i="3"/>
  <c r="AT78" i="3"/>
  <c r="AT114" i="3"/>
  <c r="AT12" i="3"/>
  <c r="AT5" i="3"/>
  <c r="AT153" i="3"/>
  <c r="AT64" i="3"/>
  <c r="AT53" i="3"/>
  <c r="AT62" i="3"/>
  <c r="AT75" i="3"/>
  <c r="AT59" i="3"/>
  <c r="AT35" i="3"/>
  <c r="AT159" i="3"/>
  <c r="AT136" i="3"/>
  <c r="AT140" i="3"/>
  <c r="AT34" i="3"/>
  <c r="AT68" i="3"/>
  <c r="AT123" i="3"/>
  <c r="AT25" i="3"/>
  <c r="AT154" i="3"/>
  <c r="AT142" i="3"/>
  <c r="AT149" i="3"/>
  <c r="AT44" i="3"/>
  <c r="AT119" i="3"/>
  <c r="AT76" i="3"/>
  <c r="AT41" i="3"/>
  <c r="AT112" i="3"/>
  <c r="AT85" i="3"/>
  <c r="AT69" i="3"/>
  <c r="AT11" i="3"/>
  <c r="AT23" i="3"/>
  <c r="AT98" i="3"/>
  <c r="AT97" i="3"/>
  <c r="AT89" i="3"/>
  <c r="AT63" i="3"/>
  <c r="AT30" i="3"/>
  <c r="AT71" i="3"/>
  <c r="AT158" i="3"/>
  <c r="AT61" i="3"/>
  <c r="AT124" i="3"/>
  <c r="AT3" i="3"/>
  <c r="AT29" i="3"/>
  <c r="AT45" i="3"/>
  <c r="AT47" i="3"/>
  <c r="AT131" i="3"/>
  <c r="AT152" i="3"/>
  <c r="AT157" i="3"/>
  <c r="AT56" i="3"/>
  <c r="AT161" i="3"/>
  <c r="AT48" i="3"/>
  <c r="AT39" i="3"/>
  <c r="AT73" i="3"/>
  <c r="AT10" i="3"/>
  <c r="AT126" i="3"/>
  <c r="AT82" i="3"/>
  <c r="AT19" i="3"/>
  <c r="AT99" i="3"/>
  <c r="AT87" i="3"/>
  <c r="AT122" i="3"/>
  <c r="AT9" i="3"/>
  <c r="AT27" i="3"/>
  <c r="AT138" i="3"/>
  <c r="AT43" i="3"/>
  <c r="AT37" i="3"/>
  <c r="AT147" i="3"/>
  <c r="AT93" i="3"/>
  <c r="AT116" i="3"/>
  <c r="AT95" i="3"/>
  <c r="AT139" i="3"/>
  <c r="AT70" i="3"/>
  <c r="AT67" i="3"/>
  <c r="AT2" i="3"/>
  <c r="AT92" i="3"/>
  <c r="AT148" i="3"/>
  <c r="AT20" i="3"/>
  <c r="AT145" i="3"/>
  <c r="AT4" i="3"/>
  <c r="AT144" i="3"/>
  <c r="AT130" i="3"/>
  <c r="AT120" i="3"/>
  <c r="AT72" i="3"/>
  <c r="AT65" i="3"/>
  <c r="AT105" i="3"/>
  <c r="AT81" i="3"/>
  <c r="AT118" i="3"/>
  <c r="AT31" i="3"/>
  <c r="AT135" i="3"/>
  <c r="AT26" i="3"/>
  <c r="AT103" i="3"/>
  <c r="AT80" i="3"/>
  <c r="AT79" i="3"/>
  <c r="AT66" i="3"/>
  <c r="AT13" i="3"/>
  <c r="AT115" i="3"/>
  <c r="AT102" i="3"/>
  <c r="AT134" i="3"/>
  <c r="AT156" i="3"/>
  <c r="AT36" i="3"/>
  <c r="AT129" i="3"/>
  <c r="AT100" i="3"/>
  <c r="AT151" i="3"/>
  <c r="AT74" i="3"/>
  <c r="AY42" i="3"/>
  <c r="AY59" i="3"/>
  <c r="AY101" i="3"/>
  <c r="AY76" i="3"/>
  <c r="AY100" i="3"/>
  <c r="AY51" i="3"/>
  <c r="AY79" i="3"/>
  <c r="AY43" i="3"/>
  <c r="AY139" i="3"/>
  <c r="AY50" i="3"/>
  <c r="AY103" i="3"/>
  <c r="AY62" i="3"/>
  <c r="AY46" i="3"/>
  <c r="AY58" i="3"/>
  <c r="AY123" i="3"/>
  <c r="AY93" i="3"/>
  <c r="AY121" i="3"/>
  <c r="AY70" i="3"/>
  <c r="AY159" i="3"/>
  <c r="AY118" i="3"/>
  <c r="AY29" i="3"/>
  <c r="AY19" i="3"/>
  <c r="AY82" i="3"/>
  <c r="AY87" i="3"/>
  <c r="AY33" i="3"/>
  <c r="AY35" i="3"/>
  <c r="AY114" i="3"/>
  <c r="AY23" i="3"/>
  <c r="AY122" i="3"/>
  <c r="AY72" i="3"/>
  <c r="AY11" i="3"/>
  <c r="AY107" i="3"/>
  <c r="AY71" i="3"/>
  <c r="AY152" i="3"/>
  <c r="AY153" i="3"/>
  <c r="AY85" i="3"/>
  <c r="AY65" i="3"/>
  <c r="AY30" i="3"/>
  <c r="AY5" i="3"/>
  <c r="AY134" i="3"/>
  <c r="AY106" i="3"/>
  <c r="AY24" i="3"/>
  <c r="AY108" i="3"/>
  <c r="AY116" i="3"/>
  <c r="AY13" i="3"/>
  <c r="AY97" i="3"/>
  <c r="AY80" i="3"/>
  <c r="AY81" i="3"/>
  <c r="AY143" i="3"/>
  <c r="AY49" i="3"/>
  <c r="AY60" i="3"/>
  <c r="AY14" i="3"/>
  <c r="AY115" i="3"/>
  <c r="AY142" i="3"/>
  <c r="AY132" i="3"/>
  <c r="AY18" i="3"/>
  <c r="AY156" i="3"/>
  <c r="AY63" i="3"/>
  <c r="AY31" i="3"/>
  <c r="AY136" i="3"/>
  <c r="AY102" i="3"/>
  <c r="AY15" i="3"/>
  <c r="AY21" i="3"/>
  <c r="AY2" i="3"/>
  <c r="AY83" i="3"/>
  <c r="AY45" i="3"/>
  <c r="AY124" i="3"/>
  <c r="AY94" i="3"/>
  <c r="AY130" i="3"/>
  <c r="AY54" i="3"/>
  <c r="AY38" i="3"/>
  <c r="AY129" i="3"/>
  <c r="AY98" i="3"/>
  <c r="AY68" i="3"/>
  <c r="AY119" i="3"/>
  <c r="AY113" i="3"/>
  <c r="AY90" i="3"/>
  <c r="AY104" i="3"/>
  <c r="AY27" i="3"/>
  <c r="AY127" i="3"/>
  <c r="AY34" i="3"/>
  <c r="AY64" i="3"/>
  <c r="AY3" i="3"/>
  <c r="AY8" i="3"/>
  <c r="AY55" i="3"/>
  <c r="AY9" i="3"/>
  <c r="AY28" i="3"/>
  <c r="AY4" i="3"/>
  <c r="AY154" i="3"/>
  <c r="AY120" i="3"/>
  <c r="AY145" i="3"/>
  <c r="AY158" i="3"/>
  <c r="AY78" i="3"/>
  <c r="AY138" i="3"/>
  <c r="AY105" i="3"/>
  <c r="AY155" i="3"/>
  <c r="AY160" i="3"/>
  <c r="AY56" i="3"/>
  <c r="AY96" i="3"/>
  <c r="AY149" i="3"/>
  <c r="AY73" i="3"/>
  <c r="AY17" i="3"/>
  <c r="AY10" i="3"/>
  <c r="AY7" i="3"/>
  <c r="AY140" i="3"/>
  <c r="AY25" i="3"/>
  <c r="AY110" i="3"/>
  <c r="AY84" i="3"/>
  <c r="AY147" i="3"/>
  <c r="AY146" i="3"/>
  <c r="AY92" i="3"/>
  <c r="AY57" i="3"/>
  <c r="AY151" i="3"/>
  <c r="AY125" i="3"/>
  <c r="AY141" i="3"/>
  <c r="AY89" i="3"/>
  <c r="AY150" i="3"/>
  <c r="AY44" i="3"/>
  <c r="AY26" i="3"/>
  <c r="AY117" i="3"/>
  <c r="AY131" i="3"/>
  <c r="AY22" i="3"/>
  <c r="AY75" i="3"/>
  <c r="AY32" i="3"/>
  <c r="AY99" i="3"/>
  <c r="AY77" i="3"/>
  <c r="AY12" i="3"/>
  <c r="AY128" i="3"/>
  <c r="AY67" i="3"/>
  <c r="AY36" i="3"/>
  <c r="AY48" i="3"/>
  <c r="AY61" i="3"/>
  <c r="AY126" i="3"/>
  <c r="AY137" i="3"/>
  <c r="AY20" i="3"/>
  <c r="AY148" i="3"/>
  <c r="AY16" i="3"/>
  <c r="AY135" i="3"/>
  <c r="AY91" i="3"/>
  <c r="AY47" i="3"/>
  <c r="AY161" i="3"/>
  <c r="AY86" i="3"/>
  <c r="AY66" i="3"/>
  <c r="AY69" i="3"/>
  <c r="AY157" i="3"/>
  <c r="AY53" i="3"/>
  <c r="AY74" i="3"/>
  <c r="AY39" i="3"/>
  <c r="AY112" i="3"/>
  <c r="AY52" i="3"/>
  <c r="AY144" i="3"/>
  <c r="AY6" i="3"/>
  <c r="AY40" i="3"/>
  <c r="AY88" i="3"/>
  <c r="AY133" i="3"/>
  <c r="AY41" i="3"/>
  <c r="AY95" i="3"/>
  <c r="AY37" i="3"/>
  <c r="AT111" i="3"/>
  <c r="AW111" i="3"/>
  <c r="AY109" i="3"/>
  <c r="AW109" i="3"/>
  <c r="AU109" i="3"/>
  <c r="AT109" i="3"/>
  <c r="F107" i="25"/>
  <c r="F106" i="25"/>
  <c r="F90" i="25"/>
  <c r="P53" i="25"/>
  <c r="P7" i="25"/>
  <c r="N42" i="3"/>
  <c r="AF42" i="3"/>
  <c r="AR42" i="3"/>
  <c r="AF111" i="3"/>
  <c r="AG111" i="3"/>
  <c r="BB16" i="35"/>
  <c r="J3" i="35" a="1"/>
  <c r="Q111" i="3"/>
  <c r="AG42" i="3"/>
  <c r="BK17" i="35"/>
  <c r="Q3" i="35" a="1"/>
  <c r="Q42" i="3"/>
  <c r="AD2" i="3"/>
  <c r="Y2" i="3"/>
  <c r="R110" i="44"/>
  <c r="R111" i="44"/>
  <c r="R109" i="44"/>
  <c r="R119" i="44"/>
  <c r="R98" i="44"/>
  <c r="R103" i="44"/>
  <c r="I22" i="33"/>
  <c r="AS42" i="3"/>
  <c r="W5" i="33"/>
  <c r="H41" i="35"/>
  <c r="R44" i="44"/>
  <c r="R40" i="44"/>
  <c r="G41" i="35"/>
  <c r="F41" i="35"/>
  <c r="E41" i="35"/>
  <c r="D41" i="35"/>
  <c r="F43" i="35"/>
  <c r="E43" i="35"/>
  <c r="D43" i="35"/>
  <c r="R70" i="44"/>
  <c r="R63" i="44"/>
  <c r="R41" i="44"/>
  <c r="R36" i="44"/>
  <c r="R67" i="44"/>
  <c r="R69" i="44"/>
  <c r="R45" i="44"/>
  <c r="R38" i="44"/>
  <c r="R68" i="44"/>
  <c r="R66" i="44"/>
  <c r="R72" i="44"/>
  <c r="R76" i="44"/>
  <c r="R39" i="44"/>
  <c r="R42" i="44"/>
  <c r="AA9" i="33"/>
  <c r="R78" i="44"/>
  <c r="R74" i="44"/>
  <c r="R56" i="44"/>
  <c r="R62" i="44"/>
  <c r="R37" i="44"/>
  <c r="R43" i="44"/>
  <c r="R87" i="44"/>
  <c r="R82" i="44"/>
  <c r="R28" i="44"/>
  <c r="R29" i="44"/>
  <c r="R31" i="44"/>
  <c r="R30" i="44"/>
  <c r="R96" i="44"/>
  <c r="R79" i="44"/>
  <c r="R88" i="44"/>
  <c r="R100" i="44"/>
  <c r="R13" i="44"/>
  <c r="R12" i="44"/>
  <c r="R80" i="44"/>
  <c r="R81" i="44"/>
  <c r="R18" i="44"/>
  <c r="R15" i="44"/>
  <c r="R64" i="44"/>
  <c r="R83" i="44"/>
  <c r="R20" i="44"/>
  <c r="R23" i="44"/>
  <c r="R52" i="44"/>
  <c r="R65" i="44"/>
  <c r="H43" i="35"/>
  <c r="G43" i="35"/>
  <c r="Q21" i="6" a="1"/>
  <c r="E17" i="33"/>
  <c r="E22" i="33"/>
  <c r="AJ19" i="7"/>
  <c r="AR111" i="3"/>
  <c r="P54" i="25"/>
  <c r="P8" i="25"/>
  <c r="AD111" i="3"/>
  <c r="AK55" i="25"/>
  <c r="AA7" i="33"/>
  <c r="R19" i="33"/>
  <c r="AJ16" i="7"/>
  <c r="AD109" i="3"/>
  <c r="AK11" i="25"/>
  <c r="AD42" i="3"/>
  <c r="AK41" i="25"/>
  <c r="AD28" i="3"/>
  <c r="AK75" i="25"/>
  <c r="AD154" i="3"/>
  <c r="AK155" i="25"/>
  <c r="AD160" i="3"/>
  <c r="AK66" i="25"/>
  <c r="AD117" i="3"/>
  <c r="AK140" i="25"/>
  <c r="AD106" i="3"/>
  <c r="AK137" i="25"/>
  <c r="AD107" i="3"/>
  <c r="AK109" i="25"/>
  <c r="AD127" i="3"/>
  <c r="AK152" i="25"/>
  <c r="AD159" i="3"/>
  <c r="AK146" i="25"/>
  <c r="AD132" i="3"/>
  <c r="AK119" i="25"/>
  <c r="AD37" i="3"/>
  <c r="AK8" i="25"/>
  <c r="AD55" i="3"/>
  <c r="AK24" i="25"/>
  <c r="AD79" i="3"/>
  <c r="AK157" i="25"/>
  <c r="AD16" i="3"/>
  <c r="AK6" i="25"/>
  <c r="AD126" i="3"/>
  <c r="AK138" i="25"/>
  <c r="AD23" i="3"/>
  <c r="AK59" i="25"/>
  <c r="AD50" i="3"/>
  <c r="AK74" i="25"/>
  <c r="AD51" i="3"/>
  <c r="AK45" i="25"/>
  <c r="AD145" i="3"/>
  <c r="AK133" i="25"/>
  <c r="AD12" i="3"/>
  <c r="AK13" i="25"/>
  <c r="AD58" i="3"/>
  <c r="AK64" i="25"/>
  <c r="AD110" i="3"/>
  <c r="AK136" i="25"/>
  <c r="AD14" i="3"/>
  <c r="AK7" i="25"/>
  <c r="AD57" i="3"/>
  <c r="AK36" i="25"/>
  <c r="AD105" i="3"/>
  <c r="AK20" i="25"/>
  <c r="AD96" i="3"/>
  <c r="AK114" i="25"/>
  <c r="AD153" i="3"/>
  <c r="AK145" i="25"/>
  <c r="AD33" i="3"/>
  <c r="AK3" i="25"/>
  <c r="AD135" i="3"/>
  <c r="AK99" i="25"/>
  <c r="AD45" i="3"/>
  <c r="AK15" i="25"/>
  <c r="AD129" i="3"/>
  <c r="AK84" i="25"/>
  <c r="AD72" i="3"/>
  <c r="AK110" i="25"/>
  <c r="AD13" i="3"/>
  <c r="AK9" i="25"/>
  <c r="AD113" i="3"/>
  <c r="AK160" i="25"/>
  <c r="AD90" i="3"/>
  <c r="AK161" i="25"/>
  <c r="AD68" i="3"/>
  <c r="AK53" i="25"/>
  <c r="AD161" i="3"/>
  <c r="AK150" i="25"/>
  <c r="AD124" i="3"/>
  <c r="AK83" i="25"/>
  <c r="AD8" i="3"/>
  <c r="AK96" i="25"/>
  <c r="AD46" i="3"/>
  <c r="AK71" i="25"/>
  <c r="AD156" i="3"/>
  <c r="AK130" i="25"/>
  <c r="AD92" i="3"/>
  <c r="AK21" i="25"/>
  <c r="AD31" i="3"/>
  <c r="AK102" i="25"/>
  <c r="AD74" i="3"/>
  <c r="AK25" i="25"/>
  <c r="AD11" i="3"/>
  <c r="AK65" i="25"/>
  <c r="AD125" i="3"/>
  <c r="AK31" i="25"/>
  <c r="AD122" i="3"/>
  <c r="AK68" i="25"/>
  <c r="AD93" i="3"/>
  <c r="AK132" i="25"/>
  <c r="AD80" i="3"/>
  <c r="AK46" i="25"/>
  <c r="AD86" i="3"/>
  <c r="AK22" i="25"/>
  <c r="AD17" i="3"/>
  <c r="AK43" i="25"/>
  <c r="AD47" i="3"/>
  <c r="AK47" i="25"/>
  <c r="AD71" i="3"/>
  <c r="AK107" i="25"/>
  <c r="AD120" i="3"/>
  <c r="AK61" i="25"/>
  <c r="AD48" i="3"/>
  <c r="AK89" i="25"/>
  <c r="AD9" i="3"/>
  <c r="AK14" i="25"/>
  <c r="AD49" i="3"/>
  <c r="AK125" i="25"/>
  <c r="AD152" i="3"/>
  <c r="AK42" i="25"/>
  <c r="AD52" i="3"/>
  <c r="AK16" i="25"/>
  <c r="AD75" i="3"/>
  <c r="AK52" i="25"/>
  <c r="AD56" i="3"/>
  <c r="AK124" i="25"/>
  <c r="AD53" i="3"/>
  <c r="AK27" i="25"/>
  <c r="AD118" i="3"/>
  <c r="AK105" i="25"/>
  <c r="AD59" i="3"/>
  <c r="AK30" i="25"/>
  <c r="AD61" i="3"/>
  <c r="AK127" i="25"/>
  <c r="AD66" i="3"/>
  <c r="AK76" i="25"/>
  <c r="AD78" i="3"/>
  <c r="AK149" i="25"/>
  <c r="AD32" i="3"/>
  <c r="AK40" i="25"/>
  <c r="AD81" i="3"/>
  <c r="AK72" i="25"/>
  <c r="AD148" i="3"/>
  <c r="AK159" i="25"/>
  <c r="AD99" i="3"/>
  <c r="AK111" i="25"/>
  <c r="AD73" i="3"/>
  <c r="AK88" i="25"/>
  <c r="AD35" i="3"/>
  <c r="AK94" i="25"/>
  <c r="AD27" i="3"/>
  <c r="AK87" i="25"/>
  <c r="AD116" i="3"/>
  <c r="AK34" i="25"/>
  <c r="AD87" i="3"/>
  <c r="AK98" i="25"/>
  <c r="AD141" i="3"/>
  <c r="AK135" i="25"/>
  <c r="AD65" i="3"/>
  <c r="AK18" i="25"/>
  <c r="AD60" i="3"/>
  <c r="AK108" i="25"/>
  <c r="AD102" i="3"/>
  <c r="AK141" i="25"/>
  <c r="AD142" i="3"/>
  <c r="AK142" i="25"/>
  <c r="AD149" i="3"/>
  <c r="AK153" i="25"/>
  <c r="AD151" i="3"/>
  <c r="AK129" i="25"/>
  <c r="AD98" i="3"/>
  <c r="AK57" i="25"/>
  <c r="AD29" i="3"/>
  <c r="AK38" i="25"/>
  <c r="AD146" i="3"/>
  <c r="AK143" i="25"/>
  <c r="AD10" i="3"/>
  <c r="AK63" i="25"/>
  <c r="AD121" i="3"/>
  <c r="AK73" i="25"/>
  <c r="AD150" i="3"/>
  <c r="AK147" i="25"/>
  <c r="AD115" i="3"/>
  <c r="AK37" i="25"/>
  <c r="AD3" i="3"/>
  <c r="AK62" i="25"/>
  <c r="AD89" i="3"/>
  <c r="AK139" i="25"/>
  <c r="AD130" i="3"/>
  <c r="AK158" i="25"/>
  <c r="AD30" i="3"/>
  <c r="AK104" i="25"/>
  <c r="AD97" i="3"/>
  <c r="AK122" i="25"/>
  <c r="AD64" i="3"/>
  <c r="AK81" i="25"/>
  <c r="AD95" i="3"/>
  <c r="AK70" i="25"/>
  <c r="AD24" i="3"/>
  <c r="AK4" i="25"/>
  <c r="AD103" i="3"/>
  <c r="AK82" i="25"/>
  <c r="AD137" i="3"/>
  <c r="AK126" i="25"/>
  <c r="AD19" i="3"/>
  <c r="AK95" i="25"/>
  <c r="AD77" i="3"/>
  <c r="AK78" i="25"/>
  <c r="AD62" i="3"/>
  <c r="AK118" i="25"/>
  <c r="AD39" i="3"/>
  <c r="AK28" i="25"/>
  <c r="AD26" i="3"/>
  <c r="AK10" i="25"/>
  <c r="AD108" i="3"/>
  <c r="AK51" i="25"/>
  <c r="AD155" i="3"/>
  <c r="AK117" i="25"/>
  <c r="AD101" i="3"/>
  <c r="AK103" i="25"/>
  <c r="AD21" i="3"/>
  <c r="AK91" i="25"/>
  <c r="AD157" i="3"/>
  <c r="AK156" i="25"/>
  <c r="AD100" i="3"/>
  <c r="AK134" i="25"/>
  <c r="AD34" i="3"/>
  <c r="AK113" i="25"/>
  <c r="AD69" i="3"/>
  <c r="AK60" i="25"/>
  <c r="AD36" i="3"/>
  <c r="AK32" i="25"/>
  <c r="AD38" i="3"/>
  <c r="AK77" i="25"/>
  <c r="AD82" i="3"/>
  <c r="AK144" i="25"/>
  <c r="AD139" i="3"/>
  <c r="AK67" i="25"/>
  <c r="AD25" i="3"/>
  <c r="AK23" i="25"/>
  <c r="AD5" i="3"/>
  <c r="AK93" i="25"/>
  <c r="AD123" i="3"/>
  <c r="AK148" i="25"/>
  <c r="AD70" i="3"/>
  <c r="AK26" i="25"/>
  <c r="AD140" i="3"/>
  <c r="AK100" i="25"/>
  <c r="AD22" i="3"/>
  <c r="AK19" i="25"/>
  <c r="AD20" i="3"/>
  <c r="AK92" i="25"/>
  <c r="AD133" i="3"/>
  <c r="AK115" i="25"/>
  <c r="AD6" i="3"/>
  <c r="AK29" i="25"/>
  <c r="AD76" i="3"/>
  <c r="AK5" i="25"/>
  <c r="AD119" i="3"/>
  <c r="AK116" i="25"/>
  <c r="AD63" i="3"/>
  <c r="AK56" i="25"/>
  <c r="AD104" i="3"/>
  <c r="AK58" i="25"/>
  <c r="AD136" i="3"/>
  <c r="AK120" i="25"/>
  <c r="AD44" i="3"/>
  <c r="AK49" i="25"/>
  <c r="AD114" i="3"/>
  <c r="AK128" i="25"/>
  <c r="AD94" i="3"/>
  <c r="AK101" i="25"/>
  <c r="AD91" i="3"/>
  <c r="AK35" i="25"/>
  <c r="AD4" i="3"/>
  <c r="AK12" i="25"/>
  <c r="AD18" i="3"/>
  <c r="AK79" i="25"/>
  <c r="AD84" i="3"/>
  <c r="AK44" i="25"/>
  <c r="AD85" i="3"/>
  <c r="AK54" i="25"/>
  <c r="AD88" i="3"/>
  <c r="AK154" i="25"/>
  <c r="AD83" i="3"/>
  <c r="AK86" i="25"/>
  <c r="AD143" i="3"/>
  <c r="AK39" i="25"/>
  <c r="AD131" i="3"/>
  <c r="AK123" i="25"/>
  <c r="AD144" i="3"/>
  <c r="AK106" i="25"/>
  <c r="AD7" i="3"/>
  <c r="AK17" i="25"/>
  <c r="AD40" i="3"/>
  <c r="AK33" i="25"/>
  <c r="AD67" i="3"/>
  <c r="AK69" i="25"/>
  <c r="AD112" i="3"/>
  <c r="AK131" i="25"/>
  <c r="AD158" i="3"/>
  <c r="AK151" i="25"/>
  <c r="AD138" i="3"/>
  <c r="AK121" i="25"/>
  <c r="AD43" i="3"/>
  <c r="AK48" i="25"/>
  <c r="AD54" i="3"/>
  <c r="AK80" i="25"/>
  <c r="AD147" i="3"/>
  <c r="AK85" i="25"/>
  <c r="AD128" i="3"/>
  <c r="AK90" i="25"/>
  <c r="AD15" i="3"/>
  <c r="AK112" i="25"/>
  <c r="AD41" i="3"/>
  <c r="AK97" i="25"/>
  <c r="AD134" i="3"/>
  <c r="AK50" i="25"/>
  <c r="I10" i="7"/>
  <c r="Y42" i="3"/>
  <c r="Y111" i="3"/>
  <c r="Y161" i="3"/>
  <c r="Y114" i="3"/>
  <c r="Y25" i="3"/>
  <c r="Y138" i="3"/>
  <c r="Y27" i="3"/>
  <c r="Y68" i="3"/>
  <c r="Y78" i="3"/>
  <c r="Y24" i="3"/>
  <c r="Y69" i="3"/>
  <c r="Y124" i="3"/>
  <c r="Y132" i="3"/>
  <c r="Y113" i="3"/>
  <c r="Y58" i="3"/>
  <c r="Y3" i="3"/>
  <c r="Y126" i="3"/>
  <c r="Y96" i="3"/>
  <c r="Y15" i="3"/>
  <c r="Y91" i="3"/>
  <c r="Y52" i="3"/>
  <c r="Y89" i="3"/>
  <c r="Y82" i="3"/>
  <c r="Y101" i="3"/>
  <c r="Y97" i="3"/>
  <c r="Y22" i="3"/>
  <c r="Y4" i="3"/>
  <c r="Y46" i="3"/>
  <c r="Y93" i="3"/>
  <c r="Y66" i="3"/>
  <c r="Y136" i="3"/>
  <c r="Y122" i="3"/>
  <c r="Y10" i="3"/>
  <c r="Y149" i="3"/>
  <c r="Y63" i="3"/>
  <c r="Y94" i="3"/>
  <c r="Y18" i="3"/>
  <c r="Y147" i="3"/>
  <c r="Y53" i="3"/>
  <c r="Y139" i="3"/>
  <c r="Y44" i="3"/>
  <c r="Y133" i="3"/>
  <c r="Y8" i="3"/>
  <c r="Y20" i="3"/>
  <c r="Y61" i="3"/>
  <c r="Y152" i="3"/>
  <c r="Y77" i="3"/>
  <c r="Y43" i="3"/>
  <c r="Y28" i="3"/>
  <c r="Y118" i="3"/>
  <c r="Y153" i="3"/>
  <c r="Y143" i="3"/>
  <c r="Y104" i="3"/>
  <c r="Y55" i="3"/>
  <c r="Y144" i="3"/>
  <c r="Y106" i="3"/>
  <c r="Y134" i="3"/>
  <c r="Y109" i="3"/>
  <c r="Y41" i="3"/>
  <c r="Y74" i="3"/>
  <c r="Y37" i="3"/>
  <c r="Y90" i="3"/>
  <c r="Y123" i="3"/>
  <c r="Y87" i="3"/>
  <c r="Y62" i="3"/>
  <c r="Y125" i="3"/>
  <c r="Y105" i="3"/>
  <c r="Y128" i="3"/>
  <c r="Y129" i="3"/>
  <c r="Y64" i="3"/>
  <c r="Y40" i="3"/>
  <c r="Y32" i="3"/>
  <c r="Y99" i="3"/>
  <c r="Y23" i="3"/>
  <c r="Y151" i="3"/>
  <c r="Y112" i="3"/>
  <c r="Y135" i="3"/>
  <c r="Y31" i="3"/>
  <c r="Y108" i="3"/>
  <c r="Y127" i="3"/>
  <c r="Y71" i="3"/>
  <c r="Y12" i="3"/>
  <c r="Y14" i="3"/>
  <c r="Y11" i="3"/>
  <c r="Y76" i="3"/>
  <c r="Y115" i="3"/>
  <c r="Y92" i="3"/>
  <c r="Y34" i="3"/>
  <c r="Y102" i="3"/>
  <c r="Y145" i="3"/>
  <c r="Y160" i="3"/>
  <c r="Y57" i="3"/>
  <c r="Y50" i="3"/>
  <c r="Y84" i="3"/>
  <c r="Y73" i="3"/>
  <c r="Y117" i="3"/>
  <c r="Y49" i="3"/>
  <c r="Y150" i="3"/>
  <c r="Y60" i="3"/>
  <c r="Y19" i="3"/>
  <c r="Y131" i="3"/>
  <c r="Y146" i="3"/>
  <c r="Y159" i="3"/>
  <c r="Y85" i="3"/>
  <c r="Y120" i="3"/>
  <c r="Y9" i="3"/>
  <c r="Y35" i="3"/>
  <c r="Y5" i="3"/>
  <c r="Y21" i="3"/>
  <c r="Y65" i="3"/>
  <c r="Y45" i="3"/>
  <c r="Y70" i="3"/>
  <c r="Y103" i="3"/>
  <c r="Y72" i="3"/>
  <c r="Y39" i="3"/>
  <c r="Y13" i="3"/>
  <c r="Y95" i="3"/>
  <c r="Y116" i="3"/>
  <c r="Y155" i="3"/>
  <c r="Y56" i="3"/>
  <c r="Y7" i="3"/>
  <c r="Y36" i="3"/>
  <c r="Y142" i="3"/>
  <c r="Y110" i="3"/>
  <c r="Y79" i="3"/>
  <c r="Y137" i="3"/>
  <c r="Y158" i="3"/>
  <c r="Y59" i="3"/>
  <c r="Y75" i="3"/>
  <c r="Y54" i="3"/>
  <c r="Y38" i="3"/>
  <c r="Y121" i="3"/>
  <c r="Y148" i="3"/>
  <c r="Y83" i="3"/>
  <c r="Y80" i="3"/>
  <c r="Y51" i="3"/>
  <c r="Y98" i="3"/>
  <c r="Y17" i="3"/>
  <c r="Y107" i="3"/>
  <c r="Y47" i="3"/>
  <c r="Y119" i="3"/>
  <c r="Y156" i="3"/>
  <c r="Y88" i="3"/>
  <c r="Y81" i="3"/>
  <c r="Y6" i="3"/>
  <c r="Y86" i="3"/>
  <c r="Y29" i="3"/>
  <c r="Y130" i="3"/>
  <c r="Y100" i="3"/>
  <c r="Y30" i="3"/>
  <c r="Y140" i="3"/>
  <c r="Y154" i="3"/>
  <c r="Y157" i="3"/>
  <c r="Y16" i="3"/>
  <c r="Y141" i="3"/>
  <c r="Y67" i="3"/>
  <c r="Y26" i="3"/>
  <c r="Y48" i="3"/>
  <c r="Y33" i="3"/>
  <c r="AA111" i="3"/>
  <c r="AA18" i="7"/>
  <c r="R12" i="33"/>
  <c r="AL42" i="3"/>
  <c r="AM41" i="25"/>
  <c r="AL111" i="3"/>
  <c r="AM55" i="25"/>
  <c r="AA42" i="3"/>
  <c r="AV2" i="3"/>
  <c r="AS111" i="3"/>
  <c r="AV27" i="3"/>
  <c r="BB109" i="3"/>
  <c r="BB111" i="3"/>
  <c r="AX111" i="3"/>
  <c r="AV81" i="3"/>
  <c r="AV70" i="3"/>
  <c r="AV59" i="3"/>
  <c r="AV117" i="3"/>
  <c r="AV127" i="3"/>
  <c r="AV33" i="3"/>
  <c r="AV88" i="3"/>
  <c r="AV158" i="3"/>
  <c r="AV45" i="3"/>
  <c r="AV73" i="3"/>
  <c r="AV108" i="3"/>
  <c r="AV123" i="3"/>
  <c r="AV43" i="3"/>
  <c r="AV122" i="3"/>
  <c r="AV3" i="3"/>
  <c r="AV156" i="3"/>
  <c r="AV137" i="3"/>
  <c r="AV65" i="3"/>
  <c r="AV84" i="3"/>
  <c r="AV31" i="3"/>
  <c r="AV90" i="3"/>
  <c r="AV77" i="3"/>
  <c r="AV136" i="3"/>
  <c r="AV58" i="3"/>
  <c r="AV48" i="3"/>
  <c r="AV26" i="3"/>
  <c r="AV119" i="3"/>
  <c r="AV79" i="3"/>
  <c r="AV21" i="3"/>
  <c r="AV50" i="3"/>
  <c r="AV135" i="3"/>
  <c r="AV37" i="3"/>
  <c r="AV152" i="3"/>
  <c r="AV66" i="3"/>
  <c r="AV113" i="3"/>
  <c r="AV47" i="3"/>
  <c r="AV110" i="3"/>
  <c r="AV5" i="3"/>
  <c r="AV57" i="3"/>
  <c r="AV112" i="3"/>
  <c r="AV74" i="3"/>
  <c r="AV61" i="3"/>
  <c r="AV93" i="3"/>
  <c r="AV132" i="3"/>
  <c r="AX42" i="3"/>
  <c r="AX70" i="3"/>
  <c r="AX74" i="3"/>
  <c r="AX60" i="3"/>
  <c r="AX63" i="3"/>
  <c r="AX89" i="3"/>
  <c r="AX38" i="3"/>
  <c r="AX47" i="3"/>
  <c r="AX139" i="3"/>
  <c r="AX36" i="3"/>
  <c r="AX50" i="3"/>
  <c r="AX52" i="3"/>
  <c r="AX108" i="3"/>
  <c r="AX51" i="3"/>
  <c r="AX141" i="3"/>
  <c r="AX29" i="3"/>
  <c r="AX158" i="3"/>
  <c r="AX30" i="3"/>
  <c r="AX120" i="3"/>
  <c r="AX100" i="3"/>
  <c r="AX24" i="3"/>
  <c r="AX143" i="3"/>
  <c r="AX76" i="3"/>
  <c r="AX130" i="3"/>
  <c r="AX56" i="3"/>
  <c r="AX49" i="3"/>
  <c r="AX155" i="3"/>
  <c r="AX6" i="3"/>
  <c r="AX126" i="3"/>
  <c r="AX8" i="3"/>
  <c r="AX115" i="3"/>
  <c r="AX35" i="3"/>
  <c r="AX14" i="3"/>
  <c r="AX117" i="3"/>
  <c r="AX15" i="3"/>
  <c r="AX48" i="3"/>
  <c r="AX133" i="3"/>
  <c r="AX3" i="3"/>
  <c r="AX157" i="3"/>
  <c r="AX114" i="3"/>
  <c r="AX61" i="3"/>
  <c r="AX12" i="3"/>
  <c r="AX123" i="3"/>
  <c r="AX10" i="3"/>
  <c r="AX129" i="3"/>
  <c r="AX26" i="3"/>
  <c r="AX68" i="3"/>
  <c r="AX83" i="3"/>
  <c r="AX78" i="3"/>
  <c r="AX136" i="3"/>
  <c r="AX44" i="3"/>
  <c r="AX106" i="3"/>
  <c r="AX17" i="3"/>
  <c r="AX147" i="3"/>
  <c r="AX92" i="3"/>
  <c r="AX20" i="3"/>
  <c r="AX128" i="3"/>
  <c r="AX58" i="3"/>
  <c r="AX45" i="3"/>
  <c r="AX135" i="3"/>
  <c r="AX152" i="3"/>
  <c r="AX53" i="3"/>
  <c r="AX159" i="3"/>
  <c r="AX150" i="3"/>
  <c r="AX132" i="3"/>
  <c r="AX96" i="3"/>
  <c r="AX151" i="3"/>
  <c r="AX112" i="3"/>
  <c r="AX156" i="3"/>
  <c r="AX124" i="3"/>
  <c r="AX80" i="3"/>
  <c r="AX85" i="3"/>
  <c r="AX87" i="3"/>
  <c r="AX33" i="3"/>
  <c r="AX84" i="3"/>
  <c r="AX40" i="3"/>
  <c r="AX101" i="3"/>
  <c r="AX138" i="3"/>
  <c r="AX93" i="3"/>
  <c r="AX59" i="3"/>
  <c r="AX104" i="3"/>
  <c r="AX39" i="3"/>
  <c r="AX105" i="3"/>
  <c r="AX90" i="3"/>
  <c r="AX146" i="3"/>
  <c r="AX55" i="3"/>
  <c r="AX27" i="3"/>
  <c r="AX153" i="3"/>
  <c r="AX4" i="3"/>
  <c r="AX34" i="3"/>
  <c r="AX7" i="3"/>
  <c r="AX145" i="3"/>
  <c r="AX19" i="3"/>
  <c r="AX131" i="3"/>
  <c r="AX99" i="3"/>
  <c r="AX102" i="3"/>
  <c r="AX2" i="3"/>
  <c r="AX137" i="3"/>
  <c r="AX119" i="3"/>
  <c r="AX107" i="3"/>
  <c r="AX13" i="3"/>
  <c r="AX46" i="3"/>
  <c r="AX121" i="3"/>
  <c r="AX73" i="3"/>
  <c r="AX79" i="3"/>
  <c r="AX57" i="3"/>
  <c r="AX43" i="3"/>
  <c r="AX118" i="3"/>
  <c r="AX82" i="3"/>
  <c r="AX5" i="3"/>
  <c r="AX125" i="3"/>
  <c r="AX122" i="3"/>
  <c r="AX148" i="3"/>
  <c r="AX161" i="3"/>
  <c r="AX65" i="3"/>
  <c r="AX62" i="3"/>
  <c r="AX22" i="3"/>
  <c r="AX149" i="3"/>
  <c r="AX110" i="3"/>
  <c r="AX32" i="3"/>
  <c r="AX21" i="3"/>
  <c r="AX75" i="3"/>
  <c r="AX91" i="3"/>
  <c r="AX71" i="3"/>
  <c r="AX81" i="3"/>
  <c r="AX160" i="3"/>
  <c r="AX66" i="3"/>
  <c r="AX9" i="3"/>
  <c r="AX127" i="3"/>
  <c r="AX37" i="3"/>
  <c r="AX31" i="3"/>
  <c r="AX28" i="3"/>
  <c r="AX11" i="3"/>
  <c r="AX94" i="3"/>
  <c r="AX142" i="3"/>
  <c r="AX97" i="3"/>
  <c r="AX116" i="3"/>
  <c r="AX18" i="3"/>
  <c r="AX103" i="3"/>
  <c r="AX69" i="3"/>
  <c r="AX140" i="3"/>
  <c r="AX54" i="3"/>
  <c r="AX113" i="3"/>
  <c r="AX25" i="3"/>
  <c r="AX98" i="3"/>
  <c r="AX41" i="3"/>
  <c r="AX86" i="3"/>
  <c r="AX16" i="3"/>
  <c r="AX88" i="3"/>
  <c r="AX134" i="3"/>
  <c r="AX144" i="3"/>
  <c r="AX67" i="3"/>
  <c r="AX72" i="3"/>
  <c r="AX64" i="3"/>
  <c r="AX95" i="3"/>
  <c r="AX77" i="3"/>
  <c r="AX154" i="3"/>
  <c r="AX23" i="3"/>
  <c r="AV142" i="3"/>
  <c r="AV35" i="3"/>
  <c r="AV160" i="3"/>
  <c r="AV151" i="3"/>
  <c r="AV41" i="3"/>
  <c r="AV20" i="3"/>
  <c r="AV46" i="3"/>
  <c r="AV124" i="3"/>
  <c r="AV141" i="3"/>
  <c r="AV16" i="3"/>
  <c r="AV17" i="3"/>
  <c r="AV36" i="3"/>
  <c r="AV9" i="3"/>
  <c r="AV145" i="3"/>
  <c r="AV23" i="3"/>
  <c r="AV8" i="3"/>
  <c r="AV4" i="3"/>
  <c r="AV69" i="3"/>
  <c r="AV157" i="3"/>
  <c r="AV98" i="3"/>
  <c r="AV7" i="3"/>
  <c r="AV120" i="3"/>
  <c r="AV102" i="3"/>
  <c r="AV99" i="3"/>
  <c r="AV134" i="3"/>
  <c r="AV133" i="3"/>
  <c r="AV22" i="3"/>
  <c r="AV24" i="3"/>
  <c r="AV107" i="3"/>
  <c r="BB42" i="3"/>
  <c r="BB20" i="3"/>
  <c r="BB64" i="3"/>
  <c r="BB155" i="3"/>
  <c r="BB73" i="3"/>
  <c r="BB120" i="3"/>
  <c r="BB101" i="3"/>
  <c r="BB13" i="3"/>
  <c r="BB122" i="3"/>
  <c r="BB43" i="3"/>
  <c r="BB17" i="3"/>
  <c r="BB112" i="3"/>
  <c r="BB158" i="3"/>
  <c r="BB85" i="3"/>
  <c r="BB18" i="3"/>
  <c r="BB121" i="3"/>
  <c r="BB141" i="3"/>
  <c r="BB156" i="3"/>
  <c r="BB2" i="3"/>
  <c r="BB23" i="3"/>
  <c r="BB97" i="3"/>
  <c r="BB87" i="3"/>
  <c r="BB62" i="3"/>
  <c r="BB54" i="3"/>
  <c r="BB49" i="3"/>
  <c r="BB88" i="3"/>
  <c r="BB3" i="3"/>
  <c r="BB126" i="3"/>
  <c r="BB74" i="3"/>
  <c r="BB38" i="3"/>
  <c r="BB106" i="3"/>
  <c r="BB19" i="3"/>
  <c r="BB84" i="3"/>
  <c r="BB71" i="3"/>
  <c r="BB14" i="3"/>
  <c r="BB86" i="3"/>
  <c r="BB96" i="3"/>
  <c r="BB4" i="3"/>
  <c r="BB148" i="3"/>
  <c r="BB30" i="3"/>
  <c r="BB81" i="3"/>
  <c r="BB139" i="3"/>
  <c r="BB29" i="3"/>
  <c r="BB80" i="3"/>
  <c r="BB95" i="3"/>
  <c r="BB92" i="3"/>
  <c r="BB7" i="3"/>
  <c r="BB131" i="3"/>
  <c r="BB76" i="3"/>
  <c r="BB157" i="3"/>
  <c r="BB113" i="3"/>
  <c r="BB127" i="3"/>
  <c r="BB46" i="3"/>
  <c r="BB32" i="3"/>
  <c r="BB70" i="3"/>
  <c r="BB45" i="3"/>
  <c r="BB37" i="3"/>
  <c r="BB36" i="3"/>
  <c r="BB27" i="3"/>
  <c r="BB11" i="3"/>
  <c r="BB57" i="3"/>
  <c r="BB104" i="3"/>
  <c r="BB154" i="3"/>
  <c r="BB12" i="3"/>
  <c r="BB149" i="3"/>
  <c r="BB143" i="3"/>
  <c r="BB159" i="3"/>
  <c r="BB68" i="3"/>
  <c r="BB103" i="3"/>
  <c r="BB125" i="3"/>
  <c r="BB69" i="3"/>
  <c r="BB128" i="3"/>
  <c r="BB105" i="3"/>
  <c r="BB144" i="3"/>
  <c r="BB107" i="3"/>
  <c r="BB150" i="3"/>
  <c r="BB124" i="3"/>
  <c r="BB160" i="3"/>
  <c r="BB22" i="3"/>
  <c r="BB51" i="3"/>
  <c r="BB52" i="3"/>
  <c r="BB147" i="3"/>
  <c r="BB79" i="3"/>
  <c r="BB134" i="3"/>
  <c r="BB135" i="3"/>
  <c r="BB35" i="3"/>
  <c r="BB39" i="3"/>
  <c r="BB34" i="3"/>
  <c r="BB8" i="3"/>
  <c r="BB146" i="3"/>
  <c r="BB66" i="3"/>
  <c r="BB50" i="3"/>
  <c r="BB130" i="3"/>
  <c r="BB94" i="3"/>
  <c r="BB31" i="3"/>
  <c r="BB100" i="3"/>
  <c r="BB40" i="3"/>
  <c r="BB89" i="3"/>
  <c r="BB132" i="3"/>
  <c r="BB115" i="3"/>
  <c r="BB142" i="3"/>
  <c r="BB91" i="3"/>
  <c r="BB161" i="3"/>
  <c r="BB16" i="3"/>
  <c r="BB15" i="3"/>
  <c r="BB118" i="3"/>
  <c r="BB78" i="3"/>
  <c r="BB145" i="3"/>
  <c r="BB110" i="3"/>
  <c r="BB102" i="3"/>
  <c r="BB55" i="3"/>
  <c r="BB47" i="3"/>
  <c r="BB24" i="3"/>
  <c r="BB65" i="3"/>
  <c r="BB117" i="3"/>
  <c r="BB33" i="3"/>
  <c r="BB28" i="3"/>
  <c r="BB21" i="3"/>
  <c r="BB138" i="3"/>
  <c r="BB63" i="3"/>
  <c r="BB67" i="3"/>
  <c r="BB136" i="3"/>
  <c r="BB53" i="3"/>
  <c r="BB151" i="3"/>
  <c r="BB58" i="3"/>
  <c r="BB129" i="3"/>
  <c r="BB108" i="3"/>
  <c r="BB83" i="3"/>
  <c r="BB119" i="3"/>
  <c r="BB99" i="3"/>
  <c r="BB25" i="3"/>
  <c r="BB56" i="3"/>
  <c r="BB59" i="3"/>
  <c r="BB93" i="3"/>
  <c r="BB6" i="3"/>
  <c r="BB9" i="3"/>
  <c r="BB140" i="3"/>
  <c r="BB44" i="3"/>
  <c r="BB10" i="3"/>
  <c r="BB77" i="3"/>
  <c r="BB152" i="3"/>
  <c r="BB48" i="3"/>
  <c r="BB60" i="3"/>
  <c r="BB5" i="3"/>
  <c r="BB75" i="3"/>
  <c r="BB116" i="3"/>
  <c r="BB123" i="3"/>
  <c r="BB153" i="3"/>
  <c r="BB133" i="3"/>
  <c r="BB41" i="3"/>
  <c r="BB114" i="3"/>
  <c r="BB82" i="3"/>
  <c r="BB72" i="3"/>
  <c r="BB26" i="3"/>
  <c r="BB137" i="3"/>
  <c r="BB98" i="3"/>
  <c r="BB90" i="3"/>
  <c r="BB61" i="3"/>
  <c r="AV154" i="3"/>
  <c r="AV51" i="3"/>
  <c r="AV56" i="3"/>
  <c r="AV85" i="3"/>
  <c r="AV34" i="3"/>
  <c r="AV32" i="3"/>
  <c r="AV106" i="3"/>
  <c r="AV44" i="3"/>
  <c r="AV97" i="3"/>
  <c r="AV78" i="3"/>
  <c r="AV126" i="3"/>
  <c r="AV67" i="3"/>
  <c r="AV140" i="3"/>
  <c r="AV80" i="3"/>
  <c r="AV155" i="3"/>
  <c r="AV159" i="3"/>
  <c r="AV92" i="3"/>
  <c r="AV40" i="3"/>
  <c r="AV144" i="3"/>
  <c r="AV139" i="3"/>
  <c r="AV101" i="3"/>
  <c r="AV68" i="3"/>
  <c r="AV28" i="3"/>
  <c r="AV30" i="3"/>
  <c r="AV83" i="3"/>
  <c r="AV116" i="3"/>
  <c r="AV146" i="3"/>
  <c r="AV115" i="3"/>
  <c r="AV64" i="3"/>
  <c r="AV55" i="3"/>
  <c r="AV53" i="3"/>
  <c r="AV82" i="3"/>
  <c r="AV10" i="3"/>
  <c r="AV100" i="3"/>
  <c r="AV148" i="3"/>
  <c r="AV95" i="3"/>
  <c r="AV131" i="3"/>
  <c r="AV76" i="3"/>
  <c r="AV129" i="3"/>
  <c r="AV147" i="3"/>
  <c r="AV89" i="3"/>
  <c r="AV138" i="3"/>
  <c r="AV130" i="3"/>
  <c r="AV121" i="3"/>
  <c r="AV13" i="3"/>
  <c r="AV19" i="3"/>
  <c r="AV11" i="3"/>
  <c r="AV128" i="3"/>
  <c r="AV104" i="3"/>
  <c r="AV18" i="3"/>
  <c r="AV52" i="3"/>
  <c r="AV25" i="3"/>
  <c r="AV42" i="3"/>
  <c r="AV38" i="3"/>
  <c r="AV39" i="3"/>
  <c r="AV60" i="3"/>
  <c r="AV14" i="3"/>
  <c r="AV105" i="3"/>
  <c r="AV143" i="3"/>
  <c r="AV94" i="3"/>
  <c r="AV91" i="3"/>
  <c r="AV114" i="3"/>
  <c r="AV29" i="3"/>
  <c r="AV86" i="3"/>
  <c r="AV54" i="3"/>
  <c r="AV72" i="3"/>
  <c r="AV150" i="3"/>
  <c r="AV12" i="3"/>
  <c r="AV125" i="3"/>
  <c r="AV153" i="3"/>
  <c r="AV63" i="3"/>
  <c r="AV15" i="3"/>
  <c r="AV161" i="3"/>
  <c r="AV87" i="3"/>
  <c r="AV6" i="3"/>
  <c r="AV75" i="3"/>
  <c r="AV103" i="3"/>
  <c r="AV49" i="3"/>
  <c r="AV71" i="3"/>
  <c r="AV62" i="3"/>
  <c r="AV118" i="3"/>
  <c r="AV149" i="3"/>
  <c r="AV96" i="3"/>
  <c r="AV111" i="3"/>
  <c r="AX109" i="3"/>
  <c r="AV109" i="3"/>
  <c r="J106" i="25"/>
  <c r="J107" i="25"/>
  <c r="T65" i="25"/>
  <c r="J13" i="25"/>
  <c r="T48" i="25"/>
  <c r="T63" i="25"/>
  <c r="J90" i="25"/>
  <c r="T53" i="25"/>
  <c r="T62" i="25"/>
  <c r="H125" i="25"/>
  <c r="H52" i="25"/>
  <c r="H105" i="25"/>
  <c r="H111" i="25"/>
  <c r="H59" i="25"/>
  <c r="H46" i="25"/>
  <c r="H133" i="25"/>
  <c r="H93" i="25"/>
  <c r="H156" i="25"/>
  <c r="H69" i="25"/>
  <c r="H106" i="25"/>
  <c r="H65" i="25"/>
  <c r="H99" i="25"/>
  <c r="H150" i="25"/>
  <c r="H54" i="25"/>
  <c r="H146" i="25"/>
  <c r="H14" i="25"/>
  <c r="H58" i="25"/>
  <c r="H75" i="25"/>
  <c r="H40" i="25"/>
  <c r="H6" i="25"/>
  <c r="H71" i="25"/>
  <c r="H73" i="25"/>
  <c r="H38" i="25"/>
  <c r="H129" i="25"/>
  <c r="H151" i="25"/>
  <c r="H135" i="25"/>
  <c r="H51" i="25"/>
  <c r="H10" i="25"/>
  <c r="H141" i="25"/>
  <c r="H68" i="25"/>
  <c r="H37" i="25"/>
  <c r="H26" i="25"/>
  <c r="H67" i="25"/>
  <c r="H35" i="25"/>
  <c r="H31" i="25"/>
  <c r="H77" i="25"/>
  <c r="H64" i="25"/>
  <c r="H144" i="25"/>
  <c r="H87" i="25"/>
  <c r="H5" i="25"/>
  <c r="H60" i="25"/>
  <c r="H153" i="25"/>
  <c r="H30" i="25"/>
  <c r="H23" i="25"/>
  <c r="H57" i="25"/>
  <c r="H139" i="25"/>
  <c r="H45" i="25"/>
  <c r="H131" i="25"/>
  <c r="H70" i="25"/>
  <c r="H62" i="25"/>
  <c r="H53" i="25"/>
  <c r="H152" i="25"/>
  <c r="H32" i="25"/>
  <c r="H11" i="25"/>
  <c r="H95" i="25"/>
  <c r="H158" i="25"/>
  <c r="H147" i="25"/>
  <c r="H17" i="25"/>
  <c r="H80" i="25"/>
  <c r="H112" i="25"/>
  <c r="H15" i="25"/>
  <c r="H121" i="25"/>
  <c r="H116" i="25"/>
  <c r="H92" i="25"/>
  <c r="H41" i="25"/>
  <c r="H83" i="25"/>
  <c r="H160" i="25"/>
  <c r="H50" i="25"/>
  <c r="H29" i="25"/>
  <c r="H102" i="25"/>
  <c r="H72" i="25"/>
  <c r="H88" i="25"/>
  <c r="H4" i="25"/>
  <c r="H63" i="25"/>
  <c r="H155" i="25"/>
  <c r="H148" i="25"/>
  <c r="H61" i="25"/>
  <c r="H100" i="25"/>
  <c r="H119" i="25"/>
  <c r="H134" i="25"/>
  <c r="H74" i="25"/>
  <c r="H49" i="25"/>
  <c r="H124" i="25"/>
  <c r="H84" i="25"/>
  <c r="H39" i="25"/>
  <c r="H132" i="25"/>
  <c r="H89" i="25"/>
  <c r="H16" i="25"/>
  <c r="H113" i="25"/>
  <c r="H66" i="25"/>
  <c r="H137" i="25"/>
  <c r="H126" i="25"/>
  <c r="H20" i="25"/>
  <c r="H136" i="25"/>
  <c r="H55" i="25"/>
  <c r="H42" i="25"/>
  <c r="H120" i="25"/>
  <c r="H103" i="25"/>
  <c r="H98" i="25"/>
  <c r="H97" i="25"/>
  <c r="H91" i="25"/>
  <c r="H33" i="25"/>
  <c r="H24" i="25"/>
  <c r="H78" i="25"/>
  <c r="H44" i="25"/>
  <c r="H118" i="25"/>
  <c r="H128" i="25"/>
  <c r="H110" i="25"/>
  <c r="H21" i="25"/>
  <c r="H154" i="25"/>
  <c r="H27" i="25"/>
  <c r="H9" i="25"/>
  <c r="H90" i="25"/>
  <c r="H56" i="25"/>
  <c r="H25" i="25"/>
  <c r="H108" i="25"/>
  <c r="H157" i="25"/>
  <c r="H140" i="25"/>
  <c r="H104" i="25"/>
  <c r="H122" i="25"/>
  <c r="H96" i="25"/>
  <c r="H142" i="25"/>
  <c r="H79" i="25"/>
  <c r="H8" i="25"/>
  <c r="H82" i="25"/>
  <c r="H3" i="25"/>
  <c r="H43" i="25"/>
  <c r="H130" i="25"/>
  <c r="H114" i="25"/>
  <c r="H145" i="25"/>
  <c r="H81" i="25"/>
  <c r="H115" i="25"/>
  <c r="H7" i="25"/>
  <c r="H18" i="25"/>
  <c r="H47" i="25"/>
  <c r="H12" i="25"/>
  <c r="H86" i="25"/>
  <c r="H19" i="25"/>
  <c r="H101" i="25"/>
  <c r="H127" i="25"/>
  <c r="H85" i="25"/>
  <c r="H123" i="25"/>
  <c r="H143" i="25"/>
  <c r="H76" i="25"/>
  <c r="H22" i="25"/>
  <c r="H161" i="25"/>
  <c r="H48" i="25"/>
  <c r="H28" i="25"/>
  <c r="H2" i="25"/>
  <c r="H149" i="25"/>
  <c r="H117" i="25"/>
  <c r="H109" i="25"/>
  <c r="H107" i="25"/>
  <c r="H36" i="25"/>
  <c r="H138" i="25"/>
  <c r="H159" i="25"/>
  <c r="H94" i="25"/>
  <c r="H13" i="25"/>
  <c r="T64" i="25"/>
  <c r="T18" i="25"/>
  <c r="T54" i="25"/>
  <c r="T8" i="25"/>
  <c r="T17" i="25"/>
  <c r="T23" i="25"/>
  <c r="T2" i="25"/>
  <c r="T20" i="25"/>
  <c r="T10" i="25"/>
  <c r="T19" i="25"/>
  <c r="T15" i="25"/>
  <c r="T6" i="25"/>
  <c r="T21" i="25"/>
  <c r="T16" i="25"/>
  <c r="T24" i="25"/>
  <c r="T22" i="25"/>
  <c r="T3" i="25"/>
  <c r="T7" i="25"/>
  <c r="T11" i="25"/>
  <c r="T4" i="25"/>
  <c r="T5" i="25"/>
  <c r="T9" i="25"/>
  <c r="R49" i="25"/>
  <c r="R68" i="25"/>
  <c r="R64" i="25"/>
  <c r="R53" i="25"/>
  <c r="R52" i="25"/>
  <c r="R57" i="25"/>
  <c r="R51" i="25"/>
  <c r="R65" i="25"/>
  <c r="R66" i="25"/>
  <c r="R62" i="25"/>
  <c r="R55" i="25"/>
  <c r="R63" i="25"/>
  <c r="R56" i="25"/>
  <c r="R48" i="25"/>
  <c r="R54" i="25"/>
  <c r="R67" i="25"/>
  <c r="R69" i="25"/>
  <c r="R70" i="25"/>
  <c r="D7" i="33"/>
  <c r="D97" i="33" a="1"/>
  <c r="B7" i="33"/>
  <c r="D94" i="33" a="1"/>
  <c r="H1" i="33"/>
  <c r="AM37" i="33"/>
  <c r="E97" i="33" a="1"/>
  <c r="AN41" i="33"/>
  <c r="S13" i="33"/>
  <c r="AN46" i="33"/>
  <c r="AK25" i="33"/>
  <c r="AN44" i="33"/>
  <c r="S25" i="33"/>
  <c r="AN45" i="33"/>
  <c r="AB25" i="33"/>
  <c r="AN38" i="33"/>
  <c r="S1" i="33"/>
  <c r="AN40" i="33"/>
  <c r="J13" i="33"/>
  <c r="AN43" i="33"/>
  <c r="J25" i="33"/>
  <c r="AN39" i="33"/>
  <c r="AB1" i="33"/>
  <c r="AN37" i="33"/>
  <c r="J1" i="33"/>
  <c r="AN42" i="33"/>
  <c r="AB13" i="33"/>
  <c r="D94" i="33"/>
  <c r="E94" i="33"/>
  <c r="D95" i="33"/>
  <c r="E95" i="33"/>
  <c r="D96" i="33"/>
  <c r="E96" i="33"/>
  <c r="D97" i="33"/>
  <c r="E97" i="33"/>
  <c r="D98" i="33"/>
  <c r="E98" i="33"/>
  <c r="D99" i="33"/>
  <c r="E99" i="33"/>
  <c r="D100" i="33"/>
  <c r="E100" i="33"/>
  <c r="D101" i="33"/>
  <c r="E101" i="33"/>
  <c r="Q128" i="33" a="1"/>
  <c r="B93" i="33"/>
  <c r="R51" i="6"/>
  <c r="R53" i="35"/>
  <c r="R52" i="35"/>
  <c r="R50" i="6"/>
  <c r="Q52" i="35"/>
  <c r="J72" i="6" a="1"/>
  <c r="Q50" i="6"/>
  <c r="Q72" i="6" a="1"/>
  <c r="Q53" i="35"/>
  <c r="Q51" i="6"/>
  <c r="S134" i="33"/>
  <c r="S135" i="33"/>
  <c r="S133" i="33"/>
  <c r="S131" i="33"/>
  <c r="Q128" i="33"/>
  <c r="S128" i="33"/>
  <c r="S129" i="33"/>
  <c r="S130" i="33"/>
  <c r="S132" i="33"/>
  <c r="R72" i="6" a="1"/>
  <c r="Z128" i="33" a="1"/>
  <c r="D4" i="37"/>
  <c r="E63" i="37"/>
  <c r="D85" i="37"/>
  <c r="D71" i="37"/>
  <c r="E54" i="37"/>
  <c r="E43" i="37"/>
  <c r="E32" i="37"/>
  <c r="E18" i="37"/>
  <c r="E5" i="37"/>
  <c r="D44" i="37"/>
  <c r="E62" i="37"/>
  <c r="E81" i="37"/>
  <c r="E70" i="37"/>
  <c r="D54" i="37"/>
  <c r="D43" i="37"/>
  <c r="D32" i="37"/>
  <c r="D18" i="37"/>
  <c r="E4" i="37"/>
  <c r="E44" i="37"/>
  <c r="E61" i="37"/>
  <c r="D81" i="37"/>
  <c r="D70" i="37"/>
  <c r="E53" i="37"/>
  <c r="E42" i="37"/>
  <c r="E31" i="37"/>
  <c r="E17" i="37"/>
  <c r="D9" i="37"/>
  <c r="E22" i="37"/>
  <c r="E60" i="37"/>
  <c r="E80" i="37"/>
  <c r="E69" i="37"/>
  <c r="D53" i="37"/>
  <c r="D42" i="37"/>
  <c r="D31" i="37"/>
  <c r="D17" i="37"/>
  <c r="D8" i="37"/>
  <c r="E33" i="37"/>
  <c r="E59" i="37"/>
  <c r="D80" i="37"/>
  <c r="D69" i="37"/>
  <c r="E52" i="37"/>
  <c r="E41" i="37"/>
  <c r="E27" i="37"/>
  <c r="E16" i="37"/>
  <c r="D7" i="37"/>
  <c r="E71" i="37"/>
  <c r="E90" i="37"/>
  <c r="E79" i="37"/>
  <c r="E68" i="37"/>
  <c r="D52" i="37"/>
  <c r="D41" i="37"/>
  <c r="D27" i="37"/>
  <c r="D16" i="37"/>
  <c r="D6" i="37"/>
  <c r="E7" i="37"/>
  <c r="D90" i="37"/>
  <c r="D79" i="37"/>
  <c r="D68" i="37"/>
  <c r="E51" i="37"/>
  <c r="E40" i="37"/>
  <c r="E26" i="37"/>
  <c r="E15" i="37"/>
  <c r="D5" i="37"/>
  <c r="E89" i="37"/>
  <c r="E78" i="37"/>
  <c r="E67" i="37"/>
  <c r="D51" i="37"/>
  <c r="D40" i="37"/>
  <c r="D26" i="37"/>
  <c r="D15" i="37"/>
  <c r="D22" i="37"/>
  <c r="D89" i="37"/>
  <c r="D78" i="37"/>
  <c r="D67" i="37"/>
  <c r="E50" i="37"/>
  <c r="E36" i="37"/>
  <c r="E25" i="37"/>
  <c r="E14" i="37"/>
  <c r="D33" i="37"/>
  <c r="E88" i="37"/>
  <c r="E77" i="37"/>
  <c r="D63" i="37"/>
  <c r="D50" i="37"/>
  <c r="D36" i="37"/>
  <c r="D25" i="37"/>
  <c r="D14" i="37"/>
  <c r="E85" i="37"/>
  <c r="D88" i="37"/>
  <c r="D77" i="37"/>
  <c r="D62" i="37"/>
  <c r="E49" i="37"/>
  <c r="E35" i="37"/>
  <c r="E24" i="37"/>
  <c r="E13" i="37"/>
  <c r="D58" i="37"/>
  <c r="E87" i="37"/>
  <c r="E76" i="37"/>
  <c r="D61" i="37"/>
  <c r="D49" i="37"/>
  <c r="D35" i="37"/>
  <c r="D24" i="37"/>
  <c r="D13" i="37"/>
  <c r="E58" i="37"/>
  <c r="D87" i="37"/>
  <c r="D76" i="37"/>
  <c r="D60" i="37"/>
  <c r="E45" i="37"/>
  <c r="E34" i="37"/>
  <c r="E23" i="37"/>
  <c r="E9" i="37"/>
  <c r="D72" i="37"/>
  <c r="E86" i="37"/>
  <c r="E72" i="37"/>
  <c r="D59" i="37"/>
  <c r="D45" i="37"/>
  <c r="D34" i="37"/>
  <c r="D23" i="37"/>
  <c r="E8" i="37"/>
  <c r="D86" i="37"/>
  <c r="E6" i="37"/>
  <c r="K72" i="6" a="1"/>
  <c r="P4" i="48"/>
  <c r="C1" i="48"/>
  <c r="R39" i="48"/>
  <c r="H4" i="48"/>
  <c r="K4" i="48"/>
  <c r="L4" i="48"/>
  <c r="R4" i="48"/>
  <c r="J39" i="48"/>
  <c r="J4" i="48"/>
  <c r="U1" i="57"/>
  <c r="B1" i="57"/>
  <c r="AZ2" i="3"/>
  <c r="AQ2" i="3"/>
  <c r="AZ38" i="3"/>
  <c r="AQ38" i="3"/>
  <c r="AZ103" i="3"/>
  <c r="AQ103" i="3"/>
  <c r="AZ98" i="3"/>
  <c r="AQ98" i="3"/>
  <c r="AZ32" i="3"/>
  <c r="AQ32" i="3"/>
  <c r="AZ47" i="3"/>
  <c r="AQ47" i="3"/>
  <c r="AZ68" i="3"/>
  <c r="AQ68" i="3"/>
  <c r="AZ12" i="3"/>
  <c r="AQ12" i="3"/>
  <c r="AZ160" i="3"/>
  <c r="AQ160" i="3"/>
  <c r="AZ40" i="3"/>
  <c r="AQ40" i="3"/>
  <c r="AZ104" i="3"/>
  <c r="AQ104" i="3"/>
  <c r="AZ36" i="3"/>
  <c r="AQ36" i="3"/>
  <c r="AZ24" i="3"/>
  <c r="AQ24" i="3"/>
  <c r="AZ151" i="3"/>
  <c r="AQ151" i="3"/>
  <c r="AZ78" i="3"/>
  <c r="AQ78" i="3"/>
  <c r="AZ17" i="3"/>
  <c r="AQ17" i="3"/>
  <c r="AZ90" i="3"/>
  <c r="AQ90" i="3"/>
  <c r="AZ145" i="3"/>
  <c r="AQ145" i="3"/>
  <c r="AZ154" i="3"/>
  <c r="AQ154" i="3"/>
  <c r="AZ7" i="3"/>
  <c r="AQ7" i="3"/>
  <c r="AZ63" i="3"/>
  <c r="AQ63" i="3"/>
  <c r="AZ69" i="3"/>
  <c r="AQ69" i="3"/>
  <c r="AZ95" i="3"/>
  <c r="AQ95" i="3"/>
  <c r="AZ149" i="3"/>
  <c r="AQ149" i="3"/>
  <c r="AZ66" i="3"/>
  <c r="AQ66" i="3"/>
  <c r="AZ86" i="3"/>
  <c r="AQ86" i="3"/>
  <c r="AZ113" i="3"/>
  <c r="AQ113" i="3"/>
  <c r="AZ51" i="3"/>
  <c r="AQ51" i="3"/>
  <c r="AZ28" i="3"/>
  <c r="AQ28" i="3"/>
  <c r="AZ120" i="3"/>
  <c r="AQ120" i="3"/>
  <c r="AZ131" i="3"/>
  <c r="AQ131" i="3"/>
  <c r="AZ97" i="3"/>
  <c r="AQ97" i="3"/>
  <c r="AZ143" i="3"/>
  <c r="AQ143" i="3"/>
  <c r="AZ6" i="3"/>
  <c r="AQ6" i="3"/>
  <c r="AZ157" i="3"/>
  <c r="AQ157" i="3"/>
  <c r="AZ30" i="3"/>
  <c r="AQ30" i="3"/>
  <c r="AZ60" i="3"/>
  <c r="AQ60" i="3"/>
  <c r="AZ118" i="3"/>
  <c r="AQ118" i="3"/>
  <c r="AZ122" i="3"/>
  <c r="AQ122" i="3"/>
  <c r="AZ129" i="3"/>
  <c r="AQ129" i="3"/>
  <c r="AZ126" i="3"/>
  <c r="AQ126" i="3"/>
  <c r="AZ148" i="3"/>
  <c r="AQ148" i="3"/>
  <c r="AZ53" i="3"/>
  <c r="AQ53" i="3"/>
  <c r="AZ45" i="3"/>
  <c r="AQ45" i="3"/>
  <c r="AZ119" i="3"/>
  <c r="AQ119" i="3"/>
  <c r="AZ142" i="3"/>
  <c r="AQ142" i="3"/>
  <c r="AZ50" i="3"/>
  <c r="AQ50" i="3"/>
  <c r="AZ130" i="3"/>
  <c r="AQ130" i="3"/>
  <c r="AZ16" i="3"/>
  <c r="AQ16" i="3"/>
  <c r="AZ134" i="3"/>
  <c r="AQ134" i="3"/>
  <c r="AZ83" i="3"/>
  <c r="AQ83" i="3"/>
  <c r="AZ133" i="3"/>
  <c r="AQ133" i="3"/>
  <c r="AZ21" i="3"/>
  <c r="AQ21" i="3"/>
  <c r="AZ65" i="3"/>
  <c r="AQ65" i="3"/>
  <c r="AZ125" i="3"/>
  <c r="AQ125" i="3"/>
  <c r="AZ41" i="3"/>
  <c r="AQ41" i="3"/>
  <c r="AZ42" i="3"/>
  <c r="AQ42" i="3"/>
  <c r="AZ59" i="3"/>
  <c r="AQ59" i="3"/>
  <c r="AZ88" i="3"/>
  <c r="AQ88" i="3"/>
  <c r="AZ20" i="3"/>
  <c r="AQ20" i="3"/>
  <c r="AZ101" i="3"/>
  <c r="AQ101" i="3"/>
  <c r="AZ89" i="3"/>
  <c r="AQ89" i="3"/>
  <c r="AZ141" i="3"/>
  <c r="AQ141" i="3"/>
  <c r="AZ56" i="3"/>
  <c r="AQ56" i="3"/>
  <c r="AZ11" i="3"/>
  <c r="AQ11" i="3"/>
  <c r="AZ135" i="3"/>
  <c r="AQ135" i="3"/>
  <c r="AZ79" i="3"/>
  <c r="AQ79" i="3"/>
  <c r="AZ15" i="3"/>
  <c r="AQ15" i="3"/>
  <c r="AZ85" i="3"/>
  <c r="AQ85" i="3"/>
  <c r="AZ22" i="3"/>
  <c r="AQ22" i="3"/>
  <c r="AZ155" i="3"/>
  <c r="AQ155" i="3"/>
  <c r="AZ3" i="3"/>
  <c r="AQ3" i="3"/>
  <c r="AZ87" i="3"/>
  <c r="AQ87" i="3"/>
  <c r="AZ75" i="3"/>
  <c r="AQ75" i="3"/>
  <c r="AZ74" i="3"/>
  <c r="AQ74" i="3"/>
  <c r="AZ33" i="3"/>
  <c r="AQ33" i="3"/>
  <c r="AZ55" i="3"/>
  <c r="AQ55" i="3"/>
  <c r="AZ111" i="3"/>
  <c r="AQ111" i="3"/>
  <c r="AZ128" i="3"/>
  <c r="AQ128" i="3"/>
  <c r="AZ84" i="3"/>
  <c r="AQ84" i="3"/>
  <c r="AZ140" i="3"/>
  <c r="AQ140" i="3"/>
  <c r="AZ108" i="3"/>
  <c r="AQ108" i="3"/>
  <c r="AZ115" i="3"/>
  <c r="AQ115" i="3"/>
  <c r="AZ116" i="3"/>
  <c r="AQ116" i="3"/>
  <c r="AZ52" i="3"/>
  <c r="AQ52" i="3"/>
  <c r="AZ31" i="3"/>
  <c r="AQ31" i="3"/>
  <c r="AZ153" i="3"/>
  <c r="AQ153" i="3"/>
  <c r="AZ37" i="3"/>
  <c r="AQ37" i="3"/>
  <c r="AK2" i="25"/>
  <c r="R61" i="25"/>
  <c r="AZ139" i="3"/>
  <c r="AQ139" i="3"/>
  <c r="AZ13" i="3"/>
  <c r="AQ13" i="3"/>
  <c r="AZ93" i="3"/>
  <c r="AQ93" i="3"/>
  <c r="AZ147" i="3"/>
  <c r="AQ147" i="3"/>
  <c r="AZ18" i="3"/>
  <c r="AQ18" i="3"/>
  <c r="AZ70" i="3"/>
  <c r="AQ70" i="3"/>
  <c r="AZ26" i="3"/>
  <c r="AQ26" i="3"/>
  <c r="AZ150" i="3"/>
  <c r="AQ150" i="3"/>
  <c r="AZ27" i="3"/>
  <c r="AQ27" i="3"/>
  <c r="AZ152" i="3"/>
  <c r="AQ152" i="3"/>
  <c r="AZ92" i="3"/>
  <c r="AQ92" i="3"/>
  <c r="AZ96" i="3"/>
  <c r="AQ96" i="3"/>
  <c r="AZ132" i="3"/>
  <c r="AQ132" i="3"/>
  <c r="AZ54" i="3"/>
  <c r="AQ54" i="3"/>
  <c r="AZ4" i="3"/>
  <c r="AQ4" i="3"/>
  <c r="AZ123" i="3"/>
  <c r="AQ123" i="3"/>
  <c r="AZ39" i="3"/>
  <c r="AQ39" i="3"/>
  <c r="AZ121" i="3"/>
  <c r="AQ121" i="3"/>
  <c r="AZ35" i="3"/>
  <c r="AQ35" i="3"/>
  <c r="AZ49" i="3"/>
  <c r="AQ49" i="3"/>
  <c r="AZ156" i="3"/>
  <c r="AQ156" i="3"/>
  <c r="AZ105" i="3"/>
  <c r="AQ105" i="3"/>
  <c r="AZ159" i="3"/>
  <c r="AQ159" i="3"/>
  <c r="AZ19" i="3"/>
  <c r="AQ19" i="3"/>
  <c r="AZ82" i="3"/>
  <c r="AQ82" i="3"/>
  <c r="AZ71" i="3"/>
  <c r="AQ71" i="3"/>
  <c r="AZ117" i="3"/>
  <c r="AQ117" i="3"/>
  <c r="AZ43" i="3"/>
  <c r="AQ43" i="3"/>
  <c r="AZ91" i="3"/>
  <c r="AQ91" i="3"/>
  <c r="AZ5" i="3"/>
  <c r="AQ5" i="3"/>
  <c r="AZ62" i="3"/>
  <c r="AQ62" i="3"/>
  <c r="AZ10" i="3"/>
  <c r="AQ10" i="3"/>
  <c r="AZ73" i="3"/>
  <c r="AQ73" i="3"/>
  <c r="AZ9" i="3"/>
  <c r="AQ9" i="3"/>
  <c r="AZ46" i="3"/>
  <c r="AQ46" i="3"/>
  <c r="AZ57" i="3"/>
  <c r="AQ57" i="3"/>
  <c r="AZ127" i="3"/>
  <c r="AQ127" i="3"/>
  <c r="AZ138" i="3"/>
  <c r="AQ138" i="3"/>
  <c r="AZ94" i="3"/>
  <c r="AQ94" i="3"/>
  <c r="AZ25" i="3"/>
  <c r="AQ25" i="3"/>
  <c r="AZ77" i="3"/>
  <c r="AQ77" i="3"/>
  <c r="AZ146" i="3"/>
  <c r="AQ146" i="3"/>
  <c r="AZ99" i="3"/>
  <c r="AQ99" i="3"/>
  <c r="AZ48" i="3"/>
  <c r="AQ48" i="3"/>
  <c r="AZ8" i="3"/>
  <c r="AQ8" i="3"/>
  <c r="AZ14" i="3"/>
  <c r="AQ14" i="3"/>
  <c r="AZ107" i="3"/>
  <c r="AQ107" i="3"/>
  <c r="AZ109" i="3"/>
  <c r="AQ109" i="3"/>
  <c r="AZ29" i="3"/>
  <c r="AQ29" i="3"/>
  <c r="AZ158" i="3"/>
  <c r="AQ158" i="3"/>
  <c r="AZ81" i="3"/>
  <c r="AQ81" i="3"/>
  <c r="AZ58" i="3"/>
  <c r="AQ58" i="3"/>
  <c r="AZ34" i="3"/>
  <c r="AQ34" i="3"/>
  <c r="AZ61" i="3"/>
  <c r="AQ61" i="3"/>
  <c r="AZ76" i="3"/>
  <c r="AQ76" i="3"/>
  <c r="AZ23" i="3"/>
  <c r="AQ23" i="3"/>
  <c r="H34" i="25"/>
  <c r="R50" i="25"/>
  <c r="R58" i="25"/>
  <c r="R2" i="25"/>
  <c r="AZ114" i="3"/>
  <c r="AQ114" i="3"/>
  <c r="AZ124" i="3"/>
  <c r="AQ124" i="3"/>
  <c r="AZ106" i="3"/>
  <c r="AQ106" i="3"/>
  <c r="AZ112" i="3"/>
  <c r="AQ112" i="3"/>
  <c r="AZ44" i="3"/>
  <c r="AQ44" i="3"/>
  <c r="AZ137" i="3"/>
  <c r="AQ137" i="3"/>
  <c r="AZ161" i="3"/>
  <c r="AQ161" i="3"/>
  <c r="AZ144" i="3"/>
  <c r="AQ144" i="3"/>
  <c r="AZ64" i="3"/>
  <c r="AQ64" i="3"/>
  <c r="AZ80" i="3"/>
  <c r="AQ80" i="3"/>
  <c r="AZ100" i="3"/>
  <c r="AQ100" i="3"/>
  <c r="AZ72" i="3"/>
  <c r="AQ72" i="3"/>
  <c r="AZ110" i="3"/>
  <c r="AQ110" i="3"/>
  <c r="AZ67" i="3"/>
  <c r="AQ67" i="3"/>
  <c r="AZ136" i="3"/>
  <c r="AQ136" i="3"/>
  <c r="AZ102" i="3"/>
  <c r="AQ102" i="3"/>
  <c r="AO30" i="3"/>
  <c r="R15" i="25"/>
  <c r="AO61" i="3"/>
  <c r="AP61" i="3"/>
  <c r="AO76" i="3"/>
  <c r="AO44" i="3"/>
  <c r="AO110" i="3"/>
  <c r="AO102" i="3"/>
  <c r="AO148" i="3"/>
  <c r="R4" i="25"/>
  <c r="AO63" i="3"/>
  <c r="D69" i="25"/>
  <c r="AO12" i="3"/>
  <c r="AO112" i="3"/>
  <c r="AO3" i="3"/>
  <c r="AO114" i="3"/>
  <c r="AO72" i="3"/>
  <c r="AO106" i="3"/>
  <c r="AO149" i="3"/>
  <c r="AO2" i="3"/>
  <c r="AO124" i="3"/>
  <c r="AO161" i="3"/>
  <c r="R19" i="25"/>
  <c r="R3" i="25"/>
  <c r="R10" i="25"/>
  <c r="R22" i="25"/>
  <c r="R18" i="25"/>
  <c r="R21" i="25"/>
  <c r="R7" i="25"/>
  <c r="R24" i="25"/>
  <c r="R23" i="25"/>
  <c r="R6" i="25"/>
  <c r="R17" i="25"/>
  <c r="R20" i="25"/>
  <c r="R8" i="25"/>
  <c r="R9" i="25"/>
  <c r="R11" i="25"/>
  <c r="R16" i="25"/>
  <c r="R5" i="25"/>
  <c r="AO128" i="3"/>
  <c r="AO7" i="3"/>
  <c r="AO86" i="3"/>
  <c r="AO28" i="3"/>
  <c r="AO97" i="3"/>
  <c r="AO6" i="3"/>
  <c r="AO60" i="3"/>
  <c r="AO118" i="3"/>
  <c r="AO122" i="3"/>
  <c r="AO142" i="3"/>
  <c r="AO130" i="3"/>
  <c r="AO133" i="3"/>
  <c r="AO56" i="3"/>
  <c r="AO85" i="3"/>
  <c r="AO33" i="3"/>
  <c r="AO84" i="3"/>
  <c r="AO146" i="3"/>
  <c r="AO81" i="3"/>
  <c r="AO59" i="3"/>
  <c r="AO88" i="3"/>
  <c r="AO20" i="3"/>
  <c r="AO101" i="3"/>
  <c r="AO89" i="3"/>
  <c r="AO141" i="3"/>
  <c r="AO74" i="3"/>
  <c r="AO99" i="3"/>
  <c r="AO108" i="3"/>
  <c r="AO115" i="3"/>
  <c r="AO116" i="3"/>
  <c r="AO31" i="3"/>
  <c r="AO153" i="3"/>
  <c r="AO37" i="3"/>
  <c r="AO139" i="3"/>
  <c r="AO93" i="3"/>
  <c r="AO147" i="3"/>
  <c r="AO117" i="3"/>
  <c r="AO62" i="3"/>
  <c r="AO9" i="3"/>
  <c r="AO138" i="3"/>
  <c r="AO77" i="3"/>
  <c r="AO18" i="3"/>
  <c r="AO70" i="3"/>
  <c r="AO26" i="3"/>
  <c r="AO27" i="3"/>
  <c r="AO152" i="3"/>
  <c r="AO92" i="3"/>
  <c r="AO96" i="3"/>
  <c r="AO132" i="3"/>
  <c r="AO54" i="3"/>
  <c r="AO105" i="3"/>
  <c r="AO71" i="3"/>
  <c r="AO91" i="3"/>
  <c r="AO73" i="3"/>
  <c r="AO57" i="3"/>
  <c r="AO94" i="3"/>
  <c r="AO58" i="3"/>
  <c r="AO4" i="3"/>
  <c r="AO123" i="3"/>
  <c r="AO39" i="3"/>
  <c r="AO35" i="3"/>
  <c r="AO49" i="3"/>
  <c r="AO156" i="3"/>
  <c r="AO159" i="3"/>
  <c r="AO82" i="3"/>
  <c r="AO43" i="3"/>
  <c r="AO5" i="3"/>
  <c r="AO10" i="3"/>
  <c r="AO46" i="3"/>
  <c r="AO127" i="3"/>
  <c r="AO48" i="3"/>
  <c r="AO107" i="3"/>
  <c r="AO29" i="3"/>
  <c r="AO158" i="3"/>
  <c r="AO144" i="3"/>
  <c r="AO75" i="3"/>
  <c r="AO104" i="3"/>
  <c r="AO38" i="3"/>
  <c r="AO42" i="3"/>
  <c r="AO83" i="3"/>
  <c r="AO15" i="3"/>
  <c r="AO95" i="3"/>
  <c r="AO64" i="3"/>
  <c r="AO13" i="3"/>
  <c r="AO67" i="3"/>
  <c r="AO32" i="3"/>
  <c r="AO131" i="3"/>
  <c r="AO125" i="3"/>
  <c r="AO119" i="3"/>
  <c r="AO65" i="3"/>
  <c r="AO155" i="3"/>
  <c r="AO25" i="3"/>
  <c r="AO87" i="3"/>
  <c r="AO51" i="3"/>
  <c r="AO150" i="3"/>
  <c r="AO143" i="3"/>
  <c r="AO19" i="3"/>
  <c r="AO50" i="3"/>
  <c r="AO80" i="3"/>
  <c r="AO129" i="3"/>
  <c r="AO103" i="3"/>
  <c r="AO126" i="3"/>
  <c r="AO100" i="3"/>
  <c r="AO121" i="3"/>
  <c r="AO22" i="3"/>
  <c r="AO21" i="3"/>
  <c r="AO136" i="3"/>
  <c r="AO55" i="3"/>
  <c r="AO14" i="3"/>
  <c r="AO52" i="3"/>
  <c r="AO41" i="3"/>
  <c r="AO45" i="3"/>
  <c r="AO109" i="3"/>
  <c r="AO11" i="3"/>
  <c r="AO23" i="3"/>
  <c r="AO40" i="3"/>
  <c r="AO137" i="3"/>
  <c r="AO98" i="3"/>
  <c r="AO47" i="3"/>
  <c r="AO68" i="3"/>
  <c r="AO160" i="3"/>
  <c r="AO36" i="3"/>
  <c r="AO24" i="3"/>
  <c r="AO151" i="3"/>
  <c r="AO78" i="3"/>
  <c r="AO17" i="3"/>
  <c r="AO90" i="3"/>
  <c r="AO145" i="3"/>
  <c r="AO154" i="3"/>
  <c r="AO69" i="3"/>
  <c r="AO66" i="3"/>
  <c r="AO113" i="3"/>
  <c r="AO120" i="3"/>
  <c r="AO16" i="3"/>
  <c r="AO135" i="3"/>
  <c r="AO111" i="3"/>
  <c r="AO8" i="3"/>
  <c r="AO157" i="3"/>
  <c r="AO53" i="3"/>
  <c r="AO134" i="3"/>
  <c r="AO79" i="3"/>
  <c r="AO140" i="3"/>
  <c r="AO34" i="3"/>
  <c r="AP30" i="3"/>
  <c r="D99" i="25"/>
  <c r="AG104" i="25"/>
  <c r="D42" i="25"/>
  <c r="AG127" i="25"/>
  <c r="AP76" i="3"/>
  <c r="D61" i="25"/>
  <c r="AG5" i="25"/>
  <c r="D22" i="25"/>
  <c r="AP44" i="3"/>
  <c r="AG49" i="25"/>
  <c r="D115" i="25"/>
  <c r="AP110" i="3"/>
  <c r="AG136" i="25"/>
  <c r="D51" i="25"/>
  <c r="AP102" i="3"/>
  <c r="AG141" i="25"/>
  <c r="D113" i="25"/>
  <c r="AP148" i="3"/>
  <c r="AG159" i="25"/>
  <c r="AP12" i="3"/>
  <c r="D124" i="25"/>
  <c r="AG13" i="25"/>
  <c r="AP63" i="3"/>
  <c r="AG56" i="25"/>
  <c r="AP112" i="3"/>
  <c r="D71" i="25"/>
  <c r="AG131" i="25"/>
  <c r="AG62" i="25"/>
  <c r="AP3" i="3"/>
  <c r="D41" i="25"/>
  <c r="AG128" i="25"/>
  <c r="AP114" i="3"/>
  <c r="D142" i="25"/>
  <c r="D19" i="25"/>
  <c r="AP72" i="3"/>
  <c r="AG110" i="25"/>
  <c r="D28" i="25"/>
  <c r="AP106" i="3"/>
  <c r="AG137" i="25"/>
  <c r="AP149" i="3"/>
  <c r="D37" i="25"/>
  <c r="AG153" i="25"/>
  <c r="AP2" i="3"/>
  <c r="D34" i="25"/>
  <c r="AG2" i="25"/>
  <c r="D123" i="25"/>
  <c r="AP124" i="3"/>
  <c r="AG83" i="25"/>
  <c r="D86" i="25"/>
  <c r="AP161" i="3"/>
  <c r="AG150" i="25"/>
  <c r="AG90" i="25"/>
  <c r="AP128" i="3"/>
  <c r="D25" i="25"/>
  <c r="AG17" i="25"/>
  <c r="D114" i="25"/>
  <c r="AP7" i="3"/>
  <c r="AG22" i="25"/>
  <c r="AP86" i="3"/>
  <c r="D90" i="25"/>
  <c r="AG75" i="25"/>
  <c r="AP28" i="3"/>
  <c r="D29" i="25"/>
  <c r="AG122" i="25"/>
  <c r="AP97" i="3"/>
  <c r="D79" i="25"/>
  <c r="AG29" i="25"/>
  <c r="AP6" i="3"/>
  <c r="D56" i="25"/>
  <c r="AG108" i="25"/>
  <c r="D47" i="25"/>
  <c r="AP60" i="3"/>
  <c r="AG105" i="25"/>
  <c r="D125" i="25"/>
  <c r="AP118" i="3"/>
  <c r="AG68" i="25"/>
  <c r="AP122" i="3"/>
  <c r="D23" i="25"/>
  <c r="AG142" i="25"/>
  <c r="D155" i="25"/>
  <c r="AP142" i="3"/>
  <c r="AG158" i="25"/>
  <c r="D138" i="25"/>
  <c r="AP130" i="3"/>
  <c r="AG115" i="25"/>
  <c r="D49" i="25"/>
  <c r="AP133" i="3"/>
  <c r="AG124" i="25"/>
  <c r="AP56" i="3"/>
  <c r="D6" i="25"/>
  <c r="AG54" i="25"/>
  <c r="AP85" i="3"/>
  <c r="D15" i="25"/>
  <c r="AG3" i="25"/>
  <c r="AP33" i="3"/>
  <c r="D145" i="25"/>
  <c r="AG44" i="25"/>
  <c r="D39" i="25"/>
  <c r="AP84" i="3"/>
  <c r="AG143" i="25"/>
  <c r="D52" i="25"/>
  <c r="AP146" i="3"/>
  <c r="AG72" i="25"/>
  <c r="D60" i="25"/>
  <c r="AP81" i="3"/>
  <c r="AP59" i="3"/>
  <c r="D67" i="25"/>
  <c r="AG30" i="25"/>
  <c r="AG154" i="25"/>
  <c r="AP88" i="3"/>
  <c r="D95" i="25"/>
  <c r="D96" i="25"/>
  <c r="AP20" i="3"/>
  <c r="AG92" i="25"/>
  <c r="AG103" i="25"/>
  <c r="AP101" i="3"/>
  <c r="D16" i="25"/>
  <c r="AG139" i="25"/>
  <c r="D17" i="25"/>
  <c r="AP89" i="3"/>
  <c r="AG135" i="25"/>
  <c r="D87" i="25"/>
  <c r="AP141" i="3"/>
  <c r="AG25" i="25"/>
  <c r="D131" i="25"/>
  <c r="AP74" i="3"/>
  <c r="AG111" i="25"/>
  <c r="D27" i="25"/>
  <c r="AP99" i="3"/>
  <c r="AG51" i="25"/>
  <c r="AP108" i="3"/>
  <c r="D5" i="25"/>
  <c r="AG37" i="25"/>
  <c r="AP115" i="3"/>
  <c r="D48" i="25"/>
  <c r="AG34" i="25"/>
  <c r="D33" i="25"/>
  <c r="AP116" i="3"/>
  <c r="AG102" i="25"/>
  <c r="AP31" i="3"/>
  <c r="D156" i="25"/>
  <c r="AG145" i="25"/>
  <c r="D153" i="25"/>
  <c r="AP153" i="3"/>
  <c r="D8" i="25"/>
  <c r="AP37" i="3"/>
  <c r="AG8" i="25"/>
  <c r="AG67" i="25"/>
  <c r="AP139" i="3"/>
  <c r="D43" i="25"/>
  <c r="AG132" i="25"/>
  <c r="D10" i="25"/>
  <c r="AP93" i="3"/>
  <c r="AG85" i="25"/>
  <c r="D77" i="25"/>
  <c r="AP147" i="3"/>
  <c r="AG140" i="25"/>
  <c r="AP117" i="3"/>
  <c r="D97" i="25"/>
  <c r="AG118" i="25"/>
  <c r="AP62" i="3"/>
  <c r="D100" i="25"/>
  <c r="AG14" i="25"/>
  <c r="D126" i="25"/>
  <c r="AP9" i="3"/>
  <c r="AG121" i="25"/>
  <c r="AP138" i="3"/>
  <c r="D2" i="25"/>
  <c r="AG78" i="25"/>
  <c r="D58" i="25"/>
  <c r="AP77" i="3"/>
  <c r="AG79" i="25"/>
  <c r="AP18" i="3"/>
  <c r="D74" i="25"/>
  <c r="AG26" i="25"/>
  <c r="D45" i="25"/>
  <c r="AP70" i="3"/>
  <c r="AG10" i="25"/>
  <c r="D50" i="25"/>
  <c r="AP26" i="3"/>
  <c r="AG87" i="25"/>
  <c r="D46" i="25"/>
  <c r="AP27" i="3"/>
  <c r="AG42" i="25"/>
  <c r="AP152" i="3"/>
  <c r="D132" i="25"/>
  <c r="AG21" i="25"/>
  <c r="AP92" i="3"/>
  <c r="D151" i="25"/>
  <c r="AG114" i="25"/>
  <c r="AP96" i="3"/>
  <c r="D12" i="25"/>
  <c r="AG119" i="25"/>
  <c r="AP132" i="3"/>
  <c r="D83" i="25"/>
  <c r="AG80" i="25"/>
  <c r="AP54" i="3"/>
  <c r="D121" i="25"/>
  <c r="AG20" i="25"/>
  <c r="D26" i="25"/>
  <c r="AP105" i="3"/>
  <c r="AG107" i="25"/>
  <c r="AP71" i="3"/>
  <c r="D62" i="25"/>
  <c r="AG35" i="25"/>
  <c r="D24" i="25"/>
  <c r="AP91" i="3"/>
  <c r="AG88" i="25"/>
  <c r="D135" i="25"/>
  <c r="AP73" i="3"/>
  <c r="AG36" i="25"/>
  <c r="AP57" i="3"/>
  <c r="D14" i="25"/>
  <c r="AG101" i="25"/>
  <c r="AP94" i="3"/>
  <c r="D40" i="25"/>
  <c r="AG64" i="25"/>
  <c r="D4" i="25"/>
  <c r="AP58" i="3"/>
  <c r="AG12" i="25"/>
  <c r="AP4" i="3"/>
  <c r="D133" i="25"/>
  <c r="AG148" i="25"/>
  <c r="D109" i="25"/>
  <c r="AP123" i="3"/>
  <c r="AG28" i="25"/>
  <c r="AP39" i="3"/>
  <c r="D84" i="25"/>
  <c r="AG94" i="25"/>
  <c r="AP35" i="3"/>
  <c r="D38" i="25"/>
  <c r="AP49" i="3"/>
  <c r="D128" i="25"/>
  <c r="AG125" i="25"/>
  <c r="AG130" i="25"/>
  <c r="D140" i="25"/>
  <c r="AP156" i="3"/>
  <c r="AG146" i="25"/>
  <c r="AP159" i="3"/>
  <c r="D120" i="25"/>
  <c r="AG144" i="25"/>
  <c r="D18" i="25"/>
  <c r="AP82" i="3"/>
  <c r="AG48" i="25"/>
  <c r="AP43" i="3"/>
  <c r="D127" i="25"/>
  <c r="AG93" i="25"/>
  <c r="AP5" i="3"/>
  <c r="D152" i="25"/>
  <c r="AG63" i="25"/>
  <c r="AP10" i="3"/>
  <c r="D92" i="25"/>
  <c r="AG71" i="25"/>
  <c r="AP46" i="3"/>
  <c r="D36" i="25"/>
  <c r="AG152" i="25"/>
  <c r="AP127" i="3"/>
  <c r="D55" i="25"/>
  <c r="AG89" i="25"/>
  <c r="D111" i="25"/>
  <c r="AP48" i="3"/>
  <c r="AG109" i="25"/>
  <c r="AP107" i="3"/>
  <c r="D65" i="25"/>
  <c r="AG38" i="25"/>
  <c r="D108" i="25"/>
  <c r="AP29" i="3"/>
  <c r="AG151" i="25"/>
  <c r="AP158" i="3"/>
  <c r="D63" i="25"/>
  <c r="AG106" i="25"/>
  <c r="AP144" i="3"/>
  <c r="D35" i="25"/>
  <c r="AG52" i="25"/>
  <c r="AP75" i="3"/>
  <c r="D118" i="25"/>
  <c r="AG58" i="25"/>
  <c r="D147" i="25"/>
  <c r="AP104" i="3"/>
  <c r="AG77" i="25"/>
  <c r="D53" i="25"/>
  <c r="AP38" i="3"/>
  <c r="AG41" i="25"/>
  <c r="AP42" i="3"/>
  <c r="D107" i="25"/>
  <c r="AG86" i="25"/>
  <c r="AP83" i="3"/>
  <c r="D116" i="25"/>
  <c r="AG112" i="25"/>
  <c r="AP15" i="3"/>
  <c r="D119" i="25"/>
  <c r="AP95" i="3"/>
  <c r="D7" i="25"/>
  <c r="AG70" i="25"/>
  <c r="AG81" i="25"/>
  <c r="AP64" i="3"/>
  <c r="D21" i="25"/>
  <c r="AG9" i="25"/>
  <c r="AP13" i="3"/>
  <c r="D130" i="25"/>
  <c r="AG69" i="25"/>
  <c r="AP67" i="3"/>
  <c r="D64" i="25"/>
  <c r="AG40" i="25"/>
  <c r="D117" i="25"/>
  <c r="AP32" i="3"/>
  <c r="AG123" i="25"/>
  <c r="AP131" i="3"/>
  <c r="D158" i="25"/>
  <c r="D154" i="25"/>
  <c r="AP125" i="3"/>
  <c r="AG31" i="25"/>
  <c r="AG116" i="25"/>
  <c r="D76" i="25"/>
  <c r="AP119" i="3"/>
  <c r="AG18" i="25"/>
  <c r="D88" i="25"/>
  <c r="AP65" i="3"/>
  <c r="AG117" i="25"/>
  <c r="AP155" i="3"/>
  <c r="D32" i="25"/>
  <c r="AG23" i="25"/>
  <c r="D161" i="25"/>
  <c r="AP25" i="3"/>
  <c r="AG98" i="25"/>
  <c r="D68" i="25"/>
  <c r="AP87" i="3"/>
  <c r="AG45" i="25"/>
  <c r="AP51" i="3"/>
  <c r="D143" i="25"/>
  <c r="AG147" i="25"/>
  <c r="D3" i="25"/>
  <c r="AP150" i="3"/>
  <c r="AG39" i="25"/>
  <c r="AP143" i="3"/>
  <c r="D104" i="25"/>
  <c r="AG95" i="25"/>
  <c r="AP19" i="3"/>
  <c r="D9" i="25"/>
  <c r="AG74" i="25"/>
  <c r="AP50" i="3"/>
  <c r="D148" i="25"/>
  <c r="AG46" i="25"/>
  <c r="AP80" i="3"/>
  <c r="D80" i="25"/>
  <c r="AG84" i="25"/>
  <c r="D146" i="25"/>
  <c r="AP129" i="3"/>
  <c r="AG82" i="25"/>
  <c r="D78" i="25"/>
  <c r="AP103" i="3"/>
  <c r="AG138" i="25"/>
  <c r="AP126" i="3"/>
  <c r="D102" i="25"/>
  <c r="AG134" i="25"/>
  <c r="D136" i="25"/>
  <c r="AP100" i="3"/>
  <c r="AP121" i="3"/>
  <c r="D20" i="25"/>
  <c r="AG73" i="25"/>
  <c r="AG19" i="25"/>
  <c r="D73" i="25"/>
  <c r="AP22" i="3"/>
  <c r="AP21" i="3"/>
  <c r="AG91" i="25"/>
  <c r="D157" i="25"/>
  <c r="AP136" i="3"/>
  <c r="D75" i="25"/>
  <c r="AG120" i="25"/>
  <c r="AG24" i="25"/>
  <c r="AP55" i="3"/>
  <c r="D101" i="25"/>
  <c r="AG7" i="25"/>
  <c r="D57" i="25"/>
  <c r="AP14" i="3"/>
  <c r="AG16" i="25"/>
  <c r="D59" i="25"/>
  <c r="AP52" i="3"/>
  <c r="AG97" i="25"/>
  <c r="D139" i="25"/>
  <c r="AP41" i="3"/>
  <c r="AG15" i="25"/>
  <c r="AP45" i="3"/>
  <c r="D150" i="25"/>
  <c r="AG11" i="25"/>
  <c r="D159" i="25"/>
  <c r="AP109" i="3"/>
  <c r="AG65" i="25"/>
  <c r="D70" i="25"/>
  <c r="AP11" i="3"/>
  <c r="AG59" i="25"/>
  <c r="AP23" i="3"/>
  <c r="D30" i="25"/>
  <c r="AG33" i="25"/>
  <c r="D82" i="25"/>
  <c r="AP40" i="3"/>
  <c r="AG126" i="25"/>
  <c r="D93" i="25"/>
  <c r="AP137" i="3"/>
  <c r="AG57" i="25"/>
  <c r="D54" i="25"/>
  <c r="AP98" i="3"/>
  <c r="AG47" i="25"/>
  <c r="D31" i="25"/>
  <c r="AP47" i="3"/>
  <c r="AG53" i="25"/>
  <c r="AP68" i="3"/>
  <c r="D94" i="25"/>
  <c r="AG66" i="25"/>
  <c r="AP160" i="3"/>
  <c r="D122" i="25"/>
  <c r="AG32" i="25"/>
  <c r="AP36" i="3"/>
  <c r="D112" i="25"/>
  <c r="AG4" i="25"/>
  <c r="D89" i="25"/>
  <c r="AP24" i="3"/>
  <c r="AG129" i="25"/>
  <c r="AP151" i="3"/>
  <c r="D129" i="25"/>
  <c r="AG149" i="25"/>
  <c r="D144" i="25"/>
  <c r="AP78" i="3"/>
  <c r="AG43" i="25"/>
  <c r="AP17" i="3"/>
  <c r="D81" i="25"/>
  <c r="AG161" i="25"/>
  <c r="AP90" i="3"/>
  <c r="D103" i="25"/>
  <c r="AG133" i="25"/>
  <c r="AP145" i="3"/>
  <c r="D11" i="25"/>
  <c r="AG155" i="25"/>
  <c r="AP154" i="3"/>
  <c r="D72" i="25"/>
  <c r="AG60" i="25"/>
  <c r="AP69" i="3"/>
  <c r="D44" i="25"/>
  <c r="AG76" i="25"/>
  <c r="AP66" i="3"/>
  <c r="D160" i="25"/>
  <c r="AG160" i="25"/>
  <c r="AP113" i="3"/>
  <c r="D85" i="25"/>
  <c r="AG61" i="25"/>
  <c r="AP120" i="3"/>
  <c r="D98" i="25"/>
  <c r="AG6" i="25"/>
  <c r="D105" i="25"/>
  <c r="AP16" i="3"/>
  <c r="AG99" i="25"/>
  <c r="D141" i="25"/>
  <c r="AP135" i="3"/>
  <c r="AG55" i="25"/>
  <c r="D106" i="25"/>
  <c r="AP111" i="3"/>
  <c r="AG96" i="25"/>
  <c r="D137" i="25"/>
  <c r="AP8" i="3"/>
  <c r="AP157" i="3"/>
  <c r="D66" i="25"/>
  <c r="AG156" i="25"/>
  <c r="AG27" i="25"/>
  <c r="D13" i="25"/>
  <c r="AP53" i="3"/>
  <c r="AG50" i="25"/>
  <c r="AP134" i="3"/>
  <c r="D110" i="25"/>
  <c r="AG157" i="25"/>
  <c r="D91" i="25"/>
  <c r="AP79" i="3"/>
  <c r="AG100" i="25"/>
  <c r="D134" i="25"/>
  <c r="AP140" i="3"/>
  <c r="AG113" i="25"/>
  <c r="AP34" i="3"/>
  <c r="D149" i="25"/>
  <c r="N50" i="25"/>
  <c r="N55" i="25"/>
  <c r="N48" i="25"/>
  <c r="N51" i="25"/>
  <c r="N49" i="25"/>
  <c r="N3" i="25"/>
  <c r="U3" i="25"/>
  <c r="N56" i="25"/>
  <c r="N57" i="25"/>
  <c r="N53" i="25"/>
  <c r="N54" i="25"/>
  <c r="N8" i="25"/>
  <c r="U8" i="25"/>
  <c r="N52" i="25"/>
  <c r="N61" i="25"/>
  <c r="N15" i="25"/>
  <c r="U15" i="25"/>
  <c r="N63" i="25"/>
  <c r="N17" i="25"/>
  <c r="U17" i="25"/>
  <c r="N62" i="25"/>
  <c r="N16" i="25"/>
  <c r="U16" i="25"/>
  <c r="N68" i="25"/>
  <c r="N22" i="25"/>
  <c r="U22" i="25"/>
  <c r="N67" i="25"/>
  <c r="N21" i="25"/>
  <c r="U21" i="25"/>
  <c r="N69" i="25"/>
  <c r="N23" i="25"/>
  <c r="U23" i="25"/>
  <c r="N70" i="25"/>
  <c r="N24" i="25"/>
  <c r="U24" i="25"/>
  <c r="N66" i="25"/>
  <c r="N20" i="25"/>
  <c r="U20" i="25"/>
  <c r="N65" i="25"/>
  <c r="N19" i="25"/>
  <c r="U19" i="25"/>
  <c r="N64" i="25"/>
  <c r="N18" i="25"/>
  <c r="U18" i="25"/>
  <c r="L54" i="25"/>
  <c r="L49" i="25"/>
  <c r="L50" i="25"/>
  <c r="N4" i="25"/>
  <c r="U4" i="25"/>
  <c r="L55" i="25"/>
  <c r="N9" i="25"/>
  <c r="U9" i="25"/>
  <c r="L48" i="25"/>
  <c r="N2" i="25"/>
  <c r="U2" i="25"/>
  <c r="L51" i="25"/>
  <c r="N5" i="25"/>
  <c r="U5" i="25"/>
  <c r="L56" i="25"/>
  <c r="N10" i="25"/>
  <c r="U10" i="25"/>
  <c r="L57" i="25"/>
  <c r="N11" i="25"/>
  <c r="U11" i="25"/>
  <c r="L53" i="25"/>
  <c r="N7" i="25"/>
  <c r="U7" i="25"/>
  <c r="L52" i="25"/>
  <c r="N6" i="25"/>
  <c r="U6" i="25"/>
  <c r="U25" i="25"/>
  <c r="V22" i="25"/>
  <c r="W22" i="25"/>
  <c r="U12" i="25"/>
  <c r="V11" i="25"/>
  <c r="W11" i="25"/>
  <c r="V24" i="25"/>
  <c r="W24" i="25"/>
  <c r="Y24" i="25"/>
  <c r="V19" i="25"/>
  <c r="W19" i="25"/>
  <c r="Y19" i="25"/>
  <c r="V16" i="25"/>
  <c r="W16" i="25"/>
  <c r="Y16" i="25"/>
  <c r="V23" i="25"/>
  <c r="W23" i="25"/>
  <c r="Y23" i="25"/>
  <c r="V15" i="25"/>
  <c r="W15" i="25"/>
  <c r="Y15" i="25"/>
  <c r="V17" i="25"/>
  <c r="W17" i="25"/>
  <c r="Y17" i="25"/>
  <c r="V21" i="25"/>
  <c r="W21" i="25"/>
  <c r="V20" i="25"/>
  <c r="W20" i="25"/>
  <c r="V18" i="25"/>
  <c r="W18" i="25"/>
  <c r="Y22" i="25"/>
  <c r="V6" i="25"/>
  <c r="W6" i="25"/>
  <c r="Y6" i="25"/>
  <c r="V5" i="25"/>
  <c r="W5" i="25"/>
  <c r="Y5" i="25"/>
  <c r="V8" i="25"/>
  <c r="W8" i="25"/>
  <c r="Y8" i="25"/>
  <c r="V3" i="25"/>
  <c r="W3" i="25"/>
  <c r="Y3" i="25"/>
  <c r="V7" i="25"/>
  <c r="W7" i="25"/>
  <c r="Y7" i="25"/>
  <c r="V9" i="25"/>
  <c r="W9" i="25"/>
  <c r="Y9" i="25"/>
  <c r="V2" i="25"/>
  <c r="W2" i="25"/>
  <c r="V4" i="25"/>
  <c r="W4" i="25"/>
  <c r="V10" i="25"/>
  <c r="W10" i="25"/>
  <c r="Z21" i="25"/>
  <c r="AA21" i="25"/>
  <c r="Y21" i="25"/>
  <c r="Z20" i="25"/>
  <c r="AA20" i="25"/>
  <c r="Y20" i="25"/>
  <c r="Z18" i="25"/>
  <c r="AA18" i="25"/>
  <c r="Y18" i="25"/>
  <c r="Z17" i="25"/>
  <c r="AA17" i="25"/>
  <c r="Z16" i="25"/>
  <c r="AA16" i="25"/>
  <c r="Z24" i="25"/>
  <c r="AA24" i="25"/>
  <c r="Z23" i="25"/>
  <c r="AA23" i="25"/>
  <c r="Z19" i="25"/>
  <c r="AA19" i="25"/>
  <c r="Z22" i="25"/>
  <c r="AA22" i="25"/>
  <c r="Z15" i="25"/>
  <c r="AA15" i="25"/>
  <c r="Y11" i="25"/>
  <c r="Z9" i="25"/>
  <c r="AA9" i="25"/>
  <c r="Z8" i="25"/>
  <c r="AA8" i="25"/>
  <c r="Z2" i="25"/>
  <c r="AA2" i="25"/>
  <c r="Y2" i="25"/>
  <c r="Y4" i="25"/>
  <c r="Z4" i="25"/>
  <c r="AA4" i="25"/>
  <c r="Y10" i="25"/>
  <c r="Z10" i="25"/>
  <c r="AA10" i="25"/>
  <c r="Z7" i="25"/>
  <c r="AA7" i="25"/>
  <c r="Z6" i="25"/>
  <c r="AA6" i="25"/>
  <c r="Z3" i="25"/>
  <c r="AA3" i="25"/>
  <c r="Z5" i="25"/>
  <c r="AA5" i="25"/>
  <c r="Z11" i="25"/>
  <c r="AA11" i="25"/>
  <c r="I20" i="47"/>
  <c r="P2" i="47"/>
  <c r="G47" i="46"/>
  <c r="G47" i="56"/>
  <c r="P59" i="45"/>
  <c r="M59" i="45"/>
  <c r="P58" i="45"/>
  <c r="M58" i="45"/>
  <c r="P57" i="45"/>
  <c r="M57" i="45"/>
  <c r="P56" i="45"/>
  <c r="M56" i="45"/>
  <c r="P54" i="45"/>
  <c r="M54" i="45"/>
  <c r="P53" i="45"/>
  <c r="M53" i="45"/>
  <c r="P52" i="45"/>
  <c r="M52" i="45"/>
  <c r="P51" i="45"/>
  <c r="M51" i="45"/>
  <c r="R72" i="35"/>
  <c r="Q72" i="35"/>
  <c r="K72" i="35"/>
  <c r="J72" i="35"/>
  <c r="AE21" i="35"/>
  <c r="X21" i="35"/>
  <c r="Q21" i="35"/>
  <c r="J21" i="35"/>
  <c r="C21" i="35"/>
  <c r="AE3" i="35"/>
  <c r="X3" i="35"/>
  <c r="Q3" i="35"/>
  <c r="J3" i="35"/>
  <c r="C3" i="35"/>
  <c r="Z128" i="33"/>
  <c r="AD80" i="33"/>
  <c r="U80" i="33"/>
  <c r="L80" i="33"/>
  <c r="C80" i="33"/>
  <c r="U68" i="33"/>
  <c r="L68" i="33"/>
  <c r="C68" i="33"/>
  <c r="U56" i="33"/>
  <c r="L56" i="33"/>
  <c r="C56" i="33"/>
  <c r="R72" i="6"/>
  <c r="Q72" i="6"/>
  <c r="K72" i="6"/>
  <c r="J72" i="6"/>
  <c r="AE21" i="6"/>
  <c r="X21" i="6"/>
  <c r="Q21" i="6"/>
  <c r="J21" i="6"/>
  <c r="C21" i="6"/>
  <c r="AE3" i="6"/>
  <c r="X3" i="6"/>
  <c r="Q3" i="6"/>
  <c r="J3" i="6"/>
  <c r="C3" i="6"/>
  <c r="AE128" i="7"/>
  <c r="L80" i="7"/>
  <c r="C80" i="7"/>
  <c r="AD68" i="7"/>
  <c r="U68" i="7"/>
  <c r="L68" i="7"/>
  <c r="C68" i="7"/>
  <c r="AD56" i="7"/>
  <c r="U56" i="7"/>
  <c r="L56" i="7"/>
  <c r="C5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<sst xmlns="http://schemas.openxmlformats.org/spreadsheetml/2006/main" count="39720" uniqueCount="6197">
  <si>
    <t>Dynamax</t>
  </si>
  <si>
    <t>Lanakila</t>
  </si>
  <si>
    <t>Kalosite</t>
  </si>
  <si>
    <t>Vertress</t>
  </si>
  <si>
    <t>Lily Valley</t>
  </si>
  <si>
    <t>Delta</t>
  </si>
  <si>
    <t>Indigo</t>
  </si>
  <si>
    <t>Phoenix</t>
  </si>
  <si>
    <t>Cinnabar Island</t>
  </si>
  <si>
    <t>Lumiose City</t>
  </si>
  <si>
    <t>-</t>
  </si>
  <si>
    <t>Fatigue</t>
  </si>
  <si>
    <t>WCS</t>
  </si>
  <si>
    <t>Climate</t>
  </si>
  <si>
    <t>J</t>
  </si>
  <si>
    <t>Overall</t>
  </si>
  <si>
    <t>Turffield</t>
  </si>
  <si>
    <t>Motostoke</t>
  </si>
  <si>
    <t>Isle of Armor</t>
  </si>
  <si>
    <t>Hulbury</t>
  </si>
  <si>
    <t>Wedgehurst</t>
  </si>
  <si>
    <t>Postwick</t>
  </si>
  <si>
    <t>Crown Tundra</t>
  </si>
  <si>
    <t>Spikemuth</t>
  </si>
  <si>
    <t>Hammerlocke</t>
  </si>
  <si>
    <t>Circhester Bay</t>
  </si>
  <si>
    <t>City of Circhester</t>
  </si>
  <si>
    <t>Wyndon South</t>
  </si>
  <si>
    <t>Wyndon North</t>
  </si>
  <si>
    <t>Stow-on-Side</t>
  </si>
  <si>
    <t>Ballonlea</t>
  </si>
  <si>
    <t>Paniola Town</t>
  </si>
  <si>
    <t>Konikoni City</t>
  </si>
  <si>
    <t>Heahea City</t>
  </si>
  <si>
    <t>Aether Paradise</t>
  </si>
  <si>
    <t>Tapu Village</t>
  </si>
  <si>
    <t>Po Town</t>
  </si>
  <si>
    <t>Mount Hokulani</t>
  </si>
  <si>
    <t>Malie City</t>
  </si>
  <si>
    <t>Ultra Megalopolis</t>
  </si>
  <si>
    <t>Kala'e Bay</t>
  </si>
  <si>
    <t>Iki Town</t>
  </si>
  <si>
    <t>Hau'oli City</t>
  </si>
  <si>
    <t>Vast Poni Canyon</t>
  </si>
  <si>
    <t>Seafolk Village</t>
  </si>
  <si>
    <t>Poni Meadow</t>
  </si>
  <si>
    <t>Exeggutor Island</t>
  </si>
  <si>
    <t>Vaniville Town</t>
  </si>
  <si>
    <t>Santalune City</t>
  </si>
  <si>
    <t>Kiloude City</t>
  </si>
  <si>
    <t>Aquacorde Town</t>
  </si>
  <si>
    <t>Snowbelle City</t>
  </si>
  <si>
    <t>Dendemille Town</t>
  </si>
  <si>
    <t>Couriway Town</t>
  </si>
  <si>
    <t>Anistar City</t>
  </si>
  <si>
    <t>Laverre City</t>
  </si>
  <si>
    <t>Coumarine City</t>
  </si>
  <si>
    <t>Camphrier Town</t>
  </si>
  <si>
    <t>Shalour City</t>
  </si>
  <si>
    <t>Geosenge Town</t>
  </si>
  <si>
    <t>Cyllage City</t>
  </si>
  <si>
    <t>Ambrette Town</t>
  </si>
  <si>
    <t>Undella Town</t>
  </si>
  <si>
    <t>Opelucid City</t>
  </si>
  <si>
    <t>Lacunosa Town</t>
  </si>
  <si>
    <t>Humilau City</t>
  </si>
  <si>
    <t>Striaton City</t>
  </si>
  <si>
    <t>Nacrene City</t>
  </si>
  <si>
    <t>Castelia City</t>
  </si>
  <si>
    <t>Accumula Town</t>
  </si>
  <si>
    <t>Virbank City</t>
  </si>
  <si>
    <t>Nimbasa City</t>
  </si>
  <si>
    <t>Icirrus City</t>
  </si>
  <si>
    <t>Driftveil City</t>
  </si>
  <si>
    <t>Mistralton City</t>
  </si>
  <si>
    <t>Floccesy Town</t>
  </si>
  <si>
    <t>Aspertia City</t>
  </si>
  <si>
    <t>Anville Town</t>
  </si>
  <si>
    <t>Solaceon Town</t>
  </si>
  <si>
    <t>Pastoria City</t>
  </si>
  <si>
    <t>Hearthome City</t>
  </si>
  <si>
    <t>Celestic Town</t>
  </si>
  <si>
    <t>Veilstone City</t>
  </si>
  <si>
    <t>Sunyshore City</t>
  </si>
  <si>
    <t>Resort Area</t>
  </si>
  <si>
    <t>Fight Area</t>
  </si>
  <si>
    <t>Snowpoint City</t>
  </si>
  <si>
    <t>Oreburgh City</t>
  </si>
  <si>
    <t>Floaroma City</t>
  </si>
  <si>
    <t>Eterna City</t>
  </si>
  <si>
    <t>Twinleaf Town</t>
  </si>
  <si>
    <t>Sandgem Town</t>
  </si>
  <si>
    <t>Jubilife City</t>
  </si>
  <si>
    <t>Canalave City</t>
  </si>
  <si>
    <t>Slateport City</t>
  </si>
  <si>
    <t>Mauville City</t>
  </si>
  <si>
    <t>Lilycove City</t>
  </si>
  <si>
    <t>Fortree City</t>
  </si>
  <si>
    <t>Sootopolis City</t>
  </si>
  <si>
    <t>Pacifidlog Town</t>
  </si>
  <si>
    <t>Mossdeep City</t>
  </si>
  <si>
    <t>Ever Grande City</t>
  </si>
  <si>
    <t>Verdanturf Town</t>
  </si>
  <si>
    <t>Rustboro City</t>
  </si>
  <si>
    <t>Lavaridge Town</t>
  </si>
  <si>
    <t>Fallarbor Town</t>
  </si>
  <si>
    <t>Petalburg City</t>
  </si>
  <si>
    <t>Oldale Town</t>
  </si>
  <si>
    <t>Littleroot Town</t>
  </si>
  <si>
    <t>Dewford Town</t>
  </si>
  <si>
    <t>Viridian City</t>
  </si>
  <si>
    <t>Pewter City</t>
  </si>
  <si>
    <t>Fuchsia City</t>
  </si>
  <si>
    <t>Vermilion City</t>
  </si>
  <si>
    <t>Saffron City</t>
  </si>
  <si>
    <t>Cerulean City</t>
  </si>
  <si>
    <t>Celadon City</t>
  </si>
  <si>
    <t>Violet City</t>
  </si>
  <si>
    <t>Mahogany Town</t>
  </si>
  <si>
    <t>Blackthorn City</t>
  </si>
  <si>
    <t>Azalea Town</t>
  </si>
  <si>
    <t>Olivine City</t>
  </si>
  <si>
    <t>Goldenrod City</t>
  </si>
  <si>
    <t>Ecruteak City</t>
  </si>
  <si>
    <t>Cianwood City</t>
  </si>
  <si>
    <t>Team Name</t>
  </si>
  <si>
    <t>Grade</t>
  </si>
  <si>
    <t>Sqrt</t>
  </si>
  <si>
    <t>Fatig</t>
  </si>
  <si>
    <t>PA</t>
  </si>
  <si>
    <t>PF</t>
  </si>
  <si>
    <t>EX</t>
  </si>
  <si>
    <t>Cups</t>
  </si>
  <si>
    <t>DSCR</t>
  </si>
  <si>
    <t>EYE</t>
  </si>
  <si>
    <t>SOV</t>
  </si>
  <si>
    <t>SOS</t>
  </si>
  <si>
    <t>TOTAL</t>
  </si>
  <si>
    <t>RkCh</t>
  </si>
  <si>
    <t>Rank</t>
  </si>
  <si>
    <t>TOT</t>
  </si>
  <si>
    <t>D-Sqrt</t>
  </si>
  <si>
    <t>D-Avg</t>
  </si>
  <si>
    <t>ExAv</t>
  </si>
  <si>
    <t>Gms</t>
  </si>
  <si>
    <t>EXP</t>
  </si>
  <si>
    <t>VicAvg</t>
  </si>
  <si>
    <t>GLS</t>
  </si>
  <si>
    <t>SPRD</t>
  </si>
  <si>
    <t>GmCde</t>
  </si>
  <si>
    <t>DEX</t>
  </si>
  <si>
    <t>LilyValley</t>
  </si>
  <si>
    <t>27-Su</t>
  </si>
  <si>
    <t>27-F</t>
  </si>
  <si>
    <t>27-R</t>
  </si>
  <si>
    <t>27-T</t>
  </si>
  <si>
    <t>26-Su</t>
  </si>
  <si>
    <t>26-F</t>
  </si>
  <si>
    <t>26-R</t>
  </si>
  <si>
    <t>26-T</t>
  </si>
  <si>
    <t>25-Su</t>
  </si>
  <si>
    <t>25-F</t>
  </si>
  <si>
    <t>25-R</t>
  </si>
  <si>
    <t>25-T</t>
  </si>
  <si>
    <t>Reg</t>
  </si>
  <si>
    <t>SPREAD</t>
  </si>
  <si>
    <t>GOALS</t>
  </si>
  <si>
    <t>Conf</t>
  </si>
  <si>
    <t>OPP SOS</t>
  </si>
  <si>
    <t>CODES</t>
  </si>
  <si>
    <t>GAMES</t>
  </si>
  <si>
    <t>Feed</t>
  </si>
  <si>
    <t>PD</t>
  </si>
  <si>
    <t>StrMod</t>
  </si>
  <si>
    <t>PR</t>
  </si>
  <si>
    <t>Team</t>
  </si>
  <si>
    <t>Agate Village</t>
  </si>
  <si>
    <t>Gateon Port</t>
  </si>
  <si>
    <t>Phenac City</t>
  </si>
  <si>
    <t>Pyrite Town</t>
  </si>
  <si>
    <t>Fall City</t>
  </si>
  <si>
    <t>Ringtown</t>
  </si>
  <si>
    <t>Summerland</t>
  </si>
  <si>
    <t>Wintown</t>
  </si>
  <si>
    <t>Boyleland</t>
  </si>
  <si>
    <t>Haruba Village</t>
  </si>
  <si>
    <t>Pueltown</t>
  </si>
  <si>
    <t>Vientown</t>
  </si>
  <si>
    <t>Aqua Resort</t>
  </si>
  <si>
    <t>Cocona Village</t>
  </si>
  <si>
    <t>Dolce Island</t>
  </si>
  <si>
    <t>Tilt Village</t>
  </si>
  <si>
    <t>Dex</t>
  </si>
  <si>
    <t>A</t>
  </si>
  <si>
    <t>H</t>
  </si>
  <si>
    <t>Indigo Conference</t>
  </si>
  <si>
    <t>Rk</t>
  </si>
  <si>
    <t>W</t>
  </si>
  <si>
    <t>L</t>
  </si>
  <si>
    <t>Lily Valley Conference</t>
  </si>
  <si>
    <t>Kalosite Conference</t>
  </si>
  <si>
    <t>Dynamax Conference</t>
  </si>
  <si>
    <t>Delta Conference</t>
  </si>
  <si>
    <t>Vertress Conference</t>
  </si>
  <si>
    <t>Lanakila Conference</t>
  </si>
  <si>
    <t>Southwest</t>
  </si>
  <si>
    <t>Northwest</t>
  </si>
  <si>
    <t>Islands</t>
  </si>
  <si>
    <t>Seaside</t>
  </si>
  <si>
    <t>Verity</t>
  </si>
  <si>
    <t>Coronet</t>
  </si>
  <si>
    <t>Valour</t>
  </si>
  <si>
    <t>Marsh</t>
  </si>
  <si>
    <t>West</t>
  </si>
  <si>
    <t>Midwest</t>
  </si>
  <si>
    <t>Southeast</t>
  </si>
  <si>
    <t>Northeast</t>
  </si>
  <si>
    <t>Coastal</t>
  </si>
  <si>
    <t>Central</t>
  </si>
  <si>
    <t>Mountain</t>
  </si>
  <si>
    <t>South</t>
  </si>
  <si>
    <t>Poni</t>
  </si>
  <si>
    <t>Melemele</t>
  </si>
  <si>
    <t>Ula'ula</t>
  </si>
  <si>
    <t>Akala</t>
  </si>
  <si>
    <t>London</t>
  </si>
  <si>
    <t>North Wild</t>
  </si>
  <si>
    <t>Scotland</t>
  </si>
  <si>
    <t>South Wild</t>
  </si>
  <si>
    <t>Orre</t>
  </si>
  <si>
    <t>Fiore</t>
  </si>
  <si>
    <t>Almia</t>
  </si>
  <si>
    <t>Oblivia</t>
  </si>
  <si>
    <t>TB</t>
  </si>
  <si>
    <t>Phoenix Conference</t>
  </si>
  <si>
    <t>Verity Pod</t>
  </si>
  <si>
    <t>Valour Pod</t>
  </si>
  <si>
    <t>Coastal Pod</t>
  </si>
  <si>
    <t>Mountain Pod</t>
  </si>
  <si>
    <t>London Pod</t>
  </si>
  <si>
    <t>Scotland Pod</t>
  </si>
  <si>
    <t>Coronet Pod</t>
  </si>
  <si>
    <t>Marsh Pod</t>
  </si>
  <si>
    <t>Central Pod</t>
  </si>
  <si>
    <t>South Pod</t>
  </si>
  <si>
    <t>North Wild Pod</t>
  </si>
  <si>
    <t>South Wild Pod</t>
  </si>
  <si>
    <t>Southwest Pod</t>
  </si>
  <si>
    <t>Islands Pod</t>
  </si>
  <si>
    <t>West Pod</t>
  </si>
  <si>
    <t>Southeast Pod</t>
  </si>
  <si>
    <t>Poni Pod</t>
  </si>
  <si>
    <t>Ula'ula Pod</t>
  </si>
  <si>
    <t>Northwest Pod</t>
  </si>
  <si>
    <t>Seaside Pod</t>
  </si>
  <si>
    <t>Midwest Pod</t>
  </si>
  <si>
    <t>Northeast Pod</t>
  </si>
  <si>
    <t>Melemele Pod</t>
  </si>
  <si>
    <t>Akala Pad</t>
  </si>
  <si>
    <t>C</t>
  </si>
  <si>
    <t>Orre Pod</t>
  </si>
  <si>
    <t>Fiore Pod</t>
  </si>
  <si>
    <t>Almia Pod</t>
  </si>
  <si>
    <t>Oblivia Pod</t>
  </si>
  <si>
    <t>D</t>
  </si>
  <si>
    <t>B</t>
  </si>
  <si>
    <t>E</t>
  </si>
  <si>
    <t>F</t>
  </si>
  <si>
    <t>D1</t>
  </si>
  <si>
    <t>G</t>
  </si>
  <si>
    <t>MD1</t>
  </si>
  <si>
    <t>MD2</t>
  </si>
  <si>
    <t>MD3</t>
  </si>
  <si>
    <t>QF</t>
  </si>
  <si>
    <t>SF</t>
  </si>
  <si>
    <t>R16</t>
  </si>
  <si>
    <t>Final</t>
  </si>
  <si>
    <t>D7</t>
  </si>
  <si>
    <t>D14</t>
  </si>
  <si>
    <t>P4</t>
  </si>
  <si>
    <t>M4</t>
  </si>
  <si>
    <t>P2</t>
  </si>
  <si>
    <t>M2</t>
  </si>
  <si>
    <t>Score</t>
  </si>
  <si>
    <t>ProjRk</t>
  </si>
  <si>
    <t>Intl W</t>
  </si>
  <si>
    <t>D Scr</t>
  </si>
  <si>
    <t>Update Total Score</t>
  </si>
  <si>
    <t>G2</t>
  </si>
  <si>
    <t>D2</t>
  </si>
  <si>
    <t>D3</t>
  </si>
  <si>
    <t>D4</t>
  </si>
  <si>
    <t>D6</t>
  </si>
  <si>
    <t>D8</t>
  </si>
  <si>
    <t>D10</t>
  </si>
  <si>
    <t>D13</t>
  </si>
  <si>
    <t>D16</t>
  </si>
  <si>
    <t>I</t>
  </si>
  <si>
    <t>ELO</t>
  </si>
  <si>
    <t>Paste</t>
  </si>
  <si>
    <t>Copy</t>
  </si>
  <si>
    <t>1-8</t>
  </si>
  <si>
    <t>ex</t>
  </si>
  <si>
    <t>wk</t>
  </si>
  <si>
    <t>W1</t>
  </si>
  <si>
    <t>W2</t>
  </si>
  <si>
    <t>L5</t>
  </si>
  <si>
    <t>L6</t>
  </si>
  <si>
    <t>L1</t>
  </si>
  <si>
    <t>L2</t>
  </si>
  <si>
    <t>L3</t>
  </si>
  <si>
    <t>L4</t>
  </si>
  <si>
    <t>L7</t>
  </si>
  <si>
    <t>L8</t>
  </si>
  <si>
    <t>U</t>
  </si>
  <si>
    <t>M</t>
  </si>
  <si>
    <t>&lt;avg&lt;</t>
  </si>
  <si>
    <t>per day</t>
  </si>
  <si>
    <t>*Lock the Calcs column</t>
  </si>
  <si>
    <t>*Copy ELO, Copy Fatigue</t>
  </si>
  <si>
    <t>*Update D-Score, PF/PA</t>
  </si>
  <si>
    <t>*Create new Calcs column copy</t>
  </si>
  <si>
    <t>Ever Grande</t>
  </si>
  <si>
    <t>Silver</t>
  </si>
  <si>
    <t>MUG</t>
  </si>
  <si>
    <t>P</t>
  </si>
  <si>
    <t>D64</t>
  </si>
  <si>
    <t>D128</t>
  </si>
  <si>
    <t>D32</t>
  </si>
  <si>
    <t>P128</t>
  </si>
  <si>
    <t>P64</t>
  </si>
  <si>
    <t>P32</t>
  </si>
  <si>
    <t>P16</t>
  </si>
  <si>
    <t>P8</t>
  </si>
  <si>
    <t>Victory Road</t>
  </si>
  <si>
    <t>D256</t>
  </si>
  <si>
    <t>P256</t>
  </si>
  <si>
    <t>S3</t>
  </si>
  <si>
    <t>S4</t>
  </si>
  <si>
    <t>N</t>
  </si>
  <si>
    <t>Playoff</t>
  </si>
  <si>
    <t>PTS</t>
  </si>
  <si>
    <t>I4</t>
  </si>
  <si>
    <t>I5</t>
  </si>
  <si>
    <t>I9</t>
  </si>
  <si>
    <t>I8</t>
  </si>
  <si>
    <t>I11</t>
  </si>
  <si>
    <t>I12</t>
  </si>
  <si>
    <t>I15</t>
  </si>
  <si>
    <t>I16</t>
  </si>
  <si>
    <t>D17</t>
  </si>
  <si>
    <t>D18</t>
  </si>
  <si>
    <t>D19</t>
  </si>
  <si>
    <t>M16</t>
  </si>
  <si>
    <t>M8</t>
  </si>
  <si>
    <t>C20</t>
  </si>
  <si>
    <t>C21</t>
  </si>
  <si>
    <t>C22</t>
  </si>
  <si>
    <t>C23</t>
  </si>
  <si>
    <t>C24</t>
  </si>
  <si>
    <t>28-T</t>
  </si>
  <si>
    <t>28-R</t>
  </si>
  <si>
    <t>28-F</t>
  </si>
  <si>
    <t>28-Su</t>
  </si>
  <si>
    <t>29-T</t>
  </si>
  <si>
    <t>29-R</t>
  </si>
  <si>
    <t>29-Su</t>
  </si>
  <si>
    <t>Silver Conference</t>
  </si>
  <si>
    <t>Rk Avg</t>
  </si>
  <si>
    <t>Scr Avg</t>
  </si>
  <si>
    <t>DSCR Avg</t>
  </si>
  <si>
    <t>EXP Avg</t>
  </si>
  <si>
    <t>ELO Avg</t>
  </si>
  <si>
    <t>PTS Avg</t>
  </si>
  <si>
    <t>Legacy actions</t>
  </si>
  <si>
    <t>S5</t>
  </si>
  <si>
    <t>Alloc Rnk</t>
  </si>
  <si>
    <t>Quarterfinal</t>
  </si>
  <si>
    <t>Semifinal</t>
  </si>
  <si>
    <t>New Bark Town</t>
  </si>
  <si>
    <t>Lake of Rage</t>
  </si>
  <si>
    <t>Ilex Forest</t>
  </si>
  <si>
    <t>Mount Silver</t>
  </si>
  <si>
    <t>Ruins of Alph</t>
  </si>
  <si>
    <t>Pallet Town</t>
  </si>
  <si>
    <t>Mount Moon</t>
  </si>
  <si>
    <t>Lavender Town</t>
  </si>
  <si>
    <t>Cerulean Cape</t>
  </si>
  <si>
    <t>Sevii Islands</t>
  </si>
  <si>
    <t>Cycling Road</t>
  </si>
  <si>
    <t>Fighting Dojo</t>
  </si>
  <si>
    <t>National Park</t>
  </si>
  <si>
    <t>Cherrygrove City</t>
  </si>
  <si>
    <t>Mount Mortar</t>
  </si>
  <si>
    <t>North Pod</t>
  </si>
  <si>
    <t>East Pod</t>
  </si>
  <si>
    <t>North</t>
  </si>
  <si>
    <t>East</t>
  </si>
  <si>
    <t>Terastal</t>
  </si>
  <si>
    <t>Terastal Conference</t>
  </si>
  <si>
    <t>Seafoam Pod</t>
  </si>
  <si>
    <t>Slowpoke Pod</t>
  </si>
  <si>
    <t>Tohjo Pod</t>
  </si>
  <si>
    <t>Dragon Pod</t>
  </si>
  <si>
    <t>Seafoam</t>
  </si>
  <si>
    <t>Slowpoke</t>
  </si>
  <si>
    <t>Dragon</t>
  </si>
  <si>
    <t>Tohjo</t>
  </si>
  <si>
    <t>Metro Pod</t>
  </si>
  <si>
    <t>Seagallop Pod</t>
  </si>
  <si>
    <t>Forest Pod</t>
  </si>
  <si>
    <t>Eastern Pod</t>
  </si>
  <si>
    <t>Metro</t>
  </si>
  <si>
    <t>Eastern</t>
  </si>
  <si>
    <t>Seagallop</t>
  </si>
  <si>
    <t>Forest</t>
  </si>
  <si>
    <t>Access</t>
  </si>
  <si>
    <t>Gym</t>
  </si>
  <si>
    <t>City Type</t>
  </si>
  <si>
    <t>Clim</t>
  </si>
  <si>
    <t>R</t>
  </si>
  <si>
    <t>S</t>
  </si>
  <si>
    <t>&gt;&gt;&gt;&gt;&gt;&gt;&gt;&gt;</t>
  </si>
  <si>
    <t>Across - 1v1 at L</t>
  </si>
  <si>
    <t>Across - 1v2/3v4 at R</t>
  </si>
  <si>
    <t>Same - 1v1 at D</t>
  </si>
  <si>
    <t>Same - 1v2/3v4 at U</t>
  </si>
  <si>
    <t>Same - 1v3/2v4 at D</t>
  </si>
  <si>
    <t>Same - 1v4/2v3 at U</t>
  </si>
  <si>
    <t>Diag - 1v1 at L</t>
  </si>
  <si>
    <t>Diag - 1v2/3v4 at R</t>
  </si>
  <si>
    <t>S6</t>
  </si>
  <si>
    <t>S7</t>
  </si>
  <si>
    <t>Wild Area</t>
  </si>
  <si>
    <t>Season 1</t>
  </si>
  <si>
    <t>World Champion</t>
  </si>
  <si>
    <t>World Runner-up</t>
  </si>
  <si>
    <t>MRL Champion</t>
  </si>
  <si>
    <t>WCS Champion</t>
  </si>
  <si>
    <t>Indigo Champion</t>
  </si>
  <si>
    <t>Silver Champion</t>
  </si>
  <si>
    <t xml:space="preserve">Delta Champion </t>
  </si>
  <si>
    <t>Lily Valley Champion</t>
  </si>
  <si>
    <t>Vertress Champion</t>
  </si>
  <si>
    <t>Kalosite Champion</t>
  </si>
  <si>
    <t>Dynamax Champion</t>
  </si>
  <si>
    <t>Phoenix Champion</t>
  </si>
  <si>
    <t>Lanakila Champion</t>
  </si>
  <si>
    <t>Terastal Champion</t>
  </si>
  <si>
    <t>Season 2</t>
  </si>
  <si>
    <t>Season 3</t>
  </si>
  <si>
    <t>Season 4</t>
  </si>
  <si>
    <t>Season 5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</si>
  <si>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</si>
  <si>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</si>
  <si>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</si>
  <si>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</si>
  <si>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</si>
  <si>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</si>
  <si>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</si>
  <si>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</si>
  <si>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No. 11</t>
  </si>
  <si>
    <t>No. 12</t>
  </si>
  <si>
    <t>No. 13</t>
  </si>
  <si>
    <t>No. 14</t>
  </si>
  <si>
    <t>No. 15</t>
  </si>
  <si>
    <t>No. 16</t>
  </si>
  <si>
    <t>BasClm</t>
  </si>
  <si>
    <t>Cortondo</t>
  </si>
  <si>
    <t>Alfornada</t>
  </si>
  <si>
    <t>Cascarrafa</t>
  </si>
  <si>
    <t>Medali</t>
  </si>
  <si>
    <t>Montenevera</t>
  </si>
  <si>
    <t>Glaseado Mountain</t>
  </si>
  <si>
    <t>Levincia</t>
  </si>
  <si>
    <t>Artazon</t>
  </si>
  <si>
    <t>Los Platos</t>
  </si>
  <si>
    <t>Mesagoza</t>
  </si>
  <si>
    <t>Porto Marinada</t>
  </si>
  <si>
    <t>Casseroya Lake</t>
  </si>
  <si>
    <t>Zapapico</t>
  </si>
  <si>
    <t>Tagtree Thicket</t>
  </si>
  <si>
    <t>Fighting</t>
  </si>
  <si>
    <t>Electric</t>
  </si>
  <si>
    <t>Ghost</t>
  </si>
  <si>
    <t>Normal</t>
  </si>
  <si>
    <t>Fire</t>
  </si>
  <si>
    <t>Fairy</t>
  </si>
  <si>
    <t>Grass</t>
  </si>
  <si>
    <t>Water</t>
  </si>
  <si>
    <t>Psychic</t>
  </si>
  <si>
    <t>Poison</t>
  </si>
  <si>
    <t>Rock</t>
  </si>
  <si>
    <t>Ground</t>
  </si>
  <si>
    <t>Steel</t>
  </si>
  <si>
    <t>Flying</t>
  </si>
  <si>
    <t>Ice</t>
  </si>
  <si>
    <t>Dark</t>
  </si>
  <si>
    <t>Bug</t>
  </si>
  <si>
    <t>PRIMARY</t>
  </si>
  <si>
    <t>RANDOM</t>
  </si>
  <si>
    <t>*Randomize Secondary Types</t>
  </si>
  <si>
    <t>League</t>
  </si>
  <si>
    <t>Regional</t>
  </si>
  <si>
    <t>Ultra</t>
  </si>
  <si>
    <t>Great</t>
  </si>
  <si>
    <t>R1</t>
  </si>
  <si>
    <t>R2</t>
  </si>
  <si>
    <t>R3</t>
  </si>
  <si>
    <t>R4</t>
  </si>
  <si>
    <t>R5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</si>
  <si>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</si>
  <si>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</si>
  <si>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</si>
  <si>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</si>
  <si>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</si>
  <si>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</si>
  <si>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</si>
  <si>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</si>
  <si>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</si>
  <si>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LPO</t>
  </si>
  <si>
    <t>1-64</t>
  </si>
  <si>
    <t>1-32</t>
  </si>
  <si>
    <t>1-16</t>
  </si>
  <si>
    <t>1-4A</t>
  </si>
  <si>
    <t>1-4B</t>
  </si>
  <si>
    <t>1-2A</t>
  </si>
  <si>
    <t>1-2B</t>
  </si>
  <si>
    <t>RPO</t>
  </si>
  <si>
    <t>Conference</t>
  </si>
  <si>
    <t>3 pts/regulation win</t>
  </si>
  <si>
    <t>2pt/overtime win</t>
  </si>
  <si>
    <t>1pt/overtime loss</t>
  </si>
  <si>
    <t>0pt/regulation loss</t>
  </si>
  <si>
    <t>Maximum 60 pts</t>
  </si>
  <si>
    <t>1pt/League win (reg+ot)</t>
  </si>
  <si>
    <t>1pt/Conference win (reg+ot)</t>
  </si>
  <si>
    <t>WCS Semifinalists</t>
  </si>
  <si>
    <t>Master League top 4</t>
  </si>
  <si>
    <t>Ultra League top 2</t>
  </si>
  <si>
    <t>Great League top 2</t>
  </si>
  <si>
    <t>WCS Quarterfinalists</t>
  </si>
  <si>
    <t>Ultra League 3-4</t>
  </si>
  <si>
    <t>Qualifiers</t>
  </si>
  <si>
    <t>Highest Ranking (+)</t>
  </si>
  <si>
    <t>conference reg season champ or runners-up</t>
  </si>
  <si>
    <t>R32</t>
  </si>
  <si>
    <t>MD4</t>
  </si>
  <si>
    <t>MD5</t>
  </si>
  <si>
    <t>MD6</t>
  </si>
  <si>
    <t>T16</t>
  </si>
  <si>
    <t>T8</t>
  </si>
  <si>
    <t>T4</t>
  </si>
  <si>
    <t>B/C</t>
  </si>
  <si>
    <t>C/D</t>
  </si>
  <si>
    <t>conference champ</t>
  </si>
  <si>
    <t>1-128</t>
  </si>
  <si>
    <t>1-256</t>
  </si>
  <si>
    <t>1-8-9-16</t>
  </si>
  <si>
    <t>2-7-10-15</t>
  </si>
  <si>
    <t>3-6-11-14</t>
  </si>
  <si>
    <t>4-5-12-13</t>
  </si>
  <si>
    <t>R6</t>
  </si>
  <si>
    <t>L10</t>
  </si>
  <si>
    <t>L13</t>
  </si>
  <si>
    <t>Special Week Two - R5+L3</t>
  </si>
  <si>
    <t>L9</t>
  </si>
  <si>
    <t>L12</t>
  </si>
  <si>
    <t>L15</t>
  </si>
  <si>
    <t>L11</t>
  </si>
  <si>
    <t>L14</t>
  </si>
  <si>
    <t>EXTRA</t>
  </si>
  <si>
    <t>3L</t>
  </si>
  <si>
    <t>1L</t>
  </si>
  <si>
    <t>2L</t>
  </si>
  <si>
    <t>0L</t>
  </si>
  <si>
    <t>Reg Pts</t>
  </si>
  <si>
    <t>Leag Pts</t>
  </si>
  <si>
    <t>Ex W</t>
  </si>
  <si>
    <t>Ex L</t>
  </si>
  <si>
    <t>3R</t>
  </si>
  <si>
    <t>2R</t>
  </si>
  <si>
    <t>1R</t>
  </si>
  <si>
    <t>0R</t>
  </si>
  <si>
    <t>3P</t>
  </si>
  <si>
    <t>0P</t>
  </si>
  <si>
    <t>3F</t>
  </si>
  <si>
    <t>0F</t>
  </si>
  <si>
    <t>Leag W</t>
  </si>
  <si>
    <t>Leag L</t>
  </si>
  <si>
    <t>Reg W</t>
  </si>
  <si>
    <t>Reg L</t>
  </si>
  <si>
    <t>Other</t>
  </si>
  <si>
    <t>Special Week One - I+I&gt;L1+L2</t>
  </si>
  <si>
    <t>*****</t>
  </si>
  <si>
    <t>LW</t>
  </si>
  <si>
    <t>LL</t>
  </si>
  <si>
    <t>&gt;</t>
  </si>
  <si>
    <t>&lt;</t>
  </si>
  <si>
    <t>Rfeed</t>
  </si>
  <si>
    <t>Lfeed</t>
  </si>
  <si>
    <t>Master League 5-6</t>
  </si>
  <si>
    <t>Normal League winners</t>
  </si>
  <si>
    <t>LEAG</t>
  </si>
  <si>
    <t>LPO SF</t>
  </si>
  <si>
    <t>Change EX Formula (if nec)</t>
  </si>
  <si>
    <t>STANDINGS SORTS</t>
  </si>
  <si>
    <t>x</t>
  </si>
  <si>
    <t>CONF</t>
  </si>
  <si>
    <t>LEAGUE</t>
  </si>
  <si>
    <t>RPOLPO</t>
  </si>
  <si>
    <t>WCS Runner-up</t>
  </si>
  <si>
    <t>LDEX</t>
  </si>
  <si>
    <t>Dom W</t>
  </si>
  <si>
    <t>LW wavg</t>
  </si>
  <si>
    <t>RW wavg</t>
  </si>
  <si>
    <t>Conference Tournament Champions</t>
  </si>
  <si>
    <t>Master League Top 4</t>
  </si>
  <si>
    <t>Ultra League Top 2</t>
  </si>
  <si>
    <t>Master League 5th/6th</t>
  </si>
  <si>
    <t>Ultra League 3rd/4th</t>
  </si>
  <si>
    <t>Great League Top 2</t>
  </si>
  <si>
    <t>Basic League Winners</t>
  </si>
  <si>
    <t>Conference Regular Season Champions</t>
  </si>
  <si>
    <t>34-56</t>
  </si>
  <si>
    <t>56-78</t>
  </si>
  <si>
    <t>PR1</t>
  </si>
  <si>
    <t>PR2</t>
  </si>
  <si>
    <t>PLF</t>
  </si>
  <si>
    <t>PF1</t>
  </si>
  <si>
    <t>PF2</t>
  </si>
  <si>
    <t>FR1</t>
  </si>
  <si>
    <t>FR2</t>
  </si>
  <si>
    <t>RLF</t>
  </si>
  <si>
    <t>FF1</t>
  </si>
  <si>
    <t>FF2</t>
  </si>
  <si>
    <t>LPO F1</t>
  </si>
  <si>
    <t>LPO F2</t>
  </si>
  <si>
    <t>SF1</t>
  </si>
  <si>
    <t>SF2</t>
  </si>
  <si>
    <t>WL</t>
  </si>
  <si>
    <t>WW</t>
  </si>
  <si>
    <t>LWW</t>
  </si>
  <si>
    <t>WWW</t>
  </si>
  <si>
    <t>Winner</t>
  </si>
  <si>
    <t>Second</t>
  </si>
  <si>
    <t>S2</t>
  </si>
  <si>
    <t>R4S1</t>
  </si>
  <si>
    <t>QFR1</t>
  </si>
  <si>
    <t>D5</t>
  </si>
  <si>
    <t>D9</t>
  </si>
  <si>
    <t>D11</t>
  </si>
  <si>
    <t>D12</t>
  </si>
  <si>
    <t>H4</t>
  </si>
  <si>
    <t>H5</t>
  </si>
  <si>
    <t>H6</t>
  </si>
  <si>
    <t>H7</t>
  </si>
  <si>
    <t>H9</t>
  </si>
  <si>
    <t>H10</t>
  </si>
  <si>
    <t>H11</t>
  </si>
  <si>
    <t>H12</t>
  </si>
  <si>
    <t>D13L</t>
  </si>
  <si>
    <t>D14R</t>
  </si>
  <si>
    <t>A13L</t>
  </si>
  <si>
    <t>A14R</t>
  </si>
  <si>
    <t>S13D</t>
  </si>
  <si>
    <t>S14U</t>
  </si>
  <si>
    <t>D11L</t>
  </si>
  <si>
    <t>D12R</t>
  </si>
  <si>
    <t>Skipped</t>
  </si>
  <si>
    <t>Championship</t>
  </si>
  <si>
    <t>RPO R1</t>
  </si>
  <si>
    <t>RPO QF</t>
  </si>
  <si>
    <t>RPO SF</t>
  </si>
  <si>
    <t>RPO F1</t>
  </si>
  <si>
    <t>RPO F2</t>
  </si>
  <si>
    <t>FR</t>
  </si>
  <si>
    <t>*Refresh Sheet</t>
  </si>
  <si>
    <t>Season 6</t>
  </si>
  <si>
    <t>New EX</t>
  </si>
  <si>
    <t>Carryover</t>
  </si>
  <si>
    <t>UTL Champion (A)</t>
  </si>
  <si>
    <t>UTL Champion (B)</t>
  </si>
  <si>
    <t>RW</t>
  </si>
  <si>
    <t>RL</t>
  </si>
  <si>
    <t>SW</t>
  </si>
  <si>
    <t>SL</t>
  </si>
  <si>
    <t>Swiss W</t>
  </si>
  <si>
    <t>Swiss L</t>
  </si>
  <si>
    <t>Swiss Pts</t>
  </si>
  <si>
    <t>Semi</t>
  </si>
  <si>
    <t>Quarter</t>
  </si>
  <si>
    <t>S1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</si>
  <si>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</si>
  <si>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</si>
  <si>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</si>
  <si>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</si>
  <si>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</si>
  <si>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</si>
  <si>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</si>
  <si>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</si>
  <si>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</si>
  <si>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Swiss R16</t>
  </si>
  <si>
    <t>Swiss PI</t>
  </si>
  <si>
    <t>SwR16</t>
  </si>
  <si>
    <t>S10/Cut</t>
  </si>
  <si>
    <t>CUT 32*</t>
  </si>
  <si>
    <t>A15</t>
  </si>
  <si>
    <t>A14</t>
  </si>
  <si>
    <t>A13</t>
  </si>
  <si>
    <t>A12</t>
  </si>
  <si>
    <t>A11</t>
  </si>
  <si>
    <t>CUT 64</t>
  </si>
  <si>
    <t>A10</t>
  </si>
  <si>
    <t>A9</t>
  </si>
  <si>
    <t>A8</t>
  </si>
  <si>
    <t>A7</t>
  </si>
  <si>
    <t>A6</t>
  </si>
  <si>
    <t>CUT 128</t>
  </si>
  <si>
    <t>A5</t>
  </si>
  <si>
    <t>A4</t>
  </si>
  <si>
    <t>A3</t>
  </si>
  <si>
    <t>A2</t>
  </si>
  <si>
    <t>A1</t>
  </si>
  <si>
    <t>X-8</t>
  </si>
  <si>
    <t>X-7</t>
  </si>
  <si>
    <t>X-6</t>
  </si>
  <si>
    <t>X-5</t>
  </si>
  <si>
    <t>X-4</t>
  </si>
  <si>
    <t>X-3</t>
  </si>
  <si>
    <t>X-2</t>
  </si>
  <si>
    <t>X-1</t>
  </si>
  <si>
    <t>X-0</t>
  </si>
  <si>
    <t>pW</t>
  </si>
  <si>
    <t>pL</t>
  </si>
  <si>
    <t>9*</t>
  </si>
  <si>
    <t>S32</t>
  </si>
  <si>
    <t>Swiss</t>
  </si>
  <si>
    <t>&gt;&gt;&gt;&gt;</t>
  </si>
  <si>
    <t>3S</t>
  </si>
  <si>
    <t>2S</t>
  </si>
  <si>
    <t>1S</t>
  </si>
  <si>
    <t>0S</t>
  </si>
  <si>
    <t>RP</t>
  </si>
  <si>
    <t>LP</t>
  </si>
  <si>
    <t>SP</t>
  </si>
  <si>
    <t>Sfeed</t>
  </si>
  <si>
    <t>Base/A11R</t>
  </si>
  <si>
    <t>Pod14</t>
  </si>
  <si>
    <t>Mossui Town</t>
  </si>
  <si>
    <t>Blueberry Terarium</t>
  </si>
  <si>
    <t>Game ID</t>
  </si>
  <si>
    <t>Weighted</t>
  </si>
  <si>
    <t>S13U</t>
  </si>
  <si>
    <t>Sort Rankings, Sort Calcs</t>
  </si>
  <si>
    <t>Elo</t>
  </si>
  <si>
    <t>OVR</t>
  </si>
  <si>
    <t>Score100</t>
  </si>
  <si>
    <t>Carry100</t>
  </si>
  <si>
    <t>A+</t>
  </si>
  <si>
    <t>A-</t>
  </si>
  <si>
    <t>B+</t>
  </si>
  <si>
    <t>B-</t>
  </si>
  <si>
    <t>C+</t>
  </si>
  <si>
    <t>C-</t>
  </si>
  <si>
    <t>D+</t>
  </si>
  <si>
    <t>D-</t>
  </si>
  <si>
    <t>F+</t>
  </si>
  <si>
    <t>F-</t>
  </si>
  <si>
    <t>S14D</t>
  </si>
  <si>
    <t>*Assign Bonus Points</t>
  </si>
  <si>
    <t>*Midweek actions</t>
  </si>
  <si>
    <t>D13R</t>
  </si>
  <si>
    <t>UR1A</t>
  </si>
  <si>
    <t>UR2B</t>
  </si>
  <si>
    <t>UR1B</t>
  </si>
  <si>
    <t>UR2A</t>
  </si>
  <si>
    <t>FPO P1</t>
  </si>
  <si>
    <t>FPO P2A</t>
  </si>
  <si>
    <t>FPO P2B</t>
  </si>
  <si>
    <t>UR3A</t>
  </si>
  <si>
    <t>UR3B</t>
  </si>
  <si>
    <t>UR4A</t>
  </si>
  <si>
    <t>UR4B</t>
  </si>
  <si>
    <t>D14L</t>
  </si>
  <si>
    <t>Copy R/L Strengths, repeat to 0</t>
  </si>
  <si>
    <t>Swiss SOS</t>
  </si>
  <si>
    <t>A13R</t>
  </si>
  <si>
    <t>R24</t>
  </si>
  <si>
    <t>SR</t>
  </si>
  <si>
    <t>40/32</t>
  </si>
  <si>
    <t>56/40</t>
  </si>
  <si>
    <t>R16/QF</t>
  </si>
  <si>
    <t>Regular</t>
  </si>
  <si>
    <t>6 at-large</t>
  </si>
  <si>
    <t>17 at-large</t>
  </si>
  <si>
    <t>Ranking</t>
  </si>
  <si>
    <t>SF, QF, QF</t>
  </si>
  <si>
    <t>A14L</t>
  </si>
  <si>
    <t>Sw R1</t>
  </si>
  <si>
    <t>Sw R2</t>
  </si>
  <si>
    <t>Sw R3</t>
  </si>
  <si>
    <t>Sw R4</t>
  </si>
  <si>
    <t>Sw R5</t>
  </si>
  <si>
    <t>LPO A</t>
  </si>
  <si>
    <t>LPO B</t>
  </si>
  <si>
    <t>8 groups of 3</t>
  </si>
  <si>
    <t>2HG, 1HG, 0 HG</t>
  </si>
  <si>
    <t>3w tie broken by rank</t>
  </si>
  <si>
    <t>S3+</t>
  </si>
  <si>
    <t>ABC (25-48)</t>
  </si>
  <si>
    <t>two groups of 16</t>
  </si>
  <si>
    <t>PD/Gl</t>
  </si>
  <si>
    <t>PDG</t>
  </si>
  <si>
    <t>S11U</t>
  </si>
  <si>
    <t>2+0</t>
  </si>
  <si>
    <t>1+1</t>
  </si>
  <si>
    <t>0+1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</si>
  <si>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</t>
    </r>
  </si>
  <si>
    <t>S12D</t>
  </si>
  <si>
    <t>D11R</t>
  </si>
  <si>
    <t>D12L</t>
  </si>
  <si>
    <t>CONCATENATE(I, " leads ", J, "-", K)</t>
  </si>
  <si>
    <t>QUARTERFINAL</t>
  </si>
  <si>
    <t>A12L</t>
  </si>
  <si>
    <t>1A</t>
  </si>
  <si>
    <t>1B</t>
  </si>
  <si>
    <t>2A</t>
  </si>
  <si>
    <t>2B</t>
  </si>
  <si>
    <t>3A</t>
  </si>
  <si>
    <t>3B</t>
  </si>
  <si>
    <t>Regular Season Champions</t>
  </si>
  <si>
    <t>Tournament Qualifiers</t>
  </si>
  <si>
    <t>4A</t>
  </si>
  <si>
    <t>5A</t>
  </si>
  <si>
    <t>6A</t>
  </si>
  <si>
    <t>7A</t>
  </si>
  <si>
    <t>4B</t>
  </si>
  <si>
    <t>5B</t>
  </si>
  <si>
    <t>6B</t>
  </si>
  <si>
    <t>7B</t>
  </si>
  <si>
    <t>8A</t>
  </si>
  <si>
    <t>9A</t>
  </si>
  <si>
    <t>10A</t>
  </si>
  <si>
    <t>SW1</t>
  </si>
  <si>
    <t>SW2</t>
  </si>
  <si>
    <t>SW3</t>
  </si>
  <si>
    <t>Rnk1</t>
  </si>
  <si>
    <t>Rnk2</t>
  </si>
  <si>
    <t>PLAY-IN TOURNAMENT</t>
  </si>
  <si>
    <t>MAIN DRAW</t>
  </si>
  <si>
    <t>League Qualifiers</t>
  </si>
  <si>
    <t>Ranking Qualifiers</t>
  </si>
  <si>
    <t>SEMIFINAL</t>
  </si>
  <si>
    <t>SQF</t>
  </si>
  <si>
    <t>CHAMPIONSHIP</t>
  </si>
  <si>
    <t>SSF</t>
  </si>
  <si>
    <t>Rivalry Week</t>
  </si>
  <si>
    <t>SW4</t>
  </si>
  <si>
    <t>SW5</t>
  </si>
  <si>
    <t>C at B</t>
  </si>
  <si>
    <t>L at A</t>
  </si>
  <si>
    <t>W at A</t>
  </si>
  <si>
    <t>Storylines</t>
  </si>
  <si>
    <t>1, x</t>
  </si>
  <si>
    <t>RQF</t>
  </si>
  <si>
    <t>RSF</t>
  </si>
  <si>
    <t>RF1</t>
  </si>
  <si>
    <t>RF2</t>
  </si>
  <si>
    <t>Season 7</t>
  </si>
  <si>
    <t>Actual</t>
  </si>
  <si>
    <t>TQ</t>
  </si>
  <si>
    <t>LQ</t>
  </si>
  <si>
    <t>RNK</t>
  </si>
  <si>
    <t>Rnk3</t>
  </si>
  <si>
    <t>Rnk4</t>
  </si>
  <si>
    <t>Rnk5</t>
  </si>
  <si>
    <t>RSC</t>
  </si>
  <si>
    <t>Rnk6</t>
  </si>
  <si>
    <t>Rnk7</t>
  </si>
  <si>
    <t>Play-In</t>
  </si>
  <si>
    <t>Play-in</t>
  </si>
  <si>
    <t>Round of 16</t>
  </si>
  <si>
    <t>Porto Marinada def. Cortondo</t>
  </si>
  <si>
    <t>F16</t>
  </si>
  <si>
    <t>FQF</t>
  </si>
  <si>
    <t>FSF</t>
  </si>
  <si>
    <t>Olivine City*</t>
  </si>
  <si>
    <t>Cianwood City*</t>
  </si>
  <si>
    <t>S1 Finals</t>
  </si>
  <si>
    <t>S2 Finals</t>
  </si>
  <si>
    <t>S3 Finals</t>
  </si>
  <si>
    <t>S4 Finals</t>
  </si>
  <si>
    <t>S5 Finals</t>
  </si>
  <si>
    <t>S6 Finals</t>
  </si>
  <si>
    <t>S3 WCS</t>
  </si>
  <si>
    <t>S4 WCS</t>
  </si>
  <si>
    <t>S5 WCS</t>
  </si>
  <si>
    <t xml:space="preserve"> </t>
  </si>
  <si>
    <t>S6 Swiss</t>
  </si>
  <si>
    <t>MRL Runner-up</t>
  </si>
  <si>
    <t>Wild Area*</t>
  </si>
  <si>
    <t>S6 M/U</t>
  </si>
  <si>
    <t>S3 M/U</t>
  </si>
  <si>
    <t>S4 M/U</t>
  </si>
  <si>
    <t>S5 M/U</t>
  </si>
  <si>
    <t>S1 CC</t>
  </si>
  <si>
    <t>S2 CC</t>
  </si>
  <si>
    <t>S3 CC</t>
  </si>
  <si>
    <t>S4 CC</t>
  </si>
  <si>
    <t>S5 CC</t>
  </si>
  <si>
    <t>S6 CC</t>
  </si>
  <si>
    <t>RLStr</t>
  </si>
  <si>
    <t>First</t>
  </si>
  <si>
    <t>Third</t>
  </si>
  <si>
    <t>Fifth</t>
  </si>
  <si>
    <t>Seventh</t>
  </si>
  <si>
    <t>Fourth</t>
  </si>
  <si>
    <t>Eighth</t>
  </si>
  <si>
    <t>Sixth</t>
  </si>
  <si>
    <t>Tenth</t>
  </si>
  <si>
    <t>Ninth</t>
  </si>
  <si>
    <t>Pod - 1 at 3, 2 at 4</t>
  </si>
  <si>
    <t>Across - 1v4/2v3 at R</t>
  </si>
  <si>
    <t>Diag - 1v3/2v4 at L</t>
  </si>
  <si>
    <t>Diag - 1v4/2v3 at R</t>
  </si>
  <si>
    <t>Pod - 2 at 1, 4 at 3</t>
  </si>
  <si>
    <t>Across - 1v3/2v4 at L</t>
  </si>
  <si>
    <t>Pod -  4 at 1, 3 at 2</t>
  </si>
  <si>
    <t>Pod13</t>
  </si>
  <si>
    <t>A12R</t>
  </si>
  <si>
    <t>S11D</t>
  </si>
  <si>
    <t>S12U</t>
  </si>
  <si>
    <t>Pod41</t>
  </si>
  <si>
    <t>A11L</t>
  </si>
  <si>
    <t>Pod21</t>
  </si>
  <si>
    <t>S6/Cut</t>
  </si>
  <si>
    <t>S12/Cut</t>
  </si>
  <si>
    <t>S14/Cut</t>
  </si>
  <si>
    <t>SwR24</t>
  </si>
  <si>
    <t>FIRST DIVISION</t>
  </si>
  <si>
    <t>SECOND DIVISION</t>
  </si>
  <si>
    <t>THIRD DIVISION</t>
  </si>
  <si>
    <t>FOURTH DIVISION</t>
  </si>
  <si>
    <t>FIFTH DIVISION</t>
  </si>
  <si>
    <t>SIXTH DIVISION</t>
  </si>
  <si>
    <t>SEVENTH DIVISION</t>
  </si>
  <si>
    <t>EIGHTH DIVISION</t>
  </si>
  <si>
    <t>NINTH DIVISION</t>
  </si>
  <si>
    <t>TENTH DIVISION</t>
  </si>
  <si>
    <t>Base</t>
  </si>
  <si>
    <t>RR</t>
  </si>
  <si>
    <t>PP</t>
  </si>
  <si>
    <t>RRR</t>
  </si>
  <si>
    <t>PPP</t>
  </si>
  <si>
    <t>Projected</t>
  </si>
  <si>
    <t>1D</t>
  </si>
  <si>
    <t>2C</t>
  </si>
  <si>
    <t>1C</t>
  </si>
  <si>
    <t>2D</t>
  </si>
  <si>
    <t>3C</t>
  </si>
  <si>
    <t>4C</t>
  </si>
  <si>
    <t>PQF</t>
  </si>
  <si>
    <t>Regional Quarterfinal</t>
  </si>
  <si>
    <t>PSF</t>
  </si>
  <si>
    <t>Regional Semifinal</t>
  </si>
  <si>
    <t>Regional Championship</t>
  </si>
  <si>
    <t>PB</t>
  </si>
  <si>
    <t>FS1</t>
  </si>
  <si>
    <t>FS2</t>
  </si>
  <si>
    <t>FS3</t>
  </si>
  <si>
    <t>FS4</t>
  </si>
  <si>
    <t>FS5</t>
  </si>
  <si>
    <t>FF</t>
  </si>
  <si>
    <t>Swiss Champion</t>
  </si>
  <si>
    <t>Swiss Runner-up</t>
  </si>
  <si>
    <t>First Div. Champion</t>
  </si>
  <si>
    <t>First Div. Second</t>
  </si>
  <si>
    <t>First Div. Third</t>
  </si>
  <si>
    <t>2* Div. Champion</t>
  </si>
  <si>
    <t>AR1</t>
  </si>
  <si>
    <t>SCHEDULE CHANGE ORDER</t>
  </si>
  <si>
    <t>AR2</t>
  </si>
  <si>
    <t>AR3</t>
  </si>
  <si>
    <t>AR4</t>
  </si>
  <si>
    <t>AR5</t>
  </si>
  <si>
    <t>Pod31</t>
  </si>
  <si>
    <t>Pod12</t>
  </si>
  <si>
    <t>AR6</t>
  </si>
  <si>
    <t>Cut</t>
  </si>
  <si>
    <t>AR7</t>
  </si>
  <si>
    <t>AR8</t>
  </si>
  <si>
    <t>AR9</t>
  </si>
  <si>
    <t>AR10</t>
  </si>
  <si>
    <t>AR11</t>
  </si>
  <si>
    <t>AR12</t>
  </si>
  <si>
    <t>AR13</t>
  </si>
  <si>
    <t>AR14</t>
  </si>
  <si>
    <t>(AR2*2)+(AS2*2)+(AT2*1)+(AU2*1)+(AV2*0.75)+(AW2*2)+(AX2*1)+(AY2*1)+(AZ2*0.75)+(BA2*0.75)+(BB2*0.75)+(BC2*100/LARGE(BC:BC,1))*(18/18))/(11+(18/24))</t>
  </si>
  <si>
    <t>up</t>
  </si>
  <si>
    <t>d</t>
  </si>
  <si>
    <t>down</t>
  </si>
  <si>
    <t>EX*</t>
  </si>
  <si>
    <t>u</t>
  </si>
  <si>
    <t>(AR2*.5+AS2*.5)*3+(AT2*.35+AU2*.35+AV2*.3)*2+(AW2*.4+AX2*.3+AY2*.3)*3+(AZ2*.35+BA2*.3+BB2*.35)*2+(BC2*100/MAX(BC:BC)*(18/18)/(9+(18/24))</t>
  </si>
  <si>
    <t>((AR2*0.5+AS2*0.5)*3+(AT2*0.35+AU2*0.35+AV2*0.3)*2+(AW2*0.4+AX2*0.3+AY2*0.3)*3+(AZ2*0.35+BA2*0.3+BB2*0.35)*2+(BC2*100/MAX(BC:BC)*(18/18)))/(9+(18/24))</t>
  </si>
  <si>
    <t>98/100</t>
  </si>
  <si>
    <t xml:space="preserve">Forest </t>
  </si>
  <si>
    <t xml:space="preserve">Eastern </t>
  </si>
  <si>
    <t xml:space="preserve">Tohjo </t>
  </si>
  <si>
    <t xml:space="preserve">Seafoam </t>
  </si>
  <si>
    <t xml:space="preserve">Dragon </t>
  </si>
  <si>
    <t xml:space="preserve">Slowpoke </t>
  </si>
  <si>
    <t xml:space="preserve">Islands </t>
  </si>
  <si>
    <t xml:space="preserve">Northwest </t>
  </si>
  <si>
    <t xml:space="preserve">Southwest </t>
  </si>
  <si>
    <t xml:space="preserve">Seaside </t>
  </si>
  <si>
    <t xml:space="preserve">Verity </t>
  </si>
  <si>
    <t xml:space="preserve">Marsh </t>
  </si>
  <si>
    <t xml:space="preserve">Midwest </t>
  </si>
  <si>
    <t xml:space="preserve">Southeast </t>
  </si>
  <si>
    <t xml:space="preserve">West </t>
  </si>
  <si>
    <t xml:space="preserve">Mountain </t>
  </si>
  <si>
    <t xml:space="preserve">Central </t>
  </si>
  <si>
    <t xml:space="preserve">South </t>
  </si>
  <si>
    <t xml:space="preserve">Coastal </t>
  </si>
  <si>
    <t xml:space="preserve">Melemele </t>
  </si>
  <si>
    <t xml:space="preserve">Poni </t>
  </si>
  <si>
    <t xml:space="preserve">Ula'ula </t>
  </si>
  <si>
    <t xml:space="preserve">Akala </t>
  </si>
  <si>
    <t xml:space="preserve">North Wild </t>
  </si>
  <si>
    <t xml:space="preserve">London </t>
  </si>
  <si>
    <t xml:space="preserve">South Wild </t>
  </si>
  <si>
    <t xml:space="preserve">Scotland </t>
  </si>
  <si>
    <t xml:space="preserve">Oblivia </t>
  </si>
  <si>
    <t xml:space="preserve">Almia </t>
  </si>
  <si>
    <t xml:space="preserve">Orre </t>
  </si>
  <si>
    <t xml:space="preserve">North </t>
  </si>
  <si>
    <t>3, 4</t>
  </si>
  <si>
    <t>2, 4</t>
  </si>
  <si>
    <t>2, x</t>
  </si>
  <si>
    <t>2, 1</t>
  </si>
  <si>
    <t>x/2 per, x/2 per, x/4 per</t>
  </si>
  <si>
    <t>4peat</t>
  </si>
  <si>
    <t>3peat</t>
  </si>
  <si>
    <t>bck2bck</t>
  </si>
  <si>
    <t>S7 CC</t>
  </si>
  <si>
    <t>S7 LG</t>
  </si>
  <si>
    <t>S7 Swiss</t>
  </si>
  <si>
    <t>S7 Finals</t>
  </si>
  <si>
    <t>Ever Grande City def. Fallarbor Town</t>
  </si>
  <si>
    <t>Spikemuth def. Ballonlea</t>
  </si>
  <si>
    <t>Vermilion City def. Mount Moon</t>
  </si>
  <si>
    <t>Canalave City def. Pastoria City</t>
  </si>
  <si>
    <t>Pueltown def. Cocona Village</t>
  </si>
  <si>
    <t>Seafolk Village def. Ultra Megalopolis</t>
  </si>
  <si>
    <t>Mount Silver def. Cianwood City</t>
  </si>
  <si>
    <t>Virbank City def. Nimbasa City</t>
  </si>
  <si>
    <t>Snowbelle City def. Lumiose City</t>
  </si>
  <si>
    <t>Finals</t>
  </si>
  <si>
    <t>Playoff Score</t>
  </si>
  <si>
    <t>Primary</t>
  </si>
  <si>
    <t>Random</t>
  </si>
  <si>
    <t>Region</t>
  </si>
  <si>
    <t>Fatigue/5</t>
  </si>
  <si>
    <t>Musts</t>
  </si>
  <si>
    <t>Wants</t>
  </si>
  <si>
    <t>Division</t>
  </si>
  <si>
    <t>New Leagues</t>
  </si>
  <si>
    <t>P14</t>
  </si>
  <si>
    <t>A11R</t>
  </si>
  <si>
    <t>P12</t>
  </si>
  <si>
    <t>P31</t>
  </si>
  <si>
    <t>WCS
S3
Indigo
S3, S4, S5</t>
  </si>
  <si>
    <t>World
Champion
S6
World
Finalist
S7
Lily Valley
S6, S7</t>
  </si>
  <si>
    <t>World
Champion
S5
Delta
S5, S6</t>
  </si>
  <si>
    <t>World
Finalist
S2
Div One
S3
Vertress
S1, S2
S3, S4</t>
  </si>
  <si>
    <t>Div One
S7
Dynamax
S4, S5, S7</t>
  </si>
  <si>
    <t>World
Champion
S7
Swiss
S7
Phoenix
S7</t>
  </si>
  <si>
    <t>Div One
S4
Vertress
S7</t>
  </si>
  <si>
    <t>World
Champion
S2</t>
  </si>
  <si>
    <t>World
Finalist
S3
Lanakila
S3, S4</t>
  </si>
  <si>
    <t>World
Finalist
S1
Delta
S1, S2</t>
  </si>
  <si>
    <t>World
Champion
S1
Indigo
S1</t>
  </si>
  <si>
    <t>Swiss
S6
Lanakila
S6, S7</t>
  </si>
  <si>
    <t>World
Finalist
S6
Vertress
S5, S6</t>
  </si>
  <si>
    <t>World
Finalist
S5
Div One
S6</t>
  </si>
  <si>
    <t>Lily Valley
S2</t>
  </si>
  <si>
    <t>Terastal
S5</t>
  </si>
  <si>
    <t>Dynamax
S3</t>
  </si>
  <si>
    <t>Delta
S3, S7</t>
  </si>
  <si>
    <t>Silver
S5, S7</t>
  </si>
  <si>
    <t>World
Finalist
S4</t>
  </si>
  <si>
    <t>Silver
S6</t>
  </si>
  <si>
    <t>Kalosite
S1</t>
  </si>
  <si>
    <t>Dynamax
S6</t>
  </si>
  <si>
    <t>Terastal
S6, S7</t>
  </si>
  <si>
    <t>Lily Valley
S1</t>
  </si>
  <si>
    <t>Indigo
S6</t>
  </si>
  <si>
    <t>Lanakila
S2</t>
  </si>
  <si>
    <t>Indigo
S2</t>
  </si>
  <si>
    <t>Kalosite
S7</t>
  </si>
  <si>
    <t>Phoenix
S6</t>
  </si>
  <si>
    <t>Kalosite
S5</t>
  </si>
  <si>
    <t>Delta
S4</t>
  </si>
  <si>
    <t>Phoenix
S4</t>
  </si>
  <si>
    <t>Phoenix
S5</t>
  </si>
  <si>
    <t>Lanakila
S5</t>
  </si>
  <si>
    <t>Indigo
S7</t>
  </si>
  <si>
    <t>World
Champion
S4
Swiss
S4
Kalosite
S3, S4, S6</t>
  </si>
  <si>
    <t>World
Champion
S3
WCS
S5
Div One
S5
Lily Valley
S3, S4, S5</t>
  </si>
  <si>
    <t>*Copy ABC from Rankings</t>
  </si>
  <si>
    <t>*Prepare Pairings</t>
  </si>
  <si>
    <t>Away</t>
  </si>
  <si>
    <t>Home</t>
  </si>
  <si>
    <t>(Adv)</t>
  </si>
  <si>
    <t>Division One
S4
Vertress
S7</t>
  </si>
  <si>
    <t/>
  </si>
  <si>
    <t>World
Finalist
S5
Division One
S6</t>
  </si>
  <si>
    <t>World
Champion
S3
WCS
S5
Division One
S5
Lily Valley
S3, S4, S5</t>
  </si>
  <si>
    <t>Accolades</t>
  </si>
  <si>
    <t>LDV</t>
  </si>
  <si>
    <t>REGIONAL MATCHDAY ONE</t>
  </si>
  <si>
    <t>REGIONAL MATCHDAY TWO</t>
  </si>
  <si>
    <t>REGIONAL MATCHDAY THREE</t>
  </si>
  <si>
    <t>REGIONAL MATCHDAY FOUR</t>
  </si>
  <si>
    <t>LEAGUE MATCHDAY ONE</t>
  </si>
  <si>
    <t>LEAGUE MATCHDAY TWO</t>
  </si>
  <si>
    <t>REGIONAL MATCHDAY FIVE</t>
  </si>
  <si>
    <t>LEAGUE MATCHDAY THREE</t>
  </si>
  <si>
    <t>GRAND SWISS ROUND FIVE</t>
  </si>
  <si>
    <t>GRAND SWISS ROUND SIX</t>
  </si>
  <si>
    <t>REGIONAL MATCHDAY SIX</t>
  </si>
  <si>
    <t>LEAGUE MATCHDAY FOUR</t>
  </si>
  <si>
    <t>LEAGUE MATCHDAY FIVE</t>
  </si>
  <si>
    <t>REGIONAL MATCHDAY SEVEN</t>
  </si>
  <si>
    <t>GRAND SWISS ROUND SEVEN</t>
  </si>
  <si>
    <t>GRAND SWISS ROUND EIGHT</t>
  </si>
  <si>
    <t>LEAGUE MATCHDAY SIX</t>
  </si>
  <si>
    <t>GRAND SWISS ROUND NINE</t>
  </si>
  <si>
    <t>GRAND SWISS ROUND TEN</t>
  </si>
  <si>
    <t>REGIONAL MATCHDAY EIGHT</t>
  </si>
  <si>
    <t>LEAGUE MATCHDAY SEVEN</t>
  </si>
  <si>
    <t>LEAGUE MATCHDAY EIGHT</t>
  </si>
  <si>
    <t>REGIONAL MATCHDAY NINE</t>
  </si>
  <si>
    <t>GRAND SWISS ROUND ELEVEN</t>
  </si>
  <si>
    <t>GRAND SWISS ROUND TWELVE</t>
  </si>
  <si>
    <t>LEAGUE MATCHDAY NINE</t>
  </si>
  <si>
    <t>GRAND SWISS ROUND THIRTEEN</t>
  </si>
  <si>
    <t>GRAND SWISS ROUND FOURTEEN</t>
  </si>
  <si>
    <t>REGIONAL MATCHDAY TEN</t>
  </si>
  <si>
    <t>LEAGUE MATCHDAY TEN</t>
  </si>
  <si>
    <t>LEAGUE MATCHDAY ELEVEN</t>
  </si>
  <si>
    <t>REGIONAL MATCHDAY ELEVEN</t>
  </si>
  <si>
    <t>GRAND SWISS PLAY-IN ROUND</t>
  </si>
  <si>
    <t>First Leg</t>
  </si>
  <si>
    <t>Second Leg</t>
  </si>
  <si>
    <t>LEAGUE MATCHDAY TWELVE</t>
  </si>
  <si>
    <t>GRAND SWISS ROUND OF SIXTEEN</t>
  </si>
  <si>
    <t>REGIONAL MATCHDAY TWELVE</t>
  </si>
  <si>
    <t>LEAGUE MATCHDAY THIRTEEN</t>
  </si>
  <si>
    <t>LEAGUE MATCHDAY FOURTEEN</t>
  </si>
  <si>
    <t>REGIONAL MATCHDAY THIRTEEN</t>
  </si>
  <si>
    <t>GRAND SWISS QUARTERFINAL</t>
  </si>
  <si>
    <t>LEAGUE MATCHDAY FIFTEEN</t>
  </si>
  <si>
    <t>GRAND SWISS SEMIFINAL</t>
  </si>
  <si>
    <t>REGIONAL MATCHDAY FOURTEEN</t>
  </si>
  <si>
    <t>GRAND SWISS FINAL - First Leg</t>
  </si>
  <si>
    <t>GRAND SWISS FINAL - Second Leg</t>
  </si>
  <si>
    <t>REGIONAL MATCHDAY FIFTEEN</t>
  </si>
  <si>
    <t>REGIONAL PLAYOFFS</t>
  </si>
  <si>
    <t>Quarterfinal - First Leg</t>
  </si>
  <si>
    <t>Quarterfinal - Second Leg</t>
  </si>
  <si>
    <t>Semifinal - First Leg</t>
  </si>
  <si>
    <t>Semifinal - Second Leg</t>
  </si>
  <si>
    <t>Championship - First Leg</t>
  </si>
  <si>
    <t>Championship - Second Leg</t>
  </si>
  <si>
    <t>CHAMPIONSHIP PLAY-IN</t>
  </si>
  <si>
    <t>CHAMPIONSHIP SWISS</t>
  </si>
  <si>
    <t>CHAMPIONSHIP FINALS</t>
  </si>
  <si>
    <t>Quarterfinal - Game One</t>
  </si>
  <si>
    <t>Quarterfinal - Game Two</t>
  </si>
  <si>
    <t>Quarterfinal - Game Three</t>
  </si>
  <si>
    <t>Semifinal - Game One</t>
  </si>
  <si>
    <t>Semifinal - Game Two</t>
  </si>
  <si>
    <t>Semifinal - Game Three</t>
  </si>
  <si>
    <t>WORLD CHAMPIONSHIP - GAME ONE</t>
  </si>
  <si>
    <t>WORLD CHAMPIONSHIP - GAME TWO</t>
  </si>
  <si>
    <t>WORLD CHAMPIONSHIP - GAME THREE</t>
  </si>
  <si>
    <t>PRIM</t>
  </si>
  <si>
    <t>L2 8.9</t>
  </si>
  <si>
    <t>R5 9.0</t>
  </si>
  <si>
    <t>Check Standings</t>
  </si>
  <si>
    <t>S4 9.2</t>
  </si>
  <si>
    <t>Start 9.0</t>
  </si>
  <si>
    <t>L3 9.3</t>
  </si>
  <si>
    <t>S6 9.4</t>
  </si>
  <si>
    <t>L4 9.6</t>
  </si>
  <si>
    <t>S8 9.7</t>
  </si>
  <si>
    <t>S8/Cut</t>
  </si>
  <si>
    <t>Season 8</t>
  </si>
  <si>
    <t>Sw1</t>
  </si>
  <si>
    <t>Sw2</t>
  </si>
  <si>
    <t>Sw3</t>
  </si>
  <si>
    <t>Sw4</t>
  </si>
  <si>
    <t>Sw5</t>
  </si>
  <si>
    <t>Sw6</t>
  </si>
  <si>
    <t>Sw7</t>
  </si>
  <si>
    <t>Sw8</t>
  </si>
  <si>
    <t>T24</t>
  </si>
  <si>
    <t>S10 9.8</t>
  </si>
  <si>
    <t>No loss</t>
  </si>
  <si>
    <t>1 loss</t>
  </si>
  <si>
    <t>2 loss</t>
  </si>
  <si>
    <t>add 40</t>
  </si>
  <si>
    <t>out</t>
  </si>
  <si>
    <t>Terastral</t>
  </si>
  <si>
    <t>Cup Sw1</t>
  </si>
  <si>
    <t>Cup Sw2</t>
  </si>
  <si>
    <t>Cup Sw3</t>
  </si>
  <si>
    <t>Cup Sw4</t>
  </si>
  <si>
    <t>Cup Sw5</t>
  </si>
  <si>
    <t>Cup Sw6</t>
  </si>
  <si>
    <t>Cup Sw7</t>
  </si>
  <si>
    <t>Cup Sw8</t>
  </si>
  <si>
    <t>Cup SF</t>
  </si>
  <si>
    <t>Cup R16</t>
  </si>
  <si>
    <t>Cup QF</t>
  </si>
  <si>
    <t>Cup Final</t>
  </si>
  <si>
    <t>64&gt;32</t>
  </si>
  <si>
    <t>32&gt;16</t>
  </si>
  <si>
    <t>16&gt;8</t>
  </si>
  <si>
    <t>8&gt;4</t>
  </si>
  <si>
    <t>40&gt;20</t>
  </si>
  <si>
    <t>32+48=80&gt;40</t>
  </si>
  <si>
    <t>20+44=64&gt;32</t>
  </si>
  <si>
    <t>24+40=64</t>
  </si>
  <si>
    <t>48&gt;24</t>
  </si>
  <si>
    <t>48+48=96&gt;48</t>
  </si>
  <si>
    <t>72&gt;48</t>
  </si>
  <si>
    <t>x+y/2=120</t>
  </si>
  <si>
    <t>adding</t>
  </si>
  <si>
    <t>24+72=96&gt;48</t>
  </si>
  <si>
    <t>160&gt;136</t>
  </si>
  <si>
    <t>136&gt;88</t>
  </si>
  <si>
    <t>88&gt;64</t>
  </si>
  <si>
    <t>4&gt;2</t>
  </si>
  <si>
    <t>2&gt;1</t>
  </si>
  <si>
    <t>160=112</t>
  </si>
  <si>
    <t>136=41</t>
  </si>
  <si>
    <t>88=41</t>
  </si>
  <si>
    <t>64=1</t>
  </si>
  <si>
    <t>128&gt;64</t>
  </si>
  <si>
    <t>160&gt;128</t>
  </si>
  <si>
    <t>Cup SF A</t>
  </si>
  <si>
    <t>Cup SF B</t>
  </si>
  <si>
    <t>up 47</t>
  </si>
  <si>
    <t>Highest non-qualifying Finalist, 3 cups</t>
  </si>
  <si>
    <t>Two highest non-qualifying semifinalist, WCS</t>
  </si>
  <si>
    <t>L7 9.9</t>
  </si>
  <si>
    <t>R9 10.0</t>
  </si>
  <si>
    <t>128&gt;96</t>
  </si>
  <si>
    <t>96&gt;64</t>
  </si>
  <si>
    <t>byes to top</t>
  </si>
  <si>
    <t>176&gt;128</t>
  </si>
  <si>
    <t>L10 9.9</t>
  </si>
  <si>
    <t>L14 10.0</t>
  </si>
  <si>
    <t>SQF 10.1</t>
  </si>
  <si>
    <t>3D</t>
  </si>
  <si>
    <t>5C</t>
  </si>
  <si>
    <t>SF 10.2</t>
  </si>
  <si>
    <t xml:space="preserve"> Cerulean Cape</t>
  </si>
  <si>
    <t xml:space="preserve"> Mount Moon</t>
  </si>
  <si>
    <t xml:space="preserve"> Victory Road</t>
  </si>
  <si>
    <t xml:space="preserve"> Vermilion City</t>
  </si>
  <si>
    <t xml:space="preserve">Metro </t>
  </si>
  <si>
    <t xml:space="preserve"> Cycling Road</t>
  </si>
  <si>
    <t xml:space="preserve"> Viridian City</t>
  </si>
  <si>
    <t xml:space="preserve"> Cherrygrove City</t>
  </si>
  <si>
    <t xml:space="preserve"> Mount Silver</t>
  </si>
  <si>
    <t xml:space="preserve"> National Park</t>
  </si>
  <si>
    <t xml:space="preserve"> Cianwood City</t>
  </si>
  <si>
    <t xml:space="preserve"> Lake of Rage</t>
  </si>
  <si>
    <t xml:space="preserve"> Ilex Forest</t>
  </si>
  <si>
    <t xml:space="preserve"> Fortree City</t>
  </si>
  <si>
    <t xml:space="preserve"> Sootopolis City</t>
  </si>
  <si>
    <t xml:space="preserve"> Fallarbor Town</t>
  </si>
  <si>
    <t xml:space="preserve"> Lilycove City</t>
  </si>
  <si>
    <t xml:space="preserve"> Verdanturf Town</t>
  </si>
  <si>
    <t xml:space="preserve"> Petalburg City</t>
  </si>
  <si>
    <t xml:space="preserve">Coronet </t>
  </si>
  <si>
    <t xml:space="preserve"> Snowpoint City</t>
  </si>
  <si>
    <t xml:space="preserve"> Canalave City</t>
  </si>
  <si>
    <t xml:space="preserve"> Celestic Town</t>
  </si>
  <si>
    <t xml:space="preserve"> Sandgem Town</t>
  </si>
  <si>
    <t xml:space="preserve"> Eterna City</t>
  </si>
  <si>
    <t xml:space="preserve"> Jubilife City</t>
  </si>
  <si>
    <t xml:space="preserve"> Nimbasa City</t>
  </si>
  <si>
    <t xml:space="preserve"> Virbank City</t>
  </si>
  <si>
    <t xml:space="preserve"> Castelia City</t>
  </si>
  <si>
    <t xml:space="preserve"> Striaton City</t>
  </si>
  <si>
    <t xml:space="preserve"> Anville Town</t>
  </si>
  <si>
    <t xml:space="preserve"> Accumula Town</t>
  </si>
  <si>
    <t xml:space="preserve"> Cyllage City</t>
  </si>
  <si>
    <t xml:space="preserve"> Anistar City</t>
  </si>
  <si>
    <t xml:space="preserve"> Santalune City</t>
  </si>
  <si>
    <t xml:space="preserve"> Camphrier Town</t>
  </si>
  <si>
    <t xml:space="preserve"> Shalour City</t>
  </si>
  <si>
    <t xml:space="preserve"> Lumiose City</t>
  </si>
  <si>
    <t xml:space="preserve"> Konikoni City</t>
  </si>
  <si>
    <t xml:space="preserve"> Po Town</t>
  </si>
  <si>
    <t xml:space="preserve"> Ultra Megalopolis</t>
  </si>
  <si>
    <t xml:space="preserve"> Exeggutor Island</t>
  </si>
  <si>
    <t xml:space="preserve"> Malie City</t>
  </si>
  <si>
    <t xml:space="preserve"> Aether Paradise</t>
  </si>
  <si>
    <t xml:space="preserve"> Spikemuth</t>
  </si>
  <si>
    <t xml:space="preserve"> Postwick</t>
  </si>
  <si>
    <t xml:space="preserve"> Hammerlocke</t>
  </si>
  <si>
    <t xml:space="preserve"> Motostoke</t>
  </si>
  <si>
    <t xml:space="preserve"> Wyndon North</t>
  </si>
  <si>
    <t xml:space="preserve"> Wyndon South</t>
  </si>
  <si>
    <t xml:space="preserve"> Agate Village</t>
  </si>
  <si>
    <t xml:space="preserve"> Pyrite Town</t>
  </si>
  <si>
    <t xml:space="preserve"> Pueltown</t>
  </si>
  <si>
    <t xml:space="preserve"> Cocona Village</t>
  </si>
  <si>
    <t xml:space="preserve">Fiore </t>
  </si>
  <si>
    <t xml:space="preserve"> Ringtown</t>
  </si>
  <si>
    <t xml:space="preserve"> Wintown</t>
  </si>
  <si>
    <t xml:space="preserve"> Porto Marinada</t>
  </si>
  <si>
    <t xml:space="preserve"> Mesagoza</t>
  </si>
  <si>
    <t xml:space="preserve"> Tagtree Thicket</t>
  </si>
  <si>
    <t xml:space="preserve"> Los Platos</t>
  </si>
  <si>
    <t xml:space="preserve"> Casseroya Lake</t>
  </si>
  <si>
    <t xml:space="preserve">East </t>
  </si>
  <si>
    <t xml:space="preserve"> Mossui Town</t>
  </si>
  <si>
    <t>Season 7 Finals</t>
  </si>
  <si>
    <t>4, 2</t>
  </si>
  <si>
    <t>x, 3</t>
  </si>
  <si>
    <t>x, 6</t>
  </si>
  <si>
    <t>Cerulean Cape coming off 15-0 season</t>
  </si>
  <si>
    <t>Cherrygrove coming off 15-0 season</t>
  </si>
  <si>
    <t>Canalave seeded second, looking dominant</t>
  </si>
  <si>
    <t>New champion looks likely in Delta</t>
  </si>
  <si>
    <t>Lumiose limps into field, Camphrier looking</t>
  </si>
  <si>
    <t>Konikoni, Po looking for first title</t>
  </si>
  <si>
    <t>Spikemuth seeks back to back, fourth title</t>
  </si>
  <si>
    <t>Porto looking for threepeat</t>
  </si>
  <si>
    <t>Pueltown looking to repeat, Agate 15-0</t>
  </si>
  <si>
    <t>S8 Rnk</t>
  </si>
  <si>
    <t>OUT</t>
  </si>
  <si>
    <t>Castelia seeks the mountaintop, fifth title</t>
  </si>
  <si>
    <t>PF 10.3</t>
  </si>
  <si>
    <t>WIN</t>
  </si>
  <si>
    <t>FIN</t>
  </si>
  <si>
    <t>World
Champion
S6
World
Finalist
S7
Swiss
S8
Lily Valley
S6, S7,
S8</t>
  </si>
  <si>
    <t>Division One
S7
Dynamax
S4, S5,
S7, S8</t>
  </si>
  <si>
    <t>Silver
S8</t>
  </si>
  <si>
    <t>World
Finalist
S2
Division One
S3
Vertress
S1, S2
S3, S4
S8</t>
  </si>
  <si>
    <t>Lanakila
S8</t>
  </si>
  <si>
    <t>Delta
S8</t>
  </si>
  <si>
    <t>Terastal
S8</t>
  </si>
  <si>
    <t>Indigo
S8</t>
  </si>
  <si>
    <t>Mount Moon def. Cerulean Cape</t>
  </si>
  <si>
    <t>National Park def. Cherrygrove City</t>
  </si>
  <si>
    <t>Lilycove City def. Sootopolis City</t>
  </si>
  <si>
    <t>Canalave City def. Snowpoint City</t>
  </si>
  <si>
    <t>Castelia City def. Nimbasa City</t>
  </si>
  <si>
    <t>Camphrier Town def. Santalune City</t>
  </si>
  <si>
    <t>Konikoni City def. Ultra Megalopolis</t>
  </si>
  <si>
    <t>Spikemuth def. Motostoke</t>
  </si>
  <si>
    <t>Agate Village def. Pyrite Town</t>
  </si>
  <si>
    <t>Mesagoza def. Porto Marinada</t>
  </si>
  <si>
    <t>Round One</t>
  </si>
  <si>
    <t>Round Two</t>
  </si>
  <si>
    <t>Round Three</t>
  </si>
  <si>
    <t>Round Four</t>
  </si>
  <si>
    <t>Round Five</t>
  </si>
  <si>
    <t>Round Six</t>
  </si>
  <si>
    <t>Round Seven</t>
  </si>
  <si>
    <t>Round Eight</t>
  </si>
  <si>
    <t>Play-in - First Leg</t>
  </si>
  <si>
    <t>Play-in - Second Leg</t>
  </si>
  <si>
    <t>Round of Sixteen - Game One</t>
  </si>
  <si>
    <t>Round of Sixteen - Game Two</t>
  </si>
  <si>
    <t>Round of Sixteen - Game Three</t>
  </si>
  <si>
    <t>SW6</t>
  </si>
  <si>
    <t>SW7</t>
  </si>
  <si>
    <t>SW8</t>
  </si>
  <si>
    <t>Draw</t>
  </si>
  <si>
    <t>Total</t>
  </si>
  <si>
    <t>B8</t>
  </si>
  <si>
    <t>C8</t>
  </si>
  <si>
    <t>B7</t>
  </si>
  <si>
    <t>C7</t>
  </si>
  <si>
    <t>B6</t>
  </si>
  <si>
    <t>C6</t>
  </si>
  <si>
    <t>B5</t>
  </si>
  <si>
    <t>C5</t>
  </si>
  <si>
    <t>B4</t>
  </si>
  <si>
    <t>B1</t>
  </si>
  <si>
    <t>C4</t>
  </si>
  <si>
    <t>B3</t>
  </si>
  <si>
    <t>B2</t>
  </si>
  <si>
    <t>C3</t>
  </si>
  <si>
    <t>C2</t>
  </si>
  <si>
    <t>C1</t>
  </si>
  <si>
    <t>Round</t>
  </si>
  <si>
    <t>Name</t>
  </si>
  <si>
    <t>Points</t>
  </si>
  <si>
    <t>Round of 24</t>
  </si>
  <si>
    <t>A at B</t>
  </si>
  <si>
    <t>C at D</t>
  </si>
  <si>
    <t>D at A</t>
  </si>
  <si>
    <t>B at C</t>
  </si>
  <si>
    <t>Up at Dn</t>
  </si>
  <si>
    <t>A at C</t>
  </si>
  <si>
    <t>B at D</t>
  </si>
  <si>
    <t>B at A</t>
  </si>
  <si>
    <t>D at C</t>
  </si>
  <si>
    <t>A at D</t>
  </si>
  <si>
    <t>Dn at Up</t>
  </si>
  <si>
    <t>C at A</t>
  </si>
  <si>
    <t>D at B</t>
  </si>
  <si>
    <t>Celestic Town wins 68-56</t>
  </si>
  <si>
    <t>Cyllage City wins 124-72</t>
  </si>
  <si>
    <t>Cianwood City wins 107-59</t>
  </si>
  <si>
    <t>Wintown wins 127-37</t>
  </si>
  <si>
    <t>Accumula Town wins 75-56</t>
  </si>
  <si>
    <t>Pyrite Town wins 73-70</t>
  </si>
  <si>
    <t>Lilycove City wins 82-67</t>
  </si>
  <si>
    <t>Fortree City wins 73-70</t>
  </si>
  <si>
    <t>FP</t>
  </si>
  <si>
    <t>In Field</t>
  </si>
  <si>
    <t>Pot D</t>
  </si>
  <si>
    <t>Pot C</t>
  </si>
  <si>
    <t>Pot B</t>
  </si>
  <si>
    <t>Pot A</t>
  </si>
  <si>
    <t>FS6</t>
  </si>
  <si>
    <t>FS7</t>
  </si>
  <si>
    <t>FS8</t>
  </si>
  <si>
    <t>2-2-4-8-16</t>
  </si>
  <si>
    <t>F24</t>
  </si>
  <si>
    <t>World
Champion
S8
Phoenix
S6, S8</t>
  </si>
  <si>
    <t>World
Finalist
S8
Kalosite
S8</t>
  </si>
  <si>
    <t>*CHAMPIONS*</t>
  </si>
  <si>
    <t>S8 CC</t>
  </si>
  <si>
    <t>S8 LG</t>
  </si>
  <si>
    <t>S8 Swiss</t>
  </si>
  <si>
    <t>S8 Finals</t>
  </si>
  <si>
    <t>S9 Schedule</t>
  </si>
  <si>
    <t>Pod - 4 at 1, 3 at 2</t>
  </si>
  <si>
    <t>Pod -  2 at 1, 4 at 3</t>
  </si>
  <si>
    <t>48/64</t>
  </si>
  <si>
    <t>After 4&gt;2</t>
  </si>
  <si>
    <t>If four different teams</t>
  </si>
  <si>
    <t>If three different teams</t>
  </si>
  <si>
    <t>3&gt;2</t>
  </si>
  <si>
    <t>If two different teams</t>
  </si>
  <si>
    <t>Leg 1</t>
  </si>
  <si>
    <t>Leg 2</t>
  </si>
  <si>
    <t>SF/F</t>
  </si>
  <si>
    <t>Draw position</t>
  </si>
  <si>
    <t>Process position</t>
  </si>
  <si>
    <t>Process</t>
  </si>
  <si>
    <t>DRAW - THIRD ROUND</t>
  </si>
  <si>
    <t>PROCESS - THIRD ROUND</t>
  </si>
  <si>
    <t>DRAW - FOURTH ROUND</t>
  </si>
  <si>
    <t>PROCESS - FOURTH ROUND</t>
  </si>
  <si>
    <t>DRAW - FIFTH ROUND</t>
  </si>
  <si>
    <t>PROCESS - FIFTH ROUND</t>
  </si>
  <si>
    <t>SEMIFINALS</t>
  </si>
  <si>
    <t>FINALS</t>
  </si>
  <si>
    <t>DRAW - FIRST ROUND</t>
  </si>
  <si>
    <t>PROCESS - FIRST ROUND</t>
  </si>
  <si>
    <t>DRAW - SECOND ROUND</t>
  </si>
  <si>
    <t>PROCESS - SECOND ROUND</t>
  </si>
  <si>
    <t>Battle Zone</t>
  </si>
  <si>
    <t>Valor</t>
  </si>
  <si>
    <t>Cabo Poco</t>
  </si>
  <si>
    <t>FIRST ROUND</t>
  </si>
  <si>
    <t>SECOND ROUND</t>
  </si>
  <si>
    <t>THIRD ROUND</t>
  </si>
  <si>
    <t>FOURTH ROUND</t>
  </si>
  <si>
    <t>FIFTH ROUND</t>
  </si>
  <si>
    <t>SIXTH ROUND</t>
  </si>
  <si>
    <t>TBD</t>
  </si>
  <si>
    <t>1*32</t>
  </si>
  <si>
    <t>16*17</t>
  </si>
  <si>
    <t>9*24</t>
  </si>
  <si>
    <t>8*25</t>
  </si>
  <si>
    <t>4*29</t>
  </si>
  <si>
    <t>5*28</t>
  </si>
  <si>
    <t>12*21</t>
  </si>
  <si>
    <t>13*20</t>
  </si>
  <si>
    <t>3*30</t>
  </si>
  <si>
    <t>6*27</t>
  </si>
  <si>
    <t>2*31</t>
  </si>
  <si>
    <t>7*26</t>
  </si>
  <si>
    <t>15*18</t>
  </si>
  <si>
    <t>10*23</t>
  </si>
  <si>
    <t>11*22</t>
  </si>
  <si>
    <t>14*19</t>
  </si>
  <si>
    <t>R Cups</t>
  </si>
  <si>
    <t>PA Cup</t>
  </si>
  <si>
    <t>QF A</t>
  </si>
  <si>
    <t>QF B</t>
  </si>
  <si>
    <t>SF A</t>
  </si>
  <si>
    <t>SF B</t>
  </si>
  <si>
    <t>D First</t>
  </si>
  <si>
    <t>P First</t>
  </si>
  <si>
    <t>D Second</t>
  </si>
  <si>
    <t>P Second</t>
  </si>
  <si>
    <t>D Third</t>
  </si>
  <si>
    <t>P Third</t>
  </si>
  <si>
    <t>D QF</t>
  </si>
  <si>
    <t>P QF</t>
  </si>
  <si>
    <t>D SF</t>
  </si>
  <si>
    <t>P SF</t>
  </si>
  <si>
    <t>Indigo - Silver - Delta - Lily Valley</t>
  </si>
  <si>
    <t>Vertress - Lanakila - Phoenix</t>
  </si>
  <si>
    <t>Kalosite - Dynamax - Terastal</t>
  </si>
  <si>
    <t>bye</t>
  </si>
  <si>
    <t>Coastal - Cyllage City</t>
  </si>
  <si>
    <t>Mountain - Anistar City</t>
  </si>
  <si>
    <t>South - Santalune City</t>
  </si>
  <si>
    <t>Central - Camphrier Town</t>
  </si>
  <si>
    <t>Coastal - Shalour City</t>
  </si>
  <si>
    <t>Central - Lumiose City</t>
  </si>
  <si>
    <t>South - Kiloude City</t>
  </si>
  <si>
    <t>Mountain - Couriway Town</t>
  </si>
  <si>
    <t>Mountain - Snowbelle City</t>
  </si>
  <si>
    <t>Mountain - Dendemille Town</t>
  </si>
  <si>
    <t>South - Vaniville Town</t>
  </si>
  <si>
    <t>South - Aquacorde Town</t>
  </si>
  <si>
    <t>Central - Laverre City</t>
  </si>
  <si>
    <t>Central - Coumarine City</t>
  </si>
  <si>
    <t>Coastal - Geosenge Town</t>
  </si>
  <si>
    <t>Coastal - Ambrette Town</t>
  </si>
  <si>
    <t>North Wild - Spikemuth</t>
  </si>
  <si>
    <t>Scotland - Postwick</t>
  </si>
  <si>
    <t>North Wild - Hammerlocke</t>
  </si>
  <si>
    <t>South Wild - Motostoke</t>
  </si>
  <si>
    <t>London - Wyndon North</t>
  </si>
  <si>
    <t>London - Wyndon South</t>
  </si>
  <si>
    <t>South Wild - Hulbury</t>
  </si>
  <si>
    <t>South Wild - Isle of Armor</t>
  </si>
  <si>
    <t>Scotland - Wild Area</t>
  </si>
  <si>
    <t>Scotland - Crown Tundra</t>
  </si>
  <si>
    <t>London - Ballonlea</t>
  </si>
  <si>
    <t>North Wild - City of Circhester</t>
  </si>
  <si>
    <t>Scotland - Wedgehurst</t>
  </si>
  <si>
    <t>London - Stow-on-Side</t>
  </si>
  <si>
    <t>South Wild - Turffield</t>
  </si>
  <si>
    <t>North Wild - Circhester Bay</t>
  </si>
  <si>
    <t>West - Porto Marinada</t>
  </si>
  <si>
    <t>East - Mesagoza</t>
  </si>
  <si>
    <t>West - Tagtree Thicket</t>
  </si>
  <si>
    <t>South - Los Platos</t>
  </si>
  <si>
    <t>North - Casseroya Lake</t>
  </si>
  <si>
    <t>North - Blueberry Terarium</t>
  </si>
  <si>
    <t>North - Glaseado Mountain</t>
  </si>
  <si>
    <t>East - Levincia</t>
  </si>
  <si>
    <t>South - Cabo Poco</t>
  </si>
  <si>
    <t>East - Zapapico</t>
  </si>
  <si>
    <t>North - Montenevera</t>
  </si>
  <si>
    <t>West - Cascarrafa</t>
  </si>
  <si>
    <t>South - Alfornada</t>
  </si>
  <si>
    <t>South - Cortondo</t>
  </si>
  <si>
    <t>East - Artazon</t>
  </si>
  <si>
    <t>West - Medali</t>
  </si>
  <si>
    <t>PFS8</t>
  </si>
  <si>
    <t>PAS8</t>
  </si>
  <si>
    <t>DSCRS8</t>
  </si>
  <si>
    <t>FatigueS8</t>
  </si>
  <si>
    <t>S8 End</t>
  </si>
  <si>
    <t>1+</t>
  </si>
  <si>
    <t>Cup Access List</t>
  </si>
  <si>
    <t>Highest remaining non-qualifying semifinalist, 3 cups</t>
  </si>
  <si>
    <t>Two highest remaining non-qualifying quarterfinalist, WCS</t>
  </si>
  <si>
    <t>Cup Qualifiers</t>
  </si>
  <si>
    <t>PA1</t>
  </si>
  <si>
    <t>PA2</t>
  </si>
  <si>
    <t>P1</t>
  </si>
  <si>
    <t>PA3</t>
  </si>
  <si>
    <t>PA4</t>
  </si>
  <si>
    <t>Season Eight Championships</t>
  </si>
  <si>
    <t>SC1</t>
  </si>
  <si>
    <t>SC2</t>
  </si>
  <si>
    <t>SC3</t>
  </si>
  <si>
    <t>SCS</t>
  </si>
  <si>
    <t>SCF</t>
  </si>
  <si>
    <t>PA Cup - First Round</t>
  </si>
  <si>
    <t>PA Cup - Second Round</t>
  </si>
  <si>
    <t>PA Cup - Third Round</t>
  </si>
  <si>
    <t>PA Cup - Fourth Round</t>
  </si>
  <si>
    <t>PA Cup - Fifth Round</t>
  </si>
  <si>
    <t>PA Cup - Sixth Round</t>
  </si>
  <si>
    <t>PA Cup - Quarterfinal</t>
  </si>
  <si>
    <t>PA Cup - Semifinal</t>
  </si>
  <si>
    <t>PA Cup - Championship</t>
  </si>
  <si>
    <t>Ribbon - Dream - Star - First Round</t>
  </si>
  <si>
    <t>Ribbon - Dream - Star - Second Round</t>
  </si>
  <si>
    <t>Ribbon - Dream - Star - Third Round</t>
  </si>
  <si>
    <t>SC4</t>
  </si>
  <si>
    <t>Ribbon - Dream - Star - Fourth Round</t>
  </si>
  <si>
    <t>SC5</t>
  </si>
  <si>
    <t>Ribbon - Dream - Star - Fifth Round</t>
  </si>
  <si>
    <t>Ribbon - Dream - Star - Semifinal</t>
  </si>
  <si>
    <t>Ribbon - Dream - Star - Championship</t>
  </si>
  <si>
    <t>Championship Play-In Round</t>
  </si>
  <si>
    <t>Championship Swiss Round One</t>
  </si>
  <si>
    <t>Championship Swiss Round Two</t>
  </si>
  <si>
    <t>Championship Swiss Round Three</t>
  </si>
  <si>
    <t>Championship Swiss Round Four</t>
  </si>
  <si>
    <t>Championship Swiss Round Five</t>
  </si>
  <si>
    <t>Championship Swiss Round Six</t>
  </si>
  <si>
    <t>Championship Swiss Round Seven</t>
  </si>
  <si>
    <t>Championship Swiss Round Eight</t>
  </si>
  <si>
    <t>Championship Round of 24</t>
  </si>
  <si>
    <t>Championship Round of Sixteen</t>
  </si>
  <si>
    <t>Championship Quarterfinal</t>
  </si>
  <si>
    <t>Championship Semifinal</t>
  </si>
  <si>
    <t>Season Nine World Championship</t>
  </si>
  <si>
    <t>Season One</t>
  </si>
  <si>
    <t>Season Two</t>
  </si>
  <si>
    <t>Season Three</t>
  </si>
  <si>
    <t>Season Four</t>
  </si>
  <si>
    <t>Season Five</t>
  </si>
  <si>
    <t>Season Six</t>
  </si>
  <si>
    <t>Season Seven</t>
  </si>
  <si>
    <t>Season Eight</t>
  </si>
  <si>
    <t>World Finalist</t>
  </si>
  <si>
    <t>MRL Second</t>
  </si>
  <si>
    <t>UTL Champion B</t>
  </si>
  <si>
    <t>UTL Champion A</t>
  </si>
  <si>
    <t>Season Nine</t>
  </si>
  <si>
    <t>PA Cup Champion</t>
  </si>
  <si>
    <t>PA Cup Runner-up</t>
  </si>
  <si>
    <t>Ribbon Cup Winner</t>
  </si>
  <si>
    <t>Dream Cup Winner</t>
  </si>
  <si>
    <t>Star Cup Winner</t>
  </si>
  <si>
    <t>M9</t>
  </si>
  <si>
    <t>M6</t>
  </si>
  <si>
    <t>M10</t>
  </si>
  <si>
    <t>M7</t>
  </si>
  <si>
    <t>M11</t>
  </si>
  <si>
    <t>M12</t>
  </si>
  <si>
    <t>M5</t>
  </si>
  <si>
    <t>Q9</t>
  </si>
  <si>
    <t>Q6</t>
  </si>
  <si>
    <t>Q10</t>
  </si>
  <si>
    <t>Q7</t>
  </si>
  <si>
    <t>Q11</t>
  </si>
  <si>
    <t>Q4</t>
  </si>
  <si>
    <t>Q12</t>
  </si>
  <si>
    <t>Q5</t>
  </si>
  <si>
    <t>V9</t>
  </si>
  <si>
    <t>V6</t>
  </si>
  <si>
    <t>V10</t>
  </si>
  <si>
    <t>V7</t>
  </si>
  <si>
    <t>V11</t>
  </si>
  <si>
    <t>V4</t>
  </si>
  <si>
    <t>V12</t>
  </si>
  <si>
    <t>V5</t>
  </si>
  <si>
    <t>Z9</t>
  </si>
  <si>
    <t>Z6</t>
  </si>
  <si>
    <t>Z10</t>
  </si>
  <si>
    <t>Z7</t>
  </si>
  <si>
    <t>Z11</t>
  </si>
  <si>
    <t>Z4</t>
  </si>
  <si>
    <t>Z12</t>
  </si>
  <si>
    <t>Z5</t>
  </si>
  <si>
    <t>AE9</t>
  </si>
  <si>
    <t>AE6</t>
  </si>
  <si>
    <t>AE10</t>
  </si>
  <si>
    <t>AE7</t>
  </si>
  <si>
    <t>AE11</t>
  </si>
  <si>
    <t>AE4</t>
  </si>
  <si>
    <t>AE12</t>
  </si>
  <si>
    <t>AE5</t>
  </si>
  <si>
    <t>AI9</t>
  </si>
  <si>
    <t>AI6</t>
  </si>
  <si>
    <t>AI10</t>
  </si>
  <si>
    <t>AI7</t>
  </si>
  <si>
    <t>AI11</t>
  </si>
  <si>
    <t>AI4</t>
  </si>
  <si>
    <t>AI12</t>
  </si>
  <si>
    <t>AI5</t>
  </si>
  <si>
    <t>Week</t>
  </si>
  <si>
    <t>Slowly through the season, replace VLOOKUPs with XLOOKUPs</t>
  </si>
  <si>
    <t>[10-9]</t>
  </si>
  <si>
    <t>{101.7-20.5}</t>
  </si>
  <si>
    <t>3R!62+57-27^4.1(9.93)[21]{101.7}1687</t>
  </si>
  <si>
    <t>0R!64+27-57^2.78(-9.93)[21]{20.5}1347</t>
  </si>
  <si>
    <t>MAX</t>
  </si>
  <si>
    <t>/4/</t>
  </si>
  <si>
    <t>[14-5]</t>
  </si>
  <si>
    <t>{266.8-8.4}</t>
  </si>
  <si>
    <t>3R!85+108-13^5.79(12.69)[51]{266.8}2080</t>
  </si>
  <si>
    <t>0R!88+13-108^2.6(-12.69)[51]{8.4}1297</t>
  </si>
  <si>
    <t>/9/</t>
  </si>
  <si>
    <t>100+ point game</t>
  </si>
  <si>
    <t>[11-4]</t>
  </si>
  <si>
    <t>{80.4-16.7}</t>
  </si>
  <si>
    <t>3R!103+49-39^4.09(-10.53)[50]{80.4}1309</t>
  </si>
  <si>
    <t>0R!102+39-49^6.75(10.53)[50]{16.7}1902</t>
  </si>
  <si>
    <t>/1/</t>
  </si>
  <si>
    <t>[9-5]</t>
  </si>
  <si>
    <t>{131.2-6.3}</t>
  </si>
  <si>
    <t>3R!65+69-16^5.44(11.63)[37]{131.2}1933</t>
  </si>
  <si>
    <t>0R!68+16-69^2.8(-11.63)[37]{6.3}1314</t>
  </si>
  <si>
    <t>/5/</t>
  </si>
  <si>
    <t>[12-8]</t>
  </si>
  <si>
    <t>{111.6-13.2}</t>
  </si>
  <si>
    <t>3R!2+67-28^4.33(7.46)[15]{111.6}1698</t>
  </si>
  <si>
    <t>0R!9+28-67^3.25(-7.46)[15]{13.2}1384</t>
  </si>
  <si>
    <t>/6/</t>
  </si>
  <si>
    <t>[6-2]</t>
  </si>
  <si>
    <t>{163.2-3.4}</t>
  </si>
  <si>
    <t>3R!42+51-6^5.5(16.34)[38]{163.2}1901</t>
  </si>
  <si>
    <t>0R!37+6-51^3(-16.34)[38]{3.4}1471</t>
  </si>
  <si>
    <t>{249.6-4.8}</t>
  </si>
  <si>
    <t>3R!121+92-10^6(16.33)[52]{249.6}2107</t>
  </si>
  <si>
    <t>0R!123+10-92^2.5(-16.33)[52]{4.8}1432</t>
  </si>
  <si>
    <t>[12-3]</t>
  </si>
  <si>
    <t>{100.9-15.8}</t>
  </si>
  <si>
    <t>3R!92+44-25^3.33(-7.96)[32]{100.9}1344</t>
  </si>
  <si>
    <t>0R!90+25-44^5.67(7.96)[32]{15.8}1606</t>
  </si>
  <si>
    <t>/3/</t>
  </si>
  <si>
    <t>[7-6]</t>
  </si>
  <si>
    <t>{58.4-16.9}</t>
  </si>
  <si>
    <t>3R!140+46-31^5.29(3)[11]{58.4}1372</t>
  </si>
  <si>
    <t>0R!137+31-46^4.17(-3)[11]{16.9}1547</t>
  </si>
  <si>
    <t>/2/</t>
  </si>
  <si>
    <t>[10-7]</t>
  </si>
  <si>
    <t>{131.1-13.9}</t>
  </si>
  <si>
    <t>3R!139+87-25^5.6(11.29)[40]{131.1}1859</t>
  </si>
  <si>
    <t>0R!138+25-87^3.29(-11.29)[40]{13.9}1450</t>
  </si>
  <si>
    <t>/7/</t>
  </si>
  <si>
    <t>[9-8]</t>
  </si>
  <si>
    <t>{105.1-20.1}</t>
  </si>
  <si>
    <t>3R!119+75-31^5.78(16.75)[48]{105.1}1907</t>
  </si>
  <si>
    <t>0R!118+31-75^3.63(-16.75)[48]{20.1}1482</t>
  </si>
  <si>
    <t>{132.1-11.7}</t>
  </si>
  <si>
    <t>3R!133+86-28^5.42(8.74)[41]{132.1}1820</t>
  </si>
  <si>
    <t>0R!136+28-86^3.25(-8.74)[41]{11.7}1537</t>
  </si>
  <si>
    <t>{106-10.4}</t>
  </si>
  <si>
    <t>3R!32+54-17^5.29(15.21)[50]{106}2054</t>
  </si>
  <si>
    <t>0R!29+17-54^2.5(-15.21)[50]{10.4}1574</t>
  </si>
  <si>
    <t>[6-11]</t>
  </si>
  <si>
    <t>{37.8-34.3}</t>
  </si>
  <si>
    <t>3R!70+45-37^5(10.74)[40]{37.8}2007</t>
  </si>
  <si>
    <t>0R!72+37-45^3(-10.74)[40]{34.3}1477</t>
  </si>
  <si>
    <t>[8-7]</t>
  </si>
  <si>
    <t>{85.6-18.7}</t>
  </si>
  <si>
    <t>3R!84+49-28^4.75(6.63)[37]{85.6}1937</t>
  </si>
  <si>
    <t>0R!83+28-49^3.71(-6.63)[37]{18.7}1359</t>
  </si>
  <si>
    <t>[10-11]</t>
  </si>
  <si>
    <t>{72.1-23.3}</t>
  </si>
  <si>
    <t>3R!112+73-51^5.7(9.71)[37]{72.1}1779</t>
  </si>
  <si>
    <t>0R!110+51-73^4.27(-9.71)[37]{23.3}1410</t>
  </si>
  <si>
    <t>{42-46.1}</t>
  </si>
  <si>
    <t>3R!4+51-45^6(9.16)[59]{42}2182</t>
  </si>
  <si>
    <t>0R!3+45-51^3.91(-9.16)[59]{46.1}1644</t>
  </si>
  <si>
    <t>INVT</t>
  </si>
  <si>
    <t>[11-8]</t>
  </si>
  <si>
    <t>{107.3-20.7}</t>
  </si>
  <si>
    <t>3R!152+83-30^5.82(13.33)[53]{107.3}1987</t>
  </si>
  <si>
    <t>0R!149+30-83^3.5(-13.33)[53]{20.7}1385</t>
  </si>
  <si>
    <t>[12-13]</t>
  </si>
  <si>
    <t>{78.3-34.6}</t>
  </si>
  <si>
    <t>3R!14+72-60^4.92(5.34)[29]{78.3}1679</t>
  </si>
  <si>
    <t>0R!5+60-72^4.31(-5.34)[29]{34.6}1577</t>
  </si>
  <si>
    <t>[7-5]</t>
  </si>
  <si>
    <t>{59.8-20.4}</t>
  </si>
  <si>
    <t>2R!114+40-21^4.14(6.81)[28]{59.8}1721</t>
  </si>
  <si>
    <t>1R!115+21-40^3.8(-6.81)[28]{20.4}1449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</si>
  <si>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[21]</t>
    </r>
  </si>
  <si>
    <t>[9-4]</t>
  </si>
  <si>
    <t>{53.8-13.7}</t>
  </si>
  <si>
    <t>3R!142+32-30^3.33(-13.74)[70]{53.8}1515</t>
  </si>
  <si>
    <t>0R!143+30-32^4.5(13.74)[70]{13.7}2110</t>
  </si>
  <si>
    <t>/-1/</t>
  </si>
  <si>
    <t>{103.2-0}</t>
  </si>
  <si>
    <t>3R!23+53-33^4.6(0.59)[33]{103.2}1822</t>
  </si>
  <si>
    <t>0R!22+33-53^4.43(-0.59)[33]{0}1690</t>
  </si>
  <si>
    <t>[15-5]</t>
  </si>
  <si>
    <t>{101.5-0}</t>
  </si>
  <si>
    <t>3R!61+56-30^3.47(-8.41)[55]{101.5}1657</t>
  </si>
  <si>
    <t>0R!63+30-56^4(8.41)[55]{0}1816</t>
  </si>
  <si>
    <t>[13-3]</t>
  </si>
  <si>
    <t>{150.4-5.7}</t>
  </si>
  <si>
    <t>3R!108+59-15^4.08(-1.56)[26]{150.4}1749</t>
  </si>
  <si>
    <t>0R!107+15-59^4.33(1.56)[26]{5.7}1537</t>
  </si>
  <si>
    <t>[13-6]</t>
  </si>
  <si>
    <t>{59.9-21.6}</t>
  </si>
  <si>
    <t>3R!43+38-30^2.62(-8.08)[53]{59.9}1613</t>
  </si>
  <si>
    <t>0R!48+30-38^3.33(8.08)[53]{21.6}1893</t>
  </si>
  <si>
    <t>[8-3]</t>
  </si>
  <si>
    <t>{142.3-0}</t>
  </si>
  <si>
    <t>3R!154+51-10^5.25(5.42)[39]{142.3}1778</t>
  </si>
  <si>
    <t>0R!155+10-51^3.33(-5.42)[39]{0}1395</t>
  </si>
  <si>
    <t>[17-13]</t>
  </si>
  <si>
    <t>{48.4-25.8}</t>
  </si>
  <si>
    <t>2R!93+59-56^3.12(-2.81)[45]{48.4}1566</t>
  </si>
  <si>
    <t>1R!94+56-59^3.62(2.81)[45]{25.8}1842</t>
  </si>
  <si>
    <r>
      <rPr>
        <b/>
        <sz val="11"/>
        <color theme="1"/>
        <rFont val="Calibri"/>
        <family val="2"/>
        <scheme val="minor"/>
      </rPr>
      <t>2OT</t>
    </r>
    <r>
      <rPr>
        <sz val="11"/>
        <color theme="1"/>
        <rFont val="Calibri"/>
        <family val="2"/>
        <scheme val="minor"/>
      </rPr>
      <t xml:space="preserve"> - [38], [44]</t>
    </r>
  </si>
  <si>
    <t>[5-8]</t>
  </si>
  <si>
    <t>{55.2-36.8}</t>
  </si>
  <si>
    <t>3R!10+41-32^5.8(11.03)[43]{55.2}1929</t>
  </si>
  <si>
    <t>0R!12+32-41^3.75(-11.03)[43]{36.8}1652</t>
  </si>
  <si>
    <t>[9-6]</t>
  </si>
  <si>
    <t>{50.3-35.2}</t>
  </si>
  <si>
    <t>3R!1+44-40^4.67(-4.82)[48]{50.3}1621</t>
  </si>
  <si>
    <t>0R!11+40-44^5.5(4.82)[48]{35.2}1771</t>
  </si>
  <si>
    <t>[10-4]</t>
  </si>
  <si>
    <t>{52.2-24}</t>
  </si>
  <si>
    <t>3R!124+40-33^3.6(-6.41)[47]{52.2}1656</t>
  </si>
  <si>
    <t>0R!122+33-40^6.25(6.41)[47]{24}1750</t>
  </si>
  <si>
    <t>[8-11]</t>
  </si>
  <si>
    <t>{55.2-35.2}</t>
  </si>
  <si>
    <t>3R!77+52-46^5.13(6.84)[44]{55.2}1766</t>
  </si>
  <si>
    <t>0R!78+46-52^3.82(-6.84)[44]{35.2}1648</t>
  </si>
  <si>
    <t>[8-5]</t>
  </si>
  <si>
    <t>{78.1-12.5}</t>
  </si>
  <si>
    <t>3R!74+41-29^4.63(-5.35)[31]{78.1}1691</t>
  </si>
  <si>
    <t>0R!75+29-41^4.4(5.35)[31]{12.5}1645</t>
  </si>
  <si>
    <t>[7-11]</t>
  </si>
  <si>
    <t>{35.7-58.3}</t>
  </si>
  <si>
    <t>3R!47+33-32^3.29(7.56)[35]{35.7}1788</t>
  </si>
  <si>
    <t>0R!46+32-33^2.73(-7.56)[35]{58.3}1680</t>
  </si>
  <si>
    <t>Hearthome: GW 4 (50+12')</t>
  </si>
  <si>
    <t>{97.5-25.5}</t>
  </si>
  <si>
    <t>3R!50+48-30^3.64(4.35)[40]{97.5}1850</t>
  </si>
  <si>
    <t>0R!52+30-48^3.5(-4.35)[40]{25.5}1451</t>
  </si>
  <si>
    <t>[10-5]</t>
  </si>
  <si>
    <t>{54.1-27.1}</t>
  </si>
  <si>
    <t>3R!19+37-32^3.3(-6.46)[33]{54.1}1544</t>
  </si>
  <si>
    <t>0R!17+32-37^4.8(6.46)[33]{27.1}1731</t>
  </si>
  <si>
    <t>[11-11]</t>
  </si>
  <si>
    <t>{103.8-12.6}</t>
  </si>
  <si>
    <t>3R!82+56-31^4.18(6)[47]{103.8}2018</t>
  </si>
  <si>
    <t>0R!81+31-56^2.45(-6)[47]{12.6}1611</t>
  </si>
  <si>
    <t>[16-4]</t>
  </si>
  <si>
    <t>{146.5-0}</t>
  </si>
  <si>
    <t>3R!99+76-26^4.25(-4.99)[40]{146.5}1773</t>
  </si>
  <si>
    <t>0R!98+26-76^4.75(4.99)[40]{0}1788</t>
  </si>
  <si>
    <t>/8/</t>
  </si>
  <si>
    <t>[8-6]</t>
  </si>
  <si>
    <t>{104.1-12.1}</t>
  </si>
  <si>
    <t>3R!96+46-20^4.38(6.52)[48]{104.1}2065</t>
  </si>
  <si>
    <t>0R!95+20-46^3(-6.52)[48]{12.1}1596</t>
  </si>
  <si>
    <t>{112.4-17.6}</t>
  </si>
  <si>
    <t>3R!158+52-22^4.78(4.63)[42]{112.4}1996</t>
  </si>
  <si>
    <t>0R!159+22-52^3.33(-4.63)[42]{17.6}1842</t>
  </si>
  <si>
    <t>[11-6]</t>
  </si>
  <si>
    <t>{97.2-18.6}</t>
  </si>
  <si>
    <t>3R!51+56-22^4.18(5.86)[47]{97.2}2000</t>
  </si>
  <si>
    <t>0R!49+22-56^3.33(-5.86)[47]{18.6}1503</t>
  </si>
  <si>
    <t>[9-3]</t>
  </si>
  <si>
    <t>{124.4-6.2}</t>
  </si>
  <si>
    <t>3R!15+51-14^4.78(3.65)[52]{124.4}1949</t>
  </si>
  <si>
    <t>0R!8+14-51^4.67(-3.65)[52]{6.2}1758</t>
  </si>
  <si>
    <t>[8-9]</t>
  </si>
  <si>
    <t>{62.4-35.7}</t>
  </si>
  <si>
    <t>3R!128+42-27^3.5(10.02)[57]{62.4}1977</t>
  </si>
  <si>
    <t>0R!126+27-42^2.78(-10.02)[57]{35.7}1579</t>
  </si>
  <si>
    <t>{137.3-11.1}</t>
  </si>
  <si>
    <t>3R!147+60-20^3.73(-0.41)[50]{137.3}1858</t>
  </si>
  <si>
    <t>0R!150+20-60^3.6(0.41)[50]{11.1}1844</t>
  </si>
  <si>
    <t>[12-6]</t>
  </si>
  <si>
    <t>{112.3-0}</t>
  </si>
  <si>
    <t>3R!39+46-20^3.25(1.25)[53]{112.3}1909</t>
  </si>
  <si>
    <t>0R!41+20-46^3(-1.25)[53]{0}1703</t>
  </si>
  <si>
    <t>{116.4-0}</t>
  </si>
  <si>
    <t>3R!26+38-17^3.78(0.48)[39]{116.4}1862</t>
  </si>
  <si>
    <t>0R!25+17-38^3(-0.48)[39]{0}1639</t>
  </si>
  <si>
    <t>[15-12]</t>
  </si>
  <si>
    <t>{94.5-36.3}</t>
  </si>
  <si>
    <t>3R!86+65-47^3.87(1)[40]{94.5}1851</t>
  </si>
  <si>
    <t>0R!87+47-65^3.58(-1)[40]{36.3}1652</t>
  </si>
  <si>
    <t>{63-13}</t>
  </si>
  <si>
    <t>3R!27+35-21^4(5.13)[57]{63}2001</t>
  </si>
  <si>
    <t>0R!28+21-35^3.17(-5.13)[57]{13}1623</t>
  </si>
  <si>
    <t>{40.2-23.3}</t>
  </si>
  <si>
    <t>3R!135+38-35^3.75(4.05)[51]{40.2}1885</t>
  </si>
  <si>
    <t>0R!134+35-38^3.44(-4.05)[51]{23.3}1698</t>
  </si>
  <si>
    <t>{102.3-22.4}</t>
  </si>
  <si>
    <t>3R!16+62-31^5.33(8.2)[63]{102.3}2133</t>
  </si>
  <si>
    <t>0R!7+31-62^4.83(-8.2)[63]{22.4}1704</t>
  </si>
  <si>
    <t>[10-6]</t>
  </si>
  <si>
    <t>{95.9-12.5}</t>
  </si>
  <si>
    <t>3R!6+44-26^3.8(2.21)[44]{95.9}1865</t>
  </si>
  <si>
    <t>0R!13+26-44^4(-2.21)[44]{12.5}1821</t>
  </si>
  <si>
    <t>[11-5]</t>
  </si>
  <si>
    <t>{121.3-4.4}</t>
  </si>
  <si>
    <t>3R!76+53-18^4.18(2.54)[66]{121.3}1927</t>
  </si>
  <si>
    <t>0R!73+18-53^3.2(-2.54)[66]{4.4}1798</t>
  </si>
  <si>
    <t>[8-8]</t>
  </si>
  <si>
    <t>{49.9-41.9}</t>
  </si>
  <si>
    <t>3R!145+37-34^4.13(-2.44)[55]{49.9}1666</t>
  </si>
  <si>
    <t>0R!148+34-37^3.75(2.44)[55]{41.9}1763</t>
  </si>
  <si>
    <t>Blueberry: GW 6+2# (50+15')</t>
  </si>
  <si>
    <t>{87.3-19.8}</t>
  </si>
  <si>
    <t>3R!157+46-27^4.2(-0.85)[48]{87.3}1662</t>
  </si>
  <si>
    <t>0R!156+27-46^3.43(0.85)[48]{19.8}1704</t>
  </si>
  <si>
    <t>[10-8]</t>
  </si>
  <si>
    <t>{50.3-24}</t>
  </si>
  <si>
    <t>3R!20+39-33^3.5(-1.39)[63]{50.3}1751</t>
  </si>
  <si>
    <t>0R!18+33-39^3.75(1.39)[63]{24}1822</t>
  </si>
  <si>
    <t>{92.5-13.2}</t>
  </si>
  <si>
    <t>3R!146+43-25^4.33(-2.35)[60]{92.5}1807</t>
  </si>
  <si>
    <t>0R!151+25-43^4.2(2.35)[60]{13.2}1791</t>
  </si>
  <si>
    <t>[6-9]</t>
  </si>
  <si>
    <t>{54.7-31.4}</t>
  </si>
  <si>
    <t>3R!34+38-27^4.33(9.95)[66]{54.7}1959</t>
  </si>
  <si>
    <t>0R!35+27-38^2.78(-9.95)[66]{31.4}1818</t>
  </si>
  <si>
    <t>[8-4]</t>
  </si>
  <si>
    <t>{123.8-0}</t>
  </si>
  <si>
    <t>3R!153+41-19^4.5(0.51)[76]{123.8}2009</t>
  </si>
  <si>
    <t>0R!160+19-41^4.25(-0.51)[76]{0}1818</t>
  </si>
  <si>
    <t>{95.3-20}</t>
  </si>
  <si>
    <t>3R!24+47-27^3.73(1.95)[77]{95.3}2050</t>
  </si>
  <si>
    <t>0R!21+27-47^4.17(-1.95)[77]{20}1760</t>
  </si>
  <si>
    <t>{54.9-19.8}</t>
  </si>
  <si>
    <t>2R!57+32-30^3.75(-6.75)[87]{54.9}1828</t>
  </si>
  <si>
    <t>1R!59+30-32^4.2(6.75)[87]{19.8}2117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</si>
  <si>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[30]</t>
    </r>
  </si>
  <si>
    <t>{54.2-26}</t>
  </si>
  <si>
    <t>3R!97+42-38^4.25(4.26)[71]{54.2}2037</t>
  </si>
  <si>
    <t>0R!100+38-42^3.78(-4.26)[71]{26}1893</t>
  </si>
  <si>
    <t>{56.9-11.8}</t>
  </si>
  <si>
    <t>3R!131+35-27^3.75(0.73)[67]{56.9}1909</t>
  </si>
  <si>
    <t>0R!130+27-35^3.83(-0.73)[67]{11.8}1933</t>
  </si>
  <si>
    <t>[4-5]</t>
  </si>
  <si>
    <t>{37.2-17.6}</t>
  </si>
  <si>
    <t>3R!105+23-18^4(5.09)[70]{37.2}1938</t>
  </si>
  <si>
    <t>0R!106+18-23^3.2(-5.09)[70]{17.6}1903</t>
  </si>
  <si>
    <t>{129.7-1.1}</t>
  </si>
  <si>
    <t>3R!44+50-16^4.2(4.26)[81]{129.7}2091</t>
  </si>
  <si>
    <t>0R!45+16-50^2.33(-4.26)[81]{1.1}1920</t>
  </si>
  <si>
    <t>{37.1-40.9}</t>
  </si>
  <si>
    <t>3R!89+35-32^3.5(2.91)[82]{37.1}1989</t>
  </si>
  <si>
    <t>0R!91+32-35^4.29(-2.91)[82]{40.9}1974</t>
  </si>
  <si>
    <t>/-3/</t>
  </si>
  <si>
    <t>{82.8-36.4}</t>
  </si>
  <si>
    <t>3R!67+61-41^5.38(14.31)[57]{82.8}2112</t>
  </si>
  <si>
    <t>0R!66+41-61^3.36(-14.31)[57]{36.4}1559</t>
  </si>
  <si>
    <t>[16-7]</t>
  </si>
  <si>
    <t>{156-12.3}</t>
  </si>
  <si>
    <t>3R!54+99-29^4.94(10.12)[61]{156}2181</t>
  </si>
  <si>
    <t>0R!55+29-99^3.86(-10.12)[61]{12.3}1508</t>
  </si>
  <si>
    <t>{88.2-19}</t>
  </si>
  <si>
    <t>3R!58+36-22^3.75(1.82)[91]{88.2}2069</t>
  </si>
  <si>
    <t>0R!60+22-36^2.86(-1.82)[91]{19}2190</t>
  </si>
  <si>
    <t>{60.6-20.1}</t>
  </si>
  <si>
    <t>3R!144+34-30^3.75(-9.27)[78]{60.6}1691</t>
  </si>
  <si>
    <t>0R!141+30-34^5(9.27)[78]{20.1}2214</t>
  </si>
  <si>
    <t>BAD LOSS</t>
  </si>
  <si>
    <t>[10-2]</t>
  </si>
  <si>
    <t>{237.7-0}</t>
  </si>
  <si>
    <t>3R!129+50-11^4.4(0.4)[91]{237.7}2342</t>
  </si>
  <si>
    <t>0R!132+11-50^5.5(-0.4)[91]{0}2128</t>
  </si>
  <si>
    <t>[6-7]</t>
  </si>
  <si>
    <t>{39.5-30.2}</t>
  </si>
  <si>
    <t>3R!127+28-25^3.5(4.51)[76]{39.5}2167</t>
  </si>
  <si>
    <t>0R!125+25-28^3.29(-4.51)[76]{30.2}1759</t>
  </si>
  <si>
    <t>{60.6-23.4}</t>
  </si>
  <si>
    <t>3R!79+32-28^2.8(-11.68)[78]{60.6}1732</t>
  </si>
  <si>
    <t>0R!80+28-32^4.5(11.68)[78]{23.4}2233</t>
  </si>
  <si>
    <t>[9-9]</t>
  </si>
  <si>
    <t>{122.6-16.3}</t>
  </si>
  <si>
    <t>3R!36+85-28^5.78(17.77)[55]{122.6}2506</t>
  </si>
  <si>
    <t>0R!33+28-85^2.89(-17.77)[55]{16.3}1319</t>
  </si>
  <si>
    <t>{104-26.8}</t>
  </si>
  <si>
    <t>3R!101+58-31^5(9.11)[69]{104}2227</t>
  </si>
  <si>
    <t>0R!104+31-58^3.63(-9.11)[69]{26.8}1609</t>
  </si>
  <si>
    <t>{102.5-22}</t>
  </si>
  <si>
    <t>3R!109+56-27^4.67(10.22)[66]{102.5}2229</t>
  </si>
  <si>
    <t>0R!111+27-56^4.17(-10.22)[66]{22}1740</t>
  </si>
  <si>
    <t>{109.2-15.4}</t>
  </si>
  <si>
    <t>3R!53+32-12^2.67(3.99)[84]{109.2}2278</t>
  </si>
  <si>
    <t>0R!56+12-32^4(-3.99)[84]{15.4}1956</t>
  </si>
  <si>
    <t>[5-3]</t>
  </si>
  <si>
    <t>{112.2-8.1}</t>
  </si>
  <si>
    <t>3R!31+39-9^5.4(11.84)[55]{112.2}2181</t>
  </si>
  <si>
    <t>0R!30+9-39^3(-11.84)[55]{8.1}1469</t>
  </si>
  <si>
    <t>{104.7-16.1}</t>
  </si>
  <si>
    <t>3R!38+50-19^4.38(10.87)[73]{104.7}2307</t>
  </si>
  <si>
    <t>0R!40+19-50^2.43(-10.87)[73]{16.1}1733</t>
  </si>
  <si>
    <t>{42.2-23.1}</t>
  </si>
  <si>
    <t>3R!120+26-25^2.4(-6.99)[78]{42.2}1714</t>
  </si>
  <si>
    <t>0R!117+25-26^3.2(6.99)[78]{23.1}2330</t>
  </si>
  <si>
    <t>{51.9-31.1}</t>
  </si>
  <si>
    <t>3R!71+54-35^5(14.54)[57]{51.9}2448</t>
  </si>
  <si>
    <t>0R!69+35-54^3(-14.54)[57]{31.1}1334</t>
  </si>
  <si>
    <t>[7-10]</t>
  </si>
  <si>
    <t>{76.3-39}</t>
  </si>
  <si>
    <t>3R!116+50-39^5.71(6.25)[92]{76.3}2474</t>
  </si>
  <si>
    <t>0R!113+39-50^3.5(-6.25)[92]{39}1958</t>
  </si>
  <si>
    <t>[11-10]</t>
  </si>
  <si>
    <t>{101.5-17.3}</t>
  </si>
  <si>
    <t>3R!85+74-33^4.82(11.3)[51]{101.5}2067</t>
  </si>
  <si>
    <t>0R!95+33-74^3.1(-11.3)[51]{17.3}1295</t>
  </si>
  <si>
    <t>{108.6-6}</t>
  </si>
  <si>
    <t>3R!62+54-18^4.78(5.22)[11]{108.6}1521</t>
  </si>
  <si>
    <t>0R!54+18-54^3.2(-5.22)[11]{6}1334</t>
  </si>
  <si>
    <t>[5-10]</t>
  </si>
  <si>
    <t>{36.9-38.7}</t>
  </si>
  <si>
    <t>3R!65+42-37^5.6(10.26)[48]{36.9}1928</t>
  </si>
  <si>
    <t>0R!73+37-42^3.3(-10.26)[48]{38.7}1313</t>
  </si>
  <si>
    <t>/-2/</t>
  </si>
  <si>
    <t>{78.9-40.5}</t>
  </si>
  <si>
    <t>3R!2+52-34^6(16.33)[47]{78.9}2134</t>
  </si>
  <si>
    <t>0R!7+34-52^2.73(-16.33)[47]{40.5}1383</t>
  </si>
  <si>
    <t>[9-12]</t>
  </si>
  <si>
    <t>{65.6-32.9}</t>
  </si>
  <si>
    <t>3R!42+49-38^4(7.46)[38]{65.6}1794</t>
  </si>
  <si>
    <t>0R!46+38-49^2.83(-7.46)[38]{32.9}1465</t>
  </si>
  <si>
    <t>[15-7]</t>
  </si>
  <si>
    <t>{87-14.1}</t>
  </si>
  <si>
    <t>3R!109+58-44^3.47(-6.99)[24]{87}1340</t>
  </si>
  <si>
    <t>0R!102+44-58^4.71(6.99)[24]{14.1}1709</t>
  </si>
  <si>
    <t>{100-17.9}</t>
  </si>
  <si>
    <t>3R!36+64-29^4.78(12.69)[51]{100}2092</t>
  </si>
  <si>
    <t>0R!45+29-64^3(-12.69)[51]{17.9}1318</t>
  </si>
  <si>
    <t>[12-5]</t>
  </si>
  <si>
    <t>{171.2-4.2}</t>
  </si>
  <si>
    <t>3R!121+79-14^4.83(12.78)[48]{171.2}1961</t>
  </si>
  <si>
    <t>0R!116+14-79^2.8(-12.78)[48]{4.2}1429</t>
  </si>
  <si>
    <t>[12-4]</t>
  </si>
  <si>
    <t>{148.6-10.4}</t>
  </si>
  <si>
    <t>3R!71+80-18^5.5(5.84)[25]{148.6}1743</t>
  </si>
  <si>
    <t>0R!80+18-80^4.5(-5.84)[25]{10.4}1323</t>
  </si>
  <si>
    <t>[13-4]</t>
  </si>
  <si>
    <t>{151.3-9.9}</t>
  </si>
  <si>
    <t>3R!139+71-17^3.77(10.18)[51]{151.3}2130</t>
  </si>
  <si>
    <t>0R!129+17-71^3.75(-10.18)[51]{9.9}1448</t>
  </si>
  <si>
    <t>[8-13]</t>
  </si>
  <si>
    <t>{39.6-38.9}</t>
  </si>
  <si>
    <t>3R!140+47-41^4(10.83)[38]{39.6}1912</t>
  </si>
  <si>
    <t>0R!130+41-47^2.85(-10.83)[38]{38.9}1544</t>
  </si>
  <si>
    <t>{83.1-2.6}</t>
  </si>
  <si>
    <t>3R!131+39-26^4.38(-10.33)[45]{83.1}1405</t>
  </si>
  <si>
    <t>0R!137+26-39^4.67(10.33)[45]{2.6}1900</t>
  </si>
  <si>
    <t>[12-10]</t>
  </si>
  <si>
    <t>{84-22.3}</t>
  </si>
  <si>
    <t>3R!90+61-42^4.08(4.17)[12]{84}1375</t>
  </si>
  <si>
    <t>0R!84+42-61^3.8(-4.17)[12]{22.3}1328</t>
  </si>
  <si>
    <t>[7-3]</t>
  </si>
  <si>
    <t>{139.6-0}</t>
  </si>
  <si>
    <t>3R!133+34-7^4.14(0.87)[17]{139.6}1544</t>
  </si>
  <si>
    <t>0R!143+7-34^2.33(-0.87)[17]{0}1508</t>
  </si>
  <si>
    <t>{106.6-19.2}</t>
  </si>
  <si>
    <t>3R!119+78-28^5.6(12.08)[52]{106.6}1983</t>
  </si>
  <si>
    <t>0R!126+28-78^3.25(-12.08)[52]{19.2}1476</t>
  </si>
  <si>
    <t>[7-9]</t>
  </si>
  <si>
    <t>{58.7-37.3}</t>
  </si>
  <si>
    <t>3R!31+49-38^5.14(8.63)[27]{58.7}1825</t>
  </si>
  <si>
    <t>0R!22+38-49^4(-8.63)[27]{37.3}1466</t>
  </si>
  <si>
    <t>{85.9-4.8}</t>
  </si>
  <si>
    <t>3R!24+44-27^3.82(-8.32)[45]{85.9}1604</t>
  </si>
  <si>
    <t>0R!32+27-44^4.25(8.32)[45]{4.8}1730</t>
  </si>
  <si>
    <t>[11-7]</t>
  </si>
  <si>
    <t>{40.1-36.9}</t>
  </si>
  <si>
    <t>3R!101+43-41^3.55(-7.46)[29]{40.1}1428</t>
  </si>
  <si>
    <t>0R!112+41-43^4.29(7.46)[29]{36.9}1591</t>
  </si>
  <si>
    <t>[15-3]</t>
  </si>
  <si>
    <t>{145-5.1}</t>
  </si>
  <si>
    <t>3R!152+69-19^4(2.51)[24]{145}1849</t>
  </si>
  <si>
    <t>0R!158+19-69^6.33(-2.51)[24]{5.1}1378</t>
  </si>
  <si>
    <t>{96.2-18.1}</t>
  </si>
  <si>
    <t>3R!70+54-31^5.63(5.27)[41]{96.2}1776</t>
  </si>
  <si>
    <t>0R!78+31-54^3.63(-5.27)[41]{18.1}1467</t>
  </si>
  <si>
    <t>[9-7]</t>
  </si>
  <si>
    <t>{42.7-30.7}</t>
  </si>
  <si>
    <t>3R!14+41-31^4.11(-0.95)[18]{42.7}1659</t>
  </si>
  <si>
    <t>0R!4+31-41^4(0.95)[18]{30.7}1562</t>
  </si>
  <si>
    <t>{63.2-17}</t>
  </si>
  <si>
    <t>3R!114+46-26^4.33(3.42)[31]{63.2}1758</t>
  </si>
  <si>
    <t>0R!124+26-46^3(-3.42)[31]{17}1441</t>
  </si>
  <si>
    <t>{72-26.2}</t>
  </si>
  <si>
    <t>3R!23+47-28^4.38(7.58)[56]{72}2185</t>
  </si>
  <si>
    <t>0R!30+28-47^3.25(-7.58)[56]{26.2}1686</t>
  </si>
  <si>
    <t>{90.9-6.2}</t>
  </si>
  <si>
    <t>3R!67+52-31^5(1.4)[23]{90.9}1664</t>
  </si>
  <si>
    <t>0R!74+31-52^4.14(-1.4)[23]{6.2}1540</t>
  </si>
  <si>
    <t>[6-8]</t>
  </si>
  <si>
    <t>{88.9-20.2}</t>
  </si>
  <si>
    <t>3R!108+43-26^4.83(10.22)[25]{88.9}1779</t>
  </si>
  <si>
    <t>0R!98+26-43^2.75(-10.22)[25]{20.2}1531</t>
  </si>
  <si>
    <t>[11-9]</t>
  </si>
  <si>
    <t>{109.6-23.8}</t>
  </si>
  <si>
    <t>3R!154+68-29^4.73(9.98)[32]{109.6}1674</t>
  </si>
  <si>
    <t>0R!148+29-68^3(-9.98)[32]{23.8}1387</t>
  </si>
  <si>
    <t>[9-10]</t>
  </si>
  <si>
    <t>{45.8-37.4}</t>
  </si>
  <si>
    <t>3R!10+45-41^4(4.79)[34]{45.8}1870</t>
  </si>
  <si>
    <t>0R!13+41-45^3.7(-4.79)[34]{37.4}1647</t>
  </si>
  <si>
    <t>{46-41.7}</t>
  </si>
  <si>
    <t>3R!94+34-32^3.57(7.45)[33]{46}1854</t>
  </si>
  <si>
    <t>0R!87+32-34^2.8(-7.45)[33]{41.7}1563</t>
  </si>
  <si>
    <t>{34.2-33.5}</t>
  </si>
  <si>
    <t>3R!63+44-36^4.83(10.75)[44]{34.2}1960</t>
  </si>
  <si>
    <t>0R!53+36-44^2.91(-10.75)[44]{33.5}1653</t>
  </si>
  <si>
    <t>{154.9-9.6}</t>
  </si>
  <si>
    <t>3R!77+73-18^5.8(9.07)[45]{154.9}2014</t>
  </si>
  <si>
    <t>0R!72+18-73^3.2(-9.07)[45]{9.6}1641</t>
  </si>
  <si>
    <t>{54.6-43.3}</t>
  </si>
  <si>
    <t>2R!11+45-43^4.11(3.51)[28]{54.6}1764</t>
  </si>
  <si>
    <t>1R!15+43-45^4.33(-3.51)[28]{43.3}1615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</si>
  <si>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[39], Saffron: scored last 29 points in regulation to force OT</t>
    </r>
  </si>
  <si>
    <t>{60.5-39.4}</t>
  </si>
  <si>
    <t>3R!48+47-34^3.67(9.84)[50]{60.5}1962</t>
  </si>
  <si>
    <t>0R!35+34-47^3.56(-9.84)[50]{39.4}1610</t>
  </si>
  <si>
    <t>{42.9-24.5}</t>
  </si>
  <si>
    <t>3R!115+36-31^4(-6.62)[36]{42.9}1673</t>
  </si>
  <si>
    <t>0R!122+31-36^5.5(6.62)[36]{24.5}1704</t>
  </si>
  <si>
    <t>{107.9-12}</t>
  </si>
  <si>
    <t>3R!59+45-23^3.15(-5.03)[51]{107.9}1488</t>
  </si>
  <si>
    <t>0R!50+23-45^4(5.03)[51]{12}1791</t>
  </si>
  <si>
    <t>{132.9-8.9}</t>
  </si>
  <si>
    <t>3R!75+44-8^6.4(13.8)[55]{132.9}2116</t>
  </si>
  <si>
    <t>0R!66+8-44^2.67(-13.8)[55]{8.9}1687</t>
  </si>
  <si>
    <t>{73.3-21.6}</t>
  </si>
  <si>
    <t>3R!89+40-31^3.45(-6.24)[55]{73.3}1636</t>
  </si>
  <si>
    <t>0R!82+31-40^3.29(6.24)[55]{21.6}1949</t>
  </si>
  <si>
    <t>{75.7-14.4}</t>
  </si>
  <si>
    <t>3R!47+37-22^4.17(10.17)[49]{75.7}1907</t>
  </si>
  <si>
    <t>0R!37+22-37^2.5(-10.17)[49]{14.4}1674</t>
  </si>
  <si>
    <t>[8-10]</t>
  </si>
  <si>
    <t>{63.6-34.3}</t>
  </si>
  <si>
    <t>3R!96+50-39^4.5(10.35)[60]{63.6}2082</t>
  </si>
  <si>
    <t>0R!88+39-50^3.5(-10.35)[60]{34.3}1594</t>
  </si>
  <si>
    <t>{47.1-41.4}</t>
  </si>
  <si>
    <t>3R!26+53-51^4.6(2.81)[31]{47.1}1557</t>
  </si>
  <si>
    <t>0R!17+51-53^4.27(-2.81)[31]{41.4}1626</t>
  </si>
  <si>
    <t>[12-9]</t>
  </si>
  <si>
    <t>{86.2-21.7}</t>
  </si>
  <si>
    <t>3R!9+56-41^4.08(1.13)[33]{86.2}1719</t>
  </si>
  <si>
    <t>0R!16+41-56^4.11(-1.13)[33]{21.7}1683</t>
  </si>
  <si>
    <t>[10-10]</t>
  </si>
  <si>
    <t>{69.1-33.6}</t>
  </si>
  <si>
    <t>3R!51+48-35^3.5(8.76)[66]{69.1}2191</t>
  </si>
  <si>
    <t>0R!58+35-48^3.1(-8.76)[66]{33.6}1502</t>
  </si>
  <si>
    <t>{64.9-23.6}</t>
  </si>
  <si>
    <t>3R!99+39-29^3.18(-6.93)[53]{64.9}1769</t>
  </si>
  <si>
    <t>0R!107+29-39^5(6.93)[53]{23.6}1768</t>
  </si>
  <si>
    <t>{92.4-35.1}</t>
  </si>
  <si>
    <t>3R!39+53-34^4.63(12.45)[67]{92.4}2308</t>
  </si>
  <si>
    <t>0R!40+34-53^3.2(-12.45)[67]{35.1}1702</t>
  </si>
  <si>
    <t>{58.4-32.6}</t>
  </si>
  <si>
    <t>3R!128+38-30^3(7.07)[63]{58.4}1910</t>
  </si>
  <si>
    <t>0R!118+30-38^3.5(-7.07)[63]{32.6}1576</t>
  </si>
  <si>
    <t>{54.7-16}</t>
  </si>
  <si>
    <t>3R!86+27-22^2.78(-1.48)[43]{54.7}1851</t>
  </si>
  <si>
    <t>0R!93+22-27^3.8(1.48)[43]{16}1643</t>
  </si>
  <si>
    <t>{43.6-23.3}</t>
  </si>
  <si>
    <t>3R!20+45-42^3.73(-7.14)[62]{43.6}1642</t>
  </si>
  <si>
    <t>0R!27+42-45^3.67(7.14)[62]{23.3}1803</t>
  </si>
  <si>
    <t>{48.6-19}</t>
  </si>
  <si>
    <t>3R!141+30-26^3.86(1.33)[42]{48.6}1708</t>
  </si>
  <si>
    <t>0R!135+26-30^4(-1.33)[42]{19}1681</t>
  </si>
  <si>
    <t>{90.5-15.5}</t>
  </si>
  <si>
    <t>3R!92+46-27^3.9(3.26)[51]{90.5}1941</t>
  </si>
  <si>
    <t>0R!83+27-46^4.17(-3.26)[51]{15.5}1602</t>
  </si>
  <si>
    <t>{106.9-15.9}</t>
  </si>
  <si>
    <t>3R!76+70-35^5.18(8.55)[57]{106.9}1947</t>
  </si>
  <si>
    <t>0R!68+35-70^3.67(-8.55)[57]{15.9}1784</t>
  </si>
  <si>
    <t>[14-11]</t>
  </si>
  <si>
    <t>{72.7-15}</t>
  </si>
  <si>
    <t>3R!41+49-41^3.21(-2.04)[64]{72.7}1752</t>
  </si>
  <si>
    <t>0R!38+41-49^3.18(2.04)[64]{15}1890</t>
  </si>
  <si>
    <t>{55.6-15.3}</t>
  </si>
  <si>
    <t>3R!12+28-21^3.25(-2.06)[59]{55.6}1837</t>
  </si>
  <si>
    <t>0R!6+21-28^4.25(2.06)[59]{15.3}1913</t>
  </si>
  <si>
    <t>{75.4-29.4}</t>
  </si>
  <si>
    <t>3R!157+46-37^4.75(4.17)[54]{75.4}1851</t>
  </si>
  <si>
    <t>0R!147+37-46^4.13(-4.17)[54]{29.4}1697</t>
  </si>
  <si>
    <t>{35.4-25.6}</t>
  </si>
  <si>
    <t>3R!150+32-28^3.5(-1.98)[54]{35.4}1682</t>
  </si>
  <si>
    <t>0R!156+28-32^3(1.98)[54]{25.6}1838</t>
  </si>
  <si>
    <t>{95.4-6.8}</t>
  </si>
  <si>
    <t>3R!145+50-33^4.5(1.23)[55]{95.4}1799</t>
  </si>
  <si>
    <t>0R!155+33-50^3.22(-1.23)[55]{6.8}1742</t>
  </si>
  <si>
    <t>{54.3-36}</t>
  </si>
  <si>
    <t>3R!117+33-27^4.17(6.14)[71]{54.3}2170</t>
  </si>
  <si>
    <t>0R!125+27-33^3.13(-6.14)[71]{36}1711</t>
  </si>
  <si>
    <t>[7-8]</t>
  </si>
  <si>
    <t>{48.7-45.3}</t>
  </si>
  <si>
    <t>2R!5+46-36^5.14(6.18)[76]{48.7}2185</t>
  </si>
  <si>
    <t>1R!3+36-46^4.25(-6.18)[76]{45.3}1676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</si>
  <si>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[32]</t>
    </r>
  </si>
  <si>
    <t>[14-6]</t>
  </si>
  <si>
    <t>{98.2-17.1}</t>
  </si>
  <si>
    <t>3R!25+49-29^3.21(-1.25)[49]{98.2}1756</t>
  </si>
  <si>
    <t>0R!19+29-49^4.33(1.25)[49]{17.1}1837</t>
  </si>
  <si>
    <t>[5-9]</t>
  </si>
  <si>
    <t>{26-40.8}</t>
  </si>
  <si>
    <t>3R!64+33-32^4.2(10.01)[70]{26}2182</t>
  </si>
  <si>
    <t>0R!55+32-33^3.33(-10.01)[70]{40.8}1686</t>
  </si>
  <si>
    <t>/-4/</t>
  </si>
  <si>
    <t>{56.4-21.1}</t>
  </si>
  <si>
    <t>3R!120+40-32^3(-9.56)[82]{56.4}1787</t>
  </si>
  <si>
    <t>0R!127+32-40^4(9.56)[82]{21.1}2302</t>
  </si>
  <si>
    <t>{115.8-8.8}</t>
  </si>
  <si>
    <t>3R!18+50-20^4.89(3.75)[69]{115.8}2014</t>
  </si>
  <si>
    <t>0R!28+20-50^3(-3.75)[69]{8.8}1738</t>
  </si>
  <si>
    <t>{43.6-47.5}</t>
  </si>
  <si>
    <t>3R!146+42-41^3.5(2.94)[73]{43.6}2016</t>
  </si>
  <si>
    <t>0R!160+41-42^3.36(-2.94)[73]{47.5}1784</t>
  </si>
  <si>
    <t>Mesagoza: GW 3 (50+13')</t>
  </si>
  <si>
    <t>{86.7-28}</t>
  </si>
  <si>
    <t>3R!110+40-23^4(9.84)[74]{86.7}2229</t>
  </si>
  <si>
    <t>0R!104+23-40^3.5(-9.84)[74]{28}1777</t>
  </si>
  <si>
    <t>{62.2-25.9}</t>
  </si>
  <si>
    <t>2R!43+34-32^2.73(0.27)[70]{62.2}1830</t>
  </si>
  <si>
    <t>1R!34+32-34^3.5(-0.27)[70]{25.9}1881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</si>
  <si>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[23], Jubilife: GW 3! (60+8')</t>
    </r>
  </si>
  <si>
    <t>{53.3-24.9}</t>
  </si>
  <si>
    <t>3R!153+38-28^3.88(3.37)[61]{53.3}1820</t>
  </si>
  <si>
    <t>0R!151+28-38^3.71(-3.37)[61]{24.9}1805</t>
  </si>
  <si>
    <t>{106.6-10.7}</t>
  </si>
  <si>
    <t>3R!1+42-19^3.3(4.62)[69]{106.6}1958</t>
  </si>
  <si>
    <t>0R!8+19-42^3.4(-4.62)[69]{10.7}1762</t>
  </si>
  <si>
    <t>{32.6-33.8}</t>
  </si>
  <si>
    <t>3R!97+26-23^3.29(1.28)[67]{32.6}1950</t>
  </si>
  <si>
    <t>0R!106+23-26^3.5(-1.28)[67]{33.8}1881</t>
  </si>
  <si>
    <t>{43.6-31}</t>
  </si>
  <si>
    <t>3R!105+40-30^3.88(5.45)[66]{43.6}2045</t>
  </si>
  <si>
    <t>0R!100+30-40^4.67(-5.45)[66]{31}1895</t>
  </si>
  <si>
    <t>[16-6]</t>
  </si>
  <si>
    <t>{114.8-16.3}</t>
  </si>
  <si>
    <t>3R!142+68-32^3.75(-1.35)[81]{114.8}1865</t>
  </si>
  <si>
    <t>0R!136+32-68^4.5(1.35)[81]{16.3}2065</t>
  </si>
  <si>
    <t>{68.4-26.3}</t>
  </si>
  <si>
    <t>3R!56+43-34^3.9(-7.09)[85]{68.4}1844</t>
  </si>
  <si>
    <t>0R!61+34-43^3.13(7.09)[85]{26.3}2250</t>
  </si>
  <si>
    <t>{84.5-42.9}</t>
  </si>
  <si>
    <t>3R!44+52-37^6(13.07)[78]{84.5}2507</t>
  </si>
  <si>
    <t>0R!33+37-52^3(-13.07)[78]{42.9}1919</t>
  </si>
  <si>
    <t>{105.8-10.4}</t>
  </si>
  <si>
    <t>3R!134+50-19^4.22(5.63)[79]{105.8}2223</t>
  </si>
  <si>
    <t>0R!144+19-50^2.43(-5.63)[79]{10.4}1876</t>
  </si>
  <si>
    <t>{80.4-19.1}</t>
  </si>
  <si>
    <t>3R!103+40-23^3.56(3.56)[80]{80.4}2236</t>
  </si>
  <si>
    <t>0R!111+23-40^3(-3.56)[80]{19.1}1895</t>
  </si>
  <si>
    <t>[6-6]</t>
  </si>
  <si>
    <t>{44.7-17.5}</t>
  </si>
  <si>
    <t>3R!52+27-22^3.83(2.18)[82]{44.7}2123</t>
  </si>
  <si>
    <t>0R!57+22-27^3.33(-2.18)[82]{17.5}1844</t>
  </si>
  <si>
    <t>{120.1-8.1}</t>
  </si>
  <si>
    <t>3R!138+49-16^4.5(9)[84]{120.1}2345</t>
  </si>
  <si>
    <t>0R!132+16-49^3.5(-9)[84]{8.1}1856</t>
  </si>
  <si>
    <t>{53.2-24.7}</t>
  </si>
  <si>
    <t>3R!149+41-38^3.7(-3.46)[87]{53.2}2010</t>
  </si>
  <si>
    <t>0R!159+38-41^3.67(3.46)[87]{24.7}1973</t>
  </si>
  <si>
    <t>{102.5-15.2}</t>
  </si>
  <si>
    <t>3R!81+53-31^3.92(-0.21)[88]{102.5}2016</t>
  </si>
  <si>
    <t>0R!91+31-53^3(0.21)[88]{15.2}1991</t>
  </si>
  <si>
    <t>{68.9-27.3}</t>
  </si>
  <si>
    <t>3R!49+40-28^4(-0.5)[91]{68.9}2085</t>
  </si>
  <si>
    <t>0R!60+28-40^3.57(0.5)[91]{27.3}1984</t>
  </si>
  <si>
    <t>{56.9-21}</t>
  </si>
  <si>
    <t>3R!29+35-31^4(1.37)[89]{56.9}2061</t>
  </si>
  <si>
    <t>0R!21+31-35^3.22(-1.37)[89]{21}2043</t>
  </si>
  <si>
    <t>Fallarbor: GW 4 (50+10')</t>
  </si>
  <si>
    <t>{112.5-23.2}</t>
  </si>
  <si>
    <t>3R!79+58-29^4.18(7.98)[94]{112.5}2457</t>
  </si>
  <si>
    <t>0R!69+29-58^3.38(-7.98)[94]{23.2}2224</t>
  </si>
  <si>
    <t>{35.8-41.9}</t>
  </si>
  <si>
    <t>3R!123+39-35^4.29(6.87)[96]{35.8}2476</t>
  </si>
  <si>
    <t>0R!113+35-39^3.44(-6.87)[96]{41.9}2105</t>
  </si>
  <si>
    <t>top-10 matchup, clash of last two World Champions</t>
  </si>
  <si>
    <t>{101.6-24.1}</t>
  </si>
  <si>
    <t>3R!85+64-30^4.6(12.11)[22]{101.6}1853</t>
  </si>
  <si>
    <t>0R!93+30-64^2.8(-12.11)[22]{24.1}1293</t>
  </si>
  <si>
    <t>{111.9-15.3}</t>
  </si>
  <si>
    <t>3R!62+73-31^5.4(12.94)[36]{111.9}1963</t>
  </si>
  <si>
    <t>0R!53+31-73^3.22(-12.94)[36]{15.3}1331</t>
  </si>
  <si>
    <t>{112.1-6.8}</t>
  </si>
  <si>
    <t>3R!121+48-16^4.88(5.11)[21]{112.1}1716</t>
  </si>
  <si>
    <t>0R!115+16-48^3.2(-5.11)[21]{6.8}1417</t>
  </si>
  <si>
    <t>{115.7-6.2}</t>
  </si>
  <si>
    <t>3R!65+42-11^3.44(4.76)[15]{115.7}1691</t>
  </si>
  <si>
    <t>0R!75+11-42^3.67(-4.76)[15]{6.2}1309</t>
  </si>
  <si>
    <t>{27.4-38.5}</t>
  </si>
  <si>
    <t>3R!2+35-32^4.67(3.17)[20]{27.4}1768</t>
  </si>
  <si>
    <t>0R!15+32-35^3.33(-3.17)[20]{38.5}1379</t>
  </si>
  <si>
    <t>{112.4-10.2}</t>
  </si>
  <si>
    <t>3R!71+69-24^5.1(8.35)[12]{112.4}1648</t>
  </si>
  <si>
    <t>0R!77+24-69^3.67(-8.35)[12]{10.2}1316</t>
  </si>
  <si>
    <t>{102.7-20.9}</t>
  </si>
  <si>
    <t>3R!36+58-31^4.18(6.12)[14]{102.7}1616</t>
  </si>
  <si>
    <t>0R!48+31-58^4.14(-6.12)[14]{20.9}1312</t>
  </si>
  <si>
    <t>{53.6-25.4}</t>
  </si>
  <si>
    <t>3R!139+50-32^5.29(7.08)[42]{53.6}1916</t>
  </si>
  <si>
    <t>0R!130+32-50^3.33(-7.08)[42]{25.4}1444</t>
  </si>
  <si>
    <t>[13-10]</t>
  </si>
  <si>
    <t>{99.3-24}</t>
  </si>
  <si>
    <t>3R!42+71-43^4.31(7.06)[18]{99.3}1710</t>
  </si>
  <si>
    <t>0R!39+43-71^3.9(-7.06)[18]{24}1457</t>
  </si>
  <si>
    <t>{90.9-18.7}</t>
  </si>
  <si>
    <t>3R!119+51-25^5.29(10.37)[34]{90.9}1792</t>
  </si>
  <si>
    <t>0R!127+25-51^2.88(-10.37)[34]{18.7}1471</t>
  </si>
  <si>
    <t>[13-5]</t>
  </si>
  <si>
    <t>{62.2-37.6}</t>
  </si>
  <si>
    <t>3R!144+46-44^3.23(-15.78)[67]{62.2}1530</t>
  </si>
  <si>
    <t>0R!133+44-46^6(15.78)[67]{37.6}2201</t>
  </si>
  <si>
    <t>BAD LOSS, Azalea: scored last 36 points</t>
  </si>
  <si>
    <t>{58.3-21.2}</t>
  </si>
  <si>
    <t>2R!157+44-40^4.44(-6.04)[29]{58.3}1400</t>
  </si>
  <si>
    <t>1R!152+40-44^5(6.04)[29]{21.2}1675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</si>
  <si>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[40]</t>
    </r>
  </si>
  <si>
    <t>{102.7-8.9}</t>
  </si>
  <si>
    <t>3R!140+59-24^4.89(7.46)[53]{102.7}2133</t>
  </si>
  <si>
    <t>0R!129+24-59^4.4(-7.46)[53]{8.9}1541</t>
  </si>
  <si>
    <t>{86.9-10.2}</t>
  </si>
  <si>
    <t>3R!112+59-41^4.82(-3.6)[17]{86.9}1367</t>
  </si>
  <si>
    <t>0R!102+41-59^4.71(3.6)[17]{10.2}1401</t>
  </si>
  <si>
    <t>{80.9-20.6}</t>
  </si>
  <si>
    <t>3R!82+46-28^3.23(-2.55)[23]{80.9}1359</t>
  </si>
  <si>
    <t>0R!90+28-46^3.83(2.55)[23]{20.6}1605</t>
  </si>
  <si>
    <t>[9-11]</t>
  </si>
  <si>
    <t>{79.8-31}</t>
  </si>
  <si>
    <t>3R!31+62-35^4.89(11.71)[52]{79.8}2064</t>
  </si>
  <si>
    <t>0R!21+35-62^3(-11.71)[52]{31}1463</t>
  </si>
  <si>
    <t>{34.8-35.2}</t>
  </si>
  <si>
    <t>3R!70+44-36^3.86(12.62)[49]{34.8}2225</t>
  </si>
  <si>
    <t>0R!79+36-44^2.91(-12.62)[49]{35.2}1466</t>
  </si>
  <si>
    <t>{100.7-12.6}</t>
  </si>
  <si>
    <t>3R!114+49-21^4.57(13.48)[53]{100.7}2106</t>
  </si>
  <si>
    <t>0R!123+21-49^3.17(-13.48)[53]{12.6}1440</t>
  </si>
  <si>
    <t>{105.1-12.9}</t>
  </si>
  <si>
    <t>3R!14+51-23^4.11(7.84)[38]{105.1}1918</t>
  </si>
  <si>
    <t>0R!12+23-51^3.5(-7.84)[38]{12.9}1557</t>
  </si>
  <si>
    <t>{117.7-0}</t>
  </si>
  <si>
    <t>3R!76+54-22^3.69(-5.07)[26]{117.7}1585</t>
  </si>
  <si>
    <t>0R!67+22-54^3.75(5.07)[26]{0}1739</t>
  </si>
  <si>
    <t>[7-12]</t>
  </si>
  <si>
    <t>{61.3-45}</t>
  </si>
  <si>
    <t>3R!137+55-49^5.43(11.29)[56]{61.3}2346</t>
  </si>
  <si>
    <t>0R!132+49-55^3.75(-11.29)[56]{45}1404</t>
  </si>
  <si>
    <t>{150.2-6.4}</t>
  </si>
  <si>
    <t>3R!154+66-14^5.78(7.98)[41]{150.2}1828</t>
  </si>
  <si>
    <t>0R!151+14-66^3.5(-7.98)[41]{6.4}1379</t>
  </si>
  <si>
    <t>[14-7]</t>
  </si>
  <si>
    <t>{73.7-18.8}</t>
  </si>
  <si>
    <t>3R!97+56-39^3.71(-2.7)[42]{73.7}1563</t>
  </si>
  <si>
    <t>0R!108+39-56^4.57(2.7)[42]{18.8}1849</t>
  </si>
  <si>
    <t>{78-23.2}</t>
  </si>
  <si>
    <t>3R!23+46-33^4(2.27)[18]{78}1622</t>
  </si>
  <si>
    <t>0R!32+33-46^3.63(-2.27)[18]{23.2}1668</t>
  </si>
  <si>
    <t>{102.8-10.5}</t>
  </si>
  <si>
    <t>3R!89+50-29^3.83(-7.63)[51]{102.8}1415</t>
  </si>
  <si>
    <t>0R!84+29-50^4.75(7.63)[51]{10.5}1909</t>
  </si>
  <si>
    <t>{108.3-17.2}</t>
  </si>
  <si>
    <t>3R!6+52-27^3.69(-2.37)[34]{108.3}1689</t>
  </si>
  <si>
    <t>0R!4+27-52^4.6(2.37)[34]{17.2}1807</t>
  </si>
  <si>
    <t>{55.9-19.6}</t>
  </si>
  <si>
    <t>3R!10+56-46^4.9(1.29)[31]{55.9}1693</t>
  </si>
  <si>
    <t>0R!5+46-56^4.67(-1.29)[31]{19.6}1630</t>
  </si>
  <si>
    <t>[5-4]</t>
  </si>
  <si>
    <t>{71.3-14.5}</t>
  </si>
  <si>
    <t>3R!54+30-17^4.8(3.73)[22]{71.3}1662</t>
  </si>
  <si>
    <t>0R!63+17-30^3.75(-3.73)[22]{14.5}1512</t>
  </si>
  <si>
    <t>[4-4]</t>
  </si>
  <si>
    <t>{44.7-12.9}</t>
  </si>
  <si>
    <t>3R!94+25-13^3.75(9)[59]{44.7}2085</t>
  </si>
  <si>
    <t>0R!88+13-25^3.25(-9)[59]{12.9}1560</t>
  </si>
  <si>
    <t>{109.9-5}</t>
  </si>
  <si>
    <t>3R!7+69-38^4.5(-4.63)[62]{109.9}1663</t>
  </si>
  <si>
    <t>0R!11+38-69^4.83(4.63)[62]{5}2086</t>
  </si>
  <si>
    <t>[8-12]</t>
  </si>
  <si>
    <t>{71.8-20.3}</t>
  </si>
  <si>
    <t>3R!143+47-41^5(2.84)[48]{71.8}1881</t>
  </si>
  <si>
    <t>0R!134+41-47^3.08(-2.84)[48]{20.3}1539</t>
  </si>
  <si>
    <t>3R!96+34-26^2.8(2.11)[45]{54.1}1861</t>
  </si>
  <si>
    <t>0R!87+26-34^4(-2.11)[45]{27.1}1587</t>
  </si>
  <si>
    <t>{43.2-22.9}</t>
  </si>
  <si>
    <t>3R!38+20-19^2.57(-1.19)[38]{43.2}1686</t>
  </si>
  <si>
    <t>0R!47+19-20^3.2(1.19)[38]{22.9}1740</t>
  </si>
  <si>
    <t>Pastoria: GW 2! (50+12')</t>
  </si>
  <si>
    <t>{46.4-30}</t>
  </si>
  <si>
    <t>3R!101+34-29^4.33(5.74)[26]{46.4}1716</t>
  </si>
  <si>
    <t>0R!109+29-34^3.86(-5.74)[26]{30}1584</t>
  </si>
  <si>
    <t>{107.3-12.5}</t>
  </si>
  <si>
    <t>3R!51+44-16^3.5(4.9)[48]{107.3}1797</t>
  </si>
  <si>
    <t>0R!59+16-44^4(-4.9)[48]{12.5}1496</t>
  </si>
  <si>
    <t>{107.4-20.3}</t>
  </si>
  <si>
    <t>3R!86+56-29^4.44(10.34)[62]{107.4}2070</t>
  </si>
  <si>
    <t>0R!95+29-56^3.38(-10.34)[62]{20.3}1640</t>
  </si>
  <si>
    <t>{58.1-28.8}</t>
  </si>
  <si>
    <t>3R!8+34-33^3.56(-7.28)[66]{58.1}1700</t>
  </si>
  <si>
    <t>0R!9+33-34^4.8(7.28)[66]{28.8}1941</t>
  </si>
  <si>
    <t>Celadon: GW 5! (50+6')</t>
  </si>
  <si>
    <t>{93.9-0}</t>
  </si>
  <si>
    <t>3R!26+27-19^2.88(0.07)[51]{93.9}1813</t>
  </si>
  <si>
    <t>0R!20+19-27^3.4(-0.07)[51]{0}1616</t>
  </si>
  <si>
    <t>{54.6-24.9}</t>
  </si>
  <si>
    <t>2R!92+42-31^4.13(5.34)[59]{54.6}1996</t>
  </si>
  <si>
    <t>1R!81+31-42^3.22(-5.34)[59]{24.9}1597</t>
  </si>
  <si>
    <r>
      <rPr>
        <b/>
        <sz val="11"/>
        <color theme="1"/>
        <rFont val="Calibri"/>
        <family val="2"/>
        <scheme val="minor"/>
      </rPr>
      <t>OT</t>
    </r>
    <r>
      <rPr>
        <sz val="11"/>
        <color theme="1"/>
        <rFont val="Calibri"/>
        <family val="2"/>
        <scheme val="minor"/>
      </rPr>
      <t xml:space="preserve"> - [31]</t>
    </r>
  </si>
  <si>
    <t>{42.7-27.5}</t>
  </si>
  <si>
    <t>3R!128+26-24^3.83(0.55)[38]{42.7}1720</t>
  </si>
  <si>
    <t>0R!117+24-26^3.14(-0.55)[38]{27.5}1567</t>
  </si>
  <si>
    <t>{91.8-20.1}</t>
  </si>
  <si>
    <t>3R!50+42-20^3.5(9.7)[61]{91.8}2192</t>
  </si>
  <si>
    <t>0R!58+20-42^3.6(-9.7)[61]{20.1}1487</t>
  </si>
  <si>
    <t>{114.8-7.9}</t>
  </si>
  <si>
    <t>3R!122+79-27^6.09(5.97)[60]{114.8}1977</t>
  </si>
  <si>
    <t>0R!116+27-79^3.57(-5.97)[60]{7.9}1657</t>
  </si>
  <si>
    <t>{53.4-17.4}</t>
  </si>
  <si>
    <t>3R!74+37-24^4.67(5.5)[53]{53.4}1955</t>
  </si>
  <si>
    <t>0R!68+24-37^3.14(-5.5)[53]{17.4}1656</t>
  </si>
  <si>
    <t>[12-7]</t>
  </si>
  <si>
    <t>{62.2-24.1}</t>
  </si>
  <si>
    <t>3R!27+38-28^2.83(-2.91)[38]{62.2}1578</t>
  </si>
  <si>
    <t>0R!17+28-38^3.29(2.91)[38]{24.1}1621</t>
  </si>
  <si>
    <t>{34.2-43.9}</t>
  </si>
  <si>
    <t>3R!145+45-37^4.25(7.38)[60]{34.2}2020</t>
  </si>
  <si>
    <t>0R!160+37-45^3.89(-7.38)[60]{43.9}1738</t>
  </si>
  <si>
    <t>{76.1-12.9}</t>
  </si>
  <si>
    <t>3R!1+37-22^4.38(-1.15)[43]{76.1}1742</t>
  </si>
  <si>
    <t>0R!16+22-37^3.8(1.15)[43]{12.9}1739</t>
  </si>
  <si>
    <t>{59.4-29}</t>
  </si>
  <si>
    <t>3R!135+48-42^4.75(6.03)[64]{59.4}2068</t>
  </si>
  <si>
    <t>0R!142+42-48^5(-6.03)[64]{29}1705</t>
  </si>
  <si>
    <t>[5-5]</t>
  </si>
  <si>
    <t>{52.4-20.5}</t>
  </si>
  <si>
    <t>3R!147+30-20^4.6(4.75)[50]{52.4}1862</t>
  </si>
  <si>
    <t>0R!158+20-30^3.6(-4.75)[50]{20.5}1838</t>
  </si>
  <si>
    <t>{54.2-38.8}</t>
  </si>
  <si>
    <t>3R!100+46-39^3.82(-1.81)[64]{54.2}1790</t>
  </si>
  <si>
    <t>0R!107+39-46^4.13(1.81)[64]{38.8}2024</t>
  </si>
  <si>
    <t>Wild Area: scored last 22 points</t>
  </si>
  <si>
    <t>{149.2-0}</t>
  </si>
  <si>
    <t>3R!141+95-30^5.13(2.67)[61]{149.2}1893</t>
  </si>
  <si>
    <t>0R!136+30-95^4.67(-2.67)[61]{0}1653</t>
  </si>
  <si>
    <t>{88.7-4.1}</t>
  </si>
  <si>
    <t>3R!106+35-24^2.58(-6.16)[66]{88.7}1804</t>
  </si>
  <si>
    <t>0R!98+24-35^3.2(6.16)[66]{4.1}1925</t>
  </si>
  <si>
    <t>{103.1-5.4}</t>
  </si>
  <si>
    <t>3R!105+58-27^3.71(-3.1)[57]{103.1}1807</t>
  </si>
  <si>
    <t>0R!99+27-58^4.4(3.1)[57]{5.4}1856</t>
  </si>
  <si>
    <t>{58.7-16.7}</t>
  </si>
  <si>
    <t>3R!159+34-26^3.56(-7.65)[68]{58.7}1861</t>
  </si>
  <si>
    <t>0R!150+26-34^4(7.65)[68]{16.7}1987</t>
  </si>
  <si>
    <t>{82.2-13.8}</t>
  </si>
  <si>
    <t>3R!25+28-12^3.25(-2.19)[49]{82.2}1764</t>
  </si>
  <si>
    <t>0R!18+12-28^2.5(2.19)[49]{13.8}1811</t>
  </si>
  <si>
    <t>{134-8}</t>
  </si>
  <si>
    <t>3R!24+51-12^3.08(8.23)[71]{134}2188</t>
  </si>
  <si>
    <t>0R!30+12-51^4(-8.23)[71]{8}1727</t>
  </si>
  <si>
    <t>{49.4-30.8}</t>
  </si>
  <si>
    <t>3R!146+35-31^4.43(2.27)[58]{49.4}1809</t>
  </si>
  <si>
    <t>0R!155+31-35^4.83(-2.27)[58]{30.8}1774</t>
  </si>
  <si>
    <t>{114.9-13}</t>
  </si>
  <si>
    <t>3R!64+57-22^4.18(7.24)[77]{114.9}2253</t>
  </si>
  <si>
    <t>0R!56+22-57^2.86(-7.24)[77]{13}1683</t>
  </si>
  <si>
    <t>{71-26.5}</t>
  </si>
  <si>
    <t>3R!153+54-44^5.33(1.51)[62]{71}1697</t>
  </si>
  <si>
    <t>0R!148+44-54^3.17(-1.51)[62]{26.5}1782</t>
  </si>
  <si>
    <t>{24.4-42.5}</t>
  </si>
  <si>
    <t>3R!124+33-30^4.4(9.1)[78]{24.4}2477</t>
  </si>
  <si>
    <t>0R!113+30-33^3.5(-9.1)[78]{42.5}1757</t>
  </si>
  <si>
    <t>Agate: GW 4+1 (50+8')</t>
  </si>
  <si>
    <t>{100.8-11.8}</t>
  </si>
  <si>
    <t>3R!19+46-22^3.3(8.96)[71]{100.8}2021</t>
  </si>
  <si>
    <t>0R!28+22-46^2.5(-8.96)[71]{11.8}1749</t>
  </si>
  <si>
    <t>{123.4-14.4}</t>
  </si>
  <si>
    <t>3R!131+81-27^6.27(6.14)[64]{123.4}1892</t>
  </si>
  <si>
    <t>0R!138+27-81^5(-6.14)[64]{14.4}1864</t>
  </si>
  <si>
    <t>{127.1-0}</t>
  </si>
  <si>
    <t>3R!103+43-25^3.55(0.25)[66]{127.1}1800</t>
  </si>
  <si>
    <t>0R!110+25-43^3.83(-0.25)[66]{0}1872</t>
  </si>
  <si>
    <t>{107.6-10.1}</t>
  </si>
  <si>
    <t>3R!22+51-21^3.9(8.16)[73]{107.6}2052</t>
  </si>
  <si>
    <t>0R!29+21-51^2.71(-8.16)[73]{10.1}1816</t>
  </si>
  <si>
    <t>{125.9-11.1}</t>
  </si>
  <si>
    <t>3R!13+56-17^4.56(10.66)[75]{125.9}2192</t>
  </si>
  <si>
    <t>0R!3+17-56^3(-10.66)[75]{11.1}1863</t>
  </si>
  <si>
    <t>{52.2-34.5}</t>
  </si>
  <si>
    <t>3R!72+43-41^3.9(-2.53)[72]{52.2}1760</t>
  </si>
  <si>
    <t>0R!80+41-43^3.78(2.53)[72]{34.5}1997</t>
  </si>
  <si>
    <t>{117-12.3}</t>
  </si>
  <si>
    <t>3R!34+52-17^3.91(4.77)[65]{117}1936</t>
  </si>
  <si>
    <t>0R!44+17-52^3(-4.77)[65]{12.3}1813</t>
  </si>
  <si>
    <t>{113-3.6}</t>
  </si>
  <si>
    <t>3R!156+49-22^3.82(2.83)[78]{113}1983</t>
  </si>
  <si>
    <t>0R!149+22-49^3.33(-2.83)[78]{3.6}1672</t>
  </si>
  <si>
    <t>{95.2-21.7}</t>
  </si>
  <si>
    <t>3R!83+47-31^4(3.06)[81]{95.2}2028</t>
  </si>
  <si>
    <t>0R!91+31-47^3.63(-3.06)[81]{21.7}1929</t>
  </si>
  <si>
    <t>{42-32.7}</t>
  </si>
  <si>
    <t>3R!43+31-26^4(9.19)[83]{42}2508</t>
  </si>
  <si>
    <t>0R!33+26-31^3(-9.19)[83]{32.7}1880</t>
  </si>
  <si>
    <t>{42.5-62.1}</t>
  </si>
  <si>
    <t>3R!78+43-42^3.67(5.77)[85]{42.5}2458</t>
  </si>
  <si>
    <t>0R!69+42-43^3.17(-5.77)[85]{62.1}1775</t>
  </si>
  <si>
    <t>{26.3-64.8}</t>
  </si>
  <si>
    <t>3R!46+34-33^3.71(6.38)[85]{26.3}2310</t>
  </si>
  <si>
    <t>0R!40+33-34^3.88(-6.38)[85]{64.8}1792</t>
  </si>
  <si>
    <t>{115.9-3.1}</t>
  </si>
  <si>
    <t>3R!60+46-18^3.5(-5.14)[89]{115.9}1885</t>
  </si>
  <si>
    <t>0R!52+18-46^3.25(5.14)[89]{3.1}2044</t>
  </si>
  <si>
    <t>{45.9-48.7}</t>
  </si>
  <si>
    <t>3R!61+47-46^4.88(4.16)[88]{45.9}2186</t>
  </si>
  <si>
    <t>0R!55+46-47^4.2(-4.16)[88]{48.7}1840</t>
  </si>
  <si>
    <t>{107.3-16.3}</t>
  </si>
  <si>
    <t>3R!37+53-29^3.92(1.9)[83]{107.3}1910</t>
  </si>
  <si>
    <t>0R!41+29-53^3.86(-1.9)[83]{16.3}1887</t>
  </si>
  <si>
    <t>{50.9-48.5}</t>
  </si>
  <si>
    <t>3R!35+49-42^3.33(2.64)[88]{50.9}2099</t>
  </si>
  <si>
    <t>0R!45+42-49^3.8(-2.64)[88]{48.5}1955</t>
  </si>
  <si>
    <t>{103.1-10.7}</t>
  </si>
  <si>
    <t>3R!57+34-16^3.75(-3.63)[89]{103.1}2013</t>
  </si>
  <si>
    <t>0R!49+16-34^4(3.63)[89]{10.7}2094</t>
  </si>
  <si>
    <t>{85.1-20.3}</t>
  </si>
  <si>
    <t>3R!66+44-36^3.9(0.69)[91]{85.1}1947</t>
  </si>
  <si>
    <t>0R!73+36-44^3.2(-0.69)[91]{20.3}2097</t>
  </si>
  <si>
    <t>{110.8-19.4}</t>
  </si>
  <si>
    <t>3R!125+47-24^3.58(-3.25)[95]{110.8}1948</t>
  </si>
  <si>
    <t>0R!118+24-47^3.17(3.25)[95]{19.4}2132</t>
  </si>
  <si>
    <t>{72-23.1}</t>
  </si>
  <si>
    <t>3R!120+42-33^4.22(-0.1)[95]{72}2007</t>
  </si>
  <si>
    <t>0R!126+33-42^3.63(0.1)[95]{23.1}2278</t>
  </si>
  <si>
    <t>[6-5]</t>
  </si>
  <si>
    <t>{96.4-9.4}</t>
  </si>
  <si>
    <t>3R!104+32-16^4.33(3.5)[97]{96.4}2251</t>
  </si>
  <si>
    <t>0R!111+16-32^2.8(-3.5)[97]{9.4}2214</t>
  </si>
  <si>
    <t>Ribbon - Dream - Star Cup - First Round</t>
  </si>
  <si>
    <t>D1st</t>
  </si>
  <si>
    <t>P1st</t>
  </si>
  <si>
    <t>D2nd</t>
  </si>
  <si>
    <t>P2nd</t>
  </si>
  <si>
    <t>D3rd</t>
  </si>
  <si>
    <t>P3rd</t>
  </si>
  <si>
    <t>C1st</t>
  </si>
  <si>
    <t>C2nd</t>
  </si>
  <si>
    <t>C3rd</t>
  </si>
  <si>
    <t>C4th</t>
  </si>
  <si>
    <t>C5th</t>
  </si>
  <si>
    <t>C6th</t>
  </si>
  <si>
    <t>[4-8]</t>
  </si>
  <si>
    <t>{29.9-37.8}</t>
  </si>
  <si>
    <t>3S!85+29-27^4.75(16.34)[38]{29.9}1886</t>
  </si>
  <si>
    <t>0S!52+27-29^3.13(-16.34)[38]{37.8}1292</t>
  </si>
  <si>
    <t>[4-6]</t>
  </si>
  <si>
    <t>{73.6-14.5}</t>
  </si>
  <si>
    <t>3S!62+26-7^4(19.29)[48]{73.6}2133</t>
  </si>
  <si>
    <t>0S!125+7-26^1.17(-19.29)[48]{14.5}1330</t>
  </si>
  <si>
    <t>{80.4-26.3}</t>
  </si>
  <si>
    <t>3S!121+56-33^4.22(12.02)[35]{80.4}1856</t>
  </si>
  <si>
    <t>0S!93+33-56^3.1(-12.02)[35]{26.3}1414</t>
  </si>
  <si>
    <t>{158.4-8.8}</t>
  </si>
  <si>
    <t>3S!65+64-11^4.78(16.03)[39]{158.4}1831</t>
  </si>
  <si>
    <t>0S!151+11-64^2.75(-16.03)[39]{8.8}1306</t>
  </si>
  <si>
    <t>[5-6]</t>
  </si>
  <si>
    <t>{60.3-13.3}</t>
  </si>
  <si>
    <t>3S!71+38-24^5(8.78)[24]{60.3}1784</t>
  </si>
  <si>
    <t>0S!153+24-38^3.67(-8.78)[24]{13.3}1314</t>
  </si>
  <si>
    <t>{101.6-32.4}</t>
  </si>
  <si>
    <t>3S!36+64-39^5.14(19.1)[53]{101.6}2509</t>
  </si>
  <si>
    <t>0S!33+39-64^2.92(-19.1)[53]{32.4}1311</t>
  </si>
  <si>
    <t>{86.5-21.9}</t>
  </si>
  <si>
    <t>3S!2+54-23^4.5(17.43)[52]{86.5}2193</t>
  </si>
  <si>
    <t>0S!3+23-54^2.33(-17.43)[52]{21.9}1378</t>
  </si>
  <si>
    <t>[4-9]</t>
  </si>
  <si>
    <t>{33.8-32.1}</t>
  </si>
  <si>
    <t>3S!139+35-28^5.75(17.67)[51]{33.8}2100</t>
  </si>
  <si>
    <t>0S!45+28-35^2.89(-17.67)[51]{32.1}1443</t>
  </si>
  <si>
    <t>[6-10]</t>
  </si>
  <si>
    <t>{74.7-26.4}</t>
  </si>
  <si>
    <t>3S!42+56-35^6.67(18.27)[48]{74.7}2053</t>
  </si>
  <si>
    <t>0S!29+35-56^3.3(-18.27)[48]{26.4}1456</t>
  </si>
  <si>
    <t>{73.3-25.9}</t>
  </si>
  <si>
    <t>3S!119+63-36^4.6(11.11)[38]{73.3}1932</t>
  </si>
  <si>
    <t>0S!83+36-63^3.2(-11.11)[38]{25.9}1468</t>
  </si>
  <si>
    <t>{34.9-38}</t>
  </si>
  <si>
    <t>3S!140+51-42^5.83(17.51)[49]{34.9}2023</t>
  </si>
  <si>
    <t>0S!28+42-51^3.64(-17.51)[49]{38}1539</t>
  </si>
  <si>
    <t>{125.3-17}</t>
  </si>
  <si>
    <t>3S!31+88-28^6(15.78)[56]{125.3}2311</t>
  </si>
  <si>
    <t>0S!40+28-88^3.71(-15.78)[56]{17}1462</t>
  </si>
  <si>
    <t>{112.6-14.8}</t>
  </si>
  <si>
    <t>3S!74+64-34^4.14(-5.54)[27]{112.6}1431</t>
  </si>
  <si>
    <t>0S!154+34-64^5.2(5.54)[27]{14.8}1604</t>
  </si>
  <si>
    <t>[11-3]</t>
  </si>
  <si>
    <t>{154.8-6.8}</t>
  </si>
  <si>
    <t>3S!70+56-9^3.82(7.64)[38]{154.8}1685</t>
  </si>
  <si>
    <t>0S!156+9-56^3(-7.64)[38]{6.8}1453</t>
  </si>
  <si>
    <t>{114.2-15.8}</t>
  </si>
  <si>
    <t>3S!152+81-28^5.08(12.35)[42]{114.2}1814</t>
  </si>
  <si>
    <t>0S!155+28-81^3.25(-12.35)[42]{15.8}1395</t>
  </si>
  <si>
    <t>{62-30.2}</t>
  </si>
  <si>
    <t>3S!7+55-50^3.5(-11.56)[61]{62}1590</t>
  </si>
  <si>
    <t>0S!14+50-55^4.86(11.56)[61]{30.2}2053</t>
  </si>
  <si>
    <t>[15-6]</t>
  </si>
  <si>
    <t>{84.1-11.1}</t>
  </si>
  <si>
    <t>3S!53+58-43^3.47(-12.67)[54]{84.1}1482</t>
  </si>
  <si>
    <t>0S!114+43-58^4.5(12.67)[54]{11.1}1921</t>
  </si>
  <si>
    <t>{105.6-25.1}</t>
  </si>
  <si>
    <t>3S!112+71-34^5.3(11.75)[42]{105.6}1780</t>
  </si>
  <si>
    <t>0S!78+34-71^4(-11.75)[42]{25.1}1396</t>
  </si>
  <si>
    <t>{122.5-18.2}</t>
  </si>
  <si>
    <t>3S!133+74-23^4.55(14.19)[54]{122.5}2203</t>
  </si>
  <si>
    <t>0S!144+23-74^3.5(-14.19)[54]{18.2}1528</t>
  </si>
  <si>
    <t>{76.3-5.6}</t>
  </si>
  <si>
    <t>3S!8+39-32^3.36(-11.82)[58]{76.3}1699</t>
  </si>
  <si>
    <t>0S!23+32-39^4(11.82)[58]{5.6}1910</t>
  </si>
  <si>
    <t>{110.7-8.1}</t>
  </si>
  <si>
    <t>3S!10+62-24^4.4(11.6)[46]{110.7}1901</t>
  </si>
  <si>
    <t>0S!138+24-62^3.14(-11.6)[46]{8.1}1621</t>
  </si>
  <si>
    <t>{55.2-21.7}</t>
  </si>
  <si>
    <t>3S!90+37-25^3.67(11.19)[53]{55.2}2095</t>
  </si>
  <si>
    <t>0S!57+25-37^2.88(-11.19)[53]{21.7}1358</t>
  </si>
  <si>
    <t>{154.4-9.3}</t>
  </si>
  <si>
    <t>3S!137+72-18^5.1(10.96)[55]{154.4}2070</t>
  </si>
  <si>
    <t>0S!142+18-72^2.67(-10.96)[55]{9.3}1402</t>
  </si>
  <si>
    <t>{44.3-42.7}</t>
  </si>
  <si>
    <t>3S!102+51-46^4.11(7.56)[25]{44.3}1719</t>
  </si>
  <si>
    <t>0S!109+46-51^4.2(-7.56)[25]{42.7}1364</t>
  </si>
  <si>
    <t>{24.6-40.3}</t>
  </si>
  <si>
    <t>3S!54+33-31^4.17(5.97)[24]{24.6}1606</t>
  </si>
  <si>
    <t>0S!92+31-33^3.38(-5.97)[24]{40.3}1503</t>
  </si>
  <si>
    <t>{120.5-7.9}</t>
  </si>
  <si>
    <t>3S!108+65-20^4.27(11.87)[42]{120.5}1811</t>
  </si>
  <si>
    <t>0S!110+20-65^3.6(-11.87)[42]{7.9}1552</t>
  </si>
  <si>
    <t>{99.6-34.1}</t>
  </si>
  <si>
    <t>3S!67+57-35^5.25(11.47)[45]{99.6}1710</t>
  </si>
  <si>
    <t>0S!148+35-57^2.58(-11.47)[45]{34.1}1572</t>
  </si>
  <si>
    <t>{58.6-14.8}</t>
  </si>
  <si>
    <t>3S!117+30-25^3.11(-1.47)[39]{58.6}1581</t>
  </si>
  <si>
    <t>0S!94+25-30^3.14(1.47)[39]{14.8}1699</t>
  </si>
  <si>
    <t>{95.8-0}</t>
  </si>
  <si>
    <t>3S!51+35-21^3.1(0.43)[36]{95.8}1698</t>
  </si>
  <si>
    <t>0S!64+21-35^3.17(-0.43)[36]{0}1481</t>
  </si>
  <si>
    <t>{138.2-6.8}</t>
  </si>
  <si>
    <t>3S!122+70-24^4.92(3.03)[29]{138.2}1623</t>
  </si>
  <si>
    <t>0S!96+24-70^3.14(-3.03)[29]{6.8}1621</t>
  </si>
  <si>
    <t>{68.7-29.7}</t>
  </si>
  <si>
    <t>3S!101+39-27^3.11(8.89)[44]{68.7}1866</t>
  </si>
  <si>
    <t>0S!150+27-39^3.13(-8.89)[44]{29.7}1579</t>
  </si>
  <si>
    <t>{110.4-20.5}</t>
  </si>
  <si>
    <t>3S!32+56-21^3.89(14.69)[62]{110.4}2347</t>
  </si>
  <si>
    <t>0S!132+21-56^2.71(-14.69)[62]{20.5}1621</t>
  </si>
  <si>
    <t>{75.4-10.2}</t>
  </si>
  <si>
    <t>3S!59+40-26^3.6(-6.74)[54]{75.4}1455</t>
  </si>
  <si>
    <t>0S!84+26-40^4.25(6.74)[54]{10.2}1757</t>
  </si>
  <si>
    <t>{43.3-30.3}</t>
  </si>
  <si>
    <t>3S!76+38-34^4.57(4.07)[52]{43.3}1779</t>
  </si>
  <si>
    <t>0S!80+34-38^3(-4.07)[52]{30.3}1720</t>
  </si>
  <si>
    <t>{124.6-0}</t>
  </si>
  <si>
    <t>3S!124+45-25^3.15(0.11)[40]{124.6}1667</t>
  </si>
  <si>
    <t>0S!86+25-45^3.83(-0.11)[40]{0}1730</t>
  </si>
  <si>
    <t>{89.8-13.1}</t>
  </si>
  <si>
    <t>3S!141+39-19^3.89(-2.23)[34]{89.8}1648</t>
  </si>
  <si>
    <t>0S!26+19-39^3(2.23)[34]{13.1}1621</t>
  </si>
  <si>
    <t>{47.2-28.4}</t>
  </si>
  <si>
    <t>3S!77+38-33^4.83(4.84)[35]{47.2}1862</t>
  </si>
  <si>
    <t>0S!105+33-38^3.63(-4.84)[35]{28.4}1642</t>
  </si>
  <si>
    <t>{50.9-41.5}</t>
  </si>
  <si>
    <t>3S!82+41-39^3.5(9.03)[47]{50.9}1798</t>
  </si>
  <si>
    <t>0S!127+39-41^2.69(-9.03)[47]{41.5}1599</t>
  </si>
  <si>
    <t>{46.3-32.1}</t>
  </si>
  <si>
    <t>3S!4+46-36^3.56(8.22)[62]{46.3}2135</t>
  </si>
  <si>
    <t>0S!129+36-46^4(-8.22)[62]{32.1}1687</t>
  </si>
  <si>
    <t>{69.1-14.9}</t>
  </si>
  <si>
    <t>3S!128+39-28^3.22(7.9)[38]{69.1}1725</t>
  </si>
  <si>
    <t>0S!115+28-39^2.89(-7.9)[38]{14.9}1558</t>
  </si>
  <si>
    <t>{68.3-4.3}</t>
  </si>
  <si>
    <t>3S!35+39-29^4.11(-7.31)[62]{68.3}1575</t>
  </si>
  <si>
    <t>0S!143+29-39^4(7.31)[62]{4.3}1919</t>
  </si>
  <si>
    <t>{21.4-40.6}</t>
  </si>
  <si>
    <t>3S!157+25-24^3.6(5.21)[49]{21.4}1798</t>
  </si>
  <si>
    <t>0S!107+24-25^3.67(-5.21)[49]{40.6}1667</t>
  </si>
  <si>
    <t>{61.7-31.6}</t>
  </si>
  <si>
    <t>3S!50+43-33^2.91(6.69)[52]{61.7}1864</t>
  </si>
  <si>
    <t>0S!87+33-43^3.44(-6.69)[52]{31.6}1484</t>
  </si>
  <si>
    <t>{116-14.3}</t>
  </si>
  <si>
    <t>3S!47+57-21^4(13.03)[65]{116}2191</t>
  </si>
  <si>
    <t>0S!30+21-57^2.11(-13.03)[65]{14.3}1683</t>
  </si>
  <si>
    <t>{76.2-17.1}</t>
  </si>
  <si>
    <t>3S!158+29-15^2.78(-0.17)[51]{76.2}1762</t>
  </si>
  <si>
    <t>0S!145+15-29^3.25(0.17)[51]{17.1}1838</t>
  </si>
  <si>
    <t>{60.3-35.8}</t>
  </si>
  <si>
    <t>3S!27+40-34^3.44(7.11)[54]{60.3}1922</t>
  </si>
  <si>
    <t>0S!12+34-40^3.56(-7.11)[54]{35.8}1617</t>
  </si>
  <si>
    <t>{84.6-27.1}</t>
  </si>
  <si>
    <t>3S!34+56-37^4.17(-2.29)[46]{84.6}1800</t>
  </si>
  <si>
    <t>0S!15+37-56^4.13(2.29)[46]{27.1}1781</t>
  </si>
  <si>
    <t>{89.5-33.5}</t>
  </si>
  <si>
    <t>3S!48+56-36^4.88(12.62)[65]{89.5}2067</t>
  </si>
  <si>
    <t>0S!21+36-56^3.09(-12.62)[65]{33.5}1613</t>
  </si>
  <si>
    <t>{54.5-25.1}</t>
  </si>
  <si>
    <t>3S!135+52-44^4(4.21)[39]{54.5}1724</t>
  </si>
  <si>
    <t>0S!39+44-52^4(-4.21)[39]{25.1}1691</t>
  </si>
  <si>
    <t>{146.2-9.8}</t>
  </si>
  <si>
    <t>3S!63+78-23^4.33(7.38)[56]{146.2}1856</t>
  </si>
  <si>
    <t>0S!61+23-78^3(-7.38)[56]{9.8}1646</t>
  </si>
  <si>
    <t>{88.2-14.6}</t>
  </si>
  <si>
    <t>3S!5+37-23^4.71(1.76)[52]{88.2}1742</t>
  </si>
  <si>
    <t>0S!24+23-37^4.2(-1.76)[52]{14.6}1678</t>
  </si>
  <si>
    <t>{92.2-8.2}</t>
  </si>
  <si>
    <t>3S!75+35-19^3.63(1.7)[43]{92.2}1858</t>
  </si>
  <si>
    <t>0S!97+19-35^3.4(-1.7)[43]{8.2}1682</t>
  </si>
  <si>
    <t>{66.1-7}</t>
  </si>
  <si>
    <t>3S!1+24-15^2.44(-4.28)[47]{66.1}1763</t>
  </si>
  <si>
    <t>0S!38+15-24^2.75(4.28)[47]{7}1716</t>
  </si>
  <si>
    <t>{70.4-14.5}</t>
  </si>
  <si>
    <t>3S!131+33-23^4(0.66)[56]{70.4}1903</t>
  </si>
  <si>
    <t>0S!43+23-33^2.38(-0.66)[56]{14.5}1841</t>
  </si>
  <si>
    <t>{47.5-32.6}</t>
  </si>
  <si>
    <t>3S!6+41-33^3.7(-2.76)[45]{47.5}1692</t>
  </si>
  <si>
    <t>0S!11+33-41^4(2.76)[45]{32.6}1778</t>
  </si>
  <si>
    <t>{125.2-0}</t>
  </si>
  <si>
    <t>3S!9+44-22^4(0.34)[49]{125.2}1883</t>
  </si>
  <si>
    <t>0S!13+22-44^2.86(-0.34)[49]{0}1680</t>
  </si>
  <si>
    <t>{73.2-38.7}</t>
  </si>
  <si>
    <t>3S!98+58-51^4.33(-0.16)[61]{73.2}1789</t>
  </si>
  <si>
    <t>0S!146+51-58^4.7(0.16)[61]{38.7}1789</t>
  </si>
  <si>
    <t>{73.5-12.8}</t>
  </si>
  <si>
    <t>3S!41+34-20^4(-5.38)[68]{73.5}1842</t>
  </si>
  <si>
    <t>0S!25+20-34^3.25(5.38)[68]{12.8}1879</t>
  </si>
  <si>
    <t>[7-7]</t>
  </si>
  <si>
    <t>{57.9-22.3}</t>
  </si>
  <si>
    <t>3S!19+28-22^3.43(2.06)[49]{57.9}1756</t>
  </si>
  <si>
    <t>0S!16+22-28^2.86(-2.06)[49]{22.3}1735</t>
  </si>
  <si>
    <t>[10-3]</t>
  </si>
  <si>
    <t>{182.7-0}</t>
  </si>
  <si>
    <t>3S!17+52-10^4.4(2.1)[72]{182.7}1908</t>
  </si>
  <si>
    <t>0S!136+10-52^3.33(-2.1)[72]{0}1563</t>
  </si>
  <si>
    <t>{180.9-0}</t>
  </si>
  <si>
    <t>3S!22+61-10^4.33(3.06)[61]{180.9}1844</t>
  </si>
  <si>
    <t>0S!20+10-61^3.33(-3.06)[61]{0}1785</t>
  </si>
  <si>
    <t>{44.1-36.5}</t>
  </si>
  <si>
    <t>3S!18+40-39^3.78(4.4)[66]{44.1}1942</t>
  </si>
  <si>
    <t>0S!44+39-40^4.11(-4.4)[66]{36.5}1758</t>
  </si>
  <si>
    <t>{63.6-31.9}</t>
  </si>
  <si>
    <t>3S!46+46-36^3.7(4.99)[73]{63.6}1898</t>
  </si>
  <si>
    <t>0S!37+36-46^3.78(-4.99)[73]{31.9}1781</t>
  </si>
  <si>
    <t>{48.1-34.5}</t>
  </si>
  <si>
    <t>3S!130+35-30^3.63(1.73)[71]{48.1}1896</t>
  </si>
  <si>
    <t>0S!134+30-35^3.25(-1.73)[71]{34.5}1901</t>
  </si>
  <si>
    <t>3S-</t>
  </si>
  <si>
    <t>{128.1-7.6}</t>
  </si>
  <si>
    <t>3S!85+67-18^4.73(4.58)[15]{128.1}1599</t>
  </si>
  <si>
    <t>0S!94+18-67^3.2(-4.58)[15]{7.6}1274</t>
  </si>
  <si>
    <t>{86.8-10.1}</t>
  </si>
  <si>
    <t>3S!96+46-31^4.2(-2.24)[18]{86.8}1364</t>
  </si>
  <si>
    <t>0S!62+31-46^4.17(2.24)[18]{10.1}1589</t>
  </si>
  <si>
    <t>{129.4-9.7}</t>
  </si>
  <si>
    <t>3S!121+66-18^5.33(9.84)[26]{129.4}1741</t>
  </si>
  <si>
    <t>0S!115+18-66^2.29(-9.84)[26]{9.7}1398</t>
  </si>
  <si>
    <t>{111.1-17.9}</t>
  </si>
  <si>
    <t>3S!65+63-26^4.55(6.65)[26]{111.1}1863</t>
  </si>
  <si>
    <t>0S!97+26-63^2.67(-6.65)[26]{17.9}1301</t>
  </si>
  <si>
    <t>{45.5-28.2}</t>
  </si>
  <si>
    <t>3S!76+49-40^4.09(-3.07)[21]{45.5}1347</t>
  </si>
  <si>
    <t>0S!71+40-49^5.5(3.07)[21]{28.2}1687</t>
  </si>
  <si>
    <t>{28.7-46}</t>
  </si>
  <si>
    <t>3S!36+61-58^6.14(11.54)[53]{28.7}2068</t>
  </si>
  <si>
    <t>0S!21+58-61^4.5(-11.54)[53]{46}1310</t>
  </si>
  <si>
    <t>{100.2-20}</t>
  </si>
  <si>
    <t>3S!2+60-26^5(9.1)[44]{100.2}1915</t>
  </si>
  <si>
    <t>0S!8+26-60^3.43(-9.1)[44]{20}1373</t>
  </si>
  <si>
    <t>{98.7-18.6}</t>
  </si>
  <si>
    <t>3S!139+64-32^6.43(14.89)[50]{98.7}2027</t>
  </si>
  <si>
    <t>0S!28+32-64^3.33(-14.89)[50]{18.6}1439</t>
  </si>
  <si>
    <t>{102.6-14.2}</t>
  </si>
  <si>
    <t>3S!42+68-24^5.44(11.08)[52]{102.6}2138</t>
  </si>
  <si>
    <t>0S!129+24-68^4.4(-11.08)[52]{14.2}1453</t>
  </si>
  <si>
    <t>[13-7]</t>
  </si>
  <si>
    <t>{129.2-0}</t>
  </si>
  <si>
    <t>3S!119+73-25^4.85(2.4)[21]{129.2}1638</t>
  </si>
  <si>
    <t>0S!92+25-73^3.29(-2.4)[21]{0}1436</t>
  </si>
  <si>
    <t>{83.7-23.6}</t>
  </si>
  <si>
    <t>3S!140+51-31^5.83(11.64)[54]{83.7}2103</t>
  </si>
  <si>
    <t>0S!45+31-51^3.63(-11.64)[54]{23.6}1536</t>
  </si>
  <si>
    <t>{125.3-10.8}</t>
  </si>
  <si>
    <t>3S!31+81-28^5.82(10.92)[44]{125.3}1928</t>
  </si>
  <si>
    <t>0S!35+28-81^3.25(-10.92)[44]{10.8}1453</t>
  </si>
  <si>
    <t>{96.3-7.1}</t>
  </si>
  <si>
    <t>3S!154+48-19^5.43(6.14)[38]{96.3}1701</t>
  </si>
  <si>
    <t>0S!156+19-48^3.4(-6.14)[38]{7.1}1415</t>
  </si>
  <si>
    <t>{78.6-4.5}</t>
  </si>
  <si>
    <t>3S!74+44-32^4(0.36)[25]{78.6}1478</t>
  </si>
  <si>
    <t>0S!70+32-44^4.67(-0.36)[25]{4.5}1579</t>
  </si>
  <si>
    <t>{153.4-7.4}</t>
  </si>
  <si>
    <t>3S!152+83-24^6.7(6)[40]{153.4}1810</t>
  </si>
  <si>
    <t>0S!107+24-83^4.4(-6)[40]{7.4}1383</t>
  </si>
  <si>
    <t>{52.1-23.4}</t>
  </si>
  <si>
    <t>3S!144+52-42^4.36(-8.02)[62]{52.1}1627</t>
  </si>
  <si>
    <t>0S!14+42-52^4.67(8.02)[62]{23.4}2166</t>
  </si>
  <si>
    <t>{122.8-0}</t>
  </si>
  <si>
    <t>3S!51+39-19^3.89(0.19)[22]{122.8}1501</t>
  </si>
  <si>
    <t>0S!114+19-39^3.4(-0.19)[22]{0}1462</t>
  </si>
  <si>
    <t>{61.9-17.2}</t>
  </si>
  <si>
    <t>3S!112+40-31^4.13(2.91)[30]{61.9}1866</t>
  </si>
  <si>
    <t>0S!105+31-40^3(-2.91)[30]{17.2}1392</t>
  </si>
  <si>
    <t>[17-5]</t>
  </si>
  <si>
    <t>{204.8-0}</t>
  </si>
  <si>
    <t>3S!133+121-24^5.76(7.16)[55]{204.8}2062</t>
  </si>
  <si>
    <t>0S!7+24-121^4.4(-7.16)[55]{0}1519</t>
  </si>
  <si>
    <t>/12/</t>
  </si>
  <si>
    <t>Mount Moon: highest score this season, perhaps all-time</t>
  </si>
  <si>
    <t>{100.7-30.2}</t>
  </si>
  <si>
    <t>3S!3+67-53^4.07(-8.9)[69]{100.7}1738</t>
  </si>
  <si>
    <t>0S!23+53-67^5.71(8.9)[69]{30.2}2154</t>
  </si>
  <si>
    <t>{85.3-14.6}</t>
  </si>
  <si>
    <t>3S!10+51-25^5.43(9.47)[56]{85.3}2076</t>
  </si>
  <si>
    <t>0S!142+25-51^3.29(-9.47)[56]{14.6}1615</t>
  </si>
  <si>
    <t>{99.5-21.7}</t>
  </si>
  <si>
    <t>3S!90+53-30^3.5(4.61)[45]{99.5}1804</t>
  </si>
  <si>
    <t>0S!127+30-53^3.25(-4.61)[45]{21.7}1352</t>
  </si>
  <si>
    <t>{84-32.2}</t>
  </si>
  <si>
    <t>3S!137+58-35^4.89(5.94)[50]{84}1906</t>
  </si>
  <si>
    <t>0S!138+35-58^3.67(-5.94)[50]{32.2}1397</t>
  </si>
  <si>
    <t>{45.1-43.4}</t>
  </si>
  <si>
    <t>3S!102+38-32^3.63(4.69)[44]{45.1}1869</t>
  </si>
  <si>
    <t>0S!150+32-38^3.11(-4.69)[44]{43.4}1361</t>
  </si>
  <si>
    <t>{73.6-27.1}</t>
  </si>
  <si>
    <t>3S!54+53-37^4.4(2.58)[46]{73.6}1938</t>
  </si>
  <si>
    <t>0S!83+37-53^3.89(-2.58)[46]{27.1}1497</t>
  </si>
  <si>
    <t>{35.3-39.1}</t>
  </si>
  <si>
    <t>3S!148+30-28^3.5(-4.29)[50]{35.3}1571</t>
  </si>
  <si>
    <t>0S!108+28-30^5(4.29)[50]{39.1}1691</t>
  </si>
  <si>
    <t>{102.9-19.7}</t>
  </si>
  <si>
    <t>3S!67+55-25^5(3.89)[45]{102.9}1828</t>
  </si>
  <si>
    <t>0S!110+25-55^3.83(-3.89)[45]{19.7}1555</t>
  </si>
  <si>
    <t>{139.8-0}</t>
  </si>
  <si>
    <t>3S!109+34-8^2.9(0.83)[29]{139.8}1611</t>
  </si>
  <si>
    <t>0S!101+8-34^4(-0.83)[29]{0}1687</t>
  </si>
  <si>
    <t>{58.1-11.4}</t>
  </si>
  <si>
    <t>3S!30+30-24^3.11(-7.55)[68]{58.1}1654</t>
  </si>
  <si>
    <t>0S!32+24-30^3.5(7.55)[68]{11.4}2158</t>
  </si>
  <si>
    <t>{38-46.9}</t>
  </si>
  <si>
    <t>3S!84+36-33^3.5(3.94)[49]{38}1869</t>
  </si>
  <si>
    <t>0S!87+33-36^3.63(-3.94)[49]{46.9}1450</t>
  </si>
  <si>
    <t>Kala'e: scored last 12 points</t>
  </si>
  <si>
    <t>{68-20.3}</t>
  </si>
  <si>
    <t>3S!86+50-30^4.33(7.07)[31]{68}1666</t>
  </si>
  <si>
    <t>0S!63+30-50^4(-7.07)[31]{20.3}1647</t>
  </si>
  <si>
    <t>{127.3-0}</t>
  </si>
  <si>
    <t>3S!131+42-13^4.63(1.21)[34]{127.3}1686</t>
  </si>
  <si>
    <t>0S!26+13-42^3.25(-1.21)[34]{0}1803</t>
  </si>
  <si>
    <t>[11-2]</t>
  </si>
  <si>
    <t>{152.9-5.1}</t>
  </si>
  <si>
    <t>3S!78+52-15^4.36(-2.76)[53]{152.9}1680</t>
  </si>
  <si>
    <t>0S!77+15-52^6(2.76)[53]{5.1}1742</t>
  </si>
  <si>
    <t>{60.1-33.4}</t>
  </si>
  <si>
    <t>3S!82+41-37^3.67(3.88)[62]{60.1}2098</t>
  </si>
  <si>
    <t>0S!57+37-41^3.3(-3.88)[62]{33.4}1596</t>
  </si>
  <si>
    <t>{261.9-0}</t>
  </si>
  <si>
    <t>3S!4+64-7^4.64(6.64)[62]{261.9}2067</t>
  </si>
  <si>
    <t>0S!29+7-64^2.33(-6.64)[62]{0}1673</t>
  </si>
  <si>
    <t>{83.1-26.1}</t>
  </si>
  <si>
    <t>3S!128+53-34^4.67(4.67)[49]{83.1}1867</t>
  </si>
  <si>
    <t>0S!93+34-53^3(-4.67)[49]{26.1}1547</t>
  </si>
  <si>
    <t>{49.7-48.8}</t>
  </si>
  <si>
    <t>3S!143+57-48^4.78(9.62)[68]{49.7}2312</t>
  </si>
  <si>
    <t>0S!40+48-57^4(-9.62)[68]{48.8}1574</t>
  </si>
  <si>
    <t>{47.9-24.3}</t>
  </si>
  <si>
    <t>3S!155+42-39^3.8(-3.49)[57]{47.9}1686</t>
  </si>
  <si>
    <t>0S!157+39-42^5.33(3.49)[57]{24.3}1795</t>
  </si>
  <si>
    <t>{62.3-1.8}</t>
  </si>
  <si>
    <t>3S!50+34-19^3.5(1.96)[52]{62.3}1768</t>
  </si>
  <si>
    <t>0S!59+19-34^2.83(-1.96)[52]{1.8}1473</t>
  </si>
  <si>
    <t>{169.7-9.3}</t>
  </si>
  <si>
    <t>3S!47+88-19^4.6(8.85)[69]{169.7}2351</t>
  </si>
  <si>
    <t>0S!132+19-88^3.8(-8.85)[69]{9.3}1679</t>
  </si>
  <si>
    <t>{192.4-1.7}</t>
  </si>
  <si>
    <t>3S!122+67-12^4.31(4.82)[67]{192.4}2140</t>
  </si>
  <si>
    <t>0S!125+12-67^3(-4.82)[67]{1.7}1614</t>
  </si>
  <si>
    <t>{139.2-13.1}</t>
  </si>
  <si>
    <t>3S!141+63-19^5(8.95)[49]{139.2}1911</t>
  </si>
  <si>
    <t>0S!43+19-63^3.4(-8.95)[49]{13.1}1613</t>
  </si>
  <si>
    <t>{70.4-21.7}</t>
  </si>
  <si>
    <t>3S!145+35-22^4(7.3)[51]{70.4}1804</t>
  </si>
  <si>
    <t>0S!98+22-35^2.86(-7.3)[51]{21.7}1747</t>
  </si>
  <si>
    <t>[11-13]</t>
  </si>
  <si>
    <t>{46.5-39.2}</t>
  </si>
  <si>
    <t>3S!39+59-57^4.73(2.94)[39]{46.5}1634</t>
  </si>
  <si>
    <t>0S!27+57-59^3.92(-2.94)[39]{39.2}1707</t>
  </si>
  <si>
    <t>{74.3-27.7}</t>
  </si>
  <si>
    <t>3S!16+41-33^3.6(1.23)[44]{74.3}1812</t>
  </si>
  <si>
    <t>0S!15+33-41^3.22(-1.23)[44]{27.7}1744</t>
  </si>
  <si>
    <t>{130.9-17}</t>
  </si>
  <si>
    <t>3S!48+71-23^5.09(8.9)[70]{130.9}2510</t>
  </si>
  <si>
    <t>0S!33+23-71^4.2(-8.9)[70]{17}1612</t>
  </si>
  <si>
    <t>{104.6-14.2}</t>
  </si>
  <si>
    <t>3S!135+54-30^4.6(4.25)[56]{104.6}1938</t>
  </si>
  <si>
    <t>0S!12+30-54^3.5(-4.25)[56]{14.2}1675</t>
  </si>
  <si>
    <t>{123.4-25.5}</t>
  </si>
  <si>
    <t>3S!24+86-33^6.2(13.62)[62]{123.4}1924</t>
  </si>
  <si>
    <t>0S!136+33-86^3.1(-13.62)[62]{25.5}1726</t>
  </si>
  <si>
    <t>{183.3-2.7}</t>
  </si>
  <si>
    <t>3S!75+58-11^3.77(3.23)[61]{183.3}1862</t>
  </si>
  <si>
    <t>0S!151+11-58^2.75(-3.23)[61]{2.7}1651</t>
  </si>
  <si>
    <t>{51.7-21.9}</t>
  </si>
  <si>
    <t>3S!1+33-30^3.57(6.48)[42]{51.7}1850</t>
  </si>
  <si>
    <t>0S!25+30-33^2.55(-6.48)[42]{21.9}1708</t>
  </si>
  <si>
    <t>[13-2]</t>
  </si>
  <si>
    <t>{153.7-0}</t>
  </si>
  <si>
    <t>3S!18+47-10^3.31(-6.08)[58]{153.7}1817</t>
  </si>
  <si>
    <t>0S!6+10-47^3(6.08)[58]{0}1719</t>
  </si>
  <si>
    <t>{55.2-33.3}</t>
  </si>
  <si>
    <t>3S!11+33-25^3.63(-0.88)[61]{55.2}1952</t>
  </si>
  <si>
    <t>0S!44+25-33^5.5(0.88)[61]{33.3}1682</t>
  </si>
  <si>
    <t>{54.1-40}</t>
  </si>
  <si>
    <t>3S!9+41-38^4.71(5.97)[57]{54.1}1790</t>
  </si>
  <si>
    <t>0S!46+38-41^4.25(-5.97)[57]{40}1671</t>
  </si>
  <si>
    <t>{43.4-30.4}</t>
  </si>
  <si>
    <t>3S!146+39-30^4.86(2.75)[54]{43.4}1850</t>
  </si>
  <si>
    <t>0S!158+30-39^4.67(-2.75)[54]{30.4}1777</t>
  </si>
  <si>
    <t>{41.6-12.9}</t>
  </si>
  <si>
    <t>3S!80+32-30^2.8(-7.28)[65]{41.6}1803</t>
  </si>
  <si>
    <t>0S!153+30-32^5.25(7.28)[65]{12.9}1760</t>
  </si>
  <si>
    <t>[7-4]</t>
  </si>
  <si>
    <t>{110.4-0}</t>
  </si>
  <si>
    <t>3S!38+38-14^5(0.98)[65]{110.4}1903</t>
  </si>
  <si>
    <t>0S!41+14-38^3.5(-0.98)[65]{0}1739</t>
  </si>
  <si>
    <t>{106-17.7}</t>
  </si>
  <si>
    <t>3S!64+43-24^3.9(-1.25)[64]{106}1936</t>
  </si>
  <si>
    <t>0S!53+24-43^4.2(1.25)[64]{17.7}1683</t>
  </si>
  <si>
    <t>{48.9-44.5}</t>
  </si>
  <si>
    <t>3S!19+39-38^3.5(-1.77)[51]{48.9}1797</t>
  </si>
  <si>
    <t>0S!34+38-39^3.2(1.77)[51]{44.5}1719</t>
  </si>
  <si>
    <t>{108.8-7.6}</t>
  </si>
  <si>
    <t>3S!17+54-22^4.78(4.91)[56]{108.8}1693</t>
  </si>
  <si>
    <t>0S!5+22-54^4(-4.91)[56]{7.6}1548</t>
  </si>
  <si>
    <t>{124-0}</t>
  </si>
  <si>
    <t>3S!124+46-18^3.55(1.06)[65]{124}1881</t>
  </si>
  <si>
    <t>0S!61+18-46^2.67(-1.06)[65]{0}1705</t>
  </si>
  <si>
    <t>{44.2-25.8}</t>
  </si>
  <si>
    <t>3S!52+24-22^3.14(-1.3)[68]{44.2}1719</t>
  </si>
  <si>
    <t>0S!117+22-24^3.17(1.3)[68]{25.8}1866</t>
  </si>
  <si>
    <t>{28.6-39.9}</t>
  </si>
  <si>
    <t>3S!37+30-29^3.11(-0.49)[71]{28.6}1895</t>
  </si>
  <si>
    <t>0S!13+29-30^3.86(0.49)[71]{39.9}1886</t>
  </si>
  <si>
    <t>{65.4-23.8}</t>
  </si>
  <si>
    <t>3S!134+42-31^3.18(2.79)[65]{65.4}1807</t>
  </si>
  <si>
    <t>0S!22+31-42^4.14(-2.79)[65]{23.8}1874</t>
  </si>
  <si>
    <t>{55.4-23.3}</t>
  </si>
  <si>
    <t>3S!130+36-31^3.56(-4.02)[73]{55.4}1867</t>
  </si>
  <si>
    <t>0S!20+31-36^3.57(4.02)[73]{23.3}1878</t>
  </si>
  <si>
    <t>Replacement Teams</t>
  </si>
  <si>
    <t>Rnk8</t>
  </si>
  <si>
    <t>Rnk9</t>
  </si>
  <si>
    <t>Rnk10</t>
  </si>
  <si>
    <t>Rnk11</t>
  </si>
  <si>
    <t>Rnk12</t>
  </si>
  <si>
    <t>RPO R2</t>
  </si>
  <si>
    <t>Weather Control Panel</t>
  </si>
  <si>
    <t>RAND()</t>
  </si>
  <si>
    <t>SCORE</t>
  </si>
  <si>
    <t>Terrible</t>
  </si>
  <si>
    <t>Bad</t>
  </si>
  <si>
    <t>Fair</t>
  </si>
  <si>
    <t>Good</t>
  </si>
  <si>
    <t>Perfect</t>
  </si>
  <si>
    <t>CONCATENATE(H2, " leads ", I2, "-", J2)</t>
  </si>
  <si>
    <t>TODAY'S MATCHES</t>
  </si>
  <si>
    <t>*Randomize Weather</t>
  </si>
  <si>
    <t>*Prepare Inputs</t>
  </si>
  <si>
    <t>*Move to DeckField</t>
  </si>
  <si>
    <t>*Copy Exports to Archive</t>
  </si>
  <si>
    <t>REGION</t>
  </si>
  <si>
    <t>D1 2/1</t>
  </si>
  <si>
    <t>D2 2/2</t>
  </si>
  <si>
    <t>SC1A</t>
  </si>
  <si>
    <t>D3 2/3</t>
  </si>
  <si>
    <t>SC1B</t>
  </si>
  <si>
    <t>D4 7/11</t>
  </si>
  <si>
    <t>Games will now be played in HTML</t>
  </si>
  <si>
    <t>{111.1-12.4}</t>
  </si>
  <si>
    <t>3R!85+65-25^5.22(12.19)[30]{111.1}1912</t>
  </si>
  <si>
    <t>0R!89+25-65^2.88(-12.19)[30]{12.4}1271</t>
  </si>
  <si>
    <t>{102.7-18.6}</t>
  </si>
  <si>
    <t>3R!65+59-31^5.25(12.94)[38]{102.7}1765</t>
  </si>
  <si>
    <t>0R!80+31-59^3.22(-12.94)[38]{18.6}1296</t>
  </si>
  <si>
    <t>{41.1-32.5}</t>
  </si>
  <si>
    <t>3R!121+42-31^5.40(25.12)[45]{41.1}1949</t>
  </si>
  <si>
    <t>0R!118+31-42^2.90(-25.12)[45]{32.5}1397</t>
  </si>
  <si>
    <t>{156.7-3.3}</t>
  </si>
  <si>
    <t>3R!62+60-12^4.30(11.36)[20]{156.7}1492</t>
  </si>
  <si>
    <t>0R!50+12-60^3.00(-11.36)[20]{3.3}1345</t>
  </si>
  <si>
    <t>{110.3-8.1}</t>
  </si>
  <si>
    <t>3R!71+49-17^5.17(17.18)[45]{110.3}1950</t>
  </si>
  <si>
    <t>0R!73+17-49^2.50(-17.18)[45]{8.1}1344</t>
  </si>
  <si>
    <t>{85.3-0.0}</t>
  </si>
  <si>
    <t>3R!5+36-30^3.78(-15.04)[47]{85.3}1397</t>
  </si>
  <si>
    <t>0R!2+30-36^5.00(15.04)[47]{0.0}1669</t>
  </si>
  <si>
    <t>{62.5-19.6}</t>
  </si>
  <si>
    <t>3R!36+46-31^5.29(5.12)[23]{62.5}1685</t>
  </si>
  <si>
    <t>0R!47+31-46^4.14(-5.12)[23]{19.6}1304</t>
  </si>
  <si>
    <t>{72.2-25.6}</t>
  </si>
  <si>
    <t>3R!119+49-30^5.17(20.18)[52]{72.2}2108</t>
  </si>
  <si>
    <t>0R!123+30-49^3.50(-20.18)[52]{25.6}1434</t>
  </si>
  <si>
    <t>{31.1-17.4}</t>
  </si>
  <si>
    <t>3R!139+35-27^4.33(4.64)[15]{31.1}1528</t>
  </si>
  <si>
    <t>0R!133+27-35^5.00(-4.64)[15]{17.4}1430</t>
  </si>
  <si>
    <t>/0/</t>
  </si>
  <si>
    <t>[16-8]</t>
  </si>
  <si>
    <t>{97.6-0.0}</t>
  </si>
  <si>
    <t>3R!44+65-56^3.69(-13.34)[55]{97.6}1480</t>
  </si>
  <si>
    <t>0R!42+56-65^4.88(13.34)[55]{0.0}1925</t>
  </si>
  <si>
    <t>{100.4-31.5}</t>
  </si>
  <si>
    <t>3R!31+61-33^5.13(17.56)[38]{100.4}1870</t>
  </si>
  <si>
    <t>0R!20+33-61^5.17(-17.56)[38]{31.5}1450</t>
  </si>
  <si>
    <t>{28.6-33.2}</t>
  </si>
  <si>
    <t>3R!152+36-34^5.33(-2.18)[21]{28.6}1427</t>
  </si>
  <si>
    <t>0R!154+34-36^5.00(2.18)[21]{33.2}1371</t>
  </si>
  <si>
    <t>{97.5-20.5}</t>
  </si>
  <si>
    <t>3R!140+57-35^5.57(17.05)[38]{97.5}1878</t>
  </si>
  <si>
    <t>0R!134+35-57^3.44(-17.05)[38]{20.5}1532</t>
  </si>
  <si>
    <t>{70.0-0.0}</t>
  </si>
  <si>
    <t>3R!74+32-25^4.14(0.55)[26]{70.0}1494</t>
  </si>
  <si>
    <t>0R!70+25-32^4.60(-0.55)[26]{0.0}1563</t>
  </si>
  <si>
    <t>{54.5-21.2}</t>
  </si>
  <si>
    <t>3R!10+51-37^4.75(9.22)[34]{54.5}1819</t>
  </si>
  <si>
    <t>0R!15+37-51^4.13(-9.22)[34]{21.2}1608</t>
  </si>
  <si>
    <t>{147.6-6.3}</t>
  </si>
  <si>
    <t>3R!112+70-17^5.30(10.96)[37]{147.6}1812</t>
  </si>
  <si>
    <t>0R!99+17-70^5.67(-10.96)[37]{6.3}1387</t>
  </si>
  <si>
    <t>{110.7-0.0}</t>
  </si>
  <si>
    <t>3R!9+52-23^4.36(-1.83)[39]{110.7}1651</t>
  </si>
  <si>
    <t>0R!14+23-52^3.80(1.83)[39]{0.0}1647</t>
  </si>
  <si>
    <t>{51.9-22.6}</t>
  </si>
  <si>
    <t>3R!51+37-28^4.14(5.91)[35]{51.9}1675</t>
  </si>
  <si>
    <t>0R!63+28-37^3.71(-5.91)[35]{22.6}1453</t>
  </si>
  <si>
    <t>{112.1-14.2}</t>
  </si>
  <si>
    <t>3R!114+60-21^4.89(9.55)[44]{112.1}1816</t>
  </si>
  <si>
    <t>0R!127+21-60^3.80(-9.55)[44]{14.2}1489</t>
  </si>
  <si>
    <t>{25.7-33.4}</t>
  </si>
  <si>
    <t>3R!137+36-30^4.17(6.53)[31]{25.7}1679</t>
  </si>
  <si>
    <t>0R!135+30-36^4.00(-6.53)[31]{33.4}1393</t>
  </si>
  <si>
    <t>[14-4]</t>
  </si>
  <si>
    <t>{122.1-0.0}</t>
  </si>
  <si>
    <t>3R!28+51-26^3.36(-13.01)[67]{122.1}1774</t>
  </si>
  <si>
    <t>0R!23+26-51^4.00(13.01)[67]{0.0}1991</t>
  </si>
  <si>
    <t>{96.3-9.7}</t>
  </si>
  <si>
    <t>3R!108+38-12^5.00(24.94)[54]{96.3}2215</t>
  </si>
  <si>
    <t>0R!104+12-38^3.00(-24.94)[54]{9.7}1570</t>
  </si>
  <si>
    <t>{42.2-24.5}</t>
  </si>
  <si>
    <t>3R!54+38-24^4.29(6.21)[45]{42.2}1776</t>
  </si>
  <si>
    <t>0R!59+24-38^3.67(-6.21)[45]{24.5}1489</t>
  </si>
  <si>
    <t>{40.7-19.6}</t>
  </si>
  <si>
    <t>3R!90+35-30^4.33(6.55)[27]{40.7}1650</t>
  </si>
  <si>
    <t>0R!86+30-35^4.00(-6.55)[27]{19.6}1349</t>
  </si>
  <si>
    <t>{63.8-26.4}</t>
  </si>
  <si>
    <t>3R!78+39-37^3.50(-5.92)[53]{63.8}1570</t>
  </si>
  <si>
    <t>0R!67+37-39^4.50(5.92)[53]{26.4}1727</t>
  </si>
  <si>
    <t>{44.4-27.6}</t>
  </si>
  <si>
    <t>3R!76+43-33^5.40(27.89)[56]{44.4}2459</t>
  </si>
  <si>
    <t>0R!69+33-43^2.90(-27.89)[56]{27.6}1686</t>
  </si>
  <si>
    <t>{85.2-7.5}</t>
  </si>
  <si>
    <t>3R!96+55-19^3.36(14.08)[52]{85.2}2000</t>
  </si>
  <si>
    <t>0R!81+19-55^3.40(-14.08)[52]{7.5}1585</t>
  </si>
  <si>
    <t>{102.2-18.2}</t>
  </si>
  <si>
    <t>3R!101+56-27^3.67(5.76)[51]{102.2}1826</t>
  </si>
  <si>
    <t>0R!107+27-56^3.57(-5.76)[51]{18.2}1595</t>
  </si>
  <si>
    <t>{66.7-9.1}</t>
  </si>
  <si>
    <t>3R!128+42-22^4.67(19.42)[55]{66.7}1980</t>
  </si>
  <si>
    <t>0R!116+22-42^2.86(-19.42)[55]{9.1}1544</t>
  </si>
  <si>
    <t>{69.0-13.1}</t>
  </si>
  <si>
    <t>3R!131+41-28^3.89(-4.21)[37]{69.0}1640</t>
  </si>
  <si>
    <t>0R!141+28-41^4.40(4.21)[37]{13.1}1776</t>
  </si>
  <si>
    <t>{38.8-17.1}</t>
  </si>
  <si>
    <t>2R!102+38-32^5.17(3.03)[43]{38.8}1868</t>
  </si>
  <si>
    <t>1R!105+32-38^4.29(-3.03)[43]{17.1}1359</t>
  </si>
  <si>
    <t>{198.8-0.0}</t>
  </si>
  <si>
    <t>3R!83+47-12^3.15(-12.21)[60]{198.8}1649</t>
  </si>
  <si>
    <t>0R!94+12-47^4.00(12.21)[60]{0.0}1888</t>
  </si>
  <si>
    <t>{77.4-13.5}</t>
  </si>
  <si>
    <t>3R!82+51-33^4.25(13.39)[64]{77.4}2074</t>
  </si>
  <si>
    <t>0R!95+33-51^3.44(-13.39)[64]{13.5}1592</t>
  </si>
  <si>
    <t>{54.5-32.3}</t>
  </si>
  <si>
    <t>3R!122+51-34^4.33(7.60)[48]{54.5}1730</t>
  </si>
  <si>
    <t>0R!117+34-51^4.00(-7.60)[48]{32.3}1603</t>
  </si>
  <si>
    <t>{106.1-6.4}</t>
  </si>
  <si>
    <t>3R!26+55-19^4.38(16.04)[60]{106.1}2073</t>
  </si>
  <si>
    <t>0R!21+19-55^3.40(-16.04)[60]{6.4}1681</t>
  </si>
  <si>
    <t>{47.1-25.6}</t>
  </si>
  <si>
    <t>3R!109+41-35^4.50(12.13)[56]{47.1}2027</t>
  </si>
  <si>
    <t>0R!100+35-41^4.13(-12.13)[56]{25.6}1684</t>
  </si>
  <si>
    <t>{35.1-34.6}</t>
  </si>
  <si>
    <t>3R!1+31-27^2.88(6.04)[46]{35.1}1824</t>
  </si>
  <si>
    <t>0R!6+27-31^3.57(-6.04)[46]{34.6}1701</t>
  </si>
  <si>
    <t>{90.1-18.8}</t>
  </si>
  <si>
    <t>3R!4+43-25^4.71(5.85)[49]{90.1}1757</t>
  </si>
  <si>
    <t>0R!16+25-43^3.83(-5.85)[49]{18.8}1660</t>
  </si>
  <si>
    <t>[4-7]</t>
  </si>
  <si>
    <t>{50.6-29.0}</t>
  </si>
  <si>
    <t>3R!92+27-23^4.25(11.69)[55]{50.6}1873</t>
  </si>
  <si>
    <t>0R!87+23-27^3.00(-11.69)[55]{29.0}1634</t>
  </si>
  <si>
    <t>{72.8-22.0}</t>
  </si>
  <si>
    <t>3R!84+42-27^4.25(4.50)[55]{72.8}1871</t>
  </si>
  <si>
    <t>0R!93+27-42^4.17(-4.50)[55]{22.0}1446</t>
  </si>
  <si>
    <t>{126.8-7.0}</t>
  </si>
  <si>
    <t>3R!157+64-19^5.63(14.65)[61]{126.8}1876</t>
  </si>
  <si>
    <t>0R!151+19-64^3.40(-14.65)[61]{7.0}1672</t>
  </si>
  <si>
    <t>{48.1-14.7}</t>
  </si>
  <si>
    <t>3R!77+43-26^4.50(13.46)[64]{48.1}2100</t>
  </si>
  <si>
    <t>0R!66+26-43^4.00(-13.46)[64]{14.7}1677</t>
  </si>
  <si>
    <t>{71.8-11.8}</t>
  </si>
  <si>
    <t>3R!32+32-21^4.17(4.71)[49]{71.8}1730</t>
  </si>
  <si>
    <t>0R!19+21-32^3.17(-4.71)[49]{11.8}1643</t>
  </si>
  <si>
    <t>{95.2-0.0}</t>
  </si>
  <si>
    <t>3R!25+31-29^4.14(0.06)[54]{95.2}1740</t>
  </si>
  <si>
    <t>0R!24+29-31^3.86(-0.06)[54]{0.0}1836</t>
  </si>
  <si>
    <t>{107.8-11.9}</t>
  </si>
  <si>
    <t>3R!75+53-20^5.29(12.33)[60]{107.8}2002</t>
  </si>
  <si>
    <t>0R!72+20-53^3.60(-12.33)[60]{11.9}1646</t>
  </si>
  <si>
    <t>{29.0-41.4}</t>
  </si>
  <si>
    <t>3R!27+40-39^3.44(5.19)[53]{29.0}1812</t>
  </si>
  <si>
    <t>0R!22+39-40^5.29(-5.19)[53]{41.4}1629</t>
  </si>
  <si>
    <t>{38.8-35.5}</t>
  </si>
  <si>
    <t>3R!145+57-42^4.50(7.56)[65]{38.8}1997</t>
  </si>
  <si>
    <t>0R!159+42-57^4.44(-7.56)[65]{35.5}1737</t>
  </si>
  <si>
    <t>{87.5-16.7}</t>
  </si>
  <si>
    <t>3R!143+49-31^5.50(18.33)[65]{87.5}2140</t>
  </si>
  <si>
    <t>0R!129+31-49^4.14(-18.33)[65]{16.7}1572</t>
  </si>
  <si>
    <t>{62.7-25.2}</t>
  </si>
  <si>
    <t>3R!48+32-25^3.13(5.41)[51]{62.7}1746</t>
  </si>
  <si>
    <t>0R!38+25-32^3.83(-5.41)[51]{25.2}1605</t>
  </si>
  <si>
    <t>{45.9-29.0}</t>
  </si>
  <si>
    <t>3R!34+41-39^4.63(-2.97)[55]{45.9}1723</t>
  </si>
  <si>
    <t>0R!39+39-41^4.00(2.97)[55]{29.0}1781</t>
  </si>
  <si>
    <t>{135.5-8.9}</t>
  </si>
  <si>
    <t>3R!124+49-9^3.27(9.46)[64]{135.5}2280</t>
  </si>
  <si>
    <t>0R!120+9-49^4.50(-9.46)[64]{8.9}1703</t>
  </si>
  <si>
    <t>{43.1-24.8}</t>
  </si>
  <si>
    <t>3R!146+42-28^5.14(3.91)[61]{43.1}1725</t>
  </si>
  <si>
    <t>0R!156+28-42^3.71(-3.91)[61]{24.8}1753</t>
  </si>
  <si>
    <t>{60.4-19.2}</t>
  </si>
  <si>
    <t>3R!153+46-39^4.88(2.85)[58]{60.4}1848</t>
  </si>
  <si>
    <t>0R!147+39-46^4.38(-2.85)[58]{19.2}1793</t>
  </si>
  <si>
    <t>{222.3-0.0}</t>
  </si>
  <si>
    <t>3R!103+69-14^4.69(3.61)[67]{222.3}1964</t>
  </si>
  <si>
    <t>0R!106+14-69^3.50(-3.61)[67]{0.0}1833</t>
  </si>
  <si>
    <t>{154.6-0.0}</t>
  </si>
  <si>
    <t>3R!64+53-11^3.64(9.39)[65]{154.6}1879</t>
  </si>
  <si>
    <t>0R!52+11-53^3.67(-9.39)[65]{0.0}1670</t>
  </si>
  <si>
    <t>{126.5-13.1}</t>
  </si>
  <si>
    <t>3R!11+69-27^4.67(7.10)[61]{126.5}1906</t>
  </si>
  <si>
    <t>0R!13+27-69^3.57(-7.10)[61]{13.1}1671</t>
  </si>
  <si>
    <t>{47.0-17.2}</t>
  </si>
  <si>
    <t>3R!97+35-20^4.60(13.25)[78]{47.0}2256</t>
  </si>
  <si>
    <t>0R!111+20-35^3.00(-13.25)[78]{17.2}1858</t>
  </si>
  <si>
    <t>{112.0-0.0}</t>
  </si>
  <si>
    <t>3R!29+52-29^3.69(-8.73)[85]{112.0}1589</t>
  </si>
  <si>
    <t>0R!17+29-52^4.75(8.73)[85]{0.0}2026</t>
  </si>
  <si>
    <t>{84.2-13.1}</t>
  </si>
  <si>
    <t>3R!30+35-32^3.30(-8.62)[89]{84.2}1740</t>
  </si>
  <si>
    <t>0R!18+32-35^4.20(8.62)[89]{13.1}2137</t>
  </si>
  <si>
    <t>{108.3-8.7}</t>
  </si>
  <si>
    <t>3R!158+56-24^4.70(4.59)[71]{108.3}1725</t>
  </si>
  <si>
    <t>0R!148+24-56^4.40(-4.59)[71]{8.7}1816</t>
  </si>
  <si>
    <t>{87.3-13.3}</t>
  </si>
  <si>
    <t>3R!115+45-27^3.89(7.96)[81]{87.3}2145</t>
  </si>
  <si>
    <t>0R!125+27-45^2.78(-7.96)[81]{13.3}1736</t>
  </si>
  <si>
    <t>{118.6-13.4}</t>
  </si>
  <si>
    <t>3R!43+68-25^4.18(17.89)[80]{118.6}2317</t>
  </si>
  <si>
    <t>0R!40+25-68^2.88(-17.89)[80]{13.4}1906</t>
  </si>
  <si>
    <t>{103.9-0.0}</t>
  </si>
  <si>
    <t>3R!150+53-26^4.60(2.51)[81]{103.9}2038</t>
  </si>
  <si>
    <t>0R!160+26-53^4.00(-2.51)[81]{0.0}1851</t>
  </si>
  <si>
    <t>{148.1-6.2}</t>
  </si>
  <si>
    <t>3R!46+56-13^5.43(21.23)[80]{148.1}2511</t>
  </si>
  <si>
    <t>0R!33+13-56^3.25(-21.23)[80]{6.2}1789</t>
  </si>
  <si>
    <t>{65.9-13.5}</t>
  </si>
  <si>
    <t>3R!110+36-25^4.14(4.57)[75]{65.9}1818</t>
  </si>
  <si>
    <t>0R!98+25-36^3.83(-4.57)[75]{13.5}1814</t>
  </si>
  <si>
    <t>{55.2-36.5}</t>
  </si>
  <si>
    <t>3R!12+33-27^3.86(4.13)[81]{55.2}1927</t>
  </si>
  <si>
    <t>0R!8+27-33^4.17(-4.13)[81]{36.5}1926</t>
  </si>
  <si>
    <t>{58.0-32.3}</t>
  </si>
  <si>
    <t>3R!53+38-30^4.29(5.60)[90]{58.0}2199</t>
  </si>
  <si>
    <t>0R!58+30-38^3.50(-5.60)[90]{32.3}1929</t>
  </si>
  <si>
    <t>{103.2-11.4}</t>
  </si>
  <si>
    <t>3R!130+49-28^4.30(2.26)[88]{103.2}2175</t>
  </si>
  <si>
    <t>0R!144+28-49^3.00(-2.26)[88]{11.4}1869</t>
  </si>
  <si>
    <t>{110.2-1.5}</t>
  </si>
  <si>
    <t>3R!61+39-9^3.75(5.37)[85]{110.2}2026</t>
  </si>
  <si>
    <t>0R!49+9-39^3.00(-5.37)[85]{1.5}1868</t>
  </si>
  <si>
    <t>{78.1-23.8}</t>
  </si>
  <si>
    <t>3R!155+63-39^5.10(7.87)[88]{78.1}1992</t>
  </si>
  <si>
    <t>0R!149+39-63^5.29(-7.87)[88]{23.8}1786</t>
  </si>
  <si>
    <t>{103.7-9.4}</t>
  </si>
  <si>
    <t>3R!35+29-14^5.40(-1.23)[88]{103.7}1925</t>
  </si>
  <si>
    <t>0R!41+14-29^4.33(1.23)[88]{9.4}1906</t>
  </si>
  <si>
    <t>[8-2]</t>
  </si>
  <si>
    <t>{105.0-0.0}</t>
  </si>
  <si>
    <t>3R!68+30-11^3.50(-2.66)[90]{105.0}2234</t>
  </si>
  <si>
    <t>0R!79+11-30^4.00(2.66)[90]{0.0}1946</t>
  </si>
  <si>
    <t>{105.5-0.0}</t>
  </si>
  <si>
    <t>3R!45+33-18^3.88(-4.29)[98]{105.5}1911</t>
  </si>
  <si>
    <t>0R!37+18-33^3.00(4.29)[98]{0.0}2078</t>
  </si>
  <si>
    <t>{46.2-22.1}</t>
  </si>
  <si>
    <t>3R!57+40-30^4.29(8.31)[94]{46.2}2195</t>
  </si>
  <si>
    <t>0R!55+30-40^4.00(-8.31)[94]{22.1}2089</t>
  </si>
  <si>
    <t>{112.5-7.6}</t>
  </si>
  <si>
    <t>3R!138+77-41^5.33(4.63)[94]{112.5}1946</t>
  </si>
  <si>
    <t>0R!136+41-77^4.63(-4.63)[94]{7.6}1884</t>
  </si>
  <si>
    <t>{54.3-16.0}</t>
  </si>
  <si>
    <t>3R!3+36-29^4.86(-0.81)[97]{54.3}2077</t>
  </si>
  <si>
    <t>0R!7+29-36^4.00(0.81)[97]{16.0}2139</t>
  </si>
  <si>
    <t>{98.0-0.0}</t>
  </si>
  <si>
    <t>3R!132+39-30^3.89(-13.47)[108]{98.0}2102</t>
  </si>
  <si>
    <t>0R!142+30-39^5.00(13.47)[108]{0.0}2325</t>
  </si>
  <si>
    <t>{56.0-16.6}</t>
  </si>
  <si>
    <t>3R!60+35-23^3.86(6.45)[99]{56.0}2259</t>
  </si>
  <si>
    <t>0R!56+23-35^3.00(-6.45)[99]{16.6}2038</t>
  </si>
  <si>
    <t>[12-2]</t>
  </si>
  <si>
    <t>{146.1-0.0}</t>
  </si>
  <si>
    <t>3R!88+41-14^3.08(-6.36)[107]{146.1}2060</t>
  </si>
  <si>
    <t>0R!91+14-41^5.00(6.36)[107]{0.0}2053</t>
  </si>
  <si>
    <t>{294.3-0.0}</t>
  </si>
  <si>
    <t>3R!126+67-8^4.08(7.90)[101]{294.3}2481</t>
  </si>
  <si>
    <t>0R!113+8-67^4.00(-7.90)[101]{0.0}2003</t>
  </si>
  <si>
    <t>100+ rating</t>
  </si>
  <si>
    <t>Pod4132</t>
  </si>
  <si>
    <t>{108.4-0.0}</t>
  </si>
  <si>
    <t>3L!85+67-25^5.18(4.35)[19]{108.4}1382</t>
  </si>
  <si>
    <t>0L!90+25-67^3.29(-4.35)[19]{0.0}1238</t>
  </si>
  <si>
    <t>{71.2-0.0}</t>
  </si>
  <si>
    <t>3L!62+41-27^4.63(-4.62)[15]{71.2}1322</t>
  </si>
  <si>
    <t>0L!65+27-41^4.00(4.62)[15]{0.0}1319</t>
  </si>
  <si>
    <t>{270.2-0.0}</t>
  </si>
  <si>
    <t>3L!121+91-10^5.00(14.41)[38]{270.2}1880</t>
  </si>
  <si>
    <t>0L!20+10-91^2.50(-14.41)[38]{0.0}1387</t>
  </si>
  <si>
    <t>{60.3-22.4}</t>
  </si>
  <si>
    <t>3L!71+43-26^6.20(9.50)[16]{60.3}1499</t>
  </si>
  <si>
    <t>0L!54+26-43^4.80(-9.50)[16]{22.4}1334</t>
  </si>
  <si>
    <t>{57.9-7.2}</t>
  </si>
  <si>
    <t>3L!139+40-33^6.00(-2.66)[18]{57.9}1393</t>
  </si>
  <si>
    <t>0L!152+33-40^4.33(2.66)[18]{7.2}1408</t>
  </si>
  <si>
    <t>{200.7-0.0}</t>
  </si>
  <si>
    <t>3L!119+77-12^5.64(5.09)[25]{200.7}1422</t>
  </si>
  <si>
    <t>0L!102+12-77^4.00(-5.09)[25]{0.0}1371</t>
  </si>
  <si>
    <t>{36.3-33.3}</t>
  </si>
  <si>
    <t>3L!36+33-25^5.25(9.41)[31]{36.3}1655</t>
  </si>
  <si>
    <t>0L!94+25-33^2.88(-9.41)[31]{33.3}1298</t>
  </si>
  <si>
    <t>{49.5-30.6}</t>
  </si>
  <si>
    <t>3L!92+37-35^2.75(-6.00)[30]{49.5}1468</t>
  </si>
  <si>
    <t>0L!31+35-37^5.40(6.00)[30]{30.6}1616</t>
  </si>
  <si>
    <t>{75.0-14.6}</t>
  </si>
  <si>
    <t>3L!140+57-27^5.29(18.93)[48]{75.0}1956</t>
  </si>
  <si>
    <t>0L!118+27-57^2.78(-18.93)[48]{14.6}1525</t>
  </si>
  <si>
    <t>{62.4-15.4}</t>
  </si>
  <si>
    <t>3L!2+33-23^4.00(1.40)[30]{62.4}1465</t>
  </si>
  <si>
    <t>0L!84+23-33^3.50(-1.40)[30]{15.4}1378</t>
  </si>
  <si>
    <t>{115.6-0.0}</t>
  </si>
  <si>
    <t>3L!112+65-21^5.20(6.74)[20]{115.6}1583</t>
  </si>
  <si>
    <t>0L!108+21-65^3.80(-6.74)[20]{0.0}1374</t>
  </si>
  <si>
    <t>{98.6-5.5}</t>
  </si>
  <si>
    <t>3L!154+49-28^5.13(4.32)[21]{98.6}1617</t>
  </si>
  <si>
    <t>0L!10+28-49^3.00(-4.32)[21]{5.5}1418</t>
  </si>
  <si>
    <t>{108.5-21.4}</t>
  </si>
  <si>
    <t>3L!42+55-25^5.00(11.47)[47]{108.5}2281</t>
  </si>
  <si>
    <t>0L!120+25-55^3.83(-11.47)[47]{21.4}1479</t>
  </si>
  <si>
    <t>{113.4-13.6}</t>
  </si>
  <si>
    <t>3L!133+75-38^5.91(3.98)[27]{113.4}1705</t>
  </si>
  <si>
    <t>0L!26+38-75^3.40(-3.98)[27]{13.6}1504</t>
  </si>
  <si>
    <t>{105.6-17.9}</t>
  </si>
  <si>
    <t>3L!51+53-22^3.17(8.76)[30]{105.6}1657</t>
  </si>
  <si>
    <t>0L!9+22-53^4.00(-8.76)[30]{17.9}1443</t>
  </si>
  <si>
    <t>{55.6-13.1}</t>
  </si>
  <si>
    <t>3L!16+38-37^4.00(-6.38)[46]{55.6}1508</t>
  </si>
  <si>
    <t>0L!114+37-38^4.50(6.38)[46]{13.1}1738</t>
  </si>
  <si>
    <t>{96.5-6.1}</t>
  </si>
  <si>
    <t>3L!17+42-25^3.80(-4.51)[46]{96.5}1516</t>
  </si>
  <si>
    <t>0L!70+25-42^4.50(4.51)[46]{6.1}1567</t>
  </si>
  <si>
    <t>{47.2-36.2}</t>
  </si>
  <si>
    <t>3L!137+55-40^4.78(6.14)[34]{47.2}1580</t>
  </si>
  <si>
    <t>0L!143+40-55^5.43(-6.14)[34]{36.2}1385</t>
  </si>
  <si>
    <t>{64.1-16.0}</t>
  </si>
  <si>
    <t>3L!76+41-28^4.17(12.17)[52]{64.1}1922</t>
  </si>
  <si>
    <t>0L!37+28-41^3.71(-12.17)[52]{16.0}1675</t>
  </si>
  <si>
    <t>[9-2]</t>
  </si>
  <si>
    <t>3L!86+38-13^3.78(-5.57)[36]{122.1}1619</t>
  </si>
  <si>
    <t>0L!96+13-38^4.50(5.57)[36]{0.0}1616</t>
  </si>
  <si>
    <t>{102.6-5.9}</t>
  </si>
  <si>
    <t>3L!128+52-23^4.10(7.44)[37]{102.6}1684</t>
  </si>
  <si>
    <t>0L!11+23-52^3.50(-7.44)[37]{5.9}1531</t>
  </si>
  <si>
    <t>[6-4]</t>
  </si>
  <si>
    <t>{71.6-0.0}</t>
  </si>
  <si>
    <t>3L!27+26-19^4.00(-3.27)[37]{71.6}1616</t>
  </si>
  <si>
    <t>0L!101+19-26^3.50(3.27)[37]{0.0}1608</t>
  </si>
  <si>
    <t>{50.5-35.5}</t>
  </si>
  <si>
    <t>3L!131+42-39^4.33(15.53)[52]{50.5}1969</t>
  </si>
  <si>
    <t>0L!106+39-42^3.50(-15.53)[52]{35.5}1771</t>
  </si>
  <si>
    <t>{105.4-0.0}</t>
  </si>
  <si>
    <t>3L!74+45-21^4.56(-0.06)[32]{105.4}1694</t>
  </si>
  <si>
    <t>0L!157+21-45^3.80(0.06)[32]{0.0}1541</t>
  </si>
  <si>
    <t>{54.3-15.8}</t>
  </si>
  <si>
    <t>3L!78+28-23^3.71(-3.10)[48]{54.3}1714</t>
  </si>
  <si>
    <t>0L!1+23-28^3.60(3.10)[48]{15.8}1714</t>
  </si>
  <si>
    <t>{59.6-12.0}</t>
  </si>
  <si>
    <t>3L!122+37-18^4.60(15.10)[60]{59.6}1954</t>
  </si>
  <si>
    <t>0L!136+18-37^4.50(-15.10)[60]{12.0}1595</t>
  </si>
  <si>
    <t>{157.7-0.0}</t>
  </si>
  <si>
    <t>3L!82+75-22^4.57(2.91)[44]{157.7}1707</t>
  </si>
  <si>
    <t>0L!5+22-75^4.00(-2.91)[44]{0.0}1554</t>
  </si>
  <si>
    <t>{51.0-16.5}</t>
  </si>
  <si>
    <t>3L!97+32-24^3.11(-2.22)[45]{51.0}1674</t>
  </si>
  <si>
    <t>0L!14+24-32^4.00(2.22)[45]{16.5}1835</t>
  </si>
  <si>
    <t>{85.8-17.2}</t>
  </si>
  <si>
    <t>3L!109+47-21^4.29(13.26)[64]{85.8}2460</t>
  </si>
  <si>
    <t>0L!69+21-47^3.17(-13.26)[64]{17.2}1683</t>
  </si>
  <si>
    <t>{21.2-39.7}</t>
  </si>
  <si>
    <t>3L!75+37-35^4.33(9.17)[55]{21.2}1932</t>
  </si>
  <si>
    <t>0L!41+35-37^3.30(-9.17)[55]{39.7}1639</t>
  </si>
  <si>
    <t>{60.7-23.2}</t>
  </si>
  <si>
    <t>3L!38+36-34^4.13(0.52)[48]{60.7}1841</t>
  </si>
  <si>
    <t>0L!103+34-36^3.56(-0.52)[48]{23.2}1738</t>
  </si>
  <si>
    <t>{106.1-0.0}</t>
  </si>
  <si>
    <t>3L!148+57-35^3.79(-7.51)[63]{106.1}1599</t>
  </si>
  <si>
    <t>0L!67+35-57^5.00(7.51)[63]{0.0}1696</t>
  </si>
  <si>
    <t>{93.3-0.0}</t>
  </si>
  <si>
    <t>3L!3+20-12^3.00(-8.68)[69]{93.3}1690</t>
  </si>
  <si>
    <t>0L!4+12-20^4.00(8.68)[69]{0.0}2109</t>
  </si>
  <si>
    <t>{124.3-0.0}</t>
  </si>
  <si>
    <t>3L!34+37-16^3.30(0.47)[45]{124.3}1727</t>
  </si>
  <si>
    <t>0L!124+16-37^4.00(-0.47)[45]{0.0}1757</t>
  </si>
  <si>
    <t>{70.0-9.8}</t>
  </si>
  <si>
    <t>3L!145+48-29^4.00(8.39)[60]{70.0}1942</t>
  </si>
  <si>
    <t>0L!8+29-48^3.86(-8.39)[60]{9.8}1722</t>
  </si>
  <si>
    <t>{52.4-21.3}</t>
  </si>
  <si>
    <t>3L!48+28-20^3.71(-2.42)[46]{52.4}1658</t>
  </si>
  <si>
    <t>0L!141+20-28^4.00(2.42)[46]{21.3}1587</t>
  </si>
  <si>
    <t>[12-11]</t>
  </si>
  <si>
    <t>{103.8-38.3}</t>
  </si>
  <si>
    <t>3L!77+80-52^5.50(6.34)[59]{103.8}1901</t>
  </si>
  <si>
    <t>0L!138+52-80^4.36(-6.34)[59]{38.3}1660</t>
  </si>
  <si>
    <t>{104.2-9.2}</t>
  </si>
  <si>
    <t>3L!32+38-11^5.20(10.70)[65]{104.2}2079</t>
  </si>
  <si>
    <t>0L!21+11-38^3.67(-10.70)[65]{9.2}1637</t>
  </si>
  <si>
    <t>{64.9-18.2}</t>
  </si>
  <si>
    <t>3L!23+59-30^4.27(6.38)[65]{64.9}2019</t>
  </si>
  <si>
    <t>0L!126+30-59^4.67(-6.38)[65]{18.2}1758</t>
  </si>
  <si>
    <t>{69.7-0.0}</t>
  </si>
  <si>
    <t>3L!53+30-25^4.00(-9.72)[63]{69.7}1777</t>
  </si>
  <si>
    <t>0L!146+25-30^3.75(9.72)[63]{0.0}1905</t>
  </si>
  <si>
    <t>{68.1-0.0}</t>
  </si>
  <si>
    <t>3L!79+26-24^3.00(-8.56)[71]{68.1}1710</t>
  </si>
  <si>
    <t>0L!47+24-26^2.60(8.56)[71]{0.0}2209</t>
  </si>
  <si>
    <t>[5-7]</t>
  </si>
  <si>
    <t>{44.1-32.9}</t>
  </si>
  <si>
    <t>3L!64+35-30^4.80(8.74)[57]{44.1}1794</t>
  </si>
  <si>
    <t>0L!155+30-35^4.00(-8.74)[57]{32.9}1662</t>
  </si>
  <si>
    <t>{100.4-14.4}</t>
  </si>
  <si>
    <t>3L!153+50-24^4.44(5.59)[51]{100.4}1854</t>
  </si>
  <si>
    <t>0L!25+24-50^3.14(-5.59)[51]{14.4}1775</t>
  </si>
  <si>
    <t>{73.7-14.5}</t>
  </si>
  <si>
    <t>3L!50+29-21^3.57(2.27)[51]{73.7}1685</t>
  </si>
  <si>
    <t>0L!135+21-29^4.75(-2.27)[51]{14.5}1486</t>
  </si>
  <si>
    <t>{24.0-41.7}</t>
  </si>
  <si>
    <t>3L!24+30-28^4.00(8.28)[58]{24.0}1822</t>
  </si>
  <si>
    <t>0L!110+28-30^4.33(-8.28)[58]{41.7}1732</t>
  </si>
  <si>
    <t>{26.2-38.9}</t>
  </si>
  <si>
    <t>3L!105+45-44^4.10(-0.23)[58]{26.2}1920</t>
  </si>
  <si>
    <t>0L!43+44-45^3.64(0.23)[58]{38.9}1854</t>
  </si>
  <si>
    <t>{96.2-0.0}</t>
  </si>
  <si>
    <t>3L!18+39-28^3.50(0.43)[62]{96.2}1738</t>
  </si>
  <si>
    <t>0L!39+28-39^3.00(-0.43)[62]{0.0}1725</t>
  </si>
  <si>
    <t>[12-14]</t>
  </si>
  <si>
    <t>{64.1-46.7}</t>
  </si>
  <si>
    <t>3L!63+61-54^4.33(2.88)[67]{64.1}2093</t>
  </si>
  <si>
    <t>0L!57+54-61^3.57(-2.88)[67]{46.7}1671</t>
  </si>
  <si>
    <t>{87.3-11.9}</t>
  </si>
  <si>
    <t>3L!158+48-29^5.33(13.19)[68]{87.3}2083</t>
  </si>
  <si>
    <t>0L!7+29-48^3.13(-13.19)[68]{11.9}1810</t>
  </si>
  <si>
    <t>{91.9-13.7}</t>
  </si>
  <si>
    <t>3L!15+46-31^3.82(-2.34)[63]{91.9}1814</t>
  </si>
  <si>
    <t>0L!46+31-46^3.86(2.34)[63]{13.7}1794</t>
  </si>
  <si>
    <t>{126.5-0.0}</t>
  </si>
  <si>
    <t>3L!52+38-16^2.83(-4.17)[74]{126.5}1847</t>
  </si>
  <si>
    <t>0L!6+16-38^3.00(4.17)[74]{0.0}1856</t>
  </si>
  <si>
    <t>{131.9-0.0}</t>
  </si>
  <si>
    <t>3L!19+39-11^3.18(-0.91)[61]{131.9}1871</t>
  </si>
  <si>
    <t>0L!147+11-39^3.33(0.91)[61]{0.0}1707</t>
  </si>
  <si>
    <t>{76.5-8.3}</t>
  </si>
  <si>
    <t>3L!115+38-18^4.29(5.60)[75]{76.5}1894</t>
  </si>
  <si>
    <t>0L!151+18-38^2.67(-5.60)[75]{8.3}1718</t>
  </si>
  <si>
    <t>{102.3-16.0}</t>
  </si>
  <si>
    <t>3L!89+54-26^4.56(8.57)[79]{102.3}2207</t>
  </si>
  <si>
    <t>0L!55+26-54^4.00(-8.57)[79]{16.0}1900</t>
  </si>
  <si>
    <t>{107.5-6.0}</t>
  </si>
  <si>
    <t>3L!22+48-19^4.11(4.70)[76]{107.5}1972</t>
  </si>
  <si>
    <t>0L!73+19-48^3.40(-4.70)[76]{6.0}1790</t>
  </si>
  <si>
    <t>3L!44+54-23^3.83(1.96)[68]{126.5}1896</t>
  </si>
  <si>
    <t>0L!130+23-54^4.20(-1.96)[68]{0.0}1898</t>
  </si>
  <si>
    <t>{51.3-28.9}</t>
  </si>
  <si>
    <t>3L!150+41-32^4.71(6.16)[78]{51.3}2109</t>
  </si>
  <si>
    <t>0L!66+32-41^3.75(-6.16)[78]{28.9}1842</t>
  </si>
  <si>
    <t>{149.7-0.0}</t>
  </si>
  <si>
    <t>3L!160+50-20^3.54(-11.43)[87]{149.7}1931</t>
  </si>
  <si>
    <t>0L!83+20-50^4.67(11.43)[87]{0.0}1995</t>
  </si>
  <si>
    <t>{42.3-21.2}</t>
  </si>
  <si>
    <t>3L!127+25-22^3.29(0.41)[73]{42.3}1823</t>
  </si>
  <si>
    <t>0L!99+22-25^5.00(-0.41)[73]{21.2}1805</t>
  </si>
  <si>
    <t>{75.1-28.7}</t>
  </si>
  <si>
    <t>3L!117+39-26^4.50(10.31)[80]{75.1}2067</t>
  </si>
  <si>
    <t>0L!91+26-39^3.43(-10.31)[80]{28.7}1723</t>
  </si>
  <si>
    <t>{44.3-27.2}</t>
  </si>
  <si>
    <t>3L!61+44-41^3.45(2.33)[74]{44.3}1831</t>
  </si>
  <si>
    <t>0L!98+41-44^4.11(-2.33)[74]{27.2}1855</t>
  </si>
  <si>
    <t>{116.4-0.0}</t>
  </si>
  <si>
    <t>3L!59+51-29^4.18(0.78)[77]{116.4}2005</t>
  </si>
  <si>
    <t>0L!28+29-51^4.50(-0.78)[77]{0.0}1762</t>
  </si>
  <si>
    <t>[13-8]</t>
  </si>
  <si>
    <t>{77.5-19.8}</t>
  </si>
  <si>
    <t>3L!100+51-41^3.46(-5.00)[79]{77.5}1951</t>
  </si>
  <si>
    <t>0L!12+41-51^4.00(5.00)[79]{19.8}2002</t>
  </si>
  <si>
    <t>{110.3-11.4}</t>
  </si>
  <si>
    <t>3L!159+46-21^2.86(-0.45)[80]{110.3}1932</t>
  </si>
  <si>
    <t>0L!35+21-46^3.17(0.45)[80]{11.4}1971</t>
  </si>
  <si>
    <t>{100.8-3.1}</t>
  </si>
  <si>
    <t>3L!134+36-20^3.56(-2.83)[78]{100.8}1757</t>
  </si>
  <si>
    <t>0L!156+20-36^3.00(2.83)[78]{3.1}1846</t>
  </si>
  <si>
    <t>{95.3-0.0}</t>
  </si>
  <si>
    <t>3L!30+34-23^3.00(-4.27)[88]{95.3}1932</t>
  </si>
  <si>
    <t>0L!13+23-34^4.25(4.27)[88]{0.0}2111</t>
  </si>
  <si>
    <t>{268.7-0.0}</t>
  </si>
  <si>
    <t>3L!93+69-10^5.20(10.60)[86]{268.7}2326</t>
  </si>
  <si>
    <t>0L!40+10-69^2.50(-10.60)[86]{0.0}1862</t>
  </si>
  <si>
    <t>[15-4]</t>
  </si>
  <si>
    <t>{147.9-0.0}</t>
  </si>
  <si>
    <t>3L!116+58-26^3.47(-9.63)[93]{147.9}1812</t>
  </si>
  <si>
    <t>0L!80+26-58^4.00(9.63)[93]{0.0}1933</t>
  </si>
  <si>
    <t>{125.0-0.0}</t>
  </si>
  <si>
    <t>3L!87+41-25^3.70(0.21)[84]{125.0}2017</t>
  </si>
  <si>
    <t>0L!81+25-41^3.83(-0.21)[84]{0.0}1856</t>
  </si>
  <si>
    <t>{114.3-0.0}</t>
  </si>
  <si>
    <t>3L!68+47-21^4.56(2.02)[84]{114.3}2051</t>
  </si>
  <si>
    <t>0L!29+21-47^3.17(-2.02)[84]{0.0}1921</t>
  </si>
  <si>
    <t>{98.1-4.4}</t>
  </si>
  <si>
    <t>3L!142+34-16^3.75(-0.28)[86]{98.1}1859</t>
  </si>
  <si>
    <t>0L!107+16-34^2.80(0.28)[86]{4.4}2069</t>
  </si>
  <si>
    <t>{151.1-5.9}</t>
  </si>
  <si>
    <t>3L!111+45-15^3.42(-3.36)[96]{151.1}2043</t>
  </si>
  <si>
    <t>0L!72+15-45^4.00(3.36)[96]{5.9}2215</t>
  </si>
  <si>
    <t>{314.6-0.0}</t>
  </si>
  <si>
    <t>3L!60+52-11^3.75(0.57)[94]{314.6}2175</t>
  </si>
  <si>
    <t>0L!125+11-52^3.67(-0.57)[94]{0.0}2008</t>
  </si>
  <si>
    <t>{27.8-29.1}</t>
  </si>
  <si>
    <t>3L!45+19-18^3.40(-0.41)[96]{27.8}2090</t>
  </si>
  <si>
    <t>0L!95+18-19^3.20(0.41)[96]{29.1}2062</t>
  </si>
  <si>
    <t>{67.7-0.0}</t>
  </si>
  <si>
    <t>2L!58+41-35^4.11(0.41)[100]{67.7}2189</t>
  </si>
  <si>
    <t>1L!144+35-41^3.88(-0.41)[100]{0.0}2185</t>
  </si>
  <si>
    <t>{76.4-15.5}</t>
  </si>
  <si>
    <t>3L!49+34-28^5.40(5.04)[93]{76.4}2148</t>
  </si>
  <si>
    <t>0L!129+28-34^4.33(-5.04)[93]{15.5}2018</t>
  </si>
  <si>
    <t>{112.4-11.9}</t>
  </si>
  <si>
    <t>3L!149+61-36^4.33(2.66)[98]{112.4}2069</t>
  </si>
  <si>
    <t>0L!88+36-61^4.00(-2.66)[98]{11.9}1976</t>
  </si>
  <si>
    <t>{67.3-34.1}</t>
  </si>
  <si>
    <t>3L!104+36-30^4.86(-1.40)[102]{67.3}2131</t>
  </si>
  <si>
    <t>0L!123+30-36^3.86(1.40)[102]{34.1}2192</t>
  </si>
  <si>
    <t>[6-3]</t>
  </si>
  <si>
    <t>{114.4-0.0}</t>
  </si>
  <si>
    <t>3L!132+27-11^4.00(1.05)[102]{114.4}2279</t>
  </si>
  <si>
    <t>0L!56+11-27^3.67(-1.05)[102]{0.0}2305</t>
  </si>
  <si>
    <t>{158.6-4.1}</t>
  </si>
  <si>
    <t>3L!113+49-10^3.45(4.55)[102]{158.6}2534</t>
  </si>
  <si>
    <t>0L!33+10-49^3.33(-4.55)[102]{4.1}2458</t>
  </si>
  <si>
    <t>#1 vs #2 in regular season, 100+ rating</t>
  </si>
  <si>
    <t>top-5 matchup, 100+ rating</t>
  </si>
  <si>
    <t>{96.4-0.0}</t>
  </si>
  <si>
    <t>3L!85+49-24^4.88(2.36)[13]{96.4}1394</t>
  </si>
  <si>
    <t>0L!112+24-49^3.67(-2.36)[13]{0.0}1218</t>
  </si>
  <si>
    <t>{122.9-6.9}</t>
  </si>
  <si>
    <t>3L!121+81-16^6.11(22.60)[39]{122.9}2009</t>
  </si>
  <si>
    <t>0L!28+16-81^3.20(-22.60)[39]{6.9}1383</t>
  </si>
  <si>
    <t>{87.5-6.0}</t>
  </si>
  <si>
    <t>3L!62+35-14^6.25(9.80)[15]{87.5}1400</t>
  </si>
  <si>
    <t>0L!137+14-35^3.00(-9.80)[15]{6.0}1304</t>
  </si>
  <si>
    <t>{46.5-6.4}</t>
  </si>
  <si>
    <t>3L!119+43-32^5.57(-2.42)[15]{46.5}1357</t>
  </si>
  <si>
    <t>0L!71+32-43^4.33(2.42)[15]{6.4}1348</t>
  </si>
  <si>
    <t>{102.0-20.0}</t>
  </si>
  <si>
    <t>3L!139+72-43^5.60(10.35)[34]{102.0}1748</t>
  </si>
  <si>
    <t>0L!16+43-72^3.90(-10.35)[34]{20.0}1398</t>
  </si>
  <si>
    <t>{71.2-10.3}</t>
  </si>
  <si>
    <t>3L!65+56-23^5.43(15.26)[26]{71.2}1588</t>
  </si>
  <si>
    <t>0L!143+23-56^3.00(-15.26)[26]{10.3}1314</t>
  </si>
  <si>
    <t>{65.7-20.5}</t>
  </si>
  <si>
    <t>3L!84+38-33^4.25(-8.07)[36]{65.7}1317</t>
  </si>
  <si>
    <t>0L!36+33-38^5.75(8.07)[36]{20.5}1446</t>
  </si>
  <si>
    <t>{121.5-0.0}</t>
  </si>
  <si>
    <t>3L!34+59-27^4.42(-6.19)[30]{121.5}1573</t>
  </si>
  <si>
    <t>0L!140+27-59^3.80(6.19)[30]{0.0}1709</t>
  </si>
  <si>
    <t>{107.4-7.6}</t>
  </si>
  <si>
    <t>3L!31+53-24^5.29(9.98)[38]{107.4}1722</t>
  </si>
  <si>
    <t>0L!5+24-53^3.67(-9.98)[38]{7.6}1453</t>
  </si>
  <si>
    <t>{29.1-31.5}</t>
  </si>
  <si>
    <t>3L!51+39-31^4.17(12.32)[30]{29.1}1690</t>
  </si>
  <si>
    <t>0L!135+31-39^3.22(-12.32)[30]{31.5}1438</t>
  </si>
  <si>
    <t>{44.1-25.3}</t>
  </si>
  <si>
    <t>3L!2+36-31^4.80(13.05)[34]{44.1}1659</t>
  </si>
  <si>
    <t>0L!94+31-36^3.22(-13.05)[34]{25.3}1374</t>
  </si>
  <si>
    <t>{110.1-0.0}</t>
  </si>
  <si>
    <t>3L!152+61-35^5.40(1.48)[24]{110.1}1530</t>
  </si>
  <si>
    <t>0L!114+35-61^3.88(-1.48)[24]{0.0}1371</t>
  </si>
  <si>
    <t>{111.1-14.9}</t>
  </si>
  <si>
    <t>3L!133+86-40^5.31(9.10)[27]{111.1}1677</t>
  </si>
  <si>
    <t>0L!64+40-86^3.60(-9.10)[27]{14.9}1489</t>
  </si>
  <si>
    <t>{54.6-32.1}</t>
  </si>
  <si>
    <t>3L!86+41-37^3.70(-2.20)[26]{54.6}1437</t>
  </si>
  <si>
    <t>0L!154+37-41^4.43(2.20)[26]{32.1}1597</t>
  </si>
  <si>
    <t>{155.3-0.0}</t>
  </si>
  <si>
    <t>3L!42+63-10^4.89(12.68)[39]{155.3}1877</t>
  </si>
  <si>
    <t>0L!147+10-63^3.33(-12.68)[39]{0.0}1473</t>
  </si>
  <si>
    <t>{45.4-23.5}</t>
  </si>
  <si>
    <t>3L!76+40-35^5.60(18.15)[53]{45.4}2094</t>
  </si>
  <si>
    <t>0L!95+35-40^3.10(-18.15)[53]{23.5}1671</t>
  </si>
  <si>
    <t>{58.8-28.3}</t>
  </si>
  <si>
    <t>3L!128+43-38^4.88(-3.63)[26]{58.8}1558</t>
  </si>
  <si>
    <t>0L!74+38-43^4.57(3.63)[26]{28.3}1514</t>
  </si>
  <si>
    <t>{270.4-0.0}</t>
  </si>
  <si>
    <t>3L!10+50-6^4.20(2.25)[29]{270.4}1660</t>
  </si>
  <si>
    <t>0L!96+6-50^3.00(-2.25)[29]{0.0}1576</t>
  </si>
  <si>
    <t>{97.5-19.4}</t>
  </si>
  <si>
    <t>3L!131+56-38^5.11(4.33)[32]{97.5}1784</t>
  </si>
  <si>
    <t>0L!23+38-56^4.25(-4.33)[32]{19.4}1745</t>
  </si>
  <si>
    <t>{68.0-16.3}</t>
  </si>
  <si>
    <t>3L!92+31-24^3.63(-4.06)[31]{68.0}1576</t>
  </si>
  <si>
    <t>0L!82+24-31^4.50(4.06)[31]{16.3}1594</t>
  </si>
  <si>
    <t>{61.6-0.0}</t>
  </si>
  <si>
    <t>3L!102+48-43^4.00(-8.77)[46]{61.6}1514</t>
  </si>
  <si>
    <t>0L!54+43-48^5.00(8.77)[46]{0.0}1407</t>
  </si>
  <si>
    <t>{94.2-11.5}</t>
  </si>
  <si>
    <t>3L!70+49-33^4.78(2.49)[30]{94.2}1627</t>
  </si>
  <si>
    <t>0L!101+33-49^5.17(-2.49)[30]{11.5}1505</t>
  </si>
  <si>
    <t>{52.7-32.9}</t>
  </si>
  <si>
    <t>3L!24+39-37^3.18(-6.97)[40]{52.7}1615</t>
  </si>
  <si>
    <t>0L!122+37-39^5.60(6.97)[40]{32.9}1712</t>
  </si>
  <si>
    <t>{55.5-16.9}</t>
  </si>
  <si>
    <t>3L!109+41-26^5.80(14.52)[55]{55.5}2057</t>
  </si>
  <si>
    <t>0L!29+26-41^3.43(-14.52)[55]{16.9}1677</t>
  </si>
  <si>
    <t>{100.0-10.0}</t>
  </si>
  <si>
    <t>3L!17+41-21^3.70(-1.84)[48]{100.0}1624</t>
  </si>
  <si>
    <t>0L!27+21-41^2.83(1.84)[48]{10.0}1551</t>
  </si>
  <si>
    <t>{91.8-20.2}</t>
  </si>
  <si>
    <t>3L!108+44-28^4.22(2.20)[35]{91.8}1410</t>
  </si>
  <si>
    <t>0L!90+28-44^4.33(-2.20)[35]{20.2}1555</t>
  </si>
  <si>
    <t>{138.8-3.4}</t>
  </si>
  <si>
    <t>3L!145+67-12^4.40(17.17)[59]{138.8}1910</t>
  </si>
  <si>
    <t>0L!151+12-67^3.00(-17.17)[59]{3.4}1706</t>
  </si>
  <si>
    <t>{48.8-30.8}</t>
  </si>
  <si>
    <t>3L!75+46-31^4.57(11.69)[48]{48.8}1813</t>
  </si>
  <si>
    <t>0L!127+31-46^4.14(-11.69)[48]{30.8}1631</t>
  </si>
  <si>
    <t>{47.5-19.2}</t>
  </si>
  <si>
    <t>3L!1+31-26^2.70(-0.65)[42]{47.5}1678</t>
  </si>
  <si>
    <t>0L!141+26-31^2.63(0.65)[42]{19.2}1694</t>
  </si>
  <si>
    <t>{50.1-23.0}</t>
  </si>
  <si>
    <t>3L!153+30-24^3.67(6.17)[43]{50.1}1908</t>
  </si>
  <si>
    <t>0L!89+24-30^3.14(-6.17)[43]{23.0}1767</t>
  </si>
  <si>
    <t>{125.3-9.4}</t>
  </si>
  <si>
    <t>3L!77+59-20^4.70(5.72)[56]{125.3}1787</t>
  </si>
  <si>
    <t>0L!156+20-59^3.60(-5.72)[56]{9.4}1630</t>
  </si>
  <si>
    <t>{32.0-33.0}</t>
  </si>
  <si>
    <t>3L!157+28-27^3.50(5.33)[48]{32.0}1695</t>
  </si>
  <si>
    <t>0L!11+27-28^3.57(-5.33)[48]{33.0}1683</t>
  </si>
  <si>
    <t>{203.3-0.0}</t>
  </si>
  <si>
    <t>3L!48+78-16^4.77(7.74)[45]{203.3}1735</t>
  </si>
  <si>
    <t>0L!78+16-78^4.00(-7.74)[45]{0.0}1566</t>
  </si>
  <si>
    <t>{77.8-19.9}</t>
  </si>
  <si>
    <t>3L!32+56-32^4.67(8.04)[62]{77.8}1829</t>
  </si>
  <si>
    <t>0L!80+32-56^3.75(-8.04)[62]{19.9}1620</t>
  </si>
  <si>
    <t>{106.5-25.0}</t>
  </si>
  <si>
    <t>3L!103+62-31^4.50(12.68)[55]{106.5}2214</t>
  </si>
  <si>
    <t>0L!79+31-62^4.14(-12.68)[55]{25.0}1836</t>
  </si>
  <si>
    <t>{60.9-11.6}</t>
  </si>
  <si>
    <t>3L!26+41-22^4.83(9.71)[56]{60.9}1807</t>
  </si>
  <si>
    <t>0L!155+22-41^4.00(-9.71)[56]{11.6}1692</t>
  </si>
  <si>
    <t>3L!9+50-18^4.30(3.15)[47]{110.1}1522</t>
  </si>
  <si>
    <t>0L!50+18-50^3.20(-3.15)[47]{0.0}1621</t>
  </si>
  <si>
    <t>{60.8-26.9}</t>
  </si>
  <si>
    <t>2L!117+43-36^4.56(-0.58)[59]{60.8}1844</t>
  </si>
  <si>
    <t>1L!97+36-43^4.13(0.58)[59]{26.9}1714</t>
  </si>
  <si>
    <t>{103.9-8.7}</t>
  </si>
  <si>
    <t>3L!105+52-18^4.86(22.86)[65]{103.9}2329</t>
  </si>
  <si>
    <t>0L!40+18-52^2.67(-22.86)[65]{8.7}1851</t>
  </si>
  <si>
    <t>{57.6-15.8}</t>
  </si>
  <si>
    <t>3L!14+39-25^3.83(12.28)[68]{57.6}2073</t>
  </si>
  <si>
    <t>0L!91+25-39^3.29(-12.28)[68]{15.8}1668</t>
  </si>
  <si>
    <t>{245.0-1.7}</t>
  </si>
  <si>
    <t>3L!124+75-8^4.58(11.53)[67]{245.0}1983</t>
  </si>
  <si>
    <t>0L!118+8-75^4.00(-11.53)[67]{1.7}1700</t>
  </si>
  <si>
    <t>{74.3-8.2}</t>
  </si>
  <si>
    <t>3L!4+44-21^4.11(3.04)[50]{74.3}1791</t>
  </si>
  <si>
    <t>0L!146+21-44^3.80(-3.04)[50]{8.2}1676</t>
  </si>
  <si>
    <t>{106.4-0.0}</t>
  </si>
  <si>
    <t>3L!67+40-17^5.33(3.55)[56]{106.4}1867</t>
  </si>
  <si>
    <t>0L!61+17-40^3.75(-3.55)[56]{0.0}1587</t>
  </si>
  <si>
    <t>{102.1-6.6}</t>
  </si>
  <si>
    <t>3L!19+51-23^4.22(8.72)[64]{102.1}2284</t>
  </si>
  <si>
    <t>0L!120+23-51^3.00(-8.72)[64]{6.6}1704</t>
  </si>
  <si>
    <t>{112.0-9.2}</t>
  </si>
  <si>
    <t>3L!47+54-27^3.85(-0.14)[56]{112.0}1767</t>
  </si>
  <si>
    <t>0L!38+27-54^3.13(0.14)[56]{9.2}1681</t>
  </si>
  <si>
    <t>{41.8-21.7}</t>
  </si>
  <si>
    <t>3L!15+28-25^3.43(2.28)[58]{41.8}1739</t>
  </si>
  <si>
    <t>0L!18+25-28^3.83(-2.28)[58]{21.7}1780</t>
  </si>
  <si>
    <t>{87.8-23.5}</t>
  </si>
  <si>
    <t>3L!159+44-39^4.00(-4.30)[68]{87.8}1694</t>
  </si>
  <si>
    <t>0L!63+39-44^5.17(4.30)[68]{23.5}1948</t>
  </si>
  <si>
    <t>{208.9-13.4}</t>
  </si>
  <si>
    <t>3L!158+107-21^5.46(27.79)[69]{208.9}2536</t>
  </si>
  <si>
    <t>0L!33+21-107^3.17(-27.79)[69]{13.4}1808</t>
  </si>
  <si>
    <t>{58.9-0.0}</t>
  </si>
  <si>
    <t>3L!72+30-28^3.50(-8.93)[81]{58.9}1914</t>
  </si>
  <si>
    <t>0L!44+28-30^4.50(8.93)[81]{0.0}2027</t>
  </si>
  <si>
    <t>{32.8-44.7}</t>
  </si>
  <si>
    <t>3L!115+28-26^4.20(4.85)[71]{32.8}1950</t>
  </si>
  <si>
    <t>0L!8+26-28^4.00(-4.85)[71]{44.7}1710</t>
  </si>
  <si>
    <t>{192.8-0.0}</t>
  </si>
  <si>
    <t>3L!22+73-12^4.62(6.62)[66]{192.8}1883</t>
  </si>
  <si>
    <t>0L!52+12-73^3.00(-6.62)[66]{0.0}1763</t>
  </si>
  <si>
    <t>{98.6-23.4}</t>
  </si>
  <si>
    <t>3L!25+64-34^4.78(16.69)[75]{98.6}2212</t>
  </si>
  <si>
    <t>0L!55+34-64^3.00(-16.69)[75]{23.4}1849</t>
  </si>
  <si>
    <t>{65.5-11.5}</t>
  </si>
  <si>
    <t>3L!93+37-33^4.13(-6.73)[71]{65.5}1935</t>
  </si>
  <si>
    <t>0L!43+33-37^4.80(6.73)[71]{11.5}1847</t>
  </si>
  <si>
    <t>{113.7-0.0}</t>
  </si>
  <si>
    <t>3L!39+46-24^4.10(0.67)[67]{113.7}1837</t>
  </si>
  <si>
    <t>0L!46+24-46^4.40(-0.67)[67]{0.0}1715</t>
  </si>
  <si>
    <t>{108.7-0.0}</t>
  </si>
  <si>
    <t>3L!150+44-24^4.33(0.58)[69]{108.7}1952</t>
  </si>
  <si>
    <t>0L!83+24-44^3.67(-0.58)[69]{0.0}1821</t>
  </si>
  <si>
    <t>{89.1-23.4}</t>
  </si>
  <si>
    <t>3L!59+56-30^4.30(8.54)[71]{89.1}1893</t>
  </si>
  <si>
    <t>0L!20+30-56^4.00(-8.54)[71]{23.4}1749</t>
  </si>
  <si>
    <t>{48.1-43.6}</t>
  </si>
  <si>
    <t>3L!53+40-38^4.38(0.86)[75]{48.1}2118</t>
  </si>
  <si>
    <t>0L!3+38-40^4.25(-0.86)[75]{43.6}1896</t>
  </si>
  <si>
    <t>{148.6-7.7}</t>
  </si>
  <si>
    <t>3L!6+67-18^3.73(5.50)[81]{148.6}2003</t>
  </si>
  <si>
    <t>0L!73+18-67^3.20(-5.50)[81]{7.7}1816</t>
  </si>
  <si>
    <t>{48.8-16.9}</t>
  </si>
  <si>
    <t>3L!134+44-31^5.00(5.35)[73]{48.8}1914</t>
  </si>
  <si>
    <t>0L!138+31-44^4.14(-5.35)[73]{16.9}1833</t>
  </si>
  <si>
    <t>{70.0-23.4}</t>
  </si>
  <si>
    <t>3L!41+38-27^4.25(-2.63)[79]{70.0}1843</t>
  </si>
  <si>
    <t>0L!99+27-38^5.50(2.63)[79]{23.4}1912</t>
  </si>
  <si>
    <t>{80.0-31.7}</t>
  </si>
  <si>
    <t>3L!136+44-34^4.00(-5.28)[90]{80.0}1843</t>
  </si>
  <si>
    <t>0L!110+34-44^5.40(5.28)[90]{31.7}1933</t>
  </si>
  <si>
    <t>{94.9-10.9}</t>
  </si>
  <si>
    <t>3L!57+38-29^3.40(-5.17)[79]{94.9}1959</t>
  </si>
  <si>
    <t>0L!35+29-38^3.67(5.17)[79]{10.9}2066</t>
  </si>
  <si>
    <t>{90.7-15.8}</t>
  </si>
  <si>
    <t>3L!81+43-33^3.90(-4.23)[84]{90.7}2024</t>
  </si>
  <si>
    <t>0L!100+33-43^4.17(4.23)[84]{15.8}1995</t>
  </si>
  <si>
    <t>{112.8-5.9}</t>
  </si>
  <si>
    <t>3L!98+35-13^3.88(-1.43)[79]{112.8}1724</t>
  </si>
  <si>
    <t>0L!148+13-35^4.00(1.43)[79]{5.9}1803</t>
  </si>
  <si>
    <t>{107.7-14.0}</t>
  </si>
  <si>
    <t>3L!68+63-25^5.00(13.54)[83]{107.7}2462</t>
  </si>
  <si>
    <t>0L!69+25-63^3.83(-13.54)[83]{14.0}1919</t>
  </si>
  <si>
    <t>{46.8-39.0}</t>
  </si>
  <si>
    <t>3L!12+40-39^3.00(0.24)[79]{46.8}1870</t>
  </si>
  <si>
    <t>0L!87+39-40^3.89(-0.24)[79]{39.0}1937</t>
  </si>
  <si>
    <t>{113.4-11.2}</t>
  </si>
  <si>
    <t>3L!130+41-15^4.86(5.21)[86]{113.4}2225</t>
  </si>
  <si>
    <t>0L!111+15-41^3.75(-5.21)[86]{11.2}1886</t>
  </si>
  <si>
    <t>{23.0-43.4}</t>
  </si>
  <si>
    <t>3L!60+34-33^4.00(5.76)[89]{23.0}2311</t>
  </si>
  <si>
    <t>0L!132+33-34^3.88(-5.76)[89]{43.4}2002</t>
  </si>
  <si>
    <t>{58.8-26.0}</t>
  </si>
  <si>
    <t>3L!13+51-40^4.40(3.42)[82]{58.8}2078</t>
  </si>
  <si>
    <t>0L!142+40-51^3.60(-3.42)[82]{26.0}1923</t>
  </si>
  <si>
    <t>{110.6-0.0}</t>
  </si>
  <si>
    <t>3L!126+37-20^4.00(0.69)[89]{110.6}1989</t>
  </si>
  <si>
    <t>0L!106+20-37^3.60(-0.69)[89]{0.0}1999</t>
  </si>
  <si>
    <t>{27.5-26.2}</t>
  </si>
  <si>
    <t>3L!37+22-21^2.86(-1.11)[88]{27.5}2073</t>
  </si>
  <si>
    <t>0L!45+21-22^3.00(1.11)[88]{26.2}1911</t>
  </si>
  <si>
    <t>{101.6-0.0}</t>
  </si>
  <si>
    <t>3L!66+27-15^3.57(-4.65)[93]{101.6}2022</t>
  </si>
  <si>
    <t>0L!160+15-27^3.33(4.65)[93]{0.0}2082</t>
  </si>
  <si>
    <t>{104.6-13.2}</t>
  </si>
  <si>
    <t>3L!21+56-43^4.73(-5.66)[97]{104.6}1962</t>
  </si>
  <si>
    <t>0L!116+43-56^4.13(5.66)[97]{13.2}2050</t>
  </si>
  <si>
    <t>{57.0-13.0}</t>
  </si>
  <si>
    <t>3L!107+36-31^4.86(-1.46)[92]{57.0}2119</t>
  </si>
  <si>
    <t>0L!30+31-36^4.00(1.46)[92]{13.0}1851</t>
  </si>
  <si>
    <t>{101.3-19.3}</t>
  </si>
  <si>
    <t>3L!49+40-25^4.00(-0.02)[95]{101.3}2203</t>
  </si>
  <si>
    <t>0L!144+25-40^3.83(0.02)[95]{19.3}2004</t>
  </si>
  <si>
    <t>{114.4-1.0}</t>
  </si>
  <si>
    <t>3L!58+47-20^4.33(4.08)[94]{114.4}2172</t>
  </si>
  <si>
    <t>0L!129+20-47^3.60(-4.08)[94]{1.0}2161</t>
  </si>
  <si>
    <t>{66.4-11.9}</t>
  </si>
  <si>
    <t>3L!149+52-28^4.78(5.32)[93]{66.4}2200</t>
  </si>
  <si>
    <t>0L!104+28-52^4.33(-5.32)[93]{11.9}1968</t>
  </si>
  <si>
    <t>{111.6-6.4}</t>
  </si>
  <si>
    <t>3L!7+57-19^4.30(7.84)[96]{111.6}2463</t>
  </si>
  <si>
    <t>0L!113+19-57^4.25(-7.84)[96]{6.4}2078</t>
  </si>
  <si>
    <t>{44.1-38.4}</t>
  </si>
  <si>
    <t>3L!88+47-43^4.44(2.96)[101]{44.1}2140</t>
  </si>
  <si>
    <t>0L!123+43-47^4.88(-2.96)[101]{38.4}2060</t>
  </si>
  <si>
    <t>{57.3-9.6}</t>
  </si>
  <si>
    <t>3L!56+31-25^4.00(0.99)[102]{57.3}2192</t>
  </si>
  <si>
    <t>0L!125+25-31^3.29(-0.99)[102]{9.6}2262</t>
  </si>
  <si>
    <t>top-10 matchup</t>
  </si>
  <si>
    <t>played at Hau'oli on Tuesday (L1)</t>
  </si>
  <si>
    <t>Teams can now have &gt;100 rating</t>
  </si>
  <si>
    <t>Cianwood: GW 5! (50+7')</t>
  </si>
  <si>
    <t>{127.2-4.3}</t>
  </si>
  <si>
    <t>3R!85+74-16^6.25(16.01)[24]{127.2}1425</t>
  </si>
  <si>
    <t>0R!90+16-74^4.00(-16.01)[24]{4.3}1203</t>
  </si>
  <si>
    <t>{133.9-2.9}</t>
  </si>
  <si>
    <t>3R!121+52-9^6.00(14.48)[31]{133.9}1725</t>
  </si>
  <si>
    <t>0R!117+9-52^2.25(-14.48)[31]{2.9}1372</t>
  </si>
  <si>
    <t>{39.6-26.0}</t>
  </si>
  <si>
    <t>3R!119+53-46^4.63(12.44)[19]{39.6}1703</t>
  </si>
  <si>
    <t>0R!124+46-53^3.82(-12.44)[19]{26.0}1345</t>
  </si>
  <si>
    <t>3R!62+37-18^3.88(2.11)[13]{93.3}1454</t>
  </si>
  <si>
    <t>0R!51+18-37^3.20(-2.11)[13]{0.0}1288</t>
  </si>
  <si>
    <t>{26.8-39.9}</t>
  </si>
  <si>
    <t>3R!139+38-34^5.20(12.50)[33]{26.8}1836</t>
  </si>
  <si>
    <t>0R!134+34-38^4.57(-12.50)[33]{39.9}1395</t>
  </si>
  <si>
    <t>{107.0-21.0}</t>
  </si>
  <si>
    <t>3R!65+76-35^5.36(10.60)[19]{107.0}1637</t>
  </si>
  <si>
    <t>0R!77+35-76^5.50(-10.60)[19]{21.0}1307</t>
  </si>
  <si>
    <t>{85.1-7.9}</t>
  </si>
  <si>
    <t>3R!71+44-22^5.33(9.57)[19]{85.1}1637</t>
  </si>
  <si>
    <t>0R!75+22-44^4.00(-9.57)[19]{7.9}1351</t>
  </si>
  <si>
    <t>{125.9-4.8}</t>
  </si>
  <si>
    <t>3R!31+66-23^5.67(9.04)[31]{125.9}1580</t>
  </si>
  <si>
    <t>0R!17+23-66^3.50(-9.04)[31]{4.8}1424</t>
  </si>
  <si>
    <t>{36.2-55.0}</t>
  </si>
  <si>
    <t>3R!152+54-53^4.67(6.08)[22]{36.2}1769</t>
  </si>
  <si>
    <t>0R!153+53-54^4.45(-6.08)[22]{55.0}1369</t>
  </si>
  <si>
    <t>{47.3-27.0}</t>
  </si>
  <si>
    <t>3R!36+39-26^5.40(20.36)[38]{47.3}1913</t>
  </si>
  <si>
    <t>0R!41+26-39^4.00(-20.36)[38]{27.0}1316</t>
  </si>
  <si>
    <t>{101.6-25.1}</t>
  </si>
  <si>
    <t>3R!2+55-28^5.29(15.92)[42]{101.6}1926</t>
  </si>
  <si>
    <t>0R!13+28-55^3.71(-15.92)[42]{25.1}1371</t>
  </si>
  <si>
    <t>{54.2-32.1}</t>
  </si>
  <si>
    <t>3R!140+60-57^5.40(-3.59)[24]{54.2}1506</t>
  </si>
  <si>
    <t>0R!133+57-60^5.63(3.59)[24]{32.1}1556</t>
  </si>
  <si>
    <t>{22.2-47.5}</t>
  </si>
  <si>
    <t>3R!10+41-40^5.40(16.64)[49]{22.2}2080</t>
  </si>
  <si>
    <t>0R!7+40-41^4.50(-16.64)[49]{47.5}1574</t>
  </si>
  <si>
    <t>{44.5-19.2}</t>
  </si>
  <si>
    <t>3R!112+51-28^4.71(15.79)[42]{44.5}2026</t>
  </si>
  <si>
    <t>0R!100+28-51^3.71(-15.79)[42]{19.2}1392</t>
  </si>
  <si>
    <t>{121.4-9.4}</t>
  </si>
  <si>
    <t>3R!128+49-11^3.80(7.24)[36]{121.4}1729</t>
  </si>
  <si>
    <t>0R!115+11-49^5.50(-7.24)[36]{9.4}1495</t>
  </si>
  <si>
    <t>{57.4-29.4}</t>
  </si>
  <si>
    <t>3R!42+50-40^5.67(16.00)[36]{57.4}1937</t>
  </si>
  <si>
    <t>0R!43+40-50^3.27(-16.00)[36]{29.4}1471</t>
  </si>
  <si>
    <t>{122.8-15.8}</t>
  </si>
  <si>
    <t>3R!131+73-27^5.44(21.21)[44]{122.8}2085</t>
  </si>
  <si>
    <t>0R!142+27-73^3.57(-21.21)[44]{15.8}1738</t>
  </si>
  <si>
    <t>{87.8-7.4}</t>
  </si>
  <si>
    <t>3R!76+52-31^4.80(-0.98)[27]{87.8}1538</t>
  </si>
  <si>
    <t>0R!70+31-52^4.67(0.98)[27]{7.4}1638</t>
  </si>
  <si>
    <t>{159.4-5.8}</t>
  </si>
  <si>
    <t>3R!154+74-18^5.40(13.72)[44]{159.4}1885</t>
  </si>
  <si>
    <t>0R!147+18-74^3.20(-13.72)[44]{5.8}1429</t>
  </si>
  <si>
    <t>[3-6]</t>
  </si>
  <si>
    <t>{26.8-28.9}</t>
  </si>
  <si>
    <t>3R!145+21-17^4.33(17.89)[51]{26.8}1795</t>
  </si>
  <si>
    <t>0R!156+17-21^2.50(-17.89)[51]{28.9}1698</t>
  </si>
  <si>
    <t>{109.0-17.1}</t>
  </si>
  <si>
    <t>3R!92+62-26^6.29(15.78)[56]{109.0}2065</t>
  </si>
  <si>
    <t>0R!88+26-62^4.00(-15.78)[56]{17.1}1589</t>
  </si>
  <si>
    <t>{106.2-18.1}</t>
  </si>
  <si>
    <t>3R!34+72-33^5.50(12.88)[45]{106.2}1852</t>
  </si>
  <si>
    <t>0R!46+33-72^3.88(-12.88)[45]{18.1}1694</t>
  </si>
  <si>
    <t>{119.3-5.4}</t>
  </si>
  <si>
    <t>3R!86+60-18^5.22(8.59)[38]{119.3}1915</t>
  </si>
  <si>
    <t>0R!89+18-60^4.00(-8.59)[38]{5.4}1590</t>
  </si>
  <si>
    <t>{94.2-9.8}</t>
  </si>
  <si>
    <t>3R!74+48-15^5.33(17.35)[60]{94.2}2463</t>
  </si>
  <si>
    <t>0R!69+15-48^3.75(-17.35)[60]{9.8}1557</t>
  </si>
  <si>
    <t>{100.5-0.0}</t>
  </si>
  <si>
    <t>3R!1+47-28^3.33(1.08)[37]{100.5}1693</t>
  </si>
  <si>
    <t>0R!14+28-47^4.33(-1.08)[37]{0.0}1669</t>
  </si>
  <si>
    <t>{105.0-12.2}</t>
  </si>
  <si>
    <t>3R!109+43-18^4.43(8.38)[49]{105.0}1859</t>
  </si>
  <si>
    <t>0R!99+18-43^3.20(-8.38)[49]{12.2}1661</t>
  </si>
  <si>
    <t>{120.0-0.0}</t>
  </si>
  <si>
    <t>3R!103+52-18^4.18(2.07)[32]{120.0}1598</t>
  </si>
  <si>
    <t>0R!108+18-52^3.20(-2.07)[32]{0.0}1793</t>
  </si>
  <si>
    <t>[3-5]</t>
  </si>
  <si>
    <t>{24.2-33.4}</t>
  </si>
  <si>
    <t>3R!82+26-24^6.00(12.75)[45]{24.2}1850</t>
  </si>
  <si>
    <t>0R!93+24-26^4.40(-12.75)[45]{33.4}1573</t>
  </si>
  <si>
    <t>{119.6-13.2}</t>
  </si>
  <si>
    <t>3R!48+69-23^4.25(9.84)[55]{119.6}1922</t>
  </si>
  <si>
    <t>0R!37+23-69^4.20(-9.84)[55]{13.2}1555</t>
  </si>
  <si>
    <t>{91.6-20.0}</t>
  </si>
  <si>
    <t>3R!137+71-40^5.88(16.51)[63]{91.6}1937</t>
  </si>
  <si>
    <t>0R!136+40-71^4.00(-16.51)[63]{20.0}1396</t>
  </si>
  <si>
    <t>{92.2-8.0}</t>
  </si>
  <si>
    <t>3R!24+31-11^5.25(15.84)[59]{92.2}2014</t>
  </si>
  <si>
    <t>0R!28+11-31^2.75(-15.84)[59]{8.0}1707</t>
  </si>
  <si>
    <t>{108.3-25.1}</t>
  </si>
  <si>
    <t>3R!157+64-40^5.33(10.07)[56]{108.3}1748</t>
  </si>
  <si>
    <t>0R!148+40-64^3.27(-10.07)[56]{25.1}1659</t>
  </si>
  <si>
    <t>{104.0-13.8}</t>
  </si>
  <si>
    <t>3R!54+50-20^5.00(13.30)[57]{104.0}2162</t>
  </si>
  <si>
    <t>0R!58+20-50^4.50(-13.30)[57]{13.8}1513</t>
  </si>
  <si>
    <t>{44.5-28.4}</t>
  </si>
  <si>
    <t>3R!22+34-32^5.00(-0.56)[46]{44.5}1704</t>
  </si>
  <si>
    <t>0R!26+32-34^4.14(0.56)[46]{28.4}1751</t>
  </si>
  <si>
    <t>{62.3-0.0}</t>
  </si>
  <si>
    <t>3R!101+29-23^2.50(0.36)[41]{62.3}1856</t>
  </si>
  <si>
    <t>0R!105+23-29^3.50(-0.36)[41]{0.0}1622</t>
  </si>
  <si>
    <t>{102.4-13.4}</t>
  </si>
  <si>
    <t>3R!21+55-49^4.08(-12.72)[77]{102.4}1648</t>
  </si>
  <si>
    <t>0R!27+49-55^5.50(12.72)[77]{13.4}2026</t>
  </si>
  <si>
    <t>{98.9-18.7}</t>
  </si>
  <si>
    <t>3R!122+55-28^5.00(15.36)[66]{98.9}1990</t>
  </si>
  <si>
    <t>0R!118+28-55^2.89(-15.36)[66]{18.7}1608</t>
  </si>
  <si>
    <t>{102.6-27.0}</t>
  </si>
  <si>
    <t>3R!114+74-40^4.64(16.84)[58]{102.6}2002</t>
  </si>
  <si>
    <t>0R!126+40-74^3.60(-16.84)[58]{27.0}1527</t>
  </si>
  <si>
    <t>{81.1-13.7}</t>
  </si>
  <si>
    <t>3R!32+41-27^4.13(3.69)[52]{81.1}1754</t>
  </si>
  <si>
    <t>0R!18+27-41^3.57(-3.69)[52]{13.7}1605</t>
  </si>
  <si>
    <t>{38.4-45.5}</t>
  </si>
  <si>
    <t>3R!19+54-43^3.67(16.50)[61]{38.4}2121</t>
  </si>
  <si>
    <t>0R!30+43-54^3.73(-16.50)[61]{45.5}1702</t>
  </si>
  <si>
    <t>{93.7-7.8}</t>
  </si>
  <si>
    <t>3R!6+38-20^3.78(-2.62)[56]{93.7}1648</t>
  </si>
  <si>
    <t>0R!9+20-38^3.75(2.62)[56]{7.8}1789</t>
  </si>
  <si>
    <t>{99.7-20.7}</t>
  </si>
  <si>
    <t>3R!84+58-34^5.71(18.02)[65]{99.7}2095</t>
  </si>
  <si>
    <t>0R!95+34-58^4.57(-18.02)[65]{20.7}1445</t>
  </si>
  <si>
    <t>{59.3-20.6}</t>
  </si>
  <si>
    <t>3R!96+47-39^6.17(8.14)[60]{59.3}1958</t>
  </si>
  <si>
    <t>0R!83+39-47^3.89(-8.14)[60]{20.6}1654</t>
  </si>
  <si>
    <t>{100.8-0.0}</t>
  </si>
  <si>
    <t>3R!79+48-37^4.00(-9.56)[68]{100.8}1618</t>
  </si>
  <si>
    <t>0R!67+37-48^5.00(9.56)[68]{0.0}2183</t>
  </si>
  <si>
    <t>{133.1-0.0}</t>
  </si>
  <si>
    <t>3R!47+49-12^5.43(6.92)[61]{133.1}1972</t>
  </si>
  <si>
    <t>0R!35+12-49^4.00(-6.92)[61]{0.0}1668</t>
  </si>
  <si>
    <t>{54.0-33.3}</t>
  </si>
  <si>
    <t>3R!97+35-33^4.80(8.86)[61]{54.0}1853</t>
  </si>
  <si>
    <t>0R!110+33-35^3.63(-8.86)[61]{33.3}1834</t>
  </si>
  <si>
    <t>{147.2-9.6}</t>
  </si>
  <si>
    <t>3R!158+66-14^4.60(14.28)[70]{147.2}1942</t>
  </si>
  <si>
    <t>0R!151+14-66^3.50(-14.28)[70]{9.6}1776</t>
  </si>
  <si>
    <t>{185.6-0.0}</t>
  </si>
  <si>
    <t>3R!4+59-10^4.60(7.27)[68]{185.6}1966</t>
  </si>
  <si>
    <t>0R!8+10-59^2.50(-7.27)[68]{0.0}1660</t>
  </si>
  <si>
    <t>{73.5-24.6}</t>
  </si>
  <si>
    <t>3R!64+37-23^3.25(7.32)[66]{73.5}2011</t>
  </si>
  <si>
    <t>0R!49+23-37^4.20(-7.32)[66]{24.6}1670</t>
  </si>
  <si>
    <t>{64.6-24.5}</t>
  </si>
  <si>
    <t>3R!25+40-37^4.00(-7.05)[58]{64.6}1800</t>
  </si>
  <si>
    <t>0R!23+37-40^4.67(7.05)[58]{24.5}1833</t>
  </si>
  <si>
    <t>{114.1-16.7}</t>
  </si>
  <si>
    <t>3R!15+65-30^4.70(12.27)[64]{114.1}2124</t>
  </si>
  <si>
    <t>0R!3+30-65^4.00(-12.27)[64]{16.7}1774</t>
  </si>
  <si>
    <t>{139.3-0.0}</t>
  </si>
  <si>
    <t>3R!141+80-22^5.64(12.12)[75]{139.3}2314</t>
  </si>
  <si>
    <t>0R!132+22-80^2.86(-12.12)[75]{0.0}1675</t>
  </si>
  <si>
    <t>{100.1-17.6}</t>
  </si>
  <si>
    <t>3R!50+50-26^3.25(5.15)[61]{100.1}1704</t>
  </si>
  <si>
    <t>0R!63+26-50^4.00(-5.15)[61]{17.6}1512</t>
  </si>
  <si>
    <t>{93.8-4.9}</t>
  </si>
  <si>
    <t>3R!146+38-15^4.14(7.04)[61]{93.8}1958</t>
  </si>
  <si>
    <t>0R!159+15-38^3.25(-7.04)[61]{4.9}1781</t>
  </si>
  <si>
    <t>{45.5-28.5}</t>
  </si>
  <si>
    <t>3R!135+61-50^4.89(10.62)[70]{45.5}1920</t>
  </si>
  <si>
    <t>0R!138+50-61^4.18(-10.62)[70]{28.5}1684</t>
  </si>
  <si>
    <t>{31.5-50.3}</t>
  </si>
  <si>
    <t>3R!39+55-43^6.17(17.71)[76]{31.5}2537</t>
  </si>
  <si>
    <t>0R!33+43-55^3.90(-17.71)[76]{50.3}1714</t>
  </si>
  <si>
    <t>{127.1-0.0}</t>
  </si>
  <si>
    <t>3R!53+36-26^3.56(0.13)[61]{127.1}1768</t>
  </si>
  <si>
    <t>0R!59+26-36^4.80(-0.13)[61]{0.0}1877</t>
  </si>
  <si>
    <t>{60.9-22.1}</t>
  </si>
  <si>
    <t>3R!102+37-24^5.00(11.88)[74]{60.9}1853</t>
  </si>
  <si>
    <t>0R!107+24-37^3.67(-11.88)[74]{22.1}1405</t>
  </si>
  <si>
    <t>{128.9-7.1}</t>
  </si>
  <si>
    <t>3R!150+57-18^4.18(6.79)[70]{128.9}1833</t>
  </si>
  <si>
    <t>0R!155+18-57^4.00(-6.79)[70]{7.1}1795</t>
  </si>
  <si>
    <t>{68.1-34.4}</t>
  </si>
  <si>
    <t>3R!130+40-32^4.50(-2.09)[71]{68.1}1611</t>
  </si>
  <si>
    <t>0R!143+32-40^4.67(2.09)[71]{34.4}1863</t>
  </si>
  <si>
    <t>{43.1-37.2}</t>
  </si>
  <si>
    <t>3R!44+46-35^5.00(12.22)[80]{43.1}2333</t>
  </si>
  <si>
    <t>0R!40+35-46^4.13(-12.22)[80]{37.2}1910</t>
  </si>
  <si>
    <t>{46.7-36.8}</t>
  </si>
  <si>
    <t>3R!38+49-43^4.38(10.23)[75]{46.7}2076</t>
  </si>
  <si>
    <t>0R!45+43-49^3.55(-10.23)[75]{36.8}1764</t>
  </si>
  <si>
    <t>{157.9-0.0}</t>
  </si>
  <si>
    <t>3R!78+54-20^4.45(0.79)[70]{157.9}1937</t>
  </si>
  <si>
    <t>0R!68+20-54^4.50(-0.79)[70]{0.0}1717</t>
  </si>
  <si>
    <t>{88.6-22.8}</t>
  </si>
  <si>
    <t>3R!16+50-30^3.82(3.59)[70]{88.6}1945</t>
  </si>
  <si>
    <t>0R!12+30-50^4.67(-3.59)[70]{22.8}1740</t>
  </si>
  <si>
    <t>{569.2-0.0}</t>
  </si>
  <si>
    <t>3R!11+76-28^5.23(0.16)[73]{569.2}1760</t>
  </si>
  <si>
    <t>0R!5+28-76^3.71(-0.16)[73]{0.0}1657</t>
  </si>
  <si>
    <t>{86.7-19.6}</t>
  </si>
  <si>
    <t>3R!94+44-28^4.11(3.17)[78]{86.7}2002</t>
  </si>
  <si>
    <t>0R!81+28-44^4.33(-3.17)[78]{19.6}1652</t>
  </si>
  <si>
    <t>{102.3-5.4}</t>
  </si>
  <si>
    <t>3R!57+35-15^3.43(8.91)[83]{102.3}2275</t>
  </si>
  <si>
    <t>0R!56+15-35^2.60(-8.91)[83]{5.4}2053</t>
  </si>
  <si>
    <t>{101.6-25.2}</t>
  </si>
  <si>
    <t>3R!61+45-32^4.88(2.13)[80]{101.6}1902</t>
  </si>
  <si>
    <t>0R!52+32-45^3.33(-2.13)[80]{25.2}1848</t>
  </si>
  <si>
    <t>{72.0-17.9}</t>
  </si>
  <si>
    <t>3R!60+45-23^5.33(9.09)[86]{72.0}2225</t>
  </si>
  <si>
    <t>0R!55+23-45^3.50(-9.09)[86]{17.9}1989</t>
  </si>
  <si>
    <t>{101.2-0.0}</t>
  </si>
  <si>
    <t>3R!113+42-37^3.45(-11.80)[100]{101.2}1838</t>
  </si>
  <si>
    <t>0R!127+37-42^3.83(11.80)[100]{0.0}2438</t>
  </si>
  <si>
    <t>{83.9-12.3}</t>
  </si>
  <si>
    <t>3R!87+54-29^4.88(10.88)[88]{83.9}2082</t>
  </si>
  <si>
    <t>0R!91+29-54^4.50(-10.88)[88]{12.3}1861</t>
  </si>
  <si>
    <t>{100.6-0.0}</t>
  </si>
  <si>
    <t>3R!111+31-25^3.63(-9.43)[98]{100.6}1828</t>
  </si>
  <si>
    <t>0R!98+25-31^2.80(9.43)[98]{0.0}2200</t>
  </si>
  <si>
    <t>{55.7-42.4}</t>
  </si>
  <si>
    <t>2R!120+38-34^4.50(9.05)[102]{55.7}2155</t>
  </si>
  <si>
    <t>1R!123+34-38^3.75(-9.05)[102]{42.4}2269</t>
  </si>
  <si>
    <t>{100.0-18.2}</t>
  </si>
  <si>
    <t>3R!66+57-35^4.80(4.56)[94]{100.0}1861</t>
  </si>
  <si>
    <t>0R!80+35-57^3.88(-4.56)[94]{18.2}2050</t>
  </si>
  <si>
    <t>{97.0-8.5}</t>
  </si>
  <si>
    <t>3R!149+40-18^3.88(4.61)[92]{97.0}2037</t>
  </si>
  <si>
    <t>0R!160+18-40^4.00(-4.61)[92]{8.5}1953</t>
  </si>
  <si>
    <t>{139.5-1.4}</t>
  </si>
  <si>
    <t>3R!20+64-21^4.08(5.50)[92]{139.5}2071</t>
  </si>
  <si>
    <t>0R!29+21-64^3.17(-5.50)[92]{1.4}1879</t>
  </si>
  <si>
    <t>{110.6-20.0}</t>
  </si>
  <si>
    <t>3R!73+47-29^4.78(-4.57)[101]{110.6}2048</t>
  </si>
  <si>
    <t>0R!72+29-47^5.50(4.57)[101]{20.0}1982</t>
  </si>
  <si>
    <t>{44.8-30.2}</t>
  </si>
  <si>
    <t>3R!106+29-25^3.57(1.97)[98]{44.8}2208</t>
  </si>
  <si>
    <t>0R!104+25-29^2.88(-1.97)[98]{30.2}1981</t>
  </si>
  <si>
    <t>{101.1-18.4}</t>
  </si>
  <si>
    <t>3R!116+44-22^4.57(10.16)[97]{101.1}2199</t>
  </si>
  <si>
    <t>0R!125+22-44^3.33(-10.16)[97]{18.4}1955</t>
  </si>
  <si>
    <t>{54.3-32.3}</t>
  </si>
  <si>
    <t>3R!144+43-42^4.88(-0.81)[103]{54.3}2186</t>
  </si>
  <si>
    <t>0R!129+42-43^4.63(0.81)[103]{32.3}2189</t>
  </si>
  <si>
    <t>Copy new Total Score</t>
  </si>
  <si>
    <t>Oreburgh: 20pt lead in 2nd Half, Canalave: played with 100.46 rating</t>
  </si>
  <si>
    <t>Ribbon - Dream - Star Cup - Second Round</t>
  </si>
  <si>
    <t>{116.4-8.4}</t>
  </si>
  <si>
    <t>3S!85+54-16^5.67(26.34)[40]{116.4}2003</t>
  </si>
  <si>
    <t>0S!81+16-54^4.00(-26.34)[40]{8.4}1202</t>
  </si>
  <si>
    <t>{105.1-10.5}</t>
  </si>
  <si>
    <t>3S!154+57-24^6.83(21.50)[42]{105.1}1863</t>
  </si>
  <si>
    <t>0S!99+24-57^3.14(-21.50)[42]{10.5}1425</t>
  </si>
  <si>
    <t>{74.6-13.5}</t>
  </si>
  <si>
    <t>3S!86+42-19^5.80(24.75)[51]{74.6}2068</t>
  </si>
  <si>
    <t>0S!88+19-42^3.40(-24.75)[51]{13.5}1587</t>
  </si>
  <si>
    <t>{123.8-15.4}</t>
  </si>
  <si>
    <t>3S!92+78-30^4.70(29.01)[53]{123.8}2157</t>
  </si>
  <si>
    <t>0S!123+30-78^3.50(-29.01)[53]{15.4}1587</t>
  </si>
  <si>
    <t>{158.7-0.0}</t>
  </si>
  <si>
    <t>3S!103+61-16^5.70(-0.32)[30]{158.7}1752</t>
  </si>
  <si>
    <t>0S!145+16-61^3.50(0.32)[30]{0.0}1739</t>
  </si>
  <si>
    <t>{77.0-21.7}</t>
  </si>
  <si>
    <t>3S!109+57-38^5.57(17.74)[46]{77.0}2030</t>
  </si>
  <si>
    <t>0S!100+38-57^4.25(-17.74)[46]{21.7}1657</t>
  </si>
  <si>
    <t>{100.4-15.9}</t>
  </si>
  <si>
    <t>3S!23+50-40^3.67(-6.23)[51]{100.4}1727</t>
  </si>
  <si>
    <t>0S!24+40-50^5.00(6.23)[51]{15.9}1780</t>
  </si>
  <si>
    <t>{88.1-32.9}</t>
  </si>
  <si>
    <t>3S!153+64-45^5.50(20.65)[57]{88.1}2043</t>
  </si>
  <si>
    <t>0S!160+45-64^4.10(-20.65)[57]{32.9}1763</t>
  </si>
  <si>
    <t>3S!89+61-38^4.58(-10.57)[57]{114.3}1575</t>
  </si>
  <si>
    <t>0S!114+38-61^5.20(10.57)[57]{0.0}1867</t>
  </si>
  <si>
    <t>{29.7-25.8}</t>
  </si>
  <si>
    <t>3S!84+35-33^4.60(14.60)[58]{29.7}2003</t>
  </si>
  <si>
    <t>0S!126+33-35^3.63(-14.60)[58]{25.8}1444</t>
  </si>
  <si>
    <t>{131.1-0.0}</t>
  </si>
  <si>
    <t>3S!14+42-16^4.11(1.12)[52]{131.1}1790</t>
  </si>
  <si>
    <t>0S!15+16-42^4.67(-1.12)[52]{0.0}1677</t>
  </si>
  <si>
    <t>{105.0-26.8}</t>
  </si>
  <si>
    <t>3S!105+62-34^5.22(11.18)[55]{105.0}2060</t>
  </si>
  <si>
    <t>0S!66+34-62^4.00(-11.18)[55]{26.8}1846</t>
  </si>
  <si>
    <t>{64.6-29.3}</t>
  </si>
  <si>
    <t>3S!64+43-31^3.86(21.74)[64]{64.6}2276</t>
  </si>
  <si>
    <t>0S!56+31-43^3.63(-21.74)[64]{29.3}1669</t>
  </si>
  <si>
    <t>{112.8-0.0}</t>
  </si>
  <si>
    <t>3S!143+46-18^3.33(-1.55)[60]{112.8}1720</t>
  </si>
  <si>
    <t>0S!26+18-46^3.50(1.55)[60]{0.0}1595</t>
  </si>
  <si>
    <t>{105.0-15.4}</t>
  </si>
  <si>
    <t>3S!97+61-34^4.50(11.75)[63]{105.0}1993</t>
  </si>
  <si>
    <t>0S!106+34-61^3.56(-11.75)[63]{15.4}1822</t>
  </si>
  <si>
    <t>{132.9-16.8}</t>
  </si>
  <si>
    <t>3S!96+80-23^4.23(18.70)[68]{132.9}2439</t>
  </si>
  <si>
    <t>0S!113+23-80^4.20(-18.70)[68]{16.8}1653</t>
  </si>
  <si>
    <t>{77.0-14.0}</t>
  </si>
  <si>
    <t>3S!146+61-28^4.67(12.61)[60]{77.0}1901</t>
  </si>
  <si>
    <t>0S!147+28-61^3.71(-12.61)[60]{14.0}1765</t>
  </si>
  <si>
    <t>{103.7-16.5}</t>
  </si>
  <si>
    <t>3S!25+63-25^4.44(17.48)[66]{103.7}2081</t>
  </si>
  <si>
    <t>0S!29+25-63^3.29(-17.48)[66]{16.5}1823</t>
  </si>
  <si>
    <t>{112.6-14.2}</t>
  </si>
  <si>
    <t>3S!150+58-19^4.88(15.26)[69]{112.6}2212</t>
  </si>
  <si>
    <t>0S!104+19-58^4.75(-15.26)[69]{14.2}1791</t>
  </si>
  <si>
    <t>{98.8-9.9}</t>
  </si>
  <si>
    <t>3S!39+52-20^6.00(13.60)[63]{98.8}2090</t>
  </si>
  <si>
    <t>0S!142+20-52^3.60(-13.60)[63]{9.9}1709</t>
  </si>
  <si>
    <t>{165.5-4.0}</t>
  </si>
  <si>
    <t>3S!78+59-11^5.13(13.88)[70]{165.5}2055</t>
  </si>
  <si>
    <t>0S!72+11-59^3.67(-13.88)[70]{4.0}1710</t>
  </si>
  <si>
    <t>{149.6-2.0}</t>
  </si>
  <si>
    <t>3S!44+45-8^3.75(11.40)[69]{149.6}2089</t>
  </si>
  <si>
    <t>0S!45+8-45^2.67(-11.40)[69]{2.0}1897</t>
  </si>
  <si>
    <t>{275.4-0.0}</t>
  </si>
  <si>
    <t>3S!11+80-9^4.92(13.09)[70]{275.4}2022</t>
  </si>
  <si>
    <t>0S!28+9-80^3.00(-13.09)[70]{0.0}1649</t>
  </si>
  <si>
    <t>{48.0-32.7}</t>
  </si>
  <si>
    <t>3S!16+44-38^4.67(12.52)[69]{48.0}2191</t>
  </si>
  <si>
    <t>0S!144+38-44^4.25(-12.52)[69]{32.7}1738</t>
  </si>
  <si>
    <t>{75.0-0.0}</t>
  </si>
  <si>
    <t>3S!120+43-39^3.90(-9.55)[74]{75.0}2081</t>
  </si>
  <si>
    <t>0S!57+39-43^3.86(9.55)[74]{0.0}2241</t>
  </si>
  <si>
    <t>{54.0-23.5}</t>
  </si>
  <si>
    <t>3S!38+52-39^4.86(20.10)[72]{54.0}2189</t>
  </si>
  <si>
    <t>0S!129+39-52^3.18(-20.10)[72]{23.5}1761</t>
  </si>
  <si>
    <t>{82.1-0.0}</t>
  </si>
  <si>
    <t>3S!118+38-37^3.09(-14.55)[89]{82.1}1871</t>
  </si>
  <si>
    <t>0S!61+37-38^5.00(14.55)[89]{0.0}1967</t>
  </si>
  <si>
    <t>{75.2-26.2}</t>
  </si>
  <si>
    <t>3S!94+66-43^4.82(9.30)[69]{75.2}1961</t>
  </si>
  <si>
    <t>0S!116+43-66^4.33(-9.30)[69]{26.2}1646</t>
  </si>
  <si>
    <t>{101.5-0.0}</t>
  </si>
  <si>
    <t>3S!30+26-20^3.43(-12.14)[82]{101.5}1867</t>
  </si>
  <si>
    <t>0S!134+20-26^4.00(12.14)[82]{0.0}2090</t>
  </si>
  <si>
    <t>{82.6-0.0}</t>
  </si>
  <si>
    <t>3S!60+38-25^5.14(-2.47)[69]{82.6}1882</t>
  </si>
  <si>
    <t>0S!93+25-38^3.00(2.47)[69]{0.0}1957</t>
  </si>
  <si>
    <t>{142.2-11.0}</t>
  </si>
  <si>
    <t>3S!115+75-18^4.25(15.86)[78]{142.2}2228</t>
  </si>
  <si>
    <t>0S!55+18-75^4.00(-15.86)[78]{11.0}1726</t>
  </si>
  <si>
    <t>{283.1-5.3}</t>
  </si>
  <si>
    <t>3S!43+91-12^5.17(21.30)[77]{283.1}2340</t>
  </si>
  <si>
    <t>0S!40+12-91^4.00(-21.30)[77]{5.3}1930</t>
  </si>
  <si>
    <t>{110.7-12.1}</t>
  </si>
  <si>
    <t>3S!79+54-27^3.75(3.02)[81]{110.7}1847</t>
  </si>
  <si>
    <t>0S!156+27-54^3.57(-3.02)[81]{12.1}2131</t>
  </si>
  <si>
    <t>{56.3-8.5}</t>
  </si>
  <si>
    <t>3S!159+40-26^4.71(2.74)[80]{56.3}1866</t>
  </si>
  <si>
    <t>0S!155+26-40^4.00(-2.74)[80]{8.5}1925</t>
  </si>
  <si>
    <t>{80.0-25.4}</t>
  </si>
  <si>
    <t>3S!68+53-27^4.67(5.17)[86]{80.0}1975</t>
  </si>
  <si>
    <t>0S!151+27-53^4.17(-5.17)[86]{25.4}1904</t>
  </si>
  <si>
    <t>{33.9-27.6}</t>
  </si>
  <si>
    <t>3S!87+35-25^4.60(13.75)[82]{33.9}2088</t>
  </si>
  <si>
    <t>0S!91+25-35^3.83(-13.75)[82]{27.6}1855</t>
  </si>
  <si>
    <t>{94.3-13.2}</t>
  </si>
  <si>
    <t>3S!138+49-33^4.78(-4.72)[86]{94.3}1971</t>
  </si>
  <si>
    <t>0S!12+33-49^5.20(4.72)[86]{13.2}1894</t>
  </si>
  <si>
    <t>{82.8-7.0}</t>
  </si>
  <si>
    <t>3S!110+42-32^4.63(0.64)[80]{82.8}1963</t>
  </si>
  <si>
    <t>0S!149+32-42^6.00(-0.64)[80]{7.0}1843</t>
  </si>
  <si>
    <t>{125.3-17.0}</t>
  </si>
  <si>
    <t>3S!20+64-23^4.18(11.93)[86]{125.3}2318</t>
  </si>
  <si>
    <t>0S!132+23-64^4.20(-11.93)[86]{17.0}1875</t>
  </si>
  <si>
    <t>{132.1-0.0}</t>
  </si>
  <si>
    <t>3S!95+34-15^3.75(-10.63)[94]{132.1}1880</t>
  </si>
  <si>
    <t>0S!127+15-34^5.50(10.63)[94]{0.0}2053</t>
  </si>
  <si>
    <t>{53.4-38.5}</t>
  </si>
  <si>
    <t>3S!37+31-30^4.00(1.25)[85]{53.4}2034</t>
  </si>
  <si>
    <t>0S!21+30-31^4.00(-1.25)[85]{38.5}1914</t>
  </si>
  <si>
    <t>{158.2-0.0}</t>
  </si>
  <si>
    <t>3S!3+75-25^4.83(4.58)[89]{158.2}2002</t>
  </si>
  <si>
    <t>0S!136+25-75^3.83(-4.58)[89]{0.0}2059</t>
  </si>
  <si>
    <t>{132.1-10.8}</t>
  </si>
  <si>
    <t>3S!13+58-19^4.75(17.50)[87]{132.1}2539</t>
  </si>
  <si>
    <t>0S!33+19-58^3.40(-17.50)[87]{10.8}1924</t>
  </si>
  <si>
    <t>{59.5-11.9}</t>
  </si>
  <si>
    <t>3S!58+37-29^4.13(-1.82)[86]{59.5}1989</t>
  </si>
  <si>
    <t>0S!83+29-37^3.57(1.82)[86]{11.9}2131</t>
  </si>
  <si>
    <t>{208.9-0.0}</t>
  </si>
  <si>
    <t>3S!125+42-9^3.45(-4.79)[98]{208.9}2051</t>
  </si>
  <si>
    <t>0S!49+9-42^2.50(4.79)[98]{0.0}2159</t>
  </si>
  <si>
    <t>{94.7-7.0}</t>
  </si>
  <si>
    <t>3S!111+36-27^5.67(-3.92)[93]{94.7}1784</t>
  </si>
  <si>
    <t>0S!148+27-36^4.20(3.92)[93]{7.0}2164</t>
  </si>
  <si>
    <t>{118.3-0.0}</t>
  </si>
  <si>
    <t>3S!107+40-14^4.13(2.57)[95]{118.3}1995</t>
  </si>
  <si>
    <t>0S!73+14-40^4.67(-2.57)[95]{0.0}1840</t>
  </si>
  <si>
    <t>{91.5-17.0}</t>
  </si>
  <si>
    <t>3S!69+39-35^4.38(-7.90)[103]{91.5}1893</t>
  </si>
  <si>
    <t>0S!80+35-39^5.00(7.90)[103]{17.0}2431</t>
  </si>
  <si>
    <t>{122.8-8.2}</t>
  </si>
  <si>
    <t>3S!62+63-18^5.38(21.42)[42]{122.8}2053</t>
  </si>
  <si>
    <t>0S!49+18-63^2.67(-21.42)[42]{8.2}1286</t>
  </si>
  <si>
    <t>{72.0-12.3}</t>
  </si>
  <si>
    <t>3S!71+41-20^4.17(16.51)[50]{72.0}2045</t>
  </si>
  <si>
    <t>0S!160+20-41^3.00(-16.51)[50]{12.3}1349</t>
  </si>
  <si>
    <t>[13-11]</t>
  </si>
  <si>
    <t>{109.7-18.7}</t>
  </si>
  <si>
    <t>3S!34+89-47^5.23(13.33)[38]{109.7}1706</t>
  </si>
  <si>
    <t>0S!14+47-89^3.91(-13.33)[38]{18.7}1665</t>
  </si>
  <si>
    <t>{102.6-0.0}</t>
  </si>
  <si>
    <t>3S!58+35-25^3.67(-11.81)[61]{102.6}1623</t>
  </si>
  <si>
    <t>0S!92+25-35^3.75(11.81)[61]{0.0}2095</t>
  </si>
  <si>
    <t>{34.3-44.7}</t>
  </si>
  <si>
    <t>3S!103+48-45^3.78(8.03)[33]{34.3}1787</t>
  </si>
  <si>
    <t>0S!158+45-48^4.56(-8.03)[33]{44.7}1728</t>
  </si>
  <si>
    <t>{82.8-23.5}</t>
  </si>
  <si>
    <t>3S!157+53-24^5.00(15.71)[57]{82.8}2006</t>
  </si>
  <si>
    <t>0S!73+24-53^3.67(-15.71)[57]{23.5}1648</t>
  </si>
  <si>
    <t>{87.6-13.7}</t>
  </si>
  <si>
    <t>3S!153+50-26^4.57(17.90)[61]{87.6}2433</t>
  </si>
  <si>
    <t>0S!69+26-50^3.43(-17.90)[61]{13.7}1761</t>
  </si>
  <si>
    <t>{101.1-13.3}</t>
  </si>
  <si>
    <t>3S!101+40-18^3.57(12.58)[62]{101.1}2215</t>
  </si>
  <si>
    <t>0S!104+18-40^2.67(-12.58)[62]{13.3}1619</t>
  </si>
  <si>
    <t>{63.6-7.2}</t>
  </si>
  <si>
    <t>3S!20+25-24^3.29(-8.76)[62]{63.6}1627</t>
  </si>
  <si>
    <t>0S!32+24-25^3.50(8.76)[62]{7.2}1853</t>
  </si>
  <si>
    <t>{34.9-29.0}</t>
  </si>
  <si>
    <t>3S!114+39-38^4.57(2.58)[51]{34.9}1874</t>
  </si>
  <si>
    <t>0S!89+38-39^4.25(-2.58)[51]{29.0}1568</t>
  </si>
  <si>
    <t>{69.9-0.0}</t>
  </si>
  <si>
    <t>3S!79+27-23^4.17(-5.49)[57]{69.9}1569</t>
  </si>
  <si>
    <t>0S!70+23-27^4.00(5.49)[57]{0.0}2100</t>
  </si>
  <si>
    <t>{181.1-0.0}</t>
  </si>
  <si>
    <t>3S!108+58-9^5.00(7.45)[55]{181.1}1976</t>
  </si>
  <si>
    <t>0S!149+9-58^3.00(-7.45)[55]{0.0}1585</t>
  </si>
  <si>
    <t>{164.9-0.0}</t>
  </si>
  <si>
    <t>3S!22+86-18^5.00(13.34)[68]{164.9}2324</t>
  </si>
  <si>
    <t>0S!132+18-86^3.20(-13.34)[68]{0.0}1745</t>
  </si>
  <si>
    <t>{43.3-28.6}</t>
  </si>
  <si>
    <t>3S!15+43-37^6.40(8.62)[63]{43.3}2088</t>
  </si>
  <si>
    <t>0S!7+37-43^4.13(-8.62)[63]{28.6}1782</t>
  </si>
  <si>
    <t>{41.1-31.7}</t>
  </si>
  <si>
    <t>3S!105+37-34^5.00(11.27)[66]{41.1}2065</t>
  </si>
  <si>
    <t>0S!72+34-37^3.56(-11.27)[66]{31.7}1836</t>
  </si>
  <si>
    <t>{77.1-18.6}</t>
  </si>
  <si>
    <t>3S!66+49-39^4.09(-4.97)[63]{77.1}1671</t>
  </si>
  <si>
    <t>0S!77+39-49^4.29(4.97)[63]{18.6}2026</t>
  </si>
  <si>
    <t>{31.4-48.1}</t>
  </si>
  <si>
    <t>3S!26+32-31^4.60(7.22)[62]{31.4}1980</t>
  </si>
  <si>
    <t>0S!35+31-32^3.63(-7.22)[62]{48.1}1712</t>
  </si>
  <si>
    <t>{142.4-0.0}</t>
  </si>
  <si>
    <t>3S!97+45-9^4.11(3.70)[59]{142.4}1936</t>
  </si>
  <si>
    <t>0S!68+9-45^3.00(-3.70)[59]{0.0}1790</t>
  </si>
  <si>
    <t>{63.7-15.8}</t>
  </si>
  <si>
    <t>3S!27+50-36^4.75(7.92)[67]{63.7}1906</t>
  </si>
  <si>
    <t>0S!138+36-50^4.00(-7.92)[67]{15.8}1636</t>
  </si>
  <si>
    <t>{96.8-8.9}</t>
  </si>
  <si>
    <t>3S!25+50-29^4.63(9.20)[70]{96.8}2094</t>
  </si>
  <si>
    <t>0S!29+29-50^3.38(-9.20)[70]{8.9}1810</t>
  </si>
  <si>
    <t>{91.1-31.4}</t>
  </si>
  <si>
    <t>3S!53+53-31^3.80(10.60)[72]{91.1}2283</t>
  </si>
  <si>
    <t>0S!56+31-53^4.14(-10.60)[72]{31.4}1870</t>
  </si>
  <si>
    <t>{63.6-37.7}</t>
  </si>
  <si>
    <t>3S!100+52-47^3.83(-5.56)[69]{63.6}1815</t>
  </si>
  <si>
    <t>0S!150+47-52^4.63(5.56)[69]{37.7}2006</t>
  </si>
  <si>
    <t>{95.5-22.6}</t>
  </si>
  <si>
    <t>3S!6+49-30^4.63(8.25)[70]{95.5}2100</t>
  </si>
  <si>
    <t>0S!45+30-49^3.11(-8.25)[70]{22.6}1778</t>
  </si>
  <si>
    <t>[17-1]</t>
  </si>
  <si>
    <t>{1103.0-0.0}</t>
  </si>
  <si>
    <t>3S!28+58-5^3.06(-9.10)[80]{1103.0}1943</t>
  </si>
  <si>
    <t>0S!44+5-58^3.00(9.10)[80]{0.0}1976</t>
  </si>
  <si>
    <t>3S!95+36-30^3.78(-9.33)[84]{100.5}2093</t>
  </si>
  <si>
    <t>0S!57+30-36^3.80(9.33)[84]{0.0}2041</t>
  </si>
  <si>
    <t>{62.3-20.7}</t>
  </si>
  <si>
    <t>3S!23+48-25^5.50(9.35)[77]{62.3}2018</t>
  </si>
  <si>
    <t>0S!136+25-48^4.60(-9.35)[77]{20.7}1764</t>
  </si>
  <si>
    <t>{140.3-0.0}</t>
  </si>
  <si>
    <t>3S!88+56-26^4.17(-6.39)[84]{140.3}1910</t>
  </si>
  <si>
    <t>0S!61+26-56^4.50(6.39)[84]{0.0}2029</t>
  </si>
  <si>
    <t>{88.7-21.5}</t>
  </si>
  <si>
    <t>3S!59+51-29^4.63(10.00)[79]{88.7}2099</t>
  </si>
  <si>
    <t>0S!91+29-51^3.86(-10.00)[79]{21.5}1757</t>
  </si>
  <si>
    <t>{39.6-32.8}</t>
  </si>
  <si>
    <t>3S!94+27-24^4.00(5.13)[74]{39.6}2009</t>
  </si>
  <si>
    <t>0S!81+24-27^3.14(-5.13)[74]{32.8}1640</t>
  </si>
  <si>
    <t>{80.4-13.4}</t>
  </si>
  <si>
    <t>3S!115+31-24^3.63(-3.49)[68]{80.4}1968</t>
  </si>
  <si>
    <t>0S!60+24-31^4.75(3.49)[68]{13.4}1715</t>
  </si>
  <si>
    <t>[14-3]</t>
  </si>
  <si>
    <t>{172.8-0.0}</t>
  </si>
  <si>
    <t>3S!40+53-22^3.50(-10.22)[92]{172.8}1982</t>
  </si>
  <si>
    <t>0S!43+22-53^4.67(10.22)[92]{0.0}2288</t>
  </si>
  <si>
    <t>{96.4-24.3}</t>
  </si>
  <si>
    <t>3S!93+52-36^6.00(11.74)[81]{96.4}2236</t>
  </si>
  <si>
    <t>0S!55+36-52^3.20(-11.74)[81]{24.3}1874</t>
  </si>
  <si>
    <t>{172.4-0.0}</t>
  </si>
  <si>
    <t>3S!117+59-11^4.73(3.03)[76]{172.4}1983</t>
  </si>
  <si>
    <t>0S!116+11-59^3.67(-3.03)[76]{0.0}1703</t>
  </si>
  <si>
    <t>{52.3-21.2}</t>
  </si>
  <si>
    <t>3S!107+25-24^3.83(-9.22)[89]{52.3}1940</t>
  </si>
  <si>
    <t>0S!159+24-25^3.50(9.22)[89]{21.2}1825</t>
  </si>
  <si>
    <t>{84.6-18.6}</t>
  </si>
  <si>
    <t>3S!63+51-32^4.88(8.09)[85]{84.6}1980</t>
  </si>
  <si>
    <t>0S!118+32-51^3.50(-8.09)[85]{18.6}1691</t>
  </si>
  <si>
    <t>{60.1-17.3}</t>
  </si>
  <si>
    <t>3S!87+34-32^4.14(0.96)[80]{60.1}2016</t>
  </si>
  <si>
    <t>0S!126+32-34^3.11(-0.96)[80]{17.3}1842</t>
  </si>
  <si>
    <t>{104.5-0.0}</t>
  </si>
  <si>
    <t>3S!142+48-37^4.89(0.31)[80]{104.5}1993</t>
  </si>
  <si>
    <t>0S!12+37-48^4.13(-0.31)[80]{0.0}2068</t>
  </si>
  <si>
    <t>{80.5-38.2}</t>
  </si>
  <si>
    <t>3S!41+40-30^3.56(4.01)[87]{80.5}2199</t>
  </si>
  <si>
    <t>0S!129+30-40^4.00(-4.01)[87]{38.2}1903</t>
  </si>
  <si>
    <t>{101.4-15.2}</t>
  </si>
  <si>
    <t>3S!46+39-21^5.00(-0.10)[79]{101.4}2051</t>
  </si>
  <si>
    <t>0S!21+21-39^3.80(0.10)[79]{15.2}1835</t>
  </si>
  <si>
    <t>{107.2-4.2}</t>
  </si>
  <si>
    <t>3S!99+44-13^3.67(6.93)[82]{107.2}1872</t>
  </si>
  <si>
    <t>0S!156+13-44^3.25(-6.93)[82]{4.2}1838</t>
  </si>
  <si>
    <t>{64.6-38.8}</t>
  </si>
  <si>
    <t>3S!127+38-36^5.14(-2.26)[81]{64.6}2246</t>
  </si>
  <si>
    <t>0S!120+36-38^4.57(2.26)[81]{38.8}1875</t>
  </si>
  <si>
    <t>3S!5+48-11^4.78(1.10)[87]{222.3}1988</t>
  </si>
  <si>
    <t>0S!8+11-48^3.67(-1.10)[87]{0.0}1738</t>
  </si>
  <si>
    <t>{119.8-7.2}</t>
  </si>
  <si>
    <t>3S!147+45-22^3.80(2.70)[86]{119.8}1853</t>
  </si>
  <si>
    <t>0S!98+22-45^3.33(-2.70)[86]{7.2}1876</t>
  </si>
  <si>
    <t>{255.3-0.0}</t>
  </si>
  <si>
    <t>3S!13+71-11^5.40(10.66)[90]{255.3}2543</t>
  </si>
  <si>
    <t>0S!33+11-71^2.75(-10.66)[90]{0.0}1920</t>
  </si>
  <si>
    <t>{66.6-18.4}</t>
  </si>
  <si>
    <t>3S!123+49-44^3.58(-5.10)[97]{66.6}2010</t>
  </si>
  <si>
    <t>0S!83+44-49^4.38(5.10)[97]{18.4}2136</t>
  </si>
  <si>
    <t>{97.7-22.1}</t>
  </si>
  <si>
    <t>3S!111+42-26^3.45(-0.69)[90]{97.7}1879</t>
  </si>
  <si>
    <t>0S!110+26-42^3.83(0.69)[90]{22.1}2128</t>
  </si>
  <si>
    <t>{58.4-30.7}</t>
  </si>
  <si>
    <t>3S!106+57-42^4.20(10.77)[92]{58.4}1993</t>
  </si>
  <si>
    <t>0S!151+42-57^3.45(-10.77)[92]{30.7}1975</t>
  </si>
  <si>
    <t>{42.7-31.9}</t>
  </si>
  <si>
    <t>3S!113+36-33^4.13(0.93)[102]{42.7}2183</t>
  </si>
  <si>
    <t>0S!125+33-36^4.43(-0.93)[102]{31.9}2415</t>
  </si>
  <si>
    <t>Canalave: 103.20377789803</t>
  </si>
  <si>
    <t>&lt;!DOCTYPE html&gt;</t>
  </si>
  <si>
    <r>
      <t>&lt;</t>
    </r>
    <r>
      <rPr>
        <sz val="10"/>
        <color rgb="FFF47B85"/>
        <rFont val="Arial Unicode MS"/>
      </rPr>
      <t>html</t>
    </r>
    <r>
      <rPr>
        <sz val="10"/>
        <color theme="1"/>
        <rFont val="Arial Unicode MS"/>
      </rPr>
      <t xml:space="preserve"> lang="</t>
    </r>
    <r>
      <rPr>
        <sz val="10"/>
        <color rgb="FF9BE963"/>
        <rFont val="Arial Unicode MS"/>
      </rPr>
      <t>en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</si>
  <si>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head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</si>
  <si>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meta</t>
    </r>
    <r>
      <rPr>
        <sz val="10"/>
        <color theme="1"/>
        <rFont val="Arial Unicode MS"/>
      </rPr>
      <t xml:space="preserve"> charset="</t>
    </r>
    <r>
      <rPr>
        <sz val="10"/>
        <color rgb="FF9BE963"/>
        <rFont val="Arial Unicode MS"/>
      </rPr>
      <t>UTF-8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</si>
  <si>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meta</t>
    </r>
    <r>
      <rPr>
        <sz val="10"/>
        <color theme="1"/>
        <rFont val="Arial Unicode MS"/>
      </rPr>
      <t xml:space="preserve"> name="</t>
    </r>
    <r>
      <rPr>
        <sz val="10"/>
        <color rgb="FF9BE963"/>
        <rFont val="Arial Unicode MS"/>
      </rPr>
      <t>viewport</t>
    </r>
    <r>
      <rPr>
        <sz val="10"/>
        <color theme="1"/>
        <rFont val="Arial Unicode MS"/>
      </rPr>
      <t>" content="</t>
    </r>
    <r>
      <rPr>
        <sz val="10"/>
        <color rgb="FF9BE963"/>
        <rFont val="Arial Unicode MS"/>
      </rPr>
      <t>width=device-width, initial-scale=1.0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</si>
  <si>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title</t>
    </r>
    <r>
      <rPr>
        <sz val="10"/>
        <color theme="1"/>
        <rFont val="Arial Unicode MS"/>
      </rPr>
      <t>&gt;DECKFIELD&lt;/</t>
    </r>
    <r>
      <rPr>
        <sz val="10"/>
        <color rgb="FFF47B85"/>
        <rFont val="Arial Unicode MS"/>
      </rPr>
      <t>title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</si>
  <si>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link</t>
    </r>
    <r>
      <rPr>
        <sz val="10"/>
        <color theme="1"/>
        <rFont val="Arial Unicode MS"/>
      </rPr>
      <t xml:space="preserve"> rel="</t>
    </r>
    <r>
      <rPr>
        <sz val="10"/>
        <color rgb="FF9BE963"/>
        <rFont val="Arial Unicode MS"/>
      </rPr>
      <t>preconnect</t>
    </r>
    <r>
      <rPr>
        <sz val="10"/>
        <color theme="1"/>
        <rFont val="Arial Unicode MS"/>
      </rPr>
      <t>" href="</t>
    </r>
    <r>
      <rPr>
        <sz val="10"/>
        <color rgb="FF9BE963"/>
        <rFont val="Arial Unicode MS"/>
      </rPr>
      <t>https://fonts.googleapis.com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</si>
  <si>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link</t>
    </r>
    <r>
      <rPr>
        <sz val="10"/>
        <color theme="1"/>
        <rFont val="Arial Unicode MS"/>
      </rPr>
      <t xml:space="preserve"> href="</t>
    </r>
    <r>
      <rPr>
        <sz val="10"/>
        <color rgb="FF9BE963"/>
        <rFont val="Arial Unicode MS"/>
      </rPr>
      <t>https://fonts.googleapis.com/css2?family=Anton&amp;family=JetBrains+Mono:wght@400;500;600;700&amp;family=Inter:wght@400;500;600;700&amp;display=swap</t>
    </r>
    <r>
      <rPr>
        <sz val="10"/>
        <color theme="1"/>
        <rFont val="Arial Unicode MS"/>
      </rPr>
      <t>" rel="</t>
    </r>
    <r>
      <rPr>
        <sz val="10"/>
        <color rgb="FF9BE963"/>
        <rFont val="Arial Unicode MS"/>
      </rPr>
      <t>stylesheet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</si>
  <si>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style</t>
    </r>
    <r>
      <rPr>
        <sz val="10"/>
        <color theme="1"/>
        <rFont val="Arial Unicode MS"/>
      </rPr>
      <t>&gt;</t>
    </r>
  </si>
  <si>
    <t>:root{</t>
  </si>
  <si>
    <t>--turf-dark:#0E2018;</t>
  </si>
  <si>
    <t>--turf:#163A2A;</t>
  </si>
  <si>
    <t>--turf-light:#1E4B36;</t>
  </si>
  <si>
    <t>--turf-lighter:#275C41;</t>
  </si>
  <si>
    <t>--chalk:#EDEDE2;</t>
  </si>
  <si>
    <t>--chalk-dim:#9FB0A5;</t>
  </si>
  <si>
    <t>--home:#22456F;</t>
  </si>
  <si>
    <t>--home-bright:#7FA8D9;</t>
  </si>
  <si>
    <t>--home-tint:rgba(34,69,111,0.55);</t>
  </si>
  <si>
    <t>--away:#9C2740;</t>
  </si>
  <si>
    <t>--away-bright:#EE9074;</t>
  </si>
  <si>
    <t>--away-tint:rgba(156,39,64,0.55);</t>
  </si>
  <si>
    <t>--gold:#E9C46A;</t>
  </si>
  <si>
    <t>--ink:#081911;</t>
  </si>
  <si>
    <t>--panel:#0B2118;</t>
  </si>
  <si>
    <t>--panel-line:#1D4230;</t>
  </si>
  <si>
    <t>}</t>
  </si>
  <si>
    <t>*{box-sizing:border-box;}</t>
  </si>
  <si>
    <t>html,body{margin:0;padding:0;}</t>
  </si>
  <si>
    <t>body{</t>
  </si>
  <si>
    <t>background:</t>
  </si>
  <si>
    <t>radial-gradient(ellipse at top, #133226 0%, var(--turf-dark) 55%, #060F0B 100%);</t>
  </si>
  <si>
    <t>color:var(--chalk);</t>
  </si>
  <si>
    <t>font-family:'Inter',sans-serif;</t>
  </si>
  <si>
    <t>min-height:100vh;</t>
  </si>
  <si>
    <t>padding:20px 14px 60px;</t>
  </si>
  <si>
    <t>.wrap{max-width:1040px;margin:0 auto;}</t>
  </si>
  <si>
    <t>/* ---- Header / Scoreboard ---- */</t>
  </si>
  <si>
    <t>header{</t>
  </si>
  <si>
    <t>display:flex;flex-direction:column;</t>
  </si>
  <si>
    <t>gap:10px;margin-bottom:18px;border-bottom:2px solid var(--panel-line);padding-bottom:12px;</t>
  </si>
  <si>
    <t>.brand{</t>
  </si>
  <si>
    <t>font-family:'Anton',sans-serif;</t>
  </si>
  <si>
    <t>font-size:clamp(26px,4.5vw,40px);</t>
  </si>
  <si>
    <t>letter-spacing:1px;</t>
  </si>
  <si>
    <t>text-transform:uppercase;</t>
  </si>
  <si>
    <t>line-height:1;</t>
  </si>
  <si>
    <t>.brand span{color:var(--gold);}</t>
  </si>
  <si>
    <t>.scoreboard-row{display:flex;justify-content:center;flex-wrap:wrap;}</t>
  </si>
  <si>
    <t>.scoreboard{</t>
  </si>
  <si>
    <t>display:flex;align-items:stretch;gap:14px;</t>
  </si>
  <si>
    <t>font-family:'JetBrains Mono',monospace;font-weight:700;</t>
  </si>
  <si>
    <t>.team-score{</t>
  </si>
  <si>
    <t>display:flex;align-items:center;gap:8px;</t>
  </si>
  <si>
    <t>min-width:340px;padding:8px 12px;border-radius:6px;flex:0 0 auto;</t>
  </si>
  <si>
    <t>.team-score.home{background:var(--home-tint);border:1px solid var(--home-bright);}</t>
  </si>
  <si>
    <t>.team-score.away{background:var(--away-tint);border:1px solid var(--away-bright);}</t>
  </si>
  <si>
    <t>.team-score-col{text-align:center;flex:0 0 auto;}</t>
  </si>
  <si>
    <t>.team-score-col .label{</t>
  </si>
  <si>
    <t>font-size:12px;letter-spacing:2px;color:var(--chalk);text-transform:uppercase;</t>
  </si>
  <si>
    <t>max-width:126px;margin:0 auto;line-height:1.3;overflow-wrap:break-word;</t>
  </si>
  <si>
    <t>.team-score-col .num{font-family:'Anton',sans-serif;font-size:34px;line-height:1.1;color:var(--chalk);}</t>
  </si>
  <si>
    <t>.team-score-col .team-rank{font-size:12px;color:var(--chalk);letter-spacing:0.5px;margin-top:1px;font-family:'JetBrains Mono',monospace;}</t>
  </si>
  <si>
    <t>.team-score-col .team-atk{font-size:12px;color:var(--chalk);letter-spacing:1px;margin-top:3px;font-family:'JetBrains Mono',monospace;font-weight:700;}</t>
  </si>
  <si>
    <t>.team-score-col .every-x{font-size:9px;color:var(--chalk);letter-spacing:0.4px;margin-top:0px;font-family:'JetBrains Mono',monospace;}</t>
  </si>
  <si>
    <t>.mini-stats{</t>
  </si>
  <si>
    <t>flex:0 0 108px;</t>
  </si>
  <si>
    <t>display:flex;flex-direction:column;gap:1px;</t>
  </si>
  <si>
    <t>font-family:'JetBrains Mono',monospace;font-size:9.5px;text-align:left;</t>
  </si>
  <si>
    <t>.team-score.away .mini-stats{border-right:1px solid rgba(255,255,255,0.14);padding-right:8px;}</t>
  </si>
  <si>
    <t>.team-score.home .mini-stats{border-left:1px solid rgba(255,255,255,0.14);padding-left:8px;}</t>
  </si>
  <si>
    <t>.mini-stats .mrow{display:flex;justify-content:space-between;gap:8px;}</t>
  </si>
  <si>
    <t>.mini-stats .mrow span:first-child{color:var(--chalk);letter-spacing:0.5px;}</t>
  </si>
  <si>
    <t>.mini-stats .mrow span:last-child{color:var(--chalk);font-weight:700;white-space:nowrap;}</t>
  </si>
  <si>
    <t>.team-records{</t>
  </si>
  <si>
    <t>flex:1 1 36px;</t>
  </si>
  <si>
    <t>display:flex;flex-direction:column;gap:0px;</t>
  </si>
  <si>
    <t>.team-score.away .team-records{border-right:1px solid rgba(255,255,255,0.14);padding-right:8px;}</t>
  </si>
  <si>
    <t>.team-score.home .team-records{border-left:1px solid rgba(255,255,255,0.14);padding-left:8px;}</t>
  </si>
  <si>
    <t>.team-records .mrow{display:flex;justify-content:space-between;gap:8px;}</t>
  </si>
  <si>
    <t>.team-records .mrow span:first-child{color:var(--chalk);letter-spacing:0.3px;white-space:nowrap;}</t>
  </si>
  <si>
    <t>.team-records .mrow span:last-child{color:var(--chalk);font-weight:700;white-space:nowrap;}</t>
  </si>
  <si>
    <t>.team-records .overall-row{font-size:12px;margin-top:1px;}</t>
  </si>
  <si>
    <t>.team-records .type-row-gap{margin-top:5px;}</t>
  </si>
  <si>
    <t>.clock-box{</t>
  </si>
  <si>
    <t>display:flex;flex-direction:column;justify-content:center;</t>
  </si>
  <si>
    <t>text-align:center;font-size:13px;color:var(--chalk);width:200px;flex:0 0 200px;</t>
  </si>
  <si>
    <t>.clock-box .round-label{font-size:11px;color:var(--chalk);letter-spacing:1px;text-transform:uppercase;margin-bottom:2px;font-family:'JetBrains Mono',monospace;}</t>
  </si>
  <si>
    <t>.clock-box .time{font-size:18px;color:var(--gold);font-weight:700;font-variant-numeric:tabular-nums;}</t>
  </si>
  <si>
    <t>.clock-box .period{font-size:11px;text-transform:uppercase;letter-spacing:1px;margin-top:2px;}</t>
  </si>
  <si>
    <t>.clock-box .goals-count{font-size:11px;color:var(--chalk-dim);margin-top:2px;font-family:'JetBrains Mono',monospace;}</t>
  </si>
  <si>
    <t>.clock-box .weather-spread-note{font-size:10px;color:var(--chalk);margin-top:2px;font-family:'JetBrains Mono',monospace;letter-spacing:0.3px;}</t>
  </si>
  <si>
    <t>.clock-box .spread-note{font-size:14px;color:var(--gold);font-weight:700;margin-top:4px;font-family:'JetBrains Mono',monospace;letter-spacing:0.3px;}</t>
  </si>
  <si>
    <t>.goal-banner{</t>
  </si>
  <si>
    <t>text-align:center;font-family:'JetBrains Mono',monospace;font-size:12px;letter-spacing:2px;</t>
  </si>
  <si>
    <t>text-transform:uppercase;padding:6px;margin-top:10px;border-radius:5px;</t>
  </si>
  <si>
    <t>background:var(--panel);border:1px dashed var(--panel-line);color:var(--gold);</t>
  </si>
  <si>
    <t>height:30px;line-height:18px;box-sizing:border-box;</t>
  </si>
  <si>
    <t>opacity:0;visibility:hidden;transition:opacity .2s ease;</t>
  </si>
  <si>
    <t>.goal-banner.show{opacity:1;visibility:visible;}</t>
  </si>
  <si>
    <t>/* ---- Layout ---- */</t>
  </si>
  <si>
    <t>.layout{</t>
  </si>
  <si>
    <t>display:grid;</t>
  </si>
  <si>
    <t>grid-template-columns: 1.5fr 1fr;</t>
  </si>
  <si>
    <t>grid-template-areas:</t>
  </si>
  <si>
    <t>"pitch cards"</t>
  </si>
  <si>
    <t>"pitch log";</t>
  </si>
  <si>
    <t>gap:16px;</t>
  </si>
  <si>
    <t>@media(max-width:800px){</t>
  </si>
  <si>
    <t>.layout{grid-template-columns:1fr;grid-template-areas:"pitch" "cards" "log";}</t>
  </si>
  <si>
    <t>/* ---- Pitch ---- */</t>
  </si>
  <si>
    <t>.pitch-panel{grid-area:pitch;}</t>
  </si>
  <si>
    <t>.legend{</t>
  </si>
  <si>
    <t>display:flex;gap:16px;flex-wrap:wrap;font-size:11px;color:var(--chalk-dim);</t>
  </si>
  <si>
    <t>margin-bottom:8px;font-family:'JetBrains Mono',monospace;letter-spacing:0.5px;</t>
  </si>
  <si>
    <t>.legend .dot{display:inline-block;width:9px;height:9px;border-radius:50%;margin-right:5px;vertical-align:middle;}</t>
  </si>
  <si>
    <t>.dot.home{background:var(--home-bright);}</t>
  </si>
  <si>
    <t>.dot.away{background:var(--away-bright);}</t>
  </si>
  <si>
    <t>.pitch{</t>
  </si>
  <si>
    <t>position:relative;</t>
  </si>
  <si>
    <t>grid-template-columns:repeat(17,1fr);</t>
  </si>
  <si>
    <t>grid-template-rows:repeat(7,1fr);</t>
  </si>
  <si>
    <t>aspect-ratio:17/7;</t>
  </si>
  <si>
    <t>width:100%;</t>
  </si>
  <si>
    <t>border-radius:8px;</t>
  </si>
  <si>
    <t>overflow:hidden;</t>
  </si>
  <si>
    <t>border:2px solid var(--panel-line);</t>
  </si>
  <si>
    <t>box-shadow:inset 0 0 40px rgba(0,0,0,0.45);</t>
  </si>
  <si>
    <t>.cell{</t>
  </si>
  <si>
    <t>background:var(--turf);</t>
  </si>
  <si>
    <t>border-right:1px solid rgba(255,255,255,0.04);</t>
  </si>
  <si>
    <t>.cell.alt{background:var(--turf-light);}</t>
  </si>
  <si>
    <t>.cell.center-col{border-left:2px dashed rgba(237,237,226,0.35);border-right:2px dashed rgba(237,237,226,0.35);}</t>
  </si>
  <si>
    <t>.cell.home-end{background:var(--home-tint) !important;}</t>
  </si>
  <si>
    <t>.cell.away-end{background:var(--away-tint) !important;}</t>
  </si>
  <si>
    <t>.zone-vals{</t>
  </si>
  <si>
    <t>position:absolute;inset:0;z-index:1;pointer-events:none;</t>
  </si>
  <si>
    <t>display:flex;flex-direction:row;align-items:center;justify-content:center;gap:1px;</t>
  </si>
  <si>
    <t>font-family:'JetBrains Mono',monospace;line-height:1;</t>
  </si>
  <si>
    <t>.zone-vals .zv-home{font-size:10px;color:var(--home-bright);opacity:0.6;}</t>
  </si>
  <si>
    <t>.zone-vals .zv-away{font-size:10px;color:var(--away-bright);opacity:0.6;}</t>
  </si>
  <si>
    <t>.zone-vals .zv-slash{font-size:10px;color:var(--chalk-dim);opacity:0.55;}</t>
  </si>
  <si>
    <t>.zone-vals .zv-same{font-size:10px;color:var(--chalk-dim);opacity:0.55;}</t>
  </si>
  <si>
    <t>.marker{</t>
  </si>
  <si>
    <t>position:relative;border-radius:50%;</t>
  </si>
  <si>
    <t>display:flex;align-items:center;justify-content:center;</t>
  </si>
  <si>
    <t>pointer-events:none;</t>
  </si>
  <si>
    <t>.ball{</t>
  </si>
  <si>
    <t>width:62%;height:62%;margin:auto;</t>
  </si>
  <si>
    <t>background:radial-gradient(circle at 35% 30%, #fff6da, var(--gold) 55%, #b98c33 100%);</t>
  </si>
  <si>
    <t>box-shadow:0 0 10px rgba(233,196,106,0.85), 0 2px 4px rgba(0,0,0,0.5);</t>
  </si>
  <si>
    <t>transition:all .35s ease;</t>
  </si>
  <si>
    <t>z-index:5;</t>
  </si>
  <si>
    <t>.trail{</t>
  </si>
  <si>
    <t>width:34%;height:34%;margin:auto;</t>
  </si>
  <si>
    <t>border-radius:50%;</t>
  </si>
  <si>
    <t>background:var(--gold);</t>
  </si>
  <si>
    <t>/* ---- Cards / Controls ---- */</t>
  </si>
  <si>
    <t>.cards-panel{grid-area:cards;background:var(--panel);border:1px solid var(--panel-line);border-radius:8px;padding:14px;}</t>
  </si>
  <si>
    <t>.cards-row{display:flex;gap:12px;justify-content:center;margin-bottom:12px;}</t>
  </si>
  <si>
    <t>.card{</t>
  </si>
  <si>
    <t>width:84px;height:112px;border-radius:8px;background:var(--chalk);color:var(--ink);</t>
  </si>
  <si>
    <t>display:flex;flex-direction:column;align-items:center;justify-content:center;</t>
  </si>
  <si>
    <t>box-shadow:0 3px 8px rgba(0,0,0,0.5);</t>
  </si>
  <si>
    <t>font-family:'JetBrains Mono',monospace;</t>
  </si>
  <si>
    <t>.card .tag{position:absolute;top:6px;left:0;right:0;text-align:center;font-size:9px;letter-spacing:1.5px;color:#6b6b60;text-transform:uppercase;}</t>
  </si>
  <si>
    <t>.card .rank{font-size:30px;font-weight:700;line-height:1;margin-top:6px;}</t>
  </si>
  <si>
    <t>.card .suit{font-size:22px;line-height:1;}</t>
  </si>
  <si>
    <t>.card .val{font-size:10px;color:#6b6b60;margin-top:4px;}</t>
  </si>
  <si>
    <t>.card.red .rank,.card.red .suit{color:#A4243B;}</t>
  </si>
  <si>
    <t>.card.black .rank,.card.black .suit{color:#111;}</t>
  </si>
  <si>
    <t>.card.empty{opacity:0.35;}</t>
  </si>
  <si>
    <t>.card.empty .rank{font-size:14px;color:#8a8a80;}</t>
  </si>
  <si>
    <t>.controls{display:flex;flex-direction:column;gap:8px;}</t>
  </si>
  <si>
    <t>.button-row{display:flex;gap:8px;}</t>
  </si>
  <si>
    <t>.button-row button{flex:1;min-width:0;}</t>
  </si>
  <si>
    <t>button{</t>
  </si>
  <si>
    <t>font-family:'Inter',sans-serif;font-weight:600;font-size:14px;</t>
  </si>
  <si>
    <t>padding:10px 12px;border-radius:6px;border:none;cursor:pointer;</t>
  </si>
  <si>
    <t>transition:transform .1s ease, filter .15s ease;</t>
  </si>
  <si>
    <t>button:active{transform:scale(0.97);}</t>
  </si>
  <si>
    <t>button:disabled{opacity:0.4;cursor:not-allowed;}</t>
  </si>
  <si>
    <t>#dealBtn{background:var(--gold);color:var(--ink);}</t>
  </si>
  <si>
    <t>#simGameBtn{background:var(--turf-lighter);color:var(--chalk);border:1px solid var(--panel-line);}</t>
  </si>
  <si>
    <t>#simGameBtn:hover:not(:disabled){filter:brightness(1.15);}</t>
  </si>
  <si>
    <t>#dealBtn:hover:not(:disabled){filter:brightness(1.08);}</t>
  </si>
  <si>
    <t>.load-match-row-btn{</t>
  </si>
  <si>
    <t>font-size:11px;padding:4px 8px;background:var(--turf-lighter);color:var(--chalk);</t>
  </si>
  <si>
    <t>border:1px solid var(--panel-line);white-space:nowrap;</t>
  </si>
  <si>
    <t>.load-match-row-btn:hover{filter:brightness(1.2);border-color:var(--gold);}</t>
  </si>
  <si>
    <t>#autoBtn{background:var(--turf-lighter);color:var(--chalk);border:1px solid var(--panel-line);}</t>
  </si>
  <si>
    <t>#autoBtn:hover:not(:disabled){filter:brightness(1.15);}</t>
  </si>
  <si>
    <t>#resetBtn{background:transparent;color:var(--chalk-dim);border:1px solid var(--panel-line);}</t>
  </si>
  <si>
    <t>#resetBtn:hover{color:var(--chalk);border-color:var(--chalk-dim);}</t>
  </si>
  <si>
    <t>#nextMatchBtn{background:transparent;color:var(--gold);border:1px solid var(--gold);}</t>
  </si>
  <si>
    <t>#nextMatchBtn:hover:not(:disabled){background:rgba(233,196,106,0.1);}</t>
  </si>
  <si>
    <t>.result-banner{</t>
  </si>
  <si>
    <t>display:none;text-align:center;font-family:'Anton',sans-serif;letter-spacing:1px;</t>
  </si>
  <si>
    <t>font-size:18px;color:var(--gold);margin-top:10px;padding:10px;border-radius:6px;</t>
  </si>
  <si>
    <t>background:rgba(233,196,106,0.08);border:1px solid var(--gold);</t>
  </si>
  <si>
    <t>.result-banner.show{display:block;}</t>
  </si>
  <si>
    <t>/* ---- Log ---- */</t>
  </si>
  <si>
    <t>.log-panel{grid-area:log;background:var(--panel);border:1px solid var(--panel-line);border-radius:8px;padding:12px;</t>
  </si>
  <si>
    <t>display:flex;flex-direction:column;min-height:220px;max-height:420px;}</t>
  </si>
  <si>
    <t>.log-title{font-size:11px;letter-spacing:2px;text-transform:uppercase;color:var(--chalk-dim);margin-bottom:8px;font-family:'JetBrains Mono',monospace;}</t>
  </si>
  <si>
    <t>.log-body{overflow-y:auto;flex:1;font-family:'JetBrains Mono',monospace;font-size:12px;line-height:1.55;}</t>
  </si>
  <si>
    <t>.log-body::-webkit-scrollbar{width:6px;}</t>
  </si>
  <si>
    <t>.log-body::-webkit-scrollbar-thumb{background:var(--panel-line);border-radius:3px;}</t>
  </si>
  <si>
    <t>.log-line{padding:3px 0;border-bottom:1px solid rgba(255,255,255,0.04);}</t>
  </si>
  <si>
    <t>.log-line.home{color:var(--home-bright);}</t>
  </si>
  <si>
    <t>.log-line.away{color:var(--away-bright);}</t>
  </si>
  <si>
    <t>.log-line.system{color:var(--chalk-dim);text-align:center;letter-spacing:1px;font-size:11px;text-transform:uppercase;}</t>
  </si>
  <si>
    <t>.log-line.goal{color:var(--gold);font-weight:700;}</t>
  </si>
  <si>
    <t>.log-line.final{color:var(--gold);font-weight:700;text-align:center;}</t>
  </si>
  <si>
    <t>footer{text-align:center;color:var(--chalk-dim);font-size:11px;margin-top:22px;font-family:'JetBrains Mono',monospace;}</t>
  </si>
  <si>
    <t>/* ---- Stats ---- */</t>
  </si>
  <si>
    <t>.stats-panel{</t>
  </si>
  <si>
    <t>background:var(--panel);border:1px solid var(--panel-line);border-radius:8px;</t>
  </si>
  <si>
    <t>padding:14px 16px;margin-top:12px;</t>
  </si>
  <si>
    <t>.stats-row{margin-bottom:14px;}</t>
  </si>
  <si>
    <t>.stats-row:last-child{margin-bottom:0;}</t>
  </si>
  <si>
    <t>.stats-label{</t>
  </si>
  <si>
    <t>font-family:'JetBrains Mono',monospace;font-size:11px;letter-spacing:1.5px;</t>
  </si>
  <si>
    <t>text-transform:uppercase;color:var(--chalk-dim);margin-bottom:6px;</t>
  </si>
  <si>
    <t>.bar{display:flex;height:14px;border-radius:7px;overflow:hidden;background:var(--turf-dark);}</t>
  </si>
  <si>
    <t>.bar .seg{height:100%;width:0%;transition:width .4s ease;}</t>
  </si>
  <si>
    <t>.bar .seg.home{background:var(--home-bright);}</t>
  </si>
  <si>
    <t>.bar .seg.away{background:var(--away-bright);}</t>
  </si>
  <si>
    <t>.bar .seg.tied{background:var(--chalk-dim);}</t>
  </si>
  <si>
    <t>.stats-nums{</t>
  </si>
  <si>
    <t>display:flex;justify-content:space-between;</t>
  </si>
  <si>
    <t>font-family:'JetBrains Mono',monospace;font-size:11px;margin-top:5px;</t>
  </si>
  <si>
    <t>.stats-nums .n-home{color:var(--home-bright);}</t>
  </si>
  <si>
    <t>.stats-nums .n-away{color:var(--away-bright);}</t>
  </si>
  <si>
    <t>.stats-nums .n-tied{color:var(--chalk-dim);}</t>
  </si>
  <si>
    <t>.crit-row{display:flex;align-items:center;justify-content:space-between;}</t>
  </si>
  <si>
    <t>.crit-row .stats-label{margin-bottom:0;}</t>
  </si>
  <si>
    <t>.crit-values{display:flex;gap:8px;}</t>
  </si>
  <si>
    <t>.crit-value{</t>
  </si>
  <si>
    <t>font-family:'Anton',sans-serif;font-size:18px;</t>
  </si>
  <si>
    <t>border-radius:5px;padding:2px 10px;line-height:1.3;</t>
  </si>
  <si>
    <t>.crit-value.crit-home{color:var(--home-bright);background:rgba(127,168,217,0.1);border:1px solid var(--home-bright);}</t>
  </si>
  <si>
    <t>.crit-value.crit-away{color:var(--away-bright);background:rgba(238,144,116,0.1);border:1px solid var(--away-bright);}</t>
  </si>
  <si>
    <t>.crit-value.crit-neutral{color:var(--gold);background:rgba(233,196,106,0.1);border:1px solid var(--gold);}</t>
  </si>
  <si>
    <t>/* ---- DMAX ---- */</t>
  </si>
  <si>
    <t>.dmax-panel{</t>
  </si>
  <si>
    <t>display:none;background:var(--panel);border:1px solid var(--gold);border-radius:8px;</t>
  </si>
  <si>
    <t>.dmax-panel.show{display:block;}</t>
  </si>
  <si>
    <t>.dmax-cols{display:grid;grid-template-columns:1fr 1fr;gap:16px;margin-top:8px;}</t>
  </si>
  <si>
    <t>.dmax-team-label{</t>
  </si>
  <si>
    <t>text-transform:uppercase;margin-bottom:2px;</t>
  </si>
  <si>
    <t>.dmax-big{font-family:'Anton',sans-serif;font-size:32px;color:var(--gold);line-height:1.1;margin-bottom:6px;}</t>
  </si>
  <si>
    <t>.dmax-rows{font-family:'JetBrains Mono',monospace;font-size:11px;color:var(--chalk-dim);line-height:1.7;}</t>
  </si>
  <si>
    <t>.dmax-rows .drow{display:flex;justify-content:space-between;gap:8px;}</t>
  </si>
  <si>
    <t>.dmax-rows .drow span:last-child{color:var(--chalk);}</t>
  </si>
  <si>
    <t>.dmax-rows .dtotal{margin-top:4px;padding-top:4px;border-top:1px solid var(--panel-line);color:var(--chalk);}</t>
  </si>
  <si>
    <t>/* ---- Collapsible panels (DMAX / Game Interest / Elo Update) ---- */</t>
  </si>
  <si>
    <t>.panel-header{</t>
  </si>
  <si>
    <t>display:flex;align-items:center;justify-content:space-between;</t>
  </si>
  <si>
    <t>cursor:pointer;user-select:none;margin-bottom:8px;</t>
  </si>
  <si>
    <t>.panel-header .log-title{margin-bottom:0;}</t>
  </si>
  <si>
    <t>.toggle-icon{font-size:10px;color:var(--chalk-dim);transition:transform .15s ease;}</t>
  </si>
  <si>
    <t>.panel-header:hover .toggle-icon{color:var(--chalk);}</t>
  </si>
  <si>
    <t>.collapsible.collapsed .dmax-rows{display:none;}</t>
  </si>
  <si>
    <t>.collapsible:not(.collapsed) .toggle-icon{transform:rotate(90deg);}</t>
  </si>
  <si>
    <t>/* ---- Game Interest ---- */</t>
  </si>
  <si>
    <t>.gi-panel{</t>
  </si>
  <si>
    <t>display:none;background:var(--panel);border:1px solid var(--home-bright);border-radius:8px;</t>
  </si>
  <si>
    <t>.gi-panel.show{display:block;}</t>
  </si>
  <si>
    <t>.gi-big{font-family:'Anton',sans-serif;font-size:36px;color:var(--home-bright);line-height:1.1;margin:6px 0;}</t>
  </si>
  <si>
    <t>.elo-cols{display:grid;grid-template-columns:1fr 1fr;gap:16px;margin:8px 0;}</t>
  </si>
  <si>
    <t>.elo-change{font-family:'Anton',sans-serif;font-size:20px;color:var(--gold);line-height:1.2;}</t>
  </si>
  <si>
    <t>/* ---- Tabs ---- */</t>
  </si>
  <si>
    <t>.tab-bar{display:flex;gap:4px;margin-bottom:16px;border-bottom:1px solid var(--panel-line);}</t>
  </si>
  <si>
    <t>.tab-btn{</t>
  </si>
  <si>
    <t>background:none;border:none;color:var(--chalk-dim);</t>
  </si>
  <si>
    <t>font-family:'JetBrains Mono',monospace;font-size:12px;letter-spacing:1.5px;text-transform:uppercase;</t>
  </si>
  <si>
    <t>padding:10px 16px;cursor:pointer;border-bottom:2px solid transparent;transition:color .15s ease;</t>
  </si>
  <si>
    <t>.tab-btn:hover{color:var(--chalk);}</t>
  </si>
  <si>
    <t>.tab-btn.active{color:var(--gold);border-bottom-color:var(--gold);}</t>
  </si>
  <si>
    <t>.tab-content{display:none;}</t>
  </si>
  <si>
    <t>.tab-content.active{display:block;}</t>
  </si>
  <si>
    <t>/* ---- Roster importer ---- */</t>
  </si>
  <si>
    <t>.roster-panel{</t>
  </si>
  <si>
    <t>padding:18px 20px;max-width:100%;</t>
  </si>
  <si>
    <t>.sched-import-row{</t>
  </si>
  <si>
    <t>display:grid;grid-template-columns:1fr 1fr;gap:16px;align-items:start;</t>
  </si>
  <si>
    <t>.sched-import-row{grid-template-columns:1fr;}</t>
  </si>
  <si>
    <t>.roster-help{</t>
  </si>
  <si>
    <t>font-family:'Inter',sans-serif;font-size:13px;color:var(--chalk-dim);line-height:1.6;</t>
  </si>
  <si>
    <t>margin:6px 0 14px;</t>
  </si>
  <si>
    <t>.roster-help code{</t>
  </si>
  <si>
    <t>font-family:'JetBrains Mono',monospace;font-size:11px;color:var(--gold);</t>
  </si>
  <si>
    <t>background:rgba(233,196,106,0.08);padding:1px 4px;border-radius:3px;</t>
  </si>
  <si>
    <t>.roster-checkbox{</t>
  </si>
  <si>
    <t>display:flex;align-items:center;gap:8px;font-family:'JetBrains Mono',monospace;</t>
  </si>
  <si>
    <t>font-size:12px;color:var(--chalk-dim);margin-bottom:10px;cursor:pointer;</t>
  </si>
  <si>
    <t>.paste-box{</t>
  </si>
  <si>
    <t>width:100%;box-sizing:border-box;resize:vertical;min-height:140px;</t>
  </si>
  <si>
    <t>background:var(--turf-dark);border:1px solid var(--panel-line);border-radius:6px;</t>
  </si>
  <si>
    <t>color:var(--chalk);font-family:'JetBrains Mono',monospace;font-size:12px;</t>
  </si>
  <si>
    <t>padding:10px;line-height:1.5;</t>
  </si>
  <si>
    <t>.paste-box:focus{outline:none;border-color:var(--gold);}</t>
  </si>
  <si>
    <t>.roster-controls{display:flex;gap:10px;margin-top:12px;}</t>
  </si>
  <si>
    <t>.roster-controls button{flex:0 0 auto;}</t>
  </si>
  <si>
    <t>#rosterClearBtn{background:transparent;color:var(--chalk-dim);border:1px solid var(--panel-line);}</t>
  </si>
  <si>
    <t>#rosterClearBtn:hover{color:var(--chalk);border-color:var(--chalk-dim);}</t>
  </si>
  <si>
    <t>.roster-status{</t>
  </si>
  <si>
    <t>margin-top:12px;font-family:'JetBrains Mono',monospace;font-size:12px;min-height:16px;</t>
  </si>
  <si>
    <t>.roster-status.ok{color:var(--home-bright);}</t>
  </si>
  <si>
    <t>.roster-status.warn{color:var(--gold);}</t>
  </si>
  <si>
    <t>.roster-table-wrap{margin-top:16px;overflow-x:auto;border:1px solid var(--panel-line);border-radius:6px;}</t>
  </si>
  <si>
    <t>.roster-table{</t>
  </si>
  <si>
    <t>border-collapse:collapse;font-family:'JetBrains Mono',monospace;font-size:11px;</t>
  </si>
  <si>
    <t>white-space:nowrap;min-width:100%;</t>
  </si>
  <si>
    <t>.roster-table th, .roster-table td{</t>
  </si>
  <si>
    <t>padding:6px 10px;border-bottom:1px solid var(--panel-line);text-align:left;</t>
  </si>
  <si>
    <t>.roster-table th{</t>
  </si>
  <si>
    <t>background:var(--turf-dark);color:var(--chalk-dim);text-transform:uppercase;</t>
  </si>
  <si>
    <t>letter-spacing:0.5px;font-size:10px;position:sticky;top:0;</t>
  </si>
  <si>
    <t>.roster-table tbody tr:nth-child(even){background:rgba(255,255,255,0.03);}</t>
  </si>
  <si>
    <t>.roster-table td{color:var(--chalk);}</t>
  </si>
  <si>
    <t>.sched-settings-grid{</t>
  </si>
  <si>
    <t>display:grid;grid-template-columns:repeat(auto-fit, minmax(140px, 1fr));gap:14px;</t>
  </si>
  <si>
    <t>.sched-settings-grid label{</t>
  </si>
  <si>
    <t>display:flex;flex-direction:column;gap:5px;</t>
  </si>
  <si>
    <t>font-family:'JetBrains Mono',monospace;font-size:10px;letter-spacing:0.8px;</t>
  </si>
  <si>
    <t>text-transform:uppercase;color:var(--chalk-dim);</t>
  </si>
  <si>
    <t>.sched-settings-grid select, .sched-settings-grid input{</t>
  </si>
  <si>
    <t>background:var(--turf-dark);border:1px solid var(--panel-line);border-radius:5px;</t>
  </si>
  <si>
    <t>color:var(--chalk);font-family:'JetBrains Mono',monospace;font-size:13px;</t>
  </si>
  <si>
    <t>padding:7px 8px;</t>
  </si>
  <si>
    <t>.sched-settings-grid select:focus, .sched-settings-grid input:focus{outline:none;border-color:var(--gold);}</t>
  </si>
  <si>
    <r>
      <t>&lt;/</t>
    </r>
    <r>
      <rPr>
        <sz val="10"/>
        <color rgb="FFF47B85"/>
        <rFont val="Arial Unicode MS"/>
      </rPr>
      <t>style</t>
    </r>
    <r>
      <rPr>
        <sz val="10"/>
        <color theme="1"/>
        <rFont val="Arial Unicode MS"/>
      </rPr>
      <t>&gt;</t>
    </r>
  </si>
  <si>
    <r>
      <t>&lt;/</t>
    </r>
    <r>
      <rPr>
        <sz val="10"/>
        <color rgb="FFF47B85"/>
        <rFont val="Arial Unicode MS"/>
      </rPr>
      <t>head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</si>
  <si>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body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</si>
  <si>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wrap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</si>
  <si>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header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</si>
  <si>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brand</t>
    </r>
    <r>
      <rPr>
        <sz val="10"/>
        <color theme="1"/>
        <rFont val="Arial Unicode MS"/>
      </rPr>
      <t>"&gt;DECK&lt;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&gt;FIELD&lt;/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</si>
  <si>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scoreboard-row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</si>
  <si>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scoreboard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</si>
  <si>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team-score away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</si>
  <si>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mini-stats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awayMiniStats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</si>
  <si>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team-records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awayRecords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</si>
  <si>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team-score-col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</si>
  <si>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label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scoreboardAwayLabel</t>
    </r>
    <r>
      <rPr>
        <sz val="10"/>
        <color theme="1"/>
        <rFont val="Arial Unicode MS"/>
      </rPr>
      <t>"&gt;Away&lt;/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</si>
  <si>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team-rank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awayRankDisplay</t>
    </r>
    <r>
      <rPr>
        <sz val="10"/>
        <color theme="1"/>
        <rFont val="Arial Unicode MS"/>
      </rPr>
      <t>"&gt;#0&lt;/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</si>
  <si>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num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awayScore</t>
    </r>
    <r>
      <rPr>
        <sz val="10"/>
        <color theme="1"/>
        <rFont val="Arial Unicode MS"/>
      </rPr>
      <t>"&gt;0&lt;/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</si>
  <si>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team-atk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awayAtk</t>
    </r>
    <r>
      <rPr>
        <sz val="10"/>
        <color theme="1"/>
        <rFont val="Arial Unicode MS"/>
      </rPr>
      <t>"&gt;ATK +0&lt;/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</si>
  <si>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every-x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awayEveryX</t>
    </r>
    <r>
      <rPr>
        <sz val="10"/>
        <color theme="1"/>
        <rFont val="Arial Unicode MS"/>
      </rPr>
      <t>"&gt;Every 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</si>
  <si>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</si>
  <si>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clock-box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</si>
  <si>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round-label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roundLabelDisplay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</si>
  <si>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time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clockTime</t>
    </r>
    <r>
      <rPr>
        <sz val="10"/>
        <color theme="1"/>
        <rFont val="Arial Unicode MS"/>
      </rPr>
      <t>"&gt;0 / 250&lt;/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</si>
  <si>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period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periodLabel</t>
    </r>
    <r>
      <rPr>
        <sz val="10"/>
        <color theme="1"/>
        <rFont val="Arial Unicode MS"/>
      </rPr>
      <t>"&gt;1st Half&lt;/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</si>
  <si>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weather-spread-note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weatherNote</t>
    </r>
    <r>
      <rPr>
        <sz val="10"/>
        <color theme="1"/>
        <rFont val="Arial Unicode MS"/>
      </rPr>
      <t>"&gt;Weather: Fair (ATK +0)&lt;/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</si>
  <si>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spread-note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spreadNoteTeam</t>
    </r>
    <r>
      <rPr>
        <sz val="10"/>
        <color theme="1"/>
        <rFont val="Arial Unicode MS"/>
      </rPr>
      <t>"&gt;—&lt;/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</si>
  <si>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spread-note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spreadNoteValue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</si>
  <si>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team-score home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</si>
  <si>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label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scoreboardHomeLabel</t>
    </r>
    <r>
      <rPr>
        <sz val="10"/>
        <color theme="1"/>
        <rFont val="Arial Unicode MS"/>
      </rPr>
      <t>"&gt;Home&lt;/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</si>
  <si>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team-rank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homeRankDisplay</t>
    </r>
    <r>
      <rPr>
        <sz val="10"/>
        <color theme="1"/>
        <rFont val="Arial Unicode MS"/>
      </rPr>
      <t>"&gt;#0&lt;/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</si>
  <si>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num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homeScore</t>
    </r>
    <r>
      <rPr>
        <sz val="10"/>
        <color theme="1"/>
        <rFont val="Arial Unicode MS"/>
      </rPr>
      <t>"&gt;0&lt;/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</si>
  <si>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team-atk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homeAtk</t>
    </r>
    <r>
      <rPr>
        <sz val="10"/>
        <color theme="1"/>
        <rFont val="Arial Unicode MS"/>
      </rPr>
      <t>"&gt;ATK +0&lt;/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</si>
  <si>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every-x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homeEveryX</t>
    </r>
    <r>
      <rPr>
        <sz val="10"/>
        <color theme="1"/>
        <rFont val="Arial Unicode MS"/>
      </rPr>
      <t>"&gt;Every 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</si>
  <si>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team-records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homeRecords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</si>
  <si>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mini-stats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homeMiniStats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</si>
  <si>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&lt;/</t>
    </r>
    <r>
      <rPr>
        <sz val="10"/>
        <color rgb="FFF47B85"/>
        <rFont val="Arial Unicode MS"/>
      </rPr>
      <t>header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</si>
  <si>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tab-bar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</si>
  <si>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tab-btn active</t>
    </r>
    <r>
      <rPr>
        <sz val="10"/>
        <color theme="1"/>
        <rFont val="Arial Unicode MS"/>
      </rPr>
      <t>" data-tab="</t>
    </r>
    <r>
      <rPr>
        <sz val="10"/>
        <color rgb="FF9BE963"/>
        <rFont val="Arial Unicode MS"/>
      </rPr>
      <t>fieldTab</t>
    </r>
    <r>
      <rPr>
        <sz val="10"/>
        <color theme="1"/>
        <rFont val="Arial Unicode MS"/>
      </rPr>
      <t>"&gt;Field&lt;/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</si>
  <si>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tab-btn</t>
    </r>
    <r>
      <rPr>
        <sz val="10"/>
        <color theme="1"/>
        <rFont val="Arial Unicode MS"/>
      </rPr>
      <t>" data-tab="</t>
    </r>
    <r>
      <rPr>
        <sz val="10"/>
        <color rgb="FF9BE963"/>
        <rFont val="Arial Unicode MS"/>
      </rPr>
      <t>teamsTab</t>
    </r>
    <r>
      <rPr>
        <sz val="10"/>
        <color theme="1"/>
        <rFont val="Arial Unicode MS"/>
      </rPr>
      <t>"&gt;Teams&lt;/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</si>
  <si>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tab-btn</t>
    </r>
    <r>
      <rPr>
        <sz val="10"/>
        <color theme="1"/>
        <rFont val="Arial Unicode MS"/>
      </rPr>
      <t>" data-tab="</t>
    </r>
    <r>
      <rPr>
        <sz val="10"/>
        <color rgb="FF9BE963"/>
        <rFont val="Arial Unicode MS"/>
      </rPr>
      <t>scheduleTab</t>
    </r>
    <r>
      <rPr>
        <sz val="10"/>
        <color theme="1"/>
        <rFont val="Arial Unicode MS"/>
      </rPr>
      <t>"&gt;Schedule&lt;/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</si>
  <si>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tab-btn</t>
    </r>
    <r>
      <rPr>
        <sz val="10"/>
        <color theme="1"/>
        <rFont val="Arial Unicode MS"/>
      </rPr>
      <t>" data-tab="</t>
    </r>
    <r>
      <rPr>
        <sz val="10"/>
        <color rgb="FF9BE963"/>
        <rFont val="Arial Unicode MS"/>
      </rPr>
      <t>resultsTab</t>
    </r>
    <r>
      <rPr>
        <sz val="10"/>
        <color theme="1"/>
        <rFont val="Arial Unicode MS"/>
      </rPr>
      <t>"&gt;Results&lt;/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</si>
  <si>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tab-content active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fieldTab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</si>
  <si>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layout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</si>
  <si>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pitch-panel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</si>
  <si>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legend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</si>
  <si>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dot home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legendHomeText</t>
    </r>
    <r>
      <rPr>
        <sz val="10"/>
        <color theme="1"/>
        <rFont val="Arial Unicode MS"/>
      </rPr>
      <t>"&gt;Home attacks ← (left end)&lt;/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</si>
  <si>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dot away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legendAwayText</t>
    </r>
    <r>
      <rPr>
        <sz val="10"/>
        <color theme="1"/>
        <rFont val="Arial Unicode MS"/>
      </rPr>
      <t>"&gt;Away attacks → (right end)&lt;/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</si>
  <si>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pitch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pitch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</si>
  <si>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goal-banner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goalBanner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</si>
  <si>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stats-panel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statsPanel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</si>
  <si>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stats-row crit-row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</si>
  <si>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stats-label</t>
    </r>
    <r>
      <rPr>
        <sz val="10"/>
        <color theme="1"/>
        <rFont val="Arial Unicode MS"/>
      </rPr>
      <t>"&gt;Goals Scored&lt;/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</si>
  <si>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crit-values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</si>
  <si>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crit-value crit-away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goalsAwayValue</t>
    </r>
    <r>
      <rPr>
        <sz val="10"/>
        <color theme="1"/>
        <rFont val="Arial Unicode MS"/>
      </rPr>
      <t>"&gt;Away 0&lt;/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</si>
  <si>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crit-value crit-home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goalsHomeValue</t>
    </r>
    <r>
      <rPr>
        <sz val="10"/>
        <color theme="1"/>
        <rFont val="Arial Unicode MS"/>
      </rPr>
      <t>"&gt;Home 0&lt;/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</si>
  <si>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stats-label</t>
    </r>
    <r>
      <rPr>
        <sz val="10"/>
        <color theme="1"/>
        <rFont val="Arial Unicode MS"/>
      </rPr>
      <t>"&gt;Total Ticks&lt;/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</si>
  <si>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crit-value crit-neutral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ticksTotalValue</t>
    </r>
    <r>
      <rPr>
        <sz val="10"/>
        <color theme="1"/>
        <rFont val="Arial Unicode MS"/>
      </rPr>
      <t>"&gt;0&lt;/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</si>
  <si>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stats-label</t>
    </r>
    <r>
      <rPr>
        <sz val="10"/>
        <color theme="1"/>
        <rFont val="Arial Unicode MS"/>
      </rPr>
      <t>"&gt;Crit Counter&lt;/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</si>
  <si>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crit-value crit-away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critAwayValue</t>
    </r>
    <r>
      <rPr>
        <sz val="10"/>
        <color theme="1"/>
        <rFont val="Arial Unicode MS"/>
      </rPr>
      <t>"&gt;Away 0&lt;/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</si>
  <si>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crit-value crit-home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critHomeValue</t>
    </r>
    <r>
      <rPr>
        <sz val="10"/>
        <color theme="1"/>
        <rFont val="Arial Unicode MS"/>
      </rPr>
      <t>"&gt;Home 0&lt;/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</si>
  <si>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stats-row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</si>
  <si>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stats-label</t>
    </r>
    <r>
      <rPr>
        <sz val="10"/>
        <color theme="1"/>
        <rFont val="Arial Unicode MS"/>
      </rPr>
      <t>"&gt;Clock Ticks Spent In The Lead&lt;/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</si>
  <si>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bar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</si>
  <si>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seg 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leadAwayBar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</si>
  <si>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seg tied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leadTiedBar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</si>
  <si>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seg 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leadHomeBar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</si>
  <si>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stats-nums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</si>
  <si>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n-away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leadAwayNum</t>
    </r>
    <r>
      <rPr>
        <sz val="10"/>
        <color theme="1"/>
        <rFont val="Arial Unicode MS"/>
      </rPr>
      <t>"&gt;Away 0%&lt;/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</si>
  <si>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n-tied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leadTiedNum</t>
    </r>
    <r>
      <rPr>
        <sz val="10"/>
        <color theme="1"/>
        <rFont val="Arial Unicode MS"/>
      </rPr>
      <t>"&gt;Tied 0%&lt;/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</si>
  <si>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n-home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leadHomeNum</t>
    </r>
    <r>
      <rPr>
        <sz val="10"/>
        <color theme="1"/>
        <rFont val="Arial Unicode MS"/>
      </rPr>
      <t>"&gt;Home 0%&lt;/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</si>
  <si>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dmax-panel collapsible collapsed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</si>
  <si>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panel-header</t>
    </r>
    <r>
      <rPr>
        <sz val="10"/>
        <color theme="1"/>
        <rFont val="Arial Unicode MS"/>
      </rPr>
      <t>" data-target="</t>
    </r>
    <r>
      <rPr>
        <sz val="10"/>
        <color rgb="FF9BE963"/>
        <rFont val="Arial Unicode MS"/>
      </rPr>
      <t>dmaxPanel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</si>
  <si>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"&gt;DMAX Report&lt;/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</si>
  <si>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toggle-icon</t>
    </r>
    <r>
      <rPr>
        <sz val="10"/>
        <color theme="1"/>
        <rFont val="Arial Unicode MS"/>
      </rPr>
      <t>"&gt;▶&lt;/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</si>
  <si>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dmax-cols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</si>
  <si>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dmax-col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</si>
  <si>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dmax-team-label n-away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dmaxAwayLabel</t>
    </r>
    <r>
      <rPr>
        <sz val="10"/>
        <color theme="1"/>
        <rFont val="Arial Unicode MS"/>
      </rPr>
      <t>"&gt;Away&lt;/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</si>
  <si>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dmax-big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dmaxAwayBig</t>
    </r>
    <r>
      <rPr>
        <sz val="10"/>
        <color theme="1"/>
        <rFont val="Arial Unicode MS"/>
      </rPr>
      <t>"&gt;0.0&lt;/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</si>
  <si>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dmax-rows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dmaxAwayRows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</si>
  <si>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dmax-team-label n-home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dmaxHomeLabel</t>
    </r>
    <r>
      <rPr>
        <sz val="10"/>
        <color theme="1"/>
        <rFont val="Arial Unicode MS"/>
      </rPr>
      <t>"&gt;Home&lt;/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</si>
  <si>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dmax-big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dmaxHomeBig</t>
    </r>
    <r>
      <rPr>
        <sz val="10"/>
        <color theme="1"/>
        <rFont val="Arial Unicode MS"/>
      </rPr>
      <t>"&gt;0.0&lt;/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</si>
  <si>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dmax-rows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dmaxHomeRows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</si>
  <si>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gi-panel collapsible collapsed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giPanel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</si>
  <si>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panel-header</t>
    </r>
    <r>
      <rPr>
        <sz val="10"/>
        <color theme="1"/>
        <rFont val="Arial Unicode MS"/>
      </rPr>
      <t>" data-target="</t>
    </r>
    <r>
      <rPr>
        <sz val="10"/>
        <color rgb="FF9BE963"/>
        <rFont val="Arial Unicode MS"/>
      </rPr>
      <t>giPanel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</si>
  <si>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"&gt;Game Interest&lt;/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</si>
  <si>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gi-big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giBig</t>
    </r>
    <r>
      <rPr>
        <sz val="10"/>
        <color theme="1"/>
        <rFont val="Arial Unicode MS"/>
      </rPr>
      <t>"&gt;0.0&lt;/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</si>
  <si>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dmax-rows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giRows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</si>
  <si>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gi-panel collapsible collapsed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eloPanel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</si>
  <si>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panel-header</t>
    </r>
    <r>
      <rPr>
        <sz val="10"/>
        <color theme="1"/>
        <rFont val="Arial Unicode MS"/>
      </rPr>
      <t>" data-target="</t>
    </r>
    <r>
      <rPr>
        <sz val="10"/>
        <color rgb="FF9BE963"/>
        <rFont val="Arial Unicode MS"/>
      </rPr>
      <t>eloPanel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</si>
  <si>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"&gt;Elo Update&lt;/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</si>
  <si>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elo-cols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</si>
  <si>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elo-col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</si>
  <si>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dmax-team-label n-away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eloAwayLabel</t>
    </r>
    <r>
      <rPr>
        <sz val="10"/>
        <color theme="1"/>
        <rFont val="Arial Unicode MS"/>
      </rPr>
      <t>"&gt;Away&lt;/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</si>
  <si>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elo-change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eloAwayChange</t>
    </r>
    <r>
      <rPr>
        <sz val="10"/>
        <color theme="1"/>
        <rFont val="Arial Unicode MS"/>
      </rPr>
      <t>"&gt;1500 → 1500&lt;/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</si>
  <si>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dmax-team-label n-home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eloHomeLabel</t>
    </r>
    <r>
      <rPr>
        <sz val="10"/>
        <color theme="1"/>
        <rFont val="Arial Unicode MS"/>
      </rPr>
      <t>"&gt;Home&lt;/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</si>
  <si>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elo-change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eloHomeChange</t>
    </r>
    <r>
      <rPr>
        <sz val="10"/>
        <color theme="1"/>
        <rFont val="Arial Unicode MS"/>
      </rPr>
      <t>"&gt;1500 → 1500&lt;/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</si>
  <si>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dmax-rows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eloRows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</si>
  <si>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gi-panel collapsible collapsed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</si>
  <si>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panel-header</t>
    </r>
    <r>
      <rPr>
        <sz val="10"/>
        <color theme="1"/>
        <rFont val="Arial Unicode MS"/>
      </rPr>
      <t>" data-target="</t>
    </r>
    <r>
      <rPr>
        <sz val="10"/>
        <color rgb="FF9BE963"/>
        <rFont val="Arial Unicode MS"/>
      </rPr>
      <t>exPanel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</si>
  <si>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"&gt;EX Bonus&lt;/</t>
    </r>
    <r>
      <rPr>
        <sz val="10"/>
        <color rgb="FFF47B85"/>
        <rFont val="Arial Unicode MS"/>
      </rPr>
      <t>span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</si>
  <si>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gi-big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exFinalBig</t>
    </r>
    <r>
      <rPr>
        <sz val="10"/>
        <color theme="1"/>
        <rFont val="Arial Unicode MS"/>
      </rPr>
      <t>"&gt;+0&lt;/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</si>
  <si>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dmax-cols dmax-rows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</si>
  <si>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dmax-team-label n-away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exAwayLabel</t>
    </r>
    <r>
      <rPr>
        <sz val="10"/>
        <color theme="1"/>
        <rFont val="Arial Unicode MS"/>
      </rPr>
      <t>"&gt;Away&lt;/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</si>
  <si>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dmax-big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exAwayBig</t>
    </r>
    <r>
      <rPr>
        <sz val="10"/>
        <color theme="1"/>
        <rFont val="Arial Unicode MS"/>
      </rPr>
      <t>"&gt;0&lt;/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</si>
  <si>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dmax-rows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exAwayRows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</si>
  <si>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dmax-team-label n-home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exHomeLabel</t>
    </r>
    <r>
      <rPr>
        <sz val="10"/>
        <color theme="1"/>
        <rFont val="Arial Unicode MS"/>
      </rPr>
      <t>"&gt;Home&lt;/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</si>
  <si>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dmax-big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exHomeBig</t>
    </r>
    <r>
      <rPr>
        <sz val="10"/>
        <color theme="1"/>
        <rFont val="Arial Unicode MS"/>
      </rPr>
      <t>"&gt;0&lt;/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</si>
  <si>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dmax-rows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exHomeRows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</si>
  <si>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cards-panel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</si>
  <si>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cards-row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</si>
  <si>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card empty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cardMove</t>
    </r>
    <r>
      <rPr>
        <sz val="10"/>
        <color theme="1"/>
        <rFont val="Arial Unicode MS"/>
      </rPr>
      <t>"&gt;&lt;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tag</t>
    </r>
    <r>
      <rPr>
        <sz val="10"/>
        <color theme="1"/>
        <rFont val="Arial Unicode MS"/>
      </rPr>
      <t>"&gt;Move&lt;/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rank</t>
    </r>
    <r>
      <rPr>
        <sz val="10"/>
        <color theme="1"/>
        <rFont val="Arial Unicode MS"/>
      </rPr>
      <t>"&gt;—&lt;/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</si>
  <si>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card empty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cardClock</t>
    </r>
    <r>
      <rPr>
        <sz val="10"/>
        <color theme="1"/>
        <rFont val="Arial Unicode MS"/>
      </rPr>
      <t>"&gt;&lt;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tag</t>
    </r>
    <r>
      <rPr>
        <sz val="10"/>
        <color theme="1"/>
        <rFont val="Arial Unicode MS"/>
      </rPr>
      <t>"&gt;Clock&lt;/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rank</t>
    </r>
    <r>
      <rPr>
        <sz val="10"/>
        <color theme="1"/>
        <rFont val="Arial Unicode MS"/>
      </rPr>
      <t>"&gt;—&lt;/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</si>
  <si>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controls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</si>
  <si>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button-row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</si>
  <si>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dealBtn</t>
    </r>
    <r>
      <rPr>
        <sz val="10"/>
        <color theme="1"/>
        <rFont val="Arial Unicode MS"/>
      </rPr>
      <t>"&gt;Deal Next Turn&lt;/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</si>
  <si>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simGameBtn</t>
    </r>
    <r>
      <rPr>
        <sz val="10"/>
        <color theme="1"/>
        <rFont val="Arial Unicode MS"/>
      </rPr>
      <t>"&gt;Sim Game&lt;/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</si>
  <si>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autoBtn</t>
    </r>
    <r>
      <rPr>
        <sz val="10"/>
        <color theme="1"/>
        <rFont val="Arial Unicode MS"/>
      </rPr>
      <t>"&gt;Auto-Play&lt;/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</si>
  <si>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resetBtn</t>
    </r>
    <r>
      <rPr>
        <sz val="10"/>
        <color theme="1"/>
        <rFont val="Arial Unicode MS"/>
      </rPr>
      <t>"&gt;Reset Match&lt;/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</si>
  <si>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nextMatchBtn</t>
    </r>
    <r>
      <rPr>
        <sz val="10"/>
        <color theme="1"/>
        <rFont val="Arial Unicode MS"/>
      </rPr>
      <t>"&gt;Load Next Match →&lt;/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</si>
  <si>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roster-status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nextMatchStatus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</si>
  <si>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result-banner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resultBanner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</si>
  <si>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</si>
  <si>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"&gt;Play-by-Play&lt;/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</si>
  <si>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log-body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logBody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</si>
  <si>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footer</t>
    </r>
    <r>
      <rPr>
        <sz val="10"/>
        <color theme="1"/>
        <rFont val="Arial Unicode MS"/>
      </rPr>
      <t>&gt;Home always drives left · Away always drives right · Scoring team kicks off next&lt;/</t>
    </r>
    <r>
      <rPr>
        <sz val="10"/>
        <color rgb="FFF47B85"/>
        <rFont val="Arial Unicode MS"/>
      </rPr>
      <t>footer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</si>
  <si>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tab-content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teamsTab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</si>
  <si>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roster-panel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</si>
  <si>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"&gt;Import Team Roster&lt;/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</si>
  <si>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p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roster-help</t>
    </r>
    <r>
      <rPr>
        <sz val="10"/>
        <color theme="1"/>
        <rFont val="Arial Unicode MS"/>
      </rPr>
      <t>"&gt;</t>
    </r>
  </si>
  <si>
    <t>Copy a range of rows from Excel and paste below — one row per team, in this exact</t>
  </si>
  <si>
    <r>
      <t>column order: &lt;</t>
    </r>
    <r>
      <rPr>
        <sz val="10"/>
        <color rgb="FFF47B85"/>
        <rFont val="Arial Unicode MS"/>
      </rPr>
      <t>code</t>
    </r>
    <r>
      <rPr>
        <sz val="10"/>
        <color theme="1"/>
        <rFont val="Arial Unicode MS"/>
      </rPr>
      <t>&gt;Team Rank, DEX #, Region, Team Name, League Division, Accolades,</t>
    </r>
  </si>
  <si>
    <t>Fatigue, Climate, PF, PA, DSCR, Skill Rating, Elo, Rating Grade, Region Record,</t>
  </si>
  <si>
    <r>
      <t>League Record, Cup Record, Overall Record, Primary Type, Secondary Type&lt;/</t>
    </r>
    <r>
      <rPr>
        <sz val="10"/>
        <color rgb="FFF47B85"/>
        <rFont val="Arial Unicode MS"/>
      </rPr>
      <t>code</t>
    </r>
    <r>
      <rPr>
        <sz val="10"/>
        <color theme="1"/>
        <rFont val="Arial Unicode MS"/>
      </rPr>
      <t>&gt;.</t>
    </r>
  </si>
  <si>
    <t>Excel copies cells as tab-separated text, so this just works with a normal paste.</t>
  </si>
  <si>
    <r>
      <t>&lt;/</t>
    </r>
    <r>
      <rPr>
        <sz val="10"/>
        <color rgb="FFF47B85"/>
        <rFont val="Arial Unicode MS"/>
      </rPr>
      <t>p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</si>
  <si>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roster-checkbox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</si>
  <si>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input</t>
    </r>
    <r>
      <rPr>
        <sz val="10"/>
        <color theme="1"/>
        <rFont val="Arial Unicode MS"/>
      </rPr>
      <t xml:space="preserve"> type="</t>
    </r>
    <r>
      <rPr>
        <sz val="10"/>
        <color rgb="FF9BE963"/>
        <rFont val="Arial Unicode MS"/>
      </rPr>
      <t>checkbox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rosterHasHeader</t>
    </r>
    <r>
      <rPr>
        <sz val="10"/>
        <color theme="1"/>
        <rFont val="Arial Unicode MS"/>
      </rPr>
      <t>" checked&gt;</t>
    </r>
  </si>
  <si>
    <t>First pasted row is a header row (skip it)</t>
  </si>
  <si>
    <r>
      <t>&lt;/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</si>
  <si>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rosterPasteBox</t>
    </r>
    <r>
      <rPr>
        <sz val="10"/>
        <color theme="1"/>
        <rFont val="Arial Unicode MS"/>
      </rPr>
      <t>" class="</t>
    </r>
    <r>
      <rPr>
        <sz val="10"/>
        <color rgb="FF9BE963"/>
        <rFont val="Arial Unicode MS"/>
      </rPr>
      <t>paste-box</t>
    </r>
    <r>
      <rPr>
        <sz val="10"/>
        <color theme="1"/>
        <rFont val="Arial Unicode MS"/>
      </rPr>
      <t>" rows="</t>
    </r>
    <r>
      <rPr>
        <sz val="10"/>
        <color rgb="FF9BE963"/>
        <rFont val="Arial Unicode MS"/>
      </rPr>
      <t>8</t>
    </r>
    <r>
      <rPr>
        <sz val="10"/>
        <color theme="1"/>
        <rFont val="Arial Unicode MS"/>
      </rPr>
      <t>" placeholder="</t>
    </r>
    <r>
      <rPr>
        <sz val="10"/>
        <color rgb="FF9BE963"/>
        <rFont val="Arial Unicode MS"/>
      </rPr>
      <t>Paste your Excel rows here...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</si>
  <si>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roster-controls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</si>
  <si>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rosterParseBtn</t>
    </r>
    <r>
      <rPr>
        <sz val="10"/>
        <color theme="1"/>
        <rFont val="Arial Unicode MS"/>
      </rPr>
      <t>"&gt;Parse Roster&lt;/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</si>
  <si>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rosterClearBtn</t>
    </r>
    <r>
      <rPr>
        <sz val="10"/>
        <color theme="1"/>
        <rFont val="Arial Unicode MS"/>
      </rPr>
      <t>"&gt;Clear&lt;/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</si>
  <si>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roster-status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rosterStatus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</si>
  <si>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roster-table-wrap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</si>
  <si>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roster-table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rosterTable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</si>
  <si>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tab-content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scheduleTab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</si>
  <si>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"&gt;Schedule Batch Settings&lt;/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</si>
  <si>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t>These apply to every matchup pasted below as one batch — paste a new list each</t>
  </si>
  <si>
    <t>time any of these change (e.g. a new round, or switching from Regional to Cup play).</t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</si>
  <si>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sched-settings-grid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</si>
  <si>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&gt;Game Type</t>
    </r>
  </si>
  <si>
    <r>
      <t>&lt;</t>
    </r>
    <r>
      <rPr>
        <sz val="10"/>
        <color rgb="FFF47B85"/>
        <rFont val="Arial Unicode MS"/>
      </rPr>
      <t>select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schedGameType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</si>
  <si>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&gt;Regional&lt;/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</si>
  <si>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&gt;League&lt;/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</si>
  <si>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&gt;Cup&lt;/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</si>
  <si>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&gt;Playoffs&lt;/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</si>
  <si>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&gt;Finals&lt;/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</si>
  <si>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&lt;/</t>
    </r>
    <r>
      <rPr>
        <sz val="10"/>
        <color rgb="FFF47B85"/>
        <rFont val="Arial Unicode MS"/>
      </rPr>
      <t>select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</si>
  <si>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&gt;Format</t>
    </r>
  </si>
  <si>
    <r>
      <t>&lt;</t>
    </r>
    <r>
      <rPr>
        <sz val="10"/>
        <color rgb="FFF47B85"/>
        <rFont val="Arial Unicode MS"/>
      </rPr>
      <t>select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schedAgg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</si>
  <si>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 xml:space="preserve"> value="</t>
    </r>
    <r>
      <rPr>
        <sz val="10"/>
        <color rgb="FF9BE963"/>
        <rFont val="Arial Unicode MS"/>
      </rPr>
      <t>false</t>
    </r>
    <r>
      <rPr>
        <sz val="10"/>
        <color theme="1"/>
        <rFont val="Arial Unicode MS"/>
      </rPr>
      <t>"&gt;Single Game&lt;/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</si>
  <si>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 xml:space="preserve"> value="</t>
    </r>
    <r>
      <rPr>
        <sz val="10"/>
        <color rgb="FF9BE963"/>
        <rFont val="Arial Unicode MS"/>
      </rPr>
      <t>true</t>
    </r>
    <r>
      <rPr>
        <sz val="10"/>
        <color theme="1"/>
        <rFont val="Arial Unicode MS"/>
      </rPr>
      <t>"&gt;AGG (2-leg / Bo3)&lt;/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</si>
  <si>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&gt;Day</t>
    </r>
  </si>
  <si>
    <r>
      <t>&lt;</t>
    </r>
    <r>
      <rPr>
        <sz val="10"/>
        <color rgb="FFF47B85"/>
        <rFont val="Arial Unicode MS"/>
      </rPr>
      <t>select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schedWeekend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</si>
  <si>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 xml:space="preserve"> value="</t>
    </r>
    <r>
      <rPr>
        <sz val="10"/>
        <color rgb="FF9BE963"/>
        <rFont val="Arial Unicode MS"/>
      </rPr>
      <t>true</t>
    </r>
    <r>
      <rPr>
        <sz val="10"/>
        <color theme="1"/>
        <rFont val="Arial Unicode MS"/>
      </rPr>
      <t>"&gt;Weekend&lt;/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</si>
  <si>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 xml:space="preserve"> value="</t>
    </r>
    <r>
      <rPr>
        <sz val="10"/>
        <color rgb="FF9BE963"/>
        <rFont val="Arial Unicode MS"/>
      </rPr>
      <t>false</t>
    </r>
    <r>
      <rPr>
        <sz val="10"/>
        <color theme="1"/>
        <rFont val="Arial Unicode MS"/>
      </rPr>
      <t>" selected&gt;Midweek&lt;/</t>
    </r>
    <r>
      <rPr>
        <sz val="10"/>
        <color rgb="FFF47B85"/>
        <rFont val="Arial Unicode MS"/>
      </rPr>
      <t>option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</si>
  <si>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&gt;Round Label</t>
    </r>
  </si>
  <si>
    <r>
      <t>&lt;</t>
    </r>
    <r>
      <rPr>
        <sz val="10"/>
        <color rgb="FFF47B85"/>
        <rFont val="Arial Unicode MS"/>
      </rPr>
      <t>input</t>
    </r>
    <r>
      <rPr>
        <sz val="10"/>
        <color theme="1"/>
        <rFont val="Arial Unicode MS"/>
      </rPr>
      <t xml:space="preserve"> type="</t>
    </r>
    <r>
      <rPr>
        <sz val="10"/>
        <color rgb="FF9BE963"/>
        <rFont val="Arial Unicode MS"/>
      </rPr>
      <t>text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schedRound</t>
    </r>
    <r>
      <rPr>
        <sz val="10"/>
        <color theme="1"/>
        <rFont val="Arial Unicode MS"/>
      </rPr>
      <t>" value="</t>
    </r>
    <r>
      <rPr>
        <sz val="10"/>
        <color rgb="FF9BE963"/>
        <rFont val="Arial Unicode MS"/>
      </rPr>
      <t>Round 1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</si>
  <si>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&gt;Starting Timeslot</t>
    </r>
  </si>
  <si>
    <r>
      <t>&lt;</t>
    </r>
    <r>
      <rPr>
        <sz val="10"/>
        <color rgb="FFF47B85"/>
        <rFont val="Arial Unicode MS"/>
      </rPr>
      <t>input</t>
    </r>
    <r>
      <rPr>
        <sz val="10"/>
        <color theme="1"/>
        <rFont val="Arial Unicode MS"/>
      </rPr>
      <t xml:space="preserve"> type="</t>
    </r>
    <r>
      <rPr>
        <sz val="10"/>
        <color rgb="FF9BE963"/>
        <rFont val="Arial Unicode MS"/>
      </rPr>
      <t>number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schedStartSlot</t>
    </r>
    <r>
      <rPr>
        <sz val="10"/>
        <color theme="1"/>
        <rFont val="Arial Unicode MS"/>
      </rPr>
      <t>" min="</t>
    </r>
    <r>
      <rPr>
        <sz val="10"/>
        <color rgb="FF9BE963"/>
        <rFont val="Arial Unicode MS"/>
      </rPr>
      <t>1</t>
    </r>
    <r>
      <rPr>
        <sz val="10"/>
        <color theme="1"/>
        <rFont val="Arial Unicode MS"/>
      </rPr>
      <t>" max="</t>
    </r>
    <r>
      <rPr>
        <sz val="10"/>
        <color rgb="FF9BE963"/>
        <rFont val="Arial Unicode MS"/>
      </rPr>
      <t>10</t>
    </r>
    <r>
      <rPr>
        <sz val="10"/>
        <color theme="1"/>
        <rFont val="Arial Unicode MS"/>
      </rPr>
      <t>" value="</t>
    </r>
    <r>
      <rPr>
        <sz val="10"/>
        <color rgb="FF9BE963"/>
        <rFont val="Arial Unicode MS"/>
      </rPr>
      <t>1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</si>
  <si>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label</t>
    </r>
    <r>
      <rPr>
        <sz val="10"/>
        <color theme="1"/>
        <rFont val="Arial Unicode MS"/>
      </rPr>
      <t>&gt;Games per Timeslot</t>
    </r>
  </si>
  <si>
    <r>
      <t>&lt;</t>
    </r>
    <r>
      <rPr>
        <sz val="10"/>
        <color rgb="FFF47B85"/>
        <rFont val="Arial Unicode MS"/>
      </rPr>
      <t>input</t>
    </r>
    <r>
      <rPr>
        <sz val="10"/>
        <color theme="1"/>
        <rFont val="Arial Unicode MS"/>
      </rPr>
      <t xml:space="preserve"> type="</t>
    </r>
    <r>
      <rPr>
        <sz val="10"/>
        <color rgb="FF9BE963"/>
        <rFont val="Arial Unicode MS"/>
      </rPr>
      <t>number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schedGamesPerSlot</t>
    </r>
    <r>
      <rPr>
        <sz val="10"/>
        <color theme="1"/>
        <rFont val="Arial Unicode MS"/>
      </rPr>
      <t>" min="</t>
    </r>
    <r>
      <rPr>
        <sz val="10"/>
        <color rgb="FF9BE963"/>
        <rFont val="Arial Unicode MS"/>
      </rPr>
      <t>1</t>
    </r>
    <r>
      <rPr>
        <sz val="10"/>
        <color theme="1"/>
        <rFont val="Arial Unicode MS"/>
      </rPr>
      <t>" max="</t>
    </r>
    <r>
      <rPr>
        <sz val="10"/>
        <color rgb="FF9BE963"/>
        <rFont val="Arial Unicode MS"/>
      </rPr>
      <t>20</t>
    </r>
    <r>
      <rPr>
        <sz val="10"/>
        <color theme="1"/>
        <rFont val="Arial Unicode MS"/>
      </rPr>
      <t>" value="</t>
    </r>
    <r>
      <rPr>
        <sz val="10"/>
        <color rgb="FF9BE963"/>
        <rFont val="Arial Unicode MS"/>
      </rPr>
      <t>8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</si>
  <si>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sched-import-row</t>
    </r>
    <r>
      <rPr>
        <sz val="10"/>
        <color theme="1"/>
        <rFont val="Arial Unicode MS"/>
      </rPr>
      <t>" style="</t>
    </r>
    <r>
      <rPr>
        <sz val="10"/>
        <color rgb="FF9BE963"/>
        <rFont val="Arial Unicode MS"/>
      </rPr>
      <t>margin-top:16px;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</si>
  <si>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"&gt;Import Matchups&lt;/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</si>
  <si>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Paste rows in this order: &lt;</t>
    </r>
    <r>
      <rPr>
        <sz val="10"/>
        <color rgb="FFF47B85"/>
        <rFont val="Arial Unicode MS"/>
      </rPr>
      <t>code</t>
    </r>
    <r>
      <rPr>
        <sz val="10"/>
        <color theme="1"/>
        <rFont val="Arial Unicode MS"/>
      </rPr>
      <t>&gt;Away Team Rank, Home Team Rank, Adv&lt;/</t>
    </r>
    <r>
      <rPr>
        <sz val="10"/>
        <color rgb="FFF47B85"/>
        <rFont val="Arial Unicode MS"/>
      </rPr>
      <t>code</t>
    </r>
    <r>
      <rPr>
        <sz val="10"/>
        <color theme="1"/>
        <rFont val="Arial Unicode MS"/>
      </rPr>
      <t>&gt;.</t>
    </r>
  </si>
  <si>
    <t>Adv is the modifier from the tail end of the Spread calculation — leave it blank</t>
  </si>
  <si>
    <t>for a normal game; it defaults to 0.</t>
  </si>
  <si>
    <r>
      <t>&lt;</t>
    </r>
    <r>
      <rPr>
        <sz val="10"/>
        <color rgb="FFF47B85"/>
        <rFont val="Arial Unicode MS"/>
      </rPr>
      <t>input</t>
    </r>
    <r>
      <rPr>
        <sz val="10"/>
        <color theme="1"/>
        <rFont val="Arial Unicode MS"/>
      </rPr>
      <t xml:space="preserve"> type="</t>
    </r>
    <r>
      <rPr>
        <sz val="10"/>
        <color rgb="FF9BE963"/>
        <rFont val="Arial Unicode MS"/>
      </rPr>
      <t>checkbox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schedHasHeader</t>
    </r>
    <r>
      <rPr>
        <sz val="10"/>
        <color theme="1"/>
        <rFont val="Arial Unicode MS"/>
      </rPr>
      <t>" checked&gt;</t>
    </r>
  </si>
  <si>
    <r>
      <t>&lt;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schedPasteBox</t>
    </r>
    <r>
      <rPr>
        <sz val="10"/>
        <color theme="1"/>
        <rFont val="Arial Unicode MS"/>
      </rPr>
      <t>" class="</t>
    </r>
    <r>
      <rPr>
        <sz val="10"/>
        <color rgb="FF9BE963"/>
        <rFont val="Arial Unicode MS"/>
      </rPr>
      <t>paste-box</t>
    </r>
    <r>
      <rPr>
        <sz val="10"/>
        <color theme="1"/>
        <rFont val="Arial Unicode MS"/>
      </rPr>
      <t>" rows="</t>
    </r>
    <r>
      <rPr>
        <sz val="10"/>
        <color rgb="FF9BE963"/>
        <rFont val="Arial Unicode MS"/>
      </rPr>
      <t>8</t>
    </r>
    <r>
      <rPr>
        <sz val="10"/>
        <color theme="1"/>
        <rFont val="Arial Unicode MS"/>
      </rPr>
      <t>" placeholder="</t>
    </r>
    <r>
      <rPr>
        <sz val="10"/>
        <color rgb="FF9BE963"/>
        <rFont val="Arial Unicode MS"/>
      </rPr>
      <t>Paste Away Rank / Home Rank / Adv rows here...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</si>
  <si>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schedParseBtn</t>
    </r>
    <r>
      <rPr>
        <sz val="10"/>
        <color theme="1"/>
        <rFont val="Arial Unicode MS"/>
      </rPr>
      <t>"&gt;Parse Matchups&lt;/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</si>
  <si>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schedClearBtn</t>
    </r>
    <r>
      <rPr>
        <sz val="10"/>
        <color theme="1"/>
        <rFont val="Arial Unicode MS"/>
      </rPr>
      <t>"&gt;Clear&lt;/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</si>
  <si>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roster-status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schedStatus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</si>
  <si>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"&gt;Region Climate&lt;/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</si>
  <si>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Paste rows in this order: &lt;</t>
    </r>
    <r>
      <rPr>
        <sz val="10"/>
        <color rgb="FFF47B85"/>
        <rFont val="Arial Unicode MS"/>
      </rPr>
      <t>code</t>
    </r>
    <r>
      <rPr>
        <sz val="10"/>
        <color theme="1"/>
        <rFont val="Arial Unicode MS"/>
      </rPr>
      <t>&gt;Region, Region Climate&lt;/</t>
    </r>
    <r>
      <rPr>
        <sz val="10"/>
        <color rgb="FFF47B85"/>
        <rFont val="Arial Unicode MS"/>
      </rPr>
      <t>code</t>
    </r>
    <r>
      <rPr>
        <sz val="10"/>
        <color theme="1"/>
        <rFont val="Arial Unicode MS"/>
      </rPr>
      <t>&gt;. Region Climate is a</t>
    </r>
  </si>
  <si>
    <t>number between 0 and 1 — it drives both the Climate Bonus (per team, by their own</t>
  </si>
  <si>
    <t>region) and this match's Weather (from the Home team's region, since that's the venue):</t>
  </si>
  <si>
    <t>Perfect ≥0.9, Good ≥0.8, Fair ≥0.65, Bad ≥0.5, Terrible &amp;lt;0.5.</t>
  </si>
  <si>
    <r>
      <t>&lt;</t>
    </r>
    <r>
      <rPr>
        <sz val="10"/>
        <color rgb="FFF47B85"/>
        <rFont val="Arial Unicode MS"/>
      </rPr>
      <t>input</t>
    </r>
    <r>
      <rPr>
        <sz val="10"/>
        <color theme="1"/>
        <rFont val="Arial Unicode MS"/>
      </rPr>
      <t xml:space="preserve"> type="</t>
    </r>
    <r>
      <rPr>
        <sz val="10"/>
        <color rgb="FF9BE963"/>
        <rFont val="Arial Unicode MS"/>
      </rPr>
      <t>checkbox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climateHasHeader</t>
    </r>
    <r>
      <rPr>
        <sz val="10"/>
        <color theme="1"/>
        <rFont val="Arial Unicode MS"/>
      </rPr>
      <t>" checked&gt;</t>
    </r>
  </si>
  <si>
    <r>
      <t>&lt;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climatePasteBox</t>
    </r>
    <r>
      <rPr>
        <sz val="10"/>
        <color theme="1"/>
        <rFont val="Arial Unicode MS"/>
      </rPr>
      <t>" class="</t>
    </r>
    <r>
      <rPr>
        <sz val="10"/>
        <color rgb="FF9BE963"/>
        <rFont val="Arial Unicode MS"/>
      </rPr>
      <t>paste-box</t>
    </r>
    <r>
      <rPr>
        <sz val="10"/>
        <color theme="1"/>
        <rFont val="Arial Unicode MS"/>
      </rPr>
      <t>" rows="</t>
    </r>
    <r>
      <rPr>
        <sz val="10"/>
        <color rgb="FF9BE963"/>
        <rFont val="Arial Unicode MS"/>
      </rPr>
      <t>6</t>
    </r>
    <r>
      <rPr>
        <sz val="10"/>
        <color theme="1"/>
        <rFont val="Arial Unicode MS"/>
      </rPr>
      <t>" placeholder="</t>
    </r>
    <r>
      <rPr>
        <sz val="10"/>
        <color rgb="FF9BE963"/>
        <rFont val="Arial Unicode MS"/>
      </rPr>
      <t>Paste Region / Region Climate rows here...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</si>
  <si>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climateParseBtn</t>
    </r>
    <r>
      <rPr>
        <sz val="10"/>
        <color theme="1"/>
        <rFont val="Arial Unicode MS"/>
      </rPr>
      <t>"&gt;Parse Region Climate&lt;/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</si>
  <si>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climateClearBtn</t>
    </r>
    <r>
      <rPr>
        <sz val="10"/>
        <color theme="1"/>
        <rFont val="Arial Unicode MS"/>
      </rPr>
      <t>"&gt;Clear&lt;/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</si>
  <si>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roster-status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climateStatus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</si>
  <si>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roster-table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climateTable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</si>
  <si>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roster-panel</t>
    </r>
    <r>
      <rPr>
        <sz val="10"/>
        <color theme="1"/>
        <rFont val="Arial Unicode MS"/>
      </rPr>
      <t>" style="</t>
    </r>
    <r>
      <rPr>
        <sz val="10"/>
        <color rgb="FF9BE963"/>
        <rFont val="Arial Unicode MS"/>
      </rPr>
      <t>margin-top:16px;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</si>
  <si>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"&gt;Scheduled Matchups&lt;/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</si>
  <si>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Click &lt;</t>
    </r>
    <r>
      <rPr>
        <sz val="10"/>
        <color rgb="FFF47B85"/>
        <rFont val="Arial Unicode MS"/>
      </rPr>
      <t>strong</t>
    </r>
    <r>
      <rPr>
        <sz val="10"/>
        <color theme="1"/>
        <rFont val="Arial Unicode MS"/>
      </rPr>
      <t>&gt;Load →&lt;/</t>
    </r>
    <r>
      <rPr>
        <sz val="10"/>
        <color rgb="FFF47B85"/>
        <rFont val="Arial Unicode MS"/>
      </rPr>
      <t>strong</t>
    </r>
    <r>
      <rPr>
        <sz val="10"/>
        <color theme="1"/>
        <rFont val="Arial Unicode MS"/>
      </rPr>
      <t>&gt; on any row to send that matchup to the Field</t>
    </r>
  </si>
  <si>
    <t>tab — or use the shortcut below for whichever match is first in the list.</t>
  </si>
  <si>
    <r>
      <t>&lt;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roster-table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schedTable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</si>
  <si>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roster-controls</t>
    </r>
    <r>
      <rPr>
        <sz val="10"/>
        <color theme="1"/>
        <rFont val="Arial Unicode MS"/>
      </rPr>
      <t>" style="</t>
    </r>
    <r>
      <rPr>
        <sz val="10"/>
        <color rgb="FF9BE963"/>
        <rFont val="Arial Unicode MS"/>
      </rPr>
      <t>margin-top:16px;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</si>
  <si>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loadMatchBtn</t>
    </r>
    <r>
      <rPr>
        <sz val="10"/>
        <color theme="1"/>
        <rFont val="Arial Unicode MS"/>
      </rPr>
      <t>"&gt;Load First Match into Field&lt;/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</si>
  <si>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roster-status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loadMatchStatus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</si>
  <si>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tab-content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resultsTab</t>
    </r>
    <r>
      <rPr>
        <sz val="10"/>
        <color theme="1"/>
        <rFont val="Arial Unicode MS"/>
      </rPr>
      <t>"&gt;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</si>
  <si>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log-title</t>
    </r>
    <r>
      <rPr>
        <sz val="10"/>
        <color theme="1"/>
        <rFont val="Arial Unicode MS"/>
      </rPr>
      <t>"&gt;Match Results Log&lt;/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</si>
  <si>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t>Every completed game on the Field tab gets appended here automatically as one row.</t>
  </si>
  <si>
    <t>Copy the whole block below and paste it straight into Excel — it's already</t>
  </si>
  <si>
    <t>tab-separated with a header row.</t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</si>
  <si>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resultsCopyBtn</t>
    </r>
    <r>
      <rPr>
        <sz val="10"/>
        <color theme="1"/>
        <rFont val="Arial Unicode MS"/>
      </rPr>
      <t>"&gt;Copy All to Clipboard&lt;/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</si>
  <si>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resultsClearBtn</t>
    </r>
    <r>
      <rPr>
        <sz val="10"/>
        <color theme="1"/>
        <rFont val="Arial Unicode MS"/>
      </rPr>
      <t>"&gt;Clear Log&lt;/</t>
    </r>
    <r>
      <rPr>
        <sz val="10"/>
        <color rgb="FFF47B85"/>
        <rFont val="Arial Unicode MS"/>
      </rPr>
      <t>button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</si>
  <si>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roster-status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resultsStatus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div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</si>
  <si>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 xml:space="preserve"> class="</t>
    </r>
    <r>
      <rPr>
        <sz val="10"/>
        <color rgb="FF9BE963"/>
        <rFont val="Arial Unicode MS"/>
      </rPr>
      <t>roster-table</t>
    </r>
    <r>
      <rPr>
        <sz val="10"/>
        <color theme="1"/>
        <rFont val="Arial Unicode MS"/>
      </rPr>
      <t>" id="</t>
    </r>
    <r>
      <rPr>
        <sz val="10"/>
        <color rgb="FF9BE963"/>
        <rFont val="Arial Unicode MS"/>
      </rPr>
      <t>resultsTable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table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</si>
  <si>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 xml:space="preserve"> id="</t>
    </r>
    <r>
      <rPr>
        <sz val="10"/>
        <color rgb="FF9BE963"/>
        <rFont val="Arial Unicode MS"/>
      </rPr>
      <t>resultsTsvBox</t>
    </r>
    <r>
      <rPr>
        <sz val="10"/>
        <color theme="1"/>
        <rFont val="Arial Unicode MS"/>
      </rPr>
      <t>" class="</t>
    </r>
    <r>
      <rPr>
        <sz val="10"/>
        <color rgb="FF9BE963"/>
        <rFont val="Arial Unicode MS"/>
      </rPr>
      <t>paste-box</t>
    </r>
    <r>
      <rPr>
        <sz val="10"/>
        <color theme="1"/>
        <rFont val="Arial Unicode MS"/>
      </rPr>
      <t>" rows="</t>
    </r>
    <r>
      <rPr>
        <sz val="10"/>
        <color rgb="FF9BE963"/>
        <rFont val="Arial Unicode MS"/>
      </rPr>
      <t>6</t>
    </r>
    <r>
      <rPr>
        <sz val="10"/>
        <color theme="1"/>
        <rFont val="Arial Unicode MS"/>
      </rPr>
      <t>" readonly</t>
    </r>
  </si>
  <si>
    <r>
      <t>placeholder="</t>
    </r>
    <r>
      <rPr>
        <sz val="10"/>
        <color rgb="FF9BE963"/>
        <rFont val="Arial Unicode MS"/>
      </rPr>
      <t>Play a game on the Field tab to populate this...</t>
    </r>
    <r>
      <rPr>
        <sz val="10"/>
        <color theme="1"/>
        <rFont val="Arial Unicode MS"/>
      </rPr>
      <t>"</t>
    </r>
  </si>
  <si>
    <r>
      <t>style="</t>
    </r>
    <r>
      <rPr>
        <sz val="10"/>
        <color rgb="FF9BE963"/>
        <rFont val="Arial Unicode MS"/>
      </rPr>
      <t>margin-top:14px;</t>
    </r>
    <r>
      <rPr>
        <sz val="10"/>
        <color theme="1"/>
        <rFont val="Arial Unicode MS"/>
      </rPr>
      <t>"&gt;&lt;/</t>
    </r>
    <r>
      <rPr>
        <sz val="10"/>
        <color rgb="FFF47B85"/>
        <rFont val="Arial Unicode MS"/>
      </rPr>
      <t>textarea</t>
    </r>
    <r>
      <rPr>
        <sz val="10"/>
        <color theme="1"/>
        <rFont val="Arial Unicode MS"/>
      </rPr>
      <t>&gt;</t>
    </r>
  </si>
  <si>
    <r>
      <t>&lt;</t>
    </r>
    <r>
      <rPr>
        <sz val="10"/>
        <color rgb="FFF47B85"/>
        <rFont val="Arial Unicode MS"/>
      </rPr>
      <t>script</t>
    </r>
    <r>
      <rPr>
        <sz val="10"/>
        <color theme="1"/>
        <rFont val="Arial Unicode MS"/>
      </rPr>
      <t>&gt;</t>
    </r>
  </si>
  <si>
    <t>(function(){</t>
  </si>
  <si>
    <t>'use strict';</t>
  </si>
  <si>
    <t>const RANKS = ['2','3','4','5','6','7','8','9','10','J','Q','K','A'];</t>
  </si>
  <si>
    <t>const SUITS = ['clubs','spades','diamonds','hearts'];</t>
  </si>
  <si>
    <t>const SUIT_SYMBOL = {clubs:'♣',spades:'♠',diamonds:'♦',hearts:'♥'};</t>
  </si>
  <si>
    <t>const SUIT_COLOR = {clubs:'black',spades:'black',diamonds:'red',hearts:'red'};</t>
  </si>
  <si>
    <t>function cardValue(rank){</t>
  </si>
  <si>
    <t>if (rank === 'J') return 11;</t>
  </si>
  <si>
    <t>if (rank === 'Q') return 12;</t>
  </si>
  <si>
    <t>if (rank === 'K') return 13;</t>
  </si>
  <si>
    <t>if (rank === 'A') return 15;</t>
  </si>
  <si>
    <t>return parseInt(rank, 10);</t>
  </si>
  <si>
    <t>function freshDeck(){</t>
  </si>
  <si>
    <t>const deck = [];</t>
  </si>
  <si>
    <t>for (const r of RANKS) for (const s of SUITS) deck.push({rank:r, suit:s});</t>
  </si>
  <si>
    <t>return deck;</t>
  </si>
  <si>
    <t>function shuffle(deck){</t>
  </si>
  <si>
    <t>for (let i = deck.length - 1; i &gt; 0; i--){</t>
  </si>
  <si>
    <t>const j = Math.floor(Math.random()*(i+1));</t>
  </si>
  <si>
    <t>[deck[i], deck[j]] = [deck[j], deck[i]];</t>
  </si>
  <si>
    <t>// Point values for columns 3–15 (edge columns 1,2,16,17 are always 0),</t>
  </si>
  <si>
    <t>// keyed by ATK modifier level (-8 to +9). Each team's own ATK modifier</t>
  </si>
  <si>
    <t>// picks a different table row-band, per the offsets in pointsForPosition().</t>
  </si>
  <si>
    <t>const ATK_TABLE = {</t>
  </si>
  <si>
    <t>'-8': [3,3,3,2,1,1,1,1,1,2,3,3,3],</t>
  </si>
  <si>
    <t>'-7': [4,3,3,2,2,1,1,1,2,2,3,3,4],</t>
  </si>
  <si>
    <t>'-6': [4,4,3,3,2,2,1,2,2,3,3,4,4],</t>
  </si>
  <si>
    <t>'-5': [4,4,4,3,2,2,2,2,2,3,4,4,4],</t>
  </si>
  <si>
    <t>'-4': [5,4,4,3,2,2,2,2,2,3,4,4,5],</t>
  </si>
  <si>
    <t>'-3': [5,5,4,3,3,2,2,2,3,3,4,5,5],</t>
  </si>
  <si>
    <t>'-2': [5,5,4,3,3,3,2,3,3,3,4,5,5],</t>
  </si>
  <si>
    <t>'-1': [6,5,4,4,3,3,3,3,3,4,4,5,6],</t>
  </si>
  <si>
    <t>'0': [6,6,4,4,4,3,3,3,4,4,4,6,6],</t>
  </si>
  <si>
    <t>'1': [6,6,5,4,4,4,3,4,4,4,5,6,6],</t>
  </si>
  <si>
    <t>'2': [7,6,5,5,4,4,4,4,4,5,5,6,7],</t>
  </si>
  <si>
    <t>'3': [7,7,5,5,5,4,4,4,5,5,5,7,7],</t>
  </si>
  <si>
    <t>'4': [8,7,6,5,5,5,4,5,5,5,6,7,8],</t>
  </si>
  <si>
    <t>'5': [8,7,6,6,5,5,5,5,5,6,6,7,8],</t>
  </si>
  <si>
    <t>'6': [8,7,7,6,6,5,5,5,6,6,7,7,8],</t>
  </si>
  <si>
    <t>'7': [8,8,7,7,6,6,5,6,6,7,7,8,8],</t>
  </si>
  <si>
    <t>'8': [9,8,8,7,7,6,5,6,7,7,8,8,9],</t>
  </si>
  <si>
    <t>'9': [9,9,8,8,7,6,5,6,7,8,8,9,9],</t>
  </si>
  <si>
    <t>};</t>
  </si>
  <si>
    <t>const ATK_MIN = -8, ATK_MAX = 9;</t>
  </si>
  <si>
    <t>// Row offset relative to a team's own ATK modifier:</t>
  </si>
  <si>
    <t>// middle row = ATK+1, rows 3&amp;5 = ATK+0, rows 2&amp;6 = ATK-1, rows 1&amp;7 = ATK-2.</t>
  </si>
  <si>
    <t>function rowAtkOffset(y){</t>
  </si>
  <si>
    <t>if (y === 4) return 1;</t>
  </si>
  <si>
    <t>if (y === 3 || y === 5) return 0;</t>
  </si>
  <si>
    <t>if (y === 2 || y === 6) return -1;</t>
  </si>
  <si>
    <t>return -2; // y === 1 or 7</t>
  </si>
  <si>
    <t>function pointsForPosition(x, y, teamAtkModifier){</t>
  </si>
  <si>
    <t>if ([1,2,16,17].includes(x)) return 0;</t>
  </si>
  <si>
    <t>let level = teamAtkModifier + rowAtkOffset(y);</t>
  </si>
  <si>
    <t>level = Math.max(ATK_MIN, Math.min(ATK_MAX, level)); // clamp to the defined table range</t>
  </si>
  <si>
    <t>const idx = x - 3; // 0..12</t>
  </si>
  <si>
    <t>return ATK_TABLE[String(level)][idx];</t>
  </si>
  <si>
    <t>// ---- Type system ----</t>
  </si>
  <si>
    <t>// Each team has a permanent primary type and a secondary type that changes per match.</t>
  </si>
  <si>
    <t>// Type chart rows = attacking type, columns = defending type, in TYPE_ORDER.</t>
  </si>
  <si>
    <t>const TYPE_ORDER = ['NORMAL','FIRE','WATER','ELECTRIC','GRASS','ICE','FIGHTING','POISON',</t>
  </si>
  <si>
    <t>'GROUND','FLYING','PSYCHIC','BUG','ROCK','GHOST','DRAGON','DARK','STEEL','FAIRY'];</t>
  </si>
  <si>
    <t>const TYPE_CHART = {</t>
  </si>
  <si>
    <t>NORMAL: [0,0,0,0,0,0,0,0,0,0,0,0,-1,-2,0,0,-1,0],</t>
  </si>
  <si>
    <t>FIRE: [0,-1,-1,0,1,1,0,0,0,0,0,1,-1,0,-1,0,1,0],</t>
  </si>
  <si>
    <t>WATER: [0,1,-1,0,-1,0,0,0,1,0,0,0,1,0,-1,0,0,0],</t>
  </si>
  <si>
    <t>ELECTRIC: [0,0,1,-1,-1,0,0,0,-2,1,0,0,0,0,-1,0,0,0],</t>
  </si>
  <si>
    <t>GRASS: [0,-1,1,0,-1,0,0,-1,1,-1,0,-1,1,0,-1,0,-1,0],</t>
  </si>
  <si>
    <t>ICE: [0,-1,-1,0,1,-1,0,0,1,1,0,0,0,0,1,0,-1,0],</t>
  </si>
  <si>
    <t>FIGHTING: [1,0,0,0,0,1,0,-1,0,-1,-1,-1,1,-2,0,1,1,-1],</t>
  </si>
  <si>
    <t>POISON: [0,0,0,0,1,0,0,-1,-1,0,0,0,-1,-1,0,0,-2,1],</t>
  </si>
  <si>
    <t>GROUND: [0,1,0,1,-1,0,0,1,0,-2,0,-1,1,0,0,0,1,0],</t>
  </si>
  <si>
    <t>FLYING: [0,0,0,-1,1,0,1,0,0,0,0,1,-1,0,0,0,-1,0],</t>
  </si>
  <si>
    <t>PSYCHIC: [0,0,0,0,0,0,1,1,0,0,-1,0,0,0,0,-2,-1,0],</t>
  </si>
  <si>
    <t>BUG: [0,-1,0,0,1,0,-1,-1,0,-1,1,0,0,-1,0,1,-1,-1],</t>
  </si>
  <si>
    <t>ROCK: [0,1,0,0,0,1,-1,0,-1,1,0,1,0,0,0,0,-1,0],</t>
  </si>
  <si>
    <t>GHOST: [-2,0,0,0,0,0,0,0,0,0,1,0,0,1,0,-1,0,0],</t>
  </si>
  <si>
    <t>DRAGON: [0,0,0,0,0,0,0,0,0,0,0,0,0,0,1,0,-1,-2],</t>
  </si>
  <si>
    <t>DARK: [0,0,0,0,0,0,-1,0,0,0,1,0,0,1,0,-1,0,-1],</t>
  </si>
  <si>
    <t>STEEL: [0,-1,-1,-1,0,1,0,0,0,0,0,0,1,0,0,0,-1,1],</t>
  </si>
  <si>
    <t>FAIRY: [0,-1,0,0,0,0,1,-1,0,0,0,0,0,0,1,1,-1,0],</t>
  </si>
  <si>
    <t>let TEAM_TYPES = {</t>
  </si>
  <si>
    <t>home: {primary:'ELECTRIC', secondary:'STEEL'}, // placeholder</t>
  </si>
  <si>
    <t>away: {primary:'NORMAL', secondary:'FLYING'} // placeholder</t>
  </si>
  <si>
    <t>// A team's two types are each summed against one of the opponent's two types</t>
  </si>
  <si>
    <t>// (attacker rows summed, looked up by the opponent's defending type as the column).</t>
  </si>
  <si>
    <t>// If the opponent's two types are identical, both sums are halved. The average of</t>
  </si>
  <si>
    <t>// the two sums is rounded to the nearest integer, then +1 — this result both shifts the team's own ATK</t>
  </si>
  <si>
    <t>// modifier and (Home's result minus Away's) becomes the Eye Test's Type Advantage.</t>
  </si>
  <si>
    <t>function computeTypeMatchupResult(teamTypes, oppTypes){</t>
  </si>
  <si>
    <t>const idx1 = TYPE_ORDER.indexOf(oppTypes.primary);</t>
  </si>
  <si>
    <t>const idx2 = TYPE_ORDER.indexOf(oppTypes.secondary);</t>
  </si>
  <si>
    <t>let num1 = TYPE_CHART[teamTypes.primary][idx1] + TYPE_CHART[teamTypes.secondary][idx1];</t>
  </si>
  <si>
    <t>let num2 = TYPE_CHART[teamTypes.primary][idx2] + TYPE_CHART[teamTypes.secondary][idx2];</t>
  </si>
  <si>
    <t>if (oppTypes.primary === oppTypes.secondary){</t>
  </si>
  <si>
    <t>num1 = num1 / 2;</t>
  </si>
  <si>
    <t>num2 = num2 / 2;</t>
  </si>
  <si>
    <t>const avg = (num1 + num2) / 2;</t>
  </si>
  <si>
    <t>const result = Math.round(avg) + 1;</t>
  </si>
  <si>
    <t>return {num1, num2, avg, result};</t>
  </si>
  <si>
    <t>let HOME_TYPE_RESULT, AWAY_TYPE_RESULT;</t>
  </si>
  <si>
    <t>// ---- Weather ----</t>
  </si>
  <si>
    <t>// Perfect +2, Good +1, Fair 0, Bad -1, Terrible -2 — applied equally to both teams,</t>
  </si>
  <si>
    <t>// folded directly into the ATK modifier build below (not added separately).</t>
  </si>
  <si>
    <t>// Weather itself is derived from the HOME team's Region Climate (the match venue),</t>
  </si>
  <si>
    <t>// using the same thresholds as the Climate Bonus's underlying Region Climate table.</t>
  </si>
  <si>
    <t>const WEATHER_ATK_DELTA = {Perfect:2, Good:1, Fair:0, Bad:-1, Terrible:-2};</t>
  </si>
  <si>
    <t>function computeWeatherFromClimate(climate){</t>
  </si>
  <si>
    <t>if (climate &lt; 0.5) return 'Terrible';</t>
  </si>
  <si>
    <t>if (climate &lt; 0.65) return 'Bad';</t>
  </si>
  <si>
    <t>if (climate &lt; 0.8) return 'Fair';</t>
  </si>
  <si>
    <t>if (climate &lt; 0.9) return 'Good';</t>
  </si>
  <si>
    <t>return 'Perfect'; // 0.9 and above</t>
  </si>
  <si>
    <t>let WEATHER;</t>
  </si>
  <si>
    <t>// ---- Off/Def Rating ----</t>
  </si>
  <si>
    <t>// Off/Def Rating = (PF - PA)/100, banded into a 1-9 value.</t>
  </si>
  <si>
    <t>let TEAM_PF = {home:80, away:80}; // placeholder</t>
  </si>
  <si>
    <t>let TEAM_PA = {home:75, away:75}; // placeholder</t>
  </si>
  <si>
    <t>// Off/Def Rating = (own PF - OPPONENT's PA) / 100, banded into a 1-9 value.</t>
  </si>
  <si>
    <t>function computeOffDefBand(ownPF, oppPA){</t>
  </si>
  <si>
    <t>const rating = (ownPF - oppPA) / 100;</t>
  </si>
  <si>
    <t>let band;</t>
  </si>
  <si>
    <t>if (rating &lt; -0.6) band = 1;</t>
  </si>
  <si>
    <t>else if (rating &lt; -0.4) band = 2;</t>
  </si>
  <si>
    <t>else if (rating &lt; -0.25) band = 3;</t>
  </si>
  <si>
    <t>else if (rating &lt; -0.15) band = 4;</t>
  </si>
  <si>
    <t>else if (rating &lt; -0.05) band = 5;</t>
  </si>
  <si>
    <t>else if (rating &lt; 0.05) band = 6;</t>
  </si>
  <si>
    <t>else if (rating &lt; 0.15) band = 7;</t>
  </si>
  <si>
    <t>else if (rating &lt; 0.30) band = 8;</t>
  </si>
  <si>
    <t>else band = 9;</t>
  </si>
  <si>
    <t>return {rating, band};</t>
  </si>
  <si>
    <t>let HOME_OFFDEF, AWAY_OFFDEF;</t>
  </si>
  <si>
    <t>// ---- Home/away ATK modifiers ----</t>
  </si>
  <si>
    <t>// Raw number = Off/Def band + Type-matchup result + Weather + 4, clamped to 1-18.</t>
  </si>
  <si>
    <t>// ATK modifier = that raw number - 9 (so a raw number of 9 is ATK+0).</t>
  </si>
  <si>
    <t>function computeAtkModifier(offDefBand, typeResult, weatherDelta){</t>
  </si>
  <si>
    <t>let raw = offDefBand + typeResult + weatherDelta + 4;</t>
  </si>
  <si>
    <t>raw = Math.max(1, Math.min(18, raw));</t>
  </si>
  <si>
    <t>return {raw, modifier: raw - 9};</t>
  </si>
  <si>
    <t>let HOME_ATK_RESULT, AWAY_ATK_RESULT, HOME_ATK_MODIFIER, AWAY_ATK_MODIFIER;</t>
  </si>
  <si>
    <t>// ---- Every-X-goals bonus threshold ----</t>
  </si>
  <si>
    <t>// X (1-7) is derived from each team's own Off/Def rating (same rating used for the</t>
  </si>
  <si>
    <t>// ATK band above). Both teams score +2 on every Xth goal, but X can differ per team.</t>
  </si>
  <si>
    <t>function computeBonusEveryXGoals(offDefRating){</t>
  </si>
  <si>
    <t>if (offDefRating &lt; -0.75) return 7;</t>
  </si>
  <si>
    <t>if (offDefRating &lt; -0.50) return 6;</t>
  </si>
  <si>
    <t>if (offDefRating &lt; -0.25) return 5;</t>
  </si>
  <si>
    <t>if (offDefRating &lt; 0) return 4;</t>
  </si>
  <si>
    <t>if (offDefRating &lt; (1/3)) return 3;</t>
  </si>
  <si>
    <t>if (offDefRating &lt; (2/3)) return 2;</t>
  </si>
  <si>
    <t>return 1; // &lt; 1, and also the catch-all for 1 and above (chart doesn't define past 1)</t>
  </si>
  <si>
    <t>let HOME_BONUS_EVERY_X_GOALS, AWAY_BONUS_EVERY_X_GOALS;</t>
  </si>
  <si>
    <t>const BONUS_EVERY_X_POINTS = 2; // corrected from 1 to 2 points per triggering goal</t>
  </si>
  <si>
    <t>let SKILL_RATING = {home:50, away:50}; // per-team skill rating used in DMAX</t>
  </si>
  <si>
    <t>// ---- League / match context (for Spread and Game Interest) ----</t>
  </si>
  <si>
    <t>// 160-team league; ranking 1 = best. Game types: Regional, League, Cup, Playoffs, Finals.</t>
  </si>
  <si>
    <t>// AGG = two-game aggregate or best-of-three series (a format flag, independent of game type).</t>
  </si>
  <si>
    <t>// Matches are played on two midweek dates and on the weekend, in one of 10 timeslots.</t>
  </si>
  <si>
    <t>let RANK_HOME = 1; // placeholder — teams declared as #1 (home) and #2 (away)</t>
  </si>
  <si>
    <t>let RANK_AWAY = 2;</t>
  </si>
  <si>
    <t>let GAME_TYPE = 'Regional'; // Regional | League | Cup | Playoffs | Finals</t>
  </si>
  <si>
    <t>let IS_AGG = false;</t>
  </si>
  <si>
    <t>let IS_WEEKEND = true;</t>
  </si>
  <si>
    <t>let TIMESLOT = 10; // 1-10</t>
  </si>
  <si>
    <t>const GAME_TYPE_DEDUCTION = {Regional:0.06, League:0.08, Cup:0.10, Playoffs:0.12, Finals:0.14};</t>
  </si>
  <si>
    <t>let TEAM_REGION = {home:'Lanakila', away:'Vertress'}; // placeholder — one of the 10 regions</t>
  </si>
  <si>
    <t>let TEAM_DISPLAY_NAME = {home:'Home', away:'Away'}; // real team name once a match is loaded</t>
  </si>
  <si>
    <t>let CURRENT_ROUND = ''; // Round Label of whichever match is loaded</t>
  </si>
  <si>
    <t>let TEAM_DIVISION = {home:'Second Div.', away:'Second Div.'}; // placeholder — team's league division</t>
  </si>
  <si>
    <t>let TEAM_REGION_RECORD = {home:'0-0', away:'0-0'}; // placeholder — from the roster's Region Record column (W-L, no draws)</t>
  </si>
  <si>
    <t>let TEAM_LEAGUE_RECORD = {home:'0-0', away:'0-0'}; // from League Record</t>
  </si>
  <si>
    <t>let TEAM_CUP_RECORD = {home:'0-0', away:'0-0'}; // from Cup Record</t>
  </si>
  <si>
    <t>let TEAM_OVERALL_RECORD = {home:'0-0', away:'0-0'}; // from Overall Record</t>
  </si>
  <si>
    <t>// ---- Region colors ----</t>
  </si>
  <si>
    <t>// Each of the 10 regions has its own color; a team's whole color scheme (previously</t>
  </si>
  <si>
    <t>// a fixed blue/red) now derives from its own region, independent of its opponent's.</t>
  </si>
  <si>
    <t>const REGION_COLORS = {</t>
  </si>
  <si>
    <t>'Indigo': {colorName:'Red', dark:'#7A2A24', bright:'#E4574A', tint:'rgba(228,87,74,0.55)'},</t>
  </si>
  <si>
    <t>'Silver': {colorName:'Silver', dark:'#4A4E56', bright:'#C7CDD6', tint:'rgba(199,205,214,0.45)'},</t>
  </si>
  <si>
    <t>'Delta': {colorName:'Orange', dark:'#7A4A1E', bright:'#F2994A', tint:'rgba(242,153,74,0.5)'},</t>
  </si>
  <si>
    <t>'Lily Valley': {colorName:'Green', dark:'#2E5C3E', bright:'#6FCF97', tint:'rgba(111,207,151,0.45)'},</t>
  </si>
  <si>
    <t>'Vertress': {colorName:'Light Blue', dark:'#1E5C6E', bright:'#56CCF2', tint:'rgba(86,204,242,0.45)'},</t>
  </si>
  <si>
    <t>'Kalosite': {colorName:'Purple', dark:'#4A2E7A', bright:'#B18AF2', tint:'rgba(177,138,242,0.5)'},</t>
  </si>
  <si>
    <t>'Lanakila': {colorName:'Pink', dark:'#7A2E4E', bright:'#F28CB1', tint:'rgba(242,140,177,0.5)'},</t>
  </si>
  <si>
    <t>'Dynamax': {colorName:'Dark Blue', dark:'#1E2E6E', bright:'#5B7FD6', tint:'rgba(91,127,214,0.5)'},</t>
  </si>
  <si>
    <t>'Phoenix': {colorName:'Brown', dark:'#5C3E24', bright:'#C08A5C', tint:'rgba(192,138,92,0.5)'},</t>
  </si>
  <si>
    <t>'Terastal': {colorName:'Gold', dark:'#6E5A1E', bright:'#E9C46A', tint:'rgba(233,196,106,0.5)'},</t>
  </si>
  <si>
    <t>// Fallback keeps the original blue/red scheme if a region isn't recognized.</t>
  </si>
  <si>
    <t>const DEFAULT_HOME_COLOR = {dark:'#22456F', bright:'#7FA8D9', tint:'rgba(34,69,111,0.55)'};</t>
  </si>
  <si>
    <t>const DEFAULT_AWAY_COLOR = {dark:'#9C2740', bright:'#EE9074', tint:'rgba(156,39,64,0.55)'};</t>
  </si>
  <si>
    <t>let HOME_REGION_COLOR, AWAY_REGION_COLOR;</t>
  </si>
  <si>
    <t>// ---- Spread formula ----</t>
  </si>
  <si>
    <t>// Raw Spread = (Home Skill - Away Skill)/5 + Home Field Advantage + Climate + Eye Test + ELO.</t>
  </si>
  <si>
    <t>// Spread = Raw Spread * Fatigue multiplier * (factors multiplier) + (factors modifier).</t>
  </si>
  <si>
    <t>// Always computed from the home team's perspective; a negative result flips the</t>
  </si>
  <si>
    <t>// favorite to away (magnitude becomes that team's spread).</t>
  </si>
  <si>
    <t>const HOME_FIELD_ADVANTAGE = {Regional:1.2, League:1.4, Cup:1.6, Playoffs:1.8, Finals:2.0};</t>
  </si>
  <si>
    <t>// ---- Climate Bonus ----</t>
  </si>
  <si>
    <t>// 160 teams in 10 regions of 16; each region has its own Climate condition (changes weekly,</t>
  </si>
  <si>
    <t>// imported on the Schedule tab), and each team has its own Team Climate value.</t>
  </si>
  <si>
    <t>// Home's result = Home Regional Climate × Home Team Climate</t>
  </si>
  <si>
    <t>// Away's result = (Away Team Climate / 3) × Away Regional Climate</t>
  </si>
  <si>
    <t>// Climate Bonus = Home's result / (Home's result + Away's result)</t>
  </si>
  <si>
    <t>let REGION_CLIMATE_TABLE = {}; // Region name -&gt; current Region Climate (0-1), from the Schedule tab</t>
  </si>
  <si>
    <t>const DEFAULT_REGION_CLIMATE = 0.5; // fallback when a team's region isn't in the table</t>
  </si>
  <si>
    <t>let REGIONAL_CLIMATE = {home:0.5, away:0.5}; // derived each recompute from REGION_CLIMATE_TABLE</t>
  </si>
  <si>
    <t>let TEAM_CLIMATE = {home:5, away:5}; // placeholder — each team's own climate value</t>
  </si>
  <si>
    <t>function computeClimateBonus(){</t>
  </si>
  <si>
    <t>const homeResult = REGIONAL_CLIMATE.home * TEAM_CLIMATE.home;</t>
  </si>
  <si>
    <t>const awayResult = (TEAM_CLIMATE.away / 3) * REGIONAL_CLIMATE.away;</t>
  </si>
  <si>
    <t>const sum = homeResult + awayResult;</t>
  </si>
  <si>
    <t>const climateBonus = sum ? (homeResult / sum) : 0;</t>
  </si>
  <si>
    <t>return {climateBonus, homeResult, awayResult, sum};</t>
  </si>
  <si>
    <t>let CLIMATE_RESULT, CLIMATE_BONUS;</t>
  </si>
  <si>
    <t>// ---- Eye Test Bonus ----</t>
  </si>
  <si>
    <t>// DSCR = a team's average DMAX score across its previous games.</t>
  </si>
  <si>
    <t>// Eye Test Bonus = ((Home DSCR - Away DSCR)/2) + Type Advantage + Rating Grade</t>
  </si>
  <si>
    <t>let TEAM_DSCR = {home:7, away:7}; // placeholder — average of each team's previous DMAX scores</t>
  </si>
  <si>
    <t>let TYPE_ADVANTAGE;</t>
  </si>
  <si>
    <t>// ---- Rating Grade ----</t>
  </si>
  <si>
    <t>// Letter-grade scale from F (1) up to SS (14). Rating Grade = Home's value - Away's value.</t>
  </si>
  <si>
    <t>const RATING_SCALE = {F:1, 'F+':2, EF:3, E:4, DE:5, D:6, CD:7, C:8, BC:9, B:10, AB:11, A:12, S:13, SS:14};</t>
  </si>
  <si>
    <t>let TEAM_RATING = {home:'A', away:'A'}; // placeholder</t>
  </si>
  <si>
    <t>let RATING_GRADE;</t>
  </si>
  <si>
    <t>function computeEyeTestBonus(){</t>
  </si>
  <si>
    <t>const dscrTerm = (TEAM_DSCR.home - TEAM_DSCR.away) / 2;</t>
  </si>
  <si>
    <t>const eyeTestBonus = dscrTerm + TYPE_ADVANTAGE + RATING_GRADE;</t>
  </si>
  <si>
    <t>return {dscrTerm, typeAdvantage: TYPE_ADVANTAGE, ratingGrade: RATING_GRADE, eyeTestBonus};</t>
  </si>
  <si>
    <t>let EYE_TEST_RESULT, EYE_TEST_BONUS;</t>
  </si>
  <si>
    <t>// ---- ELO ----</t>
  </si>
  <si>
    <t>// Expected win % (logistic Elo formula, home field folded in as ratingDiff += HFA*50):</t>
  </si>
  <si>
    <t>// HomeWin% = 100 / (1 + 10^(-(HomeElo-AwayElo+HFA*50)/400)), AwayWin% = 100-HomeWin%</t>
  </si>
  <si>
    <t>// ELO Bonus (feeds the Spread formula) = (HomeWin% - AwayWin%, as decimals) * 2.</t>
  </si>
  <si>
    <t>let TEAM_ELO = {home:1500, away:1500}; // placeholder — starting Elo rating for each team</t>
  </si>
  <si>
    <t>function computeEloWinProbabilities(){</t>
  </si>
  <si>
    <t>const hfa = HOME_FIELD_ADVANTAGE[GAME_TYPE] || 0;</t>
  </si>
  <si>
    <t>const ratingDiff = TEAM_ELO.home - TEAM_ELO.away + (hfa * 50);</t>
  </si>
  <si>
    <t>const homeWinPct = 100 / (Math.pow(10, -ratingDiff / 400) + 1);</t>
  </si>
  <si>
    <t>const awayWinPct = 100 - homeWinPct;</t>
  </si>
  <si>
    <t>return {homeWinPct, awayWinPct, ratingDiff};</t>
  </si>
  <si>
    <t>let ELO_WIN_PROB, ELO_BONUS;</t>
  </si>
  <si>
    <t>let TEAM_FATIGUE = {home:0, away:0}; // placeholder — both teams fresh for now</t>
  </si>
  <si>
    <t>let SPREAD_FACTOR_MULTIPLIER = 1; // placeholder for future conditional multiplier</t>
  </si>
  <si>
    <t>let SPREAD_FACTOR_MODIFIER = 0; // this is "Adv" from the Schedule tab</t>
  </si>
  <si>
    <t>// ---- ELO K-Value and post-game rating update ----</t>
  </si>
  <si>
    <t>// K = 24 + game-type adjustment + (8 if the Spread factor multiplier &gt; 1.0) + (Point Differential - 4)</t>
  </si>
  <si>
    <t>// Elo delta = (1 - winner's pre-game expected win%/100) * K, always rounded UP.</t>
  </si>
  <si>
    <t>// Delta is added to the winner's Elo and subtracted from the loser's.</t>
  </si>
  <si>
    <t>const K_GAME_TYPE_ADJUST = {Regional:0, League:4, Cup:8, Playoffs:12, Finals:16};</t>
  </si>
  <si>
    <t>function computeEloUpdate(game){</t>
  </si>
  <si>
    <t>if (!game.gameOver) return null;</t>
  </si>
  <si>
    <t>const winner = game.score.home &gt; game.score.away ? 'home' : 'away';</t>
  </si>
  <si>
    <t>const loser = game.otherTeam(winner);</t>
  </si>
  <si>
    <t>const pointDifferential = Math.abs(game.score.home - game.score.away);</t>
  </si>
  <si>
    <t>const gameTypeK = K_GAME_TYPE_ADJUST[GAME_TYPE] || 0;</t>
  </si>
  <si>
    <t>const multiplierBonus = (SPREAD_FACTOR_MULTIPLIER &gt; 1.0) ? 8 : 0;</t>
  </si>
  <si>
    <t>const kValue = 24 + gameTypeK + multiplierBonus + (pointDifferential - 4);</t>
  </si>
  <si>
    <t>const winnerExpectedPct = (winner === 'home') ? ELO_WIN_PROB.homeWinPct : ELO_WIN_PROB.awayWinPct;</t>
  </si>
  <si>
    <t>const rawDelta = (1 - (winnerExpectedPct / 100)) * kValue;</t>
  </si>
  <si>
    <t>const delta = Math.ceil(rawDelta);</t>
  </si>
  <si>
    <t>return {</t>
  </si>
  <si>
    <t>winner, loser, pointDifferential, gameTypeK, multiplierBonus, kValue,</t>
  </si>
  <si>
    <t>winnerExpectedPct, rawDelta, delta,</t>
  </si>
  <si>
    <t>winnerOldElo: TEAM_ELO[winner], loserOldElo: TEAM_ELO[loser],</t>
  </si>
  <si>
    <t>winnerNewElo: TEAM_ELO[winner] + delta, loserNewElo: TEAM_ELO[loser] - delta</t>
  </si>
  <si>
    <t>// Truncates (never rounds) a non-negative number to 4 decimal places. If that would</t>
  </si>
  <si>
    <t>// display as 0.0000, instead truncates only as far as the first non-zero decimal digit,</t>
  </si>
  <si>
    <t>// so a tiny spread still shows something readable. Returns {value, decimals} so the UI</t>
  </si>
  <si>
    <t>// knows how many decimal places to render.</t>
  </si>
  <si>
    <t>function truncateSpreadMagnitude(value){</t>
  </si>
  <si>
    <t>if (value === 0) return {value: 0, decimals: 4};</t>
  </si>
  <si>
    <t>let decimals = 4;</t>
  </si>
  <si>
    <t>let truncated = Math.trunc(value * 10000) / 10000;</t>
  </si>
  <si>
    <t>while (truncated === 0 &amp;&amp; decimals &lt; 20){</t>
  </si>
  <si>
    <t>decimals++;</t>
  </si>
  <si>
    <t>const factor = Math.pow(10, decimals);</t>
  </si>
  <si>
    <t>truncated = Math.trunc(value * factor) / factor;</t>
  </si>
  <si>
    <t>return {value: truncated, decimals};</t>
  </si>
  <si>
    <t>function computeSpread(){</t>
  </si>
  <si>
    <t>const skillTerm = (SKILL_RATING.home - SKILL_RATING.away) / 5;</t>
  </si>
  <si>
    <t>const rawSpread = skillTerm + hfa + CLIMATE_BONUS + EYE_TEST_BONUS + ELO_BONUS;</t>
  </si>
  <si>
    <t>const fatigueMult = 1 + (TEAM_FATIGUE.home - TEAM_FATIGUE.away) * 0.005;</t>
  </si>
  <si>
    <t>let spread = rawSpread * fatigueMult;</t>
  </si>
  <si>
    <t>spread *= SPREAD_FACTOR_MULTIPLIER;</t>
  </si>
  <si>
    <t>spread += SPREAD_FACTOR_MODIFIER;</t>
  </si>
  <si>
    <t>const team = spread &lt; 0 ? 'away' : 'home';</t>
  </si>
  <si>
    <t>const truncResult = truncateSpreadMagnitude(Math.abs(spread));</t>
  </si>
  <si>
    <t>team, value: truncResult.value, decimals: truncResult.decimals,</t>
  </si>
  <si>
    <t>breakdown: {skillTerm, hfa, climate:CLIMATE_BONUS, eyeTest:EYE_TEST_BONUS, elo:ELO_BONUS, rawSpread, fatigueMult, spread}</t>
  </si>
  <si>
    <t>let SPREAD_RESULT, SPREAD_TEAM, SPREAD_VALUE, SPREAD_DECIMALS, SPREAD_VALUE_FOR_BONUS;</t>
  </si>
  <si>
    <t>// Recomputes every derived value in dependency order from whatever the current raw</t>
  </si>
  <si>
    <t>// inputs are. Called once at load with the placeholder defaults above, and again</t>
  </si>
  <si>
    <t>// whenever a match is loaded from the Schedule tab with real team data.</t>
  </si>
  <si>
    <t>function recomputeMatchContext(){</t>
  </si>
  <si>
    <t>HOME_TYPE_RESULT = computeTypeMatchupResult(TEAM_TYPES.home, TEAM_TYPES.away);</t>
  </si>
  <si>
    <t>AWAY_TYPE_RESULT = computeTypeMatchupResult(TEAM_TYPES.away, TEAM_TYPES.home);</t>
  </si>
  <si>
    <t>HOME_OFFDEF = computeOffDefBand(TEAM_PF.home, TEAM_PA.away);</t>
  </si>
  <si>
    <t>AWAY_OFFDEF = computeOffDefBand(TEAM_PF.away, TEAM_PA.home);</t>
  </si>
  <si>
    <t>// Regional Climate is looked up per team's own region; Weather (used below for the</t>
  </si>
  <si>
    <t>// ATK build) is derived from the HOME team's Region Climate specifically, since</t>
  </si>
  <si>
    <t>// that's the match venue.</t>
  </si>
  <si>
    <t>REGIONAL_CLIMATE = {</t>
  </si>
  <si>
    <t>home: Object.prototype.hasOwnProperty.call(REGION_CLIMATE_TABLE, TEAM_REGION.home) ? REGION_CLIMATE_TABLE[TEAM_REGION.home] : DEFAULT_REGION_CLIMATE,</t>
  </si>
  <si>
    <t>away: Object.prototype.hasOwnProperty.call(REGION_CLIMATE_TABLE, TEAM_REGION.away) ? REGION_CLIMATE_TABLE[TEAM_REGION.away] : DEFAULT_REGION_CLIMATE</t>
  </si>
  <si>
    <t>WEATHER = computeWeatherFromClimate(REGIONAL_CLIMATE.home);</t>
  </si>
  <si>
    <t>HOME_ATK_RESULT = computeAtkModifier(HOME_OFFDEF.band, HOME_TYPE_RESULT.result, WEATHER_ATK_DELTA[WEATHER]);</t>
  </si>
  <si>
    <t>AWAY_ATK_RESULT = computeAtkModifier(AWAY_OFFDEF.band, AWAY_TYPE_RESULT.result, WEATHER_ATK_DELTA[WEATHER]);</t>
  </si>
  <si>
    <t>HOME_ATK_MODIFIER = HOME_ATK_RESULT.modifier;</t>
  </si>
  <si>
    <t>AWAY_ATK_MODIFIER = AWAY_ATK_RESULT.modifier;</t>
  </si>
  <si>
    <t>HOME_BONUS_EVERY_X_GOALS = computeBonusEveryXGoals(HOME_OFFDEF.rating);</t>
  </si>
  <si>
    <t>AWAY_BONUS_EVERY_X_GOALS = computeBonusEveryXGoals(AWAY_OFFDEF.rating);</t>
  </si>
  <si>
    <t>HOME_REGION_COLOR = REGION_COLORS[TEAM_REGION.home] || DEFAULT_HOME_COLOR;</t>
  </si>
  <si>
    <t>AWAY_REGION_COLOR = REGION_COLORS[TEAM_REGION.away] || DEFAULT_AWAY_COLOR;</t>
  </si>
  <si>
    <t>CLIMATE_RESULT = computeClimateBonus();</t>
  </si>
  <si>
    <t>CLIMATE_BONUS = CLIMATE_RESULT.climateBonus;</t>
  </si>
  <si>
    <t>TYPE_ADVANTAGE = HOME_TYPE_RESULT.result - AWAY_TYPE_RESULT.result;</t>
  </si>
  <si>
    <t>RATING_GRADE = RATING_SCALE[TEAM_RATING.home] - RATING_SCALE[TEAM_RATING.away];</t>
  </si>
  <si>
    <t>EYE_TEST_RESULT = computeEyeTestBonus();</t>
  </si>
  <si>
    <t>EYE_TEST_BONUS = EYE_TEST_RESULT.eyeTestBonus;</t>
  </si>
  <si>
    <t>ELO_WIN_PROB = computeEloWinProbabilities();</t>
  </si>
  <si>
    <t>ELO_BONUS = ((ELO_WIN_PROB.homeWinPct / 100) - (ELO_WIN_PROB.awayWinPct / 100)) * 2;</t>
  </si>
  <si>
    <t>SPREAD_RESULT = computeSpread();</t>
  </si>
  <si>
    <t>SPREAD_TEAM = SPREAD_RESULT.team;</t>
  </si>
  <si>
    <t>SPREAD_VALUE = SPREAD_RESULT.value;</t>
  </si>
  <si>
    <t>SPREAD_DECIMALS = SPREAD_RESULT.decimals;</t>
  </si>
  <si>
    <t>SPREAD_VALUE_FOR_BONUS = Math.round(SPREAD_VALUE);</t>
  </si>
  <si>
    <t>recomputeMatchContext();</t>
  </si>
  <si>
    <t>// Returns the spread bonus for a team's Nth goal of the match (goalIndex is 1-indexed).</t>
  </si>
  <si>
    <t>// Spread 1-24: front-load 2 points per goal until the spread total is used up (rest get 0).</t>
  </si>
  <si>
    <t>// Spread &gt;24: the first 12 goals split into a 3-point band and a 2-point band, with</t>
  </si>
  <si>
    <t>// any leftover beyond a full 3/2 split spread across additional 12-goal bands.</t>
  </si>
  <si>
    <t>function spreadBonusForGoalIndex(spread, goalIndex){</t>
  </si>
  <si>
    <t>if (goalIndex &gt; 12 || spread &lt;= 0) return 0;</t>
  </si>
  <si>
    <t>if (spread &lt;= 24){</t>
  </si>
  <si>
    <t>return Math.min(2, Math.max(0, spread - 2*(goalIndex-1)));</t>
  </si>
  <si>
    <t>const excess = spread - 24;</t>
  </si>
  <si>
    <t>const base = Math.floor(excess/12);</t>
  </si>
  <si>
    <t>const rem = excess % 12;</t>
  </si>
  <si>
    <t>return 2 + base + (goalIndex &lt;= rem ? 1 : 0);</t>
  </si>
  <si>
    <t>function lateralDelta(suit){</t>
  </si>
  <si>
    <t>switch(suit){</t>
  </si>
  <si>
    <t>case 'clubs': return -1;</t>
  </si>
  <si>
    <t>case 'spades': return -2;</t>
  </si>
  <si>
    <t>case 'diamonds': return 1;</t>
  </si>
  <si>
    <t>case 'hearts': return 2;</t>
  </si>
  <si>
    <t>function ordinalSuffix(n){</t>
  </si>
  <si>
    <t>const j = n % 10, k = n % 100;</t>
  </si>
  <si>
    <t>if (j === 1 &amp;&amp; k !== 11) return 'st';</t>
  </si>
  <si>
    <t>if (j === 2 &amp;&amp; k !== 12) return 'nd';</t>
  </si>
  <si>
    <t>if (j === 3 &amp;&amp; k !== 13) return 'rd';</t>
  </si>
  <si>
    <t>return 'th';</t>
  </si>
  <si>
    <t>function periodLabel(n){</t>
  </si>
  <si>
    <t>if (n === 1) return '1st Half';</t>
  </si>
  <si>
    <t>if (n === 2) return '2nd Half';</t>
  </si>
  <si>
    <t>return 'Overtime ' + (n - 2);</t>
  </si>
  <si>
    <t>// ---- Crit counter ----</t>
  </si>
  <si>
    <t>// +1 goal scored in stoppage time, +2 goal scored on a kickoff return,</t>
  </si>
  <si>
    <t>// +3 Ace goal the long way from column 4/14, +4 Ace goal the long way from column 3/15.</t>
  </si>
  <si>
    <t>// "The long way" means the scoring team was far from that edge (used almost the whole</t>
  </si>
  <si>
    <t>// field), as opposed to the team that starts right next to that column (the close-up goal).</t>
  </si>
  <si>
    <t>function aceLongWayCritBonus(team, prevX, cardRank){</t>
  </si>
  <si>
    <t>if (cardRank !== 'A') return 0;</t>
  </si>
  <si>
    <t>if (team === 'away' &amp;&amp; prevX === 3) return 4;</t>
  </si>
  <si>
    <t>if (team === 'away' &amp;&amp; prevX === 4) return 3;</t>
  </si>
  <si>
    <t>if (team === 'home' &amp;&amp; prevX === 15) return 4;</t>
  </si>
  <si>
    <t>if (team === 'home' &amp;&amp; prevX === 14) return 3;</t>
  </si>
  <si>
    <t>return 0;</t>
  </si>
  <si>
    <t>class Game {</t>
  </si>
  <si>
    <t>constructor(){</t>
  </si>
  <si>
    <t>this.score = {home:0, away:0};</t>
  </si>
  <si>
    <t>this.ball = {x:9, y:4};</t>
  </si>
  <si>
    <t>this.trail = [];</t>
  </si>
  <si>
    <t>this.periodIndex = 0;</t>
  </si>
  <si>
    <t>this.clock = 0;</t>
  </si>
  <si>
    <t>this.log = [];</t>
  </si>
  <si>
    <t>this.gameOver = false;</t>
  </si>
  <si>
    <t>this.possessionTicks = {home:0, away:0};</t>
  </si>
  <si>
    <t>this.goalsScored = {home:0, away:0};</t>
  </si>
  <si>
    <t>this.leadTicks = {home:0, away:0, tied:0};</t>
  </si>
  <si>
    <t>this.critCounter = {home:0, away:0};</t>
  </si>
  <si>
    <t>this.rawZonePoints = {home:0, away:0}; // grid points only, no crit/spread/every-X bonuses — for DMAX</t>
  </si>
  <si>
    <t>this.spreadBonusEarned = {home:0, away:0}; // sum of spread bonus actually awarded per team — for EX bonus</t>
  </si>
  <si>
    <t>this.marginTickSum = {home:0, away:0}; // tick-weighted running score margin — for DMAX</t>
  </si>
  <si>
    <t>this.lastTurnWasKickoff = false;</t>
  </si>
  <si>
    <t>this.lastGoalAnnouncement = null; // {team, points, time} of the most recent goal, for the persistent banner</t>
  </si>
  <si>
    <t>this.startPeriod(1);</t>
  </si>
  <si>
    <t>draw(){</t>
  </si>
  <si>
    <t>if (this.deck.length &lt; 2){</t>
  </si>
  <si>
    <t>this.deck = shuffle(freshDeck());</t>
  </si>
  <si>
    <t>this.log.push({type:'system', text:'Deck exhausted — reshuffling fresh 52.'});</t>
  </si>
  <si>
    <t>return [this.deck.pop(), this.deck.pop()];</t>
  </si>
  <si>
    <t>maxTime(){ return this.periodBase + this.periodTarget + this.stoppageAccrued; }</t>
  </si>
  <si>
    <t>otherTeam(t){ return t === 'home' ? 'away' : 'home'; }</t>
  </si>
  <si>
    <t>startPeriod(n){</t>
  </si>
  <si>
    <t>this.periodIndex = n;</t>
  </si>
  <si>
    <t>this.periodBase = (n===1) ? 0 : (n===2 ? 250 : 500 + (n-3)*100);</t>
  </si>
  <si>
    <t>this.periodTarget = (n&lt;=2) ? 250 : 100;</t>
  </si>
  <si>
    <t>this.stoppageAccrued = 0;</t>
  </si>
  <si>
    <t>this.clock = this.periodBase;</t>
  </si>
  <si>
    <t>this.kickoffPending = true;</t>
  </si>
  <si>
    <t>this.kickoffTeam = (n % 2 === 1) ? 'away' : 'home';</t>
  </si>
  <si>
    <t>this.turnTeam = this.kickoffTeam;</t>
  </si>
  <si>
    <t>this.log.push({type:'system', text:'Deck reshuffled for the new period.'});</t>
  </si>
  <si>
    <t>this.log.push({type:'system', text:'— ' + periodLabel(n).toUpperCase() + ' BEGINS: ' + TEAM_DISPLAY_NAME[this.kickoffTeam].toUpperCase() + ' KICKS OFF —'});</t>
  </si>
  <si>
    <t>processTurn(){</t>
  </si>
  <si>
    <t>if (this.gameOver) return null;</t>
  </si>
  <si>
    <t>const [c1, c2] = this.draw();</t>
  </si>
  <si>
    <t>const v1 = cardValue(c1.rank), v2 = cardValue(c2.rank);</t>
  </si>
  <si>
    <t>const team = this.turnTeam;</t>
  </si>
  <si>
    <t>const isKickoff = this.kickoffPending;</t>
  </si>
  <si>
    <t>let scored = false, goalPoints = 0;</t>
  </si>
  <si>
    <t>const clockBeforeThisTurn = this.clock;</t>
  </si>
  <si>
    <t>const wasKickoffLastTurn = this.lastTurnWasKickoff;</t>
  </si>
  <si>
    <t>this.trail.push({...this.ball});</t>
  </si>
  <si>
    <t>if (this.trail.length &gt; 3) this.trail.shift();</t>
  </si>
  <si>
    <t>if (isKickoff){</t>
  </si>
  <si>
    <t>const dir = team === 'home' ? -1 : 1;</t>
  </si>
  <si>
    <t>const prospectiveX = 9 + dir*v1;</t>
  </si>
  <si>
    <t>if (prospectiveX &lt; 1 || prospectiveX &gt; 17){</t>
  </si>
  <si>
    <t>this.ball = prospectiveX &lt; 1 ? {x:3,y:4} : {x:15,y:4};</t>
  </si>
  <si>
    <t>this.log.push({type:team, text:`[${TEAM_DISPLAY_NAME[team].toUpperCase()}] Kickoff: ${cardStr(c1)} would leave the field — ball placed at (${this.ball.x},${this.ball.y}). No score.`});</t>
  </si>
  <si>
    <t>} else {</t>
  </si>
  <si>
    <t>let y = 4 + lateralDelta(c1.suit);</t>
  </si>
  <si>
    <t>y = Math.max(1, Math.min(7, y));</t>
  </si>
  <si>
    <t>this.ball = {x:prospectiveX, y};</t>
  </si>
  <si>
    <t>this.log.push({type:team, text:`[${TEAM_DISPLAY_NAME[team].toUpperCase()}] Kickoff: ${cardStr(c1)} → ball to (${this.ball.x},${this.ball.y}).`});</t>
  </si>
  <si>
    <t>this.kickoffPending = false;</t>
  </si>
  <si>
    <t>const prevX = this.ball.x;</t>
  </si>
  <si>
    <t>const prevY = this.ball.y;</t>
  </si>
  <si>
    <t>const newX = prevX + dir*v1;</t>
  </si>
  <si>
    <t>let y = this.ball.y + lateralDelta(c1.suit);</t>
  </si>
  <si>
    <t>if (newX &lt; 1 || newX &gt; 17){</t>
  </si>
  <si>
    <t>scored = true;</t>
  </si>
  <si>
    <t>// Weather is now folded into HOME_ATK_MODIFIER/AWAY_ATK_MODIFIER themselves</t>
  </si>
  <si>
    <t>// (see the Off/Def + Type + Weather build above), so no separate addition here.</t>
  </si>
  <si>
    <t>const teamAtk = (team === 'home') ? HOME_ATK_MODIFIER : AWAY_ATK_MODIFIER;</t>
  </si>
  <si>
    <t>const zonePoints = pointsForPosition(prevX, prevY, teamAtk);</t>
  </si>
  <si>
    <t>this.rawZonePoints[team] += zonePoints;</t>
  </si>
  <si>
    <t>this.goalsScored[team] += 1;</t>
  </si>
  <si>
    <t>const goalIndex = this.goalsScored[team];</t>
  </si>
  <si>
    <t>const teamBonusEveryX = (team === 'home') ? HOME_BONUS_EVERY_X_GOALS : AWAY_BONUS_EVERY_X_GOALS;</t>
  </si>
  <si>
    <t>const everyXBonus = (goalIndex % teamBonusEveryX === 0) ? BONUS_EVERY_X_POINTS : 0;</t>
  </si>
  <si>
    <t>const spreadBonus = (team === SPREAD_TEAM) ? spreadBonusForGoalIndex(SPREAD_VALUE_FOR_BONUS, goalIndex) : 0;</t>
  </si>
  <si>
    <t>this.spreadBonusEarned[team] += spreadBonus;</t>
  </si>
  <si>
    <t>goalPoints = zonePoints + everyXBonus + spreadBonus;</t>
  </si>
  <si>
    <t>this.score[team] += goalPoints;</t>
  </si>
  <si>
    <t>this.lastGoalAnnouncement = {team, points: goalPoints, time: clockBeforeThisTurn};</t>
  </si>
  <si>
    <t>this.stoppageAccrued += 5;</t>
  </si>
  <si>
    <t>let critGain = 0;</t>
  </si>
  <si>
    <t>const inStoppageTime = clockBeforeThisTurn &gt; (this.periodBase + this.periodTarget);</t>
  </si>
  <si>
    <t>if (inStoppageTime) critGain += 1;</t>
  </si>
  <si>
    <t>if (wasKickoffLastTurn) critGain += 2;</t>
  </si>
  <si>
    <t>const aceBonus = aceLongWayCritBonus(team, prevX, c1.rank);</t>
  </si>
  <si>
    <t>critGain += aceBonus;</t>
  </si>
  <si>
    <t>this.critCounter[team] += critGain;</t>
  </si>
  <si>
    <t>this.kickoffTeam = team;</t>
  </si>
  <si>
    <t>this.turnTeam = team;</t>
  </si>
  <si>
    <t>let breakdown = `+${zonePoints} zone`;</t>
  </si>
  <si>
    <t>if (everyXBonus) breakdown += ` +${everyXBonus} (every ${teamBonusEveryX}${ordinalSuffix(teamBonusEveryX)} goal)`;</t>
  </si>
  <si>
    <t>if (spreadBonus) breakdown += ` +${spreadBonus} (spread)`;</t>
  </si>
  <si>
    <t>let critNote = '';</t>
  </si>
  <si>
    <t>if (critGain){</t>
  </si>
  <si>
    <t>const parts = [];</t>
  </si>
  <si>
    <t>if (inStoppageTime) parts.push('stoppage time');</t>
  </si>
  <si>
    <t>if (wasKickoffLastTurn) parts.push('kickoff return');</t>
  </si>
  <si>
    <t>if (aceBonus) parts.push('Ace the long way');</t>
  </si>
  <si>
    <t>critNote = ` ⚡Crit +${critGain} (${parts.join(', ')}) [${team} total ${this.critCounter[team]}]`;</t>
  </si>
  <si>
    <t>this.log.push({type:'goal', text:`★ GOAL ${TEAM_DISPLAY_NAME[team].toUpperCase()}! ${cardStr(c1)} carries it past the line: ${breakdown} = ${goalPoints}.${critNote} Score: ${TEAM_DISPLAY_NAME.away.toUpperCase()} ${this.score.away} – ${TEAM_DISPLAY_NAME.home.toUpperCase()} ${this.score.home}`});</t>
  </si>
  <si>
    <t>this.ball = {x:newX, y};</t>
  </si>
  <si>
    <t>this.log.push({type:team, text:`[${TEAM_DISPLAY_NAME[team].toUpperCase()}] ${cardStr(c1)} → ball to (${this.ball.x},${this.ball.y}).`});</t>
  </si>
  <si>
    <t>// Period-end is decided using the clock as it stood ENTERING this turn —</t>
  </si>
  <si>
    <t>// i.e. already past the maximum because of prior turns' clock cards —</t>
  </si>
  <si>
    <t>// so the qualifying move genuinely happens after time has expired.</t>
  </si>
  <si>
    <t>let periodEnded = false;</t>
  </si>
  <si>
    <t>if (!isKickoff &amp;&amp; !scored){</t>
  </si>
  <si>
    <t>const overtime = clockBeforeThisTurn &gt; this.maxTime();</t>
  </si>
  <si>
    <t>const teamHasLead = this.score[team] &gt; this.score[this.otherTeam(team)];</t>
  </si>
  <si>
    <t>if (overtime &amp;&amp; !teamHasLead){</t>
  </si>
  <si>
    <t>periodEnded = true;</t>
  </si>
  <si>
    <t>this.clock += v2;</t>
  </si>
  <si>
    <t>this.log.push({type:'system', text:`Clock +${v2} (${cardStr(c2)}) → ${this.clock}`});</t>
  </si>
  <si>
    <t>this.possessionTicks[team] += v2;</t>
  </si>
  <si>
    <t>const leadState = this.score.home &gt; this.score.away ? 'home'</t>
  </si>
  <si>
    <t>: (this.score.away &gt; this.score.home ? 'away' : 'tied');</t>
  </si>
  <si>
    <t>this.leadTicks[leadState] += v2;</t>
  </si>
  <si>
    <t>const marginHome = this.score.home - this.score.away;</t>
  </si>
  <si>
    <t>this.marginTickSum.home += marginHome * v2;</t>
  </si>
  <si>
    <t>this.marginTickSum.away += (-marginHome) * v2;</t>
  </si>
  <si>
    <t>this.lastTurnWasKickoff = isKickoff;</t>
  </si>
  <si>
    <t>if (!scored){</t>
  </si>
  <si>
    <t>this.turnTeam = this.otherTeam(team);</t>
  </si>
  <si>
    <t>if (periodEnded){</t>
  </si>
  <si>
    <t>this.endPeriod();</t>
  </si>
  <si>
    <t>return {c1, c2, team, isKickoff, scored, goalPoints, periodEnded};</t>
  </si>
  <si>
    <t>endPeriod(){</t>
  </si>
  <si>
    <t>this.log.push({type:'system', text:`— END OF ${periodLabel(this.periodIndex).toUpperCase()}: ${TEAM_DISPLAY_NAME.away.toUpperCase()} ${this.score.away} – ${TEAM_DISPLAY_NAME.home.toUpperCase()} ${this.score.home} —`});</t>
  </si>
  <si>
    <t>if (this.periodIndex === 1){</t>
  </si>
  <si>
    <t>this.startPeriod(2);</t>
  </si>
  <si>
    <t>if (this.score.home !== this.score.away){</t>
  </si>
  <si>
    <t>this.gameOver = true;</t>
  </si>
  <si>
    <t>const winner = this.score.home &gt; this.score.away ? 'home' : 'away';</t>
  </si>
  <si>
    <t>this.log.push({type:'final', text:`★ FINAL — ${TEAM_DISPLAY_NAME.away.toUpperCase()} ${this.score.away}, ${TEAM_DISPLAY_NAME.home.toUpperCase()} ${this.score.home} — ${TEAM_DISPLAY_NAME[winner].toUpperCase()} WINS ★`});</t>
  </si>
  <si>
    <t>this.startPeriod(this.periodIndex + 1);</t>
  </si>
  <si>
    <t>function cardStr(c){</t>
  </si>
  <si>
    <t>return c.rank + SUIT_SYMBOL[c.suit];</t>
  </si>
  <si>
    <t>// ---- DMAX score ----</t>
  </si>
  <si>
    <t>// Computed once the game is over. Returns a breakdown object for the given team</t>
  </si>
  <si>
    <t>// so the UI can show both the final DMAX and how it was built.</t>
  </si>
  <si>
    <t>function computeDMAX(game, team){</t>
  </si>
  <si>
    <t>const opp = game.otherTeam(team);</t>
  </si>
  <si>
    <t>const isWinner = (team === winner);</t>
  </si>
  <si>
    <t>const winnerScore = game.score[winner];</t>
  </si>
  <si>
    <t>const loserScore = game.score[game.otherTeam(winner)];</t>
  </si>
  <si>
    <t>const isFavorite = (team === SPREAD_TEAM);</t>
  </si>
  <si>
    <t>// 1. OT Decay — starts at 0, and only becomes nonzero once overtime is played.</t>
  </si>
  <si>
    <t>// It's the delta the 25%-per-OT-period spread decay would apply: negative for the</t>
  </si>
  <si>
    <t>// favorite (their edge shrinks toward 0), positive for the underdog (their deficit</t>
  </si>
  <si>
    <t>// shrinks toward 0).</t>
  </si>
  <si>
    <t>const otPeriods = Math.max(0, game.periodIndex - 2);</t>
  </si>
  <si>
    <t>const spreadDecay = Math.pow(0.75, otPeriods);</t>
  </si>
  <si>
    <t>const fullSpread = isFavorite ? SPREAD_VALUE : -SPREAD_VALUE;</t>
  </si>
  <si>
    <t>const otDecayComponent = (fullSpread * spreadDecay) - fullSpread;</t>
  </si>
  <si>
    <t>// 2. Combined Spread / Point-Differential. PD is the (non-negative) final-score</t>
  </si>
  <si>
    <t>// margin of victory; S is the spread magnitude. Six cases collapse into three</t>
  </si>
  <si>
    <t>// outcome scenarios, each with a favorite-side and underdog-side formula.</t>
  </si>
  <si>
    <t>const favoriteWon = (winner === SPREAD_TEAM);</t>
  </si>
  <si>
    <t>const S = SPREAD_VALUE;</t>
  </si>
  <si>
    <t>const PD = Math.abs(game.score.home - game.score.away);</t>
  </si>
  <si>
    <t>let favoriteAward, underdogAward;</t>
  </si>
  <si>
    <t>if (favoriteWon){</t>
  </si>
  <si>
    <t>if (PD &gt; S){</t>
  </si>
  <si>
    <t>// Favorite won by more than they were favored by.</t>
  </si>
  <si>
    <t>favoriteAward = (PD / S) + 1;</t>
  </si>
  <si>
    <t>underdogAward = -(PD / S);</t>
  </si>
  <si>
    <t>// Favorite won, but not by more than they were favored by.</t>
  </si>
  <si>
    <t>favoriteAward = PD / S;</t>
  </si>
  <si>
    <t>underdogAward = 3 * (1 - (PD / S));</t>
  </si>
  <si>
    <t>// Underdog won outright.</t>
  </si>
  <si>
    <t>favoriteAward = (-S) - (0.25 * PD);</t>
  </si>
  <si>
    <t>underdogAward = S + (0.5 * (S + PD));</t>
  </si>
  <si>
    <t>const spreadPointDiffComponent = isFavorite ? favoriteAward : underdogAward;</t>
  </si>
  <si>
    <t>// 3. This team's own Crit Counter.</t>
  </si>
  <si>
    <t>const critComponent = game.critCounter[team];</t>
  </si>
  <si>
    <t>// 4. Ball-control efficiency (ticks moved per point scored) — the OPPONENT's</t>
  </si>
  <si>
    <t>// ratio share (scaled by 3) is awarded to this team. If a team scored 0, it gets</t>
  </si>
  <si>
    <t>// 0 here and the other team gets the full 3 (ratio is undefined/"infinite" at 0 points).</t>
  </si>
  <si>
    <t>let movementComponent;</t>
  </si>
  <si>
    <t>if (game.score[team] === 0 &amp;&amp; game.score[opp] === 0){</t>
  </si>
  <si>
    <t>movementComponent = 0;</t>
  </si>
  <si>
    <t>} else if (game.score[opp] === 0){</t>
  </si>
  <si>
    <t>movementComponent = 3;</t>
  </si>
  <si>
    <t>} else if (game.score[team] === 0){</t>
  </si>
  <si>
    <t>const ratioTeam = game.possessionTicks[team] / game.score[team];</t>
  </si>
  <si>
    <t>const ratioOpp = game.possessionTicks[opp] / game.score[opp];</t>
  </si>
  <si>
    <t>movementComponent = (ratioOpp / (ratioTeam + ratioOpp)) * 3;</t>
  </si>
  <si>
    <t>// 5. Share of game time spent in the lead, times 3.</t>
  </si>
  <si>
    <t>const totalLeadTicks = game.leadTicks.home + game.leadTicks.away + game.leadTicks.tied;</t>
  </si>
  <si>
    <t>const leadPctComponent = totalLeadTicks ? (game.leadTicks[team] / totalLeadTicks) * 3 : 0;</t>
  </si>
  <si>
    <t>// 6. Tick-weighted average scoring margin across the whole game (floored at 0).</t>
  </si>
  <si>
    <t>const totalTicks = game.possessionTicks.home + game.possessionTicks.away;</t>
  </si>
  <si>
    <t>const avgMarginComponent = totalTicks ? Math.max(0, game.marginTickSum[team] / totalTicks) : 0;</t>
  </si>
  <si>
    <t>// 7. Goal differential — 0 for the loser; winner gets goalDiff * (0.25 if favorite, 1.0 if underdog).</t>
  </si>
  <si>
    <t>let goalDiffComponent = 0;</t>
  </si>
  <si>
    <t>if (isWinner){</t>
  </si>
  <si>
    <t>const goalDiff = game.goalsScored[team] - game.goalsScored[opp];</t>
  </si>
  <si>
    <t>goalDiffComponent = goalDiff * (isFavorite ? 0.25 : 1.0);</t>
  </si>
  <si>
    <t>// 8. Raw points-per-goal (grid points only, no bonuses).</t>
  </si>
  <si>
    <t>const rawPPGComponent = game.goalsScored[team] ? (game.rawZonePoints[team] / game.goalsScored[team]) : 0;</t>
  </si>
  <si>
    <t>const sum = otDecayComponent + spreadPointDiffComponent + critComponent + movementComponent</t>
  </si>
  <si>
    <t>+ leadPctComponent + avgMarginComponent + goalDiffComponent + rawPPGComponent;</t>
  </si>
  <si>
    <t>// Multiplier — uses the OPPOSING team's skill rating in both branches.</t>
  </si>
  <si>
    <t>let multiplier;</t>
  </si>
  <si>
    <t>multiplier = (loserScore === 0)</t>
  </si>
  <si>
    <t>? winnerScore * ((SKILL_RATING[opp] / 100) + 1)</t>
  </si>
  <si>
    <t>: (winnerScore / loserScore) * ((SKILL_RATING[opp] / 100) + 1);</t>
  </si>
  <si>
    <t>multiplier = (loserScore / winnerScore) * ((SKILL_RATING[opp] / 100) + 1);</t>
  </si>
  <si>
    <t>const rawdmax = sum * multiplier;</t>
  </si>
  <si>
    <t>// Final piecewise transform. A negative RAWDMAX always yields a DMAX of 0.</t>
  </si>
  <si>
    <t>let dmax;</t>
  </si>
  <si>
    <t>if (rawdmax &lt; 0){</t>
  </si>
  <si>
    <t>dmax = 0;</t>
  </si>
  <si>
    <t>const x = rawdmax / 100;</t>
  </si>
  <si>
    <t>const sqrtX = Math.sqrt(x);</t>
  </si>
  <si>
    <t>dmax = (sqrtX &lt; 1)</t>
  </si>
  <si>
    <t>? ((sqrtX + x) / 2) * 100</t>
  </si>
  <si>
    <t>: Math.pow(((rawdmax - 100) / 100) + 10, 2);</t>
  </si>
  <si>
    <t>dmax, rawdmax, sum, multiplier, isWinner, isFavorite,</t>
  </si>
  <si>
    <t>components: {</t>
  </si>
  <si>
    <t>otDecayComponent, spreadPointDiffComponent, critComponent, movementComponent,</t>
  </si>
  <si>
    <t>leadPctComponent, avgMarginComponent, goalDiffComponent, rawPPGComponent</t>
  </si>
  <si>
    <t>// ---- Game Interest ----</t>
  </si>
  <si>
    <t>// A single whole-match metric (not per-team). Parsed structure of the formula:</t>
  </si>
  <si>
    <t>// innerSum = avgRanking*(0.872+sumRankings/1000) + winner's signed spread</t>
  </si>
  <si>
    <t>// typeFactor = 1 - (0.06 if AGG) - (type-specific deduction)</t>
  </si>
  <si>
    <t>// base = (1 - (innerSum*typeFactor)/200) * 100</t>
  </si>
  <si>
    <t>// base += 1 per overtime period played</t>
  </si>
  <si>
    <t>// result = base * (0.97+0.01*timeslot) * (1+0.00025*ticksOver600) * (1.02 weekend / 0.98 midweek)</t>
  </si>
  <si>
    <t>function computeGameInterest(game){</t>
  </si>
  <si>
    <t>const avgRanking = (RANK_HOME + RANK_AWAY) / 2;</t>
  </si>
  <si>
    <t>const sumRankings = RANK_HOME + RANK_AWAY;</t>
  </si>
  <si>
    <t>const rankTerm = avgRanking * (0.872 + sumRankings / 1000);</t>
  </si>
  <si>
    <t>// Each team's own fixed spread version (positive if favorite, negative if underdog);</t>
  </si>
  <si>
    <t>// the winner's version is the one used, regardless of which team that is.</t>
  </si>
  <si>
    <t>const homeSpreadVersion = (SPREAD_TEAM === 'home') ? SPREAD_VALUE : -SPREAD_VALUE;</t>
  </si>
  <si>
    <t>const awaySpreadVersion = (SPREAD_TEAM === 'away') ? SPREAD_VALUE : -SPREAD_VALUE;</t>
  </si>
  <si>
    <t>const winnerSpreadVersion = (winner === 'away') ? awaySpreadVersion : homeSpreadVersion;</t>
  </si>
  <si>
    <t>const innerSum = rankTerm + winnerSpreadVersion;</t>
  </si>
  <si>
    <t>let deductions = IS_AGG ? 0.06 : 0;</t>
  </si>
  <si>
    <t>deductions += (GAME_TYPE_DEDUCTION[GAME_TYPE] || 0);</t>
  </si>
  <si>
    <t>const typeFactor = 1 - deductions;</t>
  </si>
  <si>
    <t>const scaled = (innerSum * typeFactor) / 200;</t>
  </si>
  <si>
    <t>let value = (1 - scaled) * 100;</t>
  </si>
  <si>
    <t>value += otPeriods;</t>
  </si>
  <si>
    <t>const timeslotMult = 0.97 + 0.01 * TIMESLOT;</t>
  </si>
  <si>
    <t>value *= timeslotMult;</t>
  </si>
  <si>
    <t>// totalTicks already sums every clock tick across the whole match — first half,</t>
  </si>
  <si>
    <t>// second half, and any overtime periods, each including their own stoppage time —</t>
  </si>
  <si>
    <t>// since possessionTicks accumulates continuously and is never reset per period.</t>
  </si>
  <si>
    <t>const ticksOver600 = Math.max(0, totalTicks - 600);</t>
  </si>
  <si>
    <t>const tickMult = 1 + 0.00025 * ticksOver600;</t>
  </si>
  <si>
    <t>value *= tickMult;</t>
  </si>
  <si>
    <t>const weekendMult = IS_WEEKEND ? 1.02 : 0.98;</t>
  </si>
  <si>
    <t>value *= weekendMult;</t>
  </si>
  <si>
    <t>gameInterest: value,</t>
  </si>
  <si>
    <t>breakdown: {</t>
  </si>
  <si>
    <t>avgRanking, sumRankings, rankTerm, winnerSpreadVersion, innerSum,</t>
  </si>
  <si>
    <t>deductions, typeFactor, scaled, otPeriods, timeslotMult,</t>
  </si>
  <si>
    <t>totalTicks, ticksOver600, tickMult, weekendMult</t>
  </si>
  <si>
    <t>// ---- EX Bonus ----</t>
  </si>
  <si>
    <t>// Each team tracks its own EX total from the rules below (all whole numbers — every</t>
  </si>
  <si>
    <t>// "per X above Y" rule floors to an integer). Final result = winner's EX - loser's EX;</t>
  </si>
  <si>
    <t>// the winner keeps whatever's left (the loser's total isn't separately awarded).</t>
  </si>
  <si>
    <t>function computeEXBonus(game, team){</t>
  </si>
  <si>
    <t>const ownDMAX = computeDMAX(game, team).dmax;</t>
  </si>
  <si>
    <t>const oppDMAX = computeDMAX(game, opp).dmax;</t>
  </si>
  <si>
    <t>const ownLeadPct = totalLeadTicks ? game.leadTicks[team] / totalLeadTicks : 0;</t>
  </si>
  <si>
    <t>const oppLeadPct = totalLeadTicks ? game.leadTicks[opp] / totalLeadTicks : 0;</t>
  </si>
  <si>
    <t>const gameInterest = computeGameInterest(game).gameInterest;</t>
  </si>
  <si>
    <t>// 1. +1 per 10 points scored above 30.</t>
  </si>
  <si>
    <t>const scoreAbove30 = Math.max(0, Math.floor((game.score[team] - 30) / 10));</t>
  </si>
  <si>
    <t>// 2. +1 for a DMAX of 100 or more.</t>
  </si>
  <si>
    <t>const dmax100 = (ownDMAX &gt;= 100) ? 1 : 0;</t>
  </si>
  <si>
    <t>// 3. -2 if won but had a lower DMAX than the opponent.</t>
  </si>
  <si>
    <t>const lowerDmax = (isWinner &amp;&amp; ownDMAX &lt; oppDMAX) ? -2 : 0;</t>
  </si>
  <si>
    <t>// 4. +2 if won but led for a lower share of the game than the opponent.</t>
  </si>
  <si>
    <t>const lowerLeadShare = (isWinner &amp;&amp; ownLeadPct &lt; oppLeadPct) ? 2 : 0;</t>
  </si>
  <si>
    <t>// 5. -5 for scoring 0 points.</t>
  </si>
  <si>
    <t>const zeroScore = (game.score[team] === 0) ? -5 : 0;</t>
  </si>
  <si>
    <t>// 6. +5 if the opponent scored 0 points.</t>
  </si>
  <si>
    <t>const oppZeroScore = (game.score[opp] === 0) ? 5 : 0;</t>
  </si>
  <si>
    <t>// 7. +1 per 6 crit points above 6.</t>
  </si>
  <si>
    <t>const critAbove6 = Math.max(0, Math.floor((game.critCounter[team] - 6) / 6));</t>
  </si>
  <si>
    <t>// 8. -2 if lost, was the favorite, and didn't earn the full theoretical spread bonus.</t>
  </si>
  <si>
    <t>let maxSpreadBonus = 0;</t>
  </si>
  <si>
    <t>for (let i = 1; i &lt;= 12; i++) maxSpreadBonus += spreadBonusForGoalIndex(SPREAD_VALUE_FOR_BONUS, i);</t>
  </si>
  <si>
    <t>const spreadShortfall = maxSpreadBonus - game.spreadBonusEarned[team];</t>
  </si>
  <si>
    <t>const missedSpreadBonus = (!isWinner &amp;&amp; isFavorite &amp;&amp; spreadShortfall &gt; 0) ? -2 : 0;</t>
  </si>
  <si>
    <t>// 9. +1 per 2 points of Game Interest above 100, only if won.</t>
  </si>
  <si>
    <t>const giAbove100 = isWinner ? Math.max(0, Math.floor((gameInterest - 100) / 2)) : 0;</t>
  </si>
  <si>
    <t>const ex = scoreAbove30 + dmax100 + lowerDmax + lowerLeadShare + zeroScore</t>
  </si>
  <si>
    <t>+ oppZeroScore + critAbove6 + missedSpreadBonus + giAbove100;</t>
  </si>
  <si>
    <t>ex, isWinner, isFavorite,</t>
  </si>
  <si>
    <t>scoreAbove30, dmax100, lowerDmax, lowerLeadShare, zeroScore,</t>
  </si>
  <si>
    <t>oppZeroScore, critAbove6, missedSpreadBonus, giAbove100</t>
  </si>
  <si>
    <t>function computeEXFinal(game){</t>
  </si>
  <si>
    <t>const winnerEX = computeEXBonus(game, winner);</t>
  </si>
  <si>
    <t>const loserEX = computeEXBonus(game, loser);</t>
  </si>
  <si>
    <t>return {winner, loser, winnerEX, loserEX, finalEX: winnerEX.ex - loserEX.ex};</t>
  </si>
  <si>
    <t>// ---------- Rendering ----------</t>
  </si>
  <si>
    <t>const pitchEl = document.getElementById('pitch');</t>
  </si>
  <si>
    <t>const homeScoreEl = document.getElementById('homeScore');</t>
  </si>
  <si>
    <t>const awayScoreEl = document.getElementById('awayScore');</t>
  </si>
  <si>
    <t>const clockTimeEl = document.getElementById('clockTime');</t>
  </si>
  <si>
    <t>const periodLabelEl = document.getElementById('periodLabel');</t>
  </si>
  <si>
    <t>const goalBanner = document.getElementById('goalBanner');</t>
  </si>
  <si>
    <t>const cardMoveEl = document.getElementById('cardMove');</t>
  </si>
  <si>
    <t>const cardClockEl = document.getElementById('cardClock');</t>
  </si>
  <si>
    <t>const dealBtn = document.getElementById('dealBtn');</t>
  </si>
  <si>
    <t>const autoBtn = document.getElementById('autoBtn');</t>
  </si>
  <si>
    <t>const resetBtn = document.getElementById('resetBtn');</t>
  </si>
  <si>
    <t>const resultBanner = document.getElementById('resultBanner');</t>
  </si>
  <si>
    <t>const logBody = document.getElementById('logBody');</t>
  </si>
  <si>
    <t>let game = new Game();</t>
  </si>
  <si>
    <t>let autoTimer = null;</t>
  </si>
  <si>
    <t>function buildPitchCells(){</t>
  </si>
  <si>
    <t>pitchEl.innerHTML = '';</t>
  </si>
  <si>
    <t>for (let row=1; row&lt;=7; row++){</t>
  </si>
  <si>
    <t>for (let col=1; col&lt;=17; col++){</t>
  </si>
  <si>
    <t>const cell = document.createElement('div');</t>
  </si>
  <si>
    <t>cell.className = 'cell';</t>
  </si>
  <si>
    <t>if (col % 2 === 0) cell.classList.add('alt');</t>
  </si>
  <si>
    <t>if (col === 9) cell.classList.add('center-col');</t>
  </si>
  <si>
    <t>if (col === 1) cell.classList.add('home-end');</t>
  </si>
  <si>
    <t>if (col === 17) cell.classList.add('away-end');</t>
  </si>
  <si>
    <t>cell.style.gridColumn = col;</t>
  </si>
  <si>
    <t>cell.style.gridRow = row;</t>
  </si>
  <si>
    <t>if (col !== 1 &amp;&amp; col !== 2 &amp;&amp; col !== 16 &amp;&amp; col !== 17){</t>
  </si>
  <si>
    <t>const homeVal = pointsForPosition(col, row, HOME_ATK_MODIFIER);</t>
  </si>
  <si>
    <t>const awayVal = pointsForPosition(col, row, AWAY_ATK_MODIFIER);</t>
  </si>
  <si>
    <t>const zv = document.createElement('div');</t>
  </si>
  <si>
    <t>zv.className = 'zone-vals';</t>
  </si>
  <si>
    <t>zv.innerHTML = (homeVal === awayVal)</t>
  </si>
  <si>
    <t>? `&lt;span class="zv-same"&gt;${homeVal}&lt;/span&gt;`</t>
  </si>
  <si>
    <t>: `&lt;span class="zv-away"&gt;${awayVal}&lt;/span&gt;&lt;span class="zv-slash"&gt;/&lt;/span&gt;&lt;span class="zv-home"&gt;${homeVal}&lt;/span&gt;`;</t>
  </si>
  <si>
    <t>cell.appendChild(zv);</t>
  </si>
  <si>
    <t>pitchEl.appendChild(cell);</t>
  </si>
  <si>
    <t>const ball = document.createElement('div');</t>
  </si>
  <si>
    <t>ball.className = 'marker ball';</t>
  </si>
  <si>
    <t>ball.id = 'ballMarker';</t>
  </si>
  <si>
    <t>pitchEl.appendChild(ball);</t>
  </si>
  <si>
    <t>for (let i=0;i&lt;3;i++){</t>
  </si>
  <si>
    <t>const t = document.createElement('div');</t>
  </si>
  <si>
    <t>t.className = 'marker trail';</t>
  </si>
  <si>
    <t>t.id = 'trail'+i;</t>
  </si>
  <si>
    <t>t.style.opacity = 0;</t>
  </si>
  <si>
    <t>pitchEl.appendChild(t);</t>
  </si>
  <si>
    <t>function placeMarker(el, x, y, opacity){</t>
  </si>
  <si>
    <t>el.style.gridColumn = x;</t>
  </si>
  <si>
    <t>el.style.gridRow = y;</t>
  </si>
  <si>
    <t>if (opacity !== undefined) el.style.opacity = opacity;</t>
  </si>
  <si>
    <t>function renderBallAndTrail(){</t>
  </si>
  <si>
    <t>placeMarker(document.getElementById('ballMarker'), game.ball.x, game.ball.y, 1);</t>
  </si>
  <si>
    <t>const opac = [0.15, 0.3, 0.5];</t>
  </si>
  <si>
    <t>const t = document.getElementById('trail'+i);</t>
  </si>
  <si>
    <t>const pos = game.trail[game.trail.length-3+i];</t>
  </si>
  <si>
    <t>if (pos){</t>
  </si>
  <si>
    <t>placeMarker(t, pos.x, pos.y, opac[i]);</t>
  </si>
  <si>
    <t>function renderScoreboard(){</t>
  </si>
  <si>
    <t>homeScoreEl.textContent = game.score.home;</t>
  </si>
  <si>
    <t>awayScoreEl.textContent = game.score.away;</t>
  </si>
  <si>
    <t>clockTimeEl.textContent = `${game.clock} / ${game.periodBase + game.periodTarget}` + (game.stoppageAccrued ? ` (+${game.stoppageAccrued})` : '');</t>
  </si>
  <si>
    <t>periodLabelEl.textContent = periodLabel(game.periodIndex);</t>
  </si>
  <si>
    <t>document.getElementById('goalsAwayValue').textContent = `${TEAM_DISPLAY_NAME.away} ${game.goalsScored.away}`;</t>
  </si>
  <si>
    <t>document.getElementById('goalsHomeValue').textContent = `${TEAM_DISPLAY_NAME.home} ${game.goalsScored.home}`;</t>
  </si>
  <si>
    <t>const totalTicksSoFar = game.possessionTicks.home + game.possessionTicks.away;</t>
  </si>
  <si>
    <t>document.getElementById('ticksTotalValue').textContent = totalTicksSoFar;</t>
  </si>
  <si>
    <t>if (game.lastGoalAnnouncement){</t>
  </si>
  <si>
    <t>const g = game.lastGoalAnnouncement;</t>
  </si>
  <si>
    <t>goalBanner.textContent = `${TEAM_DISPLAY_NAME[g.team].toUpperCase()} SCORED ${g.points} AT ${g.time}`;</t>
  </si>
  <si>
    <t>goalBanner.classList.add('show');</t>
  </si>
  <si>
    <t>goalBanner.classList.remove('show');</t>
  </si>
  <si>
    <t>function renderCard(el, card, valueLabel){</t>
  </si>
  <si>
    <t>el.classList.remove('empty');</t>
  </si>
  <si>
    <t>el.classList.remove('red','black');</t>
  </si>
  <si>
    <t>if (!card){ el.classList.add('empty'); el.querySelector('.rank').textContent='—'; return; }</t>
  </si>
  <si>
    <t>el.classList.add(SUIT_COLOR[card.suit]);</t>
  </si>
  <si>
    <t>el.innerHTML = `&lt;div class="tag"&gt;${valueLabel}&lt;/div&gt;&lt;div class="rank"&gt;${card.rank}&lt;/div&gt;&lt;div class="suit"&gt;${SUIT_SYMBOL[card.suit]}&lt;/div&gt;&lt;div class="val"&gt;value ${cardValue(card.rank)}&lt;/div&gt;`;</t>
  </si>
  <si>
    <t>el.animate([</t>
  </si>
  <si>
    <t>{transform:'rotateY(90deg)', opacity:0.2},</t>
  </si>
  <si>
    <t>{transform:'rotateY(0deg)', opacity:1}</t>
  </si>
  <si>
    <t>], {duration:320, easing:'ease-out'});</t>
  </si>
  <si>
    <t>function appendLog(entry){</t>
  </si>
  <si>
    <t>const line = document.createElement('div');</t>
  </si>
  <si>
    <t>line.className = 'log-line ' + entry.type;</t>
  </si>
  <si>
    <t>line.textContent = entry.text;</t>
  </si>
  <si>
    <t>logBody.insertBefore(line, logBody.firstChild);</t>
  </si>
  <si>
    <t>logBody.scrollTop = 0;</t>
  </si>
  <si>
    <t>function renderStats(){</t>
  </si>
  <si>
    <t>const totalLead = game.leadTicks.home + game.leadTicks.away + game.leadTicks.tied;</t>
  </si>
  <si>
    <t>const homeLeadPct = totalLead ? (game.leadTicks.home / totalLead * 100) : 0;</t>
  </si>
  <si>
    <t>const awayLeadPct = totalLead ? (game.leadTicks.away / totalLead * 100) : 0;</t>
  </si>
  <si>
    <t>const tiedPct = totalLead ? Math.max(0, 100 - homeLeadPct - awayLeadPct) : 0;</t>
  </si>
  <si>
    <t>document.getElementById('leadHomeBar').style.width = homeLeadPct + '%';</t>
  </si>
  <si>
    <t>document.getElementById('leadTiedBar').style.width = tiedPct + '%';</t>
  </si>
  <si>
    <t>document.getElementById('leadAwayBar').style.width = awayLeadPct + '%';</t>
  </si>
  <si>
    <t>document.getElementById('leadHomeNum').textContent = `${TEAM_DISPLAY_NAME.home} ${homeLeadPct.toFixed(1)}%`;</t>
  </si>
  <si>
    <t>document.getElementById('leadTiedNum').textContent = `Tied ${tiedPct.toFixed(1)}%`;</t>
  </si>
  <si>
    <t>document.getElementById('leadAwayNum').textContent = `${TEAM_DISPLAY_NAME.away} ${awayLeadPct.toFixed(1)}%`;</t>
  </si>
  <si>
    <t>document.getElementById('critHomeValue').textContent = `${TEAM_DISPLAY_NAME.home} ${game.critCounter.home}`;</t>
  </si>
  <si>
    <t>document.getElementById('critAwayValue').textContent = `${TEAM_DISPLAY_NAME.away} ${game.critCounter.away}`;</t>
  </si>
  <si>
    <t>// Formats a number for display, and quietly turns "-0" into "0".</t>
  </si>
  <si>
    <t>function fmt(n, decimals){</t>
  </si>
  <si>
    <t>const v = Math.abs(n) &lt; 1e-9 ? 0 : n;</t>
  </si>
  <si>
    <t>return v.toFixed(decimals);</t>
  </si>
  <si>
    <t>const DMAX_ROW_LABELS = [</t>
  </si>
  <si>
    <t>['otDecayComponent', 'OT Decay'],</t>
  </si>
  <si>
    <t>['spreadPointDiffComponent', 'Spread / Point Diff'],</t>
  </si>
  <si>
    <t>['critComponent', 'Crit Counter'],</t>
  </si>
  <si>
    <t>['movementComponent', 'Movement efficiency'],</t>
  </si>
  <si>
    <t>['leadPctComponent', 'Time in lead ×3'],</t>
  </si>
  <si>
    <t>['avgMarginComponent', 'Avg. lead margin'],</t>
  </si>
  <si>
    <t>['goalDiffComponent', 'Goal differential'],</t>
  </si>
  <si>
    <t>['rawPPGComponent', 'Raw points/goal'],</t>
  </si>
  <si>
    <t>];</t>
  </si>
  <si>
    <t>function renderDMAXColumn(report, bigEl, rowsEl){</t>
  </si>
  <si>
    <t>bigEl.textContent = fmt(report.dmax, 1);</t>
  </si>
  <si>
    <t>let html = '';</t>
  </si>
  <si>
    <t>for (const [key, label] of DMAX_ROW_LABELS){</t>
  </si>
  <si>
    <t>html += `&lt;div class="drow"&gt;&lt;span&gt;${label}&lt;/span&gt;&lt;span&gt;${fmt(report.components[key], 2)}&lt;/span&gt;&lt;/div&gt;`;</t>
  </si>
  <si>
    <t>html += `&lt;div class="drow dtotal"&gt;&lt;span&gt;Sum&lt;/span&gt;&lt;span&gt;${fmt(report.sum, 2)}&lt;/span&gt;&lt;/div&gt;`;</t>
  </si>
  <si>
    <t>html += `&lt;div class="drow"&gt;&lt;span&gt;× Multiplier&lt;/span&gt;&lt;span&gt;${fmt(report.multiplier, 3)}&lt;/span&gt;&lt;/div&gt;`;</t>
  </si>
  <si>
    <t>html += `&lt;div class="drow dtotal"&gt;&lt;span&gt;RAWDMAX&lt;/span&gt;&lt;span&gt;${fmt(report.rawdmax, 2)}&lt;/span&gt;&lt;/div&gt;`;</t>
  </si>
  <si>
    <t>rowsEl.innerHTML = html;</t>
  </si>
  <si>
    <t>function renderDMAX(){</t>
  </si>
  <si>
    <t>const dmaxPanel = document.getElementById('dmaxPanel');</t>
  </si>
  <si>
    <t>if (!game.gameOver){</t>
  </si>
  <si>
    <t>dmaxPanel.classList.remove('show');</t>
  </si>
  <si>
    <t>return;</t>
  </si>
  <si>
    <t>const home = computeDMAX(game, 'home');</t>
  </si>
  <si>
    <t>const away = computeDMAX(game, 'away');</t>
  </si>
  <si>
    <t>renderDMAXColumn(home, document.getElementById('dmaxHomeBig'), document.getElementById('dmaxHomeRows'));</t>
  </si>
  <si>
    <t>renderDMAXColumn(away, document.getElementById('dmaxAwayBig'), document.getElementById('dmaxAwayRows'));</t>
  </si>
  <si>
    <t>dmaxPanel.classList.add('show');</t>
  </si>
  <si>
    <t>const GI_ROW_LABELS = [</t>
  </si>
  <si>
    <t>['avgRanking', 'Avg. ranking'],</t>
  </si>
  <si>
    <t>['rankTerm', 'Ranking term'],</t>
  </si>
  <si>
    <t>['winnerSpreadVersion', "Winner's spread"],</t>
  </si>
  <si>
    <t>['innerSum', 'Inner sum'],</t>
  </si>
  <si>
    <t>['typeFactor', 'Type factor'],</t>
  </si>
  <si>
    <t>['otPeriods', 'OT periods'],</t>
  </si>
  <si>
    <t>['timeslotMult', '× Timeslot mult.'],</t>
  </si>
  <si>
    <t>['tickMult', '× Tick mult.'],</t>
  </si>
  <si>
    <t>['weekendMult', '× Weekend mult.'],</t>
  </si>
  <si>
    <t>function renderGameInterest(){</t>
  </si>
  <si>
    <t>const giPanel = document.getElementById('giPanel');</t>
  </si>
  <si>
    <t>giPanel.classList.remove('show');</t>
  </si>
  <si>
    <t>const r = computeGameInterest(game);</t>
  </si>
  <si>
    <t>document.getElementById('giBig').textContent = fmt(r.gameInterest, 2);</t>
  </si>
  <si>
    <t>for (const [key, label] of GI_ROW_LABELS){</t>
  </si>
  <si>
    <t>html += `&lt;div class="drow"&gt;&lt;span&gt;${label}&lt;/span&gt;&lt;span&gt;${fmt(r.breakdown[key], 3)}&lt;/span&gt;&lt;/div&gt;`;</t>
  </si>
  <si>
    <t>document.getElementById('giRows').innerHTML = html;</t>
  </si>
  <si>
    <t>giPanel.classList.add('show');</t>
  </si>
  <si>
    <t>const ELO_ROW_LABELS = [</t>
  </si>
  <si>
    <t>['pointDifferential', 'Point differential'],</t>
  </si>
  <si>
    <t>['gameTypeK', 'K: game-type adj.'],</t>
  </si>
  <si>
    <t>['multiplierBonus', 'K: multiplier bonus'],</t>
  </si>
  <si>
    <t>['kValue', 'K-Value'],</t>
  </si>
  <si>
    <t>['winnerExpectedPct', "Winner's expected win%"],</t>
  </si>
  <si>
    <t>['rawDelta', 'Raw delta'],</t>
  </si>
  <si>
    <t>['delta', 'Delta (rounded up)'],</t>
  </si>
  <si>
    <t>function renderEloUpdate(){</t>
  </si>
  <si>
    <t>const eloPanel = document.getElementById('eloPanel');</t>
  </si>
  <si>
    <t>eloPanel.classList.remove('show');</t>
  </si>
  <si>
    <t>const r = computeEloUpdate(game);</t>
  </si>
  <si>
    <t>const homeWon = (r.winner === 'home');</t>
  </si>
  <si>
    <t>const homeOldElo = homeWon ? r.winnerOldElo : r.loserOldElo;</t>
  </si>
  <si>
    <t>const homeNewElo = homeWon ? r.winnerNewElo : r.loserNewElo;</t>
  </si>
  <si>
    <t>const awayOldElo = homeWon ? r.loserOldElo : r.winnerOldElo;</t>
  </si>
  <si>
    <t>const awayNewElo = homeWon ? r.loserNewElo : r.winnerNewElo;</t>
  </si>
  <si>
    <t>document.getElementById('eloAwayLabel').textContent = `${TEAM_DISPLAY_NAME.away.toUpperCase()} (${homeWon ? 'loser' : 'winner'})`;</t>
  </si>
  <si>
    <t>document.getElementById('eloAwayChange').textContent = `${awayOldElo} → ${awayNewElo}`;</t>
  </si>
  <si>
    <t>document.getElementById('eloHomeLabel').textContent = `${TEAM_DISPLAY_NAME.home.toUpperCase()} (${homeWon ? 'winner' : 'loser'})`;</t>
  </si>
  <si>
    <t>document.getElementById('eloHomeChange').textContent = `${homeOldElo} → ${homeNewElo}`;</t>
  </si>
  <si>
    <t>for (const [key, label] of ELO_ROW_LABELS){</t>
  </si>
  <si>
    <t>const decimals = (key === 'gameTypeK' || key === 'multiplierBonus' || key === 'kValue' || key === 'delta') ? 0 : 3;</t>
  </si>
  <si>
    <t>html += `&lt;div class="drow"&gt;&lt;span&gt;${label}&lt;/span&gt;&lt;span&gt;${fmt(r[key], decimals)}&lt;/span&gt;&lt;/div&gt;`;</t>
  </si>
  <si>
    <t>document.getElementById('eloRows').innerHTML = html;</t>
  </si>
  <si>
    <t>eloPanel.classList.add('show');</t>
  </si>
  <si>
    <t>const EX_ROW_LABELS = [</t>
  </si>
  <si>
    <t>['scoreAbove30', 'Score &gt;30 (÷10)'],</t>
  </si>
  <si>
    <t>['dmax100', 'DMAX ≥100'],</t>
  </si>
  <si>
    <t>['lowerDmax', 'Won w/ lower DMAX'],</t>
  </si>
  <si>
    <t>['lowerLeadShare', 'Won w/ less lead time'],</t>
  </si>
  <si>
    <t>['zeroScore', 'Shutout (scored 0)'],</t>
  </si>
  <si>
    <t>['oppZeroScore', 'Opponent shutout'],</t>
  </si>
  <si>
    <t>['critAbove6', 'Crit &gt;6 (÷6)'],</t>
  </si>
  <si>
    <t>['missedSpreadBonus', 'Missed spread bonus'],</t>
  </si>
  <si>
    <t>['giAbove100', 'GI &gt;100 (÷2, if won)'],</t>
  </si>
  <si>
    <t>function renderEXColumn(report, bigEl, rowsEl){</t>
  </si>
  <si>
    <t>bigEl.textContent = (report.ex &gt;= 0 ? '+' : '') + report.ex;</t>
  </si>
  <si>
    <t>for (const [key, label] of EX_ROW_LABELS){</t>
  </si>
  <si>
    <t>const v = report.components[key];</t>
  </si>
  <si>
    <t>if (v === 0) continue;</t>
  </si>
  <si>
    <t>html += `&lt;div class="drow"&gt;&lt;span&gt;${label}&lt;/span&gt;&lt;span&gt;${v &gt;= 0 ? '+' : ''}${v}&lt;/span&gt;&lt;/div&gt;`;</t>
  </si>
  <si>
    <t>if (!html) html = `&lt;div class="drow"&gt;&lt;span&gt;No bonuses triggered&lt;/span&gt;&lt;span&gt;—&lt;/span&gt;&lt;/div&gt;`;</t>
  </si>
  <si>
    <t>function renderEXBonus(){</t>
  </si>
  <si>
    <t>const exPanel = document.getElementById('exPanel');</t>
  </si>
  <si>
    <t>exPanel.classList.remove('show');</t>
  </si>
  <si>
    <t>document.getElementById('exAwayLabel').textContent = TEAM_DISPLAY_NAME.away;</t>
  </si>
  <si>
    <t>document.getElementById('exHomeLabel').textContent = TEAM_DISPLAY_NAME.home;</t>
  </si>
  <si>
    <t>const r = computeEXFinal(game);</t>
  </si>
  <si>
    <t>const homeReport = (r.winner === 'home') ? r.winnerEX : r.loserEX;</t>
  </si>
  <si>
    <t>const awayReport = (r.winner === 'away') ? r.winnerEX : r.loserEX;</t>
  </si>
  <si>
    <t>renderEXColumn(homeReport, document.getElementById('exHomeBig'), document.getElementById('exHomeRows'));</t>
  </si>
  <si>
    <t>renderEXColumn(awayReport, document.getElementById('exAwayBig'), document.getElementById('exAwayRows'));</t>
  </si>
  <si>
    <t>const finalEl = document.getElementById('exFinalBig');</t>
  </si>
  <si>
    <t>finalEl.textContent = `${TEAM_DISPLAY_NAME[r.winner].toUpperCase()} ${r.finalEX &gt;= 0 ? '+' : ''}${r.finalEX}`;</t>
  </si>
  <si>
    <t>exPanel.classList.add('show');</t>
  </si>
  <si>
    <t>function renderAll(){</t>
  </si>
  <si>
    <t>renderScoreboard();</t>
  </si>
  <si>
    <t>renderBallAndTrail();</t>
  </si>
  <si>
    <t>renderStats();</t>
  </si>
  <si>
    <t>renderDMAX();</t>
  </si>
  <si>
    <t>renderGameInterest();</t>
  </si>
  <si>
    <t>renderEloUpdate();</t>
  </si>
  <si>
    <t>renderEXBonus();</t>
  </si>
  <si>
    <t>if (game.gameOver){</t>
  </si>
  <si>
    <t>resultBanner.classList.add('show');</t>
  </si>
  <si>
    <t>const winnerText = game.score.home &gt; game.score.away ? `${TEAM_DISPLAY_NAME.home.toUpperCase()} WINS`</t>
  </si>
  <si>
    <t>: (game.score.away &gt; game.score.home ? `${TEAM_DISPLAY_NAME.away.toUpperCase()} WINS` : 'TIE');</t>
  </si>
  <si>
    <t>resultBanner.textContent = `FINAL — ${TEAM_DISPLAY_NAME.away.toUpperCase()} ${game.score.away}, ${TEAM_DISPLAY_NAME.home.toUpperCase()} ${game.score.home} — ${winnerText}`;</t>
  </si>
  <si>
    <t>dealBtn.disabled = true;</t>
  </si>
  <si>
    <t>autoBtn.disabled = true;</t>
  </si>
  <si>
    <t>document.getElementById('simGameBtn').disabled = true;</t>
  </si>
  <si>
    <t>stopAuto();</t>
  </si>
  <si>
    <t>recordResultIfNeeded();</t>
  </si>
  <si>
    <t>resultBanner.classList.remove('show');</t>
  </si>
  <si>
    <t>dealBtn.disabled = false;</t>
  </si>
  <si>
    <t>autoBtn.disabled = false;</t>
  </si>
  <si>
    <t>document.getElementById('simGameBtn').disabled = false;</t>
  </si>
  <si>
    <t>function doTurn(){</t>
  </si>
  <si>
    <t>if (game.gameOver) return;</t>
  </si>
  <si>
    <t>const flushFrom = game.log.length;</t>
  </si>
  <si>
    <t>const result = game.processTurn();</t>
  </si>
  <si>
    <t>if (!result) return;</t>
  </si>
  <si>
    <t>renderCard(cardMoveEl, result.c1, 'Move');</t>
  </si>
  <si>
    <t>renderCard(cardClockEl, result.c2, 'Clock');</t>
  </si>
  <si>
    <t>for (let i=flushFrom;i&lt;game.log.length;i++) appendLog(game.log[i]);</t>
  </si>
  <si>
    <t>renderAll();</t>
  </si>
  <si>
    <t>function simGame(){</t>
  </si>
  <si>
    <t>let lastResult = null;</t>
  </si>
  <si>
    <t>let guard = 0;</t>
  </si>
  <si>
    <t>while (!game.gameOver &amp;&amp; guard &lt; 20000){</t>
  </si>
  <si>
    <t>lastResult = game.processTurn();</t>
  </si>
  <si>
    <t>guard++;</t>
  </si>
  <si>
    <t>if (lastResult){</t>
  </si>
  <si>
    <t>renderCard(cardMoveEl, lastResult.c1, 'Move');</t>
  </si>
  <si>
    <t>renderCard(cardClockEl, lastResult.c2, 'Clock');</t>
  </si>
  <si>
    <t>function startAuto(){</t>
  </si>
  <si>
    <t>autoBtn.textContent = 'Pause';</t>
  </si>
  <si>
    <t>autoTimer = setInterval(()=&gt;{</t>
  </si>
  <si>
    <t>doTurn();</t>
  </si>
  <si>
    <t>if (game.gameOver) stopAuto();</t>
  </si>
  <si>
    <t>}, 550);</t>
  </si>
  <si>
    <t>function stopAuto(){</t>
  </si>
  <si>
    <t>autoBtn.textContent = 'Auto-Play';</t>
  </si>
  <si>
    <t>if (autoTimer){ clearInterval(autoTimer); autoTimer = null; }</t>
  </si>
  <si>
    <t>dealBtn.addEventListener('click', ()=&gt;{ stopAuto(); doTurn(); });</t>
  </si>
  <si>
    <t>document.getElementById('simGameBtn').addEventListener('click', simGame);</t>
  </si>
  <si>
    <t>autoBtn.addEventListener('click', ()=&gt;{</t>
  </si>
  <si>
    <t>if (autoTimer) stopAuto(); else startAuto();</t>
  </si>
  <si>
    <t>});</t>
  </si>
  <si>
    <t>resetBtn.addEventListener('click', ()=&gt;{</t>
  </si>
  <si>
    <t>game = new Game();</t>
  </si>
  <si>
    <t>logBody.innerHTML = '';</t>
  </si>
  <si>
    <t>for (const entry of game.log) appendLog(entry);</t>
  </si>
  <si>
    <t>renderCard(cardMoveEl, null, 'Move');</t>
  </si>
  <si>
    <t>renderCard(cardClockEl, null, 'Clock');</t>
  </si>
  <si>
    <t>document.querySelectorAll('.panel-header').forEach(header =&gt; {</t>
  </si>
  <si>
    <t>header.addEventListener('click', () =&gt; {</t>
  </si>
  <si>
    <t>document.getElementById(header.dataset.target).classList.toggle('collapsed');</t>
  </si>
  <si>
    <t>// ---------- Tabs ----------</t>
  </si>
  <si>
    <t>document.querySelectorAll('.tab-btn').forEach(btn =&gt; {</t>
  </si>
  <si>
    <t>btn.addEventListener('click', () =&gt; {</t>
  </si>
  <si>
    <t>document.querySelectorAll('.tab-btn').forEach(b =&gt; b.classList.remove('active'));</t>
  </si>
  <si>
    <t>document.querySelectorAll('.tab-content').forEach(c =&gt; c.classList.remove('active'));</t>
  </si>
  <si>
    <t>btn.classList.add('active');</t>
  </si>
  <si>
    <t>document.getElementById(btn.dataset.tab).classList.add('active');</t>
  </si>
  <si>
    <t>// ---------- Team roster importer ----------</t>
  </si>
  <si>
    <t>// In-memory only for now — not yet wired into match simulation, which still runs off</t>
  </si>
  <si>
    <t>// the fixed constants above. This just parses and previews pasted rows.</t>
  </si>
  <si>
    <t>const ROSTER_COLUMNS = [</t>
  </si>
  <si>
    <t>'Team Rank', 'DEX #', 'Region', 'Team Name', 'League Division', 'Accolades',</t>
  </si>
  <si>
    <t>'Fatigue', 'Climate', 'PF', 'PA', 'DSCR', 'Skill Rating', 'Elo', 'Rating Grade',</t>
  </si>
  <si>
    <t>'Region Record', 'League Record', 'Cup Record', 'Overall Record',</t>
  </si>
  <si>
    <t>'Primary Type', 'Secondary Type'</t>
  </si>
  <si>
    <t>let TEAM_ROSTER = [];</t>
  </si>
  <si>
    <t>// The spreadsheet's League Division column is a plain numeral (1, 2, 3...); displayed</t>
  </si>
  <si>
    <t>// form spells it out ("First Div.", "Second Div.", ...), matching the existing</t>
  </si>
  <si>
    <t>// TEAM_DIVISION placeholder format used elsewhere.</t>
  </si>
  <si>
    <t>const ORDINAL_WORDS = [</t>
  </si>
  <si>
    <t>null, 'First', 'Second', 'Third', 'Fourth', 'Fifth', 'Sixth', 'Seventh', 'Eighth',</t>
  </si>
  <si>
    <t>'Ninth', 'Tenth', 'Eleventh', 'Twelfth', 'Thirteenth', 'Fourteenth', 'Fifteenth',</t>
  </si>
  <si>
    <t>'Sixteenth', 'Seventeenth', 'Eighteenth', 'Nineteenth', 'Twentieth'</t>
  </si>
  <si>
    <t>function formatDivision(value){</t>
  </si>
  <si>
    <t>const num = parseInt(value, 10);</t>
  </si>
  <si>
    <t>if (isNaN(num) || num &lt; 1) return value; // not a recognizable numeral — leave as-is</t>
  </si>
  <si>
    <t>if (num &lt; ORDINAL_WORDS.length) return `${ORDINAL_WORDS[num]} Div.`;</t>
  </si>
  <si>
    <t>return `${num}th Div.`; // beyond the spelled-out range; rough fallback</t>
  </si>
  <si>
    <t>// The spreadsheet's Primary/Secondary Type columns are numerals (1-18) mapping onto</t>
  </si>
  <si>
    <t>// TYPE_ORDER (1=NORMAL ... 18=FAIRY) — same idea as League Division, spelled out here</t>
  </si>
  <si>
    <t>// to the actual type name so the rest of the app (which matches on type names) just works.</t>
  </si>
  <si>
    <t>function formatType(value){</t>
  </si>
  <si>
    <t>if (isNaN(num) || num &lt; 1 || num &gt; TYPE_ORDER.length) return value; // not recognizable — leave as-is</t>
  </si>
  <si>
    <t>return TYPE_ORDER[num - 1];</t>
  </si>
  <si>
    <t>// Excel wraps a cell in double quotes when copying it to the clipboard if that cell</t>
  </si>
  <si>
    <t>// contains an embedded line break (Alt+Enter), a tab, or a quote character — with any</t>
  </si>
  <si>
    <t>// literal quote inside doubled ("" -&gt; "). A naive split on newline/tab breaks on those</t>
  </si>
  <si>
    <t>// embedded line breaks; this walks the text character by character so a quoted field's</t>
  </si>
  <si>
    <t>// internal newlines stay part of that one field instead of starting a new row.</t>
  </si>
  <si>
    <t>function parseDelimitedText(text, delimiter){</t>
  </si>
  <si>
    <t>const rows = [];</t>
  </si>
  <si>
    <t>let row = [];</t>
  </si>
  <si>
    <t>let field = '';</t>
  </si>
  <si>
    <t>let inQuotes = false;</t>
  </si>
  <si>
    <t>let i = 0;</t>
  </si>
  <si>
    <t>const len = text.length;</t>
  </si>
  <si>
    <t>while (i &lt; len){</t>
  </si>
  <si>
    <t>const char = text[i];</t>
  </si>
  <si>
    <t>if (inQuotes){</t>
  </si>
  <si>
    <t>if (char === '"'){</t>
  </si>
  <si>
    <t>if (text[i + 1] === '"'){</t>
  </si>
  <si>
    <t>field += '"';</t>
  </si>
  <si>
    <t>i += 2;</t>
  </si>
  <si>
    <t>inQuotes = false;</t>
  </si>
  <si>
    <t>i++;</t>
  </si>
  <si>
    <t>field += char;</t>
  </si>
  <si>
    <t>continue;</t>
  </si>
  <si>
    <t>inQuotes = true;</t>
  </si>
  <si>
    <t>} else if (char === delimiter){</t>
  </si>
  <si>
    <t>row.push(field);</t>
  </si>
  <si>
    <t>field = '';</t>
  </si>
  <si>
    <t>} else if (char === '\r' || char === '\n'){</t>
  </si>
  <si>
    <t>rows.push(row);</t>
  </si>
  <si>
    <t>row = [];</t>
  </si>
  <si>
    <t>if (char === '\r' &amp;&amp; text[i] === '\n') i++;</t>
  </si>
  <si>
    <t>if (field.length &gt; 0 || row.length &gt; 0){</t>
  </si>
  <si>
    <t>return rows;</t>
  </si>
  <si>
    <t>function parseRosterPaste(text, hasHeader){</t>
  </si>
  <si>
    <t>const rows = parseDelimitedText(text, '\t')</t>
  </si>
  <si>
    <t>.filter(row =&gt; !(row.length === 1 &amp;&amp; row[0].trim() === ''));</t>
  </si>
  <si>
    <t>if (hasHeader &amp;&amp; rows.length) rows.shift();</t>
  </si>
  <si>
    <t>const LEAGUE_DIVISION_COL_INDEX = ROSTER_COLUMNS.indexOf('League Division');</t>
  </si>
  <si>
    <t>const PRIMARY_TYPE_COL_INDEX = ROSTER_COLUMNS.indexOf('Primary Type');</t>
  </si>
  <si>
    <t>const SECONDARY_TYPE_COL_INDEX = ROSTER_COLUMNS.indexOf('Secondary Type');</t>
  </si>
  <si>
    <t>function formatRosterCell(i, raw){</t>
  </si>
  <si>
    <t>if (i === LEAGUE_DIVISION_COL_INDEX) return formatDivision(raw);</t>
  </si>
  <si>
    <t>if (i === PRIMARY_TYPE_COL_INDEX || i === SECONDARY_TYPE_COL_INDEX) return formatType(raw);</t>
  </si>
  <si>
    <t>return raw;</t>
  </si>
  <si>
    <t>function renderRosterTable(rows){</t>
  </si>
  <si>
    <t>const table = document.getElementById('rosterTable');</t>
  </si>
  <si>
    <t>let html = '&lt;thead&gt;&lt;tr&gt;' + ROSTER_COLUMNS.map(c =&gt; `&lt;th&gt;${c}&lt;/th&gt;`).join('') + '&lt;/tr&gt;&lt;/thead&gt;&lt;tbody&gt;';</t>
  </si>
  <si>
    <t>for (const row of rows){</t>
  </si>
  <si>
    <t>html += '&lt;tr&gt;' + ROSTER_COLUMNS.map((_, i) =&gt; {</t>
  </si>
  <si>
    <t>const raw = row[i] !== undefined ? row[i] : '';</t>
  </si>
  <si>
    <t>return `&lt;td&gt;${formatRosterCell(i, raw)}&lt;/td&gt;`;</t>
  </si>
  <si>
    <t>}).join('') + '&lt;/tr&gt;';</t>
  </si>
  <si>
    <t>html += '&lt;/tbody&gt;';</t>
  </si>
  <si>
    <t>table.innerHTML = html;</t>
  </si>
  <si>
    <t>document.getElementById('rosterParseBtn').addEventListener('click', () =&gt; {</t>
  </si>
  <si>
    <t>const text = document.getElementById('rosterPasteBox').value;</t>
  </si>
  <si>
    <t>const hasHeader = document.getElementById('rosterHasHeader').checked;</t>
  </si>
  <si>
    <t>const rows = parseRosterPaste(text, hasHeader);</t>
  </si>
  <si>
    <t>const statusEl = document.getElementById('rosterStatus');</t>
  </si>
  <si>
    <t>if (rows.length === 0){</t>
  </si>
  <si>
    <t>statusEl.textContent = 'No rows found — paste some tab-separated data first.';</t>
  </si>
  <si>
    <t>statusEl.className = 'roster-status warn';</t>
  </si>
  <si>
    <t>document.getElementById('rosterTable').innerHTML = '';</t>
  </si>
  <si>
    <t>TEAM_ROSTER = [];</t>
  </si>
  <si>
    <t>const badRows = rows.filter(r =&gt; r.length !== ROSTER_COLUMNS.length);</t>
  </si>
  <si>
    <t>TEAM_ROSTER = rows.map(r =&gt; {</t>
  </si>
  <si>
    <t>const obj = {};</t>
  </si>
  <si>
    <t>ROSTER_COLUMNS.forEach((col, i) =&gt; {</t>
  </si>
  <si>
    <t>const raw = r[i] !== undefined ? r[i] : '';</t>
  </si>
  <si>
    <t>obj[col] = formatRosterCell(i, raw);</t>
  </si>
  <si>
    <t>return obj;</t>
  </si>
  <si>
    <t>renderRosterTable(rows);</t>
  </si>
  <si>
    <t>let msg = `Parsed ${rows.length} team${rows.length === 1 ? '' : 's'}.`;</t>
  </si>
  <si>
    <t>if (badRows.length){</t>
  </si>
  <si>
    <t>msg += ` ⚠ ${badRows.length} row(s) didn't have exactly ${ROSTER_COLUMNS.length} columns — check for missing tabs or an extra header row.`;</t>
  </si>
  <si>
    <t>statusEl.textContent = msg;</t>
  </si>
  <si>
    <t>statusEl.className = 'roster-status ' + (badRows.length ? 'warn' : 'ok');</t>
  </si>
  <si>
    <t>document.getElementById('rosterClearBtn').addEventListener('click', () =&gt; {</t>
  </si>
  <si>
    <t>document.getElementById('rosterPasteBox').value = '';</t>
  </si>
  <si>
    <t>document.getElementById('rosterStatus').textContent = '';</t>
  </si>
  <si>
    <t>// ---------- Schedule importer ----------</t>
  </si>
  <si>
    <t>// Rows are just [Away Rank, Home Rank, Adv]; everything else (game type, AGG,</t>
  </si>
  <si>
    <t>// weekend/midweek, round label, timeslot assignment) comes from the batch settings</t>
  </si>
  <si>
    <t>// above and applies to the whole pasted list at once.</t>
  </si>
  <si>
    <t>const SCHEDULE_COLUMNS = ['Away Team Rank', 'Home Team Rank', 'Adv'];</t>
  </si>
  <si>
    <t>let SCHEDULE = [];</t>
  </si>
  <si>
    <t>let nextMatchIndex = 0; // which SCHEDULE entry "Load Next Match" will load</t>
  </si>
  <si>
    <t>function findTeamByRank(rank){</t>
  </si>
  <si>
    <t>const num = parseInt(rank, 10);</t>
  </si>
  <si>
    <t>if (isNaN(num)) return null;</t>
  </si>
  <si>
    <t>return TEAM_ROSTER.find(t =&gt; parseInt(t['Team Rank'], 10) === num) || null;</t>
  </si>
  <si>
    <t>function parseSchedulePaste(text, hasHeader){</t>
  </si>
  <si>
    <t>function renderScheduleTable(entries){</t>
  </si>
  <si>
    <t>const table = document.getElementById('schedTable');</t>
  </si>
  <si>
    <t>const headers = ['', '#', 'Round', 'Away', 'Home', 'Adv', 'Type', 'Format', 'Day', 'Timeslot'];</t>
  </si>
  <si>
    <t>let html = '&lt;thead&gt;&lt;tr&gt;' + headers.map(h =&gt; `&lt;th&gt;${h}&lt;/th&gt;`).join('') + '&lt;/tr&gt;&lt;/thead&gt;&lt;tbody&gt;';</t>
  </si>
  <si>
    <t>entries.forEach((e, idx) =&gt; {</t>
  </si>
  <si>
    <t>html += '&lt;tr&gt;'</t>
  </si>
  <si>
    <t>+ `&lt;td&gt;&lt;button class="load-match-row-btn" data-index="${idx}"&gt;Load →&lt;/button&gt;&lt;/td&gt;`</t>
  </si>
  <si>
    <t>+ `&lt;td&gt;${idx + 1}&lt;/td&gt;`</t>
  </si>
  <si>
    <t>+ `&lt;td&gt;${e.round}&lt;/td&gt;`</t>
  </si>
  <si>
    <t>+ `&lt;td&gt;${e.awayRank}${e.awayName ? ' — ' + e.awayName : ''}&lt;/td&gt;`</t>
  </si>
  <si>
    <t>+ `&lt;td&gt;${e.homeRank}${e.homeName ? ' — ' + e.homeName : ''}&lt;/td&gt;`</t>
  </si>
  <si>
    <t>+ `&lt;td&gt;${e.adv}&lt;/td&gt;`</t>
  </si>
  <si>
    <t>+ `&lt;td&gt;${e.gameType}&lt;/td&gt;`</t>
  </si>
  <si>
    <t>+ `&lt;td&gt;${e.agg ? 'AGG' : 'Single'}&lt;/td&gt;`</t>
  </si>
  <si>
    <t>+ `&lt;td&gt;${e.weekend ? 'Weekend' : 'Midweek'}&lt;/td&gt;`</t>
  </si>
  <si>
    <t>+ `&lt;td&gt;${e.timeslot}&lt;/td&gt;`</t>
  </si>
  <si>
    <t>+ '&lt;/tr&gt;';</t>
  </si>
  <si>
    <t>document.getElementById('schedParseBtn').addEventListener('click', () =&gt; {</t>
  </si>
  <si>
    <t>const text = document.getElementById('schedPasteBox').value;</t>
  </si>
  <si>
    <t>const hasHeader = document.getElementById('schedHasHeader').checked;</t>
  </si>
  <si>
    <t>const rows = parseSchedulePaste(text, hasHeader);</t>
  </si>
  <si>
    <t>const statusEl = document.getElementById('schedStatus');</t>
  </si>
  <si>
    <t>document.getElementById('schedTable').innerHTML = '';</t>
  </si>
  <si>
    <t>SCHEDULE = [];</t>
  </si>
  <si>
    <t>const gameType = document.getElementById('schedGameType').value;</t>
  </si>
  <si>
    <t>const agg = document.getElementById('schedAgg').value === 'true';</t>
  </si>
  <si>
    <t>const weekend = document.getElementById('schedWeekend').value === 'true';</t>
  </si>
  <si>
    <t>const round = document.getElementById('schedRound').value.trim() || 'Round 1';</t>
  </si>
  <si>
    <t>const startSlot = Math.max(1, parseInt(document.getElementById('schedStartSlot').value, 10) || 1);</t>
  </si>
  <si>
    <t>const gamesPerSlot = Math.max(1, parseInt(document.getElementById('schedGamesPerSlot').value, 10) || 1);</t>
  </si>
  <si>
    <t>const badRows = rows.filter(r =&gt; r.length !== SCHEDULE_COLUMNS.length);</t>
  </si>
  <si>
    <t>let overflowCount = 0;</t>
  </si>
  <si>
    <t>SCHEDULE = rows.map((r, idx) =&gt; {</t>
  </si>
  <si>
    <t>const awayRank = (r[0] || '').trim();</t>
  </si>
  <si>
    <t>const homeRank = (r[1] || '').trim();</t>
  </si>
  <si>
    <t>const advRaw = (r[2] || '').trim();</t>
  </si>
  <si>
    <t>const advParsed = advRaw === '' ? 0 : parseFloat(advRaw);</t>
  </si>
  <si>
    <t>const timeslot = startSlot + Math.floor(idx / gamesPerSlot);</t>
  </si>
  <si>
    <t>if (timeslot &gt; 10) overflowCount++;</t>
  </si>
  <si>
    <t>const awayTeam = findTeamByRank(awayRank);</t>
  </si>
  <si>
    <t>const homeTeam = findTeamByRank(homeRank);</t>
  </si>
  <si>
    <t>round, gameType, agg, weekend, timeslot,</t>
  </si>
  <si>
    <t>awayRank, homeRank, adv: isNaN(advParsed) ? 0 : advParsed,</t>
  </si>
  <si>
    <t>awayName: awayTeam ? awayTeam['Team Name'] : '',</t>
  </si>
  <si>
    <t>homeName: homeTeam ? homeTeam['Team Name'] : ''</t>
  </si>
  <si>
    <t>nextMatchIndex = 0;</t>
  </si>
  <si>
    <t>renderScheduleTable(SCHEDULE);</t>
  </si>
  <si>
    <t>let msg = `Parsed ${rows.length} matchup${rows.length === 1 ? '' : 's'} for ${round} `</t>
  </si>
  <si>
    <t>+ `(${gameType}${agg ? ', AGG' : ''}, ${weekend ? 'Weekend' : 'Midweek'}).`;</t>
  </si>
  <si>
    <t>msg += ` ⚠ ${badRows.length} row(s) didn't have exactly ${SCHEDULE_COLUMNS.length} columns.`;</t>
  </si>
  <si>
    <t>if (overflowCount){</t>
  </si>
  <si>
    <t>msg += ` ⚠ ${overflowCount} matchup(s) would land past timeslot 10 — lower the starting timeslot or raise games-per-timeslot.`;</t>
  </si>
  <si>
    <t>if (TEAM_ROSTER.length === 0){</t>
  </si>
  <si>
    <t>msg += ' (Import the Teams roster first to see team names next to each rank.)';</t>
  </si>
  <si>
    <t>statusEl.className = 'roster-status ' + ((badRows.length || overflowCount) ? 'warn' : 'ok');</t>
  </si>
  <si>
    <t>document.getElementById('schedClearBtn').addEventListener('click', () =&gt; {</t>
  </si>
  <si>
    <t>document.getElementById('schedPasteBox').value = '';</t>
  </si>
  <si>
    <t>document.getElementById('schedStatus').textContent = '';</t>
  </si>
  <si>
    <t>// ---------- Region Climate importer ----------</t>
  </si>
  <si>
    <t>// Two columns: Region, Region Climate (0-1). Feeds REGION_CLIMATE_TABLE, which both</t>
  </si>
  <si>
    <t>// the Climate Bonus (per team's own region) and Weather (from the Home team's region)</t>
  </si>
  <si>
    <t>// are derived from. Re-applies immediately to whatever match is currently loaded.</t>
  </si>
  <si>
    <t>function parseClimatePaste(text, hasHeader){</t>
  </si>
  <si>
    <t>function renderClimateTable(){</t>
  </si>
  <si>
    <t>const table = document.getElementById('climateTable');</t>
  </si>
  <si>
    <t>const regions = Object.keys(REGION_CLIMATE_TABLE);</t>
  </si>
  <si>
    <t>let html = '&lt;thead&gt;&lt;tr&gt;&lt;th&gt;Region&lt;/th&gt;&lt;th&gt;Region Climate&lt;/th&gt;&lt;th&gt;Weather (if Home)&lt;/th&gt;&lt;/tr&gt;&lt;/thead&gt;&lt;tbody&gt;';</t>
  </si>
  <si>
    <t>for (const region of regions){</t>
  </si>
  <si>
    <t>const climate = REGION_CLIMATE_TABLE[region];</t>
  </si>
  <si>
    <t>html += `&lt;tr&gt;&lt;td&gt;${region}&lt;/td&gt;&lt;td&gt;${climate}&lt;/td&gt;&lt;td&gt;${computeWeatherFromClimate(climate)}&lt;/td&gt;&lt;/tr&gt;`;</t>
  </si>
  <si>
    <t>document.getElementById('climateParseBtn').addEventListener('click', () =&gt; {</t>
  </si>
  <si>
    <t>const text = document.getElementById('climatePasteBox').value;</t>
  </si>
  <si>
    <t>const hasHeader = document.getElementById('climateHasHeader').checked;</t>
  </si>
  <si>
    <t>const rows = parseClimatePaste(text, hasHeader);</t>
  </si>
  <si>
    <t>const statusEl = document.getElementById('climateStatus');</t>
  </si>
  <si>
    <t>const badRows = [];</t>
  </si>
  <si>
    <t>rows.forEach(r =&gt; {</t>
  </si>
  <si>
    <t>const region = (r[0] || '').trim();</t>
  </si>
  <si>
    <t>const climateVal = parseFloat(r[1]);</t>
  </si>
  <si>
    <t>if (!region || isNaN(climateVal)){</t>
  </si>
  <si>
    <t>badRows.push(r);</t>
  </si>
  <si>
    <t>REGION_CLIMATE_TABLE[region] = climateVal;</t>
  </si>
  <si>
    <t>renderClimateTable();</t>
  </si>
  <si>
    <t>renderMatchSetup();</t>
  </si>
  <si>
    <t>let msg = `Loaded climate for ${rows.length - badRows.length} region${(rows.length - badRows.length) === 1 ? '' : 's'}.`;</t>
  </si>
  <si>
    <t>msg += ` ⚠ ${badRows.length} row(s) skipped (missing region name or non-numeric climate value).`;</t>
  </si>
  <si>
    <t>document.getElementById('climateClearBtn').addEventListener('click', () =&gt; {</t>
  </si>
  <si>
    <t>document.getElementById('climatePasteBox').value = '';</t>
  </si>
  <si>
    <t>document.getElementById('climateTable').innerHTML = '';</t>
  </si>
  <si>
    <t>document.getElementById('climateStatus').textContent = '';</t>
  </si>
  <si>
    <t>REGION_CLIMATE_TABLE = {};</t>
  </si>
  <si>
    <t>// ---------- Load a scheduled match into the Field tab ----------</t>
  </si>
  <si>
    <t>// Pulls SCHEDULE[0], looks up both teams' full data from TEAM_ROSTER by rank,</t>
  </si>
  <si>
    <t>// overwrites every raw match-context input, recomputes everything derived from</t>
  </si>
  <si>
    <t>// them, starts a fresh Game, and re-renders the whole Field tab.</t>
  </si>
  <si>
    <t>function safeNum(val, fallback){</t>
  </si>
  <si>
    <t>const n = parseFloat(val);</t>
  </si>
  <si>
    <t>return isNaN(n) ? fallback : n;</t>
  </si>
  <si>
    <t>document.getElementById('loadMatchBtn').addEventListener('click', () =&gt; loadScheduledMatch(0));</t>
  </si>
  <si>
    <t>document.getElementById('nextMatchBtn').addEventListener('click', () =&gt; loadScheduledMatch(nextMatchIndex));</t>
  </si>
  <si>
    <t>document.getElementById('schedTable').addEventListener('click', (event) =&gt; {</t>
  </si>
  <si>
    <t>const btn = event.target.closest('.load-match-row-btn');</t>
  </si>
  <si>
    <t>if (!btn) return;</t>
  </si>
  <si>
    <t>loadScheduledMatch(parseInt(btn.dataset.index, 10));</t>
  </si>
  <si>
    <t>function setLoadStatus(msg, isWarn){</t>
  </si>
  <si>
    <t>const cls = 'roster-status ' + (isWarn ? 'warn' : 'ok');</t>
  </si>
  <si>
    <t>const scheduleStatusEl = document.getElementById('loadMatchStatus');</t>
  </si>
  <si>
    <t>const fieldStatusEl = document.getElementById('nextMatchStatus');</t>
  </si>
  <si>
    <t>scheduleStatusEl.textContent = msg;</t>
  </si>
  <si>
    <t>scheduleStatusEl.className = cls;</t>
  </si>
  <si>
    <t>fieldStatusEl.textContent = msg;</t>
  </si>
  <si>
    <t>fieldStatusEl.className = cls;</t>
  </si>
  <si>
    <t>function loadScheduledMatch(matchIndex){</t>
  </si>
  <si>
    <t>if (SCHEDULE.length === 0){</t>
  </si>
  <si>
    <t>setLoadStatus('No matchups parsed yet — import a schedule first.', true);</t>
  </si>
  <si>
    <t>const match = SCHEDULE[matchIndex];</t>
  </si>
  <si>
    <t>if (!match){</t>
  </si>
  <si>
    <t>setLoadStatus(`No matchup #${matchIndex + 1} in the current schedule — you may have loaded the whole list already.`, true);</t>
  </si>
  <si>
    <t>const homeTeam = findTeamByRank(match.homeRank);</t>
  </si>
  <si>
    <t>const awayTeam = findTeamByRank(match.awayRank);</t>
  </si>
  <si>
    <t>if (!homeTeam || !awayTeam){</t>
  </si>
  <si>
    <t>const missing = [];</t>
  </si>
  <si>
    <t>if (!homeTeam) missing.push(`Home rank ${match.homeRank}`);</t>
  </si>
  <si>
    <t>if (!awayTeam) missing.push(`Away rank ${match.awayRank}`);</t>
  </si>
  <si>
    <t>setLoadStatus(`Couldn't find ${missing.join(' and ')} in the Teams roster — import Teams first.`, true);</t>
  </si>
  <si>
    <t>RANK_HOME = safeNum(homeTeam['Team Rank'], RANK_HOME);</t>
  </si>
  <si>
    <t>RANK_AWAY = safeNum(awayTeam['Team Rank'], RANK_AWAY);</t>
  </si>
  <si>
    <t>TEAM_REGION = {home: homeTeam['Region'] || TEAM_REGION.home, away: awayTeam['Region'] || TEAM_REGION.away};</t>
  </si>
  <si>
    <t>TEAM_DIVISION = {home: homeTeam['League Division'] || TEAM_DIVISION.home, away: awayTeam['League Division'] || TEAM_DIVISION.away};</t>
  </si>
  <si>
    <t>TEAM_REGION_RECORD = {home: homeTeam['Region Record'] || TEAM_REGION_RECORD.home, away: awayTeam['Region Record'] || TEAM_REGION_RECORD.away};</t>
  </si>
  <si>
    <t>TEAM_LEAGUE_RECORD = {home: homeTeam['League Record'] || TEAM_LEAGUE_RECORD.home, away: awayTeam['League Record'] || TEAM_LEAGUE_RECORD.away};</t>
  </si>
  <si>
    <t>TEAM_CUP_RECORD = {home: homeTeam['Cup Record'] || TEAM_CUP_RECORD.home, away: awayTeam['Cup Record'] || TEAM_CUP_RECORD.away};</t>
  </si>
  <si>
    <t>TEAM_OVERALL_RECORD = {home: homeTeam['Overall Record'] || TEAM_OVERALL_RECORD.home, away: awayTeam['Overall Record'] || TEAM_OVERALL_RECORD.away};</t>
  </si>
  <si>
    <t>TEAM_FATIGUE = {home: safeNum(homeTeam['Fatigue'], 0), away: safeNum(awayTeam['Fatigue'], 0)};</t>
  </si>
  <si>
    <t>TEAM_CLIMATE = {home: safeNum(homeTeam['Climate'], TEAM_CLIMATE.home), away: safeNum(awayTeam['Climate'], TEAM_CLIMATE.away)};</t>
  </si>
  <si>
    <t>TEAM_PF = {home: safeNum(homeTeam['PF'], TEAM_PF.home), away: safeNum(awayTeam['PF'], TEAM_PF.away)};</t>
  </si>
  <si>
    <t>TEAM_PA = {home: safeNum(homeTeam['PA'], TEAM_PA.home), away: safeNum(awayTeam['PA'], TEAM_PA.away)};</t>
  </si>
  <si>
    <t>TEAM_DSCR = {home: safeNum(homeTeam['DSCR'], TEAM_DSCR.home), away: safeNum(awayTeam['DSCR'], TEAM_DSCR.away)};</t>
  </si>
  <si>
    <t>SKILL_RATING = {home: safeNum(homeTeam['Skill Rating'], SKILL_RATING.home), away: safeNum(awayTeam['Skill Rating'], SKILL_RATING.away)};</t>
  </si>
  <si>
    <t>TEAM_ELO = {home: safeNum(homeTeam['Elo'], TEAM_ELO.home), away: safeNum(awayTeam['Elo'], TEAM_ELO.away)};</t>
  </si>
  <si>
    <t>const homeGrade = (homeTeam['Rating Grade'] || '').trim().toUpperCase();</t>
  </si>
  <si>
    <t>const awayGrade = (awayTeam['Rating Grade'] || '').trim().toUpperCase();</t>
  </si>
  <si>
    <t>const dataWarnings = [];</t>
  </si>
  <si>
    <t>if (!Object.prototype.hasOwnProperty.call(RATING_SCALE, homeGrade)) dataWarnings.push(`Home Rating Grade "${homeTeam['Rating Grade']}"`);</t>
  </si>
  <si>
    <t>if (!Object.prototype.hasOwnProperty.call(RATING_SCALE, awayGrade)) dataWarnings.push(`Away Rating Grade "${awayTeam['Rating Grade']}"`);</t>
  </si>
  <si>
    <t>TEAM_RATING = {</t>
  </si>
  <si>
    <t>home: Object.prototype.hasOwnProperty.call(RATING_SCALE, homeGrade) ? homeGrade : TEAM_RATING.home,</t>
  </si>
  <si>
    <t>away: Object.prototype.hasOwnProperty.call(RATING_SCALE, awayGrade) ? awayGrade : TEAM_RATING.away</t>
  </si>
  <si>
    <t>const homePrimary = (homeTeam['Primary Type'] || '').trim().toUpperCase();</t>
  </si>
  <si>
    <t>const homeSecondary = (homeTeam['Secondary Type'] || '').trim().toUpperCase();</t>
  </si>
  <si>
    <t>const awayPrimary = (awayTeam['Primary Type'] || '').trim().toUpperCase();</t>
  </si>
  <si>
    <t>const awaySecondary = (awayTeam['Secondary Type'] || '').trim().toUpperCase();</t>
  </si>
  <si>
    <t>if (!Object.prototype.hasOwnProperty.call(TYPE_CHART, homePrimary)) dataWarnings.push(`Home Primary Type "${homeTeam['Primary Type']}"`);</t>
  </si>
  <si>
    <t>if (!Object.prototype.hasOwnProperty.call(TYPE_CHART, homeSecondary)) dataWarnings.push(`Home Secondary Type "${homeTeam['Secondary Type']}"`);</t>
  </si>
  <si>
    <t>if (!Object.prototype.hasOwnProperty.call(TYPE_CHART, awayPrimary)) dataWarnings.push(`Away Primary Type "${awayTeam['Primary Type']}"`);</t>
  </si>
  <si>
    <t>if (!Object.prototype.hasOwnProperty.call(TYPE_CHART, awaySecondary)) dataWarnings.push(`Away Secondary Type "${awayTeam['Secondary Type']}"`);</t>
  </si>
  <si>
    <t>TEAM_TYPES = {</t>
  </si>
  <si>
    <t>home: {</t>
  </si>
  <si>
    <t>primary: Object.prototype.hasOwnProperty.call(TYPE_CHART, homePrimary) ? homePrimary : TEAM_TYPES.home.primary,</t>
  </si>
  <si>
    <t>secondary: Object.prototype.hasOwnProperty.call(TYPE_CHART, homeSecondary) ? homeSecondary : TEAM_TYPES.home.secondary</t>
  </si>
  <si>
    <t>},</t>
  </si>
  <si>
    <t>away: {</t>
  </si>
  <si>
    <t>primary: Object.prototype.hasOwnProperty.call(TYPE_CHART, awayPrimary) ? awayPrimary : TEAM_TYPES.away.primary,</t>
  </si>
  <si>
    <t>secondary: Object.prototype.hasOwnProperty.call(TYPE_CHART, awaySecondary) ? awaySecondary : TEAM_TYPES.away.secondary</t>
  </si>
  <si>
    <t>GAME_TYPE = match.gameType;</t>
  </si>
  <si>
    <t>IS_AGG = match.agg;</t>
  </si>
  <si>
    <t>IS_WEEKEND = match.weekend;</t>
  </si>
  <si>
    <t>TIMESLOT = match.timeslot;</t>
  </si>
  <si>
    <t>SPREAD_FACTOR_MODIFIER = match.adv || 0;</t>
  </si>
  <si>
    <t>const awayLabel = awayTeam['Team Name'] || 'Away';</t>
  </si>
  <si>
    <t>const homeLabel = homeTeam['Team Name'] || 'Home';</t>
  </si>
  <si>
    <t>TEAM_DISPLAY_NAME = {home: homeLabel, away: awayLabel};</t>
  </si>
  <si>
    <t>CURRENT_ROUND = match.round || '';</t>
  </si>
  <si>
    <t>nextMatchIndex = matchIndex + 1;</t>
  </si>
  <si>
    <t>let msg = `Loaded match #${matchIndex + 1}: ${awayLabel} (rank ${RANK_AWAY}) @ ${homeLabel} (rank ${RANK_HOME}) — `</t>
  </si>
  <si>
    <t>+ `${GAME_TYPE}${IS_AGG ? ' AGG' : ''}, ${IS_WEEKEND ? 'Weekend' : 'Midweek'}, timeslot ${TIMESLOT}.`;</t>
  </si>
  <si>
    <t>if (dataWarnings.length){</t>
  </si>
  <si>
    <t>msg += ` ⚠ Unrecognized value(s), kept previous: ${dataWarnings.join(', ')}.`;</t>
  </si>
  <si>
    <t>setLoadStatus(msg, dataWarnings.length &gt; 0);</t>
  </si>
  <si>
    <t>const fieldTabBtn = document.querySelector('.tab-btn[data-tab="fieldTab"]');</t>
  </si>
  <si>
    <t>if (fieldTabBtn) fieldTabBtn.click();</t>
  </si>
  <si>
    <t>// ---------- Results log ----------</t>
  </si>
  <si>
    <t>// One row per completed game, in the exact column order needed for pasting into Excel.</t>
  </si>
  <si>
    <t>const RESULTS_COLUMNS = [</t>
  </si>
  <si>
    <t>'Spread', 'Elo Delta', 'Game Interest', 'H/A', 'Winning Team Rank', 'Winning Team Name',</t>
  </si>
  <si>
    <t>'Winning Team Score', 'Losing Team Score', 'Losing Team Name', 'Losing Team Rank',</t>
  </si>
  <si>
    <t>'Goals', 'DMAX', 'W Info', 'L Info', 'MAX/INVT', 'EX Bonus', 'Notes'</t>
  </si>
  <si>
    <t>let RESULTS_LOG = [];</t>
  </si>
  <si>
    <t>// Game-type letters for the Home/Away Info string, per the spec: Regional/League/Cup/</t>
  </si>
  <si>
    <t>// Playoffs/Finals map to R/L/S/P/F (yes, Cup is "S" — that's the given mapping).</t>
  </si>
  <si>
    <t>const GAME_TYPE_LETTER = {Regional:'R', League:'L', Cup:'S', Playoffs:'P', Finals:'F'};</t>
  </si>
  <si>
    <t>// Builds one team's awkward all-in-one-string Info column. `team` is 'home' or 'away';</t>
  </si>
  <si>
    <t>// `isWinner` says whether THAT team won this game (independent of home/away identity).</t>
  </si>
  <si>
    <t>function buildTeamInfoString(g, team, isWinner){</t>
  </si>
  <si>
    <t>const opp = g.otherTeam(team);</t>
  </si>
  <si>
    <t>const otPlayed = (Math.max(0, g.periodIndex - 2)) &gt; 0;</t>
  </si>
  <si>
    <t>const firstChar = isWinner ? (otPlayed ? '2' : '3') : (otPlayed ? '1' : '0');</t>
  </si>
  <si>
    <t>const gameTypeLetter = GAME_TYPE_LETTER[GAME_TYPE] || '?';</t>
  </si>
  <si>
    <t>const oppRank = (opp === 'home') ? RANK_HOME : RANK_AWAY;</t>
  </si>
  <si>
    <t>const oppTeamData = findTeamByRank(oppRank);</t>
  </si>
  <si>
    <t>const oppDex = oppTeamData ? oppTeamData['DEX #'] : '';</t>
  </si>
  <si>
    <t>const rawGoalAvg = g.goalsScored[team] ? (g.rawZonePoints[team] / g.goalsScored[team]) : 0;</t>
  </si>
  <si>
    <t>const ownSpread = isFavorite ? SPREAD_VALUE : -SPREAD_VALUE;</t>
  </si>
  <si>
    <t>const giResult = computeGameInterest(g);</t>
  </si>
  <si>
    <t>const dmaxResult = computeDMAX(g, team);</t>
  </si>
  <si>
    <t>const eloResult = computeEloUpdate(g);</t>
  </si>
  <si>
    <t>const teamNewElo = (team === eloResult.winner) ? eloResult.winnerNewElo : eloResult.loserNewElo;</t>
  </si>
  <si>
    <t>return `${firstChar}${gameTypeLetter}!${oppDex}+${g.score[team]}-${g.score[opp]}`</t>
  </si>
  <si>
    <t>+ `^${rawGoalAvg.toFixed(2)}(${ownSpread.toFixed(2)})[${Math.round(giResult.gameInterest)}]`</t>
  </si>
  <si>
    <t>+ `{${fmt(dmaxResult.dmax, 1)}}${teamNewElo}`;</t>
  </si>
  <si>
    <t>function buildResultsRow(g){</t>
  </si>
  <si>
    <t>const winner = g.score.home &gt; g.score.away ? 'home' : 'away';</t>
  </si>
  <si>
    <t>const loser = g.otherTeam(winner);</t>
  </si>
  <si>
    <t>const winnerRank = (winner === 'home') ? RANK_HOME : RANK_AWAY;</t>
  </si>
  <si>
    <t>const loserRank = (loser === 'home') ? RANK_HOME : RANK_AWAY;</t>
  </si>
  <si>
    <t>const winnerTeam = findTeamByRank(winnerRank);</t>
  </si>
  <si>
    <t>const loserTeam = findTeamByRank(loserRank);</t>
  </si>
  <si>
    <t>const winnerName = winnerTeam ? winnerTeam['Team Name'] : TEAM_DISPLAY_NAME[winner];</t>
  </si>
  <si>
    <t>const loserName = loserTeam ? loserTeam['Team Name'] : TEAM_DISPLAY_NAME[loser];</t>
  </si>
  <si>
    <t>const spreadSigned = (winner === SPREAD_TEAM) ? SPREAD_VALUE : -SPREAD_VALUE;</t>
  </si>
  <si>
    <t>const dmaxWinner = computeDMAX(g, winner).dmax;</t>
  </si>
  <si>
    <t>const dmaxLoser = computeDMAX(g, loser).dmax;</t>
  </si>
  <si>
    <t>const exResult = computeEXFinal(g);</t>
  </si>
  <si>
    <t>let maxInvtFlag = '';</t>
  </si>
  <si>
    <t>if (dmaxWinner &gt;= 100) maxInvtFlag = 'MAX';</t>
  </si>
  <si>
    <t>else if (dmaxWinner &lt; dmaxLoser) maxInvtFlag = 'INVT';</t>
  </si>
  <si>
    <t>const winnerInfo = buildTeamInfoString(g, winner, true);</t>
  </si>
  <si>
    <t>const loserInfo = buildTeamInfoString(g, loser, false);</t>
  </si>
  <si>
    <t>return [</t>
  </si>
  <si>
    <t>spreadSigned.toFixed(SPREAD_DECIMALS),</t>
  </si>
  <si>
    <t>eloResult.delta,</t>
  </si>
  <si>
    <t>fmt(giResult.gameInterest, 2),</t>
  </si>
  <si>
    <t>winner === 'home' ? 'H' : 'A',</t>
  </si>
  <si>
    <t>winnerRank,</t>
  </si>
  <si>
    <t>winnerName,</t>
  </si>
  <si>
    <t>g.score[winner],</t>
  </si>
  <si>
    <t>g.score[loser],</t>
  </si>
  <si>
    <t>loserName,</t>
  </si>
  <si>
    <t>loserRank,</t>
  </si>
  <si>
    <t>`[${g.goalsScored[winner]}-${g.goalsScored[loser]}]`,</t>
  </si>
  <si>
    <t>`{${fmt(dmaxWinner, 1)}-${fmt(dmaxLoser, 1)}}`,</t>
  </si>
  <si>
    <t>winnerInfo,</t>
  </si>
  <si>
    <t>loserInfo,</t>
  </si>
  <si>
    <t>maxInvtFlag,</t>
  </si>
  <si>
    <t>`/${exResult.finalEX}/`,</t>
  </si>
  <si>
    <t>'' // Notes — provided later</t>
  </si>
  <si>
    <t>function renderResultsTab(){</t>
  </si>
  <si>
    <t>const table = document.getElementById('resultsTable');</t>
  </si>
  <si>
    <t>let html = '&lt;thead&gt;&lt;tr&gt;' + RESULTS_COLUMNS.map(c =&gt; `&lt;th&gt;${c}&lt;/th&gt;`).join('') + '&lt;/tr&gt;&lt;/thead&gt;&lt;tbody&gt;';</t>
  </si>
  <si>
    <t>for (const row of RESULTS_LOG){</t>
  </si>
  <si>
    <t>html += '&lt;tr&gt;' + row.map(v =&gt; `&lt;td&gt;${v}&lt;/td&gt;`).join('') + '&lt;/tr&gt;';</t>
  </si>
  <si>
    <t>const tsvLines = RESULTS_LOG.map(row =&gt; row.join('\t'));</t>
  </si>
  <si>
    <t>document.getElementById('resultsTsvBox').value = tsvLines.join('\n');</t>
  </si>
  <si>
    <t>function recordResultIfNeeded(){</t>
  </si>
  <si>
    <t>if (!game.gameOver || game.resultsRecorded) return;</t>
  </si>
  <si>
    <t>game.resultsRecorded = true;</t>
  </si>
  <si>
    <t>RESULTS_LOG.push(buildResultsRow(game));</t>
  </si>
  <si>
    <t>renderResultsTab();</t>
  </si>
  <si>
    <t>document.getElementById('resultsCopyBtn').addEventListener('click', () =&gt; {</t>
  </si>
  <si>
    <t>const statusEl = document.getElementById('resultsStatus');</t>
  </si>
  <si>
    <t>const box = document.getElementById('resultsTsvBox');</t>
  </si>
  <si>
    <t>if (!RESULTS_LOG.length){</t>
  </si>
  <si>
    <t>statusEl.textContent = 'No completed games yet — play one out on the Field tab first.';</t>
  </si>
  <si>
    <t>box.select();</t>
  </si>
  <si>
    <t>navigator.clipboard.writeText(box.value).then(() =&gt; {</t>
  </si>
  <si>
    <t>statusEl.textContent = `Copied ${RESULTS_LOG.length} row${RESULTS_LOG.length === 1 ? '' : 's'} to the clipboard.`;</t>
  </si>
  <si>
    <t>statusEl.className = 'roster-status ok';</t>
  </si>
  <si>
    <t>}).catch(() =&gt; {</t>
  </si>
  <si>
    <t>statusEl.textContent = 'Could not access the clipboard automatically — the text is selected above, so Ctrl/Cmd+C will still work.';</t>
  </si>
  <si>
    <t>document.getElementById('resultsClearBtn').addEventListener('click', () =&gt; {</t>
  </si>
  <si>
    <t>RESULTS_LOG = [];</t>
  </si>
  <si>
    <t>document.getElementById('resultsStatus').textContent = '';</t>
  </si>
  <si>
    <t>function renderMiniStats(elId, team){</t>
  </si>
  <si>
    <t>const winPct = (team === 'home' ? ELO_WIN_PROB.homeWinPct : ELO_WIN_PROB.awayWinPct).toFixed(1);</t>
  </si>
  <si>
    <t>const rows = [</t>
  </si>
  <si>
    <t>['SKILL', `${SKILL_RATING[team]} (${TEAM_RATING[team]})`],</t>
  </si>
  <si>
    <t>['DSCR', TEAM_DSCR[team]],</t>
  </si>
  <si>
    <t>['OFF/DEF', (team === 'home' ? HOME_OFFDEF.rating : AWAY_OFFDEF.rating).toFixed(2)],</t>
  </si>
  <si>
    <t>['FATIGUE', TEAM_FATIGUE[team]],</t>
  </si>
  <si>
    <t>['CLIMATE', (team === 'home' ? CLIMATE_RESULT.homeResult : CLIMATE_RESULT.awayResult).toFixed(2)],</t>
  </si>
  <si>
    <t>['ELO', TEAM_ELO[team]],</t>
  </si>
  <si>
    <t>['WIN%', `${winPct}%`],</t>
  </si>
  <si>
    <t>document.getElementById(elId).innerHTML = rows</t>
  </si>
  <si>
    <t>.map(([label, value]) =&gt; `&lt;div class="mrow"&gt;&lt;span&gt;${label}&lt;/span&gt;&lt;span&gt;${value}&lt;/span&gt;&lt;/div&gt;`)</t>
  </si>
  <si>
    <t>.join('');</t>
  </si>
  <si>
    <t>// Renders every piece of match setup that depends on the current team-context</t>
  </si>
  <si>
    <t>// variables — called once at page load, and again whenever a new match is loaded</t>
  </si>
  <si>
    <t>// from the Schedule tab. (Score/clock/ball rendering is handled separately by</t>
  </si>
  <si>
    <t>// renderAll(), called after this.)</t>
  </si>
  <si>
    <t>function renderMatchSetup(){</t>
  </si>
  <si>
    <t>document.documentElement.style.setProperty('--home-bright', HOME_REGION_COLOR.bright);</t>
  </si>
  <si>
    <t>document.documentElement.style.setProperty('--home-tint', HOME_REGION_COLOR.tint);</t>
  </si>
  <si>
    <t>document.documentElement.style.setProperty('--away-bright', AWAY_REGION_COLOR.bright);</t>
  </si>
  <si>
    <t>document.documentElement.style.setProperty('--away-tint', AWAY_REGION_COLOR.tint);</t>
  </si>
  <si>
    <t>buildPitchCells();</t>
  </si>
  <si>
    <t>document.getElementById('roundLabelDisplay').textContent = CURRENT_ROUND;</t>
  </si>
  <si>
    <t>const weatherDelta = WEATHER_ATK_DELTA[WEATHER];</t>
  </si>
  <si>
    <t>document.getElementById('weatherNote').textContent =</t>
  </si>
  <si>
    <t>`${WEATHER} Weather (${weatherDelta &gt;= 0 ? '+' : ''}${weatherDelta})`;</t>
  </si>
  <si>
    <t>document.getElementById('spreadNoteTeam').textContent = TEAM_DISPLAY_NAME[SPREAD_TEAM].toUpperCase();</t>
  </si>
  <si>
    <t>document.getElementById('spreadNoteValue').textContent = `+${SPREAD_VALUE.toFixed(SPREAD_DECIMALS)}`;</t>
  </si>
  <si>
    <t>renderMiniStats('awayMiniStats', 'away');</t>
  </si>
  <si>
    <t>renderMiniStats('homeMiniStats', 'home');</t>
  </si>
  <si>
    <t>renderTeamRecords('awayRecords', 'away');</t>
  </si>
  <si>
    <t>renderTeamRecords('homeRecords', 'home');</t>
  </si>
  <si>
    <t>document.getElementById('awayRankDisplay').textContent = `#${RANK_AWAY}`;</t>
  </si>
  <si>
    <t>document.getElementById('homeRankDisplay').textContent = `#${RANK_HOME}`;</t>
  </si>
  <si>
    <t>document.getElementById('awayAtk').textContent = `ATK ${AWAY_ATK_MODIFIER &gt;= 0 ? '+' : ''}${AWAY_ATK_MODIFIER}`;</t>
  </si>
  <si>
    <t>document.getElementById('homeAtk').textContent = `ATK ${HOME_ATK_MODIFIER &gt;= 0 ? '+' : ''}${HOME_ATK_MODIFIER}`;</t>
  </si>
  <si>
    <t>document.getElementById('awayEveryX').textContent = `Every ${AWAY_BONUS_EVERY_X_GOALS}`;</t>
  </si>
  <si>
    <t>document.getElementById('homeEveryX').textContent = `Every ${HOME_BONUS_EVERY_X_GOALS}`;</t>
  </si>
  <si>
    <t>// Team-identity labels throughout the app — real name once a match is loaded.</t>
  </si>
  <si>
    <t>document.getElementById('scoreboardAwayLabel').textContent = TEAM_DISPLAY_NAME.away;</t>
  </si>
  <si>
    <t>document.getElementById('scoreboardHomeLabel').textContent = TEAM_DISPLAY_NAME.home;</t>
  </si>
  <si>
    <t>document.getElementById('dmaxAwayLabel').textContent = TEAM_DISPLAY_NAME.away;</t>
  </si>
  <si>
    <t>document.getElementById('dmaxHomeLabel').textContent = TEAM_DISPLAY_NAME.home;</t>
  </si>
  <si>
    <t>document.getElementById('legendHomeText').textContent = `${TEAM_DISPLAY_NAME.home} attacks ← (left end)`;</t>
  </si>
  <si>
    <t>document.getElementById('legendAwayText').textContent = `${TEAM_DISPLAY_NAME.away} attacks → (right end)`;</t>
  </si>
  <si>
    <t>// Populates the new middle "records" column: Region name+record, Division name+record,</t>
  </si>
  <si>
    <t>// then the fixed Cup/Overall Record rows (Overall gets a slightly larger font via CSS).</t>
  </si>
  <si>
    <t>function titleCase(s){</t>
  </si>
  <si>
    <t>return s ? s.charAt(0) + s.slice(1).toLowerCase() : s;</t>
  </si>
  <si>
    <t>function renderTeamRecords(elId, team){</t>
  </si>
  <si>
    <t>const types = TEAM_TYPES[team];</t>
  </si>
  <si>
    <t>[TEAM_REGION[team], team === 'home' ? TEAM_REGION_RECORD.home : TEAM_REGION_RECORD.away, ''],</t>
  </si>
  <si>
    <t>[TEAM_DIVISION[team], team === 'home' ? TEAM_LEAGUE_RECORD.home : TEAM_LEAGUE_RECORD.away, ''],</t>
  </si>
  <si>
    <t>['Cup Record', team === 'home' ? TEAM_CUP_RECORD.home : TEAM_CUP_RECORD.away, ''],</t>
  </si>
  <si>
    <t>['Overall', team === 'home' ? TEAM_OVERALL_RECORD.home : TEAM_OVERALL_RECORD.away, 'overall-row'],</t>
  </si>
  <si>
    <t>['P Type', titleCase(types.primary), 'type-row-gap'],</t>
  </si>
  <si>
    <t>['S Type', titleCase(types.secondary), ''],</t>
  </si>
  <si>
    <t>.map(([label, value, extraClass]) =&gt; `&lt;div class="mrow ${extraClass}"&gt;&lt;span&gt;${label}&lt;/span&gt;&lt;span&gt;${value}&lt;/span&gt;&lt;/div&gt;`)</t>
  </si>
  <si>
    <t>})();</t>
  </si>
  <si>
    <r>
      <t>&lt;/</t>
    </r>
    <r>
      <rPr>
        <sz val="10"/>
        <color rgb="FFF47B85"/>
        <rFont val="Arial Unicode MS"/>
      </rPr>
      <t>script</t>
    </r>
    <r>
      <rPr>
        <sz val="10"/>
        <color theme="1"/>
        <rFont val="Arial Unicode MS"/>
      </rPr>
      <t>&gt;</t>
    </r>
  </si>
  <si>
    <r>
      <t>&lt;/</t>
    </r>
    <r>
      <rPr>
        <sz val="10"/>
        <color rgb="FFF47B85"/>
        <rFont val="Arial Unicode MS"/>
      </rPr>
      <t>body</t>
    </r>
    <r>
      <rPr>
        <sz val="10"/>
        <color theme="1"/>
        <rFont val="Arial Unicode MS"/>
      </rPr>
      <t>&gt;</t>
    </r>
  </si>
  <si>
    <r>
      <t>&lt;/</t>
    </r>
    <r>
      <rPr>
        <sz val="10"/>
        <color rgb="FFF47B85"/>
        <rFont val="Arial Unicode MS"/>
      </rPr>
      <t>html</t>
    </r>
    <r>
      <rPr>
        <sz val="10"/>
        <color theme="1"/>
        <rFont val="Arial Unicode MS"/>
      </rPr>
      <t>&gt;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</si>
</sst>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8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339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E26B0A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948A5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4D4D4D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FF3399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B050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8C6E5A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rgb="FF8C6E5A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b/>
      <sz val="11"/>
      <color rgb="FF9B7B65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3399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9B7B6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37316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theme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1BC08"/>
      <name val="Calibri"/>
      <family val="2"/>
      <scheme val="minor"/>
    </font>
    <font>
      <b/>
      <sz val="11"/>
      <color rgb="FF0AD0C2"/>
      <name val="Calibri"/>
      <family val="2"/>
      <scheme val="minor"/>
    </font>
    <font>
      <b/>
      <sz val="11"/>
      <color rgb="FF8B71EB"/>
      <name val="Calibri"/>
      <family val="2"/>
      <scheme val="minor"/>
    </font>
    <font>
      <b/>
      <sz val="11"/>
      <color rgb="FF631399"/>
      <name val="Calibri"/>
      <family val="2"/>
      <scheme val="minor"/>
    </font>
    <font>
      <sz val="11"/>
      <color rgb="FF631399"/>
      <name val="Calibri"/>
      <family val="2"/>
      <scheme val="minor"/>
    </font>
    <font>
      <sz val="11"/>
      <color rgb="FF8B71EB"/>
      <name val="Calibri"/>
      <family val="2"/>
      <scheme val="minor"/>
    </font>
    <font>
      <sz val="11"/>
      <color rgb="FF0AD0C2"/>
      <name val="Calibri"/>
      <family val="2"/>
      <scheme val="minor"/>
    </font>
    <font>
      <sz val="11"/>
      <color rgb="FF91BC08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631399"/>
      <name val="Calibri"/>
      <family val="2"/>
      <scheme val="minor"/>
    </font>
    <font>
      <b/>
      <sz val="14"/>
      <color rgb="FF8B71EB"/>
      <name val="Calibri"/>
      <family val="2"/>
      <scheme val="minor"/>
    </font>
    <font>
      <b/>
      <sz val="14"/>
      <color rgb="FF0AD0C2"/>
      <name val="Calibri"/>
      <family val="2"/>
      <scheme val="minor"/>
    </font>
    <font>
      <b/>
      <sz val="14"/>
      <color rgb="FF91BC08"/>
      <name val="Calibri"/>
      <family val="2"/>
      <scheme val="minor"/>
    </font>
    <font>
      <sz val="10"/>
      <color theme="1"/>
      <name val="Arial Unicode MS"/>
    </font>
    <font>
      <sz val="10"/>
      <color rgb="FF5EEDED"/>
      <name val="Arial Unicode MS"/>
    </font>
    <font>
      <sz val="10"/>
      <color rgb="FFF47B85"/>
      <name val="Arial Unicode MS"/>
    </font>
    <font>
      <sz val="10"/>
      <color rgb="FF9BE963"/>
      <name val="Arial Unicode MS"/>
    </font>
  </fonts>
  <fills count="3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1E1"/>
        <bgColor indexed="64"/>
      </patternFill>
    </fill>
    <fill>
      <patternFill patternType="solid">
        <fgColor rgb="FFFCFFD1"/>
        <bgColor indexed="64"/>
      </patternFill>
    </fill>
    <fill>
      <patternFill patternType="solid">
        <fgColor rgb="FFE2FBF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EA808"/>
        <bgColor indexed="64"/>
      </patternFill>
    </fill>
    <fill>
      <patternFill patternType="solid">
        <fgColor rgb="FFF7ECBB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1FF7D"/>
        <bgColor indexed="64"/>
      </patternFill>
    </fill>
    <fill>
      <patternFill patternType="solid">
        <fgColor rgb="FF2EBDF6"/>
        <bgColor indexed="64"/>
      </patternFill>
    </fill>
    <fill>
      <patternFill patternType="solid">
        <fgColor rgb="FFFFC819"/>
        <bgColor indexed="64"/>
      </patternFill>
    </fill>
    <fill>
      <patternFill patternType="solid">
        <fgColor rgb="FFEE9F00"/>
        <bgColor indexed="64"/>
      </patternFill>
    </fill>
    <fill>
      <patternFill patternType="solid">
        <fgColor rgb="FFECBBFD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444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0" fontId="3" fillId="0" borderId="0" xfId="0" applyFont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14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0" xfId="0" applyAlignment="1">
      <alignment horizontal="left"/>
    </xf>
    <xf numFmtId="0" fontId="19" fillId="0" borderId="0" xfId="0" applyFont="1"/>
    <xf numFmtId="0" fontId="3" fillId="8" borderId="0" xfId="0" applyFont="1" applyFill="1"/>
    <xf numFmtId="0" fontId="21" fillId="0" borderId="13" xfId="0" applyFont="1" applyBorder="1" applyAlignment="1">
      <alignment horizontal="right"/>
    </xf>
    <xf numFmtId="0" fontId="5" fillId="3" borderId="14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0" borderId="0" xfId="0" applyFont="1"/>
    <xf numFmtId="0" fontId="22" fillId="0" borderId="13" xfId="0" applyFont="1" applyBorder="1" applyAlignment="1">
      <alignment horizontal="right"/>
    </xf>
    <xf numFmtId="0" fontId="5" fillId="0" borderId="14" xfId="0" applyFont="1" applyBorder="1" applyAlignment="1">
      <alignment horizontal="center"/>
    </xf>
    <xf numFmtId="0" fontId="23" fillId="0" borderId="13" xfId="0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0" fillId="0" borderId="4" xfId="0" applyBorder="1"/>
    <xf numFmtId="0" fontId="0" fillId="3" borderId="4" xfId="0" applyFill="1" applyBorder="1" applyAlignment="1">
      <alignment horizontal="center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3" fillId="0" borderId="19" xfId="0" applyFont="1" applyBorder="1" applyAlignment="1">
      <alignment horizontal="center"/>
    </xf>
    <xf numFmtId="0" fontId="0" fillId="0" borderId="19" xfId="0" applyBorder="1"/>
    <xf numFmtId="0" fontId="0" fillId="3" borderId="19" xfId="0" applyFill="1" applyBorder="1" applyAlignment="1">
      <alignment horizontal="center"/>
    </xf>
    <xf numFmtId="0" fontId="25" fillId="0" borderId="13" xfId="0" applyFont="1" applyBorder="1" applyAlignment="1">
      <alignment horizontal="right"/>
    </xf>
    <xf numFmtId="0" fontId="26" fillId="0" borderId="13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7" fillId="0" borderId="13" xfId="0" applyFont="1" applyBorder="1" applyAlignment="1">
      <alignment horizontal="right"/>
    </xf>
    <xf numFmtId="0" fontId="28" fillId="0" borderId="13" xfId="0" applyFont="1" applyBorder="1" applyAlignment="1">
      <alignment horizontal="right"/>
    </xf>
    <xf numFmtId="0" fontId="29" fillId="0" borderId="13" xfId="0" applyFont="1" applyBorder="1" applyAlignment="1">
      <alignment horizontal="right"/>
    </xf>
    <xf numFmtId="0" fontId="4" fillId="0" borderId="11" xfId="0" applyFont="1" applyBorder="1"/>
    <xf numFmtId="0" fontId="4" fillId="0" borderId="10" xfId="0" applyFont="1" applyBorder="1"/>
    <xf numFmtId="0" fontId="3" fillId="0" borderId="10" xfId="0" applyFont="1" applyBorder="1"/>
    <xf numFmtId="0" fontId="4" fillId="0" borderId="9" xfId="0" applyFont="1" applyBorder="1"/>
    <xf numFmtId="0" fontId="11" fillId="0" borderId="11" xfId="0" applyFont="1" applyBorder="1"/>
    <xf numFmtId="0" fontId="7" fillId="0" borderId="11" xfId="0" applyFont="1" applyBorder="1"/>
    <xf numFmtId="0" fontId="20" fillId="0" borderId="6" xfId="0" applyFont="1" applyBorder="1"/>
    <xf numFmtId="0" fontId="20" fillId="0" borderId="0" xfId="0" applyFont="1"/>
    <xf numFmtId="0" fontId="20" fillId="0" borderId="8" xfId="0" applyFont="1" applyBorder="1"/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8" xfId="0" applyFont="1" applyBorder="1" applyAlignment="1">
      <alignment horizontal="center"/>
    </xf>
    <xf numFmtId="0" fontId="24" fillId="0" borderId="10" xfId="0" applyFont="1" applyBorder="1"/>
    <xf numFmtId="0" fontId="24" fillId="0" borderId="9" xfId="0" applyFont="1" applyBorder="1" applyAlignment="1">
      <alignment horizontal="center"/>
    </xf>
    <xf numFmtId="0" fontId="10" fillId="0" borderId="11" xfId="0" applyFont="1" applyBorder="1"/>
    <xf numFmtId="0" fontId="24" fillId="0" borderId="10" xfId="0" applyFont="1" applyBorder="1" applyAlignment="1">
      <alignment horizontal="center"/>
    </xf>
    <xf numFmtId="0" fontId="8" fillId="0" borderId="11" xfId="0" applyFont="1" applyBorder="1"/>
    <xf numFmtId="166" fontId="0" fillId="0" borderId="0" xfId="0" applyNumberFormat="1"/>
    <xf numFmtId="164" fontId="0" fillId="0" borderId="0" xfId="0" applyNumberFormat="1"/>
    <xf numFmtId="0" fontId="30" fillId="0" borderId="11" xfId="0" applyFont="1" applyBorder="1"/>
    <xf numFmtId="0" fontId="9" fillId="0" borderId="11" xfId="0" applyFont="1" applyBorder="1"/>
    <xf numFmtId="165" fontId="0" fillId="0" borderId="0" xfId="0" applyNumberFormat="1"/>
    <xf numFmtId="0" fontId="0" fillId="0" borderId="0" xfId="0" quotePrefix="1"/>
    <xf numFmtId="2" fontId="3" fillId="0" borderId="0" xfId="0" applyNumberFormat="1" applyFont="1"/>
    <xf numFmtId="0" fontId="1" fillId="2" borderId="0" xfId="0" applyFont="1" applyFill="1" applyAlignment="1">
      <alignment horizontal="center"/>
    </xf>
    <xf numFmtId="2" fontId="4" fillId="0" borderId="0" xfId="0" applyNumberFormat="1" applyFont="1"/>
    <xf numFmtId="0" fontId="0" fillId="8" borderId="0" xfId="0" applyFill="1"/>
    <xf numFmtId="10" fontId="3" fillId="0" borderId="0" xfId="1" applyNumberFormat="1" applyFont="1"/>
    <xf numFmtId="0" fontId="3" fillId="0" borderId="6" xfId="0" applyFont="1" applyBorder="1"/>
    <xf numFmtId="0" fontId="3" fillId="0" borderId="2" xfId="0" applyFont="1" applyBorder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1" fontId="0" fillId="3" borderId="17" xfId="0" applyNumberFormat="1" applyFill="1" applyBorder="1" applyAlignment="1">
      <alignment horizontal="center"/>
    </xf>
    <xf numFmtId="1" fontId="0" fillId="3" borderId="20" xfId="0" applyNumberFormat="1" applyFill="1" applyBorder="1" applyAlignment="1">
      <alignment horizontal="center"/>
    </xf>
    <xf numFmtId="0" fontId="3" fillId="0" borderId="8" xfId="0" applyFont="1" applyBorder="1"/>
    <xf numFmtId="0" fontId="3" fillId="0" borderId="1" xfId="0" applyFont="1" applyBorder="1"/>
    <xf numFmtId="0" fontId="19" fillId="0" borderId="2" xfId="0" applyFont="1" applyBorder="1"/>
    <xf numFmtId="0" fontId="19" fillId="0" borderId="2" xfId="0" applyFont="1" applyBorder="1" applyAlignment="1">
      <alignment horizontal="center"/>
    </xf>
    <xf numFmtId="0" fontId="35" fillId="0" borderId="11" xfId="0" applyFont="1" applyBorder="1"/>
    <xf numFmtId="0" fontId="36" fillId="0" borderId="11" xfId="0" applyFont="1" applyBorder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7" fillId="0" borderId="13" xfId="0" applyFont="1" applyBorder="1" applyAlignment="1">
      <alignment horizontal="right"/>
    </xf>
    <xf numFmtId="0" fontId="30" fillId="0" borderId="0" xfId="0" applyFont="1" applyAlignment="1">
      <alignment horizontal="left"/>
    </xf>
    <xf numFmtId="0" fontId="38" fillId="0" borderId="11" xfId="0" applyFont="1" applyBorder="1"/>
    <xf numFmtId="0" fontId="38" fillId="0" borderId="0" xfId="0" applyFont="1" applyAlignment="1">
      <alignment horizontal="left"/>
    </xf>
    <xf numFmtId="0" fontId="39" fillId="0" borderId="13" xfId="0" applyFont="1" applyBorder="1" applyAlignment="1">
      <alignment horizontal="right"/>
    </xf>
    <xf numFmtId="0" fontId="40" fillId="0" borderId="0" xfId="0" applyFont="1" applyAlignment="1">
      <alignment horizontal="left"/>
    </xf>
    <xf numFmtId="164" fontId="38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3" fillId="0" borderId="11" xfId="0" applyFont="1" applyBorder="1" applyAlignment="1">
      <alignment horizontal="right"/>
    </xf>
    <xf numFmtId="0" fontId="0" fillId="0" borderId="10" xfId="0" applyBorder="1"/>
    <xf numFmtId="0" fontId="3" fillId="0" borderId="3" xfId="0" applyFont="1" applyBorder="1"/>
    <xf numFmtId="0" fontId="4" fillId="0" borderId="9" xfId="0" applyFont="1" applyBorder="1" applyAlignment="1">
      <alignment horizontal="right"/>
    </xf>
    <xf numFmtId="164" fontId="40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164" fontId="4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164" fontId="42" fillId="0" borderId="0" xfId="0" applyNumberFormat="1" applyFont="1" applyAlignment="1">
      <alignment horizontal="center"/>
    </xf>
    <xf numFmtId="164" fontId="32" fillId="0" borderId="0" xfId="0" applyNumberFormat="1" applyFont="1" applyAlignment="1">
      <alignment horizontal="center"/>
    </xf>
    <xf numFmtId="164" fontId="43" fillId="0" borderId="0" xfId="0" applyNumberFormat="1" applyFont="1" applyAlignment="1">
      <alignment horizontal="center"/>
    </xf>
    <xf numFmtId="164" fontId="44" fillId="0" borderId="0" xfId="0" applyNumberFormat="1" applyFont="1" applyAlignment="1">
      <alignment horizontal="center"/>
    </xf>
    <xf numFmtId="164" fontId="45" fillId="0" borderId="0" xfId="0" applyNumberFormat="1" applyFont="1" applyAlignment="1">
      <alignment horizontal="center"/>
    </xf>
    <xf numFmtId="164" fontId="46" fillId="0" borderId="0" xfId="0" applyNumberFormat="1" applyFont="1" applyAlignment="1">
      <alignment horizontal="center"/>
    </xf>
    <xf numFmtId="164" fontId="47" fillId="0" borderId="0" xfId="0" applyNumberFormat="1" applyFont="1" applyAlignment="1">
      <alignment horizontal="center"/>
    </xf>
    <xf numFmtId="164" fontId="48" fillId="0" borderId="0" xfId="0" applyNumberFormat="1" applyFont="1" applyAlignment="1">
      <alignment horizontal="center"/>
    </xf>
    <xf numFmtId="164" fontId="4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38" fillId="0" borderId="0" xfId="0" applyFont="1" applyAlignment="1">
      <alignment horizontal="center"/>
    </xf>
    <xf numFmtId="0" fontId="19" fillId="0" borderId="6" xfId="0" applyFont="1" applyBorder="1"/>
    <xf numFmtId="0" fontId="19" fillId="0" borderId="8" xfId="0" applyFont="1" applyBorder="1" applyAlignment="1">
      <alignment horizontal="center"/>
    </xf>
    <xf numFmtId="0" fontId="20" fillId="0" borderId="0" xfId="0" applyFont="1" applyAlignment="1">
      <alignment horizontal="left"/>
    </xf>
    <xf numFmtId="0" fontId="19" fillId="0" borderId="3" xfId="0" applyFont="1" applyBorder="1"/>
    <xf numFmtId="0" fontId="19" fillId="0" borderId="1" xfId="0" applyFont="1" applyBorder="1" applyAlignment="1">
      <alignment horizontal="center"/>
    </xf>
    <xf numFmtId="0" fontId="53" fillId="0" borderId="0" xfId="0" applyFont="1"/>
    <xf numFmtId="0" fontId="41" fillId="0" borderId="0" xfId="0" applyFont="1"/>
    <xf numFmtId="0" fontId="36" fillId="0" borderId="0" xfId="0" applyFont="1"/>
    <xf numFmtId="0" fontId="3" fillId="3" borderId="4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0" fontId="55" fillId="0" borderId="0" xfId="0" applyFont="1" applyAlignment="1">
      <alignment vertical="center"/>
    </xf>
    <xf numFmtId="164" fontId="52" fillId="0" borderId="0" xfId="0" applyNumberFormat="1" applyFont="1" applyAlignment="1">
      <alignment horizontal="center"/>
    </xf>
    <xf numFmtId="0" fontId="38" fillId="0" borderId="0" xfId="0" applyFont="1"/>
    <xf numFmtId="0" fontId="3" fillId="0" borderId="5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right"/>
    </xf>
    <xf numFmtId="2" fontId="3" fillId="0" borderId="25" xfId="0" applyNumberFormat="1" applyFont="1" applyBorder="1" applyAlignment="1">
      <alignment horizontal="right"/>
    </xf>
    <xf numFmtId="0" fontId="3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Border="1"/>
    <xf numFmtId="0" fontId="3" fillId="15" borderId="21" xfId="0" applyFont="1" applyFill="1" applyBorder="1" applyAlignment="1">
      <alignment horizontal="right"/>
    </xf>
    <xf numFmtId="0" fontId="3" fillId="15" borderId="22" xfId="0" applyFont="1" applyFill="1" applyBorder="1" applyAlignment="1">
      <alignment horizontal="left"/>
    </xf>
    <xf numFmtId="0" fontId="3" fillId="16" borderId="21" xfId="0" applyFont="1" applyFill="1" applyBorder="1" applyAlignment="1">
      <alignment horizontal="right"/>
    </xf>
    <xf numFmtId="0" fontId="3" fillId="16" borderId="0" xfId="0" applyFont="1" applyFill="1" applyAlignment="1">
      <alignment horizontal="left"/>
    </xf>
    <xf numFmtId="0" fontId="3" fillId="17" borderId="21" xfId="0" applyFont="1" applyFill="1" applyBorder="1" applyAlignment="1">
      <alignment horizontal="right"/>
    </xf>
    <xf numFmtId="0" fontId="3" fillId="17" borderId="0" xfId="0" applyFont="1" applyFill="1" applyAlignment="1">
      <alignment horizontal="left"/>
    </xf>
    <xf numFmtId="0" fontId="3" fillId="18" borderId="21" xfId="0" applyFont="1" applyFill="1" applyBorder="1" applyAlignment="1">
      <alignment horizontal="right"/>
    </xf>
    <xf numFmtId="0" fontId="20" fillId="18" borderId="0" xfId="0" applyFont="1" applyFill="1" applyAlignment="1">
      <alignment horizontal="left"/>
    </xf>
    <xf numFmtId="0" fontId="3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26" xfId="0" applyBorder="1"/>
    <xf numFmtId="0" fontId="3" fillId="10" borderId="0" xfId="0" applyFont="1" applyFill="1" applyAlignment="1">
      <alignment horizontal="right"/>
    </xf>
    <xf numFmtId="0" fontId="3" fillId="14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19" fillId="0" borderId="25" xfId="0" applyFont="1" applyBorder="1"/>
    <xf numFmtId="0" fontId="3" fillId="0" borderId="0" xfId="0" quotePrefix="1" applyFont="1" applyAlignment="1">
      <alignment horizontal="right"/>
    </xf>
    <xf numFmtId="0" fontId="59" fillId="0" borderId="0" xfId="0" applyFont="1" applyAlignment="1">
      <alignment horizontal="center"/>
    </xf>
    <xf numFmtId="164" fontId="4" fillId="0" borderId="0" xfId="0" applyNumberFormat="1" applyFont="1" applyAlignment="1">
      <alignment horizontal="left"/>
    </xf>
    <xf numFmtId="164" fontId="31" fillId="0" borderId="0" xfId="0" applyNumberFormat="1" applyFont="1" applyAlignment="1">
      <alignment horizontal="left"/>
    </xf>
    <xf numFmtId="164" fontId="11" fillId="0" borderId="0" xfId="0" applyNumberFormat="1" applyFont="1" applyAlignment="1">
      <alignment horizontal="left"/>
    </xf>
    <xf numFmtId="164" fontId="10" fillId="0" borderId="0" xfId="0" applyNumberFormat="1" applyFont="1" applyAlignment="1">
      <alignment horizontal="left"/>
    </xf>
    <xf numFmtId="0" fontId="0" fillId="11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4" fillId="11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58" fillId="0" borderId="25" xfId="0" applyFont="1" applyBorder="1" applyAlignment="1">
      <alignment horizontal="right"/>
    </xf>
    <xf numFmtId="0" fontId="3" fillId="0" borderId="25" xfId="0" applyFont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0" fontId="3" fillId="15" borderId="28" xfId="0" applyFont="1" applyFill="1" applyBorder="1" applyAlignment="1">
      <alignment horizontal="right"/>
    </xf>
    <xf numFmtId="0" fontId="0" fillId="15" borderId="29" xfId="0" applyFill="1" applyBorder="1" applyAlignment="1">
      <alignment horizontal="left"/>
    </xf>
    <xf numFmtId="0" fontId="3" fillId="16" borderId="28" xfId="0" applyFont="1" applyFill="1" applyBorder="1" applyAlignment="1">
      <alignment horizontal="right"/>
    </xf>
    <xf numFmtId="0" fontId="0" fillId="16" borderId="25" xfId="0" applyFill="1" applyBorder="1" applyAlignment="1">
      <alignment horizontal="left"/>
    </xf>
    <xf numFmtId="0" fontId="3" fillId="17" borderId="28" xfId="0" applyFont="1" applyFill="1" applyBorder="1" applyAlignment="1">
      <alignment horizontal="right"/>
    </xf>
    <xf numFmtId="0" fontId="0" fillId="17" borderId="25" xfId="0" applyFill="1" applyBorder="1" applyAlignment="1">
      <alignment horizontal="left"/>
    </xf>
    <xf numFmtId="0" fontId="3" fillId="18" borderId="28" xfId="0" applyFont="1" applyFill="1" applyBorder="1" applyAlignment="1">
      <alignment horizontal="right"/>
    </xf>
    <xf numFmtId="0" fontId="0" fillId="18" borderId="25" xfId="0" applyFill="1" applyBorder="1" applyAlignment="1">
      <alignment horizontal="left"/>
    </xf>
    <xf numFmtId="165" fontId="0" fillId="0" borderId="25" xfId="0" applyNumberFormat="1" applyBorder="1"/>
    <xf numFmtId="2" fontId="0" fillId="0" borderId="25" xfId="0" applyNumberFormat="1" applyBorder="1"/>
    <xf numFmtId="0" fontId="15" fillId="0" borderId="25" xfId="0" applyFon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0" fillId="0" borderId="30" xfId="0" applyBorder="1"/>
    <xf numFmtId="0" fontId="3" fillId="15" borderId="27" xfId="0" applyFont="1" applyFill="1" applyBorder="1" applyAlignment="1">
      <alignment horizontal="right"/>
    </xf>
    <xf numFmtId="0" fontId="0" fillId="15" borderId="12" xfId="0" applyFill="1" applyBorder="1" applyAlignment="1">
      <alignment horizontal="left"/>
    </xf>
    <xf numFmtId="0" fontId="3" fillId="16" borderId="27" xfId="0" applyFont="1" applyFill="1" applyBorder="1" applyAlignment="1">
      <alignment horizontal="right"/>
    </xf>
    <xf numFmtId="0" fontId="0" fillId="16" borderId="30" xfId="0" applyFill="1" applyBorder="1" applyAlignment="1">
      <alignment horizontal="left"/>
    </xf>
    <xf numFmtId="0" fontId="3" fillId="17" borderId="27" xfId="0" applyFont="1" applyFill="1" applyBorder="1" applyAlignment="1">
      <alignment horizontal="right"/>
    </xf>
    <xf numFmtId="0" fontId="0" fillId="17" borderId="30" xfId="0" applyFill="1" applyBorder="1" applyAlignment="1">
      <alignment horizontal="left"/>
    </xf>
    <xf numFmtId="0" fontId="3" fillId="18" borderId="27" xfId="0" applyFont="1" applyFill="1" applyBorder="1" applyAlignment="1">
      <alignment horizontal="right"/>
    </xf>
    <xf numFmtId="0" fontId="0" fillId="18" borderId="30" xfId="0" applyFill="1" applyBorder="1" applyAlignment="1">
      <alignment horizontal="left"/>
    </xf>
    <xf numFmtId="0" fontId="59" fillId="0" borderId="30" xfId="0" applyFont="1" applyBorder="1"/>
    <xf numFmtId="165" fontId="0" fillId="0" borderId="30" xfId="0" applyNumberFormat="1" applyBorder="1"/>
    <xf numFmtId="2" fontId="0" fillId="0" borderId="30" xfId="0" applyNumberFormat="1" applyBorder="1"/>
    <xf numFmtId="0" fontId="0" fillId="0" borderId="30" xfId="0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30" fillId="0" borderId="0" xfId="0" applyFont="1"/>
    <xf numFmtId="0" fontId="8" fillId="0" borderId="30" xfId="0" applyFont="1" applyBorder="1" applyAlignment="1">
      <alignment horizontal="right"/>
    </xf>
    <xf numFmtId="0" fontId="10" fillId="0" borderId="30" xfId="0" applyFont="1" applyBorder="1" applyAlignment="1">
      <alignment horizontal="right"/>
    </xf>
    <xf numFmtId="0" fontId="12" fillId="0" borderId="30" xfId="0" applyFont="1" applyBorder="1" applyAlignment="1">
      <alignment horizontal="right"/>
    </xf>
    <xf numFmtId="0" fontId="9" fillId="0" borderId="30" xfId="0" applyFont="1" applyBorder="1" applyAlignment="1">
      <alignment horizontal="right"/>
    </xf>
    <xf numFmtId="0" fontId="38" fillId="0" borderId="30" xfId="0" applyFont="1" applyBorder="1" applyAlignment="1">
      <alignment horizontal="right"/>
    </xf>
    <xf numFmtId="0" fontId="7" fillId="0" borderId="30" xfId="0" applyFont="1" applyBorder="1" applyAlignment="1">
      <alignment horizontal="right"/>
    </xf>
    <xf numFmtId="0" fontId="11" fillId="0" borderId="30" xfId="0" applyFont="1" applyBorder="1" applyAlignment="1">
      <alignment horizontal="right"/>
    </xf>
    <xf numFmtId="0" fontId="4" fillId="0" borderId="30" xfId="0" applyFont="1" applyBorder="1" applyAlignment="1">
      <alignment horizontal="right"/>
    </xf>
    <xf numFmtId="0" fontId="30" fillId="0" borderId="30" xfId="0" applyFont="1" applyBorder="1" applyAlignment="1">
      <alignment horizontal="right"/>
    </xf>
    <xf numFmtId="0" fontId="16" fillId="0" borderId="30" xfId="0" applyFont="1" applyBorder="1" applyAlignment="1">
      <alignment horizontal="right"/>
    </xf>
    <xf numFmtId="0" fontId="7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1" fontId="0" fillId="0" borderId="30" xfId="0" applyNumberFormat="1" applyBorder="1"/>
    <xf numFmtId="0" fontId="3" fillId="6" borderId="0" xfId="0" applyFont="1" applyFill="1"/>
    <xf numFmtId="0" fontId="0" fillId="6" borderId="0" xfId="0" applyFill="1"/>
    <xf numFmtId="0" fontId="0" fillId="5" borderId="0" xfId="0" applyFill="1"/>
    <xf numFmtId="0" fontId="0" fillId="7" borderId="0" xfId="0" applyFill="1"/>
    <xf numFmtId="0" fontId="0" fillId="4" borderId="0" xfId="0" applyFill="1"/>
    <xf numFmtId="0" fontId="30" fillId="0" borderId="0" xfId="0" applyFont="1" applyAlignment="1">
      <alignment horizontal="right"/>
    </xf>
    <xf numFmtId="164" fontId="4" fillId="0" borderId="0" xfId="0" applyNumberFormat="1" applyFont="1" applyAlignment="1">
      <alignment horizontal="right"/>
    </xf>
    <xf numFmtId="164" fontId="31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62" fillId="0" borderId="11" xfId="0" applyNumberFormat="1" applyFont="1" applyBorder="1"/>
    <xf numFmtId="164" fontId="63" fillId="0" borderId="11" xfId="0" applyNumberFormat="1" applyFont="1" applyBorder="1"/>
    <xf numFmtId="164" fontId="68" fillId="0" borderId="11" xfId="0" applyNumberFormat="1" applyFont="1" applyBorder="1"/>
    <xf numFmtId="164" fontId="52" fillId="0" borderId="11" xfId="0" applyNumberFormat="1" applyFont="1" applyBorder="1"/>
    <xf numFmtId="164" fontId="61" fillId="0" borderId="11" xfId="0" applyNumberFormat="1" applyFont="1" applyBorder="1"/>
    <xf numFmtId="164" fontId="4" fillId="0" borderId="11" xfId="0" applyNumberFormat="1" applyFont="1" applyBorder="1"/>
    <xf numFmtId="164" fontId="31" fillId="0" borderId="11" xfId="0" applyNumberFormat="1" applyFont="1" applyBorder="1"/>
    <xf numFmtId="164" fontId="38" fillId="0" borderId="11" xfId="0" applyNumberFormat="1" applyFont="1" applyBorder="1"/>
    <xf numFmtId="0" fontId="60" fillId="0" borderId="11" xfId="0" applyFont="1" applyBorder="1"/>
    <xf numFmtId="164" fontId="68" fillId="0" borderId="0" xfId="0" applyNumberFormat="1" applyFont="1"/>
    <xf numFmtId="164" fontId="63" fillId="0" borderId="0" xfId="0" applyNumberFormat="1" applyFont="1"/>
    <xf numFmtId="164" fontId="62" fillId="0" borderId="0" xfId="0" applyNumberFormat="1" applyFont="1"/>
    <xf numFmtId="164" fontId="52" fillId="0" borderId="0" xfId="0" applyNumberFormat="1" applyFont="1"/>
    <xf numFmtId="164" fontId="61" fillId="0" borderId="0" xfId="0" applyNumberFormat="1" applyFont="1"/>
    <xf numFmtId="0" fontId="60" fillId="0" borderId="0" xfId="0" applyFont="1"/>
    <xf numFmtId="164" fontId="38" fillId="0" borderId="0" xfId="0" applyNumberFormat="1" applyFont="1"/>
    <xf numFmtId="164" fontId="31" fillId="0" borderId="0" xfId="0" applyNumberFormat="1" applyFont="1"/>
    <xf numFmtId="164" fontId="4" fillId="0" borderId="0" xfId="0" applyNumberFormat="1" applyFont="1"/>
    <xf numFmtId="0" fontId="3" fillId="9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3" fillId="27" borderId="0" xfId="0" applyFont="1" applyFill="1" applyAlignment="1">
      <alignment horizontal="center"/>
    </xf>
    <xf numFmtId="0" fontId="20" fillId="30" borderId="0" xfId="0" applyFont="1" applyFill="1" applyAlignment="1">
      <alignment horizontal="center"/>
    </xf>
    <xf numFmtId="0" fontId="20" fillId="28" borderId="0" xfId="0" applyFont="1" applyFill="1" applyAlignment="1">
      <alignment horizontal="center"/>
    </xf>
    <xf numFmtId="0" fontId="20" fillId="19" borderId="0" xfId="0" quotePrefix="1" applyFont="1" applyFill="1" applyAlignment="1">
      <alignment horizontal="center"/>
    </xf>
    <xf numFmtId="0" fontId="20" fillId="31" borderId="0" xfId="0" quotePrefix="1" applyFont="1" applyFill="1" applyAlignment="1">
      <alignment horizontal="center"/>
    </xf>
    <xf numFmtId="0" fontId="20" fillId="32" borderId="0" xfId="0" applyFont="1" applyFill="1" applyAlignment="1">
      <alignment horizontal="center"/>
    </xf>
    <xf numFmtId="0" fontId="20" fillId="29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left"/>
    </xf>
    <xf numFmtId="164" fontId="38" fillId="0" borderId="0" xfId="0" applyNumberFormat="1" applyFont="1" applyAlignment="1">
      <alignment horizontal="left"/>
    </xf>
    <xf numFmtId="0" fontId="60" fillId="0" borderId="0" xfId="0" applyFont="1" applyAlignment="1">
      <alignment horizontal="center"/>
    </xf>
    <xf numFmtId="164" fontId="61" fillId="0" borderId="0" xfId="0" applyNumberFormat="1" applyFont="1" applyAlignment="1">
      <alignment horizontal="center"/>
    </xf>
    <xf numFmtId="164" fontId="62" fillId="0" borderId="0" xfId="0" applyNumberFormat="1" applyFont="1" applyAlignment="1">
      <alignment horizontal="center"/>
    </xf>
    <xf numFmtId="164" fontId="63" fillId="0" borderId="0" xfId="0" applyNumberFormat="1" applyFont="1" applyAlignment="1">
      <alignment horizontal="center"/>
    </xf>
    <xf numFmtId="164" fontId="68" fillId="0" borderId="0" xfId="0" applyNumberFormat="1" applyFont="1" applyAlignment="1">
      <alignment horizontal="center"/>
    </xf>
    <xf numFmtId="0" fontId="3" fillId="4" borderId="0" xfId="0" applyFont="1" applyFill="1"/>
    <xf numFmtId="0" fontId="3" fillId="5" borderId="0" xfId="0" applyFont="1" applyFill="1"/>
    <xf numFmtId="0" fontId="3" fillId="7" borderId="0" xfId="0" applyFont="1" applyFill="1"/>
    <xf numFmtId="0" fontId="3" fillId="11" borderId="0" xfId="0" applyFont="1" applyFill="1"/>
    <xf numFmtId="0" fontId="0" fillId="0" borderId="23" xfId="0" applyBorder="1"/>
    <xf numFmtId="0" fontId="0" fillId="0" borderId="24" xfId="0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165" fontId="40" fillId="0" borderId="0" xfId="0" applyNumberFormat="1" applyFont="1" applyAlignment="1">
      <alignment horizontal="center"/>
    </xf>
    <xf numFmtId="165" fontId="30" fillId="0" borderId="0" xfId="0" applyNumberFormat="1" applyFont="1" applyAlignment="1">
      <alignment horizontal="center"/>
    </xf>
    <xf numFmtId="165" fontId="38" fillId="0" borderId="0" xfId="0" applyNumberFormat="1" applyFont="1" applyAlignment="1">
      <alignment horizontal="center"/>
    </xf>
    <xf numFmtId="164" fontId="60" fillId="0" borderId="0" xfId="0" applyNumberFormat="1" applyFont="1" applyAlignment="1">
      <alignment horizontal="center"/>
    </xf>
    <xf numFmtId="164" fontId="56" fillId="0" borderId="0" xfId="0" applyNumberFormat="1" applyFont="1" applyAlignment="1">
      <alignment horizontal="center"/>
    </xf>
    <xf numFmtId="164" fontId="64" fillId="0" borderId="0" xfId="0" applyNumberFormat="1" applyFont="1" applyAlignment="1">
      <alignment horizontal="center"/>
    </xf>
    <xf numFmtId="164" fontId="65" fillId="0" borderId="0" xfId="0" applyNumberFormat="1" applyFont="1" applyAlignment="1">
      <alignment horizontal="center"/>
    </xf>
    <xf numFmtId="164" fontId="66" fillId="0" borderId="0" xfId="0" applyNumberFormat="1" applyFont="1" applyAlignment="1">
      <alignment horizontal="center"/>
    </xf>
    <xf numFmtId="164" fontId="67" fillId="0" borderId="0" xfId="0" applyNumberFormat="1" applyFont="1" applyAlignment="1">
      <alignment horizontal="center"/>
    </xf>
    <xf numFmtId="164" fontId="69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51" fillId="0" borderId="0" xfId="0" applyFont="1" applyAlignment="1">
      <alignment horizontal="center"/>
    </xf>
    <xf numFmtId="0" fontId="3" fillId="12" borderId="0" xfId="0" applyFont="1" applyFill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13" borderId="0" xfId="0" applyFill="1"/>
    <xf numFmtId="0" fontId="8" fillId="0" borderId="30" xfId="0" applyFont="1" applyBorder="1" applyAlignment="1">
      <alignment horizontal="left"/>
    </xf>
    <xf numFmtId="0" fontId="10" fillId="0" borderId="30" xfId="0" applyFont="1" applyBorder="1" applyAlignment="1">
      <alignment horizontal="left"/>
    </xf>
    <xf numFmtId="0" fontId="12" fillId="0" borderId="30" xfId="0" applyFont="1" applyBorder="1" applyAlignment="1">
      <alignment horizontal="left"/>
    </xf>
    <xf numFmtId="0" fontId="9" fillId="0" borderId="30" xfId="0" applyFont="1" applyBorder="1" applyAlignment="1">
      <alignment horizontal="left"/>
    </xf>
    <xf numFmtId="0" fontId="38" fillId="0" borderId="30" xfId="0" applyFont="1" applyBorder="1" applyAlignment="1">
      <alignment horizontal="left"/>
    </xf>
    <xf numFmtId="0" fontId="7" fillId="0" borderId="30" xfId="0" applyFont="1" applyBorder="1" applyAlignment="1">
      <alignment horizontal="left"/>
    </xf>
    <xf numFmtId="0" fontId="11" fillId="0" borderId="30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0" fillId="0" borderId="30" xfId="0" applyFont="1" applyBorder="1" applyAlignment="1">
      <alignment horizontal="left"/>
    </xf>
    <xf numFmtId="0" fontId="30" fillId="0" borderId="30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18" fillId="0" borderId="0" xfId="0" applyFont="1" applyAlignment="1">
      <alignment horizontal="center"/>
    </xf>
    <xf numFmtId="1" fontId="18" fillId="8" borderId="0" xfId="0" applyNumberFormat="1" applyFont="1" applyFill="1" applyAlignment="1">
      <alignment horizontal="center"/>
    </xf>
    <xf numFmtId="164" fontId="3" fillId="8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/>
    </xf>
    <xf numFmtId="2" fontId="3" fillId="8" borderId="0" xfId="0" applyNumberFormat="1" applyFont="1" applyFill="1" applyAlignment="1">
      <alignment horizontal="right"/>
    </xf>
    <xf numFmtId="1" fontId="33" fillId="8" borderId="0" xfId="0" applyNumberFormat="1" applyFont="1" applyFill="1" applyAlignment="1">
      <alignment horizontal="center"/>
    </xf>
    <xf numFmtId="0" fontId="33" fillId="0" borderId="0" xfId="0" applyFont="1" applyAlignment="1">
      <alignment horizontal="center"/>
    </xf>
    <xf numFmtId="2" fontId="3" fillId="0" borderId="0" xfId="0" applyNumberFormat="1" applyFont="1" applyAlignment="1">
      <alignment horizontal="right"/>
    </xf>
    <xf numFmtId="0" fontId="33" fillId="0" borderId="25" xfId="0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0" fontId="3" fillId="0" borderId="25" xfId="0" applyFont="1" applyBorder="1"/>
    <xf numFmtId="1" fontId="1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44" fillId="0" borderId="25" xfId="0" applyFont="1" applyBorder="1" applyAlignment="1">
      <alignment horizontal="center"/>
    </xf>
    <xf numFmtId="0" fontId="57" fillId="0" borderId="25" xfId="0" applyFont="1" applyBorder="1" applyAlignment="1">
      <alignment horizontal="center"/>
    </xf>
    <xf numFmtId="164" fontId="71" fillId="0" borderId="13" xfId="0" applyNumberFormat="1" applyFont="1" applyBorder="1" applyAlignment="1">
      <alignment horizontal="right"/>
    </xf>
    <xf numFmtId="164" fontId="72" fillId="0" borderId="13" xfId="0" applyNumberFormat="1" applyFont="1" applyBorder="1" applyAlignment="1">
      <alignment horizontal="right"/>
    </xf>
    <xf numFmtId="164" fontId="73" fillId="0" borderId="13" xfId="0" applyNumberFormat="1" applyFont="1" applyBorder="1" applyAlignment="1">
      <alignment horizontal="right"/>
    </xf>
    <xf numFmtId="164" fontId="54" fillId="0" borderId="13" xfId="0" applyNumberFormat="1" applyFont="1" applyBorder="1" applyAlignment="1">
      <alignment horizontal="right"/>
    </xf>
    <xf numFmtId="164" fontId="74" fillId="0" borderId="13" xfId="0" applyNumberFormat="1" applyFont="1" applyBorder="1" applyAlignment="1">
      <alignment horizontal="right"/>
    </xf>
    <xf numFmtId="164" fontId="21" fillId="0" borderId="13" xfId="0" applyNumberFormat="1" applyFont="1" applyBorder="1" applyAlignment="1">
      <alignment horizontal="right"/>
    </xf>
    <xf numFmtId="164" fontId="28" fillId="0" borderId="13" xfId="0" applyNumberFormat="1" applyFont="1" applyBorder="1" applyAlignment="1">
      <alignment horizontal="right"/>
    </xf>
    <xf numFmtId="164" fontId="39" fillId="0" borderId="13" xfId="0" applyNumberFormat="1" applyFont="1" applyBorder="1" applyAlignment="1">
      <alignment horizontal="right"/>
    </xf>
    <xf numFmtId="0" fontId="75" fillId="0" borderId="13" xfId="0" applyFont="1" applyBorder="1" applyAlignment="1">
      <alignment horizontal="right"/>
    </xf>
    <xf numFmtId="0" fontId="40" fillId="0" borderId="30" xfId="0" applyFont="1" applyBorder="1" applyAlignment="1">
      <alignment horizontal="right"/>
    </xf>
    <xf numFmtId="0" fontId="0" fillId="33" borderId="0" xfId="0" applyFill="1" applyAlignment="1">
      <alignment horizontal="center"/>
    </xf>
    <xf numFmtId="0" fontId="3" fillId="0" borderId="8" xfId="0" quotePrefix="1" applyFont="1" applyBorder="1"/>
    <xf numFmtId="1" fontId="3" fillId="0" borderId="0" xfId="0" quotePrefix="1" applyNumberFormat="1" applyFont="1" applyAlignment="1">
      <alignment horizontal="center"/>
    </xf>
    <xf numFmtId="0" fontId="11" fillId="0" borderId="25" xfId="0" applyFont="1" applyBorder="1" applyAlignment="1">
      <alignment horizontal="left"/>
    </xf>
    <xf numFmtId="0" fontId="11" fillId="0" borderId="25" xfId="0" applyFont="1" applyBorder="1" applyAlignment="1">
      <alignment horizontal="right"/>
    </xf>
    <xf numFmtId="0" fontId="3" fillId="28" borderId="0" xfId="0" applyFont="1" applyFill="1"/>
    <xf numFmtId="0" fontId="0" fillId="28" borderId="0" xfId="0" applyFill="1"/>
    <xf numFmtId="1" fontId="0" fillId="0" borderId="0" xfId="0" applyNumberFormat="1" applyAlignment="1">
      <alignment horizontal="right"/>
    </xf>
    <xf numFmtId="2" fontId="3" fillId="0" borderId="26" xfId="0" applyNumberFormat="1" applyFont="1" applyBorder="1" applyAlignment="1">
      <alignment horizontal="right"/>
    </xf>
    <xf numFmtId="0" fontId="33" fillId="0" borderId="26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6" xfId="0" applyFont="1" applyBorder="1"/>
    <xf numFmtId="0" fontId="0" fillId="0" borderId="26" xfId="0" applyBorder="1" applyAlignment="1">
      <alignment horizontal="center"/>
    </xf>
    <xf numFmtId="0" fontId="0" fillId="0" borderId="26" xfId="0" applyBorder="1" applyAlignment="1">
      <alignment horizontal="right"/>
    </xf>
    <xf numFmtId="164" fontId="20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2" fontId="19" fillId="0" borderId="0" xfId="0" applyNumberFormat="1" applyFont="1" applyAlignment="1">
      <alignment horizontal="center"/>
    </xf>
    <xf numFmtId="0" fontId="3" fillId="0" borderId="26" xfId="0" applyFont="1" applyBorder="1" applyAlignment="1">
      <alignment horizontal="right"/>
    </xf>
    <xf numFmtId="2" fontId="3" fillId="0" borderId="26" xfId="0" applyNumberFormat="1" applyFont="1" applyBorder="1"/>
    <xf numFmtId="1" fontId="4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" fontId="11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" fontId="40" fillId="0" borderId="0" xfId="0" applyNumberFormat="1" applyFont="1" applyAlignment="1">
      <alignment horizontal="center"/>
    </xf>
    <xf numFmtId="1" fontId="38" fillId="0" borderId="0" xfId="0" applyNumberFormat="1" applyFont="1" applyAlignment="1">
      <alignment horizontal="center"/>
    </xf>
    <xf numFmtId="165" fontId="12" fillId="0" borderId="0" xfId="0" applyNumberFormat="1" applyFont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30" xfId="0" applyFont="1" applyBorder="1" applyAlignment="1">
      <alignment horizontal="left"/>
    </xf>
    <xf numFmtId="164" fontId="4" fillId="34" borderId="0" xfId="0" applyNumberFormat="1" applyFont="1" applyFill="1" applyAlignment="1">
      <alignment horizontal="center"/>
    </xf>
    <xf numFmtId="164" fontId="31" fillId="34" borderId="0" xfId="0" applyNumberFormat="1" applyFont="1" applyFill="1" applyAlignment="1">
      <alignment horizontal="center"/>
    </xf>
    <xf numFmtId="164" fontId="11" fillId="34" borderId="0" xfId="0" applyNumberFormat="1" applyFont="1" applyFill="1" applyAlignment="1">
      <alignment horizontal="center"/>
    </xf>
    <xf numFmtId="164" fontId="10" fillId="34" borderId="0" xfId="0" applyNumberFormat="1" applyFont="1" applyFill="1" applyAlignment="1">
      <alignment horizontal="center"/>
    </xf>
    <xf numFmtId="164" fontId="11" fillId="18" borderId="0" xfId="0" applyNumberFormat="1" applyFont="1" applyFill="1" applyAlignment="1">
      <alignment horizontal="center"/>
    </xf>
    <xf numFmtId="164" fontId="10" fillId="18" borderId="0" xfId="0" applyNumberFormat="1" applyFont="1" applyFill="1" applyAlignment="1">
      <alignment horizontal="center"/>
    </xf>
    <xf numFmtId="164" fontId="31" fillId="18" borderId="0" xfId="0" applyNumberFormat="1" applyFont="1" applyFill="1" applyAlignment="1">
      <alignment horizontal="center"/>
    </xf>
    <xf numFmtId="164" fontId="9" fillId="34" borderId="0" xfId="0" applyNumberFormat="1" applyFont="1" applyFill="1" applyAlignment="1">
      <alignment horizontal="center"/>
    </xf>
    <xf numFmtId="164" fontId="8" fillId="34" borderId="0" xfId="0" applyNumberFormat="1" applyFont="1" applyFill="1" applyAlignment="1">
      <alignment horizontal="center"/>
    </xf>
    <xf numFmtId="164" fontId="8" fillId="18" borderId="0" xfId="0" applyNumberFormat="1" applyFont="1" applyFill="1" applyAlignment="1">
      <alignment horizontal="center"/>
    </xf>
    <xf numFmtId="164" fontId="7" fillId="18" borderId="0" xfId="0" applyNumberFormat="1" applyFont="1" applyFill="1" applyAlignment="1">
      <alignment horizontal="center"/>
    </xf>
    <xf numFmtId="164" fontId="7" fillId="34" borderId="0" xfId="0" applyNumberFormat="1" applyFont="1" applyFill="1" applyAlignment="1">
      <alignment horizontal="center"/>
    </xf>
    <xf numFmtId="0" fontId="38" fillId="34" borderId="0" xfId="0" applyFont="1" applyFill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4" fontId="30" fillId="0" borderId="7" xfId="0" applyNumberFormat="1" applyFont="1" applyBorder="1" applyAlignment="1">
      <alignment horizontal="center"/>
    </xf>
    <xf numFmtId="164" fontId="31" fillId="0" borderId="7" xfId="0" applyNumberFormat="1" applyFont="1" applyBorder="1" applyAlignment="1">
      <alignment horizontal="center"/>
    </xf>
    <xf numFmtId="164" fontId="11" fillId="0" borderId="7" xfId="0" applyNumberFormat="1" applyFont="1" applyBorder="1" applyAlignment="1">
      <alignment horizontal="center"/>
    </xf>
    <xf numFmtId="164" fontId="10" fillId="0" borderId="7" xfId="0" applyNumberFormat="1" applyFont="1" applyBorder="1" applyAlignment="1">
      <alignment horizontal="center"/>
    </xf>
    <xf numFmtId="164" fontId="9" fillId="0" borderId="7" xfId="0" applyNumberFormat="1" applyFont="1" applyBorder="1" applyAlignment="1">
      <alignment horizontal="center"/>
    </xf>
    <xf numFmtId="164" fontId="8" fillId="0" borderId="7" xfId="0" applyNumberFormat="1" applyFont="1" applyBorder="1" applyAlignment="1">
      <alignment horizontal="center"/>
    </xf>
    <xf numFmtId="164" fontId="7" fillId="0" borderId="7" xfId="0" applyNumberFormat="1" applyFont="1" applyBorder="1" applyAlignment="1">
      <alignment horizontal="center"/>
    </xf>
    <xf numFmtId="164" fontId="40" fillId="0" borderId="7" xfId="0" applyNumberFormat="1" applyFont="1" applyBorder="1" applyAlignment="1">
      <alignment horizontal="center"/>
    </xf>
    <xf numFmtId="164" fontId="38" fillId="0" borderId="32" xfId="0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6" fillId="0" borderId="30" xfId="0" applyFont="1" applyBorder="1"/>
    <xf numFmtId="0" fontId="6" fillId="0" borderId="25" xfId="0" applyFont="1" applyBorder="1"/>
    <xf numFmtId="0" fontId="3" fillId="0" borderId="5" xfId="0" applyFont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2" fontId="3" fillId="0" borderId="33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77" fillId="0" borderId="0" xfId="0" applyFont="1"/>
    <xf numFmtId="0" fontId="76" fillId="0" borderId="0" xfId="0" applyFont="1"/>
    <xf numFmtId="0" fontId="3" fillId="0" borderId="3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20" fillId="0" borderId="2" xfId="0" applyNumberFormat="1" applyFont="1" applyBorder="1" applyAlignment="1">
      <alignment horizontal="center"/>
    </xf>
    <xf numFmtId="165" fontId="3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38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7"/>
        </patternFill>
      </fill>
    </dxf>
    <dxf>
      <fill>
        <patternFill>
          <bgColor rgb="FFFFAA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5353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rgb="FFC00000"/>
      </font>
      <fill>
        <patternFill>
          <bgColor theme="4" tint="0.59996337778862885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FF535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CBBFD"/>
      <color rgb="FFCC66FF"/>
      <color rgb="FFE196FC"/>
      <color rgb="FFF7ECBB"/>
      <color rgb="FFCEA808"/>
      <color rgb="FFFF5353"/>
      <color rgb="FFFFAA00"/>
      <color rgb="FFE20000"/>
      <color rgb="FFE2FBFE"/>
      <color rgb="FFF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worksheet" Target="worksheets/sheet18.xml" /><Relationship Id="rId26" Type="http://schemas.openxmlformats.org/officeDocument/2006/relationships/worksheet" Target="worksheets/sheet26.xml" /><Relationship Id="rId3" Type="http://schemas.openxmlformats.org/officeDocument/2006/relationships/worksheet" Target="worksheets/sheet3.xml" /><Relationship Id="rId21" Type="http://schemas.openxmlformats.org/officeDocument/2006/relationships/worksheet" Target="worksheets/sheet21.xml" /><Relationship Id="rId34" Type="http://schemas.microsoft.com/office/2006/relationships/vbaProject" Target="vbaProject.bin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worksheet" Target="worksheets/sheet17.xml" /><Relationship Id="rId25" Type="http://schemas.openxmlformats.org/officeDocument/2006/relationships/worksheet" Target="worksheets/sheet25.xml" /><Relationship Id="rId33" Type="http://schemas.openxmlformats.org/officeDocument/2006/relationships/calcChain" Target="calcChain.xml" /><Relationship Id="rId2" Type="http://schemas.openxmlformats.org/officeDocument/2006/relationships/worksheet" Target="worksheets/sheet2.xml" /><Relationship Id="rId16" Type="http://schemas.openxmlformats.org/officeDocument/2006/relationships/worksheet" Target="worksheets/sheet16.xml" /><Relationship Id="rId20" Type="http://schemas.openxmlformats.org/officeDocument/2006/relationships/worksheet" Target="worksheets/sheet20.xml" /><Relationship Id="rId29" Type="http://schemas.openxmlformats.org/officeDocument/2006/relationships/theme" Target="theme/theme1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24" Type="http://schemas.openxmlformats.org/officeDocument/2006/relationships/worksheet" Target="worksheets/sheet24.xml" /><Relationship Id="rId32" Type="http://schemas.openxmlformats.org/officeDocument/2006/relationships/sheetMetadata" Target="metadata.xml" /><Relationship Id="rId5" Type="http://schemas.openxmlformats.org/officeDocument/2006/relationships/worksheet" Target="worksheets/sheet5.xml" /><Relationship Id="rId15" Type="http://schemas.openxmlformats.org/officeDocument/2006/relationships/worksheet" Target="worksheets/sheet15.xml" /><Relationship Id="rId23" Type="http://schemas.openxmlformats.org/officeDocument/2006/relationships/worksheet" Target="worksheets/sheet23.xml" /><Relationship Id="rId28" Type="http://schemas.openxmlformats.org/officeDocument/2006/relationships/externalLink" Target="externalLinks/externalLink2.xml" /><Relationship Id="rId10" Type="http://schemas.openxmlformats.org/officeDocument/2006/relationships/worksheet" Target="worksheets/sheet10.xml" /><Relationship Id="rId19" Type="http://schemas.openxmlformats.org/officeDocument/2006/relationships/worksheet" Target="worksheets/sheet19.xml" /><Relationship Id="rId31" Type="http://schemas.openxmlformats.org/officeDocument/2006/relationships/sharedStrings" Target="sharedStrings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Relationship Id="rId22" Type="http://schemas.openxmlformats.org/officeDocument/2006/relationships/worksheet" Target="worksheets/sheet22.xml" /><Relationship Id="rId27" Type="http://schemas.openxmlformats.org/officeDocument/2006/relationships/externalLink" Target="externalLinks/externalLink1.xml" /><Relationship Id="rId30" Type="http://schemas.openxmlformats.org/officeDocument/2006/relationships/styles" Target="styles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1</xdr:row>
          <xdr:rowOff>133350</xdr:rowOff>
        </xdr:from>
        <xdr:to>
          <xdr:col>21</xdr:col>
          <xdr:colOff>406400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215900</xdr:colOff>
          <xdr:row>4</xdr:row>
          <xdr:rowOff>12700</xdr:rowOff>
        </xdr:from>
        <xdr:to>
          <xdr:col>21</xdr:col>
          <xdr:colOff>463550</xdr:colOff>
          <xdr:row>5</xdr:row>
          <xdr:rowOff>101600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CopySched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184150</xdr:colOff>
          <xdr:row>5</xdr:row>
          <xdr:rowOff>171450</xdr:rowOff>
        </xdr:from>
        <xdr:to>
          <xdr:col>21</xdr:col>
          <xdr:colOff>533400</xdr:colOff>
          <xdr:row>7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CopyWeather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38100</xdr:colOff>
          <xdr:row>10</xdr:row>
          <xdr:rowOff>82550</xdr:rowOff>
        </xdr:from>
        <xdr:to>
          <xdr:col>64</xdr:col>
          <xdr:colOff>533400</xdr:colOff>
          <xdr:row>14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DS/PF/PA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298450</xdr:colOff>
          <xdr:row>11</xdr:row>
          <xdr:rowOff>120650</xdr:rowOff>
        </xdr:from>
        <xdr:to>
          <xdr:col>25</xdr:col>
          <xdr:colOff>514350</xdr:colOff>
          <xdr:row>13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D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Users/vekuk/Documents/Games/Baccer%20Game%20S9%20Board.xlsm" TargetMode="External" /><Relationship Id="rId1" Type="http://schemas.openxmlformats.org/officeDocument/2006/relationships/externalLinkPath" Target="Baccer%20Game%20S9%20Board.xlsm" TargetMode="External" 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C:/Users/vekuk/Documents/Games/Dice%20Game%20S7%20M%20-%20Rebuild.xlsm" TargetMode="External" /><Relationship Id="rId1" Type="http://schemas.openxmlformats.org/officeDocument/2006/relationships/externalLinkPath" Target="Dice%20Game%20S7%20M%20-%20Rebuild.xlsm" TargetMode="External" 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toScoreboard"/>
      <sheetName val="Results"/>
      <sheetName val="Transfer"/>
      <sheetName val="Field"/>
      <sheetName val="Cards"/>
      <sheetName val="Sheet1"/>
    </sheetNames>
    <sheetDataSet>
      <sheetData sheetId="0">
        <row r="4">
          <cell r="C4" t="str">
            <v>Malie City</v>
          </cell>
          <cell r="K4">
            <v>-9.0283705171758921</v>
          </cell>
          <cell r="M4" t="str">
            <v>Hau'oli City</v>
          </cell>
        </row>
        <row r="6">
          <cell r="J6" t="str">
            <v/>
          </cell>
          <cell r="L6" t="str">
            <v/>
          </cell>
        </row>
        <row r="8">
          <cell r="K8" t="str">
            <v>Final</v>
          </cell>
        </row>
        <row r="28">
          <cell r="L28">
            <v>40</v>
          </cell>
        </row>
        <row r="190">
          <cell r="C190">
            <v>0</v>
          </cell>
          <cell r="D190">
            <v>0</v>
          </cell>
          <cell r="E190">
            <v>5</v>
          </cell>
          <cell r="F190">
            <v>5</v>
          </cell>
          <cell r="P190">
            <v>2</v>
          </cell>
          <cell r="Q190">
            <v>4</v>
          </cell>
          <cell r="R190">
            <v>0</v>
          </cell>
          <cell r="S190">
            <v>0</v>
          </cell>
        </row>
        <row r="191">
          <cell r="C191">
            <v>0</v>
          </cell>
          <cell r="D191">
            <v>0</v>
          </cell>
          <cell r="E191">
            <v>6</v>
          </cell>
          <cell r="F191">
            <v>5</v>
          </cell>
          <cell r="P191">
            <v>2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0</v>
          </cell>
          <cell r="D192">
            <v>0</v>
          </cell>
          <cell r="E192">
            <v>5</v>
          </cell>
          <cell r="F192">
            <v>5</v>
          </cell>
          <cell r="P192">
            <v>2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6</v>
          </cell>
          <cell r="P193">
            <v>4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5</v>
          </cell>
          <cell r="P194">
            <v>3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4</v>
          </cell>
          <cell r="P195">
            <v>2</v>
          </cell>
          <cell r="Q195">
            <v>0</v>
          </cell>
          <cell r="R195">
            <v>0</v>
          </cell>
          <cell r="S195">
            <v>0</v>
          </cell>
        </row>
        <row r="208">
          <cell r="E208">
            <v>-3</v>
          </cell>
          <cell r="F208">
            <v>2</v>
          </cell>
          <cell r="P208">
            <v>0</v>
          </cell>
          <cell r="Q208">
            <v>-12</v>
          </cell>
        </row>
        <row r="209">
          <cell r="E209">
            <v>-4</v>
          </cell>
          <cell r="F209">
            <v>2</v>
          </cell>
          <cell r="P209">
            <v>-2</v>
          </cell>
          <cell r="Q209">
            <v>-13</v>
          </cell>
        </row>
        <row r="210">
          <cell r="E210">
            <v>-5</v>
          </cell>
          <cell r="F210">
            <v>2</v>
          </cell>
          <cell r="P210">
            <v>-4</v>
          </cell>
          <cell r="Q210">
            <v>-14</v>
          </cell>
        </row>
        <row r="211">
          <cell r="E211">
            <v>-6</v>
          </cell>
          <cell r="F211">
            <v>2</v>
          </cell>
          <cell r="P211">
            <v>-6</v>
          </cell>
          <cell r="Q211">
            <v>-15</v>
          </cell>
        </row>
        <row r="212">
          <cell r="E212">
            <v>-7</v>
          </cell>
          <cell r="F212">
            <v>1</v>
          </cell>
          <cell r="P212">
            <v>-8</v>
          </cell>
          <cell r="Q212">
            <v>-16</v>
          </cell>
        </row>
        <row r="213">
          <cell r="E213">
            <v>-8</v>
          </cell>
          <cell r="F213">
            <v>-1</v>
          </cell>
          <cell r="P213">
            <v>-10</v>
          </cell>
          <cell r="Q213">
            <v>-17</v>
          </cell>
        </row>
      </sheetData>
      <sheetData sheetId="1"/>
      <sheetData sheetId="2">
        <row r="1">
          <cell r="B1" t="str">
            <v>DEX</v>
          </cell>
          <cell r="C1" t="str">
            <v>Conf</v>
          </cell>
          <cell r="D1" t="str">
            <v>Team</v>
          </cell>
        </row>
        <row r="2">
          <cell r="A2">
            <v>1</v>
          </cell>
          <cell r="B2">
            <v>33</v>
          </cell>
          <cell r="C2" t="str">
            <v>Lily Valley</v>
          </cell>
          <cell r="D2" t="str">
            <v>Canalave City</v>
          </cell>
        </row>
        <row r="3">
          <cell r="A3">
            <v>2</v>
          </cell>
          <cell r="B3">
            <v>132</v>
          </cell>
          <cell r="C3" t="str">
            <v>Silver</v>
          </cell>
          <cell r="D3" t="str">
            <v>National Park</v>
          </cell>
        </row>
        <row r="4">
          <cell r="A4">
            <v>3</v>
          </cell>
          <cell r="B4">
            <v>113</v>
          </cell>
          <cell r="C4" t="str">
            <v>Phoenix</v>
          </cell>
          <cell r="D4" t="str">
            <v>Agate Village</v>
          </cell>
        </row>
        <row r="5">
          <cell r="A5">
            <v>4</v>
          </cell>
          <cell r="B5">
            <v>40</v>
          </cell>
          <cell r="C5" t="str">
            <v>Lily Valley</v>
          </cell>
          <cell r="D5" t="str">
            <v>Snowpoint City</v>
          </cell>
        </row>
        <row r="6">
          <cell r="A6">
            <v>5</v>
          </cell>
          <cell r="B6">
            <v>69</v>
          </cell>
          <cell r="C6" t="str">
            <v>Kalosite</v>
          </cell>
          <cell r="D6" t="str">
            <v>Camphrier Town</v>
          </cell>
        </row>
        <row r="7">
          <cell r="A7">
            <v>6</v>
          </cell>
          <cell r="B7">
            <v>111</v>
          </cell>
          <cell r="C7" t="str">
            <v>Dynamax</v>
          </cell>
          <cell r="D7" t="str">
            <v>Motostoke</v>
          </cell>
        </row>
        <row r="8">
          <cell r="A8">
            <v>7</v>
          </cell>
          <cell r="B8">
            <v>88</v>
          </cell>
          <cell r="C8" t="str">
            <v>Lanakila</v>
          </cell>
          <cell r="D8" t="str">
            <v>Ultra Megalopolis</v>
          </cell>
        </row>
        <row r="9">
          <cell r="A9">
            <v>8</v>
          </cell>
          <cell r="B9">
            <v>56</v>
          </cell>
          <cell r="C9" t="str">
            <v>Vertress</v>
          </cell>
          <cell r="D9" t="str">
            <v>Virbank City</v>
          </cell>
        </row>
        <row r="10">
          <cell r="A10">
            <v>9</v>
          </cell>
          <cell r="B10">
            <v>55</v>
          </cell>
          <cell r="C10" t="str">
            <v>Vertress</v>
          </cell>
          <cell r="D10" t="str">
            <v>Nimbasa City</v>
          </cell>
        </row>
        <row r="11">
          <cell r="A11">
            <v>10</v>
          </cell>
          <cell r="B11">
            <v>123</v>
          </cell>
          <cell r="C11" t="str">
            <v>Phoenix</v>
          </cell>
          <cell r="D11" t="str">
            <v>Pueltown</v>
          </cell>
        </row>
        <row r="12">
          <cell r="A12">
            <v>11</v>
          </cell>
          <cell r="B12">
            <v>104</v>
          </cell>
          <cell r="C12" t="str">
            <v>Dynamax</v>
          </cell>
          <cell r="D12" t="str">
            <v>Spikemuth</v>
          </cell>
        </row>
        <row r="13">
          <cell r="A13">
            <v>12</v>
          </cell>
          <cell r="B13">
            <v>30</v>
          </cell>
          <cell r="C13" t="str">
            <v>Delta</v>
          </cell>
          <cell r="D13" t="str">
            <v>Lilycove City</v>
          </cell>
        </row>
        <row r="14">
          <cell r="A14">
            <v>13</v>
          </cell>
          <cell r="B14">
            <v>95</v>
          </cell>
          <cell r="C14" t="str">
            <v>Lanakila</v>
          </cell>
          <cell r="D14" t="str">
            <v>Konikoni City</v>
          </cell>
        </row>
        <row r="15">
          <cell r="A15">
            <v>14</v>
          </cell>
          <cell r="B15">
            <v>58</v>
          </cell>
          <cell r="C15" t="str">
            <v>Vertress</v>
          </cell>
          <cell r="D15" t="str">
            <v>Castelia City</v>
          </cell>
        </row>
        <row r="16">
          <cell r="A16">
            <v>15</v>
          </cell>
          <cell r="B16">
            <v>125</v>
          </cell>
          <cell r="C16" t="str">
            <v>Phoenix</v>
          </cell>
          <cell r="D16" t="str">
            <v>Aqua Resort</v>
          </cell>
        </row>
        <row r="17">
          <cell r="A17">
            <v>16</v>
          </cell>
          <cell r="B17">
            <v>126</v>
          </cell>
          <cell r="C17" t="str">
            <v>Phoenix</v>
          </cell>
          <cell r="D17" t="str">
            <v>Cocona Village</v>
          </cell>
        </row>
        <row r="18">
          <cell r="A18">
            <v>17</v>
          </cell>
          <cell r="B18">
            <v>45</v>
          </cell>
          <cell r="C18" t="str">
            <v>Lily Valley</v>
          </cell>
          <cell r="D18" t="str">
            <v>Celestic Town</v>
          </cell>
        </row>
        <row r="19">
          <cell r="A19">
            <v>18</v>
          </cell>
          <cell r="B19">
            <v>3</v>
          </cell>
          <cell r="C19" t="str">
            <v>Indigo</v>
          </cell>
          <cell r="D19" t="str">
            <v>Cerulean Cape</v>
          </cell>
        </row>
        <row r="20">
          <cell r="A20">
            <v>19</v>
          </cell>
          <cell r="B20">
            <v>91</v>
          </cell>
          <cell r="C20" t="str">
            <v>Lanakila</v>
          </cell>
          <cell r="D20" t="str">
            <v>Po Town</v>
          </cell>
        </row>
        <row r="21">
          <cell r="A21">
            <v>20</v>
          </cell>
          <cell r="B21">
            <v>118</v>
          </cell>
          <cell r="C21" t="str">
            <v>Phoenix</v>
          </cell>
          <cell r="D21" t="str">
            <v>Ringtown</v>
          </cell>
        </row>
        <row r="22">
          <cell r="A22">
            <v>21</v>
          </cell>
          <cell r="B22">
            <v>149</v>
          </cell>
          <cell r="C22" t="str">
            <v>Terastal</v>
          </cell>
          <cell r="D22" t="str">
            <v>Porto Marinada</v>
          </cell>
        </row>
        <row r="23">
          <cell r="A23">
            <v>22</v>
          </cell>
          <cell r="B23">
            <v>129</v>
          </cell>
          <cell r="C23" t="str">
            <v>Silver</v>
          </cell>
          <cell r="D23" t="str">
            <v>Cianwood City</v>
          </cell>
        </row>
        <row r="24">
          <cell r="A24">
            <v>23</v>
          </cell>
          <cell r="B24">
            <v>136</v>
          </cell>
          <cell r="C24" t="str">
            <v>Silver</v>
          </cell>
          <cell r="D24" t="str">
            <v>Ruins of Alph</v>
          </cell>
        </row>
        <row r="25">
          <cell r="A25">
            <v>24</v>
          </cell>
          <cell r="B25">
            <v>60</v>
          </cell>
          <cell r="C25" t="str">
            <v>Vertress</v>
          </cell>
          <cell r="D25" t="str">
            <v>Striaton City</v>
          </cell>
        </row>
        <row r="26">
          <cell r="A26">
            <v>25</v>
          </cell>
          <cell r="B26">
            <v>29</v>
          </cell>
          <cell r="C26" t="str">
            <v>Delta</v>
          </cell>
          <cell r="D26" t="str">
            <v>Fortree City</v>
          </cell>
        </row>
        <row r="27">
          <cell r="A27">
            <v>26</v>
          </cell>
          <cell r="B27">
            <v>21</v>
          </cell>
          <cell r="C27" t="str">
            <v>Delta</v>
          </cell>
          <cell r="D27" t="str">
            <v>Fallarbor Town</v>
          </cell>
        </row>
        <row r="28">
          <cell r="A28">
            <v>27</v>
          </cell>
          <cell r="B28">
            <v>66</v>
          </cell>
          <cell r="C28" t="str">
            <v>Kalosite</v>
          </cell>
          <cell r="D28" t="str">
            <v>Cyllage City</v>
          </cell>
        </row>
        <row r="29">
          <cell r="A29">
            <v>28</v>
          </cell>
          <cell r="B29">
            <v>116</v>
          </cell>
          <cell r="C29" t="str">
            <v>Phoenix</v>
          </cell>
          <cell r="D29" t="str">
            <v>Pyrite Town</v>
          </cell>
        </row>
        <row r="30">
          <cell r="A30">
            <v>29</v>
          </cell>
          <cell r="B30">
            <v>160</v>
          </cell>
          <cell r="C30" t="str">
            <v>Terastal</v>
          </cell>
          <cell r="D30" t="str">
            <v>Mesagoza</v>
          </cell>
        </row>
        <row r="31">
          <cell r="A31">
            <v>30</v>
          </cell>
          <cell r="B31">
            <v>28</v>
          </cell>
          <cell r="C31" t="str">
            <v>Delta</v>
          </cell>
          <cell r="D31" t="str">
            <v>Sootopolis City</v>
          </cell>
        </row>
        <row r="32">
          <cell r="A32">
            <v>31</v>
          </cell>
          <cell r="B32">
            <v>144</v>
          </cell>
          <cell r="C32" t="str">
            <v>Silver</v>
          </cell>
          <cell r="D32" t="str">
            <v>Mount Silver</v>
          </cell>
        </row>
        <row r="33">
          <cell r="A33">
            <v>32</v>
          </cell>
          <cell r="B33">
            <v>73</v>
          </cell>
          <cell r="C33" t="str">
            <v>Kalosite</v>
          </cell>
          <cell r="D33" t="str">
            <v>Anistar City</v>
          </cell>
        </row>
        <row r="34">
          <cell r="A34">
            <v>33</v>
          </cell>
          <cell r="B34">
            <v>49</v>
          </cell>
          <cell r="C34" t="str">
            <v>Vertress</v>
          </cell>
          <cell r="D34" t="str">
            <v>Anville Town</v>
          </cell>
        </row>
        <row r="35">
          <cell r="A35">
            <v>34</v>
          </cell>
          <cell r="B35">
            <v>142</v>
          </cell>
          <cell r="C35" t="str">
            <v>Silver</v>
          </cell>
          <cell r="D35" t="str">
            <v>Cherrygrove City</v>
          </cell>
        </row>
        <row r="36">
          <cell r="A36">
            <v>35</v>
          </cell>
          <cell r="B36">
            <v>68</v>
          </cell>
          <cell r="C36" t="str">
            <v>Kalosite</v>
          </cell>
          <cell r="D36" t="str">
            <v>Shalour City</v>
          </cell>
        </row>
        <row r="37">
          <cell r="A37">
            <v>36</v>
          </cell>
          <cell r="B37">
            <v>151</v>
          </cell>
          <cell r="C37" t="str">
            <v>Terastal</v>
          </cell>
          <cell r="D37" t="str">
            <v>Casseroya Lake</v>
          </cell>
        </row>
        <row r="38">
          <cell r="A38">
            <v>37</v>
          </cell>
          <cell r="B38">
            <v>7</v>
          </cell>
          <cell r="C38" t="str">
            <v>Indigo</v>
          </cell>
          <cell r="D38" t="str">
            <v>Mount Moon</v>
          </cell>
        </row>
        <row r="39">
          <cell r="A39">
            <v>38</v>
          </cell>
          <cell r="B39">
            <v>138</v>
          </cell>
          <cell r="C39" t="str">
            <v>Silver</v>
          </cell>
          <cell r="D39" t="str">
            <v>Lake of Rage</v>
          </cell>
        </row>
        <row r="40">
          <cell r="A40">
            <v>39</v>
          </cell>
          <cell r="B40">
            <v>57</v>
          </cell>
          <cell r="C40" t="str">
            <v>Vertress</v>
          </cell>
          <cell r="D40" t="str">
            <v>Accumula Town</v>
          </cell>
        </row>
        <row r="41">
          <cell r="A41">
            <v>40</v>
          </cell>
          <cell r="B41">
            <v>159</v>
          </cell>
          <cell r="C41" t="str">
            <v>Terastal</v>
          </cell>
          <cell r="D41" t="str">
            <v>Los Platos</v>
          </cell>
        </row>
        <row r="42">
          <cell r="A42">
            <v>41</v>
          </cell>
          <cell r="B42">
            <v>37</v>
          </cell>
          <cell r="C42" t="str">
            <v>Lily Valley</v>
          </cell>
          <cell r="D42" t="str">
            <v>Eterna City</v>
          </cell>
        </row>
        <row r="43">
          <cell r="A43">
            <v>42</v>
          </cell>
          <cell r="B43">
            <v>35</v>
          </cell>
          <cell r="C43" t="str">
            <v>Lily Valley</v>
          </cell>
          <cell r="D43" t="str">
            <v>Sandgem Town</v>
          </cell>
        </row>
        <row r="44">
          <cell r="A44">
            <v>43</v>
          </cell>
          <cell r="B44">
            <v>8</v>
          </cell>
          <cell r="C44" t="str">
            <v>Indigo</v>
          </cell>
          <cell r="D44" t="str">
            <v>Victory Road</v>
          </cell>
        </row>
        <row r="45">
          <cell r="A45">
            <v>44</v>
          </cell>
          <cell r="B45">
            <v>79</v>
          </cell>
          <cell r="C45" t="str">
            <v>Kalosite</v>
          </cell>
          <cell r="D45" t="str">
            <v>Santalune City</v>
          </cell>
        </row>
        <row r="46">
          <cell r="A46">
            <v>45</v>
          </cell>
          <cell r="B46">
            <v>41</v>
          </cell>
          <cell r="C46" t="str">
            <v>Lily Valley</v>
          </cell>
          <cell r="D46" t="str">
            <v>Mossui Town</v>
          </cell>
        </row>
        <row r="47">
          <cell r="A47">
            <v>46</v>
          </cell>
          <cell r="B47">
            <v>81</v>
          </cell>
          <cell r="C47" t="str">
            <v>Lanakila</v>
          </cell>
          <cell r="D47" t="str">
            <v>Exeggutor Island</v>
          </cell>
        </row>
        <row r="48">
          <cell r="A48">
            <v>47</v>
          </cell>
          <cell r="B48">
            <v>72</v>
          </cell>
          <cell r="C48" t="str">
            <v>Kalosite</v>
          </cell>
          <cell r="D48" t="str">
            <v>Lumiose City</v>
          </cell>
        </row>
        <row r="49">
          <cell r="A49">
            <v>48</v>
          </cell>
          <cell r="B49">
            <v>100</v>
          </cell>
          <cell r="C49" t="str">
            <v>Dynamax</v>
          </cell>
          <cell r="D49" t="str">
            <v>Wyndon South</v>
          </cell>
        </row>
        <row r="50">
          <cell r="A50">
            <v>49</v>
          </cell>
          <cell r="B50">
            <v>120</v>
          </cell>
          <cell r="C50" t="str">
            <v>Phoenix</v>
          </cell>
          <cell r="D50" t="str">
            <v>Wintown</v>
          </cell>
        </row>
        <row r="51">
          <cell r="A51">
            <v>50</v>
          </cell>
          <cell r="B51">
            <v>155</v>
          </cell>
          <cell r="C51" t="str">
            <v>Terastal</v>
          </cell>
          <cell r="D51" t="str">
            <v>Levincia</v>
          </cell>
        </row>
        <row r="52">
          <cell r="A52">
            <v>51</v>
          </cell>
          <cell r="B52">
            <v>61</v>
          </cell>
          <cell r="C52" t="str">
            <v>Vertress</v>
          </cell>
          <cell r="D52" t="str">
            <v>Humilau City</v>
          </cell>
        </row>
        <row r="53">
          <cell r="A53">
            <v>52</v>
          </cell>
          <cell r="B53">
            <v>130</v>
          </cell>
          <cell r="C53" t="str">
            <v>Silver</v>
          </cell>
          <cell r="D53" t="str">
            <v>Olivine City</v>
          </cell>
        </row>
        <row r="54">
          <cell r="A54">
            <v>53</v>
          </cell>
          <cell r="B54">
            <v>52</v>
          </cell>
          <cell r="C54" t="str">
            <v>Vertress</v>
          </cell>
          <cell r="D54" t="str">
            <v>Mistralton City</v>
          </cell>
        </row>
        <row r="55">
          <cell r="A55">
            <v>54</v>
          </cell>
          <cell r="B55">
            <v>53</v>
          </cell>
          <cell r="C55" t="str">
            <v>Vertress</v>
          </cell>
          <cell r="D55" t="str">
            <v>Driftveil City</v>
          </cell>
        </row>
        <row r="56">
          <cell r="A56">
            <v>55</v>
          </cell>
          <cell r="B56">
            <v>106</v>
          </cell>
          <cell r="C56" t="str">
            <v>Dynamax</v>
          </cell>
          <cell r="D56" t="str">
            <v>Postwick</v>
          </cell>
        </row>
        <row r="57">
          <cell r="A57">
            <v>56</v>
          </cell>
          <cell r="B57">
            <v>87</v>
          </cell>
          <cell r="C57" t="str">
            <v>Lanakila</v>
          </cell>
          <cell r="D57" t="str">
            <v>Kala'e Bay</v>
          </cell>
        </row>
        <row r="58">
          <cell r="A58">
            <v>57</v>
          </cell>
          <cell r="B58">
            <v>12</v>
          </cell>
          <cell r="C58" t="str">
            <v>Indigo</v>
          </cell>
          <cell r="D58" t="str">
            <v>Vermilion City</v>
          </cell>
        </row>
        <row r="59">
          <cell r="A59">
            <v>58</v>
          </cell>
          <cell r="B59">
            <v>148</v>
          </cell>
          <cell r="C59" t="str">
            <v>Terastal</v>
          </cell>
          <cell r="D59" t="str">
            <v>Blueberry Terarium</v>
          </cell>
        </row>
        <row r="60">
          <cell r="A60">
            <v>59</v>
          </cell>
          <cell r="B60">
            <v>110</v>
          </cell>
          <cell r="C60" t="str">
            <v>Dynamax</v>
          </cell>
          <cell r="D60" t="str">
            <v>Isle of Armor</v>
          </cell>
        </row>
        <row r="61">
          <cell r="A61">
            <v>60</v>
          </cell>
          <cell r="B61">
            <v>107</v>
          </cell>
          <cell r="C61" t="str">
            <v>Dynamax</v>
          </cell>
          <cell r="D61" t="str">
            <v>Wild Area</v>
          </cell>
        </row>
        <row r="62">
          <cell r="A62">
            <v>61</v>
          </cell>
          <cell r="B62">
            <v>80</v>
          </cell>
          <cell r="C62" t="str">
            <v>Kalosite</v>
          </cell>
          <cell r="D62" t="str">
            <v>Vaniville Town</v>
          </cell>
        </row>
        <row r="63">
          <cell r="A63">
            <v>62</v>
          </cell>
          <cell r="B63">
            <v>44</v>
          </cell>
          <cell r="C63" t="str">
            <v>Lily Valley</v>
          </cell>
          <cell r="D63" t="str">
            <v>Veilstone City</v>
          </cell>
        </row>
        <row r="64">
          <cell r="A64">
            <v>63</v>
          </cell>
          <cell r="B64">
            <v>20</v>
          </cell>
          <cell r="C64" t="str">
            <v>Delta</v>
          </cell>
          <cell r="D64" t="str">
            <v>Petalburg City</v>
          </cell>
        </row>
        <row r="65">
          <cell r="A65">
            <v>64</v>
          </cell>
          <cell r="B65">
            <v>98</v>
          </cell>
          <cell r="C65" t="str">
            <v>Dynamax</v>
          </cell>
          <cell r="D65" t="str">
            <v>Stow-on-Side</v>
          </cell>
        </row>
        <row r="66">
          <cell r="A66">
            <v>65</v>
          </cell>
          <cell r="B66">
            <v>134</v>
          </cell>
          <cell r="C66" t="str">
            <v>Silver</v>
          </cell>
          <cell r="D66" t="str">
            <v>Ilex Forest</v>
          </cell>
        </row>
        <row r="67">
          <cell r="A67">
            <v>66</v>
          </cell>
          <cell r="B67">
            <v>83</v>
          </cell>
          <cell r="C67" t="str">
            <v>Lanakila</v>
          </cell>
          <cell r="D67" t="str">
            <v>Seafolk Village</v>
          </cell>
        </row>
        <row r="68">
          <cell r="A68">
            <v>67</v>
          </cell>
          <cell r="B68">
            <v>46</v>
          </cell>
          <cell r="C68" t="str">
            <v>Lily Valley</v>
          </cell>
          <cell r="D68" t="str">
            <v>Hearthome City</v>
          </cell>
        </row>
        <row r="69">
          <cell r="A69">
            <v>68</v>
          </cell>
          <cell r="B69">
            <v>156</v>
          </cell>
          <cell r="C69" t="str">
            <v>Terastal</v>
          </cell>
          <cell r="D69" t="str">
            <v>Cabo Poco</v>
          </cell>
        </row>
        <row r="70">
          <cell r="A70">
            <v>69</v>
          </cell>
          <cell r="B70">
            <v>127</v>
          </cell>
          <cell r="C70" t="str">
            <v>Phoenix</v>
          </cell>
          <cell r="D70" t="str">
            <v>Dolce Island</v>
          </cell>
        </row>
        <row r="71">
          <cell r="A71">
            <v>70</v>
          </cell>
          <cell r="B71">
            <v>93</v>
          </cell>
          <cell r="C71" t="str">
            <v>Lanakila</v>
          </cell>
          <cell r="D71" t="str">
            <v>Aether Paradise</v>
          </cell>
        </row>
        <row r="72">
          <cell r="A72">
            <v>71</v>
          </cell>
          <cell r="B72">
            <v>78</v>
          </cell>
          <cell r="C72" t="str">
            <v>Kalosite</v>
          </cell>
          <cell r="D72" t="str">
            <v>Kiloude City</v>
          </cell>
        </row>
        <row r="73">
          <cell r="A73">
            <v>72</v>
          </cell>
          <cell r="B73">
            <v>150</v>
          </cell>
          <cell r="C73" t="str">
            <v>Terastal</v>
          </cell>
          <cell r="D73" t="str">
            <v>Cascarrafa</v>
          </cell>
        </row>
        <row r="74">
          <cell r="A74">
            <v>73</v>
          </cell>
          <cell r="B74">
            <v>59</v>
          </cell>
          <cell r="C74" t="str">
            <v>Vertress</v>
          </cell>
          <cell r="D74" t="str">
            <v>Nacrene City</v>
          </cell>
        </row>
        <row r="75">
          <cell r="A75">
            <v>74</v>
          </cell>
          <cell r="B75">
            <v>43</v>
          </cell>
          <cell r="C75" t="str">
            <v>Lily Valley</v>
          </cell>
          <cell r="D75" t="str">
            <v>Sunyshore City</v>
          </cell>
        </row>
        <row r="76">
          <cell r="A76">
            <v>75</v>
          </cell>
          <cell r="B76">
            <v>13</v>
          </cell>
          <cell r="C76" t="str">
            <v>Indigo</v>
          </cell>
          <cell r="D76" t="str">
            <v>Cinnabar Island</v>
          </cell>
        </row>
        <row r="77">
          <cell r="A77">
            <v>76</v>
          </cell>
          <cell r="B77">
            <v>5</v>
          </cell>
          <cell r="C77" t="str">
            <v>Indigo</v>
          </cell>
          <cell r="D77" t="str">
            <v>Pallet Town</v>
          </cell>
        </row>
        <row r="78">
          <cell r="A78">
            <v>77</v>
          </cell>
          <cell r="B78">
            <v>115</v>
          </cell>
          <cell r="C78" t="str">
            <v>Phoenix</v>
          </cell>
          <cell r="D78" t="str">
            <v>Phenac City</v>
          </cell>
        </row>
        <row r="79">
          <cell r="A79">
            <v>78</v>
          </cell>
          <cell r="B79">
            <v>158</v>
          </cell>
          <cell r="C79" t="str">
            <v>Terastal</v>
          </cell>
          <cell r="D79" t="str">
            <v>Cortondo</v>
          </cell>
        </row>
        <row r="80">
          <cell r="A80">
            <v>79</v>
          </cell>
          <cell r="B80">
            <v>117</v>
          </cell>
          <cell r="C80" t="str">
            <v>Phoenix</v>
          </cell>
          <cell r="D80" t="str">
            <v>Fall City</v>
          </cell>
        </row>
        <row r="81">
          <cell r="A81">
            <v>80</v>
          </cell>
          <cell r="B81">
            <v>18</v>
          </cell>
          <cell r="C81" t="str">
            <v>Delta</v>
          </cell>
          <cell r="D81" t="str">
            <v>Littleroot Town</v>
          </cell>
        </row>
        <row r="82">
          <cell r="A82">
            <v>81</v>
          </cell>
          <cell r="B82">
            <v>22</v>
          </cell>
          <cell r="C82" t="str">
            <v>Delta</v>
          </cell>
          <cell r="D82" t="str">
            <v>Lavaridge Town</v>
          </cell>
        </row>
        <row r="83">
          <cell r="A83">
            <v>82</v>
          </cell>
          <cell r="B83">
            <v>99</v>
          </cell>
          <cell r="C83" t="str">
            <v>Dynamax</v>
          </cell>
          <cell r="D83" t="str">
            <v>Wyndon North</v>
          </cell>
        </row>
        <row r="84">
          <cell r="A84">
            <v>83</v>
          </cell>
          <cell r="B84">
            <v>16</v>
          </cell>
          <cell r="C84" t="str">
            <v>Indigo</v>
          </cell>
          <cell r="D84" t="str">
            <v>Viridian City</v>
          </cell>
        </row>
        <row r="85">
          <cell r="A85">
            <v>84</v>
          </cell>
          <cell r="B85">
            <v>147</v>
          </cell>
          <cell r="C85" t="str">
            <v>Terastal</v>
          </cell>
          <cell r="D85" t="str">
            <v>Tagtree Thicket</v>
          </cell>
        </row>
        <row r="86">
          <cell r="A86">
            <v>85</v>
          </cell>
          <cell r="B86">
            <v>25</v>
          </cell>
          <cell r="C86" t="str">
            <v>Delta</v>
          </cell>
          <cell r="D86" t="str">
            <v>Ever Grande City</v>
          </cell>
        </row>
        <row r="87">
          <cell r="A87">
            <v>86</v>
          </cell>
          <cell r="B87">
            <v>17</v>
          </cell>
          <cell r="C87" t="str">
            <v>Delta</v>
          </cell>
          <cell r="D87" t="str">
            <v>Dewford Town</v>
          </cell>
        </row>
        <row r="88">
          <cell r="A88">
            <v>87</v>
          </cell>
          <cell r="B88">
            <v>89</v>
          </cell>
          <cell r="C88" t="str">
            <v>Lanakila</v>
          </cell>
          <cell r="D88" t="str">
            <v>Malie City</v>
          </cell>
        </row>
        <row r="89">
          <cell r="A89">
            <v>88</v>
          </cell>
          <cell r="B89">
            <v>97</v>
          </cell>
          <cell r="C89" t="str">
            <v>Dynamax</v>
          </cell>
          <cell r="D89" t="str">
            <v>Ballonlea</v>
          </cell>
        </row>
        <row r="90">
          <cell r="A90">
            <v>89</v>
          </cell>
          <cell r="B90">
            <v>11</v>
          </cell>
          <cell r="C90" t="str">
            <v>Indigo</v>
          </cell>
          <cell r="D90" t="str">
            <v>Saffron City</v>
          </cell>
        </row>
        <row r="91">
          <cell r="A91">
            <v>90</v>
          </cell>
          <cell r="B91">
            <v>64</v>
          </cell>
          <cell r="C91" t="str">
            <v>Vertress</v>
          </cell>
          <cell r="D91" t="str">
            <v>Undella Town</v>
          </cell>
        </row>
        <row r="92">
          <cell r="A92">
            <v>91</v>
          </cell>
          <cell r="B92">
            <v>103</v>
          </cell>
          <cell r="C92" t="str">
            <v>Dynamax</v>
          </cell>
          <cell r="D92" t="str">
            <v>Hammerlocke</v>
          </cell>
        </row>
        <row r="93">
          <cell r="A93">
            <v>92</v>
          </cell>
          <cell r="B93">
            <v>6</v>
          </cell>
          <cell r="C93" t="str">
            <v>Indigo</v>
          </cell>
          <cell r="D93" t="str">
            <v>Sevii Islands</v>
          </cell>
        </row>
        <row r="94">
          <cell r="A94">
            <v>93</v>
          </cell>
          <cell r="B94">
            <v>19</v>
          </cell>
          <cell r="C94" t="str">
            <v>Delta</v>
          </cell>
          <cell r="D94" t="str">
            <v>Oldale Town</v>
          </cell>
        </row>
        <row r="95">
          <cell r="A95">
            <v>94</v>
          </cell>
          <cell r="B95">
            <v>15</v>
          </cell>
          <cell r="C95" t="str">
            <v>Indigo</v>
          </cell>
          <cell r="D95" t="str">
            <v>Pewter City</v>
          </cell>
        </row>
        <row r="96">
          <cell r="A96">
            <v>95</v>
          </cell>
          <cell r="B96">
            <v>38</v>
          </cell>
          <cell r="C96" t="str">
            <v>Lily Valley</v>
          </cell>
          <cell r="D96" t="str">
            <v>Floaroma City</v>
          </cell>
        </row>
        <row r="97">
          <cell r="A97">
            <v>96</v>
          </cell>
          <cell r="B97">
            <v>34</v>
          </cell>
          <cell r="C97" t="str">
            <v>Lily Valley</v>
          </cell>
          <cell r="D97" t="str">
            <v>Jubilife City</v>
          </cell>
        </row>
        <row r="98">
          <cell r="A98">
            <v>97</v>
          </cell>
          <cell r="B98">
            <v>153</v>
          </cell>
          <cell r="C98" t="str">
            <v>Terastal</v>
          </cell>
          <cell r="D98" t="str">
            <v>Zapapico</v>
          </cell>
        </row>
        <row r="99">
          <cell r="A99">
            <v>98</v>
          </cell>
          <cell r="B99">
            <v>146</v>
          </cell>
          <cell r="C99" t="str">
            <v>Terastal</v>
          </cell>
          <cell r="D99" t="str">
            <v>Glaseado Mountain</v>
          </cell>
        </row>
        <row r="100">
          <cell r="A100">
            <v>99</v>
          </cell>
          <cell r="B100">
            <v>124</v>
          </cell>
          <cell r="C100" t="str">
            <v>Phoenix</v>
          </cell>
          <cell r="D100" t="str">
            <v>Vientown</v>
          </cell>
        </row>
        <row r="101">
          <cell r="A101">
            <v>100</v>
          </cell>
          <cell r="B101">
            <v>9</v>
          </cell>
          <cell r="C101" t="str">
            <v>Indigo</v>
          </cell>
          <cell r="D101" t="str">
            <v>Celadon City</v>
          </cell>
        </row>
        <row r="102">
          <cell r="A102">
            <v>101</v>
          </cell>
          <cell r="B102">
            <v>63</v>
          </cell>
          <cell r="C102" t="str">
            <v>Vertress</v>
          </cell>
          <cell r="D102" t="str">
            <v>Opelucid City</v>
          </cell>
        </row>
        <row r="103">
          <cell r="A103">
            <v>102</v>
          </cell>
          <cell r="B103">
            <v>105</v>
          </cell>
          <cell r="C103" t="str">
            <v>Dynamax</v>
          </cell>
          <cell r="D103" t="str">
            <v>Crown Tundra</v>
          </cell>
        </row>
        <row r="104">
          <cell r="A104">
            <v>103</v>
          </cell>
          <cell r="B104">
            <v>39</v>
          </cell>
          <cell r="C104" t="str">
            <v>Lily Valley</v>
          </cell>
          <cell r="D104" t="str">
            <v>Oreburgh City</v>
          </cell>
        </row>
        <row r="105">
          <cell r="A105">
            <v>104</v>
          </cell>
          <cell r="B105">
            <v>48</v>
          </cell>
          <cell r="C105" t="str">
            <v>Lily Valley</v>
          </cell>
          <cell r="D105" t="str">
            <v>Solaceon Town</v>
          </cell>
        </row>
        <row r="106">
          <cell r="A106">
            <v>105</v>
          </cell>
          <cell r="B106">
            <v>143</v>
          </cell>
          <cell r="C106" t="str">
            <v>Silver</v>
          </cell>
          <cell r="D106" t="str">
            <v>Blackthorn City</v>
          </cell>
        </row>
        <row r="107">
          <cell r="A107">
            <v>106</v>
          </cell>
          <cell r="B107">
            <v>145</v>
          </cell>
          <cell r="C107" t="str">
            <v>Terastal</v>
          </cell>
          <cell r="D107" t="str">
            <v>Montenevera</v>
          </cell>
        </row>
        <row r="108">
          <cell r="A108">
            <v>107</v>
          </cell>
          <cell r="B108">
            <v>27</v>
          </cell>
          <cell r="C108" t="str">
            <v>Delta</v>
          </cell>
          <cell r="D108" t="str">
            <v>Pacifidlog Town</v>
          </cell>
        </row>
        <row r="109">
          <cell r="A109">
            <v>108</v>
          </cell>
          <cell r="B109">
            <v>75</v>
          </cell>
          <cell r="C109" t="str">
            <v>Kalosite</v>
          </cell>
          <cell r="D109" t="str">
            <v>Dendemille Town</v>
          </cell>
        </row>
        <row r="110">
          <cell r="A110">
            <v>109</v>
          </cell>
          <cell r="B110">
            <v>24</v>
          </cell>
          <cell r="C110" t="str">
            <v>Delta</v>
          </cell>
          <cell r="D110" t="str">
            <v>Verdanturf Town</v>
          </cell>
        </row>
        <row r="111">
          <cell r="A111">
            <v>110</v>
          </cell>
          <cell r="B111">
            <v>32</v>
          </cell>
          <cell r="C111" t="str">
            <v>Delta</v>
          </cell>
          <cell r="D111" t="str">
            <v>Slateport City</v>
          </cell>
        </row>
        <row r="112">
          <cell r="A112">
            <v>111</v>
          </cell>
          <cell r="B112">
            <v>77</v>
          </cell>
          <cell r="C112" t="str">
            <v>Kalosite</v>
          </cell>
          <cell r="D112" t="str">
            <v>Aquacorde Town</v>
          </cell>
        </row>
        <row r="113">
          <cell r="A113">
            <v>112</v>
          </cell>
          <cell r="B113">
            <v>157</v>
          </cell>
          <cell r="C113" t="str">
            <v>Terastal</v>
          </cell>
          <cell r="D113" t="str">
            <v>Alfornada</v>
          </cell>
        </row>
        <row r="114">
          <cell r="A114">
            <v>113</v>
          </cell>
          <cell r="B114">
            <v>84</v>
          </cell>
          <cell r="C114" t="str">
            <v>Lanakila</v>
          </cell>
          <cell r="D114" t="str">
            <v>Vast Poni Canyon</v>
          </cell>
        </row>
        <row r="115">
          <cell r="A115">
            <v>114</v>
          </cell>
          <cell r="B115">
            <v>135</v>
          </cell>
          <cell r="C115" t="str">
            <v>Silver</v>
          </cell>
          <cell r="D115" t="str">
            <v>Violet City</v>
          </cell>
        </row>
        <row r="116">
          <cell r="A116">
            <v>115</v>
          </cell>
          <cell r="B116">
            <v>92</v>
          </cell>
          <cell r="C116" t="str">
            <v>Lanakila</v>
          </cell>
          <cell r="D116" t="str">
            <v>Tapu Village</v>
          </cell>
        </row>
        <row r="117">
          <cell r="A117">
            <v>116</v>
          </cell>
          <cell r="B117">
            <v>4</v>
          </cell>
          <cell r="C117" t="str">
            <v>Indigo</v>
          </cell>
          <cell r="D117" t="str">
            <v>Lavender Town</v>
          </cell>
        </row>
        <row r="118">
          <cell r="A118">
            <v>117</v>
          </cell>
          <cell r="B118">
            <v>1</v>
          </cell>
          <cell r="C118" t="str">
            <v>Indigo</v>
          </cell>
          <cell r="D118" t="str">
            <v>Cycling Road</v>
          </cell>
        </row>
        <row r="119">
          <cell r="A119">
            <v>118</v>
          </cell>
          <cell r="B119">
            <v>109</v>
          </cell>
          <cell r="C119" t="str">
            <v>Dynamax</v>
          </cell>
          <cell r="D119" t="str">
            <v>Hulbury</v>
          </cell>
        </row>
        <row r="120">
          <cell r="A120">
            <v>119</v>
          </cell>
          <cell r="B120">
            <v>26</v>
          </cell>
          <cell r="C120" t="str">
            <v>Delta</v>
          </cell>
          <cell r="D120" t="str">
            <v>Mossdeep City</v>
          </cell>
        </row>
        <row r="121">
          <cell r="A121">
            <v>120</v>
          </cell>
          <cell r="B121">
            <v>50</v>
          </cell>
          <cell r="C121" t="str">
            <v>Vertress</v>
          </cell>
          <cell r="D121" t="str">
            <v>Aspertia City</v>
          </cell>
        </row>
        <row r="122">
          <cell r="A122">
            <v>121</v>
          </cell>
          <cell r="B122">
            <v>122</v>
          </cell>
          <cell r="C122" t="str">
            <v>Phoenix</v>
          </cell>
          <cell r="D122" t="str">
            <v>Haruba Village</v>
          </cell>
        </row>
        <row r="123">
          <cell r="A123">
            <v>122</v>
          </cell>
          <cell r="B123">
            <v>131</v>
          </cell>
          <cell r="C123" t="str">
            <v>Silver</v>
          </cell>
          <cell r="D123" t="str">
            <v>Goldenrod City</v>
          </cell>
        </row>
        <row r="124">
          <cell r="A124">
            <v>123</v>
          </cell>
          <cell r="B124">
            <v>47</v>
          </cell>
          <cell r="C124" t="str">
            <v>Lily Valley</v>
          </cell>
          <cell r="D124" t="str">
            <v>Pastoria City</v>
          </cell>
        </row>
        <row r="125">
          <cell r="A125">
            <v>124</v>
          </cell>
          <cell r="B125">
            <v>82</v>
          </cell>
          <cell r="C125" t="str">
            <v>Lanakila</v>
          </cell>
          <cell r="D125" t="str">
            <v>Poni Meadow</v>
          </cell>
        </row>
        <row r="126">
          <cell r="A126">
            <v>125</v>
          </cell>
          <cell r="B126">
            <v>94</v>
          </cell>
          <cell r="C126" t="str">
            <v>Lanakila</v>
          </cell>
          <cell r="D126" t="str">
            <v>Heahea City</v>
          </cell>
        </row>
        <row r="127">
          <cell r="A127">
            <v>126</v>
          </cell>
          <cell r="B127">
            <v>102</v>
          </cell>
          <cell r="C127" t="str">
            <v>Dynamax</v>
          </cell>
          <cell r="D127" t="str">
            <v>Circhester Bay</v>
          </cell>
        </row>
        <row r="128">
          <cell r="A128">
            <v>127</v>
          </cell>
          <cell r="B128">
            <v>141</v>
          </cell>
          <cell r="C128" t="str">
            <v>Silver</v>
          </cell>
          <cell r="D128" t="str">
            <v>New Bark Town</v>
          </cell>
        </row>
        <row r="129">
          <cell r="A129">
            <v>128</v>
          </cell>
          <cell r="B129">
            <v>74</v>
          </cell>
          <cell r="C129" t="str">
            <v>Kalosite</v>
          </cell>
          <cell r="D129" t="str">
            <v>Couriway Town</v>
          </cell>
        </row>
        <row r="130">
          <cell r="A130">
            <v>129</v>
          </cell>
          <cell r="B130">
            <v>128</v>
          </cell>
          <cell r="C130" t="str">
            <v>Phoenix</v>
          </cell>
          <cell r="D130" t="str">
            <v>Tilt Village</v>
          </cell>
        </row>
        <row r="131">
          <cell r="A131">
            <v>130</v>
          </cell>
          <cell r="B131">
            <v>86</v>
          </cell>
          <cell r="C131" t="str">
            <v>Lanakila</v>
          </cell>
          <cell r="D131" t="str">
            <v>Iki Town</v>
          </cell>
        </row>
        <row r="132">
          <cell r="A132">
            <v>131</v>
          </cell>
          <cell r="B132">
            <v>101</v>
          </cell>
          <cell r="C132" t="str">
            <v>Dynamax</v>
          </cell>
          <cell r="D132" t="str">
            <v>City of Circhester</v>
          </cell>
        </row>
        <row r="133">
          <cell r="A133">
            <v>132</v>
          </cell>
          <cell r="B133">
            <v>96</v>
          </cell>
          <cell r="C133" t="str">
            <v>Lanakila</v>
          </cell>
          <cell r="D133" t="str">
            <v>Paniola Town</v>
          </cell>
        </row>
        <row r="134">
          <cell r="A134">
            <v>133</v>
          </cell>
          <cell r="B134">
            <v>76</v>
          </cell>
          <cell r="C134" t="str">
            <v>Kalosite</v>
          </cell>
          <cell r="D134" t="str">
            <v>Snowbelle City</v>
          </cell>
        </row>
        <row r="135">
          <cell r="A135">
            <v>134</v>
          </cell>
          <cell r="B135">
            <v>67</v>
          </cell>
          <cell r="C135" t="str">
            <v>Kalosite</v>
          </cell>
          <cell r="D135" t="str">
            <v>Geosenge Town</v>
          </cell>
        </row>
        <row r="136">
          <cell r="A136">
            <v>135</v>
          </cell>
          <cell r="B136">
            <v>90</v>
          </cell>
          <cell r="C136" t="str">
            <v>Lanakila</v>
          </cell>
          <cell r="D136" t="str">
            <v>Mount Hokulani</v>
          </cell>
        </row>
        <row r="137">
          <cell r="A137">
            <v>136</v>
          </cell>
          <cell r="B137">
            <v>54</v>
          </cell>
          <cell r="C137" t="str">
            <v>Vertress</v>
          </cell>
          <cell r="D137" t="str">
            <v>Icirrus City</v>
          </cell>
        </row>
        <row r="138">
          <cell r="A138">
            <v>137</v>
          </cell>
          <cell r="B138">
            <v>108</v>
          </cell>
          <cell r="C138" t="str">
            <v>Dynamax</v>
          </cell>
          <cell r="D138" t="str">
            <v>Wedgehurst</v>
          </cell>
        </row>
        <row r="139">
          <cell r="A139">
            <v>138</v>
          </cell>
          <cell r="B139">
            <v>23</v>
          </cell>
          <cell r="C139" t="str">
            <v>Delta</v>
          </cell>
          <cell r="D139" t="str">
            <v>Rustboro City</v>
          </cell>
        </row>
        <row r="140">
          <cell r="A140">
            <v>139</v>
          </cell>
          <cell r="B140">
            <v>137</v>
          </cell>
          <cell r="C140" t="str">
            <v>Silver</v>
          </cell>
          <cell r="D140" t="str">
            <v>Mahogany Town</v>
          </cell>
        </row>
        <row r="141">
          <cell r="A141">
            <v>140</v>
          </cell>
          <cell r="B141">
            <v>114</v>
          </cell>
          <cell r="C141" t="str">
            <v>Phoenix</v>
          </cell>
          <cell r="D141" t="str">
            <v>Gateon Port</v>
          </cell>
        </row>
        <row r="142">
          <cell r="A142">
            <v>141</v>
          </cell>
          <cell r="B142">
            <v>51</v>
          </cell>
          <cell r="C142" t="str">
            <v>Vertress</v>
          </cell>
          <cell r="D142" t="str">
            <v>Floccesy Town</v>
          </cell>
        </row>
        <row r="143">
          <cell r="A143">
            <v>142</v>
          </cell>
          <cell r="B143">
            <v>14</v>
          </cell>
          <cell r="C143" t="str">
            <v>Indigo</v>
          </cell>
          <cell r="D143" t="str">
            <v>Fuchsia City</v>
          </cell>
        </row>
        <row r="144">
          <cell r="A144">
            <v>143</v>
          </cell>
          <cell r="B144">
            <v>112</v>
          </cell>
          <cell r="C144" t="str">
            <v>Dynamax</v>
          </cell>
          <cell r="D144" t="str">
            <v>Turffield</v>
          </cell>
        </row>
        <row r="145">
          <cell r="A145">
            <v>144</v>
          </cell>
          <cell r="B145">
            <v>10</v>
          </cell>
          <cell r="C145" t="str">
            <v>Indigo</v>
          </cell>
          <cell r="D145" t="str">
            <v>Cerulean City</v>
          </cell>
        </row>
        <row r="146">
          <cell r="A146">
            <v>145</v>
          </cell>
          <cell r="B146">
            <v>154</v>
          </cell>
          <cell r="C146" t="str">
            <v>Terastal</v>
          </cell>
          <cell r="D146" t="str">
            <v>Artazon</v>
          </cell>
        </row>
        <row r="147">
          <cell r="A147">
            <v>146</v>
          </cell>
          <cell r="B147">
            <v>70</v>
          </cell>
          <cell r="C147" t="str">
            <v>Kalosite</v>
          </cell>
          <cell r="D147" t="str">
            <v>Coumarine City</v>
          </cell>
        </row>
        <row r="148">
          <cell r="A148">
            <v>147</v>
          </cell>
          <cell r="B148">
            <v>140</v>
          </cell>
          <cell r="C148" t="str">
            <v>Silver</v>
          </cell>
          <cell r="D148" t="str">
            <v>Mount Mortar</v>
          </cell>
        </row>
        <row r="149">
          <cell r="A149">
            <v>148</v>
          </cell>
          <cell r="B149">
            <v>133</v>
          </cell>
          <cell r="C149" t="str">
            <v>Silver</v>
          </cell>
          <cell r="D149" t="str">
            <v>Azalea Town</v>
          </cell>
        </row>
        <row r="150">
          <cell r="A150">
            <v>149</v>
          </cell>
          <cell r="B150">
            <v>152</v>
          </cell>
          <cell r="C150" t="str">
            <v>Terastal</v>
          </cell>
          <cell r="D150" t="str">
            <v>Medali</v>
          </cell>
        </row>
        <row r="151">
          <cell r="A151">
            <v>150</v>
          </cell>
          <cell r="B151">
            <v>31</v>
          </cell>
          <cell r="C151" t="str">
            <v>Delta</v>
          </cell>
          <cell r="D151" t="str">
            <v>Mauville City</v>
          </cell>
        </row>
        <row r="152">
          <cell r="A152">
            <v>151</v>
          </cell>
          <cell r="B152">
            <v>42</v>
          </cell>
          <cell r="C152" t="str">
            <v>Lily Valley</v>
          </cell>
          <cell r="D152" t="str">
            <v>Battle Zone</v>
          </cell>
        </row>
        <row r="153">
          <cell r="A153">
            <v>152</v>
          </cell>
          <cell r="B153">
            <v>139</v>
          </cell>
          <cell r="C153" t="str">
            <v>Silver</v>
          </cell>
          <cell r="D153" t="str">
            <v>Ecruteak City</v>
          </cell>
        </row>
        <row r="154">
          <cell r="A154">
            <v>153</v>
          </cell>
          <cell r="B154">
            <v>119</v>
          </cell>
          <cell r="C154" t="str">
            <v>Phoenix</v>
          </cell>
          <cell r="D154" t="str">
            <v>Summerland</v>
          </cell>
        </row>
        <row r="155">
          <cell r="A155">
            <v>154</v>
          </cell>
          <cell r="B155">
            <v>36</v>
          </cell>
          <cell r="C155" t="str">
            <v>Lily Valley</v>
          </cell>
          <cell r="D155" t="str">
            <v>Twinleaf Town</v>
          </cell>
        </row>
        <row r="156">
          <cell r="A156">
            <v>155</v>
          </cell>
          <cell r="B156">
            <v>2</v>
          </cell>
          <cell r="C156" t="str">
            <v>Indigo</v>
          </cell>
          <cell r="D156" t="str">
            <v>Fighting Dojo</v>
          </cell>
        </row>
        <row r="157">
          <cell r="A157">
            <v>156</v>
          </cell>
          <cell r="B157">
            <v>71</v>
          </cell>
          <cell r="C157" t="str">
            <v>Kalosite</v>
          </cell>
          <cell r="D157" t="str">
            <v>Laverre City</v>
          </cell>
        </row>
        <row r="158">
          <cell r="A158">
            <v>157</v>
          </cell>
          <cell r="B158">
            <v>62</v>
          </cell>
          <cell r="C158" t="str">
            <v>Vertress</v>
          </cell>
          <cell r="D158" t="str">
            <v>Lacunosa Town</v>
          </cell>
        </row>
        <row r="159">
          <cell r="A159">
            <v>158</v>
          </cell>
          <cell r="B159">
            <v>121</v>
          </cell>
          <cell r="C159" t="str">
            <v>Phoenix</v>
          </cell>
          <cell r="D159" t="str">
            <v>Boyleland</v>
          </cell>
        </row>
        <row r="160">
          <cell r="A160">
            <v>159</v>
          </cell>
          <cell r="B160">
            <v>65</v>
          </cell>
          <cell r="C160" t="str">
            <v>Kalosite</v>
          </cell>
          <cell r="D160" t="str">
            <v>Ambrette Town</v>
          </cell>
        </row>
        <row r="161">
          <cell r="A161">
            <v>160</v>
          </cell>
          <cell r="B161">
            <v>85</v>
          </cell>
          <cell r="C161" t="str">
            <v>Lanakila</v>
          </cell>
          <cell r="D161" t="str">
            <v>Hau'oli City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toScoreboard"/>
      <sheetName val="Archive"/>
      <sheetName val="FPO"/>
      <sheetName val="Rankings"/>
      <sheetName val="Conf"/>
      <sheetName val="ConfStan"/>
      <sheetName val="League"/>
      <sheetName val="LeagStan"/>
      <sheetName val="S7PO"/>
      <sheetName val="Swiss"/>
      <sheetName val="Calcs"/>
      <sheetName val="SoC"/>
      <sheetName val="HoF"/>
      <sheetName val="LegacyP"/>
      <sheetName val="Cards"/>
      <sheetName val="Future"/>
      <sheetName val="RPO"/>
    </sheetNames>
    <sheetDataSet>
      <sheetData sheetId="0">
        <row r="27">
          <cell r="H2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 /><Relationship Id="rId2" Type="http://schemas.openxmlformats.org/officeDocument/2006/relationships/vmlDrawing" Target="../drawings/vmlDrawing1.vml" /><Relationship Id="rId1" Type="http://schemas.openxmlformats.org/officeDocument/2006/relationships/drawing" Target="../drawings/drawing1.xml" /><Relationship Id="rId5" Type="http://schemas.openxmlformats.org/officeDocument/2006/relationships/ctrlProp" Target="../ctrlProps/ctrlProp3.xml" /><Relationship Id="rId4" Type="http://schemas.openxmlformats.org/officeDocument/2006/relationships/ctrlProp" Target="../ctrlProps/ctrlProp2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 /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2.bin" /><Relationship Id="rId4" Type="http://schemas.openxmlformats.org/officeDocument/2006/relationships/ctrlProp" Target="../ctrlProps/ctrlProp4.xml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 /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8.bin" /><Relationship Id="rId4" Type="http://schemas.openxmlformats.org/officeDocument/2006/relationships/ctrlProp" Target="../ctrlProps/ctrlProp5.xml" 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E748-DC5D-46C4-8404-3501937DF342}">
  <sheetPr codeName="Sheet9"/>
  <dimension ref="A1:U84"/>
  <sheetViews>
    <sheetView workbookViewId="0">
      <pane ySplit="1" topLeftCell="A2" activePane="bottomLeft" state="frozen"/>
      <selection pane="bottomLeft" activeCell="J8" sqref="J8"/>
    </sheetView>
  </sheetViews>
  <sheetFormatPr defaultRowHeight="15" x14ac:dyDescent="0.2"/>
  <cols>
    <col min="2" max="2" width="28.11328125" customWidth="1"/>
    <col min="3" max="3" width="6.05078125" bestFit="1" customWidth="1"/>
    <col min="4" max="5" width="4.5703125" customWidth="1"/>
    <col min="6" max="6" width="2.82421875" customWidth="1"/>
    <col min="7" max="7" width="5.6484375" customWidth="1"/>
    <col min="8" max="8" width="19.7734375" customWidth="1"/>
    <col min="9" max="10" width="5.51171875" customWidth="1"/>
    <col min="11" max="11" width="19.7734375" customWidth="1"/>
    <col min="12" max="12" width="5.6484375" customWidth="1"/>
    <col min="14" max="14" width="13.046875" customWidth="1"/>
    <col min="15" max="16" width="4.4375" customWidth="1"/>
    <col min="17" max="17" width="6.3203125" customWidth="1"/>
    <col min="18" max="18" width="4.9765625" customWidth="1"/>
    <col min="19" max="19" width="51.38671875" customWidth="1"/>
    <col min="20" max="21" width="4.3046875" customWidth="1"/>
    <col min="22" max="22" width="5.51171875" customWidth="1"/>
  </cols>
  <sheetData>
    <row r="1" spans="1:21" x14ac:dyDescent="0.2">
      <c r="A1" s="7">
        <f>ROUNDDOWN((160-COUNTIF(C2:C161, "")), 0)</f>
        <v>0</v>
      </c>
      <c r="B1" s="77" t="e">
        <f>IF(AND([1]AutoScoreboard!K8="Final", [1]AutoScoreboard!K4&gt;0, COUNTIF([1]AutoScoreboard!P190:S195, "&gt;0")&lt;COUNTIF([1]AutoScoreboard!P208:Q213, "&gt;0"), [2]AutoScoreboard!H27&lt;0), "BAD LOSS", IF(AND([1]AutoScoreboard!K8="Final", [1]AutoScoreboard!K4&lt;0, COUNTIF([1]AutoScoreboard!C190:F195, "&gt;0")&lt;COUNTIF([1]AutoScoreboard!E208:F213, "&gt;0"), [1]AutoScoreboard!L28&lt;0), "BAD LOSS", "-"))</f>
        <v>#VALUE!</v>
      </c>
      <c r="C1" s="343"/>
      <c r="D1" s="344"/>
      <c r="E1" s="338"/>
      <c r="F1" s="339"/>
      <c r="G1" s="340"/>
      <c r="H1" s="22"/>
      <c r="I1" s="341"/>
      <c r="J1" s="341"/>
      <c r="K1" s="342"/>
      <c r="L1" s="340"/>
      <c r="M1" s="22"/>
      <c r="N1" s="73"/>
      <c r="O1" s="73"/>
      <c r="P1" s="73"/>
      <c r="Q1" s="22"/>
      <c r="R1" s="341"/>
      <c r="S1" s="3" t="s">
        <v>2962</v>
      </c>
      <c r="T1" t="s">
        <v>818</v>
      </c>
      <c r="U1" t="str">
        <f>IF([1]AutoScoreboard!L6&gt;[1]AutoScoreboard!J6, _xlfn.CONCAT([1]AutoScoreboard!M4, " advances ", [1]AutoScoreboard!L6, "-", [1]AutoScoreboard!J6), _xlfn.CONCAT([1]AutoScoreboard!C4, " advances ", [1]AutoScoreboard!J6, "-", [1]AutoScoreboard!L6))</f>
        <v>Malie City advances -</v>
      </c>
    </row>
    <row r="2" spans="1:21" x14ac:dyDescent="0.2">
      <c r="A2">
        <v>1</v>
      </c>
      <c r="B2" s="9" t="s">
        <v>2963</v>
      </c>
      <c r="C2" s="372"/>
      <c r="D2" s="373"/>
      <c r="E2" s="374"/>
      <c r="F2" s="375"/>
      <c r="G2" s="375"/>
      <c r="H2" s="376"/>
      <c r="I2" s="375"/>
      <c r="J2" s="377"/>
      <c r="K2" s="378"/>
      <c r="L2" s="375"/>
      <c r="M2" s="169"/>
      <c r="N2" s="169"/>
      <c r="O2" s="169"/>
      <c r="P2" s="169"/>
      <c r="Q2" s="376"/>
      <c r="R2" s="375"/>
    </row>
    <row r="3" spans="1:21" x14ac:dyDescent="0.2">
      <c r="A3">
        <v>2</v>
      </c>
      <c r="B3" s="8"/>
      <c r="C3" s="346"/>
      <c r="D3" s="345"/>
      <c r="E3" s="337"/>
      <c r="F3" s="6"/>
      <c r="G3" s="6"/>
      <c r="H3" s="3"/>
      <c r="I3" s="6"/>
      <c r="J3" s="4"/>
      <c r="K3" s="8"/>
      <c r="L3" s="6"/>
      <c r="Q3" s="3"/>
      <c r="R3" s="6"/>
    </row>
    <row r="4" spans="1:21" x14ac:dyDescent="0.2">
      <c r="A4">
        <v>3</v>
      </c>
      <c r="B4" s="8"/>
      <c r="C4" s="346"/>
      <c r="D4" s="345"/>
      <c r="E4" s="337"/>
      <c r="F4" s="6"/>
      <c r="G4" s="6"/>
      <c r="H4" s="3"/>
      <c r="I4" s="6"/>
      <c r="J4" s="4"/>
      <c r="K4" s="8"/>
      <c r="L4" s="6"/>
      <c r="Q4" s="3"/>
      <c r="R4" s="6"/>
    </row>
    <row r="5" spans="1:21" x14ac:dyDescent="0.2">
      <c r="A5">
        <v>4</v>
      </c>
      <c r="B5" s="8"/>
      <c r="C5" s="346"/>
      <c r="D5" s="345"/>
      <c r="E5" s="337"/>
      <c r="F5" s="6"/>
      <c r="G5" s="6"/>
      <c r="H5" s="3"/>
      <c r="I5" s="6"/>
      <c r="J5" s="4"/>
      <c r="K5" s="8"/>
      <c r="L5" s="6"/>
      <c r="Q5" s="3"/>
      <c r="R5" s="6"/>
    </row>
    <row r="6" spans="1:21" x14ac:dyDescent="0.2">
      <c r="A6">
        <v>5</v>
      </c>
      <c r="B6" s="8"/>
      <c r="C6" s="346"/>
      <c r="D6" s="345"/>
      <c r="E6" s="337"/>
      <c r="F6" s="6"/>
      <c r="G6" s="6"/>
      <c r="H6" s="3"/>
      <c r="I6" s="6"/>
      <c r="J6" s="4"/>
      <c r="K6" s="8"/>
      <c r="L6" s="6"/>
      <c r="Q6" s="3"/>
      <c r="R6" s="6"/>
    </row>
    <row r="7" spans="1:21" x14ac:dyDescent="0.2">
      <c r="A7">
        <v>6</v>
      </c>
      <c r="B7" s="8"/>
      <c r="C7" s="346"/>
      <c r="D7" s="345"/>
      <c r="E7" s="337"/>
      <c r="F7" s="6"/>
      <c r="G7" s="6"/>
      <c r="H7" s="3"/>
      <c r="I7" s="6"/>
      <c r="J7" s="4"/>
      <c r="K7" s="8"/>
      <c r="L7" s="6"/>
      <c r="Q7" s="3"/>
      <c r="R7" s="6"/>
    </row>
    <row r="8" spans="1:21" x14ac:dyDescent="0.2">
      <c r="A8">
        <v>7</v>
      </c>
      <c r="B8" s="8"/>
      <c r="C8" s="346"/>
      <c r="D8" s="345"/>
      <c r="E8" s="337"/>
      <c r="F8" s="6"/>
      <c r="G8" s="6"/>
      <c r="H8" s="3"/>
      <c r="I8" s="6"/>
      <c r="J8" s="4"/>
      <c r="K8" s="8"/>
      <c r="L8" s="6"/>
      <c r="Q8" s="3"/>
      <c r="R8" s="6"/>
    </row>
    <row r="9" spans="1:21" x14ac:dyDescent="0.2">
      <c r="A9">
        <v>8</v>
      </c>
      <c r="C9" s="346"/>
      <c r="D9" s="345"/>
      <c r="E9" s="337"/>
      <c r="F9" s="6"/>
      <c r="G9" s="6"/>
      <c r="H9" s="3"/>
      <c r="I9" s="6"/>
      <c r="J9" s="4"/>
      <c r="K9" s="8"/>
      <c r="L9" s="6"/>
      <c r="Q9" s="3"/>
      <c r="R9" s="6"/>
    </row>
    <row r="10" spans="1:21" x14ac:dyDescent="0.2">
      <c r="A10">
        <v>9</v>
      </c>
      <c r="C10" s="346"/>
      <c r="D10" s="345"/>
      <c r="E10" s="337"/>
      <c r="F10" s="6"/>
      <c r="G10" s="6"/>
      <c r="H10" s="3"/>
      <c r="I10" s="6"/>
      <c r="J10" s="4"/>
      <c r="K10" s="8"/>
      <c r="L10" s="6"/>
      <c r="Q10" s="3"/>
      <c r="R10" s="6"/>
    </row>
    <row r="11" spans="1:21" x14ac:dyDescent="0.2">
      <c r="A11">
        <v>10</v>
      </c>
      <c r="C11" s="346"/>
      <c r="D11" s="345"/>
      <c r="E11" s="337"/>
      <c r="F11" s="6"/>
      <c r="G11" s="6"/>
      <c r="H11" s="3"/>
      <c r="I11" s="6"/>
      <c r="J11" s="4"/>
      <c r="K11" s="8"/>
      <c r="L11" s="6"/>
      <c r="Q11" s="3"/>
      <c r="R11" s="6"/>
    </row>
    <row r="12" spans="1:21" x14ac:dyDescent="0.2">
      <c r="A12">
        <v>11</v>
      </c>
      <c r="C12" s="346"/>
      <c r="D12" s="345"/>
      <c r="E12" s="337"/>
      <c r="F12" s="6"/>
      <c r="G12" s="6"/>
      <c r="H12" s="3"/>
      <c r="I12" s="6"/>
      <c r="J12" s="4"/>
      <c r="K12" s="8"/>
      <c r="L12" s="6"/>
      <c r="Q12" s="3"/>
      <c r="R12" s="6"/>
    </row>
    <row r="13" spans="1:21" x14ac:dyDescent="0.2">
      <c r="A13">
        <v>12</v>
      </c>
      <c r="C13" s="346"/>
      <c r="D13" s="345"/>
      <c r="E13" s="337"/>
      <c r="F13" s="6"/>
      <c r="G13" s="6"/>
      <c r="H13" s="3"/>
      <c r="I13" s="6"/>
      <c r="J13" s="4"/>
      <c r="K13" s="8"/>
      <c r="L13" s="6"/>
      <c r="Q13" s="3"/>
      <c r="R13" s="6"/>
    </row>
    <row r="14" spans="1:21" x14ac:dyDescent="0.2">
      <c r="A14">
        <v>13</v>
      </c>
      <c r="C14" s="346"/>
      <c r="D14" s="345"/>
      <c r="E14" s="337"/>
      <c r="F14" s="6"/>
      <c r="G14" s="6"/>
      <c r="H14" s="3"/>
      <c r="I14" s="6"/>
      <c r="J14" s="4"/>
      <c r="K14" s="8"/>
      <c r="L14" s="6"/>
      <c r="Q14" s="3"/>
      <c r="R14" s="6"/>
    </row>
    <row r="15" spans="1:21" x14ac:dyDescent="0.2">
      <c r="A15">
        <v>14</v>
      </c>
      <c r="C15" s="346"/>
      <c r="D15" s="345"/>
      <c r="E15" s="337"/>
      <c r="F15" s="6"/>
      <c r="G15" s="6"/>
      <c r="H15" s="3"/>
      <c r="I15" s="6"/>
      <c r="J15" s="4"/>
      <c r="K15" s="8"/>
      <c r="L15" s="6"/>
      <c r="Q15" s="3"/>
      <c r="R15" s="6"/>
    </row>
    <row r="16" spans="1:21" x14ac:dyDescent="0.2">
      <c r="A16">
        <v>15</v>
      </c>
      <c r="C16" s="346"/>
      <c r="D16" s="345"/>
      <c r="E16" s="337"/>
      <c r="F16" s="6"/>
      <c r="G16" s="6"/>
      <c r="H16" s="3"/>
      <c r="I16" s="6"/>
      <c r="J16" s="4"/>
      <c r="K16" s="8"/>
      <c r="L16" s="6"/>
      <c r="Q16" s="3"/>
      <c r="R16" s="6"/>
    </row>
    <row r="17" spans="1:18" x14ac:dyDescent="0.2">
      <c r="A17">
        <v>16</v>
      </c>
      <c r="B17" s="8"/>
      <c r="C17" s="346"/>
      <c r="D17" s="345"/>
      <c r="E17" s="337"/>
      <c r="F17" s="6"/>
      <c r="G17" s="6"/>
      <c r="H17" s="3"/>
      <c r="I17" s="6"/>
      <c r="J17" s="4"/>
      <c r="K17" s="8"/>
      <c r="L17" s="6"/>
      <c r="Q17" s="3"/>
      <c r="R17" s="6"/>
    </row>
    <row r="18" spans="1:18" x14ac:dyDescent="0.2">
      <c r="A18">
        <v>17</v>
      </c>
      <c r="B18" s="8"/>
      <c r="C18" s="346"/>
      <c r="D18" s="345"/>
      <c r="E18" s="337"/>
      <c r="F18" s="6"/>
      <c r="G18" s="6"/>
      <c r="H18" s="3"/>
      <c r="I18" s="6"/>
      <c r="J18" s="4"/>
      <c r="K18" s="8"/>
      <c r="L18" s="6"/>
      <c r="Q18" s="3"/>
      <c r="R18" s="6"/>
    </row>
    <row r="19" spans="1:18" x14ac:dyDescent="0.2">
      <c r="A19">
        <v>18</v>
      </c>
      <c r="B19" s="8"/>
      <c r="C19" s="346"/>
      <c r="D19" s="345"/>
      <c r="E19" s="337"/>
      <c r="F19" s="6"/>
      <c r="G19" s="6"/>
      <c r="H19" s="3"/>
      <c r="I19" s="6"/>
      <c r="J19" s="4"/>
      <c r="K19" s="8"/>
      <c r="L19" s="6"/>
      <c r="Q19" s="3"/>
      <c r="R19" s="6"/>
    </row>
    <row r="20" spans="1:18" x14ac:dyDescent="0.2">
      <c r="A20">
        <v>19</v>
      </c>
      <c r="B20" s="8"/>
      <c r="C20" s="346"/>
      <c r="D20" s="345"/>
      <c r="E20" s="337"/>
      <c r="F20" s="6"/>
      <c r="G20" s="6"/>
      <c r="H20" s="3"/>
      <c r="I20" s="6"/>
      <c r="J20" s="4"/>
      <c r="K20" s="8"/>
      <c r="L20" s="6"/>
      <c r="Q20" s="3"/>
      <c r="R20" s="6"/>
    </row>
    <row r="21" spans="1:18" x14ac:dyDescent="0.2">
      <c r="A21">
        <v>20</v>
      </c>
      <c r="B21" s="8"/>
      <c r="C21" s="346"/>
      <c r="D21" s="345"/>
      <c r="E21" s="337"/>
      <c r="F21" s="6"/>
      <c r="G21" s="6"/>
      <c r="H21" s="3"/>
      <c r="I21" s="6"/>
      <c r="J21" s="4"/>
      <c r="K21" s="8"/>
      <c r="L21" s="6"/>
      <c r="Q21" s="3"/>
      <c r="R21" s="6"/>
    </row>
    <row r="22" spans="1:18" x14ac:dyDescent="0.2">
      <c r="A22">
        <v>21</v>
      </c>
      <c r="B22" s="8"/>
      <c r="C22" s="346"/>
      <c r="D22" s="345"/>
      <c r="E22" s="337"/>
      <c r="F22" s="6"/>
      <c r="G22" s="6"/>
      <c r="H22" s="3"/>
      <c r="I22" s="6"/>
      <c r="J22" s="4"/>
      <c r="K22" s="8"/>
      <c r="L22" s="6"/>
      <c r="Q22" s="3"/>
      <c r="R22" s="6"/>
    </row>
    <row r="23" spans="1:18" x14ac:dyDescent="0.2">
      <c r="A23">
        <v>22</v>
      </c>
      <c r="B23" s="8"/>
      <c r="C23" s="346"/>
      <c r="D23" s="345"/>
      <c r="E23" s="337"/>
      <c r="F23" s="6"/>
      <c r="G23" s="6"/>
      <c r="H23" s="3"/>
      <c r="I23" s="6"/>
      <c r="J23" s="4"/>
      <c r="K23" s="8"/>
      <c r="L23" s="6"/>
      <c r="Q23" s="3"/>
      <c r="R23" s="6"/>
    </row>
    <row r="24" spans="1:18" x14ac:dyDescent="0.2">
      <c r="A24">
        <v>23</v>
      </c>
      <c r="B24" s="8"/>
      <c r="C24" s="346"/>
      <c r="D24" s="345"/>
      <c r="E24" s="337"/>
      <c r="F24" s="6"/>
      <c r="G24" s="6"/>
      <c r="H24" s="3"/>
      <c r="I24" s="6"/>
      <c r="J24" s="4"/>
      <c r="K24" s="8"/>
      <c r="L24" s="6"/>
      <c r="Q24" s="3"/>
      <c r="R24" s="6"/>
    </row>
    <row r="25" spans="1:18" x14ac:dyDescent="0.2">
      <c r="A25">
        <v>24</v>
      </c>
      <c r="B25" s="8"/>
      <c r="C25" s="346"/>
      <c r="D25" s="345"/>
      <c r="E25" s="337"/>
      <c r="F25" s="6"/>
      <c r="G25" s="6"/>
      <c r="H25" s="3"/>
      <c r="I25" s="6"/>
      <c r="J25" s="4"/>
      <c r="K25" s="8"/>
      <c r="L25" s="6"/>
      <c r="Q25" s="3"/>
      <c r="R25" s="6"/>
    </row>
    <row r="26" spans="1:18" x14ac:dyDescent="0.2">
      <c r="A26">
        <v>25</v>
      </c>
      <c r="B26" s="8"/>
      <c r="C26" s="346"/>
      <c r="D26" s="345"/>
      <c r="E26" s="337"/>
      <c r="F26" s="6"/>
      <c r="G26" s="6"/>
      <c r="H26" s="3"/>
      <c r="I26" s="6"/>
      <c r="J26" s="4"/>
      <c r="K26" s="8"/>
      <c r="L26" s="6"/>
      <c r="Q26" s="3"/>
      <c r="R26" s="6"/>
    </row>
    <row r="27" spans="1:18" x14ac:dyDescent="0.2">
      <c r="A27">
        <v>26</v>
      </c>
      <c r="B27" s="8"/>
      <c r="C27" s="346"/>
      <c r="D27" s="345"/>
      <c r="E27" s="337"/>
      <c r="F27" s="6"/>
      <c r="G27" s="6"/>
      <c r="H27" s="3"/>
      <c r="I27" s="6"/>
      <c r="J27" s="4"/>
      <c r="K27" s="8"/>
      <c r="L27" s="6"/>
      <c r="Q27" s="3"/>
      <c r="R27" s="6"/>
    </row>
    <row r="28" spans="1:18" x14ac:dyDescent="0.2">
      <c r="A28">
        <v>27</v>
      </c>
      <c r="B28" s="8"/>
      <c r="C28" s="346"/>
      <c r="D28" s="345"/>
      <c r="E28" s="337"/>
      <c r="F28" s="6"/>
      <c r="G28" s="6"/>
      <c r="H28" s="3"/>
      <c r="I28" s="6"/>
      <c r="J28" s="4"/>
      <c r="K28" s="8"/>
      <c r="L28" s="6"/>
      <c r="Q28" s="3"/>
      <c r="R28" s="6"/>
    </row>
    <row r="29" spans="1:18" x14ac:dyDescent="0.2">
      <c r="A29">
        <v>28</v>
      </c>
      <c r="B29" s="8"/>
      <c r="C29" s="346"/>
      <c r="D29" s="345"/>
      <c r="E29" s="337"/>
      <c r="F29" s="6"/>
      <c r="G29" s="6"/>
      <c r="H29" s="3"/>
      <c r="I29" s="6"/>
      <c r="J29" s="4"/>
      <c r="K29" s="8"/>
      <c r="L29" s="6"/>
      <c r="Q29" s="3"/>
      <c r="R29" s="6"/>
    </row>
    <row r="30" spans="1:18" x14ac:dyDescent="0.2">
      <c r="A30">
        <v>29</v>
      </c>
      <c r="B30" s="8"/>
      <c r="C30" s="346"/>
      <c r="D30" s="345"/>
      <c r="E30" s="337"/>
      <c r="F30" s="6"/>
      <c r="G30" s="6"/>
      <c r="H30" s="3"/>
      <c r="I30" s="6"/>
      <c r="J30" s="4"/>
      <c r="K30" s="8"/>
      <c r="L30" s="6"/>
      <c r="Q30" s="3"/>
      <c r="R30" s="6"/>
    </row>
    <row r="31" spans="1:18" x14ac:dyDescent="0.2">
      <c r="A31">
        <v>30</v>
      </c>
      <c r="B31" s="8"/>
      <c r="C31" s="346"/>
      <c r="D31" s="345"/>
      <c r="E31" s="337"/>
      <c r="F31" s="6"/>
      <c r="G31" s="6"/>
      <c r="H31" s="3"/>
      <c r="I31" s="6"/>
      <c r="J31" s="4"/>
      <c r="K31" s="8"/>
      <c r="L31" s="6"/>
      <c r="Q31" s="3"/>
      <c r="R31" s="6"/>
    </row>
    <row r="32" spans="1:18" x14ac:dyDescent="0.2">
      <c r="A32">
        <v>31</v>
      </c>
      <c r="B32" s="8"/>
      <c r="C32" s="346"/>
      <c r="D32" s="345"/>
      <c r="E32" s="337"/>
      <c r="F32" s="6"/>
      <c r="G32" s="6"/>
      <c r="H32" s="3"/>
      <c r="I32" s="6"/>
      <c r="J32" s="4"/>
      <c r="K32" s="8"/>
      <c r="L32" s="6"/>
      <c r="Q32" s="3"/>
      <c r="R32" s="6"/>
    </row>
    <row r="33" spans="1:18" x14ac:dyDescent="0.2">
      <c r="A33">
        <v>32</v>
      </c>
      <c r="B33" s="8"/>
      <c r="C33" s="346"/>
      <c r="D33" s="345"/>
      <c r="E33" s="337"/>
      <c r="F33" s="6"/>
      <c r="G33" s="6"/>
      <c r="H33" s="3"/>
      <c r="I33" s="6"/>
      <c r="J33" s="4"/>
      <c r="K33" s="8"/>
      <c r="L33" s="6"/>
      <c r="Q33" s="3"/>
      <c r="R33" s="6"/>
    </row>
    <row r="34" spans="1:18" x14ac:dyDescent="0.2">
      <c r="A34">
        <v>33</v>
      </c>
      <c r="B34" s="8"/>
      <c r="C34" s="346"/>
      <c r="D34" s="345"/>
      <c r="E34" s="337"/>
      <c r="F34" s="6"/>
      <c r="G34" s="6"/>
      <c r="H34" s="3"/>
      <c r="I34" s="6"/>
      <c r="J34" s="4"/>
      <c r="K34" s="8"/>
      <c r="L34" s="6"/>
      <c r="Q34" s="3"/>
      <c r="R34" s="6"/>
    </row>
    <row r="35" spans="1:18" x14ac:dyDescent="0.2">
      <c r="A35">
        <v>34</v>
      </c>
      <c r="B35" s="8"/>
      <c r="C35" s="346"/>
      <c r="D35" s="345"/>
      <c r="E35" s="337"/>
      <c r="F35" s="6"/>
      <c r="G35" s="6"/>
      <c r="H35" s="3"/>
      <c r="I35" s="6"/>
      <c r="J35" s="4"/>
      <c r="K35" s="8"/>
      <c r="L35" s="6"/>
      <c r="Q35" s="3"/>
      <c r="R35" s="6"/>
    </row>
    <row r="36" spans="1:18" x14ac:dyDescent="0.2">
      <c r="A36">
        <v>35</v>
      </c>
      <c r="B36" s="8"/>
      <c r="C36" s="346"/>
      <c r="D36" s="345"/>
      <c r="E36" s="337"/>
      <c r="F36" s="6"/>
      <c r="G36" s="6"/>
      <c r="H36" s="3"/>
      <c r="I36" s="6"/>
      <c r="J36" s="4"/>
      <c r="K36" s="8"/>
      <c r="L36" s="6"/>
      <c r="Q36" s="3"/>
      <c r="R36" s="6"/>
    </row>
    <row r="37" spans="1:18" x14ac:dyDescent="0.2">
      <c r="A37">
        <v>36</v>
      </c>
      <c r="B37" s="8"/>
      <c r="C37" s="346"/>
      <c r="D37" s="345"/>
      <c r="E37" s="337"/>
      <c r="F37" s="6"/>
      <c r="G37" s="6"/>
      <c r="H37" s="3"/>
      <c r="I37" s="6"/>
      <c r="J37" s="4"/>
      <c r="K37" s="8"/>
      <c r="L37" s="6"/>
      <c r="Q37" s="3"/>
      <c r="R37" s="6"/>
    </row>
    <row r="38" spans="1:18" x14ac:dyDescent="0.2">
      <c r="A38">
        <v>37</v>
      </c>
      <c r="B38" s="8"/>
      <c r="C38" s="346"/>
      <c r="D38" s="345"/>
      <c r="E38" s="337"/>
      <c r="F38" s="6"/>
      <c r="G38" s="6"/>
      <c r="H38" s="3"/>
      <c r="I38" s="6"/>
      <c r="J38" s="4"/>
      <c r="K38" s="8"/>
      <c r="L38" s="6"/>
      <c r="Q38" s="3"/>
      <c r="R38" s="6"/>
    </row>
    <row r="39" spans="1:18" x14ac:dyDescent="0.2">
      <c r="A39">
        <v>38</v>
      </c>
      <c r="B39" s="8"/>
      <c r="C39" s="346"/>
      <c r="D39" s="345"/>
      <c r="E39" s="337"/>
      <c r="F39" s="6"/>
      <c r="G39" s="6"/>
      <c r="H39" s="3"/>
      <c r="I39" s="6"/>
      <c r="J39" s="4"/>
      <c r="K39" s="8"/>
      <c r="L39" s="6"/>
      <c r="Q39" s="3"/>
      <c r="R39" s="6"/>
    </row>
    <row r="40" spans="1:18" x14ac:dyDescent="0.2">
      <c r="A40">
        <v>39</v>
      </c>
      <c r="B40" s="8"/>
      <c r="C40" s="346"/>
      <c r="D40" s="345"/>
      <c r="E40" s="337"/>
      <c r="F40" s="6"/>
      <c r="G40" s="6"/>
      <c r="H40" s="3"/>
      <c r="I40" s="6"/>
      <c r="J40" s="4"/>
      <c r="K40" s="8"/>
      <c r="L40" s="6"/>
      <c r="Q40" s="3"/>
      <c r="R40" s="6"/>
    </row>
    <row r="41" spans="1:18" x14ac:dyDescent="0.2">
      <c r="A41">
        <v>40</v>
      </c>
      <c r="B41" s="8"/>
      <c r="C41" s="346"/>
      <c r="D41" s="345"/>
      <c r="E41" s="337"/>
      <c r="F41" s="6"/>
      <c r="G41" s="6"/>
      <c r="H41" s="3"/>
      <c r="I41" s="6"/>
      <c r="J41" s="4"/>
      <c r="K41" s="8"/>
      <c r="L41" s="6"/>
      <c r="Q41" s="3"/>
      <c r="R41" s="6"/>
    </row>
    <row r="42" spans="1:18" x14ac:dyDescent="0.2">
      <c r="A42">
        <v>41</v>
      </c>
      <c r="B42" s="8"/>
      <c r="C42" s="346"/>
      <c r="D42" s="345"/>
      <c r="E42" s="337"/>
      <c r="F42" s="6"/>
      <c r="G42" s="6"/>
      <c r="H42" s="3"/>
      <c r="I42" s="6"/>
      <c r="J42" s="4"/>
      <c r="K42" s="8"/>
      <c r="L42" s="6"/>
      <c r="Q42" s="3"/>
      <c r="R42" s="6"/>
    </row>
    <row r="43" spans="1:18" x14ac:dyDescent="0.2">
      <c r="A43">
        <v>42</v>
      </c>
      <c r="B43" s="8"/>
      <c r="C43" s="346"/>
      <c r="D43" s="345"/>
      <c r="E43" s="337"/>
      <c r="F43" s="6"/>
      <c r="G43" s="6"/>
      <c r="H43" s="3"/>
      <c r="I43" s="6"/>
      <c r="J43" s="4"/>
      <c r="K43" s="8"/>
      <c r="L43" s="6"/>
      <c r="Q43" s="3"/>
      <c r="R43" s="6"/>
    </row>
    <row r="44" spans="1:18" x14ac:dyDescent="0.2">
      <c r="A44">
        <v>43</v>
      </c>
      <c r="B44" s="8"/>
      <c r="C44" s="346"/>
      <c r="D44" s="345"/>
      <c r="E44" s="337"/>
      <c r="F44" s="6"/>
      <c r="G44" s="6"/>
      <c r="H44" s="3"/>
      <c r="I44" s="6"/>
      <c r="J44" s="4"/>
      <c r="K44" s="8"/>
      <c r="L44" s="6"/>
      <c r="Q44" s="3"/>
      <c r="R44" s="6"/>
    </row>
    <row r="45" spans="1:18" x14ac:dyDescent="0.2">
      <c r="A45">
        <v>44</v>
      </c>
      <c r="B45" s="8"/>
      <c r="C45" s="346"/>
      <c r="D45" s="345"/>
      <c r="E45" s="337"/>
      <c r="F45" s="6"/>
      <c r="G45" s="6"/>
      <c r="H45" s="3"/>
      <c r="I45" s="6"/>
      <c r="J45" s="4"/>
      <c r="K45" s="8"/>
      <c r="L45" s="6"/>
      <c r="Q45" s="3"/>
      <c r="R45" s="6"/>
    </row>
    <row r="46" spans="1:18" x14ac:dyDescent="0.2">
      <c r="A46">
        <v>45</v>
      </c>
      <c r="B46" s="8"/>
      <c r="C46" s="346"/>
      <c r="D46" s="345"/>
      <c r="E46" s="337"/>
      <c r="F46" s="6"/>
      <c r="G46" s="6"/>
      <c r="H46" s="3"/>
      <c r="I46" s="6"/>
      <c r="J46" s="4"/>
      <c r="K46" s="8"/>
      <c r="L46" s="6"/>
      <c r="Q46" s="3"/>
      <c r="R46" s="6"/>
    </row>
    <row r="47" spans="1:18" x14ac:dyDescent="0.2">
      <c r="A47">
        <v>46</v>
      </c>
      <c r="B47" s="8"/>
      <c r="C47" s="346"/>
      <c r="D47" s="345"/>
      <c r="E47" s="337"/>
      <c r="F47" s="6"/>
      <c r="G47" s="6"/>
      <c r="H47" s="3"/>
      <c r="I47" s="6"/>
      <c r="J47" s="4"/>
      <c r="K47" s="8"/>
      <c r="L47" s="6"/>
      <c r="Q47" s="3"/>
      <c r="R47" s="6"/>
    </row>
    <row r="48" spans="1:18" x14ac:dyDescent="0.2">
      <c r="A48">
        <v>47</v>
      </c>
      <c r="B48" s="8"/>
      <c r="C48" s="346"/>
      <c r="D48" s="345"/>
      <c r="E48" s="337"/>
      <c r="F48" s="6"/>
      <c r="G48" s="6"/>
      <c r="H48" s="3"/>
      <c r="I48" s="6"/>
      <c r="J48" s="4"/>
      <c r="K48" s="8"/>
      <c r="L48" s="6"/>
      <c r="Q48" s="3"/>
      <c r="R48" s="6"/>
    </row>
    <row r="49" spans="1:18" x14ac:dyDescent="0.2">
      <c r="A49">
        <v>48</v>
      </c>
      <c r="B49" s="8"/>
      <c r="C49" s="346"/>
      <c r="D49" s="345"/>
      <c r="E49" s="337"/>
      <c r="F49" s="6"/>
      <c r="G49" s="6"/>
      <c r="H49" s="3"/>
      <c r="I49" s="6"/>
      <c r="J49" s="4"/>
      <c r="K49" s="8"/>
      <c r="L49" s="6"/>
      <c r="Q49" s="3"/>
      <c r="R49" s="6"/>
    </row>
    <row r="50" spans="1:18" x14ac:dyDescent="0.2">
      <c r="A50">
        <v>49</v>
      </c>
      <c r="B50" s="8"/>
      <c r="C50" s="346"/>
      <c r="D50" s="345"/>
      <c r="E50" s="337"/>
      <c r="F50" s="6"/>
      <c r="G50" s="6"/>
      <c r="H50" s="3"/>
      <c r="I50" s="6"/>
      <c r="J50" s="4"/>
      <c r="K50" s="8"/>
      <c r="L50" s="6"/>
      <c r="Q50" s="3"/>
      <c r="R50" s="6"/>
    </row>
    <row r="51" spans="1:18" x14ac:dyDescent="0.2">
      <c r="A51">
        <v>50</v>
      </c>
      <c r="B51" s="8"/>
      <c r="C51" s="346"/>
      <c r="D51" s="345"/>
      <c r="E51" s="337"/>
      <c r="F51" s="6"/>
      <c r="G51" s="6"/>
      <c r="H51" s="3"/>
      <c r="I51" s="6"/>
      <c r="J51" s="4"/>
      <c r="K51" s="8"/>
      <c r="L51" s="6"/>
      <c r="Q51" s="3"/>
      <c r="R51" s="6"/>
    </row>
    <row r="52" spans="1:18" x14ac:dyDescent="0.2">
      <c r="A52">
        <v>51</v>
      </c>
      <c r="B52" s="8"/>
      <c r="C52" s="346"/>
      <c r="D52" s="345"/>
      <c r="E52" s="337"/>
      <c r="F52" s="6"/>
      <c r="G52" s="6"/>
      <c r="H52" s="3"/>
      <c r="I52" s="6"/>
      <c r="J52" s="4"/>
      <c r="K52" s="8"/>
      <c r="L52" s="6"/>
      <c r="Q52" s="3"/>
      <c r="R52" s="6"/>
    </row>
    <row r="53" spans="1:18" x14ac:dyDescent="0.2">
      <c r="A53">
        <v>52</v>
      </c>
      <c r="B53" s="8"/>
      <c r="C53" s="346"/>
      <c r="D53" s="345"/>
      <c r="E53" s="337"/>
      <c r="F53" s="6"/>
      <c r="G53" s="6"/>
      <c r="H53" s="3"/>
      <c r="I53" s="6"/>
      <c r="J53" s="4"/>
      <c r="K53" s="8"/>
      <c r="L53" s="6"/>
      <c r="Q53" s="3"/>
      <c r="R53" s="6"/>
    </row>
    <row r="54" spans="1:18" x14ac:dyDescent="0.2">
      <c r="A54">
        <v>53</v>
      </c>
      <c r="B54" s="8"/>
      <c r="C54" s="346"/>
      <c r="D54" s="345"/>
      <c r="E54" s="337"/>
      <c r="F54" s="6"/>
      <c r="G54" s="6"/>
      <c r="H54" s="3"/>
      <c r="I54" s="6"/>
      <c r="J54" s="4"/>
      <c r="K54" s="8"/>
      <c r="L54" s="6"/>
      <c r="Q54" s="3"/>
      <c r="R54" s="6"/>
    </row>
    <row r="55" spans="1:18" x14ac:dyDescent="0.2">
      <c r="A55">
        <v>54</v>
      </c>
      <c r="B55" s="8"/>
      <c r="C55" s="346"/>
      <c r="D55" s="345"/>
      <c r="E55" s="337"/>
      <c r="F55" s="6"/>
      <c r="G55" s="6"/>
      <c r="H55" s="3"/>
      <c r="I55" s="6"/>
      <c r="J55" s="4"/>
      <c r="K55" s="8"/>
      <c r="L55" s="6"/>
      <c r="Q55" s="3"/>
      <c r="R55" s="6"/>
    </row>
    <row r="56" spans="1:18" x14ac:dyDescent="0.2">
      <c r="A56">
        <v>55</v>
      </c>
      <c r="B56" s="8"/>
      <c r="C56" s="346"/>
      <c r="D56" s="345"/>
      <c r="E56" s="337"/>
      <c r="F56" s="6"/>
      <c r="G56" s="6"/>
      <c r="H56" s="3"/>
      <c r="I56" s="6"/>
      <c r="J56" s="4"/>
      <c r="K56" s="8"/>
      <c r="L56" s="6"/>
      <c r="Q56" s="3"/>
      <c r="R56" s="6"/>
    </row>
    <row r="57" spans="1:18" x14ac:dyDescent="0.2">
      <c r="A57">
        <v>56</v>
      </c>
      <c r="B57" s="8"/>
      <c r="C57" s="346"/>
      <c r="D57" s="345"/>
      <c r="E57" s="337"/>
      <c r="F57" s="6"/>
      <c r="G57" s="6"/>
      <c r="H57" s="3"/>
      <c r="I57" s="6"/>
      <c r="J57" s="4"/>
      <c r="K57" s="8"/>
      <c r="L57" s="6"/>
      <c r="Q57" s="3"/>
      <c r="R57" s="6"/>
    </row>
    <row r="58" spans="1:18" x14ac:dyDescent="0.2">
      <c r="A58">
        <v>57</v>
      </c>
      <c r="B58" s="8"/>
      <c r="C58" s="346"/>
      <c r="D58" s="345"/>
      <c r="E58" s="337"/>
      <c r="F58" s="6"/>
      <c r="G58" s="6"/>
      <c r="H58" s="3"/>
      <c r="I58" s="6"/>
      <c r="J58" s="4"/>
      <c r="K58" s="8"/>
      <c r="L58" s="6"/>
      <c r="Q58" s="3"/>
      <c r="R58" s="6"/>
    </row>
    <row r="59" spans="1:18" x14ac:dyDescent="0.2">
      <c r="A59">
        <v>58</v>
      </c>
      <c r="B59" s="8"/>
      <c r="C59" s="346"/>
      <c r="D59" s="345"/>
      <c r="E59" s="337"/>
      <c r="F59" s="6"/>
      <c r="G59" s="6"/>
      <c r="H59" s="3"/>
      <c r="I59" s="6"/>
      <c r="J59" s="4"/>
      <c r="K59" s="8"/>
      <c r="L59" s="6"/>
      <c r="Q59" s="3"/>
      <c r="R59" s="6"/>
    </row>
    <row r="60" spans="1:18" x14ac:dyDescent="0.2">
      <c r="A60">
        <v>59</v>
      </c>
      <c r="B60" s="8"/>
      <c r="C60" s="346"/>
      <c r="D60" s="345"/>
      <c r="E60" s="337"/>
      <c r="F60" s="6"/>
      <c r="G60" s="6"/>
      <c r="H60" s="3"/>
      <c r="I60" s="6"/>
      <c r="J60" s="4"/>
      <c r="K60" s="8"/>
      <c r="L60" s="6"/>
      <c r="Q60" s="3"/>
      <c r="R60" s="6"/>
    </row>
    <row r="61" spans="1:18" x14ac:dyDescent="0.2">
      <c r="A61">
        <v>60</v>
      </c>
      <c r="B61" s="8"/>
      <c r="C61" s="346"/>
      <c r="D61" s="345"/>
      <c r="E61" s="337"/>
      <c r="F61" s="6"/>
      <c r="G61" s="6"/>
      <c r="H61" s="3"/>
      <c r="I61" s="6"/>
      <c r="J61" s="4"/>
      <c r="K61" s="8"/>
      <c r="L61" s="6"/>
      <c r="Q61" s="3"/>
      <c r="R61" s="6"/>
    </row>
    <row r="62" spans="1:18" x14ac:dyDescent="0.2">
      <c r="A62">
        <v>61</v>
      </c>
      <c r="B62" s="8"/>
      <c r="C62" s="346"/>
      <c r="D62" s="345"/>
      <c r="E62" s="337"/>
      <c r="F62" s="6"/>
      <c r="G62" s="6"/>
      <c r="H62" s="3"/>
      <c r="I62" s="6"/>
      <c r="J62" s="4"/>
      <c r="K62" s="8"/>
      <c r="L62" s="6"/>
      <c r="Q62" s="3"/>
      <c r="R62" s="6"/>
    </row>
    <row r="63" spans="1:18" x14ac:dyDescent="0.2">
      <c r="A63">
        <v>62</v>
      </c>
      <c r="B63" s="8"/>
      <c r="C63" s="346"/>
      <c r="D63" s="345"/>
      <c r="E63" s="337"/>
      <c r="F63" s="6"/>
      <c r="G63" s="6"/>
      <c r="H63" s="3"/>
      <c r="I63" s="6"/>
      <c r="J63" s="4"/>
      <c r="K63" s="8"/>
      <c r="L63" s="6"/>
      <c r="Q63" s="3"/>
      <c r="R63" s="6"/>
    </row>
    <row r="64" spans="1:18" x14ac:dyDescent="0.2">
      <c r="A64">
        <v>63</v>
      </c>
      <c r="B64" s="8"/>
      <c r="C64" s="346"/>
      <c r="D64" s="345"/>
      <c r="E64" s="337"/>
      <c r="F64" s="6"/>
      <c r="G64" s="6"/>
      <c r="H64" s="3"/>
      <c r="I64" s="6"/>
      <c r="J64" s="4"/>
      <c r="K64" s="8"/>
      <c r="L64" s="6"/>
      <c r="Q64" s="3"/>
      <c r="R64" s="6"/>
    </row>
    <row r="65" spans="1:18" x14ac:dyDescent="0.2">
      <c r="A65">
        <v>64</v>
      </c>
      <c r="B65" s="8"/>
      <c r="C65" s="346"/>
      <c r="D65" s="345"/>
      <c r="E65" s="337"/>
      <c r="F65" s="6"/>
      <c r="G65" s="6"/>
      <c r="H65" s="3"/>
      <c r="I65" s="6"/>
      <c r="J65" s="4"/>
      <c r="K65" s="8"/>
      <c r="L65" s="6"/>
      <c r="Q65" s="3"/>
      <c r="R65" s="6"/>
    </row>
    <row r="66" spans="1:18" x14ac:dyDescent="0.2">
      <c r="A66">
        <v>65</v>
      </c>
      <c r="B66" s="8"/>
      <c r="C66" s="346"/>
      <c r="D66" s="345"/>
      <c r="E66" s="337"/>
      <c r="F66" s="6"/>
      <c r="G66" s="6"/>
      <c r="H66" s="3"/>
      <c r="I66" s="6"/>
      <c r="J66" s="4"/>
      <c r="K66" s="8"/>
      <c r="L66" s="6"/>
      <c r="Q66" s="3"/>
      <c r="R66" s="6"/>
    </row>
    <row r="67" spans="1:18" x14ac:dyDescent="0.2">
      <c r="A67">
        <v>66</v>
      </c>
      <c r="B67" s="8"/>
      <c r="C67" s="346"/>
      <c r="D67" s="345"/>
      <c r="E67" s="337"/>
      <c r="F67" s="6"/>
      <c r="G67" s="6"/>
      <c r="H67" s="3"/>
      <c r="I67" s="6"/>
      <c r="J67" s="4"/>
      <c r="K67" s="8"/>
      <c r="L67" s="6"/>
      <c r="Q67" s="3"/>
      <c r="R67" s="6"/>
    </row>
    <row r="68" spans="1:18" x14ac:dyDescent="0.2">
      <c r="A68">
        <v>67</v>
      </c>
      <c r="B68" s="8"/>
      <c r="C68" s="346"/>
      <c r="D68" s="345"/>
      <c r="E68" s="337"/>
      <c r="F68" s="6"/>
      <c r="G68" s="6"/>
      <c r="H68" s="3"/>
      <c r="I68" s="6"/>
      <c r="J68" s="4"/>
      <c r="K68" s="8"/>
      <c r="L68" s="6"/>
      <c r="Q68" s="3"/>
      <c r="R68" s="6"/>
    </row>
    <row r="69" spans="1:18" x14ac:dyDescent="0.2">
      <c r="A69">
        <v>68</v>
      </c>
      <c r="B69" s="8"/>
      <c r="C69" s="346"/>
      <c r="D69" s="345"/>
      <c r="E69" s="337"/>
      <c r="F69" s="6"/>
      <c r="G69" s="6"/>
      <c r="H69" s="3"/>
      <c r="I69" s="6"/>
      <c r="J69" s="4"/>
      <c r="K69" s="8"/>
      <c r="L69" s="6"/>
      <c r="Q69" s="3"/>
      <c r="R69" s="6"/>
    </row>
    <row r="70" spans="1:18" x14ac:dyDescent="0.2">
      <c r="A70">
        <v>69</v>
      </c>
      <c r="B70" s="8"/>
      <c r="C70" s="346"/>
      <c r="D70" s="345"/>
      <c r="E70" s="337"/>
      <c r="F70" s="6"/>
      <c r="G70" s="6"/>
      <c r="H70" s="3"/>
      <c r="I70" s="6"/>
      <c r="J70" s="4"/>
      <c r="K70" s="8"/>
      <c r="L70" s="6"/>
      <c r="Q70" s="3"/>
      <c r="R70" s="6"/>
    </row>
    <row r="71" spans="1:18" x14ac:dyDescent="0.2">
      <c r="A71">
        <v>70</v>
      </c>
      <c r="B71" s="8"/>
      <c r="C71" s="346"/>
      <c r="D71" s="345"/>
      <c r="E71" s="337"/>
      <c r="F71" s="6"/>
      <c r="G71" s="6"/>
      <c r="H71" s="3"/>
      <c r="I71" s="6"/>
      <c r="J71" s="4"/>
      <c r="K71" s="8"/>
      <c r="L71" s="6"/>
      <c r="Q71" s="3"/>
      <c r="R71" s="6"/>
    </row>
    <row r="72" spans="1:18" x14ac:dyDescent="0.2">
      <c r="A72">
        <v>71</v>
      </c>
      <c r="B72" s="8"/>
      <c r="C72" s="346"/>
      <c r="D72" s="345"/>
      <c r="E72" s="337"/>
      <c r="F72" s="6"/>
      <c r="G72" s="6"/>
      <c r="H72" s="3"/>
      <c r="I72" s="6"/>
      <c r="J72" s="4"/>
      <c r="K72" s="8"/>
      <c r="L72" s="6"/>
      <c r="Q72" s="3"/>
      <c r="R72" s="6"/>
    </row>
    <row r="73" spans="1:18" x14ac:dyDescent="0.2">
      <c r="A73">
        <v>72</v>
      </c>
      <c r="B73" s="8"/>
      <c r="C73" s="346"/>
      <c r="D73" s="345"/>
      <c r="E73" s="337"/>
      <c r="F73" s="6"/>
      <c r="G73" s="6"/>
      <c r="H73" s="3"/>
      <c r="I73" s="6"/>
      <c r="J73" s="4"/>
      <c r="K73" s="8"/>
      <c r="L73" s="6"/>
      <c r="Q73" s="3"/>
      <c r="R73" s="6"/>
    </row>
    <row r="74" spans="1:18" x14ac:dyDescent="0.2">
      <c r="A74">
        <v>73</v>
      </c>
      <c r="B74" s="8"/>
      <c r="C74" s="346"/>
      <c r="D74" s="345"/>
      <c r="E74" s="337"/>
      <c r="F74" s="6"/>
      <c r="G74" s="6"/>
      <c r="H74" s="3"/>
      <c r="I74" s="6"/>
      <c r="J74" s="4"/>
      <c r="K74" s="8"/>
      <c r="L74" s="6"/>
      <c r="Q74" s="3"/>
      <c r="R74" s="6"/>
    </row>
    <row r="75" spans="1:18" x14ac:dyDescent="0.2">
      <c r="A75">
        <v>74</v>
      </c>
      <c r="B75" s="8"/>
      <c r="C75" s="346"/>
      <c r="D75" s="345"/>
      <c r="E75" s="337"/>
      <c r="F75" s="6"/>
      <c r="G75" s="6"/>
      <c r="H75" s="3"/>
      <c r="I75" s="6"/>
      <c r="J75" s="4"/>
      <c r="K75" s="8"/>
      <c r="L75" s="6"/>
      <c r="Q75" s="3"/>
      <c r="R75" s="6"/>
    </row>
    <row r="76" spans="1:18" x14ac:dyDescent="0.2">
      <c r="A76">
        <v>75</v>
      </c>
      <c r="B76" s="8"/>
      <c r="C76" s="346"/>
      <c r="D76" s="345"/>
      <c r="E76" s="337"/>
      <c r="F76" s="6"/>
      <c r="G76" s="6"/>
      <c r="H76" s="3"/>
      <c r="I76" s="6"/>
      <c r="J76" s="4"/>
      <c r="K76" s="8"/>
      <c r="L76" s="6"/>
      <c r="Q76" s="3"/>
      <c r="R76" s="6"/>
    </row>
    <row r="77" spans="1:18" x14ac:dyDescent="0.2">
      <c r="A77">
        <v>76</v>
      </c>
      <c r="B77" s="8"/>
      <c r="C77" s="346"/>
      <c r="D77" s="345"/>
      <c r="E77" s="337"/>
      <c r="F77" s="6"/>
      <c r="G77" s="6"/>
      <c r="H77" s="3"/>
      <c r="I77" s="6"/>
      <c r="J77" s="4"/>
      <c r="K77" s="8"/>
      <c r="L77" s="6"/>
      <c r="Q77" s="3"/>
      <c r="R77" s="6"/>
    </row>
    <row r="78" spans="1:18" x14ac:dyDescent="0.2">
      <c r="A78">
        <v>77</v>
      </c>
      <c r="B78" s="8"/>
      <c r="C78" s="346"/>
      <c r="D78" s="345"/>
      <c r="E78" s="337"/>
      <c r="F78" s="6"/>
      <c r="G78" s="6"/>
      <c r="H78" s="3"/>
      <c r="I78" s="6"/>
      <c r="J78" s="4"/>
      <c r="K78" s="8"/>
      <c r="L78" s="6"/>
      <c r="Q78" s="3"/>
      <c r="R78" s="6"/>
    </row>
    <row r="79" spans="1:18" x14ac:dyDescent="0.2">
      <c r="A79">
        <v>78</v>
      </c>
      <c r="B79" s="8"/>
      <c r="C79" s="346"/>
      <c r="D79" s="345"/>
      <c r="E79" s="337"/>
      <c r="F79" s="6"/>
      <c r="G79" s="6"/>
      <c r="H79" s="3"/>
      <c r="I79" s="6"/>
      <c r="J79" s="4"/>
      <c r="K79" s="8"/>
      <c r="L79" s="6"/>
      <c r="Q79" s="3"/>
      <c r="R79" s="6"/>
    </row>
    <row r="80" spans="1:18" x14ac:dyDescent="0.2">
      <c r="A80">
        <v>79</v>
      </c>
      <c r="B80" s="8"/>
      <c r="C80" s="346"/>
      <c r="D80" s="345"/>
      <c r="E80" s="337"/>
      <c r="F80" s="6"/>
      <c r="G80" s="6"/>
      <c r="H80" s="3"/>
      <c r="I80" s="6"/>
      <c r="J80" s="4"/>
      <c r="K80" s="8"/>
      <c r="L80" s="6"/>
      <c r="Q80" s="3"/>
      <c r="R80" s="6"/>
    </row>
    <row r="81" spans="1:19" x14ac:dyDescent="0.2">
      <c r="A81">
        <v>80</v>
      </c>
      <c r="B81" s="154"/>
      <c r="C81" s="155"/>
      <c r="D81" s="347"/>
      <c r="E81" s="348"/>
      <c r="F81" s="156"/>
      <c r="G81" s="156"/>
      <c r="H81" s="349"/>
      <c r="I81" s="156"/>
      <c r="J81" s="157"/>
      <c r="K81" s="154"/>
      <c r="L81" s="156"/>
      <c r="M81" s="158"/>
      <c r="N81" s="158"/>
      <c r="O81" s="158"/>
      <c r="P81" s="158"/>
      <c r="Q81" s="349"/>
      <c r="R81" s="156"/>
    </row>
    <row r="84" spans="1:19" x14ac:dyDescent="0.2">
      <c r="S84" t="str">
        <f>IFERROR(_xlfn.CONCAT(VLOOKUP(T84, [1]Transfer!A:D, 4, FALSE), " at ", VLOOKUP(U84, [1]Transfer!A:D, 4, FALSE)), "Game Finder Tool")</f>
        <v>Game Finder Tool</v>
      </c>
    </row>
  </sheetData>
  <conditionalFormatting sqref="B1">
    <cfRule type="containsText" dxfId="380" priority="10" operator="containsText" text="BAD LOSS">
      <formula>NOT(ISERROR(SEARCH("BAD LOSS",B1)))</formula>
    </cfRule>
  </conditionalFormatting>
  <conditionalFormatting sqref="G1 L1 L17:L81 G17:G81">
    <cfRule type="cellIs" dxfId="379" priority="9" operator="between">
      <formula>1</formula>
      <formula>24</formula>
    </cfRule>
    <cfRule type="cellIs" dxfId="378" priority="11" operator="between">
      <formula>25</formula>
      <formula>48</formula>
    </cfRule>
  </conditionalFormatting>
  <conditionalFormatting sqref="R1 R17:R81">
    <cfRule type="containsText" dxfId="377" priority="8" operator="containsText" text="/">
      <formula>NOT(ISERROR(SEARCH("/",R1)))</formula>
    </cfRule>
  </conditionalFormatting>
  <conditionalFormatting sqref="D1:D8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8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6 L2:L16">
    <cfRule type="cellIs" dxfId="376" priority="3" operator="between">
      <formula>1</formula>
      <formula>24</formula>
    </cfRule>
    <cfRule type="cellIs" dxfId="375" priority="5" operator="between">
      <formula>25</formula>
      <formula>48</formula>
    </cfRule>
  </conditionalFormatting>
  <conditionalFormatting sqref="R2:R16">
    <cfRule type="containsText" dxfId="374" priority="2" operator="containsText" text="/">
      <formula>NOT(ISERROR(SEARCH("/",R2)))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93B39052-C8E9-4713-A9FD-C5F3B55D0A53}">
            <xm:f>NOT(ISERROR(SEARCH("-",R1)))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R1 R17:R81</xm:sqref>
        </x14:conditionalFormatting>
        <x14:conditionalFormatting xmlns:xm="http://schemas.microsoft.com/office/excel/2006/main">
          <x14:cfRule type="containsText" priority="1" operator="containsText" id="{EA26CEEF-9400-4A7A-A017-72F38CA54DB2}">
            <xm:f>NOT(ISERROR(SEARCH("-",R2)))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R2:R16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2CB0-1F8B-41EA-9C0E-337ACB2ED342}">
  <sheetPr codeName="Sheet1"/>
  <dimension ref="A1:AD161"/>
  <sheetViews>
    <sheetView workbookViewId="0">
      <selection activeCell="W8" sqref="W8:X87"/>
    </sheetView>
  </sheetViews>
  <sheetFormatPr defaultRowHeight="15" x14ac:dyDescent="0.2"/>
  <cols>
    <col min="1" max="1" width="4.16796875" style="6" customWidth="1"/>
    <col min="2" max="2" width="3.8984375" customWidth="1"/>
    <col min="3" max="3" width="9.4140625" style="20" customWidth="1"/>
    <col min="4" max="4" width="17.75390625" style="8" customWidth="1"/>
    <col min="5" max="5" width="3.8984375" customWidth="1"/>
    <col min="6" max="6" width="3.62890625" customWidth="1"/>
    <col min="26" max="26" width="8.7421875" style="4"/>
    <col min="27" max="28" width="9.81640625" customWidth="1"/>
  </cols>
  <sheetData>
    <row r="1" spans="1:30" ht="15.75" thickBot="1" x14ac:dyDescent="0.25">
      <c r="A1" s="6" t="s">
        <v>873</v>
      </c>
      <c r="B1" s="3" t="s">
        <v>150</v>
      </c>
      <c r="C1" s="12" t="s">
        <v>167</v>
      </c>
      <c r="D1" s="12" t="s">
        <v>175</v>
      </c>
      <c r="E1" s="3" t="s">
        <v>1121</v>
      </c>
      <c r="F1" s="3" t="s">
        <v>1120</v>
      </c>
      <c r="G1" s="3" t="s">
        <v>11</v>
      </c>
      <c r="H1" s="3" t="s">
        <v>13</v>
      </c>
      <c r="I1" s="3" t="s">
        <v>130</v>
      </c>
      <c r="J1" s="3" t="s">
        <v>129</v>
      </c>
      <c r="K1" s="3" t="s">
        <v>133</v>
      </c>
      <c r="L1" s="3" t="s">
        <v>283</v>
      </c>
      <c r="M1" s="3" t="s">
        <v>298</v>
      </c>
      <c r="N1" s="3" t="s">
        <v>126</v>
      </c>
      <c r="O1" s="3" t="s">
        <v>1063</v>
      </c>
      <c r="P1" s="3" t="s">
        <v>502</v>
      </c>
      <c r="Q1" s="3" t="s">
        <v>737</v>
      </c>
      <c r="R1" s="3" t="s">
        <v>15</v>
      </c>
      <c r="S1" s="3" t="s">
        <v>1061</v>
      </c>
      <c r="T1" s="3" t="s">
        <v>1062</v>
      </c>
      <c r="U1" s="318">
        <v>0</v>
      </c>
      <c r="V1" s="4" t="str">
        <f ca="1">IF($U$1=1, RANDBETWEEN(1, 18), "")</f>
        <v/>
      </c>
    </row>
    <row r="2" spans="1:30" ht="15.75" thickBot="1" x14ac:dyDescent="0.25">
      <c r="A2" s="6">
        <v>1</v>
      </c>
      <c r="B2" s="158">
        <v>33</v>
      </c>
      <c r="C2" s="367" t="s">
        <v>4</v>
      </c>
      <c r="D2" s="368" t="s">
        <v>93</v>
      </c>
      <c r="E2" s="158">
        <f>VLOOKUP($B2, Rankings!$A$2:$W$161, 23, FALSE)</f>
        <v>1</v>
      </c>
      <c r="F2" s="7" t="str">
        <f>VLOOKUP($B2, Rankings!$A$2:$CA$161, 79, FALSE)</f>
        <v>World
Champion
S6
World
Finalist
S7
Swiss
S8
Lily Valley
S6, S7,
S8</v>
      </c>
      <c r="G2" s="7">
        <f ca="1">VLOOKUP($B2, Rankings!$A$2:$BO$161, 57, FALSE)</f>
        <v>93</v>
      </c>
      <c r="H2" s="5">
        <f>VLOOKUP($B2, Rankings!$A$2:$BO$161, 58, FALSE)</f>
        <v>12.256302231842401</v>
      </c>
      <c r="I2" s="7">
        <f>VLOOKUP($B2, Rankings!$A$2:$BO$161, 60, FALSE)</f>
        <v>95.790860129161274</v>
      </c>
      <c r="J2" s="7">
        <f>VLOOKUP($B2, Rankings!$A$2:$BO$161, 61, FALSE)</f>
        <v>90.593003412969281</v>
      </c>
      <c r="K2" s="5">
        <f>VLOOKUP($B2, Rankings!$A$2:$BO$161, 62, FALSE)</f>
        <v>10</v>
      </c>
      <c r="L2" s="5">
        <f>VLOOKUP($B2, Rankings!$A$2:$BO$161, 63, FALSE)</f>
        <v>103.20377789803</v>
      </c>
      <c r="M2" s="7">
        <f ca="1">VLOOKUP($B2, Rankings!$A$2:$BO$161, 64, FALSE)</f>
        <v>2543</v>
      </c>
      <c r="N2" s="7" t="str">
        <f>VLOOKUP($B2, Rankings!$A$2:$BO$161, 67, FALSE)</f>
        <v>SS</v>
      </c>
      <c r="O2" t="str">
        <f ca="1">_xlfn.CONCAT(VLOOKUP($B2,Rankings!$A$2:$BO$161,6,FALSE),"-",VLOOKUP($B2,Rankings!$A$2:$BO$161,7,FALSE))</f>
        <v>5-0</v>
      </c>
      <c r="P2" t="str">
        <f ca="1">_xlfn.CONCAT(VLOOKUP($B2,Rankings!$A$2:$BO$161,8,FALSE),"-",VLOOKUP($B2,Rankings!$A$2:$BO$161,9,FALSE))</f>
        <v>2-0</v>
      </c>
      <c r="Q2" t="str">
        <f ca="1">_xlfn.CONCAT(VLOOKUP($B2,Rankings!$A$2:$BO$161,10,FALSE),"-",VLOOKUP($B2,Rankings!$A$2:$BO$161,11,FALSE))</f>
        <v>4-0</v>
      </c>
      <c r="R2" t="str">
        <f ca="1">VLOOKUP($B2,Rankings!$A$2:$BO$161,14,FALSE)</f>
        <v>11-0</v>
      </c>
      <c r="S2" s="4">
        <f>VLOOKUP($B2, Rankings!$A$2:$BY$161, 77, FALSE)</f>
        <v>17</v>
      </c>
      <c r="T2" s="4">
        <v>5</v>
      </c>
      <c r="X2" s="3" t="s">
        <v>1111</v>
      </c>
      <c r="Y2" s="4"/>
      <c r="AA2" s="438" t="s">
        <v>2954</v>
      </c>
      <c r="AB2" s="439"/>
      <c r="AC2" s="439"/>
      <c r="AD2" s="428" t="s">
        <v>2955</v>
      </c>
    </row>
    <row r="3" spans="1:30" ht="15.75" thickBot="1" x14ac:dyDescent="0.25">
      <c r="A3" s="6">
        <v>2</v>
      </c>
      <c r="B3" s="204">
        <v>40</v>
      </c>
      <c r="C3" s="332" t="s">
        <v>4</v>
      </c>
      <c r="D3" s="236" t="s">
        <v>86</v>
      </c>
      <c r="E3" s="158">
        <f>VLOOKUP($B3, Rankings!$A$2:$W$161, 23, FALSE)</f>
        <v>4</v>
      </c>
      <c r="F3" s="7" t="str">
        <f>VLOOKUP($B3, Rankings!$A$2:$CA$161, 79, FALSE)</f>
        <v/>
      </c>
      <c r="G3" s="7">
        <f ca="1">VLOOKUP($B3, Rankings!$A$2:$BO$161, 57, FALSE)</f>
        <v>101</v>
      </c>
      <c r="H3" s="5">
        <f>VLOOKUP($B3, Rankings!$A$2:$BO$161, 58, FALSE)</f>
        <v>12.718659488667614</v>
      </c>
      <c r="I3" s="7">
        <f>VLOOKUP($B3, Rankings!$A$2:$BO$161, 60, FALSE)</f>
        <v>85.941548425980557</v>
      </c>
      <c r="J3" s="7">
        <f>VLOOKUP($B3, Rankings!$A$2:$BO$161, 61, FALSE)</f>
        <v>81.953924914675767</v>
      </c>
      <c r="K3" s="5">
        <f>VLOOKUP($B3, Rankings!$A$2:$BO$161, 62, FALSE)</f>
        <v>10</v>
      </c>
      <c r="L3" s="5">
        <f>VLOOKUP($B3, Rankings!$A$2:$BO$161, 63, FALSE)</f>
        <v>91.3184387629735</v>
      </c>
      <c r="M3" s="7">
        <f ca="1">VLOOKUP($B3, Rankings!$A$2:$BO$161, 64, FALSE)</f>
        <v>2288</v>
      </c>
      <c r="N3" s="7" t="str">
        <f>VLOOKUP($B3, Rankings!$A$2:$BO$161, 67, FALSE)</f>
        <v>S</v>
      </c>
      <c r="O3" t="str">
        <f ca="1">_xlfn.CONCAT(VLOOKUP($B3,Rankings!$A$2:$BO$161,6,FALSE),"-",VLOOKUP($B3,Rankings!$A$2:$BO$161,7,FALSE))</f>
        <v>5-0</v>
      </c>
      <c r="P3" t="str">
        <f ca="1">_xlfn.CONCAT(VLOOKUP($B3,Rankings!$A$2:$BO$161,8,FALSE),"-",VLOOKUP($B3,Rankings!$A$2:$BO$161,9,FALSE))</f>
        <v>2-0</v>
      </c>
      <c r="Q3" t="str">
        <f ca="1">_xlfn.CONCAT(VLOOKUP($B3,Rankings!$A$2:$BO$161,10,FALSE),"-",VLOOKUP($B3,Rankings!$A$2:$BO$161,11,FALSE))</f>
        <v>3-1</v>
      </c>
      <c r="R3" t="str">
        <f ca="1">VLOOKUP($B3,Rankings!$A$2:$BO$161,14,FALSE)</f>
        <v>10-1</v>
      </c>
      <c r="S3" s="4">
        <f>VLOOKUP($B3, Rankings!$A$2:$BY$161, 77, FALSE)</f>
        <v>6</v>
      </c>
      <c r="T3" s="4">
        <v>9</v>
      </c>
      <c r="X3" s="3" t="s">
        <v>501</v>
      </c>
      <c r="Y3" s="4"/>
      <c r="AA3" s="428" t="s">
        <v>2968</v>
      </c>
      <c r="AB3" s="428" t="s">
        <v>2956</v>
      </c>
      <c r="AC3" s="429"/>
      <c r="AD3" s="430">
        <f ca="1">ROUND(RAND()+RAND()+RAND(), 2)</f>
        <v>1.48</v>
      </c>
    </row>
    <row r="4" spans="1:30" ht="15.75" thickBot="1" x14ac:dyDescent="0.25">
      <c r="A4" s="6">
        <v>3</v>
      </c>
      <c r="B4" s="204">
        <v>132</v>
      </c>
      <c r="C4" s="335" t="s">
        <v>323</v>
      </c>
      <c r="D4" s="238" t="s">
        <v>391</v>
      </c>
      <c r="E4" s="158">
        <f>VLOOKUP($B4, Rankings!$A$2:$W$161, 23, FALSE)</f>
        <v>1</v>
      </c>
      <c r="F4" s="7" t="str">
        <f>VLOOKUP($B4, Rankings!$A$2:$CA$161, 79, FALSE)</f>
        <v>Silver
S8</v>
      </c>
      <c r="G4" s="7">
        <f ca="1">VLOOKUP($B4, Rankings!$A$2:$BO$161, 57, FALSE)</f>
        <v>92</v>
      </c>
      <c r="H4" s="5">
        <f>VLOOKUP($B4, Rankings!$A$2:$BO$161, 58, FALSE)</f>
        <v>5.5482593758282954</v>
      </c>
      <c r="I4" s="7">
        <f>VLOOKUP($B4, Rankings!$A$2:$BO$161, 60, FALSE)</f>
        <v>82.01448772476796</v>
      </c>
      <c r="J4" s="7">
        <f>VLOOKUP($B4, Rankings!$A$2:$BO$161, 61, FALSE)</f>
        <v>89.057167235494873</v>
      </c>
      <c r="K4" s="5">
        <f>VLOOKUP($B4, Rankings!$A$2:$BO$161, 62, FALSE)</f>
        <v>10</v>
      </c>
      <c r="L4" s="5">
        <f>VLOOKUP($B4, Rankings!$A$2:$BO$161, 63, FALSE)</f>
        <v>88.706484395707392</v>
      </c>
      <c r="M4" s="7">
        <f ca="1">VLOOKUP($B4, Rankings!$A$2:$BO$161, 64, FALSE)</f>
        <v>2324</v>
      </c>
      <c r="N4" s="7" t="str">
        <f>VLOOKUP($B4, Rankings!$A$2:$BO$161, 67, FALSE)</f>
        <v>S</v>
      </c>
      <c r="O4" t="str">
        <f ca="1">_xlfn.CONCAT(VLOOKUP($B4,Rankings!$A$2:$BO$161,6,FALSE),"-",VLOOKUP($B4,Rankings!$A$2:$BO$161,7,FALSE))</f>
        <v>4-1</v>
      </c>
      <c r="P4" t="str">
        <f ca="1">_xlfn.CONCAT(VLOOKUP($B4,Rankings!$A$2:$BO$161,8,FALSE),"-",VLOOKUP($B4,Rankings!$A$2:$BO$161,9,FALSE))</f>
        <v>1-1</v>
      </c>
      <c r="Q4" t="str">
        <f ca="1">_xlfn.CONCAT(VLOOKUP($B4,Rankings!$A$2:$BO$161,10,FALSE),"-",VLOOKUP($B4,Rankings!$A$2:$BO$161,11,FALSE))</f>
        <v>4-0</v>
      </c>
      <c r="R4" t="str">
        <f ca="1">VLOOKUP($B4,Rankings!$A$2:$BO$161,14,FALSE)</f>
        <v>9-2</v>
      </c>
      <c r="S4" s="4">
        <f>VLOOKUP($B4, Rankings!$A$2:$BY$161, 77, FALSE)</f>
        <v>12</v>
      </c>
      <c r="T4" s="4">
        <v>18</v>
      </c>
      <c r="X4" s="3" t="s">
        <v>2964</v>
      </c>
      <c r="Y4" s="4"/>
      <c r="AA4" s="428" t="s">
        <v>6</v>
      </c>
      <c r="AB4" s="434">
        <f t="shared" ref="AB4:AB13" si="0">SQRT(AC4/3)</f>
        <v>0.60827625302982202</v>
      </c>
      <c r="AC4" s="430">
        <v>1.1100000000000001</v>
      </c>
    </row>
    <row r="5" spans="1:30" ht="15.75" thickBot="1" x14ac:dyDescent="0.25">
      <c r="A5" s="6">
        <v>4</v>
      </c>
      <c r="B5" s="204">
        <v>151</v>
      </c>
      <c r="C5" s="330" t="s">
        <v>398</v>
      </c>
      <c r="D5" s="234" t="s">
        <v>479</v>
      </c>
      <c r="E5" s="158">
        <f>VLOOKUP($B5, Rankings!$A$2:$W$161, 23, FALSE)</f>
        <v>6</v>
      </c>
      <c r="F5" s="7" t="str">
        <f>VLOOKUP($B5, Rankings!$A$2:$CA$161, 79, FALSE)</f>
        <v/>
      </c>
      <c r="G5" s="7">
        <f ca="1">VLOOKUP($B5, Rankings!$A$2:$BO$161, 57, FALSE)</f>
        <v>68</v>
      </c>
      <c r="H5" s="5">
        <f>VLOOKUP($B5, Rankings!$A$2:$BO$161, 58, FALSE)</f>
        <v>4.1585911492406975</v>
      </c>
      <c r="I5" s="7">
        <f>VLOOKUP($B5, Rankings!$A$2:$BO$161, 60, FALSE)</f>
        <v>83.619843767191071</v>
      </c>
      <c r="J5" s="7">
        <f>VLOOKUP($B5, Rankings!$A$2:$BO$161, 61, FALSE)</f>
        <v>100</v>
      </c>
      <c r="K5" s="5">
        <f>VLOOKUP($B5, Rankings!$A$2:$BO$161, 62, FALSE)</f>
        <v>10</v>
      </c>
      <c r="L5" s="5">
        <f>VLOOKUP($B5, Rankings!$A$2:$BO$161, 63, FALSE)</f>
        <v>88.619704974689895</v>
      </c>
      <c r="M5" s="7">
        <f ca="1">VLOOKUP($B5, Rankings!$A$2:$BO$161, 64, FALSE)</f>
        <v>1993</v>
      </c>
      <c r="N5" s="7" t="str">
        <f>VLOOKUP($B5, Rankings!$A$2:$BO$161, 67, FALSE)</f>
        <v>S</v>
      </c>
      <c r="O5" t="str">
        <f ca="1">_xlfn.CONCAT(VLOOKUP($B5,Rankings!$A$2:$BO$161,6,FALSE),"-",VLOOKUP($B5,Rankings!$A$2:$BO$161,7,FALSE))</f>
        <v>5-0</v>
      </c>
      <c r="P5" t="str">
        <f ca="1">_xlfn.CONCAT(VLOOKUP($B5,Rankings!$A$2:$BO$161,8,FALSE),"-",VLOOKUP($B5,Rankings!$A$2:$BO$161,9,FALSE))</f>
        <v>2-0</v>
      </c>
      <c r="Q5" t="str">
        <f ca="1">_xlfn.CONCAT(VLOOKUP($B5,Rankings!$A$2:$BO$161,10,FALSE),"-",VLOOKUP($B5,Rankings!$A$2:$BO$161,11,FALSE))</f>
        <v>4-0</v>
      </c>
      <c r="R5" t="str">
        <f ca="1">VLOOKUP($B5,Rankings!$A$2:$BO$161,14,FALSE)</f>
        <v>11-0</v>
      </c>
      <c r="S5" s="4">
        <f>VLOOKUP($B5, Rankings!$A$2:$BY$161, 77, FALSE)</f>
        <v>15</v>
      </c>
      <c r="T5" s="4">
        <v>6</v>
      </c>
      <c r="X5" s="3" t="s">
        <v>1112</v>
      </c>
      <c r="Y5" s="4"/>
      <c r="AA5" s="428" t="s">
        <v>323</v>
      </c>
      <c r="AB5" s="434">
        <f t="shared" si="0"/>
        <v>0.6658328118479393</v>
      </c>
      <c r="AC5" s="430">
        <v>1.33</v>
      </c>
      <c r="AD5" s="6" t="s">
        <v>2957</v>
      </c>
    </row>
    <row r="6" spans="1:30" ht="15.75" thickBot="1" x14ac:dyDescent="0.25">
      <c r="A6" s="6">
        <v>5</v>
      </c>
      <c r="B6" s="204">
        <v>55</v>
      </c>
      <c r="C6" s="327" t="s">
        <v>3</v>
      </c>
      <c r="D6" s="231" t="s">
        <v>71</v>
      </c>
      <c r="E6" s="158">
        <f>VLOOKUP($B6, Rankings!$A$2:$W$161, 23, FALSE)</f>
        <v>2</v>
      </c>
      <c r="F6" s="7" t="str">
        <f>VLOOKUP($B6, Rankings!$A$2:$CA$161, 79, FALSE)</f>
        <v/>
      </c>
      <c r="G6" s="7">
        <f ca="1">VLOOKUP($B6, Rankings!$A$2:$BO$161, 57, FALSE)</f>
        <v>82.25</v>
      </c>
      <c r="H6" s="5">
        <f>VLOOKUP($B6, Rankings!$A$2:$BO$161, 58, FALSE)</f>
        <v>13.844056203617832</v>
      </c>
      <c r="I6" s="7">
        <f>VLOOKUP($B6, Rankings!$A$2:$BO$161, 60, FALSE)</f>
        <v>84.798753524567786</v>
      </c>
      <c r="J6" s="7">
        <f>VLOOKUP($B6, Rankings!$A$2:$BO$161, 61, FALSE)</f>
        <v>78.13566552901024</v>
      </c>
      <c r="K6" s="5">
        <f>VLOOKUP($B6, Rankings!$A$2:$BO$161, 62, FALSE)</f>
        <v>9.3428522887225878</v>
      </c>
      <c r="L6" s="5">
        <f>VLOOKUP($B6, Rankings!$A$2:$BO$161, 63, FALSE)</f>
        <v>88.440562036178306</v>
      </c>
      <c r="M6" s="7">
        <f ca="1">VLOOKUP($B6, Rankings!$A$2:$BO$161, 64, FALSE)</f>
        <v>2236</v>
      </c>
      <c r="N6" s="7" t="str">
        <f>VLOOKUP($B6, Rankings!$A$2:$BO$161, 67, FALSE)</f>
        <v>S</v>
      </c>
      <c r="O6" t="str">
        <f ca="1">_xlfn.CONCAT(VLOOKUP($B6,Rankings!$A$2:$BO$161,6,FALSE),"-",VLOOKUP($B6,Rankings!$A$2:$BO$161,7,FALSE))</f>
        <v>5-0</v>
      </c>
      <c r="P6" t="str">
        <f ca="1">_xlfn.CONCAT(VLOOKUP($B6,Rankings!$A$2:$BO$161,8,FALSE),"-",VLOOKUP($B6,Rankings!$A$2:$BO$161,9,FALSE))</f>
        <v>2-0</v>
      </c>
      <c r="Q6" t="str">
        <f ca="1">_xlfn.CONCAT(VLOOKUP($B6,Rankings!$A$2:$BO$161,10,FALSE),"-",VLOOKUP($B6,Rankings!$A$2:$BO$161,11,FALSE))</f>
        <v>4-0</v>
      </c>
      <c r="R6" t="str">
        <f ca="1">VLOOKUP($B6,Rankings!$A$2:$BO$161,14,FALSE)</f>
        <v>11-0</v>
      </c>
      <c r="S6" s="4">
        <f>VLOOKUP($B6, Rankings!$A$2:$BY$161, 77, FALSE)</f>
        <v>4</v>
      </c>
      <c r="T6" s="4">
        <v>18</v>
      </c>
      <c r="AA6" s="428" t="s">
        <v>5</v>
      </c>
      <c r="AB6" s="434">
        <f t="shared" si="0"/>
        <v>0.49665548085837802</v>
      </c>
      <c r="AC6" s="430">
        <v>0.74</v>
      </c>
      <c r="AD6" s="431">
        <v>0.5</v>
      </c>
    </row>
    <row r="7" spans="1:30" ht="15.75" thickBot="1" x14ac:dyDescent="0.25">
      <c r="A7" s="6">
        <v>6</v>
      </c>
      <c r="B7" s="204">
        <v>113</v>
      </c>
      <c r="C7" s="334" t="s">
        <v>7</v>
      </c>
      <c r="D7" s="363" t="s">
        <v>176</v>
      </c>
      <c r="E7" s="158">
        <f>VLOOKUP($B7, Rankings!$A$2:$W$161, 23, FALSE)</f>
        <v>1</v>
      </c>
      <c r="F7" s="7" t="str">
        <f>VLOOKUP($B7, Rankings!$A$2:$CA$161, 79, FALSE)</f>
        <v>World
Champion
S8
Phoenix
S6, S8</v>
      </c>
      <c r="G7" s="7">
        <f ca="1">VLOOKUP($B7, Rankings!$A$2:$BO$161, 57, FALSE)</f>
        <v>83.25</v>
      </c>
      <c r="H7" s="5">
        <f>VLOOKUP($B7, Rankings!$A$2:$BO$161, 58, FALSE)</f>
        <v>6.8179596113765912</v>
      </c>
      <c r="I7" s="7">
        <f>VLOOKUP($B7, Rankings!$A$2:$BO$161, 60, FALSE)</f>
        <v>65.967375629992404</v>
      </c>
      <c r="J7" s="7">
        <f>VLOOKUP($B7, Rankings!$A$2:$BO$161, 61, FALSE)</f>
        <v>76.49317406143345</v>
      </c>
      <c r="K7" s="5">
        <f>VLOOKUP($B7, Rankings!$A$2:$BO$161, 62, FALSE)</f>
        <v>8.8900693660585866</v>
      </c>
      <c r="L7" s="5">
        <f>VLOOKUP($B7, Rankings!$A$2:$BO$161, 63, FALSE)</f>
        <v>86.359192227531821</v>
      </c>
      <c r="M7" s="7">
        <f ca="1">VLOOKUP($B7, Rankings!$A$2:$BO$161, 64, FALSE)</f>
        <v>2415</v>
      </c>
      <c r="N7" s="7" t="str">
        <f>VLOOKUP($B7, Rankings!$A$2:$BO$161, 67, FALSE)</f>
        <v>A</v>
      </c>
      <c r="O7" t="str">
        <f ca="1">_xlfn.CONCAT(VLOOKUP($B7,Rankings!$A$2:$BO$161,6,FALSE),"-",VLOOKUP($B7,Rankings!$A$2:$BO$161,7,FALSE))</f>
        <v>4-1</v>
      </c>
      <c r="P7" t="str">
        <f ca="1">_xlfn.CONCAT(VLOOKUP($B7,Rankings!$A$2:$BO$161,8,FALSE),"-",VLOOKUP($B7,Rankings!$A$2:$BO$161,9,FALSE))</f>
        <v>1-1</v>
      </c>
      <c r="Q7" t="str">
        <f ca="1">_xlfn.CONCAT(VLOOKUP($B7,Rankings!$A$2:$BO$161,10,FALSE),"-",VLOOKUP($B7,Rankings!$A$2:$BO$161,11,FALSE))</f>
        <v>3-1</v>
      </c>
      <c r="R7" t="str">
        <f ca="1">VLOOKUP($B7,Rankings!$A$2:$BO$161,14,FALSE)</f>
        <v>8-3</v>
      </c>
      <c r="S7" s="4">
        <f>VLOOKUP($B7, Rankings!$A$2:$BY$161, 77, FALSE)</f>
        <v>5</v>
      </c>
      <c r="T7" s="4">
        <v>10</v>
      </c>
      <c r="W7" s="6" t="s">
        <v>1113</v>
      </c>
      <c r="X7" s="6" t="s">
        <v>1114</v>
      </c>
      <c r="Y7" s="6" t="s">
        <v>1115</v>
      </c>
      <c r="AA7" s="428" t="s">
        <v>4</v>
      </c>
      <c r="AB7" s="434">
        <f t="shared" si="0"/>
        <v>0.53541261347363367</v>
      </c>
      <c r="AC7" s="430">
        <v>0.86</v>
      </c>
      <c r="AD7" s="6" t="s">
        <v>2958</v>
      </c>
    </row>
    <row r="8" spans="1:30" ht="15.75" thickBot="1" x14ac:dyDescent="0.25">
      <c r="A8" s="6">
        <v>7</v>
      </c>
      <c r="B8" s="204">
        <v>136</v>
      </c>
      <c r="C8" s="335" t="s">
        <v>323</v>
      </c>
      <c r="D8" s="238" t="s">
        <v>383</v>
      </c>
      <c r="E8" s="158">
        <f>VLOOKUP($B8, Rankings!$A$2:$W$161, 23, FALSE)</f>
        <v>6</v>
      </c>
      <c r="F8" s="7" t="str">
        <f>VLOOKUP($B8, Rankings!$A$2:$CA$161, 79, FALSE)</f>
        <v/>
      </c>
      <c r="G8" s="7">
        <f ca="1">VLOOKUP($B8, Rankings!$A$2:$BO$161, 57, FALSE)</f>
        <v>65</v>
      </c>
      <c r="H8" s="5">
        <f>VLOOKUP($B8, Rankings!$A$2:$BO$161, 58, FALSE)</f>
        <v>5.4489272355337937</v>
      </c>
      <c r="I8" s="7">
        <f>VLOOKUP($B8, Rankings!$A$2:$BO$161, 60, FALSE)</f>
        <v>100</v>
      </c>
      <c r="J8" s="7">
        <f>VLOOKUP($B8, Rankings!$A$2:$BO$161, 61, FALSE)</f>
        <v>79.842150170648466</v>
      </c>
      <c r="K8" s="5">
        <f>VLOOKUP($B8, Rankings!$A$2:$BO$161, 62, FALSE)</f>
        <v>10</v>
      </c>
      <c r="L8" s="5">
        <f>VLOOKUP($B8, Rankings!$A$2:$BO$161, 63, FALSE)</f>
        <v>86.223180888344842</v>
      </c>
      <c r="M8" s="7">
        <f ca="1">VLOOKUP($B8, Rankings!$A$2:$BO$161, 64, FALSE)</f>
        <v>2018</v>
      </c>
      <c r="N8" s="7" t="str">
        <f>VLOOKUP($B8, Rankings!$A$2:$BO$161, 67, FALSE)</f>
        <v>A</v>
      </c>
      <c r="O8" t="str">
        <f ca="1">_xlfn.CONCAT(VLOOKUP($B8,Rankings!$A$2:$BO$161,6,FALSE),"-",VLOOKUP($B8,Rankings!$A$2:$BO$161,7,FALSE))</f>
        <v>5-0</v>
      </c>
      <c r="P8" t="str">
        <f ca="1">_xlfn.CONCAT(VLOOKUP($B8,Rankings!$A$2:$BO$161,8,FALSE),"-",VLOOKUP($B8,Rankings!$A$2:$BO$161,9,FALSE))</f>
        <v>1-1</v>
      </c>
      <c r="Q8" t="str">
        <f ca="1">_xlfn.CONCAT(VLOOKUP($B8,Rankings!$A$2:$BO$161,10,FALSE),"-",VLOOKUP($B8,Rankings!$A$2:$BO$161,11,FALSE))</f>
        <v>4-0</v>
      </c>
      <c r="R8" t="str">
        <f ca="1">VLOOKUP($B8,Rankings!$A$2:$BO$161,14,FALSE)</f>
        <v>10-1</v>
      </c>
      <c r="S8" s="4">
        <f>VLOOKUP($B8, Rankings!$A$2:$BY$161, 77, FALSE)</f>
        <v>13</v>
      </c>
      <c r="T8" s="4">
        <v>8</v>
      </c>
      <c r="W8" s="4">
        <v>160</v>
      </c>
      <c r="X8" s="4">
        <v>156</v>
      </c>
      <c r="Y8" s="4"/>
      <c r="AA8" s="428" t="s">
        <v>3</v>
      </c>
      <c r="AB8" s="434">
        <f t="shared" si="0"/>
        <v>0.70237691685684922</v>
      </c>
      <c r="AC8" s="430">
        <v>1.48</v>
      </c>
      <c r="AD8" s="431">
        <v>0.65</v>
      </c>
    </row>
    <row r="9" spans="1:30" ht="15.75" thickBot="1" x14ac:dyDescent="0.25">
      <c r="A9" s="6">
        <v>8</v>
      </c>
      <c r="B9" s="204">
        <v>125</v>
      </c>
      <c r="C9" s="334" t="s">
        <v>7</v>
      </c>
      <c r="D9" s="363" t="s">
        <v>188</v>
      </c>
      <c r="E9" s="158">
        <f>VLOOKUP($B9, Rankings!$A$2:$W$161, 23, FALSE)</f>
        <v>1</v>
      </c>
      <c r="F9" s="7" t="str">
        <f>VLOOKUP($B9, Rankings!$A$2:$CA$161, 79, FALSE)</f>
        <v xml:space="preserve"> </v>
      </c>
      <c r="G9" s="7">
        <f ca="1">VLOOKUP($B9, Rankings!$A$2:$BO$161, 57, FALSE)</f>
        <v>77</v>
      </c>
      <c r="H9" s="5">
        <f>VLOOKUP($B9, Rankings!$A$2:$BO$161, 58, FALSE)</f>
        <v>10.783219036966312</v>
      </c>
      <c r="I9" s="7">
        <f>VLOOKUP($B9, Rankings!$A$2:$BO$161, 60, FALSE)</f>
        <v>49.654880522992372</v>
      </c>
      <c r="J9" s="7">
        <f>VLOOKUP($B9, Rankings!$A$2:$BO$161, 61, FALSE)</f>
        <v>89.057167235494873</v>
      </c>
      <c r="K9" s="5">
        <f>VLOOKUP($B9, Rankings!$A$2:$BO$161, 62, FALSE)</f>
        <v>9.4493867044855921</v>
      </c>
      <c r="L9" s="5">
        <f>VLOOKUP($B9, Rankings!$A$2:$BO$161, 63, FALSE)</f>
        <v>84.790237962078891</v>
      </c>
      <c r="M9" s="7">
        <f ca="1">VLOOKUP($B9, Rankings!$A$2:$BO$161, 64, FALSE)</f>
        <v>2183</v>
      </c>
      <c r="N9" s="7" t="str">
        <f>VLOOKUP($B9, Rankings!$A$2:$BO$161, 67, FALSE)</f>
        <v>A</v>
      </c>
      <c r="O9" t="str">
        <f ca="1">_xlfn.CONCAT(VLOOKUP($B9,Rankings!$A$2:$BO$161,6,FALSE),"-",VLOOKUP($B9,Rankings!$A$2:$BO$161,7,FALSE))</f>
        <v>4-1</v>
      </c>
      <c r="P9" t="str">
        <f ca="1">_xlfn.CONCAT(VLOOKUP($B9,Rankings!$A$2:$BO$161,8,FALSE),"-",VLOOKUP($B9,Rankings!$A$2:$BO$161,9,FALSE))</f>
        <v>2-0</v>
      </c>
      <c r="Q9" t="str">
        <f ca="1">_xlfn.CONCAT(VLOOKUP($B9,Rankings!$A$2:$BO$161,10,FALSE),"-",VLOOKUP($B9,Rankings!$A$2:$BO$161,11,FALSE))</f>
        <v>3-1</v>
      </c>
      <c r="R9" t="str">
        <f ca="1">VLOOKUP($B9,Rankings!$A$2:$BO$161,14,FALSE)</f>
        <v>9-2</v>
      </c>
      <c r="S9" s="4">
        <f>VLOOKUP($B9, Rankings!$A$2:$BY$161, 77, FALSE)</f>
        <v>1</v>
      </c>
      <c r="T9" s="4">
        <v>18</v>
      </c>
      <c r="W9" s="4">
        <v>159</v>
      </c>
      <c r="X9" s="4">
        <v>53</v>
      </c>
      <c r="Y9" s="4"/>
      <c r="AA9" s="428" t="s">
        <v>2</v>
      </c>
      <c r="AB9" s="434">
        <f t="shared" si="0"/>
        <v>0.82865352631040357</v>
      </c>
      <c r="AC9" s="430">
        <v>2.06</v>
      </c>
      <c r="AD9" s="6" t="s">
        <v>2959</v>
      </c>
    </row>
    <row r="10" spans="1:30" ht="15.75" thickBot="1" x14ac:dyDescent="0.25">
      <c r="A10" s="6">
        <v>9</v>
      </c>
      <c r="B10" s="204">
        <v>91</v>
      </c>
      <c r="C10" s="326" t="s">
        <v>1</v>
      </c>
      <c r="D10" s="230" t="s">
        <v>36</v>
      </c>
      <c r="E10" s="158">
        <f>VLOOKUP($B10, Rankings!$A$2:$W$161, 23, FALSE)</f>
        <v>4</v>
      </c>
      <c r="F10" s="7" t="str">
        <f>VLOOKUP($B10, Rankings!$A$2:$CA$161, 79, FALSE)</f>
        <v/>
      </c>
      <c r="G10" s="7">
        <f ca="1">VLOOKUP($B10, Rankings!$A$2:$BO$161, 57, FALSE)</f>
        <v>97.25</v>
      </c>
      <c r="H10" s="5">
        <f>VLOOKUP($B10, Rankings!$A$2:$BO$161, 58, FALSE)</f>
        <v>5.3756597675356783</v>
      </c>
      <c r="I10" s="7">
        <f>VLOOKUP($B10, Rankings!$A$2:$BO$161, 60, FALSE)</f>
        <v>63.683937716174576</v>
      </c>
      <c r="J10" s="7">
        <f>VLOOKUP($B10, Rankings!$A$2:$BO$161, 61, FALSE)</f>
        <v>85.64419795221842</v>
      </c>
      <c r="K10" s="5">
        <f>VLOOKUP($B10, Rankings!$A$2:$BO$161, 62, FALSE)</f>
        <v>8.9448930184273934</v>
      </c>
      <c r="L10" s="5">
        <f>VLOOKUP($B10, Rankings!$A$2:$BO$161, 63, FALSE)</f>
        <v>84.39149418839196</v>
      </c>
      <c r="M10" s="7">
        <f ca="1">VLOOKUP($B10, Rankings!$A$2:$BO$161, 64, FALSE)</f>
        <v>2099</v>
      </c>
      <c r="N10" s="7" t="str">
        <f>VLOOKUP($B10, Rankings!$A$2:$BO$161, 67, FALSE)</f>
        <v>A</v>
      </c>
      <c r="O10" t="str">
        <f ca="1">_xlfn.CONCAT(VLOOKUP($B10,Rankings!$A$2:$BO$161,6,FALSE),"-",VLOOKUP($B10,Rankings!$A$2:$BO$161,7,FALSE))</f>
        <v>5-0</v>
      </c>
      <c r="P10" t="str">
        <f ca="1">_xlfn.CONCAT(VLOOKUP($B10,Rankings!$A$2:$BO$161,8,FALSE),"-",VLOOKUP($B10,Rankings!$A$2:$BO$161,9,FALSE))</f>
        <v>2-0</v>
      </c>
      <c r="Q10" t="str">
        <f ca="1">_xlfn.CONCAT(VLOOKUP($B10,Rankings!$A$2:$BO$161,10,FALSE),"-",VLOOKUP($B10,Rankings!$A$2:$BO$161,11,FALSE))</f>
        <v>4-0</v>
      </c>
      <c r="R10" t="str">
        <f ca="1">VLOOKUP($B10,Rankings!$A$2:$BO$161,14,FALSE)</f>
        <v>11-0</v>
      </c>
      <c r="S10" s="4">
        <f>VLOOKUP($B10, Rankings!$A$2:$BY$161, 77, FALSE)</f>
        <v>12</v>
      </c>
      <c r="T10" s="4">
        <v>17</v>
      </c>
      <c r="W10" s="4">
        <v>158</v>
      </c>
      <c r="X10" s="4">
        <v>112</v>
      </c>
      <c r="Y10" s="4"/>
      <c r="AA10" s="433" t="s">
        <v>1</v>
      </c>
      <c r="AB10" s="434">
        <f t="shared" si="0"/>
        <v>0.83864970836060826</v>
      </c>
      <c r="AC10" s="430">
        <v>2.11</v>
      </c>
      <c r="AD10" s="431">
        <v>0.8</v>
      </c>
    </row>
    <row r="11" spans="1:30" ht="15.75" thickBot="1" x14ac:dyDescent="0.25">
      <c r="A11" s="6">
        <v>10</v>
      </c>
      <c r="B11" s="204">
        <v>69</v>
      </c>
      <c r="C11" s="329" t="s">
        <v>2</v>
      </c>
      <c r="D11" s="233" t="s">
        <v>57</v>
      </c>
      <c r="E11" s="158">
        <f>VLOOKUP($B11, Rankings!$A$2:$W$161, 23, FALSE)</f>
        <v>4</v>
      </c>
      <c r="F11" s="7" t="str">
        <f>VLOOKUP($B11, Rankings!$A$2:$CA$161, 79, FALSE)</f>
        <v>World
Finalist
S8
Kalosite
S8</v>
      </c>
      <c r="G11" s="7">
        <f ca="1">VLOOKUP($B11, Rankings!$A$2:$BO$161, 57, FALSE)</f>
        <v>88.25</v>
      </c>
      <c r="H11" s="5">
        <f>VLOOKUP($B11, Rankings!$A$2:$BO$161, 58, FALSE)</f>
        <v>6.7179896227533114</v>
      </c>
      <c r="I11" s="7">
        <f>VLOOKUP($B11, Rankings!$A$2:$BO$161, 60, FALSE)</f>
        <v>72.507799335626416</v>
      </c>
      <c r="J11" s="7">
        <f>VLOOKUP($B11, Rankings!$A$2:$BO$161, 61, FALSE)</f>
        <v>80.24744027303754</v>
      </c>
      <c r="K11" s="5">
        <f>VLOOKUP($B11, Rankings!$A$2:$BO$161, 62, FALSE)</f>
        <v>8.4564242508941749</v>
      </c>
      <c r="L11" s="5">
        <f>VLOOKUP($B11, Rankings!$A$2:$BO$161, 63, FALSE)</f>
        <v>84.359792455066213</v>
      </c>
      <c r="M11" s="7">
        <f ca="1">VLOOKUP($B11, Rankings!$A$2:$BO$161, 64, FALSE)</f>
        <v>2433</v>
      </c>
      <c r="N11" s="7" t="str">
        <f>VLOOKUP($B11, Rankings!$A$2:$BO$161, 67, FALSE)</f>
        <v>A</v>
      </c>
      <c r="O11" t="str">
        <f ca="1">_xlfn.CONCAT(VLOOKUP($B11,Rankings!$A$2:$BO$161,6,FALSE),"-",VLOOKUP($B11,Rankings!$A$2:$BO$161,7,FALSE))</f>
        <v>5-0</v>
      </c>
      <c r="P11" t="str">
        <f ca="1">_xlfn.CONCAT(VLOOKUP($B11,Rankings!$A$2:$BO$161,8,FALSE),"-",VLOOKUP($B11,Rankings!$A$2:$BO$161,9,FALSE))</f>
        <v>2-0</v>
      </c>
      <c r="Q11" t="str">
        <f ca="1">_xlfn.CONCAT(VLOOKUP($B11,Rankings!$A$2:$BO$161,10,FALSE),"-",VLOOKUP($B11,Rankings!$A$2:$BO$161,11,FALSE))</f>
        <v>3-1</v>
      </c>
      <c r="R11" t="str">
        <f ca="1">VLOOKUP($B11,Rankings!$A$2:$BO$161,14,FALSE)</f>
        <v>10-1</v>
      </c>
      <c r="S11" s="4">
        <f>VLOOKUP($B11, Rankings!$A$2:$BY$161, 77, FALSE)</f>
        <v>1</v>
      </c>
      <c r="T11" s="4">
        <v>13</v>
      </c>
      <c r="W11" s="4">
        <v>78</v>
      </c>
      <c r="X11" s="4">
        <v>157</v>
      </c>
      <c r="Y11" s="4"/>
      <c r="AA11" s="428" t="s">
        <v>0</v>
      </c>
      <c r="AB11" s="434">
        <f t="shared" si="0"/>
        <v>0.42426406871192857</v>
      </c>
      <c r="AC11" s="430">
        <v>0.54</v>
      </c>
      <c r="AD11" s="432" t="s">
        <v>2960</v>
      </c>
    </row>
    <row r="12" spans="1:30" ht="15.75" thickBot="1" x14ac:dyDescent="0.25">
      <c r="A12" s="6">
        <v>11</v>
      </c>
      <c r="B12" s="204">
        <v>123</v>
      </c>
      <c r="C12" s="334" t="s">
        <v>7</v>
      </c>
      <c r="D12" s="363" t="s">
        <v>186</v>
      </c>
      <c r="E12" s="158">
        <f>VLOOKUP($B12, Rankings!$A$2:$W$161, 23, FALSE)</f>
        <v>1</v>
      </c>
      <c r="F12" s="7" t="str">
        <f>VLOOKUP($B12, Rankings!$A$2:$CA$161, 79, FALSE)</f>
        <v>World
Champion
S7
Swiss
S7
Phoenix
S7</v>
      </c>
      <c r="G12" s="7">
        <f ca="1">VLOOKUP($B12, Rankings!$A$2:$BO$161, 57, FALSE)</f>
        <v>99.25</v>
      </c>
      <c r="H12" s="5">
        <f>VLOOKUP($B12, Rankings!$A$2:$BO$161, 58, FALSE)</f>
        <v>10.727363037360115</v>
      </c>
      <c r="I12" s="7">
        <f>VLOOKUP($B12, Rankings!$A$2:$BO$161, 60, FALSE)</f>
        <v>77.447094061086858</v>
      </c>
      <c r="J12" s="7">
        <f>VLOOKUP($B12, Rankings!$A$2:$BO$161, 61, FALSE)</f>
        <v>75.319965870307158</v>
      </c>
      <c r="K12" s="5">
        <f>VLOOKUP($B12, Rankings!$A$2:$BO$161, 62, FALSE)</f>
        <v>9.2718211084266873</v>
      </c>
      <c r="L12" s="5">
        <f>VLOOKUP($B12, Rankings!$A$2:$BO$161, 63, FALSE)</f>
        <v>84.092037967001431</v>
      </c>
      <c r="M12" s="7">
        <f ca="1">VLOOKUP($B12, Rankings!$A$2:$BO$161, 64, FALSE)</f>
        <v>2136</v>
      </c>
      <c r="N12" s="7" t="str">
        <f>VLOOKUP($B12, Rankings!$A$2:$BO$161, 67, FALSE)</f>
        <v>A</v>
      </c>
      <c r="O12" t="str">
        <f ca="1">_xlfn.CONCAT(VLOOKUP($B12,Rankings!$A$2:$BO$161,6,FALSE),"-",VLOOKUP($B12,Rankings!$A$2:$BO$161,7,FALSE))</f>
        <v>4-1</v>
      </c>
      <c r="P12" t="str">
        <f ca="1">_xlfn.CONCAT(VLOOKUP($B12,Rankings!$A$2:$BO$161,8,FALSE),"-",VLOOKUP($B12,Rankings!$A$2:$BO$161,9,FALSE))</f>
        <v>2-0</v>
      </c>
      <c r="Q12" t="str">
        <f ca="1">_xlfn.CONCAT(VLOOKUP($B12,Rankings!$A$2:$BO$161,10,FALSE),"-",VLOOKUP($B12,Rankings!$A$2:$BO$161,11,FALSE))</f>
        <v>3-1</v>
      </c>
      <c r="R12" t="str">
        <f ca="1">VLOOKUP($B12,Rankings!$A$2:$BO$161,14,FALSE)</f>
        <v>9-2</v>
      </c>
      <c r="S12" s="4">
        <f>VLOOKUP($B12, Rankings!$A$2:$BY$161, 77, FALSE)</f>
        <v>3</v>
      </c>
      <c r="T12" s="4">
        <v>12</v>
      </c>
      <c r="W12" s="4">
        <v>155</v>
      </c>
      <c r="X12" s="4">
        <v>81</v>
      </c>
      <c r="Y12" s="4"/>
      <c r="AA12" s="428" t="s">
        <v>7</v>
      </c>
      <c r="AB12" s="434">
        <f t="shared" si="0"/>
        <v>0.90369611411506401</v>
      </c>
      <c r="AC12" s="430">
        <v>2.4500000000000002</v>
      </c>
      <c r="AD12" s="431">
        <v>0.9</v>
      </c>
    </row>
    <row r="13" spans="1:30" ht="15.75" thickBot="1" x14ac:dyDescent="0.25">
      <c r="A13" s="6">
        <v>12</v>
      </c>
      <c r="B13" s="204">
        <v>129</v>
      </c>
      <c r="C13" s="335" t="s">
        <v>323</v>
      </c>
      <c r="D13" s="238" t="s">
        <v>124</v>
      </c>
      <c r="E13" s="158">
        <f>VLOOKUP($B13, Rankings!$A$2:$W$161, 23, FALSE)</f>
        <v>1</v>
      </c>
      <c r="F13" s="7" t="str">
        <f>VLOOKUP($B13, Rankings!$A$2:$CA$161, 79, FALSE)</f>
        <v>World
Finalist
S5
Division One
S6</v>
      </c>
      <c r="G13" s="7">
        <f ca="1">VLOOKUP($B13, Rankings!$A$2:$BO$161, 57, FALSE)</f>
        <v>90</v>
      </c>
      <c r="H13" s="5">
        <f>VLOOKUP($B13, Rankings!$A$2:$BO$161, 58, FALSE)</f>
        <v>10.665230583651917</v>
      </c>
      <c r="I13" s="7">
        <f>VLOOKUP($B13, Rankings!$A$2:$BO$161, 60, FALSE)</f>
        <v>69.623509460134386</v>
      </c>
      <c r="J13" s="7">
        <f>VLOOKUP($B13, Rankings!$A$2:$BO$161, 61, FALSE)</f>
        <v>76.962457337883961</v>
      </c>
      <c r="K13" s="5">
        <f>VLOOKUP($B13, Rankings!$A$2:$BO$161, 62, FALSE)</f>
        <v>8.8933069828331632</v>
      </c>
      <c r="L13" s="5">
        <f>VLOOKUP($B13, Rankings!$A$2:$BO$161, 63, FALSE)</f>
        <v>83.315382295648959</v>
      </c>
      <c r="M13" s="7">
        <f ca="1">VLOOKUP($B13, Rankings!$A$2:$BO$161, 64, FALSE)</f>
        <v>2199</v>
      </c>
      <c r="N13" s="7" t="str">
        <f>VLOOKUP($B13, Rankings!$A$2:$BO$161, 67, FALSE)</f>
        <v>A</v>
      </c>
      <c r="O13" t="str">
        <f ca="1">_xlfn.CONCAT(VLOOKUP($B13,Rankings!$A$2:$BO$161,6,FALSE),"-",VLOOKUP($B13,Rankings!$A$2:$BO$161,7,FALSE))</f>
        <v>4-1</v>
      </c>
      <c r="P13" t="str">
        <f ca="1">_xlfn.CONCAT(VLOOKUP($B13,Rankings!$A$2:$BO$161,8,FALSE),"-",VLOOKUP($B13,Rankings!$A$2:$BO$161,9,FALSE))</f>
        <v>2-0</v>
      </c>
      <c r="Q13" t="str">
        <f ca="1">_xlfn.CONCAT(VLOOKUP($B13,Rankings!$A$2:$BO$161,10,FALSE),"-",VLOOKUP($B13,Rankings!$A$2:$BO$161,11,FALSE))</f>
        <v>4-0</v>
      </c>
      <c r="R13" t="str">
        <f ca="1">VLOOKUP($B13,Rankings!$A$2:$BO$161,14,FALSE)</f>
        <v>10-1</v>
      </c>
      <c r="S13" s="4">
        <f>VLOOKUP($B13, Rankings!$A$2:$BY$161, 77, FALSE)</f>
        <v>7</v>
      </c>
      <c r="T13" s="4">
        <v>3</v>
      </c>
      <c r="W13" s="4">
        <v>154</v>
      </c>
      <c r="X13" s="4">
        <v>60</v>
      </c>
      <c r="Y13" s="4"/>
      <c r="AA13" s="428" t="s">
        <v>398</v>
      </c>
      <c r="AB13" s="434">
        <f t="shared" si="0"/>
        <v>0.55377492419453833</v>
      </c>
      <c r="AC13" s="430">
        <v>0.92</v>
      </c>
      <c r="AD13" s="432" t="s">
        <v>2961</v>
      </c>
    </row>
    <row r="14" spans="1:30" x14ac:dyDescent="0.2">
      <c r="A14" s="6">
        <v>13</v>
      </c>
      <c r="B14" s="204">
        <v>56</v>
      </c>
      <c r="C14" s="327" t="s">
        <v>3</v>
      </c>
      <c r="D14" s="231" t="s">
        <v>70</v>
      </c>
      <c r="E14" s="158">
        <f>VLOOKUP($B14, Rankings!$A$2:$W$161, 23, FALSE)</f>
        <v>1</v>
      </c>
      <c r="F14" s="7" t="str">
        <f>VLOOKUP($B14, Rankings!$A$2:$CA$161, 79, FALSE)</f>
        <v>Division One
S4
Vertress
S7</v>
      </c>
      <c r="G14" s="7">
        <f ca="1">VLOOKUP($B14, Rankings!$A$2:$BO$161, 57, FALSE)</f>
        <v>93.25</v>
      </c>
      <c r="H14" s="5">
        <f>VLOOKUP($B14, Rankings!$A$2:$BO$161, 58, FALSE)</f>
        <v>13.226067611640543</v>
      </c>
      <c r="I14" s="7">
        <f>VLOOKUP($B14, Rankings!$A$2:$BO$161, 60, FALSE)</f>
        <v>53.288593048381003</v>
      </c>
      <c r="J14" s="7">
        <f>VLOOKUP($B14, Rankings!$A$2:$BO$161, 61, FALSE)</f>
        <v>91.040955631399314</v>
      </c>
      <c r="K14" s="5">
        <f>VLOOKUP($B14, Rankings!$A$2:$BO$161, 62, FALSE)</f>
        <v>8.7457926392573988</v>
      </c>
      <c r="L14" s="5">
        <f>VLOOKUP($B14, Rankings!$A$2:$BO$161, 63, FALSE)</f>
        <v>82.260676116405421</v>
      </c>
      <c r="M14" s="7">
        <f ca="1">VLOOKUP($B14, Rankings!$A$2:$BO$161, 64, FALSE)</f>
        <v>2283</v>
      </c>
      <c r="N14" s="7" t="str">
        <f>VLOOKUP($B14, Rankings!$A$2:$BO$161, 67, FALSE)</f>
        <v>A</v>
      </c>
      <c r="O14" t="str">
        <f ca="1">_xlfn.CONCAT(VLOOKUP($B14,Rankings!$A$2:$BO$161,6,FALSE),"-",VLOOKUP($B14,Rankings!$A$2:$BO$161,7,FALSE))</f>
        <v>4-1</v>
      </c>
      <c r="P14" t="str">
        <f ca="1">_xlfn.CONCAT(VLOOKUP($B14,Rankings!$A$2:$BO$161,8,FALSE),"-",VLOOKUP($B14,Rankings!$A$2:$BO$161,9,FALSE))</f>
        <v>1-1</v>
      </c>
      <c r="Q14" t="str">
        <f ca="1">_xlfn.CONCAT(VLOOKUP($B14,Rankings!$A$2:$BO$161,10,FALSE),"-",VLOOKUP($B14,Rankings!$A$2:$BO$161,11,FALSE))</f>
        <v>4-0</v>
      </c>
      <c r="R14" t="str">
        <f ca="1">VLOOKUP($B14,Rankings!$A$2:$BO$161,14,FALSE)</f>
        <v>9-2</v>
      </c>
      <c r="S14" s="4">
        <f>VLOOKUP($B14, Rankings!$A$2:$BY$161, 77, FALSE)</f>
        <v>8</v>
      </c>
      <c r="T14" s="4">
        <v>13</v>
      </c>
      <c r="W14" s="4">
        <v>148</v>
      </c>
      <c r="X14" s="4">
        <v>153</v>
      </c>
      <c r="Y14" s="4"/>
    </row>
    <row r="15" spans="1:30" x14ac:dyDescent="0.2">
      <c r="A15" s="6">
        <v>14</v>
      </c>
      <c r="B15" s="204">
        <v>118</v>
      </c>
      <c r="C15" s="334" t="s">
        <v>7</v>
      </c>
      <c r="D15" s="363" t="s">
        <v>181</v>
      </c>
      <c r="E15" s="158">
        <f>VLOOKUP($B15, Rankings!$A$2:$W$161, 23, FALSE)</f>
        <v>7</v>
      </c>
      <c r="F15" s="7" t="str">
        <f>VLOOKUP($B15, Rankings!$A$2:$CA$161, 79, FALSE)</f>
        <v/>
      </c>
      <c r="G15" s="7">
        <f ca="1">VLOOKUP($B15, Rankings!$A$2:$BO$161, 57, FALSE)</f>
        <v>60.25</v>
      </c>
      <c r="H15" s="5">
        <f>VLOOKUP($B15, Rankings!$A$2:$BO$161, 58, FALSE)</f>
        <v>9.2272867790070503</v>
      </c>
      <c r="I15" s="7">
        <f>VLOOKUP($B15, Rankings!$A$2:$BO$161, 60, FALSE)</f>
        <v>79.075368914576757</v>
      </c>
      <c r="J15" s="7">
        <f>VLOOKUP($B15, Rankings!$A$2:$BO$161, 61, FALSE)</f>
        <v>84.00170648464163</v>
      </c>
      <c r="K15" s="5">
        <f>VLOOKUP($B15, Rankings!$A$2:$BO$161, 62, FALSE)</f>
        <v>9.5388096159263451</v>
      </c>
      <c r="L15" s="5">
        <f>VLOOKUP($B15, Rankings!$A$2:$BO$161, 63, FALSE)</f>
        <v>81.818382557243552</v>
      </c>
      <c r="M15" s="7">
        <f ca="1">VLOOKUP($B15, Rankings!$A$2:$BO$161, 64, FALSE)</f>
        <v>1980</v>
      </c>
      <c r="N15" s="7" t="str">
        <f>VLOOKUP($B15, Rankings!$A$2:$BO$161, 67, FALSE)</f>
        <v>A</v>
      </c>
      <c r="O15" t="str">
        <f ca="1">_xlfn.CONCAT(VLOOKUP($B15,Rankings!$A$2:$BO$161,6,FALSE),"-",VLOOKUP($B15,Rankings!$A$2:$BO$161,7,FALSE))</f>
        <v>5-0</v>
      </c>
      <c r="P15" t="str">
        <f ca="1">_xlfn.CONCAT(VLOOKUP($B15,Rankings!$A$2:$BO$161,8,FALSE),"-",VLOOKUP($B15,Rankings!$A$2:$BO$161,9,FALSE))</f>
        <v>2-0</v>
      </c>
      <c r="Q15" t="str">
        <f ca="1">_xlfn.CONCAT(VLOOKUP($B15,Rankings!$A$2:$BO$161,10,FALSE),"-",VLOOKUP($B15,Rankings!$A$2:$BO$161,11,FALSE))</f>
        <v>3-1</v>
      </c>
      <c r="R15" t="str">
        <f ca="1">VLOOKUP($B15,Rankings!$A$2:$BO$161,14,FALSE)</f>
        <v>10-1</v>
      </c>
      <c r="S15" s="4">
        <f>VLOOKUP($B15, Rankings!$A$2:$BY$161, 77, FALSE)</f>
        <v>2</v>
      </c>
      <c r="T15" s="4">
        <v>12</v>
      </c>
      <c r="W15" s="4">
        <v>152</v>
      </c>
      <c r="X15" s="4">
        <v>111</v>
      </c>
      <c r="Y15" s="4"/>
      <c r="AA15" t="s">
        <v>506</v>
      </c>
      <c r="AB15" t="s">
        <v>1450</v>
      </c>
    </row>
    <row r="16" spans="1:30" x14ac:dyDescent="0.2">
      <c r="A16" s="6">
        <v>15</v>
      </c>
      <c r="B16" s="204">
        <v>104</v>
      </c>
      <c r="C16" s="331" t="s">
        <v>0</v>
      </c>
      <c r="D16" s="235" t="s">
        <v>23</v>
      </c>
      <c r="E16" s="158">
        <f>VLOOKUP($B16, Rankings!$A$2:$W$161, 23, FALSE)</f>
        <v>1</v>
      </c>
      <c r="F16" s="7" t="str">
        <f>VLOOKUP($B16, Rankings!$A$2:$CA$161, 79, FALSE)</f>
        <v>Division One
S7
Dynamax
S4, S5,
S7, S8</v>
      </c>
      <c r="G16" s="7">
        <f ca="1">VLOOKUP($B16, Rankings!$A$2:$BO$161, 57, FALSE)</f>
        <v>89.25</v>
      </c>
      <c r="H16" s="5">
        <f>VLOOKUP($B16, Rankings!$A$2:$BO$161, 58, FALSE)</f>
        <v>10.487796421692034</v>
      </c>
      <c r="I16" s="7">
        <f>VLOOKUP($B16, Rankings!$A$2:$BO$161, 60, FALSE)</f>
        <v>57.277138020564045</v>
      </c>
      <c r="J16" s="7">
        <f>VLOOKUP($B16, Rankings!$A$2:$BO$161, 61, FALSE)</f>
        <v>89.867747440273035</v>
      </c>
      <c r="K16" s="5">
        <f>VLOOKUP($B16, Rankings!$A$2:$BO$161, 62, FALSE)</f>
        <v>8.5335937460264777</v>
      </c>
      <c r="L16" s="5">
        <f>VLOOKUP($B16, Rankings!$A$2:$BO$161, 63, FALSE)</f>
        <v>81.097455271150409</v>
      </c>
      <c r="M16" s="7">
        <f ca="1">VLOOKUP($B16, Rankings!$A$2:$BO$161, 64, FALSE)</f>
        <v>2215</v>
      </c>
      <c r="N16" s="7" t="str">
        <f>VLOOKUP($B16, Rankings!$A$2:$BO$161, 67, FALSE)</f>
        <v>A</v>
      </c>
      <c r="O16" t="str">
        <f ca="1">_xlfn.CONCAT(VLOOKUP($B16,Rankings!$A$2:$BO$161,6,FALSE),"-",VLOOKUP($B16,Rankings!$A$2:$BO$161,7,FALSE))</f>
        <v>4-1</v>
      </c>
      <c r="P16" t="str">
        <f ca="1">_xlfn.CONCAT(VLOOKUP($B16,Rankings!$A$2:$BO$161,8,FALSE),"-",VLOOKUP($B16,Rankings!$A$2:$BO$161,9,FALSE))</f>
        <v>1-1</v>
      </c>
      <c r="Q16" t="str">
        <f ca="1">_xlfn.CONCAT(VLOOKUP($B16,Rankings!$A$2:$BO$161,10,FALSE),"-",VLOOKUP($B16,Rankings!$A$2:$BO$161,11,FALSE))</f>
        <v>4-0</v>
      </c>
      <c r="R16" t="str">
        <f ca="1">VLOOKUP($B16,Rankings!$A$2:$BO$161,14,FALSE)</f>
        <v>9-2</v>
      </c>
      <c r="S16" s="4">
        <f>VLOOKUP($B16, Rankings!$A$2:$BY$161, 77, FALSE)</f>
        <v>16</v>
      </c>
      <c r="T16" s="4">
        <v>16</v>
      </c>
      <c r="W16" s="4">
        <v>151</v>
      </c>
      <c r="X16" s="4">
        <v>31</v>
      </c>
      <c r="Y16" s="4"/>
      <c r="AA16" t="s">
        <v>507</v>
      </c>
      <c r="AB16" t="s">
        <v>927</v>
      </c>
    </row>
    <row r="17" spans="1:28" x14ac:dyDescent="0.2">
      <c r="A17" s="6">
        <v>16</v>
      </c>
      <c r="B17" s="204">
        <v>80</v>
      </c>
      <c r="C17" s="329" t="s">
        <v>2</v>
      </c>
      <c r="D17" s="233" t="s">
        <v>47</v>
      </c>
      <c r="E17" s="158">
        <f>VLOOKUP($B17, Rankings!$A$2:$W$161, 23, FALSE)</f>
        <v>3</v>
      </c>
      <c r="F17" s="7" t="str">
        <f>VLOOKUP($B17, Rankings!$A$2:$CA$161, 79, FALSE)</f>
        <v>Kalosite
S1</v>
      </c>
      <c r="G17" s="7">
        <f ca="1">VLOOKUP($B17, Rankings!$A$2:$BO$161, 57, FALSE)</f>
        <v>72</v>
      </c>
      <c r="H17" s="5">
        <f>VLOOKUP($B17, Rankings!$A$2:$BO$161, 58, FALSE)</f>
        <v>5.175153913195202</v>
      </c>
      <c r="I17" s="7">
        <f>VLOOKUP($B17, Rankings!$A$2:$BO$161, 60, FALSE)</f>
        <v>72.839776046816993</v>
      </c>
      <c r="J17" s="7">
        <f>VLOOKUP($B17, Rankings!$A$2:$BO$161, 61, FALSE)</f>
        <v>76.540102389078484</v>
      </c>
      <c r="K17" s="5">
        <f>VLOOKUP($B17, Rankings!$A$2:$BO$161, 62, FALSE)</f>
        <v>9.1515026088615627</v>
      </c>
      <c r="L17" s="5">
        <f>VLOOKUP($B17, Rankings!$A$2:$BO$161, 63, FALSE)</f>
        <v>79.378847829880058</v>
      </c>
      <c r="M17" s="7">
        <f ca="1">VLOOKUP($B17, Rankings!$A$2:$BO$161, 64, FALSE)</f>
        <v>1893</v>
      </c>
      <c r="N17" s="7" t="str">
        <f>VLOOKUP($B17, Rankings!$A$2:$BO$161, 67, FALSE)</f>
        <v>AB</v>
      </c>
      <c r="O17" t="str">
        <f ca="1">_xlfn.CONCAT(VLOOKUP($B17,Rankings!$A$2:$BO$161,6,FALSE),"-",VLOOKUP($B17,Rankings!$A$2:$BO$161,7,FALSE))</f>
        <v>5-0</v>
      </c>
      <c r="P17" t="str">
        <f ca="1">_xlfn.CONCAT(VLOOKUP($B17,Rankings!$A$2:$BO$161,8,FALSE),"-",VLOOKUP($B17,Rankings!$A$2:$BO$161,9,FALSE))</f>
        <v>2-0</v>
      </c>
      <c r="Q17" t="str">
        <f ca="1">_xlfn.CONCAT(VLOOKUP($B17,Rankings!$A$2:$BO$161,10,FALSE),"-",VLOOKUP($B17,Rankings!$A$2:$BO$161,11,FALSE))</f>
        <v>2-1</v>
      </c>
      <c r="R17" t="str">
        <f ca="1">VLOOKUP($B17,Rankings!$A$2:$BO$161,14,FALSE)</f>
        <v>9-1</v>
      </c>
      <c r="S17" s="4">
        <f>VLOOKUP($B17, Rankings!$A$2:$BY$161, 77, FALSE)</f>
        <v>1</v>
      </c>
      <c r="T17" s="4">
        <v>2</v>
      </c>
      <c r="W17" s="4">
        <v>150</v>
      </c>
      <c r="X17" s="4">
        <v>132</v>
      </c>
      <c r="Y17" s="4"/>
      <c r="AA17" t="s">
        <v>508</v>
      </c>
      <c r="AB17" t="s">
        <v>923</v>
      </c>
    </row>
    <row r="18" spans="1:28" x14ac:dyDescent="0.2">
      <c r="A18" s="6">
        <v>17</v>
      </c>
      <c r="B18" s="204">
        <v>73</v>
      </c>
      <c r="C18" s="329" t="s">
        <v>2</v>
      </c>
      <c r="D18" s="233" t="s">
        <v>54</v>
      </c>
      <c r="E18" s="158">
        <f>VLOOKUP($B18, Rankings!$A$2:$W$161, 23, FALSE)</f>
        <v>5</v>
      </c>
      <c r="F18" s="7" t="str">
        <f>VLOOKUP($B18, Rankings!$A$2:$CA$161, 79, FALSE)</f>
        <v/>
      </c>
      <c r="G18" s="7">
        <f ca="1">VLOOKUP($B18, Rankings!$A$2:$BO$161, 57, FALSE)</f>
        <v>80.25</v>
      </c>
      <c r="H18" s="5">
        <f>VLOOKUP($B18, Rankings!$A$2:$BO$161, 58, FALSE)</f>
        <v>11.475459643716148</v>
      </c>
      <c r="I18" s="7">
        <f>VLOOKUP($B18, Rankings!$A$2:$BO$161, 60, FALSE)</f>
        <v>69.538693909311178</v>
      </c>
      <c r="J18" s="7">
        <f>VLOOKUP($B18, Rankings!$A$2:$BO$161, 61, FALSE)</f>
        <v>88.459897610921502</v>
      </c>
      <c r="K18" s="5">
        <f>VLOOKUP($B18, Rankings!$A$2:$BO$161, 62, FALSE)</f>
        <v>9.6078671468287435</v>
      </c>
      <c r="L18" s="5">
        <f>VLOOKUP($B18, Rankings!$A$2:$BO$161, 63, FALSE)</f>
        <v>77.505107152401649</v>
      </c>
      <c r="M18" s="7">
        <f ca="1">VLOOKUP($B18, Rankings!$A$2:$BO$161, 64, FALSE)</f>
        <v>2006</v>
      </c>
      <c r="N18" s="7" t="str">
        <f>VLOOKUP($B18, Rankings!$A$2:$BO$161, 67, FALSE)</f>
        <v>AB</v>
      </c>
      <c r="O18" t="str">
        <f ca="1">_xlfn.CONCAT(VLOOKUP($B18,Rankings!$A$2:$BO$161,6,FALSE),"-",VLOOKUP($B18,Rankings!$A$2:$BO$161,7,FALSE))</f>
        <v>4-1</v>
      </c>
      <c r="P18" t="str">
        <f ca="1">_xlfn.CONCAT(VLOOKUP($B18,Rankings!$A$2:$BO$161,8,FALSE),"-",VLOOKUP($B18,Rankings!$A$2:$BO$161,9,FALSE))</f>
        <v>2-0</v>
      </c>
      <c r="Q18" t="str">
        <f ca="1">_xlfn.CONCAT(VLOOKUP($B18,Rankings!$A$2:$BO$161,10,FALSE),"-",VLOOKUP($B18,Rankings!$A$2:$BO$161,11,FALSE))</f>
        <v>4-0</v>
      </c>
      <c r="R18" t="str">
        <f ca="1">VLOOKUP($B18,Rankings!$A$2:$BO$161,14,FALSE)</f>
        <v>10-1</v>
      </c>
      <c r="S18" s="4">
        <f>VLOOKUP($B18, Rankings!$A$2:$BY$161, 77, FALSE)</f>
        <v>11</v>
      </c>
      <c r="T18" s="4">
        <v>1</v>
      </c>
      <c r="W18" s="4">
        <v>89</v>
      </c>
      <c r="X18" s="4">
        <v>149</v>
      </c>
      <c r="Y18" s="4"/>
      <c r="AA18" t="s">
        <v>509</v>
      </c>
      <c r="AB18" t="s">
        <v>661</v>
      </c>
    </row>
    <row r="19" spans="1:28" x14ac:dyDescent="0.2">
      <c r="A19" s="6">
        <v>18</v>
      </c>
      <c r="B19" s="204">
        <v>8</v>
      </c>
      <c r="C19" s="333" t="s">
        <v>6</v>
      </c>
      <c r="D19" s="237" t="s">
        <v>334</v>
      </c>
      <c r="E19" s="158">
        <f>VLOOKUP($B19, Rankings!$A$2:$W$161, 23, FALSE)</f>
        <v>6</v>
      </c>
      <c r="F19" s="7" t="str">
        <f>VLOOKUP($B19, Rankings!$A$2:$CA$161, 79, FALSE)</f>
        <v/>
      </c>
      <c r="G19" s="7">
        <f ca="1">VLOOKUP($B19, Rankings!$A$2:$BO$161, 57, FALSE)</f>
        <v>80.5</v>
      </c>
      <c r="H19" s="5">
        <f>VLOOKUP($B19, Rankings!$A$2:$BO$161, 58, FALSE)</f>
        <v>5.0968023704204759</v>
      </c>
      <c r="I19" s="7">
        <f>VLOOKUP($B19, Rankings!$A$2:$BO$161, 60, FALSE)</f>
        <v>63.03276004283591</v>
      </c>
      <c r="J19" s="7">
        <f>VLOOKUP($B19, Rankings!$A$2:$BO$161, 61, FALSE)</f>
        <v>92.800767918088738</v>
      </c>
      <c r="K19" s="5">
        <f>VLOOKUP($B19, Rankings!$A$2:$BO$161, 62, FALSE)</f>
        <v>9.6514247652872474</v>
      </c>
      <c r="L19" s="5">
        <f>VLOOKUP($B19, Rankings!$A$2:$BO$161, 63, FALSE)</f>
        <v>77.420059260511906</v>
      </c>
      <c r="M19" s="7">
        <f ca="1">VLOOKUP($B19, Rankings!$A$2:$BO$161, 64, FALSE)</f>
        <v>1988</v>
      </c>
      <c r="N19" s="7" t="str">
        <f>VLOOKUP($B19, Rankings!$A$2:$BO$161, 67, FALSE)</f>
        <v>AB</v>
      </c>
      <c r="O19" t="str">
        <f ca="1">_xlfn.CONCAT(VLOOKUP($B19,Rankings!$A$2:$BO$161,6,FALSE),"-",VLOOKUP($B19,Rankings!$A$2:$BO$161,7,FALSE))</f>
        <v>4-1</v>
      </c>
      <c r="P19" t="str">
        <f ca="1">_xlfn.CONCAT(VLOOKUP($B19,Rankings!$A$2:$BO$161,8,FALSE),"-",VLOOKUP($B19,Rankings!$A$2:$BO$161,9,FALSE))</f>
        <v>2-0</v>
      </c>
      <c r="Q19" t="str">
        <f ca="1">_xlfn.CONCAT(VLOOKUP($B19,Rankings!$A$2:$BO$161,10,FALSE),"-",VLOOKUP($B19,Rankings!$A$2:$BO$161,11,FALSE))</f>
        <v>2-1</v>
      </c>
      <c r="R19" t="str">
        <f ca="1">VLOOKUP($B19,Rankings!$A$2:$BO$161,14,FALSE)</f>
        <v>8-2</v>
      </c>
      <c r="S19" s="4">
        <f>VLOOKUP($B19, Rankings!$A$2:$BY$161, 77, FALSE)</f>
        <v>15</v>
      </c>
      <c r="T19" s="4">
        <v>6</v>
      </c>
      <c r="W19" s="4">
        <v>77</v>
      </c>
      <c r="X19" s="4">
        <v>147</v>
      </c>
      <c r="Y19" s="4"/>
      <c r="AA19" t="s">
        <v>510</v>
      </c>
      <c r="AB19" t="s">
        <v>662</v>
      </c>
    </row>
    <row r="20" spans="1:28" x14ac:dyDescent="0.2">
      <c r="A20" s="6">
        <v>19</v>
      </c>
      <c r="B20" s="204">
        <v>95</v>
      </c>
      <c r="C20" s="326" t="s">
        <v>1</v>
      </c>
      <c r="D20" s="230" t="s">
        <v>32</v>
      </c>
      <c r="E20" s="158">
        <f>VLOOKUP($B20, Rankings!$A$2:$W$161, 23, FALSE)</f>
        <v>6</v>
      </c>
      <c r="F20" s="7" t="str">
        <f>VLOOKUP($B20, Rankings!$A$2:$CA$161, 79, FALSE)</f>
        <v>Lanakila
S8</v>
      </c>
      <c r="G20" s="7">
        <f ca="1">VLOOKUP($B20, Rankings!$A$2:$BO$161, 57, FALSE)</f>
        <v>101.25</v>
      </c>
      <c r="H20" s="5">
        <f>VLOOKUP($B20, Rankings!$A$2:$BO$161, 58, FALSE)</f>
        <v>10.186031369980908</v>
      </c>
      <c r="I20" s="7">
        <f>VLOOKUP($B20, Rankings!$A$2:$BO$161, 60, FALSE)</f>
        <v>62.725657989551678</v>
      </c>
      <c r="J20" s="7">
        <f>VLOOKUP($B20, Rankings!$A$2:$BO$161, 61, FALSE)</f>
        <v>78.604948805460751</v>
      </c>
      <c r="K20" s="5">
        <f>VLOOKUP($B20, Rankings!$A$2:$BO$161, 62, FALSE)</f>
        <v>7.9113139799207115</v>
      </c>
      <c r="L20" s="5">
        <f>VLOOKUP($B20, Rankings!$A$2:$BO$161, 63, FALSE)</f>
        <v>77.325392124761336</v>
      </c>
      <c r="M20" s="7">
        <f ca="1">VLOOKUP($B20, Rankings!$A$2:$BO$161, 64, FALSE)</f>
        <v>2041</v>
      </c>
      <c r="N20" s="7" t="str">
        <f>VLOOKUP($B20, Rankings!$A$2:$BO$161, 67, FALSE)</f>
        <v>AB</v>
      </c>
      <c r="O20" t="str">
        <f ca="1">_xlfn.CONCAT(VLOOKUP($B20,Rankings!$A$2:$BO$161,6,FALSE),"-",VLOOKUP($B20,Rankings!$A$2:$BO$161,7,FALSE))</f>
        <v>5-0</v>
      </c>
      <c r="P20" t="str">
        <f ca="1">_xlfn.CONCAT(VLOOKUP($B20,Rankings!$A$2:$BO$161,8,FALSE),"-",VLOOKUP($B20,Rankings!$A$2:$BO$161,9,FALSE))</f>
        <v>2-0</v>
      </c>
      <c r="Q20" t="str">
        <f ca="1">_xlfn.CONCAT(VLOOKUP($B20,Rankings!$A$2:$BO$161,10,FALSE),"-",VLOOKUP($B20,Rankings!$A$2:$BO$161,11,FALSE))</f>
        <v>2-2</v>
      </c>
      <c r="R20" t="str">
        <f ca="1">VLOOKUP($B20,Rankings!$A$2:$BO$161,14,FALSE)</f>
        <v>9-2</v>
      </c>
      <c r="S20" s="4">
        <f>VLOOKUP($B20, Rankings!$A$2:$BY$161, 77, FALSE)</f>
        <v>3</v>
      </c>
      <c r="T20" s="4">
        <v>13</v>
      </c>
      <c r="W20" s="4">
        <v>146</v>
      </c>
      <c r="X20" s="4">
        <v>18</v>
      </c>
      <c r="Y20" s="4"/>
      <c r="AA20" t="s">
        <v>562</v>
      </c>
      <c r="AB20" t="s">
        <v>427</v>
      </c>
    </row>
    <row r="21" spans="1:28" x14ac:dyDescent="0.2">
      <c r="A21" s="6">
        <v>20</v>
      </c>
      <c r="B21" s="204">
        <v>156</v>
      </c>
      <c r="C21" s="330" t="s">
        <v>398</v>
      </c>
      <c r="D21" s="234" t="s">
        <v>1478</v>
      </c>
      <c r="E21" s="158">
        <f>VLOOKUP($B21, Rankings!$A$2:$W$161, 23, FALSE)</f>
        <v>6</v>
      </c>
      <c r="F21" s="7" t="str">
        <f>VLOOKUP($B21, Rankings!$A$2:$CA$161, 79, FALSE)</f>
        <v/>
      </c>
      <c r="G21" s="7">
        <f ca="1">VLOOKUP($B21, Rankings!$A$2:$BO$161, 57, FALSE)</f>
        <v>70</v>
      </c>
      <c r="H21" s="5">
        <f>VLOOKUP($B21, Rankings!$A$2:$BO$161, 58, FALSE)</f>
        <v>2.5420478919913472</v>
      </c>
      <c r="I21" s="7">
        <f>VLOOKUP($B21, Rankings!$A$2:$BO$161, 60, FALSE)</f>
        <v>60.284697785886095</v>
      </c>
      <c r="J21" s="7">
        <f>VLOOKUP($B21, Rankings!$A$2:$BO$161, 61, FALSE)</f>
        <v>93.088737201365191</v>
      </c>
      <c r="K21" s="5">
        <f>VLOOKUP($B21, Rankings!$A$2:$BO$161, 62, FALSE)</f>
        <v>9.0015150239986106</v>
      </c>
      <c r="L21" s="5">
        <f>VLOOKUP($B21, Rankings!$A$2:$BO$161, 63, FALSE)</f>
        <v>77.102394599567361</v>
      </c>
      <c r="M21" s="7">
        <f ca="1">VLOOKUP($B21, Rankings!$A$2:$BO$161, 64, FALSE)</f>
        <v>1872</v>
      </c>
      <c r="N21" s="7" t="str">
        <f>VLOOKUP($B21, Rankings!$A$2:$BO$161, 67, FALSE)</f>
        <v>AB</v>
      </c>
      <c r="O21" t="str">
        <f ca="1">_xlfn.CONCAT(VLOOKUP($B21,Rankings!$A$2:$BO$161,6,FALSE),"-",VLOOKUP($B21,Rankings!$A$2:$BO$161,7,FALSE))</f>
        <v>4-1</v>
      </c>
      <c r="P21" t="str">
        <f ca="1">_xlfn.CONCAT(VLOOKUP($B21,Rankings!$A$2:$BO$161,8,FALSE),"-",VLOOKUP($B21,Rankings!$A$2:$BO$161,9,FALSE))</f>
        <v>2-0</v>
      </c>
      <c r="Q21" t="str">
        <f ca="1">_xlfn.CONCAT(VLOOKUP($B21,Rankings!$A$2:$BO$161,10,FALSE),"-",VLOOKUP($B21,Rankings!$A$2:$BO$161,11,FALSE))</f>
        <v>4-0</v>
      </c>
      <c r="R21" t="str">
        <f ca="1">VLOOKUP($B21,Rankings!$A$2:$BO$161,14,FALSE)</f>
        <v>10-1</v>
      </c>
      <c r="S21" s="4">
        <f>VLOOKUP($B21, Rankings!$A$2:$BY$161, 77, FALSE)</f>
        <v>3</v>
      </c>
      <c r="T21" s="4">
        <v>7</v>
      </c>
      <c r="W21" s="4">
        <v>144</v>
      </c>
      <c r="X21" s="4">
        <v>145</v>
      </c>
      <c r="Y21" s="4"/>
      <c r="AA21" t="s">
        <v>511</v>
      </c>
      <c r="AB21" t="s">
        <v>428</v>
      </c>
    </row>
    <row r="22" spans="1:28" x14ac:dyDescent="0.2">
      <c r="A22" s="6">
        <v>21</v>
      </c>
      <c r="B22" s="204">
        <v>72</v>
      </c>
      <c r="C22" s="329" t="s">
        <v>2</v>
      </c>
      <c r="D22" s="233" t="s">
        <v>9</v>
      </c>
      <c r="E22" s="158">
        <f>VLOOKUP($B22, Rankings!$A$2:$W$161, 23, FALSE)</f>
        <v>2</v>
      </c>
      <c r="F22" s="7" t="str">
        <f>VLOOKUP($B22, Rankings!$A$2:$CA$161, 79, FALSE)</f>
        <v>World
Champion
S4
Swiss
S4
Kalosite
S3, S4, S6</v>
      </c>
      <c r="G22" s="7">
        <f ca="1">VLOOKUP($B22, Rankings!$A$2:$BO$161, 57, FALSE)</f>
        <v>71.25</v>
      </c>
      <c r="H22" s="5">
        <f>VLOOKUP($B22, Rankings!$A$2:$BO$161, 58, FALSE)</f>
        <v>12.700340779185478</v>
      </c>
      <c r="I22" s="7">
        <f>VLOOKUP($B22, Rankings!$A$2:$BO$161, 60, FALSE)</f>
        <v>70.097960937174236</v>
      </c>
      <c r="J22" s="7">
        <f>VLOOKUP($B22, Rankings!$A$2:$BO$161, 61, FALSE)</f>
        <v>86.817406143344712</v>
      </c>
      <c r="K22" s="5">
        <f>VLOOKUP($B22, Rankings!$A$2:$BO$161, 62, FALSE)</f>
        <v>9.4475158404500998</v>
      </c>
      <c r="L22" s="5">
        <f>VLOOKUP($B22, Rankings!$A$2:$BO$161, 63, FALSE)</f>
        <v>77.003407791854769</v>
      </c>
      <c r="M22" s="7">
        <f ca="1">VLOOKUP($B22, Rankings!$A$2:$BO$161, 64, FALSE)</f>
        <v>2065</v>
      </c>
      <c r="N22" s="7" t="str">
        <f>VLOOKUP($B22, Rankings!$A$2:$BO$161, 67, FALSE)</f>
        <v>AB</v>
      </c>
      <c r="O22" t="str">
        <f ca="1">_xlfn.CONCAT(VLOOKUP($B22,Rankings!$A$2:$BO$161,6,FALSE),"-",VLOOKUP($B22,Rankings!$A$2:$BO$161,7,FALSE))</f>
        <v>4-1</v>
      </c>
      <c r="P22" t="str">
        <f ca="1">_xlfn.CONCAT(VLOOKUP($B22,Rankings!$A$2:$BO$161,8,FALSE),"-",VLOOKUP($B22,Rankings!$A$2:$BO$161,9,FALSE))</f>
        <v>1-1</v>
      </c>
      <c r="Q22" t="str">
        <f ca="1">_xlfn.CONCAT(VLOOKUP($B22,Rankings!$A$2:$BO$161,10,FALSE),"-",VLOOKUP($B22,Rankings!$A$2:$BO$161,11,FALSE))</f>
        <v>4-0</v>
      </c>
      <c r="R22" t="str">
        <f ca="1">VLOOKUP($B22,Rankings!$A$2:$BO$161,14,FALSE)</f>
        <v>9-2</v>
      </c>
      <c r="S22" s="4">
        <f>VLOOKUP($B22, Rankings!$A$2:$BY$161, 77, FALSE)</f>
        <v>4</v>
      </c>
      <c r="T22" s="4">
        <v>10</v>
      </c>
      <c r="W22" s="4">
        <v>143</v>
      </c>
      <c r="X22" s="4">
        <v>29</v>
      </c>
      <c r="Y22" s="4"/>
      <c r="AA22" t="s">
        <v>512</v>
      </c>
      <c r="AB22" t="s">
        <v>922</v>
      </c>
    </row>
    <row r="23" spans="1:28" x14ac:dyDescent="0.2">
      <c r="A23" s="6">
        <v>22</v>
      </c>
      <c r="B23" s="204">
        <v>29</v>
      </c>
      <c r="C23" s="328" t="s">
        <v>5</v>
      </c>
      <c r="D23" s="232" t="s">
        <v>97</v>
      </c>
      <c r="E23" s="158">
        <f>VLOOKUP($B23, Rankings!$A$2:$W$161, 23, FALSE)</f>
        <v>4</v>
      </c>
      <c r="F23" s="7" t="str">
        <f>VLOOKUP($B23, Rankings!$A$2:$CA$161, 79, FALSE)</f>
        <v/>
      </c>
      <c r="G23" s="7">
        <f ca="1">VLOOKUP($B23, Rankings!$A$2:$BO$161, 57, FALSE)</f>
        <v>81</v>
      </c>
      <c r="H23" s="5">
        <f>VLOOKUP($B23, Rankings!$A$2:$BO$161, 58, FALSE)</f>
        <v>10.139145141176998</v>
      </c>
      <c r="I23" s="7">
        <f>VLOOKUP($B23, Rankings!$A$2:$BO$161, 60, FALSE)</f>
        <v>74.163721463299424</v>
      </c>
      <c r="J23" s="7">
        <f>VLOOKUP($B23, Rankings!$A$2:$BO$161, 61, FALSE)</f>
        <v>86.945392491467572</v>
      </c>
      <c r="K23" s="5">
        <f>VLOOKUP($B23, Rankings!$A$2:$BO$161, 62, FALSE)</f>
        <v>9.9132601737635877</v>
      </c>
      <c r="L23" s="5">
        <f>VLOOKUP($B23, Rankings!$A$2:$BO$161, 63, FALSE)</f>
        <v>76.739314264712476</v>
      </c>
      <c r="M23" s="7">
        <f ca="1">VLOOKUP($B23, Rankings!$A$2:$BO$161, 64, FALSE)</f>
        <v>2094</v>
      </c>
      <c r="N23" s="7" t="str">
        <f>VLOOKUP($B23, Rankings!$A$2:$BO$161, 67, FALSE)</f>
        <v>AB</v>
      </c>
      <c r="O23" t="str">
        <f ca="1">_xlfn.CONCAT(VLOOKUP($B23,Rankings!$A$2:$BO$161,6,FALSE),"-",VLOOKUP($B23,Rankings!$A$2:$BO$161,7,FALSE))</f>
        <v>3-2</v>
      </c>
      <c r="P23" t="str">
        <f ca="1">_xlfn.CONCAT(VLOOKUP($B23,Rankings!$A$2:$BO$161,8,FALSE),"-",VLOOKUP($B23,Rankings!$A$2:$BO$161,9,FALSE))</f>
        <v>2-0</v>
      </c>
      <c r="Q23" t="str">
        <f ca="1">_xlfn.CONCAT(VLOOKUP($B23,Rankings!$A$2:$BO$161,10,FALSE),"-",VLOOKUP($B23,Rankings!$A$2:$BO$161,11,FALSE))</f>
        <v>4-0</v>
      </c>
      <c r="R23" t="str">
        <f ca="1">VLOOKUP($B23,Rankings!$A$2:$BO$161,14,FALSE)</f>
        <v>9-2</v>
      </c>
      <c r="S23" s="4">
        <f>VLOOKUP($B23, Rankings!$A$2:$BY$161, 77, FALSE)</f>
        <v>10</v>
      </c>
      <c r="T23" s="4">
        <v>7</v>
      </c>
      <c r="W23" s="4">
        <v>50</v>
      </c>
      <c r="X23" s="4">
        <v>142</v>
      </c>
      <c r="Y23" s="4"/>
      <c r="AA23" t="s">
        <v>513</v>
      </c>
      <c r="AB23" t="s">
        <v>425</v>
      </c>
    </row>
    <row r="24" spans="1:28" x14ac:dyDescent="0.2">
      <c r="A24" s="6">
        <v>23</v>
      </c>
      <c r="B24" s="204">
        <v>88</v>
      </c>
      <c r="C24" s="326" t="s">
        <v>1</v>
      </c>
      <c r="D24" s="230" t="s">
        <v>39</v>
      </c>
      <c r="E24" s="158">
        <f>VLOOKUP($B24, Rankings!$A$2:$W$161, 23, FALSE)</f>
        <v>1</v>
      </c>
      <c r="F24" s="7" t="str">
        <f>VLOOKUP($B24, Rankings!$A$2:$CA$161, 79, FALSE)</f>
        <v>Lanakila
S5</v>
      </c>
      <c r="G24" s="7">
        <f ca="1">VLOOKUP($B24, Rankings!$A$2:$BO$161, 57, FALSE)</f>
        <v>115.25</v>
      </c>
      <c r="H24" s="5">
        <f>VLOOKUP($B24, Rankings!$A$2:$BO$161, 58, FALSE)</f>
        <v>5.0411969816161069</v>
      </c>
      <c r="I24" s="7">
        <f>VLOOKUP($B24, Rankings!$A$2:$BO$161, 60, FALSE)</f>
        <v>70.656024985505098</v>
      </c>
      <c r="J24" s="7">
        <f>VLOOKUP($B24, Rankings!$A$2:$BO$161, 61, FALSE)</f>
        <v>74.381399317406135</v>
      </c>
      <c r="K24" s="5">
        <f>VLOOKUP($B24, Rankings!$A$2:$BO$161, 62, FALSE)</f>
        <v>8.8788137345781362</v>
      </c>
      <c r="L24" s="5">
        <f>VLOOKUP($B24, Rankings!$A$2:$BO$161, 63, FALSE)</f>
        <v>76.029924540402675</v>
      </c>
      <c r="M24" s="7">
        <f ca="1">VLOOKUP($B24, Rankings!$A$2:$BO$161, 64, FALSE)</f>
        <v>2029</v>
      </c>
      <c r="N24" s="7" t="str">
        <f>VLOOKUP($B24, Rankings!$A$2:$BO$161, 67, FALSE)</f>
        <v>AB</v>
      </c>
      <c r="O24" t="str">
        <f ca="1">_xlfn.CONCAT(VLOOKUP($B24,Rankings!$A$2:$BO$161,6,FALSE),"-",VLOOKUP($B24,Rankings!$A$2:$BO$161,7,FALSE))</f>
        <v>4-1</v>
      </c>
      <c r="P24" t="str">
        <f ca="1">_xlfn.CONCAT(VLOOKUP($B24,Rankings!$A$2:$BO$161,8,FALSE),"-",VLOOKUP($B24,Rankings!$A$2:$BO$161,9,FALSE))</f>
        <v>1-1</v>
      </c>
      <c r="Q24" t="str">
        <f ca="1">_xlfn.CONCAT(VLOOKUP($B24,Rankings!$A$2:$BO$161,10,FALSE),"-",VLOOKUP($B24,Rankings!$A$2:$BO$161,11,FALSE))</f>
        <v>3-1</v>
      </c>
      <c r="R24" t="str">
        <f ca="1">VLOOKUP($B24,Rankings!$A$2:$BO$161,14,FALSE)</f>
        <v>8-3</v>
      </c>
      <c r="S24" s="4">
        <f>VLOOKUP($B24, Rankings!$A$2:$BY$161, 77, FALSE)</f>
        <v>8</v>
      </c>
      <c r="T24" s="4">
        <v>15</v>
      </c>
      <c r="W24" s="4">
        <v>141</v>
      </c>
      <c r="X24" s="4">
        <v>92</v>
      </c>
      <c r="Y24" s="4"/>
      <c r="AA24" t="s">
        <v>514</v>
      </c>
      <c r="AB24" t="s">
        <v>426</v>
      </c>
    </row>
    <row r="25" spans="1:28" x14ac:dyDescent="0.2">
      <c r="A25" s="6">
        <v>24</v>
      </c>
      <c r="B25" s="204">
        <v>160</v>
      </c>
      <c r="C25" s="330" t="s">
        <v>398</v>
      </c>
      <c r="D25" s="234" t="s">
        <v>477</v>
      </c>
      <c r="E25" s="158">
        <f>VLOOKUP($B25, Rankings!$A$2:$W$161, 23, FALSE)</f>
        <v>2</v>
      </c>
      <c r="F25" s="7" t="str">
        <f>VLOOKUP($B25, Rankings!$A$2:$CA$161, 79, FALSE)</f>
        <v>Terastal
S8</v>
      </c>
      <c r="G25" s="7">
        <f ca="1">VLOOKUP($B25, Rankings!$A$2:$BO$161, 57, FALSE)</f>
        <v>100.25</v>
      </c>
      <c r="H25" s="5">
        <f>VLOOKUP($B25, Rankings!$A$2:$BO$161, 58, FALSE)</f>
        <v>11.338731950592752</v>
      </c>
      <c r="I25" s="7">
        <f>VLOOKUP($B25, Rankings!$A$2:$BO$161, 60, FALSE)</f>
        <v>59.630107589825862</v>
      </c>
      <c r="J25" s="7">
        <f>VLOOKUP($B25, Rankings!$A$2:$BO$161, 61, FALSE)</f>
        <v>78.839590443686006</v>
      </c>
      <c r="K25" s="5">
        <f>VLOOKUP($B25, Rankings!$A$2:$BO$161, 62, FALSE)</f>
        <v>8.5906926379658124</v>
      </c>
      <c r="L25" s="5">
        <f>VLOOKUP($B25, Rankings!$A$2:$BO$161, 63, FALSE)</f>
        <v>75.985910562141697</v>
      </c>
      <c r="M25" s="7">
        <f ca="1">VLOOKUP($B25, Rankings!$A$2:$BO$161, 64, FALSE)</f>
        <v>2045</v>
      </c>
      <c r="N25" s="7" t="str">
        <f>VLOOKUP($B25, Rankings!$A$2:$BO$161, 67, FALSE)</f>
        <v>AB</v>
      </c>
      <c r="O25" t="str">
        <f ca="1">_xlfn.CONCAT(VLOOKUP($B25,Rankings!$A$2:$BO$161,6,FALSE),"-",VLOOKUP($B25,Rankings!$A$2:$BO$161,7,FALSE))</f>
        <v>5-0</v>
      </c>
      <c r="P25" t="str">
        <f ca="1">_xlfn.CONCAT(VLOOKUP($B25,Rankings!$A$2:$BO$161,8,FALSE),"-",VLOOKUP($B25,Rankings!$A$2:$BO$161,9,FALSE))</f>
        <v>1-1</v>
      </c>
      <c r="Q25" t="str">
        <f ca="1">_xlfn.CONCAT(VLOOKUP($B25,Rankings!$A$2:$BO$161,10,FALSE),"-",VLOOKUP($B25,Rankings!$A$2:$BO$161,11,FALSE))</f>
        <v>4-0</v>
      </c>
      <c r="R25" t="str">
        <f ca="1">VLOOKUP($B25,Rankings!$A$2:$BO$161,14,FALSE)</f>
        <v>10-1</v>
      </c>
      <c r="S25" s="4">
        <f>VLOOKUP($B25, Rankings!$A$2:$BY$161, 77, FALSE)</f>
        <v>1</v>
      </c>
      <c r="T25" s="4">
        <v>2</v>
      </c>
      <c r="W25" s="4">
        <v>101</v>
      </c>
      <c r="X25" s="4">
        <v>140</v>
      </c>
      <c r="Y25" s="4"/>
      <c r="AA25" t="s">
        <v>515</v>
      </c>
      <c r="AB25" t="s">
        <v>429</v>
      </c>
    </row>
    <row r="26" spans="1:28" x14ac:dyDescent="0.2">
      <c r="A26" s="6">
        <v>25</v>
      </c>
      <c r="B26" s="204">
        <v>49</v>
      </c>
      <c r="C26" s="327" t="s">
        <v>3</v>
      </c>
      <c r="D26" s="231" t="s">
        <v>77</v>
      </c>
      <c r="E26" s="158">
        <f>VLOOKUP($B26, Rankings!$A$2:$W$161, 23, FALSE)</f>
        <v>1</v>
      </c>
      <c r="F26" s="7" t="str">
        <f>VLOOKUP($B26, Rankings!$A$2:$CA$161, 79, FALSE)</f>
        <v/>
      </c>
      <c r="G26" s="7">
        <f ca="1">VLOOKUP($B26, Rankings!$A$2:$BO$161, 57, FALSE)</f>
        <v>75.25</v>
      </c>
      <c r="H26" s="5">
        <f>VLOOKUP($B26, Rankings!$A$2:$BO$161, 58, FALSE)</f>
        <v>5.0012150759590908</v>
      </c>
      <c r="I26" s="7">
        <f>VLOOKUP($B26, Rankings!$A$2:$BO$161, 60, FALSE)</f>
        <v>55.493197115070018</v>
      </c>
      <c r="J26" s="7">
        <f>VLOOKUP($B26, Rankings!$A$2:$BO$161, 61, FALSE)</f>
        <v>92.918088737201359</v>
      </c>
      <c r="K26" s="5">
        <f>VLOOKUP($B26, Rankings!$A$2:$BO$161, 62, FALSE)</f>
        <v>9.2963553192755182</v>
      </c>
      <c r="L26" s="5">
        <f>VLOOKUP($B26, Rankings!$A$2:$BO$161, 63, FALSE)</f>
        <v>75.030376898977266</v>
      </c>
      <c r="M26" s="7">
        <f ca="1">VLOOKUP($B26, Rankings!$A$2:$BO$161, 64, FALSE)</f>
        <v>2053</v>
      </c>
      <c r="N26" s="7" t="str">
        <f>VLOOKUP($B26, Rankings!$A$2:$BO$161, 67, FALSE)</f>
        <v>B</v>
      </c>
      <c r="O26" t="str">
        <f ca="1">_xlfn.CONCAT(VLOOKUP($B26,Rankings!$A$2:$BO$161,6,FALSE),"-",VLOOKUP($B26,Rankings!$A$2:$BO$161,7,FALSE))</f>
        <v>4-1</v>
      </c>
      <c r="P26" t="str">
        <f ca="1">_xlfn.CONCAT(VLOOKUP($B26,Rankings!$A$2:$BO$161,8,FALSE),"-",VLOOKUP($B26,Rankings!$A$2:$BO$161,9,FALSE))</f>
        <v>0-2</v>
      </c>
      <c r="Q26" t="str">
        <f ca="1">_xlfn.CONCAT(VLOOKUP($B26,Rankings!$A$2:$BO$161,10,FALSE),"-",VLOOKUP($B26,Rankings!$A$2:$BO$161,11,FALSE))</f>
        <v>4-0</v>
      </c>
      <c r="R26" t="str">
        <f ca="1">VLOOKUP($B26,Rankings!$A$2:$BO$161,14,FALSE)</f>
        <v>8-3</v>
      </c>
      <c r="S26" s="4">
        <f>VLOOKUP($B26, Rankings!$A$2:$BY$161, 77, FALSE)</f>
        <v>17</v>
      </c>
      <c r="T26" s="4">
        <v>7</v>
      </c>
      <c r="W26" s="4">
        <v>71</v>
      </c>
      <c r="X26" s="4">
        <v>139</v>
      </c>
      <c r="Y26" s="4"/>
      <c r="AA26" t="s">
        <v>516</v>
      </c>
      <c r="AB26" t="s">
        <v>430</v>
      </c>
    </row>
    <row r="27" spans="1:28" x14ac:dyDescent="0.2">
      <c r="A27" s="6">
        <v>26</v>
      </c>
      <c r="B27" s="204">
        <v>45</v>
      </c>
      <c r="C27" s="332" t="s">
        <v>4</v>
      </c>
      <c r="D27" s="236" t="s">
        <v>81</v>
      </c>
      <c r="E27" s="158">
        <f>VLOOKUP($B27, Rankings!$A$2:$W$161, 23, FALSE)</f>
        <v>6</v>
      </c>
      <c r="F27" s="7" t="str">
        <f>VLOOKUP($B27, Rankings!$A$2:$CA$161, 79, FALSE)</f>
        <v>Lily Valley
S1</v>
      </c>
      <c r="G27" s="7">
        <f ca="1">VLOOKUP($B27, Rankings!$A$2:$BO$161, 57, FALSE)</f>
        <v>75</v>
      </c>
      <c r="H27" s="5">
        <f>VLOOKUP($B27, Rankings!$A$2:$BO$161, 58, FALSE)</f>
        <v>6.2392046883368613</v>
      </c>
      <c r="I27" s="7">
        <f>VLOOKUP($B27, Rankings!$A$2:$BO$161, 60, FALSE)</f>
        <v>58.688736106276316</v>
      </c>
      <c r="J27" s="7">
        <f>VLOOKUP($B27, Rankings!$A$2:$BO$161, 61, FALSE)</f>
        <v>84.833617747440272</v>
      </c>
      <c r="K27" s="5">
        <f>VLOOKUP($B27, Rankings!$A$2:$BO$161, 62, FALSE)</f>
        <v>8.2379388419456205</v>
      </c>
      <c r="L27" s="5">
        <f>VLOOKUP($B27, Rankings!$A$2:$BO$161, 63, FALSE)</f>
        <v>74.784093766737215</v>
      </c>
      <c r="M27" s="7">
        <f ca="1">VLOOKUP($B27, Rankings!$A$2:$BO$161, 64, FALSE)</f>
        <v>2100</v>
      </c>
      <c r="N27" s="7" t="str">
        <f>VLOOKUP($B27, Rankings!$A$2:$BO$161, 67, FALSE)</f>
        <v>B</v>
      </c>
      <c r="O27" t="str">
        <f ca="1">_xlfn.CONCAT(VLOOKUP($B27,Rankings!$A$2:$BO$161,6,FALSE),"-",VLOOKUP($B27,Rankings!$A$2:$BO$161,7,FALSE))</f>
        <v>4-1</v>
      </c>
      <c r="P27" t="str">
        <f ca="1">_xlfn.CONCAT(VLOOKUP($B27,Rankings!$A$2:$BO$161,8,FALSE),"-",VLOOKUP($B27,Rankings!$A$2:$BO$161,9,FALSE))</f>
        <v>1-1</v>
      </c>
      <c r="Q27" t="str">
        <f ca="1">_xlfn.CONCAT(VLOOKUP($B27,Rankings!$A$2:$BO$161,10,FALSE),"-",VLOOKUP($B27,Rankings!$A$2:$BO$161,11,FALSE))</f>
        <v>4-0</v>
      </c>
      <c r="R27" t="str">
        <f ca="1">VLOOKUP($B27,Rankings!$A$2:$BO$161,14,FALSE)</f>
        <v>9-2</v>
      </c>
      <c r="S27" s="4">
        <f>VLOOKUP($B27, Rankings!$A$2:$BY$161, 77, FALSE)</f>
        <v>15</v>
      </c>
      <c r="T27" s="4">
        <v>14</v>
      </c>
      <c r="W27" s="4">
        <v>63</v>
      </c>
      <c r="X27" s="4">
        <v>138</v>
      </c>
      <c r="Y27" s="4"/>
      <c r="AA27" t="s">
        <v>517</v>
      </c>
      <c r="AB27" t="s">
        <v>423</v>
      </c>
    </row>
    <row r="28" spans="1:28" x14ac:dyDescent="0.2">
      <c r="A28" s="6">
        <v>27</v>
      </c>
      <c r="B28" s="204">
        <v>28</v>
      </c>
      <c r="C28" s="328" t="s">
        <v>5</v>
      </c>
      <c r="D28" s="232" t="s">
        <v>98</v>
      </c>
      <c r="E28" s="158">
        <f>VLOOKUP($B28, Rankings!$A$2:$W$161, 23, FALSE)</f>
        <v>5</v>
      </c>
      <c r="F28" s="7" t="str">
        <f>VLOOKUP($B28, Rankings!$A$2:$CA$161, 79, FALSE)</f>
        <v/>
      </c>
      <c r="G28" s="7">
        <f ca="1">VLOOKUP($B28, Rankings!$A$2:$BO$161, 57, FALSE)</f>
        <v>60</v>
      </c>
      <c r="H28" s="5">
        <f>VLOOKUP($B28, Rankings!$A$2:$BO$161, 58, FALSE)</f>
        <v>12.468784450205199</v>
      </c>
      <c r="I28" s="7">
        <f>VLOOKUP($B28, Rankings!$A$2:$BO$161, 60, FALSE)</f>
        <v>69.623509460134386</v>
      </c>
      <c r="J28" s="7">
        <f>VLOOKUP($B28, Rankings!$A$2:$BO$161, 61, FALSE)</f>
        <v>82.721843003412971</v>
      </c>
      <c r="K28" s="5">
        <f>VLOOKUP($B28, Rankings!$A$2:$BO$161, 62, FALSE)</f>
        <v>9.6299721513804819</v>
      </c>
      <c r="L28" s="5">
        <f>VLOOKUP($B28, Rankings!$A$2:$BO$161, 63, FALSE)</f>
        <v>74.687844502051988</v>
      </c>
      <c r="M28" s="7">
        <f ca="1">VLOOKUP($B28, Rankings!$A$2:$BO$161, 64, FALSE)</f>
        <v>1976</v>
      </c>
      <c r="N28" s="7" t="str">
        <f>VLOOKUP($B28, Rankings!$A$2:$BO$161, 67, FALSE)</f>
        <v>B</v>
      </c>
      <c r="O28" t="str">
        <f ca="1">_xlfn.CONCAT(VLOOKUP($B28,Rankings!$A$2:$BO$161,6,FALSE),"-",VLOOKUP($B28,Rankings!$A$2:$BO$161,7,FALSE))</f>
        <v>4-1</v>
      </c>
      <c r="P28" t="str">
        <f ca="1">_xlfn.CONCAT(VLOOKUP($B28,Rankings!$A$2:$BO$161,8,FALSE),"-",VLOOKUP($B28,Rankings!$A$2:$BO$161,9,FALSE))</f>
        <v>2-0</v>
      </c>
      <c r="Q28" t="str">
        <f ca="1">_xlfn.CONCAT(VLOOKUP($B28,Rankings!$A$2:$BO$161,10,FALSE),"-",VLOOKUP($B28,Rankings!$A$2:$BO$161,11,FALSE))</f>
        <v>3-1</v>
      </c>
      <c r="R28" t="str">
        <f ca="1">VLOOKUP($B28,Rankings!$A$2:$BO$161,14,FALSE)</f>
        <v>9-2</v>
      </c>
      <c r="S28" s="4">
        <f>VLOOKUP($B28, Rankings!$A$2:$BY$161, 77, FALSE)</f>
        <v>3</v>
      </c>
      <c r="T28" s="4">
        <v>1</v>
      </c>
      <c r="W28" s="4">
        <v>137</v>
      </c>
      <c r="X28" s="4">
        <v>130</v>
      </c>
      <c r="Y28" s="4"/>
      <c r="AA28" t="s">
        <v>518</v>
      </c>
      <c r="AB28" t="s">
        <v>424</v>
      </c>
    </row>
    <row r="29" spans="1:28" x14ac:dyDescent="0.2">
      <c r="A29" s="6">
        <v>28</v>
      </c>
      <c r="B29" s="204">
        <v>107</v>
      </c>
      <c r="C29" s="331" t="s">
        <v>0</v>
      </c>
      <c r="D29" s="235" t="s">
        <v>433</v>
      </c>
      <c r="E29" s="158">
        <f>VLOOKUP($B29, Rankings!$A$2:$W$161, 23, FALSE)</f>
        <v>3</v>
      </c>
      <c r="F29" s="7" t="str">
        <f>VLOOKUP($B29, Rankings!$A$2:$CA$161, 79, FALSE)</f>
        <v>Dynamax
S3</v>
      </c>
      <c r="G29" s="7">
        <f ca="1">VLOOKUP($B29, Rankings!$A$2:$BO$161, 57, FALSE)</f>
        <v>83</v>
      </c>
      <c r="H29" s="5">
        <f>VLOOKUP($B29, Rankings!$A$2:$BO$161, 58, FALSE)</f>
        <v>4.9104621015523326</v>
      </c>
      <c r="I29" s="7">
        <f>VLOOKUP($B29, Rankings!$A$2:$BO$161, 60, FALSE)</f>
        <v>58.368006552788955</v>
      </c>
      <c r="J29" s="7">
        <f>VLOOKUP($B29, Rankings!$A$2:$BO$161, 61, FALSE)</f>
        <v>85.025597269624569</v>
      </c>
      <c r="K29" s="5">
        <f>VLOOKUP($B29, Rankings!$A$2:$BO$161, 62, FALSE)</f>
        <v>8.2003325874902497</v>
      </c>
      <c r="L29" s="5">
        <f>VLOOKUP($B29, Rankings!$A$2:$BO$161, 63, FALSE)</f>
        <v>72.761552538808317</v>
      </c>
      <c r="M29" s="7">
        <f ca="1">VLOOKUP($B29, Rankings!$A$2:$BO$161, 64, FALSE)</f>
        <v>1825</v>
      </c>
      <c r="N29" s="7" t="str">
        <f>VLOOKUP($B29, Rankings!$A$2:$BO$161, 67, FALSE)</f>
        <v>B</v>
      </c>
      <c r="O29" t="str">
        <f ca="1">_xlfn.CONCAT(VLOOKUP($B29,Rankings!$A$2:$BO$161,6,FALSE),"-",VLOOKUP($B29,Rankings!$A$2:$BO$161,7,FALSE))</f>
        <v>5-0</v>
      </c>
      <c r="P29" t="str">
        <f ca="1">_xlfn.CONCAT(VLOOKUP($B29,Rankings!$A$2:$BO$161,8,FALSE),"-",VLOOKUP($B29,Rankings!$A$2:$BO$161,9,FALSE))</f>
        <v>1-1</v>
      </c>
      <c r="Q29" t="str">
        <f ca="1">_xlfn.CONCAT(VLOOKUP($B29,Rankings!$A$2:$BO$161,10,FALSE),"-",VLOOKUP($B29,Rankings!$A$2:$BO$161,11,FALSE))</f>
        <v>2-2</v>
      </c>
      <c r="R29" t="str">
        <f ca="1">VLOOKUP($B29,Rankings!$A$2:$BO$161,14,FALSE)</f>
        <v>8-3</v>
      </c>
      <c r="S29" s="4">
        <f>VLOOKUP($B29, Rankings!$A$2:$BY$161, 77, FALSE)</f>
        <v>1</v>
      </c>
      <c r="T29" s="4">
        <v>14</v>
      </c>
      <c r="W29" s="4">
        <v>136</v>
      </c>
      <c r="X29" s="4">
        <v>118</v>
      </c>
      <c r="Y29" s="4"/>
      <c r="AA29" t="s">
        <v>519</v>
      </c>
      <c r="AB29" t="s">
        <v>1451</v>
      </c>
    </row>
    <row r="30" spans="1:28" x14ac:dyDescent="0.2">
      <c r="A30" s="6">
        <v>29</v>
      </c>
      <c r="B30" s="204">
        <v>98</v>
      </c>
      <c r="C30" s="331" t="s">
        <v>0</v>
      </c>
      <c r="D30" s="235" t="s">
        <v>29</v>
      </c>
      <c r="E30" s="158">
        <f>VLOOKUP($B30, Rankings!$A$2:$W$161, 23, FALSE)</f>
        <v>7</v>
      </c>
      <c r="F30" s="7" t="str">
        <f>VLOOKUP($B30, Rankings!$A$2:$CA$161, 79, FALSE)</f>
        <v/>
      </c>
      <c r="G30" s="7">
        <f ca="1">VLOOKUP($B30, Rankings!$A$2:$BO$161, 57, FALSE)</f>
        <v>57</v>
      </c>
      <c r="H30" s="5">
        <f>VLOOKUP($B30, Rankings!$A$2:$BO$161, 58, FALSE)</f>
        <v>10.988550498313314</v>
      </c>
      <c r="I30" s="7">
        <f>VLOOKUP($B30, Rankings!$A$2:$BO$161, 60, FALSE)</f>
        <v>58.672712035500197</v>
      </c>
      <c r="J30" s="7">
        <f>VLOOKUP($B30, Rankings!$A$2:$BO$161, 61, FALSE)</f>
        <v>78.229522184300336</v>
      </c>
      <c r="K30" s="5">
        <f>VLOOKUP($B30, Rankings!$A$2:$BO$161, 62, FALSE)</f>
        <v>8.7732548122119418</v>
      </c>
      <c r="L30" s="5">
        <f>VLOOKUP($B30, Rankings!$A$2:$BO$161, 63, FALSE)</f>
        <v>72.095005536814611</v>
      </c>
      <c r="M30" s="7">
        <f ca="1">VLOOKUP($B30, Rankings!$A$2:$BO$161, 64, FALSE)</f>
        <v>1853</v>
      </c>
      <c r="N30" s="7" t="str">
        <f>VLOOKUP($B30, Rankings!$A$2:$BO$161, 67, FALSE)</f>
        <v>B</v>
      </c>
      <c r="O30" t="str">
        <f ca="1">_xlfn.CONCAT(VLOOKUP($B30,Rankings!$A$2:$BO$161,6,FALSE),"-",VLOOKUP($B30,Rankings!$A$2:$BO$161,7,FALSE))</f>
        <v>5-0</v>
      </c>
      <c r="P30" t="str">
        <f ca="1">_xlfn.CONCAT(VLOOKUP($B30,Rankings!$A$2:$BO$161,8,FALSE),"-",VLOOKUP($B30,Rankings!$A$2:$BO$161,9,FALSE))</f>
        <v>1-1</v>
      </c>
      <c r="Q30" t="str">
        <f ca="1">_xlfn.CONCAT(VLOOKUP($B30,Rankings!$A$2:$BO$161,10,FALSE),"-",VLOOKUP($B30,Rankings!$A$2:$BO$161,11,FALSE))</f>
        <v>2-1</v>
      </c>
      <c r="R30" t="str">
        <f ca="1">VLOOKUP($B30,Rankings!$A$2:$BO$161,14,FALSE)</f>
        <v>8-2</v>
      </c>
      <c r="S30" s="4">
        <f>VLOOKUP($B30, Rankings!$A$2:$BY$161, 77, FALSE)</f>
        <v>14</v>
      </c>
      <c r="T30" s="4">
        <v>1</v>
      </c>
      <c r="W30" s="4">
        <v>96</v>
      </c>
      <c r="X30" s="4">
        <v>135</v>
      </c>
      <c r="Y30" s="4"/>
      <c r="AA30" t="s">
        <v>308</v>
      </c>
      <c r="AB30" t="s">
        <v>3223</v>
      </c>
    </row>
    <row r="31" spans="1:28" x14ac:dyDescent="0.2">
      <c r="A31" s="6">
        <v>30</v>
      </c>
      <c r="B31" s="204">
        <v>155</v>
      </c>
      <c r="C31" s="330" t="s">
        <v>398</v>
      </c>
      <c r="D31" s="234" t="s">
        <v>474</v>
      </c>
      <c r="E31" s="158">
        <f>VLOOKUP($B31, Rankings!$A$2:$W$161, 23, FALSE)</f>
        <v>7</v>
      </c>
      <c r="F31" s="7" t="str">
        <f>VLOOKUP($B31, Rankings!$A$2:$CA$161, 79, FALSE)</f>
        <v/>
      </c>
      <c r="G31" s="7">
        <f ca="1">VLOOKUP($B31, Rankings!$A$2:$BO$161, 57, FALSE)</f>
        <v>65</v>
      </c>
      <c r="H31" s="5">
        <f>VLOOKUP($B31, Rankings!$A$2:$BO$161, 58, FALSE)</f>
        <v>12.190600624066461</v>
      </c>
      <c r="I31" s="7">
        <f>VLOOKUP($B31, Rankings!$A$2:$BO$161, 60, FALSE)</f>
        <v>68.82853033926321</v>
      </c>
      <c r="J31" s="7">
        <f>VLOOKUP($B31, Rankings!$A$2:$BO$161, 61, FALSE)</f>
        <v>78.440699658703068</v>
      </c>
      <c r="K31" s="5">
        <f>VLOOKUP($B31, Rankings!$A$2:$BO$161, 62, FALSE)</f>
        <v>8.6</v>
      </c>
      <c r="L31" s="5">
        <f>VLOOKUP($B31, Rankings!$A$2:$BO$161, 63, FALSE)</f>
        <v>71.906006240664595</v>
      </c>
      <c r="M31" s="7">
        <f ca="1">VLOOKUP($B31, Rankings!$A$2:$BO$161, 64, FALSE)</f>
        <v>1866</v>
      </c>
      <c r="N31" s="7" t="str">
        <f>VLOOKUP($B31, Rankings!$A$2:$BO$161, 67, FALSE)</f>
        <v>B</v>
      </c>
      <c r="O31" t="str">
        <f ca="1">_xlfn.CONCAT(VLOOKUP($B31,Rankings!$A$2:$BO$161,6,FALSE),"-",VLOOKUP($B31,Rankings!$A$2:$BO$161,7,FALSE))</f>
        <v>4-1</v>
      </c>
      <c r="P31" t="str">
        <f ca="1">_xlfn.CONCAT(VLOOKUP($B31,Rankings!$A$2:$BO$161,8,FALSE),"-",VLOOKUP($B31,Rankings!$A$2:$BO$161,9,FALSE))</f>
        <v>2-0</v>
      </c>
      <c r="Q31" t="str">
        <f ca="1">_xlfn.CONCAT(VLOOKUP($B31,Rankings!$A$2:$BO$161,10,FALSE),"-",VLOOKUP($B31,Rankings!$A$2:$BO$161,11,FALSE))</f>
        <v>2-1</v>
      </c>
      <c r="R31" t="str">
        <f ca="1">VLOOKUP($B31,Rankings!$A$2:$BO$161,14,FALSE)</f>
        <v>8-2</v>
      </c>
      <c r="S31" s="4">
        <f>VLOOKUP($B31, Rankings!$A$2:$BY$161, 77, FALSE)</f>
        <v>4</v>
      </c>
      <c r="T31" s="4">
        <v>12</v>
      </c>
      <c r="W31" s="4">
        <v>33</v>
      </c>
      <c r="X31" s="4">
        <v>134</v>
      </c>
      <c r="Y31" s="4"/>
      <c r="AA31" t="s">
        <v>309</v>
      </c>
      <c r="AB31" t="s">
        <v>663</v>
      </c>
    </row>
    <row r="32" spans="1:28" x14ac:dyDescent="0.2">
      <c r="A32" s="6">
        <v>31</v>
      </c>
      <c r="B32" s="204">
        <v>116</v>
      </c>
      <c r="C32" s="334" t="s">
        <v>7</v>
      </c>
      <c r="D32" s="363" t="s">
        <v>179</v>
      </c>
      <c r="E32" s="158">
        <f>VLOOKUP($B32, Rankings!$A$2:$W$161, 23, FALSE)</f>
        <v>3</v>
      </c>
      <c r="F32" s="7" t="str">
        <f>VLOOKUP($B32, Rankings!$A$2:$CA$161, 79, FALSE)</f>
        <v>Phoenix
S5</v>
      </c>
      <c r="G32" s="7">
        <f ca="1">VLOOKUP($B32, Rankings!$A$2:$BO$161, 57, FALSE)</f>
        <v>87.25</v>
      </c>
      <c r="H32" s="5">
        <f>VLOOKUP($B32, Rankings!$A$2:$BO$161, 58, FALSE)</f>
        <v>7.2966130661468265</v>
      </c>
      <c r="I32" s="7">
        <f>VLOOKUP($B32, Rankings!$A$2:$BO$161, 60, FALSE)</f>
        <v>77.447094061086858</v>
      </c>
      <c r="J32" s="7">
        <f>VLOOKUP($B32, Rankings!$A$2:$BO$161, 61, FALSE)</f>
        <v>69.219283276450511</v>
      </c>
      <c r="K32" s="5">
        <f>VLOOKUP($B32, Rankings!$A$2:$BO$161, 62, FALSE)</f>
        <v>9.2032602918748303</v>
      </c>
      <c r="L32" s="5">
        <f>VLOOKUP($B32, Rankings!$A$2:$BO$161, 63, FALSE)</f>
        <v>71.610217769113774</v>
      </c>
      <c r="M32" s="7">
        <f ca="1">VLOOKUP($B32, Rankings!$A$2:$BO$161, 64, FALSE)</f>
        <v>1983</v>
      </c>
      <c r="N32" s="7" t="str">
        <f>VLOOKUP($B32, Rankings!$A$2:$BO$161, 67, FALSE)</f>
        <v>B</v>
      </c>
      <c r="O32" t="str">
        <f ca="1">_xlfn.CONCAT(VLOOKUP($B32,Rankings!$A$2:$BO$161,6,FALSE),"-",VLOOKUP($B32,Rankings!$A$2:$BO$161,7,FALSE))</f>
        <v>3-2</v>
      </c>
      <c r="P32" t="str">
        <f ca="1">_xlfn.CONCAT(VLOOKUP($B32,Rankings!$A$2:$BO$161,8,FALSE),"-",VLOOKUP($B32,Rankings!$A$2:$BO$161,9,FALSE))</f>
        <v>1-1</v>
      </c>
      <c r="Q32" t="str">
        <f ca="1">_xlfn.CONCAT(VLOOKUP($B32,Rankings!$A$2:$BO$161,10,FALSE),"-",VLOOKUP($B32,Rankings!$A$2:$BO$161,11,FALSE))</f>
        <v>4-0</v>
      </c>
      <c r="R32" t="str">
        <f ca="1">VLOOKUP($B32,Rankings!$A$2:$BO$161,14,FALSE)</f>
        <v>8-3</v>
      </c>
      <c r="S32" s="4">
        <f>VLOOKUP($B32, Rankings!$A$2:$BY$161, 77, FALSE)</f>
        <v>16</v>
      </c>
      <c r="T32" s="4">
        <v>18</v>
      </c>
      <c r="W32" s="4">
        <v>133</v>
      </c>
      <c r="X32" s="4">
        <v>57</v>
      </c>
      <c r="Y32" s="4"/>
      <c r="AA32" t="s">
        <v>310</v>
      </c>
      <c r="AB32" t="s">
        <v>923</v>
      </c>
    </row>
    <row r="33" spans="1:28" x14ac:dyDescent="0.2">
      <c r="A33" s="6">
        <v>32</v>
      </c>
      <c r="B33" s="204">
        <v>144</v>
      </c>
      <c r="C33" s="335" t="s">
        <v>323</v>
      </c>
      <c r="D33" s="238" t="s">
        <v>382</v>
      </c>
      <c r="E33" s="158">
        <f>VLOOKUP($B33, Rankings!$A$2:$W$161, 23, FALSE)</f>
        <v>1</v>
      </c>
      <c r="F33" s="7" t="str">
        <f>VLOOKUP($B33, Rankings!$A$2:$CA$161, 79, FALSE)</f>
        <v>Silver
S5, S7</v>
      </c>
      <c r="G33" s="7">
        <f ca="1">VLOOKUP($B33, Rankings!$A$2:$BO$161, 57, FALSE)</f>
        <v>86</v>
      </c>
      <c r="H33" s="5">
        <f>VLOOKUP($B33, Rankings!$A$2:$BO$161, 58, FALSE)</f>
        <v>4.8631321045999156</v>
      </c>
      <c r="I33" s="7">
        <f>VLOOKUP($B33, Rankings!$A$2:$BO$161, 60, FALSE)</f>
        <v>66.799074026823618</v>
      </c>
      <c r="J33" s="7">
        <f>VLOOKUP($B33, Rankings!$A$2:$BO$161, 61, FALSE)</f>
        <v>69.993600682593865</v>
      </c>
      <c r="K33" s="5">
        <f>VLOOKUP($B33, Rankings!$A$2:$BO$161, 62, FALSE)</f>
        <v>8.1357236924566205</v>
      </c>
      <c r="L33" s="5">
        <f>VLOOKUP($B33, Rankings!$A$2:$BO$161, 63, FALSE)</f>
        <v>71.578302614997895</v>
      </c>
      <c r="M33" s="7">
        <f ca="1">VLOOKUP($B33, Rankings!$A$2:$BO$161, 64, FALSE)</f>
        <v>2191</v>
      </c>
      <c r="N33" s="7" t="str">
        <f>VLOOKUP($B33, Rankings!$A$2:$BO$161, 67, FALSE)</f>
        <v>B</v>
      </c>
      <c r="O33" t="str">
        <f ca="1">_xlfn.CONCAT(VLOOKUP($B33,Rankings!$A$2:$BO$161,6,FALSE),"-",VLOOKUP($B33,Rankings!$A$2:$BO$161,7,FALSE))</f>
        <v>2-3</v>
      </c>
      <c r="P33" t="str">
        <f ca="1">_xlfn.CONCAT(VLOOKUP($B33,Rankings!$A$2:$BO$161,8,FALSE),"-",VLOOKUP($B33,Rankings!$A$2:$BO$161,9,FALSE))</f>
        <v>2-0</v>
      </c>
      <c r="Q33" t="str">
        <f ca="1">_xlfn.CONCAT(VLOOKUP($B33,Rankings!$A$2:$BO$161,10,FALSE),"-",VLOOKUP($B33,Rankings!$A$2:$BO$161,11,FALSE))</f>
        <v>2-1</v>
      </c>
      <c r="R33" t="str">
        <f ca="1">VLOOKUP($B33,Rankings!$A$2:$BO$161,14,FALSE)</f>
        <v>6-4</v>
      </c>
      <c r="S33" s="4">
        <f>VLOOKUP($B33, Rankings!$A$2:$BY$161, 77, FALSE)</f>
        <v>4</v>
      </c>
      <c r="T33" s="4">
        <v>9</v>
      </c>
      <c r="W33" s="4">
        <v>48</v>
      </c>
      <c r="X33" s="4">
        <v>131</v>
      </c>
      <c r="Y33" s="4"/>
      <c r="AA33" t="s">
        <v>311</v>
      </c>
      <c r="AB33" t="s">
        <v>924</v>
      </c>
    </row>
    <row r="34" spans="1:28" x14ac:dyDescent="0.2">
      <c r="A34" s="6">
        <v>33</v>
      </c>
      <c r="B34" s="204">
        <v>148</v>
      </c>
      <c r="C34" s="330" t="s">
        <v>398</v>
      </c>
      <c r="D34" s="234" t="s">
        <v>750</v>
      </c>
      <c r="E34" s="158">
        <f>VLOOKUP($B34, Rankings!$A$2:$W$161, 23, FALSE)</f>
        <v>7</v>
      </c>
      <c r="F34" s="7" t="str">
        <f>VLOOKUP($B34, Rankings!$A$2:$CA$161, 79, FALSE)</f>
        <v/>
      </c>
      <c r="G34" s="7">
        <f ca="1">VLOOKUP($B34, Rankings!$A$2:$BO$161, 57, FALSE)</f>
        <v>65</v>
      </c>
      <c r="H34" s="5">
        <f>VLOOKUP($B34, Rankings!$A$2:$BO$161, 58, FALSE)</f>
        <v>10.909655791152662</v>
      </c>
      <c r="I34" s="7">
        <f>VLOOKUP($B34, Rankings!$A$2:$BO$161, 60, FALSE)</f>
        <v>69.165170922180636</v>
      </c>
      <c r="J34" s="7">
        <f>VLOOKUP($B34, Rankings!$A$2:$BO$161, 61, FALSE)</f>
        <v>72.105375426621166</v>
      </c>
      <c r="K34" s="5">
        <f>VLOOKUP($B34, Rankings!$A$2:$BO$161, 62, FALSE)</f>
        <v>8.9067390216621938</v>
      </c>
      <c r="L34" s="5">
        <f>VLOOKUP($B34, Rankings!$A$2:$BO$161, 63, FALSE)</f>
        <v>71.218397679474037</v>
      </c>
      <c r="M34" s="7">
        <f ca="1">VLOOKUP($B34, Rankings!$A$2:$BO$161, 64, FALSE)</f>
        <v>1784</v>
      </c>
      <c r="N34" s="7" t="str">
        <f>VLOOKUP($B34, Rankings!$A$2:$BO$161, 67, FALSE)</f>
        <v>B</v>
      </c>
      <c r="O34" t="str">
        <f ca="1">_xlfn.CONCAT(VLOOKUP($B34,Rankings!$A$2:$BO$161,6,FALSE),"-",VLOOKUP($B34,Rankings!$A$2:$BO$161,7,FALSE))</f>
        <v>5-0</v>
      </c>
      <c r="P34" t="str">
        <f ca="1">_xlfn.CONCAT(VLOOKUP($B34,Rankings!$A$2:$BO$161,8,FALSE),"-",VLOOKUP($B34,Rankings!$A$2:$BO$161,9,FALSE))</f>
        <v>1-1</v>
      </c>
      <c r="Q34" t="str">
        <f ca="1">_xlfn.CONCAT(VLOOKUP($B34,Rankings!$A$2:$BO$161,10,FALSE),"-",VLOOKUP($B34,Rankings!$A$2:$BO$161,11,FALSE))</f>
        <v>2-1</v>
      </c>
      <c r="R34" t="str">
        <f ca="1">VLOOKUP($B34,Rankings!$A$2:$BO$161,14,FALSE)</f>
        <v>8-2</v>
      </c>
      <c r="S34" s="4">
        <f>VLOOKUP($B34, Rankings!$A$2:$BY$161, 77, FALSE)</f>
        <v>15</v>
      </c>
      <c r="T34" s="4">
        <v>8</v>
      </c>
      <c r="W34" s="4">
        <v>129</v>
      </c>
      <c r="X34" s="4">
        <v>122</v>
      </c>
      <c r="Y34" s="4"/>
      <c r="AA34" t="s">
        <v>306</v>
      </c>
      <c r="AB34" t="s">
        <v>925</v>
      </c>
    </row>
    <row r="35" spans="1:28" x14ac:dyDescent="0.2">
      <c r="A35" s="6">
        <v>34</v>
      </c>
      <c r="B35" s="204">
        <v>37</v>
      </c>
      <c r="C35" s="332" t="s">
        <v>4</v>
      </c>
      <c r="D35" s="236" t="s">
        <v>89</v>
      </c>
      <c r="E35" s="158">
        <f>VLOOKUP($B35, Rankings!$A$2:$W$161, 23, FALSE)</f>
        <v>6</v>
      </c>
      <c r="F35" s="7" t="str">
        <f>VLOOKUP($B35, Rankings!$A$2:$CA$161, 79, FALSE)</f>
        <v/>
      </c>
      <c r="G35" s="7">
        <f ca="1">VLOOKUP($B35, Rankings!$A$2:$BO$161, 57, FALSE)</f>
        <v>76</v>
      </c>
      <c r="H35" s="5">
        <f>VLOOKUP($B35, Rankings!$A$2:$BO$161, 58, FALSE)</f>
        <v>12.098573979150105</v>
      </c>
      <c r="I35" s="7">
        <f>VLOOKUP($B35, Rankings!$A$2:$BO$161, 60, FALSE)</f>
        <v>54.574629400069711</v>
      </c>
      <c r="J35" s="7">
        <f>VLOOKUP($B35, Rankings!$A$2:$BO$161, 61, FALSE)</f>
        <v>85.620733788395896</v>
      </c>
      <c r="K35" s="5">
        <f>VLOOKUP($B35, Rankings!$A$2:$BO$161, 62, FALSE)</f>
        <v>8.4415638361621124</v>
      </c>
      <c r="L35" s="5">
        <f>VLOOKUP($B35, Rankings!$A$2:$BO$161, 63, FALSE)</f>
        <v>70.985739791501047</v>
      </c>
      <c r="M35" s="7">
        <f ca="1">VLOOKUP($B35, Rankings!$A$2:$BO$161, 64, FALSE)</f>
        <v>1914</v>
      </c>
      <c r="N35" s="7" t="str">
        <f>VLOOKUP($B35, Rankings!$A$2:$BO$161, 67, FALSE)</f>
        <v>B</v>
      </c>
      <c r="O35" t="str">
        <f ca="1">_xlfn.CONCAT(VLOOKUP($B35,Rankings!$A$2:$BO$161,6,FALSE),"-",VLOOKUP($B35,Rankings!$A$2:$BO$161,7,FALSE))</f>
        <v>4-1</v>
      </c>
      <c r="P35" t="str">
        <f ca="1">_xlfn.CONCAT(VLOOKUP($B35,Rankings!$A$2:$BO$161,8,FALSE),"-",VLOOKUP($B35,Rankings!$A$2:$BO$161,9,FALSE))</f>
        <v>1-1</v>
      </c>
      <c r="Q35" t="str">
        <f ca="1">_xlfn.CONCAT(VLOOKUP($B35,Rankings!$A$2:$BO$161,10,FALSE),"-",VLOOKUP($B35,Rankings!$A$2:$BO$161,11,FALSE))</f>
        <v>1-2</v>
      </c>
      <c r="R35" t="str">
        <f ca="1">VLOOKUP($B35,Rankings!$A$2:$BO$161,14,FALSE)</f>
        <v>6-4</v>
      </c>
      <c r="S35" s="4">
        <f>VLOOKUP($B35, Rankings!$A$2:$BY$161, 77, FALSE)</f>
        <v>5</v>
      </c>
      <c r="T35" s="4">
        <v>9</v>
      </c>
      <c r="W35" s="4">
        <v>34</v>
      </c>
      <c r="X35" s="4">
        <v>128</v>
      </c>
      <c r="Y35" s="4"/>
      <c r="AA35" t="s">
        <v>307</v>
      </c>
      <c r="AB35" t="s">
        <v>427</v>
      </c>
    </row>
    <row r="36" spans="1:28" x14ac:dyDescent="0.2">
      <c r="A36" s="6">
        <v>35</v>
      </c>
      <c r="B36" s="204">
        <v>111</v>
      </c>
      <c r="C36" s="331" t="s">
        <v>0</v>
      </c>
      <c r="D36" s="235" t="s">
        <v>17</v>
      </c>
      <c r="E36" s="158">
        <f>VLOOKUP($B36, Rankings!$A$2:$W$161, 23, FALSE)</f>
        <v>2</v>
      </c>
      <c r="F36" s="7" t="str">
        <f>VLOOKUP($B36, Rankings!$A$2:$CA$161, 79, FALSE)</f>
        <v/>
      </c>
      <c r="G36" s="7">
        <f ca="1">VLOOKUP($B36, Rankings!$A$2:$BO$161, 57, FALSE)</f>
        <v>88.25</v>
      </c>
      <c r="H36" s="5">
        <f>VLOOKUP($B36, Rankings!$A$2:$BO$161, 58, FALSE)</f>
        <v>12.055481302368408</v>
      </c>
      <c r="I36" s="7">
        <f>VLOOKUP($B36, Rankings!$A$2:$BO$161, 60, FALSE)</f>
        <v>44.150139109612276</v>
      </c>
      <c r="J36" s="7">
        <f>VLOOKUP($B36, Rankings!$A$2:$BO$161, 61, FALSE)</f>
        <v>82.593856655290097</v>
      </c>
      <c r="K36" s="5">
        <f>VLOOKUP($B36, Rankings!$A$2:$BO$161, 62, FALSE)</f>
        <v>7.2625370528792796</v>
      </c>
      <c r="L36" s="5">
        <f>VLOOKUP($B36, Rankings!$A$2:$BO$161, 63, FALSE)</f>
        <v>70.554813023684076</v>
      </c>
      <c r="M36" s="7">
        <f ca="1">VLOOKUP($B36, Rankings!$A$2:$BO$161, 64, FALSE)</f>
        <v>2128</v>
      </c>
      <c r="N36" s="7" t="str">
        <f>VLOOKUP($B36, Rankings!$A$2:$BO$161, 67, FALSE)</f>
        <v>B</v>
      </c>
      <c r="O36" t="str">
        <f ca="1">_xlfn.CONCAT(VLOOKUP($B36,Rankings!$A$2:$BO$161,6,FALSE),"-",VLOOKUP($B36,Rankings!$A$2:$BO$161,7,FALSE))</f>
        <v>4-1</v>
      </c>
      <c r="P36" t="str">
        <f ca="1">_xlfn.CONCAT(VLOOKUP($B36,Rankings!$A$2:$BO$161,8,FALSE),"-",VLOOKUP($B36,Rankings!$A$2:$BO$161,9,FALSE))</f>
        <v>1-1</v>
      </c>
      <c r="Q36" t="str">
        <f ca="1">_xlfn.CONCAT(VLOOKUP($B36,Rankings!$A$2:$BO$161,10,FALSE),"-",VLOOKUP($B36,Rankings!$A$2:$BO$161,11,FALSE))</f>
        <v>2-2</v>
      </c>
      <c r="R36" t="str">
        <f ca="1">VLOOKUP($B36,Rankings!$A$2:$BO$161,14,FALSE)</f>
        <v>7-4</v>
      </c>
      <c r="S36" s="4">
        <f>VLOOKUP($B36, Rankings!$A$2:$BY$161, 77, FALSE)</f>
        <v>2</v>
      </c>
      <c r="T36" s="4">
        <v>6</v>
      </c>
      <c r="W36" s="4">
        <v>127</v>
      </c>
      <c r="X36" s="4">
        <v>72</v>
      </c>
      <c r="Y36" s="4"/>
      <c r="AA36" t="s">
        <v>312</v>
      </c>
      <c r="AB36" t="s">
        <v>428</v>
      </c>
    </row>
    <row r="37" spans="1:28" x14ac:dyDescent="0.2">
      <c r="A37" s="6">
        <v>36</v>
      </c>
      <c r="B37" s="204">
        <v>7</v>
      </c>
      <c r="C37" s="333" t="s">
        <v>6</v>
      </c>
      <c r="D37" s="237" t="s">
        <v>385</v>
      </c>
      <c r="E37" s="158">
        <f>VLOOKUP($B37, Rankings!$A$2:$W$161, 23, FALSE)</f>
        <v>1</v>
      </c>
      <c r="F37" s="7" t="str">
        <f>VLOOKUP($B37, Rankings!$A$2:$CA$161, 79, FALSE)</f>
        <v>Indigo
S8</v>
      </c>
      <c r="G37" s="7">
        <f ca="1">VLOOKUP($B37, Rankings!$A$2:$BO$161, 57, FALSE)</f>
        <v>86.5</v>
      </c>
      <c r="H37" s="5">
        <f>VLOOKUP($B37, Rankings!$A$2:$BO$161, 58, FALSE)</f>
        <v>3.6083301070255964</v>
      </c>
      <c r="I37" s="7">
        <f>VLOOKUP($B37, Rankings!$A$2:$BO$161, 60, FALSE)</f>
        <v>75.810010520957974</v>
      </c>
      <c r="J37" s="7">
        <f>VLOOKUP($B37, Rankings!$A$2:$BO$161, 61, FALSE)</f>
        <v>56.900597269624576</v>
      </c>
      <c r="K37" s="5">
        <f>VLOOKUP($B37, Rankings!$A$2:$BO$161, 62, FALSE)</f>
        <v>7.9668061354598061</v>
      </c>
      <c r="L37" s="5">
        <f>VLOOKUP($B37, Rankings!$A$2:$BO$161, 63, FALSE)</f>
        <v>70.277670234186559</v>
      </c>
      <c r="M37" s="7">
        <f ca="1">VLOOKUP($B37, Rankings!$A$2:$BO$161, 64, FALSE)</f>
        <v>2088</v>
      </c>
      <c r="N37" s="7" t="str">
        <f>VLOOKUP($B37, Rankings!$A$2:$BO$161, 67, FALSE)</f>
        <v>B</v>
      </c>
      <c r="O37" t="str">
        <f ca="1">_xlfn.CONCAT(VLOOKUP($B37,Rankings!$A$2:$BO$161,6,FALSE),"-",VLOOKUP($B37,Rankings!$A$2:$BO$161,7,FALSE))</f>
        <v>4-1</v>
      </c>
      <c r="P37" t="str">
        <f ca="1">_xlfn.CONCAT(VLOOKUP($B37,Rankings!$A$2:$BO$161,8,FALSE),"-",VLOOKUP($B37,Rankings!$A$2:$BO$161,9,FALSE))</f>
        <v>1-1</v>
      </c>
      <c r="Q37" t="str">
        <f ca="1">_xlfn.CONCAT(VLOOKUP($B37,Rankings!$A$2:$BO$161,10,FALSE),"-",VLOOKUP($B37,Rankings!$A$2:$BO$161,11,FALSE))</f>
        <v>2-1</v>
      </c>
      <c r="R37" t="str">
        <f ca="1">VLOOKUP($B37,Rankings!$A$2:$BO$161,14,FALSE)</f>
        <v>7-3</v>
      </c>
      <c r="S37" s="4">
        <f>VLOOKUP($B37, Rankings!$A$2:$BY$161, 77, FALSE)</f>
        <v>18</v>
      </c>
      <c r="T37" s="4">
        <v>16</v>
      </c>
      <c r="W37" s="4">
        <v>87</v>
      </c>
      <c r="X37" s="4">
        <v>126</v>
      </c>
      <c r="Y37" s="4"/>
      <c r="AA37" t="s">
        <v>313</v>
      </c>
      <c r="AB37" t="s">
        <v>922</v>
      </c>
    </row>
    <row r="38" spans="1:28" x14ac:dyDescent="0.2">
      <c r="A38" s="6">
        <v>37</v>
      </c>
      <c r="B38" s="204">
        <v>52</v>
      </c>
      <c r="C38" s="327" t="s">
        <v>3</v>
      </c>
      <c r="D38" s="231" t="s">
        <v>74</v>
      </c>
      <c r="E38" s="158">
        <f>VLOOKUP($B38, Rankings!$A$2:$W$161, 23, FALSE)</f>
        <v>5</v>
      </c>
      <c r="F38" s="7" t="str">
        <f>VLOOKUP($B38, Rankings!$A$2:$CA$161, 79, FALSE)</f>
        <v xml:space="preserve"> </v>
      </c>
      <c r="G38" s="7">
        <f ca="1">VLOOKUP($B38, Rankings!$A$2:$BO$161, 57, FALSE)</f>
        <v>76</v>
      </c>
      <c r="H38" s="5">
        <f>VLOOKUP($B38, Rankings!$A$2:$BO$161, 58, FALSE)</f>
        <v>10.812427088393273</v>
      </c>
      <c r="I38" s="7">
        <f>VLOOKUP($B38, Rankings!$A$2:$BO$161, 60, FALSE)</f>
        <v>55.89111929810953</v>
      </c>
      <c r="J38" s="7">
        <f>VLOOKUP($B38, Rankings!$A$2:$BO$161, 61, FALSE)</f>
        <v>91.040955631399314</v>
      </c>
      <c r="K38" s="5">
        <f>VLOOKUP($B38, Rankings!$A$2:$BO$161, 62, FALSE)</f>
        <v>9.0406489442591091</v>
      </c>
      <c r="L38" s="5">
        <f>VLOOKUP($B38, Rankings!$A$2:$BO$161, 63, FALSE)</f>
        <v>70.13807875992525</v>
      </c>
      <c r="M38" s="7">
        <f ca="1">VLOOKUP($B38, Rankings!$A$2:$BO$161, 64, FALSE)</f>
        <v>1902</v>
      </c>
      <c r="N38" s="7" t="str">
        <f>VLOOKUP($B38, Rankings!$A$2:$BO$161, 67, FALSE)</f>
        <v>B</v>
      </c>
      <c r="O38" t="str">
        <f ca="1">_xlfn.CONCAT(VLOOKUP($B38,Rankings!$A$2:$BO$161,6,FALSE),"-",VLOOKUP($B38,Rankings!$A$2:$BO$161,7,FALSE))</f>
        <v>4-1</v>
      </c>
      <c r="P38" t="str">
        <f ca="1">_xlfn.CONCAT(VLOOKUP($B38,Rankings!$A$2:$BO$161,8,FALSE),"-",VLOOKUP($B38,Rankings!$A$2:$BO$161,9,FALSE))</f>
        <v>1-1</v>
      </c>
      <c r="Q38" t="str">
        <f ca="1">_xlfn.CONCAT(VLOOKUP($B38,Rankings!$A$2:$BO$161,10,FALSE),"-",VLOOKUP($B38,Rankings!$A$2:$BO$161,11,FALSE))</f>
        <v>1-1</v>
      </c>
      <c r="R38" t="str">
        <f ca="1">VLOOKUP($B38,Rankings!$A$2:$BO$161,14,FALSE)</f>
        <v>6-3</v>
      </c>
      <c r="S38" s="4">
        <f>VLOOKUP($B38, Rankings!$A$2:$BY$161, 77, FALSE)</f>
        <v>10</v>
      </c>
      <c r="T38" s="4">
        <v>11</v>
      </c>
      <c r="W38" s="4">
        <v>125</v>
      </c>
      <c r="X38" s="4">
        <v>109</v>
      </c>
      <c r="Y38" s="4"/>
      <c r="AA38" t="s">
        <v>566</v>
      </c>
      <c r="AB38" t="s">
        <v>425</v>
      </c>
    </row>
    <row r="39" spans="1:28" x14ac:dyDescent="0.2">
      <c r="A39" s="6">
        <v>38</v>
      </c>
      <c r="B39" s="204">
        <v>83</v>
      </c>
      <c r="C39" s="326" t="s">
        <v>1</v>
      </c>
      <c r="D39" s="230" t="s">
        <v>44</v>
      </c>
      <c r="E39" s="158">
        <f>VLOOKUP($B39, Rankings!$A$2:$W$161, 23, FALSE)</f>
        <v>2</v>
      </c>
      <c r="F39" s="7" t="str">
        <f>VLOOKUP($B39, Rankings!$A$2:$CA$161, 79, FALSE)</f>
        <v>Swiss
S6
Lanakila
S6, S7</v>
      </c>
      <c r="G39" s="7">
        <f ca="1">VLOOKUP($B39, Rankings!$A$2:$BO$161, 57, FALSE)</f>
        <v>107</v>
      </c>
      <c r="H39" s="5">
        <f>VLOOKUP($B39, Rankings!$A$2:$BO$161, 58, FALSE)</f>
        <v>12.009385280589116</v>
      </c>
      <c r="I39" s="7">
        <f>VLOOKUP($B39, Rankings!$A$2:$BO$161, 60, FALSE)</f>
        <v>63.596992178574439</v>
      </c>
      <c r="J39" s="7">
        <f>VLOOKUP($B39, Rankings!$A$2:$BO$161, 61, FALSE)</f>
        <v>69.859215017064841</v>
      </c>
      <c r="K39" s="5">
        <f>VLOOKUP($B39, Rankings!$A$2:$BO$161, 62, FALSE)</f>
        <v>8.4665115709965342</v>
      </c>
      <c r="L39" s="5">
        <f>VLOOKUP($B39, Rankings!$A$2:$BO$161, 63, FALSE)</f>
        <v>70.09385280589116</v>
      </c>
      <c r="M39" s="7">
        <f ca="1">VLOOKUP($B39, Rankings!$A$2:$BO$161, 64, FALSE)</f>
        <v>2010</v>
      </c>
      <c r="N39" s="7" t="str">
        <f>VLOOKUP($B39, Rankings!$A$2:$BO$161, 67, FALSE)</f>
        <v>B</v>
      </c>
      <c r="O39" t="str">
        <f ca="1">_xlfn.CONCAT(VLOOKUP($B39,Rankings!$A$2:$BO$161,6,FALSE),"-",VLOOKUP($B39,Rankings!$A$2:$BO$161,7,FALSE))</f>
        <v>3-2</v>
      </c>
      <c r="P39" t="str">
        <f ca="1">_xlfn.CONCAT(VLOOKUP($B39,Rankings!$A$2:$BO$161,8,FALSE),"-",VLOOKUP($B39,Rankings!$A$2:$BO$161,9,FALSE))</f>
        <v>2-0</v>
      </c>
      <c r="Q39" t="str">
        <f ca="1">_xlfn.CONCAT(VLOOKUP($B39,Rankings!$A$2:$BO$161,10,FALSE),"-",VLOOKUP($B39,Rankings!$A$2:$BO$161,11,FALSE))</f>
        <v>4-0</v>
      </c>
      <c r="R39" t="str">
        <f ca="1">VLOOKUP($B39,Rankings!$A$2:$BO$161,14,FALSE)</f>
        <v>9-2</v>
      </c>
      <c r="S39" s="4">
        <f>VLOOKUP($B39, Rankings!$A$2:$BY$161, 77, FALSE)</f>
        <v>18</v>
      </c>
      <c r="T39" s="4">
        <v>9</v>
      </c>
      <c r="W39" s="4">
        <v>91</v>
      </c>
      <c r="X39" s="4">
        <v>124</v>
      </c>
      <c r="Y39" s="4"/>
      <c r="AA39" t="s">
        <v>563</v>
      </c>
      <c r="AB39" t="s">
        <v>426</v>
      </c>
    </row>
    <row r="40" spans="1:28" x14ac:dyDescent="0.2">
      <c r="A40" s="6">
        <v>39</v>
      </c>
      <c r="B40" s="204">
        <v>81</v>
      </c>
      <c r="C40" s="326" t="s">
        <v>1</v>
      </c>
      <c r="D40" s="230" t="s">
        <v>46</v>
      </c>
      <c r="E40" s="158">
        <f>VLOOKUP($B40, Rankings!$A$2:$W$161, 23, FALSE)</f>
        <v>2</v>
      </c>
      <c r="F40" s="7" t="str">
        <f>VLOOKUP($B40, Rankings!$A$2:$CA$161, 79, FALSE)</f>
        <v/>
      </c>
      <c r="G40" s="7">
        <f ca="1">VLOOKUP($B40, Rankings!$A$2:$BO$161, 57, FALSE)</f>
        <v>106.25</v>
      </c>
      <c r="H40" s="5">
        <f>VLOOKUP($B40, Rankings!$A$2:$BO$161, 58, FALSE)</f>
        <v>7.1981209993737183</v>
      </c>
      <c r="I40" s="7">
        <f>VLOOKUP($B40, Rankings!$A$2:$BO$161, 60, FALSE)</f>
        <v>61.570140849512725</v>
      </c>
      <c r="J40" s="7">
        <f>VLOOKUP($B40, Rankings!$A$2:$BO$161, 61, FALSE)</f>
        <v>79.074232081911262</v>
      </c>
      <c r="K40" s="5">
        <f>VLOOKUP($B40, Rankings!$A$2:$BO$161, 62, FALSE)</f>
        <v>8.4478794183313646</v>
      </c>
      <c r="L40" s="5">
        <f>VLOOKUP($B40, Rankings!$A$2:$BO$161, 63, FALSE)</f>
        <v>69.968683322895316</v>
      </c>
      <c r="M40" s="7">
        <f ca="1">VLOOKUP($B40, Rankings!$A$2:$BO$161, 64, FALSE)</f>
        <v>2009</v>
      </c>
      <c r="N40" s="7" t="str">
        <f>VLOOKUP($B40, Rankings!$A$2:$BO$161, 67, FALSE)</f>
        <v>B</v>
      </c>
      <c r="O40" t="str">
        <f ca="1">_xlfn.CONCAT(VLOOKUP($B40,Rankings!$A$2:$BO$161,6,FALSE),"-",VLOOKUP($B40,Rankings!$A$2:$BO$161,7,FALSE))</f>
        <v>4-1</v>
      </c>
      <c r="P40" t="str">
        <f ca="1">_xlfn.CONCAT(VLOOKUP($B40,Rankings!$A$2:$BO$161,8,FALSE),"-",VLOOKUP($B40,Rankings!$A$2:$BO$161,9,FALSE))</f>
        <v>1-1</v>
      </c>
      <c r="Q40" t="str">
        <f ca="1">_xlfn.CONCAT(VLOOKUP($B40,Rankings!$A$2:$BO$161,10,FALSE),"-",VLOOKUP($B40,Rankings!$A$2:$BO$161,11,FALSE))</f>
        <v>4-0</v>
      </c>
      <c r="R40" t="str">
        <f ca="1">VLOOKUP($B40,Rankings!$A$2:$BO$161,14,FALSE)</f>
        <v>9-2</v>
      </c>
      <c r="S40" s="4">
        <f>VLOOKUP($B40, Rankings!$A$2:$BY$161, 77, FALSE)</f>
        <v>5</v>
      </c>
      <c r="T40" s="4">
        <v>4</v>
      </c>
      <c r="W40" s="4">
        <v>40</v>
      </c>
      <c r="X40" s="4">
        <v>123</v>
      </c>
      <c r="Y40" s="4"/>
      <c r="AA40" t="s">
        <v>569</v>
      </c>
      <c r="AB40" t="s">
        <v>429</v>
      </c>
    </row>
    <row r="41" spans="1:28" x14ac:dyDescent="0.2">
      <c r="A41" s="6">
        <v>40</v>
      </c>
      <c r="B41" s="204">
        <v>138</v>
      </c>
      <c r="C41" s="335" t="s">
        <v>323</v>
      </c>
      <c r="D41" s="238" t="s">
        <v>380</v>
      </c>
      <c r="E41" s="158">
        <f>VLOOKUP($B41, Rankings!$A$2:$W$161, 23, FALSE)</f>
        <v>6</v>
      </c>
      <c r="F41" s="7" t="str">
        <f>VLOOKUP($B41, Rankings!$A$2:$CA$161, 79, FALSE)</f>
        <v/>
      </c>
      <c r="G41" s="7">
        <f ca="1">VLOOKUP($B41, Rankings!$A$2:$BO$161, 57, FALSE)</f>
        <v>78</v>
      </c>
      <c r="H41" s="5">
        <f>VLOOKUP($B41, Rankings!$A$2:$BO$161, 58, FALSE)</f>
        <v>2.3984365319604772</v>
      </c>
      <c r="I41" s="7">
        <f>VLOOKUP($B41, Rankings!$A$2:$BO$161, 60, FALSE)</f>
        <v>83.47421776510096</v>
      </c>
      <c r="J41" s="7">
        <f>VLOOKUP($B41, Rankings!$A$2:$BO$161, 61, FALSE)</f>
        <v>55.076791808873708</v>
      </c>
      <c r="K41" s="5">
        <f>VLOOKUP($B41, Rankings!$A$2:$BO$161, 62, FALSE)</f>
        <v>8.2014411150502298</v>
      </c>
      <c r="L41" s="5">
        <f>VLOOKUP($B41, Rankings!$A$2:$BO$161, 63, FALSE)</f>
        <v>69.92182659802387</v>
      </c>
      <c r="M41" s="7">
        <f ca="1">VLOOKUP($B41, Rankings!$A$2:$BO$161, 64, FALSE)</f>
        <v>1906</v>
      </c>
      <c r="N41" s="7" t="str">
        <f>VLOOKUP($B41, Rankings!$A$2:$BO$161, 67, FALSE)</f>
        <v>B</v>
      </c>
      <c r="O41" t="str">
        <f ca="1">_xlfn.CONCAT(VLOOKUP($B41,Rankings!$A$2:$BO$161,6,FALSE),"-",VLOOKUP($B41,Rankings!$A$2:$BO$161,7,FALSE))</f>
        <v>3-2</v>
      </c>
      <c r="P41" t="str">
        <f ca="1">_xlfn.CONCAT(VLOOKUP($B41,Rankings!$A$2:$BO$161,8,FALSE),"-",VLOOKUP($B41,Rankings!$A$2:$BO$161,9,FALSE))</f>
        <v>2-0</v>
      </c>
      <c r="Q41" t="str">
        <f ca="1">_xlfn.CONCAT(VLOOKUP($B41,Rankings!$A$2:$BO$161,10,FALSE),"-",VLOOKUP($B41,Rankings!$A$2:$BO$161,11,FALSE))</f>
        <v>3-1</v>
      </c>
      <c r="R41" t="str">
        <f ca="1">VLOOKUP($B41,Rankings!$A$2:$BO$161,14,FALSE)</f>
        <v>8-3</v>
      </c>
      <c r="S41" s="4">
        <f>VLOOKUP($B41, Rankings!$A$2:$BY$161, 77, FALSE)</f>
        <v>3</v>
      </c>
      <c r="T41" s="4">
        <v>2</v>
      </c>
      <c r="W41" s="4">
        <v>76</v>
      </c>
      <c r="X41" s="4">
        <v>121</v>
      </c>
      <c r="Y41" s="4"/>
      <c r="AA41" t="s">
        <v>567</v>
      </c>
      <c r="AB41" t="s">
        <v>430</v>
      </c>
    </row>
    <row r="42" spans="1:28" x14ac:dyDescent="0.2">
      <c r="A42" s="6">
        <v>41</v>
      </c>
      <c r="B42" s="204">
        <v>106</v>
      </c>
      <c r="C42" s="331" t="s">
        <v>0</v>
      </c>
      <c r="D42" s="235" t="s">
        <v>21</v>
      </c>
      <c r="E42" s="158">
        <f>VLOOKUP($B42, Rankings!$A$2:$W$161, 23, FALSE)</f>
        <v>3</v>
      </c>
      <c r="F42" s="7" t="str">
        <f>VLOOKUP($B42, Rankings!$A$2:$CA$161, 79, FALSE)</f>
        <v/>
      </c>
      <c r="G42" s="7">
        <f ca="1">VLOOKUP($B42, Rankings!$A$2:$BO$161, 57, FALSE)</f>
        <v>71.25</v>
      </c>
      <c r="H42" s="5">
        <f>VLOOKUP($B42, Rankings!$A$2:$BO$161, 58, FALSE)</f>
        <v>4.7771027661034031</v>
      </c>
      <c r="I42" s="7">
        <f>VLOOKUP($B42, Rankings!$A$2:$BO$161, 60, FALSE)</f>
        <v>54.894667196883958</v>
      </c>
      <c r="J42" s="7">
        <f>VLOOKUP($B42, Rankings!$A$2:$BO$161, 61, FALSE)</f>
        <v>79.308873720136503</v>
      </c>
      <c r="K42" s="5">
        <f>VLOOKUP($B42, Rankings!$A$2:$BO$161, 62, FALSE)</f>
        <v>8.321324680869294</v>
      </c>
      <c r="L42" s="5">
        <f>VLOOKUP($B42, Rankings!$A$2:$BO$161, 63, FALSE)</f>
        <v>69.427569152585079</v>
      </c>
      <c r="M42" s="7">
        <f ca="1">VLOOKUP($B42, Rankings!$A$2:$BO$161, 64, FALSE)</f>
        <v>1975</v>
      </c>
      <c r="N42" s="7" t="str">
        <f>VLOOKUP($B42, Rankings!$A$2:$BO$161, 67, FALSE)</f>
        <v>BC</v>
      </c>
      <c r="O42" t="str">
        <f ca="1">_xlfn.CONCAT(VLOOKUP($B42,Rankings!$A$2:$BO$161,6,FALSE),"-",VLOOKUP($B42,Rankings!$A$2:$BO$161,7,FALSE))</f>
        <v>3-2</v>
      </c>
      <c r="P42" t="str">
        <f ca="1">_xlfn.CONCAT(VLOOKUP($B42,Rankings!$A$2:$BO$161,8,FALSE),"-",VLOOKUP($B42,Rankings!$A$2:$BO$161,9,FALSE))</f>
        <v>2-0</v>
      </c>
      <c r="Q42" t="str">
        <f ca="1">_xlfn.CONCAT(VLOOKUP($B42,Rankings!$A$2:$BO$161,10,FALSE),"-",VLOOKUP($B42,Rankings!$A$2:$BO$161,11,FALSE))</f>
        <v>3-1</v>
      </c>
      <c r="R42" t="str">
        <f ca="1">VLOOKUP($B42,Rankings!$A$2:$BO$161,14,FALSE)</f>
        <v>8-3</v>
      </c>
      <c r="S42" s="4">
        <f>VLOOKUP($B42, Rankings!$A$2:$BY$161, 77, FALSE)</f>
        <v>1</v>
      </c>
      <c r="T42" s="4">
        <v>17</v>
      </c>
      <c r="W42" s="4">
        <v>120</v>
      </c>
      <c r="X42" s="4">
        <v>27</v>
      </c>
      <c r="Y42" s="4"/>
      <c r="AA42" t="s">
        <v>564</v>
      </c>
      <c r="AB42" t="s">
        <v>423</v>
      </c>
    </row>
    <row r="43" spans="1:28" x14ac:dyDescent="0.2">
      <c r="A43" s="6">
        <v>42</v>
      </c>
      <c r="B43" s="204">
        <v>126</v>
      </c>
      <c r="C43" s="334" t="s">
        <v>7</v>
      </c>
      <c r="D43" s="363" t="s">
        <v>189</v>
      </c>
      <c r="E43" s="158">
        <f>VLOOKUP($B43, Rankings!$A$2:$W$161, 23, FALSE)</f>
        <v>3</v>
      </c>
      <c r="F43" s="7" t="str">
        <f>VLOOKUP($B43, Rankings!$A$2:$CA$161, 79, FALSE)</f>
        <v/>
      </c>
      <c r="G43" s="7">
        <f ca="1">VLOOKUP($B43, Rankings!$A$2:$BO$161, 57, FALSE)</f>
        <v>84.25</v>
      </c>
      <c r="H43" s="5">
        <f>VLOOKUP($B43, Rankings!$A$2:$BO$161, 58, FALSE)</f>
        <v>5.9661755764780802</v>
      </c>
      <c r="I43" s="7">
        <f>VLOOKUP($B43, Rankings!$A$2:$BO$161, 60, FALSE)</f>
        <v>63.301123462687968</v>
      </c>
      <c r="J43" s="7">
        <f>VLOOKUP($B43, Rankings!$A$2:$BO$161, 61, FALSE)</f>
        <v>65.699658703071663</v>
      </c>
      <c r="K43" s="5">
        <f>VLOOKUP($B43, Rankings!$A$2:$BO$161, 62, FALSE)</f>
        <v>7.4408780843840381</v>
      </c>
      <c r="L43" s="5">
        <f>VLOOKUP($B43, Rankings!$A$2:$BO$161, 63, FALSE)</f>
        <v>69.3235115295616</v>
      </c>
      <c r="M43" s="7">
        <f ca="1">VLOOKUP($B43, Rankings!$A$2:$BO$161, 64, FALSE)</f>
        <v>2016</v>
      </c>
      <c r="N43" s="7" t="str">
        <f>VLOOKUP($B43, Rankings!$A$2:$BO$161, 67, FALSE)</f>
        <v>BC</v>
      </c>
      <c r="O43" t="str">
        <f ca="1">_xlfn.CONCAT(VLOOKUP($B43,Rankings!$A$2:$BO$161,6,FALSE),"-",VLOOKUP($B43,Rankings!$A$2:$BO$161,7,FALSE))</f>
        <v>4-1</v>
      </c>
      <c r="P43" t="str">
        <f ca="1">_xlfn.CONCAT(VLOOKUP($B43,Rankings!$A$2:$BO$161,8,FALSE),"-",VLOOKUP($B43,Rankings!$A$2:$BO$161,9,FALSE))</f>
        <v>1-1</v>
      </c>
      <c r="Q43" t="str">
        <f ca="1">_xlfn.CONCAT(VLOOKUP($B43,Rankings!$A$2:$BO$161,10,FALSE),"-",VLOOKUP($B43,Rankings!$A$2:$BO$161,11,FALSE))</f>
        <v>4-0</v>
      </c>
      <c r="R43" t="str">
        <f ca="1">VLOOKUP($B43,Rankings!$A$2:$BO$161,14,FALSE)</f>
        <v>9-2</v>
      </c>
      <c r="S43" s="4">
        <f>VLOOKUP($B43, Rankings!$A$2:$BY$161, 77, FALSE)</f>
        <v>10</v>
      </c>
      <c r="T43" s="4">
        <v>5</v>
      </c>
      <c r="W43" s="4">
        <v>119</v>
      </c>
      <c r="X43" s="4">
        <v>110</v>
      </c>
      <c r="Y43" s="4"/>
      <c r="AA43" t="s">
        <v>570</v>
      </c>
      <c r="AB43" t="s">
        <v>424</v>
      </c>
    </row>
    <row r="44" spans="1:28" x14ac:dyDescent="0.2">
      <c r="A44" s="6">
        <v>43</v>
      </c>
      <c r="B44" s="204">
        <v>21</v>
      </c>
      <c r="C44" s="328" t="s">
        <v>5</v>
      </c>
      <c r="D44" s="232" t="s">
        <v>105</v>
      </c>
      <c r="E44" s="158">
        <f>VLOOKUP($B44, Rankings!$A$2:$W$161, 23, FALSE)</f>
        <v>3</v>
      </c>
      <c r="F44" s="7" t="str">
        <f>VLOOKUP($B44, Rankings!$A$2:$CA$161, 79, FALSE)</f>
        <v/>
      </c>
      <c r="G44" s="7">
        <f ca="1">VLOOKUP($B44, Rankings!$A$2:$BO$161, 57, FALSE)</f>
        <v>79</v>
      </c>
      <c r="H44" s="5">
        <f>VLOOKUP($B44, Rankings!$A$2:$BO$161, 58, FALSE)</f>
        <v>7.1462894374202497</v>
      </c>
      <c r="I44" s="7">
        <f>VLOOKUP($B44, Rankings!$A$2:$BO$161, 60, FALSE)</f>
        <v>69.012207953795624</v>
      </c>
      <c r="J44" s="7">
        <f>VLOOKUP($B44, Rankings!$A$2:$BO$161, 61, FALSE)</f>
        <v>69.667235494880543</v>
      </c>
      <c r="K44" s="5">
        <f>VLOOKUP($B44, Rankings!$A$2:$BO$161, 62, FALSE)</f>
        <v>8.2125181610426008</v>
      </c>
      <c r="L44" s="5">
        <f>VLOOKUP($B44, Rankings!$A$2:$BO$161, 63, FALSE)</f>
        <v>69.104823957004172</v>
      </c>
      <c r="M44" s="7">
        <f ca="1">VLOOKUP($B44, Rankings!$A$2:$BO$161, 64, FALSE)</f>
        <v>2051</v>
      </c>
      <c r="N44" s="7" t="str">
        <f>VLOOKUP($B44, Rankings!$A$2:$BO$161, 67, FALSE)</f>
        <v>BC</v>
      </c>
      <c r="O44" t="str">
        <f ca="1">_xlfn.CONCAT(VLOOKUP($B44,Rankings!$A$2:$BO$161,6,FALSE),"-",VLOOKUP($B44,Rankings!$A$2:$BO$161,7,FALSE))</f>
        <v>4-1</v>
      </c>
      <c r="P44" t="str">
        <f ca="1">_xlfn.CONCAT(VLOOKUP($B44,Rankings!$A$2:$BO$161,8,FALSE),"-",VLOOKUP($B44,Rankings!$A$2:$BO$161,9,FALSE))</f>
        <v>1-1</v>
      </c>
      <c r="Q44" t="str">
        <f ca="1">_xlfn.CONCAT(VLOOKUP($B44,Rankings!$A$2:$BO$161,10,FALSE),"-",VLOOKUP($B44,Rankings!$A$2:$BO$161,11,FALSE))</f>
        <v>4-0</v>
      </c>
      <c r="R44" t="str">
        <f ca="1">VLOOKUP($B44,Rankings!$A$2:$BO$161,14,FALSE)</f>
        <v>9-2</v>
      </c>
      <c r="S44" s="4">
        <f>VLOOKUP($B44, Rankings!$A$2:$BY$161, 77, FALSE)</f>
        <v>9</v>
      </c>
      <c r="T44" s="4">
        <v>15</v>
      </c>
      <c r="W44" s="4">
        <v>117</v>
      </c>
      <c r="X44" s="4">
        <v>70</v>
      </c>
      <c r="Y44" s="4"/>
      <c r="AA44" t="s">
        <v>568</v>
      </c>
      <c r="AB44" t="s">
        <v>1451</v>
      </c>
    </row>
    <row r="45" spans="1:28" x14ac:dyDescent="0.2">
      <c r="A45" s="6">
        <v>44</v>
      </c>
      <c r="B45" s="204">
        <v>149</v>
      </c>
      <c r="C45" s="330" t="s">
        <v>398</v>
      </c>
      <c r="D45" s="234" t="s">
        <v>478</v>
      </c>
      <c r="E45" s="158">
        <f>VLOOKUP($B45, Rankings!$A$2:$W$161, 23, FALSE)</f>
        <v>1</v>
      </c>
      <c r="F45" s="7" t="str">
        <f>VLOOKUP($B45, Rankings!$A$2:$CA$161, 79, FALSE)</f>
        <v>Terastal
S6, S7</v>
      </c>
      <c r="G45" s="7">
        <f ca="1">VLOOKUP($B45, Rankings!$A$2:$BO$161, 57, FALSE)</f>
        <v>100.25</v>
      </c>
      <c r="H45" s="5">
        <f>VLOOKUP($B45, Rankings!$A$2:$BO$161, 58, FALSE)</f>
        <v>2.3815590326385068</v>
      </c>
      <c r="I45" s="7">
        <f>VLOOKUP($B45, Rankings!$A$2:$BO$161, 60, FALSE)</f>
        <v>67.665517858183506</v>
      </c>
      <c r="J45" s="7">
        <f>VLOOKUP($B45, Rankings!$A$2:$BO$161, 61, FALSE)</f>
        <v>65.934300341296932</v>
      </c>
      <c r="K45" s="5">
        <f>VLOOKUP($B45, Rankings!$A$2:$BO$161, 62, FALSE)</f>
        <v>8.2952462959885107</v>
      </c>
      <c r="L45" s="5">
        <f>VLOOKUP($B45, Rankings!$A$2:$BO$161, 63, FALSE)</f>
        <v>69.07795163192533</v>
      </c>
      <c r="M45" s="7">
        <f ca="1">VLOOKUP($B45, Rankings!$A$2:$BO$161, 64, FALSE)</f>
        <v>1976</v>
      </c>
      <c r="N45" s="7" t="str">
        <f>VLOOKUP($B45, Rankings!$A$2:$BO$161, 67, FALSE)</f>
        <v>BC</v>
      </c>
      <c r="O45" t="str">
        <f ca="1">_xlfn.CONCAT(VLOOKUP($B45,Rankings!$A$2:$BO$161,6,FALSE),"-",VLOOKUP($B45,Rankings!$A$2:$BO$161,7,FALSE))</f>
        <v>3-2</v>
      </c>
      <c r="P45" t="str">
        <f ca="1">_xlfn.CONCAT(VLOOKUP($B45,Rankings!$A$2:$BO$161,8,FALSE),"-",VLOOKUP($B45,Rankings!$A$2:$BO$161,9,FALSE))</f>
        <v>0-2</v>
      </c>
      <c r="Q45" t="str">
        <f ca="1">_xlfn.CONCAT(VLOOKUP($B45,Rankings!$A$2:$BO$161,10,FALSE),"-",VLOOKUP($B45,Rankings!$A$2:$BO$161,11,FALSE))</f>
        <v>4-0</v>
      </c>
      <c r="R45" t="str">
        <f ca="1">VLOOKUP($B45,Rankings!$A$2:$BO$161,14,FALSE)</f>
        <v>7-4</v>
      </c>
      <c r="S45" s="4">
        <f>VLOOKUP($B45, Rankings!$A$2:$BY$161, 77, FALSE)</f>
        <v>3</v>
      </c>
      <c r="T45" s="4">
        <v>11</v>
      </c>
      <c r="W45" s="4">
        <v>99</v>
      </c>
      <c r="X45" s="4">
        <v>116</v>
      </c>
      <c r="Y45" s="4"/>
      <c r="AA45" t="s">
        <v>1586</v>
      </c>
      <c r="AB45" t="s">
        <v>1600</v>
      </c>
    </row>
    <row r="46" spans="1:28" x14ac:dyDescent="0.2">
      <c r="A46" s="6">
        <v>45</v>
      </c>
      <c r="B46" s="204">
        <v>35</v>
      </c>
      <c r="C46" s="332" t="s">
        <v>4</v>
      </c>
      <c r="D46" s="236" t="s">
        <v>91</v>
      </c>
      <c r="E46" s="158">
        <f>VLOOKUP($B46, Rankings!$A$2:$W$161, 23, FALSE)</f>
        <v>5</v>
      </c>
      <c r="F46" s="7" t="str">
        <f>VLOOKUP($B46, Rankings!$A$2:$CA$161, 79, FALSE)</f>
        <v/>
      </c>
      <c r="G46" s="7">
        <f ca="1">VLOOKUP($B46, Rankings!$A$2:$BO$161, 57, FALSE)</f>
        <v>71</v>
      </c>
      <c r="H46" s="5">
        <f>VLOOKUP($B46, Rankings!$A$2:$BO$161, 58, FALSE)</f>
        <v>5.9477403881680475</v>
      </c>
      <c r="I46" s="7">
        <f>VLOOKUP($B46, Rankings!$A$2:$BO$161, 60, FALSE)</f>
        <v>59.902814013457871</v>
      </c>
      <c r="J46" s="7">
        <f>VLOOKUP($B46, Rankings!$A$2:$BO$161, 61, FALSE)</f>
        <v>79.285409556313994</v>
      </c>
      <c r="K46" s="5">
        <f>VLOOKUP($B46, Rankings!$A$2:$BO$161, 62, FALSE)</f>
        <v>8.1999999999999993</v>
      </c>
      <c r="L46" s="5">
        <f>VLOOKUP($B46, Rankings!$A$2:$BO$161, 63, FALSE)</f>
        <v>68.954807763360947</v>
      </c>
      <c r="M46" s="7">
        <f ca="1">VLOOKUP($B46, Rankings!$A$2:$BO$161, 64, FALSE)</f>
        <v>1980</v>
      </c>
      <c r="N46" s="7" t="str">
        <f>VLOOKUP($B46, Rankings!$A$2:$BO$161, 67, FALSE)</f>
        <v>BC</v>
      </c>
      <c r="O46" t="str">
        <f ca="1">_xlfn.CONCAT(VLOOKUP($B46,Rankings!$A$2:$BO$161,6,FALSE),"-",VLOOKUP($B46,Rankings!$A$2:$BO$161,7,FALSE))</f>
        <v>3-2</v>
      </c>
      <c r="P46" t="str">
        <f ca="1">_xlfn.CONCAT(VLOOKUP($B46,Rankings!$A$2:$BO$161,8,FALSE),"-",VLOOKUP($B46,Rankings!$A$2:$BO$161,9,FALSE))</f>
        <v>2-0</v>
      </c>
      <c r="Q46" t="str">
        <f ca="1">_xlfn.CONCAT(VLOOKUP($B46,Rankings!$A$2:$BO$161,10,FALSE),"-",VLOOKUP($B46,Rankings!$A$2:$BO$161,11,FALSE))</f>
        <v>2-1</v>
      </c>
      <c r="R46" t="str">
        <f ca="1">VLOOKUP($B46,Rankings!$A$2:$BO$161,14,FALSE)</f>
        <v>7-3</v>
      </c>
      <c r="S46" s="4">
        <f>VLOOKUP($B46, Rankings!$A$2:$BY$161, 77, FALSE)</f>
        <v>9</v>
      </c>
      <c r="T46" s="4">
        <v>10</v>
      </c>
      <c r="W46" s="4">
        <v>115</v>
      </c>
      <c r="X46" s="4">
        <v>42</v>
      </c>
      <c r="Y46" s="4"/>
      <c r="AA46" t="s">
        <v>1587</v>
      </c>
      <c r="AB46" t="s">
        <v>1601</v>
      </c>
    </row>
    <row r="47" spans="1:28" x14ac:dyDescent="0.2">
      <c r="A47" s="6">
        <v>46</v>
      </c>
      <c r="B47" s="204">
        <v>30</v>
      </c>
      <c r="C47" s="328" t="s">
        <v>5</v>
      </c>
      <c r="D47" s="232" t="s">
        <v>96</v>
      </c>
      <c r="E47" s="158">
        <f>VLOOKUP($B47, Rankings!$A$2:$W$161, 23, FALSE)</f>
        <v>3</v>
      </c>
      <c r="F47" s="7" t="str">
        <f>VLOOKUP($B47, Rankings!$A$2:$CA$161, 79, FALSE)</f>
        <v>Delta
S8</v>
      </c>
      <c r="G47" s="7">
        <f ca="1">VLOOKUP($B47, Rankings!$A$2:$BO$161, 57, FALSE)</f>
        <v>94</v>
      </c>
      <c r="H47" s="5">
        <f>VLOOKUP($B47, Rankings!$A$2:$BO$161, 58, FALSE)</f>
        <v>9.5095179105520753</v>
      </c>
      <c r="I47" s="7">
        <f>VLOOKUP($B47, Rankings!$A$2:$BO$161, 60, FALSE)</f>
        <v>54.033244236049491</v>
      </c>
      <c r="J47" s="7">
        <f>VLOOKUP($B47, Rankings!$A$2:$BO$161, 61, FALSE)</f>
        <v>85.620733788395896</v>
      </c>
      <c r="K47" s="5">
        <f>VLOOKUP($B47, Rankings!$A$2:$BO$161, 62, FALSE)</f>
        <v>7.4437893575785719</v>
      </c>
      <c r="L47" s="5">
        <f>VLOOKUP($B47, Rankings!$A$2:$BO$161, 63, FALSE)</f>
        <v>68.868973881900928</v>
      </c>
      <c r="M47" s="7">
        <f ca="1">VLOOKUP($B47, Rankings!$A$2:$BO$161, 64, FALSE)</f>
        <v>2090</v>
      </c>
      <c r="N47" s="7" t="str">
        <f>VLOOKUP($B47, Rankings!$A$2:$BO$161, 67, FALSE)</f>
        <v>BC</v>
      </c>
      <c r="O47" t="str">
        <f ca="1">_xlfn.CONCAT(VLOOKUP($B47,Rankings!$A$2:$BO$161,6,FALSE),"-",VLOOKUP($B47,Rankings!$A$2:$BO$161,7,FALSE))</f>
        <v>4-1</v>
      </c>
      <c r="P47" t="str">
        <f ca="1">_xlfn.CONCAT(VLOOKUP($B47,Rankings!$A$2:$BO$161,8,FALSE),"-",VLOOKUP($B47,Rankings!$A$2:$BO$161,9,FALSE))</f>
        <v>1-1</v>
      </c>
      <c r="Q47" t="str">
        <f ca="1">_xlfn.CONCAT(VLOOKUP($B47,Rankings!$A$2:$BO$161,10,FALSE),"-",VLOOKUP($B47,Rankings!$A$2:$BO$161,11,FALSE))</f>
        <v>1-2</v>
      </c>
      <c r="R47" t="str">
        <f ca="1">VLOOKUP($B47,Rankings!$A$2:$BO$161,14,FALSE)</f>
        <v>6-4</v>
      </c>
      <c r="S47" s="4">
        <f>VLOOKUP($B47, Rankings!$A$2:$BY$161, 77, FALSE)</f>
        <v>16</v>
      </c>
      <c r="T47" s="4">
        <v>10</v>
      </c>
      <c r="W47" s="4">
        <v>114</v>
      </c>
      <c r="X47" s="4">
        <v>46</v>
      </c>
      <c r="Y47" s="4"/>
      <c r="AA47" t="s">
        <v>1588</v>
      </c>
      <c r="AB47" t="s">
        <v>1602</v>
      </c>
    </row>
    <row r="48" spans="1:28" x14ac:dyDescent="0.2">
      <c r="A48" s="6">
        <v>47</v>
      </c>
      <c r="B48" s="204">
        <v>110</v>
      </c>
      <c r="C48" s="331" t="s">
        <v>0</v>
      </c>
      <c r="D48" s="235" t="s">
        <v>18</v>
      </c>
      <c r="E48" s="158">
        <f>VLOOKUP($B48, Rankings!$A$2:$W$161, 23, FALSE)</f>
        <v>6</v>
      </c>
      <c r="F48" s="7" t="str">
        <f>VLOOKUP($B48, Rankings!$A$2:$CA$161, 79, FALSE)</f>
        <v/>
      </c>
      <c r="G48" s="7">
        <f ca="1">VLOOKUP($B48, Rankings!$A$2:$BO$161, 57, FALSE)</f>
        <v>79</v>
      </c>
      <c r="H48" s="5">
        <f>VLOOKUP($B48, Rankings!$A$2:$BO$161, 58, FALSE)</f>
        <v>7.1222741103805847</v>
      </c>
      <c r="I48" s="7">
        <f>VLOOKUP($B48, Rankings!$A$2:$BO$161, 60, FALSE)</f>
        <v>61.394517425154092</v>
      </c>
      <c r="J48" s="7">
        <f>VLOOKUP($B48, Rankings!$A$2:$BO$161, 61, FALSE)</f>
        <v>73.314846416382252</v>
      </c>
      <c r="K48" s="5">
        <f>VLOOKUP($B48, Rankings!$A$2:$BO$161, 62, FALSE)</f>
        <v>8.1285132264595141</v>
      </c>
      <c r="L48" s="5">
        <f>VLOOKUP($B48, Rankings!$A$2:$BO$161, 63, FALSE)</f>
        <v>68.70456850634308</v>
      </c>
      <c r="M48" s="7">
        <f ca="1">VLOOKUP($B48, Rankings!$A$2:$BO$161, 64, FALSE)</f>
        <v>1879</v>
      </c>
      <c r="N48" s="7" t="str">
        <f>VLOOKUP($B48, Rankings!$A$2:$BO$161, 67, FALSE)</f>
        <v>BC</v>
      </c>
      <c r="O48" t="str">
        <f ca="1">_xlfn.CONCAT(VLOOKUP($B48,Rankings!$A$2:$BO$161,6,FALSE),"-",VLOOKUP($B48,Rankings!$A$2:$BO$161,7,FALSE))</f>
        <v>3-2</v>
      </c>
      <c r="P48" t="str">
        <f ca="1">_xlfn.CONCAT(VLOOKUP($B48,Rankings!$A$2:$BO$161,8,FALSE),"-",VLOOKUP($B48,Rankings!$A$2:$BO$161,9,FALSE))</f>
        <v>2-0</v>
      </c>
      <c r="Q48" t="str">
        <f ca="1">_xlfn.CONCAT(VLOOKUP($B48,Rankings!$A$2:$BO$161,10,FALSE),"-",VLOOKUP($B48,Rankings!$A$2:$BO$161,11,FALSE))</f>
        <v>3-1</v>
      </c>
      <c r="R48" t="str">
        <f ca="1">VLOOKUP($B48,Rankings!$A$2:$BO$161,14,FALSE)</f>
        <v>8-3</v>
      </c>
      <c r="S48" s="4">
        <f>VLOOKUP($B48, Rankings!$A$2:$BY$161, 77, FALSE)</f>
        <v>7</v>
      </c>
      <c r="T48" s="4">
        <v>5</v>
      </c>
      <c r="W48" s="4">
        <v>95</v>
      </c>
      <c r="X48" s="4">
        <v>113</v>
      </c>
      <c r="Y48" s="4"/>
      <c r="AA48" t="s">
        <v>1603</v>
      </c>
      <c r="AB48" t="s">
        <v>1604</v>
      </c>
    </row>
    <row r="49" spans="1:28" x14ac:dyDescent="0.2">
      <c r="A49" s="6">
        <v>48</v>
      </c>
      <c r="B49" s="204">
        <v>127</v>
      </c>
      <c r="C49" s="334" t="s">
        <v>7</v>
      </c>
      <c r="D49" s="363" t="s">
        <v>190</v>
      </c>
      <c r="E49" s="158">
        <f>VLOOKUP($B49, Rankings!$A$2:$W$161, 23, FALSE)</f>
        <v>8</v>
      </c>
      <c r="F49" s="7" t="str">
        <f>VLOOKUP($B49, Rankings!$A$2:$CA$161, 79, FALSE)</f>
        <v/>
      </c>
      <c r="G49" s="7">
        <f ca="1">VLOOKUP($B49, Rankings!$A$2:$BO$161, 57, FALSE)</f>
        <v>70</v>
      </c>
      <c r="H49" s="5">
        <f>VLOOKUP($B49, Rankings!$A$2:$BO$161, 58, FALSE)</f>
        <v>4.729793841412345</v>
      </c>
      <c r="I49" s="7">
        <f>VLOOKUP($B49, Rankings!$A$2:$BO$161, 60, FALSE)</f>
        <v>58.688736106276316</v>
      </c>
      <c r="J49" s="7">
        <f>VLOOKUP($B49, Rankings!$A$2:$BO$161, 61, FALSE)</f>
        <v>80.802047781569968</v>
      </c>
      <c r="K49" s="5">
        <f>VLOOKUP($B49, Rankings!$A$2:$BO$161, 62, FALSE)</f>
        <v>8.4320815935331179</v>
      </c>
      <c r="L49" s="5">
        <f>VLOOKUP($B49, Rankings!$A$2:$BO$161, 63, FALSE)</f>
        <v>68.244846035308626</v>
      </c>
      <c r="M49" s="7">
        <f ca="1">VLOOKUP($B49, Rankings!$A$2:$BO$161, 64, FALSE)</f>
        <v>1875</v>
      </c>
      <c r="N49" s="7" t="str">
        <f>VLOOKUP($B49, Rankings!$A$2:$BO$161, 67, FALSE)</f>
        <v>BC</v>
      </c>
      <c r="O49" t="str">
        <f ca="1">_xlfn.CONCAT(VLOOKUP($B49,Rankings!$A$2:$BO$161,6,FALSE),"-",VLOOKUP($B49,Rankings!$A$2:$BO$161,7,FALSE))</f>
        <v>4-1</v>
      </c>
      <c r="P49" t="str">
        <f ca="1">_xlfn.CONCAT(VLOOKUP($B49,Rankings!$A$2:$BO$161,8,FALSE),"-",VLOOKUP($B49,Rankings!$A$2:$BO$161,9,FALSE))</f>
        <v>1-1</v>
      </c>
      <c r="Q49" t="str">
        <f ca="1">_xlfn.CONCAT(VLOOKUP($B49,Rankings!$A$2:$BO$161,10,FALSE),"-",VLOOKUP($B49,Rankings!$A$2:$BO$161,11,FALSE))</f>
        <v>3-1</v>
      </c>
      <c r="R49" t="str">
        <f ca="1">VLOOKUP($B49,Rankings!$A$2:$BO$161,14,FALSE)</f>
        <v>8-3</v>
      </c>
      <c r="S49" s="4">
        <f>VLOOKUP($B49, Rankings!$A$2:$BY$161, 77, FALSE)</f>
        <v>5</v>
      </c>
      <c r="T49" s="4">
        <v>16</v>
      </c>
      <c r="W49" s="4">
        <v>12</v>
      </c>
      <c r="X49" s="4">
        <v>108</v>
      </c>
      <c r="Y49" s="4"/>
      <c r="AA49" t="s">
        <v>1605</v>
      </c>
      <c r="AB49" t="s">
        <v>1606</v>
      </c>
    </row>
    <row r="50" spans="1:28" x14ac:dyDescent="0.2">
      <c r="A50" s="6">
        <v>49</v>
      </c>
      <c r="B50" s="204">
        <v>147</v>
      </c>
      <c r="C50" s="330" t="s">
        <v>398</v>
      </c>
      <c r="D50" s="234" t="s">
        <v>481</v>
      </c>
      <c r="E50" s="158">
        <f>VLOOKUP($B50, Rankings!$A$2:$W$161, 23, FALSE)</f>
        <v>5</v>
      </c>
      <c r="F50" s="7" t="str">
        <f>VLOOKUP($B50, Rankings!$A$2:$CA$161, 79, FALSE)</f>
        <v/>
      </c>
      <c r="G50" s="7">
        <f ca="1">VLOOKUP($B50, Rankings!$A$2:$BO$161, 57, FALSE)</f>
        <v>64.25</v>
      </c>
      <c r="H50" s="5">
        <f>VLOOKUP($B50, Rankings!$A$2:$BO$161, 58, FALSE)</f>
        <v>2.3581122042996516</v>
      </c>
      <c r="I50" s="7">
        <f>VLOOKUP($B50, Rankings!$A$2:$BO$161, 60, FALSE)</f>
        <v>63.109468579571562</v>
      </c>
      <c r="J50" s="7">
        <f>VLOOKUP($B50, Rankings!$A$2:$BO$161, 61, FALSE)</f>
        <v>77.197098976109217</v>
      </c>
      <c r="K50" s="5">
        <f>VLOOKUP($B50, Rankings!$A$2:$BO$161, 62, FALSE)</f>
        <v>8.8078248039897904</v>
      </c>
      <c r="L50" s="5">
        <f>VLOOKUP($B50, Rankings!$A$2:$BO$161, 63, FALSE)</f>
        <v>67.905610214982588</v>
      </c>
      <c r="M50" s="7">
        <f ca="1">VLOOKUP($B50, Rankings!$A$2:$BO$161, 64, FALSE)</f>
        <v>1876</v>
      </c>
      <c r="N50" s="7" t="str">
        <f>VLOOKUP($B50, Rankings!$A$2:$BO$161, 67, FALSE)</f>
        <v>BC</v>
      </c>
      <c r="O50" t="str">
        <f ca="1">_xlfn.CONCAT(VLOOKUP($B50,Rankings!$A$2:$BO$161,6,FALSE),"-",VLOOKUP($B50,Rankings!$A$2:$BO$161,7,FALSE))</f>
        <v>3-2</v>
      </c>
      <c r="P50" t="str">
        <f ca="1">_xlfn.CONCAT(VLOOKUP($B50,Rankings!$A$2:$BO$161,8,FALSE),"-",VLOOKUP($B50,Rankings!$A$2:$BO$161,9,FALSE))</f>
        <v>2-0</v>
      </c>
      <c r="Q50" t="str">
        <f ca="1">_xlfn.CONCAT(VLOOKUP($B50,Rankings!$A$2:$BO$161,10,FALSE),"-",VLOOKUP($B50,Rankings!$A$2:$BO$161,11,FALSE))</f>
        <v>3-1</v>
      </c>
      <c r="R50" t="str">
        <f ca="1">VLOOKUP($B50,Rankings!$A$2:$BO$161,14,FALSE)</f>
        <v>8-3</v>
      </c>
      <c r="S50" s="4">
        <f>VLOOKUP($B50, Rankings!$A$2:$BY$161, 77, FALSE)</f>
        <v>12</v>
      </c>
      <c r="T50" s="4">
        <v>11</v>
      </c>
      <c r="W50" s="4">
        <v>10</v>
      </c>
      <c r="X50" s="4">
        <v>107</v>
      </c>
      <c r="Y50" s="4"/>
      <c r="AA50" t="s">
        <v>1589</v>
      </c>
      <c r="AB50" t="s">
        <v>1607</v>
      </c>
    </row>
    <row r="51" spans="1:28" x14ac:dyDescent="0.2">
      <c r="A51" s="6">
        <v>50</v>
      </c>
      <c r="B51" s="204">
        <v>142</v>
      </c>
      <c r="C51" s="335" t="s">
        <v>323</v>
      </c>
      <c r="D51" s="238" t="s">
        <v>392</v>
      </c>
      <c r="E51" s="158">
        <f>VLOOKUP($B51, Rankings!$A$2:$W$161, 23, FALSE)</f>
        <v>3</v>
      </c>
      <c r="F51" s="7" t="str">
        <f>VLOOKUP($B51, Rankings!$A$2:$CA$161, 79, FALSE)</f>
        <v/>
      </c>
      <c r="G51" s="7">
        <f ca="1">VLOOKUP($B51, Rankings!$A$2:$BO$161, 57, FALSE)</f>
        <v>85</v>
      </c>
      <c r="H51" s="5">
        <f>VLOOKUP($B51, Rankings!$A$2:$BO$161, 58, FALSE)</f>
        <v>7.0733403165259272</v>
      </c>
      <c r="I51" s="7">
        <f>VLOOKUP($B51, Rankings!$A$2:$BO$161, 60, FALSE)</f>
        <v>66.706424451638881</v>
      </c>
      <c r="J51" s="7">
        <f>VLOOKUP($B51, Rankings!$A$2:$BO$161, 61, FALSE)</f>
        <v>68.707337883959042</v>
      </c>
      <c r="K51" s="5">
        <f>VLOOKUP($B51, Rankings!$A$2:$BO$161, 62, FALSE)</f>
        <v>8.0447611411515396</v>
      </c>
      <c r="L51" s="5">
        <f>VLOOKUP($B51, Rankings!$A$2:$BO$161, 63, FALSE)</f>
        <v>67.889005275432126</v>
      </c>
      <c r="M51" s="7">
        <f ca="1">VLOOKUP($B51, Rankings!$A$2:$BO$161, 64, FALSE)</f>
        <v>2068</v>
      </c>
      <c r="N51" s="7" t="str">
        <f>VLOOKUP($B51, Rankings!$A$2:$BO$161, 67, FALSE)</f>
        <v>BC</v>
      </c>
      <c r="O51" t="str">
        <f ca="1">_xlfn.CONCAT(VLOOKUP($B51,Rankings!$A$2:$BO$161,6,FALSE),"-",VLOOKUP($B51,Rankings!$A$2:$BO$161,7,FALSE))</f>
        <v>3-2</v>
      </c>
      <c r="P51" t="str">
        <f ca="1">_xlfn.CONCAT(VLOOKUP($B51,Rankings!$A$2:$BO$161,8,FALSE),"-",VLOOKUP($B51,Rankings!$A$2:$BO$161,9,FALSE))</f>
        <v>1-1</v>
      </c>
      <c r="Q51" t="str">
        <f ca="1">_xlfn.CONCAT(VLOOKUP($B51,Rankings!$A$2:$BO$161,10,FALSE),"-",VLOOKUP($B51,Rankings!$A$2:$BO$161,11,FALSE))</f>
        <v>3-1</v>
      </c>
      <c r="R51" t="str">
        <f ca="1">VLOOKUP($B51,Rankings!$A$2:$BO$161,14,FALSE)</f>
        <v>7-4</v>
      </c>
      <c r="S51" s="4">
        <f>VLOOKUP($B51, Rankings!$A$2:$BY$161, 77, FALSE)</f>
        <v>5</v>
      </c>
      <c r="T51" s="4">
        <v>13</v>
      </c>
      <c r="W51" s="4">
        <v>106</v>
      </c>
      <c r="X51" s="4">
        <v>100</v>
      </c>
      <c r="Y51" s="4"/>
      <c r="AA51" t="s">
        <v>1590</v>
      </c>
      <c r="AB51" t="s">
        <v>1608</v>
      </c>
    </row>
    <row r="52" spans="1:28" x14ac:dyDescent="0.2">
      <c r="A52" s="6">
        <v>51</v>
      </c>
      <c r="B52" s="204">
        <v>58</v>
      </c>
      <c r="C52" s="327" t="s">
        <v>3</v>
      </c>
      <c r="D52" s="231" t="s">
        <v>68</v>
      </c>
      <c r="E52" s="158">
        <f>VLOOKUP($B52, Rankings!$A$2:$W$161, 23, FALSE)</f>
        <v>1</v>
      </c>
      <c r="F52" s="7" t="str">
        <f>VLOOKUP($B52, Rankings!$A$2:$CA$161, 79, FALSE)</f>
        <v>World
Finalist
S2
Division One
S3
Vertress
S1, S2
S3, S4
S8</v>
      </c>
      <c r="G52" s="7">
        <f ca="1">VLOOKUP($B52, Rankings!$A$2:$BO$161, 57, FALSE)</f>
        <v>89.25</v>
      </c>
      <c r="H52" s="5">
        <f>VLOOKUP($B52, Rankings!$A$2:$BO$161, 58, FALSE)</f>
        <v>11.698875601599909</v>
      </c>
      <c r="I52" s="7">
        <f>VLOOKUP($B52, Rankings!$A$2:$BO$161, 60, FALSE)</f>
        <v>46.700089468326581</v>
      </c>
      <c r="J52" s="7">
        <f>VLOOKUP($B52, Rankings!$A$2:$BO$161, 61, FALSE)</f>
        <v>71.800341296928323</v>
      </c>
      <c r="K52" s="5">
        <f>VLOOKUP($B52, Rankings!$A$2:$BO$161, 62, FALSE)</f>
        <v>6.2787118282512546</v>
      </c>
      <c r="L52" s="5">
        <f>VLOOKUP($B52, Rankings!$A$2:$BO$161, 63, FALSE)</f>
        <v>66.988756015999087</v>
      </c>
      <c r="M52" s="7">
        <f ca="1">VLOOKUP($B52, Rankings!$A$2:$BO$161, 64, FALSE)</f>
        <v>2095</v>
      </c>
      <c r="N52" s="7" t="str">
        <f>VLOOKUP($B52, Rankings!$A$2:$BO$161, 67, FALSE)</f>
        <v>BC</v>
      </c>
      <c r="O52" t="str">
        <f ca="1">_xlfn.CONCAT(VLOOKUP($B52,Rankings!$A$2:$BO$161,6,FALSE),"-",VLOOKUP($B52,Rankings!$A$2:$BO$161,7,FALSE))</f>
        <v>4-1</v>
      </c>
      <c r="P52" t="str">
        <f ca="1">_xlfn.CONCAT(VLOOKUP($B52,Rankings!$A$2:$BO$161,8,FALSE),"-",VLOOKUP($B52,Rankings!$A$2:$BO$161,9,FALSE))</f>
        <v>0-2</v>
      </c>
      <c r="Q52" t="str">
        <f ca="1">_xlfn.CONCAT(VLOOKUP($B52,Rankings!$A$2:$BO$161,10,FALSE),"-",VLOOKUP($B52,Rankings!$A$2:$BO$161,11,FALSE))</f>
        <v>2-2</v>
      </c>
      <c r="R52" t="str">
        <f ca="1">VLOOKUP($B52,Rankings!$A$2:$BO$161,14,FALSE)</f>
        <v>6-5</v>
      </c>
      <c r="S52" s="4">
        <f>VLOOKUP($B52, Rankings!$A$2:$BY$161, 77, FALSE)</f>
        <v>12</v>
      </c>
      <c r="T52" s="4">
        <v>18</v>
      </c>
      <c r="W52" s="4">
        <v>105</v>
      </c>
      <c r="X52" s="4">
        <v>88</v>
      </c>
      <c r="Y52" s="4"/>
      <c r="AA52" t="s">
        <v>692</v>
      </c>
      <c r="AB52" t="s">
        <v>1591</v>
      </c>
    </row>
    <row r="53" spans="1:28" x14ac:dyDescent="0.2">
      <c r="A53" s="6">
        <v>52</v>
      </c>
      <c r="B53" s="204">
        <v>12</v>
      </c>
      <c r="C53" s="333" t="s">
        <v>6</v>
      </c>
      <c r="D53" s="237" t="s">
        <v>113</v>
      </c>
      <c r="E53" s="158">
        <f>VLOOKUP($B53, Rankings!$A$2:$W$161, 23, FALSE)</f>
        <v>2</v>
      </c>
      <c r="F53" s="7" t="str">
        <f>VLOOKUP($B53, Rankings!$A$2:$CA$161, 79, FALSE)</f>
        <v>Indigo
S7</v>
      </c>
      <c r="G53" s="7">
        <f ca="1">VLOOKUP($B53, Rankings!$A$2:$BO$161, 57, FALSE)</f>
        <v>87</v>
      </c>
      <c r="H53" s="5">
        <f>VLOOKUP($B53, Rankings!$A$2:$BO$161, 58, FALSE)</f>
        <v>11.671681736319446</v>
      </c>
      <c r="I53" s="7">
        <f>VLOOKUP($B53, Rankings!$A$2:$BO$161, 60, FALSE)</f>
        <v>62.026085105588002</v>
      </c>
      <c r="J53" s="7">
        <f>VLOOKUP($B53, Rankings!$A$2:$BO$161, 61, FALSE)</f>
        <v>73.122866894197941</v>
      </c>
      <c r="K53" s="5">
        <f>VLOOKUP($B53, Rankings!$A$2:$BO$161, 62, FALSE)</f>
        <v>8.425610309699179</v>
      </c>
      <c r="L53" s="5">
        <f>VLOOKUP($B53, Rankings!$A$2:$BO$161, 63, FALSE)</f>
        <v>66.716817363194451</v>
      </c>
      <c r="M53" s="7">
        <f ca="1">VLOOKUP($B53, Rankings!$A$2:$BO$161, 64, FALSE)</f>
        <v>1993</v>
      </c>
      <c r="N53" s="7" t="str">
        <f>VLOOKUP($B53, Rankings!$A$2:$BO$161, 67, FALSE)</f>
        <v>BC</v>
      </c>
      <c r="O53" t="str">
        <f ca="1">_xlfn.CONCAT(VLOOKUP($B53,Rankings!$A$2:$BO$161,6,FALSE),"-",VLOOKUP($B53,Rankings!$A$2:$BO$161,7,FALSE))</f>
        <v>3-2</v>
      </c>
      <c r="P53" t="str">
        <f ca="1">_xlfn.CONCAT(VLOOKUP($B53,Rankings!$A$2:$BO$161,8,FALSE),"-",VLOOKUP($B53,Rankings!$A$2:$BO$161,9,FALSE))</f>
        <v>1-1</v>
      </c>
      <c r="Q53" t="str">
        <f ca="1">_xlfn.CONCAT(VLOOKUP($B53,Rankings!$A$2:$BO$161,10,FALSE),"-",VLOOKUP($B53,Rankings!$A$2:$BO$161,11,FALSE))</f>
        <v>4-0</v>
      </c>
      <c r="R53" t="str">
        <f ca="1">VLOOKUP($B53,Rankings!$A$2:$BO$161,14,FALSE)</f>
        <v>8-3</v>
      </c>
      <c r="S53" s="4">
        <f>VLOOKUP($B53, Rankings!$A$2:$BY$161, 77, FALSE)</f>
        <v>4</v>
      </c>
      <c r="T53" s="4">
        <v>18</v>
      </c>
      <c r="W53" s="4">
        <v>58</v>
      </c>
      <c r="X53" s="4">
        <v>104</v>
      </c>
      <c r="Y53" s="4"/>
      <c r="AA53" t="s">
        <v>646</v>
      </c>
      <c r="AB53" t="s">
        <v>1592</v>
      </c>
    </row>
    <row r="54" spans="1:28" x14ac:dyDescent="0.2">
      <c r="A54" s="6">
        <v>53</v>
      </c>
      <c r="B54" s="204">
        <v>120</v>
      </c>
      <c r="C54" s="334" t="s">
        <v>7</v>
      </c>
      <c r="D54" s="363" t="s">
        <v>183</v>
      </c>
      <c r="E54" s="158">
        <f>VLOOKUP($B54, Rankings!$A$2:$W$161, 23, FALSE)</f>
        <v>5</v>
      </c>
      <c r="F54" s="7" t="str">
        <f>VLOOKUP($B54, Rankings!$A$2:$CA$161, 79, FALSE)</f>
        <v/>
      </c>
      <c r="G54" s="7">
        <f ca="1">VLOOKUP($B54, Rankings!$A$2:$BO$161, 57, FALSE)</f>
        <v>84.25</v>
      </c>
      <c r="H54" s="5">
        <f>VLOOKUP($B54, Rankings!$A$2:$BO$161, 58, FALSE)</f>
        <v>6.9647814518950746</v>
      </c>
      <c r="I54" s="7">
        <f>VLOOKUP($B54, Rankings!$A$2:$BO$161, 60, FALSE)</f>
        <v>56.288178844960427</v>
      </c>
      <c r="J54" s="7">
        <f>VLOOKUP($B54, Rankings!$A$2:$BO$161, 61, FALSE)</f>
        <v>76.258532423208194</v>
      </c>
      <c r="K54" s="5">
        <f>VLOOKUP($B54, Rankings!$A$2:$BO$161, 62, FALSE)</f>
        <v>7.6040924653913979</v>
      </c>
      <c r="L54" s="5">
        <f>VLOOKUP($B54, Rankings!$A$2:$BO$161, 63, FALSE)</f>
        <v>66.079690864917907</v>
      </c>
      <c r="M54" s="7">
        <f ca="1">VLOOKUP($B54, Rankings!$A$2:$BO$161, 64, FALSE)</f>
        <v>2246</v>
      </c>
      <c r="N54" s="7" t="str">
        <f>VLOOKUP($B54, Rankings!$A$2:$BO$161, 67, FALSE)</f>
        <v>BC</v>
      </c>
      <c r="O54" t="str">
        <f ca="1">_xlfn.CONCAT(VLOOKUP($B54,Rankings!$A$2:$BO$161,6,FALSE),"-",VLOOKUP($B54,Rankings!$A$2:$BO$161,7,FALSE))</f>
        <v>1-4</v>
      </c>
      <c r="P54" t="str">
        <f ca="1">_xlfn.CONCAT(VLOOKUP($B54,Rankings!$A$2:$BO$161,8,FALSE),"-",VLOOKUP($B54,Rankings!$A$2:$BO$161,9,FALSE))</f>
        <v>2-0</v>
      </c>
      <c r="Q54" t="str">
        <f ca="1">_xlfn.CONCAT(VLOOKUP($B54,Rankings!$A$2:$BO$161,10,FALSE),"-",VLOOKUP($B54,Rankings!$A$2:$BO$161,11,FALSE))</f>
        <v>3-1</v>
      </c>
      <c r="R54" t="str">
        <f ca="1">VLOOKUP($B54,Rankings!$A$2:$BO$161,14,FALSE)</f>
        <v>6-5</v>
      </c>
      <c r="S54" s="4">
        <f>VLOOKUP($B54, Rankings!$A$2:$BY$161, 77, FALSE)</f>
        <v>6</v>
      </c>
      <c r="T54" s="4">
        <v>18</v>
      </c>
      <c r="W54" s="4">
        <v>103</v>
      </c>
      <c r="X54" s="4">
        <v>62</v>
      </c>
      <c r="Y54" s="4"/>
      <c r="AA54" t="s">
        <v>337</v>
      </c>
      <c r="AB54" t="s">
        <v>1593</v>
      </c>
    </row>
    <row r="55" spans="1:28" x14ac:dyDescent="0.2">
      <c r="A55" s="6">
        <v>54</v>
      </c>
      <c r="B55" s="204">
        <v>100</v>
      </c>
      <c r="C55" s="331" t="s">
        <v>0</v>
      </c>
      <c r="D55" s="235" t="s">
        <v>27</v>
      </c>
      <c r="E55" s="158">
        <f>VLOOKUP($B55, Rankings!$A$2:$W$161, 23, FALSE)</f>
        <v>2</v>
      </c>
      <c r="F55" s="7" t="str">
        <f>VLOOKUP($B55, Rankings!$A$2:$CA$161, 79, FALSE)</f>
        <v>Dynamax
S6</v>
      </c>
      <c r="G55" s="7">
        <f ca="1">VLOOKUP($B55, Rankings!$A$2:$BO$161, 57, FALSE)</f>
        <v>84.25</v>
      </c>
      <c r="H55" s="5">
        <f>VLOOKUP($B55, Rankings!$A$2:$BO$161, 58, FALSE)</f>
        <v>10.419004061439491</v>
      </c>
      <c r="I55" s="7">
        <f>VLOOKUP($B55, Rankings!$A$2:$BO$161, 60, FALSE)</f>
        <v>65.018692782425248</v>
      </c>
      <c r="J55" s="7">
        <f>VLOOKUP($B55, Rankings!$A$2:$BO$161, 61, FALSE)</f>
        <v>60.06825938566552</v>
      </c>
      <c r="K55" s="5">
        <f>VLOOKUP($B55, Rankings!$A$2:$BO$161, 62, FALSE)</f>
        <v>7.0977304666898826</v>
      </c>
      <c r="L55" s="5">
        <f>VLOOKUP($B55, Rankings!$A$2:$BO$161, 63, FALSE)</f>
        <v>65.766711793772132</v>
      </c>
      <c r="M55" s="7">
        <f ca="1">VLOOKUP($B55, Rankings!$A$2:$BO$161, 64, FALSE)</f>
        <v>2006</v>
      </c>
      <c r="N55" s="7" t="str">
        <f>VLOOKUP($B55, Rankings!$A$2:$BO$161, 67, FALSE)</f>
        <v>BC</v>
      </c>
      <c r="O55" t="str">
        <f ca="1">_xlfn.CONCAT(VLOOKUP($B55,Rankings!$A$2:$BO$161,6,FALSE),"-",VLOOKUP($B55,Rankings!$A$2:$BO$161,7,FALSE))</f>
        <v>4-1</v>
      </c>
      <c r="P55" t="str">
        <f ca="1">_xlfn.CONCAT(VLOOKUP($B55,Rankings!$A$2:$BO$161,8,FALSE),"-",VLOOKUP($B55,Rankings!$A$2:$BO$161,9,FALSE))</f>
        <v>1-1</v>
      </c>
      <c r="Q55" t="str">
        <f ca="1">_xlfn.CONCAT(VLOOKUP($B55,Rankings!$A$2:$BO$161,10,FALSE),"-",VLOOKUP($B55,Rankings!$A$2:$BO$161,11,FALSE))</f>
        <v>3-1</v>
      </c>
      <c r="R55" t="str">
        <f ca="1">VLOOKUP($B55,Rankings!$A$2:$BO$161,14,FALSE)</f>
        <v>8-3</v>
      </c>
      <c r="S55" s="4">
        <f>VLOOKUP($B55, Rankings!$A$2:$BY$161, 77, FALSE)</f>
        <v>2</v>
      </c>
      <c r="T55" s="4">
        <v>12</v>
      </c>
      <c r="W55" s="4">
        <v>102</v>
      </c>
      <c r="X55" s="4">
        <v>7</v>
      </c>
      <c r="Y55" s="4"/>
      <c r="AA55" t="s">
        <v>338</v>
      </c>
      <c r="AB55" t="s">
        <v>1594</v>
      </c>
    </row>
    <row r="56" spans="1:28" x14ac:dyDescent="0.2">
      <c r="A56" s="6">
        <v>55</v>
      </c>
      <c r="B56" s="204">
        <v>5</v>
      </c>
      <c r="C56" s="333" t="s">
        <v>6</v>
      </c>
      <c r="D56" s="237" t="s">
        <v>384</v>
      </c>
      <c r="E56" s="158">
        <f>VLOOKUP($B56, Rankings!$A$2:$W$161, 23, FALSE)</f>
        <v>8</v>
      </c>
      <c r="F56" s="7" t="str">
        <f>VLOOKUP($B56, Rankings!$A$2:$CA$161, 79, FALSE)</f>
        <v/>
      </c>
      <c r="G56" s="7">
        <f ca="1">VLOOKUP($B56, Rankings!$A$2:$BO$161, 57, FALSE)</f>
        <v>60.5</v>
      </c>
      <c r="H56" s="5">
        <f>VLOOKUP($B56, Rankings!$A$2:$BO$161, 58, FALSE)</f>
        <v>5.7801748006613698</v>
      </c>
      <c r="I56" s="7">
        <f>VLOOKUP($B56, Rankings!$A$2:$BO$161, 60, FALSE)</f>
        <v>71.842631036212083</v>
      </c>
      <c r="J56" s="7">
        <f>VLOOKUP($B56, Rankings!$A$2:$BO$161, 61, FALSE)</f>
        <v>64.50298634812286</v>
      </c>
      <c r="K56" s="5">
        <f>VLOOKUP($B56, Rankings!$A$2:$BO$161, 62, FALSE)</f>
        <v>10</v>
      </c>
      <c r="L56" s="5">
        <f>VLOOKUP($B56, Rankings!$A$2:$BO$161, 63, FALSE)</f>
        <v>65.603496013227385</v>
      </c>
      <c r="M56" s="7">
        <f ca="1">VLOOKUP($B56, Rankings!$A$2:$BO$161, 64, FALSE)</f>
        <v>1738</v>
      </c>
      <c r="N56" s="7" t="str">
        <f>VLOOKUP($B56, Rankings!$A$2:$BO$161, 67, FALSE)</f>
        <v>BC</v>
      </c>
      <c r="O56" t="str">
        <f ca="1">_xlfn.CONCAT(VLOOKUP($B56,Rankings!$A$2:$BO$161,6,FALSE),"-",VLOOKUP($B56,Rankings!$A$2:$BO$161,7,FALSE))</f>
        <v>3-2</v>
      </c>
      <c r="P56" t="str">
        <f ca="1">_xlfn.CONCAT(VLOOKUP($B56,Rankings!$A$2:$BO$161,8,FALSE),"-",VLOOKUP($B56,Rankings!$A$2:$BO$161,9,FALSE))</f>
        <v>2-0</v>
      </c>
      <c r="Q56" t="str">
        <f ca="1">_xlfn.CONCAT(VLOOKUP($B56,Rankings!$A$2:$BO$161,10,FALSE),"-",VLOOKUP($B56,Rankings!$A$2:$BO$161,11,FALSE))</f>
        <v>1-2</v>
      </c>
      <c r="R56" t="str">
        <f ca="1">VLOOKUP($B56,Rankings!$A$2:$BO$161,14,FALSE)</f>
        <v>6-4</v>
      </c>
      <c r="S56" s="4">
        <f>VLOOKUP($B56, Rankings!$A$2:$BY$161, 77, FALSE)</f>
        <v>1</v>
      </c>
      <c r="T56" s="4">
        <v>9</v>
      </c>
      <c r="W56" s="4">
        <v>93</v>
      </c>
      <c r="X56" s="4">
        <v>98</v>
      </c>
      <c r="Y56" s="4"/>
      <c r="AA56" t="s">
        <v>375</v>
      </c>
      <c r="AB56" t="s">
        <v>1595</v>
      </c>
    </row>
    <row r="57" spans="1:28" x14ac:dyDescent="0.2">
      <c r="A57" s="6">
        <v>56</v>
      </c>
      <c r="B57" s="204">
        <v>13</v>
      </c>
      <c r="C57" s="333" t="s">
        <v>6</v>
      </c>
      <c r="D57" s="237" t="s">
        <v>8</v>
      </c>
      <c r="E57" s="158">
        <f>VLOOKUP($B57, Rankings!$A$2:$W$161, 23, FALSE)</f>
        <v>3</v>
      </c>
      <c r="F57" s="7" t="str">
        <f>VLOOKUP($B57, Rankings!$A$2:$CA$161, 79, FALSE)</f>
        <v>WCS
S3
Indigo
S3, S4, S5</v>
      </c>
      <c r="G57" s="7">
        <f ca="1">VLOOKUP($B57, Rankings!$A$2:$BO$161, 57, FALSE)</f>
        <v>65</v>
      </c>
      <c r="H57" s="5">
        <f>VLOOKUP($B57, Rankings!$A$2:$BO$161, 58, FALSE)</f>
        <v>11.497069873000161</v>
      </c>
      <c r="I57" s="7">
        <f>VLOOKUP($B57, Rankings!$A$2:$BO$161, 60, FALSE)</f>
        <v>51.833774186744606</v>
      </c>
      <c r="J57" s="7">
        <f>VLOOKUP($B57, Rankings!$A$2:$BO$161, 61, FALSE)</f>
        <v>59.492320819112621</v>
      </c>
      <c r="K57" s="5">
        <f>VLOOKUP($B57, Rankings!$A$2:$BO$161, 62, FALSE)</f>
        <v>7.7857679016383363</v>
      </c>
      <c r="L57" s="5">
        <f>VLOOKUP($B57, Rankings!$A$2:$BO$161, 63, FALSE)</f>
        <v>64.970698730001601</v>
      </c>
      <c r="M57" s="7">
        <f ca="1">VLOOKUP($B57, Rankings!$A$2:$BO$161, 64, FALSE)</f>
        <v>1920</v>
      </c>
      <c r="N57" s="7" t="str">
        <f>VLOOKUP($B57, Rankings!$A$2:$BO$161, 67, FALSE)</f>
        <v>BC</v>
      </c>
      <c r="O57" t="str">
        <f ca="1">_xlfn.CONCAT(VLOOKUP($B57,Rankings!$A$2:$BO$161,6,FALSE),"-",VLOOKUP($B57,Rankings!$A$2:$BO$161,7,FALSE))</f>
        <v>4-1</v>
      </c>
      <c r="P57" t="str">
        <f ca="1">_xlfn.CONCAT(VLOOKUP($B57,Rankings!$A$2:$BO$161,8,FALSE),"-",VLOOKUP($B57,Rankings!$A$2:$BO$161,9,FALSE))</f>
        <v>1-1</v>
      </c>
      <c r="Q57" t="str">
        <f ca="1">_xlfn.CONCAT(VLOOKUP($B57,Rankings!$A$2:$BO$161,10,FALSE),"-",VLOOKUP($B57,Rankings!$A$2:$BO$161,11,FALSE))</f>
        <v>2-2</v>
      </c>
      <c r="R57" t="str">
        <f ca="1">VLOOKUP($B57,Rankings!$A$2:$BO$161,14,FALSE)</f>
        <v>7-4</v>
      </c>
      <c r="S57" s="4">
        <f>VLOOKUP($B57, Rankings!$A$2:$BY$161, 77, FALSE)</f>
        <v>2</v>
      </c>
      <c r="T57" s="4">
        <v>16</v>
      </c>
      <c r="W57" s="4">
        <v>97</v>
      </c>
      <c r="X57" s="4">
        <v>22</v>
      </c>
      <c r="Y57" s="4"/>
      <c r="AA57" t="s">
        <v>431</v>
      </c>
      <c r="AB57" t="s">
        <v>1596</v>
      </c>
    </row>
    <row r="58" spans="1:28" x14ac:dyDescent="0.2">
      <c r="A58" s="6">
        <v>57</v>
      </c>
      <c r="B58" s="204">
        <v>3</v>
      </c>
      <c r="C58" s="333" t="s">
        <v>6</v>
      </c>
      <c r="D58" s="237" t="s">
        <v>387</v>
      </c>
      <c r="E58" s="158">
        <f>VLOOKUP($B58, Rankings!$A$2:$W$161, 23, FALSE)</f>
        <v>4</v>
      </c>
      <c r="F58" s="7" t="str">
        <f>VLOOKUP($B58, Rankings!$A$2:$CA$161, 79, FALSE)</f>
        <v/>
      </c>
      <c r="G58" s="7">
        <f ca="1">VLOOKUP($B58, Rankings!$A$2:$BO$161, 57, FALSE)</f>
        <v>86</v>
      </c>
      <c r="H58" s="5">
        <f>VLOOKUP($B58, Rankings!$A$2:$BO$161, 58, FALSE)</f>
        <v>3.4458321589766703</v>
      </c>
      <c r="I58" s="7">
        <f>VLOOKUP($B58, Rankings!$A$2:$BO$161, 60, FALSE)</f>
        <v>62.514275014387962</v>
      </c>
      <c r="J58" s="7">
        <f>VLOOKUP($B58, Rankings!$A$2:$BO$161, 61, FALSE)</f>
        <v>60.701791808873708</v>
      </c>
      <c r="K58" s="5">
        <f>VLOOKUP($B58, Rankings!$A$2:$BO$161, 62, FALSE)</f>
        <v>7.1519228183754899</v>
      </c>
      <c r="L58" s="5">
        <f>VLOOKUP($B58, Rankings!$A$2:$BO$161, 63, FALSE)</f>
        <v>64.86107196588901</v>
      </c>
      <c r="M58" s="7">
        <f ca="1">VLOOKUP($B58, Rankings!$A$2:$BO$161, 64, FALSE)</f>
        <v>2059</v>
      </c>
      <c r="N58" s="7" t="str">
        <f>VLOOKUP($B58, Rankings!$A$2:$BO$161, 67, FALSE)</f>
        <v>BC</v>
      </c>
      <c r="O58" t="str">
        <f ca="1">_xlfn.CONCAT(VLOOKUP($B58,Rankings!$A$2:$BO$161,6,FALSE),"-",VLOOKUP($B58,Rankings!$A$2:$BO$161,7,FALSE))</f>
        <v>4-1</v>
      </c>
      <c r="P58" t="str">
        <f ca="1">_xlfn.CONCAT(VLOOKUP($B58,Rankings!$A$2:$BO$161,8,FALSE),"-",VLOOKUP($B58,Rankings!$A$2:$BO$161,9,FALSE))</f>
        <v>1-1</v>
      </c>
      <c r="Q58" t="str">
        <f ca="1">_xlfn.CONCAT(VLOOKUP($B58,Rankings!$A$2:$BO$161,10,FALSE),"-",VLOOKUP($B58,Rankings!$A$2:$BO$161,11,FALSE))</f>
        <v>1-2</v>
      </c>
      <c r="R58" t="str">
        <f ca="1">VLOOKUP($B58,Rankings!$A$2:$BO$161,14,FALSE)</f>
        <v>6-4</v>
      </c>
      <c r="S58" s="4">
        <f>VLOOKUP($B58, Rankings!$A$2:$BY$161, 77, FALSE)</f>
        <v>4</v>
      </c>
      <c r="T58" s="4">
        <v>16</v>
      </c>
      <c r="W58" s="4">
        <v>94</v>
      </c>
      <c r="X58" s="4">
        <v>65</v>
      </c>
      <c r="Y58" s="4"/>
      <c r="AA58" t="s">
        <v>854</v>
      </c>
      <c r="AB58" t="s">
        <v>1597</v>
      </c>
    </row>
    <row r="59" spans="1:28" x14ac:dyDescent="0.2">
      <c r="A59" s="6">
        <v>58</v>
      </c>
      <c r="B59" s="204">
        <v>66</v>
      </c>
      <c r="C59" s="329" t="s">
        <v>2</v>
      </c>
      <c r="D59" s="233" t="s">
        <v>60</v>
      </c>
      <c r="E59" s="158">
        <f>VLOOKUP($B59, Rankings!$A$2:$W$161, 23, FALSE)</f>
        <v>2</v>
      </c>
      <c r="F59" s="7" t="str">
        <f>VLOOKUP($B59, Rankings!$A$2:$CA$161, 79, FALSE)</f>
        <v xml:space="preserve"> </v>
      </c>
      <c r="G59" s="7">
        <f ca="1">VLOOKUP($B59, Rankings!$A$2:$BO$161, 57, FALSE)</f>
        <v>61.25</v>
      </c>
      <c r="H59" s="5">
        <f>VLOOKUP($B59, Rankings!$A$2:$BO$161, 58, FALSE)</f>
        <v>10.29228116902277</v>
      </c>
      <c r="I59" s="7">
        <f>VLOOKUP($B59, Rankings!$A$2:$BO$161, 60, FALSE)</f>
        <v>60.214032244049399</v>
      </c>
      <c r="J59" s="7">
        <f>VLOOKUP($B59, Rankings!$A$2:$BO$161, 61, FALSE)</f>
        <v>67.811433447098963</v>
      </c>
      <c r="K59" s="5">
        <f>VLOOKUP($B59, Rankings!$A$2:$BO$161, 62, FALSE)</f>
        <v>7.2816359578203462</v>
      </c>
      <c r="L59" s="5">
        <f>VLOOKUP($B59, Rankings!$A$2:$BO$161, 63, FALSE)</f>
        <v>64.358679655808558</v>
      </c>
      <c r="M59" s="7">
        <f ca="1">VLOOKUP($B59, Rankings!$A$2:$BO$161, 64, FALSE)</f>
        <v>2026</v>
      </c>
      <c r="N59" s="7" t="str">
        <f>VLOOKUP($B59, Rankings!$A$2:$BO$161, 67, FALSE)</f>
        <v>BC</v>
      </c>
      <c r="O59" t="str">
        <f ca="1">_xlfn.CONCAT(VLOOKUP($B59,Rankings!$A$2:$BO$161,6,FALSE),"-",VLOOKUP($B59,Rankings!$A$2:$BO$161,7,FALSE))</f>
        <v>3-2</v>
      </c>
      <c r="P59" t="str">
        <f ca="1">_xlfn.CONCAT(VLOOKUP($B59,Rankings!$A$2:$BO$161,8,FALSE),"-",VLOOKUP($B59,Rankings!$A$2:$BO$161,9,FALSE))</f>
        <v>1-1</v>
      </c>
      <c r="Q59" t="str">
        <f ca="1">_xlfn.CONCAT(VLOOKUP($B59,Rankings!$A$2:$BO$161,10,FALSE),"-",VLOOKUP($B59,Rankings!$A$2:$BO$161,11,FALSE))</f>
        <v>3-1</v>
      </c>
      <c r="R59" t="str">
        <f ca="1">VLOOKUP($B59,Rankings!$A$2:$BO$161,14,FALSE)</f>
        <v>7-4</v>
      </c>
      <c r="S59" s="4">
        <f>VLOOKUP($B59, Rankings!$A$2:$BY$161, 77, FALSE)</f>
        <v>13</v>
      </c>
      <c r="T59" s="4">
        <v>11</v>
      </c>
      <c r="W59" s="4">
        <v>43</v>
      </c>
      <c r="X59" s="4">
        <v>90</v>
      </c>
      <c r="Y59" s="4"/>
      <c r="AA59" t="s">
        <v>856</v>
      </c>
      <c r="AB59" t="s">
        <v>1598</v>
      </c>
    </row>
    <row r="60" spans="1:28" x14ac:dyDescent="0.2">
      <c r="A60" s="6">
        <v>59</v>
      </c>
      <c r="B60" s="204">
        <v>46</v>
      </c>
      <c r="C60" s="332" t="s">
        <v>4</v>
      </c>
      <c r="D60" s="236" t="s">
        <v>80</v>
      </c>
      <c r="E60" s="158">
        <f>VLOOKUP($B60, Rankings!$A$2:$W$161, 23, FALSE)</f>
        <v>7</v>
      </c>
      <c r="F60" s="7" t="str">
        <f>VLOOKUP($B60, Rankings!$A$2:$CA$161, 79, FALSE)</f>
        <v/>
      </c>
      <c r="G60" s="7">
        <f ca="1">VLOOKUP($B60, Rankings!$A$2:$BO$161, 57, FALSE)</f>
        <v>59</v>
      </c>
      <c r="H60" s="5">
        <f>VLOOKUP($B60, Rankings!$A$2:$BO$161, 58, FALSE)</f>
        <v>11.42919832545479</v>
      </c>
      <c r="I60" s="7">
        <f>VLOOKUP($B60, Rankings!$A$2:$BO$161, 60, FALSE)</f>
        <v>55.293908390247324</v>
      </c>
      <c r="J60" s="7">
        <f>VLOOKUP($B60, Rankings!$A$2:$BO$161, 61, FALSE)</f>
        <v>64.080631399317397</v>
      </c>
      <c r="K60" s="5">
        <f>VLOOKUP($B60, Rankings!$A$2:$BO$161, 62, FALSE)</f>
        <v>7.6504901803740664</v>
      </c>
      <c r="L60" s="5">
        <f>VLOOKUP($B60, Rankings!$A$2:$BO$161, 63, FALSE)</f>
        <v>64.291983254547887</v>
      </c>
      <c r="M60" s="7">
        <f ca="1">VLOOKUP($B60, Rankings!$A$2:$BO$161, 64, FALSE)</f>
        <v>1835</v>
      </c>
      <c r="N60" s="7" t="str">
        <f>VLOOKUP($B60, Rankings!$A$2:$BO$161, 67, FALSE)</f>
        <v>BC</v>
      </c>
      <c r="O60" t="str">
        <f ca="1">_xlfn.CONCAT(VLOOKUP($B60,Rankings!$A$2:$BO$161,6,FALSE),"-",VLOOKUP($B60,Rankings!$A$2:$BO$161,7,FALSE))</f>
        <v>3-2</v>
      </c>
      <c r="P60" t="str">
        <f ca="1">_xlfn.CONCAT(VLOOKUP($B60,Rankings!$A$2:$BO$161,8,FALSE),"-",VLOOKUP($B60,Rankings!$A$2:$BO$161,9,FALSE))</f>
        <v>2-0</v>
      </c>
      <c r="Q60" t="str">
        <f ca="1">_xlfn.CONCAT(VLOOKUP($B60,Rankings!$A$2:$BO$161,10,FALSE),"-",VLOOKUP($B60,Rankings!$A$2:$BO$161,11,FALSE))</f>
        <v>1-2</v>
      </c>
      <c r="R60" t="str">
        <f ca="1">VLOOKUP($B60,Rankings!$A$2:$BO$161,14,FALSE)</f>
        <v>6-4</v>
      </c>
      <c r="S60" s="4">
        <f>VLOOKUP($B60, Rankings!$A$2:$BY$161, 77, FALSE)</f>
        <v>14</v>
      </c>
      <c r="T60" s="4">
        <v>8</v>
      </c>
      <c r="W60" s="4">
        <v>86</v>
      </c>
      <c r="X60" s="4">
        <v>14</v>
      </c>
      <c r="Y60" s="4"/>
      <c r="AA60" t="s">
        <v>274</v>
      </c>
      <c r="AB60" t="s">
        <v>1599</v>
      </c>
    </row>
    <row r="61" spans="1:28" x14ac:dyDescent="0.2">
      <c r="A61" s="6">
        <v>60</v>
      </c>
      <c r="B61" s="204">
        <v>41</v>
      </c>
      <c r="C61" s="332" t="s">
        <v>4</v>
      </c>
      <c r="D61" s="236" t="s">
        <v>749</v>
      </c>
      <c r="E61" s="158">
        <f>VLOOKUP($B61, Rankings!$A$2:$W$161, 23, FALSE)</f>
        <v>8</v>
      </c>
      <c r="F61" s="7" t="str">
        <f>VLOOKUP($B61, Rankings!$A$2:$CA$161, 79, FALSE)</f>
        <v/>
      </c>
      <c r="G61" s="7">
        <f ca="1">VLOOKUP($B61, Rankings!$A$2:$BO$161, 57, FALSE)</f>
        <v>79</v>
      </c>
      <c r="H61" s="5">
        <f>VLOOKUP($B61, Rankings!$A$2:$BO$161, 58, FALSE)</f>
        <v>4.5706060617194488</v>
      </c>
      <c r="I61" s="7">
        <f>VLOOKUP($B61, Rankings!$A$2:$BO$161, 60, FALSE)</f>
        <v>49.823568648088312</v>
      </c>
      <c r="J61" s="7">
        <f>VLOOKUP($B61, Rankings!$A$2:$BO$161, 61, FALSE)</f>
        <v>79.285409556313994</v>
      </c>
      <c r="K61" s="5">
        <f>VLOOKUP($B61, Rankings!$A$2:$BO$161, 62, FALSE)</f>
        <v>7.6915538092117641</v>
      </c>
      <c r="L61" s="5">
        <f>VLOOKUP($B61, Rankings!$A$2:$BO$161, 63, FALSE)</f>
        <v>64.265151542986217</v>
      </c>
      <c r="M61" s="7">
        <f ca="1">VLOOKUP($B61, Rankings!$A$2:$BO$161, 64, FALSE)</f>
        <v>1903</v>
      </c>
      <c r="N61" s="7" t="str">
        <f>VLOOKUP($B61, Rankings!$A$2:$BO$161, 67, FALSE)</f>
        <v>BC</v>
      </c>
      <c r="O61" t="str">
        <f ca="1">_xlfn.CONCAT(VLOOKUP($B61,Rankings!$A$2:$BO$161,6,FALSE),"-",VLOOKUP($B61,Rankings!$A$2:$BO$161,7,FALSE))</f>
        <v>4-1</v>
      </c>
      <c r="P61" t="str">
        <f ca="1">_xlfn.CONCAT(VLOOKUP($B61,Rankings!$A$2:$BO$161,8,FALSE),"-",VLOOKUP($B61,Rankings!$A$2:$BO$161,9,FALSE))</f>
        <v>1-1</v>
      </c>
      <c r="Q61" t="str">
        <f ca="1">_xlfn.CONCAT(VLOOKUP($B61,Rankings!$A$2:$BO$161,10,FALSE),"-",VLOOKUP($B61,Rankings!$A$2:$BO$161,11,FALSE))</f>
        <v>1-2</v>
      </c>
      <c r="R61" t="str">
        <f ca="1">VLOOKUP($B61,Rankings!$A$2:$BO$161,14,FALSE)</f>
        <v>6-4</v>
      </c>
      <c r="S61" s="4">
        <f>VLOOKUP($B61, Rankings!$A$2:$BY$161, 77, FALSE)</f>
        <v>18</v>
      </c>
      <c r="T61" s="4">
        <v>2</v>
      </c>
      <c r="W61" s="4">
        <v>85</v>
      </c>
      <c r="X61" s="4">
        <v>38</v>
      </c>
      <c r="Y61" s="4"/>
      <c r="AA61" t="s">
        <v>962</v>
      </c>
      <c r="AB61" t="s">
        <v>963</v>
      </c>
    </row>
    <row r="62" spans="1:28" x14ac:dyDescent="0.2">
      <c r="A62" s="6">
        <v>61</v>
      </c>
      <c r="B62" s="204">
        <v>99</v>
      </c>
      <c r="C62" s="331" t="s">
        <v>0</v>
      </c>
      <c r="D62" s="235" t="s">
        <v>28</v>
      </c>
      <c r="E62" s="158">
        <f>VLOOKUP($B62, Rankings!$A$2:$W$161, 23, FALSE)</f>
        <v>8</v>
      </c>
      <c r="F62" s="7" t="str">
        <f>VLOOKUP($B62, Rankings!$A$2:$CA$161, 79, FALSE)</f>
        <v/>
      </c>
      <c r="G62" s="7">
        <f ca="1">VLOOKUP($B62, Rankings!$A$2:$BO$161, 57, FALSE)</f>
        <v>72.25</v>
      </c>
      <c r="H62" s="5">
        <f>VLOOKUP($B62, Rankings!$A$2:$BO$161, 58, FALSE)</f>
        <v>10.232703694785553</v>
      </c>
      <c r="I62" s="7">
        <f>VLOOKUP($B62, Rankings!$A$2:$BO$161, 60, FALSE)</f>
        <v>56.882179011143251</v>
      </c>
      <c r="J62" s="7">
        <f>VLOOKUP($B62, Rankings!$A$2:$BO$161, 61, FALSE)</f>
        <v>73.442832764505113</v>
      </c>
      <c r="K62" s="5">
        <f>VLOOKUP($B62, Rankings!$A$2:$BO$161, 62, FALSE)</f>
        <v>8.1710872389582683</v>
      </c>
      <c r="L62" s="5">
        <f>VLOOKUP($B62, Rankings!$A$2:$BO$161, 63, FALSE)</f>
        <v>63.69670771983948</v>
      </c>
      <c r="M62" s="7">
        <f ca="1">VLOOKUP($B62, Rankings!$A$2:$BO$161, 64, FALSE)</f>
        <v>1838</v>
      </c>
      <c r="N62" s="7" t="str">
        <f>VLOOKUP($B62, Rankings!$A$2:$BO$161, 67, FALSE)</f>
        <v>C</v>
      </c>
      <c r="O62" t="str">
        <f ca="1">_xlfn.CONCAT(VLOOKUP($B62,Rankings!$A$2:$BO$161,6,FALSE),"-",VLOOKUP($B62,Rankings!$A$2:$BO$161,7,FALSE))</f>
        <v>3-2</v>
      </c>
      <c r="P62" t="str">
        <f ca="1">_xlfn.CONCAT(VLOOKUP($B62,Rankings!$A$2:$BO$161,8,FALSE),"-",VLOOKUP($B62,Rankings!$A$2:$BO$161,9,FALSE))</f>
        <v>2-0</v>
      </c>
      <c r="Q62" t="str">
        <f ca="1">_xlfn.CONCAT(VLOOKUP($B62,Rankings!$A$2:$BO$161,10,FALSE),"-",VLOOKUP($B62,Rankings!$A$2:$BO$161,11,FALSE))</f>
        <v>3-1</v>
      </c>
      <c r="R62" t="str">
        <f ca="1">VLOOKUP($B62,Rankings!$A$2:$BO$161,14,FALSE)</f>
        <v>8-3</v>
      </c>
      <c r="S62" s="4">
        <f>VLOOKUP($B62, Rankings!$A$2:$BY$161, 77, FALSE)</f>
        <v>17</v>
      </c>
      <c r="T62" s="4">
        <v>14</v>
      </c>
      <c r="W62" s="4">
        <v>84</v>
      </c>
      <c r="X62" s="4">
        <v>68</v>
      </c>
      <c r="Y62" s="4"/>
      <c r="AA62" t="s">
        <v>964</v>
      </c>
      <c r="AB62" t="s">
        <v>965</v>
      </c>
    </row>
    <row r="63" spans="1:28" x14ac:dyDescent="0.2">
      <c r="A63" s="6">
        <v>62</v>
      </c>
      <c r="B63" s="204">
        <v>68</v>
      </c>
      <c r="C63" s="329" t="s">
        <v>2</v>
      </c>
      <c r="D63" s="233" t="s">
        <v>58</v>
      </c>
      <c r="E63" s="158">
        <f>VLOOKUP($B63, Rankings!$A$2:$W$161, 23, FALSE)</f>
        <v>4</v>
      </c>
      <c r="F63" s="7" t="str">
        <f>VLOOKUP($B63, Rankings!$A$2:$CA$161, 79, FALSE)</f>
        <v/>
      </c>
      <c r="G63" s="7">
        <f ca="1">VLOOKUP($B63, Rankings!$A$2:$BO$161, 57, FALSE)</f>
        <v>75.25</v>
      </c>
      <c r="H63" s="5">
        <f>VLOOKUP($B63, Rankings!$A$2:$BO$161, 58, FALSE)</f>
        <v>10.226031442745445</v>
      </c>
      <c r="I63" s="7">
        <f>VLOOKUP($B63, Rankings!$A$2:$BO$161, 60, FALSE)</f>
        <v>56.882179011143251</v>
      </c>
      <c r="J63" s="7">
        <f>VLOOKUP($B63, Rankings!$A$2:$BO$161, 61, FALSE)</f>
        <v>72.738907849829346</v>
      </c>
      <c r="K63" s="5">
        <f>VLOOKUP($B63, Rankings!$A$2:$BO$161, 62, FALSE)</f>
        <v>8.3745646653025094</v>
      </c>
      <c r="L63" s="5">
        <f>VLOOKUP($B63, Rankings!$A$2:$BO$161, 63, FALSE)</f>
        <v>63.622571586060495</v>
      </c>
      <c r="M63" s="7">
        <f ca="1">VLOOKUP($B63, Rankings!$A$2:$BO$161, 64, FALSE)</f>
        <v>1936</v>
      </c>
      <c r="N63" s="7" t="str">
        <f>VLOOKUP($B63, Rankings!$A$2:$BO$161, 67, FALSE)</f>
        <v>C</v>
      </c>
      <c r="O63" t="str">
        <f ca="1">_xlfn.CONCAT(VLOOKUP($B63,Rankings!$A$2:$BO$161,6,FALSE),"-",VLOOKUP($B63,Rankings!$A$2:$BO$161,7,FALSE))</f>
        <v>4-1</v>
      </c>
      <c r="P63" t="str">
        <f ca="1">_xlfn.CONCAT(VLOOKUP($B63,Rankings!$A$2:$BO$161,8,FALSE),"-",VLOOKUP($B63,Rankings!$A$2:$BO$161,9,FALSE))</f>
        <v>0-2</v>
      </c>
      <c r="Q63" t="str">
        <f ca="1">_xlfn.CONCAT(VLOOKUP($B63,Rankings!$A$2:$BO$161,10,FALSE),"-",VLOOKUP($B63,Rankings!$A$2:$BO$161,11,FALSE))</f>
        <v>3-1</v>
      </c>
      <c r="R63" t="str">
        <f ca="1">VLOOKUP($B63,Rankings!$A$2:$BO$161,14,FALSE)</f>
        <v>7-4</v>
      </c>
      <c r="S63" s="4">
        <f>VLOOKUP($B63, Rankings!$A$2:$BY$161, 77, FALSE)</f>
        <v>7</v>
      </c>
      <c r="T63" s="4">
        <v>6</v>
      </c>
      <c r="W63" s="4">
        <v>28</v>
      </c>
      <c r="X63" s="4">
        <v>83</v>
      </c>
      <c r="Y63" s="4"/>
      <c r="AA63" t="s">
        <v>130</v>
      </c>
      <c r="AB63" t="s">
        <v>966</v>
      </c>
    </row>
    <row r="64" spans="1:28" x14ac:dyDescent="0.2">
      <c r="A64" s="6">
        <v>63</v>
      </c>
      <c r="B64" s="204">
        <v>20</v>
      </c>
      <c r="C64" s="328" t="s">
        <v>5</v>
      </c>
      <c r="D64" s="232" t="s">
        <v>106</v>
      </c>
      <c r="E64" s="158">
        <f>VLOOKUP($B64, Rankings!$A$2:$W$161, 23, FALSE)</f>
        <v>5</v>
      </c>
      <c r="F64" s="7" t="str">
        <f>VLOOKUP($B64, Rankings!$A$2:$CA$161, 79, FALSE)</f>
        <v/>
      </c>
      <c r="G64" s="7">
        <f ca="1">VLOOKUP($B64, Rankings!$A$2:$BO$161, 57, FALSE)</f>
        <v>73</v>
      </c>
      <c r="H64" s="5">
        <f>VLOOKUP($B64, Rankings!$A$2:$BO$161, 58, FALSE)</f>
        <v>11.30554625424535</v>
      </c>
      <c r="I64" s="7">
        <f>VLOOKUP($B64, Rankings!$A$2:$BO$161, 60, FALSE)</f>
        <v>62.655801983361627</v>
      </c>
      <c r="J64" s="7">
        <f>VLOOKUP($B64, Rankings!$A$2:$BO$161, 61, FALSE)</f>
        <v>71.395051194539249</v>
      </c>
      <c r="K64" s="5">
        <f>VLOOKUP($B64, Rankings!$A$2:$BO$161, 62, FALSE)</f>
        <v>8.8564306374726183</v>
      </c>
      <c r="L64" s="5">
        <f>VLOOKUP($B64, Rankings!$A$2:$BO$161, 63, FALSE)</f>
        <v>63.055462542453483</v>
      </c>
      <c r="M64" s="7">
        <f ca="1">VLOOKUP($B64, Rankings!$A$2:$BO$161, 64, FALSE)</f>
        <v>1853</v>
      </c>
      <c r="N64" s="7" t="str">
        <f>VLOOKUP($B64, Rankings!$A$2:$BO$161, 67, FALSE)</f>
        <v>C</v>
      </c>
      <c r="O64" t="str">
        <f ca="1">_xlfn.CONCAT(VLOOKUP($B64,Rankings!$A$2:$BO$161,6,FALSE),"-",VLOOKUP($B64,Rankings!$A$2:$BO$161,7,FALSE))</f>
        <v>2-3</v>
      </c>
      <c r="P64" t="str">
        <f ca="1">_xlfn.CONCAT(VLOOKUP($B64,Rankings!$A$2:$BO$161,8,FALSE),"-",VLOOKUP($B64,Rankings!$A$2:$BO$161,9,FALSE))</f>
        <v>2-0</v>
      </c>
      <c r="Q64" t="str">
        <f ca="1">_xlfn.CONCAT(VLOOKUP($B64,Rankings!$A$2:$BO$161,10,FALSE),"-",VLOOKUP($B64,Rankings!$A$2:$BO$161,11,FALSE))</f>
        <v>2-2</v>
      </c>
      <c r="R64" t="str">
        <f ca="1">VLOOKUP($B64,Rankings!$A$2:$BO$161,14,FALSE)</f>
        <v>6-5</v>
      </c>
      <c r="S64" s="4">
        <f>VLOOKUP($B64, Rankings!$A$2:$BY$161, 77, FALSE)</f>
        <v>1</v>
      </c>
      <c r="T64" s="4">
        <v>7</v>
      </c>
      <c r="W64" s="4">
        <v>82</v>
      </c>
      <c r="X64" s="4">
        <v>19</v>
      </c>
      <c r="Y64" s="4"/>
      <c r="AA64" t="s">
        <v>1431</v>
      </c>
      <c r="AB64" t="s">
        <v>1609</v>
      </c>
    </row>
    <row r="65" spans="1:28" x14ac:dyDescent="0.2">
      <c r="A65" s="6">
        <v>64</v>
      </c>
      <c r="B65" s="204">
        <v>87</v>
      </c>
      <c r="C65" s="326" t="s">
        <v>1</v>
      </c>
      <c r="D65" s="230" t="s">
        <v>40</v>
      </c>
      <c r="E65" s="158">
        <f>VLOOKUP($B65, Rankings!$A$2:$W$161, 23, FALSE)</f>
        <v>2</v>
      </c>
      <c r="F65" s="7" t="str">
        <f>VLOOKUP($B65, Rankings!$A$2:$CA$161, 79, FALSE)</f>
        <v>World
Finalist
S3
Lanakila
S3, S4</v>
      </c>
      <c r="G65" s="7">
        <f ca="1">VLOOKUP($B65, Rankings!$A$2:$BO$161, 57, FALSE)</f>
        <v>90</v>
      </c>
      <c r="H65" s="5">
        <f>VLOOKUP($B65, Rankings!$A$2:$BO$161, 58, FALSE)</f>
        <v>3.383974857737293</v>
      </c>
      <c r="I65" s="7">
        <f>VLOOKUP($B65, Rankings!$A$2:$BO$161, 60, FALSE)</f>
        <v>48.808617008639153</v>
      </c>
      <c r="J65" s="7">
        <f>VLOOKUP($B65, Rankings!$A$2:$BO$161, 61, FALSE)</f>
        <v>66.211604095563132</v>
      </c>
      <c r="K65" s="5">
        <f>VLOOKUP($B65, Rankings!$A$2:$BO$161, 62, FALSE)</f>
        <v>6.3881993479454691</v>
      </c>
      <c r="L65" s="5">
        <f>VLOOKUP($B65, Rankings!$A$2:$BO$161, 63, FALSE)</f>
        <v>62.799161924576438</v>
      </c>
      <c r="M65" s="7">
        <f ca="1">VLOOKUP($B65, Rankings!$A$2:$BO$161, 64, FALSE)</f>
        <v>1842</v>
      </c>
      <c r="N65" s="7" t="str">
        <f>VLOOKUP($B65, Rankings!$A$2:$BO$161, 67, FALSE)</f>
        <v>C</v>
      </c>
      <c r="O65" t="str">
        <f ca="1">_xlfn.CONCAT(VLOOKUP($B65,Rankings!$A$2:$BO$161,6,FALSE),"-",VLOOKUP($B65,Rankings!$A$2:$BO$161,7,FALSE))</f>
        <v>4-1</v>
      </c>
      <c r="P65" t="str">
        <f ca="1">_xlfn.CONCAT(VLOOKUP($B65,Rankings!$A$2:$BO$161,8,FALSE),"-",VLOOKUP($B65,Rankings!$A$2:$BO$161,9,FALSE))</f>
        <v>1-1</v>
      </c>
      <c r="Q65" t="str">
        <f ca="1">_xlfn.CONCAT(VLOOKUP($B65,Rankings!$A$2:$BO$161,10,FALSE),"-",VLOOKUP($B65,Rankings!$A$2:$BO$161,11,FALSE))</f>
        <v>2-2</v>
      </c>
      <c r="R65" t="str">
        <f ca="1">VLOOKUP($B65,Rankings!$A$2:$BO$161,14,FALSE)</f>
        <v>7-4</v>
      </c>
      <c r="S65" s="4">
        <f>VLOOKUP($B65, Rankings!$A$2:$BY$161, 77, FALSE)</f>
        <v>3</v>
      </c>
      <c r="T65" s="4">
        <v>7</v>
      </c>
      <c r="W65" s="4">
        <v>49</v>
      </c>
      <c r="X65" s="4">
        <v>80</v>
      </c>
      <c r="Y65" s="4"/>
      <c r="AA65" t="s">
        <v>968</v>
      </c>
      <c r="AB65" t="s">
        <v>1610</v>
      </c>
    </row>
    <row r="66" spans="1:28" x14ac:dyDescent="0.2">
      <c r="A66" s="6">
        <v>65</v>
      </c>
      <c r="B66" s="204">
        <v>159</v>
      </c>
      <c r="C66" s="330" t="s">
        <v>398</v>
      </c>
      <c r="D66" s="234" t="s">
        <v>476</v>
      </c>
      <c r="E66" s="158">
        <f>VLOOKUP($B66, Rankings!$A$2:$W$161, 23, FALSE)</f>
        <v>5</v>
      </c>
      <c r="F66" s="7" t="str">
        <f>VLOOKUP($B66, Rankings!$A$2:$CA$161, 79, FALSE)</f>
        <v/>
      </c>
      <c r="G66" s="7">
        <f ca="1">VLOOKUP($B66, Rankings!$A$2:$BO$161, 57, FALSE)</f>
        <v>65.25</v>
      </c>
      <c r="H66" s="5">
        <f>VLOOKUP($B66, Rankings!$A$2:$BO$161, 58, FALSE)</f>
        <v>3.3381530226977305</v>
      </c>
      <c r="I66" s="7">
        <f>VLOOKUP($B66, Rankings!$A$2:$BO$161, 60, FALSE)</f>
        <v>50.029491977209197</v>
      </c>
      <c r="J66" s="7">
        <f>VLOOKUP($B66, Rankings!$A$2:$BO$161, 61, FALSE)</f>
        <v>70.861774744027301</v>
      </c>
      <c r="K66" s="5">
        <f>VLOOKUP($B66, Rankings!$A$2:$BO$161, 62, FALSE)</f>
        <v>6.7544224195872014</v>
      </c>
      <c r="L66" s="5">
        <f>VLOOKUP($B66, Rankings!$A$2:$BO$161, 63, FALSE)</f>
        <v>61.271767423257685</v>
      </c>
      <c r="M66" s="7">
        <f ca="1">VLOOKUP($B66, Rankings!$A$2:$BO$161, 64, FALSE)</f>
        <v>1940</v>
      </c>
      <c r="N66" s="7" t="str">
        <f>VLOOKUP($B66, Rankings!$A$2:$BO$161, 67, FALSE)</f>
        <v>C</v>
      </c>
      <c r="O66" t="str">
        <f ca="1">_xlfn.CONCAT(VLOOKUP($B66,Rankings!$A$2:$BO$161,6,FALSE),"-",VLOOKUP($B66,Rankings!$A$2:$BO$161,7,FALSE))</f>
        <v>4-1</v>
      </c>
      <c r="P66" t="str">
        <f ca="1">_xlfn.CONCAT(VLOOKUP($B66,Rankings!$A$2:$BO$161,8,FALSE),"-",VLOOKUP($B66,Rankings!$A$2:$BO$161,9,FALSE))</f>
        <v>0-2</v>
      </c>
      <c r="Q66" t="str">
        <f ca="1">_xlfn.CONCAT(VLOOKUP($B66,Rankings!$A$2:$BO$161,10,FALSE),"-",VLOOKUP($B66,Rankings!$A$2:$BO$161,11,FALSE))</f>
        <v>3-1</v>
      </c>
      <c r="R66" t="str">
        <f ca="1">VLOOKUP($B66,Rankings!$A$2:$BO$161,14,FALSE)</f>
        <v>7-4</v>
      </c>
      <c r="S66" s="4">
        <f>VLOOKUP($B66, Rankings!$A$2:$BY$161, 77, FALSE)</f>
        <v>1</v>
      </c>
      <c r="T66" s="4">
        <v>17</v>
      </c>
      <c r="W66" s="4">
        <v>79</v>
      </c>
      <c r="X66" s="4">
        <v>56</v>
      </c>
      <c r="Y66" s="4"/>
      <c r="AA66" t="s">
        <v>969</v>
      </c>
      <c r="AB66" t="s">
        <v>1611</v>
      </c>
    </row>
    <row r="67" spans="1:28" x14ac:dyDescent="0.2">
      <c r="A67" s="6">
        <v>66</v>
      </c>
      <c r="B67" s="204">
        <v>63</v>
      </c>
      <c r="C67" s="327" t="s">
        <v>3</v>
      </c>
      <c r="D67" s="231" t="s">
        <v>63</v>
      </c>
      <c r="E67" s="158">
        <f>VLOOKUP($B67, Rankings!$A$2:$W$161, 23, FALSE)</f>
        <v>5</v>
      </c>
      <c r="F67" s="7" t="str">
        <f>VLOOKUP($B67, Rankings!$A$2:$CA$161, 79, FALSE)</f>
        <v/>
      </c>
      <c r="G67" s="7">
        <f ca="1">VLOOKUP($B67, Rankings!$A$2:$BO$161, 57, FALSE)</f>
        <v>68</v>
      </c>
      <c r="H67" s="5">
        <f>VLOOKUP($B67, Rankings!$A$2:$BO$161, 58, FALSE)</f>
        <v>10.010087616715294</v>
      </c>
      <c r="I67" s="7">
        <f>VLOOKUP($B67, Rankings!$A$2:$BO$161, 60, FALSE)</f>
        <v>59.200823708497808</v>
      </c>
      <c r="J67" s="7">
        <f>VLOOKUP($B67, Rankings!$A$2:$BO$161, 61, FALSE)</f>
        <v>57.111774744027301</v>
      </c>
      <c r="K67" s="5">
        <f>VLOOKUP($B67, Rankings!$A$2:$BO$161, 62, FALSE)</f>
        <v>7.6759364249581949</v>
      </c>
      <c r="L67" s="5">
        <f>VLOOKUP($B67, Rankings!$A$2:$BO$161, 63, FALSE)</f>
        <v>61.223195741281053</v>
      </c>
      <c r="M67" s="7">
        <f ca="1">VLOOKUP($B67, Rankings!$A$2:$BO$161, 64, FALSE)</f>
        <v>1691</v>
      </c>
      <c r="N67" s="7" t="str">
        <f>VLOOKUP($B67, Rankings!$A$2:$BO$161, 67, FALSE)</f>
        <v>C</v>
      </c>
      <c r="O67" t="str">
        <f ca="1">_xlfn.CONCAT(VLOOKUP($B67,Rankings!$A$2:$BO$161,6,FALSE),"-",VLOOKUP($B67,Rankings!$A$2:$BO$161,7,FALSE))</f>
        <v>4-1</v>
      </c>
      <c r="P67" t="str">
        <f ca="1">_xlfn.CONCAT(VLOOKUP($B67,Rankings!$A$2:$BO$161,8,FALSE),"-",VLOOKUP($B67,Rankings!$A$2:$BO$161,9,FALSE))</f>
        <v>1-1</v>
      </c>
      <c r="Q67" t="str">
        <f ca="1">_xlfn.CONCAT(VLOOKUP($B67,Rankings!$A$2:$BO$161,10,FALSE),"-",VLOOKUP($B67,Rankings!$A$2:$BO$161,11,FALSE))</f>
        <v>1-2</v>
      </c>
      <c r="R67" t="str">
        <f ca="1">VLOOKUP($B67,Rankings!$A$2:$BO$161,14,FALSE)</f>
        <v>6-4</v>
      </c>
      <c r="S67" s="4">
        <f>VLOOKUP($B67, Rankings!$A$2:$BY$161, 77, FALSE)</f>
        <v>15</v>
      </c>
      <c r="T67" s="4">
        <v>6</v>
      </c>
      <c r="W67" s="4">
        <v>75</v>
      </c>
      <c r="X67" s="4">
        <v>44</v>
      </c>
      <c r="Y67" s="4"/>
      <c r="AA67" t="s">
        <v>970</v>
      </c>
      <c r="AB67" t="s">
        <v>1612</v>
      </c>
    </row>
    <row r="68" spans="1:28" x14ac:dyDescent="0.2">
      <c r="A68" s="6">
        <v>67</v>
      </c>
      <c r="B68" s="204">
        <v>93</v>
      </c>
      <c r="C68" s="326" t="s">
        <v>1</v>
      </c>
      <c r="D68" s="230" t="s">
        <v>34</v>
      </c>
      <c r="E68" s="158">
        <f>VLOOKUP($B68, Rankings!$A$2:$W$161, 23, FALSE)</f>
        <v>4</v>
      </c>
      <c r="F68" s="7" t="str">
        <f>VLOOKUP($B68, Rankings!$A$2:$CA$161, 79, FALSE)</f>
        <v/>
      </c>
      <c r="G68" s="7">
        <f ca="1">VLOOKUP($B68, Rankings!$A$2:$BO$161, 57, FALSE)</f>
        <v>84</v>
      </c>
      <c r="H68" s="5">
        <f>VLOOKUP($B68, Rankings!$A$2:$BO$161, 58, FALSE)</f>
        <v>6.5723842623125925</v>
      </c>
      <c r="I68" s="7">
        <f>VLOOKUP($B68, Rankings!$A$2:$BO$161, 60, FALSE)</f>
        <v>57.241266664221449</v>
      </c>
      <c r="J68" s="7">
        <f>VLOOKUP($B68, Rankings!$A$2:$BO$161, 61, FALSE)</f>
        <v>63.331911262798634</v>
      </c>
      <c r="K68" s="5">
        <f>VLOOKUP($B68, Rankings!$A$2:$BO$161, 62, FALSE)</f>
        <v>7.1414284285428504</v>
      </c>
      <c r="L68" s="5">
        <f>VLOOKUP($B68, Rankings!$A$2:$BO$161, 63, FALSE)</f>
        <v>59.539737705209873</v>
      </c>
      <c r="M68" s="7">
        <f ca="1">VLOOKUP($B68, Rankings!$A$2:$BO$161, 64, FALSE)</f>
        <v>1874</v>
      </c>
      <c r="N68" s="7" t="str">
        <f>VLOOKUP($B68, Rankings!$A$2:$BO$161, 67, FALSE)</f>
        <v>C</v>
      </c>
      <c r="O68" t="str">
        <f ca="1">_xlfn.CONCAT(VLOOKUP($B68,Rankings!$A$2:$BO$161,6,FALSE),"-",VLOOKUP($B68,Rankings!$A$2:$BO$161,7,FALSE))</f>
        <v>4-1</v>
      </c>
      <c r="P68" t="str">
        <f ca="1">_xlfn.CONCAT(VLOOKUP($B68,Rankings!$A$2:$BO$161,8,FALSE),"-",VLOOKUP($B68,Rankings!$A$2:$BO$161,9,FALSE))</f>
        <v>0-2</v>
      </c>
      <c r="Q68" t="str">
        <f ca="1">_xlfn.CONCAT(VLOOKUP($B68,Rankings!$A$2:$BO$161,10,FALSE),"-",VLOOKUP($B68,Rankings!$A$2:$BO$161,11,FALSE))</f>
        <v>3-1</v>
      </c>
      <c r="R68" t="str">
        <f ca="1">VLOOKUP($B68,Rankings!$A$2:$BO$161,14,FALSE)</f>
        <v>7-4</v>
      </c>
      <c r="S68" s="4">
        <f>VLOOKUP($B68, Rankings!$A$2:$BY$161, 77, FALSE)</f>
        <v>1</v>
      </c>
      <c r="T68" s="4">
        <v>8</v>
      </c>
      <c r="W68" s="4">
        <v>2</v>
      </c>
      <c r="X68" s="4">
        <v>74</v>
      </c>
      <c r="Y68" s="4"/>
      <c r="AA68" t="s">
        <v>971</v>
      </c>
      <c r="AB68" t="s">
        <v>1613</v>
      </c>
    </row>
    <row r="69" spans="1:28" x14ac:dyDescent="0.2">
      <c r="A69" s="6">
        <v>68</v>
      </c>
      <c r="B69" s="204">
        <v>43</v>
      </c>
      <c r="C69" s="332" t="s">
        <v>4</v>
      </c>
      <c r="D69" s="236" t="s">
        <v>83</v>
      </c>
      <c r="E69" s="158">
        <f>VLOOKUP($B69, Rankings!$A$2:$W$161, 23, FALSE)</f>
        <v>4</v>
      </c>
      <c r="F69" s="7" t="str">
        <f>VLOOKUP($B69, Rankings!$A$2:$CA$161, 79, FALSE)</f>
        <v/>
      </c>
      <c r="G69" s="7">
        <f ca="1">VLOOKUP($B69, Rankings!$A$2:$BO$161, 57, FALSE)</f>
        <v>80</v>
      </c>
      <c r="H69" s="5">
        <f>VLOOKUP($B69, Rankings!$A$2:$BO$161, 58, FALSE)</f>
        <v>9.8415481256441488</v>
      </c>
      <c r="I69" s="7">
        <f>VLOOKUP($B69, Rankings!$A$2:$BO$161, 60, FALSE)</f>
        <v>51.50049465891442</v>
      </c>
      <c r="J69" s="7">
        <f>VLOOKUP($B69, Rankings!$A$2:$BO$161, 61, FALSE)</f>
        <v>57.380546075085313</v>
      </c>
      <c r="K69" s="5">
        <f>VLOOKUP($B69, Rankings!$A$2:$BO$161, 62, FALSE)</f>
        <v>7.570276805315042</v>
      </c>
      <c r="L69" s="5">
        <f>VLOOKUP($B69, Rankings!$A$2:$BO$161, 63, FALSE)</f>
        <v>59.350534729379433</v>
      </c>
      <c r="M69" s="7">
        <f ca="1">VLOOKUP($B69, Rankings!$A$2:$BO$161, 64, FALSE)</f>
        <v>1982</v>
      </c>
      <c r="N69" s="7" t="str">
        <f>VLOOKUP($B69, Rankings!$A$2:$BO$161, 67, FALSE)</f>
        <v>C</v>
      </c>
      <c r="O69" t="str">
        <f ca="1">_xlfn.CONCAT(VLOOKUP($B69,Rankings!$A$2:$BO$161,6,FALSE),"-",VLOOKUP($B69,Rankings!$A$2:$BO$161,7,FALSE))</f>
        <v>1-4</v>
      </c>
      <c r="P69" t="str">
        <f ca="1">_xlfn.CONCAT(VLOOKUP($B69,Rankings!$A$2:$BO$161,8,FALSE),"-",VLOOKUP($B69,Rankings!$A$2:$BO$161,9,FALSE))</f>
        <v>2-0</v>
      </c>
      <c r="Q69" t="str">
        <f ca="1">_xlfn.CONCAT(VLOOKUP($B69,Rankings!$A$2:$BO$161,10,FALSE),"-",VLOOKUP($B69,Rankings!$A$2:$BO$161,11,FALSE))</f>
        <v>3-1</v>
      </c>
      <c r="R69" t="str">
        <f ca="1">VLOOKUP($B69,Rankings!$A$2:$BO$161,14,FALSE)</f>
        <v>6-5</v>
      </c>
      <c r="S69" s="4">
        <f>VLOOKUP($B69, Rankings!$A$2:$BY$161, 77, FALSE)</f>
        <v>4</v>
      </c>
      <c r="T69" s="4">
        <v>18</v>
      </c>
      <c r="W69" s="4">
        <v>73</v>
      </c>
      <c r="X69" s="4">
        <v>52</v>
      </c>
      <c r="Y69" s="4"/>
      <c r="AA69" t="s">
        <v>972</v>
      </c>
      <c r="AB69" t="s">
        <v>1614</v>
      </c>
    </row>
    <row r="70" spans="1:28" x14ac:dyDescent="0.2">
      <c r="A70" s="6">
        <v>69</v>
      </c>
      <c r="B70" s="204">
        <v>44</v>
      </c>
      <c r="C70" s="332" t="s">
        <v>4</v>
      </c>
      <c r="D70" s="236" t="s">
        <v>82</v>
      </c>
      <c r="E70" s="158">
        <f>VLOOKUP($B70, Rankings!$A$2:$W$161, 23, FALSE)</f>
        <v>2</v>
      </c>
      <c r="F70" s="7" t="str">
        <f>VLOOKUP($B70, Rankings!$A$2:$CA$161, 79, FALSE)</f>
        <v/>
      </c>
      <c r="G70" s="7">
        <f ca="1">VLOOKUP($B70, Rankings!$A$2:$BO$161, 57, FALSE)</f>
        <v>68</v>
      </c>
      <c r="H70" s="5">
        <f>VLOOKUP($B70, Rankings!$A$2:$BO$161, 58, FALSE)</f>
        <v>9.8182255771369231</v>
      </c>
      <c r="I70" s="7">
        <f>VLOOKUP($B70, Rankings!$A$2:$BO$161, 60, FALSE)</f>
        <v>48.468767671487058</v>
      </c>
      <c r="J70" s="7">
        <f>VLOOKUP($B70, Rankings!$A$2:$BO$161, 61, FALSE)</f>
        <v>60.644197952218427</v>
      </c>
      <c r="K70" s="5">
        <f>VLOOKUP($B70, Rankings!$A$2:$BO$161, 62, FALSE)</f>
        <v>10</v>
      </c>
      <c r="L70" s="5">
        <f>VLOOKUP($B70, Rankings!$A$2:$BO$161, 63, FALSE)</f>
        <v>59.091395301521381</v>
      </c>
      <c r="M70" s="7">
        <f ca="1">VLOOKUP($B70, Rankings!$A$2:$BO$161, 64, FALSE)</f>
        <v>1943</v>
      </c>
      <c r="N70" s="7" t="str">
        <f>VLOOKUP($B70, Rankings!$A$2:$BO$161, 67, FALSE)</f>
        <v>C</v>
      </c>
      <c r="O70" t="str">
        <f ca="1">_xlfn.CONCAT(VLOOKUP($B70,Rankings!$A$2:$BO$161,6,FALSE),"-",VLOOKUP($B70,Rankings!$A$2:$BO$161,7,FALSE))</f>
        <v>1-4</v>
      </c>
      <c r="P70" t="str">
        <f ca="1">_xlfn.CONCAT(VLOOKUP($B70,Rankings!$A$2:$BO$161,8,FALSE),"-",VLOOKUP($B70,Rankings!$A$2:$BO$161,9,FALSE))</f>
        <v>1-1</v>
      </c>
      <c r="Q70" t="str">
        <f ca="1">_xlfn.CONCAT(VLOOKUP($B70,Rankings!$A$2:$BO$161,10,FALSE),"-",VLOOKUP($B70,Rankings!$A$2:$BO$161,11,FALSE))</f>
        <v>3-1</v>
      </c>
      <c r="R70" t="str">
        <f ca="1">VLOOKUP($B70,Rankings!$A$2:$BO$161,14,FALSE)</f>
        <v>5-6</v>
      </c>
      <c r="S70" s="4">
        <f>VLOOKUP($B70, Rankings!$A$2:$BY$161, 77, FALSE)</f>
        <v>7</v>
      </c>
      <c r="T70" s="4">
        <v>8</v>
      </c>
      <c r="W70" s="4">
        <v>69</v>
      </c>
      <c r="X70" s="4">
        <v>54</v>
      </c>
      <c r="Y70" s="4"/>
      <c r="AA70" t="s">
        <v>1437</v>
      </c>
      <c r="AB70" t="s">
        <v>1615</v>
      </c>
    </row>
    <row r="71" spans="1:28" x14ac:dyDescent="0.2">
      <c r="A71" s="6">
        <v>70</v>
      </c>
      <c r="B71" s="204">
        <v>61</v>
      </c>
      <c r="C71" s="327" t="s">
        <v>3</v>
      </c>
      <c r="D71" s="231" t="s">
        <v>65</v>
      </c>
      <c r="E71" s="158">
        <f>VLOOKUP($B71, Rankings!$A$2:$W$161, 23, FALSE)</f>
        <v>7</v>
      </c>
      <c r="F71" s="7" t="str">
        <f>VLOOKUP($B71, Rankings!$A$2:$CA$161, 79, FALSE)</f>
        <v/>
      </c>
      <c r="G71" s="7">
        <f ca="1">VLOOKUP($B71, Rankings!$A$2:$BO$161, 57, FALSE)</f>
        <v>72</v>
      </c>
      <c r="H71" s="5">
        <f>VLOOKUP($B71, Rankings!$A$2:$BO$161, 58, FALSE)</f>
        <v>9.8121915529458601</v>
      </c>
      <c r="I71" s="7">
        <f>VLOOKUP($B71, Rankings!$A$2:$BO$161, 60, FALSE)</f>
        <v>60.125666097177046</v>
      </c>
      <c r="J71" s="7">
        <f>VLOOKUP($B71, Rankings!$A$2:$BO$161, 61, FALSE)</f>
        <v>68.323378839590433</v>
      </c>
      <c r="K71" s="5">
        <f>VLOOKUP($B71, Rankings!$A$2:$BO$161, 62, FALSE)</f>
        <v>8.3666002653407556</v>
      </c>
      <c r="L71" s="5">
        <f>VLOOKUP($B71, Rankings!$A$2:$BO$161, 63, FALSE)</f>
        <v>59.024350588287334</v>
      </c>
      <c r="M71" s="7">
        <f ca="1">VLOOKUP($B71, Rankings!$A$2:$BO$161, 64, FALSE)</f>
        <v>1910</v>
      </c>
      <c r="N71" s="7" t="str">
        <f>VLOOKUP($B71, Rankings!$A$2:$BO$161, 67, FALSE)</f>
        <v>C</v>
      </c>
      <c r="O71" t="str">
        <f ca="1">_xlfn.CONCAT(VLOOKUP($B71,Rankings!$A$2:$BO$161,6,FALSE),"-",VLOOKUP($B71,Rankings!$A$2:$BO$161,7,FALSE))</f>
        <v>1-4</v>
      </c>
      <c r="P71" t="str">
        <f ca="1">_xlfn.CONCAT(VLOOKUP($B71,Rankings!$A$2:$BO$161,8,FALSE),"-",VLOOKUP($B71,Rankings!$A$2:$BO$161,9,FALSE))</f>
        <v>1-1</v>
      </c>
      <c r="Q71" t="str">
        <f ca="1">_xlfn.CONCAT(VLOOKUP($B71,Rankings!$A$2:$BO$161,10,FALSE),"-",VLOOKUP($B71,Rankings!$A$2:$BO$161,11,FALSE))</f>
        <v>4-0</v>
      </c>
      <c r="R71" t="str">
        <f ca="1">VLOOKUP($B71,Rankings!$A$2:$BO$161,14,FALSE)</f>
        <v>6-5</v>
      </c>
      <c r="S71" s="4">
        <f>VLOOKUP($B71, Rankings!$A$2:$BY$161, 77, FALSE)</f>
        <v>3</v>
      </c>
      <c r="T71" s="4">
        <v>4</v>
      </c>
      <c r="W71" s="4">
        <v>67</v>
      </c>
      <c r="X71" s="4">
        <v>9</v>
      </c>
      <c r="Y71" s="4"/>
      <c r="AA71" t="s">
        <v>1438</v>
      </c>
      <c r="AB71" t="s">
        <v>1616</v>
      </c>
    </row>
    <row r="72" spans="1:28" x14ac:dyDescent="0.2">
      <c r="A72" s="6">
        <v>71</v>
      </c>
      <c r="B72" s="204">
        <v>18</v>
      </c>
      <c r="C72" s="328" t="s">
        <v>5</v>
      </c>
      <c r="D72" s="232" t="s">
        <v>108</v>
      </c>
      <c r="E72" s="158">
        <f>VLOOKUP($B72, Rankings!$A$2:$W$161, 23, FALSE)</f>
        <v>7</v>
      </c>
      <c r="F72" s="7" t="str">
        <f>VLOOKUP($B72, Rankings!$A$2:$CA$161, 79, FALSE)</f>
        <v/>
      </c>
      <c r="G72" s="7">
        <f ca="1">VLOOKUP($B72, Rankings!$A$2:$BO$161, 57, FALSE)</f>
        <v>52</v>
      </c>
      <c r="H72" s="5">
        <f>VLOOKUP($B72, Rankings!$A$2:$BO$161, 58, FALSE)</f>
        <v>4.3132206330929863</v>
      </c>
      <c r="I72" s="7">
        <f>VLOOKUP($B72, Rankings!$A$2:$BO$161, 60, FALSE)</f>
        <v>37.75825240964825</v>
      </c>
      <c r="J72" s="7">
        <f>VLOOKUP($B72, Rankings!$A$2:$BO$161, 61, FALSE)</f>
        <v>70.861774744027301</v>
      </c>
      <c r="K72" s="5">
        <f>VLOOKUP($B72, Rankings!$A$2:$BO$161, 62, FALSE)</f>
        <v>6.5396228229666784</v>
      </c>
      <c r="L72" s="5">
        <f>VLOOKUP($B72, Rankings!$A$2:$BO$161, 63, FALSE)</f>
        <v>57.830515827324668</v>
      </c>
      <c r="M72" s="7">
        <f ca="1">VLOOKUP($B72, Rankings!$A$2:$BO$161, 64, FALSE)</f>
        <v>1754</v>
      </c>
      <c r="N72" s="7" t="str">
        <f>VLOOKUP($B72, Rankings!$A$2:$BO$161, 67, FALSE)</f>
        <v>CD</v>
      </c>
      <c r="O72" t="str">
        <f ca="1">_xlfn.CONCAT(VLOOKUP($B72,Rankings!$A$2:$BO$161,6,FALSE),"-",VLOOKUP($B72,Rankings!$A$2:$BO$161,7,FALSE))</f>
        <v>4-1</v>
      </c>
      <c r="P72" t="str">
        <f ca="1">_xlfn.CONCAT(VLOOKUP($B72,Rankings!$A$2:$BO$161,8,FALSE),"-",VLOOKUP($B72,Rankings!$A$2:$BO$161,9,FALSE))</f>
        <v>1-1</v>
      </c>
      <c r="Q72" t="str">
        <f ca="1">_xlfn.CONCAT(VLOOKUP($B72,Rankings!$A$2:$BO$161,10,FALSE),"-",VLOOKUP($B72,Rankings!$A$2:$BO$161,11,FALSE))</f>
        <v>0-2</v>
      </c>
      <c r="R72" t="str">
        <f ca="1">VLOOKUP($B72,Rankings!$A$2:$BO$161,14,FALSE)</f>
        <v>5-4</v>
      </c>
      <c r="S72" s="4">
        <f>VLOOKUP($B72, Rankings!$A$2:$BY$161, 77, FALSE)</f>
        <v>1</v>
      </c>
      <c r="T72" s="4">
        <v>5</v>
      </c>
      <c r="W72" s="4">
        <v>66</v>
      </c>
      <c r="X72" s="4">
        <v>17</v>
      </c>
      <c r="Y72" s="4"/>
      <c r="AA72" t="s">
        <v>1439</v>
      </c>
      <c r="AB72" t="s">
        <v>1617</v>
      </c>
    </row>
    <row r="73" spans="1:28" x14ac:dyDescent="0.2">
      <c r="A73" s="6">
        <v>72</v>
      </c>
      <c r="B73" s="204">
        <v>134</v>
      </c>
      <c r="C73" s="335" t="s">
        <v>323</v>
      </c>
      <c r="D73" s="238" t="s">
        <v>381</v>
      </c>
      <c r="E73" s="158">
        <f>VLOOKUP($B73, Rankings!$A$2:$W$161, 23, FALSE)</f>
        <v>6</v>
      </c>
      <c r="F73" s="7" t="str">
        <f>VLOOKUP($B73, Rankings!$A$2:$CA$161, 79, FALSE)</f>
        <v/>
      </c>
      <c r="G73" s="7">
        <f ca="1">VLOOKUP($B73, Rankings!$A$2:$BO$161, 57, FALSE)</f>
        <v>73</v>
      </c>
      <c r="H73" s="5">
        <f>VLOOKUP($B73, Rankings!$A$2:$BO$161, 58, FALSE)</f>
        <v>3.2324988778108068</v>
      </c>
      <c r="I73" s="7">
        <f>VLOOKUP($B73, Rankings!$A$2:$BO$161, 60, FALSE)</f>
        <v>46.447250557679816</v>
      </c>
      <c r="J73" s="7">
        <f>VLOOKUP($B73, Rankings!$A$2:$BO$161, 61, FALSE)</f>
        <v>64.925341296928323</v>
      </c>
      <c r="K73" s="5">
        <f>VLOOKUP($B73, Rankings!$A$2:$BO$161, 62, FALSE)</f>
        <v>6.634003316248795</v>
      </c>
      <c r="L73" s="5">
        <f>VLOOKUP($B73, Rankings!$A$2:$BO$161, 63, FALSE)</f>
        <v>57.749962593693567</v>
      </c>
      <c r="M73" s="7">
        <f ca="1">VLOOKUP($B73, Rankings!$A$2:$BO$161, 64, FALSE)</f>
        <v>1867</v>
      </c>
      <c r="N73" s="7" t="str">
        <f>VLOOKUP($B73, Rankings!$A$2:$BO$161, 67, FALSE)</f>
        <v>CD</v>
      </c>
      <c r="O73" t="str">
        <f ca="1">_xlfn.CONCAT(VLOOKUP($B73,Rankings!$A$2:$BO$161,6,FALSE),"-",VLOOKUP($B73,Rankings!$A$2:$BO$161,7,FALSE))</f>
        <v>4-1</v>
      </c>
      <c r="P73" t="str">
        <f ca="1">_xlfn.CONCAT(VLOOKUP($B73,Rankings!$A$2:$BO$161,8,FALSE),"-",VLOOKUP($B73,Rankings!$A$2:$BO$161,9,FALSE))</f>
        <v>0-2</v>
      </c>
      <c r="Q73" t="str">
        <f ca="1">_xlfn.CONCAT(VLOOKUP($B73,Rankings!$A$2:$BO$161,10,FALSE),"-",VLOOKUP($B73,Rankings!$A$2:$BO$161,11,FALSE))</f>
        <v>2-1</v>
      </c>
      <c r="R73" t="str">
        <f ca="1">VLOOKUP($B73,Rankings!$A$2:$BO$161,14,FALSE)</f>
        <v>6-4</v>
      </c>
      <c r="S73" s="4">
        <f>VLOOKUP($B73, Rankings!$A$2:$BY$161, 77, FALSE)</f>
        <v>12</v>
      </c>
      <c r="T73" s="4">
        <v>6</v>
      </c>
      <c r="W73" s="4">
        <v>64</v>
      </c>
      <c r="X73" s="4">
        <v>35</v>
      </c>
      <c r="Y73" s="4"/>
      <c r="AA73" t="s">
        <v>1441</v>
      </c>
      <c r="AB73" t="s">
        <v>1618</v>
      </c>
    </row>
    <row r="74" spans="1:28" x14ac:dyDescent="0.2">
      <c r="A74" s="6">
        <v>73</v>
      </c>
      <c r="B74" s="204">
        <v>130</v>
      </c>
      <c r="C74" s="335" t="s">
        <v>323</v>
      </c>
      <c r="D74" s="238" t="s">
        <v>121</v>
      </c>
      <c r="E74" s="158">
        <f>VLOOKUP($B74, Rankings!$A$2:$W$161, 23, FALSE)</f>
        <v>2</v>
      </c>
      <c r="F74" s="7" t="str">
        <f>VLOOKUP($B74, Rankings!$A$2:$CA$161, 79, FALSE)</f>
        <v>Silver
S6</v>
      </c>
      <c r="G74" s="7">
        <f ca="1">VLOOKUP($B74, Rankings!$A$2:$BO$161, 57, FALSE)</f>
        <v>78</v>
      </c>
      <c r="H74" s="5">
        <f>VLOOKUP($B74, Rankings!$A$2:$BO$161, 58, FALSE)</f>
        <v>9.6764265806803227</v>
      </c>
      <c r="I74" s="7">
        <f>VLOOKUP($B74, Rankings!$A$2:$BO$161, 60, FALSE)</f>
        <v>49.410890584948717</v>
      </c>
      <c r="J74" s="7">
        <f>VLOOKUP($B74, Rankings!$A$2:$BO$161, 61, FALSE)</f>
        <v>66.403583617747429</v>
      </c>
      <c r="K74" s="5">
        <f>VLOOKUP($B74, Rankings!$A$2:$BO$161, 62, FALSE)</f>
        <v>6.5946105941813498</v>
      </c>
      <c r="L74" s="5">
        <f>VLOOKUP($B74, Rankings!$A$2:$BO$161, 63, FALSE)</f>
        <v>57.515850896448022</v>
      </c>
      <c r="M74" s="7">
        <f ca="1">VLOOKUP($B74, Rankings!$A$2:$BO$161, 64, FALSE)</f>
        <v>1863</v>
      </c>
      <c r="N74" s="7" t="str">
        <f>VLOOKUP($B74, Rankings!$A$2:$BO$161, 67, FALSE)</f>
        <v>CD</v>
      </c>
      <c r="O74" t="str">
        <f ca="1">_xlfn.CONCAT(VLOOKUP($B74,Rankings!$A$2:$BO$161,6,FALSE),"-",VLOOKUP($B74,Rankings!$A$2:$BO$161,7,FALSE))</f>
        <v>3-2</v>
      </c>
      <c r="P74" t="str">
        <f ca="1">_xlfn.CONCAT(VLOOKUP($B74,Rankings!$A$2:$BO$161,8,FALSE),"-",VLOOKUP($B74,Rankings!$A$2:$BO$161,9,FALSE))</f>
        <v>1-1</v>
      </c>
      <c r="Q74" t="str">
        <f ca="1">_xlfn.CONCAT(VLOOKUP($B74,Rankings!$A$2:$BO$161,10,FALSE),"-",VLOOKUP($B74,Rankings!$A$2:$BO$161,11,FALSE))</f>
        <v>0-2</v>
      </c>
      <c r="R74" t="str">
        <f ca="1">VLOOKUP($B74,Rankings!$A$2:$BO$161,14,FALSE)</f>
        <v>4-5</v>
      </c>
      <c r="S74" s="4">
        <f>VLOOKUP($B74, Rankings!$A$2:$BY$161, 77, FALSE)</f>
        <v>17</v>
      </c>
      <c r="T74" s="4">
        <v>11</v>
      </c>
      <c r="W74" s="4">
        <v>61</v>
      </c>
      <c r="X74" s="4">
        <v>55</v>
      </c>
      <c r="Y74" s="4"/>
      <c r="AA74" t="s">
        <v>884</v>
      </c>
      <c r="AB74" t="s">
        <v>1619</v>
      </c>
    </row>
    <row r="75" spans="1:28" x14ac:dyDescent="0.2">
      <c r="A75" s="6">
        <v>74</v>
      </c>
      <c r="B75" s="204">
        <v>117</v>
      </c>
      <c r="C75" s="334" t="s">
        <v>7</v>
      </c>
      <c r="D75" s="363" t="s">
        <v>180</v>
      </c>
      <c r="E75" s="158">
        <f>VLOOKUP($B75, Rankings!$A$2:$W$161, 23, FALSE)</f>
        <v>4</v>
      </c>
      <c r="F75" s="7" t="str">
        <f>VLOOKUP($B75, Rankings!$A$2:$CA$161, 79, FALSE)</f>
        <v>Phoenix
S4</v>
      </c>
      <c r="G75" s="7">
        <f ca="1">VLOOKUP($B75, Rankings!$A$2:$BO$161, 57, FALSE)</f>
        <v>82.5</v>
      </c>
      <c r="H75" s="5">
        <f>VLOOKUP($B75, Rankings!$A$2:$BO$161, 58, FALSE)</f>
        <v>8.5699169074149992</v>
      </c>
      <c r="I75" s="7">
        <f>VLOOKUP($B75, Rankings!$A$2:$BO$161, 60, FALSE)</f>
        <v>39.021490180819626</v>
      </c>
      <c r="J75" s="7">
        <f>VLOOKUP($B75, Rankings!$A$2:$BO$161, 61, FALSE)</f>
        <v>75.273037542662109</v>
      </c>
      <c r="K75" s="5">
        <f>VLOOKUP($B75, Rankings!$A$2:$BO$161, 62, FALSE)</f>
        <v>6.5107603242632113</v>
      </c>
      <c r="L75" s="5">
        <f>VLOOKUP($B75, Rankings!$A$2:$BO$161, 63, FALSE)</f>
        <v>57.123961342687494</v>
      </c>
      <c r="M75" s="7">
        <f ca="1">VLOOKUP($B75, Rankings!$A$2:$BO$161, 64, FALSE)</f>
        <v>1703</v>
      </c>
      <c r="N75" s="7" t="str">
        <f>VLOOKUP($B75, Rankings!$A$2:$BO$161, 67, FALSE)</f>
        <v>CD</v>
      </c>
      <c r="O75" t="str">
        <f ca="1">_xlfn.CONCAT(VLOOKUP($B75,Rankings!$A$2:$BO$161,6,FALSE),"-",VLOOKUP($B75,Rankings!$A$2:$BO$161,7,FALSE))</f>
        <v>4-1</v>
      </c>
      <c r="P75" t="str">
        <f ca="1">_xlfn.CONCAT(VLOOKUP($B75,Rankings!$A$2:$BO$161,8,FALSE),"-",VLOOKUP($B75,Rankings!$A$2:$BO$161,9,FALSE))</f>
        <v>0-2</v>
      </c>
      <c r="Q75" t="str">
        <f ca="1">_xlfn.CONCAT(VLOOKUP($B75,Rankings!$A$2:$BO$161,10,FALSE),"-",VLOOKUP($B75,Rankings!$A$2:$BO$161,11,FALSE))</f>
        <v>1-2</v>
      </c>
      <c r="R75" t="str">
        <f ca="1">VLOOKUP($B75,Rankings!$A$2:$BO$161,14,FALSE)</f>
        <v>5-5</v>
      </c>
      <c r="S75" s="4">
        <f>VLOOKUP($B75, Rankings!$A$2:$BY$161, 77, FALSE)</f>
        <v>3</v>
      </c>
      <c r="T75" s="4">
        <v>14</v>
      </c>
      <c r="W75" s="4">
        <v>30</v>
      </c>
      <c r="X75" s="4">
        <v>59</v>
      </c>
      <c r="Y75" s="4"/>
      <c r="AA75" t="s">
        <v>885</v>
      </c>
      <c r="AB75" t="s">
        <v>1620</v>
      </c>
    </row>
    <row r="76" spans="1:28" x14ac:dyDescent="0.2">
      <c r="A76" s="6">
        <v>75</v>
      </c>
      <c r="B76" s="204">
        <v>60</v>
      </c>
      <c r="C76" s="327" t="s">
        <v>3</v>
      </c>
      <c r="D76" s="231" t="s">
        <v>66</v>
      </c>
      <c r="E76" s="158">
        <f>VLOOKUP($B76, Rankings!$A$2:$W$161, 23, FALSE)</f>
        <v>1</v>
      </c>
      <c r="F76" s="7" t="str">
        <f>VLOOKUP($B76, Rankings!$A$2:$CA$161, 79, FALSE)</f>
        <v>World
Finalist
S6
Vertress
S5, S6</v>
      </c>
      <c r="G76" s="7">
        <f ca="1">VLOOKUP($B76, Rankings!$A$2:$BO$161, 57, FALSE)</f>
        <v>93.25</v>
      </c>
      <c r="H76" s="5">
        <f>VLOOKUP($B76, Rankings!$A$2:$BO$161, 58, FALSE)</f>
        <v>9.6390780142922026</v>
      </c>
      <c r="I76" s="7">
        <f>VLOOKUP($B76, Rankings!$A$2:$BO$161, 60, FALSE)</f>
        <v>31.173141952446702</v>
      </c>
      <c r="J76" s="7">
        <f>VLOOKUP($B76, Rankings!$A$2:$BO$161, 61, FALSE)</f>
        <v>66.403583617747429</v>
      </c>
      <c r="K76" s="5">
        <f>VLOOKUP($B76, Rankings!$A$2:$BO$161, 62, FALSE)</f>
        <v>5.9488560991915822</v>
      </c>
      <c r="L76" s="5">
        <f>VLOOKUP($B76, Rankings!$A$2:$BO$161, 63, FALSE)</f>
        <v>57.100866825468913</v>
      </c>
      <c r="M76" s="7">
        <f ca="1">VLOOKUP($B76, Rankings!$A$2:$BO$161, 64, FALSE)</f>
        <v>1968</v>
      </c>
      <c r="N76" s="7" t="str">
        <f>VLOOKUP($B76, Rankings!$A$2:$BO$161, 67, FALSE)</f>
        <v>CD</v>
      </c>
      <c r="O76" t="str">
        <f ca="1">_xlfn.CONCAT(VLOOKUP($B76,Rankings!$A$2:$BO$161,6,FALSE),"-",VLOOKUP($B76,Rankings!$A$2:$BO$161,7,FALSE))</f>
        <v>2-3</v>
      </c>
      <c r="P76" t="str">
        <f ca="1">_xlfn.CONCAT(VLOOKUP($B76,Rankings!$A$2:$BO$161,8,FALSE),"-",VLOOKUP($B76,Rankings!$A$2:$BO$161,9,FALSE))</f>
        <v>0-2</v>
      </c>
      <c r="Q76" t="str">
        <f ca="1">_xlfn.CONCAT(VLOOKUP($B76,Rankings!$A$2:$BO$161,10,FALSE),"-",VLOOKUP($B76,Rankings!$A$2:$BO$161,11,FALSE))</f>
        <v>3-1</v>
      </c>
      <c r="R76" t="str">
        <f ca="1">VLOOKUP($B76,Rankings!$A$2:$BO$161,14,FALSE)</f>
        <v>5-6</v>
      </c>
      <c r="S76" s="4">
        <f>VLOOKUP($B76, Rankings!$A$2:$BY$161, 77, FALSE)</f>
        <v>1</v>
      </c>
      <c r="T76" s="4">
        <v>15</v>
      </c>
      <c r="W76" s="4">
        <v>1</v>
      </c>
      <c r="X76" s="4">
        <v>51</v>
      </c>
      <c r="Y76" s="4"/>
      <c r="AA76" t="s">
        <v>886</v>
      </c>
      <c r="AB76" t="s">
        <v>1621</v>
      </c>
    </row>
    <row r="77" spans="1:28" x14ac:dyDescent="0.2">
      <c r="A77" s="6">
        <v>76</v>
      </c>
      <c r="B77" s="204">
        <v>57</v>
      </c>
      <c r="C77" s="327" t="s">
        <v>3</v>
      </c>
      <c r="D77" s="231" t="s">
        <v>69</v>
      </c>
      <c r="E77" s="158">
        <f>VLOOKUP($B77, Rankings!$A$2:$W$161, 23, FALSE)</f>
        <v>5</v>
      </c>
      <c r="F77" s="7" t="str">
        <f>VLOOKUP($B77, Rankings!$A$2:$CA$161, 79, FALSE)</f>
        <v/>
      </c>
      <c r="G77" s="7">
        <f ca="1">VLOOKUP($B77, Rankings!$A$2:$BO$161, 57, FALSE)</f>
        <v>109</v>
      </c>
      <c r="H77" s="5">
        <f>VLOOKUP($B77, Rankings!$A$2:$BO$161, 58, FALSE)</f>
        <v>5.3440259257007057</v>
      </c>
      <c r="I77" s="7">
        <f>VLOOKUP($B77, Rankings!$A$2:$BO$161, 60, FALSE)</f>
        <v>44.500770870018755</v>
      </c>
      <c r="J77" s="7">
        <f>VLOOKUP($B77, Rankings!$A$2:$BO$161, 61, FALSE)</f>
        <v>68.323378839590433</v>
      </c>
      <c r="K77" s="5">
        <f>VLOOKUP($B77, Rankings!$A$2:$BO$161, 62, FALSE)</f>
        <v>6.5261710896136558</v>
      </c>
      <c r="L77" s="5">
        <f>VLOOKUP($B77, Rankings!$A$2:$BO$161, 63, FALSE)</f>
        <v>56.880518514014099</v>
      </c>
      <c r="M77" s="7">
        <f ca="1">VLOOKUP($B77, Rankings!$A$2:$BO$161, 64, FALSE)</f>
        <v>2093</v>
      </c>
      <c r="N77" s="7" t="str">
        <f>VLOOKUP($B77, Rankings!$A$2:$BO$161, 67, FALSE)</f>
        <v>CD</v>
      </c>
      <c r="O77" t="str">
        <f ca="1">_xlfn.CONCAT(VLOOKUP($B77,Rankings!$A$2:$BO$161,6,FALSE),"-",VLOOKUP($B77,Rankings!$A$2:$BO$161,7,FALSE))</f>
        <v>1-4</v>
      </c>
      <c r="P77" t="str">
        <f ca="1">_xlfn.CONCAT(VLOOKUP($B77,Rankings!$A$2:$BO$161,8,FALSE),"-",VLOOKUP($B77,Rankings!$A$2:$BO$161,9,FALSE))</f>
        <v>1-1</v>
      </c>
      <c r="Q77" t="str">
        <f ca="1">_xlfn.CONCAT(VLOOKUP($B77,Rankings!$A$2:$BO$161,10,FALSE),"-",VLOOKUP($B77,Rankings!$A$2:$BO$161,11,FALSE))</f>
        <v>4-0</v>
      </c>
      <c r="R77" t="str">
        <f ca="1">VLOOKUP($B77,Rankings!$A$2:$BO$161,14,FALSE)</f>
        <v>6-5</v>
      </c>
      <c r="S77" s="4">
        <f>VLOOKUP($B77, Rankings!$A$2:$BY$161, 77, FALSE)</f>
        <v>16</v>
      </c>
      <c r="T77" s="4">
        <v>17</v>
      </c>
      <c r="W77" s="4">
        <v>47</v>
      </c>
      <c r="X77" s="4">
        <v>20</v>
      </c>
      <c r="Y77" s="4"/>
      <c r="AA77" t="s">
        <v>973</v>
      </c>
      <c r="AB77" t="s">
        <v>1622</v>
      </c>
    </row>
    <row r="78" spans="1:28" x14ac:dyDescent="0.2">
      <c r="A78" s="6">
        <v>77</v>
      </c>
      <c r="B78" s="204">
        <v>143</v>
      </c>
      <c r="C78" s="335" t="s">
        <v>323</v>
      </c>
      <c r="D78" s="238" t="s">
        <v>119</v>
      </c>
      <c r="E78" s="158">
        <f>VLOOKUP($B78, Rankings!$A$2:$W$161, 23, FALSE)</f>
        <v>10</v>
      </c>
      <c r="F78" s="7" t="str">
        <f>VLOOKUP($B78, Rankings!$A$2:$CA$161, 79, FALSE)</f>
        <v/>
      </c>
      <c r="G78" s="7">
        <f ca="1">VLOOKUP($B78, Rankings!$A$2:$BO$161, 57, FALSE)</f>
        <v>61</v>
      </c>
      <c r="H78" s="5">
        <f>VLOOKUP($B78, Rankings!$A$2:$BO$161, 58, FALSE)</f>
        <v>9.5958824167837182</v>
      </c>
      <c r="I78" s="7">
        <f>VLOOKUP($B78, Rankings!$A$2:$BO$161, 60, FALSE)</f>
        <v>56.010327142377371</v>
      </c>
      <c r="J78" s="7">
        <f>VLOOKUP($B78, Rankings!$A$2:$BO$161, 61, FALSE)</f>
        <v>66.403583617747429</v>
      </c>
      <c r="K78" s="5">
        <f>VLOOKUP($B78, Rankings!$A$2:$BO$161, 62, FALSE)</f>
        <v>7.3075303625780439</v>
      </c>
      <c r="L78" s="5">
        <f>VLOOKUP($B78, Rankings!$A$2:$BO$161, 63, FALSE)</f>
        <v>56.620915742041326</v>
      </c>
      <c r="M78" s="7">
        <f ca="1">VLOOKUP($B78, Rankings!$A$2:$BO$161, 64, FALSE)</f>
        <v>1595</v>
      </c>
      <c r="N78" s="7" t="str">
        <f>VLOOKUP($B78, Rankings!$A$2:$BO$161, 67, FALSE)</f>
        <v>CD</v>
      </c>
      <c r="O78" t="str">
        <f ca="1">_xlfn.CONCAT(VLOOKUP($B78,Rankings!$A$2:$BO$161,6,FALSE),"-",VLOOKUP($B78,Rankings!$A$2:$BO$161,7,FALSE))</f>
        <v>3-2</v>
      </c>
      <c r="P78" t="str">
        <f ca="1">_xlfn.CONCAT(VLOOKUP($B78,Rankings!$A$2:$BO$161,8,FALSE),"-",VLOOKUP($B78,Rankings!$A$2:$BO$161,9,FALSE))</f>
        <v>2-0</v>
      </c>
      <c r="Q78" t="str">
        <f ca="1">_xlfn.CONCAT(VLOOKUP($B78,Rankings!$A$2:$BO$161,10,FALSE),"-",VLOOKUP($B78,Rankings!$A$2:$BO$161,11,FALSE))</f>
        <v>1-2</v>
      </c>
      <c r="R78" t="str">
        <f ca="1">VLOOKUP($B78,Rankings!$A$2:$BO$161,14,FALSE)</f>
        <v>6-4</v>
      </c>
      <c r="S78" s="4">
        <f>VLOOKUP($B78, Rankings!$A$2:$BY$161, 77, FALSE)</f>
        <v>15</v>
      </c>
      <c r="T78" s="4">
        <v>17</v>
      </c>
      <c r="W78" s="4">
        <v>37</v>
      </c>
      <c r="X78" s="4">
        <v>45</v>
      </c>
      <c r="Y78" s="4"/>
    </row>
    <row r="79" spans="1:28" x14ac:dyDescent="0.2">
      <c r="A79" s="6">
        <v>78</v>
      </c>
      <c r="B79" s="204">
        <v>90</v>
      </c>
      <c r="C79" s="326" t="s">
        <v>1</v>
      </c>
      <c r="D79" s="230" t="s">
        <v>37</v>
      </c>
      <c r="E79" s="158">
        <f>VLOOKUP($B79, Rankings!$A$2:$W$161, 23, FALSE)</f>
        <v>10</v>
      </c>
      <c r="F79" s="7" t="str">
        <f>VLOOKUP($B79, Rankings!$A$2:$CA$161, 79, FALSE)</f>
        <v/>
      </c>
      <c r="G79" s="7">
        <f ca="1">VLOOKUP($B79, Rankings!$A$2:$BO$161, 57, FALSE)</f>
        <v>95</v>
      </c>
      <c r="H79" s="5">
        <f>VLOOKUP($B79, Rankings!$A$2:$BO$161, 58, FALSE)</f>
        <v>5.3112546340999991</v>
      </c>
      <c r="I79" s="7">
        <f>VLOOKUP($B79, Rankings!$A$2:$BO$161, 60, FALSE)</f>
        <v>65.208738449820231</v>
      </c>
      <c r="J79" s="7">
        <f>VLOOKUP($B79, Rankings!$A$2:$BO$161, 61, FALSE)</f>
        <v>70.157849829351534</v>
      </c>
      <c r="K79" s="5">
        <f>VLOOKUP($B79, Rankings!$A$2:$BO$161, 62, FALSE)</f>
        <v>8.1274568934910718</v>
      </c>
      <c r="L79" s="5">
        <f>VLOOKUP($B79, Rankings!$A$2:$BO$161, 63, FALSE)</f>
        <v>56.225092681999982</v>
      </c>
      <c r="M79" s="7">
        <f ca="1">VLOOKUP($B79, Rankings!$A$2:$BO$161, 64, FALSE)</f>
        <v>1425</v>
      </c>
      <c r="N79" s="7" t="str">
        <f>VLOOKUP($B79, Rankings!$A$2:$BO$161, 67, FALSE)</f>
        <v>CD</v>
      </c>
      <c r="O79" t="str">
        <f ca="1">_xlfn.CONCAT(VLOOKUP($B79,Rankings!$A$2:$BO$161,6,FALSE),"-",VLOOKUP($B79,Rankings!$A$2:$BO$161,7,FALSE))</f>
        <v>3-2</v>
      </c>
      <c r="P79" t="str">
        <f ca="1">_xlfn.CONCAT(VLOOKUP($B79,Rankings!$A$2:$BO$161,8,FALSE),"-",VLOOKUP($B79,Rankings!$A$2:$BO$161,9,FALSE))</f>
        <v>2-0</v>
      </c>
      <c r="Q79" t="str">
        <f ca="1">_xlfn.CONCAT(VLOOKUP($B79,Rankings!$A$2:$BO$161,10,FALSE),"-",VLOOKUP($B79,Rankings!$A$2:$BO$161,11,FALSE))</f>
        <v>0-2</v>
      </c>
      <c r="R79" t="str">
        <f ca="1">VLOOKUP($B79,Rankings!$A$2:$BO$161,14,FALSE)</f>
        <v>5-4</v>
      </c>
      <c r="S79" s="4">
        <f>VLOOKUP($B79, Rankings!$A$2:$BY$161, 77, FALSE)</f>
        <v>4</v>
      </c>
      <c r="T79" s="4">
        <v>13</v>
      </c>
      <c r="W79" s="4">
        <v>41</v>
      </c>
      <c r="X79" s="4">
        <v>16</v>
      </c>
      <c r="Y79" s="4"/>
    </row>
    <row r="80" spans="1:28" x14ac:dyDescent="0.2">
      <c r="A80" s="6">
        <v>79</v>
      </c>
      <c r="B80" s="204">
        <v>79</v>
      </c>
      <c r="C80" s="329" t="s">
        <v>2</v>
      </c>
      <c r="D80" s="233" t="s">
        <v>48</v>
      </c>
      <c r="E80" s="158">
        <f>VLOOKUP($B80, Rankings!$A$2:$W$161, 23, FALSE)</f>
        <v>3</v>
      </c>
      <c r="F80" s="7" t="str">
        <f>VLOOKUP($B80, Rankings!$A$2:$CA$161, 79, FALSE)</f>
        <v xml:space="preserve"> </v>
      </c>
      <c r="G80" s="7">
        <f ca="1">VLOOKUP($B80, Rankings!$A$2:$BO$161, 57, FALSE)</f>
        <v>85.25</v>
      </c>
      <c r="H80" s="5">
        <f>VLOOKUP($B80, Rankings!$A$2:$BO$161, 58, FALSE)</f>
        <v>9.4993876433624678</v>
      </c>
      <c r="I80" s="7">
        <f>VLOOKUP($B80, Rankings!$A$2:$BO$161, 60, FALSE)</f>
        <v>45.643508187012813</v>
      </c>
      <c r="J80" s="7">
        <f>VLOOKUP($B80, Rankings!$A$2:$BO$161, 61, FALSE)</f>
        <v>66.638225255972699</v>
      </c>
      <c r="K80" s="5">
        <f>VLOOKUP($B80, Rankings!$A$2:$BO$161, 62, FALSE)</f>
        <v>5.8214163988576599</v>
      </c>
      <c r="L80" s="5">
        <f>VLOOKUP($B80, Rankings!$A$2:$BO$161, 63, FALSE)</f>
        <v>55.548751592916311</v>
      </c>
      <c r="M80" s="7">
        <f ca="1">VLOOKUP($B80, Rankings!$A$2:$BO$161, 64, FALSE)</f>
        <v>2100</v>
      </c>
      <c r="N80" s="7" t="str">
        <f>VLOOKUP($B80, Rankings!$A$2:$BO$161, 67, FALSE)</f>
        <v>CD</v>
      </c>
      <c r="O80" t="str">
        <f ca="1">_xlfn.CONCAT(VLOOKUP($B80,Rankings!$A$2:$BO$161,6,FALSE),"-",VLOOKUP($B80,Rankings!$A$2:$BO$161,7,FALSE))</f>
        <v>2-3</v>
      </c>
      <c r="P80" t="str">
        <f ca="1">_xlfn.CONCAT(VLOOKUP($B80,Rankings!$A$2:$BO$161,8,FALSE),"-",VLOOKUP($B80,Rankings!$A$2:$BO$161,9,FALSE))</f>
        <v>1-1</v>
      </c>
      <c r="Q80" t="str">
        <f ca="1">_xlfn.CONCAT(VLOOKUP($B80,Rankings!$A$2:$BO$161,10,FALSE),"-",VLOOKUP($B80,Rankings!$A$2:$BO$161,11,FALSE))</f>
        <v>2-2</v>
      </c>
      <c r="R80" t="str">
        <f ca="1">VLOOKUP($B80,Rankings!$A$2:$BO$161,14,FALSE)</f>
        <v>5-6</v>
      </c>
      <c r="S80" s="4">
        <f>VLOOKUP($B80, Rankings!$A$2:$BY$161, 77, FALSE)</f>
        <v>12</v>
      </c>
      <c r="T80" s="4">
        <v>11</v>
      </c>
      <c r="W80" s="4">
        <v>39</v>
      </c>
      <c r="X80" s="4">
        <v>21</v>
      </c>
      <c r="Y80" s="4"/>
    </row>
    <row r="81" spans="1:25" x14ac:dyDescent="0.2">
      <c r="A81" s="6">
        <v>80</v>
      </c>
      <c r="B81" s="204">
        <v>59</v>
      </c>
      <c r="C81" s="327" t="s">
        <v>3</v>
      </c>
      <c r="D81" s="231" t="s">
        <v>67</v>
      </c>
      <c r="E81" s="158">
        <f>VLOOKUP($B81, Rankings!$A$2:$W$161, 23, FALSE)</f>
        <v>5</v>
      </c>
      <c r="F81" s="7" t="str">
        <f>VLOOKUP($B81, Rankings!$A$2:$CA$161, 79, FALSE)</f>
        <v/>
      </c>
      <c r="G81" s="7">
        <f ca="1">VLOOKUP($B81, Rankings!$A$2:$BO$161, 57, FALSE)</f>
        <v>79</v>
      </c>
      <c r="H81" s="5">
        <f>VLOOKUP($B81, Rankings!$A$2:$BO$161, 58, FALSE)</f>
        <v>9.4156569732508366</v>
      </c>
      <c r="I81" s="7">
        <f>VLOOKUP($B81, Rankings!$A$2:$BO$161, 60, FALSE)</f>
        <v>42.399976991495478</v>
      </c>
      <c r="J81" s="7">
        <f>VLOOKUP($B81, Rankings!$A$2:$BO$161, 61, FALSE)</f>
        <v>66.825938566552907</v>
      </c>
      <c r="K81" s="5">
        <f>VLOOKUP($B81, Rankings!$A$2:$BO$161, 62, FALSE)</f>
        <v>6.7889616289974715</v>
      </c>
      <c r="L81" s="5">
        <f>VLOOKUP($B81, Rankings!$A$2:$BO$161, 63, FALSE)</f>
        <v>54.618410813898173</v>
      </c>
      <c r="M81" s="7">
        <f ca="1">VLOOKUP($B81, Rankings!$A$2:$BO$161, 64, FALSE)</f>
        <v>1757</v>
      </c>
      <c r="N81" s="7" t="str">
        <f>VLOOKUP($B81, Rankings!$A$2:$BO$161, 67, FALSE)</f>
        <v>CD</v>
      </c>
      <c r="O81" t="str">
        <f ca="1">_xlfn.CONCAT(VLOOKUP($B81,Rankings!$A$2:$BO$161,6,FALSE),"-",VLOOKUP($B81,Rankings!$A$2:$BO$161,7,FALSE))</f>
        <v>4-1</v>
      </c>
      <c r="P81" t="str">
        <f ca="1">_xlfn.CONCAT(VLOOKUP($B81,Rankings!$A$2:$BO$161,8,FALSE),"-",VLOOKUP($B81,Rankings!$A$2:$BO$161,9,FALSE))</f>
        <v>0-2</v>
      </c>
      <c r="Q81" t="str">
        <f ca="1">_xlfn.CONCAT(VLOOKUP($B81,Rankings!$A$2:$BO$161,10,FALSE),"-",VLOOKUP($B81,Rankings!$A$2:$BO$161,11,FALSE))</f>
        <v>1-2</v>
      </c>
      <c r="R81" t="str">
        <f ca="1">VLOOKUP($B81,Rankings!$A$2:$BO$161,14,FALSE)</f>
        <v>5-5</v>
      </c>
      <c r="S81" s="4">
        <f>VLOOKUP($B81, Rankings!$A$2:$BY$161, 77, FALSE)</f>
        <v>1</v>
      </c>
      <c r="T81" s="4">
        <v>8</v>
      </c>
      <c r="W81" s="4">
        <v>25</v>
      </c>
      <c r="X81" s="4">
        <v>36</v>
      </c>
      <c r="Y81" s="4"/>
    </row>
    <row r="82" spans="1:25" x14ac:dyDescent="0.2">
      <c r="A82" s="6">
        <v>81</v>
      </c>
      <c r="B82" s="204">
        <v>17</v>
      </c>
      <c r="C82" s="328" t="s">
        <v>5</v>
      </c>
      <c r="D82" s="232" t="s">
        <v>109</v>
      </c>
      <c r="E82" s="158">
        <f>VLOOKUP($B82, Rankings!$A$2:$W$161, 23, FALSE)</f>
        <v>9</v>
      </c>
      <c r="F82" s="7" t="str">
        <f>VLOOKUP($B82, Rankings!$A$2:$CA$161, 79, FALSE)</f>
        <v>Delta
S4</v>
      </c>
      <c r="G82" s="7">
        <f ca="1">VLOOKUP($B82, Rankings!$A$2:$BO$161, 57, FALSE)</f>
        <v>59</v>
      </c>
      <c r="H82" s="5">
        <f>VLOOKUP($B82, Rankings!$A$2:$BO$161, 58, FALSE)</f>
        <v>10.423702183911207</v>
      </c>
      <c r="I82" s="7">
        <f>VLOOKUP($B82, Rankings!$A$2:$BO$161, 60, FALSE)</f>
        <v>49.823568648088312</v>
      </c>
      <c r="J82" s="7">
        <f>VLOOKUP($B82, Rankings!$A$2:$BO$161, 61, FALSE)</f>
        <v>59.833617747440258</v>
      </c>
      <c r="K82" s="5">
        <f>VLOOKUP($B82, Rankings!$A$2:$BO$161, 62, FALSE)</f>
        <v>6.8718427093627676</v>
      </c>
      <c r="L82" s="5">
        <f>VLOOKUP($B82, Rankings!$A$2:$BO$161, 63, FALSE)</f>
        <v>54.23702183911206</v>
      </c>
      <c r="M82" s="7">
        <f ca="1">VLOOKUP($B82, Rankings!$A$2:$BO$161, 64, FALSE)</f>
        <v>1580</v>
      </c>
      <c r="N82" s="7" t="str">
        <f>VLOOKUP($B82, Rankings!$A$2:$BO$161, 67, FALSE)</f>
        <v>CD</v>
      </c>
      <c r="O82" t="str">
        <f ca="1">_xlfn.CONCAT(VLOOKUP($B82,Rankings!$A$2:$BO$161,6,FALSE),"-",VLOOKUP($B82,Rankings!$A$2:$BO$161,7,FALSE))</f>
        <v>5-0</v>
      </c>
      <c r="P82" t="str">
        <f ca="1">_xlfn.CONCAT(VLOOKUP($B82,Rankings!$A$2:$BO$161,8,FALSE),"-",VLOOKUP($B82,Rankings!$A$2:$BO$161,9,FALSE))</f>
        <v>0-2</v>
      </c>
      <c r="Q82" t="str">
        <f ca="1">_xlfn.CONCAT(VLOOKUP($B82,Rankings!$A$2:$BO$161,10,FALSE),"-",VLOOKUP($B82,Rankings!$A$2:$BO$161,11,FALSE))</f>
        <v>0-2</v>
      </c>
      <c r="R82" t="str">
        <f ca="1">VLOOKUP($B82,Rankings!$A$2:$BO$161,14,FALSE)</f>
        <v>5-4</v>
      </c>
      <c r="S82" s="4">
        <f>VLOOKUP($B82, Rankings!$A$2:$BY$161, 77, FALSE)</f>
        <v>3</v>
      </c>
      <c r="T82" s="4">
        <v>17</v>
      </c>
      <c r="W82" s="4">
        <v>6</v>
      </c>
      <c r="X82" s="4">
        <v>32</v>
      </c>
      <c r="Y82" s="4"/>
    </row>
    <row r="83" spans="1:25" x14ac:dyDescent="0.2">
      <c r="A83" s="6">
        <v>82</v>
      </c>
      <c r="B83" s="204">
        <v>115</v>
      </c>
      <c r="C83" s="334" t="s">
        <v>7</v>
      </c>
      <c r="D83" s="239" t="s">
        <v>178</v>
      </c>
      <c r="E83" s="158">
        <f>VLOOKUP($B83, Rankings!$A$2:$W$161, 23, FALSE)</f>
        <v>6</v>
      </c>
      <c r="F83" s="7" t="str">
        <f>VLOOKUP($B83, Rankings!$A$2:$CA$161, 79, FALSE)</f>
        <v/>
      </c>
      <c r="G83" s="7">
        <f ca="1">VLOOKUP($B83, Rankings!$A$2:$BO$161, 57, FALSE)</f>
        <v>73</v>
      </c>
      <c r="H83" s="5">
        <f>VLOOKUP($B83, Rankings!$A$2:$BO$161, 58, FALSE)</f>
        <v>7.2892728655257786</v>
      </c>
      <c r="I83" s="7">
        <f>VLOOKUP($B83, Rankings!$A$2:$BO$161, 60, FALSE)</f>
        <v>48.12813273926124</v>
      </c>
      <c r="J83" s="7">
        <f>VLOOKUP($B83, Rankings!$A$2:$BO$161, 61, FALSE)</f>
        <v>75.810580204778148</v>
      </c>
      <c r="K83" s="5">
        <f>VLOOKUP($B83, Rankings!$A$2:$BO$161, 62, FALSE)</f>
        <v>7.4284465523969532</v>
      </c>
      <c r="L83" s="5">
        <f>VLOOKUP($B83, Rankings!$A$2:$BO$161, 63, FALSE)</f>
        <v>54.132469507511118</v>
      </c>
      <c r="M83" s="7">
        <f ca="1">VLOOKUP($B83, Rankings!$A$2:$BO$161, 64, FALSE)</f>
        <v>1715</v>
      </c>
      <c r="N83" s="7" t="str">
        <f>VLOOKUP($B83, Rankings!$A$2:$BO$161, 67, FALSE)</f>
        <v>CD</v>
      </c>
      <c r="O83" t="str">
        <f ca="1">_xlfn.CONCAT(VLOOKUP($B83,Rankings!$A$2:$BO$161,6,FALSE),"-",VLOOKUP($B83,Rankings!$A$2:$BO$161,7,FALSE))</f>
        <v>3-2</v>
      </c>
      <c r="P83" t="str">
        <f ca="1">_xlfn.CONCAT(VLOOKUP($B83,Rankings!$A$2:$BO$161,8,FALSE),"-",VLOOKUP($B83,Rankings!$A$2:$BO$161,9,FALSE))</f>
        <v>0-2</v>
      </c>
      <c r="Q83" t="str">
        <f ca="1">_xlfn.CONCAT(VLOOKUP($B83,Rankings!$A$2:$BO$161,10,FALSE),"-",VLOOKUP($B83,Rankings!$A$2:$BO$161,11,FALSE))</f>
        <v>2-2</v>
      </c>
      <c r="R83" t="str">
        <f ca="1">VLOOKUP($B83,Rankings!$A$2:$BO$161,14,FALSE)</f>
        <v>5-6</v>
      </c>
      <c r="S83" s="4">
        <f>VLOOKUP($B83, Rankings!$A$2:$BY$161, 77, FALSE)</f>
        <v>9</v>
      </c>
      <c r="T83" s="4">
        <v>1</v>
      </c>
      <c r="W83" s="4">
        <v>4</v>
      </c>
      <c r="X83" s="4">
        <v>26</v>
      </c>
      <c r="Y83" s="4"/>
    </row>
    <row r="84" spans="1:25" x14ac:dyDescent="0.2">
      <c r="A84" s="6">
        <v>83</v>
      </c>
      <c r="B84" s="204">
        <v>38</v>
      </c>
      <c r="C84" s="332" t="s">
        <v>4</v>
      </c>
      <c r="D84" s="236" t="s">
        <v>88</v>
      </c>
      <c r="E84" s="158">
        <f>VLOOKUP($B84, Rankings!$A$2:$W$161, 23, FALSE)</f>
        <v>3</v>
      </c>
      <c r="F84" s="7" t="str">
        <f>VLOOKUP($B84, Rankings!$A$2:$CA$161, 79, FALSE)</f>
        <v/>
      </c>
      <c r="G84" s="7">
        <f ca="1">VLOOKUP($B84, Rankings!$A$2:$BO$161, 57, FALSE)</f>
        <v>68</v>
      </c>
      <c r="H84" s="5">
        <f>VLOOKUP($B84, Rankings!$A$2:$BO$161, 58, FALSE)</f>
        <v>6.2366039904328172</v>
      </c>
      <c r="I84" s="7">
        <f>VLOOKUP($B84, Rankings!$A$2:$BO$161, 60, FALSE)</f>
        <v>43.569481240534152</v>
      </c>
      <c r="J84" s="7">
        <f>VLOOKUP($B84, Rankings!$A$2:$BO$161, 61, FALSE)</f>
        <v>67.88182593856655</v>
      </c>
      <c r="K84" s="5">
        <f>VLOOKUP($B84, Rankings!$A$2:$BO$161, 62, FALSE)</f>
        <v>6.6030296076876711</v>
      </c>
      <c r="L84" s="5">
        <f>VLOOKUP($B84, Rankings!$A$2:$BO$161, 63, FALSE)</f>
        <v>53.943399840546967</v>
      </c>
      <c r="M84" s="7">
        <f ca="1">VLOOKUP($B84, Rankings!$A$2:$BO$161, 64, FALSE)</f>
        <v>1761</v>
      </c>
      <c r="N84" s="7" t="str">
        <f>VLOOKUP($B84, Rankings!$A$2:$BO$161, 67, FALSE)</f>
        <v>CD</v>
      </c>
      <c r="O84" t="str">
        <f ca="1">_xlfn.CONCAT(VLOOKUP($B84,Rankings!$A$2:$BO$161,6,FALSE),"-",VLOOKUP($B84,Rankings!$A$2:$BO$161,7,FALSE))</f>
        <v>2-3</v>
      </c>
      <c r="P84" t="str">
        <f ca="1">_xlfn.CONCAT(VLOOKUP($B84,Rankings!$A$2:$BO$161,8,FALSE),"-",VLOOKUP($B84,Rankings!$A$2:$BO$161,9,FALSE))</f>
        <v>1-1</v>
      </c>
      <c r="Q84" t="str">
        <f ca="1">_xlfn.CONCAT(VLOOKUP($B84,Rankings!$A$2:$BO$161,10,FALSE),"-",VLOOKUP($B84,Rankings!$A$2:$BO$161,11,FALSE))</f>
        <v>1-2</v>
      </c>
      <c r="R84" t="str">
        <f ca="1">VLOOKUP($B84,Rankings!$A$2:$BO$161,14,FALSE)</f>
        <v>4-6</v>
      </c>
      <c r="S84" s="4">
        <f>VLOOKUP($B84, Rankings!$A$2:$BY$161, 77, FALSE)</f>
        <v>5</v>
      </c>
      <c r="T84" s="4">
        <v>17</v>
      </c>
      <c r="W84" s="4">
        <v>5</v>
      </c>
      <c r="X84" s="4">
        <v>24</v>
      </c>
      <c r="Y84" s="4"/>
    </row>
    <row r="85" spans="1:25" x14ac:dyDescent="0.2">
      <c r="A85" s="6">
        <v>84</v>
      </c>
      <c r="B85" s="204">
        <v>14</v>
      </c>
      <c r="C85" s="333" t="s">
        <v>6</v>
      </c>
      <c r="D85" s="237" t="s">
        <v>112</v>
      </c>
      <c r="E85" s="158">
        <f>VLOOKUP($B85, Rankings!$A$2:$W$161, 23, FALSE)</f>
        <v>4</v>
      </c>
      <c r="F85" s="7" t="str">
        <f>VLOOKUP($B85, Rankings!$A$2:$CA$161, 79, FALSE)</f>
        <v/>
      </c>
      <c r="G85" s="7">
        <f ca="1">VLOOKUP($B85, Rankings!$A$2:$BO$161, 57, FALSE)</f>
        <v>85</v>
      </c>
      <c r="H85" s="5">
        <f>VLOOKUP($B85, Rankings!$A$2:$BO$161, 58, FALSE)</f>
        <v>10.340992941671315</v>
      </c>
      <c r="I85" s="7">
        <f>VLOOKUP($B85, Rankings!$A$2:$BO$161, 60, FALSE)</f>
        <v>63.753469829738499</v>
      </c>
      <c r="J85" s="7">
        <f>VLOOKUP($B85, Rankings!$A$2:$BO$161, 61, FALSE)</f>
        <v>54.308873720136511</v>
      </c>
      <c r="K85" s="5">
        <f>VLOOKUP($B85, Rankings!$A$2:$BO$161, 62, FALSE)</f>
        <v>7.2613547446239481</v>
      </c>
      <c r="L85" s="5">
        <f>VLOOKUP($B85, Rankings!$A$2:$BO$161, 63, FALSE)</f>
        <v>53.409929416713148</v>
      </c>
      <c r="M85" s="7">
        <f ca="1">VLOOKUP($B85, Rankings!$A$2:$BO$161, 64, FALSE)</f>
        <v>1706</v>
      </c>
      <c r="N85" s="7" t="str">
        <f>VLOOKUP($B85, Rankings!$A$2:$BO$161, 67, FALSE)</f>
        <v>D</v>
      </c>
      <c r="O85" t="str">
        <f ca="1">_xlfn.CONCAT(VLOOKUP($B85,Rankings!$A$2:$BO$161,6,FALSE),"-",VLOOKUP($B85,Rankings!$A$2:$BO$161,7,FALSE))</f>
        <v>2-3</v>
      </c>
      <c r="P85" t="str">
        <f ca="1">_xlfn.CONCAT(VLOOKUP($B85,Rankings!$A$2:$BO$161,8,FALSE),"-",VLOOKUP($B85,Rankings!$A$2:$BO$161,9,FALSE))</f>
        <v>1-1</v>
      </c>
      <c r="Q85" t="str">
        <f ca="1">_xlfn.CONCAT(VLOOKUP($B85,Rankings!$A$2:$BO$161,10,FALSE),"-",VLOOKUP($B85,Rankings!$A$2:$BO$161,11,FALSE))</f>
        <v>3-1</v>
      </c>
      <c r="R85" t="str">
        <f ca="1">VLOOKUP($B85,Rankings!$A$2:$BO$161,14,FALSE)</f>
        <v>6-5</v>
      </c>
      <c r="S85" s="4">
        <f>VLOOKUP($B85, Rankings!$A$2:$BY$161, 77, FALSE)</f>
        <v>8</v>
      </c>
      <c r="T85" s="4">
        <v>14</v>
      </c>
      <c r="W85" s="4">
        <v>8</v>
      </c>
      <c r="X85" s="4">
        <v>23</v>
      </c>
      <c r="Y85" s="4"/>
    </row>
    <row r="86" spans="1:25" x14ac:dyDescent="0.2">
      <c r="A86" s="6">
        <v>85</v>
      </c>
      <c r="B86" s="204">
        <v>89</v>
      </c>
      <c r="C86" s="326" t="s">
        <v>1</v>
      </c>
      <c r="D86" s="230" t="s">
        <v>38</v>
      </c>
      <c r="E86" s="158">
        <f>VLOOKUP($B86, Rankings!$A$2:$W$161, 23, FALSE)</f>
        <v>2</v>
      </c>
      <c r="F86" s="7" t="str">
        <f>VLOOKUP($B86, Rankings!$A$2:$CA$161, 79, FALSE)</f>
        <v/>
      </c>
      <c r="G86" s="7">
        <f ca="1">VLOOKUP($B86, Rankings!$A$2:$BO$161, 57, FALSE)</f>
        <v>86.25</v>
      </c>
      <c r="H86" s="5">
        <f>VLOOKUP($B86, Rankings!$A$2:$BO$161, 58, FALSE)</f>
        <v>10.338095190658553</v>
      </c>
      <c r="I86" s="7">
        <f>VLOOKUP($B86, Rankings!$A$2:$BO$161, 60, FALSE)</f>
        <v>55.094398989963025</v>
      </c>
      <c r="J86" s="7">
        <f>VLOOKUP($B86, Rankings!$A$2:$BO$161, 61, FALSE)</f>
        <v>61.476109215017047</v>
      </c>
      <c r="K86" s="5">
        <f>VLOOKUP($B86, Rankings!$A$2:$BO$161, 62, FALSE)</f>
        <v>6.7032330507996907</v>
      </c>
      <c r="L86" s="5">
        <f>VLOOKUP($B86, Rankings!$A$2:$BO$161, 63, FALSE)</f>
        <v>53.380951906585516</v>
      </c>
      <c r="M86" s="7">
        <f ca="1">VLOOKUP($B86, Rankings!$A$2:$BO$161, 64, FALSE)</f>
        <v>1874</v>
      </c>
      <c r="N86" s="7" t="str">
        <f>VLOOKUP($B86, Rankings!$A$2:$BO$161, 67, FALSE)</f>
        <v>D</v>
      </c>
      <c r="O86" t="str">
        <f ca="1">_xlfn.CONCAT(VLOOKUP($B86,Rankings!$A$2:$BO$161,6,FALSE),"-",VLOOKUP($B86,Rankings!$A$2:$BO$161,7,FALSE))</f>
        <v>2-3</v>
      </c>
      <c r="P86" t="str">
        <f ca="1">_xlfn.CONCAT(VLOOKUP($B86,Rankings!$A$2:$BO$161,8,FALSE),"-",VLOOKUP($B86,Rankings!$A$2:$BO$161,9,FALSE))</f>
        <v>1-1</v>
      </c>
      <c r="Q86" t="str">
        <f ca="1">_xlfn.CONCAT(VLOOKUP($B86,Rankings!$A$2:$BO$161,10,FALSE),"-",VLOOKUP($B86,Rankings!$A$2:$BO$161,11,FALSE))</f>
        <v>3-1</v>
      </c>
      <c r="R86" t="str">
        <f ca="1">VLOOKUP($B86,Rankings!$A$2:$BO$161,14,FALSE)</f>
        <v>6-5</v>
      </c>
      <c r="S86" s="4">
        <f>VLOOKUP($B86, Rankings!$A$2:$BY$161, 77, FALSE)</f>
        <v>8</v>
      </c>
      <c r="T86" s="4">
        <v>1</v>
      </c>
      <c r="W86" s="4">
        <v>15</v>
      </c>
      <c r="X86" s="4">
        <v>3</v>
      </c>
      <c r="Y86" s="4"/>
    </row>
    <row r="87" spans="1:25" x14ac:dyDescent="0.2">
      <c r="A87" s="6">
        <v>86</v>
      </c>
      <c r="B87" s="204">
        <v>67</v>
      </c>
      <c r="C87" s="329" t="s">
        <v>2</v>
      </c>
      <c r="D87" s="233" t="s">
        <v>59</v>
      </c>
      <c r="E87" s="158">
        <f>VLOOKUP($B87, Rankings!$A$2:$W$161, 23, FALSE)</f>
        <v>7</v>
      </c>
      <c r="F87" s="7" t="str">
        <f>VLOOKUP($B87, Rankings!$A$2:$CA$161, 79, FALSE)</f>
        <v>World
Champion
S2</v>
      </c>
      <c r="G87" s="7">
        <f ca="1">VLOOKUP($B87, Rankings!$A$2:$BO$161, 57, FALSE)</f>
        <v>57</v>
      </c>
      <c r="H87" s="5">
        <f>VLOOKUP($B87, Rankings!$A$2:$BO$161, 58, FALSE)</f>
        <v>5.1679484709123287</v>
      </c>
      <c r="I87" s="7">
        <f>VLOOKUP($B87, Rankings!$A$2:$BO$161, 60, FALSE)</f>
        <v>54.494529450645402</v>
      </c>
      <c r="J87" s="7">
        <f>VLOOKUP($B87, Rankings!$A$2:$BO$161, 61, FALSE)</f>
        <v>49.509385665529003</v>
      </c>
      <c r="K87" s="5">
        <f>VLOOKUP($B87, Rankings!$A$2:$BO$161, 62, FALSE)</f>
        <v>7.3393914370788718</v>
      </c>
      <c r="L87" s="5">
        <f>VLOOKUP($B87, Rankings!$A$2:$BO$161, 63, FALSE)</f>
        <v>53.358969418246566</v>
      </c>
      <c r="M87" s="7">
        <f ca="1">VLOOKUP($B87, Rankings!$A$2:$BO$161, 64, FALSE)</f>
        <v>1618</v>
      </c>
      <c r="N87" s="7" t="str">
        <f>VLOOKUP($B87, Rankings!$A$2:$BO$161, 67, FALSE)</f>
        <v>D</v>
      </c>
      <c r="O87" t="str">
        <f ca="1">_xlfn.CONCAT(VLOOKUP($B87,Rankings!$A$2:$BO$161,6,FALSE),"-",VLOOKUP($B87,Rankings!$A$2:$BO$161,7,FALSE))</f>
        <v>3-2</v>
      </c>
      <c r="P87" t="str">
        <f ca="1">_xlfn.CONCAT(VLOOKUP($B87,Rankings!$A$2:$BO$161,8,FALSE),"-",VLOOKUP($B87,Rankings!$A$2:$BO$161,9,FALSE))</f>
        <v>1-1</v>
      </c>
      <c r="Q87" t="str">
        <f ca="1">_xlfn.CONCAT(VLOOKUP($B87,Rankings!$A$2:$BO$161,10,FALSE),"-",VLOOKUP($B87,Rankings!$A$2:$BO$161,11,FALSE))</f>
        <v>0-2</v>
      </c>
      <c r="R87" t="str">
        <f ca="1">VLOOKUP($B87,Rankings!$A$2:$BO$161,14,FALSE)</f>
        <v>4-5</v>
      </c>
      <c r="S87" s="4">
        <f>VLOOKUP($B87, Rankings!$A$2:$BY$161, 77, FALSE)</f>
        <v>13</v>
      </c>
      <c r="T87" s="4">
        <v>4</v>
      </c>
      <c r="W87" s="4">
        <v>11</v>
      </c>
      <c r="X87" s="4">
        <v>13</v>
      </c>
      <c r="Y87" s="4"/>
    </row>
    <row r="88" spans="1:25" x14ac:dyDescent="0.2">
      <c r="A88" s="6">
        <v>87</v>
      </c>
      <c r="B88" s="204">
        <v>94</v>
      </c>
      <c r="C88" s="326" t="s">
        <v>1</v>
      </c>
      <c r="D88" s="230" t="s">
        <v>33</v>
      </c>
      <c r="E88" s="158">
        <f>VLOOKUP($B88, Rankings!$A$2:$W$161, 23, FALSE)</f>
        <v>10</v>
      </c>
      <c r="F88" s="7" t="str">
        <f>VLOOKUP($B88, Rankings!$A$2:$CA$161, 79, FALSE)</f>
        <v/>
      </c>
      <c r="G88" s="7">
        <f ca="1">VLOOKUP($B88, Rankings!$A$2:$BO$161, 57, FALSE)</f>
        <v>75</v>
      </c>
      <c r="H88" s="5">
        <f>VLOOKUP($B88, Rankings!$A$2:$BO$161, 58, FALSE)</f>
        <v>8.2346863298622122</v>
      </c>
      <c r="I88" s="7">
        <f>VLOOKUP($B88, Rankings!$A$2:$BO$161, 60, FALSE)</f>
        <v>52.498305261074172</v>
      </c>
      <c r="J88" s="7">
        <f>VLOOKUP($B88, Rankings!$A$2:$BO$161, 61, FALSE)</f>
        <v>72.738907849829346</v>
      </c>
      <c r="K88" s="5">
        <f>VLOOKUP($B88, Rankings!$A$2:$BO$161, 62, FALSE)</f>
        <v>7.6722640963170949</v>
      </c>
      <c r="L88" s="5">
        <f>VLOOKUP($B88, Rankings!$A$2:$BO$161, 63, FALSE)</f>
        <v>52.933579123277653</v>
      </c>
      <c r="M88" s="7">
        <f ca="1">VLOOKUP($B88, Rankings!$A$2:$BO$161, 64, FALSE)</f>
        <v>1640</v>
      </c>
      <c r="N88" s="7" t="str">
        <f>VLOOKUP($B88, Rankings!$A$2:$BO$161, 67, FALSE)</f>
        <v>D</v>
      </c>
      <c r="O88" t="str">
        <f ca="1">_xlfn.CONCAT(VLOOKUP($B88,Rankings!$A$2:$BO$161,6,FALSE),"-",VLOOKUP($B88,Rankings!$A$2:$BO$161,7,FALSE))</f>
        <v>2-3</v>
      </c>
      <c r="P88" t="str">
        <f ca="1">_xlfn.CONCAT(VLOOKUP($B88,Rankings!$A$2:$BO$161,8,FALSE),"-",VLOOKUP($B88,Rankings!$A$2:$BO$161,9,FALSE))</f>
        <v>2-0</v>
      </c>
      <c r="Q88" t="str">
        <f ca="1">_xlfn.CONCAT(VLOOKUP($B88,Rankings!$A$2:$BO$161,10,FALSE),"-",VLOOKUP($B88,Rankings!$A$2:$BO$161,11,FALSE))</f>
        <v>2-2</v>
      </c>
      <c r="R88" t="str">
        <f ca="1">VLOOKUP($B88,Rankings!$A$2:$BO$161,14,FALSE)</f>
        <v>6-5</v>
      </c>
      <c r="S88" s="4">
        <f>VLOOKUP($B88, Rankings!$A$2:$BY$161, 77, FALSE)</f>
        <v>1</v>
      </c>
      <c r="T88" s="4">
        <v>18</v>
      </c>
      <c r="Y88" s="4"/>
    </row>
    <row r="89" spans="1:25" x14ac:dyDescent="0.2">
      <c r="A89" s="6">
        <v>88</v>
      </c>
      <c r="B89" s="204">
        <v>16</v>
      </c>
      <c r="C89" s="333" t="s">
        <v>6</v>
      </c>
      <c r="D89" s="237" t="s">
        <v>110</v>
      </c>
      <c r="E89" s="158">
        <f>VLOOKUP($B89, Rankings!$A$2:$W$161, 23, FALSE)</f>
        <v>9</v>
      </c>
      <c r="F89" s="7" t="str">
        <f>VLOOKUP($B89, Rankings!$A$2:$CA$161, 79, FALSE)</f>
        <v>Indigo
S2</v>
      </c>
      <c r="G89" s="7">
        <f ca="1">VLOOKUP($B89, Rankings!$A$2:$BO$161, 57, FALSE)</f>
        <v>63</v>
      </c>
      <c r="H89" s="5">
        <f>VLOOKUP($B89, Rankings!$A$2:$BO$161, 58, FALSE)</f>
        <v>9.2606003336913147</v>
      </c>
      <c r="I89" s="7">
        <f>VLOOKUP($B89, Rankings!$A$2:$BO$161, 60, FALSE)</f>
        <v>57.966353654881608</v>
      </c>
      <c r="J89" s="7">
        <f>VLOOKUP($B89, Rankings!$A$2:$BO$161, 61, FALSE)</f>
        <v>60.490614334470983</v>
      </c>
      <c r="K89" s="5">
        <f>VLOOKUP($B89, Rankings!$A$2:$BO$161, 62, FALSE)</f>
        <v>7.2869746808946703</v>
      </c>
      <c r="L89" s="5">
        <f>VLOOKUP($B89, Rankings!$A$2:$BO$161, 63, FALSE)</f>
        <v>52.895559263236841</v>
      </c>
      <c r="M89" s="7">
        <f ca="1">VLOOKUP($B89, Rankings!$A$2:$BO$161, 64, FALSE)</f>
        <v>1738</v>
      </c>
      <c r="N89" s="7" t="str">
        <f>VLOOKUP($B89, Rankings!$A$2:$BO$161, 67, FALSE)</f>
        <v>D</v>
      </c>
      <c r="O89" t="str">
        <f ca="1">_xlfn.CONCAT(VLOOKUP($B89,Rankings!$A$2:$BO$161,6,FALSE),"-",VLOOKUP($B89,Rankings!$A$2:$BO$161,7,FALSE))</f>
        <v>3-2</v>
      </c>
      <c r="P89" t="str">
        <f ca="1">_xlfn.CONCAT(VLOOKUP($B89,Rankings!$A$2:$BO$161,8,FALSE),"-",VLOOKUP($B89,Rankings!$A$2:$BO$161,9,FALSE))</f>
        <v>1-1</v>
      </c>
      <c r="Q89" t="str">
        <f ca="1">_xlfn.CONCAT(VLOOKUP($B89,Rankings!$A$2:$BO$161,10,FALSE),"-",VLOOKUP($B89,Rankings!$A$2:$BO$161,11,FALSE))</f>
        <v>1-2</v>
      </c>
      <c r="R89" t="str">
        <f ca="1">VLOOKUP($B89,Rankings!$A$2:$BO$161,14,FALSE)</f>
        <v>5-5</v>
      </c>
      <c r="S89" s="4">
        <f>VLOOKUP($B89, Rankings!$A$2:$BY$161, 77, FALSE)</f>
        <v>9</v>
      </c>
      <c r="T89" s="4">
        <v>18</v>
      </c>
      <c r="Y89" s="4"/>
    </row>
    <row r="90" spans="1:25" x14ac:dyDescent="0.2">
      <c r="A90" s="6">
        <v>89</v>
      </c>
      <c r="B90" s="204">
        <v>102</v>
      </c>
      <c r="C90" s="331" t="s">
        <v>0</v>
      </c>
      <c r="D90" s="235" t="s">
        <v>25</v>
      </c>
      <c r="E90" s="158">
        <f>VLOOKUP($B90, Rankings!$A$2:$W$161, 23, FALSE)</f>
        <v>10</v>
      </c>
      <c r="F90" s="7" t="str">
        <f>VLOOKUP($B90, Rankings!$A$2:$CA$161, 79, FALSE)</f>
        <v/>
      </c>
      <c r="G90" s="7">
        <f ca="1">VLOOKUP($B90, Rankings!$A$2:$BO$161, 57, FALSE)</f>
        <v>62</v>
      </c>
      <c r="H90" s="5">
        <f>VLOOKUP($B90, Rankings!$A$2:$BO$161, 58, FALSE)</f>
        <v>3.0753658301400453</v>
      </c>
      <c r="I90" s="7">
        <f>VLOOKUP($B90, Rankings!$A$2:$BO$161, 60, FALSE)</f>
        <v>68.603853630412175</v>
      </c>
      <c r="J90" s="7">
        <f>VLOOKUP($B90, Rankings!$A$2:$BO$161, 61, FALSE)</f>
        <v>60.772184300341301</v>
      </c>
      <c r="K90" s="5">
        <f>VLOOKUP($B90, Rankings!$A$2:$BO$161, 62, FALSE)</f>
        <v>8.0298055877946251</v>
      </c>
      <c r="L90" s="5">
        <f>VLOOKUP($B90, Rankings!$A$2:$BO$161, 63, FALSE)</f>
        <v>52.512194338001507</v>
      </c>
      <c r="M90" s="7">
        <f ca="1">VLOOKUP($B90, Rankings!$A$2:$BO$161, 64, FALSE)</f>
        <v>1405</v>
      </c>
      <c r="N90" s="7" t="str">
        <f>VLOOKUP($B90, Rankings!$A$2:$BO$161, 67, FALSE)</f>
        <v>D</v>
      </c>
      <c r="O90" t="str">
        <f ca="1">_xlfn.CONCAT(VLOOKUP($B90,Rankings!$A$2:$BO$161,6,FALSE),"-",VLOOKUP($B90,Rankings!$A$2:$BO$161,7,FALSE))</f>
        <v>3-2</v>
      </c>
      <c r="P90" t="str">
        <f ca="1">_xlfn.CONCAT(VLOOKUP($B90,Rankings!$A$2:$BO$161,8,FALSE),"-",VLOOKUP($B90,Rankings!$A$2:$BO$161,9,FALSE))</f>
        <v>1-1</v>
      </c>
      <c r="Q90" t="str">
        <f ca="1">_xlfn.CONCAT(VLOOKUP($B90,Rankings!$A$2:$BO$161,10,FALSE),"-",VLOOKUP($B90,Rankings!$A$2:$BO$161,11,FALSE))</f>
        <v>0-2</v>
      </c>
      <c r="R90" t="str">
        <f ca="1">VLOOKUP($B90,Rankings!$A$2:$BO$161,14,FALSE)</f>
        <v>4-5</v>
      </c>
      <c r="S90" s="4">
        <f>VLOOKUP($B90, Rankings!$A$2:$BY$161, 77, FALSE)</f>
        <v>6</v>
      </c>
      <c r="T90" s="4">
        <v>1</v>
      </c>
      <c r="Y90" s="4"/>
    </row>
    <row r="91" spans="1:25" x14ac:dyDescent="0.2">
      <c r="A91" s="6">
        <v>90</v>
      </c>
      <c r="B91" s="204">
        <v>23</v>
      </c>
      <c r="C91" s="328" t="s">
        <v>5</v>
      </c>
      <c r="D91" s="232" t="s">
        <v>103</v>
      </c>
      <c r="E91" s="158">
        <f>VLOOKUP($B91, Rankings!$A$2:$W$161, 23, FALSE)</f>
        <v>3</v>
      </c>
      <c r="F91" s="7" t="str">
        <f>VLOOKUP($B91, Rankings!$A$2:$CA$161, 79, FALSE)</f>
        <v>World
Finalist
S1
Delta
S1, S2</v>
      </c>
      <c r="G91" s="7">
        <f ca="1">VLOOKUP($B91, Rankings!$A$2:$BO$161, 57, FALSE)</f>
        <v>59</v>
      </c>
      <c r="H91" s="5">
        <f>VLOOKUP($B91, Rankings!$A$2:$BO$161, 58, FALSE)</f>
        <v>9.1557612995662456</v>
      </c>
      <c r="I91" s="7">
        <f>VLOOKUP($B91, Rankings!$A$2:$BO$161, 60, FALSE)</f>
        <v>57.402634550822306</v>
      </c>
      <c r="J91" s="7">
        <f>VLOOKUP($B91, Rankings!$A$2:$BO$161, 61, FALSE)</f>
        <v>48.549488054607501</v>
      </c>
      <c r="K91" s="5">
        <f>VLOOKUP($B91, Rankings!$A$2:$BO$161, 62, FALSE)</f>
        <v>7.1693793315739685</v>
      </c>
      <c r="L91" s="5">
        <f>VLOOKUP($B91, Rankings!$A$2:$BO$161, 63, FALSE)</f>
        <v>51.730681106291627</v>
      </c>
      <c r="M91" s="7">
        <f ca="1">VLOOKUP($B91, Rankings!$A$2:$BO$161, 64, FALSE)</f>
        <v>1764</v>
      </c>
      <c r="N91" s="7" t="str">
        <f>VLOOKUP($B91, Rankings!$A$2:$BO$161, 67, FALSE)</f>
        <v>D</v>
      </c>
      <c r="O91" t="str">
        <f ca="1">_xlfn.CONCAT(VLOOKUP($B91,Rankings!$A$2:$BO$161,6,FALSE),"-",VLOOKUP($B91,Rankings!$A$2:$BO$161,7,FALSE))</f>
        <v>2-3</v>
      </c>
      <c r="P91" t="str">
        <f ca="1">_xlfn.CONCAT(VLOOKUP($B91,Rankings!$A$2:$BO$161,8,FALSE),"-",VLOOKUP($B91,Rankings!$A$2:$BO$161,9,FALSE))</f>
        <v>1-1</v>
      </c>
      <c r="Q91" t="str">
        <f ca="1">_xlfn.CONCAT(VLOOKUP($B91,Rankings!$A$2:$BO$161,10,FALSE),"-",VLOOKUP($B91,Rankings!$A$2:$BO$161,11,FALSE))</f>
        <v>2-2</v>
      </c>
      <c r="R91" t="str">
        <f ca="1">VLOOKUP($B91,Rankings!$A$2:$BO$161,14,FALSE)</f>
        <v>5-6</v>
      </c>
      <c r="S91" s="4">
        <f>VLOOKUP($B91, Rankings!$A$2:$BY$161, 77, FALSE)</f>
        <v>13</v>
      </c>
      <c r="T91" s="4">
        <v>8</v>
      </c>
      <c r="Y91" s="4"/>
    </row>
    <row r="92" spans="1:25" x14ac:dyDescent="0.2">
      <c r="A92" s="6">
        <v>91</v>
      </c>
      <c r="B92" s="204">
        <v>150</v>
      </c>
      <c r="C92" s="330" t="s">
        <v>398</v>
      </c>
      <c r="D92" s="234" t="s">
        <v>470</v>
      </c>
      <c r="E92" s="158">
        <f>VLOOKUP($B92, Rankings!$A$2:$W$161, 23, FALSE)</f>
        <v>2</v>
      </c>
      <c r="F92" s="7" t="str">
        <f>VLOOKUP($B92, Rankings!$A$2:$CA$161, 79, FALSE)</f>
        <v xml:space="preserve"> </v>
      </c>
      <c r="G92" s="7">
        <f ca="1">VLOOKUP($B92, Rankings!$A$2:$BO$161, 57, FALSE)</f>
        <v>94</v>
      </c>
      <c r="H92" s="5">
        <f>VLOOKUP($B92, Rankings!$A$2:$BO$161, 58, FALSE)</f>
        <v>10.091008977084631</v>
      </c>
      <c r="I92" s="7">
        <f>VLOOKUP($B92, Rankings!$A$2:$BO$161, 60, FALSE)</f>
        <v>45.373241288870084</v>
      </c>
      <c r="J92" s="7">
        <f>VLOOKUP($B92, Rankings!$A$2:$BO$161, 61, FALSE)</f>
        <v>58.532423208191119</v>
      </c>
      <c r="K92" s="5">
        <f>VLOOKUP($B92, Rankings!$A$2:$BO$161, 62, FALSE)</f>
        <v>6.3903336091602947</v>
      </c>
      <c r="L92" s="5">
        <f>VLOOKUP($B92, Rankings!$A$2:$BO$161, 63, FALSE)</f>
        <v>50.910089770846305</v>
      </c>
      <c r="M92" s="7">
        <f ca="1">VLOOKUP($B92, Rankings!$A$2:$BO$161, 64, FALSE)</f>
        <v>1815</v>
      </c>
      <c r="N92" s="7" t="str">
        <f>VLOOKUP($B92, Rankings!$A$2:$BO$161, 67, FALSE)</f>
        <v>D</v>
      </c>
      <c r="O92" t="str">
        <f ca="1">_xlfn.CONCAT(VLOOKUP($B92,Rankings!$A$2:$BO$161,6,FALSE),"-",VLOOKUP($B92,Rankings!$A$2:$BO$161,7,FALSE))</f>
        <v>2-3</v>
      </c>
      <c r="P92" t="str">
        <f ca="1">_xlfn.CONCAT(VLOOKUP($B92,Rankings!$A$2:$BO$161,8,FALSE),"-",VLOOKUP($B92,Rankings!$A$2:$BO$161,9,FALSE))</f>
        <v>0-2</v>
      </c>
      <c r="Q92" t="str">
        <f ca="1">_xlfn.CONCAT(VLOOKUP($B92,Rankings!$A$2:$BO$161,10,FALSE),"-",VLOOKUP($B92,Rankings!$A$2:$BO$161,11,FALSE))</f>
        <v>3-1</v>
      </c>
      <c r="R92" t="str">
        <f ca="1">VLOOKUP($B92,Rankings!$A$2:$BO$161,14,FALSE)</f>
        <v>5-6</v>
      </c>
      <c r="S92" s="4">
        <f>VLOOKUP($B92, Rankings!$A$2:$BY$161, 77, FALSE)</f>
        <v>3</v>
      </c>
      <c r="T92" s="4">
        <v>12</v>
      </c>
      <c r="Y92" s="4"/>
    </row>
    <row r="93" spans="1:25" x14ac:dyDescent="0.2">
      <c r="A93" s="6">
        <v>92</v>
      </c>
      <c r="B93" s="204">
        <v>9</v>
      </c>
      <c r="C93" s="333" t="s">
        <v>6</v>
      </c>
      <c r="D93" s="237" t="s">
        <v>116</v>
      </c>
      <c r="E93" s="158">
        <f>VLOOKUP($B93, Rankings!$A$2:$W$161, 23, FALSE)</f>
        <v>9</v>
      </c>
      <c r="F93" s="7" t="str">
        <f>VLOOKUP($B93, Rankings!$A$2:$CA$161, 79, FALSE)</f>
        <v/>
      </c>
      <c r="G93" s="7">
        <f ca="1">VLOOKUP($B93, Rankings!$A$2:$BO$161, 57, FALSE)</f>
        <v>69</v>
      </c>
      <c r="H93" s="5">
        <f>VLOOKUP($B93, Rankings!$A$2:$BO$161, 58, FALSE)</f>
        <v>10.082777816168349</v>
      </c>
      <c r="I93" s="7">
        <f>VLOOKUP($B93, Rankings!$A$2:$BO$161, 60, FALSE)</f>
        <v>51.870763153309682</v>
      </c>
      <c r="J93" s="7">
        <f>VLOOKUP($B93, Rankings!$A$2:$BO$161, 61, FALSE)</f>
        <v>61.241467576791806</v>
      </c>
      <c r="K93" s="5">
        <f>VLOOKUP($B93, Rankings!$A$2:$BO$161, 62, FALSE)</f>
        <v>6.9177709961775653</v>
      </c>
      <c r="L93" s="5">
        <f>VLOOKUP($B93, Rankings!$A$2:$BO$161, 63, FALSE)</f>
        <v>50.82777816168349</v>
      </c>
      <c r="M93" s="7">
        <f ca="1">VLOOKUP($B93, Rankings!$A$2:$BO$161, 64, FALSE)</f>
        <v>1648</v>
      </c>
      <c r="N93" s="7" t="str">
        <f>VLOOKUP($B93, Rankings!$A$2:$BO$161, 67, FALSE)</f>
        <v>D</v>
      </c>
      <c r="O93" t="str">
        <f ca="1">_xlfn.CONCAT(VLOOKUP($B93,Rankings!$A$2:$BO$161,6,FALSE),"-",VLOOKUP($B93,Rankings!$A$2:$BO$161,7,FALSE))</f>
        <v>3-2</v>
      </c>
      <c r="P93" t="str">
        <f ca="1">_xlfn.CONCAT(VLOOKUP($B93,Rankings!$A$2:$BO$161,8,FALSE),"-",VLOOKUP($B93,Rankings!$A$2:$BO$161,9,FALSE))</f>
        <v>1-1</v>
      </c>
      <c r="Q93" t="str">
        <f ca="1">_xlfn.CONCAT(VLOOKUP($B93,Rankings!$A$2:$BO$161,10,FALSE),"-",VLOOKUP($B93,Rankings!$A$2:$BO$161,11,FALSE))</f>
        <v>0-2</v>
      </c>
      <c r="R93" t="str">
        <f ca="1">VLOOKUP($B93,Rankings!$A$2:$BO$161,14,FALSE)</f>
        <v>4-5</v>
      </c>
      <c r="S93" s="4">
        <f>VLOOKUP($B93, Rankings!$A$2:$BY$161, 77, FALSE)</f>
        <v>5</v>
      </c>
      <c r="T93" s="4">
        <v>5</v>
      </c>
      <c r="Y93" s="4"/>
    </row>
    <row r="94" spans="1:25" x14ac:dyDescent="0.2">
      <c r="A94" s="6">
        <v>93</v>
      </c>
      <c r="B94" s="204">
        <v>39</v>
      </c>
      <c r="C94" s="332" t="s">
        <v>4</v>
      </c>
      <c r="D94" s="236" t="s">
        <v>87</v>
      </c>
      <c r="E94" s="158">
        <f>VLOOKUP($B94, Rankings!$A$2:$W$161, 23, FALSE)</f>
        <v>7</v>
      </c>
      <c r="F94" s="7" t="str">
        <f>VLOOKUP($B94, Rankings!$A$2:$CA$161, 79, FALSE)</f>
        <v xml:space="preserve"> </v>
      </c>
      <c r="G94" s="7">
        <f ca="1">VLOOKUP($B94, Rankings!$A$2:$BO$161, 57, FALSE)</f>
        <v>58</v>
      </c>
      <c r="H94" s="5">
        <f>VLOOKUP($B94, Rankings!$A$2:$BO$161, 58, FALSE)</f>
        <v>10.068556346180237</v>
      </c>
      <c r="I94" s="7">
        <f>VLOOKUP($B94, Rankings!$A$2:$BO$161, 60, FALSE)</f>
        <v>57.257409612351175</v>
      </c>
      <c r="J94" s="7">
        <f>VLOOKUP($B94, Rankings!$A$2:$BO$161, 61, FALSE)</f>
        <v>44.229948805460737</v>
      </c>
      <c r="K94" s="5">
        <f>VLOOKUP($B94, Rankings!$A$2:$BO$161, 62, FALSE)</f>
        <v>6.5604877867426907</v>
      </c>
      <c r="L94" s="5">
        <f>VLOOKUP($B94, Rankings!$A$2:$BO$161, 63, FALSE)</f>
        <v>50.685563461802374</v>
      </c>
      <c r="M94" s="7">
        <f ca="1">VLOOKUP($B94, Rankings!$A$2:$BO$161, 64, FALSE)</f>
        <v>1709</v>
      </c>
      <c r="N94" s="7" t="str">
        <f>VLOOKUP($B94, Rankings!$A$2:$BO$161, 67, FALSE)</f>
        <v>D</v>
      </c>
      <c r="O94" t="str">
        <f ca="1">_xlfn.CONCAT(VLOOKUP($B94,Rankings!$A$2:$BO$161,6,FALSE),"-",VLOOKUP($B94,Rankings!$A$2:$BO$161,7,FALSE))</f>
        <v>2-3</v>
      </c>
      <c r="P94" t="str">
        <f ca="1">_xlfn.CONCAT(VLOOKUP($B94,Rankings!$A$2:$BO$161,8,FALSE),"-",VLOOKUP($B94,Rankings!$A$2:$BO$161,9,FALSE))</f>
        <v>1-1</v>
      </c>
      <c r="Q94" t="str">
        <f ca="1">_xlfn.CONCAT(VLOOKUP($B94,Rankings!$A$2:$BO$161,10,FALSE),"-",VLOOKUP($B94,Rankings!$A$2:$BO$161,11,FALSE))</f>
        <v>1-2</v>
      </c>
      <c r="R94" t="str">
        <f ca="1">VLOOKUP($B94,Rankings!$A$2:$BO$161,14,FALSE)</f>
        <v>4-6</v>
      </c>
      <c r="S94" s="4">
        <f>VLOOKUP($B94, Rankings!$A$2:$BY$161, 77, FALSE)</f>
        <v>13</v>
      </c>
      <c r="T94" s="4">
        <v>6</v>
      </c>
      <c r="Y94" s="4"/>
    </row>
    <row r="95" spans="1:25" x14ac:dyDescent="0.2">
      <c r="A95" s="6">
        <v>94</v>
      </c>
      <c r="B95" s="204">
        <v>6</v>
      </c>
      <c r="C95" s="333" t="s">
        <v>6</v>
      </c>
      <c r="D95" s="237" t="s">
        <v>388</v>
      </c>
      <c r="E95" s="158">
        <f>VLOOKUP($B95, Rankings!$A$2:$W$161, 23, FALSE)</f>
        <v>5</v>
      </c>
      <c r="F95" s="7" t="str">
        <f>VLOOKUP($B95, Rankings!$A$2:$CA$161, 79, FALSE)</f>
        <v/>
      </c>
      <c r="G95" s="7">
        <f ca="1">VLOOKUP($B95, Rankings!$A$2:$BO$161, 57, FALSE)</f>
        <v>75</v>
      </c>
      <c r="H95" s="5">
        <f>VLOOKUP($B95, Rankings!$A$2:$BO$161, 58, FALSE)</f>
        <v>5.0154378979173995</v>
      </c>
      <c r="I95" s="7">
        <f>VLOOKUP($B95, Rankings!$A$2:$BO$161, 60, FALSE)</f>
        <v>37.803636405824712</v>
      </c>
      <c r="J95" s="7">
        <f>VLOOKUP($B95, Rankings!$A$2:$BO$161, 61, FALSE)</f>
        <v>65.347696245733772</v>
      </c>
      <c r="K95" s="5">
        <f>VLOOKUP($B95, Rankings!$A$2:$BO$161, 62, FALSE)</f>
        <v>6.8651292777339599</v>
      </c>
      <c r="L95" s="5">
        <f>VLOOKUP($B95, Rankings!$A$2:$BO$161, 63, FALSE)</f>
        <v>50.308757958347982</v>
      </c>
      <c r="M95" s="7">
        <f ca="1">VLOOKUP($B95, Rankings!$A$2:$BO$161, 64, FALSE)</f>
        <v>1778</v>
      </c>
      <c r="N95" s="7" t="str">
        <f>VLOOKUP($B95, Rankings!$A$2:$BO$161, 67, FALSE)</f>
        <v>D</v>
      </c>
      <c r="O95" t="str">
        <f ca="1">_xlfn.CONCAT(VLOOKUP($B95,Rankings!$A$2:$BO$161,6,FALSE),"-",VLOOKUP($B95,Rankings!$A$2:$BO$161,7,FALSE))</f>
        <v>2-3</v>
      </c>
      <c r="P95" t="str">
        <f ca="1">_xlfn.CONCAT(VLOOKUP($B95,Rankings!$A$2:$BO$161,8,FALSE),"-",VLOOKUP($B95,Rankings!$A$2:$BO$161,9,FALSE))</f>
        <v>1-1</v>
      </c>
      <c r="Q95" t="str">
        <f ca="1">_xlfn.CONCAT(VLOOKUP($B95,Rankings!$A$2:$BO$161,10,FALSE),"-",VLOOKUP($B95,Rankings!$A$2:$BO$161,11,FALSE))</f>
        <v>1-2</v>
      </c>
      <c r="R95" t="str">
        <f ca="1">VLOOKUP($B95,Rankings!$A$2:$BO$161,14,FALSE)</f>
        <v>4-6</v>
      </c>
      <c r="S95" s="4">
        <f>VLOOKUP($B95, Rankings!$A$2:$BY$161, 77, FALSE)</f>
        <v>2</v>
      </c>
      <c r="T95" s="4">
        <v>10</v>
      </c>
      <c r="Y95" s="4"/>
    </row>
    <row r="96" spans="1:25" x14ac:dyDescent="0.2">
      <c r="A96" s="6">
        <v>95</v>
      </c>
      <c r="B96" s="204">
        <v>11</v>
      </c>
      <c r="C96" s="333" t="s">
        <v>6</v>
      </c>
      <c r="D96" s="237" t="s">
        <v>114</v>
      </c>
      <c r="E96" s="158">
        <f>VLOOKUP($B96, Rankings!$A$2:$W$161, 23, FALSE)</f>
        <v>8</v>
      </c>
      <c r="F96" s="7" t="str">
        <f>VLOOKUP($B96, Rankings!$A$2:$CA$161, 79, FALSE)</f>
        <v>World
Champion
S1
Indigo
S1</v>
      </c>
      <c r="G96" s="7">
        <f ca="1">VLOOKUP($B96, Rankings!$A$2:$BO$161, 57, FALSE)</f>
        <v>64</v>
      </c>
      <c r="H96" s="5">
        <f>VLOOKUP($B96, Rankings!$A$2:$BO$161, 58, FALSE)</f>
        <v>10.007003459103444</v>
      </c>
      <c r="I96" s="7">
        <f>VLOOKUP($B96, Rankings!$A$2:$BO$161, 60, FALSE)</f>
        <v>50.932333818599162</v>
      </c>
      <c r="J96" s="7">
        <f>VLOOKUP($B96, Rankings!$A$2:$BO$161, 61, FALSE)</f>
        <v>44.441126279863475</v>
      </c>
      <c r="K96" s="5">
        <f>VLOOKUP($B96, Rankings!$A$2:$BO$161, 62, FALSE)</f>
        <v>6.5726706900619938</v>
      </c>
      <c r="L96" s="5">
        <f>VLOOKUP($B96, Rankings!$A$2:$BO$161, 63, FALSE)</f>
        <v>50.070034591034428</v>
      </c>
      <c r="M96" s="7">
        <f ca="1">VLOOKUP($B96, Rankings!$A$2:$BO$161, 64, FALSE)</f>
        <v>1649</v>
      </c>
      <c r="N96" s="7" t="str">
        <f>VLOOKUP($B96, Rankings!$A$2:$BO$161, 67, FALSE)</f>
        <v>D</v>
      </c>
      <c r="O96" t="str">
        <f ca="1">_xlfn.CONCAT(VLOOKUP($B96,Rankings!$A$2:$BO$161,6,FALSE),"-",VLOOKUP($B96,Rankings!$A$2:$BO$161,7,FALSE))</f>
        <v>2-3</v>
      </c>
      <c r="P96" t="str">
        <f ca="1">_xlfn.CONCAT(VLOOKUP($B96,Rankings!$A$2:$BO$161,8,FALSE),"-",VLOOKUP($B96,Rankings!$A$2:$BO$161,9,FALSE))</f>
        <v>2-0</v>
      </c>
      <c r="Q96" t="str">
        <f ca="1">_xlfn.CONCAT(VLOOKUP($B96,Rankings!$A$2:$BO$161,10,FALSE),"-",VLOOKUP($B96,Rankings!$A$2:$BO$161,11,FALSE))</f>
        <v>1-2</v>
      </c>
      <c r="R96" t="str">
        <f ca="1">VLOOKUP($B96,Rankings!$A$2:$BO$161,14,FALSE)</f>
        <v>5-5</v>
      </c>
      <c r="S96" s="4">
        <f>VLOOKUP($B96, Rankings!$A$2:$BY$161, 77, FALSE)</f>
        <v>11</v>
      </c>
      <c r="T96" s="4">
        <v>6</v>
      </c>
      <c r="Y96" s="4"/>
    </row>
    <row r="97" spans="1:25" x14ac:dyDescent="0.2">
      <c r="A97" s="6">
        <v>96</v>
      </c>
      <c r="B97" s="204">
        <v>78</v>
      </c>
      <c r="C97" s="329" t="s">
        <v>2</v>
      </c>
      <c r="D97" s="233" t="s">
        <v>49</v>
      </c>
      <c r="E97" s="158">
        <f>VLOOKUP($B97, Rankings!$A$2:$W$161, 23, FALSE)</f>
        <v>8</v>
      </c>
      <c r="F97" s="7" t="str">
        <f>VLOOKUP($B97, Rankings!$A$2:$CA$161, 79, FALSE)</f>
        <v/>
      </c>
      <c r="G97" s="7">
        <f ca="1">VLOOKUP($B97, Rankings!$A$2:$BO$161, 57, FALSE)</f>
        <v>79</v>
      </c>
      <c r="H97" s="5">
        <f>VLOOKUP($B97, Rankings!$A$2:$BO$161, 58, FALSE)</f>
        <v>4.9801187170374179</v>
      </c>
      <c r="I97" s="7">
        <f>VLOOKUP($B97, Rankings!$A$2:$BO$161, 60, FALSE)</f>
        <v>57.612209070050547</v>
      </c>
      <c r="J97" s="7">
        <f>VLOOKUP($B97, Rankings!$A$2:$BO$161, 61, FALSE)</f>
        <v>57.534129692832757</v>
      </c>
      <c r="K97" s="5">
        <f>VLOOKUP($B97, Rankings!$A$2:$BO$161, 62, FALSE)</f>
        <v>7.5742986473996394</v>
      </c>
      <c r="L97" s="5">
        <f>VLOOKUP($B97, Rankings!$A$2:$BO$161, 63, FALSE)</f>
        <v>49.602374340748362</v>
      </c>
      <c r="M97" s="7">
        <f ca="1">VLOOKUP($B97, Rankings!$A$2:$BO$161, 64, FALSE)</f>
        <v>1710</v>
      </c>
      <c r="N97" s="7" t="str">
        <f>VLOOKUP($B97, Rankings!$A$2:$BO$161, 67, FALSE)</f>
        <v>D</v>
      </c>
      <c r="O97" t="str">
        <f ca="1">_xlfn.CONCAT(VLOOKUP($B97,Rankings!$A$2:$BO$161,6,FALSE),"-",VLOOKUP($B97,Rankings!$A$2:$BO$161,7,FALSE))</f>
        <v>2-3</v>
      </c>
      <c r="P97" t="str">
        <f ca="1">_xlfn.CONCAT(VLOOKUP($B97,Rankings!$A$2:$BO$161,8,FALSE),"-",VLOOKUP($B97,Rankings!$A$2:$BO$161,9,FALSE))</f>
        <v>1-1</v>
      </c>
      <c r="Q97" t="str">
        <f ca="1">_xlfn.CONCAT(VLOOKUP($B97,Rankings!$A$2:$BO$161,10,FALSE),"-",VLOOKUP($B97,Rankings!$A$2:$BO$161,11,FALSE))</f>
        <v>1-2</v>
      </c>
      <c r="R97" t="str">
        <f ca="1">VLOOKUP($B97,Rankings!$A$2:$BO$161,14,FALSE)</f>
        <v>4-6</v>
      </c>
      <c r="S97" s="4">
        <f>VLOOKUP($B97, Rankings!$A$2:$BY$161, 77, FALSE)</f>
        <v>1</v>
      </c>
      <c r="T97" s="4">
        <v>7</v>
      </c>
      <c r="Y97" s="4"/>
    </row>
    <row r="98" spans="1:25" x14ac:dyDescent="0.2">
      <c r="A98" s="6">
        <v>97</v>
      </c>
      <c r="B98" s="204">
        <v>53</v>
      </c>
      <c r="C98" s="327" t="s">
        <v>3</v>
      </c>
      <c r="D98" s="231" t="s">
        <v>73</v>
      </c>
      <c r="E98" s="158">
        <f>VLOOKUP($B98, Rankings!$A$2:$W$161, 23, FALSE)</f>
        <v>4</v>
      </c>
      <c r="F98" s="7" t="str">
        <f>VLOOKUP($B98, Rankings!$A$2:$CA$161, 79, FALSE)</f>
        <v xml:space="preserve"> </v>
      </c>
      <c r="G98" s="7">
        <f ca="1">VLOOKUP($B98, Rankings!$A$2:$BO$161, 57, FALSE)</f>
        <v>58.5</v>
      </c>
      <c r="H98" s="5">
        <f>VLOOKUP($B98, Rankings!$A$2:$BO$161, 58, FALSE)</f>
        <v>8.9310280355768334</v>
      </c>
      <c r="I98" s="7">
        <f>VLOOKUP($B98, Rankings!$A$2:$BO$161, 60, FALSE)</f>
        <v>50.748082993217913</v>
      </c>
      <c r="J98" s="7">
        <f>VLOOKUP($B98, Rankings!$A$2:$BO$161, 61, FALSE)</f>
        <v>62.602389078498291</v>
      </c>
      <c r="K98" s="5">
        <f>VLOOKUP($B98, Rankings!$A$2:$BO$161, 62, FALSE)</f>
        <v>6.2120849961989411</v>
      </c>
      <c r="L98" s="5">
        <f>VLOOKUP($B98, Rankings!$A$2:$BO$161, 63, FALSE)</f>
        <v>49.233644839742588</v>
      </c>
      <c r="M98" s="7">
        <f ca="1">VLOOKUP($B98, Rankings!$A$2:$BO$161, 64, FALSE)</f>
        <v>1870</v>
      </c>
      <c r="N98" s="7" t="str">
        <f>VLOOKUP($B98, Rankings!$A$2:$BO$161, 67, FALSE)</f>
        <v>D</v>
      </c>
      <c r="O98" t="str">
        <f ca="1">_xlfn.CONCAT(VLOOKUP($B98,Rankings!$A$2:$BO$161,6,FALSE),"-",VLOOKUP($B98,Rankings!$A$2:$BO$161,7,FALSE))</f>
        <v>2-3</v>
      </c>
      <c r="P98" t="str">
        <f ca="1">_xlfn.CONCAT(VLOOKUP($B98,Rankings!$A$2:$BO$161,8,FALSE),"-",VLOOKUP($B98,Rankings!$A$2:$BO$161,9,FALSE))</f>
        <v>0-2</v>
      </c>
      <c r="Q98" t="str">
        <f ca="1">_xlfn.CONCAT(VLOOKUP($B98,Rankings!$A$2:$BO$161,10,FALSE),"-",VLOOKUP($B98,Rankings!$A$2:$BO$161,11,FALSE))</f>
        <v>1-2</v>
      </c>
      <c r="R98" t="str">
        <f ca="1">VLOOKUP($B98,Rankings!$A$2:$BO$161,14,FALSE)</f>
        <v>3-7</v>
      </c>
      <c r="S98" s="4">
        <f>VLOOKUP($B98, Rankings!$A$2:$BY$161, 77, FALSE)</f>
        <v>9</v>
      </c>
      <c r="T98" s="4">
        <v>16</v>
      </c>
      <c r="Y98" s="4"/>
    </row>
    <row r="99" spans="1:25" x14ac:dyDescent="0.2">
      <c r="A99" s="6">
        <v>98</v>
      </c>
      <c r="B99" s="204">
        <v>26</v>
      </c>
      <c r="C99" s="328" t="s">
        <v>5</v>
      </c>
      <c r="D99" s="232" t="s">
        <v>100</v>
      </c>
      <c r="E99" s="158">
        <f>VLOOKUP($B99, Rankings!$A$2:$W$161, 23, FALSE)</f>
        <v>7</v>
      </c>
      <c r="F99" s="7" t="str">
        <f>VLOOKUP($B99, Rankings!$A$2:$CA$161, 79, FALSE)</f>
        <v/>
      </c>
      <c r="G99" s="7">
        <f ca="1">VLOOKUP($B99, Rankings!$A$2:$BO$161, 57, FALSE)</f>
        <v>67</v>
      </c>
      <c r="H99" s="5">
        <f>VLOOKUP($B99, Rankings!$A$2:$BO$161, 58, FALSE)</f>
        <v>9.9153712667238239</v>
      </c>
      <c r="I99" s="7">
        <f>VLOOKUP($B99, Rankings!$A$2:$BO$161, 60, FALSE)</f>
        <v>49.654880522992372</v>
      </c>
      <c r="J99" s="7">
        <f>VLOOKUP($B99, Rankings!$A$2:$BO$161, 61, FALSE)</f>
        <v>72.162969283276439</v>
      </c>
      <c r="K99" s="5">
        <f>VLOOKUP($B99, Rankings!$A$2:$BO$161, 62, FALSE)</f>
        <v>7.3565060876874027</v>
      </c>
      <c r="L99" s="5">
        <f>VLOOKUP($B99, Rankings!$A$2:$BO$161, 63, FALSE)</f>
        <v>49.153712667238224</v>
      </c>
      <c r="M99" s="7">
        <f ca="1">VLOOKUP($B99, Rankings!$A$2:$BO$161, 64, FALSE)</f>
        <v>1712</v>
      </c>
      <c r="N99" s="7" t="str">
        <f>VLOOKUP($B99, Rankings!$A$2:$BO$161, 67, FALSE)</f>
        <v>D</v>
      </c>
      <c r="O99" t="str">
        <f ca="1">_xlfn.CONCAT(VLOOKUP($B99,Rankings!$A$2:$BO$161,6,FALSE),"-",VLOOKUP($B99,Rankings!$A$2:$BO$161,7,FALSE))</f>
        <v>1-4</v>
      </c>
      <c r="P99" t="str">
        <f ca="1">_xlfn.CONCAT(VLOOKUP($B99,Rankings!$A$2:$BO$161,8,FALSE),"-",VLOOKUP($B99,Rankings!$A$2:$BO$161,9,FALSE))</f>
        <v>1-1</v>
      </c>
      <c r="Q99" t="str">
        <f ca="1">_xlfn.CONCAT(VLOOKUP($B99,Rankings!$A$2:$BO$161,10,FALSE),"-",VLOOKUP($B99,Rankings!$A$2:$BO$161,11,FALSE))</f>
        <v>3-1</v>
      </c>
      <c r="R99" t="str">
        <f ca="1">VLOOKUP($B99,Rankings!$A$2:$BO$161,14,FALSE)</f>
        <v>5-6</v>
      </c>
      <c r="S99" s="4">
        <f>VLOOKUP($B99, Rankings!$A$2:$BY$161, 77, FALSE)</f>
        <v>11</v>
      </c>
      <c r="T99" s="4">
        <v>15</v>
      </c>
      <c r="Y99" s="4"/>
    </row>
    <row r="100" spans="1:25" x14ac:dyDescent="0.2">
      <c r="A100" s="6">
        <v>99</v>
      </c>
      <c r="B100" s="204">
        <v>135</v>
      </c>
      <c r="C100" s="335" t="s">
        <v>323</v>
      </c>
      <c r="D100" s="238" t="s">
        <v>117</v>
      </c>
      <c r="E100" s="158">
        <f>VLOOKUP($B100, Rankings!$A$2:$W$161, 23, FALSE)</f>
        <v>9</v>
      </c>
      <c r="F100" s="7" t="str">
        <f>VLOOKUP($B100, Rankings!$A$2:$CA$161, 79, FALSE)</f>
        <v/>
      </c>
      <c r="G100" s="7">
        <f ca="1">VLOOKUP($B100, Rankings!$A$2:$BO$161, 57, FALSE)</f>
        <v>65</v>
      </c>
      <c r="H100" s="5">
        <f>VLOOKUP($B100, Rankings!$A$2:$BO$161, 58, FALSE)</f>
        <v>9.9036621285290547</v>
      </c>
      <c r="I100" s="7">
        <f>VLOOKUP($B100, Rankings!$A$2:$BO$161, 60, FALSE)</f>
        <v>52.074053185658606</v>
      </c>
      <c r="J100" s="7">
        <f>VLOOKUP($B100, Rankings!$A$2:$BO$161, 61, FALSE)</f>
        <v>57.721843003412964</v>
      </c>
      <c r="K100" s="5">
        <f>VLOOKUP($B100, Rankings!$A$2:$BO$161, 62, FALSE)</f>
        <v>5.7464965172026536</v>
      </c>
      <c r="L100" s="5">
        <f>VLOOKUP($B100, Rankings!$A$2:$BO$161, 63, FALSE)</f>
        <v>49.036621285290536</v>
      </c>
      <c r="M100" s="7">
        <f ca="1">VLOOKUP($B100, Rankings!$A$2:$BO$161, 64, FALSE)</f>
        <v>1684</v>
      </c>
      <c r="N100" s="7" t="str">
        <f>VLOOKUP($B100, Rankings!$A$2:$BO$161, 67, FALSE)</f>
        <v>D</v>
      </c>
      <c r="O100" t="str">
        <f ca="1">_xlfn.CONCAT(VLOOKUP($B100,Rankings!$A$2:$BO$161,6,FALSE),"-",VLOOKUP($B100,Rankings!$A$2:$BO$161,7,FALSE))</f>
        <v>2-3</v>
      </c>
      <c r="P100" t="str">
        <f ca="1">_xlfn.CONCAT(VLOOKUP($B100,Rankings!$A$2:$BO$161,8,FALSE),"-",VLOOKUP($B100,Rankings!$A$2:$BO$161,9,FALSE))</f>
        <v>2-0</v>
      </c>
      <c r="Q100" t="str">
        <f ca="1">_xlfn.CONCAT(VLOOKUP($B100,Rankings!$A$2:$BO$161,10,FALSE),"-",VLOOKUP($B100,Rankings!$A$2:$BO$161,11,FALSE))</f>
        <v>0-2</v>
      </c>
      <c r="R100" t="str">
        <f ca="1">VLOOKUP($B100,Rankings!$A$2:$BO$161,14,FALSE)</f>
        <v>4-5</v>
      </c>
      <c r="S100" s="4">
        <f>VLOOKUP($B100, Rankings!$A$2:$BY$161, 77, FALSE)</f>
        <v>10</v>
      </c>
      <c r="T100" s="4">
        <v>7</v>
      </c>
      <c r="Y100" s="4"/>
    </row>
    <row r="101" spans="1:25" x14ac:dyDescent="0.2">
      <c r="A101" s="6">
        <v>100</v>
      </c>
      <c r="B101" s="204">
        <v>15</v>
      </c>
      <c r="C101" s="333" t="s">
        <v>6</v>
      </c>
      <c r="D101" s="237" t="s">
        <v>111</v>
      </c>
      <c r="E101" s="158">
        <f>VLOOKUP($B101, Rankings!$A$2:$W$161, 23, FALSE)</f>
        <v>7</v>
      </c>
      <c r="F101" s="7" t="str">
        <f>VLOOKUP($B101, Rankings!$A$2:$CA$161, 79, FALSE)</f>
        <v/>
      </c>
      <c r="G101" s="7">
        <f ca="1">VLOOKUP($B101, Rankings!$A$2:$BO$161, 57, FALSE)</f>
        <v>59</v>
      </c>
      <c r="H101" s="5">
        <f>VLOOKUP($B101, Rankings!$A$2:$BO$161, 58, FALSE)</f>
        <v>8.90750703215347</v>
      </c>
      <c r="I101" s="7">
        <f>VLOOKUP($B101, Rankings!$A$2:$BO$161, 60, FALSE)</f>
        <v>51.667219901275253</v>
      </c>
      <c r="J101" s="7">
        <f>VLOOKUP($B101, Rankings!$A$2:$BO$161, 61, FALSE)</f>
        <v>59.684300341296925</v>
      </c>
      <c r="K101" s="5">
        <f>VLOOKUP($B101, Rankings!$A$2:$BO$161, 62, FALSE)</f>
        <v>6.8317440871806134</v>
      </c>
      <c r="L101" s="5">
        <f>VLOOKUP($B101, Rankings!$A$2:$BO$161, 63, FALSE)</f>
        <v>48.972300357260778</v>
      </c>
      <c r="M101" s="7">
        <f ca="1">VLOOKUP($B101, Rankings!$A$2:$BO$161, 64, FALSE)</f>
        <v>1782</v>
      </c>
      <c r="N101" s="7" t="str">
        <f>VLOOKUP($B101, Rankings!$A$2:$BO$161, 67, FALSE)</f>
        <v>DE</v>
      </c>
      <c r="O101" t="str">
        <f ca="1">_xlfn.CONCAT(VLOOKUP($B101,Rankings!$A$2:$BO$161,6,FALSE),"-",VLOOKUP($B101,Rankings!$A$2:$BO$161,7,FALSE))</f>
        <v>3-2</v>
      </c>
      <c r="P101" t="str">
        <f ca="1">_xlfn.CONCAT(VLOOKUP($B101,Rankings!$A$2:$BO$161,8,FALSE),"-",VLOOKUP($B101,Rankings!$A$2:$BO$161,9,FALSE))</f>
        <v>0-2</v>
      </c>
      <c r="Q101" t="str">
        <f ca="1">_xlfn.CONCAT(VLOOKUP($B101,Rankings!$A$2:$BO$161,10,FALSE),"-",VLOOKUP($B101,Rankings!$A$2:$BO$161,11,FALSE))</f>
        <v>3-1</v>
      </c>
      <c r="R101" t="str">
        <f ca="1">VLOOKUP($B101,Rankings!$A$2:$BO$161,14,FALSE)</f>
        <v>6-5</v>
      </c>
      <c r="S101" s="4">
        <f>VLOOKUP($B101, Rankings!$A$2:$BY$161, 77, FALSE)</f>
        <v>13</v>
      </c>
      <c r="T101" s="4">
        <v>2</v>
      </c>
      <c r="Y101" s="4"/>
    </row>
    <row r="102" spans="1:25" x14ac:dyDescent="0.2">
      <c r="A102" s="6">
        <v>101</v>
      </c>
      <c r="B102" s="204">
        <v>50</v>
      </c>
      <c r="C102" s="327" t="s">
        <v>3</v>
      </c>
      <c r="D102" s="231" t="s">
        <v>76</v>
      </c>
      <c r="E102" s="158">
        <f>VLOOKUP($B102, Rankings!$A$2:$W$161, 23, FALSE)</f>
        <v>9</v>
      </c>
      <c r="F102" s="7" t="str">
        <f>VLOOKUP($B102, Rankings!$A$2:$CA$161, 79, FALSE)</f>
        <v/>
      </c>
      <c r="G102" s="7">
        <f ca="1">VLOOKUP($B102, Rankings!$A$2:$BO$161, 57, FALSE)</f>
        <v>72</v>
      </c>
      <c r="H102" s="5">
        <f>VLOOKUP($B102, Rankings!$A$2:$BO$161, 58, FALSE)</f>
        <v>7.8954432381125734</v>
      </c>
      <c r="I102" s="7">
        <f>VLOOKUP($B102, Rankings!$A$2:$BO$161, 60, FALSE)</f>
        <v>45.643508187012813</v>
      </c>
      <c r="J102" s="7">
        <f>VLOOKUP($B102, Rankings!$A$2:$BO$161, 61, FALSE)</f>
        <v>72.269624573378849</v>
      </c>
      <c r="K102" s="5">
        <f>VLOOKUP($B102, Rankings!$A$2:$BO$161, 62, FALSE)</f>
        <v>7.3469570420533818</v>
      </c>
      <c r="L102" s="5">
        <f>VLOOKUP($B102, Rankings!$A$2:$BO$161, 63, FALSE)</f>
        <v>48.693040476407162</v>
      </c>
      <c r="M102" s="7">
        <f ca="1">VLOOKUP($B102, Rankings!$A$2:$BO$161, 64, FALSE)</f>
        <v>1512</v>
      </c>
      <c r="N102" s="7" t="str">
        <f>VLOOKUP($B102, Rankings!$A$2:$BO$161, 67, FALSE)</f>
        <v>DE</v>
      </c>
      <c r="O102" t="str">
        <f ca="1">_xlfn.CONCAT(VLOOKUP($B102,Rankings!$A$2:$BO$161,6,FALSE),"-",VLOOKUP($B102,Rankings!$A$2:$BO$161,7,FALSE))</f>
        <v>2-3</v>
      </c>
      <c r="P102" t="str">
        <f ca="1">_xlfn.CONCAT(VLOOKUP($B102,Rankings!$A$2:$BO$161,8,FALSE),"-",VLOOKUP($B102,Rankings!$A$2:$BO$161,9,FALSE))</f>
        <v>1-1</v>
      </c>
      <c r="Q102" t="str">
        <f ca="1">_xlfn.CONCAT(VLOOKUP($B102,Rankings!$A$2:$BO$161,10,FALSE),"-",VLOOKUP($B102,Rankings!$A$2:$BO$161,11,FALSE))</f>
        <v>0-2</v>
      </c>
      <c r="R102" t="str">
        <f ca="1">VLOOKUP($B102,Rankings!$A$2:$BO$161,14,FALSE)</f>
        <v>3-6</v>
      </c>
      <c r="S102" s="4">
        <f>VLOOKUP($B102, Rankings!$A$2:$BY$161, 77, FALSE)</f>
        <v>1</v>
      </c>
      <c r="T102" s="4">
        <v>5</v>
      </c>
      <c r="Y102" s="4"/>
    </row>
    <row r="103" spans="1:25" x14ac:dyDescent="0.2">
      <c r="A103" s="6">
        <v>102</v>
      </c>
      <c r="B103" s="204">
        <v>77</v>
      </c>
      <c r="C103" s="329" t="s">
        <v>2</v>
      </c>
      <c r="D103" s="233" t="s">
        <v>50</v>
      </c>
      <c r="E103" s="158">
        <f>VLOOKUP($B103, Rankings!$A$2:$W$161, 23, FALSE)</f>
        <v>6</v>
      </c>
      <c r="F103" s="7" t="str">
        <f>VLOOKUP($B103, Rankings!$A$2:$CA$161, 79, FALSE)</f>
        <v xml:space="preserve"> </v>
      </c>
      <c r="G103" s="7">
        <f ca="1">VLOOKUP($B103, Rankings!$A$2:$BO$161, 57, FALSE)</f>
        <v>63.5</v>
      </c>
      <c r="H103" s="5">
        <f>VLOOKUP($B103, Rankings!$A$2:$BO$161, 58, FALSE)</f>
        <v>4.9161873836474506</v>
      </c>
      <c r="I103" s="7">
        <f>VLOOKUP($B103, Rankings!$A$2:$BO$161, 60, FALSE)</f>
        <v>64.237859379223281</v>
      </c>
      <c r="J103" s="7">
        <f>VLOOKUP($B103, Rankings!$A$2:$BO$161, 61, FALSE)</f>
        <v>45.708191126279864</v>
      </c>
      <c r="K103" s="5">
        <f>VLOOKUP($B103, Rankings!$A$2:$BO$161, 62, FALSE)</f>
        <v>7.6485292703891776</v>
      </c>
      <c r="L103" s="5">
        <f>VLOOKUP($B103, Rankings!$A$2:$BO$161, 63, FALSE)</f>
        <v>48.323747672949004</v>
      </c>
      <c r="M103" s="7">
        <f ca="1">VLOOKUP($B103, Rankings!$A$2:$BO$161, 64, FALSE)</f>
        <v>1671</v>
      </c>
      <c r="N103" s="7" t="str">
        <f>VLOOKUP($B103, Rankings!$A$2:$BO$161, 67, FALSE)</f>
        <v>DE</v>
      </c>
      <c r="O103" t="str">
        <f ca="1">_xlfn.CONCAT(VLOOKUP($B103,Rankings!$A$2:$BO$161,6,FALSE),"-",VLOOKUP($B103,Rankings!$A$2:$BO$161,7,FALSE))</f>
        <v>2-3</v>
      </c>
      <c r="P103" t="str">
        <f ca="1">_xlfn.CONCAT(VLOOKUP($B103,Rankings!$A$2:$BO$161,8,FALSE),"-",VLOOKUP($B103,Rankings!$A$2:$BO$161,9,FALSE))</f>
        <v>0-2</v>
      </c>
      <c r="Q103" t="str">
        <f ca="1">_xlfn.CONCAT(VLOOKUP($B103,Rankings!$A$2:$BO$161,10,FALSE),"-",VLOOKUP($B103,Rankings!$A$2:$BO$161,11,FALSE))</f>
        <v>2-1</v>
      </c>
      <c r="R103" t="str">
        <f ca="1">VLOOKUP($B103,Rankings!$A$2:$BO$161,14,FALSE)</f>
        <v>4-6</v>
      </c>
      <c r="S103" s="4">
        <f>VLOOKUP($B103, Rankings!$A$2:$BY$161, 77, FALSE)</f>
        <v>3</v>
      </c>
      <c r="T103" s="4">
        <v>10</v>
      </c>
      <c r="Y103" s="4"/>
    </row>
    <row r="104" spans="1:25" x14ac:dyDescent="0.2">
      <c r="A104" s="6">
        <v>103</v>
      </c>
      <c r="B104" s="204">
        <v>146</v>
      </c>
      <c r="C104" s="330" t="s">
        <v>398</v>
      </c>
      <c r="D104" s="234" t="s">
        <v>473</v>
      </c>
      <c r="E104" s="158">
        <f>VLOOKUP($B104, Rankings!$A$2:$W$161, 23, FALSE)</f>
        <v>4</v>
      </c>
      <c r="F104" s="7" t="str">
        <f>VLOOKUP($B104, Rankings!$A$2:$CA$161, 79, FALSE)</f>
        <v/>
      </c>
      <c r="G104" s="7">
        <f ca="1">VLOOKUP($B104, Rankings!$A$2:$BO$161, 57, FALSE)</f>
        <v>74</v>
      </c>
      <c r="H104" s="5">
        <f>VLOOKUP($B104, Rankings!$A$2:$BO$161, 58, FALSE)</f>
        <v>7.8156344203416221</v>
      </c>
      <c r="I104" s="7">
        <f>VLOOKUP($B104, Rankings!$A$2:$BO$161, 60, FALSE)</f>
        <v>44.150139109612276</v>
      </c>
      <c r="J104" s="7">
        <f>VLOOKUP($B104, Rankings!$A$2:$BO$161, 61, FALSE)</f>
        <v>58.590017064846414</v>
      </c>
      <c r="K104" s="5">
        <f>VLOOKUP($B104, Rankings!$A$2:$BO$161, 62, FALSE)</f>
        <v>6.1870833193032073</v>
      </c>
      <c r="L104" s="5">
        <f>VLOOKUP($B104, Rankings!$A$2:$BO$161, 63, FALSE)</f>
        <v>47.695430254270278</v>
      </c>
      <c r="M104" s="7">
        <f ca="1">VLOOKUP($B104, Rankings!$A$2:$BO$161, 64, FALSE)</f>
        <v>1765</v>
      </c>
      <c r="N104" s="7" t="str">
        <f>VLOOKUP($B104, Rankings!$A$2:$BO$161, 67, FALSE)</f>
        <v>DE</v>
      </c>
      <c r="O104" t="str">
        <f ca="1">_xlfn.CONCAT(VLOOKUP($B104,Rankings!$A$2:$BO$161,6,FALSE),"-",VLOOKUP($B104,Rankings!$A$2:$BO$161,7,FALSE))</f>
        <v>0-5</v>
      </c>
      <c r="P104" t="str">
        <f ca="1">_xlfn.CONCAT(VLOOKUP($B104,Rankings!$A$2:$BO$161,8,FALSE),"-",VLOOKUP($B104,Rankings!$A$2:$BO$161,9,FALSE))</f>
        <v>2-0</v>
      </c>
      <c r="Q104" t="str">
        <f ca="1">_xlfn.CONCAT(VLOOKUP($B104,Rankings!$A$2:$BO$161,10,FALSE),"-",VLOOKUP($B104,Rankings!$A$2:$BO$161,11,FALSE))</f>
        <v>1-2</v>
      </c>
      <c r="R104" t="str">
        <f ca="1">VLOOKUP($B104,Rankings!$A$2:$BO$161,14,FALSE)</f>
        <v>3-7</v>
      </c>
      <c r="S104" s="4">
        <f>VLOOKUP($B104, Rankings!$A$2:$BY$161, 77, FALSE)</f>
        <v>6</v>
      </c>
      <c r="T104" s="4">
        <v>2</v>
      </c>
      <c r="Y104" s="4"/>
    </row>
    <row r="105" spans="1:25" x14ac:dyDescent="0.2">
      <c r="A105" s="6">
        <v>104</v>
      </c>
      <c r="B105" s="204">
        <v>25</v>
      </c>
      <c r="C105" s="328" t="s">
        <v>5</v>
      </c>
      <c r="D105" s="232" t="s">
        <v>101</v>
      </c>
      <c r="E105" s="158">
        <f>VLOOKUP($B105, Rankings!$A$2:$W$161, 23, FALSE)</f>
        <v>2</v>
      </c>
      <c r="F105" s="7" t="str">
        <f>VLOOKUP($B105, Rankings!$A$2:$CA$161, 79, FALSE)</f>
        <v>Delta
S3, S7</v>
      </c>
      <c r="G105" s="7">
        <f ca="1">VLOOKUP($B105, Rankings!$A$2:$BO$161, 57, FALSE)</f>
        <v>72</v>
      </c>
      <c r="H105" s="5">
        <f>VLOOKUP($B105, Rankings!$A$2:$BO$161, 58, FALSE)</f>
        <v>6.826129961299217</v>
      </c>
      <c r="I105" s="7">
        <f>VLOOKUP($B105, Rankings!$A$2:$BO$161, 60, FALSE)</f>
        <v>41.84674410809486</v>
      </c>
      <c r="J105" s="7">
        <f>VLOOKUP($B105, Rankings!$A$2:$BO$161, 61, FALSE)</f>
        <v>62.56399317406143</v>
      </c>
      <c r="K105" s="5">
        <f>VLOOKUP($B105, Rankings!$A$2:$BO$161, 62, FALSE)</f>
        <v>6.3689588131527719</v>
      </c>
      <c r="L105" s="5">
        <f>VLOOKUP($B105, Rankings!$A$2:$BO$161, 63, FALSE)</f>
        <v>47.516142304274517</v>
      </c>
      <c r="M105" s="7">
        <f ca="1">VLOOKUP($B105, Rankings!$A$2:$BO$161, 64, FALSE)</f>
        <v>1810</v>
      </c>
      <c r="N105" s="7" t="str">
        <f>VLOOKUP($B105, Rankings!$A$2:$BO$161, 67, FALSE)</f>
        <v>DE</v>
      </c>
      <c r="O105" t="str">
        <f ca="1">_xlfn.CONCAT(VLOOKUP($B105,Rankings!$A$2:$BO$161,6,FALSE),"-",VLOOKUP($B105,Rankings!$A$2:$BO$161,7,FALSE))</f>
        <v>1-4</v>
      </c>
      <c r="P105" t="str">
        <f ca="1">_xlfn.CONCAT(VLOOKUP($B105,Rankings!$A$2:$BO$161,8,FALSE),"-",VLOOKUP($B105,Rankings!$A$2:$BO$161,9,FALSE))</f>
        <v>1-1</v>
      </c>
      <c r="Q105" t="str">
        <f ca="1">_xlfn.CONCAT(VLOOKUP($B105,Rankings!$A$2:$BO$161,10,FALSE),"-",VLOOKUP($B105,Rankings!$A$2:$BO$161,11,FALSE))</f>
        <v>2-2</v>
      </c>
      <c r="R105" t="str">
        <f ca="1">VLOOKUP($B105,Rankings!$A$2:$BO$161,14,FALSE)</f>
        <v>4-7</v>
      </c>
      <c r="S105" s="4">
        <f>VLOOKUP($B105, Rankings!$A$2:$BY$161, 77, FALSE)</f>
        <v>17</v>
      </c>
      <c r="T105" s="4">
        <v>13</v>
      </c>
      <c r="Y105" s="4"/>
    </row>
    <row r="106" spans="1:25" x14ac:dyDescent="0.2">
      <c r="A106" s="6">
        <v>105</v>
      </c>
      <c r="B106" s="204">
        <v>27</v>
      </c>
      <c r="C106" s="328" t="s">
        <v>5</v>
      </c>
      <c r="D106" s="232" t="s">
        <v>99</v>
      </c>
      <c r="E106" s="158">
        <f>VLOOKUP($B106, Rankings!$A$2:$W$161, 23, FALSE)</f>
        <v>9</v>
      </c>
      <c r="F106" s="7" t="str">
        <f>VLOOKUP($B106, Rankings!$A$2:$CA$161, 79, FALSE)</f>
        <v/>
      </c>
      <c r="G106" s="7">
        <f ca="1">VLOOKUP($B106, Rankings!$A$2:$BO$161, 57, FALSE)</f>
        <v>58</v>
      </c>
      <c r="H106" s="5">
        <f>VLOOKUP($B106, Rankings!$A$2:$BO$161, 58, FALSE)</f>
        <v>5.8457412743367954</v>
      </c>
      <c r="I106" s="7">
        <f>VLOOKUP($B106, Rankings!$A$2:$BO$161, 60, FALSE)</f>
        <v>52.945365296345194</v>
      </c>
      <c r="J106" s="7">
        <f>VLOOKUP($B106, Rankings!$A$2:$BO$161, 61, FALSE)</f>
        <v>58.37883959044369</v>
      </c>
      <c r="K106" s="5">
        <f>VLOOKUP($B106, Rankings!$A$2:$BO$161, 62, FALSE)</f>
        <v>6.5007691852580036</v>
      </c>
      <c r="L106" s="5">
        <f>VLOOKUP($B106, Rankings!$A$2:$BO$161, 63, FALSE)</f>
        <v>47.429021238946589</v>
      </c>
      <c r="M106" s="7">
        <f ca="1">VLOOKUP($B106, Rankings!$A$2:$BO$161, 64, FALSE)</f>
        <v>1636</v>
      </c>
      <c r="N106" s="7" t="str">
        <f>VLOOKUP($B106, Rankings!$A$2:$BO$161, 67, FALSE)</f>
        <v>DE</v>
      </c>
      <c r="O106" t="str">
        <f ca="1">_xlfn.CONCAT(VLOOKUP($B106,Rankings!$A$2:$BO$161,6,FALSE),"-",VLOOKUP($B106,Rankings!$A$2:$BO$161,7,FALSE))</f>
        <v>2-3</v>
      </c>
      <c r="P106" t="str">
        <f ca="1">_xlfn.CONCAT(VLOOKUP($B106,Rankings!$A$2:$BO$161,8,FALSE),"-",VLOOKUP($B106,Rankings!$A$2:$BO$161,9,FALSE))</f>
        <v>1-1</v>
      </c>
      <c r="Q106" t="str">
        <f ca="1">_xlfn.CONCAT(VLOOKUP($B106,Rankings!$A$2:$BO$161,10,FALSE),"-",VLOOKUP($B106,Rankings!$A$2:$BO$161,11,FALSE))</f>
        <v>1-2</v>
      </c>
      <c r="R106" t="str">
        <f ca="1">VLOOKUP($B106,Rankings!$A$2:$BO$161,14,FALSE)</f>
        <v>4-6</v>
      </c>
      <c r="S106" s="4">
        <f>VLOOKUP($B106, Rankings!$A$2:$BY$161, 77, FALSE)</f>
        <v>3</v>
      </c>
      <c r="T106" s="4">
        <v>15</v>
      </c>
      <c r="Y106" s="4"/>
    </row>
    <row r="107" spans="1:25" x14ac:dyDescent="0.2">
      <c r="A107" s="6">
        <v>106</v>
      </c>
      <c r="B107" s="204">
        <v>64</v>
      </c>
      <c r="C107" s="327" t="s">
        <v>3</v>
      </c>
      <c r="D107" s="231" t="s">
        <v>62</v>
      </c>
      <c r="E107" s="158">
        <f>VLOOKUP($B107, Rankings!$A$2:$W$161, 23, FALSE)</f>
        <v>7</v>
      </c>
      <c r="F107" s="7" t="str">
        <f>VLOOKUP($B107, Rankings!$A$2:$CA$161, 79, FALSE)</f>
        <v/>
      </c>
      <c r="G107" s="7">
        <f ca="1">VLOOKUP($B107, Rankings!$A$2:$BO$161, 57, FALSE)</f>
        <v>66</v>
      </c>
      <c r="H107" s="5">
        <f>VLOOKUP($B107, Rankings!$A$2:$BO$161, 58, FALSE)</f>
        <v>6.80724633714056</v>
      </c>
      <c r="I107" s="7">
        <f>VLOOKUP($B107, Rankings!$A$2:$BO$161, 60, FALSE)</f>
        <v>48.145183330410752</v>
      </c>
      <c r="J107" s="7">
        <f>VLOOKUP($B107, Rankings!$A$2:$BO$161, 61, FALSE)</f>
        <v>60.279436860068259</v>
      </c>
      <c r="K107" s="5">
        <f>VLOOKUP($B107, Rankings!$A$2:$BO$161, 62, FALSE)</f>
        <v>6.833008122342604</v>
      </c>
      <c r="L107" s="5">
        <f>VLOOKUP($B107, Rankings!$A$2:$BO$161, 63, FALSE)</f>
        <v>47.246376244865132</v>
      </c>
      <c r="M107" s="7">
        <f ca="1">VLOOKUP($B107, Rankings!$A$2:$BO$161, 64, FALSE)</f>
        <v>1669</v>
      </c>
      <c r="N107" s="7" t="str">
        <f>VLOOKUP($B107, Rankings!$A$2:$BO$161, 67, FALSE)</f>
        <v>DE</v>
      </c>
      <c r="O107" t="str">
        <f ca="1">_xlfn.CONCAT(VLOOKUP($B107,Rankings!$A$2:$BO$161,6,FALSE),"-",VLOOKUP($B107,Rankings!$A$2:$BO$161,7,FALSE))</f>
        <v>1-4</v>
      </c>
      <c r="P107" t="str">
        <f ca="1">_xlfn.CONCAT(VLOOKUP($B107,Rankings!$A$2:$BO$161,8,FALSE),"-",VLOOKUP($B107,Rankings!$A$2:$BO$161,9,FALSE))</f>
        <v>1-1</v>
      </c>
      <c r="Q107" t="str">
        <f ca="1">_xlfn.CONCAT(VLOOKUP($B107,Rankings!$A$2:$BO$161,10,FALSE),"-",VLOOKUP($B107,Rankings!$A$2:$BO$161,11,FALSE))</f>
        <v>1-2</v>
      </c>
      <c r="R107" t="str">
        <f ca="1">VLOOKUP($B107,Rankings!$A$2:$BO$161,14,FALSE)</f>
        <v>3-7</v>
      </c>
      <c r="S107" s="4">
        <f>VLOOKUP($B107, Rankings!$A$2:$BY$161, 77, FALSE)</f>
        <v>3</v>
      </c>
      <c r="T107" s="4">
        <v>6</v>
      </c>
      <c r="Y107" s="4"/>
    </row>
    <row r="108" spans="1:25" x14ac:dyDescent="0.2">
      <c r="A108" s="6">
        <v>107</v>
      </c>
      <c r="B108" s="204">
        <v>4</v>
      </c>
      <c r="C108" s="333" t="s">
        <v>6</v>
      </c>
      <c r="D108" s="237" t="s">
        <v>386</v>
      </c>
      <c r="E108" s="158">
        <f>VLOOKUP($B108, Rankings!$A$2:$W$161, 23, FALSE)</f>
        <v>4</v>
      </c>
      <c r="F108" s="7" t="str">
        <f>VLOOKUP($B108, Rankings!$A$2:$CA$161, 79, FALSE)</f>
        <v>Indigo
S6</v>
      </c>
      <c r="G108" s="7">
        <f ca="1">VLOOKUP($B108, Rankings!$A$2:$BO$161, 57, FALSE)</f>
        <v>57</v>
      </c>
      <c r="H108" s="5">
        <f>VLOOKUP($B108, Rankings!$A$2:$BO$161, 58, FALSE)</f>
        <v>6.7600337350548658</v>
      </c>
      <c r="I108" s="7">
        <f>VLOOKUP($B108, Rankings!$A$2:$BO$161, 60, FALSE)</f>
        <v>35.229094213628564</v>
      </c>
      <c r="J108" s="7">
        <f>VLOOKUP($B108, Rankings!$A$2:$BO$161, 61, FALSE)</f>
        <v>53.967576791808881</v>
      </c>
      <c r="K108" s="5">
        <f>VLOOKUP($B108, Rankings!$A$2:$BO$161, 62, FALSE)</f>
        <v>6.2316396986133062</v>
      </c>
      <c r="L108" s="5">
        <f>VLOOKUP($B108, Rankings!$A$2:$BO$161, 63, FALSE)</f>
        <v>46.57191050078378</v>
      </c>
      <c r="M108" s="7">
        <f ca="1">VLOOKUP($B108, Rankings!$A$2:$BO$161, 64, FALSE)</f>
        <v>1660</v>
      </c>
      <c r="N108" s="7" t="str">
        <f>VLOOKUP($B108, Rankings!$A$2:$BO$161, 67, FALSE)</f>
        <v>DE</v>
      </c>
      <c r="O108" t="str">
        <f ca="1">_xlfn.CONCAT(VLOOKUP($B108,Rankings!$A$2:$BO$161,6,FALSE),"-",VLOOKUP($B108,Rankings!$A$2:$BO$161,7,FALSE))</f>
        <v>2-3</v>
      </c>
      <c r="P108" t="str">
        <f ca="1">_xlfn.CONCAT(VLOOKUP($B108,Rankings!$A$2:$BO$161,8,FALSE),"-",VLOOKUP($B108,Rankings!$A$2:$BO$161,9,FALSE))</f>
        <v>1-1</v>
      </c>
      <c r="Q108" t="str">
        <f ca="1">_xlfn.CONCAT(VLOOKUP($B108,Rankings!$A$2:$BO$161,10,FALSE),"-",VLOOKUP($B108,Rankings!$A$2:$BO$161,11,FALSE))</f>
        <v>0-2</v>
      </c>
      <c r="R108" t="str">
        <f ca="1">VLOOKUP($B108,Rankings!$A$2:$BO$161,14,FALSE)</f>
        <v>3-6</v>
      </c>
      <c r="S108" s="4">
        <f>VLOOKUP($B108, Rankings!$A$2:$BY$161, 77, FALSE)</f>
        <v>14</v>
      </c>
      <c r="T108" s="4">
        <v>6</v>
      </c>
      <c r="Y108" s="4"/>
    </row>
    <row r="109" spans="1:25" x14ac:dyDescent="0.2">
      <c r="A109" s="6">
        <v>108</v>
      </c>
      <c r="B109" s="204">
        <v>158</v>
      </c>
      <c r="C109" s="330" t="s">
        <v>398</v>
      </c>
      <c r="D109" s="234" t="s">
        <v>468</v>
      </c>
      <c r="E109" s="158">
        <f>VLOOKUP($B109, Rankings!$A$2:$W$161, 23, FALSE)</f>
        <v>1</v>
      </c>
      <c r="F109" s="7" t="str">
        <f>VLOOKUP($B109, Rankings!$A$2:$CA$161, 79, FALSE)</f>
        <v>Terastal
S5</v>
      </c>
      <c r="G109" s="7">
        <f ca="1">VLOOKUP($B109, Rankings!$A$2:$BO$161, 57, FALSE)</f>
        <v>67</v>
      </c>
      <c r="H109" s="5">
        <f>VLOOKUP($B109, Rankings!$A$2:$BO$161, 58, FALSE)</f>
        <v>9.6483481698962876</v>
      </c>
      <c r="I109" s="7">
        <f>VLOOKUP($B109, Rankings!$A$2:$BO$161, 60, FALSE)</f>
        <v>40.42491883651936</v>
      </c>
      <c r="J109" s="7">
        <f>VLOOKUP($B109, Rankings!$A$2:$BO$161, 61, FALSE)</f>
        <v>42.75170648464163</v>
      </c>
      <c r="K109" s="5">
        <f>VLOOKUP($B109, Rankings!$A$2:$BO$161, 62, FALSE)</f>
        <v>5.9447455790807391</v>
      </c>
      <c r="L109" s="5">
        <f>VLOOKUP($B109, Rankings!$A$2:$BO$161, 63, FALSE)</f>
        <v>46.483481698962862</v>
      </c>
      <c r="M109" s="7">
        <f ca="1">VLOOKUP($B109, Rankings!$A$2:$BO$161, 64, FALSE)</f>
        <v>1787</v>
      </c>
      <c r="N109" s="7" t="str">
        <f>VLOOKUP($B109, Rankings!$A$2:$BO$161, 67, FALSE)</f>
        <v>DE</v>
      </c>
      <c r="O109" t="str">
        <f ca="1">_xlfn.CONCAT(VLOOKUP($B109,Rankings!$A$2:$BO$161,6,FALSE),"-",VLOOKUP($B109,Rankings!$A$2:$BO$161,7,FALSE))</f>
        <v>2-3</v>
      </c>
      <c r="P109" t="str">
        <f ca="1">_xlfn.CONCAT(VLOOKUP($B109,Rankings!$A$2:$BO$161,8,FALSE),"-",VLOOKUP($B109,Rankings!$A$2:$BO$161,9,FALSE))</f>
        <v>0-2</v>
      </c>
      <c r="Q109" t="str">
        <f ca="1">_xlfn.CONCAT(VLOOKUP($B109,Rankings!$A$2:$BO$161,10,FALSE),"-",VLOOKUP($B109,Rankings!$A$2:$BO$161,11,FALSE))</f>
        <v>2-1</v>
      </c>
      <c r="R109" t="str">
        <f ca="1">VLOOKUP($B109,Rankings!$A$2:$BO$161,14,FALSE)</f>
        <v>4-6</v>
      </c>
      <c r="S109" s="4">
        <f>VLOOKUP($B109, Rankings!$A$2:$BY$161, 77, FALSE)</f>
        <v>12</v>
      </c>
      <c r="T109" s="4">
        <v>17</v>
      </c>
      <c r="Y109" s="4"/>
    </row>
    <row r="110" spans="1:25" x14ac:dyDescent="0.2">
      <c r="A110" s="6">
        <v>109</v>
      </c>
      <c r="B110" s="204">
        <v>114</v>
      </c>
      <c r="C110" s="334" t="s">
        <v>7</v>
      </c>
      <c r="D110" s="363" t="s">
        <v>177</v>
      </c>
      <c r="E110" s="158">
        <f>VLOOKUP($B110, Rankings!$A$2:$W$161, 23, FALSE)</f>
        <v>9</v>
      </c>
      <c r="F110" s="7" t="str">
        <f>VLOOKUP($B110, Rankings!$A$2:$CA$161, 79, FALSE)</f>
        <v/>
      </c>
      <c r="G110" s="7">
        <f ca="1">VLOOKUP($B110, Rankings!$A$2:$BO$161, 57, FALSE)</f>
        <v>67</v>
      </c>
      <c r="H110" s="5">
        <f>VLOOKUP($B110, Rankings!$A$2:$BO$161, 58, FALSE)</f>
        <v>6.713016642736088</v>
      </c>
      <c r="I110" s="7">
        <f>VLOOKUP($B110, Rankings!$A$2:$BO$161, 60, FALSE)</f>
        <v>54.476319840375488</v>
      </c>
      <c r="J110" s="7">
        <f>VLOOKUP($B110, Rankings!$A$2:$BO$161, 61, FALSE)</f>
        <v>50.277303754266214</v>
      </c>
      <c r="K110" s="5">
        <f>VLOOKUP($B110, Rankings!$A$2:$BO$161, 62, FALSE)</f>
        <v>7.429058425595338</v>
      </c>
      <c r="L110" s="5">
        <f>VLOOKUP($B110, Rankings!$A$2:$BO$161, 63, FALSE)</f>
        <v>45.900237753372679</v>
      </c>
      <c r="M110" s="7">
        <f ca="1">VLOOKUP($B110, Rankings!$A$2:$BO$161, 64, FALSE)</f>
        <v>1568</v>
      </c>
      <c r="N110" s="7" t="str">
        <f>VLOOKUP($B110, Rankings!$A$2:$BO$161, 67, FALSE)</f>
        <v>DE</v>
      </c>
      <c r="O110" t="str">
        <f ca="1">_xlfn.CONCAT(VLOOKUP($B110,Rankings!$A$2:$BO$161,6,FALSE),"-",VLOOKUP($B110,Rankings!$A$2:$BO$161,7,FALSE))</f>
        <v>0-5</v>
      </c>
      <c r="P110" t="str">
        <f ca="1">_xlfn.CONCAT(VLOOKUP($B110,Rankings!$A$2:$BO$161,8,FALSE),"-",VLOOKUP($B110,Rankings!$A$2:$BO$161,9,FALSE))</f>
        <v>2-0</v>
      </c>
      <c r="Q110" t="str">
        <f ca="1">_xlfn.CONCAT(VLOOKUP($B110,Rankings!$A$2:$BO$161,10,FALSE),"-",VLOOKUP($B110,Rankings!$A$2:$BO$161,11,FALSE))</f>
        <v>3-1</v>
      </c>
      <c r="R110" t="str">
        <f ca="1">VLOOKUP($B110,Rankings!$A$2:$BO$161,14,FALSE)</f>
        <v>5-6</v>
      </c>
      <c r="S110" s="4">
        <f>VLOOKUP($B110, Rankings!$A$2:$BY$161, 77, FALSE)</f>
        <v>3</v>
      </c>
      <c r="T110" s="4">
        <v>4</v>
      </c>
      <c r="Y110" s="4"/>
    </row>
    <row r="111" spans="1:25" x14ac:dyDescent="0.2">
      <c r="A111" s="6">
        <v>110</v>
      </c>
      <c r="B111" s="204">
        <v>105</v>
      </c>
      <c r="C111" s="331" t="s">
        <v>0</v>
      </c>
      <c r="D111" s="235" t="s">
        <v>22</v>
      </c>
      <c r="E111" s="158">
        <f>VLOOKUP($B111, Rankings!$A$2:$W$161, 23, FALSE)</f>
        <v>4</v>
      </c>
      <c r="F111" s="7" t="str">
        <f>VLOOKUP($B111, Rankings!$A$2:$CA$161, 79, FALSE)</f>
        <v/>
      </c>
      <c r="G111" s="7">
        <f ca="1">VLOOKUP($B111, Rankings!$A$2:$BO$161, 57, FALSE)</f>
        <v>71</v>
      </c>
      <c r="H111" s="5">
        <f>VLOOKUP($B111, Rankings!$A$2:$BO$161, 58, FALSE)</f>
        <v>5.7364530702529715</v>
      </c>
      <c r="I111" s="7">
        <f>VLOOKUP($B111, Rankings!$A$2:$BO$161, 60, FALSE)</f>
        <v>41.84674410809486</v>
      </c>
      <c r="J111" s="7">
        <f>VLOOKUP($B111, Rankings!$A$2:$BO$161, 61, FALSE)</f>
        <v>58.724402730375424</v>
      </c>
      <c r="K111" s="5">
        <f>VLOOKUP($B111, Rankings!$A$2:$BO$161, 62, FALSE)</f>
        <v>5.8020372597593992</v>
      </c>
      <c r="L111" s="5">
        <f>VLOOKUP($B111, Rankings!$A$2:$BO$161, 63, FALSE)</f>
        <v>45.607551170882857</v>
      </c>
      <c r="M111" s="7">
        <f ca="1">VLOOKUP($B111, Rankings!$A$2:$BO$161, 64, FALSE)</f>
        <v>1836</v>
      </c>
      <c r="N111" s="7" t="str">
        <f>VLOOKUP($B111, Rankings!$A$2:$BO$161, 67, FALSE)</f>
        <v>DE</v>
      </c>
      <c r="O111" t="str">
        <f ca="1">_xlfn.CONCAT(VLOOKUP($B111,Rankings!$A$2:$BO$161,6,FALSE),"-",VLOOKUP($B111,Rankings!$A$2:$BO$161,7,FALSE))</f>
        <v>2-3</v>
      </c>
      <c r="P111" t="str">
        <f ca="1">_xlfn.CONCAT(VLOOKUP($B111,Rankings!$A$2:$BO$161,8,FALSE),"-",VLOOKUP($B111,Rankings!$A$2:$BO$161,9,FALSE))</f>
        <v>0-2</v>
      </c>
      <c r="Q111" t="str">
        <f ca="1">_xlfn.CONCAT(VLOOKUP($B111,Rankings!$A$2:$BO$161,10,FALSE),"-",VLOOKUP($B111,Rankings!$A$2:$BO$161,11,FALSE))</f>
        <v>2-2</v>
      </c>
      <c r="R111" t="str">
        <f ca="1">VLOOKUP($B111,Rankings!$A$2:$BO$161,14,FALSE)</f>
        <v>4-7</v>
      </c>
      <c r="S111" s="4">
        <f>VLOOKUP($B111, Rankings!$A$2:$BY$161, 77, FALSE)</f>
        <v>6</v>
      </c>
      <c r="T111" s="4">
        <v>4</v>
      </c>
      <c r="Y111" s="4"/>
    </row>
    <row r="112" spans="1:25" x14ac:dyDescent="0.2">
      <c r="A112" s="6">
        <v>111</v>
      </c>
      <c r="B112" s="204">
        <v>70</v>
      </c>
      <c r="C112" s="329" t="s">
        <v>2</v>
      </c>
      <c r="D112" s="233" t="s">
        <v>56</v>
      </c>
      <c r="E112" s="158">
        <f>VLOOKUP($B112, Rankings!$A$2:$W$161, 23, FALSE)</f>
        <v>9</v>
      </c>
      <c r="F112" s="7" t="str">
        <f>VLOOKUP($B112, Rankings!$A$2:$CA$161, 79, FALSE)</f>
        <v/>
      </c>
      <c r="G112" s="7">
        <f ca="1">VLOOKUP($B112, Rankings!$A$2:$BO$161, 57, FALSE)</f>
        <v>68.5</v>
      </c>
      <c r="H112" s="5">
        <f>VLOOKUP($B112, Rankings!$A$2:$BO$161, 58, FALSE)</f>
        <v>8.5990641616026924</v>
      </c>
      <c r="I112" s="7">
        <f>VLOOKUP($B112, Rankings!$A$2:$BO$161, 60, FALSE)</f>
        <v>46.636922909483111</v>
      </c>
      <c r="J112" s="7">
        <f>VLOOKUP($B112, Rankings!$A$2:$BO$161, 61, FALSE)</f>
        <v>61.335324232081909</v>
      </c>
      <c r="K112" s="5">
        <f>VLOOKUP($B112, Rankings!$A$2:$BO$161, 62, FALSE)</f>
        <v>7.1323208004127236</v>
      </c>
      <c r="L112" s="5">
        <f>VLOOKUP($B112, Rankings!$A$2:$BO$161, 63, FALSE)</f>
        <v>45.545157351141022</v>
      </c>
      <c r="M112" s="7">
        <f ca="1">VLOOKUP($B112, Rankings!$A$2:$BO$161, 64, FALSE)</f>
        <v>1569</v>
      </c>
      <c r="N112" s="7" t="str">
        <f>VLOOKUP($B112, Rankings!$A$2:$BO$161, 67, FALSE)</f>
        <v>DE</v>
      </c>
      <c r="O112" t="str">
        <f ca="1">_xlfn.CONCAT(VLOOKUP($B112,Rankings!$A$2:$BO$161,6,FALSE),"-",VLOOKUP($B112,Rankings!$A$2:$BO$161,7,FALSE))</f>
        <v>2-3</v>
      </c>
      <c r="P112" t="str">
        <f ca="1">_xlfn.CONCAT(VLOOKUP($B112,Rankings!$A$2:$BO$161,8,FALSE),"-",VLOOKUP($B112,Rankings!$A$2:$BO$161,9,FALSE))</f>
        <v>1-1</v>
      </c>
      <c r="Q112" t="str">
        <f ca="1">_xlfn.CONCAT(VLOOKUP($B112,Rankings!$A$2:$BO$161,10,FALSE),"-",VLOOKUP($B112,Rankings!$A$2:$BO$161,11,FALSE))</f>
        <v>2-1</v>
      </c>
      <c r="R112" t="str">
        <f ca="1">VLOOKUP($B112,Rankings!$A$2:$BO$161,14,FALSE)</f>
        <v>5-5</v>
      </c>
      <c r="S112" s="4">
        <f>VLOOKUP($B112, Rankings!$A$2:$BY$161, 77, FALSE)</f>
        <v>5</v>
      </c>
      <c r="T112" s="4">
        <v>14</v>
      </c>
      <c r="Y112" s="4"/>
    </row>
    <row r="113" spans="1:25" x14ac:dyDescent="0.2">
      <c r="A113" s="6">
        <v>112</v>
      </c>
      <c r="B113" s="204">
        <v>84</v>
      </c>
      <c r="C113" s="326" t="s">
        <v>1</v>
      </c>
      <c r="D113" s="230" t="s">
        <v>43</v>
      </c>
      <c r="E113" s="158">
        <f>VLOOKUP($B113, Rankings!$A$2:$W$161, 23, FALSE)</f>
        <v>10</v>
      </c>
      <c r="F113" s="7" t="str">
        <f>VLOOKUP($B113, Rankings!$A$2:$CA$161, 79, FALSE)</f>
        <v/>
      </c>
      <c r="G113" s="7">
        <f ca="1">VLOOKUP($B113, Rankings!$A$2:$BO$161, 57, FALSE)</f>
        <v>78</v>
      </c>
      <c r="H113" s="5">
        <f>VLOOKUP($B113, Rankings!$A$2:$BO$161, 58, FALSE)</f>
        <v>4.7738804461030968</v>
      </c>
      <c r="I113" s="7">
        <f>VLOOKUP($B113, Rankings!$A$2:$BO$161, 60, FALSE)</f>
        <v>52.033415334048691</v>
      </c>
      <c r="J113" s="7">
        <f>VLOOKUP($B113, Rankings!$A$2:$BO$161, 61, FALSE)</f>
        <v>62.602389078498291</v>
      </c>
      <c r="K113" s="5">
        <f>VLOOKUP($B113, Rankings!$A$2:$BO$161, 62, FALSE)</f>
        <v>6.922427319950712</v>
      </c>
      <c r="L113" s="5">
        <f>VLOOKUP($B113, Rankings!$A$2:$BO$161, 63, FALSE)</f>
        <v>45.47760892206194</v>
      </c>
      <c r="M113" s="7">
        <f ca="1">VLOOKUP($B113, Rankings!$A$2:$BO$161, 64, FALSE)</f>
        <v>1444</v>
      </c>
      <c r="N113" s="7" t="str">
        <f>VLOOKUP($B113, Rankings!$A$2:$BO$161, 67, FALSE)</f>
        <v>DE</v>
      </c>
      <c r="O113" t="str">
        <f ca="1">_xlfn.CONCAT(VLOOKUP($B113,Rankings!$A$2:$BO$161,6,FALSE),"-",VLOOKUP($B113,Rankings!$A$2:$BO$161,7,FALSE))</f>
        <v>2-3</v>
      </c>
      <c r="P113" t="str">
        <f ca="1">_xlfn.CONCAT(VLOOKUP($B113,Rankings!$A$2:$BO$161,8,FALSE),"-",VLOOKUP($B113,Rankings!$A$2:$BO$161,9,FALSE))</f>
        <v>1-1</v>
      </c>
      <c r="Q113" t="str">
        <f ca="1">_xlfn.CONCAT(VLOOKUP($B113,Rankings!$A$2:$BO$161,10,FALSE),"-",VLOOKUP($B113,Rankings!$A$2:$BO$161,11,FALSE))</f>
        <v>1-2</v>
      </c>
      <c r="R113" t="str">
        <f ca="1">VLOOKUP($B113,Rankings!$A$2:$BO$161,14,FALSE)</f>
        <v>4-6</v>
      </c>
      <c r="S113" s="4">
        <f>VLOOKUP($B113, Rankings!$A$2:$BY$161, 77, FALSE)</f>
        <v>9</v>
      </c>
      <c r="T113" s="4">
        <v>4</v>
      </c>
      <c r="Y113" s="4"/>
    </row>
    <row r="114" spans="1:25" x14ac:dyDescent="0.2">
      <c r="A114" s="6">
        <v>113</v>
      </c>
      <c r="B114" s="204">
        <v>141</v>
      </c>
      <c r="C114" s="335" t="s">
        <v>323</v>
      </c>
      <c r="D114" s="238" t="s">
        <v>379</v>
      </c>
      <c r="E114" s="158">
        <f>VLOOKUP($B114, Rankings!$A$2:$W$161, 23, FALSE)</f>
        <v>8</v>
      </c>
      <c r="F114" s="7" t="str">
        <f>VLOOKUP($B114, Rankings!$A$2:$CA$161, 79, FALSE)</f>
        <v/>
      </c>
      <c r="G114" s="7">
        <f ca="1">VLOOKUP($B114, Rankings!$A$2:$BO$161, 57, FALSE)</f>
        <v>53</v>
      </c>
      <c r="H114" s="5">
        <f>VLOOKUP($B114, Rankings!$A$2:$BO$161, 58, FALSE)</f>
        <v>4.7672668485106868</v>
      </c>
      <c r="I114" s="7">
        <f>VLOOKUP($B114, Rankings!$A$2:$BO$161, 60, FALSE)</f>
        <v>33.582711186889433</v>
      </c>
      <c r="J114" s="7">
        <f>VLOOKUP($B114, Rankings!$A$2:$BO$161, 61, FALSE)</f>
        <v>45.989761092150175</v>
      </c>
      <c r="K114" s="5">
        <f>VLOOKUP($B114, Rankings!$A$2:$BO$161, 62, FALSE)</f>
        <v>5.5246920477273864</v>
      </c>
      <c r="L114" s="5">
        <f>VLOOKUP($B114, Rankings!$A$2:$BO$161, 63, FALSE)</f>
        <v>45.345336970213744</v>
      </c>
      <c r="M114" s="7">
        <f ca="1">VLOOKUP($B114, Rankings!$A$2:$BO$161, 64, FALSE)</f>
        <v>1675</v>
      </c>
      <c r="N114" s="7" t="str">
        <f>VLOOKUP($B114, Rankings!$A$2:$BO$161, 67, FALSE)</f>
        <v>DE</v>
      </c>
      <c r="O114" t="str">
        <f ca="1">_xlfn.CONCAT(VLOOKUP($B114,Rankings!$A$2:$BO$161,6,FALSE),"-",VLOOKUP($B114,Rankings!$A$2:$BO$161,7,FALSE))</f>
        <v>2-3</v>
      </c>
      <c r="P114" t="str">
        <f ca="1">_xlfn.CONCAT(VLOOKUP($B114,Rankings!$A$2:$BO$161,8,FALSE),"-",VLOOKUP($B114,Rankings!$A$2:$BO$161,9,FALSE))</f>
        <v>2-0</v>
      </c>
      <c r="Q114" t="str">
        <f ca="1">_xlfn.CONCAT(VLOOKUP($B114,Rankings!$A$2:$BO$161,10,FALSE),"-",VLOOKUP($B114,Rankings!$A$2:$BO$161,11,FALSE))</f>
        <v>0-2</v>
      </c>
      <c r="R114" t="str">
        <f ca="1">VLOOKUP($B114,Rankings!$A$2:$BO$161,14,FALSE)</f>
        <v>4-5</v>
      </c>
      <c r="S114" s="4">
        <f>VLOOKUP($B114, Rankings!$A$2:$BY$161, 77, FALSE)</f>
        <v>1</v>
      </c>
      <c r="T114" s="4">
        <v>9</v>
      </c>
      <c r="Y114" s="4"/>
    </row>
    <row r="115" spans="1:25" x14ac:dyDescent="0.2">
      <c r="A115" s="6">
        <v>114</v>
      </c>
      <c r="B115" s="204">
        <v>47</v>
      </c>
      <c r="C115" s="332" t="s">
        <v>4</v>
      </c>
      <c r="D115" s="236" t="s">
        <v>79</v>
      </c>
      <c r="E115" s="158">
        <f>VLOOKUP($B115, Rankings!$A$2:$W$161, 23, FALSE)</f>
        <v>3</v>
      </c>
      <c r="F115" s="7" t="str">
        <f>VLOOKUP($B115, Rankings!$A$2:$CA$161, 79, FALSE)</f>
        <v/>
      </c>
      <c r="G115" s="7">
        <f ca="1">VLOOKUP($B115, Rankings!$A$2:$BO$161, 57, FALSE)</f>
        <v>73</v>
      </c>
      <c r="H115" s="5">
        <f>VLOOKUP($B115, Rankings!$A$2:$BO$161, 58, FALSE)</f>
        <v>9.5218278735056678</v>
      </c>
      <c r="I115" s="7">
        <f>VLOOKUP($B115, Rankings!$A$2:$BO$161, 60, FALSE)</f>
        <v>27.405193602561656</v>
      </c>
      <c r="J115" s="7">
        <f>VLOOKUP($B115, Rankings!$A$2:$BO$161, 61, FALSE)</f>
        <v>50.447952218430025</v>
      </c>
      <c r="K115" s="5">
        <f>VLOOKUP($B115, Rankings!$A$2:$BO$161, 62, FALSE)</f>
        <v>5.5707569802795502</v>
      </c>
      <c r="L115" s="5">
        <f>VLOOKUP($B115, Rankings!$A$2:$BO$161, 63, FALSE)</f>
        <v>45.218278735056671</v>
      </c>
      <c r="M115" s="7">
        <f ca="1">VLOOKUP($B115, Rankings!$A$2:$BO$161, 64, FALSE)</f>
        <v>1668</v>
      </c>
      <c r="N115" s="7" t="str">
        <f>VLOOKUP($B115, Rankings!$A$2:$BO$161, 67, FALSE)</f>
        <v>DE</v>
      </c>
      <c r="O115" t="str">
        <f ca="1">_xlfn.CONCAT(VLOOKUP($B115,Rankings!$A$2:$BO$161,6,FALSE),"-",VLOOKUP($B115,Rankings!$A$2:$BO$161,7,FALSE))</f>
        <v>2-3</v>
      </c>
      <c r="P115" t="str">
        <f ca="1">_xlfn.CONCAT(VLOOKUP($B115,Rankings!$A$2:$BO$161,8,FALSE),"-",VLOOKUP($B115,Rankings!$A$2:$BO$161,9,FALSE))</f>
        <v>1-1</v>
      </c>
      <c r="Q115" t="str">
        <f ca="1">_xlfn.CONCAT(VLOOKUP($B115,Rankings!$A$2:$BO$161,10,FALSE),"-",VLOOKUP($B115,Rankings!$A$2:$BO$161,11,FALSE))</f>
        <v>0-2</v>
      </c>
      <c r="R115" t="str">
        <f ca="1">VLOOKUP($B115,Rankings!$A$2:$BO$161,14,FALSE)</f>
        <v>3-6</v>
      </c>
      <c r="S115" s="4">
        <f>VLOOKUP($B115, Rankings!$A$2:$BY$161, 77, FALSE)</f>
        <v>3</v>
      </c>
      <c r="T115" s="4">
        <v>9</v>
      </c>
      <c r="Y115" s="4"/>
    </row>
    <row r="116" spans="1:25" x14ac:dyDescent="0.2">
      <c r="A116" s="6">
        <v>115</v>
      </c>
      <c r="B116" s="204">
        <v>32</v>
      </c>
      <c r="C116" s="328" t="s">
        <v>5</v>
      </c>
      <c r="D116" s="232" t="s">
        <v>94</v>
      </c>
      <c r="E116" s="158">
        <f>VLOOKUP($B116, Rankings!$A$2:$W$161, 23, FALSE)</f>
        <v>3</v>
      </c>
      <c r="F116" s="7" t="str">
        <f>VLOOKUP($B116, Rankings!$A$2:$CA$161, 79, FALSE)</f>
        <v>World
Champion
S5
Delta
S5, S6</v>
      </c>
      <c r="G116" s="7">
        <f ca="1">VLOOKUP($B116, Rankings!$A$2:$BO$161, 57, FALSE)</f>
        <v>62.5</v>
      </c>
      <c r="H116" s="5">
        <f>VLOOKUP($B116, Rankings!$A$2:$BO$161, 58, FALSE)</f>
        <v>7.5744262066081864</v>
      </c>
      <c r="I116" s="7">
        <f>VLOOKUP($B116, Rankings!$A$2:$BO$161, 60, FALSE)</f>
        <v>32.771497303411792</v>
      </c>
      <c r="J116" s="7">
        <f>VLOOKUP($B116, Rankings!$A$2:$BO$161, 61, FALSE)</f>
        <v>61.124146757679178</v>
      </c>
      <c r="K116" s="5">
        <f>VLOOKUP($B116, Rankings!$A$2:$BO$161, 62, FALSE)</f>
        <v>6.0917977642072128</v>
      </c>
      <c r="L116" s="5">
        <f>VLOOKUP($B116, Rankings!$A$2:$BO$161, 63, FALSE)</f>
        <v>44.680327582602331</v>
      </c>
      <c r="M116" s="7">
        <f ca="1">VLOOKUP($B116, Rankings!$A$2:$BO$161, 64, FALSE)</f>
        <v>1627</v>
      </c>
      <c r="N116" s="7" t="str">
        <f>VLOOKUP($B116, Rankings!$A$2:$BO$161, 67, FALSE)</f>
        <v>DE</v>
      </c>
      <c r="O116" t="str">
        <f ca="1">_xlfn.CONCAT(VLOOKUP($B116,Rankings!$A$2:$BO$161,6,FALSE),"-",VLOOKUP($B116,Rankings!$A$2:$BO$161,7,FALSE))</f>
        <v>2-3</v>
      </c>
      <c r="P116" t="str">
        <f ca="1">_xlfn.CONCAT(VLOOKUP($B116,Rankings!$A$2:$BO$161,8,FALSE),"-",VLOOKUP($B116,Rankings!$A$2:$BO$161,9,FALSE))</f>
        <v>0-2</v>
      </c>
      <c r="Q116" t="str">
        <f ca="1">_xlfn.CONCAT(VLOOKUP($B116,Rankings!$A$2:$BO$161,10,FALSE),"-",VLOOKUP($B116,Rankings!$A$2:$BO$161,11,FALSE))</f>
        <v>2-1</v>
      </c>
      <c r="R116" t="str">
        <f ca="1">VLOOKUP($B116,Rankings!$A$2:$BO$161,14,FALSE)</f>
        <v>4-6</v>
      </c>
      <c r="S116" s="4">
        <f>VLOOKUP($B116, Rankings!$A$2:$BY$161, 77, FALSE)</f>
        <v>3</v>
      </c>
      <c r="T116" s="4">
        <v>8</v>
      </c>
      <c r="Y116" s="4"/>
    </row>
    <row r="117" spans="1:25" x14ac:dyDescent="0.2">
      <c r="A117" s="6">
        <v>116</v>
      </c>
      <c r="B117" s="204">
        <v>96</v>
      </c>
      <c r="C117" s="326" t="s">
        <v>1</v>
      </c>
      <c r="D117" s="230" t="s">
        <v>31</v>
      </c>
      <c r="E117" s="158">
        <f>VLOOKUP($B117, Rankings!$A$2:$W$161, 23, FALSE)</f>
        <v>9</v>
      </c>
      <c r="F117" s="7" t="str">
        <f>VLOOKUP($B117, Rankings!$A$2:$CA$161, 79, FALSE)</f>
        <v>Lanakila
S2</v>
      </c>
      <c r="G117" s="7">
        <f ca="1">VLOOKUP($B117, Rankings!$A$2:$BO$161, 57, FALSE)</f>
        <v>72</v>
      </c>
      <c r="H117" s="5">
        <f>VLOOKUP($B117, Rankings!$A$2:$BO$161, 58, FALSE)</f>
        <v>5.6700928783621789</v>
      </c>
      <c r="I117" s="7">
        <f>VLOOKUP($B117, Rankings!$A$2:$BO$161, 60, FALSE)</f>
        <v>48.893457990906228</v>
      </c>
      <c r="J117" s="7">
        <f>VLOOKUP($B117, Rankings!$A$2:$BO$161, 61, FALSE)</f>
        <v>57.745307167235495</v>
      </c>
      <c r="K117" s="5">
        <f>VLOOKUP($B117, Rankings!$A$2:$BO$161, 62, FALSE)</f>
        <v>8.1191132520737757</v>
      </c>
      <c r="L117" s="5">
        <f>VLOOKUP($B117, Rankings!$A$2:$BO$161, 63, FALSE)</f>
        <v>44.50154797270298</v>
      </c>
      <c r="M117" s="7">
        <f ca="1">VLOOKUP($B117, Rankings!$A$2:$BO$161, 64, FALSE)</f>
        <v>1653</v>
      </c>
      <c r="N117" s="7" t="str">
        <f>VLOOKUP($B117, Rankings!$A$2:$BO$161, 67, FALSE)</f>
        <v>DE</v>
      </c>
      <c r="O117" t="str">
        <f ca="1">_xlfn.CONCAT(VLOOKUP($B117,Rankings!$A$2:$BO$161,6,FALSE),"-",VLOOKUP($B117,Rankings!$A$2:$BO$161,7,FALSE))</f>
        <v>0-5</v>
      </c>
      <c r="P117" t="str">
        <f ca="1">_xlfn.CONCAT(VLOOKUP($B117,Rankings!$A$2:$BO$161,8,FALSE),"-",VLOOKUP($B117,Rankings!$A$2:$BO$161,9,FALSE))</f>
        <v>2-0</v>
      </c>
      <c r="Q117" t="str">
        <f ca="1">_xlfn.CONCAT(VLOOKUP($B117,Rankings!$A$2:$BO$161,10,FALSE),"-",VLOOKUP($B117,Rankings!$A$2:$BO$161,11,FALSE))</f>
        <v>1-2</v>
      </c>
      <c r="R117" t="str">
        <f ca="1">VLOOKUP($B117,Rankings!$A$2:$BO$161,14,FALSE)</f>
        <v>3-7</v>
      </c>
      <c r="S117" s="4">
        <f>VLOOKUP($B117, Rankings!$A$2:$BY$161, 77, FALSE)</f>
        <v>5</v>
      </c>
      <c r="T117" s="4">
        <v>4</v>
      </c>
      <c r="Y117" s="4"/>
    </row>
    <row r="118" spans="1:25" x14ac:dyDescent="0.2">
      <c r="A118" s="6">
        <v>117</v>
      </c>
      <c r="B118" s="204">
        <v>124</v>
      </c>
      <c r="C118" s="334" t="s">
        <v>7</v>
      </c>
      <c r="D118" s="363" t="s">
        <v>187</v>
      </c>
      <c r="E118" s="158">
        <f>VLOOKUP($B118, Rankings!$A$2:$W$161, 23, FALSE)</f>
        <v>7</v>
      </c>
      <c r="F118" s="7" t="str">
        <f>VLOOKUP($B118, Rankings!$A$2:$CA$161, 79, FALSE)</f>
        <v/>
      </c>
      <c r="G118" s="7">
        <f ca="1">VLOOKUP($B118, Rankings!$A$2:$BO$161, 57, FALSE)</f>
        <v>79</v>
      </c>
      <c r="H118" s="5">
        <f>VLOOKUP($B118, Rankings!$A$2:$BO$161, 58, FALSE)</f>
        <v>4.7195352209318777</v>
      </c>
      <c r="I118" s="7">
        <f>VLOOKUP($B118, Rankings!$A$2:$BO$161, 60, FALSE)</f>
        <v>35.693981776778465</v>
      </c>
      <c r="J118" s="7">
        <f>VLOOKUP($B118, Rankings!$A$2:$BO$161, 61, FALSE)</f>
        <v>54.202218430034122</v>
      </c>
      <c r="K118" s="5">
        <f>VLOOKUP($B118, Rankings!$A$2:$BO$161, 62, FALSE)</f>
        <v>5.8137767414994528</v>
      </c>
      <c r="L118" s="5">
        <f>VLOOKUP($B118, Rankings!$A$2:$BO$161, 63, FALSE)</f>
        <v>44.390704418637554</v>
      </c>
      <c r="M118" s="7">
        <f ca="1">VLOOKUP($B118, Rankings!$A$2:$BO$161, 64, FALSE)</f>
        <v>1703</v>
      </c>
      <c r="N118" s="7" t="str">
        <f>VLOOKUP($B118, Rankings!$A$2:$BO$161, 67, FALSE)</f>
        <v>E</v>
      </c>
      <c r="O118" t="str">
        <f ca="1">_xlfn.CONCAT(VLOOKUP($B118,Rankings!$A$2:$BO$161,6,FALSE),"-",VLOOKUP($B118,Rankings!$A$2:$BO$161,7,FALSE))</f>
        <v>2-3</v>
      </c>
      <c r="P118" t="str">
        <f ca="1">_xlfn.CONCAT(VLOOKUP($B118,Rankings!$A$2:$BO$161,8,FALSE),"-",VLOOKUP($B118,Rankings!$A$2:$BO$161,9,FALSE))</f>
        <v>1-1</v>
      </c>
      <c r="Q118" t="str">
        <f ca="1">_xlfn.CONCAT(VLOOKUP($B118,Rankings!$A$2:$BO$161,10,FALSE),"-",VLOOKUP($B118,Rankings!$A$2:$BO$161,11,FALSE))</f>
        <v>0-2</v>
      </c>
      <c r="R118" t="str">
        <f ca="1">VLOOKUP($B118,Rankings!$A$2:$BO$161,14,FALSE)</f>
        <v>3-6</v>
      </c>
      <c r="S118" s="4">
        <f>VLOOKUP($B118, Rankings!$A$2:$BY$161, 77, FALSE)</f>
        <v>1</v>
      </c>
      <c r="T118" s="4">
        <v>16</v>
      </c>
      <c r="Y118" s="4"/>
    </row>
    <row r="119" spans="1:25" x14ac:dyDescent="0.2">
      <c r="A119" s="6">
        <v>118</v>
      </c>
      <c r="B119" s="204">
        <v>75</v>
      </c>
      <c r="C119" s="329" t="s">
        <v>2</v>
      </c>
      <c r="D119" s="233" t="s">
        <v>52</v>
      </c>
      <c r="E119" s="158">
        <f>VLOOKUP($B119, Rankings!$A$2:$W$161, 23, FALSE)</f>
        <v>8</v>
      </c>
      <c r="F119" s="7" t="str">
        <f>VLOOKUP($B119, Rankings!$A$2:$CA$161, 79, FALSE)</f>
        <v/>
      </c>
      <c r="G119" s="7">
        <f ca="1">VLOOKUP($B119, Rankings!$A$2:$BO$161, 57, FALSE)</f>
        <v>70</v>
      </c>
      <c r="H119" s="5">
        <f>VLOOKUP($B119, Rankings!$A$2:$BO$161, 58, FALSE)</f>
        <v>5.6491675915086086</v>
      </c>
      <c r="I119" s="7">
        <f>VLOOKUP($B119, Rankings!$A$2:$BO$161, 60, FALSE)</f>
        <v>33.819821449129222</v>
      </c>
      <c r="J119" s="7">
        <f>VLOOKUP($B119, Rankings!$A$2:$BO$161, 61, FALSE)</f>
        <v>63.822525597269617</v>
      </c>
      <c r="K119" s="5">
        <f>VLOOKUP($B119, Rankings!$A$2:$BO$161, 62, FALSE)</f>
        <v>6.5072609018268537</v>
      </c>
      <c r="L119" s="5">
        <f>VLOOKUP($B119, Rankings!$A$2:$BO$161, 63, FALSE)</f>
        <v>44.152793191810147</v>
      </c>
      <c r="M119" s="7">
        <f ca="1">VLOOKUP($B119, Rankings!$A$2:$BO$161, 64, FALSE)</f>
        <v>1637</v>
      </c>
      <c r="N119" s="7" t="str">
        <f>VLOOKUP($B119, Rankings!$A$2:$BO$161, 67, FALSE)</f>
        <v>E</v>
      </c>
      <c r="O119" t="str">
        <f ca="1">_xlfn.CONCAT(VLOOKUP($B119,Rankings!$A$2:$BO$161,6,FALSE),"-",VLOOKUP($B119,Rankings!$A$2:$BO$161,7,FALSE))</f>
        <v>3-2</v>
      </c>
      <c r="P119" t="str">
        <f ca="1">_xlfn.CONCAT(VLOOKUP($B119,Rankings!$A$2:$BO$161,8,FALSE),"-",VLOOKUP($B119,Rankings!$A$2:$BO$161,9,FALSE))</f>
        <v>0-2</v>
      </c>
      <c r="Q119" t="str">
        <f ca="1">_xlfn.CONCAT(VLOOKUP($B119,Rankings!$A$2:$BO$161,10,FALSE),"-",VLOOKUP($B119,Rankings!$A$2:$BO$161,11,FALSE))</f>
        <v>0-2</v>
      </c>
      <c r="R119" t="str">
        <f ca="1">VLOOKUP($B119,Rankings!$A$2:$BO$161,14,FALSE)</f>
        <v>3-6</v>
      </c>
      <c r="S119" s="4">
        <f>VLOOKUP($B119, Rankings!$A$2:$BY$161, 77, FALSE)</f>
        <v>6</v>
      </c>
      <c r="T119" s="4">
        <v>6</v>
      </c>
      <c r="Y119" s="4"/>
    </row>
    <row r="120" spans="1:25" x14ac:dyDescent="0.2">
      <c r="A120" s="6">
        <v>119</v>
      </c>
      <c r="B120" s="204">
        <v>97</v>
      </c>
      <c r="C120" s="331" t="s">
        <v>0</v>
      </c>
      <c r="D120" s="235" t="s">
        <v>30</v>
      </c>
      <c r="E120" s="158">
        <f>VLOOKUP($B120, Rankings!$A$2:$W$161, 23, FALSE)</f>
        <v>4</v>
      </c>
      <c r="F120" s="7" t="str">
        <f>VLOOKUP($B120, Rankings!$A$2:$CA$161, 79, FALSE)</f>
        <v/>
      </c>
      <c r="G120" s="7">
        <f ca="1">VLOOKUP($B120, Rankings!$A$2:$BO$161, 57, FALSE)</f>
        <v>86</v>
      </c>
      <c r="H120" s="5">
        <f>VLOOKUP($B120, Rankings!$A$2:$BO$161, 58, FALSE)</f>
        <v>7.5002226992083862</v>
      </c>
      <c r="I120" s="7">
        <f>VLOOKUP($B120, Rankings!$A$2:$BO$161, 60, FALSE)</f>
        <v>43.798543433268179</v>
      </c>
      <c r="J120" s="7">
        <f>VLOOKUP($B120, Rankings!$A$2:$BO$161, 61, FALSE)</f>
        <v>63.139931740614315</v>
      </c>
      <c r="K120" s="5">
        <f>VLOOKUP($B120, Rankings!$A$2:$BO$161, 62, FALSE)</f>
        <v>6.2165468344937729</v>
      </c>
      <c r="L120" s="5">
        <f>VLOOKUP($B120, Rankings!$A$2:$BO$161, 63, FALSE)</f>
        <v>43.752783740104825</v>
      </c>
      <c r="M120" s="7">
        <f ca="1">VLOOKUP($B120, Rankings!$A$2:$BO$161, 64, FALSE)</f>
        <v>1790</v>
      </c>
      <c r="N120" s="7" t="str">
        <f>VLOOKUP($B120, Rankings!$A$2:$BO$161, 67, FALSE)</f>
        <v>E</v>
      </c>
      <c r="O120" t="str">
        <f ca="1">_xlfn.CONCAT(VLOOKUP($B120,Rankings!$A$2:$BO$161,6,FALSE),"-",VLOOKUP($B120,Rankings!$A$2:$BO$161,7,FALSE))</f>
        <v>0-5</v>
      </c>
      <c r="P120" t="str">
        <f ca="1">_xlfn.CONCAT(VLOOKUP($B120,Rankings!$A$2:$BO$161,8,FALSE),"-",VLOOKUP($B120,Rankings!$A$2:$BO$161,9,FALSE))</f>
        <v>1-1</v>
      </c>
      <c r="Q120" t="str">
        <f ca="1">_xlfn.CONCAT(VLOOKUP($B120,Rankings!$A$2:$BO$161,10,FALSE),"-",VLOOKUP($B120,Rankings!$A$2:$BO$161,11,FALSE))</f>
        <v>2-2</v>
      </c>
      <c r="R120" t="str">
        <f ca="1">VLOOKUP($B120,Rankings!$A$2:$BO$161,14,FALSE)</f>
        <v>3-8</v>
      </c>
      <c r="S120" s="4">
        <f>VLOOKUP($B120, Rankings!$A$2:$BY$161, 77, FALSE)</f>
        <v>18</v>
      </c>
      <c r="T120" s="4">
        <v>9</v>
      </c>
      <c r="Y120" s="4"/>
    </row>
    <row r="121" spans="1:25" x14ac:dyDescent="0.2">
      <c r="A121" s="6">
        <v>120</v>
      </c>
      <c r="B121" s="204">
        <v>19</v>
      </c>
      <c r="C121" s="328" t="s">
        <v>5</v>
      </c>
      <c r="D121" s="232" t="s">
        <v>107</v>
      </c>
      <c r="E121" s="158">
        <f>VLOOKUP($B121, Rankings!$A$2:$W$161, 23, FALSE)</f>
        <v>5</v>
      </c>
      <c r="F121" s="7" t="str">
        <f>VLOOKUP($B121, Rankings!$A$2:$CA$161, 79, FALSE)</f>
        <v/>
      </c>
      <c r="G121" s="7">
        <f ca="1">VLOOKUP($B121, Rankings!$A$2:$BO$161, 57, FALSE)</f>
        <v>69</v>
      </c>
      <c r="H121" s="5">
        <f>VLOOKUP($B121, Rankings!$A$2:$BO$161, 58, FALSE)</f>
        <v>4.6763174544074149</v>
      </c>
      <c r="I121" s="7">
        <f>VLOOKUP($B121, Rankings!$A$2:$BO$161, 60, FALSE)</f>
        <v>38.662128938055041</v>
      </c>
      <c r="J121" s="7">
        <f>VLOOKUP($B121, Rankings!$A$2:$BO$161, 61, FALSE)</f>
        <v>61.710750853242317</v>
      </c>
      <c r="K121" s="5">
        <f>VLOOKUP($B121, Rankings!$A$2:$BO$161, 62, FALSE)</f>
        <v>6.0350826193368912</v>
      </c>
      <c r="L121" s="5">
        <f>VLOOKUP($B121, Rankings!$A$2:$BO$161, 63, FALSE)</f>
        <v>43.526349088148301</v>
      </c>
      <c r="M121" s="7">
        <f ca="1">VLOOKUP($B121, Rankings!$A$2:$BO$161, 64, FALSE)</f>
        <v>1702</v>
      </c>
      <c r="N121" s="7" t="str">
        <f>VLOOKUP($B121, Rankings!$A$2:$BO$161, 67, FALSE)</f>
        <v>E</v>
      </c>
      <c r="O121" t="str">
        <f ca="1">_xlfn.CONCAT(VLOOKUP($B121,Rankings!$A$2:$BO$161,6,FALSE),"-",VLOOKUP($B121,Rankings!$A$2:$BO$161,7,FALSE))</f>
        <v>2-3</v>
      </c>
      <c r="P121" t="str">
        <f ca="1">_xlfn.CONCAT(VLOOKUP($B121,Rankings!$A$2:$BO$161,8,FALSE),"-",VLOOKUP($B121,Rankings!$A$2:$BO$161,9,FALSE))</f>
        <v>0-2</v>
      </c>
      <c r="Q121" t="str">
        <f ca="1">_xlfn.CONCAT(VLOOKUP($B121,Rankings!$A$2:$BO$161,10,FALSE),"-",VLOOKUP($B121,Rankings!$A$2:$BO$161,11,FALSE))</f>
        <v>0-2</v>
      </c>
      <c r="R121" t="str">
        <f ca="1">VLOOKUP($B121,Rankings!$A$2:$BO$161,14,FALSE)</f>
        <v>2-7</v>
      </c>
      <c r="S121" s="4">
        <f>VLOOKUP($B121, Rankings!$A$2:$BY$161, 77, FALSE)</f>
        <v>12</v>
      </c>
      <c r="T121" s="4">
        <v>18</v>
      </c>
      <c r="Y121" s="4"/>
    </row>
    <row r="122" spans="1:25" x14ac:dyDescent="0.2">
      <c r="A122" s="6">
        <v>121</v>
      </c>
      <c r="B122" s="204">
        <v>22</v>
      </c>
      <c r="C122" s="328" t="s">
        <v>5</v>
      </c>
      <c r="D122" s="232" t="s">
        <v>104</v>
      </c>
      <c r="E122" s="158">
        <f>VLOOKUP($B122, Rankings!$A$2:$W$161, 23, FALSE)</f>
        <v>5</v>
      </c>
      <c r="F122" s="7" t="str">
        <f>VLOOKUP($B122, Rankings!$A$2:$CA$161, 79, FALSE)</f>
        <v/>
      </c>
      <c r="G122" s="7">
        <f ca="1">VLOOKUP($B122, Rankings!$A$2:$BO$161, 57, FALSE)</f>
        <v>78</v>
      </c>
      <c r="H122" s="5">
        <f>VLOOKUP($B122, Rankings!$A$2:$BO$161, 58, FALSE)</f>
        <v>7.4768641681133934</v>
      </c>
      <c r="I122" s="7">
        <f>VLOOKUP($B122, Rankings!$A$2:$BO$161, 60, FALSE)</f>
        <v>37.394441538884763</v>
      </c>
      <c r="J122" s="7">
        <f>VLOOKUP($B122, Rankings!$A$2:$BO$161, 61, FALSE)</f>
        <v>38.105802047781566</v>
      </c>
      <c r="K122" s="5">
        <f>VLOOKUP($B122, Rankings!$A$2:$BO$161, 62, FALSE)</f>
        <v>5.4845236803208355</v>
      </c>
      <c r="L122" s="5">
        <f>VLOOKUP($B122, Rankings!$A$2:$BO$161, 63, FALSE)</f>
        <v>43.460802101417421</v>
      </c>
      <c r="M122" s="7">
        <f ca="1">VLOOKUP($B122, Rankings!$A$2:$BO$161, 64, FALSE)</f>
        <v>1745</v>
      </c>
      <c r="N122" s="7" t="str">
        <f>VLOOKUP($B122, Rankings!$A$2:$BO$161, 67, FALSE)</f>
        <v>E</v>
      </c>
      <c r="O122" t="str">
        <f ca="1">_xlfn.CONCAT(VLOOKUP($B122,Rankings!$A$2:$BO$161,6,FALSE),"-",VLOOKUP($B122,Rankings!$A$2:$BO$161,7,FALSE))</f>
        <v>3-2</v>
      </c>
      <c r="P122" t="str">
        <f ca="1">_xlfn.CONCAT(VLOOKUP($B122,Rankings!$A$2:$BO$161,8,FALSE),"-",VLOOKUP($B122,Rankings!$A$2:$BO$161,9,FALSE))</f>
        <v>0-2</v>
      </c>
      <c r="Q122" t="str">
        <f ca="1">_xlfn.CONCAT(VLOOKUP($B122,Rankings!$A$2:$BO$161,10,FALSE),"-",VLOOKUP($B122,Rankings!$A$2:$BO$161,11,FALSE))</f>
        <v>1-2</v>
      </c>
      <c r="R122" t="str">
        <f ca="1">VLOOKUP($B122,Rankings!$A$2:$BO$161,14,FALSE)</f>
        <v>4-6</v>
      </c>
      <c r="S122" s="4">
        <f>VLOOKUP($B122, Rankings!$A$2:$BY$161, 77, FALSE)</f>
        <v>2</v>
      </c>
      <c r="T122" s="4">
        <v>5</v>
      </c>
      <c r="Y122" s="4"/>
    </row>
    <row r="123" spans="1:25" x14ac:dyDescent="0.2">
      <c r="A123" s="6">
        <v>122</v>
      </c>
      <c r="B123" s="204">
        <v>108</v>
      </c>
      <c r="C123" s="331" t="s">
        <v>0</v>
      </c>
      <c r="D123" s="235" t="s">
        <v>20</v>
      </c>
      <c r="E123" s="158">
        <f>VLOOKUP($B123, Rankings!$A$2:$W$161, 23, FALSE)</f>
        <v>10</v>
      </c>
      <c r="F123" s="7" t="str">
        <f>VLOOKUP($B123, Rankings!$A$2:$CA$161, 79, FALSE)</f>
        <v/>
      </c>
      <c r="G123" s="7">
        <f ca="1">VLOOKUP($B123, Rankings!$A$2:$BO$161, 57, FALSE)</f>
        <v>87</v>
      </c>
      <c r="H123" s="5">
        <f>VLOOKUP($B123, Rankings!$A$2:$BO$161, 58, FALSE)</f>
        <v>4.6558535422978791</v>
      </c>
      <c r="I123" s="7">
        <f>VLOOKUP($B123, Rankings!$A$2:$BO$161, 60, FALSE)</f>
        <v>40.822647426349334</v>
      </c>
      <c r="J123" s="7">
        <f>VLOOKUP($B123, Rankings!$A$2:$BO$161, 61, FALSE)</f>
        <v>55.211177474402731</v>
      </c>
      <c r="K123" s="5">
        <f>VLOOKUP($B123, Rankings!$A$2:$BO$161, 62, FALSE)</f>
        <v>6.389835678638379</v>
      </c>
      <c r="L123" s="5">
        <f>VLOOKUP($B123, Rankings!$A$2:$BO$161, 63, FALSE)</f>
        <v>43.117070845957592</v>
      </c>
      <c r="M123" s="7">
        <f ca="1">VLOOKUP($B123, Rankings!$A$2:$BO$161, 64, FALSE)</f>
        <v>1585</v>
      </c>
      <c r="N123" s="7" t="str">
        <f>VLOOKUP($B123, Rankings!$A$2:$BO$161, 67, FALSE)</f>
        <v>E</v>
      </c>
      <c r="O123" t="str">
        <f ca="1">_xlfn.CONCAT(VLOOKUP($B123,Rankings!$A$2:$BO$161,6,FALSE),"-",VLOOKUP($B123,Rankings!$A$2:$BO$161,7,FALSE))</f>
        <v>2-3</v>
      </c>
      <c r="P123" t="str">
        <f ca="1">_xlfn.CONCAT(VLOOKUP($B123,Rankings!$A$2:$BO$161,8,FALSE),"-",VLOOKUP($B123,Rankings!$A$2:$BO$161,9,FALSE))</f>
        <v>1-1</v>
      </c>
      <c r="Q123" t="str">
        <f ca="1">_xlfn.CONCAT(VLOOKUP($B123,Rankings!$A$2:$BO$161,10,FALSE),"-",VLOOKUP($B123,Rankings!$A$2:$BO$161,11,FALSE))</f>
        <v>1-2</v>
      </c>
      <c r="R123" t="str">
        <f ca="1">VLOOKUP($B123,Rankings!$A$2:$BO$161,14,FALSE)</f>
        <v>4-6</v>
      </c>
      <c r="S123" s="4">
        <f>VLOOKUP($B123, Rankings!$A$2:$BY$161, 77, FALSE)</f>
        <v>17</v>
      </c>
      <c r="T123" s="4">
        <v>18</v>
      </c>
      <c r="Y123" s="4"/>
    </row>
    <row r="124" spans="1:25" x14ac:dyDescent="0.2">
      <c r="A124" s="6">
        <v>123</v>
      </c>
      <c r="B124" s="204">
        <v>122</v>
      </c>
      <c r="C124" s="334" t="s">
        <v>7</v>
      </c>
      <c r="D124" s="363" t="s">
        <v>185</v>
      </c>
      <c r="E124" s="158">
        <f>VLOOKUP($B124, Rankings!$A$2:$W$161, 23, FALSE)</f>
        <v>6</v>
      </c>
      <c r="F124" s="7" t="str">
        <f>VLOOKUP($B124, Rankings!$A$2:$CA$161, 79, FALSE)</f>
        <v/>
      </c>
      <c r="G124" s="7">
        <f ca="1">VLOOKUP($B124, Rankings!$A$2:$BO$161, 57, FALSE)</f>
        <v>66</v>
      </c>
      <c r="H124" s="5">
        <f>VLOOKUP($B124, Rankings!$A$2:$BO$161, 58, FALSE)</f>
        <v>5.5870115755933574</v>
      </c>
      <c r="I124" s="7">
        <f>VLOOKUP($B124, Rankings!$A$2:$BO$161, 60, FALSE)</f>
        <v>35.461831729245134</v>
      </c>
      <c r="J124" s="7">
        <f>VLOOKUP($B124, Rankings!$A$2:$BO$161, 61, FALSE)</f>
        <v>34.492320819112607</v>
      </c>
      <c r="K124" s="5">
        <f>VLOOKUP($B124, Rankings!$A$2:$BO$161, 62, FALSE)</f>
        <v>5.0243849817111395</v>
      </c>
      <c r="L124" s="5">
        <f>VLOOKUP($B124, Rankings!$A$2:$BO$161, 63, FALSE)</f>
        <v>43.116859593222628</v>
      </c>
      <c r="M124" s="7">
        <f ca="1">VLOOKUP($B124, Rankings!$A$2:$BO$161, 64, FALSE)</f>
        <v>1608</v>
      </c>
      <c r="N124" s="7" t="str">
        <f>VLOOKUP($B124, Rankings!$A$2:$BO$161, 67, FALSE)</f>
        <v>E</v>
      </c>
      <c r="O124" t="str">
        <f ca="1">_xlfn.CONCAT(VLOOKUP($B124,Rankings!$A$2:$BO$161,6,FALSE),"-",VLOOKUP($B124,Rankings!$A$2:$BO$161,7,FALSE))</f>
        <v>2-3</v>
      </c>
      <c r="P124" t="str">
        <f ca="1">_xlfn.CONCAT(VLOOKUP($B124,Rankings!$A$2:$BO$161,8,FALSE),"-",VLOOKUP($B124,Rankings!$A$2:$BO$161,9,FALSE))</f>
        <v>1-1</v>
      </c>
      <c r="Q124" t="str">
        <f ca="1">_xlfn.CONCAT(VLOOKUP($B124,Rankings!$A$2:$BO$161,10,FALSE),"-",VLOOKUP($B124,Rankings!$A$2:$BO$161,11,FALSE))</f>
        <v>0-2</v>
      </c>
      <c r="R124" t="str">
        <f ca="1">VLOOKUP($B124,Rankings!$A$2:$BO$161,14,FALSE)</f>
        <v>3-6</v>
      </c>
      <c r="S124" s="4">
        <f>VLOOKUP($B124, Rankings!$A$2:$BY$161, 77, FALSE)</f>
        <v>9</v>
      </c>
      <c r="T124" s="4">
        <v>6</v>
      </c>
      <c r="Y124" s="4"/>
    </row>
    <row r="125" spans="1:25" x14ac:dyDescent="0.2">
      <c r="A125" s="6">
        <v>124</v>
      </c>
      <c r="B125" s="204">
        <v>153</v>
      </c>
      <c r="C125" s="330" t="s">
        <v>398</v>
      </c>
      <c r="D125" s="234" t="s">
        <v>480</v>
      </c>
      <c r="E125" s="158">
        <f>VLOOKUP($B125, Rankings!$A$2:$W$161, 23, FALSE)</f>
        <v>2</v>
      </c>
      <c r="F125" s="7" t="str">
        <f>VLOOKUP($B125, Rankings!$A$2:$CA$161, 79, FALSE)</f>
        <v xml:space="preserve"> </v>
      </c>
      <c r="G125" s="7">
        <f ca="1">VLOOKUP($B125, Rankings!$A$2:$BO$161, 57, FALSE)</f>
        <v>86</v>
      </c>
      <c r="H125" s="5">
        <f>VLOOKUP($B125, Rankings!$A$2:$BO$161, 58, FALSE)</f>
        <v>1.8448001375059233</v>
      </c>
      <c r="I125" s="7">
        <f>VLOOKUP($B125, Rankings!$A$2:$BO$161, 60, FALSE)</f>
        <v>45.893984892429785</v>
      </c>
      <c r="J125" s="7">
        <f>VLOOKUP($B125, Rankings!$A$2:$BO$161, 61, FALSE)</f>
        <v>50.277303754266214</v>
      </c>
      <c r="K125" s="5">
        <f>VLOOKUP($B125, Rankings!$A$2:$BO$161, 62, FALSE)</f>
        <v>5.1584000338371307</v>
      </c>
      <c r="L125" s="5">
        <f>VLOOKUP($B125, Rankings!$A$2:$BO$161, 63, FALSE)</f>
        <v>42.240006875296153</v>
      </c>
      <c r="M125" s="7">
        <f ca="1">VLOOKUP($B125, Rankings!$A$2:$BO$161, 64, FALSE)</f>
        <v>1761</v>
      </c>
      <c r="N125" s="7" t="str">
        <f>VLOOKUP($B125, Rankings!$A$2:$BO$161, 67, FALSE)</f>
        <v>E</v>
      </c>
      <c r="O125" t="str">
        <f ca="1">_xlfn.CONCAT(VLOOKUP($B125,Rankings!$A$2:$BO$161,6,FALSE),"-",VLOOKUP($B125,Rankings!$A$2:$BO$161,7,FALSE))</f>
        <v>1-4</v>
      </c>
      <c r="P125" t="str">
        <f ca="1">_xlfn.CONCAT(VLOOKUP($B125,Rankings!$A$2:$BO$161,8,FALSE),"-",VLOOKUP($B125,Rankings!$A$2:$BO$161,9,FALSE))</f>
        <v>0-2</v>
      </c>
      <c r="Q125" t="str">
        <f ca="1">_xlfn.CONCAT(VLOOKUP($B125,Rankings!$A$2:$BO$161,10,FALSE),"-",VLOOKUP($B125,Rankings!$A$2:$BO$161,11,FALSE))</f>
        <v>2-2</v>
      </c>
      <c r="R125" t="str">
        <f ca="1">VLOOKUP($B125,Rankings!$A$2:$BO$161,14,FALSE)</f>
        <v>3-8</v>
      </c>
      <c r="S125" s="4">
        <f>VLOOKUP($B125, Rankings!$A$2:$BY$161, 77, FALSE)</f>
        <v>9</v>
      </c>
      <c r="T125" s="4">
        <v>4</v>
      </c>
      <c r="Y125" s="4"/>
    </row>
    <row r="126" spans="1:25" x14ac:dyDescent="0.2">
      <c r="A126" s="6">
        <v>125</v>
      </c>
      <c r="B126" s="204">
        <v>101</v>
      </c>
      <c r="C126" s="331" t="s">
        <v>0</v>
      </c>
      <c r="D126" s="235" t="s">
        <v>26</v>
      </c>
      <c r="E126" s="158">
        <f>VLOOKUP($B126, Rankings!$A$2:$W$161, 23, FALSE)</f>
        <v>9</v>
      </c>
      <c r="F126" s="7" t="str">
        <f>VLOOKUP($B126, Rankings!$A$2:$CA$161, 79, FALSE)</f>
        <v/>
      </c>
      <c r="G126" s="7">
        <f ca="1">VLOOKUP($B126, Rankings!$A$2:$BO$161, 57, FALSE)</f>
        <v>73.5</v>
      </c>
      <c r="H126" s="5">
        <f>VLOOKUP($B126, Rankings!$A$2:$BO$161, 58, FALSE)</f>
        <v>8.2545710809806359</v>
      </c>
      <c r="I126" s="7">
        <f>VLOOKUP($B126, Rankings!$A$2:$BO$161, 60, FALSE)</f>
        <v>39.223096464731533</v>
      </c>
      <c r="J126" s="7">
        <f>VLOOKUP($B126, Rankings!$A$2:$BO$161, 61, FALSE)</f>
        <v>66.614761092150161</v>
      </c>
      <c r="K126" s="5">
        <f>VLOOKUP($B126, Rankings!$A$2:$BO$161, 62, FALSE)</f>
        <v>6.7860150309294189</v>
      </c>
      <c r="L126" s="5">
        <f>VLOOKUP($B126, Rankings!$A$2:$BO$161, 63, FALSE)</f>
        <v>41.717456455340404</v>
      </c>
      <c r="M126" s="7">
        <f ca="1">VLOOKUP($B126, Rankings!$A$2:$BO$161, 64, FALSE)</f>
        <v>1619</v>
      </c>
      <c r="N126" s="7" t="str">
        <f>VLOOKUP($B126, Rankings!$A$2:$BO$161, 67, FALSE)</f>
        <v>E</v>
      </c>
      <c r="O126" t="str">
        <f ca="1">_xlfn.CONCAT(VLOOKUP($B126,Rankings!$A$2:$BO$161,6,FALSE),"-",VLOOKUP($B126,Rankings!$A$2:$BO$161,7,FALSE))</f>
        <v>0-5</v>
      </c>
      <c r="P126" t="str">
        <f ca="1">_xlfn.CONCAT(VLOOKUP($B126,Rankings!$A$2:$BO$161,8,FALSE),"-",VLOOKUP($B126,Rankings!$A$2:$BO$161,9,FALSE))</f>
        <v>2-0</v>
      </c>
      <c r="Q126" t="str">
        <f ca="1">_xlfn.CONCAT(VLOOKUP($B126,Rankings!$A$2:$BO$161,10,FALSE),"-",VLOOKUP($B126,Rankings!$A$2:$BO$161,11,FALSE))</f>
        <v>1-2</v>
      </c>
      <c r="R126" t="str">
        <f ca="1">VLOOKUP($B126,Rankings!$A$2:$BO$161,14,FALSE)</f>
        <v>3-7</v>
      </c>
      <c r="S126" s="4">
        <f>VLOOKUP($B126, Rankings!$A$2:$BY$161, 77, FALSE)</f>
        <v>13</v>
      </c>
      <c r="T126" s="4">
        <v>15</v>
      </c>
      <c r="Y126" s="4"/>
    </row>
    <row r="127" spans="1:25" x14ac:dyDescent="0.2">
      <c r="A127" s="6">
        <v>126</v>
      </c>
      <c r="B127" s="204">
        <v>54</v>
      </c>
      <c r="C127" s="327" t="s">
        <v>3</v>
      </c>
      <c r="D127" s="231" t="s">
        <v>72</v>
      </c>
      <c r="E127" s="158">
        <f>VLOOKUP($B127, Rankings!$A$2:$W$161, 23, FALSE)</f>
        <v>10</v>
      </c>
      <c r="F127" s="7" t="str">
        <f>VLOOKUP($B127, Rankings!$A$2:$CA$161, 79, FALSE)</f>
        <v/>
      </c>
      <c r="G127" s="7">
        <f ca="1">VLOOKUP($B127, Rankings!$A$2:$BO$161, 57, FALSE)</f>
        <v>71</v>
      </c>
      <c r="H127" s="5">
        <f>VLOOKUP($B127, Rankings!$A$2:$BO$161, 58, FALSE)</f>
        <v>8.2210890172793931</v>
      </c>
      <c r="I127" s="7">
        <f>VLOOKUP($B127, Rankings!$A$2:$BO$161, 60, FALSE)</f>
        <v>45.431201601584057</v>
      </c>
      <c r="J127" s="7">
        <f>VLOOKUP($B127, Rankings!$A$2:$BO$161, 61, FALSE)</f>
        <v>50.917235494880543</v>
      </c>
      <c r="K127" s="5">
        <f>VLOOKUP($B127, Rankings!$A$2:$BO$161, 62, FALSE)</f>
        <v>6.3508529610858835</v>
      </c>
      <c r="L127" s="5">
        <f>VLOOKUP($B127, Rankings!$A$2:$BO$161, 63, FALSE)</f>
        <v>41.345433525326584</v>
      </c>
      <c r="M127" s="7">
        <f ca="1">VLOOKUP($B127, Rankings!$A$2:$BO$161, 64, FALSE)</f>
        <v>1513</v>
      </c>
      <c r="N127" s="7" t="str">
        <f>VLOOKUP($B127, Rankings!$A$2:$BO$161, 67, FALSE)</f>
        <v>E</v>
      </c>
      <c r="O127" t="str">
        <f ca="1">_xlfn.CONCAT(VLOOKUP($B127,Rankings!$A$2:$BO$161,6,FALSE),"-",VLOOKUP($B127,Rankings!$A$2:$BO$161,7,FALSE))</f>
        <v>1-4</v>
      </c>
      <c r="P127" t="str">
        <f ca="1">_xlfn.CONCAT(VLOOKUP($B127,Rankings!$A$2:$BO$161,8,FALSE),"-",VLOOKUP($B127,Rankings!$A$2:$BO$161,9,FALSE))</f>
        <v>2-0</v>
      </c>
      <c r="Q127" t="str">
        <f ca="1">_xlfn.CONCAT(VLOOKUP($B127,Rankings!$A$2:$BO$161,10,FALSE),"-",VLOOKUP($B127,Rankings!$A$2:$BO$161,11,FALSE))</f>
        <v>0-2</v>
      </c>
      <c r="R127" t="str">
        <f ca="1">VLOOKUP($B127,Rankings!$A$2:$BO$161,14,FALSE)</f>
        <v>3-6</v>
      </c>
      <c r="S127" s="4">
        <f>VLOOKUP($B127, Rankings!$A$2:$BY$161, 77, FALSE)</f>
        <v>6</v>
      </c>
      <c r="T127" s="4">
        <v>1</v>
      </c>
      <c r="Y127" s="4"/>
    </row>
    <row r="128" spans="1:25" x14ac:dyDescent="0.2">
      <c r="A128" s="6">
        <v>127</v>
      </c>
      <c r="B128" s="204">
        <v>24</v>
      </c>
      <c r="C128" s="328" t="s">
        <v>5</v>
      </c>
      <c r="D128" s="232" t="s">
        <v>102</v>
      </c>
      <c r="E128" s="158">
        <f>VLOOKUP($B128, Rankings!$A$2:$W$161, 23, FALSE)</f>
        <v>6</v>
      </c>
      <c r="F128" s="7" t="str">
        <f>VLOOKUP($B128, Rankings!$A$2:$CA$161, 79, FALSE)</f>
        <v/>
      </c>
      <c r="G128" s="7">
        <f ca="1">VLOOKUP($B128, Rankings!$A$2:$BO$161, 57, FALSE)</f>
        <v>70</v>
      </c>
      <c r="H128" s="5">
        <f>VLOOKUP($B128, Rankings!$A$2:$BO$161, 58, FALSE)</f>
        <v>4.5471117182100835</v>
      </c>
      <c r="I128" s="7">
        <f>VLOOKUP($B128, Rankings!$A$2:$BO$161, 60, FALSE)</f>
        <v>36.77747001686577</v>
      </c>
      <c r="J128" s="7">
        <f>VLOOKUP($B128, Rankings!$A$2:$BO$161, 61, FALSE)</f>
        <v>53.732935153583618</v>
      </c>
      <c r="K128" s="5">
        <f>VLOOKUP($B128, Rankings!$A$2:$BO$161, 62, FALSE)</f>
        <v>6.5169011040524474</v>
      </c>
      <c r="L128" s="5">
        <f>VLOOKUP($B128, Rankings!$A$2:$BO$161, 63, FALSE)</f>
        <v>40.942234364201667</v>
      </c>
      <c r="M128" s="7">
        <f ca="1">VLOOKUP($B128, Rankings!$A$2:$BO$161, 64, FALSE)</f>
        <v>1727</v>
      </c>
      <c r="N128" s="7" t="str">
        <f>VLOOKUP($B128, Rankings!$A$2:$BO$161, 67, FALSE)</f>
        <v>E</v>
      </c>
      <c r="O128" t="str">
        <f ca="1">_xlfn.CONCAT(VLOOKUP($B128,Rankings!$A$2:$BO$161,6,FALSE),"-",VLOOKUP($B128,Rankings!$A$2:$BO$161,7,FALSE))</f>
        <v>1-4</v>
      </c>
      <c r="P128" t="str">
        <f ca="1">_xlfn.CONCAT(VLOOKUP($B128,Rankings!$A$2:$BO$161,8,FALSE),"-",VLOOKUP($B128,Rankings!$A$2:$BO$161,9,FALSE))</f>
        <v>0-2</v>
      </c>
      <c r="Q128" t="str">
        <f ca="1">_xlfn.CONCAT(VLOOKUP($B128,Rankings!$A$2:$BO$161,10,FALSE),"-",VLOOKUP($B128,Rankings!$A$2:$BO$161,11,FALSE))</f>
        <v>2-1</v>
      </c>
      <c r="R128" t="str">
        <f ca="1">VLOOKUP($B128,Rankings!$A$2:$BO$161,14,FALSE)</f>
        <v>3-7</v>
      </c>
      <c r="S128" s="4">
        <f>VLOOKUP($B128, Rankings!$A$2:$BY$161, 77, FALSE)</f>
        <v>10</v>
      </c>
      <c r="T128" s="4">
        <v>11</v>
      </c>
      <c r="Y128" s="4"/>
    </row>
    <row r="129" spans="1:25" x14ac:dyDescent="0.2">
      <c r="A129" s="6">
        <v>128</v>
      </c>
      <c r="B129" s="204">
        <v>145</v>
      </c>
      <c r="C129" s="330" t="s">
        <v>398</v>
      </c>
      <c r="D129" s="234" t="s">
        <v>472</v>
      </c>
      <c r="E129" s="158">
        <f>VLOOKUP($B129, Rankings!$A$2:$W$161, 23, FALSE)</f>
        <v>6</v>
      </c>
      <c r="F129" s="7" t="str">
        <f>VLOOKUP($B129, Rankings!$A$2:$CA$161, 79, FALSE)</f>
        <v/>
      </c>
      <c r="G129" s="7">
        <f ca="1">VLOOKUP($B129, Rankings!$A$2:$BO$161, 57, FALSE)</f>
        <v>66</v>
      </c>
      <c r="H129" s="5">
        <f>VLOOKUP($B129, Rankings!$A$2:$BO$161, 58, FALSE)</f>
        <v>7.2738435753192503</v>
      </c>
      <c r="I129" s="7">
        <f>VLOOKUP($B129, Rankings!$A$2:$BO$161, 60, FALSE)</f>
        <v>41.416648049737873</v>
      </c>
      <c r="J129" s="7">
        <f>VLOOKUP($B129, Rankings!$A$2:$BO$161, 61, FALSE)</f>
        <v>59.857081911262789</v>
      </c>
      <c r="K129" s="5">
        <f>VLOOKUP($B129, Rankings!$A$2:$BO$161, 62, FALSE)</f>
        <v>6.5329931884244301</v>
      </c>
      <c r="L129" s="5">
        <f>VLOOKUP($B129, Rankings!$A$2:$BO$161, 63, FALSE)</f>
        <v>40.923044691490631</v>
      </c>
      <c r="M129" s="7">
        <f ca="1">VLOOKUP($B129, Rankings!$A$2:$BO$161, 64, FALSE)</f>
        <v>1752</v>
      </c>
      <c r="N129" s="7" t="str">
        <f>VLOOKUP($B129, Rankings!$A$2:$BO$161, 67, FALSE)</f>
        <v>E</v>
      </c>
      <c r="O129" t="str">
        <f ca="1">_xlfn.CONCAT(VLOOKUP($B129,Rankings!$A$2:$BO$161,6,FALSE),"-",VLOOKUP($B129,Rankings!$A$2:$BO$161,7,FALSE))</f>
        <v>0-5</v>
      </c>
      <c r="P129" t="str">
        <f ca="1">_xlfn.CONCAT(VLOOKUP($B129,Rankings!$A$2:$BO$161,8,FALSE),"-",VLOOKUP($B129,Rankings!$A$2:$BO$161,9,FALSE))</f>
        <v>0-2</v>
      </c>
      <c r="Q129" t="str">
        <f ca="1">_xlfn.CONCAT(VLOOKUP($B129,Rankings!$A$2:$BO$161,10,FALSE),"-",VLOOKUP($B129,Rankings!$A$2:$BO$161,11,FALSE))</f>
        <v>2-1</v>
      </c>
      <c r="R129" t="str">
        <f ca="1">VLOOKUP($B129,Rankings!$A$2:$BO$161,14,FALSE)</f>
        <v>2-8</v>
      </c>
      <c r="S129" s="4">
        <f>VLOOKUP($B129, Rankings!$A$2:$BY$161, 77, FALSE)</f>
        <v>14</v>
      </c>
      <c r="T129" s="4">
        <v>14</v>
      </c>
      <c r="Y129" s="4"/>
    </row>
    <row r="130" spans="1:25" x14ac:dyDescent="0.2">
      <c r="A130" s="6">
        <v>129</v>
      </c>
      <c r="B130" s="204">
        <v>137</v>
      </c>
      <c r="C130" s="335" t="s">
        <v>323</v>
      </c>
      <c r="D130" s="238" t="s">
        <v>118</v>
      </c>
      <c r="E130" s="158">
        <f>VLOOKUP($B130, Rankings!$A$2:$W$161, 23, FALSE)</f>
        <v>10</v>
      </c>
      <c r="F130" s="7" t="str">
        <f>VLOOKUP($B130, Rankings!$A$2:$CA$161, 79, FALSE)</f>
        <v/>
      </c>
      <c r="G130" s="7">
        <f ca="1">VLOOKUP($B130, Rankings!$A$2:$BO$161, 57, FALSE)</f>
        <v>66</v>
      </c>
      <c r="H130" s="5">
        <f>VLOOKUP($B130, Rankings!$A$2:$BO$161, 58, FALSE)</f>
        <v>9.0734025249428534</v>
      </c>
      <c r="I130" s="7">
        <f>VLOOKUP($B130, Rankings!$A$2:$BO$161, 60, FALSE)</f>
        <v>51.463421268341349</v>
      </c>
      <c r="J130" s="7">
        <f>VLOOKUP($B130, Rankings!$A$2:$BO$161, 61, FALSE)</f>
        <v>44.347269624573372</v>
      </c>
      <c r="K130" s="5">
        <f>VLOOKUP($B130, Rankings!$A$2:$BO$161, 62, FALSE)</f>
        <v>6.7090320547088691</v>
      </c>
      <c r="L130" s="5">
        <f>VLOOKUP($B130, Rankings!$A$2:$BO$161, 63, FALSE)</f>
        <v>40.734025249428527</v>
      </c>
      <c r="M130" s="7">
        <f ca="1">VLOOKUP($B130, Rankings!$A$2:$BO$161, 64, FALSE)</f>
        <v>1396</v>
      </c>
      <c r="N130" s="7" t="str">
        <f>VLOOKUP($B130, Rankings!$A$2:$BO$161, 67, FALSE)</f>
        <v>E</v>
      </c>
      <c r="O130" t="str">
        <f ca="1">_xlfn.CONCAT(VLOOKUP($B130,Rankings!$A$2:$BO$161,6,FALSE),"-",VLOOKUP($B130,Rankings!$A$2:$BO$161,7,FALSE))</f>
        <v>2-3</v>
      </c>
      <c r="P130" t="str">
        <f ca="1">_xlfn.CONCAT(VLOOKUP($B130,Rankings!$A$2:$BO$161,8,FALSE),"-",VLOOKUP($B130,Rankings!$A$2:$BO$161,9,FALSE))</f>
        <v>1-1</v>
      </c>
      <c r="Q130" t="str">
        <f ca="1">_xlfn.CONCAT(VLOOKUP($B130,Rankings!$A$2:$BO$161,10,FALSE),"-",VLOOKUP($B130,Rankings!$A$2:$BO$161,11,FALSE))</f>
        <v>0-2</v>
      </c>
      <c r="R130" t="str">
        <f ca="1">VLOOKUP($B130,Rankings!$A$2:$BO$161,14,FALSE)</f>
        <v>3-6</v>
      </c>
      <c r="S130" s="4">
        <f>VLOOKUP($B130, Rankings!$A$2:$BY$161, 77, FALSE)</f>
        <v>6</v>
      </c>
      <c r="T130" s="4">
        <v>4</v>
      </c>
      <c r="Y130" s="4"/>
    </row>
    <row r="131" spans="1:25" x14ac:dyDescent="0.2">
      <c r="A131" s="6">
        <v>130</v>
      </c>
      <c r="B131" s="204">
        <v>157</v>
      </c>
      <c r="C131" s="330" t="s">
        <v>398</v>
      </c>
      <c r="D131" s="234" t="s">
        <v>469</v>
      </c>
      <c r="E131" s="158">
        <f>VLOOKUP($B131, Rankings!$A$2:$W$161, 23, FALSE)</f>
        <v>8</v>
      </c>
      <c r="F131" s="7" t="str">
        <f>VLOOKUP($B131, Rankings!$A$2:$CA$161, 79, FALSE)</f>
        <v/>
      </c>
      <c r="G131" s="7">
        <f ca="1">VLOOKUP($B131, Rankings!$A$2:$BO$161, 57, FALSE)</f>
        <v>75</v>
      </c>
      <c r="H131" s="5">
        <f>VLOOKUP($B131, Rankings!$A$2:$BO$161, 58, FALSE)</f>
        <v>8.0371040411545795</v>
      </c>
      <c r="I131" s="7">
        <f>VLOOKUP($B131, Rankings!$A$2:$BO$161, 60, FALSE)</f>
        <v>43.180879699824764</v>
      </c>
      <c r="J131" s="7">
        <f>VLOOKUP($B131, Rankings!$A$2:$BO$161, 61, FALSE)</f>
        <v>51.62116040955631</v>
      </c>
      <c r="K131" s="5">
        <f>VLOOKUP($B131, Rankings!$A$2:$BO$161, 62, FALSE)</f>
        <v>5.9405386961116582</v>
      </c>
      <c r="L131" s="5">
        <f>VLOOKUP($B131, Rankings!$A$2:$BO$161, 63, FALSE)</f>
        <v>39.301156012828677</v>
      </c>
      <c r="M131" s="7">
        <f ca="1">VLOOKUP($B131, Rankings!$A$2:$BO$161, 64, FALSE)</f>
        <v>1648</v>
      </c>
      <c r="N131" s="7" t="str">
        <f>VLOOKUP($B131, Rankings!$A$2:$BO$161, 67, FALSE)</f>
        <v>EF</v>
      </c>
      <c r="O131" t="str">
        <f ca="1">_xlfn.CONCAT(VLOOKUP($B131,Rankings!$A$2:$BO$161,6,FALSE),"-",VLOOKUP($B131,Rankings!$A$2:$BO$161,7,FALSE))</f>
        <v>0-5</v>
      </c>
      <c r="P131" t="str">
        <f ca="1">_xlfn.CONCAT(VLOOKUP($B131,Rankings!$A$2:$BO$161,8,FALSE),"-",VLOOKUP($B131,Rankings!$A$2:$BO$161,9,FALSE))</f>
        <v>1-1</v>
      </c>
      <c r="Q131" t="str">
        <f ca="1">_xlfn.CONCAT(VLOOKUP($B131,Rankings!$A$2:$BO$161,10,FALSE),"-",VLOOKUP($B131,Rankings!$A$2:$BO$161,11,FALSE))</f>
        <v>1-2</v>
      </c>
      <c r="R131" t="str">
        <f ca="1">VLOOKUP($B131,Rankings!$A$2:$BO$161,14,FALSE)</f>
        <v>2-8</v>
      </c>
      <c r="S131" s="4">
        <f>VLOOKUP($B131, Rankings!$A$2:$BY$161, 77, FALSE)</f>
        <v>11</v>
      </c>
      <c r="T131" s="4">
        <v>2</v>
      </c>
      <c r="Y131" s="4"/>
    </row>
    <row r="132" spans="1:25" x14ac:dyDescent="0.2">
      <c r="A132" s="6">
        <v>131</v>
      </c>
      <c r="B132" s="204">
        <v>82</v>
      </c>
      <c r="C132" s="326" t="s">
        <v>1</v>
      </c>
      <c r="D132" s="230" t="s">
        <v>45</v>
      </c>
      <c r="E132" s="158">
        <f>VLOOKUP($B132, Rankings!$A$2:$W$161, 23, FALSE)</f>
        <v>8</v>
      </c>
      <c r="F132" s="7" t="str">
        <f>VLOOKUP($B132, Rankings!$A$2:$CA$161, 79, FALSE)</f>
        <v/>
      </c>
      <c r="G132" s="7">
        <f ca="1">VLOOKUP($B132, Rankings!$A$2:$BO$161, 57, FALSE)</f>
        <v>71</v>
      </c>
      <c r="H132" s="5">
        <f>VLOOKUP($B132, Rankings!$A$2:$BO$161, 58, FALSE)</f>
        <v>2.6647280451671524</v>
      </c>
      <c r="I132" s="7">
        <f>VLOOKUP($B132, Rankings!$A$2:$BO$161, 60, FALSE)</f>
        <v>41.548234236716176</v>
      </c>
      <c r="J132" s="7">
        <f>VLOOKUP($B132, Rankings!$A$2:$BO$161, 61, FALSE)</f>
        <v>50.682593856655288</v>
      </c>
      <c r="K132" s="5">
        <f>VLOOKUP($B132, Rankings!$A$2:$BO$161, 62, FALSE)</f>
        <v>5.7377889663373143</v>
      </c>
      <c r="L132" s="5">
        <f>VLOOKUP($B132, Rankings!$A$2:$BO$161, 63, FALSE)</f>
        <v>38.824268172238426</v>
      </c>
      <c r="M132" s="7">
        <f ca="1">VLOOKUP($B132, Rankings!$A$2:$BO$161, 64, FALSE)</f>
        <v>1573</v>
      </c>
      <c r="N132" s="7" t="str">
        <f>VLOOKUP($B132, Rankings!$A$2:$BO$161, 67, FALSE)</f>
        <v>EF</v>
      </c>
      <c r="O132" t="str">
        <f ca="1">_xlfn.CONCAT(VLOOKUP($B132,Rankings!$A$2:$BO$161,6,FALSE),"-",VLOOKUP($B132,Rankings!$A$2:$BO$161,7,FALSE))</f>
        <v>1-4</v>
      </c>
      <c r="P132" t="str">
        <f ca="1">_xlfn.CONCAT(VLOOKUP($B132,Rankings!$A$2:$BO$161,8,FALSE),"-",VLOOKUP($B132,Rankings!$A$2:$BO$161,9,FALSE))</f>
        <v>1-1</v>
      </c>
      <c r="Q132" t="str">
        <f ca="1">_xlfn.CONCAT(VLOOKUP($B132,Rankings!$A$2:$BO$161,10,FALSE),"-",VLOOKUP($B132,Rankings!$A$2:$BO$161,11,FALSE))</f>
        <v>0-2</v>
      </c>
      <c r="R132" t="str">
        <f ca="1">VLOOKUP($B132,Rankings!$A$2:$BO$161,14,FALSE)</f>
        <v>2-7</v>
      </c>
      <c r="S132" s="4">
        <f>VLOOKUP($B132, Rankings!$A$2:$BY$161, 77, FALSE)</f>
        <v>5</v>
      </c>
      <c r="T132" s="4">
        <v>12</v>
      </c>
      <c r="Y132" s="4"/>
    </row>
    <row r="133" spans="1:25" x14ac:dyDescent="0.2">
      <c r="A133" s="6">
        <v>132</v>
      </c>
      <c r="B133" s="204">
        <v>48</v>
      </c>
      <c r="C133" s="332" t="s">
        <v>4</v>
      </c>
      <c r="D133" s="236" t="s">
        <v>78</v>
      </c>
      <c r="E133" s="158">
        <f>VLOOKUP($B133, Rankings!$A$2:$W$161, 23, FALSE)</f>
        <v>8</v>
      </c>
      <c r="F133" s="7" t="str">
        <f>VLOOKUP($B133, Rankings!$A$2:$CA$161, 79, FALSE)</f>
        <v>Lily Valley
S2</v>
      </c>
      <c r="G133" s="7">
        <f ca="1">VLOOKUP($B133, Rankings!$A$2:$BO$161, 57, FALSE)</f>
        <v>61</v>
      </c>
      <c r="H133" s="5">
        <f>VLOOKUP($B133, Rankings!$A$2:$BO$161, 58, FALSE)</f>
        <v>4.4023077881748831</v>
      </c>
      <c r="I133" s="7">
        <f>VLOOKUP($B133, Rankings!$A$2:$BO$161, 60, FALSE)</f>
        <v>38.886873145816367</v>
      </c>
      <c r="J133" s="7">
        <f>VLOOKUP($B133, Rankings!$A$2:$BO$161, 61, FALSE)</f>
        <v>38.715870307167222</v>
      </c>
      <c r="K133" s="5">
        <f>VLOOKUP($B133, Rankings!$A$2:$BO$161, 62, FALSE)</f>
        <v>5.8897274036146099</v>
      </c>
      <c r="L133" s="5">
        <f>VLOOKUP($B133, Rankings!$A$2:$BO$161, 63, FALSE)</f>
        <v>38.046155763497651</v>
      </c>
      <c r="M133" s="7">
        <f ca="1">VLOOKUP($B133, Rankings!$A$2:$BO$161, 64, FALSE)</f>
        <v>1555</v>
      </c>
      <c r="N133" s="7" t="str">
        <f>VLOOKUP($B133, Rankings!$A$2:$BO$161, 67, FALSE)</f>
        <v>EF</v>
      </c>
      <c r="O133" t="str">
        <f ca="1">_xlfn.CONCAT(VLOOKUP($B133,Rankings!$A$2:$BO$161,6,FALSE),"-",VLOOKUP($B133,Rankings!$A$2:$BO$161,7,FALSE))</f>
        <v>2-3</v>
      </c>
      <c r="P133" t="str">
        <f ca="1">_xlfn.CONCAT(VLOOKUP($B133,Rankings!$A$2:$BO$161,8,FALSE),"-",VLOOKUP($B133,Rankings!$A$2:$BO$161,9,FALSE))</f>
        <v>0-2</v>
      </c>
      <c r="Q133" t="str">
        <f ca="1">_xlfn.CONCAT(VLOOKUP($B133,Rankings!$A$2:$BO$161,10,FALSE),"-",VLOOKUP($B133,Rankings!$A$2:$BO$161,11,FALSE))</f>
        <v>0-2</v>
      </c>
      <c r="R133" t="str">
        <f ca="1">VLOOKUP($B133,Rankings!$A$2:$BO$161,14,FALSE)</f>
        <v>2-7</v>
      </c>
      <c r="S133" s="4">
        <f>VLOOKUP($B133, Rankings!$A$2:$BY$161, 77, FALSE)</f>
        <v>9</v>
      </c>
      <c r="T133" s="4">
        <v>3</v>
      </c>
      <c r="Y133" s="4"/>
    </row>
    <row r="134" spans="1:25" x14ac:dyDescent="0.2">
      <c r="A134" s="6">
        <v>133</v>
      </c>
      <c r="B134" s="204">
        <v>109</v>
      </c>
      <c r="C134" s="331" t="s">
        <v>0</v>
      </c>
      <c r="D134" s="235" t="s">
        <v>19</v>
      </c>
      <c r="E134" s="158">
        <f>VLOOKUP($B134, Rankings!$A$2:$W$161, 23, FALSE)</f>
        <v>4</v>
      </c>
      <c r="F134" s="7" t="str">
        <f>VLOOKUP($B134, Rankings!$A$2:$CA$161, 79, FALSE)</f>
        <v>World
Finalist
S4</v>
      </c>
      <c r="G134" s="7">
        <f ca="1">VLOOKUP($B134, Rankings!$A$2:$BO$161, 57, FALSE)</f>
        <v>63</v>
      </c>
      <c r="H134" s="5">
        <f>VLOOKUP($B134, Rankings!$A$2:$BO$161, 58, FALSE)</f>
        <v>7.7526060958781287</v>
      </c>
      <c r="I134" s="7">
        <f>VLOOKUP($B134, Rankings!$A$2:$BO$161, 60, FALSE)</f>
        <v>38.617122275862862</v>
      </c>
      <c r="J134" s="7">
        <f>VLOOKUP($B134, Rankings!$A$2:$BO$161, 61, FALSE)</f>
        <v>46.975255972696232</v>
      </c>
      <c r="K134" s="5">
        <f>VLOOKUP($B134, Rankings!$A$2:$BO$161, 62, FALSE)</f>
        <v>4.6946778377222005</v>
      </c>
      <c r="L134" s="5">
        <f>VLOOKUP($B134, Rankings!$A$2:$BO$161, 63, FALSE)</f>
        <v>36.140067731979215</v>
      </c>
      <c r="M134" s="7">
        <f ca="1">VLOOKUP($B134, Rankings!$A$2:$BO$161, 64, FALSE)</f>
        <v>1657</v>
      </c>
      <c r="N134" s="7" t="str">
        <f>VLOOKUP($B134, Rankings!$A$2:$BO$161, 67, FALSE)</f>
        <v>EF</v>
      </c>
      <c r="O134" t="str">
        <f ca="1">_xlfn.CONCAT(VLOOKUP($B134,Rankings!$A$2:$BO$161,6,FALSE),"-",VLOOKUP($B134,Rankings!$A$2:$BO$161,7,FALSE))</f>
        <v>1-4</v>
      </c>
      <c r="P134" t="str">
        <f ca="1">_xlfn.CONCAT(VLOOKUP($B134,Rankings!$A$2:$BO$161,8,FALSE),"-",VLOOKUP($B134,Rankings!$A$2:$BO$161,9,FALSE))</f>
        <v>0-2</v>
      </c>
      <c r="Q134" t="str">
        <f ca="1">_xlfn.CONCAT(VLOOKUP($B134,Rankings!$A$2:$BO$161,10,FALSE),"-",VLOOKUP($B134,Rankings!$A$2:$BO$161,11,FALSE))</f>
        <v>1-2</v>
      </c>
      <c r="R134" t="str">
        <f ca="1">VLOOKUP($B134,Rankings!$A$2:$BO$161,14,FALSE)</f>
        <v>2-8</v>
      </c>
      <c r="S134" s="4">
        <f>VLOOKUP($B134, Rankings!$A$2:$BY$161, 77, FALSE)</f>
        <v>3</v>
      </c>
      <c r="T134" s="4">
        <v>14</v>
      </c>
      <c r="Y134" s="4"/>
    </row>
    <row r="135" spans="1:25" x14ac:dyDescent="0.2">
      <c r="A135" s="6">
        <v>134</v>
      </c>
      <c r="B135" s="204">
        <v>140</v>
      </c>
      <c r="C135" s="335" t="s">
        <v>323</v>
      </c>
      <c r="D135" s="238" t="s">
        <v>393</v>
      </c>
      <c r="E135" s="158">
        <f>VLOOKUP($B135, Rankings!$A$2:$W$161, 23, FALSE)</f>
        <v>7</v>
      </c>
      <c r="F135" s="7" t="str">
        <f>VLOOKUP($B135, Rankings!$A$2:$CA$161, 79, FALSE)</f>
        <v/>
      </c>
      <c r="G135" s="7">
        <f ca="1">VLOOKUP($B135, Rankings!$A$2:$BO$161, 57, FALSE)</f>
        <v>63</v>
      </c>
      <c r="H135" s="5">
        <f>VLOOKUP($B135, Rankings!$A$2:$BO$161, 58, FALSE)</f>
        <v>2.5691776444142622</v>
      </c>
      <c r="I135" s="7">
        <f>VLOOKUP($B135, Rankings!$A$2:$BO$161, 60, FALSE)</f>
        <v>54.494529450645402</v>
      </c>
      <c r="J135" s="7">
        <f>VLOOKUP($B135, Rankings!$A$2:$BO$161, 61, FALSE)</f>
        <v>35.665529010238892</v>
      </c>
      <c r="K135" s="5">
        <f>VLOOKUP($B135, Rankings!$A$2:$BO$161, 62, FALSE)</f>
        <v>5.9160797830996161</v>
      </c>
      <c r="L135" s="5">
        <f>VLOOKUP($B135, Rankings!$A$2:$BO$161, 63, FALSE)</f>
        <v>35.639254813808741</v>
      </c>
      <c r="M135" s="7">
        <f ca="1">VLOOKUP($B135, Rankings!$A$2:$BO$161, 64, FALSE)</f>
        <v>1556</v>
      </c>
      <c r="N135" s="7" t="str">
        <f>VLOOKUP($B135, Rankings!$A$2:$BO$161, 67, FALSE)</f>
        <v>F+</v>
      </c>
      <c r="O135" t="str">
        <f ca="1">_xlfn.CONCAT(VLOOKUP($B135,Rankings!$A$2:$BO$161,6,FALSE),"-",VLOOKUP($B135,Rankings!$A$2:$BO$161,7,FALSE))</f>
        <v>0-5</v>
      </c>
      <c r="P135" t="str">
        <f ca="1">_xlfn.CONCAT(VLOOKUP($B135,Rankings!$A$2:$BO$161,8,FALSE),"-",VLOOKUP($B135,Rankings!$A$2:$BO$161,9,FALSE))</f>
        <v>1-1</v>
      </c>
      <c r="Q135" t="str">
        <f ca="1">_xlfn.CONCAT(VLOOKUP($B135,Rankings!$A$2:$BO$161,10,FALSE),"-",VLOOKUP($B135,Rankings!$A$2:$BO$161,11,FALSE))</f>
        <v>0-2</v>
      </c>
      <c r="R135" t="str">
        <f ca="1">VLOOKUP($B135,Rankings!$A$2:$BO$161,14,FALSE)</f>
        <v>1-8</v>
      </c>
      <c r="S135" s="4">
        <f>VLOOKUP($B135, Rankings!$A$2:$BY$161, 77, FALSE)</f>
        <v>9</v>
      </c>
      <c r="T135" s="4">
        <v>3</v>
      </c>
      <c r="Y135" s="4"/>
    </row>
    <row r="136" spans="1:25" x14ac:dyDescent="0.2">
      <c r="A136" s="6">
        <v>135</v>
      </c>
      <c r="B136" s="204">
        <v>74</v>
      </c>
      <c r="C136" s="329" t="s">
        <v>2</v>
      </c>
      <c r="D136" s="233" t="s">
        <v>53</v>
      </c>
      <c r="E136" s="158">
        <f>VLOOKUP($B136, Rankings!$A$2:$W$161, 23, FALSE)</f>
        <v>8</v>
      </c>
      <c r="F136" s="7" t="str">
        <f>VLOOKUP($B136, Rankings!$A$2:$CA$161, 79, FALSE)</f>
        <v>Kalosite
S5</v>
      </c>
      <c r="G136" s="7">
        <f ca="1">VLOOKUP($B136, Rankings!$A$2:$BO$161, 57, FALSE)</f>
        <v>68</v>
      </c>
      <c r="H136" s="5">
        <f>VLOOKUP($B136, Rankings!$A$2:$BO$161, 58, FALSE)</f>
        <v>4.2621676184383475</v>
      </c>
      <c r="I136" s="7">
        <f>VLOOKUP($B136, Rankings!$A$2:$BO$161, 60, FALSE)</f>
        <v>39.334935817889324</v>
      </c>
      <c r="J136" s="7">
        <f>VLOOKUP($B136, Rankings!$A$2:$BO$161, 61, FALSE)</f>
        <v>53.2636518771331</v>
      </c>
      <c r="K136" s="5">
        <f>VLOOKUP($B136, Rankings!$A$2:$BO$161, 62, FALSE)</f>
        <v>4.8154842839416361</v>
      </c>
      <c r="L136" s="5">
        <f>VLOOKUP($B136, Rankings!$A$2:$BO$161, 63, FALSE)</f>
        <v>35.243352368766949</v>
      </c>
      <c r="M136" s="7">
        <f ca="1">VLOOKUP($B136, Rankings!$A$2:$BO$161, 64, FALSE)</f>
        <v>1557</v>
      </c>
      <c r="N136" s="7" t="str">
        <f>VLOOKUP($B136, Rankings!$A$2:$BO$161, 67, FALSE)</f>
        <v>F+</v>
      </c>
      <c r="O136" t="str">
        <f ca="1">_xlfn.CONCAT(VLOOKUP($B136,Rankings!$A$2:$BO$161,6,FALSE),"-",VLOOKUP($B136,Rankings!$A$2:$BO$161,7,FALSE))</f>
        <v>1-4</v>
      </c>
      <c r="P136" t="str">
        <f ca="1">_xlfn.CONCAT(VLOOKUP($B136,Rankings!$A$2:$BO$161,8,FALSE),"-",VLOOKUP($B136,Rankings!$A$2:$BO$161,9,FALSE))</f>
        <v>1-1</v>
      </c>
      <c r="Q136" t="str">
        <f ca="1">_xlfn.CONCAT(VLOOKUP($B136,Rankings!$A$2:$BO$161,10,FALSE),"-",VLOOKUP($B136,Rankings!$A$2:$BO$161,11,FALSE))</f>
        <v>0-2</v>
      </c>
      <c r="R136" t="str">
        <f ca="1">VLOOKUP($B136,Rankings!$A$2:$BO$161,14,FALSE)</f>
        <v>2-7</v>
      </c>
      <c r="S136" s="4">
        <f>VLOOKUP($B136, Rankings!$A$2:$BY$161, 77, FALSE)</f>
        <v>3</v>
      </c>
      <c r="T136" s="4">
        <v>15</v>
      </c>
    </row>
    <row r="137" spans="1:25" x14ac:dyDescent="0.2">
      <c r="A137" s="6">
        <v>136</v>
      </c>
      <c r="B137" s="204">
        <v>92</v>
      </c>
      <c r="C137" s="326" t="s">
        <v>1</v>
      </c>
      <c r="D137" s="230" t="s">
        <v>35</v>
      </c>
      <c r="E137" s="158">
        <f>VLOOKUP($B137, Rankings!$A$2:$W$161, 23, FALSE)</f>
        <v>8</v>
      </c>
      <c r="F137" s="7" t="str">
        <f>VLOOKUP($B137, Rankings!$A$2:$CA$161, 79, FALSE)</f>
        <v/>
      </c>
      <c r="G137" s="7">
        <f ca="1">VLOOKUP($B137, Rankings!$A$2:$BO$161, 57, FALSE)</f>
        <v>79</v>
      </c>
      <c r="H137" s="5">
        <f>VLOOKUP($B137, Rankings!$A$2:$BO$161, 58, FALSE)</f>
        <v>5.1092875285367789</v>
      </c>
      <c r="I137" s="7">
        <f>VLOOKUP($B137, Rankings!$A$2:$BO$161, 60, FALSE)</f>
        <v>43.974462821063497</v>
      </c>
      <c r="J137" s="7">
        <f>VLOOKUP($B137, Rankings!$A$2:$BO$161, 61, FALSE)</f>
        <v>56.420648464163811</v>
      </c>
      <c r="K137" s="5">
        <f>VLOOKUP($B137, Rankings!$A$2:$BO$161, 62, FALSE)</f>
        <v>6.1864955566723943</v>
      </c>
      <c r="L137" s="5">
        <f>VLOOKUP($B137, Rankings!$A$2:$BO$161, 63, FALSE)</f>
        <v>35.154792142279646</v>
      </c>
      <c r="M137" s="7">
        <f ca="1">VLOOKUP($B137, Rankings!$A$2:$BO$161, 64, FALSE)</f>
        <v>1623</v>
      </c>
      <c r="N137" s="7" t="str">
        <f>VLOOKUP($B137, Rankings!$A$2:$BO$161, 67, FALSE)</f>
        <v>F+</v>
      </c>
      <c r="O137" t="str">
        <f ca="1">_xlfn.CONCAT(VLOOKUP($B137,Rankings!$A$2:$BO$161,6,FALSE),"-",VLOOKUP($B137,Rankings!$A$2:$BO$161,7,FALSE))</f>
        <v>0-5</v>
      </c>
      <c r="P137" t="str">
        <f ca="1">_xlfn.CONCAT(VLOOKUP($B137,Rankings!$A$2:$BO$161,8,FALSE),"-",VLOOKUP($B137,Rankings!$A$2:$BO$161,9,FALSE))</f>
        <v>0-2</v>
      </c>
      <c r="Q137" t="str">
        <f ca="1">_xlfn.CONCAT(VLOOKUP($B137,Rankings!$A$2:$BO$161,10,FALSE),"-",VLOOKUP($B137,Rankings!$A$2:$BO$161,11,FALSE))</f>
        <v>3-1</v>
      </c>
      <c r="R137" t="str">
        <f ca="1">VLOOKUP($B137,Rankings!$A$2:$BO$161,14,FALSE)</f>
        <v>3-8</v>
      </c>
      <c r="S137" s="4">
        <f>VLOOKUP($B137, Rankings!$A$2:$BY$161, 77, FALSE)</f>
        <v>18</v>
      </c>
      <c r="T137" s="4">
        <v>7</v>
      </c>
    </row>
    <row r="138" spans="1:25" x14ac:dyDescent="0.2">
      <c r="A138" s="6">
        <v>137</v>
      </c>
      <c r="B138" s="204">
        <v>1</v>
      </c>
      <c r="C138" s="333" t="s">
        <v>6</v>
      </c>
      <c r="D138" s="237" t="s">
        <v>389</v>
      </c>
      <c r="E138" s="158">
        <f>VLOOKUP($B138, Rankings!$A$2:$W$161, 23, FALSE)</f>
        <v>8</v>
      </c>
      <c r="F138" s="7" t="str">
        <f>VLOOKUP($B138, Rankings!$A$2:$CA$161, 79, FALSE)</f>
        <v/>
      </c>
      <c r="G138" s="7">
        <f ca="1">VLOOKUP($B138, Rankings!$A$2:$BO$161, 57, FALSE)</f>
        <v>63</v>
      </c>
      <c r="H138" s="5">
        <f>VLOOKUP($B138, Rankings!$A$2:$BO$161, 58, FALSE)</f>
        <v>3.3801620258160239</v>
      </c>
      <c r="I138" s="7">
        <f>VLOOKUP($B138, Rankings!$A$2:$BO$161, 60, FALSE)</f>
        <v>29.939582771980707</v>
      </c>
      <c r="J138" s="7">
        <f>VLOOKUP($B138, Rankings!$A$2:$BO$161, 61, FALSE)</f>
        <v>69.219283276450511</v>
      </c>
      <c r="K138" s="5">
        <f>VLOOKUP($B138, Rankings!$A$2:$BO$161, 62, FALSE)</f>
        <v>4.6642851065898148</v>
      </c>
      <c r="L138" s="5">
        <f>VLOOKUP($B138, Rankings!$A$2:$BO$161, 63, FALSE)</f>
        <v>34.504050645400596</v>
      </c>
      <c r="M138" s="7">
        <f ca="1">VLOOKUP($B138, Rankings!$A$2:$BO$161, 64, FALSE)</f>
        <v>1669</v>
      </c>
      <c r="N138" s="7" t="str">
        <f>VLOOKUP($B138, Rankings!$A$2:$BO$161, 67, FALSE)</f>
        <v>F+</v>
      </c>
      <c r="O138" t="str">
        <f ca="1">_xlfn.CONCAT(VLOOKUP($B138,Rankings!$A$2:$BO$161,6,FALSE),"-",VLOOKUP($B138,Rankings!$A$2:$BO$161,7,FALSE))</f>
        <v>0-5</v>
      </c>
      <c r="P138" t="str">
        <f ca="1">_xlfn.CONCAT(VLOOKUP($B138,Rankings!$A$2:$BO$161,8,FALSE),"-",VLOOKUP($B138,Rankings!$A$2:$BO$161,9,FALSE))</f>
        <v>1-1</v>
      </c>
      <c r="Q138" t="str">
        <f ca="1">_xlfn.CONCAT(VLOOKUP($B138,Rankings!$A$2:$BO$161,10,FALSE),"-",VLOOKUP($B138,Rankings!$A$2:$BO$161,11,FALSE))</f>
        <v>0-2</v>
      </c>
      <c r="R138" t="str">
        <f ca="1">VLOOKUP($B138,Rankings!$A$2:$BO$161,14,FALSE)</f>
        <v>1-8</v>
      </c>
      <c r="S138" s="4">
        <f>VLOOKUP($B138, Rankings!$A$2:$BY$161, 77, FALSE)</f>
        <v>8</v>
      </c>
      <c r="T138" s="4">
        <v>13</v>
      </c>
    </row>
    <row r="139" spans="1:25" x14ac:dyDescent="0.2">
      <c r="A139" s="6">
        <v>138</v>
      </c>
      <c r="B139" s="204">
        <v>42</v>
      </c>
      <c r="C139" s="332" t="s">
        <v>4</v>
      </c>
      <c r="D139" s="236" t="s">
        <v>1476</v>
      </c>
      <c r="E139" s="158">
        <f>VLOOKUP($B139, Rankings!$A$2:$W$161, 23, FALSE)</f>
        <v>5</v>
      </c>
      <c r="F139" s="7" t="str">
        <f>VLOOKUP($B139, Rankings!$A$2:$CA$161, 79, FALSE)</f>
        <v>World
Champion
S3
WCS
S5
Division One
S5
Lily Valley
S3, S4, S5</v>
      </c>
      <c r="G139" s="7">
        <f ca="1">VLOOKUP($B139, Rankings!$A$2:$BO$161, 57, FALSE)</f>
        <v>74</v>
      </c>
      <c r="H139" s="5">
        <f>VLOOKUP($B139, Rankings!$A$2:$BO$161, 58, FALSE)</f>
        <v>8.3909484452470746</v>
      </c>
      <c r="I139" s="7">
        <f>VLOOKUP($B139, Rankings!$A$2:$BO$161, 60, FALSE)</f>
        <v>41.76721565489251</v>
      </c>
      <c r="J139" s="7">
        <f>VLOOKUP($B139, Rankings!$A$2:$BO$161, 61, FALSE)</f>
        <v>20.64846416382251</v>
      </c>
      <c r="K139" s="5">
        <f>VLOOKUP($B139, Rankings!$A$2:$BO$161, 62, FALSE)</f>
        <v>5.2630789467763073</v>
      </c>
      <c r="L139" s="5">
        <f>VLOOKUP($B139, Rankings!$A$2:$BO$161, 63, FALSE)</f>
        <v>33.909484452470728</v>
      </c>
      <c r="M139" s="7">
        <f ca="1">VLOOKUP($B139, Rankings!$A$2:$BO$161, 64, FALSE)</f>
        <v>1471</v>
      </c>
      <c r="N139" s="7" t="str">
        <f>VLOOKUP($B139, Rankings!$A$2:$BO$161, 67, FALSE)</f>
        <v>F+</v>
      </c>
      <c r="O139" t="str">
        <f ca="1">_xlfn.CONCAT(VLOOKUP($B139,Rankings!$A$2:$BO$161,6,FALSE),"-",VLOOKUP($B139,Rankings!$A$2:$BO$161,7,FALSE))</f>
        <v>1-4</v>
      </c>
      <c r="P139" t="str">
        <f ca="1">_xlfn.CONCAT(VLOOKUP($B139,Rankings!$A$2:$BO$161,8,FALSE),"-",VLOOKUP($B139,Rankings!$A$2:$BO$161,9,FALSE))</f>
        <v>0-2</v>
      </c>
      <c r="Q139" t="str">
        <f ca="1">_xlfn.CONCAT(VLOOKUP($B139,Rankings!$A$2:$BO$161,10,FALSE),"-",VLOOKUP($B139,Rankings!$A$2:$BO$161,11,FALSE))</f>
        <v>0-2</v>
      </c>
      <c r="R139" t="str">
        <f ca="1">VLOOKUP($B139,Rankings!$A$2:$BO$161,14,FALSE)</f>
        <v>1-8</v>
      </c>
      <c r="S139" s="4">
        <f>VLOOKUP($B139, Rankings!$A$2:$BY$161, 77, FALSE)</f>
        <v>17</v>
      </c>
      <c r="T139" s="4">
        <v>10</v>
      </c>
    </row>
    <row r="140" spans="1:25" x14ac:dyDescent="0.2">
      <c r="A140" s="6">
        <v>139</v>
      </c>
      <c r="B140" s="204">
        <v>133</v>
      </c>
      <c r="C140" s="335" t="s">
        <v>323</v>
      </c>
      <c r="D140" s="238" t="s">
        <v>120</v>
      </c>
      <c r="E140" s="158">
        <f>VLOOKUP($B140, Rankings!$A$2:$W$161, 23, FALSE)</f>
        <v>7</v>
      </c>
      <c r="F140" s="7" t="str">
        <f>VLOOKUP($B140, Rankings!$A$2:$CA$161, 79, FALSE)</f>
        <v/>
      </c>
      <c r="G140" s="7">
        <f ca="1">VLOOKUP($B140, Rankings!$A$2:$BO$161, 57, FALSE)</f>
        <v>59</v>
      </c>
      <c r="H140" s="5">
        <f>VLOOKUP($B140, Rankings!$A$2:$BO$161, 58, FALSE)</f>
        <v>7.527839449960382</v>
      </c>
      <c r="I140" s="7">
        <f>VLOOKUP($B140, Rankings!$A$2:$BO$161, 60, FALSE)</f>
        <v>45.005570896652166</v>
      </c>
      <c r="J140" s="7">
        <f>VLOOKUP($B140, Rankings!$A$2:$BO$161, 61, FALSE)</f>
        <v>0.70392491467575757</v>
      </c>
      <c r="K140" s="5">
        <f>VLOOKUP($B140, Rankings!$A$2:$BO$161, 62, FALSE)</f>
        <v>4.7830720021527773</v>
      </c>
      <c r="L140" s="5">
        <f>VLOOKUP($B140, Rankings!$A$2:$BO$161, 63, FALSE)</f>
        <v>33.642660555115349</v>
      </c>
      <c r="M140" s="7">
        <f ca="1">VLOOKUP($B140, Rankings!$A$2:$BO$161, 64, FALSE)</f>
        <v>1506</v>
      </c>
      <c r="N140" s="7" t="str">
        <f>VLOOKUP($B140, Rankings!$A$2:$BO$161, 67, FALSE)</f>
        <v>F+</v>
      </c>
      <c r="O140" t="str">
        <f ca="1">_xlfn.CONCAT(VLOOKUP($B140,Rankings!$A$2:$BO$161,6,FALSE),"-",VLOOKUP($B140,Rankings!$A$2:$BO$161,7,FALSE))</f>
        <v>3-2</v>
      </c>
      <c r="P140" t="str">
        <f ca="1">_xlfn.CONCAT(VLOOKUP($B140,Rankings!$A$2:$BO$161,8,FALSE),"-",VLOOKUP($B140,Rankings!$A$2:$BO$161,9,FALSE))</f>
        <v>0-2</v>
      </c>
      <c r="Q140" t="str">
        <f ca="1">_xlfn.CONCAT(VLOOKUP($B140,Rankings!$A$2:$BO$161,10,FALSE),"-",VLOOKUP($B140,Rankings!$A$2:$BO$161,11,FALSE))</f>
        <v>0-2</v>
      </c>
      <c r="R140" t="str">
        <f ca="1">VLOOKUP($B140,Rankings!$A$2:$BO$161,14,FALSE)</f>
        <v>3-6</v>
      </c>
      <c r="S140" s="4">
        <f>VLOOKUP($B140, Rankings!$A$2:$BY$161, 77, FALSE)</f>
        <v>5</v>
      </c>
      <c r="T140" s="4">
        <v>14</v>
      </c>
    </row>
    <row r="141" spans="1:25" x14ac:dyDescent="0.2">
      <c r="A141" s="6">
        <v>140</v>
      </c>
      <c r="B141" s="204">
        <v>86</v>
      </c>
      <c r="C141" s="326" t="s">
        <v>1</v>
      </c>
      <c r="D141" s="230" t="s">
        <v>41</v>
      </c>
      <c r="E141" s="158">
        <f>VLOOKUP($B141, Rankings!$A$2:$W$161, 23, FALSE)</f>
        <v>9</v>
      </c>
      <c r="F141" s="7" t="str">
        <f>VLOOKUP($B141, Rankings!$A$2:$CA$161, 79, FALSE)</f>
        <v/>
      </c>
      <c r="G141" s="7">
        <f ca="1">VLOOKUP($B141, Rankings!$A$2:$BO$161, 57, FALSE)</f>
        <v>104</v>
      </c>
      <c r="H141" s="5">
        <f>VLOOKUP($B141, Rankings!$A$2:$BO$161, 58, FALSE)</f>
        <v>5.810830874453722</v>
      </c>
      <c r="I141" s="7">
        <f>VLOOKUP($B141, Rankings!$A$2:$BO$161, 60, FALSE)</f>
        <v>37.189213524755331</v>
      </c>
      <c r="J141" s="7">
        <f>VLOOKUP($B141, Rankings!$A$2:$BO$161, 61, FALSE)</f>
        <v>50.776450511945391</v>
      </c>
      <c r="K141" s="5">
        <f>VLOOKUP($B141, Rankings!$A$2:$BO$161, 62, FALSE)</f>
        <v>5.5605755097831384</v>
      </c>
      <c r="L141" s="5">
        <f>VLOOKUP($B141, Rankings!$A$2:$BO$161, 63, FALSE)</f>
        <v>33.011869635053152</v>
      </c>
      <c r="M141" s="7">
        <f ca="1">VLOOKUP($B141, Rankings!$A$2:$BO$161, 64, FALSE)</f>
        <v>1587</v>
      </c>
      <c r="N141" s="7" t="str">
        <f>VLOOKUP($B141, Rankings!$A$2:$BO$161, 67, FALSE)</f>
        <v>F+</v>
      </c>
      <c r="O141" t="str">
        <f ca="1">_xlfn.CONCAT(VLOOKUP($B141,Rankings!$A$2:$BO$161,6,FALSE),"-",VLOOKUP($B141,Rankings!$A$2:$BO$161,7,FALSE))</f>
        <v>1-4</v>
      </c>
      <c r="P141" t="str">
        <f ca="1">_xlfn.CONCAT(VLOOKUP($B141,Rankings!$A$2:$BO$161,8,FALSE),"-",VLOOKUP($B141,Rankings!$A$2:$BO$161,9,FALSE))</f>
        <v>0-2</v>
      </c>
      <c r="Q141" t="str">
        <f ca="1">_xlfn.CONCAT(VLOOKUP($B141,Rankings!$A$2:$BO$161,10,FALSE),"-",VLOOKUP($B141,Rankings!$A$2:$BO$161,11,FALSE))</f>
        <v>1-2</v>
      </c>
      <c r="R141" t="str">
        <f ca="1">VLOOKUP($B141,Rankings!$A$2:$BO$161,14,FALSE)</f>
        <v>2-8</v>
      </c>
      <c r="S141" s="4">
        <f>VLOOKUP($B141, Rankings!$A$2:$BY$161, 77, FALSE)</f>
        <v>7</v>
      </c>
      <c r="T141" s="4">
        <v>5</v>
      </c>
    </row>
    <row r="142" spans="1:25" x14ac:dyDescent="0.2">
      <c r="A142" s="6">
        <v>141</v>
      </c>
      <c r="B142" s="204">
        <v>154</v>
      </c>
      <c r="C142" s="330" t="s">
        <v>398</v>
      </c>
      <c r="D142" s="234" t="s">
        <v>475</v>
      </c>
      <c r="E142" s="158">
        <f>VLOOKUP($B142, Rankings!$A$2:$W$161, 23, FALSE)</f>
        <v>9</v>
      </c>
      <c r="F142" s="7" t="str">
        <f>VLOOKUP($B142, Rankings!$A$2:$CA$161, 79, FALSE)</f>
        <v/>
      </c>
      <c r="G142" s="7">
        <f ca="1">VLOOKUP($B142, Rankings!$A$2:$BO$161, 57, FALSE)</f>
        <v>78</v>
      </c>
      <c r="H142" s="5">
        <f>VLOOKUP($B142, Rankings!$A$2:$BO$161, 58, FALSE)</f>
        <v>8.2803816327749189</v>
      </c>
      <c r="I142" s="7">
        <f>VLOOKUP($B142, Rankings!$A$2:$BO$161, 60, FALSE)</f>
        <v>34.691520035465516</v>
      </c>
      <c r="J142" s="7">
        <f>VLOOKUP($B142, Rankings!$A$2:$BO$161, 61, FALSE)</f>
        <v>33.037542662116039</v>
      </c>
      <c r="K142" s="5">
        <f>VLOOKUP($B142, Rankings!$A$2:$BO$161, 62, FALSE)</f>
        <v>5.0487622245457358</v>
      </c>
      <c r="L142" s="5">
        <f>VLOOKUP($B142, Rankings!$A$2:$BO$161, 63, FALSE)</f>
        <v>32.803816327749196</v>
      </c>
      <c r="M142" s="7">
        <f ca="1">VLOOKUP($B142, Rankings!$A$2:$BO$161, 64, FALSE)</f>
        <v>1425</v>
      </c>
      <c r="N142" s="7" t="str">
        <f>VLOOKUP($B142, Rankings!$A$2:$BO$161, 67, FALSE)</f>
        <v>F+</v>
      </c>
      <c r="O142" t="str">
        <f ca="1">_xlfn.CONCAT(VLOOKUP($B142,Rankings!$A$2:$BO$161,6,FALSE),"-",VLOOKUP($B142,Rankings!$A$2:$BO$161,7,FALSE))</f>
        <v>1-4</v>
      </c>
      <c r="P142" t="str">
        <f ca="1">_xlfn.CONCAT(VLOOKUP($B142,Rankings!$A$2:$BO$161,8,FALSE),"-",VLOOKUP($B142,Rankings!$A$2:$BO$161,9,FALSE))</f>
        <v>1-1</v>
      </c>
      <c r="Q142" t="str">
        <f ca="1">_xlfn.CONCAT(VLOOKUP($B142,Rankings!$A$2:$BO$161,10,FALSE),"-",VLOOKUP($B142,Rankings!$A$2:$BO$161,11,FALSE))</f>
        <v>1-2</v>
      </c>
      <c r="R142" t="str">
        <f ca="1">VLOOKUP($B142,Rankings!$A$2:$BO$161,14,FALSE)</f>
        <v>3-7</v>
      </c>
      <c r="S142" s="4">
        <f>VLOOKUP($B142, Rankings!$A$2:$BY$161, 77, FALSE)</f>
        <v>5</v>
      </c>
      <c r="T142" s="4">
        <v>18</v>
      </c>
    </row>
    <row r="143" spans="1:25" x14ac:dyDescent="0.2">
      <c r="A143" s="6">
        <v>142</v>
      </c>
      <c r="B143" s="204">
        <v>103</v>
      </c>
      <c r="C143" s="331" t="s">
        <v>0</v>
      </c>
      <c r="D143" s="235" t="s">
        <v>24</v>
      </c>
      <c r="E143" s="158">
        <f>VLOOKUP($B143, Rankings!$A$2:$W$161, 23, FALSE)</f>
        <v>3</v>
      </c>
      <c r="F143" s="7" t="str">
        <f>VLOOKUP($B143, Rankings!$A$2:$CA$161, 79, FALSE)</f>
        <v/>
      </c>
      <c r="G143" s="7">
        <f ca="1">VLOOKUP($B143, Rankings!$A$2:$BO$161, 57, FALSE)</f>
        <v>74.25</v>
      </c>
      <c r="H143" s="5">
        <f>VLOOKUP($B143, Rankings!$A$2:$BO$161, 58, FALSE)</f>
        <v>8.2757958393168831</v>
      </c>
      <c r="I143" s="7">
        <f>VLOOKUP($B143, Rankings!$A$2:$BO$161, 60, FALSE)</f>
        <v>32.867347329612443</v>
      </c>
      <c r="J143" s="7">
        <f>VLOOKUP($B143, Rankings!$A$2:$BO$161, 61, FALSE)</f>
        <v>34.961604095563139</v>
      </c>
      <c r="K143" s="5">
        <f>VLOOKUP($B143, Rankings!$A$2:$BO$161, 62, FALSE)</f>
        <v>4.2972859651955515</v>
      </c>
      <c r="L143" s="5">
        <f>VLOOKUP($B143, Rankings!$A$2:$BO$161, 63, FALSE)</f>
        <v>32.757958393168828</v>
      </c>
      <c r="M143" s="7">
        <f ca="1">VLOOKUP($B143, Rankings!$A$2:$BO$161, 64, FALSE)</f>
        <v>1728</v>
      </c>
      <c r="N143" s="7" t="str">
        <f>VLOOKUP($B143, Rankings!$A$2:$BO$161, 67, FALSE)</f>
        <v>F+</v>
      </c>
      <c r="O143" t="str">
        <f ca="1">_xlfn.CONCAT(VLOOKUP($B143,Rankings!$A$2:$BO$161,6,FALSE),"-",VLOOKUP($B143,Rankings!$A$2:$BO$161,7,FALSE))</f>
        <v>0-5</v>
      </c>
      <c r="P143" t="str">
        <f ca="1">_xlfn.CONCAT(VLOOKUP($B143,Rankings!$A$2:$BO$161,8,FALSE),"-",VLOOKUP($B143,Rankings!$A$2:$BO$161,9,FALSE))</f>
        <v>1-1</v>
      </c>
      <c r="Q143" t="str">
        <f ca="1">_xlfn.CONCAT(VLOOKUP($B143,Rankings!$A$2:$BO$161,10,FALSE),"-",VLOOKUP($B143,Rankings!$A$2:$BO$161,11,FALSE))</f>
        <v>2-2</v>
      </c>
      <c r="R143" t="str">
        <f ca="1">VLOOKUP($B143,Rankings!$A$2:$BO$161,14,FALSE)</f>
        <v>3-8</v>
      </c>
      <c r="S143" s="4">
        <f>VLOOKUP($B143, Rankings!$A$2:$BY$161, 77, FALSE)</f>
        <v>15</v>
      </c>
      <c r="T143" s="4">
        <v>2</v>
      </c>
    </row>
    <row r="144" spans="1:25" x14ac:dyDescent="0.2">
      <c r="A144" s="6">
        <v>143</v>
      </c>
      <c r="B144" s="204">
        <v>34</v>
      </c>
      <c r="C144" s="332" t="s">
        <v>4</v>
      </c>
      <c r="D144" s="236" t="s">
        <v>92</v>
      </c>
      <c r="E144" s="158">
        <f>VLOOKUP($B144, Rankings!$A$2:$W$161, 23, FALSE)</f>
        <v>7</v>
      </c>
      <c r="F144" s="7" t="str">
        <f>VLOOKUP($B144, Rankings!$A$2:$CA$161, 79, FALSE)</f>
        <v/>
      </c>
      <c r="G144" s="7">
        <f ca="1">VLOOKUP($B144, Rankings!$A$2:$BO$161, 57, FALSE)</f>
        <v>75</v>
      </c>
      <c r="H144" s="5">
        <f>VLOOKUP($B144, Rankings!$A$2:$BO$161, 58, FALSE)</f>
        <v>6.618791000587203</v>
      </c>
      <c r="I144" s="7">
        <f>VLOOKUP($B144, Rankings!$A$2:$BO$161, 60, FALSE)</f>
        <v>41.416648049737873</v>
      </c>
      <c r="J144" s="7">
        <f>VLOOKUP($B144, Rankings!$A$2:$BO$161, 61, FALSE)</f>
        <v>33.882252559726957</v>
      </c>
      <c r="K144" s="5">
        <f>VLOOKUP($B144, Rankings!$A$2:$BO$161, 62, FALSE)</f>
        <v>4.9769468552517218</v>
      </c>
      <c r="L144" s="5">
        <f>VLOOKUP($B144, Rankings!$A$2:$BO$161, 63, FALSE)</f>
        <v>32.734887507340041</v>
      </c>
      <c r="M144" s="7">
        <f ca="1">VLOOKUP($B144, Rankings!$A$2:$BO$161, 64, FALSE)</f>
        <v>1665</v>
      </c>
      <c r="N144" s="7" t="str">
        <f>VLOOKUP($B144, Rankings!$A$2:$BO$161, 67, FALSE)</f>
        <v>F+</v>
      </c>
      <c r="O144" t="str">
        <f ca="1">_xlfn.CONCAT(VLOOKUP($B144,Rankings!$A$2:$BO$161,6,FALSE),"-",VLOOKUP($B144,Rankings!$A$2:$BO$161,7,FALSE))</f>
        <v>1-4</v>
      </c>
      <c r="P144" t="str">
        <f ca="1">_xlfn.CONCAT(VLOOKUP($B144,Rankings!$A$2:$BO$161,8,FALSE),"-",VLOOKUP($B144,Rankings!$A$2:$BO$161,9,FALSE))</f>
        <v>0-2</v>
      </c>
      <c r="Q144" t="str">
        <f ca="1">_xlfn.CONCAT(VLOOKUP($B144,Rankings!$A$2:$BO$161,10,FALSE),"-",VLOOKUP($B144,Rankings!$A$2:$BO$161,11,FALSE))</f>
        <v>1-2</v>
      </c>
      <c r="R144" t="str">
        <f ca="1">VLOOKUP($B144,Rankings!$A$2:$BO$161,14,FALSE)</f>
        <v>2-8</v>
      </c>
      <c r="S144" s="4">
        <f>VLOOKUP($B144, Rankings!$A$2:$BY$161, 77, FALSE)</f>
        <v>4</v>
      </c>
      <c r="T144" s="4">
        <v>9</v>
      </c>
    </row>
    <row r="145" spans="1:20" x14ac:dyDescent="0.2">
      <c r="A145" s="6">
        <v>144</v>
      </c>
      <c r="B145" s="204">
        <v>10</v>
      </c>
      <c r="C145" s="333" t="s">
        <v>6</v>
      </c>
      <c r="D145" s="237" t="s">
        <v>115</v>
      </c>
      <c r="E145" s="158">
        <f>VLOOKUP($B145, Rankings!$A$2:$W$161, 23, FALSE)</f>
        <v>9</v>
      </c>
      <c r="F145" s="7" t="str">
        <f>VLOOKUP($B145, Rankings!$A$2:$CA$161, 79, FALSE)</f>
        <v/>
      </c>
      <c r="G145" s="7">
        <f ca="1">VLOOKUP($B145, Rankings!$A$2:$BO$161, 57, FALSE)</f>
        <v>80</v>
      </c>
      <c r="H145" s="5">
        <f>VLOOKUP($B145, Rankings!$A$2:$BO$161, 58, FALSE)</f>
        <v>7.3789754946526882</v>
      </c>
      <c r="I145" s="7">
        <f>VLOOKUP($B145, Rankings!$A$2:$BO$161, 60, FALSE)</f>
        <v>44.792239710728651</v>
      </c>
      <c r="J145" s="7">
        <f>VLOOKUP($B145, Rankings!$A$2:$BO$161, 61, FALSE)</f>
        <v>42.704778156996582</v>
      </c>
      <c r="K145" s="5">
        <f>VLOOKUP($B145, Rankings!$A$2:$BO$161, 62, FALSE)</f>
        <v>5.6154548643305233</v>
      </c>
      <c r="L145" s="5">
        <f>VLOOKUP($B145, Rankings!$A$2:$BO$161, 63, FALSE)</f>
        <v>31.988616607252094</v>
      </c>
      <c r="M145" s="7">
        <f ca="1">VLOOKUP($B145, Rankings!$A$2:$BO$161, 64, FALSE)</f>
        <v>1574</v>
      </c>
      <c r="N145" s="7" t="str">
        <f>VLOOKUP($B145, Rankings!$A$2:$BO$161, 67, FALSE)</f>
        <v>F+</v>
      </c>
      <c r="O145" t="str">
        <f ca="1">_xlfn.CONCAT(VLOOKUP($B145,Rankings!$A$2:$BO$161,6,FALSE),"-",VLOOKUP($B145,Rankings!$A$2:$BO$161,7,FALSE))</f>
        <v>0-5</v>
      </c>
      <c r="P145" t="str">
        <f ca="1">_xlfn.CONCAT(VLOOKUP($B145,Rankings!$A$2:$BO$161,8,FALSE),"-",VLOOKUP($B145,Rankings!$A$2:$BO$161,9,FALSE))</f>
        <v>1-1</v>
      </c>
      <c r="Q145" t="str">
        <f ca="1">_xlfn.CONCAT(VLOOKUP($B145,Rankings!$A$2:$BO$161,10,FALSE),"-",VLOOKUP($B145,Rankings!$A$2:$BO$161,11,FALSE))</f>
        <v>0-2</v>
      </c>
      <c r="R145" t="str">
        <f ca="1">VLOOKUP($B145,Rankings!$A$2:$BO$161,14,FALSE)</f>
        <v>1-8</v>
      </c>
      <c r="S145" s="4">
        <f>VLOOKUP($B145, Rankings!$A$2:$BY$161, 77, FALSE)</f>
        <v>3</v>
      </c>
      <c r="T145" s="4">
        <v>16</v>
      </c>
    </row>
    <row r="146" spans="1:20" x14ac:dyDescent="0.2">
      <c r="A146" s="6">
        <v>145</v>
      </c>
      <c r="B146" s="204">
        <v>51</v>
      </c>
      <c r="C146" s="327" t="s">
        <v>3</v>
      </c>
      <c r="D146" s="231" t="s">
        <v>75</v>
      </c>
      <c r="E146" s="158">
        <f>VLOOKUP($B146, Rankings!$A$2:$W$161, 23, FALSE)</f>
        <v>9</v>
      </c>
      <c r="F146" s="7" t="str">
        <f>VLOOKUP($B146, Rankings!$A$2:$CA$161, 79, FALSE)</f>
        <v/>
      </c>
      <c r="G146" s="7">
        <f ca="1">VLOOKUP($B146, Rankings!$A$2:$BO$161, 57, FALSE)</f>
        <v>65</v>
      </c>
      <c r="H146" s="5">
        <f>VLOOKUP($B146, Rankings!$A$2:$BO$161, 58, FALSE)</f>
        <v>4.8595389630841783</v>
      </c>
      <c r="I146" s="7">
        <f>VLOOKUP($B146, Rankings!$A$2:$BO$161, 60, FALSE)</f>
        <v>28.9372381801263</v>
      </c>
      <c r="J146" s="7">
        <f>VLOOKUP($B146, Rankings!$A$2:$BO$161, 61, FALSE)</f>
        <v>55.844709897610926</v>
      </c>
      <c r="K146" s="5">
        <f>VLOOKUP($B146, Rankings!$A$2:$BO$161, 62, FALSE)</f>
        <v>5.0552502960343668</v>
      </c>
      <c r="L146" s="5">
        <f>VLOOKUP($B146, Rankings!$A$2:$BO$161, 63, FALSE)</f>
        <v>30.992316051402973</v>
      </c>
      <c r="M146" s="7">
        <f ca="1">VLOOKUP($B146, Rankings!$A$2:$BO$161, 64, FALSE)</f>
        <v>1454</v>
      </c>
      <c r="N146" s="7" t="str">
        <f>VLOOKUP($B146, Rankings!$A$2:$BO$161, 67, FALSE)</f>
        <v>F+</v>
      </c>
      <c r="O146" t="str">
        <f ca="1">_xlfn.CONCAT(VLOOKUP($B146,Rankings!$A$2:$BO$161,6,FALSE),"-",VLOOKUP($B146,Rankings!$A$2:$BO$161,7,FALSE))</f>
        <v>1-4</v>
      </c>
      <c r="P146" t="str">
        <f ca="1">_xlfn.CONCAT(VLOOKUP($B146,Rankings!$A$2:$BO$161,8,FALSE),"-",VLOOKUP($B146,Rankings!$A$2:$BO$161,9,FALSE))</f>
        <v>0-2</v>
      </c>
      <c r="Q146" t="str">
        <f ca="1">_xlfn.CONCAT(VLOOKUP($B146,Rankings!$A$2:$BO$161,10,FALSE),"-",VLOOKUP($B146,Rankings!$A$2:$BO$161,11,FALSE))</f>
        <v>0-2</v>
      </c>
      <c r="R146" t="str">
        <f ca="1">VLOOKUP($B146,Rankings!$A$2:$BO$161,14,FALSE)</f>
        <v>1-8</v>
      </c>
      <c r="S146" s="4">
        <f>VLOOKUP($B146, Rankings!$A$2:$BY$161, 77, FALSE)</f>
        <v>5</v>
      </c>
      <c r="T146" s="4">
        <v>10</v>
      </c>
    </row>
    <row r="147" spans="1:20" x14ac:dyDescent="0.2">
      <c r="A147" s="6">
        <v>146</v>
      </c>
      <c r="B147" s="204">
        <v>76</v>
      </c>
      <c r="C147" s="329" t="s">
        <v>2</v>
      </c>
      <c r="D147" s="233" t="s">
        <v>51</v>
      </c>
      <c r="E147" s="158">
        <f>VLOOKUP($B147, Rankings!$A$2:$W$161, 23, FALSE)</f>
        <v>6</v>
      </c>
      <c r="F147" s="7" t="str">
        <f>VLOOKUP($B147, Rankings!$A$2:$CA$161, 79, FALSE)</f>
        <v>Kalosite
S7</v>
      </c>
      <c r="G147" s="7">
        <f ca="1">VLOOKUP($B147, Rankings!$A$2:$BO$161, 57, FALSE)</f>
        <v>81</v>
      </c>
      <c r="H147" s="5">
        <f>VLOOKUP($B147, Rankings!$A$2:$BO$161, 58, FALSE)</f>
        <v>7.2496424502834262</v>
      </c>
      <c r="I147" s="7">
        <f>VLOOKUP($B147, Rankings!$A$2:$BO$161, 60, FALSE)</f>
        <v>39.558266365319582</v>
      </c>
      <c r="J147" s="7">
        <f>VLOOKUP($B147, Rankings!$A$2:$BO$161, 61, FALSE)</f>
        <v>39.185153583617748</v>
      </c>
      <c r="K147" s="5">
        <f>VLOOKUP($B147, Rankings!$A$2:$BO$161, 62, FALSE)</f>
        <v>4.1271459064749987</v>
      </c>
      <c r="L147" s="5">
        <f>VLOOKUP($B147, Rankings!$A$2:$BO$161, 63, FALSE)</f>
        <v>30.551582780926971</v>
      </c>
      <c r="M147" s="7">
        <f ca="1">VLOOKUP($B147, Rankings!$A$2:$BO$161, 64, FALSE)</f>
        <v>1638</v>
      </c>
      <c r="N147" s="7" t="str">
        <f>VLOOKUP($B147, Rankings!$A$2:$BO$161, 67, FALSE)</f>
        <v>F+</v>
      </c>
      <c r="O147" t="str">
        <f ca="1">_xlfn.CONCAT(VLOOKUP($B147,Rankings!$A$2:$BO$161,6,FALSE),"-",VLOOKUP($B147,Rankings!$A$2:$BO$161,7,FALSE))</f>
        <v>0-5</v>
      </c>
      <c r="P147" t="str">
        <f ca="1">_xlfn.CONCAT(VLOOKUP($B147,Rankings!$A$2:$BO$161,8,FALSE),"-",VLOOKUP($B147,Rankings!$A$2:$BO$161,9,FALSE))</f>
        <v>0-2</v>
      </c>
      <c r="Q147" t="str">
        <f ca="1">_xlfn.CONCAT(VLOOKUP($B147,Rankings!$A$2:$BO$161,10,FALSE),"-",VLOOKUP($B147,Rankings!$A$2:$BO$161,11,FALSE))</f>
        <v>0-2</v>
      </c>
      <c r="R147" t="str">
        <f ca="1">VLOOKUP($B147,Rankings!$A$2:$BO$161,14,FALSE)</f>
        <v>0-9</v>
      </c>
      <c r="S147" s="4">
        <f>VLOOKUP($B147, Rankings!$A$2:$BY$161, 77, FALSE)</f>
        <v>6</v>
      </c>
      <c r="T147" s="4">
        <v>14</v>
      </c>
    </row>
    <row r="148" spans="1:20" x14ac:dyDescent="0.2">
      <c r="A148" s="6">
        <v>147</v>
      </c>
      <c r="B148" s="204">
        <v>112</v>
      </c>
      <c r="C148" s="331" t="s">
        <v>0</v>
      </c>
      <c r="D148" s="235" t="s">
        <v>16</v>
      </c>
      <c r="E148" s="158">
        <f>VLOOKUP($B148, Rankings!$A$2:$W$161, 23, FALSE)</f>
        <v>10</v>
      </c>
      <c r="F148" s="7" t="str">
        <f>VLOOKUP($B148, Rankings!$A$2:$CA$161, 79, FALSE)</f>
        <v/>
      </c>
      <c r="G148" s="7">
        <f ca="1">VLOOKUP($B148, Rankings!$A$2:$BO$161, 57, FALSE)</f>
        <v>85</v>
      </c>
      <c r="H148" s="5">
        <f>VLOOKUP($B148, Rankings!$A$2:$BO$161, 58, FALSE)</f>
        <v>7.2274883461200528</v>
      </c>
      <c r="I148" s="7">
        <f>VLOOKUP($B148, Rankings!$A$2:$BO$161, 60, FALSE)</f>
        <v>47.957516883150589</v>
      </c>
      <c r="J148" s="7">
        <f>VLOOKUP($B148, Rankings!$A$2:$BO$161, 61, FALSE)</f>
        <v>26.514505119453936</v>
      </c>
      <c r="K148" s="5">
        <f>VLOOKUP($B148, Rankings!$A$2:$BO$161, 62, FALSE)</f>
        <v>5.1402550736536634</v>
      </c>
      <c r="L148" s="5">
        <f>VLOOKUP($B148, Rankings!$A$2:$BO$161, 63, FALSE)</f>
        <v>30.305426068000582</v>
      </c>
      <c r="M148" s="7">
        <f ca="1">VLOOKUP($B148, Rankings!$A$2:$BO$161, 64, FALSE)</f>
        <v>1392</v>
      </c>
      <c r="N148" s="7" t="str">
        <f>VLOOKUP($B148, Rankings!$A$2:$BO$161, 67, FALSE)</f>
        <v>F+</v>
      </c>
      <c r="O148" t="str">
        <f ca="1">_xlfn.CONCAT(VLOOKUP($B148,Rankings!$A$2:$BO$161,6,FALSE),"-",VLOOKUP($B148,Rankings!$A$2:$BO$161,7,FALSE))</f>
        <v>1-4</v>
      </c>
      <c r="P148" t="str">
        <f ca="1">_xlfn.CONCAT(VLOOKUP($B148,Rankings!$A$2:$BO$161,8,FALSE),"-",VLOOKUP($B148,Rankings!$A$2:$BO$161,9,FALSE))</f>
        <v>1-1</v>
      </c>
      <c r="Q148" t="str">
        <f ca="1">_xlfn.CONCAT(VLOOKUP($B148,Rankings!$A$2:$BO$161,10,FALSE),"-",VLOOKUP($B148,Rankings!$A$2:$BO$161,11,FALSE))</f>
        <v>0-2</v>
      </c>
      <c r="R148" t="str">
        <f ca="1">VLOOKUP($B148,Rankings!$A$2:$BO$161,14,FALSE)</f>
        <v>2-7</v>
      </c>
      <c r="S148" s="4">
        <f>VLOOKUP($B148, Rankings!$A$2:$BY$161, 77, FALSE)</f>
        <v>5</v>
      </c>
      <c r="T148" s="4">
        <v>1</v>
      </c>
    </row>
    <row r="149" spans="1:20" x14ac:dyDescent="0.2">
      <c r="A149" s="6">
        <v>148</v>
      </c>
      <c r="B149" s="204">
        <v>36</v>
      </c>
      <c r="C149" s="332" t="s">
        <v>4</v>
      </c>
      <c r="D149" s="236" t="s">
        <v>90</v>
      </c>
      <c r="E149" s="158">
        <f>VLOOKUP($B149, Rankings!$A$2:$W$161, 23, FALSE)</f>
        <v>10</v>
      </c>
      <c r="F149" s="7" t="str">
        <f>VLOOKUP($B149, Rankings!$A$2:$CA$161, 79, FALSE)</f>
        <v/>
      </c>
      <c r="G149" s="7">
        <f ca="1">VLOOKUP($B149, Rankings!$A$2:$BO$161, 57, FALSE)</f>
        <v>49</v>
      </c>
      <c r="H149" s="5">
        <f>VLOOKUP($B149, Rankings!$A$2:$BO$161, 58, FALSE)</f>
        <v>3.1883920914260977</v>
      </c>
      <c r="I149" s="7">
        <f>VLOOKUP($B149, Rankings!$A$2:$BO$161, 60, FALSE)</f>
        <v>45.855480205280564</v>
      </c>
      <c r="J149" s="7">
        <f>VLOOKUP($B149, Rankings!$A$2:$BO$161, 61, FALSE)</f>
        <v>29.095563139931734</v>
      </c>
      <c r="K149" s="5">
        <f>VLOOKUP($B149, Rankings!$A$2:$BO$161, 62, FALSE)</f>
        <v>5.5687620806702736</v>
      </c>
      <c r="L149" s="5">
        <f>VLOOKUP($B149, Rankings!$A$2:$BO$161, 63, FALSE)</f>
        <v>29.709802285652444</v>
      </c>
      <c r="M149" s="7">
        <f ca="1">VLOOKUP($B149, Rankings!$A$2:$BO$161, 64, FALSE)</f>
        <v>1316</v>
      </c>
      <c r="N149" s="7" t="str">
        <f>VLOOKUP($B149, Rankings!$A$2:$BO$161, 67, FALSE)</f>
        <v>F+</v>
      </c>
      <c r="O149" t="str">
        <f ca="1">_xlfn.CONCAT(VLOOKUP($B149,Rankings!$A$2:$BO$161,6,FALSE),"-",VLOOKUP($B149,Rankings!$A$2:$BO$161,7,FALSE))</f>
        <v>0-5</v>
      </c>
      <c r="P149" t="str">
        <f ca="1">_xlfn.CONCAT(VLOOKUP($B149,Rankings!$A$2:$BO$161,8,FALSE),"-",VLOOKUP($B149,Rankings!$A$2:$BO$161,9,FALSE))</f>
        <v>1-1</v>
      </c>
      <c r="Q149" t="str">
        <f ca="1">_xlfn.CONCAT(VLOOKUP($B149,Rankings!$A$2:$BO$161,10,FALSE),"-",VLOOKUP($B149,Rankings!$A$2:$BO$161,11,FALSE))</f>
        <v>0-2</v>
      </c>
      <c r="R149" t="str">
        <f ca="1">VLOOKUP($B149,Rankings!$A$2:$BO$161,14,FALSE)</f>
        <v>1-8</v>
      </c>
      <c r="S149" s="4">
        <f>VLOOKUP($B149, Rankings!$A$2:$BY$161, 77, FALSE)</f>
        <v>1</v>
      </c>
      <c r="T149" s="4">
        <v>11</v>
      </c>
    </row>
    <row r="150" spans="1:20" x14ac:dyDescent="0.2">
      <c r="A150" s="6">
        <v>149</v>
      </c>
      <c r="B150" s="204">
        <v>2</v>
      </c>
      <c r="C150" s="333" t="s">
        <v>6</v>
      </c>
      <c r="D150" s="237" t="s">
        <v>390</v>
      </c>
      <c r="E150" s="158">
        <f>VLOOKUP($B150, Rankings!$A$2:$W$161, 23, FALSE)</f>
        <v>10</v>
      </c>
      <c r="F150" s="7" t="str">
        <f>VLOOKUP($B150, Rankings!$A$2:$CA$161, 79, FALSE)</f>
        <v/>
      </c>
      <c r="G150" s="7">
        <f ca="1">VLOOKUP($B150, Rankings!$A$2:$BO$161, 57, FALSE)</f>
        <v>58</v>
      </c>
      <c r="H150" s="5">
        <f>VLOOKUP($B150, Rankings!$A$2:$BO$161, 58, FALSE)</f>
        <v>7.0868742348592555</v>
      </c>
      <c r="I150" s="7">
        <f>VLOOKUP($B150, Rankings!$A$2:$BO$161, 60, FALSE)</f>
        <v>36.156553732402273</v>
      </c>
      <c r="J150" s="7">
        <f>VLOOKUP($B150, Rankings!$A$2:$BO$161, 61, FALSE)</f>
        <v>43.408703071672349</v>
      </c>
      <c r="K150" s="5">
        <f>VLOOKUP($B150, Rankings!$A$2:$BO$161, 62, FALSE)</f>
        <v>5.6292884886892134</v>
      </c>
      <c r="L150" s="5">
        <f>VLOOKUP($B150, Rankings!$A$2:$BO$161, 63, FALSE)</f>
        <v>28.743047053991727</v>
      </c>
      <c r="M150" s="7">
        <f ca="1">VLOOKUP($B150, Rankings!$A$2:$BO$161, 64, FALSE)</f>
        <v>1371</v>
      </c>
      <c r="N150" s="7" t="str">
        <f>VLOOKUP($B150, Rankings!$A$2:$BO$161, 67, FALSE)</f>
        <v>F+</v>
      </c>
      <c r="O150" t="str">
        <f ca="1">_xlfn.CONCAT(VLOOKUP($B150,Rankings!$A$2:$BO$161,6,FALSE),"-",VLOOKUP($B150,Rankings!$A$2:$BO$161,7,FALSE))</f>
        <v>1-4</v>
      </c>
      <c r="P150" t="str">
        <f ca="1">_xlfn.CONCAT(VLOOKUP($B150,Rankings!$A$2:$BO$161,8,FALSE),"-",VLOOKUP($B150,Rankings!$A$2:$BO$161,9,FALSE))</f>
        <v>0-2</v>
      </c>
      <c r="Q150" t="str">
        <f ca="1">_xlfn.CONCAT(VLOOKUP($B150,Rankings!$A$2:$BO$161,10,FALSE),"-",VLOOKUP($B150,Rankings!$A$2:$BO$161,11,FALSE))</f>
        <v>0-2</v>
      </c>
      <c r="R150" t="str">
        <f ca="1">VLOOKUP($B150,Rankings!$A$2:$BO$161,14,FALSE)</f>
        <v>1-8</v>
      </c>
      <c r="S150" s="4">
        <f>VLOOKUP($B150, Rankings!$A$2:$BY$161, 77, FALSE)</f>
        <v>7</v>
      </c>
      <c r="T150" s="4">
        <v>1</v>
      </c>
    </row>
    <row r="151" spans="1:20" x14ac:dyDescent="0.2">
      <c r="A151" s="6">
        <v>150</v>
      </c>
      <c r="B151" s="204">
        <v>128</v>
      </c>
      <c r="C151" s="334" t="s">
        <v>7</v>
      </c>
      <c r="D151" s="239" t="s">
        <v>191</v>
      </c>
      <c r="E151" s="158">
        <f>VLOOKUP($B151, Rankings!$A$2:$W$161, 23, FALSE)</f>
        <v>8</v>
      </c>
      <c r="F151" s="7" t="str">
        <f>VLOOKUP($B151, Rankings!$A$2:$CA$161, 79, FALSE)</f>
        <v/>
      </c>
      <c r="G151" s="7">
        <f ca="1">VLOOKUP($B151, Rankings!$A$2:$BO$161, 57, FALSE)</f>
        <v>72</v>
      </c>
      <c r="H151" s="5">
        <f>VLOOKUP($B151, Rankings!$A$2:$BO$161, 58, FALSE)</f>
        <v>4.7065101983522508</v>
      </c>
      <c r="I151" s="7">
        <f>VLOOKUP($B151, Rankings!$A$2:$BO$161, 60, FALSE)</f>
        <v>30.435491656295412</v>
      </c>
      <c r="J151" s="7">
        <f>VLOOKUP($B151, Rankings!$A$2:$BO$161, 61, FALSE)</f>
        <v>52.325085324232077</v>
      </c>
      <c r="K151" s="5">
        <f>VLOOKUP($B151, Rankings!$A$2:$BO$161, 62, FALSE)</f>
        <v>4.5886332993120682</v>
      </c>
      <c r="L151" s="5">
        <f>VLOOKUP($B151, Rankings!$A$2:$BO$161, 63, FALSE)</f>
        <v>28.441836639204183</v>
      </c>
      <c r="M151" s="7">
        <f ca="1">VLOOKUP($B151, Rankings!$A$2:$BO$161, 64, FALSE)</f>
        <v>1495</v>
      </c>
      <c r="N151" s="7" t="str">
        <f>VLOOKUP($B151, Rankings!$A$2:$BO$161, 67, FALSE)</f>
        <v>F+</v>
      </c>
      <c r="O151" t="str">
        <f ca="1">_xlfn.CONCAT(VLOOKUP($B151,Rankings!$A$2:$BO$161,6,FALSE),"-",VLOOKUP($B151,Rankings!$A$2:$BO$161,7,FALSE))</f>
        <v>0-5</v>
      </c>
      <c r="P151" t="str">
        <f ca="1">_xlfn.CONCAT(VLOOKUP($B151,Rankings!$A$2:$BO$161,8,FALSE),"-",VLOOKUP($B151,Rankings!$A$2:$BO$161,9,FALSE))</f>
        <v>0-2</v>
      </c>
      <c r="Q151" t="str">
        <f ca="1">_xlfn.CONCAT(VLOOKUP($B151,Rankings!$A$2:$BO$161,10,FALSE),"-",VLOOKUP($B151,Rankings!$A$2:$BO$161,11,FALSE))</f>
        <v>0-2</v>
      </c>
      <c r="R151" t="str">
        <f ca="1">VLOOKUP($B151,Rankings!$A$2:$BO$161,14,FALSE)</f>
        <v>0-9</v>
      </c>
      <c r="S151" s="4">
        <f>VLOOKUP($B151, Rankings!$A$2:$BY$161, 77, FALSE)</f>
        <v>9</v>
      </c>
      <c r="T151" s="4">
        <v>1</v>
      </c>
    </row>
    <row r="152" spans="1:20" x14ac:dyDescent="0.2">
      <c r="A152" s="6">
        <v>151</v>
      </c>
      <c r="B152" s="204">
        <v>131</v>
      </c>
      <c r="C152" s="335" t="s">
        <v>323</v>
      </c>
      <c r="D152" s="238" t="s">
        <v>122</v>
      </c>
      <c r="E152" s="158">
        <f>VLOOKUP($B152, Rankings!$A$2:$W$161, 23, FALSE)</f>
        <v>3</v>
      </c>
      <c r="F152" s="7" t="str">
        <f>VLOOKUP($B152, Rankings!$A$2:$CA$161, 79, FALSE)</f>
        <v xml:space="preserve"> </v>
      </c>
      <c r="G152" s="7">
        <f ca="1">VLOOKUP($B152, Rankings!$A$2:$BO$161, 57, FALSE)</f>
        <v>72</v>
      </c>
      <c r="H152" s="5">
        <f>VLOOKUP($B152, Rankings!$A$2:$BO$161, 58, FALSE)</f>
        <v>7.8233626464592128</v>
      </c>
      <c r="I152" s="7">
        <f>VLOOKUP($B152, Rankings!$A$2:$BO$161, 60, FALSE)</f>
        <v>33.106485147267797</v>
      </c>
      <c r="J152" s="7">
        <f>VLOOKUP($B152, Rankings!$A$2:$BO$161, 61, FALSE)</f>
        <v>38.715870307167222</v>
      </c>
      <c r="K152" s="5">
        <f>VLOOKUP($B152, Rankings!$A$2:$BO$161, 62, FALSE)</f>
        <v>3.7579545263643386</v>
      </c>
      <c r="L152" s="5">
        <f>VLOOKUP($B152, Rankings!$A$2:$BO$161, 63, FALSE)</f>
        <v>28.233626464592124</v>
      </c>
      <c r="M152" s="7">
        <f ca="1">VLOOKUP($B152, Rankings!$A$2:$BO$161, 64, FALSE)</f>
        <v>1738</v>
      </c>
      <c r="N152" s="7" t="str">
        <f>VLOOKUP($B152, Rankings!$A$2:$BO$161, 67, FALSE)</f>
        <v>F+</v>
      </c>
      <c r="O152" t="str">
        <f ca="1">_xlfn.CONCAT(VLOOKUP($B152,Rankings!$A$2:$BO$161,6,FALSE),"-",VLOOKUP($B152,Rankings!$A$2:$BO$161,7,FALSE))</f>
        <v>0-5</v>
      </c>
      <c r="P152" t="str">
        <f ca="1">_xlfn.CONCAT(VLOOKUP($B152,Rankings!$A$2:$BO$161,8,FALSE),"-",VLOOKUP($B152,Rankings!$A$2:$BO$161,9,FALSE))</f>
        <v>0-2</v>
      </c>
      <c r="Q152" t="str">
        <f ca="1">_xlfn.CONCAT(VLOOKUP($B152,Rankings!$A$2:$BO$161,10,FALSE),"-",VLOOKUP($B152,Rankings!$A$2:$BO$161,11,FALSE))</f>
        <v>0-2</v>
      </c>
      <c r="R152" t="str">
        <f ca="1">VLOOKUP($B152,Rankings!$A$2:$BO$161,14,FALSE)</f>
        <v>0-9</v>
      </c>
      <c r="S152" s="4">
        <f>VLOOKUP($B152, Rankings!$A$2:$BY$161, 77, FALSE)</f>
        <v>1</v>
      </c>
      <c r="T152" s="4">
        <v>11</v>
      </c>
    </row>
    <row r="153" spans="1:20" x14ac:dyDescent="0.2">
      <c r="A153" s="6">
        <v>152</v>
      </c>
      <c r="B153" s="204">
        <v>152</v>
      </c>
      <c r="C153" s="330" t="s">
        <v>398</v>
      </c>
      <c r="D153" s="234" t="s">
        <v>471</v>
      </c>
      <c r="E153" s="158">
        <f>VLOOKUP($B153, Rankings!$A$2:$W$161, 23, FALSE)</f>
        <v>9</v>
      </c>
      <c r="F153" s="7" t="str">
        <f>VLOOKUP($B153, Rankings!$A$2:$CA$161, 79, FALSE)</f>
        <v/>
      </c>
      <c r="G153" s="7">
        <f ca="1">VLOOKUP($B153, Rankings!$A$2:$BO$161, 57, FALSE)</f>
        <v>70</v>
      </c>
      <c r="H153" s="5">
        <f>VLOOKUP($B153, Rankings!$A$2:$BO$161, 58, FALSE)</f>
        <v>7.7673271288004146</v>
      </c>
      <c r="I153" s="7">
        <f>VLOOKUP($B153, Rankings!$A$2:$BO$161, 60, FALSE)</f>
        <v>46.278434024482543</v>
      </c>
      <c r="J153" s="7">
        <f>VLOOKUP($B153, Rankings!$A$2:$BO$161, 61, FALSE)</f>
        <v>15.720989761092152</v>
      </c>
      <c r="K153" s="5">
        <f>VLOOKUP($B153, Rankings!$A$2:$BO$161, 62, FALSE)</f>
        <v>5.3061808822877081</v>
      </c>
      <c r="L153" s="5">
        <f>VLOOKUP($B153, Rankings!$A$2:$BO$161, 63, FALSE)</f>
        <v>27.673271288004145</v>
      </c>
      <c r="M153" s="7">
        <f ca="1">VLOOKUP($B153, Rankings!$A$2:$BO$161, 64, FALSE)</f>
        <v>1369</v>
      </c>
      <c r="N153" s="7" t="str">
        <f>VLOOKUP($B153, Rankings!$A$2:$BO$161, 67, FALSE)</f>
        <v>F+</v>
      </c>
      <c r="O153" t="str">
        <f ca="1">_xlfn.CONCAT(VLOOKUP($B153,Rankings!$A$2:$BO$161,6,FALSE),"-",VLOOKUP($B153,Rankings!$A$2:$BO$161,7,FALSE))</f>
        <v>1-4</v>
      </c>
      <c r="P153" t="str">
        <f ca="1">_xlfn.CONCAT(VLOOKUP($B153,Rankings!$A$2:$BO$161,8,FALSE),"-",VLOOKUP($B153,Rankings!$A$2:$BO$161,9,FALSE))</f>
        <v>1-1</v>
      </c>
      <c r="Q153" t="str">
        <f ca="1">_xlfn.CONCAT(VLOOKUP($B153,Rankings!$A$2:$BO$161,10,FALSE),"-",VLOOKUP($B153,Rankings!$A$2:$BO$161,11,FALSE))</f>
        <v>0-2</v>
      </c>
      <c r="R153" t="str">
        <f ca="1">VLOOKUP($B153,Rankings!$A$2:$BO$161,14,FALSE)</f>
        <v>2-7</v>
      </c>
      <c r="S153" s="4">
        <f>VLOOKUP($B153, Rankings!$A$2:$BY$161, 77, FALSE)</f>
        <v>1</v>
      </c>
      <c r="T153" s="4">
        <v>12</v>
      </c>
    </row>
    <row r="154" spans="1:20" x14ac:dyDescent="0.2">
      <c r="A154" s="6">
        <v>153</v>
      </c>
      <c r="B154" s="204">
        <v>71</v>
      </c>
      <c r="C154" s="329" t="s">
        <v>2</v>
      </c>
      <c r="D154" s="233" t="s">
        <v>55</v>
      </c>
      <c r="E154" s="158">
        <f>VLOOKUP($B154, Rankings!$A$2:$W$161, 23, FALSE)</f>
        <v>10</v>
      </c>
      <c r="F154" s="7" t="str">
        <f>VLOOKUP($B154, Rankings!$A$2:$CA$161, 79, FALSE)</f>
        <v/>
      </c>
      <c r="G154" s="7">
        <f ca="1">VLOOKUP($B154, Rankings!$A$2:$BO$161, 57, FALSE)</f>
        <v>59</v>
      </c>
      <c r="H154" s="5">
        <f>VLOOKUP($B154, Rankings!$A$2:$BO$161, 58, FALSE)</f>
        <v>6.7774680390197224</v>
      </c>
      <c r="I154" s="7">
        <f>VLOOKUP($B154, Rankings!$A$2:$BO$161, 60, FALSE)</f>
        <v>33.63018608715479</v>
      </c>
      <c r="J154" s="7">
        <f>VLOOKUP($B154, Rankings!$A$2:$BO$161, 61, FALSE)</f>
        <v>38.950511945392485</v>
      </c>
      <c r="K154" s="5">
        <f>VLOOKUP($B154, Rankings!$A$2:$BO$161, 62, FALSE)</f>
        <v>4.5574115460423368</v>
      </c>
      <c r="L154" s="5">
        <f>VLOOKUP($B154, Rankings!$A$2:$BO$161, 63, FALSE)</f>
        <v>25.305200433552464</v>
      </c>
      <c r="M154" s="7">
        <f ca="1">VLOOKUP($B154, Rankings!$A$2:$BO$161, 64, FALSE)</f>
        <v>1349</v>
      </c>
      <c r="N154" s="7" t="str">
        <f>VLOOKUP($B154, Rankings!$A$2:$BO$161, 67, FALSE)</f>
        <v>F+</v>
      </c>
      <c r="O154" t="str">
        <f ca="1">_xlfn.CONCAT(VLOOKUP($B154,Rankings!$A$2:$BO$161,6,FALSE),"-",VLOOKUP($B154,Rankings!$A$2:$BO$161,7,FALSE))</f>
        <v>0-5</v>
      </c>
      <c r="P154" t="str">
        <f ca="1">_xlfn.CONCAT(VLOOKUP($B154,Rankings!$A$2:$BO$161,8,FALSE),"-",VLOOKUP($B154,Rankings!$A$2:$BO$161,9,FALSE))</f>
        <v>1-1</v>
      </c>
      <c r="Q154" t="str">
        <f ca="1">_xlfn.CONCAT(VLOOKUP($B154,Rankings!$A$2:$BO$161,10,FALSE),"-",VLOOKUP($B154,Rankings!$A$2:$BO$161,11,FALSE))</f>
        <v>1-2</v>
      </c>
      <c r="R154" t="str">
        <f ca="1">VLOOKUP($B154,Rankings!$A$2:$BO$161,14,FALSE)</f>
        <v>2-8</v>
      </c>
      <c r="S154" s="4">
        <f>VLOOKUP($B154, Rankings!$A$2:$BY$161, 77, FALSE)</f>
        <v>18</v>
      </c>
      <c r="T154" s="4">
        <v>13</v>
      </c>
    </row>
    <row r="155" spans="1:20" x14ac:dyDescent="0.2">
      <c r="A155" s="6">
        <v>154</v>
      </c>
      <c r="B155" s="204">
        <v>31</v>
      </c>
      <c r="C155" s="328" t="s">
        <v>5</v>
      </c>
      <c r="D155" s="232" t="s">
        <v>95</v>
      </c>
      <c r="E155" s="158">
        <f>VLOOKUP($B155, Rankings!$A$2:$W$161, 23, FALSE)</f>
        <v>8</v>
      </c>
      <c r="F155" s="7" t="str">
        <f>VLOOKUP($B155, Rankings!$A$2:$CA$161, 79, FALSE)</f>
        <v/>
      </c>
      <c r="G155" s="7">
        <f ca="1">VLOOKUP($B155, Rankings!$A$2:$BO$161, 57, FALSE)</f>
        <v>52</v>
      </c>
      <c r="H155" s="5">
        <f>VLOOKUP($B155, Rankings!$A$2:$BO$161, 58, FALSE)</f>
        <v>7.4829294597640086</v>
      </c>
      <c r="I155" s="7">
        <f>VLOOKUP($B155, Rankings!$A$2:$BO$161, 60, FALSE)</f>
        <v>34.761821216952882</v>
      </c>
      <c r="J155" s="7">
        <f>VLOOKUP($B155, Rankings!$A$2:$BO$161, 61, FALSE)</f>
        <v>17.128839590443668</v>
      </c>
      <c r="K155" s="5">
        <f>VLOOKUP($B155, Rankings!$A$2:$BO$161, 62, FALSE)</f>
        <v>4.6856755708814877</v>
      </c>
      <c r="L155" s="5">
        <f>VLOOKUP($B155, Rankings!$A$2:$BO$161, 63, FALSE)</f>
        <v>24.829294597640079</v>
      </c>
      <c r="M155" s="7">
        <f ca="1">VLOOKUP($B155, Rankings!$A$2:$BO$161, 64, FALSE)</f>
        <v>1424</v>
      </c>
      <c r="N155" s="7" t="str">
        <f>VLOOKUP($B155, Rankings!$A$2:$BO$161, 67, FALSE)</f>
        <v>F</v>
      </c>
      <c r="O155" t="str">
        <f ca="1">_xlfn.CONCAT(VLOOKUP($B155,Rankings!$A$2:$BO$161,6,FALSE),"-",VLOOKUP($B155,Rankings!$A$2:$BO$161,7,FALSE))</f>
        <v>0-5</v>
      </c>
      <c r="P155" t="str">
        <f ca="1">_xlfn.CONCAT(VLOOKUP($B155,Rankings!$A$2:$BO$161,8,FALSE),"-",VLOOKUP($B155,Rankings!$A$2:$BO$161,9,FALSE))</f>
        <v>1-1</v>
      </c>
      <c r="Q155" t="str">
        <f ca="1">_xlfn.CONCAT(VLOOKUP($B155,Rankings!$A$2:$BO$161,10,FALSE),"-",VLOOKUP($B155,Rankings!$A$2:$BO$161,11,FALSE))</f>
        <v>0-2</v>
      </c>
      <c r="R155" t="str">
        <f ca="1">VLOOKUP($B155,Rankings!$A$2:$BO$161,14,FALSE)</f>
        <v>1-8</v>
      </c>
      <c r="S155" s="4">
        <f>VLOOKUP($B155, Rankings!$A$2:$BY$161, 77, FALSE)</f>
        <v>4</v>
      </c>
      <c r="T155" s="4">
        <v>16</v>
      </c>
    </row>
    <row r="156" spans="1:20" x14ac:dyDescent="0.2">
      <c r="A156" s="6">
        <v>155</v>
      </c>
      <c r="B156" s="204">
        <v>139</v>
      </c>
      <c r="C156" s="335" t="s">
        <v>323</v>
      </c>
      <c r="D156" s="238" t="s">
        <v>123</v>
      </c>
      <c r="E156" s="158">
        <f>VLOOKUP($B156, Rankings!$A$2:$W$161, 23, FALSE)</f>
        <v>9</v>
      </c>
      <c r="F156" s="7" t="str">
        <f>VLOOKUP($B156, Rankings!$A$2:$CA$161, 79, FALSE)</f>
        <v/>
      </c>
      <c r="G156" s="7">
        <f ca="1">VLOOKUP($B156, Rankings!$A$2:$BO$161, 57, FALSE)</f>
        <v>59</v>
      </c>
      <c r="H156" s="5">
        <f>VLOOKUP($B156, Rankings!$A$2:$BO$161, 58, FALSE)</f>
        <v>7.1744899973923983</v>
      </c>
      <c r="I156" s="7">
        <f>VLOOKUP($B156, Rankings!$A$2:$BO$161, 60, FALSE)</f>
        <v>38.436901207964794</v>
      </c>
      <c r="J156" s="7">
        <f>VLOOKUP($B156, Rankings!$A$2:$BO$161, 61, FALSE)</f>
        <v>26.98378839590443</v>
      </c>
      <c r="K156" s="5">
        <f>VLOOKUP($B156, Rankings!$A$2:$BO$161, 62, FALSE)</f>
        <v>4.5264653858047881</v>
      </c>
      <c r="L156" s="5">
        <f>VLOOKUP($B156, Rankings!$A$2:$BO$161, 63, FALSE)</f>
        <v>21.744899973923982</v>
      </c>
      <c r="M156" s="7">
        <f ca="1">VLOOKUP($B156, Rankings!$A$2:$BO$161, 64, FALSE)</f>
        <v>1395</v>
      </c>
      <c r="N156" s="7" t="str">
        <f>VLOOKUP($B156, Rankings!$A$2:$BO$161, 67, FALSE)</f>
        <v>F</v>
      </c>
      <c r="O156" t="str">
        <f ca="1">_xlfn.CONCAT(VLOOKUP($B156,Rankings!$A$2:$BO$161,6,FALSE),"-",VLOOKUP($B156,Rankings!$A$2:$BO$161,7,FALSE))</f>
        <v>0-5</v>
      </c>
      <c r="P156" t="str">
        <f ca="1">_xlfn.CONCAT(VLOOKUP($B156,Rankings!$A$2:$BO$161,8,FALSE),"-",VLOOKUP($B156,Rankings!$A$2:$BO$161,9,FALSE))</f>
        <v>0-2</v>
      </c>
      <c r="Q156" t="str">
        <f ca="1">_xlfn.CONCAT(VLOOKUP($B156,Rankings!$A$2:$BO$161,10,FALSE),"-",VLOOKUP($B156,Rankings!$A$2:$BO$161,11,FALSE))</f>
        <v>0-2</v>
      </c>
      <c r="R156" t="str">
        <f ca="1">VLOOKUP($B156,Rankings!$A$2:$BO$161,14,FALSE)</f>
        <v>0-9</v>
      </c>
      <c r="S156" s="4">
        <f>VLOOKUP($B156, Rankings!$A$2:$BY$161, 77, FALSE)</f>
        <v>14</v>
      </c>
      <c r="T156" s="4">
        <v>11</v>
      </c>
    </row>
    <row r="157" spans="1:20" x14ac:dyDescent="0.2">
      <c r="A157" s="6">
        <v>156</v>
      </c>
      <c r="B157" s="204">
        <v>65</v>
      </c>
      <c r="C157" s="329" t="s">
        <v>2</v>
      </c>
      <c r="D157" s="233" t="s">
        <v>61</v>
      </c>
      <c r="E157" s="158">
        <f>VLOOKUP($B157, Rankings!$A$2:$W$161, 23, FALSE)</f>
        <v>10</v>
      </c>
      <c r="F157" s="7" t="str">
        <f>VLOOKUP($B157, Rankings!$A$2:$CA$161, 79, FALSE)</f>
        <v/>
      </c>
      <c r="G157" s="7">
        <f ca="1">VLOOKUP($B157, Rankings!$A$2:$BO$161, 57, FALSE)</f>
        <v>66</v>
      </c>
      <c r="H157" s="5">
        <f>VLOOKUP($B157, Rankings!$A$2:$BO$161, 58, FALSE)</f>
        <v>2.8678991955059958</v>
      </c>
      <c r="I157" s="7">
        <f>VLOOKUP($B157, Rankings!$A$2:$BO$161, 60, FALSE)</f>
        <v>28.9372381801263</v>
      </c>
      <c r="J157" s="7">
        <f>VLOOKUP($B157, Rankings!$A$2:$BO$161, 61, FALSE)</f>
        <v>25.575938566552882</v>
      </c>
      <c r="K157" s="5">
        <f>VLOOKUP($B157, Rankings!$A$2:$BO$161, 62, FALSE)</f>
        <v>4.7022453265552944</v>
      </c>
      <c r="L157" s="5">
        <f>VLOOKUP($B157, Rankings!$A$2:$BO$161, 63, FALSE)</f>
        <v>21.697479887649887</v>
      </c>
      <c r="M157" s="7">
        <f ca="1">VLOOKUP($B157, Rankings!$A$2:$BO$161, 64, FALSE)</f>
        <v>1307</v>
      </c>
      <c r="N157" s="7" t="str">
        <f>VLOOKUP($B157, Rankings!$A$2:$BO$161, 67, FALSE)</f>
        <v>F</v>
      </c>
      <c r="O157" t="str">
        <f ca="1">_xlfn.CONCAT(VLOOKUP($B157,Rankings!$A$2:$BO$161,6,FALSE),"-",VLOOKUP($B157,Rankings!$A$2:$BO$161,7,FALSE))</f>
        <v>0-5</v>
      </c>
      <c r="P157" t="str">
        <f ca="1">_xlfn.CONCAT(VLOOKUP($B157,Rankings!$A$2:$BO$161,8,FALSE),"-",VLOOKUP($B157,Rankings!$A$2:$BO$161,9,FALSE))</f>
        <v>1-1</v>
      </c>
      <c r="Q157" t="str">
        <f ca="1">_xlfn.CONCAT(VLOOKUP($B157,Rankings!$A$2:$BO$161,10,FALSE),"-",VLOOKUP($B157,Rankings!$A$2:$BO$161,11,FALSE))</f>
        <v>0-2</v>
      </c>
      <c r="R157" t="str">
        <f ca="1">VLOOKUP($B157,Rankings!$A$2:$BO$161,14,FALSE)</f>
        <v>1-8</v>
      </c>
      <c r="S157" s="4">
        <f>VLOOKUP($B157, Rankings!$A$2:$BY$161, 77, FALSE)</f>
        <v>13</v>
      </c>
      <c r="T157" s="4">
        <v>3</v>
      </c>
    </row>
    <row r="158" spans="1:20" x14ac:dyDescent="0.2">
      <c r="A158" s="6">
        <v>157</v>
      </c>
      <c r="B158" s="204">
        <v>62</v>
      </c>
      <c r="C158" s="327" t="s">
        <v>3</v>
      </c>
      <c r="D158" s="231" t="s">
        <v>64</v>
      </c>
      <c r="E158" s="158">
        <f>VLOOKUP($B158, Rankings!$A$2:$W$161, 23, FALSE)</f>
        <v>10</v>
      </c>
      <c r="F158" s="7" t="str">
        <f>VLOOKUP($B158, Rankings!$A$2:$CA$161, 79, FALSE)</f>
        <v/>
      </c>
      <c r="G158" s="7">
        <f ca="1">VLOOKUP($B158, Rankings!$A$2:$BO$161, 57, FALSE)</f>
        <v>74.5</v>
      </c>
      <c r="H158" s="5">
        <f>VLOOKUP($B158, Rankings!$A$2:$BO$161, 58, FALSE)</f>
        <v>3.4373095165274918</v>
      </c>
      <c r="I158" s="7">
        <f>VLOOKUP($B158, Rankings!$A$2:$BO$161, 60, FALSE)</f>
        <v>19.393383671198265</v>
      </c>
      <c r="J158" s="7">
        <f>VLOOKUP($B158, Rankings!$A$2:$BO$161, 61, FALSE)</f>
        <v>41.695819112627973</v>
      </c>
      <c r="K158" s="5">
        <f>VLOOKUP($B158, Rankings!$A$2:$BO$161, 62, FALSE)</f>
        <v>4.0074929819027751</v>
      </c>
      <c r="L158" s="5">
        <f>VLOOKUP($B158, Rankings!$A$2:$BO$161, 63, FALSE)</f>
        <v>18.74619033054983</v>
      </c>
      <c r="M158" s="7">
        <f ca="1">VLOOKUP($B158, Rankings!$A$2:$BO$161, 64, FALSE)</f>
        <v>1286</v>
      </c>
      <c r="N158" s="7" t="str">
        <f>VLOOKUP($B158, Rankings!$A$2:$BO$161, 67, FALSE)</f>
        <v>F</v>
      </c>
      <c r="O158" t="str">
        <f ca="1">_xlfn.CONCAT(VLOOKUP($B158,Rankings!$A$2:$BO$161,6,FALSE),"-",VLOOKUP($B158,Rankings!$A$2:$BO$161,7,FALSE))</f>
        <v>0-5</v>
      </c>
      <c r="P158" t="str">
        <f ca="1">_xlfn.CONCAT(VLOOKUP($B158,Rankings!$A$2:$BO$161,8,FALSE),"-",VLOOKUP($B158,Rankings!$A$2:$BO$161,9,FALSE))</f>
        <v>0-2</v>
      </c>
      <c r="Q158" t="str">
        <f ca="1">_xlfn.CONCAT(VLOOKUP($B158,Rankings!$A$2:$BO$161,10,FALSE),"-",VLOOKUP($B158,Rankings!$A$2:$BO$161,11,FALSE))</f>
        <v>1-2</v>
      </c>
      <c r="R158" t="str">
        <f ca="1">VLOOKUP($B158,Rankings!$A$2:$BO$161,14,FALSE)</f>
        <v>1-9</v>
      </c>
      <c r="S158" s="4">
        <f>VLOOKUP($B158, Rankings!$A$2:$BY$161, 77, FALSE)</f>
        <v>8</v>
      </c>
      <c r="T158" s="4">
        <v>1</v>
      </c>
    </row>
    <row r="159" spans="1:20" x14ac:dyDescent="0.2">
      <c r="A159" s="6">
        <v>158</v>
      </c>
      <c r="B159" s="204">
        <v>119</v>
      </c>
      <c r="C159" s="334" t="s">
        <v>7</v>
      </c>
      <c r="D159" s="363" t="s">
        <v>182</v>
      </c>
      <c r="E159" s="158">
        <f>VLOOKUP($B159, Rankings!$A$2:$W$161, 23, FALSE)</f>
        <v>10</v>
      </c>
      <c r="F159" s="7" t="str">
        <f>VLOOKUP($B159, Rankings!$A$2:$CA$161, 79, FALSE)</f>
        <v/>
      </c>
      <c r="G159" s="7">
        <f ca="1">VLOOKUP($B159, Rankings!$A$2:$BO$161, 57, FALSE)</f>
        <v>65</v>
      </c>
      <c r="H159" s="5">
        <f>VLOOKUP($B159, Rankings!$A$2:$BO$161, 58, FALSE)</f>
        <v>4.7319097649077433</v>
      </c>
      <c r="I159" s="7">
        <f>VLOOKUP($B159, Rankings!$A$2:$BO$161, 60, FALSE)</f>
        <v>37.075013637216138</v>
      </c>
      <c r="J159" s="7">
        <f>VLOOKUP($B159, Rankings!$A$2:$BO$161, 61, FALSE)</f>
        <v>10.558873720136519</v>
      </c>
      <c r="K159" s="5">
        <f>VLOOKUP($B159, Rankings!$A$2:$BO$161, 62, FALSE)</f>
        <v>3.9707262140150972</v>
      </c>
      <c r="L159" s="5">
        <f>VLOOKUP($B159, Rankings!$A$2:$BO$161, 63, FALSE)</f>
        <v>17.598710927253464</v>
      </c>
      <c r="M159" s="7">
        <f ca="1">VLOOKUP($B159, Rankings!$A$2:$BO$161, 64, FALSE)</f>
        <v>1345</v>
      </c>
      <c r="N159" s="7" t="str">
        <f>VLOOKUP($B159, Rankings!$A$2:$BO$161, 67, FALSE)</f>
        <v>F</v>
      </c>
      <c r="O159" t="str">
        <f ca="1">_xlfn.CONCAT(VLOOKUP($B159,Rankings!$A$2:$BO$161,6,FALSE),"-",VLOOKUP($B159,Rankings!$A$2:$BO$161,7,FALSE))</f>
        <v>0-5</v>
      </c>
      <c r="P159" t="str">
        <f ca="1">_xlfn.CONCAT(VLOOKUP($B159,Rankings!$A$2:$BO$161,8,FALSE),"-",VLOOKUP($B159,Rankings!$A$2:$BO$161,9,FALSE))</f>
        <v>0-2</v>
      </c>
      <c r="Q159" t="str">
        <f ca="1">_xlfn.CONCAT(VLOOKUP($B159,Rankings!$A$2:$BO$161,10,FALSE),"-",VLOOKUP($B159,Rankings!$A$2:$BO$161,11,FALSE))</f>
        <v>0-2</v>
      </c>
      <c r="R159" t="str">
        <f ca="1">VLOOKUP($B159,Rankings!$A$2:$BO$161,14,FALSE)</f>
        <v>0-9</v>
      </c>
      <c r="S159" s="4">
        <f>VLOOKUP($B159, Rankings!$A$2:$BY$161, 77, FALSE)</f>
        <v>5</v>
      </c>
      <c r="T159" s="4">
        <v>10</v>
      </c>
    </row>
    <row r="160" spans="1:20" x14ac:dyDescent="0.2">
      <c r="A160" s="6">
        <v>159</v>
      </c>
      <c r="B160" s="204">
        <v>121</v>
      </c>
      <c r="C160" s="334" t="s">
        <v>7</v>
      </c>
      <c r="D160" s="363" t="s">
        <v>184</v>
      </c>
      <c r="E160" s="158">
        <f>VLOOKUP($B160, Rankings!$A$2:$W$161, 23, FALSE)</f>
        <v>5</v>
      </c>
      <c r="F160" s="7" t="str">
        <f>VLOOKUP($B160, Rankings!$A$2:$CA$161, 79, FALSE)</f>
        <v/>
      </c>
      <c r="G160" s="7">
        <f ca="1">VLOOKUP($B160, Rankings!$A$2:$BO$161, 57, FALSE)</f>
        <v>57</v>
      </c>
      <c r="H160" s="5">
        <f>VLOOKUP($B160, Rankings!$A$2:$BO$161, 58, FALSE)</f>
        <v>3.7911742605568426</v>
      </c>
      <c r="I160" s="7">
        <f>VLOOKUP($B160, Rankings!$A$2:$BO$161, 60, FALSE)</f>
        <v>0</v>
      </c>
      <c r="J160" s="7">
        <f>VLOOKUP($B160, Rankings!$A$2:$BO$161, 61, FALSE)</f>
        <v>0</v>
      </c>
      <c r="K160" s="5">
        <f>VLOOKUP($B160, Rankings!$A$2:$BO$161, 62, FALSE)</f>
        <v>3.2335051500740732</v>
      </c>
      <c r="L160" s="5">
        <f>VLOOKUP($B160, Rankings!$A$2:$BO$161, 63, FALSE)</f>
        <v>13.186237675947385</v>
      </c>
      <c r="M160" s="7">
        <f ca="1">VLOOKUP($B160, Rankings!$A$2:$BO$161, 64, FALSE)</f>
        <v>1372</v>
      </c>
      <c r="N160" s="7" t="str">
        <f>VLOOKUP($B160, Rankings!$A$2:$BO$161, 67, FALSE)</f>
        <v>F</v>
      </c>
      <c r="O160" t="str">
        <f ca="1">_xlfn.CONCAT(VLOOKUP($B160,Rankings!$A$2:$BO$161,6,FALSE),"-",VLOOKUP($B160,Rankings!$A$2:$BO$161,7,FALSE))</f>
        <v>0-5</v>
      </c>
      <c r="P160" t="str">
        <f ca="1">_xlfn.CONCAT(VLOOKUP($B160,Rankings!$A$2:$BO$161,8,FALSE),"-",VLOOKUP($B160,Rankings!$A$2:$BO$161,9,FALSE))</f>
        <v>0-2</v>
      </c>
      <c r="Q160" t="str">
        <f ca="1">_xlfn.CONCAT(VLOOKUP($B160,Rankings!$A$2:$BO$161,10,FALSE),"-",VLOOKUP($B160,Rankings!$A$2:$BO$161,11,FALSE))</f>
        <v>0-2</v>
      </c>
      <c r="R160" t="str">
        <f ca="1">VLOOKUP($B160,Rankings!$A$2:$BO$161,14,FALSE)</f>
        <v>0-9</v>
      </c>
      <c r="S160" s="4">
        <f>VLOOKUP($B160, Rankings!$A$2:$BY$161, 77, FALSE)</f>
        <v>2</v>
      </c>
      <c r="T160" s="4">
        <v>7</v>
      </c>
    </row>
    <row r="161" spans="1:20" x14ac:dyDescent="0.2">
      <c r="A161" s="6">
        <v>160</v>
      </c>
      <c r="B161" s="204">
        <v>85</v>
      </c>
      <c r="C161" s="326" t="s">
        <v>1</v>
      </c>
      <c r="D161" s="230" t="s">
        <v>42</v>
      </c>
      <c r="E161" s="158">
        <f>VLOOKUP($B161, Rankings!$A$2:$W$161, 23, FALSE)</f>
        <v>10</v>
      </c>
      <c r="F161" s="7" t="str">
        <f>VLOOKUP($B161, Rankings!$A$2:$CA$161, 79, FALSE)</f>
        <v/>
      </c>
      <c r="G161" s="7">
        <f ca="1">VLOOKUP($B161, Rankings!$A$2:$BO$161, 57, FALSE)</f>
        <v>99</v>
      </c>
      <c r="H161" s="5">
        <f>VLOOKUP($B161, Rankings!$A$2:$BO$161, 58, FALSE)</f>
        <v>6.1042465212808326</v>
      </c>
      <c r="I161" s="7">
        <f>VLOOKUP($B161, Rankings!$A$2:$BO$161, 60, FALSE)</f>
        <v>21.785438581648133</v>
      </c>
      <c r="J161" s="7">
        <f>VLOOKUP($B161, Rankings!$A$2:$BO$161, 61, FALSE)</f>
        <v>4.9509385665529093</v>
      </c>
      <c r="K161" s="5">
        <f>VLOOKUP($B161, Rankings!$A$2:$BO$161, 62, FALSE)</f>
        <v>3.4684290392049251</v>
      </c>
      <c r="L161" s="5">
        <f>VLOOKUP($B161, Rankings!$A$2:$BO$161, 63, FALSE)</f>
        <v>11.042465212808322</v>
      </c>
      <c r="M161" s="7">
        <f ca="1">VLOOKUP($B161, Rankings!$A$2:$BO$161, 64, FALSE)</f>
        <v>1202</v>
      </c>
      <c r="N161" s="7" t="str">
        <f>VLOOKUP($B161, Rankings!$A$2:$BO$161, 67, FALSE)</f>
        <v>F</v>
      </c>
      <c r="O161" t="str">
        <f ca="1">_xlfn.CONCAT(VLOOKUP($B161,Rankings!$A$2:$BO$161,6,FALSE),"-",VLOOKUP($B161,Rankings!$A$2:$BO$161,7,FALSE))</f>
        <v>0-5</v>
      </c>
      <c r="P161" t="str">
        <f ca="1">_xlfn.CONCAT(VLOOKUP($B161,Rankings!$A$2:$BO$161,8,FALSE),"-",VLOOKUP($B161,Rankings!$A$2:$BO$161,9,FALSE))</f>
        <v>0-2</v>
      </c>
      <c r="Q161" t="str">
        <f ca="1">_xlfn.CONCAT(VLOOKUP($B161,Rankings!$A$2:$BO$161,10,FALSE),"-",VLOOKUP($B161,Rankings!$A$2:$BO$161,11,FALSE))</f>
        <v>0-3</v>
      </c>
      <c r="R161" t="str">
        <f ca="1">VLOOKUP($B161,Rankings!$A$2:$BO$161,14,FALSE)</f>
        <v>0-10</v>
      </c>
      <c r="S161" s="4">
        <f>VLOOKUP($B161, Rankings!$A$2:$BY$161, 77, FALSE)</f>
        <v>1</v>
      </c>
      <c r="T161" s="4">
        <v>9</v>
      </c>
    </row>
  </sheetData>
  <sortState xmlns:xlrd2="http://schemas.microsoft.com/office/spreadsheetml/2017/richdata2" ref="W8:Y55">
    <sortCondition descending="1" ref="Y8:Y55"/>
  </sortState>
  <mergeCells count="1">
    <mergeCell ref="AA2:A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pyTeamInput">
                <anchor moveWithCells="1">
                  <from>
                    <xdr:col>20</xdr:col>
                    <xdr:colOff>285750</xdr:colOff>
                    <xdr:row>1</xdr:row>
                    <xdr:rowOff>133350</xdr:rowOff>
                  </from>
                  <to>
                    <xdr:col>21</xdr:col>
                    <xdr:colOff>406400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opyScheduleInput">
                <anchor moveWithCells="1">
                  <from>
                    <xdr:col>20</xdr:col>
                    <xdr:colOff>215900</xdr:colOff>
                    <xdr:row>4</xdr:row>
                    <xdr:rowOff>12700</xdr:rowOff>
                  </from>
                  <to>
                    <xdr:col>21</xdr:col>
                    <xdr:colOff>463550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opyWeatherInput">
                <anchor moveWithCells="1">
                  <from>
                    <xdr:col>20</xdr:col>
                    <xdr:colOff>184150</xdr:colOff>
                    <xdr:row>5</xdr:row>
                    <xdr:rowOff>171450</xdr:rowOff>
                  </from>
                  <to>
                    <xdr:col>21</xdr:col>
                    <xdr:colOff>533400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3481"/>
  <sheetViews>
    <sheetView tabSelected="1" topLeftCell="I1" zoomScale="110" zoomScaleNormal="110" workbookViewId="0">
      <pane ySplit="1" topLeftCell="I505" activePane="bottomLeft" state="frozen"/>
      <selection activeCell="I1" sqref="I1"/>
      <selection pane="bottomLeft" activeCell="I738" sqref="I738:I785"/>
    </sheetView>
  </sheetViews>
  <sheetFormatPr defaultRowHeight="15" x14ac:dyDescent="0.2"/>
  <cols>
    <col min="2" max="2" width="30.53515625" style="8" customWidth="1"/>
    <col min="3" max="3" width="11.296875" hidden="1" customWidth="1"/>
    <col min="4" max="4" width="6.1875" style="346" customWidth="1"/>
    <col min="5" max="5" width="4.03515625" style="345" customWidth="1"/>
    <col min="6" max="6" width="4.03515625" style="337" customWidth="1"/>
    <col min="7" max="7" width="2.41796875" style="6" customWidth="1"/>
    <col min="8" max="8" width="4.03515625" style="6" customWidth="1"/>
    <col min="9" max="9" width="17.75390625" style="3" customWidth="1"/>
    <col min="10" max="10" width="5.91796875" style="6" bestFit="1" customWidth="1"/>
    <col min="11" max="11" width="5.91796875" style="4" bestFit="1" customWidth="1"/>
    <col min="12" max="12" width="17.75390625" style="8" customWidth="1"/>
    <col min="13" max="13" width="4.03515625" style="6" customWidth="1"/>
    <col min="14" max="14" width="6.58984375" customWidth="1"/>
    <col min="15" max="15" width="15.19921875" customWidth="1"/>
    <col min="16" max="16" width="42.23828125" customWidth="1"/>
    <col min="17" max="17" width="3.765625" customWidth="1"/>
    <col min="18" max="18" width="5.24609375" style="3" customWidth="1"/>
    <col min="19" max="19" width="4.83984375" style="6" customWidth="1"/>
    <col min="20" max="20" width="38.60546875" customWidth="1"/>
    <col min="21" max="22" width="4.5703125" customWidth="1"/>
    <col min="23" max="23" width="4.83984375" style="20" customWidth="1"/>
  </cols>
  <sheetData>
    <row r="1" spans="1:21" x14ac:dyDescent="0.2">
      <c r="A1" s="7">
        <f>COUNT(D:D)+2</f>
        <v>786</v>
      </c>
      <c r="B1" s="435"/>
      <c r="C1" t="s">
        <v>751</v>
      </c>
      <c r="D1" s="343"/>
      <c r="E1" s="344"/>
      <c r="F1" s="338"/>
      <c r="G1" s="339"/>
      <c r="H1" s="340"/>
      <c r="I1" s="22"/>
      <c r="J1" s="341"/>
      <c r="K1" s="341"/>
      <c r="L1" s="342"/>
      <c r="M1" s="340"/>
      <c r="N1" s="22"/>
      <c r="O1" s="73"/>
      <c r="P1" s="73"/>
      <c r="Q1" s="73"/>
      <c r="R1" s="22"/>
      <c r="S1" s="341"/>
      <c r="T1" s="3" t="s">
        <v>822</v>
      </c>
      <c r="U1" t="s">
        <v>818</v>
      </c>
    </row>
    <row r="2" spans="1:21" x14ac:dyDescent="0.2">
      <c r="B2" s="9" t="s">
        <v>1122</v>
      </c>
      <c r="D2" s="372">
        <v>9.928161120461235</v>
      </c>
      <c r="E2" s="373">
        <v>5</v>
      </c>
      <c r="F2" s="374">
        <v>21</v>
      </c>
      <c r="G2" s="375" t="s">
        <v>194</v>
      </c>
      <c r="H2" s="375">
        <v>93</v>
      </c>
      <c r="I2" s="376" t="s">
        <v>62</v>
      </c>
      <c r="J2" s="375">
        <v>57</v>
      </c>
      <c r="K2" s="377">
        <v>27</v>
      </c>
      <c r="L2" s="378" t="s">
        <v>64</v>
      </c>
      <c r="M2" s="375">
        <v>160</v>
      </c>
      <c r="N2" s="169" t="s">
        <v>1690</v>
      </c>
      <c r="O2" s="169" t="s">
        <v>1691</v>
      </c>
      <c r="P2" s="169" t="s">
        <v>1692</v>
      </c>
      <c r="Q2" s="169" t="s">
        <v>1693</v>
      </c>
      <c r="R2" s="376" t="s">
        <v>1694</v>
      </c>
      <c r="S2" s="375" t="s">
        <v>1695</v>
      </c>
    </row>
    <row r="3" spans="1:21" x14ac:dyDescent="0.2">
      <c r="D3" s="346">
        <v>12.687156493677012</v>
      </c>
      <c r="E3" s="345">
        <v>2</v>
      </c>
      <c r="F3" s="337">
        <v>51</v>
      </c>
      <c r="G3" s="6" t="s">
        <v>193</v>
      </c>
      <c r="H3" s="6">
        <v>18</v>
      </c>
      <c r="I3" s="3" t="s">
        <v>39</v>
      </c>
      <c r="J3" s="6">
        <v>108</v>
      </c>
      <c r="K3" s="4">
        <v>13</v>
      </c>
      <c r="L3" s="8" t="s">
        <v>42</v>
      </c>
      <c r="M3" s="6">
        <v>159</v>
      </c>
      <c r="N3" t="s">
        <v>1696</v>
      </c>
      <c r="O3" t="s">
        <v>1697</v>
      </c>
      <c r="P3" t="s">
        <v>1698</v>
      </c>
      <c r="Q3" t="s">
        <v>1699</v>
      </c>
      <c r="R3" s="3" t="s">
        <v>1694</v>
      </c>
      <c r="S3" s="6" t="s">
        <v>1700</v>
      </c>
      <c r="T3" t="s">
        <v>1701</v>
      </c>
    </row>
    <row r="4" spans="1:21" x14ac:dyDescent="0.2">
      <c r="D4" s="346">
        <v>-10.527514099419967</v>
      </c>
      <c r="E4" s="345">
        <v>30</v>
      </c>
      <c r="F4" s="337">
        <v>50</v>
      </c>
      <c r="G4" s="6" t="s">
        <v>194</v>
      </c>
      <c r="H4" s="6">
        <v>158</v>
      </c>
      <c r="I4" s="3" t="s">
        <v>25</v>
      </c>
      <c r="J4" s="6">
        <v>49</v>
      </c>
      <c r="K4" s="4">
        <v>39</v>
      </c>
      <c r="L4" s="8" t="s">
        <v>24</v>
      </c>
      <c r="M4" s="6">
        <v>43</v>
      </c>
      <c r="N4" t="s">
        <v>1702</v>
      </c>
      <c r="O4" t="s">
        <v>1703</v>
      </c>
      <c r="P4" t="s">
        <v>1704</v>
      </c>
      <c r="Q4" t="s">
        <v>1705</v>
      </c>
      <c r="R4" s="3" t="s">
        <v>1117</v>
      </c>
      <c r="S4" s="6" t="s">
        <v>1706</v>
      </c>
    </row>
    <row r="5" spans="1:21" x14ac:dyDescent="0.2">
      <c r="D5" s="346">
        <v>11.626980440706244</v>
      </c>
      <c r="E5" s="345">
        <v>3</v>
      </c>
      <c r="F5" s="337">
        <v>37</v>
      </c>
      <c r="G5" s="6" t="s">
        <v>193</v>
      </c>
      <c r="H5" s="6">
        <v>54</v>
      </c>
      <c r="I5" s="3" t="s">
        <v>58</v>
      </c>
      <c r="J5" s="6">
        <v>69</v>
      </c>
      <c r="K5" s="4">
        <v>16</v>
      </c>
      <c r="L5" s="8" t="s">
        <v>61</v>
      </c>
      <c r="M5" s="6">
        <v>157</v>
      </c>
      <c r="N5" t="s">
        <v>1707</v>
      </c>
      <c r="O5" t="s">
        <v>1708</v>
      </c>
      <c r="P5" t="s">
        <v>1709</v>
      </c>
      <c r="Q5" t="s">
        <v>1710</v>
      </c>
      <c r="R5" s="3" t="s">
        <v>1694</v>
      </c>
      <c r="S5" s="6" t="s">
        <v>1711</v>
      </c>
    </row>
    <row r="6" spans="1:21" x14ac:dyDescent="0.2">
      <c r="D6" s="346">
        <v>7.4576861943939656</v>
      </c>
      <c r="E6" s="345">
        <v>7</v>
      </c>
      <c r="F6" s="337">
        <v>15</v>
      </c>
      <c r="G6" s="6" t="s">
        <v>194</v>
      </c>
      <c r="H6" s="6">
        <v>119</v>
      </c>
      <c r="I6" s="3" t="s">
        <v>116</v>
      </c>
      <c r="J6" s="6">
        <v>67</v>
      </c>
      <c r="K6" s="4">
        <v>28</v>
      </c>
      <c r="L6" s="8" t="s">
        <v>390</v>
      </c>
      <c r="M6" s="6">
        <v>156</v>
      </c>
      <c r="N6" t="s">
        <v>1712</v>
      </c>
      <c r="O6" t="s">
        <v>1713</v>
      </c>
      <c r="P6" t="s">
        <v>1714</v>
      </c>
      <c r="Q6" t="s">
        <v>1715</v>
      </c>
      <c r="R6" s="3" t="s">
        <v>1694</v>
      </c>
      <c r="S6" s="6" t="s">
        <v>1716</v>
      </c>
    </row>
    <row r="7" spans="1:21" x14ac:dyDescent="0.2">
      <c r="D7" s="346">
        <v>16.335221262553741</v>
      </c>
      <c r="E7" s="345">
        <v>4</v>
      </c>
      <c r="F7" s="337">
        <v>38</v>
      </c>
      <c r="G7" s="6" t="s">
        <v>194</v>
      </c>
      <c r="H7" s="6">
        <v>44</v>
      </c>
      <c r="I7" s="3" t="s">
        <v>89</v>
      </c>
      <c r="J7" s="6">
        <v>51</v>
      </c>
      <c r="K7" s="4">
        <v>6</v>
      </c>
      <c r="L7" s="8" t="s">
        <v>1476</v>
      </c>
      <c r="M7" s="6">
        <v>155</v>
      </c>
      <c r="N7" t="s">
        <v>1717</v>
      </c>
      <c r="O7" t="s">
        <v>1718</v>
      </c>
      <c r="P7" t="s">
        <v>1719</v>
      </c>
      <c r="Q7" t="s">
        <v>1720</v>
      </c>
      <c r="R7" s="3" t="s">
        <v>1694</v>
      </c>
      <c r="S7" s="6" t="s">
        <v>1716</v>
      </c>
    </row>
    <row r="8" spans="1:21" x14ac:dyDescent="0.2">
      <c r="D8" s="346">
        <v>16.329977425210821</v>
      </c>
      <c r="E8" s="345">
        <v>2</v>
      </c>
      <c r="F8" s="337">
        <v>52</v>
      </c>
      <c r="G8" s="6" t="s">
        <v>194</v>
      </c>
      <c r="H8" s="6">
        <v>13</v>
      </c>
      <c r="I8" s="3" t="s">
        <v>186</v>
      </c>
      <c r="J8" s="6">
        <v>92</v>
      </c>
      <c r="K8" s="4">
        <v>10</v>
      </c>
      <c r="L8" s="8" t="s">
        <v>184</v>
      </c>
      <c r="M8" s="6">
        <v>152</v>
      </c>
      <c r="N8" t="s">
        <v>1702</v>
      </c>
      <c r="O8" t="s">
        <v>1721</v>
      </c>
      <c r="P8" t="s">
        <v>1722</v>
      </c>
      <c r="Q8" t="s">
        <v>1723</v>
      </c>
      <c r="R8" s="3" t="s">
        <v>1694</v>
      </c>
      <c r="S8" s="6" t="s">
        <v>1700</v>
      </c>
    </row>
    <row r="9" spans="1:21" x14ac:dyDescent="0.2">
      <c r="D9" s="346">
        <v>-7.9602811081058524</v>
      </c>
      <c r="E9" s="345">
        <v>36</v>
      </c>
      <c r="F9" s="337">
        <v>32</v>
      </c>
      <c r="G9" s="6" t="s">
        <v>193</v>
      </c>
      <c r="H9" s="6">
        <v>151</v>
      </c>
      <c r="I9" s="3" t="s">
        <v>37</v>
      </c>
      <c r="J9" s="6">
        <v>44</v>
      </c>
      <c r="K9" s="4">
        <v>25</v>
      </c>
      <c r="L9" s="8" t="s">
        <v>35</v>
      </c>
      <c r="M9" s="6">
        <v>91</v>
      </c>
      <c r="N9" t="s">
        <v>1724</v>
      </c>
      <c r="O9" t="s">
        <v>1725</v>
      </c>
      <c r="P9" t="s">
        <v>1726</v>
      </c>
      <c r="Q9" t="s">
        <v>1727</v>
      </c>
      <c r="R9" s="3" t="s">
        <v>1694</v>
      </c>
      <c r="S9" s="6" t="s">
        <v>1728</v>
      </c>
    </row>
    <row r="10" spans="1:21" x14ac:dyDescent="0.2">
      <c r="D10" s="346">
        <v>3.0032890878777008</v>
      </c>
      <c r="E10" s="345">
        <v>26</v>
      </c>
      <c r="F10" s="337">
        <v>11</v>
      </c>
      <c r="G10" s="6" t="s">
        <v>194</v>
      </c>
      <c r="H10" s="6">
        <v>150</v>
      </c>
      <c r="I10" s="3" t="s">
        <v>118</v>
      </c>
      <c r="J10" s="6">
        <v>46</v>
      </c>
      <c r="K10" s="4">
        <v>31</v>
      </c>
      <c r="L10" s="8" t="s">
        <v>393</v>
      </c>
      <c r="M10" s="6">
        <v>148</v>
      </c>
      <c r="N10" t="s">
        <v>1729</v>
      </c>
      <c r="O10" t="s">
        <v>1730</v>
      </c>
      <c r="P10" t="s">
        <v>1731</v>
      </c>
      <c r="Q10" t="s">
        <v>1732</v>
      </c>
      <c r="R10" s="3" t="s">
        <v>1117</v>
      </c>
      <c r="S10" s="6" t="s">
        <v>1733</v>
      </c>
    </row>
    <row r="11" spans="1:21" x14ac:dyDescent="0.2">
      <c r="D11" s="346">
        <v>11.288440480706983</v>
      </c>
      <c r="E11" s="345">
        <v>6</v>
      </c>
      <c r="F11" s="337">
        <v>40</v>
      </c>
      <c r="G11" s="6" t="s">
        <v>194</v>
      </c>
      <c r="H11" s="6">
        <v>53</v>
      </c>
      <c r="I11" s="3" t="s">
        <v>380</v>
      </c>
      <c r="J11" s="6">
        <v>87</v>
      </c>
      <c r="K11" s="4">
        <v>25</v>
      </c>
      <c r="L11" s="8" t="s">
        <v>123</v>
      </c>
      <c r="M11" s="6">
        <v>149</v>
      </c>
      <c r="N11" t="s">
        <v>1734</v>
      </c>
      <c r="O11" t="s">
        <v>1735</v>
      </c>
      <c r="P11" t="s">
        <v>1736</v>
      </c>
      <c r="Q11" t="s">
        <v>1737</v>
      </c>
      <c r="R11" s="3" t="s">
        <v>1694</v>
      </c>
      <c r="S11" s="6" t="s">
        <v>1738</v>
      </c>
    </row>
    <row r="12" spans="1:21" x14ac:dyDescent="0.2">
      <c r="D12" s="346">
        <v>16.75307103950739</v>
      </c>
      <c r="E12" s="345">
        <v>4</v>
      </c>
      <c r="F12" s="337">
        <v>48</v>
      </c>
      <c r="G12" s="6" t="s">
        <v>194</v>
      </c>
      <c r="H12" s="6">
        <v>31</v>
      </c>
      <c r="I12" s="3" t="s">
        <v>181</v>
      </c>
      <c r="J12" s="6">
        <v>75</v>
      </c>
      <c r="K12" s="4">
        <v>31</v>
      </c>
      <c r="L12" s="8" t="s">
        <v>182</v>
      </c>
      <c r="M12" s="6">
        <v>147</v>
      </c>
      <c r="N12" t="s">
        <v>1739</v>
      </c>
      <c r="O12" t="s">
        <v>1740</v>
      </c>
      <c r="P12" t="s">
        <v>1741</v>
      </c>
      <c r="Q12" t="s">
        <v>1742</v>
      </c>
      <c r="R12" s="3" t="s">
        <v>1694</v>
      </c>
      <c r="S12" s="6" t="s">
        <v>1711</v>
      </c>
    </row>
    <row r="13" spans="1:21" x14ac:dyDescent="0.2">
      <c r="D13" s="346">
        <v>8.7369799668219574</v>
      </c>
      <c r="E13" s="345">
        <v>21</v>
      </c>
      <c r="F13" s="337">
        <v>41</v>
      </c>
      <c r="G13" s="6" t="s">
        <v>193</v>
      </c>
      <c r="H13" s="6">
        <v>59</v>
      </c>
      <c r="I13" s="3" t="s">
        <v>383</v>
      </c>
      <c r="J13" s="6">
        <v>86</v>
      </c>
      <c r="K13" s="4">
        <v>28</v>
      </c>
      <c r="L13" s="8" t="s">
        <v>120</v>
      </c>
      <c r="M13" s="6">
        <v>145</v>
      </c>
      <c r="N13" t="s">
        <v>1712</v>
      </c>
      <c r="O13" t="s">
        <v>1743</v>
      </c>
      <c r="P13" t="s">
        <v>1744</v>
      </c>
      <c r="Q13" t="s">
        <v>1745</v>
      </c>
      <c r="R13" s="3" t="s">
        <v>1694</v>
      </c>
      <c r="S13" s="6" t="s">
        <v>1738</v>
      </c>
    </row>
    <row r="14" spans="1:21" x14ac:dyDescent="0.2">
      <c r="D14" s="346">
        <v>15.21375285802937</v>
      </c>
      <c r="E14" s="345">
        <v>3</v>
      </c>
      <c r="F14" s="337">
        <v>50</v>
      </c>
      <c r="G14" s="6" t="s">
        <v>194</v>
      </c>
      <c r="H14" s="6">
        <v>30</v>
      </c>
      <c r="I14" s="3" t="s">
        <v>97</v>
      </c>
      <c r="J14" s="6">
        <v>54</v>
      </c>
      <c r="K14" s="4">
        <v>17</v>
      </c>
      <c r="L14" s="8" t="s">
        <v>94</v>
      </c>
      <c r="M14" s="6">
        <v>144</v>
      </c>
      <c r="N14" t="s">
        <v>1729</v>
      </c>
      <c r="O14" t="s">
        <v>1746</v>
      </c>
      <c r="P14" t="s">
        <v>1747</v>
      </c>
      <c r="Q14" t="s">
        <v>1748</v>
      </c>
      <c r="R14" s="3" t="s">
        <v>1694</v>
      </c>
      <c r="S14" s="6" t="s">
        <v>1695</v>
      </c>
    </row>
    <row r="15" spans="1:21" x14ac:dyDescent="0.2">
      <c r="D15" s="346">
        <v>10.737277317787283</v>
      </c>
      <c r="E15" s="345">
        <v>1</v>
      </c>
      <c r="F15" s="337">
        <v>40</v>
      </c>
      <c r="G15" s="6" t="s">
        <v>194</v>
      </c>
      <c r="H15" s="6">
        <v>58</v>
      </c>
      <c r="I15" s="3" t="s">
        <v>9</v>
      </c>
      <c r="J15" s="6">
        <v>45</v>
      </c>
      <c r="K15" s="4">
        <v>37</v>
      </c>
      <c r="L15" s="8" t="s">
        <v>56</v>
      </c>
      <c r="M15" s="6">
        <v>143</v>
      </c>
      <c r="N15" t="s">
        <v>1749</v>
      </c>
      <c r="O15" t="s">
        <v>1750</v>
      </c>
      <c r="P15" t="s">
        <v>1751</v>
      </c>
      <c r="Q15" t="s">
        <v>1752</v>
      </c>
      <c r="R15" s="3" t="s">
        <v>1117</v>
      </c>
      <c r="S15" s="6" t="s">
        <v>1117</v>
      </c>
    </row>
    <row r="16" spans="1:21" x14ac:dyDescent="0.2">
      <c r="D16" s="346">
        <v>6.6333377726607949</v>
      </c>
      <c r="E16" s="345">
        <v>3</v>
      </c>
      <c r="F16" s="337">
        <v>37</v>
      </c>
      <c r="G16" s="6" t="s">
        <v>193</v>
      </c>
      <c r="H16" s="6">
        <v>78</v>
      </c>
      <c r="I16" s="3" t="s">
        <v>44</v>
      </c>
      <c r="J16" s="6">
        <v>49</v>
      </c>
      <c r="K16" s="4">
        <v>28</v>
      </c>
      <c r="L16" s="8" t="s">
        <v>43</v>
      </c>
      <c r="M16" s="6">
        <v>142</v>
      </c>
      <c r="N16" t="s">
        <v>1753</v>
      </c>
      <c r="O16" t="s">
        <v>1754</v>
      </c>
      <c r="P16" t="s">
        <v>1755</v>
      </c>
      <c r="Q16" t="s">
        <v>1756</v>
      </c>
      <c r="R16" s="3" t="s">
        <v>1117</v>
      </c>
      <c r="S16" s="6" t="s">
        <v>1706</v>
      </c>
    </row>
    <row r="17" spans="4:20" x14ac:dyDescent="0.2">
      <c r="D17" s="346">
        <v>9.7142977189606157</v>
      </c>
      <c r="E17" s="345">
        <v>4</v>
      </c>
      <c r="F17" s="337">
        <v>37</v>
      </c>
      <c r="G17" s="6" t="s">
        <v>194</v>
      </c>
      <c r="H17" s="6">
        <v>76</v>
      </c>
      <c r="I17" s="3" t="s">
        <v>18</v>
      </c>
      <c r="J17" s="6">
        <v>73</v>
      </c>
      <c r="K17" s="4">
        <v>51</v>
      </c>
      <c r="L17" s="8" t="s">
        <v>16</v>
      </c>
      <c r="M17" s="6">
        <v>141</v>
      </c>
      <c r="N17" t="s">
        <v>1757</v>
      </c>
      <c r="O17" t="s">
        <v>1758</v>
      </c>
      <c r="P17" t="s">
        <v>1759</v>
      </c>
      <c r="Q17" t="s">
        <v>1760</v>
      </c>
      <c r="R17" s="3" t="s">
        <v>1117</v>
      </c>
      <c r="S17" s="6" t="s">
        <v>1733</v>
      </c>
    </row>
    <row r="18" spans="4:20" x14ac:dyDescent="0.2">
      <c r="D18" s="346">
        <v>9.1555966889564591</v>
      </c>
      <c r="E18" s="345">
        <v>2</v>
      </c>
      <c r="F18" s="337">
        <v>59</v>
      </c>
      <c r="G18" s="6" t="s">
        <v>193</v>
      </c>
      <c r="H18" s="6">
        <v>12</v>
      </c>
      <c r="I18" s="3" t="s">
        <v>387</v>
      </c>
      <c r="J18" s="6">
        <v>51</v>
      </c>
      <c r="K18" s="4">
        <v>45</v>
      </c>
      <c r="L18" s="8" t="s">
        <v>386</v>
      </c>
      <c r="M18" s="6">
        <v>140</v>
      </c>
      <c r="N18" t="s">
        <v>1749</v>
      </c>
      <c r="O18" t="s">
        <v>1761</v>
      </c>
      <c r="P18" t="s">
        <v>1762</v>
      </c>
      <c r="Q18" t="s">
        <v>1763</v>
      </c>
      <c r="R18" s="3" t="s">
        <v>1764</v>
      </c>
      <c r="S18" s="6" t="s">
        <v>1706</v>
      </c>
    </row>
    <row r="19" spans="4:20" x14ac:dyDescent="0.2">
      <c r="D19" s="346">
        <v>13.329536271742697</v>
      </c>
      <c r="E19" s="345">
        <v>2</v>
      </c>
      <c r="F19" s="337">
        <v>53</v>
      </c>
      <c r="G19" s="6" t="s">
        <v>194</v>
      </c>
      <c r="H19" s="6">
        <v>27</v>
      </c>
      <c r="I19" s="3" t="s">
        <v>478</v>
      </c>
      <c r="J19" s="6">
        <v>83</v>
      </c>
      <c r="K19" s="4">
        <v>30</v>
      </c>
      <c r="L19" s="8" t="s">
        <v>471</v>
      </c>
      <c r="M19" s="6">
        <v>139</v>
      </c>
      <c r="N19" t="s">
        <v>1765</v>
      </c>
      <c r="O19" t="s">
        <v>1766</v>
      </c>
      <c r="P19" t="s">
        <v>1767</v>
      </c>
      <c r="Q19" t="s">
        <v>1768</v>
      </c>
      <c r="R19" s="3" t="s">
        <v>1694</v>
      </c>
      <c r="S19" s="6" t="s">
        <v>1738</v>
      </c>
    </row>
    <row r="20" spans="4:20" x14ac:dyDescent="0.2">
      <c r="D20" s="346">
        <v>5.3387349696541069</v>
      </c>
      <c r="E20" s="345">
        <v>10</v>
      </c>
      <c r="F20" s="337">
        <v>29</v>
      </c>
      <c r="G20" s="6" t="s">
        <v>194</v>
      </c>
      <c r="H20" s="6">
        <v>96</v>
      </c>
      <c r="I20" s="3" t="s">
        <v>384</v>
      </c>
      <c r="J20" s="6">
        <v>72</v>
      </c>
      <c r="K20" s="4">
        <v>60</v>
      </c>
      <c r="L20" s="8" t="s">
        <v>112</v>
      </c>
      <c r="M20" s="6">
        <v>138</v>
      </c>
      <c r="N20" t="s">
        <v>1769</v>
      </c>
      <c r="O20" t="s">
        <v>1770</v>
      </c>
      <c r="P20" t="s">
        <v>1771</v>
      </c>
      <c r="Q20" t="s">
        <v>1772</v>
      </c>
      <c r="R20" s="3" t="s">
        <v>1117</v>
      </c>
      <c r="S20" s="6" t="s">
        <v>1706</v>
      </c>
    </row>
    <row r="21" spans="4:20" x14ac:dyDescent="0.2">
      <c r="D21" s="346">
        <v>6.8143215304720757</v>
      </c>
      <c r="E21" s="345">
        <v>6</v>
      </c>
      <c r="F21" s="337">
        <v>28</v>
      </c>
      <c r="G21" s="6" t="s">
        <v>194</v>
      </c>
      <c r="H21" s="6">
        <v>100</v>
      </c>
      <c r="I21" s="3" t="s">
        <v>178</v>
      </c>
      <c r="J21" s="6">
        <v>40</v>
      </c>
      <c r="K21" s="4">
        <v>21</v>
      </c>
      <c r="L21" s="8" t="s">
        <v>177</v>
      </c>
      <c r="M21" s="6">
        <v>136</v>
      </c>
      <c r="N21" t="s">
        <v>1773</v>
      </c>
      <c r="O21" t="s">
        <v>1774</v>
      </c>
      <c r="P21" t="s">
        <v>1775</v>
      </c>
      <c r="Q21" t="s">
        <v>1776</v>
      </c>
      <c r="R21" s="3" t="s">
        <v>1117</v>
      </c>
      <c r="S21" s="6" t="s">
        <v>1733</v>
      </c>
      <c r="T21" t="s">
        <v>1777</v>
      </c>
    </row>
    <row r="22" spans="4:20" x14ac:dyDescent="0.2">
      <c r="D22" s="346">
        <v>-13.744217195540401</v>
      </c>
      <c r="E22" s="345">
        <v>22</v>
      </c>
      <c r="F22" s="337">
        <v>70</v>
      </c>
      <c r="G22" s="6" t="s">
        <v>193</v>
      </c>
      <c r="H22" s="6">
        <v>135</v>
      </c>
      <c r="I22" s="3" t="s">
        <v>119</v>
      </c>
      <c r="J22" s="6">
        <v>32</v>
      </c>
      <c r="K22" s="4">
        <v>30</v>
      </c>
      <c r="L22" s="8" t="s">
        <v>392</v>
      </c>
      <c r="M22" s="6">
        <v>10</v>
      </c>
      <c r="N22" t="s">
        <v>1778</v>
      </c>
      <c r="O22" t="s">
        <v>1779</v>
      </c>
      <c r="P22" t="s">
        <v>1780</v>
      </c>
      <c r="Q22" t="s">
        <v>1781</v>
      </c>
      <c r="R22" s="3" t="s">
        <v>1117</v>
      </c>
      <c r="S22" s="6" t="s">
        <v>1782</v>
      </c>
    </row>
    <row r="23" spans="4:20" x14ac:dyDescent="0.2">
      <c r="D23" s="346">
        <v>0.58937358316564803</v>
      </c>
      <c r="E23" s="345">
        <v>18</v>
      </c>
      <c r="F23" s="337">
        <v>33</v>
      </c>
      <c r="G23" s="6" t="s">
        <v>193</v>
      </c>
      <c r="H23" s="6">
        <v>90</v>
      </c>
      <c r="I23" s="3" t="s">
        <v>104</v>
      </c>
      <c r="J23" s="6">
        <v>53</v>
      </c>
      <c r="K23" s="4">
        <v>33</v>
      </c>
      <c r="L23" s="8" t="s">
        <v>103</v>
      </c>
      <c r="M23" s="6">
        <v>134</v>
      </c>
      <c r="N23" t="s">
        <v>1734</v>
      </c>
      <c r="O23" t="s">
        <v>1783</v>
      </c>
      <c r="P23" t="s">
        <v>1784</v>
      </c>
      <c r="Q23" t="s">
        <v>1785</v>
      </c>
      <c r="R23" s="3" t="s">
        <v>1694</v>
      </c>
      <c r="S23" s="6" t="s">
        <v>1695</v>
      </c>
    </row>
    <row r="24" spans="4:20" x14ac:dyDescent="0.2">
      <c r="D24" s="346">
        <v>-8.4120639710267255</v>
      </c>
      <c r="E24" s="345">
        <v>39</v>
      </c>
      <c r="F24" s="337">
        <v>55</v>
      </c>
      <c r="G24" s="6" t="s">
        <v>193</v>
      </c>
      <c r="H24" s="6">
        <v>133</v>
      </c>
      <c r="I24" s="3" t="s">
        <v>63</v>
      </c>
      <c r="J24" s="6">
        <v>56</v>
      </c>
      <c r="K24" s="4">
        <v>30</v>
      </c>
      <c r="L24" s="8" t="s">
        <v>65</v>
      </c>
      <c r="M24" s="6">
        <v>47</v>
      </c>
      <c r="N24" t="s">
        <v>1786</v>
      </c>
      <c r="O24" t="s">
        <v>1787</v>
      </c>
      <c r="P24" t="s">
        <v>1788</v>
      </c>
      <c r="Q24" t="s">
        <v>1789</v>
      </c>
      <c r="R24" s="3" t="s">
        <v>1694</v>
      </c>
      <c r="S24" s="6" t="s">
        <v>1711</v>
      </c>
    </row>
    <row r="25" spans="4:20" x14ac:dyDescent="0.2">
      <c r="D25" s="346">
        <v>-1.5603093936070656</v>
      </c>
      <c r="E25" s="345">
        <v>23</v>
      </c>
      <c r="F25" s="337">
        <v>26</v>
      </c>
      <c r="G25" s="6" t="s">
        <v>193</v>
      </c>
      <c r="H25" s="6">
        <v>121</v>
      </c>
      <c r="I25" s="3" t="s">
        <v>433</v>
      </c>
      <c r="J25" s="6">
        <v>59</v>
      </c>
      <c r="K25" s="4">
        <v>15</v>
      </c>
      <c r="L25" s="8" t="s">
        <v>20</v>
      </c>
      <c r="M25" s="6">
        <v>131</v>
      </c>
      <c r="N25" t="s">
        <v>1790</v>
      </c>
      <c r="O25" t="s">
        <v>1791</v>
      </c>
      <c r="P25" t="s">
        <v>1792</v>
      </c>
      <c r="Q25" t="s">
        <v>1793</v>
      </c>
      <c r="R25" s="3" t="s">
        <v>1694</v>
      </c>
      <c r="S25" s="6" t="s">
        <v>1711</v>
      </c>
    </row>
    <row r="26" spans="4:20" x14ac:dyDescent="0.2">
      <c r="D26" s="346">
        <v>-8.0782692439567416</v>
      </c>
      <c r="E26" s="345">
        <v>26</v>
      </c>
      <c r="F26" s="337">
        <v>53</v>
      </c>
      <c r="G26" s="6" t="s">
        <v>193</v>
      </c>
      <c r="H26" s="6">
        <v>130</v>
      </c>
      <c r="I26" s="3" t="s">
        <v>78</v>
      </c>
      <c r="J26" s="6">
        <v>38</v>
      </c>
      <c r="K26" s="4">
        <v>30</v>
      </c>
      <c r="L26" s="8" t="s">
        <v>83</v>
      </c>
      <c r="M26" s="6">
        <v>49</v>
      </c>
      <c r="N26" t="s">
        <v>1794</v>
      </c>
      <c r="O26" t="s">
        <v>1795</v>
      </c>
      <c r="P26" t="s">
        <v>1796</v>
      </c>
      <c r="Q26" t="s">
        <v>1797</v>
      </c>
      <c r="R26" s="3" t="s">
        <v>1117</v>
      </c>
      <c r="S26" s="6" t="s">
        <v>1728</v>
      </c>
    </row>
    <row r="27" spans="4:20" x14ac:dyDescent="0.2">
      <c r="D27" s="346">
        <v>5.4163076110867658</v>
      </c>
      <c r="E27" s="345">
        <v>10</v>
      </c>
      <c r="F27" s="337">
        <v>39</v>
      </c>
      <c r="G27" s="6" t="s">
        <v>193</v>
      </c>
      <c r="H27" s="6">
        <v>80</v>
      </c>
      <c r="I27" s="3" t="s">
        <v>474</v>
      </c>
      <c r="J27" s="6">
        <v>51</v>
      </c>
      <c r="K27" s="4">
        <v>10</v>
      </c>
      <c r="L27" s="8" t="s">
        <v>475</v>
      </c>
      <c r="M27" s="6">
        <v>129</v>
      </c>
      <c r="N27" t="s">
        <v>1798</v>
      </c>
      <c r="O27" t="s">
        <v>1799</v>
      </c>
      <c r="P27" t="s">
        <v>1800</v>
      </c>
      <c r="Q27" t="s">
        <v>1801</v>
      </c>
      <c r="R27" s="3" t="s">
        <v>1694</v>
      </c>
      <c r="S27" s="6" t="s">
        <v>1716</v>
      </c>
    </row>
    <row r="28" spans="4:20" x14ac:dyDescent="0.2">
      <c r="D28" s="346">
        <v>-2.8053821976104123</v>
      </c>
      <c r="E28" s="345">
        <v>19</v>
      </c>
      <c r="F28" s="337">
        <v>45</v>
      </c>
      <c r="G28" s="6" t="s">
        <v>194</v>
      </c>
      <c r="H28" s="6">
        <v>128</v>
      </c>
      <c r="I28" s="3" t="s">
        <v>33</v>
      </c>
      <c r="J28" s="6">
        <v>59</v>
      </c>
      <c r="K28" s="4">
        <v>56</v>
      </c>
      <c r="L28" s="8" t="s">
        <v>34</v>
      </c>
      <c r="M28" s="6">
        <v>81</v>
      </c>
      <c r="N28" t="s">
        <v>1802</v>
      </c>
      <c r="O28" t="s">
        <v>1803</v>
      </c>
      <c r="P28" t="s">
        <v>1804</v>
      </c>
      <c r="Q28" t="s">
        <v>1805</v>
      </c>
      <c r="R28" s="3" t="s">
        <v>1117</v>
      </c>
      <c r="S28" s="6" t="s">
        <v>1728</v>
      </c>
      <c r="T28" t="s">
        <v>1806</v>
      </c>
    </row>
    <row r="29" spans="4:20" x14ac:dyDescent="0.2">
      <c r="D29" s="346">
        <v>11.026753448035976</v>
      </c>
      <c r="E29" s="345">
        <v>4</v>
      </c>
      <c r="F29" s="337">
        <v>43</v>
      </c>
      <c r="G29" s="6" t="s">
        <v>194</v>
      </c>
      <c r="H29" s="6">
        <v>57</v>
      </c>
      <c r="I29" s="3" t="s">
        <v>113</v>
      </c>
      <c r="J29" s="6">
        <v>41</v>
      </c>
      <c r="K29" s="4">
        <v>32</v>
      </c>
      <c r="L29" s="8" t="s">
        <v>115</v>
      </c>
      <c r="M29" s="6">
        <v>127</v>
      </c>
      <c r="N29" t="s">
        <v>1807</v>
      </c>
      <c r="O29" t="s">
        <v>1808</v>
      </c>
      <c r="P29" t="s">
        <v>1809</v>
      </c>
      <c r="Q29" t="s">
        <v>1810</v>
      </c>
      <c r="R29" s="3" t="s">
        <v>1117</v>
      </c>
      <c r="S29" s="6" t="s">
        <v>1706</v>
      </c>
    </row>
    <row r="30" spans="4:20" x14ac:dyDescent="0.2">
      <c r="D30" s="346">
        <v>-4.8164064240207534</v>
      </c>
      <c r="E30" s="345">
        <v>20</v>
      </c>
      <c r="F30" s="337">
        <v>48</v>
      </c>
      <c r="G30" s="6" t="s">
        <v>193</v>
      </c>
      <c r="H30" s="6">
        <v>126</v>
      </c>
      <c r="I30" s="3" t="s">
        <v>114</v>
      </c>
      <c r="J30" s="6">
        <v>44</v>
      </c>
      <c r="K30" s="4">
        <v>40</v>
      </c>
      <c r="L30" s="8" t="s">
        <v>389</v>
      </c>
      <c r="M30" s="6">
        <v>67</v>
      </c>
      <c r="N30" t="s">
        <v>1811</v>
      </c>
      <c r="O30" t="s">
        <v>1812</v>
      </c>
      <c r="P30" t="s">
        <v>1813</v>
      </c>
      <c r="Q30" t="s">
        <v>1814</v>
      </c>
      <c r="R30" s="3" t="s">
        <v>1117</v>
      </c>
      <c r="S30" s="6" t="s">
        <v>1733</v>
      </c>
    </row>
    <row r="31" spans="4:20" x14ac:dyDescent="0.2">
      <c r="D31" s="346">
        <v>-6.4057854245003618</v>
      </c>
      <c r="E31" s="345">
        <v>21</v>
      </c>
      <c r="F31" s="337">
        <v>47</v>
      </c>
      <c r="G31" s="6" t="s">
        <v>193</v>
      </c>
      <c r="H31" s="6">
        <v>125</v>
      </c>
      <c r="I31" s="3" t="s">
        <v>185</v>
      </c>
      <c r="J31" s="6">
        <v>40</v>
      </c>
      <c r="K31" s="4">
        <v>33</v>
      </c>
      <c r="L31" s="8" t="s">
        <v>187</v>
      </c>
      <c r="M31" s="6">
        <v>77</v>
      </c>
      <c r="N31" t="s">
        <v>1815</v>
      </c>
      <c r="O31" t="s">
        <v>1816</v>
      </c>
      <c r="P31" t="s">
        <v>1817</v>
      </c>
      <c r="Q31" t="s">
        <v>1818</v>
      </c>
      <c r="R31" s="3" t="s">
        <v>1117</v>
      </c>
      <c r="S31" s="6" t="s">
        <v>1706</v>
      </c>
    </row>
    <row r="32" spans="4:20" x14ac:dyDescent="0.2">
      <c r="D32" s="346">
        <v>6.8415519502618753</v>
      </c>
      <c r="E32" s="345">
        <v>8</v>
      </c>
      <c r="F32" s="337">
        <v>44</v>
      </c>
      <c r="G32" s="6" t="s">
        <v>194</v>
      </c>
      <c r="H32" s="6">
        <v>69</v>
      </c>
      <c r="I32" s="3" t="s">
        <v>49</v>
      </c>
      <c r="J32" s="6">
        <v>52</v>
      </c>
      <c r="K32" s="4">
        <v>46</v>
      </c>
      <c r="L32" s="8" t="s">
        <v>50</v>
      </c>
      <c r="M32" s="6">
        <v>124</v>
      </c>
      <c r="N32" t="s">
        <v>1819</v>
      </c>
      <c r="O32" t="s">
        <v>1820</v>
      </c>
      <c r="P32" t="s">
        <v>1821</v>
      </c>
      <c r="Q32" t="s">
        <v>1822</v>
      </c>
      <c r="R32" s="3" t="s">
        <v>1117</v>
      </c>
      <c r="S32" s="6" t="s">
        <v>1706</v>
      </c>
    </row>
    <row r="33" spans="4:20" x14ac:dyDescent="0.2">
      <c r="D33" s="346">
        <v>-5.3528712287093008</v>
      </c>
      <c r="E33" s="345">
        <v>19</v>
      </c>
      <c r="F33" s="337">
        <v>31</v>
      </c>
      <c r="G33" s="6" t="s">
        <v>193</v>
      </c>
      <c r="H33" s="6">
        <v>123</v>
      </c>
      <c r="I33" s="3" t="s">
        <v>52</v>
      </c>
      <c r="J33" s="6">
        <v>41</v>
      </c>
      <c r="K33" s="4">
        <v>29</v>
      </c>
      <c r="L33" s="8" t="s">
        <v>53</v>
      </c>
      <c r="M33" s="6">
        <v>114</v>
      </c>
      <c r="N33" t="s">
        <v>1823</v>
      </c>
      <c r="O33" t="s">
        <v>1824</v>
      </c>
      <c r="P33" t="s">
        <v>1825</v>
      </c>
      <c r="Q33" t="s">
        <v>1826</v>
      </c>
      <c r="R33" s="3" t="s">
        <v>1117</v>
      </c>
      <c r="S33" s="6" t="s">
        <v>1733</v>
      </c>
    </row>
    <row r="34" spans="4:20" x14ac:dyDescent="0.2">
      <c r="D34" s="346">
        <v>7.557900666346689</v>
      </c>
      <c r="E34" s="345">
        <v>7</v>
      </c>
      <c r="F34" s="337">
        <v>35</v>
      </c>
      <c r="G34" s="6" t="s">
        <v>194</v>
      </c>
      <c r="H34" s="6">
        <v>65</v>
      </c>
      <c r="I34" s="3" t="s">
        <v>80</v>
      </c>
      <c r="J34" s="6">
        <v>33</v>
      </c>
      <c r="K34" s="4">
        <v>32</v>
      </c>
      <c r="L34" s="8" t="s">
        <v>79</v>
      </c>
      <c r="M34" s="6">
        <v>122</v>
      </c>
      <c r="N34" t="s">
        <v>1827</v>
      </c>
      <c r="O34" t="s">
        <v>1828</v>
      </c>
      <c r="P34" t="s">
        <v>1829</v>
      </c>
      <c r="Q34" t="s">
        <v>1830</v>
      </c>
      <c r="R34" s="3" t="s">
        <v>1764</v>
      </c>
      <c r="S34" s="6" t="s">
        <v>1117</v>
      </c>
      <c r="T34" t="s">
        <v>1831</v>
      </c>
    </row>
    <row r="35" spans="4:20" x14ac:dyDescent="0.2">
      <c r="D35" s="346">
        <v>4.3459785119540406</v>
      </c>
      <c r="E35" s="345">
        <v>6</v>
      </c>
      <c r="F35" s="337">
        <v>40</v>
      </c>
      <c r="G35" s="6" t="s">
        <v>193</v>
      </c>
      <c r="H35" s="6">
        <v>52</v>
      </c>
      <c r="I35" s="3" t="s">
        <v>74</v>
      </c>
      <c r="J35" s="6">
        <v>48</v>
      </c>
      <c r="K35" s="4">
        <v>30</v>
      </c>
      <c r="L35" s="8" t="s">
        <v>76</v>
      </c>
      <c r="M35" s="6">
        <v>120</v>
      </c>
      <c r="N35" t="s">
        <v>1765</v>
      </c>
      <c r="O35" t="s">
        <v>1832</v>
      </c>
      <c r="P35" t="s">
        <v>1833</v>
      </c>
      <c r="Q35" t="s">
        <v>1834</v>
      </c>
      <c r="R35" s="3" t="s">
        <v>1117</v>
      </c>
      <c r="S35" s="6" t="s">
        <v>1706</v>
      </c>
    </row>
    <row r="36" spans="4:20" x14ac:dyDescent="0.2">
      <c r="D36" s="346">
        <v>-6.455865452259105</v>
      </c>
      <c r="E36" s="345">
        <v>22</v>
      </c>
      <c r="F36" s="337">
        <v>33</v>
      </c>
      <c r="G36" s="6" t="s">
        <v>193</v>
      </c>
      <c r="H36" s="6">
        <v>118</v>
      </c>
      <c r="I36" s="3" t="s">
        <v>109</v>
      </c>
      <c r="J36" s="6">
        <v>37</v>
      </c>
      <c r="K36" s="4">
        <v>32</v>
      </c>
      <c r="L36" s="8" t="s">
        <v>107</v>
      </c>
      <c r="M36" s="6">
        <v>82</v>
      </c>
      <c r="N36" t="s">
        <v>1835</v>
      </c>
      <c r="O36" t="s">
        <v>1836</v>
      </c>
      <c r="P36" t="s">
        <v>1837</v>
      </c>
      <c r="Q36" t="s">
        <v>1838</v>
      </c>
      <c r="R36" s="3" t="s">
        <v>1117</v>
      </c>
      <c r="S36" s="6" t="s">
        <v>1117</v>
      </c>
    </row>
    <row r="37" spans="4:20" x14ac:dyDescent="0.2">
      <c r="D37" s="346">
        <v>6.0014214229825988</v>
      </c>
      <c r="E37" s="345">
        <v>6</v>
      </c>
      <c r="F37" s="337">
        <v>47</v>
      </c>
      <c r="G37" s="6" t="s">
        <v>193</v>
      </c>
      <c r="H37" s="6">
        <v>36</v>
      </c>
      <c r="I37" s="3" t="s">
        <v>46</v>
      </c>
      <c r="J37" s="6">
        <v>56</v>
      </c>
      <c r="K37" s="4">
        <v>31</v>
      </c>
      <c r="L37" s="8" t="s">
        <v>45</v>
      </c>
      <c r="M37" s="6">
        <v>117</v>
      </c>
      <c r="N37" t="s">
        <v>1839</v>
      </c>
      <c r="O37" t="s">
        <v>1840</v>
      </c>
      <c r="P37" t="s">
        <v>1841</v>
      </c>
      <c r="Q37" t="s">
        <v>1842</v>
      </c>
      <c r="R37" s="3" t="s">
        <v>1694</v>
      </c>
      <c r="S37" s="6" t="s">
        <v>1711</v>
      </c>
    </row>
    <row r="38" spans="4:20" x14ac:dyDescent="0.2">
      <c r="D38" s="346">
        <v>-4.9890894477188965</v>
      </c>
      <c r="E38" s="345">
        <v>52</v>
      </c>
      <c r="F38" s="337">
        <v>40</v>
      </c>
      <c r="G38" s="6" t="s">
        <v>193</v>
      </c>
      <c r="H38" s="6">
        <v>116</v>
      </c>
      <c r="I38" s="3" t="s">
        <v>29</v>
      </c>
      <c r="J38" s="6">
        <v>76</v>
      </c>
      <c r="K38" s="4">
        <v>26</v>
      </c>
      <c r="L38" s="8" t="s">
        <v>28</v>
      </c>
      <c r="M38" s="6">
        <v>68</v>
      </c>
      <c r="N38" t="s">
        <v>1843</v>
      </c>
      <c r="O38" t="s">
        <v>1844</v>
      </c>
      <c r="P38" t="s">
        <v>1845</v>
      </c>
      <c r="Q38" t="s">
        <v>1846</v>
      </c>
      <c r="R38" s="3" t="s">
        <v>1694</v>
      </c>
      <c r="S38" s="6" t="s">
        <v>1847</v>
      </c>
    </row>
    <row r="39" spans="4:20" x14ac:dyDescent="0.2">
      <c r="D39" s="346">
        <v>6.5184566073346861</v>
      </c>
      <c r="E39" s="345">
        <v>5</v>
      </c>
      <c r="F39" s="337">
        <v>48</v>
      </c>
      <c r="G39" s="6" t="s">
        <v>193</v>
      </c>
      <c r="H39" s="6">
        <v>24</v>
      </c>
      <c r="I39" s="3" t="s">
        <v>32</v>
      </c>
      <c r="J39" s="6">
        <v>46</v>
      </c>
      <c r="K39" s="4">
        <v>20</v>
      </c>
      <c r="L39" s="8" t="s">
        <v>31</v>
      </c>
      <c r="M39" s="6">
        <v>115</v>
      </c>
      <c r="N39" t="s">
        <v>1848</v>
      </c>
      <c r="O39" t="s">
        <v>1849</v>
      </c>
      <c r="P39" t="s">
        <v>1850</v>
      </c>
      <c r="Q39" t="s">
        <v>1851</v>
      </c>
      <c r="R39" s="3" t="s">
        <v>1694</v>
      </c>
      <c r="S39" s="6" t="s">
        <v>1695</v>
      </c>
    </row>
    <row r="40" spans="4:20" x14ac:dyDescent="0.2">
      <c r="D40" s="346">
        <v>4.6264769783304382</v>
      </c>
      <c r="E40" s="345">
        <v>22</v>
      </c>
      <c r="F40" s="337">
        <v>42</v>
      </c>
      <c r="G40" s="6" t="s">
        <v>193</v>
      </c>
      <c r="H40" s="6">
        <v>46</v>
      </c>
      <c r="I40" s="3" t="s">
        <v>476</v>
      </c>
      <c r="J40" s="6">
        <v>52</v>
      </c>
      <c r="K40" s="4">
        <v>22</v>
      </c>
      <c r="L40" s="8" t="s">
        <v>468</v>
      </c>
      <c r="M40" s="6">
        <v>112</v>
      </c>
      <c r="N40" t="s">
        <v>1811</v>
      </c>
      <c r="O40" t="s">
        <v>1852</v>
      </c>
      <c r="P40" t="s">
        <v>1853</v>
      </c>
      <c r="Q40" t="s">
        <v>1854</v>
      </c>
      <c r="R40" s="3" t="s">
        <v>1694</v>
      </c>
      <c r="S40" s="6" t="s">
        <v>1695</v>
      </c>
    </row>
    <row r="41" spans="4:20" x14ac:dyDescent="0.2">
      <c r="D41" s="346">
        <v>5.8615047461618142</v>
      </c>
      <c r="E41" s="345">
        <v>5</v>
      </c>
      <c r="F41" s="337">
        <v>47</v>
      </c>
      <c r="G41" s="6" t="s">
        <v>193</v>
      </c>
      <c r="H41" s="6">
        <v>35</v>
      </c>
      <c r="I41" s="3" t="s">
        <v>77</v>
      </c>
      <c r="J41" s="6">
        <v>56</v>
      </c>
      <c r="K41" s="4">
        <v>22</v>
      </c>
      <c r="L41" s="8" t="s">
        <v>75</v>
      </c>
      <c r="M41" s="6">
        <v>111</v>
      </c>
      <c r="N41" t="s">
        <v>1855</v>
      </c>
      <c r="O41" t="s">
        <v>1856</v>
      </c>
      <c r="P41" t="s">
        <v>1857</v>
      </c>
      <c r="Q41" t="s">
        <v>1858</v>
      </c>
      <c r="R41" s="3" t="s">
        <v>1117</v>
      </c>
      <c r="S41" s="6" t="s">
        <v>1706</v>
      </c>
    </row>
    <row r="42" spans="4:20" x14ac:dyDescent="0.2">
      <c r="D42" s="346">
        <v>3.6473558810651312</v>
      </c>
      <c r="E42" s="345">
        <v>22</v>
      </c>
      <c r="F42" s="337">
        <v>52</v>
      </c>
      <c r="G42" s="6" t="s">
        <v>193</v>
      </c>
      <c r="H42" s="6">
        <v>40</v>
      </c>
      <c r="I42" s="3" t="s">
        <v>334</v>
      </c>
      <c r="J42" s="6">
        <v>51</v>
      </c>
      <c r="K42" s="4">
        <v>14</v>
      </c>
      <c r="L42" s="8" t="s">
        <v>111</v>
      </c>
      <c r="M42" s="6">
        <v>110</v>
      </c>
      <c r="N42" t="s">
        <v>1859</v>
      </c>
      <c r="O42" t="s">
        <v>1860</v>
      </c>
      <c r="P42" t="s">
        <v>1861</v>
      </c>
      <c r="Q42" t="s">
        <v>1862</v>
      </c>
      <c r="R42" s="3" t="s">
        <v>1694</v>
      </c>
      <c r="S42" s="6" t="s">
        <v>1711</v>
      </c>
    </row>
    <row r="43" spans="4:20" x14ac:dyDescent="0.2">
      <c r="D43" s="346">
        <v>10.023954737956565</v>
      </c>
      <c r="E43" s="345">
        <v>3</v>
      </c>
      <c r="F43" s="337">
        <v>57</v>
      </c>
      <c r="G43" s="6" t="s">
        <v>194</v>
      </c>
      <c r="H43" s="6">
        <v>23</v>
      </c>
      <c r="I43" s="3" t="s">
        <v>189</v>
      </c>
      <c r="J43" s="6">
        <v>42</v>
      </c>
      <c r="K43" s="4">
        <v>27</v>
      </c>
      <c r="L43" s="8" t="s">
        <v>191</v>
      </c>
      <c r="M43" s="6">
        <v>109</v>
      </c>
      <c r="N43" t="s">
        <v>1863</v>
      </c>
      <c r="O43" t="s">
        <v>1864</v>
      </c>
      <c r="P43" t="s">
        <v>1865</v>
      </c>
      <c r="Q43" t="s">
        <v>1866</v>
      </c>
      <c r="R43" s="3" t="s">
        <v>1117</v>
      </c>
      <c r="S43" s="6" t="s">
        <v>1782</v>
      </c>
    </row>
    <row r="44" spans="4:20" x14ac:dyDescent="0.2">
      <c r="D44" s="346">
        <v>-0.40666278531845967</v>
      </c>
      <c r="E44" s="345">
        <v>29</v>
      </c>
      <c r="F44" s="337">
        <v>50</v>
      </c>
      <c r="G44" s="6" t="s">
        <v>194</v>
      </c>
      <c r="H44" s="6">
        <v>107</v>
      </c>
      <c r="I44" s="3" t="s">
        <v>470</v>
      </c>
      <c r="J44" s="6">
        <v>60</v>
      </c>
      <c r="K44" s="4">
        <v>20</v>
      </c>
      <c r="L44" s="8" t="s">
        <v>481</v>
      </c>
      <c r="M44" s="6">
        <v>60</v>
      </c>
      <c r="N44" t="s">
        <v>1786</v>
      </c>
      <c r="O44" t="s">
        <v>1867</v>
      </c>
      <c r="P44" t="s">
        <v>1868</v>
      </c>
      <c r="Q44" t="s">
        <v>1869</v>
      </c>
      <c r="R44" s="3" t="s">
        <v>1694</v>
      </c>
      <c r="S44" s="6" t="s">
        <v>1711</v>
      </c>
    </row>
    <row r="45" spans="4:20" x14ac:dyDescent="0.2">
      <c r="D45" s="346">
        <v>1.2513392434909265</v>
      </c>
      <c r="E45" s="345">
        <v>16</v>
      </c>
      <c r="F45" s="337">
        <v>53</v>
      </c>
      <c r="G45" s="6" t="s">
        <v>193</v>
      </c>
      <c r="H45" s="6">
        <v>48</v>
      </c>
      <c r="I45" s="3" t="s">
        <v>749</v>
      </c>
      <c r="J45" s="6">
        <v>46</v>
      </c>
      <c r="K45" s="4">
        <v>20</v>
      </c>
      <c r="L45" s="8" t="s">
        <v>87</v>
      </c>
      <c r="M45" s="6">
        <v>106</v>
      </c>
      <c r="N45" t="s">
        <v>1870</v>
      </c>
      <c r="O45" t="s">
        <v>1871</v>
      </c>
      <c r="P45" t="s">
        <v>1872</v>
      </c>
      <c r="Q45" t="s">
        <v>1873</v>
      </c>
      <c r="R45" s="3" t="s">
        <v>1694</v>
      </c>
      <c r="S45" s="6" t="s">
        <v>1733</v>
      </c>
    </row>
    <row r="46" spans="4:20" x14ac:dyDescent="0.2">
      <c r="D46" s="346">
        <v>0.48064575273662918</v>
      </c>
      <c r="E46" s="345">
        <v>13</v>
      </c>
      <c r="F46" s="337">
        <v>39</v>
      </c>
      <c r="G46" s="6" t="s">
        <v>193</v>
      </c>
      <c r="H46" s="6">
        <v>86</v>
      </c>
      <c r="I46" s="3" t="s">
        <v>101</v>
      </c>
      <c r="J46" s="6">
        <v>38</v>
      </c>
      <c r="K46" s="4">
        <v>17</v>
      </c>
      <c r="L46" s="8" t="s">
        <v>100</v>
      </c>
      <c r="M46" s="6">
        <v>104</v>
      </c>
      <c r="N46" t="s">
        <v>1707</v>
      </c>
      <c r="O46" t="s">
        <v>1874</v>
      </c>
      <c r="P46" t="s">
        <v>1875</v>
      </c>
      <c r="Q46" t="s">
        <v>1876</v>
      </c>
      <c r="R46" s="3" t="s">
        <v>1694</v>
      </c>
      <c r="S46" s="6" t="s">
        <v>1733</v>
      </c>
    </row>
    <row r="47" spans="4:20" x14ac:dyDescent="0.2">
      <c r="D47" s="346">
        <v>1.004090301758263</v>
      </c>
      <c r="E47" s="345">
        <v>14</v>
      </c>
      <c r="F47" s="337">
        <v>40</v>
      </c>
      <c r="G47" s="6" t="s">
        <v>193</v>
      </c>
      <c r="H47" s="6">
        <v>85</v>
      </c>
      <c r="I47" s="3" t="s">
        <v>40</v>
      </c>
      <c r="J47" s="6">
        <v>65</v>
      </c>
      <c r="K47" s="4">
        <v>47</v>
      </c>
      <c r="L47" s="8" t="s">
        <v>41</v>
      </c>
      <c r="M47" s="6">
        <v>103</v>
      </c>
      <c r="N47" t="s">
        <v>1877</v>
      </c>
      <c r="O47" t="s">
        <v>1878</v>
      </c>
      <c r="P47" t="s">
        <v>1879</v>
      </c>
      <c r="Q47" t="s">
        <v>1880</v>
      </c>
      <c r="R47" s="3" t="s">
        <v>1117</v>
      </c>
      <c r="S47" s="6" t="s">
        <v>1117</v>
      </c>
    </row>
    <row r="48" spans="4:20" x14ac:dyDescent="0.2">
      <c r="D48" s="346">
        <v>5.1320124364534783</v>
      </c>
      <c r="E48" s="345">
        <v>5</v>
      </c>
      <c r="F48" s="337">
        <v>57</v>
      </c>
      <c r="G48" s="6" t="s">
        <v>193</v>
      </c>
      <c r="H48" s="6">
        <v>38</v>
      </c>
      <c r="I48" s="3" t="s">
        <v>98</v>
      </c>
      <c r="J48" s="6">
        <v>35</v>
      </c>
      <c r="K48" s="4">
        <v>21</v>
      </c>
      <c r="L48" s="8" t="s">
        <v>99</v>
      </c>
      <c r="M48" s="6">
        <v>102</v>
      </c>
      <c r="N48" t="s">
        <v>1729</v>
      </c>
      <c r="O48" t="s">
        <v>1881</v>
      </c>
      <c r="P48" t="s">
        <v>1882</v>
      </c>
      <c r="Q48" t="s">
        <v>1883</v>
      </c>
      <c r="R48" s="3" t="s">
        <v>1117</v>
      </c>
      <c r="S48" s="6" t="s">
        <v>1117</v>
      </c>
    </row>
    <row r="49" spans="4:20" x14ac:dyDescent="0.2">
      <c r="D49" s="346">
        <v>4.0495231209919709</v>
      </c>
      <c r="E49" s="345">
        <v>5</v>
      </c>
      <c r="F49" s="337">
        <v>51</v>
      </c>
      <c r="G49" s="6" t="s">
        <v>194</v>
      </c>
      <c r="H49" s="6">
        <v>55</v>
      </c>
      <c r="I49" s="3" t="s">
        <v>381</v>
      </c>
      <c r="J49" s="6">
        <v>38</v>
      </c>
      <c r="K49" s="4">
        <v>35</v>
      </c>
      <c r="L49" s="8" t="s">
        <v>117</v>
      </c>
      <c r="M49" s="6">
        <v>101</v>
      </c>
      <c r="N49" t="s">
        <v>1863</v>
      </c>
      <c r="O49" t="s">
        <v>1884</v>
      </c>
      <c r="P49" t="s">
        <v>1885</v>
      </c>
      <c r="Q49" t="s">
        <v>1886</v>
      </c>
      <c r="R49" s="3" t="s">
        <v>1117</v>
      </c>
      <c r="S49" s="6" t="s">
        <v>1706</v>
      </c>
    </row>
    <row r="50" spans="4:20" x14ac:dyDescent="0.2">
      <c r="D50" s="346">
        <v>8.1989000750328138</v>
      </c>
      <c r="E50" s="345">
        <v>4</v>
      </c>
      <c r="F50" s="337">
        <v>63</v>
      </c>
      <c r="G50" s="6" t="s">
        <v>194</v>
      </c>
      <c r="H50" s="6">
        <v>34</v>
      </c>
      <c r="I50" s="3" t="s">
        <v>385</v>
      </c>
      <c r="J50" s="6">
        <v>62</v>
      </c>
      <c r="K50" s="4">
        <v>31</v>
      </c>
      <c r="L50" s="8" t="s">
        <v>110</v>
      </c>
      <c r="M50" s="6">
        <v>99</v>
      </c>
      <c r="N50" t="s">
        <v>1811</v>
      </c>
      <c r="O50" t="s">
        <v>1887</v>
      </c>
      <c r="P50" t="s">
        <v>1888</v>
      </c>
      <c r="Q50" t="s">
        <v>1889</v>
      </c>
      <c r="R50" s="3" t="s">
        <v>1694</v>
      </c>
      <c r="S50" s="6" t="s">
        <v>1695</v>
      </c>
    </row>
    <row r="51" spans="4:20" x14ac:dyDescent="0.2">
      <c r="D51" s="346">
        <v>2.2100292470574572</v>
      </c>
      <c r="E51" s="345">
        <v>16</v>
      </c>
      <c r="F51" s="337">
        <v>44</v>
      </c>
      <c r="G51" s="6" t="s">
        <v>194</v>
      </c>
      <c r="H51" s="6">
        <v>94</v>
      </c>
      <c r="I51" s="3" t="s">
        <v>8</v>
      </c>
      <c r="J51" s="6">
        <v>44</v>
      </c>
      <c r="K51" s="4">
        <v>26</v>
      </c>
      <c r="L51" s="8" t="s">
        <v>388</v>
      </c>
      <c r="M51" s="6">
        <v>88</v>
      </c>
      <c r="N51" t="s">
        <v>1890</v>
      </c>
      <c r="O51" t="s">
        <v>1891</v>
      </c>
      <c r="P51" t="s">
        <v>1892</v>
      </c>
      <c r="Q51" t="s">
        <v>1893</v>
      </c>
      <c r="R51" s="3" t="s">
        <v>1117</v>
      </c>
      <c r="S51" s="6" t="s">
        <v>1733</v>
      </c>
    </row>
    <row r="52" spans="4:20" x14ac:dyDescent="0.2">
      <c r="D52" s="346">
        <v>2.5389546379807451</v>
      </c>
      <c r="E52" s="345">
        <v>27</v>
      </c>
      <c r="F52" s="337">
        <v>66</v>
      </c>
      <c r="G52" s="6" t="s">
        <v>193</v>
      </c>
      <c r="H52" s="6">
        <v>37</v>
      </c>
      <c r="I52" s="3" t="s">
        <v>54</v>
      </c>
      <c r="J52" s="6">
        <v>53</v>
      </c>
      <c r="K52" s="4">
        <v>18</v>
      </c>
      <c r="L52" s="8" t="s">
        <v>51</v>
      </c>
      <c r="M52" s="6">
        <v>92</v>
      </c>
      <c r="N52" t="s">
        <v>1894</v>
      </c>
      <c r="O52" t="s">
        <v>1895</v>
      </c>
      <c r="P52" t="s">
        <v>1896</v>
      </c>
      <c r="Q52" t="s">
        <v>1897</v>
      </c>
      <c r="R52" s="3" t="s">
        <v>1694</v>
      </c>
      <c r="S52" s="6" t="s">
        <v>1711</v>
      </c>
    </row>
    <row r="53" spans="4:20" x14ac:dyDescent="0.2">
      <c r="D53" s="346">
        <v>-2.4414583725135834</v>
      </c>
      <c r="E53" s="345">
        <v>18</v>
      </c>
      <c r="F53" s="337">
        <v>55</v>
      </c>
      <c r="G53" s="6" t="s">
        <v>193</v>
      </c>
      <c r="H53" s="6">
        <v>79</v>
      </c>
      <c r="I53" s="3" t="s">
        <v>750</v>
      </c>
      <c r="J53" s="6">
        <v>37</v>
      </c>
      <c r="K53" s="4">
        <v>34</v>
      </c>
      <c r="L53" s="8" t="s">
        <v>472</v>
      </c>
      <c r="M53" s="6">
        <v>89</v>
      </c>
      <c r="N53" t="s">
        <v>1898</v>
      </c>
      <c r="O53" t="s">
        <v>1899</v>
      </c>
      <c r="P53" t="s">
        <v>1900</v>
      </c>
      <c r="Q53" t="s">
        <v>1901</v>
      </c>
      <c r="R53" s="3" t="s">
        <v>1117</v>
      </c>
      <c r="S53" s="6" t="s">
        <v>1733</v>
      </c>
      <c r="T53" t="s">
        <v>1902</v>
      </c>
    </row>
    <row r="54" spans="4:20" x14ac:dyDescent="0.2">
      <c r="D54" s="346">
        <v>-0.84982508608020502</v>
      </c>
      <c r="E54" s="345">
        <v>28</v>
      </c>
      <c r="F54" s="337">
        <v>48</v>
      </c>
      <c r="G54" s="6" t="s">
        <v>193</v>
      </c>
      <c r="H54" s="6">
        <v>84</v>
      </c>
      <c r="I54" s="3" t="s">
        <v>1478</v>
      </c>
      <c r="J54" s="6">
        <v>46</v>
      </c>
      <c r="K54" s="4">
        <v>27</v>
      </c>
      <c r="L54" s="8" t="s">
        <v>469</v>
      </c>
      <c r="M54" s="6">
        <v>87</v>
      </c>
      <c r="N54" t="s">
        <v>1734</v>
      </c>
      <c r="O54" t="s">
        <v>1903</v>
      </c>
      <c r="P54" t="s">
        <v>1904</v>
      </c>
      <c r="Q54" t="s">
        <v>1905</v>
      </c>
      <c r="R54" s="3" t="s">
        <v>1117</v>
      </c>
      <c r="S54" s="6" t="s">
        <v>1706</v>
      </c>
    </row>
    <row r="55" spans="4:20" x14ac:dyDescent="0.2">
      <c r="D55" s="346">
        <v>-1.3881951128804926</v>
      </c>
      <c r="E55" s="345">
        <v>15</v>
      </c>
      <c r="F55" s="337">
        <v>63</v>
      </c>
      <c r="G55" s="6" t="s">
        <v>194</v>
      </c>
      <c r="H55" s="6">
        <v>83</v>
      </c>
      <c r="I55" s="3" t="s">
        <v>108</v>
      </c>
      <c r="J55" s="6">
        <v>39</v>
      </c>
      <c r="K55" s="4">
        <v>33</v>
      </c>
      <c r="L55" s="8" t="s">
        <v>106</v>
      </c>
      <c r="M55" s="6">
        <v>51</v>
      </c>
      <c r="N55" t="s">
        <v>1906</v>
      </c>
      <c r="O55" t="s">
        <v>1907</v>
      </c>
      <c r="P55" t="s">
        <v>1908</v>
      </c>
      <c r="Q55" t="s">
        <v>1909</v>
      </c>
      <c r="R55" s="3" t="s">
        <v>1117</v>
      </c>
      <c r="S55" s="6" t="s">
        <v>1728</v>
      </c>
    </row>
    <row r="56" spans="4:20" x14ac:dyDescent="0.2">
      <c r="D56" s="346">
        <v>-2.353993324142623</v>
      </c>
      <c r="E56" s="345">
        <v>24</v>
      </c>
      <c r="F56" s="337">
        <v>60</v>
      </c>
      <c r="G56" s="6" t="s">
        <v>193</v>
      </c>
      <c r="H56" s="6">
        <v>72</v>
      </c>
      <c r="I56" s="3" t="s">
        <v>479</v>
      </c>
      <c r="J56" s="6">
        <v>43</v>
      </c>
      <c r="K56" s="4">
        <v>25</v>
      </c>
      <c r="L56" s="8" t="s">
        <v>473</v>
      </c>
      <c r="M56" s="6">
        <v>74</v>
      </c>
      <c r="N56" t="s">
        <v>1707</v>
      </c>
      <c r="O56" t="s">
        <v>1910</v>
      </c>
      <c r="P56" t="s">
        <v>1911</v>
      </c>
      <c r="Q56" t="s">
        <v>1912</v>
      </c>
      <c r="R56" s="3" t="s">
        <v>1117</v>
      </c>
      <c r="S56" s="6" t="s">
        <v>1733</v>
      </c>
    </row>
    <row r="57" spans="4:20" x14ac:dyDescent="0.2">
      <c r="D57" s="346">
        <v>9.9451670186063748</v>
      </c>
      <c r="E57" s="345">
        <v>9</v>
      </c>
      <c r="F57" s="337">
        <v>66</v>
      </c>
      <c r="G57" s="6" t="s">
        <v>194</v>
      </c>
      <c r="H57" s="6">
        <v>39</v>
      </c>
      <c r="I57" s="3" t="s">
        <v>91</v>
      </c>
      <c r="J57" s="6">
        <v>38</v>
      </c>
      <c r="K57" s="4">
        <v>27</v>
      </c>
      <c r="L57" s="8" t="s">
        <v>92</v>
      </c>
      <c r="M57" s="6">
        <v>73</v>
      </c>
      <c r="N57" t="s">
        <v>1913</v>
      </c>
      <c r="O57" t="s">
        <v>1914</v>
      </c>
      <c r="P57" t="s">
        <v>1915</v>
      </c>
      <c r="Q57" t="s">
        <v>1916</v>
      </c>
      <c r="R57" s="3" t="s">
        <v>1117</v>
      </c>
      <c r="S57" s="6" t="s">
        <v>1782</v>
      </c>
    </row>
    <row r="58" spans="4:20" x14ac:dyDescent="0.2">
      <c r="D58" s="346">
        <v>0.5108411619733968</v>
      </c>
      <c r="E58" s="345">
        <v>16</v>
      </c>
      <c r="F58" s="337">
        <v>76</v>
      </c>
      <c r="G58" s="6" t="s">
        <v>193</v>
      </c>
      <c r="H58" s="6">
        <v>33</v>
      </c>
      <c r="I58" s="3" t="s">
        <v>477</v>
      </c>
      <c r="J58" s="6">
        <v>41</v>
      </c>
      <c r="K58" s="4">
        <v>19</v>
      </c>
      <c r="L58" s="8" t="s">
        <v>480</v>
      </c>
      <c r="M58" s="6">
        <v>71</v>
      </c>
      <c r="N58" t="s">
        <v>1917</v>
      </c>
      <c r="O58" t="s">
        <v>1918</v>
      </c>
      <c r="P58" t="s">
        <v>1919</v>
      </c>
      <c r="Q58" t="s">
        <v>1920</v>
      </c>
      <c r="R58" s="3" t="s">
        <v>1694</v>
      </c>
      <c r="S58" s="6" t="s">
        <v>1695</v>
      </c>
    </row>
    <row r="59" spans="4:20" x14ac:dyDescent="0.2">
      <c r="D59" s="346">
        <v>1.9470182961707954</v>
      </c>
      <c r="E59" s="345">
        <v>10</v>
      </c>
      <c r="F59" s="337">
        <v>77</v>
      </c>
      <c r="G59" s="6" t="s">
        <v>193</v>
      </c>
      <c r="H59" s="6">
        <v>29</v>
      </c>
      <c r="I59" s="3" t="s">
        <v>105</v>
      </c>
      <c r="J59" s="6">
        <v>47</v>
      </c>
      <c r="K59" s="4">
        <v>27</v>
      </c>
      <c r="L59" s="8" t="s">
        <v>102</v>
      </c>
      <c r="M59" s="6">
        <v>70</v>
      </c>
      <c r="N59" t="s">
        <v>1855</v>
      </c>
      <c r="O59" t="s">
        <v>1921</v>
      </c>
      <c r="P59" t="s">
        <v>1922</v>
      </c>
      <c r="Q59" t="s">
        <v>1923</v>
      </c>
      <c r="R59" s="3" t="s">
        <v>1117</v>
      </c>
      <c r="S59" s="6" t="s">
        <v>1706</v>
      </c>
    </row>
    <row r="60" spans="4:20" x14ac:dyDescent="0.2">
      <c r="D60" s="346">
        <v>-6.7454612488280628</v>
      </c>
      <c r="E60" s="345">
        <v>20</v>
      </c>
      <c r="F60" s="337">
        <v>87</v>
      </c>
      <c r="G60" s="6" t="s">
        <v>193</v>
      </c>
      <c r="H60" s="6">
        <v>66</v>
      </c>
      <c r="I60" s="3" t="s">
        <v>67</v>
      </c>
      <c r="J60" s="6">
        <v>32</v>
      </c>
      <c r="K60" s="4">
        <v>30</v>
      </c>
      <c r="L60" s="8" t="s">
        <v>69</v>
      </c>
      <c r="M60" s="6">
        <v>22</v>
      </c>
      <c r="N60" t="s">
        <v>1823</v>
      </c>
      <c r="O60" t="s">
        <v>1924</v>
      </c>
      <c r="P60" t="s">
        <v>1925</v>
      </c>
      <c r="Q60" t="s">
        <v>1926</v>
      </c>
      <c r="R60" s="3" t="s">
        <v>1117</v>
      </c>
      <c r="S60" s="6" t="s">
        <v>1117</v>
      </c>
      <c r="T60" t="s">
        <v>1927</v>
      </c>
    </row>
    <row r="61" spans="4:20" x14ac:dyDescent="0.2">
      <c r="D61" s="346">
        <v>4.2581456703348408</v>
      </c>
      <c r="E61" s="345">
        <v>7</v>
      </c>
      <c r="F61" s="337">
        <v>71</v>
      </c>
      <c r="G61" s="6" t="s">
        <v>194</v>
      </c>
      <c r="H61" s="6">
        <v>41</v>
      </c>
      <c r="I61" s="3" t="s">
        <v>27</v>
      </c>
      <c r="J61" s="6">
        <v>42</v>
      </c>
      <c r="K61" s="4">
        <v>38</v>
      </c>
      <c r="L61" s="8" t="s">
        <v>30</v>
      </c>
      <c r="M61" s="6">
        <v>64</v>
      </c>
      <c r="N61" t="s">
        <v>1863</v>
      </c>
      <c r="O61" t="s">
        <v>1928</v>
      </c>
      <c r="P61" t="s">
        <v>1929</v>
      </c>
      <c r="Q61" t="s">
        <v>1930</v>
      </c>
      <c r="R61" s="3" t="s">
        <v>1117</v>
      </c>
      <c r="S61" s="6" t="s">
        <v>1733</v>
      </c>
    </row>
    <row r="62" spans="4:20" x14ac:dyDescent="0.2">
      <c r="D62" s="346">
        <v>0.72793183547895224</v>
      </c>
      <c r="E62" s="345">
        <v>14</v>
      </c>
      <c r="F62" s="337">
        <v>67</v>
      </c>
      <c r="G62" s="6" t="s">
        <v>194</v>
      </c>
      <c r="H62" s="6">
        <v>63</v>
      </c>
      <c r="I62" s="3" t="s">
        <v>121</v>
      </c>
      <c r="J62" s="6">
        <v>35</v>
      </c>
      <c r="K62" s="4">
        <v>27</v>
      </c>
      <c r="L62" s="8" t="s">
        <v>122</v>
      </c>
      <c r="M62" s="6">
        <v>61</v>
      </c>
      <c r="N62" t="s">
        <v>1848</v>
      </c>
      <c r="O62" t="s">
        <v>1931</v>
      </c>
      <c r="P62" t="s">
        <v>1932</v>
      </c>
      <c r="Q62" t="s">
        <v>1933</v>
      </c>
      <c r="R62" s="3" t="s">
        <v>1117</v>
      </c>
      <c r="S62" s="6" t="s">
        <v>1117</v>
      </c>
    </row>
    <row r="63" spans="4:20" x14ac:dyDescent="0.2">
      <c r="D63" s="346">
        <v>5.0858757715817022</v>
      </c>
      <c r="E63" s="345">
        <v>10</v>
      </c>
      <c r="F63" s="337">
        <v>70</v>
      </c>
      <c r="G63" s="6" t="s">
        <v>194</v>
      </c>
      <c r="H63" s="6">
        <v>42</v>
      </c>
      <c r="I63" s="3" t="s">
        <v>21</v>
      </c>
      <c r="J63" s="6">
        <v>23</v>
      </c>
      <c r="K63" s="4">
        <v>18</v>
      </c>
      <c r="L63" s="8" t="s">
        <v>22</v>
      </c>
      <c r="M63" s="6">
        <v>62</v>
      </c>
      <c r="N63" t="s">
        <v>1934</v>
      </c>
      <c r="O63" t="s">
        <v>1935</v>
      </c>
      <c r="P63" t="s">
        <v>1936</v>
      </c>
      <c r="Q63" t="s">
        <v>1937</v>
      </c>
      <c r="R63" s="3" t="s">
        <v>1117</v>
      </c>
      <c r="S63" s="6" t="s">
        <v>1117</v>
      </c>
    </row>
    <row r="64" spans="4:20" x14ac:dyDescent="0.2">
      <c r="D64" s="346">
        <v>4.2572991392341875</v>
      </c>
      <c r="E64" s="345">
        <v>22</v>
      </c>
      <c r="F64" s="337">
        <v>81</v>
      </c>
      <c r="G64" s="6" t="s">
        <v>193</v>
      </c>
      <c r="H64" s="6">
        <v>26</v>
      </c>
      <c r="I64" s="3" t="s">
        <v>81</v>
      </c>
      <c r="J64" s="6">
        <v>50</v>
      </c>
      <c r="K64" s="4">
        <v>16</v>
      </c>
      <c r="L64" s="8" t="s">
        <v>82</v>
      </c>
      <c r="M64" s="6">
        <v>50</v>
      </c>
      <c r="N64" t="s">
        <v>1890</v>
      </c>
      <c r="O64" t="s">
        <v>1938</v>
      </c>
      <c r="P64" t="s">
        <v>1939</v>
      </c>
      <c r="Q64" t="s">
        <v>1940</v>
      </c>
      <c r="R64" s="3" t="s">
        <v>1694</v>
      </c>
      <c r="S64" s="6" t="s">
        <v>1711</v>
      </c>
    </row>
    <row r="65" spans="4:20" x14ac:dyDescent="0.2">
      <c r="D65" s="346">
        <v>2.9125342770713596</v>
      </c>
      <c r="E65" s="345">
        <v>10</v>
      </c>
      <c r="F65" s="337">
        <v>82</v>
      </c>
      <c r="G65" s="6" t="s">
        <v>194</v>
      </c>
      <c r="H65" s="6">
        <v>28</v>
      </c>
      <c r="I65" s="3" t="s">
        <v>36</v>
      </c>
      <c r="J65" s="6">
        <v>35</v>
      </c>
      <c r="K65" s="4">
        <v>32</v>
      </c>
      <c r="L65" s="8" t="s">
        <v>38</v>
      </c>
      <c r="M65" s="6">
        <v>45</v>
      </c>
      <c r="N65" t="s">
        <v>1753</v>
      </c>
      <c r="O65" t="s">
        <v>1941</v>
      </c>
      <c r="P65" t="s">
        <v>1942</v>
      </c>
      <c r="Q65" t="s">
        <v>1943</v>
      </c>
      <c r="R65" s="3" t="s">
        <v>1764</v>
      </c>
      <c r="S65" s="6" t="s">
        <v>1944</v>
      </c>
    </row>
    <row r="66" spans="4:20" x14ac:dyDescent="0.2">
      <c r="D66" s="346">
        <v>14.305880459676573</v>
      </c>
      <c r="E66" s="345">
        <v>2</v>
      </c>
      <c r="F66" s="337">
        <v>57</v>
      </c>
      <c r="G66" s="6" t="s">
        <v>194</v>
      </c>
      <c r="H66" s="6">
        <v>19</v>
      </c>
      <c r="I66" s="3" t="s">
        <v>60</v>
      </c>
      <c r="J66" s="6">
        <v>61</v>
      </c>
      <c r="K66" s="4">
        <v>41</v>
      </c>
      <c r="L66" s="8" t="s">
        <v>59</v>
      </c>
      <c r="M66" s="6">
        <v>137</v>
      </c>
      <c r="N66" t="s">
        <v>1819</v>
      </c>
      <c r="O66" t="s">
        <v>1945</v>
      </c>
      <c r="P66" t="s">
        <v>1946</v>
      </c>
      <c r="Q66" t="s">
        <v>1947</v>
      </c>
      <c r="R66" s="3" t="s">
        <v>1117</v>
      </c>
      <c r="S66" s="6" t="s">
        <v>1706</v>
      </c>
    </row>
    <row r="67" spans="4:20" x14ac:dyDescent="0.2">
      <c r="D67" s="346">
        <v>10.11650152265643</v>
      </c>
      <c r="E67" s="345">
        <v>3</v>
      </c>
      <c r="F67" s="337">
        <v>61</v>
      </c>
      <c r="G67" s="6" t="s">
        <v>193</v>
      </c>
      <c r="H67" s="6">
        <v>17</v>
      </c>
      <c r="I67" s="3" t="s">
        <v>71</v>
      </c>
      <c r="J67" s="6">
        <v>99</v>
      </c>
      <c r="K67" s="4">
        <v>29</v>
      </c>
      <c r="L67" s="8" t="s">
        <v>72</v>
      </c>
      <c r="M67" s="6">
        <v>132</v>
      </c>
      <c r="N67" t="s">
        <v>1948</v>
      </c>
      <c r="O67" t="s">
        <v>1949</v>
      </c>
      <c r="P67" t="s">
        <v>1950</v>
      </c>
      <c r="Q67" t="s">
        <v>1951</v>
      </c>
      <c r="R67" s="3" t="s">
        <v>1694</v>
      </c>
      <c r="S67" s="6" t="s">
        <v>1700</v>
      </c>
    </row>
    <row r="68" spans="4:20" x14ac:dyDescent="0.2">
      <c r="D68" s="346">
        <v>1.8179058829935237</v>
      </c>
      <c r="E68" s="345">
        <v>22</v>
      </c>
      <c r="F68" s="337">
        <v>91</v>
      </c>
      <c r="G68" s="6" t="s">
        <v>194</v>
      </c>
      <c r="H68" s="6">
        <v>21</v>
      </c>
      <c r="I68" s="3" t="s">
        <v>66</v>
      </c>
      <c r="J68" s="6">
        <v>36</v>
      </c>
      <c r="K68" s="4">
        <v>22</v>
      </c>
      <c r="L68" s="8" t="s">
        <v>68</v>
      </c>
      <c r="M68" s="6">
        <v>11</v>
      </c>
      <c r="N68" t="s">
        <v>1753</v>
      </c>
      <c r="O68" t="s">
        <v>1952</v>
      </c>
      <c r="P68" t="s">
        <v>1953</v>
      </c>
      <c r="Q68" t="s">
        <v>1954</v>
      </c>
      <c r="R68" s="3" t="s">
        <v>1117</v>
      </c>
      <c r="S68" s="6" t="s">
        <v>1117</v>
      </c>
    </row>
    <row r="69" spans="4:20" x14ac:dyDescent="0.2">
      <c r="D69" s="346">
        <v>-9.2670638744376461</v>
      </c>
      <c r="E69" s="345">
        <v>23</v>
      </c>
      <c r="F69" s="337">
        <v>78</v>
      </c>
      <c r="G69" s="6" t="s">
        <v>194</v>
      </c>
      <c r="H69" s="6">
        <v>98</v>
      </c>
      <c r="I69" s="3" t="s">
        <v>379</v>
      </c>
      <c r="J69" s="6">
        <v>34</v>
      </c>
      <c r="K69" s="4">
        <v>30</v>
      </c>
      <c r="L69" s="8" t="s">
        <v>382</v>
      </c>
      <c r="M69" s="6">
        <v>6</v>
      </c>
      <c r="N69" t="s">
        <v>1917</v>
      </c>
      <c r="O69" t="s">
        <v>1955</v>
      </c>
      <c r="P69" t="s">
        <v>1956</v>
      </c>
      <c r="Q69" t="s">
        <v>1957</v>
      </c>
      <c r="R69" s="3" t="s">
        <v>1117</v>
      </c>
      <c r="S69" s="6" t="s">
        <v>1117</v>
      </c>
      <c r="T69" t="s">
        <v>1958</v>
      </c>
    </row>
    <row r="70" spans="4:20" x14ac:dyDescent="0.2">
      <c r="D70" s="346">
        <v>0.40409023303515679</v>
      </c>
      <c r="E70" s="345">
        <v>21</v>
      </c>
      <c r="F70" s="337">
        <v>91</v>
      </c>
      <c r="G70" s="6" t="s">
        <v>193</v>
      </c>
      <c r="H70" s="6">
        <v>5</v>
      </c>
      <c r="I70" s="3" t="s">
        <v>391</v>
      </c>
      <c r="J70" s="6">
        <v>50</v>
      </c>
      <c r="K70" s="4">
        <v>11</v>
      </c>
      <c r="L70" s="8" t="s">
        <v>124</v>
      </c>
      <c r="M70" s="6">
        <v>25</v>
      </c>
      <c r="N70" t="s">
        <v>1959</v>
      </c>
      <c r="O70" t="s">
        <v>1960</v>
      </c>
      <c r="P70" t="s">
        <v>1961</v>
      </c>
      <c r="Q70" t="s">
        <v>1962</v>
      </c>
      <c r="R70" s="3" t="s">
        <v>1694</v>
      </c>
      <c r="S70" s="6" t="s">
        <v>1695</v>
      </c>
    </row>
    <row r="71" spans="4:20" x14ac:dyDescent="0.2">
      <c r="D71" s="346">
        <v>4.5127432725798124</v>
      </c>
      <c r="E71" s="345">
        <v>3</v>
      </c>
      <c r="F71" s="337">
        <v>76</v>
      </c>
      <c r="G71" s="6" t="s">
        <v>193</v>
      </c>
      <c r="H71" s="6">
        <v>14</v>
      </c>
      <c r="I71" s="3" t="s">
        <v>188</v>
      </c>
      <c r="J71" s="6">
        <v>28</v>
      </c>
      <c r="K71" s="4">
        <v>25</v>
      </c>
      <c r="L71" s="8" t="s">
        <v>190</v>
      </c>
      <c r="M71" s="6">
        <v>75</v>
      </c>
      <c r="N71" t="s">
        <v>1963</v>
      </c>
      <c r="O71" t="s">
        <v>1964</v>
      </c>
      <c r="P71" t="s">
        <v>1965</v>
      </c>
      <c r="Q71" t="s">
        <v>1966</v>
      </c>
      <c r="R71" s="3" t="s">
        <v>1117</v>
      </c>
      <c r="S71" s="6" t="s">
        <v>1117</v>
      </c>
    </row>
    <row r="72" spans="4:20" x14ac:dyDescent="0.2">
      <c r="D72" s="346">
        <v>-11.678629388924735</v>
      </c>
      <c r="E72" s="345">
        <v>24</v>
      </c>
      <c r="F72" s="337">
        <v>78</v>
      </c>
      <c r="G72" s="6" t="s">
        <v>193</v>
      </c>
      <c r="H72" s="6">
        <v>97</v>
      </c>
      <c r="I72" s="3" t="s">
        <v>47</v>
      </c>
      <c r="J72" s="6">
        <v>32</v>
      </c>
      <c r="K72" s="4">
        <v>28</v>
      </c>
      <c r="L72" s="8" t="s">
        <v>48</v>
      </c>
      <c r="M72" s="6">
        <v>16</v>
      </c>
      <c r="N72" t="s">
        <v>1815</v>
      </c>
      <c r="O72" t="s">
        <v>1967</v>
      </c>
      <c r="P72" t="s">
        <v>1968</v>
      </c>
      <c r="Q72" t="s">
        <v>1969</v>
      </c>
      <c r="R72" s="3" t="s">
        <v>1117</v>
      </c>
      <c r="S72" s="6" t="s">
        <v>1728</v>
      </c>
      <c r="T72" t="s">
        <v>1958</v>
      </c>
    </row>
    <row r="73" spans="4:20" x14ac:dyDescent="0.2">
      <c r="D73" s="346">
        <v>17.773329287141856</v>
      </c>
      <c r="E73" s="345">
        <v>1</v>
      </c>
      <c r="F73" s="337">
        <v>55</v>
      </c>
      <c r="G73" s="6" t="s">
        <v>193</v>
      </c>
      <c r="H73" s="6">
        <v>1</v>
      </c>
      <c r="I73" s="3" t="s">
        <v>93</v>
      </c>
      <c r="J73" s="6">
        <v>85</v>
      </c>
      <c r="K73" s="4">
        <v>28</v>
      </c>
      <c r="L73" s="8" t="s">
        <v>90</v>
      </c>
      <c r="M73" s="6">
        <v>153</v>
      </c>
      <c r="N73" t="s">
        <v>1970</v>
      </c>
      <c r="O73" t="s">
        <v>1971</v>
      </c>
      <c r="P73" t="s">
        <v>1972</v>
      </c>
      <c r="Q73" t="s">
        <v>1973</v>
      </c>
      <c r="R73" s="3" t="s">
        <v>1694</v>
      </c>
      <c r="S73" s="6" t="s">
        <v>1738</v>
      </c>
    </row>
    <row r="74" spans="4:20" x14ac:dyDescent="0.2">
      <c r="D74" s="346">
        <v>9.1054001047128068</v>
      </c>
      <c r="E74" s="345">
        <v>2</v>
      </c>
      <c r="F74" s="337">
        <v>69</v>
      </c>
      <c r="G74" s="6" t="s">
        <v>193</v>
      </c>
      <c r="H74" s="6">
        <v>9</v>
      </c>
      <c r="I74" s="3" t="s">
        <v>23</v>
      </c>
      <c r="J74" s="6">
        <v>58</v>
      </c>
      <c r="K74" s="4">
        <v>31</v>
      </c>
      <c r="L74" s="8" t="s">
        <v>26</v>
      </c>
      <c r="M74" s="6">
        <v>108</v>
      </c>
      <c r="N74" t="s">
        <v>1739</v>
      </c>
      <c r="O74" t="s">
        <v>1974</v>
      </c>
      <c r="P74" t="s">
        <v>1975</v>
      </c>
      <c r="Q74" t="s">
        <v>1976</v>
      </c>
      <c r="R74" s="3" t="s">
        <v>1694</v>
      </c>
      <c r="S74" s="6" t="s">
        <v>1695</v>
      </c>
    </row>
    <row r="75" spans="4:20" x14ac:dyDescent="0.2">
      <c r="D75" s="346">
        <v>10.217751428881975</v>
      </c>
      <c r="E75" s="345">
        <v>3</v>
      </c>
      <c r="F75" s="337">
        <v>66</v>
      </c>
      <c r="G75" s="6" t="s">
        <v>194</v>
      </c>
      <c r="H75" s="6">
        <v>15</v>
      </c>
      <c r="I75" s="3" t="s">
        <v>17</v>
      </c>
      <c r="J75" s="6">
        <v>56</v>
      </c>
      <c r="K75" s="4">
        <v>27</v>
      </c>
      <c r="L75" s="8" t="s">
        <v>19</v>
      </c>
      <c r="M75" s="6">
        <v>113</v>
      </c>
      <c r="N75" t="s">
        <v>1811</v>
      </c>
      <c r="O75" t="s">
        <v>1977</v>
      </c>
      <c r="P75" t="s">
        <v>1978</v>
      </c>
      <c r="Q75" t="s">
        <v>1979</v>
      </c>
      <c r="R75" s="3" t="s">
        <v>1694</v>
      </c>
      <c r="S75" s="6" t="s">
        <v>1711</v>
      </c>
    </row>
    <row r="76" spans="4:20" x14ac:dyDescent="0.2">
      <c r="D76" s="346">
        <v>3.9935664052994291</v>
      </c>
      <c r="E76" s="345">
        <v>8</v>
      </c>
      <c r="F76" s="337">
        <v>84</v>
      </c>
      <c r="G76" s="6" t="s">
        <v>193</v>
      </c>
      <c r="H76" s="6">
        <v>8</v>
      </c>
      <c r="I76" s="3" t="s">
        <v>70</v>
      </c>
      <c r="J76" s="6">
        <v>32</v>
      </c>
      <c r="K76" s="4">
        <v>12</v>
      </c>
      <c r="L76" s="8" t="s">
        <v>73</v>
      </c>
      <c r="M76" s="6">
        <v>56</v>
      </c>
      <c r="N76" t="s">
        <v>1859</v>
      </c>
      <c r="O76" t="s">
        <v>1980</v>
      </c>
      <c r="P76" t="s">
        <v>1981</v>
      </c>
      <c r="Q76" t="s">
        <v>1982</v>
      </c>
      <c r="R76" s="3" t="s">
        <v>1694</v>
      </c>
      <c r="S76" s="6" t="s">
        <v>1733</v>
      </c>
    </row>
    <row r="77" spans="4:20" x14ac:dyDescent="0.2">
      <c r="D77" s="346">
        <v>11.842419518486601</v>
      </c>
      <c r="E77" s="345">
        <v>2</v>
      </c>
      <c r="F77" s="337">
        <v>55</v>
      </c>
      <c r="G77" s="6" t="s">
        <v>193</v>
      </c>
      <c r="H77" s="6">
        <v>20</v>
      </c>
      <c r="I77" s="3" t="s">
        <v>96</v>
      </c>
      <c r="J77" s="6">
        <v>39</v>
      </c>
      <c r="K77" s="4">
        <v>9</v>
      </c>
      <c r="L77" s="8" t="s">
        <v>95</v>
      </c>
      <c r="M77" s="6">
        <v>146</v>
      </c>
      <c r="N77" t="s">
        <v>1983</v>
      </c>
      <c r="O77" t="s">
        <v>1984</v>
      </c>
      <c r="P77" t="s">
        <v>1985</v>
      </c>
      <c r="Q77" t="s">
        <v>1986</v>
      </c>
      <c r="R77" s="3" t="s">
        <v>1694</v>
      </c>
      <c r="S77" s="6" t="s">
        <v>1733</v>
      </c>
    </row>
    <row r="78" spans="4:20" x14ac:dyDescent="0.2">
      <c r="D78" s="346">
        <v>10.869103709566264</v>
      </c>
      <c r="E78" s="345">
        <v>3</v>
      </c>
      <c r="F78" s="337">
        <v>73</v>
      </c>
      <c r="G78" s="6" t="s">
        <v>193</v>
      </c>
      <c r="H78" s="6">
        <v>4</v>
      </c>
      <c r="I78" s="3" t="s">
        <v>86</v>
      </c>
      <c r="J78" s="6">
        <v>50</v>
      </c>
      <c r="K78" s="4">
        <v>19</v>
      </c>
      <c r="L78" s="8" t="s">
        <v>88</v>
      </c>
      <c r="M78" s="6">
        <v>95</v>
      </c>
      <c r="N78" t="s">
        <v>1753</v>
      </c>
      <c r="O78" t="s">
        <v>1987</v>
      </c>
      <c r="P78" t="s">
        <v>1988</v>
      </c>
      <c r="Q78" t="s">
        <v>1989</v>
      </c>
      <c r="R78" s="3" t="s">
        <v>1694</v>
      </c>
      <c r="S78" s="6" t="s">
        <v>1728</v>
      </c>
    </row>
    <row r="79" spans="4:20" x14ac:dyDescent="0.2">
      <c r="D79" s="346">
        <v>-6.986913409238527</v>
      </c>
      <c r="E79" s="345">
        <v>21</v>
      </c>
      <c r="F79" s="337">
        <v>78</v>
      </c>
      <c r="G79" s="6" t="s">
        <v>194</v>
      </c>
      <c r="H79" s="6">
        <v>105</v>
      </c>
      <c r="I79" s="3" t="s">
        <v>180</v>
      </c>
      <c r="J79" s="6">
        <v>26</v>
      </c>
      <c r="K79" s="4">
        <v>25</v>
      </c>
      <c r="L79" s="8" t="s">
        <v>183</v>
      </c>
      <c r="M79" s="6">
        <v>7</v>
      </c>
      <c r="N79" t="s">
        <v>1835</v>
      </c>
      <c r="O79" t="s">
        <v>1990</v>
      </c>
      <c r="P79" t="s">
        <v>1991</v>
      </c>
      <c r="Q79" t="s">
        <v>1992</v>
      </c>
      <c r="R79" s="3" t="s">
        <v>1117</v>
      </c>
      <c r="S79" s="6" t="s">
        <v>1728</v>
      </c>
    </row>
    <row r="80" spans="4:20" x14ac:dyDescent="0.2">
      <c r="D80" s="346">
        <v>14.539749709416469</v>
      </c>
      <c r="E80" s="345">
        <v>1</v>
      </c>
      <c r="F80" s="337">
        <v>57</v>
      </c>
      <c r="G80" s="6" t="s">
        <v>193</v>
      </c>
      <c r="H80" s="6">
        <v>3</v>
      </c>
      <c r="I80" s="3" t="s">
        <v>57</v>
      </c>
      <c r="J80" s="6">
        <v>54</v>
      </c>
      <c r="K80" s="4">
        <v>35</v>
      </c>
      <c r="L80" s="8" t="s">
        <v>55</v>
      </c>
      <c r="M80" s="6">
        <v>154</v>
      </c>
      <c r="N80" t="s">
        <v>1827</v>
      </c>
      <c r="O80" t="s">
        <v>1993</v>
      </c>
      <c r="P80" t="s">
        <v>1994</v>
      </c>
      <c r="Q80" t="s">
        <v>1995</v>
      </c>
      <c r="R80" s="3" t="s">
        <v>1117</v>
      </c>
      <c r="S80" s="6" t="s">
        <v>1706</v>
      </c>
    </row>
    <row r="81" spans="2:20" x14ac:dyDescent="0.2">
      <c r="B81" s="154"/>
      <c r="C81" s="158"/>
      <c r="D81" s="155">
        <v>6.2490746801129671</v>
      </c>
      <c r="E81" s="347">
        <v>3</v>
      </c>
      <c r="F81" s="348">
        <v>92</v>
      </c>
      <c r="G81" s="156" t="s">
        <v>193</v>
      </c>
      <c r="H81" s="156">
        <v>2</v>
      </c>
      <c r="I81" s="349" t="s">
        <v>176</v>
      </c>
      <c r="J81" s="156">
        <v>50</v>
      </c>
      <c r="K81" s="157">
        <v>39</v>
      </c>
      <c r="L81" s="154" t="s">
        <v>179</v>
      </c>
      <c r="M81" s="156">
        <v>32</v>
      </c>
      <c r="N81" s="158" t="s">
        <v>1996</v>
      </c>
      <c r="O81" s="158" t="s">
        <v>1997</v>
      </c>
      <c r="P81" s="158" t="s">
        <v>1998</v>
      </c>
      <c r="Q81" s="158" t="s">
        <v>1999</v>
      </c>
      <c r="R81" s="349" t="s">
        <v>1117</v>
      </c>
      <c r="S81" s="156" t="s">
        <v>1733</v>
      </c>
    </row>
    <row r="82" spans="2:20" x14ac:dyDescent="0.2">
      <c r="B82" s="9" t="s">
        <v>1123</v>
      </c>
      <c r="D82" s="372">
        <v>11.297836129235698</v>
      </c>
      <c r="E82" s="373">
        <v>2</v>
      </c>
      <c r="F82" s="374">
        <v>51</v>
      </c>
      <c r="G82" s="375" t="s">
        <v>193</v>
      </c>
      <c r="H82" s="375">
        <v>23</v>
      </c>
      <c r="I82" s="376" t="s">
        <v>32</v>
      </c>
      <c r="J82" s="375">
        <v>74</v>
      </c>
      <c r="K82" s="377">
        <v>33</v>
      </c>
      <c r="L82" s="378" t="s">
        <v>42</v>
      </c>
      <c r="M82" s="375">
        <v>160</v>
      </c>
      <c r="N82" s="169" t="s">
        <v>2000</v>
      </c>
      <c r="O82" s="169" t="s">
        <v>2001</v>
      </c>
      <c r="P82" s="169" t="s">
        <v>2002</v>
      </c>
      <c r="Q82" s="169" t="s">
        <v>2003</v>
      </c>
      <c r="R82" s="376" t="s">
        <v>1694</v>
      </c>
      <c r="S82" s="375" t="s">
        <v>1716</v>
      </c>
    </row>
    <row r="83" spans="2:20" x14ac:dyDescent="0.2">
      <c r="D83" s="346">
        <v>5.2189606935261734</v>
      </c>
      <c r="E83" s="345">
        <v>13</v>
      </c>
      <c r="F83" s="337">
        <v>11</v>
      </c>
      <c r="G83" s="6" t="s">
        <v>194</v>
      </c>
      <c r="H83" s="6">
        <v>134</v>
      </c>
      <c r="I83" s="3" t="s">
        <v>72</v>
      </c>
      <c r="J83" s="6">
        <v>54</v>
      </c>
      <c r="K83" s="4">
        <v>18</v>
      </c>
      <c r="L83" s="8" t="s">
        <v>64</v>
      </c>
      <c r="M83" s="6">
        <v>159</v>
      </c>
      <c r="N83" t="s">
        <v>1707</v>
      </c>
      <c r="O83" t="s">
        <v>2004</v>
      </c>
      <c r="P83" t="s">
        <v>2005</v>
      </c>
      <c r="Q83" t="s">
        <v>2006</v>
      </c>
      <c r="R83" s="3" t="s">
        <v>1694</v>
      </c>
      <c r="S83" s="6" t="s">
        <v>1711</v>
      </c>
    </row>
    <row r="84" spans="2:20" x14ac:dyDescent="0.2">
      <c r="D84" s="346">
        <v>10.256754579813633</v>
      </c>
      <c r="E84" s="345">
        <v>1</v>
      </c>
      <c r="F84" s="337">
        <v>48</v>
      </c>
      <c r="G84" s="6" t="s">
        <v>193</v>
      </c>
      <c r="H84" s="6">
        <v>35</v>
      </c>
      <c r="I84" s="3" t="s">
        <v>54</v>
      </c>
      <c r="J84" s="6">
        <v>42</v>
      </c>
      <c r="K84" s="4">
        <v>37</v>
      </c>
      <c r="L84" s="8" t="s">
        <v>61</v>
      </c>
      <c r="M84" s="6">
        <v>158</v>
      </c>
      <c r="N84" t="s">
        <v>2007</v>
      </c>
      <c r="O84" t="s">
        <v>2008</v>
      </c>
      <c r="P84" t="s">
        <v>2009</v>
      </c>
      <c r="Q84" t="s">
        <v>2010</v>
      </c>
      <c r="R84" s="3" t="s">
        <v>1764</v>
      </c>
      <c r="S84" s="6" t="s">
        <v>2011</v>
      </c>
    </row>
    <row r="85" spans="2:20" x14ac:dyDescent="0.2">
      <c r="D85" s="346">
        <v>16.332267364217209</v>
      </c>
      <c r="E85" s="345">
        <v>1</v>
      </c>
      <c r="F85" s="337">
        <v>47</v>
      </c>
      <c r="G85" s="6" t="s">
        <v>194</v>
      </c>
      <c r="H85" s="6">
        <v>33</v>
      </c>
      <c r="I85" s="3" t="s">
        <v>385</v>
      </c>
      <c r="J85" s="6">
        <v>52</v>
      </c>
      <c r="K85" s="4">
        <v>34</v>
      </c>
      <c r="L85" s="8" t="s">
        <v>390</v>
      </c>
      <c r="M85" s="6">
        <v>157</v>
      </c>
      <c r="N85" t="s">
        <v>1749</v>
      </c>
      <c r="O85" t="s">
        <v>2012</v>
      </c>
      <c r="P85" t="s">
        <v>2013</v>
      </c>
      <c r="Q85" t="s">
        <v>2014</v>
      </c>
      <c r="R85" s="3" t="s">
        <v>1117</v>
      </c>
      <c r="S85" s="6" t="s">
        <v>1117</v>
      </c>
    </row>
    <row r="86" spans="2:20" x14ac:dyDescent="0.2">
      <c r="D86" s="346">
        <v>7.4643672742345446</v>
      </c>
      <c r="E86" s="345">
        <v>6</v>
      </c>
      <c r="F86" s="337">
        <v>38</v>
      </c>
      <c r="G86" s="6" t="s">
        <v>193</v>
      </c>
      <c r="H86" s="6">
        <v>62</v>
      </c>
      <c r="I86" s="3" t="s">
        <v>80</v>
      </c>
      <c r="J86" s="6">
        <v>49</v>
      </c>
      <c r="K86" s="4">
        <v>38</v>
      </c>
      <c r="L86" s="8" t="s">
        <v>1476</v>
      </c>
      <c r="M86" s="6">
        <v>156</v>
      </c>
      <c r="N86" t="s">
        <v>2015</v>
      </c>
      <c r="O86" t="s">
        <v>2016</v>
      </c>
      <c r="P86" t="s">
        <v>2017</v>
      </c>
      <c r="Q86" t="s">
        <v>2018</v>
      </c>
      <c r="R86" s="3" t="s">
        <v>1117</v>
      </c>
      <c r="S86" s="6" t="s">
        <v>1706</v>
      </c>
    </row>
    <row r="87" spans="2:20" x14ac:dyDescent="0.2">
      <c r="D87" s="346">
        <v>-6.9913676556948134</v>
      </c>
      <c r="E87" s="345">
        <v>31</v>
      </c>
      <c r="F87" s="337">
        <v>24</v>
      </c>
      <c r="G87" s="6" t="s">
        <v>194</v>
      </c>
      <c r="H87" s="6">
        <v>155</v>
      </c>
      <c r="I87" s="3" t="s">
        <v>25</v>
      </c>
      <c r="J87" s="6">
        <v>58</v>
      </c>
      <c r="K87" s="4">
        <v>44</v>
      </c>
      <c r="L87" s="8" t="s">
        <v>19</v>
      </c>
      <c r="M87" s="6">
        <v>113</v>
      </c>
      <c r="N87" t="s">
        <v>2019</v>
      </c>
      <c r="O87" t="s">
        <v>2020</v>
      </c>
      <c r="P87" t="s">
        <v>2021</v>
      </c>
      <c r="Q87" t="s">
        <v>2022</v>
      </c>
      <c r="R87" s="3" t="s">
        <v>1117</v>
      </c>
      <c r="S87" s="6" t="s">
        <v>1728</v>
      </c>
    </row>
    <row r="88" spans="2:20" x14ac:dyDescent="0.2">
      <c r="D88" s="346">
        <v>12.693555213490082</v>
      </c>
      <c r="E88" s="345">
        <v>1</v>
      </c>
      <c r="F88" s="337">
        <v>51</v>
      </c>
      <c r="G88" s="6" t="s">
        <v>193</v>
      </c>
      <c r="H88" s="6">
        <v>22</v>
      </c>
      <c r="I88" s="3" t="s">
        <v>81</v>
      </c>
      <c r="J88" s="6">
        <v>64</v>
      </c>
      <c r="K88" s="4">
        <v>29</v>
      </c>
      <c r="L88" s="8" t="s">
        <v>90</v>
      </c>
      <c r="M88" s="6">
        <v>154</v>
      </c>
      <c r="N88" t="s">
        <v>1970</v>
      </c>
      <c r="O88" t="s">
        <v>2023</v>
      </c>
      <c r="P88" t="s">
        <v>2024</v>
      </c>
      <c r="Q88" t="s">
        <v>2025</v>
      </c>
      <c r="R88" s="3" t="s">
        <v>1694</v>
      </c>
      <c r="S88" s="6" t="s">
        <v>1711</v>
      </c>
    </row>
    <row r="89" spans="2:20" x14ac:dyDescent="0.2">
      <c r="D89" s="346">
        <v>12.777458969092075</v>
      </c>
      <c r="E89" s="345">
        <v>3</v>
      </c>
      <c r="F89" s="337">
        <v>48</v>
      </c>
      <c r="G89" s="6" t="s">
        <v>194</v>
      </c>
      <c r="H89" s="6">
        <v>36</v>
      </c>
      <c r="I89" s="3" t="s">
        <v>179</v>
      </c>
      <c r="J89" s="6">
        <v>79</v>
      </c>
      <c r="K89" s="4">
        <v>14</v>
      </c>
      <c r="L89" s="8" t="s">
        <v>184</v>
      </c>
      <c r="M89" s="6">
        <v>153</v>
      </c>
      <c r="N89" t="s">
        <v>2026</v>
      </c>
      <c r="O89" t="s">
        <v>2027</v>
      </c>
      <c r="P89" t="s">
        <v>2028</v>
      </c>
      <c r="Q89" t="s">
        <v>2029</v>
      </c>
      <c r="R89" s="3" t="s">
        <v>1694</v>
      </c>
      <c r="S89" s="6" t="s">
        <v>1738</v>
      </c>
    </row>
    <row r="90" spans="2:20" x14ac:dyDescent="0.2">
      <c r="D90" s="346">
        <v>5.8423701111758231</v>
      </c>
      <c r="E90" s="345">
        <v>11</v>
      </c>
      <c r="F90" s="337">
        <v>25</v>
      </c>
      <c r="G90" s="6" t="s">
        <v>193</v>
      </c>
      <c r="H90" s="6">
        <v>88</v>
      </c>
      <c r="I90" s="3" t="s">
        <v>47</v>
      </c>
      <c r="J90" s="6">
        <v>80</v>
      </c>
      <c r="K90" s="4">
        <v>18</v>
      </c>
      <c r="L90" s="8" t="s">
        <v>55</v>
      </c>
      <c r="M90" s="6">
        <v>152</v>
      </c>
      <c r="N90" t="s">
        <v>2030</v>
      </c>
      <c r="O90" t="s">
        <v>2031</v>
      </c>
      <c r="P90" t="s">
        <v>2032</v>
      </c>
      <c r="Q90" t="s">
        <v>2033</v>
      </c>
      <c r="R90" s="3" t="s">
        <v>1694</v>
      </c>
      <c r="S90" s="6" t="s">
        <v>1738</v>
      </c>
    </row>
    <row r="91" spans="2:20" x14ac:dyDescent="0.2">
      <c r="D91" s="346">
        <v>10.183130590483602</v>
      </c>
      <c r="E91" s="345">
        <v>2</v>
      </c>
      <c r="F91" s="337">
        <v>51</v>
      </c>
      <c r="G91" s="6" t="s">
        <v>194</v>
      </c>
      <c r="H91" s="6">
        <v>30</v>
      </c>
      <c r="I91" s="3" t="s">
        <v>124</v>
      </c>
      <c r="J91" s="6">
        <v>71</v>
      </c>
      <c r="K91" s="4">
        <v>17</v>
      </c>
      <c r="L91" s="8" t="s">
        <v>123</v>
      </c>
      <c r="M91" s="6">
        <v>151</v>
      </c>
      <c r="N91" t="s">
        <v>2034</v>
      </c>
      <c r="O91" t="s">
        <v>2035</v>
      </c>
      <c r="P91" t="s">
        <v>2036</v>
      </c>
      <c r="Q91" t="s">
        <v>2037</v>
      </c>
      <c r="R91" s="3" t="s">
        <v>1694</v>
      </c>
      <c r="S91" s="6" t="s">
        <v>1847</v>
      </c>
    </row>
    <row r="92" spans="2:20" x14ac:dyDescent="0.2">
      <c r="D92" s="346">
        <v>10.833046949765682</v>
      </c>
      <c r="E92" s="345">
        <v>3</v>
      </c>
      <c r="F92" s="337">
        <v>38</v>
      </c>
      <c r="G92" s="6" t="s">
        <v>194</v>
      </c>
      <c r="H92" s="6">
        <v>59</v>
      </c>
      <c r="I92" s="3" t="s">
        <v>121</v>
      </c>
      <c r="J92" s="6">
        <v>47</v>
      </c>
      <c r="K92" s="4">
        <v>41</v>
      </c>
      <c r="L92" s="8" t="s">
        <v>393</v>
      </c>
      <c r="M92" s="6">
        <v>150</v>
      </c>
      <c r="N92" t="s">
        <v>2038</v>
      </c>
      <c r="O92" t="s">
        <v>2039</v>
      </c>
      <c r="P92" t="s">
        <v>2040</v>
      </c>
      <c r="Q92" t="s">
        <v>2041</v>
      </c>
      <c r="R92" s="3" t="s">
        <v>1117</v>
      </c>
      <c r="S92" s="6" t="s">
        <v>1117</v>
      </c>
    </row>
    <row r="93" spans="2:20" x14ac:dyDescent="0.2">
      <c r="D93" s="346">
        <v>-10.326675562767019</v>
      </c>
      <c r="E93" s="345">
        <v>33</v>
      </c>
      <c r="F93" s="337">
        <v>45</v>
      </c>
      <c r="G93" s="6" t="s">
        <v>193</v>
      </c>
      <c r="H93" s="6">
        <v>149</v>
      </c>
      <c r="I93" s="3" t="s">
        <v>118</v>
      </c>
      <c r="J93" s="6">
        <v>39</v>
      </c>
      <c r="K93" s="4">
        <v>26</v>
      </c>
      <c r="L93" s="8" t="s">
        <v>122</v>
      </c>
      <c r="M93" s="6">
        <v>67</v>
      </c>
      <c r="N93" t="s">
        <v>1798</v>
      </c>
      <c r="O93" t="s">
        <v>2042</v>
      </c>
      <c r="P93" t="s">
        <v>2043</v>
      </c>
      <c r="Q93" t="s">
        <v>2044</v>
      </c>
      <c r="R93" s="3" t="s">
        <v>1117</v>
      </c>
      <c r="S93" s="6" t="s">
        <v>1706</v>
      </c>
      <c r="T93" t="s">
        <v>1958</v>
      </c>
    </row>
    <row r="94" spans="2:20" x14ac:dyDescent="0.2">
      <c r="D94" s="346">
        <v>4.1694600236529986</v>
      </c>
      <c r="E94" s="345">
        <v>16</v>
      </c>
      <c r="F94" s="337">
        <v>12</v>
      </c>
      <c r="G94" s="6" t="s">
        <v>194</v>
      </c>
      <c r="H94" s="6">
        <v>143</v>
      </c>
      <c r="I94" s="3" t="s">
        <v>43</v>
      </c>
      <c r="J94" s="6">
        <v>61</v>
      </c>
      <c r="K94" s="4">
        <v>42</v>
      </c>
      <c r="L94" s="8" t="s">
        <v>37</v>
      </c>
      <c r="M94" s="6">
        <v>148</v>
      </c>
      <c r="N94" t="s">
        <v>2045</v>
      </c>
      <c r="O94" t="s">
        <v>2046</v>
      </c>
      <c r="P94" t="s">
        <v>2047</v>
      </c>
      <c r="Q94" t="s">
        <v>2048</v>
      </c>
      <c r="R94" s="3" t="s">
        <v>1117</v>
      </c>
      <c r="S94" s="6" t="s">
        <v>1733</v>
      </c>
    </row>
    <row r="95" spans="2:20" x14ac:dyDescent="0.2">
      <c r="D95" s="346">
        <v>0.86805097848195967</v>
      </c>
      <c r="E95" s="345">
        <v>29</v>
      </c>
      <c r="F95" s="337">
        <v>17</v>
      </c>
      <c r="G95" s="6" t="s">
        <v>193</v>
      </c>
      <c r="H95" s="6">
        <v>131</v>
      </c>
      <c r="I95" s="3" t="s">
        <v>119</v>
      </c>
      <c r="J95" s="6">
        <v>34</v>
      </c>
      <c r="K95" s="4">
        <v>7</v>
      </c>
      <c r="L95" s="8" t="s">
        <v>120</v>
      </c>
      <c r="M95" s="6">
        <v>147</v>
      </c>
      <c r="N95" t="s">
        <v>2049</v>
      </c>
      <c r="O95" t="s">
        <v>2050</v>
      </c>
      <c r="P95" t="s">
        <v>2051</v>
      </c>
      <c r="Q95" t="s">
        <v>2052</v>
      </c>
      <c r="R95" s="3" t="s">
        <v>1694</v>
      </c>
      <c r="S95" s="6" t="s">
        <v>1733</v>
      </c>
    </row>
    <row r="96" spans="2:20" x14ac:dyDescent="0.2">
      <c r="D96" s="346">
        <v>12.07883079122138</v>
      </c>
      <c r="E96" s="345">
        <v>6</v>
      </c>
      <c r="F96" s="337">
        <v>52</v>
      </c>
      <c r="G96" s="6" t="s">
        <v>193</v>
      </c>
      <c r="H96" s="6">
        <v>24</v>
      </c>
      <c r="I96" s="3" t="s">
        <v>189</v>
      </c>
      <c r="J96" s="6">
        <v>78</v>
      </c>
      <c r="K96" s="4">
        <v>28</v>
      </c>
      <c r="L96" s="8" t="s">
        <v>182</v>
      </c>
      <c r="M96" s="6">
        <v>146</v>
      </c>
      <c r="N96" t="s">
        <v>1906</v>
      </c>
      <c r="O96" t="s">
        <v>2053</v>
      </c>
      <c r="P96" t="s">
        <v>2054</v>
      </c>
      <c r="Q96" t="s">
        <v>2055</v>
      </c>
      <c r="R96" s="3" t="s">
        <v>1694</v>
      </c>
      <c r="S96" s="6" t="s">
        <v>1716</v>
      </c>
    </row>
    <row r="97" spans="4:20" x14ac:dyDescent="0.2">
      <c r="D97" s="346">
        <v>8.6261860094907483</v>
      </c>
      <c r="E97" s="345">
        <v>3</v>
      </c>
      <c r="F97" s="337">
        <v>27</v>
      </c>
      <c r="G97" s="6" t="s">
        <v>194</v>
      </c>
      <c r="H97" s="6">
        <v>84</v>
      </c>
      <c r="I97" s="3" t="s">
        <v>104</v>
      </c>
      <c r="J97" s="6">
        <v>49</v>
      </c>
      <c r="K97" s="4">
        <v>38</v>
      </c>
      <c r="L97" s="8" t="s">
        <v>95</v>
      </c>
      <c r="M97" s="6">
        <v>145</v>
      </c>
      <c r="N97" t="s">
        <v>2056</v>
      </c>
      <c r="O97" t="s">
        <v>2057</v>
      </c>
      <c r="P97" t="s">
        <v>2058</v>
      </c>
      <c r="Q97" t="s">
        <v>2059</v>
      </c>
      <c r="R97" s="3" t="s">
        <v>1117</v>
      </c>
      <c r="S97" s="6" t="s">
        <v>1117</v>
      </c>
    </row>
    <row r="98" spans="4:20" x14ac:dyDescent="0.2">
      <c r="D98" s="346">
        <v>-8.3207554458471602</v>
      </c>
      <c r="E98" s="345">
        <v>30</v>
      </c>
      <c r="F98" s="337">
        <v>45</v>
      </c>
      <c r="G98" s="6" t="s">
        <v>193</v>
      </c>
      <c r="H98" s="6">
        <v>144</v>
      </c>
      <c r="I98" s="3" t="s">
        <v>94</v>
      </c>
      <c r="J98" s="6">
        <v>44</v>
      </c>
      <c r="K98" s="4">
        <v>27</v>
      </c>
      <c r="L98" s="8" t="s">
        <v>102</v>
      </c>
      <c r="M98" s="6">
        <v>70</v>
      </c>
      <c r="N98" t="s">
        <v>1702</v>
      </c>
      <c r="O98" t="s">
        <v>2060</v>
      </c>
      <c r="P98" t="s">
        <v>2061</v>
      </c>
      <c r="Q98" t="s">
        <v>2062</v>
      </c>
      <c r="R98" s="3" t="s">
        <v>1117</v>
      </c>
      <c r="S98" s="6" t="s">
        <v>1733</v>
      </c>
    </row>
    <row r="99" spans="4:20" x14ac:dyDescent="0.2">
      <c r="D99" s="346">
        <v>-7.4645062227748902</v>
      </c>
      <c r="E99" s="345">
        <v>18</v>
      </c>
      <c r="F99" s="337">
        <v>29</v>
      </c>
      <c r="G99" s="6" t="s">
        <v>193</v>
      </c>
      <c r="H99" s="6">
        <v>142</v>
      </c>
      <c r="I99" s="3" t="s">
        <v>16</v>
      </c>
      <c r="J99" s="6">
        <v>43</v>
      </c>
      <c r="K99" s="4">
        <v>41</v>
      </c>
      <c r="L99" s="8" t="s">
        <v>26</v>
      </c>
      <c r="M99" s="6">
        <v>109</v>
      </c>
      <c r="N99" t="s">
        <v>2063</v>
      </c>
      <c r="O99" t="s">
        <v>2064</v>
      </c>
      <c r="P99" t="s">
        <v>2065</v>
      </c>
      <c r="Q99" t="s">
        <v>2066</v>
      </c>
      <c r="R99" s="3" t="s">
        <v>1117</v>
      </c>
      <c r="S99" s="6" t="s">
        <v>1733</v>
      </c>
    </row>
    <row r="100" spans="4:20" x14ac:dyDescent="0.2">
      <c r="D100" s="346">
        <v>2.5121598042864139</v>
      </c>
      <c r="E100" s="345">
        <v>7</v>
      </c>
      <c r="F100" s="337">
        <v>24</v>
      </c>
      <c r="G100" s="6" t="s">
        <v>193</v>
      </c>
      <c r="H100" s="6">
        <v>111</v>
      </c>
      <c r="I100" s="3" t="s">
        <v>468</v>
      </c>
      <c r="J100" s="6">
        <v>69</v>
      </c>
      <c r="K100" s="4">
        <v>19</v>
      </c>
      <c r="L100" s="8" t="s">
        <v>471</v>
      </c>
      <c r="M100" s="6">
        <v>141</v>
      </c>
      <c r="N100" t="s">
        <v>2067</v>
      </c>
      <c r="O100" t="s">
        <v>2068</v>
      </c>
      <c r="P100" t="s">
        <v>2069</v>
      </c>
      <c r="Q100" t="s">
        <v>2070</v>
      </c>
      <c r="R100" s="3" t="s">
        <v>1694</v>
      </c>
      <c r="S100" s="6" t="s">
        <v>1711</v>
      </c>
    </row>
    <row r="101" spans="4:20" x14ac:dyDescent="0.2">
      <c r="D101" s="346">
        <v>5.2745840794975836</v>
      </c>
      <c r="E101" s="345">
        <v>10</v>
      </c>
      <c r="F101" s="337">
        <v>41</v>
      </c>
      <c r="G101" s="6" t="s">
        <v>193</v>
      </c>
      <c r="H101" s="6">
        <v>64</v>
      </c>
      <c r="I101" s="3" t="s">
        <v>49</v>
      </c>
      <c r="J101" s="6">
        <v>54</v>
      </c>
      <c r="K101" s="4">
        <v>31</v>
      </c>
      <c r="L101" s="8" t="s">
        <v>56</v>
      </c>
      <c r="M101" s="6">
        <v>140</v>
      </c>
      <c r="N101" t="s">
        <v>1898</v>
      </c>
      <c r="O101" t="s">
        <v>2071</v>
      </c>
      <c r="P101" t="s">
        <v>2072</v>
      </c>
      <c r="Q101" t="s">
        <v>2073</v>
      </c>
      <c r="R101" s="3" t="s">
        <v>1117</v>
      </c>
      <c r="S101" s="6" t="s">
        <v>1706</v>
      </c>
    </row>
    <row r="102" spans="4:20" x14ac:dyDescent="0.2">
      <c r="D102" s="346">
        <v>-0.94851209909748735</v>
      </c>
      <c r="E102" s="345">
        <v>15</v>
      </c>
      <c r="F102" s="337">
        <v>18</v>
      </c>
      <c r="G102" s="6" t="s">
        <v>193</v>
      </c>
      <c r="H102" s="6">
        <v>138</v>
      </c>
      <c r="I102" s="3" t="s">
        <v>386</v>
      </c>
      <c r="J102" s="6">
        <v>41</v>
      </c>
      <c r="K102" s="4">
        <v>31</v>
      </c>
      <c r="L102" s="8" t="s">
        <v>112</v>
      </c>
      <c r="M102" s="6">
        <v>139</v>
      </c>
      <c r="N102" t="s">
        <v>2074</v>
      </c>
      <c r="O102" t="s">
        <v>2075</v>
      </c>
      <c r="P102" t="s">
        <v>2076</v>
      </c>
      <c r="Q102" t="s">
        <v>2077</v>
      </c>
      <c r="R102" s="3" t="s">
        <v>1117</v>
      </c>
      <c r="S102" s="6" t="s">
        <v>1728</v>
      </c>
    </row>
    <row r="103" spans="4:20" x14ac:dyDescent="0.2">
      <c r="D103" s="346">
        <v>3.4157314261551845</v>
      </c>
      <c r="E103" s="345">
        <v>8</v>
      </c>
      <c r="F103" s="337">
        <v>31</v>
      </c>
      <c r="G103" s="6" t="s">
        <v>193</v>
      </c>
      <c r="H103" s="6">
        <v>86</v>
      </c>
      <c r="I103" s="3" t="s">
        <v>187</v>
      </c>
      <c r="J103" s="6">
        <v>46</v>
      </c>
      <c r="K103" s="4">
        <v>26</v>
      </c>
      <c r="L103" s="8" t="s">
        <v>177</v>
      </c>
      <c r="M103" s="6">
        <v>137</v>
      </c>
      <c r="N103" t="s">
        <v>1739</v>
      </c>
      <c r="O103" t="s">
        <v>2078</v>
      </c>
      <c r="P103" t="s">
        <v>2079</v>
      </c>
      <c r="Q103" t="s">
        <v>2080</v>
      </c>
      <c r="R103" s="3" t="s">
        <v>1117</v>
      </c>
      <c r="S103" s="6" t="s">
        <v>1117</v>
      </c>
    </row>
    <row r="104" spans="4:20" x14ac:dyDescent="0.2">
      <c r="D104" s="346">
        <v>7.5763250349191988</v>
      </c>
      <c r="E104" s="345">
        <v>4</v>
      </c>
      <c r="F104" s="337">
        <v>56</v>
      </c>
      <c r="G104" s="6" t="s">
        <v>193</v>
      </c>
      <c r="H104" s="6">
        <v>21</v>
      </c>
      <c r="I104" s="3" t="s">
        <v>96</v>
      </c>
      <c r="J104" s="6">
        <v>47</v>
      </c>
      <c r="K104" s="4">
        <v>28</v>
      </c>
      <c r="L104" s="8" t="s">
        <v>103</v>
      </c>
      <c r="M104" s="6">
        <v>136</v>
      </c>
      <c r="N104" t="s">
        <v>1898</v>
      </c>
      <c r="O104" t="s">
        <v>2081</v>
      </c>
      <c r="P104" t="s">
        <v>2082</v>
      </c>
      <c r="Q104" t="s">
        <v>2083</v>
      </c>
      <c r="R104" s="3" t="s">
        <v>1117</v>
      </c>
      <c r="S104" s="6" t="s">
        <v>1117</v>
      </c>
    </row>
    <row r="105" spans="4:20" x14ac:dyDescent="0.2">
      <c r="D105" s="346">
        <v>1.403739108774154</v>
      </c>
      <c r="E105" s="345">
        <v>19</v>
      </c>
      <c r="F105" s="337">
        <v>23</v>
      </c>
      <c r="G105" s="6" t="s">
        <v>193</v>
      </c>
      <c r="H105" s="6">
        <v>119</v>
      </c>
      <c r="I105" s="3" t="s">
        <v>53</v>
      </c>
      <c r="J105" s="6">
        <v>52</v>
      </c>
      <c r="K105" s="4">
        <v>31</v>
      </c>
      <c r="L105" s="8" t="s">
        <v>59</v>
      </c>
      <c r="M105" s="6">
        <v>135</v>
      </c>
      <c r="N105" t="s">
        <v>2074</v>
      </c>
      <c r="O105" t="s">
        <v>2084</v>
      </c>
      <c r="P105" t="s">
        <v>2085</v>
      </c>
      <c r="Q105" t="s">
        <v>2086</v>
      </c>
      <c r="R105" s="3" t="s">
        <v>1117</v>
      </c>
      <c r="S105" s="6" t="s">
        <v>1733</v>
      </c>
    </row>
    <row r="106" spans="4:20" x14ac:dyDescent="0.2">
      <c r="D106" s="346">
        <v>10.215759908172293</v>
      </c>
      <c r="E106" s="345">
        <v>6</v>
      </c>
      <c r="F106" s="337">
        <v>25</v>
      </c>
      <c r="G106" s="6" t="s">
        <v>194</v>
      </c>
      <c r="H106" s="6">
        <v>103</v>
      </c>
      <c r="I106" s="3" t="s">
        <v>29</v>
      </c>
      <c r="J106" s="6">
        <v>43</v>
      </c>
      <c r="K106" s="4">
        <v>26</v>
      </c>
      <c r="L106" s="8" t="s">
        <v>20</v>
      </c>
      <c r="M106" s="6">
        <v>133</v>
      </c>
      <c r="N106" t="s">
        <v>2087</v>
      </c>
      <c r="O106" t="s">
        <v>2088</v>
      </c>
      <c r="P106" t="s">
        <v>2089</v>
      </c>
      <c r="Q106" t="s">
        <v>2090</v>
      </c>
      <c r="R106" s="3" t="s">
        <v>1117</v>
      </c>
      <c r="S106" s="6" t="s">
        <v>1706</v>
      </c>
    </row>
    <row r="107" spans="4:20" x14ac:dyDescent="0.2">
      <c r="D107" s="346">
        <v>9.9792869884209416</v>
      </c>
      <c r="E107" s="345">
        <v>8</v>
      </c>
      <c r="F107" s="337">
        <v>32</v>
      </c>
      <c r="G107" s="6" t="s">
        <v>194</v>
      </c>
      <c r="H107" s="6">
        <v>81</v>
      </c>
      <c r="I107" s="3" t="s">
        <v>750</v>
      </c>
      <c r="J107" s="6">
        <v>68</v>
      </c>
      <c r="K107" s="4">
        <v>29</v>
      </c>
      <c r="L107" s="8" t="s">
        <v>475</v>
      </c>
      <c r="M107" s="6">
        <v>132</v>
      </c>
      <c r="N107" t="s">
        <v>2091</v>
      </c>
      <c r="O107" t="s">
        <v>2092</v>
      </c>
      <c r="P107" t="s">
        <v>2093</v>
      </c>
      <c r="Q107" t="s">
        <v>2094</v>
      </c>
      <c r="R107" s="3" t="s">
        <v>1694</v>
      </c>
      <c r="S107" s="6" t="s">
        <v>1695</v>
      </c>
    </row>
    <row r="108" spans="4:20" x14ac:dyDescent="0.2">
      <c r="D108" s="346">
        <v>4.7874680939401948</v>
      </c>
      <c r="E108" s="345">
        <v>5</v>
      </c>
      <c r="F108" s="337">
        <v>34</v>
      </c>
      <c r="G108" s="6" t="s">
        <v>194</v>
      </c>
      <c r="H108" s="6">
        <v>85</v>
      </c>
      <c r="I108" s="3" t="s">
        <v>8</v>
      </c>
      <c r="J108" s="6">
        <v>45</v>
      </c>
      <c r="K108" s="4">
        <v>41</v>
      </c>
      <c r="L108" s="8" t="s">
        <v>115</v>
      </c>
      <c r="M108" s="6">
        <v>130</v>
      </c>
      <c r="N108" t="s">
        <v>2095</v>
      </c>
      <c r="O108" t="s">
        <v>2096</v>
      </c>
      <c r="P108" t="s">
        <v>2097</v>
      </c>
      <c r="Q108" t="s">
        <v>2098</v>
      </c>
      <c r="R108" s="3" t="s">
        <v>1117</v>
      </c>
      <c r="S108" s="6" t="s">
        <v>1117</v>
      </c>
    </row>
    <row r="109" spans="4:20" x14ac:dyDescent="0.2">
      <c r="D109" s="346">
        <v>7.4495753699889651</v>
      </c>
      <c r="E109" s="345">
        <v>3</v>
      </c>
      <c r="F109" s="337">
        <v>33</v>
      </c>
      <c r="G109" s="6" t="s">
        <v>194</v>
      </c>
      <c r="H109" s="6">
        <v>83</v>
      </c>
      <c r="I109" s="3" t="s">
        <v>40</v>
      </c>
      <c r="J109" s="6">
        <v>34</v>
      </c>
      <c r="K109" s="4">
        <v>32</v>
      </c>
      <c r="L109" s="8" t="s">
        <v>33</v>
      </c>
      <c r="M109" s="6">
        <v>129</v>
      </c>
      <c r="N109" t="s">
        <v>1996</v>
      </c>
      <c r="O109" t="s">
        <v>2099</v>
      </c>
      <c r="P109" t="s">
        <v>2100</v>
      </c>
      <c r="Q109" t="s">
        <v>2101</v>
      </c>
      <c r="R109" s="3" t="s">
        <v>1117</v>
      </c>
      <c r="S109" s="6" t="s">
        <v>1782</v>
      </c>
    </row>
    <row r="110" spans="4:20" x14ac:dyDescent="0.2">
      <c r="D110" s="346">
        <v>10.753037031903379</v>
      </c>
      <c r="E110" s="345">
        <v>4</v>
      </c>
      <c r="F110" s="337">
        <v>44</v>
      </c>
      <c r="G110" s="6" t="s">
        <v>194</v>
      </c>
      <c r="H110" s="6">
        <v>60</v>
      </c>
      <c r="I110" s="3" t="s">
        <v>73</v>
      </c>
      <c r="J110" s="6">
        <v>44</v>
      </c>
      <c r="K110" s="4">
        <v>36</v>
      </c>
      <c r="L110" s="8" t="s">
        <v>63</v>
      </c>
      <c r="M110" s="6">
        <v>128</v>
      </c>
      <c r="N110" t="s">
        <v>1749</v>
      </c>
      <c r="O110" t="s">
        <v>2102</v>
      </c>
      <c r="P110" t="s">
        <v>2103</v>
      </c>
      <c r="Q110" t="s">
        <v>2104</v>
      </c>
      <c r="R110" s="3" t="s">
        <v>1117</v>
      </c>
      <c r="S110" s="6" t="s">
        <v>1733</v>
      </c>
    </row>
    <row r="111" spans="4:20" x14ac:dyDescent="0.2">
      <c r="D111" s="346">
        <v>9.0736896573208234</v>
      </c>
      <c r="E111" s="345">
        <v>7</v>
      </c>
      <c r="F111" s="337">
        <v>45</v>
      </c>
      <c r="G111" s="6" t="s">
        <v>194</v>
      </c>
      <c r="H111" s="6">
        <v>61</v>
      </c>
      <c r="I111" s="3" t="s">
        <v>9</v>
      </c>
      <c r="J111" s="6">
        <v>73</v>
      </c>
      <c r="K111" s="4">
        <v>18</v>
      </c>
      <c r="L111" s="8" t="s">
        <v>50</v>
      </c>
      <c r="M111" s="6">
        <v>127</v>
      </c>
      <c r="N111" t="s">
        <v>1835</v>
      </c>
      <c r="O111" t="s">
        <v>2105</v>
      </c>
      <c r="P111" t="s">
        <v>2106</v>
      </c>
      <c r="Q111" t="s">
        <v>2107</v>
      </c>
      <c r="R111" s="3" t="s">
        <v>1694</v>
      </c>
      <c r="S111" s="6" t="s">
        <v>1716</v>
      </c>
    </row>
    <row r="112" spans="4:20" x14ac:dyDescent="0.2">
      <c r="D112" s="346">
        <v>3.5095044759719825</v>
      </c>
      <c r="E112" s="345">
        <v>6</v>
      </c>
      <c r="F112" s="337">
        <v>28</v>
      </c>
      <c r="G112" s="6" t="s">
        <v>194</v>
      </c>
      <c r="H112" s="6">
        <v>116</v>
      </c>
      <c r="I112" s="3" t="s">
        <v>111</v>
      </c>
      <c r="J112" s="6">
        <v>45</v>
      </c>
      <c r="K112" s="4">
        <v>43</v>
      </c>
      <c r="L112" s="8" t="s">
        <v>114</v>
      </c>
      <c r="M112" s="6">
        <v>126</v>
      </c>
      <c r="N112" t="s">
        <v>1970</v>
      </c>
      <c r="O112" t="s">
        <v>2108</v>
      </c>
      <c r="P112" t="s">
        <v>2109</v>
      </c>
      <c r="Q112" t="s">
        <v>2110</v>
      </c>
      <c r="R112" s="3" t="s">
        <v>1117</v>
      </c>
      <c r="S112" s="6" t="s">
        <v>1117</v>
      </c>
      <c r="T112" t="s">
        <v>2111</v>
      </c>
    </row>
    <row r="113" spans="4:19" x14ac:dyDescent="0.2">
      <c r="D113" s="346">
        <v>9.840341858231481</v>
      </c>
      <c r="E113" s="345">
        <v>3</v>
      </c>
      <c r="F113" s="337">
        <v>50</v>
      </c>
      <c r="G113" s="6" t="s">
        <v>194</v>
      </c>
      <c r="H113" s="6">
        <v>40</v>
      </c>
      <c r="I113" s="3" t="s">
        <v>91</v>
      </c>
      <c r="J113" s="6">
        <v>47</v>
      </c>
      <c r="K113" s="4">
        <v>34</v>
      </c>
      <c r="L113" s="8" t="s">
        <v>78</v>
      </c>
      <c r="M113" s="6">
        <v>125</v>
      </c>
      <c r="N113" t="s">
        <v>1970</v>
      </c>
      <c r="O113" t="s">
        <v>2112</v>
      </c>
      <c r="P113" t="s">
        <v>2113</v>
      </c>
      <c r="Q113" t="s">
        <v>2114</v>
      </c>
      <c r="R113" s="3" t="s">
        <v>1117</v>
      </c>
      <c r="S113" s="6" t="s">
        <v>1782</v>
      </c>
    </row>
    <row r="114" spans="4:19" x14ac:dyDescent="0.2">
      <c r="D114" s="346">
        <v>-6.6164676034915066</v>
      </c>
      <c r="E114" s="345">
        <v>17</v>
      </c>
      <c r="F114" s="337">
        <v>36</v>
      </c>
      <c r="G114" s="6" t="s">
        <v>193</v>
      </c>
      <c r="H114" s="6">
        <v>124</v>
      </c>
      <c r="I114" s="3" t="s">
        <v>185</v>
      </c>
      <c r="J114" s="6">
        <v>36</v>
      </c>
      <c r="K114" s="4">
        <v>31</v>
      </c>
      <c r="L114" s="8" t="s">
        <v>178</v>
      </c>
      <c r="M114" s="6">
        <v>96</v>
      </c>
      <c r="N114" t="s">
        <v>1917</v>
      </c>
      <c r="O114" t="s">
        <v>2115</v>
      </c>
      <c r="P114" t="s">
        <v>2116</v>
      </c>
      <c r="Q114" t="s">
        <v>2117</v>
      </c>
      <c r="R114" s="3" t="s">
        <v>1117</v>
      </c>
      <c r="S114" s="6" t="s">
        <v>1706</v>
      </c>
    </row>
    <row r="115" spans="4:19" x14ac:dyDescent="0.2">
      <c r="D115" s="346">
        <v>-5.0310932412658342</v>
      </c>
      <c r="E115" s="345">
        <v>37</v>
      </c>
      <c r="F115" s="337">
        <v>51</v>
      </c>
      <c r="G115" s="6" t="s">
        <v>194</v>
      </c>
      <c r="H115" s="6">
        <v>123</v>
      </c>
      <c r="I115" s="3" t="s">
        <v>76</v>
      </c>
      <c r="J115" s="6">
        <v>45</v>
      </c>
      <c r="K115" s="4">
        <v>23</v>
      </c>
      <c r="L115" s="8" t="s">
        <v>67</v>
      </c>
      <c r="M115" s="6">
        <v>58</v>
      </c>
      <c r="N115" t="s">
        <v>2034</v>
      </c>
      <c r="O115" t="s">
        <v>2118</v>
      </c>
      <c r="P115" t="s">
        <v>2119</v>
      </c>
      <c r="Q115" t="s">
        <v>2120</v>
      </c>
      <c r="R115" s="3" t="s">
        <v>1694</v>
      </c>
      <c r="S115" s="6" t="s">
        <v>1728</v>
      </c>
    </row>
    <row r="116" spans="4:19" x14ac:dyDescent="0.2">
      <c r="D116" s="346">
        <v>13.80481866899801</v>
      </c>
      <c r="E116" s="345">
        <v>4</v>
      </c>
      <c r="F116" s="337">
        <v>55</v>
      </c>
      <c r="G116" s="6" t="s">
        <v>194</v>
      </c>
      <c r="H116" s="6">
        <v>20</v>
      </c>
      <c r="I116" s="3" t="s">
        <v>60</v>
      </c>
      <c r="J116" s="6">
        <v>44</v>
      </c>
      <c r="K116" s="4">
        <v>8</v>
      </c>
      <c r="L116" s="8" t="s">
        <v>52</v>
      </c>
      <c r="M116" s="6">
        <v>122</v>
      </c>
      <c r="N116" t="s">
        <v>1983</v>
      </c>
      <c r="O116" t="s">
        <v>2121</v>
      </c>
      <c r="P116" t="s">
        <v>2122</v>
      </c>
      <c r="Q116" t="s">
        <v>2123</v>
      </c>
      <c r="R116" s="3" t="s">
        <v>1694</v>
      </c>
      <c r="S116" s="6" t="s">
        <v>1728</v>
      </c>
    </row>
    <row r="117" spans="4:19" x14ac:dyDescent="0.2">
      <c r="D117" s="346">
        <v>-6.2424346904861885</v>
      </c>
      <c r="E117" s="345">
        <v>25</v>
      </c>
      <c r="F117" s="337">
        <v>55</v>
      </c>
      <c r="G117" s="6" t="s">
        <v>194</v>
      </c>
      <c r="H117" s="6">
        <v>121</v>
      </c>
      <c r="I117" s="3" t="s">
        <v>45</v>
      </c>
      <c r="J117" s="6">
        <v>40</v>
      </c>
      <c r="K117" s="4">
        <v>31</v>
      </c>
      <c r="L117" s="8" t="s">
        <v>38</v>
      </c>
      <c r="M117" s="6">
        <v>46</v>
      </c>
      <c r="N117" t="s">
        <v>2063</v>
      </c>
      <c r="O117" t="s">
        <v>2124</v>
      </c>
      <c r="P117" t="s">
        <v>2125</v>
      </c>
      <c r="Q117" t="s">
        <v>2126</v>
      </c>
      <c r="R117" s="3" t="s">
        <v>1117</v>
      </c>
      <c r="S117" s="6" t="s">
        <v>1706</v>
      </c>
    </row>
    <row r="118" spans="4:19" x14ac:dyDescent="0.2">
      <c r="D118" s="346">
        <v>10.166351248059181</v>
      </c>
      <c r="E118" s="345">
        <v>6</v>
      </c>
      <c r="F118" s="337">
        <v>49</v>
      </c>
      <c r="G118" s="6" t="s">
        <v>194</v>
      </c>
      <c r="H118" s="6">
        <v>42</v>
      </c>
      <c r="I118" s="3" t="s">
        <v>89</v>
      </c>
      <c r="J118" s="6">
        <v>37</v>
      </c>
      <c r="K118" s="4">
        <v>22</v>
      </c>
      <c r="L118" s="8" t="s">
        <v>79</v>
      </c>
      <c r="M118" s="6">
        <v>120</v>
      </c>
      <c r="N118" t="s">
        <v>2087</v>
      </c>
      <c r="O118" t="s">
        <v>2127</v>
      </c>
      <c r="P118" t="s">
        <v>2128</v>
      </c>
      <c r="Q118" t="s">
        <v>2129</v>
      </c>
      <c r="R118" s="3" t="s">
        <v>1117</v>
      </c>
      <c r="S118" s="6" t="s">
        <v>1706</v>
      </c>
    </row>
    <row r="119" spans="4:19" x14ac:dyDescent="0.2">
      <c r="D119" s="346">
        <v>10.353225024967701</v>
      </c>
      <c r="E119" s="345">
        <v>2</v>
      </c>
      <c r="F119" s="337">
        <v>60</v>
      </c>
      <c r="G119" s="6" t="s">
        <v>194</v>
      </c>
      <c r="H119" s="6">
        <v>17</v>
      </c>
      <c r="I119" s="3" t="s">
        <v>39</v>
      </c>
      <c r="J119" s="6">
        <v>50</v>
      </c>
      <c r="K119" s="4">
        <v>39</v>
      </c>
      <c r="L119" s="8" t="s">
        <v>31</v>
      </c>
      <c r="M119" s="6">
        <v>118</v>
      </c>
      <c r="N119" t="s">
        <v>2130</v>
      </c>
      <c r="O119" t="s">
        <v>2131</v>
      </c>
      <c r="P119" t="s">
        <v>2132</v>
      </c>
      <c r="Q119" t="s">
        <v>2133</v>
      </c>
      <c r="R119" s="3" t="s">
        <v>1117</v>
      </c>
      <c r="S119" s="6" t="s">
        <v>1706</v>
      </c>
    </row>
    <row r="120" spans="4:19" x14ac:dyDescent="0.2">
      <c r="D120" s="346">
        <v>2.8061778414560994</v>
      </c>
      <c r="E120" s="345">
        <v>13</v>
      </c>
      <c r="F120" s="337">
        <v>31</v>
      </c>
      <c r="G120" s="6" t="s">
        <v>194</v>
      </c>
      <c r="H120" s="6">
        <v>117</v>
      </c>
      <c r="I120" s="3" t="s">
        <v>109</v>
      </c>
      <c r="J120" s="6">
        <v>53</v>
      </c>
      <c r="K120" s="4">
        <v>51</v>
      </c>
      <c r="L120" s="8" t="s">
        <v>100</v>
      </c>
      <c r="M120" s="6">
        <v>108</v>
      </c>
      <c r="N120" t="s">
        <v>1757</v>
      </c>
      <c r="O120" t="s">
        <v>2134</v>
      </c>
      <c r="P120" t="s">
        <v>2135</v>
      </c>
      <c r="Q120" t="s">
        <v>2136</v>
      </c>
      <c r="R120" s="3" t="s">
        <v>1117</v>
      </c>
      <c r="S120" s="6" t="s">
        <v>1117</v>
      </c>
    </row>
    <row r="121" spans="4:19" x14ac:dyDescent="0.2">
      <c r="D121" s="346">
        <v>1.1292032866715249</v>
      </c>
      <c r="E121" s="345">
        <v>15</v>
      </c>
      <c r="F121" s="337">
        <v>33</v>
      </c>
      <c r="G121" s="6" t="s">
        <v>194</v>
      </c>
      <c r="H121" s="6">
        <v>105</v>
      </c>
      <c r="I121" s="3" t="s">
        <v>110</v>
      </c>
      <c r="J121" s="6">
        <v>56</v>
      </c>
      <c r="K121" s="4">
        <v>41</v>
      </c>
      <c r="L121" s="8" t="s">
        <v>116</v>
      </c>
      <c r="M121" s="6">
        <v>115</v>
      </c>
      <c r="N121" t="s">
        <v>2137</v>
      </c>
      <c r="O121" t="s">
        <v>2138</v>
      </c>
      <c r="P121" t="s">
        <v>2139</v>
      </c>
      <c r="Q121" t="s">
        <v>2140</v>
      </c>
      <c r="R121" s="3" t="s">
        <v>1117</v>
      </c>
      <c r="S121" s="6" t="s">
        <v>1733</v>
      </c>
    </row>
    <row r="122" spans="4:19" x14ac:dyDescent="0.2">
      <c r="D122" s="346">
        <v>8.7605021366272293</v>
      </c>
      <c r="E122" s="345">
        <v>1</v>
      </c>
      <c r="F122" s="337">
        <v>66</v>
      </c>
      <c r="G122" s="6" t="s">
        <v>193</v>
      </c>
      <c r="H122" s="6">
        <v>11</v>
      </c>
      <c r="I122" s="3" t="s">
        <v>68</v>
      </c>
      <c r="J122" s="6">
        <v>48</v>
      </c>
      <c r="K122" s="4">
        <v>35</v>
      </c>
      <c r="L122" s="8" t="s">
        <v>75</v>
      </c>
      <c r="M122" s="6">
        <v>114</v>
      </c>
      <c r="N122" t="s">
        <v>2141</v>
      </c>
      <c r="O122" t="s">
        <v>2142</v>
      </c>
      <c r="P122" t="s">
        <v>2143</v>
      </c>
      <c r="Q122" t="s">
        <v>2144</v>
      </c>
      <c r="R122" s="3" t="s">
        <v>1117</v>
      </c>
      <c r="S122" s="6" t="s">
        <v>1706</v>
      </c>
    </row>
    <row r="123" spans="4:19" x14ac:dyDescent="0.2">
      <c r="D123" s="346">
        <v>-6.9256660626835318</v>
      </c>
      <c r="E123" s="345">
        <v>20</v>
      </c>
      <c r="F123" s="337">
        <v>53</v>
      </c>
      <c r="G123" s="6" t="s">
        <v>193</v>
      </c>
      <c r="H123" s="6">
        <v>112</v>
      </c>
      <c r="I123" s="3" t="s">
        <v>433</v>
      </c>
      <c r="J123" s="6">
        <v>39</v>
      </c>
      <c r="K123" s="4">
        <v>29</v>
      </c>
      <c r="L123" s="8" t="s">
        <v>28</v>
      </c>
      <c r="M123" s="6">
        <v>73</v>
      </c>
      <c r="N123" t="s">
        <v>1702</v>
      </c>
      <c r="O123" t="s">
        <v>2145</v>
      </c>
      <c r="P123" t="s">
        <v>2146</v>
      </c>
      <c r="Q123" t="s">
        <v>2147</v>
      </c>
      <c r="R123" s="3" t="s">
        <v>1117</v>
      </c>
      <c r="S123" s="6" t="s">
        <v>1117</v>
      </c>
    </row>
    <row r="124" spans="4:19" x14ac:dyDescent="0.2">
      <c r="D124" s="346">
        <v>12.450255745677842</v>
      </c>
      <c r="E124" s="345">
        <v>1</v>
      </c>
      <c r="F124" s="337">
        <v>67</v>
      </c>
      <c r="G124" s="6" t="s">
        <v>194</v>
      </c>
      <c r="H124" s="6">
        <v>3</v>
      </c>
      <c r="I124" s="3" t="s">
        <v>86</v>
      </c>
      <c r="J124" s="6">
        <v>53</v>
      </c>
      <c r="K124" s="4">
        <v>34</v>
      </c>
      <c r="L124" s="8" t="s">
        <v>87</v>
      </c>
      <c r="M124" s="6">
        <v>110</v>
      </c>
      <c r="N124" t="s">
        <v>2130</v>
      </c>
      <c r="O124" t="s">
        <v>2148</v>
      </c>
      <c r="P124" t="s">
        <v>2149</v>
      </c>
      <c r="Q124" t="s">
        <v>2150</v>
      </c>
      <c r="R124" s="3" t="s">
        <v>1117</v>
      </c>
      <c r="S124" s="6" t="s">
        <v>1733</v>
      </c>
    </row>
    <row r="125" spans="4:19" x14ac:dyDescent="0.2">
      <c r="D125" s="346">
        <v>7.0715895868632392</v>
      </c>
      <c r="E125" s="345">
        <v>3</v>
      </c>
      <c r="F125" s="337">
        <v>63</v>
      </c>
      <c r="G125" s="6" t="s">
        <v>194</v>
      </c>
      <c r="H125" s="6">
        <v>31</v>
      </c>
      <c r="I125" s="3" t="s">
        <v>181</v>
      </c>
      <c r="J125" s="6">
        <v>38</v>
      </c>
      <c r="K125" s="4">
        <v>30</v>
      </c>
      <c r="L125" s="8" t="s">
        <v>191</v>
      </c>
      <c r="M125" s="6">
        <v>107</v>
      </c>
      <c r="N125" t="s">
        <v>1739</v>
      </c>
      <c r="O125" t="s">
        <v>2151</v>
      </c>
      <c r="P125" t="s">
        <v>2152</v>
      </c>
      <c r="Q125" t="s">
        <v>2153</v>
      </c>
      <c r="R125" s="3" t="s">
        <v>1117</v>
      </c>
      <c r="S125" s="6" t="s">
        <v>1117</v>
      </c>
    </row>
    <row r="126" spans="4:19" x14ac:dyDescent="0.2">
      <c r="D126" s="346">
        <v>-1.4846755544901744</v>
      </c>
      <c r="E126" s="345">
        <v>9</v>
      </c>
      <c r="F126" s="337">
        <v>43</v>
      </c>
      <c r="G126" s="6" t="s">
        <v>193</v>
      </c>
      <c r="H126" s="6">
        <v>89</v>
      </c>
      <c r="I126" s="3" t="s">
        <v>34</v>
      </c>
      <c r="J126" s="6">
        <v>27</v>
      </c>
      <c r="K126" s="4">
        <v>22</v>
      </c>
      <c r="L126" s="8" t="s">
        <v>41</v>
      </c>
      <c r="M126" s="6">
        <v>106</v>
      </c>
      <c r="N126" t="s">
        <v>1707</v>
      </c>
      <c r="O126" t="s">
        <v>2154</v>
      </c>
      <c r="P126" t="s">
        <v>2155</v>
      </c>
      <c r="Q126" t="s">
        <v>2156</v>
      </c>
      <c r="R126" s="3" t="s">
        <v>1117</v>
      </c>
      <c r="S126" s="6" t="s">
        <v>1706</v>
      </c>
    </row>
    <row r="127" spans="4:19" x14ac:dyDescent="0.2">
      <c r="D127" s="346">
        <v>-7.1368118892857728</v>
      </c>
      <c r="E127" s="345">
        <v>19</v>
      </c>
      <c r="F127" s="337">
        <v>62</v>
      </c>
      <c r="G127" s="6" t="s">
        <v>193</v>
      </c>
      <c r="H127" s="6">
        <v>104</v>
      </c>
      <c r="I127" s="3" t="s">
        <v>99</v>
      </c>
      <c r="J127" s="6">
        <v>45</v>
      </c>
      <c r="K127" s="4">
        <v>42</v>
      </c>
      <c r="L127" s="8" t="s">
        <v>106</v>
      </c>
      <c r="M127" s="6">
        <v>52</v>
      </c>
      <c r="N127" t="s">
        <v>2091</v>
      </c>
      <c r="O127" t="s">
        <v>2157</v>
      </c>
      <c r="P127" t="s">
        <v>2158</v>
      </c>
      <c r="Q127" t="s">
        <v>2159</v>
      </c>
      <c r="R127" s="3" t="s">
        <v>1117</v>
      </c>
      <c r="S127" s="6" t="s">
        <v>1733</v>
      </c>
    </row>
    <row r="128" spans="4:19" x14ac:dyDescent="0.2">
      <c r="D128" s="346">
        <v>1.3305024517814485</v>
      </c>
      <c r="E128" s="345">
        <v>10</v>
      </c>
      <c r="F128" s="337">
        <v>42</v>
      </c>
      <c r="G128" s="6" t="s">
        <v>194</v>
      </c>
      <c r="H128" s="6">
        <v>102</v>
      </c>
      <c r="I128" s="3" t="s">
        <v>117</v>
      </c>
      <c r="J128" s="6">
        <v>30</v>
      </c>
      <c r="K128" s="4">
        <v>26</v>
      </c>
      <c r="L128" s="8" t="s">
        <v>379</v>
      </c>
      <c r="M128" s="6">
        <v>90</v>
      </c>
      <c r="N128" t="s">
        <v>1729</v>
      </c>
      <c r="O128" t="s">
        <v>2160</v>
      </c>
      <c r="P128" t="s">
        <v>2161</v>
      </c>
      <c r="Q128" t="s">
        <v>2162</v>
      </c>
      <c r="R128" s="3" t="s">
        <v>1117</v>
      </c>
      <c r="S128" s="6" t="s">
        <v>1706</v>
      </c>
    </row>
    <row r="129" spans="4:20" x14ac:dyDescent="0.2">
      <c r="D129" s="346">
        <v>3.2592876932700179</v>
      </c>
      <c r="E129" s="345">
        <v>4</v>
      </c>
      <c r="F129" s="337">
        <v>51</v>
      </c>
      <c r="G129" s="6" t="s">
        <v>194</v>
      </c>
      <c r="H129" s="6">
        <v>76</v>
      </c>
      <c r="I129" s="3" t="s">
        <v>44</v>
      </c>
      <c r="J129" s="6">
        <v>46</v>
      </c>
      <c r="K129" s="4">
        <v>27</v>
      </c>
      <c r="L129" s="8" t="s">
        <v>35</v>
      </c>
      <c r="M129" s="6">
        <v>101</v>
      </c>
      <c r="N129" t="s">
        <v>1890</v>
      </c>
      <c r="O129" t="s">
        <v>2163</v>
      </c>
      <c r="P129" t="s">
        <v>2164</v>
      </c>
      <c r="Q129" t="s">
        <v>2165</v>
      </c>
      <c r="R129" s="3" t="s">
        <v>1117</v>
      </c>
      <c r="S129" s="6" t="s">
        <v>1728</v>
      </c>
    </row>
    <row r="130" spans="4:20" x14ac:dyDescent="0.2">
      <c r="D130" s="346">
        <v>8.5511801730352133</v>
      </c>
      <c r="E130" s="345">
        <v>14</v>
      </c>
      <c r="F130" s="337">
        <v>57</v>
      </c>
      <c r="G130" s="6" t="s">
        <v>194</v>
      </c>
      <c r="H130" s="6">
        <v>49</v>
      </c>
      <c r="I130" s="3" t="s">
        <v>58</v>
      </c>
      <c r="J130" s="6">
        <v>70</v>
      </c>
      <c r="K130" s="4">
        <v>35</v>
      </c>
      <c r="L130" s="8" t="s">
        <v>51</v>
      </c>
      <c r="M130" s="6">
        <v>100</v>
      </c>
      <c r="N130" t="s">
        <v>2091</v>
      </c>
      <c r="O130" t="s">
        <v>2166</v>
      </c>
      <c r="P130" t="s">
        <v>2167</v>
      </c>
      <c r="Q130" t="s">
        <v>2168</v>
      </c>
      <c r="R130" s="3" t="s">
        <v>1694</v>
      </c>
      <c r="S130" s="6" t="s">
        <v>1738</v>
      </c>
    </row>
    <row r="131" spans="4:20" x14ac:dyDescent="0.2">
      <c r="D131" s="346">
        <v>-2.0448607623885744</v>
      </c>
      <c r="E131" s="345">
        <v>19</v>
      </c>
      <c r="F131" s="337">
        <v>64</v>
      </c>
      <c r="G131" s="6" t="s">
        <v>194</v>
      </c>
      <c r="H131" s="6">
        <v>99</v>
      </c>
      <c r="I131" s="3" t="s">
        <v>88</v>
      </c>
      <c r="J131" s="6">
        <v>49</v>
      </c>
      <c r="K131" s="4">
        <v>41</v>
      </c>
      <c r="L131" s="8" t="s">
        <v>749</v>
      </c>
      <c r="M131" s="6">
        <v>45</v>
      </c>
      <c r="N131" t="s">
        <v>2169</v>
      </c>
      <c r="O131" t="s">
        <v>2170</v>
      </c>
      <c r="P131" t="s">
        <v>2171</v>
      </c>
      <c r="Q131" t="s">
        <v>2172</v>
      </c>
      <c r="R131" s="3" t="s">
        <v>1117</v>
      </c>
      <c r="S131" s="6" t="s">
        <v>1733</v>
      </c>
    </row>
    <row r="132" spans="4:20" x14ac:dyDescent="0.2">
      <c r="D132" s="346">
        <v>-2.0557184330122773</v>
      </c>
      <c r="E132" s="345">
        <v>16</v>
      </c>
      <c r="F132" s="337">
        <v>59</v>
      </c>
      <c r="G132" s="6" t="s">
        <v>194</v>
      </c>
      <c r="H132" s="6">
        <v>98</v>
      </c>
      <c r="I132" s="3" t="s">
        <v>388</v>
      </c>
      <c r="J132" s="6">
        <v>28</v>
      </c>
      <c r="K132" s="4">
        <v>21</v>
      </c>
      <c r="L132" s="8" t="s">
        <v>113</v>
      </c>
      <c r="M132" s="6">
        <v>57</v>
      </c>
      <c r="N132" t="s">
        <v>1917</v>
      </c>
      <c r="O132" t="s">
        <v>2173</v>
      </c>
      <c r="P132" t="s">
        <v>2174</v>
      </c>
      <c r="Q132" t="s">
        <v>2175</v>
      </c>
      <c r="R132" s="3" t="s">
        <v>1117</v>
      </c>
      <c r="S132" s="6" t="s">
        <v>1117</v>
      </c>
    </row>
    <row r="133" spans="4:20" x14ac:dyDescent="0.2">
      <c r="D133" s="346">
        <v>4.1703295124410049</v>
      </c>
      <c r="E133" s="345">
        <v>7</v>
      </c>
      <c r="F133" s="337">
        <v>54</v>
      </c>
      <c r="G133" s="6" t="s">
        <v>194</v>
      </c>
      <c r="H133" s="6">
        <v>69</v>
      </c>
      <c r="I133" s="3" t="s">
        <v>481</v>
      </c>
      <c r="J133" s="6">
        <v>46</v>
      </c>
      <c r="K133" s="4">
        <v>37</v>
      </c>
      <c r="L133" s="8" t="s">
        <v>469</v>
      </c>
      <c r="M133" s="6">
        <v>97</v>
      </c>
      <c r="N133" t="s">
        <v>1898</v>
      </c>
      <c r="O133" t="s">
        <v>2176</v>
      </c>
      <c r="P133" t="s">
        <v>2177</v>
      </c>
      <c r="Q133" t="s">
        <v>2178</v>
      </c>
      <c r="R133" s="3" t="s">
        <v>1117</v>
      </c>
      <c r="S133" s="6" t="s">
        <v>1706</v>
      </c>
    </row>
    <row r="134" spans="4:20" x14ac:dyDescent="0.2">
      <c r="D134" s="346">
        <v>-1.9766079100816774</v>
      </c>
      <c r="E134" s="345">
        <v>20</v>
      </c>
      <c r="F134" s="337">
        <v>54</v>
      </c>
      <c r="G134" s="6" t="s">
        <v>193</v>
      </c>
      <c r="H134" s="6">
        <v>80</v>
      </c>
      <c r="I134" s="3" t="s">
        <v>1478</v>
      </c>
      <c r="J134" s="6">
        <v>32</v>
      </c>
      <c r="K134" s="4">
        <v>28</v>
      </c>
      <c r="L134" s="8" t="s">
        <v>470</v>
      </c>
      <c r="M134" s="6">
        <v>95</v>
      </c>
      <c r="N134" t="s">
        <v>1898</v>
      </c>
      <c r="O134" t="s">
        <v>2179</v>
      </c>
      <c r="P134" t="s">
        <v>2180</v>
      </c>
      <c r="Q134" t="s">
        <v>2181</v>
      </c>
      <c r="R134" s="3" t="s">
        <v>1117</v>
      </c>
      <c r="S134" s="6" t="s">
        <v>1733</v>
      </c>
    </row>
    <row r="135" spans="4:20" x14ac:dyDescent="0.2">
      <c r="D135" s="346">
        <v>1.2329327061544226</v>
      </c>
      <c r="E135" s="345">
        <v>21</v>
      </c>
      <c r="F135" s="337">
        <v>55</v>
      </c>
      <c r="G135" s="6" t="s">
        <v>193</v>
      </c>
      <c r="H135" s="6">
        <v>74</v>
      </c>
      <c r="I135" s="3" t="s">
        <v>474</v>
      </c>
      <c r="J135" s="6">
        <v>50</v>
      </c>
      <c r="K135" s="4">
        <v>33</v>
      </c>
      <c r="L135" s="8" t="s">
        <v>472</v>
      </c>
      <c r="M135" s="6">
        <v>94</v>
      </c>
      <c r="N135" t="s">
        <v>1690</v>
      </c>
      <c r="O135" t="s">
        <v>2182</v>
      </c>
      <c r="P135" t="s">
        <v>2183</v>
      </c>
      <c r="Q135" t="s">
        <v>2184</v>
      </c>
      <c r="R135" s="3" t="s">
        <v>1117</v>
      </c>
      <c r="S135" s="6" t="s">
        <v>1728</v>
      </c>
    </row>
    <row r="136" spans="4:20" x14ac:dyDescent="0.2">
      <c r="D136" s="346">
        <v>6.1366263004600698</v>
      </c>
      <c r="E136" s="345">
        <v>3</v>
      </c>
      <c r="F136" s="337">
        <v>71</v>
      </c>
      <c r="G136" s="6" t="s">
        <v>193</v>
      </c>
      <c r="H136" s="6">
        <v>16</v>
      </c>
      <c r="I136" s="3" t="s">
        <v>188</v>
      </c>
      <c r="J136" s="6">
        <v>33</v>
      </c>
      <c r="K136" s="4">
        <v>27</v>
      </c>
      <c r="L136" s="8" t="s">
        <v>180</v>
      </c>
      <c r="M136" s="6">
        <v>93</v>
      </c>
      <c r="N136" t="s">
        <v>2087</v>
      </c>
      <c r="O136" t="s">
        <v>2185</v>
      </c>
      <c r="P136" t="s">
        <v>2186</v>
      </c>
      <c r="Q136" t="s">
        <v>2187</v>
      </c>
      <c r="R136" s="3" t="s">
        <v>1117</v>
      </c>
      <c r="S136" s="6" t="s">
        <v>1117</v>
      </c>
    </row>
    <row r="137" spans="4:20" x14ac:dyDescent="0.2">
      <c r="D137" s="346">
        <v>6.1831620263342231</v>
      </c>
      <c r="E137" s="345">
        <v>3</v>
      </c>
      <c r="F137" s="337">
        <v>76</v>
      </c>
      <c r="G137" s="6" t="s">
        <v>193</v>
      </c>
      <c r="H137" s="6">
        <v>13</v>
      </c>
      <c r="I137" s="3" t="s">
        <v>387</v>
      </c>
      <c r="J137" s="6">
        <v>46</v>
      </c>
      <c r="K137" s="4">
        <v>36</v>
      </c>
      <c r="L137" s="8" t="s">
        <v>384</v>
      </c>
      <c r="M137" s="6">
        <v>92</v>
      </c>
      <c r="N137" t="s">
        <v>2188</v>
      </c>
      <c r="O137" t="s">
        <v>2189</v>
      </c>
      <c r="P137" t="s">
        <v>2190</v>
      </c>
      <c r="Q137" t="s">
        <v>2191</v>
      </c>
      <c r="R137" s="3" t="s">
        <v>1117</v>
      </c>
      <c r="S137" s="6" t="s">
        <v>1706</v>
      </c>
      <c r="T137" t="s">
        <v>2192</v>
      </c>
    </row>
    <row r="138" spans="4:20" x14ac:dyDescent="0.2">
      <c r="D138" s="346">
        <v>-1.2468734896586651</v>
      </c>
      <c r="E138" s="345">
        <v>25</v>
      </c>
      <c r="F138" s="337">
        <v>49</v>
      </c>
      <c r="G138" s="6" t="s">
        <v>194</v>
      </c>
      <c r="H138" s="6">
        <v>91</v>
      </c>
      <c r="I138" s="3" t="s">
        <v>107</v>
      </c>
      <c r="J138" s="6">
        <v>49</v>
      </c>
      <c r="K138" s="4">
        <v>29</v>
      </c>
      <c r="L138" s="8" t="s">
        <v>101</v>
      </c>
      <c r="M138" s="6">
        <v>82</v>
      </c>
      <c r="N138" t="s">
        <v>2193</v>
      </c>
      <c r="O138" t="s">
        <v>2194</v>
      </c>
      <c r="P138" t="s">
        <v>2195</v>
      </c>
      <c r="Q138" t="s">
        <v>2196</v>
      </c>
      <c r="R138" s="3" t="s">
        <v>1117</v>
      </c>
      <c r="S138" s="6" t="s">
        <v>1728</v>
      </c>
    </row>
    <row r="139" spans="4:20" x14ac:dyDescent="0.2">
      <c r="D139" s="346">
        <v>10.005994268545928</v>
      </c>
      <c r="E139" s="345">
        <v>1</v>
      </c>
      <c r="F139" s="337">
        <v>70</v>
      </c>
      <c r="G139" s="6" t="s">
        <v>194</v>
      </c>
      <c r="H139" s="6">
        <v>14</v>
      </c>
      <c r="I139" s="3" t="s">
        <v>71</v>
      </c>
      <c r="J139" s="6">
        <v>33</v>
      </c>
      <c r="K139" s="4">
        <v>32</v>
      </c>
      <c r="L139" s="8" t="s">
        <v>62</v>
      </c>
      <c r="M139" s="6">
        <v>87</v>
      </c>
      <c r="N139" t="s">
        <v>2197</v>
      </c>
      <c r="O139" t="s">
        <v>2198</v>
      </c>
      <c r="P139" t="s">
        <v>2199</v>
      </c>
      <c r="Q139" t="s">
        <v>2200</v>
      </c>
      <c r="R139" s="3" t="s">
        <v>1764</v>
      </c>
      <c r="S139" s="6" t="s">
        <v>2201</v>
      </c>
    </row>
    <row r="140" spans="4:20" x14ac:dyDescent="0.2">
      <c r="D140" s="346">
        <v>-9.5553883405699747</v>
      </c>
      <c r="E140" s="345">
        <v>28</v>
      </c>
      <c r="F140" s="337">
        <v>82</v>
      </c>
      <c r="G140" s="6" t="s">
        <v>193</v>
      </c>
      <c r="H140" s="6">
        <v>79</v>
      </c>
      <c r="I140" s="3" t="s">
        <v>190</v>
      </c>
      <c r="J140" s="6">
        <v>40</v>
      </c>
      <c r="K140" s="4">
        <v>32</v>
      </c>
      <c r="L140" s="8" t="s">
        <v>183</v>
      </c>
      <c r="M140" s="6">
        <v>9</v>
      </c>
      <c r="N140" t="s">
        <v>2026</v>
      </c>
      <c r="O140" t="s">
        <v>2202</v>
      </c>
      <c r="P140" t="s">
        <v>2203</v>
      </c>
      <c r="Q140" t="s">
        <v>2204</v>
      </c>
      <c r="R140" s="3" t="s">
        <v>1117</v>
      </c>
      <c r="S140" s="6" t="s">
        <v>1728</v>
      </c>
    </row>
    <row r="141" spans="4:20" x14ac:dyDescent="0.2">
      <c r="D141" s="346">
        <v>3.7525942387922631</v>
      </c>
      <c r="E141" s="345">
        <v>13</v>
      </c>
      <c r="F141" s="337">
        <v>69</v>
      </c>
      <c r="G141" s="6" t="s">
        <v>193</v>
      </c>
      <c r="H141" s="6">
        <v>38</v>
      </c>
      <c r="I141" s="3" t="s">
        <v>98</v>
      </c>
      <c r="J141" s="6">
        <v>50</v>
      </c>
      <c r="K141" s="4">
        <v>20</v>
      </c>
      <c r="L141" s="8" t="s">
        <v>108</v>
      </c>
      <c r="M141" s="6">
        <v>78</v>
      </c>
      <c r="N141" t="s">
        <v>1811</v>
      </c>
      <c r="O141" t="s">
        <v>2205</v>
      </c>
      <c r="P141" t="s">
        <v>2206</v>
      </c>
      <c r="Q141" t="s">
        <v>2207</v>
      </c>
      <c r="R141" s="3" t="s">
        <v>1694</v>
      </c>
      <c r="S141" s="6" t="s">
        <v>1711</v>
      </c>
    </row>
    <row r="142" spans="4:20" x14ac:dyDescent="0.2">
      <c r="D142" s="346">
        <v>2.9408815908520367</v>
      </c>
      <c r="E142" s="345">
        <v>7</v>
      </c>
      <c r="F142" s="337">
        <v>73</v>
      </c>
      <c r="G142" s="6" t="s">
        <v>193</v>
      </c>
      <c r="H142" s="6">
        <v>32</v>
      </c>
      <c r="I142" s="3" t="s">
        <v>477</v>
      </c>
      <c r="J142" s="6">
        <v>42</v>
      </c>
      <c r="K142" s="4">
        <v>41</v>
      </c>
      <c r="L142" s="8" t="s">
        <v>473</v>
      </c>
      <c r="M142" s="6">
        <v>77</v>
      </c>
      <c r="N142" t="s">
        <v>1757</v>
      </c>
      <c r="O142" t="s">
        <v>2208</v>
      </c>
      <c r="P142" t="s">
        <v>2209</v>
      </c>
      <c r="Q142" t="s">
        <v>2210</v>
      </c>
      <c r="R142" s="3" t="s">
        <v>1764</v>
      </c>
      <c r="S142" s="6" t="s">
        <v>2011</v>
      </c>
      <c r="T142" t="s">
        <v>2211</v>
      </c>
    </row>
    <row r="143" spans="4:20" x14ac:dyDescent="0.2">
      <c r="D143" s="346">
        <v>9.8384485414673613</v>
      </c>
      <c r="E143" s="345">
        <v>2</v>
      </c>
      <c r="F143" s="337">
        <v>74</v>
      </c>
      <c r="G143" s="6" t="s">
        <v>194</v>
      </c>
      <c r="H143" s="6">
        <v>7</v>
      </c>
      <c r="I143" s="3" t="s">
        <v>23</v>
      </c>
      <c r="J143" s="6">
        <v>40</v>
      </c>
      <c r="K143" s="4">
        <v>23</v>
      </c>
      <c r="L143" s="8" t="s">
        <v>18</v>
      </c>
      <c r="M143" s="6">
        <v>75</v>
      </c>
      <c r="N143" t="s">
        <v>1729</v>
      </c>
      <c r="O143" t="s">
        <v>2212</v>
      </c>
      <c r="P143" t="s">
        <v>2213</v>
      </c>
      <c r="Q143" t="s">
        <v>2214</v>
      </c>
      <c r="R143" s="3" t="s">
        <v>1117</v>
      </c>
      <c r="S143" s="6" t="s">
        <v>1706</v>
      </c>
    </row>
    <row r="144" spans="4:20" x14ac:dyDescent="0.2">
      <c r="D144" s="346">
        <v>0.2703773124584759</v>
      </c>
      <c r="E144" s="345">
        <v>12</v>
      </c>
      <c r="F144" s="337">
        <v>70</v>
      </c>
      <c r="G144" s="6" t="s">
        <v>194</v>
      </c>
      <c r="H144" s="6">
        <v>72</v>
      </c>
      <c r="I144" s="3" t="s">
        <v>92</v>
      </c>
      <c r="J144" s="6">
        <v>34</v>
      </c>
      <c r="K144" s="4">
        <v>32</v>
      </c>
      <c r="L144" s="8" t="s">
        <v>83</v>
      </c>
      <c r="M144" s="6">
        <v>51</v>
      </c>
      <c r="N144" t="s">
        <v>1765</v>
      </c>
      <c r="O144" t="s">
        <v>2215</v>
      </c>
      <c r="P144" t="s">
        <v>2216</v>
      </c>
      <c r="Q144" t="s">
        <v>2217</v>
      </c>
      <c r="R144" s="3" t="s">
        <v>1117</v>
      </c>
      <c r="S144" s="6" t="s">
        <v>1117</v>
      </c>
      <c r="T144" t="s">
        <v>2218</v>
      </c>
    </row>
    <row r="145" spans="4:20" x14ac:dyDescent="0.2">
      <c r="D145" s="346">
        <v>3.368545755347605</v>
      </c>
      <c r="E145" s="345">
        <v>13</v>
      </c>
      <c r="F145" s="337">
        <v>61</v>
      </c>
      <c r="G145" s="6" t="s">
        <v>194</v>
      </c>
      <c r="H145" s="6">
        <v>63</v>
      </c>
      <c r="I145" s="3" t="s">
        <v>479</v>
      </c>
      <c r="J145" s="6">
        <v>38</v>
      </c>
      <c r="K145" s="4">
        <v>28</v>
      </c>
      <c r="L145" s="8" t="s">
        <v>480</v>
      </c>
      <c r="M145" s="6">
        <v>71</v>
      </c>
      <c r="N145" t="s">
        <v>1753</v>
      </c>
      <c r="O145" t="s">
        <v>2219</v>
      </c>
      <c r="P145" t="s">
        <v>2220</v>
      </c>
      <c r="Q145" t="s">
        <v>2221</v>
      </c>
      <c r="R145" s="3" t="s">
        <v>1117</v>
      </c>
      <c r="S145" s="6" t="s">
        <v>1733</v>
      </c>
    </row>
    <row r="146" spans="4:20" x14ac:dyDescent="0.2">
      <c r="D146" s="346">
        <v>4.6187690347244699</v>
      </c>
      <c r="E146" s="345">
        <v>9</v>
      </c>
      <c r="F146" s="337">
        <v>69</v>
      </c>
      <c r="G146" s="6" t="s">
        <v>194</v>
      </c>
      <c r="H146" s="6">
        <v>39</v>
      </c>
      <c r="I146" s="3" t="s">
        <v>334</v>
      </c>
      <c r="J146" s="6">
        <v>42</v>
      </c>
      <c r="K146" s="4">
        <v>19</v>
      </c>
      <c r="L146" s="8" t="s">
        <v>389</v>
      </c>
      <c r="M146" s="6">
        <v>68</v>
      </c>
      <c r="N146" t="s">
        <v>1835</v>
      </c>
      <c r="O146" t="s">
        <v>2222</v>
      </c>
      <c r="P146" t="s">
        <v>2223</v>
      </c>
      <c r="Q146" t="s">
        <v>2224</v>
      </c>
      <c r="R146" s="3" t="s">
        <v>1694</v>
      </c>
      <c r="S146" s="6" t="s">
        <v>1695</v>
      </c>
    </row>
    <row r="147" spans="4:20" x14ac:dyDescent="0.2">
      <c r="D147" s="346">
        <v>1.2801706643219795</v>
      </c>
      <c r="E147" s="345">
        <v>12</v>
      </c>
      <c r="F147" s="337">
        <v>67</v>
      </c>
      <c r="G147" s="6" t="s">
        <v>193</v>
      </c>
      <c r="H147" s="6">
        <v>43</v>
      </c>
      <c r="I147" s="3" t="s">
        <v>21</v>
      </c>
      <c r="J147" s="6">
        <v>26</v>
      </c>
      <c r="K147" s="4">
        <v>23</v>
      </c>
      <c r="L147" s="8" t="s">
        <v>30</v>
      </c>
      <c r="M147" s="6">
        <v>66</v>
      </c>
      <c r="N147" t="s">
        <v>1729</v>
      </c>
      <c r="O147" t="s">
        <v>2225</v>
      </c>
      <c r="P147" t="s">
        <v>2226</v>
      </c>
      <c r="Q147" t="s">
        <v>2227</v>
      </c>
      <c r="R147" s="3" t="s">
        <v>1764</v>
      </c>
      <c r="S147" s="6" t="s">
        <v>1944</v>
      </c>
    </row>
    <row r="148" spans="4:20" x14ac:dyDescent="0.2">
      <c r="D148" s="346">
        <v>5.4516777490496331</v>
      </c>
      <c r="E148" s="345">
        <v>8</v>
      </c>
      <c r="F148" s="337">
        <v>66</v>
      </c>
      <c r="G148" s="6" t="s">
        <v>194</v>
      </c>
      <c r="H148" s="6">
        <v>41</v>
      </c>
      <c r="I148" s="3" t="s">
        <v>27</v>
      </c>
      <c r="J148" s="6">
        <v>40</v>
      </c>
      <c r="K148" s="4">
        <v>30</v>
      </c>
      <c r="L148" s="8" t="s">
        <v>22</v>
      </c>
      <c r="M148" s="6">
        <v>65</v>
      </c>
      <c r="N148" t="s">
        <v>1848</v>
      </c>
      <c r="O148" t="s">
        <v>2228</v>
      </c>
      <c r="P148" t="s">
        <v>2229</v>
      </c>
      <c r="Q148" t="s">
        <v>2230</v>
      </c>
      <c r="R148" s="3" t="s">
        <v>1117</v>
      </c>
      <c r="S148" s="6" t="s">
        <v>1117</v>
      </c>
    </row>
    <row r="149" spans="4:20" x14ac:dyDescent="0.2">
      <c r="D149" s="346">
        <v>-1.3464554319974318</v>
      </c>
      <c r="E149" s="345">
        <v>45</v>
      </c>
      <c r="F149" s="337">
        <v>81</v>
      </c>
      <c r="G149" s="6" t="s">
        <v>194</v>
      </c>
      <c r="H149" s="6">
        <v>56</v>
      </c>
      <c r="I149" s="3" t="s">
        <v>383</v>
      </c>
      <c r="J149" s="6">
        <v>68</v>
      </c>
      <c r="K149" s="4">
        <v>32</v>
      </c>
      <c r="L149" s="8" t="s">
        <v>392</v>
      </c>
      <c r="M149" s="6">
        <v>15</v>
      </c>
      <c r="N149" t="s">
        <v>2231</v>
      </c>
      <c r="O149" t="s">
        <v>2232</v>
      </c>
      <c r="P149" t="s">
        <v>2233</v>
      </c>
      <c r="Q149" t="s">
        <v>2234</v>
      </c>
      <c r="R149" s="3" t="s">
        <v>1694</v>
      </c>
      <c r="S149" s="6" t="s">
        <v>1711</v>
      </c>
    </row>
    <row r="150" spans="4:20" x14ac:dyDescent="0.2">
      <c r="D150" s="346">
        <v>-7.093338023420042</v>
      </c>
      <c r="E150" s="345">
        <v>28</v>
      </c>
      <c r="F150" s="337">
        <v>85</v>
      </c>
      <c r="G150" s="6" t="s">
        <v>193</v>
      </c>
      <c r="H150" s="6">
        <v>55</v>
      </c>
      <c r="I150" s="3" t="s">
        <v>65</v>
      </c>
      <c r="J150" s="6">
        <v>43</v>
      </c>
      <c r="K150" s="4">
        <v>34</v>
      </c>
      <c r="L150" s="8" t="s">
        <v>70</v>
      </c>
      <c r="M150" s="6">
        <v>6</v>
      </c>
      <c r="N150" t="s">
        <v>1906</v>
      </c>
      <c r="O150" t="s">
        <v>2235</v>
      </c>
      <c r="P150" t="s">
        <v>2236</v>
      </c>
      <c r="Q150" t="s">
        <v>2237</v>
      </c>
      <c r="R150" s="3" t="s">
        <v>1117</v>
      </c>
      <c r="S150" s="6" t="s">
        <v>1706</v>
      </c>
    </row>
    <row r="151" spans="4:20" x14ac:dyDescent="0.2">
      <c r="D151" s="346">
        <v>13.068118723271967</v>
      </c>
      <c r="E151" s="345">
        <v>1</v>
      </c>
      <c r="F151" s="337">
        <v>78</v>
      </c>
      <c r="G151" s="6" t="s">
        <v>194</v>
      </c>
      <c r="H151" s="6">
        <v>1</v>
      </c>
      <c r="I151" s="3" t="s">
        <v>93</v>
      </c>
      <c r="J151" s="6">
        <v>52</v>
      </c>
      <c r="K151" s="4">
        <v>37</v>
      </c>
      <c r="L151" s="8" t="s">
        <v>82</v>
      </c>
      <c r="M151" s="6">
        <v>54</v>
      </c>
      <c r="N151" t="s">
        <v>1749</v>
      </c>
      <c r="O151" t="s">
        <v>2238</v>
      </c>
      <c r="P151" t="s">
        <v>2239</v>
      </c>
      <c r="Q151" t="s">
        <v>2240</v>
      </c>
      <c r="R151" s="3" t="s">
        <v>1117</v>
      </c>
      <c r="S151" s="6" t="s">
        <v>1706</v>
      </c>
    </row>
    <row r="152" spans="4:20" x14ac:dyDescent="0.2">
      <c r="D152" s="346">
        <v>5.6291857126284528</v>
      </c>
      <c r="E152" s="345">
        <v>9</v>
      </c>
      <c r="F152" s="337">
        <v>79</v>
      </c>
      <c r="G152" s="6" t="s">
        <v>193</v>
      </c>
      <c r="H152" s="6">
        <v>10</v>
      </c>
      <c r="I152" s="3" t="s">
        <v>382</v>
      </c>
      <c r="J152" s="6">
        <v>50</v>
      </c>
      <c r="K152" s="4">
        <v>19</v>
      </c>
      <c r="L152" s="8" t="s">
        <v>381</v>
      </c>
      <c r="M152" s="6">
        <v>53</v>
      </c>
      <c r="N152" t="s">
        <v>2074</v>
      </c>
      <c r="O152" t="s">
        <v>2241</v>
      </c>
      <c r="P152" t="s">
        <v>2242</v>
      </c>
      <c r="Q152" t="s">
        <v>2243</v>
      </c>
      <c r="R152" s="3" t="s">
        <v>1694</v>
      </c>
      <c r="S152" s="6" t="s">
        <v>1711</v>
      </c>
    </row>
    <row r="153" spans="4:20" x14ac:dyDescent="0.2">
      <c r="D153" s="346">
        <v>3.5634238802027585</v>
      </c>
      <c r="E153" s="345">
        <v>7</v>
      </c>
      <c r="F153" s="337">
        <v>80</v>
      </c>
      <c r="G153" s="6" t="s">
        <v>193</v>
      </c>
      <c r="H153" s="6">
        <v>12</v>
      </c>
      <c r="I153" s="3" t="s">
        <v>17</v>
      </c>
      <c r="J153" s="6">
        <v>40</v>
      </c>
      <c r="K153" s="4">
        <v>23</v>
      </c>
      <c r="L153" s="8" t="s">
        <v>24</v>
      </c>
      <c r="M153" s="6">
        <v>50</v>
      </c>
      <c r="N153" t="s">
        <v>2074</v>
      </c>
      <c r="O153" t="s">
        <v>2244</v>
      </c>
      <c r="P153" t="s">
        <v>2245</v>
      </c>
      <c r="Q153" t="s">
        <v>2246</v>
      </c>
      <c r="R153" s="3" t="s">
        <v>1117</v>
      </c>
      <c r="S153" s="6" t="s">
        <v>1706</v>
      </c>
    </row>
    <row r="154" spans="4:20" x14ac:dyDescent="0.2">
      <c r="D154" s="346">
        <v>2.175980445114301</v>
      </c>
      <c r="E154" s="345">
        <v>6</v>
      </c>
      <c r="F154" s="337">
        <v>82</v>
      </c>
      <c r="G154" s="6" t="s">
        <v>193</v>
      </c>
      <c r="H154" s="6">
        <v>26</v>
      </c>
      <c r="I154" s="3" t="s">
        <v>69</v>
      </c>
      <c r="J154" s="6">
        <v>27</v>
      </c>
      <c r="K154" s="4">
        <v>22</v>
      </c>
      <c r="L154" s="8" t="s">
        <v>74</v>
      </c>
      <c r="M154" s="6">
        <v>48</v>
      </c>
      <c r="N154" t="s">
        <v>2247</v>
      </c>
      <c r="O154" t="s">
        <v>2248</v>
      </c>
      <c r="P154" t="s">
        <v>2249</v>
      </c>
      <c r="Q154" t="s">
        <v>2250</v>
      </c>
      <c r="R154" s="3" t="s">
        <v>1117</v>
      </c>
      <c r="S154" s="6" t="s">
        <v>1706</v>
      </c>
    </row>
    <row r="155" spans="4:20" x14ac:dyDescent="0.2">
      <c r="D155" s="346">
        <v>9.0046537572564134</v>
      </c>
      <c r="E155" s="345">
        <v>3</v>
      </c>
      <c r="F155" s="337">
        <v>84</v>
      </c>
      <c r="G155" s="6" t="s">
        <v>194</v>
      </c>
      <c r="H155" s="6">
        <v>5</v>
      </c>
      <c r="I155" s="3" t="s">
        <v>391</v>
      </c>
      <c r="J155" s="6">
        <v>49</v>
      </c>
      <c r="K155" s="4">
        <v>16</v>
      </c>
      <c r="L155" s="8" t="s">
        <v>380</v>
      </c>
      <c r="M155" s="6">
        <v>47</v>
      </c>
      <c r="N155" t="s">
        <v>1917</v>
      </c>
      <c r="O155" t="s">
        <v>2251</v>
      </c>
      <c r="P155" t="s">
        <v>2252</v>
      </c>
      <c r="Q155" t="s">
        <v>2253</v>
      </c>
      <c r="R155" s="3" t="s">
        <v>1694</v>
      </c>
      <c r="S155" s="6" t="s">
        <v>1695</v>
      </c>
    </row>
    <row r="156" spans="4:20" x14ac:dyDescent="0.2">
      <c r="D156" s="346">
        <v>-3.458903627881079</v>
      </c>
      <c r="E156" s="345">
        <v>14</v>
      </c>
      <c r="F156" s="337">
        <v>87</v>
      </c>
      <c r="G156" s="6" t="s">
        <v>193</v>
      </c>
      <c r="H156" s="6">
        <v>44</v>
      </c>
      <c r="I156" s="3" t="s">
        <v>476</v>
      </c>
      <c r="J156" s="6">
        <v>41</v>
      </c>
      <c r="K156" s="4">
        <v>38</v>
      </c>
      <c r="L156" s="8" t="s">
        <v>478</v>
      </c>
      <c r="M156" s="6">
        <v>25</v>
      </c>
      <c r="N156" t="s">
        <v>1690</v>
      </c>
      <c r="O156" t="s">
        <v>2254</v>
      </c>
      <c r="P156" t="s">
        <v>2255</v>
      </c>
      <c r="Q156" t="s">
        <v>2256</v>
      </c>
      <c r="R156" s="3" t="s">
        <v>1117</v>
      </c>
      <c r="S156" s="6" t="s">
        <v>1733</v>
      </c>
    </row>
    <row r="157" spans="4:20" x14ac:dyDescent="0.2">
      <c r="D157" s="346">
        <v>-0.20750582673603973</v>
      </c>
      <c r="E157" s="345">
        <v>27</v>
      </c>
      <c r="F157" s="337">
        <v>88</v>
      </c>
      <c r="G157" s="6" t="s">
        <v>193</v>
      </c>
      <c r="H157" s="6">
        <v>28</v>
      </c>
      <c r="I157" s="3" t="s">
        <v>36</v>
      </c>
      <c r="J157" s="6">
        <v>53</v>
      </c>
      <c r="K157" s="4">
        <v>31</v>
      </c>
      <c r="L157" s="8" t="s">
        <v>46</v>
      </c>
      <c r="M157" s="6">
        <v>37</v>
      </c>
      <c r="N157" t="s">
        <v>2137</v>
      </c>
      <c r="O157" t="s">
        <v>2257</v>
      </c>
      <c r="P157" t="s">
        <v>2258</v>
      </c>
      <c r="Q157" t="s">
        <v>2259</v>
      </c>
      <c r="R157" s="3" t="s">
        <v>1694</v>
      </c>
      <c r="S157" s="6" t="s">
        <v>1716</v>
      </c>
    </row>
    <row r="158" spans="4:20" x14ac:dyDescent="0.2">
      <c r="D158" s="346">
        <v>-0.50366862858011086</v>
      </c>
      <c r="E158" s="345">
        <v>16</v>
      </c>
      <c r="F158" s="337">
        <v>91</v>
      </c>
      <c r="G158" s="6" t="s">
        <v>193</v>
      </c>
      <c r="H158" s="6">
        <v>18</v>
      </c>
      <c r="I158" s="3" t="s">
        <v>66</v>
      </c>
      <c r="J158" s="6">
        <v>40</v>
      </c>
      <c r="K158" s="4">
        <v>28</v>
      </c>
      <c r="L158" s="8" t="s">
        <v>77</v>
      </c>
      <c r="M158" s="6">
        <v>34</v>
      </c>
      <c r="N158" t="s">
        <v>2074</v>
      </c>
      <c r="O158" t="s">
        <v>2260</v>
      </c>
      <c r="P158" t="s">
        <v>2261</v>
      </c>
      <c r="Q158" t="s">
        <v>2262</v>
      </c>
      <c r="R158" s="3" t="s">
        <v>1117</v>
      </c>
      <c r="S158" s="6" t="s">
        <v>1117</v>
      </c>
    </row>
    <row r="159" spans="4:20" x14ac:dyDescent="0.2">
      <c r="D159" s="346">
        <v>1.3669167063919323</v>
      </c>
      <c r="E159" s="345">
        <v>11</v>
      </c>
      <c r="F159" s="337">
        <v>89</v>
      </c>
      <c r="G159" s="6" t="s">
        <v>194</v>
      </c>
      <c r="H159" s="6">
        <v>27</v>
      </c>
      <c r="I159" s="3" t="s">
        <v>105</v>
      </c>
      <c r="J159" s="6">
        <v>35</v>
      </c>
      <c r="K159" s="4">
        <v>31</v>
      </c>
      <c r="L159" s="8" t="s">
        <v>97</v>
      </c>
      <c r="M159" s="6">
        <v>29</v>
      </c>
      <c r="N159" t="s">
        <v>1863</v>
      </c>
      <c r="O159" t="s">
        <v>2263</v>
      </c>
      <c r="P159" t="s">
        <v>2264</v>
      </c>
      <c r="Q159" t="s">
        <v>2265</v>
      </c>
      <c r="R159" s="3" t="s">
        <v>1117</v>
      </c>
      <c r="S159" s="6" t="s">
        <v>1117</v>
      </c>
      <c r="T159" t="s">
        <v>2266</v>
      </c>
    </row>
    <row r="160" spans="4:20" x14ac:dyDescent="0.2">
      <c r="D160" s="346">
        <v>7.9758985684019326</v>
      </c>
      <c r="E160" s="345">
        <v>9</v>
      </c>
      <c r="F160" s="337">
        <v>94</v>
      </c>
      <c r="G160" s="6" t="s">
        <v>194</v>
      </c>
      <c r="H160" s="6">
        <v>4</v>
      </c>
      <c r="I160" s="3" t="s">
        <v>57</v>
      </c>
      <c r="J160" s="6">
        <v>58</v>
      </c>
      <c r="K160" s="4">
        <v>29</v>
      </c>
      <c r="L160" s="8" t="s">
        <v>48</v>
      </c>
      <c r="M160" s="6">
        <v>19</v>
      </c>
      <c r="N160" t="s">
        <v>1765</v>
      </c>
      <c r="O160" t="s">
        <v>2267</v>
      </c>
      <c r="P160" t="s">
        <v>2268</v>
      </c>
      <c r="Q160" t="s">
        <v>2269</v>
      </c>
      <c r="R160" s="3" t="s">
        <v>1694</v>
      </c>
      <c r="S160" s="6" t="s">
        <v>1695</v>
      </c>
    </row>
    <row r="161" spans="2:20" x14ac:dyDescent="0.2">
      <c r="B161" s="154"/>
      <c r="C161" s="158"/>
      <c r="D161" s="155">
        <v>6.8730558089083411</v>
      </c>
      <c r="E161" s="347">
        <v>2</v>
      </c>
      <c r="F161" s="348">
        <v>96</v>
      </c>
      <c r="G161" s="156" t="s">
        <v>194</v>
      </c>
      <c r="H161" s="156">
        <v>2</v>
      </c>
      <c r="I161" s="349" t="s">
        <v>176</v>
      </c>
      <c r="J161" s="156">
        <v>39</v>
      </c>
      <c r="K161" s="157">
        <v>35</v>
      </c>
      <c r="L161" s="154" t="s">
        <v>186</v>
      </c>
      <c r="M161" s="156">
        <v>8</v>
      </c>
      <c r="N161" s="158" t="s">
        <v>2056</v>
      </c>
      <c r="O161" s="158" t="s">
        <v>2270</v>
      </c>
      <c r="P161" s="158" t="s">
        <v>2271</v>
      </c>
      <c r="Q161" s="158" t="s">
        <v>2272</v>
      </c>
      <c r="R161" s="349" t="s">
        <v>1764</v>
      </c>
      <c r="S161" s="156" t="s">
        <v>1782</v>
      </c>
      <c r="T161" t="s">
        <v>2273</v>
      </c>
    </row>
    <row r="162" spans="2:20" x14ac:dyDescent="0.2">
      <c r="B162" s="9" t="s">
        <v>1124</v>
      </c>
      <c r="D162" s="372">
        <v>12.112924204926211</v>
      </c>
      <c r="E162" s="373">
        <v>2</v>
      </c>
      <c r="F162" s="374">
        <v>22</v>
      </c>
      <c r="G162" s="375" t="s">
        <v>194</v>
      </c>
      <c r="H162" s="375">
        <v>85</v>
      </c>
      <c r="I162" s="376" t="s">
        <v>34</v>
      </c>
      <c r="J162" s="375">
        <v>64</v>
      </c>
      <c r="K162" s="377">
        <v>30</v>
      </c>
      <c r="L162" s="378" t="s">
        <v>42</v>
      </c>
      <c r="M162" s="375">
        <v>160</v>
      </c>
      <c r="N162" s="169" t="s">
        <v>2141</v>
      </c>
      <c r="O162" s="169" t="s">
        <v>2274</v>
      </c>
      <c r="P162" s="169" t="s">
        <v>2275</v>
      </c>
      <c r="Q162" s="169" t="s">
        <v>2276</v>
      </c>
      <c r="R162" s="376" t="s">
        <v>1694</v>
      </c>
      <c r="S162" s="375" t="s">
        <v>1711</v>
      </c>
    </row>
    <row r="163" spans="2:20" x14ac:dyDescent="0.2">
      <c r="D163" s="346">
        <v>12.943857745437692</v>
      </c>
      <c r="E163" s="345">
        <v>3</v>
      </c>
      <c r="F163" s="337">
        <v>36</v>
      </c>
      <c r="G163" s="6" t="s">
        <v>193</v>
      </c>
      <c r="H163" s="6">
        <v>58</v>
      </c>
      <c r="I163" s="3" t="s">
        <v>73</v>
      </c>
      <c r="J163" s="6">
        <v>73</v>
      </c>
      <c r="K163" s="4">
        <v>31</v>
      </c>
      <c r="L163" s="8" t="s">
        <v>64</v>
      </c>
      <c r="M163" s="6">
        <v>159</v>
      </c>
      <c r="N163" t="s">
        <v>1690</v>
      </c>
      <c r="O163" t="s">
        <v>2277</v>
      </c>
      <c r="P163" t="s">
        <v>2278</v>
      </c>
      <c r="Q163" t="s">
        <v>2279</v>
      </c>
      <c r="R163" s="3" t="s">
        <v>1694</v>
      </c>
      <c r="S163" s="6" t="s">
        <v>1716</v>
      </c>
    </row>
    <row r="164" spans="2:20" x14ac:dyDescent="0.2">
      <c r="D164" s="346">
        <v>5.1055752882255465</v>
      </c>
      <c r="E164" s="345">
        <v>12</v>
      </c>
      <c r="F164" s="337">
        <v>21</v>
      </c>
      <c r="G164" s="6" t="s">
        <v>193</v>
      </c>
      <c r="H164" s="6">
        <v>100</v>
      </c>
      <c r="I164" s="3" t="s">
        <v>178</v>
      </c>
      <c r="J164" s="6">
        <v>48</v>
      </c>
      <c r="K164" s="4">
        <v>16</v>
      </c>
      <c r="L164" s="8" t="s">
        <v>184</v>
      </c>
      <c r="M164" s="6">
        <v>158</v>
      </c>
      <c r="N164" t="s">
        <v>1823</v>
      </c>
      <c r="O164" t="s">
        <v>2280</v>
      </c>
      <c r="P164" t="s">
        <v>2281</v>
      </c>
      <c r="Q164" t="s">
        <v>2282</v>
      </c>
      <c r="R164" s="3" t="s">
        <v>1694</v>
      </c>
      <c r="S164" s="6" t="s">
        <v>1695</v>
      </c>
    </row>
    <row r="165" spans="2:20" x14ac:dyDescent="0.2">
      <c r="D165" s="346">
        <v>4.7634975608210732</v>
      </c>
      <c r="E165" s="345">
        <v>4</v>
      </c>
      <c r="F165" s="337">
        <v>15</v>
      </c>
      <c r="G165" s="6" t="s">
        <v>194</v>
      </c>
      <c r="H165" s="6">
        <v>123</v>
      </c>
      <c r="I165" s="3" t="s">
        <v>52</v>
      </c>
      <c r="J165" s="6">
        <v>42</v>
      </c>
      <c r="K165" s="4">
        <v>11</v>
      </c>
      <c r="L165" s="8" t="s">
        <v>61</v>
      </c>
      <c r="M165" s="6">
        <v>157</v>
      </c>
      <c r="N165" t="s">
        <v>1859</v>
      </c>
      <c r="O165" t="s">
        <v>2283</v>
      </c>
      <c r="P165" t="s">
        <v>2284</v>
      </c>
      <c r="Q165" t="s">
        <v>2285</v>
      </c>
      <c r="R165" s="3" t="s">
        <v>1694</v>
      </c>
      <c r="S165" s="6" t="s">
        <v>1695</v>
      </c>
    </row>
    <row r="166" spans="2:20" x14ac:dyDescent="0.2">
      <c r="D166" s="346">
        <v>3.1658732565339101</v>
      </c>
      <c r="E166" s="345">
        <v>4</v>
      </c>
      <c r="F166" s="337">
        <v>20</v>
      </c>
      <c r="G166" s="6" t="s">
        <v>193</v>
      </c>
      <c r="H166" s="6">
        <v>110</v>
      </c>
      <c r="I166" s="3" t="s">
        <v>111</v>
      </c>
      <c r="J166" s="6">
        <v>35</v>
      </c>
      <c r="K166" s="4">
        <v>32</v>
      </c>
      <c r="L166" s="8" t="s">
        <v>390</v>
      </c>
      <c r="M166" s="6">
        <v>156</v>
      </c>
      <c r="N166" t="s">
        <v>1913</v>
      </c>
      <c r="O166" t="s">
        <v>2286</v>
      </c>
      <c r="P166" t="s">
        <v>2287</v>
      </c>
      <c r="Q166" t="s">
        <v>2288</v>
      </c>
      <c r="R166" s="3" t="s">
        <v>1764</v>
      </c>
      <c r="S166" s="6" t="s">
        <v>1782</v>
      </c>
    </row>
    <row r="167" spans="2:20" x14ac:dyDescent="0.2">
      <c r="D167" s="346">
        <v>8.3468353075979671</v>
      </c>
      <c r="E167" s="345">
        <v>7</v>
      </c>
      <c r="F167" s="337">
        <v>12</v>
      </c>
      <c r="G167" s="6" t="s">
        <v>194</v>
      </c>
      <c r="H167" s="6">
        <v>131</v>
      </c>
      <c r="I167" s="3" t="s">
        <v>50</v>
      </c>
      <c r="J167" s="6">
        <v>69</v>
      </c>
      <c r="K167" s="4">
        <v>24</v>
      </c>
      <c r="L167" s="8" t="s">
        <v>55</v>
      </c>
      <c r="M167" s="6">
        <v>155</v>
      </c>
      <c r="N167" t="s">
        <v>1890</v>
      </c>
      <c r="O167" t="s">
        <v>2289</v>
      </c>
      <c r="P167" t="s">
        <v>2290</v>
      </c>
      <c r="Q167" t="s">
        <v>2291</v>
      </c>
      <c r="R167" s="3" t="s">
        <v>1694</v>
      </c>
      <c r="S167" s="6" t="s">
        <v>1716</v>
      </c>
    </row>
    <row r="168" spans="2:20" x14ac:dyDescent="0.2">
      <c r="D168" s="346">
        <v>6.1168485450511572</v>
      </c>
      <c r="E168" s="345">
        <v>6</v>
      </c>
      <c r="F168" s="337">
        <v>14</v>
      </c>
      <c r="G168" s="6" t="s">
        <v>194</v>
      </c>
      <c r="H168" s="6">
        <v>127</v>
      </c>
      <c r="I168" s="3" t="s">
        <v>78</v>
      </c>
      <c r="J168" s="6">
        <v>58</v>
      </c>
      <c r="K168" s="4">
        <v>31</v>
      </c>
      <c r="L168" s="8" t="s">
        <v>90</v>
      </c>
      <c r="M168" s="6">
        <v>154</v>
      </c>
      <c r="N168" t="s">
        <v>2063</v>
      </c>
      <c r="O168" t="s">
        <v>2292</v>
      </c>
      <c r="P168" t="s">
        <v>2293</v>
      </c>
      <c r="Q168" t="s">
        <v>2294</v>
      </c>
      <c r="R168" s="3" t="s">
        <v>1694</v>
      </c>
      <c r="S168" s="6" t="s">
        <v>1695</v>
      </c>
    </row>
    <row r="169" spans="2:20" x14ac:dyDescent="0.2">
      <c r="D169" s="346">
        <v>7.0791662654978964</v>
      </c>
      <c r="E169" s="345">
        <v>4</v>
      </c>
      <c r="F169" s="337">
        <v>42</v>
      </c>
      <c r="G169" s="6" t="s">
        <v>193</v>
      </c>
      <c r="H169" s="6">
        <v>52</v>
      </c>
      <c r="I169" s="3" t="s">
        <v>121</v>
      </c>
      <c r="J169" s="6">
        <v>50</v>
      </c>
      <c r="K169" s="4">
        <v>32</v>
      </c>
      <c r="L169" s="8" t="s">
        <v>123</v>
      </c>
      <c r="M169" s="6">
        <v>153</v>
      </c>
      <c r="N169" t="s">
        <v>2056</v>
      </c>
      <c r="O169" t="s">
        <v>2295</v>
      </c>
      <c r="P169" t="s">
        <v>2296</v>
      </c>
      <c r="Q169" t="s">
        <v>2297</v>
      </c>
      <c r="R169" s="3" t="s">
        <v>1117</v>
      </c>
      <c r="S169" s="6" t="s">
        <v>1733</v>
      </c>
    </row>
    <row r="170" spans="2:20" x14ac:dyDescent="0.2">
      <c r="D170" s="346">
        <v>7.061796162085149</v>
      </c>
      <c r="E170" s="345">
        <v>8</v>
      </c>
      <c r="F170" s="337">
        <v>18</v>
      </c>
      <c r="G170" s="6" t="s">
        <v>194</v>
      </c>
      <c r="H170" s="6">
        <v>114</v>
      </c>
      <c r="I170" s="3" t="s">
        <v>87</v>
      </c>
      <c r="J170" s="6">
        <v>71</v>
      </c>
      <c r="K170" s="4">
        <v>43</v>
      </c>
      <c r="L170" s="8" t="s">
        <v>1476</v>
      </c>
      <c r="M170" s="6">
        <v>152</v>
      </c>
      <c r="N170" t="s">
        <v>2298</v>
      </c>
      <c r="O170" t="s">
        <v>2299</v>
      </c>
      <c r="P170" t="s">
        <v>2300</v>
      </c>
      <c r="Q170" t="s">
        <v>2301</v>
      </c>
      <c r="R170" s="3" t="s">
        <v>1117</v>
      </c>
      <c r="S170" s="6" t="s">
        <v>1728</v>
      </c>
    </row>
    <row r="171" spans="2:20" x14ac:dyDescent="0.2">
      <c r="D171" s="346">
        <v>10.36644146779372</v>
      </c>
      <c r="E171" s="345">
        <v>5</v>
      </c>
      <c r="F171" s="337">
        <v>34</v>
      </c>
      <c r="G171" s="6" t="s">
        <v>194</v>
      </c>
      <c r="H171" s="6">
        <v>74</v>
      </c>
      <c r="I171" s="3" t="s">
        <v>190</v>
      </c>
      <c r="J171" s="6">
        <v>51</v>
      </c>
      <c r="K171" s="4">
        <v>25</v>
      </c>
      <c r="L171" s="8" t="s">
        <v>182</v>
      </c>
      <c r="M171" s="6">
        <v>151</v>
      </c>
      <c r="N171" t="s">
        <v>2188</v>
      </c>
      <c r="O171" t="s">
        <v>2302</v>
      </c>
      <c r="P171" t="s">
        <v>2303</v>
      </c>
      <c r="Q171" t="s">
        <v>2304</v>
      </c>
      <c r="R171" s="3" t="s">
        <v>1117</v>
      </c>
      <c r="S171" s="6" t="s">
        <v>1733</v>
      </c>
    </row>
    <row r="172" spans="2:20" x14ac:dyDescent="0.2">
      <c r="D172" s="346">
        <v>-15.783771946966018</v>
      </c>
      <c r="E172" s="345">
        <v>22</v>
      </c>
      <c r="F172" s="337">
        <v>67</v>
      </c>
      <c r="G172" s="6" t="s">
        <v>193</v>
      </c>
      <c r="H172" s="6">
        <v>150</v>
      </c>
      <c r="I172" s="3" t="s">
        <v>120</v>
      </c>
      <c r="J172" s="6">
        <v>46</v>
      </c>
      <c r="K172" s="4">
        <v>44</v>
      </c>
      <c r="L172" s="8" t="s">
        <v>382</v>
      </c>
      <c r="M172" s="6">
        <v>10</v>
      </c>
      <c r="N172" t="s">
        <v>2305</v>
      </c>
      <c r="O172" t="s">
        <v>2306</v>
      </c>
      <c r="P172" t="s">
        <v>2307</v>
      </c>
      <c r="Q172" t="s">
        <v>2308</v>
      </c>
      <c r="R172" s="3" t="s">
        <v>1117</v>
      </c>
      <c r="S172" s="6" t="s">
        <v>1728</v>
      </c>
      <c r="T172" t="s">
        <v>2309</v>
      </c>
    </row>
    <row r="173" spans="2:20" x14ac:dyDescent="0.2">
      <c r="D173" s="346">
        <v>-6.0393548449095915</v>
      </c>
      <c r="E173" s="345">
        <v>22</v>
      </c>
      <c r="F173" s="337">
        <v>29</v>
      </c>
      <c r="G173" s="6" t="s">
        <v>193</v>
      </c>
      <c r="H173" s="6">
        <v>149</v>
      </c>
      <c r="I173" s="3" t="s">
        <v>471</v>
      </c>
      <c r="J173" s="6">
        <v>44</v>
      </c>
      <c r="K173" s="4">
        <v>40</v>
      </c>
      <c r="L173" s="8" t="s">
        <v>469</v>
      </c>
      <c r="M173" s="6">
        <v>105</v>
      </c>
      <c r="N173" t="s">
        <v>1811</v>
      </c>
      <c r="O173" t="s">
        <v>2310</v>
      </c>
      <c r="P173" t="s">
        <v>2311</v>
      </c>
      <c r="Q173" t="s">
        <v>2312</v>
      </c>
      <c r="R173" s="3" t="s">
        <v>1117</v>
      </c>
      <c r="S173" s="6" t="s">
        <v>1728</v>
      </c>
      <c r="T173" t="s">
        <v>2313</v>
      </c>
    </row>
    <row r="174" spans="2:20" x14ac:dyDescent="0.2">
      <c r="D174" s="346">
        <v>7.4639688112961604</v>
      </c>
      <c r="E174" s="345">
        <v>3</v>
      </c>
      <c r="F174" s="337">
        <v>53</v>
      </c>
      <c r="G174" s="6" t="s">
        <v>193</v>
      </c>
      <c r="H174" s="6">
        <v>25</v>
      </c>
      <c r="I174" s="3" t="s">
        <v>124</v>
      </c>
      <c r="J174" s="6">
        <v>59</v>
      </c>
      <c r="K174" s="4">
        <v>24</v>
      </c>
      <c r="L174" s="8" t="s">
        <v>393</v>
      </c>
      <c r="M174" s="6">
        <v>148</v>
      </c>
      <c r="N174" t="s">
        <v>1707</v>
      </c>
      <c r="O174" t="s">
        <v>2314</v>
      </c>
      <c r="P174" t="s">
        <v>2315</v>
      </c>
      <c r="Q174" t="s">
        <v>2316</v>
      </c>
      <c r="R174" s="3" t="s">
        <v>1694</v>
      </c>
      <c r="S174" s="6" t="s">
        <v>1695</v>
      </c>
    </row>
    <row r="175" spans="2:20" x14ac:dyDescent="0.2">
      <c r="D175" s="346">
        <v>-3.6017452548345625</v>
      </c>
      <c r="E175" s="345">
        <v>27</v>
      </c>
      <c r="F175" s="337">
        <v>17</v>
      </c>
      <c r="G175" s="6" t="s">
        <v>193</v>
      </c>
      <c r="H175" s="6">
        <v>147</v>
      </c>
      <c r="I175" s="3" t="s">
        <v>25</v>
      </c>
      <c r="J175" s="6">
        <v>59</v>
      </c>
      <c r="K175" s="4">
        <v>41</v>
      </c>
      <c r="L175" s="8" t="s">
        <v>16</v>
      </c>
      <c r="M175" s="6">
        <v>140</v>
      </c>
      <c r="N175" t="s">
        <v>2063</v>
      </c>
      <c r="O175" t="s">
        <v>2317</v>
      </c>
      <c r="P175" t="s">
        <v>2318</v>
      </c>
      <c r="Q175" t="s">
        <v>2319</v>
      </c>
      <c r="R175" s="3" t="s">
        <v>1117</v>
      </c>
      <c r="S175" s="6" t="s">
        <v>1728</v>
      </c>
    </row>
    <row r="176" spans="2:20" x14ac:dyDescent="0.2">
      <c r="D176" s="346">
        <v>-2.5530546999316792</v>
      </c>
      <c r="E176" s="345">
        <v>31</v>
      </c>
      <c r="F176" s="337">
        <v>23</v>
      </c>
      <c r="G176" s="6" t="s">
        <v>194</v>
      </c>
      <c r="H176" s="6">
        <v>146</v>
      </c>
      <c r="I176" s="3" t="s">
        <v>37</v>
      </c>
      <c r="J176" s="6">
        <v>46</v>
      </c>
      <c r="K176" s="4">
        <v>28</v>
      </c>
      <c r="L176" s="8" t="s">
        <v>45</v>
      </c>
      <c r="M176" s="6">
        <v>118</v>
      </c>
      <c r="N176" t="s">
        <v>1794</v>
      </c>
      <c r="O176" t="s">
        <v>2320</v>
      </c>
      <c r="P176" t="s">
        <v>2321</v>
      </c>
      <c r="Q176" t="s">
        <v>2322</v>
      </c>
      <c r="R176" s="3" t="s">
        <v>1117</v>
      </c>
      <c r="S176" s="6" t="s">
        <v>1706</v>
      </c>
    </row>
    <row r="177" spans="4:19" x14ac:dyDescent="0.2">
      <c r="D177" s="346">
        <v>11.713626097055499</v>
      </c>
      <c r="E177" s="345">
        <v>3</v>
      </c>
      <c r="F177" s="337">
        <v>52</v>
      </c>
      <c r="G177" s="6" t="s">
        <v>193</v>
      </c>
      <c r="H177" s="6">
        <v>26</v>
      </c>
      <c r="I177" s="3" t="s">
        <v>105</v>
      </c>
      <c r="J177" s="6">
        <v>62</v>
      </c>
      <c r="K177" s="4">
        <v>35</v>
      </c>
      <c r="L177" s="8" t="s">
        <v>95</v>
      </c>
      <c r="M177" s="6">
        <v>145</v>
      </c>
      <c r="N177" t="s">
        <v>2323</v>
      </c>
      <c r="O177" t="s">
        <v>2324</v>
      </c>
      <c r="P177" t="s">
        <v>2325</v>
      </c>
      <c r="Q177" t="s">
        <v>2326</v>
      </c>
      <c r="R177" s="3" t="s">
        <v>1117</v>
      </c>
      <c r="S177" s="6" t="s">
        <v>1733</v>
      </c>
    </row>
    <row r="178" spans="4:19" x14ac:dyDescent="0.2">
      <c r="D178" s="346">
        <v>12.618704621525991</v>
      </c>
      <c r="E178" s="345">
        <v>1</v>
      </c>
      <c r="F178" s="337">
        <v>49</v>
      </c>
      <c r="G178" s="6" t="s">
        <v>194</v>
      </c>
      <c r="H178" s="6">
        <v>28</v>
      </c>
      <c r="I178" s="3" t="s">
        <v>48</v>
      </c>
      <c r="J178" s="6">
        <v>44</v>
      </c>
      <c r="K178" s="4">
        <v>36</v>
      </c>
      <c r="L178" s="8" t="s">
        <v>56</v>
      </c>
      <c r="M178" s="6">
        <v>144</v>
      </c>
      <c r="N178" t="s">
        <v>1827</v>
      </c>
      <c r="O178" t="s">
        <v>2327</v>
      </c>
      <c r="P178" t="s">
        <v>2328</v>
      </c>
      <c r="Q178" t="s">
        <v>2329</v>
      </c>
      <c r="R178" s="3" t="s">
        <v>1764</v>
      </c>
      <c r="S178" s="6" t="s">
        <v>1706</v>
      </c>
    </row>
    <row r="179" spans="4:19" x14ac:dyDescent="0.2">
      <c r="D179" s="346">
        <v>13.47509813839466</v>
      </c>
      <c r="E179" s="345">
        <v>1</v>
      </c>
      <c r="F179" s="337">
        <v>53</v>
      </c>
      <c r="G179" s="6" t="s">
        <v>194</v>
      </c>
      <c r="H179" s="6">
        <v>7</v>
      </c>
      <c r="I179" s="3" t="s">
        <v>186</v>
      </c>
      <c r="J179" s="6">
        <v>49</v>
      </c>
      <c r="K179" s="4">
        <v>21</v>
      </c>
      <c r="L179" s="8" t="s">
        <v>177</v>
      </c>
      <c r="M179" s="6">
        <v>143</v>
      </c>
      <c r="N179" t="s">
        <v>1729</v>
      </c>
      <c r="O179" t="s">
        <v>2330</v>
      </c>
      <c r="P179" t="s">
        <v>2331</v>
      </c>
      <c r="Q179" t="s">
        <v>2332</v>
      </c>
      <c r="R179" s="3" t="s">
        <v>1694</v>
      </c>
      <c r="S179" s="6" t="s">
        <v>1728</v>
      </c>
    </row>
    <row r="180" spans="4:19" x14ac:dyDescent="0.2">
      <c r="D180" s="346">
        <v>7.8419358834619928</v>
      </c>
      <c r="E180" s="345">
        <v>5</v>
      </c>
      <c r="F180" s="337">
        <v>38</v>
      </c>
      <c r="G180" s="6" t="s">
        <v>194</v>
      </c>
      <c r="H180" s="6">
        <v>62</v>
      </c>
      <c r="I180" s="3" t="s">
        <v>113</v>
      </c>
      <c r="J180" s="6">
        <v>51</v>
      </c>
      <c r="K180" s="4">
        <v>23</v>
      </c>
      <c r="L180" s="8" t="s">
        <v>112</v>
      </c>
      <c r="M180" s="6">
        <v>142</v>
      </c>
      <c r="N180" t="s">
        <v>1811</v>
      </c>
      <c r="O180" t="s">
        <v>2333</v>
      </c>
      <c r="P180" t="s">
        <v>2334</v>
      </c>
      <c r="Q180" t="s">
        <v>2335</v>
      </c>
      <c r="R180" s="3" t="s">
        <v>1694</v>
      </c>
      <c r="S180" s="6" t="s">
        <v>1711</v>
      </c>
    </row>
    <row r="181" spans="4:19" x14ac:dyDescent="0.2">
      <c r="D181" s="346">
        <v>-5.0682433415525683</v>
      </c>
      <c r="E181" s="345">
        <v>45</v>
      </c>
      <c r="F181" s="337">
        <v>26</v>
      </c>
      <c r="G181" s="6" t="s">
        <v>193</v>
      </c>
      <c r="H181" s="6">
        <v>141</v>
      </c>
      <c r="I181" s="3" t="s">
        <v>59</v>
      </c>
      <c r="J181" s="6">
        <v>54</v>
      </c>
      <c r="K181" s="4">
        <v>22</v>
      </c>
      <c r="L181" s="8" t="s">
        <v>51</v>
      </c>
      <c r="M181" s="6">
        <v>109</v>
      </c>
      <c r="N181" t="s">
        <v>2034</v>
      </c>
      <c r="O181" t="s">
        <v>2336</v>
      </c>
      <c r="P181" t="s">
        <v>2337</v>
      </c>
      <c r="Q181" t="s">
        <v>2338</v>
      </c>
      <c r="R181" s="3" t="s">
        <v>1694</v>
      </c>
      <c r="S181" s="6" t="s">
        <v>1716</v>
      </c>
    </row>
    <row r="182" spans="4:19" x14ac:dyDescent="0.2">
      <c r="D182" s="346">
        <v>11.286287447160475</v>
      </c>
      <c r="E182" s="345">
        <v>1</v>
      </c>
      <c r="F182" s="337">
        <v>56</v>
      </c>
      <c r="G182" s="6" t="s">
        <v>193</v>
      </c>
      <c r="H182" s="6">
        <v>3</v>
      </c>
      <c r="I182" s="3" t="s">
        <v>391</v>
      </c>
      <c r="J182" s="6">
        <v>55</v>
      </c>
      <c r="K182" s="4">
        <v>49</v>
      </c>
      <c r="L182" s="8" t="s">
        <v>118</v>
      </c>
      <c r="M182" s="6">
        <v>139</v>
      </c>
      <c r="N182" t="s">
        <v>2339</v>
      </c>
      <c r="O182" t="s">
        <v>2340</v>
      </c>
      <c r="P182" t="s">
        <v>2341</v>
      </c>
      <c r="Q182" t="s">
        <v>2342</v>
      </c>
      <c r="R182" s="3" t="s">
        <v>1117</v>
      </c>
      <c r="S182" s="6" t="s">
        <v>1117</v>
      </c>
    </row>
    <row r="183" spans="4:19" x14ac:dyDescent="0.2">
      <c r="D183" s="346">
        <v>7.981616707443969</v>
      </c>
      <c r="E183" s="345">
        <v>8</v>
      </c>
      <c r="F183" s="337">
        <v>41</v>
      </c>
      <c r="G183" s="6" t="s">
        <v>193</v>
      </c>
      <c r="H183" s="6">
        <v>53</v>
      </c>
      <c r="I183" s="3" t="s">
        <v>479</v>
      </c>
      <c r="J183" s="6">
        <v>66</v>
      </c>
      <c r="K183" s="4">
        <v>14</v>
      </c>
      <c r="L183" s="8" t="s">
        <v>475</v>
      </c>
      <c r="M183" s="6">
        <v>138</v>
      </c>
      <c r="N183" t="s">
        <v>1778</v>
      </c>
      <c r="O183" t="s">
        <v>2343</v>
      </c>
      <c r="P183" t="s">
        <v>2344</v>
      </c>
      <c r="Q183" t="s">
        <v>2345</v>
      </c>
      <c r="R183" s="3" t="s">
        <v>1694</v>
      </c>
      <c r="S183" s="6" t="s">
        <v>1716</v>
      </c>
    </row>
    <row r="184" spans="4:19" x14ac:dyDescent="0.2">
      <c r="D184" s="346">
        <v>-2.6993681710552715</v>
      </c>
      <c r="E184" s="345">
        <v>32</v>
      </c>
      <c r="F184" s="337">
        <v>42</v>
      </c>
      <c r="G184" s="6" t="s">
        <v>194</v>
      </c>
      <c r="H184" s="6">
        <v>137</v>
      </c>
      <c r="I184" s="3" t="s">
        <v>20</v>
      </c>
      <c r="J184" s="6">
        <v>56</v>
      </c>
      <c r="K184" s="4">
        <v>39</v>
      </c>
      <c r="L184" s="8" t="s">
        <v>30</v>
      </c>
      <c r="M184" s="6">
        <v>73</v>
      </c>
      <c r="N184" t="s">
        <v>2346</v>
      </c>
      <c r="O184" t="s">
        <v>2347</v>
      </c>
      <c r="P184" t="s">
        <v>2348</v>
      </c>
      <c r="Q184" t="s">
        <v>2349</v>
      </c>
      <c r="R184" s="3" t="s">
        <v>1117</v>
      </c>
      <c r="S184" s="6" t="s">
        <v>1733</v>
      </c>
    </row>
    <row r="185" spans="4:19" x14ac:dyDescent="0.2">
      <c r="D185" s="346">
        <v>2.2716564382229083</v>
      </c>
      <c r="E185" s="345">
        <v>18</v>
      </c>
      <c r="F185" s="337">
        <v>18</v>
      </c>
      <c r="G185" s="6" t="s">
        <v>194</v>
      </c>
      <c r="H185" s="6">
        <v>134</v>
      </c>
      <c r="I185" s="3" t="s">
        <v>94</v>
      </c>
      <c r="J185" s="6">
        <v>46</v>
      </c>
      <c r="K185" s="4">
        <v>33</v>
      </c>
      <c r="L185" s="8" t="s">
        <v>103</v>
      </c>
      <c r="M185" s="6">
        <v>136</v>
      </c>
      <c r="N185" t="s">
        <v>1906</v>
      </c>
      <c r="O185" t="s">
        <v>2350</v>
      </c>
      <c r="P185" t="s">
        <v>2351</v>
      </c>
      <c r="Q185" t="s">
        <v>2352</v>
      </c>
      <c r="R185" s="3" t="s">
        <v>1117</v>
      </c>
      <c r="S185" s="6" t="s">
        <v>1706</v>
      </c>
    </row>
    <row r="186" spans="4:19" x14ac:dyDescent="0.2">
      <c r="D186" s="346">
        <v>-7.6317384268363684</v>
      </c>
      <c r="E186" s="345">
        <v>40</v>
      </c>
      <c r="F186" s="337">
        <v>51</v>
      </c>
      <c r="G186" s="6" t="s">
        <v>193</v>
      </c>
      <c r="H186" s="6">
        <v>135</v>
      </c>
      <c r="I186" s="3" t="s">
        <v>43</v>
      </c>
      <c r="J186" s="6">
        <v>50</v>
      </c>
      <c r="K186" s="4">
        <v>29</v>
      </c>
      <c r="L186" s="8" t="s">
        <v>38</v>
      </c>
      <c r="M186" s="6">
        <v>54</v>
      </c>
      <c r="N186" t="s">
        <v>2030</v>
      </c>
      <c r="O186" t="s">
        <v>2353</v>
      </c>
      <c r="P186" t="s">
        <v>2354</v>
      </c>
      <c r="Q186" t="s">
        <v>2355</v>
      </c>
      <c r="R186" s="3" t="s">
        <v>1694</v>
      </c>
      <c r="S186" s="6" t="s">
        <v>1711</v>
      </c>
    </row>
    <row r="187" spans="4:19" x14ac:dyDescent="0.2">
      <c r="D187" s="346">
        <v>-2.3652826922168786</v>
      </c>
      <c r="E187" s="345">
        <v>30</v>
      </c>
      <c r="F187" s="337">
        <v>34</v>
      </c>
      <c r="G187" s="6" t="s">
        <v>194</v>
      </c>
      <c r="H187" s="6">
        <v>133</v>
      </c>
      <c r="I187" s="3" t="s">
        <v>386</v>
      </c>
      <c r="J187" s="6">
        <v>52</v>
      </c>
      <c r="K187" s="4">
        <v>27</v>
      </c>
      <c r="L187" s="8" t="s">
        <v>388</v>
      </c>
      <c r="M187" s="6">
        <v>93</v>
      </c>
      <c r="N187" t="s">
        <v>2305</v>
      </c>
      <c r="O187" t="s">
        <v>2356</v>
      </c>
      <c r="P187" t="s">
        <v>2357</v>
      </c>
      <c r="Q187" t="s">
        <v>2358</v>
      </c>
      <c r="R187" s="3" t="s">
        <v>1694</v>
      </c>
      <c r="S187" s="6" t="s">
        <v>1695</v>
      </c>
    </row>
    <row r="188" spans="4:19" x14ac:dyDescent="0.2">
      <c r="D188" s="346">
        <v>1.2860695189714508</v>
      </c>
      <c r="E188" s="345">
        <v>17</v>
      </c>
      <c r="F188" s="337">
        <v>31</v>
      </c>
      <c r="G188" s="6" t="s">
        <v>193</v>
      </c>
      <c r="H188" s="6">
        <v>97</v>
      </c>
      <c r="I188" s="3" t="s">
        <v>384</v>
      </c>
      <c r="J188" s="6">
        <v>56</v>
      </c>
      <c r="K188" s="4">
        <v>46</v>
      </c>
      <c r="L188" s="8" t="s">
        <v>115</v>
      </c>
      <c r="M188" s="6">
        <v>132</v>
      </c>
      <c r="N188" t="s">
        <v>1690</v>
      </c>
      <c r="O188" t="s">
        <v>2359</v>
      </c>
      <c r="P188" t="s">
        <v>2360</v>
      </c>
      <c r="Q188" t="s">
        <v>2361</v>
      </c>
      <c r="R188" s="3" t="s">
        <v>1117</v>
      </c>
      <c r="S188" s="6" t="s">
        <v>1733</v>
      </c>
    </row>
    <row r="189" spans="4:19" x14ac:dyDescent="0.2">
      <c r="D189" s="346">
        <v>3.7259002982328262</v>
      </c>
      <c r="E189" s="345">
        <v>9</v>
      </c>
      <c r="F189" s="337">
        <v>22</v>
      </c>
      <c r="G189" s="6" t="s">
        <v>194</v>
      </c>
      <c r="H189" s="6">
        <v>125</v>
      </c>
      <c r="I189" s="3" t="s">
        <v>63</v>
      </c>
      <c r="J189" s="6">
        <v>30</v>
      </c>
      <c r="K189" s="4">
        <v>17</v>
      </c>
      <c r="L189" s="8" t="s">
        <v>72</v>
      </c>
      <c r="M189" s="6">
        <v>130</v>
      </c>
      <c r="N189" t="s">
        <v>2362</v>
      </c>
      <c r="O189" t="s">
        <v>2363</v>
      </c>
      <c r="P189" t="s">
        <v>2364</v>
      </c>
      <c r="Q189" t="s">
        <v>2365</v>
      </c>
      <c r="R189" s="3" t="s">
        <v>1117</v>
      </c>
      <c r="S189" s="6" t="s">
        <v>1706</v>
      </c>
    </row>
    <row r="190" spans="4:19" x14ac:dyDescent="0.2">
      <c r="D190" s="346">
        <v>8.99965061939956</v>
      </c>
      <c r="E190" s="345">
        <v>3</v>
      </c>
      <c r="F190" s="337">
        <v>59</v>
      </c>
      <c r="G190" s="6" t="s">
        <v>193</v>
      </c>
      <c r="H190" s="6">
        <v>12</v>
      </c>
      <c r="I190" s="3" t="s">
        <v>39</v>
      </c>
      <c r="J190" s="6">
        <v>25</v>
      </c>
      <c r="K190" s="4">
        <v>13</v>
      </c>
      <c r="L190" s="8" t="s">
        <v>33</v>
      </c>
      <c r="M190" s="6">
        <v>129</v>
      </c>
      <c r="N190" t="s">
        <v>2366</v>
      </c>
      <c r="O190" t="s">
        <v>2367</v>
      </c>
      <c r="P190" t="s">
        <v>2368</v>
      </c>
      <c r="Q190" t="s">
        <v>2369</v>
      </c>
      <c r="R190" s="3" t="s">
        <v>1117</v>
      </c>
      <c r="S190" s="6" t="s">
        <v>1728</v>
      </c>
    </row>
    <row r="191" spans="4:19" x14ac:dyDescent="0.2">
      <c r="D191" s="346">
        <v>-4.6274466152758373</v>
      </c>
      <c r="E191" s="345">
        <v>48</v>
      </c>
      <c r="F191" s="337">
        <v>62</v>
      </c>
      <c r="G191" s="6" t="s">
        <v>194</v>
      </c>
      <c r="H191" s="6">
        <v>128</v>
      </c>
      <c r="I191" s="3" t="s">
        <v>114</v>
      </c>
      <c r="J191" s="6">
        <v>69</v>
      </c>
      <c r="K191" s="4">
        <v>38</v>
      </c>
      <c r="L191" s="8" t="s">
        <v>385</v>
      </c>
      <c r="M191" s="6">
        <v>32</v>
      </c>
      <c r="N191" t="s">
        <v>2193</v>
      </c>
      <c r="O191" t="s">
        <v>2370</v>
      </c>
      <c r="P191" t="s">
        <v>2371</v>
      </c>
      <c r="Q191" t="s">
        <v>2372</v>
      </c>
      <c r="R191" s="3" t="s">
        <v>1694</v>
      </c>
      <c r="S191" s="6" t="s">
        <v>1716</v>
      </c>
    </row>
    <row r="192" spans="4:19" x14ac:dyDescent="0.2">
      <c r="D192" s="346">
        <v>2.8392306034824566</v>
      </c>
      <c r="E192" s="345">
        <v>5</v>
      </c>
      <c r="F192" s="337">
        <v>48</v>
      </c>
      <c r="G192" s="6" t="s">
        <v>193</v>
      </c>
      <c r="H192" s="6">
        <v>60</v>
      </c>
      <c r="I192" s="3" t="s">
        <v>381</v>
      </c>
      <c r="J192" s="6">
        <v>47</v>
      </c>
      <c r="K192" s="4">
        <v>41</v>
      </c>
      <c r="L192" s="8" t="s">
        <v>119</v>
      </c>
      <c r="M192" s="6">
        <v>126</v>
      </c>
      <c r="N192" t="s">
        <v>2373</v>
      </c>
      <c r="O192" t="s">
        <v>2374</v>
      </c>
      <c r="P192" t="s">
        <v>2375</v>
      </c>
      <c r="Q192" t="s">
        <v>2376</v>
      </c>
      <c r="R192" s="3" t="s">
        <v>1117</v>
      </c>
      <c r="S192" s="6" t="s">
        <v>1706</v>
      </c>
    </row>
    <row r="193" spans="4:20" x14ac:dyDescent="0.2">
      <c r="D193" s="346">
        <v>2.1143958119689419</v>
      </c>
      <c r="E193" s="345">
        <v>7</v>
      </c>
      <c r="F193" s="337">
        <v>45</v>
      </c>
      <c r="G193" s="6" t="s">
        <v>193</v>
      </c>
      <c r="H193" s="6">
        <v>72</v>
      </c>
      <c r="I193" s="3" t="s">
        <v>40</v>
      </c>
      <c r="J193" s="6">
        <v>34</v>
      </c>
      <c r="K193" s="4">
        <v>26</v>
      </c>
      <c r="L193" s="8" t="s">
        <v>31</v>
      </c>
      <c r="M193" s="6">
        <v>124</v>
      </c>
      <c r="N193" t="s">
        <v>1890</v>
      </c>
      <c r="O193" t="s">
        <v>1836</v>
      </c>
      <c r="P193" t="s">
        <v>2377</v>
      </c>
      <c r="Q193" t="s">
        <v>2378</v>
      </c>
      <c r="R193" s="3" t="s">
        <v>1117</v>
      </c>
      <c r="S193" s="6" t="s">
        <v>1782</v>
      </c>
    </row>
    <row r="194" spans="4:20" x14ac:dyDescent="0.2">
      <c r="D194" s="346">
        <v>-1.1933714024077611</v>
      </c>
      <c r="E194" s="345">
        <v>12</v>
      </c>
      <c r="F194" s="337">
        <v>38</v>
      </c>
      <c r="G194" s="6" t="s">
        <v>194</v>
      </c>
      <c r="H194" s="6">
        <v>122</v>
      </c>
      <c r="I194" s="3" t="s">
        <v>79</v>
      </c>
      <c r="J194" s="6">
        <v>20</v>
      </c>
      <c r="K194" s="4">
        <v>19</v>
      </c>
      <c r="L194" s="8" t="s">
        <v>88</v>
      </c>
      <c r="M194" s="6">
        <v>90</v>
      </c>
      <c r="N194" t="s">
        <v>1773</v>
      </c>
      <c r="O194" t="s">
        <v>2379</v>
      </c>
      <c r="P194" t="s">
        <v>2380</v>
      </c>
      <c r="Q194" t="s">
        <v>2381</v>
      </c>
      <c r="R194" s="3" t="s">
        <v>1117</v>
      </c>
      <c r="S194" s="6" t="s">
        <v>1728</v>
      </c>
      <c r="T194" t="s">
        <v>2382</v>
      </c>
    </row>
    <row r="195" spans="4:20" x14ac:dyDescent="0.2">
      <c r="D195" s="346">
        <v>5.7351098276304002</v>
      </c>
      <c r="E195" s="345">
        <v>7</v>
      </c>
      <c r="F195" s="337">
        <v>26</v>
      </c>
      <c r="G195" s="6" t="s">
        <v>194</v>
      </c>
      <c r="H195" s="6">
        <v>121</v>
      </c>
      <c r="I195" s="3" t="s">
        <v>19</v>
      </c>
      <c r="J195" s="6">
        <v>34</v>
      </c>
      <c r="K195" s="4">
        <v>29</v>
      </c>
      <c r="L195" s="8" t="s">
        <v>26</v>
      </c>
      <c r="M195" s="6">
        <v>119</v>
      </c>
      <c r="N195" t="s">
        <v>1963</v>
      </c>
      <c r="O195" t="s">
        <v>2383</v>
      </c>
      <c r="P195" t="s">
        <v>2384</v>
      </c>
      <c r="Q195" t="s">
        <v>2385</v>
      </c>
      <c r="R195" s="3" t="s">
        <v>1117</v>
      </c>
      <c r="S195" s="6" t="s">
        <v>1782</v>
      </c>
    </row>
    <row r="196" spans="4:20" x14ac:dyDescent="0.2">
      <c r="D196" s="346">
        <v>4.8990634816563663</v>
      </c>
      <c r="E196" s="345">
        <v>6</v>
      </c>
      <c r="F196" s="337">
        <v>48</v>
      </c>
      <c r="G196" s="6" t="s">
        <v>194</v>
      </c>
      <c r="H196" s="6">
        <v>66</v>
      </c>
      <c r="I196" s="3" t="s">
        <v>67</v>
      </c>
      <c r="J196" s="6">
        <v>44</v>
      </c>
      <c r="K196" s="4">
        <v>16</v>
      </c>
      <c r="L196" s="8" t="s">
        <v>75</v>
      </c>
      <c r="M196" s="6">
        <v>120</v>
      </c>
      <c r="N196" t="s">
        <v>1815</v>
      </c>
      <c r="O196" t="s">
        <v>2386</v>
      </c>
      <c r="P196" t="s">
        <v>2387</v>
      </c>
      <c r="Q196" t="s">
        <v>2388</v>
      </c>
      <c r="R196" s="3" t="s">
        <v>1694</v>
      </c>
      <c r="S196" s="6" t="s">
        <v>1695</v>
      </c>
    </row>
    <row r="197" spans="4:20" x14ac:dyDescent="0.2">
      <c r="D197" s="346">
        <v>10.341663032157268</v>
      </c>
      <c r="E197" s="345">
        <v>3</v>
      </c>
      <c r="F197" s="337">
        <v>62</v>
      </c>
      <c r="G197" s="6" t="s">
        <v>194</v>
      </c>
      <c r="H197" s="6">
        <v>22</v>
      </c>
      <c r="I197" s="3" t="s">
        <v>32</v>
      </c>
      <c r="J197" s="6">
        <v>56</v>
      </c>
      <c r="K197" s="4">
        <v>29</v>
      </c>
      <c r="L197" s="8" t="s">
        <v>41</v>
      </c>
      <c r="M197" s="6">
        <v>117</v>
      </c>
      <c r="N197" t="s">
        <v>1739</v>
      </c>
      <c r="O197" t="s">
        <v>2389</v>
      </c>
      <c r="P197" t="s">
        <v>2390</v>
      </c>
      <c r="Q197" t="s">
        <v>2391</v>
      </c>
      <c r="R197" s="3" t="s">
        <v>1694</v>
      </c>
      <c r="S197" s="6" t="s">
        <v>1695</v>
      </c>
    </row>
    <row r="198" spans="4:20" x14ac:dyDescent="0.2">
      <c r="D198" s="346">
        <v>-7.2756686164575157</v>
      </c>
      <c r="E198" s="345">
        <v>17</v>
      </c>
      <c r="F198" s="337">
        <v>66</v>
      </c>
      <c r="G198" s="6" t="s">
        <v>194</v>
      </c>
      <c r="H198" s="6">
        <v>116</v>
      </c>
      <c r="I198" s="3" t="s">
        <v>116</v>
      </c>
      <c r="J198" s="6">
        <v>34</v>
      </c>
      <c r="K198" s="4">
        <v>33</v>
      </c>
      <c r="L198" s="8" t="s">
        <v>334</v>
      </c>
      <c r="M198" s="6">
        <v>36</v>
      </c>
      <c r="N198" t="s">
        <v>1707</v>
      </c>
      <c r="O198" t="s">
        <v>2392</v>
      </c>
      <c r="P198" t="s">
        <v>2393</v>
      </c>
      <c r="Q198" t="s">
        <v>2394</v>
      </c>
      <c r="R198" s="3" t="s">
        <v>1117</v>
      </c>
      <c r="S198" s="6" t="s">
        <v>1695</v>
      </c>
      <c r="T198" t="s">
        <v>2395</v>
      </c>
    </row>
    <row r="199" spans="4:20" x14ac:dyDescent="0.2">
      <c r="D199" s="346">
        <v>6.6239433644355E-2</v>
      </c>
      <c r="E199" s="345">
        <v>10</v>
      </c>
      <c r="F199" s="337">
        <v>51</v>
      </c>
      <c r="G199" s="6" t="s">
        <v>193</v>
      </c>
      <c r="H199" s="6">
        <v>65</v>
      </c>
      <c r="I199" s="3" t="s">
        <v>106</v>
      </c>
      <c r="J199" s="6">
        <v>27</v>
      </c>
      <c r="K199" s="4">
        <v>19</v>
      </c>
      <c r="L199" s="8" t="s">
        <v>100</v>
      </c>
      <c r="M199" s="6">
        <v>115</v>
      </c>
      <c r="N199" t="s">
        <v>1823</v>
      </c>
      <c r="O199" t="s">
        <v>2396</v>
      </c>
      <c r="P199" t="s">
        <v>2397</v>
      </c>
      <c r="Q199" t="s">
        <v>2398</v>
      </c>
      <c r="R199" s="3" t="s">
        <v>1117</v>
      </c>
      <c r="S199" s="6" t="s">
        <v>1706</v>
      </c>
    </row>
    <row r="200" spans="4:20" x14ac:dyDescent="0.2">
      <c r="D200" s="346">
        <v>5.3434671362315411</v>
      </c>
      <c r="E200" s="345">
        <v>5</v>
      </c>
      <c r="F200" s="337">
        <v>59</v>
      </c>
      <c r="G200" s="6" t="s">
        <v>193</v>
      </c>
      <c r="H200" s="6">
        <v>43</v>
      </c>
      <c r="I200" s="3" t="s">
        <v>46</v>
      </c>
      <c r="J200" s="6">
        <v>42</v>
      </c>
      <c r="K200" s="4">
        <v>31</v>
      </c>
      <c r="L200" s="8" t="s">
        <v>35</v>
      </c>
      <c r="M200" s="6">
        <v>113</v>
      </c>
      <c r="N200" t="s">
        <v>1863</v>
      </c>
      <c r="O200" t="s">
        <v>2399</v>
      </c>
      <c r="P200" t="s">
        <v>2400</v>
      </c>
      <c r="Q200" t="s">
        <v>2401</v>
      </c>
      <c r="R200" s="3" t="s">
        <v>1117</v>
      </c>
      <c r="S200" s="6" t="s">
        <v>1733</v>
      </c>
      <c r="T200" t="s">
        <v>2402</v>
      </c>
    </row>
    <row r="201" spans="4:20" x14ac:dyDescent="0.2">
      <c r="D201" s="346">
        <v>0.55060752144418479</v>
      </c>
      <c r="E201" s="345">
        <v>9</v>
      </c>
      <c r="F201" s="337">
        <v>38</v>
      </c>
      <c r="G201" s="6" t="s">
        <v>193</v>
      </c>
      <c r="H201" s="6">
        <v>95</v>
      </c>
      <c r="I201" s="3" t="s">
        <v>180</v>
      </c>
      <c r="J201" s="6">
        <v>26</v>
      </c>
      <c r="K201" s="4">
        <v>24</v>
      </c>
      <c r="L201" s="8" t="s">
        <v>191</v>
      </c>
      <c r="M201" s="6">
        <v>112</v>
      </c>
      <c r="N201" t="s">
        <v>1963</v>
      </c>
      <c r="O201" t="s">
        <v>2403</v>
      </c>
      <c r="P201" t="s">
        <v>2404</v>
      </c>
      <c r="Q201" t="s">
        <v>2405</v>
      </c>
      <c r="R201" s="3" t="s">
        <v>1117</v>
      </c>
      <c r="S201" s="6" t="s">
        <v>1782</v>
      </c>
    </row>
    <row r="202" spans="4:20" x14ac:dyDescent="0.2">
      <c r="D202" s="346">
        <v>9.6979879678414989</v>
      </c>
      <c r="E202" s="345">
        <v>1</v>
      </c>
      <c r="F202" s="337">
        <v>61</v>
      </c>
      <c r="G202" s="6" t="s">
        <v>194</v>
      </c>
      <c r="H202" s="6">
        <v>14</v>
      </c>
      <c r="I202" s="3" t="s">
        <v>68</v>
      </c>
      <c r="J202" s="6">
        <v>42</v>
      </c>
      <c r="K202" s="4">
        <v>20</v>
      </c>
      <c r="L202" s="8" t="s">
        <v>76</v>
      </c>
      <c r="M202" s="6">
        <v>111</v>
      </c>
      <c r="N202" t="s">
        <v>1823</v>
      </c>
      <c r="O202" t="s">
        <v>2406</v>
      </c>
      <c r="P202" t="s">
        <v>2407</v>
      </c>
      <c r="Q202" t="s">
        <v>2408</v>
      </c>
      <c r="R202" s="3" t="s">
        <v>1117</v>
      </c>
      <c r="S202" s="6" t="s">
        <v>1706</v>
      </c>
    </row>
    <row r="203" spans="4:20" x14ac:dyDescent="0.2">
      <c r="D203" s="346">
        <v>5.9738588648961608</v>
      </c>
      <c r="E203" s="345">
        <v>16</v>
      </c>
      <c r="F203" s="337">
        <v>60</v>
      </c>
      <c r="G203" s="6" t="s">
        <v>193</v>
      </c>
      <c r="H203" s="6">
        <v>34</v>
      </c>
      <c r="I203" s="3" t="s">
        <v>179</v>
      </c>
      <c r="J203" s="6">
        <v>79</v>
      </c>
      <c r="K203" s="4">
        <v>27</v>
      </c>
      <c r="L203" s="8" t="s">
        <v>185</v>
      </c>
      <c r="M203" s="6">
        <v>108</v>
      </c>
      <c r="N203" t="s">
        <v>2063</v>
      </c>
      <c r="O203" t="s">
        <v>2409</v>
      </c>
      <c r="P203" t="s">
        <v>2410</v>
      </c>
      <c r="Q203" t="s">
        <v>2411</v>
      </c>
      <c r="R203" s="3" t="s">
        <v>1694</v>
      </c>
      <c r="S203" s="6" t="s">
        <v>1738</v>
      </c>
    </row>
    <row r="204" spans="4:20" x14ac:dyDescent="0.2">
      <c r="D204" s="346">
        <v>5.49910374772805</v>
      </c>
      <c r="E204" s="345">
        <v>8</v>
      </c>
      <c r="F204" s="337">
        <v>53</v>
      </c>
      <c r="G204" s="6" t="s">
        <v>193</v>
      </c>
      <c r="H204" s="6">
        <v>45</v>
      </c>
      <c r="I204" s="3" t="s">
        <v>58</v>
      </c>
      <c r="J204" s="6">
        <v>37</v>
      </c>
      <c r="K204" s="4">
        <v>24</v>
      </c>
      <c r="L204" s="8" t="s">
        <v>53</v>
      </c>
      <c r="M204" s="6">
        <v>107</v>
      </c>
      <c r="N204" t="s">
        <v>1963</v>
      </c>
      <c r="O204" t="s">
        <v>2412</v>
      </c>
      <c r="P204" t="s">
        <v>2413</v>
      </c>
      <c r="Q204" t="s">
        <v>2414</v>
      </c>
      <c r="R204" s="3" t="s">
        <v>1117</v>
      </c>
      <c r="S204" s="6" t="s">
        <v>1117</v>
      </c>
    </row>
    <row r="205" spans="4:20" x14ac:dyDescent="0.2">
      <c r="D205" s="346">
        <v>-2.9089572497439762</v>
      </c>
      <c r="E205" s="345">
        <v>21</v>
      </c>
      <c r="F205" s="337">
        <v>38</v>
      </c>
      <c r="G205" s="6" t="s">
        <v>193</v>
      </c>
      <c r="H205" s="6">
        <v>106</v>
      </c>
      <c r="I205" s="3" t="s">
        <v>109</v>
      </c>
      <c r="J205" s="6">
        <v>38</v>
      </c>
      <c r="K205" s="4">
        <v>28</v>
      </c>
      <c r="L205" s="8" t="s">
        <v>99</v>
      </c>
      <c r="M205" s="6">
        <v>103</v>
      </c>
      <c r="N205" t="s">
        <v>2415</v>
      </c>
      <c r="O205" t="s">
        <v>2416</v>
      </c>
      <c r="P205" t="s">
        <v>2417</v>
      </c>
      <c r="Q205" t="s">
        <v>2418</v>
      </c>
      <c r="R205" s="3" t="s">
        <v>1117</v>
      </c>
      <c r="S205" s="6" t="s">
        <v>1117</v>
      </c>
    </row>
    <row r="206" spans="4:20" x14ac:dyDescent="0.2">
      <c r="D206" s="346">
        <v>7.3831173427697339</v>
      </c>
      <c r="E206" s="345">
        <v>4</v>
      </c>
      <c r="F206" s="337">
        <v>60</v>
      </c>
      <c r="G206" s="6" t="s">
        <v>194</v>
      </c>
      <c r="H206" s="6">
        <v>33</v>
      </c>
      <c r="I206" s="3" t="s">
        <v>477</v>
      </c>
      <c r="J206" s="6">
        <v>45</v>
      </c>
      <c r="K206" s="4">
        <v>37</v>
      </c>
      <c r="L206" s="8" t="s">
        <v>472</v>
      </c>
      <c r="M206" s="6">
        <v>104</v>
      </c>
      <c r="N206" t="s">
        <v>1863</v>
      </c>
      <c r="O206" t="s">
        <v>2419</v>
      </c>
      <c r="P206" t="s">
        <v>2420</v>
      </c>
      <c r="Q206" t="s">
        <v>2421</v>
      </c>
      <c r="R206" s="3" t="s">
        <v>1764</v>
      </c>
      <c r="S206" s="6" t="s">
        <v>1944</v>
      </c>
    </row>
    <row r="207" spans="4:20" x14ac:dyDescent="0.2">
      <c r="D207" s="346">
        <v>-1.1495757657333203</v>
      </c>
      <c r="E207" s="345">
        <v>23</v>
      </c>
      <c r="F207" s="337">
        <v>43</v>
      </c>
      <c r="G207" s="6" t="s">
        <v>193</v>
      </c>
      <c r="H207" s="6">
        <v>102</v>
      </c>
      <c r="I207" s="3" t="s">
        <v>110</v>
      </c>
      <c r="J207" s="6">
        <v>37</v>
      </c>
      <c r="K207" s="4">
        <v>22</v>
      </c>
      <c r="L207" s="8" t="s">
        <v>389</v>
      </c>
      <c r="M207" s="6">
        <v>84</v>
      </c>
      <c r="N207" t="s">
        <v>1823</v>
      </c>
      <c r="O207" t="s">
        <v>2422</v>
      </c>
      <c r="P207" t="s">
        <v>2423</v>
      </c>
      <c r="Q207" t="s">
        <v>2424</v>
      </c>
      <c r="R207" s="3" t="s">
        <v>1117</v>
      </c>
      <c r="S207" s="6" t="s">
        <v>1117</v>
      </c>
    </row>
    <row r="208" spans="4:20" x14ac:dyDescent="0.2">
      <c r="D208" s="346">
        <v>6.0261389555517244</v>
      </c>
      <c r="E208" s="345">
        <v>3</v>
      </c>
      <c r="F208" s="337">
        <v>64</v>
      </c>
      <c r="G208" s="6" t="s">
        <v>194</v>
      </c>
      <c r="H208" s="6">
        <v>23</v>
      </c>
      <c r="I208" s="3" t="s">
        <v>392</v>
      </c>
      <c r="J208" s="6">
        <v>48</v>
      </c>
      <c r="K208" s="4">
        <v>42</v>
      </c>
      <c r="L208" s="8" t="s">
        <v>117</v>
      </c>
      <c r="M208" s="6">
        <v>101</v>
      </c>
      <c r="N208" t="s">
        <v>1898</v>
      </c>
      <c r="O208" t="s">
        <v>2425</v>
      </c>
      <c r="P208" t="s">
        <v>2426</v>
      </c>
      <c r="Q208" t="s">
        <v>2427</v>
      </c>
      <c r="R208" s="3" t="s">
        <v>1117</v>
      </c>
      <c r="S208" s="6" t="s">
        <v>1117</v>
      </c>
    </row>
    <row r="209" spans="4:20" x14ac:dyDescent="0.2">
      <c r="D209" s="346">
        <v>4.7494636000049644</v>
      </c>
      <c r="E209" s="345">
        <v>13</v>
      </c>
      <c r="F209" s="337">
        <v>50</v>
      </c>
      <c r="G209" s="6" t="s">
        <v>194</v>
      </c>
      <c r="H209" s="6">
        <v>99</v>
      </c>
      <c r="I209" s="3" t="s">
        <v>468</v>
      </c>
      <c r="J209" s="6">
        <v>30</v>
      </c>
      <c r="K209" s="4">
        <v>20</v>
      </c>
      <c r="L209" s="8" t="s">
        <v>481</v>
      </c>
      <c r="M209" s="6">
        <v>68</v>
      </c>
      <c r="N209" t="s">
        <v>2428</v>
      </c>
      <c r="O209" t="s">
        <v>2429</v>
      </c>
      <c r="P209" t="s">
        <v>2430</v>
      </c>
      <c r="Q209" t="s">
        <v>2431</v>
      </c>
      <c r="R209" s="3" t="s">
        <v>1117</v>
      </c>
      <c r="S209" s="6" t="s">
        <v>1117</v>
      </c>
    </row>
    <row r="210" spans="4:20" x14ac:dyDescent="0.2">
      <c r="D210" s="346">
        <v>-1.8073302769083965</v>
      </c>
      <c r="E210" s="345">
        <v>21</v>
      </c>
      <c r="F210" s="337">
        <v>64</v>
      </c>
      <c r="G210" s="6" t="s">
        <v>194</v>
      </c>
      <c r="H210" s="6">
        <v>98</v>
      </c>
      <c r="I210" s="3" t="s">
        <v>433</v>
      </c>
      <c r="J210" s="6">
        <v>46</v>
      </c>
      <c r="K210" s="4">
        <v>39</v>
      </c>
      <c r="L210" s="8" t="s">
        <v>27</v>
      </c>
      <c r="M210" s="6">
        <v>42</v>
      </c>
      <c r="N210" t="s">
        <v>1765</v>
      </c>
      <c r="O210" t="s">
        <v>2432</v>
      </c>
      <c r="P210" t="s">
        <v>2433</v>
      </c>
      <c r="Q210" t="s">
        <v>2434</v>
      </c>
      <c r="R210" s="3" t="s">
        <v>1117</v>
      </c>
      <c r="S210" s="6" t="s">
        <v>1728</v>
      </c>
      <c r="T210" t="s">
        <v>2435</v>
      </c>
    </row>
    <row r="211" spans="4:20" x14ac:dyDescent="0.2">
      <c r="D211" s="346">
        <v>2.6743996876004723</v>
      </c>
      <c r="E211" s="345">
        <v>28</v>
      </c>
      <c r="F211" s="337">
        <v>61</v>
      </c>
      <c r="G211" s="6" t="s">
        <v>193</v>
      </c>
      <c r="H211" s="6">
        <v>46</v>
      </c>
      <c r="I211" s="3" t="s">
        <v>383</v>
      </c>
      <c r="J211" s="6">
        <v>95</v>
      </c>
      <c r="K211" s="4">
        <v>30</v>
      </c>
      <c r="L211" s="8" t="s">
        <v>379</v>
      </c>
      <c r="M211" s="6">
        <v>96</v>
      </c>
      <c r="N211" t="s">
        <v>2231</v>
      </c>
      <c r="O211" t="s">
        <v>2436</v>
      </c>
      <c r="P211" t="s">
        <v>2437</v>
      </c>
      <c r="Q211" t="s">
        <v>2438</v>
      </c>
      <c r="R211" s="3" t="s">
        <v>1694</v>
      </c>
      <c r="S211" s="6" t="s">
        <v>1847</v>
      </c>
    </row>
    <row r="212" spans="4:20" x14ac:dyDescent="0.2">
      <c r="D212" s="346">
        <v>-6.1637800940475023</v>
      </c>
      <c r="E212" s="345">
        <v>25</v>
      </c>
      <c r="F212" s="337">
        <v>66</v>
      </c>
      <c r="G212" s="6" t="s">
        <v>193</v>
      </c>
      <c r="H212" s="6">
        <v>94</v>
      </c>
      <c r="I212" s="3" t="s">
        <v>29</v>
      </c>
      <c r="J212" s="6">
        <v>35</v>
      </c>
      <c r="K212" s="4">
        <v>24</v>
      </c>
      <c r="L212" s="8" t="s">
        <v>21</v>
      </c>
      <c r="M212" s="6">
        <v>44</v>
      </c>
      <c r="N212" t="s">
        <v>2026</v>
      </c>
      <c r="O212" t="s">
        <v>2439</v>
      </c>
      <c r="P212" t="s">
        <v>2440</v>
      </c>
      <c r="Q212" t="s">
        <v>2441</v>
      </c>
      <c r="R212" s="3" t="s">
        <v>1117</v>
      </c>
      <c r="S212" s="6" t="s">
        <v>1733</v>
      </c>
    </row>
    <row r="213" spans="4:20" x14ac:dyDescent="0.2">
      <c r="D213" s="346">
        <v>-3.0967920547029104</v>
      </c>
      <c r="E213" s="345">
        <v>39</v>
      </c>
      <c r="F213" s="337">
        <v>57</v>
      </c>
      <c r="G213" s="6" t="s">
        <v>193</v>
      </c>
      <c r="H213" s="6">
        <v>92</v>
      </c>
      <c r="I213" s="3" t="s">
        <v>28</v>
      </c>
      <c r="J213" s="6">
        <v>58</v>
      </c>
      <c r="K213" s="4">
        <v>27</v>
      </c>
      <c r="L213" s="8" t="s">
        <v>22</v>
      </c>
      <c r="M213" s="6">
        <v>75</v>
      </c>
      <c r="N213" t="s">
        <v>1696</v>
      </c>
      <c r="O213" t="s">
        <v>2442</v>
      </c>
      <c r="P213" t="s">
        <v>2443</v>
      </c>
      <c r="Q213" t="s">
        <v>2444</v>
      </c>
      <c r="R213" s="3" t="s">
        <v>1694</v>
      </c>
      <c r="S213" s="6" t="s">
        <v>1711</v>
      </c>
    </row>
    <row r="214" spans="4:20" x14ac:dyDescent="0.2">
      <c r="D214" s="346">
        <v>-7.6470699049123301</v>
      </c>
      <c r="E214" s="345">
        <v>23</v>
      </c>
      <c r="F214" s="337">
        <v>68</v>
      </c>
      <c r="G214" s="6" t="s">
        <v>193</v>
      </c>
      <c r="H214" s="6">
        <v>91</v>
      </c>
      <c r="I214" s="3" t="s">
        <v>470</v>
      </c>
      <c r="J214" s="6">
        <v>34</v>
      </c>
      <c r="K214" s="4">
        <v>26</v>
      </c>
      <c r="L214" s="8" t="s">
        <v>476</v>
      </c>
      <c r="M214" s="6">
        <v>40</v>
      </c>
      <c r="N214" t="s">
        <v>1778</v>
      </c>
      <c r="O214" t="s">
        <v>2445</v>
      </c>
      <c r="P214" t="s">
        <v>2446</v>
      </c>
      <c r="Q214" t="s">
        <v>2447</v>
      </c>
      <c r="R214" s="3" t="s">
        <v>1117</v>
      </c>
      <c r="S214" s="6" t="s">
        <v>1728</v>
      </c>
    </row>
    <row r="215" spans="4:20" x14ac:dyDescent="0.2">
      <c r="D215" s="346">
        <v>-2.1941929506657356</v>
      </c>
      <c r="E215" s="345">
        <v>26</v>
      </c>
      <c r="F215" s="337">
        <v>49</v>
      </c>
      <c r="G215" s="6" t="s">
        <v>193</v>
      </c>
      <c r="H215" s="6">
        <v>89</v>
      </c>
      <c r="I215" s="3" t="s">
        <v>108</v>
      </c>
      <c r="J215" s="6">
        <v>28</v>
      </c>
      <c r="K215" s="4">
        <v>12</v>
      </c>
      <c r="L215" s="8" t="s">
        <v>101</v>
      </c>
      <c r="M215" s="6">
        <v>86</v>
      </c>
      <c r="N215" t="s">
        <v>1917</v>
      </c>
      <c r="O215" t="s">
        <v>2448</v>
      </c>
      <c r="P215" t="s">
        <v>2449</v>
      </c>
      <c r="Q215" t="s">
        <v>2450</v>
      </c>
      <c r="R215" s="3" t="s">
        <v>1117</v>
      </c>
      <c r="S215" s="6" t="s">
        <v>1782</v>
      </c>
    </row>
    <row r="216" spans="4:20" x14ac:dyDescent="0.2">
      <c r="D216" s="346">
        <v>8.2337205951543879</v>
      </c>
      <c r="E216" s="345">
        <v>3</v>
      </c>
      <c r="F216" s="337">
        <v>71</v>
      </c>
      <c r="G216" s="6" t="s">
        <v>194</v>
      </c>
      <c r="H216" s="6">
        <v>18</v>
      </c>
      <c r="I216" s="3" t="s">
        <v>96</v>
      </c>
      <c r="J216" s="6">
        <v>51</v>
      </c>
      <c r="K216" s="4">
        <v>12</v>
      </c>
      <c r="L216" s="8" t="s">
        <v>102</v>
      </c>
      <c r="M216" s="6">
        <v>88</v>
      </c>
      <c r="N216" t="s">
        <v>1724</v>
      </c>
      <c r="O216" t="s">
        <v>2451</v>
      </c>
      <c r="P216" t="s">
        <v>2452</v>
      </c>
      <c r="Q216" t="s">
        <v>2453</v>
      </c>
      <c r="R216" s="3" t="s">
        <v>1694</v>
      </c>
      <c r="S216" s="6" t="s">
        <v>1711</v>
      </c>
    </row>
    <row r="217" spans="4:20" x14ac:dyDescent="0.2">
      <c r="D217" s="346">
        <v>2.2687834864926852</v>
      </c>
      <c r="E217" s="345">
        <v>10</v>
      </c>
      <c r="F217" s="337">
        <v>58</v>
      </c>
      <c r="G217" s="6" t="s">
        <v>194</v>
      </c>
      <c r="H217" s="6">
        <v>63</v>
      </c>
      <c r="I217" s="3" t="s">
        <v>474</v>
      </c>
      <c r="J217" s="6">
        <v>35</v>
      </c>
      <c r="K217" s="4">
        <v>31</v>
      </c>
      <c r="L217" s="8" t="s">
        <v>473</v>
      </c>
      <c r="M217" s="6">
        <v>87</v>
      </c>
      <c r="N217" t="s">
        <v>1729</v>
      </c>
      <c r="O217" t="s">
        <v>2454</v>
      </c>
      <c r="P217" t="s">
        <v>2455</v>
      </c>
      <c r="Q217" t="s">
        <v>2456</v>
      </c>
      <c r="R217" s="3" t="s">
        <v>1117</v>
      </c>
      <c r="S217" s="6" t="s">
        <v>1117</v>
      </c>
    </row>
    <row r="218" spans="4:20" x14ac:dyDescent="0.2">
      <c r="D218" s="346">
        <v>7.2406517173168012</v>
      </c>
      <c r="E218" s="345">
        <v>3</v>
      </c>
      <c r="F218" s="337">
        <v>77</v>
      </c>
      <c r="G218" s="6" t="s">
        <v>193</v>
      </c>
      <c r="H218" s="6">
        <v>8</v>
      </c>
      <c r="I218" s="3" t="s">
        <v>70</v>
      </c>
      <c r="J218" s="6">
        <v>57</v>
      </c>
      <c r="K218" s="4">
        <v>22</v>
      </c>
      <c r="L218" s="8" t="s">
        <v>62</v>
      </c>
      <c r="M218" s="6">
        <v>83</v>
      </c>
      <c r="N218" t="s">
        <v>2063</v>
      </c>
      <c r="O218" t="s">
        <v>2457</v>
      </c>
      <c r="P218" t="s">
        <v>2458</v>
      </c>
      <c r="Q218" t="s">
        <v>2459</v>
      </c>
      <c r="R218" s="3" t="s">
        <v>1694</v>
      </c>
      <c r="S218" s="6" t="s">
        <v>1711</v>
      </c>
    </row>
    <row r="219" spans="4:20" x14ac:dyDescent="0.2">
      <c r="D219" s="346">
        <v>1.5098028436809652</v>
      </c>
      <c r="E219" s="345">
        <v>23</v>
      </c>
      <c r="F219" s="337">
        <v>62</v>
      </c>
      <c r="G219" s="6" t="s">
        <v>193</v>
      </c>
      <c r="H219" s="6">
        <v>67</v>
      </c>
      <c r="I219" s="3" t="s">
        <v>750</v>
      </c>
      <c r="J219" s="6">
        <v>54</v>
      </c>
      <c r="K219" s="4">
        <v>44</v>
      </c>
      <c r="L219" s="8" t="s">
        <v>480</v>
      </c>
      <c r="M219" s="6">
        <v>82</v>
      </c>
      <c r="N219" t="s">
        <v>2015</v>
      </c>
      <c r="O219" t="s">
        <v>2460</v>
      </c>
      <c r="P219" t="s">
        <v>2461</v>
      </c>
      <c r="Q219" t="s">
        <v>2462</v>
      </c>
      <c r="R219" s="3" t="s">
        <v>1117</v>
      </c>
      <c r="S219" s="6" t="s">
        <v>1706</v>
      </c>
    </row>
    <row r="220" spans="4:20" x14ac:dyDescent="0.2">
      <c r="D220" s="346">
        <v>9.1041835204564361</v>
      </c>
      <c r="E220" s="345">
        <v>1</v>
      </c>
      <c r="F220" s="337">
        <v>78</v>
      </c>
      <c r="G220" s="6" t="s">
        <v>193</v>
      </c>
      <c r="H220" s="6">
        <v>2</v>
      </c>
      <c r="I220" s="3" t="s">
        <v>176</v>
      </c>
      <c r="J220" s="6">
        <v>33</v>
      </c>
      <c r="K220" s="4">
        <v>30</v>
      </c>
      <c r="L220" s="8" t="s">
        <v>187</v>
      </c>
      <c r="M220" s="6">
        <v>81</v>
      </c>
      <c r="N220" t="s">
        <v>1807</v>
      </c>
      <c r="O220" t="s">
        <v>2463</v>
      </c>
      <c r="P220" t="s">
        <v>2464</v>
      </c>
      <c r="Q220" t="s">
        <v>2465</v>
      </c>
      <c r="R220" s="3" t="s">
        <v>1764</v>
      </c>
      <c r="S220" s="6" t="s">
        <v>1117</v>
      </c>
      <c r="T220" t="s">
        <v>2466</v>
      </c>
    </row>
    <row r="221" spans="4:20" x14ac:dyDescent="0.2">
      <c r="D221" s="346">
        <v>8.9647952630110659</v>
      </c>
      <c r="E221" s="345">
        <v>7</v>
      </c>
      <c r="F221" s="337">
        <v>71</v>
      </c>
      <c r="G221" s="6" t="s">
        <v>194</v>
      </c>
      <c r="H221" s="6">
        <v>35</v>
      </c>
      <c r="I221" s="3" t="s">
        <v>98</v>
      </c>
      <c r="J221" s="6">
        <v>46</v>
      </c>
      <c r="K221" s="4">
        <v>22</v>
      </c>
      <c r="L221" s="8" t="s">
        <v>107</v>
      </c>
      <c r="M221" s="6">
        <v>80</v>
      </c>
      <c r="N221" t="s">
        <v>1906</v>
      </c>
      <c r="O221" t="s">
        <v>2467</v>
      </c>
      <c r="P221" t="s">
        <v>2468</v>
      </c>
      <c r="Q221" t="s">
        <v>2469</v>
      </c>
      <c r="R221" s="3" t="s">
        <v>1694</v>
      </c>
      <c r="S221" s="6" t="s">
        <v>1695</v>
      </c>
    </row>
    <row r="222" spans="4:20" x14ac:dyDescent="0.2">
      <c r="D222" s="346">
        <v>6.143809622586148</v>
      </c>
      <c r="E222" s="345">
        <v>36</v>
      </c>
      <c r="F222" s="337">
        <v>64</v>
      </c>
      <c r="G222" s="6" t="s">
        <v>194</v>
      </c>
      <c r="H222" s="6">
        <v>50</v>
      </c>
      <c r="I222" s="3" t="s">
        <v>380</v>
      </c>
      <c r="J222" s="6">
        <v>81</v>
      </c>
      <c r="K222" s="4">
        <v>27</v>
      </c>
      <c r="L222" s="8" t="s">
        <v>122</v>
      </c>
      <c r="M222" s="6">
        <v>79</v>
      </c>
      <c r="N222" t="s">
        <v>1894</v>
      </c>
      <c r="O222" t="s">
        <v>2470</v>
      </c>
      <c r="P222" t="s">
        <v>2471</v>
      </c>
      <c r="Q222" t="s">
        <v>2472</v>
      </c>
      <c r="R222" s="3" t="s">
        <v>1694</v>
      </c>
      <c r="S222" s="6" t="s">
        <v>1738</v>
      </c>
    </row>
    <row r="223" spans="4:20" x14ac:dyDescent="0.2">
      <c r="D223" s="346">
        <v>0.25167931597664067</v>
      </c>
      <c r="E223" s="345">
        <v>23</v>
      </c>
      <c r="F223" s="337">
        <v>66</v>
      </c>
      <c r="G223" s="6" t="s">
        <v>194</v>
      </c>
      <c r="H223" s="6">
        <v>78</v>
      </c>
      <c r="I223" s="3" t="s">
        <v>18</v>
      </c>
      <c r="J223" s="6">
        <v>43</v>
      </c>
      <c r="K223" s="4">
        <v>25</v>
      </c>
      <c r="L223" s="8" t="s">
        <v>24</v>
      </c>
      <c r="M223" s="6">
        <v>56</v>
      </c>
      <c r="N223" t="s">
        <v>1855</v>
      </c>
      <c r="O223" t="s">
        <v>2473</v>
      </c>
      <c r="P223" t="s">
        <v>2474</v>
      </c>
      <c r="Q223" t="s">
        <v>2475</v>
      </c>
      <c r="R223" s="3" t="s">
        <v>1694</v>
      </c>
      <c r="S223" s="6" t="s">
        <v>1711</v>
      </c>
    </row>
    <row r="224" spans="4:20" x14ac:dyDescent="0.2">
      <c r="D224" s="346">
        <v>8.161347675002709</v>
      </c>
      <c r="E224" s="345">
        <v>9</v>
      </c>
      <c r="F224" s="337">
        <v>73</v>
      </c>
      <c r="G224" s="6" t="s">
        <v>194</v>
      </c>
      <c r="H224" s="6">
        <v>31</v>
      </c>
      <c r="I224" s="3" t="s">
        <v>97</v>
      </c>
      <c r="J224" s="6">
        <v>51</v>
      </c>
      <c r="K224" s="4">
        <v>21</v>
      </c>
      <c r="L224" s="8" t="s">
        <v>104</v>
      </c>
      <c r="M224" s="6">
        <v>77</v>
      </c>
      <c r="N224" t="s">
        <v>1734</v>
      </c>
      <c r="O224" t="s">
        <v>2476</v>
      </c>
      <c r="P224" t="s">
        <v>2477</v>
      </c>
      <c r="Q224" t="s">
        <v>2478</v>
      </c>
      <c r="R224" s="3" t="s">
        <v>1694</v>
      </c>
      <c r="S224" s="6" t="s">
        <v>1711</v>
      </c>
    </row>
    <row r="225" spans="4:19" x14ac:dyDescent="0.2">
      <c r="D225" s="346">
        <v>10.655049241323445</v>
      </c>
      <c r="E225" s="345">
        <v>7</v>
      </c>
      <c r="F225" s="337">
        <v>75</v>
      </c>
      <c r="G225" s="6" t="s">
        <v>194</v>
      </c>
      <c r="H225" s="6">
        <v>15</v>
      </c>
      <c r="I225" s="3" t="s">
        <v>387</v>
      </c>
      <c r="J225" s="6">
        <v>56</v>
      </c>
      <c r="K225" s="4">
        <v>17</v>
      </c>
      <c r="L225" s="8" t="s">
        <v>8</v>
      </c>
      <c r="M225" s="6">
        <v>76</v>
      </c>
      <c r="N225" t="s">
        <v>1707</v>
      </c>
      <c r="O225" t="s">
        <v>2479</v>
      </c>
      <c r="P225" t="s">
        <v>2480</v>
      </c>
      <c r="Q225" t="s">
        <v>2481</v>
      </c>
      <c r="R225" s="3" t="s">
        <v>1694</v>
      </c>
      <c r="S225" s="6" t="s">
        <v>1695</v>
      </c>
    </row>
    <row r="226" spans="4:19" x14ac:dyDescent="0.2">
      <c r="D226" s="346">
        <v>-2.5274785966314828</v>
      </c>
      <c r="E226" s="345">
        <v>17</v>
      </c>
      <c r="F226" s="337">
        <v>72</v>
      </c>
      <c r="G226" s="6" t="s">
        <v>194</v>
      </c>
      <c r="H226" s="6">
        <v>71</v>
      </c>
      <c r="I226" s="3" t="s">
        <v>47</v>
      </c>
      <c r="J226" s="6">
        <v>43</v>
      </c>
      <c r="K226" s="4">
        <v>41</v>
      </c>
      <c r="L226" s="8" t="s">
        <v>9</v>
      </c>
      <c r="M226" s="6">
        <v>47</v>
      </c>
      <c r="N226" t="s">
        <v>1690</v>
      </c>
      <c r="O226" t="s">
        <v>2482</v>
      </c>
      <c r="P226" t="s">
        <v>2483</v>
      </c>
      <c r="Q226" t="s">
        <v>2484</v>
      </c>
      <c r="R226" s="3" t="s">
        <v>1117</v>
      </c>
      <c r="S226" s="6" t="s">
        <v>1117</v>
      </c>
    </row>
    <row r="227" spans="4:19" x14ac:dyDescent="0.2">
      <c r="D227" s="346">
        <v>4.7677269423507456</v>
      </c>
      <c r="E227" s="345">
        <v>17</v>
      </c>
      <c r="F227" s="337">
        <v>65</v>
      </c>
      <c r="G227" s="6" t="s">
        <v>194</v>
      </c>
      <c r="H227" s="6">
        <v>59</v>
      </c>
      <c r="I227" s="3" t="s">
        <v>82</v>
      </c>
      <c r="J227" s="6">
        <v>52</v>
      </c>
      <c r="K227" s="4">
        <v>17</v>
      </c>
      <c r="L227" s="8" t="s">
        <v>92</v>
      </c>
      <c r="M227" s="6">
        <v>70</v>
      </c>
      <c r="N227" t="s">
        <v>1894</v>
      </c>
      <c r="O227" t="s">
        <v>2485</v>
      </c>
      <c r="P227" t="s">
        <v>2486</v>
      </c>
      <c r="Q227" t="s">
        <v>2487</v>
      </c>
      <c r="R227" s="3" t="s">
        <v>1694</v>
      </c>
      <c r="S227" s="6" t="s">
        <v>1695</v>
      </c>
    </row>
    <row r="228" spans="4:19" x14ac:dyDescent="0.2">
      <c r="D228" s="346">
        <v>2.8307348541147768</v>
      </c>
      <c r="E228" s="345">
        <v>10</v>
      </c>
      <c r="F228" s="337">
        <v>78</v>
      </c>
      <c r="G228" s="6" t="s">
        <v>193</v>
      </c>
      <c r="H228" s="6">
        <v>27</v>
      </c>
      <c r="I228" s="3" t="s">
        <v>478</v>
      </c>
      <c r="J228" s="6">
        <v>49</v>
      </c>
      <c r="K228" s="4">
        <v>22</v>
      </c>
      <c r="L228" s="8" t="s">
        <v>1478</v>
      </c>
      <c r="M228" s="6">
        <v>69</v>
      </c>
      <c r="N228" t="s">
        <v>1855</v>
      </c>
      <c r="O228" t="s">
        <v>2488</v>
      </c>
      <c r="P228" t="s">
        <v>2489</v>
      </c>
      <c r="Q228" t="s">
        <v>2490</v>
      </c>
      <c r="R228" s="3" t="s">
        <v>1694</v>
      </c>
      <c r="S228" s="6" t="s">
        <v>1695</v>
      </c>
    </row>
    <row r="229" spans="4:19" x14ac:dyDescent="0.2">
      <c r="D229" s="346">
        <v>3.0641374231135257</v>
      </c>
      <c r="E229" s="345">
        <v>12</v>
      </c>
      <c r="F229" s="337">
        <v>81</v>
      </c>
      <c r="G229" s="6" t="s">
        <v>194</v>
      </c>
      <c r="H229" s="6">
        <v>24</v>
      </c>
      <c r="I229" s="3" t="s">
        <v>36</v>
      </c>
      <c r="J229" s="6">
        <v>47</v>
      </c>
      <c r="K229" s="4">
        <v>31</v>
      </c>
      <c r="L229" s="8" t="s">
        <v>44</v>
      </c>
      <c r="M229" s="6">
        <v>64</v>
      </c>
      <c r="N229" t="s">
        <v>1906</v>
      </c>
      <c r="O229" t="s">
        <v>2491</v>
      </c>
      <c r="P229" t="s">
        <v>2492</v>
      </c>
      <c r="Q229" t="s">
        <v>2493</v>
      </c>
      <c r="R229" s="3" t="s">
        <v>1117</v>
      </c>
      <c r="S229" s="6" t="s">
        <v>1706</v>
      </c>
    </row>
    <row r="230" spans="4:19" x14ac:dyDescent="0.2">
      <c r="D230" s="346">
        <v>9.1877714626175724</v>
      </c>
      <c r="E230" s="345">
        <v>1</v>
      </c>
      <c r="F230" s="337">
        <v>83</v>
      </c>
      <c r="G230" s="6" t="s">
        <v>193</v>
      </c>
      <c r="H230" s="6">
        <v>1</v>
      </c>
      <c r="I230" s="3" t="s">
        <v>93</v>
      </c>
      <c r="J230" s="6">
        <v>31</v>
      </c>
      <c r="K230" s="4">
        <v>26</v>
      </c>
      <c r="L230" s="8" t="s">
        <v>83</v>
      </c>
      <c r="M230" s="6">
        <v>61</v>
      </c>
      <c r="N230" t="s">
        <v>1807</v>
      </c>
      <c r="O230" t="s">
        <v>2494</v>
      </c>
      <c r="P230" t="s">
        <v>2495</v>
      </c>
      <c r="Q230" t="s">
        <v>2496</v>
      </c>
      <c r="R230" s="3" t="s">
        <v>1117</v>
      </c>
      <c r="S230" s="6" t="s">
        <v>1782</v>
      </c>
    </row>
    <row r="231" spans="4:19" x14ac:dyDescent="0.2">
      <c r="D231" s="346">
        <v>5.7678938588403401</v>
      </c>
      <c r="E231" s="345">
        <v>1</v>
      </c>
      <c r="F231" s="337">
        <v>85</v>
      </c>
      <c r="G231" s="6" t="s">
        <v>193</v>
      </c>
      <c r="H231" s="6">
        <v>5</v>
      </c>
      <c r="I231" s="3" t="s">
        <v>57</v>
      </c>
      <c r="J231" s="6">
        <v>43</v>
      </c>
      <c r="K231" s="4">
        <v>42</v>
      </c>
      <c r="L231" s="8" t="s">
        <v>49</v>
      </c>
      <c r="M231" s="6">
        <v>57</v>
      </c>
      <c r="N231" t="s">
        <v>2015</v>
      </c>
      <c r="O231" t="s">
        <v>2497</v>
      </c>
      <c r="P231" t="s">
        <v>2498</v>
      </c>
      <c r="Q231" t="s">
        <v>2499</v>
      </c>
      <c r="R231" s="3" t="s">
        <v>1764</v>
      </c>
      <c r="S231" s="6" t="s">
        <v>2201</v>
      </c>
    </row>
    <row r="232" spans="4:19" x14ac:dyDescent="0.2">
      <c r="D232" s="346">
        <v>6.3789904783376441</v>
      </c>
      <c r="E232" s="345">
        <v>2</v>
      </c>
      <c r="F232" s="337">
        <v>85</v>
      </c>
      <c r="G232" s="6" t="s">
        <v>193</v>
      </c>
      <c r="H232" s="6">
        <v>4</v>
      </c>
      <c r="I232" s="3" t="s">
        <v>86</v>
      </c>
      <c r="J232" s="6">
        <v>34</v>
      </c>
      <c r="K232" s="4">
        <v>33</v>
      </c>
      <c r="L232" s="8" t="s">
        <v>80</v>
      </c>
      <c r="M232" s="6">
        <v>55</v>
      </c>
      <c r="N232" t="s">
        <v>2188</v>
      </c>
      <c r="O232" t="s">
        <v>2500</v>
      </c>
      <c r="P232" t="s">
        <v>2501</v>
      </c>
      <c r="Q232" t="s">
        <v>2502</v>
      </c>
      <c r="R232" s="3" t="s">
        <v>1764</v>
      </c>
      <c r="S232" s="6" t="s">
        <v>2011</v>
      </c>
    </row>
    <row r="233" spans="4:19" x14ac:dyDescent="0.2">
      <c r="D233" s="346">
        <v>-5.1385360114884078</v>
      </c>
      <c r="E233" s="345">
        <v>41</v>
      </c>
      <c r="F233" s="337">
        <v>89</v>
      </c>
      <c r="G233" s="6" t="s">
        <v>193</v>
      </c>
      <c r="H233" s="6">
        <v>51</v>
      </c>
      <c r="I233" s="3" t="s">
        <v>74</v>
      </c>
      <c r="J233" s="6">
        <v>46</v>
      </c>
      <c r="K233" s="4">
        <v>18</v>
      </c>
      <c r="L233" s="8" t="s">
        <v>66</v>
      </c>
      <c r="M233" s="6">
        <v>16</v>
      </c>
      <c r="N233" t="s">
        <v>2030</v>
      </c>
      <c r="O233" t="s">
        <v>2503</v>
      </c>
      <c r="P233" t="s">
        <v>2504</v>
      </c>
      <c r="Q233" t="s">
        <v>2505</v>
      </c>
      <c r="R233" s="3" t="s">
        <v>1694</v>
      </c>
      <c r="S233" s="6" t="s">
        <v>1695</v>
      </c>
    </row>
    <row r="234" spans="4:19" x14ac:dyDescent="0.2">
      <c r="D234" s="346">
        <v>4.1588022963821878</v>
      </c>
      <c r="E234" s="345">
        <v>4</v>
      </c>
      <c r="F234" s="337">
        <v>88</v>
      </c>
      <c r="G234" s="6" t="s">
        <v>193</v>
      </c>
      <c r="H234" s="6">
        <v>9</v>
      </c>
      <c r="I234" s="3" t="s">
        <v>71</v>
      </c>
      <c r="J234" s="6">
        <v>47</v>
      </c>
      <c r="K234" s="4">
        <v>46</v>
      </c>
      <c r="L234" s="8" t="s">
        <v>65</v>
      </c>
      <c r="M234" s="6">
        <v>49</v>
      </c>
      <c r="N234" t="s">
        <v>2130</v>
      </c>
      <c r="O234" t="s">
        <v>2506</v>
      </c>
      <c r="P234" t="s">
        <v>2507</v>
      </c>
      <c r="Q234" t="s">
        <v>2508</v>
      </c>
      <c r="R234" s="3" t="s">
        <v>1764</v>
      </c>
      <c r="S234" s="6" t="s">
        <v>2011</v>
      </c>
    </row>
    <row r="235" spans="4:19" x14ac:dyDescent="0.2">
      <c r="D235" s="346">
        <v>1.8959189586717009</v>
      </c>
      <c r="E235" s="345">
        <v>20</v>
      </c>
      <c r="F235" s="337">
        <v>83</v>
      </c>
      <c r="G235" s="6" t="s">
        <v>194</v>
      </c>
      <c r="H235" s="6">
        <v>48</v>
      </c>
      <c r="I235" s="3" t="s">
        <v>749</v>
      </c>
      <c r="J235" s="6">
        <v>53</v>
      </c>
      <c r="K235" s="4">
        <v>29</v>
      </c>
      <c r="L235" s="8" t="s">
        <v>89</v>
      </c>
      <c r="M235" s="6">
        <v>37</v>
      </c>
      <c r="N235" t="s">
        <v>2415</v>
      </c>
      <c r="O235" t="s">
        <v>2509</v>
      </c>
      <c r="P235" t="s">
        <v>2510</v>
      </c>
      <c r="Q235" t="s">
        <v>2511</v>
      </c>
      <c r="R235" s="3" t="s">
        <v>1694</v>
      </c>
      <c r="S235" s="6" t="s">
        <v>1695</v>
      </c>
    </row>
    <row r="236" spans="4:19" x14ac:dyDescent="0.2">
      <c r="D236" s="346">
        <v>2.6402853430913806</v>
      </c>
      <c r="E236" s="345">
        <v>7</v>
      </c>
      <c r="F236" s="337">
        <v>88</v>
      </c>
      <c r="G236" s="6" t="s">
        <v>194</v>
      </c>
      <c r="H236" s="6">
        <v>19</v>
      </c>
      <c r="I236" s="3" t="s">
        <v>81</v>
      </c>
      <c r="J236" s="6">
        <v>49</v>
      </c>
      <c r="K236" s="4">
        <v>42</v>
      </c>
      <c r="L236" s="8" t="s">
        <v>91</v>
      </c>
      <c r="M236" s="6">
        <v>41</v>
      </c>
      <c r="N236" t="s">
        <v>2045</v>
      </c>
      <c r="O236" t="s">
        <v>2512</v>
      </c>
      <c r="P236" t="s">
        <v>2513</v>
      </c>
      <c r="Q236" t="s">
        <v>2514</v>
      </c>
      <c r="R236" s="3" t="s">
        <v>1117</v>
      </c>
      <c r="S236" s="6" t="s">
        <v>1733</v>
      </c>
    </row>
    <row r="237" spans="4:19" x14ac:dyDescent="0.2">
      <c r="D237" s="346">
        <v>-3.6258723150045058</v>
      </c>
      <c r="E237" s="345">
        <v>29</v>
      </c>
      <c r="F237" s="337">
        <v>89</v>
      </c>
      <c r="G237" s="6" t="s">
        <v>193</v>
      </c>
      <c r="H237" s="6">
        <v>39</v>
      </c>
      <c r="I237" s="3" t="s">
        <v>77</v>
      </c>
      <c r="J237" s="6">
        <v>34</v>
      </c>
      <c r="K237" s="4">
        <v>16</v>
      </c>
      <c r="L237" s="8" t="s">
        <v>69</v>
      </c>
      <c r="M237" s="6">
        <v>29</v>
      </c>
      <c r="N237" t="s">
        <v>1798</v>
      </c>
      <c r="O237" t="s">
        <v>2515</v>
      </c>
      <c r="P237" t="s">
        <v>2516</v>
      </c>
      <c r="Q237" t="s">
        <v>2517</v>
      </c>
      <c r="R237" s="3" t="s">
        <v>1694</v>
      </c>
      <c r="S237" s="6" t="s">
        <v>1728</v>
      </c>
    </row>
    <row r="238" spans="4:19" x14ac:dyDescent="0.2">
      <c r="D238" s="346">
        <v>0.68979702755685335</v>
      </c>
      <c r="E238" s="345">
        <v>19</v>
      </c>
      <c r="F238" s="337">
        <v>91</v>
      </c>
      <c r="G238" s="6" t="s">
        <v>194</v>
      </c>
      <c r="H238" s="6">
        <v>38</v>
      </c>
      <c r="I238" s="3" t="s">
        <v>54</v>
      </c>
      <c r="J238" s="6">
        <v>44</v>
      </c>
      <c r="K238" s="4">
        <v>36</v>
      </c>
      <c r="L238" s="8" t="s">
        <v>60</v>
      </c>
      <c r="M238" s="6">
        <v>17</v>
      </c>
      <c r="N238" t="s">
        <v>2141</v>
      </c>
      <c r="O238" t="s">
        <v>2518</v>
      </c>
      <c r="P238" t="s">
        <v>2519</v>
      </c>
      <c r="Q238" t="s">
        <v>2520</v>
      </c>
      <c r="R238" s="3" t="s">
        <v>1117</v>
      </c>
      <c r="S238" s="6" t="s">
        <v>1706</v>
      </c>
    </row>
    <row r="239" spans="4:19" x14ac:dyDescent="0.2">
      <c r="D239" s="346">
        <v>-3.2485182673821766</v>
      </c>
      <c r="E239" s="345">
        <v>38</v>
      </c>
      <c r="F239" s="337">
        <v>95</v>
      </c>
      <c r="G239" s="6" t="s">
        <v>193</v>
      </c>
      <c r="H239" s="6">
        <v>30</v>
      </c>
      <c r="I239" s="3" t="s">
        <v>181</v>
      </c>
      <c r="J239" s="6">
        <v>47</v>
      </c>
      <c r="K239" s="4">
        <v>24</v>
      </c>
      <c r="L239" s="8" t="s">
        <v>188</v>
      </c>
      <c r="M239" s="6">
        <v>13</v>
      </c>
      <c r="N239" t="s">
        <v>1870</v>
      </c>
      <c r="O239" t="s">
        <v>2521</v>
      </c>
      <c r="P239" t="s">
        <v>2522</v>
      </c>
      <c r="Q239" t="s">
        <v>2523</v>
      </c>
      <c r="R239" s="3" t="s">
        <v>1694</v>
      </c>
      <c r="S239" s="6" t="s">
        <v>1728</v>
      </c>
    </row>
    <row r="240" spans="4:19" x14ac:dyDescent="0.2">
      <c r="D240" s="346">
        <v>-9.861733295345429E-2</v>
      </c>
      <c r="E240" s="345">
        <v>24</v>
      </c>
      <c r="F240" s="337">
        <v>95</v>
      </c>
      <c r="G240" s="6" t="s">
        <v>194</v>
      </c>
      <c r="H240" s="6">
        <v>20</v>
      </c>
      <c r="I240" s="3" t="s">
        <v>189</v>
      </c>
      <c r="J240" s="6">
        <v>42</v>
      </c>
      <c r="K240" s="4">
        <v>33</v>
      </c>
      <c r="L240" s="8" t="s">
        <v>183</v>
      </c>
      <c r="M240" s="6">
        <v>21</v>
      </c>
      <c r="N240" t="s">
        <v>1739</v>
      </c>
      <c r="O240" t="s">
        <v>2524</v>
      </c>
      <c r="P240" t="s">
        <v>2525</v>
      </c>
      <c r="Q240" t="s">
        <v>2526</v>
      </c>
      <c r="R240" s="3" t="s">
        <v>1117</v>
      </c>
      <c r="S240" s="6" t="s">
        <v>1733</v>
      </c>
    </row>
    <row r="241" spans="2:19" x14ac:dyDescent="0.2">
      <c r="B241" s="154"/>
      <c r="C241" s="158"/>
      <c r="D241" s="155">
        <v>3.5012872346713229</v>
      </c>
      <c r="E241" s="347">
        <v>15</v>
      </c>
      <c r="F241" s="348">
        <v>97</v>
      </c>
      <c r="G241" s="156" t="s">
        <v>194</v>
      </c>
      <c r="H241" s="156">
        <v>11</v>
      </c>
      <c r="I241" s="349" t="s">
        <v>17</v>
      </c>
      <c r="J241" s="156">
        <v>32</v>
      </c>
      <c r="K241" s="157">
        <v>16</v>
      </c>
      <c r="L241" s="154" t="s">
        <v>23</v>
      </c>
      <c r="M241" s="156">
        <v>6</v>
      </c>
      <c r="N241" s="158" t="s">
        <v>2527</v>
      </c>
      <c r="O241" s="158" t="s">
        <v>2528</v>
      </c>
      <c r="P241" s="158" t="s">
        <v>2529</v>
      </c>
      <c r="Q241" s="158" t="s">
        <v>2530</v>
      </c>
      <c r="R241" s="349" t="s">
        <v>1117</v>
      </c>
      <c r="S241" s="156" t="s">
        <v>1117</v>
      </c>
    </row>
    <row r="242" spans="2:19" x14ac:dyDescent="0.2">
      <c r="B242" s="9" t="s">
        <v>2531</v>
      </c>
      <c r="C242" s="169"/>
      <c r="D242" s="372">
        <v>16.33734496291806</v>
      </c>
      <c r="E242" s="373">
        <v>1</v>
      </c>
      <c r="F242" s="374">
        <v>38</v>
      </c>
      <c r="G242" s="375" t="s">
        <v>194</v>
      </c>
      <c r="H242" s="375">
        <v>46</v>
      </c>
      <c r="I242" s="376" t="s">
        <v>74</v>
      </c>
      <c r="J242" s="375">
        <v>29</v>
      </c>
      <c r="K242" s="377">
        <v>27</v>
      </c>
      <c r="L242" s="378" t="s">
        <v>42</v>
      </c>
      <c r="M242" s="375">
        <v>160</v>
      </c>
      <c r="N242" s="169" t="s">
        <v>2544</v>
      </c>
      <c r="O242" s="169" t="s">
        <v>2545</v>
      </c>
      <c r="P242" s="169" t="s">
        <v>2546</v>
      </c>
      <c r="Q242" s="169" t="s">
        <v>2547</v>
      </c>
      <c r="R242" s="376" t="s">
        <v>1764</v>
      </c>
      <c r="S242" s="375" t="s">
        <v>1944</v>
      </c>
    </row>
    <row r="243" spans="2:19" x14ac:dyDescent="0.2">
      <c r="D243" s="346">
        <v>19.286125894037657</v>
      </c>
      <c r="E243" s="345">
        <v>1</v>
      </c>
      <c r="F243" s="337">
        <v>48</v>
      </c>
      <c r="G243" s="6" t="s">
        <v>194</v>
      </c>
      <c r="H243" s="6">
        <v>18</v>
      </c>
      <c r="I243" s="3" t="s">
        <v>188</v>
      </c>
      <c r="J243" s="6">
        <v>26</v>
      </c>
      <c r="K243" s="4">
        <v>7</v>
      </c>
      <c r="L243" s="8" t="s">
        <v>64</v>
      </c>
      <c r="M243" s="6">
        <v>159</v>
      </c>
      <c r="N243" t="s">
        <v>2548</v>
      </c>
      <c r="O243" t="s">
        <v>2549</v>
      </c>
      <c r="P243" t="s">
        <v>2550</v>
      </c>
      <c r="Q243" t="s">
        <v>2551</v>
      </c>
      <c r="R243" s="3" t="s">
        <v>1117</v>
      </c>
      <c r="S243" s="6" t="s">
        <v>1782</v>
      </c>
    </row>
    <row r="244" spans="2:19" x14ac:dyDescent="0.2">
      <c r="D244" s="346">
        <v>12.02034014770757</v>
      </c>
      <c r="E244" s="345">
        <v>3</v>
      </c>
      <c r="F244" s="337">
        <v>35</v>
      </c>
      <c r="G244" s="6" t="s">
        <v>194</v>
      </c>
      <c r="H244" s="6">
        <v>72</v>
      </c>
      <c r="I244" s="3" t="s">
        <v>34</v>
      </c>
      <c r="J244" s="6">
        <v>56</v>
      </c>
      <c r="K244" s="4">
        <v>33</v>
      </c>
      <c r="L244" s="8" t="s">
        <v>184</v>
      </c>
      <c r="M244" s="6">
        <v>158</v>
      </c>
      <c r="N244" t="s">
        <v>2095</v>
      </c>
      <c r="O244" t="s">
        <v>2552</v>
      </c>
      <c r="P244" t="s">
        <v>2553</v>
      </c>
      <c r="Q244" t="s">
        <v>2554</v>
      </c>
      <c r="R244" s="3" t="s">
        <v>1117</v>
      </c>
      <c r="S244" s="6" t="s">
        <v>1733</v>
      </c>
    </row>
    <row r="245" spans="2:19" x14ac:dyDescent="0.2">
      <c r="D245" s="346">
        <v>16.034231026835428</v>
      </c>
      <c r="E245" s="345">
        <v>3</v>
      </c>
      <c r="F245" s="337">
        <v>39</v>
      </c>
      <c r="G245" s="6" t="s">
        <v>194</v>
      </c>
      <c r="H245" s="6">
        <v>48</v>
      </c>
      <c r="I245" s="3" t="s">
        <v>479</v>
      </c>
      <c r="J245" s="6">
        <v>64</v>
      </c>
      <c r="K245" s="4">
        <v>11</v>
      </c>
      <c r="L245" s="8" t="s">
        <v>61</v>
      </c>
      <c r="M245" s="6">
        <v>157</v>
      </c>
      <c r="N245" t="s">
        <v>1778</v>
      </c>
      <c r="O245" t="s">
        <v>2555</v>
      </c>
      <c r="P245" t="s">
        <v>2556</v>
      </c>
      <c r="Q245" t="s">
        <v>2557</v>
      </c>
      <c r="R245" s="3" t="s">
        <v>1694</v>
      </c>
      <c r="S245" s="6" t="s">
        <v>1711</v>
      </c>
    </row>
    <row r="246" spans="2:19" x14ac:dyDescent="0.2">
      <c r="D246" s="346">
        <v>8.780064454053953</v>
      </c>
      <c r="E246" s="345">
        <v>2</v>
      </c>
      <c r="F246" s="337">
        <v>24</v>
      </c>
      <c r="G246" s="6" t="s">
        <v>194</v>
      </c>
      <c r="H246" s="6">
        <v>95</v>
      </c>
      <c r="I246" s="3" t="s">
        <v>480</v>
      </c>
      <c r="J246" s="6">
        <v>38</v>
      </c>
      <c r="K246" s="4">
        <v>24</v>
      </c>
      <c r="L246" s="8" t="s">
        <v>55</v>
      </c>
      <c r="M246" s="6">
        <v>156</v>
      </c>
      <c r="N246" t="s">
        <v>2558</v>
      </c>
      <c r="O246" t="s">
        <v>2559</v>
      </c>
      <c r="P246" t="s">
        <v>2560</v>
      </c>
      <c r="Q246" t="s">
        <v>2561</v>
      </c>
      <c r="R246" s="3" t="s">
        <v>1117</v>
      </c>
      <c r="S246" s="6" t="s">
        <v>1706</v>
      </c>
    </row>
    <row r="247" spans="2:19" x14ac:dyDescent="0.2">
      <c r="D247" s="346">
        <v>19.097316796424764</v>
      </c>
      <c r="E247" s="345">
        <v>1</v>
      </c>
      <c r="F247" s="337">
        <v>53</v>
      </c>
      <c r="G247" s="6" t="s">
        <v>194</v>
      </c>
      <c r="H247" s="6">
        <v>1</v>
      </c>
      <c r="I247" s="3" t="s">
        <v>93</v>
      </c>
      <c r="J247" s="6">
        <v>64</v>
      </c>
      <c r="K247" s="4">
        <v>39</v>
      </c>
      <c r="L247" s="8" t="s">
        <v>90</v>
      </c>
      <c r="M247" s="6">
        <v>155</v>
      </c>
      <c r="N247" t="s">
        <v>2339</v>
      </c>
      <c r="O247" t="s">
        <v>2562</v>
      </c>
      <c r="P247" t="s">
        <v>2563</v>
      </c>
      <c r="Q247" t="s">
        <v>2564</v>
      </c>
      <c r="R247" s="3" t="s">
        <v>1694</v>
      </c>
      <c r="S247" s="6" t="s">
        <v>1711</v>
      </c>
    </row>
    <row r="248" spans="2:19" x14ac:dyDescent="0.2">
      <c r="D248" s="346">
        <v>17.429979092304588</v>
      </c>
      <c r="E248" s="345">
        <v>1</v>
      </c>
      <c r="F248" s="337">
        <v>52</v>
      </c>
      <c r="G248" s="6" t="s">
        <v>194</v>
      </c>
      <c r="H248" s="6">
        <v>12</v>
      </c>
      <c r="I248" s="3" t="s">
        <v>387</v>
      </c>
      <c r="J248" s="6">
        <v>54</v>
      </c>
      <c r="K248" s="4">
        <v>23</v>
      </c>
      <c r="L248" s="8" t="s">
        <v>390</v>
      </c>
      <c r="M248" s="6">
        <v>154</v>
      </c>
      <c r="N248" t="s">
        <v>1863</v>
      </c>
      <c r="O248" t="s">
        <v>2565</v>
      </c>
      <c r="P248" t="s">
        <v>2566</v>
      </c>
      <c r="Q248" t="s">
        <v>2567</v>
      </c>
      <c r="R248" s="3" t="s">
        <v>1117</v>
      </c>
      <c r="S248" s="6" t="s">
        <v>1733</v>
      </c>
    </row>
    <row r="249" spans="2:19" x14ac:dyDescent="0.2">
      <c r="D249" s="346">
        <v>17.66617193148447</v>
      </c>
      <c r="E249" s="345">
        <v>1</v>
      </c>
      <c r="F249" s="337">
        <v>51</v>
      </c>
      <c r="G249" s="6" t="s">
        <v>194</v>
      </c>
      <c r="H249" s="6">
        <v>15</v>
      </c>
      <c r="I249" s="3" t="s">
        <v>81</v>
      </c>
      <c r="J249" s="6">
        <v>35</v>
      </c>
      <c r="K249" s="4">
        <v>28</v>
      </c>
      <c r="L249" s="8" t="s">
        <v>123</v>
      </c>
      <c r="M249" s="6">
        <v>153</v>
      </c>
      <c r="N249" t="s">
        <v>2568</v>
      </c>
      <c r="O249" t="s">
        <v>2569</v>
      </c>
      <c r="P249" t="s">
        <v>2570</v>
      </c>
      <c r="Q249" t="s">
        <v>2571</v>
      </c>
      <c r="R249" s="3" t="s">
        <v>1117</v>
      </c>
      <c r="S249" s="6" t="s">
        <v>1782</v>
      </c>
    </row>
    <row r="250" spans="2:19" x14ac:dyDescent="0.2">
      <c r="D250" s="346">
        <v>18.271041370010416</v>
      </c>
      <c r="E250" s="345">
        <v>1</v>
      </c>
      <c r="F250" s="337">
        <v>48</v>
      </c>
      <c r="G250" s="6" t="s">
        <v>194</v>
      </c>
      <c r="H250" s="6">
        <v>27</v>
      </c>
      <c r="I250" s="3" t="s">
        <v>97</v>
      </c>
      <c r="J250" s="6">
        <v>56</v>
      </c>
      <c r="K250" s="4">
        <v>35</v>
      </c>
      <c r="L250" s="8" t="s">
        <v>1476</v>
      </c>
      <c r="M250" s="6">
        <v>152</v>
      </c>
      <c r="N250" t="s">
        <v>2572</v>
      </c>
      <c r="O250" t="s">
        <v>2573</v>
      </c>
      <c r="P250" t="s">
        <v>2574</v>
      </c>
      <c r="Q250" t="s">
        <v>2575</v>
      </c>
      <c r="R250" s="3" t="s">
        <v>1117</v>
      </c>
      <c r="S250" s="6" t="s">
        <v>1733</v>
      </c>
    </row>
    <row r="251" spans="2:19" x14ac:dyDescent="0.2">
      <c r="D251" s="346">
        <v>11.112909442523955</v>
      </c>
      <c r="E251" s="345">
        <v>3</v>
      </c>
      <c r="F251" s="337">
        <v>38</v>
      </c>
      <c r="G251" s="6" t="s">
        <v>194</v>
      </c>
      <c r="H251" s="6">
        <v>66</v>
      </c>
      <c r="I251" s="3" t="s">
        <v>44</v>
      </c>
      <c r="J251" s="6">
        <v>63</v>
      </c>
      <c r="K251" s="4">
        <v>36</v>
      </c>
      <c r="L251" s="8" t="s">
        <v>182</v>
      </c>
      <c r="M251" s="6">
        <v>151</v>
      </c>
      <c r="N251" t="s">
        <v>2141</v>
      </c>
      <c r="O251" t="s">
        <v>2576</v>
      </c>
      <c r="P251" t="s">
        <v>2577</v>
      </c>
      <c r="Q251" t="s">
        <v>2578</v>
      </c>
      <c r="R251" s="3" t="s">
        <v>1117</v>
      </c>
      <c r="S251" s="6" t="s">
        <v>1728</v>
      </c>
    </row>
    <row r="252" spans="2:19" x14ac:dyDescent="0.2">
      <c r="D252" s="346">
        <v>17.505064308778781</v>
      </c>
      <c r="E252" s="345">
        <v>2</v>
      </c>
      <c r="F252" s="337">
        <v>49</v>
      </c>
      <c r="G252" s="6" t="s">
        <v>194</v>
      </c>
      <c r="H252" s="6">
        <v>29</v>
      </c>
      <c r="I252" s="3" t="s">
        <v>98</v>
      </c>
      <c r="J252" s="6">
        <v>51</v>
      </c>
      <c r="K252" s="4">
        <v>42</v>
      </c>
      <c r="L252" s="8" t="s">
        <v>393</v>
      </c>
      <c r="M252" s="6">
        <v>150</v>
      </c>
      <c r="N252" t="s">
        <v>1749</v>
      </c>
      <c r="O252" t="s">
        <v>2579</v>
      </c>
      <c r="P252" t="s">
        <v>2580</v>
      </c>
      <c r="Q252" t="s">
        <v>2581</v>
      </c>
      <c r="R252" s="3" t="s">
        <v>1764</v>
      </c>
      <c r="S252" s="6" t="s">
        <v>2011</v>
      </c>
    </row>
    <row r="253" spans="2:19" x14ac:dyDescent="0.2">
      <c r="D253" s="346">
        <v>15.781948914029021</v>
      </c>
      <c r="E253" s="345">
        <v>1</v>
      </c>
      <c r="F253" s="337">
        <v>56</v>
      </c>
      <c r="G253" s="6" t="s">
        <v>194</v>
      </c>
      <c r="H253" s="6">
        <v>4</v>
      </c>
      <c r="I253" s="3" t="s">
        <v>86</v>
      </c>
      <c r="J253" s="6">
        <v>88</v>
      </c>
      <c r="K253" s="4">
        <v>28</v>
      </c>
      <c r="L253" s="8" t="s">
        <v>95</v>
      </c>
      <c r="M253" s="6">
        <v>149</v>
      </c>
      <c r="N253" t="s">
        <v>2063</v>
      </c>
      <c r="O253" t="s">
        <v>2582</v>
      </c>
      <c r="P253" t="s">
        <v>2583</v>
      </c>
      <c r="Q253" t="s">
        <v>2584</v>
      </c>
      <c r="R253" s="3" t="s">
        <v>1694</v>
      </c>
      <c r="S253" s="6" t="s">
        <v>1738</v>
      </c>
    </row>
    <row r="254" spans="2:19" x14ac:dyDescent="0.2">
      <c r="D254" s="346">
        <v>-5.536041789852101</v>
      </c>
      <c r="E254" s="345">
        <v>52</v>
      </c>
      <c r="F254" s="337">
        <v>27</v>
      </c>
      <c r="G254" s="6" t="s">
        <v>193</v>
      </c>
      <c r="H254" s="6">
        <v>148</v>
      </c>
      <c r="I254" s="3" t="s">
        <v>475</v>
      </c>
      <c r="J254" s="6">
        <v>64</v>
      </c>
      <c r="K254" s="4">
        <v>34</v>
      </c>
      <c r="L254" s="8" t="s">
        <v>53</v>
      </c>
      <c r="M254" s="6">
        <v>115</v>
      </c>
      <c r="N254" t="s">
        <v>1696</v>
      </c>
      <c r="O254" t="s">
        <v>2585</v>
      </c>
      <c r="P254" t="s">
        <v>2586</v>
      </c>
      <c r="Q254" t="s">
        <v>2587</v>
      </c>
      <c r="R254" s="3" t="s">
        <v>1694</v>
      </c>
      <c r="S254" s="6" t="s">
        <v>1738</v>
      </c>
    </row>
    <row r="255" spans="2:19" x14ac:dyDescent="0.2">
      <c r="D255" s="346">
        <v>7.6421367837295726</v>
      </c>
      <c r="E255" s="345">
        <v>13</v>
      </c>
      <c r="F255" s="337">
        <v>38</v>
      </c>
      <c r="G255" s="6" t="s">
        <v>194</v>
      </c>
      <c r="H255" s="6">
        <v>75</v>
      </c>
      <c r="I255" s="3" t="s">
        <v>1478</v>
      </c>
      <c r="J255" s="6">
        <v>56</v>
      </c>
      <c r="K255" s="4">
        <v>9</v>
      </c>
      <c r="L255" s="8" t="s">
        <v>56</v>
      </c>
      <c r="M255" s="6">
        <v>147</v>
      </c>
      <c r="N255" t="s">
        <v>2588</v>
      </c>
      <c r="O255" t="s">
        <v>2589</v>
      </c>
      <c r="P255" t="s">
        <v>2590</v>
      </c>
      <c r="Q255" t="s">
        <v>2591</v>
      </c>
      <c r="R255" s="3" t="s">
        <v>1694</v>
      </c>
      <c r="S255" s="6" t="s">
        <v>1711</v>
      </c>
    </row>
    <row r="256" spans="2:19" x14ac:dyDescent="0.2">
      <c r="D256" s="346">
        <v>12.353829869031857</v>
      </c>
      <c r="E256" s="345">
        <v>5</v>
      </c>
      <c r="F256" s="337">
        <v>42</v>
      </c>
      <c r="G256" s="6" t="s">
        <v>194</v>
      </c>
      <c r="H256" s="6">
        <v>55</v>
      </c>
      <c r="I256" s="3" t="s">
        <v>474</v>
      </c>
      <c r="J256" s="6">
        <v>81</v>
      </c>
      <c r="K256" s="4">
        <v>28</v>
      </c>
      <c r="L256" s="8" t="s">
        <v>471</v>
      </c>
      <c r="M256" s="6">
        <v>146</v>
      </c>
      <c r="N256" t="s">
        <v>1712</v>
      </c>
      <c r="O256" t="s">
        <v>2592</v>
      </c>
      <c r="P256" t="s">
        <v>2593</v>
      </c>
      <c r="Q256" t="s">
        <v>2594</v>
      </c>
      <c r="R256" s="3" t="s">
        <v>1694</v>
      </c>
      <c r="S256" s="6" t="s">
        <v>1738</v>
      </c>
    </row>
    <row r="257" spans="4:19" x14ac:dyDescent="0.2">
      <c r="D257" s="346">
        <v>-11.563899556782189</v>
      </c>
      <c r="E257" s="345">
        <v>33</v>
      </c>
      <c r="F257" s="337">
        <v>61</v>
      </c>
      <c r="G257" s="6" t="s">
        <v>193</v>
      </c>
      <c r="H257" s="6">
        <v>145</v>
      </c>
      <c r="I257" s="3" t="s">
        <v>112</v>
      </c>
      <c r="J257" s="6">
        <v>55</v>
      </c>
      <c r="K257" s="4">
        <v>50</v>
      </c>
      <c r="L257" s="8" t="s">
        <v>385</v>
      </c>
      <c r="M257" s="6">
        <v>39</v>
      </c>
      <c r="N257" t="s">
        <v>2346</v>
      </c>
      <c r="O257" t="s">
        <v>2595</v>
      </c>
      <c r="P257" t="s">
        <v>2596</v>
      </c>
      <c r="Q257" t="s">
        <v>2597</v>
      </c>
      <c r="R257" s="3" t="s">
        <v>1117</v>
      </c>
      <c r="S257" s="6" t="s">
        <v>1733</v>
      </c>
    </row>
    <row r="258" spans="4:19" x14ac:dyDescent="0.2">
      <c r="D258" s="346">
        <v>-12.671695097020757</v>
      </c>
      <c r="E258" s="345">
        <v>42</v>
      </c>
      <c r="F258" s="337">
        <v>54</v>
      </c>
      <c r="G258" s="6" t="s">
        <v>193</v>
      </c>
      <c r="H258" s="6">
        <v>144</v>
      </c>
      <c r="I258" s="3" t="s">
        <v>177</v>
      </c>
      <c r="J258" s="6">
        <v>58</v>
      </c>
      <c r="K258" s="4">
        <v>43</v>
      </c>
      <c r="L258" s="8" t="s">
        <v>73</v>
      </c>
      <c r="M258" s="6">
        <v>53</v>
      </c>
      <c r="N258" t="s">
        <v>2598</v>
      </c>
      <c r="O258" t="s">
        <v>2599</v>
      </c>
      <c r="P258" t="s">
        <v>2600</v>
      </c>
      <c r="Q258" t="s">
        <v>2601</v>
      </c>
      <c r="R258" s="3" t="s">
        <v>1117</v>
      </c>
      <c r="S258" s="6" t="s">
        <v>1711</v>
      </c>
    </row>
    <row r="259" spans="4:19" x14ac:dyDescent="0.2">
      <c r="D259" s="346">
        <v>11.749342812319647</v>
      </c>
      <c r="E259" s="345">
        <v>5</v>
      </c>
      <c r="F259" s="337">
        <v>42</v>
      </c>
      <c r="G259" s="6" t="s">
        <v>194</v>
      </c>
      <c r="H259" s="6">
        <v>62</v>
      </c>
      <c r="I259" s="3" t="s">
        <v>49</v>
      </c>
      <c r="J259" s="6">
        <v>71</v>
      </c>
      <c r="K259" s="4">
        <v>34</v>
      </c>
      <c r="L259" s="8" t="s">
        <v>16</v>
      </c>
      <c r="M259" s="6">
        <v>143</v>
      </c>
      <c r="N259" t="s">
        <v>1906</v>
      </c>
      <c r="O259" t="s">
        <v>2602</v>
      </c>
      <c r="P259" t="s">
        <v>2603</v>
      </c>
      <c r="Q259" t="s">
        <v>2604</v>
      </c>
      <c r="R259" s="3" t="s">
        <v>1694</v>
      </c>
      <c r="S259" s="6" t="s">
        <v>1716</v>
      </c>
    </row>
    <row r="260" spans="4:19" x14ac:dyDescent="0.2">
      <c r="D260" s="346">
        <v>14.194189175797343</v>
      </c>
      <c r="E260" s="345">
        <v>2</v>
      </c>
      <c r="F260" s="337">
        <v>54</v>
      </c>
      <c r="G260" s="6" t="s">
        <v>194</v>
      </c>
      <c r="H260" s="6">
        <v>24</v>
      </c>
      <c r="I260" s="3" t="s">
        <v>382</v>
      </c>
      <c r="J260" s="6">
        <v>74</v>
      </c>
      <c r="K260" s="4">
        <v>23</v>
      </c>
      <c r="L260" s="8" t="s">
        <v>120</v>
      </c>
      <c r="M260" s="6">
        <v>142</v>
      </c>
      <c r="N260" t="s">
        <v>1855</v>
      </c>
      <c r="O260" t="s">
        <v>2605</v>
      </c>
      <c r="P260" t="s">
        <v>2606</v>
      </c>
      <c r="Q260" t="s">
        <v>2607</v>
      </c>
      <c r="R260" s="3" t="s">
        <v>1694</v>
      </c>
      <c r="S260" s="6" t="s">
        <v>1716</v>
      </c>
    </row>
    <row r="261" spans="4:19" x14ac:dyDescent="0.2">
      <c r="D261" s="346">
        <v>-11.82049485984707</v>
      </c>
      <c r="E261" s="345">
        <v>31</v>
      </c>
      <c r="F261" s="337">
        <v>58</v>
      </c>
      <c r="G261" s="6" t="s">
        <v>193</v>
      </c>
      <c r="H261" s="6">
        <v>141</v>
      </c>
      <c r="I261" s="3" t="s">
        <v>103</v>
      </c>
      <c r="J261" s="6">
        <v>39</v>
      </c>
      <c r="K261" s="4">
        <v>32</v>
      </c>
      <c r="L261" s="8" t="s">
        <v>334</v>
      </c>
      <c r="M261" s="6">
        <v>40</v>
      </c>
      <c r="N261" t="s">
        <v>1894</v>
      </c>
      <c r="O261" t="s">
        <v>2608</v>
      </c>
      <c r="P261" t="s">
        <v>2609</v>
      </c>
      <c r="Q261" t="s">
        <v>2610</v>
      </c>
      <c r="R261" s="3" t="s">
        <v>1117</v>
      </c>
      <c r="S261" s="6" t="s">
        <v>1706</v>
      </c>
    </row>
    <row r="262" spans="4:19" x14ac:dyDescent="0.2">
      <c r="D262" s="346">
        <v>11.603673932583307</v>
      </c>
      <c r="E262" s="345">
        <v>9</v>
      </c>
      <c r="F262" s="337">
        <v>46</v>
      </c>
      <c r="G262" s="6" t="s">
        <v>194</v>
      </c>
      <c r="H262" s="6">
        <v>45</v>
      </c>
      <c r="I262" s="3" t="s">
        <v>380</v>
      </c>
      <c r="J262" s="6">
        <v>62</v>
      </c>
      <c r="K262" s="4">
        <v>24</v>
      </c>
      <c r="L262" s="8" t="s">
        <v>115</v>
      </c>
      <c r="M262" s="6">
        <v>140</v>
      </c>
      <c r="N262" t="s">
        <v>1734</v>
      </c>
      <c r="O262" t="s">
        <v>2611</v>
      </c>
      <c r="P262" t="s">
        <v>2612</v>
      </c>
      <c r="Q262" t="s">
        <v>2613</v>
      </c>
      <c r="R262" s="3" t="s">
        <v>1694</v>
      </c>
      <c r="S262" s="6" t="s">
        <v>1716</v>
      </c>
    </row>
    <row r="263" spans="4:19" x14ac:dyDescent="0.2">
      <c r="D263" s="346">
        <v>11.194101772657291</v>
      </c>
      <c r="E263" s="345">
        <v>1</v>
      </c>
      <c r="F263" s="337">
        <v>53</v>
      </c>
      <c r="G263" s="6" t="s">
        <v>194</v>
      </c>
      <c r="H263" s="6">
        <v>37</v>
      </c>
      <c r="I263" s="3" t="s">
        <v>69</v>
      </c>
      <c r="J263" s="6">
        <v>37</v>
      </c>
      <c r="K263" s="4">
        <v>25</v>
      </c>
      <c r="L263" s="8" t="s">
        <v>37</v>
      </c>
      <c r="M263" s="6">
        <v>139</v>
      </c>
      <c r="N263" t="s">
        <v>2087</v>
      </c>
      <c r="O263" t="s">
        <v>2614</v>
      </c>
      <c r="P263" t="s">
        <v>2615</v>
      </c>
      <c r="Q263" t="s">
        <v>2616</v>
      </c>
      <c r="R263" s="3" t="s">
        <v>1117</v>
      </c>
      <c r="S263" s="6" t="s">
        <v>1117</v>
      </c>
    </row>
    <row r="264" spans="4:19" x14ac:dyDescent="0.2">
      <c r="D264" s="346">
        <v>10.958137567720549</v>
      </c>
      <c r="E264" s="345">
        <v>2</v>
      </c>
      <c r="F264" s="337">
        <v>55</v>
      </c>
      <c r="G264" s="6" t="s">
        <v>194</v>
      </c>
      <c r="H264" s="6">
        <v>31</v>
      </c>
      <c r="I264" s="3" t="s">
        <v>392</v>
      </c>
      <c r="J264" s="6">
        <v>72</v>
      </c>
      <c r="K264" s="4">
        <v>18</v>
      </c>
      <c r="L264" s="8" t="s">
        <v>118</v>
      </c>
      <c r="M264" s="6">
        <v>138</v>
      </c>
      <c r="N264" t="s">
        <v>1890</v>
      </c>
      <c r="O264" t="s">
        <v>2617</v>
      </c>
      <c r="P264" t="s">
        <v>2618</v>
      </c>
      <c r="Q264" t="s">
        <v>2619</v>
      </c>
      <c r="R264" s="3" t="s">
        <v>1694</v>
      </c>
      <c r="S264" s="6" t="s">
        <v>1847</v>
      </c>
    </row>
    <row r="265" spans="4:19" x14ac:dyDescent="0.2">
      <c r="D265" s="346">
        <v>7.5601352075557005</v>
      </c>
      <c r="E265" s="345">
        <v>3</v>
      </c>
      <c r="F265" s="337">
        <v>25</v>
      </c>
      <c r="G265" s="6" t="s">
        <v>194</v>
      </c>
      <c r="H265" s="6">
        <v>117</v>
      </c>
      <c r="I265" s="3" t="s">
        <v>19</v>
      </c>
      <c r="J265" s="6">
        <v>51</v>
      </c>
      <c r="K265" s="4">
        <v>46</v>
      </c>
      <c r="L265" s="8" t="s">
        <v>25</v>
      </c>
      <c r="M265" s="6">
        <v>137</v>
      </c>
      <c r="N265" t="s">
        <v>2095</v>
      </c>
      <c r="O265" t="s">
        <v>2620</v>
      </c>
      <c r="P265" t="s">
        <v>2621</v>
      </c>
      <c r="Q265" t="s">
        <v>2622</v>
      </c>
      <c r="R265" s="3" t="s">
        <v>1117</v>
      </c>
      <c r="S265" s="6" t="s">
        <v>1117</v>
      </c>
    </row>
    <row r="266" spans="4:19" x14ac:dyDescent="0.2">
      <c r="D266" s="346">
        <v>5.9669352953840971</v>
      </c>
      <c r="E266" s="345">
        <v>9</v>
      </c>
      <c r="F266" s="337">
        <v>24</v>
      </c>
      <c r="G266" s="6" t="s">
        <v>194</v>
      </c>
      <c r="H266" s="6">
        <v>121</v>
      </c>
      <c r="I266" s="3" t="s">
        <v>35</v>
      </c>
      <c r="J266" s="6">
        <v>33</v>
      </c>
      <c r="K266" s="4">
        <v>31</v>
      </c>
      <c r="L266" s="8" t="s">
        <v>72</v>
      </c>
      <c r="M266" s="6">
        <v>136</v>
      </c>
      <c r="N266" t="s">
        <v>2087</v>
      </c>
      <c r="O266" t="s">
        <v>2623</v>
      </c>
      <c r="P266" t="s">
        <v>2624</v>
      </c>
      <c r="Q266" t="s">
        <v>2625</v>
      </c>
      <c r="R266" s="3" t="s">
        <v>1764</v>
      </c>
      <c r="S266" s="6" t="s">
        <v>1944</v>
      </c>
    </row>
    <row r="267" spans="4:19" x14ac:dyDescent="0.2">
      <c r="D267" s="346">
        <v>11.868331798819588</v>
      </c>
      <c r="E267" s="345">
        <v>11</v>
      </c>
      <c r="F267" s="337">
        <v>42</v>
      </c>
      <c r="G267" s="6" t="s">
        <v>194</v>
      </c>
      <c r="H267" s="6">
        <v>68</v>
      </c>
      <c r="I267" s="3" t="s">
        <v>18</v>
      </c>
      <c r="J267" s="6">
        <v>65</v>
      </c>
      <c r="K267" s="4">
        <v>20</v>
      </c>
      <c r="L267" s="8" t="s">
        <v>20</v>
      </c>
      <c r="M267" s="6">
        <v>135</v>
      </c>
      <c r="N267" t="s">
        <v>1894</v>
      </c>
      <c r="O267" t="s">
        <v>2626</v>
      </c>
      <c r="P267" t="s">
        <v>2627</v>
      </c>
      <c r="Q267" t="s">
        <v>2628</v>
      </c>
      <c r="R267" s="3" t="s">
        <v>1694</v>
      </c>
      <c r="S267" s="6" t="s">
        <v>1716</v>
      </c>
    </row>
    <row r="268" spans="4:19" x14ac:dyDescent="0.2">
      <c r="D268" s="346">
        <v>11.465352909872301</v>
      </c>
      <c r="E268" s="345">
        <v>13</v>
      </c>
      <c r="F268" s="337">
        <v>45</v>
      </c>
      <c r="G268" s="6" t="s">
        <v>194</v>
      </c>
      <c r="H268" s="6">
        <v>61</v>
      </c>
      <c r="I268" s="3" t="s">
        <v>750</v>
      </c>
      <c r="J268" s="6">
        <v>57</v>
      </c>
      <c r="K268" s="4">
        <v>35</v>
      </c>
      <c r="L268" s="8" t="s">
        <v>59</v>
      </c>
      <c r="M268" s="6">
        <v>134</v>
      </c>
      <c r="N268" t="s">
        <v>2373</v>
      </c>
      <c r="O268" t="s">
        <v>2629</v>
      </c>
      <c r="P268" t="s">
        <v>2630</v>
      </c>
      <c r="Q268" t="s">
        <v>2631</v>
      </c>
      <c r="R268" s="3" t="s">
        <v>1117</v>
      </c>
      <c r="S268" s="6" t="s">
        <v>1706</v>
      </c>
    </row>
    <row r="269" spans="4:19" x14ac:dyDescent="0.2">
      <c r="D269" s="346">
        <v>-1.4685968612084701</v>
      </c>
      <c r="E269" s="345">
        <v>21</v>
      </c>
      <c r="F269" s="337">
        <v>39</v>
      </c>
      <c r="G269" s="6" t="s">
        <v>194</v>
      </c>
      <c r="H269" s="6">
        <v>133</v>
      </c>
      <c r="I269" s="3" t="s">
        <v>33</v>
      </c>
      <c r="J269" s="6">
        <v>30</v>
      </c>
      <c r="K269" s="4">
        <v>25</v>
      </c>
      <c r="L269" s="8" t="s">
        <v>180</v>
      </c>
      <c r="M269" s="6">
        <v>84</v>
      </c>
      <c r="N269" t="s">
        <v>2074</v>
      </c>
      <c r="O269" t="s">
        <v>2632</v>
      </c>
      <c r="P269" t="s">
        <v>2633</v>
      </c>
      <c r="Q269" t="s">
        <v>2634</v>
      </c>
      <c r="R269" s="3" t="s">
        <v>1117</v>
      </c>
      <c r="S269" s="6" t="s">
        <v>1706</v>
      </c>
    </row>
    <row r="270" spans="4:19" x14ac:dyDescent="0.2">
      <c r="D270" s="346">
        <v>0.43137995319190525</v>
      </c>
      <c r="E270" s="345">
        <v>15</v>
      </c>
      <c r="F270" s="337">
        <v>36</v>
      </c>
      <c r="G270" s="6" t="s">
        <v>193</v>
      </c>
      <c r="H270" s="6">
        <v>91</v>
      </c>
      <c r="I270" s="3" t="s">
        <v>62</v>
      </c>
      <c r="J270" s="6">
        <v>35</v>
      </c>
      <c r="K270" s="4">
        <v>21</v>
      </c>
      <c r="L270" s="8" t="s">
        <v>75</v>
      </c>
      <c r="M270" s="6">
        <v>132</v>
      </c>
      <c r="N270" t="s">
        <v>1890</v>
      </c>
      <c r="O270" t="s">
        <v>2635</v>
      </c>
      <c r="P270" t="s">
        <v>2636</v>
      </c>
      <c r="Q270" t="s">
        <v>2637</v>
      </c>
      <c r="R270" s="3" t="s">
        <v>1117</v>
      </c>
      <c r="S270" s="6" t="s">
        <v>1782</v>
      </c>
    </row>
    <row r="271" spans="4:19" x14ac:dyDescent="0.2">
      <c r="D271" s="346">
        <v>3.0282232888423151</v>
      </c>
      <c r="E271" s="345">
        <v>36</v>
      </c>
      <c r="F271" s="337">
        <v>29</v>
      </c>
      <c r="G271" s="6" t="s">
        <v>194</v>
      </c>
      <c r="H271" s="6">
        <v>131</v>
      </c>
      <c r="I271" s="3" t="s">
        <v>31</v>
      </c>
      <c r="J271" s="6">
        <v>70</v>
      </c>
      <c r="K271" s="4">
        <v>24</v>
      </c>
      <c r="L271" s="8" t="s">
        <v>185</v>
      </c>
      <c r="M271" s="6">
        <v>113</v>
      </c>
      <c r="N271" t="s">
        <v>2415</v>
      </c>
      <c r="O271" t="s">
        <v>2638</v>
      </c>
      <c r="P271" t="s">
        <v>2639</v>
      </c>
      <c r="Q271" t="s">
        <v>2640</v>
      </c>
      <c r="R271" s="3" t="s">
        <v>1694</v>
      </c>
      <c r="S271" s="6" t="s">
        <v>1716</v>
      </c>
    </row>
    <row r="272" spans="4:19" x14ac:dyDescent="0.2">
      <c r="D272" s="346">
        <v>8.8896900364768285</v>
      </c>
      <c r="E272" s="345">
        <v>5</v>
      </c>
      <c r="F272" s="337">
        <v>44</v>
      </c>
      <c r="G272" s="6" t="s">
        <v>194</v>
      </c>
      <c r="H272" s="6">
        <v>73</v>
      </c>
      <c r="I272" s="3" t="s">
        <v>470</v>
      </c>
      <c r="J272" s="6">
        <v>39</v>
      </c>
      <c r="K272" s="4">
        <v>27</v>
      </c>
      <c r="L272" s="8" t="s">
        <v>26</v>
      </c>
      <c r="M272" s="6">
        <v>130</v>
      </c>
      <c r="N272" t="s">
        <v>1739</v>
      </c>
      <c r="O272" t="s">
        <v>2641</v>
      </c>
      <c r="P272" t="s">
        <v>2642</v>
      </c>
      <c r="Q272" t="s">
        <v>2643</v>
      </c>
      <c r="R272" s="3" t="s">
        <v>1117</v>
      </c>
      <c r="S272" s="6" t="s">
        <v>1117</v>
      </c>
    </row>
    <row r="273" spans="4:19" x14ac:dyDescent="0.2">
      <c r="D273" s="346">
        <v>14.689360254779917</v>
      </c>
      <c r="E273" s="345">
        <v>1</v>
      </c>
      <c r="F273" s="337">
        <v>62</v>
      </c>
      <c r="G273" s="6" t="s">
        <v>194</v>
      </c>
      <c r="H273" s="6">
        <v>3</v>
      </c>
      <c r="I273" s="3" t="s">
        <v>391</v>
      </c>
      <c r="J273" s="6">
        <v>56</v>
      </c>
      <c r="K273" s="4">
        <v>21</v>
      </c>
      <c r="L273" s="8" t="s">
        <v>94</v>
      </c>
      <c r="M273" s="6">
        <v>129</v>
      </c>
      <c r="N273" t="s">
        <v>2074</v>
      </c>
      <c r="O273" t="s">
        <v>2644</v>
      </c>
      <c r="P273" t="s">
        <v>2645</v>
      </c>
      <c r="Q273" t="s">
        <v>2646</v>
      </c>
      <c r="R273" s="3" t="s">
        <v>1694</v>
      </c>
      <c r="S273" s="6" t="s">
        <v>1695</v>
      </c>
    </row>
    <row r="274" spans="4:19" x14ac:dyDescent="0.2">
      <c r="D274" s="346">
        <v>-6.7434427293278683</v>
      </c>
      <c r="E274" s="345">
        <v>40</v>
      </c>
      <c r="F274" s="337">
        <v>54</v>
      </c>
      <c r="G274" s="6" t="s">
        <v>193</v>
      </c>
      <c r="H274" s="6">
        <v>128</v>
      </c>
      <c r="I274" s="3" t="s">
        <v>43</v>
      </c>
      <c r="J274" s="6">
        <v>40</v>
      </c>
      <c r="K274" s="4">
        <v>26</v>
      </c>
      <c r="L274" s="8" t="s">
        <v>67</v>
      </c>
      <c r="M274" s="6">
        <v>64</v>
      </c>
      <c r="N274" t="s">
        <v>1815</v>
      </c>
      <c r="O274" t="s">
        <v>2647</v>
      </c>
      <c r="P274" t="s">
        <v>2648</v>
      </c>
      <c r="Q274" t="s">
        <v>2649</v>
      </c>
      <c r="R274" s="3" t="s">
        <v>1117</v>
      </c>
      <c r="S274" s="6" t="s">
        <v>1733</v>
      </c>
    </row>
    <row r="275" spans="4:19" x14ac:dyDescent="0.2">
      <c r="D275" s="346">
        <v>4.0749313750005944</v>
      </c>
      <c r="E275" s="345">
        <v>19</v>
      </c>
      <c r="F275" s="337">
        <v>52</v>
      </c>
      <c r="G275" s="6" t="s">
        <v>193</v>
      </c>
      <c r="H275" s="6">
        <v>56</v>
      </c>
      <c r="I275" s="3" t="s">
        <v>47</v>
      </c>
      <c r="J275" s="6">
        <v>38</v>
      </c>
      <c r="K275" s="4">
        <v>34</v>
      </c>
      <c r="L275" s="8" t="s">
        <v>51</v>
      </c>
      <c r="M275" s="6">
        <v>127</v>
      </c>
      <c r="N275" t="s">
        <v>1996</v>
      </c>
      <c r="O275" t="s">
        <v>2650</v>
      </c>
      <c r="P275" t="s">
        <v>2651</v>
      </c>
      <c r="Q275" t="s">
        <v>2652</v>
      </c>
      <c r="R275" s="3" t="s">
        <v>1117</v>
      </c>
      <c r="S275" s="6" t="s">
        <v>1117</v>
      </c>
    </row>
    <row r="276" spans="4:19" x14ac:dyDescent="0.2">
      <c r="D276" s="346">
        <v>0.11031004130874843</v>
      </c>
      <c r="E276" s="345">
        <v>27</v>
      </c>
      <c r="F276" s="337">
        <v>40</v>
      </c>
      <c r="G276" s="6" t="s">
        <v>194</v>
      </c>
      <c r="H276" s="6">
        <v>126</v>
      </c>
      <c r="I276" s="3" t="s">
        <v>41</v>
      </c>
      <c r="J276" s="6">
        <v>45</v>
      </c>
      <c r="K276" s="4">
        <v>25</v>
      </c>
      <c r="L276" s="8" t="s">
        <v>187</v>
      </c>
      <c r="M276" s="6">
        <v>85</v>
      </c>
      <c r="N276" t="s">
        <v>1794</v>
      </c>
      <c r="O276" t="s">
        <v>2653</v>
      </c>
      <c r="P276" t="s">
        <v>2654</v>
      </c>
      <c r="Q276" t="s">
        <v>2655</v>
      </c>
      <c r="R276" s="3" t="s">
        <v>1694</v>
      </c>
      <c r="S276" s="6" t="s">
        <v>1728</v>
      </c>
    </row>
    <row r="277" spans="4:19" x14ac:dyDescent="0.2">
      <c r="D277" s="346">
        <v>-2.2349859741286435</v>
      </c>
      <c r="E277" s="345">
        <v>32</v>
      </c>
      <c r="F277" s="337">
        <v>34</v>
      </c>
      <c r="G277" s="6" t="s">
        <v>193</v>
      </c>
      <c r="H277" s="6">
        <v>125</v>
      </c>
      <c r="I277" s="3" t="s">
        <v>100</v>
      </c>
      <c r="J277" s="6">
        <v>39</v>
      </c>
      <c r="K277" s="4">
        <v>19</v>
      </c>
      <c r="L277" s="8" t="s">
        <v>379</v>
      </c>
      <c r="M277" s="6">
        <v>112</v>
      </c>
      <c r="N277" t="s">
        <v>1707</v>
      </c>
      <c r="O277" t="s">
        <v>2656</v>
      </c>
      <c r="P277" t="s">
        <v>2657</v>
      </c>
      <c r="Q277" t="s">
        <v>2658</v>
      </c>
      <c r="R277" s="3" t="s">
        <v>1117</v>
      </c>
      <c r="S277" s="6" t="s">
        <v>1782</v>
      </c>
    </row>
    <row r="278" spans="4:19" x14ac:dyDescent="0.2">
      <c r="D278" s="346">
        <v>4.8367319804306117</v>
      </c>
      <c r="E278" s="345">
        <v>6</v>
      </c>
      <c r="F278" s="337">
        <v>35</v>
      </c>
      <c r="G278" s="6" t="s">
        <v>194</v>
      </c>
      <c r="H278" s="6">
        <v>97</v>
      </c>
      <c r="I278" s="3" t="s">
        <v>22</v>
      </c>
      <c r="J278" s="6">
        <v>38</v>
      </c>
      <c r="K278" s="4">
        <v>33</v>
      </c>
      <c r="L278" s="8" t="s">
        <v>50</v>
      </c>
      <c r="M278" s="6">
        <v>124</v>
      </c>
      <c r="N278" t="s">
        <v>2087</v>
      </c>
      <c r="O278" t="s">
        <v>2659</v>
      </c>
      <c r="P278" t="s">
        <v>2660</v>
      </c>
      <c r="Q278" t="s">
        <v>2661</v>
      </c>
      <c r="R278" s="3" t="s">
        <v>1117</v>
      </c>
      <c r="S278" s="6" t="s">
        <v>1733</v>
      </c>
    </row>
    <row r="279" spans="4:19" x14ac:dyDescent="0.2">
      <c r="D279" s="346">
        <v>9.0330956419874244</v>
      </c>
      <c r="E279" s="345">
        <v>6</v>
      </c>
      <c r="F279" s="337">
        <v>47</v>
      </c>
      <c r="G279" s="6" t="s">
        <v>194</v>
      </c>
      <c r="H279" s="6">
        <v>69</v>
      </c>
      <c r="I279" s="3" t="s">
        <v>190</v>
      </c>
      <c r="J279" s="6">
        <v>41</v>
      </c>
      <c r="K279" s="4">
        <v>39</v>
      </c>
      <c r="L279" s="8" t="s">
        <v>45</v>
      </c>
      <c r="M279" s="6">
        <v>123</v>
      </c>
      <c r="N279" t="s">
        <v>2038</v>
      </c>
      <c r="O279" t="s">
        <v>2662</v>
      </c>
      <c r="P279" t="s">
        <v>2663</v>
      </c>
      <c r="Q279" t="s">
        <v>2664</v>
      </c>
      <c r="R279" s="3" t="s">
        <v>1117</v>
      </c>
      <c r="S279" s="6" t="s">
        <v>1706</v>
      </c>
    </row>
    <row r="280" spans="4:19" x14ac:dyDescent="0.2">
      <c r="D280" s="346">
        <v>8.2197580914380879</v>
      </c>
      <c r="E280" s="345">
        <v>2</v>
      </c>
      <c r="F280" s="337">
        <v>62</v>
      </c>
      <c r="G280" s="6" t="s">
        <v>194</v>
      </c>
      <c r="H280" s="6">
        <v>25</v>
      </c>
      <c r="I280" s="3" t="s">
        <v>124</v>
      </c>
      <c r="J280" s="6">
        <v>46</v>
      </c>
      <c r="K280" s="4">
        <v>36</v>
      </c>
      <c r="L280" s="8" t="s">
        <v>386</v>
      </c>
      <c r="M280" s="6">
        <v>122</v>
      </c>
      <c r="N280" t="s">
        <v>1739</v>
      </c>
      <c r="O280" t="s">
        <v>2665</v>
      </c>
      <c r="P280" t="s">
        <v>2666</v>
      </c>
      <c r="Q280" t="s">
        <v>2667</v>
      </c>
      <c r="R280" s="3" t="s">
        <v>1117</v>
      </c>
      <c r="S280" s="6" t="s">
        <v>1117</v>
      </c>
    </row>
    <row r="281" spans="4:19" x14ac:dyDescent="0.2">
      <c r="D281" s="346">
        <v>7.9011310631610598</v>
      </c>
      <c r="E281" s="345">
        <v>9</v>
      </c>
      <c r="F281" s="337">
        <v>38</v>
      </c>
      <c r="G281" s="6" t="s">
        <v>194</v>
      </c>
      <c r="H281" s="6">
        <v>86</v>
      </c>
      <c r="I281" s="3" t="s">
        <v>178</v>
      </c>
      <c r="J281" s="6">
        <v>39</v>
      </c>
      <c r="K281" s="4">
        <v>28</v>
      </c>
      <c r="L281" s="8" t="s">
        <v>191</v>
      </c>
      <c r="M281" s="6">
        <v>120</v>
      </c>
      <c r="N281" t="s">
        <v>1970</v>
      </c>
      <c r="O281" t="s">
        <v>2668</v>
      </c>
      <c r="P281" t="s">
        <v>2669</v>
      </c>
      <c r="Q281" t="s">
        <v>2670</v>
      </c>
      <c r="R281" s="3" t="s">
        <v>1117</v>
      </c>
      <c r="S281" s="6" t="s">
        <v>1706</v>
      </c>
    </row>
    <row r="282" spans="4:19" x14ac:dyDescent="0.2">
      <c r="D282" s="346">
        <v>-7.3065339918045114</v>
      </c>
      <c r="E282" s="345">
        <v>36</v>
      </c>
      <c r="F282" s="337">
        <v>62</v>
      </c>
      <c r="G282" s="6" t="s">
        <v>193</v>
      </c>
      <c r="H282" s="6">
        <v>119</v>
      </c>
      <c r="I282" s="3" t="s">
        <v>119</v>
      </c>
      <c r="J282" s="6">
        <v>39</v>
      </c>
      <c r="K282" s="4">
        <v>29</v>
      </c>
      <c r="L282" s="8" t="s">
        <v>91</v>
      </c>
      <c r="M282" s="6">
        <v>42</v>
      </c>
      <c r="N282" t="s">
        <v>1707</v>
      </c>
      <c r="O282" t="s">
        <v>2671</v>
      </c>
      <c r="P282" t="s">
        <v>2672</v>
      </c>
      <c r="Q282" t="s">
        <v>2673</v>
      </c>
      <c r="R282" s="3" t="s">
        <v>1117</v>
      </c>
      <c r="S282" s="6" t="s">
        <v>1706</v>
      </c>
    </row>
    <row r="283" spans="4:19" x14ac:dyDescent="0.2">
      <c r="D283" s="346">
        <v>5.2094165147438263</v>
      </c>
      <c r="E283" s="345">
        <v>8</v>
      </c>
      <c r="F283" s="337">
        <v>49</v>
      </c>
      <c r="G283" s="6" t="s">
        <v>194</v>
      </c>
      <c r="H283" s="6">
        <v>71</v>
      </c>
      <c r="I283" s="3" t="s">
        <v>433</v>
      </c>
      <c r="J283" s="6">
        <v>25</v>
      </c>
      <c r="K283" s="4">
        <v>24</v>
      </c>
      <c r="L283" s="8" t="s">
        <v>469</v>
      </c>
      <c r="M283" s="6">
        <v>118</v>
      </c>
      <c r="N283" t="s">
        <v>2558</v>
      </c>
      <c r="O283" t="s">
        <v>2674</v>
      </c>
      <c r="P283" t="s">
        <v>2675</v>
      </c>
      <c r="Q283" t="s">
        <v>2676</v>
      </c>
      <c r="R283" s="3" t="s">
        <v>1764</v>
      </c>
      <c r="S283" s="6" t="s">
        <v>1782</v>
      </c>
    </row>
    <row r="284" spans="4:19" x14ac:dyDescent="0.2">
      <c r="D284" s="346">
        <v>6.6899530787285402</v>
      </c>
      <c r="E284" s="345">
        <v>3</v>
      </c>
      <c r="F284" s="337">
        <v>52</v>
      </c>
      <c r="G284" s="6" t="s">
        <v>194</v>
      </c>
      <c r="H284" s="6">
        <v>63</v>
      </c>
      <c r="I284" s="3" t="s">
        <v>40</v>
      </c>
      <c r="J284" s="6">
        <v>43</v>
      </c>
      <c r="K284" s="4">
        <v>33</v>
      </c>
      <c r="L284" s="8" t="s">
        <v>76</v>
      </c>
      <c r="M284" s="6">
        <v>116</v>
      </c>
      <c r="N284" t="s">
        <v>2091</v>
      </c>
      <c r="O284" t="s">
        <v>2677</v>
      </c>
      <c r="P284" t="s">
        <v>2678</v>
      </c>
      <c r="Q284" t="s">
        <v>2679</v>
      </c>
      <c r="R284" s="3" t="s">
        <v>1117</v>
      </c>
      <c r="S284" s="6" t="s">
        <v>1706</v>
      </c>
    </row>
    <row r="285" spans="4:19" x14ac:dyDescent="0.2">
      <c r="D285" s="346">
        <v>13.028664327950342</v>
      </c>
      <c r="E285" s="345">
        <v>3</v>
      </c>
      <c r="F285" s="337">
        <v>65</v>
      </c>
      <c r="G285" s="6" t="s">
        <v>194</v>
      </c>
      <c r="H285" s="6">
        <v>14</v>
      </c>
      <c r="I285" s="3" t="s">
        <v>96</v>
      </c>
      <c r="J285" s="6">
        <v>57</v>
      </c>
      <c r="K285" s="4">
        <v>21</v>
      </c>
      <c r="L285" s="8" t="s">
        <v>79</v>
      </c>
      <c r="M285" s="6">
        <v>114</v>
      </c>
      <c r="N285" t="s">
        <v>1690</v>
      </c>
      <c r="O285" t="s">
        <v>2680</v>
      </c>
      <c r="P285" t="s">
        <v>2681</v>
      </c>
      <c r="Q285" t="s">
        <v>2682</v>
      </c>
      <c r="R285" s="3" t="s">
        <v>1694</v>
      </c>
      <c r="S285" s="6" t="s">
        <v>1695</v>
      </c>
    </row>
    <row r="286" spans="4:19" x14ac:dyDescent="0.2">
      <c r="D286" s="346">
        <v>-0.16716245642728753</v>
      </c>
      <c r="E286" s="345">
        <v>24</v>
      </c>
      <c r="F286" s="337">
        <v>51</v>
      </c>
      <c r="G286" s="6" t="s">
        <v>194</v>
      </c>
      <c r="H286" s="6">
        <v>111</v>
      </c>
      <c r="I286" s="3" t="s">
        <v>472</v>
      </c>
      <c r="J286" s="6">
        <v>29</v>
      </c>
      <c r="K286" s="4">
        <v>15</v>
      </c>
      <c r="L286" s="8" t="s">
        <v>468</v>
      </c>
      <c r="M286" s="6">
        <v>80</v>
      </c>
      <c r="N286" t="s">
        <v>1778</v>
      </c>
      <c r="O286" t="s">
        <v>2683</v>
      </c>
      <c r="P286" t="s">
        <v>2684</v>
      </c>
      <c r="Q286" t="s">
        <v>2685</v>
      </c>
      <c r="R286" s="3" t="s">
        <v>1117</v>
      </c>
      <c r="S286" s="6" t="s">
        <v>1117</v>
      </c>
    </row>
    <row r="287" spans="4:19" x14ac:dyDescent="0.2">
      <c r="D287" s="346">
        <v>7.1144104163234516</v>
      </c>
      <c r="E287" s="345">
        <v>4</v>
      </c>
      <c r="F287" s="337">
        <v>54</v>
      </c>
      <c r="G287" s="6" t="s">
        <v>194</v>
      </c>
      <c r="H287" s="6">
        <v>59</v>
      </c>
      <c r="I287" s="3" t="s">
        <v>113</v>
      </c>
      <c r="J287" s="6">
        <v>40</v>
      </c>
      <c r="K287" s="4">
        <v>34</v>
      </c>
      <c r="L287" s="8" t="s">
        <v>99</v>
      </c>
      <c r="M287" s="6">
        <v>110</v>
      </c>
      <c r="N287" t="s">
        <v>1970</v>
      </c>
      <c r="O287" t="s">
        <v>2686</v>
      </c>
      <c r="P287" t="s">
        <v>2687</v>
      </c>
      <c r="Q287" t="s">
        <v>2688</v>
      </c>
      <c r="R287" s="3" t="s">
        <v>1117</v>
      </c>
      <c r="S287" s="6" t="s">
        <v>1706</v>
      </c>
    </row>
    <row r="288" spans="4:19" x14ac:dyDescent="0.2">
      <c r="D288" s="346">
        <v>-2.2949947315399779</v>
      </c>
      <c r="E288" s="345">
        <v>32</v>
      </c>
      <c r="F288" s="337">
        <v>46</v>
      </c>
      <c r="G288" s="6" t="s">
        <v>193</v>
      </c>
      <c r="H288" s="6">
        <v>109</v>
      </c>
      <c r="I288" s="3" t="s">
        <v>111</v>
      </c>
      <c r="J288" s="6">
        <v>56</v>
      </c>
      <c r="K288" s="4">
        <v>37</v>
      </c>
      <c r="L288" s="8" t="s">
        <v>92</v>
      </c>
      <c r="M288" s="6">
        <v>90</v>
      </c>
      <c r="N288" t="s">
        <v>1712</v>
      </c>
      <c r="O288" t="s">
        <v>2689</v>
      </c>
      <c r="P288" t="s">
        <v>2690</v>
      </c>
      <c r="Q288" t="s">
        <v>2691</v>
      </c>
      <c r="R288" s="3" t="s">
        <v>1117</v>
      </c>
      <c r="S288" s="6" t="s">
        <v>1733</v>
      </c>
    </row>
    <row r="289" spans="4:19" x14ac:dyDescent="0.2">
      <c r="D289" s="346">
        <v>12.617603682619745</v>
      </c>
      <c r="E289" s="345">
        <v>3</v>
      </c>
      <c r="F289" s="337">
        <v>65</v>
      </c>
      <c r="G289" s="6" t="s">
        <v>194</v>
      </c>
      <c r="H289" s="6">
        <v>22</v>
      </c>
      <c r="I289" s="3" t="s">
        <v>105</v>
      </c>
      <c r="J289" s="6">
        <v>56</v>
      </c>
      <c r="K289" s="4">
        <v>36</v>
      </c>
      <c r="L289" s="8" t="s">
        <v>78</v>
      </c>
      <c r="M289" s="6">
        <v>108</v>
      </c>
      <c r="N289" t="s">
        <v>1819</v>
      </c>
      <c r="O289" t="s">
        <v>2692</v>
      </c>
      <c r="P289" t="s">
        <v>2693</v>
      </c>
      <c r="Q289" t="s">
        <v>2694</v>
      </c>
      <c r="R289" s="3" t="s">
        <v>1117</v>
      </c>
      <c r="S289" s="6" t="s">
        <v>1733</v>
      </c>
    </row>
    <row r="290" spans="4:19" x14ac:dyDescent="0.2">
      <c r="D290" s="346">
        <v>4.2129136337358952</v>
      </c>
      <c r="E290" s="345">
        <v>14</v>
      </c>
      <c r="F290" s="337">
        <v>39</v>
      </c>
      <c r="G290" s="6" t="s">
        <v>194</v>
      </c>
      <c r="H290" s="6">
        <v>102</v>
      </c>
      <c r="I290" s="3" t="s">
        <v>87</v>
      </c>
      <c r="J290" s="6">
        <v>52</v>
      </c>
      <c r="K290" s="4">
        <v>44</v>
      </c>
      <c r="L290" s="8" t="s">
        <v>117</v>
      </c>
      <c r="M290" s="6">
        <v>107</v>
      </c>
      <c r="N290" t="s">
        <v>2000</v>
      </c>
      <c r="O290" t="s">
        <v>2695</v>
      </c>
      <c r="P290" t="s">
        <v>2696</v>
      </c>
      <c r="Q290" t="s">
        <v>2697</v>
      </c>
      <c r="R290" s="3" t="s">
        <v>1117</v>
      </c>
      <c r="S290" s="6" t="s">
        <v>1733</v>
      </c>
    </row>
    <row r="291" spans="4:19" x14ac:dyDescent="0.2">
      <c r="D291" s="346">
        <v>7.3824839062547634</v>
      </c>
      <c r="E291" s="345">
        <v>16</v>
      </c>
      <c r="F291" s="337">
        <v>56</v>
      </c>
      <c r="G291" s="6" t="s">
        <v>194</v>
      </c>
      <c r="H291" s="6">
        <v>57</v>
      </c>
      <c r="I291" s="3" t="s">
        <v>65</v>
      </c>
      <c r="J291" s="6">
        <v>78</v>
      </c>
      <c r="K291" s="4">
        <v>23</v>
      </c>
      <c r="L291" s="8" t="s">
        <v>63</v>
      </c>
      <c r="M291" s="6">
        <v>106</v>
      </c>
      <c r="N291" t="s">
        <v>2019</v>
      </c>
      <c r="O291" t="s">
        <v>2698</v>
      </c>
      <c r="P291" t="s">
        <v>2699</v>
      </c>
      <c r="Q291" t="s">
        <v>2700</v>
      </c>
      <c r="R291" s="3" t="s">
        <v>1694</v>
      </c>
      <c r="S291" s="6" t="s">
        <v>1716</v>
      </c>
    </row>
    <row r="292" spans="4:19" x14ac:dyDescent="0.2">
      <c r="D292" s="346">
        <v>1.7555649985893451</v>
      </c>
      <c r="E292" s="345">
        <v>15</v>
      </c>
      <c r="F292" s="337">
        <v>52</v>
      </c>
      <c r="G292" s="6" t="s">
        <v>194</v>
      </c>
      <c r="H292" s="6">
        <v>105</v>
      </c>
      <c r="I292" s="3" t="s">
        <v>102</v>
      </c>
      <c r="J292" s="6">
        <v>37</v>
      </c>
      <c r="K292" s="4">
        <v>23</v>
      </c>
      <c r="L292" s="8" t="s">
        <v>384</v>
      </c>
      <c r="M292" s="6">
        <v>79</v>
      </c>
      <c r="N292" t="s">
        <v>1773</v>
      </c>
      <c r="O292" t="s">
        <v>2701</v>
      </c>
      <c r="P292" t="s">
        <v>2702</v>
      </c>
      <c r="Q292" t="s">
        <v>2703</v>
      </c>
      <c r="R292" s="3" t="s">
        <v>1117</v>
      </c>
      <c r="S292" s="6" t="s">
        <v>1706</v>
      </c>
    </row>
    <row r="293" spans="4:19" x14ac:dyDescent="0.2">
      <c r="D293" s="346">
        <v>1.698937340767795</v>
      </c>
      <c r="E293" s="345">
        <v>9</v>
      </c>
      <c r="F293" s="337">
        <v>43</v>
      </c>
      <c r="G293" s="6" t="s">
        <v>194</v>
      </c>
      <c r="H293" s="6">
        <v>94</v>
      </c>
      <c r="I293" s="3" t="s">
        <v>30</v>
      </c>
      <c r="J293" s="6">
        <v>35</v>
      </c>
      <c r="K293" s="4">
        <v>19</v>
      </c>
      <c r="L293" s="8" t="s">
        <v>52</v>
      </c>
      <c r="M293" s="6">
        <v>104</v>
      </c>
      <c r="N293" t="s">
        <v>1823</v>
      </c>
      <c r="O293" t="s">
        <v>2704</v>
      </c>
      <c r="P293" t="s">
        <v>2705</v>
      </c>
      <c r="Q293" t="s">
        <v>2706</v>
      </c>
      <c r="R293" s="3" t="s">
        <v>1117</v>
      </c>
      <c r="S293" s="6" t="s">
        <v>1706</v>
      </c>
    </row>
    <row r="294" spans="4:19" x14ac:dyDescent="0.2">
      <c r="D294" s="346">
        <v>-4.280738926992516</v>
      </c>
      <c r="E294" s="345">
        <v>23</v>
      </c>
      <c r="F294" s="337">
        <v>47</v>
      </c>
      <c r="G294" s="6" t="s">
        <v>193</v>
      </c>
      <c r="H294" s="6">
        <v>92</v>
      </c>
      <c r="I294" s="3" t="s">
        <v>88</v>
      </c>
      <c r="J294" s="6">
        <v>24</v>
      </c>
      <c r="K294" s="4">
        <v>15</v>
      </c>
      <c r="L294" s="8" t="s">
        <v>389</v>
      </c>
      <c r="M294" s="6">
        <v>103</v>
      </c>
      <c r="N294" t="s">
        <v>1778</v>
      </c>
      <c r="O294" t="s">
        <v>2707</v>
      </c>
      <c r="P294" t="s">
        <v>2708</v>
      </c>
      <c r="Q294" t="s">
        <v>2709</v>
      </c>
      <c r="R294" s="3" t="s">
        <v>1117</v>
      </c>
      <c r="S294" s="6" t="s">
        <v>1706</v>
      </c>
    </row>
    <row r="295" spans="4:19" x14ac:dyDescent="0.2">
      <c r="D295" s="346">
        <v>0.66109311430886786</v>
      </c>
      <c r="E295" s="345">
        <v>23</v>
      </c>
      <c r="F295" s="337">
        <v>56</v>
      </c>
      <c r="G295" s="6" t="s">
        <v>193</v>
      </c>
      <c r="H295" s="6">
        <v>70</v>
      </c>
      <c r="I295" s="3" t="s">
        <v>83</v>
      </c>
      <c r="J295" s="6">
        <v>33</v>
      </c>
      <c r="K295" s="4">
        <v>23</v>
      </c>
      <c r="L295" s="8" t="s">
        <v>122</v>
      </c>
      <c r="M295" s="6">
        <v>101</v>
      </c>
      <c r="N295" t="s">
        <v>2188</v>
      </c>
      <c r="O295" t="s">
        <v>2710</v>
      </c>
      <c r="P295" t="s">
        <v>2711</v>
      </c>
      <c r="Q295" t="s">
        <v>2712</v>
      </c>
      <c r="R295" s="3" t="s">
        <v>1117</v>
      </c>
      <c r="S295" s="6" t="s">
        <v>1117</v>
      </c>
    </row>
    <row r="296" spans="4:19" x14ac:dyDescent="0.2">
      <c r="D296" s="346">
        <v>-2.762427077772033</v>
      </c>
      <c r="E296" s="345">
        <v>29</v>
      </c>
      <c r="F296" s="337">
        <v>45</v>
      </c>
      <c r="G296" s="6" t="s">
        <v>193</v>
      </c>
      <c r="H296" s="6">
        <v>99</v>
      </c>
      <c r="I296" s="3" t="s">
        <v>114</v>
      </c>
      <c r="J296" s="6">
        <v>41</v>
      </c>
      <c r="K296" s="4">
        <v>33</v>
      </c>
      <c r="L296" s="8" t="s">
        <v>388</v>
      </c>
      <c r="M296" s="6">
        <v>100</v>
      </c>
      <c r="N296" t="s">
        <v>1734</v>
      </c>
      <c r="O296" t="s">
        <v>2713</v>
      </c>
      <c r="P296" t="s">
        <v>2714</v>
      </c>
      <c r="Q296" t="s">
        <v>2715</v>
      </c>
      <c r="R296" s="3" t="s">
        <v>1117</v>
      </c>
      <c r="S296" s="6" t="s">
        <v>1728</v>
      </c>
    </row>
    <row r="297" spans="4:19" x14ac:dyDescent="0.2">
      <c r="D297" s="346">
        <v>0.34115891321360192</v>
      </c>
      <c r="E297" s="345">
        <v>20</v>
      </c>
      <c r="F297" s="337">
        <v>49</v>
      </c>
      <c r="G297" s="6" t="s">
        <v>193</v>
      </c>
      <c r="H297" s="6">
        <v>83</v>
      </c>
      <c r="I297" s="3" t="s">
        <v>8</v>
      </c>
      <c r="J297" s="6">
        <v>44</v>
      </c>
      <c r="K297" s="4">
        <v>22</v>
      </c>
      <c r="L297" s="8" t="s">
        <v>116</v>
      </c>
      <c r="M297" s="6">
        <v>98</v>
      </c>
      <c r="N297" t="s">
        <v>1734</v>
      </c>
      <c r="O297" t="s">
        <v>2716</v>
      </c>
      <c r="P297" t="s">
        <v>2717</v>
      </c>
      <c r="Q297" t="s">
        <v>2718</v>
      </c>
      <c r="R297" s="3" t="s">
        <v>1694</v>
      </c>
      <c r="S297" s="6" t="s">
        <v>1695</v>
      </c>
    </row>
    <row r="298" spans="4:19" x14ac:dyDescent="0.2">
      <c r="D298" s="346">
        <v>-0.16059380564346018</v>
      </c>
      <c r="E298" s="345">
        <v>15</v>
      </c>
      <c r="F298" s="337">
        <v>61</v>
      </c>
      <c r="G298" s="6" t="s">
        <v>194</v>
      </c>
      <c r="H298" s="6">
        <v>96</v>
      </c>
      <c r="I298" s="3" t="s">
        <v>473</v>
      </c>
      <c r="J298" s="6">
        <v>58</v>
      </c>
      <c r="K298" s="4">
        <v>51</v>
      </c>
      <c r="L298" s="8" t="s">
        <v>29</v>
      </c>
      <c r="M298" s="6">
        <v>65</v>
      </c>
      <c r="N298" t="s">
        <v>2045</v>
      </c>
      <c r="O298" t="s">
        <v>2719</v>
      </c>
      <c r="P298" t="s">
        <v>2720</v>
      </c>
      <c r="Q298" t="s">
        <v>2721</v>
      </c>
      <c r="R298" s="3" t="s">
        <v>1117</v>
      </c>
      <c r="S298" s="6" t="s">
        <v>1706</v>
      </c>
    </row>
    <row r="299" spans="4:19" x14ac:dyDescent="0.2">
      <c r="D299" s="346">
        <v>-5.3759970203822727</v>
      </c>
      <c r="E299" s="345">
        <v>31</v>
      </c>
      <c r="F299" s="337">
        <v>68</v>
      </c>
      <c r="G299" s="6" t="s">
        <v>193</v>
      </c>
      <c r="H299" s="6">
        <v>93</v>
      </c>
      <c r="I299" s="3" t="s">
        <v>101</v>
      </c>
      <c r="J299" s="6">
        <v>34</v>
      </c>
      <c r="K299" s="4">
        <v>20</v>
      </c>
      <c r="L299" s="8" t="s">
        <v>749</v>
      </c>
      <c r="M299" s="6">
        <v>43</v>
      </c>
      <c r="N299" t="s">
        <v>1917</v>
      </c>
      <c r="O299" t="s">
        <v>2722</v>
      </c>
      <c r="P299" t="s">
        <v>2723</v>
      </c>
      <c r="Q299" t="s">
        <v>2724</v>
      </c>
      <c r="R299" s="3" t="s">
        <v>1117</v>
      </c>
      <c r="S299" s="6" t="s">
        <v>1117</v>
      </c>
    </row>
    <row r="300" spans="4:19" x14ac:dyDescent="0.2">
      <c r="D300" s="346">
        <v>2.0599507115858082</v>
      </c>
      <c r="E300" s="345">
        <v>14</v>
      </c>
      <c r="F300" s="337">
        <v>49</v>
      </c>
      <c r="G300" s="6" t="s">
        <v>194</v>
      </c>
      <c r="H300" s="6">
        <v>88</v>
      </c>
      <c r="I300" s="3" t="s">
        <v>110</v>
      </c>
      <c r="J300" s="6">
        <v>28</v>
      </c>
      <c r="K300" s="4">
        <v>22</v>
      </c>
      <c r="L300" s="8" t="s">
        <v>107</v>
      </c>
      <c r="M300" s="6">
        <v>89</v>
      </c>
      <c r="N300" t="s">
        <v>2725</v>
      </c>
      <c r="O300" t="s">
        <v>2726</v>
      </c>
      <c r="P300" t="s">
        <v>2727</v>
      </c>
      <c r="Q300" t="s">
        <v>2728</v>
      </c>
      <c r="R300" s="3" t="s">
        <v>1117</v>
      </c>
      <c r="S300" s="6" t="s">
        <v>1117</v>
      </c>
    </row>
    <row r="301" spans="4:19" x14ac:dyDescent="0.2">
      <c r="D301" s="346">
        <v>2.0959389113984948</v>
      </c>
      <c r="E301" s="345">
        <v>15</v>
      </c>
      <c r="F301" s="337">
        <v>72</v>
      </c>
      <c r="G301" s="6" t="s">
        <v>193</v>
      </c>
      <c r="H301" s="6">
        <v>32</v>
      </c>
      <c r="I301" s="3" t="s">
        <v>383</v>
      </c>
      <c r="J301" s="6">
        <v>52</v>
      </c>
      <c r="K301" s="4">
        <v>10</v>
      </c>
      <c r="L301" s="8" t="s">
        <v>109</v>
      </c>
      <c r="M301" s="6">
        <v>87</v>
      </c>
      <c r="N301" t="s">
        <v>2729</v>
      </c>
      <c r="O301" t="s">
        <v>2730</v>
      </c>
      <c r="P301" t="s">
        <v>2731</v>
      </c>
      <c r="Q301" t="s">
        <v>2732</v>
      </c>
      <c r="R301" s="3" t="s">
        <v>1694</v>
      </c>
      <c r="S301" s="6" t="s">
        <v>1716</v>
      </c>
    </row>
    <row r="302" spans="4:19" x14ac:dyDescent="0.2">
      <c r="D302" s="346">
        <v>3.060914651865418</v>
      </c>
      <c r="E302" s="345">
        <v>31</v>
      </c>
      <c r="F302" s="337">
        <v>61</v>
      </c>
      <c r="G302" s="6" t="s">
        <v>194</v>
      </c>
      <c r="H302" s="6">
        <v>67</v>
      </c>
      <c r="I302" s="3" t="s">
        <v>106</v>
      </c>
      <c r="J302" s="6">
        <v>61</v>
      </c>
      <c r="K302" s="4">
        <v>10</v>
      </c>
      <c r="L302" s="8" t="s">
        <v>104</v>
      </c>
      <c r="M302" s="6">
        <v>82</v>
      </c>
      <c r="N302" t="s">
        <v>1724</v>
      </c>
      <c r="O302" t="s">
        <v>2733</v>
      </c>
      <c r="P302" t="s">
        <v>2734</v>
      </c>
      <c r="Q302" t="s">
        <v>2735</v>
      </c>
      <c r="R302" s="3" t="s">
        <v>1694</v>
      </c>
      <c r="S302" s="6" t="s">
        <v>1716</v>
      </c>
    </row>
    <row r="303" spans="4:19" x14ac:dyDescent="0.2">
      <c r="D303" s="346">
        <v>4.3991312016115298</v>
      </c>
      <c r="E303" s="345">
        <v>6</v>
      </c>
      <c r="F303" s="337">
        <v>66</v>
      </c>
      <c r="G303" s="6" t="s">
        <v>194</v>
      </c>
      <c r="H303" s="6">
        <v>54</v>
      </c>
      <c r="I303" s="3" t="s">
        <v>82</v>
      </c>
      <c r="J303" s="6">
        <v>40</v>
      </c>
      <c r="K303" s="4">
        <v>39</v>
      </c>
      <c r="L303" s="8" t="s">
        <v>108</v>
      </c>
      <c r="M303" s="6">
        <v>74</v>
      </c>
      <c r="N303" t="s">
        <v>1970</v>
      </c>
      <c r="O303" t="s">
        <v>2736</v>
      </c>
      <c r="P303" t="s">
        <v>2737</v>
      </c>
      <c r="Q303" t="s">
        <v>2738</v>
      </c>
      <c r="R303" s="3" t="s">
        <v>1117</v>
      </c>
      <c r="S303" s="6" t="s">
        <v>1706</v>
      </c>
    </row>
    <row r="304" spans="4:19" x14ac:dyDescent="0.2">
      <c r="D304" s="346">
        <v>4.9913013684272185</v>
      </c>
      <c r="E304" s="345">
        <v>11</v>
      </c>
      <c r="F304" s="337">
        <v>73</v>
      </c>
      <c r="G304" s="6" t="s">
        <v>194</v>
      </c>
      <c r="H304" s="6">
        <v>41</v>
      </c>
      <c r="I304" s="3" t="s">
        <v>89</v>
      </c>
      <c r="J304" s="6">
        <v>46</v>
      </c>
      <c r="K304" s="4">
        <v>36</v>
      </c>
      <c r="L304" s="8" t="s">
        <v>80</v>
      </c>
      <c r="M304" s="6">
        <v>60</v>
      </c>
      <c r="N304" t="s">
        <v>1690</v>
      </c>
      <c r="O304" t="s">
        <v>2739</v>
      </c>
      <c r="P304" t="s">
        <v>2740</v>
      </c>
      <c r="Q304" t="s">
        <v>2741</v>
      </c>
      <c r="R304" s="3" t="s">
        <v>1117</v>
      </c>
      <c r="S304" s="6" t="s">
        <v>1706</v>
      </c>
    </row>
    <row r="305" spans="2:20" x14ac:dyDescent="0.2">
      <c r="B305" s="154"/>
      <c r="C305" s="158"/>
      <c r="D305" s="155">
        <v>1.7259068133097442</v>
      </c>
      <c r="E305" s="347">
        <v>15</v>
      </c>
      <c r="F305" s="348">
        <v>71</v>
      </c>
      <c r="G305" s="156" t="s">
        <v>194</v>
      </c>
      <c r="H305" s="156">
        <v>58</v>
      </c>
      <c r="I305" s="349" t="s">
        <v>381</v>
      </c>
      <c r="J305" s="156">
        <v>35</v>
      </c>
      <c r="K305" s="157">
        <v>30</v>
      </c>
      <c r="L305" s="154" t="s">
        <v>121</v>
      </c>
      <c r="M305" s="156">
        <v>52</v>
      </c>
      <c r="N305" s="158" t="s">
        <v>1898</v>
      </c>
      <c r="O305" s="158" t="s">
        <v>2742</v>
      </c>
      <c r="P305" s="158" t="s">
        <v>2743</v>
      </c>
      <c r="Q305" s="158" t="s">
        <v>2744</v>
      </c>
      <c r="R305" s="349" t="s">
        <v>1117</v>
      </c>
      <c r="S305" s="156" t="s">
        <v>1117</v>
      </c>
      <c r="T305" s="158"/>
    </row>
    <row r="306" spans="2:20" x14ac:dyDescent="0.2">
      <c r="B306" s="9" t="s">
        <v>2531</v>
      </c>
      <c r="D306" s="372">
        <v>4.5846531766025533</v>
      </c>
      <c r="E306" s="373">
        <v>18</v>
      </c>
      <c r="F306" s="374">
        <v>15</v>
      </c>
      <c r="G306" s="375" t="s">
        <v>193</v>
      </c>
      <c r="H306" s="375">
        <v>133</v>
      </c>
      <c r="I306" s="376" t="s">
        <v>33</v>
      </c>
      <c r="J306" s="375">
        <v>67</v>
      </c>
      <c r="K306" s="377">
        <v>18</v>
      </c>
      <c r="L306" s="378" t="s">
        <v>42</v>
      </c>
      <c r="M306" s="375">
        <v>160</v>
      </c>
      <c r="N306" s="169" t="s">
        <v>1894</v>
      </c>
      <c r="O306" s="169" t="s">
        <v>2746</v>
      </c>
      <c r="P306" s="169" t="s">
        <v>2747</v>
      </c>
      <c r="Q306" s="169" t="s">
        <v>2748</v>
      </c>
      <c r="R306" s="376" t="s">
        <v>1694</v>
      </c>
      <c r="S306" s="375" t="s">
        <v>1711</v>
      </c>
    </row>
    <row r="307" spans="2:20" x14ac:dyDescent="0.2">
      <c r="D307" s="346">
        <v>-2.241826380024571</v>
      </c>
      <c r="E307" s="345">
        <v>34</v>
      </c>
      <c r="F307" s="337">
        <v>18</v>
      </c>
      <c r="G307" s="6" t="s">
        <v>194</v>
      </c>
      <c r="H307" s="6">
        <v>159</v>
      </c>
      <c r="I307" s="3" t="s">
        <v>64</v>
      </c>
      <c r="J307" s="6">
        <v>46</v>
      </c>
      <c r="K307" s="4">
        <v>31</v>
      </c>
      <c r="L307" s="8" t="s">
        <v>31</v>
      </c>
      <c r="M307" s="6">
        <v>131</v>
      </c>
      <c r="N307" t="s">
        <v>1890</v>
      </c>
      <c r="O307" t="s">
        <v>2749</v>
      </c>
      <c r="P307" t="s">
        <v>2750</v>
      </c>
      <c r="Q307" t="s">
        <v>2751</v>
      </c>
      <c r="R307" s="3" t="s">
        <v>1117</v>
      </c>
      <c r="S307" s="6" t="s">
        <v>1728</v>
      </c>
    </row>
    <row r="308" spans="2:20" x14ac:dyDescent="0.2">
      <c r="D308" s="346">
        <v>9.8370092301342353</v>
      </c>
      <c r="E308" s="345">
        <v>16</v>
      </c>
      <c r="F308" s="337">
        <v>26</v>
      </c>
      <c r="G308" s="6" t="s">
        <v>193</v>
      </c>
      <c r="H308" s="6">
        <v>86</v>
      </c>
      <c r="I308" s="3" t="s">
        <v>178</v>
      </c>
      <c r="J308" s="6">
        <v>66</v>
      </c>
      <c r="K308" s="4">
        <v>18</v>
      </c>
      <c r="L308" s="8" t="s">
        <v>184</v>
      </c>
      <c r="M308" s="6">
        <v>158</v>
      </c>
      <c r="N308" t="s">
        <v>2074</v>
      </c>
      <c r="O308" t="s">
        <v>2752</v>
      </c>
      <c r="P308" t="s">
        <v>2753</v>
      </c>
      <c r="Q308" t="s">
        <v>2754</v>
      </c>
      <c r="R308" s="3" t="s">
        <v>1694</v>
      </c>
      <c r="S308" s="6" t="s">
        <v>1711</v>
      </c>
    </row>
    <row r="309" spans="2:20" x14ac:dyDescent="0.2">
      <c r="D309" s="346">
        <v>6.6471315291100046</v>
      </c>
      <c r="E309" s="345">
        <v>5</v>
      </c>
      <c r="F309" s="337">
        <v>26</v>
      </c>
      <c r="G309" s="6" t="s">
        <v>193</v>
      </c>
      <c r="H309" s="6">
        <v>94</v>
      </c>
      <c r="I309" s="3" t="s">
        <v>30</v>
      </c>
      <c r="J309" s="6">
        <v>63</v>
      </c>
      <c r="K309" s="4">
        <v>26</v>
      </c>
      <c r="L309" s="8" t="s">
        <v>61</v>
      </c>
      <c r="M309" s="6">
        <v>157</v>
      </c>
      <c r="N309" t="s">
        <v>2091</v>
      </c>
      <c r="O309" t="s">
        <v>2755</v>
      </c>
      <c r="P309" t="s">
        <v>2756</v>
      </c>
      <c r="Q309" t="s">
        <v>2757</v>
      </c>
      <c r="R309" s="3" t="s">
        <v>1694</v>
      </c>
      <c r="S309" s="6" t="s">
        <v>1711</v>
      </c>
    </row>
    <row r="310" spans="2:20" x14ac:dyDescent="0.2">
      <c r="D310" s="346">
        <v>-3.0711931203241032</v>
      </c>
      <c r="E310" s="345">
        <v>33</v>
      </c>
      <c r="F310" s="337">
        <v>21</v>
      </c>
      <c r="G310" s="6" t="s">
        <v>194</v>
      </c>
      <c r="H310" s="6">
        <v>156</v>
      </c>
      <c r="I310" s="3" t="s">
        <v>55</v>
      </c>
      <c r="J310" s="6">
        <v>49</v>
      </c>
      <c r="K310" s="4">
        <v>40</v>
      </c>
      <c r="L310" s="8" t="s">
        <v>51</v>
      </c>
      <c r="M310" s="6">
        <v>127</v>
      </c>
      <c r="N310" t="s">
        <v>1855</v>
      </c>
      <c r="O310" t="s">
        <v>2758</v>
      </c>
      <c r="P310" t="s">
        <v>2759</v>
      </c>
      <c r="Q310" t="s">
        <v>2760</v>
      </c>
      <c r="R310" s="3" t="s">
        <v>1117</v>
      </c>
      <c r="S310" s="6" t="s">
        <v>1733</v>
      </c>
    </row>
    <row r="311" spans="2:20" x14ac:dyDescent="0.2">
      <c r="D311" s="346">
        <v>11.54088417153489</v>
      </c>
      <c r="E311" s="345">
        <v>1</v>
      </c>
      <c r="F311" s="337">
        <v>53</v>
      </c>
      <c r="G311" s="6" t="s">
        <v>193</v>
      </c>
      <c r="H311" s="6">
        <v>22</v>
      </c>
      <c r="I311" s="3" t="s">
        <v>105</v>
      </c>
      <c r="J311" s="6">
        <v>61</v>
      </c>
      <c r="K311" s="4">
        <v>58</v>
      </c>
      <c r="L311" s="8" t="s">
        <v>90</v>
      </c>
      <c r="M311" s="6">
        <v>155</v>
      </c>
      <c r="N311" t="s">
        <v>2339</v>
      </c>
      <c r="O311" t="s">
        <v>2761</v>
      </c>
      <c r="P311" t="s">
        <v>2762</v>
      </c>
      <c r="Q311" t="s">
        <v>2763</v>
      </c>
      <c r="R311" s="3" t="s">
        <v>1764</v>
      </c>
      <c r="S311" s="6" t="s">
        <v>1944</v>
      </c>
    </row>
    <row r="312" spans="2:20" x14ac:dyDescent="0.2">
      <c r="D312" s="346">
        <v>9.0987340998280892</v>
      </c>
      <c r="E312" s="345">
        <v>5</v>
      </c>
      <c r="F312" s="337">
        <v>44</v>
      </c>
      <c r="G312" s="6" t="s">
        <v>193</v>
      </c>
      <c r="H312" s="6">
        <v>40</v>
      </c>
      <c r="I312" s="3" t="s">
        <v>334</v>
      </c>
      <c r="J312" s="6">
        <v>60</v>
      </c>
      <c r="K312" s="4">
        <v>26</v>
      </c>
      <c r="L312" s="8" t="s">
        <v>390</v>
      </c>
      <c r="M312" s="6">
        <v>154</v>
      </c>
      <c r="N312" t="s">
        <v>2074</v>
      </c>
      <c r="O312" t="s">
        <v>2764</v>
      </c>
      <c r="P312" t="s">
        <v>2765</v>
      </c>
      <c r="Q312" t="s">
        <v>2766</v>
      </c>
      <c r="R312" s="3" t="s">
        <v>1694</v>
      </c>
      <c r="S312" s="6" t="s">
        <v>1711</v>
      </c>
    </row>
    <row r="313" spans="2:20" x14ac:dyDescent="0.2">
      <c r="D313" s="346">
        <v>14.89485434201853</v>
      </c>
      <c r="E313" s="345">
        <v>4</v>
      </c>
      <c r="F313" s="337">
        <v>50</v>
      </c>
      <c r="G313" s="6" t="s">
        <v>193</v>
      </c>
      <c r="H313" s="6">
        <v>29</v>
      </c>
      <c r="I313" s="3" t="s">
        <v>98</v>
      </c>
      <c r="J313" s="6">
        <v>64</v>
      </c>
      <c r="K313" s="4">
        <v>32</v>
      </c>
      <c r="L313" s="8" t="s">
        <v>123</v>
      </c>
      <c r="M313" s="6">
        <v>153</v>
      </c>
      <c r="N313" t="s">
        <v>2056</v>
      </c>
      <c r="O313" t="s">
        <v>2767</v>
      </c>
      <c r="P313" t="s">
        <v>2768</v>
      </c>
      <c r="Q313" t="s">
        <v>2769</v>
      </c>
      <c r="R313" s="3" t="s">
        <v>1117</v>
      </c>
      <c r="S313" s="6" t="s">
        <v>1733</v>
      </c>
    </row>
    <row r="314" spans="2:20" x14ac:dyDescent="0.2">
      <c r="D314" s="346">
        <v>11.077606732351034</v>
      </c>
      <c r="E314" s="345">
        <v>3</v>
      </c>
      <c r="F314" s="337">
        <v>52</v>
      </c>
      <c r="G314" s="6" t="s">
        <v>193</v>
      </c>
      <c r="H314" s="6">
        <v>25</v>
      </c>
      <c r="I314" s="3" t="s">
        <v>124</v>
      </c>
      <c r="J314" s="6">
        <v>68</v>
      </c>
      <c r="K314" s="4">
        <v>24</v>
      </c>
      <c r="L314" s="8" t="s">
        <v>1476</v>
      </c>
      <c r="M314" s="6">
        <v>152</v>
      </c>
      <c r="N314" t="s">
        <v>1707</v>
      </c>
      <c r="O314" t="s">
        <v>2770</v>
      </c>
      <c r="P314" t="s">
        <v>2771</v>
      </c>
      <c r="Q314" t="s">
        <v>2772</v>
      </c>
      <c r="R314" s="3" t="s">
        <v>1694</v>
      </c>
      <c r="S314" s="6" t="s">
        <v>1711</v>
      </c>
    </row>
    <row r="315" spans="2:20" x14ac:dyDescent="0.2">
      <c r="D315" s="346">
        <v>2.4046814060685238</v>
      </c>
      <c r="E315" s="345">
        <v>32</v>
      </c>
      <c r="F315" s="337">
        <v>21</v>
      </c>
      <c r="G315" s="6" t="s">
        <v>193</v>
      </c>
      <c r="H315" s="6">
        <v>121</v>
      </c>
      <c r="I315" s="3" t="s">
        <v>35</v>
      </c>
      <c r="J315" s="6">
        <v>73</v>
      </c>
      <c r="K315" s="4">
        <v>25</v>
      </c>
      <c r="L315" s="8" t="s">
        <v>182</v>
      </c>
      <c r="M315" s="6">
        <v>151</v>
      </c>
      <c r="N315" t="s">
        <v>2773</v>
      </c>
      <c r="O315" t="s">
        <v>2774</v>
      </c>
      <c r="P315" t="s">
        <v>2775</v>
      </c>
      <c r="Q315" t="s">
        <v>2776</v>
      </c>
      <c r="R315" s="3" t="s">
        <v>1694</v>
      </c>
      <c r="S315" s="6" t="s">
        <v>1738</v>
      </c>
    </row>
    <row r="316" spans="2:20" x14ac:dyDescent="0.2">
      <c r="D316" s="346">
        <v>11.639971210818496</v>
      </c>
      <c r="E316" s="345">
        <v>3</v>
      </c>
      <c r="F316" s="337">
        <v>54</v>
      </c>
      <c r="G316" s="6" t="s">
        <v>193</v>
      </c>
      <c r="H316" s="6">
        <v>15</v>
      </c>
      <c r="I316" s="3" t="s">
        <v>81</v>
      </c>
      <c r="J316" s="6">
        <v>51</v>
      </c>
      <c r="K316" s="4">
        <v>31</v>
      </c>
      <c r="L316" s="8" t="s">
        <v>393</v>
      </c>
      <c r="M316" s="6">
        <v>150</v>
      </c>
      <c r="N316" t="s">
        <v>2087</v>
      </c>
      <c r="O316" t="s">
        <v>2777</v>
      </c>
      <c r="P316" t="s">
        <v>2778</v>
      </c>
      <c r="Q316" t="s">
        <v>2779</v>
      </c>
      <c r="R316" s="3" t="s">
        <v>1117</v>
      </c>
      <c r="S316" s="6" t="s">
        <v>1733</v>
      </c>
    </row>
    <row r="317" spans="2:20" x14ac:dyDescent="0.2">
      <c r="D317" s="346">
        <v>10.916340195463235</v>
      </c>
      <c r="E317" s="345">
        <v>9</v>
      </c>
      <c r="F317" s="337">
        <v>44</v>
      </c>
      <c r="G317" s="6" t="s">
        <v>193</v>
      </c>
      <c r="H317" s="6">
        <v>42</v>
      </c>
      <c r="I317" s="3" t="s">
        <v>91</v>
      </c>
      <c r="J317" s="6">
        <v>81</v>
      </c>
      <c r="K317" s="4">
        <v>28</v>
      </c>
      <c r="L317" s="8" t="s">
        <v>95</v>
      </c>
      <c r="M317" s="6">
        <v>149</v>
      </c>
      <c r="N317" t="s">
        <v>1765</v>
      </c>
      <c r="O317" t="s">
        <v>2780</v>
      </c>
      <c r="P317" t="s">
        <v>2781</v>
      </c>
      <c r="Q317" t="s">
        <v>2782</v>
      </c>
      <c r="R317" s="3" t="s">
        <v>1694</v>
      </c>
      <c r="S317" s="6" t="s">
        <v>1847</v>
      </c>
    </row>
    <row r="318" spans="2:20" x14ac:dyDescent="0.2">
      <c r="D318" s="346">
        <v>6.1362672943842469</v>
      </c>
      <c r="E318" s="345">
        <v>16</v>
      </c>
      <c r="F318" s="337">
        <v>38</v>
      </c>
      <c r="G318" s="6" t="s">
        <v>193</v>
      </c>
      <c r="H318" s="6">
        <v>75</v>
      </c>
      <c r="I318" s="3" t="s">
        <v>1478</v>
      </c>
      <c r="J318" s="6">
        <v>48</v>
      </c>
      <c r="K318" s="4">
        <v>19</v>
      </c>
      <c r="L318" s="8" t="s">
        <v>475</v>
      </c>
      <c r="M318" s="6">
        <v>148</v>
      </c>
      <c r="N318" t="s">
        <v>1773</v>
      </c>
      <c r="O318" t="s">
        <v>2783</v>
      </c>
      <c r="P318" t="s">
        <v>2784</v>
      </c>
      <c r="Q318" t="s">
        <v>2785</v>
      </c>
      <c r="R318" s="3" t="s">
        <v>1117</v>
      </c>
      <c r="S318" s="6" t="s">
        <v>1706</v>
      </c>
    </row>
    <row r="319" spans="2:20" x14ac:dyDescent="0.2">
      <c r="D319" s="346">
        <v>0.35692346758609722</v>
      </c>
      <c r="E319" s="345">
        <v>25</v>
      </c>
      <c r="F319" s="337">
        <v>25</v>
      </c>
      <c r="G319" s="6" t="s">
        <v>194</v>
      </c>
      <c r="H319" s="6">
        <v>147</v>
      </c>
      <c r="I319" s="3" t="s">
        <v>56</v>
      </c>
      <c r="J319" s="6">
        <v>44</v>
      </c>
      <c r="K319" s="4">
        <v>32</v>
      </c>
      <c r="L319" s="8" t="s">
        <v>53</v>
      </c>
      <c r="M319" s="6">
        <v>115</v>
      </c>
      <c r="N319" t="s">
        <v>1890</v>
      </c>
      <c r="O319" t="s">
        <v>2786</v>
      </c>
      <c r="P319" t="s">
        <v>2787</v>
      </c>
      <c r="Q319" t="s">
        <v>2788</v>
      </c>
      <c r="R319" s="3" t="s">
        <v>1117</v>
      </c>
      <c r="S319" s="6" t="s">
        <v>1733</v>
      </c>
    </row>
    <row r="320" spans="2:20" x14ac:dyDescent="0.2">
      <c r="D320" s="346">
        <v>5.9977453233653142</v>
      </c>
      <c r="E320" s="345">
        <v>12</v>
      </c>
      <c r="F320" s="337">
        <v>40</v>
      </c>
      <c r="G320" s="6" t="s">
        <v>193</v>
      </c>
      <c r="H320" s="6">
        <v>71</v>
      </c>
      <c r="I320" s="3" t="s">
        <v>433</v>
      </c>
      <c r="J320" s="6">
        <v>83</v>
      </c>
      <c r="K320" s="4">
        <v>24</v>
      </c>
      <c r="L320" s="8" t="s">
        <v>471</v>
      </c>
      <c r="M320" s="6">
        <v>146</v>
      </c>
      <c r="N320" t="s">
        <v>1835</v>
      </c>
      <c r="O320" t="s">
        <v>2789</v>
      </c>
      <c r="P320" t="s">
        <v>2790</v>
      </c>
      <c r="Q320" t="s">
        <v>2791</v>
      </c>
      <c r="R320" s="3" t="s">
        <v>1694</v>
      </c>
      <c r="S320" s="6" t="s">
        <v>1847</v>
      </c>
    </row>
    <row r="321" spans="4:20" x14ac:dyDescent="0.2">
      <c r="D321" s="346">
        <v>-8.0221523115244064</v>
      </c>
      <c r="E321" s="345">
        <v>37</v>
      </c>
      <c r="F321" s="337">
        <v>62</v>
      </c>
      <c r="G321" s="6" t="s">
        <v>194</v>
      </c>
      <c r="H321" s="6">
        <v>145</v>
      </c>
      <c r="I321" s="3" t="s">
        <v>112</v>
      </c>
      <c r="J321" s="6">
        <v>52</v>
      </c>
      <c r="K321" s="4">
        <v>42</v>
      </c>
      <c r="L321" s="8" t="s">
        <v>382</v>
      </c>
      <c r="M321" s="6">
        <v>24</v>
      </c>
      <c r="N321" t="s">
        <v>1855</v>
      </c>
      <c r="O321" t="s">
        <v>2792</v>
      </c>
      <c r="P321" t="s">
        <v>2793</v>
      </c>
      <c r="Q321" t="s">
        <v>2794</v>
      </c>
      <c r="R321" s="3" t="s">
        <v>1117</v>
      </c>
      <c r="S321" s="6" t="s">
        <v>1117</v>
      </c>
    </row>
    <row r="322" spans="4:20" x14ac:dyDescent="0.2">
      <c r="D322" s="346">
        <v>0.18597025811067117</v>
      </c>
      <c r="E322" s="345">
        <v>19</v>
      </c>
      <c r="F322" s="337">
        <v>22</v>
      </c>
      <c r="G322" s="6" t="s">
        <v>194</v>
      </c>
      <c r="H322" s="6">
        <v>144</v>
      </c>
      <c r="I322" s="3" t="s">
        <v>177</v>
      </c>
      <c r="J322" s="6">
        <v>39</v>
      </c>
      <c r="K322" s="4">
        <v>19</v>
      </c>
      <c r="L322" s="8" t="s">
        <v>75</v>
      </c>
      <c r="M322" s="6">
        <v>132</v>
      </c>
      <c r="N322" t="s">
        <v>1707</v>
      </c>
      <c r="O322" t="s">
        <v>2795</v>
      </c>
      <c r="P322" t="s">
        <v>2796</v>
      </c>
      <c r="Q322" t="s">
        <v>2797</v>
      </c>
      <c r="R322" s="3" t="s">
        <v>1694</v>
      </c>
      <c r="S322" s="6" t="s">
        <v>1733</v>
      </c>
    </row>
    <row r="323" spans="4:20" x14ac:dyDescent="0.2">
      <c r="D323" s="346">
        <v>2.9121286562699735</v>
      </c>
      <c r="E323" s="345">
        <v>4</v>
      </c>
      <c r="F323" s="337">
        <v>30</v>
      </c>
      <c r="G323" s="6" t="s">
        <v>193</v>
      </c>
      <c r="H323" s="6">
        <v>97</v>
      </c>
      <c r="I323" s="3" t="s">
        <v>22</v>
      </c>
      <c r="J323" s="6">
        <v>40</v>
      </c>
      <c r="K323" s="4">
        <v>31</v>
      </c>
      <c r="L323" s="8" t="s">
        <v>16</v>
      </c>
      <c r="M323" s="6">
        <v>143</v>
      </c>
      <c r="N323" t="s">
        <v>1863</v>
      </c>
      <c r="O323" t="s">
        <v>2798</v>
      </c>
      <c r="P323" t="s">
        <v>2799</v>
      </c>
      <c r="Q323" t="s">
        <v>2800</v>
      </c>
      <c r="R323" s="3" t="s">
        <v>1117</v>
      </c>
      <c r="S323" s="6" t="s">
        <v>1733</v>
      </c>
    </row>
    <row r="324" spans="4:20" x14ac:dyDescent="0.2">
      <c r="D324" s="346">
        <v>7.157854530181579</v>
      </c>
      <c r="E324" s="345">
        <v>9</v>
      </c>
      <c r="F324" s="337">
        <v>55</v>
      </c>
      <c r="G324" s="6" t="s">
        <v>193</v>
      </c>
      <c r="H324" s="6">
        <v>39</v>
      </c>
      <c r="I324" s="3" t="s">
        <v>385</v>
      </c>
      <c r="J324" s="6">
        <v>121</v>
      </c>
      <c r="K324" s="4">
        <v>24</v>
      </c>
      <c r="L324" s="8" t="s">
        <v>120</v>
      </c>
      <c r="M324" s="6">
        <v>142</v>
      </c>
      <c r="N324" t="s">
        <v>2801</v>
      </c>
      <c r="O324" t="s">
        <v>2802</v>
      </c>
      <c r="P324" t="s">
        <v>2803</v>
      </c>
      <c r="Q324" t="s">
        <v>2804</v>
      </c>
      <c r="R324" s="3" t="s">
        <v>1694</v>
      </c>
      <c r="S324" s="6" t="s">
        <v>2805</v>
      </c>
      <c r="T324" t="s">
        <v>2806</v>
      </c>
    </row>
    <row r="325" spans="4:20" x14ac:dyDescent="0.2">
      <c r="D325" s="346">
        <v>-8.8994196114729149</v>
      </c>
      <c r="E325" s="345">
        <v>39</v>
      </c>
      <c r="F325" s="337">
        <v>69</v>
      </c>
      <c r="G325" s="6" t="s">
        <v>194</v>
      </c>
      <c r="H325" s="6">
        <v>141</v>
      </c>
      <c r="I325" s="3" t="s">
        <v>103</v>
      </c>
      <c r="J325" s="6">
        <v>67</v>
      </c>
      <c r="K325" s="4">
        <v>53</v>
      </c>
      <c r="L325" s="8" t="s">
        <v>387</v>
      </c>
      <c r="M325" s="6">
        <v>12</v>
      </c>
      <c r="N325" t="s">
        <v>2019</v>
      </c>
      <c r="O325" t="s">
        <v>2807</v>
      </c>
      <c r="P325" t="s">
        <v>2808</v>
      </c>
      <c r="Q325" t="s">
        <v>2809</v>
      </c>
      <c r="R325" s="3" t="s">
        <v>1694</v>
      </c>
      <c r="S325" s="6" t="s">
        <v>1733</v>
      </c>
    </row>
    <row r="326" spans="4:20" x14ac:dyDescent="0.2">
      <c r="D326" s="346">
        <v>9.4690134420601453</v>
      </c>
      <c r="E326" s="345">
        <v>6</v>
      </c>
      <c r="F326" s="337">
        <v>56</v>
      </c>
      <c r="G326" s="6" t="s">
        <v>193</v>
      </c>
      <c r="H326" s="6">
        <v>31</v>
      </c>
      <c r="I326" s="3" t="s">
        <v>392</v>
      </c>
      <c r="J326" s="6">
        <v>51</v>
      </c>
      <c r="K326" s="4">
        <v>25</v>
      </c>
      <c r="L326" s="8" t="s">
        <v>115</v>
      </c>
      <c r="M326" s="6">
        <v>140</v>
      </c>
      <c r="N326" t="s">
        <v>2725</v>
      </c>
      <c r="O326" t="s">
        <v>2810</v>
      </c>
      <c r="P326" t="s">
        <v>2811</v>
      </c>
      <c r="Q326" t="s">
        <v>2812</v>
      </c>
      <c r="R326" s="3" t="s">
        <v>1117</v>
      </c>
      <c r="S326" s="6" t="s">
        <v>1728</v>
      </c>
    </row>
    <row r="327" spans="4:20" x14ac:dyDescent="0.2">
      <c r="D327" s="346">
        <v>4.6072303955242999</v>
      </c>
      <c r="E327" s="345">
        <v>6</v>
      </c>
      <c r="F327" s="337">
        <v>45</v>
      </c>
      <c r="G327" s="6" t="s">
        <v>193</v>
      </c>
      <c r="H327" s="6">
        <v>69</v>
      </c>
      <c r="I327" s="3" t="s">
        <v>190</v>
      </c>
      <c r="J327" s="6">
        <v>53</v>
      </c>
      <c r="K327" s="4">
        <v>30</v>
      </c>
      <c r="L327" s="8" t="s">
        <v>37</v>
      </c>
      <c r="M327" s="6">
        <v>139</v>
      </c>
      <c r="N327" t="s">
        <v>1712</v>
      </c>
      <c r="O327" t="s">
        <v>2813</v>
      </c>
      <c r="P327" t="s">
        <v>2814</v>
      </c>
      <c r="Q327" t="s">
        <v>2815</v>
      </c>
      <c r="R327" s="3" t="s">
        <v>1117</v>
      </c>
      <c r="S327" s="6" t="s">
        <v>1733</v>
      </c>
    </row>
    <row r="328" spans="4:20" x14ac:dyDescent="0.2">
      <c r="D328" s="346">
        <v>5.9396297043363591</v>
      </c>
      <c r="E328" s="345">
        <v>5</v>
      </c>
      <c r="F328" s="337">
        <v>50</v>
      </c>
      <c r="G328" s="6" t="s">
        <v>193</v>
      </c>
      <c r="H328" s="6">
        <v>45</v>
      </c>
      <c r="I328" s="3" t="s">
        <v>380</v>
      </c>
      <c r="J328" s="6">
        <v>58</v>
      </c>
      <c r="K328" s="4">
        <v>35</v>
      </c>
      <c r="L328" s="8" t="s">
        <v>118</v>
      </c>
      <c r="M328" s="6">
        <v>138</v>
      </c>
      <c r="N328" t="s">
        <v>1970</v>
      </c>
      <c r="O328" t="s">
        <v>2816</v>
      </c>
      <c r="P328" t="s">
        <v>2817</v>
      </c>
      <c r="Q328" t="s">
        <v>2818</v>
      </c>
      <c r="R328" s="3" t="s">
        <v>1117</v>
      </c>
      <c r="S328" s="6" t="s">
        <v>1706</v>
      </c>
    </row>
    <row r="329" spans="4:20" x14ac:dyDescent="0.2">
      <c r="D329" s="346">
        <v>4.6928439870613952</v>
      </c>
      <c r="E329" s="345">
        <v>3</v>
      </c>
      <c r="F329" s="337">
        <v>44</v>
      </c>
      <c r="G329" s="6" t="s">
        <v>193</v>
      </c>
      <c r="H329" s="6">
        <v>73</v>
      </c>
      <c r="I329" s="3" t="s">
        <v>470</v>
      </c>
      <c r="J329" s="6">
        <v>38</v>
      </c>
      <c r="K329" s="4">
        <v>32</v>
      </c>
      <c r="L329" s="8" t="s">
        <v>25</v>
      </c>
      <c r="M329" s="6">
        <v>137</v>
      </c>
      <c r="N329" t="s">
        <v>1863</v>
      </c>
      <c r="O329" t="s">
        <v>2819</v>
      </c>
      <c r="P329" t="s">
        <v>2820</v>
      </c>
      <c r="Q329" t="s">
        <v>2821</v>
      </c>
      <c r="R329" s="3" t="s">
        <v>1117</v>
      </c>
      <c r="S329" s="6" t="s">
        <v>1733</v>
      </c>
    </row>
    <row r="330" spans="4:20" x14ac:dyDescent="0.2">
      <c r="D330" s="346">
        <v>2.5784959892894292</v>
      </c>
      <c r="E330" s="345">
        <v>6</v>
      </c>
      <c r="F330" s="337">
        <v>46</v>
      </c>
      <c r="G330" s="6" t="s">
        <v>193</v>
      </c>
      <c r="H330" s="6">
        <v>66</v>
      </c>
      <c r="I330" s="3" t="s">
        <v>44</v>
      </c>
      <c r="J330" s="6">
        <v>53</v>
      </c>
      <c r="K330" s="4">
        <v>37</v>
      </c>
      <c r="L330" s="8" t="s">
        <v>72</v>
      </c>
      <c r="M330" s="6">
        <v>136</v>
      </c>
      <c r="N330" t="s">
        <v>1690</v>
      </c>
      <c r="O330" t="s">
        <v>2822</v>
      </c>
      <c r="P330" t="s">
        <v>2823</v>
      </c>
      <c r="Q330" t="s">
        <v>2824</v>
      </c>
      <c r="R330" s="3" t="s">
        <v>1117</v>
      </c>
      <c r="S330" s="6" t="s">
        <v>1733</v>
      </c>
    </row>
    <row r="331" spans="4:20" x14ac:dyDescent="0.2">
      <c r="D331" s="346">
        <v>-4.2873940891969067</v>
      </c>
      <c r="E331" s="345">
        <v>19</v>
      </c>
      <c r="F331" s="337">
        <v>50</v>
      </c>
      <c r="G331" s="6" t="s">
        <v>194</v>
      </c>
      <c r="H331" s="6">
        <v>135</v>
      </c>
      <c r="I331" s="3" t="s">
        <v>20</v>
      </c>
      <c r="J331" s="6">
        <v>30</v>
      </c>
      <c r="K331" s="4">
        <v>28</v>
      </c>
      <c r="L331" s="8" t="s">
        <v>750</v>
      </c>
      <c r="M331" s="6">
        <v>61</v>
      </c>
      <c r="N331" t="s">
        <v>1917</v>
      </c>
      <c r="O331" t="s">
        <v>2825</v>
      </c>
      <c r="P331" t="s">
        <v>2826</v>
      </c>
      <c r="Q331" t="s">
        <v>2827</v>
      </c>
      <c r="R331" s="3" t="s">
        <v>1764</v>
      </c>
      <c r="S331" s="6" t="s">
        <v>1782</v>
      </c>
    </row>
    <row r="332" spans="4:20" x14ac:dyDescent="0.2">
      <c r="D332" s="346">
        <v>3.8927657630065768</v>
      </c>
      <c r="E332" s="345">
        <v>17</v>
      </c>
      <c r="F332" s="337">
        <v>45</v>
      </c>
      <c r="G332" s="6" t="s">
        <v>193</v>
      </c>
      <c r="H332" s="6">
        <v>68</v>
      </c>
      <c r="I332" s="3" t="s">
        <v>18</v>
      </c>
      <c r="J332" s="6">
        <v>55</v>
      </c>
      <c r="K332" s="4">
        <v>25</v>
      </c>
      <c r="L332" s="8" t="s">
        <v>59</v>
      </c>
      <c r="M332" s="6">
        <v>134</v>
      </c>
      <c r="N332" t="s">
        <v>1811</v>
      </c>
      <c r="O332" t="s">
        <v>2828</v>
      </c>
      <c r="P332" t="s">
        <v>2829</v>
      </c>
      <c r="Q332" t="s">
        <v>2830</v>
      </c>
      <c r="R332" s="3" t="s">
        <v>1694</v>
      </c>
      <c r="S332" s="6" t="s">
        <v>1695</v>
      </c>
    </row>
    <row r="333" spans="4:20" x14ac:dyDescent="0.2">
      <c r="D333" s="346">
        <v>0.8280346423786753</v>
      </c>
      <c r="E333" s="345">
        <v>32</v>
      </c>
      <c r="F333" s="337">
        <v>29</v>
      </c>
      <c r="G333" s="6" t="s">
        <v>194</v>
      </c>
      <c r="H333" s="6">
        <v>130</v>
      </c>
      <c r="I333" s="3" t="s">
        <v>26</v>
      </c>
      <c r="J333" s="6">
        <v>34</v>
      </c>
      <c r="K333" s="4">
        <v>8</v>
      </c>
      <c r="L333" s="8" t="s">
        <v>19</v>
      </c>
      <c r="M333" s="6">
        <v>117</v>
      </c>
      <c r="N333" t="s">
        <v>1959</v>
      </c>
      <c r="O333" t="s">
        <v>2831</v>
      </c>
      <c r="P333" t="s">
        <v>2832</v>
      </c>
      <c r="Q333" t="s">
        <v>2833</v>
      </c>
      <c r="R333" s="3" t="s">
        <v>1694</v>
      </c>
      <c r="S333" s="6" t="s">
        <v>1728</v>
      </c>
    </row>
    <row r="334" spans="4:20" x14ac:dyDescent="0.2">
      <c r="D334" s="346">
        <v>-7.5470726036497346</v>
      </c>
      <c r="E334" s="345">
        <v>33</v>
      </c>
      <c r="F334" s="337">
        <v>68</v>
      </c>
      <c r="G334" s="6" t="s">
        <v>194</v>
      </c>
      <c r="H334" s="6">
        <v>129</v>
      </c>
      <c r="I334" s="3" t="s">
        <v>94</v>
      </c>
      <c r="J334" s="6">
        <v>30</v>
      </c>
      <c r="K334" s="4">
        <v>24</v>
      </c>
      <c r="L334" s="8" t="s">
        <v>96</v>
      </c>
      <c r="M334" s="6">
        <v>14</v>
      </c>
      <c r="N334" t="s">
        <v>1778</v>
      </c>
      <c r="O334" t="s">
        <v>2834</v>
      </c>
      <c r="P334" t="s">
        <v>2835</v>
      </c>
      <c r="Q334" t="s">
        <v>2836</v>
      </c>
      <c r="R334" s="3" t="s">
        <v>1117</v>
      </c>
      <c r="S334" s="6" t="s">
        <v>1117</v>
      </c>
    </row>
    <row r="335" spans="4:20" x14ac:dyDescent="0.2">
      <c r="D335" s="346">
        <v>3.9389519809293665</v>
      </c>
      <c r="E335" s="345">
        <v>5</v>
      </c>
      <c r="F335" s="337">
        <v>49</v>
      </c>
      <c r="G335" s="6" t="s">
        <v>193</v>
      </c>
      <c r="H335" s="6">
        <v>63</v>
      </c>
      <c r="I335" s="3" t="s">
        <v>40</v>
      </c>
      <c r="J335" s="6">
        <v>36</v>
      </c>
      <c r="K335" s="4">
        <v>33</v>
      </c>
      <c r="L335" s="8" t="s">
        <v>43</v>
      </c>
      <c r="M335" s="6">
        <v>128</v>
      </c>
      <c r="N335" t="s">
        <v>1898</v>
      </c>
      <c r="O335" t="s">
        <v>2837</v>
      </c>
      <c r="P335" t="s">
        <v>2838</v>
      </c>
      <c r="Q335" t="s">
        <v>2839</v>
      </c>
      <c r="R335" s="3" t="s">
        <v>1764</v>
      </c>
      <c r="S335" s="6" t="s">
        <v>1117</v>
      </c>
      <c r="T335" t="s">
        <v>2840</v>
      </c>
    </row>
    <row r="336" spans="4:20" x14ac:dyDescent="0.2">
      <c r="D336" s="346">
        <v>7.0707917511353333</v>
      </c>
      <c r="E336" s="345">
        <v>20</v>
      </c>
      <c r="F336" s="337">
        <v>31</v>
      </c>
      <c r="G336" s="6" t="s">
        <v>194</v>
      </c>
      <c r="H336" s="6">
        <v>106</v>
      </c>
      <c r="I336" s="3" t="s">
        <v>63</v>
      </c>
      <c r="J336" s="6">
        <v>50</v>
      </c>
      <c r="K336" s="4">
        <v>30</v>
      </c>
      <c r="L336" s="8" t="s">
        <v>41</v>
      </c>
      <c r="M336" s="6">
        <v>126</v>
      </c>
      <c r="N336" t="s">
        <v>2074</v>
      </c>
      <c r="O336" t="s">
        <v>2841</v>
      </c>
      <c r="P336" t="s">
        <v>2842</v>
      </c>
      <c r="Q336" t="s">
        <v>2843</v>
      </c>
      <c r="R336" s="3" t="s">
        <v>1117</v>
      </c>
      <c r="S336" s="6" t="s">
        <v>1733</v>
      </c>
    </row>
    <row r="337" spans="4:19" x14ac:dyDescent="0.2">
      <c r="D337" s="346">
        <v>1.2092726639963898</v>
      </c>
      <c r="E337" s="345">
        <v>38</v>
      </c>
      <c r="F337" s="337">
        <v>34</v>
      </c>
      <c r="G337" s="6" t="s">
        <v>194</v>
      </c>
      <c r="H337" s="6">
        <v>125</v>
      </c>
      <c r="I337" s="3" t="s">
        <v>100</v>
      </c>
      <c r="J337" s="6">
        <v>42</v>
      </c>
      <c r="K337" s="4">
        <v>13</v>
      </c>
      <c r="L337" s="8" t="s">
        <v>122</v>
      </c>
      <c r="M337" s="6">
        <v>101</v>
      </c>
      <c r="N337" t="s">
        <v>1917</v>
      </c>
      <c r="O337" t="s">
        <v>2844</v>
      </c>
      <c r="P337" t="s">
        <v>2845</v>
      </c>
      <c r="Q337" t="s">
        <v>2846</v>
      </c>
      <c r="R337" s="3" t="s">
        <v>1694</v>
      </c>
      <c r="S337" s="6" t="s">
        <v>1695</v>
      </c>
    </row>
    <row r="338" spans="4:19" x14ac:dyDescent="0.2">
      <c r="D338" s="346">
        <v>-2.7552549279504213</v>
      </c>
      <c r="E338" s="345">
        <v>38</v>
      </c>
      <c r="F338" s="337">
        <v>53</v>
      </c>
      <c r="G338" s="6" t="s">
        <v>194</v>
      </c>
      <c r="H338" s="6">
        <v>124</v>
      </c>
      <c r="I338" s="3" t="s">
        <v>50</v>
      </c>
      <c r="J338" s="6">
        <v>52</v>
      </c>
      <c r="K338" s="4">
        <v>15</v>
      </c>
      <c r="L338" s="8" t="s">
        <v>49</v>
      </c>
      <c r="M338" s="6">
        <v>62</v>
      </c>
      <c r="N338" t="s">
        <v>2847</v>
      </c>
      <c r="O338" t="s">
        <v>2848</v>
      </c>
      <c r="P338" t="s">
        <v>2849</v>
      </c>
      <c r="Q338" t="s">
        <v>2850</v>
      </c>
      <c r="R338" s="3" t="s">
        <v>1694</v>
      </c>
      <c r="S338" s="6" t="s">
        <v>1711</v>
      </c>
    </row>
    <row r="339" spans="4:19" x14ac:dyDescent="0.2">
      <c r="D339" s="346">
        <v>3.8773067297446788</v>
      </c>
      <c r="E339" s="345">
        <v>3</v>
      </c>
      <c r="F339" s="337">
        <v>62</v>
      </c>
      <c r="G339" s="6" t="s">
        <v>193</v>
      </c>
      <c r="H339" s="6">
        <v>37</v>
      </c>
      <c r="I339" s="3" t="s">
        <v>69</v>
      </c>
      <c r="J339" s="6">
        <v>41</v>
      </c>
      <c r="K339" s="4">
        <v>37</v>
      </c>
      <c r="L339" s="8" t="s">
        <v>45</v>
      </c>
      <c r="M339" s="6">
        <v>123</v>
      </c>
      <c r="N339" t="s">
        <v>2095</v>
      </c>
      <c r="O339" t="s">
        <v>2851</v>
      </c>
      <c r="P339" t="s">
        <v>2852</v>
      </c>
      <c r="Q339" t="s">
        <v>2853</v>
      </c>
      <c r="R339" s="3" t="s">
        <v>1117</v>
      </c>
      <c r="S339" s="6" t="s">
        <v>1706</v>
      </c>
    </row>
    <row r="340" spans="4:19" x14ac:dyDescent="0.2">
      <c r="D340" s="346">
        <v>6.6439308716104195</v>
      </c>
      <c r="E340" s="345">
        <v>14</v>
      </c>
      <c r="F340" s="337">
        <v>62</v>
      </c>
      <c r="G340" s="6" t="s">
        <v>193</v>
      </c>
      <c r="H340" s="6">
        <v>27</v>
      </c>
      <c r="I340" s="3" t="s">
        <v>97</v>
      </c>
      <c r="J340" s="6">
        <v>64</v>
      </c>
      <c r="K340" s="4">
        <v>7</v>
      </c>
      <c r="L340" s="8" t="s">
        <v>386</v>
      </c>
      <c r="M340" s="6">
        <v>122</v>
      </c>
      <c r="N340" t="s">
        <v>2588</v>
      </c>
      <c r="O340" t="s">
        <v>2854</v>
      </c>
      <c r="P340" t="s">
        <v>2855</v>
      </c>
      <c r="Q340" t="s">
        <v>2856</v>
      </c>
      <c r="R340" s="3" t="s">
        <v>1694</v>
      </c>
      <c r="S340" s="6" t="s">
        <v>1716</v>
      </c>
    </row>
    <row r="341" spans="4:19" x14ac:dyDescent="0.2">
      <c r="D341" s="346">
        <v>4.6741490458477513</v>
      </c>
      <c r="E341" s="345">
        <v>11</v>
      </c>
      <c r="F341" s="337">
        <v>49</v>
      </c>
      <c r="G341" s="6" t="s">
        <v>193</v>
      </c>
      <c r="H341" s="6">
        <v>72</v>
      </c>
      <c r="I341" s="3" t="s">
        <v>34</v>
      </c>
      <c r="J341" s="6">
        <v>53</v>
      </c>
      <c r="K341" s="4">
        <v>34</v>
      </c>
      <c r="L341" s="8" t="s">
        <v>191</v>
      </c>
      <c r="M341" s="6">
        <v>120</v>
      </c>
      <c r="N341" t="s">
        <v>2095</v>
      </c>
      <c r="O341" t="s">
        <v>2857</v>
      </c>
      <c r="P341" t="s">
        <v>2858</v>
      </c>
      <c r="Q341" t="s">
        <v>2859</v>
      </c>
      <c r="R341" s="3" t="s">
        <v>1117</v>
      </c>
      <c r="S341" s="6" t="s">
        <v>1733</v>
      </c>
    </row>
    <row r="342" spans="4:19" x14ac:dyDescent="0.2">
      <c r="D342" s="346">
        <v>9.6223097474594468</v>
      </c>
      <c r="E342" s="345">
        <v>1</v>
      </c>
      <c r="F342" s="337">
        <v>68</v>
      </c>
      <c r="G342" s="6" t="s">
        <v>193</v>
      </c>
      <c r="H342" s="6">
        <v>4</v>
      </c>
      <c r="I342" s="3" t="s">
        <v>86</v>
      </c>
      <c r="J342" s="6">
        <v>57</v>
      </c>
      <c r="K342" s="4">
        <v>48</v>
      </c>
      <c r="L342" s="8" t="s">
        <v>119</v>
      </c>
      <c r="M342" s="6">
        <v>119</v>
      </c>
      <c r="N342" t="s">
        <v>2323</v>
      </c>
      <c r="O342" t="s">
        <v>2860</v>
      </c>
      <c r="P342" t="s">
        <v>2861</v>
      </c>
      <c r="Q342" t="s">
        <v>2862</v>
      </c>
      <c r="R342" s="3" t="s">
        <v>1117</v>
      </c>
      <c r="S342" s="6" t="s">
        <v>1782</v>
      </c>
    </row>
    <row r="343" spans="4:19" x14ac:dyDescent="0.2">
      <c r="D343" s="346">
        <v>-3.4915391822083377</v>
      </c>
      <c r="E343" s="345">
        <v>19</v>
      </c>
      <c r="F343" s="337">
        <v>57</v>
      </c>
      <c r="G343" s="6" t="s">
        <v>194</v>
      </c>
      <c r="H343" s="6">
        <v>118</v>
      </c>
      <c r="I343" s="3" t="s">
        <v>469</v>
      </c>
      <c r="J343" s="6">
        <v>42</v>
      </c>
      <c r="K343" s="4">
        <v>39</v>
      </c>
      <c r="L343" s="8" t="s">
        <v>474</v>
      </c>
      <c r="M343" s="6">
        <v>55</v>
      </c>
      <c r="N343" t="s">
        <v>1890</v>
      </c>
      <c r="O343" t="s">
        <v>2863</v>
      </c>
      <c r="P343" t="s">
        <v>2864</v>
      </c>
      <c r="Q343" t="s">
        <v>2865</v>
      </c>
      <c r="R343" s="3" t="s">
        <v>1117</v>
      </c>
      <c r="S343" s="6" t="s">
        <v>1695</v>
      </c>
    </row>
    <row r="344" spans="4:19" x14ac:dyDescent="0.2">
      <c r="D344" s="346">
        <v>1.9621962887298867</v>
      </c>
      <c r="E344" s="345">
        <v>11</v>
      </c>
      <c r="F344" s="337">
        <v>52</v>
      </c>
      <c r="G344" s="6" t="s">
        <v>193</v>
      </c>
      <c r="H344" s="6">
        <v>64</v>
      </c>
      <c r="I344" s="3" t="s">
        <v>67</v>
      </c>
      <c r="J344" s="6">
        <v>34</v>
      </c>
      <c r="K344" s="4">
        <v>19</v>
      </c>
      <c r="L344" s="8" t="s">
        <v>76</v>
      </c>
      <c r="M344" s="6">
        <v>116</v>
      </c>
      <c r="N344" t="s">
        <v>1848</v>
      </c>
      <c r="O344" t="s">
        <v>2866</v>
      </c>
      <c r="P344" t="s">
        <v>2867</v>
      </c>
      <c r="Q344" t="s">
        <v>2868</v>
      </c>
      <c r="R344" s="3" t="s">
        <v>1117</v>
      </c>
      <c r="S344" s="6" t="s">
        <v>1117</v>
      </c>
    </row>
    <row r="345" spans="4:19" x14ac:dyDescent="0.2">
      <c r="D345" s="346">
        <v>8.8471071788927471</v>
      </c>
      <c r="E345" s="345">
        <v>4</v>
      </c>
      <c r="F345" s="337">
        <v>69</v>
      </c>
      <c r="G345" s="6" t="s">
        <v>193</v>
      </c>
      <c r="H345" s="6">
        <v>3</v>
      </c>
      <c r="I345" s="3" t="s">
        <v>391</v>
      </c>
      <c r="J345" s="6">
        <v>88</v>
      </c>
      <c r="K345" s="4">
        <v>19</v>
      </c>
      <c r="L345" s="8" t="s">
        <v>79</v>
      </c>
      <c r="M345" s="6">
        <v>114</v>
      </c>
      <c r="N345" t="s">
        <v>1786</v>
      </c>
      <c r="O345" t="s">
        <v>2869</v>
      </c>
      <c r="P345" t="s">
        <v>2870</v>
      </c>
      <c r="Q345" t="s">
        <v>2871</v>
      </c>
      <c r="R345" s="3" t="s">
        <v>1694</v>
      </c>
      <c r="S345" s="6" t="s">
        <v>1738</v>
      </c>
    </row>
    <row r="346" spans="4:19" x14ac:dyDescent="0.2">
      <c r="D346" s="346">
        <v>4.8173948597661616</v>
      </c>
      <c r="E346" s="345">
        <v>7</v>
      </c>
      <c r="F346" s="337">
        <v>67</v>
      </c>
      <c r="G346" s="6" t="s">
        <v>193</v>
      </c>
      <c r="H346" s="6">
        <v>18</v>
      </c>
      <c r="I346" s="3" t="s">
        <v>188</v>
      </c>
      <c r="J346" s="6">
        <v>67</v>
      </c>
      <c r="K346" s="4">
        <v>12</v>
      </c>
      <c r="L346" s="8" t="s">
        <v>185</v>
      </c>
      <c r="M346" s="6">
        <v>113</v>
      </c>
      <c r="N346" t="s">
        <v>2034</v>
      </c>
      <c r="O346" t="s">
        <v>2872</v>
      </c>
      <c r="P346" t="s">
        <v>2873</v>
      </c>
      <c r="Q346" t="s">
        <v>2874</v>
      </c>
      <c r="R346" s="3" t="s">
        <v>1694</v>
      </c>
      <c r="S346" s="6" t="s">
        <v>1716</v>
      </c>
    </row>
    <row r="347" spans="4:19" x14ac:dyDescent="0.2">
      <c r="D347" s="346">
        <v>8.9524509757110629</v>
      </c>
      <c r="E347" s="345">
        <v>8</v>
      </c>
      <c r="F347" s="337">
        <v>49</v>
      </c>
      <c r="G347" s="6" t="s">
        <v>194</v>
      </c>
      <c r="H347" s="6">
        <v>70</v>
      </c>
      <c r="I347" s="3" t="s">
        <v>83</v>
      </c>
      <c r="J347" s="6">
        <v>63</v>
      </c>
      <c r="K347" s="4">
        <v>19</v>
      </c>
      <c r="L347" s="8" t="s">
        <v>379</v>
      </c>
      <c r="M347" s="6">
        <v>112</v>
      </c>
      <c r="N347" t="s">
        <v>1835</v>
      </c>
      <c r="O347" t="s">
        <v>2875</v>
      </c>
      <c r="P347" t="s">
        <v>2876</v>
      </c>
      <c r="Q347" t="s">
        <v>2877</v>
      </c>
      <c r="R347" s="3" t="s">
        <v>1694</v>
      </c>
      <c r="S347" s="6" t="s">
        <v>1711</v>
      </c>
    </row>
    <row r="348" spans="4:19" x14ac:dyDescent="0.2">
      <c r="D348" s="346">
        <v>7.3045672420030989</v>
      </c>
      <c r="E348" s="345">
        <v>15</v>
      </c>
      <c r="F348" s="337">
        <v>51</v>
      </c>
      <c r="G348" s="6" t="s">
        <v>194</v>
      </c>
      <c r="H348" s="6">
        <v>65</v>
      </c>
      <c r="I348" s="3" t="s">
        <v>29</v>
      </c>
      <c r="J348" s="6">
        <v>35</v>
      </c>
      <c r="K348" s="4">
        <v>22</v>
      </c>
      <c r="L348" s="8" t="s">
        <v>472</v>
      </c>
      <c r="M348" s="6">
        <v>111</v>
      </c>
      <c r="N348" t="s">
        <v>1963</v>
      </c>
      <c r="O348" t="s">
        <v>2878</v>
      </c>
      <c r="P348" t="s">
        <v>2879</v>
      </c>
      <c r="Q348" t="s">
        <v>2880</v>
      </c>
      <c r="R348" s="3" t="s">
        <v>1117</v>
      </c>
      <c r="S348" s="6" t="s">
        <v>1117</v>
      </c>
    </row>
    <row r="349" spans="4:19" x14ac:dyDescent="0.2">
      <c r="D349" s="346">
        <v>2.9423807344775277</v>
      </c>
      <c r="E349" s="345">
        <v>17</v>
      </c>
      <c r="F349" s="337">
        <v>39</v>
      </c>
      <c r="G349" s="6" t="s">
        <v>194</v>
      </c>
      <c r="H349" s="6">
        <v>110</v>
      </c>
      <c r="I349" s="3" t="s">
        <v>99</v>
      </c>
      <c r="J349" s="6">
        <v>59</v>
      </c>
      <c r="K349" s="4">
        <v>57</v>
      </c>
      <c r="L349" s="8" t="s">
        <v>87</v>
      </c>
      <c r="M349" s="6">
        <v>102</v>
      </c>
      <c r="N349" t="s">
        <v>2881</v>
      </c>
      <c r="O349" t="s">
        <v>2882</v>
      </c>
      <c r="P349" t="s">
        <v>2883</v>
      </c>
      <c r="Q349" t="s">
        <v>2884</v>
      </c>
      <c r="R349" s="3" t="s">
        <v>1117</v>
      </c>
      <c r="S349" s="6" t="s">
        <v>1117</v>
      </c>
    </row>
    <row r="350" spans="4:19" x14ac:dyDescent="0.2">
      <c r="D350" s="346">
        <v>1.232936093517742</v>
      </c>
      <c r="E350" s="345">
        <v>12</v>
      </c>
      <c r="F350" s="337">
        <v>44</v>
      </c>
      <c r="G350" s="6" t="s">
        <v>194</v>
      </c>
      <c r="H350" s="6">
        <v>109</v>
      </c>
      <c r="I350" s="3" t="s">
        <v>111</v>
      </c>
      <c r="J350" s="6">
        <v>41</v>
      </c>
      <c r="K350" s="4">
        <v>33</v>
      </c>
      <c r="L350" s="8" t="s">
        <v>110</v>
      </c>
      <c r="M350" s="6">
        <v>88</v>
      </c>
      <c r="N350" t="s">
        <v>1690</v>
      </c>
      <c r="O350" t="s">
        <v>2885</v>
      </c>
      <c r="P350" t="s">
        <v>2886</v>
      </c>
      <c r="Q350" t="s">
        <v>2887</v>
      </c>
      <c r="R350" s="3" t="s">
        <v>1117</v>
      </c>
      <c r="S350" s="6" t="s">
        <v>1706</v>
      </c>
    </row>
    <row r="351" spans="4:19" x14ac:dyDescent="0.2">
      <c r="D351" s="346">
        <v>8.9010857084551507</v>
      </c>
      <c r="E351" s="345">
        <v>1</v>
      </c>
      <c r="F351" s="337">
        <v>70</v>
      </c>
      <c r="G351" s="6" t="s">
        <v>193</v>
      </c>
      <c r="H351" s="6">
        <v>1</v>
      </c>
      <c r="I351" s="3" t="s">
        <v>93</v>
      </c>
      <c r="J351" s="6">
        <v>71</v>
      </c>
      <c r="K351" s="4">
        <v>23</v>
      </c>
      <c r="L351" s="8" t="s">
        <v>78</v>
      </c>
      <c r="M351" s="6">
        <v>108</v>
      </c>
      <c r="N351" t="s">
        <v>1894</v>
      </c>
      <c r="O351" t="s">
        <v>2888</v>
      </c>
      <c r="P351" t="s">
        <v>2889</v>
      </c>
      <c r="Q351" t="s">
        <v>2890</v>
      </c>
      <c r="R351" s="3" t="s">
        <v>1694</v>
      </c>
      <c r="S351" s="6" t="s">
        <v>1716</v>
      </c>
    </row>
    <row r="352" spans="4:19" x14ac:dyDescent="0.2">
      <c r="D352" s="346">
        <v>4.2453615057616414</v>
      </c>
      <c r="E352" s="345">
        <v>16</v>
      </c>
      <c r="F352" s="337">
        <v>56</v>
      </c>
      <c r="G352" s="6" t="s">
        <v>193</v>
      </c>
      <c r="H352" s="6">
        <v>59</v>
      </c>
      <c r="I352" s="3" t="s">
        <v>113</v>
      </c>
      <c r="J352" s="6">
        <v>54</v>
      </c>
      <c r="K352" s="4">
        <v>30</v>
      </c>
      <c r="L352" s="8" t="s">
        <v>117</v>
      </c>
      <c r="M352" s="6">
        <v>107</v>
      </c>
      <c r="N352" t="s">
        <v>1906</v>
      </c>
      <c r="O352" t="s">
        <v>2891</v>
      </c>
      <c r="P352" t="s">
        <v>2892</v>
      </c>
      <c r="Q352" t="s">
        <v>2893</v>
      </c>
      <c r="R352" s="3" t="s">
        <v>1694</v>
      </c>
      <c r="S352" s="6" t="s">
        <v>1711</v>
      </c>
    </row>
    <row r="353" spans="2:19" x14ac:dyDescent="0.2">
      <c r="D353" s="346">
        <v>13.618672604021549</v>
      </c>
      <c r="E353" s="345">
        <v>16</v>
      </c>
      <c r="F353" s="337">
        <v>62</v>
      </c>
      <c r="G353" s="6" t="s">
        <v>194</v>
      </c>
      <c r="H353" s="6">
        <v>32</v>
      </c>
      <c r="I353" s="3" t="s">
        <v>383</v>
      </c>
      <c r="J353" s="6">
        <v>86</v>
      </c>
      <c r="K353" s="4">
        <v>33</v>
      </c>
      <c r="L353" s="8" t="s">
        <v>102</v>
      </c>
      <c r="M353" s="6">
        <v>105</v>
      </c>
      <c r="N353" t="s">
        <v>2141</v>
      </c>
      <c r="O353" t="s">
        <v>2894</v>
      </c>
      <c r="P353" t="s">
        <v>2895</v>
      </c>
      <c r="Q353" t="s">
        <v>2896</v>
      </c>
      <c r="R353" s="3" t="s">
        <v>1694</v>
      </c>
      <c r="S353" s="6" t="s">
        <v>1716</v>
      </c>
    </row>
    <row r="354" spans="2:19" x14ac:dyDescent="0.2">
      <c r="D354" s="346">
        <v>3.2295452470400821</v>
      </c>
      <c r="E354" s="345">
        <v>31</v>
      </c>
      <c r="F354" s="337">
        <v>61</v>
      </c>
      <c r="G354" s="6" t="s">
        <v>193</v>
      </c>
      <c r="H354" s="6">
        <v>48</v>
      </c>
      <c r="I354" s="3" t="s">
        <v>479</v>
      </c>
      <c r="J354" s="6">
        <v>58</v>
      </c>
      <c r="K354" s="4">
        <v>11</v>
      </c>
      <c r="L354" s="8" t="s">
        <v>52</v>
      </c>
      <c r="M354" s="6">
        <v>104</v>
      </c>
      <c r="N354" t="s">
        <v>2034</v>
      </c>
      <c r="O354" t="s">
        <v>2897</v>
      </c>
      <c r="P354" t="s">
        <v>2898</v>
      </c>
      <c r="Q354" t="s">
        <v>2899</v>
      </c>
      <c r="R354" s="3" t="s">
        <v>1694</v>
      </c>
      <c r="S354" s="6" t="s">
        <v>1695</v>
      </c>
    </row>
    <row r="355" spans="2:19" x14ac:dyDescent="0.2">
      <c r="D355" s="346">
        <v>6.4824903429533061</v>
      </c>
      <c r="E355" s="345">
        <v>8</v>
      </c>
      <c r="F355" s="337">
        <v>42</v>
      </c>
      <c r="G355" s="6" t="s">
        <v>194</v>
      </c>
      <c r="H355" s="6">
        <v>93</v>
      </c>
      <c r="I355" s="3" t="s">
        <v>101</v>
      </c>
      <c r="J355" s="6">
        <v>33</v>
      </c>
      <c r="K355" s="4">
        <v>30</v>
      </c>
      <c r="L355" s="8" t="s">
        <v>389</v>
      </c>
      <c r="M355" s="6">
        <v>103</v>
      </c>
      <c r="N355" t="s">
        <v>1827</v>
      </c>
      <c r="O355" t="s">
        <v>2900</v>
      </c>
      <c r="P355" t="s">
        <v>2901</v>
      </c>
      <c r="Q355" t="s">
        <v>2902</v>
      </c>
      <c r="R355" s="3" t="s">
        <v>1117</v>
      </c>
      <c r="S355" s="6" t="s">
        <v>1706</v>
      </c>
    </row>
    <row r="356" spans="2:19" x14ac:dyDescent="0.2">
      <c r="D356" s="346">
        <v>-6.0832874930672274</v>
      </c>
      <c r="E356" s="345">
        <v>39</v>
      </c>
      <c r="F356" s="337">
        <v>58</v>
      </c>
      <c r="G356" s="6" t="s">
        <v>193</v>
      </c>
      <c r="H356" s="6">
        <v>100</v>
      </c>
      <c r="I356" s="3" t="s">
        <v>388</v>
      </c>
      <c r="J356" s="6">
        <v>47</v>
      </c>
      <c r="K356" s="4">
        <v>10</v>
      </c>
      <c r="L356" s="8" t="s">
        <v>108</v>
      </c>
      <c r="M356" s="6">
        <v>74</v>
      </c>
      <c r="N356" t="s">
        <v>2903</v>
      </c>
      <c r="O356" t="s">
        <v>2904</v>
      </c>
      <c r="P356" t="s">
        <v>2905</v>
      </c>
      <c r="Q356" t="s">
        <v>2906</v>
      </c>
      <c r="R356" s="3" t="s">
        <v>1694</v>
      </c>
      <c r="S356" s="6" t="s">
        <v>1695</v>
      </c>
    </row>
    <row r="357" spans="2:19" x14ac:dyDescent="0.2">
      <c r="D357" s="346">
        <v>-0.87507967089402805</v>
      </c>
      <c r="E357" s="345">
        <v>10</v>
      </c>
      <c r="F357" s="337">
        <v>61</v>
      </c>
      <c r="G357" s="6" t="s">
        <v>193</v>
      </c>
      <c r="H357" s="6">
        <v>54</v>
      </c>
      <c r="I357" s="3" t="s">
        <v>82</v>
      </c>
      <c r="J357" s="6">
        <v>33</v>
      </c>
      <c r="K357" s="4">
        <v>25</v>
      </c>
      <c r="L357" s="8" t="s">
        <v>114</v>
      </c>
      <c r="M357" s="6">
        <v>99</v>
      </c>
      <c r="N357" t="s">
        <v>1917</v>
      </c>
      <c r="O357" t="s">
        <v>2907</v>
      </c>
      <c r="P357" t="s">
        <v>2908</v>
      </c>
      <c r="Q357" t="s">
        <v>2909</v>
      </c>
      <c r="R357" s="3" t="s">
        <v>1117</v>
      </c>
      <c r="S357" s="6" t="s">
        <v>1733</v>
      </c>
    </row>
    <row r="358" spans="2:19" x14ac:dyDescent="0.2">
      <c r="D358" s="346">
        <v>5.9653500377722191</v>
      </c>
      <c r="E358" s="345">
        <v>9</v>
      </c>
      <c r="F358" s="337">
        <v>57</v>
      </c>
      <c r="G358" s="6" t="s">
        <v>194</v>
      </c>
      <c r="H358" s="6">
        <v>60</v>
      </c>
      <c r="I358" s="3" t="s">
        <v>80</v>
      </c>
      <c r="J358" s="6">
        <v>41</v>
      </c>
      <c r="K358" s="4">
        <v>38</v>
      </c>
      <c r="L358" s="8" t="s">
        <v>116</v>
      </c>
      <c r="M358" s="6">
        <v>98</v>
      </c>
      <c r="N358" t="s">
        <v>2188</v>
      </c>
      <c r="O358" t="s">
        <v>2910</v>
      </c>
      <c r="P358" t="s">
        <v>2911</v>
      </c>
      <c r="Q358" t="s">
        <v>2912</v>
      </c>
      <c r="R358" s="3" t="s">
        <v>1117</v>
      </c>
      <c r="S358" s="6" t="s">
        <v>1706</v>
      </c>
    </row>
    <row r="359" spans="2:19" x14ac:dyDescent="0.2">
      <c r="D359" s="346">
        <v>2.7522629938126126</v>
      </c>
      <c r="E359" s="345">
        <v>12</v>
      </c>
      <c r="F359" s="337">
        <v>54</v>
      </c>
      <c r="G359" s="6" t="s">
        <v>194</v>
      </c>
      <c r="H359" s="6">
        <v>80</v>
      </c>
      <c r="I359" s="3" t="s">
        <v>468</v>
      </c>
      <c r="J359" s="6">
        <v>39</v>
      </c>
      <c r="K359" s="4">
        <v>30</v>
      </c>
      <c r="L359" s="8" t="s">
        <v>473</v>
      </c>
      <c r="M359" s="6">
        <v>96</v>
      </c>
      <c r="N359" t="s">
        <v>1729</v>
      </c>
      <c r="O359" t="s">
        <v>2913</v>
      </c>
      <c r="P359" t="s">
        <v>2914</v>
      </c>
      <c r="Q359" t="s">
        <v>2915</v>
      </c>
      <c r="R359" s="3" t="s">
        <v>1117</v>
      </c>
      <c r="S359" s="6" t="s">
        <v>1782</v>
      </c>
    </row>
    <row r="360" spans="2:19" x14ac:dyDescent="0.2">
      <c r="D360" s="346">
        <v>-7.2776844591344911</v>
      </c>
      <c r="E360" s="345">
        <v>19</v>
      </c>
      <c r="F360" s="337">
        <v>65</v>
      </c>
      <c r="G360" s="6" t="s">
        <v>193</v>
      </c>
      <c r="H360" s="6">
        <v>95</v>
      </c>
      <c r="I360" s="3" t="s">
        <v>480</v>
      </c>
      <c r="J360" s="6">
        <v>32</v>
      </c>
      <c r="K360" s="4">
        <v>30</v>
      </c>
      <c r="L360" s="8" t="s">
        <v>47</v>
      </c>
      <c r="M360" s="6">
        <v>56</v>
      </c>
      <c r="N360" t="s">
        <v>1815</v>
      </c>
      <c r="O360" t="s">
        <v>2916</v>
      </c>
      <c r="P360" t="s">
        <v>2917</v>
      </c>
      <c r="Q360" t="s">
        <v>2918</v>
      </c>
      <c r="R360" s="3" t="s">
        <v>1117</v>
      </c>
      <c r="S360" s="6" t="s">
        <v>1117</v>
      </c>
    </row>
    <row r="361" spans="2:19" x14ac:dyDescent="0.2">
      <c r="D361" s="346">
        <v>0.98415366867838672</v>
      </c>
      <c r="E361" s="345">
        <v>24</v>
      </c>
      <c r="F361" s="337">
        <v>65</v>
      </c>
      <c r="G361" s="6" t="s">
        <v>193</v>
      </c>
      <c r="H361" s="6">
        <v>43</v>
      </c>
      <c r="I361" s="3" t="s">
        <v>749</v>
      </c>
      <c r="J361" s="6">
        <v>38</v>
      </c>
      <c r="K361" s="4">
        <v>14</v>
      </c>
      <c r="L361" s="8" t="s">
        <v>88</v>
      </c>
      <c r="M361" s="6">
        <v>92</v>
      </c>
      <c r="N361" t="s">
        <v>2919</v>
      </c>
      <c r="O361" t="s">
        <v>2920</v>
      </c>
      <c r="P361" t="s">
        <v>2921</v>
      </c>
      <c r="Q361" t="s">
        <v>2922</v>
      </c>
      <c r="R361" s="3" t="s">
        <v>1694</v>
      </c>
      <c r="S361" s="6" t="s">
        <v>1728</v>
      </c>
    </row>
    <row r="362" spans="2:19" x14ac:dyDescent="0.2">
      <c r="D362" s="346">
        <v>-1.2465730898890188</v>
      </c>
      <c r="E362" s="345">
        <v>15</v>
      </c>
      <c r="F362" s="337">
        <v>64</v>
      </c>
      <c r="G362" s="6" t="s">
        <v>193</v>
      </c>
      <c r="H362" s="6">
        <v>53</v>
      </c>
      <c r="I362" s="3" t="s">
        <v>73</v>
      </c>
      <c r="J362" s="6">
        <v>43</v>
      </c>
      <c r="K362" s="4">
        <v>24</v>
      </c>
      <c r="L362" s="8" t="s">
        <v>62</v>
      </c>
      <c r="M362" s="6">
        <v>91</v>
      </c>
      <c r="N362" t="s">
        <v>1835</v>
      </c>
      <c r="O362" t="s">
        <v>2923</v>
      </c>
      <c r="P362" t="s">
        <v>2924</v>
      </c>
      <c r="Q362" t="s">
        <v>2925</v>
      </c>
      <c r="R362" s="3" t="s">
        <v>1694</v>
      </c>
      <c r="S362" s="6" t="s">
        <v>1711</v>
      </c>
    </row>
    <row r="363" spans="2:19" x14ac:dyDescent="0.2">
      <c r="D363" s="346">
        <v>-1.7658764012033741</v>
      </c>
      <c r="E363" s="345">
        <v>16</v>
      </c>
      <c r="F363" s="337">
        <v>51</v>
      </c>
      <c r="G363" s="6" t="s">
        <v>193</v>
      </c>
      <c r="H363" s="6">
        <v>90</v>
      </c>
      <c r="I363" s="3" t="s">
        <v>92</v>
      </c>
      <c r="J363" s="6">
        <v>39</v>
      </c>
      <c r="K363" s="4">
        <v>38</v>
      </c>
      <c r="L363" s="8" t="s">
        <v>107</v>
      </c>
      <c r="M363" s="6">
        <v>89</v>
      </c>
      <c r="N363" t="s">
        <v>2141</v>
      </c>
      <c r="O363" t="s">
        <v>2926</v>
      </c>
      <c r="P363" t="s">
        <v>2927</v>
      </c>
      <c r="Q363" t="s">
        <v>2928</v>
      </c>
      <c r="R363" s="3" t="s">
        <v>1117</v>
      </c>
      <c r="S363" s="6" t="s">
        <v>1728</v>
      </c>
    </row>
    <row r="364" spans="2:19" x14ac:dyDescent="0.2">
      <c r="D364" s="346">
        <v>4.9101589068420912</v>
      </c>
      <c r="E364" s="345">
        <v>15</v>
      </c>
      <c r="F364" s="337">
        <v>56</v>
      </c>
      <c r="G364" s="6" t="s">
        <v>194</v>
      </c>
      <c r="H364" s="6">
        <v>79</v>
      </c>
      <c r="I364" s="3" t="s">
        <v>384</v>
      </c>
      <c r="J364" s="6">
        <v>54</v>
      </c>
      <c r="K364" s="4">
        <v>22</v>
      </c>
      <c r="L364" s="8" t="s">
        <v>109</v>
      </c>
      <c r="M364" s="6">
        <v>87</v>
      </c>
      <c r="N364" t="s">
        <v>1707</v>
      </c>
      <c r="O364" t="s">
        <v>2929</v>
      </c>
      <c r="P364" t="s">
        <v>2930</v>
      </c>
      <c r="Q364" t="s">
        <v>2931</v>
      </c>
      <c r="R364" s="3" t="s">
        <v>1694</v>
      </c>
      <c r="S364" s="6" t="s">
        <v>1711</v>
      </c>
    </row>
    <row r="365" spans="2:19" x14ac:dyDescent="0.2">
      <c r="D365" s="346">
        <v>1.0567893166497526</v>
      </c>
      <c r="E365" s="345">
        <v>25</v>
      </c>
      <c r="F365" s="337">
        <v>65</v>
      </c>
      <c r="G365" s="6" t="s">
        <v>193</v>
      </c>
      <c r="H365" s="6">
        <v>57</v>
      </c>
      <c r="I365" s="3" t="s">
        <v>65</v>
      </c>
      <c r="J365" s="6">
        <v>46</v>
      </c>
      <c r="K365" s="4">
        <v>18</v>
      </c>
      <c r="L365" s="8" t="s">
        <v>187</v>
      </c>
      <c r="M365" s="6">
        <v>85</v>
      </c>
      <c r="N365" t="s">
        <v>1855</v>
      </c>
      <c r="O365" t="s">
        <v>2932</v>
      </c>
      <c r="P365" t="s">
        <v>2933</v>
      </c>
      <c r="Q365" t="s">
        <v>2934</v>
      </c>
      <c r="R365" s="3" t="s">
        <v>1694</v>
      </c>
      <c r="S365" s="6" t="s">
        <v>1695</v>
      </c>
    </row>
    <row r="366" spans="2:19" x14ac:dyDescent="0.2">
      <c r="D366" s="346">
        <v>-1.2964178181290491</v>
      </c>
      <c r="E366" s="345">
        <v>20</v>
      </c>
      <c r="F366" s="337">
        <v>68</v>
      </c>
      <c r="G366" s="6" t="s">
        <v>194</v>
      </c>
      <c r="H366" s="6">
        <v>84</v>
      </c>
      <c r="I366" s="3" t="s">
        <v>180</v>
      </c>
      <c r="J366" s="6">
        <v>24</v>
      </c>
      <c r="K366" s="4">
        <v>22</v>
      </c>
      <c r="L366" s="8" t="s">
        <v>74</v>
      </c>
      <c r="M366" s="6">
        <v>46</v>
      </c>
      <c r="N366" t="s">
        <v>1729</v>
      </c>
      <c r="O366" t="s">
        <v>2935</v>
      </c>
      <c r="P366" t="s">
        <v>2936</v>
      </c>
      <c r="Q366" t="s">
        <v>2937</v>
      </c>
      <c r="R366" s="3" t="s">
        <v>1117</v>
      </c>
      <c r="S366" s="6" t="s">
        <v>1706</v>
      </c>
    </row>
    <row r="367" spans="2:19" x14ac:dyDescent="0.2">
      <c r="B367" s="154"/>
      <c r="C367" s="158"/>
      <c r="D367" s="346">
        <v>-0.49325004857488419</v>
      </c>
      <c r="E367" s="345">
        <v>12</v>
      </c>
      <c r="F367" s="337">
        <v>71</v>
      </c>
      <c r="G367" s="6" t="s">
        <v>194</v>
      </c>
      <c r="H367" s="6">
        <v>83</v>
      </c>
      <c r="I367" s="3" t="s">
        <v>8</v>
      </c>
      <c r="J367" s="6">
        <v>30</v>
      </c>
      <c r="K367" s="4">
        <v>29</v>
      </c>
      <c r="L367" s="8" t="s">
        <v>89</v>
      </c>
      <c r="M367" s="6">
        <v>41</v>
      </c>
      <c r="N367" t="s">
        <v>2074</v>
      </c>
      <c r="O367" t="s">
        <v>2938</v>
      </c>
      <c r="P367" t="s">
        <v>2939</v>
      </c>
      <c r="Q367" t="s">
        <v>2940</v>
      </c>
      <c r="R367" s="3" t="s">
        <v>1764</v>
      </c>
      <c r="S367" s="6" t="s">
        <v>1117</v>
      </c>
    </row>
    <row r="368" spans="2:19" x14ac:dyDescent="0.2">
      <c r="D368" s="346">
        <v>2.7857632618281767</v>
      </c>
      <c r="E368" s="345">
        <v>22</v>
      </c>
      <c r="F368" s="337">
        <v>65</v>
      </c>
      <c r="G368" s="6" t="s">
        <v>194</v>
      </c>
      <c r="H368" s="6">
        <v>82</v>
      </c>
      <c r="I368" s="3" t="s">
        <v>104</v>
      </c>
      <c r="J368" s="6">
        <v>42</v>
      </c>
      <c r="K368" s="4">
        <v>31</v>
      </c>
      <c r="L368" s="8" t="s">
        <v>381</v>
      </c>
      <c r="M368" s="6">
        <v>58</v>
      </c>
      <c r="N368" t="s">
        <v>2063</v>
      </c>
      <c r="O368" t="s">
        <v>2941</v>
      </c>
      <c r="P368" t="s">
        <v>2942</v>
      </c>
      <c r="Q368" t="s">
        <v>2943</v>
      </c>
      <c r="R368" s="3" t="s">
        <v>1117</v>
      </c>
      <c r="S368" s="6" t="s">
        <v>1706</v>
      </c>
    </row>
    <row r="369" spans="2:20" x14ac:dyDescent="0.2">
      <c r="B369" s="154"/>
      <c r="C369" s="158"/>
      <c r="D369" s="155">
        <v>-4.0229812089802515</v>
      </c>
      <c r="E369" s="347">
        <v>23</v>
      </c>
      <c r="F369" s="348">
        <v>73</v>
      </c>
      <c r="G369" s="156" t="s">
        <v>193</v>
      </c>
      <c r="H369" s="156">
        <v>67</v>
      </c>
      <c r="I369" s="349" t="s">
        <v>106</v>
      </c>
      <c r="J369" s="156">
        <v>36</v>
      </c>
      <c r="K369" s="157">
        <v>31</v>
      </c>
      <c r="L369" s="154" t="s">
        <v>121</v>
      </c>
      <c r="M369" s="156">
        <v>52</v>
      </c>
      <c r="N369" s="158" t="s">
        <v>2074</v>
      </c>
      <c r="O369" s="158" t="s">
        <v>2944</v>
      </c>
      <c r="P369" s="158" t="s">
        <v>2945</v>
      </c>
      <c r="Q369" s="158" t="s">
        <v>2946</v>
      </c>
      <c r="R369" s="349" t="s">
        <v>1117</v>
      </c>
      <c r="S369" s="156" t="s">
        <v>1117</v>
      </c>
      <c r="T369" s="158"/>
    </row>
    <row r="370" spans="2:20" x14ac:dyDescent="0.2">
      <c r="B370" s="9" t="s">
        <v>1125</v>
      </c>
      <c r="D370" s="346">
        <v>12.192</v>
      </c>
      <c r="E370" s="345">
        <v>3</v>
      </c>
      <c r="F370" s="337">
        <v>29.58</v>
      </c>
      <c r="G370" s="6" t="s">
        <v>193</v>
      </c>
      <c r="H370" s="6">
        <v>87</v>
      </c>
      <c r="I370" s="3" t="s">
        <v>38</v>
      </c>
      <c r="J370" s="6">
        <v>65</v>
      </c>
      <c r="K370" s="4">
        <v>25</v>
      </c>
      <c r="L370" s="8" t="s">
        <v>42</v>
      </c>
      <c r="M370" s="6">
        <v>160</v>
      </c>
      <c r="N370" t="s">
        <v>1739</v>
      </c>
      <c r="O370" t="s">
        <v>2976</v>
      </c>
      <c r="P370" t="s">
        <v>2977</v>
      </c>
      <c r="Q370" t="s">
        <v>2978</v>
      </c>
      <c r="R370" s="3" t="s">
        <v>1694</v>
      </c>
      <c r="S370" s="6" t="s">
        <v>1711</v>
      </c>
    </row>
    <row r="371" spans="2:20" x14ac:dyDescent="0.2">
      <c r="B371" s="9" t="s">
        <v>2975</v>
      </c>
      <c r="D371" s="346">
        <v>12.942299999999999</v>
      </c>
      <c r="E371" s="345">
        <v>5</v>
      </c>
      <c r="F371" s="337">
        <v>37.799999999999997</v>
      </c>
      <c r="G371" s="6" t="s">
        <v>193</v>
      </c>
      <c r="H371" s="6">
        <v>61</v>
      </c>
      <c r="I371" s="3" t="s">
        <v>47</v>
      </c>
      <c r="J371" s="6">
        <v>59</v>
      </c>
      <c r="K371" s="4">
        <v>31</v>
      </c>
      <c r="L371" s="8" t="s">
        <v>61</v>
      </c>
      <c r="M371" s="6">
        <v>159</v>
      </c>
      <c r="N371" t="s">
        <v>1863</v>
      </c>
      <c r="O371" t="s">
        <v>2979</v>
      </c>
      <c r="P371" t="s">
        <v>2980</v>
      </c>
      <c r="Q371" t="s">
        <v>2981</v>
      </c>
      <c r="R371" s="3" t="s">
        <v>1694</v>
      </c>
      <c r="S371" s="6" t="s">
        <v>1695</v>
      </c>
    </row>
    <row r="372" spans="2:20" x14ac:dyDescent="0.2">
      <c r="D372" s="346">
        <v>25.116599999999998</v>
      </c>
      <c r="E372" s="345">
        <v>1</v>
      </c>
      <c r="F372" s="337">
        <v>44.52</v>
      </c>
      <c r="G372" s="6" t="s">
        <v>194</v>
      </c>
      <c r="H372" s="6">
        <v>20</v>
      </c>
      <c r="I372" s="3" t="s">
        <v>181</v>
      </c>
      <c r="J372" s="6">
        <v>42</v>
      </c>
      <c r="K372" s="4">
        <v>31</v>
      </c>
      <c r="L372" s="8" t="s">
        <v>184</v>
      </c>
      <c r="M372" s="6">
        <v>158</v>
      </c>
      <c r="N372" t="s">
        <v>2007</v>
      </c>
      <c r="O372" t="s">
        <v>2982</v>
      </c>
      <c r="P372" t="s">
        <v>2983</v>
      </c>
      <c r="Q372" t="s">
        <v>2984</v>
      </c>
      <c r="S372" s="6" t="s">
        <v>1706</v>
      </c>
    </row>
    <row r="373" spans="2:20" x14ac:dyDescent="0.2">
      <c r="D373" s="346">
        <v>11.3619</v>
      </c>
      <c r="E373" s="345">
        <v>19</v>
      </c>
      <c r="F373" s="337">
        <v>20.04</v>
      </c>
      <c r="G373" s="6" t="s">
        <v>194</v>
      </c>
      <c r="H373" s="6">
        <v>120</v>
      </c>
      <c r="I373" s="3" t="s">
        <v>76</v>
      </c>
      <c r="J373" s="6">
        <v>60</v>
      </c>
      <c r="K373" s="4">
        <v>12</v>
      </c>
      <c r="L373" s="8" t="s">
        <v>64</v>
      </c>
      <c r="M373" s="6">
        <v>157</v>
      </c>
      <c r="N373" t="s">
        <v>1815</v>
      </c>
      <c r="O373" t="s">
        <v>2985</v>
      </c>
      <c r="P373" t="s">
        <v>2986</v>
      </c>
      <c r="Q373" t="s">
        <v>2987</v>
      </c>
      <c r="R373" s="3" t="s">
        <v>1694</v>
      </c>
      <c r="S373" s="6" t="s">
        <v>1695</v>
      </c>
    </row>
    <row r="374" spans="2:20" x14ac:dyDescent="0.2">
      <c r="D374" s="346">
        <v>17.1752</v>
      </c>
      <c r="E374" s="345">
        <v>3</v>
      </c>
      <c r="F374" s="337">
        <v>45.21</v>
      </c>
      <c r="G374" s="6" t="s">
        <v>193</v>
      </c>
      <c r="H374" s="6">
        <v>32</v>
      </c>
      <c r="I374" s="3" t="s">
        <v>54</v>
      </c>
      <c r="J374" s="6">
        <v>49</v>
      </c>
      <c r="K374" s="4">
        <v>17</v>
      </c>
      <c r="L374" s="8" t="s">
        <v>55</v>
      </c>
      <c r="M374" s="6">
        <v>156</v>
      </c>
      <c r="N374" t="s">
        <v>2247</v>
      </c>
      <c r="O374" t="s">
        <v>2988</v>
      </c>
      <c r="P374" t="s">
        <v>2989</v>
      </c>
      <c r="Q374" t="s">
        <v>2990</v>
      </c>
      <c r="R374" s="3" t="s">
        <v>1694</v>
      </c>
      <c r="S374" s="6" t="s">
        <v>1733</v>
      </c>
    </row>
    <row r="375" spans="2:20" x14ac:dyDescent="0.2">
      <c r="D375" s="346">
        <v>-15.0351</v>
      </c>
      <c r="E375" s="345">
        <v>24</v>
      </c>
      <c r="F375" s="337">
        <v>47.17</v>
      </c>
      <c r="G375" s="6" t="s">
        <v>193</v>
      </c>
      <c r="H375" s="6">
        <v>155</v>
      </c>
      <c r="I375" s="3" t="s">
        <v>390</v>
      </c>
      <c r="J375" s="6">
        <v>36</v>
      </c>
      <c r="K375" s="4">
        <v>30</v>
      </c>
      <c r="L375" s="8" t="s">
        <v>384</v>
      </c>
      <c r="M375" s="6">
        <v>76</v>
      </c>
      <c r="N375" t="s">
        <v>1778</v>
      </c>
      <c r="O375" t="s">
        <v>2991</v>
      </c>
      <c r="P375" t="s">
        <v>2992</v>
      </c>
      <c r="Q375" t="s">
        <v>2993</v>
      </c>
      <c r="S375" s="6" t="s">
        <v>1733</v>
      </c>
    </row>
    <row r="376" spans="2:20" x14ac:dyDescent="0.2">
      <c r="D376" s="346">
        <v>5.1205999999999996</v>
      </c>
      <c r="E376" s="345">
        <v>6</v>
      </c>
      <c r="F376" s="337">
        <v>22.98</v>
      </c>
      <c r="G376" s="6" t="s">
        <v>193</v>
      </c>
      <c r="H376" s="6">
        <v>123</v>
      </c>
      <c r="I376" s="3" t="s">
        <v>79</v>
      </c>
      <c r="J376" s="6">
        <v>46</v>
      </c>
      <c r="K376" s="4">
        <v>31</v>
      </c>
      <c r="L376" s="8" t="s">
        <v>90</v>
      </c>
      <c r="M376" s="6">
        <v>154</v>
      </c>
      <c r="N376" t="s">
        <v>2725</v>
      </c>
      <c r="O376" t="s">
        <v>2994</v>
      </c>
      <c r="P376" t="s">
        <v>2995</v>
      </c>
      <c r="Q376" t="s">
        <v>2996</v>
      </c>
      <c r="S376" s="6" t="s">
        <v>1706</v>
      </c>
    </row>
    <row r="377" spans="2:20" x14ac:dyDescent="0.2">
      <c r="D377" s="346">
        <v>20.175799999999999</v>
      </c>
      <c r="E377" s="345">
        <v>2</v>
      </c>
      <c r="F377" s="337">
        <v>51.7</v>
      </c>
      <c r="G377" s="6" t="s">
        <v>193</v>
      </c>
      <c r="H377" s="6">
        <v>10</v>
      </c>
      <c r="I377" s="3" t="s">
        <v>186</v>
      </c>
      <c r="J377" s="6">
        <v>49</v>
      </c>
      <c r="K377" s="4">
        <v>30</v>
      </c>
      <c r="L377" s="8" t="s">
        <v>182</v>
      </c>
      <c r="M377" s="6">
        <v>153</v>
      </c>
      <c r="N377" t="s">
        <v>2087</v>
      </c>
      <c r="O377" t="s">
        <v>2997</v>
      </c>
      <c r="P377" t="s">
        <v>2998</v>
      </c>
      <c r="Q377" t="s">
        <v>2999</v>
      </c>
      <c r="S377" s="6" t="s">
        <v>1706</v>
      </c>
    </row>
    <row r="378" spans="2:20" x14ac:dyDescent="0.2">
      <c r="D378" s="346">
        <v>4.6403999999999996</v>
      </c>
      <c r="E378" s="345">
        <v>9</v>
      </c>
      <c r="F378" s="337">
        <v>15.34</v>
      </c>
      <c r="G378" s="6" t="s">
        <v>194</v>
      </c>
      <c r="H378" s="6">
        <v>148</v>
      </c>
      <c r="I378" s="3" t="s">
        <v>120</v>
      </c>
      <c r="J378" s="6">
        <v>35</v>
      </c>
      <c r="K378" s="4">
        <v>27</v>
      </c>
      <c r="L378" s="8" t="s">
        <v>123</v>
      </c>
      <c r="M378" s="6">
        <v>152</v>
      </c>
      <c r="N378" t="s">
        <v>2527</v>
      </c>
      <c r="O378" t="s">
        <v>3000</v>
      </c>
      <c r="P378" t="s">
        <v>3001</v>
      </c>
      <c r="Q378" t="s">
        <v>3002</v>
      </c>
      <c r="S378" s="6" t="s">
        <v>3003</v>
      </c>
    </row>
    <row r="379" spans="2:20" x14ac:dyDescent="0.2">
      <c r="D379" s="346">
        <v>-13.342700000000001</v>
      </c>
      <c r="E379" s="345">
        <v>27</v>
      </c>
      <c r="F379" s="337">
        <v>54.61</v>
      </c>
      <c r="G379" s="6" t="s">
        <v>194</v>
      </c>
      <c r="H379" s="6">
        <v>151</v>
      </c>
      <c r="I379" s="3" t="s">
        <v>1476</v>
      </c>
      <c r="J379" s="6">
        <v>65</v>
      </c>
      <c r="K379" s="4">
        <v>56</v>
      </c>
      <c r="L379" s="8" t="s">
        <v>82</v>
      </c>
      <c r="M379" s="6">
        <v>62</v>
      </c>
      <c r="N379" t="s">
        <v>3004</v>
      </c>
      <c r="O379" t="s">
        <v>3005</v>
      </c>
      <c r="P379" t="s">
        <v>3006</v>
      </c>
      <c r="Q379" t="s">
        <v>3007</v>
      </c>
      <c r="S379" s="6" t="s">
        <v>1695</v>
      </c>
    </row>
    <row r="380" spans="2:20" x14ac:dyDescent="0.2">
      <c r="D380" s="346">
        <v>17.562999999999999</v>
      </c>
      <c r="E380" s="345">
        <v>3</v>
      </c>
      <c r="F380" s="337">
        <v>38.06</v>
      </c>
      <c r="G380" s="6" t="s">
        <v>194</v>
      </c>
      <c r="H380" s="6">
        <v>63</v>
      </c>
      <c r="I380" s="3" t="s">
        <v>106</v>
      </c>
      <c r="J380" s="6">
        <v>61</v>
      </c>
      <c r="K380" s="4">
        <v>33</v>
      </c>
      <c r="L380" s="8" t="s">
        <v>95</v>
      </c>
      <c r="M380" s="6">
        <v>150</v>
      </c>
      <c r="N380" t="s">
        <v>1848</v>
      </c>
      <c r="O380" t="s">
        <v>3008</v>
      </c>
      <c r="P380" t="s">
        <v>3009</v>
      </c>
      <c r="Q380" t="s">
        <v>3010</v>
      </c>
      <c r="R380" s="3" t="s">
        <v>1694</v>
      </c>
      <c r="S380" s="6" t="s">
        <v>1733</v>
      </c>
    </row>
    <row r="381" spans="2:20" x14ac:dyDescent="0.2">
      <c r="D381" s="346">
        <v>-2.1798000000000002</v>
      </c>
      <c r="E381" s="345">
        <v>12</v>
      </c>
      <c r="F381" s="337">
        <v>20.67</v>
      </c>
      <c r="G381" s="6" t="s">
        <v>193</v>
      </c>
      <c r="H381" s="6">
        <v>145</v>
      </c>
      <c r="I381" s="3" t="s">
        <v>475</v>
      </c>
      <c r="J381" s="6">
        <v>36</v>
      </c>
      <c r="K381" s="4">
        <v>34</v>
      </c>
      <c r="L381" s="8" t="s">
        <v>471</v>
      </c>
      <c r="M381" s="6">
        <v>149</v>
      </c>
      <c r="N381" t="s">
        <v>2247</v>
      </c>
      <c r="O381" t="s">
        <v>3011</v>
      </c>
      <c r="P381" t="s">
        <v>3012</v>
      </c>
      <c r="Q381" t="s">
        <v>3013</v>
      </c>
      <c r="R381" s="3" t="s">
        <v>1764</v>
      </c>
      <c r="S381" s="6" t="s">
        <v>3003</v>
      </c>
    </row>
    <row r="382" spans="2:20" x14ac:dyDescent="0.2">
      <c r="D382" s="346">
        <v>17.050599999999999</v>
      </c>
      <c r="E382" s="345">
        <v>4</v>
      </c>
      <c r="F382" s="337">
        <v>38.35</v>
      </c>
      <c r="G382" s="6" t="s">
        <v>194</v>
      </c>
      <c r="H382" s="6">
        <v>65</v>
      </c>
      <c r="I382" s="3" t="s">
        <v>381</v>
      </c>
      <c r="J382" s="6">
        <v>57</v>
      </c>
      <c r="K382" s="4">
        <v>35</v>
      </c>
      <c r="L382" s="8" t="s">
        <v>393</v>
      </c>
      <c r="M382" s="6">
        <v>147</v>
      </c>
      <c r="N382" t="s">
        <v>2056</v>
      </c>
      <c r="O382" t="s">
        <v>3014</v>
      </c>
      <c r="P382" t="s">
        <v>3015</v>
      </c>
      <c r="Q382" t="s">
        <v>3016</v>
      </c>
      <c r="S382" s="6" t="s">
        <v>1728</v>
      </c>
    </row>
    <row r="383" spans="2:20" x14ac:dyDescent="0.2">
      <c r="D383" s="346">
        <v>0.55000000000000004</v>
      </c>
      <c r="E383" s="345">
        <v>16</v>
      </c>
      <c r="F383" s="337">
        <v>26.2</v>
      </c>
      <c r="G383" s="6" t="s">
        <v>194</v>
      </c>
      <c r="H383" s="6">
        <v>146</v>
      </c>
      <c r="I383" s="3" t="s">
        <v>56</v>
      </c>
      <c r="J383" s="6">
        <v>32</v>
      </c>
      <c r="K383" s="4">
        <v>25</v>
      </c>
      <c r="L383" s="8" t="s">
        <v>53</v>
      </c>
      <c r="M383" s="6">
        <v>128</v>
      </c>
      <c r="N383" t="s">
        <v>1773</v>
      </c>
      <c r="O383" t="s">
        <v>3017</v>
      </c>
      <c r="P383" t="s">
        <v>3018</v>
      </c>
      <c r="Q383" t="s">
        <v>3019</v>
      </c>
      <c r="S383" s="6" t="s">
        <v>3003</v>
      </c>
    </row>
    <row r="384" spans="2:20" x14ac:dyDescent="0.2">
      <c r="D384" s="346">
        <v>9.2207000000000008</v>
      </c>
      <c r="E384" s="345">
        <v>7</v>
      </c>
      <c r="F384" s="337">
        <v>33.979999999999997</v>
      </c>
      <c r="G384" s="6" t="s">
        <v>194</v>
      </c>
      <c r="H384" s="6">
        <v>94</v>
      </c>
      <c r="I384" s="3" t="s">
        <v>111</v>
      </c>
      <c r="J384" s="6">
        <v>51</v>
      </c>
      <c r="K384" s="4">
        <v>37</v>
      </c>
      <c r="L384" s="8" t="s">
        <v>115</v>
      </c>
      <c r="M384" s="6">
        <v>144</v>
      </c>
      <c r="N384" t="s">
        <v>1898</v>
      </c>
      <c r="O384" t="s">
        <v>3020</v>
      </c>
      <c r="P384" t="s">
        <v>3021</v>
      </c>
      <c r="Q384" t="s">
        <v>3022</v>
      </c>
      <c r="S384" s="6" t="s">
        <v>1733</v>
      </c>
    </row>
    <row r="385" spans="4:19" x14ac:dyDescent="0.2">
      <c r="D385" s="346">
        <v>10.961499999999999</v>
      </c>
      <c r="E385" s="345">
        <v>5</v>
      </c>
      <c r="F385" s="337">
        <v>37.43</v>
      </c>
      <c r="G385" s="6" t="s">
        <v>194</v>
      </c>
      <c r="H385" s="6">
        <v>82</v>
      </c>
      <c r="I385" s="3" t="s">
        <v>28</v>
      </c>
      <c r="J385" s="6">
        <v>70</v>
      </c>
      <c r="K385" s="4">
        <v>17</v>
      </c>
      <c r="L385" s="8" t="s">
        <v>16</v>
      </c>
      <c r="M385" s="6">
        <v>143</v>
      </c>
      <c r="N385" t="s">
        <v>2729</v>
      </c>
      <c r="O385" t="s">
        <v>3023</v>
      </c>
      <c r="P385" t="s">
        <v>3024</v>
      </c>
      <c r="Q385" t="s">
        <v>3025</v>
      </c>
      <c r="R385" s="3" t="s">
        <v>1694</v>
      </c>
      <c r="S385" s="6" t="s">
        <v>1711</v>
      </c>
    </row>
    <row r="386" spans="4:19" x14ac:dyDescent="0.2">
      <c r="D386" s="346">
        <v>-1.8294999999999999</v>
      </c>
      <c r="E386" s="345">
        <v>24</v>
      </c>
      <c r="F386" s="337">
        <v>38.619999999999997</v>
      </c>
      <c r="G386" s="6" t="s">
        <v>194</v>
      </c>
      <c r="H386" s="6">
        <v>142</v>
      </c>
      <c r="I386" s="3" t="s">
        <v>112</v>
      </c>
      <c r="J386" s="6">
        <v>52</v>
      </c>
      <c r="K386" s="4">
        <v>23</v>
      </c>
      <c r="L386" s="8" t="s">
        <v>116</v>
      </c>
      <c r="M386" s="6">
        <v>100</v>
      </c>
      <c r="N386" t="s">
        <v>1894</v>
      </c>
      <c r="O386" t="s">
        <v>3026</v>
      </c>
      <c r="P386" t="s">
        <v>3027</v>
      </c>
      <c r="Q386" t="s">
        <v>3028</v>
      </c>
      <c r="R386" s="3" t="s">
        <v>1694</v>
      </c>
      <c r="S386" s="6" t="s">
        <v>1728</v>
      </c>
    </row>
    <row r="387" spans="4:19" x14ac:dyDescent="0.2">
      <c r="D387" s="346">
        <v>5.9070999999999998</v>
      </c>
      <c r="E387" s="345">
        <v>9</v>
      </c>
      <c r="F387" s="337">
        <v>34.549999999999997</v>
      </c>
      <c r="G387" s="6" t="s">
        <v>193</v>
      </c>
      <c r="H387" s="6">
        <v>101</v>
      </c>
      <c r="I387" s="3" t="s">
        <v>63</v>
      </c>
      <c r="J387" s="6">
        <v>37</v>
      </c>
      <c r="K387" s="4">
        <v>28</v>
      </c>
      <c r="L387" s="8" t="s">
        <v>75</v>
      </c>
      <c r="M387" s="6">
        <v>141</v>
      </c>
      <c r="N387" t="s">
        <v>2725</v>
      </c>
      <c r="O387" t="s">
        <v>3029</v>
      </c>
      <c r="P387" t="s">
        <v>3030</v>
      </c>
      <c r="Q387" t="s">
        <v>3031</v>
      </c>
      <c r="S387" s="6" t="s">
        <v>3003</v>
      </c>
    </row>
    <row r="388" spans="4:19" x14ac:dyDescent="0.2">
      <c r="D388" s="346">
        <v>9.5546000000000006</v>
      </c>
      <c r="E388" s="345">
        <v>12</v>
      </c>
      <c r="F388" s="337">
        <v>43.88</v>
      </c>
      <c r="G388" s="6" t="s">
        <v>193</v>
      </c>
      <c r="H388" s="6">
        <v>69</v>
      </c>
      <c r="I388" s="3" t="s">
        <v>190</v>
      </c>
      <c r="J388" s="6">
        <v>60</v>
      </c>
      <c r="K388" s="4">
        <v>21</v>
      </c>
      <c r="L388" s="8" t="s">
        <v>177</v>
      </c>
      <c r="M388" s="6">
        <v>140</v>
      </c>
      <c r="N388" t="s">
        <v>1707</v>
      </c>
      <c r="O388" t="s">
        <v>3032</v>
      </c>
      <c r="P388" t="s">
        <v>3033</v>
      </c>
      <c r="Q388" t="s">
        <v>3034</v>
      </c>
      <c r="R388" s="3" t="s">
        <v>1694</v>
      </c>
      <c r="S388" s="6" t="s">
        <v>1695</v>
      </c>
    </row>
    <row r="389" spans="4:19" x14ac:dyDescent="0.2">
      <c r="D389" s="346">
        <v>6.5289000000000001</v>
      </c>
      <c r="E389" s="345">
        <v>4</v>
      </c>
      <c r="F389" s="337">
        <v>30.65</v>
      </c>
      <c r="G389" s="6" t="s">
        <v>194</v>
      </c>
      <c r="H389" s="6">
        <v>114</v>
      </c>
      <c r="I389" s="3" t="s">
        <v>117</v>
      </c>
      <c r="J389" s="6">
        <v>36</v>
      </c>
      <c r="K389" s="4">
        <v>30</v>
      </c>
      <c r="L389" s="8" t="s">
        <v>118</v>
      </c>
      <c r="M389" s="6">
        <v>139</v>
      </c>
      <c r="N389" t="s">
        <v>1963</v>
      </c>
      <c r="O389" t="s">
        <v>3035</v>
      </c>
      <c r="P389" t="s">
        <v>3036</v>
      </c>
      <c r="Q389" t="s">
        <v>3037</v>
      </c>
      <c r="R389" s="3" t="s">
        <v>1764</v>
      </c>
      <c r="S389" s="6" t="s">
        <v>3003</v>
      </c>
    </row>
    <row r="390" spans="4:19" x14ac:dyDescent="0.2">
      <c r="D390" s="346">
        <v>-13.011100000000001</v>
      </c>
      <c r="E390" s="345">
        <v>36</v>
      </c>
      <c r="F390" s="337">
        <v>67.02</v>
      </c>
      <c r="G390" s="6" t="s">
        <v>194</v>
      </c>
      <c r="H390" s="6">
        <v>138</v>
      </c>
      <c r="I390" s="3" t="s">
        <v>103</v>
      </c>
      <c r="J390" s="6">
        <v>51</v>
      </c>
      <c r="K390" s="4">
        <v>26</v>
      </c>
      <c r="L390" s="8" t="s">
        <v>98</v>
      </c>
      <c r="M390" s="6">
        <v>30</v>
      </c>
      <c r="N390" t="s">
        <v>3038</v>
      </c>
      <c r="O390" t="s">
        <v>3039</v>
      </c>
      <c r="P390" t="s">
        <v>3040</v>
      </c>
      <c r="Q390" t="s">
        <v>3041</v>
      </c>
      <c r="R390" s="3" t="s">
        <v>1694</v>
      </c>
      <c r="S390" s="6" t="s">
        <v>1711</v>
      </c>
    </row>
    <row r="391" spans="4:19" x14ac:dyDescent="0.2">
      <c r="D391" s="346">
        <v>24.944700000000001</v>
      </c>
      <c r="E391" s="345">
        <v>1</v>
      </c>
      <c r="F391" s="337">
        <v>53.86</v>
      </c>
      <c r="G391" s="6" t="s">
        <v>194</v>
      </c>
      <c r="H391" s="6">
        <v>11</v>
      </c>
      <c r="I391" s="3" t="s">
        <v>23</v>
      </c>
      <c r="J391" s="6">
        <v>38</v>
      </c>
      <c r="K391" s="4">
        <v>12</v>
      </c>
      <c r="L391" s="8" t="s">
        <v>20</v>
      </c>
      <c r="M391" s="6">
        <v>137</v>
      </c>
      <c r="N391" t="s">
        <v>2362</v>
      </c>
      <c r="O391" t="s">
        <v>3042</v>
      </c>
      <c r="P391" t="s">
        <v>3043</v>
      </c>
      <c r="Q391" t="s">
        <v>3044</v>
      </c>
      <c r="S391" s="6" t="s">
        <v>3003</v>
      </c>
    </row>
    <row r="392" spans="4:19" x14ac:dyDescent="0.2">
      <c r="D392" s="346">
        <v>6.2131999999999996</v>
      </c>
      <c r="E392" s="345">
        <v>8</v>
      </c>
      <c r="F392" s="337">
        <v>44.88</v>
      </c>
      <c r="G392" s="6" t="s">
        <v>193</v>
      </c>
      <c r="H392" s="6">
        <v>73</v>
      </c>
      <c r="I392" s="3" t="s">
        <v>67</v>
      </c>
      <c r="J392" s="6">
        <v>38</v>
      </c>
      <c r="K392" s="4">
        <v>24</v>
      </c>
      <c r="L392" s="8" t="s">
        <v>72</v>
      </c>
      <c r="M392" s="6">
        <v>136</v>
      </c>
      <c r="N392" t="s">
        <v>1729</v>
      </c>
      <c r="O392" t="s">
        <v>3045</v>
      </c>
      <c r="P392" t="s">
        <v>3046</v>
      </c>
      <c r="Q392" t="s">
        <v>3047</v>
      </c>
      <c r="S392" s="6" t="s">
        <v>3003</v>
      </c>
    </row>
    <row r="393" spans="4:19" x14ac:dyDescent="0.2">
      <c r="D393" s="346">
        <v>6.5453999999999999</v>
      </c>
      <c r="E393" s="345">
        <v>3</v>
      </c>
      <c r="F393" s="337">
        <v>26.64</v>
      </c>
      <c r="G393" s="6" t="s">
        <v>194</v>
      </c>
      <c r="H393" s="6">
        <v>130</v>
      </c>
      <c r="I393" s="3" t="s">
        <v>41</v>
      </c>
      <c r="J393" s="6">
        <v>35</v>
      </c>
      <c r="K393" s="4">
        <v>30</v>
      </c>
      <c r="L393" s="8" t="s">
        <v>37</v>
      </c>
      <c r="M393" s="6">
        <v>135</v>
      </c>
      <c r="N393" t="s">
        <v>1963</v>
      </c>
      <c r="O393" t="s">
        <v>3048</v>
      </c>
      <c r="P393" t="s">
        <v>3049</v>
      </c>
      <c r="Q393" t="s">
        <v>3050</v>
      </c>
      <c r="S393" s="6" t="s">
        <v>3003</v>
      </c>
    </row>
    <row r="394" spans="4:19" x14ac:dyDescent="0.2">
      <c r="D394" s="346">
        <v>-5.9165000000000001</v>
      </c>
      <c r="E394" s="345">
        <v>15</v>
      </c>
      <c r="F394" s="337">
        <v>53.08</v>
      </c>
      <c r="G394" s="6" t="s">
        <v>194</v>
      </c>
      <c r="H394" s="6">
        <v>134</v>
      </c>
      <c r="I394" s="3" t="s">
        <v>59</v>
      </c>
      <c r="J394" s="6">
        <v>39</v>
      </c>
      <c r="K394" s="4">
        <v>37</v>
      </c>
      <c r="L394" s="8" t="s">
        <v>49</v>
      </c>
      <c r="M394" s="6">
        <v>71</v>
      </c>
      <c r="N394" t="s">
        <v>1890</v>
      </c>
      <c r="O394" t="s">
        <v>3051</v>
      </c>
      <c r="P394" t="s">
        <v>3052</v>
      </c>
      <c r="Q394" t="s">
        <v>3053</v>
      </c>
      <c r="S394" s="6" t="s">
        <v>1728</v>
      </c>
    </row>
    <row r="395" spans="4:19" x14ac:dyDescent="0.2">
      <c r="D395" s="346">
        <v>27.8874</v>
      </c>
      <c r="E395" s="345">
        <v>1</v>
      </c>
      <c r="F395" s="337">
        <v>56.36</v>
      </c>
      <c r="G395" s="6" t="s">
        <v>194</v>
      </c>
      <c r="H395" s="6">
        <v>5</v>
      </c>
      <c r="I395" s="3" t="s">
        <v>57</v>
      </c>
      <c r="J395" s="6">
        <v>43</v>
      </c>
      <c r="K395" s="4">
        <v>33</v>
      </c>
      <c r="L395" s="8" t="s">
        <v>51</v>
      </c>
      <c r="M395" s="6">
        <v>133</v>
      </c>
      <c r="N395" t="s">
        <v>2007</v>
      </c>
      <c r="O395" t="s">
        <v>3054</v>
      </c>
      <c r="P395" t="s">
        <v>3055</v>
      </c>
      <c r="Q395" t="s">
        <v>3056</v>
      </c>
      <c r="S395" s="6" t="s">
        <v>1706</v>
      </c>
    </row>
    <row r="396" spans="4:19" x14ac:dyDescent="0.2">
      <c r="D396" s="346">
        <v>14.0845</v>
      </c>
      <c r="E396" s="345">
        <v>4</v>
      </c>
      <c r="F396" s="337">
        <v>51.72</v>
      </c>
      <c r="G396" s="6" t="s">
        <v>194</v>
      </c>
      <c r="H396" s="6">
        <v>46</v>
      </c>
      <c r="I396" s="3" t="s">
        <v>46</v>
      </c>
      <c r="J396" s="6">
        <v>55</v>
      </c>
      <c r="K396" s="4">
        <v>19</v>
      </c>
      <c r="L396" s="8" t="s">
        <v>31</v>
      </c>
      <c r="M396" s="6">
        <v>132</v>
      </c>
      <c r="N396" t="s">
        <v>1894</v>
      </c>
      <c r="O396" t="s">
        <v>3057</v>
      </c>
      <c r="P396" t="s">
        <v>3058</v>
      </c>
      <c r="Q396" t="s">
        <v>3059</v>
      </c>
      <c r="S396" s="6" t="s">
        <v>1695</v>
      </c>
    </row>
    <row r="397" spans="4:19" x14ac:dyDescent="0.2">
      <c r="D397" s="346">
        <v>5.7553999999999998</v>
      </c>
      <c r="E397" s="345">
        <v>16</v>
      </c>
      <c r="F397" s="337">
        <v>51.32</v>
      </c>
      <c r="G397" s="6" t="s">
        <v>193</v>
      </c>
      <c r="H397" s="6">
        <v>60</v>
      </c>
      <c r="I397" s="3" t="s">
        <v>433</v>
      </c>
      <c r="J397" s="6">
        <v>56</v>
      </c>
      <c r="K397" s="4">
        <v>27</v>
      </c>
      <c r="L397" s="8" t="s">
        <v>26</v>
      </c>
      <c r="M397" s="6">
        <v>131</v>
      </c>
      <c r="N397" t="s">
        <v>2415</v>
      </c>
      <c r="O397" t="s">
        <v>3060</v>
      </c>
      <c r="P397" t="s">
        <v>3061</v>
      </c>
      <c r="Q397" t="s">
        <v>3062</v>
      </c>
      <c r="R397" s="3" t="s">
        <v>1694</v>
      </c>
      <c r="S397" s="6" t="s">
        <v>1728</v>
      </c>
    </row>
    <row r="398" spans="4:19" x14ac:dyDescent="0.2">
      <c r="D398" s="346">
        <v>19.417999999999999</v>
      </c>
      <c r="E398" s="345">
        <v>3</v>
      </c>
      <c r="F398" s="337">
        <v>54.51</v>
      </c>
      <c r="G398" s="6" t="s">
        <v>194</v>
      </c>
      <c r="H398" s="6">
        <v>28</v>
      </c>
      <c r="I398" s="3" t="s">
        <v>179</v>
      </c>
      <c r="J398" s="6">
        <v>42</v>
      </c>
      <c r="K398" s="4">
        <v>22</v>
      </c>
      <c r="L398" s="8" t="s">
        <v>191</v>
      </c>
      <c r="M398" s="6">
        <v>129</v>
      </c>
      <c r="N398" t="s">
        <v>1963</v>
      </c>
      <c r="O398" t="s">
        <v>3063</v>
      </c>
      <c r="P398" t="s">
        <v>3064</v>
      </c>
      <c r="Q398" t="s">
        <v>3065</v>
      </c>
      <c r="S398" s="6" t="s">
        <v>1706</v>
      </c>
    </row>
    <row r="399" spans="4:19" x14ac:dyDescent="0.2">
      <c r="D399" s="346">
        <v>-4.2129000000000003</v>
      </c>
      <c r="E399" s="345">
        <v>27</v>
      </c>
      <c r="F399" s="337">
        <v>37.479999999999997</v>
      </c>
      <c r="G399" s="6" t="s">
        <v>193</v>
      </c>
      <c r="H399" s="6">
        <v>127</v>
      </c>
      <c r="I399" s="3" t="s">
        <v>379</v>
      </c>
      <c r="J399" s="6">
        <v>41</v>
      </c>
      <c r="K399" s="4">
        <v>28</v>
      </c>
      <c r="L399" s="8" t="s">
        <v>122</v>
      </c>
      <c r="M399" s="6">
        <v>122</v>
      </c>
      <c r="N399" t="s">
        <v>1707</v>
      </c>
      <c r="O399" t="s">
        <v>3066</v>
      </c>
      <c r="P399" t="s">
        <v>3067</v>
      </c>
      <c r="Q399" t="s">
        <v>3068</v>
      </c>
      <c r="S399" s="6" t="s">
        <v>1706</v>
      </c>
    </row>
    <row r="400" spans="4:19" x14ac:dyDescent="0.2">
      <c r="D400" s="346">
        <v>3.0308000000000002</v>
      </c>
      <c r="E400" s="345">
        <v>2</v>
      </c>
      <c r="F400" s="337">
        <v>43.12</v>
      </c>
      <c r="G400" s="6" t="s">
        <v>193</v>
      </c>
      <c r="H400" s="6">
        <v>102</v>
      </c>
      <c r="I400" s="3" t="s">
        <v>22</v>
      </c>
      <c r="J400" s="6">
        <v>38</v>
      </c>
      <c r="K400" s="4">
        <v>32</v>
      </c>
      <c r="L400" s="8" t="s">
        <v>25</v>
      </c>
      <c r="M400" s="6">
        <v>126</v>
      </c>
      <c r="N400" t="s">
        <v>1963</v>
      </c>
      <c r="O400" t="s">
        <v>3069</v>
      </c>
      <c r="P400" t="s">
        <v>3070</v>
      </c>
      <c r="Q400" t="s">
        <v>3071</v>
      </c>
      <c r="S400" s="6" t="s">
        <v>3003</v>
      </c>
    </row>
    <row r="401" spans="4:19" x14ac:dyDescent="0.2">
      <c r="D401" s="346">
        <v>-12.2149</v>
      </c>
      <c r="E401" s="345">
        <v>50</v>
      </c>
      <c r="F401" s="337">
        <v>60.06</v>
      </c>
      <c r="G401" s="6" t="s">
        <v>193</v>
      </c>
      <c r="H401" s="6">
        <v>125</v>
      </c>
      <c r="I401" s="3" t="s">
        <v>33</v>
      </c>
      <c r="J401" s="6">
        <v>47</v>
      </c>
      <c r="K401" s="4">
        <v>12</v>
      </c>
      <c r="L401" s="8" t="s">
        <v>44</v>
      </c>
      <c r="M401" s="6">
        <v>66</v>
      </c>
      <c r="N401" t="s">
        <v>2903</v>
      </c>
      <c r="O401" t="s">
        <v>3072</v>
      </c>
      <c r="P401" t="s">
        <v>3073</v>
      </c>
      <c r="Q401" t="s">
        <v>3074</v>
      </c>
      <c r="R401" s="3" t="s">
        <v>1694</v>
      </c>
      <c r="S401" s="6" t="s">
        <v>1695</v>
      </c>
    </row>
    <row r="402" spans="4:19" x14ac:dyDescent="0.2">
      <c r="D402" s="346">
        <v>13.3916</v>
      </c>
      <c r="E402" s="345">
        <v>4</v>
      </c>
      <c r="F402" s="337">
        <v>64.33</v>
      </c>
      <c r="G402" s="6" t="s">
        <v>193</v>
      </c>
      <c r="H402" s="6">
        <v>13</v>
      </c>
      <c r="I402" s="3" t="s">
        <v>32</v>
      </c>
      <c r="J402" s="6">
        <v>51</v>
      </c>
      <c r="K402" s="4">
        <v>33</v>
      </c>
      <c r="L402" s="8" t="s">
        <v>45</v>
      </c>
      <c r="M402" s="6">
        <v>124</v>
      </c>
      <c r="N402" t="s">
        <v>1863</v>
      </c>
      <c r="O402" t="s">
        <v>3075</v>
      </c>
      <c r="P402" t="s">
        <v>3076</v>
      </c>
      <c r="Q402" t="s">
        <v>3077</v>
      </c>
      <c r="S402" s="6" t="s">
        <v>1733</v>
      </c>
    </row>
    <row r="403" spans="4:19" x14ac:dyDescent="0.2">
      <c r="D403" s="346">
        <v>7.5980999999999996</v>
      </c>
      <c r="E403" s="345">
        <v>11</v>
      </c>
      <c r="F403" s="337">
        <v>48.31</v>
      </c>
      <c r="G403" s="6" t="s">
        <v>194</v>
      </c>
      <c r="H403" s="6">
        <v>79</v>
      </c>
      <c r="I403" s="3" t="s">
        <v>180</v>
      </c>
      <c r="J403" s="6">
        <v>51</v>
      </c>
      <c r="K403" s="4">
        <v>34</v>
      </c>
      <c r="L403" s="8" t="s">
        <v>185</v>
      </c>
      <c r="M403" s="6">
        <v>121</v>
      </c>
      <c r="N403" t="s">
        <v>1739</v>
      </c>
      <c r="O403" t="s">
        <v>3078</v>
      </c>
      <c r="P403" t="s">
        <v>3079</v>
      </c>
      <c r="Q403" t="s">
        <v>3080</v>
      </c>
      <c r="S403" s="6" t="s">
        <v>1706</v>
      </c>
    </row>
    <row r="404" spans="4:19" x14ac:dyDescent="0.2">
      <c r="D404" s="346">
        <v>16.0413</v>
      </c>
      <c r="E404" s="345">
        <v>5</v>
      </c>
      <c r="F404" s="337">
        <v>60.14</v>
      </c>
      <c r="G404" s="6" t="s">
        <v>194</v>
      </c>
      <c r="H404" s="6">
        <v>26</v>
      </c>
      <c r="I404" s="3" t="s">
        <v>105</v>
      </c>
      <c r="J404" s="6">
        <v>55</v>
      </c>
      <c r="K404" s="4">
        <v>19</v>
      </c>
      <c r="L404" s="8" t="s">
        <v>100</v>
      </c>
      <c r="M404" s="6">
        <v>119</v>
      </c>
      <c r="N404" t="s">
        <v>1823</v>
      </c>
      <c r="O404" t="s">
        <v>3081</v>
      </c>
      <c r="P404" t="s">
        <v>3082</v>
      </c>
      <c r="Q404" t="s">
        <v>3083</v>
      </c>
      <c r="R404" s="3" t="s">
        <v>1694</v>
      </c>
      <c r="S404" s="6" t="s">
        <v>1728</v>
      </c>
    </row>
    <row r="405" spans="4:19" x14ac:dyDescent="0.2">
      <c r="D405" s="346">
        <v>12.130100000000001</v>
      </c>
      <c r="E405" s="345">
        <v>3</v>
      </c>
      <c r="F405" s="337">
        <v>56.46</v>
      </c>
      <c r="G405" s="6" t="s">
        <v>194</v>
      </c>
      <c r="H405" s="6">
        <v>48</v>
      </c>
      <c r="I405" s="3" t="s">
        <v>27</v>
      </c>
      <c r="J405" s="6">
        <v>41</v>
      </c>
      <c r="K405" s="4">
        <v>35</v>
      </c>
      <c r="L405" s="8" t="s">
        <v>19</v>
      </c>
      <c r="M405" s="6">
        <v>118</v>
      </c>
      <c r="N405" t="s">
        <v>2087</v>
      </c>
      <c r="O405" t="s">
        <v>3084</v>
      </c>
      <c r="P405" t="s">
        <v>3085</v>
      </c>
      <c r="Q405" t="s">
        <v>3086</v>
      </c>
      <c r="S405" s="6" t="s">
        <v>1706</v>
      </c>
    </row>
    <row r="406" spans="4:19" x14ac:dyDescent="0.2">
      <c r="D406" s="346">
        <v>6.0359999999999996</v>
      </c>
      <c r="E406" s="345">
        <v>7</v>
      </c>
      <c r="F406" s="337">
        <v>46.09</v>
      </c>
      <c r="G406" s="6" t="s">
        <v>194</v>
      </c>
      <c r="H406" s="6">
        <v>92</v>
      </c>
      <c r="I406" s="3" t="s">
        <v>388</v>
      </c>
      <c r="J406" s="6">
        <v>31</v>
      </c>
      <c r="K406" s="4">
        <v>27</v>
      </c>
      <c r="L406" s="8" t="s">
        <v>389</v>
      </c>
      <c r="M406" s="6">
        <v>117</v>
      </c>
      <c r="N406" t="s">
        <v>1753</v>
      </c>
      <c r="O406" t="s">
        <v>3087</v>
      </c>
      <c r="P406" t="s">
        <v>3088</v>
      </c>
      <c r="Q406" t="s">
        <v>3089</v>
      </c>
      <c r="S406" s="6" t="s">
        <v>3003</v>
      </c>
    </row>
    <row r="407" spans="4:19" x14ac:dyDescent="0.2">
      <c r="D407" s="346">
        <v>5.8517000000000001</v>
      </c>
      <c r="E407" s="345">
        <v>13</v>
      </c>
      <c r="F407" s="337">
        <v>49.17</v>
      </c>
      <c r="G407" s="6" t="s">
        <v>194</v>
      </c>
      <c r="H407" s="6">
        <v>83</v>
      </c>
      <c r="I407" s="3" t="s">
        <v>110</v>
      </c>
      <c r="J407" s="6">
        <v>43</v>
      </c>
      <c r="K407" s="4">
        <v>25</v>
      </c>
      <c r="L407" s="8" t="s">
        <v>386</v>
      </c>
      <c r="M407" s="6">
        <v>116</v>
      </c>
      <c r="N407" t="s">
        <v>1729</v>
      </c>
      <c r="O407" t="s">
        <v>3090</v>
      </c>
      <c r="P407" t="s">
        <v>3091</v>
      </c>
      <c r="Q407" t="s">
        <v>3092</v>
      </c>
      <c r="S407" s="6" t="s">
        <v>1706</v>
      </c>
    </row>
    <row r="408" spans="4:19" x14ac:dyDescent="0.2">
      <c r="D408" s="346">
        <v>11.6927</v>
      </c>
      <c r="E408" s="345">
        <v>4</v>
      </c>
      <c r="F408" s="337">
        <v>54.73</v>
      </c>
      <c r="G408" s="6" t="s">
        <v>194</v>
      </c>
      <c r="H408" s="6">
        <v>56</v>
      </c>
      <c r="I408" s="3" t="s">
        <v>40</v>
      </c>
      <c r="J408" s="6">
        <v>27</v>
      </c>
      <c r="K408" s="4">
        <v>23</v>
      </c>
      <c r="L408" s="8" t="s">
        <v>35</v>
      </c>
      <c r="M408" s="6">
        <v>115</v>
      </c>
      <c r="N408" t="s">
        <v>3093</v>
      </c>
      <c r="O408" t="s">
        <v>3094</v>
      </c>
      <c r="P408" t="s">
        <v>3095</v>
      </c>
      <c r="Q408" t="s">
        <v>3096</v>
      </c>
      <c r="S408" s="6" t="s">
        <v>3003</v>
      </c>
    </row>
    <row r="409" spans="4:19" x14ac:dyDescent="0.2">
      <c r="D409" s="346">
        <v>4.4996</v>
      </c>
      <c r="E409" s="345">
        <v>4</v>
      </c>
      <c r="F409" s="337">
        <v>54.83</v>
      </c>
      <c r="G409" s="6" t="s">
        <v>193</v>
      </c>
      <c r="H409" s="6">
        <v>70</v>
      </c>
      <c r="I409" s="3" t="s">
        <v>34</v>
      </c>
      <c r="J409" s="6">
        <v>42</v>
      </c>
      <c r="K409" s="4">
        <v>27</v>
      </c>
      <c r="L409" s="8" t="s">
        <v>43</v>
      </c>
      <c r="M409" s="6">
        <v>113</v>
      </c>
      <c r="N409" t="s">
        <v>1848</v>
      </c>
      <c r="O409" t="s">
        <v>3097</v>
      </c>
      <c r="P409" t="s">
        <v>3098</v>
      </c>
      <c r="Q409" t="s">
        <v>3099</v>
      </c>
      <c r="S409" s="6" t="s">
        <v>1706</v>
      </c>
    </row>
    <row r="410" spans="4:19" x14ac:dyDescent="0.2">
      <c r="D410" s="346">
        <v>14.6485</v>
      </c>
      <c r="E410" s="345">
        <v>14</v>
      </c>
      <c r="F410" s="337">
        <v>60.69</v>
      </c>
      <c r="G410" s="6" t="s">
        <v>194</v>
      </c>
      <c r="H410" s="6">
        <v>36</v>
      </c>
      <c r="I410" s="3" t="s">
        <v>479</v>
      </c>
      <c r="J410" s="6">
        <v>64</v>
      </c>
      <c r="K410" s="4">
        <v>19</v>
      </c>
      <c r="L410" s="8" t="s">
        <v>469</v>
      </c>
      <c r="M410" s="6">
        <v>112</v>
      </c>
      <c r="N410" t="s">
        <v>1823</v>
      </c>
      <c r="O410" t="s">
        <v>3100</v>
      </c>
      <c r="P410" t="s">
        <v>3101</v>
      </c>
      <c r="Q410" t="s">
        <v>3102</v>
      </c>
      <c r="R410" s="3" t="s">
        <v>1694</v>
      </c>
      <c r="S410" s="6" t="s">
        <v>1695</v>
      </c>
    </row>
    <row r="411" spans="4:19" x14ac:dyDescent="0.2">
      <c r="D411" s="346">
        <v>13.464700000000001</v>
      </c>
      <c r="E411" s="345">
        <v>3</v>
      </c>
      <c r="F411" s="337">
        <v>64</v>
      </c>
      <c r="G411" s="6" t="s">
        <v>194</v>
      </c>
      <c r="H411" s="6">
        <v>27</v>
      </c>
      <c r="I411" s="3" t="s">
        <v>60</v>
      </c>
      <c r="J411" s="6">
        <v>43</v>
      </c>
      <c r="K411" s="4">
        <v>26</v>
      </c>
      <c r="L411" s="8" t="s">
        <v>50</v>
      </c>
      <c r="M411" s="6">
        <v>111</v>
      </c>
      <c r="N411" t="s">
        <v>2247</v>
      </c>
      <c r="O411" t="s">
        <v>3103</v>
      </c>
      <c r="P411" t="s">
        <v>3104</v>
      </c>
      <c r="Q411" t="s">
        <v>3105</v>
      </c>
      <c r="S411" s="6" t="s">
        <v>1706</v>
      </c>
    </row>
    <row r="412" spans="4:19" x14ac:dyDescent="0.2">
      <c r="D412" s="346">
        <v>4.7073</v>
      </c>
      <c r="E412" s="345">
        <v>11</v>
      </c>
      <c r="F412" s="337">
        <v>48.97</v>
      </c>
      <c r="G412" s="6" t="s">
        <v>194</v>
      </c>
      <c r="H412" s="6">
        <v>93</v>
      </c>
      <c r="I412" s="3" t="s">
        <v>107</v>
      </c>
      <c r="J412" s="6">
        <v>32</v>
      </c>
      <c r="K412" s="4">
        <v>21</v>
      </c>
      <c r="L412" s="8" t="s">
        <v>94</v>
      </c>
      <c r="M412" s="6">
        <v>110</v>
      </c>
      <c r="N412" t="s">
        <v>2247</v>
      </c>
      <c r="O412" t="s">
        <v>3106</v>
      </c>
      <c r="P412" t="s">
        <v>3107</v>
      </c>
      <c r="Q412" t="s">
        <v>3108</v>
      </c>
      <c r="S412" s="6" t="s">
        <v>3003</v>
      </c>
    </row>
    <row r="413" spans="4:19" x14ac:dyDescent="0.2">
      <c r="D413" s="346">
        <v>6.0499999999999998E-2</v>
      </c>
      <c r="E413" s="345">
        <v>14</v>
      </c>
      <c r="F413" s="337">
        <v>54.34</v>
      </c>
      <c r="G413" s="6" t="s">
        <v>194</v>
      </c>
      <c r="H413" s="6">
        <v>109</v>
      </c>
      <c r="I413" s="3" t="s">
        <v>102</v>
      </c>
      <c r="J413" s="6">
        <v>31</v>
      </c>
      <c r="K413" s="4">
        <v>29</v>
      </c>
      <c r="L413" s="8" t="s">
        <v>101</v>
      </c>
      <c r="M413" s="6">
        <v>85</v>
      </c>
      <c r="N413" t="s">
        <v>2725</v>
      </c>
      <c r="O413" t="s">
        <v>3109</v>
      </c>
      <c r="P413" t="s">
        <v>3110</v>
      </c>
      <c r="Q413" t="s">
        <v>3111</v>
      </c>
      <c r="S413" s="6" t="s">
        <v>1706</v>
      </c>
    </row>
    <row r="414" spans="4:19" x14ac:dyDescent="0.2">
      <c r="D414" s="346">
        <v>12.331799999999999</v>
      </c>
      <c r="E414" s="345">
        <v>5</v>
      </c>
      <c r="F414" s="337">
        <v>59.67</v>
      </c>
      <c r="G414" s="6" t="s">
        <v>194</v>
      </c>
      <c r="H414" s="6">
        <v>47</v>
      </c>
      <c r="I414" s="3" t="s">
        <v>9</v>
      </c>
      <c r="J414" s="6">
        <v>53</v>
      </c>
      <c r="K414" s="4">
        <v>20</v>
      </c>
      <c r="L414" s="8" t="s">
        <v>52</v>
      </c>
      <c r="M414" s="6">
        <v>108</v>
      </c>
      <c r="N414" t="s">
        <v>1773</v>
      </c>
      <c r="O414" t="s">
        <v>3112</v>
      </c>
      <c r="P414" t="s">
        <v>3113</v>
      </c>
      <c r="Q414" t="s">
        <v>3114</v>
      </c>
      <c r="R414" s="3" t="s">
        <v>1694</v>
      </c>
      <c r="S414" s="6" t="s">
        <v>1728</v>
      </c>
    </row>
    <row r="415" spans="4:19" x14ac:dyDescent="0.2">
      <c r="D415" s="346">
        <v>5.1910999999999996</v>
      </c>
      <c r="E415" s="345">
        <v>5</v>
      </c>
      <c r="F415" s="337">
        <v>53.46</v>
      </c>
      <c r="G415" s="6" t="s">
        <v>194</v>
      </c>
      <c r="H415" s="6">
        <v>81</v>
      </c>
      <c r="I415" s="3" t="s">
        <v>104</v>
      </c>
      <c r="J415" s="6">
        <v>40</v>
      </c>
      <c r="K415" s="4">
        <v>39</v>
      </c>
      <c r="L415" s="8" t="s">
        <v>99</v>
      </c>
      <c r="M415" s="6">
        <v>107</v>
      </c>
      <c r="N415" t="s">
        <v>2074</v>
      </c>
      <c r="O415" t="s">
        <v>3115</v>
      </c>
      <c r="P415" t="s">
        <v>3116</v>
      </c>
      <c r="Q415" t="s">
        <v>3117</v>
      </c>
      <c r="R415" s="3" t="s">
        <v>1764</v>
      </c>
      <c r="S415" s="6" t="s">
        <v>1706</v>
      </c>
    </row>
    <row r="416" spans="4:19" x14ac:dyDescent="0.2">
      <c r="D416" s="346">
        <v>7.5644</v>
      </c>
      <c r="E416" s="345">
        <v>10</v>
      </c>
      <c r="F416" s="337">
        <v>65.42</v>
      </c>
      <c r="G416" s="6" t="s">
        <v>193</v>
      </c>
      <c r="H416" s="6">
        <v>40</v>
      </c>
      <c r="I416" s="3" t="s">
        <v>476</v>
      </c>
      <c r="J416" s="6">
        <v>57</v>
      </c>
      <c r="K416" s="4">
        <v>42</v>
      </c>
      <c r="L416" s="8" t="s">
        <v>472</v>
      </c>
      <c r="M416" s="6">
        <v>106</v>
      </c>
      <c r="N416" t="s">
        <v>1690</v>
      </c>
      <c r="O416" t="s">
        <v>3118</v>
      </c>
      <c r="P416" t="s">
        <v>3119</v>
      </c>
      <c r="Q416" t="s">
        <v>3120</v>
      </c>
      <c r="S416" s="6" t="s">
        <v>1733</v>
      </c>
    </row>
    <row r="417" spans="4:19" x14ac:dyDescent="0.2">
      <c r="D417" s="346">
        <v>18.329899999999999</v>
      </c>
      <c r="E417" s="345">
        <v>2</v>
      </c>
      <c r="F417" s="337">
        <v>65.010000000000005</v>
      </c>
      <c r="G417" s="6" t="s">
        <v>194</v>
      </c>
      <c r="H417" s="6">
        <v>22</v>
      </c>
      <c r="I417" s="3" t="s">
        <v>124</v>
      </c>
      <c r="J417" s="6">
        <v>49</v>
      </c>
      <c r="K417" s="4">
        <v>31</v>
      </c>
      <c r="L417" s="8" t="s">
        <v>119</v>
      </c>
      <c r="M417" s="6">
        <v>105</v>
      </c>
      <c r="N417" t="s">
        <v>1963</v>
      </c>
      <c r="O417" t="s">
        <v>3121</v>
      </c>
      <c r="P417" t="s">
        <v>3122</v>
      </c>
      <c r="Q417" t="s">
        <v>3123</v>
      </c>
      <c r="S417" s="6" t="s">
        <v>1733</v>
      </c>
    </row>
    <row r="418" spans="4:19" x14ac:dyDescent="0.2">
      <c r="D418" s="346">
        <v>5.4058999999999999</v>
      </c>
      <c r="E418" s="345">
        <v>7</v>
      </c>
      <c r="F418" s="337">
        <v>50.73</v>
      </c>
      <c r="G418" s="6" t="s">
        <v>194</v>
      </c>
      <c r="H418" s="6">
        <v>95</v>
      </c>
      <c r="I418" s="3" t="s">
        <v>88</v>
      </c>
      <c r="J418" s="6">
        <v>32</v>
      </c>
      <c r="K418" s="4">
        <v>25</v>
      </c>
      <c r="L418" s="8" t="s">
        <v>78</v>
      </c>
      <c r="M418" s="6">
        <v>104</v>
      </c>
      <c r="N418" t="s">
        <v>1848</v>
      </c>
      <c r="O418" t="s">
        <v>3124</v>
      </c>
      <c r="P418" t="s">
        <v>3125</v>
      </c>
      <c r="Q418" t="s">
        <v>3126</v>
      </c>
      <c r="S418" s="6" t="s">
        <v>3003</v>
      </c>
    </row>
    <row r="419" spans="4:19" x14ac:dyDescent="0.2">
      <c r="D419" s="346">
        <v>-2.9723000000000002</v>
      </c>
      <c r="E419" s="345">
        <v>16</v>
      </c>
      <c r="F419" s="337">
        <v>54.64</v>
      </c>
      <c r="G419" s="6" t="s">
        <v>193</v>
      </c>
      <c r="H419" s="6">
        <v>103</v>
      </c>
      <c r="I419" s="3" t="s">
        <v>87</v>
      </c>
      <c r="J419" s="6">
        <v>41</v>
      </c>
      <c r="K419" s="4">
        <v>39</v>
      </c>
      <c r="L419" s="8" t="s">
        <v>92</v>
      </c>
      <c r="M419" s="6">
        <v>96</v>
      </c>
      <c r="N419" t="s">
        <v>1898</v>
      </c>
      <c r="O419" t="s">
        <v>3127</v>
      </c>
      <c r="P419" t="s">
        <v>3128</v>
      </c>
      <c r="Q419" t="s">
        <v>3129</v>
      </c>
      <c r="S419" s="6" t="s">
        <v>1706</v>
      </c>
    </row>
    <row r="420" spans="4:19" x14ac:dyDescent="0.2">
      <c r="D420" s="346">
        <v>9.4611000000000001</v>
      </c>
      <c r="E420" s="345">
        <v>2</v>
      </c>
      <c r="F420" s="337">
        <v>63.73</v>
      </c>
      <c r="G420" s="6" t="s">
        <v>194</v>
      </c>
      <c r="H420" s="6">
        <v>49</v>
      </c>
      <c r="I420" s="3" t="s">
        <v>183</v>
      </c>
      <c r="J420" s="6">
        <v>49</v>
      </c>
      <c r="K420" s="4">
        <v>9</v>
      </c>
      <c r="L420" s="8" t="s">
        <v>187</v>
      </c>
      <c r="M420" s="6">
        <v>99</v>
      </c>
      <c r="N420" t="s">
        <v>2847</v>
      </c>
      <c r="O420" t="s">
        <v>3130</v>
      </c>
      <c r="P420" t="s">
        <v>3131</v>
      </c>
      <c r="Q420" t="s">
        <v>3132</v>
      </c>
      <c r="R420" s="3" t="s">
        <v>1694</v>
      </c>
      <c r="S420" s="6" t="s">
        <v>1733</v>
      </c>
    </row>
    <row r="421" spans="4:19" x14ac:dyDescent="0.2">
      <c r="D421" s="346">
        <v>3.9142999999999999</v>
      </c>
      <c r="E421" s="345">
        <v>24</v>
      </c>
      <c r="F421" s="337">
        <v>61.28</v>
      </c>
      <c r="G421" s="6" t="s">
        <v>193</v>
      </c>
      <c r="H421" s="6">
        <v>68</v>
      </c>
      <c r="I421" s="3" t="s">
        <v>1478</v>
      </c>
      <c r="J421" s="6">
        <v>42</v>
      </c>
      <c r="K421" s="4">
        <v>28</v>
      </c>
      <c r="L421" s="8" t="s">
        <v>473</v>
      </c>
      <c r="M421" s="6">
        <v>98</v>
      </c>
      <c r="N421" t="s">
        <v>2725</v>
      </c>
      <c r="O421" t="s">
        <v>3133</v>
      </c>
      <c r="P421" t="s">
        <v>3134</v>
      </c>
      <c r="Q421" t="s">
        <v>3135</v>
      </c>
      <c r="S421" s="6" t="s">
        <v>1728</v>
      </c>
    </row>
    <row r="422" spans="4:19" x14ac:dyDescent="0.2">
      <c r="D422" s="346">
        <v>2.8512</v>
      </c>
      <c r="E422" s="345">
        <v>10</v>
      </c>
      <c r="F422" s="337">
        <v>57.77</v>
      </c>
      <c r="G422" s="6" t="s">
        <v>194</v>
      </c>
      <c r="H422" s="6">
        <v>84</v>
      </c>
      <c r="I422" s="3" t="s">
        <v>481</v>
      </c>
      <c r="J422" s="6">
        <v>46</v>
      </c>
      <c r="K422" s="4">
        <v>39</v>
      </c>
      <c r="L422" s="8" t="s">
        <v>480</v>
      </c>
      <c r="M422" s="6">
        <v>97</v>
      </c>
      <c r="N422" t="s">
        <v>1898</v>
      </c>
      <c r="O422" t="s">
        <v>3136</v>
      </c>
      <c r="P422" t="s">
        <v>3137</v>
      </c>
      <c r="Q422" t="s">
        <v>3138</v>
      </c>
      <c r="S422" s="6" t="s">
        <v>1733</v>
      </c>
    </row>
    <row r="423" spans="4:19" x14ac:dyDescent="0.2">
      <c r="D423" s="346">
        <v>3.6128</v>
      </c>
      <c r="E423" s="345">
        <v>39</v>
      </c>
      <c r="F423" s="337">
        <v>67.349999999999994</v>
      </c>
      <c r="G423" s="6" t="s">
        <v>193</v>
      </c>
      <c r="H423" s="6">
        <v>55</v>
      </c>
      <c r="I423" s="3" t="s">
        <v>21</v>
      </c>
      <c r="J423" s="6">
        <v>69</v>
      </c>
      <c r="K423" s="4">
        <v>14</v>
      </c>
      <c r="L423" s="8" t="s">
        <v>24</v>
      </c>
      <c r="M423" s="6">
        <v>91</v>
      </c>
      <c r="N423" t="s">
        <v>2034</v>
      </c>
      <c r="O423" t="s">
        <v>3139</v>
      </c>
      <c r="P423" t="s">
        <v>3140</v>
      </c>
      <c r="Q423" t="s">
        <v>3141</v>
      </c>
      <c r="R423" s="3" t="s">
        <v>1694</v>
      </c>
      <c r="S423" s="6" t="s">
        <v>1716</v>
      </c>
    </row>
    <row r="424" spans="4:19" x14ac:dyDescent="0.2">
      <c r="D424" s="346">
        <v>9.3949999999999996</v>
      </c>
      <c r="E424" s="345">
        <v>13</v>
      </c>
      <c r="F424" s="337">
        <v>65.209999999999994</v>
      </c>
      <c r="G424" s="6" t="s">
        <v>194</v>
      </c>
      <c r="H424" s="6">
        <v>53</v>
      </c>
      <c r="I424" s="3" t="s">
        <v>74</v>
      </c>
      <c r="J424" s="6">
        <v>53</v>
      </c>
      <c r="K424" s="4">
        <v>11</v>
      </c>
      <c r="L424" s="8" t="s">
        <v>62</v>
      </c>
      <c r="M424" s="6">
        <v>90</v>
      </c>
      <c r="N424" t="s">
        <v>2588</v>
      </c>
      <c r="O424" t="s">
        <v>3142</v>
      </c>
      <c r="P424" t="s">
        <v>3143</v>
      </c>
      <c r="Q424" t="s">
        <v>3144</v>
      </c>
      <c r="R424" s="3" t="s">
        <v>1694</v>
      </c>
      <c r="S424" s="6" t="s">
        <v>1728</v>
      </c>
    </row>
    <row r="425" spans="4:19" x14ac:dyDescent="0.2">
      <c r="D425" s="346">
        <v>7.1021000000000001</v>
      </c>
      <c r="E425" s="345">
        <v>11</v>
      </c>
      <c r="F425" s="337">
        <v>61.07</v>
      </c>
      <c r="G425" s="6" t="s">
        <v>194</v>
      </c>
      <c r="H425" s="6">
        <v>75</v>
      </c>
      <c r="I425" s="3" t="s">
        <v>8</v>
      </c>
      <c r="J425" s="6">
        <v>69</v>
      </c>
      <c r="K425" s="4">
        <v>27</v>
      </c>
      <c r="L425" s="8" t="s">
        <v>114</v>
      </c>
      <c r="M425" s="6">
        <v>89</v>
      </c>
      <c r="N425" t="s">
        <v>2415</v>
      </c>
      <c r="O425" t="s">
        <v>3145</v>
      </c>
      <c r="P425" t="s">
        <v>3146</v>
      </c>
      <c r="Q425" t="s">
        <v>3147</v>
      </c>
      <c r="R425" s="3" t="s">
        <v>1694</v>
      </c>
      <c r="S425" s="6" t="s">
        <v>1695</v>
      </c>
    </row>
    <row r="426" spans="4:19" x14ac:dyDescent="0.2">
      <c r="D426" s="346">
        <v>13.249599999999999</v>
      </c>
      <c r="E426" s="345">
        <v>5</v>
      </c>
      <c r="F426" s="337">
        <v>77.58</v>
      </c>
      <c r="G426" s="6" t="s">
        <v>193</v>
      </c>
      <c r="H426" s="6">
        <v>6</v>
      </c>
      <c r="I426" s="3" t="s">
        <v>17</v>
      </c>
      <c r="J426" s="6">
        <v>35</v>
      </c>
      <c r="K426" s="4">
        <v>20</v>
      </c>
      <c r="L426" s="8" t="s">
        <v>30</v>
      </c>
      <c r="M426" s="6">
        <v>88</v>
      </c>
      <c r="N426" t="s">
        <v>2558</v>
      </c>
      <c r="O426" t="s">
        <v>3148</v>
      </c>
      <c r="P426" t="s">
        <v>3149</v>
      </c>
      <c r="Q426" t="s">
        <v>3150</v>
      </c>
      <c r="S426" s="6" t="s">
        <v>1733</v>
      </c>
    </row>
    <row r="427" spans="4:19" x14ac:dyDescent="0.2">
      <c r="D427" s="346">
        <v>-8.7250999999999994</v>
      </c>
      <c r="E427" s="345">
        <v>41</v>
      </c>
      <c r="F427" s="337">
        <v>84.95</v>
      </c>
      <c r="G427" s="6" t="s">
        <v>194</v>
      </c>
      <c r="H427" s="6">
        <v>86</v>
      </c>
      <c r="I427" s="3" t="s">
        <v>109</v>
      </c>
      <c r="J427" s="6">
        <v>52</v>
      </c>
      <c r="K427" s="4">
        <v>29</v>
      </c>
      <c r="L427" s="8" t="s">
        <v>97</v>
      </c>
      <c r="M427" s="6">
        <v>25</v>
      </c>
      <c r="N427" t="s">
        <v>2034</v>
      </c>
      <c r="O427" t="s">
        <v>3151</v>
      </c>
      <c r="P427" t="s">
        <v>3152</v>
      </c>
      <c r="Q427" t="s">
        <v>3153</v>
      </c>
      <c r="R427" s="3" t="s">
        <v>1694</v>
      </c>
      <c r="S427" s="6" t="s">
        <v>1711</v>
      </c>
    </row>
    <row r="428" spans="4:19" x14ac:dyDescent="0.2">
      <c r="D428" s="346">
        <v>-8.6190999999999995</v>
      </c>
      <c r="E428" s="345">
        <v>21</v>
      </c>
      <c r="F428" s="337">
        <v>89.3</v>
      </c>
      <c r="G428" s="6" t="s">
        <v>194</v>
      </c>
      <c r="H428" s="6">
        <v>80</v>
      </c>
      <c r="I428" s="3" t="s">
        <v>108</v>
      </c>
      <c r="J428" s="6">
        <v>35</v>
      </c>
      <c r="K428" s="4">
        <v>32</v>
      </c>
      <c r="L428" s="8" t="s">
        <v>96</v>
      </c>
      <c r="M428" s="6">
        <v>12</v>
      </c>
      <c r="N428" t="s">
        <v>1835</v>
      </c>
      <c r="O428" t="s">
        <v>3154</v>
      </c>
      <c r="P428" t="s">
        <v>3155</v>
      </c>
      <c r="Q428" t="s">
        <v>3156</v>
      </c>
      <c r="S428" s="6" t="s">
        <v>3003</v>
      </c>
    </row>
    <row r="429" spans="4:19" x14ac:dyDescent="0.2">
      <c r="D429" s="346">
        <v>4.5913000000000004</v>
      </c>
      <c r="E429" s="345">
        <v>34</v>
      </c>
      <c r="F429" s="337">
        <v>71.09</v>
      </c>
      <c r="G429" s="6" t="s">
        <v>194</v>
      </c>
      <c r="H429" s="6">
        <v>58</v>
      </c>
      <c r="I429" s="3" t="s">
        <v>750</v>
      </c>
      <c r="J429" s="6">
        <v>56</v>
      </c>
      <c r="K429" s="4">
        <v>24</v>
      </c>
      <c r="L429" s="8" t="s">
        <v>468</v>
      </c>
      <c r="M429" s="6">
        <v>78</v>
      </c>
      <c r="N429" t="s">
        <v>1835</v>
      </c>
      <c r="O429" t="s">
        <v>3157</v>
      </c>
      <c r="P429" t="s">
        <v>3158</v>
      </c>
      <c r="Q429" t="s">
        <v>3159</v>
      </c>
      <c r="R429" s="3" t="s">
        <v>1694</v>
      </c>
      <c r="S429" s="6" t="s">
        <v>1728</v>
      </c>
    </row>
    <row r="430" spans="4:19" x14ac:dyDescent="0.2">
      <c r="D430" s="346">
        <v>7.9579000000000004</v>
      </c>
      <c r="E430" s="345">
        <v>5</v>
      </c>
      <c r="F430" s="337">
        <v>80.77</v>
      </c>
      <c r="G430" s="6" t="s">
        <v>193</v>
      </c>
      <c r="H430" s="6">
        <v>15</v>
      </c>
      <c r="I430" s="3" t="s">
        <v>188</v>
      </c>
      <c r="J430" s="6">
        <v>45</v>
      </c>
      <c r="K430" s="4">
        <v>27</v>
      </c>
      <c r="L430" s="8" t="s">
        <v>178</v>
      </c>
      <c r="M430" s="6">
        <v>77</v>
      </c>
      <c r="N430" t="s">
        <v>1970</v>
      </c>
      <c r="O430" t="s">
        <v>3160</v>
      </c>
      <c r="P430" t="s">
        <v>3161</v>
      </c>
      <c r="Q430" t="s">
        <v>3162</v>
      </c>
      <c r="S430" s="6" t="s">
        <v>1728</v>
      </c>
    </row>
    <row r="431" spans="4:19" x14ac:dyDescent="0.2">
      <c r="D431" s="346">
        <v>17.8904</v>
      </c>
      <c r="E431" s="345">
        <v>5</v>
      </c>
      <c r="F431" s="337">
        <v>80.260000000000005</v>
      </c>
      <c r="G431" s="6" t="s">
        <v>194</v>
      </c>
      <c r="H431" s="6">
        <v>4</v>
      </c>
      <c r="I431" s="3" t="s">
        <v>86</v>
      </c>
      <c r="J431" s="6">
        <v>68</v>
      </c>
      <c r="K431" s="4">
        <v>25</v>
      </c>
      <c r="L431" s="8" t="s">
        <v>83</v>
      </c>
      <c r="M431" s="6">
        <v>74</v>
      </c>
      <c r="N431" t="s">
        <v>1765</v>
      </c>
      <c r="O431" t="s">
        <v>3163</v>
      </c>
      <c r="P431" t="s">
        <v>3164</v>
      </c>
      <c r="Q431" t="s">
        <v>3165</v>
      </c>
      <c r="R431" s="3" t="s">
        <v>1694</v>
      </c>
      <c r="S431" s="6" t="s">
        <v>1695</v>
      </c>
    </row>
    <row r="432" spans="4:19" x14ac:dyDescent="0.2">
      <c r="D432" s="346">
        <v>2.5059999999999998</v>
      </c>
      <c r="E432" s="345">
        <v>18</v>
      </c>
      <c r="F432" s="337">
        <v>81.31</v>
      </c>
      <c r="G432" s="6" t="s">
        <v>193</v>
      </c>
      <c r="H432" s="6">
        <v>29</v>
      </c>
      <c r="I432" s="3" t="s">
        <v>477</v>
      </c>
      <c r="J432" s="6">
        <v>53</v>
      </c>
      <c r="K432" s="4">
        <v>26</v>
      </c>
      <c r="L432" s="8" t="s">
        <v>470</v>
      </c>
      <c r="M432" s="6">
        <v>72</v>
      </c>
      <c r="N432" t="s">
        <v>1890</v>
      </c>
      <c r="O432" t="s">
        <v>3166</v>
      </c>
      <c r="P432" t="s">
        <v>3167</v>
      </c>
      <c r="Q432" t="s">
        <v>3168</v>
      </c>
      <c r="R432" s="3" t="s">
        <v>1694</v>
      </c>
      <c r="S432" s="6" t="s">
        <v>1728</v>
      </c>
    </row>
    <row r="433" spans="4:20" x14ac:dyDescent="0.2">
      <c r="D433" s="346">
        <v>21.233599999999999</v>
      </c>
      <c r="E433" s="345">
        <v>1</v>
      </c>
      <c r="F433" s="337">
        <v>80.319999999999993</v>
      </c>
      <c r="G433" s="6" t="s">
        <v>194</v>
      </c>
      <c r="H433" s="6">
        <v>1</v>
      </c>
      <c r="I433" s="3" t="s">
        <v>93</v>
      </c>
      <c r="J433" s="6">
        <v>56</v>
      </c>
      <c r="K433" s="4">
        <v>13</v>
      </c>
      <c r="L433" s="8" t="s">
        <v>80</v>
      </c>
      <c r="M433" s="6">
        <v>67</v>
      </c>
      <c r="N433" t="s">
        <v>2919</v>
      </c>
      <c r="O433" t="s">
        <v>3169</v>
      </c>
      <c r="P433" t="s">
        <v>3170</v>
      </c>
      <c r="Q433" t="s">
        <v>3171</v>
      </c>
      <c r="R433" s="3" t="s">
        <v>1694</v>
      </c>
      <c r="S433" s="6" t="s">
        <v>1728</v>
      </c>
    </row>
    <row r="434" spans="4:20" x14ac:dyDescent="0.2">
      <c r="D434" s="346">
        <v>4.5655999999999999</v>
      </c>
      <c r="E434" s="345">
        <v>14</v>
      </c>
      <c r="F434" s="337">
        <v>74.7</v>
      </c>
      <c r="G434" s="6" t="s">
        <v>194</v>
      </c>
      <c r="H434" s="6">
        <v>64</v>
      </c>
      <c r="I434" s="3" t="s">
        <v>29</v>
      </c>
      <c r="J434" s="6">
        <v>36</v>
      </c>
      <c r="K434" s="4">
        <v>25</v>
      </c>
      <c r="L434" s="8" t="s">
        <v>18</v>
      </c>
      <c r="M434" s="6">
        <v>59</v>
      </c>
      <c r="N434" t="s">
        <v>1729</v>
      </c>
      <c r="O434" t="s">
        <v>3172</v>
      </c>
      <c r="P434" t="s">
        <v>3173</v>
      </c>
      <c r="Q434" t="s">
        <v>3174</v>
      </c>
      <c r="S434" s="6" t="s">
        <v>3003</v>
      </c>
    </row>
    <row r="435" spans="4:20" x14ac:dyDescent="0.2">
      <c r="D435" s="346">
        <v>4.125</v>
      </c>
      <c r="E435" s="345">
        <v>12</v>
      </c>
      <c r="F435" s="337">
        <v>81.33</v>
      </c>
      <c r="G435" s="6" t="s">
        <v>194</v>
      </c>
      <c r="H435" s="6">
        <v>43</v>
      </c>
      <c r="I435" s="3" t="s">
        <v>334</v>
      </c>
      <c r="J435" s="6">
        <v>33</v>
      </c>
      <c r="K435" s="4">
        <v>27</v>
      </c>
      <c r="L435" s="8" t="s">
        <v>113</v>
      </c>
      <c r="M435" s="6">
        <v>57</v>
      </c>
      <c r="N435" t="s">
        <v>1729</v>
      </c>
      <c r="O435" t="s">
        <v>3175</v>
      </c>
      <c r="P435" t="s">
        <v>3176</v>
      </c>
      <c r="Q435" t="s">
        <v>3177</v>
      </c>
      <c r="S435" s="6" t="s">
        <v>1782</v>
      </c>
    </row>
    <row r="436" spans="4:20" x14ac:dyDescent="0.2">
      <c r="D436" s="346">
        <v>5.6016000000000004</v>
      </c>
      <c r="E436" s="345">
        <v>7</v>
      </c>
      <c r="F436" s="337">
        <v>90.1</v>
      </c>
      <c r="G436" s="6" t="s">
        <v>193</v>
      </c>
      <c r="H436" s="6">
        <v>14</v>
      </c>
      <c r="I436" s="3" t="s">
        <v>68</v>
      </c>
      <c r="J436" s="6">
        <v>38</v>
      </c>
      <c r="K436" s="4">
        <v>30</v>
      </c>
      <c r="L436" s="8" t="s">
        <v>73</v>
      </c>
      <c r="M436" s="6">
        <v>54</v>
      </c>
      <c r="N436" t="s">
        <v>2188</v>
      </c>
      <c r="O436" t="s">
        <v>3178</v>
      </c>
      <c r="P436" t="s">
        <v>3179</v>
      </c>
      <c r="Q436" t="s">
        <v>3180</v>
      </c>
      <c r="S436" s="6" t="s">
        <v>1706</v>
      </c>
    </row>
    <row r="437" spans="4:20" x14ac:dyDescent="0.2">
      <c r="D437" s="346">
        <v>2.2566999999999999</v>
      </c>
      <c r="E437" s="345">
        <v>9</v>
      </c>
      <c r="F437" s="337">
        <v>88.46</v>
      </c>
      <c r="G437" s="6" t="s">
        <v>193</v>
      </c>
      <c r="H437" s="6">
        <v>31</v>
      </c>
      <c r="I437" s="3" t="s">
        <v>382</v>
      </c>
      <c r="J437" s="6">
        <v>49</v>
      </c>
      <c r="K437" s="4">
        <v>28</v>
      </c>
      <c r="L437" s="8" t="s">
        <v>121</v>
      </c>
      <c r="M437" s="6">
        <v>52</v>
      </c>
      <c r="N437" t="s">
        <v>1906</v>
      </c>
      <c r="O437" t="s">
        <v>3181</v>
      </c>
      <c r="P437" t="s">
        <v>3182</v>
      </c>
      <c r="Q437" t="s">
        <v>3183</v>
      </c>
      <c r="R437" s="3" t="s">
        <v>1694</v>
      </c>
      <c r="S437" s="6" t="s">
        <v>1733</v>
      </c>
    </row>
    <row r="438" spans="4:20" x14ac:dyDescent="0.2">
      <c r="D438" s="346">
        <v>5.3715000000000002</v>
      </c>
      <c r="E438" s="345">
        <v>13</v>
      </c>
      <c r="F438" s="337">
        <v>85.09</v>
      </c>
      <c r="G438" s="6" t="s">
        <v>194</v>
      </c>
      <c r="H438" s="6">
        <v>33</v>
      </c>
      <c r="I438" s="3" t="s">
        <v>77</v>
      </c>
      <c r="J438" s="6">
        <v>39</v>
      </c>
      <c r="K438" s="4">
        <v>9</v>
      </c>
      <c r="L438" s="8" t="s">
        <v>65</v>
      </c>
      <c r="M438" s="6">
        <v>51</v>
      </c>
      <c r="N438" t="s">
        <v>1798</v>
      </c>
      <c r="O438" t="s">
        <v>3184</v>
      </c>
      <c r="P438" t="s">
        <v>3185</v>
      </c>
      <c r="Q438" t="s">
        <v>3186</v>
      </c>
      <c r="R438" s="3" t="s">
        <v>1694</v>
      </c>
      <c r="S438" s="6" t="s">
        <v>1706</v>
      </c>
    </row>
    <row r="439" spans="4:20" x14ac:dyDescent="0.2">
      <c r="D439" s="346">
        <v>7.8738999999999999</v>
      </c>
      <c r="E439" s="345">
        <v>9</v>
      </c>
      <c r="F439" s="337">
        <v>87.78</v>
      </c>
      <c r="G439" s="6" t="s">
        <v>194</v>
      </c>
      <c r="H439" s="6">
        <v>21</v>
      </c>
      <c r="I439" s="3" t="s">
        <v>478</v>
      </c>
      <c r="J439" s="6">
        <v>63</v>
      </c>
      <c r="K439" s="4">
        <v>39</v>
      </c>
      <c r="L439" s="8" t="s">
        <v>474</v>
      </c>
      <c r="M439" s="6">
        <v>50</v>
      </c>
      <c r="N439" t="s">
        <v>1734</v>
      </c>
      <c r="O439" t="s">
        <v>3187</v>
      </c>
      <c r="P439" t="s">
        <v>3188</v>
      </c>
      <c r="Q439" t="s">
        <v>3189</v>
      </c>
      <c r="S439" s="6" t="s">
        <v>1728</v>
      </c>
    </row>
    <row r="440" spans="4:20" x14ac:dyDescent="0.2">
      <c r="D440" s="346">
        <v>-1.2314000000000001</v>
      </c>
      <c r="E440" s="345">
        <v>22</v>
      </c>
      <c r="F440" s="337">
        <v>87.55</v>
      </c>
      <c r="G440" s="6" t="s">
        <v>193</v>
      </c>
      <c r="H440" s="6">
        <v>45</v>
      </c>
      <c r="I440" s="3" t="s">
        <v>749</v>
      </c>
      <c r="J440" s="6">
        <v>29</v>
      </c>
      <c r="K440" s="4">
        <v>14</v>
      </c>
      <c r="L440" s="8" t="s">
        <v>91</v>
      </c>
      <c r="M440" s="6">
        <v>42</v>
      </c>
      <c r="N440" t="s">
        <v>1983</v>
      </c>
      <c r="O440" t="s">
        <v>3190</v>
      </c>
      <c r="P440" t="s">
        <v>3191</v>
      </c>
      <c r="Q440" t="s">
        <v>3192</v>
      </c>
      <c r="R440" s="3" t="s">
        <v>1694</v>
      </c>
      <c r="S440" s="6" t="s">
        <v>1706</v>
      </c>
    </row>
    <row r="441" spans="4:20" x14ac:dyDescent="0.2">
      <c r="D441" s="346">
        <v>-2.6554000000000002</v>
      </c>
      <c r="E441" s="345">
        <v>9</v>
      </c>
      <c r="F441" s="337">
        <v>90.38</v>
      </c>
      <c r="G441" s="6" t="s">
        <v>193</v>
      </c>
      <c r="H441" s="6">
        <v>44</v>
      </c>
      <c r="I441" s="3" t="s">
        <v>48</v>
      </c>
      <c r="J441" s="6">
        <v>30</v>
      </c>
      <c r="K441" s="4">
        <v>11</v>
      </c>
      <c r="L441" s="8" t="s">
        <v>58</v>
      </c>
      <c r="M441" s="6">
        <v>35</v>
      </c>
      <c r="N441" t="s">
        <v>3193</v>
      </c>
      <c r="O441" t="s">
        <v>3194</v>
      </c>
      <c r="P441" t="s">
        <v>3195</v>
      </c>
      <c r="Q441" t="s">
        <v>3196</v>
      </c>
      <c r="R441" s="3" t="s">
        <v>1694</v>
      </c>
      <c r="S441" s="6" t="s">
        <v>1728</v>
      </c>
    </row>
    <row r="442" spans="4:20" x14ac:dyDescent="0.2">
      <c r="D442" s="346">
        <v>-4.2939999999999996</v>
      </c>
      <c r="E442" s="345">
        <v>25</v>
      </c>
      <c r="F442" s="337">
        <v>97.8</v>
      </c>
      <c r="G442" s="6" t="s">
        <v>194</v>
      </c>
      <c r="H442" s="6">
        <v>41</v>
      </c>
      <c r="I442" s="3" t="s">
        <v>89</v>
      </c>
      <c r="J442" s="6">
        <v>33</v>
      </c>
      <c r="K442" s="4">
        <v>18</v>
      </c>
      <c r="L442" s="8" t="s">
        <v>81</v>
      </c>
      <c r="M442" s="6">
        <v>17</v>
      </c>
      <c r="N442" t="s">
        <v>1917</v>
      </c>
      <c r="O442" t="s">
        <v>3197</v>
      </c>
      <c r="P442" t="s">
        <v>3198</v>
      </c>
      <c r="Q442" t="s">
        <v>3199</v>
      </c>
      <c r="R442" s="3" t="s">
        <v>1694</v>
      </c>
      <c r="S442" s="6" t="s">
        <v>1706</v>
      </c>
    </row>
    <row r="443" spans="4:20" x14ac:dyDescent="0.2">
      <c r="D443" s="346">
        <v>8.3057999999999996</v>
      </c>
      <c r="E443" s="345">
        <v>9</v>
      </c>
      <c r="F443" s="337">
        <v>94.18</v>
      </c>
      <c r="G443" s="6" t="s">
        <v>194</v>
      </c>
      <c r="H443" s="6">
        <v>9</v>
      </c>
      <c r="I443" s="3" t="s">
        <v>71</v>
      </c>
      <c r="J443" s="6">
        <v>40</v>
      </c>
      <c r="K443" s="4">
        <v>30</v>
      </c>
      <c r="L443" s="8" t="s">
        <v>69</v>
      </c>
      <c r="M443" s="6">
        <v>39</v>
      </c>
      <c r="N443" t="s">
        <v>2725</v>
      </c>
      <c r="O443" t="s">
        <v>3200</v>
      </c>
      <c r="P443" t="s">
        <v>3201</v>
      </c>
      <c r="Q443" t="s">
        <v>3202</v>
      </c>
      <c r="S443" s="6" t="s">
        <v>1706</v>
      </c>
    </row>
    <row r="444" spans="4:20" x14ac:dyDescent="0.2">
      <c r="D444" s="346">
        <v>4.6311999999999998</v>
      </c>
      <c r="E444" s="345">
        <v>22</v>
      </c>
      <c r="F444" s="337">
        <v>94.29</v>
      </c>
      <c r="G444" s="6" t="s">
        <v>194</v>
      </c>
      <c r="H444" s="6">
        <v>23</v>
      </c>
      <c r="I444" s="3" t="s">
        <v>383</v>
      </c>
      <c r="J444" s="6">
        <v>77</v>
      </c>
      <c r="K444" s="4">
        <v>41</v>
      </c>
      <c r="L444" s="8" t="s">
        <v>380</v>
      </c>
      <c r="M444" s="6">
        <v>38</v>
      </c>
      <c r="N444" t="s">
        <v>1712</v>
      </c>
      <c r="O444" t="s">
        <v>3203</v>
      </c>
      <c r="P444" t="s">
        <v>3204</v>
      </c>
      <c r="Q444" t="s">
        <v>3205</v>
      </c>
      <c r="R444" s="3" t="s">
        <v>1694</v>
      </c>
      <c r="S444" s="6" t="s">
        <v>1711</v>
      </c>
    </row>
    <row r="445" spans="4:20" x14ac:dyDescent="0.2">
      <c r="D445" s="346">
        <v>-0.81489999999999996</v>
      </c>
      <c r="E445" s="345">
        <v>15</v>
      </c>
      <c r="F445" s="337">
        <v>96.84</v>
      </c>
      <c r="G445" s="6" t="s">
        <v>194</v>
      </c>
      <c r="H445" s="6">
        <v>37</v>
      </c>
      <c r="I445" s="3" t="s">
        <v>385</v>
      </c>
      <c r="J445" s="6">
        <v>36</v>
      </c>
      <c r="K445" s="4">
        <v>29</v>
      </c>
      <c r="L445" s="8" t="s">
        <v>387</v>
      </c>
      <c r="M445" s="6">
        <v>18</v>
      </c>
      <c r="N445" t="s">
        <v>1729</v>
      </c>
      <c r="O445" t="s">
        <v>3206</v>
      </c>
      <c r="P445" t="s">
        <v>3207</v>
      </c>
      <c r="Q445" t="s">
        <v>3208</v>
      </c>
      <c r="S445" s="6" t="s">
        <v>3003</v>
      </c>
    </row>
    <row r="446" spans="4:20" x14ac:dyDescent="0.2">
      <c r="D446" s="346">
        <v>-13.468999999999999</v>
      </c>
      <c r="E446" s="345">
        <v>26</v>
      </c>
      <c r="F446" s="351">
        <v>108.39</v>
      </c>
      <c r="G446" s="6" t="s">
        <v>193</v>
      </c>
      <c r="H446" s="6">
        <v>34</v>
      </c>
      <c r="I446" s="3" t="s">
        <v>392</v>
      </c>
      <c r="J446" s="6">
        <v>39</v>
      </c>
      <c r="K446" s="4">
        <v>30</v>
      </c>
      <c r="L446" s="8" t="s">
        <v>391</v>
      </c>
      <c r="M446" s="6">
        <v>2</v>
      </c>
      <c r="N446" t="s">
        <v>1778</v>
      </c>
      <c r="O446" t="s">
        <v>3209</v>
      </c>
      <c r="P446" t="s">
        <v>3210</v>
      </c>
      <c r="Q446" t="s">
        <v>3211</v>
      </c>
      <c r="S446" s="6" t="s">
        <v>1716</v>
      </c>
      <c r="T446" t="s">
        <v>3222</v>
      </c>
    </row>
    <row r="447" spans="4:20" x14ac:dyDescent="0.2">
      <c r="D447" s="346">
        <v>6.4531000000000001</v>
      </c>
      <c r="E447" s="345">
        <v>6</v>
      </c>
      <c r="F447" s="337">
        <v>99.17</v>
      </c>
      <c r="G447" s="6" t="s">
        <v>194</v>
      </c>
      <c r="H447" s="6">
        <v>8</v>
      </c>
      <c r="I447" s="3" t="s">
        <v>70</v>
      </c>
      <c r="J447" s="6">
        <v>35</v>
      </c>
      <c r="K447" s="4">
        <v>23</v>
      </c>
      <c r="L447" s="8" t="s">
        <v>66</v>
      </c>
      <c r="M447" s="6">
        <v>24</v>
      </c>
      <c r="N447" t="s">
        <v>2725</v>
      </c>
      <c r="O447" t="s">
        <v>3212</v>
      </c>
      <c r="P447" t="s">
        <v>3213</v>
      </c>
      <c r="Q447" t="s">
        <v>3214</v>
      </c>
      <c r="S447" s="6" t="s">
        <v>3003</v>
      </c>
    </row>
    <row r="448" spans="4:20" x14ac:dyDescent="0.2">
      <c r="D448" s="346">
        <v>-6.3647999999999998</v>
      </c>
      <c r="E448" s="345">
        <v>32</v>
      </c>
      <c r="F448" s="351">
        <v>106.63</v>
      </c>
      <c r="G448" s="6" t="s">
        <v>193</v>
      </c>
      <c r="H448" s="6">
        <v>19</v>
      </c>
      <c r="I448" s="3" t="s">
        <v>36</v>
      </c>
      <c r="J448" s="6">
        <v>41</v>
      </c>
      <c r="K448" s="4">
        <v>14</v>
      </c>
      <c r="L448" s="8" t="s">
        <v>39</v>
      </c>
      <c r="M448" s="6">
        <v>7</v>
      </c>
      <c r="N448" t="s">
        <v>3215</v>
      </c>
      <c r="O448" t="s">
        <v>3216</v>
      </c>
      <c r="P448" t="s">
        <v>3217</v>
      </c>
      <c r="Q448" t="s">
        <v>3218</v>
      </c>
      <c r="R448" s="3" t="s">
        <v>1694</v>
      </c>
      <c r="S448" s="6" t="s">
        <v>1738</v>
      </c>
      <c r="T448" t="s">
        <v>3222</v>
      </c>
    </row>
    <row r="449" spans="2:20" x14ac:dyDescent="0.2">
      <c r="B449" s="154"/>
      <c r="C449" s="158"/>
      <c r="D449" s="155">
        <v>7.8992000000000004</v>
      </c>
      <c r="E449" s="347">
        <v>4</v>
      </c>
      <c r="F449" s="353">
        <v>101.22</v>
      </c>
      <c r="G449" s="156" t="s">
        <v>194</v>
      </c>
      <c r="H449" s="156">
        <v>3</v>
      </c>
      <c r="I449" s="349" t="s">
        <v>176</v>
      </c>
      <c r="J449" s="156">
        <v>67</v>
      </c>
      <c r="K449" s="157">
        <v>8</v>
      </c>
      <c r="L449" s="154" t="s">
        <v>189</v>
      </c>
      <c r="M449" s="156">
        <v>16</v>
      </c>
      <c r="N449" s="158" t="s">
        <v>2903</v>
      </c>
      <c r="O449" s="158" t="s">
        <v>3219</v>
      </c>
      <c r="P449" s="158" t="s">
        <v>3220</v>
      </c>
      <c r="Q449" s="158" t="s">
        <v>3221</v>
      </c>
      <c r="R449" s="349" t="s">
        <v>1694</v>
      </c>
      <c r="S449" s="156" t="s">
        <v>1695</v>
      </c>
      <c r="T449" t="s">
        <v>3222</v>
      </c>
    </row>
    <row r="450" spans="2:20" x14ac:dyDescent="0.2">
      <c r="B450" s="9" t="s">
        <v>1126</v>
      </c>
      <c r="C450" s="169"/>
      <c r="D450" s="346">
        <v>4.3483999999999998</v>
      </c>
      <c r="E450" s="345">
        <v>33</v>
      </c>
      <c r="F450" s="337">
        <v>18.670000000000002</v>
      </c>
      <c r="G450" s="6" t="s">
        <v>193</v>
      </c>
      <c r="H450" s="6">
        <v>134</v>
      </c>
      <c r="I450" s="3" t="s">
        <v>37</v>
      </c>
      <c r="J450" s="6">
        <v>67</v>
      </c>
      <c r="K450" s="4">
        <v>25</v>
      </c>
      <c r="L450" s="8" t="s">
        <v>42</v>
      </c>
      <c r="M450" s="6">
        <v>160</v>
      </c>
      <c r="N450" t="s">
        <v>2063</v>
      </c>
      <c r="O450" t="s">
        <v>3224</v>
      </c>
      <c r="P450" t="s">
        <v>3225</v>
      </c>
      <c r="Q450" t="s">
        <v>3226</v>
      </c>
      <c r="R450" s="3" t="s">
        <v>1694</v>
      </c>
      <c r="S450" s="6" t="s">
        <v>1695</v>
      </c>
    </row>
    <row r="451" spans="2:20" x14ac:dyDescent="0.2">
      <c r="D451" s="346">
        <v>-4.6185999999999998</v>
      </c>
      <c r="E451" s="345">
        <v>26</v>
      </c>
      <c r="F451" s="337">
        <v>14.88</v>
      </c>
      <c r="G451" s="6" t="s">
        <v>193</v>
      </c>
      <c r="H451" s="6">
        <v>159</v>
      </c>
      <c r="I451" s="3" t="s">
        <v>61</v>
      </c>
      <c r="J451" s="6">
        <v>41</v>
      </c>
      <c r="K451" s="4">
        <v>27</v>
      </c>
      <c r="L451" s="8" t="s">
        <v>64</v>
      </c>
      <c r="M451" s="6">
        <v>158</v>
      </c>
      <c r="N451" t="s">
        <v>1823</v>
      </c>
      <c r="O451" t="s">
        <v>3227</v>
      </c>
      <c r="P451" t="s">
        <v>3228</v>
      </c>
      <c r="Q451" t="s">
        <v>3229</v>
      </c>
      <c r="S451" s="6" t="s">
        <v>1706</v>
      </c>
    </row>
    <row r="452" spans="2:20" x14ac:dyDescent="0.2">
      <c r="D452" s="346">
        <v>14.411099999999999</v>
      </c>
      <c r="E452" s="345">
        <v>10</v>
      </c>
      <c r="F452" s="337">
        <v>38.39</v>
      </c>
      <c r="G452" s="6" t="s">
        <v>193</v>
      </c>
      <c r="H452" s="6">
        <v>58</v>
      </c>
      <c r="I452" s="3" t="s">
        <v>106</v>
      </c>
      <c r="J452" s="6">
        <v>91</v>
      </c>
      <c r="K452" s="4">
        <v>10</v>
      </c>
      <c r="L452" s="8" t="s">
        <v>184</v>
      </c>
      <c r="M452" s="6">
        <v>157</v>
      </c>
      <c r="N452" t="s">
        <v>2034</v>
      </c>
      <c r="O452" t="s">
        <v>3230</v>
      </c>
      <c r="P452" t="s">
        <v>3231</v>
      </c>
      <c r="Q452" t="s">
        <v>3232</v>
      </c>
      <c r="R452" s="3" t="s">
        <v>1694</v>
      </c>
      <c r="S452" s="6" t="s">
        <v>1738</v>
      </c>
    </row>
    <row r="453" spans="2:20" x14ac:dyDescent="0.2">
      <c r="D453" s="346">
        <v>9.5024999999999995</v>
      </c>
      <c r="E453" s="345">
        <v>10</v>
      </c>
      <c r="F453" s="337">
        <v>15.8</v>
      </c>
      <c r="G453" s="6" t="s">
        <v>194</v>
      </c>
      <c r="H453" s="6">
        <v>139</v>
      </c>
      <c r="I453" s="3" t="s">
        <v>72</v>
      </c>
      <c r="J453" s="6">
        <v>43</v>
      </c>
      <c r="K453" s="4">
        <v>26</v>
      </c>
      <c r="L453" s="8" t="s">
        <v>55</v>
      </c>
      <c r="M453" s="6">
        <v>156</v>
      </c>
      <c r="N453" t="s">
        <v>2428</v>
      </c>
      <c r="O453" t="s">
        <v>3233</v>
      </c>
      <c r="P453" t="s">
        <v>3234</v>
      </c>
      <c r="Q453" t="s">
        <v>3235</v>
      </c>
      <c r="S453" s="6" t="s">
        <v>1706</v>
      </c>
    </row>
    <row r="454" spans="2:20" x14ac:dyDescent="0.2">
      <c r="D454" s="346">
        <v>-2.6634000000000002</v>
      </c>
      <c r="E454" s="345">
        <v>22</v>
      </c>
      <c r="F454" s="337">
        <v>17.600000000000001</v>
      </c>
      <c r="G454" s="6" t="s">
        <v>193</v>
      </c>
      <c r="H454" s="6">
        <v>151</v>
      </c>
      <c r="I454" s="3" t="s">
        <v>471</v>
      </c>
      <c r="J454" s="6">
        <v>40</v>
      </c>
      <c r="K454" s="4">
        <v>33</v>
      </c>
      <c r="L454" s="8" t="s">
        <v>123</v>
      </c>
      <c r="M454" s="6">
        <v>155</v>
      </c>
      <c r="N454" t="s">
        <v>2247</v>
      </c>
      <c r="O454" t="s">
        <v>3236</v>
      </c>
      <c r="P454" t="s">
        <v>3237</v>
      </c>
      <c r="Q454" t="s">
        <v>3238</v>
      </c>
      <c r="S454" s="6" t="s">
        <v>1706</v>
      </c>
    </row>
    <row r="455" spans="2:20" x14ac:dyDescent="0.2">
      <c r="D455" s="346">
        <v>5.0857000000000001</v>
      </c>
      <c r="E455" s="345">
        <v>63</v>
      </c>
      <c r="F455" s="337">
        <v>25.2</v>
      </c>
      <c r="G455" s="6" t="s">
        <v>193</v>
      </c>
      <c r="H455" s="6">
        <v>118</v>
      </c>
      <c r="I455" s="3" t="s">
        <v>25</v>
      </c>
      <c r="J455" s="6">
        <v>77</v>
      </c>
      <c r="K455" s="4">
        <v>12</v>
      </c>
      <c r="L455" s="8" t="s">
        <v>182</v>
      </c>
      <c r="M455" s="6">
        <v>154</v>
      </c>
      <c r="N455" t="s">
        <v>2588</v>
      </c>
      <c r="O455" t="s">
        <v>3239</v>
      </c>
      <c r="P455" t="s">
        <v>3240</v>
      </c>
      <c r="Q455" t="s">
        <v>3241</v>
      </c>
      <c r="R455" s="3" t="s">
        <v>1694</v>
      </c>
      <c r="S455" s="6" t="s">
        <v>1711</v>
      </c>
    </row>
    <row r="456" spans="2:20" x14ac:dyDescent="0.2">
      <c r="D456" s="346">
        <v>9.4085999999999999</v>
      </c>
      <c r="E456" s="345">
        <v>6</v>
      </c>
      <c r="F456" s="337">
        <v>31.13</v>
      </c>
      <c r="G456" s="6" t="s">
        <v>193</v>
      </c>
      <c r="H456" s="6">
        <v>93</v>
      </c>
      <c r="I456" s="3" t="s">
        <v>33</v>
      </c>
      <c r="J456" s="6">
        <v>33</v>
      </c>
      <c r="K456" s="4">
        <v>25</v>
      </c>
      <c r="L456" s="8" t="s">
        <v>90</v>
      </c>
      <c r="M456" s="6">
        <v>153</v>
      </c>
      <c r="N456" t="s">
        <v>2544</v>
      </c>
      <c r="O456" t="s">
        <v>3242</v>
      </c>
      <c r="P456" t="s">
        <v>3243</v>
      </c>
      <c r="Q456" t="s">
        <v>3244</v>
      </c>
      <c r="S456" s="6" t="s">
        <v>1733</v>
      </c>
    </row>
    <row r="457" spans="2:20" x14ac:dyDescent="0.2">
      <c r="D457" s="346">
        <v>-5.9972000000000003</v>
      </c>
      <c r="E457" s="345">
        <v>18</v>
      </c>
      <c r="F457" s="337">
        <v>29.83</v>
      </c>
      <c r="G457" s="6" t="s">
        <v>194</v>
      </c>
      <c r="H457" s="6">
        <v>152</v>
      </c>
      <c r="I457" s="3" t="s">
        <v>95</v>
      </c>
      <c r="J457" s="6">
        <v>37</v>
      </c>
      <c r="K457" s="4">
        <v>35</v>
      </c>
      <c r="L457" s="8" t="s">
        <v>35</v>
      </c>
      <c r="M457" s="6">
        <v>122</v>
      </c>
      <c r="N457" t="s">
        <v>2026</v>
      </c>
      <c r="O457" t="s">
        <v>3245</v>
      </c>
      <c r="P457" t="s">
        <v>3246</v>
      </c>
      <c r="Q457" t="s">
        <v>3247</v>
      </c>
      <c r="S457" s="6" t="s">
        <v>1733</v>
      </c>
    </row>
    <row r="458" spans="2:20" x14ac:dyDescent="0.2">
      <c r="D458" s="346">
        <v>18.931899999999999</v>
      </c>
      <c r="E458" s="345">
        <v>7</v>
      </c>
      <c r="F458" s="337">
        <v>48.35</v>
      </c>
      <c r="G458" s="6" t="s">
        <v>193</v>
      </c>
      <c r="H458" s="6">
        <v>24</v>
      </c>
      <c r="I458" s="3" t="s">
        <v>181</v>
      </c>
      <c r="J458" s="6">
        <v>57</v>
      </c>
      <c r="K458" s="4">
        <v>27</v>
      </c>
      <c r="L458" s="8" t="s">
        <v>393</v>
      </c>
      <c r="M458" s="6">
        <v>150</v>
      </c>
      <c r="N458" t="s">
        <v>2056</v>
      </c>
      <c r="O458" t="s">
        <v>3248</v>
      </c>
      <c r="P458" t="s">
        <v>3249</v>
      </c>
      <c r="Q458" t="s">
        <v>3250</v>
      </c>
      <c r="S458" s="6" t="s">
        <v>1733</v>
      </c>
    </row>
    <row r="459" spans="2:20" x14ac:dyDescent="0.2">
      <c r="D459" s="346">
        <v>1.3991</v>
      </c>
      <c r="E459" s="345">
        <v>19</v>
      </c>
      <c r="F459" s="337">
        <v>29.92</v>
      </c>
      <c r="G459" s="6" t="s">
        <v>193</v>
      </c>
      <c r="H459" s="6">
        <v>114</v>
      </c>
      <c r="I459" s="3" t="s">
        <v>43</v>
      </c>
      <c r="J459" s="6">
        <v>33</v>
      </c>
      <c r="K459" s="4">
        <v>23</v>
      </c>
      <c r="L459" s="8" t="s">
        <v>390</v>
      </c>
      <c r="M459" s="6">
        <v>149</v>
      </c>
      <c r="N459" t="s">
        <v>1729</v>
      </c>
      <c r="O459" t="s">
        <v>3251</v>
      </c>
      <c r="P459" t="s">
        <v>3252</v>
      </c>
      <c r="Q459" t="s">
        <v>3253</v>
      </c>
      <c r="S459" s="6" t="s">
        <v>3003</v>
      </c>
    </row>
    <row r="460" spans="2:20" x14ac:dyDescent="0.2">
      <c r="D460" s="346">
        <v>6.7392000000000003</v>
      </c>
      <c r="E460" s="345">
        <v>13</v>
      </c>
      <c r="F460" s="337">
        <v>19.510000000000002</v>
      </c>
      <c r="G460" s="6" t="s">
        <v>194</v>
      </c>
      <c r="H460" s="6">
        <v>140</v>
      </c>
      <c r="I460" s="3" t="s">
        <v>20</v>
      </c>
      <c r="J460" s="6">
        <v>65</v>
      </c>
      <c r="K460" s="4">
        <v>21</v>
      </c>
      <c r="L460" s="8" t="s">
        <v>16</v>
      </c>
      <c r="M460" s="6">
        <v>148</v>
      </c>
      <c r="N460" t="s">
        <v>1835</v>
      </c>
      <c r="O460" t="s">
        <v>3254</v>
      </c>
      <c r="P460" t="s">
        <v>3255</v>
      </c>
      <c r="Q460" t="s">
        <v>3256</v>
      </c>
      <c r="R460" s="3" t="s">
        <v>1694</v>
      </c>
      <c r="S460" s="6" t="s">
        <v>1695</v>
      </c>
    </row>
    <row r="461" spans="2:20" x14ac:dyDescent="0.2">
      <c r="D461" s="346">
        <v>4.3220999999999998</v>
      </c>
      <c r="E461" s="345">
        <v>9</v>
      </c>
      <c r="F461" s="337">
        <v>20.61</v>
      </c>
      <c r="G461" s="6" t="s">
        <v>194</v>
      </c>
      <c r="H461" s="6">
        <v>147</v>
      </c>
      <c r="I461" s="3" t="s">
        <v>115</v>
      </c>
      <c r="J461" s="6">
        <v>49</v>
      </c>
      <c r="K461" s="4">
        <v>28</v>
      </c>
      <c r="L461" s="8" t="s">
        <v>475</v>
      </c>
      <c r="M461" s="6">
        <v>141</v>
      </c>
      <c r="N461" t="s">
        <v>1898</v>
      </c>
      <c r="O461" t="s">
        <v>3257</v>
      </c>
      <c r="P461" t="s">
        <v>3258</v>
      </c>
      <c r="Q461" t="s">
        <v>3259</v>
      </c>
      <c r="S461" s="6" t="s">
        <v>1733</v>
      </c>
    </row>
    <row r="462" spans="2:20" x14ac:dyDescent="0.2">
      <c r="D462" s="346">
        <v>11.4679</v>
      </c>
      <c r="E462" s="345">
        <v>1</v>
      </c>
      <c r="F462" s="337">
        <v>47.43</v>
      </c>
      <c r="G462" s="6" t="s">
        <v>193</v>
      </c>
      <c r="H462" s="6">
        <v>42</v>
      </c>
      <c r="I462" s="3" t="s">
        <v>183</v>
      </c>
      <c r="J462" s="6">
        <v>55</v>
      </c>
      <c r="K462" s="4">
        <v>25</v>
      </c>
      <c r="L462" s="8" t="s">
        <v>1476</v>
      </c>
      <c r="M462" s="6">
        <v>146</v>
      </c>
      <c r="N462" t="s">
        <v>1848</v>
      </c>
      <c r="O462" t="s">
        <v>3260</v>
      </c>
      <c r="P462" t="s">
        <v>3261</v>
      </c>
      <c r="Q462" t="s">
        <v>3262</v>
      </c>
      <c r="R462" s="3" t="s">
        <v>1694</v>
      </c>
      <c r="S462" s="6" t="s">
        <v>1728</v>
      </c>
    </row>
    <row r="463" spans="2:20" x14ac:dyDescent="0.2">
      <c r="D463" s="346">
        <v>3.9761000000000002</v>
      </c>
      <c r="E463" s="345">
        <v>24</v>
      </c>
      <c r="F463" s="337">
        <v>26.56</v>
      </c>
      <c r="G463" s="6" t="s">
        <v>193</v>
      </c>
      <c r="H463" s="6">
        <v>126</v>
      </c>
      <c r="I463" s="3" t="s">
        <v>100</v>
      </c>
      <c r="J463" s="6">
        <v>75</v>
      </c>
      <c r="K463" s="4">
        <v>38</v>
      </c>
      <c r="L463" s="8" t="s">
        <v>120</v>
      </c>
      <c r="M463" s="6">
        <v>145</v>
      </c>
      <c r="N463" t="s">
        <v>2000</v>
      </c>
      <c r="O463" t="s">
        <v>3263</v>
      </c>
      <c r="P463" t="s">
        <v>3264</v>
      </c>
      <c r="Q463" t="s">
        <v>3265</v>
      </c>
      <c r="R463" s="3" t="s">
        <v>1694</v>
      </c>
      <c r="S463" s="6" t="s">
        <v>1716</v>
      </c>
    </row>
    <row r="464" spans="2:20" x14ac:dyDescent="0.2">
      <c r="D464" s="346">
        <v>8.7583000000000002</v>
      </c>
      <c r="E464" s="345">
        <v>10</v>
      </c>
      <c r="F464" s="337">
        <v>29.9</v>
      </c>
      <c r="G464" s="6" t="s">
        <v>194</v>
      </c>
      <c r="H464" s="6">
        <v>109</v>
      </c>
      <c r="I464" s="3" t="s">
        <v>116</v>
      </c>
      <c r="J464" s="6">
        <v>53</v>
      </c>
      <c r="K464" s="4">
        <v>22</v>
      </c>
      <c r="L464" s="8" t="s">
        <v>75</v>
      </c>
      <c r="M464" s="6">
        <v>144</v>
      </c>
      <c r="N464" t="s">
        <v>2026</v>
      </c>
      <c r="O464" t="s">
        <v>3266</v>
      </c>
      <c r="P464" t="s">
        <v>3267</v>
      </c>
      <c r="Q464" t="s">
        <v>3268</v>
      </c>
      <c r="R464" s="3" t="s">
        <v>1694</v>
      </c>
      <c r="S464" s="6" t="s">
        <v>1733</v>
      </c>
    </row>
    <row r="465" spans="4:19" x14ac:dyDescent="0.2">
      <c r="D465" s="346">
        <v>-6.3810000000000002</v>
      </c>
      <c r="E465" s="345">
        <v>19</v>
      </c>
      <c r="F465" s="337">
        <v>46.32</v>
      </c>
      <c r="G465" s="6" t="s">
        <v>194</v>
      </c>
      <c r="H465" s="6">
        <v>143</v>
      </c>
      <c r="I465" s="3" t="s">
        <v>177</v>
      </c>
      <c r="J465" s="6">
        <v>38</v>
      </c>
      <c r="K465" s="4">
        <v>37</v>
      </c>
      <c r="L465" s="8" t="s">
        <v>110</v>
      </c>
      <c r="M465" s="6">
        <v>78</v>
      </c>
      <c r="N465" t="s">
        <v>1811</v>
      </c>
      <c r="O465" t="s">
        <v>3269</v>
      </c>
      <c r="P465" t="s">
        <v>3270</v>
      </c>
      <c r="Q465" t="s">
        <v>3271</v>
      </c>
      <c r="S465" s="6" t="s">
        <v>1733</v>
      </c>
    </row>
    <row r="466" spans="4:19" x14ac:dyDescent="0.2">
      <c r="D466" s="346">
        <v>-4.5118</v>
      </c>
      <c r="E466" s="345">
        <v>22</v>
      </c>
      <c r="F466" s="337">
        <v>46.18</v>
      </c>
      <c r="G466" s="6" t="s">
        <v>194</v>
      </c>
      <c r="H466" s="6">
        <v>142</v>
      </c>
      <c r="I466" s="3" t="s">
        <v>56</v>
      </c>
      <c r="J466" s="6">
        <v>42</v>
      </c>
      <c r="K466" s="4">
        <v>25</v>
      </c>
      <c r="L466" s="8" t="s">
        <v>109</v>
      </c>
      <c r="M466" s="6">
        <v>77</v>
      </c>
      <c r="N466" t="s">
        <v>1815</v>
      </c>
      <c r="O466" t="s">
        <v>3272</v>
      </c>
      <c r="P466" t="s">
        <v>3273</v>
      </c>
      <c r="Q466" t="s">
        <v>3274</v>
      </c>
      <c r="S466" s="6" t="s">
        <v>1706</v>
      </c>
    </row>
    <row r="467" spans="4:19" x14ac:dyDescent="0.2">
      <c r="D467" s="346">
        <v>6.1371000000000002</v>
      </c>
      <c r="E467" s="345">
        <v>8</v>
      </c>
      <c r="F467" s="337">
        <v>33.630000000000003</v>
      </c>
      <c r="G467" s="6" t="s">
        <v>194</v>
      </c>
      <c r="H467" s="6">
        <v>107</v>
      </c>
      <c r="I467" s="3" t="s">
        <v>119</v>
      </c>
      <c r="J467" s="6">
        <v>55</v>
      </c>
      <c r="K467" s="4">
        <v>40</v>
      </c>
      <c r="L467" s="8" t="s">
        <v>118</v>
      </c>
      <c r="M467" s="6">
        <v>138</v>
      </c>
      <c r="N467" t="s">
        <v>2074</v>
      </c>
      <c r="O467" t="s">
        <v>3275</v>
      </c>
      <c r="P467" t="s">
        <v>3276</v>
      </c>
      <c r="Q467" t="s">
        <v>3277</v>
      </c>
      <c r="S467" s="6" t="s">
        <v>1782</v>
      </c>
    </row>
    <row r="468" spans="4:19" x14ac:dyDescent="0.2">
      <c r="D468" s="346">
        <v>12.1693</v>
      </c>
      <c r="E468" s="345">
        <v>11</v>
      </c>
      <c r="F468" s="337">
        <v>52.21</v>
      </c>
      <c r="G468" s="6" t="s">
        <v>193</v>
      </c>
      <c r="H468" s="6">
        <v>36</v>
      </c>
      <c r="I468" s="3" t="s">
        <v>89</v>
      </c>
      <c r="J468" s="6">
        <v>41</v>
      </c>
      <c r="K468" s="4">
        <v>28</v>
      </c>
      <c r="L468" s="8" t="s">
        <v>51</v>
      </c>
      <c r="M468" s="6">
        <v>137</v>
      </c>
      <c r="N468" t="s">
        <v>1963</v>
      </c>
      <c r="O468" t="s">
        <v>3278</v>
      </c>
      <c r="P468" t="s">
        <v>3279</v>
      </c>
      <c r="Q468" t="s">
        <v>3280</v>
      </c>
      <c r="S468" s="6" t="s">
        <v>1706</v>
      </c>
    </row>
    <row r="469" spans="4:19" x14ac:dyDescent="0.2">
      <c r="D469" s="346">
        <v>-5.5715000000000003</v>
      </c>
      <c r="E469" s="345">
        <v>34</v>
      </c>
      <c r="F469" s="337">
        <v>36.479999999999997</v>
      </c>
      <c r="G469" s="6" t="s">
        <v>193</v>
      </c>
      <c r="H469" s="6">
        <v>136</v>
      </c>
      <c r="I469" s="3" t="s">
        <v>31</v>
      </c>
      <c r="J469" s="6">
        <v>38</v>
      </c>
      <c r="K469" s="4">
        <v>13</v>
      </c>
      <c r="L469" s="8" t="s">
        <v>41</v>
      </c>
      <c r="M469" s="6">
        <v>117</v>
      </c>
      <c r="N469" t="s">
        <v>3281</v>
      </c>
      <c r="O469" t="s">
        <v>3039</v>
      </c>
      <c r="P469" t="s">
        <v>3282</v>
      </c>
      <c r="Q469" t="s">
        <v>3283</v>
      </c>
      <c r="R469" s="3" t="s">
        <v>1694</v>
      </c>
      <c r="S469" s="6" t="s">
        <v>1728</v>
      </c>
    </row>
    <row r="470" spans="4:19" x14ac:dyDescent="0.2">
      <c r="D470" s="346">
        <v>7.4378000000000002</v>
      </c>
      <c r="E470" s="345">
        <v>13</v>
      </c>
      <c r="F470" s="337">
        <v>37.020000000000003</v>
      </c>
      <c r="G470" s="6" t="s">
        <v>194</v>
      </c>
      <c r="H470" s="6">
        <v>98</v>
      </c>
      <c r="I470" s="3" t="s">
        <v>114</v>
      </c>
      <c r="J470" s="6">
        <v>52</v>
      </c>
      <c r="K470" s="4">
        <v>23</v>
      </c>
      <c r="L470" s="8" t="s">
        <v>191</v>
      </c>
      <c r="M470" s="6">
        <v>135</v>
      </c>
      <c r="N470" t="s">
        <v>1890</v>
      </c>
      <c r="O470" t="s">
        <v>3284</v>
      </c>
      <c r="P470" t="s">
        <v>3285</v>
      </c>
      <c r="Q470" t="s">
        <v>3286</v>
      </c>
      <c r="R470" s="3" t="s">
        <v>1694</v>
      </c>
      <c r="S470" s="6" t="s">
        <v>1728</v>
      </c>
    </row>
    <row r="471" spans="4:19" x14ac:dyDescent="0.2">
      <c r="D471" s="346">
        <v>-3.2677999999999998</v>
      </c>
      <c r="E471" s="345">
        <v>21</v>
      </c>
      <c r="F471" s="337">
        <v>36.56</v>
      </c>
      <c r="G471" s="6" t="s">
        <v>193</v>
      </c>
      <c r="H471" s="6">
        <v>133</v>
      </c>
      <c r="I471" s="3" t="s">
        <v>26</v>
      </c>
      <c r="J471" s="6">
        <v>26</v>
      </c>
      <c r="K471" s="4">
        <v>19</v>
      </c>
      <c r="L471" s="8" t="s">
        <v>99</v>
      </c>
      <c r="M471" s="6">
        <v>116</v>
      </c>
      <c r="N471" t="s">
        <v>3287</v>
      </c>
      <c r="O471" t="s">
        <v>3288</v>
      </c>
      <c r="P471" t="s">
        <v>3289</v>
      </c>
      <c r="Q471" t="s">
        <v>3290</v>
      </c>
      <c r="S471" s="6" t="s">
        <v>3003</v>
      </c>
    </row>
    <row r="472" spans="4:19" x14ac:dyDescent="0.2">
      <c r="D472" s="346">
        <v>15.5345</v>
      </c>
      <c r="E472" s="345">
        <v>5</v>
      </c>
      <c r="F472" s="337">
        <v>51.8</v>
      </c>
      <c r="G472" s="6" t="s">
        <v>194</v>
      </c>
      <c r="H472" s="6">
        <v>37</v>
      </c>
      <c r="I472" s="3" t="s">
        <v>21</v>
      </c>
      <c r="J472" s="6">
        <v>42</v>
      </c>
      <c r="K472" s="4">
        <v>39</v>
      </c>
      <c r="L472" s="8" t="s">
        <v>122</v>
      </c>
      <c r="M472" s="6">
        <v>132</v>
      </c>
      <c r="N472" t="s">
        <v>2572</v>
      </c>
      <c r="O472" t="s">
        <v>3291</v>
      </c>
      <c r="P472" t="s">
        <v>3292</v>
      </c>
      <c r="Q472" t="s">
        <v>3293</v>
      </c>
      <c r="S472" s="6" t="s">
        <v>1706</v>
      </c>
    </row>
    <row r="473" spans="4:19" x14ac:dyDescent="0.2">
      <c r="D473" s="346">
        <v>-5.57E-2</v>
      </c>
      <c r="E473" s="345">
        <v>22</v>
      </c>
      <c r="F473" s="337">
        <v>31.86</v>
      </c>
      <c r="G473" s="6" t="s">
        <v>193</v>
      </c>
      <c r="H473" s="6">
        <v>129</v>
      </c>
      <c r="I473" s="3" t="s">
        <v>469</v>
      </c>
      <c r="J473" s="6">
        <v>45</v>
      </c>
      <c r="K473" s="4">
        <v>21</v>
      </c>
      <c r="L473" s="8" t="s">
        <v>53</v>
      </c>
      <c r="M473" s="6">
        <v>131</v>
      </c>
      <c r="N473" t="s">
        <v>1707</v>
      </c>
      <c r="O473" t="s">
        <v>3294</v>
      </c>
      <c r="P473" t="s">
        <v>3295</v>
      </c>
      <c r="Q473" t="s">
        <v>3296</v>
      </c>
      <c r="R473" s="3" t="s">
        <v>1694</v>
      </c>
      <c r="S473" s="6" t="s">
        <v>1733</v>
      </c>
    </row>
    <row r="474" spans="4:19" x14ac:dyDescent="0.2">
      <c r="D474" s="346">
        <v>-3.1044999999999998</v>
      </c>
      <c r="E474" s="345">
        <v>13</v>
      </c>
      <c r="F474" s="337">
        <v>48.37</v>
      </c>
      <c r="G474" s="6" t="s">
        <v>194</v>
      </c>
      <c r="H474" s="6">
        <v>130</v>
      </c>
      <c r="I474" s="3" t="s">
        <v>389</v>
      </c>
      <c r="J474" s="6">
        <v>28</v>
      </c>
      <c r="K474" s="4">
        <v>23</v>
      </c>
      <c r="L474" s="8" t="s">
        <v>49</v>
      </c>
      <c r="M474" s="6">
        <v>81</v>
      </c>
      <c r="N474" t="s">
        <v>1773</v>
      </c>
      <c r="O474" t="s">
        <v>3297</v>
      </c>
      <c r="P474" t="s">
        <v>3298</v>
      </c>
      <c r="Q474" t="s">
        <v>3299</v>
      </c>
      <c r="S474" s="6" t="s">
        <v>3003</v>
      </c>
    </row>
    <row r="475" spans="4:19" x14ac:dyDescent="0.2">
      <c r="D475" s="346">
        <v>15.097799999999999</v>
      </c>
      <c r="E475" s="345">
        <v>8</v>
      </c>
      <c r="F475" s="337">
        <v>59.85</v>
      </c>
      <c r="G475" s="6" t="s">
        <v>193</v>
      </c>
      <c r="H475" s="6">
        <v>12</v>
      </c>
      <c r="I475" s="3" t="s">
        <v>383</v>
      </c>
      <c r="J475" s="6">
        <v>37</v>
      </c>
      <c r="K475" s="4">
        <v>18</v>
      </c>
      <c r="L475" s="8" t="s">
        <v>185</v>
      </c>
      <c r="M475" s="6">
        <v>128</v>
      </c>
      <c r="N475" t="s">
        <v>2362</v>
      </c>
      <c r="O475" t="s">
        <v>3300</v>
      </c>
      <c r="P475" t="s">
        <v>3301</v>
      </c>
      <c r="Q475" t="s">
        <v>3302</v>
      </c>
      <c r="S475" s="6" t="s">
        <v>3003</v>
      </c>
    </row>
    <row r="476" spans="4:19" x14ac:dyDescent="0.2">
      <c r="D476" s="346">
        <v>2.9060000000000001</v>
      </c>
      <c r="E476" s="345">
        <v>38</v>
      </c>
      <c r="F476" s="337">
        <v>44.34</v>
      </c>
      <c r="G476" s="6" t="s">
        <v>193</v>
      </c>
      <c r="H476" s="6">
        <v>90</v>
      </c>
      <c r="I476" s="3" t="s">
        <v>384</v>
      </c>
      <c r="J476" s="6">
        <v>75</v>
      </c>
      <c r="K476" s="4">
        <v>22</v>
      </c>
      <c r="L476" s="8" t="s">
        <v>45</v>
      </c>
      <c r="M476" s="6">
        <v>127</v>
      </c>
      <c r="N476" t="s">
        <v>1696</v>
      </c>
      <c r="O476" t="s">
        <v>3303</v>
      </c>
      <c r="P476" t="s">
        <v>3304</v>
      </c>
      <c r="Q476" t="s">
        <v>3305</v>
      </c>
      <c r="R476" s="3" t="s">
        <v>1694</v>
      </c>
      <c r="S476" s="6" t="s">
        <v>1711</v>
      </c>
    </row>
    <row r="477" spans="4:19" x14ac:dyDescent="0.2">
      <c r="D477" s="346">
        <v>-2.2185999999999999</v>
      </c>
      <c r="E477" s="345">
        <v>23</v>
      </c>
      <c r="F477" s="337">
        <v>45.22</v>
      </c>
      <c r="G477" s="6" t="s">
        <v>194</v>
      </c>
      <c r="H477" s="6">
        <v>125</v>
      </c>
      <c r="I477" s="3" t="s">
        <v>112</v>
      </c>
      <c r="J477" s="6">
        <v>32</v>
      </c>
      <c r="K477" s="4">
        <v>24</v>
      </c>
      <c r="L477" s="8" t="s">
        <v>30</v>
      </c>
      <c r="M477" s="6">
        <v>96</v>
      </c>
      <c r="N477" t="s">
        <v>1707</v>
      </c>
      <c r="O477" t="s">
        <v>3306</v>
      </c>
      <c r="P477" t="s">
        <v>3307</v>
      </c>
      <c r="Q477" t="s">
        <v>3308</v>
      </c>
      <c r="S477" s="6" t="s">
        <v>1733</v>
      </c>
    </row>
    <row r="478" spans="4:19" x14ac:dyDescent="0.2">
      <c r="D478" s="346">
        <v>13.263199999999999</v>
      </c>
      <c r="E478" s="345">
        <v>1</v>
      </c>
      <c r="F478" s="337">
        <v>63.54</v>
      </c>
      <c r="G478" s="6" t="s">
        <v>193</v>
      </c>
      <c r="H478" s="6">
        <v>5</v>
      </c>
      <c r="I478" s="3" t="s">
        <v>57</v>
      </c>
      <c r="J478" s="6">
        <v>47</v>
      </c>
      <c r="K478" s="4">
        <v>21</v>
      </c>
      <c r="L478" s="8" t="s">
        <v>19</v>
      </c>
      <c r="M478" s="6">
        <v>124</v>
      </c>
      <c r="N478" t="s">
        <v>1729</v>
      </c>
      <c r="O478" t="s">
        <v>3309</v>
      </c>
      <c r="P478" t="s">
        <v>3310</v>
      </c>
      <c r="Q478" t="s">
        <v>3311</v>
      </c>
      <c r="S478" s="6" t="s">
        <v>1706</v>
      </c>
    </row>
    <row r="479" spans="4:19" x14ac:dyDescent="0.2">
      <c r="D479" s="346">
        <v>9.1714000000000002</v>
      </c>
      <c r="E479" s="345">
        <v>7</v>
      </c>
      <c r="F479" s="337">
        <v>54.92</v>
      </c>
      <c r="G479" s="6" t="s">
        <v>193</v>
      </c>
      <c r="H479" s="6">
        <v>46</v>
      </c>
      <c r="I479" s="3" t="s">
        <v>749</v>
      </c>
      <c r="J479" s="6">
        <v>37</v>
      </c>
      <c r="K479" s="4">
        <v>35</v>
      </c>
      <c r="L479" s="8" t="s">
        <v>52</v>
      </c>
      <c r="M479" s="6">
        <v>123</v>
      </c>
      <c r="N479" t="s">
        <v>2572</v>
      </c>
      <c r="O479" t="s">
        <v>3312</v>
      </c>
      <c r="P479" t="s">
        <v>3313</v>
      </c>
      <c r="Q479" t="s">
        <v>3314</v>
      </c>
      <c r="R479" s="3" t="s">
        <v>1764</v>
      </c>
      <c r="S479" s="6" t="s">
        <v>3003</v>
      </c>
    </row>
    <row r="480" spans="4:19" x14ac:dyDescent="0.2">
      <c r="D480" s="346">
        <v>0.51639999999999997</v>
      </c>
      <c r="E480" s="345">
        <v>8</v>
      </c>
      <c r="F480" s="337">
        <v>47.7</v>
      </c>
      <c r="G480" s="6" t="s">
        <v>194</v>
      </c>
      <c r="H480" s="6">
        <v>121</v>
      </c>
      <c r="I480" s="3" t="s">
        <v>24</v>
      </c>
      <c r="J480" s="6">
        <v>36</v>
      </c>
      <c r="K480" s="4">
        <v>34</v>
      </c>
      <c r="L480" s="8" t="s">
        <v>88</v>
      </c>
      <c r="M480" s="6">
        <v>88</v>
      </c>
      <c r="N480" t="s">
        <v>1863</v>
      </c>
      <c r="O480" t="s">
        <v>3315</v>
      </c>
      <c r="P480" t="s">
        <v>3316</v>
      </c>
      <c r="Q480" t="s">
        <v>3317</v>
      </c>
      <c r="S480" s="6" t="s">
        <v>3003</v>
      </c>
    </row>
    <row r="481" spans="4:19" x14ac:dyDescent="0.2">
      <c r="D481" s="346">
        <v>-7.5103</v>
      </c>
      <c r="E481" s="345">
        <v>29</v>
      </c>
      <c r="F481" s="337">
        <v>63.16</v>
      </c>
      <c r="G481" s="6" t="s">
        <v>194</v>
      </c>
      <c r="H481" s="6">
        <v>120</v>
      </c>
      <c r="I481" s="3" t="s">
        <v>59</v>
      </c>
      <c r="J481" s="6">
        <v>57</v>
      </c>
      <c r="K481" s="4">
        <v>35</v>
      </c>
      <c r="L481" s="8" t="s">
        <v>750</v>
      </c>
      <c r="M481" s="6">
        <v>49</v>
      </c>
      <c r="N481" t="s">
        <v>1696</v>
      </c>
      <c r="O481" t="s">
        <v>3318</v>
      </c>
      <c r="P481" t="s">
        <v>3319</v>
      </c>
      <c r="Q481" t="s">
        <v>3320</v>
      </c>
      <c r="R481" s="3" t="s">
        <v>1694</v>
      </c>
      <c r="S481" s="6" t="s">
        <v>1728</v>
      </c>
    </row>
    <row r="482" spans="4:19" x14ac:dyDescent="0.2">
      <c r="D482" s="346">
        <v>-8.6795000000000009</v>
      </c>
      <c r="E482" s="345">
        <v>30</v>
      </c>
      <c r="F482" s="337">
        <v>68.709999999999994</v>
      </c>
      <c r="G482" s="6" t="s">
        <v>194</v>
      </c>
      <c r="H482" s="6">
        <v>119</v>
      </c>
      <c r="I482" s="3" t="s">
        <v>386</v>
      </c>
      <c r="J482" s="6">
        <v>20</v>
      </c>
      <c r="K482" s="4">
        <v>12</v>
      </c>
      <c r="L482" s="8" t="s">
        <v>387</v>
      </c>
      <c r="M482" s="6">
        <v>31</v>
      </c>
      <c r="N482" t="s">
        <v>1717</v>
      </c>
      <c r="O482" t="s">
        <v>3321</v>
      </c>
      <c r="P482" t="s">
        <v>3322</v>
      </c>
      <c r="Q482" t="s">
        <v>3323</v>
      </c>
      <c r="S482" s="6" t="s">
        <v>1733</v>
      </c>
    </row>
    <row r="483" spans="4:19" x14ac:dyDescent="0.2">
      <c r="D483" s="346">
        <v>0.47089999999999999</v>
      </c>
      <c r="E483" s="345">
        <v>24</v>
      </c>
      <c r="F483" s="337">
        <v>45.38</v>
      </c>
      <c r="G483" s="6" t="s">
        <v>194</v>
      </c>
      <c r="H483" s="6">
        <v>115</v>
      </c>
      <c r="I483" s="3" t="s">
        <v>187</v>
      </c>
      <c r="J483" s="6">
        <v>37</v>
      </c>
      <c r="K483" s="4">
        <v>16</v>
      </c>
      <c r="L483" s="8" t="s">
        <v>92</v>
      </c>
      <c r="M483" s="6">
        <v>103</v>
      </c>
      <c r="N483" t="s">
        <v>1815</v>
      </c>
      <c r="O483" t="s">
        <v>3324</v>
      </c>
      <c r="P483" t="s">
        <v>3325</v>
      </c>
      <c r="Q483" t="s">
        <v>3326</v>
      </c>
      <c r="R483" s="3" t="s">
        <v>1694</v>
      </c>
      <c r="S483" s="6" t="s">
        <v>1706</v>
      </c>
    </row>
    <row r="484" spans="4:19" x14ac:dyDescent="0.2">
      <c r="D484" s="346">
        <v>8.3917999999999999</v>
      </c>
      <c r="E484" s="345">
        <v>15</v>
      </c>
      <c r="F484" s="337">
        <v>60.28</v>
      </c>
      <c r="G484" s="6" t="s">
        <v>193</v>
      </c>
      <c r="H484" s="6">
        <v>41</v>
      </c>
      <c r="I484" s="3" t="s">
        <v>334</v>
      </c>
      <c r="J484" s="6">
        <v>48</v>
      </c>
      <c r="K484" s="4">
        <v>29</v>
      </c>
      <c r="L484" s="8" t="s">
        <v>472</v>
      </c>
      <c r="M484" s="6">
        <v>113</v>
      </c>
      <c r="N484" t="s">
        <v>2074</v>
      </c>
      <c r="O484" t="s">
        <v>3327</v>
      </c>
      <c r="P484" t="s">
        <v>3328</v>
      </c>
      <c r="Q484" t="s">
        <v>3329</v>
      </c>
      <c r="S484" s="6" t="s">
        <v>1706</v>
      </c>
    </row>
    <row r="485" spans="4:19" x14ac:dyDescent="0.2">
      <c r="D485" s="346">
        <v>-2.4241999999999999</v>
      </c>
      <c r="E485" s="345">
        <v>18</v>
      </c>
      <c r="F485" s="337">
        <v>45.84</v>
      </c>
      <c r="G485" s="6" t="s">
        <v>193</v>
      </c>
      <c r="H485" s="6">
        <v>112</v>
      </c>
      <c r="I485" s="3" t="s">
        <v>379</v>
      </c>
      <c r="J485" s="6">
        <v>28</v>
      </c>
      <c r="K485" s="4">
        <v>20</v>
      </c>
      <c r="L485" s="8" t="s">
        <v>78</v>
      </c>
      <c r="M485" s="6">
        <v>108</v>
      </c>
      <c r="N485" t="s">
        <v>2919</v>
      </c>
      <c r="O485" t="s">
        <v>3330</v>
      </c>
      <c r="P485" t="s">
        <v>3331</v>
      </c>
      <c r="Q485" t="s">
        <v>3332</v>
      </c>
      <c r="S485" s="6" t="s">
        <v>1733</v>
      </c>
    </row>
    <row r="486" spans="4:19" x14ac:dyDescent="0.2">
      <c r="D486" s="346">
        <v>6.3437999999999999</v>
      </c>
      <c r="E486" s="345">
        <v>17</v>
      </c>
      <c r="F486" s="337">
        <v>59.12</v>
      </c>
      <c r="G486" s="6" t="s">
        <v>193</v>
      </c>
      <c r="H486" s="6">
        <v>54</v>
      </c>
      <c r="I486" s="3" t="s">
        <v>380</v>
      </c>
      <c r="J486" s="6">
        <v>80</v>
      </c>
      <c r="K486" s="4">
        <v>52</v>
      </c>
      <c r="L486" s="8" t="s">
        <v>50</v>
      </c>
      <c r="M486" s="6">
        <v>111</v>
      </c>
      <c r="N486" t="s">
        <v>3333</v>
      </c>
      <c r="O486" t="s">
        <v>3334</v>
      </c>
      <c r="P486" t="s">
        <v>3335</v>
      </c>
      <c r="Q486" t="s">
        <v>3336</v>
      </c>
      <c r="R486" s="3" t="s">
        <v>1694</v>
      </c>
      <c r="S486" s="6" t="s">
        <v>1733</v>
      </c>
    </row>
    <row r="487" spans="4:19" x14ac:dyDescent="0.2">
      <c r="D487" s="346">
        <v>10.704700000000001</v>
      </c>
      <c r="E487" s="345">
        <v>6</v>
      </c>
      <c r="F487" s="337">
        <v>65.349999999999994</v>
      </c>
      <c r="G487" s="6" t="s">
        <v>193</v>
      </c>
      <c r="H487" s="6">
        <v>19</v>
      </c>
      <c r="I487" s="3" t="s">
        <v>105</v>
      </c>
      <c r="J487" s="6">
        <v>38</v>
      </c>
      <c r="K487" s="4">
        <v>11</v>
      </c>
      <c r="L487" s="8" t="s">
        <v>94</v>
      </c>
      <c r="M487" s="6">
        <v>110</v>
      </c>
      <c r="N487" t="s">
        <v>1983</v>
      </c>
      <c r="O487" t="s">
        <v>3337</v>
      </c>
      <c r="P487" t="s">
        <v>3338</v>
      </c>
      <c r="Q487" t="s">
        <v>3339</v>
      </c>
      <c r="R487" s="3" t="s">
        <v>1694</v>
      </c>
      <c r="S487" s="6" t="s">
        <v>1706</v>
      </c>
    </row>
    <row r="488" spans="4:19" x14ac:dyDescent="0.2">
      <c r="D488" s="346">
        <v>6.3818999999999999</v>
      </c>
      <c r="E488" s="345">
        <v>16</v>
      </c>
      <c r="F488" s="337">
        <v>64.900000000000006</v>
      </c>
      <c r="G488" s="6" t="s">
        <v>193</v>
      </c>
      <c r="H488" s="6">
        <v>34</v>
      </c>
      <c r="I488" s="3" t="s">
        <v>189</v>
      </c>
      <c r="J488" s="6">
        <v>59</v>
      </c>
      <c r="K488" s="4">
        <v>30</v>
      </c>
      <c r="L488" s="8" t="s">
        <v>103</v>
      </c>
      <c r="M488" s="6">
        <v>106</v>
      </c>
      <c r="N488" t="s">
        <v>1855</v>
      </c>
      <c r="O488" t="s">
        <v>3340</v>
      </c>
      <c r="P488" t="s">
        <v>3341</v>
      </c>
      <c r="Q488" t="s">
        <v>3342</v>
      </c>
      <c r="S488" s="6" t="s">
        <v>1695</v>
      </c>
    </row>
    <row r="489" spans="4:19" x14ac:dyDescent="0.2">
      <c r="D489" s="346">
        <v>-9.7177000000000007</v>
      </c>
      <c r="E489" s="345">
        <v>24</v>
      </c>
      <c r="F489" s="337">
        <v>63.42</v>
      </c>
      <c r="G489" s="6" t="s">
        <v>193</v>
      </c>
      <c r="H489" s="6">
        <v>105</v>
      </c>
      <c r="I489" s="3" t="s">
        <v>473</v>
      </c>
      <c r="J489" s="6">
        <v>30</v>
      </c>
      <c r="K489" s="4">
        <v>25</v>
      </c>
      <c r="L489" s="8" t="s">
        <v>73</v>
      </c>
      <c r="M489" s="6">
        <v>66</v>
      </c>
      <c r="N489" t="s">
        <v>2919</v>
      </c>
      <c r="O489" t="s">
        <v>3343</v>
      </c>
      <c r="P489" t="s">
        <v>3344</v>
      </c>
      <c r="Q489" t="s">
        <v>3345</v>
      </c>
      <c r="S489" s="6" t="s">
        <v>1733</v>
      </c>
    </row>
    <row r="490" spans="4:19" x14ac:dyDescent="0.2">
      <c r="D490" s="346">
        <v>-8.5631000000000004</v>
      </c>
      <c r="E490" s="345">
        <v>25</v>
      </c>
      <c r="F490" s="337">
        <v>71.16</v>
      </c>
      <c r="G490" s="6" t="s">
        <v>194</v>
      </c>
      <c r="H490" s="6">
        <v>104</v>
      </c>
      <c r="I490" s="3" t="s">
        <v>79</v>
      </c>
      <c r="J490" s="6">
        <v>26</v>
      </c>
      <c r="K490" s="4">
        <v>24</v>
      </c>
      <c r="L490" s="8" t="s">
        <v>48</v>
      </c>
      <c r="M490" s="6">
        <v>40</v>
      </c>
      <c r="N490" t="s">
        <v>1823</v>
      </c>
      <c r="O490" t="s">
        <v>3346</v>
      </c>
      <c r="P490" t="s">
        <v>3347</v>
      </c>
      <c r="Q490" t="s">
        <v>3348</v>
      </c>
      <c r="S490" s="6" t="s">
        <v>3003</v>
      </c>
    </row>
    <row r="491" spans="4:19" x14ac:dyDescent="0.2">
      <c r="D491" s="346">
        <v>8.7355</v>
      </c>
      <c r="E491" s="345">
        <v>8</v>
      </c>
      <c r="F491" s="337">
        <v>57.16</v>
      </c>
      <c r="G491" s="6" t="s">
        <v>194</v>
      </c>
      <c r="H491" s="6">
        <v>63</v>
      </c>
      <c r="I491" s="3" t="s">
        <v>474</v>
      </c>
      <c r="J491" s="6">
        <v>35</v>
      </c>
      <c r="K491" s="4">
        <v>30</v>
      </c>
      <c r="L491" s="8" t="s">
        <v>62</v>
      </c>
      <c r="M491" s="6">
        <v>102</v>
      </c>
      <c r="N491" t="s">
        <v>3349</v>
      </c>
      <c r="O491" t="s">
        <v>3350</v>
      </c>
      <c r="P491" t="s">
        <v>3351</v>
      </c>
      <c r="Q491" t="s">
        <v>3352</v>
      </c>
      <c r="S491" s="6" t="s">
        <v>3003</v>
      </c>
    </row>
    <row r="492" spans="4:19" x14ac:dyDescent="0.2">
      <c r="D492" s="346">
        <v>5.5906000000000002</v>
      </c>
      <c r="E492" s="345">
        <v>18</v>
      </c>
      <c r="F492" s="337">
        <v>50.59</v>
      </c>
      <c r="G492" s="6" t="s">
        <v>194</v>
      </c>
      <c r="H492" s="6">
        <v>94</v>
      </c>
      <c r="I492" s="3" t="s">
        <v>101</v>
      </c>
      <c r="J492" s="6">
        <v>50</v>
      </c>
      <c r="K492" s="4">
        <v>24</v>
      </c>
      <c r="L492" s="8" t="s">
        <v>480</v>
      </c>
      <c r="M492" s="6">
        <v>101</v>
      </c>
      <c r="N492" t="s">
        <v>2074</v>
      </c>
      <c r="O492" t="s">
        <v>3353</v>
      </c>
      <c r="P492" t="s">
        <v>3354</v>
      </c>
      <c r="Q492" t="s">
        <v>3355</v>
      </c>
      <c r="R492" s="3" t="s">
        <v>1694</v>
      </c>
      <c r="S492" s="6" t="s">
        <v>1728</v>
      </c>
    </row>
    <row r="493" spans="4:19" x14ac:dyDescent="0.2">
      <c r="D493" s="346">
        <v>2.2656000000000001</v>
      </c>
      <c r="E493" s="345">
        <v>6</v>
      </c>
      <c r="F493" s="337">
        <v>51</v>
      </c>
      <c r="G493" s="6" t="s">
        <v>194</v>
      </c>
      <c r="H493" s="6">
        <v>100</v>
      </c>
      <c r="I493" s="3" t="s">
        <v>117</v>
      </c>
      <c r="J493" s="6">
        <v>29</v>
      </c>
      <c r="K493" s="4">
        <v>21</v>
      </c>
      <c r="L493" s="8" t="s">
        <v>76</v>
      </c>
      <c r="M493" s="6">
        <v>97</v>
      </c>
      <c r="N493" t="s">
        <v>2919</v>
      </c>
      <c r="O493" t="s">
        <v>3356</v>
      </c>
      <c r="P493" t="s">
        <v>3357</v>
      </c>
      <c r="Q493" t="s">
        <v>3358</v>
      </c>
      <c r="S493" s="6" t="s">
        <v>3003</v>
      </c>
    </row>
    <row r="494" spans="4:19" x14ac:dyDescent="0.2">
      <c r="D494" s="346">
        <v>8.2750000000000004</v>
      </c>
      <c r="E494" s="345">
        <v>8</v>
      </c>
      <c r="F494" s="337">
        <v>57.65</v>
      </c>
      <c r="G494" s="6" t="s">
        <v>194</v>
      </c>
      <c r="H494" s="6">
        <v>65</v>
      </c>
      <c r="I494" s="3" t="s">
        <v>18</v>
      </c>
      <c r="J494" s="6">
        <v>30</v>
      </c>
      <c r="K494" s="4">
        <v>28</v>
      </c>
      <c r="L494" s="8" t="s">
        <v>102</v>
      </c>
      <c r="M494" s="6">
        <v>99</v>
      </c>
      <c r="N494" t="s">
        <v>2558</v>
      </c>
      <c r="O494" t="s">
        <v>3359</v>
      </c>
      <c r="P494" t="s">
        <v>3360</v>
      </c>
      <c r="Q494" t="s">
        <v>3361</v>
      </c>
      <c r="R494" s="3" t="s">
        <v>1764</v>
      </c>
      <c r="S494" s="6" t="s">
        <v>2011</v>
      </c>
    </row>
    <row r="495" spans="4:19" x14ac:dyDescent="0.2">
      <c r="D495" s="346">
        <v>-0.22500000000000001</v>
      </c>
      <c r="E495" s="345">
        <v>14</v>
      </c>
      <c r="F495" s="337">
        <v>58.43</v>
      </c>
      <c r="G495" s="6" t="s">
        <v>193</v>
      </c>
      <c r="H495" s="6">
        <v>84</v>
      </c>
      <c r="I495" s="3" t="s">
        <v>83</v>
      </c>
      <c r="J495" s="6">
        <v>45</v>
      </c>
      <c r="K495" s="4">
        <v>44</v>
      </c>
      <c r="L495" s="8" t="s">
        <v>22</v>
      </c>
      <c r="M495" s="6">
        <v>95</v>
      </c>
      <c r="N495" t="s">
        <v>1757</v>
      </c>
      <c r="O495" t="s">
        <v>3362</v>
      </c>
      <c r="P495" t="s">
        <v>3363</v>
      </c>
      <c r="Q495" t="s">
        <v>3364</v>
      </c>
      <c r="R495" s="3" t="s">
        <v>1764</v>
      </c>
      <c r="S495" s="6" t="s">
        <v>3003</v>
      </c>
    </row>
    <row r="496" spans="4:19" x14ac:dyDescent="0.2">
      <c r="D496" s="346">
        <v>0.4279</v>
      </c>
      <c r="E496" s="345">
        <v>15</v>
      </c>
      <c r="F496" s="337">
        <v>62.12</v>
      </c>
      <c r="G496" s="6" t="s">
        <v>194</v>
      </c>
      <c r="H496" s="6">
        <v>92</v>
      </c>
      <c r="I496" s="3" t="s">
        <v>87</v>
      </c>
      <c r="J496" s="6">
        <v>39</v>
      </c>
      <c r="K496" s="4">
        <v>28</v>
      </c>
      <c r="L496" s="8" t="s">
        <v>108</v>
      </c>
      <c r="M496" s="6">
        <v>74</v>
      </c>
      <c r="N496" t="s">
        <v>1906</v>
      </c>
      <c r="O496" t="s">
        <v>3365</v>
      </c>
      <c r="P496" t="s">
        <v>3366</v>
      </c>
      <c r="Q496" t="s">
        <v>3367</v>
      </c>
      <c r="S496" s="6" t="s">
        <v>3003</v>
      </c>
    </row>
    <row r="497" spans="4:19" x14ac:dyDescent="0.2">
      <c r="D497" s="346">
        <v>2.8831000000000002</v>
      </c>
      <c r="E497" s="345">
        <v>4</v>
      </c>
      <c r="F497" s="337">
        <v>66.89</v>
      </c>
      <c r="G497" s="6" t="s">
        <v>193</v>
      </c>
      <c r="H497" s="6">
        <v>59</v>
      </c>
      <c r="I497" s="3" t="s">
        <v>69</v>
      </c>
      <c r="J497" s="6">
        <v>61</v>
      </c>
      <c r="K497" s="4">
        <v>54</v>
      </c>
      <c r="L497" s="8" t="s">
        <v>63</v>
      </c>
      <c r="M497" s="6">
        <v>91</v>
      </c>
      <c r="N497" t="s">
        <v>3368</v>
      </c>
      <c r="O497" t="s">
        <v>3369</v>
      </c>
      <c r="P497" t="s">
        <v>3370</v>
      </c>
      <c r="Q497" t="s">
        <v>3371</v>
      </c>
      <c r="S497" s="6" t="s">
        <v>3003</v>
      </c>
    </row>
    <row r="498" spans="4:19" x14ac:dyDescent="0.2">
      <c r="D498" s="346">
        <v>13.185600000000001</v>
      </c>
      <c r="E498" s="345">
        <v>6</v>
      </c>
      <c r="F498" s="337">
        <v>68.23</v>
      </c>
      <c r="G498" s="6" t="s">
        <v>194</v>
      </c>
      <c r="H498" s="6">
        <v>30</v>
      </c>
      <c r="I498" s="3" t="s">
        <v>385</v>
      </c>
      <c r="J498" s="6">
        <v>48</v>
      </c>
      <c r="K498" s="4">
        <v>29</v>
      </c>
      <c r="L498" s="8" t="s">
        <v>468</v>
      </c>
      <c r="M498" s="6">
        <v>89</v>
      </c>
      <c r="N498" t="s">
        <v>2087</v>
      </c>
      <c r="O498" t="s">
        <v>3372</v>
      </c>
      <c r="P498" t="s">
        <v>3373</v>
      </c>
      <c r="Q498" t="s">
        <v>3374</v>
      </c>
      <c r="S498" s="6" t="s">
        <v>1733</v>
      </c>
    </row>
    <row r="499" spans="4:19" x14ac:dyDescent="0.2">
      <c r="D499" s="346">
        <v>-2.3376000000000001</v>
      </c>
      <c r="E499" s="345">
        <v>25</v>
      </c>
      <c r="F499" s="337">
        <v>63.05</v>
      </c>
      <c r="G499" s="6" t="s">
        <v>193</v>
      </c>
      <c r="H499" s="6">
        <v>79</v>
      </c>
      <c r="I499" s="3" t="s">
        <v>80</v>
      </c>
      <c r="J499" s="6">
        <v>46</v>
      </c>
      <c r="K499" s="4">
        <v>31</v>
      </c>
      <c r="L499" s="8" t="s">
        <v>111</v>
      </c>
      <c r="M499" s="6">
        <v>87</v>
      </c>
      <c r="N499" t="s">
        <v>2063</v>
      </c>
      <c r="O499" t="s">
        <v>3375</v>
      </c>
      <c r="P499" t="s">
        <v>3376</v>
      </c>
      <c r="Q499" t="s">
        <v>3377</v>
      </c>
      <c r="S499" s="6" t="s">
        <v>1733</v>
      </c>
    </row>
    <row r="500" spans="4:19" x14ac:dyDescent="0.2">
      <c r="D500" s="346">
        <v>-4.1742999999999997</v>
      </c>
      <c r="E500" s="345">
        <v>23</v>
      </c>
      <c r="F500" s="337">
        <v>73.59</v>
      </c>
      <c r="G500" s="6" t="s">
        <v>194</v>
      </c>
      <c r="H500" s="6">
        <v>86</v>
      </c>
      <c r="I500" s="3" t="s">
        <v>388</v>
      </c>
      <c r="J500" s="6">
        <v>38</v>
      </c>
      <c r="K500" s="4">
        <v>16</v>
      </c>
      <c r="L500" s="8" t="s">
        <v>74</v>
      </c>
      <c r="M500" s="6">
        <v>45</v>
      </c>
      <c r="N500" t="s">
        <v>2030</v>
      </c>
      <c r="O500" t="s">
        <v>3378</v>
      </c>
      <c r="P500" t="s">
        <v>3379</v>
      </c>
      <c r="Q500" t="s">
        <v>3380</v>
      </c>
      <c r="R500" s="3" t="s">
        <v>1694</v>
      </c>
      <c r="S500" s="6" t="s">
        <v>1733</v>
      </c>
    </row>
    <row r="501" spans="4:19" x14ac:dyDescent="0.2">
      <c r="D501" s="346">
        <v>-0.91120000000000001</v>
      </c>
      <c r="E501" s="345">
        <v>23</v>
      </c>
      <c r="F501" s="337">
        <v>61.47</v>
      </c>
      <c r="G501" s="6" t="s">
        <v>193</v>
      </c>
      <c r="H501" s="6">
        <v>83</v>
      </c>
      <c r="I501" s="3" t="s">
        <v>481</v>
      </c>
      <c r="J501" s="6">
        <v>39</v>
      </c>
      <c r="K501" s="4">
        <v>11</v>
      </c>
      <c r="L501" s="8" t="s">
        <v>107</v>
      </c>
      <c r="M501" s="6">
        <v>85</v>
      </c>
      <c r="N501" t="s">
        <v>2588</v>
      </c>
      <c r="O501" t="s">
        <v>3381</v>
      </c>
      <c r="P501" t="s">
        <v>3382</v>
      </c>
      <c r="Q501" t="s">
        <v>3383</v>
      </c>
      <c r="R501" s="3" t="s">
        <v>1694</v>
      </c>
      <c r="S501" s="6" t="s">
        <v>1706</v>
      </c>
    </row>
    <row r="502" spans="4:19" x14ac:dyDescent="0.2">
      <c r="D502" s="346">
        <v>5.5984999999999996</v>
      </c>
      <c r="E502" s="345">
        <v>18</v>
      </c>
      <c r="F502" s="337">
        <v>74.739999999999995</v>
      </c>
      <c r="G502" s="6" t="s">
        <v>193</v>
      </c>
      <c r="H502" s="6">
        <v>25</v>
      </c>
      <c r="I502" s="3" t="s">
        <v>479</v>
      </c>
      <c r="J502" s="6">
        <v>38</v>
      </c>
      <c r="K502" s="4">
        <v>18</v>
      </c>
      <c r="L502" s="8" t="s">
        <v>178</v>
      </c>
      <c r="M502" s="6">
        <v>82</v>
      </c>
      <c r="N502" t="s">
        <v>1729</v>
      </c>
      <c r="O502" t="s">
        <v>3384</v>
      </c>
      <c r="P502" t="s">
        <v>3385</v>
      </c>
      <c r="Q502" t="s">
        <v>3386</v>
      </c>
      <c r="S502" s="6" t="s">
        <v>1733</v>
      </c>
    </row>
    <row r="503" spans="4:19" x14ac:dyDescent="0.2">
      <c r="D503" s="346">
        <v>8.5669000000000004</v>
      </c>
      <c r="E503" s="345">
        <v>12</v>
      </c>
      <c r="F503" s="337">
        <v>78.69</v>
      </c>
      <c r="G503" s="6" t="s">
        <v>193</v>
      </c>
      <c r="H503" s="6">
        <v>9</v>
      </c>
      <c r="I503" s="3" t="s">
        <v>71</v>
      </c>
      <c r="J503" s="6">
        <v>54</v>
      </c>
      <c r="K503" s="4">
        <v>26</v>
      </c>
      <c r="L503" s="8" t="s">
        <v>38</v>
      </c>
      <c r="M503" s="6">
        <v>80</v>
      </c>
      <c r="N503" t="s">
        <v>1811</v>
      </c>
      <c r="O503" t="s">
        <v>3387</v>
      </c>
      <c r="P503" t="s">
        <v>3388</v>
      </c>
      <c r="Q503" t="s">
        <v>3389</v>
      </c>
      <c r="R503" s="3" t="s">
        <v>1694</v>
      </c>
      <c r="S503" s="6" t="s">
        <v>1728</v>
      </c>
    </row>
    <row r="504" spans="4:19" x14ac:dyDescent="0.2">
      <c r="D504" s="346">
        <v>4.7026000000000003</v>
      </c>
      <c r="E504" s="345">
        <v>22</v>
      </c>
      <c r="F504" s="337">
        <v>76.209999999999994</v>
      </c>
      <c r="G504" s="6" t="s">
        <v>193</v>
      </c>
      <c r="H504" s="6">
        <v>28</v>
      </c>
      <c r="I504" s="3" t="s">
        <v>54</v>
      </c>
      <c r="J504" s="6">
        <v>48</v>
      </c>
      <c r="K504" s="4">
        <v>19</v>
      </c>
      <c r="L504" s="8" t="s">
        <v>104</v>
      </c>
      <c r="M504" s="6">
        <v>76</v>
      </c>
      <c r="N504" t="s">
        <v>1707</v>
      </c>
      <c r="O504" t="s">
        <v>3390</v>
      </c>
      <c r="P504" t="s">
        <v>3391</v>
      </c>
      <c r="Q504" t="s">
        <v>3392</v>
      </c>
      <c r="R504" s="3" t="s">
        <v>1694</v>
      </c>
      <c r="S504" s="6" t="s">
        <v>1733</v>
      </c>
    </row>
    <row r="505" spans="4:19" x14ac:dyDescent="0.2">
      <c r="D505" s="346">
        <v>1.9646999999999999</v>
      </c>
      <c r="E505" s="345">
        <v>27</v>
      </c>
      <c r="F505" s="337">
        <v>67.61</v>
      </c>
      <c r="G505" s="6" t="s">
        <v>194</v>
      </c>
      <c r="H505" s="6">
        <v>68</v>
      </c>
      <c r="I505" s="3" t="s">
        <v>121</v>
      </c>
      <c r="J505" s="6">
        <v>54</v>
      </c>
      <c r="K505" s="4">
        <v>23</v>
      </c>
      <c r="L505" s="8" t="s">
        <v>82</v>
      </c>
      <c r="M505" s="6">
        <v>75</v>
      </c>
      <c r="N505" t="s">
        <v>2026</v>
      </c>
      <c r="O505" t="s">
        <v>3378</v>
      </c>
      <c r="P505" t="s">
        <v>3393</v>
      </c>
      <c r="Q505" t="s">
        <v>3394</v>
      </c>
      <c r="R505" s="3" t="s">
        <v>1694</v>
      </c>
      <c r="S505" s="6" t="s">
        <v>1711</v>
      </c>
    </row>
    <row r="506" spans="4:19" x14ac:dyDescent="0.2">
      <c r="D506" s="346">
        <v>6.1571999999999996</v>
      </c>
      <c r="E506" s="345">
        <v>9</v>
      </c>
      <c r="F506" s="337">
        <v>77.760000000000005</v>
      </c>
      <c r="G506" s="6" t="s">
        <v>193</v>
      </c>
      <c r="H506" s="6">
        <v>26</v>
      </c>
      <c r="I506" s="3" t="s">
        <v>60</v>
      </c>
      <c r="J506" s="6">
        <v>41</v>
      </c>
      <c r="K506" s="4">
        <v>32</v>
      </c>
      <c r="L506" s="8" t="s">
        <v>470</v>
      </c>
      <c r="M506" s="6">
        <v>73</v>
      </c>
      <c r="N506" t="s">
        <v>2188</v>
      </c>
      <c r="O506" t="s">
        <v>3395</v>
      </c>
      <c r="P506" t="s">
        <v>3396</v>
      </c>
      <c r="Q506" t="s">
        <v>3397</v>
      </c>
      <c r="S506" s="6" t="s">
        <v>1706</v>
      </c>
    </row>
    <row r="507" spans="4:19" x14ac:dyDescent="0.2">
      <c r="D507" s="346">
        <v>-11.427300000000001</v>
      </c>
      <c r="E507" s="345">
        <v>43</v>
      </c>
      <c r="F507" s="337">
        <v>87.18</v>
      </c>
      <c r="G507" s="6" t="s">
        <v>193</v>
      </c>
      <c r="H507" s="6">
        <v>72</v>
      </c>
      <c r="I507" s="3" t="s">
        <v>44</v>
      </c>
      <c r="J507" s="6">
        <v>50</v>
      </c>
      <c r="K507" s="4">
        <v>20</v>
      </c>
      <c r="L507" s="8" t="s">
        <v>477</v>
      </c>
      <c r="M507" s="6">
        <v>21</v>
      </c>
      <c r="N507" t="s">
        <v>1790</v>
      </c>
      <c r="O507" t="s">
        <v>3398</v>
      </c>
      <c r="P507" t="s">
        <v>3399</v>
      </c>
      <c r="Q507" t="s">
        <v>3400</v>
      </c>
      <c r="R507" s="3" t="s">
        <v>1694</v>
      </c>
      <c r="S507" s="6" t="s">
        <v>1711</v>
      </c>
    </row>
    <row r="508" spans="4:19" x14ac:dyDescent="0.2">
      <c r="D508" s="346">
        <v>0.4113</v>
      </c>
      <c r="E508" s="345">
        <v>11</v>
      </c>
      <c r="F508" s="337">
        <v>72.680000000000007</v>
      </c>
      <c r="G508" s="6" t="s">
        <v>194</v>
      </c>
      <c r="H508" s="6">
        <v>71</v>
      </c>
      <c r="I508" s="3" t="s">
        <v>28</v>
      </c>
      <c r="J508" s="6">
        <v>25</v>
      </c>
      <c r="K508" s="4">
        <v>22</v>
      </c>
      <c r="L508" s="8" t="s">
        <v>190</v>
      </c>
      <c r="M508" s="6">
        <v>56</v>
      </c>
      <c r="N508" t="s">
        <v>2919</v>
      </c>
      <c r="O508" t="s">
        <v>3401</v>
      </c>
      <c r="P508" t="s">
        <v>3402</v>
      </c>
      <c r="Q508" t="s">
        <v>3403</v>
      </c>
      <c r="S508" s="6" t="s">
        <v>1733</v>
      </c>
    </row>
    <row r="509" spans="4:19" x14ac:dyDescent="0.2">
      <c r="D509" s="346">
        <v>10.305400000000001</v>
      </c>
      <c r="E509" s="345">
        <v>7</v>
      </c>
      <c r="F509" s="337">
        <v>80</v>
      </c>
      <c r="G509" s="6" t="s">
        <v>193</v>
      </c>
      <c r="H509" s="6">
        <v>10</v>
      </c>
      <c r="I509" s="3" t="s">
        <v>36</v>
      </c>
      <c r="J509" s="6">
        <v>39</v>
      </c>
      <c r="K509" s="4">
        <v>26</v>
      </c>
      <c r="L509" s="8" t="s">
        <v>180</v>
      </c>
      <c r="M509" s="6">
        <v>70</v>
      </c>
      <c r="N509" t="s">
        <v>1963</v>
      </c>
      <c r="O509" t="s">
        <v>3404</v>
      </c>
      <c r="P509" t="s">
        <v>3405</v>
      </c>
      <c r="Q509" t="s">
        <v>3406</v>
      </c>
      <c r="S509" s="6" t="s">
        <v>3003</v>
      </c>
    </row>
    <row r="510" spans="4:19" x14ac:dyDescent="0.2">
      <c r="D510" s="346">
        <v>2.3256999999999999</v>
      </c>
      <c r="E510" s="345">
        <v>13</v>
      </c>
      <c r="F510" s="337">
        <v>74.430000000000007</v>
      </c>
      <c r="G510" s="6" t="s">
        <v>194</v>
      </c>
      <c r="H510" s="6">
        <v>53</v>
      </c>
      <c r="I510" s="3" t="s">
        <v>29</v>
      </c>
      <c r="J510" s="6">
        <v>44</v>
      </c>
      <c r="K510" s="4">
        <v>41</v>
      </c>
      <c r="L510" s="8" t="s">
        <v>65</v>
      </c>
      <c r="M510" s="6">
        <v>69</v>
      </c>
      <c r="N510" t="s">
        <v>2091</v>
      </c>
      <c r="O510" t="s">
        <v>3407</v>
      </c>
      <c r="P510" t="s">
        <v>3408</v>
      </c>
      <c r="Q510" t="s">
        <v>3409</v>
      </c>
      <c r="S510" s="6" t="s">
        <v>3003</v>
      </c>
    </row>
    <row r="511" spans="4:19" x14ac:dyDescent="0.2">
      <c r="D511" s="346">
        <v>0.77610000000000001</v>
      </c>
      <c r="E511" s="345">
        <v>14</v>
      </c>
      <c r="F511" s="337">
        <v>77.17</v>
      </c>
      <c r="G511" s="6" t="s">
        <v>193</v>
      </c>
      <c r="H511" s="6">
        <v>44</v>
      </c>
      <c r="I511" s="3" t="s">
        <v>98</v>
      </c>
      <c r="J511" s="6">
        <v>51</v>
      </c>
      <c r="K511" s="4">
        <v>29</v>
      </c>
      <c r="L511" s="8" t="s">
        <v>67</v>
      </c>
      <c r="M511" s="6">
        <v>67</v>
      </c>
      <c r="N511" t="s">
        <v>1855</v>
      </c>
      <c r="O511" t="s">
        <v>3410</v>
      </c>
      <c r="P511" t="s">
        <v>3411</v>
      </c>
      <c r="Q511" t="s">
        <v>3412</v>
      </c>
      <c r="R511" s="3" t="s">
        <v>1694</v>
      </c>
      <c r="S511" s="6" t="s">
        <v>1728</v>
      </c>
    </row>
    <row r="512" spans="4:19" x14ac:dyDescent="0.2">
      <c r="D512" s="346">
        <v>-5.0034000000000001</v>
      </c>
      <c r="E512" s="345">
        <v>25</v>
      </c>
      <c r="F512" s="337">
        <v>79.37</v>
      </c>
      <c r="G512" s="6" t="s">
        <v>193</v>
      </c>
      <c r="H512" s="6">
        <v>64</v>
      </c>
      <c r="I512" s="3" t="s">
        <v>113</v>
      </c>
      <c r="J512" s="6">
        <v>51</v>
      </c>
      <c r="K512" s="4">
        <v>41</v>
      </c>
      <c r="L512" s="8" t="s">
        <v>27</v>
      </c>
      <c r="M512" s="6">
        <v>50</v>
      </c>
      <c r="N512" t="s">
        <v>3413</v>
      </c>
      <c r="O512" t="s">
        <v>3414</v>
      </c>
      <c r="P512" t="s">
        <v>3415</v>
      </c>
      <c r="Q512" t="s">
        <v>3416</v>
      </c>
      <c r="S512" s="6" t="s">
        <v>1706</v>
      </c>
    </row>
    <row r="513" spans="4:20" x14ac:dyDescent="0.2">
      <c r="D513" s="346">
        <v>-0.44629999999999997</v>
      </c>
      <c r="E513" s="345">
        <v>26</v>
      </c>
      <c r="F513" s="337">
        <v>79.8</v>
      </c>
      <c r="G513" s="6" t="s">
        <v>194</v>
      </c>
      <c r="H513" s="6">
        <v>62</v>
      </c>
      <c r="I513" s="3" t="s">
        <v>91</v>
      </c>
      <c r="J513" s="6">
        <v>46</v>
      </c>
      <c r="K513" s="4">
        <v>21</v>
      </c>
      <c r="L513" s="8" t="s">
        <v>476</v>
      </c>
      <c r="M513" s="6">
        <v>43</v>
      </c>
      <c r="N513" t="s">
        <v>2193</v>
      </c>
      <c r="O513" t="s">
        <v>3417</v>
      </c>
      <c r="P513" t="s">
        <v>3418</v>
      </c>
      <c r="Q513" t="s">
        <v>3419</v>
      </c>
      <c r="R513" s="3" t="s">
        <v>1694</v>
      </c>
      <c r="S513" s="6" t="s">
        <v>1733</v>
      </c>
    </row>
    <row r="514" spans="4:20" x14ac:dyDescent="0.2">
      <c r="D514" s="346">
        <v>-2.831</v>
      </c>
      <c r="E514" s="345">
        <v>32</v>
      </c>
      <c r="F514" s="337">
        <v>77.88</v>
      </c>
      <c r="G514" s="6" t="s">
        <v>193</v>
      </c>
      <c r="H514" s="6">
        <v>57</v>
      </c>
      <c r="I514" s="3" t="s">
        <v>1478</v>
      </c>
      <c r="J514" s="6">
        <v>36</v>
      </c>
      <c r="K514" s="4">
        <v>20</v>
      </c>
      <c r="L514" s="8" t="s">
        <v>381</v>
      </c>
      <c r="M514" s="6">
        <v>61</v>
      </c>
      <c r="N514" t="s">
        <v>1707</v>
      </c>
      <c r="O514" t="s">
        <v>3420</v>
      </c>
      <c r="P514" t="s">
        <v>3421</v>
      </c>
      <c r="Q514" t="s">
        <v>3422</v>
      </c>
      <c r="R514" s="3" t="s">
        <v>1694</v>
      </c>
      <c r="S514" s="6" t="s">
        <v>1706</v>
      </c>
    </row>
    <row r="515" spans="4:20" x14ac:dyDescent="0.2">
      <c r="D515" s="346">
        <v>-4.2705000000000002</v>
      </c>
      <c r="E515" s="345">
        <v>26</v>
      </c>
      <c r="F515" s="337">
        <v>87.72</v>
      </c>
      <c r="G515" s="6" t="s">
        <v>194</v>
      </c>
      <c r="H515" s="6">
        <v>60</v>
      </c>
      <c r="I515" s="3" t="s">
        <v>8</v>
      </c>
      <c r="J515" s="6">
        <v>34</v>
      </c>
      <c r="K515" s="4">
        <v>23</v>
      </c>
      <c r="L515" s="8" t="s">
        <v>96</v>
      </c>
      <c r="M515" s="6">
        <v>20</v>
      </c>
      <c r="N515" t="s">
        <v>1815</v>
      </c>
      <c r="O515" t="s">
        <v>3423</v>
      </c>
      <c r="P515" t="s">
        <v>3424</v>
      </c>
      <c r="Q515" t="s">
        <v>3425</v>
      </c>
      <c r="S515" s="6" t="s">
        <v>3003</v>
      </c>
    </row>
    <row r="516" spans="4:20" x14ac:dyDescent="0.2">
      <c r="D516" s="346">
        <v>10.5969</v>
      </c>
      <c r="E516" s="345">
        <v>9</v>
      </c>
      <c r="F516" s="337">
        <v>85.93</v>
      </c>
      <c r="G516" s="6" t="s">
        <v>193</v>
      </c>
      <c r="H516" s="6">
        <v>3</v>
      </c>
      <c r="I516" s="3" t="s">
        <v>86</v>
      </c>
      <c r="J516" s="6">
        <v>69</v>
      </c>
      <c r="K516" s="4">
        <v>10</v>
      </c>
      <c r="L516" s="8" t="s">
        <v>34</v>
      </c>
      <c r="M516" s="6">
        <v>55</v>
      </c>
      <c r="N516" t="s">
        <v>1815</v>
      </c>
      <c r="O516" t="s">
        <v>3426</v>
      </c>
      <c r="P516" t="s">
        <v>3427</v>
      </c>
      <c r="Q516" t="s">
        <v>3428</v>
      </c>
      <c r="R516" s="3" t="s">
        <v>1694</v>
      </c>
      <c r="S516" s="6" t="s">
        <v>1695</v>
      </c>
    </row>
    <row r="517" spans="4:20" x14ac:dyDescent="0.2">
      <c r="D517" s="346">
        <v>-9.6295000000000002</v>
      </c>
      <c r="E517" s="345">
        <v>47</v>
      </c>
      <c r="F517" s="337">
        <v>93.2</v>
      </c>
      <c r="G517" s="6" t="s">
        <v>193</v>
      </c>
      <c r="H517" s="6">
        <v>52</v>
      </c>
      <c r="I517" s="3" t="s">
        <v>47</v>
      </c>
      <c r="J517" s="6">
        <v>58</v>
      </c>
      <c r="K517" s="4">
        <v>26</v>
      </c>
      <c r="L517" s="8" t="s">
        <v>179</v>
      </c>
      <c r="M517" s="6">
        <v>22</v>
      </c>
      <c r="N517" t="s">
        <v>3429</v>
      </c>
      <c r="O517" t="s">
        <v>3430</v>
      </c>
      <c r="P517" t="s">
        <v>3431</v>
      </c>
      <c r="Q517" t="s">
        <v>3432</v>
      </c>
      <c r="R517" s="3" t="s">
        <v>1694</v>
      </c>
      <c r="S517" s="6" t="s">
        <v>1716</v>
      </c>
    </row>
    <row r="518" spans="4:20" x14ac:dyDescent="0.2">
      <c r="D518" s="346">
        <v>0.2147</v>
      </c>
      <c r="E518" s="345">
        <v>17</v>
      </c>
      <c r="F518" s="337">
        <v>83.67</v>
      </c>
      <c r="G518" s="6" t="s">
        <v>193</v>
      </c>
      <c r="H518" s="6">
        <v>39</v>
      </c>
      <c r="I518" s="3" t="s">
        <v>46</v>
      </c>
      <c r="J518" s="6">
        <v>41</v>
      </c>
      <c r="K518" s="4">
        <v>25</v>
      </c>
      <c r="L518" s="8" t="s">
        <v>40</v>
      </c>
      <c r="M518" s="6">
        <v>51</v>
      </c>
      <c r="N518" t="s">
        <v>1890</v>
      </c>
      <c r="O518" t="s">
        <v>3433</v>
      </c>
      <c r="P518" t="s">
        <v>3434</v>
      </c>
      <c r="Q518" t="s">
        <v>3435</v>
      </c>
      <c r="R518" s="3" t="s">
        <v>1694</v>
      </c>
      <c r="S518" s="6" t="s">
        <v>1695</v>
      </c>
    </row>
    <row r="519" spans="4:20" x14ac:dyDescent="0.2">
      <c r="D519" s="346">
        <v>2.0158999999999998</v>
      </c>
      <c r="E519" s="345">
        <v>25</v>
      </c>
      <c r="F519" s="337">
        <v>83.98</v>
      </c>
      <c r="G519" s="6" t="s">
        <v>193</v>
      </c>
      <c r="H519" s="6">
        <v>35</v>
      </c>
      <c r="I519" s="3" t="s">
        <v>97</v>
      </c>
      <c r="J519" s="6">
        <v>47</v>
      </c>
      <c r="K519" s="4">
        <v>21</v>
      </c>
      <c r="L519" s="8" t="s">
        <v>58</v>
      </c>
      <c r="M519" s="6">
        <v>48</v>
      </c>
      <c r="N519" t="s">
        <v>1811</v>
      </c>
      <c r="O519" t="s">
        <v>3436</v>
      </c>
      <c r="P519" t="s">
        <v>3437</v>
      </c>
      <c r="Q519" t="s">
        <v>3438</v>
      </c>
      <c r="R519" s="3" t="s">
        <v>1694</v>
      </c>
      <c r="S519" s="6" t="s">
        <v>1733</v>
      </c>
    </row>
    <row r="520" spans="4:20" x14ac:dyDescent="0.2">
      <c r="D520" s="346">
        <v>-0.27579999999999999</v>
      </c>
      <c r="E520" s="345">
        <v>33</v>
      </c>
      <c r="F520" s="337">
        <v>86.28</v>
      </c>
      <c r="G520" s="6" t="s">
        <v>194</v>
      </c>
      <c r="H520" s="6">
        <v>47</v>
      </c>
      <c r="I520" s="3" t="s">
        <v>433</v>
      </c>
      <c r="J520" s="6">
        <v>34</v>
      </c>
      <c r="K520" s="4">
        <v>16</v>
      </c>
      <c r="L520" s="8" t="s">
        <v>392</v>
      </c>
      <c r="M520" s="6">
        <v>32</v>
      </c>
      <c r="N520" t="s">
        <v>1823</v>
      </c>
      <c r="O520" t="s">
        <v>3439</v>
      </c>
      <c r="P520" t="s">
        <v>3440</v>
      </c>
      <c r="Q520" t="s">
        <v>3441</v>
      </c>
      <c r="S520" s="6" t="s">
        <v>3003</v>
      </c>
    </row>
    <row r="521" spans="4:20" x14ac:dyDescent="0.2">
      <c r="D521" s="346">
        <v>-3.3611</v>
      </c>
      <c r="E521" s="345">
        <v>41</v>
      </c>
      <c r="F521" s="337">
        <v>95.96</v>
      </c>
      <c r="G521" s="6" t="s">
        <v>194</v>
      </c>
      <c r="H521" s="6">
        <v>38</v>
      </c>
      <c r="I521" s="3" t="s">
        <v>9</v>
      </c>
      <c r="J521" s="6">
        <v>45</v>
      </c>
      <c r="K521" s="4">
        <v>15</v>
      </c>
      <c r="L521" s="8" t="s">
        <v>17</v>
      </c>
      <c r="M521" s="6">
        <v>7</v>
      </c>
      <c r="N521" t="s">
        <v>1724</v>
      </c>
      <c r="O521" t="s">
        <v>3442</v>
      </c>
      <c r="P521" t="s">
        <v>3443</v>
      </c>
      <c r="Q521" t="s">
        <v>3444</v>
      </c>
      <c r="R521" s="3" t="s">
        <v>1694</v>
      </c>
      <c r="S521" s="6" t="s">
        <v>1733</v>
      </c>
    </row>
    <row r="522" spans="4:20" x14ac:dyDescent="0.2">
      <c r="D522" s="346">
        <v>0.57179999999999997</v>
      </c>
      <c r="E522" s="345">
        <v>30</v>
      </c>
      <c r="F522" s="337">
        <v>94.17</v>
      </c>
      <c r="G522" s="6" t="s">
        <v>193</v>
      </c>
      <c r="H522" s="6">
        <v>14</v>
      </c>
      <c r="I522" s="3" t="s">
        <v>188</v>
      </c>
      <c r="J522" s="6">
        <v>52</v>
      </c>
      <c r="K522" s="4">
        <v>11</v>
      </c>
      <c r="L522" s="8" t="s">
        <v>66</v>
      </c>
      <c r="M522" s="6">
        <v>33</v>
      </c>
      <c r="N522" t="s">
        <v>1724</v>
      </c>
      <c r="O522" t="s">
        <v>3445</v>
      </c>
      <c r="P522" t="s">
        <v>3446</v>
      </c>
      <c r="Q522" t="s">
        <v>3447</v>
      </c>
      <c r="R522" s="3" t="s">
        <v>1694</v>
      </c>
      <c r="S522" s="6" t="s">
        <v>1728</v>
      </c>
    </row>
    <row r="523" spans="4:20" x14ac:dyDescent="0.2">
      <c r="D523" s="346">
        <v>-0.40500000000000003</v>
      </c>
      <c r="E523" s="345">
        <v>16</v>
      </c>
      <c r="F523" s="337">
        <v>96.2</v>
      </c>
      <c r="G523" s="6" t="s">
        <v>193</v>
      </c>
      <c r="H523" s="6">
        <v>13</v>
      </c>
      <c r="I523" s="3" t="s">
        <v>32</v>
      </c>
      <c r="J523" s="6">
        <v>19</v>
      </c>
      <c r="K523" s="4">
        <v>18</v>
      </c>
      <c r="L523" s="8" t="s">
        <v>81</v>
      </c>
      <c r="M523" s="6">
        <v>29</v>
      </c>
      <c r="N523" t="s">
        <v>2428</v>
      </c>
      <c r="O523" t="s">
        <v>3448</v>
      </c>
      <c r="P523" t="s">
        <v>3449</v>
      </c>
      <c r="Q523" t="s">
        <v>3450</v>
      </c>
      <c r="R523" s="3" t="s">
        <v>1764</v>
      </c>
      <c r="S523" s="6" t="s">
        <v>3003</v>
      </c>
    </row>
    <row r="524" spans="4:20" x14ac:dyDescent="0.2">
      <c r="D524" s="346">
        <v>0.40820000000000001</v>
      </c>
      <c r="E524" s="345">
        <v>14</v>
      </c>
      <c r="F524" s="351">
        <v>100.1</v>
      </c>
      <c r="G524" s="6" t="s">
        <v>194</v>
      </c>
      <c r="H524" s="6">
        <v>27</v>
      </c>
      <c r="I524" s="3" t="s">
        <v>382</v>
      </c>
      <c r="J524" s="6">
        <v>41</v>
      </c>
      <c r="K524" s="4">
        <v>35</v>
      </c>
      <c r="L524" s="8" t="s">
        <v>68</v>
      </c>
      <c r="M524" s="6">
        <v>16</v>
      </c>
      <c r="N524" t="s">
        <v>1739</v>
      </c>
      <c r="O524" t="s">
        <v>3451</v>
      </c>
      <c r="P524" t="s">
        <v>3452</v>
      </c>
      <c r="Q524" t="s">
        <v>3453</v>
      </c>
      <c r="S524" s="6" t="s">
        <v>1728</v>
      </c>
      <c r="T524" t="s">
        <v>3222</v>
      </c>
    </row>
    <row r="525" spans="4:20" x14ac:dyDescent="0.2">
      <c r="D525" s="346">
        <v>5.0408999999999997</v>
      </c>
      <c r="E525" s="345">
        <v>8</v>
      </c>
      <c r="F525" s="337">
        <v>93.4</v>
      </c>
      <c r="G525" s="6" t="s">
        <v>194</v>
      </c>
      <c r="H525" s="6">
        <v>18</v>
      </c>
      <c r="I525" s="3" t="s">
        <v>124</v>
      </c>
      <c r="J525" s="6">
        <v>34</v>
      </c>
      <c r="K525" s="4">
        <v>28</v>
      </c>
      <c r="L525" s="8" t="s">
        <v>77</v>
      </c>
      <c r="M525" s="6">
        <v>23</v>
      </c>
      <c r="N525" t="s">
        <v>2558</v>
      </c>
      <c r="O525" t="s">
        <v>3454</v>
      </c>
      <c r="P525" t="s">
        <v>3455</v>
      </c>
      <c r="Q525" t="s">
        <v>3456</v>
      </c>
      <c r="S525" s="6" t="s">
        <v>3003</v>
      </c>
    </row>
    <row r="526" spans="4:20" x14ac:dyDescent="0.2">
      <c r="D526" s="346">
        <v>2.6568999999999998</v>
      </c>
      <c r="E526" s="345">
        <v>16</v>
      </c>
      <c r="F526" s="337">
        <v>98.29</v>
      </c>
      <c r="G526" s="6" t="s">
        <v>194</v>
      </c>
      <c r="H526" s="6">
        <v>15</v>
      </c>
      <c r="I526" s="3" t="s">
        <v>39</v>
      </c>
      <c r="J526" s="6">
        <v>61</v>
      </c>
      <c r="K526" s="4">
        <v>36</v>
      </c>
      <c r="L526" s="8" t="s">
        <v>478</v>
      </c>
      <c r="M526" s="6">
        <v>17</v>
      </c>
      <c r="N526" t="s">
        <v>1712</v>
      </c>
      <c r="O526" t="s">
        <v>3457</v>
      </c>
      <c r="P526" t="s">
        <v>3458</v>
      </c>
      <c r="Q526" t="s">
        <v>3459</v>
      </c>
      <c r="R526" s="3" t="s">
        <v>1694</v>
      </c>
      <c r="S526" s="6" t="s">
        <v>1695</v>
      </c>
    </row>
    <row r="527" spans="4:20" x14ac:dyDescent="0.2">
      <c r="D527" s="346">
        <v>-1.4038999999999999</v>
      </c>
      <c r="E527" s="345">
        <v>23</v>
      </c>
      <c r="F527" s="351">
        <v>101.73</v>
      </c>
      <c r="G527" s="6" t="s">
        <v>193</v>
      </c>
      <c r="H527" s="6">
        <v>8</v>
      </c>
      <c r="I527" s="3" t="s">
        <v>186</v>
      </c>
      <c r="J527" s="6">
        <v>36</v>
      </c>
      <c r="K527" s="4">
        <v>30</v>
      </c>
      <c r="L527" s="8" t="s">
        <v>23</v>
      </c>
      <c r="M527" s="6">
        <v>11</v>
      </c>
      <c r="N527" t="s">
        <v>2725</v>
      </c>
      <c r="O527" t="s">
        <v>3460</v>
      </c>
      <c r="P527" t="s">
        <v>3461</v>
      </c>
      <c r="Q527" t="s">
        <v>3462</v>
      </c>
      <c r="S527" s="6" t="s">
        <v>1728</v>
      </c>
      <c r="T527" t="s">
        <v>3222</v>
      </c>
    </row>
    <row r="528" spans="4:20" x14ac:dyDescent="0.2">
      <c r="D528" s="346">
        <v>1.0519000000000001</v>
      </c>
      <c r="E528" s="345">
        <v>20</v>
      </c>
      <c r="F528" s="351">
        <v>102.23</v>
      </c>
      <c r="G528" s="6" t="s">
        <v>194</v>
      </c>
      <c r="H528" s="6">
        <v>6</v>
      </c>
      <c r="I528" s="3" t="s">
        <v>70</v>
      </c>
      <c r="J528" s="6">
        <v>27</v>
      </c>
      <c r="K528" s="4">
        <v>11</v>
      </c>
      <c r="L528" s="8" t="s">
        <v>391</v>
      </c>
      <c r="M528" s="6">
        <v>4</v>
      </c>
      <c r="N528" t="s">
        <v>3463</v>
      </c>
      <c r="O528" t="s">
        <v>3464</v>
      </c>
      <c r="P528" t="s">
        <v>3465</v>
      </c>
      <c r="Q528" t="s">
        <v>3466</v>
      </c>
      <c r="R528" s="3" t="s">
        <v>1694</v>
      </c>
      <c r="S528" s="6" t="s">
        <v>1733</v>
      </c>
      <c r="T528" t="s">
        <v>3471</v>
      </c>
    </row>
    <row r="529" spans="2:20" x14ac:dyDescent="0.2">
      <c r="B529" s="154"/>
      <c r="C529" s="158"/>
      <c r="D529" s="155">
        <v>4.5458999999999996</v>
      </c>
      <c r="E529" s="347">
        <v>23</v>
      </c>
      <c r="F529" s="353">
        <v>102.03</v>
      </c>
      <c r="G529" s="156" t="s">
        <v>194</v>
      </c>
      <c r="H529" s="156">
        <v>1</v>
      </c>
      <c r="I529" s="349" t="s">
        <v>93</v>
      </c>
      <c r="J529" s="156">
        <v>49</v>
      </c>
      <c r="K529" s="157">
        <v>10</v>
      </c>
      <c r="L529" s="154" t="s">
        <v>176</v>
      </c>
      <c r="M529" s="156">
        <v>2</v>
      </c>
      <c r="N529" s="158" t="s">
        <v>2588</v>
      </c>
      <c r="O529" s="158" t="s">
        <v>3467</v>
      </c>
      <c r="P529" s="158" t="s">
        <v>3468</v>
      </c>
      <c r="Q529" s="158" t="s">
        <v>3469</v>
      </c>
      <c r="R529" s="349" t="s">
        <v>1694</v>
      </c>
      <c r="S529" s="156" t="s">
        <v>1728</v>
      </c>
      <c r="T529" t="s">
        <v>3470</v>
      </c>
    </row>
    <row r="530" spans="2:20" x14ac:dyDescent="0.2">
      <c r="B530" s="9" t="s">
        <v>1127</v>
      </c>
      <c r="C530" s="169"/>
      <c r="D530" s="346">
        <v>2.3557000000000001</v>
      </c>
      <c r="E530" s="345">
        <v>20</v>
      </c>
      <c r="F530" s="337">
        <v>13.46</v>
      </c>
      <c r="G530" s="6" t="s">
        <v>193</v>
      </c>
      <c r="H530" s="6">
        <v>152</v>
      </c>
      <c r="I530" s="3" t="s">
        <v>16</v>
      </c>
      <c r="J530" s="6">
        <v>49</v>
      </c>
      <c r="K530" s="4">
        <v>24</v>
      </c>
      <c r="L530" s="8" t="s">
        <v>42</v>
      </c>
      <c r="M530" s="6">
        <v>160</v>
      </c>
      <c r="N530" t="s">
        <v>1848</v>
      </c>
      <c r="O530" t="s">
        <v>3472</v>
      </c>
      <c r="P530" t="s">
        <v>3473</v>
      </c>
      <c r="Q530" t="s">
        <v>3474</v>
      </c>
      <c r="S530" s="6" t="s">
        <v>1706</v>
      </c>
    </row>
    <row r="531" spans="2:20" x14ac:dyDescent="0.2">
      <c r="D531" s="346">
        <v>22.599299999999999</v>
      </c>
      <c r="E531" s="345">
        <v>4</v>
      </c>
      <c r="F531" s="337">
        <v>39.369999999999997</v>
      </c>
      <c r="G531" s="6" t="s">
        <v>193</v>
      </c>
      <c r="H531" s="6">
        <v>39</v>
      </c>
      <c r="I531" s="3" t="s">
        <v>98</v>
      </c>
      <c r="J531" s="6">
        <v>81</v>
      </c>
      <c r="K531" s="4">
        <v>16</v>
      </c>
      <c r="L531" s="8" t="s">
        <v>184</v>
      </c>
      <c r="M531" s="6">
        <v>159</v>
      </c>
      <c r="N531" t="s">
        <v>1707</v>
      </c>
      <c r="O531" t="s">
        <v>3475</v>
      </c>
      <c r="P531" t="s">
        <v>3476</v>
      </c>
      <c r="Q531" t="s">
        <v>3477</v>
      </c>
      <c r="R531" s="3" t="s">
        <v>1694</v>
      </c>
      <c r="S531" s="6" t="s">
        <v>1716</v>
      </c>
    </row>
    <row r="532" spans="2:20" x14ac:dyDescent="0.2">
      <c r="D532" s="346">
        <v>9.8047000000000004</v>
      </c>
      <c r="E532" s="345">
        <v>15</v>
      </c>
      <c r="F532" s="337">
        <v>15.02</v>
      </c>
      <c r="G532" s="6" t="s">
        <v>194</v>
      </c>
      <c r="H532" s="6">
        <v>139</v>
      </c>
      <c r="I532" s="3" t="s">
        <v>118</v>
      </c>
      <c r="J532" s="6">
        <v>35</v>
      </c>
      <c r="K532" s="4">
        <v>14</v>
      </c>
      <c r="L532" s="8" t="s">
        <v>64</v>
      </c>
      <c r="M532" s="6">
        <v>158</v>
      </c>
      <c r="N532" t="s">
        <v>2366</v>
      </c>
      <c r="O532" t="s">
        <v>3478</v>
      </c>
      <c r="P532" t="s">
        <v>3479</v>
      </c>
      <c r="Q532" t="s">
        <v>3480</v>
      </c>
      <c r="S532" s="6" t="s">
        <v>3003</v>
      </c>
    </row>
    <row r="533" spans="2:20" x14ac:dyDescent="0.2">
      <c r="D533" s="346">
        <v>-2.4201999999999999</v>
      </c>
      <c r="E533" s="345">
        <v>23</v>
      </c>
      <c r="F533" s="337">
        <v>15.22</v>
      </c>
      <c r="G533" s="6" t="s">
        <v>193</v>
      </c>
      <c r="H533" s="6">
        <v>156</v>
      </c>
      <c r="I533" s="3" t="s">
        <v>55</v>
      </c>
      <c r="J533" s="6">
        <v>43</v>
      </c>
      <c r="K533" s="4">
        <v>32</v>
      </c>
      <c r="L533" s="8" t="s">
        <v>182</v>
      </c>
      <c r="M533" s="6">
        <v>157</v>
      </c>
      <c r="N533" t="s">
        <v>1729</v>
      </c>
      <c r="O533" t="s">
        <v>3481</v>
      </c>
      <c r="P533" t="s">
        <v>3482</v>
      </c>
      <c r="Q533" t="s">
        <v>3483</v>
      </c>
      <c r="S533" s="6" t="s">
        <v>1706</v>
      </c>
    </row>
    <row r="534" spans="2:20" x14ac:dyDescent="0.2">
      <c r="D534" s="346">
        <v>10.346</v>
      </c>
      <c r="E534" s="345">
        <v>10</v>
      </c>
      <c r="F534" s="337">
        <v>33.64</v>
      </c>
      <c r="G534" s="6" t="s">
        <v>193</v>
      </c>
      <c r="H534" s="6">
        <v>83</v>
      </c>
      <c r="I534" s="3" t="s">
        <v>110</v>
      </c>
      <c r="J534" s="6">
        <v>72</v>
      </c>
      <c r="K534" s="4">
        <v>43</v>
      </c>
      <c r="L534" s="8" t="s">
        <v>123</v>
      </c>
      <c r="M534" s="6">
        <v>155</v>
      </c>
      <c r="N534" t="s">
        <v>2141</v>
      </c>
      <c r="O534" t="s">
        <v>3484</v>
      </c>
      <c r="P534" t="s">
        <v>3485</v>
      </c>
      <c r="Q534" t="s">
        <v>3486</v>
      </c>
      <c r="R534" s="3" t="s">
        <v>1694</v>
      </c>
      <c r="S534" s="6" t="s">
        <v>1711</v>
      </c>
    </row>
    <row r="535" spans="2:20" x14ac:dyDescent="0.2">
      <c r="D535" s="346">
        <v>15.255000000000001</v>
      </c>
      <c r="E535" s="345">
        <v>8</v>
      </c>
      <c r="F535" s="337">
        <v>26.04</v>
      </c>
      <c r="G535" s="6" t="s">
        <v>194</v>
      </c>
      <c r="H535" s="6">
        <v>101</v>
      </c>
      <c r="I535" s="3" t="s">
        <v>119</v>
      </c>
      <c r="J535" s="6">
        <v>56</v>
      </c>
      <c r="K535" s="4">
        <v>23</v>
      </c>
      <c r="L535" s="8" t="s">
        <v>61</v>
      </c>
      <c r="M535" s="6">
        <v>154</v>
      </c>
      <c r="N535" t="s">
        <v>2725</v>
      </c>
      <c r="O535" t="s">
        <v>3487</v>
      </c>
      <c r="P535" t="s">
        <v>3488</v>
      </c>
      <c r="Q535" t="s">
        <v>3489</v>
      </c>
      <c r="S535" s="6" t="s">
        <v>1733</v>
      </c>
    </row>
    <row r="536" spans="2:20" x14ac:dyDescent="0.2">
      <c r="D536" s="346">
        <v>-8.0686</v>
      </c>
      <c r="E536" s="345">
        <v>19</v>
      </c>
      <c r="F536" s="337">
        <v>35.57</v>
      </c>
      <c r="G536" s="6" t="s">
        <v>194</v>
      </c>
      <c r="H536" s="6">
        <v>153</v>
      </c>
      <c r="I536" s="3" t="s">
        <v>90</v>
      </c>
      <c r="J536" s="6">
        <v>38</v>
      </c>
      <c r="K536" s="4">
        <v>33</v>
      </c>
      <c r="L536" s="8" t="s">
        <v>43</v>
      </c>
      <c r="M536" s="6">
        <v>104</v>
      </c>
      <c r="N536" t="s">
        <v>1917</v>
      </c>
      <c r="O536" t="s">
        <v>3490</v>
      </c>
      <c r="P536" t="s">
        <v>3491</v>
      </c>
      <c r="Q536" t="s">
        <v>3492</v>
      </c>
      <c r="S536" s="6" t="s">
        <v>1733</v>
      </c>
    </row>
    <row r="537" spans="2:20" x14ac:dyDescent="0.2">
      <c r="D537" s="346">
        <v>-6.1872999999999996</v>
      </c>
      <c r="E537" s="345">
        <v>48</v>
      </c>
      <c r="F537" s="337">
        <v>29.92</v>
      </c>
      <c r="G537" s="6" t="s">
        <v>193</v>
      </c>
      <c r="H537" s="6">
        <v>151</v>
      </c>
      <c r="I537" s="3" t="s">
        <v>393</v>
      </c>
      <c r="J537" s="6">
        <v>59</v>
      </c>
      <c r="K537" s="4">
        <v>27</v>
      </c>
      <c r="L537" s="8" t="s">
        <v>92</v>
      </c>
      <c r="M537" s="6">
        <v>123</v>
      </c>
      <c r="N537" t="s">
        <v>2026</v>
      </c>
      <c r="O537" t="s">
        <v>3493</v>
      </c>
      <c r="P537" t="s">
        <v>3494</v>
      </c>
      <c r="Q537" t="s">
        <v>3495</v>
      </c>
      <c r="R537" s="3" t="s">
        <v>1694</v>
      </c>
      <c r="S537" s="6" t="s">
        <v>1728</v>
      </c>
    </row>
    <row r="538" spans="2:20" x14ac:dyDescent="0.2">
      <c r="D538" s="346">
        <v>9.9839000000000002</v>
      </c>
      <c r="E538" s="345">
        <v>15</v>
      </c>
      <c r="F538" s="337">
        <v>38.46</v>
      </c>
      <c r="G538" s="6" t="s">
        <v>193</v>
      </c>
      <c r="H538" s="6">
        <v>72</v>
      </c>
      <c r="I538" s="3" t="s">
        <v>384</v>
      </c>
      <c r="J538" s="6">
        <v>53</v>
      </c>
      <c r="K538" s="4">
        <v>24</v>
      </c>
      <c r="L538" s="8" t="s">
        <v>95</v>
      </c>
      <c r="M538" s="6">
        <v>150</v>
      </c>
      <c r="N538" t="s">
        <v>1729</v>
      </c>
      <c r="O538" t="s">
        <v>3496</v>
      </c>
      <c r="P538" t="s">
        <v>3497</v>
      </c>
      <c r="Q538" t="s">
        <v>3498</v>
      </c>
      <c r="R538" s="3" t="s">
        <v>1694</v>
      </c>
      <c r="S538" s="6" t="s">
        <v>1728</v>
      </c>
    </row>
    <row r="539" spans="2:20" x14ac:dyDescent="0.2">
      <c r="D539" s="346">
        <v>12.323600000000001</v>
      </c>
      <c r="E539" s="345">
        <v>5</v>
      </c>
      <c r="F539" s="337">
        <v>29.6</v>
      </c>
      <c r="G539" s="6" t="s">
        <v>194</v>
      </c>
      <c r="H539" s="6">
        <v>100</v>
      </c>
      <c r="I539" s="3" t="s">
        <v>117</v>
      </c>
      <c r="J539" s="6">
        <v>39</v>
      </c>
      <c r="K539" s="4">
        <v>31</v>
      </c>
      <c r="L539" s="8" t="s">
        <v>75</v>
      </c>
      <c r="M539" s="6">
        <v>149</v>
      </c>
      <c r="N539" t="s">
        <v>1913</v>
      </c>
      <c r="O539" t="s">
        <v>3499</v>
      </c>
      <c r="P539" t="s">
        <v>3500</v>
      </c>
      <c r="Q539" t="s">
        <v>3501</v>
      </c>
      <c r="R539" s="3" t="s">
        <v>1764</v>
      </c>
      <c r="S539" s="6" t="s">
        <v>2011</v>
      </c>
    </row>
    <row r="540" spans="2:20" x14ac:dyDescent="0.2">
      <c r="D540" s="346">
        <v>13.0496</v>
      </c>
      <c r="E540" s="345">
        <v>4</v>
      </c>
      <c r="F540" s="337">
        <v>34.25</v>
      </c>
      <c r="G540" s="6" t="s">
        <v>194</v>
      </c>
      <c r="H540" s="6">
        <v>84</v>
      </c>
      <c r="I540" s="3" t="s">
        <v>33</v>
      </c>
      <c r="J540" s="6">
        <v>36</v>
      </c>
      <c r="K540" s="4">
        <v>31</v>
      </c>
      <c r="L540" s="8" t="s">
        <v>390</v>
      </c>
      <c r="M540" s="6">
        <v>148</v>
      </c>
      <c r="N540" t="s">
        <v>2197</v>
      </c>
      <c r="O540" t="s">
        <v>3502</v>
      </c>
      <c r="P540" t="s">
        <v>3503</v>
      </c>
      <c r="Q540" t="s">
        <v>3504</v>
      </c>
      <c r="S540" s="6" t="s">
        <v>3003</v>
      </c>
    </row>
    <row r="541" spans="2:20" x14ac:dyDescent="0.2">
      <c r="D541" s="346">
        <v>1.4841</v>
      </c>
      <c r="E541" s="345">
        <v>22</v>
      </c>
      <c r="F541" s="337">
        <v>24.07</v>
      </c>
      <c r="G541" s="6" t="s">
        <v>193</v>
      </c>
      <c r="H541" s="6">
        <v>135</v>
      </c>
      <c r="I541" s="3" t="s">
        <v>177</v>
      </c>
      <c r="J541" s="6">
        <v>61</v>
      </c>
      <c r="K541" s="4">
        <v>35</v>
      </c>
      <c r="L541" s="8" t="s">
        <v>471</v>
      </c>
      <c r="M541" s="6">
        <v>147</v>
      </c>
      <c r="N541" t="s">
        <v>1906</v>
      </c>
      <c r="O541" t="s">
        <v>3505</v>
      </c>
      <c r="P541" t="s">
        <v>3506</v>
      </c>
      <c r="Q541" t="s">
        <v>3507</v>
      </c>
      <c r="R541" s="3" t="s">
        <v>1694</v>
      </c>
      <c r="S541" s="6" t="s">
        <v>1695</v>
      </c>
    </row>
    <row r="542" spans="2:20" x14ac:dyDescent="0.2">
      <c r="D542" s="346">
        <v>9.1008999999999993</v>
      </c>
      <c r="E542" s="345">
        <v>15</v>
      </c>
      <c r="F542" s="337">
        <v>27.07</v>
      </c>
      <c r="G542" s="6" t="s">
        <v>194</v>
      </c>
      <c r="H542" s="6">
        <v>117</v>
      </c>
      <c r="I542" s="3" t="s">
        <v>62</v>
      </c>
      <c r="J542" s="6">
        <v>86</v>
      </c>
      <c r="K542" s="4">
        <v>40</v>
      </c>
      <c r="L542" s="8" t="s">
        <v>120</v>
      </c>
      <c r="M542" s="6">
        <v>146</v>
      </c>
      <c r="N542" t="s">
        <v>2298</v>
      </c>
      <c r="O542" t="s">
        <v>3508</v>
      </c>
      <c r="P542" t="s">
        <v>3509</v>
      </c>
      <c r="Q542" t="s">
        <v>3510</v>
      </c>
      <c r="R542" s="3" t="s">
        <v>1694</v>
      </c>
      <c r="S542" s="6" t="s">
        <v>1711</v>
      </c>
    </row>
    <row r="543" spans="2:20" x14ac:dyDescent="0.2">
      <c r="D543" s="346">
        <v>-2.1981000000000002</v>
      </c>
      <c r="E543" s="345">
        <v>19</v>
      </c>
      <c r="F543" s="337">
        <v>26.49</v>
      </c>
      <c r="G543" s="6" t="s">
        <v>194</v>
      </c>
      <c r="H543" s="6">
        <v>145</v>
      </c>
      <c r="I543" s="3" t="s">
        <v>475</v>
      </c>
      <c r="J543" s="6">
        <v>41</v>
      </c>
      <c r="K543" s="4">
        <v>37</v>
      </c>
      <c r="L543" s="8" t="s">
        <v>41</v>
      </c>
      <c r="M543" s="6">
        <v>134</v>
      </c>
      <c r="N543" t="s">
        <v>1734</v>
      </c>
      <c r="O543" t="s">
        <v>3511</v>
      </c>
      <c r="P543" t="s">
        <v>3512</v>
      </c>
      <c r="Q543" t="s">
        <v>3513</v>
      </c>
      <c r="S543" s="6" t="s">
        <v>3003</v>
      </c>
    </row>
    <row r="544" spans="2:20" x14ac:dyDescent="0.2">
      <c r="D544" s="346">
        <v>12.6843</v>
      </c>
      <c r="E544" s="345">
        <v>6</v>
      </c>
      <c r="F544" s="337">
        <v>39.21</v>
      </c>
      <c r="G544" s="6" t="s">
        <v>194</v>
      </c>
      <c r="H544" s="6">
        <v>71</v>
      </c>
      <c r="I544" s="3" t="s">
        <v>481</v>
      </c>
      <c r="J544" s="6">
        <v>63</v>
      </c>
      <c r="K544" s="4">
        <v>10</v>
      </c>
      <c r="L544" s="8" t="s">
        <v>1476</v>
      </c>
      <c r="M544" s="6">
        <v>144</v>
      </c>
      <c r="N544" t="s">
        <v>1859</v>
      </c>
      <c r="O544" t="s">
        <v>3514</v>
      </c>
      <c r="P544" t="s">
        <v>3515</v>
      </c>
      <c r="Q544" t="s">
        <v>3516</v>
      </c>
      <c r="R544" s="3" t="s">
        <v>1694</v>
      </c>
      <c r="S544" s="6" t="s">
        <v>1695</v>
      </c>
    </row>
    <row r="545" spans="4:19" x14ac:dyDescent="0.2">
      <c r="D545" s="346">
        <v>18.151299999999999</v>
      </c>
      <c r="E545" s="345">
        <v>4</v>
      </c>
      <c r="F545" s="337">
        <v>53.41</v>
      </c>
      <c r="G545" s="6" t="s">
        <v>193</v>
      </c>
      <c r="H545" s="6">
        <v>13</v>
      </c>
      <c r="I545" s="3" t="s">
        <v>32</v>
      </c>
      <c r="J545" s="6">
        <v>40</v>
      </c>
      <c r="K545" s="4">
        <v>35</v>
      </c>
      <c r="L545" s="8" t="s">
        <v>51</v>
      </c>
      <c r="M545" s="6">
        <v>143</v>
      </c>
      <c r="N545" t="s">
        <v>2007</v>
      </c>
      <c r="O545" t="s">
        <v>3517</v>
      </c>
      <c r="P545" t="s">
        <v>3518</v>
      </c>
      <c r="Q545" t="s">
        <v>3519</v>
      </c>
      <c r="S545" s="6" t="s">
        <v>1706</v>
      </c>
    </row>
    <row r="546" spans="4:19" x14ac:dyDescent="0.2">
      <c r="D546" s="346">
        <v>-3.6297000000000001</v>
      </c>
      <c r="E546" s="345">
        <v>17</v>
      </c>
      <c r="F546" s="337">
        <v>26.02</v>
      </c>
      <c r="G546" s="6" t="s">
        <v>193</v>
      </c>
      <c r="H546" s="6">
        <v>142</v>
      </c>
      <c r="I546" s="3" t="s">
        <v>53</v>
      </c>
      <c r="J546" s="6">
        <v>43</v>
      </c>
      <c r="K546" s="4">
        <v>38</v>
      </c>
      <c r="L546" s="8" t="s">
        <v>191</v>
      </c>
      <c r="M546" s="6">
        <v>141</v>
      </c>
      <c r="N546" t="s">
        <v>1753</v>
      </c>
      <c r="O546" t="s">
        <v>3520</v>
      </c>
      <c r="P546" t="s">
        <v>3521</v>
      </c>
      <c r="Q546" t="s">
        <v>3522</v>
      </c>
      <c r="S546" s="6" t="s">
        <v>1695</v>
      </c>
    </row>
    <row r="547" spans="4:19" x14ac:dyDescent="0.2">
      <c r="D547" s="346">
        <v>2.2513000000000001</v>
      </c>
      <c r="E547" s="345">
        <v>41</v>
      </c>
      <c r="F547" s="337">
        <v>29.07</v>
      </c>
      <c r="G547" s="6" t="s">
        <v>193</v>
      </c>
      <c r="H547" s="6">
        <v>125</v>
      </c>
      <c r="I547" s="3" t="s">
        <v>31</v>
      </c>
      <c r="J547" s="6">
        <v>50</v>
      </c>
      <c r="K547" s="4">
        <v>6</v>
      </c>
      <c r="L547" s="8" t="s">
        <v>115</v>
      </c>
      <c r="M547" s="6">
        <v>140</v>
      </c>
      <c r="N547" t="s">
        <v>1959</v>
      </c>
      <c r="O547" t="s">
        <v>3523</v>
      </c>
      <c r="P547" t="s">
        <v>3524</v>
      </c>
      <c r="Q547" t="s">
        <v>3525</v>
      </c>
      <c r="R547" s="3" t="s">
        <v>1694</v>
      </c>
      <c r="S547" s="6" t="s">
        <v>1728</v>
      </c>
    </row>
    <row r="548" spans="4:19" x14ac:dyDescent="0.2">
      <c r="D548" s="346">
        <v>4.3329000000000004</v>
      </c>
      <c r="E548" s="345">
        <v>26</v>
      </c>
      <c r="F548" s="337">
        <v>32.119999999999997</v>
      </c>
      <c r="G548" s="6" t="s">
        <v>193</v>
      </c>
      <c r="H548" s="6">
        <v>115</v>
      </c>
      <c r="I548" s="3" t="s">
        <v>103</v>
      </c>
      <c r="J548" s="6">
        <v>56</v>
      </c>
      <c r="K548" s="4">
        <v>38</v>
      </c>
      <c r="L548" s="8" t="s">
        <v>122</v>
      </c>
      <c r="M548" s="6">
        <v>138</v>
      </c>
      <c r="N548" t="s">
        <v>1739</v>
      </c>
      <c r="O548" t="s">
        <v>3526</v>
      </c>
      <c r="P548" t="s">
        <v>3527</v>
      </c>
      <c r="Q548" t="s">
        <v>3528</v>
      </c>
      <c r="S548" s="6" t="s">
        <v>1733</v>
      </c>
    </row>
    <row r="549" spans="4:19" x14ac:dyDescent="0.2">
      <c r="D549" s="346">
        <v>-4.0564</v>
      </c>
      <c r="E549" s="345">
        <v>22</v>
      </c>
      <c r="F549" s="337">
        <v>30.96</v>
      </c>
      <c r="G549" s="6" t="s">
        <v>193</v>
      </c>
      <c r="H549" s="6">
        <v>137</v>
      </c>
      <c r="I549" s="3" t="s">
        <v>45</v>
      </c>
      <c r="J549" s="6">
        <v>31</v>
      </c>
      <c r="K549" s="4">
        <v>24</v>
      </c>
      <c r="L549" s="8" t="s">
        <v>35</v>
      </c>
      <c r="M549" s="6">
        <v>131</v>
      </c>
      <c r="N549" t="s">
        <v>1917</v>
      </c>
      <c r="O549" t="s">
        <v>3529</v>
      </c>
      <c r="P549" t="s">
        <v>3530</v>
      </c>
      <c r="Q549" t="s">
        <v>3531</v>
      </c>
      <c r="S549" s="6" t="s">
        <v>3003</v>
      </c>
    </row>
    <row r="550" spans="4:19" x14ac:dyDescent="0.2">
      <c r="D550" s="346">
        <v>-8.7715999999999994</v>
      </c>
      <c r="E550" s="345">
        <v>15</v>
      </c>
      <c r="F550" s="337">
        <v>46.23</v>
      </c>
      <c r="G550" s="6" t="s">
        <v>193</v>
      </c>
      <c r="H550" s="6">
        <v>136</v>
      </c>
      <c r="I550" s="3" t="s">
        <v>72</v>
      </c>
      <c r="J550" s="6">
        <v>48</v>
      </c>
      <c r="K550" s="4">
        <v>43</v>
      </c>
      <c r="L550" s="8" t="s">
        <v>25</v>
      </c>
      <c r="M550" s="6">
        <v>90</v>
      </c>
      <c r="N550" t="s">
        <v>1855</v>
      </c>
      <c r="O550" t="s">
        <v>3532</v>
      </c>
      <c r="P550" t="s">
        <v>3533</v>
      </c>
      <c r="Q550" t="s">
        <v>3534</v>
      </c>
      <c r="S550" s="6" t="s">
        <v>3003</v>
      </c>
    </row>
    <row r="551" spans="4:19" x14ac:dyDescent="0.2">
      <c r="D551" s="346">
        <v>2.4933999999999998</v>
      </c>
      <c r="E551" s="345">
        <v>11</v>
      </c>
      <c r="F551" s="337">
        <v>30.04</v>
      </c>
      <c r="G551" s="6" t="s">
        <v>194</v>
      </c>
      <c r="H551" s="6">
        <v>129</v>
      </c>
      <c r="I551" s="3" t="s">
        <v>26</v>
      </c>
      <c r="J551" s="6">
        <v>49</v>
      </c>
      <c r="K551" s="4">
        <v>33</v>
      </c>
      <c r="L551" s="8" t="s">
        <v>56</v>
      </c>
      <c r="M551" s="6">
        <v>133</v>
      </c>
      <c r="N551" t="s">
        <v>1811</v>
      </c>
      <c r="O551" t="s">
        <v>3535</v>
      </c>
      <c r="P551" t="s">
        <v>3536</v>
      </c>
      <c r="Q551" t="s">
        <v>3537</v>
      </c>
      <c r="S551" s="6" t="s">
        <v>1706</v>
      </c>
    </row>
    <row r="552" spans="4:19" x14ac:dyDescent="0.2">
      <c r="D552" s="346">
        <v>-6.9748000000000001</v>
      </c>
      <c r="E552" s="345">
        <v>20</v>
      </c>
      <c r="F552" s="337">
        <v>40.159999999999997</v>
      </c>
      <c r="G552" s="6" t="s">
        <v>193</v>
      </c>
      <c r="H552" s="6">
        <v>132</v>
      </c>
      <c r="I552" s="3" t="s">
        <v>185</v>
      </c>
      <c r="J552" s="6">
        <v>39</v>
      </c>
      <c r="K552" s="4">
        <v>37</v>
      </c>
      <c r="L552" s="8" t="s">
        <v>102</v>
      </c>
      <c r="M552" s="6">
        <v>112</v>
      </c>
      <c r="N552" t="s">
        <v>1894</v>
      </c>
      <c r="O552" t="s">
        <v>3538</v>
      </c>
      <c r="P552" t="s">
        <v>3539</v>
      </c>
      <c r="Q552" t="s">
        <v>3540</v>
      </c>
      <c r="S552" s="6" t="s">
        <v>1706</v>
      </c>
    </row>
    <row r="553" spans="4:19" x14ac:dyDescent="0.2">
      <c r="D553" s="346">
        <v>14.5182</v>
      </c>
      <c r="E553" s="345">
        <v>6</v>
      </c>
      <c r="F553" s="337">
        <v>54.77</v>
      </c>
      <c r="G553" s="6" t="s">
        <v>193</v>
      </c>
      <c r="H553" s="6">
        <v>28</v>
      </c>
      <c r="I553" s="3" t="s">
        <v>97</v>
      </c>
      <c r="J553" s="6">
        <v>41</v>
      </c>
      <c r="K553" s="4">
        <v>26</v>
      </c>
      <c r="L553" s="8" t="s">
        <v>19</v>
      </c>
      <c r="M553" s="6">
        <v>130</v>
      </c>
      <c r="N553" t="s">
        <v>3349</v>
      </c>
      <c r="O553" t="s">
        <v>3541</v>
      </c>
      <c r="P553" t="s">
        <v>3542</v>
      </c>
      <c r="Q553" t="s">
        <v>3543</v>
      </c>
      <c r="S553" s="6" t="s">
        <v>1706</v>
      </c>
    </row>
    <row r="554" spans="4:19" x14ac:dyDescent="0.2">
      <c r="D554" s="346">
        <v>-1.8428</v>
      </c>
      <c r="E554" s="345">
        <v>16</v>
      </c>
      <c r="F554" s="337">
        <v>47.91</v>
      </c>
      <c r="G554" s="6" t="s">
        <v>194</v>
      </c>
      <c r="H554" s="6">
        <v>128</v>
      </c>
      <c r="I554" s="3" t="s">
        <v>99</v>
      </c>
      <c r="J554" s="6">
        <v>41</v>
      </c>
      <c r="K554" s="4">
        <v>21</v>
      </c>
      <c r="L554" s="8" t="s">
        <v>109</v>
      </c>
      <c r="M554" s="6">
        <v>87</v>
      </c>
      <c r="N554" t="s">
        <v>1890</v>
      </c>
      <c r="O554" t="s">
        <v>3544</v>
      </c>
      <c r="P554" t="s">
        <v>3545</v>
      </c>
      <c r="Q554" t="s">
        <v>3546</v>
      </c>
      <c r="S554" s="6" t="s">
        <v>1706</v>
      </c>
    </row>
    <row r="555" spans="4:19" x14ac:dyDescent="0.2">
      <c r="D555" s="346">
        <v>2.2012999999999998</v>
      </c>
      <c r="E555" s="345">
        <v>28</v>
      </c>
      <c r="F555" s="337">
        <v>35.380000000000003</v>
      </c>
      <c r="G555" s="6" t="s">
        <v>194</v>
      </c>
      <c r="H555" s="6">
        <v>119</v>
      </c>
      <c r="I555" s="3" t="s">
        <v>37</v>
      </c>
      <c r="J555" s="6">
        <v>44</v>
      </c>
      <c r="K555" s="4">
        <v>28</v>
      </c>
      <c r="L555" s="8" t="s">
        <v>20</v>
      </c>
      <c r="M555" s="6">
        <v>127</v>
      </c>
      <c r="N555" t="s">
        <v>1811</v>
      </c>
      <c r="O555" t="s">
        <v>3547</v>
      </c>
      <c r="P555" t="s">
        <v>3548</v>
      </c>
      <c r="Q555" t="s">
        <v>3549</v>
      </c>
      <c r="S555" s="6" t="s">
        <v>1706</v>
      </c>
    </row>
    <row r="556" spans="4:19" x14ac:dyDescent="0.2">
      <c r="D556" s="346">
        <v>17.168900000000001</v>
      </c>
      <c r="E556" s="345">
        <v>16</v>
      </c>
      <c r="F556" s="337">
        <v>58.69</v>
      </c>
      <c r="G556" s="6" t="s">
        <v>194</v>
      </c>
      <c r="H556" s="6">
        <v>15</v>
      </c>
      <c r="I556" s="3" t="s">
        <v>479</v>
      </c>
      <c r="J556" s="6">
        <v>67</v>
      </c>
      <c r="K556" s="4">
        <v>12</v>
      </c>
      <c r="L556" s="8" t="s">
        <v>472</v>
      </c>
      <c r="M556" s="6">
        <v>126</v>
      </c>
      <c r="N556" t="s">
        <v>1815</v>
      </c>
      <c r="O556" t="s">
        <v>3550</v>
      </c>
      <c r="P556" t="s">
        <v>3551</v>
      </c>
      <c r="Q556" t="s">
        <v>3552</v>
      </c>
      <c r="R556" s="3" t="s">
        <v>1694</v>
      </c>
      <c r="S556" s="6" t="s">
        <v>1695</v>
      </c>
    </row>
    <row r="557" spans="4:19" x14ac:dyDescent="0.2">
      <c r="D557" s="346">
        <v>11.691599999999999</v>
      </c>
      <c r="E557" s="345">
        <v>8</v>
      </c>
      <c r="F557" s="337">
        <v>48.08</v>
      </c>
      <c r="G557" s="6" t="s">
        <v>194</v>
      </c>
      <c r="H557" s="6">
        <v>65</v>
      </c>
      <c r="I557" s="3" t="s">
        <v>190</v>
      </c>
      <c r="J557" s="6">
        <v>46</v>
      </c>
      <c r="K557" s="4">
        <v>31</v>
      </c>
      <c r="L557" s="8" t="s">
        <v>52</v>
      </c>
      <c r="M557" s="6">
        <v>124</v>
      </c>
      <c r="N557" t="s">
        <v>2725</v>
      </c>
      <c r="O557" t="s">
        <v>3553</v>
      </c>
      <c r="P557" t="s">
        <v>3554</v>
      </c>
      <c r="Q557" t="s">
        <v>3555</v>
      </c>
      <c r="S557" s="6" t="s">
        <v>3003</v>
      </c>
    </row>
    <row r="558" spans="4:19" x14ac:dyDescent="0.2">
      <c r="D558" s="346">
        <v>-0.64949999999999997</v>
      </c>
      <c r="E558" s="345">
        <v>20</v>
      </c>
      <c r="F558" s="337">
        <v>42.47</v>
      </c>
      <c r="G558" s="6" t="s">
        <v>193</v>
      </c>
      <c r="H558" s="6">
        <v>107</v>
      </c>
      <c r="I558" s="3" t="s">
        <v>379</v>
      </c>
      <c r="J558" s="6">
        <v>31</v>
      </c>
      <c r="K558" s="4">
        <v>26</v>
      </c>
      <c r="L558" s="8" t="s">
        <v>389</v>
      </c>
      <c r="M558" s="6">
        <v>122</v>
      </c>
      <c r="N558" t="s">
        <v>1906</v>
      </c>
      <c r="O558" t="s">
        <v>3556</v>
      </c>
      <c r="P558" t="s">
        <v>3557</v>
      </c>
      <c r="Q558" t="s">
        <v>3558</v>
      </c>
      <c r="S558" s="6" t="s">
        <v>1733</v>
      </c>
    </row>
    <row r="559" spans="4:19" x14ac:dyDescent="0.2">
      <c r="D559" s="346">
        <v>6.17</v>
      </c>
      <c r="E559" s="345">
        <v>8</v>
      </c>
      <c r="F559" s="337">
        <v>42.82</v>
      </c>
      <c r="G559" s="6" t="s">
        <v>194</v>
      </c>
      <c r="H559" s="6">
        <v>95</v>
      </c>
      <c r="I559" s="3" t="s">
        <v>38</v>
      </c>
      <c r="J559" s="6">
        <v>30</v>
      </c>
      <c r="K559" s="4">
        <v>24</v>
      </c>
      <c r="L559" s="8" t="s">
        <v>480</v>
      </c>
      <c r="M559" s="6">
        <v>121</v>
      </c>
      <c r="N559" t="s">
        <v>1963</v>
      </c>
      <c r="O559" t="s">
        <v>3559</v>
      </c>
      <c r="P559" t="s">
        <v>3560</v>
      </c>
      <c r="Q559" t="s">
        <v>3561</v>
      </c>
      <c r="S559" s="6" t="s">
        <v>3003</v>
      </c>
    </row>
    <row r="560" spans="4:19" x14ac:dyDescent="0.2">
      <c r="D560" s="346">
        <v>5.7201000000000004</v>
      </c>
      <c r="E560" s="345">
        <v>30</v>
      </c>
      <c r="F560" s="337">
        <v>56.45</v>
      </c>
      <c r="G560" s="6" t="s">
        <v>193</v>
      </c>
      <c r="H560" s="6">
        <v>49</v>
      </c>
      <c r="I560" s="3" t="s">
        <v>1478</v>
      </c>
      <c r="J560" s="6">
        <v>59</v>
      </c>
      <c r="K560" s="4">
        <v>20</v>
      </c>
      <c r="L560" s="8" t="s">
        <v>50</v>
      </c>
      <c r="M560" s="6">
        <v>120</v>
      </c>
      <c r="N560" t="s">
        <v>1835</v>
      </c>
      <c r="O560" t="s">
        <v>3562</v>
      </c>
      <c r="P560" t="s">
        <v>3563</v>
      </c>
      <c r="Q560" t="s">
        <v>3564</v>
      </c>
      <c r="R560" s="3" t="s">
        <v>1694</v>
      </c>
      <c r="S560" s="6" t="s">
        <v>1728</v>
      </c>
    </row>
    <row r="561" spans="4:19" x14ac:dyDescent="0.2">
      <c r="D561" s="346">
        <v>5.3285999999999998</v>
      </c>
      <c r="E561" s="345">
        <v>11</v>
      </c>
      <c r="F561" s="337">
        <v>47.74</v>
      </c>
      <c r="G561" s="6" t="s">
        <v>194</v>
      </c>
      <c r="H561" s="6">
        <v>82</v>
      </c>
      <c r="I561" s="3" t="s">
        <v>114</v>
      </c>
      <c r="J561" s="6">
        <v>28</v>
      </c>
      <c r="K561" s="4">
        <v>27</v>
      </c>
      <c r="L561" s="8" t="s">
        <v>469</v>
      </c>
      <c r="M561" s="6">
        <v>118</v>
      </c>
      <c r="N561" t="s">
        <v>1963</v>
      </c>
      <c r="O561" t="s">
        <v>3565</v>
      </c>
      <c r="P561" t="s">
        <v>3566</v>
      </c>
      <c r="Q561" t="s">
        <v>3567</v>
      </c>
      <c r="R561" s="3" t="s">
        <v>1764</v>
      </c>
      <c r="S561" s="6" t="s">
        <v>2011</v>
      </c>
    </row>
    <row r="562" spans="4:19" x14ac:dyDescent="0.2">
      <c r="D562" s="346">
        <v>7.7439999999999998</v>
      </c>
      <c r="E562" s="345">
        <v>21</v>
      </c>
      <c r="F562" s="337">
        <v>44.75</v>
      </c>
      <c r="G562" s="6" t="s">
        <v>194</v>
      </c>
      <c r="H562" s="6">
        <v>93</v>
      </c>
      <c r="I562" s="3" t="s">
        <v>49</v>
      </c>
      <c r="J562" s="6">
        <v>78</v>
      </c>
      <c r="K562" s="4">
        <v>16</v>
      </c>
      <c r="L562" s="8" t="s">
        <v>78</v>
      </c>
      <c r="M562" s="6">
        <v>116</v>
      </c>
      <c r="N562" t="s">
        <v>2034</v>
      </c>
      <c r="O562" t="s">
        <v>3568</v>
      </c>
      <c r="P562" t="s">
        <v>3569</v>
      </c>
      <c r="Q562" t="s">
        <v>3570</v>
      </c>
      <c r="R562" s="3" t="s">
        <v>1694</v>
      </c>
      <c r="S562" s="6" t="s">
        <v>1716</v>
      </c>
    </row>
    <row r="563" spans="4:19" x14ac:dyDescent="0.2">
      <c r="D563" s="346">
        <v>8.0442999999999998</v>
      </c>
      <c r="E563" s="345">
        <v>17</v>
      </c>
      <c r="F563" s="337">
        <v>62.07</v>
      </c>
      <c r="G563" s="6" t="s">
        <v>193</v>
      </c>
      <c r="H563" s="6">
        <v>33</v>
      </c>
      <c r="I563" s="3" t="s">
        <v>47</v>
      </c>
      <c r="J563" s="6">
        <v>56</v>
      </c>
      <c r="K563" s="4">
        <v>32</v>
      </c>
      <c r="L563" s="8" t="s">
        <v>94</v>
      </c>
      <c r="M563" s="6">
        <v>114</v>
      </c>
      <c r="N563" t="s">
        <v>1739</v>
      </c>
      <c r="O563" t="s">
        <v>3571</v>
      </c>
      <c r="P563" t="s">
        <v>3572</v>
      </c>
      <c r="Q563" t="s">
        <v>3573</v>
      </c>
      <c r="S563" s="6" t="s">
        <v>1733</v>
      </c>
    </row>
    <row r="564" spans="4:19" x14ac:dyDescent="0.2">
      <c r="D564" s="346">
        <v>12.683299999999999</v>
      </c>
      <c r="E564" s="345">
        <v>5</v>
      </c>
      <c r="F564" s="337">
        <v>55.23</v>
      </c>
      <c r="G564" s="6" t="s">
        <v>194</v>
      </c>
      <c r="H564" s="6">
        <v>52</v>
      </c>
      <c r="I564" s="3" t="s">
        <v>48</v>
      </c>
      <c r="J564" s="6">
        <v>62</v>
      </c>
      <c r="K564" s="4">
        <v>31</v>
      </c>
      <c r="L564" s="8" t="s">
        <v>24</v>
      </c>
      <c r="M564" s="6">
        <v>113</v>
      </c>
      <c r="N564" t="s">
        <v>1734</v>
      </c>
      <c r="O564" t="s">
        <v>3574</v>
      </c>
      <c r="P564" t="s">
        <v>3575</v>
      </c>
      <c r="Q564" t="s">
        <v>3576</v>
      </c>
      <c r="R564" s="3" t="s">
        <v>1694</v>
      </c>
      <c r="S564" s="6" t="s">
        <v>1695</v>
      </c>
    </row>
    <row r="565" spans="4:19" x14ac:dyDescent="0.2">
      <c r="D565" s="346">
        <v>9.7118000000000002</v>
      </c>
      <c r="E565" s="345">
        <v>13</v>
      </c>
      <c r="F565" s="337">
        <v>55.6</v>
      </c>
      <c r="G565" s="6" t="s">
        <v>194</v>
      </c>
      <c r="H565" s="6">
        <v>56</v>
      </c>
      <c r="I565" s="3" t="s">
        <v>474</v>
      </c>
      <c r="J565" s="6">
        <v>41</v>
      </c>
      <c r="K565" s="4">
        <v>22</v>
      </c>
      <c r="L565" s="8" t="s">
        <v>100</v>
      </c>
      <c r="M565" s="6">
        <v>111</v>
      </c>
      <c r="N565" t="s">
        <v>2527</v>
      </c>
      <c r="O565" t="s">
        <v>3577</v>
      </c>
      <c r="P565" t="s">
        <v>3578</v>
      </c>
      <c r="Q565" t="s">
        <v>3579</v>
      </c>
      <c r="S565" s="6" t="s">
        <v>1706</v>
      </c>
    </row>
    <row r="566" spans="4:19" x14ac:dyDescent="0.2">
      <c r="D566" s="346">
        <v>3.1541999999999999</v>
      </c>
      <c r="E566" s="345">
        <v>36</v>
      </c>
      <c r="F566" s="337">
        <v>47.4</v>
      </c>
      <c r="G566" s="6" t="s">
        <v>194</v>
      </c>
      <c r="H566" s="6">
        <v>110</v>
      </c>
      <c r="I566" s="3" t="s">
        <v>76</v>
      </c>
      <c r="J566" s="6">
        <v>50</v>
      </c>
      <c r="K566" s="4">
        <v>18</v>
      </c>
      <c r="L566" s="8" t="s">
        <v>116</v>
      </c>
      <c r="M566" s="6">
        <v>98</v>
      </c>
      <c r="N566" t="s">
        <v>1835</v>
      </c>
      <c r="O566" t="s">
        <v>3505</v>
      </c>
      <c r="P566" t="s">
        <v>3580</v>
      </c>
      <c r="Q566" t="s">
        <v>3581</v>
      </c>
      <c r="R566" s="3" t="s">
        <v>1694</v>
      </c>
      <c r="S566" s="6" t="s">
        <v>1728</v>
      </c>
    </row>
    <row r="567" spans="4:19" x14ac:dyDescent="0.2">
      <c r="D567" s="346">
        <v>-0.58109999999999995</v>
      </c>
      <c r="E567" s="345">
        <v>9</v>
      </c>
      <c r="F567" s="337">
        <v>59.18</v>
      </c>
      <c r="G567" s="6" t="s">
        <v>194</v>
      </c>
      <c r="H567" s="6">
        <v>109</v>
      </c>
      <c r="I567" s="3" t="s">
        <v>30</v>
      </c>
      <c r="J567" s="6">
        <v>43</v>
      </c>
      <c r="K567" s="4">
        <v>36</v>
      </c>
      <c r="L567" s="8" t="s">
        <v>180</v>
      </c>
      <c r="M567" s="6">
        <v>73</v>
      </c>
      <c r="N567" t="s">
        <v>1739</v>
      </c>
      <c r="O567" t="s">
        <v>3582</v>
      </c>
      <c r="P567" t="s">
        <v>3583</v>
      </c>
      <c r="Q567" t="s">
        <v>3584</v>
      </c>
      <c r="S567" s="6" t="s">
        <v>1733</v>
      </c>
    </row>
    <row r="568" spans="4:19" x14ac:dyDescent="0.2">
      <c r="D568" s="346">
        <v>22.857600000000001</v>
      </c>
      <c r="E568" s="345">
        <v>3</v>
      </c>
      <c r="F568" s="337">
        <v>64.650000000000006</v>
      </c>
      <c r="G568" s="6" t="s">
        <v>194</v>
      </c>
      <c r="H568" s="6">
        <v>2</v>
      </c>
      <c r="I568" s="3" t="s">
        <v>86</v>
      </c>
      <c r="J568" s="6">
        <v>52</v>
      </c>
      <c r="K568" s="4">
        <v>18</v>
      </c>
      <c r="L568" s="8" t="s">
        <v>22</v>
      </c>
      <c r="M568" s="6">
        <v>108</v>
      </c>
      <c r="N568" t="s">
        <v>1729</v>
      </c>
      <c r="O568" t="s">
        <v>3585</v>
      </c>
      <c r="P568" t="s">
        <v>3586</v>
      </c>
      <c r="Q568" t="s">
        <v>3587</v>
      </c>
      <c r="R568" s="3" t="s">
        <v>1694</v>
      </c>
      <c r="S568" s="6" t="s">
        <v>1728</v>
      </c>
    </row>
    <row r="569" spans="4:19" x14ac:dyDescent="0.2">
      <c r="D569" s="346">
        <v>12.279</v>
      </c>
      <c r="E569" s="345">
        <v>6</v>
      </c>
      <c r="F569" s="337">
        <v>67.81</v>
      </c>
      <c r="G569" s="6" t="s">
        <v>193</v>
      </c>
      <c r="H569" s="6">
        <v>11</v>
      </c>
      <c r="I569" s="3" t="s">
        <v>36</v>
      </c>
      <c r="J569" s="6">
        <v>39</v>
      </c>
      <c r="K569" s="4">
        <v>25</v>
      </c>
      <c r="L569" s="8" t="s">
        <v>112</v>
      </c>
      <c r="M569" s="6">
        <v>106</v>
      </c>
      <c r="N569" t="s">
        <v>1963</v>
      </c>
      <c r="O569" t="s">
        <v>3588</v>
      </c>
      <c r="P569" t="s">
        <v>3589</v>
      </c>
      <c r="Q569" t="s">
        <v>3590</v>
      </c>
      <c r="S569" s="6" t="s">
        <v>3003</v>
      </c>
    </row>
    <row r="570" spans="4:19" x14ac:dyDescent="0.2">
      <c r="D570" s="346">
        <v>11.5258</v>
      </c>
      <c r="E570" s="345">
        <v>27</v>
      </c>
      <c r="F570" s="337">
        <v>66.67</v>
      </c>
      <c r="G570" s="6" t="s">
        <v>193</v>
      </c>
      <c r="H570" s="6">
        <v>20</v>
      </c>
      <c r="I570" s="3" t="s">
        <v>181</v>
      </c>
      <c r="J570" s="6">
        <v>75</v>
      </c>
      <c r="K570" s="4">
        <v>8</v>
      </c>
      <c r="L570" s="8" t="s">
        <v>187</v>
      </c>
      <c r="M570" s="6">
        <v>105</v>
      </c>
      <c r="N570" t="s">
        <v>3215</v>
      </c>
      <c r="O570" t="s">
        <v>3591</v>
      </c>
      <c r="P570" t="s">
        <v>3592</v>
      </c>
      <c r="Q570" t="s">
        <v>3593</v>
      </c>
      <c r="R570" s="3" t="s">
        <v>1694</v>
      </c>
      <c r="S570" s="6" t="s">
        <v>1711</v>
      </c>
    </row>
    <row r="571" spans="4:19" x14ac:dyDescent="0.2">
      <c r="D571" s="346">
        <v>3.0423</v>
      </c>
      <c r="E571" s="345">
        <v>14</v>
      </c>
      <c r="F571" s="337">
        <v>50.36</v>
      </c>
      <c r="G571" s="6" t="s">
        <v>194</v>
      </c>
      <c r="H571" s="6">
        <v>103</v>
      </c>
      <c r="I571" s="3" t="s">
        <v>473</v>
      </c>
      <c r="J571" s="6">
        <v>44</v>
      </c>
      <c r="K571" s="4">
        <v>21</v>
      </c>
      <c r="L571" s="8" t="s">
        <v>386</v>
      </c>
      <c r="M571" s="6">
        <v>97</v>
      </c>
      <c r="N571" t="s">
        <v>1707</v>
      </c>
      <c r="O571" t="s">
        <v>3594</v>
      </c>
      <c r="P571" t="s">
        <v>3595</v>
      </c>
      <c r="Q571" t="s">
        <v>3596</v>
      </c>
      <c r="S571" s="6" t="s">
        <v>1728</v>
      </c>
    </row>
    <row r="572" spans="4:19" x14ac:dyDescent="0.2">
      <c r="D572" s="346">
        <v>3.5503999999999998</v>
      </c>
      <c r="E572" s="345">
        <v>12</v>
      </c>
      <c r="F572" s="337">
        <v>56.48</v>
      </c>
      <c r="G572" s="6" t="s">
        <v>193</v>
      </c>
      <c r="H572" s="6">
        <v>74</v>
      </c>
      <c r="I572" s="3" t="s">
        <v>65</v>
      </c>
      <c r="J572" s="6">
        <v>40</v>
      </c>
      <c r="K572" s="4">
        <v>17</v>
      </c>
      <c r="L572" s="8" t="s">
        <v>59</v>
      </c>
      <c r="M572" s="6">
        <v>102</v>
      </c>
      <c r="N572" t="s">
        <v>3287</v>
      </c>
      <c r="O572" t="s">
        <v>3597</v>
      </c>
      <c r="P572" t="s">
        <v>3598</v>
      </c>
      <c r="Q572" t="s">
        <v>3599</v>
      </c>
      <c r="R572" s="3" t="s">
        <v>1694</v>
      </c>
      <c r="S572" s="6" t="s">
        <v>1733</v>
      </c>
    </row>
    <row r="573" spans="4:19" x14ac:dyDescent="0.2">
      <c r="D573" s="346">
        <v>8.7162000000000006</v>
      </c>
      <c r="E573" s="345">
        <v>3</v>
      </c>
      <c r="F573" s="337">
        <v>64.42</v>
      </c>
      <c r="G573" s="6" t="s">
        <v>193</v>
      </c>
      <c r="H573" s="6">
        <v>41</v>
      </c>
      <c r="I573" s="3" t="s">
        <v>183</v>
      </c>
      <c r="J573" s="6">
        <v>51</v>
      </c>
      <c r="K573" s="4">
        <v>23</v>
      </c>
      <c r="L573" s="8" t="s">
        <v>107</v>
      </c>
      <c r="M573" s="6">
        <v>99</v>
      </c>
      <c r="N573" t="s">
        <v>2074</v>
      </c>
      <c r="O573" t="s">
        <v>3600</v>
      </c>
      <c r="P573" t="s">
        <v>3601</v>
      </c>
      <c r="Q573" t="s">
        <v>3602</v>
      </c>
      <c r="R573" s="3" t="s">
        <v>1694</v>
      </c>
      <c r="S573" s="6" t="s">
        <v>1728</v>
      </c>
    </row>
    <row r="574" spans="4:19" x14ac:dyDescent="0.2">
      <c r="D574" s="346">
        <v>-0.14330000000000001</v>
      </c>
      <c r="E574" s="345">
        <v>29</v>
      </c>
      <c r="F574" s="337">
        <v>56.43</v>
      </c>
      <c r="G574" s="6" t="s">
        <v>193</v>
      </c>
      <c r="H574" s="6">
        <v>91</v>
      </c>
      <c r="I574" s="3" t="s">
        <v>88</v>
      </c>
      <c r="J574" s="6">
        <v>54</v>
      </c>
      <c r="K574" s="4">
        <v>27</v>
      </c>
      <c r="L574" s="8" t="s">
        <v>79</v>
      </c>
      <c r="M574" s="6">
        <v>96</v>
      </c>
      <c r="N574" t="s">
        <v>3413</v>
      </c>
      <c r="O574" t="s">
        <v>3603</v>
      </c>
      <c r="P574" t="s">
        <v>3604</v>
      </c>
      <c r="Q574" t="s">
        <v>3605</v>
      </c>
      <c r="R574" s="3" t="s">
        <v>1694</v>
      </c>
      <c r="S574" s="6" t="s">
        <v>1711</v>
      </c>
    </row>
    <row r="575" spans="4:19" x14ac:dyDescent="0.2">
      <c r="D575" s="346">
        <v>2.2814999999999999</v>
      </c>
      <c r="E575" s="345">
        <v>14</v>
      </c>
      <c r="F575" s="337">
        <v>58.23</v>
      </c>
      <c r="G575" s="6" t="s">
        <v>194</v>
      </c>
      <c r="H575" s="6">
        <v>80</v>
      </c>
      <c r="I575" s="3" t="s">
        <v>108</v>
      </c>
      <c r="J575" s="6">
        <v>28</v>
      </c>
      <c r="K575" s="4">
        <v>25</v>
      </c>
      <c r="L575" s="8" t="s">
        <v>111</v>
      </c>
      <c r="M575" s="6">
        <v>94</v>
      </c>
      <c r="N575" t="s">
        <v>1729</v>
      </c>
      <c r="O575" t="s">
        <v>3606</v>
      </c>
      <c r="P575" t="s">
        <v>3607</v>
      </c>
      <c r="Q575" t="s">
        <v>3608</v>
      </c>
      <c r="S575" s="6" t="s">
        <v>3003</v>
      </c>
    </row>
    <row r="576" spans="4:19" x14ac:dyDescent="0.2">
      <c r="D576" s="346">
        <v>-4.2988999999999997</v>
      </c>
      <c r="E576" s="345">
        <v>23</v>
      </c>
      <c r="F576" s="337">
        <v>67.69</v>
      </c>
      <c r="G576" s="6" t="s">
        <v>194</v>
      </c>
      <c r="H576" s="6">
        <v>92</v>
      </c>
      <c r="I576" s="3" t="s">
        <v>63</v>
      </c>
      <c r="J576" s="6">
        <v>44</v>
      </c>
      <c r="K576" s="4">
        <v>39</v>
      </c>
      <c r="L576" s="8" t="s">
        <v>476</v>
      </c>
      <c r="M576" s="6">
        <v>59</v>
      </c>
      <c r="N576" t="s">
        <v>1890</v>
      </c>
      <c r="O576" t="s">
        <v>3609</v>
      </c>
      <c r="P576" t="s">
        <v>3610</v>
      </c>
      <c r="Q576" t="s">
        <v>3611</v>
      </c>
      <c r="S576" s="6" t="s">
        <v>1706</v>
      </c>
    </row>
    <row r="577" spans="4:19" x14ac:dyDescent="0.2">
      <c r="D577" s="346">
        <v>27.787800000000001</v>
      </c>
      <c r="E577" s="345">
        <v>2</v>
      </c>
      <c r="F577" s="337">
        <v>68.58</v>
      </c>
      <c r="G577" s="6" t="s">
        <v>194</v>
      </c>
      <c r="H577" s="6">
        <v>1</v>
      </c>
      <c r="I577" s="3" t="s">
        <v>93</v>
      </c>
      <c r="J577" s="6">
        <v>107</v>
      </c>
      <c r="K577" s="4">
        <v>21</v>
      </c>
      <c r="L577" s="8" t="s">
        <v>468</v>
      </c>
      <c r="M577" s="6">
        <v>89</v>
      </c>
      <c r="N577" t="s">
        <v>1794</v>
      </c>
      <c r="O577" t="s">
        <v>3612</v>
      </c>
      <c r="P577" t="s">
        <v>3613</v>
      </c>
      <c r="Q577" t="s">
        <v>3614</v>
      </c>
      <c r="R577" s="3" t="s">
        <v>1694</v>
      </c>
      <c r="S577" s="6" t="s">
        <v>1847</v>
      </c>
    </row>
    <row r="578" spans="4:19" x14ac:dyDescent="0.2">
      <c r="D578" s="346">
        <v>-8.9253</v>
      </c>
      <c r="E578" s="345">
        <v>16</v>
      </c>
      <c r="F578" s="337">
        <v>81.040000000000006</v>
      </c>
      <c r="G578" s="6" t="s">
        <v>194</v>
      </c>
      <c r="H578" s="6">
        <v>88</v>
      </c>
      <c r="I578" s="3" t="s">
        <v>82</v>
      </c>
      <c r="J578" s="6">
        <v>30</v>
      </c>
      <c r="K578" s="4">
        <v>28</v>
      </c>
      <c r="L578" s="8" t="s">
        <v>9</v>
      </c>
      <c r="M578" s="6">
        <v>21</v>
      </c>
      <c r="N578" t="s">
        <v>1917</v>
      </c>
      <c r="O578" t="s">
        <v>3615</v>
      </c>
      <c r="P578" t="s">
        <v>3616</v>
      </c>
      <c r="Q578" t="s">
        <v>3617</v>
      </c>
      <c r="S578" s="6" t="s">
        <v>1695</v>
      </c>
    </row>
    <row r="579" spans="4:19" x14ac:dyDescent="0.2">
      <c r="D579" s="346">
        <v>4.8526999999999996</v>
      </c>
      <c r="E579" s="345">
        <v>8</v>
      </c>
      <c r="F579" s="337">
        <v>71.22</v>
      </c>
      <c r="G579" s="6" t="s">
        <v>193</v>
      </c>
      <c r="H579" s="6">
        <v>36</v>
      </c>
      <c r="I579" s="3" t="s">
        <v>334</v>
      </c>
      <c r="J579" s="6">
        <v>28</v>
      </c>
      <c r="K579" s="4">
        <v>26</v>
      </c>
      <c r="L579" s="8" t="s">
        <v>178</v>
      </c>
      <c r="M579" s="6">
        <v>86</v>
      </c>
      <c r="N579" t="s">
        <v>2558</v>
      </c>
      <c r="O579" t="s">
        <v>3618</v>
      </c>
      <c r="P579" t="s">
        <v>3619</v>
      </c>
      <c r="Q579" t="s">
        <v>3620</v>
      </c>
      <c r="R579" s="3" t="s">
        <v>1764</v>
      </c>
      <c r="S579" s="6" t="s">
        <v>3003</v>
      </c>
    </row>
    <row r="580" spans="4:19" x14ac:dyDescent="0.2">
      <c r="D580" s="346">
        <v>6.6189</v>
      </c>
      <c r="E580" s="345">
        <v>27</v>
      </c>
      <c r="F580" s="337">
        <v>66.41</v>
      </c>
      <c r="G580" s="6" t="s">
        <v>194</v>
      </c>
      <c r="H580" s="6">
        <v>55</v>
      </c>
      <c r="I580" s="3" t="s">
        <v>74</v>
      </c>
      <c r="J580" s="6">
        <v>73</v>
      </c>
      <c r="K580" s="4">
        <v>12</v>
      </c>
      <c r="L580" s="8" t="s">
        <v>104</v>
      </c>
      <c r="M580" s="6">
        <v>85</v>
      </c>
      <c r="N580" t="s">
        <v>2034</v>
      </c>
      <c r="O580" t="s">
        <v>3621</v>
      </c>
      <c r="P580" t="s">
        <v>3622</v>
      </c>
      <c r="Q580" t="s">
        <v>3623</v>
      </c>
      <c r="R580" s="3" t="s">
        <v>1694</v>
      </c>
      <c r="S580" s="6" t="s">
        <v>1711</v>
      </c>
    </row>
    <row r="581" spans="4:19" x14ac:dyDescent="0.2">
      <c r="D581" s="346">
        <v>16.692499999999999</v>
      </c>
      <c r="E581" s="345">
        <v>5</v>
      </c>
      <c r="F581" s="337">
        <v>74.87</v>
      </c>
      <c r="G581" s="6" t="s">
        <v>194</v>
      </c>
      <c r="H581" s="6">
        <v>9</v>
      </c>
      <c r="I581" s="3" t="s">
        <v>71</v>
      </c>
      <c r="J581" s="6">
        <v>64</v>
      </c>
      <c r="K581" s="4">
        <v>34</v>
      </c>
      <c r="L581" s="8" t="s">
        <v>101</v>
      </c>
      <c r="M581" s="6">
        <v>81</v>
      </c>
      <c r="N581" t="s">
        <v>2095</v>
      </c>
      <c r="O581" t="s">
        <v>3624</v>
      </c>
      <c r="P581" t="s">
        <v>3625</v>
      </c>
      <c r="Q581" t="s">
        <v>3626</v>
      </c>
      <c r="S581" s="6" t="s">
        <v>1728</v>
      </c>
    </row>
    <row r="582" spans="4:19" x14ac:dyDescent="0.2">
      <c r="D582" s="346">
        <v>-6.7320000000000002</v>
      </c>
      <c r="E582" s="345">
        <v>15</v>
      </c>
      <c r="F582" s="337">
        <v>70.81</v>
      </c>
      <c r="G582" s="6" t="s">
        <v>193</v>
      </c>
      <c r="H582" s="6">
        <v>79</v>
      </c>
      <c r="I582" s="3" t="s">
        <v>83</v>
      </c>
      <c r="J582" s="6">
        <v>37</v>
      </c>
      <c r="K582" s="4">
        <v>33</v>
      </c>
      <c r="L582" s="8" t="s">
        <v>34</v>
      </c>
      <c r="M582" s="6">
        <v>66</v>
      </c>
      <c r="N582" t="s">
        <v>1823</v>
      </c>
      <c r="O582" t="s">
        <v>3627</v>
      </c>
      <c r="P582" t="s">
        <v>3628</v>
      </c>
      <c r="Q582" t="s">
        <v>3629</v>
      </c>
      <c r="S582" s="6" t="s">
        <v>1733</v>
      </c>
    </row>
    <row r="583" spans="4:19" x14ac:dyDescent="0.2">
      <c r="D583" s="346">
        <v>0.66559999999999997</v>
      </c>
      <c r="E583" s="345">
        <v>23</v>
      </c>
      <c r="F583" s="337">
        <v>67.39</v>
      </c>
      <c r="G583" s="6" t="s">
        <v>193</v>
      </c>
      <c r="H583" s="6">
        <v>69</v>
      </c>
      <c r="I583" s="3" t="s">
        <v>80</v>
      </c>
      <c r="J583" s="6">
        <v>46</v>
      </c>
      <c r="K583" s="4">
        <v>24</v>
      </c>
      <c r="L583" s="8" t="s">
        <v>87</v>
      </c>
      <c r="M583" s="6">
        <v>78</v>
      </c>
      <c r="N583" t="s">
        <v>1835</v>
      </c>
      <c r="O583" t="s">
        <v>3630</v>
      </c>
      <c r="P583" t="s">
        <v>3631</v>
      </c>
      <c r="Q583" t="s">
        <v>3632</v>
      </c>
      <c r="R583" s="3" t="s">
        <v>1694</v>
      </c>
      <c r="S583" s="6" t="s">
        <v>1733</v>
      </c>
    </row>
    <row r="584" spans="4:19" x14ac:dyDescent="0.2">
      <c r="D584" s="346">
        <v>0.58489999999999998</v>
      </c>
      <c r="E584" s="345">
        <v>21</v>
      </c>
      <c r="F584" s="337">
        <v>68.69</v>
      </c>
      <c r="G584" s="6" t="s">
        <v>193</v>
      </c>
      <c r="H584" s="6">
        <v>63</v>
      </c>
      <c r="I584" s="3" t="s">
        <v>44</v>
      </c>
      <c r="J584" s="6">
        <v>44</v>
      </c>
      <c r="K584" s="4">
        <v>24</v>
      </c>
      <c r="L584" s="8" t="s">
        <v>470</v>
      </c>
      <c r="M584" s="6">
        <v>77</v>
      </c>
      <c r="N584" t="s">
        <v>1811</v>
      </c>
      <c r="O584" t="s">
        <v>3633</v>
      </c>
      <c r="P584" t="s">
        <v>3634</v>
      </c>
      <c r="Q584" t="s">
        <v>3635</v>
      </c>
      <c r="R584" s="3" t="s">
        <v>1694</v>
      </c>
      <c r="S584" s="6" t="s">
        <v>1733</v>
      </c>
    </row>
    <row r="585" spans="4:19" x14ac:dyDescent="0.2">
      <c r="D585" s="346">
        <v>8.5394000000000005</v>
      </c>
      <c r="E585" s="345">
        <v>13</v>
      </c>
      <c r="F585" s="337">
        <v>70.819999999999993</v>
      </c>
      <c r="G585" s="6" t="s">
        <v>194</v>
      </c>
      <c r="H585" s="6">
        <v>43</v>
      </c>
      <c r="I585" s="3" t="s">
        <v>106</v>
      </c>
      <c r="J585" s="6">
        <v>56</v>
      </c>
      <c r="K585" s="4">
        <v>30</v>
      </c>
      <c r="L585" s="8" t="s">
        <v>67</v>
      </c>
      <c r="M585" s="6">
        <v>76</v>
      </c>
      <c r="N585" t="s">
        <v>1734</v>
      </c>
      <c r="O585" t="s">
        <v>3636</v>
      </c>
      <c r="P585" t="s">
        <v>3637</v>
      </c>
      <c r="Q585" t="s">
        <v>3638</v>
      </c>
      <c r="S585" s="6" t="s">
        <v>1733</v>
      </c>
    </row>
    <row r="586" spans="4:19" x14ac:dyDescent="0.2">
      <c r="D586" s="346">
        <v>0.86439999999999995</v>
      </c>
      <c r="E586" s="345">
        <v>9</v>
      </c>
      <c r="F586" s="337">
        <v>74.91</v>
      </c>
      <c r="G586" s="6" t="s">
        <v>193</v>
      </c>
      <c r="H586" s="6">
        <v>45</v>
      </c>
      <c r="I586" s="3" t="s">
        <v>387</v>
      </c>
      <c r="J586" s="6">
        <v>40</v>
      </c>
      <c r="K586" s="4">
        <v>38</v>
      </c>
      <c r="L586" s="8" t="s">
        <v>73</v>
      </c>
      <c r="M586" s="6">
        <v>75</v>
      </c>
      <c r="N586" t="s">
        <v>1898</v>
      </c>
      <c r="O586" t="s">
        <v>3639</v>
      </c>
      <c r="P586" t="s">
        <v>3640</v>
      </c>
      <c r="Q586" t="s">
        <v>3641</v>
      </c>
      <c r="S586" s="6" t="s">
        <v>1728</v>
      </c>
    </row>
    <row r="587" spans="4:19" x14ac:dyDescent="0.2">
      <c r="D587" s="346">
        <v>5.4968000000000004</v>
      </c>
      <c r="E587" s="345">
        <v>31</v>
      </c>
      <c r="F587" s="337">
        <v>80.84</v>
      </c>
      <c r="G587" s="6" t="s">
        <v>193</v>
      </c>
      <c r="H587" s="6">
        <v>19</v>
      </c>
      <c r="I587" s="3" t="s">
        <v>54</v>
      </c>
      <c r="J587" s="6">
        <v>67</v>
      </c>
      <c r="K587" s="4">
        <v>18</v>
      </c>
      <c r="L587" s="8" t="s">
        <v>388</v>
      </c>
      <c r="M587" s="6">
        <v>70</v>
      </c>
      <c r="N587" t="s">
        <v>1786</v>
      </c>
      <c r="O587" t="s">
        <v>3642</v>
      </c>
      <c r="P587" t="s">
        <v>3643</v>
      </c>
      <c r="Q587" t="s">
        <v>3644</v>
      </c>
      <c r="R587" s="3" t="s">
        <v>1694</v>
      </c>
      <c r="S587" s="6" t="s">
        <v>1711</v>
      </c>
    </row>
    <row r="588" spans="4:19" x14ac:dyDescent="0.2">
      <c r="D588" s="346">
        <v>5.3468</v>
      </c>
      <c r="E588" s="345">
        <v>13</v>
      </c>
      <c r="F588" s="337">
        <v>73.41</v>
      </c>
      <c r="G588" s="6" t="s">
        <v>194</v>
      </c>
      <c r="H588" s="6">
        <v>48</v>
      </c>
      <c r="I588" s="3" t="s">
        <v>380</v>
      </c>
      <c r="J588" s="6">
        <v>44</v>
      </c>
      <c r="K588" s="4">
        <v>31</v>
      </c>
      <c r="L588" s="8" t="s">
        <v>381</v>
      </c>
      <c r="M588" s="6">
        <v>68</v>
      </c>
      <c r="N588" t="s">
        <v>2725</v>
      </c>
      <c r="O588" t="s">
        <v>3645</v>
      </c>
      <c r="P588" t="s">
        <v>3646</v>
      </c>
      <c r="Q588" t="s">
        <v>3647</v>
      </c>
      <c r="S588" s="6" t="s">
        <v>1706</v>
      </c>
    </row>
    <row r="589" spans="4:19" x14ac:dyDescent="0.2">
      <c r="D589" s="346">
        <v>-2.6297999999999999</v>
      </c>
      <c r="E589" s="345">
        <v>20</v>
      </c>
      <c r="F589" s="337">
        <v>79.39</v>
      </c>
      <c r="G589" s="6" t="s">
        <v>194</v>
      </c>
      <c r="H589" s="6">
        <v>67</v>
      </c>
      <c r="I589" s="3" t="s">
        <v>28</v>
      </c>
      <c r="J589" s="6">
        <v>38</v>
      </c>
      <c r="K589" s="4">
        <v>27</v>
      </c>
      <c r="L589" s="8" t="s">
        <v>749</v>
      </c>
      <c r="M589" s="6">
        <v>42</v>
      </c>
      <c r="N589" t="s">
        <v>1917</v>
      </c>
      <c r="O589" t="s">
        <v>3648</v>
      </c>
      <c r="P589" t="s">
        <v>3649</v>
      </c>
      <c r="Q589" t="s">
        <v>3650</v>
      </c>
      <c r="S589" s="6" t="s">
        <v>3003</v>
      </c>
    </row>
    <row r="590" spans="4:19" x14ac:dyDescent="0.2">
      <c r="D590" s="346">
        <v>-5.2759</v>
      </c>
      <c r="E590" s="345">
        <v>21</v>
      </c>
      <c r="F590" s="337">
        <v>90.18</v>
      </c>
      <c r="G590" s="6" t="s">
        <v>194</v>
      </c>
      <c r="H590" s="6">
        <v>64</v>
      </c>
      <c r="I590" s="3" t="s">
        <v>18</v>
      </c>
      <c r="J590" s="6">
        <v>44</v>
      </c>
      <c r="K590" s="4">
        <v>34</v>
      </c>
      <c r="L590" s="8" t="s">
        <v>383</v>
      </c>
      <c r="M590" s="6">
        <v>8</v>
      </c>
      <c r="N590" t="s">
        <v>1835</v>
      </c>
      <c r="O590" t="s">
        <v>3651</v>
      </c>
      <c r="P590" t="s">
        <v>3652</v>
      </c>
      <c r="Q590" t="s">
        <v>3653</v>
      </c>
      <c r="S590" s="6" t="s">
        <v>1728</v>
      </c>
    </row>
    <row r="591" spans="4:19" x14ac:dyDescent="0.2">
      <c r="D591" s="346">
        <v>-5.1680999999999999</v>
      </c>
      <c r="E591" s="345">
        <v>27</v>
      </c>
      <c r="F591" s="337">
        <v>79.42</v>
      </c>
      <c r="G591" s="6" t="s">
        <v>193</v>
      </c>
      <c r="H591" s="6">
        <v>51</v>
      </c>
      <c r="I591" s="3" t="s">
        <v>91</v>
      </c>
      <c r="J591" s="6">
        <v>38</v>
      </c>
      <c r="K591" s="4">
        <v>29</v>
      </c>
      <c r="L591" s="8" t="s">
        <v>69</v>
      </c>
      <c r="M591" s="6">
        <v>62</v>
      </c>
      <c r="N591" t="s">
        <v>1890</v>
      </c>
      <c r="O591" t="s">
        <v>3654</v>
      </c>
      <c r="P591" t="s">
        <v>3655</v>
      </c>
      <c r="Q591" t="s">
        <v>3656</v>
      </c>
      <c r="S591" s="6" t="s">
        <v>3003</v>
      </c>
    </row>
    <row r="592" spans="4:19" x14ac:dyDescent="0.2">
      <c r="D592" s="346">
        <v>-4.2282999999999999</v>
      </c>
      <c r="E592" s="345">
        <v>22</v>
      </c>
      <c r="F592" s="337">
        <v>84.48</v>
      </c>
      <c r="G592" s="6" t="s">
        <v>193</v>
      </c>
      <c r="H592" s="6">
        <v>61</v>
      </c>
      <c r="I592" s="3" t="s">
        <v>27</v>
      </c>
      <c r="J592" s="6">
        <v>43</v>
      </c>
      <c r="K592" s="4">
        <v>33</v>
      </c>
      <c r="L592" s="8" t="s">
        <v>46</v>
      </c>
      <c r="M592" s="6">
        <v>31</v>
      </c>
      <c r="N592" t="s">
        <v>1890</v>
      </c>
      <c r="O592" t="s">
        <v>3657</v>
      </c>
      <c r="P592" t="s">
        <v>3658</v>
      </c>
      <c r="Q592" t="s">
        <v>3659</v>
      </c>
      <c r="S592" s="6" t="s">
        <v>1706</v>
      </c>
    </row>
    <row r="593" spans="4:19" x14ac:dyDescent="0.2">
      <c r="D593" s="346">
        <v>-1.429</v>
      </c>
      <c r="E593" s="345">
        <v>28</v>
      </c>
      <c r="F593" s="337">
        <v>79.12</v>
      </c>
      <c r="G593" s="6" t="s">
        <v>194</v>
      </c>
      <c r="H593" s="6">
        <v>60</v>
      </c>
      <c r="I593" s="3" t="s">
        <v>750</v>
      </c>
      <c r="J593" s="6">
        <v>35</v>
      </c>
      <c r="K593" s="4">
        <v>13</v>
      </c>
      <c r="L593" s="8" t="s">
        <v>29</v>
      </c>
      <c r="M593" s="6">
        <v>46</v>
      </c>
      <c r="N593" t="s">
        <v>1798</v>
      </c>
      <c r="O593" t="s">
        <v>3660</v>
      </c>
      <c r="P593" t="s">
        <v>3661</v>
      </c>
      <c r="Q593" t="s">
        <v>3662</v>
      </c>
      <c r="R593" s="3" t="s">
        <v>1694</v>
      </c>
      <c r="S593" s="6" t="s">
        <v>1706</v>
      </c>
    </row>
    <row r="594" spans="4:19" x14ac:dyDescent="0.2">
      <c r="D594" s="346">
        <v>13.5435</v>
      </c>
      <c r="E594" s="345">
        <v>2</v>
      </c>
      <c r="F594" s="337">
        <v>83.31</v>
      </c>
      <c r="G594" s="6" t="s">
        <v>194</v>
      </c>
      <c r="H594" s="6">
        <v>7</v>
      </c>
      <c r="I594" s="3" t="s">
        <v>57</v>
      </c>
      <c r="J594" s="6">
        <v>63</v>
      </c>
      <c r="K594" s="4">
        <v>25</v>
      </c>
      <c r="L594" s="8" t="s">
        <v>58</v>
      </c>
      <c r="M594" s="6">
        <v>58</v>
      </c>
      <c r="N594" t="s">
        <v>1811</v>
      </c>
      <c r="O594" t="s">
        <v>3663</v>
      </c>
      <c r="P594" t="s">
        <v>3664</v>
      </c>
      <c r="Q594" t="s">
        <v>3665</v>
      </c>
      <c r="R594" s="3" t="s">
        <v>1694</v>
      </c>
      <c r="S594" s="6" t="s">
        <v>1695</v>
      </c>
    </row>
    <row r="595" spans="4:19" x14ac:dyDescent="0.2">
      <c r="D595" s="346">
        <v>0.2356</v>
      </c>
      <c r="E595" s="345">
        <v>14</v>
      </c>
      <c r="F595" s="337">
        <v>78.900000000000006</v>
      </c>
      <c r="G595" s="6" t="s">
        <v>194</v>
      </c>
      <c r="H595" s="6">
        <v>57</v>
      </c>
      <c r="I595" s="3" t="s">
        <v>40</v>
      </c>
      <c r="J595" s="6">
        <v>40</v>
      </c>
      <c r="K595" s="4">
        <v>39</v>
      </c>
      <c r="L595" s="8" t="s">
        <v>113</v>
      </c>
      <c r="M595" s="6">
        <v>54</v>
      </c>
      <c r="N595" t="s">
        <v>2137</v>
      </c>
      <c r="O595" t="s">
        <v>3666</v>
      </c>
      <c r="P595" t="s">
        <v>3667</v>
      </c>
      <c r="Q595" t="s">
        <v>3668</v>
      </c>
      <c r="S595" s="6" t="s">
        <v>1728</v>
      </c>
    </row>
    <row r="596" spans="4:19" x14ac:dyDescent="0.2">
      <c r="D596" s="346">
        <v>5.2126999999999999</v>
      </c>
      <c r="E596" s="345">
        <v>10</v>
      </c>
      <c r="F596" s="337">
        <v>85.63</v>
      </c>
      <c r="G596" s="6" t="s">
        <v>193</v>
      </c>
      <c r="H596" s="6">
        <v>17</v>
      </c>
      <c r="I596" s="3" t="s">
        <v>17</v>
      </c>
      <c r="J596" s="6">
        <v>41</v>
      </c>
      <c r="K596" s="4">
        <v>15</v>
      </c>
      <c r="L596" s="8" t="s">
        <v>121</v>
      </c>
      <c r="M596" s="6">
        <v>53</v>
      </c>
      <c r="N596" t="s">
        <v>2919</v>
      </c>
      <c r="O596" t="s">
        <v>3669</v>
      </c>
      <c r="P596" t="s">
        <v>3670</v>
      </c>
      <c r="Q596" t="s">
        <v>3671</v>
      </c>
      <c r="R596" s="3" t="s">
        <v>1694</v>
      </c>
      <c r="S596" s="6" t="s">
        <v>1733</v>
      </c>
    </row>
    <row r="597" spans="4:19" x14ac:dyDescent="0.2">
      <c r="D597" s="346">
        <v>5.7561</v>
      </c>
      <c r="E597" s="345">
        <v>6</v>
      </c>
      <c r="F597" s="337">
        <v>88.95</v>
      </c>
      <c r="G597" s="6" t="s">
        <v>193</v>
      </c>
      <c r="H597" s="6">
        <v>5</v>
      </c>
      <c r="I597" s="3" t="s">
        <v>391</v>
      </c>
      <c r="J597" s="6">
        <v>34</v>
      </c>
      <c r="K597" s="4">
        <v>33</v>
      </c>
      <c r="L597" s="8" t="s">
        <v>66</v>
      </c>
      <c r="M597" s="6">
        <v>50</v>
      </c>
      <c r="N597" t="s">
        <v>2087</v>
      </c>
      <c r="O597" t="s">
        <v>3672</v>
      </c>
      <c r="P597" t="s">
        <v>3673</v>
      </c>
      <c r="Q597" t="s">
        <v>3674</v>
      </c>
      <c r="R597" s="3" t="s">
        <v>1764</v>
      </c>
      <c r="S597" s="6" t="s">
        <v>3003</v>
      </c>
    </row>
    <row r="598" spans="4:19" x14ac:dyDescent="0.2">
      <c r="D598" s="346">
        <v>3.4243999999999999</v>
      </c>
      <c r="E598" s="345">
        <v>9</v>
      </c>
      <c r="F598" s="337">
        <v>82.48</v>
      </c>
      <c r="G598" s="6" t="s">
        <v>194</v>
      </c>
      <c r="H598" s="6">
        <v>44</v>
      </c>
      <c r="I598" s="3" t="s">
        <v>392</v>
      </c>
      <c r="J598" s="6">
        <v>51</v>
      </c>
      <c r="K598" s="4">
        <v>40</v>
      </c>
      <c r="L598" s="8" t="s">
        <v>8</v>
      </c>
      <c r="M598" s="6">
        <v>47</v>
      </c>
      <c r="N598" t="s">
        <v>2141</v>
      </c>
      <c r="O598" t="s">
        <v>3675</v>
      </c>
      <c r="P598" t="s">
        <v>3676</v>
      </c>
      <c r="Q598" t="s">
        <v>3677</v>
      </c>
      <c r="S598" s="6" t="s">
        <v>1706</v>
      </c>
    </row>
    <row r="599" spans="4:19" x14ac:dyDescent="0.2">
      <c r="D599" s="346">
        <v>0.69310000000000005</v>
      </c>
      <c r="E599" s="345">
        <v>20</v>
      </c>
      <c r="F599" s="337">
        <v>88.52</v>
      </c>
      <c r="G599" s="6" t="s">
        <v>194</v>
      </c>
      <c r="H599" s="6">
        <v>40</v>
      </c>
      <c r="I599" s="3" t="s">
        <v>21</v>
      </c>
      <c r="J599" s="6">
        <v>37</v>
      </c>
      <c r="K599" s="4">
        <v>20</v>
      </c>
      <c r="L599" s="8" t="s">
        <v>189</v>
      </c>
      <c r="M599" s="6">
        <v>27</v>
      </c>
      <c r="N599" t="s">
        <v>1823</v>
      </c>
      <c r="O599" t="s">
        <v>3678</v>
      </c>
      <c r="P599" t="s">
        <v>3679</v>
      </c>
      <c r="Q599" t="s">
        <v>3680</v>
      </c>
      <c r="R599" s="3" t="s">
        <v>1694</v>
      </c>
      <c r="S599" s="6" t="s">
        <v>1706</v>
      </c>
    </row>
    <row r="600" spans="4:19" x14ac:dyDescent="0.2">
      <c r="D600" s="346">
        <v>-1.113</v>
      </c>
      <c r="E600" s="345">
        <v>11</v>
      </c>
      <c r="F600" s="337">
        <v>88.17</v>
      </c>
      <c r="G600" s="6" t="s">
        <v>193</v>
      </c>
      <c r="H600" s="6">
        <v>38</v>
      </c>
      <c r="I600" s="3" t="s">
        <v>81</v>
      </c>
      <c r="J600" s="6">
        <v>22</v>
      </c>
      <c r="K600" s="4">
        <v>21</v>
      </c>
      <c r="L600" s="8" t="s">
        <v>89</v>
      </c>
      <c r="M600" s="6">
        <v>34</v>
      </c>
      <c r="N600" t="s">
        <v>1729</v>
      </c>
      <c r="O600" t="s">
        <v>3681</v>
      </c>
      <c r="P600" t="s">
        <v>3682</v>
      </c>
      <c r="Q600" t="s">
        <v>3683</v>
      </c>
      <c r="S600" s="6" t="s">
        <v>1733</v>
      </c>
    </row>
    <row r="601" spans="4:19" x14ac:dyDescent="0.2">
      <c r="D601" s="346">
        <v>-4.6454000000000004</v>
      </c>
      <c r="E601" s="345">
        <v>27</v>
      </c>
      <c r="F601" s="337">
        <v>92.9</v>
      </c>
      <c r="G601" s="6" t="s">
        <v>193</v>
      </c>
      <c r="H601" s="6">
        <v>37</v>
      </c>
      <c r="I601" s="3" t="s">
        <v>477</v>
      </c>
      <c r="J601" s="6">
        <v>27</v>
      </c>
      <c r="K601" s="4">
        <v>15</v>
      </c>
      <c r="L601" s="8" t="s">
        <v>60</v>
      </c>
      <c r="M601" s="6">
        <v>23</v>
      </c>
      <c r="N601" t="s">
        <v>2049</v>
      </c>
      <c r="O601" t="s">
        <v>3684</v>
      </c>
      <c r="P601" t="s">
        <v>3685</v>
      </c>
      <c r="Q601" t="s">
        <v>3686</v>
      </c>
      <c r="R601" s="3" t="s">
        <v>1694</v>
      </c>
      <c r="S601" s="6" t="s">
        <v>1706</v>
      </c>
    </row>
    <row r="602" spans="4:19" x14ac:dyDescent="0.2">
      <c r="D602" s="346">
        <v>-5.6593999999999998</v>
      </c>
      <c r="E602" s="345">
        <v>29</v>
      </c>
      <c r="F602" s="337">
        <v>97.22</v>
      </c>
      <c r="G602" s="6" t="s">
        <v>193</v>
      </c>
      <c r="H602" s="6">
        <v>35</v>
      </c>
      <c r="I602" s="3" t="s">
        <v>179</v>
      </c>
      <c r="J602" s="6">
        <v>56</v>
      </c>
      <c r="K602" s="4">
        <v>43</v>
      </c>
      <c r="L602" s="8" t="s">
        <v>105</v>
      </c>
      <c r="M602" s="6">
        <v>16</v>
      </c>
      <c r="N602" t="s">
        <v>1765</v>
      </c>
      <c r="O602" t="s">
        <v>3687</v>
      </c>
      <c r="P602" t="s">
        <v>3688</v>
      </c>
      <c r="Q602" t="s">
        <v>3689</v>
      </c>
      <c r="R602" s="3" t="s">
        <v>1694</v>
      </c>
      <c r="S602" s="6" t="s">
        <v>1728</v>
      </c>
    </row>
    <row r="603" spans="4:19" x14ac:dyDescent="0.2">
      <c r="D603" s="346">
        <v>-1.456</v>
      </c>
      <c r="E603" s="345">
        <v>8</v>
      </c>
      <c r="F603" s="337">
        <v>91.84</v>
      </c>
      <c r="G603" s="6" t="s">
        <v>193</v>
      </c>
      <c r="H603" s="6">
        <v>32</v>
      </c>
      <c r="I603" s="3" t="s">
        <v>96</v>
      </c>
      <c r="J603" s="6">
        <v>36</v>
      </c>
      <c r="K603" s="4">
        <v>31</v>
      </c>
      <c r="L603" s="8" t="s">
        <v>433</v>
      </c>
      <c r="M603" s="6">
        <v>29</v>
      </c>
      <c r="N603" t="s">
        <v>2725</v>
      </c>
      <c r="O603" t="s">
        <v>3690</v>
      </c>
      <c r="P603" t="s">
        <v>3691</v>
      </c>
      <c r="Q603" t="s">
        <v>3692</v>
      </c>
      <c r="S603" s="6" t="s">
        <v>3003</v>
      </c>
    </row>
    <row r="604" spans="4:19" x14ac:dyDescent="0.2">
      <c r="D604" s="346">
        <v>-1.5100000000000001E-2</v>
      </c>
      <c r="E604" s="345">
        <v>14</v>
      </c>
      <c r="F604" s="337">
        <v>94.57</v>
      </c>
      <c r="G604" s="6" t="s">
        <v>193</v>
      </c>
      <c r="H604" s="6">
        <v>24</v>
      </c>
      <c r="I604" s="3" t="s">
        <v>382</v>
      </c>
      <c r="J604" s="6">
        <v>40</v>
      </c>
      <c r="K604" s="4">
        <v>25</v>
      </c>
      <c r="L604" s="8" t="s">
        <v>77</v>
      </c>
      <c r="M604" s="6">
        <v>30</v>
      </c>
      <c r="N604" t="s">
        <v>1811</v>
      </c>
      <c r="O604" t="s">
        <v>3693</v>
      </c>
      <c r="P604" t="s">
        <v>3694</v>
      </c>
      <c r="Q604" t="s">
        <v>3695</v>
      </c>
      <c r="R604" s="3" t="s">
        <v>1694</v>
      </c>
      <c r="S604" s="6" t="s">
        <v>1733</v>
      </c>
    </row>
    <row r="605" spans="4:19" x14ac:dyDescent="0.2">
      <c r="D605" s="346">
        <v>4.0777000000000001</v>
      </c>
      <c r="E605" s="345">
        <v>24</v>
      </c>
      <c r="F605" s="337">
        <v>94.09</v>
      </c>
      <c r="G605" s="6" t="s">
        <v>194</v>
      </c>
      <c r="H605" s="6">
        <v>14</v>
      </c>
      <c r="I605" s="3" t="s">
        <v>124</v>
      </c>
      <c r="J605" s="6">
        <v>47</v>
      </c>
      <c r="K605" s="4">
        <v>20</v>
      </c>
      <c r="L605" s="8" t="s">
        <v>68</v>
      </c>
      <c r="M605" s="6">
        <v>26</v>
      </c>
      <c r="N605" t="s">
        <v>1707</v>
      </c>
      <c r="O605" t="s">
        <v>3696</v>
      </c>
      <c r="P605" t="s">
        <v>3697</v>
      </c>
      <c r="Q605" t="s">
        <v>3698</v>
      </c>
      <c r="R605" s="3" t="s">
        <v>1694</v>
      </c>
      <c r="S605" s="6" t="s">
        <v>1733</v>
      </c>
    </row>
    <row r="606" spans="4:19" x14ac:dyDescent="0.2">
      <c r="D606" s="346">
        <v>5.3205999999999998</v>
      </c>
      <c r="E606" s="345">
        <v>8</v>
      </c>
      <c r="F606" s="337">
        <v>93.18</v>
      </c>
      <c r="G606" s="6" t="s">
        <v>194</v>
      </c>
      <c r="H606" s="6">
        <v>18</v>
      </c>
      <c r="I606" s="3" t="s">
        <v>23</v>
      </c>
      <c r="J606" s="6">
        <v>52</v>
      </c>
      <c r="K606" s="4">
        <v>28</v>
      </c>
      <c r="L606" s="8" t="s">
        <v>478</v>
      </c>
      <c r="M606" s="6">
        <v>25</v>
      </c>
      <c r="N606" t="s">
        <v>1811</v>
      </c>
      <c r="O606" t="s">
        <v>3699</v>
      </c>
      <c r="P606" t="s">
        <v>3700</v>
      </c>
      <c r="Q606" t="s">
        <v>3701</v>
      </c>
      <c r="S606" s="6" t="s">
        <v>1695</v>
      </c>
    </row>
    <row r="607" spans="4:19" x14ac:dyDescent="0.2">
      <c r="D607" s="346">
        <v>7.8419999999999996</v>
      </c>
      <c r="E607" s="345">
        <v>5</v>
      </c>
      <c r="F607" s="337">
        <v>96.15</v>
      </c>
      <c r="G607" s="6" t="s">
        <v>194</v>
      </c>
      <c r="H607" s="6">
        <v>3</v>
      </c>
      <c r="I607" s="3" t="s">
        <v>176</v>
      </c>
      <c r="J607" s="6">
        <v>57</v>
      </c>
      <c r="K607" s="4">
        <v>19</v>
      </c>
      <c r="L607" s="8" t="s">
        <v>385</v>
      </c>
      <c r="M607" s="6">
        <v>22</v>
      </c>
      <c r="N607" t="s">
        <v>1815</v>
      </c>
      <c r="O607" t="s">
        <v>3702</v>
      </c>
      <c r="P607" t="s">
        <v>3703</v>
      </c>
      <c r="Q607" t="s">
        <v>3704</v>
      </c>
      <c r="R607" s="3" t="s">
        <v>1694</v>
      </c>
      <c r="S607" s="6" t="s">
        <v>1728</v>
      </c>
    </row>
    <row r="608" spans="4:19" x14ac:dyDescent="0.2">
      <c r="D608" s="346">
        <v>2.9624000000000001</v>
      </c>
      <c r="E608" s="345">
        <v>9</v>
      </c>
      <c r="F608" s="351">
        <v>100.54</v>
      </c>
      <c r="G608" s="6" t="s">
        <v>194</v>
      </c>
      <c r="H608" s="6">
        <v>6</v>
      </c>
      <c r="I608" s="3" t="s">
        <v>186</v>
      </c>
      <c r="J608" s="6">
        <v>47</v>
      </c>
      <c r="K608" s="4">
        <v>43</v>
      </c>
      <c r="L608" s="8" t="s">
        <v>39</v>
      </c>
      <c r="M608" s="6">
        <v>12</v>
      </c>
      <c r="N608" t="s">
        <v>1739</v>
      </c>
      <c r="O608" t="s">
        <v>3705</v>
      </c>
      <c r="P608" t="s">
        <v>3706</v>
      </c>
      <c r="Q608" t="s">
        <v>3707</v>
      </c>
      <c r="S608" s="6" t="s">
        <v>3003</v>
      </c>
    </row>
    <row r="609" spans="2:20" x14ac:dyDescent="0.2">
      <c r="B609" s="154"/>
      <c r="C609" s="158"/>
      <c r="D609" s="155">
        <v>0.99260000000000004</v>
      </c>
      <c r="E609" s="347">
        <v>17</v>
      </c>
      <c r="F609" s="353">
        <v>101.74</v>
      </c>
      <c r="G609" s="156" t="s">
        <v>194</v>
      </c>
      <c r="H609" s="156">
        <v>10</v>
      </c>
      <c r="I609" s="349" t="s">
        <v>188</v>
      </c>
      <c r="J609" s="156">
        <v>31</v>
      </c>
      <c r="K609" s="157">
        <v>25</v>
      </c>
      <c r="L609" s="154" t="s">
        <v>70</v>
      </c>
      <c r="M609" s="156">
        <v>4</v>
      </c>
      <c r="N609" s="158" t="s">
        <v>2725</v>
      </c>
      <c r="O609" s="158" t="s">
        <v>3708</v>
      </c>
      <c r="P609" s="158" t="s">
        <v>3709</v>
      </c>
      <c r="Q609" s="158" t="s">
        <v>3710</v>
      </c>
      <c r="R609" s="349"/>
      <c r="S609" s="156" t="s">
        <v>1733</v>
      </c>
      <c r="T609" t="s">
        <v>3711</v>
      </c>
    </row>
    <row r="610" spans="2:20" x14ac:dyDescent="0.2">
      <c r="B610" s="9" t="s">
        <v>1128</v>
      </c>
      <c r="D610" s="346">
        <v>16.005400000000002</v>
      </c>
      <c r="E610" s="345">
        <v>15</v>
      </c>
      <c r="F610" s="337">
        <v>24.05</v>
      </c>
      <c r="G610" s="6" t="s">
        <v>194</v>
      </c>
      <c r="H610" s="6">
        <v>98</v>
      </c>
      <c r="I610" s="3" t="s">
        <v>37</v>
      </c>
      <c r="J610" s="6">
        <v>74</v>
      </c>
      <c r="K610" s="4">
        <v>16</v>
      </c>
      <c r="L610" s="8" t="s">
        <v>42</v>
      </c>
      <c r="M610" s="6">
        <v>160</v>
      </c>
      <c r="N610" t="s">
        <v>1917</v>
      </c>
      <c r="O610" t="s">
        <v>3715</v>
      </c>
      <c r="P610" t="s">
        <v>3716</v>
      </c>
      <c r="Q610" t="s">
        <v>3717</v>
      </c>
      <c r="R610" s="3" t="s">
        <v>1694</v>
      </c>
      <c r="S610" s="6" t="s">
        <v>1711</v>
      </c>
      <c r="T610" t="s">
        <v>3712</v>
      </c>
    </row>
    <row r="611" spans="2:20" x14ac:dyDescent="0.2">
      <c r="B611" s="9" t="s">
        <v>3713</v>
      </c>
      <c r="D611" s="346">
        <v>14.4777</v>
      </c>
      <c r="E611" s="345">
        <v>11</v>
      </c>
      <c r="F611" s="337">
        <v>31.45</v>
      </c>
      <c r="G611" s="6" t="s">
        <v>193</v>
      </c>
      <c r="H611" s="6">
        <v>78</v>
      </c>
      <c r="I611" s="3" t="s">
        <v>180</v>
      </c>
      <c r="J611" s="6">
        <v>52</v>
      </c>
      <c r="K611" s="4">
        <v>9</v>
      </c>
      <c r="L611" s="8" t="s">
        <v>184</v>
      </c>
      <c r="M611" s="6">
        <v>159</v>
      </c>
      <c r="N611" t="s">
        <v>3287</v>
      </c>
      <c r="O611" t="s">
        <v>3718</v>
      </c>
      <c r="P611" t="s">
        <v>3719</v>
      </c>
      <c r="Q611" t="s">
        <v>3720</v>
      </c>
      <c r="R611" s="3" t="s">
        <v>1694</v>
      </c>
      <c r="S611" s="6" t="s">
        <v>1728</v>
      </c>
    </row>
    <row r="612" spans="2:20" x14ac:dyDescent="0.2">
      <c r="D612" s="346">
        <v>12.4396</v>
      </c>
      <c r="E612" s="345">
        <v>3</v>
      </c>
      <c r="F612" s="337">
        <v>18.97</v>
      </c>
      <c r="G612" s="6" t="s">
        <v>194</v>
      </c>
      <c r="H612" s="6">
        <v>121</v>
      </c>
      <c r="I612" s="3" t="s">
        <v>187</v>
      </c>
      <c r="J612" s="6">
        <v>53</v>
      </c>
      <c r="K612" s="4">
        <v>46</v>
      </c>
      <c r="L612" s="8" t="s">
        <v>182</v>
      </c>
      <c r="M612" s="6">
        <v>158</v>
      </c>
      <c r="N612" t="s">
        <v>1819</v>
      </c>
      <c r="O612" t="s">
        <v>3721</v>
      </c>
      <c r="P612" t="s">
        <v>3722</v>
      </c>
      <c r="Q612" t="s">
        <v>3723</v>
      </c>
      <c r="S612" s="6" t="s">
        <v>1706</v>
      </c>
    </row>
    <row r="613" spans="2:20" x14ac:dyDescent="0.2">
      <c r="D613" s="346">
        <v>2.1110000000000002</v>
      </c>
      <c r="E613" s="345">
        <v>16</v>
      </c>
      <c r="F613" s="337">
        <v>12.91</v>
      </c>
      <c r="G613" s="6" t="s">
        <v>193</v>
      </c>
      <c r="H613" s="6">
        <v>153</v>
      </c>
      <c r="I613" s="3" t="s">
        <v>75</v>
      </c>
      <c r="J613" s="6">
        <v>37</v>
      </c>
      <c r="K613" s="4">
        <v>18</v>
      </c>
      <c r="L613" s="8" t="s">
        <v>64</v>
      </c>
      <c r="M613" s="6">
        <v>157</v>
      </c>
      <c r="N613" t="s">
        <v>1823</v>
      </c>
      <c r="O613" t="s">
        <v>3321</v>
      </c>
      <c r="P613" t="s">
        <v>3724</v>
      </c>
      <c r="Q613" t="s">
        <v>3725</v>
      </c>
      <c r="S613" s="6" t="s">
        <v>3003</v>
      </c>
    </row>
    <row r="614" spans="2:20" x14ac:dyDescent="0.2">
      <c r="D614" s="346">
        <v>12.502599999999999</v>
      </c>
      <c r="E614" s="345">
        <v>3</v>
      </c>
      <c r="F614" s="337">
        <v>33.26</v>
      </c>
      <c r="G614" s="6" t="s">
        <v>193</v>
      </c>
      <c r="H614" s="6">
        <v>79</v>
      </c>
      <c r="I614" s="3" t="s">
        <v>381</v>
      </c>
      <c r="J614" s="6">
        <v>38</v>
      </c>
      <c r="K614" s="4">
        <v>34</v>
      </c>
      <c r="L614" s="8" t="s">
        <v>123</v>
      </c>
      <c r="M614" s="6">
        <v>156</v>
      </c>
      <c r="N614" t="s">
        <v>3349</v>
      </c>
      <c r="O614" t="s">
        <v>3726</v>
      </c>
      <c r="P614" t="s">
        <v>3727</v>
      </c>
      <c r="Q614" t="s">
        <v>3728</v>
      </c>
      <c r="R614" s="3" t="s">
        <v>1764</v>
      </c>
      <c r="S614" s="6" t="s">
        <v>2011</v>
      </c>
    </row>
    <row r="615" spans="2:20" x14ac:dyDescent="0.2">
      <c r="D615" s="346">
        <v>10.595499999999999</v>
      </c>
      <c r="E615" s="345">
        <v>7</v>
      </c>
      <c r="F615" s="337">
        <v>19.39</v>
      </c>
      <c r="G615" s="6" t="s">
        <v>194</v>
      </c>
      <c r="H615" s="6">
        <v>125</v>
      </c>
      <c r="I615" s="3" t="s">
        <v>50</v>
      </c>
      <c r="J615" s="6">
        <v>76</v>
      </c>
      <c r="K615" s="4">
        <v>35</v>
      </c>
      <c r="L615" s="8" t="s">
        <v>61</v>
      </c>
      <c r="M615" s="6">
        <v>155</v>
      </c>
      <c r="N615" t="s">
        <v>1855</v>
      </c>
      <c r="O615" t="s">
        <v>3729</v>
      </c>
      <c r="P615" t="s">
        <v>3730</v>
      </c>
      <c r="Q615" t="s">
        <v>3731</v>
      </c>
      <c r="R615" s="3" t="s">
        <v>1694</v>
      </c>
      <c r="S615" s="6" t="s">
        <v>1695</v>
      </c>
    </row>
    <row r="616" spans="2:20" x14ac:dyDescent="0.2">
      <c r="D616" s="346">
        <v>9.5709999999999997</v>
      </c>
      <c r="E616" s="345">
        <v>6</v>
      </c>
      <c r="F616" s="337">
        <v>19.02</v>
      </c>
      <c r="G616" s="6" t="s">
        <v>194</v>
      </c>
      <c r="H616" s="6">
        <v>128</v>
      </c>
      <c r="I616" s="3" t="s">
        <v>52</v>
      </c>
      <c r="J616" s="6">
        <v>44</v>
      </c>
      <c r="K616" s="4">
        <v>22</v>
      </c>
      <c r="L616" s="8" t="s">
        <v>55</v>
      </c>
      <c r="M616" s="6">
        <v>154</v>
      </c>
      <c r="N616" t="s">
        <v>2527</v>
      </c>
      <c r="O616" t="s">
        <v>3732</v>
      </c>
      <c r="P616" t="s">
        <v>3733</v>
      </c>
      <c r="Q616" t="s">
        <v>3734</v>
      </c>
      <c r="S616" s="6" t="s">
        <v>1706</v>
      </c>
    </row>
    <row r="617" spans="2:20" x14ac:dyDescent="0.2">
      <c r="D617" s="346">
        <v>9.0375999999999994</v>
      </c>
      <c r="E617" s="345">
        <v>29</v>
      </c>
      <c r="F617" s="337">
        <v>30.55</v>
      </c>
      <c r="G617" s="6" t="s">
        <v>193</v>
      </c>
      <c r="H617" s="6">
        <v>96</v>
      </c>
      <c r="I617" s="3" t="s">
        <v>109</v>
      </c>
      <c r="J617" s="6">
        <v>66</v>
      </c>
      <c r="K617" s="4">
        <v>23</v>
      </c>
      <c r="L617" s="8" t="s">
        <v>95</v>
      </c>
      <c r="M617" s="6">
        <v>152</v>
      </c>
      <c r="N617" t="s">
        <v>1811</v>
      </c>
      <c r="O617" t="s">
        <v>3735</v>
      </c>
      <c r="P617" t="s">
        <v>3736</v>
      </c>
      <c r="Q617" t="s">
        <v>3737</v>
      </c>
      <c r="R617" s="3" t="s">
        <v>1694</v>
      </c>
      <c r="S617" s="6" t="s">
        <v>1695</v>
      </c>
    </row>
    <row r="618" spans="2:20" x14ac:dyDescent="0.2">
      <c r="D618" s="346">
        <v>6.0755999999999997</v>
      </c>
      <c r="E618" s="345">
        <v>2</v>
      </c>
      <c r="F618" s="337">
        <v>21.97</v>
      </c>
      <c r="G618" s="6" t="s">
        <v>194</v>
      </c>
      <c r="H618" s="6">
        <v>129</v>
      </c>
      <c r="I618" s="3" t="s">
        <v>480</v>
      </c>
      <c r="J618" s="6">
        <v>54</v>
      </c>
      <c r="K618" s="4">
        <v>53</v>
      </c>
      <c r="L618" s="8" t="s">
        <v>471</v>
      </c>
      <c r="M618" s="6">
        <v>151</v>
      </c>
      <c r="N618" t="s">
        <v>2323</v>
      </c>
      <c r="O618" t="s">
        <v>3738</v>
      </c>
      <c r="P618" t="s">
        <v>3739</v>
      </c>
      <c r="Q618" t="s">
        <v>3740</v>
      </c>
      <c r="R618" s="3" t="s">
        <v>1764</v>
      </c>
      <c r="S618" s="6" t="s">
        <v>2201</v>
      </c>
    </row>
    <row r="619" spans="2:20" x14ac:dyDescent="0.2">
      <c r="D619" s="346">
        <v>20.361000000000001</v>
      </c>
      <c r="E619" s="345">
        <v>1</v>
      </c>
      <c r="F619" s="337">
        <v>38.01</v>
      </c>
      <c r="G619" s="6" t="s">
        <v>194</v>
      </c>
      <c r="H619" s="6">
        <v>58</v>
      </c>
      <c r="I619" s="3" t="s">
        <v>749</v>
      </c>
      <c r="J619" s="6">
        <v>39</v>
      </c>
      <c r="K619" s="4">
        <v>26</v>
      </c>
      <c r="L619" s="8" t="s">
        <v>90</v>
      </c>
      <c r="M619" s="6">
        <v>150</v>
      </c>
      <c r="N619" t="s">
        <v>2558</v>
      </c>
      <c r="O619" t="s">
        <v>3741</v>
      </c>
      <c r="P619" t="s">
        <v>3742</v>
      </c>
      <c r="Q619" t="s">
        <v>3743</v>
      </c>
      <c r="S619" s="6" t="s">
        <v>3003</v>
      </c>
    </row>
    <row r="620" spans="2:20" x14ac:dyDescent="0.2">
      <c r="D620" s="346">
        <v>15.9232</v>
      </c>
      <c r="E620" s="345">
        <v>3</v>
      </c>
      <c r="F620" s="337">
        <v>41.59</v>
      </c>
      <c r="G620" s="6" t="s">
        <v>193</v>
      </c>
      <c r="H620" s="6">
        <v>55</v>
      </c>
      <c r="I620" s="3" t="s">
        <v>8</v>
      </c>
      <c r="J620" s="6">
        <v>55</v>
      </c>
      <c r="K620" s="4">
        <v>28</v>
      </c>
      <c r="L620" s="8" t="s">
        <v>390</v>
      </c>
      <c r="M620" s="6">
        <v>149</v>
      </c>
      <c r="N620" t="s">
        <v>2725</v>
      </c>
      <c r="O620" t="s">
        <v>3744</v>
      </c>
      <c r="P620" t="s">
        <v>3745</v>
      </c>
      <c r="Q620" t="s">
        <v>3746</v>
      </c>
      <c r="R620" s="3" t="s">
        <v>1694</v>
      </c>
      <c r="S620" s="6" t="s">
        <v>1733</v>
      </c>
    </row>
    <row r="621" spans="2:20" x14ac:dyDescent="0.2">
      <c r="D621" s="346">
        <v>-3.5851000000000002</v>
      </c>
      <c r="E621" s="345">
        <v>17</v>
      </c>
      <c r="F621" s="337">
        <v>23.56</v>
      </c>
      <c r="G621" s="6" t="s">
        <v>193</v>
      </c>
      <c r="H621" s="6">
        <v>148</v>
      </c>
      <c r="I621" s="3" t="s">
        <v>120</v>
      </c>
      <c r="J621" s="6">
        <v>60</v>
      </c>
      <c r="K621" s="4">
        <v>57</v>
      </c>
      <c r="L621" s="8" t="s">
        <v>393</v>
      </c>
      <c r="M621" s="6">
        <v>141</v>
      </c>
      <c r="N621" t="s">
        <v>1906</v>
      </c>
      <c r="O621" t="s">
        <v>3747</v>
      </c>
      <c r="P621" t="s">
        <v>3748</v>
      </c>
      <c r="Q621" t="s">
        <v>3749</v>
      </c>
      <c r="S621" s="6" t="s">
        <v>1695</v>
      </c>
    </row>
    <row r="622" spans="2:20" x14ac:dyDescent="0.2">
      <c r="D622" s="346">
        <v>16.638400000000001</v>
      </c>
      <c r="E622" s="345">
        <v>2</v>
      </c>
      <c r="F622" s="337">
        <v>48.63</v>
      </c>
      <c r="G622" s="6" t="s">
        <v>193</v>
      </c>
      <c r="H622" s="6">
        <v>32</v>
      </c>
      <c r="I622" s="3" t="s">
        <v>385</v>
      </c>
      <c r="J622" s="6">
        <v>41</v>
      </c>
      <c r="K622" s="4">
        <v>40</v>
      </c>
      <c r="L622" s="8" t="s">
        <v>115</v>
      </c>
      <c r="M622" s="6">
        <v>147</v>
      </c>
      <c r="N622" t="s">
        <v>1807</v>
      </c>
      <c r="O622" t="s">
        <v>3750</v>
      </c>
      <c r="P622" t="s">
        <v>3751</v>
      </c>
      <c r="Q622" t="s">
        <v>3752</v>
      </c>
      <c r="R622" s="3" t="s">
        <v>1764</v>
      </c>
      <c r="S622" s="6" t="s">
        <v>3003</v>
      </c>
    </row>
    <row r="623" spans="2:20" x14ac:dyDescent="0.2">
      <c r="D623" s="346">
        <v>15.795</v>
      </c>
      <c r="E623" s="345">
        <v>2</v>
      </c>
      <c r="F623" s="337">
        <v>42.46</v>
      </c>
      <c r="G623" s="6" t="s">
        <v>193</v>
      </c>
      <c r="H623" s="6">
        <v>56</v>
      </c>
      <c r="I623" s="3" t="s">
        <v>27</v>
      </c>
      <c r="J623" s="6">
        <v>51</v>
      </c>
      <c r="K623" s="4">
        <v>28</v>
      </c>
      <c r="L623" s="8" t="s">
        <v>16</v>
      </c>
      <c r="M623" s="6">
        <v>146</v>
      </c>
      <c r="N623" t="s">
        <v>2725</v>
      </c>
      <c r="O623" t="s">
        <v>3753</v>
      </c>
      <c r="P623" t="s">
        <v>3754</v>
      </c>
      <c r="Q623" t="s">
        <v>3755</v>
      </c>
      <c r="S623" s="6" t="s">
        <v>1733</v>
      </c>
    </row>
    <row r="624" spans="2:20" x14ac:dyDescent="0.2">
      <c r="D624" s="346">
        <v>7.2366000000000001</v>
      </c>
      <c r="E624" s="345">
        <v>19</v>
      </c>
      <c r="F624" s="337">
        <v>35.81</v>
      </c>
      <c r="G624" s="6" t="s">
        <v>193</v>
      </c>
      <c r="H624" s="6">
        <v>90</v>
      </c>
      <c r="I624" s="3" t="s">
        <v>178</v>
      </c>
      <c r="J624" s="6">
        <v>49</v>
      </c>
      <c r="K624" s="4">
        <v>11</v>
      </c>
      <c r="L624" s="8" t="s">
        <v>191</v>
      </c>
      <c r="M624" s="6">
        <v>145</v>
      </c>
      <c r="N624" t="s">
        <v>1959</v>
      </c>
      <c r="O624" t="s">
        <v>3756</v>
      </c>
      <c r="P624" t="s">
        <v>3757</v>
      </c>
      <c r="Q624" t="s">
        <v>3758</v>
      </c>
      <c r="R624" s="3" t="s">
        <v>1694</v>
      </c>
      <c r="S624" s="6" t="s">
        <v>1733</v>
      </c>
    </row>
    <row r="625" spans="4:19" x14ac:dyDescent="0.2">
      <c r="D625" s="346">
        <v>15.996</v>
      </c>
      <c r="E625" s="345">
        <v>2</v>
      </c>
      <c r="F625" s="337">
        <v>36.36</v>
      </c>
      <c r="G625" s="6" t="s">
        <v>194</v>
      </c>
      <c r="H625" s="6">
        <v>77</v>
      </c>
      <c r="I625" s="3" t="s">
        <v>83</v>
      </c>
      <c r="J625" s="6">
        <v>50</v>
      </c>
      <c r="K625" s="4">
        <v>40</v>
      </c>
      <c r="L625" s="8" t="s">
        <v>1476</v>
      </c>
      <c r="M625" s="6">
        <v>144</v>
      </c>
      <c r="N625" t="s">
        <v>1749</v>
      </c>
      <c r="O625" t="s">
        <v>3759</v>
      </c>
      <c r="P625" t="s">
        <v>3760</v>
      </c>
      <c r="Q625" t="s">
        <v>3761</v>
      </c>
      <c r="S625" s="6" t="s">
        <v>1706</v>
      </c>
    </row>
    <row r="626" spans="4:19" x14ac:dyDescent="0.2">
      <c r="D626" s="346">
        <v>21.214500000000001</v>
      </c>
      <c r="E626" s="345">
        <v>7</v>
      </c>
      <c r="F626" s="337">
        <v>43.81</v>
      </c>
      <c r="G626" s="6" t="s">
        <v>194</v>
      </c>
      <c r="H626" s="6">
        <v>46</v>
      </c>
      <c r="I626" s="3" t="s">
        <v>392</v>
      </c>
      <c r="J626" s="6">
        <v>73</v>
      </c>
      <c r="K626" s="4">
        <v>27</v>
      </c>
      <c r="L626" s="8" t="s">
        <v>122</v>
      </c>
      <c r="M626" s="6">
        <v>143</v>
      </c>
      <c r="N626" t="s">
        <v>2074</v>
      </c>
      <c r="O626" t="s">
        <v>3762</v>
      </c>
      <c r="P626" t="s">
        <v>3763</v>
      </c>
      <c r="Q626" t="s">
        <v>3764</v>
      </c>
      <c r="R626" s="3" t="s">
        <v>1694</v>
      </c>
      <c r="S626" s="6" t="s">
        <v>1711</v>
      </c>
    </row>
    <row r="627" spans="4:19" x14ac:dyDescent="0.2">
      <c r="D627" s="346">
        <v>-0.97509999999999997</v>
      </c>
      <c r="E627" s="345">
        <v>33</v>
      </c>
      <c r="F627" s="337">
        <v>26.94</v>
      </c>
      <c r="G627" s="6" t="s">
        <v>193</v>
      </c>
      <c r="H627" s="6">
        <v>133</v>
      </c>
      <c r="I627" s="3" t="s">
        <v>56</v>
      </c>
      <c r="J627" s="6">
        <v>52</v>
      </c>
      <c r="K627" s="4">
        <v>31</v>
      </c>
      <c r="L627" s="8" t="s">
        <v>51</v>
      </c>
      <c r="M627" s="6">
        <v>142</v>
      </c>
      <c r="N627" t="s">
        <v>1890</v>
      </c>
      <c r="O627" t="s">
        <v>3765</v>
      </c>
      <c r="P627" t="s">
        <v>3766</v>
      </c>
      <c r="Q627" t="s">
        <v>3767</v>
      </c>
      <c r="S627" s="6" t="s">
        <v>1733</v>
      </c>
    </row>
    <row r="628" spans="4:19" x14ac:dyDescent="0.2">
      <c r="D628" s="346">
        <v>13.724299999999999</v>
      </c>
      <c r="E628" s="345">
        <v>8</v>
      </c>
      <c r="F628" s="337">
        <v>44.43</v>
      </c>
      <c r="G628" s="6" t="s">
        <v>193</v>
      </c>
      <c r="H628" s="6">
        <v>60</v>
      </c>
      <c r="I628" s="3" t="s">
        <v>481</v>
      </c>
      <c r="J628" s="6">
        <v>74</v>
      </c>
      <c r="K628" s="4">
        <v>18</v>
      </c>
      <c r="L628" s="8" t="s">
        <v>475</v>
      </c>
      <c r="M628" s="6">
        <v>140</v>
      </c>
      <c r="N628" t="s">
        <v>1835</v>
      </c>
      <c r="O628" t="s">
        <v>3768</v>
      </c>
      <c r="P628" t="s">
        <v>3769</v>
      </c>
      <c r="Q628" t="s">
        <v>3770</v>
      </c>
      <c r="R628" s="3" t="s">
        <v>1694</v>
      </c>
      <c r="S628" s="6" t="s">
        <v>1716</v>
      </c>
    </row>
    <row r="629" spans="4:19" x14ac:dyDescent="0.2">
      <c r="D629" s="346">
        <v>17.894300000000001</v>
      </c>
      <c r="E629" s="345">
        <v>8</v>
      </c>
      <c r="F629" s="337">
        <v>50.96</v>
      </c>
      <c r="G629" s="6" t="s">
        <v>194</v>
      </c>
      <c r="H629" s="6">
        <v>31</v>
      </c>
      <c r="I629" s="3" t="s">
        <v>1478</v>
      </c>
      <c r="J629" s="6">
        <v>21</v>
      </c>
      <c r="K629" s="4">
        <v>17</v>
      </c>
      <c r="L629" s="8" t="s">
        <v>472</v>
      </c>
      <c r="M629" s="6">
        <v>139</v>
      </c>
      <c r="N629" t="s">
        <v>3771</v>
      </c>
      <c r="O629" t="s">
        <v>3772</v>
      </c>
      <c r="P629" t="s">
        <v>3773</v>
      </c>
      <c r="Q629" t="s">
        <v>3774</v>
      </c>
      <c r="R629" s="3" t="s">
        <v>1764</v>
      </c>
      <c r="S629" s="6" t="s">
        <v>3003</v>
      </c>
    </row>
    <row r="630" spans="4:19" x14ac:dyDescent="0.2">
      <c r="D630" s="346">
        <v>15.7797</v>
      </c>
      <c r="E630" s="345">
        <v>5</v>
      </c>
      <c r="F630" s="337">
        <v>55.71</v>
      </c>
      <c r="G630" s="6" t="s">
        <v>193</v>
      </c>
      <c r="H630" s="6">
        <v>19</v>
      </c>
      <c r="I630" s="3" t="s">
        <v>39</v>
      </c>
      <c r="J630" s="6">
        <v>62</v>
      </c>
      <c r="K630" s="4">
        <v>26</v>
      </c>
      <c r="L630" s="8" t="s">
        <v>35</v>
      </c>
      <c r="M630" s="6">
        <v>138</v>
      </c>
      <c r="N630" t="s">
        <v>1729</v>
      </c>
      <c r="O630" t="s">
        <v>3775</v>
      </c>
      <c r="P630" t="s">
        <v>3776</v>
      </c>
      <c r="Q630" t="s">
        <v>3777</v>
      </c>
      <c r="R630" s="3" t="s">
        <v>1694</v>
      </c>
      <c r="S630" s="6" t="s">
        <v>1695</v>
      </c>
    </row>
    <row r="631" spans="4:19" x14ac:dyDescent="0.2">
      <c r="D631" s="346">
        <v>12.883699999999999</v>
      </c>
      <c r="E631" s="345">
        <v>15</v>
      </c>
      <c r="F631" s="337">
        <v>45.14</v>
      </c>
      <c r="G631" s="6" t="s">
        <v>194</v>
      </c>
      <c r="H631" s="6">
        <v>62</v>
      </c>
      <c r="I631" s="3" t="s">
        <v>80</v>
      </c>
      <c r="J631" s="6">
        <v>72</v>
      </c>
      <c r="K631" s="4">
        <v>33</v>
      </c>
      <c r="L631" s="8" t="s">
        <v>92</v>
      </c>
      <c r="M631" s="6">
        <v>137</v>
      </c>
      <c r="N631" t="s">
        <v>1906</v>
      </c>
      <c r="O631" t="s">
        <v>3778</v>
      </c>
      <c r="P631" t="s">
        <v>3779</v>
      </c>
      <c r="Q631" t="s">
        <v>3780</v>
      </c>
      <c r="R631" s="3" t="s">
        <v>1694</v>
      </c>
      <c r="S631" s="6" t="s">
        <v>1711</v>
      </c>
    </row>
    <row r="632" spans="4:19" x14ac:dyDescent="0.2">
      <c r="D632" s="346">
        <v>8.5921000000000003</v>
      </c>
      <c r="E632" s="345">
        <v>7</v>
      </c>
      <c r="F632" s="337">
        <v>38.130000000000003</v>
      </c>
      <c r="G632" s="6" t="s">
        <v>194</v>
      </c>
      <c r="H632" s="6">
        <v>91</v>
      </c>
      <c r="I632" s="3" t="s">
        <v>38</v>
      </c>
      <c r="J632" s="6">
        <v>60</v>
      </c>
      <c r="K632" s="4">
        <v>18</v>
      </c>
      <c r="L632" s="8" t="s">
        <v>41</v>
      </c>
      <c r="M632" s="6">
        <v>136</v>
      </c>
      <c r="N632" t="s">
        <v>1778</v>
      </c>
      <c r="O632" t="s">
        <v>3781</v>
      </c>
      <c r="P632" t="s">
        <v>3782</v>
      </c>
      <c r="Q632" t="s">
        <v>3783</v>
      </c>
      <c r="R632" s="3" t="s">
        <v>1694</v>
      </c>
      <c r="S632" s="6" t="s">
        <v>1695</v>
      </c>
    </row>
    <row r="633" spans="4:19" x14ac:dyDescent="0.2">
      <c r="D633" s="346">
        <v>17.353000000000002</v>
      </c>
      <c r="E633" s="345">
        <v>1</v>
      </c>
      <c r="F633" s="337">
        <v>59.72</v>
      </c>
      <c r="G633" s="6" t="s">
        <v>193</v>
      </c>
      <c r="H633" s="6">
        <v>5</v>
      </c>
      <c r="I633" s="3" t="s">
        <v>57</v>
      </c>
      <c r="J633" s="6">
        <v>48</v>
      </c>
      <c r="K633" s="4">
        <v>15</v>
      </c>
      <c r="L633" s="8" t="s">
        <v>53</v>
      </c>
      <c r="M633" s="6">
        <v>135</v>
      </c>
      <c r="N633" t="s">
        <v>3287</v>
      </c>
      <c r="O633" t="s">
        <v>3784</v>
      </c>
      <c r="P633" t="s">
        <v>3785</v>
      </c>
      <c r="Q633" t="s">
        <v>3786</v>
      </c>
      <c r="S633" s="6" t="s">
        <v>1706</v>
      </c>
    </row>
    <row r="634" spans="4:19" x14ac:dyDescent="0.2">
      <c r="D634" s="346">
        <v>1.0838000000000001</v>
      </c>
      <c r="E634" s="345">
        <v>25</v>
      </c>
      <c r="F634" s="337">
        <v>37.11</v>
      </c>
      <c r="G634" s="6" t="s">
        <v>193</v>
      </c>
      <c r="H634" s="6">
        <v>109</v>
      </c>
      <c r="I634" s="3" t="s">
        <v>112</v>
      </c>
      <c r="J634" s="6">
        <v>47</v>
      </c>
      <c r="K634" s="4">
        <v>28</v>
      </c>
      <c r="L634" s="8" t="s">
        <v>389</v>
      </c>
      <c r="M634" s="6">
        <v>134</v>
      </c>
      <c r="N634" t="s">
        <v>1870</v>
      </c>
      <c r="O634" t="s">
        <v>3787</v>
      </c>
      <c r="P634" t="s">
        <v>3788</v>
      </c>
      <c r="Q634" t="s">
        <v>3789</v>
      </c>
      <c r="R634" s="3" t="s">
        <v>1694</v>
      </c>
      <c r="S634" s="6" t="s">
        <v>1733</v>
      </c>
    </row>
    <row r="635" spans="4:19" x14ac:dyDescent="0.2">
      <c r="D635" s="346">
        <v>8.3766999999999996</v>
      </c>
      <c r="E635" s="345">
        <v>16</v>
      </c>
      <c r="F635" s="337">
        <v>49.46</v>
      </c>
      <c r="G635" s="6" t="s">
        <v>193</v>
      </c>
      <c r="H635" s="6">
        <v>61</v>
      </c>
      <c r="I635" s="3" t="s">
        <v>28</v>
      </c>
      <c r="J635" s="6">
        <v>43</v>
      </c>
      <c r="K635" s="4">
        <v>18</v>
      </c>
      <c r="L635" s="8" t="s">
        <v>19</v>
      </c>
      <c r="M635" s="6">
        <v>132</v>
      </c>
      <c r="N635" t="s">
        <v>1773</v>
      </c>
      <c r="O635" t="s">
        <v>3790</v>
      </c>
      <c r="P635" t="s">
        <v>3791</v>
      </c>
      <c r="Q635" t="s">
        <v>3792</v>
      </c>
      <c r="R635" s="3" t="s">
        <v>1694</v>
      </c>
      <c r="S635" s="6" t="s">
        <v>1733</v>
      </c>
    </row>
    <row r="636" spans="4:19" x14ac:dyDescent="0.2">
      <c r="D636" s="346">
        <v>2.0680000000000001</v>
      </c>
      <c r="E636" s="345">
        <v>43</v>
      </c>
      <c r="F636" s="337">
        <v>31.56</v>
      </c>
      <c r="G636" s="6" t="s">
        <v>194</v>
      </c>
      <c r="H636" s="6">
        <v>131</v>
      </c>
      <c r="I636" s="3" t="s">
        <v>20</v>
      </c>
      <c r="J636" s="6">
        <v>52</v>
      </c>
      <c r="K636" s="4">
        <v>18</v>
      </c>
      <c r="L636" s="8" t="s">
        <v>24</v>
      </c>
      <c r="M636" s="6">
        <v>127</v>
      </c>
      <c r="N636" t="s">
        <v>1894</v>
      </c>
      <c r="O636" t="s">
        <v>3793</v>
      </c>
      <c r="P636" t="s">
        <v>3794</v>
      </c>
      <c r="Q636" t="s">
        <v>3795</v>
      </c>
      <c r="R636" s="3" t="s">
        <v>1694</v>
      </c>
      <c r="S636" s="6" t="s">
        <v>1728</v>
      </c>
    </row>
    <row r="637" spans="4:19" x14ac:dyDescent="0.2">
      <c r="D637" s="346">
        <v>12.7464</v>
      </c>
      <c r="E637" s="345">
        <v>3</v>
      </c>
      <c r="F637" s="337">
        <v>44.63</v>
      </c>
      <c r="G637" s="6" t="s">
        <v>194</v>
      </c>
      <c r="H637" s="6">
        <v>71</v>
      </c>
      <c r="I637" s="3" t="s">
        <v>34</v>
      </c>
      <c r="J637" s="6">
        <v>26</v>
      </c>
      <c r="K637" s="4">
        <v>24</v>
      </c>
      <c r="L637" s="8" t="s">
        <v>45</v>
      </c>
      <c r="M637" s="6">
        <v>130</v>
      </c>
      <c r="N637" t="s">
        <v>3796</v>
      </c>
      <c r="O637" t="s">
        <v>3797</v>
      </c>
      <c r="P637" t="s">
        <v>3798</v>
      </c>
      <c r="Q637" t="s">
        <v>3799</v>
      </c>
      <c r="R637" s="3" t="s">
        <v>1764</v>
      </c>
      <c r="S637" s="6" t="s">
        <v>3003</v>
      </c>
    </row>
    <row r="638" spans="4:19" x14ac:dyDescent="0.2">
      <c r="D638" s="346">
        <v>9.8363999999999994</v>
      </c>
      <c r="E638" s="345">
        <v>11</v>
      </c>
      <c r="F638" s="337">
        <v>55.34</v>
      </c>
      <c r="G638" s="6" t="s">
        <v>193</v>
      </c>
      <c r="H638" s="6">
        <v>45</v>
      </c>
      <c r="I638" s="3" t="s">
        <v>89</v>
      </c>
      <c r="J638" s="6">
        <v>69</v>
      </c>
      <c r="K638" s="4">
        <v>23</v>
      </c>
      <c r="L638" s="8" t="s">
        <v>78</v>
      </c>
      <c r="M638" s="6">
        <v>126</v>
      </c>
      <c r="N638" t="s">
        <v>2026</v>
      </c>
      <c r="O638" t="s">
        <v>3800</v>
      </c>
      <c r="P638" t="s">
        <v>3801</v>
      </c>
      <c r="Q638" t="s">
        <v>3802</v>
      </c>
      <c r="R638" s="3" t="s">
        <v>1694</v>
      </c>
      <c r="S638" s="6" t="s">
        <v>1695</v>
      </c>
    </row>
    <row r="639" spans="4:19" x14ac:dyDescent="0.2">
      <c r="D639" s="346">
        <v>16.506799999999998</v>
      </c>
      <c r="E639" s="345">
        <v>4</v>
      </c>
      <c r="F639" s="337">
        <v>62.97</v>
      </c>
      <c r="G639" s="6" t="s">
        <v>193</v>
      </c>
      <c r="H639" s="6">
        <v>11</v>
      </c>
      <c r="I639" s="3" t="s">
        <v>383</v>
      </c>
      <c r="J639" s="6">
        <v>71</v>
      </c>
      <c r="K639" s="4">
        <v>40</v>
      </c>
      <c r="L639" s="8" t="s">
        <v>118</v>
      </c>
      <c r="M639" s="6">
        <v>124</v>
      </c>
      <c r="N639" t="s">
        <v>1863</v>
      </c>
      <c r="O639" t="s">
        <v>3803</v>
      </c>
      <c r="P639" t="s">
        <v>3804</v>
      </c>
      <c r="Q639" t="s">
        <v>3805</v>
      </c>
      <c r="S639" s="6" t="s">
        <v>1728</v>
      </c>
    </row>
    <row r="640" spans="4:19" x14ac:dyDescent="0.2">
      <c r="D640" s="346">
        <v>15.8367</v>
      </c>
      <c r="E640" s="345">
        <v>5</v>
      </c>
      <c r="F640" s="337">
        <v>58.81</v>
      </c>
      <c r="G640" s="6" t="s">
        <v>194</v>
      </c>
      <c r="H640" s="6">
        <v>25</v>
      </c>
      <c r="I640" s="3" t="s">
        <v>98</v>
      </c>
      <c r="J640" s="6">
        <v>31</v>
      </c>
      <c r="K640" s="4">
        <v>11</v>
      </c>
      <c r="L640" s="8" t="s">
        <v>102</v>
      </c>
      <c r="M640" s="6">
        <v>123</v>
      </c>
      <c r="N640" t="s">
        <v>2366</v>
      </c>
      <c r="O640" t="s">
        <v>3806</v>
      </c>
      <c r="P640" t="s">
        <v>3807</v>
      </c>
      <c r="Q640" t="s">
        <v>3808</v>
      </c>
      <c r="S640" s="6" t="s">
        <v>3003</v>
      </c>
    </row>
    <row r="641" spans="4:19" x14ac:dyDescent="0.2">
      <c r="D641" s="346">
        <v>10.071099999999999</v>
      </c>
      <c r="E641" s="345">
        <v>24</v>
      </c>
      <c r="F641" s="337">
        <v>56.38</v>
      </c>
      <c r="G641" s="6" t="s">
        <v>193</v>
      </c>
      <c r="H641" s="6">
        <v>48</v>
      </c>
      <c r="I641" s="3" t="s">
        <v>750</v>
      </c>
      <c r="J641" s="6">
        <v>64</v>
      </c>
      <c r="K641" s="4">
        <v>40</v>
      </c>
      <c r="L641" s="8" t="s">
        <v>469</v>
      </c>
      <c r="M641" s="6">
        <v>122</v>
      </c>
      <c r="N641" t="s">
        <v>2323</v>
      </c>
      <c r="O641" t="s">
        <v>3809</v>
      </c>
      <c r="P641" t="s">
        <v>3810</v>
      </c>
      <c r="Q641" t="s">
        <v>3811</v>
      </c>
      <c r="R641" s="3" t="s">
        <v>1694</v>
      </c>
      <c r="S641" s="6" t="s">
        <v>1716</v>
      </c>
    </row>
    <row r="642" spans="4:19" x14ac:dyDescent="0.2">
      <c r="D642" s="346">
        <v>13.297499999999999</v>
      </c>
      <c r="E642" s="345">
        <v>1</v>
      </c>
      <c r="F642" s="337">
        <v>57.17</v>
      </c>
      <c r="G642" s="6" t="s">
        <v>194</v>
      </c>
      <c r="H642" s="6">
        <v>40</v>
      </c>
      <c r="I642" s="3" t="s">
        <v>68</v>
      </c>
      <c r="J642" s="6">
        <v>50</v>
      </c>
      <c r="K642" s="4">
        <v>20</v>
      </c>
      <c r="L642" s="8" t="s">
        <v>72</v>
      </c>
      <c r="M642" s="6">
        <v>120</v>
      </c>
      <c r="N642" t="s">
        <v>2919</v>
      </c>
      <c r="O642" t="s">
        <v>3812</v>
      </c>
      <c r="P642" t="s">
        <v>3813</v>
      </c>
      <c r="Q642" t="s">
        <v>3814</v>
      </c>
      <c r="R642" s="3" t="s">
        <v>1694</v>
      </c>
      <c r="S642" s="6" t="s">
        <v>1728</v>
      </c>
    </row>
    <row r="643" spans="4:19" x14ac:dyDescent="0.2">
      <c r="D643" s="346">
        <v>-0.55840000000000001</v>
      </c>
      <c r="E643" s="345">
        <v>12</v>
      </c>
      <c r="F643" s="337">
        <v>45.76</v>
      </c>
      <c r="G643" s="6" t="s">
        <v>194</v>
      </c>
      <c r="H643" s="6">
        <v>119</v>
      </c>
      <c r="I643" s="3" t="s">
        <v>100</v>
      </c>
      <c r="J643" s="6">
        <v>34</v>
      </c>
      <c r="K643" s="4">
        <v>32</v>
      </c>
      <c r="L643" s="8" t="s">
        <v>104</v>
      </c>
      <c r="M643" s="6">
        <v>101</v>
      </c>
      <c r="N643" t="s">
        <v>1963</v>
      </c>
      <c r="O643" t="s">
        <v>3815</v>
      </c>
      <c r="P643" t="s">
        <v>3816</v>
      </c>
      <c r="Q643" t="s">
        <v>3817</v>
      </c>
      <c r="S643" s="6" t="s">
        <v>3003</v>
      </c>
    </row>
    <row r="644" spans="4:19" x14ac:dyDescent="0.2">
      <c r="D644" s="346">
        <v>0.36430000000000001</v>
      </c>
      <c r="E644" s="345">
        <v>5</v>
      </c>
      <c r="F644" s="337">
        <v>41.15</v>
      </c>
      <c r="G644" s="6" t="s">
        <v>194</v>
      </c>
      <c r="H644" s="6">
        <v>118</v>
      </c>
      <c r="I644" s="3" t="s">
        <v>22</v>
      </c>
      <c r="J644" s="6">
        <v>29</v>
      </c>
      <c r="K644" s="4">
        <v>23</v>
      </c>
      <c r="L644" s="8" t="s">
        <v>26</v>
      </c>
      <c r="M644" s="6">
        <v>117</v>
      </c>
      <c r="N644" t="s">
        <v>1890</v>
      </c>
      <c r="O644" t="s">
        <v>3818</v>
      </c>
      <c r="P644" t="s">
        <v>3819</v>
      </c>
      <c r="Q644" t="s">
        <v>3820</v>
      </c>
      <c r="S644" s="6" t="s">
        <v>1733</v>
      </c>
    </row>
    <row r="645" spans="4:19" x14ac:dyDescent="0.2">
      <c r="D645" s="346">
        <v>-12.7181</v>
      </c>
      <c r="E645" s="345">
        <v>24</v>
      </c>
      <c r="F645" s="337">
        <v>76.73</v>
      </c>
      <c r="G645" s="6" t="s">
        <v>194</v>
      </c>
      <c r="H645" s="6">
        <v>116</v>
      </c>
      <c r="I645" s="3" t="s">
        <v>99</v>
      </c>
      <c r="J645" s="6">
        <v>55</v>
      </c>
      <c r="K645" s="4">
        <v>49</v>
      </c>
      <c r="L645" s="8" t="s">
        <v>105</v>
      </c>
      <c r="M645" s="6">
        <v>22</v>
      </c>
      <c r="N645" t="s">
        <v>1870</v>
      </c>
      <c r="O645" t="s">
        <v>3821</v>
      </c>
      <c r="P645" t="s">
        <v>3822</v>
      </c>
      <c r="Q645" t="s">
        <v>3823</v>
      </c>
      <c r="R645" s="3" t="s">
        <v>1694</v>
      </c>
      <c r="S645" s="6" t="s">
        <v>1695</v>
      </c>
    </row>
    <row r="646" spans="4:19" x14ac:dyDescent="0.2">
      <c r="D646" s="346">
        <v>15.3612</v>
      </c>
      <c r="E646" s="345">
        <v>7</v>
      </c>
      <c r="F646" s="337">
        <v>65.89</v>
      </c>
      <c r="G646" s="6" t="s">
        <v>193</v>
      </c>
      <c r="H646" s="6">
        <v>13</v>
      </c>
      <c r="I646" s="3" t="s">
        <v>181</v>
      </c>
      <c r="J646" s="6">
        <v>55</v>
      </c>
      <c r="K646" s="4">
        <v>28</v>
      </c>
      <c r="L646" s="8" t="s">
        <v>185</v>
      </c>
      <c r="M646" s="6">
        <v>115</v>
      </c>
      <c r="N646" t="s">
        <v>2056</v>
      </c>
      <c r="O646" t="s">
        <v>3824</v>
      </c>
      <c r="P646" t="s">
        <v>3825</v>
      </c>
      <c r="Q646" t="s">
        <v>3826</v>
      </c>
      <c r="S646" s="6" t="s">
        <v>1733</v>
      </c>
    </row>
    <row r="647" spans="4:19" x14ac:dyDescent="0.2">
      <c r="D647" s="346">
        <v>16.840900000000001</v>
      </c>
      <c r="E647" s="345">
        <v>3</v>
      </c>
      <c r="F647" s="337">
        <v>58.35</v>
      </c>
      <c r="G647" s="6" t="s">
        <v>194</v>
      </c>
      <c r="H647" s="6">
        <v>41</v>
      </c>
      <c r="I647" s="3" t="s">
        <v>189</v>
      </c>
      <c r="J647" s="6">
        <v>74</v>
      </c>
      <c r="K647" s="4">
        <v>40</v>
      </c>
      <c r="L647" s="8" t="s">
        <v>177</v>
      </c>
      <c r="M647" s="6">
        <v>114</v>
      </c>
      <c r="N647" t="s">
        <v>2000</v>
      </c>
      <c r="O647" t="s">
        <v>3827</v>
      </c>
      <c r="P647" t="s">
        <v>3828</v>
      </c>
      <c r="Q647" t="s">
        <v>3829</v>
      </c>
      <c r="R647" s="3" t="s">
        <v>1694</v>
      </c>
      <c r="S647" s="6" t="s">
        <v>1728</v>
      </c>
    </row>
    <row r="648" spans="4:19" x14ac:dyDescent="0.2">
      <c r="D648" s="346">
        <v>3.6855000000000002</v>
      </c>
      <c r="E648" s="345">
        <v>15</v>
      </c>
      <c r="F648" s="337">
        <v>51.68</v>
      </c>
      <c r="G648" s="6" t="s">
        <v>193</v>
      </c>
      <c r="H648" s="6">
        <v>81</v>
      </c>
      <c r="I648" s="3" t="s">
        <v>108</v>
      </c>
      <c r="J648" s="6">
        <v>41</v>
      </c>
      <c r="K648" s="4">
        <v>27</v>
      </c>
      <c r="L648" s="8" t="s">
        <v>94</v>
      </c>
      <c r="M648" s="6">
        <v>113</v>
      </c>
      <c r="N648" t="s">
        <v>1753</v>
      </c>
      <c r="O648" t="s">
        <v>3830</v>
      </c>
      <c r="P648" t="s">
        <v>3831</v>
      </c>
      <c r="Q648" t="s">
        <v>3832</v>
      </c>
      <c r="S648" s="6" t="s">
        <v>1706</v>
      </c>
    </row>
    <row r="649" spans="4:19" x14ac:dyDescent="0.2">
      <c r="D649" s="346">
        <v>16.503</v>
      </c>
      <c r="E649" s="345">
        <v>2</v>
      </c>
      <c r="F649" s="337">
        <v>61.39</v>
      </c>
      <c r="G649" s="6" t="s">
        <v>194</v>
      </c>
      <c r="H649" s="6">
        <v>30</v>
      </c>
      <c r="I649" s="3" t="s">
        <v>96</v>
      </c>
      <c r="J649" s="6">
        <v>54</v>
      </c>
      <c r="K649" s="4">
        <v>43</v>
      </c>
      <c r="L649" s="8" t="s">
        <v>107</v>
      </c>
      <c r="M649" s="6">
        <v>112</v>
      </c>
      <c r="N649" t="s">
        <v>2323</v>
      </c>
      <c r="O649" t="s">
        <v>3833</v>
      </c>
      <c r="P649" t="s">
        <v>3834</v>
      </c>
      <c r="Q649" t="s">
        <v>3835</v>
      </c>
      <c r="R649" s="3" t="s">
        <v>1764</v>
      </c>
      <c r="S649" s="6" t="s">
        <v>1944</v>
      </c>
    </row>
    <row r="650" spans="4:19" x14ac:dyDescent="0.2">
      <c r="D650" s="346">
        <v>-2.6172</v>
      </c>
      <c r="E650" s="345">
        <v>27</v>
      </c>
      <c r="F650" s="337">
        <v>55.61</v>
      </c>
      <c r="G650" s="6" t="s">
        <v>194</v>
      </c>
      <c r="H650" s="6">
        <v>111</v>
      </c>
      <c r="I650" s="3" t="s">
        <v>116</v>
      </c>
      <c r="J650" s="6">
        <v>38</v>
      </c>
      <c r="K650" s="4">
        <v>20</v>
      </c>
      <c r="L650" s="8" t="s">
        <v>388</v>
      </c>
      <c r="M650" s="6">
        <v>82</v>
      </c>
      <c r="N650" t="s">
        <v>1778</v>
      </c>
      <c r="O650" t="s">
        <v>3836</v>
      </c>
      <c r="P650" t="s">
        <v>3837</v>
      </c>
      <c r="Q650" t="s">
        <v>3838</v>
      </c>
      <c r="S650" s="6" t="s">
        <v>1733</v>
      </c>
    </row>
    <row r="651" spans="4:19" x14ac:dyDescent="0.2">
      <c r="D651" s="346">
        <v>18.015000000000001</v>
      </c>
      <c r="E651" s="345">
        <v>1</v>
      </c>
      <c r="F651" s="337">
        <v>65.28</v>
      </c>
      <c r="G651" s="6" t="s">
        <v>194</v>
      </c>
      <c r="H651" s="6">
        <v>16</v>
      </c>
      <c r="I651" s="3" t="s">
        <v>32</v>
      </c>
      <c r="J651" s="6">
        <v>58</v>
      </c>
      <c r="K651" s="4">
        <v>34</v>
      </c>
      <c r="L651" s="8" t="s">
        <v>43</v>
      </c>
      <c r="M651" s="6">
        <v>110</v>
      </c>
      <c r="N651" t="s">
        <v>2725</v>
      </c>
      <c r="O651" t="s">
        <v>3839</v>
      </c>
      <c r="P651" t="s">
        <v>3840</v>
      </c>
      <c r="Q651" t="s">
        <v>3841</v>
      </c>
      <c r="S651" s="6" t="s">
        <v>1733</v>
      </c>
    </row>
    <row r="652" spans="4:19" x14ac:dyDescent="0.2">
      <c r="D652" s="346">
        <v>8.1438000000000006</v>
      </c>
      <c r="E652" s="345">
        <v>6</v>
      </c>
      <c r="F652" s="337">
        <v>60.13</v>
      </c>
      <c r="G652" s="6" t="s">
        <v>193</v>
      </c>
      <c r="H652" s="6">
        <v>53</v>
      </c>
      <c r="I652" s="3" t="s">
        <v>44</v>
      </c>
      <c r="J652" s="6">
        <v>47</v>
      </c>
      <c r="K652" s="4">
        <v>39</v>
      </c>
      <c r="L652" s="8" t="s">
        <v>31</v>
      </c>
      <c r="M652" s="6">
        <v>108</v>
      </c>
      <c r="N652" t="s">
        <v>1913</v>
      </c>
      <c r="O652" t="s">
        <v>3842</v>
      </c>
      <c r="P652" t="s">
        <v>3843</v>
      </c>
      <c r="Q652" t="s">
        <v>3844</v>
      </c>
      <c r="S652" s="6" t="s">
        <v>1706</v>
      </c>
    </row>
    <row r="653" spans="4:19" x14ac:dyDescent="0.2">
      <c r="D653" s="346">
        <v>-9.5587999999999997</v>
      </c>
      <c r="E653" s="345">
        <v>31</v>
      </c>
      <c r="F653" s="337">
        <v>68.099999999999994</v>
      </c>
      <c r="G653" s="6" t="s">
        <v>193</v>
      </c>
      <c r="H653" s="6">
        <v>107</v>
      </c>
      <c r="I653" s="3" t="s">
        <v>59</v>
      </c>
      <c r="J653" s="6">
        <v>48</v>
      </c>
      <c r="K653" s="4">
        <v>37</v>
      </c>
      <c r="L653" s="8" t="s">
        <v>48</v>
      </c>
      <c r="M653" s="6">
        <v>57</v>
      </c>
      <c r="N653" t="s">
        <v>1894</v>
      </c>
      <c r="O653" t="s">
        <v>3845</v>
      </c>
      <c r="P653" t="s">
        <v>3846</v>
      </c>
      <c r="Q653" t="s">
        <v>3847</v>
      </c>
      <c r="R653" s="3" t="s">
        <v>1694</v>
      </c>
      <c r="S653" s="6" t="s">
        <v>1733</v>
      </c>
    </row>
    <row r="654" spans="4:19" x14ac:dyDescent="0.2">
      <c r="D654" s="346">
        <v>6.9179000000000004</v>
      </c>
      <c r="E654" s="345">
        <v>13</v>
      </c>
      <c r="F654" s="337">
        <v>60.88</v>
      </c>
      <c r="G654" s="6" t="s">
        <v>193</v>
      </c>
      <c r="H654" s="6">
        <v>54</v>
      </c>
      <c r="I654" s="3" t="s">
        <v>91</v>
      </c>
      <c r="J654" s="6">
        <v>49</v>
      </c>
      <c r="K654" s="4">
        <v>12</v>
      </c>
      <c r="L654" s="8" t="s">
        <v>79</v>
      </c>
      <c r="M654" s="6">
        <v>106</v>
      </c>
      <c r="N654" t="s">
        <v>2049</v>
      </c>
      <c r="O654" t="s">
        <v>3848</v>
      </c>
      <c r="P654" t="s">
        <v>3849</v>
      </c>
      <c r="Q654" t="s">
        <v>3850</v>
      </c>
      <c r="R654" s="3" t="s">
        <v>1694</v>
      </c>
      <c r="S654" s="6" t="s">
        <v>1733</v>
      </c>
    </row>
    <row r="655" spans="4:19" x14ac:dyDescent="0.2">
      <c r="D655" s="346">
        <v>8.8634000000000004</v>
      </c>
      <c r="E655" s="345">
        <v>10</v>
      </c>
      <c r="F655" s="337">
        <v>61.22</v>
      </c>
      <c r="G655" s="6" t="s">
        <v>194</v>
      </c>
      <c r="H655" s="6">
        <v>52</v>
      </c>
      <c r="I655" s="3" t="s">
        <v>18</v>
      </c>
      <c r="J655" s="6">
        <v>35</v>
      </c>
      <c r="K655" s="4">
        <v>33</v>
      </c>
      <c r="L655" s="8" t="s">
        <v>30</v>
      </c>
      <c r="M655" s="6">
        <v>105</v>
      </c>
      <c r="N655" t="s">
        <v>1807</v>
      </c>
      <c r="O655" t="s">
        <v>3851</v>
      </c>
      <c r="P655" t="s">
        <v>3852</v>
      </c>
      <c r="Q655" t="s">
        <v>3853</v>
      </c>
      <c r="S655" s="6" t="s">
        <v>3003</v>
      </c>
    </row>
    <row r="656" spans="4:19" x14ac:dyDescent="0.2">
      <c r="D656" s="346">
        <v>14.276400000000001</v>
      </c>
      <c r="E656" s="345">
        <v>32</v>
      </c>
      <c r="F656" s="337">
        <v>70.31</v>
      </c>
      <c r="G656" s="6" t="s">
        <v>193</v>
      </c>
      <c r="H656" s="6">
        <v>10</v>
      </c>
      <c r="I656" s="3" t="s">
        <v>479</v>
      </c>
      <c r="J656" s="6">
        <v>66</v>
      </c>
      <c r="K656" s="4">
        <v>14</v>
      </c>
      <c r="L656" s="8" t="s">
        <v>468</v>
      </c>
      <c r="M656" s="6">
        <v>104</v>
      </c>
      <c r="N656" t="s">
        <v>1815</v>
      </c>
      <c r="O656" t="s">
        <v>3854</v>
      </c>
      <c r="P656" t="s">
        <v>3855</v>
      </c>
      <c r="Q656" t="s">
        <v>3856</v>
      </c>
      <c r="R656" s="3" t="s">
        <v>1694</v>
      </c>
      <c r="S656" s="6" t="s">
        <v>1695</v>
      </c>
    </row>
    <row r="657" spans="4:20" x14ac:dyDescent="0.2">
      <c r="D657" s="346">
        <v>7.2744999999999997</v>
      </c>
      <c r="E657" s="345">
        <v>16</v>
      </c>
      <c r="F657" s="337">
        <v>67.69</v>
      </c>
      <c r="G657" s="6" t="s">
        <v>193</v>
      </c>
      <c r="H657" s="6">
        <v>34</v>
      </c>
      <c r="I657" s="3" t="s">
        <v>334</v>
      </c>
      <c r="J657" s="6">
        <v>59</v>
      </c>
      <c r="K657" s="4">
        <v>10</v>
      </c>
      <c r="L657" s="8" t="s">
        <v>386</v>
      </c>
      <c r="M657" s="6">
        <v>103</v>
      </c>
      <c r="N657" t="s">
        <v>1815</v>
      </c>
      <c r="O657" t="s">
        <v>3857</v>
      </c>
      <c r="P657" t="s">
        <v>3858</v>
      </c>
      <c r="Q657" t="s">
        <v>3859</v>
      </c>
      <c r="R657" s="3" t="s">
        <v>1694</v>
      </c>
      <c r="S657" s="6" t="s">
        <v>1728</v>
      </c>
    </row>
    <row r="658" spans="4:20" x14ac:dyDescent="0.2">
      <c r="D658" s="346">
        <v>7.3209999999999997</v>
      </c>
      <c r="E658" s="345">
        <v>7</v>
      </c>
      <c r="F658" s="337">
        <v>65.959999999999994</v>
      </c>
      <c r="G658" s="6" t="s">
        <v>193</v>
      </c>
      <c r="H658" s="6">
        <v>42</v>
      </c>
      <c r="I658" s="3" t="s">
        <v>77</v>
      </c>
      <c r="J658" s="6">
        <v>37</v>
      </c>
      <c r="K658" s="4">
        <v>23</v>
      </c>
      <c r="L658" s="8" t="s">
        <v>62</v>
      </c>
      <c r="M658" s="6">
        <v>102</v>
      </c>
      <c r="N658" t="s">
        <v>1823</v>
      </c>
      <c r="O658" t="s">
        <v>3860</v>
      </c>
      <c r="P658" t="s">
        <v>3861</v>
      </c>
      <c r="Q658" t="s">
        <v>3862</v>
      </c>
      <c r="S658" s="6" t="s">
        <v>3003</v>
      </c>
    </row>
    <row r="659" spans="4:20" x14ac:dyDescent="0.2">
      <c r="D659" s="346">
        <v>-7.0503999999999998</v>
      </c>
      <c r="E659" s="345">
        <v>16</v>
      </c>
      <c r="F659" s="337">
        <v>58.22</v>
      </c>
      <c r="G659" s="6" t="s">
        <v>193</v>
      </c>
      <c r="H659" s="6">
        <v>100</v>
      </c>
      <c r="I659" s="3" t="s">
        <v>103</v>
      </c>
      <c r="J659" s="6">
        <v>40</v>
      </c>
      <c r="K659" s="4">
        <v>37</v>
      </c>
      <c r="L659" s="8" t="s">
        <v>101</v>
      </c>
      <c r="M659" s="6">
        <v>94</v>
      </c>
      <c r="N659" t="s">
        <v>1811</v>
      </c>
      <c r="O659" t="s">
        <v>3863</v>
      </c>
      <c r="P659" t="s">
        <v>3864</v>
      </c>
      <c r="Q659" t="s">
        <v>3865</v>
      </c>
      <c r="S659" s="6" t="s">
        <v>1695</v>
      </c>
    </row>
    <row r="660" spans="4:20" x14ac:dyDescent="0.2">
      <c r="D660" s="346">
        <v>12.269600000000001</v>
      </c>
      <c r="E660" s="345">
        <v>6</v>
      </c>
      <c r="F660" s="337">
        <v>63.59</v>
      </c>
      <c r="G660" s="6" t="s">
        <v>194</v>
      </c>
      <c r="H660" s="6">
        <v>49</v>
      </c>
      <c r="I660" s="3" t="s">
        <v>387</v>
      </c>
      <c r="J660" s="6">
        <v>65</v>
      </c>
      <c r="K660" s="4">
        <v>30</v>
      </c>
      <c r="L660" s="8" t="s">
        <v>111</v>
      </c>
      <c r="M660" s="6">
        <v>99</v>
      </c>
      <c r="N660" t="s">
        <v>1734</v>
      </c>
      <c r="O660" t="s">
        <v>3866</v>
      </c>
      <c r="P660" t="s">
        <v>3867</v>
      </c>
      <c r="Q660" t="s">
        <v>3868</v>
      </c>
      <c r="R660" s="3" t="s">
        <v>1694</v>
      </c>
      <c r="S660" s="6" t="s">
        <v>1711</v>
      </c>
    </row>
    <row r="661" spans="4:20" x14ac:dyDescent="0.2">
      <c r="D661" s="346">
        <v>12.1197</v>
      </c>
      <c r="E661" s="345">
        <v>3</v>
      </c>
      <c r="F661" s="337">
        <v>75.040000000000006</v>
      </c>
      <c r="G661" s="6" t="s">
        <v>193</v>
      </c>
      <c r="H661" s="6">
        <v>8</v>
      </c>
      <c r="I661" s="3" t="s">
        <v>391</v>
      </c>
      <c r="J661" s="6">
        <v>80</v>
      </c>
      <c r="K661" s="4">
        <v>22</v>
      </c>
      <c r="L661" s="8" t="s">
        <v>379</v>
      </c>
      <c r="M661" s="6">
        <v>97</v>
      </c>
      <c r="N661" t="s">
        <v>2063</v>
      </c>
      <c r="O661" t="s">
        <v>3869</v>
      </c>
      <c r="P661" t="s">
        <v>3870</v>
      </c>
      <c r="Q661" t="s">
        <v>3871</v>
      </c>
      <c r="R661" s="3" t="s">
        <v>1694</v>
      </c>
      <c r="S661" s="6" t="s">
        <v>1716</v>
      </c>
    </row>
    <row r="662" spans="4:20" x14ac:dyDescent="0.2">
      <c r="D662" s="346">
        <v>5.1467000000000001</v>
      </c>
      <c r="E662" s="345">
        <v>10</v>
      </c>
      <c r="F662" s="337">
        <v>61.3</v>
      </c>
      <c r="G662" s="6" t="s">
        <v>194</v>
      </c>
      <c r="H662" s="6">
        <v>72</v>
      </c>
      <c r="I662" s="3" t="s">
        <v>63</v>
      </c>
      <c r="J662" s="6">
        <v>50</v>
      </c>
      <c r="K662" s="4">
        <v>26</v>
      </c>
      <c r="L662" s="8" t="s">
        <v>76</v>
      </c>
      <c r="M662" s="6">
        <v>95</v>
      </c>
      <c r="N662" t="s">
        <v>1870</v>
      </c>
      <c r="O662" t="s">
        <v>3872</v>
      </c>
      <c r="P662" t="s">
        <v>3873</v>
      </c>
      <c r="Q662" t="s">
        <v>3874</v>
      </c>
      <c r="R662" s="3" t="s">
        <v>1694</v>
      </c>
      <c r="S662" s="6" t="s">
        <v>1728</v>
      </c>
    </row>
    <row r="663" spans="4:20" x14ac:dyDescent="0.2">
      <c r="D663" s="346">
        <v>7.0399000000000003</v>
      </c>
      <c r="E663" s="345">
        <v>10</v>
      </c>
      <c r="F663" s="337">
        <v>61.11</v>
      </c>
      <c r="G663" s="6" t="s">
        <v>194</v>
      </c>
      <c r="H663" s="6">
        <v>68</v>
      </c>
      <c r="I663" s="3" t="s">
        <v>476</v>
      </c>
      <c r="J663" s="6">
        <v>38</v>
      </c>
      <c r="K663" s="4">
        <v>15</v>
      </c>
      <c r="L663" s="8" t="s">
        <v>473</v>
      </c>
      <c r="M663" s="6">
        <v>93</v>
      </c>
      <c r="N663" t="s">
        <v>2919</v>
      </c>
      <c r="O663" t="s">
        <v>3875</v>
      </c>
      <c r="P663" t="s">
        <v>3876</v>
      </c>
      <c r="Q663" t="s">
        <v>3877</v>
      </c>
      <c r="S663" s="6" t="s">
        <v>3003</v>
      </c>
    </row>
    <row r="664" spans="4:20" x14ac:dyDescent="0.2">
      <c r="D664" s="346">
        <v>10.617000000000001</v>
      </c>
      <c r="E664" s="345">
        <v>6</v>
      </c>
      <c r="F664" s="337">
        <v>69.61</v>
      </c>
      <c r="G664" s="6" t="s">
        <v>194</v>
      </c>
      <c r="H664" s="6">
        <v>39</v>
      </c>
      <c r="I664" s="3" t="s">
        <v>380</v>
      </c>
      <c r="J664" s="6">
        <v>61</v>
      </c>
      <c r="K664" s="4">
        <v>50</v>
      </c>
      <c r="L664" s="8" t="s">
        <v>117</v>
      </c>
      <c r="M664" s="6">
        <v>92</v>
      </c>
      <c r="N664" t="s">
        <v>2323</v>
      </c>
      <c r="O664" t="s">
        <v>3878</v>
      </c>
      <c r="P664" t="s">
        <v>3879</v>
      </c>
      <c r="Q664" t="s">
        <v>3880</v>
      </c>
      <c r="S664" s="6" t="s">
        <v>1706</v>
      </c>
    </row>
    <row r="665" spans="4:20" x14ac:dyDescent="0.2">
      <c r="D665" s="346">
        <v>17.711099999999998</v>
      </c>
      <c r="E665" s="345">
        <v>1</v>
      </c>
      <c r="F665" s="337">
        <v>76.06</v>
      </c>
      <c r="G665" s="6" t="s">
        <v>193</v>
      </c>
      <c r="H665" s="6">
        <v>1</v>
      </c>
      <c r="I665" s="3" t="s">
        <v>93</v>
      </c>
      <c r="J665" s="6">
        <v>55</v>
      </c>
      <c r="K665" s="4">
        <v>43</v>
      </c>
      <c r="L665" s="8" t="s">
        <v>87</v>
      </c>
      <c r="M665" s="6">
        <v>89</v>
      </c>
      <c r="N665" t="s">
        <v>2572</v>
      </c>
      <c r="O665" t="s">
        <v>3881</v>
      </c>
      <c r="P665" t="s">
        <v>3882</v>
      </c>
      <c r="Q665" t="s">
        <v>3883</v>
      </c>
      <c r="R665" s="3" t="s">
        <v>1764</v>
      </c>
      <c r="S665" s="6" t="s">
        <v>1706</v>
      </c>
      <c r="T665" t="s">
        <v>3957</v>
      </c>
    </row>
    <row r="666" spans="4:20" x14ac:dyDescent="0.2">
      <c r="D666" s="346">
        <v>0.12540000000000001</v>
      </c>
      <c r="E666" s="345">
        <v>19</v>
      </c>
      <c r="F666" s="337">
        <v>61.38</v>
      </c>
      <c r="G666" s="6" t="s">
        <v>194</v>
      </c>
      <c r="H666" s="6">
        <v>88</v>
      </c>
      <c r="I666" s="3" t="s">
        <v>67</v>
      </c>
      <c r="J666" s="6">
        <v>36</v>
      </c>
      <c r="K666" s="4">
        <v>26</v>
      </c>
      <c r="L666" s="8" t="s">
        <v>73</v>
      </c>
      <c r="M666" s="6">
        <v>86</v>
      </c>
      <c r="N666" t="s">
        <v>1707</v>
      </c>
      <c r="O666" t="s">
        <v>3884</v>
      </c>
      <c r="P666" t="s">
        <v>3885</v>
      </c>
      <c r="Q666" t="s">
        <v>3886</v>
      </c>
      <c r="R666" s="3" t="s">
        <v>1694</v>
      </c>
      <c r="S666" s="6" t="s">
        <v>1706</v>
      </c>
    </row>
    <row r="667" spans="4:20" x14ac:dyDescent="0.2">
      <c r="D667" s="346">
        <v>11.88</v>
      </c>
      <c r="E667" s="345">
        <v>2</v>
      </c>
      <c r="F667" s="337">
        <v>74.16</v>
      </c>
      <c r="G667" s="6" t="s">
        <v>194</v>
      </c>
      <c r="H667" s="6">
        <v>24</v>
      </c>
      <c r="I667" s="3" t="s">
        <v>433</v>
      </c>
      <c r="J667" s="6">
        <v>37</v>
      </c>
      <c r="K667" s="4">
        <v>24</v>
      </c>
      <c r="L667" s="8" t="s">
        <v>25</v>
      </c>
      <c r="M667" s="6">
        <v>87</v>
      </c>
      <c r="N667" t="s">
        <v>2558</v>
      </c>
      <c r="O667" t="s">
        <v>3887</v>
      </c>
      <c r="P667" t="s">
        <v>3888</v>
      </c>
      <c r="Q667" t="s">
        <v>3889</v>
      </c>
      <c r="S667" s="6" t="s">
        <v>3003</v>
      </c>
    </row>
    <row r="668" spans="4:20" x14ac:dyDescent="0.2">
      <c r="D668" s="346">
        <v>6.7850000000000001</v>
      </c>
      <c r="E668" s="345">
        <v>26</v>
      </c>
      <c r="F668" s="337">
        <v>69.5</v>
      </c>
      <c r="G668" s="6" t="s">
        <v>194</v>
      </c>
      <c r="H668" s="6">
        <v>50</v>
      </c>
      <c r="I668" s="3" t="s">
        <v>474</v>
      </c>
      <c r="J668" s="6">
        <v>57</v>
      </c>
      <c r="K668" s="4">
        <v>18</v>
      </c>
      <c r="L668" s="8" t="s">
        <v>470</v>
      </c>
      <c r="M668" s="6">
        <v>85</v>
      </c>
      <c r="N668" t="s">
        <v>1702</v>
      </c>
      <c r="O668" t="s">
        <v>3890</v>
      </c>
      <c r="P668" t="s">
        <v>3891</v>
      </c>
      <c r="Q668" t="s">
        <v>3892</v>
      </c>
      <c r="R668" s="3" t="s">
        <v>1694</v>
      </c>
      <c r="S668" s="6" t="s">
        <v>1728</v>
      </c>
    </row>
    <row r="669" spans="4:20" x14ac:dyDescent="0.2">
      <c r="D669" s="346">
        <v>-2.0888</v>
      </c>
      <c r="E669" s="345">
        <v>23</v>
      </c>
      <c r="F669" s="337">
        <v>71.239999999999995</v>
      </c>
      <c r="G669" s="6" t="s">
        <v>194</v>
      </c>
      <c r="H669" s="6">
        <v>84</v>
      </c>
      <c r="I669" s="3" t="s">
        <v>119</v>
      </c>
      <c r="J669" s="6">
        <v>40</v>
      </c>
      <c r="K669" s="4">
        <v>32</v>
      </c>
      <c r="L669" s="8" t="s">
        <v>121</v>
      </c>
      <c r="M669" s="6">
        <v>63</v>
      </c>
      <c r="N669" t="s">
        <v>1848</v>
      </c>
      <c r="O669" t="s">
        <v>3893</v>
      </c>
      <c r="P669" t="s">
        <v>3894</v>
      </c>
      <c r="Q669" t="s">
        <v>3895</v>
      </c>
      <c r="S669" s="6" t="s">
        <v>1695</v>
      </c>
    </row>
    <row r="670" spans="4:20" x14ac:dyDescent="0.2">
      <c r="D670" s="346">
        <v>12.221500000000001</v>
      </c>
      <c r="E670" s="345">
        <v>4</v>
      </c>
      <c r="F670" s="337">
        <v>80.39</v>
      </c>
      <c r="G670" s="6" t="s">
        <v>193</v>
      </c>
      <c r="H670" s="6">
        <v>3</v>
      </c>
      <c r="I670" s="3" t="s">
        <v>86</v>
      </c>
      <c r="J670" s="6">
        <v>46</v>
      </c>
      <c r="K670" s="4">
        <v>35</v>
      </c>
      <c r="L670" s="8" t="s">
        <v>82</v>
      </c>
      <c r="M670" s="6">
        <v>83</v>
      </c>
      <c r="N670" t="s">
        <v>2087</v>
      </c>
      <c r="O670" t="s">
        <v>3896</v>
      </c>
      <c r="P670" t="s">
        <v>3897</v>
      </c>
      <c r="Q670" t="s">
        <v>3898</v>
      </c>
      <c r="S670" s="6" t="s">
        <v>1706</v>
      </c>
    </row>
    <row r="671" spans="4:20" x14ac:dyDescent="0.2">
      <c r="D671" s="346">
        <v>10.2346</v>
      </c>
      <c r="E671" s="345">
        <v>3</v>
      </c>
      <c r="F671" s="337">
        <v>75.010000000000005</v>
      </c>
      <c r="G671" s="6" t="s">
        <v>194</v>
      </c>
      <c r="H671" s="6">
        <v>33</v>
      </c>
      <c r="I671" s="3" t="s">
        <v>81</v>
      </c>
      <c r="J671" s="6">
        <v>49</v>
      </c>
      <c r="K671" s="4">
        <v>43</v>
      </c>
      <c r="L671" s="8" t="s">
        <v>88</v>
      </c>
      <c r="M671" s="6">
        <v>80</v>
      </c>
      <c r="N671" t="s">
        <v>1819</v>
      </c>
      <c r="O671" t="s">
        <v>3899</v>
      </c>
      <c r="P671" t="s">
        <v>3900</v>
      </c>
      <c r="Q671" t="s">
        <v>3901</v>
      </c>
      <c r="S671" s="6" t="s">
        <v>3003</v>
      </c>
    </row>
    <row r="672" spans="4:20" x14ac:dyDescent="0.2">
      <c r="D672" s="346">
        <v>0.78590000000000004</v>
      </c>
      <c r="E672" s="345">
        <v>18</v>
      </c>
      <c r="F672" s="337">
        <v>70.17</v>
      </c>
      <c r="G672" s="6" t="s">
        <v>193</v>
      </c>
      <c r="H672" s="6">
        <v>67</v>
      </c>
      <c r="I672" s="3" t="s">
        <v>58</v>
      </c>
      <c r="J672" s="6">
        <v>54</v>
      </c>
      <c r="K672" s="4">
        <v>20</v>
      </c>
      <c r="L672" s="8" t="s">
        <v>49</v>
      </c>
      <c r="M672" s="6">
        <v>76</v>
      </c>
      <c r="N672" t="s">
        <v>1702</v>
      </c>
      <c r="O672" t="s">
        <v>3902</v>
      </c>
      <c r="P672" t="s">
        <v>3903</v>
      </c>
      <c r="Q672" t="s">
        <v>3904</v>
      </c>
      <c r="R672" s="3" t="s">
        <v>1694</v>
      </c>
      <c r="S672" s="6" t="s">
        <v>1728</v>
      </c>
    </row>
    <row r="673" spans="4:19" x14ac:dyDescent="0.2">
      <c r="D673" s="346">
        <v>3.5871</v>
      </c>
      <c r="E673" s="345">
        <v>8</v>
      </c>
      <c r="F673" s="337">
        <v>70.27</v>
      </c>
      <c r="G673" s="6" t="s">
        <v>194</v>
      </c>
      <c r="H673" s="6">
        <v>64</v>
      </c>
      <c r="I673" s="3" t="s">
        <v>113</v>
      </c>
      <c r="J673" s="6">
        <v>50</v>
      </c>
      <c r="K673" s="4">
        <v>30</v>
      </c>
      <c r="L673" s="8" t="s">
        <v>110</v>
      </c>
      <c r="M673" s="6">
        <v>75</v>
      </c>
      <c r="N673" t="s">
        <v>1855</v>
      </c>
      <c r="O673" t="s">
        <v>3905</v>
      </c>
      <c r="P673" t="s">
        <v>3906</v>
      </c>
      <c r="Q673" t="s">
        <v>3907</v>
      </c>
      <c r="S673" s="6" t="s">
        <v>1733</v>
      </c>
    </row>
    <row r="674" spans="4:19" x14ac:dyDescent="0.2">
      <c r="D674" s="346">
        <v>0.16339999999999999</v>
      </c>
      <c r="E674" s="345">
        <v>38</v>
      </c>
      <c r="F674" s="337">
        <v>73.5</v>
      </c>
      <c r="G674" s="6" t="s">
        <v>193</v>
      </c>
      <c r="H674" s="6">
        <v>66</v>
      </c>
      <c r="I674" s="3" t="s">
        <v>384</v>
      </c>
      <c r="J674" s="6">
        <v>76</v>
      </c>
      <c r="K674" s="4">
        <v>28</v>
      </c>
      <c r="L674" s="8" t="s">
        <v>114</v>
      </c>
      <c r="M674" s="6">
        <v>74</v>
      </c>
      <c r="N674" t="s">
        <v>2773</v>
      </c>
      <c r="O674" t="s">
        <v>3908</v>
      </c>
      <c r="P674" t="s">
        <v>3909</v>
      </c>
      <c r="Q674" t="s">
        <v>3910</v>
      </c>
      <c r="R674" s="3" t="s">
        <v>1694</v>
      </c>
      <c r="S674" s="6" t="s">
        <v>1738</v>
      </c>
    </row>
    <row r="675" spans="4:19" x14ac:dyDescent="0.2">
      <c r="D675" s="346">
        <v>3.1673</v>
      </c>
      <c r="E675" s="345">
        <v>7</v>
      </c>
      <c r="F675" s="337">
        <v>77.67</v>
      </c>
      <c r="G675" s="6" t="s">
        <v>193</v>
      </c>
      <c r="H675" s="6">
        <v>44</v>
      </c>
      <c r="I675" s="3" t="s">
        <v>46</v>
      </c>
      <c r="J675" s="6">
        <v>44</v>
      </c>
      <c r="K675" s="4">
        <v>28</v>
      </c>
      <c r="L675" s="8" t="s">
        <v>33</v>
      </c>
      <c r="M675" s="6">
        <v>73</v>
      </c>
      <c r="N675" t="s">
        <v>1811</v>
      </c>
      <c r="O675" t="s">
        <v>3911</v>
      </c>
      <c r="P675" t="s">
        <v>3912</v>
      </c>
      <c r="Q675" t="s">
        <v>3913</v>
      </c>
      <c r="S675" s="6" t="s">
        <v>1706</v>
      </c>
    </row>
    <row r="676" spans="4:19" x14ac:dyDescent="0.2">
      <c r="D676" s="346">
        <v>8.9109999999999996</v>
      </c>
      <c r="E676" s="345">
        <v>13</v>
      </c>
      <c r="F676" s="337">
        <v>83.19</v>
      </c>
      <c r="G676" s="6" t="s">
        <v>193</v>
      </c>
      <c r="H676" s="6">
        <v>14</v>
      </c>
      <c r="I676" s="3" t="s">
        <v>70</v>
      </c>
      <c r="J676" s="6">
        <v>35</v>
      </c>
      <c r="K676" s="4">
        <v>15</v>
      </c>
      <c r="L676" s="8" t="s">
        <v>69</v>
      </c>
      <c r="M676" s="6">
        <v>70</v>
      </c>
      <c r="N676" t="s">
        <v>1773</v>
      </c>
      <c r="O676" t="s">
        <v>3914</v>
      </c>
      <c r="P676" t="s">
        <v>3915</v>
      </c>
      <c r="Q676" t="s">
        <v>3916</v>
      </c>
      <c r="R676" s="3" t="s">
        <v>1694</v>
      </c>
      <c r="S676" s="6" t="s">
        <v>1706</v>
      </c>
    </row>
    <row r="677" spans="4:19" x14ac:dyDescent="0.2">
      <c r="D677" s="346">
        <v>2.1282999999999999</v>
      </c>
      <c r="E677" s="345">
        <v>19</v>
      </c>
      <c r="F677" s="337">
        <v>80.2</v>
      </c>
      <c r="G677" s="6" t="s">
        <v>193</v>
      </c>
      <c r="H677" s="6">
        <v>43</v>
      </c>
      <c r="I677" s="3" t="s">
        <v>74</v>
      </c>
      <c r="J677" s="6">
        <v>45</v>
      </c>
      <c r="K677" s="4">
        <v>32</v>
      </c>
      <c r="L677" s="8" t="s">
        <v>65</v>
      </c>
      <c r="M677" s="6">
        <v>69</v>
      </c>
      <c r="N677" t="s">
        <v>1863</v>
      </c>
      <c r="O677" t="s">
        <v>3917</v>
      </c>
      <c r="P677" t="s">
        <v>3918</v>
      </c>
      <c r="Q677" t="s">
        <v>3919</v>
      </c>
      <c r="R677" s="3" t="s">
        <v>1694</v>
      </c>
      <c r="S677" s="6" t="s">
        <v>1728</v>
      </c>
    </row>
    <row r="678" spans="4:19" x14ac:dyDescent="0.2">
      <c r="D678" s="346">
        <v>9.0917999999999992</v>
      </c>
      <c r="E678" s="345">
        <v>13</v>
      </c>
      <c r="F678" s="337">
        <v>86.49</v>
      </c>
      <c r="G678" s="6" t="s">
        <v>193</v>
      </c>
      <c r="H678" s="6">
        <v>6</v>
      </c>
      <c r="I678" s="3" t="s">
        <v>71</v>
      </c>
      <c r="J678" s="6">
        <v>45</v>
      </c>
      <c r="K678" s="4">
        <v>23</v>
      </c>
      <c r="L678" s="8" t="s">
        <v>66</v>
      </c>
      <c r="M678" s="6">
        <v>65</v>
      </c>
      <c r="N678" t="s">
        <v>2247</v>
      </c>
      <c r="O678" t="s">
        <v>3920</v>
      </c>
      <c r="P678" t="s">
        <v>3921</v>
      </c>
      <c r="Q678" t="s">
        <v>3922</v>
      </c>
      <c r="S678" s="6" t="s">
        <v>1706</v>
      </c>
    </row>
    <row r="679" spans="4:19" x14ac:dyDescent="0.2">
      <c r="D679" s="346">
        <v>-11.7963</v>
      </c>
      <c r="E679" s="345">
        <v>25</v>
      </c>
      <c r="F679" s="337">
        <v>100.45</v>
      </c>
      <c r="G679" s="6" t="s">
        <v>194</v>
      </c>
      <c r="H679" s="6">
        <v>59</v>
      </c>
      <c r="I679" s="3" t="s">
        <v>190</v>
      </c>
      <c r="J679" s="6">
        <v>42</v>
      </c>
      <c r="K679" s="4">
        <v>37</v>
      </c>
      <c r="L679" s="8" t="s">
        <v>176</v>
      </c>
      <c r="M679" s="6">
        <v>2</v>
      </c>
      <c r="N679" t="s">
        <v>1855</v>
      </c>
      <c r="O679" t="s">
        <v>3923</v>
      </c>
      <c r="P679" t="s">
        <v>3924</v>
      </c>
      <c r="Q679" t="s">
        <v>3925</v>
      </c>
      <c r="R679" s="3" t="s">
        <v>1694</v>
      </c>
      <c r="S679" s="6" t="s">
        <v>1733</v>
      </c>
    </row>
    <row r="680" spans="4:19" x14ac:dyDescent="0.2">
      <c r="D680" s="346">
        <v>10.882999999999999</v>
      </c>
      <c r="E680" s="345">
        <v>9</v>
      </c>
      <c r="F680" s="337">
        <v>88.38</v>
      </c>
      <c r="G680" s="6" t="s">
        <v>194</v>
      </c>
      <c r="H680" s="6">
        <v>9</v>
      </c>
      <c r="I680" s="3" t="s">
        <v>36</v>
      </c>
      <c r="J680" s="6">
        <v>54</v>
      </c>
      <c r="K680" s="4">
        <v>29</v>
      </c>
      <c r="L680" s="8" t="s">
        <v>40</v>
      </c>
      <c r="M680" s="6">
        <v>51</v>
      </c>
      <c r="N680" t="s">
        <v>1848</v>
      </c>
      <c r="O680" t="s">
        <v>3926</v>
      </c>
      <c r="P680" t="s">
        <v>3927</v>
      </c>
      <c r="Q680" t="s">
        <v>3928</v>
      </c>
      <c r="S680" s="6" t="s">
        <v>1733</v>
      </c>
    </row>
    <row r="681" spans="4:19" x14ac:dyDescent="0.2">
      <c r="D681" s="346">
        <v>-9.4330999999999996</v>
      </c>
      <c r="E681" s="345">
        <v>25</v>
      </c>
      <c r="F681" s="337">
        <v>98.33</v>
      </c>
      <c r="G681" s="6" t="s">
        <v>193</v>
      </c>
      <c r="H681" s="6">
        <v>47</v>
      </c>
      <c r="I681" s="3" t="s">
        <v>29</v>
      </c>
      <c r="J681" s="6">
        <v>31</v>
      </c>
      <c r="K681" s="4">
        <v>25</v>
      </c>
      <c r="L681" s="8" t="s">
        <v>17</v>
      </c>
      <c r="M681" s="6">
        <v>17</v>
      </c>
      <c r="N681" t="s">
        <v>1823</v>
      </c>
      <c r="O681" t="s">
        <v>3929</v>
      </c>
      <c r="P681" t="s">
        <v>3930</v>
      </c>
      <c r="Q681" t="s">
        <v>3931</v>
      </c>
      <c r="R681" s="3" t="s">
        <v>1694</v>
      </c>
      <c r="S681" s="6" t="s">
        <v>1706</v>
      </c>
    </row>
    <row r="682" spans="4:19" x14ac:dyDescent="0.2">
      <c r="D682" s="346">
        <v>9.0486000000000004</v>
      </c>
      <c r="E682" s="345">
        <v>15</v>
      </c>
      <c r="F682" s="337">
        <v>101.56</v>
      </c>
      <c r="G682" s="6" t="s">
        <v>194</v>
      </c>
      <c r="H682" s="6">
        <v>4</v>
      </c>
      <c r="I682" s="3" t="s">
        <v>186</v>
      </c>
      <c r="J682" s="6">
        <v>38</v>
      </c>
      <c r="K682" s="4">
        <v>34</v>
      </c>
      <c r="L682" s="8" t="s">
        <v>183</v>
      </c>
      <c r="M682" s="6">
        <v>38</v>
      </c>
      <c r="N682" t="s">
        <v>2087</v>
      </c>
      <c r="O682" t="s">
        <v>3932</v>
      </c>
      <c r="P682" t="s">
        <v>3933</v>
      </c>
      <c r="Q682" t="s">
        <v>3934</v>
      </c>
      <c r="S682" s="6" t="s">
        <v>3003</v>
      </c>
    </row>
    <row r="683" spans="4:19" x14ac:dyDescent="0.2">
      <c r="D683" s="346">
        <v>4.5587</v>
      </c>
      <c r="E683" s="345">
        <v>32</v>
      </c>
      <c r="F683" s="337">
        <v>93.64</v>
      </c>
      <c r="G683" s="6" t="s">
        <v>194</v>
      </c>
      <c r="H683" s="6">
        <v>21</v>
      </c>
      <c r="I683" s="3" t="s">
        <v>47</v>
      </c>
      <c r="J683" s="6">
        <v>57</v>
      </c>
      <c r="K683" s="4">
        <v>35</v>
      </c>
      <c r="L683" s="8" t="s">
        <v>60</v>
      </c>
      <c r="M683" s="6">
        <v>37</v>
      </c>
      <c r="N683" t="s">
        <v>1906</v>
      </c>
      <c r="O683" t="s">
        <v>3935</v>
      </c>
      <c r="P683" t="s">
        <v>3936</v>
      </c>
      <c r="Q683" t="s">
        <v>3937</v>
      </c>
      <c r="R683" s="3" t="s">
        <v>1694</v>
      </c>
      <c r="S683" s="6" t="s">
        <v>1695</v>
      </c>
    </row>
    <row r="684" spans="4:19" x14ac:dyDescent="0.2">
      <c r="D684" s="346">
        <v>4.6063000000000001</v>
      </c>
      <c r="E684" s="345">
        <v>15</v>
      </c>
      <c r="F684" s="337">
        <v>91.92</v>
      </c>
      <c r="G684" s="6" t="s">
        <v>194</v>
      </c>
      <c r="H684" s="6">
        <v>26</v>
      </c>
      <c r="I684" s="3" t="s">
        <v>477</v>
      </c>
      <c r="J684" s="6">
        <v>40</v>
      </c>
      <c r="K684" s="4">
        <v>18</v>
      </c>
      <c r="L684" s="8" t="s">
        <v>478</v>
      </c>
      <c r="M684" s="6">
        <v>36</v>
      </c>
      <c r="N684" t="s">
        <v>1917</v>
      </c>
      <c r="O684" t="s">
        <v>3938</v>
      </c>
      <c r="P684" t="s">
        <v>3939</v>
      </c>
      <c r="Q684" t="s">
        <v>3940</v>
      </c>
      <c r="S684" s="6" t="s">
        <v>1706</v>
      </c>
    </row>
    <row r="685" spans="4:19" x14ac:dyDescent="0.2">
      <c r="D685" s="346">
        <v>5.4977999999999998</v>
      </c>
      <c r="E685" s="345">
        <v>14</v>
      </c>
      <c r="F685" s="337">
        <v>91.74</v>
      </c>
      <c r="G685" s="6" t="s">
        <v>194</v>
      </c>
      <c r="H685" s="6">
        <v>28</v>
      </c>
      <c r="I685" s="3" t="s">
        <v>97</v>
      </c>
      <c r="J685" s="6">
        <v>64</v>
      </c>
      <c r="K685" s="4">
        <v>21</v>
      </c>
      <c r="L685" s="8" t="s">
        <v>106</v>
      </c>
      <c r="M685" s="6">
        <v>35</v>
      </c>
      <c r="N685" t="s">
        <v>1794</v>
      </c>
      <c r="O685" t="s">
        <v>3941</v>
      </c>
      <c r="P685" t="s">
        <v>3942</v>
      </c>
      <c r="Q685" t="s">
        <v>3943</v>
      </c>
      <c r="R685" s="3" t="s">
        <v>1694</v>
      </c>
      <c r="S685" s="6" t="s">
        <v>1711</v>
      </c>
    </row>
    <row r="686" spans="4:19" x14ac:dyDescent="0.2">
      <c r="D686" s="346">
        <v>-4.5702999999999996</v>
      </c>
      <c r="E686" s="345">
        <v>21</v>
      </c>
      <c r="F686" s="351">
        <v>101.15</v>
      </c>
      <c r="G686" s="6" t="s">
        <v>193</v>
      </c>
      <c r="H686" s="6">
        <v>29</v>
      </c>
      <c r="I686" s="3" t="s">
        <v>9</v>
      </c>
      <c r="J686" s="6">
        <v>47</v>
      </c>
      <c r="K686" s="4">
        <v>29</v>
      </c>
      <c r="L686" s="8" t="s">
        <v>54</v>
      </c>
      <c r="M686" s="6">
        <v>15</v>
      </c>
      <c r="N686" t="s">
        <v>1778</v>
      </c>
      <c r="O686" t="s">
        <v>3944</v>
      </c>
      <c r="P686" t="s">
        <v>3945</v>
      </c>
      <c r="Q686" t="s">
        <v>3946</v>
      </c>
      <c r="R686" s="3" t="s">
        <v>1694</v>
      </c>
      <c r="S686" s="6" t="s">
        <v>1728</v>
      </c>
    </row>
    <row r="687" spans="4:19" x14ac:dyDescent="0.2">
      <c r="D687" s="346">
        <v>1.9683999999999999</v>
      </c>
      <c r="E687" s="345">
        <v>8</v>
      </c>
      <c r="F687" s="337">
        <v>97.79</v>
      </c>
      <c r="G687" s="6" t="s">
        <v>193</v>
      </c>
      <c r="H687" s="6">
        <v>18</v>
      </c>
      <c r="I687" s="3" t="s">
        <v>23</v>
      </c>
      <c r="J687" s="6">
        <v>29</v>
      </c>
      <c r="K687" s="4">
        <v>25</v>
      </c>
      <c r="L687" s="8" t="s">
        <v>21</v>
      </c>
      <c r="M687" s="6">
        <v>27</v>
      </c>
      <c r="N687" t="s">
        <v>2188</v>
      </c>
      <c r="O687" t="s">
        <v>3947</v>
      </c>
      <c r="P687" t="s">
        <v>3948</v>
      </c>
      <c r="Q687" t="s">
        <v>3949</v>
      </c>
      <c r="S687" s="6" t="s">
        <v>1733</v>
      </c>
    </row>
    <row r="688" spans="4:19" x14ac:dyDescent="0.2">
      <c r="D688" s="346">
        <v>10.1607</v>
      </c>
      <c r="E688" s="345">
        <v>7</v>
      </c>
      <c r="F688" s="337">
        <v>96.99</v>
      </c>
      <c r="G688" s="6" t="s">
        <v>194</v>
      </c>
      <c r="H688" s="6">
        <v>7</v>
      </c>
      <c r="I688" s="3" t="s">
        <v>188</v>
      </c>
      <c r="J688" s="6">
        <v>44</v>
      </c>
      <c r="K688" s="4">
        <v>22</v>
      </c>
      <c r="L688" s="8" t="s">
        <v>179</v>
      </c>
      <c r="M688" s="6">
        <v>23</v>
      </c>
      <c r="N688" t="s">
        <v>1729</v>
      </c>
      <c r="O688" t="s">
        <v>3950</v>
      </c>
      <c r="P688" t="s">
        <v>3951</v>
      </c>
      <c r="Q688" t="s">
        <v>3952</v>
      </c>
      <c r="R688" s="3" t="s">
        <v>1694</v>
      </c>
      <c r="S688" s="6" t="s">
        <v>1728</v>
      </c>
    </row>
    <row r="689" spans="2:20" x14ac:dyDescent="0.2">
      <c r="B689" s="189"/>
      <c r="C689" s="158"/>
      <c r="D689" s="155">
        <v>-0.80559999999999998</v>
      </c>
      <c r="E689" s="347">
        <v>14</v>
      </c>
      <c r="F689" s="353">
        <v>103.23</v>
      </c>
      <c r="G689" s="156" t="s">
        <v>193</v>
      </c>
      <c r="H689" s="156">
        <v>12</v>
      </c>
      <c r="I689" s="349" t="s">
        <v>124</v>
      </c>
      <c r="J689" s="156">
        <v>43</v>
      </c>
      <c r="K689" s="157">
        <v>42</v>
      </c>
      <c r="L689" s="154" t="s">
        <v>382</v>
      </c>
      <c r="M689" s="156">
        <v>20</v>
      </c>
      <c r="N689" s="158" t="s">
        <v>1898</v>
      </c>
      <c r="O689" s="158" t="s">
        <v>3953</v>
      </c>
      <c r="P689" s="158" t="s">
        <v>3954</v>
      </c>
      <c r="Q689" s="158" t="s">
        <v>3955</v>
      </c>
      <c r="R689" s="349"/>
      <c r="S689" s="156" t="s">
        <v>1706</v>
      </c>
      <c r="T689" t="s">
        <v>3714</v>
      </c>
    </row>
    <row r="690" spans="2:20" x14ac:dyDescent="0.2">
      <c r="B690" s="9" t="s">
        <v>3958</v>
      </c>
      <c r="C690" s="169"/>
      <c r="D690" s="346">
        <v>26.341200000000001</v>
      </c>
      <c r="E690" s="345">
        <v>1</v>
      </c>
      <c r="F690" s="337">
        <v>39.950000000000003</v>
      </c>
      <c r="G690" s="6" t="s">
        <v>194</v>
      </c>
      <c r="H690" s="6">
        <v>37</v>
      </c>
      <c r="I690" s="3" t="s">
        <v>46</v>
      </c>
      <c r="J690" s="6">
        <v>54</v>
      </c>
      <c r="K690" s="4">
        <v>16</v>
      </c>
      <c r="L690" s="8" t="s">
        <v>42</v>
      </c>
      <c r="M690" s="6">
        <v>160</v>
      </c>
      <c r="N690" t="s">
        <v>3287</v>
      </c>
      <c r="O690" t="s">
        <v>3959</v>
      </c>
      <c r="P690" t="s">
        <v>3960</v>
      </c>
      <c r="Q690" t="s">
        <v>3961</v>
      </c>
      <c r="R690" s="3" t="s">
        <v>1694</v>
      </c>
      <c r="S690" s="6" t="s">
        <v>1728</v>
      </c>
    </row>
    <row r="691" spans="2:20" x14ac:dyDescent="0.2">
      <c r="D691" s="346">
        <v>21.500800000000002</v>
      </c>
      <c r="E691" s="345">
        <v>4</v>
      </c>
      <c r="F691" s="337">
        <v>41.51</v>
      </c>
      <c r="G691" s="6" t="s">
        <v>194</v>
      </c>
      <c r="H691" s="6">
        <v>57</v>
      </c>
      <c r="I691" s="3" t="s">
        <v>28</v>
      </c>
      <c r="J691" s="6">
        <v>57</v>
      </c>
      <c r="K691" s="4">
        <v>24</v>
      </c>
      <c r="L691" s="8" t="s">
        <v>475</v>
      </c>
      <c r="M691" s="6">
        <v>143</v>
      </c>
      <c r="N691" t="s">
        <v>1963</v>
      </c>
      <c r="O691" t="s">
        <v>3962</v>
      </c>
      <c r="P691" t="s">
        <v>3963</v>
      </c>
      <c r="Q691" t="s">
        <v>3964</v>
      </c>
      <c r="R691" s="3" t="s">
        <v>1694</v>
      </c>
      <c r="S691" s="6" t="s">
        <v>1728</v>
      </c>
    </row>
    <row r="692" spans="2:20" x14ac:dyDescent="0.2">
      <c r="D692" s="346">
        <v>24.745200000000001</v>
      </c>
      <c r="E692" s="345">
        <v>3</v>
      </c>
      <c r="F692" s="337">
        <v>51.46</v>
      </c>
      <c r="G692" s="6" t="s">
        <v>194</v>
      </c>
      <c r="H692" s="6">
        <v>16</v>
      </c>
      <c r="I692" s="3" t="s">
        <v>39</v>
      </c>
      <c r="J692" s="6">
        <v>42</v>
      </c>
      <c r="K692" s="4">
        <v>19</v>
      </c>
      <c r="L692" s="8" t="s">
        <v>41</v>
      </c>
      <c r="M692" s="6">
        <v>141</v>
      </c>
      <c r="N692" t="s">
        <v>2428</v>
      </c>
      <c r="O692" t="s">
        <v>3965</v>
      </c>
      <c r="P692" t="s">
        <v>3966</v>
      </c>
      <c r="Q692" t="s">
        <v>3967</v>
      </c>
      <c r="S692" s="6" t="s">
        <v>1706</v>
      </c>
    </row>
    <row r="693" spans="2:20" x14ac:dyDescent="0.2">
      <c r="D693" s="346">
        <v>29.007999999999999</v>
      </c>
      <c r="E693" s="345">
        <v>2</v>
      </c>
      <c r="F693" s="337">
        <v>53.14</v>
      </c>
      <c r="G693" s="6" t="s">
        <v>194</v>
      </c>
      <c r="H693" s="6">
        <v>11</v>
      </c>
      <c r="I693" s="3" t="s">
        <v>186</v>
      </c>
      <c r="J693" s="6">
        <v>78</v>
      </c>
      <c r="K693" s="4">
        <v>30</v>
      </c>
      <c r="L693" s="8" t="s">
        <v>35</v>
      </c>
      <c r="M693" s="6">
        <v>138</v>
      </c>
      <c r="N693" t="s">
        <v>1906</v>
      </c>
      <c r="O693" t="s">
        <v>3968</v>
      </c>
      <c r="P693" t="s">
        <v>3969</v>
      </c>
      <c r="Q693" t="s">
        <v>3970</v>
      </c>
      <c r="R693" s="3" t="s">
        <v>1694</v>
      </c>
      <c r="S693" s="6" t="s">
        <v>1711</v>
      </c>
    </row>
    <row r="694" spans="2:20" x14ac:dyDescent="0.2">
      <c r="D694" s="346">
        <v>-0.318</v>
      </c>
      <c r="E694" s="345">
        <v>54</v>
      </c>
      <c r="F694" s="337">
        <v>30.27</v>
      </c>
      <c r="G694" s="6" t="s">
        <v>193</v>
      </c>
      <c r="H694" s="6">
        <v>133</v>
      </c>
      <c r="I694" s="3" t="s">
        <v>472</v>
      </c>
      <c r="J694" s="6">
        <v>61</v>
      </c>
      <c r="K694" s="4">
        <v>16</v>
      </c>
      <c r="L694" s="8" t="s">
        <v>24</v>
      </c>
      <c r="M694" s="6">
        <v>137</v>
      </c>
      <c r="N694" t="s">
        <v>1815</v>
      </c>
      <c r="O694" t="s">
        <v>3971</v>
      </c>
      <c r="P694" t="s">
        <v>3972</v>
      </c>
      <c r="Q694" t="s">
        <v>3973</v>
      </c>
      <c r="R694" s="3" t="s">
        <v>1694</v>
      </c>
      <c r="S694" s="6" t="s">
        <v>1695</v>
      </c>
    </row>
    <row r="695" spans="2:20" x14ac:dyDescent="0.2">
      <c r="D695" s="346">
        <v>17.740100000000002</v>
      </c>
      <c r="E695" s="345">
        <v>4</v>
      </c>
      <c r="F695" s="337">
        <v>46.37</v>
      </c>
      <c r="G695" s="6" t="s">
        <v>194</v>
      </c>
      <c r="H695" s="6">
        <v>56</v>
      </c>
      <c r="I695" s="3" t="s">
        <v>27</v>
      </c>
      <c r="J695" s="6">
        <v>57</v>
      </c>
      <c r="K695" s="4">
        <v>38</v>
      </c>
      <c r="L695" s="8" t="s">
        <v>19</v>
      </c>
      <c r="M695" s="6">
        <v>132</v>
      </c>
      <c r="N695" t="s">
        <v>2188</v>
      </c>
      <c r="O695" t="s">
        <v>3974</v>
      </c>
      <c r="P695" t="s">
        <v>3975</v>
      </c>
      <c r="Q695" t="s">
        <v>3976</v>
      </c>
      <c r="S695" s="6" t="s">
        <v>1733</v>
      </c>
    </row>
    <row r="696" spans="2:20" x14ac:dyDescent="0.2">
      <c r="D696" s="346">
        <v>-6.2276999999999996</v>
      </c>
      <c r="E696" s="345">
        <v>20</v>
      </c>
      <c r="F696" s="337">
        <v>50.88</v>
      </c>
      <c r="G696" s="6" t="s">
        <v>194</v>
      </c>
      <c r="H696" s="6">
        <v>130</v>
      </c>
      <c r="I696" s="3" t="s">
        <v>102</v>
      </c>
      <c r="J696" s="6">
        <v>50</v>
      </c>
      <c r="K696" s="4">
        <v>40</v>
      </c>
      <c r="L696" s="8" t="s">
        <v>103</v>
      </c>
      <c r="M696" s="6">
        <v>83</v>
      </c>
      <c r="N696" t="s">
        <v>1870</v>
      </c>
      <c r="O696" t="s">
        <v>3977</v>
      </c>
      <c r="P696" t="s">
        <v>3978</v>
      </c>
      <c r="Q696" t="s">
        <v>3979</v>
      </c>
      <c r="R696" s="3" t="s">
        <v>1694</v>
      </c>
      <c r="S696" s="6" t="s">
        <v>1733</v>
      </c>
    </row>
    <row r="697" spans="2:20" x14ac:dyDescent="0.2">
      <c r="D697" s="346">
        <v>20.647400000000001</v>
      </c>
      <c r="E697" s="345">
        <v>6</v>
      </c>
      <c r="F697" s="337">
        <v>56.55</v>
      </c>
      <c r="G697" s="6" t="s">
        <v>194</v>
      </c>
      <c r="H697" s="6">
        <v>24</v>
      </c>
      <c r="I697" s="3" t="s">
        <v>477</v>
      </c>
      <c r="J697" s="6">
        <v>64</v>
      </c>
      <c r="K697" s="4">
        <v>45</v>
      </c>
      <c r="L697" s="8" t="s">
        <v>480</v>
      </c>
      <c r="M697" s="6">
        <v>125</v>
      </c>
      <c r="N697" t="s">
        <v>2130</v>
      </c>
      <c r="O697" t="s">
        <v>3980</v>
      </c>
      <c r="P697" t="s">
        <v>3981</v>
      </c>
      <c r="Q697" t="s">
        <v>3982</v>
      </c>
      <c r="S697" s="6" t="s">
        <v>1728</v>
      </c>
    </row>
    <row r="698" spans="2:20" x14ac:dyDescent="0.2">
      <c r="D698" s="346">
        <v>-10.5709</v>
      </c>
      <c r="E698" s="345">
        <v>48</v>
      </c>
      <c r="F698" s="337">
        <v>56.94</v>
      </c>
      <c r="G698" s="6" t="s">
        <v>193</v>
      </c>
      <c r="H698" s="6">
        <v>121</v>
      </c>
      <c r="I698" s="3" t="s">
        <v>177</v>
      </c>
      <c r="J698" s="6">
        <v>61</v>
      </c>
      <c r="K698" s="4">
        <v>38</v>
      </c>
      <c r="L698" s="8" t="s">
        <v>38</v>
      </c>
      <c r="M698" s="6">
        <v>77</v>
      </c>
      <c r="N698" t="s">
        <v>2026</v>
      </c>
      <c r="O698" t="s">
        <v>3436</v>
      </c>
      <c r="P698" t="s">
        <v>3983</v>
      </c>
      <c r="Q698" t="s">
        <v>3984</v>
      </c>
      <c r="R698" s="3" t="s">
        <v>1694</v>
      </c>
      <c r="S698" s="6" t="s">
        <v>1716</v>
      </c>
    </row>
    <row r="699" spans="2:20" x14ac:dyDescent="0.2">
      <c r="D699" s="346">
        <v>14.601599999999999</v>
      </c>
      <c r="E699" s="345">
        <v>1</v>
      </c>
      <c r="F699" s="337">
        <v>58.36</v>
      </c>
      <c r="G699" s="6" t="s">
        <v>194</v>
      </c>
      <c r="H699" s="6">
        <v>39</v>
      </c>
      <c r="I699" s="3" t="s">
        <v>189</v>
      </c>
      <c r="J699" s="6">
        <v>35</v>
      </c>
      <c r="K699" s="4">
        <v>33</v>
      </c>
      <c r="L699" s="8" t="s">
        <v>43</v>
      </c>
      <c r="M699" s="6">
        <v>111</v>
      </c>
      <c r="N699" t="s">
        <v>1807</v>
      </c>
      <c r="O699" t="s">
        <v>3985</v>
      </c>
      <c r="P699" t="s">
        <v>3986</v>
      </c>
      <c r="Q699" t="s">
        <v>3987</v>
      </c>
      <c r="S699" s="6" t="s">
        <v>1733</v>
      </c>
    </row>
    <row r="700" spans="2:20" x14ac:dyDescent="0.2">
      <c r="D700" s="346">
        <v>1.1207</v>
      </c>
      <c r="E700" s="345">
        <v>16</v>
      </c>
      <c r="F700" s="337">
        <v>52.34</v>
      </c>
      <c r="G700" s="6" t="s">
        <v>194</v>
      </c>
      <c r="H700" s="6">
        <v>110</v>
      </c>
      <c r="I700" s="3" t="s">
        <v>111</v>
      </c>
      <c r="J700" s="6">
        <v>42</v>
      </c>
      <c r="K700" s="4">
        <v>16</v>
      </c>
      <c r="L700" s="8" t="s">
        <v>112</v>
      </c>
      <c r="M700" s="6">
        <v>85</v>
      </c>
      <c r="N700" t="s">
        <v>1859</v>
      </c>
      <c r="O700" t="s">
        <v>3988</v>
      </c>
      <c r="P700" t="s">
        <v>3989</v>
      </c>
      <c r="Q700" t="s">
        <v>3990</v>
      </c>
      <c r="R700" s="3" t="s">
        <v>1694</v>
      </c>
      <c r="S700" s="6" t="s">
        <v>1733</v>
      </c>
    </row>
    <row r="701" spans="2:20" x14ac:dyDescent="0.2">
      <c r="D701" s="346">
        <v>11.182600000000001</v>
      </c>
      <c r="E701" s="345">
        <v>10</v>
      </c>
      <c r="F701" s="337">
        <v>54.52</v>
      </c>
      <c r="G701" s="6" t="s">
        <v>194</v>
      </c>
      <c r="H701" s="6">
        <v>62</v>
      </c>
      <c r="I701" s="3" t="s">
        <v>60</v>
      </c>
      <c r="J701" s="6">
        <v>62</v>
      </c>
      <c r="K701" s="4">
        <v>34</v>
      </c>
      <c r="L701" s="8" t="s">
        <v>22</v>
      </c>
      <c r="M701" s="6">
        <v>109</v>
      </c>
      <c r="N701" t="s">
        <v>1739</v>
      </c>
      <c r="O701" t="s">
        <v>3991</v>
      </c>
      <c r="P701" t="s">
        <v>3992</v>
      </c>
      <c r="Q701" t="s">
        <v>3993</v>
      </c>
      <c r="R701" s="3" t="s">
        <v>1694</v>
      </c>
      <c r="S701" s="6" t="s">
        <v>1728</v>
      </c>
    </row>
    <row r="702" spans="2:20" x14ac:dyDescent="0.2">
      <c r="D702" s="346">
        <v>21.7422</v>
      </c>
      <c r="E702" s="345">
        <v>1</v>
      </c>
      <c r="F702" s="337">
        <v>63.52</v>
      </c>
      <c r="G702" s="6" t="s">
        <v>194</v>
      </c>
      <c r="H702" s="6">
        <v>14</v>
      </c>
      <c r="I702" s="3" t="s">
        <v>70</v>
      </c>
      <c r="J702" s="6">
        <v>43</v>
      </c>
      <c r="K702" s="4">
        <v>31</v>
      </c>
      <c r="L702" s="8" t="s">
        <v>62</v>
      </c>
      <c r="M702" s="6">
        <v>107</v>
      </c>
      <c r="N702" t="s">
        <v>2188</v>
      </c>
      <c r="O702" t="s">
        <v>3994</v>
      </c>
      <c r="P702" t="s">
        <v>3995</v>
      </c>
      <c r="Q702" t="s">
        <v>3996</v>
      </c>
      <c r="S702" s="6" t="s">
        <v>1706</v>
      </c>
    </row>
    <row r="703" spans="2:20" x14ac:dyDescent="0.2">
      <c r="D703" s="346">
        <v>-1.5528</v>
      </c>
      <c r="E703" s="345">
        <v>16</v>
      </c>
      <c r="F703" s="337">
        <v>60.02</v>
      </c>
      <c r="G703" s="6" t="s">
        <v>194</v>
      </c>
      <c r="H703" s="6">
        <v>106</v>
      </c>
      <c r="I703" s="3" t="s">
        <v>100</v>
      </c>
      <c r="J703" s="6">
        <v>46</v>
      </c>
      <c r="K703" s="4">
        <v>18</v>
      </c>
      <c r="L703" s="8" t="s">
        <v>119</v>
      </c>
      <c r="M703" s="6">
        <v>68</v>
      </c>
      <c r="N703" t="s">
        <v>2030</v>
      </c>
      <c r="O703" t="s">
        <v>3997</v>
      </c>
      <c r="P703" t="s">
        <v>3998</v>
      </c>
      <c r="Q703" t="s">
        <v>3999</v>
      </c>
      <c r="R703" s="3" t="s">
        <v>1694</v>
      </c>
      <c r="S703" s="6" t="s">
        <v>1695</v>
      </c>
    </row>
    <row r="704" spans="2:20" x14ac:dyDescent="0.2">
      <c r="D704" s="346">
        <v>11.754799999999999</v>
      </c>
      <c r="E704" s="345">
        <v>12</v>
      </c>
      <c r="F704" s="337">
        <v>63.1</v>
      </c>
      <c r="G704" s="6" t="s">
        <v>194</v>
      </c>
      <c r="H704" s="6">
        <v>40</v>
      </c>
      <c r="I704" s="3" t="s">
        <v>21</v>
      </c>
      <c r="J704" s="6">
        <v>61</v>
      </c>
      <c r="K704" s="4">
        <v>34</v>
      </c>
      <c r="L704" s="8" t="s">
        <v>30</v>
      </c>
      <c r="M704" s="6">
        <v>104</v>
      </c>
      <c r="N704" t="s">
        <v>1690</v>
      </c>
      <c r="O704" t="s">
        <v>4000</v>
      </c>
      <c r="P704" t="s">
        <v>4001</v>
      </c>
      <c r="Q704" t="s">
        <v>4002</v>
      </c>
      <c r="R704" s="3" t="s">
        <v>1694</v>
      </c>
      <c r="S704" s="6" t="s">
        <v>1711</v>
      </c>
    </row>
    <row r="705" spans="4:19" x14ac:dyDescent="0.2">
      <c r="D705" s="346">
        <v>18.697700000000001</v>
      </c>
      <c r="E705" s="345">
        <v>1</v>
      </c>
      <c r="F705" s="337">
        <v>67.959999999999994</v>
      </c>
      <c r="G705" s="6" t="s">
        <v>194</v>
      </c>
      <c r="H705" s="6">
        <v>9</v>
      </c>
      <c r="I705" s="3" t="s">
        <v>176</v>
      </c>
      <c r="J705" s="6">
        <v>80</v>
      </c>
      <c r="K705" s="4">
        <v>23</v>
      </c>
      <c r="L705" s="8" t="s">
        <v>31</v>
      </c>
      <c r="M705" s="6">
        <v>103</v>
      </c>
      <c r="N705" t="s">
        <v>2305</v>
      </c>
      <c r="O705" t="s">
        <v>4003</v>
      </c>
      <c r="P705" t="s">
        <v>4004</v>
      </c>
      <c r="Q705" t="s">
        <v>4005</v>
      </c>
      <c r="R705" s="3" t="s">
        <v>1694</v>
      </c>
      <c r="S705" s="6" t="s">
        <v>1716</v>
      </c>
    </row>
    <row r="706" spans="4:19" x14ac:dyDescent="0.2">
      <c r="D706" s="346">
        <v>12.609500000000001</v>
      </c>
      <c r="E706" s="345">
        <v>16</v>
      </c>
      <c r="F706" s="337">
        <v>60.45</v>
      </c>
      <c r="G706" s="6" t="s">
        <v>194</v>
      </c>
      <c r="H706" s="6">
        <v>49</v>
      </c>
      <c r="I706" s="3" t="s">
        <v>481</v>
      </c>
      <c r="J706" s="6">
        <v>61</v>
      </c>
      <c r="K706" s="4">
        <v>28</v>
      </c>
      <c r="L706" s="8" t="s">
        <v>473</v>
      </c>
      <c r="M706" s="6">
        <v>100</v>
      </c>
      <c r="N706" t="s">
        <v>2074</v>
      </c>
      <c r="O706" t="s">
        <v>4006</v>
      </c>
      <c r="P706" t="s">
        <v>4007</v>
      </c>
      <c r="Q706" t="s">
        <v>4008</v>
      </c>
      <c r="S706" s="6" t="s">
        <v>1728</v>
      </c>
    </row>
    <row r="707" spans="4:19" x14ac:dyDescent="0.2">
      <c r="D707" s="346">
        <v>17.479700000000001</v>
      </c>
      <c r="E707" s="345">
        <v>10</v>
      </c>
      <c r="F707" s="337">
        <v>65.87</v>
      </c>
      <c r="G707" s="6" t="s">
        <v>194</v>
      </c>
      <c r="H707" s="6">
        <v>21</v>
      </c>
      <c r="I707" s="3" t="s">
        <v>97</v>
      </c>
      <c r="J707" s="6">
        <v>63</v>
      </c>
      <c r="K707" s="4">
        <v>25</v>
      </c>
      <c r="L707" s="8" t="s">
        <v>101</v>
      </c>
      <c r="M707" s="6">
        <v>98</v>
      </c>
      <c r="N707" t="s">
        <v>2074</v>
      </c>
      <c r="O707" t="s">
        <v>4009</v>
      </c>
      <c r="P707" t="s">
        <v>4010</v>
      </c>
      <c r="Q707" t="s">
        <v>4011</v>
      </c>
      <c r="R707" s="3" t="s">
        <v>1694</v>
      </c>
      <c r="S707" s="6" t="s">
        <v>1695</v>
      </c>
    </row>
    <row r="708" spans="4:19" x14ac:dyDescent="0.2">
      <c r="D708" s="346">
        <v>15.262499999999999</v>
      </c>
      <c r="E708" s="345">
        <v>4</v>
      </c>
      <c r="F708" s="337">
        <v>68.73</v>
      </c>
      <c r="G708" s="6" t="s">
        <v>194</v>
      </c>
      <c r="H708" s="6">
        <v>17</v>
      </c>
      <c r="I708" s="3" t="s">
        <v>23</v>
      </c>
      <c r="J708" s="6">
        <v>58</v>
      </c>
      <c r="K708" s="4">
        <v>19</v>
      </c>
      <c r="L708" s="8" t="s">
        <v>470</v>
      </c>
      <c r="M708" s="6">
        <v>96</v>
      </c>
      <c r="N708" t="s">
        <v>1917</v>
      </c>
      <c r="O708" t="s">
        <v>4012</v>
      </c>
      <c r="P708" t="s">
        <v>4013</v>
      </c>
      <c r="Q708" t="s">
        <v>4014</v>
      </c>
      <c r="R708" s="3" t="s">
        <v>1694</v>
      </c>
      <c r="S708" s="6" t="s">
        <v>1728</v>
      </c>
    </row>
    <row r="709" spans="4:19" x14ac:dyDescent="0.2">
      <c r="D709" s="346">
        <v>13.598699999999999</v>
      </c>
      <c r="E709" s="345">
        <v>5</v>
      </c>
      <c r="F709" s="337">
        <v>62.68</v>
      </c>
      <c r="G709" s="6" t="s">
        <v>194</v>
      </c>
      <c r="H709" s="6">
        <v>47</v>
      </c>
      <c r="I709" s="3" t="s">
        <v>392</v>
      </c>
      <c r="J709" s="6">
        <v>52</v>
      </c>
      <c r="K709" s="4">
        <v>20</v>
      </c>
      <c r="L709" s="8" t="s">
        <v>87</v>
      </c>
      <c r="M709" s="6">
        <v>93</v>
      </c>
      <c r="N709" t="s">
        <v>2527</v>
      </c>
      <c r="O709" t="s">
        <v>4015</v>
      </c>
      <c r="P709" t="s">
        <v>4016</v>
      </c>
      <c r="Q709" t="s">
        <v>4017</v>
      </c>
      <c r="S709" s="6" t="s">
        <v>1733</v>
      </c>
    </row>
    <row r="710" spans="4:19" x14ac:dyDescent="0.2">
      <c r="D710" s="346">
        <v>13.8848</v>
      </c>
      <c r="E710" s="345">
        <v>7</v>
      </c>
      <c r="F710" s="337">
        <v>69.599999999999994</v>
      </c>
      <c r="G710" s="6" t="s">
        <v>194</v>
      </c>
      <c r="H710" s="6">
        <v>20</v>
      </c>
      <c r="I710" s="3" t="s">
        <v>9</v>
      </c>
      <c r="J710" s="6">
        <v>59</v>
      </c>
      <c r="K710" s="4">
        <v>11</v>
      </c>
      <c r="L710" s="8" t="s">
        <v>49</v>
      </c>
      <c r="M710" s="6">
        <v>92</v>
      </c>
      <c r="N710" t="s">
        <v>1798</v>
      </c>
      <c r="O710" t="s">
        <v>4018</v>
      </c>
      <c r="P710" t="s">
        <v>4019</v>
      </c>
      <c r="Q710" t="s">
        <v>4020</v>
      </c>
      <c r="R710" s="3" t="s">
        <v>1694</v>
      </c>
      <c r="S710" s="6" t="s">
        <v>1728</v>
      </c>
    </row>
    <row r="711" spans="4:19" x14ac:dyDescent="0.2">
      <c r="D711" s="346">
        <v>11.3956</v>
      </c>
      <c r="E711" s="345">
        <v>13</v>
      </c>
      <c r="F711" s="337">
        <v>68.92</v>
      </c>
      <c r="G711" s="6" t="s">
        <v>194</v>
      </c>
      <c r="H711" s="6">
        <v>29</v>
      </c>
      <c r="I711" s="3" t="s">
        <v>81</v>
      </c>
      <c r="J711" s="6">
        <v>45</v>
      </c>
      <c r="K711" s="4">
        <v>8</v>
      </c>
      <c r="L711" s="8" t="s">
        <v>82</v>
      </c>
      <c r="M711" s="6">
        <v>91</v>
      </c>
      <c r="N711" t="s">
        <v>1798</v>
      </c>
      <c r="O711" t="s">
        <v>4021</v>
      </c>
      <c r="P711" t="s">
        <v>4022</v>
      </c>
      <c r="Q711" t="s">
        <v>4023</v>
      </c>
      <c r="R711" s="3" t="s">
        <v>1694</v>
      </c>
      <c r="S711" s="6" t="s">
        <v>1733</v>
      </c>
    </row>
    <row r="712" spans="4:19" x14ac:dyDescent="0.2">
      <c r="D712" s="346">
        <v>13.090299999999999</v>
      </c>
      <c r="E712" s="345">
        <v>8</v>
      </c>
      <c r="F712" s="337">
        <v>69.510000000000005</v>
      </c>
      <c r="G712" s="6" t="s">
        <v>194</v>
      </c>
      <c r="H712" s="6">
        <v>25</v>
      </c>
      <c r="I712" s="3" t="s">
        <v>98</v>
      </c>
      <c r="J712" s="6">
        <v>80</v>
      </c>
      <c r="K712" s="4">
        <v>9</v>
      </c>
      <c r="L712" s="8" t="s">
        <v>114</v>
      </c>
      <c r="M712" s="6">
        <v>90</v>
      </c>
      <c r="N712" t="s">
        <v>1724</v>
      </c>
      <c r="O712" t="s">
        <v>4024</v>
      </c>
      <c r="P712" t="s">
        <v>4025</v>
      </c>
      <c r="Q712" t="s">
        <v>4026</v>
      </c>
      <c r="R712" s="3" t="s">
        <v>1694</v>
      </c>
      <c r="S712" s="6" t="s">
        <v>1716</v>
      </c>
    </row>
    <row r="713" spans="4:19" x14ac:dyDescent="0.2">
      <c r="D713" s="346">
        <v>12.521800000000001</v>
      </c>
      <c r="E713" s="345">
        <v>2</v>
      </c>
      <c r="F713" s="337">
        <v>69.28</v>
      </c>
      <c r="G713" s="6" t="s">
        <v>194</v>
      </c>
      <c r="H713" s="6">
        <v>28</v>
      </c>
      <c r="I713" s="3" t="s">
        <v>382</v>
      </c>
      <c r="J713" s="6">
        <v>44</v>
      </c>
      <c r="K713" s="4">
        <v>38</v>
      </c>
      <c r="L713" s="8" t="s">
        <v>110</v>
      </c>
      <c r="M713" s="6">
        <v>89</v>
      </c>
      <c r="N713" t="s">
        <v>2087</v>
      </c>
      <c r="O713" t="s">
        <v>4027</v>
      </c>
      <c r="P713" t="s">
        <v>4028</v>
      </c>
      <c r="Q713" t="s">
        <v>4029</v>
      </c>
      <c r="S713" s="6" t="s">
        <v>1706</v>
      </c>
    </row>
    <row r="714" spans="4:19" x14ac:dyDescent="0.2">
      <c r="D714" s="346">
        <v>-9.5490999999999993</v>
      </c>
      <c r="E714" s="345">
        <v>28</v>
      </c>
      <c r="F714" s="337">
        <v>74.16</v>
      </c>
      <c r="G714" s="6" t="s">
        <v>193</v>
      </c>
      <c r="H714" s="6">
        <v>87</v>
      </c>
      <c r="I714" s="3" t="s">
        <v>69</v>
      </c>
      <c r="J714" s="6">
        <v>43</v>
      </c>
      <c r="K714" s="4">
        <v>39</v>
      </c>
      <c r="L714" s="8" t="s">
        <v>183</v>
      </c>
      <c r="M714" s="6">
        <v>53</v>
      </c>
      <c r="N714" t="s">
        <v>1734</v>
      </c>
      <c r="O714" t="s">
        <v>4030</v>
      </c>
      <c r="P714" t="s">
        <v>4031</v>
      </c>
      <c r="Q714" t="s">
        <v>4032</v>
      </c>
      <c r="S714" s="6" t="s">
        <v>1728</v>
      </c>
    </row>
    <row r="715" spans="4:19" x14ac:dyDescent="0.2">
      <c r="D715" s="346">
        <v>20.099499999999999</v>
      </c>
      <c r="E715" s="345">
        <v>3</v>
      </c>
      <c r="F715" s="337">
        <v>72.45</v>
      </c>
      <c r="G715" s="6" t="s">
        <v>194</v>
      </c>
      <c r="H715" s="6">
        <v>13</v>
      </c>
      <c r="I715" s="3" t="s">
        <v>124</v>
      </c>
      <c r="J715" s="6">
        <v>52</v>
      </c>
      <c r="K715" s="4">
        <v>39</v>
      </c>
      <c r="L715" s="8" t="s">
        <v>88</v>
      </c>
      <c r="M715" s="6">
        <v>84</v>
      </c>
      <c r="N715" t="s">
        <v>1827</v>
      </c>
      <c r="O715" t="s">
        <v>4033</v>
      </c>
      <c r="P715" t="s">
        <v>4034</v>
      </c>
      <c r="Q715" t="s">
        <v>4035</v>
      </c>
      <c r="S715" s="6" t="s">
        <v>1733</v>
      </c>
    </row>
    <row r="716" spans="4:19" x14ac:dyDescent="0.2">
      <c r="D716" s="346">
        <v>-14.5467</v>
      </c>
      <c r="E716" s="345">
        <v>23</v>
      </c>
      <c r="F716" s="337">
        <v>89.35</v>
      </c>
      <c r="G716" s="6" t="s">
        <v>193</v>
      </c>
      <c r="H716" s="6">
        <v>81</v>
      </c>
      <c r="I716" s="3" t="s">
        <v>65</v>
      </c>
      <c r="J716" s="6">
        <v>38</v>
      </c>
      <c r="K716" s="4">
        <v>37</v>
      </c>
      <c r="L716" s="8" t="s">
        <v>181</v>
      </c>
      <c r="M716" s="6">
        <v>12</v>
      </c>
      <c r="N716" t="s">
        <v>1894</v>
      </c>
      <c r="O716" t="s">
        <v>4036</v>
      </c>
      <c r="P716" t="s">
        <v>4037</v>
      </c>
      <c r="Q716" t="s">
        <v>4038</v>
      </c>
      <c r="S716" s="6" t="s">
        <v>1695</v>
      </c>
    </row>
    <row r="717" spans="4:19" x14ac:dyDescent="0.2">
      <c r="D717" s="346">
        <v>9.2988</v>
      </c>
      <c r="E717" s="345">
        <v>6</v>
      </c>
      <c r="F717" s="337">
        <v>69.069999999999993</v>
      </c>
      <c r="G717" s="6" t="s">
        <v>194</v>
      </c>
      <c r="H717" s="6">
        <v>48</v>
      </c>
      <c r="I717" s="3" t="s">
        <v>179</v>
      </c>
      <c r="J717" s="6">
        <v>66</v>
      </c>
      <c r="K717" s="4">
        <v>43</v>
      </c>
      <c r="L717" s="8" t="s">
        <v>33</v>
      </c>
      <c r="M717" s="6">
        <v>79</v>
      </c>
      <c r="N717" t="s">
        <v>2091</v>
      </c>
      <c r="O717" t="s">
        <v>4039</v>
      </c>
      <c r="P717" t="s">
        <v>4040</v>
      </c>
      <c r="Q717" t="s">
        <v>4041</v>
      </c>
      <c r="S717" s="6" t="s">
        <v>1728</v>
      </c>
    </row>
    <row r="718" spans="4:19" x14ac:dyDescent="0.2">
      <c r="D718" s="346">
        <v>-12.1396</v>
      </c>
      <c r="E718" s="345">
        <v>31</v>
      </c>
      <c r="F718" s="337">
        <v>82.21</v>
      </c>
      <c r="G718" s="6" t="s">
        <v>193</v>
      </c>
      <c r="H718" s="6">
        <v>78</v>
      </c>
      <c r="I718" s="3" t="s">
        <v>381</v>
      </c>
      <c r="J718" s="6">
        <v>26</v>
      </c>
      <c r="K718" s="4">
        <v>20</v>
      </c>
      <c r="L718" s="8" t="s">
        <v>96</v>
      </c>
      <c r="M718" s="6">
        <v>34</v>
      </c>
      <c r="N718" t="s">
        <v>2049</v>
      </c>
      <c r="O718" t="s">
        <v>4042</v>
      </c>
      <c r="P718" t="s">
        <v>4043</v>
      </c>
      <c r="Q718" t="s">
        <v>4044</v>
      </c>
      <c r="R718" s="3" t="s">
        <v>1694</v>
      </c>
      <c r="S718" s="6" t="s">
        <v>1728</v>
      </c>
    </row>
    <row r="719" spans="4:19" x14ac:dyDescent="0.2">
      <c r="D719" s="346">
        <v>-2.4721000000000002</v>
      </c>
      <c r="E719" s="345">
        <v>32</v>
      </c>
      <c r="F719" s="337">
        <v>69.34</v>
      </c>
      <c r="G719" s="6" t="s">
        <v>193</v>
      </c>
      <c r="H719" s="6">
        <v>69</v>
      </c>
      <c r="I719" s="3" t="s">
        <v>34</v>
      </c>
      <c r="J719" s="6">
        <v>38</v>
      </c>
      <c r="K719" s="4">
        <v>25</v>
      </c>
      <c r="L719" s="8" t="s">
        <v>66</v>
      </c>
      <c r="M719" s="6">
        <v>76</v>
      </c>
      <c r="N719" t="s">
        <v>2725</v>
      </c>
      <c r="O719" t="s">
        <v>4045</v>
      </c>
      <c r="P719" t="s">
        <v>4046</v>
      </c>
      <c r="Q719" t="s">
        <v>4047</v>
      </c>
      <c r="S719" s="6" t="s">
        <v>3003</v>
      </c>
    </row>
    <row r="720" spans="4:19" x14ac:dyDescent="0.2">
      <c r="D720" s="346">
        <v>15.8622</v>
      </c>
      <c r="E720" s="345">
        <v>3</v>
      </c>
      <c r="F720" s="337">
        <v>78.34</v>
      </c>
      <c r="G720" s="6" t="s">
        <v>194</v>
      </c>
      <c r="H720" s="6">
        <v>7</v>
      </c>
      <c r="I720" s="3" t="s">
        <v>71</v>
      </c>
      <c r="J720" s="6">
        <v>75</v>
      </c>
      <c r="K720" s="4">
        <v>18</v>
      </c>
      <c r="L720" s="8" t="s">
        <v>178</v>
      </c>
      <c r="M720" s="6">
        <v>74</v>
      </c>
      <c r="N720" t="s">
        <v>2030</v>
      </c>
      <c r="O720" t="s">
        <v>4048</v>
      </c>
      <c r="P720" t="s">
        <v>4049</v>
      </c>
      <c r="Q720" t="s">
        <v>4050</v>
      </c>
      <c r="R720" s="3" t="s">
        <v>1694</v>
      </c>
      <c r="S720" s="6" t="s">
        <v>1711</v>
      </c>
    </row>
    <row r="721" spans="4:19" x14ac:dyDescent="0.2">
      <c r="D721" s="346">
        <v>21.2972</v>
      </c>
      <c r="E721" s="345">
        <v>7</v>
      </c>
      <c r="F721" s="337">
        <v>77.31</v>
      </c>
      <c r="G721" s="6" t="s">
        <v>194</v>
      </c>
      <c r="H721" s="6">
        <v>2</v>
      </c>
      <c r="I721" s="3" t="s">
        <v>86</v>
      </c>
      <c r="J721" s="6">
        <v>91</v>
      </c>
      <c r="K721" s="4">
        <v>12</v>
      </c>
      <c r="L721" s="8" t="s">
        <v>83</v>
      </c>
      <c r="M721" s="6">
        <v>72</v>
      </c>
      <c r="N721" t="s">
        <v>1724</v>
      </c>
      <c r="O721" t="s">
        <v>4051</v>
      </c>
      <c r="P721" t="s">
        <v>4052</v>
      </c>
      <c r="Q721" t="s">
        <v>4053</v>
      </c>
      <c r="R721" s="3" t="s">
        <v>1694</v>
      </c>
      <c r="S721" s="6" t="s">
        <v>1738</v>
      </c>
    </row>
    <row r="722" spans="4:19" x14ac:dyDescent="0.2">
      <c r="D722" s="346">
        <v>3.0205000000000002</v>
      </c>
      <c r="E722" s="345">
        <v>52</v>
      </c>
      <c r="F722" s="337">
        <v>81.08</v>
      </c>
      <c r="G722" s="6" t="s">
        <v>193</v>
      </c>
      <c r="H722" s="6">
        <v>27</v>
      </c>
      <c r="I722" s="3" t="s">
        <v>1478</v>
      </c>
      <c r="J722" s="6">
        <v>54</v>
      </c>
      <c r="K722" s="4">
        <v>27</v>
      </c>
      <c r="L722" s="8" t="s">
        <v>48</v>
      </c>
      <c r="M722" s="6">
        <v>70</v>
      </c>
      <c r="N722" t="s">
        <v>2415</v>
      </c>
      <c r="O722" t="s">
        <v>4054</v>
      </c>
      <c r="P722" t="s">
        <v>4055</v>
      </c>
      <c r="Q722" t="s">
        <v>4056</v>
      </c>
      <c r="R722" s="3" t="s">
        <v>1694</v>
      </c>
      <c r="S722" s="6" t="s">
        <v>1728</v>
      </c>
    </row>
    <row r="723" spans="4:19" x14ac:dyDescent="0.2">
      <c r="D723" s="346">
        <v>2.7416999999999998</v>
      </c>
      <c r="E723" s="345">
        <v>33</v>
      </c>
      <c r="F723" s="337">
        <v>79.53</v>
      </c>
      <c r="G723" s="6" t="s">
        <v>193</v>
      </c>
      <c r="H723" s="6">
        <v>33</v>
      </c>
      <c r="I723" s="3" t="s">
        <v>474</v>
      </c>
      <c r="J723" s="6">
        <v>40</v>
      </c>
      <c r="K723" s="4">
        <v>26</v>
      </c>
      <c r="L723" s="8" t="s">
        <v>476</v>
      </c>
      <c r="M723" s="6">
        <v>66</v>
      </c>
      <c r="N723" t="s">
        <v>1729</v>
      </c>
      <c r="O723" t="s">
        <v>4057</v>
      </c>
      <c r="P723" t="s">
        <v>4058</v>
      </c>
      <c r="Q723" t="s">
        <v>4059</v>
      </c>
      <c r="S723" s="6" t="s">
        <v>1706</v>
      </c>
    </row>
    <row r="724" spans="4:19" x14ac:dyDescent="0.2">
      <c r="D724" s="346">
        <v>5.1687000000000003</v>
      </c>
      <c r="E724" s="345">
        <v>33</v>
      </c>
      <c r="F724" s="337">
        <v>85.94</v>
      </c>
      <c r="G724" s="6" t="s">
        <v>193</v>
      </c>
      <c r="H724" s="6">
        <v>3</v>
      </c>
      <c r="I724" s="3" t="s">
        <v>479</v>
      </c>
      <c r="J724" s="6">
        <v>53</v>
      </c>
      <c r="K724" s="4">
        <v>27</v>
      </c>
      <c r="L724" s="8" t="s">
        <v>58</v>
      </c>
      <c r="M724" s="6">
        <v>64</v>
      </c>
      <c r="N724" t="s">
        <v>1811</v>
      </c>
      <c r="O724" t="s">
        <v>4060</v>
      </c>
      <c r="P724" t="s">
        <v>4061</v>
      </c>
      <c r="Q724" t="s">
        <v>4062</v>
      </c>
      <c r="S724" s="6" t="s">
        <v>1706</v>
      </c>
    </row>
    <row r="725" spans="4:19" x14ac:dyDescent="0.2">
      <c r="D725" s="346">
        <v>13.745900000000001</v>
      </c>
      <c r="E725" s="345">
        <v>6</v>
      </c>
      <c r="F725" s="337">
        <v>81.5</v>
      </c>
      <c r="G725" s="6" t="s">
        <v>194</v>
      </c>
      <c r="H725" s="6">
        <v>6</v>
      </c>
      <c r="I725" s="3" t="s">
        <v>36</v>
      </c>
      <c r="J725" s="6">
        <v>35</v>
      </c>
      <c r="K725" s="4">
        <v>25</v>
      </c>
      <c r="L725" s="8" t="s">
        <v>40</v>
      </c>
      <c r="M725" s="6">
        <v>63</v>
      </c>
      <c r="N725" t="s">
        <v>2558</v>
      </c>
      <c r="O725" t="s">
        <v>4063</v>
      </c>
      <c r="P725" t="s">
        <v>4064</v>
      </c>
      <c r="Q725" t="s">
        <v>4065</v>
      </c>
      <c r="S725" s="6" t="s">
        <v>1733</v>
      </c>
    </row>
    <row r="726" spans="4:19" x14ac:dyDescent="0.2">
      <c r="D726" s="346">
        <v>-4.7175000000000002</v>
      </c>
      <c r="E726" s="345">
        <v>26</v>
      </c>
      <c r="F726" s="337">
        <v>86.08</v>
      </c>
      <c r="G726" s="6" t="s">
        <v>193</v>
      </c>
      <c r="H726" s="6">
        <v>61</v>
      </c>
      <c r="I726" s="3" t="s">
        <v>113</v>
      </c>
      <c r="J726" s="6">
        <v>49</v>
      </c>
      <c r="K726" s="4">
        <v>33</v>
      </c>
      <c r="L726" s="8" t="s">
        <v>380</v>
      </c>
      <c r="M726" s="6">
        <v>31</v>
      </c>
      <c r="N726" t="s">
        <v>1707</v>
      </c>
      <c r="O726" t="s">
        <v>4066</v>
      </c>
      <c r="P726" t="s">
        <v>4067</v>
      </c>
      <c r="Q726" t="s">
        <v>4068</v>
      </c>
      <c r="S726" s="6" t="s">
        <v>1706</v>
      </c>
    </row>
    <row r="727" spans="4:19" x14ac:dyDescent="0.2">
      <c r="D727" s="346">
        <v>0.64329999999999998</v>
      </c>
      <c r="E727" s="345">
        <v>10</v>
      </c>
      <c r="F727" s="337">
        <v>80.010000000000005</v>
      </c>
      <c r="G727" s="6" t="s">
        <v>194</v>
      </c>
      <c r="H727" s="6">
        <v>60</v>
      </c>
      <c r="I727" s="3" t="s">
        <v>478</v>
      </c>
      <c r="J727" s="6">
        <v>42</v>
      </c>
      <c r="K727" s="4">
        <v>32</v>
      </c>
      <c r="L727" s="8" t="s">
        <v>18</v>
      </c>
      <c r="M727" s="6">
        <v>44</v>
      </c>
      <c r="N727" t="s">
        <v>1823</v>
      </c>
      <c r="O727" t="s">
        <v>4069</v>
      </c>
      <c r="P727" t="s">
        <v>4070</v>
      </c>
      <c r="Q727" t="s">
        <v>4071</v>
      </c>
      <c r="S727" s="6" t="s">
        <v>1706</v>
      </c>
    </row>
    <row r="728" spans="4:19" x14ac:dyDescent="0.2">
      <c r="D728" s="346">
        <v>11.933199999999999</v>
      </c>
      <c r="E728" s="345">
        <v>4</v>
      </c>
      <c r="F728" s="337">
        <v>86.06</v>
      </c>
      <c r="G728" s="6" t="s">
        <v>194</v>
      </c>
      <c r="H728" s="6">
        <v>5</v>
      </c>
      <c r="I728" s="3" t="s">
        <v>391</v>
      </c>
      <c r="J728" s="6">
        <v>64</v>
      </c>
      <c r="K728" s="4">
        <v>23</v>
      </c>
      <c r="L728" s="8" t="s">
        <v>106</v>
      </c>
      <c r="M728" s="6">
        <v>55</v>
      </c>
      <c r="N728" t="s">
        <v>1894</v>
      </c>
      <c r="O728" t="s">
        <v>4072</v>
      </c>
      <c r="P728" t="s">
        <v>4073</v>
      </c>
      <c r="Q728" t="s">
        <v>4074</v>
      </c>
      <c r="R728" s="3" t="s">
        <v>1694</v>
      </c>
      <c r="S728" s="6" t="s">
        <v>1695</v>
      </c>
    </row>
    <row r="729" spans="4:19" x14ac:dyDescent="0.2">
      <c r="D729" s="346">
        <v>-10.626300000000001</v>
      </c>
      <c r="E729" s="345">
        <v>42</v>
      </c>
      <c r="F729" s="337">
        <v>93.67</v>
      </c>
      <c r="G729" s="6" t="s">
        <v>193</v>
      </c>
      <c r="H729" s="6">
        <v>54</v>
      </c>
      <c r="I729" s="3" t="s">
        <v>190</v>
      </c>
      <c r="J729" s="6">
        <v>34</v>
      </c>
      <c r="K729" s="4">
        <v>15</v>
      </c>
      <c r="L729" s="8" t="s">
        <v>32</v>
      </c>
      <c r="M729" s="6">
        <v>15</v>
      </c>
      <c r="N729" t="s">
        <v>3193</v>
      </c>
      <c r="O729" t="s">
        <v>4075</v>
      </c>
      <c r="P729" t="s">
        <v>4076</v>
      </c>
      <c r="Q729" t="s">
        <v>4077</v>
      </c>
      <c r="R729" s="3" t="s">
        <v>1694</v>
      </c>
      <c r="S729" s="6" t="s">
        <v>1728</v>
      </c>
    </row>
    <row r="730" spans="4:19" x14ac:dyDescent="0.2">
      <c r="D730" s="346">
        <v>1.2484999999999999</v>
      </c>
      <c r="E730" s="345">
        <v>8</v>
      </c>
      <c r="F730" s="337">
        <v>85.28</v>
      </c>
      <c r="G730" s="6" t="s">
        <v>194</v>
      </c>
      <c r="H730" s="6">
        <v>51</v>
      </c>
      <c r="I730" s="3" t="s">
        <v>105</v>
      </c>
      <c r="J730" s="6">
        <v>31</v>
      </c>
      <c r="K730" s="4">
        <v>30</v>
      </c>
      <c r="L730" s="8" t="s">
        <v>89</v>
      </c>
      <c r="M730" s="6">
        <v>30</v>
      </c>
      <c r="N730" t="s">
        <v>2725</v>
      </c>
      <c r="O730" t="s">
        <v>4078</v>
      </c>
      <c r="P730" t="s">
        <v>4079</v>
      </c>
      <c r="Q730" t="s">
        <v>4080</v>
      </c>
      <c r="S730" s="6" t="s">
        <v>3003</v>
      </c>
    </row>
    <row r="731" spans="4:19" x14ac:dyDescent="0.2">
      <c r="D731" s="346">
        <v>4.5834999999999999</v>
      </c>
      <c r="E731" s="345">
        <v>65</v>
      </c>
      <c r="F731" s="337">
        <v>89.13</v>
      </c>
      <c r="G731" s="6" t="s">
        <v>193</v>
      </c>
      <c r="H731" s="6">
        <v>10</v>
      </c>
      <c r="I731" s="3" t="s">
        <v>383</v>
      </c>
      <c r="J731" s="6">
        <v>75</v>
      </c>
      <c r="K731" s="4">
        <v>25</v>
      </c>
      <c r="L731" s="8" t="s">
        <v>387</v>
      </c>
      <c r="M731" s="6">
        <v>50</v>
      </c>
      <c r="N731" t="s">
        <v>1870</v>
      </c>
      <c r="O731" t="s">
        <v>4081</v>
      </c>
      <c r="P731" t="s">
        <v>4082</v>
      </c>
      <c r="Q731" t="s">
        <v>4083</v>
      </c>
      <c r="R731" s="3" t="s">
        <v>1694</v>
      </c>
      <c r="S731" s="6" t="s">
        <v>1711</v>
      </c>
    </row>
    <row r="732" spans="4:19" x14ac:dyDescent="0.2">
      <c r="D732" s="346">
        <v>17.4998</v>
      </c>
      <c r="E732" s="345">
        <v>2</v>
      </c>
      <c r="F732" s="337">
        <v>86.76</v>
      </c>
      <c r="G732" s="6" t="s">
        <v>194</v>
      </c>
      <c r="H732" s="6">
        <v>1</v>
      </c>
      <c r="I732" s="3" t="s">
        <v>93</v>
      </c>
      <c r="J732" s="6">
        <v>58</v>
      </c>
      <c r="K732" s="4">
        <v>19</v>
      </c>
      <c r="L732" s="8" t="s">
        <v>8</v>
      </c>
      <c r="M732" s="6">
        <v>46</v>
      </c>
      <c r="N732" t="s">
        <v>1823</v>
      </c>
      <c r="O732" t="s">
        <v>4084</v>
      </c>
      <c r="P732" t="s">
        <v>4085</v>
      </c>
      <c r="Q732" t="s">
        <v>4086</v>
      </c>
      <c r="R732" s="3" t="s">
        <v>1694</v>
      </c>
      <c r="S732" s="6" t="s">
        <v>1728</v>
      </c>
    </row>
    <row r="733" spans="4:19" x14ac:dyDescent="0.2">
      <c r="D733" s="346">
        <v>-1.8237000000000001</v>
      </c>
      <c r="E733" s="345">
        <v>31</v>
      </c>
      <c r="F733" s="337">
        <v>86.49</v>
      </c>
      <c r="G733" s="6" t="s">
        <v>193</v>
      </c>
      <c r="H733" s="6">
        <v>45</v>
      </c>
      <c r="I733" s="3" t="s">
        <v>44</v>
      </c>
      <c r="J733" s="6">
        <v>37</v>
      </c>
      <c r="K733" s="4">
        <v>29</v>
      </c>
      <c r="L733" s="8" t="s">
        <v>68</v>
      </c>
      <c r="M733" s="6">
        <v>42</v>
      </c>
      <c r="N733" t="s">
        <v>1753</v>
      </c>
      <c r="O733" t="s">
        <v>4087</v>
      </c>
      <c r="P733" t="s">
        <v>4088</v>
      </c>
      <c r="Q733" t="s">
        <v>4089</v>
      </c>
      <c r="S733" s="6" t="s">
        <v>3003</v>
      </c>
    </row>
    <row r="734" spans="4:19" x14ac:dyDescent="0.2">
      <c r="D734" s="346">
        <v>-4.7922000000000002</v>
      </c>
      <c r="E734" s="345">
        <v>40</v>
      </c>
      <c r="F734" s="337">
        <v>97.58</v>
      </c>
      <c r="G734" s="6" t="s">
        <v>194</v>
      </c>
      <c r="H734" s="6">
        <v>41</v>
      </c>
      <c r="I734" s="3" t="s">
        <v>77</v>
      </c>
      <c r="J734" s="6">
        <v>42</v>
      </c>
      <c r="K734" s="4">
        <v>9</v>
      </c>
      <c r="L734" s="8" t="s">
        <v>188</v>
      </c>
      <c r="M734" s="6">
        <v>4</v>
      </c>
      <c r="N734" t="s">
        <v>2847</v>
      </c>
      <c r="O734" t="s">
        <v>4090</v>
      </c>
      <c r="P734" t="s">
        <v>4091</v>
      </c>
      <c r="Q734" t="s">
        <v>4092</v>
      </c>
      <c r="R734" s="3" t="s">
        <v>1694</v>
      </c>
      <c r="S734" s="6" t="s">
        <v>1695</v>
      </c>
    </row>
    <row r="735" spans="4:19" x14ac:dyDescent="0.2">
      <c r="D735" s="346">
        <v>-3.9184999999999999</v>
      </c>
      <c r="E735" s="345">
        <v>36</v>
      </c>
      <c r="F735" s="337">
        <v>92.58</v>
      </c>
      <c r="G735" s="6" t="s">
        <v>193</v>
      </c>
      <c r="H735" s="6">
        <v>38</v>
      </c>
      <c r="I735" s="3" t="s">
        <v>750</v>
      </c>
      <c r="J735" s="6">
        <v>36</v>
      </c>
      <c r="K735" s="4">
        <v>27</v>
      </c>
      <c r="L735" s="8" t="s">
        <v>17</v>
      </c>
      <c r="M735" s="6">
        <v>26</v>
      </c>
      <c r="N735" t="s">
        <v>2527</v>
      </c>
      <c r="O735" t="s">
        <v>4093</v>
      </c>
      <c r="P735" t="s">
        <v>4094</v>
      </c>
      <c r="Q735" t="s">
        <v>4095</v>
      </c>
      <c r="S735" s="6" t="s">
        <v>1706</v>
      </c>
    </row>
    <row r="736" spans="4:19" x14ac:dyDescent="0.2">
      <c r="D736" s="346">
        <v>2.5657000000000001</v>
      </c>
      <c r="E736" s="345">
        <v>13</v>
      </c>
      <c r="F736" s="337">
        <v>95.29</v>
      </c>
      <c r="G736" s="6" t="s">
        <v>194</v>
      </c>
      <c r="H736" s="6">
        <v>22</v>
      </c>
      <c r="I736" s="3" t="s">
        <v>54</v>
      </c>
      <c r="J736" s="6">
        <v>40</v>
      </c>
      <c r="K736" s="4">
        <v>14</v>
      </c>
      <c r="L736" s="8" t="s">
        <v>433</v>
      </c>
      <c r="M736" s="6">
        <v>19</v>
      </c>
      <c r="N736" t="s">
        <v>1798</v>
      </c>
      <c r="O736" t="s">
        <v>4096</v>
      </c>
      <c r="P736" t="s">
        <v>4097</v>
      </c>
      <c r="Q736" t="s">
        <v>4098</v>
      </c>
      <c r="R736" s="3" t="s">
        <v>1694</v>
      </c>
      <c r="S736" s="6" t="s">
        <v>1733</v>
      </c>
    </row>
    <row r="737" spans="2:20" x14ac:dyDescent="0.2">
      <c r="B737" s="154"/>
      <c r="C737" s="158"/>
      <c r="D737" s="155">
        <v>-7.9017999999999997</v>
      </c>
      <c r="E737" s="347">
        <v>32</v>
      </c>
      <c r="F737" s="353">
        <v>103.44</v>
      </c>
      <c r="G737" s="156" t="s">
        <v>193</v>
      </c>
      <c r="H737" s="156">
        <v>18</v>
      </c>
      <c r="I737" s="349" t="s">
        <v>47</v>
      </c>
      <c r="J737" s="156">
        <v>39</v>
      </c>
      <c r="K737" s="157">
        <v>35</v>
      </c>
      <c r="L737" s="154" t="s">
        <v>57</v>
      </c>
      <c r="M737" s="156">
        <v>8</v>
      </c>
      <c r="N737" s="158" t="s">
        <v>1823</v>
      </c>
      <c r="O737" s="158" t="s">
        <v>4099</v>
      </c>
      <c r="P737" s="158" t="s">
        <v>4100</v>
      </c>
      <c r="Q737" s="158" t="s">
        <v>4101</v>
      </c>
      <c r="R737" s="349"/>
      <c r="S737" s="156" t="s">
        <v>1706</v>
      </c>
      <c r="T737" s="158"/>
    </row>
    <row r="738" spans="2:20" x14ac:dyDescent="0.2">
      <c r="B738" s="9" t="s">
        <v>3958</v>
      </c>
      <c r="D738" s="346">
        <v>21.417100000000001</v>
      </c>
      <c r="E738" s="345">
        <v>2</v>
      </c>
      <c r="F738" s="337">
        <v>41.88</v>
      </c>
      <c r="G738" s="6" t="s">
        <v>193</v>
      </c>
      <c r="H738" s="6">
        <v>41</v>
      </c>
      <c r="I738" s="3" t="s">
        <v>77</v>
      </c>
      <c r="J738" s="6">
        <v>63</v>
      </c>
      <c r="K738" s="4">
        <v>18</v>
      </c>
      <c r="L738" s="8" t="s">
        <v>64</v>
      </c>
      <c r="M738" s="6">
        <v>157</v>
      </c>
      <c r="N738" t="s">
        <v>1848</v>
      </c>
      <c r="O738" t="s">
        <v>4102</v>
      </c>
      <c r="P738" t="s">
        <v>4103</v>
      </c>
      <c r="Q738" t="s">
        <v>4104</v>
      </c>
      <c r="R738" s="3" t="s">
        <v>1694</v>
      </c>
      <c r="S738" s="6" t="s">
        <v>1695</v>
      </c>
    </row>
    <row r="739" spans="2:20" x14ac:dyDescent="0.2">
      <c r="D739" s="346">
        <v>16.505299999999998</v>
      </c>
      <c r="E739" s="345">
        <v>2</v>
      </c>
      <c r="F739" s="337">
        <v>49.51</v>
      </c>
      <c r="G739" s="6" t="s">
        <v>193</v>
      </c>
      <c r="H739" s="6">
        <v>24</v>
      </c>
      <c r="I739" s="3" t="s">
        <v>477</v>
      </c>
      <c r="J739" s="6">
        <v>41</v>
      </c>
      <c r="K739" s="4">
        <v>20</v>
      </c>
      <c r="L739" s="8" t="s">
        <v>55</v>
      </c>
      <c r="M739" s="6">
        <v>154</v>
      </c>
      <c r="N739" t="s">
        <v>2247</v>
      </c>
      <c r="O739" t="s">
        <v>4105</v>
      </c>
      <c r="P739" t="s">
        <v>4106</v>
      </c>
      <c r="Q739" t="s">
        <v>4107</v>
      </c>
      <c r="S739" s="6" t="s">
        <v>1706</v>
      </c>
    </row>
    <row r="740" spans="2:20" x14ac:dyDescent="0.2">
      <c r="D740" s="346">
        <v>13.3263</v>
      </c>
      <c r="E740" s="345">
        <v>29</v>
      </c>
      <c r="F740" s="337">
        <v>38</v>
      </c>
      <c r="G740" s="6" t="s">
        <v>194</v>
      </c>
      <c r="H740" s="6">
        <v>85</v>
      </c>
      <c r="I740" s="3" t="s">
        <v>112</v>
      </c>
      <c r="J740" s="6">
        <v>89</v>
      </c>
      <c r="K740" s="4">
        <v>47</v>
      </c>
      <c r="L740" s="8" t="s">
        <v>92</v>
      </c>
      <c r="M740" s="6">
        <v>142</v>
      </c>
      <c r="N740" t="s">
        <v>4108</v>
      </c>
      <c r="O740" t="s">
        <v>4109</v>
      </c>
      <c r="P740" t="s">
        <v>4110</v>
      </c>
      <c r="Q740" t="s">
        <v>4111</v>
      </c>
      <c r="R740" s="3" t="s">
        <v>1694</v>
      </c>
      <c r="S740" s="6" t="s">
        <v>1711</v>
      </c>
    </row>
    <row r="741" spans="2:20" x14ac:dyDescent="0.2">
      <c r="D741" s="346">
        <v>-11.815</v>
      </c>
      <c r="E741" s="345">
        <v>36</v>
      </c>
      <c r="F741" s="337">
        <v>61.46</v>
      </c>
      <c r="G741" s="6" t="s">
        <v>194</v>
      </c>
      <c r="H741" s="6">
        <v>138</v>
      </c>
      <c r="I741" s="3" t="s">
        <v>35</v>
      </c>
      <c r="J741" s="6">
        <v>35</v>
      </c>
      <c r="K741" s="4">
        <v>25</v>
      </c>
      <c r="L741" s="8" t="s">
        <v>68</v>
      </c>
      <c r="M741" s="6">
        <v>42</v>
      </c>
      <c r="N741" t="s">
        <v>1778</v>
      </c>
      <c r="O741" t="s">
        <v>4112</v>
      </c>
      <c r="P741" t="s">
        <v>4113</v>
      </c>
      <c r="Q741" t="s">
        <v>4114</v>
      </c>
      <c r="R741" s="3" t="s">
        <v>1694</v>
      </c>
      <c r="S741" s="6" t="s">
        <v>1728</v>
      </c>
    </row>
    <row r="742" spans="2:20" x14ac:dyDescent="0.2">
      <c r="D742" s="346">
        <v>8.0289999999999999</v>
      </c>
      <c r="E742" s="345">
        <v>11</v>
      </c>
      <c r="F742" s="337">
        <v>32.57</v>
      </c>
      <c r="G742" s="6" t="s">
        <v>194</v>
      </c>
      <c r="H742" s="6">
        <v>114</v>
      </c>
      <c r="I742" s="3" t="s">
        <v>468</v>
      </c>
      <c r="J742" s="6">
        <v>48</v>
      </c>
      <c r="K742" s="4">
        <v>45</v>
      </c>
      <c r="L742" s="8" t="s">
        <v>24</v>
      </c>
      <c r="M742" s="6">
        <v>137</v>
      </c>
      <c r="N742" t="s">
        <v>1970</v>
      </c>
      <c r="O742" t="s">
        <v>4115</v>
      </c>
      <c r="P742" t="s">
        <v>4116</v>
      </c>
      <c r="Q742" t="s">
        <v>4117</v>
      </c>
      <c r="R742" s="3" t="s">
        <v>1764</v>
      </c>
      <c r="S742" s="6" t="s">
        <v>1944</v>
      </c>
    </row>
    <row r="743" spans="2:20" x14ac:dyDescent="0.2">
      <c r="D743" s="346">
        <v>15.7117</v>
      </c>
      <c r="E743" s="345">
        <v>11</v>
      </c>
      <c r="F743" s="337">
        <v>57.43</v>
      </c>
      <c r="G743" s="6" t="s">
        <v>193</v>
      </c>
      <c r="H743" s="6">
        <v>22</v>
      </c>
      <c r="I743" s="3" t="s">
        <v>54</v>
      </c>
      <c r="J743" s="6">
        <v>53</v>
      </c>
      <c r="K743" s="4">
        <v>24</v>
      </c>
      <c r="L743" s="8" t="s">
        <v>469</v>
      </c>
      <c r="M743" s="6">
        <v>128</v>
      </c>
      <c r="N743" t="s">
        <v>1729</v>
      </c>
      <c r="O743" t="s">
        <v>4118</v>
      </c>
      <c r="P743" t="s">
        <v>4119</v>
      </c>
      <c r="Q743" t="s">
        <v>4120</v>
      </c>
      <c r="S743" s="6" t="s">
        <v>1706</v>
      </c>
    </row>
    <row r="744" spans="2:20" x14ac:dyDescent="0.2">
      <c r="D744" s="346">
        <v>17.904800000000002</v>
      </c>
      <c r="E744" s="345">
        <v>2</v>
      </c>
      <c r="F744" s="337">
        <v>61.45</v>
      </c>
      <c r="G744" s="6" t="s">
        <v>193</v>
      </c>
      <c r="H744" s="6">
        <v>8</v>
      </c>
      <c r="I744" s="3" t="s">
        <v>57</v>
      </c>
      <c r="J744" s="6">
        <v>50</v>
      </c>
      <c r="K744" s="4">
        <v>26</v>
      </c>
      <c r="L744" s="8" t="s">
        <v>480</v>
      </c>
      <c r="M744" s="6">
        <v>125</v>
      </c>
      <c r="N744" t="s">
        <v>2725</v>
      </c>
      <c r="O744" t="s">
        <v>4121</v>
      </c>
      <c r="P744" t="s">
        <v>4122</v>
      </c>
      <c r="Q744" t="s">
        <v>4123</v>
      </c>
      <c r="S744" s="6" t="s">
        <v>1733</v>
      </c>
    </row>
    <row r="745" spans="2:20" x14ac:dyDescent="0.2">
      <c r="D745" s="346">
        <v>12.575799999999999</v>
      </c>
      <c r="E745" s="345">
        <v>3</v>
      </c>
      <c r="F745" s="337">
        <v>62.14</v>
      </c>
      <c r="G745" s="6" t="s">
        <v>193</v>
      </c>
      <c r="H745" s="6">
        <v>17</v>
      </c>
      <c r="I745" s="3" t="s">
        <v>23</v>
      </c>
      <c r="J745" s="6">
        <v>40</v>
      </c>
      <c r="K745" s="4">
        <v>18</v>
      </c>
      <c r="L745" s="8" t="s">
        <v>26</v>
      </c>
      <c r="M745" s="6">
        <v>124</v>
      </c>
      <c r="N745" t="s">
        <v>1729</v>
      </c>
      <c r="O745" t="s">
        <v>4124</v>
      </c>
      <c r="P745" t="s">
        <v>4125</v>
      </c>
      <c r="Q745" t="s">
        <v>4126</v>
      </c>
      <c r="R745" s="3" t="s">
        <v>1694</v>
      </c>
      <c r="S745" s="6" t="s">
        <v>1733</v>
      </c>
    </row>
    <row r="746" spans="2:20" x14ac:dyDescent="0.2">
      <c r="D746" s="346">
        <v>-8.7593999999999994</v>
      </c>
      <c r="E746" s="345">
        <v>22</v>
      </c>
      <c r="F746" s="337">
        <v>62.38</v>
      </c>
      <c r="G746" s="6" t="s">
        <v>194</v>
      </c>
      <c r="H746" s="6">
        <v>122</v>
      </c>
      <c r="I746" s="3" t="s">
        <v>94</v>
      </c>
      <c r="J746" s="6">
        <v>25</v>
      </c>
      <c r="K746" s="4">
        <v>24</v>
      </c>
      <c r="L746" s="8" t="s">
        <v>106</v>
      </c>
      <c r="M746" s="6">
        <v>55</v>
      </c>
      <c r="N746" t="s">
        <v>2919</v>
      </c>
      <c r="O746" t="s">
        <v>4127</v>
      </c>
      <c r="P746" t="s">
        <v>4128</v>
      </c>
      <c r="Q746" t="s">
        <v>4129</v>
      </c>
      <c r="S746" s="6" t="s">
        <v>1733</v>
      </c>
    </row>
    <row r="747" spans="2:20" x14ac:dyDescent="0.2">
      <c r="D747" s="346">
        <v>2.5823</v>
      </c>
      <c r="E747" s="345">
        <v>7</v>
      </c>
      <c r="F747" s="337">
        <v>50.69</v>
      </c>
      <c r="G747" s="6" t="s">
        <v>193</v>
      </c>
      <c r="H747" s="6">
        <v>77</v>
      </c>
      <c r="I747" s="3" t="s">
        <v>38</v>
      </c>
      <c r="J747" s="6">
        <v>39</v>
      </c>
      <c r="K747" s="4">
        <v>38</v>
      </c>
      <c r="L747" s="8" t="s">
        <v>177</v>
      </c>
      <c r="M747" s="6">
        <v>121</v>
      </c>
      <c r="N747" t="s">
        <v>2188</v>
      </c>
      <c r="O747" t="s">
        <v>4130</v>
      </c>
      <c r="P747" t="s">
        <v>4131</v>
      </c>
      <c r="Q747" t="s">
        <v>4132</v>
      </c>
      <c r="S747" s="6" t="s">
        <v>3003</v>
      </c>
    </row>
    <row r="748" spans="2:20" x14ac:dyDescent="0.2">
      <c r="D748" s="346">
        <v>-5.4905999999999997</v>
      </c>
      <c r="E748" s="345">
        <v>31</v>
      </c>
      <c r="F748" s="337">
        <v>57.32</v>
      </c>
      <c r="G748" s="6" t="s">
        <v>194</v>
      </c>
      <c r="H748" s="6">
        <v>117</v>
      </c>
      <c r="I748" s="3" t="s">
        <v>56</v>
      </c>
      <c r="J748" s="6">
        <v>27</v>
      </c>
      <c r="K748" s="4">
        <v>23</v>
      </c>
      <c r="L748" s="8" t="s">
        <v>48</v>
      </c>
      <c r="M748" s="6">
        <v>70</v>
      </c>
      <c r="N748" t="s">
        <v>3287</v>
      </c>
      <c r="O748" t="s">
        <v>4133</v>
      </c>
      <c r="P748" t="s">
        <v>4134</v>
      </c>
      <c r="Q748" t="s">
        <v>4135</v>
      </c>
      <c r="S748" s="6" t="s">
        <v>3003</v>
      </c>
    </row>
    <row r="749" spans="2:20" x14ac:dyDescent="0.2">
      <c r="D749" s="346">
        <v>7.4471999999999996</v>
      </c>
      <c r="E749" s="345">
        <v>13</v>
      </c>
      <c r="F749" s="337">
        <v>55.46</v>
      </c>
      <c r="G749" s="6" t="s">
        <v>193</v>
      </c>
      <c r="H749" s="6">
        <v>60</v>
      </c>
      <c r="I749" s="3" t="s">
        <v>478</v>
      </c>
      <c r="J749" s="6">
        <v>58</v>
      </c>
      <c r="K749" s="4">
        <v>9</v>
      </c>
      <c r="L749" s="8" t="s">
        <v>20</v>
      </c>
      <c r="M749" s="6">
        <v>113</v>
      </c>
      <c r="N749" t="s">
        <v>1859</v>
      </c>
      <c r="O749" t="s">
        <v>4136</v>
      </c>
      <c r="P749" t="s">
        <v>4137</v>
      </c>
      <c r="Q749" t="s">
        <v>4138</v>
      </c>
      <c r="R749" s="3" t="s">
        <v>1694</v>
      </c>
      <c r="S749" s="6" t="s">
        <v>1728</v>
      </c>
    </row>
    <row r="750" spans="2:20" x14ac:dyDescent="0.2">
      <c r="D750" s="346">
        <v>13.3352</v>
      </c>
      <c r="E750" s="345">
        <v>6</v>
      </c>
      <c r="F750" s="337">
        <v>68.459999999999994</v>
      </c>
      <c r="G750" s="6" t="s">
        <v>193</v>
      </c>
      <c r="H750" s="6">
        <v>5</v>
      </c>
      <c r="I750" s="3" t="s">
        <v>391</v>
      </c>
      <c r="J750" s="6">
        <v>86</v>
      </c>
      <c r="K750" s="4">
        <v>18</v>
      </c>
      <c r="L750" s="8" t="s">
        <v>104</v>
      </c>
      <c r="M750" s="6">
        <v>112</v>
      </c>
      <c r="N750" t="s">
        <v>2305</v>
      </c>
      <c r="O750" t="s">
        <v>4139</v>
      </c>
      <c r="P750" t="s">
        <v>4140</v>
      </c>
      <c r="Q750" t="s">
        <v>4141</v>
      </c>
      <c r="R750" s="3" t="s">
        <v>1694</v>
      </c>
      <c r="S750" s="6" t="s">
        <v>1716</v>
      </c>
    </row>
    <row r="751" spans="2:20" x14ac:dyDescent="0.2">
      <c r="D751" s="346">
        <v>8.6201000000000008</v>
      </c>
      <c r="E751" s="345">
        <v>8</v>
      </c>
      <c r="F751" s="337">
        <v>63.09</v>
      </c>
      <c r="G751" s="6" t="s">
        <v>193</v>
      </c>
      <c r="H751" s="6">
        <v>35</v>
      </c>
      <c r="I751" s="3" t="s">
        <v>385</v>
      </c>
      <c r="J751" s="6">
        <v>43</v>
      </c>
      <c r="K751" s="4">
        <v>37</v>
      </c>
      <c r="L751" s="8" t="s">
        <v>111</v>
      </c>
      <c r="M751" s="6">
        <v>110</v>
      </c>
      <c r="N751" t="s">
        <v>1807</v>
      </c>
      <c r="O751" t="s">
        <v>4142</v>
      </c>
      <c r="P751" t="s">
        <v>4143</v>
      </c>
      <c r="Q751" t="s">
        <v>4144</v>
      </c>
      <c r="S751" s="6" t="s">
        <v>1706</v>
      </c>
    </row>
    <row r="752" spans="2:20" x14ac:dyDescent="0.2">
      <c r="D752" s="346">
        <v>11.272</v>
      </c>
      <c r="E752" s="345">
        <v>10</v>
      </c>
      <c r="F752" s="337">
        <v>65.849999999999994</v>
      </c>
      <c r="G752" s="6" t="s">
        <v>193</v>
      </c>
      <c r="H752" s="6">
        <v>20</v>
      </c>
      <c r="I752" s="3" t="s">
        <v>9</v>
      </c>
      <c r="J752" s="6">
        <v>37</v>
      </c>
      <c r="K752" s="4">
        <v>34</v>
      </c>
      <c r="L752" s="8" t="s">
        <v>22</v>
      </c>
      <c r="M752" s="6">
        <v>109</v>
      </c>
      <c r="N752" t="s">
        <v>2197</v>
      </c>
      <c r="O752" t="s">
        <v>4145</v>
      </c>
      <c r="P752" t="s">
        <v>4146</v>
      </c>
      <c r="Q752" t="s">
        <v>4147</v>
      </c>
      <c r="S752" s="6" t="s">
        <v>3003</v>
      </c>
    </row>
    <row r="753" spans="4:19" x14ac:dyDescent="0.2">
      <c r="D753" s="346">
        <v>-4.9652000000000003</v>
      </c>
      <c r="E753" s="345">
        <v>34</v>
      </c>
      <c r="F753" s="337">
        <v>62.74</v>
      </c>
      <c r="G753" s="6" t="s">
        <v>194</v>
      </c>
      <c r="H753" s="6">
        <v>108</v>
      </c>
      <c r="I753" s="3" t="s">
        <v>50</v>
      </c>
      <c r="J753" s="6">
        <v>49</v>
      </c>
      <c r="K753" s="4">
        <v>39</v>
      </c>
      <c r="L753" s="8" t="s">
        <v>60</v>
      </c>
      <c r="M753" s="6">
        <v>62</v>
      </c>
      <c r="N753" t="s">
        <v>2063</v>
      </c>
      <c r="O753" t="s">
        <v>4148</v>
      </c>
      <c r="P753" t="s">
        <v>4149</v>
      </c>
      <c r="Q753" t="s">
        <v>4150</v>
      </c>
      <c r="S753" s="6" t="s">
        <v>1728</v>
      </c>
    </row>
    <row r="754" spans="4:19" x14ac:dyDescent="0.2">
      <c r="D754" s="346">
        <v>7.2164000000000001</v>
      </c>
      <c r="E754" s="345">
        <v>8</v>
      </c>
      <c r="F754" s="337">
        <v>62.5</v>
      </c>
      <c r="G754" s="6" t="s">
        <v>193</v>
      </c>
      <c r="H754" s="6">
        <v>43</v>
      </c>
      <c r="I754" s="3" t="s">
        <v>91</v>
      </c>
      <c r="J754" s="6">
        <v>32</v>
      </c>
      <c r="K754" s="4">
        <v>31</v>
      </c>
      <c r="L754" s="8" t="s">
        <v>100</v>
      </c>
      <c r="M754" s="6">
        <v>106</v>
      </c>
      <c r="N754" t="s">
        <v>1807</v>
      </c>
      <c r="O754" t="s">
        <v>4151</v>
      </c>
      <c r="P754" t="s">
        <v>4152</v>
      </c>
      <c r="Q754" t="s">
        <v>4153</v>
      </c>
      <c r="R754" s="3" t="s">
        <v>1764</v>
      </c>
      <c r="S754" s="6" t="s">
        <v>3003</v>
      </c>
    </row>
    <row r="755" spans="4:19" x14ac:dyDescent="0.2">
      <c r="D755" s="346">
        <v>3.7019000000000002</v>
      </c>
      <c r="E755" s="345">
        <v>32</v>
      </c>
      <c r="F755" s="337">
        <v>59</v>
      </c>
      <c r="G755" s="6" t="s">
        <v>193</v>
      </c>
      <c r="H755" s="6">
        <v>64</v>
      </c>
      <c r="I755" s="3" t="s">
        <v>58</v>
      </c>
      <c r="J755" s="6">
        <v>45</v>
      </c>
      <c r="K755" s="4">
        <v>9</v>
      </c>
      <c r="L755" s="8" t="s">
        <v>30</v>
      </c>
      <c r="M755" s="6">
        <v>104</v>
      </c>
      <c r="N755" t="s">
        <v>1859</v>
      </c>
      <c r="O755" t="s">
        <v>4154</v>
      </c>
      <c r="P755" t="s">
        <v>4155</v>
      </c>
      <c r="Q755" t="s">
        <v>4156</v>
      </c>
      <c r="R755" s="3" t="s">
        <v>1694</v>
      </c>
      <c r="S755" s="6" t="s">
        <v>1733</v>
      </c>
    </row>
    <row r="756" spans="4:19" x14ac:dyDescent="0.2">
      <c r="D756" s="346">
        <v>7.9175000000000004</v>
      </c>
      <c r="E756" s="345">
        <v>12</v>
      </c>
      <c r="F756" s="337">
        <v>67.17</v>
      </c>
      <c r="G756" s="6" t="s">
        <v>193</v>
      </c>
      <c r="H756" s="6">
        <v>31</v>
      </c>
      <c r="I756" s="3" t="s">
        <v>380</v>
      </c>
      <c r="J756" s="6">
        <v>50</v>
      </c>
      <c r="K756" s="4">
        <v>36</v>
      </c>
      <c r="L756" s="8" t="s">
        <v>99</v>
      </c>
      <c r="M756" s="6">
        <v>102</v>
      </c>
      <c r="N756" t="s">
        <v>1898</v>
      </c>
      <c r="O756" t="s">
        <v>4157</v>
      </c>
      <c r="P756" t="s">
        <v>4158</v>
      </c>
      <c r="Q756" t="s">
        <v>4159</v>
      </c>
      <c r="S756" s="6" t="s">
        <v>1733</v>
      </c>
    </row>
    <row r="757" spans="4:19" x14ac:dyDescent="0.2">
      <c r="D757" s="346">
        <v>9.1980000000000004</v>
      </c>
      <c r="E757" s="345">
        <v>13</v>
      </c>
      <c r="F757" s="337">
        <v>70.14</v>
      </c>
      <c r="G757" s="6" t="s">
        <v>193</v>
      </c>
      <c r="H757" s="6">
        <v>21</v>
      </c>
      <c r="I757" s="3" t="s">
        <v>97</v>
      </c>
      <c r="J757" s="6">
        <v>50</v>
      </c>
      <c r="K757" s="4">
        <v>29</v>
      </c>
      <c r="L757" s="8" t="s">
        <v>101</v>
      </c>
      <c r="M757" s="6">
        <v>98</v>
      </c>
      <c r="N757" t="s">
        <v>1898</v>
      </c>
      <c r="O757" t="s">
        <v>4160</v>
      </c>
      <c r="P757" t="s">
        <v>4161</v>
      </c>
      <c r="Q757" t="s">
        <v>4162</v>
      </c>
      <c r="S757" s="6" t="s">
        <v>1733</v>
      </c>
    </row>
    <row r="758" spans="4:19" x14ac:dyDescent="0.2">
      <c r="D758" s="346">
        <v>10.598699999999999</v>
      </c>
      <c r="E758" s="345">
        <v>7</v>
      </c>
      <c r="F758" s="337">
        <v>72.13</v>
      </c>
      <c r="G758" s="6" t="s">
        <v>193</v>
      </c>
      <c r="H758" s="6">
        <v>14</v>
      </c>
      <c r="I758" s="3" t="s">
        <v>70</v>
      </c>
      <c r="J758" s="6">
        <v>53</v>
      </c>
      <c r="K758" s="4">
        <v>31</v>
      </c>
      <c r="L758" s="8" t="s">
        <v>73</v>
      </c>
      <c r="M758" s="6">
        <v>97</v>
      </c>
      <c r="N758" t="s">
        <v>1734</v>
      </c>
      <c r="O758" t="s">
        <v>4163</v>
      </c>
      <c r="P758" t="s">
        <v>4164</v>
      </c>
      <c r="Q758" t="s">
        <v>4165</v>
      </c>
      <c r="S758" s="6" t="s">
        <v>1706</v>
      </c>
    </row>
    <row r="759" spans="4:19" x14ac:dyDescent="0.2">
      <c r="D759" s="346">
        <v>-5.5551000000000004</v>
      </c>
      <c r="E759" s="345">
        <v>24</v>
      </c>
      <c r="F759" s="337">
        <v>69.069999999999993</v>
      </c>
      <c r="G759" s="6" t="s">
        <v>194</v>
      </c>
      <c r="H759" s="6">
        <v>96</v>
      </c>
      <c r="I759" s="3" t="s">
        <v>470</v>
      </c>
      <c r="J759" s="6">
        <v>52</v>
      </c>
      <c r="K759" s="4">
        <v>47</v>
      </c>
      <c r="L759" s="8" t="s">
        <v>27</v>
      </c>
      <c r="M759" s="6">
        <v>56</v>
      </c>
      <c r="N759" t="s">
        <v>1712</v>
      </c>
      <c r="O759" t="s">
        <v>4166</v>
      </c>
      <c r="P759" t="s">
        <v>4167</v>
      </c>
      <c r="Q759" t="s">
        <v>4168</v>
      </c>
      <c r="S759" s="6" t="s">
        <v>1733</v>
      </c>
    </row>
    <row r="760" spans="4:19" x14ac:dyDescent="0.2">
      <c r="D760" s="346">
        <v>8.2477</v>
      </c>
      <c r="E760" s="345">
        <v>11</v>
      </c>
      <c r="F760" s="337">
        <v>69.709999999999994</v>
      </c>
      <c r="G760" s="6" t="s">
        <v>193</v>
      </c>
      <c r="H760" s="6">
        <v>29</v>
      </c>
      <c r="I760" s="3" t="s">
        <v>81</v>
      </c>
      <c r="J760" s="6">
        <v>49</v>
      </c>
      <c r="K760" s="4">
        <v>30</v>
      </c>
      <c r="L760" s="8" t="s">
        <v>388</v>
      </c>
      <c r="M760" s="6">
        <v>95</v>
      </c>
      <c r="N760" t="s">
        <v>1863</v>
      </c>
      <c r="O760" t="s">
        <v>4169</v>
      </c>
      <c r="P760" t="s">
        <v>4170</v>
      </c>
      <c r="Q760" t="s">
        <v>4171</v>
      </c>
      <c r="S760" s="6" t="s">
        <v>1733</v>
      </c>
    </row>
    <row r="761" spans="4:19" x14ac:dyDescent="0.2">
      <c r="D761" s="346">
        <v>-9.1044</v>
      </c>
      <c r="E761" s="345">
        <v>46</v>
      </c>
      <c r="F761" s="337">
        <v>79.92</v>
      </c>
      <c r="G761" s="6" t="s">
        <v>194</v>
      </c>
      <c r="H761" s="6">
        <v>91</v>
      </c>
      <c r="I761" s="3" t="s">
        <v>82</v>
      </c>
      <c r="J761" s="6">
        <v>58</v>
      </c>
      <c r="K761" s="4">
        <v>5</v>
      </c>
      <c r="L761" s="8" t="s">
        <v>98</v>
      </c>
      <c r="M761" s="6">
        <v>25</v>
      </c>
      <c r="N761" t="s">
        <v>4172</v>
      </c>
      <c r="O761" t="s">
        <v>4173</v>
      </c>
      <c r="P761" t="s">
        <v>4174</v>
      </c>
      <c r="Q761" t="s">
        <v>4175</v>
      </c>
      <c r="R761" s="3" t="s">
        <v>1694</v>
      </c>
      <c r="S761" s="6" t="s">
        <v>1847</v>
      </c>
    </row>
    <row r="762" spans="4:19" x14ac:dyDescent="0.2">
      <c r="D762" s="346">
        <v>-9.3323999999999998</v>
      </c>
      <c r="E762" s="345">
        <v>12</v>
      </c>
      <c r="F762" s="337">
        <v>83.77</v>
      </c>
      <c r="G762" s="6" t="s">
        <v>194</v>
      </c>
      <c r="H762" s="6">
        <v>87</v>
      </c>
      <c r="I762" s="3" t="s">
        <v>69</v>
      </c>
      <c r="J762" s="6">
        <v>36</v>
      </c>
      <c r="K762" s="4">
        <v>30</v>
      </c>
      <c r="L762" s="8" t="s">
        <v>32</v>
      </c>
      <c r="M762" s="6">
        <v>15</v>
      </c>
      <c r="N762" t="s">
        <v>1707</v>
      </c>
      <c r="O762" t="s">
        <v>3787</v>
      </c>
      <c r="P762" t="s">
        <v>4176</v>
      </c>
      <c r="Q762" t="s">
        <v>4177</v>
      </c>
      <c r="R762" s="3" t="s">
        <v>1694</v>
      </c>
      <c r="S762" s="6" t="s">
        <v>1706</v>
      </c>
    </row>
    <row r="763" spans="4:19" x14ac:dyDescent="0.2">
      <c r="D763" s="346">
        <v>9.3535000000000004</v>
      </c>
      <c r="E763" s="345">
        <v>16</v>
      </c>
      <c r="F763" s="337">
        <v>77.260000000000005</v>
      </c>
      <c r="G763" s="6" t="s">
        <v>193</v>
      </c>
      <c r="H763" s="6">
        <v>10</v>
      </c>
      <c r="I763" s="3" t="s">
        <v>383</v>
      </c>
      <c r="J763" s="6">
        <v>48</v>
      </c>
      <c r="K763" s="4">
        <v>25</v>
      </c>
      <c r="L763" s="8" t="s">
        <v>103</v>
      </c>
      <c r="M763" s="6">
        <v>83</v>
      </c>
      <c r="N763" t="s">
        <v>2527</v>
      </c>
      <c r="O763" t="s">
        <v>4178</v>
      </c>
      <c r="P763" t="s">
        <v>4179</v>
      </c>
      <c r="Q763" t="s">
        <v>4180</v>
      </c>
      <c r="S763" s="6" t="s">
        <v>1706</v>
      </c>
    </row>
    <row r="764" spans="4:19" x14ac:dyDescent="0.2">
      <c r="D764" s="346">
        <v>-6.3903999999999996</v>
      </c>
      <c r="E764" s="345">
        <v>39</v>
      </c>
      <c r="F764" s="337">
        <v>83.86</v>
      </c>
      <c r="G764" s="6" t="s">
        <v>194</v>
      </c>
      <c r="H764" s="6">
        <v>81</v>
      </c>
      <c r="I764" s="3" t="s">
        <v>65</v>
      </c>
      <c r="J764" s="6">
        <v>56</v>
      </c>
      <c r="K764" s="4">
        <v>26</v>
      </c>
      <c r="L764" s="8" t="s">
        <v>39</v>
      </c>
      <c r="M764" s="6">
        <v>16</v>
      </c>
      <c r="N764" t="s">
        <v>2030</v>
      </c>
      <c r="O764" t="s">
        <v>4181</v>
      </c>
      <c r="P764" t="s">
        <v>4182</v>
      </c>
      <c r="Q764" t="s">
        <v>4183</v>
      </c>
      <c r="R764" s="3" t="s">
        <v>1694</v>
      </c>
      <c r="S764" s="6" t="s">
        <v>1695</v>
      </c>
    </row>
    <row r="765" spans="4:19" x14ac:dyDescent="0.2">
      <c r="D765" s="346">
        <v>10.0024</v>
      </c>
      <c r="E765" s="345">
        <v>11</v>
      </c>
      <c r="F765" s="337">
        <v>78.56</v>
      </c>
      <c r="G765" s="6" t="s">
        <v>193</v>
      </c>
      <c r="H765" s="6">
        <v>6</v>
      </c>
      <c r="I765" s="3" t="s">
        <v>36</v>
      </c>
      <c r="J765" s="6">
        <v>51</v>
      </c>
      <c r="K765" s="4">
        <v>29</v>
      </c>
      <c r="L765" s="8" t="s">
        <v>67</v>
      </c>
      <c r="M765" s="6">
        <v>80</v>
      </c>
      <c r="N765" t="s">
        <v>1753</v>
      </c>
      <c r="O765" t="s">
        <v>4184</v>
      </c>
      <c r="P765" t="s">
        <v>4185</v>
      </c>
      <c r="Q765" t="s">
        <v>4186</v>
      </c>
      <c r="S765" s="6" t="s">
        <v>1733</v>
      </c>
    </row>
    <row r="766" spans="4:19" x14ac:dyDescent="0.2">
      <c r="D766" s="346">
        <v>5.1318000000000001</v>
      </c>
      <c r="E766" s="345">
        <v>6</v>
      </c>
      <c r="F766" s="337">
        <v>74.02</v>
      </c>
      <c r="G766" s="6" t="s">
        <v>193</v>
      </c>
      <c r="H766" s="6">
        <v>37</v>
      </c>
      <c r="I766" s="3" t="s">
        <v>46</v>
      </c>
      <c r="J766" s="6">
        <v>27</v>
      </c>
      <c r="K766" s="4">
        <v>24</v>
      </c>
      <c r="L766" s="8" t="s">
        <v>33</v>
      </c>
      <c r="M766" s="6">
        <v>79</v>
      </c>
      <c r="N766" t="s">
        <v>3349</v>
      </c>
      <c r="O766" t="s">
        <v>4187</v>
      </c>
      <c r="P766" t="s">
        <v>4188</v>
      </c>
      <c r="Q766" t="s">
        <v>4189</v>
      </c>
      <c r="S766" s="6" t="s">
        <v>3003</v>
      </c>
    </row>
    <row r="767" spans="4:19" x14ac:dyDescent="0.2">
      <c r="D767" s="346">
        <v>-3.4944999999999999</v>
      </c>
      <c r="E767" s="345">
        <v>11</v>
      </c>
      <c r="F767" s="337">
        <v>68.37</v>
      </c>
      <c r="G767" s="6" t="s">
        <v>193</v>
      </c>
      <c r="H767" s="6">
        <v>76</v>
      </c>
      <c r="I767" s="3" t="s">
        <v>66</v>
      </c>
      <c r="J767" s="6">
        <v>31</v>
      </c>
      <c r="K767" s="4">
        <v>24</v>
      </c>
      <c r="L767" s="8" t="s">
        <v>178</v>
      </c>
      <c r="M767" s="6">
        <v>74</v>
      </c>
      <c r="N767" t="s">
        <v>1917</v>
      </c>
      <c r="O767" t="s">
        <v>4190</v>
      </c>
      <c r="P767" t="s">
        <v>4191</v>
      </c>
      <c r="Q767" t="s">
        <v>4192</v>
      </c>
      <c r="S767" s="6" t="s">
        <v>3003</v>
      </c>
    </row>
    <row r="768" spans="4:19" x14ac:dyDescent="0.2">
      <c r="D768" s="346">
        <v>-10.2166</v>
      </c>
      <c r="E768" s="345">
        <v>52</v>
      </c>
      <c r="F768" s="337">
        <v>91.97</v>
      </c>
      <c r="G768" s="6" t="s">
        <v>194</v>
      </c>
      <c r="H768" s="6">
        <v>72</v>
      </c>
      <c r="I768" s="3" t="s">
        <v>83</v>
      </c>
      <c r="J768" s="6">
        <v>53</v>
      </c>
      <c r="K768" s="4">
        <v>22</v>
      </c>
      <c r="L768" s="8" t="s">
        <v>86</v>
      </c>
      <c r="M768" s="6">
        <v>2</v>
      </c>
      <c r="N768" t="s">
        <v>4193</v>
      </c>
      <c r="O768" t="s">
        <v>4194</v>
      </c>
      <c r="P768" t="s">
        <v>4195</v>
      </c>
      <c r="Q768" t="s">
        <v>4196</v>
      </c>
      <c r="R768" s="3" t="s">
        <v>1694</v>
      </c>
      <c r="S768" s="6" t="s">
        <v>1738</v>
      </c>
    </row>
    <row r="769" spans="4:19" x14ac:dyDescent="0.2">
      <c r="D769" s="346">
        <v>11.744999999999999</v>
      </c>
      <c r="E769" s="345">
        <v>8</v>
      </c>
      <c r="F769" s="337">
        <v>80.819999999999993</v>
      </c>
      <c r="G769" s="6" t="s">
        <v>193</v>
      </c>
      <c r="H769" s="6">
        <v>7</v>
      </c>
      <c r="I769" s="3" t="s">
        <v>71</v>
      </c>
      <c r="J769" s="6">
        <v>52</v>
      </c>
      <c r="K769" s="4">
        <v>36</v>
      </c>
      <c r="L769" s="8" t="s">
        <v>34</v>
      </c>
      <c r="M769" s="6">
        <v>69</v>
      </c>
      <c r="N769" t="s">
        <v>2572</v>
      </c>
      <c r="O769" t="s">
        <v>4197</v>
      </c>
      <c r="P769" t="s">
        <v>4198</v>
      </c>
      <c r="Q769" t="s">
        <v>4199</v>
      </c>
      <c r="S769" s="6" t="s">
        <v>1733</v>
      </c>
    </row>
    <row r="770" spans="4:19" x14ac:dyDescent="0.2">
      <c r="D770" s="346">
        <v>3.0323000000000002</v>
      </c>
      <c r="E770" s="345">
        <v>22</v>
      </c>
      <c r="F770" s="337">
        <v>75.67</v>
      </c>
      <c r="G770" s="6" t="s">
        <v>193</v>
      </c>
      <c r="H770" s="6">
        <v>48</v>
      </c>
      <c r="I770" s="3" t="s">
        <v>179</v>
      </c>
      <c r="J770" s="6">
        <v>59</v>
      </c>
      <c r="K770" s="4">
        <v>11</v>
      </c>
      <c r="L770" s="8" t="s">
        <v>180</v>
      </c>
      <c r="M770" s="6">
        <v>67</v>
      </c>
      <c r="N770" t="s">
        <v>2588</v>
      </c>
      <c r="O770" t="s">
        <v>4200</v>
      </c>
      <c r="P770" t="s">
        <v>4201</v>
      </c>
      <c r="Q770" t="s">
        <v>4202</v>
      </c>
      <c r="R770" s="3" t="s">
        <v>1694</v>
      </c>
      <c r="S770" s="6" t="s">
        <v>1728</v>
      </c>
    </row>
    <row r="771" spans="4:19" x14ac:dyDescent="0.2">
      <c r="D771" s="346">
        <v>-9.2179000000000002</v>
      </c>
      <c r="E771" s="345">
        <v>15</v>
      </c>
      <c r="F771" s="337">
        <v>88.56</v>
      </c>
      <c r="G771" s="6" t="s">
        <v>193</v>
      </c>
      <c r="H771" s="6">
        <v>66</v>
      </c>
      <c r="I771" s="3" t="s">
        <v>476</v>
      </c>
      <c r="J771" s="6">
        <v>25</v>
      </c>
      <c r="K771" s="4">
        <v>24</v>
      </c>
      <c r="L771" s="8" t="s">
        <v>433</v>
      </c>
      <c r="M771" s="6">
        <v>19</v>
      </c>
      <c r="N771" t="s">
        <v>3287</v>
      </c>
      <c r="O771" t="s">
        <v>4203</v>
      </c>
      <c r="P771" t="s">
        <v>4204</v>
      </c>
      <c r="Q771" t="s">
        <v>4205</v>
      </c>
      <c r="S771" s="6" t="s">
        <v>1695</v>
      </c>
    </row>
    <row r="772" spans="4:19" x14ac:dyDescent="0.2">
      <c r="D772" s="346">
        <v>8.0937000000000001</v>
      </c>
      <c r="E772" s="345">
        <v>13</v>
      </c>
      <c r="F772" s="337">
        <v>84.76</v>
      </c>
      <c r="G772" s="6" t="s">
        <v>193</v>
      </c>
      <c r="H772" s="6">
        <v>12</v>
      </c>
      <c r="I772" s="3" t="s">
        <v>181</v>
      </c>
      <c r="J772" s="6">
        <v>51</v>
      </c>
      <c r="K772" s="4">
        <v>32</v>
      </c>
      <c r="L772" s="8" t="s">
        <v>63</v>
      </c>
      <c r="M772" s="6">
        <v>65</v>
      </c>
      <c r="N772" t="s">
        <v>1898</v>
      </c>
      <c r="O772" t="s">
        <v>4206</v>
      </c>
      <c r="P772" t="s">
        <v>4207</v>
      </c>
      <c r="Q772" t="s">
        <v>4208</v>
      </c>
      <c r="S772" s="6" t="s">
        <v>1733</v>
      </c>
    </row>
    <row r="773" spans="4:19" x14ac:dyDescent="0.2">
      <c r="D773" s="346">
        <v>0.95860000000000001</v>
      </c>
      <c r="E773" s="345">
        <v>13</v>
      </c>
      <c r="F773" s="337">
        <v>79.83</v>
      </c>
      <c r="G773" s="6" t="s">
        <v>193</v>
      </c>
      <c r="H773" s="6">
        <v>39</v>
      </c>
      <c r="I773" s="3" t="s">
        <v>189</v>
      </c>
      <c r="J773" s="6">
        <v>34</v>
      </c>
      <c r="K773" s="4">
        <v>32</v>
      </c>
      <c r="L773" s="8" t="s">
        <v>40</v>
      </c>
      <c r="M773" s="6">
        <v>63</v>
      </c>
      <c r="N773" t="s">
        <v>2056</v>
      </c>
      <c r="O773" t="s">
        <v>4209</v>
      </c>
      <c r="P773" t="s">
        <v>4210</v>
      </c>
      <c r="Q773" t="s">
        <v>4211</v>
      </c>
      <c r="S773" s="6" t="s">
        <v>3003</v>
      </c>
    </row>
    <row r="774" spans="4:19" x14ac:dyDescent="0.2">
      <c r="D774" s="346">
        <v>0.3115</v>
      </c>
      <c r="E774" s="345">
        <v>22</v>
      </c>
      <c r="F774" s="337">
        <v>79.709999999999994</v>
      </c>
      <c r="G774" s="6" t="s">
        <v>194</v>
      </c>
      <c r="H774" s="6">
        <v>61</v>
      </c>
      <c r="I774" s="3" t="s">
        <v>113</v>
      </c>
      <c r="J774" s="6">
        <v>48</v>
      </c>
      <c r="K774" s="4">
        <v>37</v>
      </c>
      <c r="L774" s="8" t="s">
        <v>392</v>
      </c>
      <c r="M774" s="6">
        <v>47</v>
      </c>
      <c r="N774" t="s">
        <v>1739</v>
      </c>
      <c r="O774" t="s">
        <v>4212</v>
      </c>
      <c r="P774" t="s">
        <v>4213</v>
      </c>
      <c r="Q774" t="s">
        <v>4214</v>
      </c>
      <c r="R774" s="3" t="s">
        <v>1694</v>
      </c>
      <c r="S774" s="6" t="s">
        <v>1733</v>
      </c>
    </row>
    <row r="775" spans="4:19" x14ac:dyDescent="0.2">
      <c r="D775" s="346">
        <v>4.0058999999999996</v>
      </c>
      <c r="E775" s="345">
        <v>10</v>
      </c>
      <c r="F775" s="337">
        <v>87.43</v>
      </c>
      <c r="G775" s="6" t="s">
        <v>193</v>
      </c>
      <c r="H775" s="6">
        <v>13</v>
      </c>
      <c r="I775" s="3" t="s">
        <v>124</v>
      </c>
      <c r="J775" s="6">
        <v>40</v>
      </c>
      <c r="K775" s="4">
        <v>30</v>
      </c>
      <c r="L775" s="8" t="s">
        <v>749</v>
      </c>
      <c r="M775" s="6">
        <v>59</v>
      </c>
      <c r="N775" t="s">
        <v>2074</v>
      </c>
      <c r="O775" t="s">
        <v>4215</v>
      </c>
      <c r="P775" t="s">
        <v>4216</v>
      </c>
      <c r="Q775" t="s">
        <v>4217</v>
      </c>
      <c r="S775" s="6" t="s">
        <v>3003</v>
      </c>
    </row>
    <row r="776" spans="4:19" x14ac:dyDescent="0.2">
      <c r="D776" s="346">
        <v>-9.6699999999999994E-2</v>
      </c>
      <c r="E776" s="345">
        <v>17</v>
      </c>
      <c r="F776" s="337">
        <v>79.03</v>
      </c>
      <c r="G776" s="6" t="s">
        <v>193</v>
      </c>
      <c r="H776" s="6">
        <v>51</v>
      </c>
      <c r="I776" s="3" t="s">
        <v>105</v>
      </c>
      <c r="J776" s="6">
        <v>39</v>
      </c>
      <c r="K776" s="4">
        <v>21</v>
      </c>
      <c r="L776" s="8" t="s">
        <v>80</v>
      </c>
      <c r="M776" s="6">
        <v>58</v>
      </c>
      <c r="N776" t="s">
        <v>1773</v>
      </c>
      <c r="O776" t="s">
        <v>4218</v>
      </c>
      <c r="P776" t="s">
        <v>4219</v>
      </c>
      <c r="Q776" t="s">
        <v>4220</v>
      </c>
      <c r="R776" s="3" t="s">
        <v>1694</v>
      </c>
      <c r="S776" s="6" t="s">
        <v>1706</v>
      </c>
    </row>
    <row r="777" spans="4:19" x14ac:dyDescent="0.2">
      <c r="D777" s="346">
        <v>6.9278000000000004</v>
      </c>
      <c r="E777" s="345">
        <v>25</v>
      </c>
      <c r="F777" s="337">
        <v>81.87</v>
      </c>
      <c r="G777" s="6" t="s">
        <v>194</v>
      </c>
      <c r="H777" s="6">
        <v>27</v>
      </c>
      <c r="I777" s="3" t="s">
        <v>1478</v>
      </c>
      <c r="J777" s="6">
        <v>44</v>
      </c>
      <c r="K777" s="4">
        <v>13</v>
      </c>
      <c r="L777" s="8" t="s">
        <v>28</v>
      </c>
      <c r="M777" s="6">
        <v>57</v>
      </c>
      <c r="N777" t="s">
        <v>1778</v>
      </c>
      <c r="O777" t="s">
        <v>4221</v>
      </c>
      <c r="P777" t="s">
        <v>4222</v>
      </c>
      <c r="Q777" t="s">
        <v>4223</v>
      </c>
      <c r="R777" s="3" t="s">
        <v>1694</v>
      </c>
      <c r="S777" s="6" t="s">
        <v>1733</v>
      </c>
    </row>
    <row r="778" spans="4:19" x14ac:dyDescent="0.2">
      <c r="D778" s="346">
        <v>-2.2616000000000001</v>
      </c>
      <c r="E778" s="345">
        <v>5</v>
      </c>
      <c r="F778" s="337">
        <v>80.8</v>
      </c>
      <c r="G778" s="6" t="s">
        <v>193</v>
      </c>
      <c r="H778" s="6">
        <v>53</v>
      </c>
      <c r="I778" s="3" t="s">
        <v>183</v>
      </c>
      <c r="J778" s="6">
        <v>38</v>
      </c>
      <c r="K778" s="4">
        <v>36</v>
      </c>
      <c r="L778" s="8" t="s">
        <v>190</v>
      </c>
      <c r="M778" s="6">
        <v>54</v>
      </c>
      <c r="N778" t="s">
        <v>2725</v>
      </c>
      <c r="O778" t="s">
        <v>4224</v>
      </c>
      <c r="P778" t="s">
        <v>4225</v>
      </c>
      <c r="Q778" t="s">
        <v>4226</v>
      </c>
      <c r="S778" s="6" t="s">
        <v>1728</v>
      </c>
    </row>
    <row r="779" spans="4:19" x14ac:dyDescent="0.2">
      <c r="D779" s="346">
        <v>1.1046</v>
      </c>
      <c r="E779" s="345">
        <v>22</v>
      </c>
      <c r="F779" s="337">
        <v>86.76</v>
      </c>
      <c r="G779" s="6" t="s">
        <v>193</v>
      </c>
      <c r="H779" s="6">
        <v>23</v>
      </c>
      <c r="I779" s="3" t="s">
        <v>334</v>
      </c>
      <c r="J779" s="6">
        <v>48</v>
      </c>
      <c r="K779" s="4">
        <v>11</v>
      </c>
      <c r="L779" s="8" t="s">
        <v>384</v>
      </c>
      <c r="M779" s="6">
        <v>52</v>
      </c>
      <c r="N779" t="s">
        <v>1859</v>
      </c>
      <c r="O779" t="s">
        <v>3139</v>
      </c>
      <c r="P779" t="s">
        <v>4227</v>
      </c>
      <c r="Q779" t="s">
        <v>4228</v>
      </c>
      <c r="R779" s="3" t="s">
        <v>1694</v>
      </c>
      <c r="S779" s="6" t="s">
        <v>1733</v>
      </c>
    </row>
    <row r="780" spans="4:19" x14ac:dyDescent="0.2">
      <c r="D780" s="346">
        <v>2.6962999999999999</v>
      </c>
      <c r="E780" s="345">
        <v>25</v>
      </c>
      <c r="F780" s="337">
        <v>85.57</v>
      </c>
      <c r="G780" s="6" t="s">
        <v>194</v>
      </c>
      <c r="H780" s="6">
        <v>32</v>
      </c>
      <c r="I780" s="3" t="s">
        <v>29</v>
      </c>
      <c r="J780" s="6">
        <v>45</v>
      </c>
      <c r="K780" s="4">
        <v>22</v>
      </c>
      <c r="L780" s="8" t="s">
        <v>481</v>
      </c>
      <c r="M780" s="6">
        <v>49</v>
      </c>
      <c r="N780" t="s">
        <v>1890</v>
      </c>
      <c r="O780" t="s">
        <v>4229</v>
      </c>
      <c r="P780" t="s">
        <v>4230</v>
      </c>
      <c r="Q780" t="s">
        <v>4231</v>
      </c>
      <c r="R780" s="3" t="s">
        <v>1694</v>
      </c>
      <c r="S780" s="6" t="s">
        <v>1695</v>
      </c>
    </row>
    <row r="781" spans="4:19" x14ac:dyDescent="0.2">
      <c r="D781" s="346">
        <v>10.657299999999999</v>
      </c>
      <c r="E781" s="345">
        <v>4</v>
      </c>
      <c r="F781" s="337">
        <v>89.82</v>
      </c>
      <c r="G781" s="6" t="s">
        <v>193</v>
      </c>
      <c r="H781" s="6">
        <v>1</v>
      </c>
      <c r="I781" s="3" t="s">
        <v>93</v>
      </c>
      <c r="J781" s="6">
        <v>71</v>
      </c>
      <c r="K781" s="4">
        <v>11</v>
      </c>
      <c r="L781" s="8" t="s">
        <v>8</v>
      </c>
      <c r="M781" s="6">
        <v>46</v>
      </c>
      <c r="N781" t="s">
        <v>1815</v>
      </c>
      <c r="O781" t="s">
        <v>4232</v>
      </c>
      <c r="P781" t="s">
        <v>4233</v>
      </c>
      <c r="Q781" t="s">
        <v>4234</v>
      </c>
      <c r="R781" s="3" t="s">
        <v>1694</v>
      </c>
      <c r="S781" s="6" t="s">
        <v>1711</v>
      </c>
    </row>
    <row r="782" spans="4:19" x14ac:dyDescent="0.2">
      <c r="D782" s="346">
        <v>-5.0995999999999997</v>
      </c>
      <c r="E782" s="345">
        <v>21</v>
      </c>
      <c r="F782" s="337">
        <v>97.1</v>
      </c>
      <c r="G782" s="6" t="s">
        <v>194</v>
      </c>
      <c r="H782" s="6">
        <v>45</v>
      </c>
      <c r="I782" s="3" t="s">
        <v>44</v>
      </c>
      <c r="J782" s="6">
        <v>49</v>
      </c>
      <c r="K782" s="4">
        <v>44</v>
      </c>
      <c r="L782" s="8" t="s">
        <v>186</v>
      </c>
      <c r="M782" s="6">
        <v>11</v>
      </c>
      <c r="N782" t="s">
        <v>1712</v>
      </c>
      <c r="O782" t="s">
        <v>4235</v>
      </c>
      <c r="P782" t="s">
        <v>4236</v>
      </c>
      <c r="Q782" t="s">
        <v>4237</v>
      </c>
      <c r="S782" s="6" t="s">
        <v>3003</v>
      </c>
    </row>
    <row r="783" spans="4:19" x14ac:dyDescent="0.2">
      <c r="D783" s="346">
        <v>-0.69359999999999999</v>
      </c>
      <c r="E783" s="345">
        <v>36</v>
      </c>
      <c r="F783" s="337">
        <v>89.9</v>
      </c>
      <c r="G783" s="6" t="s">
        <v>194</v>
      </c>
      <c r="H783" s="6">
        <v>44</v>
      </c>
      <c r="I783" s="3" t="s">
        <v>18</v>
      </c>
      <c r="J783" s="6">
        <v>42</v>
      </c>
      <c r="K783" s="4">
        <v>26</v>
      </c>
      <c r="L783" s="8" t="s">
        <v>17</v>
      </c>
      <c r="M783" s="6">
        <v>26</v>
      </c>
      <c r="N783" t="s">
        <v>1855</v>
      </c>
      <c r="O783" t="s">
        <v>4238</v>
      </c>
      <c r="P783" t="s">
        <v>4239</v>
      </c>
      <c r="Q783" t="s">
        <v>4240</v>
      </c>
      <c r="S783" s="6" t="s">
        <v>1706</v>
      </c>
    </row>
    <row r="784" spans="4:19" x14ac:dyDescent="0.2">
      <c r="D784" s="346">
        <v>10.7715</v>
      </c>
      <c r="E784" s="345">
        <v>18</v>
      </c>
      <c r="F784" s="337">
        <v>92.06</v>
      </c>
      <c r="G784" s="6" t="s">
        <v>194</v>
      </c>
      <c r="H784" s="6">
        <v>3</v>
      </c>
      <c r="I784" s="3" t="s">
        <v>479</v>
      </c>
      <c r="J784" s="6">
        <v>57</v>
      </c>
      <c r="K784" s="4">
        <v>42</v>
      </c>
      <c r="L784" s="8" t="s">
        <v>21</v>
      </c>
      <c r="M784" s="6">
        <v>40</v>
      </c>
      <c r="N784" t="s">
        <v>1757</v>
      </c>
      <c r="O784" t="s">
        <v>4241</v>
      </c>
      <c r="P784" t="s">
        <v>4242</v>
      </c>
      <c r="Q784" t="s">
        <v>4243</v>
      </c>
      <c r="S784" s="6" t="s">
        <v>1706</v>
      </c>
    </row>
    <row r="785" spans="2:20" x14ac:dyDescent="0.2">
      <c r="B785" s="154"/>
      <c r="C785" s="158"/>
      <c r="D785" s="155">
        <v>0.92769999999999997</v>
      </c>
      <c r="E785" s="347">
        <v>24</v>
      </c>
      <c r="F785" s="353">
        <v>101.86</v>
      </c>
      <c r="G785" s="156" t="s">
        <v>194</v>
      </c>
      <c r="H785" s="156">
        <v>4</v>
      </c>
      <c r="I785" s="349" t="s">
        <v>188</v>
      </c>
      <c r="J785" s="156">
        <v>36</v>
      </c>
      <c r="K785" s="157">
        <v>33</v>
      </c>
      <c r="L785" s="154" t="s">
        <v>176</v>
      </c>
      <c r="M785" s="156">
        <v>9</v>
      </c>
      <c r="N785" s="158" t="s">
        <v>1753</v>
      </c>
      <c r="O785" s="158" t="s">
        <v>4244</v>
      </c>
      <c r="P785" s="158" t="s">
        <v>4245</v>
      </c>
      <c r="Q785" s="158" t="s">
        <v>4246</v>
      </c>
      <c r="R785" s="349"/>
      <c r="S785" s="156" t="s">
        <v>1733</v>
      </c>
      <c r="T785" s="158" t="s">
        <v>3711</v>
      </c>
    </row>
    <row r="786" spans="2:20" x14ac:dyDescent="0.2">
      <c r="B786" s="9" t="s">
        <v>1129</v>
      </c>
    </row>
    <row r="865" spans="2:19" x14ac:dyDescent="0.2">
      <c r="B865" s="154"/>
      <c r="C865" s="158"/>
      <c r="D865" s="155"/>
      <c r="E865" s="347"/>
      <c r="F865" s="348"/>
      <c r="G865" s="156"/>
      <c r="H865" s="156"/>
      <c r="I865" s="349"/>
      <c r="J865" s="156"/>
      <c r="K865" s="157"/>
      <c r="L865" s="154"/>
      <c r="M865" s="156"/>
      <c r="N865" s="158"/>
      <c r="O865" s="158"/>
      <c r="P865" s="158"/>
      <c r="Q865" s="158"/>
      <c r="R865" s="349"/>
      <c r="S865" s="156"/>
    </row>
    <row r="866" spans="2:19" x14ac:dyDescent="0.2">
      <c r="B866" s="9" t="s">
        <v>1130</v>
      </c>
      <c r="C866" s="169"/>
    </row>
    <row r="945" spans="2:19" x14ac:dyDescent="0.2">
      <c r="B945" s="154"/>
      <c r="C945" s="158"/>
      <c r="D945" s="155"/>
      <c r="E945" s="347"/>
      <c r="F945" s="348"/>
      <c r="G945" s="156"/>
      <c r="H945" s="156"/>
      <c r="I945" s="349"/>
      <c r="J945" s="156"/>
      <c r="K945" s="157"/>
      <c r="L945" s="154"/>
      <c r="M945" s="156"/>
      <c r="N945" s="158"/>
      <c r="O945" s="158"/>
      <c r="P945" s="158"/>
      <c r="Q945" s="158"/>
      <c r="R945" s="349"/>
      <c r="S945" s="156"/>
    </row>
    <row r="946" spans="2:19" x14ac:dyDescent="0.2">
      <c r="B946" s="9" t="s">
        <v>1131</v>
      </c>
      <c r="C946" s="169"/>
    </row>
    <row r="1009" spans="2:2" x14ac:dyDescent="0.2">
      <c r="B1009" s="154"/>
    </row>
    <row r="1010" spans="2:2" x14ac:dyDescent="0.2">
      <c r="B1010" s="9"/>
    </row>
    <row r="1025" spans="2:19" x14ac:dyDescent="0.2">
      <c r="B1025" s="154"/>
      <c r="C1025" s="158"/>
      <c r="D1025" s="155"/>
      <c r="E1025" s="347"/>
      <c r="F1025" s="348"/>
      <c r="G1025" s="156"/>
      <c r="H1025" s="156"/>
      <c r="I1025" s="349"/>
      <c r="J1025" s="156"/>
      <c r="K1025" s="157"/>
      <c r="L1025" s="154"/>
      <c r="M1025" s="156"/>
      <c r="N1025" s="158"/>
      <c r="O1025" s="158"/>
      <c r="P1025" s="158"/>
      <c r="Q1025" s="158"/>
      <c r="R1025" s="349"/>
      <c r="S1025" s="156"/>
    </row>
    <row r="1026" spans="2:19" x14ac:dyDescent="0.2">
      <c r="B1026" s="9" t="s">
        <v>1132</v>
      </c>
      <c r="C1026" s="169"/>
    </row>
    <row r="1089" spans="2:2" x14ac:dyDescent="0.2">
      <c r="B1089" s="154"/>
    </row>
    <row r="1090" spans="2:2" x14ac:dyDescent="0.2">
      <c r="B1090" s="9"/>
    </row>
    <row r="1105" spans="2:19" x14ac:dyDescent="0.2">
      <c r="B1105" s="154"/>
      <c r="C1105" s="158"/>
      <c r="D1105" s="155"/>
      <c r="E1105" s="347"/>
      <c r="F1105" s="348"/>
      <c r="G1105" s="156"/>
      <c r="H1105" s="156"/>
      <c r="I1105" s="349"/>
      <c r="J1105" s="156"/>
      <c r="K1105" s="157"/>
      <c r="L1105" s="154"/>
      <c r="M1105" s="156"/>
      <c r="N1105" s="158"/>
      <c r="O1105" s="158"/>
      <c r="P1105" s="158"/>
      <c r="Q1105" s="158"/>
      <c r="R1105" s="349"/>
      <c r="S1105" s="156"/>
    </row>
    <row r="1106" spans="2:19" x14ac:dyDescent="0.2">
      <c r="B1106" s="9" t="s">
        <v>1133</v>
      </c>
      <c r="C1106" s="169"/>
    </row>
    <row r="1169" spans="2:2" x14ac:dyDescent="0.2">
      <c r="B1169" s="154"/>
    </row>
    <row r="1170" spans="2:2" x14ac:dyDescent="0.2">
      <c r="B1170" s="9"/>
    </row>
    <row r="1185" spans="2:19" x14ac:dyDescent="0.2">
      <c r="B1185" s="154"/>
      <c r="C1185" s="158"/>
      <c r="D1185" s="155"/>
      <c r="E1185" s="347"/>
      <c r="F1185" s="348"/>
      <c r="G1185" s="156"/>
      <c r="H1185" s="156"/>
      <c r="I1185" s="349"/>
      <c r="J1185" s="156"/>
      <c r="K1185" s="157"/>
      <c r="L1185" s="154"/>
      <c r="M1185" s="156"/>
      <c r="N1185" s="158"/>
      <c r="O1185" s="158"/>
      <c r="P1185" s="158"/>
      <c r="Q1185" s="158"/>
      <c r="R1185" s="349"/>
      <c r="S1185" s="156"/>
    </row>
    <row r="1186" spans="2:19" x14ac:dyDescent="0.2">
      <c r="B1186" s="9" t="s">
        <v>1134</v>
      </c>
      <c r="C1186" s="169"/>
    </row>
    <row r="1249" spans="2:2" x14ac:dyDescent="0.2">
      <c r="B1249" s="154"/>
    </row>
    <row r="1250" spans="2:2" x14ac:dyDescent="0.2">
      <c r="B1250" s="9"/>
    </row>
    <row r="1265" spans="2:19" x14ac:dyDescent="0.2">
      <c r="B1265" s="154"/>
      <c r="C1265" s="158"/>
      <c r="D1265" s="155"/>
      <c r="E1265" s="347"/>
      <c r="F1265" s="348"/>
      <c r="G1265" s="156"/>
      <c r="H1265" s="156"/>
      <c r="I1265" s="349"/>
      <c r="J1265" s="156"/>
      <c r="K1265" s="157"/>
      <c r="L1265" s="154"/>
      <c r="M1265" s="156"/>
      <c r="N1265" s="158"/>
      <c r="O1265" s="158"/>
      <c r="P1265" s="158"/>
      <c r="Q1265" s="158"/>
      <c r="R1265" s="349"/>
      <c r="S1265" s="156"/>
    </row>
    <row r="1266" spans="2:19" x14ac:dyDescent="0.2">
      <c r="B1266" s="9" t="s">
        <v>1135</v>
      </c>
      <c r="C1266" s="169"/>
    </row>
    <row r="1329" spans="2:2" x14ac:dyDescent="0.2">
      <c r="B1329" s="154"/>
    </row>
    <row r="1330" spans="2:2" x14ac:dyDescent="0.2">
      <c r="B1330" s="9"/>
    </row>
    <row r="1345" spans="2:19" x14ac:dyDescent="0.2">
      <c r="B1345" s="154"/>
      <c r="C1345" s="158"/>
      <c r="D1345" s="155"/>
      <c r="E1345" s="347"/>
      <c r="F1345" s="348"/>
      <c r="G1345" s="156"/>
      <c r="H1345" s="156"/>
      <c r="I1345" s="349"/>
      <c r="J1345" s="156"/>
      <c r="K1345" s="157"/>
      <c r="L1345" s="154"/>
      <c r="M1345" s="156"/>
      <c r="N1345" s="158"/>
      <c r="O1345" s="158"/>
      <c r="P1345" s="158"/>
      <c r="Q1345" s="158"/>
      <c r="R1345" s="349"/>
      <c r="S1345" s="156"/>
    </row>
    <row r="1346" spans="2:19" x14ac:dyDescent="0.2">
      <c r="B1346" s="9" t="s">
        <v>1136</v>
      </c>
      <c r="C1346" s="169"/>
    </row>
    <row r="1409" spans="2:3" x14ac:dyDescent="0.2">
      <c r="B1409" s="154"/>
      <c r="C1409" s="158"/>
    </row>
    <row r="1410" spans="2:3" x14ac:dyDescent="0.2">
      <c r="B1410" s="9" t="s">
        <v>1137</v>
      </c>
    </row>
    <row r="1473" spans="2:3" x14ac:dyDescent="0.2">
      <c r="B1473" s="154"/>
      <c r="C1473" s="158"/>
    </row>
    <row r="1474" spans="2:3" x14ac:dyDescent="0.2">
      <c r="B1474" s="9" t="s">
        <v>1138</v>
      </c>
    </row>
    <row r="1489" spans="2:2" x14ac:dyDescent="0.2">
      <c r="B1489" s="154"/>
    </row>
    <row r="1490" spans="2:2" x14ac:dyDescent="0.2">
      <c r="B1490" s="9"/>
    </row>
    <row r="1553" spans="2:19" x14ac:dyDescent="0.2">
      <c r="B1553" s="154"/>
      <c r="C1553" s="158"/>
      <c r="D1553" s="155"/>
      <c r="E1553" s="347"/>
      <c r="F1553" s="348"/>
      <c r="G1553" s="156"/>
      <c r="H1553" s="156"/>
      <c r="I1553" s="349"/>
      <c r="J1553" s="156"/>
      <c r="K1553" s="157"/>
      <c r="L1553" s="154"/>
      <c r="M1553" s="156"/>
      <c r="N1553" s="158"/>
      <c r="O1553" s="158"/>
      <c r="P1553" s="158"/>
      <c r="Q1553" s="158"/>
      <c r="R1553" s="349"/>
      <c r="S1553" s="156"/>
    </row>
    <row r="1554" spans="2:19" x14ac:dyDescent="0.2">
      <c r="B1554" s="9" t="s">
        <v>1139</v>
      </c>
      <c r="C1554" s="169"/>
    </row>
    <row r="1569" spans="2:2" x14ac:dyDescent="0.2">
      <c r="B1569" s="154"/>
    </row>
    <row r="1570" spans="2:2" x14ac:dyDescent="0.2">
      <c r="B1570" s="9"/>
    </row>
    <row r="1601" spans="2:3" x14ac:dyDescent="0.2">
      <c r="B1601" s="154"/>
      <c r="C1601" s="158"/>
    </row>
    <row r="1602" spans="2:3" x14ac:dyDescent="0.2">
      <c r="B1602" s="9" t="s">
        <v>1140</v>
      </c>
    </row>
    <row r="1633" spans="2:2" x14ac:dyDescent="0.2">
      <c r="B1633" s="154"/>
    </row>
    <row r="1634" spans="2:2" x14ac:dyDescent="0.2">
      <c r="B1634" s="9"/>
    </row>
    <row r="1649" spans="2:6" x14ac:dyDescent="0.2">
      <c r="B1649" s="154"/>
      <c r="C1649" s="158"/>
    </row>
    <row r="1650" spans="2:6" x14ac:dyDescent="0.2">
      <c r="B1650" s="9" t="s">
        <v>1141</v>
      </c>
    </row>
    <row r="1651" spans="2:6" x14ac:dyDescent="0.2">
      <c r="F1651" s="350"/>
    </row>
    <row r="1697" spans="2:20" x14ac:dyDescent="0.2">
      <c r="B1697" s="154"/>
      <c r="T1697" s="158"/>
    </row>
    <row r="1698" spans="2:20" x14ac:dyDescent="0.2">
      <c r="B1698" s="9"/>
    </row>
    <row r="1729" spans="2:20" x14ac:dyDescent="0.2">
      <c r="B1729" s="154"/>
      <c r="C1729" s="158"/>
      <c r="D1729" s="155"/>
      <c r="E1729" s="347"/>
      <c r="F1729" s="348"/>
      <c r="G1729" s="156"/>
      <c r="H1729" s="156"/>
      <c r="I1729" s="349"/>
      <c r="J1729" s="156"/>
      <c r="K1729" s="157"/>
      <c r="L1729" s="154"/>
      <c r="M1729" s="156"/>
      <c r="N1729" s="158"/>
      <c r="O1729" s="158"/>
      <c r="P1729" s="158"/>
      <c r="Q1729" s="158"/>
      <c r="R1729" s="349"/>
      <c r="S1729" s="156"/>
      <c r="T1729" s="158"/>
    </row>
    <row r="1730" spans="2:20" x14ac:dyDescent="0.2">
      <c r="B1730" s="9" t="s">
        <v>1142</v>
      </c>
      <c r="C1730" s="169"/>
    </row>
    <row r="1777" spans="2:20" x14ac:dyDescent="0.2">
      <c r="B1777" s="154"/>
      <c r="T1777" s="158"/>
    </row>
    <row r="1778" spans="2:20" x14ac:dyDescent="0.2">
      <c r="B1778" s="9"/>
    </row>
    <row r="1809" spans="2:20" x14ac:dyDescent="0.2">
      <c r="B1809" s="154"/>
      <c r="C1809" s="158"/>
      <c r="D1809" s="155"/>
      <c r="E1809" s="347"/>
      <c r="F1809" s="348"/>
      <c r="G1809" s="156"/>
      <c r="H1809" s="156"/>
      <c r="I1809" s="349"/>
      <c r="J1809" s="156"/>
      <c r="K1809" s="157"/>
      <c r="L1809" s="154"/>
      <c r="M1809" s="156"/>
      <c r="N1809" s="158"/>
      <c r="O1809" s="158"/>
      <c r="P1809" s="158"/>
      <c r="Q1809" s="158"/>
      <c r="R1809" s="349"/>
      <c r="S1809" s="156"/>
      <c r="T1809" s="158"/>
    </row>
    <row r="1810" spans="2:20" x14ac:dyDescent="0.2">
      <c r="B1810" s="9" t="s">
        <v>1143</v>
      </c>
      <c r="C1810" s="169"/>
      <c r="F1810" s="350"/>
    </row>
    <row r="1857" spans="2:20" x14ac:dyDescent="0.2">
      <c r="B1857" s="154"/>
      <c r="T1857" s="158"/>
    </row>
    <row r="1858" spans="2:20" x14ac:dyDescent="0.2">
      <c r="B1858" s="9"/>
    </row>
    <row r="1888" spans="6:6" x14ac:dyDescent="0.2">
      <c r="F1888" s="351"/>
    </row>
    <row r="1889" spans="2:20" x14ac:dyDescent="0.2">
      <c r="B1889" s="154"/>
      <c r="C1889" s="158"/>
      <c r="D1889" s="155"/>
      <c r="E1889" s="347"/>
      <c r="F1889" s="353"/>
      <c r="G1889" s="156"/>
      <c r="H1889" s="156"/>
      <c r="I1889" s="349"/>
      <c r="J1889" s="156"/>
      <c r="K1889" s="157"/>
      <c r="L1889" s="154"/>
      <c r="M1889" s="156"/>
      <c r="N1889" s="158"/>
      <c r="O1889" s="158"/>
      <c r="P1889" s="158"/>
      <c r="Q1889" s="158"/>
      <c r="R1889" s="349"/>
      <c r="S1889" s="156"/>
      <c r="T1889" s="158"/>
    </row>
    <row r="1890" spans="2:20" x14ac:dyDescent="0.2">
      <c r="B1890" s="9" t="s">
        <v>1144</v>
      </c>
      <c r="C1890" s="169"/>
    </row>
    <row r="1937" spans="2:20" x14ac:dyDescent="0.2">
      <c r="B1937" s="154"/>
      <c r="T1937" s="158"/>
    </row>
    <row r="1938" spans="2:20" x14ac:dyDescent="0.2">
      <c r="B1938" s="9"/>
    </row>
    <row r="1961" spans="6:20" x14ac:dyDescent="0.2">
      <c r="T1961" s="21"/>
    </row>
    <row r="1962" spans="6:20" x14ac:dyDescent="0.2">
      <c r="T1962" s="21"/>
    </row>
    <row r="1963" spans="6:20" x14ac:dyDescent="0.2">
      <c r="T1963" s="21"/>
    </row>
    <row r="1964" spans="6:20" x14ac:dyDescent="0.2">
      <c r="T1964" s="21"/>
    </row>
    <row r="1965" spans="6:20" x14ac:dyDescent="0.2">
      <c r="T1965" s="21"/>
    </row>
    <row r="1966" spans="6:20" x14ac:dyDescent="0.2">
      <c r="T1966" s="21"/>
    </row>
    <row r="1967" spans="6:20" x14ac:dyDescent="0.2">
      <c r="T1967" s="21"/>
    </row>
    <row r="1968" spans="6:20" x14ac:dyDescent="0.2">
      <c r="F1968" s="351"/>
      <c r="T1968" s="21"/>
    </row>
    <row r="1969" spans="2:20" x14ac:dyDescent="0.2">
      <c r="B1969" s="154"/>
      <c r="C1969" s="158"/>
      <c r="D1969" s="155"/>
      <c r="E1969" s="347"/>
      <c r="F1969" s="353"/>
      <c r="G1969" s="156"/>
      <c r="H1969" s="156"/>
      <c r="I1969" s="349"/>
      <c r="J1969" s="156"/>
      <c r="K1969" s="157"/>
      <c r="L1969" s="154"/>
      <c r="M1969" s="156"/>
      <c r="N1969" s="158"/>
      <c r="O1969" s="158"/>
      <c r="P1969" s="158"/>
      <c r="Q1969" s="158"/>
      <c r="R1969" s="349"/>
      <c r="S1969" s="156"/>
      <c r="T1969" s="174"/>
    </row>
    <row r="1970" spans="2:20" x14ac:dyDescent="0.2">
      <c r="B1970" s="9" t="s">
        <v>1145</v>
      </c>
    </row>
    <row r="2005" spans="2:3" x14ac:dyDescent="0.2">
      <c r="B2005" s="154"/>
      <c r="C2005" s="158"/>
    </row>
    <row r="2006" spans="2:3" x14ac:dyDescent="0.2">
      <c r="B2006" s="9" t="s">
        <v>1146</v>
      </c>
    </row>
    <row r="2017" spans="2:3" x14ac:dyDescent="0.2">
      <c r="B2017" s="154"/>
      <c r="C2017" s="158"/>
    </row>
    <row r="2018" spans="2:3" x14ac:dyDescent="0.2">
      <c r="B2018" s="9"/>
    </row>
    <row r="2041" spans="2:3" x14ac:dyDescent="0.2">
      <c r="B2041" s="154"/>
      <c r="C2041" s="158"/>
    </row>
    <row r="2042" spans="2:3" x14ac:dyDescent="0.2">
      <c r="B2042" s="9" t="s">
        <v>1147</v>
      </c>
    </row>
    <row r="2049" spans="2:2" x14ac:dyDescent="0.2">
      <c r="B2049" s="154"/>
    </row>
    <row r="2050" spans="2:2" x14ac:dyDescent="0.2">
      <c r="B2050" s="9"/>
    </row>
    <row r="2081" spans="2:2" x14ac:dyDescent="0.2">
      <c r="B2081" s="154"/>
    </row>
    <row r="2082" spans="2:2" x14ac:dyDescent="0.2">
      <c r="B2082" s="9"/>
    </row>
    <row r="2121" spans="2:19" x14ac:dyDescent="0.2">
      <c r="B2121" s="154"/>
      <c r="C2121" s="158"/>
      <c r="D2121" s="155"/>
      <c r="E2121" s="347"/>
      <c r="F2121" s="348"/>
      <c r="G2121" s="156"/>
      <c r="H2121" s="156"/>
      <c r="I2121" s="349"/>
      <c r="J2121" s="156"/>
      <c r="K2121" s="157"/>
      <c r="L2121" s="154"/>
      <c r="M2121" s="156"/>
      <c r="N2121" s="158"/>
      <c r="O2121" s="158"/>
      <c r="P2121" s="158"/>
      <c r="Q2121" s="158"/>
      <c r="R2121" s="349"/>
      <c r="S2121" s="156"/>
    </row>
    <row r="2122" spans="2:19" x14ac:dyDescent="0.2">
      <c r="B2122" s="9" t="s">
        <v>1148</v>
      </c>
    </row>
    <row r="2145" spans="2:3" x14ac:dyDescent="0.2">
      <c r="B2145" s="154"/>
      <c r="C2145" s="158"/>
    </row>
    <row r="2146" spans="2:3" x14ac:dyDescent="0.2">
      <c r="B2146" s="9" t="s">
        <v>1149</v>
      </c>
    </row>
    <row r="2169" spans="2:3" x14ac:dyDescent="0.2">
      <c r="B2169" s="154"/>
      <c r="C2169" s="158"/>
    </row>
    <row r="2170" spans="2:3" x14ac:dyDescent="0.2">
      <c r="B2170" s="9" t="s">
        <v>1150</v>
      </c>
    </row>
    <row r="2193" spans="2:2" x14ac:dyDescent="0.2">
      <c r="B2193" s="154"/>
    </row>
    <row r="2194" spans="2:2" x14ac:dyDescent="0.2">
      <c r="B2194" s="9"/>
    </row>
    <row r="2225" spans="2:2" x14ac:dyDescent="0.2">
      <c r="B2225" s="154"/>
    </row>
    <row r="2226" spans="2:2" x14ac:dyDescent="0.2">
      <c r="B2226" s="9"/>
    </row>
    <row r="2249" spans="2:19" x14ac:dyDescent="0.2">
      <c r="B2249" s="154"/>
      <c r="C2249" s="158"/>
      <c r="D2249" s="155"/>
      <c r="E2249" s="347"/>
      <c r="F2249" s="348"/>
      <c r="G2249" s="156"/>
      <c r="H2249" s="156"/>
      <c r="I2249" s="349"/>
      <c r="J2249" s="156"/>
      <c r="K2249" s="157"/>
      <c r="L2249" s="154"/>
      <c r="M2249" s="156"/>
      <c r="N2249" s="158"/>
      <c r="O2249" s="158"/>
      <c r="P2249" s="158"/>
      <c r="Q2249" s="158"/>
      <c r="R2249" s="349"/>
      <c r="S2249" s="156"/>
    </row>
    <row r="2250" spans="2:19" x14ac:dyDescent="0.2">
      <c r="B2250" s="9" t="s">
        <v>1151</v>
      </c>
    </row>
    <row r="2305" spans="2:2" x14ac:dyDescent="0.2">
      <c r="B2305" s="154"/>
    </row>
    <row r="2306" spans="2:2" x14ac:dyDescent="0.2">
      <c r="B2306" s="9"/>
    </row>
    <row r="2329" spans="2:19" x14ac:dyDescent="0.2">
      <c r="B2329" s="154"/>
      <c r="C2329" s="158"/>
      <c r="D2329" s="155"/>
      <c r="E2329" s="347"/>
      <c r="F2329" s="348"/>
      <c r="G2329" s="156"/>
      <c r="H2329" s="156"/>
      <c r="I2329" s="349"/>
      <c r="J2329" s="156"/>
      <c r="K2329" s="157"/>
      <c r="L2329" s="154"/>
      <c r="M2329" s="156"/>
      <c r="N2329" s="158"/>
      <c r="O2329" s="158"/>
      <c r="P2329" s="158"/>
      <c r="Q2329" s="158"/>
      <c r="R2329" s="349"/>
      <c r="S2329" s="156"/>
    </row>
    <row r="2330" spans="2:19" x14ac:dyDescent="0.2">
      <c r="B2330" s="9" t="s">
        <v>1152</v>
      </c>
    </row>
    <row r="2385" spans="2:2" x14ac:dyDescent="0.2">
      <c r="B2385" s="154"/>
    </row>
    <row r="2386" spans="2:2" x14ac:dyDescent="0.2">
      <c r="B2386" s="9"/>
    </row>
    <row r="2409" spans="2:19" x14ac:dyDescent="0.2">
      <c r="B2409" s="154"/>
      <c r="C2409" s="158"/>
      <c r="D2409" s="155"/>
      <c r="E2409" s="347"/>
      <c r="F2409" s="348"/>
      <c r="G2409" s="156"/>
      <c r="H2409" s="156"/>
      <c r="I2409" s="349"/>
      <c r="J2409" s="156"/>
      <c r="K2409" s="157"/>
      <c r="L2409" s="154"/>
      <c r="M2409" s="156"/>
      <c r="N2409" s="158"/>
      <c r="O2409" s="158"/>
      <c r="P2409" s="158"/>
      <c r="Q2409" s="158"/>
      <c r="R2409" s="349"/>
      <c r="S2409" s="156"/>
    </row>
    <row r="2410" spans="2:19" x14ac:dyDescent="0.2">
      <c r="B2410" s="9" t="s">
        <v>1153</v>
      </c>
    </row>
    <row r="2465" spans="2:2" x14ac:dyDescent="0.2">
      <c r="B2465" s="154"/>
    </row>
    <row r="2466" spans="2:2" x14ac:dyDescent="0.2">
      <c r="B2466" s="9"/>
    </row>
    <row r="2489" spans="2:19" x14ac:dyDescent="0.2">
      <c r="B2489" s="154"/>
      <c r="C2489" s="158"/>
      <c r="D2489" s="155"/>
      <c r="E2489" s="347"/>
      <c r="F2489" s="348"/>
      <c r="G2489" s="156"/>
      <c r="H2489" s="156"/>
      <c r="I2489" s="349"/>
      <c r="J2489" s="156"/>
      <c r="K2489" s="157"/>
      <c r="L2489" s="154"/>
      <c r="M2489" s="156"/>
      <c r="N2489" s="158"/>
      <c r="O2489" s="158"/>
      <c r="P2489" s="158"/>
      <c r="Q2489" s="158"/>
      <c r="R2489" s="349"/>
      <c r="S2489" s="156"/>
    </row>
    <row r="2490" spans="2:19" x14ac:dyDescent="0.2">
      <c r="B2490" s="9" t="s">
        <v>1154</v>
      </c>
    </row>
    <row r="2491" spans="2:19" x14ac:dyDescent="0.2">
      <c r="B2491" s="9" t="s">
        <v>1155</v>
      </c>
    </row>
    <row r="2497" spans="2:20" x14ac:dyDescent="0.2">
      <c r="B2497" s="154"/>
      <c r="C2497" s="158"/>
      <c r="D2497" s="155"/>
      <c r="E2497" s="347"/>
      <c r="F2497" s="348"/>
      <c r="G2497" s="156"/>
      <c r="H2497" s="156"/>
      <c r="I2497" s="349"/>
      <c r="J2497" s="156"/>
      <c r="K2497" s="157"/>
      <c r="L2497" s="154"/>
      <c r="M2497" s="156"/>
      <c r="N2497" s="158"/>
      <c r="O2497" s="158"/>
      <c r="P2497" s="158"/>
      <c r="Q2497" s="158"/>
      <c r="R2497" s="349"/>
      <c r="S2497" s="156"/>
      <c r="T2497" s="158"/>
    </row>
    <row r="2498" spans="2:20" x14ac:dyDescent="0.2">
      <c r="B2498" s="9" t="s">
        <v>1154</v>
      </c>
    </row>
    <row r="2499" spans="2:20" x14ac:dyDescent="0.2">
      <c r="B2499" s="9" t="s">
        <v>1156</v>
      </c>
    </row>
    <row r="2505" spans="2:20" x14ac:dyDescent="0.2">
      <c r="B2505" s="154"/>
      <c r="C2505" s="158"/>
      <c r="D2505" s="155"/>
      <c r="E2505" s="347"/>
      <c r="F2505" s="348"/>
      <c r="G2505" s="156"/>
      <c r="H2505" s="156"/>
      <c r="I2505" s="349"/>
      <c r="J2505" s="156"/>
      <c r="K2505" s="157"/>
      <c r="L2505" s="154"/>
      <c r="M2505" s="156"/>
      <c r="N2505" s="158"/>
      <c r="O2505" s="158"/>
      <c r="P2505" s="158"/>
      <c r="Q2505" s="158"/>
      <c r="R2505" s="349"/>
      <c r="S2505" s="156"/>
      <c r="T2505" s="158"/>
    </row>
    <row r="2506" spans="2:20" x14ac:dyDescent="0.2">
      <c r="B2506" s="9" t="s">
        <v>1157</v>
      </c>
    </row>
    <row r="2545" spans="2:3" x14ac:dyDescent="0.2">
      <c r="B2545" s="154"/>
      <c r="C2545" s="158"/>
    </row>
    <row r="2546" spans="2:3" x14ac:dyDescent="0.2">
      <c r="B2546" s="9"/>
    </row>
    <row r="2585" spans="2:19" x14ac:dyDescent="0.2">
      <c r="B2585" s="154"/>
      <c r="C2585" s="158"/>
      <c r="D2585" s="155"/>
      <c r="E2585" s="347"/>
      <c r="F2585" s="348"/>
      <c r="G2585" s="156"/>
      <c r="H2585" s="156"/>
      <c r="I2585" s="349"/>
      <c r="J2585" s="156"/>
      <c r="K2585" s="157"/>
      <c r="L2585" s="154"/>
      <c r="M2585" s="156"/>
      <c r="N2585" s="158"/>
      <c r="O2585" s="158"/>
      <c r="P2585" s="158"/>
      <c r="Q2585" s="158"/>
      <c r="R2585" s="349"/>
      <c r="S2585" s="156"/>
    </row>
    <row r="2586" spans="2:19" x14ac:dyDescent="0.2">
      <c r="B2586" s="9" t="s">
        <v>1158</v>
      </c>
    </row>
    <row r="2587" spans="2:19" x14ac:dyDescent="0.2">
      <c r="B2587" s="9" t="s">
        <v>1155</v>
      </c>
    </row>
    <row r="2593" spans="2:20" x14ac:dyDescent="0.2">
      <c r="B2593" s="154"/>
      <c r="C2593" s="158"/>
      <c r="D2593" s="155"/>
      <c r="E2593" s="347"/>
      <c r="F2593" s="348"/>
      <c r="G2593" s="156"/>
      <c r="H2593" s="156"/>
      <c r="I2593" s="349"/>
      <c r="J2593" s="156"/>
      <c r="K2593" s="157"/>
      <c r="L2593" s="154"/>
      <c r="M2593" s="156"/>
      <c r="N2593" s="158"/>
      <c r="O2593" s="158"/>
      <c r="P2593" s="158"/>
      <c r="Q2593" s="158"/>
      <c r="R2593" s="349"/>
      <c r="S2593" s="156"/>
      <c r="T2593" s="158"/>
    </row>
    <row r="2594" spans="2:20" x14ac:dyDescent="0.2">
      <c r="B2594" s="9" t="s">
        <v>1158</v>
      </c>
    </row>
    <row r="2595" spans="2:20" x14ac:dyDescent="0.2">
      <c r="B2595" s="9" t="s">
        <v>1156</v>
      </c>
    </row>
    <row r="2601" spans="2:20" x14ac:dyDescent="0.2">
      <c r="B2601" s="154"/>
      <c r="C2601" s="158"/>
      <c r="D2601" s="155"/>
      <c r="E2601" s="347"/>
      <c r="F2601" s="348"/>
      <c r="G2601" s="156"/>
      <c r="H2601" s="156"/>
      <c r="I2601" s="349"/>
      <c r="J2601" s="156"/>
      <c r="K2601" s="157"/>
      <c r="L2601" s="154"/>
      <c r="M2601" s="156"/>
      <c r="N2601" s="158"/>
      <c r="O2601" s="158"/>
      <c r="P2601" s="158"/>
      <c r="Q2601" s="158"/>
      <c r="R2601" s="349"/>
      <c r="S2601" s="156"/>
      <c r="T2601" s="158"/>
    </row>
    <row r="2602" spans="2:20" x14ac:dyDescent="0.2">
      <c r="B2602" s="9" t="s">
        <v>1159</v>
      </c>
    </row>
    <row r="2660" spans="2:3" x14ac:dyDescent="0.2">
      <c r="B2660" s="154"/>
      <c r="C2660" s="158"/>
    </row>
    <row r="2661" spans="2:3" x14ac:dyDescent="0.2">
      <c r="B2661" s="9"/>
    </row>
    <row r="2662" spans="2:3" x14ac:dyDescent="0.2">
      <c r="B2662" s="9"/>
    </row>
    <row r="2668" spans="2:3" x14ac:dyDescent="0.2">
      <c r="B2668" s="154"/>
      <c r="C2668" s="158"/>
    </row>
    <row r="2681" spans="2:19" x14ac:dyDescent="0.2">
      <c r="B2681" s="154"/>
      <c r="C2681" s="158"/>
      <c r="D2681" s="155"/>
      <c r="E2681" s="347"/>
      <c r="F2681" s="348"/>
      <c r="G2681" s="156"/>
      <c r="H2681" s="156"/>
      <c r="I2681" s="349"/>
      <c r="J2681" s="156"/>
      <c r="K2681" s="157"/>
      <c r="L2681" s="154"/>
      <c r="M2681" s="156"/>
      <c r="N2681" s="158"/>
      <c r="O2681" s="158"/>
      <c r="P2681" s="158"/>
      <c r="Q2681" s="158"/>
      <c r="R2681" s="349"/>
      <c r="S2681" s="156"/>
    </row>
    <row r="2682" spans="2:19" x14ac:dyDescent="0.2">
      <c r="B2682" s="9" t="s">
        <v>1160</v>
      </c>
    </row>
    <row r="2761" spans="2:19" x14ac:dyDescent="0.2">
      <c r="B2761" s="154"/>
      <c r="C2761" s="158"/>
      <c r="D2761" s="155"/>
      <c r="E2761" s="347"/>
      <c r="F2761" s="348"/>
      <c r="G2761" s="156"/>
      <c r="H2761" s="156"/>
      <c r="I2761" s="349"/>
      <c r="J2761" s="156"/>
      <c r="K2761" s="157"/>
      <c r="L2761" s="154"/>
      <c r="M2761" s="156"/>
      <c r="N2761" s="158"/>
      <c r="O2761" s="158"/>
      <c r="P2761" s="158"/>
      <c r="Q2761" s="158"/>
      <c r="R2761" s="349"/>
      <c r="S2761" s="156"/>
    </row>
    <row r="2762" spans="2:19" x14ac:dyDescent="0.2">
      <c r="B2762" s="9" t="s">
        <v>1161</v>
      </c>
    </row>
    <row r="2841" spans="2:19" x14ac:dyDescent="0.2">
      <c r="B2841" s="154"/>
      <c r="C2841" s="158"/>
      <c r="D2841" s="155"/>
      <c r="E2841" s="347"/>
      <c r="F2841" s="348"/>
      <c r="G2841" s="156"/>
      <c r="H2841" s="156"/>
      <c r="I2841" s="349"/>
      <c r="J2841" s="156"/>
      <c r="K2841" s="157"/>
      <c r="L2841" s="154"/>
      <c r="M2841" s="156"/>
      <c r="N2841" s="158"/>
      <c r="O2841" s="158"/>
      <c r="P2841" s="158"/>
      <c r="Q2841" s="158"/>
      <c r="R2841" s="349"/>
      <c r="S2841" s="156"/>
    </row>
    <row r="2842" spans="2:19" x14ac:dyDescent="0.2">
      <c r="B2842" s="9" t="s">
        <v>1162</v>
      </c>
    </row>
    <row r="2921" spans="2:20" x14ac:dyDescent="0.2">
      <c r="B2921" s="154"/>
      <c r="C2921" s="158"/>
      <c r="D2921" s="155"/>
      <c r="E2921" s="347"/>
      <c r="F2921" s="348"/>
      <c r="G2921" s="156"/>
      <c r="H2921" s="156"/>
      <c r="I2921" s="349"/>
      <c r="J2921" s="156"/>
      <c r="K2921" s="157"/>
      <c r="L2921" s="154"/>
      <c r="M2921" s="156"/>
      <c r="N2921" s="158"/>
      <c r="O2921" s="158"/>
      <c r="P2921" s="158"/>
      <c r="Q2921" s="158"/>
      <c r="R2921" s="349"/>
      <c r="S2921" s="156"/>
      <c r="T2921" s="158"/>
    </row>
    <row r="2922" spans="2:20" x14ac:dyDescent="0.2">
      <c r="B2922" s="9" t="s">
        <v>1163</v>
      </c>
    </row>
    <row r="2923" spans="2:20" x14ac:dyDescent="0.2">
      <c r="B2923" s="9" t="s">
        <v>1155</v>
      </c>
    </row>
    <row r="2925" spans="2:20" x14ac:dyDescent="0.2">
      <c r="B2925" s="154"/>
      <c r="C2925" s="158"/>
      <c r="D2925" s="155"/>
      <c r="E2925" s="347"/>
      <c r="F2925" s="348"/>
      <c r="G2925" s="156"/>
      <c r="H2925" s="156"/>
      <c r="I2925" s="349"/>
      <c r="J2925" s="156"/>
      <c r="K2925" s="157"/>
      <c r="L2925" s="154"/>
      <c r="M2925" s="156"/>
      <c r="N2925" s="158"/>
      <c r="O2925" s="158"/>
      <c r="P2925" s="158"/>
      <c r="Q2925" s="158"/>
      <c r="R2925" s="349"/>
      <c r="S2925" s="156"/>
      <c r="T2925" s="158"/>
    </row>
    <row r="2926" spans="2:20" x14ac:dyDescent="0.2">
      <c r="B2926" s="9" t="s">
        <v>1163</v>
      </c>
      <c r="D2926" s="372"/>
      <c r="E2926" s="373"/>
      <c r="F2926" s="374"/>
      <c r="G2926" s="375"/>
      <c r="H2926" s="375"/>
      <c r="I2926" s="376"/>
      <c r="J2926" s="375"/>
      <c r="K2926" s="377"/>
      <c r="L2926" s="378"/>
      <c r="M2926" s="375"/>
      <c r="N2926" s="169"/>
      <c r="O2926" s="169"/>
      <c r="P2926" s="169"/>
      <c r="Q2926" s="169"/>
      <c r="R2926" s="376"/>
      <c r="S2926" s="375"/>
      <c r="T2926" s="169"/>
    </row>
    <row r="2927" spans="2:20" x14ac:dyDescent="0.2">
      <c r="B2927" s="9" t="s">
        <v>1156</v>
      </c>
    </row>
    <row r="2929" spans="2:20" x14ac:dyDescent="0.2">
      <c r="B2929" s="154"/>
      <c r="C2929" s="158"/>
      <c r="D2929" s="155"/>
      <c r="E2929" s="347"/>
      <c r="F2929" s="348"/>
      <c r="G2929" s="156"/>
      <c r="H2929" s="156"/>
      <c r="I2929" s="349"/>
      <c r="J2929" s="156"/>
      <c r="K2929" s="157"/>
      <c r="L2929" s="154"/>
      <c r="M2929" s="156"/>
      <c r="N2929" s="158"/>
      <c r="O2929" s="158"/>
      <c r="P2929" s="158"/>
      <c r="Q2929" s="158"/>
      <c r="R2929" s="349"/>
      <c r="S2929" s="156"/>
      <c r="T2929" s="158"/>
    </row>
    <row r="2930" spans="2:20" x14ac:dyDescent="0.2">
      <c r="B2930" s="9" t="s">
        <v>1164</v>
      </c>
      <c r="D2930" s="372"/>
      <c r="E2930" s="373"/>
      <c r="F2930" s="374"/>
      <c r="G2930" s="375"/>
      <c r="H2930" s="375"/>
      <c r="I2930" s="376"/>
      <c r="J2930" s="375"/>
      <c r="K2930" s="377"/>
      <c r="L2930" s="378"/>
      <c r="M2930" s="375"/>
      <c r="N2930" s="169"/>
      <c r="O2930" s="169"/>
      <c r="P2930" s="169"/>
      <c r="Q2930" s="169"/>
      <c r="R2930" s="376"/>
      <c r="S2930" s="375"/>
      <c r="T2930" s="169"/>
    </row>
    <row r="3009" spans="2:20" x14ac:dyDescent="0.2">
      <c r="B3009" s="154"/>
      <c r="C3009" s="158"/>
      <c r="D3009" s="155"/>
      <c r="E3009" s="347"/>
      <c r="F3009" s="348"/>
      <c r="G3009" s="156"/>
      <c r="H3009" s="156"/>
      <c r="I3009" s="349"/>
      <c r="J3009" s="156"/>
      <c r="K3009" s="157"/>
      <c r="L3009" s="154"/>
      <c r="M3009" s="156"/>
      <c r="N3009" s="158"/>
      <c r="O3009" s="158"/>
      <c r="P3009" s="158"/>
      <c r="Q3009" s="158"/>
      <c r="R3009" s="349"/>
      <c r="S3009" s="156"/>
      <c r="T3009" s="158"/>
    </row>
    <row r="3010" spans="2:20" x14ac:dyDescent="0.2">
      <c r="B3010" s="9" t="s">
        <v>1165</v>
      </c>
      <c r="D3010" s="70"/>
      <c r="E3010" s="4"/>
      <c r="F3010" s="4"/>
    </row>
    <row r="3011" spans="2:20" x14ac:dyDescent="0.2">
      <c r="B3011" s="190" t="s">
        <v>1155</v>
      </c>
      <c r="C3011" s="158"/>
      <c r="D3011" s="155"/>
      <c r="E3011" s="347"/>
      <c r="F3011" s="353"/>
      <c r="G3011" s="156"/>
      <c r="H3011" s="156"/>
      <c r="I3011" s="349"/>
      <c r="J3011" s="156"/>
      <c r="K3011" s="157"/>
      <c r="L3011" s="154"/>
      <c r="M3011" s="156"/>
      <c r="N3011" s="158"/>
      <c r="O3011" s="158"/>
      <c r="P3011" s="158"/>
      <c r="Q3011" s="158"/>
      <c r="R3011" s="349"/>
      <c r="S3011" s="156"/>
      <c r="T3011" s="158"/>
    </row>
    <row r="3012" spans="2:20" x14ac:dyDescent="0.2">
      <c r="B3012" s="9" t="s">
        <v>1165</v>
      </c>
      <c r="D3012" s="70"/>
      <c r="E3012" s="4"/>
      <c r="F3012" s="4"/>
    </row>
    <row r="3013" spans="2:20" x14ac:dyDescent="0.2">
      <c r="B3013" s="190" t="s">
        <v>1156</v>
      </c>
      <c r="C3013" s="158"/>
      <c r="D3013" s="155"/>
      <c r="E3013" s="347"/>
      <c r="F3013" s="348"/>
      <c r="G3013" s="156"/>
      <c r="H3013" s="156"/>
      <c r="I3013" s="349"/>
      <c r="J3013" s="156"/>
      <c r="K3013" s="157"/>
      <c r="L3013" s="154"/>
      <c r="M3013" s="156"/>
      <c r="N3013" s="158"/>
      <c r="O3013" s="158"/>
      <c r="P3013" s="158"/>
      <c r="Q3013" s="158"/>
      <c r="R3013" s="349"/>
      <c r="S3013" s="156"/>
      <c r="T3013" s="158"/>
    </row>
    <row r="3014" spans="2:20" x14ac:dyDescent="0.2">
      <c r="B3014" s="9" t="s">
        <v>1166</v>
      </c>
    </row>
    <row r="3093" spans="2:20" x14ac:dyDescent="0.2">
      <c r="B3093" s="154"/>
      <c r="C3093" s="158"/>
      <c r="D3093" s="155"/>
      <c r="E3093" s="347"/>
      <c r="F3093" s="348"/>
      <c r="G3093" s="156"/>
      <c r="H3093" s="156"/>
      <c r="I3093" s="349"/>
      <c r="J3093" s="156"/>
      <c r="K3093" s="157"/>
      <c r="L3093" s="154"/>
      <c r="M3093" s="156"/>
      <c r="N3093" s="158"/>
      <c r="O3093" s="158"/>
      <c r="P3093" s="158"/>
      <c r="Q3093" s="158"/>
      <c r="R3093" s="349"/>
      <c r="S3093" s="156"/>
    </row>
    <row r="3094" spans="2:20" x14ac:dyDescent="0.2">
      <c r="B3094" s="9" t="s">
        <v>1167</v>
      </c>
    </row>
    <row r="3095" spans="2:20" x14ac:dyDescent="0.2">
      <c r="B3095" s="190" t="s">
        <v>1168</v>
      </c>
      <c r="C3095" s="158"/>
      <c r="D3095" s="155"/>
      <c r="E3095" s="347"/>
      <c r="F3095" s="348"/>
      <c r="G3095" s="156"/>
      <c r="H3095" s="156"/>
      <c r="I3095" s="349"/>
      <c r="J3095" s="156"/>
      <c r="K3095" s="157"/>
      <c r="L3095" s="154"/>
      <c r="M3095" s="156"/>
      <c r="N3095" s="158"/>
      <c r="O3095" s="158"/>
      <c r="P3095" s="158"/>
      <c r="Q3095" s="158"/>
      <c r="R3095" s="349"/>
      <c r="S3095" s="156"/>
      <c r="T3095" s="158"/>
    </row>
    <row r="3096" spans="2:20" x14ac:dyDescent="0.2">
      <c r="B3096" s="9" t="s">
        <v>1169</v>
      </c>
      <c r="D3096" s="372"/>
      <c r="E3096" s="373"/>
      <c r="F3096" s="374"/>
      <c r="G3096" s="375"/>
      <c r="H3096" s="375"/>
      <c r="I3096" s="376"/>
      <c r="J3096" s="375"/>
      <c r="K3096" s="377"/>
      <c r="L3096" s="378"/>
      <c r="M3096" s="375"/>
      <c r="N3096" s="169"/>
      <c r="O3096" s="169"/>
      <c r="P3096" s="169"/>
      <c r="Q3096" s="169"/>
      <c r="R3096" s="376"/>
      <c r="S3096" s="375"/>
      <c r="T3096" s="169"/>
    </row>
    <row r="3097" spans="2:20" x14ac:dyDescent="0.2">
      <c r="B3097" s="9" t="s">
        <v>857</v>
      </c>
    </row>
    <row r="3175" spans="2:20" x14ac:dyDescent="0.2">
      <c r="B3175" s="154"/>
      <c r="C3175" s="158"/>
      <c r="D3175" s="155"/>
      <c r="E3175" s="347"/>
      <c r="F3175" s="348"/>
      <c r="G3175" s="156"/>
      <c r="H3175" s="156"/>
      <c r="I3175" s="349"/>
      <c r="J3175" s="156"/>
      <c r="K3175" s="157"/>
      <c r="L3175" s="154"/>
      <c r="M3175" s="156"/>
      <c r="N3175" s="158"/>
      <c r="O3175" s="158"/>
      <c r="P3175" s="158"/>
      <c r="Q3175" s="158"/>
      <c r="R3175" s="349"/>
      <c r="S3175" s="156"/>
      <c r="T3175" s="158"/>
    </row>
    <row r="3176" spans="2:20" x14ac:dyDescent="0.2">
      <c r="B3176" s="9" t="s">
        <v>1170</v>
      </c>
      <c r="D3176" s="372"/>
      <c r="E3176" s="373"/>
      <c r="F3176" s="374"/>
      <c r="G3176" s="375"/>
      <c r="H3176" s="375"/>
      <c r="I3176" s="376"/>
      <c r="J3176" s="375"/>
      <c r="K3176" s="377"/>
      <c r="L3176" s="378"/>
      <c r="M3176" s="375"/>
      <c r="N3176" s="169"/>
      <c r="O3176" s="169"/>
      <c r="P3176" s="169"/>
      <c r="Q3176" s="169"/>
      <c r="R3176" s="376"/>
      <c r="S3176" s="375"/>
      <c r="T3176" s="169"/>
    </row>
    <row r="3177" spans="2:20" x14ac:dyDescent="0.2">
      <c r="B3177" s="9" t="s">
        <v>1171</v>
      </c>
    </row>
    <row r="3195" spans="2:20" x14ac:dyDescent="0.2">
      <c r="B3195" s="154"/>
      <c r="C3195" s="158"/>
      <c r="D3195" s="155"/>
      <c r="E3195" s="347"/>
      <c r="F3195" s="348"/>
      <c r="G3195" s="156"/>
      <c r="H3195" s="156"/>
      <c r="I3195" s="349"/>
      <c r="J3195" s="156"/>
      <c r="K3195" s="157"/>
      <c r="L3195" s="154"/>
      <c r="M3195" s="156"/>
      <c r="N3195" s="158"/>
      <c r="O3195" s="158"/>
      <c r="P3195" s="158"/>
      <c r="Q3195" s="158"/>
      <c r="R3195" s="349"/>
      <c r="S3195" s="156"/>
      <c r="T3195" s="158"/>
    </row>
    <row r="3196" spans="2:20" x14ac:dyDescent="0.2">
      <c r="B3196" s="9" t="s">
        <v>1170</v>
      </c>
      <c r="D3196" s="372"/>
      <c r="E3196" s="373"/>
      <c r="F3196" s="374"/>
      <c r="G3196" s="375"/>
      <c r="H3196" s="375"/>
      <c r="I3196" s="376"/>
      <c r="J3196" s="375"/>
      <c r="K3196" s="377"/>
      <c r="L3196" s="378"/>
      <c r="M3196" s="375"/>
      <c r="N3196" s="169"/>
      <c r="O3196" s="169"/>
      <c r="P3196" s="169"/>
      <c r="Q3196" s="169"/>
      <c r="R3196" s="376"/>
      <c r="S3196" s="375"/>
      <c r="T3196" s="169"/>
    </row>
    <row r="3197" spans="2:20" x14ac:dyDescent="0.2">
      <c r="B3197" s="9" t="s">
        <v>1172</v>
      </c>
    </row>
    <row r="3215" spans="2:20" x14ac:dyDescent="0.2">
      <c r="B3215" s="154"/>
      <c r="C3215" s="158"/>
      <c r="D3215" s="155"/>
      <c r="E3215" s="347"/>
      <c r="F3215" s="348"/>
      <c r="G3215" s="156"/>
      <c r="H3215" s="156"/>
      <c r="I3215" s="349"/>
      <c r="J3215" s="156"/>
      <c r="K3215" s="157"/>
      <c r="L3215" s="154"/>
      <c r="M3215" s="156"/>
      <c r="N3215" s="158"/>
      <c r="O3215" s="158"/>
      <c r="P3215" s="158"/>
      <c r="Q3215" s="158"/>
      <c r="R3215" s="349"/>
      <c r="S3215" s="156"/>
      <c r="T3215" s="158"/>
    </row>
    <row r="3216" spans="2:20" x14ac:dyDescent="0.2">
      <c r="B3216" s="9" t="s">
        <v>1170</v>
      </c>
    </row>
    <row r="3217" spans="2:2" x14ac:dyDescent="0.2">
      <c r="B3217" s="9" t="s">
        <v>1173</v>
      </c>
    </row>
    <row r="3235" spans="2:3" x14ac:dyDescent="0.2">
      <c r="B3235" s="154"/>
      <c r="C3235" s="158"/>
    </row>
    <row r="3236" spans="2:3" x14ac:dyDescent="0.2">
      <c r="B3236" s="9" t="s">
        <v>1170</v>
      </c>
    </row>
    <row r="3237" spans="2:3" x14ac:dyDescent="0.2">
      <c r="B3237" s="9" t="s">
        <v>1174</v>
      </c>
    </row>
    <row r="3243" spans="2:3" x14ac:dyDescent="0.2">
      <c r="B3243" s="9"/>
    </row>
    <row r="3244" spans="2:3" x14ac:dyDescent="0.2">
      <c r="B3244" s="9"/>
    </row>
    <row r="3251" spans="2:20" x14ac:dyDescent="0.2">
      <c r="B3251" s="9"/>
    </row>
    <row r="3252" spans="2:20" x14ac:dyDescent="0.2">
      <c r="B3252" s="9"/>
    </row>
    <row r="3255" spans="2:20" x14ac:dyDescent="0.2">
      <c r="B3255" s="154"/>
      <c r="C3255" s="158"/>
      <c r="D3255" s="155"/>
      <c r="E3255" s="347"/>
      <c r="F3255" s="348"/>
      <c r="G3255" s="156"/>
      <c r="H3255" s="156"/>
      <c r="I3255" s="349"/>
      <c r="J3255" s="156"/>
      <c r="K3255" s="157"/>
      <c r="L3255" s="154"/>
      <c r="M3255" s="156"/>
      <c r="N3255" s="158"/>
      <c r="O3255" s="158"/>
      <c r="P3255" s="158"/>
      <c r="Q3255" s="158"/>
      <c r="R3255" s="349"/>
      <c r="S3255" s="156"/>
      <c r="T3255" s="158"/>
    </row>
    <row r="3256" spans="2:20" x14ac:dyDescent="0.2">
      <c r="B3256" s="9" t="s">
        <v>1170</v>
      </c>
      <c r="D3256" s="372"/>
      <c r="E3256" s="373"/>
      <c r="F3256" s="374"/>
      <c r="G3256" s="375"/>
      <c r="H3256" s="375"/>
      <c r="I3256" s="376"/>
      <c r="J3256" s="375"/>
      <c r="K3256" s="377"/>
      <c r="L3256" s="378"/>
      <c r="M3256" s="375"/>
      <c r="N3256" s="169"/>
      <c r="O3256" s="169"/>
      <c r="P3256" s="169"/>
      <c r="Q3256" s="169"/>
      <c r="R3256" s="376"/>
      <c r="S3256" s="375"/>
      <c r="T3256" s="169"/>
    </row>
    <row r="3257" spans="2:20" x14ac:dyDescent="0.2">
      <c r="B3257" s="9" t="s">
        <v>1175</v>
      </c>
    </row>
    <row r="3265" spans="2:20" x14ac:dyDescent="0.2">
      <c r="B3265" s="154"/>
      <c r="C3265" s="158"/>
      <c r="D3265" s="155"/>
      <c r="E3265" s="347"/>
      <c r="F3265" s="348"/>
      <c r="G3265" s="156"/>
      <c r="H3265" s="156"/>
      <c r="I3265" s="349"/>
      <c r="J3265" s="156"/>
      <c r="K3265" s="157"/>
      <c r="L3265" s="154"/>
      <c r="M3265" s="156"/>
      <c r="N3265" s="158"/>
      <c r="O3265" s="158"/>
      <c r="P3265" s="158"/>
      <c r="Q3265" s="158"/>
      <c r="R3265" s="349"/>
      <c r="S3265" s="156"/>
      <c r="T3265" s="158"/>
    </row>
    <row r="3266" spans="2:20" x14ac:dyDescent="0.2">
      <c r="B3266" s="9" t="s">
        <v>1170</v>
      </c>
      <c r="D3266" s="372"/>
      <c r="E3266" s="373"/>
      <c r="F3266" s="374"/>
      <c r="G3266" s="375"/>
      <c r="H3266" s="375"/>
      <c r="I3266" s="376"/>
      <c r="J3266" s="375"/>
      <c r="K3266" s="377"/>
      <c r="L3266" s="378"/>
      <c r="M3266" s="375"/>
      <c r="N3266" s="169"/>
      <c r="O3266" s="169"/>
      <c r="P3266" s="169"/>
      <c r="Q3266" s="169"/>
      <c r="R3266" s="376"/>
      <c r="S3266" s="375"/>
      <c r="T3266" s="169"/>
    </row>
    <row r="3267" spans="2:20" x14ac:dyDescent="0.2">
      <c r="B3267" s="9" t="s">
        <v>1176</v>
      </c>
    </row>
    <row r="3271" spans="2:20" x14ac:dyDescent="0.2">
      <c r="B3271" s="9"/>
    </row>
    <row r="3272" spans="2:20" x14ac:dyDescent="0.2">
      <c r="B3272" s="9"/>
    </row>
    <row r="3275" spans="2:20" x14ac:dyDescent="0.2">
      <c r="B3275" s="154"/>
      <c r="C3275" s="158"/>
      <c r="D3275" s="155"/>
      <c r="E3275" s="347"/>
      <c r="F3275" s="348"/>
      <c r="G3275" s="156"/>
      <c r="H3275" s="156"/>
      <c r="I3275" s="349"/>
      <c r="J3275" s="156"/>
      <c r="K3275" s="157"/>
      <c r="L3275" s="154"/>
      <c r="M3275" s="156"/>
      <c r="N3275" s="158"/>
      <c r="O3275" s="158"/>
      <c r="P3275" s="158"/>
      <c r="Q3275" s="158"/>
      <c r="R3275" s="349"/>
      <c r="S3275" s="156"/>
      <c r="T3275" s="158"/>
    </row>
    <row r="3276" spans="2:20" x14ac:dyDescent="0.2">
      <c r="B3276" s="9" t="s">
        <v>1177</v>
      </c>
      <c r="D3276" s="372"/>
      <c r="E3276" s="373"/>
      <c r="F3276" s="374"/>
      <c r="G3276" s="375"/>
      <c r="H3276" s="375"/>
      <c r="I3276" s="376"/>
      <c r="J3276" s="375"/>
      <c r="K3276" s="377"/>
      <c r="L3276" s="378"/>
      <c r="M3276" s="375"/>
      <c r="N3276" s="169"/>
      <c r="O3276" s="169"/>
      <c r="P3276" s="169"/>
      <c r="Q3276" s="169"/>
      <c r="R3276" s="376"/>
      <c r="S3276" s="375"/>
      <c r="T3276" s="169"/>
    </row>
    <row r="3277" spans="2:20" x14ac:dyDescent="0.2">
      <c r="B3277" s="9" t="s">
        <v>1155</v>
      </c>
    </row>
    <row r="3283" spans="2:20" x14ac:dyDescent="0.2">
      <c r="B3283" s="154"/>
      <c r="C3283" s="158"/>
      <c r="D3283" s="155"/>
      <c r="E3283" s="347"/>
      <c r="F3283" s="348"/>
      <c r="G3283" s="156"/>
      <c r="H3283" s="156"/>
      <c r="I3283" s="349"/>
      <c r="J3283" s="156"/>
      <c r="K3283" s="157"/>
      <c r="L3283" s="154"/>
      <c r="M3283" s="156"/>
      <c r="N3283" s="158"/>
      <c r="O3283" s="158"/>
      <c r="P3283" s="158"/>
      <c r="Q3283" s="158"/>
      <c r="R3283" s="349"/>
      <c r="S3283" s="156"/>
      <c r="T3283" s="158"/>
    </row>
    <row r="3284" spans="2:20" x14ac:dyDescent="0.2">
      <c r="B3284" s="9" t="s">
        <v>1177</v>
      </c>
      <c r="D3284" s="383"/>
      <c r="E3284" s="377"/>
      <c r="F3284" s="377"/>
      <c r="G3284" s="375"/>
      <c r="H3284" s="375"/>
      <c r="I3284" s="376"/>
      <c r="J3284" s="375"/>
      <c r="K3284" s="377"/>
      <c r="L3284" s="378"/>
      <c r="M3284" s="375"/>
      <c r="N3284" s="169"/>
      <c r="O3284" s="169"/>
      <c r="P3284" s="169"/>
      <c r="Q3284" s="169"/>
      <c r="R3284" s="376"/>
      <c r="S3284" s="375"/>
      <c r="T3284" s="169"/>
    </row>
    <row r="3285" spans="2:20" x14ac:dyDescent="0.2">
      <c r="B3285" s="9" t="s">
        <v>1156</v>
      </c>
      <c r="D3285" s="70"/>
      <c r="E3285" s="4"/>
      <c r="F3285" s="4"/>
    </row>
    <row r="3291" spans="2:20" x14ac:dyDescent="0.2">
      <c r="B3291" s="154"/>
      <c r="C3291" s="158"/>
      <c r="D3291" s="155"/>
      <c r="E3291" s="347"/>
      <c r="F3291" s="348"/>
      <c r="G3291" s="156"/>
      <c r="H3291" s="156"/>
      <c r="I3291" s="349"/>
      <c r="J3291" s="156"/>
      <c r="K3291" s="157"/>
      <c r="L3291" s="154"/>
      <c r="M3291" s="156"/>
      <c r="N3291" s="158"/>
      <c r="O3291" s="158"/>
      <c r="P3291" s="158"/>
      <c r="Q3291" s="158"/>
      <c r="R3291" s="349"/>
      <c r="S3291" s="156"/>
      <c r="T3291" s="158"/>
    </row>
    <row r="3292" spans="2:20" x14ac:dyDescent="0.2">
      <c r="B3292" s="9" t="s">
        <v>1178</v>
      </c>
      <c r="D3292" s="372"/>
      <c r="E3292" s="373"/>
      <c r="F3292" s="374"/>
      <c r="G3292" s="375"/>
      <c r="H3292" s="375"/>
      <c r="I3292" s="376"/>
      <c r="J3292" s="375"/>
      <c r="K3292" s="377"/>
      <c r="L3292" s="378"/>
      <c r="M3292" s="375"/>
      <c r="N3292" s="169"/>
      <c r="O3292" s="169"/>
      <c r="P3292" s="169"/>
      <c r="Q3292" s="169"/>
      <c r="R3292" s="376"/>
      <c r="S3292" s="375"/>
      <c r="T3292" s="169"/>
    </row>
    <row r="3293" spans="2:20" x14ac:dyDescent="0.2">
      <c r="B3293" s="9" t="s">
        <v>1372</v>
      </c>
    </row>
    <row r="3307" spans="2:20" x14ac:dyDescent="0.2">
      <c r="B3307" s="154"/>
      <c r="C3307" s="158"/>
      <c r="D3307" s="155"/>
      <c r="E3307" s="347"/>
      <c r="F3307" s="348"/>
      <c r="G3307" s="156"/>
      <c r="H3307" s="156"/>
      <c r="I3307" s="349"/>
      <c r="J3307" s="156"/>
      <c r="K3307" s="157"/>
      <c r="L3307" s="154"/>
      <c r="M3307" s="156"/>
      <c r="N3307" s="158"/>
      <c r="O3307" s="158"/>
      <c r="P3307" s="158"/>
      <c r="Q3307" s="158"/>
      <c r="R3307" s="349"/>
      <c r="S3307" s="156"/>
      <c r="T3307" s="158"/>
    </row>
    <row r="3308" spans="2:20" x14ac:dyDescent="0.2">
      <c r="B3308" s="9" t="s">
        <v>1178</v>
      </c>
      <c r="D3308" s="372"/>
      <c r="E3308" s="373"/>
      <c r="F3308" s="374"/>
      <c r="G3308" s="375"/>
      <c r="H3308" s="375"/>
      <c r="I3308" s="376"/>
      <c r="J3308" s="375"/>
      <c r="K3308" s="377"/>
      <c r="L3308" s="378"/>
      <c r="M3308" s="375"/>
      <c r="N3308" s="169"/>
      <c r="O3308" s="169"/>
      <c r="P3308" s="169"/>
      <c r="Q3308" s="169"/>
      <c r="R3308" s="376"/>
      <c r="S3308" s="375"/>
      <c r="T3308" s="169"/>
    </row>
    <row r="3309" spans="2:20" x14ac:dyDescent="0.2">
      <c r="B3309" s="9" t="s">
        <v>1373</v>
      </c>
    </row>
    <row r="3323" spans="2:20" x14ac:dyDescent="0.2">
      <c r="B3323" s="154"/>
      <c r="C3323" s="158"/>
      <c r="D3323" s="155"/>
      <c r="E3323" s="347"/>
      <c r="F3323" s="348"/>
      <c r="G3323" s="156"/>
      <c r="H3323" s="156"/>
      <c r="I3323" s="349"/>
      <c r="J3323" s="156"/>
      <c r="K3323" s="157"/>
      <c r="L3323" s="154"/>
      <c r="M3323" s="156"/>
      <c r="N3323" s="158"/>
      <c r="O3323" s="158"/>
      <c r="P3323" s="158"/>
      <c r="Q3323" s="158"/>
      <c r="R3323" s="349"/>
      <c r="S3323" s="156"/>
      <c r="T3323" s="158"/>
    </row>
    <row r="3324" spans="2:20" x14ac:dyDescent="0.2">
      <c r="B3324" s="9" t="s">
        <v>1178</v>
      </c>
      <c r="D3324" s="372"/>
      <c r="E3324" s="373"/>
      <c r="F3324" s="374"/>
      <c r="G3324" s="375"/>
      <c r="H3324" s="375"/>
      <c r="I3324" s="376"/>
      <c r="J3324" s="375"/>
      <c r="K3324" s="377"/>
      <c r="L3324" s="378"/>
      <c r="M3324" s="375"/>
      <c r="N3324" s="169"/>
      <c r="O3324" s="169"/>
      <c r="P3324" s="169"/>
      <c r="Q3324" s="169"/>
      <c r="R3324" s="376"/>
      <c r="S3324" s="375"/>
      <c r="T3324" s="169"/>
    </row>
    <row r="3325" spans="2:20" x14ac:dyDescent="0.2">
      <c r="B3325" s="9" t="s">
        <v>1374</v>
      </c>
    </row>
    <row r="3339" spans="2:20" x14ac:dyDescent="0.2">
      <c r="B3339" s="154"/>
      <c r="C3339" s="158"/>
      <c r="D3339" s="155"/>
      <c r="E3339" s="347"/>
      <c r="F3339" s="348"/>
      <c r="G3339" s="156"/>
      <c r="H3339" s="156"/>
      <c r="I3339" s="349"/>
      <c r="J3339" s="156"/>
      <c r="K3339" s="157"/>
      <c r="L3339" s="154"/>
      <c r="M3339" s="156"/>
      <c r="N3339" s="158"/>
      <c r="O3339" s="158"/>
      <c r="P3339" s="158"/>
      <c r="Q3339" s="158"/>
      <c r="R3339" s="349"/>
      <c r="S3339" s="156"/>
      <c r="T3339" s="158"/>
    </row>
    <row r="3340" spans="2:20" x14ac:dyDescent="0.2">
      <c r="B3340" s="9" t="s">
        <v>1178</v>
      </c>
      <c r="D3340" s="372"/>
      <c r="E3340" s="373"/>
      <c r="F3340" s="374"/>
      <c r="G3340" s="375"/>
      <c r="H3340" s="375"/>
      <c r="I3340" s="376"/>
      <c r="J3340" s="375"/>
      <c r="K3340" s="377"/>
      <c r="L3340" s="378"/>
      <c r="M3340" s="375"/>
      <c r="N3340" s="169"/>
      <c r="O3340" s="169"/>
      <c r="P3340" s="169"/>
      <c r="Q3340" s="169"/>
      <c r="R3340" s="376"/>
      <c r="S3340" s="375"/>
      <c r="T3340" s="169"/>
    </row>
    <row r="3341" spans="2:20" x14ac:dyDescent="0.2">
      <c r="B3341" s="9" t="s">
        <v>1375</v>
      </c>
    </row>
    <row r="3355" spans="2:20" x14ac:dyDescent="0.2">
      <c r="B3355" s="154"/>
      <c r="C3355" s="158"/>
      <c r="D3355" s="155"/>
      <c r="E3355" s="347"/>
      <c r="F3355" s="348"/>
      <c r="G3355" s="156"/>
      <c r="H3355" s="156"/>
      <c r="I3355" s="349"/>
      <c r="J3355" s="156"/>
      <c r="K3355" s="157"/>
      <c r="L3355" s="154"/>
      <c r="M3355" s="156"/>
      <c r="N3355" s="158"/>
      <c r="O3355" s="158"/>
      <c r="P3355" s="158"/>
      <c r="Q3355" s="158"/>
      <c r="R3355" s="349"/>
      <c r="S3355" s="156"/>
      <c r="T3355" s="158"/>
    </row>
    <row r="3356" spans="2:20" x14ac:dyDescent="0.2">
      <c r="B3356" s="9" t="s">
        <v>1178</v>
      </c>
      <c r="D3356" s="372"/>
      <c r="E3356" s="373"/>
      <c r="F3356" s="374"/>
      <c r="G3356" s="375"/>
      <c r="H3356" s="375"/>
      <c r="I3356" s="376"/>
      <c r="J3356" s="375"/>
      <c r="K3356" s="377"/>
      <c r="L3356" s="378"/>
      <c r="M3356" s="375"/>
      <c r="N3356" s="169"/>
      <c r="O3356" s="169"/>
      <c r="P3356" s="169"/>
      <c r="Q3356" s="169"/>
      <c r="R3356" s="376"/>
      <c r="S3356" s="375"/>
      <c r="T3356" s="169"/>
    </row>
    <row r="3357" spans="2:20" x14ac:dyDescent="0.2">
      <c r="B3357" s="9" t="s">
        <v>1376</v>
      </c>
    </row>
    <row r="3371" spans="2:20" x14ac:dyDescent="0.2">
      <c r="B3371" s="154"/>
      <c r="C3371" s="158"/>
      <c r="D3371" s="155"/>
      <c r="E3371" s="347"/>
      <c r="F3371" s="348"/>
      <c r="G3371" s="156"/>
      <c r="H3371" s="156"/>
      <c r="I3371" s="349"/>
      <c r="J3371" s="156"/>
      <c r="K3371" s="157"/>
      <c r="L3371" s="154"/>
      <c r="M3371" s="156"/>
      <c r="N3371" s="158"/>
      <c r="O3371" s="158"/>
      <c r="P3371" s="158"/>
      <c r="Q3371" s="158"/>
      <c r="R3371" s="349"/>
      <c r="S3371" s="156"/>
      <c r="T3371" s="158"/>
    </row>
    <row r="3372" spans="2:20" x14ac:dyDescent="0.2">
      <c r="B3372" s="9" t="s">
        <v>1178</v>
      </c>
      <c r="D3372" s="372"/>
      <c r="E3372" s="373"/>
      <c r="F3372" s="374"/>
      <c r="G3372" s="375"/>
      <c r="H3372" s="375"/>
      <c r="I3372" s="376"/>
      <c r="J3372" s="375"/>
      <c r="K3372" s="377"/>
      <c r="L3372" s="378"/>
      <c r="M3372" s="375"/>
      <c r="N3372" s="169"/>
      <c r="O3372" s="169"/>
      <c r="P3372" s="169"/>
      <c r="Q3372" s="169"/>
      <c r="R3372" s="376"/>
      <c r="S3372" s="375"/>
      <c r="T3372" s="169"/>
    </row>
    <row r="3373" spans="2:20" x14ac:dyDescent="0.2">
      <c r="B3373" s="9" t="s">
        <v>1377</v>
      </c>
    </row>
    <row r="3387" spans="2:20" x14ac:dyDescent="0.2">
      <c r="B3387" s="154"/>
      <c r="C3387" s="158"/>
      <c r="D3387" s="155"/>
      <c r="E3387" s="347"/>
      <c r="F3387" s="348"/>
      <c r="G3387" s="156"/>
      <c r="H3387" s="156"/>
      <c r="I3387" s="349"/>
      <c r="J3387" s="156"/>
      <c r="K3387" s="157"/>
      <c r="L3387" s="154"/>
      <c r="M3387" s="156"/>
      <c r="N3387" s="158"/>
      <c r="O3387" s="158"/>
      <c r="P3387" s="158"/>
      <c r="Q3387" s="158"/>
      <c r="R3387" s="349"/>
      <c r="S3387" s="156"/>
      <c r="T3387" s="158"/>
    </row>
    <row r="3388" spans="2:20" x14ac:dyDescent="0.2">
      <c r="B3388" s="9" t="s">
        <v>1178</v>
      </c>
      <c r="D3388" s="372"/>
      <c r="E3388" s="373"/>
      <c r="F3388" s="374"/>
      <c r="G3388" s="375"/>
      <c r="H3388" s="375"/>
      <c r="I3388" s="376"/>
      <c r="J3388" s="375"/>
      <c r="K3388" s="377"/>
      <c r="L3388" s="378"/>
      <c r="M3388" s="375"/>
      <c r="N3388" s="169"/>
      <c r="O3388" s="169"/>
      <c r="P3388" s="169"/>
      <c r="Q3388" s="169"/>
      <c r="R3388" s="376"/>
      <c r="S3388" s="375"/>
      <c r="T3388" s="169"/>
    </row>
    <row r="3389" spans="2:20" x14ac:dyDescent="0.2">
      <c r="B3389" s="9" t="s">
        <v>1378</v>
      </c>
    </row>
    <row r="3403" spans="2:20" x14ac:dyDescent="0.2">
      <c r="B3403" s="154"/>
      <c r="C3403" s="158"/>
      <c r="D3403" s="155"/>
      <c r="E3403" s="347"/>
      <c r="F3403" s="348"/>
      <c r="G3403" s="156"/>
      <c r="H3403" s="156"/>
      <c r="I3403" s="349"/>
      <c r="J3403" s="156"/>
      <c r="K3403" s="157"/>
      <c r="L3403" s="154"/>
      <c r="M3403" s="156"/>
      <c r="N3403" s="158"/>
      <c r="O3403" s="158"/>
      <c r="P3403" s="158"/>
      <c r="Q3403" s="158"/>
      <c r="R3403" s="349"/>
      <c r="S3403" s="156"/>
      <c r="T3403" s="155"/>
    </row>
    <row r="3404" spans="2:20" x14ac:dyDescent="0.2">
      <c r="B3404" s="9" t="s">
        <v>1178</v>
      </c>
      <c r="D3404" s="372"/>
      <c r="E3404" s="373"/>
      <c r="F3404" s="374"/>
      <c r="G3404" s="375"/>
      <c r="H3404" s="375"/>
      <c r="I3404" s="376"/>
      <c r="J3404" s="375"/>
      <c r="K3404" s="377"/>
      <c r="L3404" s="378"/>
      <c r="M3404" s="375"/>
      <c r="N3404" s="169"/>
      <c r="O3404" s="169"/>
      <c r="P3404" s="169"/>
      <c r="Q3404" s="169"/>
      <c r="R3404" s="376"/>
      <c r="S3404" s="375"/>
      <c r="T3404" s="169"/>
    </row>
    <row r="3405" spans="2:20" x14ac:dyDescent="0.2">
      <c r="B3405" s="9" t="s">
        <v>1379</v>
      </c>
    </row>
    <row r="3419" spans="2:20" x14ac:dyDescent="0.2">
      <c r="B3419" s="154"/>
      <c r="C3419" s="158"/>
      <c r="D3419" s="155"/>
      <c r="E3419" s="347"/>
      <c r="F3419" s="348"/>
      <c r="G3419" s="156"/>
      <c r="H3419" s="156"/>
      <c r="I3419" s="349"/>
      <c r="J3419" s="156"/>
      <c r="K3419" s="157"/>
      <c r="L3419" s="154"/>
      <c r="M3419" s="156"/>
      <c r="N3419" s="158"/>
      <c r="O3419" s="158"/>
      <c r="P3419" s="158"/>
      <c r="Q3419" s="158"/>
      <c r="R3419" s="349"/>
      <c r="S3419" s="156"/>
      <c r="T3419" s="158"/>
    </row>
    <row r="3420" spans="2:20" x14ac:dyDescent="0.2">
      <c r="B3420" s="382" t="s">
        <v>1179</v>
      </c>
      <c r="C3420" s="169"/>
      <c r="D3420" s="372"/>
      <c r="E3420" s="373"/>
      <c r="F3420" s="374"/>
      <c r="G3420" s="375"/>
      <c r="H3420" s="375"/>
      <c r="I3420" s="376"/>
      <c r="J3420" s="375"/>
      <c r="K3420" s="377"/>
      <c r="L3420" s="378"/>
      <c r="M3420" s="375"/>
      <c r="N3420" s="169"/>
      <c r="O3420" s="169"/>
      <c r="P3420" s="169"/>
      <c r="Q3420" s="169"/>
      <c r="R3420" s="376"/>
      <c r="S3420" s="375"/>
      <c r="T3420" s="169"/>
    </row>
    <row r="3421" spans="2:20" x14ac:dyDescent="0.2">
      <c r="B3421" s="9" t="s">
        <v>1380</v>
      </c>
    </row>
    <row r="3427" spans="2:20" x14ac:dyDescent="0.2">
      <c r="B3427" s="154"/>
      <c r="C3427" s="158"/>
      <c r="D3427" s="155"/>
      <c r="E3427" s="347"/>
      <c r="F3427" s="348"/>
      <c r="G3427" s="156"/>
      <c r="H3427" s="156"/>
      <c r="I3427" s="349"/>
      <c r="J3427" s="156"/>
      <c r="K3427" s="157"/>
      <c r="L3427" s="154"/>
      <c r="M3427" s="156"/>
      <c r="N3427" s="158"/>
      <c r="O3427" s="158"/>
      <c r="P3427" s="158"/>
      <c r="Q3427" s="158"/>
      <c r="R3427" s="349"/>
      <c r="S3427" s="156"/>
      <c r="T3427" s="158"/>
    </row>
    <row r="3428" spans="2:20" x14ac:dyDescent="0.2">
      <c r="B3428" s="382" t="s">
        <v>1179</v>
      </c>
      <c r="C3428" s="169"/>
      <c r="D3428" s="372"/>
      <c r="E3428" s="373"/>
      <c r="F3428" s="374"/>
      <c r="G3428" s="375"/>
      <c r="H3428" s="375"/>
      <c r="I3428" s="376"/>
      <c r="J3428" s="375"/>
      <c r="K3428" s="377"/>
      <c r="L3428" s="378"/>
      <c r="M3428" s="375"/>
      <c r="N3428" s="169"/>
      <c r="O3428" s="169"/>
      <c r="P3428" s="169"/>
      <c r="Q3428" s="169"/>
      <c r="R3428" s="376"/>
      <c r="S3428" s="375"/>
      <c r="T3428" s="169"/>
    </row>
    <row r="3429" spans="2:20" x14ac:dyDescent="0.2">
      <c r="B3429" s="9" t="s">
        <v>1381</v>
      </c>
    </row>
    <row r="3435" spans="2:20" x14ac:dyDescent="0.2">
      <c r="B3435" s="154"/>
      <c r="C3435" s="158"/>
      <c r="D3435" s="155"/>
      <c r="E3435" s="347"/>
      <c r="F3435" s="348"/>
      <c r="G3435" s="156"/>
      <c r="H3435" s="156"/>
      <c r="I3435" s="349"/>
      <c r="J3435" s="156"/>
      <c r="K3435" s="157"/>
      <c r="L3435" s="154"/>
      <c r="M3435" s="156"/>
      <c r="N3435" s="158"/>
      <c r="O3435" s="158"/>
      <c r="P3435" s="158"/>
      <c r="Q3435" s="158"/>
      <c r="R3435" s="349"/>
      <c r="S3435" s="156"/>
      <c r="T3435" s="158"/>
    </row>
    <row r="3436" spans="2:20" x14ac:dyDescent="0.2">
      <c r="B3436" s="9" t="s">
        <v>1179</v>
      </c>
      <c r="D3436" s="372"/>
      <c r="E3436" s="373"/>
      <c r="F3436" s="374"/>
      <c r="G3436" s="375"/>
      <c r="H3436" s="375"/>
      <c r="I3436" s="376"/>
      <c r="J3436" s="375"/>
      <c r="K3436" s="377"/>
      <c r="L3436" s="378"/>
      <c r="M3436" s="375"/>
      <c r="N3436" s="169"/>
      <c r="O3436" s="169"/>
      <c r="P3436" s="169"/>
      <c r="Q3436" s="169"/>
      <c r="R3436" s="376"/>
      <c r="S3436" s="375"/>
      <c r="T3436" s="169"/>
    </row>
    <row r="3437" spans="2:20" x14ac:dyDescent="0.2">
      <c r="B3437" s="9" t="s">
        <v>1382</v>
      </c>
    </row>
    <row r="3443" spans="2:20" x14ac:dyDescent="0.2">
      <c r="B3443" s="154"/>
      <c r="D3443" s="155"/>
      <c r="E3443" s="347"/>
      <c r="F3443" s="348"/>
      <c r="G3443" s="156"/>
      <c r="H3443" s="156"/>
      <c r="I3443" s="349"/>
      <c r="J3443" s="156"/>
      <c r="K3443" s="157"/>
      <c r="L3443" s="154"/>
      <c r="M3443" s="156"/>
      <c r="N3443" s="158"/>
      <c r="O3443" s="158"/>
      <c r="P3443" s="158"/>
      <c r="Q3443" s="158"/>
      <c r="R3443" s="349"/>
      <c r="S3443" s="156"/>
      <c r="T3443" s="158"/>
    </row>
    <row r="3444" spans="2:20" x14ac:dyDescent="0.2">
      <c r="B3444" s="9" t="s">
        <v>1179</v>
      </c>
      <c r="D3444" s="372"/>
      <c r="E3444" s="373"/>
      <c r="F3444" s="374"/>
      <c r="G3444" s="375"/>
      <c r="H3444" s="375"/>
      <c r="I3444" s="376"/>
      <c r="J3444" s="375"/>
      <c r="K3444" s="377"/>
      <c r="L3444" s="378"/>
      <c r="M3444" s="375"/>
      <c r="N3444" s="169"/>
      <c r="O3444" s="169"/>
      <c r="P3444" s="169"/>
      <c r="Q3444" s="169"/>
      <c r="R3444" s="376"/>
      <c r="S3444" s="375"/>
      <c r="T3444" s="169"/>
    </row>
    <row r="3445" spans="2:20" x14ac:dyDescent="0.2">
      <c r="B3445" s="9" t="s">
        <v>1383</v>
      </c>
    </row>
    <row r="3451" spans="2:20" x14ac:dyDescent="0.2">
      <c r="B3451" s="154"/>
      <c r="D3451" s="155"/>
      <c r="E3451" s="347"/>
      <c r="F3451" s="348"/>
      <c r="G3451" s="156"/>
      <c r="H3451" s="156"/>
      <c r="I3451" s="349"/>
      <c r="J3451" s="156"/>
      <c r="K3451" s="157"/>
      <c r="L3451" s="154"/>
      <c r="M3451" s="156"/>
      <c r="N3451" s="158"/>
      <c r="O3451" s="158"/>
      <c r="P3451" s="158"/>
      <c r="Q3451" s="158"/>
      <c r="R3451" s="349"/>
      <c r="S3451" s="156"/>
      <c r="T3451" s="158"/>
    </row>
    <row r="3452" spans="2:20" x14ac:dyDescent="0.2">
      <c r="B3452" s="9" t="s">
        <v>1179</v>
      </c>
      <c r="D3452" s="372"/>
      <c r="E3452" s="373"/>
      <c r="F3452" s="374"/>
      <c r="G3452" s="375"/>
      <c r="H3452" s="375"/>
      <c r="I3452" s="376"/>
      <c r="J3452" s="375"/>
      <c r="K3452" s="377"/>
      <c r="L3452" s="378"/>
      <c r="M3452" s="375"/>
      <c r="N3452" s="169"/>
      <c r="O3452" s="169"/>
      <c r="P3452" s="169"/>
      <c r="Q3452" s="169"/>
      <c r="R3452" s="376"/>
      <c r="S3452" s="375"/>
    </row>
    <row r="3453" spans="2:20" x14ac:dyDescent="0.2">
      <c r="B3453" s="9" t="s">
        <v>1384</v>
      </c>
    </row>
    <row r="3459" spans="2:20" x14ac:dyDescent="0.2">
      <c r="B3459" s="154"/>
      <c r="D3459" s="155"/>
      <c r="E3459" s="347"/>
      <c r="F3459" s="348"/>
      <c r="G3459" s="156"/>
      <c r="H3459" s="156"/>
      <c r="I3459" s="349"/>
      <c r="J3459" s="156"/>
      <c r="K3459" s="157"/>
      <c r="L3459" s="154"/>
      <c r="M3459" s="156"/>
      <c r="N3459" s="158"/>
      <c r="O3459" s="158"/>
      <c r="P3459" s="158"/>
      <c r="Q3459" s="158"/>
      <c r="R3459" s="349"/>
      <c r="S3459" s="156"/>
      <c r="T3459" s="158"/>
    </row>
    <row r="3460" spans="2:20" x14ac:dyDescent="0.2">
      <c r="B3460" s="9" t="s">
        <v>1179</v>
      </c>
      <c r="D3460" s="372"/>
      <c r="E3460" s="373"/>
      <c r="F3460" s="374"/>
      <c r="G3460" s="375"/>
      <c r="H3460" s="375"/>
      <c r="I3460" s="376"/>
      <c r="J3460" s="375"/>
      <c r="K3460" s="377"/>
      <c r="L3460" s="378"/>
      <c r="M3460" s="375"/>
      <c r="N3460" s="169"/>
      <c r="O3460" s="169"/>
      <c r="P3460" s="169"/>
      <c r="Q3460" s="169"/>
      <c r="R3460" s="376"/>
      <c r="S3460" s="375"/>
      <c r="T3460" s="169"/>
    </row>
    <row r="3461" spans="2:20" x14ac:dyDescent="0.2">
      <c r="B3461" s="9" t="s">
        <v>1180</v>
      </c>
    </row>
    <row r="3463" spans="2:20" x14ac:dyDescent="0.2">
      <c r="B3463" s="154"/>
      <c r="C3463" s="158"/>
      <c r="D3463" s="155"/>
      <c r="E3463" s="347"/>
      <c r="F3463" s="348"/>
      <c r="G3463" s="156"/>
      <c r="H3463" s="156"/>
      <c r="I3463" s="349"/>
      <c r="J3463" s="156"/>
      <c r="K3463" s="157"/>
      <c r="L3463" s="154"/>
      <c r="M3463" s="156"/>
      <c r="N3463" s="158"/>
      <c r="O3463" s="158"/>
      <c r="P3463" s="158"/>
      <c r="Q3463" s="158"/>
      <c r="R3463" s="349"/>
      <c r="S3463" s="156"/>
      <c r="T3463" s="158"/>
    </row>
    <row r="3464" spans="2:20" x14ac:dyDescent="0.2">
      <c r="B3464" s="9" t="s">
        <v>1179</v>
      </c>
      <c r="D3464" s="372"/>
      <c r="E3464" s="373"/>
      <c r="F3464" s="374"/>
      <c r="G3464" s="375"/>
      <c r="H3464" s="375"/>
      <c r="I3464" s="376"/>
      <c r="J3464" s="375"/>
      <c r="K3464" s="377"/>
      <c r="L3464" s="378"/>
      <c r="M3464" s="375"/>
      <c r="N3464" s="169"/>
      <c r="O3464" s="169"/>
      <c r="P3464" s="169"/>
      <c r="Q3464" s="169"/>
      <c r="R3464" s="376"/>
      <c r="S3464" s="375"/>
      <c r="T3464" s="169"/>
    </row>
    <row r="3465" spans="2:20" x14ac:dyDescent="0.2">
      <c r="B3465" s="9" t="s">
        <v>1181</v>
      </c>
    </row>
    <row r="3467" spans="2:20" x14ac:dyDescent="0.2">
      <c r="B3467" s="154"/>
      <c r="C3467" s="158"/>
      <c r="D3467" s="155"/>
      <c r="E3467" s="347"/>
      <c r="F3467" s="348"/>
      <c r="G3467" s="156"/>
      <c r="H3467" s="156"/>
      <c r="I3467" s="349"/>
      <c r="J3467" s="156"/>
      <c r="K3467" s="157"/>
      <c r="L3467" s="154"/>
      <c r="M3467" s="156"/>
      <c r="N3467" s="158"/>
      <c r="O3467" s="158"/>
      <c r="P3467" s="158"/>
      <c r="Q3467" s="158"/>
      <c r="R3467" s="349"/>
      <c r="S3467" s="156"/>
      <c r="T3467" s="158"/>
    </row>
    <row r="3468" spans="2:20" x14ac:dyDescent="0.2">
      <c r="B3468" s="9" t="s">
        <v>1179</v>
      </c>
    </row>
    <row r="3469" spans="2:20" x14ac:dyDescent="0.2">
      <c r="B3469" s="9" t="s">
        <v>1182</v>
      </c>
      <c r="F3469" s="351"/>
    </row>
    <row r="3471" spans="2:20" x14ac:dyDescent="0.2">
      <c r="B3471" s="154"/>
      <c r="C3471" s="158"/>
      <c r="D3471" s="155"/>
      <c r="E3471" s="347"/>
      <c r="F3471" s="348"/>
      <c r="G3471" s="156"/>
      <c r="H3471" s="156"/>
      <c r="I3471" s="349"/>
      <c r="J3471" s="156"/>
      <c r="K3471" s="157"/>
      <c r="L3471" s="154"/>
      <c r="M3471" s="156"/>
      <c r="N3471" s="158"/>
      <c r="O3471" s="158"/>
      <c r="P3471" s="158"/>
      <c r="Q3471" s="158"/>
      <c r="R3471" s="349"/>
      <c r="S3471" s="156"/>
      <c r="T3471" s="158"/>
    </row>
    <row r="3472" spans="2:20" x14ac:dyDescent="0.2">
      <c r="B3472" s="9" t="s">
        <v>1179</v>
      </c>
      <c r="D3472" s="372"/>
      <c r="E3472" s="373"/>
      <c r="F3472" s="374"/>
      <c r="G3472" s="375"/>
      <c r="H3472" s="375"/>
      <c r="I3472" s="376"/>
      <c r="J3472" s="375"/>
      <c r="K3472" s="377"/>
      <c r="L3472" s="378"/>
      <c r="M3472" s="375"/>
      <c r="N3472" s="169"/>
      <c r="O3472" s="169"/>
      <c r="P3472" s="169"/>
      <c r="Q3472" s="169"/>
      <c r="R3472" s="376"/>
      <c r="S3472" s="375"/>
    </row>
    <row r="3473" spans="2:20" x14ac:dyDescent="0.2">
      <c r="B3473" s="190" t="s">
        <v>1183</v>
      </c>
      <c r="C3473" s="158"/>
      <c r="D3473" s="155"/>
      <c r="E3473" s="347"/>
      <c r="F3473" s="348"/>
      <c r="G3473" s="156"/>
      <c r="H3473" s="156"/>
      <c r="I3473" s="349"/>
      <c r="J3473" s="156"/>
      <c r="K3473" s="157"/>
      <c r="L3473" s="154"/>
      <c r="M3473" s="156"/>
      <c r="N3473" s="158"/>
      <c r="O3473" s="158"/>
      <c r="P3473" s="158"/>
      <c r="Q3473" s="158"/>
      <c r="R3473" s="349"/>
      <c r="S3473" s="156"/>
      <c r="T3473" s="158"/>
    </row>
    <row r="3474" spans="2:20" x14ac:dyDescent="0.2">
      <c r="B3474" s="9" t="s">
        <v>1179</v>
      </c>
      <c r="D3474" s="372"/>
      <c r="E3474" s="373"/>
      <c r="F3474" s="374"/>
      <c r="G3474" s="375"/>
      <c r="H3474" s="375"/>
      <c r="I3474" s="376"/>
      <c r="J3474" s="375"/>
      <c r="K3474" s="377"/>
      <c r="L3474" s="378"/>
      <c r="M3474" s="375"/>
      <c r="N3474" s="169"/>
      <c r="O3474" s="169"/>
      <c r="P3474" s="169"/>
      <c r="Q3474" s="169"/>
      <c r="R3474" s="376"/>
      <c r="S3474" s="375"/>
      <c r="T3474" s="169"/>
    </row>
    <row r="3475" spans="2:20" x14ac:dyDescent="0.2">
      <c r="B3475" s="190" t="s">
        <v>1184</v>
      </c>
      <c r="C3475" s="158"/>
      <c r="D3475" s="155"/>
      <c r="E3475" s="347"/>
      <c r="F3475" s="348"/>
      <c r="G3475" s="156"/>
      <c r="H3475" s="156"/>
      <c r="I3475" s="349"/>
      <c r="J3475" s="156"/>
      <c r="K3475" s="157"/>
      <c r="L3475" s="154"/>
      <c r="M3475" s="156"/>
      <c r="N3475" s="158"/>
      <c r="O3475" s="158"/>
      <c r="P3475" s="158"/>
      <c r="Q3475" s="158"/>
      <c r="R3475" s="349"/>
      <c r="S3475" s="156"/>
      <c r="T3475" s="158"/>
    </row>
    <row r="3476" spans="2:20" x14ac:dyDescent="0.2">
      <c r="B3476" s="9" t="s">
        <v>1179</v>
      </c>
      <c r="D3476" s="372"/>
      <c r="E3476" s="373"/>
      <c r="F3476" s="374"/>
      <c r="G3476" s="375"/>
      <c r="H3476" s="375"/>
      <c r="I3476" s="376"/>
      <c r="J3476" s="375"/>
      <c r="K3476" s="377"/>
      <c r="L3476" s="378"/>
      <c r="M3476" s="375"/>
      <c r="N3476" s="169"/>
      <c r="O3476" s="169"/>
      <c r="P3476" s="169"/>
      <c r="Q3476" s="169"/>
      <c r="R3476" s="376"/>
      <c r="S3476" s="375"/>
    </row>
    <row r="3477" spans="2:20" x14ac:dyDescent="0.2">
      <c r="B3477" s="190" t="s">
        <v>1185</v>
      </c>
      <c r="C3477" s="158"/>
      <c r="D3477" s="155"/>
      <c r="E3477" s="347"/>
      <c r="F3477" s="353"/>
      <c r="G3477" s="156"/>
      <c r="H3477" s="156"/>
      <c r="I3477" s="349"/>
      <c r="J3477" s="156"/>
      <c r="K3477" s="157"/>
      <c r="L3477" s="154"/>
      <c r="M3477" s="156"/>
      <c r="N3477" s="158"/>
      <c r="O3477" s="158"/>
      <c r="P3477" s="158"/>
      <c r="Q3477" s="158"/>
      <c r="R3477" s="349"/>
      <c r="S3477" s="156"/>
      <c r="T3477" s="158"/>
    </row>
    <row r="3478" spans="2:20" x14ac:dyDescent="0.2">
      <c r="B3478" s="9" t="s">
        <v>1186</v>
      </c>
      <c r="D3478" s="372"/>
      <c r="E3478" s="373"/>
      <c r="F3478" s="374"/>
      <c r="G3478" s="375"/>
      <c r="H3478" s="375"/>
      <c r="I3478" s="376"/>
      <c r="J3478" s="375"/>
      <c r="K3478" s="377"/>
      <c r="L3478" s="378"/>
      <c r="M3478" s="375"/>
      <c r="N3478" s="169"/>
      <c r="O3478" s="169"/>
      <c r="P3478" s="169"/>
      <c r="Q3478" s="169"/>
      <c r="R3478" s="376"/>
      <c r="S3478" s="375"/>
    </row>
    <row r="3479" spans="2:20" x14ac:dyDescent="0.2">
      <c r="B3479" s="190" t="s">
        <v>1187</v>
      </c>
      <c r="C3479" s="158"/>
      <c r="D3479" s="155"/>
      <c r="E3479" s="347"/>
      <c r="F3479" s="348"/>
      <c r="G3479" s="156"/>
      <c r="H3479" s="156"/>
      <c r="I3479" s="349"/>
      <c r="J3479" s="156"/>
      <c r="K3479" s="157"/>
      <c r="L3479" s="154"/>
      <c r="M3479" s="156"/>
      <c r="N3479" s="158"/>
      <c r="O3479" s="158"/>
      <c r="P3479" s="158"/>
      <c r="Q3479" s="158"/>
      <c r="R3479" s="349"/>
      <c r="S3479" s="156"/>
      <c r="T3479" s="158"/>
    </row>
    <row r="3480" spans="2:20" x14ac:dyDescent="0.2">
      <c r="B3480" s="190" t="s">
        <v>1188</v>
      </c>
      <c r="C3480" s="158"/>
      <c r="D3480" s="155"/>
      <c r="E3480" s="347"/>
      <c r="F3480" s="348"/>
      <c r="G3480" s="156"/>
      <c r="H3480" s="156"/>
      <c r="I3480" s="349"/>
      <c r="J3480" s="156"/>
      <c r="K3480" s="157"/>
      <c r="L3480" s="154"/>
      <c r="M3480" s="156"/>
      <c r="N3480" s="158"/>
      <c r="O3480" s="158"/>
      <c r="P3480" s="158"/>
      <c r="Q3480" s="158"/>
      <c r="R3480" s="349"/>
      <c r="S3480" s="156"/>
      <c r="T3480" s="158"/>
    </row>
    <row r="3481" spans="2:20" x14ac:dyDescent="0.2">
      <c r="T3481" s="3"/>
    </row>
  </sheetData>
  <sortState xmlns:xlrd2="http://schemas.microsoft.com/office/spreadsheetml/2017/richdata2" ref="A3330:A3339">
    <sortCondition ref="A3330:A3339"/>
  </sortState>
  <phoneticPr fontId="50" type="noConversion"/>
  <conditionalFormatting sqref="B1">
    <cfRule type="containsText" dxfId="371" priority="541" operator="containsText" text="BAD LOSS">
      <formula>NOT(ISERROR(SEARCH("BAD LOSS",B1)))</formula>
    </cfRule>
  </conditionalFormatting>
  <conditionalFormatting sqref="E1650:E1969 E1 E3010:E3013 E3284:E3291 E3455:E3459 E3468:E3471 E3477 E3481:E1048576"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0:F1969 F1 F3010:F3013 F3284:F3291 F3455:F3459 F3468:F3471 F3477 F3481:F1048576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 M1 M1650:M1969 H1650:H1969 H3010:H3013 M3010:M3013 M3284:M3291 H3284:H3291 H3455:H3459 M3455:M3459 M3468:M3471 H3468:H3471 H3477 M3477 M3481:M1048576 H3481:H1048576">
    <cfRule type="cellIs" dxfId="370" priority="555" operator="between">
      <formula>25</formula>
      <formula>48</formula>
    </cfRule>
  </conditionalFormatting>
  <conditionalFormatting sqref="H1 M1 M1650:M1969 H1650:H1969 H3010:H3013 M3010:M3013 M3284:M3291 H3284:H3291 H3455:H3459 M3455:M3459 M3468:M3471 H3468:H3471 H3477 M3477 M3481:M1048576 H3481:H1048576">
    <cfRule type="cellIs" dxfId="369" priority="540" operator="between">
      <formula>1</formula>
      <formula>24</formula>
    </cfRule>
  </conditionalFormatting>
  <conditionalFormatting sqref="S1 S1650:S1969 S3010:S3013 S3284:S3291 S3455:S3459 S3468:S3471 S3477 S3481:S1048576 S739:S785">
    <cfRule type="containsText" dxfId="368" priority="536" operator="containsText" text="/">
      <formula>NOT(ISERROR(SEARCH("/",S1)))</formula>
    </cfRule>
  </conditionalFormatting>
  <conditionalFormatting sqref="E370:E449"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0:F449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0:H449 M370:M449 H739:H785 M739:M785">
    <cfRule type="cellIs" dxfId="367" priority="501" operator="between">
      <formula>1</formula>
      <formula>24</formula>
    </cfRule>
    <cfRule type="cellIs" dxfId="366" priority="503" operator="between">
      <formula>25</formula>
      <formula>48</formula>
    </cfRule>
  </conditionalFormatting>
  <conditionalFormatting sqref="S370:S449">
    <cfRule type="containsText" dxfId="365" priority="500" operator="containsText" text="/">
      <formula>NOT(ISERROR(SEARCH("/",S370)))</formula>
    </cfRule>
  </conditionalFormatting>
  <conditionalFormatting sqref="E450:E529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0:F529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50:H529 M450:M529">
    <cfRule type="cellIs" dxfId="364" priority="495" operator="between">
      <formula>1</formula>
      <formula>24</formula>
    </cfRule>
    <cfRule type="cellIs" dxfId="363" priority="497" operator="between">
      <formula>25</formula>
      <formula>48</formula>
    </cfRule>
  </conditionalFormatting>
  <conditionalFormatting sqref="S450:S529">
    <cfRule type="containsText" dxfId="362" priority="494" operator="containsText" text="/">
      <formula>NOT(ISERROR(SEARCH("/",S450)))</formula>
    </cfRule>
  </conditionalFormatting>
  <conditionalFormatting sqref="E530:E609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0:F609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0:H609 M530:M609">
    <cfRule type="cellIs" dxfId="361" priority="489" operator="between">
      <formula>1</formula>
      <formula>24</formula>
    </cfRule>
    <cfRule type="cellIs" dxfId="360" priority="491" operator="between">
      <formula>25</formula>
      <formula>48</formula>
    </cfRule>
  </conditionalFormatting>
  <conditionalFormatting sqref="S530:S609">
    <cfRule type="containsText" dxfId="359" priority="488" operator="containsText" text="/">
      <formula>NOT(ISERROR(SEARCH("/",S530)))</formula>
    </cfRule>
  </conditionalFormatting>
  <conditionalFormatting sqref="E610:E689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0:F689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0:H689 M610:M689">
    <cfRule type="cellIs" dxfId="358" priority="483" operator="between">
      <formula>1</formula>
      <formula>24</formula>
    </cfRule>
    <cfRule type="cellIs" dxfId="357" priority="485" operator="between">
      <formula>25</formula>
      <formula>48</formula>
    </cfRule>
  </conditionalFormatting>
  <conditionalFormatting sqref="S610:S689">
    <cfRule type="containsText" dxfId="356" priority="482" operator="containsText" text="/">
      <formula>NOT(ISERROR(SEARCH("/",S610)))</formula>
    </cfRule>
  </conditionalFormatting>
  <conditionalFormatting sqref="H690:H738 M690:M738">
    <cfRule type="cellIs" dxfId="355" priority="477" operator="between">
      <formula>1</formula>
      <formula>24</formula>
    </cfRule>
    <cfRule type="cellIs" dxfId="354" priority="479" operator="between">
      <formula>25</formula>
      <formula>48</formula>
    </cfRule>
  </conditionalFormatting>
  <conditionalFormatting sqref="S690:S738">
    <cfRule type="containsText" dxfId="353" priority="476" operator="containsText" text="/">
      <formula>NOT(ISERROR(SEARCH("/",S690)))</formula>
    </cfRule>
  </conditionalFormatting>
  <conditionalFormatting sqref="E786:E865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86:F865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86:H865 M786:M865">
    <cfRule type="cellIs" dxfId="352" priority="465" operator="between">
      <formula>1</formula>
      <formula>24</formula>
    </cfRule>
    <cfRule type="cellIs" dxfId="351" priority="467" operator="between">
      <formula>25</formula>
      <formula>48</formula>
    </cfRule>
  </conditionalFormatting>
  <conditionalFormatting sqref="S786:S865">
    <cfRule type="containsText" dxfId="350" priority="464" operator="containsText" text="/">
      <formula>NOT(ISERROR(SEARCH("/",S786)))</formula>
    </cfRule>
  </conditionalFormatting>
  <conditionalFormatting sqref="E866:E945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66:F945"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66:H945 M866:M945">
    <cfRule type="cellIs" dxfId="349" priority="459" operator="between">
      <formula>1</formula>
      <formula>24</formula>
    </cfRule>
    <cfRule type="cellIs" dxfId="348" priority="461" operator="between">
      <formula>25</formula>
      <formula>48</formula>
    </cfRule>
  </conditionalFormatting>
  <conditionalFormatting sqref="S866:S945">
    <cfRule type="containsText" dxfId="347" priority="458" operator="containsText" text="/">
      <formula>NOT(ISERROR(SEARCH("/",S866)))</formula>
    </cfRule>
  </conditionalFormatting>
  <conditionalFormatting sqref="E946:E1025"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6:F1025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6:H1025 M946:M1025">
    <cfRule type="cellIs" dxfId="346" priority="453" operator="between">
      <formula>1</formula>
      <formula>24</formula>
    </cfRule>
    <cfRule type="cellIs" dxfId="345" priority="455" operator="between">
      <formula>25</formula>
      <formula>48</formula>
    </cfRule>
  </conditionalFormatting>
  <conditionalFormatting sqref="S946:S1025">
    <cfRule type="containsText" dxfId="344" priority="452" operator="containsText" text="/">
      <formula>NOT(ISERROR(SEARCH("/",S946)))</formula>
    </cfRule>
  </conditionalFormatting>
  <conditionalFormatting sqref="E1026:E1105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26:F1105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26:H1105 M1026:M1105">
    <cfRule type="cellIs" dxfId="343" priority="447" operator="between">
      <formula>1</formula>
      <formula>24</formula>
    </cfRule>
    <cfRule type="cellIs" dxfId="342" priority="449" operator="between">
      <formula>25</formula>
      <formula>48</formula>
    </cfRule>
  </conditionalFormatting>
  <conditionalFormatting sqref="S1026:S1105">
    <cfRule type="containsText" dxfId="341" priority="446" operator="containsText" text="/">
      <formula>NOT(ISERROR(SEARCH("/",S1026)))</formula>
    </cfRule>
  </conditionalFormatting>
  <conditionalFormatting sqref="E1106:E1185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06:F1185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06:H1185 M1106:M1185">
    <cfRule type="cellIs" dxfId="340" priority="441" operator="between">
      <formula>1</formula>
      <formula>24</formula>
    </cfRule>
    <cfRule type="cellIs" dxfId="339" priority="443" operator="between">
      <formula>25</formula>
      <formula>48</formula>
    </cfRule>
  </conditionalFormatting>
  <conditionalFormatting sqref="S1106:S1185">
    <cfRule type="containsText" dxfId="338" priority="440" operator="containsText" text="/">
      <formula>NOT(ISERROR(SEARCH("/",S1106)))</formula>
    </cfRule>
  </conditionalFormatting>
  <conditionalFormatting sqref="E1186:E1265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86:F1265">
    <cfRule type="colorScale" priority="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86:H1265 M1186:M1265">
    <cfRule type="cellIs" dxfId="337" priority="435" operator="between">
      <formula>1</formula>
      <formula>24</formula>
    </cfRule>
    <cfRule type="cellIs" dxfId="336" priority="437" operator="between">
      <formula>25</formula>
      <formula>48</formula>
    </cfRule>
  </conditionalFormatting>
  <conditionalFormatting sqref="S1186:S1265">
    <cfRule type="containsText" dxfId="335" priority="434" operator="containsText" text="/">
      <formula>NOT(ISERROR(SEARCH("/",S1186)))</formula>
    </cfRule>
  </conditionalFormatting>
  <conditionalFormatting sqref="E1266:E1345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66:F1345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66:H1345 M1266:M1345">
    <cfRule type="cellIs" dxfId="334" priority="429" operator="between">
      <formula>1</formula>
      <formula>24</formula>
    </cfRule>
    <cfRule type="cellIs" dxfId="333" priority="431" operator="between">
      <formula>25</formula>
      <formula>48</formula>
    </cfRule>
  </conditionalFormatting>
  <conditionalFormatting sqref="S1266:S1345">
    <cfRule type="containsText" dxfId="332" priority="428" operator="containsText" text="/">
      <formula>NOT(ISERROR(SEARCH("/",S1266)))</formula>
    </cfRule>
  </conditionalFormatting>
  <conditionalFormatting sqref="E1346:E1409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46:F1409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46:H1409 M1346:M1409">
    <cfRule type="cellIs" dxfId="331" priority="417" operator="between">
      <formula>1</formula>
      <formula>24</formula>
    </cfRule>
    <cfRule type="cellIs" dxfId="330" priority="419" operator="between">
      <formula>25</formula>
      <formula>48</formula>
    </cfRule>
  </conditionalFormatting>
  <conditionalFormatting sqref="S1346:S1409">
    <cfRule type="containsText" dxfId="329" priority="416" operator="containsText" text="/">
      <formula>NOT(ISERROR(SEARCH("/",S1346)))</formula>
    </cfRule>
  </conditionalFormatting>
  <conditionalFormatting sqref="E1410:E1473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10:F1473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10:H1473 M1410:M1473">
    <cfRule type="cellIs" dxfId="328" priority="411" operator="between">
      <formula>1</formula>
      <formula>24</formula>
    </cfRule>
    <cfRule type="cellIs" dxfId="327" priority="413" operator="between">
      <formula>25</formula>
      <formula>48</formula>
    </cfRule>
  </conditionalFormatting>
  <conditionalFormatting sqref="S1410:S1473">
    <cfRule type="containsText" dxfId="326" priority="410" operator="containsText" text="/">
      <formula>NOT(ISERROR(SEARCH("/",S1410)))</formula>
    </cfRule>
  </conditionalFormatting>
  <conditionalFormatting sqref="E1474:E1553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74:F1553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74:H1553 M1474:M1553">
    <cfRule type="cellIs" dxfId="325" priority="405" operator="between">
      <formula>1</formula>
      <formula>24</formula>
    </cfRule>
    <cfRule type="cellIs" dxfId="324" priority="407" operator="between">
      <formula>25</formula>
      <formula>48</formula>
    </cfRule>
  </conditionalFormatting>
  <conditionalFormatting sqref="S1474:S1553">
    <cfRule type="containsText" dxfId="323" priority="404" operator="containsText" text="/">
      <formula>NOT(ISERROR(SEARCH("/",S1474)))</formula>
    </cfRule>
  </conditionalFormatting>
  <conditionalFormatting sqref="E1554:E160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54:F1601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54:H1601 M1554:M1601">
    <cfRule type="cellIs" dxfId="322" priority="399" operator="between">
      <formula>1</formula>
      <formula>24</formula>
    </cfRule>
    <cfRule type="cellIs" dxfId="321" priority="401" operator="between">
      <formula>25</formula>
      <formula>48</formula>
    </cfRule>
  </conditionalFormatting>
  <conditionalFormatting sqref="S1554:S1601">
    <cfRule type="containsText" dxfId="320" priority="398" operator="containsText" text="/">
      <formula>NOT(ISERROR(SEARCH("/",S1554)))</formula>
    </cfRule>
  </conditionalFormatting>
  <conditionalFormatting sqref="E1602:E1649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02:F1649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02:H1649 M1602:M1649">
    <cfRule type="cellIs" dxfId="319" priority="393" operator="between">
      <formula>1</formula>
      <formula>24</formula>
    </cfRule>
    <cfRule type="cellIs" dxfId="318" priority="395" operator="between">
      <formula>25</formula>
      <formula>48</formula>
    </cfRule>
  </conditionalFormatting>
  <conditionalFormatting sqref="S1602:S1649">
    <cfRule type="containsText" dxfId="317" priority="392" operator="containsText" text="/">
      <formula>NOT(ISERROR(SEARCH("/",S1602)))</formula>
    </cfRule>
  </conditionalFormatting>
  <conditionalFormatting sqref="E1970:E2005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70:F2005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70:H2005 M1970:M2005">
    <cfRule type="cellIs" dxfId="316" priority="387" operator="between">
      <formula>1</formula>
      <formula>24</formula>
    </cfRule>
    <cfRule type="cellIs" dxfId="315" priority="389" operator="between">
      <formula>25</formula>
      <formula>48</formula>
    </cfRule>
  </conditionalFormatting>
  <conditionalFormatting sqref="S1970:S2005">
    <cfRule type="containsText" dxfId="314" priority="386" operator="containsText" text="/">
      <formula>NOT(ISERROR(SEARCH("/",S1970)))</formula>
    </cfRule>
  </conditionalFormatting>
  <conditionalFormatting sqref="E2006:E2041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06:F204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06:H2041 M2006:M2041">
    <cfRule type="cellIs" dxfId="313" priority="381" operator="between">
      <formula>1</formula>
      <formula>24</formula>
    </cfRule>
    <cfRule type="cellIs" dxfId="312" priority="383" operator="between">
      <formula>25</formula>
      <formula>48</formula>
    </cfRule>
  </conditionalFormatting>
  <conditionalFormatting sqref="S2006:S2041">
    <cfRule type="containsText" dxfId="311" priority="380" operator="containsText" text="/">
      <formula>NOT(ISERROR(SEARCH("/",S2006)))</formula>
    </cfRule>
  </conditionalFormatting>
  <conditionalFormatting sqref="E2042:E2121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42:F2121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42:H2121 M2042:M2121">
    <cfRule type="cellIs" dxfId="310" priority="375" operator="between">
      <formula>1</formula>
      <formula>24</formula>
    </cfRule>
    <cfRule type="cellIs" dxfId="309" priority="377" operator="between">
      <formula>25</formula>
      <formula>48</formula>
    </cfRule>
  </conditionalFormatting>
  <conditionalFormatting sqref="S2042:S2121">
    <cfRule type="containsText" dxfId="308" priority="374" operator="containsText" text="/">
      <formula>NOT(ISERROR(SEARCH("/",S2042)))</formula>
    </cfRule>
  </conditionalFormatting>
  <conditionalFormatting sqref="E2122:E2145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22:F2145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22:H2145 M2122:M2145">
    <cfRule type="cellIs" dxfId="307" priority="369" operator="between">
      <formula>1</formula>
      <formula>24</formula>
    </cfRule>
    <cfRule type="cellIs" dxfId="306" priority="371" operator="between">
      <formula>25</formula>
      <formula>48</formula>
    </cfRule>
  </conditionalFormatting>
  <conditionalFormatting sqref="S2122:S2145">
    <cfRule type="containsText" dxfId="305" priority="368" operator="containsText" text="/">
      <formula>NOT(ISERROR(SEARCH("/",S2122)))</formula>
    </cfRule>
  </conditionalFormatting>
  <conditionalFormatting sqref="E2146:E2169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46:F2169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46:H2169 M2146:M2169">
    <cfRule type="cellIs" dxfId="304" priority="363" operator="between">
      <formula>1</formula>
      <formula>24</formula>
    </cfRule>
    <cfRule type="cellIs" dxfId="303" priority="365" operator="between">
      <formula>25</formula>
      <formula>48</formula>
    </cfRule>
  </conditionalFormatting>
  <conditionalFormatting sqref="S2146:S2169">
    <cfRule type="containsText" dxfId="302" priority="362" operator="containsText" text="/">
      <formula>NOT(ISERROR(SEARCH("/",S2146)))</formula>
    </cfRule>
  </conditionalFormatting>
  <conditionalFormatting sqref="E2170:E2249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70:F2249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70:H2249 M2170:M2249">
    <cfRule type="cellIs" dxfId="301" priority="357" operator="between">
      <formula>1</formula>
      <formula>24</formula>
    </cfRule>
    <cfRule type="cellIs" dxfId="300" priority="359" operator="between">
      <formula>25</formula>
      <formula>48</formula>
    </cfRule>
  </conditionalFormatting>
  <conditionalFormatting sqref="S2170:S2249">
    <cfRule type="containsText" dxfId="299" priority="356" operator="containsText" text="/">
      <formula>NOT(ISERROR(SEARCH("/",S2170)))</formula>
    </cfRule>
  </conditionalFormatting>
  <conditionalFormatting sqref="E2250:E2329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50:F2329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50:H2329 M2250:M2329">
    <cfRule type="cellIs" dxfId="298" priority="351" operator="between">
      <formula>1</formula>
      <formula>24</formula>
    </cfRule>
    <cfRule type="cellIs" dxfId="297" priority="353" operator="between">
      <formula>25</formula>
      <formula>48</formula>
    </cfRule>
  </conditionalFormatting>
  <conditionalFormatting sqref="S2250:S2329">
    <cfRule type="containsText" dxfId="296" priority="350" operator="containsText" text="/">
      <formula>NOT(ISERROR(SEARCH("/",S2250)))</formula>
    </cfRule>
  </conditionalFormatting>
  <conditionalFormatting sqref="E2330:E2409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30:F2409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30:H2409 M2330:M2409">
    <cfRule type="cellIs" dxfId="295" priority="345" operator="between">
      <formula>1</formula>
      <formula>24</formula>
    </cfRule>
    <cfRule type="cellIs" dxfId="294" priority="347" operator="between">
      <formula>25</formula>
      <formula>48</formula>
    </cfRule>
  </conditionalFormatting>
  <conditionalFormatting sqref="S2330:S2409">
    <cfRule type="containsText" dxfId="293" priority="344" operator="containsText" text="/">
      <formula>NOT(ISERROR(SEARCH("/",S2330)))</formula>
    </cfRule>
  </conditionalFormatting>
  <conditionalFormatting sqref="E2410:E2489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10:F2489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10:H2489 M2410:M2489">
    <cfRule type="cellIs" dxfId="292" priority="339" operator="between">
      <formula>1</formula>
      <formula>24</formula>
    </cfRule>
    <cfRule type="cellIs" dxfId="291" priority="341" operator="between">
      <formula>25</formula>
      <formula>48</formula>
    </cfRule>
  </conditionalFormatting>
  <conditionalFormatting sqref="S2410:S2489">
    <cfRule type="containsText" dxfId="290" priority="338" operator="containsText" text="/">
      <formula>NOT(ISERROR(SEARCH("/",S2410)))</formula>
    </cfRule>
  </conditionalFormatting>
  <conditionalFormatting sqref="E2490:E2497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90:F2497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90:H2497 M2490:M2497">
    <cfRule type="cellIs" dxfId="289" priority="333" operator="between">
      <formula>1</formula>
      <formula>24</formula>
    </cfRule>
    <cfRule type="cellIs" dxfId="288" priority="335" operator="between">
      <formula>25</formula>
      <formula>48</formula>
    </cfRule>
  </conditionalFormatting>
  <conditionalFormatting sqref="S2490:S2497">
    <cfRule type="containsText" dxfId="287" priority="332" operator="containsText" text="/">
      <formula>NOT(ISERROR(SEARCH("/",S2490)))</formula>
    </cfRule>
  </conditionalFormatting>
  <conditionalFormatting sqref="E2498:E2505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98:F2505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98:H2505 M2498:M2505">
    <cfRule type="cellIs" dxfId="286" priority="327" operator="between">
      <formula>1</formula>
      <formula>24</formula>
    </cfRule>
    <cfRule type="cellIs" dxfId="285" priority="329" operator="between">
      <formula>25</formula>
      <formula>48</formula>
    </cfRule>
  </conditionalFormatting>
  <conditionalFormatting sqref="S2498:S2505">
    <cfRule type="containsText" dxfId="284" priority="326" operator="containsText" text="/">
      <formula>NOT(ISERROR(SEARCH("/",S2498)))</formula>
    </cfRule>
  </conditionalFormatting>
  <conditionalFormatting sqref="E2506:E2585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06:F2585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06:H2585 M2506:M2585">
    <cfRule type="cellIs" dxfId="283" priority="321" operator="between">
      <formula>1</formula>
      <formula>24</formula>
    </cfRule>
    <cfRule type="cellIs" dxfId="282" priority="323" operator="between">
      <formula>25</formula>
      <formula>48</formula>
    </cfRule>
  </conditionalFormatting>
  <conditionalFormatting sqref="S2506:S2585">
    <cfRule type="containsText" dxfId="281" priority="320" operator="containsText" text="/">
      <formula>NOT(ISERROR(SEARCH("/",S2506)))</formula>
    </cfRule>
  </conditionalFormatting>
  <conditionalFormatting sqref="E2586:E2593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86:F2593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86:H2593 M2586:M2593">
    <cfRule type="cellIs" dxfId="280" priority="315" operator="between">
      <formula>1</formula>
      <formula>24</formula>
    </cfRule>
    <cfRule type="cellIs" dxfId="279" priority="317" operator="between">
      <formula>25</formula>
      <formula>48</formula>
    </cfRule>
  </conditionalFormatting>
  <conditionalFormatting sqref="S2586:S2593">
    <cfRule type="containsText" dxfId="278" priority="314" operator="containsText" text="/">
      <formula>NOT(ISERROR(SEARCH("/",S2586)))</formula>
    </cfRule>
  </conditionalFormatting>
  <conditionalFormatting sqref="E2594:E2601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94:F2601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94:H2601 M2594:M2601">
    <cfRule type="cellIs" dxfId="277" priority="309" operator="between">
      <formula>1</formula>
      <formula>24</formula>
    </cfRule>
    <cfRule type="cellIs" dxfId="276" priority="311" operator="between">
      <formula>25</formula>
      <formula>48</formula>
    </cfRule>
  </conditionalFormatting>
  <conditionalFormatting sqref="S2594:S2601">
    <cfRule type="containsText" dxfId="275" priority="308" operator="containsText" text="/">
      <formula>NOT(ISERROR(SEARCH("/",S2594)))</formula>
    </cfRule>
  </conditionalFormatting>
  <conditionalFormatting sqref="E2602:E268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02:F2681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02:H2681 M2602:M2681">
    <cfRule type="cellIs" dxfId="274" priority="303" operator="between">
      <formula>1</formula>
      <formula>24</formula>
    </cfRule>
    <cfRule type="cellIs" dxfId="273" priority="305" operator="between">
      <formula>25</formula>
      <formula>48</formula>
    </cfRule>
  </conditionalFormatting>
  <conditionalFormatting sqref="S2602:S2681">
    <cfRule type="containsText" dxfId="272" priority="302" operator="containsText" text="/">
      <formula>NOT(ISERROR(SEARCH("/",S2602)))</formula>
    </cfRule>
  </conditionalFormatting>
  <conditionalFormatting sqref="E2682:E2761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82:F2761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82:H2761 M2682:M2761">
    <cfRule type="cellIs" dxfId="271" priority="297" operator="between">
      <formula>1</formula>
      <formula>24</formula>
    </cfRule>
    <cfRule type="cellIs" dxfId="270" priority="299" operator="between">
      <formula>25</formula>
      <formula>48</formula>
    </cfRule>
  </conditionalFormatting>
  <conditionalFormatting sqref="S2682:S2761">
    <cfRule type="containsText" dxfId="269" priority="296" operator="containsText" text="/">
      <formula>NOT(ISERROR(SEARCH("/",S2682)))</formula>
    </cfRule>
  </conditionalFormatting>
  <conditionalFormatting sqref="E2762:E2841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62:F2841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62:H2841 M2762:M2841">
    <cfRule type="cellIs" dxfId="268" priority="291" operator="between">
      <formula>1</formula>
      <formula>24</formula>
    </cfRule>
    <cfRule type="cellIs" dxfId="267" priority="293" operator="between">
      <formula>25</formula>
      <formula>48</formula>
    </cfRule>
  </conditionalFormatting>
  <conditionalFormatting sqref="S2762:S2841">
    <cfRule type="containsText" dxfId="266" priority="290" operator="containsText" text="/">
      <formula>NOT(ISERROR(SEARCH("/",S2762)))</formula>
    </cfRule>
  </conditionalFormatting>
  <conditionalFormatting sqref="E2842:E2921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42:F2921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42:H2921 M2842:M2921">
    <cfRule type="cellIs" dxfId="265" priority="285" operator="between">
      <formula>1</formula>
      <formula>24</formula>
    </cfRule>
    <cfRule type="cellIs" dxfId="264" priority="287" operator="between">
      <formula>25</formula>
      <formula>48</formula>
    </cfRule>
  </conditionalFormatting>
  <conditionalFormatting sqref="S2842:S2921">
    <cfRule type="containsText" dxfId="263" priority="284" operator="containsText" text="/">
      <formula>NOT(ISERROR(SEARCH("/",S2842)))</formula>
    </cfRule>
  </conditionalFormatting>
  <conditionalFormatting sqref="E2922:E2925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22:F2925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22:H2925 M2922:M2925">
    <cfRule type="cellIs" dxfId="262" priority="279" operator="between">
      <formula>1</formula>
      <formula>24</formula>
    </cfRule>
    <cfRule type="cellIs" dxfId="261" priority="281" operator="between">
      <formula>25</formula>
      <formula>48</formula>
    </cfRule>
  </conditionalFormatting>
  <conditionalFormatting sqref="S2922:S2925">
    <cfRule type="containsText" dxfId="260" priority="278" operator="containsText" text="/">
      <formula>NOT(ISERROR(SEARCH("/",S2922)))</formula>
    </cfRule>
  </conditionalFormatting>
  <conditionalFormatting sqref="E2926:E2929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26:F2929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26:H2929 M2926:M2929">
    <cfRule type="cellIs" dxfId="259" priority="273" operator="between">
      <formula>1</formula>
      <formula>24</formula>
    </cfRule>
    <cfRule type="cellIs" dxfId="258" priority="275" operator="between">
      <formula>25</formula>
      <formula>48</formula>
    </cfRule>
  </conditionalFormatting>
  <conditionalFormatting sqref="S2926:S2929">
    <cfRule type="containsText" dxfId="257" priority="272" operator="containsText" text="/">
      <formula>NOT(ISERROR(SEARCH("/",S2926)))</formula>
    </cfRule>
  </conditionalFormatting>
  <conditionalFormatting sqref="E2930:E3009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30:F3009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30:H3009 M2930:M3009">
    <cfRule type="cellIs" dxfId="256" priority="267" operator="between">
      <formula>1</formula>
      <formula>24</formula>
    </cfRule>
    <cfRule type="cellIs" dxfId="255" priority="269" operator="between">
      <formula>25</formula>
      <formula>48</formula>
    </cfRule>
  </conditionalFormatting>
  <conditionalFormatting sqref="S2930:S3009">
    <cfRule type="containsText" dxfId="254" priority="266" operator="containsText" text="/">
      <formula>NOT(ISERROR(SEARCH("/",S2930)))</formula>
    </cfRule>
  </conditionalFormatting>
  <conditionalFormatting sqref="E3014:E3093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14:F3093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14:H3093 M3014:M3093">
    <cfRule type="cellIs" dxfId="253" priority="261" operator="between">
      <formula>1</formula>
      <formula>24</formula>
    </cfRule>
    <cfRule type="cellIs" dxfId="252" priority="263" operator="between">
      <formula>25</formula>
      <formula>48</formula>
    </cfRule>
  </conditionalFormatting>
  <conditionalFormatting sqref="S3014:S3093">
    <cfRule type="containsText" dxfId="251" priority="260" operator="containsText" text="/">
      <formula>NOT(ISERROR(SEARCH("/",S3014)))</formula>
    </cfRule>
  </conditionalFormatting>
  <conditionalFormatting sqref="E3094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94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94 M3094">
    <cfRule type="cellIs" dxfId="250" priority="255" operator="between">
      <formula>1</formula>
      <formula>24</formula>
    </cfRule>
    <cfRule type="cellIs" dxfId="249" priority="257" operator="between">
      <formula>25</formula>
      <formula>48</formula>
    </cfRule>
  </conditionalFormatting>
  <conditionalFormatting sqref="S3094">
    <cfRule type="containsText" dxfId="248" priority="254" operator="containsText" text="/">
      <formula>NOT(ISERROR(SEARCH("/",S3094)))</formula>
    </cfRule>
  </conditionalFormatting>
  <conditionalFormatting sqref="E3095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95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95 M3095">
    <cfRule type="cellIs" dxfId="247" priority="249" operator="between">
      <formula>1</formula>
      <formula>24</formula>
    </cfRule>
    <cfRule type="cellIs" dxfId="246" priority="251" operator="between">
      <formula>25</formula>
      <formula>48</formula>
    </cfRule>
  </conditionalFormatting>
  <conditionalFormatting sqref="S3095">
    <cfRule type="containsText" dxfId="245" priority="248" operator="containsText" text="/">
      <formula>NOT(ISERROR(SEARCH("/",S3095)))</formula>
    </cfRule>
  </conditionalFormatting>
  <conditionalFormatting sqref="E3096:E3175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96:F3175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96:H3175 M3096:M3175">
    <cfRule type="cellIs" dxfId="244" priority="243" operator="between">
      <formula>1</formula>
      <formula>24</formula>
    </cfRule>
    <cfRule type="cellIs" dxfId="243" priority="245" operator="between">
      <formula>25</formula>
      <formula>48</formula>
    </cfRule>
  </conditionalFormatting>
  <conditionalFormatting sqref="S3096:S3175">
    <cfRule type="containsText" dxfId="242" priority="242" operator="containsText" text="/">
      <formula>NOT(ISERROR(SEARCH("/",S3096)))</formula>
    </cfRule>
  </conditionalFormatting>
  <conditionalFormatting sqref="E3176:E3195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76:F3195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76:H3195 M3176:M3195">
    <cfRule type="cellIs" dxfId="241" priority="237" operator="between">
      <formula>1</formula>
      <formula>24</formula>
    </cfRule>
    <cfRule type="cellIs" dxfId="240" priority="239" operator="between">
      <formula>25</formula>
      <formula>48</formula>
    </cfRule>
  </conditionalFormatting>
  <conditionalFormatting sqref="S3176:S3195">
    <cfRule type="containsText" dxfId="239" priority="236" operator="containsText" text="/">
      <formula>NOT(ISERROR(SEARCH("/",S3176)))</formula>
    </cfRule>
  </conditionalFormatting>
  <conditionalFormatting sqref="E3196:E3215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96:F3215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96:H3215 M3196:M3215">
    <cfRule type="cellIs" dxfId="238" priority="231" operator="between">
      <formula>1</formula>
      <formula>24</formula>
    </cfRule>
    <cfRule type="cellIs" dxfId="237" priority="233" operator="between">
      <formula>25</formula>
      <formula>48</formula>
    </cfRule>
  </conditionalFormatting>
  <conditionalFormatting sqref="S3196:S3215">
    <cfRule type="containsText" dxfId="236" priority="230" operator="containsText" text="/">
      <formula>NOT(ISERROR(SEARCH("/",S3196)))</formula>
    </cfRule>
  </conditionalFormatting>
  <conditionalFormatting sqref="E3216:E3235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16:F3235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16:H3235 M3216:M3235">
    <cfRule type="cellIs" dxfId="235" priority="225" operator="between">
      <formula>1</formula>
      <formula>24</formula>
    </cfRule>
    <cfRule type="cellIs" dxfId="234" priority="227" operator="between">
      <formula>25</formula>
      <formula>48</formula>
    </cfRule>
  </conditionalFormatting>
  <conditionalFormatting sqref="S3216:S3235">
    <cfRule type="containsText" dxfId="233" priority="224" operator="containsText" text="/">
      <formula>NOT(ISERROR(SEARCH("/",S3216)))</formula>
    </cfRule>
  </conditionalFormatting>
  <conditionalFormatting sqref="E3236:E3255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36:F3255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36:H3255 M3236:M3255">
    <cfRule type="cellIs" dxfId="232" priority="219" operator="between">
      <formula>1</formula>
      <formula>24</formula>
    </cfRule>
    <cfRule type="cellIs" dxfId="231" priority="221" operator="between">
      <formula>25</formula>
      <formula>48</formula>
    </cfRule>
  </conditionalFormatting>
  <conditionalFormatting sqref="S3236:S3255">
    <cfRule type="containsText" dxfId="230" priority="218" operator="containsText" text="/">
      <formula>NOT(ISERROR(SEARCH("/",S3236)))</formula>
    </cfRule>
  </conditionalFormatting>
  <conditionalFormatting sqref="E3256:E3265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56:F3265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56:H3265 M3256:M3265">
    <cfRule type="cellIs" dxfId="229" priority="213" operator="between">
      <formula>1</formula>
      <formula>24</formula>
    </cfRule>
    <cfRule type="cellIs" dxfId="228" priority="215" operator="between">
      <formula>25</formula>
      <formula>48</formula>
    </cfRule>
  </conditionalFormatting>
  <conditionalFormatting sqref="S3256:S3265">
    <cfRule type="containsText" dxfId="227" priority="212" operator="containsText" text="/">
      <formula>NOT(ISERROR(SEARCH("/",S3256)))</formula>
    </cfRule>
  </conditionalFormatting>
  <conditionalFormatting sqref="E3266:E3275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66:F3275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66:H3275 M3266:M3275">
    <cfRule type="cellIs" dxfId="226" priority="207" operator="between">
      <formula>1</formula>
      <formula>24</formula>
    </cfRule>
    <cfRule type="cellIs" dxfId="225" priority="209" operator="between">
      <formula>25</formula>
      <formula>48</formula>
    </cfRule>
  </conditionalFormatting>
  <conditionalFormatting sqref="S3266:S3275">
    <cfRule type="containsText" dxfId="224" priority="206" operator="containsText" text="/">
      <formula>NOT(ISERROR(SEARCH("/",S3266)))</formula>
    </cfRule>
  </conditionalFormatting>
  <conditionalFormatting sqref="E3276:E3283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76:F3283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76:H3283 M3276:M3283">
    <cfRule type="cellIs" dxfId="223" priority="201" operator="between">
      <formula>1</formula>
      <formula>24</formula>
    </cfRule>
    <cfRule type="cellIs" dxfId="222" priority="203" operator="between">
      <formula>25</formula>
      <formula>48</formula>
    </cfRule>
  </conditionalFormatting>
  <conditionalFormatting sqref="S3276:S3283">
    <cfRule type="containsText" dxfId="221" priority="200" operator="containsText" text="/">
      <formula>NOT(ISERROR(SEARCH("/",S3276)))</formula>
    </cfRule>
  </conditionalFormatting>
  <conditionalFormatting sqref="E3292:E3307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92:F3307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92:H3307 M3292:M3307">
    <cfRule type="cellIs" dxfId="220" priority="195" operator="between">
      <formula>1</formula>
      <formula>24</formula>
    </cfRule>
    <cfRule type="cellIs" dxfId="219" priority="197" operator="between">
      <formula>25</formula>
      <formula>48</formula>
    </cfRule>
  </conditionalFormatting>
  <conditionalFormatting sqref="S3292:S3307">
    <cfRule type="containsText" dxfId="218" priority="194" operator="containsText" text="/">
      <formula>NOT(ISERROR(SEARCH("/",S3292)))</formula>
    </cfRule>
  </conditionalFormatting>
  <conditionalFormatting sqref="E3308:E3323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08:F3323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08:H3323 M3308:M3323">
    <cfRule type="cellIs" dxfId="217" priority="189" operator="between">
      <formula>1</formula>
      <formula>24</formula>
    </cfRule>
    <cfRule type="cellIs" dxfId="216" priority="191" operator="between">
      <formula>25</formula>
      <formula>48</formula>
    </cfRule>
  </conditionalFormatting>
  <conditionalFormatting sqref="S3308:S3323">
    <cfRule type="containsText" dxfId="215" priority="188" operator="containsText" text="/">
      <formula>NOT(ISERROR(SEARCH("/",S3308)))</formula>
    </cfRule>
  </conditionalFormatting>
  <conditionalFormatting sqref="E3324:E333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24:F333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24:H3339 M3324:M3339">
    <cfRule type="cellIs" dxfId="214" priority="183" operator="between">
      <formula>1</formula>
      <formula>24</formula>
    </cfRule>
    <cfRule type="cellIs" dxfId="213" priority="185" operator="between">
      <formula>25</formula>
      <formula>48</formula>
    </cfRule>
  </conditionalFormatting>
  <conditionalFormatting sqref="S3324:S3339">
    <cfRule type="containsText" dxfId="212" priority="182" operator="containsText" text="/">
      <formula>NOT(ISERROR(SEARCH("/",S3324)))</formula>
    </cfRule>
  </conditionalFormatting>
  <conditionalFormatting sqref="E3340:E3355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40:F3355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40:H3355 M3340:M3355">
    <cfRule type="cellIs" dxfId="211" priority="177" operator="between">
      <formula>1</formula>
      <formula>24</formula>
    </cfRule>
    <cfRule type="cellIs" dxfId="210" priority="179" operator="between">
      <formula>25</formula>
      <formula>48</formula>
    </cfRule>
  </conditionalFormatting>
  <conditionalFormatting sqref="S3340:S3355">
    <cfRule type="containsText" dxfId="209" priority="176" operator="containsText" text="/">
      <formula>NOT(ISERROR(SEARCH("/",S3340)))</formula>
    </cfRule>
  </conditionalFormatting>
  <conditionalFormatting sqref="E3356:E337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56:F337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56:H3371 M3356:M3371">
    <cfRule type="cellIs" dxfId="208" priority="171" operator="between">
      <formula>1</formula>
      <formula>24</formula>
    </cfRule>
    <cfRule type="cellIs" dxfId="207" priority="173" operator="between">
      <formula>25</formula>
      <formula>48</formula>
    </cfRule>
  </conditionalFormatting>
  <conditionalFormatting sqref="S3356:S3371">
    <cfRule type="containsText" dxfId="206" priority="170" operator="containsText" text="/">
      <formula>NOT(ISERROR(SEARCH("/",S3356)))</formula>
    </cfRule>
  </conditionalFormatting>
  <conditionalFormatting sqref="E3372:E3387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72:F3387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72:H3387 M3372:M3387">
    <cfRule type="cellIs" dxfId="205" priority="165" operator="between">
      <formula>1</formula>
      <formula>24</formula>
    </cfRule>
    <cfRule type="cellIs" dxfId="204" priority="167" operator="between">
      <formula>25</formula>
      <formula>48</formula>
    </cfRule>
  </conditionalFormatting>
  <conditionalFormatting sqref="S3372:S3387">
    <cfRule type="containsText" dxfId="203" priority="164" operator="containsText" text="/">
      <formula>NOT(ISERROR(SEARCH("/",S3372)))</formula>
    </cfRule>
  </conditionalFormatting>
  <conditionalFormatting sqref="M3403 H3403">
    <cfRule type="cellIs" dxfId="202" priority="161" operator="between">
      <formula>1</formula>
      <formula>24</formula>
    </cfRule>
    <cfRule type="cellIs" dxfId="201" priority="162" operator="between">
      <formula>25</formula>
      <formula>48</formula>
    </cfRule>
  </conditionalFormatting>
  <conditionalFormatting sqref="S3403">
    <cfRule type="containsText" dxfId="200" priority="160" operator="containsText" text="/">
      <formula>NOT(ISERROR(SEARCH("/",S3403)))</formula>
    </cfRule>
  </conditionalFormatting>
  <conditionalFormatting sqref="E3388:E3403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88:F3403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88:H3402 M3388:M3402">
    <cfRule type="cellIs" dxfId="199" priority="155" operator="between">
      <formula>1</formula>
      <formula>24</formula>
    </cfRule>
    <cfRule type="cellIs" dxfId="198" priority="157" operator="between">
      <formula>25</formula>
      <formula>48</formula>
    </cfRule>
  </conditionalFormatting>
  <conditionalFormatting sqref="S3388:S3402">
    <cfRule type="containsText" dxfId="197" priority="154" operator="containsText" text="/">
      <formula>NOT(ISERROR(SEARCH("/",S3388)))</formula>
    </cfRule>
  </conditionalFormatting>
  <conditionalFormatting sqref="M3419 H3419">
    <cfRule type="cellIs" dxfId="196" priority="151" operator="between">
      <formula>1</formula>
      <formula>24</formula>
    </cfRule>
    <cfRule type="cellIs" dxfId="195" priority="152" operator="between">
      <formula>25</formula>
      <formula>48</formula>
    </cfRule>
  </conditionalFormatting>
  <conditionalFormatting sqref="S3419">
    <cfRule type="containsText" dxfId="194" priority="150" operator="containsText" text="/">
      <formula>NOT(ISERROR(SEARCH("/",S3419)))</formula>
    </cfRule>
  </conditionalFormatting>
  <conditionalFormatting sqref="E3404:E3419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04:F3419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04:H3418 M3404:M3418">
    <cfRule type="cellIs" dxfId="193" priority="145" operator="between">
      <formula>1</formula>
      <formula>24</formula>
    </cfRule>
    <cfRule type="cellIs" dxfId="192" priority="147" operator="between">
      <formula>25</formula>
      <formula>48</formula>
    </cfRule>
  </conditionalFormatting>
  <conditionalFormatting sqref="S3404:S3418">
    <cfRule type="containsText" dxfId="191" priority="144" operator="containsText" text="/">
      <formula>NOT(ISERROR(SEARCH("/",S3404)))</formula>
    </cfRule>
  </conditionalFormatting>
  <conditionalFormatting sqref="E3420:E3427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20:F342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20:H3427 M3420:M3427">
    <cfRule type="cellIs" dxfId="190" priority="139" operator="between">
      <formula>1</formula>
      <formula>24</formula>
    </cfRule>
    <cfRule type="cellIs" dxfId="189" priority="141" operator="between">
      <formula>25</formula>
      <formula>48</formula>
    </cfRule>
  </conditionalFormatting>
  <conditionalFormatting sqref="S3420:S3427">
    <cfRule type="containsText" dxfId="188" priority="138" operator="containsText" text="/">
      <formula>NOT(ISERROR(SEARCH("/",S3420)))</formula>
    </cfRule>
  </conditionalFormatting>
  <conditionalFormatting sqref="M3435 H3435">
    <cfRule type="cellIs" dxfId="187" priority="135" operator="between">
      <formula>1</formula>
      <formula>24</formula>
    </cfRule>
    <cfRule type="cellIs" dxfId="186" priority="136" operator="between">
      <formula>25</formula>
      <formula>48</formula>
    </cfRule>
  </conditionalFormatting>
  <conditionalFormatting sqref="S3435">
    <cfRule type="containsText" dxfId="185" priority="134" operator="containsText" text="/">
      <formula>NOT(ISERROR(SEARCH("/",S3435)))</formula>
    </cfRule>
  </conditionalFormatting>
  <conditionalFormatting sqref="E3428:E3435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28:F3435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28:H3434 M3428:M3434">
    <cfRule type="cellIs" dxfId="184" priority="129" operator="between">
      <formula>1</formula>
      <formula>24</formula>
    </cfRule>
    <cfRule type="cellIs" dxfId="183" priority="131" operator="between">
      <formula>25</formula>
      <formula>48</formula>
    </cfRule>
  </conditionalFormatting>
  <conditionalFormatting sqref="S3428:S3434">
    <cfRule type="containsText" dxfId="182" priority="128" operator="containsText" text="/">
      <formula>NOT(ISERROR(SEARCH("/",S3428)))</formula>
    </cfRule>
  </conditionalFormatting>
  <conditionalFormatting sqref="E3436:E34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36:F34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36:H3443 M3436:M3443">
    <cfRule type="cellIs" dxfId="181" priority="123" operator="between">
      <formula>1</formula>
      <formula>24</formula>
    </cfRule>
    <cfRule type="cellIs" dxfId="180" priority="125" operator="between">
      <formula>25</formula>
      <formula>48</formula>
    </cfRule>
  </conditionalFormatting>
  <conditionalFormatting sqref="S3436:S3443">
    <cfRule type="containsText" dxfId="179" priority="122" operator="containsText" text="/">
      <formula>NOT(ISERROR(SEARCH("/",S3436)))</formula>
    </cfRule>
  </conditionalFormatting>
  <conditionalFormatting sqref="M3451 H3451">
    <cfRule type="cellIs" dxfId="178" priority="119" operator="between">
      <formula>1</formula>
      <formula>24</formula>
    </cfRule>
    <cfRule type="cellIs" dxfId="177" priority="120" operator="between">
      <formula>25</formula>
      <formula>48</formula>
    </cfRule>
  </conditionalFormatting>
  <conditionalFormatting sqref="S3451">
    <cfRule type="containsText" dxfId="176" priority="118" operator="containsText" text="/">
      <formula>NOT(ISERROR(SEARCH("/",S3451)))</formula>
    </cfRule>
  </conditionalFormatting>
  <conditionalFormatting sqref="E3444:E345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44:F345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44:H3450 M3444:M3450">
    <cfRule type="cellIs" dxfId="175" priority="113" operator="between">
      <formula>1</formula>
      <formula>24</formula>
    </cfRule>
    <cfRule type="cellIs" dxfId="174" priority="115" operator="between">
      <formula>25</formula>
      <formula>48</formula>
    </cfRule>
  </conditionalFormatting>
  <conditionalFormatting sqref="S3444:S3450">
    <cfRule type="containsText" dxfId="173" priority="112" operator="containsText" text="/">
      <formula>NOT(ISERROR(SEARCH("/",S3444)))</formula>
    </cfRule>
  </conditionalFormatting>
  <conditionalFormatting sqref="E3452:E3454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52:F3454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52:H3454 M3452:M3454">
    <cfRule type="cellIs" dxfId="172" priority="107" operator="between">
      <formula>1</formula>
      <formula>24</formula>
    </cfRule>
    <cfRule type="cellIs" dxfId="171" priority="109" operator="between">
      <formula>25</formula>
      <formula>48</formula>
    </cfRule>
  </conditionalFormatting>
  <conditionalFormatting sqref="S3452:S3454">
    <cfRule type="containsText" dxfId="170" priority="106" operator="containsText" text="/">
      <formula>NOT(ISERROR(SEARCH("/",S3452)))</formula>
    </cfRule>
  </conditionalFormatting>
  <conditionalFormatting sqref="E3460:E34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60:F34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60:H3463 M3460:M3463">
    <cfRule type="cellIs" dxfId="169" priority="101" operator="between">
      <formula>1</formula>
      <formula>24</formula>
    </cfRule>
    <cfRule type="cellIs" dxfId="168" priority="103" operator="between">
      <formula>25</formula>
      <formula>48</formula>
    </cfRule>
  </conditionalFormatting>
  <conditionalFormatting sqref="S3460:S3463">
    <cfRule type="containsText" dxfId="167" priority="100" operator="containsText" text="/">
      <formula>NOT(ISERROR(SEARCH("/",S3460)))</formula>
    </cfRule>
  </conditionalFormatting>
  <conditionalFormatting sqref="E3464:E346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64:F346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64:H3467 M3464:M3467">
    <cfRule type="cellIs" dxfId="166" priority="95" operator="between">
      <formula>1</formula>
      <formula>24</formula>
    </cfRule>
    <cfRule type="cellIs" dxfId="165" priority="97" operator="between">
      <formula>25</formula>
      <formula>48</formula>
    </cfRule>
  </conditionalFormatting>
  <conditionalFormatting sqref="S3464:S3467">
    <cfRule type="containsText" dxfId="164" priority="94" operator="containsText" text="/">
      <formula>NOT(ISERROR(SEARCH("/",S3464)))</formula>
    </cfRule>
  </conditionalFormatting>
  <conditionalFormatting sqref="E3472:E347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72:F3473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72:H3473 M3472:M3473">
    <cfRule type="cellIs" dxfId="163" priority="89" operator="between">
      <formula>1</formula>
      <formula>24</formula>
    </cfRule>
    <cfRule type="cellIs" dxfId="162" priority="91" operator="between">
      <formula>25</formula>
      <formula>48</formula>
    </cfRule>
  </conditionalFormatting>
  <conditionalFormatting sqref="S3472:S3473">
    <cfRule type="containsText" dxfId="161" priority="88" operator="containsText" text="/">
      <formula>NOT(ISERROR(SEARCH("/",S3472)))</formula>
    </cfRule>
  </conditionalFormatting>
  <conditionalFormatting sqref="E3474:E347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74:F3475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74:H3475 M3474:M3475">
    <cfRule type="cellIs" dxfId="160" priority="83" operator="between">
      <formula>1</formula>
      <formula>24</formula>
    </cfRule>
    <cfRule type="cellIs" dxfId="159" priority="85" operator="between">
      <formula>25</formula>
      <formula>48</formula>
    </cfRule>
  </conditionalFormatting>
  <conditionalFormatting sqref="S3474:S3475">
    <cfRule type="containsText" dxfId="158" priority="82" operator="containsText" text="/">
      <formula>NOT(ISERROR(SEARCH("/",S3474)))</formula>
    </cfRule>
  </conditionalFormatting>
  <conditionalFormatting sqref="E347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7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76 M3476">
    <cfRule type="cellIs" dxfId="157" priority="77" operator="between">
      <formula>1</formula>
      <formula>24</formula>
    </cfRule>
    <cfRule type="cellIs" dxfId="156" priority="79" operator="between">
      <formula>25</formula>
      <formula>48</formula>
    </cfRule>
  </conditionalFormatting>
  <conditionalFormatting sqref="S3476">
    <cfRule type="containsText" dxfId="155" priority="76" operator="containsText" text="/">
      <formula>NOT(ISERROR(SEARCH("/",S3476)))</formula>
    </cfRule>
  </conditionalFormatting>
  <conditionalFormatting sqref="E3478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7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78 M3478">
    <cfRule type="cellIs" dxfId="154" priority="71" operator="between">
      <formula>1</formula>
      <formula>24</formula>
    </cfRule>
    <cfRule type="cellIs" dxfId="153" priority="73" operator="between">
      <formula>25</formula>
      <formula>48</formula>
    </cfRule>
  </conditionalFormatting>
  <conditionalFormatting sqref="S3478">
    <cfRule type="containsText" dxfId="152" priority="70" operator="containsText" text="/">
      <formula>NOT(ISERROR(SEARCH("/",S3478)))</formula>
    </cfRule>
  </conditionalFormatting>
  <conditionalFormatting sqref="E347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7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79 M3479">
    <cfRule type="cellIs" dxfId="151" priority="65" operator="between">
      <formula>1</formula>
      <formula>24</formula>
    </cfRule>
    <cfRule type="cellIs" dxfId="150" priority="67" operator="between">
      <formula>25</formula>
      <formula>48</formula>
    </cfRule>
  </conditionalFormatting>
  <conditionalFormatting sqref="S3479">
    <cfRule type="containsText" dxfId="149" priority="64" operator="containsText" text="/">
      <formula>NOT(ISERROR(SEARCH("/",S3479)))</formula>
    </cfRule>
  </conditionalFormatting>
  <conditionalFormatting sqref="E348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8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80 M3480">
    <cfRule type="cellIs" dxfId="148" priority="59" operator="between">
      <formula>1</formula>
      <formula>24</formula>
    </cfRule>
    <cfRule type="cellIs" dxfId="147" priority="61" operator="between">
      <formula>25</formula>
      <formula>48</formula>
    </cfRule>
  </conditionalFormatting>
  <conditionalFormatting sqref="S3480">
    <cfRule type="containsText" dxfId="146" priority="58" operator="containsText" text="/">
      <formula>NOT(ISERROR(SEARCH("/",S3480)))</formula>
    </cfRule>
  </conditionalFormatting>
  <conditionalFormatting sqref="M17:M81 H17:H81">
    <cfRule type="cellIs" dxfId="145" priority="55" operator="between">
      <formula>1</formula>
      <formula>24</formula>
    </cfRule>
    <cfRule type="cellIs" dxfId="144" priority="56" operator="between">
      <formula>25</formula>
      <formula>48</formula>
    </cfRule>
  </conditionalFormatting>
  <conditionalFormatting sqref="S17:S81">
    <cfRule type="containsText" dxfId="143" priority="54" operator="containsText" text="/">
      <formula>NOT(ISERROR(SEARCH("/",S17)))</formula>
    </cfRule>
  </conditionalFormatting>
  <conditionalFormatting sqref="E2:E8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8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6 M2:M16">
    <cfRule type="cellIs" dxfId="142" priority="49" operator="between">
      <formula>1</formula>
      <formula>24</formula>
    </cfRule>
    <cfRule type="cellIs" dxfId="141" priority="51" operator="between">
      <formula>25</formula>
      <formula>48</formula>
    </cfRule>
  </conditionalFormatting>
  <conditionalFormatting sqref="S2:S16">
    <cfRule type="containsText" dxfId="140" priority="48" operator="containsText" text="/">
      <formula>NOT(ISERROR(SEARCH("/",S2)))</formula>
    </cfRule>
  </conditionalFormatting>
  <conditionalFormatting sqref="M97:M161 H97:H161">
    <cfRule type="cellIs" dxfId="139" priority="45" operator="between">
      <formula>1</formula>
      <formula>24</formula>
    </cfRule>
    <cfRule type="cellIs" dxfId="138" priority="46" operator="between">
      <formula>25</formula>
      <formula>48</formula>
    </cfRule>
  </conditionalFormatting>
  <conditionalFormatting sqref="S97:S161">
    <cfRule type="containsText" dxfId="137" priority="44" operator="containsText" text="/">
      <formula>NOT(ISERROR(SEARCH("/",S97)))</formula>
    </cfRule>
  </conditionalFormatting>
  <conditionalFormatting sqref="E82:E1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2:F1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2:H96 M82:M96">
    <cfRule type="cellIs" dxfId="136" priority="39" operator="between">
      <formula>1</formula>
      <formula>24</formula>
    </cfRule>
    <cfRule type="cellIs" dxfId="135" priority="41" operator="between">
      <formula>25</formula>
      <formula>48</formula>
    </cfRule>
  </conditionalFormatting>
  <conditionalFormatting sqref="S82:S96">
    <cfRule type="containsText" dxfId="134" priority="38" operator="containsText" text="/">
      <formula>NOT(ISERROR(SEARCH("/",S82)))</formula>
    </cfRule>
  </conditionalFormatting>
  <conditionalFormatting sqref="M177:M241 H177:H241">
    <cfRule type="cellIs" dxfId="133" priority="35" operator="between">
      <formula>1</formula>
      <formula>24</formula>
    </cfRule>
    <cfRule type="cellIs" dxfId="132" priority="36" operator="between">
      <formula>25</formula>
      <formula>48</formula>
    </cfRule>
  </conditionalFormatting>
  <conditionalFormatting sqref="S177:S241">
    <cfRule type="containsText" dxfId="131" priority="34" operator="containsText" text="/">
      <formula>NOT(ISERROR(SEARCH("/",S177)))</formula>
    </cfRule>
  </conditionalFormatting>
  <conditionalFormatting sqref="E162:E2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2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2:H176 M162:M176">
    <cfRule type="cellIs" dxfId="130" priority="29" operator="between">
      <formula>1</formula>
      <formula>24</formula>
    </cfRule>
    <cfRule type="cellIs" dxfId="129" priority="31" operator="between">
      <formula>25</formula>
      <formula>48</formula>
    </cfRule>
  </conditionalFormatting>
  <conditionalFormatting sqref="S162:S176">
    <cfRule type="containsText" dxfId="128" priority="28" operator="containsText" text="/">
      <formula>NOT(ISERROR(SEARCH("/",S162)))</formula>
    </cfRule>
  </conditionalFormatting>
  <conditionalFormatting sqref="M257:M305 H257:H305">
    <cfRule type="cellIs" dxfId="127" priority="19" operator="between">
      <formula>1</formula>
      <formula>24</formula>
    </cfRule>
    <cfRule type="cellIs" dxfId="126" priority="20" operator="between">
      <formula>25</formula>
      <formula>48</formula>
    </cfRule>
  </conditionalFormatting>
  <conditionalFormatting sqref="S257:S305">
    <cfRule type="containsText" dxfId="125" priority="18" operator="containsText" text="/">
      <formula>NOT(ISERROR(SEARCH("/",S257)))</formula>
    </cfRule>
  </conditionalFormatting>
  <conditionalFormatting sqref="E242:E30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2:F30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2:H256 M242:M256">
    <cfRule type="cellIs" dxfId="124" priority="13" operator="between">
      <formula>1</formula>
      <formula>24</formula>
    </cfRule>
    <cfRule type="cellIs" dxfId="123" priority="15" operator="between">
      <formula>25</formula>
      <formula>48</formula>
    </cfRule>
  </conditionalFormatting>
  <conditionalFormatting sqref="S242:S256">
    <cfRule type="containsText" dxfId="122" priority="12" operator="containsText" text="/">
      <formula>NOT(ISERROR(SEARCH("/",S242)))</formula>
    </cfRule>
  </conditionalFormatting>
  <conditionalFormatting sqref="M321:M369 H321:H369">
    <cfRule type="cellIs" dxfId="121" priority="9" operator="between">
      <formula>1</formula>
      <formula>24</formula>
    </cfRule>
    <cfRule type="cellIs" dxfId="120" priority="10" operator="between">
      <formula>25</formula>
      <formula>48</formula>
    </cfRule>
  </conditionalFormatting>
  <conditionalFormatting sqref="S321:S369">
    <cfRule type="containsText" dxfId="119" priority="8" operator="containsText" text="/">
      <formula>NOT(ISERROR(SEARCH("/",S321)))</formula>
    </cfRule>
  </conditionalFormatting>
  <conditionalFormatting sqref="E306:E36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6:F36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6:H320 M306:M320">
    <cfRule type="cellIs" dxfId="118" priority="3" operator="between">
      <formula>1</formula>
      <formula>24</formula>
    </cfRule>
    <cfRule type="cellIs" dxfId="117" priority="5" operator="between">
      <formula>25</formula>
      <formula>48</formula>
    </cfRule>
  </conditionalFormatting>
  <conditionalFormatting sqref="S306:S320">
    <cfRule type="containsText" dxfId="116" priority="2" operator="containsText" text="/">
      <formula>NOT(ISERROR(SEARCH("/",S306)))</formula>
    </cfRule>
  </conditionalFormatting>
  <conditionalFormatting sqref="E690:E738">
    <cfRule type="colorScale" priority="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90:F738">
    <cfRule type="colorScale" priority="5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39:E785">
    <cfRule type="colorScale" priority="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39:F785">
    <cfRule type="colorScale" priority="5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35" operator="containsText" id="{A87FBEE9-BBE9-4F09-B3FC-31D2F1660F2E}">
            <xm:f>NOT(ISERROR(SEARCH("-",S1)))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 S1650:S1969 S3010:S3013 S3284:S3291 S3455:S3459 S3468:S3471 S3477 S3481:S1048576 S739:S785</xm:sqref>
        </x14:conditionalFormatting>
        <x14:conditionalFormatting xmlns:xm="http://schemas.microsoft.com/office/excel/2006/main">
          <x14:cfRule type="containsText" priority="499" operator="containsText" id="{178E757F-1148-43E0-8031-45DFB78907FE}">
            <xm:f>NOT(ISERROR(SEARCH("-",S370)))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S370:S449</xm:sqref>
        </x14:conditionalFormatting>
        <x14:conditionalFormatting xmlns:xm="http://schemas.microsoft.com/office/excel/2006/main">
          <x14:cfRule type="containsText" priority="493" operator="containsText" id="{6434CA02-FDCF-4012-A21A-CEBFCBABBDA6}">
            <xm:f>NOT(ISERROR(SEARCH("-",S450)))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S450:S529</xm:sqref>
        </x14:conditionalFormatting>
        <x14:conditionalFormatting xmlns:xm="http://schemas.microsoft.com/office/excel/2006/main">
          <x14:cfRule type="containsText" priority="487" operator="containsText" id="{9E9A74B6-A317-459D-908B-44C36DAEA0CE}">
            <xm:f>NOT(ISERROR(SEARCH("-",S530)))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S530:S609</xm:sqref>
        </x14:conditionalFormatting>
        <x14:conditionalFormatting xmlns:xm="http://schemas.microsoft.com/office/excel/2006/main">
          <x14:cfRule type="containsText" priority="481" operator="containsText" id="{9D4C4D85-DCE6-4356-9A0F-08A1B44CD4CB}">
            <xm:f>NOT(ISERROR(SEARCH("-",S610)))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S610:S689</xm:sqref>
        </x14:conditionalFormatting>
        <x14:conditionalFormatting xmlns:xm="http://schemas.microsoft.com/office/excel/2006/main">
          <x14:cfRule type="containsText" priority="475" operator="containsText" id="{86B72AE0-513F-46FE-9D65-F8979FDF39EA}">
            <xm:f>NOT(ISERROR(SEARCH("-",S690)))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S690:S738</xm:sqref>
        </x14:conditionalFormatting>
        <x14:conditionalFormatting xmlns:xm="http://schemas.microsoft.com/office/excel/2006/main">
          <x14:cfRule type="containsText" priority="463" operator="containsText" id="{38E19BDC-C3E5-4E4C-B659-93A848ABA96B}">
            <xm:f>NOT(ISERROR(SEARCH("-",S786)))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S786:S865</xm:sqref>
        </x14:conditionalFormatting>
        <x14:conditionalFormatting xmlns:xm="http://schemas.microsoft.com/office/excel/2006/main">
          <x14:cfRule type="containsText" priority="457" operator="containsText" id="{FD499C81-5290-4EDB-88CA-E9EC038B7378}">
            <xm:f>NOT(ISERROR(SEARCH("-",S866)))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S866:S945</xm:sqref>
        </x14:conditionalFormatting>
        <x14:conditionalFormatting xmlns:xm="http://schemas.microsoft.com/office/excel/2006/main">
          <x14:cfRule type="containsText" priority="451" operator="containsText" id="{4B1644A3-7CE7-40AC-8F74-0BD1420682EF}">
            <xm:f>NOT(ISERROR(SEARCH("-",S946)))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S946:S1025</xm:sqref>
        </x14:conditionalFormatting>
        <x14:conditionalFormatting xmlns:xm="http://schemas.microsoft.com/office/excel/2006/main">
          <x14:cfRule type="containsText" priority="445" operator="containsText" id="{DC8FE194-E71D-4679-B2A7-0EA7ED7F1179}">
            <xm:f>NOT(ISERROR(SEARCH("-",S1026)))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S1026:S1105</xm:sqref>
        </x14:conditionalFormatting>
        <x14:conditionalFormatting xmlns:xm="http://schemas.microsoft.com/office/excel/2006/main">
          <x14:cfRule type="containsText" priority="439" operator="containsText" id="{169B245B-01B6-4E01-94E8-FD9DFF3438C3}">
            <xm:f>NOT(ISERROR(SEARCH("-",S1106)))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S1106:S1185</xm:sqref>
        </x14:conditionalFormatting>
        <x14:conditionalFormatting xmlns:xm="http://schemas.microsoft.com/office/excel/2006/main">
          <x14:cfRule type="containsText" priority="433" operator="containsText" id="{C405FEED-5161-4213-A05A-EFA7E1BB0A42}">
            <xm:f>NOT(ISERROR(SEARCH("-",S1186)))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S1186:S1265</xm:sqref>
        </x14:conditionalFormatting>
        <x14:conditionalFormatting xmlns:xm="http://schemas.microsoft.com/office/excel/2006/main">
          <x14:cfRule type="containsText" priority="427" operator="containsText" id="{E4DFEA75-D7CC-4EA4-BA63-2A1AA7C370C6}">
            <xm:f>NOT(ISERROR(SEARCH("-",S1266)))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S1266:S1345</xm:sqref>
        </x14:conditionalFormatting>
        <x14:conditionalFormatting xmlns:xm="http://schemas.microsoft.com/office/excel/2006/main">
          <x14:cfRule type="containsText" priority="415" operator="containsText" id="{838271E7-42AB-48FF-A344-48E177EFF70D}">
            <xm:f>NOT(ISERROR(SEARCH("-",S1346)))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S1346:S1409</xm:sqref>
        </x14:conditionalFormatting>
        <x14:conditionalFormatting xmlns:xm="http://schemas.microsoft.com/office/excel/2006/main">
          <x14:cfRule type="containsText" priority="409" operator="containsText" id="{657A18A0-D829-4FE7-9ECC-43A365D8394A}">
            <xm:f>NOT(ISERROR(SEARCH("-",S1410)))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S1410:S1473</xm:sqref>
        </x14:conditionalFormatting>
        <x14:conditionalFormatting xmlns:xm="http://schemas.microsoft.com/office/excel/2006/main">
          <x14:cfRule type="containsText" priority="403" operator="containsText" id="{68DB0063-9E62-43C1-8214-406ECD49E69B}">
            <xm:f>NOT(ISERROR(SEARCH("-",S1474)))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S1474:S1553</xm:sqref>
        </x14:conditionalFormatting>
        <x14:conditionalFormatting xmlns:xm="http://schemas.microsoft.com/office/excel/2006/main">
          <x14:cfRule type="containsText" priority="397" operator="containsText" id="{2E0E65C2-E924-4605-80E5-49B6159E1E56}">
            <xm:f>NOT(ISERROR(SEARCH("-",S1554)))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S1554:S1601</xm:sqref>
        </x14:conditionalFormatting>
        <x14:conditionalFormatting xmlns:xm="http://schemas.microsoft.com/office/excel/2006/main">
          <x14:cfRule type="containsText" priority="391" operator="containsText" id="{54FA7007-907C-46FB-A436-C2A406A25FD9}">
            <xm:f>NOT(ISERROR(SEARCH("-",S1602)))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S1602:S1649</xm:sqref>
        </x14:conditionalFormatting>
        <x14:conditionalFormatting xmlns:xm="http://schemas.microsoft.com/office/excel/2006/main">
          <x14:cfRule type="containsText" priority="385" operator="containsText" id="{6B18E211-ED3A-45D3-946E-10080D35A63F}">
            <xm:f>NOT(ISERROR(SEARCH("-",S1970)))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S1970:S2005</xm:sqref>
        </x14:conditionalFormatting>
        <x14:conditionalFormatting xmlns:xm="http://schemas.microsoft.com/office/excel/2006/main">
          <x14:cfRule type="containsText" priority="379" operator="containsText" id="{A8F2EEC0-6691-4833-A7B8-BCF4AA6AAD32}">
            <xm:f>NOT(ISERROR(SEARCH("-",S2006)))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S2006:S2041</xm:sqref>
        </x14:conditionalFormatting>
        <x14:conditionalFormatting xmlns:xm="http://schemas.microsoft.com/office/excel/2006/main">
          <x14:cfRule type="containsText" priority="373" operator="containsText" id="{DFF9D9C5-CCC6-40EB-BDEB-9C651A9479DE}">
            <xm:f>NOT(ISERROR(SEARCH("-",S2042)))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S2042:S2121</xm:sqref>
        </x14:conditionalFormatting>
        <x14:conditionalFormatting xmlns:xm="http://schemas.microsoft.com/office/excel/2006/main">
          <x14:cfRule type="containsText" priority="367" operator="containsText" id="{4D3780B1-A76B-4A57-BD8D-8C11D8AB9416}">
            <xm:f>NOT(ISERROR(SEARCH("-",S2122)))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S2122:S2145</xm:sqref>
        </x14:conditionalFormatting>
        <x14:conditionalFormatting xmlns:xm="http://schemas.microsoft.com/office/excel/2006/main">
          <x14:cfRule type="containsText" priority="361" operator="containsText" id="{A7D2EF4D-A2E0-4502-8BEF-7AA030B8178A}">
            <xm:f>NOT(ISERROR(SEARCH("-",S2146)))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S2146:S2169</xm:sqref>
        </x14:conditionalFormatting>
        <x14:conditionalFormatting xmlns:xm="http://schemas.microsoft.com/office/excel/2006/main">
          <x14:cfRule type="containsText" priority="355" operator="containsText" id="{7EC304AD-C8E5-4EC4-AB50-AB5FD8428597}">
            <xm:f>NOT(ISERROR(SEARCH("-",S2170)))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S2170:S2249</xm:sqref>
        </x14:conditionalFormatting>
        <x14:conditionalFormatting xmlns:xm="http://schemas.microsoft.com/office/excel/2006/main">
          <x14:cfRule type="containsText" priority="349" operator="containsText" id="{5FEB335F-04F1-47A5-8D9D-59DB2EE17A2F}">
            <xm:f>NOT(ISERROR(SEARCH("-",S2250)))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S2250:S2329</xm:sqref>
        </x14:conditionalFormatting>
        <x14:conditionalFormatting xmlns:xm="http://schemas.microsoft.com/office/excel/2006/main">
          <x14:cfRule type="containsText" priority="343" operator="containsText" id="{8C43EC5D-FCDD-4094-9960-173289A8CE53}">
            <xm:f>NOT(ISERROR(SEARCH("-",S2330)))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S2330:S2409</xm:sqref>
        </x14:conditionalFormatting>
        <x14:conditionalFormatting xmlns:xm="http://schemas.microsoft.com/office/excel/2006/main">
          <x14:cfRule type="containsText" priority="337" operator="containsText" id="{205D7A6E-9FFD-40B1-BECF-2BA9C27095C1}">
            <xm:f>NOT(ISERROR(SEARCH("-",S2410)))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S2410:S2489</xm:sqref>
        </x14:conditionalFormatting>
        <x14:conditionalFormatting xmlns:xm="http://schemas.microsoft.com/office/excel/2006/main">
          <x14:cfRule type="containsText" priority="331" operator="containsText" id="{DEC8EB13-23CD-48B4-B749-1527C093A4E6}">
            <xm:f>NOT(ISERROR(SEARCH("-",S2490)))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S2490:S2497</xm:sqref>
        </x14:conditionalFormatting>
        <x14:conditionalFormatting xmlns:xm="http://schemas.microsoft.com/office/excel/2006/main">
          <x14:cfRule type="containsText" priority="325" operator="containsText" id="{777AB20E-040C-4054-86F4-38BDC132C210}">
            <xm:f>NOT(ISERROR(SEARCH("-",S2498)))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S2498:S2505</xm:sqref>
        </x14:conditionalFormatting>
        <x14:conditionalFormatting xmlns:xm="http://schemas.microsoft.com/office/excel/2006/main">
          <x14:cfRule type="containsText" priority="319" operator="containsText" id="{3D2D5DA4-88E5-49DB-9110-F36B9E5FE96C}">
            <xm:f>NOT(ISERROR(SEARCH("-",S2506)))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S2506:S2585</xm:sqref>
        </x14:conditionalFormatting>
        <x14:conditionalFormatting xmlns:xm="http://schemas.microsoft.com/office/excel/2006/main">
          <x14:cfRule type="containsText" priority="313" operator="containsText" id="{84991D55-C0E4-4133-B2BB-2D04182B8EB8}">
            <xm:f>NOT(ISERROR(SEARCH("-",S2586)))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S2586:S2593</xm:sqref>
        </x14:conditionalFormatting>
        <x14:conditionalFormatting xmlns:xm="http://schemas.microsoft.com/office/excel/2006/main">
          <x14:cfRule type="containsText" priority="307" operator="containsText" id="{30EEF3F8-2694-436A-8890-6A28F7FD0408}">
            <xm:f>NOT(ISERROR(SEARCH("-",S2594)))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S2594:S2601</xm:sqref>
        </x14:conditionalFormatting>
        <x14:conditionalFormatting xmlns:xm="http://schemas.microsoft.com/office/excel/2006/main">
          <x14:cfRule type="containsText" priority="301" operator="containsText" id="{4D8BB792-B311-40E1-9FC3-55573FBB942A}">
            <xm:f>NOT(ISERROR(SEARCH("-",S2602)))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S2602:S2681</xm:sqref>
        </x14:conditionalFormatting>
        <x14:conditionalFormatting xmlns:xm="http://schemas.microsoft.com/office/excel/2006/main">
          <x14:cfRule type="containsText" priority="295" operator="containsText" id="{BF674F2C-74B1-48A4-8323-605842BCCB1B}">
            <xm:f>NOT(ISERROR(SEARCH("-",S2682)))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S2682:S2761</xm:sqref>
        </x14:conditionalFormatting>
        <x14:conditionalFormatting xmlns:xm="http://schemas.microsoft.com/office/excel/2006/main">
          <x14:cfRule type="containsText" priority="289" operator="containsText" id="{B86B833A-C255-424D-AEC1-C3DD161CA7DC}">
            <xm:f>NOT(ISERROR(SEARCH("-",S2762)))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S2762:S2841</xm:sqref>
        </x14:conditionalFormatting>
        <x14:conditionalFormatting xmlns:xm="http://schemas.microsoft.com/office/excel/2006/main">
          <x14:cfRule type="containsText" priority="283" operator="containsText" id="{253DDDA1-61BA-457C-A4B9-A619C2F19FE3}">
            <xm:f>NOT(ISERROR(SEARCH("-",S2842)))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S2842:S2921</xm:sqref>
        </x14:conditionalFormatting>
        <x14:conditionalFormatting xmlns:xm="http://schemas.microsoft.com/office/excel/2006/main">
          <x14:cfRule type="containsText" priority="277" operator="containsText" id="{03C7AFF6-256E-44BC-9429-104E662B4901}">
            <xm:f>NOT(ISERROR(SEARCH("-",S2922)))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S2922:S2925</xm:sqref>
        </x14:conditionalFormatting>
        <x14:conditionalFormatting xmlns:xm="http://schemas.microsoft.com/office/excel/2006/main">
          <x14:cfRule type="containsText" priority="271" operator="containsText" id="{189EB6A8-2DDD-462C-B142-209A1C09068A}">
            <xm:f>NOT(ISERROR(SEARCH("-",S2926)))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S2926:S2929</xm:sqref>
        </x14:conditionalFormatting>
        <x14:conditionalFormatting xmlns:xm="http://schemas.microsoft.com/office/excel/2006/main">
          <x14:cfRule type="containsText" priority="265" operator="containsText" id="{5A3FC32E-D06F-40AB-A13C-3DF6709CD986}">
            <xm:f>NOT(ISERROR(SEARCH("-",S2930)))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S2930:S3009</xm:sqref>
        </x14:conditionalFormatting>
        <x14:conditionalFormatting xmlns:xm="http://schemas.microsoft.com/office/excel/2006/main">
          <x14:cfRule type="containsText" priority="259" operator="containsText" id="{4BE5A8F3-FEB2-4726-9838-BD81F8699B28}">
            <xm:f>NOT(ISERROR(SEARCH("-",S3014)))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S3014:S3093</xm:sqref>
        </x14:conditionalFormatting>
        <x14:conditionalFormatting xmlns:xm="http://schemas.microsoft.com/office/excel/2006/main">
          <x14:cfRule type="containsText" priority="253" operator="containsText" id="{213188E9-B5AE-499F-BF51-BA4B9096587B}">
            <xm:f>NOT(ISERROR(SEARCH("-",S3094)))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S3094</xm:sqref>
        </x14:conditionalFormatting>
        <x14:conditionalFormatting xmlns:xm="http://schemas.microsoft.com/office/excel/2006/main">
          <x14:cfRule type="containsText" priority="247" operator="containsText" id="{860BC692-D279-4EA9-857D-9365C1294BAD}">
            <xm:f>NOT(ISERROR(SEARCH("-",S3095)))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S3095</xm:sqref>
        </x14:conditionalFormatting>
        <x14:conditionalFormatting xmlns:xm="http://schemas.microsoft.com/office/excel/2006/main">
          <x14:cfRule type="containsText" priority="241" operator="containsText" id="{10866735-0498-450C-A201-23EE84B61A8B}">
            <xm:f>NOT(ISERROR(SEARCH("-",S3096)))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S3096:S3175</xm:sqref>
        </x14:conditionalFormatting>
        <x14:conditionalFormatting xmlns:xm="http://schemas.microsoft.com/office/excel/2006/main">
          <x14:cfRule type="containsText" priority="235" operator="containsText" id="{EA9CFA29-788F-4C06-944A-6233DD71C14A}">
            <xm:f>NOT(ISERROR(SEARCH("-",S3176)))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S3176:S3195</xm:sqref>
        </x14:conditionalFormatting>
        <x14:conditionalFormatting xmlns:xm="http://schemas.microsoft.com/office/excel/2006/main">
          <x14:cfRule type="containsText" priority="229" operator="containsText" id="{20BB4D3C-6D90-43D1-B731-62ABA3DEC69F}">
            <xm:f>NOT(ISERROR(SEARCH("-",S3196)))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S3196:S3215</xm:sqref>
        </x14:conditionalFormatting>
        <x14:conditionalFormatting xmlns:xm="http://schemas.microsoft.com/office/excel/2006/main">
          <x14:cfRule type="containsText" priority="223" operator="containsText" id="{6AFA37D3-642C-4982-AE60-9D5E75CDE9B3}">
            <xm:f>NOT(ISERROR(SEARCH("-",S3216)))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S3216:S3235</xm:sqref>
        </x14:conditionalFormatting>
        <x14:conditionalFormatting xmlns:xm="http://schemas.microsoft.com/office/excel/2006/main">
          <x14:cfRule type="containsText" priority="217" operator="containsText" id="{6BF4B62C-FD72-44D3-82E9-24FA53C08C32}">
            <xm:f>NOT(ISERROR(SEARCH("-",S3236)))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S3236:S3255</xm:sqref>
        </x14:conditionalFormatting>
        <x14:conditionalFormatting xmlns:xm="http://schemas.microsoft.com/office/excel/2006/main">
          <x14:cfRule type="containsText" priority="211" operator="containsText" id="{F0544287-F6E3-4768-B46D-F758B89E7D20}">
            <xm:f>NOT(ISERROR(SEARCH("-",S3256)))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S3256:S3265</xm:sqref>
        </x14:conditionalFormatting>
        <x14:conditionalFormatting xmlns:xm="http://schemas.microsoft.com/office/excel/2006/main">
          <x14:cfRule type="containsText" priority="205" operator="containsText" id="{ECEB5781-6F36-4868-B556-387A87B4C23B}">
            <xm:f>NOT(ISERROR(SEARCH("-",S3266)))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S3266:S3275</xm:sqref>
        </x14:conditionalFormatting>
        <x14:conditionalFormatting xmlns:xm="http://schemas.microsoft.com/office/excel/2006/main">
          <x14:cfRule type="containsText" priority="199" operator="containsText" id="{DE2EF6C1-1A01-466D-95A3-BC9B45C0E146}">
            <xm:f>NOT(ISERROR(SEARCH("-",S3276)))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S3276:S3283</xm:sqref>
        </x14:conditionalFormatting>
        <x14:conditionalFormatting xmlns:xm="http://schemas.microsoft.com/office/excel/2006/main">
          <x14:cfRule type="containsText" priority="193" operator="containsText" id="{B522875D-FFF3-4654-A473-6C1F57B0C5FE}">
            <xm:f>NOT(ISERROR(SEARCH("-",S3292)))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S3292:S3307</xm:sqref>
        </x14:conditionalFormatting>
        <x14:conditionalFormatting xmlns:xm="http://schemas.microsoft.com/office/excel/2006/main">
          <x14:cfRule type="containsText" priority="187" operator="containsText" id="{D36FE70F-BDF8-4036-A5EB-6FC68B129B3E}">
            <xm:f>NOT(ISERROR(SEARCH("-",S3308)))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S3308:S3323</xm:sqref>
        </x14:conditionalFormatting>
        <x14:conditionalFormatting xmlns:xm="http://schemas.microsoft.com/office/excel/2006/main">
          <x14:cfRule type="containsText" priority="181" operator="containsText" id="{4FA8C8DF-3EB0-4519-97AC-9BCD73796A2B}">
            <xm:f>NOT(ISERROR(SEARCH("-",S3324)))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S3324:S3339</xm:sqref>
        </x14:conditionalFormatting>
        <x14:conditionalFormatting xmlns:xm="http://schemas.microsoft.com/office/excel/2006/main">
          <x14:cfRule type="containsText" priority="175" operator="containsText" id="{AE8F8B8C-819B-4ACE-A871-30A8B2F921E7}">
            <xm:f>NOT(ISERROR(SEARCH("-",S3340)))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S3340:S3355</xm:sqref>
        </x14:conditionalFormatting>
        <x14:conditionalFormatting xmlns:xm="http://schemas.microsoft.com/office/excel/2006/main">
          <x14:cfRule type="containsText" priority="169" operator="containsText" id="{C544706D-D299-407A-AEE6-87C985C38C60}">
            <xm:f>NOT(ISERROR(SEARCH("-",S3356)))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S3356:S3371</xm:sqref>
        </x14:conditionalFormatting>
        <x14:conditionalFormatting xmlns:xm="http://schemas.microsoft.com/office/excel/2006/main">
          <x14:cfRule type="containsText" priority="163" operator="containsText" id="{6123C939-ED9F-4011-89B5-A5C6A5971FB9}">
            <xm:f>NOT(ISERROR(SEARCH("-",S3372)))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S3372:S3387</xm:sqref>
        </x14:conditionalFormatting>
        <x14:conditionalFormatting xmlns:xm="http://schemas.microsoft.com/office/excel/2006/main">
          <x14:cfRule type="containsText" priority="159" operator="containsText" id="{62B598F8-D540-4C8E-8AEA-4C7137F25FBF}">
            <xm:f>NOT(ISERROR(SEARCH("-",S3403)))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S3403</xm:sqref>
        </x14:conditionalFormatting>
        <x14:conditionalFormatting xmlns:xm="http://schemas.microsoft.com/office/excel/2006/main">
          <x14:cfRule type="containsText" priority="153" operator="containsText" id="{BD67A31D-A822-4BAC-B34B-E7EE39781650}">
            <xm:f>NOT(ISERROR(SEARCH("-",S3388)))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S3388:S3402</xm:sqref>
        </x14:conditionalFormatting>
        <x14:conditionalFormatting xmlns:xm="http://schemas.microsoft.com/office/excel/2006/main">
          <x14:cfRule type="containsText" priority="149" operator="containsText" id="{2C61B5DA-7D75-4231-83B8-CE75F5FBD5B2}">
            <xm:f>NOT(ISERROR(SEARCH("-",S3419)))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S3419</xm:sqref>
        </x14:conditionalFormatting>
        <x14:conditionalFormatting xmlns:xm="http://schemas.microsoft.com/office/excel/2006/main">
          <x14:cfRule type="containsText" priority="143" operator="containsText" id="{AAA66A1F-8F97-4D26-90E1-D9BDAE7E0C62}">
            <xm:f>NOT(ISERROR(SEARCH("-",S3404)))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S3404:S3418</xm:sqref>
        </x14:conditionalFormatting>
        <x14:conditionalFormatting xmlns:xm="http://schemas.microsoft.com/office/excel/2006/main">
          <x14:cfRule type="containsText" priority="137" operator="containsText" id="{903F9C2A-53CB-4B0D-8F68-6C0D3851542D}">
            <xm:f>NOT(ISERROR(SEARCH("-",S3420)))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S3420:S3427</xm:sqref>
        </x14:conditionalFormatting>
        <x14:conditionalFormatting xmlns:xm="http://schemas.microsoft.com/office/excel/2006/main">
          <x14:cfRule type="containsText" priority="133" operator="containsText" id="{F16E3BD6-0082-4E9B-9A35-B97D2A501C9E}">
            <xm:f>NOT(ISERROR(SEARCH("-",S3435)))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S3435</xm:sqref>
        </x14:conditionalFormatting>
        <x14:conditionalFormatting xmlns:xm="http://schemas.microsoft.com/office/excel/2006/main">
          <x14:cfRule type="containsText" priority="127" operator="containsText" id="{C0DDBA46-98FF-414B-A103-020E16B767C8}">
            <xm:f>NOT(ISERROR(SEARCH("-",S3428)))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S3428:S3434</xm:sqref>
        </x14:conditionalFormatting>
        <x14:conditionalFormatting xmlns:xm="http://schemas.microsoft.com/office/excel/2006/main">
          <x14:cfRule type="containsText" priority="121" operator="containsText" id="{7EF1F1D9-A7E1-48AA-AC8B-97ED6D34194C}">
            <xm:f>NOT(ISERROR(SEARCH("-",S3436)))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S3436:S3443</xm:sqref>
        </x14:conditionalFormatting>
        <x14:conditionalFormatting xmlns:xm="http://schemas.microsoft.com/office/excel/2006/main">
          <x14:cfRule type="containsText" priority="117" operator="containsText" id="{0AC10342-C4F1-4B77-B84D-E63C7F3DFD09}">
            <xm:f>NOT(ISERROR(SEARCH("-",S3451)))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S3451</xm:sqref>
        </x14:conditionalFormatting>
        <x14:conditionalFormatting xmlns:xm="http://schemas.microsoft.com/office/excel/2006/main">
          <x14:cfRule type="containsText" priority="111" operator="containsText" id="{20E64555-7E83-4A41-9236-4FAC0451147D}">
            <xm:f>NOT(ISERROR(SEARCH("-",S3444)))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S3444:S3450</xm:sqref>
        </x14:conditionalFormatting>
        <x14:conditionalFormatting xmlns:xm="http://schemas.microsoft.com/office/excel/2006/main">
          <x14:cfRule type="containsText" priority="105" operator="containsText" id="{DF98D814-377C-4B4C-8B77-FC9733AB9536}">
            <xm:f>NOT(ISERROR(SEARCH("-",S3452)))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S3452:S3454</xm:sqref>
        </x14:conditionalFormatting>
        <x14:conditionalFormatting xmlns:xm="http://schemas.microsoft.com/office/excel/2006/main">
          <x14:cfRule type="containsText" priority="99" operator="containsText" id="{7EB2B477-7F48-477B-94E0-CCF650F722A4}">
            <xm:f>NOT(ISERROR(SEARCH("-",S3460)))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S3460:S3463</xm:sqref>
        </x14:conditionalFormatting>
        <x14:conditionalFormatting xmlns:xm="http://schemas.microsoft.com/office/excel/2006/main">
          <x14:cfRule type="containsText" priority="93" operator="containsText" id="{BE55CC43-8C9B-4B30-8273-D79ECDFCC00C}">
            <xm:f>NOT(ISERROR(SEARCH("-",S3464)))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S3464:S3467</xm:sqref>
        </x14:conditionalFormatting>
        <x14:conditionalFormatting xmlns:xm="http://schemas.microsoft.com/office/excel/2006/main">
          <x14:cfRule type="containsText" priority="87" operator="containsText" id="{D1B88C31-EDA7-4281-BED2-EC421D436C77}">
            <xm:f>NOT(ISERROR(SEARCH("-",S3472)))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S3472:S3473</xm:sqref>
        </x14:conditionalFormatting>
        <x14:conditionalFormatting xmlns:xm="http://schemas.microsoft.com/office/excel/2006/main">
          <x14:cfRule type="containsText" priority="81" operator="containsText" id="{CDF2D3F7-89A2-4CAA-AAF6-E7A741D7DE0A}">
            <xm:f>NOT(ISERROR(SEARCH("-",S3474)))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S3474:S3475</xm:sqref>
        </x14:conditionalFormatting>
        <x14:conditionalFormatting xmlns:xm="http://schemas.microsoft.com/office/excel/2006/main">
          <x14:cfRule type="containsText" priority="75" operator="containsText" id="{563CF6D5-7F90-4402-95F2-89B2F2A0492B}">
            <xm:f>NOT(ISERROR(SEARCH("-",S3476)))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S3476</xm:sqref>
        </x14:conditionalFormatting>
        <x14:conditionalFormatting xmlns:xm="http://schemas.microsoft.com/office/excel/2006/main">
          <x14:cfRule type="containsText" priority="69" operator="containsText" id="{39C4C173-977C-4A77-A77B-85EE6F507419}">
            <xm:f>NOT(ISERROR(SEARCH("-",S3478)))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S3478</xm:sqref>
        </x14:conditionalFormatting>
        <x14:conditionalFormatting xmlns:xm="http://schemas.microsoft.com/office/excel/2006/main">
          <x14:cfRule type="containsText" priority="63" operator="containsText" id="{0F8BDE2D-1BF6-4636-AC8D-82E763A4406C}">
            <xm:f>NOT(ISERROR(SEARCH("-",S3479)))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S3479</xm:sqref>
        </x14:conditionalFormatting>
        <x14:conditionalFormatting xmlns:xm="http://schemas.microsoft.com/office/excel/2006/main">
          <x14:cfRule type="containsText" priority="57" operator="containsText" id="{D66A999F-7C6E-492E-BC29-55EB09E4F1E6}">
            <xm:f>NOT(ISERROR(SEARCH("-",S3480)))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S3480</xm:sqref>
        </x14:conditionalFormatting>
        <x14:conditionalFormatting xmlns:xm="http://schemas.microsoft.com/office/excel/2006/main">
          <x14:cfRule type="containsText" priority="53" operator="containsText" id="{56522BF4-00B5-4585-B72A-6FE94CE5DD30}">
            <xm:f>NOT(ISERROR(SEARCH("-",S17)))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S17:S81</xm:sqref>
        </x14:conditionalFormatting>
        <x14:conditionalFormatting xmlns:xm="http://schemas.microsoft.com/office/excel/2006/main">
          <x14:cfRule type="containsText" priority="47" operator="containsText" id="{1F60E774-3610-4D07-B552-1C9D946431EC}">
            <xm:f>NOT(ISERROR(SEARCH("-",S2)))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S2:S16</xm:sqref>
        </x14:conditionalFormatting>
        <x14:conditionalFormatting xmlns:xm="http://schemas.microsoft.com/office/excel/2006/main">
          <x14:cfRule type="containsText" priority="43" operator="containsText" id="{73BB6ACB-796C-4A35-935F-43E2A6A79A00}">
            <xm:f>NOT(ISERROR(SEARCH("-",S97)))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S97:S161</xm:sqref>
        </x14:conditionalFormatting>
        <x14:conditionalFormatting xmlns:xm="http://schemas.microsoft.com/office/excel/2006/main">
          <x14:cfRule type="containsText" priority="37" operator="containsText" id="{41E517DE-01E6-4B89-A2D0-88EF2D7A6F6B}">
            <xm:f>NOT(ISERROR(SEARCH("-",S82)))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S82:S96</xm:sqref>
        </x14:conditionalFormatting>
        <x14:conditionalFormatting xmlns:xm="http://schemas.microsoft.com/office/excel/2006/main">
          <x14:cfRule type="containsText" priority="33" operator="containsText" id="{9DAD80E5-A949-4FDF-A0C3-C4AEB72B1F64}">
            <xm:f>NOT(ISERROR(SEARCH("-",S177)))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S177:S241</xm:sqref>
        </x14:conditionalFormatting>
        <x14:conditionalFormatting xmlns:xm="http://schemas.microsoft.com/office/excel/2006/main">
          <x14:cfRule type="containsText" priority="27" operator="containsText" id="{EFE83FCF-1216-4934-AA41-E4C84AAD3E72}">
            <xm:f>NOT(ISERROR(SEARCH("-",S162)))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S162:S176</xm:sqref>
        </x14:conditionalFormatting>
        <x14:conditionalFormatting xmlns:xm="http://schemas.microsoft.com/office/excel/2006/main">
          <x14:cfRule type="containsText" priority="17" operator="containsText" id="{79D1AF45-C2B9-41D6-BE76-2017E0433294}">
            <xm:f>NOT(ISERROR(SEARCH("-",S257)))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S257:S305</xm:sqref>
        </x14:conditionalFormatting>
        <x14:conditionalFormatting xmlns:xm="http://schemas.microsoft.com/office/excel/2006/main">
          <x14:cfRule type="containsText" priority="11" operator="containsText" id="{329AA6DB-BD33-4984-A85F-C3B138582000}">
            <xm:f>NOT(ISERROR(SEARCH("-",S242)))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S242:S256</xm:sqref>
        </x14:conditionalFormatting>
        <x14:conditionalFormatting xmlns:xm="http://schemas.microsoft.com/office/excel/2006/main">
          <x14:cfRule type="containsText" priority="7" operator="containsText" id="{9345F5C5-CA79-4D3F-BEA4-C2758E0720DF}">
            <xm:f>NOT(ISERROR(SEARCH("-",S321)))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S321:S369</xm:sqref>
        </x14:conditionalFormatting>
        <x14:conditionalFormatting xmlns:xm="http://schemas.microsoft.com/office/excel/2006/main">
          <x14:cfRule type="containsText" priority="1" operator="containsText" id="{A1BDF284-EB37-44ED-A66F-65C54D33A97C}">
            <xm:f>NOT(ISERROR(SEARCH("-",S306)))</xm:f>
            <xm:f>"-"</xm:f>
            <x14:dxf>
              <font>
                <b/>
                <i val="0"/>
                <color rgb="FFC00000"/>
              </font>
              <fill>
                <patternFill>
                  <bgColor theme="4" tint="0.59996337778862885"/>
                </patternFill>
              </fill>
            </x14:dxf>
          </x14:cfRule>
          <xm:sqref>S306:S320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E161"/>
  <sheetViews>
    <sheetView topLeftCell="N1" zoomScale="90" zoomScaleNormal="90" workbookViewId="0">
      <pane ySplit="1" topLeftCell="N2" activePane="bottomLeft" state="frozen"/>
      <selection activeCell="N1" sqref="N1"/>
      <selection pane="bottomLeft" activeCell="AD2" sqref="AD2"/>
    </sheetView>
  </sheetViews>
  <sheetFormatPr defaultRowHeight="14.45" customHeight="1" x14ac:dyDescent="0.2"/>
  <cols>
    <col min="1" max="1" width="3.8984375" customWidth="1"/>
    <col min="2" max="2" width="9.4140625" style="20" customWidth="1"/>
    <col min="3" max="3" width="17.75390625" style="8" customWidth="1"/>
    <col min="4" max="4" width="6.859375" customWidth="1"/>
    <col min="5" max="5" width="4.3046875" style="6" customWidth="1"/>
    <col min="6" max="13" width="4.3046875" customWidth="1"/>
    <col min="14" max="14" width="5.24609375" customWidth="1"/>
    <col min="15" max="15" width="5.37890625" customWidth="1"/>
    <col min="16" max="18" width="5.109375" customWidth="1"/>
    <col min="19" max="19" width="5.6484375" customWidth="1"/>
    <col min="20" max="20" width="6.05078125" customWidth="1"/>
    <col min="21" max="22" width="5.109375" customWidth="1"/>
    <col min="23" max="23" width="2.5546875" customWidth="1"/>
    <col min="24" max="24" width="4.5703125" customWidth="1"/>
    <col min="25" max="25" width="6.05078125" customWidth="1"/>
    <col min="26" max="26" width="6.859375" customWidth="1"/>
    <col min="27" max="29" width="6.05078125" customWidth="1"/>
    <col min="30" max="30" width="4.83984375" customWidth="1"/>
    <col min="31" max="31" width="6.05078125" customWidth="1"/>
    <col min="32" max="35" width="4.3046875" style="4" customWidth="1"/>
    <col min="36" max="36" width="4.3046875" style="6" customWidth="1"/>
    <col min="37" max="38" width="4.3046875" style="4" customWidth="1"/>
    <col min="39" max="39" width="4.5703125" customWidth="1"/>
    <col min="40" max="40" width="5.109375" customWidth="1"/>
    <col min="41" max="41" width="4.16796875" customWidth="1"/>
    <col min="42" max="42" width="5.109375" customWidth="1"/>
    <col min="43" max="43" width="6.9921875" style="4" customWidth="1"/>
    <col min="44" max="54" width="5.109375" style="4" customWidth="1"/>
    <col min="55" max="55" width="4.5703125" customWidth="1"/>
    <col min="56" max="56" width="1.4765625" customWidth="1"/>
    <col min="57" max="57" width="4.5703125" customWidth="1"/>
    <col min="58" max="58" width="5.51171875" customWidth="1"/>
    <col min="59" max="61" width="5.6484375" customWidth="1"/>
    <col min="62" max="62" width="5.78125" customWidth="1"/>
    <col min="63" max="63" width="7.3984375" style="64" customWidth="1"/>
    <col min="64" max="64" width="7.3984375" customWidth="1"/>
    <col min="65" max="65" width="8.203125" customWidth="1"/>
    <col min="66" max="66" width="5.51171875" customWidth="1"/>
    <col min="67" max="67" width="6.05078125" customWidth="1"/>
    <col min="68" max="68" width="7.12890625" customWidth="1"/>
    <col min="69" max="69" width="5.91796875" style="4" customWidth="1"/>
    <col min="70" max="70" width="4.03515625" customWidth="1"/>
    <col min="74" max="74" width="7.80078125" customWidth="1"/>
    <col min="75" max="75" width="2.82421875" customWidth="1"/>
    <col min="76" max="78" width="6.58984375" customWidth="1"/>
    <col min="79" max="80" width="21.92578125" customWidth="1"/>
    <col min="81" max="82" width="4.5703125" style="20" customWidth="1"/>
    <col min="83" max="83" width="8.875" style="4" customWidth="1"/>
    <col min="84" max="84" width="9.4140625" customWidth="1"/>
    <col min="85" max="85" width="18.96484375" customWidth="1"/>
    <col min="86" max="86" width="6.58984375" customWidth="1"/>
    <col min="87" max="97" width="6.72265625" customWidth="1"/>
    <col min="98" max="100" width="6.58984375" customWidth="1"/>
    <col min="103" max="103" width="18.0234375" customWidth="1"/>
  </cols>
  <sheetData>
    <row r="1" spans="1:135" s="3" customFormat="1" ht="14.45" customHeight="1" x14ac:dyDescent="0.2">
      <c r="A1" s="3" t="s">
        <v>150</v>
      </c>
      <c r="B1" s="12" t="s">
        <v>167</v>
      </c>
      <c r="C1" s="12" t="s">
        <v>175</v>
      </c>
      <c r="D1" s="3" t="s">
        <v>149</v>
      </c>
      <c r="E1" s="11">
        <f>ROUNDDOWN((160-COUNTIF(D:D, "-"))/2, 0)</f>
        <v>0</v>
      </c>
      <c r="F1" s="159" t="s">
        <v>683</v>
      </c>
      <c r="G1" s="160" t="s">
        <v>684</v>
      </c>
      <c r="H1" s="161" t="s">
        <v>595</v>
      </c>
      <c r="I1" s="162" t="s">
        <v>596</v>
      </c>
      <c r="J1" s="163" t="s">
        <v>685</v>
      </c>
      <c r="K1" s="164" t="s">
        <v>686</v>
      </c>
      <c r="L1" s="165" t="s">
        <v>733</v>
      </c>
      <c r="M1" s="166" t="s">
        <v>734</v>
      </c>
      <c r="O1" s="3" t="s">
        <v>130</v>
      </c>
      <c r="P1" s="3" t="s">
        <v>129</v>
      </c>
      <c r="Q1" s="3" t="s">
        <v>172</v>
      </c>
      <c r="R1" s="3" t="s">
        <v>147</v>
      </c>
      <c r="S1" s="3" t="s">
        <v>136</v>
      </c>
      <c r="T1" s="3" t="s">
        <v>148</v>
      </c>
      <c r="U1" s="3" t="s">
        <v>145</v>
      </c>
      <c r="V1" s="3" t="s">
        <v>133</v>
      </c>
      <c r="X1" s="10" t="s">
        <v>144</v>
      </c>
      <c r="Y1" s="10" t="s">
        <v>812</v>
      </c>
      <c r="Z1" s="10" t="s">
        <v>173</v>
      </c>
      <c r="AA1" s="10" t="s">
        <v>146</v>
      </c>
      <c r="AB1" s="10" t="s">
        <v>143</v>
      </c>
      <c r="AC1" s="10" t="s">
        <v>142</v>
      </c>
      <c r="AD1" s="10" t="s">
        <v>145</v>
      </c>
      <c r="AE1" s="10" t="s">
        <v>141</v>
      </c>
      <c r="AF1" s="149" t="s">
        <v>743</v>
      </c>
      <c r="AG1" s="149" t="s">
        <v>744</v>
      </c>
      <c r="AH1" s="149" t="s">
        <v>745</v>
      </c>
      <c r="AI1" s="149" t="s">
        <v>325</v>
      </c>
      <c r="AJ1" s="149" t="s">
        <v>267</v>
      </c>
      <c r="AK1" s="149" t="s">
        <v>265</v>
      </c>
      <c r="AL1" s="6" t="s">
        <v>140</v>
      </c>
      <c r="AN1" s="3" t="s">
        <v>139</v>
      </c>
      <c r="AO1" s="6" t="s">
        <v>174</v>
      </c>
      <c r="AP1" s="3" t="s">
        <v>138</v>
      </c>
      <c r="AQ1" s="6" t="s">
        <v>756</v>
      </c>
      <c r="AR1" s="11" t="s">
        <v>683</v>
      </c>
      <c r="AS1" s="11" t="s">
        <v>595</v>
      </c>
      <c r="AT1" s="149" t="s">
        <v>130</v>
      </c>
      <c r="AU1" s="149" t="s">
        <v>129</v>
      </c>
      <c r="AV1" s="149" t="s">
        <v>813</v>
      </c>
      <c r="AW1" s="240" t="s">
        <v>136</v>
      </c>
      <c r="AX1" s="240" t="s">
        <v>135</v>
      </c>
      <c r="AY1" s="240" t="s">
        <v>133</v>
      </c>
      <c r="AZ1" s="241" t="s">
        <v>134</v>
      </c>
      <c r="BA1" s="241" t="s">
        <v>755</v>
      </c>
      <c r="BB1" s="241" t="s">
        <v>132</v>
      </c>
      <c r="BC1" s="3" t="s">
        <v>131</v>
      </c>
      <c r="BE1" s="3" t="s">
        <v>128</v>
      </c>
      <c r="BF1" s="3" t="s">
        <v>419</v>
      </c>
      <c r="BG1" s="3" t="s">
        <v>912</v>
      </c>
      <c r="BH1" s="3" t="s">
        <v>130</v>
      </c>
      <c r="BI1" s="3" t="s">
        <v>129</v>
      </c>
      <c r="BJ1" s="72">
        <f>AVERAGE(BJ2:BJ161)</f>
        <v>7.1232064389102687</v>
      </c>
      <c r="BK1" s="72">
        <f>AVERAGE(BK2:BK161)</f>
        <v>55.636801565193579</v>
      </c>
      <c r="BL1" s="3" t="s">
        <v>298</v>
      </c>
      <c r="BN1" s="3" t="s">
        <v>127</v>
      </c>
      <c r="BO1" s="3" t="s">
        <v>126</v>
      </c>
      <c r="BP1" s="3" t="s">
        <v>316</v>
      </c>
      <c r="BQ1" s="6" t="s">
        <v>467</v>
      </c>
      <c r="BT1" s="3" t="s">
        <v>1060</v>
      </c>
      <c r="BV1" s="3" t="s">
        <v>603</v>
      </c>
      <c r="BX1" s="3" t="s">
        <v>612</v>
      </c>
      <c r="BY1" s="3" t="s">
        <v>1189</v>
      </c>
      <c r="CA1" s="3" t="s">
        <v>1120</v>
      </c>
      <c r="CC1" s="12"/>
      <c r="CD1" s="12"/>
      <c r="CE1" s="6"/>
      <c r="CG1" s="3" t="s">
        <v>125</v>
      </c>
      <c r="CK1" s="3" t="s">
        <v>1587</v>
      </c>
      <c r="CL1" s="3" t="s">
        <v>510</v>
      </c>
      <c r="CM1" s="3" t="s">
        <v>309</v>
      </c>
      <c r="CN1" s="3" t="s">
        <v>308</v>
      </c>
      <c r="CO1" s="3" t="s">
        <v>509</v>
      </c>
      <c r="CP1" s="3" t="s">
        <v>1586</v>
      </c>
      <c r="CQ1" s="3" t="s">
        <v>508</v>
      </c>
      <c r="CR1" s="3" t="s">
        <v>507</v>
      </c>
      <c r="CS1" s="3" t="s">
        <v>506</v>
      </c>
      <c r="CT1" s="3" t="s">
        <v>1574</v>
      </c>
      <c r="CZ1" t="s">
        <v>283</v>
      </c>
      <c r="DA1" s="3" t="s">
        <v>752</v>
      </c>
      <c r="DB1" t="s">
        <v>130</v>
      </c>
      <c r="DC1" t="s">
        <v>129</v>
      </c>
      <c r="DD1" s="3" t="s">
        <v>752</v>
      </c>
      <c r="DE1" s="3" t="s">
        <v>752</v>
      </c>
      <c r="DF1" t="s">
        <v>133</v>
      </c>
      <c r="DG1" s="3" t="s">
        <v>752</v>
      </c>
      <c r="DH1" s="3">
        <v>7</v>
      </c>
      <c r="DI1" s="3">
        <v>1</v>
      </c>
      <c r="DJ1" s="2" t="s">
        <v>679</v>
      </c>
      <c r="DL1" s="2" t="s">
        <v>1570</v>
      </c>
      <c r="DM1" s="2" t="s">
        <v>1571</v>
      </c>
      <c r="DN1" s="2" t="s">
        <v>1572</v>
      </c>
      <c r="DO1" s="2" t="s">
        <v>1064</v>
      </c>
      <c r="DQ1" s="3" t="s">
        <v>757</v>
      </c>
      <c r="DR1" s="2" t="s">
        <v>758</v>
      </c>
      <c r="DS1" s="3" t="s">
        <v>283</v>
      </c>
      <c r="DT1" s="2" t="s">
        <v>680</v>
      </c>
      <c r="DU1" s="2" t="s">
        <v>298</v>
      </c>
      <c r="DV1" s="2" t="s">
        <v>1573</v>
      </c>
      <c r="DX1"/>
    </row>
    <row r="2" spans="1:135" ht="14.45" customHeight="1" x14ac:dyDescent="0.2">
      <c r="A2" s="158">
        <v>33</v>
      </c>
      <c r="B2" s="367" t="s">
        <v>4</v>
      </c>
      <c r="C2" s="368" t="s">
        <v>93</v>
      </c>
      <c r="D2" s="158" t="str">
        <f>IFERROR(IFERROR(VLOOKUP(C2, Archive!$I$786:$P$3989, 8, FALSE), VLOOKUP(C2, Archive!$L$786:$Q$6126, 6, FALSE)), "-")</f>
        <v>-</v>
      </c>
      <c r="E2" s="156" t="str">
        <f>IFERROR(VLOOKUP(C2, Archive!$I$786:$S$3989, 11, FALSE), "-")</f>
        <v>-</v>
      </c>
      <c r="F2" s="192">
        <f ca="1">VLOOKUP($A2, Calcs!$A$3:'Calcs'!$ANA$180, 114, FALSE)</f>
        <v>5</v>
      </c>
      <c r="G2" s="193">
        <f ca="1">VLOOKUP($A2, Calcs!$A$3:'Calcs'!$ANA$180, 115, FALSE)</f>
        <v>0</v>
      </c>
      <c r="H2" s="194">
        <f ca="1">VLOOKUP($A2, Calcs!$A$3:'Calcs'!$ANA$180, 116, FALSE)</f>
        <v>2</v>
      </c>
      <c r="I2" s="195">
        <f ca="1">VLOOKUP($A2, Calcs!$A$3:'Calcs'!$ANA$180, 117, FALSE)</f>
        <v>0</v>
      </c>
      <c r="J2" s="196">
        <f ca="1">VLOOKUP($A2, Calcs!$A$3:'Calcs'!$ANA$180, 118, FALSE)</f>
        <v>4</v>
      </c>
      <c r="K2" s="197">
        <f ca="1">VLOOKUP($A2, Calcs!$A$3:'Calcs'!$ANA$180, 119, FALSE)</f>
        <v>0</v>
      </c>
      <c r="L2" s="198">
        <f ca="1">VLOOKUP($A2, Calcs!$A$3:'Calcs'!$ANA$180, 120, FALSE)</f>
        <v>0</v>
      </c>
      <c r="M2" s="199">
        <f ca="1">VLOOKUP($A2, Calcs!$A$3:'Calcs'!$ANA$180, 121, FALSE)</f>
        <v>0</v>
      </c>
      <c r="N2" s="427" t="str">
        <f t="shared" ref="N2:N33" ca="1" si="0">_xlfn.CONCAT(SUM(F2,H2,J2,L2),"-",SUM(G2,I2,K2,M2))</f>
        <v>11-0</v>
      </c>
      <c r="O2" s="200">
        <f ca="1">VLOOKUP($A2, Calcs!$A$3:'Calcs'!$ANA$180, 311, FALSE)/X2</f>
        <v>63.545454545454547</v>
      </c>
      <c r="P2" s="200">
        <f ca="1">VLOOKUP($A2, Calcs!$A$3:'Calcs'!$ANA$180, 406, FALSE)/X2</f>
        <v>24.545454545454547</v>
      </c>
      <c r="Q2" s="200">
        <f t="shared" ref="Q2:Q33" ca="1" si="1">O2-P2</f>
        <v>39</v>
      </c>
      <c r="R2" s="201">
        <f ca="1">VLOOKUP($A2,Calcs!$A$3:'Calcs'!$ANA$180,500,FALSE)/X2</f>
        <v>5.1518181818181823</v>
      </c>
      <c r="S2" s="200">
        <f ca="1">VLOOKUP($A2, Calcs!$A$3:'Calcs'!$ANA$180, 216, FALSE)/X2</f>
        <v>53.969937133504686</v>
      </c>
      <c r="T2" s="201">
        <f ca="1">VLOOKUP($A2, Calcs!$A$3:'Calcs'!$ANA$180, 594, FALSE)/X2</f>
        <v>15.224545454545455</v>
      </c>
      <c r="U2" s="200">
        <f ca="1">VLOOKUP($A2, Calcs!$A$3:'Calcs'!$ANA$180, 688, FALSE)/X2</f>
        <v>76.63636363636364</v>
      </c>
      <c r="V2" s="158">
        <f ca="1">VLOOKUP($A2, Calcs!$A$3:'Calcs'!$ANA$180, 782, FALSE)/X2</f>
        <v>128.73636363636365</v>
      </c>
      <c r="W2" s="220">
        <v>1</v>
      </c>
      <c r="X2" s="200">
        <f ca="1">VLOOKUP($A2, Calcs!$A$3:'Calcs'!$ANA$180, 9, FALSE)</f>
        <v>11</v>
      </c>
      <c r="Y2" s="201">
        <f ca="1">(Q2-MIN(Q:Q))/R2</f>
        <v>17.275454385036173</v>
      </c>
      <c r="Z2" s="201">
        <f t="shared" ref="Z2:Z33" ca="1" si="2">(S2)*(BG2)</f>
        <v>80.071199156159864</v>
      </c>
      <c r="AA2" s="201">
        <f t="shared" ref="AA2:AA33" ca="1" si="3">Q2-T2</f>
        <v>23.775454545454544</v>
      </c>
      <c r="AB2" s="158">
        <f t="shared" ref="AB2:AB33" ca="1" si="4">U2</f>
        <v>76.63636363636364</v>
      </c>
      <c r="AC2" s="158">
        <f t="shared" ref="AC2:AC33" ca="1" si="5">V2</f>
        <v>128.73636363636365</v>
      </c>
      <c r="AD2" s="158">
        <f t="shared" ref="AD2:AD33" ca="1" si="6">IFERROR((AVERAGE((Q2-MIN(Q:Q))*(AB2/100), SQRT((Q2-MIN(Q:Q))*(AB2/100)/100)*100))*BG2, 0)</f>
        <v>111.86058042066607</v>
      </c>
      <c r="AE2" s="201">
        <f t="shared" ref="AE2:AE33" ca="1" si="7">IFERROR(IF(SQRT(AC2)&gt;10, 10, SQRT(AC2)), 0)</f>
        <v>10</v>
      </c>
      <c r="AF2" s="157">
        <f ca="1">VLOOKUP($A2,Calcs!$A$3:'Calcs'!$ANA$180,122,FALSE)</f>
        <v>17</v>
      </c>
      <c r="AG2" s="157">
        <f ca="1">VLOOKUP($A2,Calcs!$A$3:'Calcs'!$ANA$180,123,FALSE)</f>
        <v>11</v>
      </c>
      <c r="AH2" s="157">
        <f ca="1">VLOOKUP($A2,Calcs!$A$3:'Calcs'!$ANA$180,124,FALSE)*2</f>
        <v>24</v>
      </c>
      <c r="AI2" s="157">
        <f ca="1">VLOOKUP($A2,Calcs!$A$3:'Calcs'!$ANA$180,110,FALSE)*8</f>
        <v>0</v>
      </c>
      <c r="AJ2" s="157">
        <f ca="1">VLOOKUP($A2,Calcs!$A$3:'Calcs'!$ANA$180,112,FALSE)*12</f>
        <v>0</v>
      </c>
      <c r="AK2" s="157">
        <v>61</v>
      </c>
      <c r="AL2" s="157">
        <f t="shared" ref="AL2:AL33" ca="1" si="8">SUM(AF2:AK2)</f>
        <v>113</v>
      </c>
      <c r="AM2" s="352">
        <f t="shared" ref="AM2:AM33" si="9">IFERROR(MID(E2, 2, LEN(E2)-2), 0)+AK2</f>
        <v>61</v>
      </c>
      <c r="AN2" s="218">
        <v>1</v>
      </c>
      <c r="AO2" s="202">
        <f t="shared" ref="AO2:AO33" ca="1" si="10">_xlfn.RANK.EQ(AQ2,AQ:AQ, 0)</f>
        <v>1</v>
      </c>
      <c r="AP2" s="191">
        <f t="shared" ref="AP2:AP33" ca="1" si="11">AN2-AO2</f>
        <v>0</v>
      </c>
      <c r="AQ2" s="155">
        <f t="shared" ref="AQ2:AQ33" ca="1" si="12">((AR2*0.5+AS2*0.5)*3+(AT2*0.35+AU2*0.35+AV2*0.3)*2+(AW2*0.4+AX2*0.3+AY2*0.3)*3+(AZ2*0.35+BA2*0.3+BB2*0.35)*2+(BC2*100/MAX(BC:BC)*(12/12)))/(9+(12/12))</f>
        <v>103.22641415453309</v>
      </c>
      <c r="AR2" s="203">
        <f t="shared" ref="AR2:AR33" ca="1" si="13">(IFERROR(IF((F2+G2)=1, IF(F2=0, 0.333, IF(F2=1, 0.666, 0)), IF((F2+G2)=2, IF(F2=0, 0.166, IF(F2=1, 0.5, IF(F2=2, 0.833, 0))),  (AF2/((F2+G2)*3+H2+I2)))), 0)+((AH2/1000)+(L2*0.005)))*100</f>
        <v>102.4</v>
      </c>
      <c r="AS2" s="203">
        <f t="shared" ref="AS2:AS33" ca="1" si="14">IF((H2+I2)=0, AR2*0.75, IFERROR(IF((H2+I2)=1, IF(H2=0, AVERAGE(AR2, 100/3), IF(H2=1, AVERAGE(AR2, 200/3), 0)), IF((H2+I2)=2, IF(H2=0, AVERAGE(AR2, 100/6), IF(H2=1, AVERAGE(AR2, 50), IF(H2=2, AVERAGE(AR2, 500/6), 0)))+(((AH2/1000)+(L2*0.005))), ((AG2/((H2+I2)*3+F2+G2))+((AH2/1000)+(L2*0.005)))*100+(0.05*(11-W2)*H2))), 0))</f>
        <v>92.890666666666675</v>
      </c>
      <c r="AT2" s="203">
        <f t="shared" ref="AT2:AT33" ca="1" si="15">IFERROR(AVERAGE((O2-(SMALL(O:O, 1)))/((LARGE(O:O, 1))-(SMALL(O:O, 1))), SQRT((O2-(SMALL(O:O, 1)))/((LARGE(O:O, 1))-(SMALL(O:O, 1)))))*100, 0)</f>
        <v>95.790860129161274</v>
      </c>
      <c r="AU2" s="203">
        <f ca="1">IFERROR((1-(P2-(SMALL(P:P, 1)))/((LARGE(P:P, 1))-(SMALL(P:P, 1))))*100,0)</f>
        <v>90.593003412969281</v>
      </c>
      <c r="AV2" s="203">
        <f ca="1">IFERROR(Y2*100/MAX(Y:Y),0)</f>
        <v>92.20292886520366</v>
      </c>
      <c r="AW2" s="203">
        <f t="shared" ref="AW2:AW33" ca="1" si="16">IFERROR((Z2-(SMALL(Z:Z, 1)))/((LARGE(Z:Z, 1))-(SMALL(Z:Z, 1)))*100,0)</f>
        <v>68.160122818880467</v>
      </c>
      <c r="AX2" s="203">
        <f t="shared" ref="AX2:AX33" ca="1" si="17">IFERROR((AA2+ABS(MIN(AA:AA)))/(MAX(AA:AA)+ABS(MIN(AA:AA)))*100,0)</f>
        <v>91.510630501977658</v>
      </c>
      <c r="AY2" s="203">
        <f t="shared" ref="AY2:AY33" ca="1" si="18">IFERROR(AVERAGE(AE2/MAX(AE:AE), (AE2-SMALL(AE:AE,1))/(LARGE(AE:AE,1)-SMALL(AE:AE,1)))*100,0)</f>
        <v>100</v>
      </c>
      <c r="AZ2" s="203">
        <f ca="1">IFERROR(AVERAGE(AD2/MAX(AD:AD), SQRT(AD2/MAX(AD:AD))),0)*100</f>
        <v>100</v>
      </c>
      <c r="BA2" s="203">
        <f t="shared" ref="BA2:BA33" ca="1" si="19">(BL2-MIN($BL$2:$BL$161))/(MAX($BL$2:$BL$161)-MIN($BL$2:$BL$161))*100</f>
        <v>100</v>
      </c>
      <c r="BB2" s="203">
        <f t="shared" ref="BB2:BB33" ca="1" si="20">IFERROR(AL2/MAX(AL:AL), 0)*100</f>
        <v>99.122807017543863</v>
      </c>
      <c r="BC2" s="158">
        <v>362</v>
      </c>
      <c r="BE2">
        <f ca="1">VLOOKUP($A2, Calcs!$A$3:'Calcs'!$ANA$180, 872, FALSE)</f>
        <v>93</v>
      </c>
      <c r="BF2" s="5">
        <f>(BQ2)/100*(BK2+50)</f>
        <v>12.256302231842401</v>
      </c>
      <c r="BG2">
        <f>(IF(A2&lt;17,SoC!X$2,IF(A2&lt;33,SoC!X$3,IF(A2&lt;49,SoC!X$4,IF(A2&lt;65,SoC!X$5,IF(A2&lt;81,SoC!X$6,IF(A2&lt;97,SoC!X$7,IF(A2&lt;113,SoC!X$8,IF(A2&lt;129,SoC!X$9,IF(A2&lt;145,SoC!X$10,SoC!X$11)))))))))+IF(BX2&lt;17,SoC!X$15,IF(BX2&lt;33,SoC!X$16,IF(BX2&lt;49,SoC!X$17,IF(BX2&lt;65,SoC!X$18,IF(BX2&lt;81,SoC!X$19,IF(BX2&lt;97,SoC!X$20,IF(BX2&lt;113,SoC!X$21,IF(BX2&lt;129,SoC!X$22,IF(BX2&lt;145,SoC!X$23,SoC!X$24))))))))))/2</f>
        <v>1.4836259482401999</v>
      </c>
      <c r="BH2" s="7">
        <v>95.790860129161274</v>
      </c>
      <c r="BI2" s="7">
        <v>90.593003412969281</v>
      </c>
      <c r="BJ2" s="5">
        <v>10</v>
      </c>
      <c r="BK2" s="5">
        <v>103.20377789803</v>
      </c>
      <c r="BL2">
        <f ca="1">VLOOKUP($A2, Calcs!$A$3:'Calcs'!$AXV$180, 1058, FALSE)</f>
        <v>2543</v>
      </c>
      <c r="BM2" s="4"/>
      <c r="BN2" s="5">
        <f t="shared" ref="BN2:BN33" si="21">SQRT(BK2/100)</f>
        <v>1.0158926020895613</v>
      </c>
      <c r="BO2" s="5" t="str">
        <f>IF(BN2&lt;(15/30), "F", IF(BN2&lt;(18/30), "F+", IF(BN2&lt;(19/30), "EF", IF(BN2&lt;(20/30), "E", IF(BN2&lt;(21/30), "DE", IF(BN2&lt;(22/30), "D", IF(BN2&lt;(23/30), "CD", IF(BN2&lt;(24/30), "C", IF(BN2&lt;(25/30), "BC", IF(BN2&lt;(26/30), "B", IF(BN2&lt;(27/30), "AB", IF(BN2&lt;(28/30), "A", IF(BN2&lt;(29/30), "S", "SS")))))))))))))</f>
        <v>SS</v>
      </c>
      <c r="BP2" s="65">
        <f t="shared" ref="BP2:BP33" si="22">(((BK2-$BK$1)/15)*3)+((BJ2-$BJ$1)/2)</f>
        <v>10.95179204711215</v>
      </c>
      <c r="BQ2" s="90">
        <v>8</v>
      </c>
      <c r="BR2" s="8" t="s">
        <v>264</v>
      </c>
      <c r="BS2" s="5">
        <f t="shared" ref="BS2:BS33" ca="1" si="23">AVERAGE(BL2/100, BJ2*3, S2/2.5)</f>
        <v>25.672658284467293</v>
      </c>
      <c r="BT2" s="5">
        <f t="shared" ref="BT2:BT33" ca="1" si="24">AVERAGE(BK2/4, BK2/5, BS2)</f>
        <v>24.038119446193594</v>
      </c>
      <c r="BU2" s="5">
        <f t="shared" ref="BU2:BU33" si="25">BK2-$BK$1</f>
        <v>47.566976332836418</v>
      </c>
      <c r="BV2" t="s">
        <v>913</v>
      </c>
      <c r="BX2" s="4">
        <v>1</v>
      </c>
      <c r="BY2" s="4">
        <v>17</v>
      </c>
      <c r="CA2" s="380" t="s">
        <v>1354</v>
      </c>
      <c r="CF2" s="64">
        <v>0.75393175261416534</v>
      </c>
      <c r="CG2" s="367" t="s">
        <v>93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Y2" s="367" t="s">
        <v>93</v>
      </c>
      <c r="CZ2" s="5">
        <v>101.48425063636246</v>
      </c>
      <c r="DA2" s="5">
        <f t="shared" ref="DA2:DA33" si="26">(CZ2*$DH$1+(AVERAGE(DQ2:DR2))*$DI$1)/8</f>
        <v>100.46052659735825</v>
      </c>
      <c r="DB2" s="7">
        <v>96.106892851245533</v>
      </c>
      <c r="DC2" s="7">
        <v>85.851318944844124</v>
      </c>
      <c r="DD2" s="7">
        <f t="shared" ref="DD2:DD33" si="27">(DB2*$DH$1+DL2*$DI$1)/8</f>
        <v>96.593531244839838</v>
      </c>
      <c r="DE2" s="7">
        <f t="shared" ref="DE2:DE33" si="28">(DC2*$DH$1+DM2*$DI$1)/8</f>
        <v>86.65090488188271</v>
      </c>
      <c r="DF2" s="5">
        <v>10</v>
      </c>
      <c r="DG2" s="5">
        <f t="shared" ref="DG2:DG33" si="29">(DF2*$DH$1+DN2*$DI$1)/8</f>
        <v>10</v>
      </c>
      <c r="DJ2">
        <v>362</v>
      </c>
      <c r="DK2" s="64"/>
      <c r="DL2" s="7">
        <v>100</v>
      </c>
      <c r="DM2" s="7">
        <v>92.248006441152796</v>
      </c>
      <c r="DN2" s="5">
        <v>10</v>
      </c>
      <c r="DO2">
        <v>65</v>
      </c>
      <c r="DQ2" s="5">
        <v>99.47938094209006</v>
      </c>
      <c r="DR2" s="5">
        <v>87.109535706567542</v>
      </c>
      <c r="DS2" s="5">
        <v>99.47938094209006</v>
      </c>
      <c r="DT2" s="5">
        <f>((DS2-50)*0.75)+50</f>
        <v>87.109535706567542</v>
      </c>
      <c r="DU2">
        <v>2505</v>
      </c>
      <c r="DV2" s="5">
        <v>326.5</v>
      </c>
      <c r="DW2" s="7"/>
      <c r="DX2" s="7">
        <v>362</v>
      </c>
      <c r="DY2" s="5" t="s">
        <v>93</v>
      </c>
      <c r="DZ2" s="5"/>
      <c r="EA2" s="7">
        <v>681</v>
      </c>
      <c r="EB2" s="5">
        <v>148.44686648501363</v>
      </c>
      <c r="EC2" s="7">
        <v>99.47938094209006</v>
      </c>
      <c r="ED2" s="68">
        <v>159.16700950734412</v>
      </c>
      <c r="EE2">
        <v>54</v>
      </c>
    </row>
    <row r="3" spans="1:135" ht="14.45" customHeight="1" x14ac:dyDescent="0.2">
      <c r="A3" s="204">
        <v>40</v>
      </c>
      <c r="B3" s="332" t="s">
        <v>4</v>
      </c>
      <c r="C3" s="236" t="s">
        <v>86</v>
      </c>
      <c r="D3" s="158" t="str">
        <f>IFERROR(IFERROR(VLOOKUP(C3, Archive!$I$786:$P$3989, 8, FALSE), VLOOKUP(C3, Archive!$L$786:$Q$6126, 6, FALSE)), "-")</f>
        <v>-</v>
      </c>
      <c r="E3" s="156" t="str">
        <f>IFERROR(VLOOKUP(C3, Archive!$I$786:$S$3989, 11, FALSE), "-")</f>
        <v>-</v>
      </c>
      <c r="F3" s="205">
        <f ca="1">VLOOKUP($A3, Calcs!$A$3:'Calcs'!$ANA$180, 114, FALSE)</f>
        <v>5</v>
      </c>
      <c r="G3" s="206">
        <f ca="1">VLOOKUP($A3, Calcs!$A$3:'Calcs'!$ANA$180, 115, FALSE)</f>
        <v>0</v>
      </c>
      <c r="H3" s="207">
        <f ca="1">VLOOKUP($A3, Calcs!$A$3:'Calcs'!$ANA$180, 116, FALSE)</f>
        <v>2</v>
      </c>
      <c r="I3" s="208">
        <f ca="1">VLOOKUP($A3, Calcs!$A$3:'Calcs'!$ANA$180, 117, FALSE)</f>
        <v>0</v>
      </c>
      <c r="J3" s="209">
        <f ca="1">VLOOKUP($A3, Calcs!$A$3:'Calcs'!$ANA$180, 118, FALSE)</f>
        <v>3</v>
      </c>
      <c r="K3" s="210">
        <f ca="1">VLOOKUP($A3, Calcs!$A$3:'Calcs'!$ANA$180, 119, FALSE)</f>
        <v>1</v>
      </c>
      <c r="L3" s="211">
        <f ca="1">VLOOKUP($A3, Calcs!$A$3:'Calcs'!$ANA$180, 120, FALSE)</f>
        <v>0</v>
      </c>
      <c r="M3" s="212">
        <f ca="1">VLOOKUP($A3, Calcs!$A$3:'Calcs'!$ANA$180, 121, FALSE)</f>
        <v>0</v>
      </c>
      <c r="N3" s="426" t="str">
        <f t="shared" ca="1" si="0"/>
        <v>10-1</v>
      </c>
      <c r="O3" s="214">
        <f ca="1">VLOOKUP($A3, Calcs!$A$3:'Calcs'!$ANA$180, 311, FALSE)/X3</f>
        <v>57.272727272727273</v>
      </c>
      <c r="P3" s="214">
        <f ca="1">VLOOKUP($A3, Calcs!$A$3:'Calcs'!$ANA$180, 406, FALSE)/X3</f>
        <v>28.636363636363637</v>
      </c>
      <c r="Q3" s="214">
        <f t="shared" ca="1" si="1"/>
        <v>28.636363636363637</v>
      </c>
      <c r="R3" s="215">
        <f ca="1">VLOOKUP($A3,Calcs!$A$3:'Calcs'!$ANA$180,500,FALSE)/X3</f>
        <v>4.78</v>
      </c>
      <c r="S3" s="214">
        <f ca="1">VLOOKUP($A3, Calcs!$A$3:'Calcs'!$ANA$180, 216, FALSE)/X3</f>
        <v>53.878313205666451</v>
      </c>
      <c r="T3" s="215">
        <f ca="1">VLOOKUP($A3, Calcs!$A$3:'Calcs'!$ANA$180, 594, FALSE)/X3</f>
        <v>13.653636363636364</v>
      </c>
      <c r="U3" s="214">
        <f ca="1">VLOOKUP($A3, Calcs!$A$3:'Calcs'!$ANA$180, 688, FALSE)/X3</f>
        <v>75.36363636363636</v>
      </c>
      <c r="V3" s="204">
        <f ca="1">VLOOKUP($A3, Calcs!$A$3:'Calcs'!$ANA$180, 782, FALSE)/X3</f>
        <v>110.52727272727275</v>
      </c>
      <c r="W3" s="220">
        <v>4</v>
      </c>
      <c r="X3" s="214">
        <f ca="1">VLOOKUP($A3, Calcs!$A$3:'Calcs'!$ANA$180, 9, FALSE)</f>
        <v>11</v>
      </c>
      <c r="Y3" s="215">
        <f t="shared" ref="Y3:Y33" ca="1" si="30">(Q3-MIN(Q:Q))/R3</f>
        <v>16.451122099657663</v>
      </c>
      <c r="Z3" s="215">
        <f t="shared" ca="1" si="2"/>
        <v>63.894315721753301</v>
      </c>
      <c r="AA3" s="215">
        <f t="shared" ca="1" si="3"/>
        <v>14.982727272727272</v>
      </c>
      <c r="AB3" s="204">
        <f t="shared" ca="1" si="4"/>
        <v>75.36363636363636</v>
      </c>
      <c r="AC3" s="204">
        <f t="shared" ca="1" si="5"/>
        <v>110.52727272727275</v>
      </c>
      <c r="AD3" s="158">
        <f t="shared" ca="1" si="6"/>
        <v>80.786997497033596</v>
      </c>
      <c r="AE3" s="215">
        <f t="shared" ca="1" si="7"/>
        <v>10</v>
      </c>
      <c r="AF3" s="216">
        <f ca="1">VLOOKUP($A3,Calcs!$A$3:'Calcs'!$ANA$180,122,FALSE)</f>
        <v>17</v>
      </c>
      <c r="AG3" s="216">
        <f ca="1">VLOOKUP($A3,Calcs!$A$3:'Calcs'!$ANA$180,123,FALSE)</f>
        <v>11</v>
      </c>
      <c r="AH3" s="216">
        <f ca="1">VLOOKUP($A3,Calcs!$A$3:'Calcs'!$ANA$180,124,FALSE)*2</f>
        <v>18</v>
      </c>
      <c r="AI3" s="216">
        <f ca="1">VLOOKUP($A3,Calcs!$A$3:'Calcs'!$ANA$180,110,FALSE)*8</f>
        <v>0</v>
      </c>
      <c r="AJ3" s="216">
        <f ca="1">VLOOKUP($A3,Calcs!$A$3:'Calcs'!$ANA$180,112,FALSE)*12</f>
        <v>0</v>
      </c>
      <c r="AK3" s="157">
        <v>48</v>
      </c>
      <c r="AL3" s="216">
        <f t="shared" ca="1" si="8"/>
        <v>94</v>
      </c>
      <c r="AM3" s="352">
        <f t="shared" si="9"/>
        <v>48</v>
      </c>
      <c r="AN3" s="219">
        <v>2</v>
      </c>
      <c r="AO3" s="217">
        <f t="shared" ca="1" si="10"/>
        <v>2</v>
      </c>
      <c r="AP3" s="191">
        <f t="shared" ca="1" si="11"/>
        <v>0</v>
      </c>
      <c r="AQ3" s="155">
        <f t="shared" ca="1" si="12"/>
        <v>91.324805515939417</v>
      </c>
      <c r="AR3" s="203">
        <f t="shared" ca="1" si="13"/>
        <v>101.8</v>
      </c>
      <c r="AS3" s="203">
        <f t="shared" ca="1" si="14"/>
        <v>92.584666666666664</v>
      </c>
      <c r="AT3" s="203">
        <f t="shared" ca="1" si="15"/>
        <v>85.941548425980557</v>
      </c>
      <c r="AU3" s="203">
        <f t="shared" ref="AU3:AU33" ca="1" si="31">IFERROR((1-(P3-(SMALL(P:P, 1)))/((LARGE(P:P, 1))-(SMALL(P:P, 1))))*100,0)</f>
        <v>81.953924914675767</v>
      </c>
      <c r="AV3" s="203">
        <f t="shared" ref="AV3:AV33" ca="1" si="32">IFERROR(Y3*100/MAX(Y:Y),0)</f>
        <v>87.803284758830344</v>
      </c>
      <c r="AW3" s="203">
        <f t="shared" ca="1" si="16"/>
        <v>48.973259069473507</v>
      </c>
      <c r="AX3" s="203">
        <f t="shared" ca="1" si="17"/>
        <v>77.880288240212707</v>
      </c>
      <c r="AY3" s="203">
        <f t="shared" ca="1" si="18"/>
        <v>100</v>
      </c>
      <c r="AZ3" s="203">
        <f t="shared" ref="AZ3:AZ33" ca="1" si="33">IFERROR(AVERAGE(AD3/MAX(AD:AD), SQRT(AD3/MAX(AD:AD))),0)*100</f>
        <v>78.602088802247366</v>
      </c>
      <c r="BA3" s="203">
        <f t="shared" ca="1" si="19"/>
        <v>80.984340044742737</v>
      </c>
      <c r="BB3" s="203">
        <f t="shared" ca="1" si="20"/>
        <v>82.456140350877192</v>
      </c>
      <c r="BC3" s="204">
        <v>258</v>
      </c>
      <c r="BE3">
        <f ca="1">VLOOKUP($A3, Calcs!$A$3:'Calcs'!$ANA$180, 872, FALSE)</f>
        <v>101</v>
      </c>
      <c r="BF3" s="5">
        <f t="shared" ref="BF3:BF66" si="34">(BQ3)/100*(BK3+50)</f>
        <v>12.718659488667614</v>
      </c>
      <c r="BG3">
        <f>(IF(A3&lt;17,SoC!X$2,IF(A3&lt;33,SoC!X$3,IF(A3&lt;49,SoC!X$4,IF(A3&lt;65,SoC!X$5,IF(A3&lt;81,SoC!X$6,IF(A3&lt;97,SoC!X$7,IF(A3&lt;113,SoC!X$8,IF(A3&lt;129,SoC!X$9,IF(A3&lt;145,SoC!X$10,SoC!X$11)))))))))+IF(BX3&lt;17,SoC!X$15,IF(BX3&lt;33,SoC!X$16,IF(BX3&lt;49,SoC!X$17,IF(BX3&lt;65,SoC!X$18,IF(BX3&lt;81,SoC!X$19,IF(BX3&lt;97,SoC!X$20,IF(BX3&lt;113,SoC!X$21,IF(BX3&lt;129,SoC!X$22,IF(BX3&lt;145,SoC!X$23,SoC!X$24))))))))))/2</f>
        <v>1.1859004471400834</v>
      </c>
      <c r="BH3" s="7">
        <v>85.941548425980557</v>
      </c>
      <c r="BI3" s="7">
        <v>81.953924914675767</v>
      </c>
      <c r="BJ3" s="5">
        <v>10</v>
      </c>
      <c r="BK3" s="5">
        <v>91.3184387629735</v>
      </c>
      <c r="BL3">
        <f ca="1">VLOOKUP($A3, Calcs!$A$3:'Calcs'!$AXV$180, 1058, FALSE)</f>
        <v>2288</v>
      </c>
      <c r="BM3" s="4"/>
      <c r="BN3" s="5">
        <f t="shared" si="21"/>
        <v>0.95560681644164458</v>
      </c>
      <c r="BO3" s="5" t="str">
        <f t="shared" ref="BO3:BO33" si="35">IF(BN3&lt;(15/30), "F", IF(BN3&lt;(18/30), "F+", IF(BN3&lt;(19/30), "EF", IF(BN3&lt;(20/30), "E", IF(BN3&lt;(21/30), "DE", IF(BN3&lt;(22/30), "D", IF(BN3&lt;(23/30), "CD", IF(BN3&lt;(24/30), "C", IF(BN3&lt;(25/30), "BC", IF(BN3&lt;(26/30), "B", IF(BN3&lt;(27/30), "AB", IF(BN3&lt;(28/30), "A", IF(BN3&lt;(29/30), "S", "SS")))))))))))))</f>
        <v>S</v>
      </c>
      <c r="BP3" s="65">
        <f t="shared" si="22"/>
        <v>8.5747242201008493</v>
      </c>
      <c r="BQ3" s="90">
        <v>9</v>
      </c>
      <c r="BR3" s="8" t="s">
        <v>193</v>
      </c>
      <c r="BS3" s="5">
        <f t="shared" ca="1" si="23"/>
        <v>24.810441760755527</v>
      </c>
      <c r="BT3" s="5">
        <f t="shared" ca="1" si="24"/>
        <v>21.967913068031198</v>
      </c>
      <c r="BU3" s="5">
        <f t="shared" si="25"/>
        <v>35.681637197779921</v>
      </c>
      <c r="BV3" t="s">
        <v>917</v>
      </c>
      <c r="BX3" s="4">
        <v>61</v>
      </c>
      <c r="BY3" s="4">
        <v>6</v>
      </c>
      <c r="CA3" t="s">
        <v>1117</v>
      </c>
      <c r="CF3" s="64">
        <v>0.52588060575252227</v>
      </c>
      <c r="CG3" s="332" t="s">
        <v>86</v>
      </c>
      <c r="CK3">
        <v>2</v>
      </c>
      <c r="CL3">
        <v>2</v>
      </c>
      <c r="CM3">
        <v>3</v>
      </c>
      <c r="CN3">
        <v>2</v>
      </c>
      <c r="CO3">
        <v>3</v>
      </c>
      <c r="CP3">
        <v>4</v>
      </c>
      <c r="CQ3">
        <v>4</v>
      </c>
      <c r="CR3">
        <v>4</v>
      </c>
      <c r="CS3">
        <v>3</v>
      </c>
      <c r="CT3">
        <v>4</v>
      </c>
      <c r="CY3" s="332" t="s">
        <v>86</v>
      </c>
      <c r="CZ3" s="5">
        <v>91.293597270353871</v>
      </c>
      <c r="DA3" s="5">
        <f t="shared" si="26"/>
        <v>90.051427800591057</v>
      </c>
      <c r="DB3" s="7">
        <v>87.4101814992258</v>
      </c>
      <c r="DC3" s="7">
        <v>81.534772182254201</v>
      </c>
      <c r="DD3" s="7">
        <f t="shared" si="27"/>
        <v>85.636496645396434</v>
      </c>
      <c r="DE3" s="7">
        <f t="shared" si="28"/>
        <v>83.060573827055521</v>
      </c>
      <c r="DF3" s="5">
        <v>10</v>
      </c>
      <c r="DG3" s="5">
        <f t="shared" si="29"/>
        <v>9.8791441950645016</v>
      </c>
      <c r="DJ3">
        <v>258</v>
      </c>
      <c r="DK3" s="64"/>
      <c r="DL3" s="7">
        <v>73.220702668590917</v>
      </c>
      <c r="DM3" s="7">
        <v>93.741185340664757</v>
      </c>
      <c r="DN3" s="5">
        <v>9.0331535605160198</v>
      </c>
      <c r="DO3">
        <v>63</v>
      </c>
      <c r="DQ3" s="5">
        <v>85.835704585430079</v>
      </c>
      <c r="DR3" s="5">
        <v>76.876778439072552</v>
      </c>
      <c r="DS3" s="5">
        <v>85.835704585430079</v>
      </c>
      <c r="DT3" s="5">
        <f t="shared" ref="DT3:DT33" si="36">((DS3-50)*0.75)+50</f>
        <v>76.876778439072552</v>
      </c>
      <c r="DU3">
        <v>2304</v>
      </c>
      <c r="DV3" s="5">
        <v>317</v>
      </c>
      <c r="DW3" s="7"/>
      <c r="DX3" s="7">
        <v>258</v>
      </c>
      <c r="DY3" s="5" t="s">
        <v>86</v>
      </c>
      <c r="DZ3" s="5"/>
      <c r="EA3" s="7">
        <v>531</v>
      </c>
      <c r="EB3" s="5">
        <v>115.74931880108991</v>
      </c>
      <c r="EC3" s="7">
        <v>85.835704585430079</v>
      </c>
      <c r="ED3" s="68">
        <v>137.33712733668813</v>
      </c>
      <c r="EE3">
        <v>4</v>
      </c>
    </row>
    <row r="4" spans="1:135" ht="14.45" customHeight="1" x14ac:dyDescent="0.2">
      <c r="A4" s="204">
        <v>132</v>
      </c>
      <c r="B4" s="335" t="s">
        <v>323</v>
      </c>
      <c r="C4" s="238" t="s">
        <v>391</v>
      </c>
      <c r="D4" s="158" t="str">
        <f>IFERROR(IFERROR(VLOOKUP(C4, Archive!$I$786:$P$3989, 8, FALSE), VLOOKUP(C4, Archive!$L$786:$Q$6126, 6, FALSE)), "-")</f>
        <v>-</v>
      </c>
      <c r="E4" s="156" t="str">
        <f>IFERROR(VLOOKUP(C4, Archive!$I$786:$S$3989, 11, FALSE), "-")</f>
        <v>-</v>
      </c>
      <c r="F4" s="205">
        <f ca="1">VLOOKUP($A4, Calcs!$A$3:'Calcs'!$ANA$180, 114, FALSE)</f>
        <v>4</v>
      </c>
      <c r="G4" s="206">
        <f ca="1">VLOOKUP($A4, Calcs!$A$3:'Calcs'!$ANA$180, 115, FALSE)</f>
        <v>1</v>
      </c>
      <c r="H4" s="207">
        <f ca="1">VLOOKUP($A4, Calcs!$A$3:'Calcs'!$ANA$180, 116, FALSE)</f>
        <v>1</v>
      </c>
      <c r="I4" s="208">
        <f ca="1">VLOOKUP($A4, Calcs!$A$3:'Calcs'!$ANA$180, 117, FALSE)</f>
        <v>1</v>
      </c>
      <c r="J4" s="209">
        <f ca="1">VLOOKUP($A4, Calcs!$A$3:'Calcs'!$ANA$180, 118, FALSE)</f>
        <v>4</v>
      </c>
      <c r="K4" s="210">
        <f ca="1">VLOOKUP($A4, Calcs!$A$3:'Calcs'!$ANA$180, 119, FALSE)</f>
        <v>0</v>
      </c>
      <c r="L4" s="211">
        <f ca="1">VLOOKUP($A4, Calcs!$A$3:'Calcs'!$ANA$180, 120, FALSE)</f>
        <v>0</v>
      </c>
      <c r="M4" s="212">
        <f ca="1">VLOOKUP($A4, Calcs!$A$3:'Calcs'!$ANA$180, 121, FALSE)</f>
        <v>0</v>
      </c>
      <c r="N4" s="213" t="str">
        <f t="shared" ca="1" si="0"/>
        <v>9-2</v>
      </c>
      <c r="O4" s="214">
        <f ca="1">VLOOKUP($A4, Calcs!$A$3:'Calcs'!$ANA$180, 311, FALSE)/X4</f>
        <v>54.81818181818182</v>
      </c>
      <c r="P4" s="214">
        <f ca="1">VLOOKUP($A4, Calcs!$A$3:'Calcs'!$ANA$180, 406, FALSE)/X4</f>
        <v>25.272727272727273</v>
      </c>
      <c r="Q4" s="214">
        <f t="shared" ca="1" si="1"/>
        <v>29.545454545454547</v>
      </c>
      <c r="R4" s="215">
        <f ca="1">VLOOKUP($A4,Calcs!$A$3:'Calcs'!$ANA$180,500,FALSE)/X4</f>
        <v>4.5736363636363642</v>
      </c>
      <c r="S4" s="214">
        <f ca="1">VLOOKUP($A4, Calcs!$A$3:'Calcs'!$ANA$180, 216, FALSE)/X4</f>
        <v>58.452908208377409</v>
      </c>
      <c r="T4" s="215">
        <f ca="1">VLOOKUP($A4, Calcs!$A$3:'Calcs'!$ANA$180, 594, FALSE)/X4</f>
        <v>9.0727272727272723</v>
      </c>
      <c r="U4" s="214">
        <f ca="1">VLOOKUP($A4, Calcs!$A$3:'Calcs'!$ANA$180, 688, FALSE)/X4</f>
        <v>80.909090909090907</v>
      </c>
      <c r="V4" s="204">
        <f ca="1">VLOOKUP($A4, Calcs!$A$3:'Calcs'!$ANA$180, 782, FALSE)/X4</f>
        <v>104.7</v>
      </c>
      <c r="W4" s="220">
        <v>1</v>
      </c>
      <c r="X4" s="214">
        <f ca="1">VLOOKUP($A4, Calcs!$A$3:'Calcs'!$ANA$180, 9, FALSE)</f>
        <v>11</v>
      </c>
      <c r="Y4" s="215">
        <f t="shared" ca="1" si="30"/>
        <v>17.392168554959252</v>
      </c>
      <c r="Z4" s="215">
        <f t="shared" ca="1" si="2"/>
        <v>80.586118453600861</v>
      </c>
      <c r="AA4" s="215">
        <f t="shared" ca="1" si="3"/>
        <v>20.472727272727276</v>
      </c>
      <c r="AB4" s="204">
        <f t="shared" ca="1" si="4"/>
        <v>80.909090909090907</v>
      </c>
      <c r="AC4" s="204">
        <f t="shared" ca="1" si="5"/>
        <v>104.7</v>
      </c>
      <c r="AD4" s="158">
        <f t="shared" ca="1" si="6"/>
        <v>99.665303250542507</v>
      </c>
      <c r="AE4" s="215">
        <f t="shared" ca="1" si="7"/>
        <v>10</v>
      </c>
      <c r="AF4" s="216">
        <f ca="1">VLOOKUP($A4,Calcs!$A$3:'Calcs'!$ANA$180,122,FALSE)</f>
        <v>13</v>
      </c>
      <c r="AG4" s="216">
        <f ca="1">VLOOKUP($A4,Calcs!$A$3:'Calcs'!$ANA$180,123,FALSE)</f>
        <v>7</v>
      </c>
      <c r="AH4" s="216">
        <f ca="1">VLOOKUP($A4,Calcs!$A$3:'Calcs'!$ANA$180,124,FALSE)*2</f>
        <v>24</v>
      </c>
      <c r="AI4" s="216">
        <f ca="1">VLOOKUP($A4,Calcs!$A$3:'Calcs'!$ANA$180,110,FALSE)*8</f>
        <v>0</v>
      </c>
      <c r="AJ4" s="216">
        <f ca="1">VLOOKUP($A4,Calcs!$A$3:'Calcs'!$ANA$180,112,FALSE)*12</f>
        <v>0</v>
      </c>
      <c r="AK4" s="157">
        <v>55</v>
      </c>
      <c r="AL4" s="216">
        <f t="shared" ca="1" si="8"/>
        <v>99</v>
      </c>
      <c r="AM4" s="352">
        <f t="shared" si="9"/>
        <v>55</v>
      </c>
      <c r="AN4" s="218">
        <v>3</v>
      </c>
      <c r="AO4" s="217">
        <f t="shared" ca="1" si="10"/>
        <v>3</v>
      </c>
      <c r="AP4" s="191">
        <f t="shared" ca="1" si="11"/>
        <v>0</v>
      </c>
      <c r="AQ4" s="155">
        <f t="shared" ca="1" si="12"/>
        <v>88.69238214215747</v>
      </c>
      <c r="AR4" s="203">
        <f t="shared" ca="1" si="13"/>
        <v>78.870588235294122</v>
      </c>
      <c r="AS4" s="203">
        <f t="shared" ca="1" si="14"/>
        <v>64.459294117647062</v>
      </c>
      <c r="AT4" s="203">
        <f t="shared" ca="1" si="15"/>
        <v>82.01448772476796</v>
      </c>
      <c r="AU4" s="203">
        <f t="shared" ca="1" si="31"/>
        <v>89.057167235494873</v>
      </c>
      <c r="AV4" s="203">
        <f t="shared" ca="1" si="32"/>
        <v>92.825858257804768</v>
      </c>
      <c r="AW4" s="203">
        <f t="shared" ca="1" si="16"/>
        <v>68.770851482531938</v>
      </c>
      <c r="AX4" s="203">
        <f t="shared" ca="1" si="17"/>
        <v>86.390796606507024</v>
      </c>
      <c r="AY4" s="203">
        <f t="shared" ca="1" si="18"/>
        <v>100</v>
      </c>
      <c r="AZ4" s="203">
        <f t="shared" ca="1" si="33"/>
        <v>91.744706623129019</v>
      </c>
      <c r="BA4" s="203">
        <f t="shared" ca="1" si="19"/>
        <v>83.668903803131982</v>
      </c>
      <c r="BB4" s="203">
        <f t="shared" ca="1" si="20"/>
        <v>86.842105263157904</v>
      </c>
      <c r="BC4" s="204">
        <v>257</v>
      </c>
      <c r="BE4">
        <f ca="1">VLOOKUP($A4, Calcs!$A$3:'Calcs'!$ANA$180, 872, FALSE)</f>
        <v>92</v>
      </c>
      <c r="BF4" s="5">
        <f t="shared" si="34"/>
        <v>5.5482593758282954</v>
      </c>
      <c r="BG4">
        <f>(IF(A4&lt;17,SoC!X$2,IF(A4&lt;33,SoC!X$3,IF(A4&lt;49,SoC!X$4,IF(A4&lt;65,SoC!X$5,IF(A4&lt;81,SoC!X$6,IF(A4&lt;97,SoC!X$7,IF(A4&lt;113,SoC!X$8,IF(A4&lt;129,SoC!X$9,IF(A4&lt;145,SoC!X$10,SoC!X$11)))))))))+IF(BX4&lt;17,SoC!X$15,IF(BX4&lt;33,SoC!X$16,IF(BX4&lt;49,SoC!X$17,IF(BX4&lt;65,SoC!X$18,IF(BX4&lt;81,SoC!X$19,IF(BX4&lt;97,SoC!X$20,IF(BX4&lt;113,SoC!X$21,IF(BX4&lt;129,SoC!X$22,IF(BX4&lt;145,SoC!X$23,SoC!X$24))))))))))/2</f>
        <v>1.3786502831701939</v>
      </c>
      <c r="BH4" s="7">
        <v>82.01448772476796</v>
      </c>
      <c r="BI4" s="7">
        <v>89.057167235494873</v>
      </c>
      <c r="BJ4" s="5">
        <v>10</v>
      </c>
      <c r="BK4" s="5">
        <v>88.706484395707392</v>
      </c>
      <c r="BL4">
        <f ca="1">VLOOKUP($A4, Calcs!$A$3:'Calcs'!$AXV$180, 1058, FALSE)</f>
        <v>2324</v>
      </c>
      <c r="BM4" s="4"/>
      <c r="BN4" s="5">
        <f t="shared" si="21"/>
        <v>0.9418411989062031</v>
      </c>
      <c r="BO4" s="5" t="str">
        <f t="shared" si="35"/>
        <v>S</v>
      </c>
      <c r="BP4" s="65">
        <f t="shared" si="22"/>
        <v>8.0523333466476288</v>
      </c>
      <c r="BQ4" s="90">
        <v>4</v>
      </c>
      <c r="BR4" s="8" t="s">
        <v>264</v>
      </c>
      <c r="BS4" s="5">
        <f t="shared" ca="1" si="23"/>
        <v>25.540387761116989</v>
      </c>
      <c r="BT4" s="5">
        <f t="shared" ca="1" si="24"/>
        <v>21.819435246395106</v>
      </c>
      <c r="BU4" s="5">
        <f t="shared" si="25"/>
        <v>33.069682830513813</v>
      </c>
      <c r="BV4" t="s">
        <v>913</v>
      </c>
      <c r="BX4" s="4">
        <v>11</v>
      </c>
      <c r="BY4" s="4">
        <v>12</v>
      </c>
      <c r="CA4" s="380" t="s">
        <v>1356</v>
      </c>
      <c r="CF4" s="64">
        <v>0.71379885437913015</v>
      </c>
      <c r="CG4" s="335" t="s">
        <v>391</v>
      </c>
      <c r="CK4">
        <v>3</v>
      </c>
      <c r="CL4">
        <v>5</v>
      </c>
      <c r="CM4">
        <v>8</v>
      </c>
      <c r="CN4">
        <v>5</v>
      </c>
      <c r="CO4">
        <v>4</v>
      </c>
      <c r="CP4">
        <v>2</v>
      </c>
      <c r="CQ4">
        <v>3</v>
      </c>
      <c r="CR4">
        <v>3</v>
      </c>
      <c r="CS4">
        <v>5</v>
      </c>
      <c r="CT4">
        <v>5</v>
      </c>
      <c r="CY4" s="335" t="s">
        <v>391</v>
      </c>
      <c r="CZ4" s="5">
        <v>82.686525995525372</v>
      </c>
      <c r="DA4" s="5">
        <f t="shared" si="26"/>
        <v>82.192449296889862</v>
      </c>
      <c r="DB4" s="7">
        <v>67.194410025011635</v>
      </c>
      <c r="DC4" s="7">
        <v>81.534772182254201</v>
      </c>
      <c r="DD4" s="7">
        <f t="shared" si="27"/>
        <v>68.796239694770733</v>
      </c>
      <c r="DE4" s="7">
        <f t="shared" si="28"/>
        <v>81.858181810575417</v>
      </c>
      <c r="DF4" s="5">
        <v>9.5013156983651488</v>
      </c>
      <c r="DG4" s="5">
        <f t="shared" si="29"/>
        <v>9.4574627566097327</v>
      </c>
      <c r="DJ4">
        <v>257</v>
      </c>
      <c r="DK4" s="64"/>
      <c r="DL4" s="7">
        <v>80.00904738308445</v>
      </c>
      <c r="DM4" s="7">
        <v>84.122049208823924</v>
      </c>
      <c r="DN4" s="5">
        <v>9.1504921643218218</v>
      </c>
      <c r="DO4">
        <v>64</v>
      </c>
      <c r="DQ4" s="5">
        <v>82.838757035932915</v>
      </c>
      <c r="DR4" s="5">
        <v>74.629067776949682</v>
      </c>
      <c r="DS4" s="5">
        <v>82.838757035932915</v>
      </c>
      <c r="DT4" s="5">
        <f t="shared" si="36"/>
        <v>74.629067776949682</v>
      </c>
      <c r="DU4">
        <v>2321</v>
      </c>
      <c r="DV4" s="5">
        <v>319.25</v>
      </c>
      <c r="DW4" s="7"/>
      <c r="DX4" s="7">
        <v>257</v>
      </c>
      <c r="DY4" s="5" t="s">
        <v>391</v>
      </c>
      <c r="DZ4" s="5"/>
      <c r="EA4" s="7">
        <v>524</v>
      </c>
      <c r="EB4" s="5">
        <v>114.22343324250681</v>
      </c>
      <c r="EC4" s="7">
        <v>82.838757035932915</v>
      </c>
      <c r="ED4" s="68">
        <v>132.54201125749267</v>
      </c>
      <c r="EE4">
        <v>10</v>
      </c>
    </row>
    <row r="5" spans="1:135" ht="14.45" customHeight="1" x14ac:dyDescent="0.2">
      <c r="A5" s="204">
        <v>151</v>
      </c>
      <c r="B5" s="330" t="s">
        <v>398</v>
      </c>
      <c r="C5" s="234" t="s">
        <v>479</v>
      </c>
      <c r="D5" s="158" t="str">
        <f>IFERROR(IFERROR(VLOOKUP(C5, Archive!$I$786:$P$3989, 8, FALSE), VLOOKUP(C5, Archive!$L$786:$Q$6126, 6, FALSE)), "-")</f>
        <v>-</v>
      </c>
      <c r="E5" s="156" t="str">
        <f>IFERROR(VLOOKUP(C5, Archive!$I$786:$S$3989, 11, FALSE), "-")</f>
        <v>-</v>
      </c>
      <c r="F5" s="205">
        <f ca="1">VLOOKUP($A5, Calcs!$A$3:'Calcs'!$ANA$180, 114, FALSE)</f>
        <v>5</v>
      </c>
      <c r="G5" s="206">
        <f ca="1">VLOOKUP($A5, Calcs!$A$3:'Calcs'!$ANA$180, 115, FALSE)</f>
        <v>0</v>
      </c>
      <c r="H5" s="207">
        <f ca="1">VLOOKUP($A5, Calcs!$A$3:'Calcs'!$ANA$180, 116, FALSE)</f>
        <v>2</v>
      </c>
      <c r="I5" s="208">
        <f ca="1">VLOOKUP($A5, Calcs!$A$3:'Calcs'!$ANA$180, 117, FALSE)</f>
        <v>0</v>
      </c>
      <c r="J5" s="209">
        <f ca="1">VLOOKUP($A5, Calcs!$A$3:'Calcs'!$ANA$180, 118, FALSE)</f>
        <v>4</v>
      </c>
      <c r="K5" s="210">
        <f ca="1">VLOOKUP($A5, Calcs!$A$3:'Calcs'!$ANA$180, 119, FALSE)</f>
        <v>0</v>
      </c>
      <c r="L5" s="211">
        <f ca="1">VLOOKUP($A5, Calcs!$A$3:'Calcs'!$ANA$180, 120, FALSE)</f>
        <v>0</v>
      </c>
      <c r="M5" s="212">
        <f ca="1">VLOOKUP($A5, Calcs!$A$3:'Calcs'!$ANA$180, 121, FALSE)</f>
        <v>0</v>
      </c>
      <c r="N5" s="426" t="str">
        <f t="shared" ca="1" si="0"/>
        <v>11-0</v>
      </c>
      <c r="O5" s="214">
        <f ca="1">VLOOKUP($A5, Calcs!$A$3:'Calcs'!$ANA$180, 311, FALSE)/X5</f>
        <v>55.81818181818182</v>
      </c>
      <c r="P5" s="214">
        <f ca="1">VLOOKUP($A5, Calcs!$A$3:'Calcs'!$ANA$180, 406, FALSE)/X5</f>
        <v>20.09090909090909</v>
      </c>
      <c r="Q5" s="214">
        <f t="shared" ca="1" si="1"/>
        <v>35.727272727272734</v>
      </c>
      <c r="R5" s="215">
        <f ca="1">VLOOKUP($A5,Calcs!$A$3:'Calcs'!$ANA$180,500,FALSE)/X5</f>
        <v>4.5754545454545452</v>
      </c>
      <c r="S5" s="214">
        <f ca="1">VLOOKUP($A5, Calcs!$A$3:'Calcs'!$ANA$180, 216, FALSE)/X5</f>
        <v>45.679983562383136</v>
      </c>
      <c r="T5" s="215">
        <f ca="1">VLOOKUP($A5, Calcs!$A$3:'Calcs'!$ANA$180, 594, FALSE)/X5</f>
        <v>8.7181818181818187</v>
      </c>
      <c r="U5" s="214">
        <f ca="1">VLOOKUP($A5, Calcs!$A$3:'Calcs'!$ANA$180, 688, FALSE)/X5</f>
        <v>64.090909090909093</v>
      </c>
      <c r="V5" s="204">
        <f ca="1">VLOOKUP($A5, Calcs!$A$3:'Calcs'!$ANA$180, 782, FALSE)/X5</f>
        <v>115.03636363636365</v>
      </c>
      <c r="W5" s="220">
        <v>6</v>
      </c>
      <c r="X5" s="214">
        <f ca="1">VLOOKUP($A5, Calcs!$A$3:'Calcs'!$ANA$180, 9, FALSE)</f>
        <v>11</v>
      </c>
      <c r="Y5" s="215">
        <f t="shared" ca="1" si="30"/>
        <v>18.736340154977153</v>
      </c>
      <c r="Z5" s="215">
        <f t="shared" ca="1" si="2"/>
        <v>52.637706573057024</v>
      </c>
      <c r="AA5" s="215">
        <f t="shared" ca="1" si="3"/>
        <v>27.009090909090915</v>
      </c>
      <c r="AB5" s="204">
        <f t="shared" ca="1" si="4"/>
        <v>64.090909090909093</v>
      </c>
      <c r="AC5" s="204">
        <f t="shared" ca="1" si="5"/>
        <v>115.03636363636365</v>
      </c>
      <c r="AD5" s="158">
        <f t="shared" ca="1" si="6"/>
        <v>74.362999495617245</v>
      </c>
      <c r="AE5" s="215">
        <f t="shared" ca="1" si="7"/>
        <v>10</v>
      </c>
      <c r="AF5" s="216">
        <f ca="1">VLOOKUP($A5,Calcs!$A$3:'Calcs'!$ANA$180,122,FALSE)</f>
        <v>17</v>
      </c>
      <c r="AG5" s="216">
        <f ca="1">VLOOKUP($A5,Calcs!$A$3:'Calcs'!$ANA$180,123,FALSE)</f>
        <v>11</v>
      </c>
      <c r="AH5" s="216">
        <f ca="1">VLOOKUP($A5,Calcs!$A$3:'Calcs'!$ANA$180,124,FALSE)*2</f>
        <v>24</v>
      </c>
      <c r="AI5" s="216">
        <f ca="1">VLOOKUP($A5,Calcs!$A$3:'Calcs'!$ANA$180,110,FALSE)*8</f>
        <v>0</v>
      </c>
      <c r="AJ5" s="216">
        <f ca="1">VLOOKUP($A5,Calcs!$A$3:'Calcs'!$ANA$180,112,FALSE)*12</f>
        <v>0</v>
      </c>
      <c r="AK5" s="157">
        <v>55</v>
      </c>
      <c r="AL5" s="216">
        <f t="shared" ca="1" si="8"/>
        <v>107</v>
      </c>
      <c r="AM5" s="352">
        <f t="shared" si="9"/>
        <v>55</v>
      </c>
      <c r="AN5" s="219">
        <v>4</v>
      </c>
      <c r="AO5" s="217">
        <f t="shared" ca="1" si="10"/>
        <v>4</v>
      </c>
      <c r="AP5" s="191">
        <f t="shared" ca="1" si="11"/>
        <v>0</v>
      </c>
      <c r="AQ5" s="155">
        <f t="shared" ca="1" si="12"/>
        <v>88.658183428621697</v>
      </c>
      <c r="AR5" s="203">
        <f t="shared" ca="1" si="13"/>
        <v>102.4</v>
      </c>
      <c r="AS5" s="203">
        <f t="shared" ca="1" si="14"/>
        <v>92.890666666666675</v>
      </c>
      <c r="AT5" s="203">
        <f t="shared" ca="1" si="15"/>
        <v>83.619843767191071</v>
      </c>
      <c r="AU5" s="203">
        <f t="shared" ca="1" si="31"/>
        <v>100</v>
      </c>
      <c r="AV5" s="203">
        <f t="shared" ca="1" si="32"/>
        <v>100</v>
      </c>
      <c r="AW5" s="203">
        <f t="shared" ca="1" si="16"/>
        <v>35.622169108783162</v>
      </c>
      <c r="AX5" s="203">
        <f t="shared" ca="1" si="17"/>
        <v>96.523360798203683</v>
      </c>
      <c r="AY5" s="203">
        <f t="shared" ca="1" si="18"/>
        <v>100</v>
      </c>
      <c r="AZ5" s="203">
        <f t="shared" ca="1" si="33"/>
        <v>74.006253785700622</v>
      </c>
      <c r="BA5" s="203">
        <f t="shared" ca="1" si="19"/>
        <v>58.98583146905294</v>
      </c>
      <c r="BB5" s="203">
        <f t="shared" ca="1" si="20"/>
        <v>93.859649122807014</v>
      </c>
      <c r="BC5" s="204">
        <v>118</v>
      </c>
      <c r="BE5">
        <f ca="1">VLOOKUP($A5, Calcs!$A$3:'Calcs'!$ANA$180, 872, FALSE)</f>
        <v>68</v>
      </c>
      <c r="BF5" s="5">
        <f t="shared" si="34"/>
        <v>4.1585911492406975</v>
      </c>
      <c r="BG5">
        <f>(IF(A5&lt;17,SoC!X$2,IF(A5&lt;33,SoC!X$3,IF(A5&lt;49,SoC!X$4,IF(A5&lt;65,SoC!X$5,IF(A5&lt;81,SoC!X$6,IF(A5&lt;97,SoC!X$7,IF(A5&lt;113,SoC!X$8,IF(A5&lt;129,SoC!X$9,IF(A5&lt;145,SoC!X$10,SoC!X$11)))))))))+IF(BX5&lt;17,SoC!X$15,IF(BX5&lt;33,SoC!X$16,IF(BX5&lt;49,SoC!X$17,IF(BX5&lt;65,SoC!X$18,IF(BX5&lt;81,SoC!X$19,IF(BX5&lt;97,SoC!X$20,IF(BX5&lt;113,SoC!X$21,IF(BX5&lt;129,SoC!X$22,IF(BX5&lt;145,SoC!X$23,SoC!X$24))))))))))/2</f>
        <v>1.1523144814877622</v>
      </c>
      <c r="BH5" s="7">
        <v>83.619843767191071</v>
      </c>
      <c r="BI5" s="7">
        <v>100</v>
      </c>
      <c r="BJ5" s="5">
        <v>10</v>
      </c>
      <c r="BK5" s="5">
        <v>88.619704974689895</v>
      </c>
      <c r="BL5">
        <f ca="1">VLOOKUP($A5, Calcs!$A$3:'Calcs'!$AXV$180, 1058, FALSE)</f>
        <v>1993</v>
      </c>
      <c r="BM5" s="4"/>
      <c r="BN5" s="5">
        <f t="shared" si="21"/>
        <v>0.94138039587984779</v>
      </c>
      <c r="BO5" s="5" t="str">
        <f t="shared" si="35"/>
        <v>S</v>
      </c>
      <c r="BP5" s="65">
        <f t="shared" si="22"/>
        <v>8.0349774624441288</v>
      </c>
      <c r="BQ5" s="90">
        <v>3</v>
      </c>
      <c r="BR5" s="8" t="s">
        <v>264</v>
      </c>
      <c r="BS5" s="5">
        <f t="shared" ca="1" si="23"/>
        <v>22.733997808317753</v>
      </c>
      <c r="BT5" s="5">
        <f t="shared" ca="1" si="24"/>
        <v>20.870955015642735</v>
      </c>
      <c r="BU5" s="5">
        <f t="shared" si="25"/>
        <v>32.982903409496316</v>
      </c>
      <c r="BV5" t="s">
        <v>919</v>
      </c>
      <c r="BX5" s="4">
        <v>92</v>
      </c>
      <c r="BY5" s="4">
        <v>15</v>
      </c>
      <c r="CA5" t="s">
        <v>1117</v>
      </c>
      <c r="CF5" s="64">
        <v>0.16725405284709707</v>
      </c>
      <c r="CG5" s="330" t="s">
        <v>479</v>
      </c>
      <c r="CK5">
        <v>4</v>
      </c>
      <c r="CL5">
        <v>3</v>
      </c>
      <c r="CM5">
        <v>10</v>
      </c>
      <c r="CN5">
        <v>15</v>
      </c>
      <c r="CO5">
        <v>25</v>
      </c>
      <c r="CP5">
        <v>36</v>
      </c>
      <c r="CQ5">
        <v>48</v>
      </c>
      <c r="CR5">
        <v>53</v>
      </c>
      <c r="CS5">
        <v>63</v>
      </c>
      <c r="CT5">
        <v>72</v>
      </c>
      <c r="CY5" s="330" t="s">
        <v>479</v>
      </c>
      <c r="CZ5" s="5">
        <v>85.735464039163276</v>
      </c>
      <c r="DA5" s="5">
        <f t="shared" si="26"/>
        <v>81.570321571892677</v>
      </c>
      <c r="DB5" s="7">
        <v>80.750318165820033</v>
      </c>
      <c r="DC5" s="7">
        <v>100</v>
      </c>
      <c r="DD5" s="7">
        <f t="shared" si="27"/>
        <v>76.933334395141031</v>
      </c>
      <c r="DE5" s="7">
        <f t="shared" si="28"/>
        <v>96.647428127890294</v>
      </c>
      <c r="DF5" s="5">
        <v>10</v>
      </c>
      <c r="DG5" s="5">
        <f t="shared" si="29"/>
        <v>9.6450612675225358</v>
      </c>
      <c r="DJ5">
        <v>118</v>
      </c>
      <c r="DK5" s="64"/>
      <c r="DL5" s="7">
        <v>50.214448000388046</v>
      </c>
      <c r="DM5" s="7">
        <v>73.179425023122292</v>
      </c>
      <c r="DN5" s="5">
        <v>7.1604901401802836</v>
      </c>
      <c r="DO5">
        <v>48</v>
      </c>
      <c r="DQ5" s="5">
        <v>52.759227772569758</v>
      </c>
      <c r="DR5" s="5">
        <v>52.069420829427315</v>
      </c>
      <c r="DS5" s="5">
        <v>52.759227772569758</v>
      </c>
      <c r="DT5" s="5">
        <f t="shared" si="36"/>
        <v>52.069420829427315</v>
      </c>
      <c r="DU5">
        <v>1783</v>
      </c>
      <c r="DV5" s="5">
        <v>241.25</v>
      </c>
      <c r="DW5" s="7"/>
      <c r="DX5" s="7">
        <v>118</v>
      </c>
      <c r="DY5" s="5" t="s">
        <v>479</v>
      </c>
      <c r="DZ5" s="5"/>
      <c r="EA5" s="7">
        <v>153</v>
      </c>
      <c r="EB5" s="5">
        <v>33.351498637602177</v>
      </c>
      <c r="EC5" s="7">
        <v>52.759227772569758</v>
      </c>
      <c r="ED5" s="68">
        <v>84.414764436111625</v>
      </c>
      <c r="EE5">
        <v>0</v>
      </c>
    </row>
    <row r="6" spans="1:135" ht="14.45" customHeight="1" x14ac:dyDescent="0.2">
      <c r="A6" s="204">
        <v>55</v>
      </c>
      <c r="B6" s="327" t="s">
        <v>3</v>
      </c>
      <c r="C6" s="231" t="s">
        <v>71</v>
      </c>
      <c r="D6" s="158" t="str">
        <f>IFERROR(IFERROR(VLOOKUP(C6, Archive!$I$786:$P$3989, 8, FALSE), VLOOKUP(C6, Archive!$L$786:$Q$6126, 6, FALSE)), "-")</f>
        <v>-</v>
      </c>
      <c r="E6" s="156" t="str">
        <f>IFERROR(VLOOKUP(C6, Archive!$I$786:$S$3989, 11, FALSE), "-")</f>
        <v>-</v>
      </c>
      <c r="F6" s="205">
        <f ca="1">VLOOKUP($A6, Calcs!$A$3:'Calcs'!$ANA$180, 114, FALSE)</f>
        <v>5</v>
      </c>
      <c r="G6" s="206">
        <f ca="1">VLOOKUP($A6, Calcs!$A$3:'Calcs'!$ANA$180, 115, FALSE)</f>
        <v>0</v>
      </c>
      <c r="H6" s="207">
        <f ca="1">VLOOKUP($A6, Calcs!$A$3:'Calcs'!$ANA$180, 116, FALSE)</f>
        <v>2</v>
      </c>
      <c r="I6" s="208">
        <f ca="1">VLOOKUP($A6, Calcs!$A$3:'Calcs'!$ANA$180, 117, FALSE)</f>
        <v>0</v>
      </c>
      <c r="J6" s="209">
        <f ca="1">VLOOKUP($A6, Calcs!$A$3:'Calcs'!$ANA$180, 118, FALSE)</f>
        <v>4</v>
      </c>
      <c r="K6" s="210">
        <f ca="1">VLOOKUP($A6, Calcs!$A$3:'Calcs'!$ANA$180, 119, FALSE)</f>
        <v>0</v>
      </c>
      <c r="L6" s="211">
        <f ca="1">VLOOKUP($A6, Calcs!$A$3:'Calcs'!$ANA$180, 120, FALSE)</f>
        <v>0</v>
      </c>
      <c r="M6" s="212">
        <f ca="1">VLOOKUP($A6, Calcs!$A$3:'Calcs'!$ANA$180, 121, FALSE)</f>
        <v>0</v>
      </c>
      <c r="N6" s="426" t="str">
        <f t="shared" ca="1" si="0"/>
        <v>11-0</v>
      </c>
      <c r="O6" s="214">
        <f ca="1">VLOOKUP($A6, Calcs!$A$3:'Calcs'!$ANA$180, 311, FALSE)/X6</f>
        <v>56.555555555555557</v>
      </c>
      <c r="P6" s="214">
        <f ca="1">VLOOKUP($A6, Calcs!$A$3:'Calcs'!$ANA$180, 406, FALSE)/X6</f>
        <v>30.444444444444443</v>
      </c>
      <c r="Q6" s="214">
        <f t="shared" ca="1" si="1"/>
        <v>26.111111111111114</v>
      </c>
      <c r="R6" s="215">
        <f ca="1">VLOOKUP($A6,Calcs!$A$3:'Calcs'!$ANA$180,500,FALSE)/X6</f>
        <v>4.8033333333333337</v>
      </c>
      <c r="S6" s="214">
        <f ca="1">VLOOKUP($A6, Calcs!$A$3:'Calcs'!$ANA$180, 216, FALSE)/X6</f>
        <v>52.907427457949233</v>
      </c>
      <c r="T6" s="215">
        <f ca="1">VLOOKUP($A6, Calcs!$A$3:'Calcs'!$ANA$180, 594, FALSE)/X6</f>
        <v>10.505555555555556</v>
      </c>
      <c r="U6" s="214">
        <f ca="1">VLOOKUP($A6, Calcs!$A$3:'Calcs'!$ANA$180, 688, FALSE)/X6</f>
        <v>79.111111111111114</v>
      </c>
      <c r="V6" s="204">
        <f ca="1">VLOOKUP($A6, Calcs!$A$3:'Calcs'!$ANA$180, 782, FALSE)/X6</f>
        <v>87.288888888888891</v>
      </c>
      <c r="W6" s="220">
        <v>2</v>
      </c>
      <c r="X6" s="214">
        <f ca="1">VLOOKUP($A6, Calcs!$A$3:'Calcs'!$ANA$180, 9, FALSE)</f>
        <v>9</v>
      </c>
      <c r="Y6" s="215">
        <f t="shared" ca="1" si="30"/>
        <v>15.845477677538746</v>
      </c>
      <c r="Z6" s="215">
        <f t="shared" ca="1" si="2"/>
        <v>64.095031707148763</v>
      </c>
      <c r="AA6" s="215">
        <f t="shared" ca="1" si="3"/>
        <v>15.605555555555558</v>
      </c>
      <c r="AB6" s="204">
        <f t="shared" ca="1" si="4"/>
        <v>79.111111111111114</v>
      </c>
      <c r="AC6" s="204">
        <f t="shared" ca="1" si="5"/>
        <v>87.288888888888891</v>
      </c>
      <c r="AD6" s="158">
        <f t="shared" ca="1" si="6"/>
        <v>83.474760452657591</v>
      </c>
      <c r="AE6" s="215">
        <f t="shared" ca="1" si="7"/>
        <v>9.3428522887225878</v>
      </c>
      <c r="AF6" s="216">
        <f ca="1">VLOOKUP($A6,Calcs!$A$3:'Calcs'!$ANA$180,122,FALSE)</f>
        <v>17</v>
      </c>
      <c r="AG6" s="216">
        <f ca="1">VLOOKUP($A6,Calcs!$A$3:'Calcs'!$ANA$180,123,FALSE)</f>
        <v>11</v>
      </c>
      <c r="AH6" s="216">
        <f ca="1">VLOOKUP($A6,Calcs!$A$3:'Calcs'!$ANA$180,124,FALSE)*2</f>
        <v>24</v>
      </c>
      <c r="AI6" s="216">
        <f ca="1">VLOOKUP($A6,Calcs!$A$3:'Calcs'!$ANA$180,110,FALSE)*8</f>
        <v>0</v>
      </c>
      <c r="AJ6" s="216">
        <f ca="1">VLOOKUP($A6,Calcs!$A$3:'Calcs'!$ANA$180,112,FALSE)*12</f>
        <v>0</v>
      </c>
      <c r="AK6" s="157">
        <v>38</v>
      </c>
      <c r="AL6" s="216">
        <f t="shared" ca="1" si="8"/>
        <v>90</v>
      </c>
      <c r="AM6" s="352">
        <f t="shared" si="9"/>
        <v>38</v>
      </c>
      <c r="AN6" s="218">
        <v>5</v>
      </c>
      <c r="AO6" s="217">
        <f t="shared" ca="1" si="10"/>
        <v>5</v>
      </c>
      <c r="AP6" s="191">
        <f t="shared" ca="1" si="11"/>
        <v>0</v>
      </c>
      <c r="AQ6" s="155">
        <f t="shared" ca="1" si="12"/>
        <v>88.465381952174397</v>
      </c>
      <c r="AR6" s="203">
        <f t="shared" ca="1" si="13"/>
        <v>102.4</v>
      </c>
      <c r="AS6" s="203">
        <f t="shared" ca="1" si="14"/>
        <v>92.890666666666675</v>
      </c>
      <c r="AT6" s="203">
        <f t="shared" ca="1" si="15"/>
        <v>84.798753524567786</v>
      </c>
      <c r="AU6" s="203">
        <f t="shared" ca="1" si="31"/>
        <v>78.13566552901024</v>
      </c>
      <c r="AV6" s="203">
        <f t="shared" ca="1" si="32"/>
        <v>84.570826247139436</v>
      </c>
      <c r="AW6" s="203">
        <f t="shared" ca="1" si="16"/>
        <v>49.211321628292453</v>
      </c>
      <c r="AX6" s="203">
        <f t="shared" ca="1" si="17"/>
        <v>78.845786475508689</v>
      </c>
      <c r="AY6" s="203">
        <f t="shared" ca="1" si="18"/>
        <v>91.85836687890631</v>
      </c>
      <c r="AZ6" s="203">
        <f t="shared" ca="1" si="33"/>
        <v>80.504536150235879</v>
      </c>
      <c r="BA6" s="203">
        <f t="shared" ca="1" si="19"/>
        <v>77.106636838180464</v>
      </c>
      <c r="BB6" s="203">
        <f t="shared" ca="1" si="20"/>
        <v>78.94736842105263</v>
      </c>
      <c r="BC6" s="204">
        <v>204</v>
      </c>
      <c r="BE6">
        <f ca="1">VLOOKUP($A6, Calcs!$A$3:'Calcs'!$ANA$180, 872, FALSE)</f>
        <v>82.25</v>
      </c>
      <c r="BF6" s="5">
        <f t="shared" si="34"/>
        <v>13.844056203617832</v>
      </c>
      <c r="BG6">
        <f>(IF(A6&lt;17,SoC!X$2,IF(A6&lt;33,SoC!X$3,IF(A6&lt;49,SoC!X$4,IF(A6&lt;65,SoC!X$5,IF(A6&lt;81,SoC!X$6,IF(A6&lt;97,SoC!X$7,IF(A6&lt;113,SoC!X$8,IF(A6&lt;129,SoC!X$9,IF(A6&lt;145,SoC!X$10,SoC!X$11)))))))))+IF(BX6&lt;17,SoC!X$15,IF(BX6&lt;33,SoC!X$16,IF(BX6&lt;49,SoC!X$17,IF(BX6&lt;65,SoC!X$18,IF(BX6&lt;81,SoC!X$19,IF(BX6&lt;97,SoC!X$20,IF(BX6&lt;113,SoC!X$21,IF(BX6&lt;129,SoC!X$22,IF(BX6&lt;145,SoC!X$23,SoC!X$24))))))))))/2</f>
        <v>1.2114562129880804</v>
      </c>
      <c r="BH6" s="7">
        <v>84.798753524567786</v>
      </c>
      <c r="BI6" s="7">
        <v>78.13566552901024</v>
      </c>
      <c r="BJ6" s="5">
        <v>9.3428522887225878</v>
      </c>
      <c r="BK6" s="5">
        <v>88.440562036178306</v>
      </c>
      <c r="BL6">
        <f ca="1">VLOOKUP($A6, Calcs!$A$3:'Calcs'!$AXV$180, 1058, FALSE)</f>
        <v>2236</v>
      </c>
      <c r="BM6" s="4"/>
      <c r="BN6" s="5">
        <f t="shared" si="21"/>
        <v>0.94042842383765868</v>
      </c>
      <c r="BO6" s="5" t="str">
        <f t="shared" si="35"/>
        <v>S</v>
      </c>
      <c r="BP6" s="65">
        <f t="shared" si="22"/>
        <v>7.6705750191031061</v>
      </c>
      <c r="BQ6" s="90">
        <v>10</v>
      </c>
      <c r="BR6" s="8" t="s">
        <v>267</v>
      </c>
      <c r="BS6" s="5">
        <f t="shared" ca="1" si="23"/>
        <v>23.850509283115816</v>
      </c>
      <c r="BT6" s="5">
        <f t="shared" ca="1" si="24"/>
        <v>21.21625406646535</v>
      </c>
      <c r="BU6" s="5">
        <f t="shared" si="25"/>
        <v>32.803760470984727</v>
      </c>
      <c r="BV6" t="s">
        <v>645</v>
      </c>
      <c r="BX6" s="4">
        <v>28</v>
      </c>
      <c r="BY6" s="4">
        <v>4</v>
      </c>
      <c r="CA6" t="s">
        <v>1117</v>
      </c>
      <c r="CF6" s="64">
        <v>0.65081251602901191</v>
      </c>
      <c r="CG6" s="327" t="s">
        <v>71</v>
      </c>
      <c r="CK6">
        <v>5</v>
      </c>
      <c r="CL6">
        <v>7</v>
      </c>
      <c r="CM6">
        <v>6</v>
      </c>
      <c r="CN6">
        <v>9</v>
      </c>
      <c r="CO6">
        <v>9</v>
      </c>
      <c r="CP6">
        <v>9</v>
      </c>
      <c r="CQ6">
        <v>10</v>
      </c>
      <c r="CR6">
        <v>9</v>
      </c>
      <c r="CS6">
        <v>14</v>
      </c>
      <c r="CT6">
        <v>17</v>
      </c>
      <c r="CY6" s="327" t="s">
        <v>71</v>
      </c>
      <c r="CZ6" s="5">
        <v>85.256152162408966</v>
      </c>
      <c r="DA6" s="5">
        <f t="shared" si="26"/>
        <v>83.650869688398942</v>
      </c>
      <c r="DB6" s="7">
        <v>83.052219949025456</v>
      </c>
      <c r="DC6" s="7">
        <v>70.103916866506793</v>
      </c>
      <c r="DD6" s="7">
        <f t="shared" si="27"/>
        <v>80.445966523057749</v>
      </c>
      <c r="DE6" s="7">
        <f t="shared" si="28"/>
        <v>71.975412517438812</v>
      </c>
      <c r="DF6" s="5">
        <v>8.8975652100260927</v>
      </c>
      <c r="DG6" s="5">
        <f t="shared" si="29"/>
        <v>8.8078796862455686</v>
      </c>
      <c r="DJ6">
        <v>204</v>
      </c>
      <c r="DK6" s="64"/>
      <c r="DL6" s="7">
        <v>62.20219254128385</v>
      </c>
      <c r="DM6" s="7">
        <v>85.075882073962958</v>
      </c>
      <c r="DN6" s="5">
        <v>8.1800810197818983</v>
      </c>
      <c r="DO6">
        <v>54</v>
      </c>
      <c r="DQ6" s="5">
        <v>75.615876994661434</v>
      </c>
      <c r="DR6" s="5">
        <v>69.211907745996072</v>
      </c>
      <c r="DS6" s="5">
        <v>75.615876994661434</v>
      </c>
      <c r="DT6" s="5">
        <f t="shared" si="36"/>
        <v>69.211907745996072</v>
      </c>
      <c r="DU6">
        <v>2178</v>
      </c>
      <c r="DV6" s="5">
        <v>269.75</v>
      </c>
      <c r="DW6" s="7"/>
      <c r="DX6" s="7">
        <v>204</v>
      </c>
      <c r="DY6" s="5" t="s">
        <v>71</v>
      </c>
      <c r="DZ6" s="5"/>
      <c r="EA6" s="7">
        <v>379</v>
      </c>
      <c r="EB6" s="5">
        <v>82.6158038147139</v>
      </c>
      <c r="EC6" s="7">
        <v>75.615876994661434</v>
      </c>
      <c r="ED6" s="68">
        <v>120.9854031914583</v>
      </c>
      <c r="EE6">
        <v>0</v>
      </c>
    </row>
    <row r="7" spans="1:135" ht="14.45" customHeight="1" x14ac:dyDescent="0.2">
      <c r="A7" s="204">
        <v>113</v>
      </c>
      <c r="B7" s="334" t="s">
        <v>7</v>
      </c>
      <c r="C7" s="363" t="s">
        <v>176</v>
      </c>
      <c r="D7" s="158" t="str">
        <f>IFERROR(IFERROR(VLOOKUP(C7, Archive!$I$786:$P$3989, 8, FALSE), VLOOKUP(C7, Archive!$L$786:$Q$6126, 6, FALSE)), "-")</f>
        <v>-</v>
      </c>
      <c r="E7" s="156" t="str">
        <f>IFERROR(VLOOKUP(C7, Archive!$I$786:$S$3989, 11, FALSE), "-")</f>
        <v>-</v>
      </c>
      <c r="F7" s="205">
        <f ca="1">VLOOKUP($A7, Calcs!$A$3:'Calcs'!$ANA$180, 114, FALSE)</f>
        <v>4</v>
      </c>
      <c r="G7" s="206">
        <f ca="1">VLOOKUP($A7, Calcs!$A$3:'Calcs'!$ANA$180, 115, FALSE)</f>
        <v>1</v>
      </c>
      <c r="H7" s="207">
        <f ca="1">VLOOKUP($A7, Calcs!$A$3:'Calcs'!$ANA$180, 116, FALSE)</f>
        <v>1</v>
      </c>
      <c r="I7" s="208">
        <f ca="1">VLOOKUP($A7, Calcs!$A$3:'Calcs'!$ANA$180, 117, FALSE)</f>
        <v>1</v>
      </c>
      <c r="J7" s="209">
        <f ca="1">VLOOKUP($A7, Calcs!$A$3:'Calcs'!$ANA$180, 118, FALSE)</f>
        <v>3</v>
      </c>
      <c r="K7" s="210">
        <f ca="1">VLOOKUP($A7, Calcs!$A$3:'Calcs'!$ANA$180, 119, FALSE)</f>
        <v>1</v>
      </c>
      <c r="L7" s="211">
        <f ca="1">VLOOKUP($A7, Calcs!$A$3:'Calcs'!$ANA$180, 120, FALSE)</f>
        <v>0</v>
      </c>
      <c r="M7" s="212">
        <f ca="1">VLOOKUP($A7, Calcs!$A$3:'Calcs'!$ANA$180, 121, FALSE)</f>
        <v>0</v>
      </c>
      <c r="N7" s="213" t="str">
        <f t="shared" ca="1" si="0"/>
        <v>8-3</v>
      </c>
      <c r="O7" s="214">
        <f ca="1">VLOOKUP($A7, Calcs!$A$3:'Calcs'!$ANA$180, 311, FALSE)/X7</f>
        <v>45.111111111111114</v>
      </c>
      <c r="P7" s="214">
        <f ca="1">VLOOKUP($A7, Calcs!$A$3:'Calcs'!$ANA$180, 406, FALSE)/X7</f>
        <v>31.222222222222221</v>
      </c>
      <c r="Q7" s="214">
        <f t="shared" ca="1" si="1"/>
        <v>13.888888888888893</v>
      </c>
      <c r="R7" s="215">
        <f ca="1">VLOOKUP($A7,Calcs!$A$3:'Calcs'!$ANA$180,500,FALSE)/X7</f>
        <v>4.2888888888888888</v>
      </c>
      <c r="S7" s="214">
        <f ca="1">VLOOKUP($A7, Calcs!$A$3:'Calcs'!$ANA$180, 216, FALSE)/X7</f>
        <v>71.15939464295792</v>
      </c>
      <c r="T7" s="215">
        <f ca="1">VLOOKUP($A7, Calcs!$A$3:'Calcs'!$ANA$180, 594, FALSE)/X7</f>
        <v>6.9977777777777783</v>
      </c>
      <c r="U7" s="214">
        <f ca="1">VLOOKUP($A7, Calcs!$A$3:'Calcs'!$ANA$180, 688, FALSE)/X7</f>
        <v>92.777777777777771</v>
      </c>
      <c r="V7" s="204">
        <f ca="1">VLOOKUP($A7, Calcs!$A$3:'Calcs'!$ANA$180, 782, FALSE)/X7</f>
        <v>79.033333333333331</v>
      </c>
      <c r="W7" s="220">
        <v>1</v>
      </c>
      <c r="X7" s="214">
        <f ca="1">VLOOKUP($A7, Calcs!$A$3:'Calcs'!$ANA$180, 9, FALSE)</f>
        <v>9</v>
      </c>
      <c r="Y7" s="215">
        <f t="shared" ca="1" si="30"/>
        <v>14.89637305699482</v>
      </c>
      <c r="Z7" s="215">
        <f t="shared" ca="1" si="2"/>
        <v>103.772109276192</v>
      </c>
      <c r="AA7" s="215">
        <f t="shared" ca="1" si="3"/>
        <v>6.8911111111111145</v>
      </c>
      <c r="AB7" s="204">
        <f t="shared" ca="1" si="4"/>
        <v>92.777777777777771</v>
      </c>
      <c r="AC7" s="204">
        <f t="shared" ca="1" si="5"/>
        <v>79.033333333333331</v>
      </c>
      <c r="AD7" s="158">
        <f t="shared" ca="1" si="6"/>
        <v>99.357791072837003</v>
      </c>
      <c r="AE7" s="215">
        <f t="shared" ca="1" si="7"/>
        <v>8.8900693660585866</v>
      </c>
      <c r="AF7" s="216">
        <f ca="1">VLOOKUP($A7,Calcs!$A$3:'Calcs'!$ANA$180,122,FALSE)</f>
        <v>13</v>
      </c>
      <c r="AG7" s="216">
        <f ca="1">VLOOKUP($A7,Calcs!$A$3:'Calcs'!$ANA$180,123,FALSE)</f>
        <v>7</v>
      </c>
      <c r="AH7" s="216">
        <f ca="1">VLOOKUP($A7,Calcs!$A$3:'Calcs'!$ANA$180,124,FALSE)*2</f>
        <v>18</v>
      </c>
      <c r="AI7" s="216">
        <f ca="1">VLOOKUP($A7,Calcs!$A$3:'Calcs'!$ANA$180,110,FALSE)*8</f>
        <v>0</v>
      </c>
      <c r="AJ7" s="216">
        <f ca="1">VLOOKUP($A7,Calcs!$A$3:'Calcs'!$ANA$180,112,FALSE)*12</f>
        <v>0</v>
      </c>
      <c r="AK7" s="157">
        <v>34</v>
      </c>
      <c r="AL7" s="216">
        <f t="shared" ca="1" si="8"/>
        <v>72</v>
      </c>
      <c r="AM7" s="352">
        <f t="shared" si="9"/>
        <v>34</v>
      </c>
      <c r="AN7" s="219">
        <v>6</v>
      </c>
      <c r="AO7" s="217">
        <f t="shared" ca="1" si="10"/>
        <v>6</v>
      </c>
      <c r="AP7" s="191">
        <f t="shared" ca="1" si="11"/>
        <v>0</v>
      </c>
      <c r="AQ7" s="155">
        <f t="shared" ca="1" si="12"/>
        <v>86.314005495571195</v>
      </c>
      <c r="AR7" s="203">
        <f t="shared" ca="1" si="13"/>
        <v>78.270588235294113</v>
      </c>
      <c r="AS7" s="203">
        <f t="shared" ca="1" si="14"/>
        <v>64.15329411764705</v>
      </c>
      <c r="AT7" s="203">
        <f t="shared" ca="1" si="15"/>
        <v>65.967375629992404</v>
      </c>
      <c r="AU7" s="203">
        <f t="shared" ca="1" si="31"/>
        <v>76.49317406143345</v>
      </c>
      <c r="AV7" s="203">
        <f t="shared" ca="1" si="32"/>
        <v>79.505244534310634</v>
      </c>
      <c r="AW7" s="203">
        <f t="shared" ca="1" si="16"/>
        <v>96.270984534234032</v>
      </c>
      <c r="AX7" s="203">
        <f t="shared" ca="1" si="17"/>
        <v>65.336796976045761</v>
      </c>
      <c r="AY7" s="203">
        <f t="shared" ca="1" si="18"/>
        <v>86.248680690300489</v>
      </c>
      <c r="AZ7" s="203">
        <f t="shared" ca="1" si="33"/>
        <v>91.534386918404877</v>
      </c>
      <c r="BA7" s="203">
        <f t="shared" ca="1" si="19"/>
        <v>90.454884414615961</v>
      </c>
      <c r="BB7" s="203">
        <f t="shared" ca="1" si="20"/>
        <v>63.157894736842103</v>
      </c>
      <c r="BC7" s="204">
        <v>317</v>
      </c>
      <c r="BE7">
        <f ca="1">VLOOKUP($A7, Calcs!$A$3:'Calcs'!$ANA$180, 872, FALSE)</f>
        <v>83.25</v>
      </c>
      <c r="BF7" s="5">
        <f t="shared" si="34"/>
        <v>6.8179596113765912</v>
      </c>
      <c r="BG7">
        <f>(IF(A7&lt;17,SoC!X$2,IF(A7&lt;33,SoC!X$3,IF(A7&lt;49,SoC!X$4,IF(A7&lt;65,SoC!X$5,IF(A7&lt;81,SoC!X$6,IF(A7&lt;97,SoC!X$7,IF(A7&lt;113,SoC!X$8,IF(A7&lt;129,SoC!X$9,IF(A7&lt;145,SoC!X$10,SoC!X$11)))))))))+IF(BX7&lt;17,SoC!X$15,IF(BX7&lt;33,SoC!X$16,IF(BX7&lt;49,SoC!X$17,IF(BX7&lt;65,SoC!X$18,IF(BX7&lt;81,SoC!X$19,IF(BX7&lt;97,SoC!X$20,IF(BX7&lt;113,SoC!X$21,IF(BX7&lt;129,SoC!X$22,IF(BX7&lt;145,SoC!X$23,SoC!X$24))))))))))/2</f>
        <v>1.4583051162375438</v>
      </c>
      <c r="BH7" s="7">
        <v>65.967375629992404</v>
      </c>
      <c r="BI7" s="7">
        <v>76.49317406143345</v>
      </c>
      <c r="BJ7" s="5">
        <v>8.8900693660585866</v>
      </c>
      <c r="BK7" s="5">
        <v>86.359192227531821</v>
      </c>
      <c r="BL7">
        <f ca="1">VLOOKUP($A7, Calcs!$A$3:'Calcs'!$AXV$180, 1058, FALSE)</f>
        <v>2415</v>
      </c>
      <c r="BM7" s="4"/>
      <c r="BN7" s="5">
        <f t="shared" si="21"/>
        <v>0.92929646629873619</v>
      </c>
      <c r="BO7" s="5" t="str">
        <f t="shared" si="35"/>
        <v>A</v>
      </c>
      <c r="BP7" s="65">
        <f t="shared" si="22"/>
        <v>7.0279095960418072</v>
      </c>
      <c r="BQ7" s="90">
        <v>5</v>
      </c>
      <c r="BR7" s="8" t="s">
        <v>259</v>
      </c>
      <c r="BS7" s="5">
        <f t="shared" ca="1" si="23"/>
        <v>26.427988651786308</v>
      </c>
      <c r="BT7" s="5">
        <f t="shared" ca="1" si="24"/>
        <v>21.763208384725207</v>
      </c>
      <c r="BU7" s="5">
        <f t="shared" si="25"/>
        <v>30.722390662338242</v>
      </c>
      <c r="BV7" t="s">
        <v>913</v>
      </c>
      <c r="BX7" s="4">
        <v>16</v>
      </c>
      <c r="BY7" s="4">
        <v>5</v>
      </c>
      <c r="CA7" s="380" t="s">
        <v>1442</v>
      </c>
      <c r="CF7" s="64">
        <v>0.37763421680068487</v>
      </c>
      <c r="CG7" s="334" t="s">
        <v>176</v>
      </c>
      <c r="CK7">
        <v>6</v>
      </c>
      <c r="CL7">
        <v>9</v>
      </c>
      <c r="CM7">
        <v>2</v>
      </c>
      <c r="CN7">
        <v>3</v>
      </c>
      <c r="CO7">
        <v>2</v>
      </c>
      <c r="CP7">
        <v>3</v>
      </c>
      <c r="CQ7">
        <v>2</v>
      </c>
      <c r="CR7">
        <v>2</v>
      </c>
      <c r="CS7">
        <v>2</v>
      </c>
      <c r="CT7">
        <v>2</v>
      </c>
      <c r="CY7" s="334" t="s">
        <v>176</v>
      </c>
      <c r="CZ7" s="5">
        <v>91.084838580409013</v>
      </c>
      <c r="DA7" s="5">
        <f t="shared" si="26"/>
        <v>90.420770637128797</v>
      </c>
      <c r="DB7" s="7">
        <v>60.318576373943266</v>
      </c>
      <c r="DC7" s="7">
        <v>75.539568345323744</v>
      </c>
      <c r="DD7" s="7">
        <f t="shared" si="27"/>
        <v>63.351575335765183</v>
      </c>
      <c r="DE7" s="7">
        <f t="shared" si="28"/>
        <v>77.201444262855404</v>
      </c>
      <c r="DF7" s="5">
        <v>9.5437588681469379</v>
      </c>
      <c r="DG7" s="5">
        <f t="shared" si="29"/>
        <v>9.5286119995612832</v>
      </c>
      <c r="DJ7">
        <v>317</v>
      </c>
      <c r="DK7" s="64"/>
      <c r="DL7" s="7">
        <v>84.582568068518583</v>
      </c>
      <c r="DM7" s="7">
        <v>88.834575685577008</v>
      </c>
      <c r="DN7" s="5">
        <v>9.4225839194617009</v>
      </c>
      <c r="DO7">
        <v>55</v>
      </c>
      <c r="DQ7" s="5">
        <v>90.882622896191265</v>
      </c>
      <c r="DR7" s="5">
        <v>80.661967172143449</v>
      </c>
      <c r="DS7" s="5">
        <v>90.882622896191265</v>
      </c>
      <c r="DT7" s="5">
        <f t="shared" si="36"/>
        <v>80.661967172143449</v>
      </c>
      <c r="DU7">
        <v>2471</v>
      </c>
      <c r="DV7" s="5">
        <v>274</v>
      </c>
      <c r="DW7" s="7"/>
      <c r="DX7" s="7">
        <v>317</v>
      </c>
      <c r="DY7" s="5" t="s">
        <v>176</v>
      </c>
      <c r="DZ7" s="5"/>
      <c r="EA7" s="7">
        <v>675</v>
      </c>
      <c r="EB7" s="5">
        <v>147.13896457765668</v>
      </c>
      <c r="EC7" s="7">
        <v>90.882622896191265</v>
      </c>
      <c r="ED7" s="68">
        <v>145.41219663390604</v>
      </c>
      <c r="EE7">
        <v>24</v>
      </c>
    </row>
    <row r="8" spans="1:135" ht="14.45" customHeight="1" x14ac:dyDescent="0.2">
      <c r="A8" s="204">
        <v>136</v>
      </c>
      <c r="B8" s="335" t="s">
        <v>323</v>
      </c>
      <c r="C8" s="238" t="s">
        <v>383</v>
      </c>
      <c r="D8" s="158" t="str">
        <f>IFERROR(IFERROR(VLOOKUP(C8, Archive!$I$786:$P$3989, 8, FALSE), VLOOKUP(C8, Archive!$L$786:$Q$6126, 6, FALSE)), "-")</f>
        <v>-</v>
      </c>
      <c r="E8" s="156" t="str">
        <f>IFERROR(VLOOKUP(C8, Archive!$I$786:$S$3989, 11, FALSE), "-")</f>
        <v>-</v>
      </c>
      <c r="F8" s="205">
        <f ca="1">VLOOKUP($A8, Calcs!$A$3:'Calcs'!$ANA$180, 114, FALSE)</f>
        <v>5</v>
      </c>
      <c r="G8" s="206">
        <f ca="1">VLOOKUP($A8, Calcs!$A$3:'Calcs'!$ANA$180, 115, FALSE)</f>
        <v>0</v>
      </c>
      <c r="H8" s="207">
        <f ca="1">VLOOKUP($A8, Calcs!$A$3:'Calcs'!$ANA$180, 116, FALSE)</f>
        <v>1</v>
      </c>
      <c r="I8" s="208">
        <f ca="1">VLOOKUP($A8, Calcs!$A$3:'Calcs'!$ANA$180, 117, FALSE)</f>
        <v>1</v>
      </c>
      <c r="J8" s="209">
        <f ca="1">VLOOKUP($A8, Calcs!$A$3:'Calcs'!$ANA$180, 118, FALSE)</f>
        <v>4</v>
      </c>
      <c r="K8" s="210">
        <f ca="1">VLOOKUP($A8, Calcs!$A$3:'Calcs'!$ANA$180, 119, FALSE)</f>
        <v>0</v>
      </c>
      <c r="L8" s="211">
        <f ca="1">VLOOKUP($A8, Calcs!$A$3:'Calcs'!$ANA$180, 120, FALSE)</f>
        <v>0</v>
      </c>
      <c r="M8" s="212">
        <f ca="1">VLOOKUP($A8, Calcs!$A$3:'Calcs'!$ANA$180, 121, FALSE)</f>
        <v>0</v>
      </c>
      <c r="N8" s="426" t="str">
        <f t="shared" ca="1" si="0"/>
        <v>10-1</v>
      </c>
      <c r="O8" s="214">
        <f ca="1">VLOOKUP($A8, Calcs!$A$3:'Calcs'!$ANA$180, 311, FALSE)/X8</f>
        <v>66.272727272727266</v>
      </c>
      <c r="P8" s="214">
        <f ca="1">VLOOKUP($A8, Calcs!$A$3:'Calcs'!$ANA$180, 406, FALSE)/X8</f>
        <v>29.636363636363637</v>
      </c>
      <c r="Q8" s="214">
        <f t="shared" ca="1" si="1"/>
        <v>36.636363636363626</v>
      </c>
      <c r="R8" s="215">
        <f ca="1">VLOOKUP($A8,Calcs!$A$3:'Calcs'!$ANA$180,500,FALSE)/X8</f>
        <v>5.1309090909090918</v>
      </c>
      <c r="S8" s="214">
        <f ca="1">VLOOKUP($A8, Calcs!$A$3:'Calcs'!$ANA$180, 216, FALSE)/X8</f>
        <v>52.829572002115789</v>
      </c>
      <c r="T8" s="215">
        <f ca="1">VLOOKUP($A8, Calcs!$A$3:'Calcs'!$ANA$180, 594, FALSE)/X8</f>
        <v>7.3845454545454539</v>
      </c>
      <c r="U8" s="214">
        <f ca="1">VLOOKUP($A8, Calcs!$A$3:'Calcs'!$ANA$180, 688, FALSE)/X8</f>
        <v>71.818181818181813</v>
      </c>
      <c r="V8" s="204">
        <f ca="1">VLOOKUP($A8, Calcs!$A$3:'Calcs'!$ANA$180, 782, FALSE)/X8</f>
        <v>110.73636363636363</v>
      </c>
      <c r="W8" s="220">
        <v>6</v>
      </c>
      <c r="X8" s="214">
        <f ca="1">VLOOKUP($A8, Calcs!$A$3:'Calcs'!$ANA$180, 9, FALSE)</f>
        <v>11</v>
      </c>
      <c r="Y8" s="215">
        <f t="shared" ca="1" si="30"/>
        <v>16.88518781006378</v>
      </c>
      <c r="Z8" s="215">
        <f t="shared" ca="1" si="2"/>
        <v>58.895899428707132</v>
      </c>
      <c r="AA8" s="215">
        <f t="shared" ca="1" si="3"/>
        <v>29.251818181818173</v>
      </c>
      <c r="AB8" s="204">
        <f t="shared" ca="1" si="4"/>
        <v>71.818181818181813</v>
      </c>
      <c r="AC8" s="204">
        <f t="shared" ca="1" si="5"/>
        <v>110.73636363636363</v>
      </c>
      <c r="AD8" s="158">
        <f t="shared" ca="1" si="6"/>
        <v>78.65154313827216</v>
      </c>
      <c r="AE8" s="215">
        <f t="shared" ca="1" si="7"/>
        <v>10</v>
      </c>
      <c r="AF8" s="216">
        <f ca="1">VLOOKUP($A8,Calcs!$A$3:'Calcs'!$ANA$180,122,FALSE)</f>
        <v>16</v>
      </c>
      <c r="AG8" s="216">
        <f ca="1">VLOOKUP($A8,Calcs!$A$3:'Calcs'!$ANA$180,123,FALSE)</f>
        <v>8</v>
      </c>
      <c r="AH8" s="216">
        <f ca="1">VLOOKUP($A8,Calcs!$A$3:'Calcs'!$ANA$180,124,FALSE)*2</f>
        <v>24</v>
      </c>
      <c r="AI8" s="216">
        <f ca="1">VLOOKUP($A8,Calcs!$A$3:'Calcs'!$ANA$180,110,FALSE)*8</f>
        <v>0</v>
      </c>
      <c r="AJ8" s="216">
        <f ca="1">VLOOKUP($A8,Calcs!$A$3:'Calcs'!$ANA$180,112,FALSE)*12</f>
        <v>0</v>
      </c>
      <c r="AK8" s="157">
        <v>66</v>
      </c>
      <c r="AL8" s="216">
        <f t="shared" ca="1" si="8"/>
        <v>114</v>
      </c>
      <c r="AM8" s="352">
        <f t="shared" si="9"/>
        <v>66</v>
      </c>
      <c r="AN8" s="218">
        <v>7</v>
      </c>
      <c r="AO8" s="217">
        <f t="shared" ca="1" si="10"/>
        <v>7</v>
      </c>
      <c r="AP8" s="191">
        <f t="shared" ca="1" si="11"/>
        <v>0</v>
      </c>
      <c r="AQ8" s="155">
        <f t="shared" ca="1" si="12"/>
        <v>86.214270600504221</v>
      </c>
      <c r="AR8" s="203">
        <f t="shared" ca="1" si="13"/>
        <v>96.517647058823528</v>
      </c>
      <c r="AS8" s="203">
        <f t="shared" ca="1" si="14"/>
        <v>73.282823529411758</v>
      </c>
      <c r="AT8" s="203">
        <f t="shared" ca="1" si="15"/>
        <v>100</v>
      </c>
      <c r="AU8" s="203">
        <f t="shared" ca="1" si="31"/>
        <v>79.842150170648466</v>
      </c>
      <c r="AV8" s="203">
        <f t="shared" ca="1" si="32"/>
        <v>90.119989658590669</v>
      </c>
      <c r="AW8" s="203">
        <f t="shared" ca="1" si="16"/>
        <v>43.044803643163455</v>
      </c>
      <c r="AX8" s="203">
        <f t="shared" ca="1" si="17"/>
        <v>100</v>
      </c>
      <c r="AY8" s="203">
        <f t="shared" ca="1" si="18"/>
        <v>100</v>
      </c>
      <c r="AZ8" s="203">
        <f t="shared" ca="1" si="33"/>
        <v>77.082219571559094</v>
      </c>
      <c r="BA8" s="203">
        <f t="shared" ca="1" si="19"/>
        <v>60.850111856823261</v>
      </c>
      <c r="BB8" s="203">
        <f t="shared" ca="1" si="20"/>
        <v>100</v>
      </c>
      <c r="BC8" s="204">
        <v>128</v>
      </c>
      <c r="BE8">
        <f ca="1">VLOOKUP($A8, Calcs!$A$3:'Calcs'!$ANA$180, 872, FALSE)</f>
        <v>65</v>
      </c>
      <c r="BF8" s="5">
        <f t="shared" si="34"/>
        <v>5.4489272355337937</v>
      </c>
      <c r="BG8">
        <f>(IF(A8&lt;17,SoC!X$2,IF(A8&lt;33,SoC!X$3,IF(A8&lt;49,SoC!X$4,IF(A8&lt;65,SoC!X$5,IF(A8&lt;81,SoC!X$6,IF(A8&lt;97,SoC!X$7,IF(A8&lt;113,SoC!X$8,IF(A8&lt;129,SoC!X$9,IF(A8&lt;145,SoC!X$10,SoC!X$11)))))))))+IF(BX8&lt;17,SoC!X$15,IF(BX8&lt;33,SoC!X$16,IF(BX8&lt;49,SoC!X$17,IF(BX8&lt;65,SoC!X$18,IF(BX8&lt;81,SoC!X$19,IF(BX8&lt;97,SoC!X$20,IF(BX8&lt;113,SoC!X$21,IF(BX8&lt;129,SoC!X$22,IF(BX8&lt;145,SoC!X$23,SoC!X$24))))))))))/2</f>
        <v>1.1148282523725233</v>
      </c>
      <c r="BH8" s="7">
        <v>100</v>
      </c>
      <c r="BI8" s="7">
        <v>79.842150170648466</v>
      </c>
      <c r="BJ8" s="5">
        <v>10</v>
      </c>
      <c r="BK8" s="5">
        <v>86.223180888344842</v>
      </c>
      <c r="BL8">
        <f ca="1">VLOOKUP($A8, Calcs!$A$3:'Calcs'!$AXV$180, 1058, FALSE)</f>
        <v>2018</v>
      </c>
      <c r="BM8" s="4"/>
      <c r="BN8" s="5">
        <f t="shared" si="21"/>
        <v>0.92856438058082347</v>
      </c>
      <c r="BO8" s="5" t="str">
        <f t="shared" si="35"/>
        <v>A</v>
      </c>
      <c r="BP8" s="65">
        <f t="shared" si="22"/>
        <v>7.5556726451751182</v>
      </c>
      <c r="BQ8" s="90">
        <v>4</v>
      </c>
      <c r="BR8" s="8" t="s">
        <v>264</v>
      </c>
      <c r="BS8" s="5">
        <f t="shared" ca="1" si="23"/>
        <v>23.770609600282103</v>
      </c>
      <c r="BT8" s="5">
        <f t="shared" ca="1" si="24"/>
        <v>20.857013666679094</v>
      </c>
      <c r="BU8" s="5">
        <f t="shared" si="25"/>
        <v>30.586379323151263</v>
      </c>
      <c r="BV8" t="s">
        <v>919</v>
      </c>
      <c r="BX8" s="4">
        <v>95</v>
      </c>
      <c r="BY8" s="4">
        <v>13</v>
      </c>
      <c r="CA8" t="s">
        <v>1117</v>
      </c>
      <c r="CF8" s="64">
        <v>0.4458214055653037</v>
      </c>
      <c r="CG8" s="335" t="s">
        <v>383</v>
      </c>
      <c r="CK8">
        <v>7</v>
      </c>
      <c r="CL8">
        <v>10</v>
      </c>
      <c r="CM8">
        <v>11</v>
      </c>
      <c r="CN8">
        <v>8</v>
      </c>
      <c r="CO8">
        <v>12</v>
      </c>
      <c r="CP8">
        <v>23</v>
      </c>
      <c r="CQ8">
        <v>32</v>
      </c>
      <c r="CR8">
        <v>46</v>
      </c>
      <c r="CS8">
        <v>56</v>
      </c>
      <c r="CT8">
        <v>59</v>
      </c>
      <c r="CY8" s="335" t="s">
        <v>383</v>
      </c>
      <c r="CZ8" s="5">
        <v>84.47426162778109</v>
      </c>
      <c r="DA8" s="5">
        <f t="shared" si="26"/>
        <v>80.70784984451447</v>
      </c>
      <c r="DB8" s="7">
        <v>100</v>
      </c>
      <c r="DC8" s="7">
        <v>76.498800959232611</v>
      </c>
      <c r="DD8" s="7">
        <f t="shared" si="27"/>
        <v>96.466679536313265</v>
      </c>
      <c r="DE8" s="7">
        <f t="shared" si="28"/>
        <v>75.482679759442789</v>
      </c>
      <c r="DF8" s="5">
        <v>10</v>
      </c>
      <c r="DG8" s="5">
        <f t="shared" si="29"/>
        <v>9.7263089948741754</v>
      </c>
      <c r="DJ8">
        <v>128</v>
      </c>
      <c r="DK8" s="64"/>
      <c r="DL8" s="7">
        <v>71.733436290506148</v>
      </c>
      <c r="DM8" s="7">
        <v>68.36983136091412</v>
      </c>
      <c r="DN8" s="5">
        <v>7.8104719589934017</v>
      </c>
      <c r="DO8">
        <v>34</v>
      </c>
      <c r="DQ8" s="5">
        <v>54.963391270454977</v>
      </c>
      <c r="DR8" s="5">
        <v>53.722543452841236</v>
      </c>
      <c r="DS8" s="5">
        <v>54.963391270454977</v>
      </c>
      <c r="DT8" s="5">
        <f t="shared" si="36"/>
        <v>53.722543452841236</v>
      </c>
      <c r="DU8">
        <v>1799</v>
      </c>
      <c r="DV8" s="5">
        <v>169.84375</v>
      </c>
      <c r="DW8" s="7"/>
      <c r="DX8" s="7">
        <v>128</v>
      </c>
      <c r="DY8" s="5" t="s">
        <v>383</v>
      </c>
      <c r="DZ8" s="5"/>
      <c r="EA8" s="7">
        <v>180</v>
      </c>
      <c r="EB8" s="5">
        <v>39.237057220708451</v>
      </c>
      <c r="EC8" s="7">
        <v>54.963391270454977</v>
      </c>
      <c r="ED8" s="68">
        <v>87.941426032727975</v>
      </c>
      <c r="EE8">
        <v>0</v>
      </c>
    </row>
    <row r="9" spans="1:135" ht="14.45" customHeight="1" x14ac:dyDescent="0.2">
      <c r="A9" s="204">
        <v>125</v>
      </c>
      <c r="B9" s="334" t="s">
        <v>7</v>
      </c>
      <c r="C9" s="363" t="s">
        <v>188</v>
      </c>
      <c r="D9" s="158" t="str">
        <f>IFERROR(IFERROR(VLOOKUP(C9, Archive!$I$786:$P$3989, 8, FALSE), VLOOKUP(C9, Archive!$L$786:$Q$6126, 6, FALSE)), "-")</f>
        <v>-</v>
      </c>
      <c r="E9" s="156" t="str">
        <f>IFERROR(VLOOKUP(C9, Archive!$I$786:$S$3989, 11, FALSE), "-")</f>
        <v>-</v>
      </c>
      <c r="F9" s="205">
        <f ca="1">VLOOKUP($A9, Calcs!$A$3:'Calcs'!$ANA$180, 114, FALSE)</f>
        <v>4</v>
      </c>
      <c r="G9" s="206">
        <f ca="1">VLOOKUP($A9, Calcs!$A$3:'Calcs'!$ANA$180, 115, FALSE)</f>
        <v>1</v>
      </c>
      <c r="H9" s="207">
        <f ca="1">VLOOKUP($A9, Calcs!$A$3:'Calcs'!$ANA$180, 116, FALSE)</f>
        <v>2</v>
      </c>
      <c r="I9" s="208">
        <f ca="1">VLOOKUP($A9, Calcs!$A$3:'Calcs'!$ANA$180, 117, FALSE)</f>
        <v>0</v>
      </c>
      <c r="J9" s="209">
        <f ca="1">VLOOKUP($A9, Calcs!$A$3:'Calcs'!$ANA$180, 118, FALSE)</f>
        <v>3</v>
      </c>
      <c r="K9" s="210">
        <f ca="1">VLOOKUP($A9, Calcs!$A$3:'Calcs'!$ANA$180, 119, FALSE)</f>
        <v>1</v>
      </c>
      <c r="L9" s="211">
        <f ca="1">VLOOKUP($A9, Calcs!$A$3:'Calcs'!$ANA$180, 120, FALSE)</f>
        <v>0</v>
      </c>
      <c r="M9" s="212">
        <f ca="1">VLOOKUP($A9, Calcs!$A$3:'Calcs'!$ANA$180, 121, FALSE)</f>
        <v>0</v>
      </c>
      <c r="N9" s="213" t="str">
        <f t="shared" ca="1" si="0"/>
        <v>9-2</v>
      </c>
      <c r="O9" s="214">
        <f ca="1">VLOOKUP($A9, Calcs!$A$3:'Calcs'!$ANA$180, 311, FALSE)/X9</f>
        <v>35.909090909090907</v>
      </c>
      <c r="P9" s="214">
        <f ca="1">VLOOKUP($A9, Calcs!$A$3:'Calcs'!$ANA$180, 406, FALSE)/X9</f>
        <v>25.272727272727273</v>
      </c>
      <c r="Q9" s="214">
        <f t="shared" ca="1" si="1"/>
        <v>10.636363636363633</v>
      </c>
      <c r="R9" s="215">
        <f ca="1">VLOOKUP($A9,Calcs!$A$3:'Calcs'!$ANA$180,500,FALSE)/X9</f>
        <v>3.8172727272727269</v>
      </c>
      <c r="S9" s="214">
        <f ca="1">VLOOKUP($A9, Calcs!$A$3:'Calcs'!$ANA$180, 216, FALSE)/X9</f>
        <v>63.23127629127459</v>
      </c>
      <c r="T9" s="215">
        <f ca="1">VLOOKUP($A9, Calcs!$A$3:'Calcs'!$ANA$180, 594, FALSE)/X9</f>
        <v>5.7645454545454546</v>
      </c>
      <c r="U9" s="214">
        <f ca="1">VLOOKUP($A9, Calcs!$A$3:'Calcs'!$ANA$180, 688, FALSE)/X9</f>
        <v>84.63636363636364</v>
      </c>
      <c r="V9" s="204">
        <f ca="1">VLOOKUP($A9, Calcs!$A$3:'Calcs'!$ANA$180, 782, FALSE)/X9</f>
        <v>89.290909090909096</v>
      </c>
      <c r="W9" s="220">
        <v>1</v>
      </c>
      <c r="X9" s="214">
        <f ca="1">VLOOKUP($A9, Calcs!$A$3:'Calcs'!$ANA$180, 9, FALSE)</f>
        <v>11</v>
      </c>
      <c r="Y9" s="215">
        <f t="shared" ca="1" si="30"/>
        <v>15.884734460585854</v>
      </c>
      <c r="Z9" s="215">
        <f t="shared" ca="1" si="2"/>
        <v>92.21049372179543</v>
      </c>
      <c r="AA9" s="215">
        <f t="shared" ca="1" si="3"/>
        <v>4.8718181818181785</v>
      </c>
      <c r="AB9" s="204">
        <f t="shared" ca="1" si="4"/>
        <v>84.63636363636364</v>
      </c>
      <c r="AC9" s="204">
        <f t="shared" ca="1" si="5"/>
        <v>89.290909090909096</v>
      </c>
      <c r="AD9" s="158">
        <f t="shared" ca="1" si="6"/>
        <v>89.655636347463769</v>
      </c>
      <c r="AE9" s="215">
        <f t="shared" ca="1" si="7"/>
        <v>9.4493867044855921</v>
      </c>
      <c r="AF9" s="216">
        <f ca="1">VLOOKUP($A9,Calcs!$A$3:'Calcs'!$ANA$180,122,FALSE)</f>
        <v>14</v>
      </c>
      <c r="AG9" s="216">
        <f ca="1">VLOOKUP($A9,Calcs!$A$3:'Calcs'!$ANA$180,123,FALSE)</f>
        <v>10</v>
      </c>
      <c r="AH9" s="216">
        <f ca="1">VLOOKUP($A9,Calcs!$A$3:'Calcs'!$ANA$180,124,FALSE)*2</f>
        <v>18</v>
      </c>
      <c r="AI9" s="216">
        <f ca="1">VLOOKUP($A9,Calcs!$A$3:'Calcs'!$ANA$180,110,FALSE)*8</f>
        <v>0</v>
      </c>
      <c r="AJ9" s="216">
        <f ca="1">VLOOKUP($A9,Calcs!$A$3:'Calcs'!$ANA$180,112,FALSE)*12</f>
        <v>0</v>
      </c>
      <c r="AK9" s="157">
        <v>38</v>
      </c>
      <c r="AL9" s="216">
        <f t="shared" ca="1" si="8"/>
        <v>80</v>
      </c>
      <c r="AM9" s="352">
        <f t="shared" si="9"/>
        <v>38</v>
      </c>
      <c r="AN9" s="219">
        <v>8</v>
      </c>
      <c r="AO9" s="217">
        <f t="shared" ca="1" si="10"/>
        <v>8</v>
      </c>
      <c r="AP9" s="191">
        <f t="shared" ca="1" si="11"/>
        <v>0</v>
      </c>
      <c r="AQ9" s="155">
        <f t="shared" ca="1" si="12"/>
        <v>84.778557032707411</v>
      </c>
      <c r="AR9" s="203">
        <f t="shared" ca="1" si="13"/>
        <v>84.152941176470591</v>
      </c>
      <c r="AS9" s="203">
        <f t="shared" ca="1" si="14"/>
        <v>83.761137254901968</v>
      </c>
      <c r="AT9" s="203">
        <f t="shared" ca="1" si="15"/>
        <v>49.654880522992372</v>
      </c>
      <c r="AU9" s="203">
        <f t="shared" ca="1" si="31"/>
        <v>89.057167235494873</v>
      </c>
      <c r="AV9" s="203">
        <f t="shared" ca="1" si="32"/>
        <v>84.780348398863822</v>
      </c>
      <c r="AW9" s="203">
        <f t="shared" ca="1" si="16"/>
        <v>82.558136613637728</v>
      </c>
      <c r="AX9" s="203">
        <f t="shared" ca="1" si="17"/>
        <v>62.206522045490843</v>
      </c>
      <c r="AY9" s="203">
        <f t="shared" ca="1" si="18"/>
        <v>93.178259063003551</v>
      </c>
      <c r="AZ9" s="203">
        <f t="shared" ca="1" si="33"/>
        <v>84.837835077705265</v>
      </c>
      <c r="BA9" s="203">
        <f t="shared" ca="1" si="19"/>
        <v>73.154362416107389</v>
      </c>
      <c r="BB9" s="203">
        <f t="shared" ca="1" si="20"/>
        <v>70.175438596491219</v>
      </c>
      <c r="BC9" s="204">
        <v>205</v>
      </c>
      <c r="BE9">
        <f ca="1">VLOOKUP($A9, Calcs!$A$3:'Calcs'!$ANA$180, 872, FALSE)</f>
        <v>77</v>
      </c>
      <c r="BF9" s="5">
        <f t="shared" si="34"/>
        <v>10.783219036966312</v>
      </c>
      <c r="BG9">
        <f>(IF(A9&lt;17,SoC!X$2,IF(A9&lt;33,SoC!X$3,IF(A9&lt;49,SoC!X$4,IF(A9&lt;65,SoC!X$5,IF(A9&lt;81,SoC!X$6,IF(A9&lt;97,SoC!X$7,IF(A9&lt;113,SoC!X$8,IF(A9&lt;129,SoC!X$9,IF(A9&lt;145,SoC!X$10,SoC!X$11)))))))))+IF(BX9&lt;17,SoC!X$15,IF(BX9&lt;33,SoC!X$16,IF(BX9&lt;49,SoC!X$17,IF(BX9&lt;65,SoC!X$18,IF(BX9&lt;81,SoC!X$19,IF(BX9&lt;97,SoC!X$20,IF(BX9&lt;113,SoC!X$21,IF(BX9&lt;129,SoC!X$22,IF(BX9&lt;145,SoC!X$23,SoC!X$24))))))))))/2</f>
        <v>1.4583051162375438</v>
      </c>
      <c r="BH9" s="7">
        <v>49.654880522992372</v>
      </c>
      <c r="BI9" s="7">
        <v>89.057167235494873</v>
      </c>
      <c r="BJ9" s="5">
        <v>9.4493867044855921</v>
      </c>
      <c r="BK9" s="5">
        <v>84.790237962078891</v>
      </c>
      <c r="BL9">
        <f ca="1">VLOOKUP($A9, Calcs!$A$3:'Calcs'!$AXV$180, 1058, FALSE)</f>
        <v>2183</v>
      </c>
      <c r="BM9" s="4"/>
      <c r="BN9" s="5">
        <f t="shared" si="21"/>
        <v>0.92081614865335037</v>
      </c>
      <c r="BO9" s="5" t="str">
        <f t="shared" si="35"/>
        <v>A</v>
      </c>
      <c r="BP9" s="65">
        <f t="shared" si="22"/>
        <v>6.9937774121647234</v>
      </c>
      <c r="BQ9" s="90">
        <v>8</v>
      </c>
      <c r="BR9" s="8" t="s">
        <v>265</v>
      </c>
      <c r="BS9" s="5">
        <f t="shared" ca="1" si="23"/>
        <v>25.15689020998887</v>
      </c>
      <c r="BT9" s="5">
        <f t="shared" ca="1" si="24"/>
        <v>21.104165764308124</v>
      </c>
      <c r="BU9" s="5">
        <f t="shared" si="25"/>
        <v>29.153436396885311</v>
      </c>
      <c r="BV9" t="s">
        <v>913</v>
      </c>
      <c r="BX9" s="4">
        <v>13</v>
      </c>
      <c r="BY9" s="4">
        <v>1</v>
      </c>
      <c r="CA9" t="s">
        <v>898</v>
      </c>
      <c r="CF9" s="64">
        <v>0.64324990865268905</v>
      </c>
      <c r="CG9" s="334" t="s">
        <v>188</v>
      </c>
      <c r="CK9">
        <v>8</v>
      </c>
      <c r="CL9">
        <v>4</v>
      </c>
      <c r="CM9">
        <v>7</v>
      </c>
      <c r="CN9">
        <v>10</v>
      </c>
      <c r="CO9">
        <v>14</v>
      </c>
      <c r="CP9">
        <v>15</v>
      </c>
      <c r="CQ9">
        <v>18</v>
      </c>
      <c r="CR9">
        <v>13</v>
      </c>
      <c r="CS9">
        <v>16</v>
      </c>
      <c r="CT9">
        <v>14</v>
      </c>
      <c r="CY9" s="334" t="s">
        <v>188</v>
      </c>
      <c r="CZ9" s="5">
        <v>84.678455782116274</v>
      </c>
      <c r="DA9" s="5">
        <f t="shared" si="26"/>
        <v>83.30770902619139</v>
      </c>
      <c r="DB9" s="7">
        <v>52.361391785521775</v>
      </c>
      <c r="DC9" s="7">
        <v>89.68824940047962</v>
      </c>
      <c r="DD9" s="7">
        <f t="shared" si="27"/>
        <v>53.381112310827064</v>
      </c>
      <c r="DE9" s="7">
        <f t="shared" si="28"/>
        <v>90.645462162871254</v>
      </c>
      <c r="DF9" s="5">
        <v>10</v>
      </c>
      <c r="DG9" s="5">
        <f t="shared" si="29"/>
        <v>10</v>
      </c>
      <c r="DJ9">
        <v>205</v>
      </c>
      <c r="DK9" s="64"/>
      <c r="DL9" s="7">
        <v>60.519155987964069</v>
      </c>
      <c r="DM9" s="7">
        <v>97.345951499612696</v>
      </c>
      <c r="DN9" s="5">
        <v>10</v>
      </c>
      <c r="DO9">
        <v>61</v>
      </c>
      <c r="DQ9" s="5">
        <v>77.099979125391101</v>
      </c>
      <c r="DR9" s="5">
        <v>70.32498434404333</v>
      </c>
      <c r="DS9" s="5">
        <v>77.099979125391101</v>
      </c>
      <c r="DT9" s="5">
        <f t="shared" si="36"/>
        <v>70.32498434404333</v>
      </c>
      <c r="DU9">
        <v>2164</v>
      </c>
      <c r="DV9" s="5">
        <v>305.65625</v>
      </c>
      <c r="DW9" s="7"/>
      <c r="DX9" s="7">
        <v>205</v>
      </c>
      <c r="DY9" s="5" t="s">
        <v>188</v>
      </c>
      <c r="DZ9" s="5"/>
      <c r="EA9" s="7">
        <v>346</v>
      </c>
      <c r="EB9" s="5">
        <v>75.42234332425069</v>
      </c>
      <c r="EC9" s="7">
        <v>77.099979125391101</v>
      </c>
      <c r="ED9" s="68">
        <v>123.35996660062577</v>
      </c>
      <c r="EE9">
        <v>6</v>
      </c>
    </row>
    <row r="10" spans="1:135" ht="14.45" customHeight="1" x14ac:dyDescent="0.2">
      <c r="A10" s="204">
        <v>91</v>
      </c>
      <c r="B10" s="326" t="s">
        <v>1</v>
      </c>
      <c r="C10" s="230" t="s">
        <v>36</v>
      </c>
      <c r="D10" s="158" t="str">
        <f>IFERROR(IFERROR(VLOOKUP(C10, Archive!$I$786:$P$3989, 8, FALSE), VLOOKUP(C10, Archive!$L$786:$Q$6126, 6, FALSE)), "-")</f>
        <v>-</v>
      </c>
      <c r="E10" s="156" t="str">
        <f>IFERROR(VLOOKUP(C10, Archive!$I$786:$S$3989, 11, FALSE), "-")</f>
        <v>-</v>
      </c>
      <c r="F10" s="205">
        <f ca="1">VLOOKUP($A10, Calcs!$A$3:'Calcs'!$ANA$180, 114, FALSE)</f>
        <v>5</v>
      </c>
      <c r="G10" s="206">
        <f ca="1">VLOOKUP($A10, Calcs!$A$3:'Calcs'!$ANA$180, 115, FALSE)</f>
        <v>0</v>
      </c>
      <c r="H10" s="207">
        <f ca="1">VLOOKUP($A10, Calcs!$A$3:'Calcs'!$ANA$180, 116, FALSE)</f>
        <v>2</v>
      </c>
      <c r="I10" s="208">
        <f ca="1">VLOOKUP($A10, Calcs!$A$3:'Calcs'!$ANA$180, 117, FALSE)</f>
        <v>0</v>
      </c>
      <c r="J10" s="209">
        <f ca="1">VLOOKUP($A10, Calcs!$A$3:'Calcs'!$ANA$180, 118, FALSE)</f>
        <v>4</v>
      </c>
      <c r="K10" s="210">
        <f ca="1">VLOOKUP($A10, Calcs!$A$3:'Calcs'!$ANA$180, 119, FALSE)</f>
        <v>0</v>
      </c>
      <c r="L10" s="211">
        <f ca="1">VLOOKUP($A10, Calcs!$A$3:'Calcs'!$ANA$180, 120, FALSE)</f>
        <v>0</v>
      </c>
      <c r="M10" s="212">
        <f ca="1">VLOOKUP($A10, Calcs!$A$3:'Calcs'!$ANA$180, 121, FALSE)</f>
        <v>0</v>
      </c>
      <c r="N10" s="426" t="str">
        <f t="shared" ca="1" si="0"/>
        <v>11-0</v>
      </c>
      <c r="O10" s="214">
        <f ca="1">VLOOKUP($A10, Calcs!$A$3:'Calcs'!$ANA$180, 311, FALSE)/X10</f>
        <v>43.777777777777779</v>
      </c>
      <c r="P10" s="214">
        <f ca="1">VLOOKUP($A10, Calcs!$A$3:'Calcs'!$ANA$180, 406, FALSE)/X10</f>
        <v>26.888888888888889</v>
      </c>
      <c r="Q10" s="214">
        <f t="shared" ca="1" si="1"/>
        <v>16.888888888888889</v>
      </c>
      <c r="R10" s="215">
        <f ca="1">VLOOKUP($A10,Calcs!$A$3:'Calcs'!$ANA$180,500,FALSE)/X10</f>
        <v>4.1044444444444439</v>
      </c>
      <c r="S10" s="214">
        <f ca="1">VLOOKUP($A10, Calcs!$A$3:'Calcs'!$ANA$180, 216, FALSE)/X10</f>
        <v>62.247115333136257</v>
      </c>
      <c r="T10" s="215">
        <f ca="1">VLOOKUP($A10, Calcs!$A$3:'Calcs'!$ANA$180, 594, FALSE)/X10</f>
        <v>6.2911111111111113</v>
      </c>
      <c r="U10" s="214">
        <f ca="1">VLOOKUP($A10, Calcs!$A$3:'Calcs'!$ANA$180, 688, FALSE)/X10</f>
        <v>83.888888888888886</v>
      </c>
      <c r="V10" s="204">
        <f ca="1">VLOOKUP($A10, Calcs!$A$3:'Calcs'!$ANA$180, 782, FALSE)/X10</f>
        <v>80.01111111111112</v>
      </c>
      <c r="W10" s="220">
        <v>4</v>
      </c>
      <c r="X10" s="214">
        <f ca="1">VLOOKUP($A10, Calcs!$A$3:'Calcs'!$ANA$180, 9, FALSE)</f>
        <v>9</v>
      </c>
      <c r="Y10" s="215">
        <f t="shared" ca="1" si="30"/>
        <v>16.296697347049271</v>
      </c>
      <c r="Z10" s="215">
        <f t="shared" ca="1" si="2"/>
        <v>64.855485079145822</v>
      </c>
      <c r="AA10" s="215">
        <f t="shared" ca="1" si="3"/>
        <v>10.597777777777779</v>
      </c>
      <c r="AB10" s="204">
        <f t="shared" ca="1" si="4"/>
        <v>83.888888888888886</v>
      </c>
      <c r="AC10" s="204">
        <f t="shared" ca="1" si="5"/>
        <v>80.01111111111112</v>
      </c>
      <c r="AD10" s="158">
        <f t="shared" ca="1" si="6"/>
        <v>68.255366768105674</v>
      </c>
      <c r="AE10" s="215">
        <f t="shared" ca="1" si="7"/>
        <v>8.9448930184273934</v>
      </c>
      <c r="AF10" s="216">
        <f ca="1">VLOOKUP($A10,Calcs!$A$3:'Calcs'!$ANA$180,122,FALSE)</f>
        <v>17</v>
      </c>
      <c r="AG10" s="216">
        <f ca="1">VLOOKUP($A10,Calcs!$A$3:'Calcs'!$ANA$180,123,FALSE)</f>
        <v>11</v>
      </c>
      <c r="AH10" s="216">
        <f ca="1">VLOOKUP($A10,Calcs!$A$3:'Calcs'!$ANA$180,124,FALSE)*2</f>
        <v>24</v>
      </c>
      <c r="AI10" s="216">
        <f ca="1">VLOOKUP($A10,Calcs!$A$3:'Calcs'!$ANA$180,110,FALSE)*8</f>
        <v>0</v>
      </c>
      <c r="AJ10" s="216">
        <f ca="1">VLOOKUP($A10,Calcs!$A$3:'Calcs'!$ANA$180,112,FALSE)*12</f>
        <v>0</v>
      </c>
      <c r="AK10" s="157">
        <v>37</v>
      </c>
      <c r="AL10" s="216">
        <f t="shared" ca="1" si="8"/>
        <v>89</v>
      </c>
      <c r="AM10" s="352">
        <f t="shared" si="9"/>
        <v>37</v>
      </c>
      <c r="AN10" s="218">
        <v>9</v>
      </c>
      <c r="AO10" s="217">
        <f t="shared" ca="1" si="10"/>
        <v>10</v>
      </c>
      <c r="AP10" s="191">
        <f t="shared" ca="1" si="11"/>
        <v>-1</v>
      </c>
      <c r="AQ10" s="155">
        <f t="shared" ca="1" si="12"/>
        <v>84.354471820849113</v>
      </c>
      <c r="AR10" s="203">
        <f t="shared" ca="1" si="13"/>
        <v>102.4</v>
      </c>
      <c r="AS10" s="203">
        <f t="shared" ca="1" si="14"/>
        <v>92.890666666666675</v>
      </c>
      <c r="AT10" s="203">
        <f t="shared" ca="1" si="15"/>
        <v>63.683937716174576</v>
      </c>
      <c r="AU10" s="203">
        <f t="shared" ca="1" si="31"/>
        <v>85.64419795221842</v>
      </c>
      <c r="AV10" s="203">
        <f t="shared" ca="1" si="32"/>
        <v>86.979085628524885</v>
      </c>
      <c r="AW10" s="203">
        <f t="shared" ca="1" si="16"/>
        <v>50.113270096639063</v>
      </c>
      <c r="AX10" s="203">
        <f t="shared" ca="1" si="17"/>
        <v>71.082811124994933</v>
      </c>
      <c r="AY10" s="203">
        <f t="shared" ca="1" si="18"/>
        <v>86.927910118152482</v>
      </c>
      <c r="AZ10" s="203">
        <f t="shared" ca="1" si="33"/>
        <v>69.566213273175919</v>
      </c>
      <c r="BA10" s="203">
        <f t="shared" ca="1" si="19"/>
        <v>66.890380313199103</v>
      </c>
      <c r="BB10" s="203">
        <f t="shared" ca="1" si="20"/>
        <v>78.070175438596493</v>
      </c>
      <c r="BC10" s="204">
        <v>174</v>
      </c>
      <c r="BE10">
        <f ca="1">VLOOKUP($A10, Calcs!$A$3:'Calcs'!$ANA$180, 872, FALSE)</f>
        <v>97.25</v>
      </c>
      <c r="BF10" s="5">
        <f t="shared" si="34"/>
        <v>5.3756597675356783</v>
      </c>
      <c r="BG10">
        <f>(IF(A10&lt;17,SoC!X$2,IF(A10&lt;33,SoC!X$3,IF(A10&lt;49,SoC!X$4,IF(A10&lt;65,SoC!X$5,IF(A10&lt;81,SoC!X$6,IF(A10&lt;97,SoC!X$7,IF(A10&lt;113,SoC!X$8,IF(A10&lt;129,SoC!X$9,IF(A10&lt;145,SoC!X$10,SoC!X$11)))))))))+IF(BX10&lt;17,SoC!X$15,IF(BX10&lt;33,SoC!X$16,IF(BX10&lt;49,SoC!X$17,IF(BX10&lt;65,SoC!X$18,IF(BX10&lt;81,SoC!X$19,IF(BX10&lt;97,SoC!X$20,IF(BX10&lt;113,SoC!X$21,IF(BX10&lt;129,SoC!X$22,IF(BX10&lt;145,SoC!X$23,SoC!X$24))))))))))/2</f>
        <v>1.0419034638320186</v>
      </c>
      <c r="BH10" s="7">
        <v>63.683937716174576</v>
      </c>
      <c r="BI10" s="7">
        <v>85.64419795221842</v>
      </c>
      <c r="BJ10" s="5">
        <v>8.9448930184273934</v>
      </c>
      <c r="BK10" s="5">
        <v>84.39149418839196</v>
      </c>
      <c r="BL10">
        <f ca="1">VLOOKUP($A10, Calcs!$A$3:'Calcs'!$AXV$180, 1058, FALSE)</f>
        <v>2099</v>
      </c>
      <c r="BM10" s="4"/>
      <c r="BN10" s="5">
        <f t="shared" si="21"/>
        <v>0.91864843214579084</v>
      </c>
      <c r="BO10" s="5" t="str">
        <f t="shared" si="35"/>
        <v>A</v>
      </c>
      <c r="BP10" s="65">
        <f t="shared" si="22"/>
        <v>6.6617818143982372</v>
      </c>
      <c r="BQ10" s="90">
        <v>4</v>
      </c>
      <c r="BR10" s="8" t="s">
        <v>267</v>
      </c>
      <c r="BS10" s="5">
        <f t="shared" ca="1" si="23"/>
        <v>24.24117506284556</v>
      </c>
      <c r="BT10" s="5">
        <f t="shared" ca="1" si="24"/>
        <v>20.739115815873983</v>
      </c>
      <c r="BU10" s="5">
        <f t="shared" si="25"/>
        <v>28.75469262319838</v>
      </c>
      <c r="BV10" t="s">
        <v>917</v>
      </c>
      <c r="BX10" s="4">
        <v>62</v>
      </c>
      <c r="BY10" s="4">
        <v>12</v>
      </c>
      <c r="CA10" t="s">
        <v>1117</v>
      </c>
      <c r="CF10" s="64">
        <v>0.50454282511581372</v>
      </c>
      <c r="CG10" s="326" t="s">
        <v>36</v>
      </c>
      <c r="CK10">
        <v>9</v>
      </c>
      <c r="CL10">
        <v>6</v>
      </c>
      <c r="CM10">
        <v>9</v>
      </c>
      <c r="CN10">
        <v>11</v>
      </c>
      <c r="CO10">
        <v>10</v>
      </c>
      <c r="CP10">
        <v>19</v>
      </c>
      <c r="CQ10">
        <v>19</v>
      </c>
      <c r="CR10">
        <v>24</v>
      </c>
      <c r="CS10">
        <v>28</v>
      </c>
      <c r="CT10">
        <v>28</v>
      </c>
      <c r="CY10" s="326" t="s">
        <v>36</v>
      </c>
      <c r="CZ10" s="5">
        <v>83.979459997017926</v>
      </c>
      <c r="DA10" s="5">
        <f t="shared" si="26"/>
        <v>81.844574066116238</v>
      </c>
      <c r="DB10" s="7">
        <v>59.729474626315756</v>
      </c>
      <c r="DC10" s="7">
        <v>82.254196642685855</v>
      </c>
      <c r="DD10" s="7">
        <f t="shared" si="27"/>
        <v>60.02931506829097</v>
      </c>
      <c r="DE10" s="7">
        <f t="shared" si="28"/>
        <v>82.534448739391081</v>
      </c>
      <c r="DF10" s="5">
        <v>9.2520268049763015</v>
      </c>
      <c r="DG10" s="5">
        <f t="shared" si="29"/>
        <v>9.184465810287513</v>
      </c>
      <c r="DJ10">
        <v>174</v>
      </c>
      <c r="DK10" s="64"/>
      <c r="DL10" s="7">
        <v>62.128198162117506</v>
      </c>
      <c r="DM10" s="7">
        <v>84.496213416327677</v>
      </c>
      <c r="DN10" s="5">
        <v>8.7115388474659916</v>
      </c>
      <c r="DO10">
        <v>70</v>
      </c>
      <c r="DQ10" s="5">
        <v>69.314711485490761</v>
      </c>
      <c r="DR10" s="5">
        <v>64.486033614118071</v>
      </c>
      <c r="DS10" s="5">
        <v>69.314711485490761</v>
      </c>
      <c r="DT10" s="5">
        <f t="shared" si="36"/>
        <v>64.486033614118071</v>
      </c>
      <c r="DU10">
        <v>1979</v>
      </c>
      <c r="DV10" s="5">
        <v>350</v>
      </c>
      <c r="DW10" s="7"/>
      <c r="DX10" s="7">
        <v>174</v>
      </c>
      <c r="DY10" s="5" t="s">
        <v>36</v>
      </c>
      <c r="DZ10" s="5"/>
      <c r="EA10" s="7">
        <v>288</v>
      </c>
      <c r="EB10" s="5">
        <v>62.779291553133518</v>
      </c>
      <c r="EC10" s="7">
        <v>69.314711485490761</v>
      </c>
      <c r="ED10" s="68">
        <v>110.90353837678522</v>
      </c>
      <c r="EE10">
        <v>0</v>
      </c>
    </row>
    <row r="11" spans="1:135" ht="14.45" customHeight="1" x14ac:dyDescent="0.2">
      <c r="A11" s="204">
        <v>69</v>
      </c>
      <c r="B11" s="329" t="s">
        <v>2</v>
      </c>
      <c r="C11" s="233" t="s">
        <v>57</v>
      </c>
      <c r="D11" s="158" t="str">
        <f>IFERROR(IFERROR(VLOOKUP(C11, Archive!$I$786:$P$3989, 8, FALSE), VLOOKUP(C11, Archive!$L$786:$Q$6126, 6, FALSE)), "-")</f>
        <v>-</v>
      </c>
      <c r="E11" s="156" t="str">
        <f>IFERROR(VLOOKUP(C11, Archive!$I$786:$S$3989, 11, FALSE), "-")</f>
        <v>-</v>
      </c>
      <c r="F11" s="205">
        <f ca="1">VLOOKUP($A11, Calcs!$A$3:'Calcs'!$ANA$180, 114, FALSE)</f>
        <v>5</v>
      </c>
      <c r="G11" s="206">
        <f ca="1">VLOOKUP($A11, Calcs!$A$3:'Calcs'!$ANA$180, 115, FALSE)</f>
        <v>0</v>
      </c>
      <c r="H11" s="207">
        <f ca="1">VLOOKUP($A11, Calcs!$A$3:'Calcs'!$ANA$180, 116, FALSE)</f>
        <v>2</v>
      </c>
      <c r="I11" s="208">
        <f ca="1">VLOOKUP($A11, Calcs!$A$3:'Calcs'!$ANA$180, 117, FALSE)</f>
        <v>0</v>
      </c>
      <c r="J11" s="209">
        <f ca="1">VLOOKUP($A11, Calcs!$A$3:'Calcs'!$ANA$180, 118, FALSE)</f>
        <v>3</v>
      </c>
      <c r="K11" s="210">
        <f ca="1">VLOOKUP($A11, Calcs!$A$3:'Calcs'!$ANA$180, 119, FALSE)</f>
        <v>1</v>
      </c>
      <c r="L11" s="211">
        <f ca="1">VLOOKUP($A11, Calcs!$A$3:'Calcs'!$ANA$180, 120, FALSE)</f>
        <v>0</v>
      </c>
      <c r="M11" s="212">
        <f ca="1">VLOOKUP($A11, Calcs!$A$3:'Calcs'!$ANA$180, 121, FALSE)</f>
        <v>0</v>
      </c>
      <c r="N11" s="426" t="str">
        <f t="shared" ca="1" si="0"/>
        <v>10-1</v>
      </c>
      <c r="O11" s="214">
        <f ca="1">VLOOKUP($A11, Calcs!$A$3:'Calcs'!$ANA$180, 311, FALSE)/X11</f>
        <v>49</v>
      </c>
      <c r="P11" s="214">
        <f ca="1">VLOOKUP($A11, Calcs!$A$3:'Calcs'!$ANA$180, 406, FALSE)/X11</f>
        <v>29.444444444444443</v>
      </c>
      <c r="Q11" s="214">
        <f t="shared" ca="1" si="1"/>
        <v>19.555555555555557</v>
      </c>
      <c r="R11" s="215">
        <f ca="1">VLOOKUP($A11,Calcs!$A$3:'Calcs'!$ANA$180,500,FALSE)/X11</f>
        <v>4.7155555555555555</v>
      </c>
      <c r="S11" s="214">
        <f ca="1">VLOOKUP($A11, Calcs!$A$3:'Calcs'!$ANA$180, 216, FALSE)/X11</f>
        <v>46.403639504458546</v>
      </c>
      <c r="T11" s="215">
        <f ca="1">VLOOKUP($A11, Calcs!$A$3:'Calcs'!$ANA$180, 594, FALSE)/X11</f>
        <v>14.014444444444443</v>
      </c>
      <c r="U11" s="214">
        <f ca="1">VLOOKUP($A11, Calcs!$A$3:'Calcs'!$ANA$180, 688, FALSE)/X11</f>
        <v>73.666666666666671</v>
      </c>
      <c r="V11" s="204">
        <f ca="1">VLOOKUP($A11, Calcs!$A$3:'Calcs'!$ANA$180, 782, FALSE)/X11</f>
        <v>71.51111111111112</v>
      </c>
      <c r="W11" s="220">
        <v>4</v>
      </c>
      <c r="X11" s="214">
        <f ca="1">VLOOKUP($A11, Calcs!$A$3:'Calcs'!$ANA$180, 9, FALSE)</f>
        <v>9</v>
      </c>
      <c r="Y11" s="215">
        <f t="shared" ca="1" si="30"/>
        <v>14.750235626767202</v>
      </c>
      <c r="Z11" s="215">
        <f t="shared" ca="1" si="2"/>
        <v>47.265645278238168</v>
      </c>
      <c r="AA11" s="215">
        <f t="shared" ca="1" si="3"/>
        <v>5.541111111111114</v>
      </c>
      <c r="AB11" s="204">
        <f t="shared" ca="1" si="4"/>
        <v>73.666666666666671</v>
      </c>
      <c r="AC11" s="204">
        <f t="shared" ca="1" si="5"/>
        <v>71.51111111111112</v>
      </c>
      <c r="AD11" s="158">
        <f t="shared" ca="1" si="6"/>
        <v>62.551207004578508</v>
      </c>
      <c r="AE11" s="215">
        <f t="shared" ca="1" si="7"/>
        <v>8.4564242508941749</v>
      </c>
      <c r="AF11" s="216">
        <f ca="1">VLOOKUP($A11,Calcs!$A$3:'Calcs'!$ANA$180,122,FALSE)</f>
        <v>17</v>
      </c>
      <c r="AG11" s="216">
        <f ca="1">VLOOKUP($A11,Calcs!$A$3:'Calcs'!$ANA$180,123,FALSE)</f>
        <v>11</v>
      </c>
      <c r="AH11" s="216">
        <f ca="1">VLOOKUP($A11,Calcs!$A$3:'Calcs'!$ANA$180,124,FALSE)*2</f>
        <v>18</v>
      </c>
      <c r="AI11" s="216">
        <f ca="1">VLOOKUP($A11,Calcs!$A$3:'Calcs'!$ANA$180,110,FALSE)*8</f>
        <v>0</v>
      </c>
      <c r="AJ11" s="216">
        <f ca="1">VLOOKUP($A11,Calcs!$A$3:'Calcs'!$ANA$180,112,FALSE)*12</f>
        <v>0</v>
      </c>
      <c r="AK11" s="157">
        <v>30</v>
      </c>
      <c r="AL11" s="216">
        <f t="shared" ca="1" si="8"/>
        <v>76</v>
      </c>
      <c r="AM11" s="352">
        <f t="shared" si="9"/>
        <v>30</v>
      </c>
      <c r="AN11" s="219">
        <v>10</v>
      </c>
      <c r="AO11" s="217">
        <f t="shared" ca="1" si="10"/>
        <v>9</v>
      </c>
      <c r="AP11" s="191">
        <f t="shared" ca="1" si="11"/>
        <v>1</v>
      </c>
      <c r="AQ11" s="155">
        <f t="shared" ca="1" si="12"/>
        <v>84.36741926572293</v>
      </c>
      <c r="AR11" s="203">
        <f t="shared" ca="1" si="13"/>
        <v>101.8</v>
      </c>
      <c r="AS11" s="203">
        <f t="shared" ca="1" si="14"/>
        <v>92.584666666666664</v>
      </c>
      <c r="AT11" s="203">
        <f t="shared" ca="1" si="15"/>
        <v>72.507799335626416</v>
      </c>
      <c r="AU11" s="203">
        <f t="shared" ca="1" si="31"/>
        <v>80.24744027303754</v>
      </c>
      <c r="AV11" s="203">
        <f t="shared" ca="1" si="32"/>
        <v>78.72527668029619</v>
      </c>
      <c r="AW11" s="203">
        <f t="shared" ca="1" si="16"/>
        <v>29.250545765196073</v>
      </c>
      <c r="AX11" s="203">
        <f t="shared" ca="1" si="17"/>
        <v>63.244049017120929</v>
      </c>
      <c r="AY11" s="203">
        <f t="shared" ca="1" si="18"/>
        <v>80.876099500661937</v>
      </c>
      <c r="AZ11" s="203">
        <f t="shared" ca="1" si="33"/>
        <v>65.348921113959847</v>
      </c>
      <c r="BA11" s="203">
        <f t="shared" ca="1" si="19"/>
        <v>91.797166293810591</v>
      </c>
      <c r="BB11" s="203">
        <f t="shared" ca="1" si="20"/>
        <v>66.666666666666657</v>
      </c>
      <c r="BC11" s="204">
        <v>310</v>
      </c>
      <c r="BE11">
        <f ca="1">VLOOKUP($A11, Calcs!$A$3:'Calcs'!$ANA$180, 872, FALSE)</f>
        <v>88.25</v>
      </c>
      <c r="BF11" s="5">
        <f t="shared" si="34"/>
        <v>6.7179896227533114</v>
      </c>
      <c r="BG11">
        <f>(IF(A11&lt;17,SoC!X$2,IF(A11&lt;33,SoC!X$3,IF(A11&lt;49,SoC!X$4,IF(A11&lt;65,SoC!X$5,IF(A11&lt;81,SoC!X$6,IF(A11&lt;97,SoC!X$7,IF(A11&lt;113,SoC!X$8,IF(A11&lt;129,SoC!X$9,IF(A11&lt;145,SoC!X$10,SoC!X$11)))))))))+IF(BX11&lt;17,SoC!X$15,IF(BX11&lt;33,SoC!X$16,IF(BX11&lt;49,SoC!X$17,IF(BX11&lt;65,SoC!X$18,IF(BX11&lt;81,SoC!X$19,IF(BX11&lt;97,SoC!X$20,IF(BX11&lt;113,SoC!X$21,IF(BX11&lt;129,SoC!X$22,IF(BX11&lt;145,SoC!X$23,SoC!X$24))))))))))/2</f>
        <v>1.0185762535651282</v>
      </c>
      <c r="BH11" s="7">
        <v>72.507799335626416</v>
      </c>
      <c r="BI11" s="7">
        <v>80.24744027303754</v>
      </c>
      <c r="BJ11" s="5">
        <v>8.4564242508941749</v>
      </c>
      <c r="BK11" s="5">
        <v>84.359792455066213</v>
      </c>
      <c r="BL11">
        <f ca="1">VLOOKUP($A11, Calcs!$A$3:'Calcs'!$AXV$180, 1058, FALSE)</f>
        <v>2433</v>
      </c>
      <c r="BM11" s="4"/>
      <c r="BN11" s="5">
        <f t="shared" si="21"/>
        <v>0.91847587042374834</v>
      </c>
      <c r="BO11" s="5" t="str">
        <f t="shared" si="35"/>
        <v>A</v>
      </c>
      <c r="BP11" s="65">
        <f t="shared" si="22"/>
        <v>6.411207083966481</v>
      </c>
      <c r="BQ11" s="90">
        <v>5</v>
      </c>
      <c r="BR11" s="8" t="s">
        <v>265</v>
      </c>
      <c r="BS11" s="5">
        <f t="shared" ca="1" si="23"/>
        <v>22.753576184821981</v>
      </c>
      <c r="BT11" s="5">
        <f t="shared" ca="1" si="24"/>
        <v>20.238494263200593</v>
      </c>
      <c r="BU11" s="5">
        <f t="shared" si="25"/>
        <v>28.722990889872634</v>
      </c>
      <c r="BV11" t="s">
        <v>917</v>
      </c>
      <c r="BX11" s="4">
        <v>64</v>
      </c>
      <c r="BY11" s="4">
        <v>1</v>
      </c>
      <c r="CA11" s="380" t="s">
        <v>1443</v>
      </c>
      <c r="CF11" s="64">
        <v>0.21350724350803454</v>
      </c>
      <c r="CG11" s="329" t="s">
        <v>57</v>
      </c>
      <c r="CK11">
        <v>10</v>
      </c>
      <c r="CL11">
        <v>8</v>
      </c>
      <c r="CM11">
        <v>5</v>
      </c>
      <c r="CN11">
        <v>7</v>
      </c>
      <c r="CO11">
        <v>5</v>
      </c>
      <c r="CP11">
        <v>5</v>
      </c>
      <c r="CQ11">
        <v>5</v>
      </c>
      <c r="CR11">
        <v>5</v>
      </c>
      <c r="CS11">
        <v>4</v>
      </c>
      <c r="CT11">
        <v>3</v>
      </c>
      <c r="CY11" s="329" t="s">
        <v>57</v>
      </c>
      <c r="CZ11" s="5">
        <v>84.282059234874495</v>
      </c>
      <c r="DA11" s="5">
        <f t="shared" si="26"/>
        <v>83.955746682738848</v>
      </c>
      <c r="DB11" s="7">
        <v>75.128653035811155</v>
      </c>
      <c r="DC11" s="7">
        <v>73.940847322142289</v>
      </c>
      <c r="DD11" s="7">
        <f t="shared" si="27"/>
        <v>74.975731404794402</v>
      </c>
      <c r="DE11" s="7">
        <f t="shared" si="28"/>
        <v>76.421583092253258</v>
      </c>
      <c r="DF11" s="5">
        <v>8.6100716218469024</v>
      </c>
      <c r="DG11" s="5">
        <f t="shared" si="29"/>
        <v>8.6733914096523641</v>
      </c>
      <c r="DJ11">
        <v>310</v>
      </c>
      <c r="DK11" s="64"/>
      <c r="DL11" s="7">
        <v>73.905279987677147</v>
      </c>
      <c r="DM11" s="7">
        <v>93.786733483030019</v>
      </c>
      <c r="DN11" s="5">
        <v>9.1166299242905851</v>
      </c>
      <c r="DO11">
        <v>78</v>
      </c>
      <c r="DQ11" s="5">
        <v>86.196067220330661</v>
      </c>
      <c r="DR11" s="5">
        <v>77.147050415248003</v>
      </c>
      <c r="DS11" s="5">
        <v>86.196067220330661</v>
      </c>
      <c r="DT11" s="5">
        <f t="shared" si="36"/>
        <v>77.147050415248003</v>
      </c>
      <c r="DU11">
        <v>2447</v>
      </c>
      <c r="DV11" s="5">
        <v>389</v>
      </c>
      <c r="DW11" s="7"/>
      <c r="DX11" s="7">
        <v>310</v>
      </c>
      <c r="DY11" s="5" t="s">
        <v>57</v>
      </c>
      <c r="DZ11" s="5"/>
      <c r="EA11" s="7">
        <v>734</v>
      </c>
      <c r="EB11" s="5">
        <v>160</v>
      </c>
      <c r="EC11" s="7">
        <v>86.196067220330661</v>
      </c>
      <c r="ED11" s="68">
        <v>137.91370755252908</v>
      </c>
      <c r="EE11">
        <v>12</v>
      </c>
    </row>
    <row r="12" spans="1:135" ht="14.45" customHeight="1" x14ac:dyDescent="0.2">
      <c r="A12" s="204">
        <v>123</v>
      </c>
      <c r="B12" s="334" t="s">
        <v>7</v>
      </c>
      <c r="C12" s="363" t="s">
        <v>186</v>
      </c>
      <c r="D12" s="158" t="str">
        <f>IFERROR(IFERROR(VLOOKUP(C12, Archive!$I$786:$P$3989, 8, FALSE), VLOOKUP(C12, Archive!$L$786:$Q$6126, 6, FALSE)), "-")</f>
        <v>-</v>
      </c>
      <c r="E12" s="156" t="str">
        <f>IFERROR(VLOOKUP(C12, Archive!$I$786:$S$3989, 11, FALSE), "-")</f>
        <v>-</v>
      </c>
      <c r="F12" s="205">
        <f ca="1">VLOOKUP($A12, Calcs!$A$3:'Calcs'!$ANA$180, 114, FALSE)</f>
        <v>4</v>
      </c>
      <c r="G12" s="206">
        <f ca="1">VLOOKUP($A12, Calcs!$A$3:'Calcs'!$ANA$180, 115, FALSE)</f>
        <v>1</v>
      </c>
      <c r="H12" s="207">
        <f ca="1">VLOOKUP($A12, Calcs!$A$3:'Calcs'!$ANA$180, 116, FALSE)</f>
        <v>2</v>
      </c>
      <c r="I12" s="208">
        <f ca="1">VLOOKUP($A12, Calcs!$A$3:'Calcs'!$ANA$180, 117, FALSE)</f>
        <v>0</v>
      </c>
      <c r="J12" s="209">
        <f ca="1">VLOOKUP($A12, Calcs!$A$3:'Calcs'!$ANA$180, 118, FALSE)</f>
        <v>3</v>
      </c>
      <c r="K12" s="210">
        <f ca="1">VLOOKUP($A12, Calcs!$A$3:'Calcs'!$ANA$180, 119, FALSE)</f>
        <v>1</v>
      </c>
      <c r="L12" s="211">
        <f ca="1">VLOOKUP($A12, Calcs!$A$3:'Calcs'!$ANA$180, 120, FALSE)</f>
        <v>0</v>
      </c>
      <c r="M12" s="212">
        <f ca="1">VLOOKUP($A12, Calcs!$A$3:'Calcs'!$ANA$180, 121, FALSE)</f>
        <v>0</v>
      </c>
      <c r="N12" s="426" t="str">
        <f t="shared" ca="1" si="0"/>
        <v>9-2</v>
      </c>
      <c r="O12" s="214">
        <f ca="1">VLOOKUP($A12, Calcs!$A$3:'Calcs'!$ANA$180, 311, FALSE)/X12</f>
        <v>52</v>
      </c>
      <c r="P12" s="214">
        <f ca="1">VLOOKUP($A12, Calcs!$A$3:'Calcs'!$ANA$180, 406, FALSE)/X12</f>
        <v>31.777777777777779</v>
      </c>
      <c r="Q12" s="214">
        <f t="shared" ca="1" si="1"/>
        <v>20.222222222222221</v>
      </c>
      <c r="R12" s="215">
        <f ca="1">VLOOKUP($A12,Calcs!$A$3:'Calcs'!$ANA$180,500,FALSE)/X12</f>
        <v>4.6733333333333338</v>
      </c>
      <c r="S12" s="214">
        <f ca="1">VLOOKUP($A12, Calcs!$A$3:'Calcs'!$ANA$180, 216, FALSE)/X12</f>
        <v>54.611121578749682</v>
      </c>
      <c r="T12" s="215">
        <f ca="1">VLOOKUP($A12, Calcs!$A$3:'Calcs'!$ANA$180, 594, FALSE)/X12</f>
        <v>9.76</v>
      </c>
      <c r="U12" s="214">
        <f ca="1">VLOOKUP($A12, Calcs!$A$3:'Calcs'!$ANA$180, 688, FALSE)/X12</f>
        <v>78.666666666666671</v>
      </c>
      <c r="V12" s="204">
        <f ca="1">VLOOKUP($A12, Calcs!$A$3:'Calcs'!$ANA$180, 782, FALSE)/X12</f>
        <v>85.966666666666669</v>
      </c>
      <c r="W12" s="220">
        <v>1</v>
      </c>
      <c r="X12" s="214">
        <f ca="1">VLOOKUP($A12, Calcs!$A$3:'Calcs'!$ANA$180, 9, FALSE)</f>
        <v>9</v>
      </c>
      <c r="Y12" s="215">
        <f t="shared" ca="1" si="30"/>
        <v>15.026153114598193</v>
      </c>
      <c r="Z12" s="215">
        <f t="shared" ca="1" si="2"/>
        <v>79.639678001761183</v>
      </c>
      <c r="AA12" s="215">
        <f t="shared" ca="1" si="3"/>
        <v>10.462222222222222</v>
      </c>
      <c r="AB12" s="204">
        <f t="shared" ca="1" si="4"/>
        <v>78.666666666666671</v>
      </c>
      <c r="AC12" s="204">
        <f t="shared" ca="1" si="5"/>
        <v>85.966666666666669</v>
      </c>
      <c r="AD12" s="158">
        <f t="shared" ca="1" si="6"/>
        <v>94.473449484580087</v>
      </c>
      <c r="AE12" s="215">
        <f t="shared" ca="1" si="7"/>
        <v>9.2718211084266873</v>
      </c>
      <c r="AF12" s="216">
        <f ca="1">VLOOKUP($A12,Calcs!$A$3:'Calcs'!$ANA$180,122,FALSE)</f>
        <v>13</v>
      </c>
      <c r="AG12" s="216">
        <f ca="1">VLOOKUP($A12,Calcs!$A$3:'Calcs'!$ANA$180,123,FALSE)</f>
        <v>10</v>
      </c>
      <c r="AH12" s="216">
        <f ca="1">VLOOKUP($A12,Calcs!$A$3:'Calcs'!$ANA$180,124,FALSE)*2</f>
        <v>18</v>
      </c>
      <c r="AI12" s="216">
        <f ca="1">VLOOKUP($A12,Calcs!$A$3:'Calcs'!$ANA$180,110,FALSE)*8</f>
        <v>0</v>
      </c>
      <c r="AJ12" s="216">
        <f ca="1">VLOOKUP($A12,Calcs!$A$3:'Calcs'!$ANA$180,112,FALSE)*12</f>
        <v>0</v>
      </c>
      <c r="AK12" s="157">
        <v>41</v>
      </c>
      <c r="AL12" s="216">
        <f t="shared" ca="1" si="8"/>
        <v>82</v>
      </c>
      <c r="AM12" s="352">
        <f t="shared" si="9"/>
        <v>41</v>
      </c>
      <c r="AN12" s="218">
        <v>11</v>
      </c>
      <c r="AO12" s="217">
        <f t="shared" ca="1" si="10"/>
        <v>11</v>
      </c>
      <c r="AP12" s="191">
        <f t="shared" ca="1" si="11"/>
        <v>0</v>
      </c>
      <c r="AQ12" s="155">
        <f t="shared" ca="1" si="12"/>
        <v>84.014664816719431</v>
      </c>
      <c r="AR12" s="203">
        <f t="shared" ca="1" si="13"/>
        <v>78.270588235294113</v>
      </c>
      <c r="AS12" s="203">
        <f t="shared" ca="1" si="14"/>
        <v>80.819960784313722</v>
      </c>
      <c r="AT12" s="203">
        <f t="shared" ca="1" si="15"/>
        <v>77.447094061086858</v>
      </c>
      <c r="AU12" s="203">
        <f t="shared" ca="1" si="31"/>
        <v>75.319965870307158</v>
      </c>
      <c r="AV12" s="203">
        <f t="shared" ca="1" si="32"/>
        <v>80.197909465294487</v>
      </c>
      <c r="AW12" s="203">
        <f t="shared" ca="1" si="16"/>
        <v>67.648309920678784</v>
      </c>
      <c r="AX12" s="203">
        <f t="shared" ca="1" si="17"/>
        <v>70.872675115950628</v>
      </c>
      <c r="AY12" s="203">
        <f t="shared" ca="1" si="18"/>
        <v>90.978336711863179</v>
      </c>
      <c r="AZ12" s="203">
        <f t="shared" ca="1" si="33"/>
        <v>88.17830248278571</v>
      </c>
      <c r="BA12" s="203">
        <f t="shared" ca="1" si="19"/>
        <v>69.649515287099177</v>
      </c>
      <c r="BB12" s="203">
        <f t="shared" ca="1" si="20"/>
        <v>71.929824561403507</v>
      </c>
      <c r="BC12" s="204">
        <v>238</v>
      </c>
      <c r="BE12">
        <f ca="1">VLOOKUP($A12, Calcs!$A$3:'Calcs'!$ANA$180, 872, FALSE)</f>
        <v>99.25</v>
      </c>
      <c r="BF12" s="5">
        <f t="shared" si="34"/>
        <v>10.727363037360115</v>
      </c>
      <c r="BG12">
        <f>(IF(A12&lt;17,SoC!X$2,IF(A12&lt;33,SoC!X$3,IF(A12&lt;49,SoC!X$4,IF(A12&lt;65,SoC!X$5,IF(A12&lt;81,SoC!X$6,IF(A12&lt;97,SoC!X$7,IF(A12&lt;113,SoC!X$8,IF(A12&lt;129,SoC!X$9,IF(A12&lt;145,SoC!X$10,SoC!X$11)))))))))+IF(BX12&lt;17,SoC!X$15,IF(BX12&lt;33,SoC!X$16,IF(BX12&lt;49,SoC!X$17,IF(BX12&lt;65,SoC!X$18,IF(BX12&lt;81,SoC!X$19,IF(BX12&lt;97,SoC!X$20,IF(BX12&lt;113,SoC!X$21,IF(BX12&lt;129,SoC!X$22,IF(BX12&lt;145,SoC!X$23,SoC!X$24))))))))))/2</f>
        <v>1.4583051162375438</v>
      </c>
      <c r="BH12" s="7">
        <v>77.447094061086858</v>
      </c>
      <c r="BI12" s="7">
        <v>75.319965870307158</v>
      </c>
      <c r="BJ12" s="5">
        <v>9.2718211084266873</v>
      </c>
      <c r="BK12" s="5">
        <v>84.092037967001431</v>
      </c>
      <c r="BL12">
        <f ca="1">VLOOKUP($A12, Calcs!$A$3:'Calcs'!$AXV$180, 1058, FALSE)</f>
        <v>2136</v>
      </c>
      <c r="BM12" s="4"/>
      <c r="BN12" s="5">
        <f t="shared" si="21"/>
        <v>0.91701710980221862</v>
      </c>
      <c r="BO12" s="5" t="str">
        <f t="shared" si="35"/>
        <v>A</v>
      </c>
      <c r="BP12" s="65">
        <f t="shared" si="22"/>
        <v>6.7653546151197794</v>
      </c>
      <c r="BQ12" s="90">
        <v>8</v>
      </c>
      <c r="BR12" s="8" t="s">
        <v>266</v>
      </c>
      <c r="BS12" s="5">
        <f t="shared" ca="1" si="23"/>
        <v>23.673303985593311</v>
      </c>
      <c r="BT12" s="5">
        <f t="shared" ca="1" si="24"/>
        <v>20.504907023581321</v>
      </c>
      <c r="BU12" s="5">
        <f t="shared" si="25"/>
        <v>28.455236401807852</v>
      </c>
      <c r="BV12" t="s">
        <v>913</v>
      </c>
      <c r="BX12" s="4">
        <v>12</v>
      </c>
      <c r="BY12" s="4">
        <v>3</v>
      </c>
      <c r="CA12" t="s">
        <v>1078</v>
      </c>
      <c r="CF12" s="64">
        <v>0.3165301516643993</v>
      </c>
      <c r="CG12" s="334" t="s">
        <v>186</v>
      </c>
      <c r="CK12">
        <v>11</v>
      </c>
      <c r="CL12">
        <v>11</v>
      </c>
      <c r="CM12">
        <v>4</v>
      </c>
      <c r="CN12">
        <v>6</v>
      </c>
      <c r="CO12">
        <v>8</v>
      </c>
      <c r="CP12">
        <v>10</v>
      </c>
      <c r="CQ12">
        <v>9</v>
      </c>
      <c r="CR12">
        <v>7</v>
      </c>
      <c r="CS12">
        <v>8</v>
      </c>
      <c r="CT12">
        <v>13</v>
      </c>
      <c r="CY12" s="334" t="s">
        <v>186</v>
      </c>
      <c r="CZ12" s="5">
        <v>85.666546102504554</v>
      </c>
      <c r="DA12" s="5">
        <f t="shared" si="26"/>
        <v>84.248625459082945</v>
      </c>
      <c r="DB12" s="7">
        <v>75.128653035811155</v>
      </c>
      <c r="DC12" s="7">
        <v>77.777777777777786</v>
      </c>
      <c r="DD12" s="7">
        <f t="shared" si="27"/>
        <v>73.561867989473726</v>
      </c>
      <c r="DE12" s="7">
        <f t="shared" si="28"/>
        <v>79.051080388184843</v>
      </c>
      <c r="DF12" s="5">
        <v>9.7962577889042226</v>
      </c>
      <c r="DG12" s="5">
        <f t="shared" si="29"/>
        <v>9.6140958231672062</v>
      </c>
      <c r="DJ12">
        <v>238</v>
      </c>
      <c r="DK12" s="64"/>
      <c r="DL12" s="7">
        <v>62.594372665111649</v>
      </c>
      <c r="DM12" s="7">
        <v>87.964198661034331</v>
      </c>
      <c r="DN12" s="5">
        <v>8.3389620630080987</v>
      </c>
      <c r="DO12">
        <v>68</v>
      </c>
      <c r="DQ12" s="5">
        <v>77.797921091579084</v>
      </c>
      <c r="DR12" s="5">
        <v>70.84844081868431</v>
      </c>
      <c r="DS12" s="5">
        <v>77.797921091579084</v>
      </c>
      <c r="DT12" s="5">
        <f t="shared" si="36"/>
        <v>70.84844081868431</v>
      </c>
      <c r="DU12">
        <v>2105</v>
      </c>
      <c r="DV12" s="5">
        <v>340</v>
      </c>
      <c r="DW12" s="7"/>
      <c r="DX12" s="7">
        <v>238</v>
      </c>
      <c r="DY12" s="5" t="s">
        <v>186</v>
      </c>
      <c r="DZ12" s="5"/>
      <c r="EA12" s="7">
        <v>392</v>
      </c>
      <c r="EB12" s="5">
        <v>85.449591280653948</v>
      </c>
      <c r="EC12" s="7">
        <v>77.797921091579084</v>
      </c>
      <c r="ED12" s="68">
        <v>124.47667374652654</v>
      </c>
      <c r="EE12">
        <v>28</v>
      </c>
    </row>
    <row r="13" spans="1:135" ht="14.45" customHeight="1" x14ac:dyDescent="0.2">
      <c r="A13" s="204">
        <v>129</v>
      </c>
      <c r="B13" s="335" t="s">
        <v>323</v>
      </c>
      <c r="C13" s="238" t="s">
        <v>124</v>
      </c>
      <c r="D13" s="158" t="str">
        <f>IFERROR(IFERROR(VLOOKUP(C13, Archive!$I$786:$P$3989, 8, FALSE), VLOOKUP(C13, Archive!$L$786:$Q$6126, 6, FALSE)), "-")</f>
        <v>-</v>
      </c>
      <c r="E13" s="156" t="str">
        <f>IFERROR(VLOOKUP(C13, Archive!$I$786:$S$3989, 11, FALSE), "-")</f>
        <v>-</v>
      </c>
      <c r="F13" s="205">
        <f ca="1">VLOOKUP($A13, Calcs!$A$3:'Calcs'!$ANA$180, 114, FALSE)</f>
        <v>4</v>
      </c>
      <c r="G13" s="206">
        <f ca="1">VLOOKUP($A13, Calcs!$A$3:'Calcs'!$ANA$180, 115, FALSE)</f>
        <v>1</v>
      </c>
      <c r="H13" s="207">
        <f ca="1">VLOOKUP($A13, Calcs!$A$3:'Calcs'!$ANA$180, 116, FALSE)</f>
        <v>2</v>
      </c>
      <c r="I13" s="208">
        <f ca="1">VLOOKUP($A13, Calcs!$A$3:'Calcs'!$ANA$180, 117, FALSE)</f>
        <v>0</v>
      </c>
      <c r="J13" s="209">
        <f ca="1">VLOOKUP($A13, Calcs!$A$3:'Calcs'!$ANA$180, 118, FALSE)</f>
        <v>4</v>
      </c>
      <c r="K13" s="210">
        <f ca="1">VLOOKUP($A13, Calcs!$A$3:'Calcs'!$ANA$180, 119, FALSE)</f>
        <v>0</v>
      </c>
      <c r="L13" s="211">
        <f ca="1">VLOOKUP($A13, Calcs!$A$3:'Calcs'!$ANA$180, 120, FALSE)</f>
        <v>0</v>
      </c>
      <c r="M13" s="212">
        <f ca="1">VLOOKUP($A13, Calcs!$A$3:'Calcs'!$ANA$180, 121, FALSE)</f>
        <v>0</v>
      </c>
      <c r="N13" s="426" t="str">
        <f t="shared" ca="1" si="0"/>
        <v>10-1</v>
      </c>
      <c r="O13" s="214">
        <f ca="1">VLOOKUP($A13, Calcs!$A$3:'Calcs'!$ANA$180, 311, FALSE)/X13</f>
        <v>47.272727272727273</v>
      </c>
      <c r="P13" s="214">
        <f ca="1">VLOOKUP($A13, Calcs!$A$3:'Calcs'!$ANA$180, 406, FALSE)/X13</f>
        <v>31</v>
      </c>
      <c r="Q13" s="214">
        <f t="shared" ca="1" si="1"/>
        <v>16.272727272727273</v>
      </c>
      <c r="R13" s="215">
        <f ca="1">VLOOKUP($A13,Calcs!$A$3:'Calcs'!$ANA$180,500,FALSE)/X13</f>
        <v>4.6990909090909092</v>
      </c>
      <c r="S13" s="214">
        <f ca="1">VLOOKUP($A13, Calcs!$A$3:'Calcs'!$ANA$180, 216, FALSE)/X13</f>
        <v>55.908994253840312</v>
      </c>
      <c r="T13" s="215">
        <f ca="1">VLOOKUP($A13, Calcs!$A$3:'Calcs'!$ANA$180, 594, FALSE)/X13</f>
        <v>7.9354545454545447</v>
      </c>
      <c r="U13" s="214">
        <f ca="1">VLOOKUP($A13, Calcs!$A$3:'Calcs'!$ANA$180, 688, FALSE)/X13</f>
        <v>74.818181818181813</v>
      </c>
      <c r="V13" s="204">
        <f ca="1">VLOOKUP($A13, Calcs!$A$3:'Calcs'!$ANA$180, 782, FALSE)/X13</f>
        <v>79.090909090909093</v>
      </c>
      <c r="W13" s="220">
        <v>1</v>
      </c>
      <c r="X13" s="214">
        <f ca="1">VLOOKUP($A13, Calcs!$A$3:'Calcs'!$ANA$180, 9, FALSE)</f>
        <v>11</v>
      </c>
      <c r="Y13" s="215">
        <f t="shared" ca="1" si="30"/>
        <v>14.103308183401046</v>
      </c>
      <c r="Z13" s="215">
        <f t="shared" ca="1" si="2"/>
        <v>77.078950759817687</v>
      </c>
      <c r="AA13" s="215">
        <f t="shared" ca="1" si="3"/>
        <v>8.3372727272727296</v>
      </c>
      <c r="AB13" s="204">
        <f t="shared" ca="1" si="4"/>
        <v>74.818181818181813</v>
      </c>
      <c r="AC13" s="204">
        <f t="shared" ca="1" si="5"/>
        <v>79.090909090909093</v>
      </c>
      <c r="AD13" s="158">
        <f t="shared" ca="1" si="6"/>
        <v>82.719011537945704</v>
      </c>
      <c r="AE13" s="215">
        <f t="shared" ca="1" si="7"/>
        <v>8.8933069828331632</v>
      </c>
      <c r="AF13" s="216">
        <f ca="1">VLOOKUP($A13,Calcs!$A$3:'Calcs'!$ANA$180,122,FALSE)</f>
        <v>14</v>
      </c>
      <c r="AG13" s="216">
        <f ca="1">VLOOKUP($A13,Calcs!$A$3:'Calcs'!$ANA$180,123,FALSE)</f>
        <v>10</v>
      </c>
      <c r="AH13" s="216">
        <f ca="1">VLOOKUP($A13,Calcs!$A$3:'Calcs'!$ANA$180,124,FALSE)*2</f>
        <v>24</v>
      </c>
      <c r="AI13" s="216">
        <f ca="1">VLOOKUP($A13,Calcs!$A$3:'Calcs'!$ANA$180,110,FALSE)*8</f>
        <v>0</v>
      </c>
      <c r="AJ13" s="216">
        <f ca="1">VLOOKUP($A13,Calcs!$A$3:'Calcs'!$ANA$180,112,FALSE)*12</f>
        <v>0</v>
      </c>
      <c r="AK13" s="157">
        <v>44</v>
      </c>
      <c r="AL13" s="216">
        <f t="shared" ca="1" si="8"/>
        <v>92</v>
      </c>
      <c r="AM13" s="352">
        <f t="shared" si="9"/>
        <v>44</v>
      </c>
      <c r="AN13" s="219">
        <v>12</v>
      </c>
      <c r="AO13" s="217">
        <f t="shared" ca="1" si="10"/>
        <v>12</v>
      </c>
      <c r="AP13" s="191">
        <f t="shared" ca="1" si="11"/>
        <v>0</v>
      </c>
      <c r="AQ13" s="155">
        <f t="shared" ca="1" si="12"/>
        <v>83.3213070535989</v>
      </c>
      <c r="AR13" s="203">
        <f t="shared" ca="1" si="13"/>
        <v>84.752941176470586</v>
      </c>
      <c r="AS13" s="203">
        <f t="shared" ca="1" si="14"/>
        <v>84.067137254901951</v>
      </c>
      <c r="AT13" s="203">
        <f t="shared" ca="1" si="15"/>
        <v>69.623509460134386</v>
      </c>
      <c r="AU13" s="203">
        <f t="shared" ca="1" si="31"/>
        <v>76.962457337883961</v>
      </c>
      <c r="AV13" s="203">
        <f t="shared" ca="1" si="32"/>
        <v>75.272481534525397</v>
      </c>
      <c r="AW13" s="203">
        <f t="shared" ca="1" si="16"/>
        <v>64.611116453235908</v>
      </c>
      <c r="AX13" s="203">
        <f t="shared" ca="1" si="17"/>
        <v>67.578613102340313</v>
      </c>
      <c r="AY13" s="203">
        <f t="shared" ca="1" si="18"/>
        <v>86.288792658299386</v>
      </c>
      <c r="AZ13" s="203">
        <f t="shared" ca="1" si="33"/>
        <v>79.970758561360128</v>
      </c>
      <c r="BA13" s="203">
        <f t="shared" ca="1" si="19"/>
        <v>74.347501864280389</v>
      </c>
      <c r="BB13" s="203">
        <f t="shared" ca="1" si="20"/>
        <v>80.701754385964904</v>
      </c>
      <c r="BC13" s="204">
        <v>214</v>
      </c>
      <c r="BE13">
        <f ca="1">VLOOKUP($A13, Calcs!$A$3:'Calcs'!$ANA$180, 872, FALSE)</f>
        <v>90</v>
      </c>
      <c r="BF13" s="5">
        <f t="shared" si="34"/>
        <v>10.665230583651917</v>
      </c>
      <c r="BG13">
        <f>(IF(A13&lt;17,SoC!X$2,IF(A13&lt;33,SoC!X$3,IF(A13&lt;49,SoC!X$4,IF(A13&lt;65,SoC!X$5,IF(A13&lt;81,SoC!X$6,IF(A13&lt;97,SoC!X$7,IF(A13&lt;113,SoC!X$8,IF(A13&lt;129,SoC!X$9,IF(A13&lt;145,SoC!X$10,SoC!X$11)))))))))+IF(BX13&lt;17,SoC!X$15,IF(BX13&lt;33,SoC!X$16,IF(BX13&lt;49,SoC!X$17,IF(BX13&lt;65,SoC!X$18,IF(BX13&lt;81,SoC!X$19,IF(BX13&lt;97,SoC!X$20,IF(BX13&lt;113,SoC!X$21,IF(BX13&lt;129,SoC!X$22,IF(BX13&lt;145,SoC!X$23,SoC!X$24))))))))))/2</f>
        <v>1.3786502831701939</v>
      </c>
      <c r="BH13" s="7">
        <v>69.623509460134386</v>
      </c>
      <c r="BI13" s="7">
        <v>76.962457337883961</v>
      </c>
      <c r="BJ13" s="5">
        <v>8.8933069828331632</v>
      </c>
      <c r="BK13" s="5">
        <v>83.315382295648959</v>
      </c>
      <c r="BL13">
        <f ca="1">VLOOKUP($A13, Calcs!$A$3:'Calcs'!$AXV$180, 1058, FALSE)</f>
        <v>2199</v>
      </c>
      <c r="BM13" s="4"/>
      <c r="BN13" s="5">
        <f t="shared" si="21"/>
        <v>0.91277260199706345</v>
      </c>
      <c r="BO13" s="5" t="str">
        <f t="shared" si="35"/>
        <v>A</v>
      </c>
      <c r="BP13" s="65">
        <f t="shared" si="22"/>
        <v>6.4207664180525228</v>
      </c>
      <c r="BQ13" s="90">
        <v>8</v>
      </c>
      <c r="BR13" s="8" t="s">
        <v>264</v>
      </c>
      <c r="BS13" s="5">
        <f t="shared" ca="1" si="23"/>
        <v>23.677839550011871</v>
      </c>
      <c r="BT13" s="5">
        <f t="shared" ca="1" si="24"/>
        <v>20.389920527684634</v>
      </c>
      <c r="BU13" s="5">
        <f t="shared" si="25"/>
        <v>27.67858073045538</v>
      </c>
      <c r="BV13" t="s">
        <v>913</v>
      </c>
      <c r="BX13" s="4">
        <v>8</v>
      </c>
      <c r="BY13" s="4">
        <v>7</v>
      </c>
      <c r="CA13" t="s">
        <v>1118</v>
      </c>
      <c r="CF13" s="64">
        <v>0.93251052450136529</v>
      </c>
      <c r="CG13" s="335" t="s">
        <v>124</v>
      </c>
      <c r="CK13">
        <v>12</v>
      </c>
      <c r="CL13">
        <v>13</v>
      </c>
      <c r="CM13">
        <v>12</v>
      </c>
      <c r="CN13">
        <v>14</v>
      </c>
      <c r="CO13">
        <v>18</v>
      </c>
      <c r="CP13">
        <v>22</v>
      </c>
      <c r="CQ13">
        <v>25</v>
      </c>
      <c r="CR13">
        <v>25</v>
      </c>
      <c r="CS13">
        <v>30</v>
      </c>
      <c r="CT13">
        <v>25</v>
      </c>
      <c r="CY13" s="335" t="s">
        <v>124</v>
      </c>
      <c r="CZ13" s="5">
        <v>82.020980545495064</v>
      </c>
      <c r="DA13" s="5">
        <f t="shared" si="26"/>
        <v>80.338237890691829</v>
      </c>
      <c r="DB13" s="7">
        <v>69.748249190378985</v>
      </c>
      <c r="DC13" s="7">
        <v>77.937649880095933</v>
      </c>
      <c r="DD13" s="7">
        <f t="shared" si="27"/>
        <v>71.385108480270361</v>
      </c>
      <c r="DE13" s="7">
        <f t="shared" si="28"/>
        <v>75.227288197126029</v>
      </c>
      <c r="DF13" s="5">
        <v>9.2276757637012796</v>
      </c>
      <c r="DG13" s="5">
        <f t="shared" si="29"/>
        <v>9.1456805783576876</v>
      </c>
      <c r="DJ13">
        <v>214</v>
      </c>
      <c r="DK13" s="64"/>
      <c r="DL13" s="7">
        <v>82.843123509510036</v>
      </c>
      <c r="DM13" s="7">
        <v>56.254756416336704</v>
      </c>
      <c r="DN13" s="5">
        <v>8.5717142809525413</v>
      </c>
      <c r="DO13">
        <v>62</v>
      </c>
      <c r="DQ13" s="5">
        <v>71.210330636650411</v>
      </c>
      <c r="DR13" s="5">
        <v>65.907747977487816</v>
      </c>
      <c r="DS13" s="5">
        <v>71.210330636650411</v>
      </c>
      <c r="DT13" s="5">
        <f t="shared" si="36"/>
        <v>65.907747977487816</v>
      </c>
      <c r="DU13">
        <v>2149</v>
      </c>
      <c r="DV13" s="5">
        <v>312</v>
      </c>
      <c r="DW13" s="7"/>
      <c r="DX13" s="7">
        <v>214</v>
      </c>
      <c r="DY13" s="5" t="s">
        <v>124</v>
      </c>
      <c r="DZ13" s="5"/>
      <c r="EA13" s="7">
        <v>383</v>
      </c>
      <c r="EB13" s="5">
        <v>83.487738419618523</v>
      </c>
      <c r="EC13" s="7">
        <v>71.210330636650411</v>
      </c>
      <c r="ED13" s="68">
        <v>113.93652901864067</v>
      </c>
      <c r="EE13">
        <v>16</v>
      </c>
    </row>
    <row r="14" spans="1:135" ht="14.45" customHeight="1" x14ac:dyDescent="0.2">
      <c r="A14" s="204">
        <v>56</v>
      </c>
      <c r="B14" s="327" t="s">
        <v>3</v>
      </c>
      <c r="C14" s="231" t="s">
        <v>70</v>
      </c>
      <c r="D14" s="158" t="str">
        <f>IFERROR(IFERROR(VLOOKUP(C14, Archive!$I$786:$P$3989, 8, FALSE), VLOOKUP(C14, Archive!$L$786:$Q$6126, 6, FALSE)), "-")</f>
        <v>-</v>
      </c>
      <c r="E14" s="156" t="str">
        <f>IFERROR(VLOOKUP(C14, Archive!$I$786:$S$3989, 11, FALSE), "-")</f>
        <v>-</v>
      </c>
      <c r="F14" s="205">
        <f ca="1">VLOOKUP($A14, Calcs!$A$3:'Calcs'!$ANA$180, 114, FALSE)</f>
        <v>4</v>
      </c>
      <c r="G14" s="206">
        <f ca="1">VLOOKUP($A14, Calcs!$A$3:'Calcs'!$ANA$180, 115, FALSE)</f>
        <v>1</v>
      </c>
      <c r="H14" s="207">
        <f ca="1">VLOOKUP($A14, Calcs!$A$3:'Calcs'!$ANA$180, 116, FALSE)</f>
        <v>1</v>
      </c>
      <c r="I14" s="208">
        <f ca="1">VLOOKUP($A14, Calcs!$A$3:'Calcs'!$ANA$180, 117, FALSE)</f>
        <v>1</v>
      </c>
      <c r="J14" s="209">
        <f ca="1">VLOOKUP($A14, Calcs!$A$3:'Calcs'!$ANA$180, 118, FALSE)</f>
        <v>4</v>
      </c>
      <c r="K14" s="210">
        <f ca="1">VLOOKUP($A14, Calcs!$A$3:'Calcs'!$ANA$180, 119, FALSE)</f>
        <v>0</v>
      </c>
      <c r="L14" s="211">
        <f ca="1">VLOOKUP($A14, Calcs!$A$3:'Calcs'!$ANA$180, 120, FALSE)</f>
        <v>0</v>
      </c>
      <c r="M14" s="212">
        <f ca="1">VLOOKUP($A14, Calcs!$A$3:'Calcs'!$ANA$180, 121, FALSE)</f>
        <v>0</v>
      </c>
      <c r="N14" s="213" t="str">
        <f t="shared" ca="1" si="0"/>
        <v>9-2</v>
      </c>
      <c r="O14" s="214">
        <f ca="1">VLOOKUP($A14, Calcs!$A$3:'Calcs'!$ANA$180, 311, FALSE)/X14</f>
        <v>37.888888888888886</v>
      </c>
      <c r="P14" s="214">
        <f ca="1">VLOOKUP($A14, Calcs!$A$3:'Calcs'!$ANA$180, 406, FALSE)/X14</f>
        <v>24.333333333333332</v>
      </c>
      <c r="Q14" s="214">
        <f t="shared" ca="1" si="1"/>
        <v>13.555555555555554</v>
      </c>
      <c r="R14" s="215">
        <f ca="1">VLOOKUP($A14,Calcs!$A$3:'Calcs'!$ANA$180,500,FALSE)/X14</f>
        <v>3.58</v>
      </c>
      <c r="S14" s="214">
        <f ca="1">VLOOKUP($A14, Calcs!$A$3:'Calcs'!$ANA$180, 216, FALSE)/X14</f>
        <v>59.940277828308012</v>
      </c>
      <c r="T14" s="215">
        <f ca="1">VLOOKUP($A14, Calcs!$A$3:'Calcs'!$ANA$180, 594, FALSE)/X14</f>
        <v>7.3422222222222224</v>
      </c>
      <c r="U14" s="214">
        <f ca="1">VLOOKUP($A14, Calcs!$A$3:'Calcs'!$ANA$180, 688, FALSE)/X14</f>
        <v>85.333333333333329</v>
      </c>
      <c r="V14" s="204">
        <f ca="1">VLOOKUP($A14, Calcs!$A$3:'Calcs'!$ANA$180, 782, FALSE)/X14</f>
        <v>76.488888888888894</v>
      </c>
      <c r="W14" s="220">
        <v>1</v>
      </c>
      <c r="X14" s="214">
        <f ca="1">VLOOKUP($A14, Calcs!$A$3:'Calcs'!$ANA$180, 9, FALSE)</f>
        <v>9</v>
      </c>
      <c r="Y14" s="215">
        <f t="shared" ca="1" si="30"/>
        <v>17.752948479205461</v>
      </c>
      <c r="Z14" s="215">
        <f t="shared" ca="1" si="2"/>
        <v>86.081917294534776</v>
      </c>
      <c r="AA14" s="215">
        <f t="shared" ca="1" si="3"/>
        <v>6.2133333333333312</v>
      </c>
      <c r="AB14" s="204">
        <f t="shared" ca="1" si="4"/>
        <v>85.333333333333329</v>
      </c>
      <c r="AC14" s="204">
        <f t="shared" ca="1" si="5"/>
        <v>76.488888888888894</v>
      </c>
      <c r="AD14" s="158">
        <f t="shared" ca="1" si="6"/>
        <v>91.824495023658514</v>
      </c>
      <c r="AE14" s="215">
        <f t="shared" ca="1" si="7"/>
        <v>8.7457926392573988</v>
      </c>
      <c r="AF14" s="216">
        <f ca="1">VLOOKUP($A14,Calcs!$A$3:'Calcs'!$ANA$180,122,FALSE)</f>
        <v>13</v>
      </c>
      <c r="AG14" s="216">
        <f ca="1">VLOOKUP($A14,Calcs!$A$3:'Calcs'!$ANA$180,123,FALSE)</f>
        <v>7</v>
      </c>
      <c r="AH14" s="216">
        <f ca="1">VLOOKUP($A14,Calcs!$A$3:'Calcs'!$ANA$180,124,FALSE)*2</f>
        <v>24</v>
      </c>
      <c r="AI14" s="216">
        <f ca="1">VLOOKUP($A14,Calcs!$A$3:'Calcs'!$ANA$180,110,FALSE)*8</f>
        <v>0</v>
      </c>
      <c r="AJ14" s="216">
        <f ca="1">VLOOKUP($A14,Calcs!$A$3:'Calcs'!$ANA$180,112,FALSE)*12</f>
        <v>0</v>
      </c>
      <c r="AK14" s="157">
        <v>32</v>
      </c>
      <c r="AL14" s="216">
        <f t="shared" ca="1" si="8"/>
        <v>76</v>
      </c>
      <c r="AM14" s="352">
        <f t="shared" si="9"/>
        <v>32</v>
      </c>
      <c r="AN14" s="218">
        <v>13</v>
      </c>
      <c r="AO14" s="217">
        <f t="shared" ca="1" si="10"/>
        <v>13</v>
      </c>
      <c r="AP14" s="191">
        <f t="shared" ca="1" si="11"/>
        <v>0</v>
      </c>
      <c r="AQ14" s="155">
        <f t="shared" ca="1" si="12"/>
        <v>82.273715359886552</v>
      </c>
      <c r="AR14" s="203">
        <f t="shared" ca="1" si="13"/>
        <v>78.870588235294122</v>
      </c>
      <c r="AS14" s="203">
        <f t="shared" ca="1" si="14"/>
        <v>64.459294117647062</v>
      </c>
      <c r="AT14" s="203">
        <f t="shared" ca="1" si="15"/>
        <v>53.288593048381003</v>
      </c>
      <c r="AU14" s="203">
        <f t="shared" ca="1" si="31"/>
        <v>91.040955631399314</v>
      </c>
      <c r="AV14" s="203">
        <f t="shared" ca="1" si="32"/>
        <v>94.75142067427474</v>
      </c>
      <c r="AW14" s="203">
        <f t="shared" ca="1" si="16"/>
        <v>75.289235816740117</v>
      </c>
      <c r="AX14" s="203">
        <f t="shared" ca="1" si="17"/>
        <v>64.286116930824235</v>
      </c>
      <c r="AY14" s="203">
        <f t="shared" ca="1" si="18"/>
        <v>84.461185797798834</v>
      </c>
      <c r="AZ14" s="203">
        <f t="shared" ca="1" si="33"/>
        <v>86.345478928371833</v>
      </c>
      <c r="BA14" s="203">
        <f t="shared" ca="1" si="19"/>
        <v>80.611483967188661</v>
      </c>
      <c r="BB14" s="203">
        <f t="shared" ca="1" si="20"/>
        <v>66.666666666666657</v>
      </c>
      <c r="BC14" s="204">
        <v>254</v>
      </c>
      <c r="BE14">
        <f ca="1">VLOOKUP($A14, Calcs!$A$3:'Calcs'!$ANA$180, 872, FALSE)</f>
        <v>93.25</v>
      </c>
      <c r="BF14" s="5">
        <f t="shared" si="34"/>
        <v>13.226067611640543</v>
      </c>
      <c r="BG14">
        <f>(IF(A14&lt;17,SoC!X$2,IF(A14&lt;33,SoC!X$3,IF(A14&lt;49,SoC!X$4,IF(A14&lt;65,SoC!X$5,IF(A14&lt;81,SoC!X$6,IF(A14&lt;97,SoC!X$7,IF(A14&lt;113,SoC!X$8,IF(A14&lt;129,SoC!X$9,IF(A14&lt;145,SoC!X$10,SoC!X$11)))))))))+IF(BX14&lt;17,SoC!X$15,IF(BX14&lt;33,SoC!X$16,IF(BX14&lt;49,SoC!X$17,IF(BX14&lt;65,SoC!X$18,IF(BX14&lt;81,SoC!X$19,IF(BX14&lt;97,SoC!X$20,IF(BX14&lt;113,SoC!X$21,IF(BX14&lt;129,SoC!X$22,IF(BX14&lt;145,SoC!X$23,SoC!X$24))))))))))/2</f>
        <v>1.4361280997246371</v>
      </c>
      <c r="BH14" s="7">
        <v>53.288593048381003</v>
      </c>
      <c r="BI14" s="7">
        <v>91.040955631399314</v>
      </c>
      <c r="BJ14" s="5">
        <v>8.7457926392573988</v>
      </c>
      <c r="BK14" s="5">
        <v>82.260676116405421</v>
      </c>
      <c r="BL14">
        <f ca="1">VLOOKUP($A14, Calcs!$A$3:'Calcs'!$AXV$180, 1058, FALSE)</f>
        <v>2283</v>
      </c>
      <c r="BM14" s="4"/>
      <c r="BN14" s="5">
        <f t="shared" si="21"/>
        <v>0.90697671478602704</v>
      </c>
      <c r="BO14" s="5" t="str">
        <f t="shared" si="35"/>
        <v>A</v>
      </c>
      <c r="BP14" s="65">
        <f t="shared" si="22"/>
        <v>6.1360680104159329</v>
      </c>
      <c r="BQ14" s="90">
        <v>10</v>
      </c>
      <c r="BR14" s="8" t="s">
        <v>267</v>
      </c>
      <c r="BS14" s="5">
        <f t="shared" ca="1" si="23"/>
        <v>24.347829683031801</v>
      </c>
      <c r="BT14" s="5">
        <f t="shared" ca="1" si="24"/>
        <v>20.455044645138077</v>
      </c>
      <c r="BU14" s="5">
        <f t="shared" si="25"/>
        <v>26.623874551211841</v>
      </c>
      <c r="BV14" t="s">
        <v>913</v>
      </c>
      <c r="BX14" s="4">
        <v>6</v>
      </c>
      <c r="BY14" s="4">
        <v>8</v>
      </c>
      <c r="CA14" t="s">
        <v>1116</v>
      </c>
      <c r="CF14" s="64">
        <v>0.65813663674674738</v>
      </c>
      <c r="CG14" s="327" t="s">
        <v>70</v>
      </c>
      <c r="CK14">
        <v>13</v>
      </c>
      <c r="CL14">
        <v>14</v>
      </c>
      <c r="CM14">
        <v>14</v>
      </c>
      <c r="CN14">
        <v>4</v>
      </c>
      <c r="CO14">
        <v>6</v>
      </c>
      <c r="CP14">
        <v>8</v>
      </c>
      <c r="CQ14">
        <v>6</v>
      </c>
      <c r="CR14">
        <v>8</v>
      </c>
      <c r="CS14">
        <v>6</v>
      </c>
      <c r="CT14">
        <v>8</v>
      </c>
      <c r="CY14" s="327" t="s">
        <v>70</v>
      </c>
      <c r="CZ14" s="5">
        <v>80.107678693664326</v>
      </c>
      <c r="DA14" s="5">
        <f t="shared" si="26"/>
        <v>79.661198562079718</v>
      </c>
      <c r="DB14" s="7">
        <v>46.255516591995914</v>
      </c>
      <c r="DC14" s="7">
        <v>87.689848121502806</v>
      </c>
      <c r="DD14" s="7">
        <f t="shared" si="27"/>
        <v>47.578176481600025</v>
      </c>
      <c r="DE14" s="7">
        <f t="shared" si="28"/>
        <v>88.47896453150824</v>
      </c>
      <c r="DF14" s="5">
        <v>8.4695533136838641</v>
      </c>
      <c r="DG14" s="5">
        <f t="shared" si="29"/>
        <v>8.4561119853896454</v>
      </c>
      <c r="DJ14">
        <v>254</v>
      </c>
      <c r="DK14" s="64"/>
      <c r="DL14" s="7">
        <v>56.83679570882876</v>
      </c>
      <c r="DM14" s="7">
        <v>94.00277940154632</v>
      </c>
      <c r="DN14" s="5">
        <v>8.3620226873301071</v>
      </c>
      <c r="DO14">
        <v>71</v>
      </c>
      <c r="DQ14" s="5">
        <v>80.32667158969997</v>
      </c>
      <c r="DR14" s="5">
        <v>72.745003692274977</v>
      </c>
      <c r="DS14" s="5">
        <v>80.32667158969997</v>
      </c>
      <c r="DT14" s="5">
        <f t="shared" si="36"/>
        <v>72.745003692274977</v>
      </c>
      <c r="DU14">
        <v>2270</v>
      </c>
      <c r="DV14" s="5">
        <v>356</v>
      </c>
      <c r="DW14" s="7"/>
      <c r="DX14" s="7">
        <v>254</v>
      </c>
      <c r="DY14" s="5" t="s">
        <v>70</v>
      </c>
      <c r="DZ14" s="5"/>
      <c r="EA14" s="7">
        <v>463</v>
      </c>
      <c r="EB14" s="5">
        <v>100.92643051771118</v>
      </c>
      <c r="EC14" s="7">
        <v>80.32667158969997</v>
      </c>
      <c r="ED14" s="68">
        <v>128.52267454351997</v>
      </c>
      <c r="EE14">
        <v>24</v>
      </c>
    </row>
    <row r="15" spans="1:135" ht="14.45" customHeight="1" x14ac:dyDescent="0.2">
      <c r="A15" s="204">
        <v>118</v>
      </c>
      <c r="B15" s="334" t="s">
        <v>7</v>
      </c>
      <c r="C15" s="363" t="s">
        <v>181</v>
      </c>
      <c r="D15" s="158" t="str">
        <f>IFERROR(IFERROR(VLOOKUP(C15, Archive!$I$786:$P$3989, 8, FALSE), VLOOKUP(C15, Archive!$L$786:$Q$6126, 6, FALSE)), "-")</f>
        <v>-</v>
      </c>
      <c r="E15" s="156" t="str">
        <f>IFERROR(VLOOKUP(C15, Archive!$I$786:$S$3989, 11, FALSE), "-")</f>
        <v>-</v>
      </c>
      <c r="F15" s="205">
        <f ca="1">VLOOKUP($A15, Calcs!$A$3:'Calcs'!$ANA$180, 114, FALSE)</f>
        <v>5</v>
      </c>
      <c r="G15" s="206">
        <f ca="1">VLOOKUP($A15, Calcs!$A$3:'Calcs'!$ANA$180, 115, FALSE)</f>
        <v>0</v>
      </c>
      <c r="H15" s="207">
        <f ca="1">VLOOKUP($A15, Calcs!$A$3:'Calcs'!$ANA$180, 116, FALSE)</f>
        <v>2</v>
      </c>
      <c r="I15" s="208">
        <f ca="1">VLOOKUP($A15, Calcs!$A$3:'Calcs'!$ANA$180, 117, FALSE)</f>
        <v>0</v>
      </c>
      <c r="J15" s="209">
        <f ca="1">VLOOKUP($A15, Calcs!$A$3:'Calcs'!$ANA$180, 118, FALSE)</f>
        <v>3</v>
      </c>
      <c r="K15" s="210">
        <f ca="1">VLOOKUP($A15, Calcs!$A$3:'Calcs'!$ANA$180, 119, FALSE)</f>
        <v>1</v>
      </c>
      <c r="L15" s="211">
        <f ca="1">VLOOKUP($A15, Calcs!$A$3:'Calcs'!$ANA$180, 120, FALSE)</f>
        <v>0</v>
      </c>
      <c r="M15" s="212">
        <f ca="1">VLOOKUP($A15, Calcs!$A$3:'Calcs'!$ANA$180, 121, FALSE)</f>
        <v>0</v>
      </c>
      <c r="N15" s="426" t="str">
        <f t="shared" ca="1" si="0"/>
        <v>10-1</v>
      </c>
      <c r="O15" s="214">
        <f ca="1">VLOOKUP($A15, Calcs!$A$3:'Calcs'!$ANA$180, 311, FALSE)/X15</f>
        <v>53</v>
      </c>
      <c r="P15" s="214">
        <f ca="1">VLOOKUP($A15, Calcs!$A$3:'Calcs'!$ANA$180, 406, FALSE)/X15</f>
        <v>27.666666666666668</v>
      </c>
      <c r="Q15" s="214">
        <f t="shared" ca="1" si="1"/>
        <v>25.333333333333332</v>
      </c>
      <c r="R15" s="215">
        <f ca="1">VLOOKUP($A15,Calcs!$A$3:'Calcs'!$ANA$180,500,FALSE)/X15</f>
        <v>4.7233333333333336</v>
      </c>
      <c r="S15" s="214">
        <f ca="1">VLOOKUP($A15, Calcs!$A$3:'Calcs'!$ANA$180, 216, FALSE)/X15</f>
        <v>43.045709817746797</v>
      </c>
      <c r="T15" s="215">
        <f ca="1">VLOOKUP($A15, Calcs!$A$3:'Calcs'!$ANA$180, 594, FALSE)/X15</f>
        <v>12.683333333333332</v>
      </c>
      <c r="U15" s="214">
        <f ca="1">VLOOKUP($A15, Calcs!$A$3:'Calcs'!$ANA$180, 688, FALSE)/X15</f>
        <v>67.333333333333329</v>
      </c>
      <c r="V15" s="204">
        <f ca="1">VLOOKUP($A15, Calcs!$A$3:'Calcs'!$ANA$180, 782, FALSE)/X15</f>
        <v>90.988888888888894</v>
      </c>
      <c r="W15" s="220">
        <v>7</v>
      </c>
      <c r="X15" s="214">
        <f ca="1">VLOOKUP($A15, Calcs!$A$3:'Calcs'!$ANA$180, 9, FALSE)</f>
        <v>9</v>
      </c>
      <c r="Y15" s="215">
        <f t="shared" ca="1" si="30"/>
        <v>15.949188426252645</v>
      </c>
      <c r="Z15" s="215">
        <f t="shared" ca="1" si="2"/>
        <v>45.149318849240466</v>
      </c>
      <c r="AA15" s="215">
        <f t="shared" ca="1" si="3"/>
        <v>12.65</v>
      </c>
      <c r="AB15" s="204">
        <f t="shared" ca="1" si="4"/>
        <v>67.333333333333329</v>
      </c>
      <c r="AC15" s="204">
        <f t="shared" ca="1" si="5"/>
        <v>90.988888888888894</v>
      </c>
      <c r="AD15" s="158">
        <f t="shared" ca="1" si="6"/>
        <v>63.952459938245831</v>
      </c>
      <c r="AE15" s="215">
        <f t="shared" ca="1" si="7"/>
        <v>9.5388096159263451</v>
      </c>
      <c r="AF15" s="216">
        <f ca="1">VLOOKUP($A15,Calcs!$A$3:'Calcs'!$ANA$180,122,FALSE)</f>
        <v>17</v>
      </c>
      <c r="AG15" s="216">
        <f ca="1">VLOOKUP($A15,Calcs!$A$3:'Calcs'!$ANA$180,123,FALSE)</f>
        <v>11</v>
      </c>
      <c r="AH15" s="216">
        <f ca="1">VLOOKUP($A15,Calcs!$A$3:'Calcs'!$ANA$180,124,FALSE)*2</f>
        <v>18</v>
      </c>
      <c r="AI15" s="216">
        <f ca="1">VLOOKUP($A15,Calcs!$A$3:'Calcs'!$ANA$180,110,FALSE)*8</f>
        <v>0</v>
      </c>
      <c r="AJ15" s="216">
        <f ca="1">VLOOKUP($A15,Calcs!$A$3:'Calcs'!$ANA$180,112,FALSE)*12</f>
        <v>0</v>
      </c>
      <c r="AK15" s="157">
        <v>40</v>
      </c>
      <c r="AL15" s="216">
        <f t="shared" ca="1" si="8"/>
        <v>86</v>
      </c>
      <c r="AM15" s="352">
        <f t="shared" si="9"/>
        <v>40</v>
      </c>
      <c r="AN15" s="219">
        <v>14</v>
      </c>
      <c r="AO15" s="217">
        <f t="shared" ca="1" si="10"/>
        <v>14</v>
      </c>
      <c r="AP15" s="191">
        <f t="shared" ca="1" si="11"/>
        <v>0</v>
      </c>
      <c r="AQ15" s="155">
        <f t="shared" ca="1" si="12"/>
        <v>81.832683330347351</v>
      </c>
      <c r="AR15" s="203">
        <f t="shared" ca="1" si="13"/>
        <v>101.8</v>
      </c>
      <c r="AS15" s="203">
        <f t="shared" ca="1" si="14"/>
        <v>92.584666666666664</v>
      </c>
      <c r="AT15" s="203">
        <f t="shared" ca="1" si="15"/>
        <v>79.075368914576757</v>
      </c>
      <c r="AU15" s="203">
        <f t="shared" ca="1" si="31"/>
        <v>84.00170648464163</v>
      </c>
      <c r="AV15" s="203">
        <f t="shared" ca="1" si="32"/>
        <v>85.124353498758808</v>
      </c>
      <c r="AW15" s="203">
        <f t="shared" ca="1" si="16"/>
        <v>26.740441330859614</v>
      </c>
      <c r="AX15" s="203">
        <f t="shared" ca="1" si="17"/>
        <v>74.264132507821387</v>
      </c>
      <c r="AY15" s="203">
        <f t="shared" ca="1" si="18"/>
        <v>94.286150827787196</v>
      </c>
      <c r="AZ15" s="203">
        <f t="shared" ca="1" si="33"/>
        <v>66.391734345142652</v>
      </c>
      <c r="BA15" s="203">
        <f t="shared" ca="1" si="19"/>
        <v>58.016405667412371</v>
      </c>
      <c r="BB15" s="203">
        <f t="shared" ca="1" si="20"/>
        <v>75.438596491228068</v>
      </c>
      <c r="BC15" s="204">
        <v>158</v>
      </c>
      <c r="BE15">
        <f ca="1">VLOOKUP($A15, Calcs!$A$3:'Calcs'!$ANA$180, 872, FALSE)</f>
        <v>60.25</v>
      </c>
      <c r="BF15" s="5">
        <f t="shared" si="34"/>
        <v>9.2272867790070503</v>
      </c>
      <c r="BG15">
        <f>(IF(A15&lt;17,SoC!X$2,IF(A15&lt;33,SoC!X$3,IF(A15&lt;49,SoC!X$4,IF(A15&lt;65,SoC!X$5,IF(A15&lt;81,SoC!X$6,IF(A15&lt;97,SoC!X$7,IF(A15&lt;113,SoC!X$8,IF(A15&lt;129,SoC!X$9,IF(A15&lt;145,SoC!X$10,SoC!X$11)))))))))+IF(BX15&lt;17,SoC!X$15,IF(BX15&lt;33,SoC!X$16,IF(BX15&lt;49,SoC!X$17,IF(BX15&lt;65,SoC!X$18,IF(BX15&lt;81,SoC!X$19,IF(BX15&lt;97,SoC!X$20,IF(BX15&lt;113,SoC!X$21,IF(BX15&lt;129,SoC!X$22,IF(BX15&lt;145,SoC!X$23,SoC!X$24))))))))))/2</f>
        <v>1.0488691913874864</v>
      </c>
      <c r="BH15" s="7">
        <v>79.075368914576757</v>
      </c>
      <c r="BI15" s="7">
        <v>84.00170648464163</v>
      </c>
      <c r="BJ15" s="5">
        <v>9.5388096159263451</v>
      </c>
      <c r="BK15" s="5">
        <v>81.818382557243552</v>
      </c>
      <c r="BL15">
        <f ca="1">VLOOKUP($A15, Calcs!$A$3:'Calcs'!$AXV$180, 1058, FALSE)</f>
        <v>1980</v>
      </c>
      <c r="BM15" s="4"/>
      <c r="BN15" s="5">
        <f t="shared" si="21"/>
        <v>0.90453514335952445</v>
      </c>
      <c r="BO15" s="5" t="str">
        <f t="shared" si="35"/>
        <v>A</v>
      </c>
      <c r="BP15" s="65">
        <f t="shared" si="22"/>
        <v>6.4441177869180333</v>
      </c>
      <c r="BQ15" s="90">
        <v>7</v>
      </c>
      <c r="BR15" s="8" t="s">
        <v>269</v>
      </c>
      <c r="BS15" s="5">
        <f t="shared" ca="1" si="23"/>
        <v>21.878237591625918</v>
      </c>
      <c r="BT15" s="5">
        <f t="shared" ca="1" si="24"/>
        <v>19.565503247461837</v>
      </c>
      <c r="BU15" s="5">
        <f t="shared" si="25"/>
        <v>26.181580992049973</v>
      </c>
      <c r="BV15" t="s">
        <v>916</v>
      </c>
      <c r="BX15" s="4">
        <v>111</v>
      </c>
      <c r="BY15" s="4">
        <v>2</v>
      </c>
      <c r="CA15" t="s">
        <v>1117</v>
      </c>
      <c r="CF15" s="64">
        <v>0.21227961098804587</v>
      </c>
      <c r="CG15" s="334" t="s">
        <v>181</v>
      </c>
      <c r="CK15">
        <v>14</v>
      </c>
      <c r="CL15">
        <v>12</v>
      </c>
      <c r="CM15">
        <v>13</v>
      </c>
      <c r="CN15">
        <v>20</v>
      </c>
      <c r="CO15">
        <v>24</v>
      </c>
      <c r="CP15">
        <v>20</v>
      </c>
      <c r="CQ15">
        <v>23</v>
      </c>
      <c r="CR15">
        <v>30</v>
      </c>
      <c r="CS15">
        <v>31</v>
      </c>
      <c r="CT15">
        <v>31</v>
      </c>
      <c r="CY15" s="334" t="s">
        <v>181</v>
      </c>
      <c r="CZ15" s="5">
        <v>82.582986032926243</v>
      </c>
      <c r="DA15" s="5">
        <f t="shared" si="26"/>
        <v>80.319216385739566</v>
      </c>
      <c r="DB15" s="7">
        <v>82.241612170935468</v>
      </c>
      <c r="DC15" s="7">
        <v>84.812150279776176</v>
      </c>
      <c r="DD15" s="7">
        <f t="shared" si="27"/>
        <v>79.842676683447465</v>
      </c>
      <c r="DE15" s="7">
        <f t="shared" si="28"/>
        <v>85.301355964757292</v>
      </c>
      <c r="DF15" s="5">
        <v>10</v>
      </c>
      <c r="DG15" s="5">
        <f t="shared" si="29"/>
        <v>9.7673512628163515</v>
      </c>
      <c r="DJ15">
        <v>158</v>
      </c>
      <c r="DK15" s="64"/>
      <c r="DL15" s="7">
        <v>63.050128271031468</v>
      </c>
      <c r="DM15" s="7">
        <v>88.725795759625129</v>
      </c>
      <c r="DN15" s="5">
        <v>8.1388101025308046</v>
      </c>
      <c r="DO15">
        <v>38</v>
      </c>
      <c r="DQ15" s="5">
        <v>66.540375834780392</v>
      </c>
      <c r="DR15" s="5">
        <v>62.405281876085297</v>
      </c>
      <c r="DS15" s="5">
        <v>66.540375834780392</v>
      </c>
      <c r="DT15" s="5">
        <f t="shared" si="36"/>
        <v>62.405281876085297</v>
      </c>
      <c r="DU15">
        <v>1903</v>
      </c>
      <c r="DV15" s="5">
        <v>190.75</v>
      </c>
      <c r="DW15" s="7"/>
      <c r="DX15" s="7">
        <v>158</v>
      </c>
      <c r="DY15" s="5" t="s">
        <v>181</v>
      </c>
      <c r="DZ15" s="5"/>
      <c r="EA15" s="7">
        <v>232</v>
      </c>
      <c r="EB15" s="5">
        <v>50.572207084468666</v>
      </c>
      <c r="EC15" s="7">
        <v>66.540375834780392</v>
      </c>
      <c r="ED15" s="68">
        <v>106.46460133564864</v>
      </c>
      <c r="EE15">
        <v>0</v>
      </c>
    </row>
    <row r="16" spans="1:135" ht="14.45" customHeight="1" x14ac:dyDescent="0.2">
      <c r="A16" s="204">
        <v>104</v>
      </c>
      <c r="B16" s="331" t="s">
        <v>0</v>
      </c>
      <c r="C16" s="235" t="s">
        <v>23</v>
      </c>
      <c r="D16" s="158" t="str">
        <f>IFERROR(IFERROR(VLOOKUP(C16, Archive!$I$786:$P$3989, 8, FALSE), VLOOKUP(C16, Archive!$L$786:$Q$6126, 6, FALSE)), "-")</f>
        <v>-</v>
      </c>
      <c r="E16" s="156" t="str">
        <f>IFERROR(VLOOKUP(C16, Archive!$I$786:$S$3989, 11, FALSE), "-")</f>
        <v>-</v>
      </c>
      <c r="F16" s="205">
        <f ca="1">VLOOKUP($A16, Calcs!$A$3:'Calcs'!$ANA$180, 114, FALSE)</f>
        <v>4</v>
      </c>
      <c r="G16" s="206">
        <f ca="1">VLOOKUP($A16, Calcs!$A$3:'Calcs'!$ANA$180, 115, FALSE)</f>
        <v>1</v>
      </c>
      <c r="H16" s="207">
        <f ca="1">VLOOKUP($A16, Calcs!$A$3:'Calcs'!$ANA$180, 116, FALSE)</f>
        <v>1</v>
      </c>
      <c r="I16" s="208">
        <f ca="1">VLOOKUP($A16, Calcs!$A$3:'Calcs'!$ANA$180, 117, FALSE)</f>
        <v>1</v>
      </c>
      <c r="J16" s="209">
        <f ca="1">VLOOKUP($A16, Calcs!$A$3:'Calcs'!$ANA$180, 118, FALSE)</f>
        <v>4</v>
      </c>
      <c r="K16" s="210">
        <f ca="1">VLOOKUP($A16, Calcs!$A$3:'Calcs'!$ANA$180, 119, FALSE)</f>
        <v>0</v>
      </c>
      <c r="L16" s="211">
        <f ca="1">VLOOKUP($A16, Calcs!$A$3:'Calcs'!$ANA$180, 120, FALSE)</f>
        <v>0</v>
      </c>
      <c r="M16" s="212">
        <f ca="1">VLOOKUP($A16, Calcs!$A$3:'Calcs'!$ANA$180, 121, FALSE)</f>
        <v>0</v>
      </c>
      <c r="N16" s="213" t="str">
        <f t="shared" ca="1" si="0"/>
        <v>9-2</v>
      </c>
      <c r="O16" s="214">
        <f ca="1">VLOOKUP($A16, Calcs!$A$3:'Calcs'!$ANA$180, 311, FALSE)/X16</f>
        <v>40.111111111111114</v>
      </c>
      <c r="P16" s="214">
        <f ca="1">VLOOKUP($A16, Calcs!$A$3:'Calcs'!$ANA$180, 406, FALSE)/X16</f>
        <v>24.888888888888889</v>
      </c>
      <c r="Q16" s="214">
        <f t="shared" ca="1" si="1"/>
        <v>15.222222222222225</v>
      </c>
      <c r="R16" s="215">
        <f ca="1">VLOOKUP($A16,Calcs!$A$3:'Calcs'!$ANA$180,500,FALSE)/X16</f>
        <v>4.1622222222222227</v>
      </c>
      <c r="S16" s="214">
        <f ca="1">VLOOKUP($A16, Calcs!$A$3:'Calcs'!$ANA$180, 216, FALSE)/X16</f>
        <v>59.924334867669295</v>
      </c>
      <c r="T16" s="215">
        <f ca="1">VLOOKUP($A16, Calcs!$A$3:'Calcs'!$ANA$180, 594, FALSE)/X16</f>
        <v>8.5466666666666669</v>
      </c>
      <c r="U16" s="214">
        <f ca="1">VLOOKUP($A16, Calcs!$A$3:'Calcs'!$ANA$180, 688, FALSE)/X16</f>
        <v>79.777777777777771</v>
      </c>
      <c r="V16" s="204">
        <f ca="1">VLOOKUP($A16, Calcs!$A$3:'Calcs'!$ANA$180, 782, FALSE)/X16</f>
        <v>72.822222222222223</v>
      </c>
      <c r="W16" s="220">
        <v>1</v>
      </c>
      <c r="X16" s="214">
        <f ca="1">VLOOKUP($A16, Calcs!$A$3:'Calcs'!$ANA$180, 9, FALSE)</f>
        <v>9</v>
      </c>
      <c r="Y16" s="215">
        <f t="shared" ca="1" si="30"/>
        <v>15.670048051254671</v>
      </c>
      <c r="Z16" s="215">
        <f t="shared" ca="1" si="2"/>
        <v>81.749580471295644</v>
      </c>
      <c r="AA16" s="215">
        <f t="shared" ca="1" si="3"/>
        <v>6.6755555555555581</v>
      </c>
      <c r="AB16" s="204">
        <f t="shared" ca="1" si="4"/>
        <v>79.777777777777771</v>
      </c>
      <c r="AC16" s="204">
        <f t="shared" ca="1" si="5"/>
        <v>72.822222222222223</v>
      </c>
      <c r="AD16" s="158">
        <f t="shared" ca="1" si="6"/>
        <v>84.694891131395707</v>
      </c>
      <c r="AE16" s="215">
        <f t="shared" ca="1" si="7"/>
        <v>8.5335937460264777</v>
      </c>
      <c r="AF16" s="216">
        <f ca="1">VLOOKUP($A16,Calcs!$A$3:'Calcs'!$ANA$180,122,FALSE)</f>
        <v>13</v>
      </c>
      <c r="AG16" s="216">
        <f ca="1">VLOOKUP($A16,Calcs!$A$3:'Calcs'!$ANA$180,123,FALSE)</f>
        <v>7</v>
      </c>
      <c r="AH16" s="216">
        <f ca="1">VLOOKUP($A16,Calcs!$A$3:'Calcs'!$ANA$180,124,FALSE)*2</f>
        <v>24</v>
      </c>
      <c r="AI16" s="216">
        <f ca="1">VLOOKUP($A16,Calcs!$A$3:'Calcs'!$ANA$180,110,FALSE)*8</f>
        <v>0</v>
      </c>
      <c r="AJ16" s="216">
        <f ca="1">VLOOKUP($A16,Calcs!$A$3:'Calcs'!$ANA$180,112,FALSE)*12</f>
        <v>0</v>
      </c>
      <c r="AK16" s="157">
        <v>36</v>
      </c>
      <c r="AL16" s="216">
        <f t="shared" ca="1" si="8"/>
        <v>80</v>
      </c>
      <c r="AM16" s="352">
        <f t="shared" si="9"/>
        <v>36</v>
      </c>
      <c r="AN16" s="218">
        <v>15</v>
      </c>
      <c r="AO16" s="217">
        <f t="shared" ca="1" si="10"/>
        <v>15</v>
      </c>
      <c r="AP16" s="191">
        <f t="shared" ca="1" si="11"/>
        <v>0</v>
      </c>
      <c r="AQ16" s="155">
        <f t="shared" ca="1" si="12"/>
        <v>81.049718661977153</v>
      </c>
      <c r="AR16" s="203">
        <f t="shared" ca="1" si="13"/>
        <v>78.870588235294122</v>
      </c>
      <c r="AS16" s="203">
        <f t="shared" ca="1" si="14"/>
        <v>64.459294117647062</v>
      </c>
      <c r="AT16" s="203">
        <f t="shared" ca="1" si="15"/>
        <v>57.277138020564045</v>
      </c>
      <c r="AU16" s="203">
        <f t="shared" ca="1" si="31"/>
        <v>89.867747440273035</v>
      </c>
      <c r="AV16" s="203">
        <f t="shared" ca="1" si="32"/>
        <v>83.634519450651908</v>
      </c>
      <c r="AW16" s="203">
        <f t="shared" ca="1" si="16"/>
        <v>70.150795110217402</v>
      </c>
      <c r="AX16" s="203">
        <f t="shared" ca="1" si="17"/>
        <v>65.002646273139248</v>
      </c>
      <c r="AY16" s="203">
        <f t="shared" ca="1" si="18"/>
        <v>81.832179399785261</v>
      </c>
      <c r="AZ16" s="203">
        <f t="shared" ca="1" si="33"/>
        <v>81.364438850511036</v>
      </c>
      <c r="BA16" s="203">
        <f t="shared" ca="1" si="19"/>
        <v>75.540641312453388</v>
      </c>
      <c r="BB16" s="203">
        <f t="shared" ca="1" si="20"/>
        <v>70.175438596491219</v>
      </c>
      <c r="BC16" s="204">
        <v>270</v>
      </c>
      <c r="BE16">
        <f ca="1">VLOOKUP($A16, Calcs!$A$3:'Calcs'!$ANA$180, 872, FALSE)</f>
        <v>89.25</v>
      </c>
      <c r="BF16" s="5">
        <f t="shared" si="34"/>
        <v>10.487796421692034</v>
      </c>
      <c r="BG16">
        <f>(IF(A16&lt;17,SoC!X$2,IF(A16&lt;33,SoC!X$3,IF(A16&lt;49,SoC!X$4,IF(A16&lt;65,SoC!X$5,IF(A16&lt;81,SoC!X$6,IF(A16&lt;97,SoC!X$7,IF(A16&lt;113,SoC!X$8,IF(A16&lt;129,SoC!X$9,IF(A16&lt;145,SoC!X$10,SoC!X$11)))))))))+IF(BX16&lt;17,SoC!X$15,IF(BX16&lt;33,SoC!X$16,IF(BX16&lt;49,SoC!X$17,IF(BX16&lt;65,SoC!X$18,IF(BX16&lt;81,SoC!X$19,IF(BX16&lt;97,SoC!X$20,IF(BX16&lt;113,SoC!X$21,IF(BX16&lt;129,SoC!X$22,IF(BX16&lt;145,SoC!X$23,SoC!X$24))))))))))/2</f>
        <v>1.3642133976425932</v>
      </c>
      <c r="BH16" s="7">
        <v>57.277138020564045</v>
      </c>
      <c r="BI16" s="7">
        <v>89.867747440273035</v>
      </c>
      <c r="BJ16" s="5">
        <v>8.5335937460264777</v>
      </c>
      <c r="BK16" s="5">
        <v>81.097455271150409</v>
      </c>
      <c r="BL16">
        <f ca="1">VLOOKUP($A16, Calcs!$A$3:'Calcs'!$AXV$180, 1058, FALSE)</f>
        <v>2215</v>
      </c>
      <c r="BM16" s="4"/>
      <c r="BN16" s="5">
        <f t="shared" si="21"/>
        <v>0.90054125541893082</v>
      </c>
      <c r="BO16" s="5" t="str">
        <f t="shared" si="35"/>
        <v>A</v>
      </c>
      <c r="BP16" s="65">
        <f t="shared" si="22"/>
        <v>5.7973243947494701</v>
      </c>
      <c r="BQ16" s="90">
        <v>8</v>
      </c>
      <c r="BR16" s="8" t="s">
        <v>194</v>
      </c>
      <c r="BS16" s="5">
        <f t="shared" ca="1" si="23"/>
        <v>23.90683839504905</v>
      </c>
      <c r="BT16" s="5">
        <f t="shared" ca="1" si="24"/>
        <v>20.13356442235558</v>
      </c>
      <c r="BU16" s="5">
        <f t="shared" si="25"/>
        <v>25.46065370595683</v>
      </c>
      <c r="BV16" t="s">
        <v>913</v>
      </c>
      <c r="BX16" s="4">
        <v>5</v>
      </c>
      <c r="BY16" s="4">
        <v>16</v>
      </c>
      <c r="CA16" s="380" t="s">
        <v>1355</v>
      </c>
      <c r="CF16" s="64">
        <v>0.82775580933365112</v>
      </c>
      <c r="CG16" s="331" t="s">
        <v>23</v>
      </c>
      <c r="CK16">
        <v>15</v>
      </c>
      <c r="CL16">
        <v>17</v>
      </c>
      <c r="CM16">
        <v>18</v>
      </c>
      <c r="CN16">
        <v>18</v>
      </c>
      <c r="CO16">
        <v>11</v>
      </c>
      <c r="CP16">
        <v>11</v>
      </c>
      <c r="CQ16">
        <v>11</v>
      </c>
      <c r="CR16">
        <v>6</v>
      </c>
      <c r="CS16">
        <v>7</v>
      </c>
      <c r="CT16">
        <v>9</v>
      </c>
      <c r="CY16" s="331" t="s">
        <v>23</v>
      </c>
      <c r="CZ16" s="5">
        <v>78.256644514895328</v>
      </c>
      <c r="DA16" s="5">
        <f t="shared" si="26"/>
        <v>78.038825241523881</v>
      </c>
      <c r="DB16" s="7">
        <v>53.737540219974697</v>
      </c>
      <c r="DC16" s="7">
        <v>81.294964028776988</v>
      </c>
      <c r="DD16" s="7">
        <f t="shared" si="27"/>
        <v>55.566657055592898</v>
      </c>
      <c r="DE16" s="7">
        <f t="shared" si="28"/>
        <v>81.963903406103285</v>
      </c>
      <c r="DF16" s="5">
        <v>8.1332650270355753</v>
      </c>
      <c r="DG16" s="5">
        <f t="shared" si="29"/>
        <v>8.2127274500362653</v>
      </c>
      <c r="DJ16">
        <v>270</v>
      </c>
      <c r="DK16" s="64"/>
      <c r="DL16" s="7">
        <v>68.370474904920272</v>
      </c>
      <c r="DM16" s="7">
        <v>86.646479047387402</v>
      </c>
      <c r="DN16" s="5">
        <v>8.7689644110410931</v>
      </c>
      <c r="DO16">
        <v>73</v>
      </c>
      <c r="DQ16" s="5">
        <v>80.301817517627171</v>
      </c>
      <c r="DR16" s="5">
        <v>72.726363138220378</v>
      </c>
      <c r="DS16" s="5">
        <v>80.301817517627171</v>
      </c>
      <c r="DT16" s="5">
        <f t="shared" si="36"/>
        <v>72.726363138220378</v>
      </c>
      <c r="DU16">
        <v>2225</v>
      </c>
      <c r="DV16" s="5">
        <v>363.25</v>
      </c>
      <c r="DW16" s="7"/>
      <c r="DX16" s="7">
        <v>270</v>
      </c>
      <c r="DY16" s="5" t="s">
        <v>23</v>
      </c>
      <c r="DZ16" s="5"/>
      <c r="EA16" s="7">
        <v>478</v>
      </c>
      <c r="EB16" s="5">
        <v>104.19618528610354</v>
      </c>
      <c r="EC16" s="7">
        <v>80.301817517627171</v>
      </c>
      <c r="ED16" s="68">
        <v>128.48290802820347</v>
      </c>
      <c r="EE16">
        <v>37</v>
      </c>
    </row>
    <row r="17" spans="1:135" ht="14.45" customHeight="1" x14ac:dyDescent="0.2">
      <c r="A17" s="204">
        <v>80</v>
      </c>
      <c r="B17" s="329" t="s">
        <v>2</v>
      </c>
      <c r="C17" s="233" t="s">
        <v>47</v>
      </c>
      <c r="D17" s="158" t="str">
        <f>IFERROR(IFERROR(VLOOKUP(C17, Archive!$I$786:$P$3989, 8, FALSE), VLOOKUP(C17, Archive!$L$786:$Q$6126, 6, FALSE)), "-")</f>
        <v>-</v>
      </c>
      <c r="E17" s="156" t="str">
        <f>IFERROR(VLOOKUP(C17, Archive!$I$786:$S$3989, 11, FALSE), "-")</f>
        <v>-</v>
      </c>
      <c r="F17" s="205">
        <f ca="1">VLOOKUP($A17, Calcs!$A$3:'Calcs'!$ANA$180, 114, FALSE)</f>
        <v>5</v>
      </c>
      <c r="G17" s="206">
        <f ca="1">VLOOKUP($A17, Calcs!$A$3:'Calcs'!$ANA$180, 115, FALSE)</f>
        <v>0</v>
      </c>
      <c r="H17" s="207">
        <f ca="1">VLOOKUP($A17, Calcs!$A$3:'Calcs'!$ANA$180, 116, FALSE)</f>
        <v>2</v>
      </c>
      <c r="I17" s="208">
        <f ca="1">VLOOKUP($A17, Calcs!$A$3:'Calcs'!$ANA$180, 117, FALSE)</f>
        <v>0</v>
      </c>
      <c r="J17" s="209">
        <f ca="1">VLOOKUP($A17, Calcs!$A$3:'Calcs'!$ANA$180, 118, FALSE)</f>
        <v>2</v>
      </c>
      <c r="K17" s="210">
        <f ca="1">VLOOKUP($A17, Calcs!$A$3:'Calcs'!$ANA$180, 119, FALSE)</f>
        <v>1</v>
      </c>
      <c r="L17" s="211">
        <f ca="1">VLOOKUP($A17, Calcs!$A$3:'Calcs'!$ANA$180, 120, FALSE)</f>
        <v>0</v>
      </c>
      <c r="M17" s="212">
        <f ca="1">VLOOKUP($A17, Calcs!$A$3:'Calcs'!$ANA$180, 121, FALSE)</f>
        <v>0</v>
      </c>
      <c r="N17" s="426" t="str">
        <f t="shared" ca="1" si="0"/>
        <v>9-1</v>
      </c>
      <c r="O17" s="214">
        <f ca="1">VLOOKUP($A17, Calcs!$A$3:'Calcs'!$ANA$180, 311, FALSE)/X17</f>
        <v>49.2</v>
      </c>
      <c r="P17" s="214">
        <f ca="1">VLOOKUP($A17, Calcs!$A$3:'Calcs'!$ANA$180, 406, FALSE)/X17</f>
        <v>31.2</v>
      </c>
      <c r="Q17" s="214">
        <f t="shared" ca="1" si="1"/>
        <v>18.000000000000004</v>
      </c>
      <c r="R17" s="215">
        <f ca="1">VLOOKUP($A17,Calcs!$A$3:'Calcs'!$ANA$180,500,FALSE)/X17</f>
        <v>4.4590000000000005</v>
      </c>
      <c r="S17" s="214">
        <f ca="1">VLOOKUP($A17, Calcs!$A$3:'Calcs'!$ANA$180, 216, FALSE)/X17</f>
        <v>51.735544682478746</v>
      </c>
      <c r="T17" s="215">
        <f ca="1">VLOOKUP($A17, Calcs!$A$3:'Calcs'!$ANA$180, 594, FALSE)/X17</f>
        <v>1.0989999999999998</v>
      </c>
      <c r="U17" s="214">
        <f ca="1">VLOOKUP($A17, Calcs!$A$3:'Calcs'!$ANA$180, 688, FALSE)/X17</f>
        <v>68.2</v>
      </c>
      <c r="V17" s="204">
        <f ca="1">VLOOKUP($A17, Calcs!$A$3:'Calcs'!$ANA$180, 782, FALSE)/X17</f>
        <v>83.75</v>
      </c>
      <c r="W17" s="220">
        <v>3</v>
      </c>
      <c r="X17" s="214">
        <f ca="1">VLOOKUP($A17, Calcs!$A$3:'Calcs'!$ANA$180, 9, FALSE)</f>
        <v>10</v>
      </c>
      <c r="Y17" s="215">
        <f t="shared" ca="1" si="30"/>
        <v>15.250056066382594</v>
      </c>
      <c r="Z17" s="215">
        <f t="shared" ca="1" si="2"/>
        <v>51.492535704715493</v>
      </c>
      <c r="AA17" s="215">
        <f t="shared" ca="1" si="3"/>
        <v>16.901000000000003</v>
      </c>
      <c r="AB17" s="204">
        <f t="shared" ca="1" si="4"/>
        <v>68.2</v>
      </c>
      <c r="AC17" s="204">
        <f t="shared" ca="1" si="5"/>
        <v>83.75</v>
      </c>
      <c r="AD17" s="158">
        <f t="shared" ca="1" si="6"/>
        <v>56.969108693575244</v>
      </c>
      <c r="AE17" s="215">
        <f t="shared" ca="1" si="7"/>
        <v>9.1515026088615627</v>
      </c>
      <c r="AF17" s="216">
        <f ca="1">VLOOKUP($A17,Calcs!$A$3:'Calcs'!$ANA$180,122,FALSE)</f>
        <v>17</v>
      </c>
      <c r="AG17" s="216">
        <f ca="1">VLOOKUP($A17,Calcs!$A$3:'Calcs'!$ANA$180,123,FALSE)</f>
        <v>11</v>
      </c>
      <c r="AH17" s="216">
        <f ca="1">VLOOKUP($A17,Calcs!$A$3:'Calcs'!$ANA$180,124,FALSE)*2</f>
        <v>12</v>
      </c>
      <c r="AI17" s="216">
        <f ca="1">VLOOKUP($A17,Calcs!$A$3:'Calcs'!$ANA$180,110,FALSE)*8</f>
        <v>0</v>
      </c>
      <c r="AJ17" s="216">
        <f ca="1">VLOOKUP($A17,Calcs!$A$3:'Calcs'!$ANA$180,112,FALSE)*12</f>
        <v>0</v>
      </c>
      <c r="AK17" s="157">
        <v>47</v>
      </c>
      <c r="AL17" s="216">
        <f t="shared" ca="1" si="8"/>
        <v>87</v>
      </c>
      <c r="AM17" s="352">
        <f t="shared" si="9"/>
        <v>47</v>
      </c>
      <c r="AN17" s="219">
        <v>16</v>
      </c>
      <c r="AO17" s="217">
        <f t="shared" ca="1" si="10"/>
        <v>16</v>
      </c>
      <c r="AP17" s="191">
        <f t="shared" ca="1" si="11"/>
        <v>0</v>
      </c>
      <c r="AQ17" s="155">
        <f t="shared" ca="1" si="12"/>
        <v>79.391395558240404</v>
      </c>
      <c r="AR17" s="203">
        <f t="shared" ca="1" si="13"/>
        <v>101.2</v>
      </c>
      <c r="AS17" s="203">
        <f t="shared" ca="1" si="14"/>
        <v>92.278666666666666</v>
      </c>
      <c r="AT17" s="203">
        <f t="shared" ca="1" si="15"/>
        <v>72.839776046816993</v>
      </c>
      <c r="AU17" s="203">
        <f t="shared" ca="1" si="31"/>
        <v>76.540102389078484</v>
      </c>
      <c r="AV17" s="203">
        <f t="shared" ca="1" si="32"/>
        <v>81.392929143269981</v>
      </c>
      <c r="AW17" s="203">
        <f t="shared" ca="1" si="16"/>
        <v>34.263920005378836</v>
      </c>
      <c r="AX17" s="203">
        <f t="shared" ca="1" si="17"/>
        <v>80.853963302924697</v>
      </c>
      <c r="AY17" s="203">
        <f t="shared" ca="1" si="18"/>
        <v>89.487668686503213</v>
      </c>
      <c r="AZ17" s="203">
        <f t="shared" ca="1" si="33"/>
        <v>61.146500062939666</v>
      </c>
      <c r="BA17" s="203">
        <f t="shared" ca="1" si="19"/>
        <v>51.528709917971661</v>
      </c>
      <c r="BB17" s="203">
        <f t="shared" ca="1" si="20"/>
        <v>76.31578947368422</v>
      </c>
      <c r="BC17" s="204">
        <v>104</v>
      </c>
      <c r="BE17">
        <f ca="1">VLOOKUP($A17, Calcs!$A$3:'Calcs'!$ANA$180, 872, FALSE)</f>
        <v>72</v>
      </c>
      <c r="BF17" s="5">
        <f t="shared" si="34"/>
        <v>5.175153913195202</v>
      </c>
      <c r="BG17">
        <f>(IF(A17&lt;17,SoC!X$2,IF(A17&lt;33,SoC!X$3,IF(A17&lt;49,SoC!X$4,IF(A17&lt;65,SoC!X$5,IF(A17&lt;81,SoC!X$6,IF(A17&lt;97,SoC!X$7,IF(A17&lt;113,SoC!X$8,IF(A17&lt;129,SoC!X$9,IF(A17&lt;145,SoC!X$10,SoC!X$11)))))))))+IF(BX17&lt;17,SoC!X$15,IF(BX17&lt;33,SoC!X$16,IF(BX17&lt;49,SoC!X$17,IF(BX17&lt;65,SoC!X$18,IF(BX17&lt;81,SoC!X$19,IF(BX17&lt;97,SoC!X$20,IF(BX17&lt;113,SoC!X$21,IF(BX17&lt;129,SoC!X$22,IF(BX17&lt;145,SoC!X$23,SoC!X$24))))))))))/2</f>
        <v>0.99530286229216891</v>
      </c>
      <c r="BH17" s="7">
        <v>72.839776046816993</v>
      </c>
      <c r="BI17" s="7">
        <v>76.540102389078484</v>
      </c>
      <c r="BJ17" s="5">
        <v>9.1515026088615627</v>
      </c>
      <c r="BK17" s="5">
        <v>79.378847829880058</v>
      </c>
      <c r="BL17">
        <f ca="1">VLOOKUP($A17, Calcs!$A$3:'Calcs'!$AXV$180, 1058, FALSE)</f>
        <v>1893</v>
      </c>
      <c r="BM17" s="4"/>
      <c r="BN17" s="5">
        <f t="shared" si="21"/>
        <v>0.89094807834059586</v>
      </c>
      <c r="BO17" s="5" t="str">
        <f t="shared" si="35"/>
        <v>AB</v>
      </c>
      <c r="BP17" s="65">
        <f t="shared" si="22"/>
        <v>5.7625573379129431</v>
      </c>
      <c r="BQ17" s="90">
        <v>4</v>
      </c>
      <c r="BR17" s="8" t="s">
        <v>269</v>
      </c>
      <c r="BS17" s="5">
        <f t="shared" ca="1" si="23"/>
        <v>22.359575233192061</v>
      </c>
      <c r="BT17" s="5">
        <f t="shared" ca="1" si="24"/>
        <v>19.360018918879362</v>
      </c>
      <c r="BU17" s="5">
        <f t="shared" si="25"/>
        <v>23.742046264686479</v>
      </c>
      <c r="BV17" t="s">
        <v>914</v>
      </c>
      <c r="BX17" s="4">
        <v>42</v>
      </c>
      <c r="BY17" s="4">
        <v>1</v>
      </c>
      <c r="CA17" t="s">
        <v>1094</v>
      </c>
      <c r="CF17" s="64">
        <v>0.53231078308623403</v>
      </c>
      <c r="CG17" s="329" t="s">
        <v>47</v>
      </c>
      <c r="CK17">
        <v>16</v>
      </c>
      <c r="CL17">
        <v>18</v>
      </c>
      <c r="CM17">
        <v>21</v>
      </c>
      <c r="CN17">
        <v>33</v>
      </c>
      <c r="CO17">
        <v>52</v>
      </c>
      <c r="CP17">
        <v>61</v>
      </c>
      <c r="CQ17">
        <v>56</v>
      </c>
      <c r="CR17">
        <v>71</v>
      </c>
      <c r="CS17">
        <v>88</v>
      </c>
      <c r="CT17">
        <v>97</v>
      </c>
      <c r="CY17" s="329" t="s">
        <v>47</v>
      </c>
      <c r="CZ17" s="5">
        <v>78.06037551204497</v>
      </c>
      <c r="DA17" s="5">
        <f t="shared" si="26"/>
        <v>73.986922406863087</v>
      </c>
      <c r="DB17" s="7">
        <v>72.067175121733086</v>
      </c>
      <c r="DC17" s="7">
        <v>75.059952038369303</v>
      </c>
      <c r="DD17" s="7">
        <f t="shared" si="27"/>
        <v>68.725296493504771</v>
      </c>
      <c r="DE17" s="7">
        <f t="shared" si="28"/>
        <v>74.112100737092618</v>
      </c>
      <c r="DF17" s="5">
        <v>8.9861003778057142</v>
      </c>
      <c r="DG17" s="5">
        <f t="shared" si="29"/>
        <v>8.674031835911471</v>
      </c>
      <c r="DJ17">
        <v>104</v>
      </c>
      <c r="DK17" s="64"/>
      <c r="DL17" s="7">
        <v>45.332146095906609</v>
      </c>
      <c r="DM17" s="7">
        <v>67.477141628155763</v>
      </c>
      <c r="DN17" s="5">
        <v>6.4895520426517663</v>
      </c>
      <c r="DO17">
        <v>44</v>
      </c>
      <c r="DQ17" s="5">
        <v>44.826000766388432</v>
      </c>
      <c r="DR17" s="5">
        <v>46.119500574791324</v>
      </c>
      <c r="DS17" s="5">
        <v>44.826000766388432</v>
      </c>
      <c r="DT17" s="5">
        <f t="shared" si="36"/>
        <v>46.119500574791324</v>
      </c>
      <c r="DU17">
        <v>1708</v>
      </c>
      <c r="DV17" s="5">
        <v>222.25</v>
      </c>
      <c r="DW17" s="7"/>
      <c r="DX17" s="7">
        <v>104</v>
      </c>
      <c r="DY17" s="5" t="s">
        <v>47</v>
      </c>
      <c r="DZ17" s="5"/>
      <c r="EA17" s="7">
        <v>111</v>
      </c>
      <c r="EB17" s="5">
        <v>24.196185286103542</v>
      </c>
      <c r="EC17" s="7">
        <v>44.826000766388432</v>
      </c>
      <c r="ED17" s="68">
        <v>71.721601226221495</v>
      </c>
      <c r="EE17">
        <v>8</v>
      </c>
    </row>
    <row r="18" spans="1:135" ht="14.45" customHeight="1" x14ac:dyDescent="0.2">
      <c r="A18" s="204">
        <v>73</v>
      </c>
      <c r="B18" s="329" t="s">
        <v>2</v>
      </c>
      <c r="C18" s="233" t="s">
        <v>54</v>
      </c>
      <c r="D18" s="158" t="str">
        <f>IFERROR(IFERROR(VLOOKUP(C18, Archive!$I$786:$P$3989, 8, FALSE), VLOOKUP(C18, Archive!$L$786:$Q$6126, 6, FALSE)), "-")</f>
        <v>-</v>
      </c>
      <c r="E18" s="156" t="str">
        <f>IFERROR(VLOOKUP(C18, Archive!$I$786:$S$3989, 11, FALSE), "-")</f>
        <v>-</v>
      </c>
      <c r="F18" s="205">
        <f ca="1">VLOOKUP($A18, Calcs!$A$3:'Calcs'!$ANA$180, 114, FALSE)</f>
        <v>4</v>
      </c>
      <c r="G18" s="206">
        <f ca="1">VLOOKUP($A18, Calcs!$A$3:'Calcs'!$ANA$180, 115, FALSE)</f>
        <v>1</v>
      </c>
      <c r="H18" s="207">
        <f ca="1">VLOOKUP($A18, Calcs!$A$3:'Calcs'!$ANA$180, 116, FALSE)</f>
        <v>2</v>
      </c>
      <c r="I18" s="208">
        <f ca="1">VLOOKUP($A18, Calcs!$A$3:'Calcs'!$ANA$180, 117, FALSE)</f>
        <v>0</v>
      </c>
      <c r="J18" s="209">
        <f ca="1">VLOOKUP($A18, Calcs!$A$3:'Calcs'!$ANA$180, 118, FALSE)</f>
        <v>4</v>
      </c>
      <c r="K18" s="210">
        <f ca="1">VLOOKUP($A18, Calcs!$A$3:'Calcs'!$ANA$180, 119, FALSE)</f>
        <v>0</v>
      </c>
      <c r="L18" s="211">
        <f ca="1">VLOOKUP($A18, Calcs!$A$3:'Calcs'!$ANA$180, 120, FALSE)</f>
        <v>0</v>
      </c>
      <c r="M18" s="212">
        <f ca="1">VLOOKUP($A18, Calcs!$A$3:'Calcs'!$ANA$180, 121, FALSE)</f>
        <v>0</v>
      </c>
      <c r="N18" s="426" t="str">
        <f t="shared" ca="1" si="0"/>
        <v>10-1</v>
      </c>
      <c r="O18" s="214">
        <f ca="1">VLOOKUP($A18, Calcs!$A$3:'Calcs'!$ANA$180, 311, FALSE)/X18</f>
        <v>47.222222222222221</v>
      </c>
      <c r="P18" s="214">
        <f ca="1">VLOOKUP($A18, Calcs!$A$3:'Calcs'!$ANA$180, 406, FALSE)/X18</f>
        <v>25.555555555555557</v>
      </c>
      <c r="Q18" s="214">
        <f t="shared" ca="1" si="1"/>
        <v>21.666666666666664</v>
      </c>
      <c r="R18" s="215">
        <f ca="1">VLOOKUP($A18,Calcs!$A$3:'Calcs'!$ANA$180,500,FALSE)/X18</f>
        <v>4.5911111111111103</v>
      </c>
      <c r="S18" s="214">
        <f ca="1">VLOOKUP($A18, Calcs!$A$3:'Calcs'!$ANA$180, 216, FALSE)/X18</f>
        <v>47.194291017910558</v>
      </c>
      <c r="T18" s="215">
        <f ca="1">VLOOKUP($A18, Calcs!$A$3:'Calcs'!$ANA$180, 594, FALSE)/X18</f>
        <v>7.08</v>
      </c>
      <c r="U18" s="214">
        <f ca="1">VLOOKUP($A18, Calcs!$A$3:'Calcs'!$ANA$180, 688, FALSE)/X18</f>
        <v>73.333333333333329</v>
      </c>
      <c r="V18" s="204">
        <f ca="1">VLOOKUP($A18, Calcs!$A$3:'Calcs'!$ANA$180, 782, FALSE)/X18</f>
        <v>92.311111111111117</v>
      </c>
      <c r="W18" s="220">
        <v>5</v>
      </c>
      <c r="X18" s="214">
        <f ca="1">VLOOKUP($A18, Calcs!$A$3:'Calcs'!$ANA$180, 9, FALSE)</f>
        <v>9</v>
      </c>
      <c r="Y18" s="215">
        <f t="shared" ca="1" si="30"/>
        <v>15.609874152952566</v>
      </c>
      <c r="Z18" s="215">
        <f t="shared" ca="1" si="2"/>
        <v>45.535943007999087</v>
      </c>
      <c r="AA18" s="215">
        <f t="shared" ca="1" si="3"/>
        <v>14.586666666666664</v>
      </c>
      <c r="AB18" s="204">
        <f t="shared" ca="1" si="4"/>
        <v>73.333333333333329</v>
      </c>
      <c r="AC18" s="204">
        <f t="shared" ca="1" si="5"/>
        <v>92.311111111111117</v>
      </c>
      <c r="AD18" s="158">
        <f t="shared" ca="1" si="6"/>
        <v>60.328319766775401</v>
      </c>
      <c r="AE18" s="215">
        <f t="shared" ca="1" si="7"/>
        <v>9.6078671468287435</v>
      </c>
      <c r="AF18" s="216">
        <f ca="1">VLOOKUP($A18,Calcs!$A$3:'Calcs'!$ANA$180,122,FALSE)</f>
        <v>14</v>
      </c>
      <c r="AG18" s="216">
        <f ca="1">VLOOKUP($A18,Calcs!$A$3:'Calcs'!$ANA$180,123,FALSE)</f>
        <v>10</v>
      </c>
      <c r="AH18" s="216">
        <f ca="1">VLOOKUP($A18,Calcs!$A$3:'Calcs'!$ANA$180,124,FALSE)*2</f>
        <v>24</v>
      </c>
      <c r="AI18" s="216">
        <f ca="1">VLOOKUP($A18,Calcs!$A$3:'Calcs'!$ANA$180,110,FALSE)*8</f>
        <v>0</v>
      </c>
      <c r="AJ18" s="216">
        <f ca="1">VLOOKUP($A18,Calcs!$A$3:'Calcs'!$ANA$180,112,FALSE)*12</f>
        <v>0</v>
      </c>
      <c r="AK18" s="157">
        <v>36</v>
      </c>
      <c r="AL18" s="216">
        <f t="shared" ca="1" si="8"/>
        <v>84</v>
      </c>
      <c r="AM18" s="352">
        <f t="shared" si="9"/>
        <v>36</v>
      </c>
      <c r="AN18" s="218">
        <v>17</v>
      </c>
      <c r="AO18" s="217">
        <f t="shared" ca="1" si="10"/>
        <v>17</v>
      </c>
      <c r="AP18" s="191">
        <f t="shared" ca="1" si="11"/>
        <v>0</v>
      </c>
      <c r="AQ18" s="155">
        <f t="shared" ca="1" si="12"/>
        <v>77.519123230333491</v>
      </c>
      <c r="AR18" s="203">
        <f t="shared" ca="1" si="13"/>
        <v>84.752941176470586</v>
      </c>
      <c r="AS18" s="203">
        <f t="shared" ca="1" si="14"/>
        <v>84.067137254901951</v>
      </c>
      <c r="AT18" s="203">
        <f t="shared" ca="1" si="15"/>
        <v>69.538693909311178</v>
      </c>
      <c r="AU18" s="203">
        <f t="shared" ca="1" si="31"/>
        <v>88.459897610921502</v>
      </c>
      <c r="AV18" s="203">
        <f t="shared" ca="1" si="32"/>
        <v>83.313358018886802</v>
      </c>
      <c r="AW18" s="203">
        <f t="shared" ca="1" si="16"/>
        <v>27.199003394832534</v>
      </c>
      <c r="AX18" s="203">
        <f t="shared" ca="1" si="17"/>
        <v>77.266321555069112</v>
      </c>
      <c r="AY18" s="203">
        <f t="shared" ca="1" si="18"/>
        <v>95.141728761343387</v>
      </c>
      <c r="AZ18" s="203">
        <f t="shared" ca="1" si="33"/>
        <v>63.684958004251314</v>
      </c>
      <c r="BA18" s="203">
        <f t="shared" ca="1" si="19"/>
        <v>59.955257270693508</v>
      </c>
      <c r="BB18" s="203">
        <f t="shared" ca="1" si="20"/>
        <v>73.68421052631578</v>
      </c>
      <c r="BC18" s="204">
        <v>150</v>
      </c>
      <c r="BE18">
        <f ca="1">VLOOKUP($A18, Calcs!$A$3:'Calcs'!$ANA$180, 872, FALSE)</f>
        <v>80.25</v>
      </c>
      <c r="BF18" s="5">
        <f t="shared" si="34"/>
        <v>11.475459643716148</v>
      </c>
      <c r="BG18">
        <f>(IF(A18&lt;17,SoC!X$2,IF(A18&lt;33,SoC!X$3,IF(A18&lt;49,SoC!X$4,IF(A18&lt;65,SoC!X$5,IF(A18&lt;81,SoC!X$6,IF(A18&lt;97,SoC!X$7,IF(A18&lt;113,SoC!X$8,IF(A18&lt;129,SoC!X$9,IF(A18&lt;145,SoC!X$10,SoC!X$11)))))))))+IF(BX18&lt;17,SoC!X$15,IF(BX18&lt;33,SoC!X$16,IF(BX18&lt;49,SoC!X$17,IF(BX18&lt;65,SoC!X$18,IF(BX18&lt;81,SoC!X$19,IF(BX18&lt;97,SoC!X$20,IF(BX18&lt;113,SoC!X$21,IF(BX18&lt;129,SoC!X$22,IF(BX18&lt;145,SoC!X$23,SoC!X$24))))))))))/2</f>
        <v>0.96486125812797741</v>
      </c>
      <c r="BH18" s="7">
        <v>69.538693909311178</v>
      </c>
      <c r="BI18" s="7">
        <v>88.459897610921502</v>
      </c>
      <c r="BJ18" s="5">
        <v>9.6078671468287435</v>
      </c>
      <c r="BK18" s="5">
        <v>77.505107152401649</v>
      </c>
      <c r="BL18">
        <f ca="1">VLOOKUP($A18, Calcs!$A$3:'Calcs'!$AXV$180, 1058, FALSE)</f>
        <v>2006</v>
      </c>
      <c r="BM18" s="4"/>
      <c r="BN18" s="5">
        <f t="shared" si="21"/>
        <v>0.8803698492815486</v>
      </c>
      <c r="BO18" s="5" t="str">
        <f t="shared" si="35"/>
        <v>AB</v>
      </c>
      <c r="BP18" s="65">
        <f t="shared" si="22"/>
        <v>5.6159914714008519</v>
      </c>
      <c r="BQ18" s="90">
        <v>9</v>
      </c>
      <c r="BR18" s="8" t="s">
        <v>269</v>
      </c>
      <c r="BS18" s="5">
        <f t="shared" ca="1" si="23"/>
        <v>22.587105949216816</v>
      </c>
      <c r="BT18" s="5">
        <f t="shared" ca="1" si="24"/>
        <v>19.154801389265852</v>
      </c>
      <c r="BU18" s="5">
        <f t="shared" si="25"/>
        <v>21.86830558720807</v>
      </c>
      <c r="BV18" t="s">
        <v>915</v>
      </c>
      <c r="BX18" s="4">
        <v>78</v>
      </c>
      <c r="BY18" s="4">
        <v>11</v>
      </c>
      <c r="CA18" t="s">
        <v>1117</v>
      </c>
      <c r="CF18" s="64">
        <v>0.1959480815946717</v>
      </c>
      <c r="CG18" s="329" t="s">
        <v>54</v>
      </c>
      <c r="CK18">
        <v>17</v>
      </c>
      <c r="CL18">
        <v>22</v>
      </c>
      <c r="CM18">
        <v>15</v>
      </c>
      <c r="CN18">
        <v>19</v>
      </c>
      <c r="CO18">
        <v>28</v>
      </c>
      <c r="CP18">
        <v>32</v>
      </c>
      <c r="CQ18">
        <v>33</v>
      </c>
      <c r="CR18">
        <v>38</v>
      </c>
      <c r="CS18">
        <v>35</v>
      </c>
      <c r="CT18">
        <v>37</v>
      </c>
      <c r="CY18" s="329" t="s">
        <v>54</v>
      </c>
      <c r="CZ18" s="5">
        <v>82.017450525204481</v>
      </c>
      <c r="DA18" s="5">
        <f t="shared" si="26"/>
        <v>79.506115365581863</v>
      </c>
      <c r="DB18" s="7">
        <v>73.741220822544705</v>
      </c>
      <c r="DC18" s="7">
        <v>86.730615507593924</v>
      </c>
      <c r="DD18" s="7">
        <f t="shared" si="27"/>
        <v>72.944429676881128</v>
      </c>
      <c r="DE18" s="7">
        <f t="shared" si="28"/>
        <v>85.303157255026619</v>
      </c>
      <c r="DF18" s="5">
        <v>10</v>
      </c>
      <c r="DG18" s="5">
        <f t="shared" si="29"/>
        <v>9.7603123412023205</v>
      </c>
      <c r="DJ18">
        <v>150</v>
      </c>
      <c r="DK18" s="64"/>
      <c r="DL18" s="7">
        <v>67.366891657236067</v>
      </c>
      <c r="DM18" s="7">
        <v>75.310949487055453</v>
      </c>
      <c r="DN18" s="5">
        <v>8.082498729618564</v>
      </c>
      <c r="DO18">
        <v>56</v>
      </c>
      <c r="DQ18" s="5">
        <v>63.630593426541239</v>
      </c>
      <c r="DR18" s="5">
        <v>60.222945069905933</v>
      </c>
      <c r="DS18" s="5">
        <v>63.630593426541239</v>
      </c>
      <c r="DT18" s="5">
        <f t="shared" si="36"/>
        <v>60.222945069905933</v>
      </c>
      <c r="DU18">
        <v>1900</v>
      </c>
      <c r="DV18" s="5">
        <v>278</v>
      </c>
      <c r="DW18" s="7"/>
      <c r="DX18" s="7">
        <v>150</v>
      </c>
      <c r="DY18" s="5" t="s">
        <v>54</v>
      </c>
      <c r="DZ18" s="5"/>
      <c r="EA18" s="7">
        <v>217</v>
      </c>
      <c r="EB18" s="5">
        <v>47.302452316076291</v>
      </c>
      <c r="EC18" s="7">
        <v>63.630593426541239</v>
      </c>
      <c r="ED18" s="68">
        <v>101.80894948246599</v>
      </c>
      <c r="EE18">
        <v>0</v>
      </c>
    </row>
    <row r="19" spans="1:135" ht="14.45" customHeight="1" x14ac:dyDescent="0.2">
      <c r="A19" s="204">
        <v>8</v>
      </c>
      <c r="B19" s="333" t="s">
        <v>6</v>
      </c>
      <c r="C19" s="237" t="s">
        <v>334</v>
      </c>
      <c r="D19" s="158" t="str">
        <f>IFERROR(IFERROR(VLOOKUP(C19, Archive!$I$786:$P$3989, 8, FALSE), VLOOKUP(C19, Archive!$L$786:$Q$6126, 6, FALSE)), "-")</f>
        <v>-</v>
      </c>
      <c r="E19" s="156" t="str">
        <f>IFERROR(VLOOKUP(C19, Archive!$I$786:$S$3989, 11, FALSE), "-")</f>
        <v>-</v>
      </c>
      <c r="F19" s="205">
        <f ca="1">VLOOKUP($A19, Calcs!$A$3:'Calcs'!$ANA$180, 114, FALSE)</f>
        <v>4</v>
      </c>
      <c r="G19" s="206">
        <f ca="1">VLOOKUP($A19, Calcs!$A$3:'Calcs'!$ANA$180, 115, FALSE)</f>
        <v>1</v>
      </c>
      <c r="H19" s="207">
        <f ca="1">VLOOKUP($A19, Calcs!$A$3:'Calcs'!$ANA$180, 116, FALSE)</f>
        <v>2</v>
      </c>
      <c r="I19" s="208">
        <f ca="1">VLOOKUP($A19, Calcs!$A$3:'Calcs'!$ANA$180, 117, FALSE)</f>
        <v>0</v>
      </c>
      <c r="J19" s="209">
        <f ca="1">VLOOKUP($A19, Calcs!$A$3:'Calcs'!$ANA$180, 118, FALSE)</f>
        <v>2</v>
      </c>
      <c r="K19" s="210">
        <f ca="1">VLOOKUP($A19, Calcs!$A$3:'Calcs'!$ANA$180, 119, FALSE)</f>
        <v>1</v>
      </c>
      <c r="L19" s="211">
        <f ca="1">VLOOKUP($A19, Calcs!$A$3:'Calcs'!$ANA$180, 120, FALSE)</f>
        <v>0</v>
      </c>
      <c r="M19" s="212">
        <f ca="1">VLOOKUP($A19, Calcs!$A$3:'Calcs'!$ANA$180, 121, FALSE)</f>
        <v>0</v>
      </c>
      <c r="N19" s="213" t="str">
        <f t="shared" ca="1" si="0"/>
        <v>8-2</v>
      </c>
      <c r="O19" s="214">
        <f ca="1">VLOOKUP($A19, Calcs!$A$3:'Calcs'!$ANA$180, 311, FALSE)/X19</f>
        <v>43.4</v>
      </c>
      <c r="P19" s="214">
        <f ca="1">VLOOKUP($A19, Calcs!$A$3:'Calcs'!$ANA$180, 406, FALSE)/X19</f>
        <v>23.5</v>
      </c>
      <c r="Q19" s="214">
        <f t="shared" ca="1" si="1"/>
        <v>19.899999999999999</v>
      </c>
      <c r="R19" s="215">
        <f ca="1">VLOOKUP($A19,Calcs!$A$3:'Calcs'!$ANA$180,500,FALSE)/X19</f>
        <v>4.331999999999999</v>
      </c>
      <c r="S19" s="214">
        <f ca="1">VLOOKUP($A19, Calcs!$A$3:'Calcs'!$ANA$180, 216, FALSE)/X19</f>
        <v>48.872559540083557</v>
      </c>
      <c r="T19" s="215">
        <f ca="1">VLOOKUP($A19, Calcs!$A$3:'Calcs'!$ANA$180, 594, FALSE)/X19</f>
        <v>6.2210000000000001</v>
      </c>
      <c r="U19" s="214">
        <f ca="1">VLOOKUP($A19, Calcs!$A$3:'Calcs'!$ANA$180, 688, FALSE)/X19</f>
        <v>65.599999999999994</v>
      </c>
      <c r="V19" s="204">
        <f ca="1">VLOOKUP($A19, Calcs!$A$3:'Calcs'!$ANA$180, 782, FALSE)/X19</f>
        <v>93.15</v>
      </c>
      <c r="W19" s="220">
        <v>6</v>
      </c>
      <c r="X19" s="214">
        <f ca="1">VLOOKUP($A19, Calcs!$A$3:'Calcs'!$ANA$180, 9, FALSE)</f>
        <v>10</v>
      </c>
      <c r="Y19" s="215">
        <f t="shared" ca="1" si="30"/>
        <v>16.135734072022167</v>
      </c>
      <c r="Z19" s="215">
        <f t="shared" ca="1" si="2"/>
        <v>51.650315690449006</v>
      </c>
      <c r="AA19" s="215">
        <f t="shared" ca="1" si="3"/>
        <v>13.678999999999998</v>
      </c>
      <c r="AB19" s="204">
        <f t="shared" ca="1" si="4"/>
        <v>65.599999999999994</v>
      </c>
      <c r="AC19" s="204">
        <f t="shared" ca="1" si="5"/>
        <v>93.15</v>
      </c>
      <c r="AD19" s="158">
        <f t="shared" ca="1" si="6"/>
        <v>60.012619720679332</v>
      </c>
      <c r="AE19" s="215">
        <f t="shared" ca="1" si="7"/>
        <v>9.6514247652872474</v>
      </c>
      <c r="AF19" s="216">
        <f ca="1">VLOOKUP($A19,Calcs!$A$3:'Calcs'!$ANA$180,122,FALSE)</f>
        <v>14</v>
      </c>
      <c r="AG19" s="216">
        <f ca="1">VLOOKUP($A19,Calcs!$A$3:'Calcs'!$ANA$180,123,FALSE)</f>
        <v>10</v>
      </c>
      <c r="AH19" s="216">
        <f ca="1">VLOOKUP($A19,Calcs!$A$3:'Calcs'!$ANA$180,124,FALSE)*2</f>
        <v>12</v>
      </c>
      <c r="AI19" s="216">
        <f ca="1">VLOOKUP($A19,Calcs!$A$3:'Calcs'!$ANA$180,110,FALSE)*8</f>
        <v>0</v>
      </c>
      <c r="AJ19" s="216">
        <f ca="1">VLOOKUP($A19,Calcs!$A$3:'Calcs'!$ANA$180,112,FALSE)*12</f>
        <v>0</v>
      </c>
      <c r="AK19" s="157">
        <v>39</v>
      </c>
      <c r="AL19" s="216">
        <f t="shared" ca="1" si="8"/>
        <v>75</v>
      </c>
      <c r="AM19" s="352">
        <f t="shared" si="9"/>
        <v>39</v>
      </c>
      <c r="AN19" s="219">
        <v>18</v>
      </c>
      <c r="AO19" s="217">
        <f t="shared" ca="1" si="10"/>
        <v>18</v>
      </c>
      <c r="AP19" s="191">
        <f t="shared" ca="1" si="11"/>
        <v>0</v>
      </c>
      <c r="AQ19" s="155">
        <f t="shared" ca="1" si="12"/>
        <v>77.434190935231257</v>
      </c>
      <c r="AR19" s="203">
        <f t="shared" ca="1" si="13"/>
        <v>83.552941176470583</v>
      </c>
      <c r="AS19" s="203">
        <f t="shared" ca="1" si="14"/>
        <v>83.455137254901956</v>
      </c>
      <c r="AT19" s="203">
        <f t="shared" ca="1" si="15"/>
        <v>63.03276004283591</v>
      </c>
      <c r="AU19" s="203">
        <f t="shared" ca="1" si="31"/>
        <v>92.800767918088738</v>
      </c>
      <c r="AV19" s="203">
        <f t="shared" ca="1" si="32"/>
        <v>86.119988954917872</v>
      </c>
      <c r="AW19" s="203">
        <f t="shared" ca="1" si="16"/>
        <v>34.451057602118482</v>
      </c>
      <c r="AX19" s="203">
        <f t="shared" ca="1" si="17"/>
        <v>75.859271507624086</v>
      </c>
      <c r="AY19" s="203">
        <f t="shared" ca="1" si="18"/>
        <v>95.681379349836448</v>
      </c>
      <c r="AZ19" s="203">
        <f t="shared" ca="1" si="33"/>
        <v>63.447642670331319</v>
      </c>
      <c r="BA19" s="203">
        <f t="shared" ca="1" si="19"/>
        <v>58.612975391498878</v>
      </c>
      <c r="BB19" s="203">
        <f t="shared" ca="1" si="20"/>
        <v>65.789473684210535</v>
      </c>
      <c r="BC19" s="204">
        <v>151</v>
      </c>
      <c r="BE19">
        <f ca="1">VLOOKUP($A19, Calcs!$A$3:'Calcs'!$ANA$180, 872, FALSE)</f>
        <v>80.5</v>
      </c>
      <c r="BF19" s="5">
        <f t="shared" si="34"/>
        <v>5.0968023704204759</v>
      </c>
      <c r="BG19">
        <f>(IF(A19&lt;17,SoC!X$2,IF(A19&lt;33,SoC!X$3,IF(A19&lt;49,SoC!X$4,IF(A19&lt;65,SoC!X$5,IF(A19&lt;81,SoC!X$6,IF(A19&lt;97,SoC!X$7,IF(A19&lt;113,SoC!X$8,IF(A19&lt;129,SoC!X$9,IF(A19&lt;145,SoC!X$10,SoC!X$11)))))))))+IF(BX19&lt;17,SoC!X$15,IF(BX19&lt;33,SoC!X$16,IF(BX19&lt;49,SoC!X$17,IF(BX19&lt;65,SoC!X$18,IF(BX19&lt;81,SoC!X$19,IF(BX19&lt;97,SoC!X$20,IF(BX19&lt;113,SoC!X$21,IF(BX19&lt;129,SoC!X$22,IF(BX19&lt;145,SoC!X$23,SoC!X$24))))))))))/2</f>
        <v>1.0568367234396068</v>
      </c>
      <c r="BH19" s="7">
        <v>63.03276004283591</v>
      </c>
      <c r="BI19" s="7">
        <v>92.800767918088738</v>
      </c>
      <c r="BJ19" s="5">
        <v>9.6514247652872474</v>
      </c>
      <c r="BK19" s="5">
        <v>77.420059260511906</v>
      </c>
      <c r="BL19">
        <f ca="1">VLOOKUP($A19, Calcs!$A$3:'Calcs'!$AXV$180, 1058, FALSE)</f>
        <v>1988</v>
      </c>
      <c r="BM19" s="4"/>
      <c r="BN19" s="5">
        <f t="shared" si="21"/>
        <v>0.87988669304923528</v>
      </c>
      <c r="BO19" s="5" t="str">
        <f t="shared" si="35"/>
        <v>AB</v>
      </c>
      <c r="BP19" s="65">
        <f t="shared" si="22"/>
        <v>5.620760702252154</v>
      </c>
      <c r="BQ19" s="90">
        <v>4</v>
      </c>
      <c r="BR19" s="8" t="s">
        <v>259</v>
      </c>
      <c r="BS19" s="5">
        <f t="shared" ca="1" si="23"/>
        <v>22.794432703965057</v>
      </c>
      <c r="BT19" s="5">
        <f t="shared" ca="1" si="24"/>
        <v>19.211153123731805</v>
      </c>
      <c r="BU19" s="5">
        <f t="shared" si="25"/>
        <v>21.783257695318326</v>
      </c>
      <c r="BV19" t="s">
        <v>919</v>
      </c>
      <c r="BX19" s="4">
        <v>94</v>
      </c>
      <c r="BY19" s="4">
        <v>15</v>
      </c>
      <c r="CA19" t="s">
        <v>1117</v>
      </c>
      <c r="CF19" s="64">
        <v>0.3077705665710127</v>
      </c>
      <c r="CG19" s="333" t="s">
        <v>334</v>
      </c>
      <c r="CK19">
        <v>18</v>
      </c>
      <c r="CL19">
        <v>23</v>
      </c>
      <c r="CM19">
        <v>34</v>
      </c>
      <c r="CN19">
        <v>36</v>
      </c>
      <c r="CO19">
        <v>41</v>
      </c>
      <c r="CP19">
        <v>43</v>
      </c>
      <c r="CQ19">
        <v>40</v>
      </c>
      <c r="CR19">
        <v>36</v>
      </c>
      <c r="CS19">
        <v>39</v>
      </c>
      <c r="CT19">
        <v>40</v>
      </c>
      <c r="CY19" s="333" t="s">
        <v>334</v>
      </c>
      <c r="CZ19" s="5">
        <v>70.558034711018152</v>
      </c>
      <c r="DA19" s="5">
        <f t="shared" si="26"/>
        <v>69.332948218884809</v>
      </c>
      <c r="DB19" s="7">
        <v>57.131478600304689</v>
      </c>
      <c r="DC19" s="7">
        <v>81.774580335731414</v>
      </c>
      <c r="DD19" s="7">
        <f t="shared" si="27"/>
        <v>57.195360417977668</v>
      </c>
      <c r="DE19" s="7">
        <f t="shared" si="28"/>
        <v>83.459215985031776</v>
      </c>
      <c r="DF19" s="5">
        <v>8.090117428072352</v>
      </c>
      <c r="DG19" s="5">
        <f t="shared" si="29"/>
        <v>8.1036266943584678</v>
      </c>
      <c r="DJ19">
        <v>151</v>
      </c>
      <c r="DK19" s="64"/>
      <c r="DL19" s="7">
        <v>57.642533141688524</v>
      </c>
      <c r="DM19" s="7">
        <v>95.251665530134346</v>
      </c>
      <c r="DN19" s="5">
        <v>8.1981915583612839</v>
      </c>
      <c r="DO19">
        <v>53</v>
      </c>
      <c r="DQ19" s="5">
        <v>62.294106027372983</v>
      </c>
      <c r="DR19" s="5">
        <v>59.220579520529739</v>
      </c>
      <c r="DS19" s="5">
        <v>62.294106027372983</v>
      </c>
      <c r="DT19" s="5">
        <f t="shared" si="36"/>
        <v>59.220579520529739</v>
      </c>
      <c r="DU19">
        <v>1927</v>
      </c>
      <c r="DV19" s="5">
        <v>266.75</v>
      </c>
      <c r="DW19" s="7"/>
      <c r="DX19" s="7">
        <v>151</v>
      </c>
      <c r="DY19" s="5" t="s">
        <v>334</v>
      </c>
      <c r="DZ19" s="5"/>
      <c r="EA19" s="7">
        <v>232</v>
      </c>
      <c r="EB19" s="5">
        <v>50.572207084468666</v>
      </c>
      <c r="EC19" s="7">
        <v>62.294106027372983</v>
      </c>
      <c r="ED19" s="68">
        <v>99.670569643796782</v>
      </c>
      <c r="EE19">
        <v>0</v>
      </c>
    </row>
    <row r="20" spans="1:135" ht="14.45" customHeight="1" x14ac:dyDescent="0.2">
      <c r="A20" s="204">
        <v>95</v>
      </c>
      <c r="B20" s="326" t="s">
        <v>1</v>
      </c>
      <c r="C20" s="230" t="s">
        <v>32</v>
      </c>
      <c r="D20" s="158" t="str">
        <f>IFERROR(IFERROR(VLOOKUP(C20, Archive!$I$786:$P$3989, 8, FALSE), VLOOKUP(C20, Archive!$L$786:$Q$6126, 6, FALSE)), "-")</f>
        <v>-</v>
      </c>
      <c r="E20" s="156" t="str">
        <f>IFERROR(VLOOKUP(C20, Archive!$I$786:$S$3989, 11, FALSE), "-")</f>
        <v>-</v>
      </c>
      <c r="F20" s="205">
        <f ca="1">VLOOKUP($A20, Calcs!$A$3:'Calcs'!$ANA$180, 114, FALSE)</f>
        <v>5</v>
      </c>
      <c r="G20" s="206">
        <f ca="1">VLOOKUP($A20, Calcs!$A$3:'Calcs'!$ANA$180, 115, FALSE)</f>
        <v>0</v>
      </c>
      <c r="H20" s="207">
        <f ca="1">VLOOKUP($A20, Calcs!$A$3:'Calcs'!$ANA$180, 116, FALSE)</f>
        <v>2</v>
      </c>
      <c r="I20" s="208">
        <f ca="1">VLOOKUP($A20, Calcs!$A$3:'Calcs'!$ANA$180, 117, FALSE)</f>
        <v>0</v>
      </c>
      <c r="J20" s="209">
        <f ca="1">VLOOKUP($A20, Calcs!$A$3:'Calcs'!$ANA$180, 118, FALSE)</f>
        <v>2</v>
      </c>
      <c r="K20" s="210">
        <f ca="1">VLOOKUP($A20, Calcs!$A$3:'Calcs'!$ANA$180, 119, FALSE)</f>
        <v>2</v>
      </c>
      <c r="L20" s="211">
        <f ca="1">VLOOKUP($A20, Calcs!$A$3:'Calcs'!$ANA$180, 120, FALSE)</f>
        <v>0</v>
      </c>
      <c r="M20" s="212">
        <f ca="1">VLOOKUP($A20, Calcs!$A$3:'Calcs'!$ANA$180, 121, FALSE)</f>
        <v>0</v>
      </c>
      <c r="N20" s="213" t="str">
        <f t="shared" ca="1" si="0"/>
        <v>9-2</v>
      </c>
      <c r="O20" s="214">
        <f ca="1">VLOOKUP($A20, Calcs!$A$3:'Calcs'!$ANA$180, 311, FALSE)/X20</f>
        <v>43.222222222222221</v>
      </c>
      <c r="P20" s="214">
        <f ca="1">VLOOKUP($A20, Calcs!$A$3:'Calcs'!$ANA$180, 406, FALSE)/X20</f>
        <v>30.222222222222221</v>
      </c>
      <c r="Q20" s="214">
        <f t="shared" ca="1" si="1"/>
        <v>13</v>
      </c>
      <c r="R20" s="215">
        <f ca="1">VLOOKUP($A20,Calcs!$A$3:'Calcs'!$ANA$180,500,FALSE)/X20</f>
        <v>4.6555555555555559</v>
      </c>
      <c r="S20" s="214">
        <f ca="1">VLOOKUP($A20, Calcs!$A$3:'Calcs'!$ANA$180, 216, FALSE)/X20</f>
        <v>44.813200112427971</v>
      </c>
      <c r="T20" s="215">
        <f ca="1">VLOOKUP($A20, Calcs!$A$3:'Calcs'!$ANA$180, 594, FALSE)/X20</f>
        <v>10.807777777777776</v>
      </c>
      <c r="U20" s="214">
        <f ca="1">VLOOKUP($A20, Calcs!$A$3:'Calcs'!$ANA$180, 688, FALSE)/X20</f>
        <v>68.555555555555557</v>
      </c>
      <c r="V20" s="204">
        <f ca="1">VLOOKUP($A20, Calcs!$A$3:'Calcs'!$ANA$180, 782, FALSE)/X20</f>
        <v>62.588888888888881</v>
      </c>
      <c r="W20" s="220">
        <v>6</v>
      </c>
      <c r="X20" s="214">
        <f ca="1">VLOOKUP($A20, Calcs!$A$3:'Calcs'!$ANA$180, 9, FALSE)</f>
        <v>9</v>
      </c>
      <c r="Y20" s="215">
        <f t="shared" ca="1" si="30"/>
        <v>13.532219570405728</v>
      </c>
      <c r="Z20" s="215">
        <f t="shared" ca="1" si="2"/>
        <v>48.210351421705376</v>
      </c>
      <c r="AA20" s="215">
        <f t="shared" ca="1" si="3"/>
        <v>2.1922222222222238</v>
      </c>
      <c r="AB20" s="204">
        <f t="shared" ca="1" si="4"/>
        <v>68.555555555555557</v>
      </c>
      <c r="AC20" s="204">
        <f t="shared" ca="1" si="5"/>
        <v>62.588888888888881</v>
      </c>
      <c r="AD20" s="158">
        <f t="shared" ca="1" si="6"/>
        <v>58.582582056242849</v>
      </c>
      <c r="AE20" s="215">
        <f t="shared" ca="1" si="7"/>
        <v>7.9113139799207115</v>
      </c>
      <c r="AF20" s="216">
        <f ca="1">VLOOKUP($A20,Calcs!$A$3:'Calcs'!$ANA$180,122,FALSE)</f>
        <v>17</v>
      </c>
      <c r="AG20" s="216">
        <f ca="1">VLOOKUP($A20,Calcs!$A$3:'Calcs'!$ANA$180,123,FALSE)</f>
        <v>11</v>
      </c>
      <c r="AH20" s="216">
        <f ca="1">VLOOKUP($A20,Calcs!$A$3:'Calcs'!$ANA$180,124,FALSE)*2</f>
        <v>12</v>
      </c>
      <c r="AI20" s="216">
        <f ca="1">VLOOKUP($A20,Calcs!$A$3:'Calcs'!$ANA$180,110,FALSE)*8</f>
        <v>0</v>
      </c>
      <c r="AJ20" s="216">
        <f ca="1">VLOOKUP($A20,Calcs!$A$3:'Calcs'!$ANA$180,112,FALSE)*12</f>
        <v>0</v>
      </c>
      <c r="AK20" s="157">
        <v>39</v>
      </c>
      <c r="AL20" s="216">
        <f t="shared" ca="1" si="8"/>
        <v>79</v>
      </c>
      <c r="AM20" s="352">
        <f t="shared" si="9"/>
        <v>39</v>
      </c>
      <c r="AN20" s="218">
        <v>19</v>
      </c>
      <c r="AO20" s="217">
        <f t="shared" ca="1" si="10"/>
        <v>19</v>
      </c>
      <c r="AP20" s="191">
        <f t="shared" ca="1" si="11"/>
        <v>0</v>
      </c>
      <c r="AQ20" s="155">
        <f t="shared" ca="1" si="12"/>
        <v>77.311841677724345</v>
      </c>
      <c r="AR20" s="203">
        <f t="shared" ca="1" si="13"/>
        <v>101.2</v>
      </c>
      <c r="AS20" s="203">
        <f t="shared" ca="1" si="14"/>
        <v>92.278666666666666</v>
      </c>
      <c r="AT20" s="203">
        <f t="shared" ca="1" si="15"/>
        <v>62.725657989551678</v>
      </c>
      <c r="AU20" s="203">
        <f t="shared" ca="1" si="31"/>
        <v>78.604948805460751</v>
      </c>
      <c r="AV20" s="203">
        <f t="shared" ca="1" si="32"/>
        <v>72.224455034837774</v>
      </c>
      <c r="AW20" s="203">
        <f t="shared" ca="1" si="16"/>
        <v>30.371030321534104</v>
      </c>
      <c r="AX20" s="203">
        <f t="shared" ca="1" si="17"/>
        <v>58.052656137944439</v>
      </c>
      <c r="AY20" s="203">
        <f t="shared" ca="1" si="18"/>
        <v>74.122537461803404</v>
      </c>
      <c r="AZ20" s="203">
        <f t="shared" ca="1" si="33"/>
        <v>62.369463825424567</v>
      </c>
      <c r="BA20" s="203">
        <f t="shared" ca="1" si="19"/>
        <v>62.565249813571967</v>
      </c>
      <c r="BB20" s="203">
        <f t="shared" ca="1" si="20"/>
        <v>69.298245614035096</v>
      </c>
      <c r="BC20" s="204">
        <v>201</v>
      </c>
      <c r="BE20">
        <f ca="1">VLOOKUP($A20, Calcs!$A$3:'Calcs'!$ANA$180, 872, FALSE)</f>
        <v>101.25</v>
      </c>
      <c r="BF20" s="5">
        <f t="shared" si="34"/>
        <v>10.186031369980908</v>
      </c>
      <c r="BG20">
        <f>(IF(A20&lt;17,SoC!X$2,IF(A20&lt;33,SoC!X$3,IF(A20&lt;49,SoC!X$4,IF(A20&lt;65,SoC!X$5,IF(A20&lt;81,SoC!X$6,IF(A20&lt;97,SoC!X$7,IF(A20&lt;113,SoC!X$8,IF(A20&lt;129,SoC!X$9,IF(A20&lt;145,SoC!X$10,SoC!X$11)))))))))+IF(BX20&lt;17,SoC!X$15,IF(BX20&lt;33,SoC!X$16,IF(BX20&lt;49,SoC!X$17,IF(BX20&lt;65,SoC!X$18,IF(BX20&lt;81,SoC!X$19,IF(BX20&lt;97,SoC!X$20,IF(BX20&lt;113,SoC!X$21,IF(BX20&lt;129,SoC!X$22,IF(BX20&lt;145,SoC!X$23,SoC!X$24))))))))))/2</f>
        <v>1.0758069341344645</v>
      </c>
      <c r="BH20" s="7">
        <v>62.725657989551678</v>
      </c>
      <c r="BI20" s="7">
        <v>78.604948805460751</v>
      </c>
      <c r="BJ20" s="5">
        <v>7.9113139799207115</v>
      </c>
      <c r="BK20" s="5">
        <v>77.325392124761336</v>
      </c>
      <c r="BL20">
        <f ca="1">VLOOKUP($A20, Calcs!$A$3:'Calcs'!$AXV$180, 1058, FALSE)</f>
        <v>2041</v>
      </c>
      <c r="BM20" s="4"/>
      <c r="BN20" s="5">
        <f t="shared" si="21"/>
        <v>0.8793485777822202</v>
      </c>
      <c r="BO20" s="5" t="str">
        <f t="shared" si="35"/>
        <v>AB</v>
      </c>
      <c r="BP20" s="65">
        <f t="shared" si="22"/>
        <v>4.7317718824187729</v>
      </c>
      <c r="BQ20" s="90">
        <v>8</v>
      </c>
      <c r="BR20" s="8" t="s">
        <v>266</v>
      </c>
      <c r="BS20" s="5">
        <f t="shared" ca="1" si="23"/>
        <v>20.689740661577773</v>
      </c>
      <c r="BT20" s="5">
        <f t="shared" ca="1" si="24"/>
        <v>18.495389039240123</v>
      </c>
      <c r="BU20" s="5">
        <f t="shared" si="25"/>
        <v>21.688590559567757</v>
      </c>
      <c r="BV20" t="s">
        <v>919</v>
      </c>
      <c r="BX20" s="4">
        <v>91</v>
      </c>
      <c r="BY20" s="4">
        <v>3</v>
      </c>
      <c r="CA20" s="380" t="s">
        <v>1358</v>
      </c>
      <c r="CF20" s="64">
        <v>0.32154561808222992</v>
      </c>
      <c r="CG20" s="326" t="s">
        <v>32</v>
      </c>
      <c r="CK20">
        <v>19</v>
      </c>
      <c r="CL20">
        <v>15</v>
      </c>
      <c r="CM20">
        <v>16</v>
      </c>
      <c r="CN20">
        <v>13</v>
      </c>
      <c r="CO20">
        <v>13</v>
      </c>
      <c r="CP20">
        <v>13</v>
      </c>
      <c r="CQ20">
        <v>17</v>
      </c>
      <c r="CR20">
        <v>22</v>
      </c>
      <c r="CS20">
        <v>23</v>
      </c>
      <c r="CT20">
        <v>24</v>
      </c>
      <c r="CY20" s="326" t="s">
        <v>32</v>
      </c>
      <c r="CZ20" s="5">
        <v>80.210954165685195</v>
      </c>
      <c r="DA20" s="5">
        <f t="shared" si="26"/>
        <v>78.788932647008579</v>
      </c>
      <c r="DB20" s="7">
        <v>68.970661157579798</v>
      </c>
      <c r="DC20" s="7">
        <v>79.376498800959226</v>
      </c>
      <c r="DD20" s="7">
        <f t="shared" si="27"/>
        <v>69.115270544614333</v>
      </c>
      <c r="DE20" s="7">
        <f t="shared" si="28"/>
        <v>80.515398223198531</v>
      </c>
      <c r="DF20" s="5">
        <v>8.7901459980290806</v>
      </c>
      <c r="DG20" s="5">
        <f t="shared" si="29"/>
        <v>8.7524861720270053</v>
      </c>
      <c r="DJ20">
        <v>201</v>
      </c>
      <c r="DK20" s="64"/>
      <c r="DL20" s="7">
        <v>70.127536253856121</v>
      </c>
      <c r="DM20" s="7">
        <v>88.48769417887371</v>
      </c>
      <c r="DN20" s="5">
        <v>8.4888673900124854</v>
      </c>
      <c r="DO20">
        <v>65</v>
      </c>
      <c r="DQ20" s="5">
        <v>71.525465161453994</v>
      </c>
      <c r="DR20" s="5">
        <v>66.144098871090492</v>
      </c>
      <c r="DS20" s="5">
        <v>71.525465161453994</v>
      </c>
      <c r="DT20" s="5">
        <f t="shared" si="36"/>
        <v>66.144098871090492</v>
      </c>
      <c r="DU20">
        <v>2060</v>
      </c>
      <c r="DV20" s="5">
        <v>326</v>
      </c>
      <c r="DW20" s="7"/>
      <c r="DX20" s="7">
        <v>201</v>
      </c>
      <c r="DY20" s="5" t="s">
        <v>32</v>
      </c>
      <c r="DZ20" s="5"/>
      <c r="EA20" s="7">
        <v>376</v>
      </c>
      <c r="EB20" s="5">
        <v>81.961852861035425</v>
      </c>
      <c r="EC20" s="7">
        <v>71.525465161453994</v>
      </c>
      <c r="ED20" s="68">
        <v>114.44074425832639</v>
      </c>
      <c r="EE20">
        <v>4</v>
      </c>
    </row>
    <row r="21" spans="1:135" ht="14.45" customHeight="1" x14ac:dyDescent="0.2">
      <c r="A21" s="204">
        <v>156</v>
      </c>
      <c r="B21" s="330" t="s">
        <v>398</v>
      </c>
      <c r="C21" s="234" t="s">
        <v>1478</v>
      </c>
      <c r="D21" s="158" t="str">
        <f>IFERROR(IFERROR(VLOOKUP(C21, Archive!$I$786:$P$3989, 8, FALSE), VLOOKUP(C21, Archive!$L$786:$Q$6126, 6, FALSE)), "-")</f>
        <v>-</v>
      </c>
      <c r="E21" s="156" t="str">
        <f>IFERROR(VLOOKUP(C21, Archive!$I$786:$S$3989, 11, FALSE), "-")</f>
        <v>-</v>
      </c>
      <c r="F21" s="205">
        <f ca="1">VLOOKUP($A21, Calcs!$A$3:'Calcs'!$ANA$180, 114, FALSE)</f>
        <v>4</v>
      </c>
      <c r="G21" s="206">
        <f ca="1">VLOOKUP($A21, Calcs!$A$3:'Calcs'!$ANA$180, 115, FALSE)</f>
        <v>1</v>
      </c>
      <c r="H21" s="207">
        <f ca="1">VLOOKUP($A21, Calcs!$A$3:'Calcs'!$ANA$180, 116, FALSE)</f>
        <v>2</v>
      </c>
      <c r="I21" s="208">
        <f ca="1">VLOOKUP($A21, Calcs!$A$3:'Calcs'!$ANA$180, 117, FALSE)</f>
        <v>0</v>
      </c>
      <c r="J21" s="209">
        <f ca="1">VLOOKUP($A21, Calcs!$A$3:'Calcs'!$ANA$180, 118, FALSE)</f>
        <v>4</v>
      </c>
      <c r="K21" s="210">
        <f ca="1">VLOOKUP($A21, Calcs!$A$3:'Calcs'!$ANA$180, 119, FALSE)</f>
        <v>0</v>
      </c>
      <c r="L21" s="211">
        <f ca="1">VLOOKUP($A21, Calcs!$A$3:'Calcs'!$ANA$180, 120, FALSE)</f>
        <v>0</v>
      </c>
      <c r="M21" s="212">
        <f ca="1">VLOOKUP($A21, Calcs!$A$3:'Calcs'!$ANA$180, 121, FALSE)</f>
        <v>0</v>
      </c>
      <c r="N21" s="426" t="str">
        <f t="shared" ca="1" si="0"/>
        <v>10-1</v>
      </c>
      <c r="O21" s="214">
        <f ca="1">VLOOKUP($A21, Calcs!$A$3:'Calcs'!$ANA$180, 311, FALSE)/X21</f>
        <v>41.81818181818182</v>
      </c>
      <c r="P21" s="214">
        <f ca="1">VLOOKUP($A21, Calcs!$A$3:'Calcs'!$ANA$180, 406, FALSE)/X21</f>
        <v>23.363636363636363</v>
      </c>
      <c r="Q21" s="214">
        <f t="shared" ca="1" si="1"/>
        <v>18.454545454545457</v>
      </c>
      <c r="R21" s="215">
        <f ca="1">VLOOKUP($A21,Calcs!$A$3:'Calcs'!$ANA$180,500,FALSE)/X21</f>
        <v>4.13</v>
      </c>
      <c r="S21" s="214">
        <f ca="1">VLOOKUP($A21, Calcs!$A$3:'Calcs'!$ANA$180, 216, FALSE)/X21</f>
        <v>50.143255965422711</v>
      </c>
      <c r="T21" s="215">
        <f ca="1">VLOOKUP($A21, Calcs!$A$3:'Calcs'!$ANA$180, 594, FALSE)/X21</f>
        <v>3.8872727272727277</v>
      </c>
      <c r="U21" s="214">
        <f ca="1">VLOOKUP($A21, Calcs!$A$3:'Calcs'!$ANA$180, 688, FALSE)/X21</f>
        <v>60.454545454545453</v>
      </c>
      <c r="V21" s="204">
        <f ca="1">VLOOKUP($A21, Calcs!$A$3:'Calcs'!$ANA$180, 782, FALSE)/X21</f>
        <v>81.027272727272717</v>
      </c>
      <c r="W21" s="220">
        <v>6</v>
      </c>
      <c r="X21" s="214">
        <f ca="1">VLOOKUP($A21, Calcs!$A$3:'Calcs'!$ANA$180, 9, FALSE)</f>
        <v>11</v>
      </c>
      <c r="Y21" s="215">
        <f t="shared" ca="1" si="30"/>
        <v>16.574950473255559</v>
      </c>
      <c r="Z21" s="215">
        <f t="shared" ca="1" si="2"/>
        <v>57.780799997904211</v>
      </c>
      <c r="AA21" s="215">
        <f t="shared" ca="1" si="3"/>
        <v>14.56727272727273</v>
      </c>
      <c r="AB21" s="204">
        <f t="shared" ca="1" si="4"/>
        <v>60.454545454545453</v>
      </c>
      <c r="AC21" s="204">
        <f t="shared" ca="1" si="5"/>
        <v>81.027272727272717</v>
      </c>
      <c r="AD21" s="158">
        <f t="shared" ca="1" si="6"/>
        <v>60.907996904441276</v>
      </c>
      <c r="AE21" s="215">
        <f t="shared" ca="1" si="7"/>
        <v>9.0015150239986106</v>
      </c>
      <c r="AF21" s="216">
        <f ca="1">VLOOKUP($A21,Calcs!$A$3:'Calcs'!$ANA$180,122,FALSE)</f>
        <v>14</v>
      </c>
      <c r="AG21" s="216">
        <f ca="1">VLOOKUP($A21,Calcs!$A$3:'Calcs'!$ANA$180,123,FALSE)</f>
        <v>10</v>
      </c>
      <c r="AH21" s="216">
        <f ca="1">VLOOKUP($A21,Calcs!$A$3:'Calcs'!$ANA$180,124,FALSE)*2</f>
        <v>24</v>
      </c>
      <c r="AI21" s="216">
        <f ca="1">VLOOKUP($A21,Calcs!$A$3:'Calcs'!$ANA$180,110,FALSE)*8</f>
        <v>0</v>
      </c>
      <c r="AJ21" s="216">
        <f ca="1">VLOOKUP($A21,Calcs!$A$3:'Calcs'!$ANA$180,112,FALSE)*12</f>
        <v>0</v>
      </c>
      <c r="AK21" s="157">
        <v>41</v>
      </c>
      <c r="AL21" s="216">
        <f t="shared" ca="1" si="8"/>
        <v>89</v>
      </c>
      <c r="AM21" s="352">
        <f t="shared" si="9"/>
        <v>41</v>
      </c>
      <c r="AN21" s="219">
        <v>20</v>
      </c>
      <c r="AO21" s="217">
        <f t="shared" ca="1" si="10"/>
        <v>20</v>
      </c>
      <c r="AP21" s="191">
        <f t="shared" ca="1" si="11"/>
        <v>0</v>
      </c>
      <c r="AQ21" s="155">
        <f t="shared" ca="1" si="12"/>
        <v>77.146085176838142</v>
      </c>
      <c r="AR21" s="203">
        <f t="shared" ca="1" si="13"/>
        <v>84.752941176470586</v>
      </c>
      <c r="AS21" s="203">
        <f t="shared" ca="1" si="14"/>
        <v>84.067137254901951</v>
      </c>
      <c r="AT21" s="203">
        <f t="shared" ca="1" si="15"/>
        <v>60.284697785886095</v>
      </c>
      <c r="AU21" s="203">
        <f t="shared" ca="1" si="31"/>
        <v>93.088737201365191</v>
      </c>
      <c r="AV21" s="203">
        <f t="shared" ca="1" si="32"/>
        <v>88.46418423318687</v>
      </c>
      <c r="AW21" s="203">
        <f t="shared" ca="1" si="16"/>
        <v>41.722221272300146</v>
      </c>
      <c r="AX21" s="203">
        <f t="shared" ca="1" si="17"/>
        <v>77.236257386860103</v>
      </c>
      <c r="AY21" s="203">
        <f t="shared" ca="1" si="18"/>
        <v>87.629419973593144</v>
      </c>
      <c r="AZ21" s="203">
        <f t="shared" ca="1" si="33"/>
        <v>64.120054790222682</v>
      </c>
      <c r="BA21" s="203">
        <f t="shared" ca="1" si="19"/>
        <v>49.962714392244592</v>
      </c>
      <c r="BB21" s="203">
        <f t="shared" ca="1" si="20"/>
        <v>78.070175438596493</v>
      </c>
      <c r="BC21" s="204">
        <v>108</v>
      </c>
      <c r="BE21">
        <f ca="1">VLOOKUP($A21, Calcs!$A$3:'Calcs'!$ANA$180, 872, FALSE)</f>
        <v>70</v>
      </c>
      <c r="BF21" s="5">
        <f t="shared" si="34"/>
        <v>2.5420478919913472</v>
      </c>
      <c r="BG21">
        <f>(IF(A21&lt;17,SoC!X$2,IF(A21&lt;33,SoC!X$3,IF(A21&lt;49,SoC!X$4,IF(A21&lt;65,SoC!X$5,IF(A21&lt;81,SoC!X$6,IF(A21&lt;97,SoC!X$7,IF(A21&lt;113,SoC!X$8,IF(A21&lt;129,SoC!X$9,IF(A21&lt;145,SoC!X$10,SoC!X$11)))))))))+IF(BX21&lt;17,SoC!X$15,IF(BX21&lt;33,SoC!X$16,IF(BX21&lt;49,SoC!X$17,IF(BX21&lt;65,SoC!X$18,IF(BX21&lt;81,SoC!X$19,IF(BX21&lt;97,SoC!X$20,IF(BX21&lt;113,SoC!X$21,IF(BX21&lt;129,SoC!X$22,IF(BX21&lt;145,SoC!X$23,SoC!X$24))))))))))/2</f>
        <v>1.1523144814877622</v>
      </c>
      <c r="BH21" s="7">
        <v>60.284697785886095</v>
      </c>
      <c r="BI21" s="7">
        <v>93.088737201365191</v>
      </c>
      <c r="BJ21" s="5">
        <v>9.0015150239986106</v>
      </c>
      <c r="BK21" s="5">
        <v>77.102394599567361</v>
      </c>
      <c r="BL21">
        <f ca="1">VLOOKUP($A21, Calcs!$A$3:'Calcs'!$AXV$180, 1058, FALSE)</f>
        <v>1872</v>
      </c>
      <c r="BM21" s="4"/>
      <c r="BN21" s="5">
        <f t="shared" si="21"/>
        <v>0.87807969228064575</v>
      </c>
      <c r="BO21" s="5" t="str">
        <f t="shared" si="35"/>
        <v>AB</v>
      </c>
      <c r="BP21" s="65">
        <f t="shared" si="22"/>
        <v>5.2322728994189269</v>
      </c>
      <c r="BQ21" s="90">
        <v>2</v>
      </c>
      <c r="BR21" s="8" t="s">
        <v>266</v>
      </c>
      <c r="BS21" s="5">
        <f t="shared" ca="1" si="23"/>
        <v>21.927282486054974</v>
      </c>
      <c r="BT21" s="5">
        <f t="shared" ca="1" si="24"/>
        <v>18.874453351953431</v>
      </c>
      <c r="BU21" s="5">
        <f t="shared" si="25"/>
        <v>21.465593034373782</v>
      </c>
      <c r="BV21" t="s">
        <v>919</v>
      </c>
      <c r="BX21" s="4">
        <v>90</v>
      </c>
      <c r="BY21" s="4">
        <v>3</v>
      </c>
      <c r="CA21" t="s">
        <v>1117</v>
      </c>
      <c r="CF21" s="64">
        <v>0.19103346753212139</v>
      </c>
      <c r="CG21" s="330" t="s">
        <v>1478</v>
      </c>
      <c r="CK21">
        <v>20</v>
      </c>
      <c r="CL21">
        <v>27</v>
      </c>
      <c r="CM21">
        <v>31</v>
      </c>
      <c r="CN21">
        <v>49</v>
      </c>
      <c r="CO21">
        <v>57</v>
      </c>
      <c r="CP21">
        <v>68</v>
      </c>
      <c r="CQ21">
        <v>75</v>
      </c>
      <c r="CR21">
        <v>69</v>
      </c>
      <c r="CS21">
        <v>80</v>
      </c>
      <c r="CT21">
        <v>84</v>
      </c>
      <c r="CY21" s="330" t="s">
        <v>1478</v>
      </c>
      <c r="CZ21" s="5">
        <v>73.188632728034847</v>
      </c>
      <c r="DA21" s="5">
        <f t="shared" si="26"/>
        <v>70.057211977119053</v>
      </c>
      <c r="DB21" s="7">
        <v>60.245031297077233</v>
      </c>
      <c r="DC21" s="7">
        <v>85.13189448441247</v>
      </c>
      <c r="DD21" s="7">
        <f t="shared" si="27"/>
        <v>58.327441318579865</v>
      </c>
      <c r="DE21" s="7">
        <f t="shared" si="28"/>
        <v>84.497884668430785</v>
      </c>
      <c r="DF21" s="5">
        <v>8.9902725208972392</v>
      </c>
      <c r="DG21" s="5">
        <f t="shared" si="29"/>
        <v>8.7919200367845178</v>
      </c>
      <c r="DJ21">
        <v>108</v>
      </c>
      <c r="DK21" s="64"/>
      <c r="DL21" s="7">
        <v>44.904311469098275</v>
      </c>
      <c r="DM21" s="7">
        <v>80.059815956558992</v>
      </c>
      <c r="DN21" s="5">
        <v>7.4034526479954677</v>
      </c>
      <c r="DO21">
        <v>41</v>
      </c>
      <c r="DQ21" s="5">
        <v>47.871161966523978</v>
      </c>
      <c r="DR21" s="5">
        <v>48.403371474892985</v>
      </c>
      <c r="DS21" s="5">
        <v>47.871161966523978</v>
      </c>
      <c r="DT21" s="5">
        <f t="shared" si="36"/>
        <v>48.403371474892985</v>
      </c>
      <c r="DU21">
        <v>1634</v>
      </c>
      <c r="DV21" s="5">
        <v>205.25</v>
      </c>
      <c r="DW21" s="7"/>
      <c r="DX21" s="7">
        <v>108</v>
      </c>
      <c r="DY21" s="5" t="s">
        <v>85</v>
      </c>
      <c r="DZ21" s="5"/>
      <c r="EA21" s="7">
        <v>141</v>
      </c>
      <c r="EB21" s="5">
        <v>30.735694822888284</v>
      </c>
      <c r="EC21" s="7">
        <v>47.871161966523978</v>
      </c>
      <c r="ED21" s="68">
        <v>76.593859146438362</v>
      </c>
      <c r="EE21">
        <v>0</v>
      </c>
    </row>
    <row r="22" spans="1:135" ht="14.45" customHeight="1" x14ac:dyDescent="0.2">
      <c r="A22" s="204">
        <v>72</v>
      </c>
      <c r="B22" s="329" t="s">
        <v>2</v>
      </c>
      <c r="C22" s="233" t="s">
        <v>9</v>
      </c>
      <c r="D22" s="158" t="str">
        <f>IFERROR(IFERROR(VLOOKUP(C22, Archive!$I$786:$P$3989, 8, FALSE), VLOOKUP(C22, Archive!$L$786:$Q$6126, 6, FALSE)), "-")</f>
        <v>-</v>
      </c>
      <c r="E22" s="156" t="str">
        <f>IFERROR(VLOOKUP(C22, Archive!$I$786:$S$3989, 11, FALSE), "-")</f>
        <v>-</v>
      </c>
      <c r="F22" s="205">
        <f ca="1">VLOOKUP($A22, Calcs!$A$3:'Calcs'!$ANA$180, 114, FALSE)</f>
        <v>4</v>
      </c>
      <c r="G22" s="206">
        <f ca="1">VLOOKUP($A22, Calcs!$A$3:'Calcs'!$ANA$180, 115, FALSE)</f>
        <v>1</v>
      </c>
      <c r="H22" s="207">
        <f ca="1">VLOOKUP($A22, Calcs!$A$3:'Calcs'!$ANA$180, 116, FALSE)</f>
        <v>1</v>
      </c>
      <c r="I22" s="208">
        <f ca="1">VLOOKUP($A22, Calcs!$A$3:'Calcs'!$ANA$180, 117, FALSE)</f>
        <v>1</v>
      </c>
      <c r="J22" s="209">
        <f ca="1">VLOOKUP($A22, Calcs!$A$3:'Calcs'!$ANA$180, 118, FALSE)</f>
        <v>4</v>
      </c>
      <c r="K22" s="210">
        <f ca="1">VLOOKUP($A22, Calcs!$A$3:'Calcs'!$ANA$180, 119, FALSE)</f>
        <v>0</v>
      </c>
      <c r="L22" s="211">
        <f ca="1">VLOOKUP($A22, Calcs!$A$3:'Calcs'!$ANA$180, 120, FALSE)</f>
        <v>0</v>
      </c>
      <c r="M22" s="212">
        <f ca="1">VLOOKUP($A22, Calcs!$A$3:'Calcs'!$ANA$180, 121, FALSE)</f>
        <v>0</v>
      </c>
      <c r="N22" s="213" t="str">
        <f t="shared" ca="1" si="0"/>
        <v>9-2</v>
      </c>
      <c r="O22" s="214">
        <f ca="1">VLOOKUP($A22, Calcs!$A$3:'Calcs'!$ANA$180, 311, FALSE)/X22</f>
        <v>47.555555555555557</v>
      </c>
      <c r="P22" s="214">
        <f ca="1">VLOOKUP($A22, Calcs!$A$3:'Calcs'!$ANA$180, 406, FALSE)/X22</f>
        <v>26.333333333333332</v>
      </c>
      <c r="Q22" s="214">
        <f t="shared" ca="1" si="1"/>
        <v>21.222222222222225</v>
      </c>
      <c r="R22" s="215">
        <f ca="1">VLOOKUP($A22,Calcs!$A$3:'Calcs'!$ANA$180,500,FALSE)/X22</f>
        <v>4.7444444444444445</v>
      </c>
      <c r="S22" s="214">
        <f ca="1">VLOOKUP($A22, Calcs!$A$3:'Calcs'!$ANA$180, 216, FALSE)/X22</f>
        <v>57.751309670557617</v>
      </c>
      <c r="T22" s="215">
        <f ca="1">VLOOKUP($A22, Calcs!$A$3:'Calcs'!$ANA$180, 594, FALSE)/X22</f>
        <v>6.7577777777777781</v>
      </c>
      <c r="U22" s="214">
        <f ca="1">VLOOKUP($A22, Calcs!$A$3:'Calcs'!$ANA$180, 688, FALSE)/X22</f>
        <v>70.111111111111114</v>
      </c>
      <c r="V22" s="204">
        <f ca="1">VLOOKUP($A22, Calcs!$A$3:'Calcs'!$ANA$180, 782, FALSE)/X22</f>
        <v>89.25555555555556</v>
      </c>
      <c r="W22" s="220">
        <v>2</v>
      </c>
      <c r="X22" s="214">
        <f ca="1">VLOOKUP($A22, Calcs!$A$3:'Calcs'!$ANA$180, 9, FALSE)</f>
        <v>9</v>
      </c>
      <c r="Y22" s="215">
        <f t="shared" ca="1" si="30"/>
        <v>15.011709601873537</v>
      </c>
      <c r="Z22" s="215">
        <f t="shared" ca="1" si="2"/>
        <v>63.043054548379587</v>
      </c>
      <c r="AA22" s="215">
        <f t="shared" ca="1" si="3"/>
        <v>14.464444444444446</v>
      </c>
      <c r="AB22" s="204">
        <f t="shared" ca="1" si="4"/>
        <v>70.111111111111114</v>
      </c>
      <c r="AC22" s="204">
        <f t="shared" ca="1" si="5"/>
        <v>89.25555555555556</v>
      </c>
      <c r="AD22" s="158">
        <f t="shared" ca="1" si="6"/>
        <v>65.824830303975972</v>
      </c>
      <c r="AE22" s="215">
        <f t="shared" ca="1" si="7"/>
        <v>9.4475158404500998</v>
      </c>
      <c r="AF22" s="216">
        <f ca="1">VLOOKUP($A22,Calcs!$A$3:'Calcs'!$ANA$180,122,FALSE)</f>
        <v>13</v>
      </c>
      <c r="AG22" s="216">
        <f ca="1">VLOOKUP($A22,Calcs!$A$3:'Calcs'!$ANA$180,123,FALSE)</f>
        <v>7</v>
      </c>
      <c r="AH22" s="216">
        <f ca="1">VLOOKUP($A22,Calcs!$A$3:'Calcs'!$ANA$180,124,FALSE)*2</f>
        <v>24</v>
      </c>
      <c r="AI22" s="216">
        <f ca="1">VLOOKUP($A22,Calcs!$A$3:'Calcs'!$ANA$180,110,FALSE)*8</f>
        <v>0</v>
      </c>
      <c r="AJ22" s="216">
        <f ca="1">VLOOKUP($A22,Calcs!$A$3:'Calcs'!$ANA$180,112,FALSE)*12</f>
        <v>0</v>
      </c>
      <c r="AK22" s="157">
        <v>37</v>
      </c>
      <c r="AL22" s="216">
        <f t="shared" ca="1" si="8"/>
        <v>81</v>
      </c>
      <c r="AM22" s="352">
        <f t="shared" si="9"/>
        <v>37</v>
      </c>
      <c r="AN22" s="218">
        <v>21</v>
      </c>
      <c r="AO22" s="217">
        <f t="shared" ca="1" si="10"/>
        <v>21</v>
      </c>
      <c r="AP22" s="191">
        <f t="shared" ca="1" si="11"/>
        <v>0</v>
      </c>
      <c r="AQ22" s="155">
        <f t="shared" ca="1" si="12"/>
        <v>77.00201131067108</v>
      </c>
      <c r="AR22" s="203">
        <f t="shared" ca="1" si="13"/>
        <v>78.870588235294122</v>
      </c>
      <c r="AS22" s="203">
        <f t="shared" ca="1" si="14"/>
        <v>64.459294117647062</v>
      </c>
      <c r="AT22" s="203">
        <f t="shared" ca="1" si="15"/>
        <v>70.097960937174236</v>
      </c>
      <c r="AU22" s="203">
        <f t="shared" ca="1" si="31"/>
        <v>86.817406143344712</v>
      </c>
      <c r="AV22" s="203">
        <f t="shared" ca="1" si="32"/>
        <v>80.120821236722705</v>
      </c>
      <c r="AW22" s="203">
        <f t="shared" ca="1" si="16"/>
        <v>47.963606486211205</v>
      </c>
      <c r="AX22" s="203">
        <f t="shared" ca="1" si="17"/>
        <v>77.07685466166852</v>
      </c>
      <c r="AY22" s="203">
        <f t="shared" ca="1" si="18"/>
        <v>93.155080273311327</v>
      </c>
      <c r="AZ22" s="203">
        <f t="shared" ca="1" si="33"/>
        <v>67.778095670513565</v>
      </c>
      <c r="BA22" s="203">
        <f t="shared" ca="1" si="19"/>
        <v>64.354958985831473</v>
      </c>
      <c r="BB22" s="203">
        <f t="shared" ca="1" si="20"/>
        <v>71.05263157894737</v>
      </c>
      <c r="BC22" s="204">
        <v>183</v>
      </c>
      <c r="BE22">
        <f ca="1">VLOOKUP($A22, Calcs!$A$3:'Calcs'!$ANA$180, 872, FALSE)</f>
        <v>71.25</v>
      </c>
      <c r="BF22" s="5">
        <f t="shared" si="34"/>
        <v>12.700340779185478</v>
      </c>
      <c r="BG22">
        <f>(IF(A22&lt;17,SoC!X$2,IF(A22&lt;33,SoC!X$3,IF(A22&lt;49,SoC!X$4,IF(A22&lt;65,SoC!X$5,IF(A22&lt;81,SoC!X$6,IF(A22&lt;97,SoC!X$7,IF(A22&lt;113,SoC!X$8,IF(A22&lt;129,SoC!X$9,IF(A22&lt;145,SoC!X$10,SoC!X$11)))))))))+IF(BX22&lt;17,SoC!X$15,IF(BX22&lt;33,SoC!X$16,IF(BX22&lt;49,SoC!X$17,IF(BX22&lt;65,SoC!X$18,IF(BX22&lt;81,SoC!X$19,IF(BX22&lt;97,SoC!X$20,IF(BX22&lt;113,SoC!X$21,IF(BX22&lt;129,SoC!X$22,IF(BX22&lt;145,SoC!X$23,SoC!X$24))))))))))/2</f>
        <v>1.0916298679286882</v>
      </c>
      <c r="BH22" s="7">
        <v>70.097960937174236</v>
      </c>
      <c r="BI22" s="7">
        <v>86.817406143344712</v>
      </c>
      <c r="BJ22" s="5">
        <v>9.4475158404500998</v>
      </c>
      <c r="BK22" s="5">
        <v>77.003407791854769</v>
      </c>
      <c r="BL22">
        <f ca="1">VLOOKUP($A22, Calcs!$A$3:'Calcs'!$AXV$180, 1058, FALSE)</f>
        <v>2065</v>
      </c>
      <c r="BM22" s="4"/>
      <c r="BN22" s="5">
        <f t="shared" si="21"/>
        <v>0.8775158562205857</v>
      </c>
      <c r="BO22" s="5" t="str">
        <f t="shared" si="35"/>
        <v>AB</v>
      </c>
      <c r="BP22" s="65">
        <f t="shared" si="22"/>
        <v>5.4354759461021533</v>
      </c>
      <c r="BQ22" s="90">
        <v>10</v>
      </c>
      <c r="BR22" s="8" t="s">
        <v>265</v>
      </c>
      <c r="BS22" s="5">
        <f t="shared" ca="1" si="23"/>
        <v>24.031023796524448</v>
      </c>
      <c r="BT22" s="5">
        <f t="shared" ca="1" si="24"/>
        <v>19.560852434286364</v>
      </c>
      <c r="BU22" s="5">
        <f t="shared" si="25"/>
        <v>21.36660622666119</v>
      </c>
      <c r="BV22" t="s">
        <v>645</v>
      </c>
      <c r="BX22" s="4">
        <v>18</v>
      </c>
      <c r="BY22" s="4">
        <v>4</v>
      </c>
      <c r="CA22" t="s">
        <v>1109</v>
      </c>
      <c r="CF22" s="64">
        <v>0.82704812554748908</v>
      </c>
      <c r="CG22" s="329" t="s">
        <v>9</v>
      </c>
      <c r="CK22">
        <v>21</v>
      </c>
      <c r="CL22">
        <v>20</v>
      </c>
      <c r="CM22">
        <v>29</v>
      </c>
      <c r="CN22">
        <v>21</v>
      </c>
      <c r="CO22">
        <v>38</v>
      </c>
      <c r="CP22">
        <v>47</v>
      </c>
      <c r="CQ22">
        <v>50</v>
      </c>
      <c r="CR22">
        <v>47</v>
      </c>
      <c r="CS22">
        <v>61</v>
      </c>
      <c r="CT22">
        <v>58</v>
      </c>
      <c r="CY22" s="329" t="s">
        <v>9</v>
      </c>
      <c r="CZ22" s="5">
        <v>72.989015286823687</v>
      </c>
      <c r="DA22" s="5">
        <f t="shared" si="26"/>
        <v>70.67598959499766</v>
      </c>
      <c r="DB22" s="7">
        <v>68.687310560776567</v>
      </c>
      <c r="DC22" s="7">
        <v>80.97521982414068</v>
      </c>
      <c r="DD22" s="7">
        <f t="shared" si="27"/>
        <v>67.702715790239964</v>
      </c>
      <c r="DE22" s="7">
        <f t="shared" si="28"/>
        <v>80.037819425159569</v>
      </c>
      <c r="DF22" s="5">
        <v>9.0009258783008903</v>
      </c>
      <c r="DG22" s="5">
        <f t="shared" si="29"/>
        <v>8.8227569917224766</v>
      </c>
      <c r="DJ22">
        <v>183</v>
      </c>
      <c r="DK22" s="64"/>
      <c r="DL22" s="7">
        <v>60.8105523964837</v>
      </c>
      <c r="DM22" s="7">
        <v>73.476016632291802</v>
      </c>
      <c r="DN22" s="5">
        <v>7.5755747856735818</v>
      </c>
      <c r="DO22">
        <v>48</v>
      </c>
      <c r="DQ22" s="5">
        <v>55.125496859674868</v>
      </c>
      <c r="DR22" s="5">
        <v>53.844122644756155</v>
      </c>
      <c r="DS22" s="5">
        <v>55.125496859674868</v>
      </c>
      <c r="DT22" s="5">
        <f t="shared" si="36"/>
        <v>53.844122644756155</v>
      </c>
      <c r="DU22">
        <v>2006</v>
      </c>
      <c r="DV22" s="5">
        <v>240.5</v>
      </c>
      <c r="DW22" s="7"/>
      <c r="DX22" s="7">
        <v>183</v>
      </c>
      <c r="DY22" s="5" t="s">
        <v>9</v>
      </c>
      <c r="DZ22" s="5"/>
      <c r="EA22" s="7">
        <v>166</v>
      </c>
      <c r="EB22" s="5">
        <v>36.185286103542239</v>
      </c>
      <c r="EC22" s="7">
        <v>55.125496859674868</v>
      </c>
      <c r="ED22" s="68">
        <v>88.200794975479795</v>
      </c>
      <c r="EE22">
        <v>58</v>
      </c>
    </row>
    <row r="23" spans="1:135" ht="14.45" customHeight="1" x14ac:dyDescent="0.2">
      <c r="A23" s="204">
        <v>29</v>
      </c>
      <c r="B23" s="328" t="s">
        <v>5</v>
      </c>
      <c r="C23" s="232" t="s">
        <v>97</v>
      </c>
      <c r="D23" s="158" t="str">
        <f>IFERROR(IFERROR(VLOOKUP(C23, Archive!$I$786:$P$3989, 8, FALSE), VLOOKUP(C23, Archive!$L$786:$Q$6126, 6, FALSE)), "-")</f>
        <v>-</v>
      </c>
      <c r="E23" s="156" t="str">
        <f>IFERROR(VLOOKUP(C23, Archive!$I$786:$S$3989, 11, FALSE), "-")</f>
        <v>-</v>
      </c>
      <c r="F23" s="205">
        <f ca="1">VLOOKUP($A23, Calcs!$A$3:'Calcs'!$ANA$180, 114, FALSE)</f>
        <v>3</v>
      </c>
      <c r="G23" s="206">
        <f ca="1">VLOOKUP($A23, Calcs!$A$3:'Calcs'!$ANA$180, 115, FALSE)</f>
        <v>2</v>
      </c>
      <c r="H23" s="207">
        <f ca="1">VLOOKUP($A23, Calcs!$A$3:'Calcs'!$ANA$180, 116, FALSE)</f>
        <v>2</v>
      </c>
      <c r="I23" s="208">
        <f ca="1">VLOOKUP($A23, Calcs!$A$3:'Calcs'!$ANA$180, 117, FALSE)</f>
        <v>0</v>
      </c>
      <c r="J23" s="209">
        <f ca="1">VLOOKUP($A23, Calcs!$A$3:'Calcs'!$ANA$180, 118, FALSE)</f>
        <v>4</v>
      </c>
      <c r="K23" s="210">
        <f ca="1">VLOOKUP($A23, Calcs!$A$3:'Calcs'!$ANA$180, 119, FALSE)</f>
        <v>0</v>
      </c>
      <c r="L23" s="211">
        <f ca="1">VLOOKUP($A23, Calcs!$A$3:'Calcs'!$ANA$180, 120, FALSE)</f>
        <v>0</v>
      </c>
      <c r="M23" s="212">
        <f ca="1">VLOOKUP($A23, Calcs!$A$3:'Calcs'!$ANA$180, 121, FALSE)</f>
        <v>0</v>
      </c>
      <c r="N23" s="213" t="str">
        <f t="shared" ca="1" si="0"/>
        <v>9-2</v>
      </c>
      <c r="O23" s="214">
        <f ca="1">VLOOKUP($A23, Calcs!$A$3:'Calcs'!$ANA$180, 311, FALSE)/X23</f>
        <v>50</v>
      </c>
      <c r="P23" s="214">
        <f ca="1">VLOOKUP($A23, Calcs!$A$3:'Calcs'!$ANA$180, 406, FALSE)/X23</f>
        <v>26.272727272727273</v>
      </c>
      <c r="Q23" s="214">
        <f t="shared" ca="1" si="1"/>
        <v>23.727272727272727</v>
      </c>
      <c r="R23" s="215">
        <f ca="1">VLOOKUP($A23,Calcs!$A$3:'Calcs'!$ANA$180,500,FALSE)/X23</f>
        <v>4.7254545454545456</v>
      </c>
      <c r="S23" s="214">
        <f ca="1">VLOOKUP($A23, Calcs!$A$3:'Calcs'!$ANA$180, 216, FALSE)/X23</f>
        <v>49.983159718402973</v>
      </c>
      <c r="T23" s="215">
        <f ca="1">VLOOKUP($A23, Calcs!$A$3:'Calcs'!$ANA$180, 594, FALSE)/X23</f>
        <v>9.4872727272727282</v>
      </c>
      <c r="U23" s="214">
        <f ca="1">VLOOKUP($A23, Calcs!$A$3:'Calcs'!$ANA$180, 688, FALSE)/X23</f>
        <v>70.36363636363636</v>
      </c>
      <c r="V23" s="204">
        <f ca="1">VLOOKUP($A23, Calcs!$A$3:'Calcs'!$ANA$180, 782, FALSE)/X23</f>
        <v>98.272727272727266</v>
      </c>
      <c r="W23" s="220">
        <v>4</v>
      </c>
      <c r="X23" s="214">
        <f ca="1">VLOOKUP($A23, Calcs!$A$3:'Calcs'!$ANA$180, 9, FALSE)</f>
        <v>11</v>
      </c>
      <c r="Y23" s="215">
        <f t="shared" ca="1" si="30"/>
        <v>15.602154674874949</v>
      </c>
      <c r="Z23" s="215">
        <f t="shared" ca="1" si="2"/>
        <v>51.017633408160691</v>
      </c>
      <c r="AA23" s="215">
        <f t="shared" ca="1" si="3"/>
        <v>14.239999999999998</v>
      </c>
      <c r="AB23" s="204">
        <f t="shared" ca="1" si="4"/>
        <v>70.36363636363636</v>
      </c>
      <c r="AC23" s="204">
        <f t="shared" ca="1" si="5"/>
        <v>98.272727272727266</v>
      </c>
      <c r="AD23" s="158">
        <f t="shared" ca="1" si="6"/>
        <v>63.233681852276156</v>
      </c>
      <c r="AE23" s="215">
        <f t="shared" ca="1" si="7"/>
        <v>9.9132601737635877</v>
      </c>
      <c r="AF23" s="216">
        <f ca="1">VLOOKUP($A23,Calcs!$A$3:'Calcs'!$ANA$180,122,FALSE)</f>
        <v>11</v>
      </c>
      <c r="AG23" s="216">
        <f ca="1">VLOOKUP($A23,Calcs!$A$3:'Calcs'!$ANA$180,123,FALSE)</f>
        <v>9</v>
      </c>
      <c r="AH23" s="216">
        <f ca="1">VLOOKUP($A23,Calcs!$A$3:'Calcs'!$ANA$180,124,FALSE)*2</f>
        <v>24</v>
      </c>
      <c r="AI23" s="216">
        <f ca="1">VLOOKUP($A23,Calcs!$A$3:'Calcs'!$ANA$180,110,FALSE)*8</f>
        <v>0</v>
      </c>
      <c r="AJ23" s="216">
        <f ca="1">VLOOKUP($A23,Calcs!$A$3:'Calcs'!$ANA$180,112,FALSE)*12</f>
        <v>0</v>
      </c>
      <c r="AK23" s="157">
        <v>51</v>
      </c>
      <c r="AL23" s="216">
        <f t="shared" ca="1" si="8"/>
        <v>95</v>
      </c>
      <c r="AM23" s="352">
        <f t="shared" si="9"/>
        <v>51</v>
      </c>
      <c r="AN23" s="219">
        <v>22</v>
      </c>
      <c r="AO23" s="217">
        <f t="shared" ca="1" si="10"/>
        <v>22</v>
      </c>
      <c r="AP23" s="191">
        <f t="shared" ca="1" si="11"/>
        <v>0</v>
      </c>
      <c r="AQ23" s="155">
        <f t="shared" ca="1" si="12"/>
        <v>76.72038647321466</v>
      </c>
      <c r="AR23" s="203">
        <f t="shared" ca="1" si="13"/>
        <v>67.10588235294118</v>
      </c>
      <c r="AS23" s="203">
        <f t="shared" ca="1" si="14"/>
        <v>75.243607843137255</v>
      </c>
      <c r="AT23" s="203">
        <f t="shared" ca="1" si="15"/>
        <v>74.163721463299424</v>
      </c>
      <c r="AU23" s="203">
        <f t="shared" ca="1" si="31"/>
        <v>86.945392491467572</v>
      </c>
      <c r="AV23" s="203">
        <f t="shared" ca="1" si="32"/>
        <v>83.272157453494813</v>
      </c>
      <c r="AW23" s="203">
        <f t="shared" ca="1" si="16"/>
        <v>33.700654176381306</v>
      </c>
      <c r="AX23" s="203">
        <f t="shared" ca="1" si="17"/>
        <v>76.72892454833287</v>
      </c>
      <c r="AY23" s="203">
        <f t="shared" ca="1" si="18"/>
        <v>98.925349917400581</v>
      </c>
      <c r="AZ23" s="203">
        <f t="shared" ca="1" si="33"/>
        <v>65.857395642165002</v>
      </c>
      <c r="BA23" s="203">
        <f t="shared" ca="1" si="19"/>
        <v>66.517524235645041</v>
      </c>
      <c r="BB23" s="203">
        <f t="shared" ca="1" si="20"/>
        <v>83.333333333333343</v>
      </c>
      <c r="BC23" s="204">
        <v>174</v>
      </c>
      <c r="BE23">
        <f ca="1">VLOOKUP($A23, Calcs!$A$3:'Calcs'!$ANA$180, 872, FALSE)</f>
        <v>81</v>
      </c>
      <c r="BF23" s="5">
        <f t="shared" si="34"/>
        <v>10.139145141176998</v>
      </c>
      <c r="BG23">
        <f>(IF(A23&lt;17,SoC!X$2,IF(A23&lt;33,SoC!X$3,IF(A23&lt;49,SoC!X$4,IF(A23&lt;65,SoC!X$5,IF(A23&lt;81,SoC!X$6,IF(A23&lt;97,SoC!X$7,IF(A23&lt;113,SoC!X$8,IF(A23&lt;129,SoC!X$9,IF(A23&lt;145,SoC!X$10,SoC!X$11)))))))))+IF(BX23&lt;17,SoC!X$15,IF(BX23&lt;33,SoC!X$16,IF(BX23&lt;49,SoC!X$17,IF(BX23&lt;65,SoC!X$18,IF(BX23&lt;81,SoC!X$19,IF(BX23&lt;97,SoC!X$20,IF(BX23&lt;113,SoC!X$21,IF(BX23&lt;129,SoC!X$22,IF(BX23&lt;145,SoC!X$23,SoC!X$24))))))))))/2</f>
        <v>1.0206964444742144</v>
      </c>
      <c r="BH23" s="7">
        <v>74.163721463299424</v>
      </c>
      <c r="BI23" s="7">
        <v>86.945392491467572</v>
      </c>
      <c r="BJ23" s="5">
        <v>9.9132601737635877</v>
      </c>
      <c r="BK23" s="5">
        <v>76.739314264712476</v>
      </c>
      <c r="BL23">
        <f ca="1">VLOOKUP($A23, Calcs!$A$3:'Calcs'!$AXV$180, 1058, FALSE)</f>
        <v>2094</v>
      </c>
      <c r="BM23" s="4"/>
      <c r="BN23" s="5">
        <f t="shared" si="21"/>
        <v>0.87600978456129397</v>
      </c>
      <c r="BO23" s="5" t="str">
        <f t="shared" si="35"/>
        <v>AB</v>
      </c>
      <c r="BP23" s="65">
        <f t="shared" si="22"/>
        <v>5.6155294073304383</v>
      </c>
      <c r="BQ23" s="90">
        <v>8</v>
      </c>
      <c r="BR23" s="8" t="s">
        <v>267</v>
      </c>
      <c r="BS23" s="5">
        <f t="shared" ca="1" si="23"/>
        <v>23.557681469550648</v>
      </c>
      <c r="BT23" s="5">
        <f t="shared" ca="1" si="24"/>
        <v>19.363457629557086</v>
      </c>
      <c r="BU23" s="5">
        <f t="shared" si="25"/>
        <v>21.102512699518897</v>
      </c>
      <c r="BV23" t="s">
        <v>917</v>
      </c>
      <c r="BX23" s="4">
        <v>58</v>
      </c>
      <c r="BY23" s="4">
        <v>10</v>
      </c>
      <c r="CA23" t="s">
        <v>1117</v>
      </c>
      <c r="CF23" s="64">
        <v>0.40426703603000314</v>
      </c>
      <c r="CG23" s="328" t="s">
        <v>97</v>
      </c>
      <c r="CK23">
        <v>22</v>
      </c>
      <c r="CL23">
        <v>21</v>
      </c>
      <c r="CM23">
        <v>28</v>
      </c>
      <c r="CN23">
        <v>28</v>
      </c>
      <c r="CO23">
        <v>35</v>
      </c>
      <c r="CP23">
        <v>25</v>
      </c>
      <c r="CQ23">
        <v>27</v>
      </c>
      <c r="CR23">
        <v>31</v>
      </c>
      <c r="CS23">
        <v>29</v>
      </c>
      <c r="CT23">
        <v>30</v>
      </c>
      <c r="CY23" s="328" t="s">
        <v>97</v>
      </c>
      <c r="CZ23" s="5">
        <v>71.646352529976269</v>
      </c>
      <c r="DA23" s="5">
        <f t="shared" si="26"/>
        <v>70.975501311677533</v>
      </c>
      <c r="DB23" s="7">
        <v>67.194410025011635</v>
      </c>
      <c r="DC23" s="7">
        <v>81.774580335731414</v>
      </c>
      <c r="DD23" s="7">
        <f t="shared" si="27"/>
        <v>65.74156203661579</v>
      </c>
      <c r="DE23" s="7">
        <f t="shared" si="28"/>
        <v>82.718442492887974</v>
      </c>
      <c r="DF23" s="5">
        <v>9.6241882774600782</v>
      </c>
      <c r="DG23" s="5">
        <f t="shared" si="29"/>
        <v>9.4272440203797423</v>
      </c>
      <c r="DJ23">
        <v>174</v>
      </c>
      <c r="DK23" s="64"/>
      <c r="DL23" s="7">
        <v>55.571626117844843</v>
      </c>
      <c r="DM23" s="7">
        <v>89.325477592983972</v>
      </c>
      <c r="DN23" s="5">
        <v>8.0486342208173944</v>
      </c>
      <c r="DO23">
        <v>53</v>
      </c>
      <c r="DQ23" s="5">
        <v>68.605191752670152</v>
      </c>
      <c r="DR23" s="5">
        <v>63.953893814502614</v>
      </c>
      <c r="DS23" s="5">
        <v>68.605191752670152</v>
      </c>
      <c r="DT23" s="5">
        <f t="shared" si="36"/>
        <v>63.953893814502614</v>
      </c>
      <c r="DU23">
        <v>2051</v>
      </c>
      <c r="DV23" s="5">
        <v>266.5</v>
      </c>
      <c r="DW23" s="7"/>
      <c r="DX23" s="7">
        <v>174</v>
      </c>
      <c r="DY23" s="5" t="s">
        <v>97</v>
      </c>
      <c r="DZ23" s="5"/>
      <c r="EA23" s="7">
        <v>294</v>
      </c>
      <c r="EB23" s="5">
        <v>64.087193460490454</v>
      </c>
      <c r="EC23" s="7">
        <v>68.605191752670152</v>
      </c>
      <c r="ED23" s="68">
        <v>109.76830680427224</v>
      </c>
      <c r="EE23">
        <v>0</v>
      </c>
    </row>
    <row r="24" spans="1:135" ht="14.45" customHeight="1" x14ac:dyDescent="0.2">
      <c r="A24" s="204">
        <v>88</v>
      </c>
      <c r="B24" s="326" t="s">
        <v>1</v>
      </c>
      <c r="C24" s="230" t="s">
        <v>39</v>
      </c>
      <c r="D24" s="158" t="str">
        <f>IFERROR(IFERROR(VLOOKUP(C24, Archive!$I$786:$P$3989, 8, FALSE), VLOOKUP(C24, Archive!$L$786:$Q$6126, 6, FALSE)), "-")</f>
        <v>-</v>
      </c>
      <c r="E24" s="156" t="str">
        <f>IFERROR(VLOOKUP(C24, Archive!$I$786:$S$3989, 11, FALSE), "-")</f>
        <v>-</v>
      </c>
      <c r="F24" s="205">
        <f ca="1">VLOOKUP($A24, Calcs!$A$3:'Calcs'!$ANA$180, 114, FALSE)</f>
        <v>4</v>
      </c>
      <c r="G24" s="206">
        <f ca="1">VLOOKUP($A24, Calcs!$A$3:'Calcs'!$ANA$180, 115, FALSE)</f>
        <v>1</v>
      </c>
      <c r="H24" s="207">
        <f ca="1">VLOOKUP($A24, Calcs!$A$3:'Calcs'!$ANA$180, 116, FALSE)</f>
        <v>1</v>
      </c>
      <c r="I24" s="208">
        <f ca="1">VLOOKUP($A24, Calcs!$A$3:'Calcs'!$ANA$180, 117, FALSE)</f>
        <v>1</v>
      </c>
      <c r="J24" s="209">
        <f ca="1">VLOOKUP($A24, Calcs!$A$3:'Calcs'!$ANA$180, 118, FALSE)</f>
        <v>3</v>
      </c>
      <c r="K24" s="210">
        <f ca="1">VLOOKUP($A24, Calcs!$A$3:'Calcs'!$ANA$180, 119, FALSE)</f>
        <v>1</v>
      </c>
      <c r="L24" s="211">
        <f ca="1">VLOOKUP($A24, Calcs!$A$3:'Calcs'!$ANA$180, 120, FALSE)</f>
        <v>0</v>
      </c>
      <c r="M24" s="212">
        <f ca="1">VLOOKUP($A24, Calcs!$A$3:'Calcs'!$ANA$180, 121, FALSE)</f>
        <v>0</v>
      </c>
      <c r="N24" s="213" t="str">
        <f t="shared" ca="1" si="0"/>
        <v>8-3</v>
      </c>
      <c r="O24" s="214">
        <f ca="1">VLOOKUP($A24, Calcs!$A$3:'Calcs'!$ANA$180, 311, FALSE)/X24</f>
        <v>47.888888888888886</v>
      </c>
      <c r="P24" s="214">
        <f ca="1">VLOOKUP($A24, Calcs!$A$3:'Calcs'!$ANA$180, 406, FALSE)/X24</f>
        <v>32.222222222222221</v>
      </c>
      <c r="Q24" s="214">
        <f t="shared" ca="1" si="1"/>
        <v>15.666666666666664</v>
      </c>
      <c r="R24" s="215">
        <f ca="1">VLOOKUP($A24,Calcs!$A$3:'Calcs'!$ANA$180,500,FALSE)/X24</f>
        <v>4.982222222222223</v>
      </c>
      <c r="S24" s="214">
        <f ca="1">VLOOKUP($A24, Calcs!$A$3:'Calcs'!$ANA$180, 216, FALSE)/X24</f>
        <v>52.58112094019198</v>
      </c>
      <c r="T24" s="215">
        <f ca="1">VLOOKUP($A24, Calcs!$A$3:'Calcs'!$ANA$180, 594, FALSE)/X24</f>
        <v>9.4466666666666672</v>
      </c>
      <c r="U24" s="214">
        <f ca="1">VLOOKUP($A24, Calcs!$A$3:'Calcs'!$ANA$180, 688, FALSE)/X24</f>
        <v>74.111111111111114</v>
      </c>
      <c r="V24" s="204">
        <f ca="1">VLOOKUP($A24, Calcs!$A$3:'Calcs'!$ANA$180, 782, FALSE)/X24</f>
        <v>78.833333333333343</v>
      </c>
      <c r="W24" s="220">
        <v>1</v>
      </c>
      <c r="X24" s="214">
        <f ca="1">VLOOKUP($A24, Calcs!$A$3:'Calcs'!$ANA$180, 9, FALSE)</f>
        <v>9</v>
      </c>
      <c r="Y24" s="215">
        <f t="shared" ca="1" si="30"/>
        <v>13.180196253345224</v>
      </c>
      <c r="Z24" s="215">
        <f t="shared" ca="1" si="2"/>
        <v>70.439192620080789</v>
      </c>
      <c r="AA24" s="215">
        <f t="shared" ca="1" si="3"/>
        <v>6.2199999999999971</v>
      </c>
      <c r="AB24" s="204">
        <f t="shared" ca="1" si="4"/>
        <v>74.111111111111114</v>
      </c>
      <c r="AC24" s="204">
        <f t="shared" ca="1" si="5"/>
        <v>78.833333333333343</v>
      </c>
      <c r="AD24" s="158">
        <f t="shared" ca="1" si="6"/>
        <v>79.324474245090542</v>
      </c>
      <c r="AE24" s="215">
        <f t="shared" ca="1" si="7"/>
        <v>8.8788137345781362</v>
      </c>
      <c r="AF24" s="216">
        <f ca="1">VLOOKUP($A24,Calcs!$A$3:'Calcs'!$ANA$180,122,FALSE)</f>
        <v>13</v>
      </c>
      <c r="AG24" s="216">
        <f ca="1">VLOOKUP($A24,Calcs!$A$3:'Calcs'!$ANA$180,123,FALSE)</f>
        <v>7</v>
      </c>
      <c r="AH24" s="216">
        <f ca="1">VLOOKUP($A24,Calcs!$A$3:'Calcs'!$ANA$180,124,FALSE)*2</f>
        <v>18</v>
      </c>
      <c r="AI24" s="216">
        <f ca="1">VLOOKUP($A24,Calcs!$A$3:'Calcs'!$ANA$180,110,FALSE)*8</f>
        <v>0</v>
      </c>
      <c r="AJ24" s="216">
        <f ca="1">VLOOKUP($A24,Calcs!$A$3:'Calcs'!$ANA$180,112,FALSE)*12</f>
        <v>0</v>
      </c>
      <c r="AK24" s="157">
        <v>42</v>
      </c>
      <c r="AL24" s="216">
        <f t="shared" ca="1" si="8"/>
        <v>80</v>
      </c>
      <c r="AM24" s="352">
        <f t="shared" si="9"/>
        <v>42</v>
      </c>
      <c r="AN24" s="218">
        <v>23</v>
      </c>
      <c r="AO24" s="217">
        <f t="shared" ca="1" si="10"/>
        <v>24</v>
      </c>
      <c r="AP24" s="191">
        <f t="shared" ca="1" si="11"/>
        <v>-1</v>
      </c>
      <c r="AQ24" s="155">
        <f t="shared" ca="1" si="12"/>
        <v>75.979958507161697</v>
      </c>
      <c r="AR24" s="203">
        <f t="shared" ca="1" si="13"/>
        <v>78.270588235294113</v>
      </c>
      <c r="AS24" s="203">
        <f t="shared" ca="1" si="14"/>
        <v>64.15329411764705</v>
      </c>
      <c r="AT24" s="203">
        <f t="shared" ca="1" si="15"/>
        <v>70.656024985505098</v>
      </c>
      <c r="AU24" s="203">
        <f t="shared" ca="1" si="31"/>
        <v>74.381399317406135</v>
      </c>
      <c r="AV24" s="203">
        <f t="shared" ca="1" si="32"/>
        <v>70.34562857167181</v>
      </c>
      <c r="AW24" s="203">
        <f t="shared" ca="1" si="16"/>
        <v>56.735920017982558</v>
      </c>
      <c r="AX24" s="203">
        <f t="shared" ca="1" si="17"/>
        <v>64.296451488646085</v>
      </c>
      <c r="AY24" s="203">
        <f t="shared" ca="1" si="18"/>
        <v>86.10923073028782</v>
      </c>
      <c r="AZ24" s="203">
        <f t="shared" ca="1" si="33"/>
        <v>77.561984718476083</v>
      </c>
      <c r="BA24" s="203">
        <f t="shared" ca="1" si="19"/>
        <v>61.670395227442206</v>
      </c>
      <c r="BB24" s="203">
        <f t="shared" ca="1" si="20"/>
        <v>70.175438596491219</v>
      </c>
      <c r="BC24" s="204">
        <v>212</v>
      </c>
      <c r="BE24">
        <f ca="1">VLOOKUP($A24, Calcs!$A$3:'Calcs'!$ANA$180, 872, FALSE)</f>
        <v>115.25</v>
      </c>
      <c r="BF24" s="5">
        <f t="shared" si="34"/>
        <v>5.0411969816161069</v>
      </c>
      <c r="BG24">
        <f>(IF(A24&lt;17,SoC!X$2,IF(A24&lt;33,SoC!X$3,IF(A24&lt;49,SoC!X$4,IF(A24&lt;65,SoC!X$5,IF(A24&lt;81,SoC!X$6,IF(A24&lt;97,SoC!X$7,IF(A24&lt;113,SoC!X$8,IF(A24&lt;129,SoC!X$9,IF(A24&lt;145,SoC!X$10,SoC!X$11)))))))))+IF(BX24&lt;17,SoC!X$15,IF(BX24&lt;33,SoC!X$16,IF(BX24&lt;49,SoC!X$17,IF(BX24&lt;65,SoC!X$18,IF(BX24&lt;81,SoC!X$19,IF(BX24&lt;97,SoC!X$20,IF(BX24&lt;113,SoC!X$21,IF(BX24&lt;129,SoC!X$22,IF(BX24&lt;145,SoC!X$23,SoC!X$24))))))))))/2</f>
        <v>1.3396289649321349</v>
      </c>
      <c r="BH24" s="7">
        <v>70.656024985505098</v>
      </c>
      <c r="BI24" s="7">
        <v>74.381399317406135</v>
      </c>
      <c r="BJ24" s="5">
        <v>8.8788137345781362</v>
      </c>
      <c r="BK24" s="5">
        <v>76.029924540402675</v>
      </c>
      <c r="BL24">
        <f ca="1">VLOOKUP($A24, Calcs!$A$3:'Calcs'!$AXV$180, 1058, FALSE)</f>
        <v>2029</v>
      </c>
      <c r="BM24" s="4"/>
      <c r="BN24" s="5">
        <f t="shared" si="21"/>
        <v>0.87195140082691924</v>
      </c>
      <c r="BO24" s="5" t="str">
        <f t="shared" si="35"/>
        <v>AB</v>
      </c>
      <c r="BP24" s="65">
        <f t="shared" si="22"/>
        <v>4.9564282428757522</v>
      </c>
      <c r="BQ24" s="90">
        <v>4</v>
      </c>
      <c r="BR24" s="8" t="s">
        <v>194</v>
      </c>
      <c r="BS24" s="5">
        <f t="shared" ca="1" si="23"/>
        <v>22.652963193270399</v>
      </c>
      <c r="BT24" s="5">
        <f t="shared" ca="1" si="24"/>
        <v>18.955476412150531</v>
      </c>
      <c r="BU24" s="5">
        <f t="shared" si="25"/>
        <v>20.393122975209096</v>
      </c>
      <c r="BV24" t="s">
        <v>913</v>
      </c>
      <c r="BX24" s="4">
        <v>3</v>
      </c>
      <c r="BY24" s="4">
        <v>8</v>
      </c>
      <c r="CA24" t="s">
        <v>1107</v>
      </c>
      <c r="CF24" s="64">
        <v>0.73076036900094965</v>
      </c>
      <c r="CG24" s="326" t="s">
        <v>39</v>
      </c>
      <c r="CK24">
        <v>23</v>
      </c>
      <c r="CL24">
        <v>16</v>
      </c>
      <c r="CM24">
        <v>19</v>
      </c>
      <c r="CN24">
        <v>12</v>
      </c>
      <c r="CO24">
        <v>15</v>
      </c>
      <c r="CP24">
        <v>7</v>
      </c>
      <c r="CQ24">
        <v>8</v>
      </c>
      <c r="CR24">
        <v>12</v>
      </c>
      <c r="CS24">
        <v>17</v>
      </c>
      <c r="CT24">
        <v>18</v>
      </c>
      <c r="CY24" s="326" t="s">
        <v>39</v>
      </c>
      <c r="CZ24" s="5">
        <v>78.592631590758728</v>
      </c>
      <c r="DA24" s="5">
        <f t="shared" si="26"/>
        <v>77.783416420005153</v>
      </c>
      <c r="DB24" s="7">
        <v>73.184332212142806</v>
      </c>
      <c r="DC24" s="7">
        <v>72.661870503597115</v>
      </c>
      <c r="DD24" s="7">
        <f t="shared" si="27"/>
        <v>72.49656336177344</v>
      </c>
      <c r="DE24" s="7">
        <f t="shared" si="28"/>
        <v>74.381886879678646</v>
      </c>
      <c r="DF24" s="5">
        <v>9.3621578709184359</v>
      </c>
      <c r="DG24" s="5">
        <f t="shared" si="29"/>
        <v>9.2762025966188553</v>
      </c>
      <c r="DJ24">
        <v>212</v>
      </c>
      <c r="DK24" s="64"/>
      <c r="DL24" s="7">
        <v>67.682181409187919</v>
      </c>
      <c r="DM24" s="7">
        <v>86.422001512249352</v>
      </c>
      <c r="DN24" s="5">
        <v>8.6745156765217857</v>
      </c>
      <c r="DO24">
        <v>80</v>
      </c>
      <c r="DQ24" s="5">
        <v>75.278754542548754</v>
      </c>
      <c r="DR24" s="5">
        <v>68.959065906911562</v>
      </c>
      <c r="DS24" s="5">
        <v>75.278754542548754</v>
      </c>
      <c r="DT24" s="5">
        <f t="shared" si="36"/>
        <v>68.959065906911562</v>
      </c>
      <c r="DU24">
        <v>2078</v>
      </c>
      <c r="DV24" s="5">
        <v>397.5</v>
      </c>
      <c r="DW24" s="7"/>
      <c r="DX24" s="7">
        <v>212</v>
      </c>
      <c r="DY24" s="5" t="s">
        <v>39</v>
      </c>
      <c r="DZ24" s="5"/>
      <c r="EA24" s="7">
        <v>382</v>
      </c>
      <c r="EB24" s="5">
        <v>83.269754768392374</v>
      </c>
      <c r="EC24" s="7">
        <v>75.278754542548754</v>
      </c>
      <c r="ED24" s="68">
        <v>120.44600726807801</v>
      </c>
      <c r="EE24">
        <v>8</v>
      </c>
    </row>
    <row r="25" spans="1:135" ht="14.45" customHeight="1" x14ac:dyDescent="0.2">
      <c r="A25" s="204">
        <v>160</v>
      </c>
      <c r="B25" s="330" t="s">
        <v>398</v>
      </c>
      <c r="C25" s="234" t="s">
        <v>477</v>
      </c>
      <c r="D25" s="158" t="str">
        <f>IFERROR(IFERROR(VLOOKUP(C25, Archive!$I$786:$P$3989, 8, FALSE), VLOOKUP(C25, Archive!$L$786:$Q$6126, 6, FALSE)), "-")</f>
        <v>-</v>
      </c>
      <c r="E25" s="156" t="str">
        <f>IFERROR(VLOOKUP(C25, Archive!$I$786:$S$3989, 11, FALSE), "-")</f>
        <v>-</v>
      </c>
      <c r="F25" s="205">
        <f ca="1">VLOOKUP($A25, Calcs!$A$3:'Calcs'!$ANA$180, 114, FALSE)</f>
        <v>5</v>
      </c>
      <c r="G25" s="206">
        <f ca="1">VLOOKUP($A25, Calcs!$A$3:'Calcs'!$ANA$180, 115, FALSE)</f>
        <v>0</v>
      </c>
      <c r="H25" s="207">
        <f ca="1">VLOOKUP($A25, Calcs!$A$3:'Calcs'!$ANA$180, 116, FALSE)</f>
        <v>1</v>
      </c>
      <c r="I25" s="208">
        <f ca="1">VLOOKUP($A25, Calcs!$A$3:'Calcs'!$ANA$180, 117, FALSE)</f>
        <v>1</v>
      </c>
      <c r="J25" s="209">
        <f ca="1">VLOOKUP($A25, Calcs!$A$3:'Calcs'!$ANA$180, 118, FALSE)</f>
        <v>4</v>
      </c>
      <c r="K25" s="210">
        <f ca="1">VLOOKUP($A25, Calcs!$A$3:'Calcs'!$ANA$180, 119, FALSE)</f>
        <v>0</v>
      </c>
      <c r="L25" s="211">
        <f ca="1">VLOOKUP($A25, Calcs!$A$3:'Calcs'!$ANA$180, 120, FALSE)</f>
        <v>0</v>
      </c>
      <c r="M25" s="212">
        <f ca="1">VLOOKUP($A25, Calcs!$A$3:'Calcs'!$ANA$180, 121, FALSE)</f>
        <v>0</v>
      </c>
      <c r="N25" s="426" t="str">
        <f t="shared" ca="1" si="0"/>
        <v>10-1</v>
      </c>
      <c r="O25" s="214">
        <f ca="1">VLOOKUP($A25, Calcs!$A$3:'Calcs'!$ANA$180, 311, FALSE)/X25</f>
        <v>41.444444444444443</v>
      </c>
      <c r="P25" s="214">
        <f ca="1">VLOOKUP($A25, Calcs!$A$3:'Calcs'!$ANA$180, 406, FALSE)/X25</f>
        <v>30.111111111111111</v>
      </c>
      <c r="Q25" s="214">
        <f t="shared" ca="1" si="1"/>
        <v>11.333333333333332</v>
      </c>
      <c r="R25" s="215">
        <f ca="1">VLOOKUP($A25,Calcs!$A$3:'Calcs'!$ANA$180,500,FALSE)/X25</f>
        <v>4.293333333333333</v>
      </c>
      <c r="S25" s="214">
        <f ca="1">VLOOKUP($A25, Calcs!$A$3:'Calcs'!$ANA$180, 216, FALSE)/X25</f>
        <v>50.316029221597447</v>
      </c>
      <c r="T25" s="215">
        <f ca="1">VLOOKUP($A25, Calcs!$A$3:'Calcs'!$ANA$180, 594, FALSE)/X25</f>
        <v>6.876666666666666</v>
      </c>
      <c r="U25" s="214">
        <f ca="1">VLOOKUP($A25, Calcs!$A$3:'Calcs'!$ANA$180, 688, FALSE)/X25</f>
        <v>74.333333333333329</v>
      </c>
      <c r="V25" s="204">
        <f ca="1">VLOOKUP($A25, Calcs!$A$3:'Calcs'!$ANA$180, 782, FALSE)/X25</f>
        <v>73.800000000000011</v>
      </c>
      <c r="W25" s="220">
        <v>2</v>
      </c>
      <c r="X25" s="214">
        <f ca="1">VLOOKUP($A25, Calcs!$A$3:'Calcs'!$ANA$180, 9, FALSE)</f>
        <v>9</v>
      </c>
      <c r="Y25" s="215">
        <f t="shared" ca="1" si="30"/>
        <v>14.285714285714286</v>
      </c>
      <c r="Z25" s="215">
        <f t="shared" ca="1" si="2"/>
        <v>59.949768915616907</v>
      </c>
      <c r="AA25" s="215">
        <f t="shared" ca="1" si="3"/>
        <v>4.4566666666666661</v>
      </c>
      <c r="AB25" s="204">
        <f t="shared" ca="1" si="4"/>
        <v>74.333333333333329</v>
      </c>
      <c r="AC25" s="204">
        <f t="shared" ca="1" si="5"/>
        <v>73.800000000000011</v>
      </c>
      <c r="AD25" s="158">
        <f t="shared" ca="1" si="6"/>
        <v>67.384652797517361</v>
      </c>
      <c r="AE25" s="215">
        <f t="shared" ca="1" si="7"/>
        <v>8.5906926379658124</v>
      </c>
      <c r="AF25" s="216">
        <f ca="1">VLOOKUP($A25,Calcs!$A$3:'Calcs'!$ANA$180,122,FALSE)</f>
        <v>16</v>
      </c>
      <c r="AG25" s="216">
        <f ca="1">VLOOKUP($A25,Calcs!$A$3:'Calcs'!$ANA$180,123,FALSE)</f>
        <v>8</v>
      </c>
      <c r="AH25" s="216">
        <f ca="1">VLOOKUP($A25,Calcs!$A$3:'Calcs'!$ANA$180,124,FALSE)*2</f>
        <v>24</v>
      </c>
      <c r="AI25" s="216">
        <f ca="1">VLOOKUP($A25,Calcs!$A$3:'Calcs'!$ANA$180,110,FALSE)*8</f>
        <v>0</v>
      </c>
      <c r="AJ25" s="216">
        <f ca="1">VLOOKUP($A25,Calcs!$A$3:'Calcs'!$ANA$180,112,FALSE)*12</f>
        <v>0</v>
      </c>
      <c r="AK25" s="157">
        <v>28</v>
      </c>
      <c r="AL25" s="216">
        <f t="shared" ca="1" si="8"/>
        <v>76</v>
      </c>
      <c r="AM25" s="352">
        <f t="shared" si="9"/>
        <v>28</v>
      </c>
      <c r="AN25" s="219">
        <v>24</v>
      </c>
      <c r="AO25" s="217">
        <f t="shared" ca="1" si="10"/>
        <v>23</v>
      </c>
      <c r="AP25" s="191">
        <f t="shared" ca="1" si="11"/>
        <v>1</v>
      </c>
      <c r="AQ25" s="155">
        <f t="shared" ca="1" si="12"/>
        <v>76.037069497422792</v>
      </c>
      <c r="AR25" s="203">
        <f t="shared" ca="1" si="13"/>
        <v>96.517647058823528</v>
      </c>
      <c r="AS25" s="203">
        <f t="shared" ca="1" si="14"/>
        <v>73.282823529411758</v>
      </c>
      <c r="AT25" s="203">
        <f t="shared" ca="1" si="15"/>
        <v>59.630107589825862</v>
      </c>
      <c r="AU25" s="203">
        <f t="shared" ca="1" si="31"/>
        <v>78.839590443686006</v>
      </c>
      <c r="AV25" s="203">
        <f t="shared" ca="1" si="32"/>
        <v>76.246023329798504</v>
      </c>
      <c r="AW25" s="203">
        <f t="shared" ca="1" si="16"/>
        <v>44.294763212754496</v>
      </c>
      <c r="AX25" s="203">
        <f t="shared" ca="1" si="17"/>
        <v>61.562960944766488</v>
      </c>
      <c r="AY25" s="203">
        <f t="shared" ca="1" si="18"/>
        <v>82.539597567441021</v>
      </c>
      <c r="AZ25" s="203">
        <f t="shared" ca="1" si="33"/>
        <v>68.927097610733654</v>
      </c>
      <c r="BA25" s="203">
        <f t="shared" ca="1" si="19"/>
        <v>62.86353467561522</v>
      </c>
      <c r="BB25" s="203">
        <f t="shared" ca="1" si="20"/>
        <v>66.666666666666657</v>
      </c>
      <c r="BC25" s="204">
        <v>172</v>
      </c>
      <c r="BE25">
        <f ca="1">VLOOKUP($A25, Calcs!$A$3:'Calcs'!$ANA$180, 872, FALSE)</f>
        <v>100.25</v>
      </c>
      <c r="BF25" s="5">
        <f t="shared" si="34"/>
        <v>11.338731950592752</v>
      </c>
      <c r="BG25">
        <f>(IF(A25&lt;17,SoC!X$2,IF(A25&lt;33,SoC!X$3,IF(A25&lt;49,SoC!X$4,IF(A25&lt;65,SoC!X$5,IF(A25&lt;81,SoC!X$6,IF(A25&lt;97,SoC!X$7,IF(A25&lt;113,SoC!X$8,IF(A25&lt;129,SoC!X$9,IF(A25&lt;145,SoC!X$10,SoC!X$11)))))))))+IF(BX25&lt;17,SoC!X$15,IF(BX25&lt;33,SoC!X$16,IF(BX25&lt;49,SoC!X$17,IF(BX25&lt;65,SoC!X$18,IF(BX25&lt;81,SoC!X$19,IF(BX25&lt;97,SoC!X$20,IF(BX25&lt;113,SoC!X$21,IF(BX25&lt;129,SoC!X$22,IF(BX25&lt;145,SoC!X$23,SoC!X$24))))))))))/2</f>
        <v>1.1914646255488761</v>
      </c>
      <c r="BH25" s="7">
        <v>59.630107589825862</v>
      </c>
      <c r="BI25" s="7">
        <v>78.839590443686006</v>
      </c>
      <c r="BJ25" s="5">
        <v>8.5906926379658124</v>
      </c>
      <c r="BK25" s="5">
        <v>75.985910562141697</v>
      </c>
      <c r="BL25">
        <f ca="1">VLOOKUP($A25, Calcs!$A$3:'Calcs'!$AXV$180, 1058, FALSE)</f>
        <v>2045</v>
      </c>
      <c r="BM25" s="4"/>
      <c r="BN25" s="5">
        <f t="shared" si="21"/>
        <v>0.87169897649441863</v>
      </c>
      <c r="BO25" s="5" t="str">
        <f t="shared" si="35"/>
        <v>AB</v>
      </c>
      <c r="BP25" s="65">
        <f t="shared" si="22"/>
        <v>4.8035648989173954</v>
      </c>
      <c r="BQ25" s="90">
        <v>9</v>
      </c>
      <c r="BR25" s="8" t="s">
        <v>264</v>
      </c>
      <c r="BS25" s="5">
        <f t="shared" ca="1" si="23"/>
        <v>22.116163200845474</v>
      </c>
      <c r="BT25" s="5">
        <f t="shared" ca="1" si="24"/>
        <v>18.769940984603082</v>
      </c>
      <c r="BU25" s="5">
        <f t="shared" si="25"/>
        <v>20.349108996948118</v>
      </c>
      <c r="BV25" t="s">
        <v>645</v>
      </c>
      <c r="BX25" s="4">
        <v>22</v>
      </c>
      <c r="BY25" s="4">
        <v>1</v>
      </c>
      <c r="CA25" s="380" t="s">
        <v>1360</v>
      </c>
      <c r="CF25" s="64">
        <v>0.72967495172915675</v>
      </c>
      <c r="CG25" s="330" t="s">
        <v>477</v>
      </c>
      <c r="CK25">
        <v>24</v>
      </c>
      <c r="CL25">
        <v>24</v>
      </c>
      <c r="CM25">
        <v>26</v>
      </c>
      <c r="CN25">
        <v>37</v>
      </c>
      <c r="CO25">
        <v>21</v>
      </c>
      <c r="CP25">
        <v>29</v>
      </c>
      <c r="CQ25">
        <v>30</v>
      </c>
      <c r="CR25">
        <v>33</v>
      </c>
      <c r="CS25">
        <v>32</v>
      </c>
      <c r="CT25">
        <v>33</v>
      </c>
      <c r="CY25" s="330" t="s">
        <v>477</v>
      </c>
      <c r="CZ25" s="5">
        <v>72.729502237651673</v>
      </c>
      <c r="DA25" s="5">
        <f t="shared" si="26"/>
        <v>71.529331845321735</v>
      </c>
      <c r="DB25" s="7">
        <v>51.900147642547701</v>
      </c>
      <c r="DC25" s="7">
        <v>72.981614708233408</v>
      </c>
      <c r="DD25" s="7">
        <f t="shared" si="27"/>
        <v>52.443144533753632</v>
      </c>
      <c r="DE25" s="7">
        <f t="shared" si="28"/>
        <v>74.447782664583386</v>
      </c>
      <c r="DF25" s="5">
        <v>8.2371111440844356</v>
      </c>
      <c r="DG25" s="5">
        <f t="shared" si="29"/>
        <v>8.1785442202042695</v>
      </c>
      <c r="DJ25">
        <v>172</v>
      </c>
      <c r="DK25" s="64"/>
      <c r="DL25" s="7">
        <v>56.244122772195183</v>
      </c>
      <c r="DM25" s="7">
        <v>84.710958359033185</v>
      </c>
      <c r="DN25" s="5">
        <v>7.7685757530431037</v>
      </c>
      <c r="DO25">
        <v>61</v>
      </c>
      <c r="DQ25" s="5">
        <v>65.003587541728237</v>
      </c>
      <c r="DR25" s="5">
        <v>61.252690656296181</v>
      </c>
      <c r="DS25" s="5">
        <v>65.003587541728237</v>
      </c>
      <c r="DT25" s="5">
        <f t="shared" si="36"/>
        <v>61.252690656296181</v>
      </c>
      <c r="DU25">
        <v>1993</v>
      </c>
      <c r="DV25" s="5">
        <v>302.5</v>
      </c>
      <c r="DW25" s="7"/>
      <c r="DX25" s="7">
        <v>172</v>
      </c>
      <c r="DY25" s="5" t="s">
        <v>477</v>
      </c>
      <c r="DZ25" s="5"/>
      <c r="EA25" s="7">
        <v>291</v>
      </c>
      <c r="EB25" s="5">
        <v>63.433242506811993</v>
      </c>
      <c r="EC25" s="7">
        <v>65.003587541728237</v>
      </c>
      <c r="ED25" s="68">
        <v>104.00574006676518</v>
      </c>
      <c r="EE25">
        <v>4</v>
      </c>
    </row>
    <row r="26" spans="1:135" ht="14.45" customHeight="1" x14ac:dyDescent="0.2">
      <c r="A26" s="204">
        <v>49</v>
      </c>
      <c r="B26" s="327" t="s">
        <v>3</v>
      </c>
      <c r="C26" s="231" t="s">
        <v>77</v>
      </c>
      <c r="D26" s="158" t="str">
        <f>IFERROR(IFERROR(VLOOKUP(C26, Archive!$I$786:$P$3989, 8, FALSE), VLOOKUP(C26, Archive!$L$786:$Q$6126, 6, FALSE)), "-")</f>
        <v>-</v>
      </c>
      <c r="E26" s="156" t="str">
        <f>IFERROR(VLOOKUP(C26, Archive!$I$786:$S$3989, 11, FALSE), "-")</f>
        <v>-</v>
      </c>
      <c r="F26" s="205">
        <f ca="1">VLOOKUP($A26, Calcs!$A$3:'Calcs'!$ANA$180, 114, FALSE)</f>
        <v>4</v>
      </c>
      <c r="G26" s="206">
        <f ca="1">VLOOKUP($A26, Calcs!$A$3:'Calcs'!$ANA$180, 115, FALSE)</f>
        <v>1</v>
      </c>
      <c r="H26" s="207">
        <f ca="1">VLOOKUP($A26, Calcs!$A$3:'Calcs'!$ANA$180, 116, FALSE)</f>
        <v>0</v>
      </c>
      <c r="I26" s="208">
        <f ca="1">VLOOKUP($A26, Calcs!$A$3:'Calcs'!$ANA$180, 117, FALSE)</f>
        <v>2</v>
      </c>
      <c r="J26" s="209">
        <f ca="1">VLOOKUP($A26, Calcs!$A$3:'Calcs'!$ANA$180, 118, FALSE)</f>
        <v>4</v>
      </c>
      <c r="K26" s="210">
        <f ca="1">VLOOKUP($A26, Calcs!$A$3:'Calcs'!$ANA$180, 119, FALSE)</f>
        <v>0</v>
      </c>
      <c r="L26" s="211">
        <f ca="1">VLOOKUP($A26, Calcs!$A$3:'Calcs'!$ANA$180, 120, FALSE)</f>
        <v>0</v>
      </c>
      <c r="M26" s="212">
        <f ca="1">VLOOKUP($A26, Calcs!$A$3:'Calcs'!$ANA$180, 121, FALSE)</f>
        <v>0</v>
      </c>
      <c r="N26" s="213" t="str">
        <f t="shared" ca="1" si="0"/>
        <v>8-3</v>
      </c>
      <c r="O26" s="214">
        <f ca="1">VLOOKUP($A26, Calcs!$A$3:'Calcs'!$ANA$180, 311, FALSE)/X26</f>
        <v>39.111111111111114</v>
      </c>
      <c r="P26" s="214">
        <f ca="1">VLOOKUP($A26, Calcs!$A$3:'Calcs'!$ANA$180, 406, FALSE)/X26</f>
        <v>23.444444444444443</v>
      </c>
      <c r="Q26" s="214">
        <f t="shared" ca="1" si="1"/>
        <v>15.666666666666671</v>
      </c>
      <c r="R26" s="215">
        <f ca="1">VLOOKUP($A26,Calcs!$A$3:'Calcs'!$ANA$180,500,FALSE)/X26</f>
        <v>3.9433333333333334</v>
      </c>
      <c r="S26" s="214">
        <f ca="1">VLOOKUP($A26, Calcs!$A$3:'Calcs'!$ANA$180, 216, FALSE)/X26</f>
        <v>56.630504603034893</v>
      </c>
      <c r="T26" s="215">
        <f ca="1">VLOOKUP($A26, Calcs!$A$3:'Calcs'!$ANA$180, 594, FALSE)/X26</f>
        <v>3.0033333333333339</v>
      </c>
      <c r="U26" s="214">
        <f ca="1">VLOOKUP($A26, Calcs!$A$3:'Calcs'!$ANA$180, 688, FALSE)/X26</f>
        <v>78.444444444444443</v>
      </c>
      <c r="V26" s="204">
        <f ca="1">VLOOKUP($A26, Calcs!$A$3:'Calcs'!$ANA$180, 782, FALSE)/X26</f>
        <v>86.422222222222217</v>
      </c>
      <c r="W26" s="220">
        <v>1</v>
      </c>
      <c r="X26" s="214">
        <f ca="1">VLOOKUP($A26, Calcs!$A$3:'Calcs'!$ANA$180, 9, FALSE)</f>
        <v>9</v>
      </c>
      <c r="Y26" s="215">
        <f t="shared" ca="1" si="30"/>
        <v>16.65257819103973</v>
      </c>
      <c r="Z26" s="215">
        <f t="shared" ca="1" si="2"/>
        <v>81.328658962003814</v>
      </c>
      <c r="AA26" s="215">
        <f t="shared" ca="1" si="3"/>
        <v>12.663333333333338</v>
      </c>
      <c r="AB26" s="204">
        <f t="shared" ca="1" si="4"/>
        <v>78.444444444444443</v>
      </c>
      <c r="AC26" s="204">
        <f t="shared" ca="1" si="5"/>
        <v>86.422222222222217</v>
      </c>
      <c r="AD26" s="158">
        <f t="shared" ca="1" si="6"/>
        <v>88.525527865592096</v>
      </c>
      <c r="AE26" s="215">
        <f t="shared" ca="1" si="7"/>
        <v>9.2963553192755182</v>
      </c>
      <c r="AF26" s="216">
        <f ca="1">VLOOKUP($A26,Calcs!$A$3:'Calcs'!$ANA$180,122,FALSE)</f>
        <v>12</v>
      </c>
      <c r="AG26" s="216">
        <f ca="1">VLOOKUP($A26,Calcs!$A$3:'Calcs'!$ANA$180,123,FALSE)</f>
        <v>4</v>
      </c>
      <c r="AH26" s="216">
        <f ca="1">VLOOKUP($A26,Calcs!$A$3:'Calcs'!$ANA$180,124,FALSE)*2</f>
        <v>24</v>
      </c>
      <c r="AI26" s="216">
        <f ca="1">VLOOKUP($A26,Calcs!$A$3:'Calcs'!$ANA$180,110,FALSE)*8</f>
        <v>0</v>
      </c>
      <c r="AJ26" s="216">
        <f ca="1">VLOOKUP($A26,Calcs!$A$3:'Calcs'!$ANA$180,112,FALSE)*12</f>
        <v>0</v>
      </c>
      <c r="AK26" s="157">
        <v>33</v>
      </c>
      <c r="AL26" s="216">
        <f t="shared" ca="1" si="8"/>
        <v>73</v>
      </c>
      <c r="AM26" s="352">
        <f t="shared" si="9"/>
        <v>33</v>
      </c>
      <c r="AN26" s="218">
        <v>25</v>
      </c>
      <c r="AO26" s="217">
        <f t="shared" ca="1" si="10"/>
        <v>25</v>
      </c>
      <c r="AP26" s="191">
        <f t="shared" ca="1" si="11"/>
        <v>0</v>
      </c>
      <c r="AQ26" s="155">
        <f t="shared" ca="1" si="12"/>
        <v>75.056737901860359</v>
      </c>
      <c r="AR26" s="203">
        <f t="shared" ca="1" si="13"/>
        <v>72.988235294117658</v>
      </c>
      <c r="AS26" s="203">
        <f t="shared" ca="1" si="14"/>
        <v>44.851450980392165</v>
      </c>
      <c r="AT26" s="203">
        <f t="shared" ca="1" si="15"/>
        <v>55.493197115070018</v>
      </c>
      <c r="AU26" s="203">
        <f t="shared" ca="1" si="31"/>
        <v>92.918088737201359</v>
      </c>
      <c r="AV26" s="203">
        <f t="shared" ca="1" si="32"/>
        <v>88.878500567871626</v>
      </c>
      <c r="AW26" s="203">
        <f t="shared" ca="1" si="16"/>
        <v>69.651554098762745</v>
      </c>
      <c r="AX26" s="203">
        <f t="shared" ca="1" si="17"/>
        <v>74.284801623465086</v>
      </c>
      <c r="AY26" s="203">
        <f t="shared" ca="1" si="18"/>
        <v>91.282299641686748</v>
      </c>
      <c r="AZ26" s="203">
        <f t="shared" ca="1" si="33"/>
        <v>84.049679569826282</v>
      </c>
      <c r="BA26" s="203">
        <f t="shared" ca="1" si="19"/>
        <v>63.460104399701713</v>
      </c>
      <c r="BB26" s="203">
        <f t="shared" ca="1" si="20"/>
        <v>64.035087719298247</v>
      </c>
      <c r="BC26" s="204">
        <v>153</v>
      </c>
      <c r="BE26">
        <f ca="1">VLOOKUP($A26, Calcs!$A$3:'Calcs'!$ANA$180, 872, FALSE)</f>
        <v>75.25</v>
      </c>
      <c r="BF26" s="5">
        <f t="shared" si="34"/>
        <v>5.0012150759590908</v>
      </c>
      <c r="BG26">
        <f>(IF(A26&lt;17,SoC!X$2,IF(A26&lt;33,SoC!X$3,IF(A26&lt;49,SoC!X$4,IF(A26&lt;65,SoC!X$5,IF(A26&lt;81,SoC!X$6,IF(A26&lt;97,SoC!X$7,IF(A26&lt;113,SoC!X$8,IF(A26&lt;129,SoC!X$9,IF(A26&lt;145,SoC!X$10,SoC!X$11)))))))))+IF(BX26&lt;17,SoC!X$15,IF(BX26&lt;33,SoC!X$16,IF(BX26&lt;49,SoC!X$17,IF(BX26&lt;65,SoC!X$18,IF(BX26&lt;81,SoC!X$19,IF(BX26&lt;97,SoC!X$20,IF(BX26&lt;113,SoC!X$21,IF(BX26&lt;129,SoC!X$22,IF(BX26&lt;145,SoC!X$23,SoC!X$24))))))))))/2</f>
        <v>1.4361280997246371</v>
      </c>
      <c r="BH26" s="7">
        <v>55.493197115070018</v>
      </c>
      <c r="BI26" s="7">
        <v>92.918088737201359</v>
      </c>
      <c r="BJ26" s="5">
        <v>9.2963553192755182</v>
      </c>
      <c r="BK26" s="5">
        <v>75.030376898977266</v>
      </c>
      <c r="BL26">
        <f ca="1">VLOOKUP($A26, Calcs!$A$3:'Calcs'!$AXV$180, 1058, FALSE)</f>
        <v>2053</v>
      </c>
      <c r="BM26" s="4"/>
      <c r="BN26" s="5">
        <f t="shared" si="21"/>
        <v>0.86620076713760341</v>
      </c>
      <c r="BO26" s="5" t="str">
        <f t="shared" si="35"/>
        <v>B</v>
      </c>
      <c r="BP26" s="65">
        <f t="shared" si="22"/>
        <v>4.9652895069393619</v>
      </c>
      <c r="BQ26" s="90">
        <v>4</v>
      </c>
      <c r="BR26" s="8" t="s">
        <v>193</v>
      </c>
      <c r="BS26" s="5">
        <f t="shared" ca="1" si="23"/>
        <v>23.690422599680172</v>
      </c>
      <c r="BT26" s="5">
        <f t="shared" ca="1" si="24"/>
        <v>19.151364068073317</v>
      </c>
      <c r="BU26" s="5">
        <f t="shared" si="25"/>
        <v>19.393575333783687</v>
      </c>
      <c r="BV26" t="s">
        <v>913</v>
      </c>
      <c r="BX26" s="4">
        <v>9</v>
      </c>
      <c r="BY26" s="4">
        <v>17</v>
      </c>
      <c r="CA26" t="s">
        <v>1117</v>
      </c>
      <c r="CF26" s="64">
        <v>0.6690936890155923</v>
      </c>
      <c r="CG26" s="327" t="s">
        <v>77</v>
      </c>
      <c r="CK26">
        <v>25</v>
      </c>
      <c r="CL26">
        <v>41</v>
      </c>
      <c r="CM26">
        <v>42</v>
      </c>
      <c r="CN26">
        <v>30</v>
      </c>
      <c r="CO26">
        <v>23</v>
      </c>
      <c r="CP26">
        <v>33</v>
      </c>
      <c r="CQ26">
        <v>34</v>
      </c>
      <c r="CR26">
        <v>39</v>
      </c>
      <c r="CS26">
        <v>34</v>
      </c>
      <c r="CT26">
        <v>35</v>
      </c>
      <c r="CY26" s="327" t="s">
        <v>77</v>
      </c>
      <c r="CZ26" s="5">
        <v>67.975960572396929</v>
      </c>
      <c r="DA26" s="5">
        <f t="shared" si="26"/>
        <v>67.277195310101561</v>
      </c>
      <c r="DB26" s="7">
        <v>46.255516591995914</v>
      </c>
      <c r="DC26" s="7">
        <v>81.614708233413268</v>
      </c>
      <c r="DD26" s="7">
        <f t="shared" si="27"/>
        <v>48.552345699960156</v>
      </c>
      <c r="DE26" s="7">
        <f t="shared" si="28"/>
        <v>79.781550112232068</v>
      </c>
      <c r="DF26" s="5">
        <v>7.8803553219382181</v>
      </c>
      <c r="DG26" s="5">
        <f t="shared" si="29"/>
        <v>7.882213279326308</v>
      </c>
      <c r="DJ26">
        <v>153</v>
      </c>
      <c r="DK26" s="64"/>
      <c r="DL26" s="7">
        <v>64.630149455709812</v>
      </c>
      <c r="DM26" s="7">
        <v>66.949443263963659</v>
      </c>
      <c r="DN26" s="5">
        <v>7.8952189810429392</v>
      </c>
      <c r="DO26">
        <v>52</v>
      </c>
      <c r="DQ26" s="5">
        <v>64.155243970324605</v>
      </c>
      <c r="DR26" s="5">
        <v>60.616432977743457</v>
      </c>
      <c r="DS26" s="5">
        <v>64.155243970324605</v>
      </c>
      <c r="DT26" s="5">
        <f t="shared" si="36"/>
        <v>60.616432977743457</v>
      </c>
      <c r="DU26">
        <v>1995</v>
      </c>
      <c r="DV26" s="5">
        <v>258</v>
      </c>
      <c r="DW26" s="7"/>
      <c r="DX26" s="7">
        <v>153</v>
      </c>
      <c r="DY26" s="5" t="s">
        <v>77</v>
      </c>
      <c r="DZ26" s="5"/>
      <c r="EA26" s="7">
        <v>227</v>
      </c>
      <c r="EB26" s="5">
        <v>49.482288828337879</v>
      </c>
      <c r="EC26" s="7">
        <v>64.155243970324605</v>
      </c>
      <c r="ED26" s="68">
        <v>102.64839035251937</v>
      </c>
      <c r="EE26">
        <v>0</v>
      </c>
    </row>
    <row r="27" spans="1:135" ht="14.45" customHeight="1" x14ac:dyDescent="0.2">
      <c r="A27" s="204">
        <v>45</v>
      </c>
      <c r="B27" s="332" t="s">
        <v>4</v>
      </c>
      <c r="C27" s="236" t="s">
        <v>81</v>
      </c>
      <c r="D27" s="158" t="str">
        <f>IFERROR(IFERROR(VLOOKUP(C27, Archive!$I$786:$P$3989, 8, FALSE), VLOOKUP(C27, Archive!$L$786:$Q$6126, 6, FALSE)), "-")</f>
        <v>-</v>
      </c>
      <c r="E27" s="156" t="str">
        <f>IFERROR(VLOOKUP(C27, Archive!$I$786:$S$3989, 11, FALSE), "-")</f>
        <v>-</v>
      </c>
      <c r="F27" s="205">
        <f ca="1">VLOOKUP($A27, Calcs!$A$3:'Calcs'!$ANA$180, 114, FALSE)</f>
        <v>4</v>
      </c>
      <c r="G27" s="206">
        <f ca="1">VLOOKUP($A27, Calcs!$A$3:'Calcs'!$ANA$180, 115, FALSE)</f>
        <v>1</v>
      </c>
      <c r="H27" s="207">
        <f ca="1">VLOOKUP($A27, Calcs!$A$3:'Calcs'!$ANA$180, 116, FALSE)</f>
        <v>1</v>
      </c>
      <c r="I27" s="208">
        <f ca="1">VLOOKUP($A27, Calcs!$A$3:'Calcs'!$ANA$180, 117, FALSE)</f>
        <v>1</v>
      </c>
      <c r="J27" s="209">
        <f ca="1">VLOOKUP($A27, Calcs!$A$3:'Calcs'!$ANA$180, 118, FALSE)</f>
        <v>4</v>
      </c>
      <c r="K27" s="210">
        <f ca="1">VLOOKUP($A27, Calcs!$A$3:'Calcs'!$ANA$180, 119, FALSE)</f>
        <v>0</v>
      </c>
      <c r="L27" s="211">
        <f ca="1">VLOOKUP($A27, Calcs!$A$3:'Calcs'!$ANA$180, 120, FALSE)</f>
        <v>0</v>
      </c>
      <c r="M27" s="212">
        <f ca="1">VLOOKUP($A27, Calcs!$A$3:'Calcs'!$ANA$180, 121, FALSE)</f>
        <v>0</v>
      </c>
      <c r="N27" s="213" t="str">
        <f t="shared" ca="1" si="0"/>
        <v>9-2</v>
      </c>
      <c r="O27" s="214">
        <f ca="1">VLOOKUP($A27, Calcs!$A$3:'Calcs'!$ANA$180, 311, FALSE)/X27</f>
        <v>40.909090909090907</v>
      </c>
      <c r="P27" s="214">
        <f ca="1">VLOOKUP($A27, Calcs!$A$3:'Calcs'!$ANA$180, 406, FALSE)/X27</f>
        <v>27.272727272727273</v>
      </c>
      <c r="Q27" s="214">
        <f t="shared" ca="1" si="1"/>
        <v>13.636363636363633</v>
      </c>
      <c r="R27" s="215">
        <f ca="1">VLOOKUP($A27,Calcs!$A$3:'Calcs'!$ANA$180,500,FALSE)/X27</f>
        <v>4.1554545454545453</v>
      </c>
      <c r="S27" s="214">
        <f ca="1">VLOOKUP($A27, Calcs!$A$3:'Calcs'!$ANA$180, 216, FALSE)/X27</f>
        <v>54.343689540586119</v>
      </c>
      <c r="T27" s="215">
        <f ca="1">VLOOKUP($A27, Calcs!$A$3:'Calcs'!$ANA$180, 594, FALSE)/X27</f>
        <v>7.4881818181818183</v>
      </c>
      <c r="U27" s="214">
        <f ca="1">VLOOKUP($A27, Calcs!$A$3:'Calcs'!$ANA$180, 688, FALSE)/X27</f>
        <v>74.63636363636364</v>
      </c>
      <c r="V27" s="204">
        <f ca="1">VLOOKUP($A27, Calcs!$A$3:'Calcs'!$ANA$180, 782, FALSE)/X27</f>
        <v>67.86363636363636</v>
      </c>
      <c r="W27" s="220">
        <v>6</v>
      </c>
      <c r="X27" s="214">
        <f ca="1">VLOOKUP($A27, Calcs!$A$3:'Calcs'!$ANA$180, 9, FALSE)</f>
        <v>11</v>
      </c>
      <c r="Y27" s="215">
        <f t="shared" ca="1" si="30"/>
        <v>15.313935681470138</v>
      </c>
      <c r="Z27" s="215">
        <f t="shared" ca="1" si="2"/>
        <v>66.288645389887549</v>
      </c>
      <c r="AA27" s="215">
        <f t="shared" ca="1" si="3"/>
        <v>6.1481818181818149</v>
      </c>
      <c r="AB27" s="204">
        <f t="shared" ca="1" si="4"/>
        <v>74.63636363636364</v>
      </c>
      <c r="AC27" s="204">
        <f t="shared" ca="1" si="5"/>
        <v>67.86363636363636</v>
      </c>
      <c r="AD27" s="158">
        <f t="shared" ca="1" si="6"/>
        <v>71.000586022619558</v>
      </c>
      <c r="AE27" s="215">
        <f t="shared" ca="1" si="7"/>
        <v>8.2379388419456205</v>
      </c>
      <c r="AF27" s="216">
        <f ca="1">VLOOKUP($A27,Calcs!$A$3:'Calcs'!$ANA$180,122,FALSE)</f>
        <v>13</v>
      </c>
      <c r="AG27" s="216">
        <f ca="1">VLOOKUP($A27,Calcs!$A$3:'Calcs'!$ANA$180,123,FALSE)</f>
        <v>7</v>
      </c>
      <c r="AH27" s="216">
        <f ca="1">VLOOKUP($A27,Calcs!$A$3:'Calcs'!$ANA$180,124,FALSE)*2</f>
        <v>24</v>
      </c>
      <c r="AI27" s="216">
        <f ca="1">VLOOKUP($A27,Calcs!$A$3:'Calcs'!$ANA$180,110,FALSE)*8</f>
        <v>0</v>
      </c>
      <c r="AJ27" s="216">
        <f ca="1">VLOOKUP($A27,Calcs!$A$3:'Calcs'!$ANA$180,112,FALSE)*12</f>
        <v>0</v>
      </c>
      <c r="AK27" s="157">
        <v>39</v>
      </c>
      <c r="AL27" s="216">
        <f t="shared" ca="1" si="8"/>
        <v>83</v>
      </c>
      <c r="AM27" s="352">
        <f t="shared" si="9"/>
        <v>39</v>
      </c>
      <c r="AN27" s="219">
        <v>26</v>
      </c>
      <c r="AO27" s="217">
        <f t="shared" ca="1" si="10"/>
        <v>26</v>
      </c>
      <c r="AP27" s="191">
        <f t="shared" ca="1" si="11"/>
        <v>0</v>
      </c>
      <c r="AQ27" s="155">
        <f t="shared" ca="1" si="12"/>
        <v>74.824891184408372</v>
      </c>
      <c r="AR27" s="203">
        <f t="shared" ca="1" si="13"/>
        <v>78.870588235294122</v>
      </c>
      <c r="AS27" s="203">
        <f t="shared" ca="1" si="14"/>
        <v>64.459294117647062</v>
      </c>
      <c r="AT27" s="203">
        <f t="shared" ca="1" si="15"/>
        <v>58.688736106276316</v>
      </c>
      <c r="AU27" s="203">
        <f t="shared" ca="1" si="31"/>
        <v>84.833617747440272</v>
      </c>
      <c r="AV27" s="203">
        <f t="shared" ca="1" si="32"/>
        <v>81.733868806828411</v>
      </c>
      <c r="AW27" s="203">
        <f t="shared" ca="1" si="16"/>
        <v>51.813093905394105</v>
      </c>
      <c r="AX27" s="203">
        <f t="shared" ca="1" si="17"/>
        <v>64.185120115747054</v>
      </c>
      <c r="AY27" s="203">
        <f t="shared" ca="1" si="18"/>
        <v>78.169207257952252</v>
      </c>
      <c r="AZ27" s="203">
        <f t="shared" ca="1" si="33"/>
        <v>71.570977229802963</v>
      </c>
      <c r="BA27" s="203">
        <f t="shared" ca="1" si="19"/>
        <v>66.964951528709918</v>
      </c>
      <c r="BB27" s="203">
        <f t="shared" ca="1" si="20"/>
        <v>72.807017543859658</v>
      </c>
      <c r="BC27" s="204">
        <v>189</v>
      </c>
      <c r="BE27">
        <f ca="1">VLOOKUP($A27, Calcs!$A$3:'Calcs'!$ANA$180, 872, FALSE)</f>
        <v>75</v>
      </c>
      <c r="BF27" s="5">
        <f t="shared" si="34"/>
        <v>6.2392046883368613</v>
      </c>
      <c r="BG27">
        <f>(IF(A27&lt;17,SoC!X$2,IF(A27&lt;33,SoC!X$3,IF(A27&lt;49,SoC!X$4,IF(A27&lt;65,SoC!X$5,IF(A27&lt;81,SoC!X$6,IF(A27&lt;97,SoC!X$7,IF(A27&lt;113,SoC!X$8,IF(A27&lt;129,SoC!X$9,IF(A27&lt;145,SoC!X$10,SoC!X$11)))))))))+IF(BX27&lt;17,SoC!X$15,IF(BX27&lt;33,SoC!X$16,IF(BX27&lt;49,SoC!X$17,IF(BX27&lt;65,SoC!X$18,IF(BX27&lt;81,SoC!X$19,IF(BX27&lt;97,SoC!X$20,IF(BX27&lt;113,SoC!X$21,IF(BX27&lt;129,SoC!X$22,IF(BX27&lt;145,SoC!X$23,SoC!X$24))))))))))/2</f>
        <v>1.2198039174425293</v>
      </c>
      <c r="BH27" s="7">
        <v>58.688736106276316</v>
      </c>
      <c r="BI27" s="7">
        <v>84.833617747440272</v>
      </c>
      <c r="BJ27" s="5">
        <v>8.2379388419456205</v>
      </c>
      <c r="BK27" s="5">
        <v>74.784093766737215</v>
      </c>
      <c r="BL27">
        <f ca="1">VLOOKUP($A27, Calcs!$A$3:'Calcs'!$AXV$180, 1058, FALSE)</f>
        <v>2100</v>
      </c>
      <c r="BM27" s="4"/>
      <c r="BN27" s="5">
        <f t="shared" si="21"/>
        <v>0.86477797015613911</v>
      </c>
      <c r="BO27" s="5" t="str">
        <f t="shared" si="35"/>
        <v>B</v>
      </c>
      <c r="BP27" s="65">
        <f t="shared" si="22"/>
        <v>4.3868246418264025</v>
      </c>
      <c r="BQ27" s="90">
        <v>5</v>
      </c>
      <c r="BR27" s="8" t="s">
        <v>265</v>
      </c>
      <c r="BS27" s="5">
        <f t="shared" ca="1" si="23"/>
        <v>22.483764114023771</v>
      </c>
      <c r="BT27" s="5">
        <f t="shared" ca="1" si="24"/>
        <v>18.712202103018505</v>
      </c>
      <c r="BU27" s="5">
        <f t="shared" si="25"/>
        <v>19.147292201543635</v>
      </c>
      <c r="BV27" t="s">
        <v>919</v>
      </c>
      <c r="BX27" s="4">
        <v>86</v>
      </c>
      <c r="BY27" s="4">
        <v>15</v>
      </c>
      <c r="CA27" t="s">
        <v>1097</v>
      </c>
      <c r="CF27" s="64">
        <v>0.56798328141790366</v>
      </c>
      <c r="CG27" s="332" t="s">
        <v>81</v>
      </c>
      <c r="CK27">
        <v>26</v>
      </c>
      <c r="CL27">
        <v>29</v>
      </c>
      <c r="CM27">
        <v>33</v>
      </c>
      <c r="CN27">
        <v>38</v>
      </c>
      <c r="CO27">
        <v>29</v>
      </c>
      <c r="CP27">
        <v>17</v>
      </c>
      <c r="CQ27">
        <v>15</v>
      </c>
      <c r="CR27">
        <v>19</v>
      </c>
      <c r="CS27">
        <v>22</v>
      </c>
      <c r="CT27">
        <v>26</v>
      </c>
      <c r="CY27" s="332" t="s">
        <v>81</v>
      </c>
      <c r="CZ27" s="5">
        <v>69.83635270687769</v>
      </c>
      <c r="DA27" s="5">
        <f t="shared" si="26"/>
        <v>69.635957489744655</v>
      </c>
      <c r="DB27" s="7">
        <v>52.591532409750577</v>
      </c>
      <c r="DC27" s="7">
        <v>80.57553956834532</v>
      </c>
      <c r="DD27" s="7">
        <f t="shared" si="27"/>
        <v>53.106497184098671</v>
      </c>
      <c r="DE27" s="7">
        <f t="shared" si="28"/>
        <v>82.462113791899171</v>
      </c>
      <c r="DF27" s="5">
        <v>7.5390649287560851</v>
      </c>
      <c r="DG27" s="5">
        <f t="shared" si="29"/>
        <v>7.7298763687554448</v>
      </c>
      <c r="DJ27">
        <v>189</v>
      </c>
      <c r="DK27" s="64"/>
      <c r="DL27" s="7">
        <v>56.711250604535337</v>
      </c>
      <c r="DM27" s="7">
        <v>95.668133356776167</v>
      </c>
      <c r="DN27" s="5">
        <v>9.0655564487509643</v>
      </c>
      <c r="DO27">
        <v>56</v>
      </c>
      <c r="DQ27" s="5">
        <v>70.837932536929543</v>
      </c>
      <c r="DR27" s="5">
        <v>65.628449402697157</v>
      </c>
      <c r="DS27" s="5">
        <v>70.837932536929543</v>
      </c>
      <c r="DT27" s="5">
        <f t="shared" si="36"/>
        <v>65.628449402697157</v>
      </c>
      <c r="DU27">
        <v>2069</v>
      </c>
      <c r="DV27" s="5">
        <v>279.5</v>
      </c>
      <c r="DW27" s="7"/>
      <c r="DX27" s="7">
        <v>189</v>
      </c>
      <c r="DY27" s="5" t="s">
        <v>81</v>
      </c>
      <c r="DZ27" s="5"/>
      <c r="EA27" s="7">
        <v>319</v>
      </c>
      <c r="EB27" s="5">
        <v>69.536784741144416</v>
      </c>
      <c r="EC27" s="7">
        <v>70.837932536929543</v>
      </c>
      <c r="ED27" s="68">
        <v>113.34069205908727</v>
      </c>
      <c r="EE27">
        <v>6</v>
      </c>
    </row>
    <row r="28" spans="1:135" ht="14.45" customHeight="1" x14ac:dyDescent="0.2">
      <c r="A28" s="204">
        <v>28</v>
      </c>
      <c r="B28" s="328" t="s">
        <v>5</v>
      </c>
      <c r="C28" s="232" t="s">
        <v>98</v>
      </c>
      <c r="D28" s="158" t="str">
        <f>IFERROR(IFERROR(VLOOKUP(C28, Archive!$I$786:$P$3989, 8, FALSE), VLOOKUP(C28, Archive!$L$786:$Q$6126, 6, FALSE)), "-")</f>
        <v>-</v>
      </c>
      <c r="E28" s="156" t="str">
        <f>IFERROR(VLOOKUP(C28, Archive!$I$786:$S$3989, 11, FALSE), "-")</f>
        <v>-</v>
      </c>
      <c r="F28" s="205">
        <f ca="1">VLOOKUP($A28, Calcs!$A$3:'Calcs'!$ANA$180, 114, FALSE)</f>
        <v>4</v>
      </c>
      <c r="G28" s="206">
        <f ca="1">VLOOKUP($A28, Calcs!$A$3:'Calcs'!$ANA$180, 115, FALSE)</f>
        <v>1</v>
      </c>
      <c r="H28" s="207">
        <f ca="1">VLOOKUP($A28, Calcs!$A$3:'Calcs'!$ANA$180, 116, FALSE)</f>
        <v>2</v>
      </c>
      <c r="I28" s="208">
        <f ca="1">VLOOKUP($A28, Calcs!$A$3:'Calcs'!$ANA$180, 117, FALSE)</f>
        <v>0</v>
      </c>
      <c r="J28" s="209">
        <f ca="1">VLOOKUP($A28, Calcs!$A$3:'Calcs'!$ANA$180, 118, FALSE)</f>
        <v>3</v>
      </c>
      <c r="K28" s="210">
        <f ca="1">VLOOKUP($A28, Calcs!$A$3:'Calcs'!$ANA$180, 119, FALSE)</f>
        <v>1</v>
      </c>
      <c r="L28" s="211">
        <f ca="1">VLOOKUP($A28, Calcs!$A$3:'Calcs'!$ANA$180, 120, FALSE)</f>
        <v>0</v>
      </c>
      <c r="M28" s="212">
        <f ca="1">VLOOKUP($A28, Calcs!$A$3:'Calcs'!$ANA$180, 121, FALSE)</f>
        <v>0</v>
      </c>
      <c r="N28" s="213" t="str">
        <f t="shared" ca="1" si="0"/>
        <v>9-2</v>
      </c>
      <c r="O28" s="214">
        <f ca="1">VLOOKUP($A28, Calcs!$A$3:'Calcs'!$ANA$180, 311, FALSE)/X28</f>
        <v>47.272727272727273</v>
      </c>
      <c r="P28" s="214">
        <f ca="1">VLOOKUP($A28, Calcs!$A$3:'Calcs'!$ANA$180, 406, FALSE)/X28</f>
        <v>28.272727272727273</v>
      </c>
      <c r="Q28" s="214">
        <f t="shared" ca="1" si="1"/>
        <v>19</v>
      </c>
      <c r="R28" s="215">
        <f ca="1">VLOOKUP($A28,Calcs!$A$3:'Calcs'!$ANA$180,500,FALSE)/X28</f>
        <v>4.7190909090909088</v>
      </c>
      <c r="S28" s="214">
        <f ca="1">VLOOKUP($A28, Calcs!$A$3:'Calcs'!$ANA$180, 216, FALSE)/X28</f>
        <v>43.255366799549719</v>
      </c>
      <c r="T28" s="215">
        <f ca="1">VLOOKUP($A28, Calcs!$A$3:'Calcs'!$ANA$180, 594, FALSE)/X28</f>
        <v>11.332727272727272</v>
      </c>
      <c r="U28" s="214">
        <f ca="1">VLOOKUP($A28, Calcs!$A$3:'Calcs'!$ANA$180, 688, FALSE)/X28</f>
        <v>62.545454545454547</v>
      </c>
      <c r="V28" s="204">
        <f ca="1">VLOOKUP($A28, Calcs!$A$3:'Calcs'!$ANA$180, 782, FALSE)/X28</f>
        <v>92.736363636363635</v>
      </c>
      <c r="W28" s="220">
        <v>5</v>
      </c>
      <c r="X28" s="214">
        <f ca="1">VLOOKUP($A28, Calcs!$A$3:'Calcs'!$ANA$180, 9, FALSE)</f>
        <v>11</v>
      </c>
      <c r="Y28" s="215">
        <f t="shared" ca="1" si="30"/>
        <v>14.621460219610865</v>
      </c>
      <c r="Z28" s="215">
        <f t="shared" ca="1" si="2"/>
        <v>41.82713726645828</v>
      </c>
      <c r="AA28" s="215">
        <f t="shared" ca="1" si="3"/>
        <v>7.6672727272727279</v>
      </c>
      <c r="AB28" s="204">
        <f t="shared" ca="1" si="4"/>
        <v>62.545454545454547</v>
      </c>
      <c r="AC28" s="204">
        <f t="shared" ca="1" si="5"/>
        <v>92.736363636363635</v>
      </c>
      <c r="AD28" s="158">
        <f t="shared" ca="1" si="6"/>
        <v>52.627900983947534</v>
      </c>
      <c r="AE28" s="215">
        <f t="shared" ca="1" si="7"/>
        <v>9.6299721513804819</v>
      </c>
      <c r="AF28" s="216">
        <f ca="1">VLOOKUP($A28,Calcs!$A$3:'Calcs'!$ANA$180,122,FALSE)</f>
        <v>14</v>
      </c>
      <c r="AG28" s="216">
        <f ca="1">VLOOKUP($A28,Calcs!$A$3:'Calcs'!$ANA$180,123,FALSE)</f>
        <v>10</v>
      </c>
      <c r="AH28" s="216">
        <f ca="1">VLOOKUP($A28,Calcs!$A$3:'Calcs'!$ANA$180,124,FALSE)*2</f>
        <v>18</v>
      </c>
      <c r="AI28" s="216">
        <f ca="1">VLOOKUP($A28,Calcs!$A$3:'Calcs'!$ANA$180,110,FALSE)*8</f>
        <v>0</v>
      </c>
      <c r="AJ28" s="216">
        <f ca="1">VLOOKUP($A28,Calcs!$A$3:'Calcs'!$ANA$180,112,FALSE)*12</f>
        <v>0</v>
      </c>
      <c r="AK28" s="157">
        <v>44</v>
      </c>
      <c r="AL28" s="216">
        <f t="shared" ca="1" si="8"/>
        <v>86</v>
      </c>
      <c r="AM28" s="352">
        <f t="shared" si="9"/>
        <v>44</v>
      </c>
      <c r="AN28" s="218">
        <v>27</v>
      </c>
      <c r="AO28" s="217">
        <f t="shared" ca="1" si="10"/>
        <v>27</v>
      </c>
      <c r="AP28" s="191">
        <f t="shared" ca="1" si="11"/>
        <v>0</v>
      </c>
      <c r="AQ28" s="155">
        <f t="shared" ca="1" si="12"/>
        <v>74.697513233029866</v>
      </c>
      <c r="AR28" s="203">
        <f t="shared" ca="1" si="13"/>
        <v>84.152941176470591</v>
      </c>
      <c r="AS28" s="203">
        <f t="shared" ca="1" si="14"/>
        <v>83.761137254901968</v>
      </c>
      <c r="AT28" s="203">
        <f t="shared" ca="1" si="15"/>
        <v>69.623509460134386</v>
      </c>
      <c r="AU28" s="203">
        <f t="shared" ca="1" si="31"/>
        <v>82.721843003412971</v>
      </c>
      <c r="AV28" s="203">
        <f t="shared" ca="1" si="32"/>
        <v>78.037973791411957</v>
      </c>
      <c r="AW28" s="203">
        <f t="shared" ca="1" si="16"/>
        <v>22.800112179197576</v>
      </c>
      <c r="AX28" s="203">
        <f t="shared" ca="1" si="17"/>
        <v>66.539990041244295</v>
      </c>
      <c r="AY28" s="203">
        <f t="shared" ca="1" si="18"/>
        <v>95.415595403670309</v>
      </c>
      <c r="AZ28" s="203">
        <f t="shared" ca="1" si="33"/>
        <v>57.819567621054532</v>
      </c>
      <c r="BA28" s="203">
        <f t="shared" ca="1" si="19"/>
        <v>57.718120805369132</v>
      </c>
      <c r="BB28" s="203">
        <f t="shared" ca="1" si="20"/>
        <v>75.438596491228068</v>
      </c>
      <c r="BC28" s="204">
        <v>147</v>
      </c>
      <c r="BE28">
        <f ca="1">VLOOKUP($A28, Calcs!$A$3:'Calcs'!$ANA$180, 872, FALSE)</f>
        <v>60</v>
      </c>
      <c r="BF28" s="5">
        <f t="shared" si="34"/>
        <v>12.468784450205199</v>
      </c>
      <c r="BG28">
        <f>(IF(A28&lt;17,SoC!X$2,IF(A28&lt;33,SoC!X$3,IF(A28&lt;49,SoC!X$4,IF(A28&lt;65,SoC!X$5,IF(A28&lt;81,SoC!X$6,IF(A28&lt;97,SoC!X$7,IF(A28&lt;113,SoC!X$8,IF(A28&lt;129,SoC!X$9,IF(A28&lt;145,SoC!X$10,SoC!X$11)))))))))+IF(BX28&lt;17,SoC!X$15,IF(BX28&lt;33,SoC!X$16,IF(BX28&lt;49,SoC!X$17,IF(BX28&lt;65,SoC!X$18,IF(BX28&lt;81,SoC!X$19,IF(BX28&lt;97,SoC!X$20,IF(BX28&lt;113,SoC!X$21,IF(BX28&lt;129,SoC!X$22,IF(BX28&lt;145,SoC!X$23,SoC!X$24))))))))))/2</f>
        <v>0.96698144903706362</v>
      </c>
      <c r="BH28" s="7">
        <v>69.623509460134386</v>
      </c>
      <c r="BI28" s="7">
        <v>82.721843003412971</v>
      </c>
      <c r="BJ28" s="5">
        <v>9.6299721513804819</v>
      </c>
      <c r="BK28" s="5">
        <v>74.687844502051988</v>
      </c>
      <c r="BL28">
        <f ca="1">VLOOKUP($A28, Calcs!$A$3:'Calcs'!$AXV$180, 1058, FALSE)</f>
        <v>1976</v>
      </c>
      <c r="BM28" s="4"/>
      <c r="BN28" s="5">
        <f t="shared" si="21"/>
        <v>0.86422129401011627</v>
      </c>
      <c r="BO28" s="5" t="str">
        <f t="shared" si="35"/>
        <v>B</v>
      </c>
      <c r="BP28" s="65">
        <f t="shared" si="22"/>
        <v>5.0635914436067884</v>
      </c>
      <c r="BQ28" s="90">
        <v>10</v>
      </c>
      <c r="BR28" s="8" t="s">
        <v>269</v>
      </c>
      <c r="BS28" s="5">
        <f t="shared" ca="1" si="23"/>
        <v>21.98402105798711</v>
      </c>
      <c r="BT28" s="5">
        <f t="shared" ca="1" si="24"/>
        <v>18.531183694636834</v>
      </c>
      <c r="BU28" s="5">
        <f t="shared" si="25"/>
        <v>19.051042936858408</v>
      </c>
      <c r="BV28" t="s">
        <v>915</v>
      </c>
      <c r="BX28" s="4">
        <v>74</v>
      </c>
      <c r="BY28" s="4">
        <v>3</v>
      </c>
      <c r="CA28" t="s">
        <v>1117</v>
      </c>
      <c r="CF28" s="64">
        <v>0.52306849202155137</v>
      </c>
      <c r="CG28" s="328" t="s">
        <v>98</v>
      </c>
      <c r="CK28">
        <v>27</v>
      </c>
      <c r="CL28">
        <v>25</v>
      </c>
      <c r="CM28">
        <v>25</v>
      </c>
      <c r="CN28">
        <v>39</v>
      </c>
      <c r="CO28">
        <v>44</v>
      </c>
      <c r="CP28">
        <v>30</v>
      </c>
      <c r="CQ28">
        <v>29</v>
      </c>
      <c r="CR28">
        <v>35</v>
      </c>
      <c r="CS28">
        <v>38</v>
      </c>
      <c r="CT28">
        <v>38</v>
      </c>
      <c r="CY28" s="328" t="s">
        <v>98</v>
      </c>
      <c r="CZ28" s="5">
        <v>73.016058471368908</v>
      </c>
      <c r="DA28" s="5">
        <f t="shared" si="26"/>
        <v>71.580204594967427</v>
      </c>
      <c r="DB28" s="7">
        <v>73.741220822544705</v>
      </c>
      <c r="DC28" s="7">
        <v>77.218225419664265</v>
      </c>
      <c r="DD28" s="7">
        <f t="shared" si="27"/>
        <v>71.282074649297982</v>
      </c>
      <c r="DE28" s="7">
        <f t="shared" si="28"/>
        <v>79.341299982042614</v>
      </c>
      <c r="DF28" s="5">
        <v>9.0311959340942227</v>
      </c>
      <c r="DG28" s="5">
        <f t="shared" si="29"/>
        <v>8.8818202612182873</v>
      </c>
      <c r="DJ28">
        <v>147</v>
      </c>
      <c r="DK28" s="64"/>
      <c r="DL28" s="7">
        <v>54.068051436570897</v>
      </c>
      <c r="DM28" s="7">
        <v>94.202821918691043</v>
      </c>
      <c r="DN28" s="5">
        <v>7.8361905510867444</v>
      </c>
      <c r="DO28">
        <v>31</v>
      </c>
      <c r="DQ28" s="5">
        <v>63.176259954465159</v>
      </c>
      <c r="DR28" s="5">
        <v>59.882194965848868</v>
      </c>
      <c r="DS28" s="5">
        <v>63.176259954465159</v>
      </c>
      <c r="DT28" s="5">
        <f t="shared" si="36"/>
        <v>59.882194965848868</v>
      </c>
      <c r="DU28">
        <v>1996</v>
      </c>
      <c r="DV28" s="5">
        <v>153</v>
      </c>
      <c r="DW28" s="7"/>
      <c r="DX28" s="7">
        <v>147</v>
      </c>
      <c r="DY28" s="5" t="s">
        <v>98</v>
      </c>
      <c r="DZ28" s="5"/>
      <c r="EA28" s="7">
        <v>210</v>
      </c>
      <c r="EB28" s="5">
        <v>45.776566757493185</v>
      </c>
      <c r="EC28" s="7">
        <v>63.176259954465159</v>
      </c>
      <c r="ED28" s="68">
        <v>101.08201592714425</v>
      </c>
      <c r="EE28">
        <v>0</v>
      </c>
    </row>
    <row r="29" spans="1:135" ht="14.45" customHeight="1" x14ac:dyDescent="0.2">
      <c r="A29" s="204">
        <v>107</v>
      </c>
      <c r="B29" s="331" t="s">
        <v>0</v>
      </c>
      <c r="C29" s="235" t="s">
        <v>433</v>
      </c>
      <c r="D29" s="158" t="str">
        <f>IFERROR(IFERROR(VLOOKUP(C29, Archive!$I$786:$P$3989, 8, FALSE), VLOOKUP(C29, Archive!$L$786:$Q$6126, 6, FALSE)), "-")</f>
        <v>-</v>
      </c>
      <c r="E29" s="156" t="str">
        <f>IFERROR(VLOOKUP(C29, Archive!$I$786:$S$3989, 11, FALSE), "-")</f>
        <v>-</v>
      </c>
      <c r="F29" s="205">
        <f ca="1">VLOOKUP($A29, Calcs!$A$3:'Calcs'!$ANA$180, 114, FALSE)</f>
        <v>5</v>
      </c>
      <c r="G29" s="206">
        <f ca="1">VLOOKUP($A29, Calcs!$A$3:'Calcs'!$ANA$180, 115, FALSE)</f>
        <v>0</v>
      </c>
      <c r="H29" s="207">
        <f ca="1">VLOOKUP($A29, Calcs!$A$3:'Calcs'!$ANA$180, 116, FALSE)</f>
        <v>1</v>
      </c>
      <c r="I29" s="208">
        <f ca="1">VLOOKUP($A29, Calcs!$A$3:'Calcs'!$ANA$180, 117, FALSE)</f>
        <v>1</v>
      </c>
      <c r="J29" s="209">
        <f ca="1">VLOOKUP($A29, Calcs!$A$3:'Calcs'!$ANA$180, 118, FALSE)</f>
        <v>2</v>
      </c>
      <c r="K29" s="210">
        <f ca="1">VLOOKUP($A29, Calcs!$A$3:'Calcs'!$ANA$180, 119, FALSE)</f>
        <v>2</v>
      </c>
      <c r="L29" s="211">
        <f ca="1">VLOOKUP($A29, Calcs!$A$3:'Calcs'!$ANA$180, 120, FALSE)</f>
        <v>0</v>
      </c>
      <c r="M29" s="212">
        <f ca="1">VLOOKUP($A29, Calcs!$A$3:'Calcs'!$ANA$180, 121, FALSE)</f>
        <v>0</v>
      </c>
      <c r="N29" s="213" t="str">
        <f t="shared" ca="1" si="0"/>
        <v>8-3</v>
      </c>
      <c r="O29" s="214">
        <f ca="1">VLOOKUP($A29, Calcs!$A$3:'Calcs'!$ANA$180, 311, FALSE)/X29</f>
        <v>40.727272727272727</v>
      </c>
      <c r="P29" s="214">
        <f ca="1">VLOOKUP($A29, Calcs!$A$3:'Calcs'!$ANA$180, 406, FALSE)/X29</f>
        <v>27.181818181818183</v>
      </c>
      <c r="Q29" s="214">
        <f t="shared" ca="1" si="1"/>
        <v>13.545454545454543</v>
      </c>
      <c r="R29" s="215">
        <f ca="1">VLOOKUP($A29,Calcs!$A$3:'Calcs'!$ANA$180,500,FALSE)/X29</f>
        <v>4.1790909090909087</v>
      </c>
      <c r="S29" s="214">
        <f ca="1">VLOOKUP($A29, Calcs!$A$3:'Calcs'!$ANA$180, 216, FALSE)/X29</f>
        <v>55.392674744248758</v>
      </c>
      <c r="T29" s="215">
        <f ca="1">VLOOKUP($A29, Calcs!$A$3:'Calcs'!$ANA$180, 594, FALSE)/X29</f>
        <v>2.398181818181818</v>
      </c>
      <c r="U29" s="214">
        <f ca="1">VLOOKUP($A29, Calcs!$A$3:'Calcs'!$ANA$180, 688, FALSE)/X29</f>
        <v>65.36363636363636</v>
      </c>
      <c r="V29" s="204">
        <f ca="1">VLOOKUP($A29, Calcs!$A$3:'Calcs'!$ANA$180, 782, FALSE)/X29</f>
        <v>67.245454545454535</v>
      </c>
      <c r="W29" s="220">
        <v>3</v>
      </c>
      <c r="X29" s="214">
        <f ca="1">VLOOKUP($A29, Calcs!$A$3:'Calcs'!$ANA$180, 9, FALSE)</f>
        <v>11</v>
      </c>
      <c r="Y29" s="215">
        <f t="shared" ca="1" si="30"/>
        <v>15.205568849249513</v>
      </c>
      <c r="Z29" s="215">
        <f t="shared" ca="1" si="2"/>
        <v>57.78644177887675</v>
      </c>
      <c r="AA29" s="215">
        <f t="shared" ca="1" si="3"/>
        <v>11.147272727272725</v>
      </c>
      <c r="AB29" s="204">
        <f t="shared" ca="1" si="4"/>
        <v>65.36363636363636</v>
      </c>
      <c r="AC29" s="204">
        <f t="shared" ca="1" si="5"/>
        <v>67.245454545454535</v>
      </c>
      <c r="AD29" s="158">
        <f t="shared" ca="1" si="6"/>
        <v>55.281894691543734</v>
      </c>
      <c r="AE29" s="215">
        <f t="shared" ca="1" si="7"/>
        <v>8.2003325874902497</v>
      </c>
      <c r="AF29" s="216">
        <f ca="1">VLOOKUP($A29,Calcs!$A$3:'Calcs'!$ANA$180,122,FALSE)</f>
        <v>16</v>
      </c>
      <c r="AG29" s="216">
        <f ca="1">VLOOKUP($A29,Calcs!$A$3:'Calcs'!$ANA$180,123,FALSE)</f>
        <v>8</v>
      </c>
      <c r="AH29" s="216">
        <f ca="1">VLOOKUP($A29,Calcs!$A$3:'Calcs'!$ANA$180,124,FALSE)*2</f>
        <v>12</v>
      </c>
      <c r="AI29" s="216">
        <f ca="1">VLOOKUP($A29,Calcs!$A$3:'Calcs'!$ANA$180,110,FALSE)*8</f>
        <v>0</v>
      </c>
      <c r="AJ29" s="216">
        <f ca="1">VLOOKUP($A29,Calcs!$A$3:'Calcs'!$ANA$180,112,FALSE)*12</f>
        <v>0</v>
      </c>
      <c r="AK29" s="157">
        <v>38</v>
      </c>
      <c r="AL29" s="216">
        <f t="shared" ca="1" si="8"/>
        <v>74</v>
      </c>
      <c r="AM29" s="352">
        <f t="shared" si="9"/>
        <v>38</v>
      </c>
      <c r="AN29" s="219">
        <v>28</v>
      </c>
      <c r="AO29" s="217">
        <f t="shared" ca="1" si="10"/>
        <v>28</v>
      </c>
      <c r="AP29" s="191">
        <f t="shared" ca="1" si="11"/>
        <v>0</v>
      </c>
      <c r="AQ29" s="155">
        <f t="shared" ca="1" si="12"/>
        <v>72.753498778017985</v>
      </c>
      <c r="AR29" s="203">
        <f t="shared" ca="1" si="13"/>
        <v>95.317647058823525</v>
      </c>
      <c r="AS29" s="203">
        <f t="shared" ca="1" si="14"/>
        <v>72.670823529411763</v>
      </c>
      <c r="AT29" s="203">
        <f t="shared" ca="1" si="15"/>
        <v>58.368006552788955</v>
      </c>
      <c r="AU29" s="203">
        <f t="shared" ca="1" si="31"/>
        <v>85.025597269624569</v>
      </c>
      <c r="AV29" s="203">
        <f t="shared" ca="1" si="32"/>
        <v>81.1554910055915</v>
      </c>
      <c r="AW29" s="203">
        <f t="shared" ca="1" si="16"/>
        <v>41.728912801188457</v>
      </c>
      <c r="AX29" s="203">
        <f t="shared" ca="1" si="17"/>
        <v>71.934629224250529</v>
      </c>
      <c r="AY29" s="203">
        <f t="shared" ca="1" si="18"/>
        <v>77.703290202197834</v>
      </c>
      <c r="AZ29" s="203">
        <f t="shared" ca="1" si="33"/>
        <v>59.859982725440474</v>
      </c>
      <c r="BA29" s="203">
        <f t="shared" ca="1" si="19"/>
        <v>46.457867263236388</v>
      </c>
      <c r="BB29" s="203">
        <f t="shared" ca="1" si="20"/>
        <v>64.912280701754383</v>
      </c>
      <c r="BC29" s="204">
        <v>96</v>
      </c>
      <c r="BE29">
        <f ca="1">VLOOKUP($A29, Calcs!$A$3:'Calcs'!$ANA$180, 872, FALSE)</f>
        <v>83</v>
      </c>
      <c r="BF29" s="5">
        <f t="shared" si="34"/>
        <v>4.9104621015523326</v>
      </c>
      <c r="BG29">
        <f>(IF(A29&lt;17,SoC!X$2,IF(A29&lt;33,SoC!X$3,IF(A29&lt;49,SoC!X$4,IF(A29&lt;65,SoC!X$5,IF(A29&lt;81,SoC!X$6,IF(A29&lt;97,SoC!X$7,IF(A29&lt;113,SoC!X$8,IF(A29&lt;129,SoC!X$9,IF(A29&lt;145,SoC!X$10,SoC!X$11)))))))))+IF(BX29&lt;17,SoC!X$15,IF(BX29&lt;33,SoC!X$16,IF(BX29&lt;49,SoC!X$17,IF(BX29&lt;65,SoC!X$18,IF(BX29&lt;81,SoC!X$19,IF(BX29&lt;97,SoC!X$20,IF(BX29&lt;113,SoC!X$21,IF(BX29&lt;129,SoC!X$22,IF(BX29&lt;145,SoC!X$23,SoC!X$24))))))))))/2</f>
        <v>1.0432145052695172</v>
      </c>
      <c r="BH29" s="7">
        <v>58.368006552788955</v>
      </c>
      <c r="BI29" s="7">
        <v>85.025597269624569</v>
      </c>
      <c r="BJ29" s="5">
        <v>8.2003325874902497</v>
      </c>
      <c r="BK29" s="5">
        <v>72.761552538808317</v>
      </c>
      <c r="BL29">
        <f ca="1">VLOOKUP($A29, Calcs!$A$3:'Calcs'!$AXV$180, 1058, FALSE)</f>
        <v>1825</v>
      </c>
      <c r="BM29" s="4"/>
      <c r="BN29" s="5">
        <f t="shared" si="21"/>
        <v>0.85300382495513061</v>
      </c>
      <c r="BO29" s="5" t="str">
        <f t="shared" si="35"/>
        <v>B</v>
      </c>
      <c r="BP29" s="65">
        <f t="shared" si="22"/>
        <v>3.9635132690129375</v>
      </c>
      <c r="BQ29" s="90">
        <v>4</v>
      </c>
      <c r="BR29" s="8" t="s">
        <v>264</v>
      </c>
      <c r="BS29" s="5">
        <f t="shared" ca="1" si="23"/>
        <v>21.66935588672342</v>
      </c>
      <c r="BT29" s="5">
        <f t="shared" ca="1" si="24"/>
        <v>18.137351509729054</v>
      </c>
      <c r="BU29" s="5">
        <f t="shared" si="25"/>
        <v>17.124750973614738</v>
      </c>
      <c r="BV29" t="s">
        <v>914</v>
      </c>
      <c r="BX29" s="4">
        <v>37</v>
      </c>
      <c r="BY29" s="4">
        <v>1</v>
      </c>
      <c r="CA29" t="s">
        <v>1089</v>
      </c>
      <c r="CF29" s="64">
        <v>0.91521466655301209</v>
      </c>
      <c r="CG29" s="331" t="s">
        <v>433</v>
      </c>
      <c r="CK29">
        <v>28</v>
      </c>
      <c r="CL29">
        <v>19</v>
      </c>
      <c r="CM29">
        <v>24</v>
      </c>
      <c r="CN29">
        <v>29</v>
      </c>
      <c r="CO29">
        <v>47</v>
      </c>
      <c r="CP29">
        <v>60</v>
      </c>
      <c r="CQ29">
        <v>71</v>
      </c>
      <c r="CR29">
        <v>98</v>
      </c>
      <c r="CS29">
        <v>112</v>
      </c>
      <c r="CT29">
        <v>121</v>
      </c>
      <c r="CY29" s="331" t="s">
        <v>433</v>
      </c>
      <c r="CZ29" s="5">
        <v>76.624499667642169</v>
      </c>
      <c r="DA29" s="5">
        <f t="shared" si="26"/>
        <v>71.979370040709057</v>
      </c>
      <c r="DB29" s="7">
        <v>67.194410025011635</v>
      </c>
      <c r="DC29" s="7">
        <v>82.733812949640281</v>
      </c>
      <c r="DD29" s="7">
        <f t="shared" si="27"/>
        <v>62.374693394191731</v>
      </c>
      <c r="DE29" s="7">
        <f t="shared" si="28"/>
        <v>79.762268099474653</v>
      </c>
      <c r="DF29" s="5">
        <v>9.0664215653145082</v>
      </c>
      <c r="DG29" s="5">
        <f t="shared" si="29"/>
        <v>8.6631317411237099</v>
      </c>
      <c r="DJ29">
        <v>96</v>
      </c>
      <c r="DK29" s="64"/>
      <c r="DL29" s="7">
        <v>28.636676978452375</v>
      </c>
      <c r="DM29" s="7">
        <v>58.961454148315326</v>
      </c>
      <c r="DN29" s="5">
        <v>5.840102971788121</v>
      </c>
      <c r="DO29">
        <v>54</v>
      </c>
      <c r="DQ29" s="5">
        <v>37.958243031059688</v>
      </c>
      <c r="DR29" s="5">
        <v>40.968682273294768</v>
      </c>
      <c r="DS29" s="5">
        <v>37.958243031059688</v>
      </c>
      <c r="DT29" s="5">
        <f t="shared" si="36"/>
        <v>40.968682273294768</v>
      </c>
      <c r="DU29">
        <v>1726</v>
      </c>
      <c r="DV29" s="5">
        <v>269.25</v>
      </c>
      <c r="DW29" s="7"/>
      <c r="DX29" s="7">
        <v>96</v>
      </c>
      <c r="DY29" s="5" t="s">
        <v>433</v>
      </c>
      <c r="DZ29" s="5"/>
      <c r="EA29" s="7">
        <v>93</v>
      </c>
      <c r="EB29" s="5">
        <v>20.2724795640327</v>
      </c>
      <c r="EC29" s="7">
        <v>37.958243031059688</v>
      </c>
      <c r="ED29" s="68">
        <v>60.733188849695502</v>
      </c>
      <c r="EE29">
        <v>14</v>
      </c>
    </row>
    <row r="30" spans="1:135" ht="14.45" customHeight="1" x14ac:dyDescent="0.2">
      <c r="A30" s="204">
        <v>98</v>
      </c>
      <c r="B30" s="331" t="s">
        <v>0</v>
      </c>
      <c r="C30" s="235" t="s">
        <v>29</v>
      </c>
      <c r="D30" s="158" t="str">
        <f>IFERROR(IFERROR(VLOOKUP(C30, Archive!$I$786:$P$3989, 8, FALSE), VLOOKUP(C30, Archive!$L$786:$Q$6126, 6, FALSE)), "-")</f>
        <v>-</v>
      </c>
      <c r="E30" s="156" t="str">
        <f>IFERROR(VLOOKUP(C30, Archive!$I$786:$S$3989, 11, FALSE), "-")</f>
        <v>-</v>
      </c>
      <c r="F30" s="205">
        <f ca="1">VLOOKUP($A30, Calcs!$A$3:'Calcs'!$ANA$180, 114, FALSE)</f>
        <v>5</v>
      </c>
      <c r="G30" s="206">
        <f ca="1">VLOOKUP($A30, Calcs!$A$3:'Calcs'!$ANA$180, 115, FALSE)</f>
        <v>0</v>
      </c>
      <c r="H30" s="207">
        <f ca="1">VLOOKUP($A30, Calcs!$A$3:'Calcs'!$ANA$180, 116, FALSE)</f>
        <v>1</v>
      </c>
      <c r="I30" s="208">
        <f ca="1">VLOOKUP($A30, Calcs!$A$3:'Calcs'!$ANA$180, 117, FALSE)</f>
        <v>1</v>
      </c>
      <c r="J30" s="209">
        <f ca="1">VLOOKUP($A30, Calcs!$A$3:'Calcs'!$ANA$180, 118, FALSE)</f>
        <v>2</v>
      </c>
      <c r="K30" s="210">
        <f ca="1">VLOOKUP($A30, Calcs!$A$3:'Calcs'!$ANA$180, 119, FALSE)</f>
        <v>1</v>
      </c>
      <c r="L30" s="211">
        <f ca="1">VLOOKUP($A30, Calcs!$A$3:'Calcs'!$ANA$180, 120, FALSE)</f>
        <v>0</v>
      </c>
      <c r="M30" s="212">
        <f ca="1">VLOOKUP($A30, Calcs!$A$3:'Calcs'!$ANA$180, 121, FALSE)</f>
        <v>0</v>
      </c>
      <c r="N30" s="213" t="str">
        <f t="shared" ca="1" si="0"/>
        <v>8-2</v>
      </c>
      <c r="O30" s="214">
        <f ca="1">VLOOKUP($A30, Calcs!$A$3:'Calcs'!$ANA$180, 311, FALSE)/X30</f>
        <v>40.9</v>
      </c>
      <c r="P30" s="214">
        <f ca="1">VLOOKUP($A30, Calcs!$A$3:'Calcs'!$ANA$180, 406, FALSE)/X30</f>
        <v>30.4</v>
      </c>
      <c r="Q30" s="214">
        <f t="shared" ca="1" si="1"/>
        <v>10.5</v>
      </c>
      <c r="R30" s="215">
        <f ca="1">VLOOKUP($A30,Calcs!$A$3:'Calcs'!$ANA$180,500,FALSE)/X30</f>
        <v>3.9379999999999997</v>
      </c>
      <c r="S30" s="214">
        <f ca="1">VLOOKUP($A30, Calcs!$A$3:'Calcs'!$ANA$180, 216, FALSE)/X30</f>
        <v>60.226756267691414</v>
      </c>
      <c r="T30" s="215">
        <f ca="1">VLOOKUP($A30, Calcs!$A$3:'Calcs'!$ANA$180, 594, FALSE)/X30</f>
        <v>0.81300000000000006</v>
      </c>
      <c r="U30" s="214">
        <f ca="1">VLOOKUP($A30, Calcs!$A$3:'Calcs'!$ANA$180, 688, FALSE)/X30</f>
        <v>65.5</v>
      </c>
      <c r="V30" s="204">
        <f ca="1">VLOOKUP($A30, Calcs!$A$3:'Calcs'!$ANA$180, 782, FALSE)/X30</f>
        <v>76.97</v>
      </c>
      <c r="W30" s="220">
        <v>7</v>
      </c>
      <c r="X30" s="214">
        <f ca="1">VLOOKUP($A30, Calcs!$A$3:'Calcs'!$ANA$180, 9, FALSE)</f>
        <v>10</v>
      </c>
      <c r="Y30" s="215">
        <f t="shared" ca="1" si="30"/>
        <v>15.363128491620113</v>
      </c>
      <c r="Z30" s="215">
        <f t="shared" ca="1" si="2"/>
        <v>57.503150143758418</v>
      </c>
      <c r="AA30" s="215">
        <f t="shared" ca="1" si="3"/>
        <v>9.6869999999999994</v>
      </c>
      <c r="AB30" s="204">
        <f t="shared" ca="1" si="4"/>
        <v>65.5</v>
      </c>
      <c r="AC30" s="204">
        <f t="shared" ca="1" si="5"/>
        <v>76.97</v>
      </c>
      <c r="AD30" s="158">
        <f t="shared" ca="1" si="6"/>
        <v>48.969523218069625</v>
      </c>
      <c r="AE30" s="215">
        <f t="shared" ca="1" si="7"/>
        <v>8.7732548122119418</v>
      </c>
      <c r="AF30" s="216">
        <f ca="1">VLOOKUP($A30,Calcs!$A$3:'Calcs'!$ANA$180,122,FALSE)</f>
        <v>16</v>
      </c>
      <c r="AG30" s="216">
        <f ca="1">VLOOKUP($A30,Calcs!$A$3:'Calcs'!$ANA$180,123,FALSE)</f>
        <v>8</v>
      </c>
      <c r="AH30" s="216">
        <f ca="1">VLOOKUP($A30,Calcs!$A$3:'Calcs'!$ANA$180,124,FALSE)*2</f>
        <v>12</v>
      </c>
      <c r="AI30" s="216">
        <f ca="1">VLOOKUP($A30,Calcs!$A$3:'Calcs'!$ANA$180,110,FALSE)*8</f>
        <v>0</v>
      </c>
      <c r="AJ30" s="216">
        <f ca="1">VLOOKUP($A30,Calcs!$A$3:'Calcs'!$ANA$180,112,FALSE)*12</f>
        <v>0</v>
      </c>
      <c r="AK30" s="157">
        <v>36</v>
      </c>
      <c r="AL30" s="216">
        <f t="shared" ca="1" si="8"/>
        <v>72</v>
      </c>
      <c r="AM30" s="352">
        <f t="shared" si="9"/>
        <v>36</v>
      </c>
      <c r="AN30" s="218">
        <v>29</v>
      </c>
      <c r="AO30" s="217">
        <f t="shared" ca="1" si="10"/>
        <v>29</v>
      </c>
      <c r="AP30" s="191">
        <f t="shared" ca="1" si="11"/>
        <v>0</v>
      </c>
      <c r="AQ30" s="155">
        <f t="shared" ca="1" si="12"/>
        <v>72.100703776939255</v>
      </c>
      <c r="AR30" s="203">
        <f t="shared" ca="1" si="13"/>
        <v>95.317647058823525</v>
      </c>
      <c r="AS30" s="203">
        <f t="shared" ca="1" si="14"/>
        <v>72.670823529411763</v>
      </c>
      <c r="AT30" s="203">
        <f t="shared" ca="1" si="15"/>
        <v>58.672712035500197</v>
      </c>
      <c r="AU30" s="203">
        <f t="shared" ca="1" si="31"/>
        <v>78.229522184300336</v>
      </c>
      <c r="AV30" s="203">
        <f t="shared" ca="1" si="32"/>
        <v>81.99642173735316</v>
      </c>
      <c r="AW30" s="203">
        <f t="shared" ca="1" si="16"/>
        <v>41.392910008907627</v>
      </c>
      <c r="AX30" s="203">
        <f t="shared" ca="1" si="17"/>
        <v>69.670938283899702</v>
      </c>
      <c r="AY30" s="203">
        <f t="shared" ca="1" si="18"/>
        <v>84.801424275490973</v>
      </c>
      <c r="AZ30" s="203">
        <f t="shared" ca="1" si="33"/>
        <v>54.97084356984039</v>
      </c>
      <c r="BA30" s="203">
        <f t="shared" ca="1" si="19"/>
        <v>48.545861297539147</v>
      </c>
      <c r="BB30" s="203">
        <f t="shared" ca="1" si="20"/>
        <v>63.157894736842103</v>
      </c>
      <c r="BC30" s="204">
        <v>85</v>
      </c>
      <c r="BE30">
        <f ca="1">VLOOKUP($A30, Calcs!$A$3:'Calcs'!$ANA$180, 872, FALSE)</f>
        <v>57</v>
      </c>
      <c r="BF30" s="5">
        <f t="shared" si="34"/>
        <v>10.988550498313314</v>
      </c>
      <c r="BG30">
        <f>(IF(A30&lt;17,SoC!X$2,IF(A30&lt;33,SoC!X$3,IF(A30&lt;49,SoC!X$4,IF(A30&lt;65,SoC!X$5,IF(A30&lt;81,SoC!X$6,IF(A30&lt;97,SoC!X$7,IF(A30&lt;113,SoC!X$8,IF(A30&lt;129,SoC!X$9,IF(A30&lt;145,SoC!X$10,SoC!X$11)))))))))+IF(BX30&lt;17,SoC!X$15,IF(BX30&lt;33,SoC!X$16,IF(BX30&lt;49,SoC!X$17,IF(BX30&lt;65,SoC!X$18,IF(BX30&lt;81,SoC!X$19,IF(BX30&lt;97,SoC!X$20,IF(BX30&lt;113,SoC!X$21,IF(BX30&lt;129,SoC!X$22,IF(BX30&lt;145,SoC!X$23,SoC!X$24))))))))))/2</f>
        <v>0.95477747279253566</v>
      </c>
      <c r="BH30" s="7">
        <v>58.672712035500197</v>
      </c>
      <c r="BI30" s="7">
        <v>78.229522184300336</v>
      </c>
      <c r="BJ30" s="5">
        <v>8.7732548122119418</v>
      </c>
      <c r="BK30" s="5">
        <v>72.095005536814611</v>
      </c>
      <c r="BL30">
        <f ca="1">VLOOKUP($A30, Calcs!$A$3:'Calcs'!$AXV$180, 1058, FALSE)</f>
        <v>1853</v>
      </c>
      <c r="BM30" s="4"/>
      <c r="BN30" s="5">
        <f t="shared" si="21"/>
        <v>0.84908777836460825</v>
      </c>
      <c r="BO30" s="5" t="str">
        <f t="shared" si="35"/>
        <v>B</v>
      </c>
      <c r="BP30" s="65">
        <f t="shared" si="22"/>
        <v>4.1166649809750435</v>
      </c>
      <c r="BQ30" s="90">
        <v>9</v>
      </c>
      <c r="BR30" s="8" t="s">
        <v>265</v>
      </c>
      <c r="BS30" s="5">
        <f t="shared" ca="1" si="23"/>
        <v>22.980155647904127</v>
      </c>
      <c r="BT30" s="5">
        <f t="shared" ca="1" si="24"/>
        <v>18.474302713156899</v>
      </c>
      <c r="BU30" s="5">
        <f t="shared" si="25"/>
        <v>16.458203971621032</v>
      </c>
      <c r="BV30" t="s">
        <v>916</v>
      </c>
      <c r="BX30" s="4">
        <v>103</v>
      </c>
      <c r="BY30" s="4">
        <v>14</v>
      </c>
      <c r="CA30" t="s">
        <v>1117</v>
      </c>
      <c r="CF30" s="64">
        <v>0.52079823529896396</v>
      </c>
      <c r="CG30" s="331" t="s">
        <v>29</v>
      </c>
      <c r="CK30">
        <v>29</v>
      </c>
      <c r="CL30">
        <v>32</v>
      </c>
      <c r="CM30">
        <v>47</v>
      </c>
      <c r="CN30">
        <v>46</v>
      </c>
      <c r="CO30">
        <v>53</v>
      </c>
      <c r="CP30">
        <v>64</v>
      </c>
      <c r="CQ30">
        <v>65</v>
      </c>
      <c r="CR30">
        <v>94</v>
      </c>
      <c r="CS30">
        <v>103</v>
      </c>
      <c r="CT30">
        <v>116</v>
      </c>
      <c r="CY30" s="331" t="s">
        <v>29</v>
      </c>
      <c r="CZ30" s="5">
        <v>69.314607624445145</v>
      </c>
      <c r="DA30" s="5">
        <f t="shared" si="26"/>
        <v>65.792622470060451</v>
      </c>
      <c r="DB30" s="7">
        <v>58.471888902250392</v>
      </c>
      <c r="DC30" s="7">
        <v>71.462829736211035</v>
      </c>
      <c r="DD30" s="7">
        <f t="shared" si="27"/>
        <v>56.796967014900986</v>
      </c>
      <c r="DE30" s="7">
        <f t="shared" si="28"/>
        <v>70.349161826206142</v>
      </c>
      <c r="DF30" s="5">
        <v>8.2862838474191793</v>
      </c>
      <c r="DG30" s="5">
        <f t="shared" si="29"/>
        <v>8.0775147320133964</v>
      </c>
      <c r="DJ30">
        <v>85</v>
      </c>
      <c r="DK30" s="64"/>
      <c r="DL30" s="7">
        <v>45.072513803455152</v>
      </c>
      <c r="DM30" s="7">
        <v>62.55348645617191</v>
      </c>
      <c r="DN30" s="5">
        <v>6.6161309241729116</v>
      </c>
      <c r="DO30">
        <v>39</v>
      </c>
      <c r="DQ30" s="5">
        <v>39.872830159277271</v>
      </c>
      <c r="DR30" s="5">
        <v>42.404622619457953</v>
      </c>
      <c r="DS30" s="5">
        <v>39.872830159277271</v>
      </c>
      <c r="DT30" s="5">
        <f t="shared" si="36"/>
        <v>42.404622619457953</v>
      </c>
      <c r="DU30">
        <v>1721</v>
      </c>
      <c r="DV30" s="5">
        <v>194</v>
      </c>
      <c r="DW30" s="7"/>
      <c r="DX30" s="7">
        <v>85</v>
      </c>
      <c r="DY30" s="5" t="s">
        <v>29</v>
      </c>
      <c r="DZ30" s="5"/>
      <c r="EA30" s="7">
        <v>96</v>
      </c>
      <c r="EB30" s="5">
        <v>20.926430517711168</v>
      </c>
      <c r="EC30" s="7">
        <v>39.872830159277271</v>
      </c>
      <c r="ED30" s="68">
        <v>63.796528254843636</v>
      </c>
      <c r="EE30">
        <v>0</v>
      </c>
    </row>
    <row r="31" spans="1:135" ht="14.45" customHeight="1" x14ac:dyDescent="0.2">
      <c r="A31" s="204">
        <v>155</v>
      </c>
      <c r="B31" s="330" t="s">
        <v>398</v>
      </c>
      <c r="C31" s="234" t="s">
        <v>474</v>
      </c>
      <c r="D31" s="158" t="str">
        <f>IFERROR(IFERROR(VLOOKUP(C31, Archive!$I$786:$P$3989, 8, FALSE), VLOOKUP(C31, Archive!$L$786:$Q$6126, 6, FALSE)), "-")</f>
        <v>-</v>
      </c>
      <c r="E31" s="156" t="str">
        <f>IFERROR(VLOOKUP(C31, Archive!$I$786:$S$3989, 11, FALSE), "-")</f>
        <v>-</v>
      </c>
      <c r="F31" s="205">
        <f ca="1">VLOOKUP($A31, Calcs!$A$3:'Calcs'!$ANA$180, 114, FALSE)</f>
        <v>4</v>
      </c>
      <c r="G31" s="206">
        <f ca="1">VLOOKUP($A31, Calcs!$A$3:'Calcs'!$ANA$180, 115, FALSE)</f>
        <v>1</v>
      </c>
      <c r="H31" s="207">
        <f ca="1">VLOOKUP($A31, Calcs!$A$3:'Calcs'!$ANA$180, 116, FALSE)</f>
        <v>2</v>
      </c>
      <c r="I31" s="208">
        <f ca="1">VLOOKUP($A31, Calcs!$A$3:'Calcs'!$ANA$180, 117, FALSE)</f>
        <v>0</v>
      </c>
      <c r="J31" s="209">
        <f ca="1">VLOOKUP($A31, Calcs!$A$3:'Calcs'!$ANA$180, 118, FALSE)</f>
        <v>2</v>
      </c>
      <c r="K31" s="210">
        <f ca="1">VLOOKUP($A31, Calcs!$A$3:'Calcs'!$ANA$180, 119, FALSE)</f>
        <v>1</v>
      </c>
      <c r="L31" s="211">
        <f ca="1">VLOOKUP($A31, Calcs!$A$3:'Calcs'!$ANA$180, 120, FALSE)</f>
        <v>0</v>
      </c>
      <c r="M31" s="212">
        <f ca="1">VLOOKUP($A31, Calcs!$A$3:'Calcs'!$ANA$180, 121, FALSE)</f>
        <v>0</v>
      </c>
      <c r="N31" s="213" t="str">
        <f t="shared" ca="1" si="0"/>
        <v>8-2</v>
      </c>
      <c r="O31" s="214">
        <f ca="1">VLOOKUP($A31, Calcs!$A$3:'Calcs'!$ANA$180, 311, FALSE)/X31</f>
        <v>46.8</v>
      </c>
      <c r="P31" s="214">
        <f ca="1">VLOOKUP($A31, Calcs!$A$3:'Calcs'!$ANA$180, 406, FALSE)/X31</f>
        <v>30.3</v>
      </c>
      <c r="Q31" s="214">
        <f t="shared" ca="1" si="1"/>
        <v>16.499999999999996</v>
      </c>
      <c r="R31" s="215">
        <f ca="1">VLOOKUP($A31,Calcs!$A$3:'Calcs'!$ANA$180,500,FALSE)/X31</f>
        <v>4.8400000000000007</v>
      </c>
      <c r="S31" s="214">
        <f ca="1">VLOOKUP($A31, Calcs!$A$3:'Calcs'!$ANA$180, 216, FALSE)/X31</f>
        <v>46.605661631247564</v>
      </c>
      <c r="T31" s="215">
        <f ca="1">VLOOKUP($A31, Calcs!$A$3:'Calcs'!$ANA$180, 594, FALSE)/X31</f>
        <v>4.4870000000000001</v>
      </c>
      <c r="U31" s="214">
        <f ca="1">VLOOKUP($A31, Calcs!$A$3:'Calcs'!$ANA$180, 688, FALSE)/X31</f>
        <v>60.2</v>
      </c>
      <c r="V31" s="204">
        <f ca="1">VLOOKUP($A31, Calcs!$A$3:'Calcs'!$ANA$180, 782, FALSE)/X31</f>
        <v>73.960000000000008</v>
      </c>
      <c r="W31" s="220">
        <v>7</v>
      </c>
      <c r="X31" s="214">
        <f ca="1">VLOOKUP($A31, Calcs!$A$3:'Calcs'!$ANA$180, 9, FALSE)</f>
        <v>10</v>
      </c>
      <c r="Y31" s="215">
        <f t="shared" ca="1" si="30"/>
        <v>13.739669421487601</v>
      </c>
      <c r="Z31" s="215">
        <f t="shared" ca="1" si="2"/>
        <v>46.917946941991246</v>
      </c>
      <c r="AA31" s="215">
        <f t="shared" ca="1" si="3"/>
        <v>12.012999999999996</v>
      </c>
      <c r="AB31" s="204">
        <f t="shared" ca="1" si="4"/>
        <v>60.2</v>
      </c>
      <c r="AC31" s="204">
        <f t="shared" ca="1" si="5"/>
        <v>73.960000000000008</v>
      </c>
      <c r="AD31" s="158">
        <f t="shared" ca="1" si="6"/>
        <v>51.99841918279548</v>
      </c>
      <c r="AE31" s="215">
        <f t="shared" ca="1" si="7"/>
        <v>8.6</v>
      </c>
      <c r="AF31" s="216">
        <f ca="1">VLOOKUP($A31,Calcs!$A$3:'Calcs'!$ANA$180,122,FALSE)</f>
        <v>14</v>
      </c>
      <c r="AG31" s="216">
        <f ca="1">VLOOKUP($A31,Calcs!$A$3:'Calcs'!$ANA$180,123,FALSE)</f>
        <v>10</v>
      </c>
      <c r="AH31" s="216">
        <f ca="1">VLOOKUP($A31,Calcs!$A$3:'Calcs'!$ANA$180,124,FALSE)*2</f>
        <v>12</v>
      </c>
      <c r="AI31" s="216">
        <f ca="1">VLOOKUP($A31,Calcs!$A$3:'Calcs'!$ANA$180,110,FALSE)*8</f>
        <v>0</v>
      </c>
      <c r="AJ31" s="216">
        <f ca="1">VLOOKUP($A31,Calcs!$A$3:'Calcs'!$ANA$180,112,FALSE)*12</f>
        <v>0</v>
      </c>
      <c r="AK31" s="157">
        <v>41</v>
      </c>
      <c r="AL31" s="216">
        <f t="shared" ca="1" si="8"/>
        <v>77</v>
      </c>
      <c r="AM31" s="352">
        <f t="shared" si="9"/>
        <v>41</v>
      </c>
      <c r="AN31" s="219">
        <v>30</v>
      </c>
      <c r="AO31" s="217">
        <f t="shared" ca="1" si="10"/>
        <v>30</v>
      </c>
      <c r="AP31" s="191">
        <f t="shared" ca="1" si="11"/>
        <v>0</v>
      </c>
      <c r="AQ31" s="155">
        <f t="shared" ca="1" si="12"/>
        <v>71.977688048821022</v>
      </c>
      <c r="AR31" s="203">
        <f t="shared" ca="1" si="13"/>
        <v>83.552941176470583</v>
      </c>
      <c r="AS31" s="203">
        <f t="shared" ca="1" si="14"/>
        <v>83.455137254901956</v>
      </c>
      <c r="AT31" s="203">
        <f t="shared" ca="1" si="15"/>
        <v>68.82853033926321</v>
      </c>
      <c r="AU31" s="203">
        <f t="shared" ca="1" si="31"/>
        <v>78.440699658703068</v>
      </c>
      <c r="AV31" s="203">
        <f t="shared" ca="1" si="32"/>
        <v>73.331660867812403</v>
      </c>
      <c r="AW31" s="203">
        <f t="shared" ca="1" si="16"/>
        <v>28.838152325476031</v>
      </c>
      <c r="AX31" s="203">
        <f t="shared" ca="1" si="17"/>
        <v>73.276665507943534</v>
      </c>
      <c r="AY31" s="203">
        <f t="shared" ca="1" si="18"/>
        <v>82.654909735020894</v>
      </c>
      <c r="AZ31" s="203">
        <f t="shared" ca="1" si="33"/>
        <v>57.332476515979302</v>
      </c>
      <c r="BA31" s="203">
        <f t="shared" ca="1" si="19"/>
        <v>49.515287099179716</v>
      </c>
      <c r="BB31" s="203">
        <f t="shared" ca="1" si="20"/>
        <v>67.543859649122808</v>
      </c>
      <c r="BC31" s="204">
        <v>109</v>
      </c>
      <c r="BE31">
        <f ca="1">VLOOKUP($A31, Calcs!$A$3:'Calcs'!$ANA$180, 872, FALSE)</f>
        <v>65</v>
      </c>
      <c r="BF31" s="5">
        <f t="shared" si="34"/>
        <v>12.190600624066461</v>
      </c>
      <c r="BG31">
        <f>(IF(A31&lt;17,SoC!X$2,IF(A31&lt;33,SoC!X$3,IF(A31&lt;49,SoC!X$4,IF(A31&lt;65,SoC!X$5,IF(A31&lt;81,SoC!X$6,IF(A31&lt;97,SoC!X$7,IF(A31&lt;113,SoC!X$8,IF(A31&lt;129,SoC!X$9,IF(A31&lt;145,SoC!X$10,SoC!X$11)))))))))+IF(BX31&lt;17,SoC!X$15,IF(BX31&lt;33,SoC!X$16,IF(BX31&lt;49,SoC!X$17,IF(BX31&lt;65,SoC!X$18,IF(BX31&lt;81,SoC!X$19,IF(BX31&lt;97,SoC!X$20,IF(BX31&lt;113,SoC!X$21,IF(BX31&lt;129,SoC!X$22,IF(BX31&lt;145,SoC!X$23,SoC!X$24))))))))))/2</f>
        <v>1.0067005874353752</v>
      </c>
      <c r="BH31" s="7">
        <v>68.82853033926321</v>
      </c>
      <c r="BI31" s="7">
        <v>78.440699658703068</v>
      </c>
      <c r="BJ31" s="5">
        <v>8.6</v>
      </c>
      <c r="BK31" s="5">
        <v>71.906006240664595</v>
      </c>
      <c r="BL31">
        <f ca="1">VLOOKUP($A31, Calcs!$A$3:'Calcs'!$AXV$180, 1058, FALSE)</f>
        <v>1866</v>
      </c>
      <c r="BM31" s="4"/>
      <c r="BN31" s="5">
        <f t="shared" si="21"/>
        <v>0.84797409300440663</v>
      </c>
      <c r="BO31" s="5" t="str">
        <f t="shared" si="35"/>
        <v>B</v>
      </c>
      <c r="BP31" s="65">
        <f t="shared" si="22"/>
        <v>3.9922377156390687</v>
      </c>
      <c r="BQ31" s="90">
        <v>10</v>
      </c>
      <c r="BR31" s="8" t="s">
        <v>264</v>
      </c>
      <c r="BS31" s="5">
        <f t="shared" ca="1" si="23"/>
        <v>21.034088217499672</v>
      </c>
      <c r="BT31" s="5">
        <f t="shared" ca="1" si="24"/>
        <v>17.797263675266247</v>
      </c>
      <c r="BU31" s="5">
        <f t="shared" si="25"/>
        <v>16.269204675471016</v>
      </c>
      <c r="BV31" t="s">
        <v>916</v>
      </c>
      <c r="BX31" s="4">
        <v>101</v>
      </c>
      <c r="BY31" s="4">
        <v>4</v>
      </c>
      <c r="CA31" t="s">
        <v>1117</v>
      </c>
      <c r="CF31" s="64">
        <v>0.44000204320229347</v>
      </c>
      <c r="CG31" s="330" t="s">
        <v>474</v>
      </c>
      <c r="CK31">
        <v>30</v>
      </c>
      <c r="CL31">
        <v>33</v>
      </c>
      <c r="CM31">
        <v>50</v>
      </c>
      <c r="CN31">
        <v>56</v>
      </c>
      <c r="CO31">
        <v>63</v>
      </c>
      <c r="CP31">
        <v>50</v>
      </c>
      <c r="CQ31">
        <v>55</v>
      </c>
      <c r="CR31">
        <v>63</v>
      </c>
      <c r="CS31">
        <v>74</v>
      </c>
      <c r="CT31">
        <v>80</v>
      </c>
      <c r="CY31" s="330" t="s">
        <v>474</v>
      </c>
      <c r="CZ31" s="5">
        <v>67.740791690112445</v>
      </c>
      <c r="DA31" s="5">
        <f t="shared" si="26"/>
        <v>65.340049161674671</v>
      </c>
      <c r="DB31" s="7">
        <v>66.766191013724935</v>
      </c>
      <c r="DC31" s="7">
        <v>70.983213429256594</v>
      </c>
      <c r="DD31" s="7">
        <f t="shared" si="27"/>
        <v>65.930454926465387</v>
      </c>
      <c r="DE31" s="7">
        <f t="shared" si="28"/>
        <v>70.143775437313906</v>
      </c>
      <c r="DF31" s="5">
        <v>8.3246621553069655</v>
      </c>
      <c r="DG31" s="5">
        <f t="shared" si="29"/>
        <v>8.1914182910932389</v>
      </c>
      <c r="DJ31">
        <v>109</v>
      </c>
      <c r="DK31" s="64"/>
      <c r="DL31" s="7">
        <v>60.080302315648616</v>
      </c>
      <c r="DM31" s="7">
        <v>64.267709493715103</v>
      </c>
      <c r="DN31" s="5">
        <v>7.2587112415971538</v>
      </c>
      <c r="DO31">
        <v>39</v>
      </c>
      <c r="DQ31" s="5">
        <v>48.325544528697442</v>
      </c>
      <c r="DR31" s="5">
        <v>48.744158396523083</v>
      </c>
      <c r="DS31" s="5">
        <v>48.325544528697442</v>
      </c>
      <c r="DT31" s="5">
        <f t="shared" si="36"/>
        <v>48.744158396523083</v>
      </c>
      <c r="DU31">
        <v>1768</v>
      </c>
      <c r="DV31" s="5">
        <v>196.75</v>
      </c>
      <c r="DW31" s="7"/>
      <c r="DX31" s="7">
        <v>109</v>
      </c>
      <c r="DY31" s="5" t="s">
        <v>474</v>
      </c>
      <c r="DZ31" s="5"/>
      <c r="EA31" s="7">
        <v>144</v>
      </c>
      <c r="EB31" s="5">
        <v>31.389645776566759</v>
      </c>
      <c r="EC31" s="7">
        <v>48.325544528697442</v>
      </c>
      <c r="ED31" s="68">
        <v>77.32087124591591</v>
      </c>
      <c r="EE31">
        <v>0</v>
      </c>
    </row>
    <row r="32" spans="1:135" ht="14.45" customHeight="1" x14ac:dyDescent="0.2">
      <c r="A32" s="204">
        <v>116</v>
      </c>
      <c r="B32" s="334" t="s">
        <v>7</v>
      </c>
      <c r="C32" s="363" t="s">
        <v>179</v>
      </c>
      <c r="D32" s="158" t="str">
        <f>IFERROR(IFERROR(VLOOKUP(C32, Archive!$I$786:$P$3989, 8, FALSE), VLOOKUP(C32, Archive!$L$786:$Q$6126, 6, FALSE)), "-")</f>
        <v>-</v>
      </c>
      <c r="E32" s="156" t="str">
        <f>IFERROR(VLOOKUP(C32, Archive!$I$786:$S$3989, 11, FALSE), "-")</f>
        <v>-</v>
      </c>
      <c r="F32" s="205">
        <f ca="1">VLOOKUP($A32, Calcs!$A$3:'Calcs'!$ANA$180, 114, FALSE)</f>
        <v>3</v>
      </c>
      <c r="G32" s="206">
        <f ca="1">VLOOKUP($A32, Calcs!$A$3:'Calcs'!$ANA$180, 115, FALSE)</f>
        <v>2</v>
      </c>
      <c r="H32" s="207">
        <f ca="1">VLOOKUP($A32, Calcs!$A$3:'Calcs'!$ANA$180, 116, FALSE)</f>
        <v>1</v>
      </c>
      <c r="I32" s="208">
        <f ca="1">VLOOKUP($A32, Calcs!$A$3:'Calcs'!$ANA$180, 117, FALSE)</f>
        <v>1</v>
      </c>
      <c r="J32" s="209">
        <f ca="1">VLOOKUP($A32, Calcs!$A$3:'Calcs'!$ANA$180, 118, FALSE)</f>
        <v>4</v>
      </c>
      <c r="K32" s="210">
        <f ca="1">VLOOKUP($A32, Calcs!$A$3:'Calcs'!$ANA$180, 119, FALSE)</f>
        <v>0</v>
      </c>
      <c r="L32" s="211">
        <f ca="1">VLOOKUP($A32, Calcs!$A$3:'Calcs'!$ANA$180, 120, FALSE)</f>
        <v>0</v>
      </c>
      <c r="M32" s="212">
        <f ca="1">VLOOKUP($A32, Calcs!$A$3:'Calcs'!$ANA$180, 121, FALSE)</f>
        <v>0</v>
      </c>
      <c r="N32" s="213" t="str">
        <f t="shared" ca="1" si="0"/>
        <v>8-3</v>
      </c>
      <c r="O32" s="214">
        <f ca="1">VLOOKUP($A32, Calcs!$A$3:'Calcs'!$ANA$180, 311, FALSE)/X32</f>
        <v>52</v>
      </c>
      <c r="P32" s="214">
        <f ca="1">VLOOKUP($A32, Calcs!$A$3:'Calcs'!$ANA$180, 406, FALSE)/X32</f>
        <v>34.666666666666664</v>
      </c>
      <c r="Q32" s="214">
        <f t="shared" ca="1" si="1"/>
        <v>17.333333333333336</v>
      </c>
      <c r="R32" s="215">
        <f ca="1">VLOOKUP($A32,Calcs!$A$3:'Calcs'!$ANA$180,500,FALSE)/X32</f>
        <v>4.5222222222222221</v>
      </c>
      <c r="S32" s="214">
        <f ca="1">VLOOKUP($A32, Calcs!$A$3:'Calcs'!$ANA$180, 216, FALSE)/X32</f>
        <v>57.159508483426031</v>
      </c>
      <c r="T32" s="215">
        <f ca="1">VLOOKUP($A32, Calcs!$A$3:'Calcs'!$ANA$180, 594, FALSE)/X32</f>
        <v>4.2288888888888891</v>
      </c>
      <c r="U32" s="214">
        <f ca="1">VLOOKUP($A32, Calcs!$A$3:'Calcs'!$ANA$180, 688, FALSE)/X32</f>
        <v>76.333333333333329</v>
      </c>
      <c r="V32" s="204">
        <f ca="1">VLOOKUP($A32, Calcs!$A$3:'Calcs'!$ANA$180, 782, FALSE)/X32</f>
        <v>84.699999999999989</v>
      </c>
      <c r="W32" s="220">
        <v>3</v>
      </c>
      <c r="X32" s="214">
        <f ca="1">VLOOKUP($A32, Calcs!$A$3:'Calcs'!$ANA$180, 9, FALSE)</f>
        <v>9</v>
      </c>
      <c r="Y32" s="215">
        <f t="shared" ca="1" si="30"/>
        <v>14.889434889434892</v>
      </c>
      <c r="Z32" s="215">
        <f t="shared" ca="1" si="2"/>
        <v>65.00786475123428</v>
      </c>
      <c r="AA32" s="215">
        <f t="shared" ca="1" si="3"/>
        <v>13.104444444444447</v>
      </c>
      <c r="AB32" s="204">
        <f t="shared" ca="1" si="4"/>
        <v>76.333333333333329</v>
      </c>
      <c r="AC32" s="204">
        <f t="shared" ca="1" si="5"/>
        <v>84.699999999999989</v>
      </c>
      <c r="AD32" s="158">
        <f t="shared" ca="1" si="6"/>
        <v>69.995523646280901</v>
      </c>
      <c r="AE32" s="215">
        <f t="shared" ca="1" si="7"/>
        <v>9.2032602918748303</v>
      </c>
      <c r="AF32" s="216">
        <f ca="1">VLOOKUP($A32,Calcs!$A$3:'Calcs'!$ANA$180,122,FALSE)</f>
        <v>10</v>
      </c>
      <c r="AG32" s="216">
        <f ca="1">VLOOKUP($A32,Calcs!$A$3:'Calcs'!$ANA$180,123,FALSE)</f>
        <v>6</v>
      </c>
      <c r="AH32" s="216">
        <f ca="1">VLOOKUP($A32,Calcs!$A$3:'Calcs'!$ANA$180,124,FALSE)*2</f>
        <v>24</v>
      </c>
      <c r="AI32" s="216">
        <f ca="1">VLOOKUP($A32,Calcs!$A$3:'Calcs'!$ANA$180,110,FALSE)*8</f>
        <v>0</v>
      </c>
      <c r="AJ32" s="216">
        <f ca="1">VLOOKUP($A32,Calcs!$A$3:'Calcs'!$ANA$180,112,FALSE)*12</f>
        <v>0</v>
      </c>
      <c r="AK32" s="157">
        <v>44</v>
      </c>
      <c r="AL32" s="216">
        <f t="shared" ca="1" si="8"/>
        <v>84</v>
      </c>
      <c r="AM32" s="352">
        <f t="shared" si="9"/>
        <v>44</v>
      </c>
      <c r="AN32" s="218">
        <v>31</v>
      </c>
      <c r="AO32" s="217">
        <f t="shared" ca="1" si="10"/>
        <v>32</v>
      </c>
      <c r="AP32" s="191">
        <f t="shared" ca="1" si="11"/>
        <v>-1</v>
      </c>
      <c r="AQ32" s="155">
        <f t="shared" ca="1" si="12"/>
        <v>71.57146919706301</v>
      </c>
      <c r="AR32" s="203">
        <f t="shared" ca="1" si="13"/>
        <v>61.223529411764709</v>
      </c>
      <c r="AS32" s="203">
        <f t="shared" ca="1" si="14"/>
        <v>55.635764705882352</v>
      </c>
      <c r="AT32" s="203">
        <f t="shared" ca="1" si="15"/>
        <v>77.447094061086858</v>
      </c>
      <c r="AU32" s="203">
        <f t="shared" ca="1" si="31"/>
        <v>69.219283276450511</v>
      </c>
      <c r="AV32" s="203">
        <f t="shared" ca="1" si="32"/>
        <v>79.468213996315811</v>
      </c>
      <c r="AW32" s="203">
        <f t="shared" ca="1" si="16"/>
        <v>50.294002560861571</v>
      </c>
      <c r="AX32" s="203">
        <f t="shared" ca="1" si="17"/>
        <v>74.968604866010907</v>
      </c>
      <c r="AY32" s="203">
        <f t="shared" ca="1" si="18"/>
        <v>90.128912746339878</v>
      </c>
      <c r="AZ32" s="203">
        <f t="shared" ca="1" si="33"/>
        <v>70.838780099662884</v>
      </c>
      <c r="BA32" s="203">
        <f t="shared" ca="1" si="19"/>
        <v>58.240119313944817</v>
      </c>
      <c r="BB32" s="203">
        <f t="shared" ca="1" si="20"/>
        <v>73.68421052631578</v>
      </c>
      <c r="BC32" s="204">
        <v>163</v>
      </c>
      <c r="BE32">
        <f ca="1">VLOOKUP($A32, Calcs!$A$3:'Calcs'!$ANA$180, 872, FALSE)</f>
        <v>87.25</v>
      </c>
      <c r="BF32" s="5">
        <f t="shared" si="34"/>
        <v>7.2966130661468265</v>
      </c>
      <c r="BG32">
        <f>(IF(A32&lt;17,SoC!X$2,IF(A32&lt;33,SoC!X$3,IF(A32&lt;49,SoC!X$4,IF(A32&lt;65,SoC!X$5,IF(A32&lt;81,SoC!X$6,IF(A32&lt;97,SoC!X$7,IF(A32&lt;113,SoC!X$8,IF(A32&lt;129,SoC!X$9,IF(A32&lt;145,SoC!X$10,SoC!X$11)))))))))+IF(BX32&lt;17,SoC!X$15,IF(BX32&lt;33,SoC!X$16,IF(BX32&lt;49,SoC!X$17,IF(BX32&lt;65,SoC!X$18,IF(BX32&lt;81,SoC!X$19,IF(BX32&lt;97,SoC!X$20,IF(BX32&lt;113,SoC!X$21,IF(BX32&lt;129,SoC!X$22,IF(BX32&lt;145,SoC!X$23,SoC!X$24))))))))))/2</f>
        <v>1.137306223864468</v>
      </c>
      <c r="BH32" s="7">
        <v>77.447094061086858</v>
      </c>
      <c r="BI32" s="7">
        <v>69.219283276450511</v>
      </c>
      <c r="BJ32" s="5">
        <v>9.2032602918748303</v>
      </c>
      <c r="BK32" s="5">
        <v>71.610217769113774</v>
      </c>
      <c r="BL32">
        <f ca="1">VLOOKUP($A32, Calcs!$A$3:'Calcs'!$AXV$180, 1058, FALSE)</f>
        <v>1983</v>
      </c>
      <c r="BM32" s="4"/>
      <c r="BN32" s="5">
        <f t="shared" si="21"/>
        <v>0.84622820662699361</v>
      </c>
      <c r="BO32" s="5" t="str">
        <f t="shared" si="35"/>
        <v>B</v>
      </c>
      <c r="BP32" s="65">
        <f t="shared" si="22"/>
        <v>4.2347101672663197</v>
      </c>
      <c r="BQ32" s="90">
        <v>6</v>
      </c>
      <c r="BR32" s="8" t="s">
        <v>264</v>
      </c>
      <c r="BS32" s="5">
        <f t="shared" ca="1" si="23"/>
        <v>23.434528089664969</v>
      </c>
      <c r="BT32" s="5">
        <f t="shared" ca="1" si="24"/>
        <v>18.55304202858872</v>
      </c>
      <c r="BU32" s="5">
        <f t="shared" si="25"/>
        <v>15.973416203920195</v>
      </c>
      <c r="BV32" t="s">
        <v>914</v>
      </c>
      <c r="BX32" s="4">
        <v>39</v>
      </c>
      <c r="BY32" s="4">
        <v>16</v>
      </c>
      <c r="CA32" t="s">
        <v>1106</v>
      </c>
      <c r="CF32" s="64">
        <v>0.88741246828076992</v>
      </c>
      <c r="CG32" s="334" t="s">
        <v>179</v>
      </c>
      <c r="CK32">
        <v>31</v>
      </c>
      <c r="CL32">
        <v>48</v>
      </c>
      <c r="CM32">
        <v>23</v>
      </c>
      <c r="CN32">
        <v>35</v>
      </c>
      <c r="CO32">
        <v>22</v>
      </c>
      <c r="CP32">
        <v>28</v>
      </c>
      <c r="CQ32">
        <v>28</v>
      </c>
      <c r="CR32">
        <v>34</v>
      </c>
      <c r="CS32">
        <v>36</v>
      </c>
      <c r="CT32">
        <v>32</v>
      </c>
      <c r="CY32" s="334" t="s">
        <v>179</v>
      </c>
      <c r="CZ32" s="5">
        <v>73.426148667862947</v>
      </c>
      <c r="DA32" s="5">
        <f t="shared" si="26"/>
        <v>72.168444433712352</v>
      </c>
      <c r="DB32" s="7">
        <v>78.70552989461045</v>
      </c>
      <c r="DC32" s="7">
        <v>64.668265387689857</v>
      </c>
      <c r="DD32" s="7">
        <f t="shared" si="27"/>
        <v>74.768752338383834</v>
      </c>
      <c r="DE32" s="7">
        <f t="shared" si="28"/>
        <v>66.454530692800944</v>
      </c>
      <c r="DF32" s="5">
        <v>9.0948703490850633</v>
      </c>
      <c r="DG32" s="5">
        <f t="shared" si="29"/>
        <v>8.9078781669281106</v>
      </c>
      <c r="DJ32">
        <v>163</v>
      </c>
      <c r="DK32" s="64"/>
      <c r="DL32" s="7">
        <v>47.211309444797458</v>
      </c>
      <c r="DM32" s="7">
        <v>78.958387828578552</v>
      </c>
      <c r="DN32" s="5">
        <v>7.5989328918294428</v>
      </c>
      <c r="DO32">
        <v>57</v>
      </c>
      <c r="DQ32" s="5">
        <v>65.273731193894989</v>
      </c>
      <c r="DR32" s="5">
        <v>61.455298395421238</v>
      </c>
      <c r="DS32" s="5">
        <v>65.273731193894989</v>
      </c>
      <c r="DT32" s="5">
        <f t="shared" si="36"/>
        <v>61.455298395421238</v>
      </c>
      <c r="DU32">
        <v>1961</v>
      </c>
      <c r="DV32" s="5">
        <v>287</v>
      </c>
      <c r="DW32" s="7"/>
      <c r="DX32" s="7">
        <v>163</v>
      </c>
      <c r="DY32" s="5" t="s">
        <v>179</v>
      </c>
      <c r="DZ32" s="5"/>
      <c r="EA32" s="7">
        <v>247</v>
      </c>
      <c r="EB32" s="5">
        <v>53.841961852861033</v>
      </c>
      <c r="EC32" s="7">
        <v>65.273731193894989</v>
      </c>
      <c r="ED32" s="68">
        <v>104.43796991023198</v>
      </c>
      <c r="EE32">
        <v>4</v>
      </c>
    </row>
    <row r="33" spans="1:135" ht="14.45" customHeight="1" x14ac:dyDescent="0.2">
      <c r="A33" s="204">
        <v>144</v>
      </c>
      <c r="B33" s="335" t="s">
        <v>323</v>
      </c>
      <c r="C33" s="238" t="s">
        <v>382</v>
      </c>
      <c r="D33" s="158" t="str">
        <f>IFERROR(IFERROR(VLOOKUP(C33, Archive!$I$786:$P$3989, 8, FALSE), VLOOKUP(C33, Archive!$L$786:$Q$6126, 6, FALSE)), "-")</f>
        <v>-</v>
      </c>
      <c r="E33" s="156" t="str">
        <f>IFERROR(VLOOKUP(C33, Archive!$I$786:$S$3989, 11, FALSE), "-")</f>
        <v>-</v>
      </c>
      <c r="F33" s="205">
        <f ca="1">VLOOKUP($A33, Calcs!$A$3:'Calcs'!$ANA$180, 114, FALSE)</f>
        <v>2</v>
      </c>
      <c r="G33" s="206">
        <f ca="1">VLOOKUP($A33, Calcs!$A$3:'Calcs'!$ANA$180, 115, FALSE)</f>
        <v>3</v>
      </c>
      <c r="H33" s="207">
        <f ca="1">VLOOKUP($A33, Calcs!$A$3:'Calcs'!$ANA$180, 116, FALSE)</f>
        <v>2</v>
      </c>
      <c r="I33" s="208">
        <f ca="1">VLOOKUP($A33, Calcs!$A$3:'Calcs'!$ANA$180, 117, FALSE)</f>
        <v>0</v>
      </c>
      <c r="J33" s="209">
        <f ca="1">VLOOKUP($A33, Calcs!$A$3:'Calcs'!$ANA$180, 118, FALSE)</f>
        <v>2</v>
      </c>
      <c r="K33" s="210">
        <f ca="1">VLOOKUP($A33, Calcs!$A$3:'Calcs'!$ANA$180, 119, FALSE)</f>
        <v>1</v>
      </c>
      <c r="L33" s="211">
        <f ca="1">VLOOKUP($A33, Calcs!$A$3:'Calcs'!$ANA$180, 120, FALSE)</f>
        <v>0</v>
      </c>
      <c r="M33" s="212">
        <f ca="1">VLOOKUP($A33, Calcs!$A$3:'Calcs'!$ANA$180, 121, FALSE)</f>
        <v>0</v>
      </c>
      <c r="N33" s="213" t="str">
        <f t="shared" ca="1" si="0"/>
        <v>6-4</v>
      </c>
      <c r="O33" s="214">
        <f ca="1">VLOOKUP($A33, Calcs!$A$3:'Calcs'!$ANA$180, 311, FALSE)/X33</f>
        <v>45.6</v>
      </c>
      <c r="P33" s="214">
        <f ca="1">VLOOKUP($A33, Calcs!$A$3:'Calcs'!$ANA$180, 406, FALSE)/X33</f>
        <v>34.299999999999997</v>
      </c>
      <c r="Q33" s="214">
        <f t="shared" ca="1" si="1"/>
        <v>11.300000000000004</v>
      </c>
      <c r="R33" s="215">
        <f ca="1">VLOOKUP($A33,Calcs!$A$3:'Calcs'!$ANA$180,500,FALSE)/X33</f>
        <v>4.6150000000000002</v>
      </c>
      <c r="S33" s="214">
        <f ca="1">VLOOKUP($A33, Calcs!$A$3:'Calcs'!$ANA$180, 216, FALSE)/X33</f>
        <v>55.95364754611613</v>
      </c>
      <c r="T33" s="215">
        <f ca="1">VLOOKUP($A33, Calcs!$A$3:'Calcs'!$ANA$180, 594, FALSE)/X33</f>
        <v>6.8870000000000005</v>
      </c>
      <c r="U33" s="214">
        <f ca="1">VLOOKUP($A33, Calcs!$A$3:'Calcs'!$ANA$180, 688, FALSE)/X33</f>
        <v>79.5</v>
      </c>
      <c r="V33" s="204">
        <f ca="1">VLOOKUP($A33, Calcs!$A$3:'Calcs'!$ANA$180, 782, FALSE)/X33</f>
        <v>66.19</v>
      </c>
      <c r="W33" s="220">
        <v>1</v>
      </c>
      <c r="X33" s="214">
        <f ca="1">VLOOKUP($A33, Calcs!$A$3:'Calcs'!$ANA$180, 9, FALSE)</f>
        <v>10</v>
      </c>
      <c r="Y33" s="215">
        <f t="shared" ca="1" si="30"/>
        <v>13.282773564463705</v>
      </c>
      <c r="Z33" s="215">
        <f t="shared" ca="1" si="2"/>
        <v>77.140512033858229</v>
      </c>
      <c r="AA33" s="215">
        <f t="shared" ca="1" si="3"/>
        <v>4.4130000000000038</v>
      </c>
      <c r="AB33" s="204">
        <f t="shared" ca="1" si="4"/>
        <v>79.5</v>
      </c>
      <c r="AC33" s="204">
        <f t="shared" ca="1" si="5"/>
        <v>66.19</v>
      </c>
      <c r="AD33" s="158">
        <f t="shared" ca="1" si="6"/>
        <v>81.714589830840936</v>
      </c>
      <c r="AE33" s="215">
        <f t="shared" ca="1" si="7"/>
        <v>8.1357236924566205</v>
      </c>
      <c r="AF33" s="216">
        <f ca="1">VLOOKUP($A33,Calcs!$A$3:'Calcs'!$ANA$180,122,FALSE)</f>
        <v>8</v>
      </c>
      <c r="AG33" s="216">
        <f ca="1">VLOOKUP($A33,Calcs!$A$3:'Calcs'!$ANA$180,123,FALSE)</f>
        <v>7</v>
      </c>
      <c r="AH33" s="216">
        <f ca="1">VLOOKUP($A33,Calcs!$A$3:'Calcs'!$ANA$180,124,FALSE)*2</f>
        <v>12</v>
      </c>
      <c r="AI33" s="216">
        <f ca="1">VLOOKUP($A33,Calcs!$A$3:'Calcs'!$ANA$180,110,FALSE)*8</f>
        <v>0</v>
      </c>
      <c r="AJ33" s="216">
        <f ca="1">VLOOKUP($A33,Calcs!$A$3:'Calcs'!$ANA$180,112,FALSE)*12</f>
        <v>0</v>
      </c>
      <c r="AK33" s="157">
        <v>39</v>
      </c>
      <c r="AL33" s="216">
        <f t="shared" ca="1" si="8"/>
        <v>66</v>
      </c>
      <c r="AM33" s="352">
        <f t="shared" si="9"/>
        <v>39</v>
      </c>
      <c r="AN33" s="219">
        <v>32</v>
      </c>
      <c r="AO33" s="217">
        <f t="shared" ca="1" si="10"/>
        <v>31</v>
      </c>
      <c r="AP33" s="191">
        <f t="shared" ca="1" si="11"/>
        <v>1</v>
      </c>
      <c r="AQ33" s="155">
        <f t="shared" ca="1" si="12"/>
        <v>71.591757704187472</v>
      </c>
      <c r="AR33" s="203">
        <f t="shared" ca="1" si="13"/>
        <v>48.258823529411764</v>
      </c>
      <c r="AS33" s="203">
        <f t="shared" ca="1" si="14"/>
        <v>65.80807843137255</v>
      </c>
      <c r="AT33" s="203">
        <f t="shared" ca="1" si="15"/>
        <v>66.799074026823618</v>
      </c>
      <c r="AU33" s="203">
        <f t="shared" ca="1" si="31"/>
        <v>69.993600682593865</v>
      </c>
      <c r="AV33" s="203">
        <f t="shared" ca="1" si="32"/>
        <v>70.893106415637135</v>
      </c>
      <c r="AW33" s="203">
        <f t="shared" ca="1" si="16"/>
        <v>64.684132234183153</v>
      </c>
      <c r="AX33" s="203">
        <f t="shared" ca="1" si="17"/>
        <v>61.495269591033377</v>
      </c>
      <c r="AY33" s="203">
        <f t="shared" ca="1" si="18"/>
        <v>76.902827976284371</v>
      </c>
      <c r="AZ33" s="203">
        <f t="shared" ca="1" si="33"/>
        <v>79.259955142103848</v>
      </c>
      <c r="BA33" s="203">
        <f t="shared" ca="1" si="19"/>
        <v>73.750932140193882</v>
      </c>
      <c r="BB33" s="203">
        <f t="shared" ca="1" si="20"/>
        <v>57.894736842105267</v>
      </c>
      <c r="BC33" s="204">
        <v>232</v>
      </c>
      <c r="BE33">
        <f ca="1">VLOOKUP($A33, Calcs!$A$3:'Calcs'!$ANA$180, 872, FALSE)</f>
        <v>86</v>
      </c>
      <c r="BF33" s="5">
        <f t="shared" si="34"/>
        <v>4.8631321045999156</v>
      </c>
      <c r="BG33">
        <f>(IF(A33&lt;17,SoC!X$2,IF(A33&lt;33,SoC!X$3,IF(A33&lt;49,SoC!X$4,IF(A33&lt;65,SoC!X$5,IF(A33&lt;81,SoC!X$6,IF(A33&lt;97,SoC!X$7,IF(A33&lt;113,SoC!X$8,IF(A33&lt;129,SoC!X$9,IF(A33&lt;145,SoC!X$10,SoC!X$11)))))))))+IF(BX33&lt;17,SoC!X$15,IF(BX33&lt;33,SoC!X$16,IF(BX33&lt;49,SoC!X$17,IF(BX33&lt;65,SoC!X$18,IF(BX33&lt;81,SoC!X$19,IF(BX33&lt;97,SoC!X$20,IF(BX33&lt;113,SoC!X$21,IF(BX33&lt;129,SoC!X$22,IF(BX33&lt;145,SoC!X$23,SoC!X$24))))))))))/2</f>
        <v>1.3786502831701939</v>
      </c>
      <c r="BH33" s="7">
        <v>66.799074026823618</v>
      </c>
      <c r="BI33" s="7">
        <v>69.993600682593865</v>
      </c>
      <c r="BJ33" s="5">
        <v>8.1357236924566205</v>
      </c>
      <c r="BK33" s="5">
        <v>71.578302614997895</v>
      </c>
      <c r="BL33">
        <f ca="1">VLOOKUP($A33, Calcs!$A$3:'Calcs'!$AXV$180, 1058, FALSE)</f>
        <v>2191</v>
      </c>
      <c r="BM33" s="4"/>
      <c r="BN33" s="5">
        <f t="shared" si="21"/>
        <v>0.84603961263641725</v>
      </c>
      <c r="BO33" s="5" t="str">
        <f t="shared" si="35"/>
        <v>B</v>
      </c>
      <c r="BP33" s="65">
        <f t="shared" si="22"/>
        <v>3.6945588367340392</v>
      </c>
      <c r="BQ33" s="90">
        <v>4</v>
      </c>
      <c r="BR33" s="8" t="s">
        <v>264</v>
      </c>
      <c r="BS33" s="5">
        <f t="shared" ca="1" si="23"/>
        <v>22.899543365272105</v>
      </c>
      <c r="BT33" s="5">
        <f t="shared" ca="1" si="24"/>
        <v>18.369926514007052</v>
      </c>
      <c r="BU33" s="5">
        <f t="shared" si="25"/>
        <v>15.941501049804316</v>
      </c>
      <c r="BV33" t="s">
        <v>913</v>
      </c>
      <c r="BX33" s="4">
        <v>2</v>
      </c>
      <c r="BY33" s="4">
        <v>4</v>
      </c>
      <c r="CA33" t="s">
        <v>1091</v>
      </c>
      <c r="CF33" s="64">
        <v>0.89208627556591547</v>
      </c>
      <c r="CG33" s="335" t="s">
        <v>382</v>
      </c>
      <c r="CK33">
        <v>32</v>
      </c>
      <c r="CL33">
        <v>28</v>
      </c>
      <c r="CM33">
        <v>20</v>
      </c>
      <c r="CN33">
        <v>24</v>
      </c>
      <c r="CO33">
        <v>27</v>
      </c>
      <c r="CP33">
        <v>31</v>
      </c>
      <c r="CQ33">
        <v>24</v>
      </c>
      <c r="CR33">
        <v>10</v>
      </c>
      <c r="CS33">
        <v>10</v>
      </c>
      <c r="CT33">
        <v>6</v>
      </c>
      <c r="CY33" s="335" t="s">
        <v>382</v>
      </c>
      <c r="CZ33" s="5">
        <v>74.080486119571745</v>
      </c>
      <c r="DA33" s="5">
        <f t="shared" si="26"/>
        <v>74.460349334832173</v>
      </c>
      <c r="DB33" s="7">
        <v>66.551795932013135</v>
      </c>
      <c r="DC33" s="7">
        <v>70.26378896882494</v>
      </c>
      <c r="DD33" s="7">
        <f t="shared" si="27"/>
        <v>68.279885039383132</v>
      </c>
      <c r="DE33" s="7">
        <f t="shared" si="28"/>
        <v>71.01256623120689</v>
      </c>
      <c r="DF33" s="5">
        <v>8.5264294989168832</v>
      </c>
      <c r="DG33" s="5">
        <f t="shared" si="29"/>
        <v>8.547013850232851</v>
      </c>
      <c r="DJ33">
        <v>232</v>
      </c>
      <c r="DK33" s="64"/>
      <c r="DL33" s="7">
        <v>80.376508790973119</v>
      </c>
      <c r="DM33" s="7">
        <v>76.254007067880579</v>
      </c>
      <c r="DN33" s="5">
        <v>8.6911043094446327</v>
      </c>
      <c r="DO33">
        <v>60</v>
      </c>
      <c r="DQ33" s="5">
        <v>80.993590676177419</v>
      </c>
      <c r="DR33" s="5">
        <v>73.245193007133068</v>
      </c>
      <c r="DS33" s="5">
        <v>80.993590676177419</v>
      </c>
      <c r="DT33" s="5">
        <f t="shared" si="36"/>
        <v>73.245193007133068</v>
      </c>
      <c r="DU33">
        <v>2237</v>
      </c>
      <c r="DV33" s="5">
        <v>300</v>
      </c>
      <c r="DW33" s="7"/>
      <c r="DX33" s="7">
        <v>232</v>
      </c>
      <c r="DY33" s="5" t="s">
        <v>382</v>
      </c>
      <c r="DZ33" s="5"/>
      <c r="EA33" s="7">
        <v>394</v>
      </c>
      <c r="EB33" s="5">
        <v>85.885558583106274</v>
      </c>
      <c r="EC33" s="7">
        <v>80.993590676177419</v>
      </c>
      <c r="ED33" s="68">
        <v>129.58974508188388</v>
      </c>
      <c r="EE33">
        <v>16</v>
      </c>
    </row>
    <row r="34" spans="1:135" ht="14.45" customHeight="1" x14ac:dyDescent="0.2">
      <c r="A34" s="204">
        <v>148</v>
      </c>
      <c r="B34" s="330" t="s">
        <v>398</v>
      </c>
      <c r="C34" s="234" t="s">
        <v>750</v>
      </c>
      <c r="D34" s="158" t="str">
        <f>IFERROR(IFERROR(VLOOKUP(C34, Archive!$I$786:$P$3989, 8, FALSE), VLOOKUP(C34, Archive!$L$786:$Q$6126, 6, FALSE)), "-")</f>
        <v>-</v>
      </c>
      <c r="E34" s="156" t="str">
        <f>IFERROR(VLOOKUP(C34, Archive!$I$786:$S$3989, 11, FALSE), "-")</f>
        <v>-</v>
      </c>
      <c r="F34" s="205">
        <f ca="1">VLOOKUP($A34, Calcs!$A$3:'Calcs'!$ANA$180, 114, FALSE)</f>
        <v>5</v>
      </c>
      <c r="G34" s="206">
        <f ca="1">VLOOKUP($A34, Calcs!$A$3:'Calcs'!$ANA$180, 115, FALSE)</f>
        <v>0</v>
      </c>
      <c r="H34" s="207">
        <f ca="1">VLOOKUP($A34, Calcs!$A$3:'Calcs'!$ANA$180, 116, FALSE)</f>
        <v>1</v>
      </c>
      <c r="I34" s="208">
        <f ca="1">VLOOKUP($A34, Calcs!$A$3:'Calcs'!$ANA$180, 117, FALSE)</f>
        <v>1</v>
      </c>
      <c r="J34" s="209">
        <f ca="1">VLOOKUP($A34, Calcs!$A$3:'Calcs'!$ANA$180, 118, FALSE)</f>
        <v>2</v>
      </c>
      <c r="K34" s="210">
        <f ca="1">VLOOKUP($A34, Calcs!$A$3:'Calcs'!$ANA$180, 119, FALSE)</f>
        <v>1</v>
      </c>
      <c r="L34" s="211">
        <f ca="1">VLOOKUP($A34, Calcs!$A$3:'Calcs'!$ANA$180, 120, FALSE)</f>
        <v>0</v>
      </c>
      <c r="M34" s="212">
        <f ca="1">VLOOKUP($A34, Calcs!$A$3:'Calcs'!$ANA$180, 121, FALSE)</f>
        <v>0</v>
      </c>
      <c r="N34" s="213" t="str">
        <f t="shared" ref="N34:N65" ca="1" si="37">_xlfn.CONCAT(SUM(F34,H34,J34,L34),"-",SUM(G34,I34,K34,M34))</f>
        <v>8-2</v>
      </c>
      <c r="O34" s="214">
        <f ca="1">VLOOKUP($A34, Calcs!$A$3:'Calcs'!$ANA$180, 311, FALSE)/X34</f>
        <v>47</v>
      </c>
      <c r="P34" s="214">
        <f ca="1">VLOOKUP($A34, Calcs!$A$3:'Calcs'!$ANA$180, 406, FALSE)/X34</f>
        <v>33.299999999999997</v>
      </c>
      <c r="Q34" s="214">
        <f t="shared" ref="Q34:Q65" ca="1" si="38">O34-P34</f>
        <v>13.700000000000003</v>
      </c>
      <c r="R34" s="215">
        <f ca="1">VLOOKUP($A34,Calcs!$A$3:'Calcs'!$ANA$180,500,FALSE)/X34</f>
        <v>4.9019999999999992</v>
      </c>
      <c r="S34" s="214">
        <f ca="1">VLOOKUP($A34, Calcs!$A$3:'Calcs'!$ANA$180, 216, FALSE)/X34</f>
        <v>49.423633384927697</v>
      </c>
      <c r="T34" s="215">
        <f ca="1">VLOOKUP($A34, Calcs!$A$3:'Calcs'!$ANA$180, 594, FALSE)/X34</f>
        <v>4.1630000000000003</v>
      </c>
      <c r="U34" s="214">
        <f ca="1">VLOOKUP($A34, Calcs!$A$3:'Calcs'!$ANA$180, 688, FALSE)/X34</f>
        <v>60.6</v>
      </c>
      <c r="V34" s="204">
        <f ca="1">VLOOKUP($A34, Calcs!$A$3:'Calcs'!$ANA$180, 782, FALSE)/X34</f>
        <v>79.33</v>
      </c>
      <c r="W34" s="220">
        <v>7</v>
      </c>
      <c r="X34" s="214">
        <f ca="1">VLOOKUP($A34, Calcs!$A$3:'Calcs'!$ANA$180, 9, FALSE)</f>
        <v>10</v>
      </c>
      <c r="Y34" s="215">
        <f t="shared" ref="Y34:Y65" ca="1" si="39">(Q34-MIN(Q:Q))/R34</f>
        <v>12.994696042431663</v>
      </c>
      <c r="Z34" s="215">
        <f t="shared" ref="Z34:Z65" ca="1" si="40">(S34)*(BG34)</f>
        <v>49.754800761797334</v>
      </c>
      <c r="AA34" s="215">
        <f t="shared" ref="AA34:AA65" ca="1" si="41">Q34-T34</f>
        <v>9.5370000000000026</v>
      </c>
      <c r="AB34" s="204">
        <f t="shared" ref="AB34:AB65" ca="1" si="42">U34</f>
        <v>60.6</v>
      </c>
      <c r="AC34" s="204">
        <f t="shared" ref="AC34:AC65" ca="1" si="43">V34</f>
        <v>79.33</v>
      </c>
      <c r="AD34" s="158">
        <f t="shared" ref="AD34:AD65" ca="1" si="44">IFERROR((AVERAGE((Q34-MIN(Q:Q))*(AB34/100), SQRT((Q34-MIN(Q:Q))*(AB34/100)/100)*100))*BG34, 0)</f>
        <v>50.703919075083263</v>
      </c>
      <c r="AE34" s="215">
        <f t="shared" ref="AE34:AE65" ca="1" si="45">IFERROR(IF(SQRT(AC34)&gt;10, 10, SQRT(AC34)), 0)</f>
        <v>8.9067390216621938</v>
      </c>
      <c r="AF34" s="216">
        <f ca="1">VLOOKUP($A34,Calcs!$A$3:'Calcs'!$ANA$180,122,FALSE)</f>
        <v>16</v>
      </c>
      <c r="AG34" s="216">
        <f ca="1">VLOOKUP($A34,Calcs!$A$3:'Calcs'!$ANA$180,123,FALSE)</f>
        <v>8</v>
      </c>
      <c r="AH34" s="216">
        <f ca="1">VLOOKUP($A34,Calcs!$A$3:'Calcs'!$ANA$180,124,FALSE)*2</f>
        <v>12</v>
      </c>
      <c r="AI34" s="216">
        <f ca="1">VLOOKUP($A34,Calcs!$A$3:'Calcs'!$ANA$180,110,FALSE)*8</f>
        <v>0</v>
      </c>
      <c r="AJ34" s="216">
        <f ca="1">VLOOKUP($A34,Calcs!$A$3:'Calcs'!$ANA$180,112,FALSE)*12</f>
        <v>0</v>
      </c>
      <c r="AK34" s="157">
        <v>39</v>
      </c>
      <c r="AL34" s="216">
        <f t="shared" ref="AL34:AL65" ca="1" si="46">SUM(AF34:AK34)</f>
        <v>75</v>
      </c>
      <c r="AM34" s="352">
        <f t="shared" ref="AM34:AM65" si="47">IFERROR(MID(E34, 2, LEN(E34)-2), 0)+AK34</f>
        <v>39</v>
      </c>
      <c r="AN34" s="218">
        <v>33</v>
      </c>
      <c r="AO34" s="217">
        <f t="shared" ref="AO34:AO65" ca="1" si="48">_xlfn.RANK.EQ(AQ34,AQ:AQ, 0)</f>
        <v>33</v>
      </c>
      <c r="AP34" s="191">
        <f t="shared" ref="AP34:AP65" ca="1" si="49">AN34-AO34</f>
        <v>0</v>
      </c>
      <c r="AQ34" s="155">
        <f t="shared" ref="AQ34:AQ65" ca="1" si="50">((AR34*0.5+AS34*0.5)*3+(AT34*0.35+AU34*0.35+AV34*0.3)*2+(AW34*0.4+AX34*0.3+AY34*0.3)*3+(AZ34*0.35+BA34*0.3+BB34*0.35)*2+(BC34*100/MAX(BC:BC)*(12/12)))/(9+(12/12))</f>
        <v>71.251281117814827</v>
      </c>
      <c r="AR34" s="203">
        <f t="shared" ref="AR34:AR65" ca="1" si="51">(IFERROR(IF((F34+G34)=1, IF(F34=0, 0.333, IF(F34=1, 0.666, 0)), IF((F34+G34)=2, IF(F34=0, 0.166, IF(F34=1, 0.5, IF(F34=2, 0.833, 0))),  (AF34/((F34+G34)*3+H34+I34)))), 0)+((AH34/1000)+(L34*0.005)))*100</f>
        <v>95.317647058823525</v>
      </c>
      <c r="AS34" s="203">
        <f t="shared" ref="AS34:AS65" ca="1" si="52">IF((H34+I34)=0, AR34*0.75, IFERROR(IF((H34+I34)=1, IF(H34=0, AVERAGE(AR34, 100/3), IF(H34=1, AVERAGE(AR34, 200/3), 0)), IF((H34+I34)=2, IF(H34=0, AVERAGE(AR34, 100/6), IF(H34=1, AVERAGE(AR34, 50), IF(H34=2, AVERAGE(AR34, 500/6), 0)))+(((AH34/1000)+(L34*0.005))), ((AG34/((H34+I34)*3+F34+G34))+((AH34/1000)+(L34*0.005)))*100+(0.05*(11-W34)*H34))), 0))</f>
        <v>72.670823529411763</v>
      </c>
      <c r="AT34" s="203">
        <f t="shared" ref="AT34:AT65" ca="1" si="53">IFERROR(AVERAGE((O34-(SMALL(O:O, 1)))/((LARGE(O:O, 1))-(SMALL(O:O, 1))), SQRT((O34-(SMALL(O:O, 1)))/((LARGE(O:O, 1))-(SMALL(O:O, 1)))))*100, 0)</f>
        <v>69.165170922180636</v>
      </c>
      <c r="AU34" s="203">
        <f t="shared" ref="AU34:AU65" ca="1" si="54">IFERROR((1-(P34-(SMALL(P:P, 1)))/((LARGE(P:P, 1))-(SMALL(P:P, 1))))*100,0)</f>
        <v>72.105375426621166</v>
      </c>
      <c r="AV34" s="203">
        <f t="shared" ref="AV34:AV65" ca="1" si="55">IFERROR(Y34*100/MAX(Y:Y),0)</f>
        <v>69.355572833041947</v>
      </c>
      <c r="AW34" s="203">
        <f t="shared" ref="AW34:AW65" ca="1" si="56">IFERROR((Z34-(SMALL(Z:Z, 1)))/((LARGE(Z:Z, 1))-(SMALL(Z:Z, 1)))*100,0)</f>
        <v>32.202850348943045</v>
      </c>
      <c r="AX34" s="203">
        <f t="shared" ref="AX34:AX65" ca="1" si="57">IFERROR((AA34+ABS(MIN(AA:AA)))/(MAX(AA:AA)+ABS(MIN(AA:AA)))*100,0)</f>
        <v>69.438410732908068</v>
      </c>
      <c r="AY34" s="203">
        <f t="shared" ref="AY34:AY65" ca="1" si="58">IFERROR(AVERAGE(AE34/MAX(AE:AE), (AE34-SMALL(AE:AE,1))/(LARGE(AE:AE,1)-SMALL(AE:AE,1)))*100,0)</f>
        <v>86.455206891108134</v>
      </c>
      <c r="AZ34" s="203">
        <f t="shared" ref="AZ34:AZ65" ca="1" si="59">IFERROR(AVERAGE(AD34/MAX(AD:AD), SQRT(AD34/MAX(AD:AD))),0)*100</f>
        <v>56.326845409165173</v>
      </c>
      <c r="BA34" s="203">
        <f t="shared" ref="BA34:BA65" ca="1" si="60">(BL34-MIN($BL$2:$BL$161))/(MAX($BL$2:$BL$161)-MIN($BL$2:$BL$161))*100</f>
        <v>43.400447427293066</v>
      </c>
      <c r="BB34" s="203">
        <f t="shared" ref="BB34:BB65" ca="1" si="61">IFERROR(AL34/MAX(AL:AL), 0)*100</f>
        <v>65.789473684210535</v>
      </c>
      <c r="BC34" s="204">
        <v>107</v>
      </c>
      <c r="BE34">
        <f ca="1">VLOOKUP($A34, Calcs!$A$3:'Calcs'!$ANA$180, 872, FALSE)</f>
        <v>65</v>
      </c>
      <c r="BF34" s="5">
        <f t="shared" si="34"/>
        <v>10.909655791152662</v>
      </c>
      <c r="BG34">
        <f>(IF(A34&lt;17,SoC!X$2,IF(A34&lt;33,SoC!X$3,IF(A34&lt;49,SoC!X$4,IF(A34&lt;65,SoC!X$5,IF(A34&lt;81,SoC!X$6,IF(A34&lt;97,SoC!X$7,IF(A34&lt;113,SoC!X$8,IF(A34&lt;129,SoC!X$9,IF(A34&lt;145,SoC!X$10,SoC!X$11)))))))))+IF(BX34&lt;17,SoC!X$15,IF(BX34&lt;33,SoC!X$16,IF(BX34&lt;49,SoC!X$17,IF(BX34&lt;65,SoC!X$18,IF(BX34&lt;81,SoC!X$19,IF(BX34&lt;97,SoC!X$20,IF(BX34&lt;113,SoC!X$21,IF(BX34&lt;129,SoC!X$22,IF(BX34&lt;145,SoC!X$23,SoC!X$24))))))))))/2</f>
        <v>1.0067005874353752</v>
      </c>
      <c r="BH34" s="7">
        <v>69.165170922180636</v>
      </c>
      <c r="BI34" s="7">
        <v>72.105375426621166</v>
      </c>
      <c r="BJ34" s="5">
        <v>8.9067390216621938</v>
      </c>
      <c r="BK34" s="5">
        <v>71.218397679474037</v>
      </c>
      <c r="BL34">
        <f ca="1">VLOOKUP($A34, Calcs!$A$3:'Calcs'!$AXV$180, 1058, FALSE)</f>
        <v>1784</v>
      </c>
      <c r="BM34" s="4"/>
      <c r="BN34" s="5">
        <f t="shared" ref="BN34:BN65" si="62">SQRT(BK34/100)</f>
        <v>0.84390993405383041</v>
      </c>
      <c r="BO34" s="5" t="str">
        <f t="shared" ref="BO34:BO65" si="63">IF(BN34&lt;(15/30), "F", IF(BN34&lt;(18/30), "F+", IF(BN34&lt;(19/30), "EF", IF(BN34&lt;(20/30), "E", IF(BN34&lt;(21/30), "DE", IF(BN34&lt;(22/30), "D", IF(BN34&lt;(23/30), "CD", IF(BN34&lt;(24/30), "C", IF(BN34&lt;(25/30), "BC", IF(BN34&lt;(26/30), "B", IF(BN34&lt;(27/30), "AB", IF(BN34&lt;(28/30), "A", IF(BN34&lt;(29/30), "S", "SS")))))))))))))</f>
        <v>B</v>
      </c>
      <c r="BP34" s="65">
        <f t="shared" ref="BP34:BP65" si="64">(((BK34-$BK$1)/15)*3)+((BJ34-$BJ$1)/2)</f>
        <v>4.0080855142320537</v>
      </c>
      <c r="BQ34" s="90">
        <v>9</v>
      </c>
      <c r="BR34" s="8" t="s">
        <v>264</v>
      </c>
      <c r="BS34" s="5">
        <f t="shared" ref="BS34:BS65" ca="1" si="65">AVERAGE(BL34/100, BJ34*3, S34/2.5)</f>
        <v>21.443223472985888</v>
      </c>
      <c r="BT34" s="5">
        <f t="shared" ref="BT34:BT65" ca="1" si="66">AVERAGE(BK34/4, BK34/5, BS34)</f>
        <v>17.830500809583068</v>
      </c>
      <c r="BU34" s="5">
        <f t="shared" ref="BU34:BU65" si="67">BK34-$BK$1</f>
        <v>15.581596114280458</v>
      </c>
      <c r="BV34" t="s">
        <v>916</v>
      </c>
      <c r="BX34" s="4">
        <v>112</v>
      </c>
      <c r="BY34" s="4">
        <v>15</v>
      </c>
      <c r="CA34" t="s">
        <v>1117</v>
      </c>
      <c r="CF34" s="64">
        <v>0.5486586385822686</v>
      </c>
      <c r="CG34" s="330" t="s">
        <v>750</v>
      </c>
      <c r="CK34">
        <v>33</v>
      </c>
      <c r="CL34">
        <v>38</v>
      </c>
      <c r="CM34">
        <v>48</v>
      </c>
      <c r="CN34">
        <v>60</v>
      </c>
      <c r="CO34">
        <v>49</v>
      </c>
      <c r="CP34">
        <v>58</v>
      </c>
      <c r="CQ34">
        <v>61</v>
      </c>
      <c r="CR34">
        <v>67</v>
      </c>
      <c r="CS34">
        <v>81</v>
      </c>
      <c r="CT34">
        <v>79</v>
      </c>
      <c r="CY34" s="330" t="s">
        <v>750</v>
      </c>
      <c r="CZ34" s="5">
        <v>68.025746812403185</v>
      </c>
      <c r="DA34" s="5">
        <f t="shared" ref="DA34:DA65" si="68">(CZ34*$DH$1+(AVERAGE(DQ34:DR34))*$DI$1)/8</f>
        <v>65.598234287717148</v>
      </c>
      <c r="DB34" s="7">
        <v>66.551795932013135</v>
      </c>
      <c r="DC34" s="7">
        <v>69.304556354916073</v>
      </c>
      <c r="DD34" s="7">
        <f t="shared" ref="DD34:DD65" si="69">(DB34*$DH$1+DL34*$DI$1)/8</f>
        <v>64.575784628132382</v>
      </c>
      <c r="DE34" s="7">
        <f t="shared" ref="DE34:DE65" si="70">(DC34*$DH$1+DM34*$DI$1)/8</f>
        <v>70.654277434483092</v>
      </c>
      <c r="DF34" s="5">
        <v>8.5899650755983874</v>
      </c>
      <c r="DG34" s="5">
        <f t="shared" ref="DG34:DG65" si="71">(DF34*$DH$1+DN34*$DI$1)/8</f>
        <v>8.4399610777067302</v>
      </c>
      <c r="DJ34">
        <v>107</v>
      </c>
      <c r="DK34" s="64"/>
      <c r="DL34" s="7">
        <v>50.74370550096711</v>
      </c>
      <c r="DM34" s="7">
        <v>80.102324991452235</v>
      </c>
      <c r="DN34" s="5">
        <v>7.389933092465121</v>
      </c>
      <c r="DO34">
        <v>49</v>
      </c>
      <c r="DQ34" s="5">
        <v>48.406453274188522</v>
      </c>
      <c r="DR34" s="5">
        <v>48.804839955641391</v>
      </c>
      <c r="DS34" s="5">
        <v>48.406453274188522</v>
      </c>
      <c r="DT34" s="5">
        <f t="shared" ref="DT34:DT65" si="72">((DS34-50)*0.75)+50</f>
        <v>48.804839955641391</v>
      </c>
      <c r="DU34">
        <v>1648</v>
      </c>
      <c r="DV34" s="5">
        <v>245.25</v>
      </c>
      <c r="DW34" s="7"/>
      <c r="DX34" s="7">
        <v>107</v>
      </c>
      <c r="DY34" s="5" t="s">
        <v>750</v>
      </c>
      <c r="DZ34" s="5"/>
      <c r="EA34" s="7">
        <v>131</v>
      </c>
      <c r="EB34" s="5">
        <v>28.555858310626704</v>
      </c>
      <c r="EC34" s="7">
        <v>48.406453274188522</v>
      </c>
      <c r="ED34" s="68">
        <v>77.450325238701637</v>
      </c>
      <c r="EE34">
        <v>0</v>
      </c>
    </row>
    <row r="35" spans="1:135" ht="14.45" customHeight="1" x14ac:dyDescent="0.2">
      <c r="A35" s="204">
        <v>37</v>
      </c>
      <c r="B35" s="332" t="s">
        <v>4</v>
      </c>
      <c r="C35" s="236" t="s">
        <v>89</v>
      </c>
      <c r="D35" s="158" t="str">
        <f>IFERROR(IFERROR(VLOOKUP(C35, Archive!$I$786:$P$3989, 8, FALSE), VLOOKUP(C35, Archive!$L$786:$Q$6126, 6, FALSE)), "-")</f>
        <v>-</v>
      </c>
      <c r="E35" s="156" t="str">
        <f>IFERROR(VLOOKUP(C35, Archive!$I$786:$S$3989, 11, FALSE), "-")</f>
        <v>-</v>
      </c>
      <c r="F35" s="205">
        <f ca="1">VLOOKUP($A35, Calcs!$A$3:'Calcs'!$ANA$180, 114, FALSE)</f>
        <v>4</v>
      </c>
      <c r="G35" s="206">
        <f ca="1">VLOOKUP($A35, Calcs!$A$3:'Calcs'!$ANA$180, 115, FALSE)</f>
        <v>1</v>
      </c>
      <c r="H35" s="207">
        <f ca="1">VLOOKUP($A35, Calcs!$A$3:'Calcs'!$ANA$180, 116, FALSE)</f>
        <v>1</v>
      </c>
      <c r="I35" s="208">
        <f ca="1">VLOOKUP($A35, Calcs!$A$3:'Calcs'!$ANA$180, 117, FALSE)</f>
        <v>1</v>
      </c>
      <c r="J35" s="209">
        <f ca="1">VLOOKUP($A35, Calcs!$A$3:'Calcs'!$ANA$180, 118, FALSE)</f>
        <v>1</v>
      </c>
      <c r="K35" s="210">
        <f ca="1">VLOOKUP($A35, Calcs!$A$3:'Calcs'!$ANA$180, 119, FALSE)</f>
        <v>2</v>
      </c>
      <c r="L35" s="211">
        <f ca="1">VLOOKUP($A35, Calcs!$A$3:'Calcs'!$ANA$180, 120, FALSE)</f>
        <v>0</v>
      </c>
      <c r="M35" s="212">
        <f ca="1">VLOOKUP($A35, Calcs!$A$3:'Calcs'!$ANA$180, 121, FALSE)</f>
        <v>0</v>
      </c>
      <c r="N35" s="213" t="str">
        <f t="shared" ca="1" si="37"/>
        <v>6-4</v>
      </c>
      <c r="O35" s="214">
        <f ca="1">VLOOKUP($A35, Calcs!$A$3:'Calcs'!$ANA$180, 311, FALSE)/X35</f>
        <v>38.6</v>
      </c>
      <c r="P35" s="214">
        <f ca="1">VLOOKUP($A35, Calcs!$A$3:'Calcs'!$ANA$180, 406, FALSE)/X35</f>
        <v>26.9</v>
      </c>
      <c r="Q35" s="214">
        <f t="shared" ca="1" si="38"/>
        <v>11.700000000000003</v>
      </c>
      <c r="R35" s="215">
        <f ca="1">VLOOKUP($A35,Calcs!$A$3:'Calcs'!$ANA$180,500,FALSE)/X35</f>
        <v>4.0389999999999997</v>
      </c>
      <c r="S35" s="214">
        <f ca="1">VLOOKUP($A35, Calcs!$A$3:'Calcs'!$ANA$180, 216, FALSE)/X35</f>
        <v>55.992634674996637</v>
      </c>
      <c r="T35" s="215">
        <f ca="1">VLOOKUP($A35, Calcs!$A$3:'Calcs'!$ANA$180, 594, FALSE)/X35</f>
        <v>4.7670000000000003</v>
      </c>
      <c r="U35" s="214">
        <f ca="1">VLOOKUP($A35, Calcs!$A$3:'Calcs'!$ANA$180, 688, FALSE)/X35</f>
        <v>69.2</v>
      </c>
      <c r="V35" s="204">
        <f ca="1">VLOOKUP($A35, Calcs!$A$3:'Calcs'!$ANA$180, 782, FALSE)/X35</f>
        <v>71.259999999999991</v>
      </c>
      <c r="W35" s="220">
        <v>6</v>
      </c>
      <c r="X35" s="214">
        <f ca="1">VLOOKUP($A35, Calcs!$A$3:'Calcs'!$ANA$180, 9, FALSE)</f>
        <v>10</v>
      </c>
      <c r="Y35" s="215">
        <f t="shared" ca="1" si="39"/>
        <v>15.276058430304532</v>
      </c>
      <c r="Z35" s="215">
        <f t="shared" ca="1" si="40"/>
        <v>68.300035124489298</v>
      </c>
      <c r="AA35" s="215">
        <f t="shared" ca="1" si="41"/>
        <v>6.9330000000000025</v>
      </c>
      <c r="AB35" s="204">
        <f t="shared" ca="1" si="42"/>
        <v>69.2</v>
      </c>
      <c r="AC35" s="204">
        <f t="shared" ca="1" si="43"/>
        <v>71.259999999999991</v>
      </c>
      <c r="AD35" s="158">
        <f t="shared" ca="1" si="44"/>
        <v>65.893125964907739</v>
      </c>
      <c r="AE35" s="215">
        <f t="shared" ca="1" si="45"/>
        <v>8.4415638361621124</v>
      </c>
      <c r="AF35" s="216">
        <f ca="1">VLOOKUP($A35,Calcs!$A$3:'Calcs'!$ANA$180,122,FALSE)</f>
        <v>13</v>
      </c>
      <c r="AG35" s="216">
        <f ca="1">VLOOKUP($A35,Calcs!$A$3:'Calcs'!$ANA$180,123,FALSE)</f>
        <v>7</v>
      </c>
      <c r="AH35" s="216">
        <f ca="1">VLOOKUP($A35,Calcs!$A$3:'Calcs'!$ANA$180,124,FALSE)*2</f>
        <v>6</v>
      </c>
      <c r="AI35" s="216">
        <f ca="1">VLOOKUP($A35,Calcs!$A$3:'Calcs'!$ANA$180,110,FALSE)*8</f>
        <v>0</v>
      </c>
      <c r="AJ35" s="216">
        <f ca="1">VLOOKUP($A35,Calcs!$A$3:'Calcs'!$ANA$180,112,FALSE)*12</f>
        <v>0</v>
      </c>
      <c r="AK35" s="157">
        <v>34</v>
      </c>
      <c r="AL35" s="216">
        <f t="shared" ca="1" si="46"/>
        <v>60</v>
      </c>
      <c r="AM35" s="352">
        <f t="shared" si="47"/>
        <v>34</v>
      </c>
      <c r="AN35" s="219">
        <v>34</v>
      </c>
      <c r="AO35" s="217">
        <f t="shared" ca="1" si="48"/>
        <v>34</v>
      </c>
      <c r="AP35" s="191">
        <f t="shared" ca="1" si="49"/>
        <v>0</v>
      </c>
      <c r="AQ35" s="155">
        <f t="shared" ca="1" si="50"/>
        <v>71.017808773358126</v>
      </c>
      <c r="AR35" s="203">
        <f t="shared" ca="1" si="51"/>
        <v>77.07058823529411</v>
      </c>
      <c r="AS35" s="203">
        <f t="shared" ca="1" si="52"/>
        <v>63.541294117647055</v>
      </c>
      <c r="AT35" s="203">
        <f t="shared" ca="1" si="53"/>
        <v>54.574629400069711</v>
      </c>
      <c r="AU35" s="203">
        <f t="shared" ca="1" si="54"/>
        <v>85.620733788395896</v>
      </c>
      <c r="AV35" s="203">
        <f t="shared" ca="1" si="55"/>
        <v>81.531709522505523</v>
      </c>
      <c r="AW35" s="203">
        <f t="shared" ca="1" si="56"/>
        <v>54.198736414425099</v>
      </c>
      <c r="AX35" s="203">
        <f t="shared" ca="1" si="57"/>
        <v>65.40173244769305</v>
      </c>
      <c r="AY35" s="203">
        <f t="shared" ca="1" si="58"/>
        <v>80.691988618588624</v>
      </c>
      <c r="AZ35" s="203">
        <f t="shared" ca="1" si="59"/>
        <v>67.828515202086137</v>
      </c>
      <c r="BA35" s="203">
        <f t="shared" ca="1" si="60"/>
        <v>53.094705443698729</v>
      </c>
      <c r="BB35" s="203">
        <f t="shared" ca="1" si="61"/>
        <v>52.631578947368418</v>
      </c>
      <c r="BC35" s="204">
        <v>143</v>
      </c>
      <c r="BE35">
        <f ca="1">VLOOKUP($A35, Calcs!$A$3:'Calcs'!$ANA$180, 872, FALSE)</f>
        <v>76</v>
      </c>
      <c r="BF35" s="5">
        <f t="shared" si="34"/>
        <v>12.098573979150105</v>
      </c>
      <c r="BG35">
        <f>(IF(A35&lt;17,SoC!X$2,IF(A35&lt;33,SoC!X$3,IF(A35&lt;49,SoC!X$4,IF(A35&lt;65,SoC!X$5,IF(A35&lt;81,SoC!X$6,IF(A35&lt;97,SoC!X$7,IF(A35&lt;113,SoC!X$8,IF(A35&lt;129,SoC!X$9,IF(A35&lt;145,SoC!X$10,SoC!X$11)))))))))+IF(BX35&lt;17,SoC!X$15,IF(BX35&lt;33,SoC!X$16,IF(BX35&lt;49,SoC!X$17,IF(BX35&lt;65,SoC!X$18,IF(BX35&lt;81,SoC!X$19,IF(BX35&lt;97,SoC!X$20,IF(BX35&lt;113,SoC!X$21,IF(BX35&lt;129,SoC!X$22,IF(BX35&lt;145,SoC!X$23,SoC!X$24))))))))))/2</f>
        <v>1.2198039174425293</v>
      </c>
      <c r="BH35" s="7">
        <v>54.574629400069711</v>
      </c>
      <c r="BI35" s="7">
        <v>85.620733788395896</v>
      </c>
      <c r="BJ35" s="5">
        <v>8.4415638361621124</v>
      </c>
      <c r="BK35" s="5">
        <v>70.985739791501047</v>
      </c>
      <c r="BL35">
        <f ca="1">VLOOKUP($A35, Calcs!$A$3:'Calcs'!$AXV$180, 1058, FALSE)</f>
        <v>1914</v>
      </c>
      <c r="BM35" s="4"/>
      <c r="BN35" s="5">
        <f t="shared" si="62"/>
        <v>0.84253035429888845</v>
      </c>
      <c r="BO35" s="5" t="str">
        <f t="shared" si="63"/>
        <v>B</v>
      </c>
      <c r="BP35" s="65">
        <f t="shared" si="64"/>
        <v>3.7289663438874152</v>
      </c>
      <c r="BQ35" s="90">
        <v>10</v>
      </c>
      <c r="BR35" s="8" t="s">
        <v>193</v>
      </c>
      <c r="BS35" s="5">
        <f t="shared" ca="1" si="65"/>
        <v>22.287248459495</v>
      </c>
      <c r="BT35" s="5">
        <f t="shared" ca="1" si="66"/>
        <v>18.076943788556822</v>
      </c>
      <c r="BU35" s="5">
        <f t="shared" si="67"/>
        <v>15.348938226307467</v>
      </c>
      <c r="BV35" t="s">
        <v>919</v>
      </c>
      <c r="BX35" s="4">
        <v>93</v>
      </c>
      <c r="BY35" s="4">
        <v>5</v>
      </c>
      <c r="CA35" t="s">
        <v>1117</v>
      </c>
      <c r="CF35" s="64">
        <v>0.38657231191205382</v>
      </c>
      <c r="CG35" s="332" t="s">
        <v>89</v>
      </c>
      <c r="CK35">
        <v>34</v>
      </c>
      <c r="CL35">
        <v>30</v>
      </c>
      <c r="CM35">
        <v>45</v>
      </c>
      <c r="CN35">
        <v>34</v>
      </c>
      <c r="CO35">
        <v>36</v>
      </c>
      <c r="CP35">
        <v>41</v>
      </c>
      <c r="CQ35">
        <v>41</v>
      </c>
      <c r="CR35">
        <v>37</v>
      </c>
      <c r="CS35">
        <v>42</v>
      </c>
      <c r="CT35">
        <v>44</v>
      </c>
      <c r="CY35" s="332" t="s">
        <v>89</v>
      </c>
      <c r="CZ35" s="5">
        <v>67.605524355866976</v>
      </c>
      <c r="DA35" s="5">
        <f t="shared" si="68"/>
        <v>66.680244629371032</v>
      </c>
      <c r="DB35" s="7">
        <v>47.92418346673459</v>
      </c>
      <c r="DC35" s="7">
        <v>81.534772182254201</v>
      </c>
      <c r="DD35" s="7">
        <f t="shared" si="69"/>
        <v>48.896921939550737</v>
      </c>
      <c r="DE35" s="7">
        <f t="shared" si="70"/>
        <v>81.468401871590814</v>
      </c>
      <c r="DF35" s="5">
        <v>8.3254129026733565</v>
      </c>
      <c r="DG35" s="5">
        <f t="shared" si="71"/>
        <v>8.254390808241217</v>
      </c>
      <c r="DJ35">
        <v>143</v>
      </c>
      <c r="DK35" s="64"/>
      <c r="DL35" s="7">
        <v>55.706091249263721</v>
      </c>
      <c r="DM35" s="7">
        <v>81.003809696947101</v>
      </c>
      <c r="DN35" s="5">
        <v>7.7572361472162337</v>
      </c>
      <c r="DO35">
        <v>50</v>
      </c>
      <c r="DQ35" s="5">
        <v>61.66089890731358</v>
      </c>
      <c r="DR35" s="5">
        <v>58.745674180485182</v>
      </c>
      <c r="DS35" s="5">
        <v>61.66089890731358</v>
      </c>
      <c r="DT35" s="5">
        <f t="shared" si="72"/>
        <v>58.745674180485182</v>
      </c>
      <c r="DU35">
        <v>1897</v>
      </c>
      <c r="DV35" s="5">
        <v>250.25</v>
      </c>
      <c r="DW35" s="7"/>
      <c r="DX35" s="7">
        <v>143</v>
      </c>
      <c r="DY35" s="5" t="s">
        <v>89</v>
      </c>
      <c r="DZ35" s="5"/>
      <c r="EA35" s="7">
        <v>201</v>
      </c>
      <c r="EB35" s="5">
        <v>43.814713896457761</v>
      </c>
      <c r="EC35" s="7">
        <v>61.66089890731358</v>
      </c>
      <c r="ED35" s="68">
        <v>98.657438251701734</v>
      </c>
      <c r="EE35">
        <v>0</v>
      </c>
    </row>
    <row r="36" spans="1:135" ht="14.45" customHeight="1" x14ac:dyDescent="0.2">
      <c r="A36" s="204">
        <v>111</v>
      </c>
      <c r="B36" s="331" t="s">
        <v>0</v>
      </c>
      <c r="C36" s="235" t="s">
        <v>17</v>
      </c>
      <c r="D36" s="158" t="str">
        <f>IFERROR(IFERROR(VLOOKUP(C36, Archive!$I$786:$P$3989, 8, FALSE), VLOOKUP(C36, Archive!$L$786:$Q$6126, 6, FALSE)), "-")</f>
        <v>-</v>
      </c>
      <c r="E36" s="156" t="str">
        <f>IFERROR(VLOOKUP(C36, Archive!$I$786:$S$3989, 11, FALSE), "-")</f>
        <v>-</v>
      </c>
      <c r="F36" s="205">
        <f ca="1">VLOOKUP($A36, Calcs!$A$3:'Calcs'!$ANA$180, 114, FALSE)</f>
        <v>4</v>
      </c>
      <c r="G36" s="206">
        <f ca="1">VLOOKUP($A36, Calcs!$A$3:'Calcs'!$ANA$180, 115, FALSE)</f>
        <v>1</v>
      </c>
      <c r="H36" s="207">
        <f ca="1">VLOOKUP($A36, Calcs!$A$3:'Calcs'!$ANA$180, 116, FALSE)</f>
        <v>1</v>
      </c>
      <c r="I36" s="208">
        <f ca="1">VLOOKUP($A36, Calcs!$A$3:'Calcs'!$ANA$180, 117, FALSE)</f>
        <v>1</v>
      </c>
      <c r="J36" s="209">
        <f ca="1">VLOOKUP($A36, Calcs!$A$3:'Calcs'!$ANA$180, 118, FALSE)</f>
        <v>2</v>
      </c>
      <c r="K36" s="210">
        <f ca="1">VLOOKUP($A36, Calcs!$A$3:'Calcs'!$ANA$180, 119, FALSE)</f>
        <v>2</v>
      </c>
      <c r="L36" s="211">
        <f ca="1">VLOOKUP($A36, Calcs!$A$3:'Calcs'!$ANA$180, 120, FALSE)</f>
        <v>0</v>
      </c>
      <c r="M36" s="212">
        <f ca="1">VLOOKUP($A36, Calcs!$A$3:'Calcs'!$ANA$180, 121, FALSE)</f>
        <v>0</v>
      </c>
      <c r="N36" s="213" t="str">
        <f t="shared" ca="1" si="37"/>
        <v>7-4</v>
      </c>
      <c r="O36" s="214">
        <f ca="1">VLOOKUP($A36, Calcs!$A$3:'Calcs'!$ANA$180, 311, FALSE)/X36</f>
        <v>33</v>
      </c>
      <c r="P36" s="214">
        <f ca="1">VLOOKUP($A36, Calcs!$A$3:'Calcs'!$ANA$180, 406, FALSE)/X36</f>
        <v>28.333333333333332</v>
      </c>
      <c r="Q36" s="214">
        <f t="shared" ca="1" si="38"/>
        <v>4.6666666666666679</v>
      </c>
      <c r="R36" s="215">
        <f ca="1">VLOOKUP($A36,Calcs!$A$3:'Calcs'!$ANA$180,500,FALSE)/X36</f>
        <v>4.094444444444445</v>
      </c>
      <c r="S36" s="214">
        <f ca="1">VLOOKUP($A36, Calcs!$A$3:'Calcs'!$ANA$180, 216, FALSE)/X36</f>
        <v>60.031721727481987</v>
      </c>
      <c r="T36" s="215">
        <f ca="1">VLOOKUP($A36, Calcs!$A$3:'Calcs'!$ANA$180, 594, FALSE)/X36</f>
        <v>5.9044444444444446</v>
      </c>
      <c r="U36" s="214">
        <f ca="1">VLOOKUP($A36, Calcs!$A$3:'Calcs'!$ANA$180, 688, FALSE)/X36</f>
        <v>87.111111111111114</v>
      </c>
      <c r="V36" s="204">
        <f ca="1">VLOOKUP($A36, Calcs!$A$3:'Calcs'!$ANA$180, 782, FALSE)/X36</f>
        <v>52.744444444444447</v>
      </c>
      <c r="W36" s="220">
        <v>2</v>
      </c>
      <c r="X36" s="214">
        <f ca="1">VLOOKUP($A36, Calcs!$A$3:'Calcs'!$ANA$180, 9, FALSE)</f>
        <v>9</v>
      </c>
      <c r="Y36" s="215">
        <f t="shared" ca="1" si="39"/>
        <v>13.351424694708276</v>
      </c>
      <c r="Z36" s="215">
        <f t="shared" ca="1" si="40"/>
        <v>68.408638879625556</v>
      </c>
      <c r="AA36" s="215">
        <f t="shared" ca="1" si="41"/>
        <v>-1.2377777777777768</v>
      </c>
      <c r="AB36" s="204">
        <f t="shared" ca="1" si="42"/>
        <v>87.111111111111114</v>
      </c>
      <c r="AC36" s="204">
        <f t="shared" ca="1" si="43"/>
        <v>52.744444444444447</v>
      </c>
      <c r="AD36" s="158">
        <f t="shared" ca="1" si="44"/>
        <v>66.451521911931479</v>
      </c>
      <c r="AE36" s="215">
        <f t="shared" ca="1" si="45"/>
        <v>7.2625370528792796</v>
      </c>
      <c r="AF36" s="216">
        <f ca="1">VLOOKUP($A36,Calcs!$A$3:'Calcs'!$ANA$180,122,FALSE)</f>
        <v>13</v>
      </c>
      <c r="AG36" s="216">
        <f ca="1">VLOOKUP($A36,Calcs!$A$3:'Calcs'!$ANA$180,123,FALSE)</f>
        <v>7</v>
      </c>
      <c r="AH36" s="216">
        <f ca="1">VLOOKUP($A36,Calcs!$A$3:'Calcs'!$ANA$180,124,FALSE)*2</f>
        <v>12</v>
      </c>
      <c r="AI36" s="216">
        <f ca="1">VLOOKUP($A36,Calcs!$A$3:'Calcs'!$ANA$180,110,FALSE)*8</f>
        <v>0</v>
      </c>
      <c r="AJ36" s="216">
        <f ca="1">VLOOKUP($A36,Calcs!$A$3:'Calcs'!$ANA$180,112,FALSE)*12</f>
        <v>0</v>
      </c>
      <c r="AK36" s="157">
        <v>30</v>
      </c>
      <c r="AL36" s="216">
        <f t="shared" ca="1" si="46"/>
        <v>62</v>
      </c>
      <c r="AM36" s="352">
        <f t="shared" si="47"/>
        <v>30</v>
      </c>
      <c r="AN36" s="218">
        <v>35</v>
      </c>
      <c r="AO36" s="217">
        <f t="shared" ca="1" si="48"/>
        <v>35</v>
      </c>
      <c r="AP36" s="191">
        <f t="shared" ca="1" si="49"/>
        <v>0</v>
      </c>
      <c r="AQ36" s="155">
        <f t="shared" ca="1" si="50"/>
        <v>70.503316398675423</v>
      </c>
      <c r="AR36" s="203">
        <f t="shared" ca="1" si="51"/>
        <v>77.670588235294119</v>
      </c>
      <c r="AS36" s="203">
        <f t="shared" ca="1" si="52"/>
        <v>63.84729411764706</v>
      </c>
      <c r="AT36" s="203">
        <f t="shared" ca="1" si="53"/>
        <v>44.150139109612276</v>
      </c>
      <c r="AU36" s="203">
        <f t="shared" ca="1" si="54"/>
        <v>82.593856655290097</v>
      </c>
      <c r="AV36" s="203">
        <f t="shared" ca="1" si="55"/>
        <v>71.259512713114262</v>
      </c>
      <c r="AW36" s="203">
        <f t="shared" ca="1" si="56"/>
        <v>54.327547718587766</v>
      </c>
      <c r="AX36" s="203">
        <f t="shared" ca="1" si="57"/>
        <v>52.735526138602083</v>
      </c>
      <c r="AY36" s="203">
        <f t="shared" ca="1" si="58"/>
        <v>66.084612917968116</v>
      </c>
      <c r="AZ36" s="203">
        <f t="shared" ca="1" si="59"/>
        <v>68.240367951065068</v>
      </c>
      <c r="BA36" s="203">
        <f t="shared" ca="1" si="60"/>
        <v>69.052945563012685</v>
      </c>
      <c r="BB36" s="203">
        <f t="shared" ca="1" si="61"/>
        <v>54.385964912280706</v>
      </c>
      <c r="BC36" s="204">
        <v>224</v>
      </c>
      <c r="BE36">
        <f ca="1">VLOOKUP($A36, Calcs!$A$3:'Calcs'!$ANA$180, 872, FALSE)</f>
        <v>88.25</v>
      </c>
      <c r="BF36" s="5">
        <f t="shared" si="34"/>
        <v>12.055481302368408</v>
      </c>
      <c r="BG36">
        <f>(IF(A36&lt;17,SoC!X$2,IF(A36&lt;33,SoC!X$3,IF(A36&lt;49,SoC!X$4,IF(A36&lt;65,SoC!X$5,IF(A36&lt;81,SoC!X$6,IF(A36&lt;97,SoC!X$7,IF(A36&lt;113,SoC!X$8,IF(A36&lt;129,SoC!X$9,IF(A36&lt;145,SoC!X$10,SoC!X$11)))))))))+IF(BX36&lt;17,SoC!X$15,IF(BX36&lt;33,SoC!X$16,IF(BX36&lt;49,SoC!X$17,IF(BX36&lt;65,SoC!X$18,IF(BX36&lt;81,SoC!X$19,IF(BX36&lt;97,SoC!X$20,IF(BX36&lt;113,SoC!X$21,IF(BX36&lt;129,SoC!X$22,IF(BX36&lt;145,SoC!X$23,SoC!X$24))))))))))/2</f>
        <v>1.1395415109060365</v>
      </c>
      <c r="BH36" s="7">
        <v>44.150139109612276</v>
      </c>
      <c r="BI36" s="7">
        <v>82.593856655290097</v>
      </c>
      <c r="BJ36" s="5">
        <v>7.2625370528792796</v>
      </c>
      <c r="BK36" s="5">
        <v>70.554813023684076</v>
      </c>
      <c r="BL36">
        <f ca="1">VLOOKUP($A36, Calcs!$A$3:'Calcs'!$AXV$180, 1058, FALSE)</f>
        <v>2128</v>
      </c>
      <c r="BM36" s="4"/>
      <c r="BN36" s="5">
        <f t="shared" si="62"/>
        <v>0.83996912457354089</v>
      </c>
      <c r="BO36" s="5" t="str">
        <f t="shared" si="63"/>
        <v>B</v>
      </c>
      <c r="BP36" s="65">
        <f t="shared" si="64"/>
        <v>3.0532675986826048</v>
      </c>
      <c r="BQ36" s="90">
        <v>10</v>
      </c>
      <c r="BR36" s="8" t="s">
        <v>194</v>
      </c>
      <c r="BS36" s="5">
        <f t="shared" ca="1" si="65"/>
        <v>22.360099949876879</v>
      </c>
      <c r="BT36" s="5">
        <f t="shared" ca="1" si="66"/>
        <v>18.036588603511571</v>
      </c>
      <c r="BU36" s="5">
        <f t="shared" si="67"/>
        <v>14.918011458490497</v>
      </c>
      <c r="BV36" t="s">
        <v>645</v>
      </c>
      <c r="BX36" s="4">
        <v>31</v>
      </c>
      <c r="BY36" s="4">
        <v>2</v>
      </c>
      <c r="CA36" t="s">
        <v>1117</v>
      </c>
      <c r="CF36" s="64">
        <v>0.6918833309248329</v>
      </c>
      <c r="CG36" s="331" t="s">
        <v>17</v>
      </c>
      <c r="CK36">
        <v>35</v>
      </c>
      <c r="CL36">
        <v>26</v>
      </c>
      <c r="CM36">
        <v>17</v>
      </c>
      <c r="CN36">
        <v>17</v>
      </c>
      <c r="CO36">
        <v>7</v>
      </c>
      <c r="CP36">
        <v>6</v>
      </c>
      <c r="CQ36">
        <v>7</v>
      </c>
      <c r="CR36">
        <v>11</v>
      </c>
      <c r="CS36">
        <v>12</v>
      </c>
      <c r="CT36">
        <v>15</v>
      </c>
      <c r="CY36" s="331" t="s">
        <v>17</v>
      </c>
      <c r="CZ36" s="5">
        <v>78.836886238379179</v>
      </c>
      <c r="DA36" s="5">
        <f t="shared" si="68"/>
        <v>78.187623993536334</v>
      </c>
      <c r="DB36" s="7">
        <v>49.104365229311632</v>
      </c>
      <c r="DC36" s="7">
        <v>86.410871302957631</v>
      </c>
      <c r="DD36" s="7">
        <f t="shared" si="69"/>
        <v>51.16121705249715</v>
      </c>
      <c r="DE36" s="7">
        <f t="shared" si="70"/>
        <v>86.677944047201933</v>
      </c>
      <c r="DF36" s="5">
        <v>8.6178110136313997</v>
      </c>
      <c r="DG36" s="5">
        <f t="shared" si="71"/>
        <v>8.5860464733370545</v>
      </c>
      <c r="DJ36">
        <v>224</v>
      </c>
      <c r="DK36" s="64"/>
      <c r="DL36" s="7">
        <v>65.559179814795783</v>
      </c>
      <c r="DM36" s="7">
        <v>88.54745325691205</v>
      </c>
      <c r="DN36" s="5">
        <v>8.3636946912766295</v>
      </c>
      <c r="DO36">
        <v>64</v>
      </c>
      <c r="DQ36" s="5">
        <v>77.020329462441666</v>
      </c>
      <c r="DR36" s="5">
        <v>70.265247096831246</v>
      </c>
      <c r="DS36" s="5">
        <v>77.020329462441666</v>
      </c>
      <c r="DT36" s="5">
        <f t="shared" si="72"/>
        <v>70.265247096831246</v>
      </c>
      <c r="DU36">
        <v>2226</v>
      </c>
      <c r="DV36" s="5">
        <v>318.75</v>
      </c>
      <c r="DW36" s="7"/>
      <c r="DX36" s="7">
        <v>224</v>
      </c>
      <c r="DY36" s="5" t="s">
        <v>17</v>
      </c>
      <c r="DZ36" s="5"/>
      <c r="EA36" s="7">
        <v>449</v>
      </c>
      <c r="EB36" s="5">
        <v>97.874659400544957</v>
      </c>
      <c r="EC36" s="7">
        <v>77.020329462441666</v>
      </c>
      <c r="ED36" s="68">
        <v>123.23252713990667</v>
      </c>
      <c r="EE36">
        <v>2</v>
      </c>
    </row>
    <row r="37" spans="1:135" ht="14.45" customHeight="1" x14ac:dyDescent="0.2">
      <c r="A37" s="204">
        <v>7</v>
      </c>
      <c r="B37" s="333" t="s">
        <v>6</v>
      </c>
      <c r="C37" s="237" t="s">
        <v>385</v>
      </c>
      <c r="D37" s="158" t="str">
        <f>IFERROR(IFERROR(VLOOKUP(C37, Archive!$I$786:$P$3989, 8, FALSE), VLOOKUP(C37, Archive!$L$786:$Q$6126, 6, FALSE)), "-")</f>
        <v>-</v>
      </c>
      <c r="E37" s="156" t="str">
        <f>IFERROR(VLOOKUP(C37, Archive!$I$786:$S$3989, 11, FALSE), "-")</f>
        <v>-</v>
      </c>
      <c r="F37" s="205">
        <f ca="1">VLOOKUP($A37, Calcs!$A$3:'Calcs'!$ANA$180, 114, FALSE)</f>
        <v>4</v>
      </c>
      <c r="G37" s="206">
        <f ca="1">VLOOKUP($A37, Calcs!$A$3:'Calcs'!$ANA$180, 115, FALSE)</f>
        <v>1</v>
      </c>
      <c r="H37" s="207">
        <f ca="1">VLOOKUP($A37, Calcs!$A$3:'Calcs'!$ANA$180, 116, FALSE)</f>
        <v>1</v>
      </c>
      <c r="I37" s="208">
        <f ca="1">VLOOKUP($A37, Calcs!$A$3:'Calcs'!$ANA$180, 117, FALSE)</f>
        <v>1</v>
      </c>
      <c r="J37" s="209">
        <f ca="1">VLOOKUP($A37, Calcs!$A$3:'Calcs'!$ANA$180, 118, FALSE)</f>
        <v>2</v>
      </c>
      <c r="K37" s="210">
        <f ca="1">VLOOKUP($A37, Calcs!$A$3:'Calcs'!$ANA$180, 119, FALSE)</f>
        <v>1</v>
      </c>
      <c r="L37" s="211">
        <f ca="1">VLOOKUP($A37, Calcs!$A$3:'Calcs'!$ANA$180, 120, FALSE)</f>
        <v>0</v>
      </c>
      <c r="M37" s="212">
        <f ca="1">VLOOKUP($A37, Calcs!$A$3:'Calcs'!$ANA$180, 121, FALSE)</f>
        <v>0</v>
      </c>
      <c r="N37" s="213" t="str">
        <f t="shared" ca="1" si="37"/>
        <v>7-3</v>
      </c>
      <c r="O37" s="214">
        <f ca="1">VLOOKUP($A37, Calcs!$A$3:'Calcs'!$ANA$180, 311, FALSE)/X37</f>
        <v>51</v>
      </c>
      <c r="P37" s="214">
        <f ca="1">VLOOKUP($A37, Calcs!$A$3:'Calcs'!$ANA$180, 406, FALSE)/X37</f>
        <v>40.5</v>
      </c>
      <c r="Q37" s="214">
        <f t="shared" ca="1" si="38"/>
        <v>10.5</v>
      </c>
      <c r="R37" s="215">
        <f ca="1">VLOOKUP($A37,Calcs!$A$3:'Calcs'!$ANA$180,500,FALSE)/X37</f>
        <v>5.3020000000000005</v>
      </c>
      <c r="S37" s="214">
        <f ca="1">VLOOKUP($A37, Calcs!$A$3:'Calcs'!$ANA$180, 216, FALSE)/X37</f>
        <v>49.742589373698806</v>
      </c>
      <c r="T37" s="215">
        <f ca="1">VLOOKUP($A37, Calcs!$A$3:'Calcs'!$ANA$180, 594, FALSE)/X37</f>
        <v>7.7679999999999989</v>
      </c>
      <c r="U37" s="214">
        <f ca="1">VLOOKUP($A37, Calcs!$A$3:'Calcs'!$ANA$180, 688, FALSE)/X37</f>
        <v>66.099999999999994</v>
      </c>
      <c r="V37" s="204">
        <f ca="1">VLOOKUP($A37, Calcs!$A$3:'Calcs'!$ANA$180, 782, FALSE)/X37</f>
        <v>63.470000000000006</v>
      </c>
      <c r="W37" s="220">
        <v>1</v>
      </c>
      <c r="X37" s="214">
        <f ca="1">VLOOKUP($A37, Calcs!$A$3:'Calcs'!$ANA$180, 9, FALSE)</f>
        <v>10</v>
      </c>
      <c r="Y37" s="215">
        <f t="shared" ca="1" si="39"/>
        <v>11.410788381742737</v>
      </c>
      <c r="Z37" s="215">
        <f t="shared" ca="1" si="40"/>
        <v>65.692986114805493</v>
      </c>
      <c r="AA37" s="215">
        <f t="shared" ca="1" si="41"/>
        <v>2.7320000000000011</v>
      </c>
      <c r="AB37" s="204">
        <f t="shared" ca="1" si="42"/>
        <v>66.099999999999994</v>
      </c>
      <c r="AC37" s="204">
        <f t="shared" ca="1" si="43"/>
        <v>63.470000000000006</v>
      </c>
      <c r="AD37" s="158">
        <f t="shared" ca="1" si="44"/>
        <v>68.164839069481005</v>
      </c>
      <c r="AE37" s="215">
        <f t="shared" ca="1" si="45"/>
        <v>7.9668061354598061</v>
      </c>
      <c r="AF37" s="216">
        <f ca="1">VLOOKUP($A37,Calcs!$A$3:'Calcs'!$ANA$180,122,FALSE)</f>
        <v>13</v>
      </c>
      <c r="AG37" s="216">
        <f ca="1">VLOOKUP($A37,Calcs!$A$3:'Calcs'!$ANA$180,123,FALSE)</f>
        <v>7</v>
      </c>
      <c r="AH37" s="216">
        <f ca="1">VLOOKUP($A37,Calcs!$A$3:'Calcs'!$ANA$180,124,FALSE)*2</f>
        <v>12</v>
      </c>
      <c r="AI37" s="216">
        <f ca="1">VLOOKUP($A37,Calcs!$A$3:'Calcs'!$ANA$180,110,FALSE)*8</f>
        <v>0</v>
      </c>
      <c r="AJ37" s="216">
        <f ca="1">VLOOKUP($A37,Calcs!$A$3:'Calcs'!$ANA$180,112,FALSE)*12</f>
        <v>0</v>
      </c>
      <c r="AK37" s="157">
        <v>39</v>
      </c>
      <c r="AL37" s="216">
        <f t="shared" ca="1" si="46"/>
        <v>71</v>
      </c>
      <c r="AM37" s="352">
        <f t="shared" si="47"/>
        <v>39</v>
      </c>
      <c r="AN37" s="219">
        <v>36</v>
      </c>
      <c r="AO37" s="217">
        <f t="shared" ca="1" si="48"/>
        <v>36</v>
      </c>
      <c r="AP37" s="191">
        <f t="shared" ca="1" si="49"/>
        <v>0</v>
      </c>
      <c r="AQ37" s="155">
        <f t="shared" ca="1" si="50"/>
        <v>70.277507871151016</v>
      </c>
      <c r="AR37" s="203">
        <f t="shared" ca="1" si="51"/>
        <v>77.670588235294119</v>
      </c>
      <c r="AS37" s="203">
        <f t="shared" ca="1" si="52"/>
        <v>63.84729411764706</v>
      </c>
      <c r="AT37" s="203">
        <f t="shared" ca="1" si="53"/>
        <v>75.810010520957974</v>
      </c>
      <c r="AU37" s="203">
        <f t="shared" ca="1" si="54"/>
        <v>56.900597269624576</v>
      </c>
      <c r="AV37" s="203">
        <f t="shared" ca="1" si="55"/>
        <v>60.901906601602526</v>
      </c>
      <c r="AW37" s="203">
        <f t="shared" ca="1" si="56"/>
        <v>51.10660223792236</v>
      </c>
      <c r="AX37" s="203">
        <f t="shared" ca="1" si="57"/>
        <v>58.889410836253639</v>
      </c>
      <c r="AY37" s="203">
        <f t="shared" ca="1" si="58"/>
        <v>74.810049209534739</v>
      </c>
      <c r="AZ37" s="203">
        <f t="shared" ca="1" si="59"/>
        <v>69.499839275283321</v>
      </c>
      <c r="BA37" s="203">
        <f t="shared" ca="1" si="60"/>
        <v>66.070096942580165</v>
      </c>
      <c r="BB37" s="203">
        <f t="shared" ca="1" si="61"/>
        <v>62.280701754385973</v>
      </c>
      <c r="BC37" s="204">
        <v>172</v>
      </c>
      <c r="BE37">
        <f ca="1">VLOOKUP($A37, Calcs!$A$3:'Calcs'!$ANA$180, 872, FALSE)</f>
        <v>86.5</v>
      </c>
      <c r="BF37" s="5">
        <f t="shared" si="34"/>
        <v>3.6083301070255964</v>
      </c>
      <c r="BG37">
        <f>(IF(A37&lt;17,SoC!X$2,IF(A37&lt;33,SoC!X$3,IF(A37&lt;49,SoC!X$4,IF(A37&lt;65,SoC!X$5,IF(A37&lt;81,SoC!X$6,IF(A37&lt;97,SoC!X$7,IF(A37&lt;113,SoC!X$8,IF(A37&lt;129,SoC!X$9,IF(A37&lt;145,SoC!X$10,SoC!X$11)))))))))+IF(BX37&lt;17,SoC!X$15,IF(BX37&lt;33,SoC!X$16,IF(BX37&lt;49,SoC!X$17,IF(BX37&lt;65,SoC!X$18,IF(BX37&lt;81,SoC!X$19,IF(BX37&lt;97,SoC!X$20,IF(BX37&lt;113,SoC!X$21,IF(BX37&lt;129,SoC!X$22,IF(BX37&lt;145,SoC!X$23,SoC!X$24))))))))))/2</f>
        <v>1.3206587542372774</v>
      </c>
      <c r="BH37" s="7">
        <v>75.810010520957974</v>
      </c>
      <c r="BI37" s="7">
        <v>56.900597269624576</v>
      </c>
      <c r="BJ37" s="5">
        <v>7.9668061354598061</v>
      </c>
      <c r="BK37" s="5">
        <v>70.277670234186559</v>
      </c>
      <c r="BL37">
        <f ca="1">VLOOKUP($A37, Calcs!$A$3:'Calcs'!$AXV$180, 1058, FALSE)</f>
        <v>2088</v>
      </c>
      <c r="BM37" s="4"/>
      <c r="BN37" s="5">
        <f t="shared" si="62"/>
        <v>0.83831778123923006</v>
      </c>
      <c r="BO37" s="5" t="str">
        <f t="shared" si="63"/>
        <v>B</v>
      </c>
      <c r="BP37" s="65">
        <f t="shared" si="64"/>
        <v>3.3499735820733649</v>
      </c>
      <c r="BQ37" s="90">
        <v>3</v>
      </c>
      <c r="BR37" s="8" t="s">
        <v>194</v>
      </c>
      <c r="BS37" s="5">
        <f t="shared" ca="1" si="65"/>
        <v>21.559151385286313</v>
      </c>
      <c r="BT37" s="5">
        <f t="shared" ca="1" si="66"/>
        <v>17.728034330223423</v>
      </c>
      <c r="BU37" s="5">
        <f t="shared" si="67"/>
        <v>14.640868668992979</v>
      </c>
      <c r="BV37" t="s">
        <v>913</v>
      </c>
      <c r="BX37" s="4">
        <v>7</v>
      </c>
      <c r="BY37" s="4">
        <v>18</v>
      </c>
      <c r="CA37" s="380" t="s">
        <v>1361</v>
      </c>
      <c r="CF37" s="64">
        <v>0.83341006589096156</v>
      </c>
      <c r="CG37" s="333" t="s">
        <v>385</v>
      </c>
      <c r="CK37">
        <v>36</v>
      </c>
      <c r="CL37">
        <v>35</v>
      </c>
      <c r="CM37">
        <v>32</v>
      </c>
      <c r="CN37">
        <v>22</v>
      </c>
      <c r="CO37">
        <v>30</v>
      </c>
      <c r="CP37">
        <v>37</v>
      </c>
      <c r="CQ37">
        <v>39</v>
      </c>
      <c r="CR37">
        <v>32</v>
      </c>
      <c r="CS37">
        <v>33</v>
      </c>
      <c r="CT37">
        <v>34</v>
      </c>
      <c r="CY37" s="333" t="s">
        <v>385</v>
      </c>
      <c r="CZ37" s="5">
        <v>70.915863138137027</v>
      </c>
      <c r="DA37" s="5">
        <f t="shared" si="68"/>
        <v>69.935536055983121</v>
      </c>
      <c r="DB37" s="7">
        <v>78.294967540868043</v>
      </c>
      <c r="DC37" s="7">
        <v>54.436450839328529</v>
      </c>
      <c r="DD37" s="7">
        <f t="shared" si="69"/>
        <v>77.152199509308915</v>
      </c>
      <c r="DE37" s="7">
        <f t="shared" si="70"/>
        <v>55.465034344192389</v>
      </c>
      <c r="DF37" s="5">
        <v>8.4350459394125412</v>
      </c>
      <c r="DG37" s="5">
        <f t="shared" si="71"/>
        <v>8.3757049784352713</v>
      </c>
      <c r="DJ37">
        <v>172</v>
      </c>
      <c r="DK37" s="64"/>
      <c r="DL37" s="7">
        <v>69.152823288395027</v>
      </c>
      <c r="DM37" s="7">
        <v>62.665118878239412</v>
      </c>
      <c r="DN37" s="5">
        <v>7.9603182515943836</v>
      </c>
      <c r="DO37">
        <v>59</v>
      </c>
      <c r="DQ37" s="5">
        <v>64.940853121035133</v>
      </c>
      <c r="DR37" s="5">
        <v>61.20563984077635</v>
      </c>
      <c r="DS37" s="5">
        <v>64.940853121035133</v>
      </c>
      <c r="DT37" s="5">
        <f t="shared" si="72"/>
        <v>61.20563984077635</v>
      </c>
      <c r="DU37">
        <v>2129</v>
      </c>
      <c r="DV37" s="5">
        <v>295.25</v>
      </c>
      <c r="DW37" s="7"/>
      <c r="DX37" s="7">
        <v>172</v>
      </c>
      <c r="DY37" s="5" t="s">
        <v>385</v>
      </c>
      <c r="DZ37" s="5"/>
      <c r="EA37" s="7">
        <v>293</v>
      </c>
      <c r="EB37" s="5">
        <v>63.869209809264305</v>
      </c>
      <c r="EC37" s="7">
        <v>64.940853121035133</v>
      </c>
      <c r="ED37" s="68">
        <v>103.90536499365622</v>
      </c>
      <c r="EE37">
        <v>4</v>
      </c>
    </row>
    <row r="38" spans="1:135" ht="14.45" customHeight="1" x14ac:dyDescent="0.2">
      <c r="A38" s="204">
        <v>52</v>
      </c>
      <c r="B38" s="327" t="s">
        <v>3</v>
      </c>
      <c r="C38" s="231" t="s">
        <v>74</v>
      </c>
      <c r="D38" s="158" t="str">
        <f>IFERROR(IFERROR(VLOOKUP(C38, Archive!$I$786:$P$3989, 8, FALSE), VLOOKUP(C38, Archive!$L$786:$Q$6126, 6, FALSE)), "-")</f>
        <v>-</v>
      </c>
      <c r="E38" s="156" t="str">
        <f>IFERROR(VLOOKUP(C38, Archive!$I$786:$S$3989, 11, FALSE), "-")</f>
        <v>-</v>
      </c>
      <c r="F38" s="205">
        <f ca="1">VLOOKUP($A38, Calcs!$A$3:'Calcs'!$ANA$180, 114, FALSE)</f>
        <v>4</v>
      </c>
      <c r="G38" s="206">
        <f ca="1">VLOOKUP($A38, Calcs!$A$3:'Calcs'!$ANA$180, 115, FALSE)</f>
        <v>1</v>
      </c>
      <c r="H38" s="207">
        <f ca="1">VLOOKUP($A38, Calcs!$A$3:'Calcs'!$ANA$180, 116, FALSE)</f>
        <v>1</v>
      </c>
      <c r="I38" s="208">
        <f ca="1">VLOOKUP($A38, Calcs!$A$3:'Calcs'!$ANA$180, 117, FALSE)</f>
        <v>1</v>
      </c>
      <c r="J38" s="209">
        <f ca="1">VLOOKUP($A38, Calcs!$A$3:'Calcs'!$ANA$180, 118, FALSE)</f>
        <v>1</v>
      </c>
      <c r="K38" s="210">
        <f ca="1">VLOOKUP($A38, Calcs!$A$3:'Calcs'!$ANA$180, 119, FALSE)</f>
        <v>1</v>
      </c>
      <c r="L38" s="211">
        <f ca="1">VLOOKUP($A38, Calcs!$A$3:'Calcs'!$ANA$180, 120, FALSE)</f>
        <v>0</v>
      </c>
      <c r="M38" s="212">
        <f ca="1">VLOOKUP($A38, Calcs!$A$3:'Calcs'!$ANA$180, 121, FALSE)</f>
        <v>0</v>
      </c>
      <c r="N38" s="213" t="str">
        <f t="shared" ca="1" si="37"/>
        <v>6-3</v>
      </c>
      <c r="O38" s="214">
        <f ca="1">VLOOKUP($A38, Calcs!$A$3:'Calcs'!$ANA$180, 311, FALSE)/X38</f>
        <v>39.333333333333336</v>
      </c>
      <c r="P38" s="214">
        <f ca="1">VLOOKUP($A38, Calcs!$A$3:'Calcs'!$ANA$180, 406, FALSE)/X38</f>
        <v>24.333333333333332</v>
      </c>
      <c r="Q38" s="214">
        <f t="shared" ca="1" si="38"/>
        <v>15.000000000000004</v>
      </c>
      <c r="R38" s="215">
        <f ca="1">VLOOKUP($A38,Calcs!$A$3:'Calcs'!$ANA$180,500,FALSE)/X38</f>
        <v>3.8366666666666669</v>
      </c>
      <c r="S38" s="214">
        <f ca="1">VLOOKUP($A38, Calcs!$A$3:'Calcs'!$ANA$180, 216, FALSE)/X38</f>
        <v>47.875682140478212</v>
      </c>
      <c r="T38" s="215">
        <f ca="1">VLOOKUP($A38, Calcs!$A$3:'Calcs'!$ANA$180, 594, FALSE)/X38</f>
        <v>4.108888888888889</v>
      </c>
      <c r="U38" s="214">
        <f ca="1">VLOOKUP($A38, Calcs!$A$3:'Calcs'!$ANA$180, 688, FALSE)/X38</f>
        <v>66.888888888888886</v>
      </c>
      <c r="V38" s="204">
        <f ca="1">VLOOKUP($A38, Calcs!$A$3:'Calcs'!$ANA$180, 782, FALSE)/X38</f>
        <v>81.733333333333348</v>
      </c>
      <c r="W38" s="220">
        <v>5</v>
      </c>
      <c r="X38" s="214">
        <f ca="1">VLOOKUP($A38, Calcs!$A$3:'Calcs'!$ANA$180, 9, FALSE)</f>
        <v>9</v>
      </c>
      <c r="Y38" s="215">
        <f t="shared" ca="1" si="39"/>
        <v>16.941789748045178</v>
      </c>
      <c r="Z38" s="215">
        <f t="shared" ca="1" si="40"/>
        <v>51.930158911915669</v>
      </c>
      <c r="AA38" s="215">
        <f t="shared" ca="1" si="41"/>
        <v>10.891111111111115</v>
      </c>
      <c r="AB38" s="204">
        <f t="shared" ca="1" si="42"/>
        <v>66.888888888888886</v>
      </c>
      <c r="AC38" s="204">
        <f t="shared" ca="1" si="43"/>
        <v>81.733333333333348</v>
      </c>
      <c r="AD38" s="158">
        <f t="shared" ca="1" si="44"/>
        <v>59.340795875375775</v>
      </c>
      <c r="AE38" s="215">
        <f t="shared" ca="1" si="45"/>
        <v>9.0406489442591091</v>
      </c>
      <c r="AF38" s="216">
        <f ca="1">VLOOKUP($A38,Calcs!$A$3:'Calcs'!$ANA$180,122,FALSE)</f>
        <v>13</v>
      </c>
      <c r="AG38" s="216">
        <f ca="1">VLOOKUP($A38,Calcs!$A$3:'Calcs'!$ANA$180,123,FALSE)</f>
        <v>7</v>
      </c>
      <c r="AH38" s="216">
        <f ca="1">VLOOKUP($A38,Calcs!$A$3:'Calcs'!$ANA$180,124,FALSE)*2</f>
        <v>6</v>
      </c>
      <c r="AI38" s="216">
        <f ca="1">VLOOKUP($A38,Calcs!$A$3:'Calcs'!$ANA$180,110,FALSE)*8</f>
        <v>0</v>
      </c>
      <c r="AJ38" s="216">
        <f ca="1">VLOOKUP($A38,Calcs!$A$3:'Calcs'!$ANA$180,112,FALSE)*12</f>
        <v>0</v>
      </c>
      <c r="AK38" s="157">
        <v>33</v>
      </c>
      <c r="AL38" s="216">
        <f t="shared" ca="1" si="46"/>
        <v>59</v>
      </c>
      <c r="AM38" s="352">
        <f t="shared" si="47"/>
        <v>33</v>
      </c>
      <c r="AN38" s="218">
        <v>37</v>
      </c>
      <c r="AO38" s="217">
        <f t="shared" ca="1" si="48"/>
        <v>37</v>
      </c>
      <c r="AP38" s="191">
        <f t="shared" ca="1" si="49"/>
        <v>0</v>
      </c>
      <c r="AQ38" s="155">
        <f t="shared" ca="1" si="50"/>
        <v>70.152102289366198</v>
      </c>
      <c r="AR38" s="203">
        <f t="shared" ca="1" si="51"/>
        <v>77.07058823529411</v>
      </c>
      <c r="AS38" s="203">
        <f t="shared" ca="1" si="52"/>
        <v>63.541294117647055</v>
      </c>
      <c r="AT38" s="203">
        <f t="shared" ca="1" si="53"/>
        <v>55.89111929810953</v>
      </c>
      <c r="AU38" s="203">
        <f t="shared" ca="1" si="54"/>
        <v>91.040955631399314</v>
      </c>
      <c r="AV38" s="203">
        <f t="shared" ca="1" si="55"/>
        <v>90.42208674645957</v>
      </c>
      <c r="AW38" s="203">
        <f t="shared" ca="1" si="56"/>
        <v>34.782970345586492</v>
      </c>
      <c r="AX38" s="203">
        <f t="shared" ca="1" si="57"/>
        <v>71.53753166915638</v>
      </c>
      <c r="AY38" s="203">
        <f t="shared" ca="1" si="58"/>
        <v>88.114263815979456</v>
      </c>
      <c r="AZ38" s="203">
        <f t="shared" ca="1" si="59"/>
        <v>62.941779180888922</v>
      </c>
      <c r="BA38" s="203">
        <f t="shared" ca="1" si="60"/>
        <v>52.199850857568975</v>
      </c>
      <c r="BB38" s="203">
        <f t="shared" ca="1" si="61"/>
        <v>51.754385964912288</v>
      </c>
      <c r="BC38" s="204">
        <v>132</v>
      </c>
      <c r="BE38">
        <f ca="1">VLOOKUP($A38, Calcs!$A$3:'Calcs'!$ANA$180, 872, FALSE)</f>
        <v>76</v>
      </c>
      <c r="BF38" s="5">
        <f t="shared" si="34"/>
        <v>10.812427088393273</v>
      </c>
      <c r="BG38">
        <f>(IF(A38&lt;17,SoC!X$2,IF(A38&lt;33,SoC!X$3,IF(A38&lt;49,SoC!X$4,IF(A38&lt;65,SoC!X$5,IF(A38&lt;81,SoC!X$6,IF(A38&lt;97,SoC!X$7,IF(A38&lt;113,SoC!X$8,IF(A38&lt;129,SoC!X$9,IF(A38&lt;145,SoC!X$10,SoC!X$11)))))))))+IF(BX38&lt;17,SoC!X$15,IF(BX38&lt;33,SoC!X$16,IF(BX38&lt;49,SoC!X$17,IF(BX38&lt;65,SoC!X$18,IF(BX38&lt;81,SoC!X$19,IF(BX38&lt;97,SoC!X$20,IF(BX38&lt;113,SoC!X$21,IF(BX38&lt;129,SoC!X$22,IF(BX38&lt;145,SoC!X$23,SoC!X$24))))))))))/2</f>
        <v>1.0846876031873696</v>
      </c>
      <c r="BH38" s="7">
        <v>55.89111929810953</v>
      </c>
      <c r="BI38" s="7">
        <v>91.040955631399314</v>
      </c>
      <c r="BJ38" s="5">
        <v>9.0406489442591091</v>
      </c>
      <c r="BK38" s="5">
        <v>70.13807875992525</v>
      </c>
      <c r="BL38">
        <f ca="1">VLOOKUP($A38, Calcs!$A$3:'Calcs'!$AXV$180, 1058, FALSE)</f>
        <v>1902</v>
      </c>
      <c r="BM38" s="4"/>
      <c r="BN38" s="5">
        <f t="shared" si="62"/>
        <v>0.83748479842875501</v>
      </c>
      <c r="BO38" s="5" t="str">
        <f t="shared" si="63"/>
        <v>B</v>
      </c>
      <c r="BP38" s="65">
        <f t="shared" si="64"/>
        <v>3.8589766916207546</v>
      </c>
      <c r="BQ38" s="90">
        <v>9</v>
      </c>
      <c r="BR38" s="8" t="s">
        <v>265</v>
      </c>
      <c r="BS38" s="5">
        <f t="shared" ca="1" si="65"/>
        <v>21.764073229656201</v>
      </c>
      <c r="BT38" s="5">
        <f t="shared" ca="1" si="66"/>
        <v>17.775402890540857</v>
      </c>
      <c r="BU38" s="5">
        <f t="shared" si="67"/>
        <v>14.501277194731671</v>
      </c>
      <c r="BV38" t="s">
        <v>915</v>
      </c>
      <c r="BX38" s="4">
        <v>76</v>
      </c>
      <c r="BY38" s="4">
        <v>10</v>
      </c>
      <c r="CA38" t="s">
        <v>898</v>
      </c>
      <c r="CF38" s="64">
        <v>0.53301324425611118</v>
      </c>
      <c r="CG38" s="327" t="s">
        <v>74</v>
      </c>
      <c r="CK38">
        <v>37</v>
      </c>
      <c r="CL38">
        <v>36</v>
      </c>
      <c r="CM38">
        <v>43</v>
      </c>
      <c r="CN38">
        <v>55</v>
      </c>
      <c r="CO38">
        <v>45</v>
      </c>
      <c r="CP38">
        <v>53</v>
      </c>
      <c r="CQ38">
        <v>46</v>
      </c>
      <c r="CR38">
        <v>51</v>
      </c>
      <c r="CS38">
        <v>48</v>
      </c>
      <c r="CT38">
        <v>52</v>
      </c>
      <c r="CY38" s="327" t="s">
        <v>74</v>
      </c>
      <c r="CZ38" s="5">
        <v>68.586146920531846</v>
      </c>
      <c r="DA38" s="5">
        <f t="shared" si="68"/>
        <v>67.136149212325407</v>
      </c>
      <c r="DB38" s="7">
        <v>53.050865832947089</v>
      </c>
      <c r="DC38" s="7">
        <v>88.249400479616298</v>
      </c>
      <c r="DD38" s="7">
        <f t="shared" si="69"/>
        <v>52.031959992207973</v>
      </c>
      <c r="DE38" s="7">
        <f t="shared" si="70"/>
        <v>88.198309132591788</v>
      </c>
      <c r="DF38" s="5">
        <v>8.9022469073824286</v>
      </c>
      <c r="DG38" s="5">
        <f t="shared" si="71"/>
        <v>8.7192061510146388</v>
      </c>
      <c r="DJ38">
        <v>132</v>
      </c>
      <c r="DK38" s="64"/>
      <c r="DL38" s="7">
        <v>44.899619107034127</v>
      </c>
      <c r="DM38" s="7">
        <v>87.840669703420218</v>
      </c>
      <c r="DN38" s="5">
        <v>7.437920856440102</v>
      </c>
      <c r="DO38">
        <v>42</v>
      </c>
      <c r="DQ38" s="5">
        <v>57.984188862720352</v>
      </c>
      <c r="DR38" s="5">
        <v>55.988141647040266</v>
      </c>
      <c r="DS38" s="5">
        <v>57.984188862720352</v>
      </c>
      <c r="DT38" s="5">
        <f t="shared" si="72"/>
        <v>55.988141647040266</v>
      </c>
      <c r="DU38">
        <v>1844</v>
      </c>
      <c r="DV38" s="5">
        <v>208.25</v>
      </c>
      <c r="DW38" s="7"/>
      <c r="DX38" s="7">
        <v>132</v>
      </c>
      <c r="DY38" s="5" t="s">
        <v>74</v>
      </c>
      <c r="DZ38" s="5"/>
      <c r="EA38" s="7">
        <v>158</v>
      </c>
      <c r="EB38" s="5">
        <v>34.441416893732971</v>
      </c>
      <c r="EC38" s="7">
        <v>57.984188862720352</v>
      </c>
      <c r="ED38" s="68">
        <v>92.774702180352563</v>
      </c>
      <c r="EE38">
        <v>4</v>
      </c>
    </row>
    <row r="39" spans="1:135" ht="14.45" customHeight="1" x14ac:dyDescent="0.2">
      <c r="A39" s="204">
        <v>83</v>
      </c>
      <c r="B39" s="326" t="s">
        <v>1</v>
      </c>
      <c r="C39" s="230" t="s">
        <v>44</v>
      </c>
      <c r="D39" s="158" t="str">
        <f>IFERROR(IFERROR(VLOOKUP(C39, Archive!$I$786:$P$3989, 8, FALSE), VLOOKUP(C39, Archive!$L$786:$Q$6126, 6, FALSE)), "-")</f>
        <v>-</v>
      </c>
      <c r="E39" s="156" t="str">
        <f>IFERROR(VLOOKUP(C39, Archive!$I$786:$S$3989, 11, FALSE), "-")</f>
        <v>-</v>
      </c>
      <c r="F39" s="205">
        <f ca="1">VLOOKUP($A39, Calcs!$A$3:'Calcs'!$ANA$180, 114, FALSE)</f>
        <v>3</v>
      </c>
      <c r="G39" s="206">
        <f ca="1">VLOOKUP($A39, Calcs!$A$3:'Calcs'!$ANA$180, 115, FALSE)</f>
        <v>2</v>
      </c>
      <c r="H39" s="207">
        <f ca="1">VLOOKUP($A39, Calcs!$A$3:'Calcs'!$ANA$180, 116, FALSE)</f>
        <v>2</v>
      </c>
      <c r="I39" s="208">
        <f ca="1">VLOOKUP($A39, Calcs!$A$3:'Calcs'!$ANA$180, 117, FALSE)</f>
        <v>0</v>
      </c>
      <c r="J39" s="209">
        <f ca="1">VLOOKUP($A39, Calcs!$A$3:'Calcs'!$ANA$180, 118, FALSE)</f>
        <v>4</v>
      </c>
      <c r="K39" s="210">
        <f ca="1">VLOOKUP($A39, Calcs!$A$3:'Calcs'!$ANA$180, 119, FALSE)</f>
        <v>0</v>
      </c>
      <c r="L39" s="211">
        <f ca="1">VLOOKUP($A39, Calcs!$A$3:'Calcs'!$ANA$180, 120, FALSE)</f>
        <v>0</v>
      </c>
      <c r="M39" s="212">
        <f ca="1">VLOOKUP($A39, Calcs!$A$3:'Calcs'!$ANA$180, 121, FALSE)</f>
        <v>0</v>
      </c>
      <c r="N39" s="213" t="str">
        <f t="shared" ca="1" si="37"/>
        <v>9-2</v>
      </c>
      <c r="O39" s="214">
        <f ca="1">VLOOKUP($A39, Calcs!$A$3:'Calcs'!$ANA$180, 311, FALSE)/X39</f>
        <v>43.727272727272727</v>
      </c>
      <c r="P39" s="214">
        <f ca="1">VLOOKUP($A39, Calcs!$A$3:'Calcs'!$ANA$180, 406, FALSE)/X39</f>
        <v>34.363636363636367</v>
      </c>
      <c r="Q39" s="214">
        <f t="shared" ca="1" si="38"/>
        <v>9.3636363636363598</v>
      </c>
      <c r="R39" s="215">
        <f ca="1">VLOOKUP($A39,Calcs!$A$3:'Calcs'!$ANA$180,500,FALSE)/X39</f>
        <v>4.2754545454545454</v>
      </c>
      <c r="S39" s="214">
        <f ca="1">VLOOKUP($A39, Calcs!$A$3:'Calcs'!$ANA$180, 216, FALSE)/X39</f>
        <v>54.489087374298428</v>
      </c>
      <c r="T39" s="215">
        <f ca="1">VLOOKUP($A39, Calcs!$A$3:'Calcs'!$ANA$180, 594, FALSE)/X39</f>
        <v>2.0999999999999996</v>
      </c>
      <c r="U39" s="214">
        <f ca="1">VLOOKUP($A39, Calcs!$A$3:'Calcs'!$ANA$180, 688, FALSE)/X39</f>
        <v>64.727272727272734</v>
      </c>
      <c r="V39" s="204">
        <f ca="1">VLOOKUP($A39, Calcs!$A$3:'Calcs'!$ANA$180, 782, FALSE)/X39</f>
        <v>71.681818181818187</v>
      </c>
      <c r="W39" s="220">
        <v>2</v>
      </c>
      <c r="X39" s="214">
        <f ca="1">VLOOKUP($A39, Calcs!$A$3:'Calcs'!$ANA$180, 9, FALSE)</f>
        <v>11</v>
      </c>
      <c r="Y39" s="215">
        <f t="shared" ca="1" si="39"/>
        <v>13.884754412077397</v>
      </c>
      <c r="Z39" s="215">
        <f t="shared" ca="1" si="40"/>
        <v>60.752993652391361</v>
      </c>
      <c r="AA39" s="215">
        <f t="shared" ca="1" si="41"/>
        <v>7.2636363636363601</v>
      </c>
      <c r="AB39" s="204">
        <f t="shared" ca="1" si="42"/>
        <v>64.727272727272734</v>
      </c>
      <c r="AC39" s="204">
        <f t="shared" ca="1" si="43"/>
        <v>71.681818181818187</v>
      </c>
      <c r="AD39" s="158">
        <f t="shared" ca="1" si="44"/>
        <v>55.977496909331151</v>
      </c>
      <c r="AE39" s="215">
        <f t="shared" ca="1" si="45"/>
        <v>8.4665115709965342</v>
      </c>
      <c r="AF39" s="216">
        <f ca="1">VLOOKUP($A39,Calcs!$A$3:'Calcs'!$ANA$180,122,FALSE)</f>
        <v>11</v>
      </c>
      <c r="AG39" s="216">
        <f ca="1">VLOOKUP($A39,Calcs!$A$3:'Calcs'!$ANA$180,123,FALSE)</f>
        <v>9</v>
      </c>
      <c r="AH39" s="216">
        <f ca="1">VLOOKUP($A39,Calcs!$A$3:'Calcs'!$ANA$180,124,FALSE)*2</f>
        <v>24</v>
      </c>
      <c r="AI39" s="216">
        <f ca="1">VLOOKUP($A39,Calcs!$A$3:'Calcs'!$ANA$180,110,FALSE)*8</f>
        <v>0</v>
      </c>
      <c r="AJ39" s="216">
        <f ca="1">VLOOKUP($A39,Calcs!$A$3:'Calcs'!$ANA$180,112,FALSE)*12</f>
        <v>0</v>
      </c>
      <c r="AK39" s="157">
        <v>37</v>
      </c>
      <c r="AL39" s="216">
        <f t="shared" ca="1" si="46"/>
        <v>81</v>
      </c>
      <c r="AM39" s="352">
        <f t="shared" si="47"/>
        <v>37</v>
      </c>
      <c r="AN39" s="219">
        <v>38</v>
      </c>
      <c r="AO39" s="217">
        <f t="shared" ca="1" si="48"/>
        <v>38</v>
      </c>
      <c r="AP39" s="191">
        <f t="shared" ca="1" si="49"/>
        <v>0</v>
      </c>
      <c r="AQ39" s="155">
        <f t="shared" ca="1" si="50"/>
        <v>70.089748304065921</v>
      </c>
      <c r="AR39" s="203">
        <f t="shared" ca="1" si="51"/>
        <v>67.10588235294118</v>
      </c>
      <c r="AS39" s="203">
        <f t="shared" ca="1" si="52"/>
        <v>75.243607843137255</v>
      </c>
      <c r="AT39" s="203">
        <f t="shared" ca="1" si="53"/>
        <v>63.596992178574439</v>
      </c>
      <c r="AU39" s="203">
        <f t="shared" ca="1" si="54"/>
        <v>69.859215017064841</v>
      </c>
      <c r="AV39" s="203">
        <f t="shared" ca="1" si="55"/>
        <v>74.106011618224315</v>
      </c>
      <c r="AW39" s="203">
        <f t="shared" ca="1" si="56"/>
        <v>45.24744137521602</v>
      </c>
      <c r="AX39" s="203">
        <f t="shared" ca="1" si="57"/>
        <v>65.914279540394034</v>
      </c>
      <c r="AY39" s="203">
        <f t="shared" ca="1" si="58"/>
        <v>81.001074841881334</v>
      </c>
      <c r="AZ39" s="203">
        <f t="shared" ca="1" si="59"/>
        <v>60.391357035990254</v>
      </c>
      <c r="BA39" s="203">
        <f t="shared" ca="1" si="60"/>
        <v>60.253542132736762</v>
      </c>
      <c r="BB39" s="203">
        <f t="shared" ca="1" si="61"/>
        <v>71.05263157894737</v>
      </c>
      <c r="BC39" s="204">
        <v>126</v>
      </c>
      <c r="BE39">
        <f ca="1">VLOOKUP($A39, Calcs!$A$3:'Calcs'!$ANA$180, 872, FALSE)</f>
        <v>107</v>
      </c>
      <c r="BF39" s="5">
        <f t="shared" si="34"/>
        <v>12.009385280589116</v>
      </c>
      <c r="BG39">
        <f>(IF(A39&lt;17,SoC!X$2,IF(A39&lt;33,SoC!X$3,IF(A39&lt;49,SoC!X$4,IF(A39&lt;65,SoC!X$5,IF(A39&lt;81,SoC!X$6,IF(A39&lt;97,SoC!X$7,IF(A39&lt;113,SoC!X$8,IF(A39&lt;129,SoC!X$9,IF(A39&lt;145,SoC!X$10,SoC!X$11)))))))))+IF(BX39&lt;17,SoC!X$15,IF(BX39&lt;33,SoC!X$16,IF(BX39&lt;49,SoC!X$17,IF(BX39&lt;65,SoC!X$18,IF(BX39&lt;81,SoC!X$19,IF(BX39&lt;97,SoC!X$20,IF(BX39&lt;113,SoC!X$21,IF(BX39&lt;129,SoC!X$22,IF(BX39&lt;145,SoC!X$23,SoC!X$24))))))))))/2</f>
        <v>1.1149570781955784</v>
      </c>
      <c r="BH39" s="7">
        <v>63.596992178574439</v>
      </c>
      <c r="BI39" s="7">
        <v>69.859215017064841</v>
      </c>
      <c r="BJ39" s="5">
        <v>8.4665115709965342</v>
      </c>
      <c r="BK39" s="5">
        <v>70.09385280589116</v>
      </c>
      <c r="BL39">
        <f ca="1">VLOOKUP($A39, Calcs!$A$3:'Calcs'!$AXV$180, 1058, FALSE)</f>
        <v>2010</v>
      </c>
      <c r="BM39" s="4"/>
      <c r="BN39" s="5">
        <f t="shared" si="62"/>
        <v>0.83722071645349982</v>
      </c>
      <c r="BO39" s="5" t="str">
        <f t="shared" si="63"/>
        <v>B</v>
      </c>
      <c r="BP39" s="65">
        <f t="shared" si="64"/>
        <v>3.5630628141826493</v>
      </c>
      <c r="BQ39" s="90">
        <v>10</v>
      </c>
      <c r="BR39" s="8" t="s">
        <v>193</v>
      </c>
      <c r="BS39" s="5">
        <f t="shared" ca="1" si="65"/>
        <v>22.431723220902992</v>
      </c>
      <c r="BT39" s="5">
        <f t="shared" ca="1" si="66"/>
        <v>17.991318994518007</v>
      </c>
      <c r="BU39" s="5">
        <f t="shared" si="67"/>
        <v>14.457051240697581</v>
      </c>
      <c r="BV39" t="s">
        <v>645</v>
      </c>
      <c r="BX39" s="4">
        <v>27</v>
      </c>
      <c r="BY39" s="4">
        <v>18</v>
      </c>
      <c r="CA39" t="s">
        <v>1084</v>
      </c>
      <c r="CF39" s="64">
        <v>0.7941542840511826</v>
      </c>
      <c r="CG39" s="326" t="s">
        <v>44</v>
      </c>
      <c r="CK39">
        <v>38</v>
      </c>
      <c r="CL39">
        <v>45</v>
      </c>
      <c r="CM39">
        <v>53</v>
      </c>
      <c r="CN39">
        <v>63</v>
      </c>
      <c r="CO39">
        <v>72</v>
      </c>
      <c r="CP39">
        <v>66</v>
      </c>
      <c r="CQ39">
        <v>66</v>
      </c>
      <c r="CR39">
        <v>64</v>
      </c>
      <c r="CS39">
        <v>76</v>
      </c>
      <c r="CT39">
        <v>78</v>
      </c>
      <c r="CY39" s="326" t="s">
        <v>44</v>
      </c>
      <c r="CZ39" s="5">
        <v>67.468103590789354</v>
      </c>
      <c r="DA39" s="5">
        <f t="shared" si="68"/>
        <v>65.132069786336842</v>
      </c>
      <c r="DB39" s="7">
        <v>61.784051016133212</v>
      </c>
      <c r="DC39" s="7">
        <v>69.304556354916073</v>
      </c>
      <c r="DD39" s="7">
        <f t="shared" si="69"/>
        <v>60.082891421254232</v>
      </c>
      <c r="DE39" s="7">
        <f t="shared" si="70"/>
        <v>68.99573199155553</v>
      </c>
      <c r="DF39" s="5">
        <v>8.6825975376035931</v>
      </c>
      <c r="DG39" s="5">
        <f t="shared" si="71"/>
        <v>8.4591635144339197</v>
      </c>
      <c r="DJ39">
        <v>126</v>
      </c>
      <c r="DK39" s="64"/>
      <c r="DL39" s="7">
        <v>48.17477425710139</v>
      </c>
      <c r="DM39" s="7">
        <v>66.833961448031772</v>
      </c>
      <c r="DN39" s="5">
        <v>6.8951253522462084</v>
      </c>
      <c r="DO39">
        <v>48</v>
      </c>
      <c r="DQ39" s="5">
        <v>48.605523605907692</v>
      </c>
      <c r="DR39" s="5">
        <v>48.954142704430765</v>
      </c>
      <c r="DS39" s="5">
        <v>48.605523605907692</v>
      </c>
      <c r="DT39" s="5">
        <f t="shared" si="72"/>
        <v>48.954142704430765</v>
      </c>
      <c r="DU39">
        <v>1934</v>
      </c>
      <c r="DV39" s="5">
        <v>237.5</v>
      </c>
      <c r="DW39" s="7"/>
      <c r="DX39" s="7">
        <v>126</v>
      </c>
      <c r="DY39" s="5" t="s">
        <v>44</v>
      </c>
      <c r="DZ39" s="5"/>
      <c r="EA39" s="7">
        <v>127</v>
      </c>
      <c r="EB39" s="5">
        <v>27.683923705722073</v>
      </c>
      <c r="EC39" s="7">
        <v>48.605523605907692</v>
      </c>
      <c r="ED39" s="68">
        <v>77.768837769452318</v>
      </c>
      <c r="EE39">
        <v>20</v>
      </c>
    </row>
    <row r="40" spans="1:135" ht="14.45" customHeight="1" x14ac:dyDescent="0.2">
      <c r="A40" s="204">
        <v>81</v>
      </c>
      <c r="B40" s="326" t="s">
        <v>1</v>
      </c>
      <c r="C40" s="230" t="s">
        <v>46</v>
      </c>
      <c r="D40" s="158" t="str">
        <f>IFERROR(IFERROR(VLOOKUP(C40, Archive!$I$786:$P$3989, 8, FALSE), VLOOKUP(C40, Archive!$L$786:$Q$6126, 6, FALSE)), "-")</f>
        <v>-</v>
      </c>
      <c r="E40" s="156" t="str">
        <f>IFERROR(VLOOKUP(C40, Archive!$I$786:$S$3989, 11, FALSE), "-")</f>
        <v>-</v>
      </c>
      <c r="F40" s="205">
        <f ca="1">VLOOKUP($A40, Calcs!$A$3:'Calcs'!$ANA$180, 114, FALSE)</f>
        <v>4</v>
      </c>
      <c r="G40" s="206">
        <f ca="1">VLOOKUP($A40, Calcs!$A$3:'Calcs'!$ANA$180, 115, FALSE)</f>
        <v>1</v>
      </c>
      <c r="H40" s="207">
        <f ca="1">VLOOKUP($A40, Calcs!$A$3:'Calcs'!$ANA$180, 116, FALSE)</f>
        <v>1</v>
      </c>
      <c r="I40" s="208">
        <f ca="1">VLOOKUP($A40, Calcs!$A$3:'Calcs'!$ANA$180, 117, FALSE)</f>
        <v>1</v>
      </c>
      <c r="J40" s="209">
        <f ca="1">VLOOKUP($A40, Calcs!$A$3:'Calcs'!$ANA$180, 118, FALSE)</f>
        <v>4</v>
      </c>
      <c r="K40" s="210">
        <f ca="1">VLOOKUP($A40, Calcs!$A$3:'Calcs'!$ANA$180, 119, FALSE)</f>
        <v>0</v>
      </c>
      <c r="L40" s="211">
        <f ca="1">VLOOKUP($A40, Calcs!$A$3:'Calcs'!$ANA$180, 120, FALSE)</f>
        <v>0</v>
      </c>
      <c r="M40" s="212">
        <f ca="1">VLOOKUP($A40, Calcs!$A$3:'Calcs'!$ANA$180, 121, FALSE)</f>
        <v>0</v>
      </c>
      <c r="N40" s="213" t="str">
        <f t="shared" ca="1" si="37"/>
        <v>9-2</v>
      </c>
      <c r="O40" s="214">
        <f ca="1">VLOOKUP($A40, Calcs!$A$3:'Calcs'!$ANA$180, 311, FALSE)/X40</f>
        <v>42.555555555555557</v>
      </c>
      <c r="P40" s="214">
        <f ca="1">VLOOKUP($A40, Calcs!$A$3:'Calcs'!$ANA$180, 406, FALSE)/X40</f>
        <v>30</v>
      </c>
      <c r="Q40" s="214">
        <f t="shared" ca="1" si="38"/>
        <v>12.555555555555557</v>
      </c>
      <c r="R40" s="215">
        <f ca="1">VLOOKUP($A40,Calcs!$A$3:'Calcs'!$ANA$180,500,FALSE)/X40</f>
        <v>4.0355555555555558</v>
      </c>
      <c r="S40" s="214">
        <f ca="1">VLOOKUP($A40, Calcs!$A$3:'Calcs'!$ANA$180, 216, FALSE)/X40</f>
        <v>49.816399961480577</v>
      </c>
      <c r="T40" s="215">
        <f ca="1">VLOOKUP($A40, Calcs!$A$3:'Calcs'!$ANA$180, 594, FALSE)/X40</f>
        <v>7.1900000000000013</v>
      </c>
      <c r="U40" s="214">
        <f ca="1">VLOOKUP($A40, Calcs!$A$3:'Calcs'!$ANA$180, 688, FALSE)/X40</f>
        <v>67.333333333333329</v>
      </c>
      <c r="V40" s="204">
        <f ca="1">VLOOKUP($A40, Calcs!$A$3:'Calcs'!$ANA$180, 782, FALSE)/X40</f>
        <v>71.36666666666666</v>
      </c>
      <c r="W40" s="220">
        <v>2</v>
      </c>
      <c r="X40" s="214">
        <f ca="1">VLOOKUP($A40, Calcs!$A$3:'Calcs'!$ANA$180, 9, FALSE)</f>
        <v>9</v>
      </c>
      <c r="Y40" s="215">
        <f t="shared" ca="1" si="39"/>
        <v>15.501101321585903</v>
      </c>
      <c r="Z40" s="215">
        <f t="shared" ca="1" si="40"/>
        <v>55.543147747274709</v>
      </c>
      <c r="AA40" s="215">
        <f t="shared" ca="1" si="41"/>
        <v>5.3655555555555559</v>
      </c>
      <c r="AB40" s="204">
        <f t="shared" ca="1" si="42"/>
        <v>67.333333333333329</v>
      </c>
      <c r="AC40" s="204">
        <f t="shared" ca="1" si="43"/>
        <v>71.36666666666666</v>
      </c>
      <c r="AD40" s="158">
        <f t="shared" ca="1" si="44"/>
        <v>59.662041392261827</v>
      </c>
      <c r="AE40" s="215">
        <f t="shared" ca="1" si="45"/>
        <v>8.4478794183313646</v>
      </c>
      <c r="AF40" s="216">
        <f ca="1">VLOOKUP($A40,Calcs!$A$3:'Calcs'!$ANA$180,122,FALSE)</f>
        <v>12</v>
      </c>
      <c r="AG40" s="216">
        <f ca="1">VLOOKUP($A40,Calcs!$A$3:'Calcs'!$ANA$180,123,FALSE)</f>
        <v>7</v>
      </c>
      <c r="AH40" s="216">
        <f ca="1">VLOOKUP($A40,Calcs!$A$3:'Calcs'!$ANA$180,124,FALSE)*2</f>
        <v>24</v>
      </c>
      <c r="AI40" s="216">
        <f ca="1">VLOOKUP($A40,Calcs!$A$3:'Calcs'!$ANA$180,110,FALSE)*8</f>
        <v>0</v>
      </c>
      <c r="AJ40" s="216">
        <f ca="1">VLOOKUP($A40,Calcs!$A$3:'Calcs'!$ANA$180,112,FALSE)*12</f>
        <v>0</v>
      </c>
      <c r="AK40" s="157">
        <v>39</v>
      </c>
      <c r="AL40" s="216">
        <f t="shared" ca="1" si="46"/>
        <v>82</v>
      </c>
      <c r="AM40" s="352">
        <f t="shared" si="47"/>
        <v>39</v>
      </c>
      <c r="AN40" s="218">
        <v>39</v>
      </c>
      <c r="AO40" s="217">
        <f t="shared" ca="1" si="48"/>
        <v>40</v>
      </c>
      <c r="AP40" s="191">
        <f t="shared" ca="1" si="49"/>
        <v>-1</v>
      </c>
      <c r="AQ40" s="155">
        <f t="shared" ca="1" si="50"/>
        <v>69.905218571133375</v>
      </c>
      <c r="AR40" s="203">
        <f t="shared" ca="1" si="51"/>
        <v>72.988235294117658</v>
      </c>
      <c r="AS40" s="203">
        <f t="shared" ca="1" si="52"/>
        <v>61.51811764705883</v>
      </c>
      <c r="AT40" s="203">
        <f t="shared" ca="1" si="53"/>
        <v>61.570140849512725</v>
      </c>
      <c r="AU40" s="203">
        <f t="shared" ca="1" si="54"/>
        <v>79.074232081911262</v>
      </c>
      <c r="AV40" s="203">
        <f t="shared" ca="1" si="55"/>
        <v>82.732813310224643</v>
      </c>
      <c r="AW40" s="203">
        <f t="shared" ca="1" si="56"/>
        <v>39.068216313590547</v>
      </c>
      <c r="AX40" s="203">
        <f t="shared" ca="1" si="57"/>
        <v>62.971905661145513</v>
      </c>
      <c r="AY40" s="203">
        <f t="shared" ca="1" si="58"/>
        <v>80.770234577732609</v>
      </c>
      <c r="AZ40" s="203">
        <f t="shared" ca="1" si="59"/>
        <v>63.18381193807825</v>
      </c>
      <c r="BA40" s="203">
        <f t="shared" ca="1" si="60"/>
        <v>60.178970917225946</v>
      </c>
      <c r="BB40" s="203">
        <f t="shared" ca="1" si="61"/>
        <v>71.929824561403507</v>
      </c>
      <c r="BC40" s="204">
        <v>153</v>
      </c>
      <c r="BE40">
        <f ca="1">VLOOKUP($A40, Calcs!$A$3:'Calcs'!$ANA$180, 872, FALSE)</f>
        <v>106.25</v>
      </c>
      <c r="BF40" s="5">
        <f t="shared" si="34"/>
        <v>7.1981209993737183</v>
      </c>
      <c r="BG40">
        <f>(IF(A40&lt;17,SoC!X$2,IF(A40&lt;33,SoC!X$3,IF(A40&lt;49,SoC!X$4,IF(A40&lt;65,SoC!X$5,IF(A40&lt;81,SoC!X$6,IF(A40&lt;97,SoC!X$7,IF(A40&lt;113,SoC!X$8,IF(A40&lt;129,SoC!X$9,IF(A40&lt;145,SoC!X$10,SoC!X$11)))))))))+IF(BX40&lt;17,SoC!X$15,IF(BX40&lt;33,SoC!X$16,IF(BX40&lt;49,SoC!X$17,IF(BX40&lt;65,SoC!X$18,IF(BX40&lt;81,SoC!X$19,IF(BX40&lt;97,SoC!X$20,IF(BX40&lt;113,SoC!X$21,IF(BX40&lt;129,SoC!X$22,IF(BX40&lt;145,SoC!X$23,SoC!X$24))))))))))/2</f>
        <v>1.1149570781955784</v>
      </c>
      <c r="BH40" s="7">
        <v>61.570140849512725</v>
      </c>
      <c r="BI40" s="7">
        <v>79.074232081911262</v>
      </c>
      <c r="BJ40" s="5">
        <v>8.4478794183313646</v>
      </c>
      <c r="BK40" s="5">
        <v>69.968683322895316</v>
      </c>
      <c r="BL40">
        <f ca="1">VLOOKUP($A40, Calcs!$A$3:'Calcs'!$AXV$180, 1058, FALSE)</f>
        <v>2009</v>
      </c>
      <c r="BM40" s="4"/>
      <c r="BN40" s="5">
        <f t="shared" si="62"/>
        <v>0.83647285265509552</v>
      </c>
      <c r="BO40" s="5" t="str">
        <f t="shared" si="63"/>
        <v>B</v>
      </c>
      <c r="BP40" s="65">
        <f t="shared" si="64"/>
        <v>3.5287128412508957</v>
      </c>
      <c r="BQ40" s="90">
        <v>6</v>
      </c>
      <c r="BR40" s="8" t="s">
        <v>259</v>
      </c>
      <c r="BS40" s="5">
        <f t="shared" ca="1" si="65"/>
        <v>21.786732746528774</v>
      </c>
      <c r="BT40" s="5">
        <f t="shared" ca="1" si="66"/>
        <v>17.757546747277221</v>
      </c>
      <c r="BU40" s="5">
        <f t="shared" si="67"/>
        <v>14.331881757701737</v>
      </c>
      <c r="BV40" t="s">
        <v>645</v>
      </c>
      <c r="BX40" s="4">
        <v>32</v>
      </c>
      <c r="BY40" s="4">
        <v>5</v>
      </c>
      <c r="CA40" t="s">
        <v>1117</v>
      </c>
      <c r="CF40" s="64">
        <v>0.50379041029678884</v>
      </c>
      <c r="CG40" s="326" t="s">
        <v>46</v>
      </c>
      <c r="CK40">
        <v>39</v>
      </c>
      <c r="CL40">
        <v>37</v>
      </c>
      <c r="CM40">
        <v>44</v>
      </c>
      <c r="CN40">
        <v>31</v>
      </c>
      <c r="CO40">
        <v>39</v>
      </c>
      <c r="CP40">
        <v>46</v>
      </c>
      <c r="CQ40">
        <v>47</v>
      </c>
      <c r="CR40">
        <v>43</v>
      </c>
      <c r="CS40">
        <v>37</v>
      </c>
      <c r="CT40">
        <v>36</v>
      </c>
      <c r="CY40" s="326" t="s">
        <v>46</v>
      </c>
      <c r="CZ40" s="5">
        <v>67.795236496237948</v>
      </c>
      <c r="DA40" s="5">
        <f t="shared" si="68"/>
        <v>67.083538995597195</v>
      </c>
      <c r="DB40" s="7">
        <v>60.905997160295101</v>
      </c>
      <c r="DC40" s="7">
        <v>68.505195843325353</v>
      </c>
      <c r="DD40" s="7">
        <f t="shared" si="69"/>
        <v>60.60579736197132</v>
      </c>
      <c r="DE40" s="7">
        <f t="shared" si="70"/>
        <v>69.405133459007885</v>
      </c>
      <c r="DF40" s="5">
        <v>8.160882305241266</v>
      </c>
      <c r="DG40" s="5">
        <f t="shared" si="71"/>
        <v>8.0684626330957006</v>
      </c>
      <c r="DJ40">
        <v>153</v>
      </c>
      <c r="DK40" s="64"/>
      <c r="DL40" s="7">
        <v>58.504398773704857</v>
      </c>
      <c r="DM40" s="7">
        <v>75.704696768785595</v>
      </c>
      <c r="DN40" s="5">
        <v>7.4215249280767441</v>
      </c>
      <c r="DO40">
        <v>69</v>
      </c>
      <c r="DQ40" s="5">
        <v>63.830464561270766</v>
      </c>
      <c r="DR40" s="5">
        <v>60.372848420953076</v>
      </c>
      <c r="DS40" s="5">
        <v>63.830464561270766</v>
      </c>
      <c r="DT40" s="5">
        <f t="shared" si="72"/>
        <v>60.372848420953076</v>
      </c>
      <c r="DU40">
        <v>2012</v>
      </c>
      <c r="DV40" s="5">
        <v>344.5</v>
      </c>
      <c r="DW40" s="7"/>
      <c r="DX40" s="7">
        <v>153</v>
      </c>
      <c r="DY40" s="5" t="s">
        <v>46</v>
      </c>
      <c r="DZ40" s="5"/>
      <c r="EA40" s="7">
        <v>233</v>
      </c>
      <c r="EB40" s="5">
        <v>50.790190735694829</v>
      </c>
      <c r="EC40" s="7">
        <v>63.830464561270766</v>
      </c>
      <c r="ED40" s="68">
        <v>102.12874329803323</v>
      </c>
      <c r="EE40">
        <v>0</v>
      </c>
    </row>
    <row r="41" spans="1:135" ht="14.45" customHeight="1" x14ac:dyDescent="0.2">
      <c r="A41" s="204">
        <v>138</v>
      </c>
      <c r="B41" s="335" t="s">
        <v>323</v>
      </c>
      <c r="C41" s="238" t="s">
        <v>380</v>
      </c>
      <c r="D41" s="158" t="str">
        <f>IFERROR(IFERROR(VLOOKUP(C41, Archive!$I$786:$P$3989, 8, FALSE), VLOOKUP(C41, Archive!$L$786:$Q$6126, 6, FALSE)), "-")</f>
        <v>-</v>
      </c>
      <c r="E41" s="156" t="str">
        <f>IFERROR(VLOOKUP(C41, Archive!$I$786:$S$3989, 11, FALSE), "-")</f>
        <v>-</v>
      </c>
      <c r="F41" s="205">
        <f ca="1">VLOOKUP($A41, Calcs!$A$3:'Calcs'!$ANA$180, 114, FALSE)</f>
        <v>3</v>
      </c>
      <c r="G41" s="206">
        <f ca="1">VLOOKUP($A41, Calcs!$A$3:'Calcs'!$ANA$180, 115, FALSE)</f>
        <v>2</v>
      </c>
      <c r="H41" s="207">
        <f ca="1">VLOOKUP($A41, Calcs!$A$3:'Calcs'!$ANA$180, 116, FALSE)</f>
        <v>2</v>
      </c>
      <c r="I41" s="208">
        <f ca="1">VLOOKUP($A41, Calcs!$A$3:'Calcs'!$ANA$180, 117, FALSE)</f>
        <v>0</v>
      </c>
      <c r="J41" s="209">
        <f ca="1">VLOOKUP($A41, Calcs!$A$3:'Calcs'!$ANA$180, 118, FALSE)</f>
        <v>3</v>
      </c>
      <c r="K41" s="210">
        <f ca="1">VLOOKUP($A41, Calcs!$A$3:'Calcs'!$ANA$180, 119, FALSE)</f>
        <v>1</v>
      </c>
      <c r="L41" s="211">
        <f ca="1">VLOOKUP($A41, Calcs!$A$3:'Calcs'!$ANA$180, 120, FALSE)</f>
        <v>0</v>
      </c>
      <c r="M41" s="212">
        <f ca="1">VLOOKUP($A41, Calcs!$A$3:'Calcs'!$ANA$180, 121, FALSE)</f>
        <v>0</v>
      </c>
      <c r="N41" s="213" t="str">
        <f t="shared" ca="1" si="37"/>
        <v>8-3</v>
      </c>
      <c r="O41" s="214">
        <f ca="1">VLOOKUP($A41, Calcs!$A$3:'Calcs'!$ANA$180, 311, FALSE)/X41</f>
        <v>55.727272727272727</v>
      </c>
      <c r="P41" s="214">
        <f ca="1">VLOOKUP($A41, Calcs!$A$3:'Calcs'!$ANA$180, 406, FALSE)/X41</f>
        <v>41.363636363636367</v>
      </c>
      <c r="Q41" s="214">
        <f t="shared" ca="1" si="38"/>
        <v>14.36363636363636</v>
      </c>
      <c r="R41" s="215">
        <f ca="1">VLOOKUP($A41,Calcs!$A$3:'Calcs'!$ANA$180,500,FALSE)/X41</f>
        <v>4.9663636363636359</v>
      </c>
      <c r="S41" s="214">
        <f ca="1">VLOOKUP($A41, Calcs!$A$3:'Calcs'!$ANA$180, 216, FALSE)/X41</f>
        <v>51.53518215757483</v>
      </c>
      <c r="T41" s="215">
        <f ca="1">VLOOKUP($A41, Calcs!$A$3:'Calcs'!$ANA$180, 594, FALSE)/X41</f>
        <v>5.1172727272727272</v>
      </c>
      <c r="U41" s="214">
        <f ca="1">VLOOKUP($A41, Calcs!$A$3:'Calcs'!$ANA$180, 688, FALSE)/X41</f>
        <v>66.63636363636364</v>
      </c>
      <c r="V41" s="204">
        <f ca="1">VLOOKUP($A41, Calcs!$A$3:'Calcs'!$ANA$180, 782, FALSE)/X41</f>
        <v>67.263636363636365</v>
      </c>
      <c r="W41" s="220">
        <v>6</v>
      </c>
      <c r="X41" s="214">
        <f ca="1">VLOOKUP($A41, Calcs!$A$3:'Calcs'!$ANA$180, 9, FALSE)</f>
        <v>11</v>
      </c>
      <c r="Y41" s="215">
        <f t="shared" ca="1" si="39"/>
        <v>12.959912136188908</v>
      </c>
      <c r="Z41" s="215">
        <f t="shared" ca="1" si="40"/>
        <v>57.45287706042879</v>
      </c>
      <c r="AA41" s="215">
        <f t="shared" ca="1" si="41"/>
        <v>9.2463636363636326</v>
      </c>
      <c r="AB41" s="204">
        <f t="shared" ca="1" si="42"/>
        <v>66.63636363636364</v>
      </c>
      <c r="AC41" s="204">
        <f t="shared" ca="1" si="43"/>
        <v>67.263636363636365</v>
      </c>
      <c r="AD41" s="158">
        <f t="shared" ca="1" si="44"/>
        <v>60.412391720984026</v>
      </c>
      <c r="AE41" s="215">
        <f t="shared" ca="1" si="45"/>
        <v>8.2014411150502298</v>
      </c>
      <c r="AF41" s="216">
        <f ca="1">VLOOKUP($A41,Calcs!$A$3:'Calcs'!$ANA$180,122,FALSE)</f>
        <v>11</v>
      </c>
      <c r="AG41" s="216">
        <f ca="1">VLOOKUP($A41,Calcs!$A$3:'Calcs'!$ANA$180,123,FALSE)</f>
        <v>9</v>
      </c>
      <c r="AH41" s="216">
        <f ca="1">VLOOKUP($A41,Calcs!$A$3:'Calcs'!$ANA$180,124,FALSE)*2</f>
        <v>18</v>
      </c>
      <c r="AI41" s="216">
        <f ca="1">VLOOKUP($A41,Calcs!$A$3:'Calcs'!$ANA$180,110,FALSE)*8</f>
        <v>0</v>
      </c>
      <c r="AJ41" s="216">
        <f ca="1">VLOOKUP($A41,Calcs!$A$3:'Calcs'!$ANA$180,112,FALSE)*12</f>
        <v>0</v>
      </c>
      <c r="AK41" s="157">
        <v>47</v>
      </c>
      <c r="AL41" s="216">
        <f t="shared" ca="1" si="46"/>
        <v>85</v>
      </c>
      <c r="AM41" s="352">
        <f t="shared" si="47"/>
        <v>47</v>
      </c>
      <c r="AN41" s="219">
        <v>40</v>
      </c>
      <c r="AO41" s="217">
        <f t="shared" ca="1" si="48"/>
        <v>39</v>
      </c>
      <c r="AP41" s="191">
        <f t="shared" ca="1" si="49"/>
        <v>1</v>
      </c>
      <c r="AQ41" s="155">
        <f t="shared" ca="1" si="50"/>
        <v>69.927681739647355</v>
      </c>
      <c r="AR41" s="203">
        <f t="shared" ca="1" si="51"/>
        <v>66.505882352941185</v>
      </c>
      <c r="AS41" s="203">
        <f t="shared" ca="1" si="52"/>
        <v>74.937607843137258</v>
      </c>
      <c r="AT41" s="203">
        <f t="shared" ca="1" si="53"/>
        <v>83.47421776510096</v>
      </c>
      <c r="AU41" s="203">
        <f t="shared" ca="1" si="54"/>
        <v>55.076791808873708</v>
      </c>
      <c r="AV41" s="203">
        <f t="shared" ca="1" si="55"/>
        <v>69.169923416159889</v>
      </c>
      <c r="AW41" s="203">
        <f t="shared" ca="1" si="56"/>
        <v>41.333282775762292</v>
      </c>
      <c r="AX41" s="203">
        <f t="shared" ca="1" si="57"/>
        <v>68.98787098713818</v>
      </c>
      <c r="AY41" s="203">
        <f t="shared" ca="1" si="58"/>
        <v>77.717024138332903</v>
      </c>
      <c r="AZ41" s="203">
        <f t="shared" ca="1" si="59"/>
        <v>63.74811338565722</v>
      </c>
      <c r="BA41" s="203">
        <f t="shared" ca="1" si="60"/>
        <v>52.498135719612229</v>
      </c>
      <c r="BB41" s="203">
        <f t="shared" ca="1" si="61"/>
        <v>74.561403508771932</v>
      </c>
      <c r="BC41" s="204">
        <v>140</v>
      </c>
      <c r="BE41">
        <f ca="1">VLOOKUP($A41, Calcs!$A$3:'Calcs'!$ANA$180, 872, FALSE)</f>
        <v>78</v>
      </c>
      <c r="BF41" s="5">
        <f t="shared" si="34"/>
        <v>2.3984365319604772</v>
      </c>
      <c r="BG41">
        <f>(IF(A41&lt;17,SoC!X$2,IF(A41&lt;33,SoC!X$3,IF(A41&lt;49,SoC!X$4,IF(A41&lt;65,SoC!X$5,IF(A41&lt;81,SoC!X$6,IF(A41&lt;97,SoC!X$7,IF(A41&lt;113,SoC!X$8,IF(A41&lt;129,SoC!X$9,IF(A41&lt;145,SoC!X$10,SoC!X$11)))))))))+IF(BX41&lt;17,SoC!X$15,IF(BX41&lt;33,SoC!X$16,IF(BX41&lt;49,SoC!X$17,IF(BX41&lt;65,SoC!X$18,IF(BX41&lt;81,SoC!X$19,IF(BX41&lt;97,SoC!X$20,IF(BX41&lt;113,SoC!X$21,IF(BX41&lt;129,SoC!X$22,IF(BX41&lt;145,SoC!X$23,SoC!X$24))))))))))/2</f>
        <v>1.1148282523725233</v>
      </c>
      <c r="BH41" s="7">
        <v>83.47421776510096</v>
      </c>
      <c r="BI41" s="7">
        <v>55.076791808873708</v>
      </c>
      <c r="BJ41" s="5">
        <v>8.2014411150502298</v>
      </c>
      <c r="BK41" s="5">
        <v>69.92182659802387</v>
      </c>
      <c r="BL41">
        <f ca="1">VLOOKUP($A41, Calcs!$A$3:'Calcs'!$AXV$180, 1058, FALSE)</f>
        <v>1906</v>
      </c>
      <c r="BM41" s="4"/>
      <c r="BN41" s="5">
        <f t="shared" si="62"/>
        <v>0.83619272059749405</v>
      </c>
      <c r="BO41" s="5" t="str">
        <f t="shared" si="63"/>
        <v>B</v>
      </c>
      <c r="BP41" s="65">
        <f t="shared" si="64"/>
        <v>3.3961223446360385</v>
      </c>
      <c r="BQ41" s="90">
        <v>2</v>
      </c>
      <c r="BR41" s="8" t="s">
        <v>264</v>
      </c>
      <c r="BS41" s="5">
        <f t="shared" ca="1" si="65"/>
        <v>21.426132069393542</v>
      </c>
      <c r="BT41" s="5">
        <f t="shared" ca="1" si="66"/>
        <v>17.63031801283476</v>
      </c>
      <c r="BU41" s="5">
        <f t="shared" si="67"/>
        <v>14.285025032830291</v>
      </c>
      <c r="BV41" t="s">
        <v>919</v>
      </c>
      <c r="BX41" s="4">
        <v>96</v>
      </c>
      <c r="BY41" s="4">
        <v>3</v>
      </c>
      <c r="CA41" t="s">
        <v>1117</v>
      </c>
      <c r="CF41" s="64">
        <v>0.35330483038945365</v>
      </c>
      <c r="CG41" s="335" t="s">
        <v>380</v>
      </c>
      <c r="CK41">
        <v>40</v>
      </c>
      <c r="CL41">
        <v>31</v>
      </c>
      <c r="CM41">
        <v>39</v>
      </c>
      <c r="CN41">
        <v>48</v>
      </c>
      <c r="CO41">
        <v>54</v>
      </c>
      <c r="CP41">
        <v>38</v>
      </c>
      <c r="CQ41">
        <v>45</v>
      </c>
      <c r="CR41">
        <v>50</v>
      </c>
      <c r="CS41">
        <v>47</v>
      </c>
      <c r="CT41">
        <v>53</v>
      </c>
      <c r="CY41" s="335" t="s">
        <v>380</v>
      </c>
      <c r="CZ41" s="5">
        <v>69.352643936885272</v>
      </c>
      <c r="DA41" s="5">
        <f t="shared" si="68"/>
        <v>67.794076473326811</v>
      </c>
      <c r="DB41" s="7">
        <v>87.010143177823636</v>
      </c>
      <c r="DC41" s="7">
        <v>56.354916067146291</v>
      </c>
      <c r="DD41" s="7">
        <f t="shared" si="69"/>
        <v>85.992648815481132</v>
      </c>
      <c r="DE41" s="7">
        <f t="shared" si="70"/>
        <v>56.828888399017892</v>
      </c>
      <c r="DF41" s="5">
        <v>8.7856416954027896</v>
      </c>
      <c r="DG41" s="5">
        <f t="shared" si="71"/>
        <v>8.6641819138749785</v>
      </c>
      <c r="DJ41">
        <v>140</v>
      </c>
      <c r="DK41" s="64"/>
      <c r="DL41" s="7">
        <v>78.870188279083678</v>
      </c>
      <c r="DM41" s="7">
        <v>60.146694722119086</v>
      </c>
      <c r="DN41" s="5">
        <v>7.8139634431802927</v>
      </c>
      <c r="DO41">
        <v>50</v>
      </c>
      <c r="DQ41" s="5">
        <v>57.867547689620153</v>
      </c>
      <c r="DR41" s="5">
        <v>55.900660767215115</v>
      </c>
      <c r="DS41" s="5">
        <v>57.867547689620153</v>
      </c>
      <c r="DT41" s="5">
        <f t="shared" si="72"/>
        <v>55.900660767215115</v>
      </c>
      <c r="DU41">
        <v>1853</v>
      </c>
      <c r="DV41" s="5">
        <v>251.5</v>
      </c>
      <c r="DW41" s="7"/>
      <c r="DX41" s="7">
        <v>140</v>
      </c>
      <c r="DY41" s="5" t="s">
        <v>380</v>
      </c>
      <c r="DZ41" s="5"/>
      <c r="EA41" s="7">
        <v>213</v>
      </c>
      <c r="EB41" s="5">
        <v>46.43051771117166</v>
      </c>
      <c r="EC41" s="7">
        <v>57.867547689620153</v>
      </c>
      <c r="ED41" s="68">
        <v>92.588076303392256</v>
      </c>
      <c r="EE41">
        <v>0</v>
      </c>
    </row>
    <row r="42" spans="1:135" ht="14.45" customHeight="1" x14ac:dyDescent="0.2">
      <c r="A42" s="204">
        <v>106</v>
      </c>
      <c r="B42" s="331" t="s">
        <v>0</v>
      </c>
      <c r="C42" s="235" t="s">
        <v>21</v>
      </c>
      <c r="D42" s="158" t="str">
        <f>IFERROR(IFERROR(VLOOKUP(C42, Archive!$I$786:$P$3989, 8, FALSE), VLOOKUP(C42, Archive!$L$786:$Q$6126, 6, FALSE)), "-")</f>
        <v>-</v>
      </c>
      <c r="E42" s="156" t="str">
        <f>IFERROR(VLOOKUP(C42, Archive!$I$786:$S$3989, 11, FALSE), "-")</f>
        <v>-</v>
      </c>
      <c r="F42" s="205">
        <f ca="1">VLOOKUP($A42, Calcs!$A$3:'Calcs'!$ANA$180, 114, FALSE)</f>
        <v>3</v>
      </c>
      <c r="G42" s="206">
        <f ca="1">VLOOKUP($A42, Calcs!$A$3:'Calcs'!$ANA$180, 115, FALSE)</f>
        <v>2</v>
      </c>
      <c r="H42" s="207">
        <f ca="1">VLOOKUP($A42, Calcs!$A$3:'Calcs'!$ANA$180, 116, FALSE)</f>
        <v>2</v>
      </c>
      <c r="I42" s="208">
        <f ca="1">VLOOKUP($A42, Calcs!$A$3:'Calcs'!$ANA$180, 117, FALSE)</f>
        <v>0</v>
      </c>
      <c r="J42" s="209">
        <f ca="1">VLOOKUP($A42, Calcs!$A$3:'Calcs'!$ANA$180, 118, FALSE)</f>
        <v>3</v>
      </c>
      <c r="K42" s="210">
        <f ca="1">VLOOKUP($A42, Calcs!$A$3:'Calcs'!$ANA$180, 119, FALSE)</f>
        <v>1</v>
      </c>
      <c r="L42" s="211">
        <f ca="1">VLOOKUP($A42, Calcs!$A$3:'Calcs'!$ANA$180, 120, FALSE)</f>
        <v>0</v>
      </c>
      <c r="M42" s="212">
        <f ca="1">VLOOKUP($A42, Calcs!$A$3:'Calcs'!$ANA$180, 121, FALSE)</f>
        <v>0</v>
      </c>
      <c r="N42" s="213" t="str">
        <f t="shared" ca="1" si="37"/>
        <v>8-3</v>
      </c>
      <c r="O42" s="214">
        <f ca="1">VLOOKUP($A42, Calcs!$A$3:'Calcs'!$ANA$180, 311, FALSE)/X42</f>
        <v>38.777777777777779</v>
      </c>
      <c r="P42" s="214">
        <f ca="1">VLOOKUP($A42, Calcs!$A$3:'Calcs'!$ANA$180, 406, FALSE)/X42</f>
        <v>29.888888888888889</v>
      </c>
      <c r="Q42" s="214">
        <f t="shared" ca="1" si="38"/>
        <v>8.8888888888888893</v>
      </c>
      <c r="R42" s="215">
        <f ca="1">VLOOKUP($A42,Calcs!$A$3:'Calcs'!$ANA$180,500,FALSE)/X42</f>
        <v>3.815555555555556</v>
      </c>
      <c r="S42" s="214">
        <f ca="1">VLOOKUP($A42, Calcs!$A$3:'Calcs'!$ANA$180, 216, FALSE)/X42</f>
        <v>56.137820091229997</v>
      </c>
      <c r="T42" s="215">
        <f ca="1">VLOOKUP($A42, Calcs!$A$3:'Calcs'!$ANA$180, 594, FALSE)/X42</f>
        <v>3.4855555555555555</v>
      </c>
      <c r="U42" s="214">
        <f ca="1">VLOOKUP($A42, Calcs!$A$3:'Calcs'!$ANA$180, 688, FALSE)/X42</f>
        <v>73.777777777777771</v>
      </c>
      <c r="V42" s="204">
        <f ca="1">VLOOKUP($A42, Calcs!$A$3:'Calcs'!$ANA$180, 782, FALSE)/X42</f>
        <v>69.244444444444454</v>
      </c>
      <c r="W42" s="220">
        <v>3</v>
      </c>
      <c r="X42" s="214">
        <f ca="1">VLOOKUP($A42, Calcs!$A$3:'Calcs'!$ANA$180, 9, FALSE)</f>
        <v>9</v>
      </c>
      <c r="Y42" s="215">
        <f t="shared" ca="1" si="39"/>
        <v>15.433896330809549</v>
      </c>
      <c r="Z42" s="215">
        <f t="shared" ca="1" si="40"/>
        <v>58.563788213381663</v>
      </c>
      <c r="AA42" s="215">
        <f t="shared" ca="1" si="41"/>
        <v>5.4033333333333342</v>
      </c>
      <c r="AB42" s="204">
        <f t="shared" ca="1" si="42"/>
        <v>73.777777777777771</v>
      </c>
      <c r="AC42" s="204">
        <f t="shared" ca="1" si="43"/>
        <v>69.244444444444454</v>
      </c>
      <c r="AD42" s="158">
        <f t="shared" ca="1" si="44"/>
        <v>57.043587969797365</v>
      </c>
      <c r="AE42" s="215">
        <f t="shared" ca="1" si="45"/>
        <v>8.321324680869294</v>
      </c>
      <c r="AF42" s="216">
        <f ca="1">VLOOKUP($A42,Calcs!$A$3:'Calcs'!$ANA$180,122,FALSE)</f>
        <v>11</v>
      </c>
      <c r="AG42" s="216">
        <f ca="1">VLOOKUP($A42,Calcs!$A$3:'Calcs'!$ANA$180,123,FALSE)</f>
        <v>9</v>
      </c>
      <c r="AH42" s="216">
        <f ca="1">VLOOKUP($A42,Calcs!$A$3:'Calcs'!$ANA$180,124,FALSE)*2</f>
        <v>18</v>
      </c>
      <c r="AI42" s="216">
        <f ca="1">VLOOKUP($A42,Calcs!$A$3:'Calcs'!$ANA$180,110,FALSE)*8</f>
        <v>0</v>
      </c>
      <c r="AJ42" s="216">
        <f ca="1">VLOOKUP($A42,Calcs!$A$3:'Calcs'!$ANA$180,112,FALSE)*12</f>
        <v>0</v>
      </c>
      <c r="AK42" s="157">
        <v>30</v>
      </c>
      <c r="AL42" s="216">
        <f t="shared" ca="1" si="46"/>
        <v>68</v>
      </c>
      <c r="AM42" s="352">
        <f t="shared" si="47"/>
        <v>30</v>
      </c>
      <c r="AN42" s="218">
        <v>41</v>
      </c>
      <c r="AO42" s="217">
        <f t="shared" ca="1" si="48"/>
        <v>41</v>
      </c>
      <c r="AP42" s="191">
        <f t="shared" ca="1" si="49"/>
        <v>0</v>
      </c>
      <c r="AQ42" s="155">
        <f t="shared" ca="1" si="50"/>
        <v>69.368445791312269</v>
      </c>
      <c r="AR42" s="203">
        <f t="shared" ca="1" si="51"/>
        <v>66.505882352941185</v>
      </c>
      <c r="AS42" s="203">
        <f t="shared" ca="1" si="52"/>
        <v>74.937607843137258</v>
      </c>
      <c r="AT42" s="203">
        <f t="shared" ca="1" si="53"/>
        <v>54.894667196883958</v>
      </c>
      <c r="AU42" s="203">
        <f t="shared" ca="1" si="54"/>
        <v>79.308873720136503</v>
      </c>
      <c r="AV42" s="203">
        <f t="shared" ca="1" si="55"/>
        <v>82.374125379601765</v>
      </c>
      <c r="AW42" s="203">
        <f t="shared" ca="1" si="56"/>
        <v>42.6508975694789</v>
      </c>
      <c r="AX42" s="203">
        <f t="shared" ca="1" si="57"/>
        <v>63.030468155469343</v>
      </c>
      <c r="AY42" s="203">
        <f t="shared" ca="1" si="58"/>
        <v>79.202303617203768</v>
      </c>
      <c r="AZ42" s="203">
        <f t="shared" ca="1" si="59"/>
        <v>61.203108324085861</v>
      </c>
      <c r="BA42" s="203">
        <f t="shared" ca="1" si="60"/>
        <v>57.64354958985831</v>
      </c>
      <c r="BB42" s="203">
        <f t="shared" ca="1" si="61"/>
        <v>59.649122807017541</v>
      </c>
      <c r="BC42" s="204">
        <v>144</v>
      </c>
      <c r="BE42">
        <f ca="1">VLOOKUP($A42, Calcs!$A$3:'Calcs'!$ANA$180, 872, FALSE)</f>
        <v>71.25</v>
      </c>
      <c r="BF42" s="5">
        <f t="shared" si="34"/>
        <v>4.7771027661034031</v>
      </c>
      <c r="BG42">
        <f>(IF(A42&lt;17,SoC!X$2,IF(A42&lt;33,SoC!X$3,IF(A42&lt;49,SoC!X$4,IF(A42&lt;65,SoC!X$5,IF(A42&lt;81,SoC!X$6,IF(A42&lt;97,SoC!X$7,IF(A42&lt;113,SoC!X$8,IF(A42&lt;129,SoC!X$9,IF(A42&lt;145,SoC!X$10,SoC!X$11)))))))))+IF(BX42&lt;17,SoC!X$15,IF(BX42&lt;33,SoC!X$16,IF(BX42&lt;49,SoC!X$17,IF(BX42&lt;65,SoC!X$18,IF(BX42&lt;81,SoC!X$19,IF(BX42&lt;97,SoC!X$20,IF(BX42&lt;113,SoC!X$21,IF(BX42&lt;129,SoC!X$22,IF(BX42&lt;145,SoC!X$23,SoC!X$24))))))))))/2</f>
        <v>1.0432145052695172</v>
      </c>
      <c r="BH42" s="7">
        <v>54.894667196883958</v>
      </c>
      <c r="BI42" s="7">
        <v>79.308873720136503</v>
      </c>
      <c r="BJ42" s="5">
        <v>8.321324680869294</v>
      </c>
      <c r="BK42" s="5">
        <v>69.427569152585079</v>
      </c>
      <c r="BL42">
        <f ca="1">VLOOKUP($A42, Calcs!$A$3:'Calcs'!$AXV$180, 1058, FALSE)</f>
        <v>1975</v>
      </c>
      <c r="BM42" s="4"/>
      <c r="BN42" s="5">
        <f t="shared" si="62"/>
        <v>0.83323207543027933</v>
      </c>
      <c r="BO42" s="5" t="str">
        <f t="shared" si="63"/>
        <v>BC</v>
      </c>
      <c r="BP42" s="65">
        <f t="shared" si="64"/>
        <v>3.3572126384578125</v>
      </c>
      <c r="BQ42" s="90">
        <v>4</v>
      </c>
      <c r="BR42" s="8" t="s">
        <v>193</v>
      </c>
      <c r="BS42" s="5">
        <f t="shared" ca="1" si="65"/>
        <v>22.389700693033291</v>
      </c>
      <c r="BT42" s="5">
        <f t="shared" ca="1" si="66"/>
        <v>17.877368937232191</v>
      </c>
      <c r="BU42" s="5">
        <f t="shared" si="67"/>
        <v>13.7907675873915</v>
      </c>
      <c r="BV42" t="s">
        <v>914</v>
      </c>
      <c r="BX42" s="4">
        <v>40</v>
      </c>
      <c r="BY42" s="4">
        <v>1</v>
      </c>
      <c r="CA42" t="s">
        <v>1117</v>
      </c>
      <c r="CF42" s="64">
        <v>0.79019135114705419</v>
      </c>
      <c r="CG42" s="331" t="s">
        <v>21</v>
      </c>
      <c r="CK42">
        <v>41</v>
      </c>
      <c r="CL42">
        <v>40</v>
      </c>
      <c r="CM42">
        <v>27</v>
      </c>
      <c r="CN42">
        <v>40</v>
      </c>
      <c r="CO42">
        <v>37</v>
      </c>
      <c r="CP42">
        <v>55</v>
      </c>
      <c r="CQ42">
        <v>51</v>
      </c>
      <c r="CR42">
        <v>44</v>
      </c>
      <c r="CS42">
        <v>43</v>
      </c>
      <c r="CT42">
        <v>42</v>
      </c>
      <c r="CY42" s="331" t="s">
        <v>21</v>
      </c>
      <c r="CZ42" s="5">
        <v>72.83543725322636</v>
      </c>
      <c r="DA42" s="5">
        <f t="shared" si="68"/>
        <v>71.292049876673815</v>
      </c>
      <c r="DB42" s="7">
        <v>49.730005104337536</v>
      </c>
      <c r="DC42" s="7">
        <v>85.451638689048764</v>
      </c>
      <c r="DD42" s="7">
        <f t="shared" si="69"/>
        <v>50.656317529421251</v>
      </c>
      <c r="DE42" s="7">
        <f t="shared" si="70"/>
        <v>84.869510726453328</v>
      </c>
      <c r="DF42" s="5">
        <v>8.7302157285296609</v>
      </c>
      <c r="DG42" s="5">
        <f t="shared" si="71"/>
        <v>8.6448781555185228</v>
      </c>
      <c r="DJ42">
        <v>144</v>
      </c>
      <c r="DK42" s="64"/>
      <c r="DL42" s="7">
        <v>57.140504505007229</v>
      </c>
      <c r="DM42" s="7">
        <v>80.794614988285247</v>
      </c>
      <c r="DN42" s="5">
        <v>8.0475151444405491</v>
      </c>
      <c r="DO42">
        <v>46</v>
      </c>
      <c r="DQ42" s="5">
        <v>61.986672275206821</v>
      </c>
      <c r="DR42" s="5">
        <v>58.990004206405118</v>
      </c>
      <c r="DS42" s="5">
        <v>61.986672275206821</v>
      </c>
      <c r="DT42" s="5">
        <f t="shared" si="72"/>
        <v>58.990004206405118</v>
      </c>
      <c r="DU42">
        <v>1928</v>
      </c>
      <c r="DV42" s="5">
        <v>227.75</v>
      </c>
      <c r="DW42" s="7"/>
      <c r="DX42" s="7">
        <v>144</v>
      </c>
      <c r="DY42" s="5" t="s">
        <v>21</v>
      </c>
      <c r="DZ42" s="5"/>
      <c r="EA42" s="7">
        <v>205</v>
      </c>
      <c r="EB42" s="5">
        <v>44.686648501362399</v>
      </c>
      <c r="EC42" s="7">
        <v>61.986672275206821</v>
      </c>
      <c r="ED42" s="68">
        <v>99.178675640330923</v>
      </c>
      <c r="EE42">
        <v>0</v>
      </c>
    </row>
    <row r="43" spans="1:135" ht="14.45" customHeight="1" x14ac:dyDescent="0.2">
      <c r="A43" s="204">
        <v>126</v>
      </c>
      <c r="B43" s="334" t="s">
        <v>7</v>
      </c>
      <c r="C43" s="363" t="s">
        <v>189</v>
      </c>
      <c r="D43" s="158" t="str">
        <f>IFERROR(IFERROR(VLOOKUP(C43, Archive!$I$786:$P$3989, 8, FALSE), VLOOKUP(C43, Archive!$L$786:$Q$6126, 6, FALSE)), "-")</f>
        <v>-</v>
      </c>
      <c r="E43" s="156" t="str">
        <f>IFERROR(VLOOKUP(C43, Archive!$I$786:$S$3989, 11, FALSE), "-")</f>
        <v>-</v>
      </c>
      <c r="F43" s="205">
        <f ca="1">VLOOKUP($A43, Calcs!$A$3:'Calcs'!$ANA$180, 114, FALSE)</f>
        <v>4</v>
      </c>
      <c r="G43" s="206">
        <f ca="1">VLOOKUP($A43, Calcs!$A$3:'Calcs'!$ANA$180, 115, FALSE)</f>
        <v>1</v>
      </c>
      <c r="H43" s="207">
        <f ca="1">VLOOKUP($A43, Calcs!$A$3:'Calcs'!$ANA$180, 116, FALSE)</f>
        <v>1</v>
      </c>
      <c r="I43" s="208">
        <f ca="1">VLOOKUP($A43, Calcs!$A$3:'Calcs'!$ANA$180, 117, FALSE)</f>
        <v>1</v>
      </c>
      <c r="J43" s="209">
        <f ca="1">VLOOKUP($A43, Calcs!$A$3:'Calcs'!$ANA$180, 118, FALSE)</f>
        <v>4</v>
      </c>
      <c r="K43" s="210">
        <f ca="1">VLOOKUP($A43, Calcs!$A$3:'Calcs'!$ANA$180, 119, FALSE)</f>
        <v>0</v>
      </c>
      <c r="L43" s="211">
        <f ca="1">VLOOKUP($A43, Calcs!$A$3:'Calcs'!$ANA$180, 120, FALSE)</f>
        <v>0</v>
      </c>
      <c r="M43" s="212">
        <f ca="1">VLOOKUP($A43, Calcs!$A$3:'Calcs'!$ANA$180, 121, FALSE)</f>
        <v>0</v>
      </c>
      <c r="N43" s="213" t="str">
        <f t="shared" ca="1" si="37"/>
        <v>9-2</v>
      </c>
      <c r="O43" s="214">
        <f ca="1">VLOOKUP($A43, Calcs!$A$3:'Calcs'!$ANA$180, 311, FALSE)/X43</f>
        <v>43.555555555555557</v>
      </c>
      <c r="P43" s="214">
        <f ca="1">VLOOKUP($A43, Calcs!$A$3:'Calcs'!$ANA$180, 406, FALSE)/X43</f>
        <v>36.333333333333336</v>
      </c>
      <c r="Q43" s="214">
        <f t="shared" ca="1" si="38"/>
        <v>7.2222222222222214</v>
      </c>
      <c r="R43" s="215">
        <f ca="1">VLOOKUP($A43,Calcs!$A$3:'Calcs'!$ANA$180,500,FALSE)/X43</f>
        <v>4.2855555555555549</v>
      </c>
      <c r="S43" s="214">
        <f ca="1">VLOOKUP($A43, Calcs!$A$3:'Calcs'!$ANA$180, 216, FALSE)/X43</f>
        <v>52.646076613088354</v>
      </c>
      <c r="T43" s="215">
        <f ca="1">VLOOKUP($A43, Calcs!$A$3:'Calcs'!$ANA$180, 594, FALSE)/X43</f>
        <v>5.7988888888888885</v>
      </c>
      <c r="U43" s="214">
        <f ca="1">VLOOKUP($A43, Calcs!$A$3:'Calcs'!$ANA$180, 688, FALSE)/X43</f>
        <v>72.777777777777771</v>
      </c>
      <c r="V43" s="204">
        <f ca="1">VLOOKUP($A43, Calcs!$A$3:'Calcs'!$ANA$180, 782, FALSE)/X43</f>
        <v>55.366666666666667</v>
      </c>
      <c r="W43" s="220">
        <v>3</v>
      </c>
      <c r="X43" s="214">
        <f ca="1">VLOOKUP($A43, Calcs!$A$3:'Calcs'!$ANA$180, 9, FALSE)</f>
        <v>9</v>
      </c>
      <c r="Y43" s="215">
        <f t="shared" ca="1" si="39"/>
        <v>13.35234638319938</v>
      </c>
      <c r="Z43" s="215">
        <f t="shared" ca="1" si="40"/>
        <v>59.874710594110994</v>
      </c>
      <c r="AA43" s="215">
        <f t="shared" ca="1" si="41"/>
        <v>1.4233333333333329</v>
      </c>
      <c r="AB43" s="204">
        <f t="shared" ca="1" si="42"/>
        <v>72.777777777777771</v>
      </c>
      <c r="AC43" s="204">
        <f t="shared" ca="1" si="43"/>
        <v>55.366666666666667</v>
      </c>
      <c r="AD43" s="158">
        <f t="shared" ca="1" si="44"/>
        <v>60.378476778354027</v>
      </c>
      <c r="AE43" s="215">
        <f t="shared" ca="1" si="45"/>
        <v>7.4408780843840381</v>
      </c>
      <c r="AF43" s="216">
        <f ca="1">VLOOKUP($A43,Calcs!$A$3:'Calcs'!$ANA$180,122,FALSE)</f>
        <v>13</v>
      </c>
      <c r="AG43" s="216">
        <f ca="1">VLOOKUP($A43,Calcs!$A$3:'Calcs'!$ANA$180,123,FALSE)</f>
        <v>7</v>
      </c>
      <c r="AH43" s="216">
        <f ca="1">VLOOKUP($A43,Calcs!$A$3:'Calcs'!$ANA$180,124,FALSE)*2</f>
        <v>24</v>
      </c>
      <c r="AI43" s="216">
        <f ca="1">VLOOKUP($A43,Calcs!$A$3:'Calcs'!$ANA$180,110,FALSE)*8</f>
        <v>0</v>
      </c>
      <c r="AJ43" s="216">
        <f ca="1">VLOOKUP($A43,Calcs!$A$3:'Calcs'!$ANA$180,112,FALSE)*12</f>
        <v>0</v>
      </c>
      <c r="AK43" s="157">
        <v>36</v>
      </c>
      <c r="AL43" s="216">
        <f t="shared" ca="1" si="46"/>
        <v>80</v>
      </c>
      <c r="AM43" s="352">
        <f t="shared" si="47"/>
        <v>36</v>
      </c>
      <c r="AN43" s="219">
        <v>42</v>
      </c>
      <c r="AO43" s="217">
        <f t="shared" ca="1" si="48"/>
        <v>42</v>
      </c>
      <c r="AP43" s="191">
        <f t="shared" ca="1" si="49"/>
        <v>0</v>
      </c>
      <c r="AQ43" s="155">
        <f t="shared" ca="1" si="50"/>
        <v>69.278457184166456</v>
      </c>
      <c r="AR43" s="203">
        <f t="shared" ca="1" si="51"/>
        <v>78.870588235294122</v>
      </c>
      <c r="AS43" s="203">
        <f t="shared" ca="1" si="52"/>
        <v>64.459294117647062</v>
      </c>
      <c r="AT43" s="203">
        <f t="shared" ca="1" si="53"/>
        <v>63.301123462687968</v>
      </c>
      <c r="AU43" s="203">
        <f t="shared" ca="1" si="54"/>
        <v>65.699658703071663</v>
      </c>
      <c r="AV43" s="203">
        <f t="shared" ca="1" si="55"/>
        <v>71.264431968867953</v>
      </c>
      <c r="AW43" s="203">
        <f t="shared" ca="1" si="56"/>
        <v>44.205739032427523</v>
      </c>
      <c r="AX43" s="203">
        <f t="shared" ca="1" si="57"/>
        <v>56.86073713582428</v>
      </c>
      <c r="AY43" s="203">
        <f t="shared" ca="1" si="58"/>
        <v>68.294142410396347</v>
      </c>
      <c r="AZ43" s="203">
        <f t="shared" ca="1" si="59"/>
        <v>63.72263841007787</v>
      </c>
      <c r="BA43" s="203">
        <f t="shared" ca="1" si="60"/>
        <v>60.700969425801645</v>
      </c>
      <c r="BB43" s="203">
        <f t="shared" ca="1" si="61"/>
        <v>70.175438596491219</v>
      </c>
      <c r="BC43" s="204">
        <v>177</v>
      </c>
      <c r="BE43">
        <f ca="1">VLOOKUP($A43, Calcs!$A$3:'Calcs'!$ANA$180, 872, FALSE)</f>
        <v>84.25</v>
      </c>
      <c r="BF43" s="5">
        <f t="shared" si="34"/>
        <v>5.9661755764780802</v>
      </c>
      <c r="BG43">
        <f>(IF(A43&lt;17,SoC!X$2,IF(A43&lt;33,SoC!X$3,IF(A43&lt;49,SoC!X$4,IF(A43&lt;65,SoC!X$5,IF(A43&lt;81,SoC!X$6,IF(A43&lt;97,SoC!X$7,IF(A43&lt;113,SoC!X$8,IF(A43&lt;129,SoC!X$9,IF(A43&lt;145,SoC!X$10,SoC!X$11)))))))))+IF(BX43&lt;17,SoC!X$15,IF(BX43&lt;33,SoC!X$16,IF(BX43&lt;49,SoC!X$17,IF(BX43&lt;65,SoC!X$18,IF(BX43&lt;81,SoC!X$19,IF(BX43&lt;97,SoC!X$20,IF(BX43&lt;113,SoC!X$21,IF(BX43&lt;129,SoC!X$22,IF(BX43&lt;145,SoC!X$23,SoC!X$24))))))))))/2</f>
        <v>1.137306223864468</v>
      </c>
      <c r="BH43" s="7">
        <v>63.301123462687968</v>
      </c>
      <c r="BI43" s="7">
        <v>65.699658703071663</v>
      </c>
      <c r="BJ43" s="5">
        <v>7.4408780843840381</v>
      </c>
      <c r="BK43" s="5">
        <v>69.3235115295616</v>
      </c>
      <c r="BL43">
        <f ca="1">VLOOKUP($A43, Calcs!$A$3:'Calcs'!$AXV$180, 1058, FALSE)</f>
        <v>2016</v>
      </c>
      <c r="BM43" s="4"/>
      <c r="BN43" s="5">
        <f t="shared" si="62"/>
        <v>0.83260741967365148</v>
      </c>
      <c r="BO43" s="5" t="str">
        <f t="shared" si="63"/>
        <v>BC</v>
      </c>
      <c r="BP43" s="65">
        <f t="shared" si="64"/>
        <v>2.8961778156104887</v>
      </c>
      <c r="BQ43" s="90">
        <v>5</v>
      </c>
      <c r="BR43" s="8" t="s">
        <v>267</v>
      </c>
      <c r="BS43" s="5">
        <f t="shared" ca="1" si="65"/>
        <v>21.180354966129151</v>
      </c>
      <c r="BT43" s="5">
        <f t="shared" ca="1" si="66"/>
        <v>17.458645051477291</v>
      </c>
      <c r="BU43" s="5">
        <f t="shared" si="67"/>
        <v>13.686709964368021</v>
      </c>
      <c r="BV43" t="s">
        <v>914</v>
      </c>
      <c r="BX43" s="4">
        <v>47</v>
      </c>
      <c r="BY43" s="4">
        <v>10</v>
      </c>
      <c r="CA43" t="s">
        <v>1117</v>
      </c>
      <c r="CF43" s="64">
        <v>0.52010797105370732</v>
      </c>
      <c r="CG43" s="334" t="s">
        <v>189</v>
      </c>
      <c r="CK43">
        <v>42</v>
      </c>
      <c r="CL43">
        <v>39</v>
      </c>
      <c r="CM43">
        <v>41</v>
      </c>
      <c r="CN43">
        <v>27</v>
      </c>
      <c r="CO43">
        <v>34</v>
      </c>
      <c r="CP43">
        <v>16</v>
      </c>
      <c r="CQ43">
        <v>16</v>
      </c>
      <c r="CR43">
        <v>20</v>
      </c>
      <c r="CS43">
        <v>24</v>
      </c>
      <c r="CT43">
        <v>23</v>
      </c>
      <c r="CY43" s="334" t="s">
        <v>189</v>
      </c>
      <c r="CZ43" s="5">
        <v>67.17507324803185</v>
      </c>
      <c r="DA43" s="5">
        <f t="shared" si="68"/>
        <v>67.419238720244337</v>
      </c>
      <c r="DB43" s="7">
        <v>58.249130684140184</v>
      </c>
      <c r="DC43" s="7">
        <v>62.110311750599521</v>
      </c>
      <c r="DD43" s="7">
        <f t="shared" si="69"/>
        <v>59.884275314354454</v>
      </c>
      <c r="DE43" s="7">
        <f t="shared" si="70"/>
        <v>64.31946118549368</v>
      </c>
      <c r="DF43" s="5">
        <v>7.140261433122272</v>
      </c>
      <c r="DG43" s="5">
        <f t="shared" si="71"/>
        <v>7.2632055059828238</v>
      </c>
      <c r="DJ43">
        <v>177</v>
      </c>
      <c r="DK43" s="64"/>
      <c r="DL43" s="7">
        <v>71.330287725854348</v>
      </c>
      <c r="DM43" s="7">
        <v>79.783507229752843</v>
      </c>
      <c r="DN43" s="5">
        <v>8.1238140160066852</v>
      </c>
      <c r="DO43">
        <v>57</v>
      </c>
      <c r="DQ43" s="5">
        <v>71.86102517226486</v>
      </c>
      <c r="DR43" s="5">
        <v>66.395768879198641</v>
      </c>
      <c r="DS43" s="5">
        <v>71.86102517226486</v>
      </c>
      <c r="DT43" s="5">
        <f t="shared" si="72"/>
        <v>66.395768879198641</v>
      </c>
      <c r="DU43">
        <v>1974</v>
      </c>
      <c r="DV43" s="5">
        <v>284.78125</v>
      </c>
      <c r="DW43" s="7"/>
      <c r="DX43" s="7">
        <v>177</v>
      </c>
      <c r="DY43" s="5" t="s">
        <v>189</v>
      </c>
      <c r="DZ43" s="5"/>
      <c r="EA43" s="7">
        <v>283</v>
      </c>
      <c r="EB43" s="5">
        <v>61.689373297002717</v>
      </c>
      <c r="EC43" s="7">
        <v>71.86102517226486</v>
      </c>
      <c r="ED43" s="68">
        <v>114.97764027562378</v>
      </c>
      <c r="EE43">
        <v>0</v>
      </c>
    </row>
    <row r="44" spans="1:135" ht="14.45" customHeight="1" x14ac:dyDescent="0.2">
      <c r="A44" s="204">
        <v>21</v>
      </c>
      <c r="B44" s="328" t="s">
        <v>5</v>
      </c>
      <c r="C44" s="232" t="s">
        <v>105</v>
      </c>
      <c r="D44" s="158" t="str">
        <f>IFERROR(IFERROR(VLOOKUP(C44, Archive!$I$786:$P$3989, 8, FALSE), VLOOKUP(C44, Archive!$L$786:$Q$6126, 6, FALSE)), "-")</f>
        <v>-</v>
      </c>
      <c r="E44" s="156" t="str">
        <f>IFERROR(VLOOKUP(C44, Archive!$I$786:$S$3989, 11, FALSE), "-")</f>
        <v>-</v>
      </c>
      <c r="F44" s="205">
        <f ca="1">VLOOKUP($A44, Calcs!$A$3:'Calcs'!$ANA$180, 114, FALSE)</f>
        <v>4</v>
      </c>
      <c r="G44" s="206">
        <f ca="1">VLOOKUP($A44, Calcs!$A$3:'Calcs'!$ANA$180, 115, FALSE)</f>
        <v>1</v>
      </c>
      <c r="H44" s="207">
        <f ca="1">VLOOKUP($A44, Calcs!$A$3:'Calcs'!$ANA$180, 116, FALSE)</f>
        <v>1</v>
      </c>
      <c r="I44" s="208">
        <f ca="1">VLOOKUP($A44, Calcs!$A$3:'Calcs'!$ANA$180, 117, FALSE)</f>
        <v>1</v>
      </c>
      <c r="J44" s="209">
        <f ca="1">VLOOKUP($A44, Calcs!$A$3:'Calcs'!$ANA$180, 118, FALSE)</f>
        <v>4</v>
      </c>
      <c r="K44" s="210">
        <f ca="1">VLOOKUP($A44, Calcs!$A$3:'Calcs'!$ANA$180, 119, FALSE)</f>
        <v>0</v>
      </c>
      <c r="L44" s="211">
        <f ca="1">VLOOKUP($A44, Calcs!$A$3:'Calcs'!$ANA$180, 120, FALSE)</f>
        <v>0</v>
      </c>
      <c r="M44" s="212">
        <f ca="1">VLOOKUP($A44, Calcs!$A$3:'Calcs'!$ANA$180, 121, FALSE)</f>
        <v>0</v>
      </c>
      <c r="N44" s="426" t="str">
        <f t="shared" ca="1" si="37"/>
        <v>9-2</v>
      </c>
      <c r="O44" s="214">
        <f ca="1">VLOOKUP($A44, Calcs!$A$3:'Calcs'!$ANA$180, 311, FALSE)/X44</f>
        <v>46.909090909090907</v>
      </c>
      <c r="P44" s="214">
        <f ca="1">VLOOKUP($A44, Calcs!$A$3:'Calcs'!$ANA$180, 406, FALSE)/X44</f>
        <v>34.454545454545453</v>
      </c>
      <c r="Q44" s="214">
        <f t="shared" ca="1" si="38"/>
        <v>12.454545454545453</v>
      </c>
      <c r="R44" s="215">
        <f ca="1">VLOOKUP($A44,Calcs!$A$3:'Calcs'!$ANA$180,500,FALSE)/X44</f>
        <v>4.713636363636363</v>
      </c>
      <c r="S44" s="214">
        <f ca="1">VLOOKUP($A44, Calcs!$A$3:'Calcs'!$ANA$180, 216, FALSE)/X44</f>
        <v>50.765254870877655</v>
      </c>
      <c r="T44" s="215">
        <f ca="1">VLOOKUP($A44, Calcs!$A$3:'Calcs'!$ANA$180, 594, FALSE)/X44</f>
        <v>7.7690909090909086</v>
      </c>
      <c r="U44" s="214">
        <f ca="1">VLOOKUP($A44, Calcs!$A$3:'Calcs'!$ANA$180, 688, FALSE)/X44</f>
        <v>72.63636363636364</v>
      </c>
      <c r="V44" s="204">
        <f ca="1">VLOOKUP($A44, Calcs!$A$3:'Calcs'!$ANA$180, 782, FALSE)/X44</f>
        <v>67.445454545454538</v>
      </c>
      <c r="W44" s="220">
        <v>3</v>
      </c>
      <c r="X44" s="214">
        <f ca="1">VLOOKUP($A44, Calcs!$A$3:'Calcs'!$ANA$180, 9, FALSE)</f>
        <v>11</v>
      </c>
      <c r="Y44" s="215">
        <f t="shared" ca="1" si="39"/>
        <v>13.24975891996143</v>
      </c>
      <c r="Z44" s="215">
        <f t="shared" ca="1" si="40"/>
        <v>50.634435509850682</v>
      </c>
      <c r="AA44" s="215">
        <f t="shared" ca="1" si="41"/>
        <v>4.6854545454545447</v>
      </c>
      <c r="AB44" s="204">
        <f t="shared" ca="1" si="42"/>
        <v>72.63636363636364</v>
      </c>
      <c r="AC44" s="204">
        <f t="shared" ca="1" si="43"/>
        <v>67.445454545454538</v>
      </c>
      <c r="AD44" s="158">
        <f t="shared" ca="1" si="44"/>
        <v>56.213786220277839</v>
      </c>
      <c r="AE44" s="215">
        <f t="shared" ca="1" si="45"/>
        <v>8.2125181610426008</v>
      </c>
      <c r="AF44" s="216">
        <f ca="1">VLOOKUP($A44,Calcs!$A$3:'Calcs'!$ANA$180,122,FALSE)</f>
        <v>13</v>
      </c>
      <c r="AG44" s="216">
        <f ca="1">VLOOKUP($A44,Calcs!$A$3:'Calcs'!$ANA$180,123,FALSE)</f>
        <v>7</v>
      </c>
      <c r="AH44" s="216">
        <f ca="1">VLOOKUP($A44,Calcs!$A$3:'Calcs'!$ANA$180,124,FALSE)*2</f>
        <v>24</v>
      </c>
      <c r="AI44" s="216">
        <f ca="1">VLOOKUP($A44,Calcs!$A$3:'Calcs'!$ANA$180,110,FALSE)*8</f>
        <v>0</v>
      </c>
      <c r="AJ44" s="216">
        <f ca="1">VLOOKUP($A44,Calcs!$A$3:'Calcs'!$ANA$180,112,FALSE)*12</f>
        <v>0</v>
      </c>
      <c r="AK44" s="157">
        <v>27</v>
      </c>
      <c r="AL44" s="216">
        <f t="shared" ca="1" si="46"/>
        <v>71</v>
      </c>
      <c r="AM44" s="352">
        <f t="shared" si="47"/>
        <v>27</v>
      </c>
      <c r="AN44" s="218">
        <v>43</v>
      </c>
      <c r="AO44" s="217">
        <f t="shared" ca="1" si="48"/>
        <v>43</v>
      </c>
      <c r="AP44" s="191">
        <f t="shared" ca="1" si="49"/>
        <v>0</v>
      </c>
      <c r="AQ44" s="155">
        <f t="shared" ca="1" si="50"/>
        <v>69.113513591591442</v>
      </c>
      <c r="AR44" s="203">
        <f t="shared" ca="1" si="51"/>
        <v>78.870588235294122</v>
      </c>
      <c r="AS44" s="203">
        <f t="shared" ca="1" si="52"/>
        <v>64.459294117647062</v>
      </c>
      <c r="AT44" s="203">
        <f t="shared" ca="1" si="53"/>
        <v>69.012207953795624</v>
      </c>
      <c r="AU44" s="203">
        <f t="shared" ca="1" si="54"/>
        <v>69.667235494880543</v>
      </c>
      <c r="AV44" s="203">
        <f t="shared" ca="1" si="55"/>
        <v>70.716899940790952</v>
      </c>
      <c r="AW44" s="203">
        <f t="shared" ca="1" si="56"/>
        <v>33.246155886043404</v>
      </c>
      <c r="AX44" s="203">
        <f t="shared" ca="1" si="57"/>
        <v>61.917624179107293</v>
      </c>
      <c r="AY44" s="203">
        <f t="shared" ca="1" si="58"/>
        <v>77.85426154019504</v>
      </c>
      <c r="AZ44" s="203">
        <f t="shared" ca="1" si="59"/>
        <v>60.571547744573607</v>
      </c>
      <c r="BA44" s="203">
        <f t="shared" ca="1" si="60"/>
        <v>63.31096196868009</v>
      </c>
      <c r="BB44" s="203">
        <f t="shared" ca="1" si="61"/>
        <v>62.280701754385973</v>
      </c>
      <c r="BC44" s="204">
        <v>170</v>
      </c>
      <c r="BE44">
        <f ca="1">VLOOKUP($A44, Calcs!$A$3:'Calcs'!$ANA$180, 872, FALSE)</f>
        <v>79</v>
      </c>
      <c r="BF44" s="5">
        <f t="shared" si="34"/>
        <v>7.1462894374202497</v>
      </c>
      <c r="BG44">
        <f>(IF(A44&lt;17,SoC!X$2,IF(A44&lt;33,SoC!X$3,IF(A44&lt;49,SoC!X$4,IF(A44&lt;65,SoC!X$5,IF(A44&lt;81,SoC!X$6,IF(A44&lt;97,SoC!X$7,IF(A44&lt;113,SoC!X$8,IF(A44&lt;129,SoC!X$9,IF(A44&lt;145,SoC!X$10,SoC!X$11)))))))))+IF(BX44&lt;17,SoC!X$15,IF(BX44&lt;33,SoC!X$16,IF(BX44&lt;49,SoC!X$17,IF(BX44&lt;65,SoC!X$18,IF(BX44&lt;81,SoC!X$19,IF(BX44&lt;97,SoC!X$20,IF(BX44&lt;113,SoC!X$21,IF(BX44&lt;129,SoC!X$22,IF(BX44&lt;145,SoC!X$23,SoC!X$24))))))))))/2</f>
        <v>0.99742305320125513</v>
      </c>
      <c r="BH44" s="7">
        <v>69.012207953795624</v>
      </c>
      <c r="BI44" s="7">
        <v>69.667235494880543</v>
      </c>
      <c r="BJ44" s="5">
        <v>8.2125181610426008</v>
      </c>
      <c r="BK44" s="5">
        <v>69.104823957004172</v>
      </c>
      <c r="BL44">
        <f ca="1">VLOOKUP($A44, Calcs!$A$3:'Calcs'!$AXV$180, 1058, FALSE)</f>
        <v>2051</v>
      </c>
      <c r="BM44" s="4"/>
      <c r="BN44" s="5">
        <f t="shared" si="62"/>
        <v>0.83129311290906394</v>
      </c>
      <c r="BO44" s="5" t="str">
        <f t="shared" si="63"/>
        <v>BC</v>
      </c>
      <c r="BP44" s="65">
        <f t="shared" si="64"/>
        <v>3.2382603394282845</v>
      </c>
      <c r="BQ44" s="90">
        <v>6</v>
      </c>
      <c r="BR44" s="8" t="s">
        <v>259</v>
      </c>
      <c r="BS44" s="5">
        <f t="shared" ca="1" si="65"/>
        <v>21.817885477159621</v>
      </c>
      <c r="BT44" s="5">
        <f t="shared" ca="1" si="66"/>
        <v>17.638352085937168</v>
      </c>
      <c r="BU44" s="5">
        <f t="shared" si="67"/>
        <v>13.468022391810592</v>
      </c>
      <c r="BV44" t="s">
        <v>914</v>
      </c>
      <c r="BX44" s="4">
        <v>48</v>
      </c>
      <c r="BY44" s="4">
        <v>9</v>
      </c>
      <c r="CA44" t="s">
        <v>1117</v>
      </c>
      <c r="CF44" s="64">
        <v>0.72652683744555335</v>
      </c>
      <c r="CG44" s="328" t="s">
        <v>105</v>
      </c>
      <c r="CK44">
        <v>43</v>
      </c>
      <c r="CL44">
        <v>51</v>
      </c>
      <c r="CM44">
        <v>22</v>
      </c>
      <c r="CN44">
        <v>16</v>
      </c>
      <c r="CO44">
        <v>19</v>
      </c>
      <c r="CP44">
        <v>26</v>
      </c>
      <c r="CQ44">
        <v>22</v>
      </c>
      <c r="CR44">
        <v>26</v>
      </c>
      <c r="CS44">
        <v>27</v>
      </c>
      <c r="CT44">
        <v>29</v>
      </c>
      <c r="CY44" s="328" t="s">
        <v>105</v>
      </c>
      <c r="CZ44" s="5">
        <v>73.245036964858542</v>
      </c>
      <c r="DA44" s="5">
        <f t="shared" si="68"/>
        <v>72.408649406369435</v>
      </c>
      <c r="DB44" s="7">
        <v>72.276990144543902</v>
      </c>
      <c r="DC44" s="7">
        <v>67.625899280575538</v>
      </c>
      <c r="DD44" s="7">
        <f t="shared" si="69"/>
        <v>70.750069805794737</v>
      </c>
      <c r="DE44" s="7">
        <f t="shared" si="70"/>
        <v>70.396706958923261</v>
      </c>
      <c r="DF44" s="5">
        <v>8.4683233287351527</v>
      </c>
      <c r="DG44" s="5">
        <f t="shared" si="71"/>
        <v>8.4272843588936777</v>
      </c>
      <c r="DJ44">
        <v>170</v>
      </c>
      <c r="DK44" s="64"/>
      <c r="DL44" s="7">
        <v>60.061627434550644</v>
      </c>
      <c r="DM44" s="7">
        <v>89.792360707357346</v>
      </c>
      <c r="DN44" s="5">
        <v>8.1400115700033471</v>
      </c>
      <c r="DO44">
        <v>52</v>
      </c>
      <c r="DQ44" s="5">
        <v>68.918784567937848</v>
      </c>
      <c r="DR44" s="5">
        <v>64.189088425953386</v>
      </c>
      <c r="DS44" s="5">
        <v>68.918784567937848</v>
      </c>
      <c r="DT44" s="5">
        <f t="shared" si="72"/>
        <v>64.189088425953386</v>
      </c>
      <c r="DU44">
        <v>2040</v>
      </c>
      <c r="DV44" s="5">
        <v>261.25</v>
      </c>
      <c r="DW44" s="7"/>
      <c r="DX44" s="7">
        <v>170</v>
      </c>
      <c r="DY44" s="5" t="s">
        <v>105</v>
      </c>
      <c r="DZ44" s="5"/>
      <c r="EA44" s="7">
        <v>273</v>
      </c>
      <c r="EB44" s="5">
        <v>59.509536784741144</v>
      </c>
      <c r="EC44" s="7">
        <v>68.918784567937848</v>
      </c>
      <c r="ED44" s="68">
        <v>110.27005530870056</v>
      </c>
      <c r="EE44">
        <v>0</v>
      </c>
    </row>
    <row r="45" spans="1:135" ht="14.45" customHeight="1" x14ac:dyDescent="0.2">
      <c r="A45" s="204">
        <v>149</v>
      </c>
      <c r="B45" s="330" t="s">
        <v>398</v>
      </c>
      <c r="C45" s="234" t="s">
        <v>478</v>
      </c>
      <c r="D45" s="158" t="str">
        <f>IFERROR(IFERROR(VLOOKUP(C45, Archive!$I$786:$P$3989, 8, FALSE), VLOOKUP(C45, Archive!$L$786:$Q$6126, 6, FALSE)), "-")</f>
        <v>-</v>
      </c>
      <c r="E45" s="156" t="str">
        <f>IFERROR(VLOOKUP(C45, Archive!$I$786:$S$3989, 11, FALSE), "-")</f>
        <v>-</v>
      </c>
      <c r="F45" s="205">
        <f ca="1">VLOOKUP($A45, Calcs!$A$3:'Calcs'!$ANA$180, 114, FALSE)</f>
        <v>3</v>
      </c>
      <c r="G45" s="206">
        <f ca="1">VLOOKUP($A45, Calcs!$A$3:'Calcs'!$ANA$180, 115, FALSE)</f>
        <v>2</v>
      </c>
      <c r="H45" s="207">
        <f ca="1">VLOOKUP($A45, Calcs!$A$3:'Calcs'!$ANA$180, 116, FALSE)</f>
        <v>0</v>
      </c>
      <c r="I45" s="208">
        <f ca="1">VLOOKUP($A45, Calcs!$A$3:'Calcs'!$ANA$180, 117, FALSE)</f>
        <v>2</v>
      </c>
      <c r="J45" s="209">
        <f ca="1">VLOOKUP($A45, Calcs!$A$3:'Calcs'!$ANA$180, 118, FALSE)</f>
        <v>4</v>
      </c>
      <c r="K45" s="210">
        <f ca="1">VLOOKUP($A45, Calcs!$A$3:'Calcs'!$ANA$180, 119, FALSE)</f>
        <v>0</v>
      </c>
      <c r="L45" s="211">
        <f ca="1">VLOOKUP($A45, Calcs!$A$3:'Calcs'!$ANA$180, 120, FALSE)</f>
        <v>0</v>
      </c>
      <c r="M45" s="212">
        <f ca="1">VLOOKUP($A45, Calcs!$A$3:'Calcs'!$ANA$180, 121, FALSE)</f>
        <v>0</v>
      </c>
      <c r="N45" s="213" t="str">
        <f t="shared" ca="1" si="37"/>
        <v>7-4</v>
      </c>
      <c r="O45" s="214">
        <f ca="1">VLOOKUP($A45, Calcs!$A$3:'Calcs'!$ANA$180, 311, FALSE)/X45</f>
        <v>46.111111111111114</v>
      </c>
      <c r="P45" s="214">
        <f ca="1">VLOOKUP($A45, Calcs!$A$3:'Calcs'!$ANA$180, 406, FALSE)/X45</f>
        <v>36.222222222222221</v>
      </c>
      <c r="Q45" s="214">
        <f t="shared" ca="1" si="38"/>
        <v>9.8888888888888928</v>
      </c>
      <c r="R45" s="215">
        <f ca="1">VLOOKUP($A45,Calcs!$A$3:'Calcs'!$ANA$180,500,FALSE)/X45</f>
        <v>4.485555555555556</v>
      </c>
      <c r="S45" s="214">
        <f ca="1">VLOOKUP($A45, Calcs!$A$3:'Calcs'!$ANA$180, 216, FALSE)/X45</f>
        <v>64.765374364165481</v>
      </c>
      <c r="T45" s="215">
        <f ca="1">VLOOKUP($A45, Calcs!$A$3:'Calcs'!$ANA$180, 594, FALSE)/X45</f>
        <v>2.5544444444444441</v>
      </c>
      <c r="U45" s="214">
        <f ca="1">VLOOKUP($A45, Calcs!$A$3:'Calcs'!$ANA$180, 688, FALSE)/X45</f>
        <v>80.444444444444443</v>
      </c>
      <c r="V45" s="204">
        <f ca="1">VLOOKUP($A45, Calcs!$A$3:'Calcs'!$ANA$180, 782, FALSE)/X45</f>
        <v>68.811111111111103</v>
      </c>
      <c r="W45" s="220">
        <v>1</v>
      </c>
      <c r="X45" s="214">
        <f ca="1">VLOOKUP($A45, Calcs!$A$3:'Calcs'!$ANA$180, 9, FALSE)</f>
        <v>9</v>
      </c>
      <c r="Y45" s="215">
        <f t="shared" ca="1" si="39"/>
        <v>13.35149863760218</v>
      </c>
      <c r="Z45" s="215">
        <f t="shared" ca="1" si="40"/>
        <v>91.716611368929676</v>
      </c>
      <c r="AA45" s="215">
        <f t="shared" ca="1" si="41"/>
        <v>7.3344444444444488</v>
      </c>
      <c r="AB45" s="204">
        <f t="shared" ca="1" si="42"/>
        <v>80.444444444444443</v>
      </c>
      <c r="AC45" s="204">
        <f t="shared" ca="1" si="43"/>
        <v>68.811111111111103</v>
      </c>
      <c r="AD45" s="158">
        <f t="shared" ca="1" si="44"/>
        <v>83.259722583940331</v>
      </c>
      <c r="AE45" s="215">
        <f t="shared" ca="1" si="45"/>
        <v>8.2952462959885107</v>
      </c>
      <c r="AF45" s="216">
        <f ca="1">VLOOKUP($A45,Calcs!$A$3:'Calcs'!$ANA$180,122,FALSE)</f>
        <v>9</v>
      </c>
      <c r="AG45" s="216">
        <f ca="1">VLOOKUP($A45,Calcs!$A$3:'Calcs'!$ANA$180,123,FALSE)</f>
        <v>3</v>
      </c>
      <c r="AH45" s="216">
        <f ca="1">VLOOKUP($A45,Calcs!$A$3:'Calcs'!$ANA$180,124,FALSE)*2</f>
        <v>24</v>
      </c>
      <c r="AI45" s="216">
        <f ca="1">VLOOKUP($A45,Calcs!$A$3:'Calcs'!$ANA$180,110,FALSE)*8</f>
        <v>0</v>
      </c>
      <c r="AJ45" s="216">
        <f ca="1">VLOOKUP($A45,Calcs!$A$3:'Calcs'!$ANA$180,112,FALSE)*12</f>
        <v>0</v>
      </c>
      <c r="AK45" s="157">
        <v>38</v>
      </c>
      <c r="AL45" s="216">
        <f t="shared" ca="1" si="46"/>
        <v>74</v>
      </c>
      <c r="AM45" s="352">
        <f t="shared" si="47"/>
        <v>38</v>
      </c>
      <c r="AN45" s="219">
        <v>44</v>
      </c>
      <c r="AO45" s="217">
        <f t="shared" ca="1" si="48"/>
        <v>44</v>
      </c>
      <c r="AP45" s="191">
        <f t="shared" ca="1" si="49"/>
        <v>0</v>
      </c>
      <c r="AQ45" s="155">
        <f t="shared" ca="1" si="50"/>
        <v>69.091180447551679</v>
      </c>
      <c r="AR45" s="203">
        <f t="shared" ca="1" si="51"/>
        <v>55.341176470588238</v>
      </c>
      <c r="AS45" s="203">
        <f t="shared" ca="1" si="52"/>
        <v>36.027921568627455</v>
      </c>
      <c r="AT45" s="203">
        <f t="shared" ca="1" si="53"/>
        <v>67.665517858183506</v>
      </c>
      <c r="AU45" s="203">
        <f t="shared" ca="1" si="54"/>
        <v>65.934300341296932</v>
      </c>
      <c r="AV45" s="203">
        <f t="shared" ca="1" si="55"/>
        <v>71.259907362727219</v>
      </c>
      <c r="AW45" s="203">
        <f t="shared" ca="1" si="56"/>
        <v>81.972359170714626</v>
      </c>
      <c r="AX45" s="203">
        <f t="shared" ca="1" si="57"/>
        <v>66.024045071198856</v>
      </c>
      <c r="AY45" s="203">
        <f t="shared" ca="1" si="58"/>
        <v>78.879209374545169</v>
      </c>
      <c r="AZ45" s="203">
        <f t="shared" ca="1" si="59"/>
        <v>80.352747762342887</v>
      </c>
      <c r="BA45" s="203">
        <f t="shared" ca="1" si="60"/>
        <v>57.718120805369132</v>
      </c>
      <c r="BB45" s="203">
        <f t="shared" ca="1" si="61"/>
        <v>64.912280701754383</v>
      </c>
      <c r="BC45" s="204">
        <v>190</v>
      </c>
      <c r="BE45">
        <f ca="1">VLOOKUP($A45, Calcs!$A$3:'Calcs'!$ANA$180, 872, FALSE)</f>
        <v>100.25</v>
      </c>
      <c r="BF45" s="5">
        <f t="shared" si="34"/>
        <v>2.3815590326385068</v>
      </c>
      <c r="BG45">
        <f>(IF(A45&lt;17,SoC!X$2,IF(A45&lt;33,SoC!X$3,IF(A45&lt;49,SoC!X$4,IF(A45&lt;65,SoC!X$5,IF(A45&lt;81,SoC!X$6,IF(A45&lt;97,SoC!X$7,IF(A45&lt;113,SoC!X$8,IF(A45&lt;129,SoC!X$9,IF(A45&lt;145,SoC!X$10,SoC!X$11)))))))))+IF(BX45&lt;17,SoC!X$15,IF(BX45&lt;33,SoC!X$16,IF(BX45&lt;49,SoC!X$17,IF(BX45&lt;65,SoC!X$18,IF(BX45&lt;81,SoC!X$19,IF(BX45&lt;97,SoC!X$20,IF(BX45&lt;113,SoC!X$21,IF(BX45&lt;129,SoC!X$22,IF(BX45&lt;145,SoC!X$23,SoC!X$24))))))))))/2</f>
        <v>1.4161365122854326</v>
      </c>
      <c r="BH45" s="7">
        <v>67.665517858183506</v>
      </c>
      <c r="BI45" s="7">
        <v>65.934300341296932</v>
      </c>
      <c r="BJ45" s="5">
        <v>8.2952462959885107</v>
      </c>
      <c r="BK45" s="5">
        <v>69.07795163192533</v>
      </c>
      <c r="BL45">
        <f ca="1">VLOOKUP($A45, Calcs!$A$3:'Calcs'!$AXV$180, 1058, FALSE)</f>
        <v>1976</v>
      </c>
      <c r="BM45" s="4"/>
      <c r="BN45" s="5">
        <f t="shared" si="62"/>
        <v>0.83113146753041023</v>
      </c>
      <c r="BO45" s="5" t="str">
        <f t="shared" si="63"/>
        <v>BC</v>
      </c>
      <c r="BP45" s="65">
        <f t="shared" si="64"/>
        <v>3.2742499418854711</v>
      </c>
      <c r="BQ45" s="90">
        <v>2</v>
      </c>
      <c r="BR45" s="8" t="s">
        <v>264</v>
      </c>
      <c r="BS45" s="5">
        <f t="shared" ca="1" si="65"/>
        <v>23.517296211210578</v>
      </c>
      <c r="BT45" s="5">
        <f t="shared" ca="1" si="66"/>
        <v>18.200791481858992</v>
      </c>
      <c r="BU45" s="5">
        <f t="shared" si="67"/>
        <v>13.441150066731751</v>
      </c>
      <c r="BV45" t="s">
        <v>913</v>
      </c>
      <c r="BX45" s="4">
        <v>14</v>
      </c>
      <c r="BY45" s="4">
        <v>3</v>
      </c>
      <c r="CA45" t="s">
        <v>1096</v>
      </c>
      <c r="CF45" s="64">
        <v>0.43478629994390972</v>
      </c>
      <c r="CG45" s="330" t="s">
        <v>478</v>
      </c>
      <c r="CK45">
        <v>44</v>
      </c>
      <c r="CL45">
        <v>60</v>
      </c>
      <c r="CM45">
        <v>36</v>
      </c>
      <c r="CN45">
        <v>25</v>
      </c>
      <c r="CO45">
        <v>17</v>
      </c>
      <c r="CP45">
        <v>21</v>
      </c>
      <c r="CQ45">
        <v>26</v>
      </c>
      <c r="CR45">
        <v>27</v>
      </c>
      <c r="CS45">
        <v>25</v>
      </c>
      <c r="CT45">
        <v>27</v>
      </c>
      <c r="CY45" s="330" t="s">
        <v>478</v>
      </c>
      <c r="CZ45" s="5">
        <v>68.826572065668074</v>
      </c>
      <c r="DA45" s="5">
        <f t="shared" si="68"/>
        <v>68.609688196787019</v>
      </c>
      <c r="DB45" s="7">
        <v>72.067175121733086</v>
      </c>
      <c r="DC45" s="7">
        <v>54.75619504396483</v>
      </c>
      <c r="DD45" s="7">
        <f t="shared" si="69"/>
        <v>70.334162856772352</v>
      </c>
      <c r="DE45" s="7">
        <f t="shared" si="70"/>
        <v>58.262970734381597</v>
      </c>
      <c r="DF45" s="5">
        <v>7.6037271562482216</v>
      </c>
      <c r="DG45" s="5">
        <f t="shared" si="71"/>
        <v>7.6723987586944657</v>
      </c>
      <c r="DJ45">
        <v>190</v>
      </c>
      <c r="DK45" s="64"/>
      <c r="DL45" s="7">
        <v>58.203077002047188</v>
      </c>
      <c r="DM45" s="7">
        <v>82.810400567298956</v>
      </c>
      <c r="DN45" s="5">
        <v>8.1530999758181721</v>
      </c>
      <c r="DO45">
        <v>61</v>
      </c>
      <c r="DQ45" s="5">
        <v>69.53314413099389</v>
      </c>
      <c r="DR45" s="5">
        <v>64.649858098245417</v>
      </c>
      <c r="DS45" s="5">
        <v>69.53314413099389</v>
      </c>
      <c r="DT45" s="5">
        <f t="shared" si="72"/>
        <v>64.649858098245417</v>
      </c>
      <c r="DU45">
        <v>1985</v>
      </c>
      <c r="DV45" s="5">
        <v>306.75</v>
      </c>
      <c r="DW45" s="7"/>
      <c r="DX45" s="7">
        <v>190</v>
      </c>
      <c r="DY45" s="5" t="s">
        <v>478</v>
      </c>
      <c r="DZ45" s="5"/>
      <c r="EA45" s="7">
        <v>321</v>
      </c>
      <c r="EB45" s="5">
        <v>69.972752043596728</v>
      </c>
      <c r="EC45" s="7">
        <v>69.53314413099389</v>
      </c>
      <c r="ED45" s="68">
        <v>111.25303060959023</v>
      </c>
      <c r="EE45">
        <v>8</v>
      </c>
    </row>
    <row r="46" spans="1:135" ht="14.45" customHeight="1" x14ac:dyDescent="0.2">
      <c r="A46" s="204">
        <v>35</v>
      </c>
      <c r="B46" s="332" t="s">
        <v>4</v>
      </c>
      <c r="C46" s="236" t="s">
        <v>91</v>
      </c>
      <c r="D46" s="158" t="str">
        <f>IFERROR(IFERROR(VLOOKUP(C46, Archive!$I$786:$P$3989, 8, FALSE), VLOOKUP(C46, Archive!$L$786:$Q$6126, 6, FALSE)), "-")</f>
        <v>-</v>
      </c>
      <c r="E46" s="156" t="str">
        <f>IFERROR(VLOOKUP(C46, Archive!$I$786:$S$3989, 11, FALSE), "-")</f>
        <v>-</v>
      </c>
      <c r="F46" s="205">
        <f ca="1">VLOOKUP($A46, Calcs!$A$3:'Calcs'!$ANA$180, 114, FALSE)</f>
        <v>3</v>
      </c>
      <c r="G46" s="206">
        <f ca="1">VLOOKUP($A46, Calcs!$A$3:'Calcs'!$ANA$180, 115, FALSE)</f>
        <v>2</v>
      </c>
      <c r="H46" s="207">
        <f ca="1">VLOOKUP($A46, Calcs!$A$3:'Calcs'!$ANA$180, 116, FALSE)</f>
        <v>2</v>
      </c>
      <c r="I46" s="208">
        <f ca="1">VLOOKUP($A46, Calcs!$A$3:'Calcs'!$ANA$180, 117, FALSE)</f>
        <v>0</v>
      </c>
      <c r="J46" s="209">
        <f ca="1">VLOOKUP($A46, Calcs!$A$3:'Calcs'!$ANA$180, 118, FALSE)</f>
        <v>2</v>
      </c>
      <c r="K46" s="210">
        <f ca="1">VLOOKUP($A46, Calcs!$A$3:'Calcs'!$ANA$180, 119, FALSE)</f>
        <v>1</v>
      </c>
      <c r="L46" s="211">
        <f ca="1">VLOOKUP($A46, Calcs!$A$3:'Calcs'!$ANA$180, 120, FALSE)</f>
        <v>0</v>
      </c>
      <c r="M46" s="212">
        <f ca="1">VLOOKUP($A46, Calcs!$A$3:'Calcs'!$ANA$180, 121, FALSE)</f>
        <v>0</v>
      </c>
      <c r="N46" s="213" t="str">
        <f t="shared" ca="1" si="37"/>
        <v>7-3</v>
      </c>
      <c r="O46" s="214">
        <f ca="1">VLOOKUP($A46, Calcs!$A$3:'Calcs'!$ANA$180, 311, FALSE)/X46</f>
        <v>41.6</v>
      </c>
      <c r="P46" s="214">
        <f ca="1">VLOOKUP($A46, Calcs!$A$3:'Calcs'!$ANA$180, 406, FALSE)/X46</f>
        <v>29.9</v>
      </c>
      <c r="Q46" s="214">
        <f t="shared" ca="1" si="38"/>
        <v>11.700000000000003</v>
      </c>
      <c r="R46" s="215">
        <f ca="1">VLOOKUP($A46,Calcs!$A$3:'Calcs'!$ANA$180,500,FALSE)/X46</f>
        <v>4.2240000000000002</v>
      </c>
      <c r="S46" s="214">
        <f ca="1">VLOOKUP($A46, Calcs!$A$3:'Calcs'!$ANA$180, 216, FALSE)/X46</f>
        <v>50.380477625980923</v>
      </c>
      <c r="T46" s="215">
        <f ca="1">VLOOKUP($A46, Calcs!$A$3:'Calcs'!$ANA$180, 594, FALSE)/X46</f>
        <v>4.5129999999999999</v>
      </c>
      <c r="U46" s="214">
        <f ca="1">VLOOKUP($A46, Calcs!$A$3:'Calcs'!$ANA$180, 688, FALSE)/X46</f>
        <v>68</v>
      </c>
      <c r="V46" s="204">
        <f ca="1">VLOOKUP($A46, Calcs!$A$3:'Calcs'!$ANA$180, 782, FALSE)/X46</f>
        <v>67.239999999999995</v>
      </c>
      <c r="W46" s="220">
        <v>5</v>
      </c>
      <c r="X46" s="214">
        <f ca="1">VLOOKUP($A46, Calcs!$A$3:'Calcs'!$ANA$180, 9, FALSE)</f>
        <v>10</v>
      </c>
      <c r="Y46" s="215">
        <f t="shared" ca="1" si="39"/>
        <v>14.607007575757576</v>
      </c>
      <c r="Z46" s="215">
        <f t="shared" ca="1" si="40"/>
        <v>57.040043817980703</v>
      </c>
      <c r="AA46" s="215">
        <f t="shared" ca="1" si="41"/>
        <v>7.1870000000000029</v>
      </c>
      <c r="AB46" s="204">
        <f t="shared" ca="1" si="42"/>
        <v>68</v>
      </c>
      <c r="AC46" s="204">
        <f t="shared" ca="1" si="43"/>
        <v>67.239999999999995</v>
      </c>
      <c r="AD46" s="158">
        <f t="shared" ca="1" si="44"/>
        <v>60.418766044267045</v>
      </c>
      <c r="AE46" s="215">
        <f t="shared" ca="1" si="45"/>
        <v>8.1999999999999993</v>
      </c>
      <c r="AF46" s="216">
        <f ca="1">VLOOKUP($A46,Calcs!$A$3:'Calcs'!$ANA$180,122,FALSE)</f>
        <v>11</v>
      </c>
      <c r="AG46" s="216">
        <f ca="1">VLOOKUP($A46,Calcs!$A$3:'Calcs'!$ANA$180,123,FALSE)</f>
        <v>9</v>
      </c>
      <c r="AH46" s="216">
        <f ca="1">VLOOKUP($A46,Calcs!$A$3:'Calcs'!$ANA$180,124,FALSE)*2</f>
        <v>12</v>
      </c>
      <c r="AI46" s="216">
        <f ca="1">VLOOKUP($A46,Calcs!$A$3:'Calcs'!$ANA$180,110,FALSE)*8</f>
        <v>0</v>
      </c>
      <c r="AJ46" s="216">
        <f ca="1">VLOOKUP($A46,Calcs!$A$3:'Calcs'!$ANA$180,112,FALSE)*12</f>
        <v>0</v>
      </c>
      <c r="AK46" s="157">
        <v>30</v>
      </c>
      <c r="AL46" s="216">
        <f t="shared" ca="1" si="46"/>
        <v>62</v>
      </c>
      <c r="AM46" s="352">
        <f t="shared" si="47"/>
        <v>30</v>
      </c>
      <c r="AN46" s="218">
        <v>45</v>
      </c>
      <c r="AO46" s="217">
        <f t="shared" ca="1" si="48"/>
        <v>45</v>
      </c>
      <c r="AP46" s="191">
        <f t="shared" ca="1" si="49"/>
        <v>0</v>
      </c>
      <c r="AQ46" s="155">
        <f t="shared" ca="1" si="50"/>
        <v>68.990560870033875</v>
      </c>
      <c r="AR46" s="203">
        <f t="shared" ca="1" si="51"/>
        <v>65.905882352941177</v>
      </c>
      <c r="AS46" s="203">
        <f t="shared" ca="1" si="52"/>
        <v>74.63160784313726</v>
      </c>
      <c r="AT46" s="203">
        <f t="shared" ca="1" si="53"/>
        <v>59.902814013457871</v>
      </c>
      <c r="AU46" s="203">
        <f t="shared" ca="1" si="54"/>
        <v>79.285409556313994</v>
      </c>
      <c r="AV46" s="203">
        <f t="shared" ca="1" si="55"/>
        <v>77.960836827982888</v>
      </c>
      <c r="AW46" s="203">
        <f t="shared" ca="1" si="56"/>
        <v>40.843634988770752</v>
      </c>
      <c r="AX46" s="203">
        <f t="shared" ca="1" si="57"/>
        <v>65.795479100705592</v>
      </c>
      <c r="AY46" s="203">
        <f t="shared" ca="1" si="58"/>
        <v>77.69916965931256</v>
      </c>
      <c r="AZ46" s="203">
        <f t="shared" ca="1" si="59"/>
        <v>63.752901091413307</v>
      </c>
      <c r="BA46" s="203">
        <f t="shared" ca="1" si="60"/>
        <v>58.016405667412371</v>
      </c>
      <c r="BB46" s="203">
        <f t="shared" ca="1" si="61"/>
        <v>54.385964912280706</v>
      </c>
      <c r="BC46" s="204">
        <v>142</v>
      </c>
      <c r="BE46">
        <f ca="1">VLOOKUP($A46, Calcs!$A$3:'Calcs'!$ANA$180, 872, FALSE)</f>
        <v>71</v>
      </c>
      <c r="BF46" s="5">
        <f t="shared" si="34"/>
        <v>5.9477403881680475</v>
      </c>
      <c r="BG46">
        <f>(IF(A46&lt;17,SoC!X$2,IF(A46&lt;33,SoC!X$3,IF(A46&lt;49,SoC!X$4,IF(A46&lt;65,SoC!X$5,IF(A46&lt;81,SoC!X$6,IF(A46&lt;97,SoC!X$7,IF(A46&lt;113,SoC!X$8,IF(A46&lt;129,SoC!X$9,IF(A46&lt;145,SoC!X$10,SoC!X$11)))))))))+IF(BX46&lt;17,SoC!X$15,IF(BX46&lt;33,SoC!X$16,IF(BX46&lt;49,SoC!X$17,IF(BX46&lt;65,SoC!X$18,IF(BX46&lt;81,SoC!X$19,IF(BX46&lt;97,SoC!X$20,IF(BX46&lt;113,SoC!X$21,IF(BX46&lt;129,SoC!X$22,IF(BX46&lt;145,SoC!X$23,SoC!X$24))))))))))/2</f>
        <v>1.1321854517029326</v>
      </c>
      <c r="BH46" s="7">
        <v>59.902814013457871</v>
      </c>
      <c r="BI46" s="7">
        <v>79.285409556313994</v>
      </c>
      <c r="BJ46" s="5">
        <v>8.1999999999999993</v>
      </c>
      <c r="BK46" s="5">
        <v>68.954807763360947</v>
      </c>
      <c r="BL46">
        <f ca="1">VLOOKUP($A46, Calcs!$A$3:'Calcs'!$AXV$180, 1058, FALSE)</f>
        <v>1980</v>
      </c>
      <c r="BM46" s="4"/>
      <c r="BN46" s="5">
        <f t="shared" si="62"/>
        <v>0.83039031643776384</v>
      </c>
      <c r="BO46" s="5" t="str">
        <f t="shared" si="63"/>
        <v>BC</v>
      </c>
      <c r="BP46" s="65">
        <f t="shared" si="64"/>
        <v>3.2019980201783391</v>
      </c>
      <c r="BQ46" s="90">
        <v>5</v>
      </c>
      <c r="BR46" s="8" t="s">
        <v>267</v>
      </c>
      <c r="BS46" s="5">
        <f t="shared" ca="1" si="65"/>
        <v>21.517397016797457</v>
      </c>
      <c r="BT46" s="5">
        <f t="shared" ca="1" si="66"/>
        <v>17.515686836769962</v>
      </c>
      <c r="BU46" s="5">
        <f t="shared" si="67"/>
        <v>13.318006198167367</v>
      </c>
      <c r="BV46" t="s">
        <v>915</v>
      </c>
      <c r="BX46" s="4">
        <v>70</v>
      </c>
      <c r="BY46" s="4">
        <v>9</v>
      </c>
      <c r="CA46" t="s">
        <v>1117</v>
      </c>
      <c r="CF46" s="64">
        <v>0.10660061946925743</v>
      </c>
      <c r="CG46" s="332" t="s">
        <v>91</v>
      </c>
      <c r="CK46">
        <v>45</v>
      </c>
      <c r="CL46">
        <v>43</v>
      </c>
      <c r="CM46">
        <v>54</v>
      </c>
      <c r="CN46">
        <v>51</v>
      </c>
      <c r="CO46">
        <v>62</v>
      </c>
      <c r="CP46">
        <v>42</v>
      </c>
      <c r="CQ46">
        <v>42</v>
      </c>
      <c r="CR46">
        <v>41</v>
      </c>
      <c r="CS46">
        <v>40</v>
      </c>
      <c r="CT46">
        <v>39</v>
      </c>
      <c r="CY46" s="332" t="s">
        <v>91</v>
      </c>
      <c r="CZ46" s="5">
        <v>65.710029619764086</v>
      </c>
      <c r="DA46" s="5">
        <f t="shared" si="68"/>
        <v>65.130615242829876</v>
      </c>
      <c r="DB46" s="7">
        <v>58.916649803295449</v>
      </c>
      <c r="DC46" s="7">
        <v>71.702637889688248</v>
      </c>
      <c r="DD46" s="7">
        <f t="shared" si="69"/>
        <v>58.420470691290774</v>
      </c>
      <c r="DE46" s="7">
        <f t="shared" si="70"/>
        <v>73.160567431731494</v>
      </c>
      <c r="DF46" s="5">
        <v>7.9679043668959784</v>
      </c>
      <c r="DG46" s="5">
        <f t="shared" si="71"/>
        <v>7.9240247269766373</v>
      </c>
      <c r="DJ46">
        <v>142</v>
      </c>
      <c r="DK46" s="64"/>
      <c r="DL46" s="7">
        <v>54.947216907258046</v>
      </c>
      <c r="DM46" s="7">
        <v>83.3660742260343</v>
      </c>
      <c r="DN46" s="5">
        <v>7.6168672475412533</v>
      </c>
      <c r="DO46">
        <v>42</v>
      </c>
      <c r="DQ46" s="5">
        <v>62.656816690617639</v>
      </c>
      <c r="DR46" s="5">
        <v>59.492612517963231</v>
      </c>
      <c r="DS46" s="5">
        <v>62.656816690617639</v>
      </c>
      <c r="DT46" s="5">
        <f t="shared" si="72"/>
        <v>59.492612517963231</v>
      </c>
      <c r="DU46">
        <v>1950</v>
      </c>
      <c r="DV46" s="5">
        <v>208.25</v>
      </c>
      <c r="DW46" s="7"/>
      <c r="DX46" s="7">
        <v>142</v>
      </c>
      <c r="DY46" s="5" t="s">
        <v>91</v>
      </c>
      <c r="DZ46" s="5"/>
      <c r="EA46" s="7">
        <v>187</v>
      </c>
      <c r="EB46" s="5">
        <v>40.762942779291549</v>
      </c>
      <c r="EC46" s="7">
        <v>62.656816690617639</v>
      </c>
      <c r="ED46" s="68">
        <v>100.25090670498822</v>
      </c>
      <c r="EE46">
        <v>0</v>
      </c>
    </row>
    <row r="47" spans="1:135" ht="14.45" customHeight="1" x14ac:dyDescent="0.2">
      <c r="A47" s="204">
        <v>30</v>
      </c>
      <c r="B47" s="328" t="s">
        <v>5</v>
      </c>
      <c r="C47" s="232" t="s">
        <v>96</v>
      </c>
      <c r="D47" s="158" t="str">
        <f>IFERROR(IFERROR(VLOOKUP(C47, Archive!$I$786:$P$3989, 8, FALSE), VLOOKUP(C47, Archive!$L$786:$Q$6126, 6, FALSE)), "-")</f>
        <v>-</v>
      </c>
      <c r="E47" s="156" t="str">
        <f>IFERROR(VLOOKUP(C47, Archive!$I$786:$S$3989, 11, FALSE), "-")</f>
        <v>-</v>
      </c>
      <c r="F47" s="205">
        <f ca="1">VLOOKUP($A47, Calcs!$A$3:'Calcs'!$ANA$180, 114, FALSE)</f>
        <v>4</v>
      </c>
      <c r="G47" s="206">
        <f ca="1">VLOOKUP($A47, Calcs!$A$3:'Calcs'!$ANA$180, 115, FALSE)</f>
        <v>1</v>
      </c>
      <c r="H47" s="207">
        <f ca="1">VLOOKUP($A47, Calcs!$A$3:'Calcs'!$ANA$180, 116, FALSE)</f>
        <v>1</v>
      </c>
      <c r="I47" s="208">
        <f ca="1">VLOOKUP($A47, Calcs!$A$3:'Calcs'!$ANA$180, 117, FALSE)</f>
        <v>1</v>
      </c>
      <c r="J47" s="209">
        <f ca="1">VLOOKUP($A47, Calcs!$A$3:'Calcs'!$ANA$180, 118, FALSE)</f>
        <v>1</v>
      </c>
      <c r="K47" s="210">
        <f ca="1">VLOOKUP($A47, Calcs!$A$3:'Calcs'!$ANA$180, 119, FALSE)</f>
        <v>2</v>
      </c>
      <c r="L47" s="211">
        <f ca="1">VLOOKUP($A47, Calcs!$A$3:'Calcs'!$ANA$180, 120, FALSE)</f>
        <v>0</v>
      </c>
      <c r="M47" s="212">
        <f ca="1">VLOOKUP($A47, Calcs!$A$3:'Calcs'!$ANA$180, 121, FALSE)</f>
        <v>0</v>
      </c>
      <c r="N47" s="213" t="str">
        <f t="shared" ca="1" si="37"/>
        <v>6-4</v>
      </c>
      <c r="O47" s="214">
        <f ca="1">VLOOKUP($A47, Calcs!$A$3:'Calcs'!$ANA$180, 311, FALSE)/X47</f>
        <v>38.299999999999997</v>
      </c>
      <c r="P47" s="214">
        <f ca="1">VLOOKUP($A47, Calcs!$A$3:'Calcs'!$ANA$180, 406, FALSE)/X47</f>
        <v>26.9</v>
      </c>
      <c r="Q47" s="214">
        <f t="shared" ca="1" si="38"/>
        <v>11.399999999999999</v>
      </c>
      <c r="R47" s="215">
        <f ca="1">VLOOKUP($A47,Calcs!$A$3:'Calcs'!$ANA$180,500,FALSE)/X47</f>
        <v>4.1340000000000003</v>
      </c>
      <c r="S47" s="214">
        <f ca="1">VLOOKUP($A47, Calcs!$A$3:'Calcs'!$ANA$180, 216, FALSE)/X47</f>
        <v>50.423989516376885</v>
      </c>
      <c r="T47" s="215">
        <f ca="1">VLOOKUP($A47, Calcs!$A$3:'Calcs'!$ANA$180, 594, FALSE)/X47</f>
        <v>8.8300000000000018</v>
      </c>
      <c r="U47" s="214">
        <f ca="1">VLOOKUP($A47, Calcs!$A$3:'Calcs'!$ANA$180, 688, FALSE)/X47</f>
        <v>72.7</v>
      </c>
      <c r="V47" s="204">
        <f ca="1">VLOOKUP($A47, Calcs!$A$3:'Calcs'!$ANA$180, 782, FALSE)/X47</f>
        <v>55.410000000000004</v>
      </c>
      <c r="W47" s="220">
        <v>3</v>
      </c>
      <c r="X47" s="214">
        <f ca="1">VLOOKUP($A47, Calcs!$A$3:'Calcs'!$ANA$180, 9, FALSE)</f>
        <v>10</v>
      </c>
      <c r="Y47" s="215">
        <f t="shared" ca="1" si="39"/>
        <v>14.852443154329945</v>
      </c>
      <c r="Z47" s="215">
        <f t="shared" ca="1" si="40"/>
        <v>50.294049578012711</v>
      </c>
      <c r="AA47" s="215">
        <f t="shared" ca="1" si="41"/>
        <v>2.5699999999999967</v>
      </c>
      <c r="AB47" s="204">
        <f t="shared" ca="1" si="42"/>
        <v>72.7</v>
      </c>
      <c r="AC47" s="204">
        <f t="shared" ca="1" si="43"/>
        <v>55.410000000000004</v>
      </c>
      <c r="AD47" s="158">
        <f t="shared" ca="1" si="44"/>
        <v>55.581063484003096</v>
      </c>
      <c r="AE47" s="215">
        <f t="shared" ca="1" si="45"/>
        <v>7.4437893575785719</v>
      </c>
      <c r="AF47" s="216">
        <f ca="1">VLOOKUP($A47,Calcs!$A$3:'Calcs'!$ANA$180,122,FALSE)</f>
        <v>13</v>
      </c>
      <c r="AG47" s="216">
        <f ca="1">VLOOKUP($A47,Calcs!$A$3:'Calcs'!$ANA$180,123,FALSE)</f>
        <v>7</v>
      </c>
      <c r="AH47" s="216">
        <f ca="1">VLOOKUP($A47,Calcs!$A$3:'Calcs'!$ANA$180,124,FALSE)*2</f>
        <v>6</v>
      </c>
      <c r="AI47" s="216">
        <f ca="1">VLOOKUP($A47,Calcs!$A$3:'Calcs'!$ANA$180,110,FALSE)*8</f>
        <v>0</v>
      </c>
      <c r="AJ47" s="216">
        <f ca="1">VLOOKUP($A47,Calcs!$A$3:'Calcs'!$ANA$180,112,FALSE)*12</f>
        <v>0</v>
      </c>
      <c r="AK47" s="157">
        <v>28</v>
      </c>
      <c r="AL47" s="216">
        <f t="shared" ca="1" si="46"/>
        <v>54</v>
      </c>
      <c r="AM47" s="352">
        <f t="shared" si="47"/>
        <v>28</v>
      </c>
      <c r="AN47" s="219">
        <v>46</v>
      </c>
      <c r="AO47" s="217">
        <f t="shared" ca="1" si="48"/>
        <v>46</v>
      </c>
      <c r="AP47" s="191">
        <f t="shared" ca="1" si="49"/>
        <v>0</v>
      </c>
      <c r="AQ47" s="155">
        <f t="shared" ca="1" si="50"/>
        <v>68.840807410352014</v>
      </c>
      <c r="AR47" s="203">
        <f t="shared" ca="1" si="51"/>
        <v>77.07058823529411</v>
      </c>
      <c r="AS47" s="203">
        <f t="shared" ca="1" si="52"/>
        <v>63.541294117647055</v>
      </c>
      <c r="AT47" s="203">
        <f t="shared" ca="1" si="53"/>
        <v>54.033244236049491</v>
      </c>
      <c r="AU47" s="203">
        <f t="shared" ca="1" si="54"/>
        <v>85.620733788395896</v>
      </c>
      <c r="AV47" s="203">
        <f t="shared" ca="1" si="55"/>
        <v>79.270780907468293</v>
      </c>
      <c r="AW47" s="203">
        <f t="shared" ca="1" si="56"/>
        <v>32.842435446140904</v>
      </c>
      <c r="AX47" s="203">
        <f t="shared" ca="1" si="57"/>
        <v>58.638281081182662</v>
      </c>
      <c r="AY47" s="203">
        <f t="shared" ca="1" si="58"/>
        <v>68.330211193500062</v>
      </c>
      <c r="AZ47" s="203">
        <f t="shared" ca="1" si="59"/>
        <v>60.088688381027126</v>
      </c>
      <c r="BA47" s="203">
        <f t="shared" ca="1" si="60"/>
        <v>66.219239373601795</v>
      </c>
      <c r="BB47" s="203">
        <f t="shared" ca="1" si="61"/>
        <v>47.368421052631575</v>
      </c>
      <c r="BC47" s="204">
        <v>230</v>
      </c>
      <c r="BE47">
        <f ca="1">VLOOKUP($A47, Calcs!$A$3:'Calcs'!$ANA$180, 872, FALSE)</f>
        <v>94</v>
      </c>
      <c r="BF47" s="5">
        <f t="shared" si="34"/>
        <v>9.5095179105520753</v>
      </c>
      <c r="BG47">
        <f>(IF(A47&lt;17,SoC!X$2,IF(A47&lt;33,SoC!X$3,IF(A47&lt;49,SoC!X$4,IF(A47&lt;65,SoC!X$5,IF(A47&lt;81,SoC!X$6,IF(A47&lt;97,SoC!X$7,IF(A47&lt;113,SoC!X$8,IF(A47&lt;129,SoC!X$9,IF(A47&lt;145,SoC!X$10,SoC!X$11)))))))))+IF(BX47&lt;17,SoC!X$15,IF(BX47&lt;33,SoC!X$16,IF(BX47&lt;49,SoC!X$17,IF(BX47&lt;65,SoC!X$18,IF(BX47&lt;81,SoC!X$19,IF(BX47&lt;97,SoC!X$20,IF(BX47&lt;113,SoC!X$21,IF(BX47&lt;129,SoC!X$22,IF(BX47&lt;145,SoC!X$23,SoC!X$24))))))))))/2</f>
        <v>0.99742305320125513</v>
      </c>
      <c r="BH47" s="7">
        <v>54.033244236049491</v>
      </c>
      <c r="BI47" s="7">
        <v>85.620733788395896</v>
      </c>
      <c r="BJ47" s="5">
        <v>7.4437893575785719</v>
      </c>
      <c r="BK47" s="5">
        <v>68.868973881900928</v>
      </c>
      <c r="BL47">
        <f ca="1">VLOOKUP($A47, Calcs!$A$3:'Calcs'!$AXV$180, 1058, FALSE)</f>
        <v>2090</v>
      </c>
      <c r="BM47" s="4"/>
      <c r="BN47" s="5">
        <f t="shared" si="62"/>
        <v>0.8298733269716585</v>
      </c>
      <c r="BO47" s="5" t="str">
        <f t="shared" si="63"/>
        <v>BC</v>
      </c>
      <c r="BP47" s="65">
        <f t="shared" si="64"/>
        <v>2.8067259226756209</v>
      </c>
      <c r="BQ47" s="90">
        <v>8</v>
      </c>
      <c r="BR47" s="8" t="s">
        <v>259</v>
      </c>
      <c r="BS47" s="5">
        <f t="shared" ca="1" si="65"/>
        <v>21.133654626428822</v>
      </c>
      <c r="BT47" s="5">
        <f t="shared" ca="1" si="66"/>
        <v>17.37489762442808</v>
      </c>
      <c r="BU47" s="5">
        <f t="shared" si="67"/>
        <v>13.232172316707349</v>
      </c>
      <c r="BV47" t="s">
        <v>914</v>
      </c>
      <c r="BX47" s="4">
        <v>46</v>
      </c>
      <c r="BY47" s="4">
        <v>16</v>
      </c>
      <c r="CA47" s="380" t="s">
        <v>1359</v>
      </c>
      <c r="CF47" s="64">
        <v>0.78608861017524345</v>
      </c>
      <c r="CG47" s="328" t="s">
        <v>96</v>
      </c>
      <c r="CK47">
        <v>46</v>
      </c>
      <c r="CL47">
        <v>34</v>
      </c>
      <c r="CM47">
        <v>30</v>
      </c>
      <c r="CN47">
        <v>32</v>
      </c>
      <c r="CO47">
        <v>20</v>
      </c>
      <c r="CP47">
        <v>12</v>
      </c>
      <c r="CQ47">
        <v>14</v>
      </c>
      <c r="CR47">
        <v>18</v>
      </c>
      <c r="CS47">
        <v>21</v>
      </c>
      <c r="CT47">
        <v>20</v>
      </c>
      <c r="CY47" s="328" t="s">
        <v>96</v>
      </c>
      <c r="CZ47" s="5">
        <v>70.380885907394614</v>
      </c>
      <c r="DA47" s="5">
        <f t="shared" si="68"/>
        <v>70.357432333511525</v>
      </c>
      <c r="DB47" s="7">
        <v>53.050865832947089</v>
      </c>
      <c r="DC47" s="7">
        <v>85.13189448441247</v>
      </c>
      <c r="DD47" s="7">
        <f t="shared" si="69"/>
        <v>54.033036572769916</v>
      </c>
      <c r="DE47" s="7">
        <f t="shared" si="70"/>
        <v>86.023614353248121</v>
      </c>
      <c r="DF47" s="5">
        <v>8.028854214643582</v>
      </c>
      <c r="DG47" s="5">
        <f t="shared" si="71"/>
        <v>8.0931721165097965</v>
      </c>
      <c r="DJ47">
        <v>230</v>
      </c>
      <c r="DK47" s="64"/>
      <c r="DL47" s="7">
        <v>60.908231751529684</v>
      </c>
      <c r="DM47" s="7">
        <v>92.265653435097676</v>
      </c>
      <c r="DN47" s="5">
        <v>8.5433974295732984</v>
      </c>
      <c r="DO47">
        <v>67</v>
      </c>
      <c r="DQ47" s="5">
        <v>73.078008361519892</v>
      </c>
      <c r="DR47" s="5">
        <v>67.308506271139919</v>
      </c>
      <c r="DS47" s="5">
        <v>73.078008361519892</v>
      </c>
      <c r="DT47" s="5">
        <f t="shared" si="72"/>
        <v>67.308506271139919</v>
      </c>
      <c r="DU47">
        <v>2179</v>
      </c>
      <c r="DV47" s="5">
        <v>333.75</v>
      </c>
      <c r="DW47" s="7"/>
      <c r="DX47" s="7">
        <v>230</v>
      </c>
      <c r="DY47" s="5" t="s">
        <v>96</v>
      </c>
      <c r="DZ47" s="5"/>
      <c r="EA47" s="7">
        <v>489</v>
      </c>
      <c r="EB47" s="5">
        <v>106.59400544959128</v>
      </c>
      <c r="EC47" s="7">
        <v>73.078008361519892</v>
      </c>
      <c r="ED47" s="68">
        <v>116.92481337843184</v>
      </c>
      <c r="EE47">
        <v>6</v>
      </c>
    </row>
    <row r="48" spans="1:135" ht="14.45" customHeight="1" x14ac:dyDescent="0.2">
      <c r="A48" s="204">
        <v>110</v>
      </c>
      <c r="B48" s="331" t="s">
        <v>0</v>
      </c>
      <c r="C48" s="235" t="s">
        <v>18</v>
      </c>
      <c r="D48" s="158" t="str">
        <f>IFERROR(IFERROR(VLOOKUP(C48, Archive!$I$786:$P$3989, 8, FALSE), VLOOKUP(C48, Archive!$L$786:$Q$6126, 6, FALSE)), "-")</f>
        <v>-</v>
      </c>
      <c r="E48" s="156" t="str">
        <f>IFERROR(VLOOKUP(C48, Archive!$I$786:$S$3989, 11, FALSE), "-")</f>
        <v>-</v>
      </c>
      <c r="F48" s="205">
        <f ca="1">VLOOKUP($A48, Calcs!$A$3:'Calcs'!$ANA$180, 114, FALSE)</f>
        <v>3</v>
      </c>
      <c r="G48" s="206">
        <f ca="1">VLOOKUP($A48, Calcs!$A$3:'Calcs'!$ANA$180, 115, FALSE)</f>
        <v>2</v>
      </c>
      <c r="H48" s="207">
        <f ca="1">VLOOKUP($A48, Calcs!$A$3:'Calcs'!$ANA$180, 116, FALSE)</f>
        <v>2</v>
      </c>
      <c r="I48" s="208">
        <f ca="1">VLOOKUP($A48, Calcs!$A$3:'Calcs'!$ANA$180, 117, FALSE)</f>
        <v>0</v>
      </c>
      <c r="J48" s="209">
        <f ca="1">VLOOKUP($A48, Calcs!$A$3:'Calcs'!$ANA$180, 118, FALSE)</f>
        <v>3</v>
      </c>
      <c r="K48" s="210">
        <f ca="1">VLOOKUP($A48, Calcs!$A$3:'Calcs'!$ANA$180, 119, FALSE)</f>
        <v>1</v>
      </c>
      <c r="L48" s="211">
        <f ca="1">VLOOKUP($A48, Calcs!$A$3:'Calcs'!$ANA$180, 120, FALSE)</f>
        <v>0</v>
      </c>
      <c r="M48" s="212">
        <f ca="1">VLOOKUP($A48, Calcs!$A$3:'Calcs'!$ANA$180, 121, FALSE)</f>
        <v>0</v>
      </c>
      <c r="N48" s="213" t="str">
        <f t="shared" ca="1" si="37"/>
        <v>8-3</v>
      </c>
      <c r="O48" s="214">
        <f ca="1">VLOOKUP($A48, Calcs!$A$3:'Calcs'!$ANA$180, 311, FALSE)/X48</f>
        <v>42.454545454545453</v>
      </c>
      <c r="P48" s="214">
        <f ca="1">VLOOKUP($A48, Calcs!$A$3:'Calcs'!$ANA$180, 406, FALSE)/X48</f>
        <v>32.727272727272727</v>
      </c>
      <c r="Q48" s="214">
        <f t="shared" ca="1" si="38"/>
        <v>9.7272727272727266</v>
      </c>
      <c r="R48" s="215">
        <f ca="1">VLOOKUP($A48,Calcs!$A$3:'Calcs'!$ANA$180,500,FALSE)/X48</f>
        <v>4.3727272727272721</v>
      </c>
      <c r="S48" s="214">
        <f ca="1">VLOOKUP($A48, Calcs!$A$3:'Calcs'!$ANA$180, 216, FALSE)/X48</f>
        <v>56.662077198327211</v>
      </c>
      <c r="T48" s="215">
        <f ca="1">VLOOKUP($A48, Calcs!$A$3:'Calcs'!$ANA$180, 594, FALSE)/X48</f>
        <v>1.9854545454545454</v>
      </c>
      <c r="U48" s="214">
        <f ca="1">VLOOKUP($A48, Calcs!$A$3:'Calcs'!$ANA$180, 688, FALSE)/X48</f>
        <v>65.272727272727266</v>
      </c>
      <c r="V48" s="204">
        <f ca="1">VLOOKUP($A48, Calcs!$A$3:'Calcs'!$ANA$180, 782, FALSE)/X48</f>
        <v>66.072727272727263</v>
      </c>
      <c r="W48" s="220">
        <v>6</v>
      </c>
      <c r="X48" s="214">
        <f ca="1">VLOOKUP($A48, Calcs!$A$3:'Calcs'!$ANA$180, 9, FALSE)</f>
        <v>11</v>
      </c>
      <c r="Y48" s="215">
        <f t="shared" ca="1" si="39"/>
        <v>13.659043659043661</v>
      </c>
      <c r="Z48" s="215">
        <f t="shared" ca="1" si="40"/>
        <v>62.350460576539803</v>
      </c>
      <c r="AA48" s="215">
        <f t="shared" ca="1" si="41"/>
        <v>7.7418181818181813</v>
      </c>
      <c r="AB48" s="204">
        <f t="shared" ca="1" si="42"/>
        <v>65.272727272727266</v>
      </c>
      <c r="AC48" s="204">
        <f t="shared" ca="1" si="43"/>
        <v>66.072727272727263</v>
      </c>
      <c r="AD48" s="158">
        <f t="shared" ca="1" si="44"/>
        <v>55.803093987981235</v>
      </c>
      <c r="AE48" s="215">
        <f t="shared" ca="1" si="45"/>
        <v>8.1285132264595141</v>
      </c>
      <c r="AF48" s="216">
        <f ca="1">VLOOKUP($A48,Calcs!$A$3:'Calcs'!$ANA$180,122,FALSE)</f>
        <v>11</v>
      </c>
      <c r="AG48" s="216">
        <f ca="1">VLOOKUP($A48,Calcs!$A$3:'Calcs'!$ANA$180,123,FALSE)</f>
        <v>9</v>
      </c>
      <c r="AH48" s="216">
        <f ca="1">VLOOKUP($A48,Calcs!$A$3:'Calcs'!$ANA$180,124,FALSE)*2</f>
        <v>18</v>
      </c>
      <c r="AI48" s="216">
        <f ca="1">VLOOKUP($A48,Calcs!$A$3:'Calcs'!$ANA$180,110,FALSE)*8</f>
        <v>0</v>
      </c>
      <c r="AJ48" s="216">
        <f ca="1">VLOOKUP($A48,Calcs!$A$3:'Calcs'!$ANA$180,112,FALSE)*12</f>
        <v>0</v>
      </c>
      <c r="AK48" s="157">
        <v>39</v>
      </c>
      <c r="AL48" s="216">
        <f t="shared" ca="1" si="46"/>
        <v>77</v>
      </c>
      <c r="AM48" s="352">
        <f t="shared" si="47"/>
        <v>39</v>
      </c>
      <c r="AN48" s="218">
        <v>47</v>
      </c>
      <c r="AO48" s="217">
        <f t="shared" ca="1" si="48"/>
        <v>47</v>
      </c>
      <c r="AP48" s="191">
        <f t="shared" ca="1" si="49"/>
        <v>0</v>
      </c>
      <c r="AQ48" s="155">
        <f t="shared" ca="1" si="50"/>
        <v>68.658684556560473</v>
      </c>
      <c r="AR48" s="203">
        <f t="shared" ca="1" si="51"/>
        <v>66.505882352941185</v>
      </c>
      <c r="AS48" s="203">
        <f t="shared" ca="1" si="52"/>
        <v>74.937607843137258</v>
      </c>
      <c r="AT48" s="203">
        <f t="shared" ca="1" si="53"/>
        <v>61.394517425154092</v>
      </c>
      <c r="AU48" s="203">
        <f t="shared" ca="1" si="54"/>
        <v>73.314846416382252</v>
      </c>
      <c r="AV48" s="203">
        <f t="shared" ca="1" si="55"/>
        <v>72.901343304312562</v>
      </c>
      <c r="AW48" s="203">
        <f t="shared" ca="1" si="56"/>
        <v>47.142143796859877</v>
      </c>
      <c r="AX48" s="203">
        <f t="shared" ca="1" si="57"/>
        <v>66.655549187797718</v>
      </c>
      <c r="AY48" s="203">
        <f t="shared" ca="1" si="58"/>
        <v>76.813494988018391</v>
      </c>
      <c r="AZ48" s="203">
        <f t="shared" ca="1" si="59"/>
        <v>60.258258958775066</v>
      </c>
      <c r="BA48" s="203">
        <f t="shared" ca="1" si="60"/>
        <v>50.484712900820284</v>
      </c>
      <c r="BB48" s="203">
        <f t="shared" ca="1" si="61"/>
        <v>67.543859649122808</v>
      </c>
      <c r="BC48" s="204">
        <v>112</v>
      </c>
      <c r="BE48">
        <f ca="1">VLOOKUP($A48, Calcs!$A$3:'Calcs'!$ANA$180, 872, FALSE)</f>
        <v>79</v>
      </c>
      <c r="BF48" s="5">
        <f t="shared" si="34"/>
        <v>7.1222741103805847</v>
      </c>
      <c r="BG48">
        <f>(IF(A48&lt;17,SoC!X$2,IF(A48&lt;33,SoC!X$3,IF(A48&lt;49,SoC!X$4,IF(A48&lt;65,SoC!X$5,IF(A48&lt;81,SoC!X$6,IF(A48&lt;97,SoC!X$7,IF(A48&lt;113,SoC!X$8,IF(A48&lt;129,SoC!X$9,IF(A48&lt;145,SoC!X$10,SoC!X$11)))))))))+IF(BX48&lt;17,SoC!X$15,IF(BX48&lt;33,SoC!X$16,IF(BX48&lt;49,SoC!X$17,IF(BX48&lt;65,SoC!X$18,IF(BX48&lt;81,SoC!X$19,IF(BX48&lt;97,SoC!X$20,IF(BX48&lt;113,SoC!X$21,IF(BX48&lt;129,SoC!X$22,IF(BX48&lt;145,SoC!X$23,SoC!X$24))))))))))/2</f>
        <v>1.1003913668449226</v>
      </c>
      <c r="BH48" s="7">
        <v>61.394517425154092</v>
      </c>
      <c r="BI48" s="7">
        <v>73.314846416382252</v>
      </c>
      <c r="BJ48" s="5">
        <v>8.1285132264595141</v>
      </c>
      <c r="BK48" s="5">
        <v>68.70456850634308</v>
      </c>
      <c r="BL48">
        <f ca="1">VLOOKUP($A48, Calcs!$A$3:'Calcs'!$AXV$180, 1058, FALSE)</f>
        <v>1879</v>
      </c>
      <c r="BM48" s="4"/>
      <c r="BN48" s="5">
        <f t="shared" si="62"/>
        <v>0.82888219009906994</v>
      </c>
      <c r="BO48" s="5" t="str">
        <f t="shared" si="63"/>
        <v>BC</v>
      </c>
      <c r="BP48" s="65">
        <f t="shared" si="64"/>
        <v>3.1162067820045225</v>
      </c>
      <c r="BQ48" s="90">
        <v>6</v>
      </c>
      <c r="BR48" s="8" t="s">
        <v>193</v>
      </c>
      <c r="BS48" s="5">
        <f t="shared" ca="1" si="65"/>
        <v>21.946790186236473</v>
      </c>
      <c r="BT48" s="5">
        <f t="shared" ca="1" si="66"/>
        <v>17.621282004696951</v>
      </c>
      <c r="BU48" s="5">
        <f t="shared" si="67"/>
        <v>13.0677669411495</v>
      </c>
      <c r="BV48" t="s">
        <v>919</v>
      </c>
      <c r="BX48" s="4">
        <v>88</v>
      </c>
      <c r="BY48" s="4">
        <v>7</v>
      </c>
      <c r="CA48" t="s">
        <v>1117</v>
      </c>
      <c r="CF48" s="64">
        <v>0.55849331784766587</v>
      </c>
      <c r="CG48" s="331" t="s">
        <v>18</v>
      </c>
      <c r="CK48">
        <v>47</v>
      </c>
      <c r="CL48">
        <v>44</v>
      </c>
      <c r="CM48">
        <v>52</v>
      </c>
      <c r="CN48">
        <v>64</v>
      </c>
      <c r="CO48">
        <v>65</v>
      </c>
      <c r="CP48">
        <v>59</v>
      </c>
      <c r="CQ48">
        <v>68</v>
      </c>
      <c r="CR48">
        <v>78</v>
      </c>
      <c r="CS48">
        <v>75</v>
      </c>
      <c r="CT48">
        <v>76</v>
      </c>
      <c r="CY48" s="331" t="s">
        <v>18</v>
      </c>
      <c r="CZ48" s="5">
        <v>67.412467469067309</v>
      </c>
      <c r="DA48" s="5">
        <f t="shared" si="68"/>
        <v>65.165627467748052</v>
      </c>
      <c r="DB48" s="7">
        <v>63.963686878153794</v>
      </c>
      <c r="DC48" s="7">
        <v>70.983213429256594</v>
      </c>
      <c r="DD48" s="7">
        <f t="shared" si="69"/>
        <v>61.565443876227469</v>
      </c>
      <c r="DE48" s="7">
        <f t="shared" si="70"/>
        <v>70.915033110836731</v>
      </c>
      <c r="DF48" s="5">
        <v>8.4268914790686615</v>
      </c>
      <c r="DG48" s="5">
        <f t="shared" si="71"/>
        <v>8.2363715745578059</v>
      </c>
      <c r="DJ48">
        <v>112</v>
      </c>
      <c r="DK48" s="64"/>
      <c r="DL48" s="7">
        <v>44.777742862743189</v>
      </c>
      <c r="DM48" s="7">
        <v>70.437770881897706</v>
      </c>
      <c r="DN48" s="5">
        <v>6.9027322429818074</v>
      </c>
      <c r="DO48">
        <v>50</v>
      </c>
      <c r="DQ48" s="5">
        <v>49.357425666872345</v>
      </c>
      <c r="DR48" s="5">
        <v>49.518069250154255</v>
      </c>
      <c r="DS48" s="5">
        <v>49.357425666872345</v>
      </c>
      <c r="DT48" s="5">
        <f t="shared" si="72"/>
        <v>49.518069250154255</v>
      </c>
      <c r="DU48">
        <v>1775</v>
      </c>
      <c r="DV48" s="5">
        <v>251.75</v>
      </c>
      <c r="DW48" s="7"/>
      <c r="DX48" s="7">
        <v>112</v>
      </c>
      <c r="DY48" s="5" t="s">
        <v>18</v>
      </c>
      <c r="DZ48" s="5"/>
      <c r="EA48" s="7">
        <v>150</v>
      </c>
      <c r="EB48" s="5">
        <v>32.697547683923702</v>
      </c>
      <c r="EC48" s="7">
        <v>49.357425666872345</v>
      </c>
      <c r="ED48" s="68">
        <v>78.971881066995763</v>
      </c>
      <c r="EE48">
        <v>0</v>
      </c>
    </row>
    <row r="49" spans="1:135" ht="14.45" customHeight="1" x14ac:dyDescent="0.2">
      <c r="A49" s="204">
        <v>127</v>
      </c>
      <c r="B49" s="334" t="s">
        <v>7</v>
      </c>
      <c r="C49" s="363" t="s">
        <v>190</v>
      </c>
      <c r="D49" s="158" t="str">
        <f>IFERROR(IFERROR(VLOOKUP(C49, Archive!$I$786:$P$3989, 8, FALSE), VLOOKUP(C49, Archive!$L$786:$Q$6126, 6, FALSE)), "-")</f>
        <v>-</v>
      </c>
      <c r="E49" s="156" t="str">
        <f>IFERROR(VLOOKUP(C49, Archive!$I$786:$S$3989, 11, FALSE), "-")</f>
        <v>-</v>
      </c>
      <c r="F49" s="205">
        <f ca="1">VLOOKUP($A49, Calcs!$A$3:'Calcs'!$ANA$180, 114, FALSE)</f>
        <v>4</v>
      </c>
      <c r="G49" s="206">
        <f ca="1">VLOOKUP($A49, Calcs!$A$3:'Calcs'!$ANA$180, 115, FALSE)</f>
        <v>1</v>
      </c>
      <c r="H49" s="207">
        <f ca="1">VLOOKUP($A49, Calcs!$A$3:'Calcs'!$ANA$180, 116, FALSE)</f>
        <v>1</v>
      </c>
      <c r="I49" s="208">
        <f ca="1">VLOOKUP($A49, Calcs!$A$3:'Calcs'!$ANA$180, 117, FALSE)</f>
        <v>1</v>
      </c>
      <c r="J49" s="209">
        <f ca="1">VLOOKUP($A49, Calcs!$A$3:'Calcs'!$ANA$180, 118, FALSE)</f>
        <v>3</v>
      </c>
      <c r="K49" s="210">
        <f ca="1">VLOOKUP($A49, Calcs!$A$3:'Calcs'!$ANA$180, 119, FALSE)</f>
        <v>1</v>
      </c>
      <c r="L49" s="211">
        <f ca="1">VLOOKUP($A49, Calcs!$A$3:'Calcs'!$ANA$180, 120, FALSE)</f>
        <v>0</v>
      </c>
      <c r="M49" s="212">
        <f ca="1">VLOOKUP($A49, Calcs!$A$3:'Calcs'!$ANA$180, 121, FALSE)</f>
        <v>0</v>
      </c>
      <c r="N49" s="213" t="str">
        <f t="shared" ca="1" si="37"/>
        <v>8-3</v>
      </c>
      <c r="O49" s="214">
        <f ca="1">VLOOKUP($A49, Calcs!$A$3:'Calcs'!$ANA$180, 311, FALSE)/X49</f>
        <v>40.909090909090907</v>
      </c>
      <c r="P49" s="214">
        <f ca="1">VLOOKUP($A49, Calcs!$A$3:'Calcs'!$ANA$180, 406, FALSE)/X49</f>
        <v>29.181818181818183</v>
      </c>
      <c r="Q49" s="214">
        <f t="shared" ca="1" si="38"/>
        <v>11.727272727272723</v>
      </c>
      <c r="R49" s="215">
        <f ca="1">VLOOKUP($A49,Calcs!$A$3:'Calcs'!$ANA$180,500,FALSE)/X49</f>
        <v>4.0736363636363642</v>
      </c>
      <c r="S49" s="214">
        <f ca="1">VLOOKUP($A49, Calcs!$A$3:'Calcs'!$ANA$180, 216, FALSE)/X49</f>
        <v>58.821092226429279</v>
      </c>
      <c r="T49" s="215">
        <f ca="1">VLOOKUP($A49, Calcs!$A$3:'Calcs'!$ANA$180, 594, FALSE)/X49</f>
        <v>0.9636363636363634</v>
      </c>
      <c r="U49" s="214">
        <f ca="1">VLOOKUP($A49, Calcs!$A$3:'Calcs'!$ANA$180, 688, FALSE)/X49</f>
        <v>65.818181818181813</v>
      </c>
      <c r="V49" s="204">
        <f ca="1">VLOOKUP($A49, Calcs!$A$3:'Calcs'!$ANA$180, 782, FALSE)/X49</f>
        <v>71.100000000000009</v>
      </c>
      <c r="W49" s="220">
        <v>8</v>
      </c>
      <c r="X49" s="214">
        <f ca="1">VLOOKUP($A49, Calcs!$A$3:'Calcs'!$ANA$180, 9, FALSE)</f>
        <v>11</v>
      </c>
      <c r="Y49" s="215">
        <f t="shared" ca="1" si="39"/>
        <v>15.152867663467973</v>
      </c>
      <c r="Z49" s="215">
        <f t="shared" ca="1" si="40"/>
        <v>52.128876270548282</v>
      </c>
      <c r="AA49" s="215">
        <f t="shared" ca="1" si="41"/>
        <v>10.76363636363636</v>
      </c>
      <c r="AB49" s="204">
        <f t="shared" ca="1" si="42"/>
        <v>65.818181818181813</v>
      </c>
      <c r="AC49" s="204">
        <f t="shared" ca="1" si="43"/>
        <v>71.100000000000009</v>
      </c>
      <c r="AD49" s="158">
        <f t="shared" ca="1" si="44"/>
        <v>46.246761984587749</v>
      </c>
      <c r="AE49" s="215">
        <f t="shared" ca="1" si="45"/>
        <v>8.4320815935331179</v>
      </c>
      <c r="AF49" s="216">
        <f ca="1">VLOOKUP($A49,Calcs!$A$3:'Calcs'!$ANA$180,122,FALSE)</f>
        <v>13</v>
      </c>
      <c r="AG49" s="216">
        <f ca="1">VLOOKUP($A49,Calcs!$A$3:'Calcs'!$ANA$180,123,FALSE)</f>
        <v>7</v>
      </c>
      <c r="AH49" s="216">
        <f ca="1">VLOOKUP($A49,Calcs!$A$3:'Calcs'!$ANA$180,124,FALSE)*2</f>
        <v>18</v>
      </c>
      <c r="AI49" s="216">
        <f ca="1">VLOOKUP($A49,Calcs!$A$3:'Calcs'!$ANA$180,110,FALSE)*8</f>
        <v>0</v>
      </c>
      <c r="AJ49" s="216">
        <f ca="1">VLOOKUP($A49,Calcs!$A$3:'Calcs'!$ANA$180,112,FALSE)*12</f>
        <v>0</v>
      </c>
      <c r="AK49" s="157">
        <v>37</v>
      </c>
      <c r="AL49" s="216">
        <f t="shared" ca="1" si="46"/>
        <v>75</v>
      </c>
      <c r="AM49" s="352">
        <f t="shared" si="47"/>
        <v>37</v>
      </c>
      <c r="AN49" s="219">
        <v>48</v>
      </c>
      <c r="AO49" s="217">
        <f t="shared" ca="1" si="48"/>
        <v>48</v>
      </c>
      <c r="AP49" s="191">
        <f t="shared" ca="1" si="49"/>
        <v>0</v>
      </c>
      <c r="AQ49" s="155">
        <f t="shared" ca="1" si="50"/>
        <v>68.235142339801484</v>
      </c>
      <c r="AR49" s="203">
        <f t="shared" ca="1" si="51"/>
        <v>78.270588235294113</v>
      </c>
      <c r="AS49" s="203">
        <f t="shared" ca="1" si="52"/>
        <v>64.15329411764705</v>
      </c>
      <c r="AT49" s="203">
        <f t="shared" ca="1" si="53"/>
        <v>58.688736106276316</v>
      </c>
      <c r="AU49" s="203">
        <f t="shared" ca="1" si="54"/>
        <v>80.802047781569968</v>
      </c>
      <c r="AV49" s="203">
        <f t="shared" ca="1" si="55"/>
        <v>80.874213096748989</v>
      </c>
      <c r="AW49" s="203">
        <f t="shared" ca="1" si="56"/>
        <v>35.01866239963298</v>
      </c>
      <c r="AX49" s="203">
        <f t="shared" ca="1" si="57"/>
        <v>71.339922396865802</v>
      </c>
      <c r="AY49" s="203">
        <f t="shared" ca="1" si="58"/>
        <v>80.574509794078381</v>
      </c>
      <c r="AZ49" s="203">
        <f t="shared" ca="1" si="59"/>
        <v>52.820953728605701</v>
      </c>
      <c r="BA49" s="203">
        <f t="shared" ca="1" si="60"/>
        <v>50.186428038777031</v>
      </c>
      <c r="BB49" s="203">
        <f t="shared" ca="1" si="61"/>
        <v>65.789473684210535</v>
      </c>
      <c r="BC49" s="204">
        <v>111</v>
      </c>
      <c r="BE49">
        <f ca="1">VLOOKUP($A49, Calcs!$A$3:'Calcs'!$ANA$180, 872, FALSE)</f>
        <v>70</v>
      </c>
      <c r="BF49" s="5">
        <f t="shared" si="34"/>
        <v>4.729793841412345</v>
      </c>
      <c r="BG49">
        <f>(IF(A49&lt;17,SoC!X$2,IF(A49&lt;33,SoC!X$3,IF(A49&lt;49,SoC!X$4,IF(A49&lt;65,SoC!X$5,IF(A49&lt;81,SoC!X$6,IF(A49&lt;97,SoC!X$7,IF(A49&lt;113,SoC!X$8,IF(A49&lt;129,SoC!X$9,IF(A49&lt;145,SoC!X$10,SoC!X$11)))))))))+IF(BX49&lt;17,SoC!X$15,IF(BX49&lt;33,SoC!X$16,IF(BX49&lt;49,SoC!X$17,IF(BX49&lt;65,SoC!X$18,IF(BX49&lt;81,SoC!X$19,IF(BX49&lt;97,SoC!X$20,IF(BX49&lt;113,SoC!X$21,IF(BX49&lt;129,SoC!X$22,IF(BX49&lt;145,SoC!X$23,SoC!X$24))))))))))/2</f>
        <v>0.88622761491541846</v>
      </c>
      <c r="BH49" s="7">
        <v>58.688736106276316</v>
      </c>
      <c r="BI49" s="7">
        <v>80.802047781569968</v>
      </c>
      <c r="BJ49" s="5">
        <v>8.4320815935331179</v>
      </c>
      <c r="BK49" s="5">
        <v>68.244846035308626</v>
      </c>
      <c r="BL49">
        <f ca="1">VLOOKUP($A49, Calcs!$A$3:'Calcs'!$AXV$180, 1058, FALSE)</f>
        <v>1875</v>
      </c>
      <c r="BM49" s="4"/>
      <c r="BN49" s="5">
        <f t="shared" si="62"/>
        <v>0.82610438829066046</v>
      </c>
      <c r="BO49" s="5" t="str">
        <f t="shared" si="63"/>
        <v>BC</v>
      </c>
      <c r="BP49" s="65">
        <f t="shared" si="64"/>
        <v>3.1760464713344341</v>
      </c>
      <c r="BQ49" s="90">
        <v>4</v>
      </c>
      <c r="BR49" s="8" t="s">
        <v>194</v>
      </c>
      <c r="BS49" s="5">
        <f t="shared" ca="1" si="65"/>
        <v>22.524893890390356</v>
      </c>
      <c r="BT49" s="5">
        <f t="shared" ca="1" si="66"/>
        <v>17.745024868759746</v>
      </c>
      <c r="BU49" s="5">
        <f t="shared" si="67"/>
        <v>12.608044470115047</v>
      </c>
      <c r="BV49" t="s">
        <v>918</v>
      </c>
      <c r="BX49" s="4">
        <v>124</v>
      </c>
      <c r="BY49" s="4">
        <v>5</v>
      </c>
      <c r="CA49" t="s">
        <v>1117</v>
      </c>
      <c r="CF49" s="64">
        <v>0.3225181496934052</v>
      </c>
      <c r="CG49" s="334" t="s">
        <v>190</v>
      </c>
      <c r="CK49">
        <v>48</v>
      </c>
      <c r="CL49">
        <v>54</v>
      </c>
      <c r="CM49">
        <v>59</v>
      </c>
      <c r="CN49">
        <v>65</v>
      </c>
      <c r="CO49">
        <v>56</v>
      </c>
      <c r="CP49">
        <v>69</v>
      </c>
      <c r="CQ49">
        <v>69</v>
      </c>
      <c r="CR49">
        <v>74</v>
      </c>
      <c r="CS49">
        <v>79</v>
      </c>
      <c r="CT49">
        <v>75</v>
      </c>
      <c r="CY49" s="334" t="s">
        <v>190</v>
      </c>
      <c r="CZ49" s="5">
        <v>64.896532383416599</v>
      </c>
      <c r="DA49" s="5">
        <f t="shared" si="68"/>
        <v>62.981041579704112</v>
      </c>
      <c r="DB49" s="7">
        <v>59.581932419049096</v>
      </c>
      <c r="DC49" s="7">
        <v>77.697841726618705</v>
      </c>
      <c r="DD49" s="7">
        <f t="shared" si="69"/>
        <v>58.573888811455568</v>
      </c>
      <c r="DE49" s="7">
        <f t="shared" si="70"/>
        <v>77.682772550640493</v>
      </c>
      <c r="DF49" s="5">
        <v>7.9843597113356557</v>
      </c>
      <c r="DG49" s="5">
        <f t="shared" si="71"/>
        <v>7.8914908352601749</v>
      </c>
      <c r="DJ49">
        <v>111</v>
      </c>
      <c r="DK49" s="64"/>
      <c r="DL49" s="7">
        <v>51.517583558300871</v>
      </c>
      <c r="DM49" s="7">
        <v>77.577288318792952</v>
      </c>
      <c r="DN49" s="5">
        <v>7.2414087027318104</v>
      </c>
      <c r="DO49">
        <v>41</v>
      </c>
      <c r="DQ49" s="5">
        <v>49.511549661390497</v>
      </c>
      <c r="DR49" s="5">
        <v>49.633662246042874</v>
      </c>
      <c r="DS49" s="5">
        <v>49.511549661390497</v>
      </c>
      <c r="DT49" s="5">
        <f t="shared" si="72"/>
        <v>49.633662246042874</v>
      </c>
      <c r="DU49">
        <v>1762</v>
      </c>
      <c r="DV49" s="5">
        <v>207.25</v>
      </c>
      <c r="DW49" s="7"/>
      <c r="DX49" s="7">
        <v>111</v>
      </c>
      <c r="DY49" s="5" t="s">
        <v>190</v>
      </c>
      <c r="DZ49" s="5"/>
      <c r="EA49" s="7">
        <v>142</v>
      </c>
      <c r="EB49" s="5">
        <v>30.95367847411444</v>
      </c>
      <c r="EC49" s="7">
        <v>49.511549661390497</v>
      </c>
      <c r="ED49" s="68">
        <v>79.218479458224806</v>
      </c>
      <c r="EE49">
        <v>0</v>
      </c>
    </row>
    <row r="50" spans="1:135" ht="14.45" customHeight="1" x14ac:dyDescent="0.2">
      <c r="A50" s="204">
        <v>147</v>
      </c>
      <c r="B50" s="330" t="s">
        <v>398</v>
      </c>
      <c r="C50" s="234" t="s">
        <v>481</v>
      </c>
      <c r="D50" s="158" t="str">
        <f>IFERROR(IFERROR(VLOOKUP(C50, Archive!$I$786:$P$3989, 8, FALSE), VLOOKUP(C50, Archive!$L$786:$Q$6126, 6, FALSE)), "-")</f>
        <v>-</v>
      </c>
      <c r="E50" s="156" t="str">
        <f>IFERROR(VLOOKUP(C50, Archive!$I$786:$S$3989, 11, FALSE), "-")</f>
        <v>-</v>
      </c>
      <c r="F50" s="205">
        <f ca="1">VLOOKUP($A50, Calcs!$A$3:'Calcs'!$ANA$180, 114, FALSE)</f>
        <v>3</v>
      </c>
      <c r="G50" s="206">
        <f ca="1">VLOOKUP($A50, Calcs!$A$3:'Calcs'!$ANA$180, 115, FALSE)</f>
        <v>2</v>
      </c>
      <c r="H50" s="207">
        <f ca="1">VLOOKUP($A50, Calcs!$A$3:'Calcs'!$ANA$180, 116, FALSE)</f>
        <v>2</v>
      </c>
      <c r="I50" s="208">
        <f ca="1">VLOOKUP($A50, Calcs!$A$3:'Calcs'!$ANA$180, 117, FALSE)</f>
        <v>0</v>
      </c>
      <c r="J50" s="209">
        <f ca="1">VLOOKUP($A50, Calcs!$A$3:'Calcs'!$ANA$180, 118, FALSE)</f>
        <v>3</v>
      </c>
      <c r="K50" s="210">
        <f ca="1">VLOOKUP($A50, Calcs!$A$3:'Calcs'!$ANA$180, 119, FALSE)</f>
        <v>1</v>
      </c>
      <c r="L50" s="211">
        <f ca="1">VLOOKUP($A50, Calcs!$A$3:'Calcs'!$ANA$180, 120, FALSE)</f>
        <v>0</v>
      </c>
      <c r="M50" s="212">
        <f ca="1">VLOOKUP($A50, Calcs!$A$3:'Calcs'!$ANA$180, 121, FALSE)</f>
        <v>0</v>
      </c>
      <c r="N50" s="213" t="str">
        <f t="shared" ca="1" si="37"/>
        <v>8-3</v>
      </c>
      <c r="O50" s="214">
        <f ca="1">VLOOKUP($A50, Calcs!$A$3:'Calcs'!$ANA$180, 311, FALSE)/X50</f>
        <v>43.444444444444443</v>
      </c>
      <c r="P50" s="214">
        <f ca="1">VLOOKUP($A50, Calcs!$A$3:'Calcs'!$ANA$180, 406, FALSE)/X50</f>
        <v>30.888888888888889</v>
      </c>
      <c r="Q50" s="214">
        <f t="shared" ca="1" si="38"/>
        <v>12.555555555555554</v>
      </c>
      <c r="R50" s="215">
        <f ca="1">VLOOKUP($A50,Calcs!$A$3:'Calcs'!$ANA$180,500,FALSE)/X50</f>
        <v>4.2555555555555555</v>
      </c>
      <c r="S50" s="214">
        <f ca="1">VLOOKUP($A50, Calcs!$A$3:'Calcs'!$ANA$180, 216, FALSE)/X50</f>
        <v>45.440535557487451</v>
      </c>
      <c r="T50" s="215">
        <f ca="1">VLOOKUP($A50, Calcs!$A$3:'Calcs'!$ANA$180, 594, FALSE)/X50</f>
        <v>4.2311111111111108</v>
      </c>
      <c r="U50" s="214">
        <f ca="1">VLOOKUP($A50, Calcs!$A$3:'Calcs'!$ANA$180, 688, FALSE)/X50</f>
        <v>55.777777777777779</v>
      </c>
      <c r="V50" s="204">
        <f ca="1">VLOOKUP($A50, Calcs!$A$3:'Calcs'!$ANA$180, 782, FALSE)/X50</f>
        <v>77.577777777777783</v>
      </c>
      <c r="W50" s="220">
        <v>5</v>
      </c>
      <c r="X50" s="214">
        <f ca="1">VLOOKUP($A50, Calcs!$A$3:'Calcs'!$ANA$180, 9, FALSE)</f>
        <v>9</v>
      </c>
      <c r="Y50" s="215">
        <f t="shared" ca="1" si="39"/>
        <v>14.699738903394257</v>
      </c>
      <c r="Z50" s="215">
        <f t="shared" ca="1" si="40"/>
        <v>48.380357161519726</v>
      </c>
      <c r="AA50" s="215">
        <f t="shared" ca="1" si="41"/>
        <v>8.3244444444444419</v>
      </c>
      <c r="AB50" s="204">
        <f t="shared" ca="1" si="42"/>
        <v>55.777777777777779</v>
      </c>
      <c r="AC50" s="204">
        <f t="shared" ca="1" si="43"/>
        <v>77.577777777777783</v>
      </c>
      <c r="AD50" s="158">
        <f t="shared" ca="1" si="44"/>
        <v>50.020288152501898</v>
      </c>
      <c r="AE50" s="215">
        <f t="shared" ca="1" si="45"/>
        <v>8.8078248039897904</v>
      </c>
      <c r="AF50" s="216">
        <f ca="1">VLOOKUP($A50,Calcs!$A$3:'Calcs'!$ANA$180,122,FALSE)</f>
        <v>11</v>
      </c>
      <c r="AG50" s="216">
        <f ca="1">VLOOKUP($A50,Calcs!$A$3:'Calcs'!$ANA$180,123,FALSE)</f>
        <v>9</v>
      </c>
      <c r="AH50" s="216">
        <f ca="1">VLOOKUP($A50,Calcs!$A$3:'Calcs'!$ANA$180,124,FALSE)*2</f>
        <v>18</v>
      </c>
      <c r="AI50" s="216">
        <f ca="1">VLOOKUP($A50,Calcs!$A$3:'Calcs'!$ANA$180,110,FALSE)*8</f>
        <v>0</v>
      </c>
      <c r="AJ50" s="216">
        <f ca="1">VLOOKUP($A50,Calcs!$A$3:'Calcs'!$ANA$180,112,FALSE)*12</f>
        <v>0</v>
      </c>
      <c r="AK50" s="157">
        <v>37</v>
      </c>
      <c r="AL50" s="216">
        <f t="shared" ca="1" si="46"/>
        <v>75</v>
      </c>
      <c r="AM50" s="352">
        <f t="shared" si="47"/>
        <v>37</v>
      </c>
      <c r="AN50" s="218">
        <v>49</v>
      </c>
      <c r="AO50" s="217">
        <f t="shared" ca="1" si="48"/>
        <v>49</v>
      </c>
      <c r="AP50" s="191">
        <f t="shared" ca="1" si="49"/>
        <v>0</v>
      </c>
      <c r="AQ50" s="155">
        <f t="shared" ca="1" si="50"/>
        <v>67.951151240714978</v>
      </c>
      <c r="AR50" s="203">
        <f t="shared" ca="1" si="51"/>
        <v>66.505882352941185</v>
      </c>
      <c r="AS50" s="203">
        <f t="shared" ca="1" si="52"/>
        <v>74.937607843137258</v>
      </c>
      <c r="AT50" s="203">
        <f t="shared" ca="1" si="53"/>
        <v>63.109468579571562</v>
      </c>
      <c r="AU50" s="203">
        <f t="shared" ca="1" si="54"/>
        <v>77.197098976109217</v>
      </c>
      <c r="AV50" s="203">
        <f t="shared" ca="1" si="55"/>
        <v>78.455764475910158</v>
      </c>
      <c r="AW50" s="203">
        <f t="shared" ca="1" si="56"/>
        <v>30.572668478825722</v>
      </c>
      <c r="AX50" s="203">
        <f t="shared" ca="1" si="57"/>
        <v>67.558726907743733</v>
      </c>
      <c r="AY50" s="203">
        <f t="shared" ca="1" si="58"/>
        <v>85.229724009666967</v>
      </c>
      <c r="AZ50" s="203">
        <f t="shared" ca="1" si="59"/>
        <v>55.793567034079942</v>
      </c>
      <c r="BA50" s="203">
        <f t="shared" ca="1" si="60"/>
        <v>50.260999254287839</v>
      </c>
      <c r="BB50" s="203">
        <f t="shared" ca="1" si="61"/>
        <v>65.789473684210535</v>
      </c>
      <c r="BC50" s="204">
        <v>118</v>
      </c>
      <c r="BE50">
        <f ca="1">VLOOKUP($A50, Calcs!$A$3:'Calcs'!$ANA$180, 872, FALSE)</f>
        <v>64.25</v>
      </c>
      <c r="BF50" s="5">
        <f t="shared" si="34"/>
        <v>2.3581122042996516</v>
      </c>
      <c r="BG50">
        <f>(IF(A50&lt;17,SoC!X$2,IF(A50&lt;33,SoC!X$3,IF(A50&lt;49,SoC!X$4,IF(A50&lt;65,SoC!X$5,IF(A50&lt;81,SoC!X$6,IF(A50&lt;97,SoC!X$7,IF(A50&lt;113,SoC!X$8,IF(A50&lt;129,SoC!X$9,IF(A50&lt;145,SoC!X$10,SoC!X$11)))))))))+IF(BX50&lt;17,SoC!X$15,IF(BX50&lt;33,SoC!X$16,IF(BX50&lt;49,SoC!X$17,IF(BX50&lt;65,SoC!X$18,IF(BX50&lt;81,SoC!X$19,IF(BX50&lt;97,SoC!X$20,IF(BX50&lt;113,SoC!X$21,IF(BX50&lt;129,SoC!X$22,IF(BX50&lt;145,SoC!X$23,SoC!X$24))))))))))/2</f>
        <v>1.0646960157481653</v>
      </c>
      <c r="BH50" s="7">
        <v>63.109468579571562</v>
      </c>
      <c r="BI50" s="7">
        <v>77.197098976109217</v>
      </c>
      <c r="BJ50" s="5">
        <v>8.8078248039897904</v>
      </c>
      <c r="BK50" s="5">
        <v>67.905610214982588</v>
      </c>
      <c r="BL50">
        <f ca="1">VLOOKUP($A50, Calcs!$A$3:'Calcs'!$AXV$180, 1058, FALSE)</f>
        <v>1876</v>
      </c>
      <c r="BM50" s="4"/>
      <c r="BN50" s="5">
        <f t="shared" si="62"/>
        <v>0.82404860423995985</v>
      </c>
      <c r="BO50" s="5" t="str">
        <f t="shared" si="63"/>
        <v>BC</v>
      </c>
      <c r="BP50" s="65">
        <f t="shared" si="64"/>
        <v>3.2960709124975627</v>
      </c>
      <c r="BQ50" s="90">
        <v>2</v>
      </c>
      <c r="BR50" s="8" t="s">
        <v>264</v>
      </c>
      <c r="BS50" s="5">
        <f t="shared" ca="1" si="65"/>
        <v>21.119896211654783</v>
      </c>
      <c r="BT50" s="5">
        <f t="shared" ca="1" si="66"/>
        <v>17.225806936132315</v>
      </c>
      <c r="BU50" s="5">
        <f t="shared" si="67"/>
        <v>12.268808649789008</v>
      </c>
      <c r="BV50" t="s">
        <v>915</v>
      </c>
      <c r="BX50" s="4">
        <v>73</v>
      </c>
      <c r="BY50" s="4">
        <v>12</v>
      </c>
      <c r="CA50" t="s">
        <v>1117</v>
      </c>
      <c r="CF50" s="64">
        <v>0.46668695608204225</v>
      </c>
      <c r="CG50" s="330" t="s">
        <v>481</v>
      </c>
      <c r="CK50">
        <v>49</v>
      </c>
      <c r="CL50">
        <v>49</v>
      </c>
      <c r="CM50">
        <v>60</v>
      </c>
      <c r="CN50">
        <v>71</v>
      </c>
      <c r="CO50">
        <v>83</v>
      </c>
      <c r="CP50">
        <v>84</v>
      </c>
      <c r="CQ50">
        <v>81</v>
      </c>
      <c r="CR50">
        <v>68</v>
      </c>
      <c r="CS50">
        <v>69</v>
      </c>
      <c r="CT50">
        <v>60</v>
      </c>
      <c r="CY50" s="330" t="s">
        <v>481</v>
      </c>
      <c r="CZ50" s="5">
        <v>62.891655433042956</v>
      </c>
      <c r="DA50" s="5">
        <f t="shared" si="68"/>
        <v>61.816727037647837</v>
      </c>
      <c r="DB50" s="7">
        <v>53.737540219974697</v>
      </c>
      <c r="DC50" s="7">
        <v>73.301358912869702</v>
      </c>
      <c r="DD50" s="7">
        <f t="shared" si="69"/>
        <v>52.904794938612376</v>
      </c>
      <c r="DE50" s="7">
        <f t="shared" si="70"/>
        <v>75.129300531181229</v>
      </c>
      <c r="DF50" s="5">
        <v>8.7044050150867101</v>
      </c>
      <c r="DG50" s="5">
        <f t="shared" si="71"/>
        <v>8.5717364457498526</v>
      </c>
      <c r="DJ50">
        <v>118</v>
      </c>
      <c r="DK50" s="64"/>
      <c r="DL50" s="7">
        <v>47.0755779690761</v>
      </c>
      <c r="DM50" s="7">
        <v>87.924891859361907</v>
      </c>
      <c r="DN50" s="5">
        <v>7.6430564603918496</v>
      </c>
      <c r="DO50">
        <v>41</v>
      </c>
      <c r="DQ50" s="5">
        <v>54.905403737007994</v>
      </c>
      <c r="DR50" s="5">
        <v>53.679052802755997</v>
      </c>
      <c r="DS50" s="5">
        <v>54.905403737007994</v>
      </c>
      <c r="DT50" s="5">
        <f t="shared" si="72"/>
        <v>53.679052802755997</v>
      </c>
      <c r="DU50">
        <v>1873</v>
      </c>
      <c r="DV50" s="5">
        <v>203.25</v>
      </c>
      <c r="DW50" s="7"/>
      <c r="DX50" s="7">
        <v>118</v>
      </c>
      <c r="DY50" s="5" t="s">
        <v>481</v>
      </c>
      <c r="DZ50" s="5"/>
      <c r="EA50" s="7">
        <v>137</v>
      </c>
      <c r="EB50" s="5">
        <v>29.863760217983653</v>
      </c>
      <c r="EC50" s="7">
        <v>54.905403737007994</v>
      </c>
      <c r="ED50" s="68">
        <v>87.84864597921279</v>
      </c>
      <c r="EE50">
        <v>0</v>
      </c>
    </row>
    <row r="51" spans="1:135" ht="14.45" customHeight="1" x14ac:dyDescent="0.2">
      <c r="A51" s="204">
        <v>142</v>
      </c>
      <c r="B51" s="335" t="s">
        <v>323</v>
      </c>
      <c r="C51" s="238" t="s">
        <v>392</v>
      </c>
      <c r="D51" s="158" t="str">
        <f>IFERROR(IFERROR(VLOOKUP(C51, Archive!$I$786:$P$3989, 8, FALSE), VLOOKUP(C51, Archive!$L$786:$Q$6126, 6, FALSE)), "-")</f>
        <v>-</v>
      </c>
      <c r="E51" s="156" t="str">
        <f>IFERROR(VLOOKUP(C51, Archive!$I$786:$S$3989, 11, FALSE), "-")</f>
        <v>-</v>
      </c>
      <c r="F51" s="205">
        <f ca="1">VLOOKUP($A51, Calcs!$A$3:'Calcs'!$ANA$180, 114, FALSE)</f>
        <v>3</v>
      </c>
      <c r="G51" s="206">
        <f ca="1">VLOOKUP($A51, Calcs!$A$3:'Calcs'!$ANA$180, 115, FALSE)</f>
        <v>2</v>
      </c>
      <c r="H51" s="207">
        <f ca="1">VLOOKUP($A51, Calcs!$A$3:'Calcs'!$ANA$180, 116, FALSE)</f>
        <v>1</v>
      </c>
      <c r="I51" s="208">
        <f ca="1">VLOOKUP($A51, Calcs!$A$3:'Calcs'!$ANA$180, 117, FALSE)</f>
        <v>1</v>
      </c>
      <c r="J51" s="209">
        <f ca="1">VLOOKUP($A51, Calcs!$A$3:'Calcs'!$ANA$180, 118, FALSE)</f>
        <v>3</v>
      </c>
      <c r="K51" s="210">
        <f ca="1">VLOOKUP($A51, Calcs!$A$3:'Calcs'!$ANA$180, 119, FALSE)</f>
        <v>1</v>
      </c>
      <c r="L51" s="211">
        <f ca="1">VLOOKUP($A51, Calcs!$A$3:'Calcs'!$ANA$180, 120, FALSE)</f>
        <v>0</v>
      </c>
      <c r="M51" s="212">
        <f ca="1">VLOOKUP($A51, Calcs!$A$3:'Calcs'!$ANA$180, 121, FALSE)</f>
        <v>0</v>
      </c>
      <c r="N51" s="213" t="str">
        <f t="shared" ca="1" si="37"/>
        <v>7-4</v>
      </c>
      <c r="O51" s="214">
        <f ca="1">VLOOKUP($A51, Calcs!$A$3:'Calcs'!$ANA$180, 311, FALSE)/X51</f>
        <v>45.545454545454547</v>
      </c>
      <c r="P51" s="214">
        <f ca="1">VLOOKUP($A51, Calcs!$A$3:'Calcs'!$ANA$180, 406, FALSE)/X51</f>
        <v>34.909090909090907</v>
      </c>
      <c r="Q51" s="214">
        <f t="shared" ca="1" si="38"/>
        <v>10.63636363636364</v>
      </c>
      <c r="R51" s="215">
        <f ca="1">VLOOKUP($A51,Calcs!$A$3:'Calcs'!$ANA$180,500,FALSE)/X51</f>
        <v>4.6309090909090909</v>
      </c>
      <c r="S51" s="214">
        <f ca="1">VLOOKUP($A51, Calcs!$A$3:'Calcs'!$ANA$180, 216, FALSE)/X51</f>
        <v>57.879827520587604</v>
      </c>
      <c r="T51" s="215">
        <f ca="1">VLOOKUP($A51, Calcs!$A$3:'Calcs'!$ANA$180, 594, FALSE)/X51</f>
        <v>6.0254545454545454</v>
      </c>
      <c r="U51" s="214">
        <f ca="1">VLOOKUP($A51, Calcs!$A$3:'Calcs'!$ANA$180, 688, FALSE)/X51</f>
        <v>71.727272727272734</v>
      </c>
      <c r="V51" s="204">
        <f ca="1">VLOOKUP($A51, Calcs!$A$3:'Calcs'!$ANA$180, 782, FALSE)/X51</f>
        <v>64.718181818181819</v>
      </c>
      <c r="W51" s="220">
        <v>3</v>
      </c>
      <c r="X51" s="214">
        <f ca="1">VLOOKUP($A51, Calcs!$A$3:'Calcs'!$ANA$180, 9, FALSE)</f>
        <v>11</v>
      </c>
      <c r="Y51" s="215">
        <f t="shared" ca="1" si="39"/>
        <v>13.093835885355322</v>
      </c>
      <c r="Z51" s="215">
        <f t="shared" ca="1" si="40"/>
        <v>61.216680076246782</v>
      </c>
      <c r="AA51" s="215">
        <f t="shared" ca="1" si="41"/>
        <v>4.6109090909090948</v>
      </c>
      <c r="AB51" s="204">
        <f t="shared" ca="1" si="42"/>
        <v>71.727272727272734</v>
      </c>
      <c r="AC51" s="204">
        <f t="shared" ca="1" si="43"/>
        <v>64.718181818181819</v>
      </c>
      <c r="AD51" s="158">
        <f t="shared" ca="1" si="44"/>
        <v>57.875682895328389</v>
      </c>
      <c r="AE51" s="215">
        <f t="shared" ca="1" si="45"/>
        <v>8.0447611411515396</v>
      </c>
      <c r="AF51" s="216">
        <f ca="1">VLOOKUP($A51,Calcs!$A$3:'Calcs'!$ANA$180,122,FALSE)</f>
        <v>10</v>
      </c>
      <c r="AG51" s="216">
        <f ca="1">VLOOKUP($A51,Calcs!$A$3:'Calcs'!$ANA$180,123,FALSE)</f>
        <v>6</v>
      </c>
      <c r="AH51" s="216">
        <f ca="1">VLOOKUP($A51,Calcs!$A$3:'Calcs'!$ANA$180,124,FALSE)*2</f>
        <v>18</v>
      </c>
      <c r="AI51" s="216">
        <f ca="1">VLOOKUP($A51,Calcs!$A$3:'Calcs'!$ANA$180,110,FALSE)*8</f>
        <v>0</v>
      </c>
      <c r="AJ51" s="216">
        <f ca="1">VLOOKUP($A51,Calcs!$A$3:'Calcs'!$ANA$180,112,FALSE)*12</f>
        <v>0</v>
      </c>
      <c r="AK51" s="157">
        <v>45</v>
      </c>
      <c r="AL51" s="216">
        <f t="shared" ca="1" si="46"/>
        <v>79</v>
      </c>
      <c r="AM51" s="352">
        <f t="shared" si="47"/>
        <v>45</v>
      </c>
      <c r="AN51" s="219">
        <v>50</v>
      </c>
      <c r="AO51" s="217">
        <f t="shared" ca="1" si="48"/>
        <v>50</v>
      </c>
      <c r="AP51" s="191">
        <f t="shared" ca="1" si="49"/>
        <v>0</v>
      </c>
      <c r="AQ51" s="155">
        <f t="shared" ca="1" si="50"/>
        <v>67.880733281162151</v>
      </c>
      <c r="AR51" s="203">
        <f t="shared" ca="1" si="51"/>
        <v>60.623529411764707</v>
      </c>
      <c r="AS51" s="203">
        <f t="shared" ca="1" si="52"/>
        <v>55.329764705882354</v>
      </c>
      <c r="AT51" s="203">
        <f t="shared" ca="1" si="53"/>
        <v>66.706424451638881</v>
      </c>
      <c r="AU51" s="203">
        <f t="shared" ca="1" si="54"/>
        <v>68.707337883959042</v>
      </c>
      <c r="AV51" s="203">
        <f t="shared" ca="1" si="55"/>
        <v>69.884704147394828</v>
      </c>
      <c r="AW51" s="203">
        <f t="shared" ca="1" si="56"/>
        <v>45.797404430401379</v>
      </c>
      <c r="AX51" s="203">
        <f t="shared" ca="1" si="57"/>
        <v>61.802065032553877</v>
      </c>
      <c r="AY51" s="203">
        <f t="shared" ca="1" si="58"/>
        <v>75.775861074056223</v>
      </c>
      <c r="AZ51" s="203">
        <f t="shared" ca="1" si="59"/>
        <v>61.834517406567116</v>
      </c>
      <c r="BA51" s="203">
        <f t="shared" ca="1" si="60"/>
        <v>64.578672632363904</v>
      </c>
      <c r="BB51" s="203">
        <f t="shared" ca="1" si="61"/>
        <v>69.298245614035096</v>
      </c>
      <c r="BC51" s="204">
        <v>213</v>
      </c>
      <c r="BE51">
        <f ca="1">VLOOKUP($A51, Calcs!$A$3:'Calcs'!$ANA$180, 872, FALSE)</f>
        <v>85</v>
      </c>
      <c r="BF51" s="5">
        <f t="shared" si="34"/>
        <v>7.0733403165259272</v>
      </c>
      <c r="BG51">
        <f>(IF(A51&lt;17,SoC!X$2,IF(A51&lt;33,SoC!X$3,IF(A51&lt;49,SoC!X$4,IF(A51&lt;65,SoC!X$5,IF(A51&lt;81,SoC!X$6,IF(A51&lt;97,SoC!X$7,IF(A51&lt;113,SoC!X$8,IF(A51&lt;129,SoC!X$9,IF(A51&lt;145,SoC!X$10,SoC!X$11)))))))))+IF(BX51&lt;17,SoC!X$15,IF(BX51&lt;33,SoC!X$16,IF(BX51&lt;49,SoC!X$17,IF(BX51&lt;65,SoC!X$18,IF(BX51&lt;81,SoC!X$19,IF(BX51&lt;97,SoC!X$20,IF(BX51&lt;113,SoC!X$21,IF(BX51&lt;129,SoC!X$22,IF(BX51&lt;145,SoC!X$23,SoC!X$24))))))))))/2</f>
        <v>1.0576513907971179</v>
      </c>
      <c r="BH51" s="7">
        <v>66.706424451638881</v>
      </c>
      <c r="BI51" s="7">
        <v>68.707337883959042</v>
      </c>
      <c r="BJ51" s="5">
        <v>8.0447611411515396</v>
      </c>
      <c r="BK51" s="5">
        <v>67.889005275432126</v>
      </c>
      <c r="BL51">
        <f ca="1">VLOOKUP($A51, Calcs!$A$3:'Calcs'!$AXV$180, 1058, FALSE)</f>
        <v>2068</v>
      </c>
      <c r="BM51" s="4"/>
      <c r="BN51" s="5">
        <f t="shared" si="62"/>
        <v>0.82394784589458159</v>
      </c>
      <c r="BO51" s="5" t="str">
        <f t="shared" si="63"/>
        <v>BC</v>
      </c>
      <c r="BP51" s="65">
        <f t="shared" si="64"/>
        <v>2.9112180931683449</v>
      </c>
      <c r="BQ51" s="90">
        <v>6</v>
      </c>
      <c r="BR51" s="8" t="s">
        <v>264</v>
      </c>
      <c r="BS51" s="5">
        <f t="shared" ca="1" si="65"/>
        <v>22.655404810563223</v>
      </c>
      <c r="BT51" s="5">
        <f t="shared" ca="1" si="66"/>
        <v>17.735152394835893</v>
      </c>
      <c r="BU51" s="5">
        <f t="shared" si="67"/>
        <v>12.252203710238547</v>
      </c>
      <c r="BV51" t="s">
        <v>914</v>
      </c>
      <c r="BX51" s="4">
        <v>44</v>
      </c>
      <c r="BY51" s="4">
        <v>5</v>
      </c>
      <c r="CA51" t="s">
        <v>1117</v>
      </c>
      <c r="CF51" s="64">
        <v>0.13365231636264399</v>
      </c>
      <c r="CG51" s="335" t="s">
        <v>392</v>
      </c>
      <c r="CK51">
        <v>50</v>
      </c>
      <c r="CL51">
        <v>47</v>
      </c>
      <c r="CM51">
        <v>46</v>
      </c>
      <c r="CN51">
        <v>44</v>
      </c>
      <c r="CO51">
        <v>32</v>
      </c>
      <c r="CP51">
        <v>34</v>
      </c>
      <c r="CQ51">
        <v>31</v>
      </c>
      <c r="CR51">
        <v>23</v>
      </c>
      <c r="CS51">
        <v>15</v>
      </c>
      <c r="CT51">
        <v>10</v>
      </c>
      <c r="CY51" s="335" t="s">
        <v>392</v>
      </c>
      <c r="CZ51" s="5">
        <v>65.171669252286733</v>
      </c>
      <c r="DA51" s="5">
        <f t="shared" si="68"/>
        <v>66.579391134349535</v>
      </c>
      <c r="DB51" s="7">
        <v>59.803205470129249</v>
      </c>
      <c r="DC51" s="7">
        <v>63.788968824940049</v>
      </c>
      <c r="DD51" s="7">
        <f t="shared" si="69"/>
        <v>62.86220468374303</v>
      </c>
      <c r="DE51" s="7">
        <f t="shared" si="70"/>
        <v>65.93639363051021</v>
      </c>
      <c r="DF51" s="5">
        <v>7.828633341778116</v>
      </c>
      <c r="DG51" s="5">
        <f t="shared" si="71"/>
        <v>7.9508722212981411</v>
      </c>
      <c r="DJ51">
        <v>213</v>
      </c>
      <c r="DK51" s="64"/>
      <c r="DL51" s="7">
        <v>84.27519917903949</v>
      </c>
      <c r="DM51" s="7">
        <v>80.968367269501357</v>
      </c>
      <c r="DN51" s="5">
        <v>8.8065443779383195</v>
      </c>
      <c r="DO51">
        <v>56</v>
      </c>
      <c r="DQ51" s="5">
        <v>80.209650638616196</v>
      </c>
      <c r="DR51" s="5">
        <v>72.657237978962144</v>
      </c>
      <c r="DS51" s="5">
        <v>80.209650638616196</v>
      </c>
      <c r="DT51" s="5">
        <f t="shared" si="72"/>
        <v>72.657237978962144</v>
      </c>
      <c r="DU51">
        <v>2132</v>
      </c>
      <c r="DV51" s="5">
        <v>278.5</v>
      </c>
      <c r="DW51" s="7"/>
      <c r="DX51" s="7">
        <v>213</v>
      </c>
      <c r="DY51" s="5" t="s">
        <v>392</v>
      </c>
      <c r="DZ51" s="5"/>
      <c r="EA51" s="7">
        <v>388</v>
      </c>
      <c r="EB51" s="5">
        <v>84.577656675749324</v>
      </c>
      <c r="EC51" s="7">
        <v>80.209650638616196</v>
      </c>
      <c r="ED51" s="68">
        <v>128.33544102178593</v>
      </c>
      <c r="EE51">
        <v>0</v>
      </c>
    </row>
    <row r="52" spans="1:135" ht="14.45" customHeight="1" x14ac:dyDescent="0.2">
      <c r="A52" s="204">
        <v>58</v>
      </c>
      <c r="B52" s="327" t="s">
        <v>3</v>
      </c>
      <c r="C52" s="231" t="s">
        <v>68</v>
      </c>
      <c r="D52" s="158" t="str">
        <f>IFERROR(IFERROR(VLOOKUP(C52, Archive!$I$786:$P$3989, 8, FALSE), VLOOKUP(C52, Archive!$L$786:$Q$6126, 6, FALSE)), "-")</f>
        <v>-</v>
      </c>
      <c r="E52" s="156" t="str">
        <f>IFERROR(VLOOKUP(C52, Archive!$I$786:$S$3989, 11, FALSE), "-")</f>
        <v>-</v>
      </c>
      <c r="F52" s="205">
        <f ca="1">VLOOKUP($A52, Calcs!$A$3:'Calcs'!$ANA$180, 114, FALSE)</f>
        <v>4</v>
      </c>
      <c r="G52" s="206">
        <f ca="1">VLOOKUP($A52, Calcs!$A$3:'Calcs'!$ANA$180, 115, FALSE)</f>
        <v>1</v>
      </c>
      <c r="H52" s="207">
        <f ca="1">VLOOKUP($A52, Calcs!$A$3:'Calcs'!$ANA$180, 116, FALSE)</f>
        <v>0</v>
      </c>
      <c r="I52" s="208">
        <f ca="1">VLOOKUP($A52, Calcs!$A$3:'Calcs'!$ANA$180, 117, FALSE)</f>
        <v>2</v>
      </c>
      <c r="J52" s="209">
        <f ca="1">VLOOKUP($A52, Calcs!$A$3:'Calcs'!$ANA$180, 118, FALSE)</f>
        <v>2</v>
      </c>
      <c r="K52" s="210">
        <f ca="1">VLOOKUP($A52, Calcs!$A$3:'Calcs'!$ANA$180, 119, FALSE)</f>
        <v>2</v>
      </c>
      <c r="L52" s="211">
        <f ca="1">VLOOKUP($A52, Calcs!$A$3:'Calcs'!$ANA$180, 120, FALSE)</f>
        <v>0</v>
      </c>
      <c r="M52" s="212">
        <f ca="1">VLOOKUP($A52, Calcs!$A$3:'Calcs'!$ANA$180, 121, FALSE)</f>
        <v>0</v>
      </c>
      <c r="N52" s="213" t="str">
        <f t="shared" ca="1" si="37"/>
        <v>6-5</v>
      </c>
      <c r="O52" s="214">
        <f ca="1">VLOOKUP($A52, Calcs!$A$3:'Calcs'!$ANA$180, 311, FALSE)/X52</f>
        <v>34.333333333333336</v>
      </c>
      <c r="P52" s="214">
        <f ca="1">VLOOKUP($A52, Calcs!$A$3:'Calcs'!$ANA$180, 406, FALSE)/X52</f>
        <v>33.444444444444443</v>
      </c>
      <c r="Q52" s="214">
        <f t="shared" ca="1" si="38"/>
        <v>0.88888888888889284</v>
      </c>
      <c r="R52" s="215">
        <f ca="1">VLOOKUP($A52,Calcs!$A$3:'Calcs'!$ANA$180,500,FALSE)/X52</f>
        <v>3.7722222222222226</v>
      </c>
      <c r="S52" s="214">
        <f ca="1">VLOOKUP($A52, Calcs!$A$3:'Calcs'!$ANA$180, 216, FALSE)/X52</f>
        <v>54.1675146196851</v>
      </c>
      <c r="T52" s="215">
        <f ca="1">VLOOKUP($A52, Calcs!$A$3:'Calcs'!$ANA$180, 594, FALSE)/X52</f>
        <v>4.9644444444444451</v>
      </c>
      <c r="U52" s="214">
        <f ca="1">VLOOKUP($A52, Calcs!$A$3:'Calcs'!$ANA$180, 688, FALSE)/X52</f>
        <v>78.444444444444443</v>
      </c>
      <c r="V52" s="204">
        <f ca="1">VLOOKUP($A52, Calcs!$A$3:'Calcs'!$ANA$180, 782, FALSE)/X52</f>
        <v>39.422222222222217</v>
      </c>
      <c r="W52" s="220">
        <v>1</v>
      </c>
      <c r="X52" s="214">
        <f ca="1">VLOOKUP($A52, Calcs!$A$3:'Calcs'!$ANA$180, 9, FALSE)</f>
        <v>9</v>
      </c>
      <c r="Y52" s="215">
        <f t="shared" ca="1" si="39"/>
        <v>13.490427098674521</v>
      </c>
      <c r="Z52" s="215">
        <f t="shared" ca="1" si="40"/>
        <v>77.791489837574858</v>
      </c>
      <c r="AA52" s="215">
        <f t="shared" ca="1" si="41"/>
        <v>-4.0755555555555523</v>
      </c>
      <c r="AB52" s="204">
        <f t="shared" ca="1" si="42"/>
        <v>78.444444444444443</v>
      </c>
      <c r="AC52" s="204">
        <f t="shared" ca="1" si="43"/>
        <v>39.422222222222217</v>
      </c>
      <c r="AD52" s="158">
        <f t="shared" ca="1" si="44"/>
        <v>74.033402634813967</v>
      </c>
      <c r="AE52" s="215">
        <f t="shared" ca="1" si="45"/>
        <v>6.2787118282512546</v>
      </c>
      <c r="AF52" s="216">
        <f ca="1">VLOOKUP($A52,Calcs!$A$3:'Calcs'!$ANA$180,122,FALSE)</f>
        <v>12</v>
      </c>
      <c r="AG52" s="216">
        <f ca="1">VLOOKUP($A52,Calcs!$A$3:'Calcs'!$ANA$180,123,FALSE)</f>
        <v>5</v>
      </c>
      <c r="AH52" s="216">
        <f ca="1">VLOOKUP($A52,Calcs!$A$3:'Calcs'!$ANA$180,124,FALSE)*2</f>
        <v>12</v>
      </c>
      <c r="AI52" s="216">
        <f ca="1">VLOOKUP($A52,Calcs!$A$3:'Calcs'!$ANA$180,110,FALSE)*8</f>
        <v>0</v>
      </c>
      <c r="AJ52" s="216">
        <f ca="1">VLOOKUP($A52,Calcs!$A$3:'Calcs'!$ANA$180,112,FALSE)*12</f>
        <v>0</v>
      </c>
      <c r="AK52" s="157">
        <v>26</v>
      </c>
      <c r="AL52" s="216">
        <f t="shared" ca="1" si="46"/>
        <v>55</v>
      </c>
      <c r="AM52" s="352">
        <f t="shared" si="47"/>
        <v>26</v>
      </c>
      <c r="AN52" s="218">
        <v>51</v>
      </c>
      <c r="AO52" s="217">
        <f t="shared" ca="1" si="48"/>
        <v>51</v>
      </c>
      <c r="AP52" s="191">
        <f t="shared" ca="1" si="49"/>
        <v>0</v>
      </c>
      <c r="AQ52" s="155">
        <f t="shared" ca="1" si="50"/>
        <v>66.987108075136817</v>
      </c>
      <c r="AR52" s="203">
        <f t="shared" ca="1" si="51"/>
        <v>71.788235294117655</v>
      </c>
      <c r="AS52" s="203">
        <f t="shared" ca="1" si="52"/>
        <v>44.239450980392164</v>
      </c>
      <c r="AT52" s="203">
        <f t="shared" ca="1" si="53"/>
        <v>46.700089468326581</v>
      </c>
      <c r="AU52" s="203">
        <f t="shared" ca="1" si="54"/>
        <v>71.800341296928323</v>
      </c>
      <c r="AV52" s="203">
        <f t="shared" ca="1" si="55"/>
        <v>72.001399350613852</v>
      </c>
      <c r="AW52" s="203">
        <f t="shared" ca="1" si="56"/>
        <v>65.45623536977439</v>
      </c>
      <c r="AX52" s="203">
        <f t="shared" ca="1" si="57"/>
        <v>48.33644935910084</v>
      </c>
      <c r="AY52" s="203">
        <f t="shared" ca="1" si="58"/>
        <v>53.895657685013511</v>
      </c>
      <c r="AZ52" s="203">
        <f t="shared" ca="1" si="59"/>
        <v>73.768483196459371</v>
      </c>
      <c r="BA52" s="203">
        <f t="shared" ca="1" si="60"/>
        <v>66.592095451155856</v>
      </c>
      <c r="BB52" s="203">
        <f t="shared" ca="1" si="61"/>
        <v>48.245614035087719</v>
      </c>
      <c r="BC52" s="204">
        <v>267</v>
      </c>
      <c r="BE52">
        <f ca="1">VLOOKUP($A52, Calcs!$A$3:'Calcs'!$ANA$180, 872, FALSE)</f>
        <v>89.25</v>
      </c>
      <c r="BF52" s="5">
        <f t="shared" si="34"/>
        <v>11.698875601599909</v>
      </c>
      <c r="BG52">
        <f>(IF(A52&lt;17,SoC!X$2,IF(A52&lt;33,SoC!X$3,IF(A52&lt;49,SoC!X$4,IF(A52&lt;65,SoC!X$5,IF(A52&lt;81,SoC!X$6,IF(A52&lt;97,SoC!X$7,IF(A52&lt;113,SoC!X$8,IF(A52&lt;129,SoC!X$9,IF(A52&lt;145,SoC!X$10,SoC!X$11)))))))))+IF(BX52&lt;17,SoC!X$15,IF(BX52&lt;33,SoC!X$16,IF(BX52&lt;49,SoC!X$17,IF(BX52&lt;65,SoC!X$18,IF(BX52&lt;81,SoC!X$19,IF(BX52&lt;97,SoC!X$20,IF(BX52&lt;113,SoC!X$21,IF(BX52&lt;129,SoC!X$22,IF(BX52&lt;145,SoC!X$23,SoC!X$24))))))))))/2</f>
        <v>1.4361280997246371</v>
      </c>
      <c r="BH52" s="7">
        <v>46.700089468326581</v>
      </c>
      <c r="BI52" s="7">
        <v>71.800341296928323</v>
      </c>
      <c r="BJ52" s="5">
        <v>6.2787118282512546</v>
      </c>
      <c r="BK52" s="5">
        <v>66.988756015999087</v>
      </c>
      <c r="BL52">
        <f ca="1">VLOOKUP($A52, Calcs!$A$3:'Calcs'!$AXV$180, 1058, FALSE)</f>
        <v>2095</v>
      </c>
      <c r="BM52" s="4"/>
      <c r="BN52" s="5">
        <f t="shared" si="62"/>
        <v>0.81846659074148587</v>
      </c>
      <c r="BO52" s="5" t="str">
        <f t="shared" si="63"/>
        <v>BC</v>
      </c>
      <c r="BP52" s="65">
        <f t="shared" si="64"/>
        <v>1.8481435848315946</v>
      </c>
      <c r="BQ52" s="90">
        <v>10</v>
      </c>
      <c r="BR52" s="8" t="s">
        <v>266</v>
      </c>
      <c r="BS52" s="5">
        <f t="shared" ca="1" si="65"/>
        <v>20.484380444209268</v>
      </c>
      <c r="BT52" s="5">
        <f t="shared" ca="1" si="66"/>
        <v>16.876440217136288</v>
      </c>
      <c r="BU52" s="5">
        <f t="shared" si="67"/>
        <v>11.351954450805508</v>
      </c>
      <c r="BV52" t="s">
        <v>913</v>
      </c>
      <c r="BX52" s="4">
        <v>15</v>
      </c>
      <c r="BY52" s="4">
        <v>12</v>
      </c>
      <c r="CA52" s="380" t="s">
        <v>1357</v>
      </c>
      <c r="CF52" s="64">
        <v>0.4174329152288403</v>
      </c>
      <c r="CG52" s="327" t="s">
        <v>68</v>
      </c>
      <c r="CK52">
        <v>51</v>
      </c>
      <c r="CL52">
        <v>42</v>
      </c>
      <c r="CM52">
        <v>40</v>
      </c>
      <c r="CN52">
        <v>26</v>
      </c>
      <c r="CO52">
        <v>16</v>
      </c>
      <c r="CP52">
        <v>14</v>
      </c>
      <c r="CQ52">
        <v>13</v>
      </c>
      <c r="CR52">
        <v>14</v>
      </c>
      <c r="CS52">
        <v>11</v>
      </c>
      <c r="CT52">
        <v>11</v>
      </c>
      <c r="CY52" s="327" t="s">
        <v>68</v>
      </c>
      <c r="CZ52" s="5">
        <v>66.20124522874309</v>
      </c>
      <c r="DA52" s="5">
        <f t="shared" si="68"/>
        <v>67.437908621625937</v>
      </c>
      <c r="DB52" s="7">
        <v>44.647231283427523</v>
      </c>
      <c r="DC52" s="7">
        <v>66.266986410871297</v>
      </c>
      <c r="DD52" s="7">
        <f t="shared" si="69"/>
        <v>47.283919147510275</v>
      </c>
      <c r="DE52" s="7">
        <f t="shared" si="70"/>
        <v>68.974038746545446</v>
      </c>
      <c r="DF52" s="5">
        <v>6.3100449021117644</v>
      </c>
      <c r="DG52" s="5">
        <f t="shared" si="71"/>
        <v>6.5900043245578441</v>
      </c>
      <c r="DJ52">
        <v>267</v>
      </c>
      <c r="DK52" s="64"/>
      <c r="DL52" s="7">
        <v>65.740734196089562</v>
      </c>
      <c r="DM52" s="7">
        <v>87.923405096264503</v>
      </c>
      <c r="DN52" s="5">
        <v>8.5497202816804005</v>
      </c>
      <c r="DO52">
        <v>61</v>
      </c>
      <c r="DQ52" s="5">
        <v>79.822345567778186</v>
      </c>
      <c r="DR52" s="5">
        <v>72.366759175833636</v>
      </c>
      <c r="DS52" s="5">
        <v>79.822345567778186</v>
      </c>
      <c r="DT52" s="5">
        <f t="shared" si="72"/>
        <v>72.366759175833636</v>
      </c>
      <c r="DU52">
        <v>2212</v>
      </c>
      <c r="DV52" s="5">
        <v>304.25</v>
      </c>
      <c r="DW52" s="7"/>
      <c r="DX52" s="7">
        <v>267</v>
      </c>
      <c r="DY52" s="5" t="s">
        <v>68</v>
      </c>
      <c r="DZ52" s="5"/>
      <c r="EA52" s="7">
        <v>451</v>
      </c>
      <c r="EB52" s="5">
        <v>98.310626702997283</v>
      </c>
      <c r="EC52" s="7">
        <v>79.822345567778186</v>
      </c>
      <c r="ED52" s="68">
        <v>127.7157529084451</v>
      </c>
      <c r="EE52">
        <v>40</v>
      </c>
    </row>
    <row r="53" spans="1:135" ht="14.45" customHeight="1" x14ac:dyDescent="0.2">
      <c r="A53" s="204">
        <v>12</v>
      </c>
      <c r="B53" s="333" t="s">
        <v>6</v>
      </c>
      <c r="C53" s="237" t="s">
        <v>113</v>
      </c>
      <c r="D53" s="158" t="str">
        <f>IFERROR(IFERROR(VLOOKUP(C53, Archive!$I$786:$P$3989, 8, FALSE), VLOOKUP(C53, Archive!$L$786:$Q$6126, 6, FALSE)), "-")</f>
        <v>-</v>
      </c>
      <c r="E53" s="156" t="str">
        <f>IFERROR(VLOOKUP(C53, Archive!$I$786:$S$3989, 11, FALSE), "-")</f>
        <v>-</v>
      </c>
      <c r="F53" s="205">
        <f ca="1">VLOOKUP($A53, Calcs!$A$3:'Calcs'!$ANA$180, 114, FALSE)</f>
        <v>3</v>
      </c>
      <c r="G53" s="206">
        <f ca="1">VLOOKUP($A53, Calcs!$A$3:'Calcs'!$ANA$180, 115, FALSE)</f>
        <v>2</v>
      </c>
      <c r="H53" s="207">
        <f ca="1">VLOOKUP($A53, Calcs!$A$3:'Calcs'!$ANA$180, 116, FALSE)</f>
        <v>1</v>
      </c>
      <c r="I53" s="208">
        <f ca="1">VLOOKUP($A53, Calcs!$A$3:'Calcs'!$ANA$180, 117, FALSE)</f>
        <v>1</v>
      </c>
      <c r="J53" s="209">
        <f ca="1">VLOOKUP($A53, Calcs!$A$3:'Calcs'!$ANA$180, 118, FALSE)</f>
        <v>4</v>
      </c>
      <c r="K53" s="210">
        <f ca="1">VLOOKUP($A53, Calcs!$A$3:'Calcs'!$ANA$180, 119, FALSE)</f>
        <v>0</v>
      </c>
      <c r="L53" s="211">
        <f ca="1">VLOOKUP($A53, Calcs!$A$3:'Calcs'!$ANA$180, 120, FALSE)</f>
        <v>0</v>
      </c>
      <c r="M53" s="212">
        <f ca="1">VLOOKUP($A53, Calcs!$A$3:'Calcs'!$ANA$180, 121, FALSE)</f>
        <v>0</v>
      </c>
      <c r="N53" s="213" t="str">
        <f t="shared" ca="1" si="37"/>
        <v>8-3</v>
      </c>
      <c r="O53" s="214">
        <f ca="1">VLOOKUP($A53, Calcs!$A$3:'Calcs'!$ANA$180, 311, FALSE)/X53</f>
        <v>42.81818181818182</v>
      </c>
      <c r="P53" s="214">
        <f ca="1">VLOOKUP($A53, Calcs!$A$3:'Calcs'!$ANA$180, 406, FALSE)/X53</f>
        <v>32.81818181818182</v>
      </c>
      <c r="Q53" s="214">
        <f t="shared" ca="1" si="38"/>
        <v>10</v>
      </c>
      <c r="R53" s="215">
        <f ca="1">VLOOKUP($A53,Calcs!$A$3:'Calcs'!$ANA$180,500,FALSE)/X53</f>
        <v>4.291818181818182</v>
      </c>
      <c r="S53" s="214">
        <f ca="1">VLOOKUP($A53, Calcs!$A$3:'Calcs'!$ANA$180, 216, FALSE)/X53</f>
        <v>57.169570056554882</v>
      </c>
      <c r="T53" s="215">
        <f ca="1">VLOOKUP($A53, Calcs!$A$3:'Calcs'!$ANA$180, 594, FALSE)/X53</f>
        <v>2.0090909090909093</v>
      </c>
      <c r="U53" s="214">
        <f ca="1">VLOOKUP($A53, Calcs!$A$3:'Calcs'!$ANA$180, 688, FALSE)/X53</f>
        <v>65.909090909090907</v>
      </c>
      <c r="V53" s="204">
        <f ca="1">VLOOKUP($A53, Calcs!$A$3:'Calcs'!$ANA$180, 782, FALSE)/X53</f>
        <v>70.990909090909085</v>
      </c>
      <c r="W53" s="220">
        <v>2</v>
      </c>
      <c r="X53" s="214">
        <f ca="1">VLOOKUP($A53, Calcs!$A$3:'Calcs'!$ANA$180, 9, FALSE)</f>
        <v>11</v>
      </c>
      <c r="Y53" s="215">
        <f t="shared" ca="1" si="39"/>
        <v>13.980088964202499</v>
      </c>
      <c r="Z53" s="215">
        <f t="shared" ca="1" si="40"/>
        <v>62.657098002646599</v>
      </c>
      <c r="AA53" s="215">
        <f t="shared" ca="1" si="41"/>
        <v>7.9909090909090903</v>
      </c>
      <c r="AB53" s="204">
        <f t="shared" ca="1" si="42"/>
        <v>65.909090909090907</v>
      </c>
      <c r="AC53" s="204">
        <f t="shared" ca="1" si="43"/>
        <v>70.990909090909085</v>
      </c>
      <c r="AD53" s="158">
        <f t="shared" ca="1" si="44"/>
        <v>56.131313363361116</v>
      </c>
      <c r="AE53" s="215">
        <f t="shared" ca="1" si="45"/>
        <v>8.425610309699179</v>
      </c>
      <c r="AF53" s="216">
        <f ca="1">VLOOKUP($A53,Calcs!$A$3:'Calcs'!$ANA$180,122,FALSE)</f>
        <v>10</v>
      </c>
      <c r="AG53" s="216">
        <f ca="1">VLOOKUP($A53,Calcs!$A$3:'Calcs'!$ANA$180,123,FALSE)</f>
        <v>6</v>
      </c>
      <c r="AH53" s="216">
        <f ca="1">VLOOKUP($A53,Calcs!$A$3:'Calcs'!$ANA$180,124,FALSE)*2</f>
        <v>24</v>
      </c>
      <c r="AI53" s="216">
        <f ca="1">VLOOKUP($A53,Calcs!$A$3:'Calcs'!$ANA$180,110,FALSE)*8</f>
        <v>0</v>
      </c>
      <c r="AJ53" s="216">
        <f ca="1">VLOOKUP($A53,Calcs!$A$3:'Calcs'!$ANA$180,112,FALSE)*12</f>
        <v>0</v>
      </c>
      <c r="AK53" s="157">
        <v>38</v>
      </c>
      <c r="AL53" s="216">
        <f t="shared" ca="1" si="46"/>
        <v>78</v>
      </c>
      <c r="AM53" s="352">
        <f t="shared" si="47"/>
        <v>38</v>
      </c>
      <c r="AN53" s="219">
        <v>52</v>
      </c>
      <c r="AO53" s="217">
        <f t="shared" ca="1" si="48"/>
        <v>52</v>
      </c>
      <c r="AP53" s="191">
        <f t="shared" ca="1" si="49"/>
        <v>0</v>
      </c>
      <c r="AQ53" s="155">
        <f t="shared" ca="1" si="50"/>
        <v>66.711041102718781</v>
      </c>
      <c r="AR53" s="203">
        <f t="shared" ca="1" si="51"/>
        <v>61.223529411764709</v>
      </c>
      <c r="AS53" s="203">
        <f t="shared" ca="1" si="52"/>
        <v>55.635764705882352</v>
      </c>
      <c r="AT53" s="203">
        <f t="shared" ca="1" si="53"/>
        <v>62.026085105588002</v>
      </c>
      <c r="AU53" s="203">
        <f t="shared" ca="1" si="54"/>
        <v>73.122866894197941</v>
      </c>
      <c r="AV53" s="203">
        <f t="shared" ca="1" si="55"/>
        <v>74.614833252206978</v>
      </c>
      <c r="AW53" s="203">
        <f t="shared" ca="1" si="56"/>
        <v>47.505836255857659</v>
      </c>
      <c r="AX53" s="203">
        <f t="shared" ca="1" si="57"/>
        <v>67.041685848232333</v>
      </c>
      <c r="AY53" s="203">
        <f t="shared" ca="1" si="58"/>
        <v>80.494334792485532</v>
      </c>
      <c r="AZ53" s="203">
        <f t="shared" ca="1" si="59"/>
        <v>60.508673009564596</v>
      </c>
      <c r="BA53" s="203">
        <f t="shared" ca="1" si="60"/>
        <v>58.98583146905294</v>
      </c>
      <c r="BB53" s="203">
        <f t="shared" ca="1" si="61"/>
        <v>68.421052631578945</v>
      </c>
      <c r="BC53" s="204">
        <v>134</v>
      </c>
      <c r="BE53">
        <f ca="1">VLOOKUP($A53, Calcs!$A$3:'Calcs'!$ANA$180, 872, FALSE)</f>
        <v>87</v>
      </c>
      <c r="BF53" s="5">
        <f t="shared" si="34"/>
        <v>11.671681736319446</v>
      </c>
      <c r="BG53">
        <f>(IF(A53&lt;17,SoC!X$2,IF(A53&lt;33,SoC!X$3,IF(A53&lt;49,SoC!X$4,IF(A53&lt;65,SoC!X$5,IF(A53&lt;81,SoC!X$6,IF(A53&lt;97,SoC!X$7,IF(A53&lt;113,SoC!X$8,IF(A53&lt;129,SoC!X$9,IF(A53&lt;145,SoC!X$10,SoC!X$11)))))))))+IF(BX53&lt;17,SoC!X$15,IF(BX53&lt;33,SoC!X$16,IF(BX53&lt;49,SoC!X$17,IF(BX53&lt;65,SoC!X$18,IF(BX53&lt;81,SoC!X$19,IF(BX53&lt;97,SoC!X$20,IF(BX53&lt;113,SoC!X$21,IF(BX53&lt;129,SoC!X$22,IF(BX53&lt;145,SoC!X$23,SoC!X$24))))))))))/2</f>
        <v>1.0959868675007209</v>
      </c>
      <c r="BH53" s="7">
        <v>62.026085105588002</v>
      </c>
      <c r="BI53" s="7">
        <v>73.122866894197941</v>
      </c>
      <c r="BJ53" s="5">
        <v>8.425610309699179</v>
      </c>
      <c r="BK53" s="5">
        <v>66.716817363194451</v>
      </c>
      <c r="BL53">
        <f ca="1">VLOOKUP($A53, Calcs!$A$3:'Calcs'!$AXV$180, 1058, FALSE)</f>
        <v>1993</v>
      </c>
      <c r="BM53" s="4"/>
      <c r="BN53" s="5">
        <f t="shared" si="62"/>
        <v>0.81680363223478902</v>
      </c>
      <c r="BO53" s="5" t="str">
        <f t="shared" si="63"/>
        <v>BC</v>
      </c>
      <c r="BP53" s="65">
        <f t="shared" si="64"/>
        <v>2.8672050949946293</v>
      </c>
      <c r="BQ53" s="90">
        <v>10</v>
      </c>
      <c r="BR53" s="8" t="s">
        <v>269</v>
      </c>
      <c r="BS53" s="5">
        <f t="shared" ca="1" si="65"/>
        <v>22.691552983906494</v>
      </c>
      <c r="BT53" s="5">
        <f t="shared" ca="1" si="66"/>
        <v>17.571373599114665</v>
      </c>
      <c r="BU53" s="5">
        <f t="shared" si="67"/>
        <v>11.080015798000872</v>
      </c>
      <c r="BV53" t="s">
        <v>645</v>
      </c>
      <c r="BX53" s="4">
        <v>26</v>
      </c>
      <c r="BY53" s="4">
        <v>4</v>
      </c>
      <c r="CA53" t="s">
        <v>1108</v>
      </c>
      <c r="CF53" s="64">
        <v>0.58874039338648754</v>
      </c>
      <c r="CG53" s="333" t="s">
        <v>113</v>
      </c>
      <c r="CK53">
        <v>52</v>
      </c>
      <c r="CL53">
        <v>61</v>
      </c>
      <c r="CM53">
        <v>64</v>
      </c>
      <c r="CN53">
        <v>54</v>
      </c>
      <c r="CO53">
        <v>64</v>
      </c>
      <c r="CP53">
        <v>57</v>
      </c>
      <c r="CQ53">
        <v>59</v>
      </c>
      <c r="CR53">
        <v>62</v>
      </c>
      <c r="CS53">
        <v>57</v>
      </c>
      <c r="CT53">
        <v>57</v>
      </c>
      <c r="CY53" s="333" t="s">
        <v>113</v>
      </c>
      <c r="CZ53" s="5">
        <v>60.998262255218393</v>
      </c>
      <c r="DA53" s="5">
        <f t="shared" si="68"/>
        <v>60.248005247141172</v>
      </c>
      <c r="DB53" s="7">
        <v>56.45772067844684</v>
      </c>
      <c r="DC53" s="7">
        <v>70.503597122302168</v>
      </c>
      <c r="DD53" s="7">
        <f t="shared" si="69"/>
        <v>55.515009141762441</v>
      </c>
      <c r="DE53" s="7">
        <f t="shared" si="70"/>
        <v>71.77369609417228</v>
      </c>
      <c r="DF53" s="5">
        <v>7.8541390362025041</v>
      </c>
      <c r="DG53" s="5">
        <f t="shared" si="71"/>
        <v>7.7736578175756934</v>
      </c>
      <c r="DJ53">
        <v>134</v>
      </c>
      <c r="DK53" s="64"/>
      <c r="DL53" s="7">
        <v>48.916028384971625</v>
      </c>
      <c r="DM53" s="7">
        <v>80.664388897263052</v>
      </c>
      <c r="DN53" s="5">
        <v>7.2102892871880169</v>
      </c>
      <c r="DO53">
        <v>48</v>
      </c>
      <c r="DQ53" s="5">
        <v>55.709949932114974</v>
      </c>
      <c r="DR53" s="5">
        <v>54.282462449086232</v>
      </c>
      <c r="DS53" s="5">
        <v>55.709949932114974</v>
      </c>
      <c r="DT53" s="5">
        <f t="shared" si="72"/>
        <v>54.282462449086232</v>
      </c>
      <c r="DU53">
        <v>1925</v>
      </c>
      <c r="DV53" s="5">
        <v>237.5</v>
      </c>
      <c r="DW53" s="7"/>
      <c r="DX53" s="7">
        <v>134</v>
      </c>
      <c r="DY53" s="5" t="s">
        <v>113</v>
      </c>
      <c r="DZ53" s="5"/>
      <c r="EA53" s="7">
        <v>186</v>
      </c>
      <c r="EB53" s="5">
        <v>40.5449591280654</v>
      </c>
      <c r="EC53" s="7">
        <v>55.709949932114974</v>
      </c>
      <c r="ED53" s="68">
        <v>89.135919891383963</v>
      </c>
      <c r="EE53">
        <v>4</v>
      </c>
    </row>
    <row r="54" spans="1:135" ht="14.45" customHeight="1" x14ac:dyDescent="0.2">
      <c r="A54" s="204">
        <v>120</v>
      </c>
      <c r="B54" s="334" t="s">
        <v>7</v>
      </c>
      <c r="C54" s="363" t="s">
        <v>183</v>
      </c>
      <c r="D54" s="158" t="str">
        <f>IFERROR(IFERROR(VLOOKUP(C54, Archive!$I$786:$P$3989, 8, FALSE), VLOOKUP(C54, Archive!$L$786:$Q$6126, 6, FALSE)), "-")</f>
        <v>-</v>
      </c>
      <c r="E54" s="156" t="str">
        <f>IFERROR(VLOOKUP(C54, Archive!$I$786:$S$3989, 11, FALSE), "-")</f>
        <v>-</v>
      </c>
      <c r="F54" s="205">
        <f ca="1">VLOOKUP($A54, Calcs!$A$3:'Calcs'!$ANA$180, 114, FALSE)</f>
        <v>1</v>
      </c>
      <c r="G54" s="206">
        <f ca="1">VLOOKUP($A54, Calcs!$A$3:'Calcs'!$ANA$180, 115, FALSE)</f>
        <v>4</v>
      </c>
      <c r="H54" s="207">
        <f ca="1">VLOOKUP($A54, Calcs!$A$3:'Calcs'!$ANA$180, 116, FALSE)</f>
        <v>2</v>
      </c>
      <c r="I54" s="208">
        <f ca="1">VLOOKUP($A54, Calcs!$A$3:'Calcs'!$ANA$180, 117, FALSE)</f>
        <v>0</v>
      </c>
      <c r="J54" s="209">
        <f ca="1">VLOOKUP($A54, Calcs!$A$3:'Calcs'!$ANA$180, 118, FALSE)</f>
        <v>3</v>
      </c>
      <c r="K54" s="210">
        <f ca="1">VLOOKUP($A54, Calcs!$A$3:'Calcs'!$ANA$180, 119, FALSE)</f>
        <v>1</v>
      </c>
      <c r="L54" s="211">
        <f ca="1">VLOOKUP($A54, Calcs!$A$3:'Calcs'!$ANA$180, 120, FALSE)</f>
        <v>0</v>
      </c>
      <c r="M54" s="212">
        <f ca="1">VLOOKUP($A54, Calcs!$A$3:'Calcs'!$ANA$180, 121, FALSE)</f>
        <v>0</v>
      </c>
      <c r="N54" s="213" t="str">
        <f t="shared" ca="1" si="37"/>
        <v>6-5</v>
      </c>
      <c r="O54" s="214">
        <f ca="1">VLOOKUP($A54, Calcs!$A$3:'Calcs'!$ANA$180, 311, FALSE)/X54</f>
        <v>39.555555555555557</v>
      </c>
      <c r="P54" s="214">
        <f ca="1">VLOOKUP($A54, Calcs!$A$3:'Calcs'!$ANA$180, 406, FALSE)/X54</f>
        <v>31.333333333333332</v>
      </c>
      <c r="Q54" s="214">
        <f t="shared" ca="1" si="38"/>
        <v>8.222222222222225</v>
      </c>
      <c r="R54" s="215">
        <f ca="1">VLOOKUP($A54,Calcs!$A$3:'Calcs'!$ANA$180,500,FALSE)/X54</f>
        <v>4.0077777777777781</v>
      </c>
      <c r="S54" s="214">
        <f ca="1">VLOOKUP($A54, Calcs!$A$3:'Calcs'!$ANA$180, 216, FALSE)/X54</f>
        <v>58.415139931459827</v>
      </c>
      <c r="T54" s="215">
        <f ca="1">VLOOKUP($A54, Calcs!$A$3:'Calcs'!$ANA$180, 594, FALSE)/X54</f>
        <v>4.9488888888888889</v>
      </c>
      <c r="U54" s="214">
        <f ca="1">VLOOKUP($A54, Calcs!$A$3:'Calcs'!$ANA$180, 688, FALSE)/X54</f>
        <v>76.333333333333329</v>
      </c>
      <c r="V54" s="204">
        <f ca="1">VLOOKUP($A54, Calcs!$A$3:'Calcs'!$ANA$180, 782, FALSE)/X54</f>
        <v>57.822222222222223</v>
      </c>
      <c r="W54" s="220">
        <v>5</v>
      </c>
      <c r="X54" s="214">
        <f ca="1">VLOOKUP($A54, Calcs!$A$3:'Calcs'!$ANA$180, 9, FALSE)</f>
        <v>9</v>
      </c>
      <c r="Y54" s="215">
        <f t="shared" ca="1" si="39"/>
        <v>14.527308012198503</v>
      </c>
      <c r="Z54" s="215">
        <f t="shared" ca="1" si="40"/>
        <v>64.657651644973697</v>
      </c>
      <c r="AA54" s="215">
        <f t="shared" ca="1" si="41"/>
        <v>3.2733333333333361</v>
      </c>
      <c r="AB54" s="204">
        <f t="shared" ca="1" si="42"/>
        <v>76.333333333333329</v>
      </c>
      <c r="AC54" s="204">
        <f t="shared" ca="1" si="43"/>
        <v>57.822222222222223</v>
      </c>
      <c r="AD54" s="158">
        <f t="shared" ca="1" si="44"/>
        <v>61.491044042606092</v>
      </c>
      <c r="AE54" s="215">
        <f t="shared" ca="1" si="45"/>
        <v>7.6040924653913979</v>
      </c>
      <c r="AF54" s="216">
        <f ca="1">VLOOKUP($A54,Calcs!$A$3:'Calcs'!$ANA$180,122,FALSE)</f>
        <v>6</v>
      </c>
      <c r="AG54" s="216">
        <f ca="1">VLOOKUP($A54,Calcs!$A$3:'Calcs'!$ANA$180,123,FALSE)</f>
        <v>7</v>
      </c>
      <c r="AH54" s="216">
        <f ca="1">VLOOKUP($A54,Calcs!$A$3:'Calcs'!$ANA$180,124,FALSE)*2</f>
        <v>18</v>
      </c>
      <c r="AI54" s="216">
        <f ca="1">VLOOKUP($A54,Calcs!$A$3:'Calcs'!$ANA$180,110,FALSE)*8</f>
        <v>0</v>
      </c>
      <c r="AJ54" s="216">
        <f ca="1">VLOOKUP($A54,Calcs!$A$3:'Calcs'!$ANA$180,112,FALSE)*12</f>
        <v>0</v>
      </c>
      <c r="AK54" s="157">
        <v>31</v>
      </c>
      <c r="AL54" s="216">
        <f t="shared" ca="1" si="46"/>
        <v>62</v>
      </c>
      <c r="AM54" s="352">
        <f t="shared" si="47"/>
        <v>31</v>
      </c>
      <c r="AN54" s="218">
        <v>53</v>
      </c>
      <c r="AO54" s="217">
        <f t="shared" ca="1" si="48"/>
        <v>53</v>
      </c>
      <c r="AP54" s="191">
        <f t="shared" ca="1" si="49"/>
        <v>0</v>
      </c>
      <c r="AQ54" s="155">
        <f t="shared" ca="1" si="50"/>
        <v>66.066710630931979</v>
      </c>
      <c r="AR54" s="203">
        <f t="shared" ca="1" si="51"/>
        <v>37.09411764705883</v>
      </c>
      <c r="AS54" s="203">
        <f t="shared" ca="1" si="52"/>
        <v>60.231725490196084</v>
      </c>
      <c r="AT54" s="203">
        <f t="shared" ca="1" si="53"/>
        <v>56.288178844960427</v>
      </c>
      <c r="AU54" s="203">
        <f t="shared" ca="1" si="54"/>
        <v>76.258532423208194</v>
      </c>
      <c r="AV54" s="203">
        <f t="shared" ca="1" si="55"/>
        <v>77.53546259320791</v>
      </c>
      <c r="AW54" s="203">
        <f t="shared" ca="1" si="56"/>
        <v>49.878626436015004</v>
      </c>
      <c r="AX54" s="203">
        <f t="shared" ca="1" si="57"/>
        <v>59.728576931387941</v>
      </c>
      <c r="AY54" s="203">
        <f t="shared" ca="1" si="58"/>
        <v>70.316262532621593</v>
      </c>
      <c r="AZ54" s="203">
        <f t="shared" ca="1" si="59"/>
        <v>64.556838273686736</v>
      </c>
      <c r="BA54" s="203">
        <f t="shared" ca="1" si="60"/>
        <v>77.852348993288587</v>
      </c>
      <c r="BB54" s="203">
        <f t="shared" ca="1" si="61"/>
        <v>54.385964912280706</v>
      </c>
      <c r="BC54" s="204">
        <v>248</v>
      </c>
      <c r="BE54">
        <f ca="1">VLOOKUP($A54, Calcs!$A$3:'Calcs'!$ANA$180, 872, FALSE)</f>
        <v>84.25</v>
      </c>
      <c r="BF54" s="5">
        <f t="shared" si="34"/>
        <v>6.9647814518950746</v>
      </c>
      <c r="BG54">
        <f>(IF(A54&lt;17,SoC!X$2,IF(A54&lt;33,SoC!X$3,IF(A54&lt;49,SoC!X$4,IF(A54&lt;65,SoC!X$5,IF(A54&lt;81,SoC!X$6,IF(A54&lt;97,SoC!X$7,IF(A54&lt;113,SoC!X$8,IF(A54&lt;129,SoC!X$9,IF(A54&lt;145,SoC!X$10,SoC!X$11)))))))))+IF(BX54&lt;17,SoC!X$15,IF(BX54&lt;33,SoC!X$16,IF(BX54&lt;49,SoC!X$17,IF(BX54&lt;65,SoC!X$18,IF(BX54&lt;81,SoC!X$19,IF(BX54&lt;97,SoC!X$20,IF(BX54&lt;113,SoC!X$21,IF(BX54&lt;129,SoC!X$22,IF(BX54&lt;145,SoC!X$23,SoC!X$24))))))))))/2</f>
        <v>1.1068646197002763</v>
      </c>
      <c r="BH54" s="7">
        <v>56.288178844960427</v>
      </c>
      <c r="BI54" s="7">
        <v>76.258532423208194</v>
      </c>
      <c r="BJ54" s="5">
        <v>7.6040924653913979</v>
      </c>
      <c r="BK54" s="5">
        <v>66.079690864917907</v>
      </c>
      <c r="BL54">
        <f ca="1">VLOOKUP($A54, Calcs!$A$3:'Calcs'!$AXV$180, 1058, FALSE)</f>
        <v>2246</v>
      </c>
      <c r="BM54" s="4"/>
      <c r="BN54" s="5">
        <f t="shared" si="62"/>
        <v>0.81289415587097136</v>
      </c>
      <c r="BO54" s="5" t="str">
        <f t="shared" si="63"/>
        <v>BC</v>
      </c>
      <c r="BP54" s="65">
        <f t="shared" si="64"/>
        <v>2.3290208731854301</v>
      </c>
      <c r="BQ54" s="90">
        <v>6</v>
      </c>
      <c r="BR54" s="8" t="s">
        <v>193</v>
      </c>
      <c r="BS54" s="5">
        <f t="shared" ca="1" si="65"/>
        <v>22.87944445625271</v>
      </c>
      <c r="BT54" s="5">
        <f t="shared" ca="1" si="66"/>
        <v>17.538435115155256</v>
      </c>
      <c r="BU54" s="5">
        <f t="shared" si="67"/>
        <v>10.442889299724328</v>
      </c>
      <c r="BV54" t="s">
        <v>915</v>
      </c>
      <c r="BX54" s="4">
        <v>79</v>
      </c>
      <c r="BY54" s="4">
        <v>6</v>
      </c>
      <c r="CA54" t="s">
        <v>1117</v>
      </c>
      <c r="CF54" s="64">
        <v>0.43600677146505484</v>
      </c>
      <c r="CG54" s="334" t="s">
        <v>183</v>
      </c>
      <c r="CK54">
        <v>53</v>
      </c>
      <c r="CL54">
        <v>53</v>
      </c>
      <c r="CM54">
        <v>38</v>
      </c>
      <c r="CN54">
        <v>41</v>
      </c>
      <c r="CO54">
        <v>42</v>
      </c>
      <c r="CP54">
        <v>49</v>
      </c>
      <c r="CQ54">
        <v>36</v>
      </c>
      <c r="CR54">
        <v>21</v>
      </c>
      <c r="CS54">
        <v>9</v>
      </c>
      <c r="CT54">
        <v>7</v>
      </c>
      <c r="CY54" s="334" t="s">
        <v>183</v>
      </c>
      <c r="CZ54" s="5">
        <v>67.362952338812974</v>
      </c>
      <c r="DA54" s="5">
        <f t="shared" si="68"/>
        <v>68.546732139518184</v>
      </c>
      <c r="DB54" s="7">
        <v>57.056735640074876</v>
      </c>
      <c r="DC54" s="7">
        <v>80.335731414868107</v>
      </c>
      <c r="DD54" s="7">
        <f t="shared" si="69"/>
        <v>58.15303814537576</v>
      </c>
      <c r="DE54" s="7">
        <f t="shared" si="70"/>
        <v>82.793764988009599</v>
      </c>
      <c r="DF54" s="5">
        <v>8.3006023877788522</v>
      </c>
      <c r="DG54" s="5">
        <f t="shared" si="71"/>
        <v>8.4004058077196273</v>
      </c>
      <c r="DJ54">
        <v>248</v>
      </c>
      <c r="DK54" s="64"/>
      <c r="DL54" s="7">
        <v>65.827155682481916</v>
      </c>
      <c r="DM54" s="7">
        <v>100</v>
      </c>
      <c r="DN54" s="5">
        <v>9.0990297473050585</v>
      </c>
      <c r="DO54">
        <v>60</v>
      </c>
      <c r="DQ54" s="5">
        <v>80.666503707948209</v>
      </c>
      <c r="DR54" s="5">
        <v>72.999877780961157</v>
      </c>
      <c r="DS54" s="5">
        <v>80.666503707948209</v>
      </c>
      <c r="DT54" s="5">
        <f t="shared" si="72"/>
        <v>72.999877780961157</v>
      </c>
      <c r="DU54">
        <v>2351</v>
      </c>
      <c r="DV54" s="5">
        <v>297.5</v>
      </c>
      <c r="DW54" s="7"/>
      <c r="DX54" s="7">
        <v>248</v>
      </c>
      <c r="DY54" s="5" t="s">
        <v>183</v>
      </c>
      <c r="DZ54" s="5"/>
      <c r="EA54" s="7">
        <v>525</v>
      </c>
      <c r="EB54" s="5">
        <v>114.44141689373296</v>
      </c>
      <c r="EC54" s="7">
        <v>80.666503707948209</v>
      </c>
      <c r="ED54" s="68">
        <v>129.06640593271715</v>
      </c>
      <c r="EE54">
        <v>4</v>
      </c>
    </row>
    <row r="55" spans="1:135" ht="14.45" customHeight="1" x14ac:dyDescent="0.2">
      <c r="A55" s="204">
        <v>100</v>
      </c>
      <c r="B55" s="331" t="s">
        <v>0</v>
      </c>
      <c r="C55" s="235" t="s">
        <v>27</v>
      </c>
      <c r="D55" s="158" t="str">
        <f>IFERROR(IFERROR(VLOOKUP(C55, Archive!$I$786:$P$3989, 8, FALSE), VLOOKUP(C55, Archive!$L$786:$Q$6126, 6, FALSE)), "-")</f>
        <v>-</v>
      </c>
      <c r="E55" s="156" t="str">
        <f>IFERROR(VLOOKUP(C55, Archive!$I$786:$S$3989, 11, FALSE), "-")</f>
        <v>-</v>
      </c>
      <c r="F55" s="205">
        <f ca="1">VLOOKUP($A55, Calcs!$A$3:'Calcs'!$ANA$180, 114, FALSE)</f>
        <v>4</v>
      </c>
      <c r="G55" s="206">
        <f ca="1">VLOOKUP($A55, Calcs!$A$3:'Calcs'!$ANA$180, 115, FALSE)</f>
        <v>1</v>
      </c>
      <c r="H55" s="207">
        <f ca="1">VLOOKUP($A55, Calcs!$A$3:'Calcs'!$ANA$180, 116, FALSE)</f>
        <v>1</v>
      </c>
      <c r="I55" s="208">
        <f ca="1">VLOOKUP($A55, Calcs!$A$3:'Calcs'!$ANA$180, 117, FALSE)</f>
        <v>1</v>
      </c>
      <c r="J55" s="209">
        <f ca="1">VLOOKUP($A55, Calcs!$A$3:'Calcs'!$ANA$180, 118, FALSE)</f>
        <v>3</v>
      </c>
      <c r="K55" s="210">
        <f ca="1">VLOOKUP($A55, Calcs!$A$3:'Calcs'!$ANA$180, 119, FALSE)</f>
        <v>1</v>
      </c>
      <c r="L55" s="211">
        <f ca="1">VLOOKUP($A55, Calcs!$A$3:'Calcs'!$ANA$180, 120, FALSE)</f>
        <v>0</v>
      </c>
      <c r="M55" s="212">
        <f ca="1">VLOOKUP($A55, Calcs!$A$3:'Calcs'!$ANA$180, 121, FALSE)</f>
        <v>0</v>
      </c>
      <c r="N55" s="213" t="str">
        <f t="shared" ca="1" si="37"/>
        <v>8-3</v>
      </c>
      <c r="O55" s="214">
        <f ca="1">VLOOKUP($A55, Calcs!$A$3:'Calcs'!$ANA$180, 311, FALSE)/X55</f>
        <v>44.555555555555557</v>
      </c>
      <c r="P55" s="214">
        <f ca="1">VLOOKUP($A55, Calcs!$A$3:'Calcs'!$ANA$180, 406, FALSE)/X55</f>
        <v>39</v>
      </c>
      <c r="Q55" s="214">
        <f t="shared" ca="1" si="38"/>
        <v>5.5555555555555571</v>
      </c>
      <c r="R55" s="215">
        <f ca="1">VLOOKUP($A55,Calcs!$A$3:'Calcs'!$ANA$180,500,FALSE)/X55</f>
        <v>4.3966666666666656</v>
      </c>
      <c r="S55" s="214">
        <f ca="1">VLOOKUP($A55, Calcs!$A$3:'Calcs'!$ANA$180, 216, FALSE)/X55</f>
        <v>50.255893270965686</v>
      </c>
      <c r="T55" s="215">
        <f ca="1">VLOOKUP($A55, Calcs!$A$3:'Calcs'!$ANA$180, 594, FALSE)/X55</f>
        <v>7.0566666666666658</v>
      </c>
      <c r="U55" s="214">
        <f ca="1">VLOOKUP($A55, Calcs!$A$3:'Calcs'!$ANA$180, 688, FALSE)/X55</f>
        <v>64.111111111111114</v>
      </c>
      <c r="V55" s="204">
        <f ca="1">VLOOKUP($A55, Calcs!$A$3:'Calcs'!$ANA$180, 782, FALSE)/X55</f>
        <v>50.37777777777778</v>
      </c>
      <c r="W55" s="220">
        <v>2</v>
      </c>
      <c r="X55" s="214">
        <f ca="1">VLOOKUP($A55, Calcs!$A$3:'Calcs'!$ANA$180, 9, FALSE)</f>
        <v>9</v>
      </c>
      <c r="Y55" s="215">
        <f t="shared" ca="1" si="39"/>
        <v>12.63583522870862</v>
      </c>
      <c r="Z55" s="215">
        <f t="shared" ca="1" si="40"/>
        <v>57.268676549928749</v>
      </c>
      <c r="AA55" s="215">
        <f t="shared" ca="1" si="41"/>
        <v>-1.5011111111111086</v>
      </c>
      <c r="AB55" s="204">
        <f t="shared" ca="1" si="42"/>
        <v>64.111111111111114</v>
      </c>
      <c r="AC55" s="204">
        <f t="shared" ca="1" si="43"/>
        <v>50.37777777777778</v>
      </c>
      <c r="AD55" s="158">
        <f t="shared" ca="1" si="44"/>
        <v>54.29772955762693</v>
      </c>
      <c r="AE55" s="215">
        <f t="shared" ca="1" si="45"/>
        <v>7.0977304666898826</v>
      </c>
      <c r="AF55" s="216">
        <f ca="1">VLOOKUP($A55,Calcs!$A$3:'Calcs'!$ANA$180,122,FALSE)</f>
        <v>13</v>
      </c>
      <c r="AG55" s="216">
        <f ca="1">VLOOKUP($A55,Calcs!$A$3:'Calcs'!$ANA$180,123,FALSE)</f>
        <v>7</v>
      </c>
      <c r="AH55" s="216">
        <f ca="1">VLOOKUP($A55,Calcs!$A$3:'Calcs'!$ANA$180,124,FALSE)*2</f>
        <v>18</v>
      </c>
      <c r="AI55" s="216">
        <f ca="1">VLOOKUP($A55,Calcs!$A$3:'Calcs'!$ANA$180,110,FALSE)*8</f>
        <v>0</v>
      </c>
      <c r="AJ55" s="216">
        <f ca="1">VLOOKUP($A55,Calcs!$A$3:'Calcs'!$ANA$180,112,FALSE)*12</f>
        <v>0</v>
      </c>
      <c r="AK55" s="157">
        <v>28</v>
      </c>
      <c r="AL55" s="216">
        <f t="shared" ca="1" si="46"/>
        <v>66</v>
      </c>
      <c r="AM55" s="352">
        <f t="shared" si="47"/>
        <v>28</v>
      </c>
      <c r="AN55" s="219">
        <v>54</v>
      </c>
      <c r="AO55" s="217">
        <f t="shared" ca="1" si="48"/>
        <v>54</v>
      </c>
      <c r="AP55" s="191">
        <f t="shared" ca="1" si="49"/>
        <v>0</v>
      </c>
      <c r="AQ55" s="155">
        <f t="shared" ca="1" si="50"/>
        <v>65.697537133872174</v>
      </c>
      <c r="AR55" s="203">
        <f t="shared" ca="1" si="51"/>
        <v>78.270588235294113</v>
      </c>
      <c r="AS55" s="203">
        <f t="shared" ca="1" si="52"/>
        <v>64.15329411764705</v>
      </c>
      <c r="AT55" s="203">
        <f t="shared" ca="1" si="53"/>
        <v>65.018692782425248</v>
      </c>
      <c r="AU55" s="203">
        <f t="shared" ca="1" si="54"/>
        <v>60.06825938566552</v>
      </c>
      <c r="AV55" s="203">
        <f t="shared" ca="1" si="55"/>
        <v>67.440253134772504</v>
      </c>
      <c r="AW55" s="203">
        <f t="shared" ca="1" si="56"/>
        <v>41.114808672770451</v>
      </c>
      <c r="AX55" s="203">
        <f t="shared" ca="1" si="57"/>
        <v>52.327311104638973</v>
      </c>
      <c r="AY55" s="203">
        <f t="shared" ca="1" si="58"/>
        <v>64.042766408169442</v>
      </c>
      <c r="AZ55" s="203">
        <f t="shared" ca="1" si="59"/>
        <v>59.105790491692353</v>
      </c>
      <c r="BA55" s="203">
        <f t="shared" ca="1" si="60"/>
        <v>59.955257270693508</v>
      </c>
      <c r="BB55" s="203">
        <f t="shared" ca="1" si="61"/>
        <v>57.894736842105267</v>
      </c>
      <c r="BC55" s="204">
        <v>157</v>
      </c>
      <c r="BE55">
        <f ca="1">VLOOKUP($A55, Calcs!$A$3:'Calcs'!$ANA$180, 872, FALSE)</f>
        <v>84.25</v>
      </c>
      <c r="BF55" s="5">
        <f t="shared" si="34"/>
        <v>10.419004061439491</v>
      </c>
      <c r="BG55">
        <f>(IF(A55&lt;17,SoC!X$2,IF(A55&lt;33,SoC!X$3,IF(A55&lt;49,SoC!X$4,IF(A55&lt;65,SoC!X$5,IF(A55&lt;81,SoC!X$6,IF(A55&lt;97,SoC!X$7,IF(A55&lt;113,SoC!X$8,IF(A55&lt;129,SoC!X$9,IF(A55&lt;145,SoC!X$10,SoC!X$11)))))))))+IF(BX55&lt;17,SoC!X$15,IF(BX55&lt;33,SoC!X$16,IF(BX55&lt;49,SoC!X$17,IF(BX55&lt;65,SoC!X$18,IF(BX55&lt;81,SoC!X$19,IF(BX55&lt;97,SoC!X$20,IF(BX55&lt;113,SoC!X$21,IF(BX55&lt;129,SoC!X$22,IF(BX55&lt;145,SoC!X$23,SoC!X$24))))))))))/2</f>
        <v>1.1395415109060365</v>
      </c>
      <c r="BH55" s="7">
        <v>65.018692782425248</v>
      </c>
      <c r="BI55" s="7">
        <v>60.06825938566552</v>
      </c>
      <c r="BJ55" s="5">
        <v>7.0977304666898826</v>
      </c>
      <c r="BK55" s="5">
        <v>65.766711793772132</v>
      </c>
      <c r="BL55">
        <f ca="1">VLOOKUP($A55, Calcs!$A$3:'Calcs'!$AXV$180, 1058, FALSE)</f>
        <v>2006</v>
      </c>
      <c r="BM55" s="4"/>
      <c r="BN55" s="5">
        <f t="shared" si="62"/>
        <v>0.81096677979909959</v>
      </c>
      <c r="BO55" s="5" t="str">
        <f t="shared" si="63"/>
        <v>BC</v>
      </c>
      <c r="BP55" s="65">
        <f t="shared" si="64"/>
        <v>2.0132440596055172</v>
      </c>
      <c r="BQ55" s="90">
        <v>9</v>
      </c>
      <c r="BR55" s="8" t="s">
        <v>269</v>
      </c>
      <c r="BS55" s="5">
        <f t="shared" ca="1" si="65"/>
        <v>20.485182902818639</v>
      </c>
      <c r="BT55" s="5">
        <f t="shared" ca="1" si="66"/>
        <v>16.693401070005365</v>
      </c>
      <c r="BU55" s="5">
        <f t="shared" si="67"/>
        <v>10.129910228578552</v>
      </c>
      <c r="BV55" t="s">
        <v>645</v>
      </c>
      <c r="BX55" s="4">
        <v>23</v>
      </c>
      <c r="BY55" s="4">
        <v>2</v>
      </c>
      <c r="CA55" t="s">
        <v>1095</v>
      </c>
      <c r="CF55" s="64">
        <v>0.77000634050067707</v>
      </c>
      <c r="CG55" s="331" t="s">
        <v>27</v>
      </c>
      <c r="CK55">
        <v>54</v>
      </c>
      <c r="CL55">
        <v>56</v>
      </c>
      <c r="CM55">
        <v>56</v>
      </c>
      <c r="CN55">
        <v>61</v>
      </c>
      <c r="CO55">
        <v>50</v>
      </c>
      <c r="CP55">
        <v>48</v>
      </c>
      <c r="CQ55">
        <v>49</v>
      </c>
      <c r="CR55">
        <v>42</v>
      </c>
      <c r="CS55">
        <v>41</v>
      </c>
      <c r="CT55">
        <v>41</v>
      </c>
      <c r="CY55" s="331" t="s">
        <v>27</v>
      </c>
      <c r="CZ55" s="5">
        <v>64.814696638416919</v>
      </c>
      <c r="DA55" s="5">
        <f t="shared" si="68"/>
        <v>64.284601615534896</v>
      </c>
      <c r="DB55" s="7">
        <v>57.35553092701204</v>
      </c>
      <c r="DC55" s="7">
        <v>58.593125499600319</v>
      </c>
      <c r="DD55" s="7">
        <f t="shared" si="69"/>
        <v>58.51184278532331</v>
      </c>
      <c r="DE55" s="7">
        <f t="shared" si="70"/>
        <v>60.023563936182136</v>
      </c>
      <c r="DF55" s="5">
        <v>7.0023805475947487</v>
      </c>
      <c r="DG55" s="5">
        <f t="shared" si="71"/>
        <v>7.1784848558950856</v>
      </c>
      <c r="DJ55">
        <v>157</v>
      </c>
      <c r="DK55" s="64"/>
      <c r="DL55" s="7">
        <v>66.606025793502212</v>
      </c>
      <c r="DM55" s="7">
        <v>70.036632992254866</v>
      </c>
      <c r="DN55" s="5">
        <v>8.4112150139974382</v>
      </c>
      <c r="DO55">
        <v>51</v>
      </c>
      <c r="DQ55" s="5">
        <v>62.084498806126618</v>
      </c>
      <c r="DR55" s="5">
        <v>59.063374104594963</v>
      </c>
      <c r="DS55" s="5">
        <v>62.084498806126618</v>
      </c>
      <c r="DT55" s="5">
        <f t="shared" si="72"/>
        <v>59.063374104594963</v>
      </c>
      <c r="DU55">
        <v>2030</v>
      </c>
      <c r="DV55" s="5">
        <v>254.75</v>
      </c>
      <c r="DW55" s="7"/>
      <c r="DX55" s="7">
        <v>157</v>
      </c>
      <c r="DY55" s="5" t="s">
        <v>27</v>
      </c>
      <c r="DZ55" s="5"/>
      <c r="EA55" s="7">
        <v>225</v>
      </c>
      <c r="EB55" s="5">
        <v>49.046321525885553</v>
      </c>
      <c r="EC55" s="7">
        <v>62.084498806126618</v>
      </c>
      <c r="ED55" s="68">
        <v>99.335198089802589</v>
      </c>
      <c r="EE55">
        <v>8</v>
      </c>
    </row>
    <row r="56" spans="1:135" ht="14.45" customHeight="1" x14ac:dyDescent="0.2">
      <c r="A56" s="204">
        <v>5</v>
      </c>
      <c r="B56" s="333" t="s">
        <v>6</v>
      </c>
      <c r="C56" s="237" t="s">
        <v>384</v>
      </c>
      <c r="D56" s="158" t="str">
        <f>IFERROR(IFERROR(VLOOKUP(C56, Archive!$I$786:$P$3989, 8, FALSE), VLOOKUP(C56, Archive!$L$786:$Q$6126, 6, FALSE)), "-")</f>
        <v>-</v>
      </c>
      <c r="E56" s="156" t="str">
        <f>IFERROR(VLOOKUP(C56, Archive!$I$786:$S$3989, 11, FALSE), "-")</f>
        <v>-</v>
      </c>
      <c r="F56" s="205">
        <f ca="1">VLOOKUP($A56, Calcs!$A$3:'Calcs'!$ANA$180, 114, FALSE)</f>
        <v>3</v>
      </c>
      <c r="G56" s="206">
        <f ca="1">VLOOKUP($A56, Calcs!$A$3:'Calcs'!$ANA$180, 115, FALSE)</f>
        <v>2</v>
      </c>
      <c r="H56" s="207">
        <f ca="1">VLOOKUP($A56, Calcs!$A$3:'Calcs'!$ANA$180, 116, FALSE)</f>
        <v>2</v>
      </c>
      <c r="I56" s="208">
        <f ca="1">VLOOKUP($A56, Calcs!$A$3:'Calcs'!$ANA$180, 117, FALSE)</f>
        <v>0</v>
      </c>
      <c r="J56" s="209">
        <f ca="1">VLOOKUP($A56, Calcs!$A$3:'Calcs'!$ANA$180, 118, FALSE)</f>
        <v>1</v>
      </c>
      <c r="K56" s="210">
        <f ca="1">VLOOKUP($A56, Calcs!$A$3:'Calcs'!$ANA$180, 119, FALSE)</f>
        <v>2</v>
      </c>
      <c r="L56" s="211">
        <f ca="1">VLOOKUP($A56, Calcs!$A$3:'Calcs'!$ANA$180, 120, FALSE)</f>
        <v>0</v>
      </c>
      <c r="M56" s="212">
        <f ca="1">VLOOKUP($A56, Calcs!$A$3:'Calcs'!$ANA$180, 121, FALSE)</f>
        <v>0</v>
      </c>
      <c r="N56" s="213" t="str">
        <f t="shared" ca="1" si="37"/>
        <v>6-4</v>
      </c>
      <c r="O56" s="214">
        <f ca="1">VLOOKUP($A56, Calcs!$A$3:'Calcs'!$ANA$180, 311, FALSE)/X56</f>
        <v>48.6</v>
      </c>
      <c r="P56" s="214">
        <f ca="1">VLOOKUP($A56, Calcs!$A$3:'Calcs'!$ANA$180, 406, FALSE)/X56</f>
        <v>36.9</v>
      </c>
      <c r="Q56" s="214">
        <f t="shared" ca="1" si="38"/>
        <v>11.700000000000003</v>
      </c>
      <c r="R56" s="215">
        <f ca="1">VLOOKUP($A56,Calcs!$A$3:'Calcs'!$ANA$180,500,FALSE)/X56</f>
        <v>4.6809999999999992</v>
      </c>
      <c r="S56" s="214">
        <f ca="1">VLOOKUP($A56, Calcs!$A$3:'Calcs'!$ANA$180, 216, FALSE)/X56</f>
        <v>46.532557786858455</v>
      </c>
      <c r="T56" s="215">
        <f ca="1">VLOOKUP($A56, Calcs!$A$3:'Calcs'!$ANA$180, 594, FALSE)/X56</f>
        <v>3.0590000000000002</v>
      </c>
      <c r="U56" s="214">
        <f ca="1">VLOOKUP($A56, Calcs!$A$3:'Calcs'!$ANA$180, 688, FALSE)/X56</f>
        <v>53.3</v>
      </c>
      <c r="V56" s="204">
        <f ca="1">VLOOKUP($A56, Calcs!$A$3:'Calcs'!$ANA$180, 782, FALSE)/X56</f>
        <v>113.72</v>
      </c>
      <c r="W56" s="220">
        <v>8</v>
      </c>
      <c r="X56" s="214">
        <f ca="1">VLOOKUP($A56, Calcs!$A$3:'Calcs'!$ANA$180, 9, FALSE)</f>
        <v>10</v>
      </c>
      <c r="Y56" s="215">
        <f t="shared" ca="1" si="39"/>
        <v>13.180944242683191</v>
      </c>
      <c r="Z56" s="215">
        <f t="shared" ca="1" si="40"/>
        <v>34.833400409433217</v>
      </c>
      <c r="AA56" s="215">
        <f t="shared" ca="1" si="41"/>
        <v>8.6410000000000018</v>
      </c>
      <c r="AB56" s="204">
        <f t="shared" ca="1" si="42"/>
        <v>53.3</v>
      </c>
      <c r="AC56" s="204">
        <f t="shared" ca="1" si="43"/>
        <v>113.72</v>
      </c>
      <c r="AD56" s="158">
        <f t="shared" ca="1" si="44"/>
        <v>33.773180280175133</v>
      </c>
      <c r="AE56" s="215">
        <f t="shared" ca="1" si="45"/>
        <v>10</v>
      </c>
      <c r="AF56" s="216">
        <f ca="1">VLOOKUP($A56,Calcs!$A$3:'Calcs'!$ANA$180,122,FALSE)</f>
        <v>12</v>
      </c>
      <c r="AG56" s="216">
        <f ca="1">VLOOKUP($A56,Calcs!$A$3:'Calcs'!$ANA$180,123,FALSE)</f>
        <v>9</v>
      </c>
      <c r="AH56" s="216">
        <f ca="1">VLOOKUP($A56,Calcs!$A$3:'Calcs'!$ANA$180,124,FALSE)*2</f>
        <v>6</v>
      </c>
      <c r="AI56" s="216">
        <f ca="1">VLOOKUP($A56,Calcs!$A$3:'Calcs'!$ANA$180,110,FALSE)*8</f>
        <v>0</v>
      </c>
      <c r="AJ56" s="216">
        <f ca="1">VLOOKUP($A56,Calcs!$A$3:'Calcs'!$ANA$180,112,FALSE)*12</f>
        <v>0</v>
      </c>
      <c r="AK56" s="157">
        <v>43</v>
      </c>
      <c r="AL56" s="216">
        <f t="shared" ca="1" si="46"/>
        <v>70</v>
      </c>
      <c r="AM56" s="352">
        <f t="shared" si="47"/>
        <v>43</v>
      </c>
      <c r="AN56" s="218">
        <v>55</v>
      </c>
      <c r="AO56" s="217">
        <f t="shared" ca="1" si="48"/>
        <v>55</v>
      </c>
      <c r="AP56" s="191">
        <f t="shared" ca="1" si="49"/>
        <v>0</v>
      </c>
      <c r="AQ56" s="155">
        <f t="shared" ca="1" si="50"/>
        <v>65.613499932821213</v>
      </c>
      <c r="AR56" s="203">
        <f t="shared" ca="1" si="51"/>
        <v>71.188235294117646</v>
      </c>
      <c r="AS56" s="203">
        <f t="shared" ca="1" si="52"/>
        <v>77.266784313725481</v>
      </c>
      <c r="AT56" s="203">
        <f t="shared" ca="1" si="53"/>
        <v>71.842631036212083</v>
      </c>
      <c r="AU56" s="203">
        <f t="shared" ca="1" si="54"/>
        <v>64.50298634812286</v>
      </c>
      <c r="AV56" s="203">
        <f t="shared" ca="1" si="55"/>
        <v>70.349620756547708</v>
      </c>
      <c r="AW56" s="203">
        <f t="shared" ca="1" si="56"/>
        <v>14.505073353020355</v>
      </c>
      <c r="AX56" s="203">
        <f t="shared" ca="1" si="57"/>
        <v>68.049446161651289</v>
      </c>
      <c r="AY56" s="203">
        <f t="shared" ca="1" si="58"/>
        <v>100</v>
      </c>
      <c r="AZ56" s="203">
        <f t="shared" ca="1" si="59"/>
        <v>42.569823348934058</v>
      </c>
      <c r="BA56" s="203">
        <f t="shared" ca="1" si="60"/>
        <v>39.970171513795677</v>
      </c>
      <c r="BB56" s="203">
        <f t="shared" ca="1" si="61"/>
        <v>61.403508771929829</v>
      </c>
      <c r="BC56" s="204">
        <v>110</v>
      </c>
      <c r="BE56">
        <f ca="1">VLOOKUP($A56, Calcs!$A$3:'Calcs'!$ANA$180, 872, FALSE)</f>
        <v>60.5</v>
      </c>
      <c r="BF56" s="5">
        <f t="shared" si="34"/>
        <v>5.7801748006613698</v>
      </c>
      <c r="BG56">
        <f>(IF(A56&lt;17,SoC!X$2,IF(A56&lt;33,SoC!X$3,IF(A56&lt;49,SoC!X$4,IF(A56&lt;65,SoC!X$5,IF(A56&lt;81,SoC!X$6,IF(A56&lt;97,SoC!X$7,IF(A56&lt;113,SoC!X$8,IF(A56&lt;129,SoC!X$9,IF(A56&lt;145,SoC!X$10,SoC!X$11)))))))))+IF(BX56&lt;17,SoC!X$15,IF(BX56&lt;33,SoC!X$16,IF(BX56&lt;49,SoC!X$17,IF(BX56&lt;65,SoC!X$18,IF(BX56&lt;81,SoC!X$19,IF(BX56&lt;97,SoC!X$20,IF(BX56&lt;113,SoC!X$21,IF(BX56&lt;129,SoC!X$22,IF(BX56&lt;145,SoC!X$23,SoC!X$24))))))))))/2</f>
        <v>0.7485812529151521</v>
      </c>
      <c r="BH56" s="7">
        <v>71.842631036212083</v>
      </c>
      <c r="BI56" s="7">
        <v>64.50298634812286</v>
      </c>
      <c r="BJ56" s="5">
        <v>10</v>
      </c>
      <c r="BK56" s="5">
        <v>65.603496013227385</v>
      </c>
      <c r="BL56">
        <f ca="1">VLOOKUP($A56, Calcs!$A$3:'Calcs'!$AXV$180, 1058, FALSE)</f>
        <v>1738</v>
      </c>
      <c r="BM56" s="4"/>
      <c r="BN56" s="5">
        <f t="shared" si="62"/>
        <v>0.80995985093847322</v>
      </c>
      <c r="BO56" s="5" t="str">
        <f t="shared" si="63"/>
        <v>BC</v>
      </c>
      <c r="BP56" s="65">
        <f t="shared" si="64"/>
        <v>3.4317356701516268</v>
      </c>
      <c r="BQ56" s="90">
        <v>5</v>
      </c>
      <c r="BR56" s="8" t="s">
        <v>259</v>
      </c>
      <c r="BS56" s="5">
        <f t="shared" ca="1" si="65"/>
        <v>21.997674371581127</v>
      </c>
      <c r="BT56" s="5">
        <f t="shared" ca="1" si="66"/>
        <v>17.173082525844482</v>
      </c>
      <c r="BU56" s="5">
        <f t="shared" si="67"/>
        <v>9.966694448033806</v>
      </c>
      <c r="BV56" t="s">
        <v>918</v>
      </c>
      <c r="BX56" s="4">
        <v>123</v>
      </c>
      <c r="BY56" s="4">
        <v>1</v>
      </c>
      <c r="CA56" t="s">
        <v>1117</v>
      </c>
      <c r="CF56" s="64">
        <v>0.21780154395821566</v>
      </c>
      <c r="CG56" s="333" t="s">
        <v>384</v>
      </c>
      <c r="CK56">
        <v>55</v>
      </c>
      <c r="CL56">
        <v>52</v>
      </c>
      <c r="CM56">
        <v>66</v>
      </c>
      <c r="CN56">
        <v>72</v>
      </c>
      <c r="CO56">
        <v>90</v>
      </c>
      <c r="CP56">
        <v>76</v>
      </c>
      <c r="CQ56">
        <v>79</v>
      </c>
      <c r="CR56">
        <v>97</v>
      </c>
      <c r="CS56">
        <v>92</v>
      </c>
      <c r="CT56">
        <v>96</v>
      </c>
      <c r="CY56" s="333" t="s">
        <v>384</v>
      </c>
      <c r="CZ56" s="5">
        <v>61.764424946131534</v>
      </c>
      <c r="DA56" s="5">
        <f t="shared" si="68"/>
        <v>59.783347001154922</v>
      </c>
      <c r="DB56" s="7">
        <v>72.696136006248025</v>
      </c>
      <c r="DC56" s="7">
        <v>62.829736211031175</v>
      </c>
      <c r="DD56" s="7">
        <f t="shared" si="69"/>
        <v>70.92196823995269</v>
      </c>
      <c r="DE56" s="7">
        <f t="shared" si="70"/>
        <v>62.677381036263121</v>
      </c>
      <c r="DF56" s="5">
        <v>8.426149773176359</v>
      </c>
      <c r="DG56" s="5">
        <f t="shared" si="71"/>
        <v>8.3054643124028615</v>
      </c>
      <c r="DJ56">
        <v>110</v>
      </c>
      <c r="DK56" s="64"/>
      <c r="DL56" s="7">
        <v>58.502793875885331</v>
      </c>
      <c r="DM56" s="7">
        <v>61.61089481288672</v>
      </c>
      <c r="DN56" s="5">
        <v>7.4606660869883772</v>
      </c>
      <c r="DO56">
        <v>43</v>
      </c>
      <c r="DQ56" s="5">
        <v>45.33234444150704</v>
      </c>
      <c r="DR56" s="5">
        <v>46.499258331130278</v>
      </c>
      <c r="DS56" s="5">
        <v>45.33234444150704</v>
      </c>
      <c r="DT56" s="5">
        <f t="shared" si="72"/>
        <v>46.499258331130278</v>
      </c>
      <c r="DU56">
        <v>1669</v>
      </c>
      <c r="DV56" s="5">
        <v>217.25</v>
      </c>
      <c r="DW56" s="7"/>
      <c r="DX56" s="7">
        <v>110</v>
      </c>
      <c r="DY56" s="5" t="s">
        <v>384</v>
      </c>
      <c r="DZ56" s="5"/>
      <c r="EA56" s="7">
        <v>169</v>
      </c>
      <c r="EB56" s="5">
        <v>36.839237057220714</v>
      </c>
      <c r="EC56" s="7">
        <v>45.33234444150704</v>
      </c>
      <c r="ED56" s="68">
        <v>72.531751106411264</v>
      </c>
      <c r="EE56">
        <v>0</v>
      </c>
    </row>
    <row r="57" spans="1:135" ht="14.45" customHeight="1" x14ac:dyDescent="0.2">
      <c r="A57" s="204">
        <v>13</v>
      </c>
      <c r="B57" s="333" t="s">
        <v>6</v>
      </c>
      <c r="C57" s="237" t="s">
        <v>8</v>
      </c>
      <c r="D57" s="158" t="str">
        <f>IFERROR(IFERROR(VLOOKUP(C57, Archive!$I$786:$P$3989, 8, FALSE), VLOOKUP(C57, Archive!$L$786:$Q$6126, 6, FALSE)), "-")</f>
        <v>-</v>
      </c>
      <c r="E57" s="156" t="str">
        <f>IFERROR(VLOOKUP(C57, Archive!$I$786:$S$3989, 11, FALSE), "-")</f>
        <v>-</v>
      </c>
      <c r="F57" s="205">
        <f ca="1">VLOOKUP($A57, Calcs!$A$3:'Calcs'!$ANA$180, 114, FALSE)</f>
        <v>4</v>
      </c>
      <c r="G57" s="206">
        <f ca="1">VLOOKUP($A57, Calcs!$A$3:'Calcs'!$ANA$180, 115, FALSE)</f>
        <v>1</v>
      </c>
      <c r="H57" s="207">
        <f ca="1">VLOOKUP($A57, Calcs!$A$3:'Calcs'!$ANA$180, 116, FALSE)</f>
        <v>1</v>
      </c>
      <c r="I57" s="208">
        <f ca="1">VLOOKUP($A57, Calcs!$A$3:'Calcs'!$ANA$180, 117, FALSE)</f>
        <v>1</v>
      </c>
      <c r="J57" s="209">
        <f ca="1">VLOOKUP($A57, Calcs!$A$3:'Calcs'!$ANA$180, 118, FALSE)</f>
        <v>2</v>
      </c>
      <c r="K57" s="210">
        <f ca="1">VLOOKUP($A57, Calcs!$A$3:'Calcs'!$ANA$180, 119, FALSE)</f>
        <v>2</v>
      </c>
      <c r="L57" s="211">
        <f ca="1">VLOOKUP($A57, Calcs!$A$3:'Calcs'!$ANA$180, 120, FALSE)</f>
        <v>0</v>
      </c>
      <c r="M57" s="212">
        <f ca="1">VLOOKUP($A57, Calcs!$A$3:'Calcs'!$ANA$180, 121, FALSE)</f>
        <v>0</v>
      </c>
      <c r="N57" s="213" t="str">
        <f t="shared" ca="1" si="37"/>
        <v>7-4</v>
      </c>
      <c r="O57" s="214">
        <f ca="1">VLOOKUP($A57, Calcs!$A$3:'Calcs'!$ANA$180, 311, FALSE)/X57</f>
        <v>37.090909090909093</v>
      </c>
      <c r="P57" s="214">
        <f ca="1">VLOOKUP($A57, Calcs!$A$3:'Calcs'!$ANA$180, 406, FALSE)/X57</f>
        <v>39.272727272727273</v>
      </c>
      <c r="Q57" s="214">
        <f t="shared" ca="1" si="38"/>
        <v>-2.1818181818181799</v>
      </c>
      <c r="R57" s="215">
        <f ca="1">VLOOKUP($A57,Calcs!$A$3:'Calcs'!$ANA$180,500,FALSE)/X57</f>
        <v>3.6927272727272724</v>
      </c>
      <c r="S57" s="214">
        <f ca="1">VLOOKUP($A57, Calcs!$A$3:'Calcs'!$ANA$180, 216, FALSE)/X57</f>
        <v>62.813689189372077</v>
      </c>
      <c r="T57" s="215">
        <f ca="1">VLOOKUP($A57, Calcs!$A$3:'Calcs'!$ANA$180, 594, FALSE)/X57</f>
        <v>-1.5127272727272727</v>
      </c>
      <c r="U57" s="214">
        <f ca="1">VLOOKUP($A57, Calcs!$A$3:'Calcs'!$ANA$180, 688, FALSE)/X57</f>
        <v>65.727272727272734</v>
      </c>
      <c r="V57" s="204">
        <f ca="1">VLOOKUP($A57, Calcs!$A$3:'Calcs'!$ANA$180, 782, FALSE)/X57</f>
        <v>60.618181818181817</v>
      </c>
      <c r="W57" s="220">
        <v>3</v>
      </c>
      <c r="X57" s="214">
        <f ca="1">VLOOKUP($A57, Calcs!$A$3:'Calcs'!$ANA$180, 9, FALSE)</f>
        <v>11</v>
      </c>
      <c r="Y57" s="215">
        <f t="shared" ca="1" si="39"/>
        <v>12.949286065977352</v>
      </c>
      <c r="Z57" s="215">
        <f t="shared" ca="1" si="40"/>
        <v>62.792323858228578</v>
      </c>
      <c r="AA57" s="215">
        <f t="shared" ca="1" si="41"/>
        <v>-0.66909090909090718</v>
      </c>
      <c r="AB57" s="204">
        <f t="shared" ca="1" si="42"/>
        <v>65.727272727272734</v>
      </c>
      <c r="AC57" s="204">
        <f t="shared" ca="1" si="43"/>
        <v>60.618181818181817</v>
      </c>
      <c r="AD57" s="158">
        <f t="shared" ca="1" si="44"/>
        <v>43.730962070525536</v>
      </c>
      <c r="AE57" s="215">
        <f t="shared" ca="1" si="45"/>
        <v>7.7857679016383363</v>
      </c>
      <c r="AF57" s="216">
        <f ca="1">VLOOKUP($A57,Calcs!$A$3:'Calcs'!$ANA$180,122,FALSE)</f>
        <v>13</v>
      </c>
      <c r="AG57" s="216">
        <f ca="1">VLOOKUP($A57,Calcs!$A$3:'Calcs'!$ANA$180,123,FALSE)</f>
        <v>7</v>
      </c>
      <c r="AH57" s="216">
        <f ca="1">VLOOKUP($A57,Calcs!$A$3:'Calcs'!$ANA$180,124,FALSE)*2</f>
        <v>12</v>
      </c>
      <c r="AI57" s="216">
        <f ca="1">VLOOKUP($A57,Calcs!$A$3:'Calcs'!$ANA$180,110,FALSE)*8</f>
        <v>0</v>
      </c>
      <c r="AJ57" s="216">
        <f ca="1">VLOOKUP($A57,Calcs!$A$3:'Calcs'!$ANA$180,112,FALSE)*12</f>
        <v>0</v>
      </c>
      <c r="AK57" s="157">
        <v>32</v>
      </c>
      <c r="AL57" s="216">
        <f t="shared" ca="1" si="46"/>
        <v>64</v>
      </c>
      <c r="AM57" s="352">
        <f t="shared" si="47"/>
        <v>32</v>
      </c>
      <c r="AN57" s="219">
        <v>56</v>
      </c>
      <c r="AO57" s="217">
        <f t="shared" ca="1" si="48"/>
        <v>56</v>
      </c>
      <c r="AP57" s="191">
        <f t="shared" ca="1" si="49"/>
        <v>0</v>
      </c>
      <c r="AQ57" s="155">
        <f t="shared" ca="1" si="50"/>
        <v>64.976010253639686</v>
      </c>
      <c r="AR57" s="203">
        <f t="shared" ca="1" si="51"/>
        <v>77.670588235294119</v>
      </c>
      <c r="AS57" s="203">
        <f t="shared" ca="1" si="52"/>
        <v>63.84729411764706</v>
      </c>
      <c r="AT57" s="203">
        <f t="shared" ca="1" si="53"/>
        <v>51.833774186744606</v>
      </c>
      <c r="AU57" s="203">
        <f t="shared" ca="1" si="54"/>
        <v>59.492320819112621</v>
      </c>
      <c r="AV57" s="203">
        <f t="shared" ca="1" si="55"/>
        <v>69.113209724352075</v>
      </c>
      <c r="AW57" s="203">
        <f t="shared" ca="1" si="56"/>
        <v>47.666223148485571</v>
      </c>
      <c r="AX57" s="203">
        <f t="shared" ca="1" si="57"/>
        <v>53.617095237647874</v>
      </c>
      <c r="AY57" s="203">
        <f t="shared" ca="1" si="58"/>
        <v>72.567103133073459</v>
      </c>
      <c r="AZ57" s="203">
        <f t="shared" ca="1" si="59"/>
        <v>50.809747696630701</v>
      </c>
      <c r="BA57" s="203">
        <f t="shared" ca="1" si="60"/>
        <v>53.542132736763612</v>
      </c>
      <c r="BB57" s="203">
        <f t="shared" ca="1" si="61"/>
        <v>56.140350877192979</v>
      </c>
      <c r="BC57" s="204">
        <v>146</v>
      </c>
      <c r="BE57">
        <f ca="1">VLOOKUP($A57, Calcs!$A$3:'Calcs'!$ANA$180, 872, FALSE)</f>
        <v>65</v>
      </c>
      <c r="BF57" s="5">
        <f t="shared" si="34"/>
        <v>11.497069873000161</v>
      </c>
      <c r="BG57">
        <f>(IF(A57&lt;17,SoC!X$2,IF(A57&lt;33,SoC!X$3,IF(A57&lt;49,SoC!X$4,IF(A57&lt;65,SoC!X$5,IF(A57&lt;81,SoC!X$6,IF(A57&lt;97,SoC!X$7,IF(A57&lt;113,SoC!X$8,IF(A57&lt;129,SoC!X$9,IF(A57&lt;145,SoC!X$10,SoC!X$11)))))))))+IF(BX57&lt;17,SoC!X$15,IF(BX57&lt;33,SoC!X$16,IF(BX57&lt;49,SoC!X$17,IF(BX57&lt;65,SoC!X$18,IF(BX57&lt;81,SoC!X$19,IF(BX57&lt;97,SoC!X$20,IF(BX57&lt;113,SoC!X$21,IF(BX57&lt;129,SoC!X$22,IF(BX57&lt;145,SoC!X$23,SoC!X$24))))))))))/2</f>
        <v>0.99965986186420153</v>
      </c>
      <c r="BH57" s="7">
        <v>51.833774186744606</v>
      </c>
      <c r="BI57" s="7">
        <v>59.492320819112621</v>
      </c>
      <c r="BJ57" s="5">
        <v>7.7857679016383363</v>
      </c>
      <c r="BK57" s="5">
        <v>64.970698730001601</v>
      </c>
      <c r="BL57">
        <f ca="1">VLOOKUP($A57, Calcs!$A$3:'Calcs'!$AXV$180, 1058, FALSE)</f>
        <v>1920</v>
      </c>
      <c r="BM57" s="4"/>
      <c r="BN57" s="5">
        <f t="shared" si="62"/>
        <v>0.80604403558367455</v>
      </c>
      <c r="BO57" s="5" t="str">
        <f t="shared" si="63"/>
        <v>BC</v>
      </c>
      <c r="BP57" s="65">
        <f t="shared" si="64"/>
        <v>2.1980601643256379</v>
      </c>
      <c r="BQ57" s="90">
        <v>10</v>
      </c>
      <c r="BR57" s="8" t="s">
        <v>266</v>
      </c>
      <c r="BS57" s="5">
        <f t="shared" ca="1" si="65"/>
        <v>22.560926460221282</v>
      </c>
      <c r="BT57" s="5">
        <f t="shared" ca="1" si="66"/>
        <v>17.265913629574001</v>
      </c>
      <c r="BU57" s="5">
        <f t="shared" si="67"/>
        <v>9.3338971648080218</v>
      </c>
      <c r="BV57" t="s">
        <v>914</v>
      </c>
      <c r="BX57" s="4">
        <v>35</v>
      </c>
      <c r="BY57" s="4">
        <v>2</v>
      </c>
      <c r="CA57" t="s">
        <v>1073</v>
      </c>
      <c r="CF57" s="64">
        <v>1.0182291045655394</v>
      </c>
      <c r="CG57" s="333" t="s">
        <v>8</v>
      </c>
      <c r="CK57">
        <v>56</v>
      </c>
      <c r="CL57">
        <v>46</v>
      </c>
      <c r="CM57">
        <v>55</v>
      </c>
      <c r="CN57">
        <v>47</v>
      </c>
      <c r="CO57">
        <v>60</v>
      </c>
      <c r="CP57">
        <v>75</v>
      </c>
      <c r="CQ57">
        <v>83</v>
      </c>
      <c r="CR57">
        <v>76</v>
      </c>
      <c r="CS57">
        <v>85</v>
      </c>
      <c r="CT57">
        <v>94</v>
      </c>
      <c r="CY57" s="333" t="s">
        <v>8</v>
      </c>
      <c r="CZ57" s="5">
        <v>67.116237858885953</v>
      </c>
      <c r="DA57" s="5">
        <f t="shared" si="68"/>
        <v>64.50675703209231</v>
      </c>
      <c r="DB57" s="7">
        <v>56.232593487527403</v>
      </c>
      <c r="DC57" s="7">
        <v>67.146282973621112</v>
      </c>
      <c r="DD57" s="7">
        <f t="shared" si="69"/>
        <v>54.390030465102917</v>
      </c>
      <c r="DE57" s="7">
        <f t="shared" si="70"/>
        <v>67.618345055205452</v>
      </c>
      <c r="DF57" s="5">
        <v>8.3246621553069637</v>
      </c>
      <c r="DG57" s="5">
        <f t="shared" si="71"/>
        <v>8.1694070266269776</v>
      </c>
      <c r="DJ57">
        <v>146</v>
      </c>
      <c r="DK57" s="64"/>
      <c r="DL57" s="7">
        <v>41.49208930813154</v>
      </c>
      <c r="DM57" s="7">
        <v>70.922779626295778</v>
      </c>
      <c r="DN57" s="5">
        <v>7.0826211258670773</v>
      </c>
      <c r="DO57">
        <v>49</v>
      </c>
      <c r="DQ57" s="5">
        <v>45.703304279470579</v>
      </c>
      <c r="DR57" s="5">
        <v>46.777478209602933</v>
      </c>
      <c r="DS57" s="5">
        <v>45.703304279470579</v>
      </c>
      <c r="DT57" s="5">
        <f t="shared" si="72"/>
        <v>46.777478209602933</v>
      </c>
      <c r="DU57">
        <v>1849</v>
      </c>
      <c r="DV57" s="5">
        <v>245.25</v>
      </c>
      <c r="DW57" s="7"/>
      <c r="DX57" s="7">
        <v>146</v>
      </c>
      <c r="DY57" s="5" t="s">
        <v>8</v>
      </c>
      <c r="DZ57" s="5"/>
      <c r="EA57" s="7">
        <v>150</v>
      </c>
      <c r="EB57" s="5">
        <v>32.697547683923702</v>
      </c>
      <c r="EC57" s="7">
        <v>45.703304279470579</v>
      </c>
      <c r="ED57" s="68">
        <v>73.125286847152935</v>
      </c>
      <c r="EE57">
        <v>40</v>
      </c>
    </row>
    <row r="58" spans="1:135" ht="14.45" customHeight="1" x14ac:dyDescent="0.2">
      <c r="A58" s="204">
        <v>3</v>
      </c>
      <c r="B58" s="333" t="s">
        <v>6</v>
      </c>
      <c r="C58" s="237" t="s">
        <v>387</v>
      </c>
      <c r="D58" s="158" t="str">
        <f>IFERROR(IFERROR(VLOOKUP(C58, Archive!$I$786:$P$3989, 8, FALSE), VLOOKUP(C58, Archive!$L$786:$Q$6126, 6, FALSE)), "-")</f>
        <v>-</v>
      </c>
      <c r="E58" s="156" t="str">
        <f>IFERROR(VLOOKUP(C58, Archive!$I$786:$S$3989, 11, FALSE), "-")</f>
        <v>-</v>
      </c>
      <c r="F58" s="205">
        <f ca="1">VLOOKUP($A58, Calcs!$A$3:'Calcs'!$ANA$180, 114, FALSE)</f>
        <v>4</v>
      </c>
      <c r="G58" s="206">
        <f ca="1">VLOOKUP($A58, Calcs!$A$3:'Calcs'!$ANA$180, 115, FALSE)</f>
        <v>1</v>
      </c>
      <c r="H58" s="207">
        <f ca="1">VLOOKUP($A58, Calcs!$A$3:'Calcs'!$ANA$180, 116, FALSE)</f>
        <v>1</v>
      </c>
      <c r="I58" s="208">
        <f ca="1">VLOOKUP($A58, Calcs!$A$3:'Calcs'!$ANA$180, 117, FALSE)</f>
        <v>1</v>
      </c>
      <c r="J58" s="209">
        <f ca="1">VLOOKUP($A58, Calcs!$A$3:'Calcs'!$ANA$180, 118, FALSE)</f>
        <v>1</v>
      </c>
      <c r="K58" s="210">
        <f ca="1">VLOOKUP($A58, Calcs!$A$3:'Calcs'!$ANA$180, 119, FALSE)</f>
        <v>2</v>
      </c>
      <c r="L58" s="211">
        <f ca="1">VLOOKUP($A58, Calcs!$A$3:'Calcs'!$ANA$180, 120, FALSE)</f>
        <v>0</v>
      </c>
      <c r="M58" s="212">
        <f ca="1">VLOOKUP($A58, Calcs!$A$3:'Calcs'!$ANA$180, 121, FALSE)</f>
        <v>0</v>
      </c>
      <c r="N58" s="213" t="str">
        <f t="shared" ca="1" si="37"/>
        <v>6-4</v>
      </c>
      <c r="O58" s="214">
        <f ca="1">VLOOKUP($A58, Calcs!$A$3:'Calcs'!$ANA$180, 311, FALSE)/X58</f>
        <v>43.1</v>
      </c>
      <c r="P58" s="214">
        <f ca="1">VLOOKUP($A58, Calcs!$A$3:'Calcs'!$ANA$180, 406, FALSE)/X58</f>
        <v>38.700000000000003</v>
      </c>
      <c r="Q58" s="214">
        <f t="shared" ca="1" si="38"/>
        <v>4.3999999999999986</v>
      </c>
      <c r="R58" s="215">
        <f ca="1">VLOOKUP($A58,Calcs!$A$3:'Calcs'!$ANA$180,500,FALSE)/X58</f>
        <v>4.6820000000000004</v>
      </c>
      <c r="S58" s="214">
        <f ca="1">VLOOKUP($A58, Calcs!$A$3:'Calcs'!$ANA$180, 216, FALSE)/X58</f>
        <v>55.889854022461464</v>
      </c>
      <c r="T58" s="215">
        <f ca="1">VLOOKUP($A58, Calcs!$A$3:'Calcs'!$ANA$180, 594, FALSE)/X58</f>
        <v>7.0370000000000008</v>
      </c>
      <c r="U58" s="214">
        <f ca="1">VLOOKUP($A58, Calcs!$A$3:'Calcs'!$ANA$180, 688, FALSE)/X58</f>
        <v>72.5</v>
      </c>
      <c r="V58" s="204">
        <f ca="1">VLOOKUP($A58, Calcs!$A$3:'Calcs'!$ANA$180, 782, FALSE)/X58</f>
        <v>51.150000000000006</v>
      </c>
      <c r="W58" s="220">
        <v>4</v>
      </c>
      <c r="X58" s="214">
        <f ca="1">VLOOKUP($A58, Calcs!$A$3:'Calcs'!$ANA$180, 9, FALSE)</f>
        <v>10</v>
      </c>
      <c r="Y58" s="215">
        <f t="shared" ca="1" si="39"/>
        <v>11.618966253737717</v>
      </c>
      <c r="Z58" s="215">
        <f t="shared" ca="1" si="40"/>
        <v>57.171590192557538</v>
      </c>
      <c r="AA58" s="215">
        <f t="shared" ca="1" si="41"/>
        <v>-2.6370000000000022</v>
      </c>
      <c r="AB58" s="204">
        <f t="shared" ca="1" si="42"/>
        <v>72.5</v>
      </c>
      <c r="AC58" s="204">
        <f t="shared" ca="1" si="43"/>
        <v>51.150000000000006</v>
      </c>
      <c r="AD58" s="158">
        <f t="shared" ca="1" si="44"/>
        <v>52.292999443606284</v>
      </c>
      <c r="AE58" s="215">
        <f t="shared" ca="1" si="45"/>
        <v>7.1519228183754899</v>
      </c>
      <c r="AF58" s="216">
        <f ca="1">VLOOKUP($A58,Calcs!$A$3:'Calcs'!$ANA$180,122,FALSE)</f>
        <v>12</v>
      </c>
      <c r="AG58" s="216">
        <f ca="1">VLOOKUP($A58,Calcs!$A$3:'Calcs'!$ANA$180,123,FALSE)</f>
        <v>7</v>
      </c>
      <c r="AH58" s="216">
        <f ca="1">VLOOKUP($A58,Calcs!$A$3:'Calcs'!$ANA$180,124,FALSE)*2</f>
        <v>6</v>
      </c>
      <c r="AI58" s="216">
        <f ca="1">VLOOKUP($A58,Calcs!$A$3:'Calcs'!$ANA$180,110,FALSE)*8</f>
        <v>0</v>
      </c>
      <c r="AJ58" s="216">
        <f ca="1">VLOOKUP($A58,Calcs!$A$3:'Calcs'!$ANA$180,112,FALSE)*12</f>
        <v>0</v>
      </c>
      <c r="AK58" s="157">
        <v>36</v>
      </c>
      <c r="AL58" s="216">
        <f t="shared" ca="1" si="46"/>
        <v>61</v>
      </c>
      <c r="AM58" s="352">
        <f t="shared" si="47"/>
        <v>36</v>
      </c>
      <c r="AN58" s="218">
        <v>57</v>
      </c>
      <c r="AO58" s="217">
        <f t="shared" ca="1" si="48"/>
        <v>57</v>
      </c>
      <c r="AP58" s="191">
        <f t="shared" ca="1" si="49"/>
        <v>0</v>
      </c>
      <c r="AQ58" s="155">
        <f t="shared" ca="1" si="50"/>
        <v>64.847410389322022</v>
      </c>
      <c r="AR58" s="203">
        <f t="shared" ca="1" si="51"/>
        <v>71.188235294117646</v>
      </c>
      <c r="AS58" s="203">
        <f t="shared" ca="1" si="52"/>
        <v>60.600117647058823</v>
      </c>
      <c r="AT58" s="203">
        <f t="shared" ca="1" si="53"/>
        <v>62.514275014387962</v>
      </c>
      <c r="AU58" s="203">
        <f t="shared" ca="1" si="54"/>
        <v>60.701791808873708</v>
      </c>
      <c r="AV58" s="203">
        <f t="shared" ca="1" si="55"/>
        <v>62.012998043543924</v>
      </c>
      <c r="AW58" s="203">
        <f t="shared" ca="1" si="56"/>
        <v>40.999657771278152</v>
      </c>
      <c r="AX58" s="203">
        <f t="shared" ca="1" si="57"/>
        <v>50.566474694425921</v>
      </c>
      <c r="AY58" s="203">
        <f t="shared" ca="1" si="58"/>
        <v>64.714174430782549</v>
      </c>
      <c r="AZ58" s="203">
        <f t="shared" ca="1" si="59"/>
        <v>57.560575938011105</v>
      </c>
      <c r="BA58" s="203">
        <f t="shared" ca="1" si="60"/>
        <v>63.907531692766597</v>
      </c>
      <c r="BB58" s="203">
        <f t="shared" ca="1" si="61"/>
        <v>53.508771929824562</v>
      </c>
      <c r="BC58" s="204">
        <v>211</v>
      </c>
      <c r="BE58">
        <f ca="1">VLOOKUP($A58, Calcs!$A$3:'Calcs'!$ANA$180, 872, FALSE)</f>
        <v>86</v>
      </c>
      <c r="BF58" s="5">
        <f t="shared" si="34"/>
        <v>3.4458321589766703</v>
      </c>
      <c r="BG58">
        <f>(IF(A58&lt;17,SoC!X$2,IF(A58&lt;33,SoC!X$3,IF(A58&lt;49,SoC!X$4,IF(A58&lt;65,SoC!X$5,IF(A58&lt;81,SoC!X$6,IF(A58&lt;97,SoC!X$7,IF(A58&lt;113,SoC!X$8,IF(A58&lt;129,SoC!X$9,IF(A58&lt;145,SoC!X$10,SoC!X$11)))))))))+IF(BX58&lt;17,SoC!X$15,IF(BX58&lt;33,SoC!X$16,IF(BX58&lt;49,SoC!X$17,IF(BX58&lt;65,SoC!X$18,IF(BX58&lt;81,SoC!X$19,IF(BX58&lt;97,SoC!X$20,IF(BX58&lt;113,SoC!X$21,IF(BX58&lt;129,SoC!X$22,IF(BX58&lt;145,SoC!X$23,SoC!X$24))))))))))/2</f>
        <v>1.0229332531371609</v>
      </c>
      <c r="BH58" s="7">
        <v>62.514275014387962</v>
      </c>
      <c r="BI58" s="7">
        <v>60.701791808873708</v>
      </c>
      <c r="BJ58" s="5">
        <v>7.1519228183754899</v>
      </c>
      <c r="BK58" s="5">
        <v>64.86107196588901</v>
      </c>
      <c r="BL58">
        <f ca="1">VLOOKUP($A58, Calcs!$A$3:'Calcs'!$AXV$180, 1058, FALSE)</f>
        <v>2059</v>
      </c>
      <c r="BM58" s="4"/>
      <c r="BN58" s="5">
        <f t="shared" si="62"/>
        <v>0.80536371886178859</v>
      </c>
      <c r="BO58" s="5" t="str">
        <f t="shared" si="63"/>
        <v>BC</v>
      </c>
      <c r="BP58" s="65">
        <f t="shared" si="64"/>
        <v>1.8592122698716969</v>
      </c>
      <c r="BQ58" s="90">
        <v>3</v>
      </c>
      <c r="BR58" s="8" t="s">
        <v>264</v>
      </c>
      <c r="BS58" s="5">
        <f t="shared" ca="1" si="65"/>
        <v>21.467236688037019</v>
      </c>
      <c r="BT58" s="5">
        <f t="shared" ca="1" si="66"/>
        <v>16.884906357562357</v>
      </c>
      <c r="BU58" s="5">
        <f t="shared" si="67"/>
        <v>9.2242704006954312</v>
      </c>
      <c r="BV58" t="s">
        <v>917</v>
      </c>
      <c r="BX58" s="4">
        <v>63</v>
      </c>
      <c r="BY58" s="4">
        <v>4</v>
      </c>
      <c r="CA58" t="s">
        <v>1117</v>
      </c>
      <c r="CF58" s="64">
        <v>0.27354745107623546</v>
      </c>
      <c r="CG58" s="333" t="s">
        <v>387</v>
      </c>
      <c r="CK58">
        <v>57</v>
      </c>
      <c r="CL58">
        <v>50</v>
      </c>
      <c r="CM58">
        <v>49</v>
      </c>
      <c r="CN58">
        <v>45</v>
      </c>
      <c r="CO58">
        <v>31</v>
      </c>
      <c r="CP58">
        <v>18</v>
      </c>
      <c r="CQ58">
        <v>12</v>
      </c>
      <c r="CR58">
        <v>15</v>
      </c>
      <c r="CS58">
        <v>13</v>
      </c>
      <c r="CT58">
        <v>12</v>
      </c>
      <c r="CY58" s="333" t="s">
        <v>387</v>
      </c>
      <c r="CZ58" s="5">
        <v>63.951780210893091</v>
      </c>
      <c r="DA58" s="5">
        <f t="shared" si="68"/>
        <v>65.344348785688325</v>
      </c>
      <c r="DB58" s="7">
        <v>60.245031297077233</v>
      </c>
      <c r="DC58" s="7">
        <v>65.467625899280563</v>
      </c>
      <c r="DD58" s="7">
        <f t="shared" si="69"/>
        <v>61.690391251095214</v>
      </c>
      <c r="DE58" s="7">
        <f t="shared" si="70"/>
        <v>68.648242335207698</v>
      </c>
      <c r="DF58" s="5">
        <v>7.0480493755364684</v>
      </c>
      <c r="DG58" s="5">
        <f t="shared" si="71"/>
        <v>7.3051147407446448</v>
      </c>
      <c r="DJ58">
        <v>211</v>
      </c>
      <c r="DK58" s="64"/>
      <c r="DL58" s="7">
        <v>71.807910929221052</v>
      </c>
      <c r="DM58" s="7">
        <v>90.912557386697586</v>
      </c>
      <c r="DN58" s="5">
        <v>9.1045722972018748</v>
      </c>
      <c r="DO58">
        <v>60</v>
      </c>
      <c r="DQ58" s="5">
        <v>78.676947210577097</v>
      </c>
      <c r="DR58" s="5">
        <v>71.507710407932819</v>
      </c>
      <c r="DS58" s="5">
        <v>78.676947210577097</v>
      </c>
      <c r="DT58" s="5">
        <f t="shared" si="72"/>
        <v>71.507710407932819</v>
      </c>
      <c r="DU58">
        <v>2180</v>
      </c>
      <c r="DV58" s="5">
        <v>298</v>
      </c>
      <c r="DW58" s="7"/>
      <c r="DX58" s="7">
        <v>211</v>
      </c>
      <c r="DY58" s="5" t="s">
        <v>387</v>
      </c>
      <c r="DZ58" s="5"/>
      <c r="EA58" s="7">
        <v>388</v>
      </c>
      <c r="EB58" s="5">
        <v>84.577656675749324</v>
      </c>
      <c r="EC58" s="7">
        <v>78.676947210577097</v>
      </c>
      <c r="ED58" s="68">
        <v>125.88311553692336</v>
      </c>
      <c r="EE58">
        <v>0</v>
      </c>
    </row>
    <row r="59" spans="1:135" ht="14.45" customHeight="1" x14ac:dyDescent="0.2">
      <c r="A59" s="204">
        <v>66</v>
      </c>
      <c r="B59" s="329" t="s">
        <v>2</v>
      </c>
      <c r="C59" s="233" t="s">
        <v>60</v>
      </c>
      <c r="D59" s="158" t="str">
        <f>IFERROR(IFERROR(VLOOKUP(C59, Archive!$I$786:$P$3989, 8, FALSE), VLOOKUP(C59, Archive!$L$786:$Q$6126, 6, FALSE)), "-")</f>
        <v>-</v>
      </c>
      <c r="E59" s="156" t="str">
        <f>IFERROR(VLOOKUP(C59, Archive!$I$786:$S$3989, 11, FALSE), "-")</f>
        <v>-</v>
      </c>
      <c r="F59" s="205">
        <f ca="1">VLOOKUP($A59, Calcs!$A$3:'Calcs'!$ANA$180, 114, FALSE)</f>
        <v>3</v>
      </c>
      <c r="G59" s="206">
        <f ca="1">VLOOKUP($A59, Calcs!$A$3:'Calcs'!$ANA$180, 115, FALSE)</f>
        <v>2</v>
      </c>
      <c r="H59" s="207">
        <f ca="1">VLOOKUP($A59, Calcs!$A$3:'Calcs'!$ANA$180, 116, FALSE)</f>
        <v>1</v>
      </c>
      <c r="I59" s="208">
        <f ca="1">VLOOKUP($A59, Calcs!$A$3:'Calcs'!$ANA$180, 117, FALSE)</f>
        <v>1</v>
      </c>
      <c r="J59" s="209">
        <f ca="1">VLOOKUP($A59, Calcs!$A$3:'Calcs'!$ANA$180, 118, FALSE)</f>
        <v>3</v>
      </c>
      <c r="K59" s="210">
        <f ca="1">VLOOKUP($A59, Calcs!$A$3:'Calcs'!$ANA$180, 119, FALSE)</f>
        <v>1</v>
      </c>
      <c r="L59" s="211">
        <f ca="1">VLOOKUP($A59, Calcs!$A$3:'Calcs'!$ANA$180, 120, FALSE)</f>
        <v>0</v>
      </c>
      <c r="M59" s="212">
        <f ca="1">VLOOKUP($A59, Calcs!$A$3:'Calcs'!$ANA$180, 121, FALSE)</f>
        <v>0</v>
      </c>
      <c r="N59" s="213" t="str">
        <f t="shared" ca="1" si="37"/>
        <v>7-4</v>
      </c>
      <c r="O59" s="214">
        <f ca="1">VLOOKUP($A59, Calcs!$A$3:'Calcs'!$ANA$180, 311, FALSE)/X59</f>
        <v>41.777777777777779</v>
      </c>
      <c r="P59" s="214">
        <f ca="1">VLOOKUP($A59, Calcs!$A$3:'Calcs'!$ANA$180, 406, FALSE)/X59</f>
        <v>35.333333333333336</v>
      </c>
      <c r="Q59" s="214">
        <f t="shared" ca="1" si="38"/>
        <v>6.4444444444444429</v>
      </c>
      <c r="R59" s="215">
        <f ca="1">VLOOKUP($A59,Calcs!$A$3:'Calcs'!$ANA$180,500,FALSE)/X59</f>
        <v>4.5455555555555556</v>
      </c>
      <c r="S59" s="214">
        <f ca="1">VLOOKUP($A59, Calcs!$A$3:'Calcs'!$ANA$180, 216, FALSE)/X59</f>
        <v>58.171862715789693</v>
      </c>
      <c r="T59" s="215">
        <f ca="1">VLOOKUP($A59, Calcs!$A$3:'Calcs'!$ANA$180, 594, FALSE)/X59</f>
        <v>7.0311111111111106</v>
      </c>
      <c r="U59" s="214">
        <f ca="1">VLOOKUP($A59, Calcs!$A$3:'Calcs'!$ANA$180, 688, FALSE)/X59</f>
        <v>72.222222222222229</v>
      </c>
      <c r="V59" s="204">
        <f ca="1">VLOOKUP($A59, Calcs!$A$3:'Calcs'!$ANA$180, 782, FALSE)/X59</f>
        <v>53.022222222222226</v>
      </c>
      <c r="W59" s="220">
        <v>2</v>
      </c>
      <c r="X59" s="214">
        <f ca="1">VLOOKUP($A59, Calcs!$A$3:'Calcs'!$ANA$180, 9, FALSE)</f>
        <v>9</v>
      </c>
      <c r="Y59" s="215">
        <f t="shared" ca="1" si="39"/>
        <v>12.417501833292594</v>
      </c>
      <c r="Z59" s="215">
        <f t="shared" ca="1" si="40"/>
        <v>63.502142813603285</v>
      </c>
      <c r="AA59" s="215">
        <f t="shared" ca="1" si="41"/>
        <v>-0.58666666666666778</v>
      </c>
      <c r="AB59" s="204">
        <f t="shared" ca="1" si="42"/>
        <v>72.222222222222229</v>
      </c>
      <c r="AC59" s="204">
        <f t="shared" ca="1" si="43"/>
        <v>53.022222222222226</v>
      </c>
      <c r="AD59" s="158">
        <f t="shared" ca="1" si="44"/>
        <v>57.099471401235796</v>
      </c>
      <c r="AE59" s="215">
        <f t="shared" ca="1" si="45"/>
        <v>7.2816359578203462</v>
      </c>
      <c r="AF59" s="216">
        <f ca="1">VLOOKUP($A59,Calcs!$A$3:'Calcs'!$ANA$180,122,FALSE)</f>
        <v>10</v>
      </c>
      <c r="AG59" s="216">
        <f ca="1">VLOOKUP($A59,Calcs!$A$3:'Calcs'!$ANA$180,123,FALSE)</f>
        <v>6</v>
      </c>
      <c r="AH59" s="216">
        <f ca="1">VLOOKUP($A59,Calcs!$A$3:'Calcs'!$ANA$180,124,FALSE)*2</f>
        <v>18</v>
      </c>
      <c r="AI59" s="216">
        <f ca="1">VLOOKUP($A59,Calcs!$A$3:'Calcs'!$ANA$180,110,FALSE)*8</f>
        <v>0</v>
      </c>
      <c r="AJ59" s="216">
        <f ca="1">VLOOKUP($A59,Calcs!$A$3:'Calcs'!$ANA$180,112,FALSE)*12</f>
        <v>0</v>
      </c>
      <c r="AK59" s="157">
        <v>29</v>
      </c>
      <c r="AL59" s="216">
        <f t="shared" ca="1" si="46"/>
        <v>63</v>
      </c>
      <c r="AM59" s="352">
        <f t="shared" si="47"/>
        <v>29</v>
      </c>
      <c r="AN59" s="219">
        <v>58</v>
      </c>
      <c r="AO59" s="217">
        <f t="shared" ca="1" si="48"/>
        <v>58</v>
      </c>
      <c r="AP59" s="191">
        <f t="shared" ca="1" si="49"/>
        <v>0</v>
      </c>
      <c r="AQ59" s="155">
        <f t="shared" ca="1" si="50"/>
        <v>64.380720066380107</v>
      </c>
      <c r="AR59" s="203">
        <f t="shared" ca="1" si="51"/>
        <v>60.623529411764707</v>
      </c>
      <c r="AS59" s="203">
        <f t="shared" ca="1" si="52"/>
        <v>55.329764705882354</v>
      </c>
      <c r="AT59" s="203">
        <f t="shared" ca="1" si="53"/>
        <v>60.214032244049399</v>
      </c>
      <c r="AU59" s="203">
        <f t="shared" ca="1" si="54"/>
        <v>67.811433447098963</v>
      </c>
      <c r="AV59" s="203">
        <f t="shared" ca="1" si="55"/>
        <v>66.274959413532997</v>
      </c>
      <c r="AW59" s="203">
        <f t="shared" ca="1" si="56"/>
        <v>48.508115818278462</v>
      </c>
      <c r="AX59" s="203">
        <f t="shared" ca="1" si="57"/>
        <v>53.744867952536204</v>
      </c>
      <c r="AY59" s="203">
        <f t="shared" ca="1" si="58"/>
        <v>66.32123593951458</v>
      </c>
      <c r="AZ59" s="203">
        <f t="shared" ca="1" si="59"/>
        <v>61.245572747699519</v>
      </c>
      <c r="BA59" s="203">
        <f t="shared" ca="1" si="60"/>
        <v>61.446681580909768</v>
      </c>
      <c r="BB59" s="203">
        <f t="shared" ca="1" si="61"/>
        <v>55.26315789473685</v>
      </c>
      <c r="BC59" s="204">
        <v>202</v>
      </c>
      <c r="BE59">
        <f ca="1">VLOOKUP($A59, Calcs!$A$3:'Calcs'!$ANA$180, 872, FALSE)</f>
        <v>61.25</v>
      </c>
      <c r="BF59" s="5">
        <f t="shared" si="34"/>
        <v>10.29228116902277</v>
      </c>
      <c r="BG59">
        <f>(IF(A59&lt;17,SoC!X$2,IF(A59&lt;33,SoC!X$3,IF(A59&lt;49,SoC!X$4,IF(A59&lt;65,SoC!X$5,IF(A59&lt;81,SoC!X$6,IF(A59&lt;97,SoC!X$7,IF(A59&lt;113,SoC!X$8,IF(A59&lt;129,SoC!X$9,IF(A59&lt;145,SoC!X$10,SoC!X$11)))))))))+IF(BX59&lt;17,SoC!X$15,IF(BX59&lt;33,SoC!X$16,IF(BX59&lt;49,SoC!X$17,IF(BX59&lt;65,SoC!X$18,IF(BX59&lt;81,SoC!X$19,IF(BX59&lt;97,SoC!X$20,IF(BX59&lt;113,SoC!X$21,IF(BX59&lt;129,SoC!X$22,IF(BX59&lt;145,SoC!X$23,SoC!X$24))))))))))/2</f>
        <v>1.0916298679286882</v>
      </c>
      <c r="BH59" s="7">
        <v>60.214032244049399</v>
      </c>
      <c r="BI59" s="7">
        <v>67.811433447098963</v>
      </c>
      <c r="BJ59" s="5">
        <v>7.2816359578203462</v>
      </c>
      <c r="BK59" s="5">
        <v>64.358679655808558</v>
      </c>
      <c r="BL59">
        <f ca="1">VLOOKUP($A59, Calcs!$A$3:'Calcs'!$AXV$180, 1058, FALSE)</f>
        <v>2026</v>
      </c>
      <c r="BM59" s="4"/>
      <c r="BN59" s="5">
        <f t="shared" si="62"/>
        <v>0.8022386157235798</v>
      </c>
      <c r="BO59" s="5" t="str">
        <f t="shared" si="63"/>
        <v>BC</v>
      </c>
      <c r="BP59" s="65">
        <f t="shared" si="64"/>
        <v>1.8235903775780344</v>
      </c>
      <c r="BQ59" s="90">
        <v>9</v>
      </c>
      <c r="BR59" s="8" t="s">
        <v>267</v>
      </c>
      <c r="BS59" s="5">
        <f t="shared" ca="1" si="65"/>
        <v>21.791217653258972</v>
      </c>
      <c r="BT59" s="5">
        <f t="shared" ca="1" si="66"/>
        <v>16.917541166124277</v>
      </c>
      <c r="BU59" s="5">
        <f t="shared" si="67"/>
        <v>8.7218780906149789</v>
      </c>
      <c r="BV59" t="s">
        <v>645</v>
      </c>
      <c r="BX59" s="4">
        <v>29</v>
      </c>
      <c r="BY59" s="4">
        <v>13</v>
      </c>
      <c r="CA59" t="s">
        <v>898</v>
      </c>
      <c r="CF59" s="64">
        <v>0.32558698221328053</v>
      </c>
      <c r="CG59" s="329" t="s">
        <v>60</v>
      </c>
      <c r="CK59">
        <v>58</v>
      </c>
      <c r="CL59">
        <v>62</v>
      </c>
      <c r="CM59">
        <v>37</v>
      </c>
      <c r="CN59">
        <v>23</v>
      </c>
      <c r="CO59">
        <v>26</v>
      </c>
      <c r="CP59">
        <v>27</v>
      </c>
      <c r="CQ59">
        <v>21</v>
      </c>
      <c r="CR59">
        <v>17</v>
      </c>
      <c r="CS59">
        <v>20</v>
      </c>
      <c r="CT59">
        <v>19</v>
      </c>
      <c r="CY59" s="329" t="s">
        <v>60</v>
      </c>
      <c r="CZ59" s="5">
        <v>68.303413669770293</v>
      </c>
      <c r="DA59" s="5">
        <f t="shared" si="68"/>
        <v>68.599410241883092</v>
      </c>
      <c r="DB59" s="7">
        <v>55.555555555555557</v>
      </c>
      <c r="DC59" s="7">
        <v>76.179056754596317</v>
      </c>
      <c r="DD59" s="7">
        <f t="shared" si="69"/>
        <v>58.145054696366969</v>
      </c>
      <c r="DE59" s="7">
        <f t="shared" si="70"/>
        <v>76.785334127447783</v>
      </c>
      <c r="DF59" s="5">
        <v>7.4766302570074981</v>
      </c>
      <c r="DG59" s="5">
        <f t="shared" si="71"/>
        <v>7.6223656278732861</v>
      </c>
      <c r="DJ59">
        <v>202</v>
      </c>
      <c r="DK59" s="64"/>
      <c r="DL59" s="7">
        <v>76.271548682046841</v>
      </c>
      <c r="DM59" s="7">
        <v>81.029275737408113</v>
      </c>
      <c r="DN59" s="5">
        <v>8.6425132239338023</v>
      </c>
      <c r="DO59">
        <v>50</v>
      </c>
      <c r="DQ59" s="5">
        <v>73.624441424768747</v>
      </c>
      <c r="DR59" s="5">
        <v>67.71833106857656</v>
      </c>
      <c r="DS59" s="5">
        <v>73.624441424768747</v>
      </c>
      <c r="DT59" s="5">
        <f t="shared" si="72"/>
        <v>67.71833106857656</v>
      </c>
      <c r="DU59">
        <v>2110</v>
      </c>
      <c r="DV59" s="5">
        <v>249.75</v>
      </c>
      <c r="DW59" s="7"/>
      <c r="DX59" s="7">
        <v>202</v>
      </c>
      <c r="DY59" s="5" t="s">
        <v>60</v>
      </c>
      <c r="DZ59" s="5"/>
      <c r="EA59" s="7">
        <v>373</v>
      </c>
      <c r="EB59" s="5">
        <v>81.30790190735695</v>
      </c>
      <c r="EC59" s="7">
        <v>73.624441424768747</v>
      </c>
      <c r="ED59" s="68">
        <v>117.79910627963</v>
      </c>
      <c r="EE59">
        <v>2</v>
      </c>
    </row>
    <row r="60" spans="1:135" ht="14.45" customHeight="1" x14ac:dyDescent="0.2">
      <c r="A60" s="204">
        <v>46</v>
      </c>
      <c r="B60" s="332" t="s">
        <v>4</v>
      </c>
      <c r="C60" s="236" t="s">
        <v>80</v>
      </c>
      <c r="D60" s="158" t="str">
        <f>IFERROR(IFERROR(VLOOKUP(C60, Archive!$I$786:$P$3989, 8, FALSE), VLOOKUP(C60, Archive!$L$786:$Q$6126, 6, FALSE)), "-")</f>
        <v>-</v>
      </c>
      <c r="E60" s="156" t="str">
        <f>IFERROR(VLOOKUP(C60, Archive!$I$786:$S$3989, 11, FALSE), "-")</f>
        <v>-</v>
      </c>
      <c r="F60" s="205">
        <f ca="1">VLOOKUP($A60, Calcs!$A$3:'Calcs'!$ANA$180, 114, FALSE)</f>
        <v>3</v>
      </c>
      <c r="G60" s="206">
        <f ca="1">VLOOKUP($A60, Calcs!$A$3:'Calcs'!$ANA$180, 115, FALSE)</f>
        <v>2</v>
      </c>
      <c r="H60" s="207">
        <f ca="1">VLOOKUP($A60, Calcs!$A$3:'Calcs'!$ANA$180, 116, FALSE)</f>
        <v>2</v>
      </c>
      <c r="I60" s="208">
        <f ca="1">VLOOKUP($A60, Calcs!$A$3:'Calcs'!$ANA$180, 117, FALSE)</f>
        <v>0</v>
      </c>
      <c r="J60" s="209">
        <f ca="1">VLOOKUP($A60, Calcs!$A$3:'Calcs'!$ANA$180, 118, FALSE)</f>
        <v>1</v>
      </c>
      <c r="K60" s="210">
        <f ca="1">VLOOKUP($A60, Calcs!$A$3:'Calcs'!$ANA$180, 119, FALSE)</f>
        <v>2</v>
      </c>
      <c r="L60" s="211">
        <f ca="1">VLOOKUP($A60, Calcs!$A$3:'Calcs'!$ANA$180, 120, FALSE)</f>
        <v>0</v>
      </c>
      <c r="M60" s="212">
        <f ca="1">VLOOKUP($A60, Calcs!$A$3:'Calcs'!$ANA$180, 121, FALSE)</f>
        <v>0</v>
      </c>
      <c r="N60" s="213" t="str">
        <f t="shared" ca="1" si="37"/>
        <v>6-4</v>
      </c>
      <c r="O60" s="214">
        <f ca="1">VLOOKUP($A60, Calcs!$A$3:'Calcs'!$ANA$180, 311, FALSE)/X60</f>
        <v>39</v>
      </c>
      <c r="P60" s="214">
        <f ca="1">VLOOKUP($A60, Calcs!$A$3:'Calcs'!$ANA$180, 406, FALSE)/X60</f>
        <v>37.1</v>
      </c>
      <c r="Q60" s="214">
        <f t="shared" ca="1" si="38"/>
        <v>1.8999999999999986</v>
      </c>
      <c r="R60" s="215">
        <f ca="1">VLOOKUP($A60,Calcs!$A$3:'Calcs'!$ANA$180,500,FALSE)/X60</f>
        <v>4.0129999999999999</v>
      </c>
      <c r="S60" s="214">
        <f ca="1">VLOOKUP($A60, Calcs!$A$3:'Calcs'!$ANA$180, 216, FALSE)/X60</f>
        <v>59.696107308512275</v>
      </c>
      <c r="T60" s="215">
        <f ca="1">VLOOKUP($A60, Calcs!$A$3:'Calcs'!$ANA$180, 594, FALSE)/X60</f>
        <v>-2.9999999999999936E-2</v>
      </c>
      <c r="U60" s="214">
        <f ca="1">VLOOKUP($A60, Calcs!$A$3:'Calcs'!$ANA$180, 688, FALSE)/X60</f>
        <v>62.2</v>
      </c>
      <c r="V60" s="204">
        <f ca="1">VLOOKUP($A60, Calcs!$A$3:'Calcs'!$ANA$180, 782, FALSE)/X60</f>
        <v>58.530000000000008</v>
      </c>
      <c r="W60" s="220">
        <v>7</v>
      </c>
      <c r="X60" s="214">
        <f ca="1">VLOOKUP($A60, Calcs!$A$3:'Calcs'!$ANA$180, 9, FALSE)</f>
        <v>10</v>
      </c>
      <c r="Y60" s="215">
        <f t="shared" ca="1" si="39"/>
        <v>12.932967854472963</v>
      </c>
      <c r="Z60" s="215">
        <f t="shared" ca="1" si="40"/>
        <v>64.124962906031257</v>
      </c>
      <c r="AA60" s="215">
        <f t="shared" ca="1" si="41"/>
        <v>1.9299999999999986</v>
      </c>
      <c r="AB60" s="204">
        <f t="shared" ca="1" si="42"/>
        <v>62.2</v>
      </c>
      <c r="AC60" s="204">
        <f t="shared" ca="1" si="43"/>
        <v>58.530000000000008</v>
      </c>
      <c r="AD60" s="158">
        <f t="shared" ca="1" si="44"/>
        <v>47.8545612555247</v>
      </c>
      <c r="AE60" s="215">
        <f t="shared" ca="1" si="45"/>
        <v>7.6504901803740664</v>
      </c>
      <c r="AF60" s="216">
        <f ca="1">VLOOKUP($A60,Calcs!$A$3:'Calcs'!$ANA$180,122,FALSE)</f>
        <v>11</v>
      </c>
      <c r="AG60" s="216">
        <f ca="1">VLOOKUP($A60,Calcs!$A$3:'Calcs'!$ANA$180,123,FALSE)</f>
        <v>9</v>
      </c>
      <c r="AH60" s="216">
        <f ca="1">VLOOKUP($A60,Calcs!$A$3:'Calcs'!$ANA$180,124,FALSE)*2</f>
        <v>6</v>
      </c>
      <c r="AI60" s="216">
        <f ca="1">VLOOKUP($A60,Calcs!$A$3:'Calcs'!$ANA$180,110,FALSE)*8</f>
        <v>0</v>
      </c>
      <c r="AJ60" s="216">
        <f ca="1">VLOOKUP($A60,Calcs!$A$3:'Calcs'!$ANA$180,112,FALSE)*12</f>
        <v>0</v>
      </c>
      <c r="AK60" s="157">
        <v>31</v>
      </c>
      <c r="AL60" s="216">
        <f t="shared" ca="1" si="46"/>
        <v>57</v>
      </c>
      <c r="AM60" s="352">
        <f t="shared" si="47"/>
        <v>31</v>
      </c>
      <c r="AN60" s="218">
        <v>59</v>
      </c>
      <c r="AO60" s="217">
        <f t="shared" ca="1" si="48"/>
        <v>59</v>
      </c>
      <c r="AP60" s="191">
        <f t="shared" ca="1" si="49"/>
        <v>0</v>
      </c>
      <c r="AQ60" s="155">
        <f t="shared" ca="1" si="50"/>
        <v>64.326546371425081</v>
      </c>
      <c r="AR60" s="203">
        <f t="shared" ca="1" si="51"/>
        <v>65.305882352941182</v>
      </c>
      <c r="AS60" s="203">
        <f t="shared" ca="1" si="52"/>
        <v>74.325607843137249</v>
      </c>
      <c r="AT60" s="203">
        <f t="shared" ca="1" si="53"/>
        <v>55.293908390247324</v>
      </c>
      <c r="AU60" s="203">
        <f t="shared" ca="1" si="54"/>
        <v>64.080631399317397</v>
      </c>
      <c r="AV60" s="203">
        <f t="shared" ca="1" si="55"/>
        <v>69.026115812897572</v>
      </c>
      <c r="AW60" s="203">
        <f t="shared" ca="1" si="56"/>
        <v>49.246822028424745</v>
      </c>
      <c r="AX60" s="203">
        <f t="shared" ca="1" si="57"/>
        <v>57.646163530284952</v>
      </c>
      <c r="AY60" s="203">
        <f t="shared" ca="1" si="58"/>
        <v>70.891100071523852</v>
      </c>
      <c r="AZ60" s="203">
        <f t="shared" ca="1" si="59"/>
        <v>54.093687965942131</v>
      </c>
      <c r="BA60" s="203">
        <f t="shared" ca="1" si="60"/>
        <v>47.203579418344518</v>
      </c>
      <c r="BB60" s="203">
        <f t="shared" ca="1" si="61"/>
        <v>50</v>
      </c>
      <c r="BC60" s="204">
        <v>119</v>
      </c>
      <c r="BE60">
        <f ca="1">VLOOKUP($A60, Calcs!$A$3:'Calcs'!$ANA$180, 872, FALSE)</f>
        <v>59</v>
      </c>
      <c r="BF60" s="5">
        <f t="shared" si="34"/>
        <v>11.42919832545479</v>
      </c>
      <c r="BG60">
        <f>(IF(A60&lt;17,SoC!X$2,IF(A60&lt;33,SoC!X$3,IF(A60&lt;49,SoC!X$4,IF(A60&lt;65,SoC!X$5,IF(A60&lt;81,SoC!X$6,IF(A60&lt;97,SoC!X$7,IF(A60&lt;113,SoC!X$8,IF(A60&lt;129,SoC!X$9,IF(A60&lt;145,SoC!X$10,SoC!X$11)))))))))+IF(BX60&lt;17,SoC!X$15,IF(BX60&lt;33,SoC!X$16,IF(BX60&lt;49,SoC!X$17,IF(BX60&lt;65,SoC!X$18,IF(BX60&lt;81,SoC!X$19,IF(BX60&lt;97,SoC!X$20,IF(BX60&lt;113,SoC!X$21,IF(BX60&lt;129,SoC!X$22,IF(BX60&lt;145,SoC!X$23,SoC!X$24))))))))))/2</f>
        <v>1.0741900233901425</v>
      </c>
      <c r="BH60" s="7">
        <v>55.293908390247324</v>
      </c>
      <c r="BI60" s="7">
        <v>64.080631399317397</v>
      </c>
      <c r="BJ60" s="5">
        <v>7.6504901803740664</v>
      </c>
      <c r="BK60" s="5">
        <v>64.291983254547887</v>
      </c>
      <c r="BL60">
        <f ca="1">VLOOKUP($A60, Calcs!$A$3:'Calcs'!$AXV$180, 1058, FALSE)</f>
        <v>1835</v>
      </c>
      <c r="BM60" s="4"/>
      <c r="BN60" s="5">
        <f t="shared" si="62"/>
        <v>0.8018228186734766</v>
      </c>
      <c r="BO60" s="5" t="str">
        <f t="shared" si="63"/>
        <v>BC</v>
      </c>
      <c r="BP60" s="65">
        <f t="shared" si="64"/>
        <v>1.9946782086027603</v>
      </c>
      <c r="BQ60" s="90">
        <v>10</v>
      </c>
      <c r="BR60" s="8" t="s">
        <v>265</v>
      </c>
      <c r="BS60" s="5">
        <f t="shared" ca="1" si="65"/>
        <v>21.726637821509041</v>
      </c>
      <c r="BT60" s="5">
        <f t="shared" ca="1" si="66"/>
        <v>16.886010095351864</v>
      </c>
      <c r="BU60" s="5">
        <f t="shared" si="67"/>
        <v>8.6551816893543077</v>
      </c>
      <c r="BV60" t="s">
        <v>916</v>
      </c>
      <c r="BX60" s="4">
        <v>107</v>
      </c>
      <c r="BY60" s="4">
        <v>14</v>
      </c>
      <c r="CA60" t="s">
        <v>1117</v>
      </c>
      <c r="CF60" s="64">
        <v>0.21945711363276296</v>
      </c>
      <c r="CG60" s="332" t="s">
        <v>80</v>
      </c>
      <c r="CK60">
        <v>59</v>
      </c>
      <c r="CL60">
        <v>58</v>
      </c>
      <c r="CM60">
        <v>62</v>
      </c>
      <c r="CN60">
        <v>69</v>
      </c>
      <c r="CO60">
        <v>79</v>
      </c>
      <c r="CP60">
        <v>67</v>
      </c>
      <c r="CQ60">
        <v>60</v>
      </c>
      <c r="CR60">
        <v>55</v>
      </c>
      <c r="CS60">
        <v>62</v>
      </c>
      <c r="CT60">
        <v>65</v>
      </c>
      <c r="CY60" s="332" t="s">
        <v>80</v>
      </c>
      <c r="CZ60" s="5">
        <v>61.615935482491487</v>
      </c>
      <c r="DA60" s="5">
        <f t="shared" si="68"/>
        <v>60.638135202053384</v>
      </c>
      <c r="DB60" s="7">
        <v>50.275350662912324</v>
      </c>
      <c r="DC60" s="7">
        <v>61.390887290167861</v>
      </c>
      <c r="DD60" s="7">
        <f t="shared" si="69"/>
        <v>49.549331678970063</v>
      </c>
      <c r="DE60" s="7">
        <f t="shared" si="70"/>
        <v>65.181713089607499</v>
      </c>
      <c r="DF60" s="5">
        <v>7.6149523964368946</v>
      </c>
      <c r="DG60" s="5">
        <f t="shared" si="71"/>
        <v>7.6047131396706522</v>
      </c>
      <c r="DJ60">
        <v>119</v>
      </c>
      <c r="DK60" s="64"/>
      <c r="DL60" s="7">
        <v>44.467198791374244</v>
      </c>
      <c r="DM60" s="7">
        <v>91.717493685684985</v>
      </c>
      <c r="DN60" s="5">
        <v>7.533038342306952</v>
      </c>
      <c r="DO60">
        <v>46</v>
      </c>
      <c r="DQ60" s="5">
        <v>54.335466558841894</v>
      </c>
      <c r="DR60" s="5">
        <v>53.251599919131422</v>
      </c>
      <c r="DS60" s="5">
        <v>54.335466558841894</v>
      </c>
      <c r="DT60" s="5">
        <f t="shared" si="72"/>
        <v>53.251599919131422</v>
      </c>
      <c r="DU60">
        <v>1781</v>
      </c>
      <c r="DV60" s="5">
        <v>232.25</v>
      </c>
      <c r="DW60" s="7"/>
      <c r="DX60" s="7">
        <v>119</v>
      </c>
      <c r="DY60" s="5" t="s">
        <v>80</v>
      </c>
      <c r="DZ60" s="5"/>
      <c r="EA60" s="7">
        <v>146</v>
      </c>
      <c r="EB60" s="5">
        <v>31.825613079019071</v>
      </c>
      <c r="EC60" s="7">
        <v>54.335466558841894</v>
      </c>
      <c r="ED60" s="68">
        <v>86.93674649414703</v>
      </c>
      <c r="EE60">
        <v>0</v>
      </c>
    </row>
    <row r="61" spans="1:135" ht="14.45" customHeight="1" x14ac:dyDescent="0.2">
      <c r="A61" s="204">
        <v>41</v>
      </c>
      <c r="B61" s="332" t="s">
        <v>4</v>
      </c>
      <c r="C61" s="236" t="s">
        <v>749</v>
      </c>
      <c r="D61" s="158" t="str">
        <f>IFERROR(IFERROR(VLOOKUP(C61, Archive!$I$786:$P$3989, 8, FALSE), VLOOKUP(C61, Archive!$L$786:$Q$6126, 6, FALSE)), "-")</f>
        <v>-</v>
      </c>
      <c r="E61" s="156" t="str">
        <f>IFERROR(VLOOKUP(C61, Archive!$I$786:$S$3989, 11, FALSE), "-")</f>
        <v>-</v>
      </c>
      <c r="F61" s="205">
        <f ca="1">VLOOKUP($A61, Calcs!$A$3:'Calcs'!$ANA$180, 114, FALSE)</f>
        <v>4</v>
      </c>
      <c r="G61" s="206">
        <f ca="1">VLOOKUP($A61, Calcs!$A$3:'Calcs'!$ANA$180, 115, FALSE)</f>
        <v>1</v>
      </c>
      <c r="H61" s="207">
        <f ca="1">VLOOKUP($A61, Calcs!$A$3:'Calcs'!$ANA$180, 116, FALSE)</f>
        <v>1</v>
      </c>
      <c r="I61" s="208">
        <f ca="1">VLOOKUP($A61, Calcs!$A$3:'Calcs'!$ANA$180, 117, FALSE)</f>
        <v>1</v>
      </c>
      <c r="J61" s="209">
        <f ca="1">VLOOKUP($A61, Calcs!$A$3:'Calcs'!$ANA$180, 118, FALSE)</f>
        <v>1</v>
      </c>
      <c r="K61" s="210">
        <f ca="1">VLOOKUP($A61, Calcs!$A$3:'Calcs'!$ANA$180, 119, FALSE)</f>
        <v>2</v>
      </c>
      <c r="L61" s="211">
        <f ca="1">VLOOKUP($A61, Calcs!$A$3:'Calcs'!$ANA$180, 120, FALSE)</f>
        <v>0</v>
      </c>
      <c r="M61" s="212">
        <f ca="1">VLOOKUP($A61, Calcs!$A$3:'Calcs'!$ANA$180, 121, FALSE)</f>
        <v>0</v>
      </c>
      <c r="N61" s="213" t="str">
        <f t="shared" ca="1" si="37"/>
        <v>6-4</v>
      </c>
      <c r="O61" s="214">
        <f ca="1">VLOOKUP($A61, Calcs!$A$3:'Calcs'!$ANA$180, 311, FALSE)/X61</f>
        <v>36</v>
      </c>
      <c r="P61" s="214">
        <f ca="1">VLOOKUP($A61, Calcs!$A$3:'Calcs'!$ANA$180, 406, FALSE)/X61</f>
        <v>29.9</v>
      </c>
      <c r="Q61" s="214">
        <f t="shared" ca="1" si="38"/>
        <v>6.1000000000000014</v>
      </c>
      <c r="R61" s="215">
        <f ca="1">VLOOKUP($A61,Calcs!$A$3:'Calcs'!$ANA$180,500,FALSE)/X61</f>
        <v>4.3229999999999995</v>
      </c>
      <c r="S61" s="214">
        <f ca="1">VLOOKUP($A61, Calcs!$A$3:'Calcs'!$ANA$180, 216, FALSE)/X61</f>
        <v>56.690373849498386</v>
      </c>
      <c r="T61" s="215">
        <f ca="1">VLOOKUP($A61, Calcs!$A$3:'Calcs'!$ANA$180, 594, FALSE)/X61</f>
        <v>3.8470000000000004</v>
      </c>
      <c r="U61" s="214">
        <f ca="1">VLOOKUP($A61, Calcs!$A$3:'Calcs'!$ANA$180, 688, FALSE)/X61</f>
        <v>68</v>
      </c>
      <c r="V61" s="204">
        <f ca="1">VLOOKUP($A61, Calcs!$A$3:'Calcs'!$ANA$180, 782, FALSE)/X61</f>
        <v>59.160000000000004</v>
      </c>
      <c r="W61" s="220">
        <v>8</v>
      </c>
      <c r="X61" s="214">
        <f ca="1">VLOOKUP($A61, Calcs!$A$3:'Calcs'!$ANA$180, 9, FALSE)</f>
        <v>10</v>
      </c>
      <c r="Y61" s="215">
        <f t="shared" ca="1" si="39"/>
        <v>12.977099236641223</v>
      </c>
      <c r="Z61" s="215">
        <f t="shared" ca="1" si="40"/>
        <v>51.67602223771528</v>
      </c>
      <c r="AA61" s="215">
        <f t="shared" ca="1" si="41"/>
        <v>2.253000000000001</v>
      </c>
      <c r="AB61" s="204">
        <f t="shared" ca="1" si="42"/>
        <v>68</v>
      </c>
      <c r="AC61" s="204">
        <f t="shared" ca="1" si="43"/>
        <v>59.160000000000004</v>
      </c>
      <c r="AD61" s="158">
        <f t="shared" ca="1" si="44"/>
        <v>45.53734485301834</v>
      </c>
      <c r="AE61" s="215">
        <f t="shared" ca="1" si="45"/>
        <v>7.6915538092117641</v>
      </c>
      <c r="AF61" s="216">
        <f ca="1">VLOOKUP($A61,Calcs!$A$3:'Calcs'!$ANA$180,122,FALSE)</f>
        <v>13</v>
      </c>
      <c r="AG61" s="216">
        <f ca="1">VLOOKUP($A61,Calcs!$A$3:'Calcs'!$ANA$180,123,FALSE)</f>
        <v>7</v>
      </c>
      <c r="AH61" s="216">
        <f ca="1">VLOOKUP($A61,Calcs!$A$3:'Calcs'!$ANA$180,124,FALSE)*2</f>
        <v>6</v>
      </c>
      <c r="AI61" s="216">
        <f ca="1">VLOOKUP($A61,Calcs!$A$3:'Calcs'!$ANA$180,110,FALSE)*8</f>
        <v>0</v>
      </c>
      <c r="AJ61" s="216">
        <f ca="1">VLOOKUP($A61,Calcs!$A$3:'Calcs'!$ANA$180,112,FALSE)*12</f>
        <v>0</v>
      </c>
      <c r="AK61" s="157">
        <v>30</v>
      </c>
      <c r="AL61" s="216">
        <f t="shared" ca="1" si="46"/>
        <v>56</v>
      </c>
      <c r="AM61" s="352">
        <f t="shared" si="47"/>
        <v>30</v>
      </c>
      <c r="AN61" s="219">
        <v>60</v>
      </c>
      <c r="AO61" s="217">
        <f t="shared" ca="1" si="48"/>
        <v>60</v>
      </c>
      <c r="AP61" s="191">
        <f t="shared" ca="1" si="49"/>
        <v>0</v>
      </c>
      <c r="AQ61" s="155">
        <f t="shared" ca="1" si="50"/>
        <v>64.293005724154156</v>
      </c>
      <c r="AR61" s="203">
        <f t="shared" ca="1" si="51"/>
        <v>77.07058823529411</v>
      </c>
      <c r="AS61" s="203">
        <f t="shared" ca="1" si="52"/>
        <v>63.541294117647055</v>
      </c>
      <c r="AT61" s="203">
        <f t="shared" ca="1" si="53"/>
        <v>49.823568648088312</v>
      </c>
      <c r="AU61" s="203">
        <f t="shared" ca="1" si="54"/>
        <v>79.285409556313994</v>
      </c>
      <c r="AV61" s="203">
        <f t="shared" ca="1" si="55"/>
        <v>69.261654780503989</v>
      </c>
      <c r="AW61" s="203">
        <f t="shared" ca="1" si="56"/>
        <v>34.481547283389027</v>
      </c>
      <c r="AX61" s="203">
        <f t="shared" ca="1" si="57"/>
        <v>58.146872856753639</v>
      </c>
      <c r="AY61" s="203">
        <f t="shared" ca="1" si="58"/>
        <v>71.399851749236333</v>
      </c>
      <c r="AZ61" s="203">
        <f t="shared" ca="1" si="59"/>
        <v>52.256319334710824</v>
      </c>
      <c r="BA61" s="203">
        <f t="shared" ca="1" si="60"/>
        <v>52.274422073079798</v>
      </c>
      <c r="BB61" s="203">
        <f t="shared" ca="1" si="61"/>
        <v>49.122807017543856</v>
      </c>
      <c r="BC61" s="204">
        <v>144</v>
      </c>
      <c r="BE61">
        <f ca="1">VLOOKUP($A61, Calcs!$A$3:'Calcs'!$ANA$180, 872, FALSE)</f>
        <v>79</v>
      </c>
      <c r="BF61" s="5">
        <f t="shared" si="34"/>
        <v>4.5706060617194488</v>
      </c>
      <c r="BG61">
        <f>(IF(A61&lt;17,SoC!X$2,IF(A61&lt;33,SoC!X$3,IF(A61&lt;49,SoC!X$4,IF(A61&lt;65,SoC!X$5,IF(A61&lt;81,SoC!X$6,IF(A61&lt;97,SoC!X$7,IF(A61&lt;113,SoC!X$8,IF(A61&lt;129,SoC!X$9,IF(A61&lt;145,SoC!X$10,SoC!X$11)))))))))+IF(BX61&lt;17,SoC!X$15,IF(BX61&lt;33,SoC!X$16,IF(BX61&lt;49,SoC!X$17,IF(BX61&lt;65,SoC!X$18,IF(BX61&lt;81,SoC!X$19,IF(BX61&lt;97,SoC!X$20,IF(BX61&lt;113,SoC!X$21,IF(BX61&lt;129,SoC!X$22,IF(BX61&lt;145,SoC!X$23,SoC!X$24))))))))))/2</f>
        <v>0.91154844691807457</v>
      </c>
      <c r="BH61" s="7">
        <v>49.823568648088312</v>
      </c>
      <c r="BI61" s="7">
        <v>79.285409556313994</v>
      </c>
      <c r="BJ61" s="5">
        <v>7.6915538092117641</v>
      </c>
      <c r="BK61" s="5">
        <v>64.265151542986217</v>
      </c>
      <c r="BL61">
        <f ca="1">VLOOKUP($A61, Calcs!$A$3:'Calcs'!$AXV$180, 1058, FALSE)</f>
        <v>1903</v>
      </c>
      <c r="BM61" s="4"/>
      <c r="BN61" s="5">
        <f t="shared" si="62"/>
        <v>0.80165548425109789</v>
      </c>
      <c r="BO61" s="5" t="str">
        <f t="shared" si="63"/>
        <v>BC</v>
      </c>
      <c r="BP61" s="65">
        <f t="shared" si="64"/>
        <v>2.0098436807092757</v>
      </c>
      <c r="BQ61" s="90">
        <v>4</v>
      </c>
      <c r="BR61" s="8" t="s">
        <v>264</v>
      </c>
      <c r="BS61" s="5">
        <f t="shared" ca="1" si="65"/>
        <v>21.593603655811549</v>
      </c>
      <c r="BT61" s="5">
        <f t="shared" ca="1" si="66"/>
        <v>16.837640616718449</v>
      </c>
      <c r="BU61" s="5">
        <f t="shared" si="67"/>
        <v>8.628349977792638</v>
      </c>
      <c r="BV61" t="s">
        <v>918</v>
      </c>
      <c r="BX61" s="4">
        <v>126</v>
      </c>
      <c r="BY61" s="4">
        <v>18</v>
      </c>
      <c r="CA61" t="s">
        <v>1117</v>
      </c>
      <c r="CF61" s="64">
        <v>0.26483692398217545</v>
      </c>
      <c r="CG61" s="332" t="s">
        <v>749</v>
      </c>
      <c r="CK61">
        <v>60</v>
      </c>
      <c r="CL61">
        <v>59</v>
      </c>
      <c r="CM61">
        <v>58</v>
      </c>
      <c r="CN61">
        <v>42</v>
      </c>
      <c r="CO61">
        <v>46</v>
      </c>
      <c r="CP61">
        <v>45</v>
      </c>
      <c r="CQ61">
        <v>43</v>
      </c>
      <c r="CR61">
        <v>48</v>
      </c>
      <c r="CS61">
        <v>45</v>
      </c>
      <c r="CT61">
        <v>48</v>
      </c>
      <c r="CY61" s="332" t="s">
        <v>749</v>
      </c>
      <c r="CZ61" s="5">
        <v>64.171617756197037</v>
      </c>
      <c r="DA61" s="5">
        <f t="shared" si="68"/>
        <v>63.507187590626963</v>
      </c>
      <c r="DB61" s="7">
        <v>48.869079979506999</v>
      </c>
      <c r="DC61" s="7">
        <v>77.218225419664265</v>
      </c>
      <c r="DD61" s="7">
        <f t="shared" si="69"/>
        <v>50.422623991209406</v>
      </c>
      <c r="DE61" s="7">
        <f t="shared" si="70"/>
        <v>77.500132797304985</v>
      </c>
      <c r="DF61" s="5">
        <v>7.9537726897366134</v>
      </c>
      <c r="DG61" s="5">
        <f t="shared" si="71"/>
        <v>7.9580638265461277</v>
      </c>
      <c r="DJ61">
        <v>144</v>
      </c>
      <c r="DK61" s="64"/>
      <c r="DL61" s="7">
        <v>61.297432073126245</v>
      </c>
      <c r="DM61" s="7">
        <v>79.47348444078996</v>
      </c>
      <c r="DN61" s="5">
        <v>7.9881017842127253</v>
      </c>
      <c r="DO61">
        <v>53</v>
      </c>
      <c r="DQ61" s="5">
        <v>60.121344493298814</v>
      </c>
      <c r="DR61" s="5">
        <v>57.591008369974112</v>
      </c>
      <c r="DS61" s="5">
        <v>60.121344493298814</v>
      </c>
      <c r="DT61" s="5">
        <f t="shared" si="72"/>
        <v>57.591008369974112</v>
      </c>
      <c r="DU61">
        <v>1893</v>
      </c>
      <c r="DV61" s="5">
        <v>267.25</v>
      </c>
      <c r="DW61" s="7"/>
      <c r="DX61" s="7">
        <v>144</v>
      </c>
      <c r="DY61" s="5" t="s">
        <v>749</v>
      </c>
      <c r="DZ61" s="5"/>
      <c r="EA61" s="7">
        <v>219</v>
      </c>
      <c r="EB61" s="5">
        <v>47.73841961852861</v>
      </c>
      <c r="EC61" s="7">
        <v>60.121344493298814</v>
      </c>
      <c r="ED61" s="68">
        <v>96.194151189278102</v>
      </c>
      <c r="EE61">
        <v>0</v>
      </c>
    </row>
    <row r="62" spans="1:135" ht="14.45" customHeight="1" x14ac:dyDescent="0.2">
      <c r="A62" s="204">
        <v>99</v>
      </c>
      <c r="B62" s="331" t="s">
        <v>0</v>
      </c>
      <c r="C62" s="235" t="s">
        <v>28</v>
      </c>
      <c r="D62" s="158" t="str">
        <f>IFERROR(IFERROR(VLOOKUP(C62, Archive!$I$786:$P$3989, 8, FALSE), VLOOKUP(C62, Archive!$L$786:$Q$6126, 6, FALSE)), "-")</f>
        <v>-</v>
      </c>
      <c r="E62" s="156" t="str">
        <f>IFERROR(VLOOKUP(C62, Archive!$I$786:$S$3989, 11, FALSE), "-")</f>
        <v>-</v>
      </c>
      <c r="F62" s="205">
        <f ca="1">VLOOKUP($A62, Calcs!$A$3:'Calcs'!$ANA$180, 114, FALSE)</f>
        <v>3</v>
      </c>
      <c r="G62" s="206">
        <f ca="1">VLOOKUP($A62, Calcs!$A$3:'Calcs'!$ANA$180, 115, FALSE)</f>
        <v>2</v>
      </c>
      <c r="H62" s="207">
        <f ca="1">VLOOKUP($A62, Calcs!$A$3:'Calcs'!$ANA$180, 116, FALSE)</f>
        <v>2</v>
      </c>
      <c r="I62" s="208">
        <f ca="1">VLOOKUP($A62, Calcs!$A$3:'Calcs'!$ANA$180, 117, FALSE)</f>
        <v>0</v>
      </c>
      <c r="J62" s="209">
        <f ca="1">VLOOKUP($A62, Calcs!$A$3:'Calcs'!$ANA$180, 118, FALSE)</f>
        <v>3</v>
      </c>
      <c r="K62" s="210">
        <f ca="1">VLOOKUP($A62, Calcs!$A$3:'Calcs'!$ANA$180, 119, FALSE)</f>
        <v>1</v>
      </c>
      <c r="L62" s="211">
        <f ca="1">VLOOKUP($A62, Calcs!$A$3:'Calcs'!$ANA$180, 120, FALSE)</f>
        <v>0</v>
      </c>
      <c r="M62" s="212">
        <f ca="1">VLOOKUP($A62, Calcs!$A$3:'Calcs'!$ANA$180, 121, FALSE)</f>
        <v>0</v>
      </c>
      <c r="N62" s="213" t="str">
        <f t="shared" ca="1" si="37"/>
        <v>8-3</v>
      </c>
      <c r="O62" s="214">
        <f ca="1">VLOOKUP($A62, Calcs!$A$3:'Calcs'!$ANA$180, 311, FALSE)/X62</f>
        <v>39.888888888888886</v>
      </c>
      <c r="P62" s="214">
        <f ca="1">VLOOKUP($A62, Calcs!$A$3:'Calcs'!$ANA$180, 406, FALSE)/X62</f>
        <v>32.666666666666664</v>
      </c>
      <c r="Q62" s="214">
        <f t="shared" ca="1" si="38"/>
        <v>7.2222222222222214</v>
      </c>
      <c r="R62" s="215">
        <f ca="1">VLOOKUP($A62,Calcs!$A$3:'Calcs'!$ANA$180,500,FALSE)/X62</f>
        <v>4.5344444444444445</v>
      </c>
      <c r="S62" s="214">
        <f ca="1">VLOOKUP($A62, Calcs!$A$3:'Calcs'!$ANA$180, 216, FALSE)/X62</f>
        <v>55.480645728010778</v>
      </c>
      <c r="T62" s="215">
        <f ca="1">VLOOKUP($A62, Calcs!$A$3:'Calcs'!$ANA$180, 594, FALSE)/X62</f>
        <v>4.5011111111111113</v>
      </c>
      <c r="U62" s="214">
        <f ca="1">VLOOKUP($A62, Calcs!$A$3:'Calcs'!$ANA$180, 688, FALSE)/X62</f>
        <v>56.888888888888886</v>
      </c>
      <c r="V62" s="204">
        <f ca="1">VLOOKUP($A62, Calcs!$A$3:'Calcs'!$ANA$180, 782, FALSE)/X62</f>
        <v>66.766666666666666</v>
      </c>
      <c r="W62" s="220">
        <v>8</v>
      </c>
      <c r="X62" s="214">
        <f ca="1">VLOOKUP($A62, Calcs!$A$3:'Calcs'!$ANA$180, 9, FALSE)</f>
        <v>9</v>
      </c>
      <c r="Y62" s="215">
        <f t="shared" ca="1" si="39"/>
        <v>12.619456015682431</v>
      </c>
      <c r="Z62" s="215">
        <f t="shared" ca="1" si="40"/>
        <v>43.948211032196156</v>
      </c>
      <c r="AA62" s="215">
        <f t="shared" ca="1" si="41"/>
        <v>2.7211111111111101</v>
      </c>
      <c r="AB62" s="204">
        <f t="shared" ca="1" si="42"/>
        <v>56.888888888888886</v>
      </c>
      <c r="AC62" s="204">
        <f t="shared" ca="1" si="43"/>
        <v>66.766666666666666</v>
      </c>
      <c r="AD62" s="158">
        <f t="shared" ca="1" si="44"/>
        <v>35.491014550565765</v>
      </c>
      <c r="AE62" s="215">
        <f t="shared" ca="1" si="45"/>
        <v>8.1710872389582683</v>
      </c>
      <c r="AF62" s="216">
        <f ca="1">VLOOKUP($A62,Calcs!$A$3:'Calcs'!$ANA$180,122,FALSE)</f>
        <v>11</v>
      </c>
      <c r="AG62" s="216">
        <f ca="1">VLOOKUP($A62,Calcs!$A$3:'Calcs'!$ANA$180,123,FALSE)</f>
        <v>9</v>
      </c>
      <c r="AH62" s="216">
        <f ca="1">VLOOKUP($A62,Calcs!$A$3:'Calcs'!$ANA$180,124,FALSE)*2</f>
        <v>18</v>
      </c>
      <c r="AI62" s="216">
        <f ca="1">VLOOKUP($A62,Calcs!$A$3:'Calcs'!$ANA$180,110,FALSE)*8</f>
        <v>0</v>
      </c>
      <c r="AJ62" s="216">
        <f ca="1">VLOOKUP($A62,Calcs!$A$3:'Calcs'!$ANA$180,112,FALSE)*12</f>
        <v>0</v>
      </c>
      <c r="AK62" s="157">
        <v>37</v>
      </c>
      <c r="AL62" s="216">
        <f t="shared" ca="1" si="46"/>
        <v>75</v>
      </c>
      <c r="AM62" s="352">
        <f t="shared" si="47"/>
        <v>37</v>
      </c>
      <c r="AN62" s="218">
        <v>61</v>
      </c>
      <c r="AO62" s="217">
        <f t="shared" ca="1" si="48"/>
        <v>61</v>
      </c>
      <c r="AP62" s="191">
        <f t="shared" ca="1" si="49"/>
        <v>0</v>
      </c>
      <c r="AQ62" s="155">
        <f t="shared" ca="1" si="50"/>
        <v>63.691063844279405</v>
      </c>
      <c r="AR62" s="203">
        <f t="shared" ca="1" si="51"/>
        <v>66.505882352941185</v>
      </c>
      <c r="AS62" s="203">
        <f t="shared" ca="1" si="52"/>
        <v>74.937607843137258</v>
      </c>
      <c r="AT62" s="203">
        <f t="shared" ca="1" si="53"/>
        <v>56.882179011143251</v>
      </c>
      <c r="AU62" s="203">
        <f t="shared" ca="1" si="54"/>
        <v>73.442832764505113</v>
      </c>
      <c r="AV62" s="203">
        <f t="shared" ca="1" si="55"/>
        <v>67.35283364467621</v>
      </c>
      <c r="AW62" s="203">
        <f t="shared" ca="1" si="56"/>
        <v>25.315847271848142</v>
      </c>
      <c r="AX62" s="203">
        <f t="shared" ca="1" si="57"/>
        <v>58.872531058477939</v>
      </c>
      <c r="AY62" s="203">
        <f t="shared" ca="1" si="58"/>
        <v>77.340959337827854</v>
      </c>
      <c r="AZ62" s="203">
        <f t="shared" ca="1" si="59"/>
        <v>44.027713405565713</v>
      </c>
      <c r="BA62" s="203">
        <f t="shared" ca="1" si="60"/>
        <v>47.427293064876956</v>
      </c>
      <c r="BB62" s="203">
        <f t="shared" ca="1" si="61"/>
        <v>65.789473684210535</v>
      </c>
      <c r="BC62" s="204">
        <v>126</v>
      </c>
      <c r="BE62">
        <f ca="1">VLOOKUP($A62, Calcs!$A$3:'Calcs'!$ANA$180, 872, FALSE)</f>
        <v>72.25</v>
      </c>
      <c r="BF62" s="5">
        <f t="shared" si="34"/>
        <v>10.232703694785553</v>
      </c>
      <c r="BG62">
        <f>(IF(A62&lt;17,SoC!X$2,IF(A62&lt;33,SoC!X$3,IF(A62&lt;49,SoC!X$4,IF(A62&lt;65,SoC!X$5,IF(A62&lt;81,SoC!X$6,IF(A62&lt;97,SoC!X$7,IF(A62&lt;113,SoC!X$8,IF(A62&lt;129,SoC!X$9,IF(A62&lt;145,SoC!X$10,SoC!X$11)))))))))+IF(BX62&lt;17,SoC!X$15,IF(BX62&lt;33,SoC!X$16,IF(BX62&lt;49,SoC!X$17,IF(BX62&lt;65,SoC!X$18,IF(BX62&lt;81,SoC!X$19,IF(BX62&lt;97,SoC!X$20,IF(BX62&lt;113,SoC!X$21,IF(BX62&lt;129,SoC!X$22,IF(BX62&lt;145,SoC!X$23,SoC!X$24))))))))))/2</f>
        <v>0.79213589632046788</v>
      </c>
      <c r="BH62" s="7">
        <v>56.882179011143251</v>
      </c>
      <c r="BI62" s="7">
        <v>73.442832764505113</v>
      </c>
      <c r="BJ62" s="5">
        <v>8.1710872389582683</v>
      </c>
      <c r="BK62" s="5">
        <v>63.69670771983948</v>
      </c>
      <c r="BL62">
        <f ca="1">VLOOKUP($A62, Calcs!$A$3:'Calcs'!$AXV$180, 1058, FALSE)</f>
        <v>1838</v>
      </c>
      <c r="BM62" s="4"/>
      <c r="BN62" s="5">
        <f t="shared" si="62"/>
        <v>0.79810217215491575</v>
      </c>
      <c r="BO62" s="5" t="str">
        <f t="shared" si="63"/>
        <v>C</v>
      </c>
      <c r="BP62" s="65">
        <f t="shared" si="64"/>
        <v>2.1359216309531801</v>
      </c>
      <c r="BQ62" s="90">
        <v>9</v>
      </c>
      <c r="BR62" s="8" t="s">
        <v>194</v>
      </c>
      <c r="BS62" s="5">
        <f t="shared" ca="1" si="65"/>
        <v>21.695173336026372</v>
      </c>
      <c r="BT62" s="5">
        <f t="shared" ca="1" si="66"/>
        <v>16.786230603318046</v>
      </c>
      <c r="BU62" s="5">
        <f t="shared" si="67"/>
        <v>8.0599061546459012</v>
      </c>
      <c r="BV62" t="s">
        <v>918</v>
      </c>
      <c r="BX62" s="4">
        <v>117</v>
      </c>
      <c r="BY62" s="4">
        <v>17</v>
      </c>
      <c r="CA62" t="s">
        <v>1117</v>
      </c>
      <c r="CF62" s="64">
        <v>0.28957673123987843</v>
      </c>
      <c r="CG62" s="331" t="s">
        <v>28</v>
      </c>
      <c r="CK62">
        <v>61</v>
      </c>
      <c r="CL62">
        <v>57</v>
      </c>
      <c r="CM62">
        <v>61</v>
      </c>
      <c r="CN62">
        <v>67</v>
      </c>
      <c r="CO62">
        <v>71</v>
      </c>
      <c r="CP62">
        <v>82</v>
      </c>
      <c r="CQ62">
        <v>78</v>
      </c>
      <c r="CR62">
        <v>92</v>
      </c>
      <c r="CS62">
        <v>73</v>
      </c>
      <c r="CT62">
        <v>68</v>
      </c>
      <c r="CY62" s="331" t="s">
        <v>28</v>
      </c>
      <c r="CZ62" s="5">
        <v>62.328401097529408</v>
      </c>
      <c r="DA62" s="5">
        <f t="shared" si="68"/>
        <v>61.228051429343893</v>
      </c>
      <c r="DB62" s="7">
        <v>57.35553092701204</v>
      </c>
      <c r="DC62" s="7">
        <v>66.586730615507591</v>
      </c>
      <c r="DD62" s="7">
        <f t="shared" si="69"/>
        <v>57.910904358886299</v>
      </c>
      <c r="DE62" s="7">
        <f t="shared" si="70"/>
        <v>65.896776787213881</v>
      </c>
      <c r="DF62" s="5">
        <v>8.0270376436972892</v>
      </c>
      <c r="DG62" s="5">
        <f t="shared" si="71"/>
        <v>7.9196768235089232</v>
      </c>
      <c r="DJ62">
        <v>126</v>
      </c>
      <c r="DK62" s="64"/>
      <c r="DL62" s="7">
        <v>61.798518382006137</v>
      </c>
      <c r="DM62" s="7">
        <v>61.067099989157924</v>
      </c>
      <c r="DN62" s="5">
        <v>7.1681510821903656</v>
      </c>
      <c r="DO62">
        <v>47</v>
      </c>
      <c r="DQ62" s="5">
        <v>54.029261430908917</v>
      </c>
      <c r="DR62" s="5">
        <v>53.021946073181688</v>
      </c>
      <c r="DS62" s="5">
        <v>54.029261430908917</v>
      </c>
      <c r="DT62" s="5">
        <f t="shared" si="72"/>
        <v>53.021946073181688</v>
      </c>
      <c r="DU62">
        <v>1840</v>
      </c>
      <c r="DV62" s="5">
        <v>236.25</v>
      </c>
      <c r="DW62" s="7"/>
      <c r="DX62" s="7">
        <v>126</v>
      </c>
      <c r="DY62" s="5" t="s">
        <v>28</v>
      </c>
      <c r="DZ62" s="5"/>
      <c r="EA62" s="7">
        <v>177</v>
      </c>
      <c r="EB62" s="5">
        <v>38.583106267029976</v>
      </c>
      <c r="EC62" s="7">
        <v>54.029261430908917</v>
      </c>
      <c r="ED62" s="68">
        <v>86.446818289454271</v>
      </c>
      <c r="EE62">
        <v>0</v>
      </c>
    </row>
    <row r="63" spans="1:135" ht="14.45" customHeight="1" x14ac:dyDescent="0.2">
      <c r="A63" s="204">
        <v>68</v>
      </c>
      <c r="B63" s="329" t="s">
        <v>2</v>
      </c>
      <c r="C63" s="233" t="s">
        <v>58</v>
      </c>
      <c r="D63" s="158" t="str">
        <f>IFERROR(IFERROR(VLOOKUP(C63, Archive!$I$786:$P$3989, 8, FALSE), VLOOKUP(C63, Archive!$L$786:$Q$6126, 6, FALSE)), "-")</f>
        <v>-</v>
      </c>
      <c r="E63" s="156" t="str">
        <f>IFERROR(VLOOKUP(C63, Archive!$I$786:$S$3989, 11, FALSE), "-")</f>
        <v>-</v>
      </c>
      <c r="F63" s="205">
        <f ca="1">VLOOKUP($A63, Calcs!$A$3:'Calcs'!$ANA$180, 114, FALSE)</f>
        <v>4</v>
      </c>
      <c r="G63" s="206">
        <f ca="1">VLOOKUP($A63, Calcs!$A$3:'Calcs'!$ANA$180, 115, FALSE)</f>
        <v>1</v>
      </c>
      <c r="H63" s="207">
        <f ca="1">VLOOKUP($A63, Calcs!$A$3:'Calcs'!$ANA$180, 116, FALSE)</f>
        <v>0</v>
      </c>
      <c r="I63" s="208">
        <f ca="1">VLOOKUP($A63, Calcs!$A$3:'Calcs'!$ANA$180, 117, FALSE)</f>
        <v>2</v>
      </c>
      <c r="J63" s="209">
        <f ca="1">VLOOKUP($A63, Calcs!$A$3:'Calcs'!$ANA$180, 118, FALSE)</f>
        <v>3</v>
      </c>
      <c r="K63" s="210">
        <f ca="1">VLOOKUP($A63, Calcs!$A$3:'Calcs'!$ANA$180, 119, FALSE)</f>
        <v>1</v>
      </c>
      <c r="L63" s="211">
        <f ca="1">VLOOKUP($A63, Calcs!$A$3:'Calcs'!$ANA$180, 120, FALSE)</f>
        <v>0</v>
      </c>
      <c r="M63" s="212">
        <f ca="1">VLOOKUP($A63, Calcs!$A$3:'Calcs'!$ANA$180, 121, FALSE)</f>
        <v>0</v>
      </c>
      <c r="N63" s="213" t="str">
        <f t="shared" ca="1" si="37"/>
        <v>7-4</v>
      </c>
      <c r="O63" s="214">
        <f ca="1">VLOOKUP($A63, Calcs!$A$3:'Calcs'!$ANA$180, 311, FALSE)/X63</f>
        <v>39.888888888888886</v>
      </c>
      <c r="P63" s="214">
        <f ca="1">VLOOKUP($A63, Calcs!$A$3:'Calcs'!$ANA$180, 406, FALSE)/X63</f>
        <v>33</v>
      </c>
      <c r="Q63" s="214">
        <f t="shared" ca="1" si="38"/>
        <v>6.8888888888888857</v>
      </c>
      <c r="R63" s="215">
        <f ca="1">VLOOKUP($A63,Calcs!$A$3:'Calcs'!$ANA$180,500,FALSE)/X63</f>
        <v>4.3355555555555547</v>
      </c>
      <c r="S63" s="214">
        <f ca="1">VLOOKUP($A63, Calcs!$A$3:'Calcs'!$ANA$180, 216, FALSE)/X63</f>
        <v>54.012792933953541</v>
      </c>
      <c r="T63" s="215">
        <f ca="1">VLOOKUP($A63, Calcs!$A$3:'Calcs'!$ANA$180, 594, FALSE)/X63</f>
        <v>1.3444444444444446</v>
      </c>
      <c r="U63" s="214">
        <f ca="1">VLOOKUP($A63, Calcs!$A$3:'Calcs'!$ANA$180, 688, FALSE)/X63</f>
        <v>68.777777777777771</v>
      </c>
      <c r="V63" s="204">
        <f ca="1">VLOOKUP($A63, Calcs!$A$3:'Calcs'!$ANA$180, 782, FALSE)/X63</f>
        <v>70.13333333333334</v>
      </c>
      <c r="W63" s="220">
        <v>4</v>
      </c>
      <c r="X63" s="214">
        <f ca="1">VLOOKUP($A63, Calcs!$A$3:'Calcs'!$ANA$180, 9, FALSE)</f>
        <v>9</v>
      </c>
      <c r="Y63" s="215">
        <f t="shared" ca="1" si="39"/>
        <v>13.121476166068685</v>
      </c>
      <c r="Z63" s="215">
        <f t="shared" ca="1" si="40"/>
        <v>55.016148271255425</v>
      </c>
      <c r="AA63" s="215">
        <f t="shared" ca="1" si="41"/>
        <v>5.5444444444444407</v>
      </c>
      <c r="AB63" s="204">
        <f t="shared" ca="1" si="42"/>
        <v>68.777777777777771</v>
      </c>
      <c r="AC63" s="204">
        <f t="shared" ca="1" si="43"/>
        <v>70.13333333333334</v>
      </c>
      <c r="AD63" s="158">
        <f t="shared" ca="1" si="44"/>
        <v>51.78361369515553</v>
      </c>
      <c r="AE63" s="215">
        <f t="shared" ca="1" si="45"/>
        <v>8.3745646653025094</v>
      </c>
      <c r="AF63" s="216">
        <f ca="1">VLOOKUP($A63,Calcs!$A$3:'Calcs'!$ANA$180,122,FALSE)</f>
        <v>12</v>
      </c>
      <c r="AG63" s="216">
        <f ca="1">VLOOKUP($A63,Calcs!$A$3:'Calcs'!$ANA$180,123,FALSE)</f>
        <v>4</v>
      </c>
      <c r="AH63" s="216">
        <f ca="1">VLOOKUP($A63,Calcs!$A$3:'Calcs'!$ANA$180,124,FALSE)*2</f>
        <v>18</v>
      </c>
      <c r="AI63" s="216">
        <f ca="1">VLOOKUP($A63,Calcs!$A$3:'Calcs'!$ANA$180,110,FALSE)*8</f>
        <v>0</v>
      </c>
      <c r="AJ63" s="216">
        <f ca="1">VLOOKUP($A63,Calcs!$A$3:'Calcs'!$ANA$180,112,FALSE)*12</f>
        <v>0</v>
      </c>
      <c r="AK63" s="157">
        <v>37</v>
      </c>
      <c r="AL63" s="216">
        <f t="shared" ca="1" si="46"/>
        <v>71</v>
      </c>
      <c r="AM63" s="352">
        <f t="shared" si="47"/>
        <v>37</v>
      </c>
      <c r="AN63" s="219">
        <v>62</v>
      </c>
      <c r="AO63" s="217">
        <f t="shared" ca="1" si="48"/>
        <v>62</v>
      </c>
      <c r="AP63" s="191">
        <f t="shared" ca="1" si="49"/>
        <v>0</v>
      </c>
      <c r="AQ63" s="155">
        <f t="shared" ca="1" si="50"/>
        <v>63.628060286479844</v>
      </c>
      <c r="AR63" s="203">
        <f t="shared" ca="1" si="51"/>
        <v>72.388235294117649</v>
      </c>
      <c r="AS63" s="203">
        <f t="shared" ca="1" si="52"/>
        <v>44.545450980392161</v>
      </c>
      <c r="AT63" s="203">
        <f t="shared" ca="1" si="53"/>
        <v>56.882179011143251</v>
      </c>
      <c r="AU63" s="203">
        <f t="shared" ca="1" si="54"/>
        <v>72.738907849829346</v>
      </c>
      <c r="AV63" s="203">
        <f t="shared" ca="1" si="55"/>
        <v>70.032226451562764</v>
      </c>
      <c r="AW63" s="203">
        <f t="shared" ca="1" si="56"/>
        <v>38.443159751651997</v>
      </c>
      <c r="AX63" s="203">
        <f t="shared" ca="1" si="57"/>
        <v>63.249216296031854</v>
      </c>
      <c r="AY63" s="203">
        <f t="shared" ca="1" si="58"/>
        <v>79.861912428418208</v>
      </c>
      <c r="AZ63" s="203">
        <f t="shared" ca="1" si="59"/>
        <v>57.165975992404164</v>
      </c>
      <c r="BA63" s="203">
        <f t="shared" ca="1" si="60"/>
        <v>54.735272184936612</v>
      </c>
      <c r="BB63" s="203">
        <f t="shared" ca="1" si="61"/>
        <v>62.280701754385973</v>
      </c>
      <c r="BC63" s="204">
        <v>133</v>
      </c>
      <c r="BE63">
        <f ca="1">VLOOKUP($A63, Calcs!$A$3:'Calcs'!$ANA$180, 872, FALSE)</f>
        <v>75.25</v>
      </c>
      <c r="BF63" s="5">
        <f t="shared" si="34"/>
        <v>10.226031442745445</v>
      </c>
      <c r="BG63">
        <f>(IF(A63&lt;17,SoC!X$2,IF(A63&lt;33,SoC!X$3,IF(A63&lt;49,SoC!X$4,IF(A63&lt;65,SoC!X$5,IF(A63&lt;81,SoC!X$6,IF(A63&lt;97,SoC!X$7,IF(A63&lt;113,SoC!X$8,IF(A63&lt;129,SoC!X$9,IF(A63&lt;145,SoC!X$10,SoC!X$11)))))))))+IF(BX63&lt;17,SoC!X$15,IF(BX63&lt;33,SoC!X$16,IF(BX63&lt;49,SoC!X$17,IF(BX63&lt;65,SoC!X$18,IF(BX63&lt;81,SoC!X$19,IF(BX63&lt;97,SoC!X$20,IF(BX63&lt;113,SoC!X$21,IF(BX63&lt;129,SoC!X$22,IF(BX63&lt;145,SoC!X$23,SoC!X$24))))))))))/2</f>
        <v>1.0185762535651282</v>
      </c>
      <c r="BH63" s="7">
        <v>56.882179011143251</v>
      </c>
      <c r="BI63" s="7">
        <v>72.738907849829346</v>
      </c>
      <c r="BJ63" s="5">
        <v>8.3745646653025094</v>
      </c>
      <c r="BK63" s="5">
        <v>63.622571586060495</v>
      </c>
      <c r="BL63">
        <f ca="1">VLOOKUP($A63, Calcs!$A$3:'Calcs'!$AXV$180, 1058, FALSE)</f>
        <v>1936</v>
      </c>
      <c r="BM63" s="4"/>
      <c r="BN63" s="5">
        <f t="shared" si="62"/>
        <v>0.79763758428286524</v>
      </c>
      <c r="BO63" s="5" t="str">
        <f t="shared" si="63"/>
        <v>C</v>
      </c>
      <c r="BP63" s="65">
        <f t="shared" si="64"/>
        <v>2.2228331173695035</v>
      </c>
      <c r="BQ63" s="90">
        <v>9</v>
      </c>
      <c r="BR63" s="8" t="s">
        <v>269</v>
      </c>
      <c r="BS63" s="5">
        <f t="shared" ca="1" si="65"/>
        <v>22.029603723162982</v>
      </c>
      <c r="BT63" s="5">
        <f t="shared" ca="1" si="66"/>
        <v>16.886586978963404</v>
      </c>
      <c r="BU63" s="5">
        <f t="shared" si="67"/>
        <v>7.9857700208669158</v>
      </c>
      <c r="BV63" t="s">
        <v>917</v>
      </c>
      <c r="BX63" s="4">
        <v>55</v>
      </c>
      <c r="BY63" s="4">
        <v>7</v>
      </c>
      <c r="CA63" t="s">
        <v>1117</v>
      </c>
      <c r="CF63" s="64">
        <v>0.73387175512978298</v>
      </c>
      <c r="CG63" s="329" t="s">
        <v>58</v>
      </c>
      <c r="CK63">
        <v>62</v>
      </c>
      <c r="CL63">
        <v>64</v>
      </c>
      <c r="CM63">
        <v>67</v>
      </c>
      <c r="CN63">
        <v>58</v>
      </c>
      <c r="CO63">
        <v>48</v>
      </c>
      <c r="CP63">
        <v>35</v>
      </c>
      <c r="CQ63">
        <v>38</v>
      </c>
      <c r="CR63">
        <v>45</v>
      </c>
      <c r="CS63">
        <v>49</v>
      </c>
      <c r="CT63">
        <v>54</v>
      </c>
      <c r="CY63" s="329" t="s">
        <v>58</v>
      </c>
      <c r="CZ63" s="5">
        <v>57.881081761344547</v>
      </c>
      <c r="DA63" s="5">
        <f t="shared" si="68"/>
        <v>57.74597719951079</v>
      </c>
      <c r="DB63" s="7">
        <v>53.432692263332513</v>
      </c>
      <c r="DC63" s="7">
        <v>64.348521183053549</v>
      </c>
      <c r="DD63" s="7">
        <f t="shared" si="69"/>
        <v>54.457281618209556</v>
      </c>
      <c r="DE63" s="7">
        <f t="shared" si="70"/>
        <v>65.634740915770422</v>
      </c>
      <c r="DF63" s="5">
        <v>7.1355915428692152</v>
      </c>
      <c r="DG63" s="5">
        <f t="shared" si="71"/>
        <v>7.1833035709913826</v>
      </c>
      <c r="DJ63">
        <v>133</v>
      </c>
      <c r="DK63" s="64"/>
      <c r="DL63" s="7">
        <v>61.629407102348878</v>
      </c>
      <c r="DM63" s="7">
        <v>74.638279044788575</v>
      </c>
      <c r="DN63" s="5">
        <v>7.5172877678465513</v>
      </c>
      <c r="DO63">
        <v>52</v>
      </c>
      <c r="DQ63" s="5">
        <v>57.771708876199419</v>
      </c>
      <c r="DR63" s="5">
        <v>55.828781657149563</v>
      </c>
      <c r="DS63" s="5">
        <v>57.771708876199419</v>
      </c>
      <c r="DT63" s="5">
        <f t="shared" si="72"/>
        <v>55.828781657149563</v>
      </c>
      <c r="DU63">
        <v>1930</v>
      </c>
      <c r="DV63" s="5">
        <v>262</v>
      </c>
      <c r="DW63" s="7"/>
      <c r="DX63" s="7">
        <v>133</v>
      </c>
      <c r="DY63" s="5" t="s">
        <v>58</v>
      </c>
      <c r="DZ63" s="5"/>
      <c r="EA63" s="7">
        <v>185</v>
      </c>
      <c r="EB63" s="5">
        <v>40.326975476839237</v>
      </c>
      <c r="EC63" s="7">
        <v>57.771708876199419</v>
      </c>
      <c r="ED63" s="68">
        <v>92.434734201919071</v>
      </c>
      <c r="EE63">
        <v>0</v>
      </c>
    </row>
    <row r="64" spans="1:135" ht="14.45" customHeight="1" x14ac:dyDescent="0.2">
      <c r="A64" s="204">
        <v>20</v>
      </c>
      <c r="B64" s="328" t="s">
        <v>5</v>
      </c>
      <c r="C64" s="232" t="s">
        <v>106</v>
      </c>
      <c r="D64" s="158" t="str">
        <f>IFERROR(IFERROR(VLOOKUP(C64, Archive!$I$786:$P$3989, 8, FALSE), VLOOKUP(C64, Archive!$L$786:$Q$6126, 6, FALSE)), "-")</f>
        <v>-</v>
      </c>
      <c r="E64" s="156" t="str">
        <f>IFERROR(VLOOKUP(C64, Archive!$I$786:$S$3989, 11, FALSE), "-")</f>
        <v>-</v>
      </c>
      <c r="F64" s="205">
        <f ca="1">VLOOKUP($A64, Calcs!$A$3:'Calcs'!$ANA$180, 114, FALSE)</f>
        <v>2</v>
      </c>
      <c r="G64" s="206">
        <f ca="1">VLOOKUP($A64, Calcs!$A$3:'Calcs'!$ANA$180, 115, FALSE)</f>
        <v>3</v>
      </c>
      <c r="H64" s="207">
        <f ca="1">VLOOKUP($A64, Calcs!$A$3:'Calcs'!$ANA$180, 116, FALSE)</f>
        <v>2</v>
      </c>
      <c r="I64" s="208">
        <f ca="1">VLOOKUP($A64, Calcs!$A$3:'Calcs'!$ANA$180, 117, FALSE)</f>
        <v>0</v>
      </c>
      <c r="J64" s="209">
        <f ca="1">VLOOKUP($A64, Calcs!$A$3:'Calcs'!$ANA$180, 118, FALSE)</f>
        <v>2</v>
      </c>
      <c r="K64" s="210">
        <f ca="1">VLOOKUP($A64, Calcs!$A$3:'Calcs'!$ANA$180, 119, FALSE)</f>
        <v>2</v>
      </c>
      <c r="L64" s="211">
        <f ca="1">VLOOKUP($A64, Calcs!$A$3:'Calcs'!$ANA$180, 120, FALSE)</f>
        <v>0</v>
      </c>
      <c r="M64" s="212">
        <f ca="1">VLOOKUP($A64, Calcs!$A$3:'Calcs'!$ANA$180, 121, FALSE)</f>
        <v>0</v>
      </c>
      <c r="N64" s="213" t="str">
        <f t="shared" ca="1" si="37"/>
        <v>6-5</v>
      </c>
      <c r="O64" s="214">
        <f ca="1">VLOOKUP($A64, Calcs!$A$3:'Calcs'!$ANA$180, 311, FALSE)/X64</f>
        <v>43.18181818181818</v>
      </c>
      <c r="P64" s="214">
        <f ca="1">VLOOKUP($A64, Calcs!$A$3:'Calcs'!$ANA$180, 406, FALSE)/X64</f>
        <v>33.636363636363633</v>
      </c>
      <c r="Q64" s="214">
        <f t="shared" ca="1" si="38"/>
        <v>9.5454545454545467</v>
      </c>
      <c r="R64" s="215">
        <f ca="1">VLOOKUP($A64,Calcs!$A$3:'Calcs'!$ANA$180,500,FALSE)/X64</f>
        <v>3.9536363636363636</v>
      </c>
      <c r="S64" s="214">
        <f ca="1">VLOOKUP($A64, Calcs!$A$3:'Calcs'!$ANA$180, 216, FALSE)/X64</f>
        <v>50.740906551080258</v>
      </c>
      <c r="T64" s="215">
        <f ca="1">VLOOKUP($A64, Calcs!$A$3:'Calcs'!$ANA$180, 594, FALSE)/X64</f>
        <v>3.5890909090909093</v>
      </c>
      <c r="U64" s="214">
        <f ca="1">VLOOKUP($A64, Calcs!$A$3:'Calcs'!$ANA$180, 688, FALSE)/X64</f>
        <v>63.363636363636367</v>
      </c>
      <c r="V64" s="204">
        <f ca="1">VLOOKUP($A64, Calcs!$A$3:'Calcs'!$ANA$180, 782, FALSE)/X64</f>
        <v>78.436363636363637</v>
      </c>
      <c r="W64" s="220">
        <v>5</v>
      </c>
      <c r="X64" s="214">
        <f ca="1">VLOOKUP($A64, Calcs!$A$3:'Calcs'!$ANA$180, 9, FALSE)</f>
        <v>11</v>
      </c>
      <c r="Y64" s="215">
        <f t="shared" ca="1" si="39"/>
        <v>15.060933547942057</v>
      </c>
      <c r="Z64" s="215">
        <f t="shared" ca="1" si="40"/>
        <v>49.065515342217822</v>
      </c>
      <c r="AA64" s="215">
        <f t="shared" ca="1" si="41"/>
        <v>5.956363636363637</v>
      </c>
      <c r="AB64" s="204">
        <f t="shared" ca="1" si="42"/>
        <v>63.363636363636367</v>
      </c>
      <c r="AC64" s="204">
        <f t="shared" ca="1" si="43"/>
        <v>78.436363636363637</v>
      </c>
      <c r="AD64" s="158">
        <f t="shared" ca="1" si="44"/>
        <v>47.940547228635275</v>
      </c>
      <c r="AE64" s="215">
        <f t="shared" ca="1" si="45"/>
        <v>8.8564306374726183</v>
      </c>
      <c r="AF64" s="216">
        <f ca="1">VLOOKUP($A64,Calcs!$A$3:'Calcs'!$ANA$180,122,FALSE)</f>
        <v>8</v>
      </c>
      <c r="AG64" s="216">
        <f ca="1">VLOOKUP($A64,Calcs!$A$3:'Calcs'!$ANA$180,123,FALSE)</f>
        <v>8</v>
      </c>
      <c r="AH64" s="216">
        <f ca="1">VLOOKUP($A64,Calcs!$A$3:'Calcs'!$ANA$180,124,FALSE)*2</f>
        <v>12</v>
      </c>
      <c r="AI64" s="216">
        <f ca="1">VLOOKUP($A64,Calcs!$A$3:'Calcs'!$ANA$180,110,FALSE)*8</f>
        <v>0</v>
      </c>
      <c r="AJ64" s="216">
        <f ca="1">VLOOKUP($A64,Calcs!$A$3:'Calcs'!$ANA$180,112,FALSE)*12</f>
        <v>0</v>
      </c>
      <c r="AK64" s="157">
        <v>38</v>
      </c>
      <c r="AL64" s="216">
        <f t="shared" ca="1" si="46"/>
        <v>66</v>
      </c>
      <c r="AM64" s="352">
        <f t="shared" si="47"/>
        <v>38</v>
      </c>
      <c r="AN64" s="218">
        <v>63</v>
      </c>
      <c r="AO64" s="217">
        <f t="shared" ca="1" si="48"/>
        <v>63</v>
      </c>
      <c r="AP64" s="191">
        <f t="shared" ca="1" si="49"/>
        <v>0</v>
      </c>
      <c r="AQ64" s="155">
        <f t="shared" ca="1" si="50"/>
        <v>63.043585886589504</v>
      </c>
      <c r="AR64" s="203">
        <f t="shared" ca="1" si="51"/>
        <v>48.258823529411764</v>
      </c>
      <c r="AS64" s="203">
        <f t="shared" ca="1" si="52"/>
        <v>65.80807843137255</v>
      </c>
      <c r="AT64" s="203">
        <f t="shared" ca="1" si="53"/>
        <v>62.655801983361627</v>
      </c>
      <c r="AU64" s="203">
        <f t="shared" ca="1" si="54"/>
        <v>71.395051194539249</v>
      </c>
      <c r="AV64" s="203">
        <f t="shared" ca="1" si="55"/>
        <v>80.383540346545459</v>
      </c>
      <c r="AW64" s="203">
        <f t="shared" ca="1" si="56"/>
        <v>31.385311823456963</v>
      </c>
      <c r="AX64" s="203">
        <f t="shared" ca="1" si="57"/>
        <v>63.887766702054719</v>
      </c>
      <c r="AY64" s="203">
        <f t="shared" ca="1" si="58"/>
        <v>85.831918701927094</v>
      </c>
      <c r="AZ64" s="203">
        <f t="shared" ca="1" si="59"/>
        <v>54.161490275676414</v>
      </c>
      <c r="BA64" s="203">
        <f t="shared" ca="1" si="60"/>
        <v>48.545861297539147</v>
      </c>
      <c r="BB64" s="203">
        <f t="shared" ca="1" si="61"/>
        <v>57.894736842105267</v>
      </c>
      <c r="BC64" s="204">
        <v>135</v>
      </c>
      <c r="BE64">
        <f ca="1">VLOOKUP($A64, Calcs!$A$3:'Calcs'!$ANA$180, 872, FALSE)</f>
        <v>73</v>
      </c>
      <c r="BF64" s="5">
        <f t="shared" si="34"/>
        <v>11.30554625424535</v>
      </c>
      <c r="BG64">
        <f>(IF(A64&lt;17,SoC!X$2,IF(A64&lt;33,SoC!X$3,IF(A64&lt;49,SoC!X$4,IF(A64&lt;65,SoC!X$5,IF(A64&lt;81,SoC!X$6,IF(A64&lt;97,SoC!X$7,IF(A64&lt;113,SoC!X$8,IF(A64&lt;129,SoC!X$9,IF(A64&lt;145,SoC!X$10,SoC!X$11)))))))))+IF(BX64&lt;17,SoC!X$15,IF(BX64&lt;33,SoC!X$16,IF(BX64&lt;49,SoC!X$17,IF(BX64&lt;65,SoC!X$18,IF(BX64&lt;81,SoC!X$19,IF(BX64&lt;97,SoC!X$20,IF(BX64&lt;113,SoC!X$21,IF(BX64&lt;129,SoC!X$22,IF(BX64&lt;145,SoC!X$23,SoC!X$24))))))))))/2</f>
        <v>0.96698144903706362</v>
      </c>
      <c r="BH64" s="7">
        <v>62.655801983361627</v>
      </c>
      <c r="BI64" s="7">
        <v>71.395051194539249</v>
      </c>
      <c r="BJ64" s="5">
        <v>8.8564306374726183</v>
      </c>
      <c r="BK64" s="5">
        <v>63.055462542453483</v>
      </c>
      <c r="BL64">
        <f ca="1">VLOOKUP($A64, Calcs!$A$3:'Calcs'!$AXV$180, 1058, FALSE)</f>
        <v>1853</v>
      </c>
      <c r="BM64" s="4"/>
      <c r="BN64" s="5">
        <f t="shared" si="62"/>
        <v>0.79407469763526328</v>
      </c>
      <c r="BO64" s="5" t="str">
        <f t="shared" si="63"/>
        <v>C</v>
      </c>
      <c r="BP64" s="65">
        <f t="shared" si="64"/>
        <v>2.3503442947331559</v>
      </c>
      <c r="BQ64" s="90">
        <v>10</v>
      </c>
      <c r="BR64" s="8" t="s">
        <v>194</v>
      </c>
      <c r="BS64" s="5">
        <f t="shared" ca="1" si="65"/>
        <v>21.798551510949988</v>
      </c>
      <c r="BT64" s="5">
        <f t="shared" ca="1" si="66"/>
        <v>16.724503218351352</v>
      </c>
      <c r="BU64" s="5">
        <f t="shared" si="67"/>
        <v>7.4186609772599041</v>
      </c>
      <c r="BV64" t="s">
        <v>915</v>
      </c>
      <c r="BX64" s="4">
        <v>80</v>
      </c>
      <c r="BY64" s="4">
        <v>1</v>
      </c>
      <c r="CA64" t="s">
        <v>1117</v>
      </c>
      <c r="CF64" s="64">
        <v>0.22257216793954496</v>
      </c>
      <c r="CG64" s="328" t="s">
        <v>106</v>
      </c>
      <c r="CK64">
        <v>63</v>
      </c>
      <c r="CL64">
        <v>55</v>
      </c>
      <c r="CM64">
        <v>35</v>
      </c>
      <c r="CN64">
        <v>43</v>
      </c>
      <c r="CO64">
        <v>58</v>
      </c>
      <c r="CP64">
        <v>63</v>
      </c>
      <c r="CQ64">
        <v>67</v>
      </c>
      <c r="CR64">
        <v>65</v>
      </c>
      <c r="CS64">
        <v>52</v>
      </c>
      <c r="CT64">
        <v>51</v>
      </c>
      <c r="CY64" s="328" t="s">
        <v>106</v>
      </c>
      <c r="CZ64" s="5">
        <v>70.922863443283035</v>
      </c>
      <c r="DA64" s="5">
        <f t="shared" si="68"/>
        <v>69.309803503319984</v>
      </c>
      <c r="DB64" s="7">
        <v>74.366402715474635</v>
      </c>
      <c r="DC64" s="7">
        <v>81.055155875299761</v>
      </c>
      <c r="DD64" s="7">
        <f t="shared" si="69"/>
        <v>72.022264020628995</v>
      </c>
      <c r="DE64" s="7">
        <f t="shared" si="70"/>
        <v>81.821066505165874</v>
      </c>
      <c r="DF64" s="5">
        <v>10</v>
      </c>
      <c r="DG64" s="5">
        <f t="shared" si="71"/>
        <v>9.717692822205553</v>
      </c>
      <c r="DJ64">
        <v>135</v>
      </c>
      <c r="DK64" s="64"/>
      <c r="DL64" s="7">
        <v>55.613293156709467</v>
      </c>
      <c r="DM64" s="7">
        <v>87.182440914228664</v>
      </c>
      <c r="DN64" s="5">
        <v>7.7415425776444238</v>
      </c>
      <c r="DO64">
        <v>44</v>
      </c>
      <c r="DQ64" s="5">
        <v>59.163867341232681</v>
      </c>
      <c r="DR64" s="5">
        <v>56.872900505924513</v>
      </c>
      <c r="DS64" s="5">
        <v>59.163867341232681</v>
      </c>
      <c r="DT64" s="5">
        <f t="shared" si="72"/>
        <v>56.872900505924513</v>
      </c>
      <c r="DU64">
        <v>1837</v>
      </c>
      <c r="DV64" s="5">
        <v>219.75</v>
      </c>
      <c r="DW64" s="7"/>
      <c r="DX64" s="7">
        <v>135</v>
      </c>
      <c r="DY64" s="5" t="s">
        <v>106</v>
      </c>
      <c r="DZ64" s="5"/>
      <c r="EA64" s="7">
        <v>183</v>
      </c>
      <c r="EB64" s="5">
        <v>39.891008174386918</v>
      </c>
      <c r="EC64" s="7">
        <v>59.163867341232681</v>
      </c>
      <c r="ED64" s="68">
        <v>94.66218774597229</v>
      </c>
      <c r="EE64">
        <v>0</v>
      </c>
    </row>
    <row r="65" spans="1:135" ht="14.45" customHeight="1" x14ac:dyDescent="0.2">
      <c r="A65" s="204">
        <v>87</v>
      </c>
      <c r="B65" s="326" t="s">
        <v>1</v>
      </c>
      <c r="C65" s="230" t="s">
        <v>40</v>
      </c>
      <c r="D65" s="158" t="str">
        <f>IFERROR(IFERROR(VLOOKUP(C65, Archive!$I$786:$P$3989, 8, FALSE), VLOOKUP(C65, Archive!$L$786:$Q$6126, 6, FALSE)), "-")</f>
        <v>-</v>
      </c>
      <c r="E65" s="156" t="str">
        <f>IFERROR(VLOOKUP(C65, Archive!$I$786:$S$3989, 11, FALSE), "-")</f>
        <v>-</v>
      </c>
      <c r="F65" s="205">
        <f ca="1">VLOOKUP($A65, Calcs!$A$3:'Calcs'!$ANA$180, 114, FALSE)</f>
        <v>4</v>
      </c>
      <c r="G65" s="206">
        <f ca="1">VLOOKUP($A65, Calcs!$A$3:'Calcs'!$ANA$180, 115, FALSE)</f>
        <v>1</v>
      </c>
      <c r="H65" s="207">
        <f ca="1">VLOOKUP($A65, Calcs!$A$3:'Calcs'!$ANA$180, 116, FALSE)</f>
        <v>1</v>
      </c>
      <c r="I65" s="208">
        <f ca="1">VLOOKUP($A65, Calcs!$A$3:'Calcs'!$ANA$180, 117, FALSE)</f>
        <v>1</v>
      </c>
      <c r="J65" s="209">
        <f ca="1">VLOOKUP($A65, Calcs!$A$3:'Calcs'!$ANA$180, 118, FALSE)</f>
        <v>2</v>
      </c>
      <c r="K65" s="210">
        <f ca="1">VLOOKUP($A65, Calcs!$A$3:'Calcs'!$ANA$180, 119, FALSE)</f>
        <v>2</v>
      </c>
      <c r="L65" s="211">
        <f ca="1">VLOOKUP($A65, Calcs!$A$3:'Calcs'!$ANA$180, 120, FALSE)</f>
        <v>0</v>
      </c>
      <c r="M65" s="212">
        <f ca="1">VLOOKUP($A65, Calcs!$A$3:'Calcs'!$ANA$180, 121, FALSE)</f>
        <v>0</v>
      </c>
      <c r="N65" s="213" t="str">
        <f t="shared" ca="1" si="37"/>
        <v>7-4</v>
      </c>
      <c r="O65" s="214">
        <f ca="1">VLOOKUP($A65, Calcs!$A$3:'Calcs'!$ANA$180, 311, FALSE)/X65</f>
        <v>35.454545454545453</v>
      </c>
      <c r="P65" s="214">
        <f ca="1">VLOOKUP($A65, Calcs!$A$3:'Calcs'!$ANA$180, 406, FALSE)/X65</f>
        <v>36.090909090909093</v>
      </c>
      <c r="Q65" s="214">
        <f t="shared" ca="1" si="38"/>
        <v>-0.63636363636364024</v>
      </c>
      <c r="R65" s="215">
        <f ca="1">VLOOKUP($A65,Calcs!$A$3:'Calcs'!$ANA$180,500,FALSE)/X65</f>
        <v>3.560909090909091</v>
      </c>
      <c r="S65" s="214">
        <f ca="1">VLOOKUP($A65, Calcs!$A$3:'Calcs'!$ANA$180, 216, FALSE)/X65</f>
        <v>57.687676260383434</v>
      </c>
      <c r="T65" s="215">
        <f ca="1">VLOOKUP($A65, Calcs!$A$3:'Calcs'!$ANA$180, 594, FALSE)/X65</f>
        <v>0.66545454545454541</v>
      </c>
      <c r="U65" s="214">
        <f ca="1">VLOOKUP($A65, Calcs!$A$3:'Calcs'!$ANA$180, 688, FALSE)/X65</f>
        <v>62.454545454545453</v>
      </c>
      <c r="V65" s="204">
        <f ca="1">VLOOKUP($A65, Calcs!$A$3:'Calcs'!$ANA$180, 782, FALSE)/X65</f>
        <v>40.809090909090912</v>
      </c>
      <c r="W65" s="220">
        <v>2</v>
      </c>
      <c r="X65" s="214">
        <f ca="1">VLOOKUP($A65, Calcs!$A$3:'Calcs'!$ANA$180, 9, FALSE)</f>
        <v>11</v>
      </c>
      <c r="Y65" s="215">
        <f t="shared" ca="1" si="39"/>
        <v>13.862649987235127</v>
      </c>
      <c r="Z65" s="215">
        <f t="shared" ca="1" si="40"/>
        <v>64.319282971169542</v>
      </c>
      <c r="AA65" s="215">
        <f t="shared" ca="1" si="41"/>
        <v>-1.3018181818181858</v>
      </c>
      <c r="AB65" s="204">
        <f t="shared" ca="1" si="42"/>
        <v>62.454545454545453</v>
      </c>
      <c r="AC65" s="204">
        <f t="shared" ca="1" si="43"/>
        <v>40.809090909090912</v>
      </c>
      <c r="AD65" s="158">
        <f t="shared" ca="1" si="44"/>
        <v>48.140755482284746</v>
      </c>
      <c r="AE65" s="215">
        <f t="shared" ca="1" si="45"/>
        <v>6.3881993479454691</v>
      </c>
      <c r="AF65" s="216">
        <f ca="1">VLOOKUP($A65,Calcs!$A$3:'Calcs'!$ANA$180,122,FALSE)</f>
        <v>13</v>
      </c>
      <c r="AG65" s="216">
        <f ca="1">VLOOKUP($A65,Calcs!$A$3:'Calcs'!$ANA$180,123,FALSE)</f>
        <v>7</v>
      </c>
      <c r="AH65" s="216">
        <f ca="1">VLOOKUP($A65,Calcs!$A$3:'Calcs'!$ANA$180,124,FALSE)*2</f>
        <v>12</v>
      </c>
      <c r="AI65" s="216">
        <f ca="1">VLOOKUP($A65,Calcs!$A$3:'Calcs'!$ANA$180,110,FALSE)*8</f>
        <v>0</v>
      </c>
      <c r="AJ65" s="216">
        <f ca="1">VLOOKUP($A65,Calcs!$A$3:'Calcs'!$ANA$180,112,FALSE)*12</f>
        <v>0</v>
      </c>
      <c r="AK65" s="157">
        <v>22</v>
      </c>
      <c r="AL65" s="216">
        <f t="shared" ca="1" si="46"/>
        <v>54</v>
      </c>
      <c r="AM65" s="352">
        <f t="shared" si="47"/>
        <v>22</v>
      </c>
      <c r="AN65" s="219">
        <v>64</v>
      </c>
      <c r="AO65" s="217">
        <f t="shared" ca="1" si="48"/>
        <v>64</v>
      </c>
      <c r="AP65" s="191">
        <f t="shared" ca="1" si="49"/>
        <v>0</v>
      </c>
      <c r="AQ65" s="155">
        <f t="shared" ca="1" si="50"/>
        <v>62.745073038174482</v>
      </c>
      <c r="AR65" s="203">
        <f t="shared" ca="1" si="51"/>
        <v>77.670588235294119</v>
      </c>
      <c r="AS65" s="203">
        <f t="shared" ca="1" si="52"/>
        <v>63.84729411764706</v>
      </c>
      <c r="AT65" s="203">
        <f t="shared" ca="1" si="53"/>
        <v>48.808617008639153</v>
      </c>
      <c r="AU65" s="203">
        <f t="shared" ca="1" si="54"/>
        <v>66.211604095563132</v>
      </c>
      <c r="AV65" s="203">
        <f t="shared" ca="1" si="55"/>
        <v>73.988035403769231</v>
      </c>
      <c r="AW65" s="203">
        <f t="shared" ca="1" si="56"/>
        <v>49.477298598816184</v>
      </c>
      <c r="AX65" s="203">
        <f t="shared" ca="1" si="57"/>
        <v>52.636251749828546</v>
      </c>
      <c r="AY65" s="203">
        <f t="shared" ca="1" si="58"/>
        <v>55.252136907859814</v>
      </c>
      <c r="AZ65" s="203">
        <f t="shared" ca="1" si="59"/>
        <v>54.319258115929536</v>
      </c>
      <c r="BA65" s="203">
        <f t="shared" ca="1" si="60"/>
        <v>47.725577926920209</v>
      </c>
      <c r="BB65" s="203">
        <f t="shared" ca="1" si="61"/>
        <v>47.368421052631575</v>
      </c>
      <c r="BC65" s="204">
        <v>123</v>
      </c>
      <c r="BE65">
        <f ca="1">VLOOKUP($A65, Calcs!$A$3:'Calcs'!$ANA$180, 872, FALSE)</f>
        <v>90</v>
      </c>
      <c r="BF65" s="5">
        <f t="shared" si="34"/>
        <v>3.383974857737293</v>
      </c>
      <c r="BG65">
        <f>(IF(A65&lt;17,SoC!X$2,IF(A65&lt;33,SoC!X$3,IF(A65&lt;49,SoC!X$4,IF(A65&lt;65,SoC!X$5,IF(A65&lt;81,SoC!X$6,IF(A65&lt;97,SoC!X$7,IF(A65&lt;113,SoC!X$8,IF(A65&lt;129,SoC!X$9,IF(A65&lt;145,SoC!X$10,SoC!X$11)))))))))+IF(BX65&lt;17,SoC!X$15,IF(BX65&lt;33,SoC!X$16,IF(BX65&lt;49,SoC!X$17,IF(BX65&lt;65,SoC!X$18,IF(BX65&lt;81,SoC!X$19,IF(BX65&lt;97,SoC!X$20,IF(BX65&lt;113,SoC!X$21,IF(BX65&lt;129,SoC!X$22,IF(BX65&lt;145,SoC!X$23,SoC!X$24))))))))))/2</f>
        <v>1.1149570781955784</v>
      </c>
      <c r="BH65" s="7">
        <v>48.808617008639153</v>
      </c>
      <c r="BI65" s="7">
        <v>66.211604095563132</v>
      </c>
      <c r="BJ65" s="5">
        <v>6.3881993479454691</v>
      </c>
      <c r="BK65" s="5">
        <v>62.799161924576438</v>
      </c>
      <c r="BL65">
        <f ca="1">VLOOKUP($A65, Calcs!$A$3:'Calcs'!$AXV$180, 1058, FALSE)</f>
        <v>1842</v>
      </c>
      <c r="BM65" s="4"/>
      <c r="BN65" s="5">
        <f t="shared" si="62"/>
        <v>0.79245922244981437</v>
      </c>
      <c r="BO65" s="5" t="str">
        <f t="shared" si="63"/>
        <v>C</v>
      </c>
      <c r="BP65" s="65">
        <f t="shared" si="64"/>
        <v>1.0649685263941722</v>
      </c>
      <c r="BQ65" s="90">
        <v>3</v>
      </c>
      <c r="BR65" s="8" t="s">
        <v>259</v>
      </c>
      <c r="BS65" s="5">
        <f t="shared" ca="1" si="65"/>
        <v>20.219889515996595</v>
      </c>
      <c r="BT65" s="5">
        <f t="shared" ca="1" si="66"/>
        <v>16.159837460685328</v>
      </c>
      <c r="BU65" s="5">
        <f t="shared" si="67"/>
        <v>7.1623603593828591</v>
      </c>
      <c r="BV65" t="s">
        <v>645</v>
      </c>
      <c r="BX65" s="4">
        <v>17</v>
      </c>
      <c r="BY65" s="4">
        <v>3</v>
      </c>
      <c r="CA65" t="s">
        <v>1081</v>
      </c>
      <c r="CF65" s="64">
        <v>0.84387005695843331</v>
      </c>
      <c r="CG65" s="326" t="s">
        <v>40</v>
      </c>
      <c r="CK65">
        <v>64</v>
      </c>
      <c r="CL65">
        <v>63</v>
      </c>
      <c r="CM65">
        <v>51</v>
      </c>
      <c r="CN65">
        <v>57</v>
      </c>
      <c r="CO65">
        <v>51</v>
      </c>
      <c r="CP65">
        <v>56</v>
      </c>
      <c r="CQ65">
        <v>63</v>
      </c>
      <c r="CR65">
        <v>72</v>
      </c>
      <c r="CS65">
        <v>83</v>
      </c>
      <c r="CT65">
        <v>85</v>
      </c>
      <c r="CY65" s="326" t="s">
        <v>40</v>
      </c>
      <c r="CZ65" s="5">
        <v>67.783431189431312</v>
      </c>
      <c r="DA65" s="5">
        <f t="shared" si="68"/>
        <v>65.285290243706839</v>
      </c>
      <c r="DB65" s="7">
        <v>51.900147642547701</v>
      </c>
      <c r="DC65" s="7">
        <v>67.386091127098325</v>
      </c>
      <c r="DD65" s="7">
        <f t="shared" si="69"/>
        <v>50.306096134182681</v>
      </c>
      <c r="DE65" s="7">
        <f t="shared" si="70"/>
        <v>68.576447509525039</v>
      </c>
      <c r="DF65" s="5">
        <v>6.9973209158934537</v>
      </c>
      <c r="DG65" s="5">
        <f t="shared" si="71"/>
        <v>6.980443257439962</v>
      </c>
      <c r="DJ65">
        <v>123</v>
      </c>
      <c r="DK65" s="64"/>
      <c r="DL65" s="7">
        <v>39.147735575627564</v>
      </c>
      <c r="DM65" s="7">
        <v>76.908942186512078</v>
      </c>
      <c r="DN65" s="5">
        <v>6.862299648265517</v>
      </c>
      <c r="DO65">
        <v>57</v>
      </c>
      <c r="DQ65" s="5">
        <v>47.483775569869195</v>
      </c>
      <c r="DR65" s="5">
        <v>48.1128316774019</v>
      </c>
      <c r="DS65" s="5">
        <v>47.483775569869195</v>
      </c>
      <c r="DT65" s="5">
        <f t="shared" si="72"/>
        <v>48.1128316774019</v>
      </c>
      <c r="DU65">
        <v>1837</v>
      </c>
      <c r="DV65" s="5">
        <v>284.25</v>
      </c>
      <c r="DW65" s="7"/>
      <c r="DX65" s="7">
        <v>123</v>
      </c>
      <c r="DY65" s="5" t="s">
        <v>40</v>
      </c>
      <c r="DZ65" s="5"/>
      <c r="EA65" s="7">
        <v>122</v>
      </c>
      <c r="EB65" s="5">
        <v>26.594005449591283</v>
      </c>
      <c r="EC65" s="7">
        <v>47.483775569869195</v>
      </c>
      <c r="ED65" s="68">
        <v>75.974040911790709</v>
      </c>
      <c r="EE65">
        <v>20</v>
      </c>
    </row>
    <row r="66" spans="1:135" ht="14.45" customHeight="1" x14ac:dyDescent="0.2">
      <c r="A66" s="204">
        <v>159</v>
      </c>
      <c r="B66" s="330" t="s">
        <v>398</v>
      </c>
      <c r="C66" s="234" t="s">
        <v>476</v>
      </c>
      <c r="D66" s="158" t="str">
        <f>IFERROR(IFERROR(VLOOKUP(C66, Archive!$I$786:$P$3989, 8, FALSE), VLOOKUP(C66, Archive!$L$786:$Q$6126, 6, FALSE)), "-")</f>
        <v>-</v>
      </c>
      <c r="E66" s="156" t="str">
        <f>IFERROR(VLOOKUP(C66, Archive!$I$786:$S$3989, 11, FALSE), "-")</f>
        <v>-</v>
      </c>
      <c r="F66" s="205">
        <f ca="1">VLOOKUP($A66, Calcs!$A$3:'Calcs'!$ANA$180, 114, FALSE)</f>
        <v>4</v>
      </c>
      <c r="G66" s="206">
        <f ca="1">VLOOKUP($A66, Calcs!$A$3:'Calcs'!$ANA$180, 115, FALSE)</f>
        <v>1</v>
      </c>
      <c r="H66" s="207">
        <f ca="1">VLOOKUP($A66, Calcs!$A$3:'Calcs'!$ANA$180, 116, FALSE)</f>
        <v>0</v>
      </c>
      <c r="I66" s="208">
        <f ca="1">VLOOKUP($A66, Calcs!$A$3:'Calcs'!$ANA$180, 117, FALSE)</f>
        <v>2</v>
      </c>
      <c r="J66" s="209">
        <f ca="1">VLOOKUP($A66, Calcs!$A$3:'Calcs'!$ANA$180, 118, FALSE)</f>
        <v>3</v>
      </c>
      <c r="K66" s="210">
        <f ca="1">VLOOKUP($A66, Calcs!$A$3:'Calcs'!$ANA$180, 119, FALSE)</f>
        <v>1</v>
      </c>
      <c r="L66" s="211">
        <f ca="1">VLOOKUP($A66, Calcs!$A$3:'Calcs'!$ANA$180, 120, FALSE)</f>
        <v>0</v>
      </c>
      <c r="M66" s="212">
        <f ca="1">VLOOKUP($A66, Calcs!$A$3:'Calcs'!$ANA$180, 121, FALSE)</f>
        <v>0</v>
      </c>
      <c r="N66" s="213" t="str">
        <f t="shared" ref="N66:N97" ca="1" si="73">_xlfn.CONCAT(SUM(F66,H66,J66,L66),"-",SUM(G66,I66,K66,M66))</f>
        <v>7-4</v>
      </c>
      <c r="O66" s="214">
        <f ca="1">VLOOKUP($A66, Calcs!$A$3:'Calcs'!$ANA$180, 311, FALSE)/X66</f>
        <v>36.111111111111114</v>
      </c>
      <c r="P66" s="214">
        <f ca="1">VLOOKUP($A66, Calcs!$A$3:'Calcs'!$ANA$180, 406, FALSE)/X66</f>
        <v>33.888888888888886</v>
      </c>
      <c r="Q66" s="214">
        <f t="shared" ref="Q66:Q97" ca="1" si="74">O66-P66</f>
        <v>2.2222222222222285</v>
      </c>
      <c r="R66" s="215">
        <f ca="1">VLOOKUP($A66,Calcs!$A$3:'Calcs'!$ANA$180,500,FALSE)/X66</f>
        <v>4.1433333333333335</v>
      </c>
      <c r="S66" s="214">
        <f ca="1">VLOOKUP($A66, Calcs!$A$3:'Calcs'!$ANA$180, 216, FALSE)/X66</f>
        <v>58.881728925734478</v>
      </c>
      <c r="T66" s="215">
        <f ca="1">VLOOKUP($A66, Calcs!$A$3:'Calcs'!$ANA$180, 594, FALSE)/X66</f>
        <v>1.8011111111111109</v>
      </c>
      <c r="U66" s="214">
        <f ca="1">VLOOKUP($A66, Calcs!$A$3:'Calcs'!$ANA$180, 688, FALSE)/X66</f>
        <v>71.111111111111114</v>
      </c>
      <c r="V66" s="204">
        <f ca="1">VLOOKUP($A66, Calcs!$A$3:'Calcs'!$ANA$180, 782, FALSE)/X66</f>
        <v>45.622222222222227</v>
      </c>
      <c r="W66" s="220">
        <v>5</v>
      </c>
      <c r="X66" s="214">
        <f ca="1">VLOOKUP($A66, Calcs!$A$3:'Calcs'!$ANA$180, 9, FALSE)</f>
        <v>9</v>
      </c>
      <c r="Y66" s="215">
        <f t="shared" ref="Y66:Y97" ca="1" si="75">(Q66-MIN(Q:Q))/R66</f>
        <v>12.603915258782516</v>
      </c>
      <c r="Z66" s="215">
        <f t="shared" ref="Z66:Z97" ca="1" si="76">(S66)*(BG66)</f>
        <v>62.691142187592995</v>
      </c>
      <c r="AA66" s="215">
        <f t="shared" ref="AA66:AA97" ca="1" si="77">Q66-T66</f>
        <v>0.42111111111111765</v>
      </c>
      <c r="AB66" s="204">
        <f t="shared" ref="AB66:AB97" ca="1" si="78">U66</f>
        <v>71.111111111111114</v>
      </c>
      <c r="AC66" s="204">
        <f t="shared" ref="AC66:AC97" ca="1" si="79">V66</f>
        <v>45.622222222222227</v>
      </c>
      <c r="AD66" s="158">
        <f t="shared" ref="AD66:AD97" ca="1" si="80">IFERROR((AVERAGE((Q66-MIN(Q:Q))*(AB66/100), SQRT((Q66-MIN(Q:Q))*(AB66/100)/100)*100))*BG66, 0)</f>
        <v>52.210006635883545</v>
      </c>
      <c r="AE66" s="215">
        <f t="shared" ref="AE66:AE97" ca="1" si="81">IFERROR(IF(SQRT(AC66)&gt;10, 10, SQRT(AC66)), 0)</f>
        <v>6.7544224195872014</v>
      </c>
      <c r="AF66" s="216">
        <f ca="1">VLOOKUP($A66,Calcs!$A$3:'Calcs'!$ANA$180,122,FALSE)</f>
        <v>12</v>
      </c>
      <c r="AG66" s="216">
        <f ca="1">VLOOKUP($A66,Calcs!$A$3:'Calcs'!$ANA$180,123,FALSE)</f>
        <v>4</v>
      </c>
      <c r="AH66" s="216">
        <f ca="1">VLOOKUP($A66,Calcs!$A$3:'Calcs'!$ANA$180,124,FALSE)*2</f>
        <v>18</v>
      </c>
      <c r="AI66" s="216">
        <f ca="1">VLOOKUP($A66,Calcs!$A$3:'Calcs'!$ANA$180,110,FALSE)*8</f>
        <v>0</v>
      </c>
      <c r="AJ66" s="216">
        <f ca="1">VLOOKUP($A66,Calcs!$A$3:'Calcs'!$ANA$180,112,FALSE)*12</f>
        <v>0</v>
      </c>
      <c r="AK66" s="157">
        <v>32</v>
      </c>
      <c r="AL66" s="216">
        <f t="shared" ref="AL66:AL97" ca="1" si="82">SUM(AF66:AK66)</f>
        <v>66</v>
      </c>
      <c r="AM66" s="352">
        <f t="shared" ref="AM66:AM97" si="83">IFERROR(MID(E66, 2, LEN(E66)-2), 0)+AK66</f>
        <v>32</v>
      </c>
      <c r="AN66" s="218">
        <v>65</v>
      </c>
      <c r="AO66" s="217">
        <f t="shared" ref="AO66:AO97" ca="1" si="84">_xlfn.RANK.EQ(AQ66,AQ:AQ, 0)</f>
        <v>65</v>
      </c>
      <c r="AP66" s="191">
        <f t="shared" ref="AP66:AP97" ca="1" si="85">AN66-AO66</f>
        <v>0</v>
      </c>
      <c r="AQ66" s="155">
        <f t="shared" ref="AQ66:AQ97" ca="1" si="86">((AR66*0.5+AS66*0.5)*3+(AT66*0.35+AU66*0.35+AV66*0.3)*2+(AW66*0.4+AX66*0.3+AY66*0.3)*3+(AZ66*0.35+BA66*0.3+BB66*0.35)*2+(BC66*100/MAX(BC:BC)*(12/12)))/(9+(12/12))</f>
        <v>61.322034621103285</v>
      </c>
      <c r="AR66" s="203">
        <f t="shared" ref="AR66:AR97" ca="1" si="87">(IFERROR(IF((F66+G66)=1, IF(F66=0, 0.333, IF(F66=1, 0.666, 0)), IF((F66+G66)=2, IF(F66=0, 0.166, IF(F66=1, 0.5, IF(F66=2, 0.833, 0))),  (AF66/((F66+G66)*3+H66+I66)))), 0)+((AH66/1000)+(L66*0.005)))*100</f>
        <v>72.388235294117649</v>
      </c>
      <c r="AS66" s="203">
        <f t="shared" ref="AS66:AS97" ca="1" si="88">IF((H66+I66)=0, AR66*0.75, IFERROR(IF((H66+I66)=1, IF(H66=0, AVERAGE(AR66, 100/3), IF(H66=1, AVERAGE(AR66, 200/3), 0)), IF((H66+I66)=2, IF(H66=0, AVERAGE(AR66, 100/6), IF(H66=1, AVERAGE(AR66, 50), IF(H66=2, AVERAGE(AR66, 500/6), 0)))+(((AH66/1000)+(L66*0.005))), ((AG66/((H66+I66)*3+F66+G66))+((AH66/1000)+(L66*0.005)))*100+(0.05*(11-W66)*H66))), 0))</f>
        <v>44.545450980392161</v>
      </c>
      <c r="AT66" s="203">
        <f t="shared" ref="AT66:AT97" ca="1" si="89">IFERROR(AVERAGE((O66-(SMALL(O:O, 1)))/((LARGE(O:O, 1))-(SMALL(O:O, 1))), SQRT((O66-(SMALL(O:O, 1)))/((LARGE(O:O, 1))-(SMALL(O:O, 1)))))*100, 0)</f>
        <v>50.029491977209197</v>
      </c>
      <c r="AU66" s="203">
        <f t="shared" ref="AU66:AU97" ca="1" si="90">IFERROR((1-(P66-(SMALL(P:P, 1)))/((LARGE(P:P, 1))-(SMALL(P:P, 1))))*100,0)</f>
        <v>70.861774744027301</v>
      </c>
      <c r="AV66" s="203">
        <f t="shared" ref="AV66:AV97" ca="1" si="91">IFERROR(Y66*100/MAX(Y:Y),0)</f>
        <v>67.269889180755456</v>
      </c>
      <c r="AW66" s="203">
        <f t="shared" ref="AW66:AW97" ca="1" si="92">IFERROR((Z66-(SMALL(Z:Z, 1)))/((LARGE(Z:Z, 1))-(SMALL(Z:Z, 1)))*100,0)</f>
        <v>47.546214932051662</v>
      </c>
      <c r="AX66" s="203">
        <f t="shared" ref="AX66:AX97" ca="1" si="93">IFERROR((AA66+ABS(MIN(AA:AA)))/(MAX(AA:AA)+ABS(MIN(AA:AA)))*100,0)</f>
        <v>55.307108609939363</v>
      </c>
      <c r="AY66" s="203">
        <f t="shared" ref="AY66:AY97" ca="1" si="94">IFERROR(AVERAGE(AE66/MAX(AE:AE), (AE66-SMALL(AE:AE,1))/(LARGE(AE:AE,1)-SMALL(AE:AE,1)))*100,0)</f>
        <v>59.789402789819654</v>
      </c>
      <c r="AZ66" s="203">
        <f t="shared" ref="AZ66:AZ97" ca="1" si="95">IFERROR(AVERAGE(AD66/MAX(AD:AD), SQRT(AD66/MAX(AD:AD))),0)*100</f>
        <v>57.496340478277183</v>
      </c>
      <c r="BA66" s="203">
        <f t="shared" ref="BA66:BA97" ca="1" si="96">(BL66-MIN($BL$2:$BL$161))/(MAX($BL$2:$BL$161)-MIN($BL$2:$BL$161))*100</f>
        <v>55.033557046979865</v>
      </c>
      <c r="BB66" s="203">
        <f t="shared" ref="BB66:BB97" ca="1" si="97">IFERROR(AL66/MAX(AL:AL), 0)*100</f>
        <v>57.894736842105267</v>
      </c>
      <c r="BC66" s="204">
        <v>139</v>
      </c>
      <c r="BE66">
        <f ca="1">VLOOKUP($A66, Calcs!$A$3:'Calcs'!$ANA$180, 872, FALSE)</f>
        <v>65.25</v>
      </c>
      <c r="BF66" s="5">
        <f t="shared" si="34"/>
        <v>3.3381530226977305</v>
      </c>
      <c r="BG66">
        <f>(IF(A66&lt;17,SoC!X$2,IF(A66&lt;33,SoC!X$3,IF(A66&lt;49,SoC!X$4,IF(A66&lt;65,SoC!X$5,IF(A66&lt;81,SoC!X$6,IF(A66&lt;97,SoC!X$7,IF(A66&lt;113,SoC!X$8,IF(A66&lt;129,SoC!X$9,IF(A66&lt;145,SoC!X$10,SoC!X$11)))))))))+IF(BX66&lt;17,SoC!X$15,IF(BX66&lt;33,SoC!X$16,IF(BX66&lt;49,SoC!X$17,IF(BX66&lt;65,SoC!X$18,IF(BX66&lt;81,SoC!X$19,IF(BX66&lt;97,SoC!X$20,IF(BX66&lt;113,SoC!X$21,IF(BX66&lt;129,SoC!X$22,IF(BX66&lt;145,SoC!X$23,SoC!X$24))))))))))/2</f>
        <v>1.0646960157481653</v>
      </c>
      <c r="BH66" s="7">
        <v>50.029491977209197</v>
      </c>
      <c r="BI66" s="7">
        <v>70.861774744027301</v>
      </c>
      <c r="BJ66" s="5">
        <v>6.7544224195872014</v>
      </c>
      <c r="BK66" s="5">
        <v>61.271767423257685</v>
      </c>
      <c r="BL66">
        <f ca="1">VLOOKUP($A66, Calcs!$A$3:'Calcs'!$AXV$180, 1058, FALSE)</f>
        <v>1940</v>
      </c>
      <c r="BM66" s="4"/>
      <c r="BN66" s="5">
        <f t="shared" ref="BN66:BN97" si="98">SQRT(BK66/100)</f>
        <v>0.78276284673748842</v>
      </c>
      <c r="BO66" s="5" t="str">
        <f t="shared" ref="BO66:BO97" si="99">IF(BN66&lt;(15/30), "F", IF(BN66&lt;(18/30), "F+", IF(BN66&lt;(19/30), "EF", IF(BN66&lt;(20/30), "E", IF(BN66&lt;(21/30), "DE", IF(BN66&lt;(22/30), "D", IF(BN66&lt;(23/30), "CD", IF(BN66&lt;(24/30), "C", IF(BN66&lt;(25/30), "BC", IF(BN66&lt;(26/30), "B", IF(BN66&lt;(27/30), "AB", IF(BN66&lt;(28/30), "A", IF(BN66&lt;(29/30), "S", "SS")))))))))))))</f>
        <v>C</v>
      </c>
      <c r="BP66" s="65">
        <f t="shared" ref="BP66:BP97" si="100">(((BK66-$BK$1)/15)*3)+((BJ66-$BJ$1)/2)</f>
        <v>0.94260116195128751</v>
      </c>
      <c r="BQ66" s="90">
        <v>3</v>
      </c>
      <c r="BR66" s="8" t="s">
        <v>264</v>
      </c>
      <c r="BS66" s="5">
        <f t="shared" ref="BS66:BS97" ca="1" si="101">AVERAGE(BL66/100, BJ66*3, S66/2.5)</f>
        <v>21.071986276351797</v>
      </c>
      <c r="BT66" s="5">
        <f t="shared" ref="BT66:BT97" ca="1" si="102">AVERAGE(BK66/4, BK66/5, BS66)</f>
        <v>16.214760538939249</v>
      </c>
      <c r="BU66" s="5">
        <f t="shared" ref="BU66:BU97" si="103">BK66-$BK$1</f>
        <v>5.6349658580641062</v>
      </c>
      <c r="BV66" t="s">
        <v>915</v>
      </c>
      <c r="BX66" s="4">
        <v>75</v>
      </c>
      <c r="BY66" s="4">
        <v>1</v>
      </c>
      <c r="CA66" t="s">
        <v>1117</v>
      </c>
      <c r="CF66" s="64">
        <v>0.54459426713810455</v>
      </c>
      <c r="CG66" s="330" t="s">
        <v>476</v>
      </c>
      <c r="CK66">
        <v>65</v>
      </c>
      <c r="CL66">
        <v>66</v>
      </c>
      <c r="CM66">
        <v>68</v>
      </c>
      <c r="CN66">
        <v>59</v>
      </c>
      <c r="CO66">
        <v>43</v>
      </c>
      <c r="CP66">
        <v>40</v>
      </c>
      <c r="CQ66">
        <v>44</v>
      </c>
      <c r="CR66">
        <v>40</v>
      </c>
      <c r="CS66">
        <v>44</v>
      </c>
      <c r="CT66">
        <v>46</v>
      </c>
      <c r="CY66" s="330" t="s">
        <v>476</v>
      </c>
      <c r="CZ66" s="5">
        <v>57.455482016392523</v>
      </c>
      <c r="DA66" s="5">
        <f t="shared" ref="DA66:DA97" si="104">(CZ66*$DH$1+(AVERAGE(DQ66:DR66))*$DI$1)/8</f>
        <v>57.705854268385103</v>
      </c>
      <c r="DB66" s="7">
        <v>54.345629024634704</v>
      </c>
      <c r="DC66" s="7">
        <v>60.831334932054361</v>
      </c>
      <c r="DD66" s="7">
        <f t="shared" ref="DD66:DD97" si="105">(DB66*$DH$1+DL66*$DI$1)/8</f>
        <v>54.012205662131102</v>
      </c>
      <c r="DE66" s="7">
        <f t="shared" ref="DE66:DE97" si="106">(DC66*$DH$1+DM66*$DI$1)/8</f>
        <v>64.668757506324511</v>
      </c>
      <c r="DF66" s="5">
        <v>6.5319726474218083</v>
      </c>
      <c r="DG66" s="5">
        <f t="shared" ref="DG66:DG97" si="107">(DF66*$DH$1+DN66*$DI$1)/8</f>
        <v>6.7384640464094288</v>
      </c>
      <c r="DJ66">
        <v>139</v>
      </c>
      <c r="DK66" s="64"/>
      <c r="DL66" s="7">
        <v>51.678242124605887</v>
      </c>
      <c r="DM66" s="7">
        <v>91.530715526215545</v>
      </c>
      <c r="DN66" s="5">
        <v>8.1839038393227757</v>
      </c>
      <c r="DO66">
        <v>40</v>
      </c>
      <c r="DQ66" s="5">
        <v>60.809668608380782</v>
      </c>
      <c r="DR66" s="5">
        <v>58.107251456285589</v>
      </c>
      <c r="DS66" s="5">
        <v>60.809668608380782</v>
      </c>
      <c r="DT66" s="5">
        <f t="shared" ref="DT66:DT97" si="108">((DS66-50)*0.75)+50</f>
        <v>58.107251456285589</v>
      </c>
      <c r="DU66">
        <v>1974</v>
      </c>
      <c r="DV66" s="5">
        <v>202.25</v>
      </c>
      <c r="DW66" s="7"/>
      <c r="DX66" s="7">
        <v>139</v>
      </c>
      <c r="DY66" s="5" t="s">
        <v>476</v>
      </c>
      <c r="DZ66" s="5"/>
      <c r="EA66" s="7">
        <v>190</v>
      </c>
      <c r="EB66" s="5">
        <v>41.416893732970024</v>
      </c>
      <c r="EC66" s="7">
        <v>60.809668608380782</v>
      </c>
      <c r="ED66" s="68">
        <v>97.295469773409252</v>
      </c>
      <c r="EE66">
        <v>0</v>
      </c>
    </row>
    <row r="67" spans="1:135" ht="14.45" customHeight="1" x14ac:dyDescent="0.2">
      <c r="A67" s="204">
        <v>63</v>
      </c>
      <c r="B67" s="327" t="s">
        <v>3</v>
      </c>
      <c r="C67" s="231" t="s">
        <v>63</v>
      </c>
      <c r="D67" s="158" t="str">
        <f>IFERROR(IFERROR(VLOOKUP(C67, Archive!$I$786:$P$3989, 8, FALSE), VLOOKUP(C67, Archive!$L$786:$Q$6126, 6, FALSE)), "-")</f>
        <v>-</v>
      </c>
      <c r="E67" s="156" t="str">
        <f>IFERROR(VLOOKUP(C67, Archive!$I$786:$S$3989, 11, FALSE), "-")</f>
        <v>-</v>
      </c>
      <c r="F67" s="205">
        <f ca="1">VLOOKUP($A67, Calcs!$A$3:'Calcs'!$ANA$180, 114, FALSE)</f>
        <v>4</v>
      </c>
      <c r="G67" s="206">
        <f ca="1">VLOOKUP($A67, Calcs!$A$3:'Calcs'!$ANA$180, 115, FALSE)</f>
        <v>1</v>
      </c>
      <c r="H67" s="207">
        <f ca="1">VLOOKUP($A67, Calcs!$A$3:'Calcs'!$ANA$180, 116, FALSE)</f>
        <v>1</v>
      </c>
      <c r="I67" s="208">
        <f ca="1">VLOOKUP($A67, Calcs!$A$3:'Calcs'!$ANA$180, 117, FALSE)</f>
        <v>1</v>
      </c>
      <c r="J67" s="209">
        <f ca="1">VLOOKUP($A67, Calcs!$A$3:'Calcs'!$ANA$180, 118, FALSE)</f>
        <v>1</v>
      </c>
      <c r="K67" s="210">
        <f ca="1">VLOOKUP($A67, Calcs!$A$3:'Calcs'!$ANA$180, 119, FALSE)</f>
        <v>2</v>
      </c>
      <c r="L67" s="211">
        <f ca="1">VLOOKUP($A67, Calcs!$A$3:'Calcs'!$ANA$180, 120, FALSE)</f>
        <v>0</v>
      </c>
      <c r="M67" s="212">
        <f ca="1">VLOOKUP($A67, Calcs!$A$3:'Calcs'!$ANA$180, 121, FALSE)</f>
        <v>0</v>
      </c>
      <c r="N67" s="213" t="str">
        <f t="shared" ca="1" si="73"/>
        <v>6-4</v>
      </c>
      <c r="O67" s="214">
        <f ca="1">VLOOKUP($A67, Calcs!$A$3:'Calcs'!$ANA$180, 311, FALSE)/X67</f>
        <v>41.2</v>
      </c>
      <c r="P67" s="214">
        <f ca="1">VLOOKUP($A67, Calcs!$A$3:'Calcs'!$ANA$180, 406, FALSE)/X67</f>
        <v>40.4</v>
      </c>
      <c r="Q67" s="214">
        <f t="shared" ca="1" si="74"/>
        <v>0.80000000000000426</v>
      </c>
      <c r="R67" s="215">
        <f ca="1">VLOOKUP($A67,Calcs!$A$3:'Calcs'!$ANA$180,500,FALSE)/X67</f>
        <v>3.6970000000000001</v>
      </c>
      <c r="S67" s="214">
        <f ca="1">VLOOKUP($A67, Calcs!$A$3:'Calcs'!$ANA$180, 216, FALSE)/X67</f>
        <v>52.129567419902251</v>
      </c>
      <c r="T67" s="215">
        <f ca="1">VLOOKUP($A67, Calcs!$A$3:'Calcs'!$ANA$180, 594, FALSE)/X67</f>
        <v>-1.9949999999999997</v>
      </c>
      <c r="U67" s="214">
        <f ca="1">VLOOKUP($A67, Calcs!$A$3:'Calcs'!$ANA$180, 688, FALSE)/X67</f>
        <v>52.4</v>
      </c>
      <c r="V67" s="204">
        <f ca="1">VLOOKUP($A67, Calcs!$A$3:'Calcs'!$ANA$180, 782, FALSE)/X67</f>
        <v>58.919999999999995</v>
      </c>
      <c r="W67" s="220">
        <v>5</v>
      </c>
      <c r="X67" s="214">
        <f ca="1">VLOOKUP($A67, Calcs!$A$3:'Calcs'!$ANA$180, 9, FALSE)</f>
        <v>10</v>
      </c>
      <c r="Y67" s="215">
        <f t="shared" ca="1" si="75"/>
        <v>13.740870976467408</v>
      </c>
      <c r="Z67" s="215">
        <f t="shared" ca="1" si="76"/>
        <v>56.544295539888161</v>
      </c>
      <c r="AA67" s="215">
        <f t="shared" ca="1" si="77"/>
        <v>2.7950000000000039</v>
      </c>
      <c r="AB67" s="204">
        <f t="shared" ca="1" si="78"/>
        <v>52.4</v>
      </c>
      <c r="AC67" s="204">
        <f t="shared" ca="1" si="79"/>
        <v>58.919999999999995</v>
      </c>
      <c r="AD67" s="158">
        <f t="shared" ca="1" si="80"/>
        <v>42.418334711065867</v>
      </c>
      <c r="AE67" s="215">
        <f t="shared" ca="1" si="81"/>
        <v>7.6759364249581949</v>
      </c>
      <c r="AF67" s="216">
        <f ca="1">VLOOKUP($A67,Calcs!$A$3:'Calcs'!$ANA$180,122,FALSE)</f>
        <v>13</v>
      </c>
      <c r="AG67" s="216">
        <f ca="1">VLOOKUP($A67,Calcs!$A$3:'Calcs'!$ANA$180,123,FALSE)</f>
        <v>7</v>
      </c>
      <c r="AH67" s="216">
        <f ca="1">VLOOKUP($A67,Calcs!$A$3:'Calcs'!$ANA$180,124,FALSE)*2</f>
        <v>6</v>
      </c>
      <c r="AI67" s="216">
        <f ca="1">VLOOKUP($A67,Calcs!$A$3:'Calcs'!$ANA$180,110,FALSE)*8</f>
        <v>0</v>
      </c>
      <c r="AJ67" s="216">
        <f ca="1">VLOOKUP($A67,Calcs!$A$3:'Calcs'!$ANA$180,112,FALSE)*12</f>
        <v>0</v>
      </c>
      <c r="AK67" s="157">
        <v>32</v>
      </c>
      <c r="AL67" s="216">
        <f t="shared" ca="1" si="82"/>
        <v>58</v>
      </c>
      <c r="AM67" s="352">
        <f t="shared" si="83"/>
        <v>32</v>
      </c>
      <c r="AN67" s="219">
        <v>66</v>
      </c>
      <c r="AO67" s="217">
        <f t="shared" ca="1" si="84"/>
        <v>66</v>
      </c>
      <c r="AP67" s="191">
        <f t="shared" ca="1" si="85"/>
        <v>0</v>
      </c>
      <c r="AQ67" s="155">
        <f t="shared" ca="1" si="86"/>
        <v>61.26470495838155</v>
      </c>
      <c r="AR67" s="203">
        <f t="shared" ca="1" si="87"/>
        <v>77.07058823529411</v>
      </c>
      <c r="AS67" s="203">
        <f t="shared" ca="1" si="88"/>
        <v>63.541294117647055</v>
      </c>
      <c r="AT67" s="203">
        <f t="shared" ca="1" si="89"/>
        <v>59.200823708497808</v>
      </c>
      <c r="AU67" s="203">
        <f t="shared" ca="1" si="90"/>
        <v>57.111774744027301</v>
      </c>
      <c r="AV67" s="203">
        <f t="shared" ca="1" si="91"/>
        <v>73.338073833043964</v>
      </c>
      <c r="AW67" s="203">
        <f t="shared" ca="1" si="92"/>
        <v>40.255644433956334</v>
      </c>
      <c r="AX67" s="203">
        <f t="shared" ca="1" si="93"/>
        <v>58.987072407670126</v>
      </c>
      <c r="AY67" s="203">
        <f t="shared" ca="1" si="94"/>
        <v>71.20636250667846</v>
      </c>
      <c r="AZ67" s="203">
        <f t="shared" ca="1" si="95"/>
        <v>49.750258689627039</v>
      </c>
      <c r="BA67" s="203">
        <f t="shared" ca="1" si="96"/>
        <v>36.465324384787472</v>
      </c>
      <c r="BB67" s="203">
        <f t="shared" ca="1" si="97"/>
        <v>50.877192982456144</v>
      </c>
      <c r="BC67" s="204">
        <v>67</v>
      </c>
      <c r="BE67">
        <f ca="1">VLOOKUP($A67, Calcs!$A$3:'Calcs'!$ANA$180, 872, FALSE)</f>
        <v>68</v>
      </c>
      <c r="BF67" s="5">
        <f t="shared" ref="BF67:BF130" si="109">(BQ67)/100*(BK67+50)</f>
        <v>10.010087616715294</v>
      </c>
      <c r="BG67">
        <f>(IF(A67&lt;17,SoC!X$2,IF(A67&lt;33,SoC!X$3,IF(A67&lt;49,SoC!X$4,IF(A67&lt;65,SoC!X$5,IF(A67&lt;81,SoC!X$6,IF(A67&lt;97,SoC!X$7,IF(A67&lt;113,SoC!X$8,IF(A67&lt;129,SoC!X$9,IF(A67&lt;145,SoC!X$10,SoC!X$11)))))))))+IF(BX67&lt;17,SoC!X$15,IF(BX67&lt;33,SoC!X$16,IF(BX67&lt;49,SoC!X$17,IF(BX67&lt;65,SoC!X$18,IF(BX67&lt;81,SoC!X$19,IF(BX67&lt;97,SoC!X$20,IF(BX67&lt;113,SoC!X$21,IF(BX67&lt;129,SoC!X$22,IF(BX67&lt;145,SoC!X$23,SoC!X$24))))))))))/2</f>
        <v>1.0846876031873696</v>
      </c>
      <c r="BH67" s="7">
        <v>59.200823708497808</v>
      </c>
      <c r="BI67" s="7">
        <v>57.111774744027301</v>
      </c>
      <c r="BJ67" s="5">
        <v>7.6759364249581949</v>
      </c>
      <c r="BK67" s="5">
        <v>61.223195741281053</v>
      </c>
      <c r="BL67">
        <f ca="1">VLOOKUP($A67, Calcs!$A$3:'Calcs'!$AXV$180, 1058, FALSE)</f>
        <v>1691</v>
      </c>
      <c r="BM67" s="4"/>
      <c r="BN67" s="5">
        <f t="shared" si="98"/>
        <v>0.78245252725824244</v>
      </c>
      <c r="BO67" s="5" t="str">
        <f t="shared" si="99"/>
        <v>C</v>
      </c>
      <c r="BP67" s="65">
        <f t="shared" si="100"/>
        <v>1.3936438282414578</v>
      </c>
      <c r="BQ67" s="90">
        <v>9</v>
      </c>
      <c r="BR67" s="8" t="s">
        <v>264</v>
      </c>
      <c r="BS67" s="5">
        <f t="shared" ca="1" si="101"/>
        <v>20.263212080945163</v>
      </c>
      <c r="BT67" s="5">
        <f t="shared" ca="1" si="102"/>
        <v>15.937883388173878</v>
      </c>
      <c r="BU67" s="5">
        <f t="shared" si="103"/>
        <v>5.5863941760874738</v>
      </c>
      <c r="BV67" t="s">
        <v>915</v>
      </c>
      <c r="BX67" s="4">
        <v>68</v>
      </c>
      <c r="BY67" s="4">
        <v>15</v>
      </c>
      <c r="CA67" t="s">
        <v>1117</v>
      </c>
      <c r="CF67" s="64">
        <v>0.69310569764520114</v>
      </c>
      <c r="CG67" s="327" t="s">
        <v>63</v>
      </c>
      <c r="CK67">
        <v>66</v>
      </c>
      <c r="CL67">
        <v>65</v>
      </c>
      <c r="CM67">
        <v>72</v>
      </c>
      <c r="CN67">
        <v>92</v>
      </c>
      <c r="CO67">
        <v>91</v>
      </c>
      <c r="CP67">
        <v>101</v>
      </c>
      <c r="CQ67">
        <v>106</v>
      </c>
      <c r="CR67">
        <v>125</v>
      </c>
      <c r="CS67">
        <v>128</v>
      </c>
      <c r="CT67">
        <v>133</v>
      </c>
      <c r="CY67" s="327" t="s">
        <v>63</v>
      </c>
      <c r="CZ67" s="5">
        <v>58.81548225894484</v>
      </c>
      <c r="DA67" s="5">
        <f t="shared" si="104"/>
        <v>55.697822046589899</v>
      </c>
      <c r="DB67" s="7">
        <v>57.802848405059123</v>
      </c>
      <c r="DC67" s="7">
        <v>54.676258992805749</v>
      </c>
      <c r="DD67" s="7">
        <f t="shared" si="105"/>
        <v>54.723584352024943</v>
      </c>
      <c r="DE67" s="7">
        <f t="shared" si="106"/>
        <v>52.727317132413248</v>
      </c>
      <c r="DF67" s="5">
        <v>7.6689308250889834</v>
      </c>
      <c r="DG67" s="5">
        <f t="shared" si="107"/>
        <v>7.4124594252644913</v>
      </c>
      <c r="DJ67">
        <v>67</v>
      </c>
      <c r="DK67" s="64"/>
      <c r="DL67" s="7">
        <v>33.168735980785719</v>
      </c>
      <c r="DM67" s="7">
        <v>39.08472410966575</v>
      </c>
      <c r="DN67" s="5">
        <v>5.6171596264930503</v>
      </c>
      <c r="DO67">
        <v>39</v>
      </c>
      <c r="DQ67" s="5">
        <v>31.570514925834601</v>
      </c>
      <c r="DR67" s="5">
        <v>36.177886194375951</v>
      </c>
      <c r="DS67" s="5">
        <v>31.570514925834601</v>
      </c>
      <c r="DT67" s="5">
        <f t="shared" si="108"/>
        <v>36.177886194375951</v>
      </c>
      <c r="DU67">
        <v>1618</v>
      </c>
      <c r="DV67" s="5">
        <v>194.25</v>
      </c>
      <c r="DW67" s="7"/>
      <c r="DX67" s="7">
        <v>67</v>
      </c>
      <c r="DY67" s="5" t="s">
        <v>63</v>
      </c>
      <c r="DZ67" s="5"/>
      <c r="EA67" s="7">
        <v>75</v>
      </c>
      <c r="EB67" s="5">
        <v>16.348773841961851</v>
      </c>
      <c r="EC67" s="7">
        <v>31.570514925834601</v>
      </c>
      <c r="ED67" s="68">
        <v>50.512823881335365</v>
      </c>
      <c r="EE67">
        <v>0</v>
      </c>
    </row>
    <row r="68" spans="1:135" ht="14.45" customHeight="1" x14ac:dyDescent="0.2">
      <c r="A68" s="204">
        <v>93</v>
      </c>
      <c r="B68" s="326" t="s">
        <v>1</v>
      </c>
      <c r="C68" s="230" t="s">
        <v>34</v>
      </c>
      <c r="D68" s="158" t="str">
        <f>IFERROR(IFERROR(VLOOKUP(C68, Archive!$I$786:$P$3989, 8, FALSE), VLOOKUP(C68, Archive!$L$786:$Q$6126, 6, FALSE)), "-")</f>
        <v>-</v>
      </c>
      <c r="E68" s="156" t="str">
        <f>IFERROR(VLOOKUP(C68, Archive!$I$786:$S$3989, 11, FALSE), "-")</f>
        <v>-</v>
      </c>
      <c r="F68" s="205">
        <f ca="1">VLOOKUP($A68, Calcs!$A$3:'Calcs'!$ANA$180, 114, FALSE)</f>
        <v>4</v>
      </c>
      <c r="G68" s="206">
        <f ca="1">VLOOKUP($A68, Calcs!$A$3:'Calcs'!$ANA$180, 115, FALSE)</f>
        <v>1</v>
      </c>
      <c r="H68" s="207">
        <f ca="1">VLOOKUP($A68, Calcs!$A$3:'Calcs'!$ANA$180, 116, FALSE)</f>
        <v>0</v>
      </c>
      <c r="I68" s="208">
        <f ca="1">VLOOKUP($A68, Calcs!$A$3:'Calcs'!$ANA$180, 117, FALSE)</f>
        <v>2</v>
      </c>
      <c r="J68" s="209">
        <f ca="1">VLOOKUP($A68, Calcs!$A$3:'Calcs'!$ANA$180, 118, FALSE)</f>
        <v>3</v>
      </c>
      <c r="K68" s="210">
        <f ca="1">VLOOKUP($A68, Calcs!$A$3:'Calcs'!$ANA$180, 119, FALSE)</f>
        <v>1</v>
      </c>
      <c r="L68" s="211">
        <f ca="1">VLOOKUP($A68, Calcs!$A$3:'Calcs'!$ANA$180, 120, FALSE)</f>
        <v>0</v>
      </c>
      <c r="M68" s="212">
        <f ca="1">VLOOKUP($A68, Calcs!$A$3:'Calcs'!$ANA$180, 121, FALSE)</f>
        <v>0</v>
      </c>
      <c r="N68" s="213" t="str">
        <f t="shared" ca="1" si="73"/>
        <v>7-4</v>
      </c>
      <c r="O68" s="214">
        <f ca="1">VLOOKUP($A68, Calcs!$A$3:'Calcs'!$ANA$180, 311, FALSE)/X68</f>
        <v>40.090909090909093</v>
      </c>
      <c r="P68" s="214">
        <f ca="1">VLOOKUP($A68, Calcs!$A$3:'Calcs'!$ANA$180, 406, FALSE)/X68</f>
        <v>37.454545454545453</v>
      </c>
      <c r="Q68" s="214">
        <f t="shared" ca="1" si="74"/>
        <v>2.6363636363636402</v>
      </c>
      <c r="R68" s="215">
        <f ca="1">VLOOKUP($A68,Calcs!$A$3:'Calcs'!$ANA$180,500,FALSE)/X68</f>
        <v>4.1618181818181821</v>
      </c>
      <c r="S68" s="214">
        <f ca="1">VLOOKUP($A68, Calcs!$A$3:'Calcs'!$ANA$180, 216, FALSE)/X68</f>
        <v>47.193478884962836</v>
      </c>
      <c r="T68" s="215">
        <f ca="1">VLOOKUP($A68, Calcs!$A$3:'Calcs'!$ANA$180, 594, FALSE)/X68</f>
        <v>2.6636363636363636</v>
      </c>
      <c r="U68" s="214">
        <f ca="1">VLOOKUP($A68, Calcs!$A$3:'Calcs'!$ANA$180, 688, FALSE)/X68</f>
        <v>54.636363636363633</v>
      </c>
      <c r="V68" s="204">
        <f ca="1">VLOOKUP($A68, Calcs!$A$3:'Calcs'!$ANA$180, 782, FALSE)/X68</f>
        <v>51</v>
      </c>
      <c r="W68" s="220">
        <v>4</v>
      </c>
      <c r="X68" s="214">
        <f ca="1">VLOOKUP($A68, Calcs!$A$3:'Calcs'!$ANA$180, 9, FALSE)</f>
        <v>11</v>
      </c>
      <c r="Y68" s="215">
        <f t="shared" ca="1" si="75"/>
        <v>12.647444298820446</v>
      </c>
      <c r="Z68" s="215">
        <f t="shared" ca="1" si="76"/>
        <v>49.171049120526007</v>
      </c>
      <c r="AA68" s="215">
        <f t="shared" ca="1" si="77"/>
        <v>-2.7272727272723341E-2</v>
      </c>
      <c r="AB68" s="204">
        <f t="shared" ca="1" si="78"/>
        <v>54.636363636363633</v>
      </c>
      <c r="AC68" s="204">
        <f t="shared" ca="1" si="79"/>
        <v>51</v>
      </c>
      <c r="AD68" s="158">
        <f t="shared" ca="1" si="80"/>
        <v>42.918939672494261</v>
      </c>
      <c r="AE68" s="215">
        <f t="shared" ca="1" si="81"/>
        <v>7.1414284285428504</v>
      </c>
      <c r="AF68" s="216">
        <f ca="1">VLOOKUP($A68,Calcs!$A$3:'Calcs'!$ANA$180,122,FALSE)</f>
        <v>13</v>
      </c>
      <c r="AG68" s="216">
        <f ca="1">VLOOKUP($A68,Calcs!$A$3:'Calcs'!$ANA$180,123,FALSE)</f>
        <v>4</v>
      </c>
      <c r="AH68" s="216">
        <f ca="1">VLOOKUP($A68,Calcs!$A$3:'Calcs'!$ANA$180,124,FALSE)*2</f>
        <v>18</v>
      </c>
      <c r="AI68" s="216">
        <f ca="1">VLOOKUP($A68,Calcs!$A$3:'Calcs'!$ANA$180,110,FALSE)*8</f>
        <v>0</v>
      </c>
      <c r="AJ68" s="216">
        <f ca="1">VLOOKUP($A68,Calcs!$A$3:'Calcs'!$ANA$180,112,FALSE)*12</f>
        <v>0</v>
      </c>
      <c r="AK68" s="157">
        <v>31</v>
      </c>
      <c r="AL68" s="216">
        <f t="shared" ca="1" si="82"/>
        <v>66</v>
      </c>
      <c r="AM68" s="352">
        <f t="shared" si="83"/>
        <v>31</v>
      </c>
      <c r="AN68" s="218">
        <v>67</v>
      </c>
      <c r="AO68" s="217">
        <f t="shared" ca="1" si="84"/>
        <v>67</v>
      </c>
      <c r="AP68" s="191">
        <f t="shared" ca="1" si="85"/>
        <v>0</v>
      </c>
      <c r="AQ68" s="155">
        <f t="shared" ca="1" si="86"/>
        <v>59.526880094228375</v>
      </c>
      <c r="AR68" s="203">
        <f t="shared" ca="1" si="87"/>
        <v>78.270588235294113</v>
      </c>
      <c r="AS68" s="203">
        <f t="shared" ca="1" si="88"/>
        <v>47.486627450980393</v>
      </c>
      <c r="AT68" s="203">
        <f t="shared" ca="1" si="89"/>
        <v>57.241266664221449</v>
      </c>
      <c r="AU68" s="203">
        <f t="shared" ca="1" si="90"/>
        <v>63.331911262798634</v>
      </c>
      <c r="AV68" s="203">
        <f t="shared" ca="1" si="91"/>
        <v>67.502213314913362</v>
      </c>
      <c r="AW68" s="203">
        <f t="shared" ca="1" si="92"/>
        <v>31.510481930144675</v>
      </c>
      <c r="AX68" s="203">
        <f t="shared" ca="1" si="93"/>
        <v>54.612031304315153</v>
      </c>
      <c r="AY68" s="203">
        <f t="shared" ca="1" si="94"/>
        <v>64.584155760123267</v>
      </c>
      <c r="AZ68" s="203">
        <f t="shared" ca="1" si="95"/>
        <v>50.155173997244717</v>
      </c>
      <c r="BA68" s="203">
        <f t="shared" ca="1" si="96"/>
        <v>50.111856823266223</v>
      </c>
      <c r="BB68" s="203">
        <f t="shared" ca="1" si="97"/>
        <v>57.894736842105267</v>
      </c>
      <c r="BC68" s="204">
        <v>112</v>
      </c>
      <c r="BE68">
        <f ca="1">VLOOKUP($A68, Calcs!$A$3:'Calcs'!$ANA$180, 872, FALSE)</f>
        <v>84</v>
      </c>
      <c r="BF68" s="5">
        <f t="shared" si="109"/>
        <v>6.5723842623125925</v>
      </c>
      <c r="BG68">
        <f>(IF(A68&lt;17,SoC!X$2,IF(A68&lt;33,SoC!X$3,IF(A68&lt;49,SoC!X$4,IF(A68&lt;65,SoC!X$5,IF(A68&lt;81,SoC!X$6,IF(A68&lt;97,SoC!X$7,IF(A68&lt;113,SoC!X$8,IF(A68&lt;129,SoC!X$9,IF(A68&lt;145,SoC!X$10,SoC!X$11)))))))))+IF(BX68&lt;17,SoC!X$15,IF(BX68&lt;33,SoC!X$16,IF(BX68&lt;49,SoC!X$17,IF(BX68&lt;65,SoC!X$18,IF(BX68&lt;81,SoC!X$19,IF(BX68&lt;97,SoC!X$20,IF(BX68&lt;113,SoC!X$21,IF(BX68&lt;129,SoC!X$22,IF(BX68&lt;145,SoC!X$23,SoC!X$24))))))))))/2</f>
        <v>1.0419034638320186</v>
      </c>
      <c r="BH68" s="7">
        <v>57.241266664221449</v>
      </c>
      <c r="BI68" s="7">
        <v>63.331911262798634</v>
      </c>
      <c r="BJ68" s="5">
        <v>7.1414284285428504</v>
      </c>
      <c r="BK68" s="5">
        <v>59.539737705209873</v>
      </c>
      <c r="BL68">
        <f ca="1">VLOOKUP($A68, Calcs!$A$3:'Calcs'!$AXV$180, 1058, FALSE)</f>
        <v>1874</v>
      </c>
      <c r="BM68" s="4"/>
      <c r="BN68" s="5">
        <f t="shared" si="98"/>
        <v>0.77161996931915822</v>
      </c>
      <c r="BO68" s="5" t="str">
        <f t="shared" si="99"/>
        <v>C</v>
      </c>
      <c r="BP68" s="65">
        <f t="shared" si="100"/>
        <v>0.7896982228195496</v>
      </c>
      <c r="BQ68" s="90">
        <v>6</v>
      </c>
      <c r="BR68" s="8" t="s">
        <v>259</v>
      </c>
      <c r="BS68" s="5">
        <f t="shared" ca="1" si="101"/>
        <v>19.680558946537897</v>
      </c>
      <c r="BT68" s="5">
        <f t="shared" ca="1" si="102"/>
        <v>15.491146971294114</v>
      </c>
      <c r="BU68" s="5">
        <f t="shared" si="103"/>
        <v>3.9029361400162941</v>
      </c>
      <c r="BV68" t="s">
        <v>917</v>
      </c>
      <c r="BX68" s="4">
        <v>52</v>
      </c>
      <c r="BY68" s="4">
        <v>1</v>
      </c>
      <c r="CA68" t="s">
        <v>1117</v>
      </c>
      <c r="CF68" s="64">
        <v>0.67928337244367132</v>
      </c>
      <c r="CG68" s="326" t="s">
        <v>34</v>
      </c>
      <c r="CK68">
        <v>67</v>
      </c>
      <c r="CL68">
        <v>69</v>
      </c>
      <c r="CM68">
        <v>71</v>
      </c>
      <c r="CN68">
        <v>66</v>
      </c>
      <c r="CO68">
        <v>55</v>
      </c>
      <c r="CP68">
        <v>70</v>
      </c>
      <c r="CQ68">
        <v>72</v>
      </c>
      <c r="CR68">
        <v>85</v>
      </c>
      <c r="CS68">
        <v>89</v>
      </c>
      <c r="CT68">
        <v>81</v>
      </c>
      <c r="CY68" s="326" t="s">
        <v>34</v>
      </c>
      <c r="CZ68" s="5">
        <v>57.945468788846199</v>
      </c>
      <c r="DA68" s="5">
        <f t="shared" si="104"/>
        <v>56.762049197034777</v>
      </c>
      <c r="DB68" s="7">
        <v>60.245031297077233</v>
      </c>
      <c r="DC68" s="7">
        <v>58.513189448441253</v>
      </c>
      <c r="DD68" s="7">
        <f t="shared" si="105"/>
        <v>57.734614722808388</v>
      </c>
      <c r="DE68" s="7">
        <f t="shared" si="106"/>
        <v>60.658623534442917</v>
      </c>
      <c r="DF68" s="5">
        <v>7.330586606813946</v>
      </c>
      <c r="DG68" s="5">
        <f t="shared" si="107"/>
        <v>7.2638728499720431</v>
      </c>
      <c r="DJ68">
        <v>112</v>
      </c>
      <c r="DK68" s="64"/>
      <c r="DL68" s="7">
        <v>40.161698702926458</v>
      </c>
      <c r="DM68" s="7">
        <v>75.676662136454567</v>
      </c>
      <c r="DN68" s="5">
        <v>6.7968765520787215</v>
      </c>
      <c r="DO68">
        <v>55</v>
      </c>
      <c r="DQ68" s="5">
        <v>48.260699490691238</v>
      </c>
      <c r="DR68" s="5">
        <v>48.695524618018425</v>
      </c>
      <c r="DS68" s="5">
        <v>48.260699490691238</v>
      </c>
      <c r="DT68" s="5">
        <f t="shared" si="108"/>
        <v>48.695524618018425</v>
      </c>
      <c r="DU68">
        <v>1861</v>
      </c>
      <c r="DV68" s="5">
        <v>273.5</v>
      </c>
      <c r="DW68" s="7"/>
      <c r="DX68" s="7">
        <v>112</v>
      </c>
      <c r="DY68" s="5" t="s">
        <v>34</v>
      </c>
      <c r="DZ68" s="5"/>
      <c r="EA68" s="7">
        <v>156</v>
      </c>
      <c r="EB68" s="5">
        <v>34.005449591280652</v>
      </c>
      <c r="EC68" s="7">
        <v>48.260699490691238</v>
      </c>
      <c r="ED68" s="68">
        <v>77.217119185105986</v>
      </c>
      <c r="EE68">
        <v>0</v>
      </c>
    </row>
    <row r="69" spans="1:135" ht="14.45" customHeight="1" x14ac:dyDescent="0.2">
      <c r="A69" s="204">
        <v>43</v>
      </c>
      <c r="B69" s="332" t="s">
        <v>4</v>
      </c>
      <c r="C69" s="236" t="s">
        <v>83</v>
      </c>
      <c r="D69" s="158" t="str">
        <f>IFERROR(IFERROR(VLOOKUP(C69, Archive!$I$786:$P$3989, 8, FALSE), VLOOKUP(C69, Archive!$L$786:$Q$6126, 6, FALSE)), "-")</f>
        <v>-</v>
      </c>
      <c r="E69" s="156" t="str">
        <f>IFERROR(VLOOKUP(C69, Archive!$I$786:$S$3989, 11, FALSE), "-")</f>
        <v>-</v>
      </c>
      <c r="F69" s="205">
        <f ca="1">VLOOKUP($A69, Calcs!$A$3:'Calcs'!$ANA$180, 114, FALSE)</f>
        <v>1</v>
      </c>
      <c r="G69" s="206">
        <f ca="1">VLOOKUP($A69, Calcs!$A$3:'Calcs'!$ANA$180, 115, FALSE)</f>
        <v>4</v>
      </c>
      <c r="H69" s="207">
        <f ca="1">VLOOKUP($A69, Calcs!$A$3:'Calcs'!$ANA$180, 116, FALSE)</f>
        <v>2</v>
      </c>
      <c r="I69" s="208">
        <f ca="1">VLOOKUP($A69, Calcs!$A$3:'Calcs'!$ANA$180, 117, FALSE)</f>
        <v>0</v>
      </c>
      <c r="J69" s="209">
        <f ca="1">VLOOKUP($A69, Calcs!$A$3:'Calcs'!$ANA$180, 118, FALSE)</f>
        <v>3</v>
      </c>
      <c r="K69" s="210">
        <f ca="1">VLOOKUP($A69, Calcs!$A$3:'Calcs'!$ANA$180, 119, FALSE)</f>
        <v>1</v>
      </c>
      <c r="L69" s="211">
        <f ca="1">VLOOKUP($A69, Calcs!$A$3:'Calcs'!$ANA$180, 120, FALSE)</f>
        <v>0</v>
      </c>
      <c r="M69" s="212">
        <f ca="1">VLOOKUP($A69, Calcs!$A$3:'Calcs'!$ANA$180, 121, FALSE)</f>
        <v>0</v>
      </c>
      <c r="N69" s="213" t="str">
        <f t="shared" ca="1" si="73"/>
        <v>6-5</v>
      </c>
      <c r="O69" s="214">
        <f ca="1">VLOOKUP($A69, Calcs!$A$3:'Calcs'!$ANA$180, 311, FALSE)/X69</f>
        <v>36.909090909090907</v>
      </c>
      <c r="P69" s="214">
        <f ca="1">VLOOKUP($A69, Calcs!$A$3:'Calcs'!$ANA$180, 406, FALSE)/X69</f>
        <v>40.272727272727273</v>
      </c>
      <c r="Q69" s="214">
        <f t="shared" ca="1" si="74"/>
        <v>-3.3636363636363669</v>
      </c>
      <c r="R69" s="215">
        <f ca="1">VLOOKUP($A69,Calcs!$A$3:'Calcs'!$ANA$180,500,FALSE)/X69</f>
        <v>3.919090909090909</v>
      </c>
      <c r="S69" s="214">
        <f ca="1">VLOOKUP($A69, Calcs!$A$3:'Calcs'!$ANA$180, 216, FALSE)/X69</f>
        <v>60.052352201923419</v>
      </c>
      <c r="T69" s="215">
        <f ca="1">VLOOKUP($A69, Calcs!$A$3:'Calcs'!$ANA$180, 594, FALSE)/X69</f>
        <v>-2.9218181818181819</v>
      </c>
      <c r="U69" s="214">
        <f ca="1">VLOOKUP($A69, Calcs!$A$3:'Calcs'!$ANA$180, 688, FALSE)/X69</f>
        <v>65.909090909090907</v>
      </c>
      <c r="V69" s="204">
        <f ca="1">VLOOKUP($A69, Calcs!$A$3:'Calcs'!$ANA$180, 782, FALSE)/X69</f>
        <v>57.309090909090919</v>
      </c>
      <c r="W69" s="220">
        <v>4</v>
      </c>
      <c r="X69" s="214">
        <f ca="1">VLOOKUP($A69, Calcs!$A$3:'Calcs'!$ANA$180, 9, FALSE)</f>
        <v>11</v>
      </c>
      <c r="Y69" s="215">
        <f t="shared" ca="1" si="75"/>
        <v>11.899791231732776</v>
      </c>
      <c r="Z69" s="215">
        <f t="shared" ca="1" si="76"/>
        <v>71.216111328074746</v>
      </c>
      <c r="AA69" s="215">
        <f t="shared" ca="1" si="77"/>
        <v>-0.441818181818185</v>
      </c>
      <c r="AB69" s="204">
        <f t="shared" ca="1" si="78"/>
        <v>65.909090909090907</v>
      </c>
      <c r="AC69" s="204">
        <f t="shared" ca="1" si="79"/>
        <v>57.309090909090919</v>
      </c>
      <c r="AD69" s="158">
        <f t="shared" ca="1" si="80"/>
        <v>51.099920755780097</v>
      </c>
      <c r="AE69" s="215">
        <f t="shared" ca="1" si="81"/>
        <v>7.570276805315042</v>
      </c>
      <c r="AF69" s="216">
        <f ca="1">VLOOKUP($A69,Calcs!$A$3:'Calcs'!$ANA$180,122,FALSE)</f>
        <v>6</v>
      </c>
      <c r="AG69" s="216">
        <f ca="1">VLOOKUP($A69,Calcs!$A$3:'Calcs'!$ANA$180,123,FALSE)</f>
        <v>7</v>
      </c>
      <c r="AH69" s="216">
        <f ca="1">VLOOKUP($A69,Calcs!$A$3:'Calcs'!$ANA$180,124,FALSE)*2</f>
        <v>18</v>
      </c>
      <c r="AI69" s="216">
        <f ca="1">VLOOKUP($A69,Calcs!$A$3:'Calcs'!$ANA$180,110,FALSE)*8</f>
        <v>0</v>
      </c>
      <c r="AJ69" s="216">
        <f ca="1">VLOOKUP($A69,Calcs!$A$3:'Calcs'!$ANA$180,112,FALSE)*12</f>
        <v>0</v>
      </c>
      <c r="AK69" s="157">
        <v>35</v>
      </c>
      <c r="AL69" s="216">
        <f t="shared" ca="1" si="82"/>
        <v>66</v>
      </c>
      <c r="AM69" s="352">
        <f t="shared" si="83"/>
        <v>35</v>
      </c>
      <c r="AN69" s="219">
        <v>68</v>
      </c>
      <c r="AO69" s="217">
        <f t="shared" ca="1" si="84"/>
        <v>68</v>
      </c>
      <c r="AP69" s="191">
        <f t="shared" ca="1" si="85"/>
        <v>0</v>
      </c>
      <c r="AQ69" s="155">
        <f t="shared" ca="1" si="86"/>
        <v>59.362075210740201</v>
      </c>
      <c r="AR69" s="203">
        <f t="shared" ca="1" si="87"/>
        <v>37.09411764705883</v>
      </c>
      <c r="AS69" s="203">
        <f t="shared" ca="1" si="88"/>
        <v>60.231725490196084</v>
      </c>
      <c r="AT69" s="203">
        <f t="shared" ca="1" si="89"/>
        <v>51.50049465891442</v>
      </c>
      <c r="AU69" s="203">
        <f t="shared" ca="1" si="90"/>
        <v>57.380546075085313</v>
      </c>
      <c r="AV69" s="203">
        <f t="shared" ca="1" si="91"/>
        <v>63.51182319121002</v>
      </c>
      <c r="AW69" s="203">
        <f t="shared" ca="1" si="92"/>
        <v>57.657397474075267</v>
      </c>
      <c r="AX69" s="203">
        <f t="shared" ca="1" si="93"/>
        <v>53.96940970884733</v>
      </c>
      <c r="AY69" s="203">
        <f t="shared" ca="1" si="94"/>
        <v>69.897308478054271</v>
      </c>
      <c r="AZ69" s="203">
        <f t="shared" ca="1" si="95"/>
        <v>56.635051734110398</v>
      </c>
      <c r="BA69" s="203">
        <f t="shared" ca="1" si="96"/>
        <v>58.165548098434009</v>
      </c>
      <c r="BB69" s="203">
        <f t="shared" ca="1" si="97"/>
        <v>57.894736842105267</v>
      </c>
      <c r="BC69" s="204">
        <v>136</v>
      </c>
      <c r="BE69">
        <f ca="1">VLOOKUP($A69, Calcs!$A$3:'Calcs'!$ANA$180, 872, FALSE)</f>
        <v>80</v>
      </c>
      <c r="BF69" s="5">
        <f t="shared" si="109"/>
        <v>9.8415481256441488</v>
      </c>
      <c r="BG69">
        <f>(IF(A69&lt;17,SoC!X$2,IF(A69&lt;33,SoC!X$3,IF(A69&lt;49,SoC!X$4,IF(A69&lt;65,SoC!X$5,IF(A69&lt;81,SoC!X$6,IF(A69&lt;97,SoC!X$7,IF(A69&lt;113,SoC!X$8,IF(A69&lt;129,SoC!X$9,IF(A69&lt;145,SoC!X$10,SoC!X$11)))))))))+IF(BX69&lt;17,SoC!X$15,IF(BX69&lt;33,SoC!X$16,IF(BX69&lt;49,SoC!X$17,IF(BX69&lt;65,SoC!X$18,IF(BX69&lt;81,SoC!X$19,IF(BX69&lt;97,SoC!X$20,IF(BX69&lt;113,SoC!X$21,IF(BX69&lt;129,SoC!X$22,IF(BX69&lt;145,SoC!X$23,SoC!X$24))))))))))/2</f>
        <v>1.1859004471400834</v>
      </c>
      <c r="BH69" s="7">
        <v>51.50049465891442</v>
      </c>
      <c r="BI69" s="7">
        <v>57.380546075085313</v>
      </c>
      <c r="BJ69" s="5">
        <v>7.570276805315042</v>
      </c>
      <c r="BK69" s="5">
        <v>59.350534729379433</v>
      </c>
      <c r="BL69">
        <f ca="1">VLOOKUP($A69, Calcs!$A$3:'Calcs'!$AXV$180, 1058, FALSE)</f>
        <v>1982</v>
      </c>
      <c r="BM69" s="4"/>
      <c r="BN69" s="5">
        <f t="shared" si="98"/>
        <v>0.77039298237574461</v>
      </c>
      <c r="BO69" s="5" t="str">
        <f t="shared" si="99"/>
        <v>C</v>
      </c>
      <c r="BP69" s="65">
        <f t="shared" si="100"/>
        <v>0.96628181603955743</v>
      </c>
      <c r="BQ69" s="90">
        <v>9</v>
      </c>
      <c r="BR69" s="8" t="s">
        <v>264</v>
      </c>
      <c r="BS69" s="5">
        <f t="shared" ca="1" si="101"/>
        <v>22.183923765571496</v>
      </c>
      <c r="BT69" s="5">
        <f t="shared" ca="1" si="102"/>
        <v>16.297221464597413</v>
      </c>
      <c r="BU69" s="5">
        <f t="shared" si="103"/>
        <v>3.7137331641858538</v>
      </c>
      <c r="BV69" t="s">
        <v>917</v>
      </c>
      <c r="BX69" s="4">
        <v>59</v>
      </c>
      <c r="BY69" s="4">
        <v>4</v>
      </c>
      <c r="CA69" t="s">
        <v>1117</v>
      </c>
      <c r="CF69" s="64">
        <v>0.68370157407246979</v>
      </c>
      <c r="CG69" s="332" t="s">
        <v>83</v>
      </c>
      <c r="CK69">
        <v>68</v>
      </c>
      <c r="CL69">
        <v>72</v>
      </c>
      <c r="CM69">
        <v>77</v>
      </c>
      <c r="CN69">
        <v>79</v>
      </c>
      <c r="CO69">
        <v>84</v>
      </c>
      <c r="CP69">
        <v>74</v>
      </c>
      <c r="CQ69">
        <v>70</v>
      </c>
      <c r="CR69">
        <v>61</v>
      </c>
      <c r="CS69">
        <v>51</v>
      </c>
      <c r="CT69">
        <v>49</v>
      </c>
      <c r="CY69" s="332" t="s">
        <v>83</v>
      </c>
      <c r="CZ69" s="5">
        <v>54.830485980386541</v>
      </c>
      <c r="DA69" s="5">
        <f t="shared" si="104"/>
        <v>55.258321679210852</v>
      </c>
      <c r="DB69" s="7">
        <v>48.869079979506999</v>
      </c>
      <c r="DC69" s="7">
        <v>63.549160671462836</v>
      </c>
      <c r="DD69" s="7">
        <f t="shared" si="105"/>
        <v>49.135484765867247</v>
      </c>
      <c r="DE69" s="7">
        <f t="shared" si="106"/>
        <v>66.323615316353113</v>
      </c>
      <c r="DF69" s="5">
        <v>7.0258451448918224</v>
      </c>
      <c r="DG69" s="5">
        <f t="shared" si="107"/>
        <v>7.090520821116483</v>
      </c>
      <c r="DJ69">
        <v>136</v>
      </c>
      <c r="DK69" s="64"/>
      <c r="DL69" s="7">
        <v>51.000318270388945</v>
      </c>
      <c r="DM69" s="7">
        <v>85.7447978305851</v>
      </c>
      <c r="DN69" s="5">
        <v>7.5432505546891129</v>
      </c>
      <c r="DO69">
        <v>43</v>
      </c>
      <c r="DQ69" s="5">
        <v>59.432196081121191</v>
      </c>
      <c r="DR69" s="5">
        <v>57.074147060840893</v>
      </c>
      <c r="DS69" s="5">
        <v>59.432196081121191</v>
      </c>
      <c r="DT69" s="5">
        <f t="shared" si="108"/>
        <v>57.074147060840893</v>
      </c>
      <c r="DU69">
        <v>1919</v>
      </c>
      <c r="DV69" s="5">
        <v>215.25</v>
      </c>
      <c r="DW69" s="7"/>
      <c r="DX69" s="7">
        <v>136</v>
      </c>
      <c r="DY69" s="5" t="s">
        <v>83</v>
      </c>
      <c r="DZ69" s="5"/>
      <c r="EA69" s="7">
        <v>187</v>
      </c>
      <c r="EB69" s="5">
        <v>40.762942779291549</v>
      </c>
      <c r="EC69" s="7">
        <v>59.432196081121191</v>
      </c>
      <c r="ED69" s="68">
        <v>95.091513729793917</v>
      </c>
      <c r="EE69">
        <v>0</v>
      </c>
    </row>
    <row r="70" spans="1:135" ht="14.45" customHeight="1" x14ac:dyDescent="0.2">
      <c r="A70" s="204">
        <v>44</v>
      </c>
      <c r="B70" s="332" t="s">
        <v>4</v>
      </c>
      <c r="C70" s="236" t="s">
        <v>82</v>
      </c>
      <c r="D70" s="158" t="str">
        <f>IFERROR(IFERROR(VLOOKUP(C70, Archive!$I$786:$P$3989, 8, FALSE), VLOOKUP(C70, Archive!$L$786:$Q$6126, 6, FALSE)), "-")</f>
        <v>-</v>
      </c>
      <c r="E70" s="156" t="str">
        <f>IFERROR(VLOOKUP(C70, Archive!$I$786:$S$3989, 11, FALSE), "-")</f>
        <v>-</v>
      </c>
      <c r="F70" s="205">
        <f ca="1">VLOOKUP($A70, Calcs!$A$3:'Calcs'!$ANA$180, 114, FALSE)</f>
        <v>1</v>
      </c>
      <c r="G70" s="206">
        <f ca="1">VLOOKUP($A70, Calcs!$A$3:'Calcs'!$ANA$180, 115, FALSE)</f>
        <v>4</v>
      </c>
      <c r="H70" s="207">
        <f ca="1">VLOOKUP($A70, Calcs!$A$3:'Calcs'!$ANA$180, 116, FALSE)</f>
        <v>1</v>
      </c>
      <c r="I70" s="208">
        <f ca="1">VLOOKUP($A70, Calcs!$A$3:'Calcs'!$ANA$180, 117, FALSE)</f>
        <v>1</v>
      </c>
      <c r="J70" s="209">
        <f ca="1">VLOOKUP($A70, Calcs!$A$3:'Calcs'!$ANA$180, 118, FALSE)</f>
        <v>3</v>
      </c>
      <c r="K70" s="210">
        <f ca="1">VLOOKUP($A70, Calcs!$A$3:'Calcs'!$ANA$180, 119, FALSE)</f>
        <v>1</v>
      </c>
      <c r="L70" s="211">
        <f ca="1">VLOOKUP($A70, Calcs!$A$3:'Calcs'!$ANA$180, 120, FALSE)</f>
        <v>0</v>
      </c>
      <c r="M70" s="212">
        <f ca="1">VLOOKUP($A70, Calcs!$A$3:'Calcs'!$ANA$180, 121, FALSE)</f>
        <v>0</v>
      </c>
      <c r="N70" s="213" t="str">
        <f t="shared" ca="1" si="73"/>
        <v>5-6</v>
      </c>
      <c r="O70" s="214">
        <f ca="1">VLOOKUP($A70, Calcs!$A$3:'Calcs'!$ANA$180, 311, FALSE)/X70</f>
        <v>35.272727272727273</v>
      </c>
      <c r="P70" s="214">
        <f ca="1">VLOOKUP($A70, Calcs!$A$3:'Calcs'!$ANA$180, 406, FALSE)/X70</f>
        <v>38.727272727272727</v>
      </c>
      <c r="Q70" s="214">
        <f t="shared" ca="1" si="74"/>
        <v>-3.4545454545454533</v>
      </c>
      <c r="R70" s="215">
        <f ca="1">VLOOKUP($A70,Calcs!$A$3:'Calcs'!$ANA$180,500,FALSE)/X70</f>
        <v>3.5536363636363641</v>
      </c>
      <c r="S70" s="214">
        <f ca="1">VLOOKUP($A70, Calcs!$A$3:'Calcs'!$ANA$180, 216, FALSE)/X70</f>
        <v>66.167493614818426</v>
      </c>
      <c r="T70" s="215">
        <f ca="1">VLOOKUP($A70, Calcs!$A$3:'Calcs'!$ANA$180, 594, FALSE)/X70</f>
        <v>-3.5736363636363637</v>
      </c>
      <c r="U70" s="214">
        <f ca="1">VLOOKUP($A70, Calcs!$A$3:'Calcs'!$ANA$180, 688, FALSE)/X70</f>
        <v>71.272727272727266</v>
      </c>
      <c r="V70" s="204">
        <f ca="1">VLOOKUP($A70, Calcs!$A$3:'Calcs'!$ANA$180, 782, FALSE)/X70</f>
        <v>132.85454545454544</v>
      </c>
      <c r="W70" s="220">
        <v>2</v>
      </c>
      <c r="X70" s="214">
        <f ca="1">VLOOKUP($A70, Calcs!$A$3:'Calcs'!$ANA$180, 9, FALSE)</f>
        <v>11</v>
      </c>
      <c r="Y70" s="215">
        <f t="shared" ca="1" si="75"/>
        <v>13.097979022767969</v>
      </c>
      <c r="Z70" s="215">
        <f t="shared" ca="1" si="76"/>
        <v>83.30183482589203</v>
      </c>
      <c r="AA70" s="215">
        <f t="shared" ca="1" si="77"/>
        <v>0.11909090909091047</v>
      </c>
      <c r="AB70" s="204">
        <f t="shared" ca="1" si="78"/>
        <v>71.272727272727266</v>
      </c>
      <c r="AC70" s="204">
        <f t="shared" ca="1" si="79"/>
        <v>132.85454545454544</v>
      </c>
      <c r="AD70" s="158">
        <f t="shared" ca="1" si="80"/>
        <v>57.138433498872217</v>
      </c>
      <c r="AE70" s="215">
        <f t="shared" ca="1" si="81"/>
        <v>10</v>
      </c>
      <c r="AF70" s="216">
        <f ca="1">VLOOKUP($A70,Calcs!$A$3:'Calcs'!$ANA$180,122,FALSE)</f>
        <v>4</v>
      </c>
      <c r="AG70" s="216">
        <f ca="1">VLOOKUP($A70,Calcs!$A$3:'Calcs'!$ANA$180,123,FALSE)</f>
        <v>4</v>
      </c>
      <c r="AH70" s="216">
        <f ca="1">VLOOKUP($A70,Calcs!$A$3:'Calcs'!$ANA$180,124,FALSE)*2</f>
        <v>18</v>
      </c>
      <c r="AI70" s="216">
        <f ca="1">VLOOKUP($A70,Calcs!$A$3:'Calcs'!$ANA$180,110,FALSE)*8</f>
        <v>0</v>
      </c>
      <c r="AJ70" s="216">
        <f ca="1">VLOOKUP($A70,Calcs!$A$3:'Calcs'!$ANA$180,112,FALSE)*12</f>
        <v>0</v>
      </c>
      <c r="AK70" s="157">
        <v>39</v>
      </c>
      <c r="AL70" s="216">
        <f t="shared" ca="1" si="82"/>
        <v>65</v>
      </c>
      <c r="AM70" s="352">
        <f t="shared" si="83"/>
        <v>39</v>
      </c>
      <c r="AN70" s="218">
        <v>69</v>
      </c>
      <c r="AO70" s="217">
        <f t="shared" ca="1" si="84"/>
        <v>69</v>
      </c>
      <c r="AP70" s="191">
        <f t="shared" ca="1" si="85"/>
        <v>0</v>
      </c>
      <c r="AQ70" s="155">
        <f t="shared" ca="1" si="86"/>
        <v>59.128621554659802</v>
      </c>
      <c r="AR70" s="203">
        <f t="shared" ca="1" si="87"/>
        <v>25.329411764705885</v>
      </c>
      <c r="AS70" s="203">
        <f t="shared" ca="1" si="88"/>
        <v>37.682705882352941</v>
      </c>
      <c r="AT70" s="203">
        <f t="shared" ca="1" si="89"/>
        <v>48.468767671487058</v>
      </c>
      <c r="AU70" s="203">
        <f t="shared" ca="1" si="90"/>
        <v>60.644197952218427</v>
      </c>
      <c r="AV70" s="203">
        <f t="shared" ca="1" si="91"/>
        <v>69.906816990022463</v>
      </c>
      <c r="AW70" s="203">
        <f t="shared" ca="1" si="92"/>
        <v>71.991872405904616</v>
      </c>
      <c r="AX70" s="203">
        <f t="shared" ca="1" si="93"/>
        <v>54.838921823767606</v>
      </c>
      <c r="AY70" s="203">
        <f t="shared" ca="1" si="94"/>
        <v>100</v>
      </c>
      <c r="AZ70" s="203">
        <f t="shared" ca="1" si="95"/>
        <v>61.275174010502319</v>
      </c>
      <c r="BA70" s="203">
        <f t="shared" ca="1" si="96"/>
        <v>55.257270693512304</v>
      </c>
      <c r="BB70" s="203">
        <f t="shared" ca="1" si="97"/>
        <v>57.017543859649123</v>
      </c>
      <c r="BC70" s="204">
        <v>133</v>
      </c>
      <c r="BE70">
        <f ca="1">VLOOKUP($A70, Calcs!$A$3:'Calcs'!$ANA$180, 872, FALSE)</f>
        <v>68</v>
      </c>
      <c r="BF70" s="5">
        <f t="shared" si="109"/>
        <v>9.8182255771369231</v>
      </c>
      <c r="BG70">
        <f>(IF(A70&lt;17,SoC!X$2,IF(A70&lt;33,SoC!X$3,IF(A70&lt;49,SoC!X$4,IF(A70&lt;65,SoC!X$5,IF(A70&lt;81,SoC!X$6,IF(A70&lt;97,SoC!X$7,IF(A70&lt;113,SoC!X$8,IF(A70&lt;129,SoC!X$9,IF(A70&lt;145,SoC!X$10,SoC!X$11)))))))))+IF(BX70&lt;17,SoC!X$15,IF(BX70&lt;33,SoC!X$16,IF(BX70&lt;49,SoC!X$17,IF(BX70&lt;65,SoC!X$18,IF(BX70&lt;81,SoC!X$19,IF(BX70&lt;97,SoC!X$20,IF(BX70&lt;113,SoC!X$21,IF(BX70&lt;129,SoC!X$22,IF(BX70&lt;145,SoC!X$23,SoC!X$24))))))))))/2</f>
        <v>1.2589540615036432</v>
      </c>
      <c r="BH70" s="7">
        <v>48.468767671487058</v>
      </c>
      <c r="BI70" s="7">
        <v>60.644197952218427</v>
      </c>
      <c r="BJ70" s="5">
        <v>10</v>
      </c>
      <c r="BK70" s="5">
        <v>59.091395301521381</v>
      </c>
      <c r="BL70">
        <f ca="1">VLOOKUP($A70, Calcs!$A$3:'Calcs'!$AXV$180, 1058, FALSE)</f>
        <v>1943</v>
      </c>
      <c r="BM70" s="4"/>
      <c r="BN70" s="5">
        <f t="shared" si="98"/>
        <v>0.76870927730528515</v>
      </c>
      <c r="BO70" s="5" t="str">
        <f t="shared" si="99"/>
        <v>C</v>
      </c>
      <c r="BP70" s="65">
        <f t="shared" si="100"/>
        <v>2.1293155278104257</v>
      </c>
      <c r="BQ70" s="90">
        <v>9</v>
      </c>
      <c r="BR70" s="8" t="s">
        <v>194</v>
      </c>
      <c r="BS70" s="5">
        <f t="shared" ca="1" si="101"/>
        <v>25.298999148642455</v>
      </c>
      <c r="BT70" s="5">
        <f t="shared" ca="1" si="102"/>
        <v>17.29670901144236</v>
      </c>
      <c r="BU70" s="5">
        <f t="shared" si="103"/>
        <v>3.4545937363278014</v>
      </c>
      <c r="BV70" t="s">
        <v>645</v>
      </c>
      <c r="BX70" s="4">
        <v>25</v>
      </c>
      <c r="BY70" s="4">
        <v>7</v>
      </c>
      <c r="CA70" t="s">
        <v>1117</v>
      </c>
      <c r="CF70" s="64">
        <v>0.80251479918090607</v>
      </c>
      <c r="CG70" s="332" t="s">
        <v>82</v>
      </c>
      <c r="CK70">
        <v>69</v>
      </c>
      <c r="CL70">
        <v>91</v>
      </c>
      <c r="CM70">
        <v>83</v>
      </c>
      <c r="CN70">
        <v>88</v>
      </c>
      <c r="CO70">
        <v>75</v>
      </c>
      <c r="CP70">
        <v>62</v>
      </c>
      <c r="CQ70">
        <v>54</v>
      </c>
      <c r="CR70">
        <v>59</v>
      </c>
      <c r="CS70">
        <v>54</v>
      </c>
      <c r="CT70">
        <v>50</v>
      </c>
      <c r="CY70" s="332" t="s">
        <v>82</v>
      </c>
      <c r="CZ70" s="5">
        <v>52.794577479948074</v>
      </c>
      <c r="DA70" s="5">
        <f t="shared" si="104"/>
        <v>53.450893922410891</v>
      </c>
      <c r="DB70" s="7">
        <v>47.92418346673459</v>
      </c>
      <c r="DC70" s="7">
        <v>53.956834532374096</v>
      </c>
      <c r="DD70" s="7">
        <f t="shared" si="105"/>
        <v>48.643339627584915</v>
      </c>
      <c r="DE70" s="7">
        <f t="shared" si="106"/>
        <v>57.23975864195063</v>
      </c>
      <c r="DF70" s="5">
        <v>6.3166446789415032</v>
      </c>
      <c r="DG70" s="5">
        <f t="shared" si="107"/>
        <v>6.4713555325369185</v>
      </c>
      <c r="DJ70">
        <v>133</v>
      </c>
      <c r="DK70" s="64"/>
      <c r="DL70" s="7">
        <v>53.67743275353719</v>
      </c>
      <c r="DM70" s="7">
        <v>80.220227408986361</v>
      </c>
      <c r="DN70" s="5">
        <v>7.554331507704827</v>
      </c>
      <c r="DO70">
        <v>39</v>
      </c>
      <c r="DQ70" s="5">
        <v>59.194410308172159</v>
      </c>
      <c r="DR70" s="5">
        <v>56.895807731129118</v>
      </c>
      <c r="DS70" s="5">
        <v>59.194410308172159</v>
      </c>
      <c r="DT70" s="5">
        <f t="shared" si="108"/>
        <v>56.895807731129118</v>
      </c>
      <c r="DU70">
        <v>1942</v>
      </c>
      <c r="DV70" s="5">
        <v>196.75</v>
      </c>
      <c r="DW70" s="7"/>
      <c r="DX70" s="7">
        <v>133</v>
      </c>
      <c r="DY70" s="5" t="s">
        <v>82</v>
      </c>
      <c r="DZ70" s="5"/>
      <c r="EA70" s="7">
        <v>175</v>
      </c>
      <c r="EB70" s="5">
        <v>38.147138964577657</v>
      </c>
      <c r="EC70" s="7">
        <v>59.194410308172159</v>
      </c>
      <c r="ED70" s="68">
        <v>94.711056493075461</v>
      </c>
      <c r="EE70">
        <v>0</v>
      </c>
    </row>
    <row r="71" spans="1:135" ht="14.45" customHeight="1" x14ac:dyDescent="0.2">
      <c r="A71" s="204">
        <v>61</v>
      </c>
      <c r="B71" s="327" t="s">
        <v>3</v>
      </c>
      <c r="C71" s="231" t="s">
        <v>65</v>
      </c>
      <c r="D71" s="158" t="str">
        <f>IFERROR(IFERROR(VLOOKUP(C71, Archive!$I$786:$P$3989, 8, FALSE), VLOOKUP(C71, Archive!$L$786:$Q$6126, 6, FALSE)), "-")</f>
        <v>-</v>
      </c>
      <c r="E71" s="156" t="str">
        <f>IFERROR(VLOOKUP(C71, Archive!$I$786:$S$3989, 11, FALSE), "-")</f>
        <v>-</v>
      </c>
      <c r="F71" s="205">
        <f ca="1">VLOOKUP($A71, Calcs!$A$3:'Calcs'!$ANA$180, 114, FALSE)</f>
        <v>1</v>
      </c>
      <c r="G71" s="206">
        <f ca="1">VLOOKUP($A71, Calcs!$A$3:'Calcs'!$ANA$180, 115, FALSE)</f>
        <v>4</v>
      </c>
      <c r="H71" s="207">
        <f ca="1">VLOOKUP($A71, Calcs!$A$3:'Calcs'!$ANA$180, 116, FALSE)</f>
        <v>1</v>
      </c>
      <c r="I71" s="208">
        <f ca="1">VLOOKUP($A71, Calcs!$A$3:'Calcs'!$ANA$180, 117, FALSE)</f>
        <v>1</v>
      </c>
      <c r="J71" s="209">
        <f ca="1">VLOOKUP($A71, Calcs!$A$3:'Calcs'!$ANA$180, 118, FALSE)</f>
        <v>4</v>
      </c>
      <c r="K71" s="210">
        <f ca="1">VLOOKUP($A71, Calcs!$A$3:'Calcs'!$ANA$180, 119, FALSE)</f>
        <v>0</v>
      </c>
      <c r="L71" s="211">
        <f ca="1">VLOOKUP($A71, Calcs!$A$3:'Calcs'!$ANA$180, 120, FALSE)</f>
        <v>0</v>
      </c>
      <c r="M71" s="212">
        <f ca="1">VLOOKUP($A71, Calcs!$A$3:'Calcs'!$ANA$180, 121, FALSE)</f>
        <v>0</v>
      </c>
      <c r="N71" s="213" t="str">
        <f t="shared" ca="1" si="73"/>
        <v>6-5</v>
      </c>
      <c r="O71" s="214">
        <f ca="1">VLOOKUP($A71, Calcs!$A$3:'Calcs'!$ANA$180, 311, FALSE)/X71</f>
        <v>41.727272727272727</v>
      </c>
      <c r="P71" s="214">
        <f ca="1">VLOOKUP($A71, Calcs!$A$3:'Calcs'!$ANA$180, 406, FALSE)/X71</f>
        <v>35.090909090909093</v>
      </c>
      <c r="Q71" s="214">
        <f t="shared" ca="1" si="74"/>
        <v>6.6363636363636331</v>
      </c>
      <c r="R71" s="215">
        <f ca="1">VLOOKUP($A71,Calcs!$A$3:'Calcs'!$ANA$180,500,FALSE)/X71</f>
        <v>3.9099999999999997</v>
      </c>
      <c r="S71" s="214">
        <f ca="1">VLOOKUP($A71, Calcs!$A$3:'Calcs'!$ANA$180, 216, FALSE)/X71</f>
        <v>69.637188342308477</v>
      </c>
      <c r="T71" s="215">
        <f ca="1">VLOOKUP($A71, Calcs!$A$3:'Calcs'!$ANA$180, 594, FALSE)/X71</f>
        <v>-1.9654545454545456</v>
      </c>
      <c r="U71" s="214">
        <f ca="1">VLOOKUP($A71, Calcs!$A$3:'Calcs'!$ANA$180, 688, FALSE)/X71</f>
        <v>74.272727272727266</v>
      </c>
      <c r="V71" s="204">
        <f ca="1">VLOOKUP($A71, Calcs!$A$3:'Calcs'!$ANA$180, 782, FALSE)/X71</f>
        <v>70</v>
      </c>
      <c r="W71" s="220">
        <v>7</v>
      </c>
      <c r="X71" s="214">
        <f ca="1">VLOOKUP($A71, Calcs!$A$3:'Calcs'!$ANA$180, 9, FALSE)</f>
        <v>11</v>
      </c>
      <c r="Y71" s="215">
        <f t="shared" ca="1" si="75"/>
        <v>14.485003487561032</v>
      </c>
      <c r="Z71" s="215">
        <f t="shared" ca="1" si="76"/>
        <v>71.4959563513154</v>
      </c>
      <c r="AA71" s="215">
        <f t="shared" ca="1" si="77"/>
        <v>8.601818181818178</v>
      </c>
      <c r="AB71" s="204">
        <f t="shared" ca="1" si="78"/>
        <v>74.272727272727266</v>
      </c>
      <c r="AC71" s="204">
        <f t="shared" ca="1" si="79"/>
        <v>70</v>
      </c>
      <c r="AD71" s="158">
        <f t="shared" ca="1" si="80"/>
        <v>54.888603702371888</v>
      </c>
      <c r="AE71" s="215">
        <f t="shared" ca="1" si="81"/>
        <v>8.3666002653407556</v>
      </c>
      <c r="AF71" s="216">
        <f ca="1">VLOOKUP($A71,Calcs!$A$3:'Calcs'!$ANA$180,122,FALSE)</f>
        <v>4</v>
      </c>
      <c r="AG71" s="216">
        <f ca="1">VLOOKUP($A71,Calcs!$A$3:'Calcs'!$ANA$180,123,FALSE)</f>
        <v>4</v>
      </c>
      <c r="AH71" s="216">
        <f ca="1">VLOOKUP($A71,Calcs!$A$3:'Calcs'!$ANA$180,124,FALSE)*2</f>
        <v>24</v>
      </c>
      <c r="AI71" s="216">
        <f ca="1">VLOOKUP($A71,Calcs!$A$3:'Calcs'!$ANA$180,110,FALSE)*8</f>
        <v>0</v>
      </c>
      <c r="AJ71" s="216">
        <f ca="1">VLOOKUP($A71,Calcs!$A$3:'Calcs'!$ANA$180,112,FALSE)*12</f>
        <v>0</v>
      </c>
      <c r="AK71" s="157">
        <v>41</v>
      </c>
      <c r="AL71" s="216">
        <f t="shared" ca="1" si="82"/>
        <v>73</v>
      </c>
      <c r="AM71" s="352">
        <f t="shared" si="83"/>
        <v>41</v>
      </c>
      <c r="AN71" s="219">
        <v>70</v>
      </c>
      <c r="AO71" s="217">
        <f t="shared" ca="1" si="84"/>
        <v>70</v>
      </c>
      <c r="AP71" s="191">
        <f t="shared" ca="1" si="85"/>
        <v>0</v>
      </c>
      <c r="AQ71" s="155">
        <f t="shared" ca="1" si="86"/>
        <v>59.050396500858845</v>
      </c>
      <c r="AR71" s="203">
        <f t="shared" ca="1" si="87"/>
        <v>25.929411764705883</v>
      </c>
      <c r="AS71" s="203">
        <f t="shared" ca="1" si="88"/>
        <v>37.988705882352946</v>
      </c>
      <c r="AT71" s="203">
        <f t="shared" ca="1" si="89"/>
        <v>60.125666097177046</v>
      </c>
      <c r="AU71" s="203">
        <f t="shared" ca="1" si="90"/>
        <v>68.323378839590433</v>
      </c>
      <c r="AV71" s="203">
        <f t="shared" ca="1" si="91"/>
        <v>77.309673969135389</v>
      </c>
      <c r="AW71" s="203">
        <f t="shared" ca="1" si="92"/>
        <v>57.98931235456751</v>
      </c>
      <c r="AX71" s="203">
        <f t="shared" ca="1" si="93"/>
        <v>67.988707146816495</v>
      </c>
      <c r="AY71" s="203">
        <f t="shared" ca="1" si="94"/>
        <v>79.763238688244627</v>
      </c>
      <c r="AZ71" s="203">
        <f t="shared" ca="1" si="95"/>
        <v>59.55893156823273</v>
      </c>
      <c r="BA71" s="203">
        <f t="shared" ca="1" si="96"/>
        <v>52.796420581655482</v>
      </c>
      <c r="BB71" s="203">
        <f t="shared" ca="1" si="97"/>
        <v>64.035087719298247</v>
      </c>
      <c r="BC71" s="204">
        <v>136</v>
      </c>
      <c r="BE71">
        <f ca="1">VLOOKUP($A71, Calcs!$A$3:'Calcs'!$ANA$180, 872, FALSE)</f>
        <v>72</v>
      </c>
      <c r="BF71" s="5">
        <f t="shared" si="109"/>
        <v>9.8121915529458601</v>
      </c>
      <c r="BG71">
        <f>(IF(A71&lt;17,SoC!X$2,IF(A71&lt;33,SoC!X$3,IF(A71&lt;49,SoC!X$4,IF(A71&lt;65,SoC!X$5,IF(A71&lt;81,SoC!X$6,IF(A71&lt;97,SoC!X$7,IF(A71&lt;113,SoC!X$8,IF(A71&lt;129,SoC!X$9,IF(A71&lt;145,SoC!X$10,SoC!X$11)))))))))+IF(BX71&lt;17,SoC!X$15,IF(BX71&lt;33,SoC!X$16,IF(BX71&lt;49,SoC!X$17,IF(BX71&lt;65,SoC!X$18,IF(BX71&lt;81,SoC!X$19,IF(BX71&lt;97,SoC!X$20,IF(BX71&lt;113,SoC!X$21,IF(BX71&lt;129,SoC!X$22,IF(BX71&lt;145,SoC!X$23,SoC!X$24))))))))))/2</f>
        <v>1.0266921748745794</v>
      </c>
      <c r="BH71" s="7">
        <v>60.125666097177046</v>
      </c>
      <c r="BI71" s="7">
        <v>68.323378839590433</v>
      </c>
      <c r="BJ71" s="5">
        <v>8.3666002653407556</v>
      </c>
      <c r="BK71" s="5">
        <v>59.024350588287334</v>
      </c>
      <c r="BL71">
        <f ca="1">VLOOKUP($A71, Calcs!$A$3:'Calcs'!$AXV$180, 1058, FALSE)</f>
        <v>1910</v>
      </c>
      <c r="BM71" s="4"/>
      <c r="BN71" s="5">
        <f t="shared" si="98"/>
        <v>0.76827306726376488</v>
      </c>
      <c r="BO71" s="5" t="str">
        <f t="shared" si="99"/>
        <v>C</v>
      </c>
      <c r="BP71" s="65">
        <f t="shared" si="100"/>
        <v>1.2992067178339943</v>
      </c>
      <c r="BQ71" s="90">
        <v>9</v>
      </c>
      <c r="BR71" s="8" t="s">
        <v>264</v>
      </c>
      <c r="BS71" s="5">
        <f t="shared" ca="1" si="101"/>
        <v>24.018225377648552</v>
      </c>
      <c r="BT71" s="5">
        <f t="shared" ca="1" si="102"/>
        <v>16.859727714125953</v>
      </c>
      <c r="BU71" s="5">
        <f t="shared" si="103"/>
        <v>3.3875490230937544</v>
      </c>
      <c r="BV71" t="s">
        <v>916</v>
      </c>
      <c r="BX71" s="4">
        <v>106</v>
      </c>
      <c r="BY71" s="4">
        <v>3</v>
      </c>
      <c r="CA71" t="s">
        <v>1117</v>
      </c>
      <c r="CF71" s="64">
        <v>0.21717931651810254</v>
      </c>
      <c r="CG71" s="327" t="s">
        <v>65</v>
      </c>
      <c r="CK71">
        <v>70</v>
      </c>
      <c r="CL71">
        <v>81</v>
      </c>
      <c r="CM71">
        <v>69</v>
      </c>
      <c r="CN71">
        <v>74</v>
      </c>
      <c r="CO71">
        <v>69</v>
      </c>
      <c r="CP71">
        <v>51</v>
      </c>
      <c r="CQ71">
        <v>57</v>
      </c>
      <c r="CR71">
        <v>49</v>
      </c>
      <c r="CS71">
        <v>55</v>
      </c>
      <c r="CT71">
        <v>47</v>
      </c>
      <c r="CY71" s="327" t="s">
        <v>65</v>
      </c>
      <c r="CZ71" s="5">
        <v>56.84282948681961</v>
      </c>
      <c r="DA71" s="5">
        <f t="shared" si="104"/>
        <v>57.138646271045033</v>
      </c>
      <c r="DB71" s="7">
        <v>58.471888902250392</v>
      </c>
      <c r="DC71" s="7">
        <v>66.426858513189444</v>
      </c>
      <c r="DD71" s="7">
        <f t="shared" si="105"/>
        <v>57.63089731896676</v>
      </c>
      <c r="DE71" s="7">
        <f t="shared" si="106"/>
        <v>69.115770835304346</v>
      </c>
      <c r="DF71" s="5">
        <v>8.0808415403347684</v>
      </c>
      <c r="DG71" s="5">
        <f t="shared" si="107"/>
        <v>7.9882811712682775</v>
      </c>
      <c r="DJ71">
        <v>136</v>
      </c>
      <c r="DK71" s="64"/>
      <c r="DL71" s="7">
        <v>51.743956235981358</v>
      </c>
      <c r="DM71" s="7">
        <v>87.938157090108731</v>
      </c>
      <c r="DN71" s="5">
        <v>7.3403585878028377</v>
      </c>
      <c r="DO71">
        <v>49</v>
      </c>
      <c r="DQ71" s="5">
        <v>60.524987154997682</v>
      </c>
      <c r="DR71" s="5">
        <v>57.893740366248259</v>
      </c>
      <c r="DS71" s="5">
        <v>60.524987154997682</v>
      </c>
      <c r="DT71" s="5">
        <f t="shared" si="108"/>
        <v>57.893740366248259</v>
      </c>
      <c r="DU71">
        <v>1855</v>
      </c>
      <c r="DV71" s="5">
        <v>244.25</v>
      </c>
      <c r="DW71" s="7"/>
      <c r="DX71" s="7">
        <v>136</v>
      </c>
      <c r="DY71" s="5" t="s">
        <v>65</v>
      </c>
      <c r="DZ71" s="5"/>
      <c r="EA71" s="7">
        <v>177</v>
      </c>
      <c r="EB71" s="5">
        <v>38.583106267029976</v>
      </c>
      <c r="EC71" s="7">
        <v>60.524987154997682</v>
      </c>
      <c r="ED71" s="68">
        <v>96.839979447996299</v>
      </c>
      <c r="EE71">
        <v>0</v>
      </c>
    </row>
    <row r="72" spans="1:135" ht="14.45" customHeight="1" x14ac:dyDescent="0.2">
      <c r="A72" s="204">
        <v>18</v>
      </c>
      <c r="B72" s="328" t="s">
        <v>5</v>
      </c>
      <c r="C72" s="232" t="s">
        <v>108</v>
      </c>
      <c r="D72" s="158" t="str">
        <f>IFERROR(IFERROR(VLOOKUP(C72, Archive!$I$786:$P$3989, 8, FALSE), VLOOKUP(C72, Archive!$L$786:$Q$6126, 6, FALSE)), "-")</f>
        <v>-</v>
      </c>
      <c r="E72" s="156" t="str">
        <f>IFERROR(VLOOKUP(C72, Archive!$I$786:$S$3989, 11, FALSE), "-")</f>
        <v>-</v>
      </c>
      <c r="F72" s="205">
        <f ca="1">VLOOKUP($A72, Calcs!$A$3:'Calcs'!$ANA$180, 114, FALSE)</f>
        <v>4</v>
      </c>
      <c r="G72" s="206">
        <f ca="1">VLOOKUP($A72, Calcs!$A$3:'Calcs'!$ANA$180, 115, FALSE)</f>
        <v>1</v>
      </c>
      <c r="H72" s="207">
        <f ca="1">VLOOKUP($A72, Calcs!$A$3:'Calcs'!$ANA$180, 116, FALSE)</f>
        <v>1</v>
      </c>
      <c r="I72" s="208">
        <f ca="1">VLOOKUP($A72, Calcs!$A$3:'Calcs'!$ANA$180, 117, FALSE)</f>
        <v>1</v>
      </c>
      <c r="J72" s="209">
        <f ca="1">VLOOKUP($A72, Calcs!$A$3:'Calcs'!$ANA$180, 118, FALSE)</f>
        <v>0</v>
      </c>
      <c r="K72" s="210">
        <f ca="1">VLOOKUP($A72, Calcs!$A$3:'Calcs'!$ANA$180, 119, FALSE)</f>
        <v>2</v>
      </c>
      <c r="L72" s="211">
        <f ca="1">VLOOKUP($A72, Calcs!$A$3:'Calcs'!$ANA$180, 120, FALSE)</f>
        <v>0</v>
      </c>
      <c r="M72" s="212">
        <f ca="1">VLOOKUP($A72, Calcs!$A$3:'Calcs'!$ANA$180, 121, FALSE)</f>
        <v>0</v>
      </c>
      <c r="N72" s="213" t="str">
        <f t="shared" ca="1" si="73"/>
        <v>5-4</v>
      </c>
      <c r="O72" s="214">
        <f ca="1">VLOOKUP($A72, Calcs!$A$3:'Calcs'!$ANA$180, 311, FALSE)/X72</f>
        <v>29.777777777777779</v>
      </c>
      <c r="P72" s="214">
        <f ca="1">VLOOKUP($A72, Calcs!$A$3:'Calcs'!$ANA$180, 406, FALSE)/X72</f>
        <v>33.888888888888886</v>
      </c>
      <c r="Q72" s="214">
        <f t="shared" ca="1" si="74"/>
        <v>-4.1111111111111072</v>
      </c>
      <c r="R72" s="215">
        <f ca="1">VLOOKUP($A72,Calcs!$A$3:'Calcs'!$ANA$180,500,FALSE)/X72</f>
        <v>3.4133333333333331</v>
      </c>
      <c r="S72" s="214">
        <f ca="1">VLOOKUP($A72, Calcs!$A$3:'Calcs'!$ANA$180, 216, FALSE)/X72</f>
        <v>56.429640876912863</v>
      </c>
      <c r="T72" s="215">
        <f ca="1">VLOOKUP($A72, Calcs!$A$3:'Calcs'!$ANA$180, 594, FALSE)/X72</f>
        <v>-0.97000000000000008</v>
      </c>
      <c r="U72" s="214">
        <f ca="1">VLOOKUP($A72, Calcs!$A$3:'Calcs'!$ANA$180, 688, FALSE)/X72</f>
        <v>62.888888888888886</v>
      </c>
      <c r="V72" s="204">
        <f ca="1">VLOOKUP($A72, Calcs!$A$3:'Calcs'!$ANA$180, 782, FALSE)/X72</f>
        <v>42.766666666666673</v>
      </c>
      <c r="W72" s="220">
        <v>7</v>
      </c>
      <c r="X72" s="214">
        <f ca="1">VLOOKUP($A72, Calcs!$A$3:'Calcs'!$ANA$180, 9, FALSE)</f>
        <v>9</v>
      </c>
      <c r="Y72" s="215">
        <f t="shared" ca="1" si="75"/>
        <v>13.444010416666668</v>
      </c>
      <c r="Z72" s="215">
        <f t="shared" ca="1" si="76"/>
        <v>51.293754711604826</v>
      </c>
      <c r="AA72" s="215">
        <f t="shared" ca="1" si="77"/>
        <v>-3.141111111111107</v>
      </c>
      <c r="AB72" s="204">
        <f t="shared" ca="1" si="78"/>
        <v>62.888888888888886</v>
      </c>
      <c r="AC72" s="204">
        <f t="shared" ca="1" si="79"/>
        <v>42.766666666666673</v>
      </c>
      <c r="AD72" s="158">
        <f t="shared" ca="1" si="80"/>
        <v>37.53184971525053</v>
      </c>
      <c r="AE72" s="215">
        <f t="shared" ca="1" si="81"/>
        <v>6.5396228229666784</v>
      </c>
      <c r="AF72" s="216">
        <f ca="1">VLOOKUP($A72,Calcs!$A$3:'Calcs'!$ANA$180,122,FALSE)</f>
        <v>13</v>
      </c>
      <c r="AG72" s="216">
        <f ca="1">VLOOKUP($A72,Calcs!$A$3:'Calcs'!$ANA$180,123,FALSE)</f>
        <v>7</v>
      </c>
      <c r="AH72" s="216">
        <f ca="1">VLOOKUP($A72,Calcs!$A$3:'Calcs'!$ANA$180,124,FALSE)*2</f>
        <v>0</v>
      </c>
      <c r="AI72" s="216">
        <f ca="1">VLOOKUP($A72,Calcs!$A$3:'Calcs'!$ANA$180,110,FALSE)*8</f>
        <v>0</v>
      </c>
      <c r="AJ72" s="216">
        <f ca="1">VLOOKUP($A72,Calcs!$A$3:'Calcs'!$ANA$180,112,FALSE)*12</f>
        <v>0</v>
      </c>
      <c r="AK72" s="157">
        <v>23</v>
      </c>
      <c r="AL72" s="216">
        <f t="shared" ca="1" si="82"/>
        <v>43</v>
      </c>
      <c r="AM72" s="352">
        <f t="shared" si="83"/>
        <v>23</v>
      </c>
      <c r="AN72" s="218">
        <v>71</v>
      </c>
      <c r="AO72" s="217">
        <f t="shared" ca="1" si="84"/>
        <v>71</v>
      </c>
      <c r="AP72" s="191">
        <f t="shared" ca="1" si="85"/>
        <v>0</v>
      </c>
      <c r="AQ72" s="155">
        <f t="shared" ca="1" si="86"/>
        <v>57.837705351925706</v>
      </c>
      <c r="AR72" s="203">
        <f t="shared" ca="1" si="87"/>
        <v>76.470588235294116</v>
      </c>
      <c r="AS72" s="203">
        <f t="shared" ca="1" si="88"/>
        <v>63.235294117647058</v>
      </c>
      <c r="AT72" s="203">
        <f t="shared" ca="1" si="89"/>
        <v>37.75825240964825</v>
      </c>
      <c r="AU72" s="203">
        <f t="shared" ca="1" si="90"/>
        <v>70.861774744027301</v>
      </c>
      <c r="AV72" s="203">
        <f t="shared" ca="1" si="91"/>
        <v>71.753663231265463</v>
      </c>
      <c r="AW72" s="203">
        <f t="shared" ca="1" si="92"/>
        <v>34.028152476593029</v>
      </c>
      <c r="AX72" s="203">
        <f t="shared" ca="1" si="93"/>
        <v>49.785009880463626</v>
      </c>
      <c r="AY72" s="203">
        <f t="shared" ca="1" si="94"/>
        <v>57.128175366773881</v>
      </c>
      <c r="AZ72" s="203">
        <f t="shared" ca="1" si="95"/>
        <v>45.738367071789895</v>
      </c>
      <c r="BA72" s="203">
        <f t="shared" ca="1" si="96"/>
        <v>41.163310961968676</v>
      </c>
      <c r="BB72" s="203">
        <f t="shared" ca="1" si="97"/>
        <v>37.719298245614034</v>
      </c>
      <c r="BC72" s="204">
        <v>107</v>
      </c>
      <c r="BE72">
        <f ca="1">VLOOKUP($A72, Calcs!$A$3:'Calcs'!$ANA$180, 872, FALSE)</f>
        <v>52</v>
      </c>
      <c r="BF72" s="5">
        <f t="shared" si="109"/>
        <v>4.3132206330929863</v>
      </c>
      <c r="BG72">
        <f>(IF(A72&lt;17,SoC!X$2,IF(A72&lt;33,SoC!X$3,IF(A72&lt;49,SoC!X$4,IF(A72&lt;65,SoC!X$5,IF(A72&lt;81,SoC!X$6,IF(A72&lt;97,SoC!X$7,IF(A72&lt;113,SoC!X$8,IF(A72&lt;129,SoC!X$9,IF(A72&lt;145,SoC!X$10,SoC!X$11)))))))))+IF(BX72&lt;17,SoC!X$15,IF(BX72&lt;33,SoC!X$16,IF(BX72&lt;49,SoC!X$17,IF(BX72&lt;65,SoC!X$18,IF(BX72&lt;81,SoC!X$19,IF(BX72&lt;97,SoC!X$20,IF(BX72&lt;113,SoC!X$21,IF(BX72&lt;129,SoC!X$22,IF(BX72&lt;145,SoC!X$23,SoC!X$24))))))))))/2</f>
        <v>0.90898602072427348</v>
      </c>
      <c r="BH72" s="7">
        <v>37.75825240964825</v>
      </c>
      <c r="BI72" s="7">
        <v>70.861774744027301</v>
      </c>
      <c r="BJ72" s="5">
        <v>6.5396228229666784</v>
      </c>
      <c r="BK72" s="5">
        <v>57.830515827324668</v>
      </c>
      <c r="BL72">
        <f ca="1">VLOOKUP($A72, Calcs!$A$3:'Calcs'!$AXV$180, 1058, FALSE)</f>
        <v>1754</v>
      </c>
      <c r="BM72" s="4"/>
      <c r="BN72" s="5">
        <f t="shared" si="98"/>
        <v>0.76046377840975876</v>
      </c>
      <c r="BO72" s="5" t="str">
        <f t="shared" si="99"/>
        <v>CD</v>
      </c>
      <c r="BP72" s="65">
        <f t="shared" si="100"/>
        <v>0.14695104445442247</v>
      </c>
      <c r="BQ72" s="90">
        <v>4</v>
      </c>
      <c r="BR72" s="8" t="s">
        <v>267</v>
      </c>
      <c r="BS72" s="5">
        <f t="shared" ca="1" si="101"/>
        <v>19.910241606555061</v>
      </c>
      <c r="BT72" s="5">
        <f t="shared" ca="1" si="102"/>
        <v>15.311324576283722</v>
      </c>
      <c r="BU72" s="5">
        <f t="shared" si="103"/>
        <v>2.1937142621310883</v>
      </c>
      <c r="BV72" t="s">
        <v>916</v>
      </c>
      <c r="BX72" s="4">
        <v>109</v>
      </c>
      <c r="BY72" s="4">
        <v>1</v>
      </c>
      <c r="CA72" t="s">
        <v>1117</v>
      </c>
      <c r="CF72" s="64">
        <v>0.49091569672347152</v>
      </c>
      <c r="CG72" s="328" t="s">
        <v>108</v>
      </c>
      <c r="CK72">
        <v>71</v>
      </c>
      <c r="CL72">
        <v>71</v>
      </c>
      <c r="CM72">
        <v>81</v>
      </c>
      <c r="CN72">
        <v>80</v>
      </c>
      <c r="CO72">
        <v>74</v>
      </c>
      <c r="CP72">
        <v>80</v>
      </c>
      <c r="CQ72">
        <v>74</v>
      </c>
      <c r="CR72">
        <v>89</v>
      </c>
      <c r="CS72">
        <v>78</v>
      </c>
      <c r="CT72">
        <v>83</v>
      </c>
      <c r="CY72" s="328" t="s">
        <v>108</v>
      </c>
      <c r="CZ72" s="5">
        <v>55.648158073859705</v>
      </c>
      <c r="DA72" s="5">
        <f t="shared" si="104"/>
        <v>54.728718650840825</v>
      </c>
      <c r="DB72" s="7">
        <v>32.797334037567651</v>
      </c>
      <c r="DC72" s="7">
        <v>66.426858513189444</v>
      </c>
      <c r="DD72" s="7">
        <f t="shared" si="105"/>
        <v>33.628931529308865</v>
      </c>
      <c r="DE72" s="7">
        <f t="shared" si="106"/>
        <v>68.277209273643422</v>
      </c>
      <c r="DF72" s="5">
        <v>6.1623859015806532</v>
      </c>
      <c r="DG72" s="5">
        <f t="shared" si="107"/>
        <v>6.2469816631601747</v>
      </c>
      <c r="DJ72">
        <v>107</v>
      </c>
      <c r="DK72" s="64"/>
      <c r="DL72" s="7">
        <v>39.45011397149738</v>
      </c>
      <c r="DM72" s="7">
        <v>81.229664596821323</v>
      </c>
      <c r="DN72" s="5">
        <v>6.8391519942168273</v>
      </c>
      <c r="DO72">
        <v>38</v>
      </c>
      <c r="DQ72" s="5">
        <v>48.048734502524191</v>
      </c>
      <c r="DR72" s="5">
        <v>48.536550876893145</v>
      </c>
      <c r="DS72" s="5">
        <v>48.048734502524191</v>
      </c>
      <c r="DT72" s="5">
        <f t="shared" si="108"/>
        <v>48.536550876893145</v>
      </c>
      <c r="DU72">
        <v>1736</v>
      </c>
      <c r="DV72" s="5">
        <v>189.75</v>
      </c>
      <c r="DW72" s="7"/>
      <c r="DX72" s="7">
        <v>107</v>
      </c>
      <c r="DY72" s="5" t="s">
        <v>108</v>
      </c>
      <c r="DZ72" s="5"/>
      <c r="EA72" s="7">
        <v>135</v>
      </c>
      <c r="EB72" s="5">
        <v>29.427792915531334</v>
      </c>
      <c r="EC72" s="7">
        <v>48.048734502524191</v>
      </c>
      <c r="ED72" s="68">
        <v>76.877975204038705</v>
      </c>
      <c r="EE72">
        <v>0</v>
      </c>
    </row>
    <row r="73" spans="1:135" ht="14.45" customHeight="1" x14ac:dyDescent="0.2">
      <c r="A73" s="204">
        <v>134</v>
      </c>
      <c r="B73" s="335" t="s">
        <v>323</v>
      </c>
      <c r="C73" s="238" t="s">
        <v>381</v>
      </c>
      <c r="D73" s="158" t="str">
        <f>IFERROR(IFERROR(VLOOKUP(C73, Archive!$I$786:$P$3989, 8, FALSE), VLOOKUP(C73, Archive!$L$786:$Q$6126, 6, FALSE)), "-")</f>
        <v>-</v>
      </c>
      <c r="E73" s="156" t="str">
        <f>IFERROR(VLOOKUP(C73, Archive!$I$786:$S$3989, 11, FALSE), "-")</f>
        <v>-</v>
      </c>
      <c r="F73" s="205">
        <f ca="1">VLOOKUP($A73, Calcs!$A$3:'Calcs'!$ANA$180, 114, FALSE)</f>
        <v>4</v>
      </c>
      <c r="G73" s="206">
        <f ca="1">VLOOKUP($A73, Calcs!$A$3:'Calcs'!$ANA$180, 115, FALSE)</f>
        <v>1</v>
      </c>
      <c r="H73" s="207">
        <f ca="1">VLOOKUP($A73, Calcs!$A$3:'Calcs'!$ANA$180, 116, FALSE)</f>
        <v>0</v>
      </c>
      <c r="I73" s="208">
        <f ca="1">VLOOKUP($A73, Calcs!$A$3:'Calcs'!$ANA$180, 117, FALSE)</f>
        <v>2</v>
      </c>
      <c r="J73" s="209">
        <f ca="1">VLOOKUP($A73, Calcs!$A$3:'Calcs'!$ANA$180, 118, FALSE)</f>
        <v>2</v>
      </c>
      <c r="K73" s="210">
        <f ca="1">VLOOKUP($A73, Calcs!$A$3:'Calcs'!$ANA$180, 119, FALSE)</f>
        <v>1</v>
      </c>
      <c r="L73" s="211">
        <f ca="1">VLOOKUP($A73, Calcs!$A$3:'Calcs'!$ANA$180, 120, FALSE)</f>
        <v>0</v>
      </c>
      <c r="M73" s="212">
        <f ca="1">VLOOKUP($A73, Calcs!$A$3:'Calcs'!$ANA$180, 121, FALSE)</f>
        <v>0</v>
      </c>
      <c r="N73" s="213" t="str">
        <f t="shared" ca="1" si="73"/>
        <v>6-4</v>
      </c>
      <c r="O73" s="214">
        <f ca="1">VLOOKUP($A73, Calcs!$A$3:'Calcs'!$ANA$180, 311, FALSE)/X73</f>
        <v>34.200000000000003</v>
      </c>
      <c r="P73" s="214">
        <f ca="1">VLOOKUP($A73, Calcs!$A$3:'Calcs'!$ANA$180, 406, FALSE)/X73</f>
        <v>36.700000000000003</v>
      </c>
      <c r="Q73" s="214">
        <f t="shared" ca="1" si="74"/>
        <v>-2.5</v>
      </c>
      <c r="R73" s="215">
        <f ca="1">VLOOKUP($A73,Calcs!$A$3:'Calcs'!$ANA$180,500,FALSE)/X73</f>
        <v>4.0289999999999999</v>
      </c>
      <c r="S73" s="214">
        <f ca="1">VLOOKUP($A73, Calcs!$A$3:'Calcs'!$ANA$180, 216, FALSE)/X73</f>
        <v>55.148984250742004</v>
      </c>
      <c r="T73" s="215">
        <f ca="1">VLOOKUP($A73, Calcs!$A$3:'Calcs'!$ANA$180, 594, FALSE)/X73</f>
        <v>1.5090000000000001</v>
      </c>
      <c r="U73" s="214">
        <f ca="1">VLOOKUP($A73, Calcs!$A$3:'Calcs'!$ANA$180, 688, FALSE)/X73</f>
        <v>61.8</v>
      </c>
      <c r="V73" s="204">
        <f ca="1">VLOOKUP($A73, Calcs!$A$3:'Calcs'!$ANA$180, 782, FALSE)/X73</f>
        <v>44.010000000000005</v>
      </c>
      <c r="W73" s="220">
        <v>6</v>
      </c>
      <c r="X73" s="214">
        <f ca="1">VLOOKUP($A73, Calcs!$A$3:'Calcs'!$ANA$180, 9, FALSE)</f>
        <v>10</v>
      </c>
      <c r="Y73" s="215">
        <f t="shared" ca="1" si="75"/>
        <v>11.789525936957062</v>
      </c>
      <c r="Z73" s="215">
        <f t="shared" ca="1" si="76"/>
        <v>61.481645732374517</v>
      </c>
      <c r="AA73" s="215">
        <f t="shared" ca="1" si="77"/>
        <v>-4.0090000000000003</v>
      </c>
      <c r="AB73" s="204">
        <f t="shared" ca="1" si="78"/>
        <v>61.8</v>
      </c>
      <c r="AC73" s="204">
        <f t="shared" ca="1" si="79"/>
        <v>44.010000000000005</v>
      </c>
      <c r="AD73" s="158">
        <f t="shared" ca="1" si="80"/>
        <v>46.563731007655598</v>
      </c>
      <c r="AE73" s="215">
        <f t="shared" ca="1" si="81"/>
        <v>6.634003316248795</v>
      </c>
      <c r="AF73" s="216">
        <f ca="1">VLOOKUP($A73,Calcs!$A$3:'Calcs'!$ANA$180,122,FALSE)</f>
        <v>12</v>
      </c>
      <c r="AG73" s="216">
        <f ca="1">VLOOKUP($A73,Calcs!$A$3:'Calcs'!$ANA$180,123,FALSE)</f>
        <v>4</v>
      </c>
      <c r="AH73" s="216">
        <f ca="1">VLOOKUP($A73,Calcs!$A$3:'Calcs'!$ANA$180,124,FALSE)*2</f>
        <v>12</v>
      </c>
      <c r="AI73" s="216">
        <f ca="1">VLOOKUP($A73,Calcs!$A$3:'Calcs'!$ANA$180,110,FALSE)*8</f>
        <v>0</v>
      </c>
      <c r="AJ73" s="216">
        <f ca="1">VLOOKUP($A73,Calcs!$A$3:'Calcs'!$ANA$180,112,FALSE)*12</f>
        <v>0</v>
      </c>
      <c r="AK73" s="157">
        <v>26</v>
      </c>
      <c r="AL73" s="216">
        <f t="shared" ca="1" si="82"/>
        <v>54</v>
      </c>
      <c r="AM73" s="352">
        <f t="shared" si="83"/>
        <v>26</v>
      </c>
      <c r="AN73" s="219">
        <v>72</v>
      </c>
      <c r="AO73" s="217">
        <f t="shared" ca="1" si="84"/>
        <v>72</v>
      </c>
      <c r="AP73" s="191">
        <f t="shared" ca="1" si="85"/>
        <v>0</v>
      </c>
      <c r="AQ73" s="155">
        <f t="shared" ca="1" si="86"/>
        <v>57.768046889118793</v>
      </c>
      <c r="AR73" s="203">
        <f t="shared" ca="1" si="87"/>
        <v>71.788235294117655</v>
      </c>
      <c r="AS73" s="203">
        <f t="shared" ca="1" si="88"/>
        <v>44.239450980392164</v>
      </c>
      <c r="AT73" s="203">
        <f t="shared" ca="1" si="89"/>
        <v>46.447250557679816</v>
      </c>
      <c r="AU73" s="203">
        <f t="shared" ca="1" si="90"/>
        <v>64.925341296928323</v>
      </c>
      <c r="AV73" s="203">
        <f t="shared" ca="1" si="91"/>
        <v>62.92331287455449</v>
      </c>
      <c r="AW73" s="203">
        <f t="shared" ca="1" si="92"/>
        <v>46.111671388125906</v>
      </c>
      <c r="AX73" s="203">
        <f t="shared" ca="1" si="93"/>
        <v>48.439622694688985</v>
      </c>
      <c r="AY73" s="203">
        <f t="shared" ca="1" si="94"/>
        <v>58.297488349082151</v>
      </c>
      <c r="AZ73" s="203">
        <f t="shared" ca="1" si="95"/>
        <v>53.072619611247433</v>
      </c>
      <c r="BA73" s="203">
        <f t="shared" ca="1" si="96"/>
        <v>49.589858314690524</v>
      </c>
      <c r="BB73" s="203">
        <f t="shared" ca="1" si="97"/>
        <v>47.368421052631575</v>
      </c>
      <c r="BC73" s="204">
        <v>132</v>
      </c>
      <c r="BE73">
        <f ca="1">VLOOKUP($A73, Calcs!$A$3:'Calcs'!$ANA$180, 872, FALSE)</f>
        <v>73</v>
      </c>
      <c r="BF73" s="5">
        <f t="shared" si="109"/>
        <v>3.2324988778108068</v>
      </c>
      <c r="BG73">
        <f>(IF(A73&lt;17,SoC!X$2,IF(A73&lt;33,SoC!X$3,IF(A73&lt;49,SoC!X$4,IF(A73&lt;65,SoC!X$5,IF(A73&lt;81,SoC!X$6,IF(A73&lt;97,SoC!X$7,IF(A73&lt;113,SoC!X$8,IF(A73&lt;129,SoC!X$9,IF(A73&lt;145,SoC!X$10,SoC!X$11)))))))))+IF(BX73&lt;17,SoC!X$15,IF(BX73&lt;33,SoC!X$16,IF(BX73&lt;49,SoC!X$17,IF(BX73&lt;65,SoC!X$18,IF(BX73&lt;81,SoC!X$19,IF(BX73&lt;97,SoC!X$20,IF(BX73&lt;113,SoC!X$21,IF(BX73&lt;129,SoC!X$22,IF(BX73&lt;145,SoC!X$23,SoC!X$24))))))))))/2</f>
        <v>1.1148282523725233</v>
      </c>
      <c r="BH73" s="7">
        <v>46.447250557679816</v>
      </c>
      <c r="BI73" s="7">
        <v>64.925341296928323</v>
      </c>
      <c r="BJ73" s="5">
        <v>6.634003316248795</v>
      </c>
      <c r="BK73" s="5">
        <v>57.749962593693567</v>
      </c>
      <c r="BL73">
        <f ca="1">VLOOKUP($A73, Calcs!$A$3:'Calcs'!$AXV$180, 1058, FALSE)</f>
        <v>1867</v>
      </c>
      <c r="BM73" s="4"/>
      <c r="BN73" s="5">
        <f t="shared" si="98"/>
        <v>0.75993396156306614</v>
      </c>
      <c r="BO73" s="5" t="str">
        <f t="shared" si="99"/>
        <v>CD</v>
      </c>
      <c r="BP73" s="65">
        <f t="shared" si="100"/>
        <v>0.17803064436926075</v>
      </c>
      <c r="BQ73" s="90">
        <v>3</v>
      </c>
      <c r="BR73" s="8" t="s">
        <v>264</v>
      </c>
      <c r="BS73" s="5">
        <f t="shared" ca="1" si="101"/>
        <v>20.210534549681061</v>
      </c>
      <c r="BT73" s="5">
        <f t="shared" ca="1" si="102"/>
        <v>15.399339238947723</v>
      </c>
      <c r="BU73" s="5">
        <f t="shared" si="103"/>
        <v>2.113161028499988</v>
      </c>
      <c r="BV73" t="s">
        <v>919</v>
      </c>
      <c r="BX73" s="4">
        <v>87</v>
      </c>
      <c r="BY73" s="4">
        <v>12</v>
      </c>
      <c r="CA73" t="s">
        <v>1117</v>
      </c>
      <c r="CF73" s="64">
        <v>0.61181994757699931</v>
      </c>
      <c r="CG73" s="335" t="s">
        <v>381</v>
      </c>
      <c r="CK73">
        <v>72</v>
      </c>
      <c r="CL73">
        <v>78</v>
      </c>
      <c r="CM73">
        <v>79</v>
      </c>
      <c r="CN73">
        <v>68</v>
      </c>
      <c r="CO73">
        <v>61</v>
      </c>
      <c r="CP73">
        <v>65</v>
      </c>
      <c r="CQ73">
        <v>58</v>
      </c>
      <c r="CR73">
        <v>60</v>
      </c>
      <c r="CS73">
        <v>53</v>
      </c>
      <c r="CT73">
        <v>55</v>
      </c>
      <c r="CY73" s="335" t="s">
        <v>381</v>
      </c>
      <c r="CZ73" s="5">
        <v>54.713145508298702</v>
      </c>
      <c r="DA73" s="5">
        <f t="shared" si="104"/>
        <v>54.894292228334407</v>
      </c>
      <c r="DB73" s="7">
        <v>45.775052675739659</v>
      </c>
      <c r="DC73" s="7">
        <v>58.033573141486805</v>
      </c>
      <c r="DD73" s="7">
        <f t="shared" si="105"/>
        <v>47.39725810156478</v>
      </c>
      <c r="DE73" s="7">
        <f t="shared" si="106"/>
        <v>59.959177578684532</v>
      </c>
      <c r="DF73" s="5">
        <v>6.2429960756034442</v>
      </c>
      <c r="DG73" s="5">
        <f t="shared" si="107"/>
        <v>6.4270946520052492</v>
      </c>
      <c r="DJ73">
        <v>132</v>
      </c>
      <c r="DK73" s="64"/>
      <c r="DL73" s="7">
        <v>58.75269608234062</v>
      </c>
      <c r="DM73" s="7">
        <v>73.438408639068584</v>
      </c>
      <c r="DN73" s="5">
        <v>7.7157846868178819</v>
      </c>
      <c r="DO73">
        <v>47</v>
      </c>
      <c r="DQ73" s="5">
        <v>57.042650592667783</v>
      </c>
      <c r="DR73" s="5">
        <v>55.281987944500841</v>
      </c>
      <c r="DS73" s="5">
        <v>57.042650592667783</v>
      </c>
      <c r="DT73" s="5">
        <f t="shared" si="108"/>
        <v>55.281987944500841</v>
      </c>
      <c r="DU73">
        <v>1880</v>
      </c>
      <c r="DV73" s="5">
        <v>234.25</v>
      </c>
      <c r="DW73" s="7"/>
      <c r="DX73" s="7">
        <v>132</v>
      </c>
      <c r="DY73" s="5" t="s">
        <v>381</v>
      </c>
      <c r="DZ73" s="5"/>
      <c r="EA73" s="7">
        <v>185</v>
      </c>
      <c r="EB73" s="5">
        <v>40.326975476839237</v>
      </c>
      <c r="EC73" s="7">
        <v>57.042650592667783</v>
      </c>
      <c r="ED73" s="68">
        <v>91.268240948268456</v>
      </c>
      <c r="EE73">
        <v>0</v>
      </c>
    </row>
    <row r="74" spans="1:135" ht="14.45" customHeight="1" x14ac:dyDescent="0.2">
      <c r="A74" s="204">
        <v>130</v>
      </c>
      <c r="B74" s="335" t="s">
        <v>323</v>
      </c>
      <c r="C74" s="238" t="s">
        <v>121</v>
      </c>
      <c r="D74" s="158" t="str">
        <f>IFERROR(IFERROR(VLOOKUP(C74, Archive!$I$786:$P$3989, 8, FALSE), VLOOKUP(C74, Archive!$L$786:$Q$6126, 6, FALSE)), "-")</f>
        <v>-</v>
      </c>
      <c r="E74" s="156" t="str">
        <f>IFERROR(VLOOKUP(C74, Archive!$I$786:$S$3989, 11, FALSE), "-")</f>
        <v>-</v>
      </c>
      <c r="F74" s="205">
        <f ca="1">VLOOKUP($A74, Calcs!$A$3:'Calcs'!$ANA$180, 114, FALSE)</f>
        <v>3</v>
      </c>
      <c r="G74" s="206">
        <f ca="1">VLOOKUP($A74, Calcs!$A$3:'Calcs'!$ANA$180, 115, FALSE)</f>
        <v>2</v>
      </c>
      <c r="H74" s="207">
        <f ca="1">VLOOKUP($A74, Calcs!$A$3:'Calcs'!$ANA$180, 116, FALSE)</f>
        <v>1</v>
      </c>
      <c r="I74" s="208">
        <f ca="1">VLOOKUP($A74, Calcs!$A$3:'Calcs'!$ANA$180, 117, FALSE)</f>
        <v>1</v>
      </c>
      <c r="J74" s="209">
        <f ca="1">VLOOKUP($A74, Calcs!$A$3:'Calcs'!$ANA$180, 118, FALSE)</f>
        <v>0</v>
      </c>
      <c r="K74" s="210">
        <f ca="1">VLOOKUP($A74, Calcs!$A$3:'Calcs'!$ANA$180, 119, FALSE)</f>
        <v>2</v>
      </c>
      <c r="L74" s="211">
        <f ca="1">VLOOKUP($A74, Calcs!$A$3:'Calcs'!$ANA$180, 120, FALSE)</f>
        <v>0</v>
      </c>
      <c r="M74" s="212">
        <f ca="1">VLOOKUP($A74, Calcs!$A$3:'Calcs'!$ANA$180, 121, FALSE)</f>
        <v>0</v>
      </c>
      <c r="N74" s="213" t="str">
        <f t="shared" ca="1" si="73"/>
        <v>4-5</v>
      </c>
      <c r="O74" s="214">
        <f ca="1">VLOOKUP($A74, Calcs!$A$3:'Calcs'!$ANA$180, 311, FALSE)/X74</f>
        <v>35.777777777777779</v>
      </c>
      <c r="P74" s="214">
        <f ca="1">VLOOKUP($A74, Calcs!$A$3:'Calcs'!$ANA$180, 406, FALSE)/X74</f>
        <v>36</v>
      </c>
      <c r="Q74" s="214">
        <f t="shared" ca="1" si="74"/>
        <v>-0.22222222222222143</v>
      </c>
      <c r="R74" s="215">
        <f ca="1">VLOOKUP($A74,Calcs!$A$3:'Calcs'!$ANA$180,500,FALSE)/X74</f>
        <v>3.9011111111111112</v>
      </c>
      <c r="S74" s="214">
        <f ca="1">VLOOKUP($A74, Calcs!$A$3:'Calcs'!$ANA$180, 216, FALSE)/X74</f>
        <v>51.585403674524059</v>
      </c>
      <c r="T74" s="215">
        <f ca="1">VLOOKUP($A74, Calcs!$A$3:'Calcs'!$ANA$180, 594, FALSE)/X74</f>
        <v>1.9455555555555557</v>
      </c>
      <c r="U74" s="214">
        <f ca="1">VLOOKUP($A74, Calcs!$A$3:'Calcs'!$ANA$180, 688, FALSE)/X74</f>
        <v>67.111111111111114</v>
      </c>
      <c r="V74" s="204">
        <f ca="1">VLOOKUP($A74, Calcs!$A$3:'Calcs'!$ANA$180, 782, FALSE)/X74</f>
        <v>43.488888888888894</v>
      </c>
      <c r="W74" s="220">
        <v>2</v>
      </c>
      <c r="X74" s="214">
        <f ca="1">VLOOKUP($A74, Calcs!$A$3:'Calcs'!$ANA$180, 9, FALSE)</f>
        <v>9</v>
      </c>
      <c r="Y74" s="215">
        <f t="shared" ca="1" si="75"/>
        <v>12.759897465109656</v>
      </c>
      <c r="Z74" s="215">
        <f t="shared" ca="1" si="76"/>
        <v>59.528441411709132</v>
      </c>
      <c r="AA74" s="215">
        <f t="shared" ca="1" si="77"/>
        <v>-2.1677777777777774</v>
      </c>
      <c r="AB74" s="204">
        <f t="shared" ca="1" si="78"/>
        <v>67.111111111111114</v>
      </c>
      <c r="AC74" s="204">
        <f t="shared" ca="1" si="79"/>
        <v>43.488888888888894</v>
      </c>
      <c r="AD74" s="158">
        <f t="shared" ca="1" si="80"/>
        <v>52.624130598976237</v>
      </c>
      <c r="AE74" s="215">
        <f t="shared" ca="1" si="81"/>
        <v>6.5946105941813498</v>
      </c>
      <c r="AF74" s="216">
        <f ca="1">VLOOKUP($A74,Calcs!$A$3:'Calcs'!$ANA$180,122,FALSE)</f>
        <v>10</v>
      </c>
      <c r="AG74" s="216">
        <f ca="1">VLOOKUP($A74,Calcs!$A$3:'Calcs'!$ANA$180,123,FALSE)</f>
        <v>6</v>
      </c>
      <c r="AH74" s="216">
        <f ca="1">VLOOKUP($A74,Calcs!$A$3:'Calcs'!$ANA$180,124,FALSE)*2</f>
        <v>0</v>
      </c>
      <c r="AI74" s="216">
        <f ca="1">VLOOKUP($A74,Calcs!$A$3:'Calcs'!$ANA$180,110,FALSE)*8</f>
        <v>0</v>
      </c>
      <c r="AJ74" s="216">
        <f ca="1">VLOOKUP($A74,Calcs!$A$3:'Calcs'!$ANA$180,112,FALSE)*12</f>
        <v>0</v>
      </c>
      <c r="AK74" s="157">
        <v>27</v>
      </c>
      <c r="AL74" s="216">
        <f t="shared" ca="1" si="82"/>
        <v>43</v>
      </c>
      <c r="AM74" s="352">
        <f t="shared" si="83"/>
        <v>27</v>
      </c>
      <c r="AN74" s="218">
        <v>73</v>
      </c>
      <c r="AO74" s="217">
        <f t="shared" ca="1" si="84"/>
        <v>73</v>
      </c>
      <c r="AP74" s="191">
        <f t="shared" ca="1" si="85"/>
        <v>0</v>
      </c>
      <c r="AQ74" s="155">
        <f t="shared" ca="1" si="86"/>
        <v>57.516948228153787</v>
      </c>
      <c r="AR74" s="203">
        <f t="shared" ca="1" si="87"/>
        <v>58.82352941176471</v>
      </c>
      <c r="AS74" s="203">
        <f t="shared" ca="1" si="88"/>
        <v>54.411764705882355</v>
      </c>
      <c r="AT74" s="203">
        <f t="shared" ca="1" si="89"/>
        <v>49.410890584948717</v>
      </c>
      <c r="AU74" s="203">
        <f t="shared" ca="1" si="90"/>
        <v>66.403583617747429</v>
      </c>
      <c r="AV74" s="203">
        <f t="shared" ca="1" si="91"/>
        <v>68.102400786741143</v>
      </c>
      <c r="AW74" s="203">
        <f t="shared" ca="1" si="92"/>
        <v>43.795040664580441</v>
      </c>
      <c r="AX74" s="203">
        <f t="shared" ca="1" si="93"/>
        <v>51.293855322453865</v>
      </c>
      <c r="AY74" s="203">
        <f t="shared" ca="1" si="94"/>
        <v>57.809438120479953</v>
      </c>
      <c r="AZ74" s="203">
        <f t="shared" ca="1" si="95"/>
        <v>57.816653782303838</v>
      </c>
      <c r="BA74" s="203">
        <f t="shared" ca="1" si="96"/>
        <v>49.291573452647278</v>
      </c>
      <c r="BB74" s="203">
        <f t="shared" ca="1" si="97"/>
        <v>37.719298245614034</v>
      </c>
      <c r="BC74" s="204">
        <v>131</v>
      </c>
      <c r="BE74">
        <f ca="1">VLOOKUP($A74, Calcs!$A$3:'Calcs'!$ANA$180, 872, FALSE)</f>
        <v>78</v>
      </c>
      <c r="BF74" s="5">
        <f t="shared" si="109"/>
        <v>9.6764265806803227</v>
      </c>
      <c r="BG74">
        <f>(IF(A74&lt;17,SoC!X$2,IF(A74&lt;33,SoC!X$3,IF(A74&lt;49,SoC!X$4,IF(A74&lt;65,SoC!X$5,IF(A74&lt;81,SoC!X$6,IF(A74&lt;97,SoC!X$7,IF(A74&lt;113,SoC!X$8,IF(A74&lt;129,SoC!X$9,IF(A74&lt;145,SoC!X$10,SoC!X$11)))))))))+IF(BX74&lt;17,SoC!X$15,IF(BX74&lt;33,SoC!X$16,IF(BX74&lt;49,SoC!X$17,IF(BX74&lt;65,SoC!X$18,IF(BX74&lt;81,SoC!X$19,IF(BX74&lt;97,SoC!X$20,IF(BX74&lt;113,SoC!X$21,IF(BX74&lt;129,SoC!X$22,IF(BX74&lt;145,SoC!X$23,SoC!X$24))))))))))/2</f>
        <v>1.1539783964336372</v>
      </c>
      <c r="BH74" s="7">
        <v>49.410890584948717</v>
      </c>
      <c r="BI74" s="7">
        <v>66.403583617747429</v>
      </c>
      <c r="BJ74" s="5">
        <v>6.5946105941813498</v>
      </c>
      <c r="BK74" s="5">
        <v>57.515850896448022</v>
      </c>
      <c r="BL74">
        <f ca="1">VLOOKUP($A74, Calcs!$A$3:'Calcs'!$AXV$180, 1058, FALSE)</f>
        <v>1863</v>
      </c>
      <c r="BM74" s="4"/>
      <c r="BN74" s="5">
        <f t="shared" si="98"/>
        <v>0.75839205491914286</v>
      </c>
      <c r="BO74" s="5" t="str">
        <f t="shared" si="99"/>
        <v>CD</v>
      </c>
      <c r="BP74" s="65">
        <f t="shared" si="100"/>
        <v>0.11151194388642904</v>
      </c>
      <c r="BQ74" s="90">
        <v>9</v>
      </c>
      <c r="BR74" s="8" t="s">
        <v>264</v>
      </c>
      <c r="BS74" s="5">
        <f t="shared" ca="1" si="101"/>
        <v>19.682664417451225</v>
      </c>
      <c r="BT74" s="5">
        <f t="shared" ca="1" si="102"/>
        <v>15.18826577361761</v>
      </c>
      <c r="BU74" s="5">
        <f t="shared" si="103"/>
        <v>1.8790493312544427</v>
      </c>
      <c r="BV74" t="s">
        <v>645</v>
      </c>
      <c r="BX74" s="4">
        <v>24</v>
      </c>
      <c r="BY74" s="4">
        <v>17</v>
      </c>
      <c r="CA74" t="s">
        <v>1093</v>
      </c>
      <c r="CF74" s="64">
        <v>0.67574318090442842</v>
      </c>
      <c r="CG74" s="335" t="s">
        <v>121</v>
      </c>
      <c r="CK74">
        <v>73</v>
      </c>
      <c r="CL74">
        <v>73</v>
      </c>
      <c r="CM74">
        <v>63</v>
      </c>
      <c r="CN74">
        <v>53</v>
      </c>
      <c r="CO74">
        <v>68</v>
      </c>
      <c r="CP74">
        <v>52</v>
      </c>
      <c r="CQ74">
        <v>52</v>
      </c>
      <c r="CR74">
        <v>52</v>
      </c>
      <c r="CS74">
        <v>59</v>
      </c>
      <c r="CT74">
        <v>63</v>
      </c>
      <c r="CY74" s="335" t="s">
        <v>121</v>
      </c>
      <c r="CZ74" s="5">
        <v>61.282627773318531</v>
      </c>
      <c r="DA74" s="5">
        <f t="shared" si="104"/>
        <v>60.357400730074424</v>
      </c>
      <c r="DB74" s="7">
        <v>48.633423145611843</v>
      </c>
      <c r="DC74" s="7">
        <v>64.988009592326136</v>
      </c>
      <c r="DD74" s="7">
        <f t="shared" si="105"/>
        <v>48.659289074865882</v>
      </c>
      <c r="DE74" s="7">
        <f t="shared" si="106"/>
        <v>66.826925810868389</v>
      </c>
      <c r="DF74" s="5">
        <v>6.6801946079436938</v>
      </c>
      <c r="DG74" s="5">
        <f t="shared" si="107"/>
        <v>6.7398187231461177</v>
      </c>
      <c r="DJ74">
        <v>131</v>
      </c>
      <c r="DK74" s="64"/>
      <c r="DL74" s="7">
        <v>48.840350579644145</v>
      </c>
      <c r="DM74" s="7">
        <v>79.699339340664181</v>
      </c>
      <c r="DN74" s="5">
        <v>7.1571875295630845</v>
      </c>
      <c r="DO74">
        <v>53</v>
      </c>
      <c r="DQ74" s="5">
        <v>54.435213059846539</v>
      </c>
      <c r="DR74" s="5">
        <v>53.326409794884903</v>
      </c>
      <c r="DS74" s="5">
        <v>54.435213059846539</v>
      </c>
      <c r="DT74" s="5">
        <f t="shared" si="108"/>
        <v>53.326409794884903</v>
      </c>
      <c r="DU74">
        <v>1895</v>
      </c>
      <c r="DV74" s="5">
        <v>264.5</v>
      </c>
      <c r="DW74" s="7"/>
      <c r="DX74" s="7">
        <v>131</v>
      </c>
      <c r="DY74" s="5" t="s">
        <v>121</v>
      </c>
      <c r="DZ74" s="5"/>
      <c r="EA74" s="7">
        <v>161</v>
      </c>
      <c r="EB74" s="5">
        <v>35.095367847411445</v>
      </c>
      <c r="EC74" s="7">
        <v>54.435213059846539</v>
      </c>
      <c r="ED74" s="68">
        <v>87.096340895754466</v>
      </c>
      <c r="EE74">
        <v>8</v>
      </c>
    </row>
    <row r="75" spans="1:135" ht="14.45" customHeight="1" x14ac:dyDescent="0.2">
      <c r="A75" s="204">
        <v>117</v>
      </c>
      <c r="B75" s="334" t="s">
        <v>7</v>
      </c>
      <c r="C75" s="363" t="s">
        <v>180</v>
      </c>
      <c r="D75" s="158" t="str">
        <f>IFERROR(IFERROR(VLOOKUP(C75, Archive!$I$786:$P$3989, 8, FALSE), VLOOKUP(C75, Archive!$L$786:$Q$6126, 6, FALSE)), "-")</f>
        <v>-</v>
      </c>
      <c r="E75" s="156" t="str">
        <f>IFERROR(VLOOKUP(C75, Archive!$I$786:$S$3989, 11, FALSE), "-")</f>
        <v>-</v>
      </c>
      <c r="F75" s="205">
        <f ca="1">VLOOKUP($A75, Calcs!$A$3:'Calcs'!$ANA$180, 114, FALSE)</f>
        <v>4</v>
      </c>
      <c r="G75" s="206">
        <f ca="1">VLOOKUP($A75, Calcs!$A$3:'Calcs'!$ANA$180, 115, FALSE)</f>
        <v>1</v>
      </c>
      <c r="H75" s="207">
        <f ca="1">VLOOKUP($A75, Calcs!$A$3:'Calcs'!$ANA$180, 116, FALSE)</f>
        <v>0</v>
      </c>
      <c r="I75" s="208">
        <f ca="1">VLOOKUP($A75, Calcs!$A$3:'Calcs'!$ANA$180, 117, FALSE)</f>
        <v>2</v>
      </c>
      <c r="J75" s="209">
        <f ca="1">VLOOKUP($A75, Calcs!$A$3:'Calcs'!$ANA$180, 118, FALSE)</f>
        <v>1</v>
      </c>
      <c r="K75" s="210">
        <f ca="1">VLOOKUP($A75, Calcs!$A$3:'Calcs'!$ANA$180, 119, FALSE)</f>
        <v>2</v>
      </c>
      <c r="L75" s="211">
        <f ca="1">VLOOKUP($A75, Calcs!$A$3:'Calcs'!$ANA$180, 120, FALSE)</f>
        <v>0</v>
      </c>
      <c r="M75" s="212">
        <f ca="1">VLOOKUP($A75, Calcs!$A$3:'Calcs'!$ANA$180, 121, FALSE)</f>
        <v>0</v>
      </c>
      <c r="N75" s="213" t="str">
        <f t="shared" ca="1" si="73"/>
        <v>5-5</v>
      </c>
      <c r="O75" s="214">
        <f ca="1">VLOOKUP($A75, Calcs!$A$3:'Calcs'!$ANA$180, 311, FALSE)/X75</f>
        <v>30.4</v>
      </c>
      <c r="P75" s="214">
        <f ca="1">VLOOKUP($A75, Calcs!$A$3:'Calcs'!$ANA$180, 406, FALSE)/X75</f>
        <v>31.8</v>
      </c>
      <c r="Q75" s="214">
        <f t="shared" ca="1" si="74"/>
        <v>-1.4000000000000021</v>
      </c>
      <c r="R75" s="215">
        <f ca="1">VLOOKUP($A75,Calcs!$A$3:'Calcs'!$ANA$180,500,FALSE)/X75</f>
        <v>3.72</v>
      </c>
      <c r="S75" s="214">
        <f ca="1">VLOOKUP($A75, Calcs!$A$3:'Calcs'!$ANA$180, 216, FALSE)/X75</f>
        <v>55.844101631618443</v>
      </c>
      <c r="T75" s="215">
        <f ca="1">VLOOKUP($A75, Calcs!$A$3:'Calcs'!$ANA$180, 594, FALSE)/X75</f>
        <v>-0.30899999999999983</v>
      </c>
      <c r="U75" s="214">
        <f ca="1">VLOOKUP($A75, Calcs!$A$3:'Calcs'!$ANA$180, 688, FALSE)/X75</f>
        <v>58.8</v>
      </c>
      <c r="V75" s="204">
        <f ca="1">VLOOKUP($A75, Calcs!$A$3:'Calcs'!$ANA$180, 782, FALSE)/X75</f>
        <v>42.39</v>
      </c>
      <c r="W75" s="220">
        <v>4</v>
      </c>
      <c r="X75" s="214">
        <f ca="1">VLOOKUP($A75, Calcs!$A$3:'Calcs'!$ANA$180, 9, FALSE)</f>
        <v>10</v>
      </c>
      <c r="Y75" s="215">
        <f t="shared" ca="1" si="75"/>
        <v>13.064516129032256</v>
      </c>
      <c r="Z75" s="215">
        <f t="shared" ca="1" si="76"/>
        <v>64.8115259793191</v>
      </c>
      <c r="AA75" s="215">
        <f t="shared" ca="1" si="77"/>
        <v>-1.0910000000000024</v>
      </c>
      <c r="AB75" s="204">
        <f t="shared" ca="1" si="78"/>
        <v>58.8</v>
      </c>
      <c r="AC75" s="204">
        <f t="shared" ca="1" si="79"/>
        <v>42.39</v>
      </c>
      <c r="AD75" s="158">
        <f t="shared" ca="1" si="80"/>
        <v>47.603536236616343</v>
      </c>
      <c r="AE75" s="215">
        <f t="shared" ca="1" si="81"/>
        <v>6.5107603242632113</v>
      </c>
      <c r="AF75" s="216">
        <f ca="1">VLOOKUP($A75,Calcs!$A$3:'Calcs'!$ANA$180,122,FALSE)</f>
        <v>12</v>
      </c>
      <c r="AG75" s="216">
        <f ca="1">VLOOKUP($A75,Calcs!$A$3:'Calcs'!$ANA$180,123,FALSE)</f>
        <v>5</v>
      </c>
      <c r="AH75" s="216">
        <f ca="1">VLOOKUP($A75,Calcs!$A$3:'Calcs'!$ANA$180,124,FALSE)*2</f>
        <v>6</v>
      </c>
      <c r="AI75" s="216">
        <f ca="1">VLOOKUP($A75,Calcs!$A$3:'Calcs'!$ANA$180,110,FALSE)*8</f>
        <v>0</v>
      </c>
      <c r="AJ75" s="216">
        <f ca="1">VLOOKUP($A75,Calcs!$A$3:'Calcs'!$ANA$180,112,FALSE)*12</f>
        <v>0</v>
      </c>
      <c r="AK75" s="157">
        <v>27</v>
      </c>
      <c r="AL75" s="216">
        <f t="shared" ca="1" si="82"/>
        <v>50</v>
      </c>
      <c r="AM75" s="352">
        <f t="shared" si="83"/>
        <v>27</v>
      </c>
      <c r="AN75" s="219">
        <v>74</v>
      </c>
      <c r="AO75" s="217">
        <f t="shared" ca="1" si="84"/>
        <v>75</v>
      </c>
      <c r="AP75" s="191">
        <f t="shared" ca="1" si="85"/>
        <v>-1</v>
      </c>
      <c r="AQ75" s="155">
        <f t="shared" ca="1" si="86"/>
        <v>57.072338582811952</v>
      </c>
      <c r="AR75" s="203">
        <f t="shared" ca="1" si="87"/>
        <v>71.188235294117646</v>
      </c>
      <c r="AS75" s="203">
        <f t="shared" ca="1" si="88"/>
        <v>43.933450980392159</v>
      </c>
      <c r="AT75" s="203">
        <f t="shared" ca="1" si="89"/>
        <v>39.021490180819626</v>
      </c>
      <c r="AU75" s="203">
        <f t="shared" ca="1" si="90"/>
        <v>75.273037542662109</v>
      </c>
      <c r="AV75" s="203">
        <f t="shared" ca="1" si="91"/>
        <v>69.728218109670564</v>
      </c>
      <c r="AW75" s="203">
        <f t="shared" ca="1" si="92"/>
        <v>50.061131669460437</v>
      </c>
      <c r="AX75" s="203">
        <f t="shared" ca="1" si="93"/>
        <v>52.963058653313169</v>
      </c>
      <c r="AY75" s="203">
        <f t="shared" ca="1" si="94"/>
        <v>56.770587762999256</v>
      </c>
      <c r="AZ75" s="203">
        <f t="shared" ca="1" si="95"/>
        <v>53.895596544273751</v>
      </c>
      <c r="BA75" s="203">
        <f t="shared" ca="1" si="96"/>
        <v>37.360178970917225</v>
      </c>
      <c r="BB75" s="203">
        <f t="shared" ca="1" si="97"/>
        <v>43.859649122807014</v>
      </c>
      <c r="BC75" s="204">
        <v>96</v>
      </c>
      <c r="BE75">
        <f ca="1">VLOOKUP($A75, Calcs!$A$3:'Calcs'!$ANA$180, 872, FALSE)</f>
        <v>82.5</v>
      </c>
      <c r="BF75" s="5">
        <f t="shared" si="109"/>
        <v>8.5699169074149992</v>
      </c>
      <c r="BG75">
        <f>(IF(A75&lt;17,SoC!X$2,IF(A75&lt;33,SoC!X$3,IF(A75&lt;49,SoC!X$4,IF(A75&lt;65,SoC!X$5,IF(A75&lt;81,SoC!X$6,IF(A75&lt;97,SoC!X$7,IF(A75&lt;113,SoC!X$8,IF(A75&lt;129,SoC!X$9,IF(A75&lt;145,SoC!X$10,SoC!X$11)))))))))+IF(BX75&lt;17,SoC!X$15,IF(BX75&lt;33,SoC!X$16,IF(BX75&lt;49,SoC!X$17,IF(BX75&lt;65,SoC!X$18,IF(BX75&lt;81,SoC!X$19,IF(BX75&lt;97,SoC!X$20,IF(BX75&lt;113,SoC!X$21,IF(BX75&lt;129,SoC!X$22,IF(BX75&lt;145,SoC!X$23,SoC!X$24))))))))))/2</f>
        <v>1.1605796151374272</v>
      </c>
      <c r="BH75" s="7">
        <v>39.021490180819626</v>
      </c>
      <c r="BI75" s="7">
        <v>75.273037542662109</v>
      </c>
      <c r="BJ75" s="5">
        <v>6.5107603242632113</v>
      </c>
      <c r="BK75" s="5">
        <v>57.123961342687494</v>
      </c>
      <c r="BL75">
        <f ca="1">VLOOKUP($A75, Calcs!$A$3:'Calcs'!$AXV$180, 1058, FALSE)</f>
        <v>1703</v>
      </c>
      <c r="BM75" s="4"/>
      <c r="BN75" s="5">
        <f t="shared" si="98"/>
        <v>0.75580395171424908</v>
      </c>
      <c r="BO75" s="5" t="str">
        <f t="shared" si="99"/>
        <v>CD</v>
      </c>
      <c r="BP75" s="65">
        <f t="shared" si="100"/>
        <v>-8.791101824745795E-3</v>
      </c>
      <c r="BQ75" s="90">
        <v>8</v>
      </c>
      <c r="BR75" s="8" t="s">
        <v>194</v>
      </c>
      <c r="BS75" s="5">
        <f t="shared" ca="1" si="101"/>
        <v>19.633307208479007</v>
      </c>
      <c r="BT75" s="5">
        <f t="shared" ca="1" si="102"/>
        <v>15.113029937562793</v>
      </c>
      <c r="BU75" s="5">
        <f t="shared" si="103"/>
        <v>1.4871597774939147</v>
      </c>
      <c r="BV75" t="s">
        <v>917</v>
      </c>
      <c r="BX75" s="4">
        <v>51</v>
      </c>
      <c r="BY75" s="4">
        <v>3</v>
      </c>
      <c r="CA75" t="s">
        <v>1105</v>
      </c>
      <c r="CF75" s="64">
        <v>0.83231334541051538</v>
      </c>
      <c r="CG75" s="334" t="s">
        <v>180</v>
      </c>
      <c r="CK75">
        <v>74</v>
      </c>
      <c r="CL75">
        <v>67</v>
      </c>
      <c r="CM75">
        <v>78</v>
      </c>
      <c r="CN75">
        <v>73</v>
      </c>
      <c r="CO75">
        <v>70</v>
      </c>
      <c r="CP75">
        <v>79</v>
      </c>
      <c r="CQ75">
        <v>84</v>
      </c>
      <c r="CR75">
        <v>95</v>
      </c>
      <c r="CS75">
        <v>93</v>
      </c>
      <c r="CT75">
        <v>105</v>
      </c>
      <c r="CY75" s="334" t="s">
        <v>180</v>
      </c>
      <c r="CZ75" s="5">
        <v>56.447036092550817</v>
      </c>
      <c r="DA75" s="5">
        <f t="shared" si="104"/>
        <v>54.895983778366571</v>
      </c>
      <c r="DB75" s="7">
        <v>36.526219773275002</v>
      </c>
      <c r="DC75" s="7">
        <v>73.141486810551555</v>
      </c>
      <c r="DD75" s="7">
        <f t="shared" si="105"/>
        <v>35.33576220630006</v>
      </c>
      <c r="DE75" s="7">
        <f t="shared" si="106"/>
        <v>73.225174437638941</v>
      </c>
      <c r="DF75" s="5">
        <v>6.0207972893961479</v>
      </c>
      <c r="DG75" s="5">
        <f t="shared" si="107"/>
        <v>6.0579980601170682</v>
      </c>
      <c r="DJ75">
        <v>96</v>
      </c>
      <c r="DK75" s="64"/>
      <c r="DL75" s="7">
        <v>27.002559237475431</v>
      </c>
      <c r="DM75" s="7">
        <v>73.810987827250642</v>
      </c>
      <c r="DN75" s="5">
        <v>6.3184034551635131</v>
      </c>
      <c r="DO75">
        <v>42</v>
      </c>
      <c r="DQ75" s="5">
        <v>43.186991518945007</v>
      </c>
      <c r="DR75" s="5">
        <v>44.890243639208755</v>
      </c>
      <c r="DS75" s="5">
        <v>43.186991518945007</v>
      </c>
      <c r="DT75" s="5">
        <f t="shared" si="108"/>
        <v>44.890243639208755</v>
      </c>
      <c r="DU75">
        <v>1693</v>
      </c>
      <c r="DV75" s="5">
        <v>209.25</v>
      </c>
      <c r="DW75" s="7"/>
      <c r="DX75" s="7">
        <v>96</v>
      </c>
      <c r="DY75" s="5" t="s">
        <v>180</v>
      </c>
      <c r="DZ75" s="5"/>
      <c r="EA75" s="7">
        <v>105</v>
      </c>
      <c r="EB75" s="5">
        <v>22.888283378746593</v>
      </c>
      <c r="EC75" s="7">
        <v>43.186991518945007</v>
      </c>
      <c r="ED75" s="68">
        <v>69.099186430312017</v>
      </c>
      <c r="EE75">
        <v>4</v>
      </c>
    </row>
    <row r="76" spans="1:135" ht="14.45" customHeight="1" x14ac:dyDescent="0.2">
      <c r="A76" s="204">
        <v>60</v>
      </c>
      <c r="B76" s="327" t="s">
        <v>3</v>
      </c>
      <c r="C76" s="231" t="s">
        <v>66</v>
      </c>
      <c r="D76" s="158" t="str">
        <f>IFERROR(IFERROR(VLOOKUP(C76, Archive!$I$786:$P$3989, 8, FALSE), VLOOKUP(C76, Archive!$L$786:$Q$6126, 6, FALSE)), "-")</f>
        <v>-</v>
      </c>
      <c r="E76" s="156" t="str">
        <f>IFERROR(VLOOKUP(C76, Archive!$I$786:$S$3989, 11, FALSE), "-")</f>
        <v>-</v>
      </c>
      <c r="F76" s="205">
        <f ca="1">VLOOKUP($A76, Calcs!$A$3:'Calcs'!$ANA$180, 114, FALSE)</f>
        <v>2</v>
      </c>
      <c r="G76" s="206">
        <f ca="1">VLOOKUP($A76, Calcs!$A$3:'Calcs'!$ANA$180, 115, FALSE)</f>
        <v>3</v>
      </c>
      <c r="H76" s="207">
        <f ca="1">VLOOKUP($A76, Calcs!$A$3:'Calcs'!$ANA$180, 116, FALSE)</f>
        <v>0</v>
      </c>
      <c r="I76" s="208">
        <f ca="1">VLOOKUP($A76, Calcs!$A$3:'Calcs'!$ANA$180, 117, FALSE)</f>
        <v>2</v>
      </c>
      <c r="J76" s="209">
        <f ca="1">VLOOKUP($A76, Calcs!$A$3:'Calcs'!$ANA$180, 118, FALSE)</f>
        <v>3</v>
      </c>
      <c r="K76" s="210">
        <f ca="1">VLOOKUP($A76, Calcs!$A$3:'Calcs'!$ANA$180, 119, FALSE)</f>
        <v>1</v>
      </c>
      <c r="L76" s="211">
        <f ca="1">VLOOKUP($A76, Calcs!$A$3:'Calcs'!$ANA$180, 120, FALSE)</f>
        <v>0</v>
      </c>
      <c r="M76" s="212">
        <f ca="1">VLOOKUP($A76, Calcs!$A$3:'Calcs'!$ANA$180, 121, FALSE)</f>
        <v>0</v>
      </c>
      <c r="N76" s="213" t="str">
        <f t="shared" ca="1" si="73"/>
        <v>5-6</v>
      </c>
      <c r="O76" s="214">
        <f ca="1">VLOOKUP($A76, Calcs!$A$3:'Calcs'!$ANA$180, 311, FALSE)/X76</f>
        <v>26.666666666666668</v>
      </c>
      <c r="P76" s="214">
        <f ca="1">VLOOKUP($A76, Calcs!$A$3:'Calcs'!$ANA$180, 406, FALSE)/X76</f>
        <v>36</v>
      </c>
      <c r="Q76" s="214">
        <f t="shared" ca="1" si="74"/>
        <v>-9.3333333333333321</v>
      </c>
      <c r="R76" s="215">
        <f ca="1">VLOOKUP($A76,Calcs!$A$3:'Calcs'!$ANA$180,500,FALSE)/X76</f>
        <v>3.52</v>
      </c>
      <c r="S76" s="214">
        <f ca="1">VLOOKUP($A76, Calcs!$A$3:'Calcs'!$ANA$180, 216, FALSE)/X76</f>
        <v>74.447486599776951</v>
      </c>
      <c r="T76" s="215">
        <f ca="1">VLOOKUP($A76, Calcs!$A$3:'Calcs'!$ANA$180, 594, FALSE)/X76</f>
        <v>-1.8255555555555556</v>
      </c>
      <c r="U76" s="214">
        <f ca="1">VLOOKUP($A76, Calcs!$A$3:'Calcs'!$ANA$180, 688, FALSE)/X76</f>
        <v>86.222222222222229</v>
      </c>
      <c r="V76" s="204">
        <f ca="1">VLOOKUP($A76, Calcs!$A$3:'Calcs'!$ANA$180, 782, FALSE)/X76</f>
        <v>35.388888888888886</v>
      </c>
      <c r="W76" s="220">
        <v>1</v>
      </c>
      <c r="X76" s="214">
        <f ca="1">VLOOKUP($A76, Calcs!$A$3:'Calcs'!$ANA$180, 9, FALSE)</f>
        <v>9</v>
      </c>
      <c r="Y76" s="215">
        <f t="shared" ca="1" si="75"/>
        <v>11.553030303030305</v>
      </c>
      <c r="Z76" s="215">
        <f t="shared" ca="1" si="76"/>
        <v>106.91612745981305</v>
      </c>
      <c r="AA76" s="215">
        <f t="shared" ca="1" si="77"/>
        <v>-7.5077777777777763</v>
      </c>
      <c r="AB76" s="204">
        <f t="shared" ca="1" si="78"/>
        <v>86.222222222222229</v>
      </c>
      <c r="AC76" s="204">
        <f t="shared" ca="1" si="79"/>
        <v>35.388888888888886</v>
      </c>
      <c r="AD76" s="158">
        <f t="shared" ca="1" si="80"/>
        <v>67.697869770832881</v>
      </c>
      <c r="AE76" s="215">
        <f t="shared" ca="1" si="81"/>
        <v>5.9488560991915822</v>
      </c>
      <c r="AF76" s="216">
        <f ca="1">VLOOKUP($A76,Calcs!$A$3:'Calcs'!$ANA$180,122,FALSE)</f>
        <v>6</v>
      </c>
      <c r="AG76" s="216">
        <f ca="1">VLOOKUP($A76,Calcs!$A$3:'Calcs'!$ANA$180,123,FALSE)</f>
        <v>2</v>
      </c>
      <c r="AH76" s="216">
        <f ca="1">VLOOKUP($A76,Calcs!$A$3:'Calcs'!$ANA$180,124,FALSE)*2</f>
        <v>18</v>
      </c>
      <c r="AI76" s="216">
        <f ca="1">VLOOKUP($A76,Calcs!$A$3:'Calcs'!$ANA$180,110,FALSE)*8</f>
        <v>0</v>
      </c>
      <c r="AJ76" s="216">
        <f ca="1">VLOOKUP($A76,Calcs!$A$3:'Calcs'!$ANA$180,112,FALSE)*12</f>
        <v>0</v>
      </c>
      <c r="AK76" s="157">
        <v>20</v>
      </c>
      <c r="AL76" s="216">
        <f t="shared" ca="1" si="82"/>
        <v>46</v>
      </c>
      <c r="AM76" s="352">
        <f t="shared" si="83"/>
        <v>20</v>
      </c>
      <c r="AN76" s="218">
        <v>75</v>
      </c>
      <c r="AO76" s="217">
        <f t="shared" ca="1" si="84"/>
        <v>74</v>
      </c>
      <c r="AP76" s="191">
        <f t="shared" ca="1" si="85"/>
        <v>1</v>
      </c>
      <c r="AQ76" s="155">
        <f t="shared" ca="1" si="86"/>
        <v>57.100866825468913</v>
      </c>
      <c r="AR76" s="203">
        <f t="shared" ca="1" si="87"/>
        <v>37.09411764705883</v>
      </c>
      <c r="AS76" s="203">
        <f t="shared" ca="1" si="88"/>
        <v>26.898392156862748</v>
      </c>
      <c r="AT76" s="203">
        <f t="shared" ca="1" si="89"/>
        <v>31.173141952446702</v>
      </c>
      <c r="AU76" s="203">
        <f t="shared" ca="1" si="90"/>
        <v>66.403583617747429</v>
      </c>
      <c r="AV76" s="203">
        <f t="shared" ca="1" si="91"/>
        <v>61.661083261030242</v>
      </c>
      <c r="AW76" s="203">
        <f t="shared" ca="1" si="92"/>
        <v>100</v>
      </c>
      <c r="AX76" s="203">
        <f t="shared" ca="1" si="93"/>
        <v>43.015874507151217</v>
      </c>
      <c r="AY76" s="203">
        <f t="shared" ca="1" si="94"/>
        <v>49.808959545756004</v>
      </c>
      <c r="AZ76" s="203">
        <f t="shared" ca="1" si="95"/>
        <v>69.157187967212238</v>
      </c>
      <c r="BA76" s="203">
        <f t="shared" ca="1" si="96"/>
        <v>57.121551081282632</v>
      </c>
      <c r="BB76" s="203">
        <f t="shared" ca="1" si="97"/>
        <v>40.350877192982452</v>
      </c>
      <c r="BC76" s="204">
        <v>200</v>
      </c>
      <c r="BE76">
        <f ca="1">VLOOKUP($A76, Calcs!$A$3:'Calcs'!$ANA$180, 872, FALSE)</f>
        <v>93.25</v>
      </c>
      <c r="BF76" s="5">
        <f t="shared" si="109"/>
        <v>9.6390780142922026</v>
      </c>
      <c r="BG76">
        <f>(IF(A76&lt;17,SoC!X$2,IF(A76&lt;33,SoC!X$3,IF(A76&lt;49,SoC!X$4,IF(A76&lt;65,SoC!X$5,IF(A76&lt;81,SoC!X$6,IF(A76&lt;97,SoC!X$7,IF(A76&lt;113,SoC!X$8,IF(A76&lt;129,SoC!X$9,IF(A76&lt;145,SoC!X$10,SoC!X$11)))))))))+IF(BX76&lt;17,SoC!X$15,IF(BX76&lt;33,SoC!X$16,IF(BX76&lt;49,SoC!X$17,IF(BX76&lt;65,SoC!X$18,IF(BX76&lt;81,SoC!X$19,IF(BX76&lt;97,SoC!X$20,IF(BX76&lt;113,SoC!X$21,IF(BX76&lt;129,SoC!X$22,IF(BX76&lt;145,SoC!X$23,SoC!X$24))))))))))/2</f>
        <v>1.4361280997246371</v>
      </c>
      <c r="BH76" s="7">
        <v>31.173141952446702</v>
      </c>
      <c r="BI76" s="7">
        <v>66.403583617747429</v>
      </c>
      <c r="BJ76" s="5">
        <v>5.9488560991915822</v>
      </c>
      <c r="BK76" s="5">
        <v>57.100866825468913</v>
      </c>
      <c r="BL76">
        <f ca="1">VLOOKUP($A76, Calcs!$A$3:'Calcs'!$AXV$180, 1058, FALSE)</f>
        <v>1968</v>
      </c>
      <c r="BM76" s="4"/>
      <c r="BN76" s="5">
        <f t="shared" si="98"/>
        <v>0.75565115513356362</v>
      </c>
      <c r="BO76" s="5" t="str">
        <f t="shared" si="99"/>
        <v>CD</v>
      </c>
      <c r="BP76" s="65">
        <f t="shared" si="100"/>
        <v>-0.29436211780427657</v>
      </c>
      <c r="BQ76" s="90">
        <v>9</v>
      </c>
      <c r="BR76" s="8" t="s">
        <v>269</v>
      </c>
      <c r="BS76" s="5">
        <f t="shared" ca="1" si="101"/>
        <v>22.43518764582851</v>
      </c>
      <c r="BT76" s="5">
        <f t="shared" ca="1" si="102"/>
        <v>16.043525905763175</v>
      </c>
      <c r="BU76" s="5">
        <f t="shared" si="103"/>
        <v>1.4640652602753335</v>
      </c>
      <c r="BV76" t="s">
        <v>913</v>
      </c>
      <c r="BX76" s="4">
        <v>4</v>
      </c>
      <c r="BY76" s="4">
        <v>1</v>
      </c>
      <c r="CA76" t="s">
        <v>1085</v>
      </c>
      <c r="CF76" s="64">
        <v>0.95570140032683937</v>
      </c>
      <c r="CG76" s="327" t="s">
        <v>66</v>
      </c>
      <c r="CK76">
        <v>75</v>
      </c>
      <c r="CL76">
        <v>76</v>
      </c>
      <c r="CM76">
        <v>65</v>
      </c>
      <c r="CN76">
        <v>50</v>
      </c>
      <c r="CO76">
        <v>33</v>
      </c>
      <c r="CP76">
        <v>24</v>
      </c>
      <c r="CQ76">
        <v>20</v>
      </c>
      <c r="CR76">
        <v>16</v>
      </c>
      <c r="CS76">
        <v>18</v>
      </c>
      <c r="CT76">
        <v>21</v>
      </c>
      <c r="CY76" s="327" t="s">
        <v>66</v>
      </c>
      <c r="CZ76" s="5">
        <v>58.794659821435424</v>
      </c>
      <c r="DA76" s="5">
        <f t="shared" si="104"/>
        <v>60.189193204061326</v>
      </c>
      <c r="DB76" s="7">
        <v>29.365691306040926</v>
      </c>
      <c r="DC76" s="7">
        <v>63.709032773780983</v>
      </c>
      <c r="DD76" s="7">
        <f t="shared" si="105"/>
        <v>33.630156408525366</v>
      </c>
      <c r="DE76" s="7">
        <f t="shared" si="106"/>
        <v>65.243397385775268</v>
      </c>
      <c r="DF76" s="5">
        <v>6.0580524923443839</v>
      </c>
      <c r="DG76" s="5">
        <f t="shared" si="107"/>
        <v>6.3621058179081071</v>
      </c>
      <c r="DJ76">
        <v>200</v>
      </c>
      <c r="DK76" s="64"/>
      <c r="DL76" s="7">
        <v>63.481412125916471</v>
      </c>
      <c r="DM76" s="7">
        <v>75.98394966973521</v>
      </c>
      <c r="DN76" s="5">
        <v>8.4904790968541732</v>
      </c>
      <c r="DO76">
        <v>61</v>
      </c>
      <c r="DQ76" s="5">
        <v>72.801059294220167</v>
      </c>
      <c r="DR76" s="5">
        <v>67.100794470665122</v>
      </c>
      <c r="DS76" s="5">
        <v>72.801059294220167</v>
      </c>
      <c r="DT76" s="5">
        <f t="shared" si="108"/>
        <v>67.100794470665122</v>
      </c>
      <c r="DU76">
        <v>2047</v>
      </c>
      <c r="DV76" s="5">
        <v>306</v>
      </c>
      <c r="DW76" s="7"/>
      <c r="DX76" s="7">
        <v>200</v>
      </c>
      <c r="DY76" s="5" t="s">
        <v>66</v>
      </c>
      <c r="DZ76" s="5"/>
      <c r="EA76" s="7">
        <v>291</v>
      </c>
      <c r="EB76" s="5">
        <v>63.433242506811993</v>
      </c>
      <c r="EC76" s="7">
        <v>72.801059294220167</v>
      </c>
      <c r="ED76" s="68">
        <v>116.48169487075228</v>
      </c>
      <c r="EE76">
        <v>20</v>
      </c>
    </row>
    <row r="77" spans="1:135" ht="14.45" customHeight="1" x14ac:dyDescent="0.2">
      <c r="A77" s="204">
        <v>57</v>
      </c>
      <c r="B77" s="327" t="s">
        <v>3</v>
      </c>
      <c r="C77" s="231" t="s">
        <v>69</v>
      </c>
      <c r="D77" s="158" t="str">
        <f>IFERROR(IFERROR(VLOOKUP(C77, Archive!$I$786:$P$3989, 8, FALSE), VLOOKUP(C77, Archive!$L$786:$Q$6126, 6, FALSE)), "-")</f>
        <v>-</v>
      </c>
      <c r="E77" s="156" t="str">
        <f>IFERROR(VLOOKUP(C77, Archive!$I$786:$S$3989, 11, FALSE), "-")</f>
        <v>-</v>
      </c>
      <c r="F77" s="205">
        <f ca="1">VLOOKUP($A77, Calcs!$A$3:'Calcs'!$ANA$180, 114, FALSE)</f>
        <v>1</v>
      </c>
      <c r="G77" s="206">
        <f ca="1">VLOOKUP($A77, Calcs!$A$3:'Calcs'!$ANA$180, 115, FALSE)</f>
        <v>4</v>
      </c>
      <c r="H77" s="207">
        <f ca="1">VLOOKUP($A77, Calcs!$A$3:'Calcs'!$ANA$180, 116, FALSE)</f>
        <v>1</v>
      </c>
      <c r="I77" s="208">
        <f ca="1">VLOOKUP($A77, Calcs!$A$3:'Calcs'!$ANA$180, 117, FALSE)</f>
        <v>1</v>
      </c>
      <c r="J77" s="209">
        <f ca="1">VLOOKUP($A77, Calcs!$A$3:'Calcs'!$ANA$180, 118, FALSE)</f>
        <v>4</v>
      </c>
      <c r="K77" s="210">
        <f ca="1">VLOOKUP($A77, Calcs!$A$3:'Calcs'!$ANA$180, 119, FALSE)</f>
        <v>0</v>
      </c>
      <c r="L77" s="211">
        <f ca="1">VLOOKUP($A77, Calcs!$A$3:'Calcs'!$ANA$180, 120, FALSE)</f>
        <v>0</v>
      </c>
      <c r="M77" s="212">
        <f ca="1">VLOOKUP($A77, Calcs!$A$3:'Calcs'!$ANA$180, 121, FALSE)</f>
        <v>0</v>
      </c>
      <c r="N77" s="213" t="str">
        <f t="shared" ca="1" si="73"/>
        <v>6-5</v>
      </c>
      <c r="O77" s="214">
        <f ca="1">VLOOKUP($A77, Calcs!$A$3:'Calcs'!$ANA$180, 311, FALSE)/X77</f>
        <v>33.18181818181818</v>
      </c>
      <c r="P77" s="214">
        <f ca="1">VLOOKUP($A77, Calcs!$A$3:'Calcs'!$ANA$180, 406, FALSE)/X77</f>
        <v>35.090909090909093</v>
      </c>
      <c r="Q77" s="214">
        <f t="shared" ca="1" si="74"/>
        <v>-1.9090909090909136</v>
      </c>
      <c r="R77" s="215">
        <f ca="1">VLOOKUP($A77,Calcs!$A$3:'Calcs'!$ANA$180,500,FALSE)/X77</f>
        <v>3.786363636363637</v>
      </c>
      <c r="S77" s="214">
        <f ca="1">VLOOKUP($A77, Calcs!$A$3:'Calcs'!$ANA$180, 216, FALSE)/X77</f>
        <v>67.192777452176728</v>
      </c>
      <c r="T77" s="215">
        <f ca="1">VLOOKUP($A77, Calcs!$A$3:'Calcs'!$ANA$180, 594, FALSE)/X77</f>
        <v>-3.8181818181818337E-2</v>
      </c>
      <c r="U77" s="214">
        <f ca="1">VLOOKUP($A77, Calcs!$A$3:'Calcs'!$ANA$180, 688, FALSE)/X77</f>
        <v>77.63636363636364</v>
      </c>
      <c r="V77" s="204">
        <f ca="1">VLOOKUP($A77, Calcs!$A$3:'Calcs'!$ANA$180, 782, FALSE)/X77</f>
        <v>42.590909090909093</v>
      </c>
      <c r="W77" s="220">
        <v>5</v>
      </c>
      <c r="X77" s="214">
        <f ca="1">VLOOKUP($A77, Calcs!$A$3:'Calcs'!$ANA$180, 9, FALSE)</f>
        <v>11</v>
      </c>
      <c r="Y77" s="215">
        <f t="shared" ca="1" si="75"/>
        <v>12.701080432172866</v>
      </c>
      <c r="Z77" s="215">
        <f t="shared" ca="1" si="76"/>
        <v>72.883172726103908</v>
      </c>
      <c r="AA77" s="215">
        <f t="shared" ca="1" si="77"/>
        <v>-1.8709090909090953</v>
      </c>
      <c r="AB77" s="204">
        <f t="shared" ca="1" si="78"/>
        <v>77.63636363636364</v>
      </c>
      <c r="AC77" s="204">
        <f t="shared" ca="1" si="79"/>
        <v>42.590909090909093</v>
      </c>
      <c r="AD77" s="158">
        <f t="shared" ca="1" si="80"/>
        <v>53.387917892518139</v>
      </c>
      <c r="AE77" s="215">
        <f t="shared" ca="1" si="81"/>
        <v>6.5261710896136558</v>
      </c>
      <c r="AF77" s="216">
        <f ca="1">VLOOKUP($A77,Calcs!$A$3:'Calcs'!$ANA$180,122,FALSE)</f>
        <v>5</v>
      </c>
      <c r="AG77" s="216">
        <f ca="1">VLOOKUP($A77,Calcs!$A$3:'Calcs'!$ANA$180,123,FALSE)</f>
        <v>4</v>
      </c>
      <c r="AH77" s="216">
        <f ca="1">VLOOKUP($A77,Calcs!$A$3:'Calcs'!$ANA$180,124,FALSE)*2</f>
        <v>24</v>
      </c>
      <c r="AI77" s="216">
        <f ca="1">VLOOKUP($A77,Calcs!$A$3:'Calcs'!$ANA$180,110,FALSE)*8</f>
        <v>0</v>
      </c>
      <c r="AJ77" s="216">
        <f ca="1">VLOOKUP($A77,Calcs!$A$3:'Calcs'!$ANA$180,112,FALSE)*12</f>
        <v>0</v>
      </c>
      <c r="AK77" s="157">
        <v>26</v>
      </c>
      <c r="AL77" s="216">
        <f t="shared" ca="1" si="82"/>
        <v>59</v>
      </c>
      <c r="AM77" s="352">
        <f t="shared" si="83"/>
        <v>26</v>
      </c>
      <c r="AN77" s="219">
        <v>76</v>
      </c>
      <c r="AO77" s="217">
        <f t="shared" ca="1" si="84"/>
        <v>76</v>
      </c>
      <c r="AP77" s="191">
        <f t="shared" ca="1" si="85"/>
        <v>0</v>
      </c>
      <c r="AQ77" s="155">
        <f t="shared" ca="1" si="86"/>
        <v>56.901352148726403</v>
      </c>
      <c r="AR77" s="203">
        <f t="shared" ca="1" si="87"/>
        <v>31.811764705882357</v>
      </c>
      <c r="AS77" s="203">
        <f t="shared" ca="1" si="88"/>
        <v>40.929882352941178</v>
      </c>
      <c r="AT77" s="203">
        <f t="shared" ca="1" si="89"/>
        <v>44.500770870018755</v>
      </c>
      <c r="AU77" s="203">
        <f t="shared" ca="1" si="90"/>
        <v>68.323378839590433</v>
      </c>
      <c r="AV77" s="203">
        <f t="shared" ca="1" si="91"/>
        <v>67.788481246156977</v>
      </c>
      <c r="AW77" s="203">
        <f t="shared" ca="1" si="92"/>
        <v>59.634643587986872</v>
      </c>
      <c r="AX77" s="203">
        <f t="shared" ca="1" si="93"/>
        <v>51.754056313945071</v>
      </c>
      <c r="AY77" s="203">
        <f t="shared" ca="1" si="94"/>
        <v>56.961517131610591</v>
      </c>
      <c r="AZ77" s="203">
        <f t="shared" ca="1" si="95"/>
        <v>58.406033779410649</v>
      </c>
      <c r="BA77" s="203">
        <f t="shared" ca="1" si="96"/>
        <v>66.442953020134226</v>
      </c>
      <c r="BB77" s="203">
        <f t="shared" ca="1" si="97"/>
        <v>51.754385964912288</v>
      </c>
      <c r="BC77" s="204">
        <v>195</v>
      </c>
      <c r="BE77">
        <f ca="1">VLOOKUP($A77, Calcs!$A$3:'Calcs'!$ANA$180, 872, FALSE)</f>
        <v>109</v>
      </c>
      <c r="BF77" s="5">
        <f t="shared" si="109"/>
        <v>5.3440259257007057</v>
      </c>
      <c r="BG77">
        <f>(IF(A77&lt;17,SoC!X$2,IF(A77&lt;33,SoC!X$3,IF(A77&lt;49,SoC!X$4,IF(A77&lt;65,SoC!X$5,IF(A77&lt;81,SoC!X$6,IF(A77&lt;97,SoC!X$7,IF(A77&lt;113,SoC!X$8,IF(A77&lt;129,SoC!X$9,IF(A77&lt;145,SoC!X$10,SoC!X$11)))))))))+IF(BX77&lt;17,SoC!X$15,IF(BX77&lt;33,SoC!X$16,IF(BX77&lt;49,SoC!X$17,IF(BX77&lt;65,SoC!X$18,IF(BX77&lt;81,SoC!X$19,IF(BX77&lt;97,SoC!X$20,IF(BX77&lt;113,SoC!X$21,IF(BX77&lt;129,SoC!X$22,IF(BX77&lt;145,SoC!X$23,SoC!X$24))))))))))/2</f>
        <v>1.0846876031873696</v>
      </c>
      <c r="BH77" s="7">
        <v>44.500770870018755</v>
      </c>
      <c r="BI77" s="7">
        <v>68.323378839590433</v>
      </c>
      <c r="BJ77" s="5">
        <v>6.5261710896136558</v>
      </c>
      <c r="BK77" s="5">
        <v>56.880518514014099</v>
      </c>
      <c r="BL77">
        <f ca="1">VLOOKUP($A77, Calcs!$A$3:'Calcs'!$AXV$180, 1058, FALSE)</f>
        <v>2093</v>
      </c>
      <c r="BM77" s="4"/>
      <c r="BN77" s="5">
        <f t="shared" si="98"/>
        <v>0.75419174295409852</v>
      </c>
      <c r="BO77" s="5" t="str">
        <f t="shared" si="99"/>
        <v>CD</v>
      </c>
      <c r="BP77" s="65">
        <f t="shared" si="100"/>
        <v>-4.9774284884202463E-2</v>
      </c>
      <c r="BQ77" s="90">
        <v>5</v>
      </c>
      <c r="BR77" s="8" t="s">
        <v>266</v>
      </c>
      <c r="BS77" s="5">
        <f t="shared" ca="1" si="101"/>
        <v>22.461874749903888</v>
      </c>
      <c r="BT77" s="5">
        <f t="shared" ca="1" si="102"/>
        <v>16.019369360403413</v>
      </c>
      <c r="BU77" s="5">
        <f t="shared" si="103"/>
        <v>1.24371694882052</v>
      </c>
      <c r="BV77" t="s">
        <v>915</v>
      </c>
      <c r="BX77" s="4">
        <v>77</v>
      </c>
      <c r="BY77" s="4">
        <v>16</v>
      </c>
      <c r="CA77" t="s">
        <v>1117</v>
      </c>
      <c r="CF77" s="64">
        <v>0.5808395745263063</v>
      </c>
      <c r="CG77" s="327" t="s">
        <v>69</v>
      </c>
      <c r="CK77">
        <v>76</v>
      </c>
      <c r="CL77">
        <v>87</v>
      </c>
      <c r="CM77">
        <v>70</v>
      </c>
      <c r="CN77">
        <v>62</v>
      </c>
      <c r="CO77">
        <v>59</v>
      </c>
      <c r="CP77">
        <v>39</v>
      </c>
      <c r="CQ77">
        <v>37</v>
      </c>
      <c r="CR77">
        <v>29</v>
      </c>
      <c r="CS77">
        <v>26</v>
      </c>
      <c r="CT77">
        <v>22</v>
      </c>
      <c r="CY77" s="327" t="s">
        <v>69</v>
      </c>
      <c r="CZ77" s="5">
        <v>55.192837212108202</v>
      </c>
      <c r="DA77" s="5">
        <f t="shared" si="104"/>
        <v>56.938856994221823</v>
      </c>
      <c r="DB77" s="7">
        <v>44.079655559033661</v>
      </c>
      <c r="DC77" s="7">
        <v>65.467625899280563</v>
      </c>
      <c r="DD77" s="7">
        <f t="shared" si="105"/>
        <v>46.615534200687016</v>
      </c>
      <c r="DE77" s="7">
        <f t="shared" si="106"/>
        <v>68.010659618063414</v>
      </c>
      <c r="DF77" s="5">
        <v>5.9958318855685073</v>
      </c>
      <c r="DG77" s="5">
        <f t="shared" si="107"/>
        <v>6.3019678470319977</v>
      </c>
      <c r="DJ77">
        <v>195</v>
      </c>
      <c r="DK77" s="64"/>
      <c r="DL77" s="7">
        <v>64.366684692260492</v>
      </c>
      <c r="DM77" s="7">
        <v>85.811895649543317</v>
      </c>
      <c r="DN77" s="5">
        <v>8.4449195772764263</v>
      </c>
      <c r="DO77">
        <v>67</v>
      </c>
      <c r="DQ77" s="5">
        <v>71.898280536019612</v>
      </c>
      <c r="DR77" s="5">
        <v>66.423710402014706</v>
      </c>
      <c r="DS77" s="5">
        <v>71.898280536019612</v>
      </c>
      <c r="DT77" s="5">
        <f t="shared" si="108"/>
        <v>66.423710402014706</v>
      </c>
      <c r="DU77">
        <v>2137</v>
      </c>
      <c r="DV77" s="5">
        <v>336.375</v>
      </c>
      <c r="DW77" s="7"/>
      <c r="DX77" s="7">
        <v>195</v>
      </c>
      <c r="DY77" s="5" t="s">
        <v>69</v>
      </c>
      <c r="DZ77" s="5"/>
      <c r="EA77" s="7">
        <v>363</v>
      </c>
      <c r="EB77" s="5">
        <v>79.128065395095362</v>
      </c>
      <c r="EC77" s="7">
        <v>71.898280536019612</v>
      </c>
      <c r="ED77" s="68">
        <v>115.03724885763138</v>
      </c>
      <c r="EE77">
        <v>0</v>
      </c>
    </row>
    <row r="78" spans="1:135" ht="14.45" customHeight="1" x14ac:dyDescent="0.2">
      <c r="A78" s="204">
        <v>143</v>
      </c>
      <c r="B78" s="335" t="s">
        <v>323</v>
      </c>
      <c r="C78" s="238" t="s">
        <v>119</v>
      </c>
      <c r="D78" s="158" t="str">
        <f>IFERROR(IFERROR(VLOOKUP(C78, Archive!$I$786:$P$3989, 8, FALSE), VLOOKUP(C78, Archive!$L$786:$Q$6126, 6, FALSE)), "-")</f>
        <v>-</v>
      </c>
      <c r="E78" s="156" t="str">
        <f>IFERROR(VLOOKUP(C78, Archive!$I$786:$S$3989, 11, FALSE), "-")</f>
        <v>-</v>
      </c>
      <c r="F78" s="205">
        <f ca="1">VLOOKUP($A78, Calcs!$A$3:'Calcs'!$ANA$180, 114, FALSE)</f>
        <v>3</v>
      </c>
      <c r="G78" s="206">
        <f ca="1">VLOOKUP($A78, Calcs!$A$3:'Calcs'!$ANA$180, 115, FALSE)</f>
        <v>2</v>
      </c>
      <c r="H78" s="207">
        <f ca="1">VLOOKUP($A78, Calcs!$A$3:'Calcs'!$ANA$180, 116, FALSE)</f>
        <v>2</v>
      </c>
      <c r="I78" s="208">
        <f ca="1">VLOOKUP($A78, Calcs!$A$3:'Calcs'!$ANA$180, 117, FALSE)</f>
        <v>0</v>
      </c>
      <c r="J78" s="209">
        <f ca="1">VLOOKUP($A78, Calcs!$A$3:'Calcs'!$ANA$180, 118, FALSE)</f>
        <v>1</v>
      </c>
      <c r="K78" s="210">
        <f ca="1">VLOOKUP($A78, Calcs!$A$3:'Calcs'!$ANA$180, 119, FALSE)</f>
        <v>2</v>
      </c>
      <c r="L78" s="211">
        <f ca="1">VLOOKUP($A78, Calcs!$A$3:'Calcs'!$ANA$180, 120, FALSE)</f>
        <v>0</v>
      </c>
      <c r="M78" s="212">
        <f ca="1">VLOOKUP($A78, Calcs!$A$3:'Calcs'!$ANA$180, 121, FALSE)</f>
        <v>0</v>
      </c>
      <c r="N78" s="213" t="str">
        <f t="shared" ca="1" si="73"/>
        <v>6-4</v>
      </c>
      <c r="O78" s="214">
        <f ca="1">VLOOKUP($A78, Calcs!$A$3:'Calcs'!$ANA$180, 311, FALSE)/X78</f>
        <v>39.4</v>
      </c>
      <c r="P78" s="214">
        <f ca="1">VLOOKUP($A78, Calcs!$A$3:'Calcs'!$ANA$180, 406, FALSE)/X78</f>
        <v>36</v>
      </c>
      <c r="Q78" s="214">
        <f t="shared" ca="1" si="74"/>
        <v>3.3999999999999986</v>
      </c>
      <c r="R78" s="215">
        <f ca="1">VLOOKUP($A78,Calcs!$A$3:'Calcs'!$ANA$180,500,FALSE)/X78</f>
        <v>4.1010000000000009</v>
      </c>
      <c r="S78" s="214">
        <f ca="1">VLOOKUP($A78, Calcs!$A$3:'Calcs'!$ANA$180, 216, FALSE)/X78</f>
        <v>57.197132594698907</v>
      </c>
      <c r="T78" s="215">
        <f ca="1">VLOOKUP($A78, Calcs!$A$3:'Calcs'!$ANA$180, 594, FALSE)/X78</f>
        <v>-3.0109999999999997</v>
      </c>
      <c r="U78" s="214">
        <f ca="1">VLOOKUP($A78, Calcs!$A$3:'Calcs'!$ANA$180, 688, FALSE)/X78</f>
        <v>52.1</v>
      </c>
      <c r="V78" s="204">
        <f ca="1">VLOOKUP($A78, Calcs!$A$3:'Calcs'!$ANA$180, 782, FALSE)/X78</f>
        <v>53.4</v>
      </c>
      <c r="W78" s="220">
        <v>10</v>
      </c>
      <c r="X78" s="214">
        <f ca="1">VLOOKUP($A78, Calcs!$A$3:'Calcs'!$ANA$180, 9, FALSE)</f>
        <v>10</v>
      </c>
      <c r="Y78" s="215">
        <f t="shared" ca="1" si="75"/>
        <v>13.021214337966347</v>
      </c>
      <c r="Z78" s="215">
        <f t="shared" ca="1" si="76"/>
        <v>36.175936910143868</v>
      </c>
      <c r="AA78" s="215">
        <f t="shared" ca="1" si="77"/>
        <v>6.4109999999999978</v>
      </c>
      <c r="AB78" s="204">
        <f t="shared" ca="1" si="78"/>
        <v>52.1</v>
      </c>
      <c r="AC78" s="204">
        <f t="shared" ca="1" si="79"/>
        <v>53.4</v>
      </c>
      <c r="AD78" s="158">
        <f t="shared" ca="1" si="80"/>
        <v>25.478558716549117</v>
      </c>
      <c r="AE78" s="215">
        <f t="shared" ca="1" si="81"/>
        <v>7.3075303625780439</v>
      </c>
      <c r="AF78" s="216">
        <f ca="1">VLOOKUP($A78,Calcs!$A$3:'Calcs'!$ANA$180,122,FALSE)</f>
        <v>11</v>
      </c>
      <c r="AG78" s="216">
        <f ca="1">VLOOKUP($A78,Calcs!$A$3:'Calcs'!$ANA$180,123,FALSE)</f>
        <v>9</v>
      </c>
      <c r="AH78" s="216">
        <f ca="1">VLOOKUP($A78,Calcs!$A$3:'Calcs'!$ANA$180,124,FALSE)*2</f>
        <v>6</v>
      </c>
      <c r="AI78" s="216">
        <f ca="1">VLOOKUP($A78,Calcs!$A$3:'Calcs'!$ANA$180,110,FALSE)*8</f>
        <v>0</v>
      </c>
      <c r="AJ78" s="216">
        <f ca="1">VLOOKUP($A78,Calcs!$A$3:'Calcs'!$ANA$180,112,FALSE)*12</f>
        <v>0</v>
      </c>
      <c r="AK78" s="157">
        <v>27</v>
      </c>
      <c r="AL78" s="216">
        <f t="shared" ca="1" si="82"/>
        <v>53</v>
      </c>
      <c r="AM78" s="352">
        <f t="shared" si="83"/>
        <v>27</v>
      </c>
      <c r="AN78" s="218">
        <v>77</v>
      </c>
      <c r="AO78" s="217">
        <f t="shared" ca="1" si="84"/>
        <v>77</v>
      </c>
      <c r="AP78" s="191">
        <f t="shared" ca="1" si="85"/>
        <v>0</v>
      </c>
      <c r="AQ78" s="155">
        <f t="shared" ca="1" si="86"/>
        <v>56.647016326345849</v>
      </c>
      <c r="AR78" s="203">
        <f t="shared" ca="1" si="87"/>
        <v>65.305882352941182</v>
      </c>
      <c r="AS78" s="203">
        <f t="shared" ca="1" si="88"/>
        <v>74.325607843137249</v>
      </c>
      <c r="AT78" s="203">
        <f t="shared" ca="1" si="89"/>
        <v>56.010327142377371</v>
      </c>
      <c r="AU78" s="203">
        <f t="shared" ca="1" si="90"/>
        <v>66.403583617747429</v>
      </c>
      <c r="AV78" s="203">
        <f t="shared" ca="1" si="91"/>
        <v>69.497106853642222</v>
      </c>
      <c r="AW78" s="203">
        <f t="shared" ca="1" si="92"/>
        <v>16.097411272879132</v>
      </c>
      <c r="AX78" s="203">
        <f t="shared" ca="1" si="93"/>
        <v>64.592536570242103</v>
      </c>
      <c r="AY78" s="203">
        <f t="shared" ca="1" si="94"/>
        <v>66.642050788000432</v>
      </c>
      <c r="AZ78" s="203">
        <f t="shared" ca="1" si="95"/>
        <v>35.251195702136258</v>
      </c>
      <c r="BA78" s="203">
        <f t="shared" ca="1" si="96"/>
        <v>29.306487695749439</v>
      </c>
      <c r="BB78" s="203">
        <f t="shared" ca="1" si="97"/>
        <v>46.491228070175438</v>
      </c>
      <c r="BC78" s="204">
        <v>63</v>
      </c>
      <c r="BE78">
        <f ca="1">VLOOKUP($A78, Calcs!$A$3:'Calcs'!$ANA$180, 872, FALSE)</f>
        <v>61</v>
      </c>
      <c r="BF78" s="5">
        <f t="shared" si="109"/>
        <v>9.5958824167837182</v>
      </c>
      <c r="BG78">
        <f>(IF(A78&lt;17,SoC!X$2,IF(A78&lt;33,SoC!X$3,IF(A78&lt;49,SoC!X$4,IF(A78&lt;65,SoC!X$5,IF(A78&lt;81,SoC!X$6,IF(A78&lt;97,SoC!X$7,IF(A78&lt;113,SoC!X$8,IF(A78&lt;129,SoC!X$9,IF(A78&lt;145,SoC!X$10,SoC!X$11)))))))))+IF(BX78&lt;17,SoC!X$15,IF(BX78&lt;33,SoC!X$16,IF(BX78&lt;49,SoC!X$17,IF(BX78&lt;65,SoC!X$18,IF(BX78&lt;81,SoC!X$19,IF(BX78&lt;97,SoC!X$20,IF(BX78&lt;113,SoC!X$21,IF(BX78&lt;129,SoC!X$22,IF(BX78&lt;145,SoC!X$23,SoC!X$24))))))))))/2</f>
        <v>0.63247815526851592</v>
      </c>
      <c r="BH78" s="7">
        <v>56.010327142377371</v>
      </c>
      <c r="BI78" s="7">
        <v>66.403583617747429</v>
      </c>
      <c r="BJ78" s="5">
        <v>7.3075303625780439</v>
      </c>
      <c r="BK78" s="5">
        <v>56.620915742041326</v>
      </c>
      <c r="BL78">
        <f ca="1">VLOOKUP($A78, Calcs!$A$3:'Calcs'!$AXV$180, 1058, FALSE)</f>
        <v>1595</v>
      </c>
      <c r="BM78" s="4"/>
      <c r="BN78" s="5">
        <f t="shared" si="98"/>
        <v>0.75246870859884485</v>
      </c>
      <c r="BO78" s="5" t="str">
        <f t="shared" si="99"/>
        <v>CD</v>
      </c>
      <c r="BP78" s="65">
        <f t="shared" si="100"/>
        <v>0.288984797203437</v>
      </c>
      <c r="BQ78" s="90">
        <v>9</v>
      </c>
      <c r="BR78" s="8" t="s">
        <v>264</v>
      </c>
      <c r="BS78" s="5">
        <f t="shared" ca="1" si="101"/>
        <v>20.250481375204568</v>
      </c>
      <c r="BT78" s="5">
        <f t="shared" ca="1" si="102"/>
        <v>15.24329781970772</v>
      </c>
      <c r="BU78" s="5">
        <f t="shared" si="103"/>
        <v>0.98411417684774705</v>
      </c>
      <c r="BV78" t="s">
        <v>920</v>
      </c>
      <c r="BX78" s="4">
        <v>148</v>
      </c>
      <c r="BY78" s="4">
        <v>15</v>
      </c>
      <c r="CA78" t="s">
        <v>1117</v>
      </c>
      <c r="CF78" s="64">
        <v>0.48291084524471078</v>
      </c>
      <c r="CG78" s="335" t="s">
        <v>119</v>
      </c>
      <c r="CK78">
        <v>77</v>
      </c>
      <c r="CL78">
        <v>68</v>
      </c>
      <c r="CM78">
        <v>84</v>
      </c>
      <c r="CN78">
        <v>101</v>
      </c>
      <c r="CO78">
        <v>107</v>
      </c>
      <c r="CP78">
        <v>105</v>
      </c>
      <c r="CQ78">
        <v>119</v>
      </c>
      <c r="CR78">
        <v>126</v>
      </c>
      <c r="CS78">
        <v>131</v>
      </c>
      <c r="CT78">
        <v>135</v>
      </c>
      <c r="CY78" s="335" t="s">
        <v>119</v>
      </c>
      <c r="CZ78" s="5">
        <v>56.380965673212415</v>
      </c>
      <c r="DA78" s="5">
        <f t="shared" si="104"/>
        <v>53.413576103801127</v>
      </c>
      <c r="DB78" s="7">
        <v>59.138656526597963</v>
      </c>
      <c r="DC78" s="7">
        <v>65.467625899280563</v>
      </c>
      <c r="DD78" s="7">
        <f t="shared" si="105"/>
        <v>57.260243468040699</v>
      </c>
      <c r="DE78" s="7">
        <f t="shared" si="106"/>
        <v>62.857772495183127</v>
      </c>
      <c r="DF78" s="5">
        <v>7.6313498150720358</v>
      </c>
      <c r="DG78" s="5">
        <f t="shared" si="107"/>
        <v>7.4292856792406869</v>
      </c>
      <c r="DJ78">
        <v>63</v>
      </c>
      <c r="DK78" s="64"/>
      <c r="DL78" s="7">
        <v>44.111352058139872</v>
      </c>
      <c r="DM78" s="7">
        <v>44.58879866650107</v>
      </c>
      <c r="DN78" s="5">
        <v>6.0148367284212476</v>
      </c>
      <c r="DO78">
        <v>35</v>
      </c>
      <c r="DQ78" s="5">
        <v>30.162113277625284</v>
      </c>
      <c r="DR78" s="5">
        <v>35.121584958218961</v>
      </c>
      <c r="DS78" s="5">
        <v>30.162113277625284</v>
      </c>
      <c r="DT78" s="5">
        <f t="shared" si="108"/>
        <v>35.121584958218961</v>
      </c>
      <c r="DU78">
        <v>1493</v>
      </c>
      <c r="DV78" s="5">
        <v>175.25</v>
      </c>
      <c r="DW78" s="7"/>
      <c r="DX78" s="7">
        <v>63</v>
      </c>
      <c r="DY78" s="5" t="s">
        <v>119</v>
      </c>
      <c r="DZ78" s="5"/>
      <c r="EA78" s="7">
        <v>64</v>
      </c>
      <c r="EB78" s="5">
        <v>13.950953678474114</v>
      </c>
      <c r="EC78" s="7">
        <v>30.162113277625284</v>
      </c>
      <c r="ED78" s="68">
        <v>48.259381244200455</v>
      </c>
      <c r="EE78">
        <v>0</v>
      </c>
    </row>
    <row r="79" spans="1:135" ht="14.45" customHeight="1" x14ac:dyDescent="0.2">
      <c r="A79" s="204">
        <v>90</v>
      </c>
      <c r="B79" s="326" t="s">
        <v>1</v>
      </c>
      <c r="C79" s="230" t="s">
        <v>37</v>
      </c>
      <c r="D79" s="158" t="str">
        <f>IFERROR(IFERROR(VLOOKUP(C79, Archive!$I$786:$P$3989, 8, FALSE), VLOOKUP(C79, Archive!$L$786:$Q$6126, 6, FALSE)), "-")</f>
        <v>-</v>
      </c>
      <c r="E79" s="156" t="str">
        <f>IFERROR(VLOOKUP(C79, Archive!$I$786:$S$3989, 11, FALSE), "-")</f>
        <v>-</v>
      </c>
      <c r="F79" s="205">
        <f ca="1">VLOOKUP($A79, Calcs!$A$3:'Calcs'!$ANA$180, 114, FALSE)</f>
        <v>3</v>
      </c>
      <c r="G79" s="206">
        <f ca="1">VLOOKUP($A79, Calcs!$A$3:'Calcs'!$ANA$180, 115, FALSE)</f>
        <v>2</v>
      </c>
      <c r="H79" s="207">
        <f ca="1">VLOOKUP($A79, Calcs!$A$3:'Calcs'!$ANA$180, 116, FALSE)</f>
        <v>2</v>
      </c>
      <c r="I79" s="208">
        <f ca="1">VLOOKUP($A79, Calcs!$A$3:'Calcs'!$ANA$180, 117, FALSE)</f>
        <v>0</v>
      </c>
      <c r="J79" s="209">
        <f ca="1">VLOOKUP($A79, Calcs!$A$3:'Calcs'!$ANA$180, 118, FALSE)</f>
        <v>0</v>
      </c>
      <c r="K79" s="210">
        <f ca="1">VLOOKUP($A79, Calcs!$A$3:'Calcs'!$ANA$180, 119, FALSE)</f>
        <v>2</v>
      </c>
      <c r="L79" s="211">
        <f ca="1">VLOOKUP($A79, Calcs!$A$3:'Calcs'!$ANA$180, 120, FALSE)</f>
        <v>0</v>
      </c>
      <c r="M79" s="212">
        <f ca="1">VLOOKUP($A79, Calcs!$A$3:'Calcs'!$ANA$180, 121, FALSE)</f>
        <v>0</v>
      </c>
      <c r="N79" s="213" t="str">
        <f t="shared" ca="1" si="73"/>
        <v>5-4</v>
      </c>
      <c r="O79" s="214">
        <f ca="1">VLOOKUP($A79, Calcs!$A$3:'Calcs'!$ANA$180, 311, FALSE)/X79</f>
        <v>44.666666666666664</v>
      </c>
      <c r="P79" s="214">
        <f ca="1">VLOOKUP($A79, Calcs!$A$3:'Calcs'!$ANA$180, 406, FALSE)/X79</f>
        <v>34.222222222222221</v>
      </c>
      <c r="Q79" s="214">
        <f t="shared" ca="1" si="74"/>
        <v>10.444444444444443</v>
      </c>
      <c r="R79" s="215">
        <f ca="1">VLOOKUP($A79,Calcs!$A$3:'Calcs'!$ANA$180,500,FALSE)/X79</f>
        <v>4.0155555555555553</v>
      </c>
      <c r="S79" s="214">
        <f ca="1">VLOOKUP($A79, Calcs!$A$3:'Calcs'!$ANA$180, 216, FALSE)/X79</f>
        <v>38.088433854725572</v>
      </c>
      <c r="T79" s="215">
        <f ca="1">VLOOKUP($A79, Calcs!$A$3:'Calcs'!$ANA$180, 594, FALSE)/X79</f>
        <v>-1.6077777777777778</v>
      </c>
      <c r="U79" s="214">
        <f ca="1">VLOOKUP($A79, Calcs!$A$3:'Calcs'!$ANA$180, 688, FALSE)/X79</f>
        <v>30</v>
      </c>
      <c r="V79" s="204">
        <f ca="1">VLOOKUP($A79, Calcs!$A$3:'Calcs'!$ANA$180, 782, FALSE)/X79</f>
        <v>66.055555555555557</v>
      </c>
      <c r="W79" s="220">
        <v>10</v>
      </c>
      <c r="X79" s="214">
        <f ca="1">VLOOKUP($A79, Calcs!$A$3:'Calcs'!$ANA$180, 9, FALSE)</f>
        <v>9</v>
      </c>
      <c r="Y79" s="215">
        <f t="shared" ca="1" si="75"/>
        <v>15.052573325954622</v>
      </c>
      <c r="Z79" s="215">
        <f t="shared" ca="1" si="76"/>
        <v>22.603841482869218</v>
      </c>
      <c r="AA79" s="215">
        <f t="shared" ca="1" si="77"/>
        <v>12.05222222222222</v>
      </c>
      <c r="AB79" s="204">
        <f t="shared" ca="1" si="78"/>
        <v>30</v>
      </c>
      <c r="AC79" s="204">
        <f t="shared" ca="1" si="79"/>
        <v>66.055555555555557</v>
      </c>
      <c r="AD79" s="158">
        <f t="shared" ca="1" si="80"/>
        <v>18.016336282416599</v>
      </c>
      <c r="AE79" s="215">
        <f t="shared" ca="1" si="81"/>
        <v>8.1274568934910718</v>
      </c>
      <c r="AF79" s="216">
        <f ca="1">VLOOKUP($A79,Calcs!$A$3:'Calcs'!$ANA$180,122,FALSE)</f>
        <v>11</v>
      </c>
      <c r="AG79" s="216">
        <f ca="1">VLOOKUP($A79,Calcs!$A$3:'Calcs'!$ANA$180,123,FALSE)</f>
        <v>9</v>
      </c>
      <c r="AH79" s="216">
        <f ca="1">VLOOKUP($A79,Calcs!$A$3:'Calcs'!$ANA$180,124,FALSE)*2</f>
        <v>0</v>
      </c>
      <c r="AI79" s="216">
        <f ca="1">VLOOKUP($A79,Calcs!$A$3:'Calcs'!$ANA$180,110,FALSE)*8</f>
        <v>0</v>
      </c>
      <c r="AJ79" s="216">
        <f ca="1">VLOOKUP($A79,Calcs!$A$3:'Calcs'!$ANA$180,112,FALSE)*12</f>
        <v>0</v>
      </c>
      <c r="AK79" s="157">
        <v>34</v>
      </c>
      <c r="AL79" s="216">
        <f t="shared" ca="1" si="82"/>
        <v>54</v>
      </c>
      <c r="AM79" s="352">
        <f t="shared" si="83"/>
        <v>34</v>
      </c>
      <c r="AN79" s="219">
        <v>78</v>
      </c>
      <c r="AO79" s="217">
        <f t="shared" ca="1" si="84"/>
        <v>78</v>
      </c>
      <c r="AP79" s="191">
        <f t="shared" ca="1" si="85"/>
        <v>0</v>
      </c>
      <c r="AQ79" s="155">
        <f t="shared" ca="1" si="86"/>
        <v>56.225092681999982</v>
      </c>
      <c r="AR79" s="203">
        <f t="shared" ca="1" si="87"/>
        <v>64.705882352941174</v>
      </c>
      <c r="AS79" s="203">
        <f t="shared" ca="1" si="88"/>
        <v>74.019607843137251</v>
      </c>
      <c r="AT79" s="203">
        <f t="shared" ca="1" si="89"/>
        <v>65.208738449820231</v>
      </c>
      <c r="AU79" s="203">
        <f t="shared" ca="1" si="90"/>
        <v>70.157849829351534</v>
      </c>
      <c r="AV79" s="203">
        <f t="shared" ca="1" si="91"/>
        <v>80.33891998889672</v>
      </c>
      <c r="AW79" s="203">
        <f t="shared" ca="1" si="92"/>
        <v>0</v>
      </c>
      <c r="AX79" s="203">
        <f t="shared" ca="1" si="93"/>
        <v>73.337467156462083</v>
      </c>
      <c r="AY79" s="203">
        <f t="shared" ca="1" si="94"/>
        <v>76.800407708955888</v>
      </c>
      <c r="AZ79" s="203">
        <f t="shared" ca="1" si="95"/>
        <v>28.119212111102321</v>
      </c>
      <c r="BA79" s="203">
        <f t="shared" ca="1" si="96"/>
        <v>16.62938105891126</v>
      </c>
      <c r="BB79" s="203">
        <f t="shared" ca="1" si="97"/>
        <v>47.368421052631575</v>
      </c>
      <c r="BC79" s="204">
        <v>48</v>
      </c>
      <c r="BE79">
        <f ca="1">VLOOKUP($A79, Calcs!$A$3:'Calcs'!$ANA$180, 872, FALSE)</f>
        <v>95</v>
      </c>
      <c r="BF79" s="5">
        <f t="shared" si="109"/>
        <v>5.3112546340999991</v>
      </c>
      <c r="BG79">
        <f>(IF(A79&lt;17,SoC!X$2,IF(A79&lt;33,SoC!X$3,IF(A79&lt;49,SoC!X$4,IF(A79&lt;65,SoC!X$5,IF(A79&lt;81,SoC!X$6,IF(A79&lt;97,SoC!X$7,IF(A79&lt;113,SoC!X$8,IF(A79&lt;129,SoC!X$9,IF(A79&lt;145,SoC!X$10,SoC!X$11)))))))))+IF(BX79&lt;17,SoC!X$15,IF(BX79&lt;33,SoC!X$16,IF(BX79&lt;49,SoC!X$17,IF(BX79&lt;65,SoC!X$18,IF(BX79&lt;81,SoC!X$19,IF(BX79&lt;97,SoC!X$20,IF(BX79&lt;113,SoC!X$21,IF(BX79&lt;129,SoC!X$22,IF(BX79&lt;145,SoC!X$23,SoC!X$24))))))))))/2</f>
        <v>0.59345683703045704</v>
      </c>
      <c r="BH79" s="7">
        <v>65.208738449820231</v>
      </c>
      <c r="BI79" s="7">
        <v>70.157849829351534</v>
      </c>
      <c r="BJ79" s="5">
        <v>8.1274568934910718</v>
      </c>
      <c r="BK79" s="5">
        <v>56.225092681999982</v>
      </c>
      <c r="BL79">
        <f ca="1">VLOOKUP($A79, Calcs!$A$3:'Calcs'!$AXV$180, 1058, FALSE)</f>
        <v>1425</v>
      </c>
      <c r="BM79" s="4"/>
      <c r="BN79" s="5">
        <f t="shared" si="98"/>
        <v>0.74983393282779609</v>
      </c>
      <c r="BO79" s="5" t="str">
        <f t="shared" si="99"/>
        <v>CD</v>
      </c>
      <c r="BP79" s="65">
        <f t="shared" si="100"/>
        <v>0.61978345065168206</v>
      </c>
      <c r="BQ79" s="90">
        <v>5</v>
      </c>
      <c r="BR79" s="8" t="s">
        <v>269</v>
      </c>
      <c r="BS79" s="5">
        <f t="shared" ca="1" si="101"/>
        <v>17.955914740787815</v>
      </c>
      <c r="BT79" s="5">
        <f t="shared" ca="1" si="102"/>
        <v>14.419068815895935</v>
      </c>
      <c r="BU79" s="5">
        <f t="shared" si="103"/>
        <v>0.58829111680640267</v>
      </c>
      <c r="BV79" t="s">
        <v>920</v>
      </c>
      <c r="BX79" s="4">
        <v>156</v>
      </c>
      <c r="BY79" s="4">
        <v>4</v>
      </c>
      <c r="CA79" t="s">
        <v>1117</v>
      </c>
      <c r="CF79" s="64">
        <v>0.19996085684299561</v>
      </c>
      <c r="CG79" s="326" t="s">
        <v>37</v>
      </c>
      <c r="CK79">
        <v>78</v>
      </c>
      <c r="CL79">
        <v>75</v>
      </c>
      <c r="CM79">
        <v>98</v>
      </c>
      <c r="CN79">
        <v>119</v>
      </c>
      <c r="CO79">
        <v>134</v>
      </c>
      <c r="CP79">
        <v>135</v>
      </c>
      <c r="CQ79">
        <v>139</v>
      </c>
      <c r="CR79">
        <v>146</v>
      </c>
      <c r="CS79">
        <v>148</v>
      </c>
      <c r="CT79">
        <v>151</v>
      </c>
      <c r="CY79" s="326" t="s">
        <v>37</v>
      </c>
      <c r="CZ79" s="5">
        <v>52.447233213040057</v>
      </c>
      <c r="DA79" s="5">
        <f t="shared" si="104"/>
        <v>48.902747191635058</v>
      </c>
      <c r="DB79" s="7">
        <v>57.35553092701204</v>
      </c>
      <c r="DC79" s="7">
        <v>63.069544364508403</v>
      </c>
      <c r="DD79" s="7">
        <f t="shared" si="105"/>
        <v>53.97423899025133</v>
      </c>
      <c r="DE79" s="7">
        <f t="shared" si="106"/>
        <v>59.941614285289447</v>
      </c>
      <c r="DF79" s="5">
        <v>7.6428070759374789</v>
      </c>
      <c r="DG79" s="5">
        <f t="shared" si="107"/>
        <v>7.3428235239998774</v>
      </c>
      <c r="DJ79">
        <v>48</v>
      </c>
      <c r="DK79" s="64"/>
      <c r="DL79" s="7">
        <v>30.305195432926364</v>
      </c>
      <c r="DM79" s="7">
        <v>38.046103730756734</v>
      </c>
      <c r="DN79" s="5">
        <v>5.2429386604366677</v>
      </c>
      <c r="DO79">
        <v>46</v>
      </c>
      <c r="DQ79" s="5">
        <v>20.390108619200106</v>
      </c>
      <c r="DR79" s="5">
        <v>27.792581464400079</v>
      </c>
      <c r="DS79" s="5">
        <v>20.390108619200106</v>
      </c>
      <c r="DT79" s="5">
        <f t="shared" si="108"/>
        <v>27.792581464400079</v>
      </c>
      <c r="DU79">
        <v>1308</v>
      </c>
      <c r="DV79" s="5">
        <v>228.25</v>
      </c>
      <c r="DW79" s="7"/>
      <c r="DX79" s="7">
        <v>48</v>
      </c>
      <c r="DY79" s="5" t="s">
        <v>37</v>
      </c>
      <c r="DZ79" s="5"/>
      <c r="EA79" s="7">
        <v>66</v>
      </c>
      <c r="EB79" s="5">
        <v>14.38692098092643</v>
      </c>
      <c r="EC79" s="7">
        <v>20.390108619200106</v>
      </c>
      <c r="ED79" s="68">
        <v>32.624173790720171</v>
      </c>
      <c r="EE79">
        <v>0</v>
      </c>
    </row>
    <row r="80" spans="1:135" ht="14.45" customHeight="1" x14ac:dyDescent="0.2">
      <c r="A80" s="204">
        <v>79</v>
      </c>
      <c r="B80" s="329" t="s">
        <v>2</v>
      </c>
      <c r="C80" s="233" t="s">
        <v>48</v>
      </c>
      <c r="D80" s="158" t="str">
        <f>IFERROR(IFERROR(VLOOKUP(C80, Archive!$I$786:$P$3989, 8, FALSE), VLOOKUP(C80, Archive!$L$786:$Q$6126, 6, FALSE)), "-")</f>
        <v>-</v>
      </c>
      <c r="E80" s="156" t="str">
        <f>IFERROR(VLOOKUP(C80, Archive!$I$786:$S$3989, 11, FALSE), "-")</f>
        <v>-</v>
      </c>
      <c r="F80" s="205">
        <f ca="1">VLOOKUP($A80, Calcs!$A$3:'Calcs'!$ANA$180, 114, FALSE)</f>
        <v>2</v>
      </c>
      <c r="G80" s="206">
        <f ca="1">VLOOKUP($A80, Calcs!$A$3:'Calcs'!$ANA$180, 115, FALSE)</f>
        <v>3</v>
      </c>
      <c r="H80" s="207">
        <f ca="1">VLOOKUP($A80, Calcs!$A$3:'Calcs'!$ANA$180, 116, FALSE)</f>
        <v>1</v>
      </c>
      <c r="I80" s="208">
        <f ca="1">VLOOKUP($A80, Calcs!$A$3:'Calcs'!$ANA$180, 117, FALSE)</f>
        <v>1</v>
      </c>
      <c r="J80" s="209">
        <f ca="1">VLOOKUP($A80, Calcs!$A$3:'Calcs'!$ANA$180, 118, FALSE)</f>
        <v>2</v>
      </c>
      <c r="K80" s="210">
        <f ca="1">VLOOKUP($A80, Calcs!$A$3:'Calcs'!$ANA$180, 119, FALSE)</f>
        <v>2</v>
      </c>
      <c r="L80" s="211">
        <f ca="1">VLOOKUP($A80, Calcs!$A$3:'Calcs'!$ANA$180, 120, FALSE)</f>
        <v>0</v>
      </c>
      <c r="M80" s="212">
        <f ca="1">VLOOKUP($A80, Calcs!$A$3:'Calcs'!$ANA$180, 121, FALSE)</f>
        <v>0</v>
      </c>
      <c r="N80" s="213" t="str">
        <f t="shared" ca="1" si="73"/>
        <v>5-6</v>
      </c>
      <c r="O80" s="214">
        <f ca="1">VLOOKUP($A80, Calcs!$A$3:'Calcs'!$ANA$180, 311, FALSE)/X80</f>
        <v>33.777777777777779</v>
      </c>
      <c r="P80" s="214">
        <f ca="1">VLOOKUP($A80, Calcs!$A$3:'Calcs'!$ANA$180, 406, FALSE)/X80</f>
        <v>35.888888888888886</v>
      </c>
      <c r="Q80" s="214">
        <f t="shared" ca="1" si="74"/>
        <v>-2.1111111111111072</v>
      </c>
      <c r="R80" s="215">
        <f ca="1">VLOOKUP($A80,Calcs!$A$3:'Calcs'!$ANA$180,500,FALSE)/X80</f>
        <v>3.8788888888888895</v>
      </c>
      <c r="S80" s="214">
        <f ca="1">VLOOKUP($A80, Calcs!$A$3:'Calcs'!$ANA$180, 216, FALSE)/X80</f>
        <v>58.543236413258683</v>
      </c>
      <c r="T80" s="215">
        <f ca="1">VLOOKUP($A80, Calcs!$A$3:'Calcs'!$ANA$180, 594, FALSE)/X80</f>
        <v>5.2144444444444442</v>
      </c>
      <c r="U80" s="214">
        <f ca="1">VLOOKUP($A80, Calcs!$A$3:'Calcs'!$ANA$180, 688, FALSE)/X80</f>
        <v>71.444444444444443</v>
      </c>
      <c r="V80" s="204">
        <f ca="1">VLOOKUP($A80, Calcs!$A$3:'Calcs'!$ANA$180, 782, FALSE)/X80</f>
        <v>33.888888888888886</v>
      </c>
      <c r="W80" s="220">
        <v>3</v>
      </c>
      <c r="X80" s="214">
        <f ca="1">VLOOKUP($A80, Calcs!$A$3:'Calcs'!$ANA$180, 9, FALSE)</f>
        <v>9</v>
      </c>
      <c r="Y80" s="215">
        <f t="shared" ca="1" si="75"/>
        <v>12.346032655399599</v>
      </c>
      <c r="Z80" s="215">
        <f t="shared" ca="1" si="76"/>
        <v>58.268250769963494</v>
      </c>
      <c r="AA80" s="215">
        <f t="shared" ca="1" si="77"/>
        <v>-7.3255555555555514</v>
      </c>
      <c r="AB80" s="204">
        <f t="shared" ca="1" si="78"/>
        <v>71.444444444444443</v>
      </c>
      <c r="AC80" s="204">
        <f t="shared" ca="1" si="79"/>
        <v>33.888888888888886</v>
      </c>
      <c r="AD80" s="158">
        <f t="shared" ca="1" si="80"/>
        <v>46.135593563782074</v>
      </c>
      <c r="AE80" s="215">
        <f t="shared" ca="1" si="81"/>
        <v>5.8214163988576599</v>
      </c>
      <c r="AF80" s="216">
        <f ca="1">VLOOKUP($A80,Calcs!$A$3:'Calcs'!$ANA$180,122,FALSE)</f>
        <v>7</v>
      </c>
      <c r="AG80" s="216">
        <f ca="1">VLOOKUP($A80,Calcs!$A$3:'Calcs'!$ANA$180,123,FALSE)</f>
        <v>5</v>
      </c>
      <c r="AH80" s="216">
        <f ca="1">VLOOKUP($A80,Calcs!$A$3:'Calcs'!$ANA$180,124,FALSE)*2</f>
        <v>12</v>
      </c>
      <c r="AI80" s="216">
        <f ca="1">VLOOKUP($A80,Calcs!$A$3:'Calcs'!$ANA$180,110,FALSE)*8</f>
        <v>0</v>
      </c>
      <c r="AJ80" s="216">
        <f ca="1">VLOOKUP($A80,Calcs!$A$3:'Calcs'!$ANA$180,112,FALSE)*12</f>
        <v>0</v>
      </c>
      <c r="AK80" s="157">
        <v>28</v>
      </c>
      <c r="AL80" s="216">
        <f t="shared" ca="1" si="82"/>
        <v>52</v>
      </c>
      <c r="AM80" s="352">
        <f t="shared" si="83"/>
        <v>28</v>
      </c>
      <c r="AN80" s="218">
        <v>79</v>
      </c>
      <c r="AO80" s="217">
        <f t="shared" ca="1" si="84"/>
        <v>79</v>
      </c>
      <c r="AP80" s="191">
        <f t="shared" ca="1" si="85"/>
        <v>0</v>
      </c>
      <c r="AQ80" s="155">
        <f t="shared" ca="1" si="86"/>
        <v>55.558695378661994</v>
      </c>
      <c r="AR80" s="203">
        <f t="shared" ca="1" si="87"/>
        <v>42.376470588235293</v>
      </c>
      <c r="AS80" s="203">
        <f t="shared" ca="1" si="88"/>
        <v>46.200235294117647</v>
      </c>
      <c r="AT80" s="203">
        <f t="shared" ca="1" si="89"/>
        <v>45.643508187012813</v>
      </c>
      <c r="AU80" s="203">
        <f t="shared" ca="1" si="90"/>
        <v>66.638225255972699</v>
      </c>
      <c r="AV80" s="203">
        <f t="shared" ca="1" si="91"/>
        <v>65.893512571183649</v>
      </c>
      <c r="AW80" s="203">
        <f t="shared" ca="1" si="92"/>
        <v>42.300370431003515</v>
      </c>
      <c r="AX80" s="203">
        <f t="shared" ca="1" si="93"/>
        <v>43.298352420948468</v>
      </c>
      <c r="AY80" s="203">
        <f t="shared" ca="1" si="94"/>
        <v>48.230064470303311</v>
      </c>
      <c r="AZ80" s="203">
        <f t="shared" ca="1" si="95"/>
        <v>52.73259940830134</v>
      </c>
      <c r="BA80" s="203">
        <f t="shared" ca="1" si="96"/>
        <v>66.964951528709918</v>
      </c>
      <c r="BB80" s="203">
        <f t="shared" ca="1" si="97"/>
        <v>45.614035087719294</v>
      </c>
      <c r="BC80" s="204">
        <v>226</v>
      </c>
      <c r="BE80">
        <f ca="1">VLOOKUP($A80, Calcs!$A$3:'Calcs'!$ANA$180, 872, FALSE)</f>
        <v>85.25</v>
      </c>
      <c r="BF80" s="5">
        <f t="shared" si="109"/>
        <v>9.4993876433624678</v>
      </c>
      <c r="BG80">
        <f>(IF(A80&lt;17,SoC!X$2,IF(A80&lt;33,SoC!X$3,IF(A80&lt;49,SoC!X$4,IF(A80&lt;65,SoC!X$5,IF(A80&lt;81,SoC!X$6,IF(A80&lt;97,SoC!X$7,IF(A80&lt;113,SoC!X$8,IF(A80&lt;129,SoC!X$9,IF(A80&lt;145,SoC!X$10,SoC!X$11)))))))))+IF(BX80&lt;17,SoC!X$15,IF(BX80&lt;33,SoC!X$16,IF(BX80&lt;49,SoC!X$17,IF(BX80&lt;65,SoC!X$18,IF(BX80&lt;81,SoC!X$19,IF(BX80&lt;97,SoC!X$20,IF(BX80&lt;113,SoC!X$21,IF(BX80&lt;129,SoC!X$22,IF(BX80&lt;145,SoC!X$23,SoC!X$24))))))))))/2</f>
        <v>0.99530286229216891</v>
      </c>
      <c r="BH80" s="7">
        <v>45.643508187012813</v>
      </c>
      <c r="BI80" s="7">
        <v>66.638225255972699</v>
      </c>
      <c r="BJ80" s="5">
        <v>5.8214163988576599</v>
      </c>
      <c r="BK80" s="5">
        <v>55.548751592916311</v>
      </c>
      <c r="BL80">
        <f ca="1">VLOOKUP($A80, Calcs!$A$3:'Calcs'!$AXV$180, 1058, FALSE)</f>
        <v>2100</v>
      </c>
      <c r="BM80" s="4"/>
      <c r="BN80" s="5">
        <f t="shared" si="98"/>
        <v>0.74531034873344082</v>
      </c>
      <c r="BO80" s="5" t="str">
        <f t="shared" si="99"/>
        <v>CD</v>
      </c>
      <c r="BP80" s="65">
        <f t="shared" si="100"/>
        <v>-0.66850501448175803</v>
      </c>
      <c r="BQ80" s="90">
        <v>9</v>
      </c>
      <c r="BR80" s="8" t="s">
        <v>194</v>
      </c>
      <c r="BS80" s="5">
        <f t="shared" ca="1" si="101"/>
        <v>20.627181253958817</v>
      </c>
      <c r="BT80" s="5">
        <f t="shared" ca="1" si="102"/>
        <v>15.208039823590385</v>
      </c>
      <c r="BU80" s="5">
        <f t="shared" si="103"/>
        <v>-8.8049972277268296E-2</v>
      </c>
      <c r="BV80" t="s">
        <v>914</v>
      </c>
      <c r="BX80" s="4">
        <v>45</v>
      </c>
      <c r="BY80" s="4">
        <v>12</v>
      </c>
      <c r="CA80" t="s">
        <v>898</v>
      </c>
      <c r="CF80" s="64">
        <v>0.60703717668046342</v>
      </c>
      <c r="CG80" s="329" t="s">
        <v>48</v>
      </c>
      <c r="CK80">
        <v>79</v>
      </c>
      <c r="CL80">
        <v>70</v>
      </c>
      <c r="CM80">
        <v>57</v>
      </c>
      <c r="CN80">
        <v>52</v>
      </c>
      <c r="CO80">
        <v>40</v>
      </c>
      <c r="CP80">
        <v>44</v>
      </c>
      <c r="CQ80">
        <v>35</v>
      </c>
      <c r="CR80">
        <v>28</v>
      </c>
      <c r="CS80">
        <v>19</v>
      </c>
      <c r="CT80">
        <v>16</v>
      </c>
      <c r="CY80" s="329" t="s">
        <v>48</v>
      </c>
      <c r="CZ80" s="5">
        <v>62.418657732363748</v>
      </c>
      <c r="DA80" s="5">
        <f t="shared" si="104"/>
        <v>63.753587910751015</v>
      </c>
      <c r="DB80" s="7">
        <v>48.476110215120023</v>
      </c>
      <c r="DC80" s="7">
        <v>71.06314948041566</v>
      </c>
      <c r="DD80" s="7">
        <f t="shared" si="105"/>
        <v>51.130181947883131</v>
      </c>
      <c r="DE80" s="7">
        <f t="shared" si="106"/>
        <v>73.361221640507921</v>
      </c>
      <c r="DF80" s="5">
        <v>6.9868924899891409</v>
      </c>
      <c r="DG80" s="5">
        <f t="shared" si="107"/>
        <v>7.1721661949018731</v>
      </c>
      <c r="DJ80">
        <v>226</v>
      </c>
      <c r="DK80" s="64"/>
      <c r="DL80" s="7">
        <v>69.708684077224845</v>
      </c>
      <c r="DM80" s="7">
        <v>89.447726761153689</v>
      </c>
      <c r="DN80" s="5">
        <v>8.4690821292909924</v>
      </c>
      <c r="DO80">
        <v>61</v>
      </c>
      <c r="DQ80" s="5">
        <v>76.397827610813579</v>
      </c>
      <c r="DR80" s="5">
        <v>69.798370708110184</v>
      </c>
      <c r="DS80" s="5">
        <v>76.397827610813579</v>
      </c>
      <c r="DT80" s="5">
        <f t="shared" si="108"/>
        <v>69.798370708110184</v>
      </c>
      <c r="DU80">
        <v>2257</v>
      </c>
      <c r="DV80" s="5">
        <v>307.25</v>
      </c>
      <c r="DW80" s="7"/>
      <c r="DX80" s="7">
        <v>226</v>
      </c>
      <c r="DY80" s="5" t="s">
        <v>48</v>
      </c>
      <c r="DZ80" s="5"/>
      <c r="EA80" s="7">
        <v>466</v>
      </c>
      <c r="EB80" s="5">
        <v>101.58038147138966</v>
      </c>
      <c r="EC80" s="7">
        <v>76.397827610813579</v>
      </c>
      <c r="ED80" s="68">
        <v>122.23652417730173</v>
      </c>
      <c r="EE80">
        <v>2</v>
      </c>
    </row>
    <row r="81" spans="1:135" ht="14.45" customHeight="1" x14ac:dyDescent="0.2">
      <c r="A81" s="204">
        <v>59</v>
      </c>
      <c r="B81" s="327" t="s">
        <v>3</v>
      </c>
      <c r="C81" s="231" t="s">
        <v>67</v>
      </c>
      <c r="D81" s="158" t="str">
        <f>IFERROR(IFERROR(VLOOKUP(C81, Archive!$I$786:$P$3989, 8, FALSE), VLOOKUP(C81, Archive!$L$786:$Q$6126, 6, FALSE)), "-")</f>
        <v>-</v>
      </c>
      <c r="E81" s="156" t="str">
        <f>IFERROR(VLOOKUP(C81, Archive!$I$786:$S$3989, 11, FALSE), "-")</f>
        <v>-</v>
      </c>
      <c r="F81" s="205">
        <f ca="1">VLOOKUP($A81, Calcs!$A$3:'Calcs'!$ANA$180, 114, FALSE)</f>
        <v>4</v>
      </c>
      <c r="G81" s="206">
        <f ca="1">VLOOKUP($A81, Calcs!$A$3:'Calcs'!$ANA$180, 115, FALSE)</f>
        <v>1</v>
      </c>
      <c r="H81" s="207">
        <f ca="1">VLOOKUP($A81, Calcs!$A$3:'Calcs'!$ANA$180, 116, FALSE)</f>
        <v>0</v>
      </c>
      <c r="I81" s="208">
        <f ca="1">VLOOKUP($A81, Calcs!$A$3:'Calcs'!$ANA$180, 117, FALSE)</f>
        <v>2</v>
      </c>
      <c r="J81" s="209">
        <f ca="1">VLOOKUP($A81, Calcs!$A$3:'Calcs'!$ANA$180, 118, FALSE)</f>
        <v>1</v>
      </c>
      <c r="K81" s="210">
        <f ca="1">VLOOKUP($A81, Calcs!$A$3:'Calcs'!$ANA$180, 119, FALSE)</f>
        <v>2</v>
      </c>
      <c r="L81" s="211">
        <f ca="1">VLOOKUP($A81, Calcs!$A$3:'Calcs'!$ANA$180, 120, FALSE)</f>
        <v>0</v>
      </c>
      <c r="M81" s="212">
        <f ca="1">VLOOKUP($A81, Calcs!$A$3:'Calcs'!$ANA$180, 121, FALSE)</f>
        <v>0</v>
      </c>
      <c r="N81" s="213" t="str">
        <f t="shared" ca="1" si="73"/>
        <v>5-5</v>
      </c>
      <c r="O81" s="214">
        <f ca="1">VLOOKUP($A81, Calcs!$A$3:'Calcs'!$ANA$180, 311, FALSE)/X81</f>
        <v>32.1</v>
      </c>
      <c r="P81" s="214">
        <f ca="1">VLOOKUP($A81, Calcs!$A$3:'Calcs'!$ANA$180, 406, FALSE)/X81</f>
        <v>35.799999999999997</v>
      </c>
      <c r="Q81" s="214">
        <f t="shared" ca="1" si="74"/>
        <v>-3.6999999999999957</v>
      </c>
      <c r="R81" s="215">
        <f ca="1">VLOOKUP($A81,Calcs!$A$3:'Calcs'!$ANA$180,500,FALSE)/X81</f>
        <v>3.9209999999999994</v>
      </c>
      <c r="S81" s="214">
        <f ca="1">VLOOKUP($A81, Calcs!$A$3:'Calcs'!$ANA$180, 216, FALSE)/X81</f>
        <v>54.34504040382599</v>
      </c>
      <c r="T81" s="215">
        <f ca="1">VLOOKUP($A81, Calcs!$A$3:'Calcs'!$ANA$180, 594, FALSE)/X81</f>
        <v>-0.10999999999999979</v>
      </c>
      <c r="U81" s="214">
        <f ca="1">VLOOKUP($A81, Calcs!$A$3:'Calcs'!$ANA$180, 688, FALSE)/X81</f>
        <v>62.5</v>
      </c>
      <c r="V81" s="204">
        <f ca="1">VLOOKUP($A81, Calcs!$A$3:'Calcs'!$ANA$180, 782, FALSE)/X81</f>
        <v>46.089999999999996</v>
      </c>
      <c r="W81" s="220">
        <v>5</v>
      </c>
      <c r="X81" s="214">
        <f ca="1">VLOOKUP($A81, Calcs!$A$3:'Calcs'!$ANA$180, 9, FALSE)</f>
        <v>10</v>
      </c>
      <c r="Y81" s="215">
        <f t="shared" ca="1" si="75"/>
        <v>11.808212190767664</v>
      </c>
      <c r="Z81" s="215">
        <f t="shared" ca="1" si="76"/>
        <v>58.947391620746771</v>
      </c>
      <c r="AA81" s="215">
        <f t="shared" ca="1" si="77"/>
        <v>-3.5899999999999959</v>
      </c>
      <c r="AB81" s="204">
        <f t="shared" ca="1" si="78"/>
        <v>62.5</v>
      </c>
      <c r="AC81" s="204">
        <f t="shared" ca="1" si="79"/>
        <v>46.089999999999996</v>
      </c>
      <c r="AD81" s="158">
        <f t="shared" ca="1" si="80"/>
        <v>44.868692221829711</v>
      </c>
      <c r="AE81" s="215">
        <f t="shared" ca="1" si="81"/>
        <v>6.7889616289974715</v>
      </c>
      <c r="AF81" s="216">
        <f ca="1">VLOOKUP($A81,Calcs!$A$3:'Calcs'!$ANA$180,122,FALSE)</f>
        <v>11</v>
      </c>
      <c r="AG81" s="216">
        <f ca="1">VLOOKUP($A81,Calcs!$A$3:'Calcs'!$ANA$180,123,FALSE)</f>
        <v>4</v>
      </c>
      <c r="AH81" s="216">
        <f ca="1">VLOOKUP($A81,Calcs!$A$3:'Calcs'!$ANA$180,124,FALSE)*2</f>
        <v>6</v>
      </c>
      <c r="AI81" s="216">
        <f ca="1">VLOOKUP($A81,Calcs!$A$3:'Calcs'!$ANA$180,110,FALSE)*8</f>
        <v>0</v>
      </c>
      <c r="AJ81" s="216">
        <f ca="1">VLOOKUP($A81,Calcs!$A$3:'Calcs'!$ANA$180,112,FALSE)*12</f>
        <v>0</v>
      </c>
      <c r="AK81" s="157">
        <v>25</v>
      </c>
      <c r="AL81" s="216">
        <f t="shared" ca="1" si="82"/>
        <v>46</v>
      </c>
      <c r="AM81" s="352">
        <f t="shared" si="83"/>
        <v>25</v>
      </c>
      <c r="AN81" s="219">
        <v>80</v>
      </c>
      <c r="AO81" s="217">
        <f t="shared" ca="1" si="84"/>
        <v>80</v>
      </c>
      <c r="AP81" s="191">
        <f t="shared" ca="1" si="85"/>
        <v>0</v>
      </c>
      <c r="AQ81" s="155">
        <f t="shared" ca="1" si="86"/>
        <v>54.625473052663459</v>
      </c>
      <c r="AR81" s="203">
        <f t="shared" ca="1" si="87"/>
        <v>65.305882352941182</v>
      </c>
      <c r="AS81" s="203">
        <f t="shared" ca="1" si="88"/>
        <v>40.992274509803927</v>
      </c>
      <c r="AT81" s="203">
        <f t="shared" ca="1" si="89"/>
        <v>42.399976991495478</v>
      </c>
      <c r="AU81" s="203">
        <f t="shared" ca="1" si="90"/>
        <v>66.825938566552907</v>
      </c>
      <c r="AV81" s="203">
        <f t="shared" ca="1" si="91"/>
        <v>63.023045552633775</v>
      </c>
      <c r="AW81" s="203">
        <f t="shared" ca="1" si="92"/>
        <v>43.10587682062863</v>
      </c>
      <c r="AX81" s="203">
        <f t="shared" ca="1" si="93"/>
        <v>49.089149653792326</v>
      </c>
      <c r="AY81" s="203">
        <f t="shared" ca="1" si="94"/>
        <v>60.217321150464045</v>
      </c>
      <c r="AZ81" s="203">
        <f t="shared" ca="1" si="95"/>
        <v>51.722358615444328</v>
      </c>
      <c r="BA81" s="203">
        <f t="shared" ca="1" si="96"/>
        <v>41.387024608501115</v>
      </c>
      <c r="BB81" s="203">
        <f t="shared" ca="1" si="97"/>
        <v>40.350877192982452</v>
      </c>
      <c r="BC81" s="204">
        <v>120</v>
      </c>
      <c r="BE81">
        <f ca="1">VLOOKUP($A81, Calcs!$A$3:'Calcs'!$ANA$180, 872, FALSE)</f>
        <v>79</v>
      </c>
      <c r="BF81" s="5">
        <f t="shared" si="109"/>
        <v>9.4156569732508366</v>
      </c>
      <c r="BG81">
        <f>(IF(A81&lt;17,SoC!X$2,IF(A81&lt;33,SoC!X$3,IF(A81&lt;49,SoC!X$4,IF(A81&lt;65,SoC!X$5,IF(A81&lt;81,SoC!X$6,IF(A81&lt;97,SoC!X$7,IF(A81&lt;113,SoC!X$8,IF(A81&lt;129,SoC!X$9,IF(A81&lt;145,SoC!X$10,SoC!X$11)))))))))+IF(BX81&lt;17,SoC!X$15,IF(BX81&lt;33,SoC!X$16,IF(BX81&lt;49,SoC!X$17,IF(BX81&lt;65,SoC!X$18,IF(BX81&lt;81,SoC!X$19,IF(BX81&lt;97,SoC!X$20,IF(BX81&lt;113,SoC!X$21,IF(BX81&lt;129,SoC!X$22,IF(BX81&lt;145,SoC!X$23,SoC!X$24))))))))))/2</f>
        <v>1.0846876031873696</v>
      </c>
      <c r="BH81" s="7">
        <v>42.399976991495478</v>
      </c>
      <c r="BI81" s="7">
        <v>66.825938566552907</v>
      </c>
      <c r="BJ81" s="5">
        <v>6.7889616289974715</v>
      </c>
      <c r="BK81" s="5">
        <v>54.618410813898173</v>
      </c>
      <c r="BL81">
        <f ca="1">VLOOKUP($A81, Calcs!$A$3:'Calcs'!$AXV$180, 1058, FALSE)</f>
        <v>1757</v>
      </c>
      <c r="BM81" s="4"/>
      <c r="BN81" s="5">
        <f t="shared" si="98"/>
        <v>0.73904269710144743</v>
      </c>
      <c r="BO81" s="5" t="str">
        <f t="shared" si="99"/>
        <v>CD</v>
      </c>
      <c r="BP81" s="65">
        <f t="shared" si="100"/>
        <v>-0.37080055521547989</v>
      </c>
      <c r="BQ81" s="90">
        <v>9</v>
      </c>
      <c r="BR81" s="8" t="s">
        <v>194</v>
      </c>
      <c r="BS81" s="5">
        <f t="shared" ca="1" si="101"/>
        <v>19.891633682840936</v>
      </c>
      <c r="BT81" s="5">
        <f t="shared" ca="1" si="102"/>
        <v>14.823306183031704</v>
      </c>
      <c r="BU81" s="5">
        <f t="shared" si="103"/>
        <v>-1.0183907512954065</v>
      </c>
      <c r="BV81" t="s">
        <v>915</v>
      </c>
      <c r="BX81" s="4">
        <v>71</v>
      </c>
      <c r="BY81" s="4">
        <v>1</v>
      </c>
      <c r="CA81" t="s">
        <v>1117</v>
      </c>
      <c r="CF81" s="64">
        <v>0.4003069889141137</v>
      </c>
      <c r="CG81" s="327" t="s">
        <v>67</v>
      </c>
      <c r="CK81">
        <v>80</v>
      </c>
      <c r="CL81">
        <v>80</v>
      </c>
      <c r="CM81">
        <v>88</v>
      </c>
      <c r="CN81">
        <v>76</v>
      </c>
      <c r="CO81">
        <v>67</v>
      </c>
      <c r="CP81">
        <v>73</v>
      </c>
      <c r="CQ81">
        <v>64</v>
      </c>
      <c r="CR81">
        <v>66</v>
      </c>
      <c r="CS81">
        <v>58</v>
      </c>
      <c r="CT81">
        <v>66</v>
      </c>
      <c r="CY81" s="327" t="s">
        <v>67</v>
      </c>
      <c r="CZ81" s="5">
        <v>51.652302811800368</v>
      </c>
      <c r="DA81" s="5">
        <f t="shared" si="104"/>
        <v>51.910075246844471</v>
      </c>
      <c r="DB81" s="7">
        <v>40.367015561861741</v>
      </c>
      <c r="DC81" s="7">
        <v>65.70743405275779</v>
      </c>
      <c r="DD81" s="7">
        <f t="shared" si="105"/>
        <v>41.923856027714024</v>
      </c>
      <c r="DE81" s="7">
        <f t="shared" si="106"/>
        <v>67.247277762071278</v>
      </c>
      <c r="DF81" s="5">
        <v>6.2479996798975588</v>
      </c>
      <c r="DG81" s="5">
        <f t="shared" si="107"/>
        <v>6.395691676373862</v>
      </c>
      <c r="DJ81">
        <v>120</v>
      </c>
      <c r="DK81" s="64"/>
      <c r="DL81" s="7">
        <v>52.821739288680014</v>
      </c>
      <c r="DM81" s="7">
        <v>78.026183727265717</v>
      </c>
      <c r="DN81" s="5">
        <v>7.4295356517079858</v>
      </c>
      <c r="DO81">
        <v>39</v>
      </c>
      <c r="DQ81" s="5">
        <v>54.245122619603649</v>
      </c>
      <c r="DR81" s="5">
        <v>53.183841964702737</v>
      </c>
      <c r="DS81" s="5">
        <v>54.245122619603649</v>
      </c>
      <c r="DT81" s="5">
        <f t="shared" si="108"/>
        <v>53.183841964702737</v>
      </c>
      <c r="DU81">
        <v>1808</v>
      </c>
      <c r="DV81" s="5">
        <v>196.25</v>
      </c>
      <c r="DW81" s="7"/>
      <c r="DX81" s="7">
        <v>120</v>
      </c>
      <c r="DY81" s="5" t="s">
        <v>67</v>
      </c>
      <c r="DZ81" s="5"/>
      <c r="EA81" s="7">
        <v>151</v>
      </c>
      <c r="EB81" s="5">
        <v>32.915531335149865</v>
      </c>
      <c r="EC81" s="7">
        <v>54.245122619603649</v>
      </c>
      <c r="ED81" s="68">
        <v>86.792196191365846</v>
      </c>
      <c r="EE81">
        <v>0</v>
      </c>
    </row>
    <row r="82" spans="1:135" ht="14.45" customHeight="1" x14ac:dyDescent="0.2">
      <c r="A82" s="204">
        <v>17</v>
      </c>
      <c r="B82" s="328" t="s">
        <v>5</v>
      </c>
      <c r="C82" s="232" t="s">
        <v>109</v>
      </c>
      <c r="D82" s="158" t="str">
        <f>IFERROR(IFERROR(VLOOKUP(C82, Archive!$I$786:$P$3989, 8, FALSE), VLOOKUP(C82, Archive!$L$786:$Q$6126, 6, FALSE)), "-")</f>
        <v>-</v>
      </c>
      <c r="E82" s="156" t="str">
        <f>IFERROR(VLOOKUP(C82, Archive!$I$786:$S$3989, 11, FALSE), "-")</f>
        <v>-</v>
      </c>
      <c r="F82" s="205">
        <f ca="1">VLOOKUP($A82, Calcs!$A$3:'Calcs'!$ANA$180, 114, FALSE)</f>
        <v>5</v>
      </c>
      <c r="G82" s="206">
        <f ca="1">VLOOKUP($A82, Calcs!$A$3:'Calcs'!$ANA$180, 115, FALSE)</f>
        <v>0</v>
      </c>
      <c r="H82" s="207">
        <f ca="1">VLOOKUP($A82, Calcs!$A$3:'Calcs'!$ANA$180, 116, FALSE)</f>
        <v>0</v>
      </c>
      <c r="I82" s="208">
        <f ca="1">VLOOKUP($A82, Calcs!$A$3:'Calcs'!$ANA$180, 117, FALSE)</f>
        <v>2</v>
      </c>
      <c r="J82" s="209">
        <f ca="1">VLOOKUP($A82, Calcs!$A$3:'Calcs'!$ANA$180, 118, FALSE)</f>
        <v>0</v>
      </c>
      <c r="K82" s="210">
        <f ca="1">VLOOKUP($A82, Calcs!$A$3:'Calcs'!$ANA$180, 119, FALSE)</f>
        <v>2</v>
      </c>
      <c r="L82" s="211">
        <f ca="1">VLOOKUP($A82, Calcs!$A$3:'Calcs'!$ANA$180, 120, FALSE)</f>
        <v>0</v>
      </c>
      <c r="M82" s="212">
        <f ca="1">VLOOKUP($A82, Calcs!$A$3:'Calcs'!$ANA$180, 121, FALSE)</f>
        <v>0</v>
      </c>
      <c r="N82" s="213" t="str">
        <f t="shared" ca="1" si="73"/>
        <v>5-4</v>
      </c>
      <c r="O82" s="214">
        <f ca="1">VLOOKUP($A82, Calcs!$A$3:'Calcs'!$ANA$180, 311, FALSE)/X82</f>
        <v>36</v>
      </c>
      <c r="P82" s="214">
        <f ca="1">VLOOKUP($A82, Calcs!$A$3:'Calcs'!$ANA$180, 406, FALSE)/X82</f>
        <v>39.111111111111114</v>
      </c>
      <c r="Q82" s="214">
        <f t="shared" ca="1" si="74"/>
        <v>-3.1111111111111143</v>
      </c>
      <c r="R82" s="215">
        <f ca="1">VLOOKUP($A82,Calcs!$A$3:'Calcs'!$ANA$180,500,FALSE)/X82</f>
        <v>3.8611111111111112</v>
      </c>
      <c r="S82" s="214">
        <f ca="1">VLOOKUP($A82, Calcs!$A$3:'Calcs'!$ANA$180, 216, FALSE)/X82</f>
        <v>54.053171927593944</v>
      </c>
      <c r="T82" s="215">
        <f ca="1">VLOOKUP($A82, Calcs!$A$3:'Calcs'!$ANA$180, 594, FALSE)/X82</f>
        <v>-0.767777777777778</v>
      </c>
      <c r="U82" s="214">
        <f ca="1">VLOOKUP($A82, Calcs!$A$3:'Calcs'!$ANA$180, 688, FALSE)/X82</f>
        <v>48.888888888888886</v>
      </c>
      <c r="V82" s="204">
        <f ca="1">VLOOKUP($A82, Calcs!$A$3:'Calcs'!$ANA$180, 782, FALSE)/X82</f>
        <v>47.222222222222221</v>
      </c>
      <c r="W82" s="220">
        <v>9</v>
      </c>
      <c r="X82" s="214">
        <f ca="1">VLOOKUP($A82, Calcs!$A$3:'Calcs'!$ANA$180, 9, FALSE)</f>
        <v>9</v>
      </c>
      <c r="Y82" s="215">
        <f t="shared" ca="1" si="75"/>
        <v>12.14388489208633</v>
      </c>
      <c r="Z82" s="215">
        <f t="shared" ca="1" si="76"/>
        <v>36.361327164137336</v>
      </c>
      <c r="AA82" s="215">
        <f t="shared" ca="1" si="77"/>
        <v>-2.3433333333333364</v>
      </c>
      <c r="AB82" s="204">
        <f t="shared" ca="1" si="78"/>
        <v>48.888888888888886</v>
      </c>
      <c r="AC82" s="204">
        <f t="shared" ca="1" si="79"/>
        <v>47.222222222222221</v>
      </c>
      <c r="AD82" s="158">
        <f t="shared" ca="1" si="80"/>
        <v>23.814062086142247</v>
      </c>
      <c r="AE82" s="215">
        <f t="shared" ca="1" si="81"/>
        <v>6.8718427093627676</v>
      </c>
      <c r="AF82" s="216">
        <f ca="1">VLOOKUP($A82,Calcs!$A$3:'Calcs'!$ANA$180,122,FALSE)</f>
        <v>15</v>
      </c>
      <c r="AG82" s="216">
        <f ca="1">VLOOKUP($A82,Calcs!$A$3:'Calcs'!$ANA$180,123,FALSE)</f>
        <v>5</v>
      </c>
      <c r="AH82" s="216">
        <f ca="1">VLOOKUP($A82,Calcs!$A$3:'Calcs'!$ANA$180,124,FALSE)*2</f>
        <v>0</v>
      </c>
      <c r="AI82" s="216">
        <f ca="1">VLOOKUP($A82,Calcs!$A$3:'Calcs'!$ANA$180,110,FALSE)*8</f>
        <v>0</v>
      </c>
      <c r="AJ82" s="216">
        <f ca="1">VLOOKUP($A82,Calcs!$A$3:'Calcs'!$ANA$180,112,FALSE)*12</f>
        <v>0</v>
      </c>
      <c r="AK82" s="157">
        <v>29</v>
      </c>
      <c r="AL82" s="216">
        <f t="shared" ca="1" si="82"/>
        <v>49</v>
      </c>
      <c r="AM82" s="352">
        <f t="shared" si="83"/>
        <v>29</v>
      </c>
      <c r="AN82" s="218">
        <v>81</v>
      </c>
      <c r="AO82" s="217">
        <f t="shared" ca="1" si="84"/>
        <v>81</v>
      </c>
      <c r="AP82" s="191">
        <f t="shared" ca="1" si="85"/>
        <v>0</v>
      </c>
      <c r="AQ82" s="155">
        <f t="shared" ca="1" si="86"/>
        <v>54.248454838937299</v>
      </c>
      <c r="AR82" s="203">
        <f t="shared" ca="1" si="87"/>
        <v>88.235294117647058</v>
      </c>
      <c r="AS82" s="203">
        <f t="shared" ca="1" si="88"/>
        <v>52.450980392156865</v>
      </c>
      <c r="AT82" s="203">
        <f t="shared" ca="1" si="89"/>
        <v>49.823568648088312</v>
      </c>
      <c r="AU82" s="203">
        <f t="shared" ca="1" si="90"/>
        <v>59.833617747440258</v>
      </c>
      <c r="AV82" s="203">
        <f t="shared" ca="1" si="91"/>
        <v>64.81460515574814</v>
      </c>
      <c r="AW82" s="203">
        <f t="shared" ca="1" si="92"/>
        <v>16.317296491083471</v>
      </c>
      <c r="AX82" s="203">
        <f t="shared" ca="1" si="93"/>
        <v>51.021711966478456</v>
      </c>
      <c r="AY82" s="203">
        <f t="shared" ca="1" si="94"/>
        <v>61.244163879174792</v>
      </c>
      <c r="AZ82" s="203">
        <f t="shared" ca="1" si="95"/>
        <v>33.714560955351622</v>
      </c>
      <c r="BA82" s="203">
        <f t="shared" ca="1" si="96"/>
        <v>28.187919463087248</v>
      </c>
      <c r="BB82" s="203">
        <f t="shared" ca="1" si="97"/>
        <v>42.982456140350877</v>
      </c>
      <c r="BC82" s="204">
        <v>89</v>
      </c>
      <c r="BE82">
        <f ca="1">VLOOKUP($A82, Calcs!$A$3:'Calcs'!$ANA$180, 872, FALSE)</f>
        <v>59</v>
      </c>
      <c r="BF82" s="5">
        <f t="shared" si="109"/>
        <v>10.423702183911207</v>
      </c>
      <c r="BG82">
        <f>(IF(A82&lt;17,SoC!X$2,IF(A82&lt;33,SoC!X$3,IF(A82&lt;49,SoC!X$4,IF(A82&lt;65,SoC!X$5,IF(A82&lt;81,SoC!X$6,IF(A82&lt;97,SoC!X$7,IF(A82&lt;113,SoC!X$8,IF(A82&lt;129,SoC!X$9,IF(A82&lt;145,SoC!X$10,SoC!X$11)))))))))+IF(BX82&lt;17,SoC!X$15,IF(BX82&lt;33,SoC!X$16,IF(BX82&lt;49,SoC!X$17,IF(BX82&lt;65,SoC!X$18,IF(BX82&lt;81,SoC!X$19,IF(BX82&lt;97,SoC!X$20,IF(BX82&lt;113,SoC!X$21,IF(BX82&lt;129,SoC!X$22,IF(BX82&lt;145,SoC!X$23,SoC!X$24))))))))))/2</f>
        <v>0.67269553048329089</v>
      </c>
      <c r="BH82" s="7">
        <v>49.823568648088312</v>
      </c>
      <c r="BI82" s="7">
        <v>59.833617747440258</v>
      </c>
      <c r="BJ82" s="5">
        <v>6.8718427093627676</v>
      </c>
      <c r="BK82" s="5">
        <v>54.23702183911206</v>
      </c>
      <c r="BL82">
        <f ca="1">VLOOKUP($A82, Calcs!$A$3:'Calcs'!$AXV$180, 1058, FALSE)</f>
        <v>1580</v>
      </c>
      <c r="BM82" s="4"/>
      <c r="BN82" s="5">
        <f t="shared" si="98"/>
        <v>0.73645788636630172</v>
      </c>
      <c r="BO82" s="5" t="str">
        <f t="shared" si="99"/>
        <v>CD</v>
      </c>
      <c r="BP82" s="65">
        <f t="shared" si="100"/>
        <v>-0.40563780999005439</v>
      </c>
      <c r="BQ82" s="90">
        <v>10</v>
      </c>
      <c r="BR82" s="8" t="s">
        <v>265</v>
      </c>
      <c r="BS82" s="5">
        <f t="shared" ca="1" si="101"/>
        <v>19.345598966375295</v>
      </c>
      <c r="BT82" s="5">
        <f t="shared" ca="1" si="102"/>
        <v>14.584086264658575</v>
      </c>
      <c r="BU82" s="5">
        <f t="shared" si="103"/>
        <v>-1.399779726081519</v>
      </c>
      <c r="BV82" t="s">
        <v>921</v>
      </c>
      <c r="BX82" s="4">
        <v>143</v>
      </c>
      <c r="BY82" s="4">
        <v>3</v>
      </c>
      <c r="CA82" t="s">
        <v>1104</v>
      </c>
      <c r="CF82" s="64">
        <v>0.21579712008981974</v>
      </c>
      <c r="CG82" s="328" t="s">
        <v>109</v>
      </c>
      <c r="CK82">
        <v>81</v>
      </c>
      <c r="CL82">
        <v>82</v>
      </c>
      <c r="CM82">
        <v>96</v>
      </c>
      <c r="CN82">
        <v>87</v>
      </c>
      <c r="CO82">
        <v>77</v>
      </c>
      <c r="CP82">
        <v>86</v>
      </c>
      <c r="CQ82">
        <v>87</v>
      </c>
      <c r="CR82">
        <v>106</v>
      </c>
      <c r="CS82">
        <v>117</v>
      </c>
      <c r="CT82">
        <v>118</v>
      </c>
      <c r="CY82" s="328" t="s">
        <v>109</v>
      </c>
      <c r="CZ82" s="5">
        <v>50.751553250878587</v>
      </c>
      <c r="DA82" s="5">
        <f t="shared" si="104"/>
        <v>49.411499145613959</v>
      </c>
      <c r="DB82" s="7">
        <v>40.868861287931885</v>
      </c>
      <c r="DC82" s="7">
        <v>54.196642685851316</v>
      </c>
      <c r="DD82" s="7">
        <f t="shared" si="105"/>
        <v>41.18411336319194</v>
      </c>
      <c r="DE82" s="7">
        <f t="shared" si="106"/>
        <v>56.00363845685736</v>
      </c>
      <c r="DF82" s="5">
        <v>6.1145318708794054</v>
      </c>
      <c r="DG82" s="5">
        <f t="shared" si="107"/>
        <v>6.1663027850990897</v>
      </c>
      <c r="DJ82">
        <v>89</v>
      </c>
      <c r="DK82" s="64"/>
      <c r="DL82" s="7">
        <v>43.390877890012369</v>
      </c>
      <c r="DM82" s="7">
        <v>68.652608853899665</v>
      </c>
      <c r="DN82" s="5">
        <v>6.5286991846368796</v>
      </c>
      <c r="DO82">
        <v>34</v>
      </c>
      <c r="DQ82" s="5">
        <v>38.606994752870364</v>
      </c>
      <c r="DR82" s="5">
        <v>41.455246064652769</v>
      </c>
      <c r="DS82" s="5">
        <v>38.606994752870364</v>
      </c>
      <c r="DT82" s="5">
        <f t="shared" si="108"/>
        <v>41.455246064652769</v>
      </c>
      <c r="DU82">
        <v>1522</v>
      </c>
      <c r="DV82" s="5">
        <v>169.25</v>
      </c>
      <c r="DW82" s="7"/>
      <c r="DX82" s="7">
        <v>89</v>
      </c>
      <c r="DY82" s="5" t="s">
        <v>109</v>
      </c>
      <c r="DZ82" s="5"/>
      <c r="EA82" s="7">
        <v>102</v>
      </c>
      <c r="EB82" s="5">
        <v>22.234332425068118</v>
      </c>
      <c r="EC82" s="7">
        <v>38.606994752870364</v>
      </c>
      <c r="ED82" s="68">
        <v>61.771191604592588</v>
      </c>
      <c r="EE82">
        <v>4</v>
      </c>
    </row>
    <row r="83" spans="1:135" ht="14.45" customHeight="1" x14ac:dyDescent="0.2">
      <c r="A83" s="204">
        <v>115</v>
      </c>
      <c r="B83" s="334" t="s">
        <v>7</v>
      </c>
      <c r="C83" s="239" t="s">
        <v>178</v>
      </c>
      <c r="D83" s="158" t="str">
        <f>IFERROR(IFERROR(VLOOKUP(C83, Archive!$I$786:$P$3989, 8, FALSE), VLOOKUP(C83, Archive!$L$786:$Q$6126, 6, FALSE)), "-")</f>
        <v>-</v>
      </c>
      <c r="E83" s="156" t="str">
        <f>IFERROR(VLOOKUP(C83, Archive!$I$786:$S$3989, 11, FALSE), "-")</f>
        <v>-</v>
      </c>
      <c r="F83" s="205">
        <f ca="1">VLOOKUP($A83, Calcs!$A$3:'Calcs'!$ANA$180, 114, FALSE)</f>
        <v>3</v>
      </c>
      <c r="G83" s="206">
        <f ca="1">VLOOKUP($A83, Calcs!$A$3:'Calcs'!$ANA$180, 115, FALSE)</f>
        <v>2</v>
      </c>
      <c r="H83" s="207">
        <f ca="1">VLOOKUP($A83, Calcs!$A$3:'Calcs'!$ANA$180, 116, FALSE)</f>
        <v>0</v>
      </c>
      <c r="I83" s="208">
        <f ca="1">VLOOKUP($A83, Calcs!$A$3:'Calcs'!$ANA$180, 117, FALSE)</f>
        <v>2</v>
      </c>
      <c r="J83" s="209">
        <f ca="1">VLOOKUP($A83, Calcs!$A$3:'Calcs'!$ANA$180, 118, FALSE)</f>
        <v>2</v>
      </c>
      <c r="K83" s="210">
        <f ca="1">VLOOKUP($A83, Calcs!$A$3:'Calcs'!$ANA$180, 119, FALSE)</f>
        <v>2</v>
      </c>
      <c r="L83" s="211">
        <f ca="1">VLOOKUP($A83, Calcs!$A$3:'Calcs'!$ANA$180, 120, FALSE)</f>
        <v>0</v>
      </c>
      <c r="M83" s="212">
        <f ca="1">VLOOKUP($A83, Calcs!$A$3:'Calcs'!$ANA$180, 121, FALSE)</f>
        <v>0</v>
      </c>
      <c r="N83" s="213" t="str">
        <f t="shared" ca="1" si="73"/>
        <v>5-6</v>
      </c>
      <c r="O83" s="214">
        <f ca="1">VLOOKUP($A83, Calcs!$A$3:'Calcs'!$ANA$180, 311, FALSE)/X83</f>
        <v>35.090909090909093</v>
      </c>
      <c r="P83" s="214">
        <f ca="1">VLOOKUP($A83, Calcs!$A$3:'Calcs'!$ANA$180, 406, FALSE)/X83</f>
        <v>31.545454545454547</v>
      </c>
      <c r="Q83" s="214">
        <f t="shared" ca="1" si="74"/>
        <v>3.5454545454545467</v>
      </c>
      <c r="R83" s="215">
        <f ca="1">VLOOKUP($A83,Calcs!$A$3:'Calcs'!$ANA$180,500,FALSE)/X83</f>
        <v>4.0972727272727276</v>
      </c>
      <c r="S83" s="214">
        <f ca="1">VLOOKUP($A83, Calcs!$A$3:'Calcs'!$ANA$180, 216, FALSE)/X83</f>
        <v>51.694970639620578</v>
      </c>
      <c r="T83" s="215">
        <f ca="1">VLOOKUP($A83, Calcs!$A$3:'Calcs'!$ANA$180, 594, FALSE)/X83</f>
        <v>1.1581818181818184</v>
      </c>
      <c r="U83" s="214">
        <f ca="1">VLOOKUP($A83, Calcs!$A$3:'Calcs'!$ANA$180, 688, FALSE)/X83</f>
        <v>50.727272727272727</v>
      </c>
      <c r="V83" s="204">
        <f ca="1">VLOOKUP($A83, Calcs!$A$3:'Calcs'!$ANA$180, 782, FALSE)/X83</f>
        <v>55.18181818181818</v>
      </c>
      <c r="W83" s="220">
        <v>6</v>
      </c>
      <c r="X83" s="214">
        <f ca="1">VLOOKUP($A83, Calcs!$A$3:'Calcs'!$ANA$180, 9, FALSE)</f>
        <v>11</v>
      </c>
      <c r="Y83" s="215">
        <f t="shared" ca="1" si="75"/>
        <v>13.068560017750166</v>
      </c>
      <c r="Z83" s="215">
        <f t="shared" ca="1" si="76"/>
        <v>61.74876803133764</v>
      </c>
      <c r="AA83" s="215">
        <f t="shared" ca="1" si="77"/>
        <v>2.3872727272727285</v>
      </c>
      <c r="AB83" s="204">
        <f t="shared" ca="1" si="78"/>
        <v>50.727272727272727</v>
      </c>
      <c r="AC83" s="204">
        <f t="shared" ca="1" si="79"/>
        <v>55.18181818181818</v>
      </c>
      <c r="AD83" s="158">
        <f t="shared" ca="1" si="80"/>
        <v>47.348991266124081</v>
      </c>
      <c r="AE83" s="215">
        <f t="shared" ca="1" si="81"/>
        <v>7.4284465523969532</v>
      </c>
      <c r="AF83" s="216">
        <f ca="1">VLOOKUP($A83,Calcs!$A$3:'Calcs'!$ANA$180,122,FALSE)</f>
        <v>8</v>
      </c>
      <c r="AG83" s="216">
        <f ca="1">VLOOKUP($A83,Calcs!$A$3:'Calcs'!$ANA$180,123,FALSE)</f>
        <v>3</v>
      </c>
      <c r="AH83" s="216">
        <f ca="1">VLOOKUP($A83,Calcs!$A$3:'Calcs'!$ANA$180,124,FALSE)*2</f>
        <v>12</v>
      </c>
      <c r="AI83" s="216">
        <f ca="1">VLOOKUP($A83,Calcs!$A$3:'Calcs'!$ANA$180,110,FALSE)*8</f>
        <v>0</v>
      </c>
      <c r="AJ83" s="216">
        <f ca="1">VLOOKUP($A83,Calcs!$A$3:'Calcs'!$ANA$180,112,FALSE)*12</f>
        <v>0</v>
      </c>
      <c r="AK83" s="157">
        <v>34</v>
      </c>
      <c r="AL83" s="216">
        <f t="shared" ca="1" si="82"/>
        <v>57</v>
      </c>
      <c r="AM83" s="352">
        <f t="shared" si="83"/>
        <v>34</v>
      </c>
      <c r="AN83" s="219">
        <v>82</v>
      </c>
      <c r="AO83" s="217">
        <f t="shared" ca="1" si="84"/>
        <v>82</v>
      </c>
      <c r="AP83" s="191">
        <f t="shared" ca="1" si="85"/>
        <v>0</v>
      </c>
      <c r="AQ83" s="155">
        <f t="shared" ca="1" si="86"/>
        <v>54.132566217634199</v>
      </c>
      <c r="AR83" s="203">
        <f t="shared" ca="1" si="87"/>
        <v>48.258823529411764</v>
      </c>
      <c r="AS83" s="203">
        <f t="shared" ca="1" si="88"/>
        <v>32.474745098039214</v>
      </c>
      <c r="AT83" s="203">
        <f t="shared" ca="1" si="89"/>
        <v>48.12813273926124</v>
      </c>
      <c r="AU83" s="203">
        <f t="shared" ca="1" si="90"/>
        <v>75.810580204778148</v>
      </c>
      <c r="AV83" s="203">
        <f t="shared" ca="1" si="91"/>
        <v>69.749801240017575</v>
      </c>
      <c r="AW83" s="203">
        <f t="shared" ca="1" si="92"/>
        <v>46.428496268234319</v>
      </c>
      <c r="AX83" s="203">
        <f t="shared" ca="1" si="93"/>
        <v>58.355020246338299</v>
      </c>
      <c r="AY83" s="203">
        <f t="shared" ca="1" si="94"/>
        <v>68.140123807219226</v>
      </c>
      <c r="AZ83" s="203">
        <f t="shared" ca="1" si="95"/>
        <v>53.694495870631073</v>
      </c>
      <c r="BA83" s="203">
        <f t="shared" ca="1" si="96"/>
        <v>38.255033557046978</v>
      </c>
      <c r="BB83" s="203">
        <f t="shared" ca="1" si="97"/>
        <v>50</v>
      </c>
      <c r="BC83" s="204">
        <v>96</v>
      </c>
      <c r="BE83">
        <f ca="1">VLOOKUP($A83, Calcs!$A$3:'Calcs'!$ANA$180, 872, FALSE)</f>
        <v>73</v>
      </c>
      <c r="BF83" s="5">
        <f t="shared" si="109"/>
        <v>7.2892728655257786</v>
      </c>
      <c r="BG83">
        <f>(IF(A83&lt;17,SoC!X$2,IF(A83&lt;33,SoC!X$3,IF(A83&lt;49,SoC!X$4,IF(A83&lt;65,SoC!X$5,IF(A83&lt;81,SoC!X$6,IF(A83&lt;97,SoC!X$7,IF(A83&lt;113,SoC!X$8,IF(A83&lt;129,SoC!X$9,IF(A83&lt;145,SoC!X$10,SoC!X$11)))))))))+IF(BX83&lt;17,SoC!X$15,IF(BX83&lt;33,SoC!X$16,IF(BX83&lt;49,SoC!X$17,IF(BX83&lt;65,SoC!X$18,IF(BX83&lt;81,SoC!X$19,IF(BX83&lt;97,SoC!X$20,IF(BX83&lt;113,SoC!X$21,IF(BX83&lt;129,SoC!X$22,IF(BX83&lt;145,SoC!X$23,SoC!X$24))))))))))/2</f>
        <v>1.1944830854398731</v>
      </c>
      <c r="BH83" s="7">
        <v>48.12813273926124</v>
      </c>
      <c r="BI83" s="7">
        <v>75.810580204778148</v>
      </c>
      <c r="BJ83" s="5">
        <v>7.4284465523969532</v>
      </c>
      <c r="BK83" s="5">
        <v>54.132469507511118</v>
      </c>
      <c r="BL83">
        <f ca="1">VLOOKUP($A83, Calcs!$A$3:'Calcs'!$AXV$180, 1058, FALSE)</f>
        <v>1715</v>
      </c>
      <c r="BM83" s="4"/>
      <c r="BN83" s="5">
        <f t="shared" si="98"/>
        <v>0.73574771156634333</v>
      </c>
      <c r="BO83" s="5" t="str">
        <f t="shared" si="99"/>
        <v>CD</v>
      </c>
      <c r="BP83" s="65">
        <f t="shared" si="100"/>
        <v>-0.14824635479315001</v>
      </c>
      <c r="BQ83" s="90">
        <v>7</v>
      </c>
      <c r="BR83" s="8" t="s">
        <v>265</v>
      </c>
      <c r="BS83" s="5">
        <f t="shared" ca="1" si="101"/>
        <v>20.03777597101303</v>
      </c>
      <c r="BT83" s="5">
        <f t="shared" ca="1" si="102"/>
        <v>14.799129083131012</v>
      </c>
      <c r="BU83" s="5">
        <f t="shared" si="103"/>
        <v>-1.5043320576824613</v>
      </c>
      <c r="BV83" t="s">
        <v>919</v>
      </c>
      <c r="BX83" s="4">
        <v>85</v>
      </c>
      <c r="BY83" s="4">
        <v>9</v>
      </c>
      <c r="CA83" t="s">
        <v>1117</v>
      </c>
      <c r="CF83" s="64">
        <v>0.63920327564753621</v>
      </c>
      <c r="CG83" s="398" t="s">
        <v>178</v>
      </c>
      <c r="CK83">
        <v>82</v>
      </c>
      <c r="CL83">
        <v>74</v>
      </c>
      <c r="CM83">
        <v>90</v>
      </c>
      <c r="CN83">
        <v>86</v>
      </c>
      <c r="CO83">
        <v>82</v>
      </c>
      <c r="CP83">
        <v>77</v>
      </c>
      <c r="CQ83">
        <v>86</v>
      </c>
      <c r="CR83">
        <v>100</v>
      </c>
      <c r="CS83">
        <v>96</v>
      </c>
      <c r="CT83">
        <v>100</v>
      </c>
      <c r="CY83" s="398" t="s">
        <v>178</v>
      </c>
      <c r="CZ83" s="5">
        <v>52.269829972286196</v>
      </c>
      <c r="DA83" s="5">
        <f t="shared" si="104"/>
        <v>51.382822069025998</v>
      </c>
      <c r="DB83" s="7">
        <v>49.808029783412337</v>
      </c>
      <c r="DC83" s="7">
        <v>77.937649880095933</v>
      </c>
      <c r="DD83" s="7">
        <f t="shared" si="105"/>
        <v>49.376912795926842</v>
      </c>
      <c r="DE83" s="7">
        <f t="shared" si="106"/>
        <v>76.541598153519502</v>
      </c>
      <c r="DF83" s="5">
        <v>7.5927597090912862</v>
      </c>
      <c r="DG83" s="5">
        <f t="shared" si="107"/>
        <v>7.4848922357785046</v>
      </c>
      <c r="DJ83">
        <v>96</v>
      </c>
      <c r="DK83" s="64"/>
      <c r="DL83" s="7">
        <v>46.359093883528345</v>
      </c>
      <c r="DM83" s="7">
        <v>66.769236067484456</v>
      </c>
      <c r="DN83" s="5">
        <v>6.7298199225890283</v>
      </c>
      <c r="DO83">
        <v>45</v>
      </c>
      <c r="DQ83" s="5">
        <v>44.484304852805273</v>
      </c>
      <c r="DR83" s="5">
        <v>45.863228639603953</v>
      </c>
      <c r="DS83" s="5">
        <v>44.484304852805273</v>
      </c>
      <c r="DT83" s="5">
        <f t="shared" si="108"/>
        <v>45.863228639603953</v>
      </c>
      <c r="DU83">
        <v>1715</v>
      </c>
      <c r="DV83" s="5">
        <v>227.25</v>
      </c>
      <c r="DW83" s="7"/>
      <c r="DX83" s="7">
        <v>96</v>
      </c>
      <c r="DY83" s="5" t="s">
        <v>178</v>
      </c>
      <c r="DZ83" s="5"/>
      <c r="EA83" s="7">
        <v>111</v>
      </c>
      <c r="EB83" s="5">
        <v>24.196185286103542</v>
      </c>
      <c r="EC83" s="7">
        <v>44.484304852805273</v>
      </c>
      <c r="ED83" s="68">
        <v>71.174887764488446</v>
      </c>
      <c r="EE83">
        <v>0</v>
      </c>
    </row>
    <row r="84" spans="1:135" ht="14.45" customHeight="1" x14ac:dyDescent="0.2">
      <c r="A84" s="204">
        <v>38</v>
      </c>
      <c r="B84" s="332" t="s">
        <v>4</v>
      </c>
      <c r="C84" s="236" t="s">
        <v>88</v>
      </c>
      <c r="D84" s="158" t="str">
        <f>IFERROR(IFERROR(VLOOKUP(C84, Archive!$I$786:$P$3989, 8, FALSE), VLOOKUP(C84, Archive!$L$786:$Q$6126, 6, FALSE)), "-")</f>
        <v>-</v>
      </c>
      <c r="E84" s="156" t="str">
        <f>IFERROR(VLOOKUP(C84, Archive!$I$786:$S$3989, 11, FALSE), "-")</f>
        <v>-</v>
      </c>
      <c r="F84" s="205">
        <f ca="1">VLOOKUP($A84, Calcs!$A$3:'Calcs'!$ANA$180, 114, FALSE)</f>
        <v>2</v>
      </c>
      <c r="G84" s="206">
        <f ca="1">VLOOKUP($A84, Calcs!$A$3:'Calcs'!$ANA$180, 115, FALSE)</f>
        <v>3</v>
      </c>
      <c r="H84" s="207">
        <f ca="1">VLOOKUP($A84, Calcs!$A$3:'Calcs'!$ANA$180, 116, FALSE)</f>
        <v>1</v>
      </c>
      <c r="I84" s="208">
        <f ca="1">VLOOKUP($A84, Calcs!$A$3:'Calcs'!$ANA$180, 117, FALSE)</f>
        <v>1</v>
      </c>
      <c r="J84" s="209">
        <f ca="1">VLOOKUP($A84, Calcs!$A$3:'Calcs'!$ANA$180, 118, FALSE)</f>
        <v>1</v>
      </c>
      <c r="K84" s="210">
        <f ca="1">VLOOKUP($A84, Calcs!$A$3:'Calcs'!$ANA$180, 119, FALSE)</f>
        <v>2</v>
      </c>
      <c r="L84" s="211">
        <f ca="1">VLOOKUP($A84, Calcs!$A$3:'Calcs'!$ANA$180, 120, FALSE)</f>
        <v>0</v>
      </c>
      <c r="M84" s="212">
        <f ca="1">VLOOKUP($A84, Calcs!$A$3:'Calcs'!$ANA$180, 121, FALSE)</f>
        <v>0</v>
      </c>
      <c r="N84" s="213" t="str">
        <f t="shared" ca="1" si="73"/>
        <v>4-6</v>
      </c>
      <c r="O84" s="214">
        <f ca="1">VLOOKUP($A84, Calcs!$A$3:'Calcs'!$ANA$180, 311, FALSE)/X84</f>
        <v>32.700000000000003</v>
      </c>
      <c r="P84" s="214">
        <f ca="1">VLOOKUP($A84, Calcs!$A$3:'Calcs'!$ANA$180, 406, FALSE)/X84</f>
        <v>35.299999999999997</v>
      </c>
      <c r="Q84" s="214">
        <f t="shared" ca="1" si="74"/>
        <v>-2.5999999999999943</v>
      </c>
      <c r="R84" s="215">
        <f ca="1">VLOOKUP($A84,Calcs!$A$3:'Calcs'!$ANA$180,500,FALSE)/X84</f>
        <v>3.2049999999999996</v>
      </c>
      <c r="S84" s="214">
        <f ca="1">VLOOKUP($A84, Calcs!$A$3:'Calcs'!$ANA$180, 216, FALSE)/X84</f>
        <v>57.369294018351255</v>
      </c>
      <c r="T84" s="215">
        <f ca="1">VLOOKUP($A84, Calcs!$A$3:'Calcs'!$ANA$180, 594, FALSE)/X84</f>
        <v>-4.2560000000000002</v>
      </c>
      <c r="U84" s="214">
        <f ca="1">VLOOKUP($A84, Calcs!$A$3:'Calcs'!$ANA$180, 688, FALSE)/X84</f>
        <v>58.9</v>
      </c>
      <c r="V84" s="204">
        <f ca="1">VLOOKUP($A84, Calcs!$A$3:'Calcs'!$ANA$180, 782, FALSE)/X84</f>
        <v>43.6</v>
      </c>
      <c r="W84" s="220">
        <v>3</v>
      </c>
      <c r="X84" s="214">
        <f ca="1">VLOOKUP($A84, Calcs!$A$3:'Calcs'!$ANA$180, 9, FALSE)</f>
        <v>10</v>
      </c>
      <c r="Y84" s="215">
        <f t="shared" ca="1" si="75"/>
        <v>14.78939157566303</v>
      </c>
      <c r="Z84" s="215">
        <f t="shared" ca="1" si="76"/>
        <v>66.699093401731119</v>
      </c>
      <c r="AA84" s="215">
        <f t="shared" ca="1" si="77"/>
        <v>1.6560000000000059</v>
      </c>
      <c r="AB84" s="204">
        <f t="shared" ca="1" si="78"/>
        <v>58.9</v>
      </c>
      <c r="AC84" s="204">
        <f t="shared" ca="1" si="79"/>
        <v>43.6</v>
      </c>
      <c r="AD84" s="158">
        <f t="shared" ca="1" si="80"/>
        <v>46.944935713106425</v>
      </c>
      <c r="AE84" s="215">
        <f t="shared" ca="1" si="81"/>
        <v>6.6030296076876711</v>
      </c>
      <c r="AF84" s="216">
        <f ca="1">VLOOKUP($A84,Calcs!$A$3:'Calcs'!$ANA$180,122,FALSE)</f>
        <v>7</v>
      </c>
      <c r="AG84" s="216">
        <f ca="1">VLOOKUP($A84,Calcs!$A$3:'Calcs'!$ANA$180,123,FALSE)</f>
        <v>5</v>
      </c>
      <c r="AH84" s="216">
        <f ca="1">VLOOKUP($A84,Calcs!$A$3:'Calcs'!$ANA$180,124,FALSE)*2</f>
        <v>6</v>
      </c>
      <c r="AI84" s="216">
        <f ca="1">VLOOKUP($A84,Calcs!$A$3:'Calcs'!$ANA$180,110,FALSE)*8</f>
        <v>0</v>
      </c>
      <c r="AJ84" s="216">
        <f ca="1">VLOOKUP($A84,Calcs!$A$3:'Calcs'!$ANA$180,112,FALSE)*12</f>
        <v>0</v>
      </c>
      <c r="AK84" s="157">
        <v>28</v>
      </c>
      <c r="AL84" s="216">
        <f t="shared" ca="1" si="82"/>
        <v>46</v>
      </c>
      <c r="AM84" s="352">
        <f t="shared" si="83"/>
        <v>28</v>
      </c>
      <c r="AN84" s="218">
        <v>83</v>
      </c>
      <c r="AO84" s="217">
        <f t="shared" ca="1" si="84"/>
        <v>83</v>
      </c>
      <c r="AP84" s="191">
        <f t="shared" ca="1" si="85"/>
        <v>0</v>
      </c>
      <c r="AQ84" s="155">
        <f t="shared" ca="1" si="86"/>
        <v>53.957382927776223</v>
      </c>
      <c r="AR84" s="203">
        <f t="shared" ca="1" si="87"/>
        <v>41.776470588235291</v>
      </c>
      <c r="AS84" s="203">
        <f t="shared" ca="1" si="88"/>
        <v>45.894235294117649</v>
      </c>
      <c r="AT84" s="203">
        <f t="shared" ca="1" si="89"/>
        <v>43.569481240534152</v>
      </c>
      <c r="AU84" s="203">
        <f t="shared" ca="1" si="90"/>
        <v>67.88182593856655</v>
      </c>
      <c r="AV84" s="203">
        <f t="shared" ca="1" si="91"/>
        <v>78.934260657807016</v>
      </c>
      <c r="AW84" s="203">
        <f t="shared" ca="1" si="92"/>
        <v>52.299912649646643</v>
      </c>
      <c r="AX84" s="203">
        <f t="shared" ca="1" si="93"/>
        <v>57.22141320380689</v>
      </c>
      <c r="AY84" s="203">
        <f t="shared" ca="1" si="94"/>
        <v>57.913744227057975</v>
      </c>
      <c r="AZ84" s="203">
        <f t="shared" ca="1" si="95"/>
        <v>53.374792449432682</v>
      </c>
      <c r="BA84" s="203">
        <f t="shared" ca="1" si="96"/>
        <v>41.685309470544368</v>
      </c>
      <c r="BB84" s="203">
        <f t="shared" ca="1" si="97"/>
        <v>40.350877192982452</v>
      </c>
      <c r="BC84" s="204">
        <v>93</v>
      </c>
      <c r="BE84">
        <f ca="1">VLOOKUP($A84, Calcs!$A$3:'Calcs'!$ANA$180, 872, FALSE)</f>
        <v>68</v>
      </c>
      <c r="BF84" s="5">
        <f t="shared" si="109"/>
        <v>6.2366039904328172</v>
      </c>
      <c r="BG84">
        <f>(IF(A84&lt;17,SoC!X$2,IF(A84&lt;33,SoC!X$3,IF(A84&lt;49,SoC!X$4,IF(A84&lt;65,SoC!X$5,IF(A84&lt;81,SoC!X$6,IF(A84&lt;97,SoC!X$7,IF(A84&lt;113,SoC!X$8,IF(A84&lt;129,SoC!X$9,IF(A84&lt;145,SoC!X$10,SoC!X$11)))))))))+IF(BX84&lt;17,SoC!X$15,IF(BX84&lt;33,SoC!X$16,IF(BX84&lt;49,SoC!X$17,IF(BX84&lt;65,SoC!X$18,IF(BX84&lt;81,SoC!X$19,IF(BX84&lt;97,SoC!X$20,IF(BX84&lt;113,SoC!X$21,IF(BX84&lt;129,SoC!X$22,IF(BX84&lt;145,SoC!X$23,SoC!X$24))))))))))/2</f>
        <v>1.1626270558671239</v>
      </c>
      <c r="BH84" s="7">
        <v>43.569481240534152</v>
      </c>
      <c r="BI84" s="7">
        <v>67.88182593856655</v>
      </c>
      <c r="BJ84" s="5">
        <v>6.6030296076876711</v>
      </c>
      <c r="BK84" s="5">
        <v>53.943399840546967</v>
      </c>
      <c r="BL84">
        <f ca="1">VLOOKUP($A84, Calcs!$A$3:'Calcs'!$AXV$180, 1058, FALSE)</f>
        <v>1761</v>
      </c>
      <c r="BM84" s="4"/>
      <c r="BN84" s="5">
        <f t="shared" si="98"/>
        <v>0.73446170656166254</v>
      </c>
      <c r="BO84" s="5" t="str">
        <f t="shared" si="99"/>
        <v>CD</v>
      </c>
      <c r="BP84" s="65">
        <f t="shared" si="100"/>
        <v>-0.59876876054062134</v>
      </c>
      <c r="BQ84" s="90">
        <v>6</v>
      </c>
      <c r="BR84" s="8" t="s">
        <v>266</v>
      </c>
      <c r="BS84" s="5">
        <f t="shared" ca="1" si="101"/>
        <v>20.122268810134504</v>
      </c>
      <c r="BT84" s="5">
        <f t="shared" ca="1" si="102"/>
        <v>14.798932912793546</v>
      </c>
      <c r="BU84" s="5">
        <f t="shared" si="103"/>
        <v>-1.6934017246466126</v>
      </c>
      <c r="BV84" t="s">
        <v>914</v>
      </c>
      <c r="BX84" s="4">
        <v>43</v>
      </c>
      <c r="BY84" s="4">
        <v>5</v>
      </c>
      <c r="CA84" t="s">
        <v>1117</v>
      </c>
      <c r="CF84" s="64">
        <v>0.57495323767940754</v>
      </c>
      <c r="CG84" s="332" t="s">
        <v>88</v>
      </c>
      <c r="CK84">
        <v>83</v>
      </c>
      <c r="CL84">
        <v>84</v>
      </c>
      <c r="CM84">
        <v>80</v>
      </c>
      <c r="CN84">
        <v>91</v>
      </c>
      <c r="CO84">
        <v>88</v>
      </c>
      <c r="CP84">
        <v>95</v>
      </c>
      <c r="CQ84">
        <v>92</v>
      </c>
      <c r="CR84">
        <v>90</v>
      </c>
      <c r="CS84">
        <v>99</v>
      </c>
      <c r="CT84">
        <v>95</v>
      </c>
      <c r="CY84" s="332" t="s">
        <v>88</v>
      </c>
      <c r="CZ84" s="5">
        <v>56.169500750818671</v>
      </c>
      <c r="DA84" s="5">
        <f t="shared" si="104"/>
        <v>54.89411743847262</v>
      </c>
      <c r="DB84" s="7">
        <v>37.564578644652492</v>
      </c>
      <c r="DC84" s="7">
        <v>72.661870503597115</v>
      </c>
      <c r="DD84" s="7">
        <f t="shared" si="105"/>
        <v>37.212209401141237</v>
      </c>
      <c r="DE84" s="7">
        <f t="shared" si="106"/>
        <v>72.554383424874629</v>
      </c>
      <c r="DF84" s="5">
        <v>6.8529190860537676</v>
      </c>
      <c r="DG84" s="5">
        <f t="shared" si="107"/>
        <v>6.8124887111750105</v>
      </c>
      <c r="DJ84">
        <v>93</v>
      </c>
      <c r="DK84" s="64"/>
      <c r="DL84" s="7">
        <v>34.745624696562473</v>
      </c>
      <c r="DM84" s="7">
        <v>71.801973873817275</v>
      </c>
      <c r="DN84" s="5">
        <v>6.5294760870237125</v>
      </c>
      <c r="DO84">
        <v>42</v>
      </c>
      <c r="DQ84" s="5">
        <v>45.390210573771682</v>
      </c>
      <c r="DR84" s="5">
        <v>46.542657930328758</v>
      </c>
      <c r="DS84" s="5">
        <v>45.390210573771682</v>
      </c>
      <c r="DT84" s="5">
        <f t="shared" si="108"/>
        <v>46.542657930328758</v>
      </c>
      <c r="DU84">
        <v>1736</v>
      </c>
      <c r="DV84" s="5">
        <v>212.25</v>
      </c>
      <c r="DW84" s="7"/>
      <c r="DX84" s="7">
        <v>93</v>
      </c>
      <c r="DY84" s="5" t="s">
        <v>88</v>
      </c>
      <c r="DZ84" s="5"/>
      <c r="EA84" s="7">
        <v>93</v>
      </c>
      <c r="EB84" s="5">
        <v>20.2724795640327</v>
      </c>
      <c r="EC84" s="7">
        <v>45.390210573771682</v>
      </c>
      <c r="ED84" s="68">
        <v>72.6243369180347</v>
      </c>
      <c r="EE84">
        <v>0</v>
      </c>
    </row>
    <row r="85" spans="1:135" ht="14.45" customHeight="1" x14ac:dyDescent="0.2">
      <c r="A85" s="204">
        <v>14</v>
      </c>
      <c r="B85" s="333" t="s">
        <v>6</v>
      </c>
      <c r="C85" s="237" t="s">
        <v>112</v>
      </c>
      <c r="D85" s="158" t="str">
        <f>IFERROR(IFERROR(VLOOKUP(C85, Archive!$I$786:$P$3989, 8, FALSE), VLOOKUP(C85, Archive!$L$786:$Q$6126, 6, FALSE)), "-")</f>
        <v>-</v>
      </c>
      <c r="E85" s="156" t="str">
        <f>IFERROR(VLOOKUP(C85, Archive!$I$786:$S$3989, 11, FALSE), "-")</f>
        <v>-</v>
      </c>
      <c r="F85" s="205">
        <f ca="1">VLOOKUP($A85, Calcs!$A$3:'Calcs'!$ANA$180, 114, FALSE)</f>
        <v>2</v>
      </c>
      <c r="G85" s="206">
        <f ca="1">VLOOKUP($A85, Calcs!$A$3:'Calcs'!$ANA$180, 115, FALSE)</f>
        <v>3</v>
      </c>
      <c r="H85" s="207">
        <f ca="1">VLOOKUP($A85, Calcs!$A$3:'Calcs'!$ANA$180, 116, FALSE)</f>
        <v>1</v>
      </c>
      <c r="I85" s="208">
        <f ca="1">VLOOKUP($A85, Calcs!$A$3:'Calcs'!$ANA$180, 117, FALSE)</f>
        <v>1</v>
      </c>
      <c r="J85" s="209">
        <f ca="1">VLOOKUP($A85, Calcs!$A$3:'Calcs'!$ANA$180, 118, FALSE)</f>
        <v>3</v>
      </c>
      <c r="K85" s="210">
        <f ca="1">VLOOKUP($A85, Calcs!$A$3:'Calcs'!$ANA$180, 119, FALSE)</f>
        <v>1</v>
      </c>
      <c r="L85" s="211">
        <f ca="1">VLOOKUP($A85, Calcs!$A$3:'Calcs'!$ANA$180, 120, FALSE)</f>
        <v>0</v>
      </c>
      <c r="M85" s="212">
        <f ca="1">VLOOKUP($A85, Calcs!$A$3:'Calcs'!$ANA$180, 121, FALSE)</f>
        <v>0</v>
      </c>
      <c r="N85" s="213" t="str">
        <f t="shared" ca="1" si="73"/>
        <v>6-5</v>
      </c>
      <c r="O85" s="214">
        <f ca="1">VLOOKUP($A85, Calcs!$A$3:'Calcs'!$ANA$180, 311, FALSE)/X85</f>
        <v>43.81818181818182</v>
      </c>
      <c r="P85" s="214">
        <f ca="1">VLOOKUP($A85, Calcs!$A$3:'Calcs'!$ANA$180, 406, FALSE)/X85</f>
        <v>41.727272727272727</v>
      </c>
      <c r="Q85" s="214">
        <f t="shared" ca="1" si="74"/>
        <v>2.0909090909090935</v>
      </c>
      <c r="R85" s="215">
        <f ca="1">VLOOKUP($A85,Calcs!$A$3:'Calcs'!$ANA$180,500,FALSE)/X85</f>
        <v>3.9690909090909088</v>
      </c>
      <c r="S85" s="214">
        <f ca="1">VLOOKUP($A85, Calcs!$A$3:'Calcs'!$ANA$180, 216, FALSE)/X85</f>
        <v>55.993771938779261</v>
      </c>
      <c r="T85" s="215">
        <f ca="1">VLOOKUP($A85, Calcs!$A$3:'Calcs'!$ANA$180, 594, FALSE)/X85</f>
        <v>-3.1681818181818184</v>
      </c>
      <c r="U85" s="214">
        <f ca="1">VLOOKUP($A85, Calcs!$A$3:'Calcs'!$ANA$180, 688, FALSE)/X85</f>
        <v>44.272727272727273</v>
      </c>
      <c r="V85" s="204">
        <f ca="1">VLOOKUP($A85, Calcs!$A$3:'Calcs'!$ANA$180, 782, FALSE)/X85</f>
        <v>52.727272727272727</v>
      </c>
      <c r="W85" s="220">
        <v>4</v>
      </c>
      <c r="X85" s="214">
        <f ca="1">VLOOKUP($A85, Calcs!$A$3:'Calcs'!$ANA$180, 9, FALSE)</f>
        <v>11</v>
      </c>
      <c r="Y85" s="215">
        <f t="shared" ca="1" si="75"/>
        <v>13.124141090242787</v>
      </c>
      <c r="Z85" s="215">
        <f t="shared" ca="1" si="76"/>
        <v>57.277891284755739</v>
      </c>
      <c r="AA85" s="215">
        <f t="shared" ca="1" si="77"/>
        <v>5.2590909090909115</v>
      </c>
      <c r="AB85" s="204">
        <f t="shared" ca="1" si="78"/>
        <v>44.272727272727273</v>
      </c>
      <c r="AC85" s="204">
        <f t="shared" ca="1" si="79"/>
        <v>52.727272727272727</v>
      </c>
      <c r="AD85" s="158">
        <f t="shared" ca="1" si="80"/>
        <v>36.357628754854559</v>
      </c>
      <c r="AE85" s="215">
        <f t="shared" ca="1" si="81"/>
        <v>7.2613547446239481</v>
      </c>
      <c r="AF85" s="216">
        <f ca="1">VLOOKUP($A85,Calcs!$A$3:'Calcs'!$ANA$180,122,FALSE)</f>
        <v>7</v>
      </c>
      <c r="AG85" s="216">
        <f ca="1">VLOOKUP($A85,Calcs!$A$3:'Calcs'!$ANA$180,123,FALSE)</f>
        <v>5</v>
      </c>
      <c r="AH85" s="216">
        <f ca="1">VLOOKUP($A85,Calcs!$A$3:'Calcs'!$ANA$180,124,FALSE)*2</f>
        <v>18</v>
      </c>
      <c r="AI85" s="216">
        <f ca="1">VLOOKUP($A85,Calcs!$A$3:'Calcs'!$ANA$180,110,FALSE)*8</f>
        <v>0</v>
      </c>
      <c r="AJ85" s="216">
        <f ca="1">VLOOKUP($A85,Calcs!$A$3:'Calcs'!$ANA$180,112,FALSE)*12</f>
        <v>0</v>
      </c>
      <c r="AK85" s="157">
        <v>34</v>
      </c>
      <c r="AL85" s="216">
        <f t="shared" ca="1" si="82"/>
        <v>64</v>
      </c>
      <c r="AM85" s="352">
        <f t="shared" si="83"/>
        <v>34</v>
      </c>
      <c r="AN85" s="219">
        <v>84</v>
      </c>
      <c r="AO85" s="217">
        <f t="shared" ca="1" si="84"/>
        <v>84</v>
      </c>
      <c r="AP85" s="191">
        <f t="shared" ca="1" si="85"/>
        <v>0</v>
      </c>
      <c r="AQ85" s="155">
        <f t="shared" ca="1" si="86"/>
        <v>53.398856593099744</v>
      </c>
      <c r="AR85" s="203">
        <f t="shared" ca="1" si="87"/>
        <v>42.976470588235294</v>
      </c>
      <c r="AS85" s="203">
        <f t="shared" ca="1" si="88"/>
        <v>46.506235294117644</v>
      </c>
      <c r="AT85" s="203">
        <f t="shared" ca="1" si="89"/>
        <v>63.753469829738499</v>
      </c>
      <c r="AU85" s="203">
        <f t="shared" ca="1" si="90"/>
        <v>54.308873720136511</v>
      </c>
      <c r="AV85" s="203">
        <f t="shared" ca="1" si="91"/>
        <v>70.046449742515321</v>
      </c>
      <c r="AW85" s="203">
        <f t="shared" ca="1" si="92"/>
        <v>41.125737963466605</v>
      </c>
      <c r="AX85" s="203">
        <f t="shared" ca="1" si="93"/>
        <v>62.806865904414742</v>
      </c>
      <c r="AY85" s="203">
        <f t="shared" ca="1" si="94"/>
        <v>66.069964886961145</v>
      </c>
      <c r="AZ85" s="203">
        <f t="shared" ca="1" si="95"/>
        <v>44.756852412548845</v>
      </c>
      <c r="BA85" s="203">
        <f t="shared" ca="1" si="96"/>
        <v>37.583892617449663</v>
      </c>
      <c r="BB85" s="203">
        <f t="shared" ca="1" si="97"/>
        <v>56.140350877192979</v>
      </c>
      <c r="BC85" s="204">
        <v>60</v>
      </c>
      <c r="BE85">
        <f ca="1">VLOOKUP($A85, Calcs!$A$3:'Calcs'!$ANA$180, 872, FALSE)</f>
        <v>85</v>
      </c>
      <c r="BF85" s="5">
        <f t="shared" si="109"/>
        <v>10.340992941671315</v>
      </c>
      <c r="BG85">
        <f>(IF(A85&lt;17,SoC!X$2,IF(A85&lt;33,SoC!X$3,IF(A85&lt;49,SoC!X$4,IF(A85&lt;65,SoC!X$5,IF(A85&lt;81,SoC!X$6,IF(A85&lt;97,SoC!X$7,IF(A85&lt;113,SoC!X$8,IF(A85&lt;129,SoC!X$9,IF(A85&lt;145,SoC!X$10,SoC!X$11)))))))))+IF(BX85&lt;17,SoC!X$15,IF(BX85&lt;33,SoC!X$16,IF(BX85&lt;49,SoC!X$17,IF(BX85&lt;65,SoC!X$18,IF(BX85&lt;81,SoC!X$19,IF(BX85&lt;97,SoC!X$20,IF(BX85&lt;113,SoC!X$21,IF(BX85&lt;129,SoC!X$22,IF(BX85&lt;145,SoC!X$23,SoC!X$24))))))))))/2</f>
        <v>1.0229332531371609</v>
      </c>
      <c r="BH85" s="7">
        <v>63.753469829738499</v>
      </c>
      <c r="BI85" s="7">
        <v>54.308873720136511</v>
      </c>
      <c r="BJ85" s="5">
        <v>7.2613547446239481</v>
      </c>
      <c r="BK85" s="5">
        <v>53.409929416713148</v>
      </c>
      <c r="BL85">
        <f ca="1">VLOOKUP($A85, Calcs!$A$3:'Calcs'!$AXV$180, 1058, FALSE)</f>
        <v>1706</v>
      </c>
      <c r="BM85" s="4"/>
      <c r="BN85" s="5">
        <f t="shared" si="98"/>
        <v>0.7308209727198115</v>
      </c>
      <c r="BO85" s="5" t="str">
        <f t="shared" si="99"/>
        <v>D</v>
      </c>
      <c r="BP85" s="65">
        <f t="shared" si="100"/>
        <v>-0.37630027683924661</v>
      </c>
      <c r="BQ85" s="90">
        <v>10</v>
      </c>
      <c r="BR85" s="8" t="s">
        <v>264</v>
      </c>
      <c r="BS85" s="5">
        <f t="shared" ca="1" si="101"/>
        <v>20.413857669794517</v>
      </c>
      <c r="BT85" s="5">
        <f t="shared" ca="1" si="102"/>
        <v>14.816108635771812</v>
      </c>
      <c r="BU85" s="5">
        <f t="shared" si="103"/>
        <v>-2.2268721484804317</v>
      </c>
      <c r="BV85" t="s">
        <v>917</v>
      </c>
      <c r="BX85" s="4">
        <v>53</v>
      </c>
      <c r="BY85" s="4">
        <v>8</v>
      </c>
      <c r="CA85" t="s">
        <v>1117</v>
      </c>
      <c r="CF85" s="64">
        <v>0.5446377128980473</v>
      </c>
      <c r="CG85" s="333" t="s">
        <v>112</v>
      </c>
      <c r="CK85">
        <v>84</v>
      </c>
      <c r="CL85">
        <v>85</v>
      </c>
      <c r="CM85">
        <v>109</v>
      </c>
      <c r="CN85">
        <v>106</v>
      </c>
      <c r="CO85">
        <v>125</v>
      </c>
      <c r="CP85">
        <v>142</v>
      </c>
      <c r="CQ85">
        <v>145</v>
      </c>
      <c r="CR85">
        <v>142</v>
      </c>
      <c r="CS85">
        <v>139</v>
      </c>
      <c r="CT85">
        <v>138</v>
      </c>
      <c r="CY85" s="333" t="s">
        <v>112</v>
      </c>
      <c r="CZ85" s="5">
        <v>48.951941254266451</v>
      </c>
      <c r="DA85" s="5">
        <f t="shared" si="104"/>
        <v>46.749640057554956</v>
      </c>
      <c r="DB85" s="7">
        <v>57.802848405059123</v>
      </c>
      <c r="DC85" s="7">
        <v>51.079136690647474</v>
      </c>
      <c r="DD85" s="7">
        <f t="shared" si="105"/>
        <v>54.281061735880876</v>
      </c>
      <c r="DE85" s="7">
        <f t="shared" si="106"/>
        <v>50.429111368338916</v>
      </c>
      <c r="DF85" s="5">
        <v>6.7988969693620147</v>
      </c>
      <c r="DG85" s="5">
        <f t="shared" si="107"/>
        <v>6.6549652739119232</v>
      </c>
      <c r="DJ85">
        <v>60</v>
      </c>
      <c r="DK85" s="64"/>
      <c r="DL85" s="7">
        <v>29.628555051633153</v>
      </c>
      <c r="DM85" s="7">
        <v>45.878934112179024</v>
      </c>
      <c r="DN85" s="5">
        <v>5.6474434057612832</v>
      </c>
      <c r="DO85">
        <v>47</v>
      </c>
      <c r="DQ85" s="5">
        <v>28.666893349227966</v>
      </c>
      <c r="DR85" s="5">
        <v>34.000170011920972</v>
      </c>
      <c r="DS85" s="5">
        <v>28.666893349227966</v>
      </c>
      <c r="DT85" s="5">
        <f t="shared" si="108"/>
        <v>34.000170011920972</v>
      </c>
      <c r="DU85">
        <v>1587</v>
      </c>
      <c r="DV85" s="5">
        <v>233.25</v>
      </c>
      <c r="DW85" s="7"/>
      <c r="DX85" s="7">
        <v>60</v>
      </c>
      <c r="DY85" s="5" t="s">
        <v>112</v>
      </c>
      <c r="DZ85" s="5"/>
      <c r="EA85" s="7">
        <v>63</v>
      </c>
      <c r="EB85" s="5">
        <v>13.732970027247957</v>
      </c>
      <c r="EC85" s="7">
        <v>28.666893349227966</v>
      </c>
      <c r="ED85" s="68">
        <v>45.867029358764746</v>
      </c>
      <c r="EE85">
        <v>0</v>
      </c>
    </row>
    <row r="86" spans="1:135" ht="14.45" customHeight="1" x14ac:dyDescent="0.2">
      <c r="A86" s="204">
        <v>89</v>
      </c>
      <c r="B86" s="326" t="s">
        <v>1</v>
      </c>
      <c r="C86" s="230" t="s">
        <v>38</v>
      </c>
      <c r="D86" s="158" t="str">
        <f>IFERROR(IFERROR(VLOOKUP(C86, Archive!$I$786:$P$3989, 8, FALSE), VLOOKUP(C86, Archive!$L$786:$Q$6126, 6, FALSE)), "-")</f>
        <v>-</v>
      </c>
      <c r="E86" s="156" t="str">
        <f>IFERROR(VLOOKUP(C86, Archive!$I$786:$S$3989, 11, FALSE), "-")</f>
        <v>-</v>
      </c>
      <c r="F86" s="205">
        <f ca="1">VLOOKUP($A86, Calcs!$A$3:'Calcs'!$ANA$180, 114, FALSE)</f>
        <v>2</v>
      </c>
      <c r="G86" s="206">
        <f ca="1">VLOOKUP($A86, Calcs!$A$3:'Calcs'!$ANA$180, 115, FALSE)</f>
        <v>3</v>
      </c>
      <c r="H86" s="207">
        <f ca="1">VLOOKUP($A86, Calcs!$A$3:'Calcs'!$ANA$180, 116, FALSE)</f>
        <v>1</v>
      </c>
      <c r="I86" s="208">
        <f ca="1">VLOOKUP($A86, Calcs!$A$3:'Calcs'!$ANA$180, 117, FALSE)</f>
        <v>1</v>
      </c>
      <c r="J86" s="209">
        <f ca="1">VLOOKUP($A86, Calcs!$A$3:'Calcs'!$ANA$180, 118, FALSE)</f>
        <v>3</v>
      </c>
      <c r="K86" s="210">
        <f ca="1">VLOOKUP($A86, Calcs!$A$3:'Calcs'!$ANA$180, 119, FALSE)</f>
        <v>1</v>
      </c>
      <c r="L86" s="211">
        <f ca="1">VLOOKUP($A86, Calcs!$A$3:'Calcs'!$ANA$180, 120, FALSE)</f>
        <v>0</v>
      </c>
      <c r="M86" s="212">
        <f ca="1">VLOOKUP($A86, Calcs!$A$3:'Calcs'!$ANA$180, 121, FALSE)</f>
        <v>0</v>
      </c>
      <c r="N86" s="213" t="str">
        <f t="shared" ca="1" si="73"/>
        <v>6-5</v>
      </c>
      <c r="O86" s="214">
        <f ca="1">VLOOKUP($A86, Calcs!$A$3:'Calcs'!$ANA$180, 311, FALSE)/X86</f>
        <v>38.888888888888886</v>
      </c>
      <c r="P86" s="214">
        <f ca="1">VLOOKUP($A86, Calcs!$A$3:'Calcs'!$ANA$180, 406, FALSE)/X86</f>
        <v>38.333333333333336</v>
      </c>
      <c r="Q86" s="214">
        <f t="shared" ca="1" si="74"/>
        <v>0.55555555555555003</v>
      </c>
      <c r="R86" s="215">
        <f ca="1">VLOOKUP($A86,Calcs!$A$3:'Calcs'!$ANA$180,500,FALSE)/X86</f>
        <v>4.4677777777777772</v>
      </c>
      <c r="S86" s="214">
        <f ca="1">VLOOKUP($A86, Calcs!$A$3:'Calcs'!$ANA$180, 216, FALSE)/X86</f>
        <v>48.358750060974849</v>
      </c>
      <c r="T86" s="215">
        <f ca="1">VLOOKUP($A86, Calcs!$A$3:'Calcs'!$ANA$180, 594, FALSE)/X86</f>
        <v>4.7211111111111101</v>
      </c>
      <c r="U86" s="214">
        <f ca="1">VLOOKUP($A86, Calcs!$A$3:'Calcs'!$ANA$180, 688, FALSE)/X86</f>
        <v>54</v>
      </c>
      <c r="V86" s="204">
        <f ca="1">VLOOKUP($A86, Calcs!$A$3:'Calcs'!$ANA$180, 782, FALSE)/X86</f>
        <v>44.93333333333333</v>
      </c>
      <c r="W86" s="220">
        <v>2</v>
      </c>
      <c r="X86" s="214">
        <f ca="1">VLOOKUP($A86, Calcs!$A$3:'Calcs'!$ANA$180, 9, FALSE)</f>
        <v>9</v>
      </c>
      <c r="Y86" s="215">
        <f t="shared" ca="1" si="75"/>
        <v>11.315593136035812</v>
      </c>
      <c r="Z86" s="215">
        <f t="shared" ca="1" si="76"/>
        <v>53.917930673174766</v>
      </c>
      <c r="AA86" s="215">
        <f t="shared" ca="1" si="77"/>
        <v>-4.1655555555555601</v>
      </c>
      <c r="AB86" s="204">
        <f t="shared" ca="1" si="78"/>
        <v>54</v>
      </c>
      <c r="AC86" s="204">
        <f t="shared" ca="1" si="79"/>
        <v>44.93333333333333</v>
      </c>
      <c r="AD86" s="158">
        <f t="shared" ca="1" si="80"/>
        <v>44.347084363141953</v>
      </c>
      <c r="AE86" s="215">
        <f t="shared" ca="1" si="81"/>
        <v>6.7032330507996907</v>
      </c>
      <c r="AF86" s="216">
        <f ca="1">VLOOKUP($A86,Calcs!$A$3:'Calcs'!$ANA$180,122,FALSE)</f>
        <v>7</v>
      </c>
      <c r="AG86" s="216">
        <f ca="1">VLOOKUP($A86,Calcs!$A$3:'Calcs'!$ANA$180,123,FALSE)</f>
        <v>5</v>
      </c>
      <c r="AH86" s="216">
        <f ca="1">VLOOKUP($A86,Calcs!$A$3:'Calcs'!$ANA$180,124,FALSE)*2</f>
        <v>18</v>
      </c>
      <c r="AI86" s="216">
        <f ca="1">VLOOKUP($A86,Calcs!$A$3:'Calcs'!$ANA$180,110,FALSE)*8</f>
        <v>0</v>
      </c>
      <c r="AJ86" s="216">
        <f ca="1">VLOOKUP($A86,Calcs!$A$3:'Calcs'!$ANA$180,112,FALSE)*12</f>
        <v>0</v>
      </c>
      <c r="AK86" s="157">
        <v>29</v>
      </c>
      <c r="AL86" s="216">
        <f t="shared" ca="1" si="82"/>
        <v>59</v>
      </c>
      <c r="AM86" s="352">
        <f t="shared" si="83"/>
        <v>29</v>
      </c>
      <c r="AN86" s="218">
        <v>85</v>
      </c>
      <c r="AO86" s="217">
        <f t="shared" ca="1" si="84"/>
        <v>86</v>
      </c>
      <c r="AP86" s="191">
        <f t="shared" ca="1" si="85"/>
        <v>-1</v>
      </c>
      <c r="AQ86" s="155">
        <f t="shared" ca="1" si="86"/>
        <v>53.357530511977686</v>
      </c>
      <c r="AR86" s="203">
        <f t="shared" ca="1" si="87"/>
        <v>42.976470588235294</v>
      </c>
      <c r="AS86" s="203">
        <f t="shared" ca="1" si="88"/>
        <v>46.506235294117644</v>
      </c>
      <c r="AT86" s="203">
        <f t="shared" ca="1" si="89"/>
        <v>55.094398989963025</v>
      </c>
      <c r="AU86" s="203">
        <f t="shared" ca="1" si="90"/>
        <v>61.476109215017047</v>
      </c>
      <c r="AV86" s="203">
        <f t="shared" ca="1" si="91"/>
        <v>60.393828476848604</v>
      </c>
      <c r="AW86" s="203">
        <f t="shared" ca="1" si="92"/>
        <v>37.140600361457096</v>
      </c>
      <c r="AX86" s="203">
        <f t="shared" ca="1" si="93"/>
        <v>48.196932828505844</v>
      </c>
      <c r="AY86" s="203">
        <f t="shared" ca="1" si="94"/>
        <v>59.155199773943458</v>
      </c>
      <c r="AZ86" s="203">
        <f t="shared" ca="1" si="95"/>
        <v>51.304603514250111</v>
      </c>
      <c r="BA86" s="203">
        <f t="shared" ca="1" si="96"/>
        <v>50.111856823266223</v>
      </c>
      <c r="BB86" s="203">
        <f t="shared" ca="1" si="97"/>
        <v>51.754385964912288</v>
      </c>
      <c r="BC86" s="204">
        <v>138</v>
      </c>
      <c r="BE86">
        <f ca="1">VLOOKUP($A86, Calcs!$A$3:'Calcs'!$ANA$180, 872, FALSE)</f>
        <v>86.25</v>
      </c>
      <c r="BF86" s="5">
        <f t="shared" si="109"/>
        <v>10.338095190658553</v>
      </c>
      <c r="BG86">
        <f>(IF(A86&lt;17,SoC!X$2,IF(A86&lt;33,SoC!X$3,IF(A86&lt;49,SoC!X$4,IF(A86&lt;65,SoC!X$5,IF(A86&lt;81,SoC!X$6,IF(A86&lt;97,SoC!X$7,IF(A86&lt;113,SoC!X$8,IF(A86&lt;129,SoC!X$9,IF(A86&lt;145,SoC!X$10,SoC!X$11)))))))))+IF(BX86&lt;17,SoC!X$15,IF(BX86&lt;33,SoC!X$16,IF(BX86&lt;49,SoC!X$17,IF(BX86&lt;65,SoC!X$18,IF(BX86&lt;81,SoC!X$19,IF(BX86&lt;97,SoC!X$20,IF(BX86&lt;113,SoC!X$21,IF(BX86&lt;129,SoC!X$22,IF(BX86&lt;145,SoC!X$23,SoC!X$24))))))))))/2</f>
        <v>1.1149570781955784</v>
      </c>
      <c r="BH86" s="7">
        <v>55.094398989963025</v>
      </c>
      <c r="BI86" s="7">
        <v>61.476109215017047</v>
      </c>
      <c r="BJ86" s="5">
        <v>6.7032330507996907</v>
      </c>
      <c r="BK86" s="5">
        <v>53.380951906585516</v>
      </c>
      <c r="BL86">
        <f ca="1">VLOOKUP($A86, Calcs!$A$3:'Calcs'!$AXV$180, 1058, FALSE)</f>
        <v>1874</v>
      </c>
      <c r="BM86" s="4"/>
      <c r="BN86" s="5">
        <f t="shared" si="98"/>
        <v>0.73062269268470925</v>
      </c>
      <c r="BO86" s="5" t="str">
        <f t="shared" si="99"/>
        <v>D</v>
      </c>
      <c r="BP86" s="65">
        <f t="shared" si="100"/>
        <v>-0.66115662577690171</v>
      </c>
      <c r="BQ86" s="90">
        <v>10</v>
      </c>
      <c r="BR86" s="8" t="s">
        <v>266</v>
      </c>
      <c r="BS86" s="5">
        <f t="shared" ca="1" si="101"/>
        <v>19.397733058929671</v>
      </c>
      <c r="BT86" s="5">
        <f t="shared" ca="1" si="102"/>
        <v>14.473053805631048</v>
      </c>
      <c r="BU86" s="5">
        <f t="shared" si="103"/>
        <v>-2.2558496586080636</v>
      </c>
      <c r="BV86" t="s">
        <v>645</v>
      </c>
      <c r="BX86" s="4">
        <v>21</v>
      </c>
      <c r="BY86" s="4">
        <v>8</v>
      </c>
      <c r="CA86" t="s">
        <v>1117</v>
      </c>
      <c r="CF86" s="64">
        <v>0.58607868029258969</v>
      </c>
      <c r="CG86" s="326" t="s">
        <v>38</v>
      </c>
      <c r="CK86">
        <v>85</v>
      </c>
      <c r="CL86">
        <v>77</v>
      </c>
      <c r="CM86">
        <v>91</v>
      </c>
      <c r="CN86">
        <v>95</v>
      </c>
      <c r="CO86">
        <v>80</v>
      </c>
      <c r="CP86">
        <v>87</v>
      </c>
      <c r="CQ86">
        <v>76</v>
      </c>
      <c r="CR86">
        <v>54</v>
      </c>
      <c r="CS86">
        <v>46</v>
      </c>
      <c r="CT86">
        <v>45</v>
      </c>
      <c r="CY86" s="326" t="s">
        <v>38</v>
      </c>
      <c r="CZ86" s="5">
        <v>49.601558914776227</v>
      </c>
      <c r="DA86" s="5">
        <f t="shared" si="104"/>
        <v>50.887353708238756</v>
      </c>
      <c r="DB86" s="7">
        <v>47.21145368626123</v>
      </c>
      <c r="DC86" s="7">
        <v>60.19184652278178</v>
      </c>
      <c r="DD86" s="7">
        <f t="shared" si="105"/>
        <v>47.517181579747486</v>
      </c>
      <c r="DE86" s="7">
        <f t="shared" si="106"/>
        <v>63.457036621429886</v>
      </c>
      <c r="DF86" s="5">
        <v>6.4575537163851759</v>
      </c>
      <c r="DG86" s="5">
        <f t="shared" si="107"/>
        <v>6.619486519273817</v>
      </c>
      <c r="DJ86">
        <v>138</v>
      </c>
      <c r="DK86" s="64"/>
      <c r="DL86" s="7">
        <v>49.657276834151254</v>
      </c>
      <c r="DM86" s="7">
        <v>86.313367311966587</v>
      </c>
      <c r="DN86" s="5">
        <v>7.75301613949431</v>
      </c>
      <c r="DO86">
        <v>51</v>
      </c>
      <c r="DQ86" s="5">
        <v>61.300476871401635</v>
      </c>
      <c r="DR86" s="5">
        <v>58.475357653551228</v>
      </c>
      <c r="DS86" s="5">
        <v>61.300476871401635</v>
      </c>
      <c r="DT86" s="5">
        <f t="shared" si="108"/>
        <v>58.475357653551228</v>
      </c>
      <c r="DU86">
        <v>1984</v>
      </c>
      <c r="DV86" s="5">
        <v>256.75</v>
      </c>
      <c r="DW86" s="7"/>
      <c r="DX86" s="7">
        <v>138</v>
      </c>
      <c r="DY86" s="5" t="s">
        <v>38</v>
      </c>
      <c r="DZ86" s="5"/>
      <c r="EA86" s="7">
        <v>182</v>
      </c>
      <c r="EB86" s="5">
        <v>39.673024523160763</v>
      </c>
      <c r="EC86" s="7">
        <v>61.300476871401635</v>
      </c>
      <c r="ED86" s="68">
        <v>98.080762994242619</v>
      </c>
      <c r="EE86">
        <v>0</v>
      </c>
    </row>
    <row r="87" spans="1:135" ht="14.45" customHeight="1" x14ac:dyDescent="0.2">
      <c r="A87" s="204">
        <v>67</v>
      </c>
      <c r="B87" s="329" t="s">
        <v>2</v>
      </c>
      <c r="C87" s="233" t="s">
        <v>59</v>
      </c>
      <c r="D87" s="158" t="str">
        <f>IFERROR(IFERROR(VLOOKUP(C87, Archive!$I$786:$P$3989, 8, FALSE), VLOOKUP(C87, Archive!$L$786:$Q$6126, 6, FALSE)), "-")</f>
        <v>-</v>
      </c>
      <c r="E87" s="156" t="str">
        <f>IFERROR(VLOOKUP(C87, Archive!$I$786:$S$3989, 11, FALSE), "-")</f>
        <v>-</v>
      </c>
      <c r="F87" s="205">
        <f ca="1">VLOOKUP($A87, Calcs!$A$3:'Calcs'!$ANA$180, 114, FALSE)</f>
        <v>3</v>
      </c>
      <c r="G87" s="206">
        <f ca="1">VLOOKUP($A87, Calcs!$A$3:'Calcs'!$ANA$180, 115, FALSE)</f>
        <v>2</v>
      </c>
      <c r="H87" s="207">
        <f ca="1">VLOOKUP($A87, Calcs!$A$3:'Calcs'!$ANA$180, 116, FALSE)</f>
        <v>1</v>
      </c>
      <c r="I87" s="208">
        <f ca="1">VLOOKUP($A87, Calcs!$A$3:'Calcs'!$ANA$180, 117, FALSE)</f>
        <v>1</v>
      </c>
      <c r="J87" s="209">
        <f ca="1">VLOOKUP($A87, Calcs!$A$3:'Calcs'!$ANA$180, 118, FALSE)</f>
        <v>0</v>
      </c>
      <c r="K87" s="210">
        <f ca="1">VLOOKUP($A87, Calcs!$A$3:'Calcs'!$ANA$180, 119, FALSE)</f>
        <v>2</v>
      </c>
      <c r="L87" s="211">
        <f ca="1">VLOOKUP($A87, Calcs!$A$3:'Calcs'!$ANA$180, 120, FALSE)</f>
        <v>0</v>
      </c>
      <c r="M87" s="212">
        <f ca="1">VLOOKUP($A87, Calcs!$A$3:'Calcs'!$ANA$180, 121, FALSE)</f>
        <v>0</v>
      </c>
      <c r="N87" s="213" t="str">
        <f t="shared" ca="1" si="73"/>
        <v>4-5</v>
      </c>
      <c r="O87" s="214">
        <f ca="1">VLOOKUP($A87, Calcs!$A$3:'Calcs'!$ANA$180, 311, FALSE)/X87</f>
        <v>38.555555555555557</v>
      </c>
      <c r="P87" s="214">
        <f ca="1">VLOOKUP($A87, Calcs!$A$3:'Calcs'!$ANA$180, 406, FALSE)/X87</f>
        <v>44</v>
      </c>
      <c r="Q87" s="214">
        <f t="shared" ca="1" si="74"/>
        <v>-5.4444444444444429</v>
      </c>
      <c r="R87" s="215">
        <f ca="1">VLOOKUP($A87,Calcs!$A$3:'Calcs'!$ANA$180,500,FALSE)/X87</f>
        <v>3.6266666666666669</v>
      </c>
      <c r="S87" s="214">
        <f ca="1">VLOOKUP($A87, Calcs!$A$3:'Calcs'!$ANA$180, 216, FALSE)/X87</f>
        <v>56.163383910305079</v>
      </c>
      <c r="T87" s="215">
        <f ca="1">VLOOKUP($A87, Calcs!$A$3:'Calcs'!$ANA$180, 594, FALSE)/X87</f>
        <v>-6.9644444444444451</v>
      </c>
      <c r="U87" s="214">
        <f ca="1">VLOOKUP($A87, Calcs!$A$3:'Calcs'!$ANA$180, 688, FALSE)/X87</f>
        <v>48.444444444444443</v>
      </c>
      <c r="V87" s="204">
        <f ca="1">VLOOKUP($A87, Calcs!$A$3:'Calcs'!$ANA$180, 782, FALSE)/X87</f>
        <v>53.866666666666667</v>
      </c>
      <c r="W87" s="220">
        <v>7</v>
      </c>
      <c r="X87" s="214">
        <f ca="1">VLOOKUP($A87, Calcs!$A$3:'Calcs'!$ANA$180, 9, FALSE)</f>
        <v>9</v>
      </c>
      <c r="Y87" s="215">
        <f t="shared" ca="1" si="75"/>
        <v>12.285539215686274</v>
      </c>
      <c r="Z87" s="215">
        <f t="shared" ca="1" si="76"/>
        <v>50.932653755047752</v>
      </c>
      <c r="AA87" s="215">
        <f t="shared" ca="1" si="77"/>
        <v>1.5200000000000022</v>
      </c>
      <c r="AB87" s="204">
        <f t="shared" ca="1" si="78"/>
        <v>48.444444444444443</v>
      </c>
      <c r="AC87" s="204">
        <f t="shared" ca="1" si="79"/>
        <v>53.866666666666667</v>
      </c>
      <c r="AD87" s="158">
        <f t="shared" ca="1" si="80"/>
        <v>30.853397930183824</v>
      </c>
      <c r="AE87" s="215">
        <f t="shared" ca="1" si="81"/>
        <v>7.3393914370788718</v>
      </c>
      <c r="AF87" s="216">
        <f ca="1">VLOOKUP($A87,Calcs!$A$3:'Calcs'!$ANA$180,122,FALSE)</f>
        <v>10</v>
      </c>
      <c r="AG87" s="216">
        <f ca="1">VLOOKUP($A87,Calcs!$A$3:'Calcs'!$ANA$180,123,FALSE)</f>
        <v>6</v>
      </c>
      <c r="AH87" s="216">
        <f ca="1">VLOOKUP($A87,Calcs!$A$3:'Calcs'!$ANA$180,124,FALSE)*2</f>
        <v>0</v>
      </c>
      <c r="AI87" s="216">
        <f ca="1">VLOOKUP($A87,Calcs!$A$3:'Calcs'!$ANA$180,110,FALSE)*8</f>
        <v>0</v>
      </c>
      <c r="AJ87" s="216">
        <f ca="1">VLOOKUP($A87,Calcs!$A$3:'Calcs'!$ANA$180,112,FALSE)*12</f>
        <v>0</v>
      </c>
      <c r="AK87" s="157">
        <v>34</v>
      </c>
      <c r="AL87" s="216">
        <f t="shared" ca="1" si="82"/>
        <v>50</v>
      </c>
      <c r="AM87" s="352">
        <f t="shared" si="83"/>
        <v>34</v>
      </c>
      <c r="AN87" s="219">
        <v>86</v>
      </c>
      <c r="AO87" s="217">
        <f t="shared" ca="1" si="84"/>
        <v>85</v>
      </c>
      <c r="AP87" s="191">
        <f t="shared" ca="1" si="85"/>
        <v>1</v>
      </c>
      <c r="AQ87" s="155">
        <f t="shared" ca="1" si="86"/>
        <v>53.396241369337361</v>
      </c>
      <c r="AR87" s="203">
        <f t="shared" ca="1" si="87"/>
        <v>58.82352941176471</v>
      </c>
      <c r="AS87" s="203">
        <f t="shared" ca="1" si="88"/>
        <v>54.411764705882355</v>
      </c>
      <c r="AT87" s="203">
        <f t="shared" ca="1" si="89"/>
        <v>54.494529450645402</v>
      </c>
      <c r="AU87" s="203">
        <f t="shared" ca="1" si="90"/>
        <v>49.509385665529003</v>
      </c>
      <c r="AV87" s="203">
        <f t="shared" ca="1" si="91"/>
        <v>65.570645676085903</v>
      </c>
      <c r="AW87" s="203">
        <f t="shared" ca="1" si="92"/>
        <v>33.599862634403458</v>
      </c>
      <c r="AX87" s="203">
        <f t="shared" ca="1" si="93"/>
        <v>57.010588224241133</v>
      </c>
      <c r="AY87" s="203">
        <f t="shared" ca="1" si="94"/>
        <v>67.036788797397634</v>
      </c>
      <c r="AZ87" s="203">
        <f t="shared" ca="1" si="95"/>
        <v>40.050295100070102</v>
      </c>
      <c r="BA87" s="203">
        <f t="shared" ca="1" si="96"/>
        <v>31.021625652498138</v>
      </c>
      <c r="BB87" s="203">
        <f t="shared" ca="1" si="97"/>
        <v>43.859649122807014</v>
      </c>
      <c r="BC87" s="204">
        <v>82</v>
      </c>
      <c r="BE87">
        <f ca="1">VLOOKUP($A87, Calcs!$A$3:'Calcs'!$ANA$180, 872, FALSE)</f>
        <v>57</v>
      </c>
      <c r="BF87" s="5">
        <f t="shared" si="109"/>
        <v>5.1679484709123287</v>
      </c>
      <c r="BG87">
        <f>(IF(A87&lt;17,SoC!X$2,IF(A87&lt;33,SoC!X$3,IF(A87&lt;49,SoC!X$4,IF(A87&lt;65,SoC!X$5,IF(A87&lt;81,SoC!X$6,IF(A87&lt;97,SoC!X$7,IF(A87&lt;113,SoC!X$8,IF(A87&lt;129,SoC!X$9,IF(A87&lt;145,SoC!X$10,SoC!X$11)))))))))+IF(BX87&lt;17,SoC!X$15,IF(BX87&lt;33,SoC!X$16,IF(BX87&lt;49,SoC!X$17,IF(BX87&lt;65,SoC!X$18,IF(BX87&lt;81,SoC!X$19,IF(BX87&lt;97,SoC!X$20,IF(BX87&lt;113,SoC!X$21,IF(BX87&lt;129,SoC!X$22,IF(BX87&lt;145,SoC!X$23,SoC!X$24))))))))))/2</f>
        <v>0.90686582981518726</v>
      </c>
      <c r="BH87" s="7">
        <v>54.494529450645402</v>
      </c>
      <c r="BI87" s="7">
        <v>49.509385665529003</v>
      </c>
      <c r="BJ87" s="5">
        <v>7.3393914370788718</v>
      </c>
      <c r="BK87" s="5">
        <v>53.358969418246566</v>
      </c>
      <c r="BL87">
        <f ca="1">VLOOKUP($A87, Calcs!$A$3:'Calcs'!$AXV$180, 1058, FALSE)</f>
        <v>1618</v>
      </c>
      <c r="BM87" s="4"/>
      <c r="BN87" s="5">
        <f t="shared" si="98"/>
        <v>0.73047224052832127</v>
      </c>
      <c r="BO87" s="5" t="str">
        <f t="shared" si="99"/>
        <v>D</v>
      </c>
      <c r="BP87" s="65">
        <f t="shared" si="100"/>
        <v>-0.34747393030510104</v>
      </c>
      <c r="BQ87" s="90">
        <v>5</v>
      </c>
      <c r="BR87" s="8" t="s">
        <v>259</v>
      </c>
      <c r="BS87" s="5">
        <f t="shared" ca="1" si="101"/>
        <v>20.221175958452882</v>
      </c>
      <c r="BT87" s="5">
        <f t="shared" ca="1" si="102"/>
        <v>14.744237398887947</v>
      </c>
      <c r="BU87" s="5">
        <f t="shared" si="103"/>
        <v>-2.2778321469470129</v>
      </c>
      <c r="BV87" t="s">
        <v>916</v>
      </c>
      <c r="BX87" s="4">
        <v>97</v>
      </c>
      <c r="BY87" s="4">
        <v>13</v>
      </c>
      <c r="CA87" t="s">
        <v>1080</v>
      </c>
      <c r="CF87" s="64">
        <v>0.62968184817102768</v>
      </c>
      <c r="CG87" s="329" t="s">
        <v>59</v>
      </c>
      <c r="CK87">
        <v>86</v>
      </c>
      <c r="CL87">
        <v>86</v>
      </c>
      <c r="CM87">
        <v>107</v>
      </c>
      <c r="CN87">
        <v>102</v>
      </c>
      <c r="CO87">
        <v>120</v>
      </c>
      <c r="CP87">
        <v>134</v>
      </c>
      <c r="CQ87">
        <v>134</v>
      </c>
      <c r="CR87">
        <v>141</v>
      </c>
      <c r="CS87">
        <v>135</v>
      </c>
      <c r="CT87">
        <v>137</v>
      </c>
      <c r="CY87" s="329" t="s">
        <v>59</v>
      </c>
      <c r="CZ87" s="5">
        <v>49.610315821964726</v>
      </c>
      <c r="DA87" s="5">
        <f t="shared" si="104"/>
        <v>47.422275277996306</v>
      </c>
      <c r="DB87" s="7">
        <v>50.741274017452106</v>
      </c>
      <c r="DC87" s="7">
        <v>47.002398081534771</v>
      </c>
      <c r="DD87" s="7">
        <f t="shared" si="105"/>
        <v>48.868540845270616</v>
      </c>
      <c r="DE87" s="7">
        <f t="shared" si="106"/>
        <v>46.785369683396745</v>
      </c>
      <c r="DF87" s="5">
        <v>6.9282032302755097</v>
      </c>
      <c r="DG87" s="5">
        <f t="shared" si="107"/>
        <v>6.7874352041777026</v>
      </c>
      <c r="DJ87">
        <v>82</v>
      </c>
      <c r="DK87" s="64"/>
      <c r="DL87" s="7">
        <v>35.759408640000181</v>
      </c>
      <c r="DM87" s="7">
        <v>45.266170896430523</v>
      </c>
      <c r="DN87" s="5">
        <v>5.8020590214930499</v>
      </c>
      <c r="DO87">
        <v>39</v>
      </c>
      <c r="DQ87" s="5">
        <v>29.549704537391257</v>
      </c>
      <c r="DR87" s="5">
        <v>34.662278403043445</v>
      </c>
      <c r="DS87" s="5">
        <v>29.549704537391257</v>
      </c>
      <c r="DT87" s="5">
        <f t="shared" si="108"/>
        <v>34.662278403043445</v>
      </c>
      <c r="DU87">
        <v>1561</v>
      </c>
      <c r="DV87" s="5">
        <v>196.25</v>
      </c>
      <c r="DW87" s="7"/>
      <c r="DX87" s="7">
        <v>82</v>
      </c>
      <c r="DY87" s="5" t="s">
        <v>59</v>
      </c>
      <c r="DZ87" s="5"/>
      <c r="EA87" s="7">
        <v>65</v>
      </c>
      <c r="EB87" s="5">
        <v>14.168937329700274</v>
      </c>
      <c r="EC87" s="7">
        <v>29.549704537391257</v>
      </c>
      <c r="ED87" s="68">
        <v>47.279527259826011</v>
      </c>
      <c r="EE87">
        <v>20</v>
      </c>
    </row>
    <row r="88" spans="1:135" ht="14.45" customHeight="1" x14ac:dyDescent="0.2">
      <c r="A88" s="204">
        <v>94</v>
      </c>
      <c r="B88" s="326" t="s">
        <v>1</v>
      </c>
      <c r="C88" s="230" t="s">
        <v>33</v>
      </c>
      <c r="D88" s="158" t="str">
        <f>IFERROR(IFERROR(VLOOKUP(C88, Archive!$I$786:$P$3989, 8, FALSE), VLOOKUP(C88, Archive!$L$786:$Q$6126, 6, FALSE)), "-")</f>
        <v>-</v>
      </c>
      <c r="E88" s="156" t="str">
        <f>IFERROR(VLOOKUP(C88, Archive!$I$786:$S$3989, 11, FALSE), "-")</f>
        <v>-</v>
      </c>
      <c r="F88" s="205">
        <f ca="1">VLOOKUP($A88, Calcs!$A$3:'Calcs'!$ANA$180, 114, FALSE)</f>
        <v>2</v>
      </c>
      <c r="G88" s="206">
        <f ca="1">VLOOKUP($A88, Calcs!$A$3:'Calcs'!$ANA$180, 115, FALSE)</f>
        <v>3</v>
      </c>
      <c r="H88" s="207">
        <f ca="1">VLOOKUP($A88, Calcs!$A$3:'Calcs'!$ANA$180, 116, FALSE)</f>
        <v>2</v>
      </c>
      <c r="I88" s="208">
        <f ca="1">VLOOKUP($A88, Calcs!$A$3:'Calcs'!$ANA$180, 117, FALSE)</f>
        <v>0</v>
      </c>
      <c r="J88" s="209">
        <f ca="1">VLOOKUP($A88, Calcs!$A$3:'Calcs'!$ANA$180, 118, FALSE)</f>
        <v>2</v>
      </c>
      <c r="K88" s="210">
        <f ca="1">VLOOKUP($A88, Calcs!$A$3:'Calcs'!$ANA$180, 119, FALSE)</f>
        <v>2</v>
      </c>
      <c r="L88" s="211">
        <f ca="1">VLOOKUP($A88, Calcs!$A$3:'Calcs'!$ANA$180, 120, FALSE)</f>
        <v>0</v>
      </c>
      <c r="M88" s="212">
        <f ca="1">VLOOKUP($A88, Calcs!$A$3:'Calcs'!$ANA$180, 121, FALSE)</f>
        <v>0</v>
      </c>
      <c r="N88" s="213" t="str">
        <f t="shared" ca="1" si="73"/>
        <v>6-5</v>
      </c>
      <c r="O88" s="214">
        <f ca="1">VLOOKUP($A88, Calcs!$A$3:'Calcs'!$ANA$180, 311, FALSE)/X88</f>
        <v>37.454545454545453</v>
      </c>
      <c r="P88" s="214">
        <f ca="1">VLOOKUP($A88, Calcs!$A$3:'Calcs'!$ANA$180, 406, FALSE)/X88</f>
        <v>33</v>
      </c>
      <c r="Q88" s="214">
        <f t="shared" ca="1" si="74"/>
        <v>4.4545454545454533</v>
      </c>
      <c r="R88" s="215">
        <f ca="1">VLOOKUP($A88,Calcs!$A$3:'Calcs'!$ANA$180,500,FALSE)/X88</f>
        <v>3.8190909090909089</v>
      </c>
      <c r="S88" s="214">
        <f ca="1">VLOOKUP($A88, Calcs!$A$3:'Calcs'!$ANA$180, 216, FALSE)/X88</f>
        <v>55.148139753284049</v>
      </c>
      <c r="T88" s="215">
        <f ca="1">VLOOKUP($A88, Calcs!$A$3:'Calcs'!$ANA$180, 594, FALSE)/X88</f>
        <v>-2.1363636363636362</v>
      </c>
      <c r="U88" s="214">
        <f ca="1">VLOOKUP($A88, Calcs!$A$3:'Calcs'!$ANA$180, 688, FALSE)/X88</f>
        <v>48.81818181818182</v>
      </c>
      <c r="V88" s="204">
        <f ca="1">VLOOKUP($A88, Calcs!$A$3:'Calcs'!$ANA$180, 782, FALSE)/X88</f>
        <v>58.863636363636367</v>
      </c>
      <c r="W88" s="220">
        <v>10</v>
      </c>
      <c r="X88" s="214">
        <f ca="1">VLOOKUP($A88, Calcs!$A$3:'Calcs'!$ANA$180, 9, FALSE)</f>
        <v>11</v>
      </c>
      <c r="Y88" s="215">
        <f t="shared" ca="1" si="75"/>
        <v>14.258509878600334</v>
      </c>
      <c r="Z88" s="215">
        <f t="shared" ca="1" si="76"/>
        <v>32.728040586097563</v>
      </c>
      <c r="AA88" s="215">
        <f t="shared" ca="1" si="77"/>
        <v>6.5909090909090899</v>
      </c>
      <c r="AB88" s="204">
        <f t="shared" ca="1" si="78"/>
        <v>48.81818181818182</v>
      </c>
      <c r="AC88" s="204">
        <f t="shared" ca="1" si="79"/>
        <v>58.863636363636367</v>
      </c>
      <c r="AD88" s="158">
        <f t="shared" ca="1" si="80"/>
        <v>23.187284617448604</v>
      </c>
      <c r="AE88" s="215">
        <f t="shared" ca="1" si="81"/>
        <v>7.6722640963170949</v>
      </c>
      <c r="AF88" s="216">
        <f ca="1">VLOOKUP($A88,Calcs!$A$3:'Calcs'!$ANA$180,122,FALSE)</f>
        <v>7</v>
      </c>
      <c r="AG88" s="216">
        <f ca="1">VLOOKUP($A88,Calcs!$A$3:'Calcs'!$ANA$180,123,FALSE)</f>
        <v>8</v>
      </c>
      <c r="AH88" s="216">
        <f ca="1">VLOOKUP($A88,Calcs!$A$3:'Calcs'!$ANA$180,124,FALSE)*2</f>
        <v>12</v>
      </c>
      <c r="AI88" s="216">
        <f ca="1">VLOOKUP($A88,Calcs!$A$3:'Calcs'!$ANA$180,110,FALSE)*8</f>
        <v>0</v>
      </c>
      <c r="AJ88" s="216">
        <f ca="1">VLOOKUP($A88,Calcs!$A$3:'Calcs'!$ANA$180,112,FALSE)*12</f>
        <v>0</v>
      </c>
      <c r="AK88" s="157">
        <v>35</v>
      </c>
      <c r="AL88" s="216">
        <f t="shared" ca="1" si="82"/>
        <v>62</v>
      </c>
      <c r="AM88" s="352">
        <f t="shared" si="83"/>
        <v>35</v>
      </c>
      <c r="AN88" s="218">
        <v>87</v>
      </c>
      <c r="AO88" s="217">
        <f t="shared" ca="1" si="84"/>
        <v>87</v>
      </c>
      <c r="AP88" s="191">
        <f t="shared" ca="1" si="85"/>
        <v>0</v>
      </c>
      <c r="AQ88" s="155">
        <f t="shared" ca="1" si="86"/>
        <v>52.932986492509542</v>
      </c>
      <c r="AR88" s="203">
        <f t="shared" ca="1" si="87"/>
        <v>42.376470588235293</v>
      </c>
      <c r="AS88" s="203">
        <f t="shared" ca="1" si="88"/>
        <v>62.866901960784311</v>
      </c>
      <c r="AT88" s="203">
        <f t="shared" ca="1" si="89"/>
        <v>52.498305261074172</v>
      </c>
      <c r="AU88" s="203">
        <f t="shared" ca="1" si="90"/>
        <v>72.738907849829346</v>
      </c>
      <c r="AV88" s="203">
        <f t="shared" ca="1" si="91"/>
        <v>76.100827379634651</v>
      </c>
      <c r="AW88" s="203">
        <f t="shared" ca="1" si="92"/>
        <v>12.0079760451483</v>
      </c>
      <c r="AX88" s="203">
        <f t="shared" ca="1" si="93"/>
        <v>64.871428705643609</v>
      </c>
      <c r="AY88" s="203">
        <f t="shared" ca="1" si="94"/>
        <v>71.160864741133778</v>
      </c>
      <c r="AZ88" s="203">
        <f t="shared" ca="1" si="95"/>
        <v>33.128779021086835</v>
      </c>
      <c r="BA88" s="203">
        <f t="shared" ca="1" si="96"/>
        <v>32.662192393736014</v>
      </c>
      <c r="BB88" s="203">
        <f t="shared" ca="1" si="97"/>
        <v>54.385964912280706</v>
      </c>
      <c r="BC88" s="204">
        <v>74</v>
      </c>
      <c r="BE88">
        <f ca="1">VLOOKUP($A88, Calcs!$A$3:'Calcs'!$ANA$180, 872, FALSE)</f>
        <v>75</v>
      </c>
      <c r="BF88" s="5">
        <f t="shared" si="109"/>
        <v>8.2346863298622122</v>
      </c>
      <c r="BG88">
        <f>(IF(A88&lt;17,SoC!X$2,IF(A88&lt;33,SoC!X$3,IF(A88&lt;49,SoC!X$4,IF(A88&lt;65,SoC!X$5,IF(A88&lt;81,SoC!X$6,IF(A88&lt;97,SoC!X$7,IF(A88&lt;113,SoC!X$8,IF(A88&lt;129,SoC!X$9,IF(A88&lt;145,SoC!X$10,SoC!X$11)))))))))+IF(BX88&lt;17,SoC!X$15,IF(BX88&lt;33,SoC!X$16,IF(BX88&lt;49,SoC!X$17,IF(BX88&lt;65,SoC!X$18,IF(BX88&lt;81,SoC!X$19,IF(BX88&lt;97,SoC!X$20,IF(BX88&lt;113,SoC!X$21,IF(BX88&lt;129,SoC!X$22,IF(BX88&lt;145,SoC!X$23,SoC!X$24))))))))))/2</f>
        <v>0.59345683703045704</v>
      </c>
      <c r="BH88" s="7">
        <v>52.498305261074172</v>
      </c>
      <c r="BI88" s="7">
        <v>72.738907849829346</v>
      </c>
      <c r="BJ88" s="5">
        <v>7.6722640963170949</v>
      </c>
      <c r="BK88" s="5">
        <v>52.933579123277653</v>
      </c>
      <c r="BL88">
        <f ca="1">VLOOKUP($A88, Calcs!$A$3:'Calcs'!$AXV$180, 1058, FALSE)</f>
        <v>1640</v>
      </c>
      <c r="BM88" s="4"/>
      <c r="BN88" s="5">
        <f t="shared" si="98"/>
        <v>0.72755466546011272</v>
      </c>
      <c r="BO88" s="5" t="str">
        <f t="shared" si="99"/>
        <v>D</v>
      </c>
      <c r="BP88" s="65">
        <f t="shared" si="100"/>
        <v>-0.26611565967977224</v>
      </c>
      <c r="BQ88" s="90">
        <v>8</v>
      </c>
      <c r="BR88" s="8" t="s">
        <v>194</v>
      </c>
      <c r="BS88" s="5">
        <f t="shared" ca="1" si="101"/>
        <v>20.492016063421634</v>
      </c>
      <c r="BT88" s="5">
        <f t="shared" ca="1" si="102"/>
        <v>14.770708889632195</v>
      </c>
      <c r="BU88" s="5">
        <f t="shared" si="103"/>
        <v>-2.7032224419159263</v>
      </c>
      <c r="BV88" t="s">
        <v>920</v>
      </c>
      <c r="BX88" s="4">
        <v>153</v>
      </c>
      <c r="BY88" s="4">
        <v>1</v>
      </c>
      <c r="CA88" t="s">
        <v>1117</v>
      </c>
      <c r="CF88" s="64">
        <v>0.59881289903864832</v>
      </c>
      <c r="CG88" s="326" t="s">
        <v>33</v>
      </c>
      <c r="CK88">
        <v>87</v>
      </c>
      <c r="CL88">
        <v>79</v>
      </c>
      <c r="CM88">
        <v>73</v>
      </c>
      <c r="CN88">
        <v>84</v>
      </c>
      <c r="CO88">
        <v>93</v>
      </c>
      <c r="CP88">
        <v>125</v>
      </c>
      <c r="CQ88">
        <v>133</v>
      </c>
      <c r="CR88">
        <v>129</v>
      </c>
      <c r="CS88">
        <v>129</v>
      </c>
      <c r="CT88">
        <v>128</v>
      </c>
      <c r="CY88" s="326" t="s">
        <v>33</v>
      </c>
      <c r="CZ88" s="5">
        <v>58.392877973953908</v>
      </c>
      <c r="DA88" s="5">
        <f t="shared" si="104"/>
        <v>55.545662816384933</v>
      </c>
      <c r="DB88" s="7">
        <v>54.875982228395095</v>
      </c>
      <c r="DC88" s="7">
        <v>78.896882494004799</v>
      </c>
      <c r="DD88" s="7">
        <f t="shared" si="105"/>
        <v>53.751270102693823</v>
      </c>
      <c r="DE88" s="7">
        <f t="shared" si="106"/>
        <v>76.749418107269179</v>
      </c>
      <c r="DF88" s="5">
        <v>8.4328227776943123</v>
      </c>
      <c r="DG88" s="5">
        <f t="shared" si="107"/>
        <v>8.1497432741808691</v>
      </c>
      <c r="DJ88">
        <v>74</v>
      </c>
      <c r="DK88" s="64"/>
      <c r="DL88" s="7">
        <v>45.878285222784946</v>
      </c>
      <c r="DM88" s="7">
        <v>61.717167400119855</v>
      </c>
      <c r="DN88" s="5">
        <v>6.1681867495867682</v>
      </c>
      <c r="DO88">
        <v>46</v>
      </c>
      <c r="DQ88" s="5">
        <v>33.560179101030919</v>
      </c>
      <c r="DR88" s="5">
        <v>37.670134325773191</v>
      </c>
      <c r="DS88" s="5">
        <v>33.560179101030919</v>
      </c>
      <c r="DT88" s="5">
        <f t="shared" si="108"/>
        <v>37.670134325773191</v>
      </c>
      <c r="DU88">
        <v>1547</v>
      </c>
      <c r="DV88" s="5">
        <v>231.25</v>
      </c>
      <c r="DW88" s="7"/>
      <c r="DX88" s="7">
        <v>74</v>
      </c>
      <c r="DY88" s="5" t="s">
        <v>33</v>
      </c>
      <c r="DZ88" s="5"/>
      <c r="EA88" s="7">
        <v>91</v>
      </c>
      <c r="EB88" s="5">
        <v>19.836512261580381</v>
      </c>
      <c r="EC88" s="7">
        <v>33.560179101030919</v>
      </c>
      <c r="ED88" s="68">
        <v>53.696286561649472</v>
      </c>
      <c r="EE88">
        <v>0</v>
      </c>
    </row>
    <row r="89" spans="1:135" ht="14.45" customHeight="1" x14ac:dyDescent="0.2">
      <c r="A89" s="204">
        <v>16</v>
      </c>
      <c r="B89" s="333" t="s">
        <v>6</v>
      </c>
      <c r="C89" s="237" t="s">
        <v>110</v>
      </c>
      <c r="D89" s="158" t="str">
        <f>IFERROR(IFERROR(VLOOKUP(C89, Archive!$I$786:$P$3989, 8, FALSE), VLOOKUP(C89, Archive!$L$786:$Q$6126, 6, FALSE)), "-")</f>
        <v>-</v>
      </c>
      <c r="E89" s="156" t="str">
        <f>IFERROR(VLOOKUP(C89, Archive!$I$786:$S$3989, 11, FALSE), "-")</f>
        <v>-</v>
      </c>
      <c r="F89" s="205">
        <f ca="1">VLOOKUP($A89, Calcs!$A$3:'Calcs'!$ANA$180, 114, FALSE)</f>
        <v>3</v>
      </c>
      <c r="G89" s="206">
        <f ca="1">VLOOKUP($A89, Calcs!$A$3:'Calcs'!$ANA$180, 115, FALSE)</f>
        <v>2</v>
      </c>
      <c r="H89" s="207">
        <f ca="1">VLOOKUP($A89, Calcs!$A$3:'Calcs'!$ANA$180, 116, FALSE)</f>
        <v>1</v>
      </c>
      <c r="I89" s="208">
        <f ca="1">VLOOKUP($A89, Calcs!$A$3:'Calcs'!$ANA$180, 117, FALSE)</f>
        <v>1</v>
      </c>
      <c r="J89" s="209">
        <f ca="1">VLOOKUP($A89, Calcs!$A$3:'Calcs'!$ANA$180, 118, FALSE)</f>
        <v>1</v>
      </c>
      <c r="K89" s="210">
        <f ca="1">VLOOKUP($A89, Calcs!$A$3:'Calcs'!$ANA$180, 119, FALSE)</f>
        <v>2</v>
      </c>
      <c r="L89" s="211">
        <f ca="1">VLOOKUP($A89, Calcs!$A$3:'Calcs'!$ANA$180, 120, FALSE)</f>
        <v>0</v>
      </c>
      <c r="M89" s="212">
        <f ca="1">VLOOKUP($A89, Calcs!$A$3:'Calcs'!$ANA$180, 121, FALSE)</f>
        <v>0</v>
      </c>
      <c r="N89" s="213" t="str">
        <f t="shared" ca="1" si="73"/>
        <v>5-5</v>
      </c>
      <c r="O89" s="214">
        <f ca="1">VLOOKUP($A89, Calcs!$A$3:'Calcs'!$ANA$180, 311, FALSE)/X89</f>
        <v>40.5</v>
      </c>
      <c r="P89" s="214">
        <f ca="1">VLOOKUP($A89, Calcs!$A$3:'Calcs'!$ANA$180, 406, FALSE)/X89</f>
        <v>38.799999999999997</v>
      </c>
      <c r="Q89" s="214">
        <f t="shared" ca="1" si="74"/>
        <v>1.7000000000000028</v>
      </c>
      <c r="R89" s="215">
        <f ca="1">VLOOKUP($A89,Calcs!$A$3:'Calcs'!$ANA$180,500,FALSE)/X89</f>
        <v>4.367</v>
      </c>
      <c r="S89" s="214">
        <f ca="1">VLOOKUP($A89, Calcs!$A$3:'Calcs'!$ANA$180, 216, FALSE)/X89</f>
        <v>50.062031669295251</v>
      </c>
      <c r="T89" s="215">
        <f ca="1">VLOOKUP($A89, Calcs!$A$3:'Calcs'!$ANA$180, 594, FALSE)/X89</f>
        <v>-9.1999999999999818E-2</v>
      </c>
      <c r="U89" s="214">
        <f ca="1">VLOOKUP($A89, Calcs!$A$3:'Calcs'!$ANA$180, 688, FALSE)/X89</f>
        <v>50</v>
      </c>
      <c r="V89" s="204">
        <f ca="1">VLOOKUP($A89, Calcs!$A$3:'Calcs'!$ANA$180, 782, FALSE)/X89</f>
        <v>53.099999999999987</v>
      </c>
      <c r="W89" s="220">
        <v>9</v>
      </c>
      <c r="X89" s="214">
        <f ca="1">VLOOKUP($A89, Calcs!$A$3:'Calcs'!$ANA$180, 9, FALSE)</f>
        <v>10</v>
      </c>
      <c r="Y89" s="215">
        <f t="shared" ca="1" si="75"/>
        <v>11.838790931989925</v>
      </c>
      <c r="Z89" s="215">
        <f t="shared" ca="1" si="76"/>
        <v>33.78848413697046</v>
      </c>
      <c r="AA89" s="215">
        <f t="shared" ca="1" si="77"/>
        <v>1.7920000000000027</v>
      </c>
      <c r="AB89" s="204">
        <f t="shared" ca="1" si="78"/>
        <v>50</v>
      </c>
      <c r="AC89" s="204">
        <f t="shared" ca="1" si="79"/>
        <v>53.099999999999987</v>
      </c>
      <c r="AD89" s="158">
        <f t="shared" ca="1" si="80"/>
        <v>25.881257602110384</v>
      </c>
      <c r="AE89" s="215">
        <f t="shared" ca="1" si="81"/>
        <v>7.2869746808946703</v>
      </c>
      <c r="AF89" s="216">
        <f ca="1">VLOOKUP($A89,Calcs!$A$3:'Calcs'!$ANA$180,122,FALSE)</f>
        <v>10</v>
      </c>
      <c r="AG89" s="216">
        <f ca="1">VLOOKUP($A89,Calcs!$A$3:'Calcs'!$ANA$180,123,FALSE)</f>
        <v>6</v>
      </c>
      <c r="AH89" s="216">
        <f ca="1">VLOOKUP($A89,Calcs!$A$3:'Calcs'!$ANA$180,124,FALSE)*2</f>
        <v>6</v>
      </c>
      <c r="AI89" s="216">
        <f ca="1">VLOOKUP($A89,Calcs!$A$3:'Calcs'!$ANA$180,110,FALSE)*8</f>
        <v>0</v>
      </c>
      <c r="AJ89" s="216">
        <f ca="1">VLOOKUP($A89,Calcs!$A$3:'Calcs'!$ANA$180,112,FALSE)*12</f>
        <v>0</v>
      </c>
      <c r="AK89" s="157">
        <v>28</v>
      </c>
      <c r="AL89" s="216">
        <f t="shared" ca="1" si="82"/>
        <v>50</v>
      </c>
      <c r="AM89" s="352">
        <f t="shared" si="83"/>
        <v>28</v>
      </c>
      <c r="AN89" s="219">
        <v>88</v>
      </c>
      <c r="AO89" s="217">
        <f t="shared" ca="1" si="84"/>
        <v>88</v>
      </c>
      <c r="AP89" s="191">
        <f t="shared" ca="1" si="85"/>
        <v>0</v>
      </c>
      <c r="AQ89" s="155">
        <f t="shared" ca="1" si="86"/>
        <v>52.912778447530243</v>
      </c>
      <c r="AR89" s="203">
        <f t="shared" ca="1" si="87"/>
        <v>59.423529411764711</v>
      </c>
      <c r="AS89" s="203">
        <f t="shared" ca="1" si="88"/>
        <v>54.71776470588236</v>
      </c>
      <c r="AT89" s="203">
        <f t="shared" ca="1" si="89"/>
        <v>57.966353654881608</v>
      </c>
      <c r="AU89" s="203">
        <f t="shared" ca="1" si="90"/>
        <v>60.490614334470983</v>
      </c>
      <c r="AV89" s="203">
        <f t="shared" ca="1" si="91"/>
        <v>63.186251071797756</v>
      </c>
      <c r="AW89" s="203">
        <f t="shared" ca="1" si="92"/>
        <v>13.265732893495274</v>
      </c>
      <c r="AX89" s="203">
        <f t="shared" ca="1" si="93"/>
        <v>57.43223818337264</v>
      </c>
      <c r="AY89" s="203">
        <f t="shared" ca="1" si="94"/>
        <v>66.387379249245924</v>
      </c>
      <c r="AZ89" s="203">
        <f t="shared" ca="1" si="95"/>
        <v>35.619036242634216</v>
      </c>
      <c r="BA89" s="203">
        <f t="shared" ca="1" si="96"/>
        <v>39.970171513795677</v>
      </c>
      <c r="BB89" s="203">
        <f t="shared" ca="1" si="97"/>
        <v>43.859649122807014</v>
      </c>
      <c r="BC89" s="204">
        <v>109</v>
      </c>
      <c r="BE89">
        <f ca="1">VLOOKUP($A89, Calcs!$A$3:'Calcs'!$ANA$180, 872, FALSE)</f>
        <v>63</v>
      </c>
      <c r="BF89" s="5">
        <f t="shared" si="109"/>
        <v>9.2606003336913147</v>
      </c>
      <c r="BG89">
        <f>(IF(A89&lt;17,SoC!X$2,IF(A89&lt;33,SoC!X$3,IF(A89&lt;49,SoC!X$4,IF(A89&lt;65,SoC!X$5,IF(A89&lt;81,SoC!X$6,IF(A89&lt;97,SoC!X$7,IF(A89&lt;113,SoC!X$8,IF(A89&lt;129,SoC!X$9,IF(A89&lt;145,SoC!X$10,SoC!X$11)))))))))+IF(BX89&lt;17,SoC!X$15,IF(BX89&lt;33,SoC!X$16,IF(BX89&lt;49,SoC!X$17,IF(BX89&lt;65,SoC!X$18,IF(BX89&lt;81,SoC!X$19,IF(BX89&lt;97,SoC!X$20,IF(BX89&lt;113,SoC!X$21,IF(BX89&lt;129,SoC!X$22,IF(BX89&lt;145,SoC!X$23,SoC!X$24))))))))))/2</f>
        <v>0.6749323391462374</v>
      </c>
      <c r="BH89" s="7">
        <v>57.966353654881608</v>
      </c>
      <c r="BI89" s="7">
        <v>60.490614334470983</v>
      </c>
      <c r="BJ89" s="5">
        <v>7.2869746808946703</v>
      </c>
      <c r="BK89" s="5">
        <v>52.895559263236841</v>
      </c>
      <c r="BL89">
        <f ca="1">VLOOKUP($A89, Calcs!$A$3:'Calcs'!$AXV$180, 1058, FALSE)</f>
        <v>1738</v>
      </c>
      <c r="BM89" s="4"/>
      <c r="BN89" s="5">
        <f t="shared" si="98"/>
        <v>0.72729333327919921</v>
      </c>
      <c r="BO89" s="5" t="str">
        <f t="shared" si="99"/>
        <v>D</v>
      </c>
      <c r="BP89" s="65">
        <f t="shared" si="100"/>
        <v>-0.4663643393991469</v>
      </c>
      <c r="BQ89" s="90">
        <v>9</v>
      </c>
      <c r="BR89" s="8" t="s">
        <v>267</v>
      </c>
      <c r="BS89" s="5">
        <f t="shared" ca="1" si="101"/>
        <v>19.75524557013404</v>
      </c>
      <c r="BT89" s="5">
        <f t="shared" ca="1" si="102"/>
        <v>14.519415746196875</v>
      </c>
      <c r="BU89" s="5">
        <f t="shared" si="103"/>
        <v>-2.7412423019567385</v>
      </c>
      <c r="BV89" t="s">
        <v>921</v>
      </c>
      <c r="BX89" s="4">
        <v>138</v>
      </c>
      <c r="BY89" s="4">
        <v>9</v>
      </c>
      <c r="CA89" t="s">
        <v>1100</v>
      </c>
      <c r="CF89" s="64">
        <v>0.41777050072821986</v>
      </c>
      <c r="CG89" s="333" t="s">
        <v>110</v>
      </c>
      <c r="CK89">
        <v>88</v>
      </c>
      <c r="CL89">
        <v>89</v>
      </c>
      <c r="CM89">
        <v>75</v>
      </c>
      <c r="CN89">
        <v>83</v>
      </c>
      <c r="CO89">
        <v>78</v>
      </c>
      <c r="CP89">
        <v>83</v>
      </c>
      <c r="CQ89">
        <v>88</v>
      </c>
      <c r="CR89">
        <v>102</v>
      </c>
      <c r="CS89">
        <v>105</v>
      </c>
      <c r="CT89">
        <v>99</v>
      </c>
      <c r="CY89" s="333" t="s">
        <v>110</v>
      </c>
      <c r="CZ89" s="5">
        <v>56.855456213106933</v>
      </c>
      <c r="DA89" s="5">
        <f t="shared" si="104"/>
        <v>55.411375896619063</v>
      </c>
      <c r="DB89" s="7">
        <v>59.360416747248188</v>
      </c>
      <c r="DC89" s="7">
        <v>62.589928057553955</v>
      </c>
      <c r="DD89" s="7">
        <f t="shared" si="105"/>
        <v>59.18793300959733</v>
      </c>
      <c r="DE89" s="7">
        <f t="shared" si="106"/>
        <v>62.865095131354913</v>
      </c>
      <c r="DF89" s="5">
        <v>7.7095719725546372</v>
      </c>
      <c r="DG89" s="5">
        <f t="shared" si="107"/>
        <v>7.637141916140517</v>
      </c>
      <c r="DJ89">
        <v>109</v>
      </c>
      <c r="DK89" s="64"/>
      <c r="DL89" s="7">
        <v>57.980546846041307</v>
      </c>
      <c r="DM89" s="7">
        <v>64.791264647961597</v>
      </c>
      <c r="DN89" s="5">
        <v>7.1301315212416716</v>
      </c>
      <c r="DO89">
        <v>36</v>
      </c>
      <c r="DQ89" s="5">
        <v>44.63178706423313</v>
      </c>
      <c r="DR89" s="5">
        <v>45.973840298174849</v>
      </c>
      <c r="DS89" s="5">
        <v>44.63178706423313</v>
      </c>
      <c r="DT89" s="5">
        <f t="shared" si="108"/>
        <v>45.973840298174849</v>
      </c>
      <c r="DU89">
        <v>1708</v>
      </c>
      <c r="DV89" s="5">
        <v>181.75</v>
      </c>
      <c r="DW89" s="7"/>
      <c r="DX89" s="7">
        <v>109</v>
      </c>
      <c r="DY89" s="5" t="s">
        <v>110</v>
      </c>
      <c r="DZ89" s="5"/>
      <c r="EA89" s="7">
        <v>142</v>
      </c>
      <c r="EB89" s="5">
        <v>30.95367847411444</v>
      </c>
      <c r="EC89" s="7">
        <v>44.63178706423313</v>
      </c>
      <c r="ED89" s="68">
        <v>71.410859302773005</v>
      </c>
      <c r="EE89">
        <v>6</v>
      </c>
    </row>
    <row r="90" spans="1:135" ht="14.45" customHeight="1" x14ac:dyDescent="0.2">
      <c r="A90" s="204">
        <v>102</v>
      </c>
      <c r="B90" s="331" t="s">
        <v>0</v>
      </c>
      <c r="C90" s="235" t="s">
        <v>25</v>
      </c>
      <c r="D90" s="158" t="str">
        <f>IFERROR(IFERROR(VLOOKUP(C90, Archive!$I$786:$P$3989, 8, FALSE), VLOOKUP(C90, Archive!$L$786:$Q$6126, 6, FALSE)), "-")</f>
        <v>-</v>
      </c>
      <c r="E90" s="156" t="str">
        <f>IFERROR(VLOOKUP(C90, Archive!$I$786:$S$3989, 11, FALSE), "-")</f>
        <v>-</v>
      </c>
      <c r="F90" s="205">
        <f ca="1">VLOOKUP($A90, Calcs!$A$3:'Calcs'!$ANA$180, 114, FALSE)</f>
        <v>3</v>
      </c>
      <c r="G90" s="206">
        <f ca="1">VLOOKUP($A90, Calcs!$A$3:'Calcs'!$ANA$180, 115, FALSE)</f>
        <v>2</v>
      </c>
      <c r="H90" s="207">
        <f ca="1">VLOOKUP($A90, Calcs!$A$3:'Calcs'!$ANA$180, 116, FALSE)</f>
        <v>1</v>
      </c>
      <c r="I90" s="208">
        <f ca="1">VLOOKUP($A90, Calcs!$A$3:'Calcs'!$ANA$180, 117, FALSE)</f>
        <v>1</v>
      </c>
      <c r="J90" s="209">
        <f ca="1">VLOOKUP($A90, Calcs!$A$3:'Calcs'!$ANA$180, 118, FALSE)</f>
        <v>0</v>
      </c>
      <c r="K90" s="210">
        <f ca="1">VLOOKUP($A90, Calcs!$A$3:'Calcs'!$ANA$180, 119, FALSE)</f>
        <v>2</v>
      </c>
      <c r="L90" s="211">
        <f ca="1">VLOOKUP($A90, Calcs!$A$3:'Calcs'!$ANA$180, 120, FALSE)</f>
        <v>0</v>
      </c>
      <c r="M90" s="212">
        <f ca="1">VLOOKUP($A90, Calcs!$A$3:'Calcs'!$ANA$180, 121, FALSE)</f>
        <v>0</v>
      </c>
      <c r="N90" s="213" t="str">
        <f t="shared" ca="1" si="73"/>
        <v>4-5</v>
      </c>
      <c r="O90" s="214">
        <f ca="1">VLOOKUP($A90, Calcs!$A$3:'Calcs'!$ANA$180, 311, FALSE)/X90</f>
        <v>46.666666666666664</v>
      </c>
      <c r="P90" s="214">
        <f ca="1">VLOOKUP($A90, Calcs!$A$3:'Calcs'!$ANA$180, 406, FALSE)/X90</f>
        <v>38.666666666666664</v>
      </c>
      <c r="Q90" s="214">
        <f t="shared" ca="1" si="74"/>
        <v>8</v>
      </c>
      <c r="R90" s="215">
        <f ca="1">VLOOKUP($A90,Calcs!$A$3:'Calcs'!$ANA$180,500,FALSE)/X90</f>
        <v>4.2544444444444451</v>
      </c>
      <c r="S90" s="214">
        <f ca="1">VLOOKUP($A90, Calcs!$A$3:'Calcs'!$ANA$180, 216, FALSE)/X90</f>
        <v>40.39631753980504</v>
      </c>
      <c r="T90" s="215">
        <f ca="1">VLOOKUP($A90, Calcs!$A$3:'Calcs'!$ANA$180, 594, FALSE)/X90</f>
        <v>-3.8244444444444445</v>
      </c>
      <c r="U90" s="214">
        <f ca="1">VLOOKUP($A90, Calcs!$A$3:'Calcs'!$ANA$180, 688, FALSE)/X90</f>
        <v>38.666666666666664</v>
      </c>
      <c r="V90" s="204">
        <f ca="1">VLOOKUP($A90, Calcs!$A$3:'Calcs'!$ANA$180, 782, FALSE)/X90</f>
        <v>64.477777777777789</v>
      </c>
      <c r="W90" s="220">
        <v>10</v>
      </c>
      <c r="X90" s="214">
        <f ca="1">VLOOKUP($A90, Calcs!$A$3:'Calcs'!$ANA$180, 9, FALSE)</f>
        <v>9</v>
      </c>
      <c r="Y90" s="215">
        <f t="shared" ca="1" si="75"/>
        <v>13.632802298250194</v>
      </c>
      <c r="Z90" s="215">
        <f t="shared" ca="1" si="76"/>
        <v>24.96659138515831</v>
      </c>
      <c r="AA90" s="215">
        <f t="shared" ca="1" si="77"/>
        <v>11.824444444444445</v>
      </c>
      <c r="AB90" s="204">
        <f t="shared" ca="1" si="78"/>
        <v>38.666666666666664</v>
      </c>
      <c r="AC90" s="204">
        <f t="shared" ca="1" si="79"/>
        <v>64.477777777777789</v>
      </c>
      <c r="AD90" s="158">
        <f t="shared" ca="1" si="80"/>
        <v>21.564531696216406</v>
      </c>
      <c r="AE90" s="215">
        <f t="shared" ca="1" si="81"/>
        <v>8.0298055877946251</v>
      </c>
      <c r="AF90" s="216">
        <f ca="1">VLOOKUP($A90,Calcs!$A$3:'Calcs'!$ANA$180,122,FALSE)</f>
        <v>11</v>
      </c>
      <c r="AG90" s="216">
        <f ca="1">VLOOKUP($A90,Calcs!$A$3:'Calcs'!$ANA$180,123,FALSE)</f>
        <v>6</v>
      </c>
      <c r="AH90" s="216">
        <f ca="1">VLOOKUP($A90,Calcs!$A$3:'Calcs'!$ANA$180,124,FALSE)*2</f>
        <v>0</v>
      </c>
      <c r="AI90" s="216">
        <f ca="1">VLOOKUP($A90,Calcs!$A$3:'Calcs'!$ANA$180,110,FALSE)*8</f>
        <v>0</v>
      </c>
      <c r="AJ90" s="216">
        <f ca="1">VLOOKUP($A90,Calcs!$A$3:'Calcs'!$ANA$180,112,FALSE)*12</f>
        <v>0</v>
      </c>
      <c r="AK90" s="157">
        <v>32</v>
      </c>
      <c r="AL90" s="216">
        <f t="shared" ca="1" si="82"/>
        <v>49</v>
      </c>
      <c r="AM90" s="352">
        <f t="shared" si="83"/>
        <v>32</v>
      </c>
      <c r="AN90" s="218">
        <v>89</v>
      </c>
      <c r="AO90" s="217">
        <f t="shared" ca="1" si="84"/>
        <v>89</v>
      </c>
      <c r="AP90" s="191">
        <f t="shared" ca="1" si="85"/>
        <v>0</v>
      </c>
      <c r="AQ90" s="155">
        <f t="shared" ca="1" si="86"/>
        <v>52.506597941864911</v>
      </c>
      <c r="AR90" s="203">
        <f t="shared" ca="1" si="87"/>
        <v>64.705882352941174</v>
      </c>
      <c r="AS90" s="203">
        <f t="shared" ca="1" si="88"/>
        <v>57.352941176470587</v>
      </c>
      <c r="AT90" s="203">
        <f t="shared" ca="1" si="89"/>
        <v>68.603853630412175</v>
      </c>
      <c r="AU90" s="203">
        <f t="shared" ca="1" si="90"/>
        <v>60.772184300341301</v>
      </c>
      <c r="AV90" s="203">
        <f t="shared" ca="1" si="91"/>
        <v>72.76128734580405</v>
      </c>
      <c r="AW90" s="203">
        <f t="shared" ca="1" si="92"/>
        <v>2.8023791253094634</v>
      </c>
      <c r="AX90" s="203">
        <f t="shared" ca="1" si="93"/>
        <v>72.984369764215501</v>
      </c>
      <c r="AY90" s="203">
        <f t="shared" ca="1" si="94"/>
        <v>75.590571486243078</v>
      </c>
      <c r="AZ90" s="203">
        <f t="shared" ca="1" si="95"/>
        <v>31.592406498435476</v>
      </c>
      <c r="BA90" s="203">
        <f t="shared" ca="1" si="96"/>
        <v>15.137956748695004</v>
      </c>
      <c r="BB90" s="203">
        <f t="shared" ca="1" si="97"/>
        <v>42.982456140350877</v>
      </c>
      <c r="BC90" s="204">
        <v>34</v>
      </c>
      <c r="BE90">
        <f ca="1">VLOOKUP($A90, Calcs!$A$3:'Calcs'!$ANA$180, 872, FALSE)</f>
        <v>62</v>
      </c>
      <c r="BF90" s="5">
        <f t="shared" si="109"/>
        <v>3.0753658301400453</v>
      </c>
      <c r="BG90">
        <f>(IF(A90&lt;17,SoC!X$2,IF(A90&lt;33,SoC!X$3,IF(A90&lt;49,SoC!X$4,IF(A90&lt;65,SoC!X$5,IF(A90&lt;81,SoC!X$6,IF(A90&lt;97,SoC!X$7,IF(A90&lt;113,SoC!X$8,IF(A90&lt;129,SoC!X$9,IF(A90&lt;145,SoC!X$10,SoC!X$11)))))))))+IF(BX90&lt;17,SoC!X$15,IF(BX90&lt;33,SoC!X$16,IF(BX90&lt;49,SoC!X$17,IF(BX90&lt;65,SoC!X$18,IF(BX90&lt;81,SoC!X$19,IF(BX90&lt;97,SoC!X$20,IF(BX90&lt;113,SoC!X$21,IF(BX90&lt;129,SoC!X$22,IF(BX90&lt;145,SoC!X$23,SoC!X$24))))))))))/2</f>
        <v>0.61804126974091522</v>
      </c>
      <c r="BH90" s="7">
        <v>68.603853630412175</v>
      </c>
      <c r="BI90" s="7">
        <v>60.772184300341301</v>
      </c>
      <c r="BJ90" s="5">
        <v>8.0298055877946251</v>
      </c>
      <c r="BK90" s="5">
        <v>52.512194338001507</v>
      </c>
      <c r="BL90">
        <f ca="1">VLOOKUP($A90, Calcs!$A$3:'Calcs'!$AXV$180, 1058, FALSE)</f>
        <v>1405</v>
      </c>
      <c r="BM90" s="4"/>
      <c r="BN90" s="5">
        <f t="shared" si="98"/>
        <v>0.72465298135039435</v>
      </c>
      <c r="BO90" s="5" t="str">
        <f t="shared" si="99"/>
        <v>D</v>
      </c>
      <c r="BP90" s="65">
        <f t="shared" si="100"/>
        <v>-0.17162187099623627</v>
      </c>
      <c r="BQ90" s="90">
        <v>3</v>
      </c>
      <c r="BR90" s="8" t="s">
        <v>266</v>
      </c>
      <c r="BS90" s="5">
        <f t="shared" ca="1" si="101"/>
        <v>18.099314593101965</v>
      </c>
      <c r="BT90" s="5">
        <f t="shared" ca="1" si="102"/>
        <v>13.909934015067549</v>
      </c>
      <c r="BU90" s="5">
        <f t="shared" si="103"/>
        <v>-3.1246072271920724</v>
      </c>
      <c r="BV90" t="s">
        <v>920</v>
      </c>
      <c r="BX90" s="4">
        <v>160</v>
      </c>
      <c r="BY90" s="4">
        <v>6</v>
      </c>
      <c r="CA90" t="s">
        <v>1117</v>
      </c>
      <c r="CF90" s="64">
        <v>0.23898303161348591</v>
      </c>
      <c r="CG90" s="331" t="s">
        <v>25</v>
      </c>
      <c r="CK90">
        <v>89</v>
      </c>
      <c r="CL90">
        <v>88</v>
      </c>
      <c r="CM90">
        <v>87</v>
      </c>
      <c r="CN90">
        <v>90</v>
      </c>
      <c r="CO90">
        <v>118</v>
      </c>
      <c r="CP90">
        <v>126</v>
      </c>
      <c r="CQ90">
        <v>137</v>
      </c>
      <c r="CR90">
        <v>147</v>
      </c>
      <c r="CS90">
        <v>155</v>
      </c>
      <c r="CT90">
        <v>158</v>
      </c>
      <c r="CY90" s="331" t="s">
        <v>25</v>
      </c>
      <c r="CZ90" s="5">
        <v>56.884875897568733</v>
      </c>
      <c r="DA90" s="5">
        <f t="shared" si="104"/>
        <v>52.173731138752842</v>
      </c>
      <c r="DB90" s="7">
        <v>72.067175121733086</v>
      </c>
      <c r="DC90" s="7">
        <v>58.513189448441253</v>
      </c>
      <c r="DD90" s="7">
        <f t="shared" si="105"/>
        <v>68.230244987361971</v>
      </c>
      <c r="DE90" s="7">
        <f t="shared" si="106"/>
        <v>52.985640057382312</v>
      </c>
      <c r="DF90" s="5">
        <v>8.3531431210054095</v>
      </c>
      <c r="DG90" s="5">
        <f t="shared" si="107"/>
        <v>7.9462088883761659</v>
      </c>
      <c r="DJ90">
        <v>34</v>
      </c>
      <c r="DK90" s="64"/>
      <c r="DL90" s="7">
        <v>41.371734046764182</v>
      </c>
      <c r="DM90" s="7">
        <v>14.292794319969726</v>
      </c>
      <c r="DN90" s="5">
        <v>5.0976692599714601</v>
      </c>
      <c r="DO90">
        <v>45</v>
      </c>
      <c r="DQ90" s="5">
        <v>14.795106088047552</v>
      </c>
      <c r="DR90" s="5">
        <v>23.596329566035664</v>
      </c>
      <c r="DS90" s="5">
        <v>14.795106088047552</v>
      </c>
      <c r="DT90" s="5">
        <f t="shared" si="108"/>
        <v>23.596329566035664</v>
      </c>
      <c r="DU90">
        <v>1279</v>
      </c>
      <c r="DV90" s="5">
        <v>227.25</v>
      </c>
      <c r="DW90" s="7"/>
      <c r="DX90" s="7">
        <v>34</v>
      </c>
      <c r="DY90" s="5" t="s">
        <v>25</v>
      </c>
      <c r="DZ90" s="5"/>
      <c r="EA90" s="7">
        <v>44</v>
      </c>
      <c r="EB90" s="5">
        <v>9.5912806539509532</v>
      </c>
      <c r="EC90" s="7">
        <v>14.795106088047552</v>
      </c>
      <c r="ED90" s="68">
        <v>23.672169740876086</v>
      </c>
      <c r="EE90">
        <v>0</v>
      </c>
    </row>
    <row r="91" spans="1:135" ht="14.45" customHeight="1" x14ac:dyDescent="0.2">
      <c r="A91" s="204">
        <v>23</v>
      </c>
      <c r="B91" s="328" t="s">
        <v>5</v>
      </c>
      <c r="C91" s="232" t="s">
        <v>103</v>
      </c>
      <c r="D91" s="158" t="str">
        <f>IFERROR(IFERROR(VLOOKUP(C91, Archive!$I$786:$P$3989, 8, FALSE), VLOOKUP(C91, Archive!$L$786:$Q$6126, 6, FALSE)), "-")</f>
        <v>-</v>
      </c>
      <c r="E91" s="156" t="str">
        <f>IFERROR(VLOOKUP(C91, Archive!$I$786:$S$3989, 11, FALSE), "-")</f>
        <v>-</v>
      </c>
      <c r="F91" s="205">
        <f ca="1">VLOOKUP($A91, Calcs!$A$3:'Calcs'!$ANA$180, 114, FALSE)</f>
        <v>2</v>
      </c>
      <c r="G91" s="206">
        <f ca="1">VLOOKUP($A91, Calcs!$A$3:'Calcs'!$ANA$180, 115, FALSE)</f>
        <v>3</v>
      </c>
      <c r="H91" s="207">
        <f ca="1">VLOOKUP($A91, Calcs!$A$3:'Calcs'!$ANA$180, 116, FALSE)</f>
        <v>1</v>
      </c>
      <c r="I91" s="208">
        <f ca="1">VLOOKUP($A91, Calcs!$A$3:'Calcs'!$ANA$180, 117, FALSE)</f>
        <v>1</v>
      </c>
      <c r="J91" s="209">
        <f ca="1">VLOOKUP($A91, Calcs!$A$3:'Calcs'!$ANA$180, 118, FALSE)</f>
        <v>2</v>
      </c>
      <c r="K91" s="210">
        <f ca="1">VLOOKUP($A91, Calcs!$A$3:'Calcs'!$ANA$180, 119, FALSE)</f>
        <v>2</v>
      </c>
      <c r="L91" s="211">
        <f ca="1">VLOOKUP($A91, Calcs!$A$3:'Calcs'!$ANA$180, 120, FALSE)</f>
        <v>0</v>
      </c>
      <c r="M91" s="212">
        <f ca="1">VLOOKUP($A91, Calcs!$A$3:'Calcs'!$ANA$180, 121, FALSE)</f>
        <v>0</v>
      </c>
      <c r="N91" s="213" t="str">
        <f t="shared" ca="1" si="73"/>
        <v>5-6</v>
      </c>
      <c r="O91" s="214">
        <f ca="1">VLOOKUP($A91, Calcs!$A$3:'Calcs'!$ANA$180, 311, FALSE)/X91</f>
        <v>40.18181818181818</v>
      </c>
      <c r="P91" s="214">
        <f ca="1">VLOOKUP($A91, Calcs!$A$3:'Calcs'!$ANA$180, 406, FALSE)/X91</f>
        <v>44.454545454545453</v>
      </c>
      <c r="Q91" s="214">
        <f t="shared" ca="1" si="74"/>
        <v>-4.2727272727272734</v>
      </c>
      <c r="R91" s="215">
        <f ca="1">VLOOKUP($A91,Calcs!$A$3:'Calcs'!$ANA$180,500,FALSE)/X91</f>
        <v>4.1345454545454547</v>
      </c>
      <c r="S91" s="214">
        <f ca="1">VLOOKUP($A91, Calcs!$A$3:'Calcs'!$ANA$180, 216, FALSE)/X91</f>
        <v>58.747070440486212</v>
      </c>
      <c r="T91" s="215">
        <f ca="1">VLOOKUP($A91, Calcs!$A$3:'Calcs'!$ANA$180, 594, FALSE)/X91</f>
        <v>-5.126363636363636</v>
      </c>
      <c r="U91" s="214">
        <f ca="1">VLOOKUP($A91, Calcs!$A$3:'Calcs'!$ANA$180, 688, FALSE)/X91</f>
        <v>53.090909090909093</v>
      </c>
      <c r="V91" s="204">
        <f ca="1">VLOOKUP($A91, Calcs!$A$3:'Calcs'!$ANA$180, 782, FALSE)/X91</f>
        <v>51.4</v>
      </c>
      <c r="W91" s="220">
        <v>3</v>
      </c>
      <c r="X91" s="214">
        <f ca="1">VLOOKUP($A91, Calcs!$A$3:'Calcs'!$ANA$180, 9, FALSE)</f>
        <v>11</v>
      </c>
      <c r="Y91" s="215">
        <f t="shared" ca="1" si="75"/>
        <v>11.059806508355321</v>
      </c>
      <c r="Z91" s="215">
        <f t="shared" ca="1" si="76"/>
        <v>58.595682365378963</v>
      </c>
      <c r="AA91" s="215">
        <f t="shared" ca="1" si="77"/>
        <v>0.85363636363636264</v>
      </c>
      <c r="AB91" s="204">
        <f t="shared" ca="1" si="78"/>
        <v>53.090909090909093</v>
      </c>
      <c r="AC91" s="204">
        <f t="shared" ca="1" si="79"/>
        <v>51.4</v>
      </c>
      <c r="AD91" s="158">
        <f t="shared" ca="1" si="80"/>
        <v>36.679607238700363</v>
      </c>
      <c r="AE91" s="215">
        <f t="shared" ca="1" si="81"/>
        <v>7.1693793315739685</v>
      </c>
      <c r="AF91" s="216">
        <f ca="1">VLOOKUP($A91,Calcs!$A$3:'Calcs'!$ANA$180,122,FALSE)</f>
        <v>7</v>
      </c>
      <c r="AG91" s="216">
        <f ca="1">VLOOKUP($A91,Calcs!$A$3:'Calcs'!$ANA$180,123,FALSE)</f>
        <v>5</v>
      </c>
      <c r="AH91" s="216">
        <f ca="1">VLOOKUP($A91,Calcs!$A$3:'Calcs'!$ANA$180,124,FALSE)*2</f>
        <v>12</v>
      </c>
      <c r="AI91" s="216">
        <f ca="1">VLOOKUP($A91,Calcs!$A$3:'Calcs'!$ANA$180,110,FALSE)*8</f>
        <v>0</v>
      </c>
      <c r="AJ91" s="216">
        <f ca="1">VLOOKUP($A91,Calcs!$A$3:'Calcs'!$ANA$180,112,FALSE)*12</f>
        <v>0</v>
      </c>
      <c r="AK91" s="157">
        <v>34</v>
      </c>
      <c r="AL91" s="216">
        <f t="shared" ca="1" si="82"/>
        <v>58</v>
      </c>
      <c r="AM91" s="352">
        <f t="shared" si="83"/>
        <v>34</v>
      </c>
      <c r="AN91" s="219">
        <v>90</v>
      </c>
      <c r="AO91" s="217">
        <f t="shared" ca="1" si="84"/>
        <v>90</v>
      </c>
      <c r="AP91" s="191">
        <f t="shared" ca="1" si="85"/>
        <v>0</v>
      </c>
      <c r="AQ91" s="155">
        <f t="shared" ca="1" si="86"/>
        <v>51.71462851766313</v>
      </c>
      <c r="AR91" s="203">
        <f t="shared" ca="1" si="87"/>
        <v>42.376470588235293</v>
      </c>
      <c r="AS91" s="203">
        <f t="shared" ca="1" si="88"/>
        <v>46.200235294117647</v>
      </c>
      <c r="AT91" s="203">
        <f t="shared" ca="1" si="89"/>
        <v>57.402634550822306</v>
      </c>
      <c r="AU91" s="203">
        <f t="shared" ca="1" si="90"/>
        <v>48.549488054607501</v>
      </c>
      <c r="AV91" s="203">
        <f t="shared" ca="1" si="91"/>
        <v>59.028638554138197</v>
      </c>
      <c r="AW91" s="203">
        <f t="shared" ca="1" si="92"/>
        <v>42.688726163055442</v>
      </c>
      <c r="AX91" s="203">
        <f t="shared" ca="1" si="93"/>
        <v>55.97760219468428</v>
      </c>
      <c r="AY91" s="203">
        <f t="shared" ca="1" si="94"/>
        <v>64.930449285882119</v>
      </c>
      <c r="AZ91" s="203">
        <f t="shared" ca="1" si="95"/>
        <v>45.02671443277373</v>
      </c>
      <c r="BA91" s="203">
        <f t="shared" ca="1" si="96"/>
        <v>41.909023117076813</v>
      </c>
      <c r="BB91" s="203">
        <f t="shared" ca="1" si="97"/>
        <v>50.877192982456144</v>
      </c>
      <c r="BC91" s="204">
        <v>81</v>
      </c>
      <c r="BE91">
        <f ca="1">VLOOKUP($A91, Calcs!$A$3:'Calcs'!$ANA$180, 872, FALSE)</f>
        <v>59</v>
      </c>
      <c r="BF91" s="5">
        <f t="shared" si="109"/>
        <v>9.1557612995662456</v>
      </c>
      <c r="BG91">
        <f>(IF(A91&lt;17,SoC!X$2,IF(A91&lt;33,SoC!X$3,IF(A91&lt;49,SoC!X$4,IF(A91&lt;65,SoC!X$5,IF(A91&lt;81,SoC!X$6,IF(A91&lt;97,SoC!X$7,IF(A91&lt;113,SoC!X$8,IF(A91&lt;129,SoC!X$9,IF(A91&lt;145,SoC!X$10,SoC!X$11)))))))))+IF(BX91&lt;17,SoC!X$15,IF(BX91&lt;33,SoC!X$16,IF(BX91&lt;49,SoC!X$17,IF(BX91&lt;65,SoC!X$18,IF(BX91&lt;81,SoC!X$19,IF(BX91&lt;97,SoC!X$20,IF(BX91&lt;113,SoC!X$21,IF(BX91&lt;129,SoC!X$22,IF(BX91&lt;145,SoC!X$23,SoC!X$24))))))))))/2</f>
        <v>0.99742305320125513</v>
      </c>
      <c r="BH91" s="7">
        <v>57.402634550822306</v>
      </c>
      <c r="BI91" s="7">
        <v>48.549488054607501</v>
      </c>
      <c r="BJ91" s="5">
        <v>7.1693793315739685</v>
      </c>
      <c r="BK91" s="5">
        <v>51.730681106291627</v>
      </c>
      <c r="BL91">
        <f ca="1">VLOOKUP($A91, Calcs!$A$3:'Calcs'!$AXV$180, 1058, FALSE)</f>
        <v>1764</v>
      </c>
      <c r="BM91" s="4"/>
      <c r="BN91" s="5">
        <f t="shared" si="98"/>
        <v>0.71924044036950285</v>
      </c>
      <c r="BO91" s="5" t="str">
        <f t="shared" si="99"/>
        <v>D</v>
      </c>
      <c r="BP91" s="65">
        <f t="shared" si="100"/>
        <v>-0.75813764544854068</v>
      </c>
      <c r="BQ91" s="90">
        <v>9</v>
      </c>
      <c r="BR91" s="8" t="s">
        <v>269</v>
      </c>
      <c r="BS91" s="5">
        <f t="shared" ca="1" si="101"/>
        <v>20.882322056972132</v>
      </c>
      <c r="BT91" s="5">
        <f t="shared" ca="1" si="102"/>
        <v>14.720376184934457</v>
      </c>
      <c r="BU91" s="5">
        <f t="shared" si="103"/>
        <v>-3.9061204589019525</v>
      </c>
      <c r="BV91" t="s">
        <v>914</v>
      </c>
      <c r="BX91" s="4">
        <v>34</v>
      </c>
      <c r="BY91" s="4">
        <v>13</v>
      </c>
      <c r="CA91" t="s">
        <v>1082</v>
      </c>
      <c r="CF91" s="64">
        <v>0.63266296372337716</v>
      </c>
      <c r="CG91" s="328" t="s">
        <v>103</v>
      </c>
      <c r="CK91">
        <v>90</v>
      </c>
      <c r="CL91">
        <v>83</v>
      </c>
      <c r="CM91">
        <v>100</v>
      </c>
      <c r="CN91">
        <v>115</v>
      </c>
      <c r="CO91">
        <v>106</v>
      </c>
      <c r="CP91">
        <v>138</v>
      </c>
      <c r="CQ91">
        <v>141</v>
      </c>
      <c r="CR91">
        <v>136</v>
      </c>
      <c r="CS91">
        <v>136</v>
      </c>
      <c r="CT91">
        <v>134</v>
      </c>
      <c r="CY91" s="328" t="s">
        <v>103</v>
      </c>
      <c r="CZ91" s="5">
        <v>50.913886927164832</v>
      </c>
      <c r="DA91" s="5">
        <f t="shared" si="104"/>
        <v>48.664116588429955</v>
      </c>
      <c r="DB91" s="7">
        <v>59.360416747248188</v>
      </c>
      <c r="DC91" s="7">
        <v>48.201438848920866</v>
      </c>
      <c r="DD91" s="7">
        <f t="shared" si="105"/>
        <v>55.442766860450568</v>
      </c>
      <c r="DE91" s="7">
        <f t="shared" si="106"/>
        <v>47.900950721880285</v>
      </c>
      <c r="DF91" s="5">
        <v>7.617414259445261</v>
      </c>
      <c r="DG91" s="5">
        <f t="shared" si="107"/>
        <v>7.3200564434380562</v>
      </c>
      <c r="DJ91">
        <v>81</v>
      </c>
      <c r="DK91" s="64"/>
      <c r="DL91" s="7">
        <v>28.01921765286723</v>
      </c>
      <c r="DM91" s="7">
        <v>45.797533832596216</v>
      </c>
      <c r="DN91" s="5">
        <v>5.2385517313876209</v>
      </c>
      <c r="DO91">
        <v>31</v>
      </c>
      <c r="DQ91" s="5">
        <v>30.47511339118379</v>
      </c>
      <c r="DR91" s="5">
        <v>35.356335043387844</v>
      </c>
      <c r="DS91" s="5">
        <v>30.47511339118379</v>
      </c>
      <c r="DT91" s="5">
        <f t="shared" si="108"/>
        <v>35.356335043387844</v>
      </c>
      <c r="DU91">
        <v>1708</v>
      </c>
      <c r="DV91" s="5">
        <v>154</v>
      </c>
      <c r="DW91" s="7"/>
      <c r="DX91" s="7">
        <v>81</v>
      </c>
      <c r="DY91" s="5" t="s">
        <v>103</v>
      </c>
      <c r="DZ91" s="5"/>
      <c r="EA91" s="7">
        <v>55</v>
      </c>
      <c r="EB91" s="5">
        <v>11.989100817438691</v>
      </c>
      <c r="EC91" s="7">
        <v>30.47511339118379</v>
      </c>
      <c r="ED91" s="68">
        <v>48.760181425894068</v>
      </c>
      <c r="EE91">
        <v>20</v>
      </c>
    </row>
    <row r="92" spans="1:135" ht="14.45" customHeight="1" x14ac:dyDescent="0.2">
      <c r="A92" s="204">
        <v>150</v>
      </c>
      <c r="B92" s="330" t="s">
        <v>398</v>
      </c>
      <c r="C92" s="234" t="s">
        <v>470</v>
      </c>
      <c r="D92" s="158" t="str">
        <f>IFERROR(IFERROR(VLOOKUP(C92, Archive!$I$786:$P$3989, 8, FALSE), VLOOKUP(C92, Archive!$L$786:$Q$6126, 6, FALSE)), "-")</f>
        <v>-</v>
      </c>
      <c r="E92" s="156" t="str">
        <f>IFERROR(VLOOKUP(C92, Archive!$I$786:$S$3989, 11, FALSE), "-")</f>
        <v>-</v>
      </c>
      <c r="F92" s="205">
        <f ca="1">VLOOKUP($A92, Calcs!$A$3:'Calcs'!$ANA$180, 114, FALSE)</f>
        <v>2</v>
      </c>
      <c r="G92" s="206">
        <f ca="1">VLOOKUP($A92, Calcs!$A$3:'Calcs'!$ANA$180, 115, FALSE)</f>
        <v>3</v>
      </c>
      <c r="H92" s="207">
        <f ca="1">VLOOKUP($A92, Calcs!$A$3:'Calcs'!$ANA$180, 116, FALSE)</f>
        <v>0</v>
      </c>
      <c r="I92" s="208">
        <f ca="1">VLOOKUP($A92, Calcs!$A$3:'Calcs'!$ANA$180, 117, FALSE)</f>
        <v>2</v>
      </c>
      <c r="J92" s="209">
        <f ca="1">VLOOKUP($A92, Calcs!$A$3:'Calcs'!$ANA$180, 118, FALSE)</f>
        <v>3</v>
      </c>
      <c r="K92" s="210">
        <f ca="1">VLOOKUP($A92, Calcs!$A$3:'Calcs'!$ANA$180, 119, FALSE)</f>
        <v>1</v>
      </c>
      <c r="L92" s="211">
        <f ca="1">VLOOKUP($A92, Calcs!$A$3:'Calcs'!$ANA$180, 120, FALSE)</f>
        <v>0</v>
      </c>
      <c r="M92" s="212">
        <f ca="1">VLOOKUP($A92, Calcs!$A$3:'Calcs'!$ANA$180, 121, FALSE)</f>
        <v>0</v>
      </c>
      <c r="N92" s="213" t="str">
        <f t="shared" ca="1" si="73"/>
        <v>5-6</v>
      </c>
      <c r="O92" s="214">
        <f ca="1">VLOOKUP($A92, Calcs!$A$3:'Calcs'!$ANA$180, 311, FALSE)/X92</f>
        <v>33.636363636363633</v>
      </c>
      <c r="P92" s="214">
        <f ca="1">VLOOKUP($A92, Calcs!$A$3:'Calcs'!$ANA$180, 406, FALSE)/X92</f>
        <v>39.727272727272727</v>
      </c>
      <c r="Q92" s="214">
        <f t="shared" ca="1" si="74"/>
        <v>-6.0909090909090935</v>
      </c>
      <c r="R92" s="215">
        <f ca="1">VLOOKUP($A92,Calcs!$A$3:'Calcs'!$ANA$180,500,FALSE)/X92</f>
        <v>3.73</v>
      </c>
      <c r="S92" s="214">
        <f ca="1">VLOOKUP($A92, Calcs!$A$3:'Calcs'!$ANA$180, 216, FALSE)/X92</f>
        <v>66.338003578234378</v>
      </c>
      <c r="T92" s="215">
        <f ca="1">VLOOKUP($A92, Calcs!$A$3:'Calcs'!$ANA$180, 594, FALSE)/X92</f>
        <v>-2.6690909090909085</v>
      </c>
      <c r="U92" s="214">
        <f ca="1">VLOOKUP($A92, Calcs!$A$3:'Calcs'!$ANA$180, 688, FALSE)/X92</f>
        <v>63.272727272727273</v>
      </c>
      <c r="V92" s="204">
        <f ca="1">VLOOKUP($A92, Calcs!$A$3:'Calcs'!$ANA$180, 782, FALSE)/X92</f>
        <v>40.836363636363643</v>
      </c>
      <c r="W92" s="220">
        <v>2</v>
      </c>
      <c r="X92" s="214">
        <f ca="1">VLOOKUP($A92, Calcs!$A$3:'Calcs'!$ANA$180, 9, FALSE)</f>
        <v>11</v>
      </c>
      <c r="Y92" s="215">
        <f t="shared" ca="1" si="75"/>
        <v>11.771874238362173</v>
      </c>
      <c r="Z92" s="215">
        <f t="shared" ca="1" si="76"/>
        <v>79.039384593001031</v>
      </c>
      <c r="AA92" s="215">
        <f t="shared" ca="1" si="77"/>
        <v>-3.421818181818185</v>
      </c>
      <c r="AB92" s="204">
        <f t="shared" ca="1" si="78"/>
        <v>63.272727272727273</v>
      </c>
      <c r="AC92" s="204">
        <f t="shared" ca="1" si="79"/>
        <v>40.836363636363643</v>
      </c>
      <c r="AD92" s="158">
        <f t="shared" ca="1" si="80"/>
        <v>47.95142743450414</v>
      </c>
      <c r="AE92" s="215">
        <f t="shared" ca="1" si="81"/>
        <v>6.3903336091602947</v>
      </c>
      <c r="AF92" s="216">
        <f ca="1">VLOOKUP($A92,Calcs!$A$3:'Calcs'!$ANA$180,122,FALSE)</f>
        <v>6</v>
      </c>
      <c r="AG92" s="216">
        <f ca="1">VLOOKUP($A92,Calcs!$A$3:'Calcs'!$ANA$180,123,FALSE)</f>
        <v>2</v>
      </c>
      <c r="AH92" s="216">
        <f ca="1">VLOOKUP($A92,Calcs!$A$3:'Calcs'!$ANA$180,124,FALSE)*2</f>
        <v>18</v>
      </c>
      <c r="AI92" s="216">
        <f ca="1">VLOOKUP($A92,Calcs!$A$3:'Calcs'!$ANA$180,110,FALSE)*8</f>
        <v>0</v>
      </c>
      <c r="AJ92" s="216">
        <f ca="1">VLOOKUP($A92,Calcs!$A$3:'Calcs'!$ANA$180,112,FALSE)*12</f>
        <v>0</v>
      </c>
      <c r="AK92" s="157">
        <v>32</v>
      </c>
      <c r="AL92" s="216">
        <f t="shared" ca="1" si="82"/>
        <v>58</v>
      </c>
      <c r="AM92" s="352">
        <f t="shared" si="83"/>
        <v>32</v>
      </c>
      <c r="AN92" s="218">
        <v>91</v>
      </c>
      <c r="AO92" s="217">
        <f t="shared" ca="1" si="84"/>
        <v>91</v>
      </c>
      <c r="AP92" s="191">
        <f t="shared" ca="1" si="85"/>
        <v>0</v>
      </c>
      <c r="AQ92" s="155">
        <f t="shared" ca="1" si="86"/>
        <v>50.921781630650386</v>
      </c>
      <c r="AR92" s="203">
        <f t="shared" ca="1" si="87"/>
        <v>37.09411764705883</v>
      </c>
      <c r="AS92" s="203">
        <f t="shared" ca="1" si="88"/>
        <v>26.898392156862748</v>
      </c>
      <c r="AT92" s="203">
        <f t="shared" ca="1" si="89"/>
        <v>45.373241288870084</v>
      </c>
      <c r="AU92" s="203">
        <f t="shared" ca="1" si="90"/>
        <v>58.532423208191119</v>
      </c>
      <c r="AV92" s="203">
        <f t="shared" ca="1" si="91"/>
        <v>62.829101846953137</v>
      </c>
      <c r="AW92" s="203">
        <f t="shared" ca="1" si="92"/>
        <v>66.936321861282195</v>
      </c>
      <c r="AX92" s="203">
        <f t="shared" ca="1" si="93"/>
        <v>49.349862362479918</v>
      </c>
      <c r="AY92" s="203">
        <f t="shared" ca="1" si="94"/>
        <v>55.278579017445672</v>
      </c>
      <c r="AZ92" s="203">
        <f t="shared" ca="1" si="95"/>
        <v>54.17006774013764</v>
      </c>
      <c r="BA92" s="203">
        <f t="shared" ca="1" si="96"/>
        <v>45.712155108128258</v>
      </c>
      <c r="BB92" s="203">
        <f t="shared" ca="1" si="97"/>
        <v>50.877192982456144</v>
      </c>
      <c r="BC92" s="204">
        <v>99</v>
      </c>
      <c r="BE92">
        <f ca="1">VLOOKUP($A92, Calcs!$A$3:'Calcs'!$ANA$180, 872, FALSE)</f>
        <v>94</v>
      </c>
      <c r="BF92" s="5">
        <f t="shared" si="109"/>
        <v>10.091008977084631</v>
      </c>
      <c r="BG92">
        <f>(IF(A92&lt;17,SoC!X$2,IF(A92&lt;33,SoC!X$3,IF(A92&lt;49,SoC!X$4,IF(A92&lt;65,SoC!X$5,IF(A92&lt;81,SoC!X$6,IF(A92&lt;97,SoC!X$7,IF(A92&lt;113,SoC!X$8,IF(A92&lt;129,SoC!X$9,IF(A92&lt;145,SoC!X$10,SoC!X$11)))))))))+IF(BX92&lt;17,SoC!X$15,IF(BX92&lt;33,SoC!X$16,IF(BX92&lt;49,SoC!X$17,IF(BX92&lt;65,SoC!X$18,IF(BX92&lt;81,SoC!X$19,IF(BX92&lt;97,SoC!X$20,IF(BX92&lt;113,SoC!X$21,IF(BX92&lt;129,SoC!X$22,IF(BX92&lt;145,SoC!X$23,SoC!X$24))))))))))/2</f>
        <v>1.1914646255488761</v>
      </c>
      <c r="BH92" s="7">
        <v>45.373241288870084</v>
      </c>
      <c r="BI92" s="7">
        <v>58.532423208191119</v>
      </c>
      <c r="BJ92" s="5">
        <v>6.3903336091602947</v>
      </c>
      <c r="BK92" s="5">
        <v>50.910089770846305</v>
      </c>
      <c r="BL92">
        <f ca="1">VLOOKUP($A92, Calcs!$A$3:'Calcs'!$AXV$180, 1058, FALSE)</f>
        <v>1815</v>
      </c>
      <c r="BM92" s="4"/>
      <c r="BN92" s="5">
        <f t="shared" si="98"/>
        <v>0.71351306765080558</v>
      </c>
      <c r="BO92" s="5" t="str">
        <f t="shared" si="99"/>
        <v>D</v>
      </c>
      <c r="BP92" s="65">
        <f t="shared" si="100"/>
        <v>-1.3117787737444417</v>
      </c>
      <c r="BQ92" s="90">
        <v>10</v>
      </c>
      <c r="BR92" s="8" t="s">
        <v>264</v>
      </c>
      <c r="BS92" s="5">
        <f t="shared" ca="1" si="101"/>
        <v>21.285400752924879</v>
      </c>
      <c r="BT92" s="5">
        <f t="shared" ca="1" si="102"/>
        <v>14.731647049935239</v>
      </c>
      <c r="BU92" s="5">
        <f t="shared" si="103"/>
        <v>-4.7267117943472741</v>
      </c>
      <c r="BV92" t="s">
        <v>645</v>
      </c>
      <c r="BX92" s="4">
        <v>20</v>
      </c>
      <c r="BY92" s="4">
        <v>3</v>
      </c>
      <c r="CA92" t="s">
        <v>898</v>
      </c>
      <c r="CF92" s="64">
        <v>0.77957471982299575</v>
      </c>
      <c r="CG92" s="330" t="s">
        <v>470</v>
      </c>
      <c r="CK92">
        <v>91</v>
      </c>
      <c r="CL92">
        <v>96</v>
      </c>
      <c r="CM92">
        <v>85</v>
      </c>
      <c r="CN92">
        <v>77</v>
      </c>
      <c r="CO92">
        <v>73</v>
      </c>
      <c r="CP92">
        <v>72</v>
      </c>
      <c r="CQ92">
        <v>73</v>
      </c>
      <c r="CR92">
        <v>91</v>
      </c>
      <c r="CS92">
        <v>95</v>
      </c>
      <c r="CT92">
        <v>107</v>
      </c>
      <c r="CY92" s="330" t="s">
        <v>470</v>
      </c>
      <c r="CZ92" s="5">
        <v>54.209829708678782</v>
      </c>
      <c r="DA92" s="5">
        <f t="shared" si="104"/>
        <v>52.875908249670822</v>
      </c>
      <c r="DB92" s="7">
        <v>46.495117664942583</v>
      </c>
      <c r="DC92" s="7">
        <v>67.146282973621112</v>
      </c>
      <c r="DD92" s="7">
        <f t="shared" si="105"/>
        <v>44.97660545303178</v>
      </c>
      <c r="DE92" s="7">
        <f t="shared" si="106"/>
        <v>66.621738778421502</v>
      </c>
      <c r="DF92" s="5">
        <v>6.7481478940521162</v>
      </c>
      <c r="DG92" s="5">
        <f t="shared" si="107"/>
        <v>6.684050878555607</v>
      </c>
      <c r="DJ92">
        <v>99</v>
      </c>
      <c r="DK92" s="64"/>
      <c r="DL92" s="7">
        <v>34.347019969656181</v>
      </c>
      <c r="DM92" s="7">
        <v>62.949929412024218</v>
      </c>
      <c r="DN92" s="5">
        <v>6.2353717700800413</v>
      </c>
      <c r="DO92">
        <v>50</v>
      </c>
      <c r="DQ92" s="5">
        <v>42.615380613274411</v>
      </c>
      <c r="DR92" s="5">
        <v>44.461535459955812</v>
      </c>
      <c r="DS92" s="5">
        <v>42.615380613274411</v>
      </c>
      <c r="DT92" s="5">
        <f t="shared" si="108"/>
        <v>44.461535459955812</v>
      </c>
      <c r="DU92">
        <v>1829</v>
      </c>
      <c r="DV92" s="5">
        <v>248</v>
      </c>
      <c r="DW92" s="7"/>
      <c r="DX92" s="7">
        <v>99</v>
      </c>
      <c r="DY92" s="5" t="s">
        <v>470</v>
      </c>
      <c r="DZ92" s="5"/>
      <c r="EA92" s="7">
        <v>123</v>
      </c>
      <c r="EB92" s="5">
        <v>26.811989100817438</v>
      </c>
      <c r="EC92" s="7">
        <v>42.615380613274411</v>
      </c>
      <c r="ED92" s="68">
        <v>68.184608981239066</v>
      </c>
      <c r="EE92">
        <v>4</v>
      </c>
    </row>
    <row r="93" spans="1:135" ht="14.45" customHeight="1" x14ac:dyDescent="0.2">
      <c r="A93" s="204">
        <v>9</v>
      </c>
      <c r="B93" s="333" t="s">
        <v>6</v>
      </c>
      <c r="C93" s="237" t="s">
        <v>116</v>
      </c>
      <c r="D93" s="158" t="str">
        <f>IFERROR(IFERROR(VLOOKUP(C93, Archive!$I$786:$P$3989, 8, FALSE), VLOOKUP(C93, Archive!$L$786:$Q$6126, 6, FALSE)), "-")</f>
        <v>-</v>
      </c>
      <c r="E93" s="156" t="str">
        <f>IFERROR(VLOOKUP(C93, Archive!$I$786:$S$3989, 11, FALSE), "-")</f>
        <v>-</v>
      </c>
      <c r="F93" s="205">
        <f ca="1">VLOOKUP($A93, Calcs!$A$3:'Calcs'!$ANA$180, 114, FALSE)</f>
        <v>3</v>
      </c>
      <c r="G93" s="206">
        <f ca="1">VLOOKUP($A93, Calcs!$A$3:'Calcs'!$ANA$180, 115, FALSE)</f>
        <v>2</v>
      </c>
      <c r="H93" s="207">
        <f ca="1">VLOOKUP($A93, Calcs!$A$3:'Calcs'!$ANA$180, 116, FALSE)</f>
        <v>1</v>
      </c>
      <c r="I93" s="208">
        <f ca="1">VLOOKUP($A93, Calcs!$A$3:'Calcs'!$ANA$180, 117, FALSE)</f>
        <v>1</v>
      </c>
      <c r="J93" s="209">
        <f ca="1">VLOOKUP($A93, Calcs!$A$3:'Calcs'!$ANA$180, 118, FALSE)</f>
        <v>0</v>
      </c>
      <c r="K93" s="210">
        <f ca="1">VLOOKUP($A93, Calcs!$A$3:'Calcs'!$ANA$180, 119, FALSE)</f>
        <v>2</v>
      </c>
      <c r="L93" s="211">
        <f ca="1">VLOOKUP($A93, Calcs!$A$3:'Calcs'!$ANA$180, 120, FALSE)</f>
        <v>0</v>
      </c>
      <c r="M93" s="212">
        <f ca="1">VLOOKUP($A93, Calcs!$A$3:'Calcs'!$ANA$180, 121, FALSE)</f>
        <v>0</v>
      </c>
      <c r="N93" s="213" t="str">
        <f t="shared" ca="1" si="73"/>
        <v>4-5</v>
      </c>
      <c r="O93" s="214">
        <f ca="1">VLOOKUP($A93, Calcs!$A$3:'Calcs'!$ANA$180, 311, FALSE)/X93</f>
        <v>37.111111111111114</v>
      </c>
      <c r="P93" s="214">
        <f ca="1">VLOOKUP($A93, Calcs!$A$3:'Calcs'!$ANA$180, 406, FALSE)/X93</f>
        <v>38.444444444444443</v>
      </c>
      <c r="Q93" s="214">
        <f t="shared" ca="1" si="74"/>
        <v>-1.3333333333333286</v>
      </c>
      <c r="R93" s="215">
        <f ca="1">VLOOKUP($A93,Calcs!$A$3:'Calcs'!$ANA$180,500,FALSE)/X93</f>
        <v>3.6733333333333338</v>
      </c>
      <c r="S93" s="214">
        <f ca="1">VLOOKUP($A93, Calcs!$A$3:'Calcs'!$ANA$180, 216, FALSE)/X93</f>
        <v>52.413932385017915</v>
      </c>
      <c r="T93" s="215">
        <f ca="1">VLOOKUP($A93, Calcs!$A$3:'Calcs'!$ANA$180, 594, FALSE)/X93</f>
        <v>-0.27111111111111114</v>
      </c>
      <c r="U93" s="214">
        <f ca="1">VLOOKUP($A93, Calcs!$A$3:'Calcs'!$ANA$180, 688, FALSE)/X93</f>
        <v>43.555555555555557</v>
      </c>
      <c r="V93" s="204">
        <f ca="1">VLOOKUP($A93, Calcs!$A$3:'Calcs'!$ANA$180, 782, FALSE)/X93</f>
        <v>47.855555555555547</v>
      </c>
      <c r="W93" s="220">
        <v>9</v>
      </c>
      <c r="X93" s="214">
        <f ca="1">VLOOKUP($A93, Calcs!$A$3:'Calcs'!$ANA$180, 9, FALSE)</f>
        <v>9</v>
      </c>
      <c r="Y93" s="215">
        <f t="shared" ca="1" si="75"/>
        <v>13.248638838475499</v>
      </c>
      <c r="Z93" s="215">
        <f t="shared" ca="1" si="76"/>
        <v>35.375857988472866</v>
      </c>
      <c r="AA93" s="215">
        <f t="shared" ca="1" si="77"/>
        <v>-1.0622222222222175</v>
      </c>
      <c r="AB93" s="204">
        <f t="shared" ca="1" si="78"/>
        <v>43.555555555555557</v>
      </c>
      <c r="AC93" s="204">
        <f t="shared" ca="1" si="79"/>
        <v>47.855555555555547</v>
      </c>
      <c r="AD93" s="158">
        <f t="shared" ca="1" si="80"/>
        <v>22.690306350510049</v>
      </c>
      <c r="AE93" s="215">
        <f t="shared" ca="1" si="81"/>
        <v>6.9177709961775653</v>
      </c>
      <c r="AF93" s="216">
        <f ca="1">VLOOKUP($A93,Calcs!$A$3:'Calcs'!$ANA$180,122,FALSE)</f>
        <v>10</v>
      </c>
      <c r="AG93" s="216">
        <f ca="1">VLOOKUP($A93,Calcs!$A$3:'Calcs'!$ANA$180,123,FALSE)</f>
        <v>6</v>
      </c>
      <c r="AH93" s="216">
        <f ca="1">VLOOKUP($A93,Calcs!$A$3:'Calcs'!$ANA$180,124,FALSE)*2</f>
        <v>0</v>
      </c>
      <c r="AI93" s="216">
        <f ca="1">VLOOKUP($A93,Calcs!$A$3:'Calcs'!$ANA$180,110,FALSE)*8</f>
        <v>0</v>
      </c>
      <c r="AJ93" s="216">
        <f ca="1">VLOOKUP($A93,Calcs!$A$3:'Calcs'!$ANA$180,112,FALSE)*12</f>
        <v>0</v>
      </c>
      <c r="AK93" s="157">
        <v>34</v>
      </c>
      <c r="AL93" s="216">
        <f t="shared" ca="1" si="82"/>
        <v>50</v>
      </c>
      <c r="AM93" s="352">
        <f t="shared" si="83"/>
        <v>34</v>
      </c>
      <c r="AN93" s="219">
        <v>92</v>
      </c>
      <c r="AO93" s="217">
        <f t="shared" ca="1" si="84"/>
        <v>92</v>
      </c>
      <c r="AP93" s="191">
        <f t="shared" ca="1" si="85"/>
        <v>0</v>
      </c>
      <c r="AQ93" s="155">
        <f t="shared" ca="1" si="86"/>
        <v>50.859439246737189</v>
      </c>
      <c r="AR93" s="203">
        <f t="shared" ca="1" si="87"/>
        <v>58.82352941176471</v>
      </c>
      <c r="AS93" s="203">
        <f t="shared" ca="1" si="88"/>
        <v>54.411764705882355</v>
      </c>
      <c r="AT93" s="203">
        <f t="shared" ca="1" si="89"/>
        <v>51.870763153309682</v>
      </c>
      <c r="AU93" s="203">
        <f t="shared" ca="1" si="90"/>
        <v>61.241467576791806</v>
      </c>
      <c r="AV93" s="203">
        <f t="shared" ca="1" si="91"/>
        <v>70.710921817653428</v>
      </c>
      <c r="AW93" s="203">
        <f t="shared" ca="1" si="92"/>
        <v>15.148464257150259</v>
      </c>
      <c r="AX93" s="203">
        <f t="shared" ca="1" si="93"/>
        <v>53.007669494577506</v>
      </c>
      <c r="AY93" s="203">
        <f t="shared" ca="1" si="94"/>
        <v>61.81318550811659</v>
      </c>
      <c r="AZ93" s="203">
        <f t="shared" ca="1" si="95"/>
        <v>32.661358439660972</v>
      </c>
      <c r="BA93" s="203">
        <f t="shared" ca="1" si="96"/>
        <v>33.258762117822521</v>
      </c>
      <c r="BB93" s="203">
        <f t="shared" ca="1" si="97"/>
        <v>43.859649122807014</v>
      </c>
      <c r="BC93" s="204">
        <v>80</v>
      </c>
      <c r="BE93">
        <f ca="1">VLOOKUP($A93, Calcs!$A$3:'Calcs'!$ANA$180, 872, FALSE)</f>
        <v>69</v>
      </c>
      <c r="BF93" s="5">
        <f t="shared" si="109"/>
        <v>10.082777816168349</v>
      </c>
      <c r="BG93">
        <f>(IF(A93&lt;17,SoC!X$2,IF(A93&lt;33,SoC!X$3,IF(A93&lt;49,SoC!X$4,IF(A93&lt;65,SoC!X$5,IF(A93&lt;81,SoC!X$6,IF(A93&lt;97,SoC!X$7,IF(A93&lt;113,SoC!X$8,IF(A93&lt;129,SoC!X$9,IF(A93&lt;145,SoC!X$10,SoC!X$11)))))))))+IF(BX93&lt;17,SoC!X$15,IF(BX93&lt;33,SoC!X$16,IF(BX93&lt;49,SoC!X$17,IF(BX93&lt;65,SoC!X$18,IF(BX93&lt;81,SoC!X$19,IF(BX93&lt;97,SoC!X$20,IF(BX93&lt;113,SoC!X$21,IF(BX93&lt;129,SoC!X$22,IF(BX93&lt;145,SoC!X$23,SoC!X$24))))))))))/2</f>
        <v>0.6749323391462374</v>
      </c>
      <c r="BH93" s="7">
        <v>51.870763153309682</v>
      </c>
      <c r="BI93" s="7">
        <v>61.241467576791806</v>
      </c>
      <c r="BJ93" s="5">
        <v>6.9177709961775653</v>
      </c>
      <c r="BK93" s="5">
        <v>50.82777816168349</v>
      </c>
      <c r="BL93">
        <f ca="1">VLOOKUP($A93, Calcs!$A$3:'Calcs'!$AXV$180, 1058, FALSE)</f>
        <v>1648</v>
      </c>
      <c r="BM93" s="4"/>
      <c r="BN93" s="5">
        <f t="shared" si="98"/>
        <v>0.71293602911960829</v>
      </c>
      <c r="BO93" s="5" t="str">
        <f t="shared" si="99"/>
        <v>D</v>
      </c>
      <c r="BP93" s="65">
        <f t="shared" si="100"/>
        <v>-1.0645224020683695</v>
      </c>
      <c r="BQ93" s="90">
        <v>10</v>
      </c>
      <c r="BR93" s="8" t="s">
        <v>193</v>
      </c>
      <c r="BS93" s="5">
        <f t="shared" ca="1" si="101"/>
        <v>19.399628647513286</v>
      </c>
      <c r="BT93" s="5">
        <f t="shared" ca="1" si="102"/>
        <v>14.090709606756951</v>
      </c>
      <c r="BU93" s="5">
        <f t="shared" si="103"/>
        <v>-4.8090234035100892</v>
      </c>
      <c r="BV93" t="s">
        <v>921</v>
      </c>
      <c r="BX93" s="4">
        <v>131</v>
      </c>
      <c r="BY93" s="4">
        <v>5</v>
      </c>
      <c r="CA93" t="s">
        <v>1117</v>
      </c>
      <c r="CF93" s="64">
        <v>0.26557744108441944</v>
      </c>
      <c r="CG93" s="333" t="s">
        <v>116</v>
      </c>
      <c r="CK93">
        <v>92</v>
      </c>
      <c r="CL93">
        <v>94</v>
      </c>
      <c r="CM93">
        <v>111</v>
      </c>
      <c r="CN93">
        <v>98</v>
      </c>
      <c r="CO93">
        <v>109</v>
      </c>
      <c r="CP93">
        <v>100</v>
      </c>
      <c r="CQ93">
        <v>98</v>
      </c>
      <c r="CR93">
        <v>116</v>
      </c>
      <c r="CS93">
        <v>115</v>
      </c>
      <c r="CT93">
        <v>119</v>
      </c>
      <c r="CY93" s="333" t="s">
        <v>116</v>
      </c>
      <c r="CZ93" s="5">
        <v>46.828965207734164</v>
      </c>
      <c r="DA93" s="5">
        <f t="shared" si="104"/>
        <v>45.955947453951197</v>
      </c>
      <c r="DB93" s="7">
        <v>50.041866679864278</v>
      </c>
      <c r="DC93" s="7">
        <v>54.916067146282977</v>
      </c>
      <c r="DD93" s="7">
        <f t="shared" si="105"/>
        <v>48.823104169610382</v>
      </c>
      <c r="DE93" s="7">
        <f t="shared" si="106"/>
        <v>56.015768137031735</v>
      </c>
      <c r="DF93" s="5">
        <v>6.4903774928735851</v>
      </c>
      <c r="DG93" s="5">
        <f t="shared" si="107"/>
        <v>6.4612751053417679</v>
      </c>
      <c r="DJ93">
        <v>80</v>
      </c>
      <c r="DK93" s="64"/>
      <c r="DL93" s="7">
        <v>40.291766597833103</v>
      </c>
      <c r="DM93" s="7">
        <v>63.713675072273013</v>
      </c>
      <c r="DN93" s="5">
        <v>6.2575583926190443</v>
      </c>
      <c r="DO93">
        <v>45</v>
      </c>
      <c r="DQ93" s="5">
        <v>38.394083631394736</v>
      </c>
      <c r="DR93" s="5">
        <v>41.295562723546055</v>
      </c>
      <c r="DS93" s="5">
        <v>38.394083631394736</v>
      </c>
      <c r="DT93" s="5">
        <f t="shared" si="108"/>
        <v>41.295562723546055</v>
      </c>
      <c r="DU93">
        <v>1691</v>
      </c>
      <c r="DV93" s="5">
        <v>222.75</v>
      </c>
      <c r="DW93" s="7"/>
      <c r="DX93" s="7">
        <v>80</v>
      </c>
      <c r="DY93" s="5" t="s">
        <v>116</v>
      </c>
      <c r="DZ93" s="5"/>
      <c r="EA93" s="7">
        <v>84</v>
      </c>
      <c r="EB93" s="5">
        <v>18.310626702997276</v>
      </c>
      <c r="EC93" s="7">
        <v>38.394083631394736</v>
      </c>
      <c r="ED93" s="68">
        <v>61.43053381023158</v>
      </c>
      <c r="EE93">
        <v>0</v>
      </c>
    </row>
    <row r="94" spans="1:135" ht="14.45" customHeight="1" x14ac:dyDescent="0.2">
      <c r="A94" s="204">
        <v>39</v>
      </c>
      <c r="B94" s="332" t="s">
        <v>4</v>
      </c>
      <c r="C94" s="236" t="s">
        <v>87</v>
      </c>
      <c r="D94" s="158" t="str">
        <f>IFERROR(IFERROR(VLOOKUP(C94, Archive!$I$786:$P$3989, 8, FALSE), VLOOKUP(C94, Archive!$L$786:$Q$6126, 6, FALSE)), "-")</f>
        <v>-</v>
      </c>
      <c r="E94" s="156" t="str">
        <f>IFERROR(VLOOKUP(C94, Archive!$I$786:$S$3989, 11, FALSE), "-")</f>
        <v>-</v>
      </c>
      <c r="F94" s="205">
        <f ca="1">VLOOKUP($A94, Calcs!$A$3:'Calcs'!$ANA$180, 114, FALSE)</f>
        <v>2</v>
      </c>
      <c r="G94" s="206">
        <f ca="1">VLOOKUP($A94, Calcs!$A$3:'Calcs'!$ANA$180, 115, FALSE)</f>
        <v>3</v>
      </c>
      <c r="H94" s="207">
        <f ca="1">VLOOKUP($A94, Calcs!$A$3:'Calcs'!$ANA$180, 116, FALSE)</f>
        <v>1</v>
      </c>
      <c r="I94" s="208">
        <f ca="1">VLOOKUP($A94, Calcs!$A$3:'Calcs'!$ANA$180, 117, FALSE)</f>
        <v>1</v>
      </c>
      <c r="J94" s="209">
        <f ca="1">VLOOKUP($A94, Calcs!$A$3:'Calcs'!$ANA$180, 118, FALSE)</f>
        <v>1</v>
      </c>
      <c r="K94" s="210">
        <f ca="1">VLOOKUP($A94, Calcs!$A$3:'Calcs'!$ANA$180, 119, FALSE)</f>
        <v>2</v>
      </c>
      <c r="L94" s="211">
        <f ca="1">VLOOKUP($A94, Calcs!$A$3:'Calcs'!$ANA$180, 120, FALSE)</f>
        <v>0</v>
      </c>
      <c r="M94" s="212">
        <f ca="1">VLOOKUP($A94, Calcs!$A$3:'Calcs'!$ANA$180, 121, FALSE)</f>
        <v>0</v>
      </c>
      <c r="N94" s="213" t="str">
        <f t="shared" ca="1" si="73"/>
        <v>4-6</v>
      </c>
      <c r="O94" s="214">
        <f ca="1">VLOOKUP($A94, Calcs!$A$3:'Calcs'!$ANA$180, 311, FALSE)/X94</f>
        <v>40.1</v>
      </c>
      <c r="P94" s="214">
        <f ca="1">VLOOKUP($A94, Calcs!$A$3:'Calcs'!$ANA$180, 406, FALSE)/X94</f>
        <v>46.5</v>
      </c>
      <c r="Q94" s="214">
        <f t="shared" ca="1" si="74"/>
        <v>-6.3999999999999986</v>
      </c>
      <c r="R94" s="215">
        <f ca="1">VLOOKUP($A94,Calcs!$A$3:'Calcs'!$ANA$180,500,FALSE)/X94</f>
        <v>3.8459999999999992</v>
      </c>
      <c r="S94" s="214">
        <f ca="1">VLOOKUP($A94, Calcs!$A$3:'Calcs'!$ANA$180, 216, FALSE)/X94</f>
        <v>61.190888704534224</v>
      </c>
      <c r="T94" s="215">
        <f ca="1">VLOOKUP($A94, Calcs!$A$3:'Calcs'!$ANA$180, 594, FALSE)/X94</f>
        <v>-3.9889999999999999</v>
      </c>
      <c r="U94" s="214">
        <f ca="1">VLOOKUP($A94, Calcs!$A$3:'Calcs'!$ANA$180, 688, FALSE)/X94</f>
        <v>53.9</v>
      </c>
      <c r="V94" s="204">
        <f ca="1">VLOOKUP($A94, Calcs!$A$3:'Calcs'!$ANA$180, 782, FALSE)/X94</f>
        <v>43.040000000000006</v>
      </c>
      <c r="W94" s="220">
        <v>7</v>
      </c>
      <c r="X94" s="214">
        <f ca="1">VLOOKUP($A94, Calcs!$A$3:'Calcs'!$ANA$180, 9, FALSE)</f>
        <v>10</v>
      </c>
      <c r="Y94" s="215">
        <f t="shared" ca="1" si="75"/>
        <v>11.336453458138328</v>
      </c>
      <c r="Z94" s="215">
        <f t="shared" ca="1" si="76"/>
        <v>65.730642168787227</v>
      </c>
      <c r="AA94" s="215">
        <f t="shared" ca="1" si="77"/>
        <v>-2.4109999999999987</v>
      </c>
      <c r="AB94" s="204">
        <f t="shared" ca="1" si="78"/>
        <v>53.9</v>
      </c>
      <c r="AC94" s="204">
        <f t="shared" ca="1" si="79"/>
        <v>43.040000000000006</v>
      </c>
      <c r="AD94" s="158">
        <f t="shared" ca="1" si="80"/>
        <v>38.658815897508305</v>
      </c>
      <c r="AE94" s="215">
        <f t="shared" ca="1" si="81"/>
        <v>6.5604877867426907</v>
      </c>
      <c r="AF94" s="216">
        <f ca="1">VLOOKUP($A94,Calcs!$A$3:'Calcs'!$ANA$180,122,FALSE)</f>
        <v>7</v>
      </c>
      <c r="AG94" s="216">
        <f ca="1">VLOOKUP($A94,Calcs!$A$3:'Calcs'!$ANA$180,123,FALSE)</f>
        <v>5</v>
      </c>
      <c r="AH94" s="216">
        <f ca="1">VLOOKUP($A94,Calcs!$A$3:'Calcs'!$ANA$180,124,FALSE)*2</f>
        <v>6</v>
      </c>
      <c r="AI94" s="216">
        <f ca="1">VLOOKUP($A94,Calcs!$A$3:'Calcs'!$ANA$180,110,FALSE)*8</f>
        <v>0</v>
      </c>
      <c r="AJ94" s="216">
        <f ca="1">VLOOKUP($A94,Calcs!$A$3:'Calcs'!$ANA$180,112,FALSE)*12</f>
        <v>0</v>
      </c>
      <c r="AK94" s="157">
        <v>26</v>
      </c>
      <c r="AL94" s="216">
        <f t="shared" ca="1" si="82"/>
        <v>44</v>
      </c>
      <c r="AM94" s="352">
        <f t="shared" si="83"/>
        <v>26</v>
      </c>
      <c r="AN94" s="218">
        <v>93</v>
      </c>
      <c r="AO94" s="217">
        <f t="shared" ca="1" si="84"/>
        <v>93</v>
      </c>
      <c r="AP94" s="191">
        <f t="shared" ca="1" si="85"/>
        <v>0</v>
      </c>
      <c r="AQ94" s="155">
        <f t="shared" ca="1" si="86"/>
        <v>50.715050017806981</v>
      </c>
      <c r="AR94" s="203">
        <f t="shared" ca="1" si="87"/>
        <v>41.776470588235291</v>
      </c>
      <c r="AS94" s="203">
        <f t="shared" ca="1" si="88"/>
        <v>45.894235294117649</v>
      </c>
      <c r="AT94" s="203">
        <f t="shared" ca="1" si="89"/>
        <v>57.257409612351175</v>
      </c>
      <c r="AU94" s="203">
        <f t="shared" ca="1" si="90"/>
        <v>44.229948805460737</v>
      </c>
      <c r="AV94" s="203">
        <f t="shared" ca="1" si="91"/>
        <v>60.505164639247297</v>
      </c>
      <c r="AW94" s="203">
        <f t="shared" ca="1" si="92"/>
        <v>51.151264831926788</v>
      </c>
      <c r="AX94" s="203">
        <f t="shared" ca="1" si="93"/>
        <v>50.916816204586667</v>
      </c>
      <c r="AY94" s="203">
        <f t="shared" ca="1" si="94"/>
        <v>57.386678709681348</v>
      </c>
      <c r="AZ94" s="203">
        <f t="shared" ca="1" si="95"/>
        <v>46.673710907017181</v>
      </c>
      <c r="BA94" s="203">
        <f t="shared" ca="1" si="96"/>
        <v>37.807606263982102</v>
      </c>
      <c r="BB94" s="203">
        <f t="shared" ca="1" si="97"/>
        <v>38.596491228070171</v>
      </c>
      <c r="BC94" s="204">
        <v>98</v>
      </c>
      <c r="BE94">
        <f ca="1">VLOOKUP($A94, Calcs!$A$3:'Calcs'!$ANA$180, 872, FALSE)</f>
        <v>58</v>
      </c>
      <c r="BF94" s="5">
        <f t="shared" si="109"/>
        <v>10.068556346180237</v>
      </c>
      <c r="BG94">
        <f>(IF(A94&lt;17,SoC!X$2,IF(A94&lt;33,SoC!X$3,IF(A94&lt;49,SoC!X$4,IF(A94&lt;65,SoC!X$5,IF(A94&lt;81,SoC!X$6,IF(A94&lt;97,SoC!X$7,IF(A94&lt;113,SoC!X$8,IF(A94&lt;129,SoC!X$9,IF(A94&lt;145,SoC!X$10,SoC!X$11)))))))))+IF(BX94&lt;17,SoC!X$15,IF(BX94&lt;33,SoC!X$16,IF(BX94&lt;49,SoC!X$17,IF(BX94&lt;65,SoC!X$18,IF(BX94&lt;81,SoC!X$19,IF(BX94&lt;97,SoC!X$20,IF(BX94&lt;113,SoC!X$21,IF(BX94&lt;129,SoC!X$22,IF(BX94&lt;145,SoC!X$23,SoC!X$24))))))))))/2</f>
        <v>1.0741900233901425</v>
      </c>
      <c r="BH94" s="7">
        <v>57.257409612351175</v>
      </c>
      <c r="BI94" s="7">
        <v>44.229948805460737</v>
      </c>
      <c r="BJ94" s="5">
        <v>6.5604877867426907</v>
      </c>
      <c r="BK94" s="5">
        <v>50.685563461802374</v>
      </c>
      <c r="BL94">
        <f ca="1">VLOOKUP($A94, Calcs!$A$3:'Calcs'!$AXV$180, 1058, FALSE)</f>
        <v>1709</v>
      </c>
      <c r="BM94" s="4"/>
      <c r="BN94" s="5">
        <f t="shared" si="98"/>
        <v>0.71193794295431656</v>
      </c>
      <c r="BO94" s="5" t="str">
        <f t="shared" si="99"/>
        <v>D</v>
      </c>
      <c r="BP94" s="65">
        <f t="shared" si="100"/>
        <v>-1.2716069467620301</v>
      </c>
      <c r="BQ94" s="90">
        <v>10</v>
      </c>
      <c r="BR94" s="8" t="s">
        <v>193</v>
      </c>
      <c r="BS94" s="5">
        <f t="shared" ca="1" si="101"/>
        <v>20.415939614013919</v>
      </c>
      <c r="BT94" s="5">
        <f t="shared" ca="1" si="102"/>
        <v>14.408147723941662</v>
      </c>
      <c r="BU94" s="5">
        <f t="shared" si="103"/>
        <v>-4.951238103391205</v>
      </c>
      <c r="BV94" t="s">
        <v>916</v>
      </c>
      <c r="BX94" s="4">
        <v>100</v>
      </c>
      <c r="BY94" s="4">
        <v>13</v>
      </c>
      <c r="CA94" t="s">
        <v>898</v>
      </c>
      <c r="CF94" s="64">
        <v>0.81910554943895564</v>
      </c>
      <c r="CG94" s="332" t="s">
        <v>87</v>
      </c>
      <c r="CK94">
        <v>93</v>
      </c>
      <c r="CL94">
        <v>93</v>
      </c>
      <c r="CM94">
        <v>89</v>
      </c>
      <c r="CN94">
        <v>78</v>
      </c>
      <c r="CO94">
        <v>92</v>
      </c>
      <c r="CP94">
        <v>103</v>
      </c>
      <c r="CQ94">
        <v>102</v>
      </c>
      <c r="CR94">
        <v>114</v>
      </c>
      <c r="CS94">
        <v>110</v>
      </c>
      <c r="CT94">
        <v>106</v>
      </c>
      <c r="CY94" s="332" t="s">
        <v>87</v>
      </c>
      <c r="CZ94" s="5">
        <v>52.721474270726631</v>
      </c>
      <c r="DA94" s="5">
        <f t="shared" si="104"/>
        <v>51.590773373455733</v>
      </c>
      <c r="DB94" s="7">
        <v>59.581932419049096</v>
      </c>
      <c r="DC94" s="7">
        <v>47.242206235011984</v>
      </c>
      <c r="DD94" s="7">
        <f t="shared" si="105"/>
        <v>57.19501391193279</v>
      </c>
      <c r="DE94" s="7">
        <f t="shared" si="106"/>
        <v>49.249202518832092</v>
      </c>
      <c r="DF94" s="5">
        <v>6.8025730426067454</v>
      </c>
      <c r="DG94" s="5">
        <f t="shared" si="107"/>
        <v>6.7768773958762001</v>
      </c>
      <c r="DJ94">
        <v>98</v>
      </c>
      <c r="DK94" s="64"/>
      <c r="DL94" s="7">
        <v>40.486584362118663</v>
      </c>
      <c r="DM94" s="7">
        <v>63.298176505572798</v>
      </c>
      <c r="DN94" s="5">
        <v>6.5970078687623852</v>
      </c>
      <c r="DO94">
        <v>43</v>
      </c>
      <c r="DQ94" s="5">
        <v>42.77241953435361</v>
      </c>
      <c r="DR94" s="5">
        <v>44.579314650765205</v>
      </c>
      <c r="DS94" s="5">
        <v>42.77241953435361</v>
      </c>
      <c r="DT94" s="5">
        <f t="shared" si="108"/>
        <v>44.579314650765205</v>
      </c>
      <c r="DU94">
        <v>1719</v>
      </c>
      <c r="DV94" s="5">
        <v>214.25</v>
      </c>
      <c r="DW94" s="7"/>
      <c r="DX94" s="7">
        <v>98</v>
      </c>
      <c r="DY94" s="5" t="s">
        <v>87</v>
      </c>
      <c r="DZ94" s="5"/>
      <c r="EA94" s="7">
        <v>126</v>
      </c>
      <c r="EB94" s="5">
        <v>27.465940054495913</v>
      </c>
      <c r="EC94" s="7">
        <v>42.77241953435361</v>
      </c>
      <c r="ED94" s="68">
        <v>68.435871254965775</v>
      </c>
      <c r="EE94">
        <v>2</v>
      </c>
    </row>
    <row r="95" spans="1:135" ht="14.45" customHeight="1" x14ac:dyDescent="0.2">
      <c r="A95" s="204">
        <v>6</v>
      </c>
      <c r="B95" s="333" t="s">
        <v>6</v>
      </c>
      <c r="C95" s="237" t="s">
        <v>388</v>
      </c>
      <c r="D95" s="158" t="str">
        <f>IFERROR(IFERROR(VLOOKUP(C95, Archive!$I$786:$P$3989, 8, FALSE), VLOOKUP(C95, Archive!$L$786:$Q$6126, 6, FALSE)), "-")</f>
        <v>-</v>
      </c>
      <c r="E95" s="156" t="str">
        <f>IFERROR(VLOOKUP(C95, Archive!$I$786:$S$3989, 11, FALSE), "-")</f>
        <v>-</v>
      </c>
      <c r="F95" s="205">
        <f ca="1">VLOOKUP($A95, Calcs!$A$3:'Calcs'!$ANA$180, 114, FALSE)</f>
        <v>2</v>
      </c>
      <c r="G95" s="206">
        <f ca="1">VLOOKUP($A95, Calcs!$A$3:'Calcs'!$ANA$180, 115, FALSE)</f>
        <v>3</v>
      </c>
      <c r="H95" s="207">
        <f ca="1">VLOOKUP($A95, Calcs!$A$3:'Calcs'!$ANA$180, 116, FALSE)</f>
        <v>1</v>
      </c>
      <c r="I95" s="208">
        <f ca="1">VLOOKUP($A95, Calcs!$A$3:'Calcs'!$ANA$180, 117, FALSE)</f>
        <v>1</v>
      </c>
      <c r="J95" s="209">
        <f ca="1">VLOOKUP($A95, Calcs!$A$3:'Calcs'!$ANA$180, 118, FALSE)</f>
        <v>1</v>
      </c>
      <c r="K95" s="210">
        <f ca="1">VLOOKUP($A95, Calcs!$A$3:'Calcs'!$ANA$180, 119, FALSE)</f>
        <v>2</v>
      </c>
      <c r="L95" s="211">
        <f ca="1">VLOOKUP($A95, Calcs!$A$3:'Calcs'!$ANA$180, 120, FALSE)</f>
        <v>0</v>
      </c>
      <c r="M95" s="212">
        <f ca="1">VLOOKUP($A95, Calcs!$A$3:'Calcs'!$ANA$180, 121, FALSE)</f>
        <v>0</v>
      </c>
      <c r="N95" s="213" t="str">
        <f t="shared" ca="1" si="73"/>
        <v>4-6</v>
      </c>
      <c r="O95" s="214">
        <f ca="1">VLOOKUP($A95, Calcs!$A$3:'Calcs'!$ANA$180, 311, FALSE)/X95</f>
        <v>29.8</v>
      </c>
      <c r="P95" s="214">
        <f ca="1">VLOOKUP($A95, Calcs!$A$3:'Calcs'!$ANA$180, 406, FALSE)/X95</f>
        <v>36.5</v>
      </c>
      <c r="Q95" s="214">
        <f t="shared" ca="1" si="74"/>
        <v>-6.6999999999999993</v>
      </c>
      <c r="R95" s="215">
        <f ca="1">VLOOKUP($A95,Calcs!$A$3:'Calcs'!$ANA$180,500,FALSE)/X95</f>
        <v>3.4929999999999999</v>
      </c>
      <c r="S95" s="214">
        <f ca="1">VLOOKUP($A95, Calcs!$A$3:'Calcs'!$ANA$180, 216, FALSE)/X95</f>
        <v>59.391908549848722</v>
      </c>
      <c r="T95" s="215">
        <f ca="1">VLOOKUP($A95, Calcs!$A$3:'Calcs'!$ANA$180, 594, FALSE)/X95</f>
        <v>-1.448</v>
      </c>
      <c r="U95" s="214">
        <f ca="1">VLOOKUP($A95, Calcs!$A$3:'Calcs'!$ANA$180, 688, FALSE)/X95</f>
        <v>56.7</v>
      </c>
      <c r="V95" s="204">
        <f ca="1">VLOOKUP($A95, Calcs!$A$3:'Calcs'!$ANA$180, 782, FALSE)/X95</f>
        <v>47.129999999999995</v>
      </c>
      <c r="W95" s="220">
        <v>5</v>
      </c>
      <c r="X95" s="214">
        <f ca="1">VLOOKUP($A95, Calcs!$A$3:'Calcs'!$ANA$180, 9, FALSE)</f>
        <v>10</v>
      </c>
      <c r="Y95" s="215">
        <f t="shared" ca="1" si="75"/>
        <v>12.396221013455483</v>
      </c>
      <c r="Z95" s="215">
        <f t="shared" ca="1" si="76"/>
        <v>57.563722126162709</v>
      </c>
      <c r="AA95" s="215">
        <f t="shared" ca="1" si="77"/>
        <v>-5.2519999999999989</v>
      </c>
      <c r="AB95" s="204">
        <f t="shared" ca="1" si="78"/>
        <v>56.7</v>
      </c>
      <c r="AC95" s="204">
        <f t="shared" ca="1" si="79"/>
        <v>47.129999999999995</v>
      </c>
      <c r="AD95" s="158">
        <f t="shared" ca="1" si="80"/>
        <v>35.909617179112317</v>
      </c>
      <c r="AE95" s="215">
        <f t="shared" ca="1" si="81"/>
        <v>6.8651292777339599</v>
      </c>
      <c r="AF95" s="216">
        <f ca="1">VLOOKUP($A95,Calcs!$A$3:'Calcs'!$ANA$180,122,FALSE)</f>
        <v>7</v>
      </c>
      <c r="AG95" s="216">
        <f ca="1">VLOOKUP($A95,Calcs!$A$3:'Calcs'!$ANA$180,123,FALSE)</f>
        <v>5</v>
      </c>
      <c r="AH95" s="216">
        <f ca="1">VLOOKUP($A95,Calcs!$A$3:'Calcs'!$ANA$180,124,FALSE)*2</f>
        <v>6</v>
      </c>
      <c r="AI95" s="216">
        <f ca="1">VLOOKUP($A95,Calcs!$A$3:'Calcs'!$ANA$180,110,FALSE)*8</f>
        <v>0</v>
      </c>
      <c r="AJ95" s="216">
        <f ca="1">VLOOKUP($A95,Calcs!$A$3:'Calcs'!$ANA$180,112,FALSE)*12</f>
        <v>0</v>
      </c>
      <c r="AK95" s="157">
        <v>26</v>
      </c>
      <c r="AL95" s="216">
        <f t="shared" ca="1" si="82"/>
        <v>44</v>
      </c>
      <c r="AM95" s="352">
        <f t="shared" si="83"/>
        <v>26</v>
      </c>
      <c r="AN95" s="219">
        <v>94</v>
      </c>
      <c r="AO95" s="217">
        <f t="shared" ca="1" si="84"/>
        <v>94</v>
      </c>
      <c r="AP95" s="191">
        <f t="shared" ca="1" si="85"/>
        <v>0</v>
      </c>
      <c r="AQ95" s="155">
        <f t="shared" ca="1" si="86"/>
        <v>50.321030388305573</v>
      </c>
      <c r="AR95" s="203">
        <f t="shared" ca="1" si="87"/>
        <v>41.776470588235291</v>
      </c>
      <c r="AS95" s="203">
        <f t="shared" ca="1" si="88"/>
        <v>45.894235294117649</v>
      </c>
      <c r="AT95" s="203">
        <f t="shared" ca="1" si="89"/>
        <v>37.803636405824712</v>
      </c>
      <c r="AU95" s="203">
        <f t="shared" ca="1" si="90"/>
        <v>65.347696245733772</v>
      </c>
      <c r="AV95" s="203">
        <f t="shared" ca="1" si="91"/>
        <v>66.16137896152857</v>
      </c>
      <c r="AW95" s="203">
        <f t="shared" ca="1" si="92"/>
        <v>41.464752423927479</v>
      </c>
      <c r="AX95" s="203">
        <f t="shared" ca="1" si="93"/>
        <v>46.512744388804869</v>
      </c>
      <c r="AY95" s="203">
        <f t="shared" ca="1" si="94"/>
        <v>61.160988823753762</v>
      </c>
      <c r="AZ95" s="203">
        <f t="shared" ca="1" si="95"/>
        <v>44.380425900736142</v>
      </c>
      <c r="BA95" s="203">
        <f t="shared" ca="1" si="96"/>
        <v>42.95302013422819</v>
      </c>
      <c r="BB95" s="203">
        <f t="shared" ca="1" si="97"/>
        <v>38.596491228070171</v>
      </c>
      <c r="BC95" s="204">
        <v>106</v>
      </c>
      <c r="BE95">
        <f ca="1">VLOOKUP($A95, Calcs!$A$3:'Calcs'!$ANA$180, 872, FALSE)</f>
        <v>75</v>
      </c>
      <c r="BF95" s="5">
        <f t="shared" si="109"/>
        <v>5.0154378979173995</v>
      </c>
      <c r="BG95">
        <f>(IF(A95&lt;17,SoC!X$2,IF(A95&lt;33,SoC!X$3,IF(A95&lt;49,SoC!X$4,IF(A95&lt;65,SoC!X$5,IF(A95&lt;81,SoC!X$6,IF(A95&lt;97,SoC!X$7,IF(A95&lt;113,SoC!X$8,IF(A95&lt;129,SoC!X$9,IF(A95&lt;145,SoC!X$10,SoC!X$11)))))))))+IF(BX95&lt;17,SoC!X$15,IF(BX95&lt;33,SoC!X$16,IF(BX95&lt;49,SoC!X$17,IF(BX95&lt;65,SoC!X$18,IF(BX95&lt;81,SoC!X$19,IF(BX95&lt;97,SoC!X$20,IF(BX95&lt;113,SoC!X$21,IF(BX95&lt;129,SoC!X$22,IF(BX95&lt;145,SoC!X$23,SoC!X$24))))))))))/2</f>
        <v>0.96921825770001002</v>
      </c>
      <c r="BH95" s="7">
        <v>37.803636405824712</v>
      </c>
      <c r="BI95" s="7">
        <v>65.347696245733772</v>
      </c>
      <c r="BJ95" s="5">
        <v>6.8651292777339599</v>
      </c>
      <c r="BK95" s="5">
        <v>50.308757958347982</v>
      </c>
      <c r="BL95">
        <f ca="1">VLOOKUP($A95, Calcs!$A$3:'Calcs'!$AXV$180, 1058, FALSE)</f>
        <v>1778</v>
      </c>
      <c r="BM95" s="4"/>
      <c r="BN95" s="5">
        <f t="shared" si="98"/>
        <v>0.70928666953741615</v>
      </c>
      <c r="BO95" s="5" t="str">
        <f t="shared" si="99"/>
        <v>D</v>
      </c>
      <c r="BP95" s="65">
        <f t="shared" si="100"/>
        <v>-1.1946473019572739</v>
      </c>
      <c r="BQ95" s="90">
        <v>5</v>
      </c>
      <c r="BR95" s="8" t="s">
        <v>266</v>
      </c>
      <c r="BS95" s="5">
        <f t="shared" ca="1" si="101"/>
        <v>20.710717084380459</v>
      </c>
      <c r="BT95" s="5">
        <f t="shared" ca="1" si="102"/>
        <v>14.449886055212351</v>
      </c>
      <c r="BU95" s="5">
        <f t="shared" si="103"/>
        <v>-5.328043606845597</v>
      </c>
      <c r="BV95" t="s">
        <v>915</v>
      </c>
      <c r="BX95" s="4">
        <v>69</v>
      </c>
      <c r="BY95" s="4">
        <v>2</v>
      </c>
      <c r="CA95" t="s">
        <v>1117</v>
      </c>
      <c r="CF95" s="64">
        <v>0.50498779758264245</v>
      </c>
      <c r="CG95" s="333" t="s">
        <v>388</v>
      </c>
      <c r="CK95">
        <v>94</v>
      </c>
      <c r="CL95">
        <v>95</v>
      </c>
      <c r="CM95">
        <v>82</v>
      </c>
      <c r="CN95">
        <v>70</v>
      </c>
      <c r="CO95">
        <v>86</v>
      </c>
      <c r="CP95">
        <v>92</v>
      </c>
      <c r="CQ95">
        <v>100</v>
      </c>
      <c r="CR95">
        <v>93</v>
      </c>
      <c r="CS95">
        <v>98</v>
      </c>
      <c r="CT95">
        <v>88</v>
      </c>
      <c r="CY95" s="333" t="s">
        <v>388</v>
      </c>
      <c r="CZ95" s="5">
        <v>54.448920067455731</v>
      </c>
      <c r="DA95" s="5">
        <f t="shared" si="104"/>
        <v>53.568871852134748</v>
      </c>
      <c r="DB95" s="7">
        <v>38.336325029594313</v>
      </c>
      <c r="DC95" s="7">
        <v>66.426858513189444</v>
      </c>
      <c r="DD95" s="7">
        <f t="shared" si="105"/>
        <v>40.051132999315499</v>
      </c>
      <c r="DE95" s="7">
        <f t="shared" si="106"/>
        <v>66.581098781402588</v>
      </c>
      <c r="DF95" s="5">
        <v>7.4237793609454741</v>
      </c>
      <c r="DG95" s="5">
        <f t="shared" si="107"/>
        <v>7.380320696137705</v>
      </c>
      <c r="DJ95">
        <v>106</v>
      </c>
      <c r="DK95" s="64"/>
      <c r="DL95" s="7">
        <v>52.054788787363826</v>
      </c>
      <c r="DM95" s="7">
        <v>67.660780658894637</v>
      </c>
      <c r="DN95" s="5">
        <v>7.0761100424833234</v>
      </c>
      <c r="DO95">
        <v>47</v>
      </c>
      <c r="DQ95" s="5">
        <v>47.038324965586156</v>
      </c>
      <c r="DR95" s="5">
        <v>47.778743724189617</v>
      </c>
      <c r="DS95" s="5">
        <v>47.038324965586156</v>
      </c>
      <c r="DT95" s="5">
        <f t="shared" si="108"/>
        <v>47.778743724189617</v>
      </c>
      <c r="DU95">
        <v>1837</v>
      </c>
      <c r="DV95" s="5">
        <v>234.5</v>
      </c>
      <c r="DW95" s="7"/>
      <c r="DX95" s="7">
        <v>106</v>
      </c>
      <c r="DY95" s="5" t="s">
        <v>388</v>
      </c>
      <c r="DZ95" s="5"/>
      <c r="EA95" s="7">
        <v>140</v>
      </c>
      <c r="EB95" s="5">
        <v>30.517711171662128</v>
      </c>
      <c r="EC95" s="7">
        <v>47.038324965586156</v>
      </c>
      <c r="ED95" s="68">
        <v>75.261319944937853</v>
      </c>
      <c r="EE95">
        <v>0</v>
      </c>
    </row>
    <row r="96" spans="1:135" ht="14.45" customHeight="1" x14ac:dyDescent="0.2">
      <c r="A96" s="204">
        <v>11</v>
      </c>
      <c r="B96" s="333" t="s">
        <v>6</v>
      </c>
      <c r="C96" s="237" t="s">
        <v>114</v>
      </c>
      <c r="D96" s="158" t="str">
        <f>IFERROR(IFERROR(VLOOKUP(C96, Archive!$I$786:$P$3989, 8, FALSE), VLOOKUP(C96, Archive!$L$786:$Q$6126, 6, FALSE)), "-")</f>
        <v>-</v>
      </c>
      <c r="E96" s="156" t="str">
        <f>IFERROR(VLOOKUP(C96, Archive!$I$786:$S$3989, 11, FALSE), "-")</f>
        <v>-</v>
      </c>
      <c r="F96" s="205">
        <f ca="1">VLOOKUP($A96, Calcs!$A$3:'Calcs'!$ANA$180, 114, FALSE)</f>
        <v>2</v>
      </c>
      <c r="G96" s="206">
        <f ca="1">VLOOKUP($A96, Calcs!$A$3:'Calcs'!$ANA$180, 115, FALSE)</f>
        <v>3</v>
      </c>
      <c r="H96" s="207">
        <f ca="1">VLOOKUP($A96, Calcs!$A$3:'Calcs'!$ANA$180, 116, FALSE)</f>
        <v>2</v>
      </c>
      <c r="I96" s="208">
        <f ca="1">VLOOKUP($A96, Calcs!$A$3:'Calcs'!$ANA$180, 117, FALSE)</f>
        <v>0</v>
      </c>
      <c r="J96" s="209">
        <f ca="1">VLOOKUP($A96, Calcs!$A$3:'Calcs'!$ANA$180, 118, FALSE)</f>
        <v>1</v>
      </c>
      <c r="K96" s="210">
        <f ca="1">VLOOKUP($A96, Calcs!$A$3:'Calcs'!$ANA$180, 119, FALSE)</f>
        <v>2</v>
      </c>
      <c r="L96" s="211">
        <f ca="1">VLOOKUP($A96, Calcs!$A$3:'Calcs'!$ANA$180, 120, FALSE)</f>
        <v>0</v>
      </c>
      <c r="M96" s="212">
        <f ca="1">VLOOKUP($A96, Calcs!$A$3:'Calcs'!$ANA$180, 121, FALSE)</f>
        <v>0</v>
      </c>
      <c r="N96" s="213" t="str">
        <f t="shared" ca="1" si="73"/>
        <v>5-5</v>
      </c>
      <c r="O96" s="214">
        <f ca="1">VLOOKUP($A96, Calcs!$A$3:'Calcs'!$ANA$180, 311, FALSE)/X96</f>
        <v>36.6</v>
      </c>
      <c r="P96" s="214">
        <f ca="1">VLOOKUP($A96, Calcs!$A$3:'Calcs'!$ANA$180, 406, FALSE)/X96</f>
        <v>46.4</v>
      </c>
      <c r="Q96" s="214">
        <f t="shared" ca="1" si="74"/>
        <v>-9.7999999999999972</v>
      </c>
      <c r="R96" s="215">
        <f ca="1">VLOOKUP($A96,Calcs!$A$3:'Calcs'!$ANA$180,500,FALSE)/X96</f>
        <v>4.0579999999999998</v>
      </c>
      <c r="S96" s="214">
        <f ca="1">VLOOKUP($A96, Calcs!$A$3:'Calcs'!$ANA$180, 216, FALSE)/X96</f>
        <v>53.615920639403114</v>
      </c>
      <c r="T96" s="215">
        <f ca="1">VLOOKUP($A96, Calcs!$A$3:'Calcs'!$ANA$180, 594, FALSE)/X96</f>
        <v>-2.242</v>
      </c>
      <c r="U96" s="214">
        <f ca="1">VLOOKUP($A96, Calcs!$A$3:'Calcs'!$ANA$180, 688, FALSE)/X96</f>
        <v>53.3</v>
      </c>
      <c r="V96" s="204">
        <f ca="1">VLOOKUP($A96, Calcs!$A$3:'Calcs'!$ANA$180, 782, FALSE)/X96</f>
        <v>43.2</v>
      </c>
      <c r="W96" s="220">
        <v>8</v>
      </c>
      <c r="X96" s="214">
        <f ca="1">VLOOKUP($A96, Calcs!$A$3:'Calcs'!$ANA$180, 9, FALSE)</f>
        <v>10</v>
      </c>
      <c r="Y96" s="215">
        <f t="shared" ca="1" si="75"/>
        <v>9.9063578117299169</v>
      </c>
      <c r="Z96" s="215">
        <f t="shared" ca="1" si="76"/>
        <v>40.135873048443749</v>
      </c>
      <c r="AA96" s="215">
        <f t="shared" ca="1" si="77"/>
        <v>-7.5579999999999972</v>
      </c>
      <c r="AB96" s="204">
        <f t="shared" ca="1" si="78"/>
        <v>53.3</v>
      </c>
      <c r="AC96" s="204">
        <f t="shared" ca="1" si="79"/>
        <v>43.2</v>
      </c>
      <c r="AD96" s="158">
        <f t="shared" ca="1" si="80"/>
        <v>25.34526776576223</v>
      </c>
      <c r="AE96" s="215">
        <f t="shared" ca="1" si="81"/>
        <v>6.5726706900619938</v>
      </c>
      <c r="AF96" s="216">
        <f ca="1">VLOOKUP($A96,Calcs!$A$3:'Calcs'!$ANA$180,122,FALSE)</f>
        <v>9</v>
      </c>
      <c r="AG96" s="216">
        <f ca="1">VLOOKUP($A96,Calcs!$A$3:'Calcs'!$ANA$180,123,FALSE)</f>
        <v>8</v>
      </c>
      <c r="AH96" s="216">
        <f ca="1">VLOOKUP($A96,Calcs!$A$3:'Calcs'!$ANA$180,124,FALSE)*2</f>
        <v>6</v>
      </c>
      <c r="AI96" s="216">
        <f ca="1">VLOOKUP($A96,Calcs!$A$3:'Calcs'!$ANA$180,110,FALSE)*8</f>
        <v>0</v>
      </c>
      <c r="AJ96" s="216">
        <f ca="1">VLOOKUP($A96,Calcs!$A$3:'Calcs'!$ANA$180,112,FALSE)*12</f>
        <v>0</v>
      </c>
      <c r="AK96" s="157">
        <v>32</v>
      </c>
      <c r="AL96" s="216">
        <f t="shared" ca="1" si="82"/>
        <v>55</v>
      </c>
      <c r="AM96" s="352">
        <f t="shared" si="83"/>
        <v>32</v>
      </c>
      <c r="AN96" s="218">
        <v>95</v>
      </c>
      <c r="AO96" s="217">
        <f t="shared" ca="1" si="84"/>
        <v>95</v>
      </c>
      <c r="AP96" s="191">
        <f t="shared" ca="1" si="85"/>
        <v>0</v>
      </c>
      <c r="AQ96" s="155">
        <f t="shared" ca="1" si="86"/>
        <v>50.089551019646748</v>
      </c>
      <c r="AR96" s="203">
        <f t="shared" ca="1" si="87"/>
        <v>53.541176470588233</v>
      </c>
      <c r="AS96" s="203">
        <f t="shared" ca="1" si="88"/>
        <v>68.443254901960785</v>
      </c>
      <c r="AT96" s="203">
        <f t="shared" ca="1" si="89"/>
        <v>50.932333818599162</v>
      </c>
      <c r="AU96" s="203">
        <f t="shared" ca="1" si="90"/>
        <v>44.441126279863475</v>
      </c>
      <c r="AV96" s="203">
        <f t="shared" ca="1" si="91"/>
        <v>52.872427217854359</v>
      </c>
      <c r="AW96" s="203">
        <f t="shared" ca="1" si="92"/>
        <v>20.794159904961973</v>
      </c>
      <c r="AX96" s="203">
        <f t="shared" ca="1" si="93"/>
        <v>42.938020838226606</v>
      </c>
      <c r="AY96" s="203">
        <f t="shared" ca="1" si="94"/>
        <v>57.537616965226221</v>
      </c>
      <c r="AZ96" s="203">
        <f t="shared" ca="1" si="95"/>
        <v>35.129116099396477</v>
      </c>
      <c r="BA96" s="203">
        <f t="shared" ca="1" si="96"/>
        <v>33.333333333333329</v>
      </c>
      <c r="BB96" s="203">
        <f t="shared" ca="1" si="97"/>
        <v>48.245614035087719</v>
      </c>
      <c r="BC96" s="204">
        <v>93</v>
      </c>
      <c r="BE96">
        <f ca="1">VLOOKUP($A96, Calcs!$A$3:'Calcs'!$ANA$180, 872, FALSE)</f>
        <v>64</v>
      </c>
      <c r="BF96" s="5">
        <f t="shared" si="109"/>
        <v>10.007003459103444</v>
      </c>
      <c r="BG96">
        <f>(IF(A96&lt;17,SoC!X$2,IF(A96&lt;33,SoC!X$3,IF(A96&lt;49,SoC!X$4,IF(A96&lt;65,SoC!X$5,IF(A96&lt;81,SoC!X$6,IF(A96&lt;97,SoC!X$7,IF(A96&lt;113,SoC!X$8,IF(A96&lt;129,SoC!X$9,IF(A96&lt;145,SoC!X$10,SoC!X$11)))))))))+IF(BX96&lt;17,SoC!X$15,IF(BX96&lt;33,SoC!X$16,IF(BX96&lt;49,SoC!X$17,IF(BX96&lt;65,SoC!X$18,IF(BX96&lt;81,SoC!X$19,IF(BX96&lt;97,SoC!X$20,IF(BX96&lt;113,SoC!X$21,IF(BX96&lt;129,SoC!X$22,IF(BX96&lt;145,SoC!X$23,SoC!X$24))))))))))/2</f>
        <v>0.7485812529151521</v>
      </c>
      <c r="BH96" s="7">
        <v>50.932333818599162</v>
      </c>
      <c r="BI96" s="7">
        <v>44.441126279863475</v>
      </c>
      <c r="BJ96" s="5">
        <v>6.5726706900619938</v>
      </c>
      <c r="BK96" s="5">
        <v>50.070034591034428</v>
      </c>
      <c r="BL96">
        <f ca="1">VLOOKUP($A96, Calcs!$A$3:'Calcs'!$AXV$180, 1058, FALSE)</f>
        <v>1649</v>
      </c>
      <c r="BM96" s="4"/>
      <c r="BN96" s="5">
        <f t="shared" si="98"/>
        <v>0.70760182723785015</v>
      </c>
      <c r="BO96" s="5" t="str">
        <f t="shared" si="99"/>
        <v>D</v>
      </c>
      <c r="BP96" s="65">
        <f t="shared" si="100"/>
        <v>-1.3886212692559678</v>
      </c>
      <c r="BQ96" s="90">
        <v>10</v>
      </c>
      <c r="BR96" s="8" t="s">
        <v>266</v>
      </c>
      <c r="BS96" s="5">
        <f t="shared" ca="1" si="101"/>
        <v>19.218126775315742</v>
      </c>
      <c r="BT96" s="5">
        <f t="shared" ca="1" si="102"/>
        <v>13.916547447093743</v>
      </c>
      <c r="BU96" s="5">
        <f t="shared" si="103"/>
        <v>-5.566766974159151</v>
      </c>
      <c r="BV96" t="s">
        <v>918</v>
      </c>
      <c r="BX96" s="4">
        <v>113</v>
      </c>
      <c r="BY96" s="4">
        <v>11</v>
      </c>
      <c r="CA96" t="s">
        <v>1083</v>
      </c>
      <c r="CF96" s="64">
        <v>0.63526658078930431</v>
      </c>
      <c r="CG96" s="333" t="s">
        <v>114</v>
      </c>
      <c r="CK96">
        <v>95</v>
      </c>
      <c r="CL96">
        <v>90</v>
      </c>
      <c r="CM96">
        <v>74</v>
      </c>
      <c r="CN96">
        <v>82</v>
      </c>
      <c r="CO96">
        <v>98</v>
      </c>
      <c r="CP96">
        <v>89</v>
      </c>
      <c r="CQ96">
        <v>99</v>
      </c>
      <c r="CR96">
        <v>128</v>
      </c>
      <c r="CS96">
        <v>126</v>
      </c>
      <c r="CT96">
        <v>126</v>
      </c>
      <c r="CY96" s="333" t="s">
        <v>114</v>
      </c>
      <c r="CZ96" s="5">
        <v>58.15024809325655</v>
      </c>
      <c r="DA96" s="5">
        <f t="shared" si="104"/>
        <v>55.412126940218435</v>
      </c>
      <c r="DB96" s="7">
        <v>57.579320136081499</v>
      </c>
      <c r="DC96" s="7">
        <v>59.232613908872899</v>
      </c>
      <c r="DD96" s="7">
        <f t="shared" si="105"/>
        <v>56.552587525817671</v>
      </c>
      <c r="DE96" s="7">
        <f t="shared" si="106"/>
        <v>58.142348676391563</v>
      </c>
      <c r="DF96" s="5">
        <v>7.3484692283495345</v>
      </c>
      <c r="DG96" s="5">
        <f t="shared" si="107"/>
        <v>7.2457828962676851</v>
      </c>
      <c r="DJ96">
        <v>93</v>
      </c>
      <c r="DK96" s="64"/>
      <c r="DL96" s="7">
        <v>49.365459253970869</v>
      </c>
      <c r="DM96" s="7">
        <v>50.510492049022204</v>
      </c>
      <c r="DN96" s="5">
        <v>6.526978571694741</v>
      </c>
      <c r="DO96">
        <v>35</v>
      </c>
      <c r="DQ96" s="5">
        <v>34.280318707373304</v>
      </c>
      <c r="DR96" s="5">
        <v>38.210239030529976</v>
      </c>
      <c r="DS96" s="5">
        <v>34.280318707373304</v>
      </c>
      <c r="DT96" s="5">
        <f t="shared" si="108"/>
        <v>38.210239030529976</v>
      </c>
      <c r="DU96">
        <v>1601</v>
      </c>
      <c r="DV96" s="5">
        <v>173.25</v>
      </c>
      <c r="DW96" s="7"/>
      <c r="DX96" s="7">
        <v>93</v>
      </c>
      <c r="DY96" s="5" t="s">
        <v>114</v>
      </c>
      <c r="DZ96" s="5"/>
      <c r="EA96" s="7">
        <v>83</v>
      </c>
      <c r="EB96" s="5">
        <v>18.09264305177112</v>
      </c>
      <c r="EC96" s="7">
        <v>34.280318707373304</v>
      </c>
      <c r="ED96" s="68">
        <v>54.848509931797288</v>
      </c>
      <c r="EE96">
        <v>20</v>
      </c>
    </row>
    <row r="97" spans="1:135" ht="14.45" customHeight="1" x14ac:dyDescent="0.2">
      <c r="A97" s="204">
        <v>78</v>
      </c>
      <c r="B97" s="329" t="s">
        <v>2</v>
      </c>
      <c r="C97" s="233" t="s">
        <v>49</v>
      </c>
      <c r="D97" s="158" t="str">
        <f>IFERROR(IFERROR(VLOOKUP(C97, Archive!$I$786:$P$3989, 8, FALSE), VLOOKUP(C97, Archive!$L$786:$Q$6126, 6, FALSE)), "-")</f>
        <v>-</v>
      </c>
      <c r="E97" s="156" t="str">
        <f>IFERROR(VLOOKUP(C97, Archive!$I$786:$S$3989, 11, FALSE), "-")</f>
        <v>-</v>
      </c>
      <c r="F97" s="205">
        <f ca="1">VLOOKUP($A97, Calcs!$A$3:'Calcs'!$ANA$180, 114, FALSE)</f>
        <v>2</v>
      </c>
      <c r="G97" s="206">
        <f ca="1">VLOOKUP($A97, Calcs!$A$3:'Calcs'!$ANA$180, 115, FALSE)</f>
        <v>3</v>
      </c>
      <c r="H97" s="207">
        <f ca="1">VLOOKUP($A97, Calcs!$A$3:'Calcs'!$ANA$180, 116, FALSE)</f>
        <v>1</v>
      </c>
      <c r="I97" s="208">
        <f ca="1">VLOOKUP($A97, Calcs!$A$3:'Calcs'!$ANA$180, 117, FALSE)</f>
        <v>1</v>
      </c>
      <c r="J97" s="209">
        <f ca="1">VLOOKUP($A97, Calcs!$A$3:'Calcs'!$ANA$180, 118, FALSE)</f>
        <v>1</v>
      </c>
      <c r="K97" s="210">
        <f ca="1">VLOOKUP($A97, Calcs!$A$3:'Calcs'!$ANA$180, 119, FALSE)</f>
        <v>2</v>
      </c>
      <c r="L97" s="211">
        <f ca="1">VLOOKUP($A97, Calcs!$A$3:'Calcs'!$ANA$180, 120, FALSE)</f>
        <v>0</v>
      </c>
      <c r="M97" s="212">
        <f ca="1">VLOOKUP($A97, Calcs!$A$3:'Calcs'!$ANA$180, 121, FALSE)</f>
        <v>0</v>
      </c>
      <c r="N97" s="213" t="str">
        <f t="shared" ca="1" si="73"/>
        <v>4-6</v>
      </c>
      <c r="O97" s="214">
        <f ca="1">VLOOKUP($A97, Calcs!$A$3:'Calcs'!$ANA$180, 311, FALSE)/X97</f>
        <v>40.299999999999997</v>
      </c>
      <c r="P97" s="214">
        <f ca="1">VLOOKUP($A97, Calcs!$A$3:'Calcs'!$ANA$180, 406, FALSE)/X97</f>
        <v>40.200000000000003</v>
      </c>
      <c r="Q97" s="214">
        <f t="shared" ca="1" si="74"/>
        <v>9.9999999999994316E-2</v>
      </c>
      <c r="R97" s="215">
        <f ca="1">VLOOKUP($A97,Calcs!$A$3:'Calcs'!$ANA$180,500,FALSE)/X97</f>
        <v>4.6269999999999998</v>
      </c>
      <c r="S97" s="214">
        <f ca="1">VLOOKUP($A97, Calcs!$A$3:'Calcs'!$ANA$180, 216, FALSE)/X97</f>
        <v>52.339302642516586</v>
      </c>
      <c r="T97" s="215">
        <f ca="1">VLOOKUP($A97, Calcs!$A$3:'Calcs'!$ANA$180, 594, FALSE)/X97</f>
        <v>2.2939999999999996</v>
      </c>
      <c r="U97" s="214">
        <f ca="1">VLOOKUP($A97, Calcs!$A$3:'Calcs'!$ANA$180, 688, FALSE)/X97</f>
        <v>55.1</v>
      </c>
      <c r="V97" s="204">
        <f ca="1">VLOOKUP($A97, Calcs!$A$3:'Calcs'!$ANA$180, 782, FALSE)/X97</f>
        <v>57.370000000000005</v>
      </c>
      <c r="W97" s="220">
        <v>8</v>
      </c>
      <c r="X97" s="214">
        <f ca="1">VLOOKUP($A97, Calcs!$A$3:'Calcs'!$ANA$180, 9, FALSE)</f>
        <v>10</v>
      </c>
      <c r="Y97" s="215">
        <f t="shared" ca="1" si="75"/>
        <v>10.827750162092068</v>
      </c>
      <c r="Z97" s="215">
        <f t="shared" ca="1" si="76"/>
        <v>38.952178429626457</v>
      </c>
      <c r="AA97" s="215">
        <f t="shared" ca="1" si="77"/>
        <v>-2.1940000000000053</v>
      </c>
      <c r="AB97" s="204">
        <f t="shared" ca="1" si="78"/>
        <v>55.1</v>
      </c>
      <c r="AC97" s="204">
        <f t="shared" ca="1" si="79"/>
        <v>57.370000000000005</v>
      </c>
      <c r="AD97" s="158">
        <f t="shared" ca="1" si="80"/>
        <v>29.823170409864215</v>
      </c>
      <c r="AE97" s="215">
        <f t="shared" ca="1" si="81"/>
        <v>7.5742986473996394</v>
      </c>
      <c r="AF97" s="216">
        <f ca="1">VLOOKUP($A97,Calcs!$A$3:'Calcs'!$ANA$180,122,FALSE)</f>
        <v>7</v>
      </c>
      <c r="AG97" s="216">
        <f ca="1">VLOOKUP($A97,Calcs!$A$3:'Calcs'!$ANA$180,123,FALSE)</f>
        <v>5</v>
      </c>
      <c r="AH97" s="216">
        <f ca="1">VLOOKUP($A97,Calcs!$A$3:'Calcs'!$ANA$180,124,FALSE)*2</f>
        <v>6</v>
      </c>
      <c r="AI97" s="216">
        <f ca="1">VLOOKUP($A97,Calcs!$A$3:'Calcs'!$ANA$180,110,FALSE)*8</f>
        <v>0</v>
      </c>
      <c r="AJ97" s="216">
        <f ca="1">VLOOKUP($A97,Calcs!$A$3:'Calcs'!$ANA$180,112,FALSE)*12</f>
        <v>0</v>
      </c>
      <c r="AK97" s="157">
        <v>34</v>
      </c>
      <c r="AL97" s="216">
        <f t="shared" ca="1" si="82"/>
        <v>52</v>
      </c>
      <c r="AM97" s="352">
        <f t="shared" si="83"/>
        <v>34</v>
      </c>
      <c r="AN97" s="219">
        <v>96</v>
      </c>
      <c r="AO97" s="217">
        <f t="shared" ca="1" si="84"/>
        <v>96</v>
      </c>
      <c r="AP97" s="191">
        <f t="shared" ca="1" si="85"/>
        <v>0</v>
      </c>
      <c r="AQ97" s="155">
        <f t="shared" ca="1" si="86"/>
        <v>49.627649734392079</v>
      </c>
      <c r="AR97" s="203">
        <f t="shared" ca="1" si="87"/>
        <v>41.776470588235291</v>
      </c>
      <c r="AS97" s="203">
        <f t="shared" ca="1" si="88"/>
        <v>45.894235294117649</v>
      </c>
      <c r="AT97" s="203">
        <f t="shared" ca="1" si="89"/>
        <v>57.612209070050547</v>
      </c>
      <c r="AU97" s="203">
        <f t="shared" ca="1" si="90"/>
        <v>57.534129692832757</v>
      </c>
      <c r="AV97" s="203">
        <f t="shared" ca="1" si="91"/>
        <v>57.790102402767097</v>
      </c>
      <c r="AW97" s="203">
        <f t="shared" ca="1" si="92"/>
        <v>19.39021906158241</v>
      </c>
      <c r="AX97" s="203">
        <f t="shared" ca="1" si="93"/>
        <v>51.253206061687919</v>
      </c>
      <c r="AY97" s="203">
        <f t="shared" ca="1" si="94"/>
        <v>69.947136488046297</v>
      </c>
      <c r="AZ97" s="203">
        <f t="shared" ca="1" si="95"/>
        <v>39.147663998253023</v>
      </c>
      <c r="BA97" s="203">
        <f t="shared" ca="1" si="96"/>
        <v>37.882177479492917</v>
      </c>
      <c r="BB97" s="203">
        <f t="shared" ca="1" si="97"/>
        <v>45.614035087719294</v>
      </c>
      <c r="BC97" s="204">
        <v>127</v>
      </c>
      <c r="BE97">
        <f ca="1">VLOOKUP($A97, Calcs!$A$3:'Calcs'!$ANA$180, 872, FALSE)</f>
        <v>79</v>
      </c>
      <c r="BF97" s="5">
        <f t="shared" si="109"/>
        <v>4.9801187170374179</v>
      </c>
      <c r="BG97">
        <f>(IF(A97&lt;17,SoC!X$2,IF(A97&lt;33,SoC!X$3,IF(A97&lt;49,SoC!X$4,IF(A97&lt;65,SoC!X$5,IF(A97&lt;81,SoC!X$6,IF(A97&lt;97,SoC!X$7,IF(A97&lt;113,SoC!X$8,IF(A97&lt;129,SoC!X$9,IF(A97&lt;145,SoC!X$10,SoC!X$11)))))))))+IF(BX97&lt;17,SoC!X$15,IF(BX97&lt;33,SoC!X$16,IF(BX97&lt;49,SoC!X$17,IF(BX97&lt;65,SoC!X$18,IF(BX97&lt;81,SoC!X$19,IF(BX97&lt;97,SoC!X$20,IF(BX97&lt;113,SoC!X$21,IF(BX97&lt;129,SoC!X$22,IF(BX97&lt;145,SoC!X$23,SoC!X$24))))))))))/2</f>
        <v>0.74422425334311937</v>
      </c>
      <c r="BH97" s="7">
        <v>57.612209070050547</v>
      </c>
      <c r="BI97" s="7">
        <v>57.534129692832757</v>
      </c>
      <c r="BJ97" s="5">
        <v>7.5742986473996394</v>
      </c>
      <c r="BK97" s="5">
        <v>49.602374340748362</v>
      </c>
      <c r="BL97">
        <f ca="1">VLOOKUP($A97, Calcs!$A$3:'Calcs'!$AXV$180, 1058, FALSE)</f>
        <v>1710</v>
      </c>
      <c r="BM97" s="4"/>
      <c r="BN97" s="5">
        <f t="shared" si="98"/>
        <v>0.70428953095121583</v>
      </c>
      <c r="BO97" s="5" t="str">
        <f t="shared" si="99"/>
        <v>D</v>
      </c>
      <c r="BP97" s="65">
        <f t="shared" si="100"/>
        <v>-0.98133934064435824</v>
      </c>
      <c r="BQ97" s="90">
        <v>5</v>
      </c>
      <c r="BR97" s="8" t="s">
        <v>264</v>
      </c>
      <c r="BS97" s="5">
        <f t="shared" ca="1" si="101"/>
        <v>20.25287233306852</v>
      </c>
      <c r="BT97" s="5">
        <f t="shared" ca="1" si="102"/>
        <v>14.191313595468429</v>
      </c>
      <c r="BU97" s="5">
        <f t="shared" si="103"/>
        <v>-6.0344272244452171</v>
      </c>
      <c r="BV97" t="s">
        <v>918</v>
      </c>
      <c r="BX97" s="4">
        <v>121</v>
      </c>
      <c r="BY97" s="4">
        <v>1</v>
      </c>
      <c r="CA97" t="s">
        <v>1117</v>
      </c>
      <c r="CF97" s="64">
        <v>0.15994207675055688</v>
      </c>
      <c r="CG97" s="329" t="s">
        <v>49</v>
      </c>
      <c r="CK97">
        <v>96</v>
      </c>
      <c r="CL97">
        <v>92</v>
      </c>
      <c r="CM97">
        <v>76</v>
      </c>
      <c r="CN97">
        <v>93</v>
      </c>
      <c r="CO97">
        <v>81</v>
      </c>
      <c r="CP97">
        <v>71</v>
      </c>
      <c r="CQ97">
        <v>62</v>
      </c>
      <c r="CR97">
        <v>57</v>
      </c>
      <c r="CS97">
        <v>64</v>
      </c>
      <c r="CT97">
        <v>69</v>
      </c>
      <c r="CY97" s="329" t="s">
        <v>49</v>
      </c>
      <c r="CZ97" s="5">
        <v>55.565882181934853</v>
      </c>
      <c r="DA97" s="5">
        <f t="shared" si="104"/>
        <v>55.274026782273133</v>
      </c>
      <c r="DB97" s="7">
        <v>66.980395285949228</v>
      </c>
      <c r="DC97" s="7">
        <v>63.788968824940049</v>
      </c>
      <c r="DD97" s="7">
        <f t="shared" si="105"/>
        <v>65.102772715371856</v>
      </c>
      <c r="DE97" s="7">
        <f t="shared" si="106"/>
        <v>66.68717509255525</v>
      </c>
      <c r="DF97" s="5">
        <v>8.4387499074211227</v>
      </c>
      <c r="DG97" s="5">
        <f t="shared" si="107"/>
        <v>8.3449480338721056</v>
      </c>
      <c r="DJ97">
        <v>127</v>
      </c>
      <c r="DK97" s="64"/>
      <c r="DL97" s="7">
        <v>51.959414721330276</v>
      </c>
      <c r="DM97" s="7">
        <v>86.974618965861652</v>
      </c>
      <c r="DN97" s="5">
        <v>7.6883349190289882</v>
      </c>
      <c r="DO97">
        <v>53</v>
      </c>
      <c r="DQ97" s="5">
        <v>53.692615982446945</v>
      </c>
      <c r="DR97" s="5">
        <v>52.769461986835211</v>
      </c>
      <c r="DS97" s="5">
        <v>53.692615982446945</v>
      </c>
      <c r="DT97" s="5">
        <f t="shared" si="108"/>
        <v>52.769461986835211</v>
      </c>
      <c r="DU97">
        <v>1758</v>
      </c>
      <c r="DV97" s="5">
        <v>263.25</v>
      </c>
      <c r="DW97" s="7"/>
      <c r="DX97" s="7">
        <v>127</v>
      </c>
      <c r="DY97" s="5" t="s">
        <v>49</v>
      </c>
      <c r="DZ97" s="5"/>
      <c r="EA97" s="7">
        <v>186</v>
      </c>
      <c r="EB97" s="5">
        <v>40.5449591280654</v>
      </c>
      <c r="EC97" s="7">
        <v>53.692615982446945</v>
      </c>
      <c r="ED97" s="68">
        <v>85.908185571915112</v>
      </c>
      <c r="EE97">
        <v>0</v>
      </c>
    </row>
    <row r="98" spans="1:135" ht="14.45" customHeight="1" x14ac:dyDescent="0.2">
      <c r="A98" s="204">
        <v>53</v>
      </c>
      <c r="B98" s="327" t="s">
        <v>3</v>
      </c>
      <c r="C98" s="231" t="s">
        <v>73</v>
      </c>
      <c r="D98" s="158" t="str">
        <f>IFERROR(IFERROR(VLOOKUP(C98, Archive!$I$786:$P$3989, 8, FALSE), VLOOKUP(C98, Archive!$L$786:$Q$6126, 6, FALSE)), "-")</f>
        <v>-</v>
      </c>
      <c r="E98" s="156" t="str">
        <f>IFERROR(VLOOKUP(C98, Archive!$I$786:$S$3989, 11, FALSE), "-")</f>
        <v>-</v>
      </c>
      <c r="F98" s="205">
        <f ca="1">VLOOKUP($A98, Calcs!$A$3:'Calcs'!$ANA$180, 114, FALSE)</f>
        <v>2</v>
      </c>
      <c r="G98" s="206">
        <f ca="1">VLOOKUP($A98, Calcs!$A$3:'Calcs'!$ANA$180, 115, FALSE)</f>
        <v>3</v>
      </c>
      <c r="H98" s="207">
        <f ca="1">VLOOKUP($A98, Calcs!$A$3:'Calcs'!$ANA$180, 116, FALSE)</f>
        <v>0</v>
      </c>
      <c r="I98" s="208">
        <f ca="1">VLOOKUP($A98, Calcs!$A$3:'Calcs'!$ANA$180, 117, FALSE)</f>
        <v>2</v>
      </c>
      <c r="J98" s="209">
        <f ca="1">VLOOKUP($A98, Calcs!$A$3:'Calcs'!$ANA$180, 118, FALSE)</f>
        <v>1</v>
      </c>
      <c r="K98" s="210">
        <f ca="1">VLOOKUP($A98, Calcs!$A$3:'Calcs'!$ANA$180, 119, FALSE)</f>
        <v>2</v>
      </c>
      <c r="L98" s="211">
        <f ca="1">VLOOKUP($A98, Calcs!$A$3:'Calcs'!$ANA$180, 120, FALSE)</f>
        <v>0</v>
      </c>
      <c r="M98" s="212">
        <f ca="1">VLOOKUP($A98, Calcs!$A$3:'Calcs'!$ANA$180, 121, FALSE)</f>
        <v>0</v>
      </c>
      <c r="N98" s="213" t="str">
        <f t="shared" ref="N98:N129" ca="1" si="110">_xlfn.CONCAT(SUM(F98,H98,J98,L98),"-",SUM(G98,I98,K98,M98))</f>
        <v>3-7</v>
      </c>
      <c r="O98" s="214">
        <f ca="1">VLOOKUP($A98, Calcs!$A$3:'Calcs'!$ANA$180, 311, FALSE)/X98</f>
        <v>36.5</v>
      </c>
      <c r="P98" s="214">
        <f ca="1">VLOOKUP($A98, Calcs!$A$3:'Calcs'!$ANA$180, 406, FALSE)/X98</f>
        <v>37.799999999999997</v>
      </c>
      <c r="Q98" s="214">
        <f t="shared" ref="Q98:Q129" ca="1" si="111">O98-P98</f>
        <v>-1.2999999999999972</v>
      </c>
      <c r="R98" s="215">
        <f ca="1">VLOOKUP($A98,Calcs!$A$3:'Calcs'!$ANA$180,500,FALSE)/X98</f>
        <v>4.3070000000000004</v>
      </c>
      <c r="S98" s="214">
        <f ca="1">VLOOKUP($A98, Calcs!$A$3:'Calcs'!$ANA$180, 216, FALSE)/X98</f>
        <v>57.180102135293602</v>
      </c>
      <c r="T98" s="215">
        <f ca="1">VLOOKUP($A98, Calcs!$A$3:'Calcs'!$ANA$180, 594, FALSE)/X98</f>
        <v>2.3649999999999998</v>
      </c>
      <c r="U98" s="214">
        <f ca="1">VLOOKUP($A98, Calcs!$A$3:'Calcs'!$ANA$180, 688, FALSE)/X98</f>
        <v>64.3</v>
      </c>
      <c r="V98" s="204">
        <f ca="1">VLOOKUP($A98, Calcs!$A$3:'Calcs'!$ANA$180, 782, FALSE)/X98</f>
        <v>38.589999999999996</v>
      </c>
      <c r="W98" s="220">
        <v>4</v>
      </c>
      <c r="X98" s="214">
        <f ca="1">VLOOKUP($A98, Calcs!$A$3:'Calcs'!$ANA$180, 9, FALSE)</f>
        <v>10</v>
      </c>
      <c r="Y98" s="215">
        <f t="shared" ref="Y98:Y129" ca="1" si="112">(Q98-MIN(Q:Q))/R98</f>
        <v>11.307174367309031</v>
      </c>
      <c r="Z98" s="215">
        <f t="shared" ref="Z98:Z129" ca="1" si="113">(S98)*(BG98)</f>
        <v>65.093976860433713</v>
      </c>
      <c r="AA98" s="215">
        <f t="shared" ref="AA98:AA129" ca="1" si="114">Q98-T98</f>
        <v>-3.6649999999999969</v>
      </c>
      <c r="AB98" s="204">
        <f t="shared" ref="AB98:AB129" ca="1" si="115">U98</f>
        <v>64.3</v>
      </c>
      <c r="AC98" s="204">
        <f t="shared" ref="AC98:AC129" ca="1" si="116">V98</f>
        <v>38.589999999999996</v>
      </c>
      <c r="AD98" s="158">
        <f t="shared" ref="AD98:AD129" ca="1" si="117">IFERROR((AVERAGE((Q98-MIN(Q:Q))*(AB98/100), SQRT((Q98-MIN(Q:Q))*(AB98/100)/100)*100))*BG98, 0)</f>
        <v>49.675963537403867</v>
      </c>
      <c r="AE98" s="215">
        <f t="shared" ref="AE98:AE129" ca="1" si="118">IFERROR(IF(SQRT(AC98)&gt;10, 10, SQRT(AC98)), 0)</f>
        <v>6.2120849961989411</v>
      </c>
      <c r="AF98" s="216">
        <f ca="1">VLOOKUP($A98,Calcs!$A$3:'Calcs'!$ANA$180,122,FALSE)</f>
        <v>6</v>
      </c>
      <c r="AG98" s="216">
        <f ca="1">VLOOKUP($A98,Calcs!$A$3:'Calcs'!$ANA$180,123,FALSE)</f>
        <v>2</v>
      </c>
      <c r="AH98" s="216">
        <f ca="1">VLOOKUP($A98,Calcs!$A$3:'Calcs'!$ANA$180,124,FALSE)*2</f>
        <v>6</v>
      </c>
      <c r="AI98" s="216">
        <f ca="1">VLOOKUP($A98,Calcs!$A$3:'Calcs'!$ANA$180,110,FALSE)*8</f>
        <v>0</v>
      </c>
      <c r="AJ98" s="216">
        <f ca="1">VLOOKUP($A98,Calcs!$A$3:'Calcs'!$ANA$180,112,FALSE)*12</f>
        <v>0</v>
      </c>
      <c r="AK98" s="157">
        <v>33</v>
      </c>
      <c r="AL98" s="216">
        <f t="shared" ref="AL98:AL129" ca="1" si="119">SUM(AF98:AK98)</f>
        <v>47</v>
      </c>
      <c r="AM98" s="352">
        <f t="shared" ref="AM98:AM129" si="120">IFERROR(MID(E98, 2, LEN(E98)-2), 0)+AK98</f>
        <v>33</v>
      </c>
      <c r="AN98" s="218">
        <v>97</v>
      </c>
      <c r="AO98" s="217">
        <f t="shared" ref="AO98:AO129" ca="1" si="121">_xlfn.RANK.EQ(AQ98,AQ:AQ, 0)</f>
        <v>97</v>
      </c>
      <c r="AP98" s="191">
        <f t="shared" ref="AP98:AP129" ca="1" si="122">AN98-AO98</f>
        <v>0</v>
      </c>
      <c r="AQ98" s="155">
        <f t="shared" ref="AQ98:AQ129" ca="1" si="123">((AR98*0.5+AS98*0.5)*3+(AT98*0.35+AU98*0.35+AV98*0.3)*2+(AW98*0.4+AX98*0.3+AY98*0.3)*3+(AZ98*0.35+BA98*0.3+BB98*0.35)*2+(BC98*100/MAX(BC:BC)*(12/12)))/(9+(12/12))</f>
        <v>49.273232937996035</v>
      </c>
      <c r="AR98" s="203">
        <f t="shared" ref="AR98:AR129" ca="1" si="124">(IFERROR(IF((F98+G98)=1, IF(F98=0, 0.333, IF(F98=1, 0.666, 0)), IF((F98+G98)=2, IF(F98=0, 0.166, IF(F98=1, 0.5, IF(F98=2, 0.833, 0))),  (AF98/((F98+G98)*3+H98+I98)))), 0)+((AH98/1000)+(L98*0.005)))*100</f>
        <v>35.894117647058827</v>
      </c>
      <c r="AS98" s="203">
        <f t="shared" ref="AS98:AS129" ca="1" si="125">IF((H98+I98)=0, AR98*0.75, IFERROR(IF((H98+I98)=1, IF(H98=0, AVERAGE(AR98, 100/3), IF(H98=1, AVERAGE(AR98, 200/3), 0)), IF((H98+I98)=2, IF(H98=0, AVERAGE(AR98, 100/6), IF(H98=1, AVERAGE(AR98, 50), IF(H98=2, AVERAGE(AR98, 500/6), 0)))+(((AH98/1000)+(L98*0.005))), ((AG98/((H98+I98)*3+F98+G98))+((AH98/1000)+(L98*0.005)))*100+(0.05*(11-W98)*H98))), 0))</f>
        <v>26.286392156862746</v>
      </c>
      <c r="AT98" s="203">
        <f t="shared" ref="AT98:AT129" ca="1" si="126">IFERROR(AVERAGE((O98-(SMALL(O:O, 1)))/((LARGE(O:O, 1))-(SMALL(O:O, 1))), SQRT((O98-(SMALL(O:O, 1)))/((LARGE(O:O, 1))-(SMALL(O:O, 1)))))*100, 0)</f>
        <v>50.748082993217913</v>
      </c>
      <c r="AU98" s="203">
        <f t="shared" ref="AU98:AU129" ca="1" si="127">IFERROR((1-(P98-(SMALL(P:P, 1)))/((LARGE(P:P, 1))-(SMALL(P:P, 1))))*100,0)</f>
        <v>62.602389078498291</v>
      </c>
      <c r="AV98" s="203">
        <f t="shared" ref="AV98:AV129" ca="1" si="128">IFERROR(Y98*100/MAX(Y:Y),0)</f>
        <v>60.348895642276077</v>
      </c>
      <c r="AW98" s="203">
        <f t="shared" ref="AW98:AW129" ca="1" si="129">IFERROR((Z98-(SMALL(Z:Z, 1)))/((LARGE(Z:Z, 1))-(SMALL(Z:Z, 1)))*100,0)</f>
        <v>50.396137271362697</v>
      </c>
      <c r="AX98" s="203">
        <f t="shared" ref="AX98:AX129" ca="1" si="130">IFERROR((AA98+ABS(MIN(AA:AA)))/(MAX(AA:AA)+ABS(MIN(AA:AA)))*100,0)</f>
        <v>48.972885878296502</v>
      </c>
      <c r="AY98" s="203">
        <f t="shared" ref="AY98:AY129" ca="1" si="131">IFERROR(AVERAGE(AE98/MAX(AE:AE), (AE98-SMALL(AE:AE,1))/(LARGE(AE:AE,1)-SMALL(AE:AE,1)))*100,0)</f>
        <v>53.070194530715668</v>
      </c>
      <c r="AZ98" s="203">
        <f t="shared" ref="AZ98:AZ129" ca="1" si="132">IFERROR(AVERAGE(AD98/MAX(AD:AD), SQRT(AD98/MAX(AD:AD))),0)*100</f>
        <v>55.524381275339806</v>
      </c>
      <c r="BA98" s="203">
        <f t="shared" ref="BA98:BA129" ca="1" si="133">(BL98-MIN($BL$2:$BL$161))/(MAX($BL$2:$BL$161)-MIN($BL$2:$BL$161))*100</f>
        <v>49.813571961222969</v>
      </c>
      <c r="BB98" s="203">
        <f t="shared" ref="BB98:BB129" ca="1" si="134">IFERROR(AL98/MAX(AL:AL), 0)*100</f>
        <v>41.228070175438596</v>
      </c>
      <c r="BC98" s="204">
        <v>123</v>
      </c>
      <c r="BE98">
        <f ca="1">VLOOKUP($A98, Calcs!$A$3:'Calcs'!$ANA$180, 872, FALSE)</f>
        <v>58.5</v>
      </c>
      <c r="BF98" s="5">
        <f t="shared" si="109"/>
        <v>8.9310280355768334</v>
      </c>
      <c r="BG98">
        <f>(IF(A98&lt;17,SoC!X$2,IF(A98&lt;33,SoC!X$3,IF(A98&lt;49,SoC!X$4,IF(A98&lt;65,SoC!X$5,IF(A98&lt;81,SoC!X$6,IF(A98&lt;97,SoC!X$7,IF(A98&lt;113,SoC!X$8,IF(A98&lt;129,SoC!X$9,IF(A98&lt;145,SoC!X$10,SoC!X$11)))))))))+IF(BX98&lt;17,SoC!X$15,IF(BX98&lt;33,SoC!X$16,IF(BX98&lt;49,SoC!X$17,IF(BX98&lt;65,SoC!X$18,IF(BX98&lt;81,SoC!X$19,IF(BX98&lt;97,SoC!X$20,IF(BX98&lt;113,SoC!X$21,IF(BX98&lt;129,SoC!X$22,IF(BX98&lt;145,SoC!X$23,SoC!X$24))))))))))/2</f>
        <v>1.1384025986245203</v>
      </c>
      <c r="BH98" s="7">
        <v>50.748082993217913</v>
      </c>
      <c r="BI98" s="7">
        <v>62.602389078498291</v>
      </c>
      <c r="BJ98" s="5">
        <v>6.2120849961989411</v>
      </c>
      <c r="BK98" s="5">
        <v>49.233644839742588</v>
      </c>
      <c r="BL98">
        <f ca="1">VLOOKUP($A98, Calcs!$A$3:'Calcs'!$AXV$180, 1058, FALSE)</f>
        <v>1870</v>
      </c>
      <c r="BM98" s="4"/>
      <c r="BN98" s="5">
        <f t="shared" ref="BN98:BN129" si="135">SQRT(BK98/100)</f>
        <v>0.70166690701316814</v>
      </c>
      <c r="BO98" s="5" t="str">
        <f t="shared" ref="BO98:BO129" si="136">IF(BN98&lt;(15/30), "F", IF(BN98&lt;(18/30), "F+", IF(BN98&lt;(19/30), "EF", IF(BN98&lt;(20/30), "E", IF(BN98&lt;(21/30), "DE", IF(BN98&lt;(22/30), "D", IF(BN98&lt;(23/30), "CD", IF(BN98&lt;(24/30), "C", IF(BN98&lt;(25/30), "BC", IF(BN98&lt;(26/30), "B", IF(BN98&lt;(27/30), "AB", IF(BN98&lt;(28/30), "A", IF(BN98&lt;(29/30), "S", "SS")))))))))))))</f>
        <v>D</v>
      </c>
      <c r="BP98" s="65">
        <f t="shared" ref="BP98:BP129" si="137">(((BK98-$BK$1)/15)*3)+((BJ98-$BJ$1)/2)</f>
        <v>-1.7361920664458619</v>
      </c>
      <c r="BQ98" s="90">
        <v>9</v>
      </c>
      <c r="BR98" s="8" t="s">
        <v>266</v>
      </c>
      <c r="BS98" s="5">
        <f t="shared" ref="BS98:BS129" ca="1" si="138">AVERAGE(BL98/100, BJ98*3, S98/2.5)</f>
        <v>20.06943194757142</v>
      </c>
      <c r="BT98" s="5">
        <f t="shared" ref="BT98:BT129" ca="1" si="139">AVERAGE(BK98/4, BK98/5, BS98)</f>
        <v>14.07485737515186</v>
      </c>
      <c r="BU98" s="5">
        <f t="shared" ref="BU98:BU129" si="140">BK98-$BK$1</f>
        <v>-6.4031567254509909</v>
      </c>
      <c r="BV98" t="s">
        <v>917</v>
      </c>
      <c r="BX98" s="4">
        <v>56</v>
      </c>
      <c r="BY98" s="4">
        <v>9</v>
      </c>
      <c r="CA98" t="s">
        <v>898</v>
      </c>
      <c r="CF98" s="64">
        <v>0.71695332070113937</v>
      </c>
      <c r="CG98" s="327" t="s">
        <v>73</v>
      </c>
      <c r="CK98">
        <v>97</v>
      </c>
      <c r="CL98">
        <v>97</v>
      </c>
      <c r="CM98">
        <v>86</v>
      </c>
      <c r="CN98">
        <v>75</v>
      </c>
      <c r="CO98">
        <v>66</v>
      </c>
      <c r="CP98">
        <v>54</v>
      </c>
      <c r="CQ98">
        <v>53</v>
      </c>
      <c r="CR98">
        <v>58</v>
      </c>
      <c r="CS98">
        <v>60</v>
      </c>
      <c r="CT98">
        <v>56</v>
      </c>
      <c r="CY98" s="327" t="s">
        <v>73</v>
      </c>
      <c r="CZ98" s="5">
        <v>52.316644675763065</v>
      </c>
      <c r="DA98" s="5">
        <f t="shared" ref="DA98:DA129" si="141">(CZ98*$DH$1+(AVERAGE(DQ98:DR98))*$DI$1)/8</f>
        <v>52.735892979081591</v>
      </c>
      <c r="DB98" s="7">
        <v>52.821356103350467</v>
      </c>
      <c r="DC98" s="7">
        <v>63.788968824940049</v>
      </c>
      <c r="DD98" s="7">
        <f t="shared" ref="DD98:DD129" si="142">(DB98*$DH$1+DL98*$DI$1)/8</f>
        <v>52.281555969410384</v>
      </c>
      <c r="DE98" s="7">
        <f t="shared" ref="DE98:DE129" si="143">(DC98*$DH$1+DM98*$DI$1)/8</f>
        <v>65.622941807639023</v>
      </c>
      <c r="DF98" s="5">
        <v>6.656763477847174</v>
      </c>
      <c r="DG98" s="5">
        <f t="shared" ref="DG98:DG129" si="144">(DF98*$DH$1+DN98*$DI$1)/8</f>
        <v>6.7541282502234701</v>
      </c>
      <c r="DJ98">
        <v>123</v>
      </c>
      <c r="DK98" s="64"/>
      <c r="DL98" s="7">
        <v>48.502955031829799</v>
      </c>
      <c r="DM98" s="7">
        <v>78.460752686531904</v>
      </c>
      <c r="DN98" s="5">
        <v>7.4356816568575379</v>
      </c>
      <c r="DO98">
        <v>31</v>
      </c>
      <c r="DQ98" s="5">
        <v>56.480721259784346</v>
      </c>
      <c r="DR98" s="5">
        <v>54.860540944838263</v>
      </c>
      <c r="DS98" s="5">
        <v>56.480721259784346</v>
      </c>
      <c r="DT98" s="5">
        <f t="shared" ref="DT98:DT129" si="145">((DS98-50)*0.75)+50</f>
        <v>54.860540944838263</v>
      </c>
      <c r="DU98">
        <v>1964</v>
      </c>
      <c r="DV98" s="5">
        <v>153.25</v>
      </c>
      <c r="DW98" s="7"/>
      <c r="DX98" s="7">
        <v>123</v>
      </c>
      <c r="DY98" s="5" t="s">
        <v>73</v>
      </c>
      <c r="DZ98" s="5"/>
      <c r="EA98" s="7">
        <v>140</v>
      </c>
      <c r="EB98" s="5">
        <v>30.517711171662128</v>
      </c>
      <c r="EC98" s="7">
        <v>56.480721259784346</v>
      </c>
      <c r="ED98" s="68">
        <v>90.369154015654956</v>
      </c>
      <c r="EE98">
        <v>2</v>
      </c>
    </row>
    <row r="99" spans="1:135" ht="14.45" customHeight="1" x14ac:dyDescent="0.2">
      <c r="A99" s="204">
        <v>26</v>
      </c>
      <c r="B99" s="328" t="s">
        <v>5</v>
      </c>
      <c r="C99" s="232" t="s">
        <v>100</v>
      </c>
      <c r="D99" s="158" t="str">
        <f>IFERROR(IFERROR(VLOOKUP(C99, Archive!$I$786:$P$3989, 8, FALSE), VLOOKUP(C99, Archive!$L$786:$Q$6126, 6, FALSE)), "-")</f>
        <v>-</v>
      </c>
      <c r="E99" s="156" t="str">
        <f>IFERROR(VLOOKUP(C99, Archive!$I$786:$S$3989, 11, FALSE), "-")</f>
        <v>-</v>
      </c>
      <c r="F99" s="205">
        <f ca="1">VLOOKUP($A99, Calcs!$A$3:'Calcs'!$ANA$180, 114, FALSE)</f>
        <v>1</v>
      </c>
      <c r="G99" s="206">
        <f ca="1">VLOOKUP($A99, Calcs!$A$3:'Calcs'!$ANA$180, 115, FALSE)</f>
        <v>4</v>
      </c>
      <c r="H99" s="207">
        <f ca="1">VLOOKUP($A99, Calcs!$A$3:'Calcs'!$ANA$180, 116, FALSE)</f>
        <v>1</v>
      </c>
      <c r="I99" s="208">
        <f ca="1">VLOOKUP($A99, Calcs!$A$3:'Calcs'!$ANA$180, 117, FALSE)</f>
        <v>1</v>
      </c>
      <c r="J99" s="209">
        <f ca="1">VLOOKUP($A99, Calcs!$A$3:'Calcs'!$ANA$180, 118, FALSE)</f>
        <v>3</v>
      </c>
      <c r="K99" s="210">
        <f ca="1">VLOOKUP($A99, Calcs!$A$3:'Calcs'!$ANA$180, 119, FALSE)</f>
        <v>1</v>
      </c>
      <c r="L99" s="211">
        <f ca="1">VLOOKUP($A99, Calcs!$A$3:'Calcs'!$ANA$180, 120, FALSE)</f>
        <v>0</v>
      </c>
      <c r="M99" s="212">
        <f ca="1">VLOOKUP($A99, Calcs!$A$3:'Calcs'!$ANA$180, 121, FALSE)</f>
        <v>0</v>
      </c>
      <c r="N99" s="213" t="str">
        <f t="shared" ca="1" si="110"/>
        <v>5-6</v>
      </c>
      <c r="O99" s="214">
        <f ca="1">VLOOKUP($A99, Calcs!$A$3:'Calcs'!$ANA$180, 311, FALSE)/X99</f>
        <v>35.909090909090907</v>
      </c>
      <c r="P99" s="214">
        <f ca="1">VLOOKUP($A99, Calcs!$A$3:'Calcs'!$ANA$180, 406, FALSE)/X99</f>
        <v>33.272727272727273</v>
      </c>
      <c r="Q99" s="214">
        <f t="shared" ca="1" si="111"/>
        <v>2.6363636363636331</v>
      </c>
      <c r="R99" s="215">
        <f ca="1">VLOOKUP($A99,Calcs!$A$3:'Calcs'!$ANA$180,500,FALSE)/X99</f>
        <v>4.041818181818182</v>
      </c>
      <c r="S99" s="214">
        <f ca="1">VLOOKUP($A99, Calcs!$A$3:'Calcs'!$ANA$180, 216, FALSE)/X99</f>
        <v>52.916146043659062</v>
      </c>
      <c r="T99" s="215">
        <f ca="1">VLOOKUP($A99, Calcs!$A$3:'Calcs'!$ANA$180, 594, FALSE)/X99</f>
        <v>-3.2254545454545451</v>
      </c>
      <c r="U99" s="214">
        <f ca="1">VLOOKUP($A99, Calcs!$A$3:'Calcs'!$ANA$180, 688, FALSE)/X99</f>
        <v>45.454545454545453</v>
      </c>
      <c r="V99" s="204">
        <f ca="1">VLOOKUP($A99, Calcs!$A$3:'Calcs'!$ANA$180, 782, FALSE)/X99</f>
        <v>54.118181818181817</v>
      </c>
      <c r="W99" s="220">
        <v>7</v>
      </c>
      <c r="X99" s="214">
        <f ca="1">VLOOKUP($A99, Calcs!$A$3:'Calcs'!$ANA$180, 9, FALSE)</f>
        <v>11</v>
      </c>
      <c r="Y99" s="215">
        <f t="shared" ca="1" si="112"/>
        <v>13.02294197031039</v>
      </c>
      <c r="Z99" s="215">
        <f t="shared" ca="1" si="113"/>
        <v>48.10003702429016</v>
      </c>
      <c r="AA99" s="215">
        <f t="shared" ca="1" si="114"/>
        <v>5.8618181818181778</v>
      </c>
      <c r="AB99" s="204">
        <f t="shared" ca="1" si="115"/>
        <v>45.454545454545453</v>
      </c>
      <c r="AC99" s="204">
        <f t="shared" ca="1" si="116"/>
        <v>54.118181818181817</v>
      </c>
      <c r="AD99" s="158">
        <f t="shared" ca="1" si="117"/>
        <v>33.1050171963808</v>
      </c>
      <c r="AE99" s="215">
        <f t="shared" ca="1" si="118"/>
        <v>7.3565060876874027</v>
      </c>
      <c r="AF99" s="216">
        <f ca="1">VLOOKUP($A99,Calcs!$A$3:'Calcs'!$ANA$180,122,FALSE)</f>
        <v>4</v>
      </c>
      <c r="AG99" s="216">
        <f ca="1">VLOOKUP($A99,Calcs!$A$3:'Calcs'!$ANA$180,123,FALSE)</f>
        <v>4</v>
      </c>
      <c r="AH99" s="216">
        <f ca="1">VLOOKUP($A99,Calcs!$A$3:'Calcs'!$ANA$180,124,FALSE)*2</f>
        <v>18</v>
      </c>
      <c r="AI99" s="216">
        <f ca="1">VLOOKUP($A99,Calcs!$A$3:'Calcs'!$ANA$180,110,FALSE)*8</f>
        <v>0</v>
      </c>
      <c r="AJ99" s="216">
        <f ca="1">VLOOKUP($A99,Calcs!$A$3:'Calcs'!$ANA$180,112,FALSE)*12</f>
        <v>0</v>
      </c>
      <c r="AK99" s="157">
        <v>33</v>
      </c>
      <c r="AL99" s="216">
        <f t="shared" ca="1" si="119"/>
        <v>59</v>
      </c>
      <c r="AM99" s="352">
        <f t="shared" si="120"/>
        <v>33</v>
      </c>
      <c r="AN99" s="219">
        <v>98</v>
      </c>
      <c r="AO99" s="217">
        <f t="shared" ca="1" si="121"/>
        <v>98</v>
      </c>
      <c r="AP99" s="191">
        <f t="shared" ca="1" si="122"/>
        <v>0</v>
      </c>
      <c r="AQ99" s="155">
        <f t="shared" ca="1" si="123"/>
        <v>49.174352374247739</v>
      </c>
      <c r="AR99" s="203">
        <f t="shared" ca="1" si="124"/>
        <v>25.329411764705885</v>
      </c>
      <c r="AS99" s="203">
        <f t="shared" ca="1" si="125"/>
        <v>37.682705882352941</v>
      </c>
      <c r="AT99" s="203">
        <f t="shared" ca="1" si="126"/>
        <v>49.654880522992372</v>
      </c>
      <c r="AU99" s="203">
        <f t="shared" ca="1" si="127"/>
        <v>72.162969283276439</v>
      </c>
      <c r="AV99" s="203">
        <f t="shared" ca="1" si="128"/>
        <v>69.50632761036286</v>
      </c>
      <c r="AW99" s="203">
        <f t="shared" ca="1" si="129"/>
        <v>30.240190081423208</v>
      </c>
      <c r="AX99" s="203">
        <f t="shared" ca="1" si="130"/>
        <v>63.741203882035727</v>
      </c>
      <c r="AY99" s="203">
        <f t="shared" ca="1" si="131"/>
        <v>67.248828197153728</v>
      </c>
      <c r="AZ99" s="203">
        <f t="shared" ca="1" si="132"/>
        <v>41.998039083274868</v>
      </c>
      <c r="BA99" s="203">
        <f t="shared" ca="1" si="133"/>
        <v>38.031319910514547</v>
      </c>
      <c r="BB99" s="203">
        <f t="shared" ca="1" si="134"/>
        <v>51.754385964912288</v>
      </c>
      <c r="BC99" s="204">
        <v>100</v>
      </c>
      <c r="BE99">
        <f ca="1">VLOOKUP($A99, Calcs!$A$3:'Calcs'!$ANA$180, 872, FALSE)</f>
        <v>67</v>
      </c>
      <c r="BF99" s="5">
        <f t="shared" si="109"/>
        <v>9.9153712667238239</v>
      </c>
      <c r="BG99">
        <f>(IF(A99&lt;17,SoC!X$2,IF(A99&lt;33,SoC!X$3,IF(A99&lt;49,SoC!X$4,IF(A99&lt;65,SoC!X$5,IF(A99&lt;81,SoC!X$6,IF(A99&lt;97,SoC!X$7,IF(A99&lt;113,SoC!X$8,IF(A99&lt;129,SoC!X$9,IF(A99&lt;145,SoC!X$10,SoC!X$11)))))))))+IF(BX99&lt;17,SoC!X$15,IF(BX99&lt;33,SoC!X$16,IF(BX99&lt;49,SoC!X$17,IF(BX99&lt;65,SoC!X$18,IF(BX99&lt;81,SoC!X$19,IF(BX99&lt;97,SoC!X$20,IF(BX99&lt;113,SoC!X$21,IF(BX99&lt;129,SoC!X$22,IF(BX99&lt;145,SoC!X$23,SoC!X$24))))))))))/2</f>
        <v>0.90898602072427348</v>
      </c>
      <c r="BH99" s="7">
        <v>49.654880522992372</v>
      </c>
      <c r="BI99" s="7">
        <v>72.162969283276439</v>
      </c>
      <c r="BJ99" s="5">
        <v>7.3565060876874027</v>
      </c>
      <c r="BK99" s="5">
        <v>49.153712667238224</v>
      </c>
      <c r="BL99">
        <f ca="1">VLOOKUP($A99, Calcs!$A$3:'Calcs'!$AXV$180, 1058, FALSE)</f>
        <v>1712</v>
      </c>
      <c r="BM99" s="4"/>
      <c r="BN99" s="5">
        <f t="shared" si="135"/>
        <v>0.70109708790750391</v>
      </c>
      <c r="BO99" s="5" t="str">
        <f t="shared" si="136"/>
        <v>D</v>
      </c>
      <c r="BP99" s="65">
        <f t="shared" si="137"/>
        <v>-1.179967955202504</v>
      </c>
      <c r="BQ99" s="90">
        <v>10</v>
      </c>
      <c r="BR99" s="8" t="s">
        <v>194</v>
      </c>
      <c r="BS99" s="5">
        <f t="shared" ca="1" si="138"/>
        <v>20.118658893508613</v>
      </c>
      <c r="BT99" s="5">
        <f t="shared" ca="1" si="139"/>
        <v>14.079276531255269</v>
      </c>
      <c r="BU99" s="5">
        <f t="shared" si="140"/>
        <v>-6.4830888979553549</v>
      </c>
      <c r="BV99" t="s">
        <v>916</v>
      </c>
      <c r="BX99" s="4">
        <v>110</v>
      </c>
      <c r="BY99" s="4">
        <v>11</v>
      </c>
      <c r="CA99" t="s">
        <v>1117</v>
      </c>
      <c r="CF99" s="64">
        <v>0.2910546545197934</v>
      </c>
      <c r="CG99" s="328" t="s">
        <v>100</v>
      </c>
      <c r="CK99">
        <v>98</v>
      </c>
      <c r="CL99">
        <v>106</v>
      </c>
      <c r="CM99">
        <v>119</v>
      </c>
      <c r="CN99">
        <v>111</v>
      </c>
      <c r="CO99">
        <v>126</v>
      </c>
      <c r="CP99">
        <v>119</v>
      </c>
      <c r="CQ99">
        <v>125</v>
      </c>
      <c r="CR99">
        <v>115</v>
      </c>
      <c r="CS99">
        <v>108</v>
      </c>
      <c r="CT99">
        <v>104</v>
      </c>
      <c r="CY99" s="328" t="s">
        <v>100</v>
      </c>
      <c r="CZ99" s="5">
        <v>42.901073214223167</v>
      </c>
      <c r="DA99" s="5">
        <f t="shared" si="141"/>
        <v>43.077084210943518</v>
      </c>
      <c r="DB99" s="7">
        <v>47.21145368626123</v>
      </c>
      <c r="DC99" s="7">
        <v>64.988009592326136</v>
      </c>
      <c r="DD99" s="7">
        <f t="shared" si="142"/>
        <v>47.478542349956378</v>
      </c>
      <c r="DE99" s="7">
        <f t="shared" si="143"/>
        <v>64.911256153403897</v>
      </c>
      <c r="DF99" s="5">
        <v>6.9812248209035639</v>
      </c>
      <c r="DG99" s="5">
        <f t="shared" si="144"/>
        <v>6.9717294284681319</v>
      </c>
      <c r="DJ99">
        <v>100</v>
      </c>
      <c r="DK99" s="64"/>
      <c r="DL99" s="7">
        <v>49.34816299582242</v>
      </c>
      <c r="DM99" s="7">
        <v>64.373982080948238</v>
      </c>
      <c r="DN99" s="5">
        <v>6.90526168142011</v>
      </c>
      <c r="DO99">
        <v>38</v>
      </c>
      <c r="DQ99" s="5">
        <v>43.496184214841108</v>
      </c>
      <c r="DR99" s="5">
        <v>45.122138161130835</v>
      </c>
      <c r="DS99" s="5">
        <v>43.496184214841108</v>
      </c>
      <c r="DT99" s="5">
        <f t="shared" si="145"/>
        <v>45.122138161130835</v>
      </c>
      <c r="DU99">
        <v>1652</v>
      </c>
      <c r="DV99" s="5">
        <v>190.25</v>
      </c>
      <c r="DW99" s="7"/>
      <c r="DX99" s="7">
        <v>100</v>
      </c>
      <c r="DY99" s="5" t="s">
        <v>100</v>
      </c>
      <c r="DZ99" s="5"/>
      <c r="EA99" s="7">
        <v>136</v>
      </c>
      <c r="EB99" s="5">
        <v>29.64577656675749</v>
      </c>
      <c r="EC99" s="7">
        <v>43.496184214841108</v>
      </c>
      <c r="ED99" s="68">
        <v>69.593894743745778</v>
      </c>
      <c r="EE99">
        <v>0</v>
      </c>
    </row>
    <row r="100" spans="1:135" ht="14.45" customHeight="1" x14ac:dyDescent="0.2">
      <c r="A100" s="204">
        <v>135</v>
      </c>
      <c r="B100" s="335" t="s">
        <v>323</v>
      </c>
      <c r="C100" s="238" t="s">
        <v>117</v>
      </c>
      <c r="D100" s="158" t="str">
        <f>IFERROR(IFERROR(VLOOKUP(C100, Archive!$I$786:$P$3989, 8, FALSE), VLOOKUP(C100, Archive!$L$786:$Q$6126, 6, FALSE)), "-")</f>
        <v>-</v>
      </c>
      <c r="E100" s="156" t="str">
        <f>IFERROR(VLOOKUP(C100, Archive!$I$786:$S$3989, 11, FALSE), "-")</f>
        <v>-</v>
      </c>
      <c r="F100" s="205">
        <f ca="1">VLOOKUP($A100, Calcs!$A$3:'Calcs'!$ANA$180, 114, FALSE)</f>
        <v>2</v>
      </c>
      <c r="G100" s="206">
        <f ca="1">VLOOKUP($A100, Calcs!$A$3:'Calcs'!$ANA$180, 115, FALSE)</f>
        <v>3</v>
      </c>
      <c r="H100" s="207">
        <f ca="1">VLOOKUP($A100, Calcs!$A$3:'Calcs'!$ANA$180, 116, FALSE)</f>
        <v>2</v>
      </c>
      <c r="I100" s="208">
        <f ca="1">VLOOKUP($A100, Calcs!$A$3:'Calcs'!$ANA$180, 117, FALSE)</f>
        <v>0</v>
      </c>
      <c r="J100" s="209">
        <f ca="1">VLOOKUP($A100, Calcs!$A$3:'Calcs'!$ANA$180, 118, FALSE)</f>
        <v>0</v>
      </c>
      <c r="K100" s="210">
        <f ca="1">VLOOKUP($A100, Calcs!$A$3:'Calcs'!$ANA$180, 119, FALSE)</f>
        <v>2</v>
      </c>
      <c r="L100" s="211">
        <f ca="1">VLOOKUP($A100, Calcs!$A$3:'Calcs'!$ANA$180, 120, FALSE)</f>
        <v>0</v>
      </c>
      <c r="M100" s="212">
        <f ca="1">VLOOKUP($A100, Calcs!$A$3:'Calcs'!$ANA$180, 121, FALSE)</f>
        <v>0</v>
      </c>
      <c r="N100" s="213" t="str">
        <f t="shared" ca="1" si="110"/>
        <v>4-5</v>
      </c>
      <c r="O100" s="214">
        <f ca="1">VLOOKUP($A100, Calcs!$A$3:'Calcs'!$ANA$180, 311, FALSE)/X100</f>
        <v>37.222222222222221</v>
      </c>
      <c r="P100" s="214">
        <f ca="1">VLOOKUP($A100, Calcs!$A$3:'Calcs'!$ANA$180, 406, FALSE)/X100</f>
        <v>40.111111111111114</v>
      </c>
      <c r="Q100" s="214">
        <f t="shared" ca="1" si="111"/>
        <v>-2.8888888888888928</v>
      </c>
      <c r="R100" s="215">
        <f ca="1">VLOOKUP($A100,Calcs!$A$3:'Calcs'!$ANA$180,500,FALSE)/X100</f>
        <v>3.9877777777777776</v>
      </c>
      <c r="S100" s="214">
        <f ca="1">VLOOKUP($A100, Calcs!$A$3:'Calcs'!$ANA$180, 216, FALSE)/X100</f>
        <v>53.191988226622087</v>
      </c>
      <c r="T100" s="215">
        <f ca="1">VLOOKUP($A100, Calcs!$A$3:'Calcs'!$ANA$180, 594, FALSE)/X100</f>
        <v>-0.74555555555555564</v>
      </c>
      <c r="U100" s="214">
        <f ca="1">VLOOKUP($A100, Calcs!$A$3:'Calcs'!$ANA$180, 688, FALSE)/X100</f>
        <v>48.222222222222221</v>
      </c>
      <c r="V100" s="204">
        <f ca="1">VLOOKUP($A100, Calcs!$A$3:'Calcs'!$ANA$180, 782, FALSE)/X100</f>
        <v>33.022222222222226</v>
      </c>
      <c r="W100" s="220">
        <v>9</v>
      </c>
      <c r="X100" s="214">
        <f ca="1">VLOOKUP($A100, Calcs!$A$3:'Calcs'!$ANA$180, 9, FALSE)</f>
        <v>9</v>
      </c>
      <c r="Y100" s="215">
        <f t="shared" ca="1" si="112"/>
        <v>11.813875731401504</v>
      </c>
      <c r="Z100" s="215">
        <f t="shared" ca="1" si="113"/>
        <v>38.985677761876666</v>
      </c>
      <c r="AA100" s="215">
        <f t="shared" ca="1" si="114"/>
        <v>-2.1433333333333371</v>
      </c>
      <c r="AB100" s="204">
        <f t="shared" ca="1" si="115"/>
        <v>48.222222222222221</v>
      </c>
      <c r="AC100" s="204">
        <f t="shared" ca="1" si="116"/>
        <v>33.022222222222226</v>
      </c>
      <c r="AD100" s="158">
        <f t="shared" ca="1" si="117"/>
        <v>25.792123659849135</v>
      </c>
      <c r="AE100" s="215">
        <f t="shared" ca="1" si="118"/>
        <v>5.7464965172026536</v>
      </c>
      <c r="AF100" s="216">
        <f ca="1">VLOOKUP($A100,Calcs!$A$3:'Calcs'!$ANA$180,122,FALSE)</f>
        <v>8</v>
      </c>
      <c r="AG100" s="216">
        <f ca="1">VLOOKUP($A100,Calcs!$A$3:'Calcs'!$ANA$180,123,FALSE)</f>
        <v>8</v>
      </c>
      <c r="AH100" s="216">
        <f ca="1">VLOOKUP($A100,Calcs!$A$3:'Calcs'!$ANA$180,124,FALSE)*2</f>
        <v>0</v>
      </c>
      <c r="AI100" s="216">
        <f ca="1">VLOOKUP($A100,Calcs!$A$3:'Calcs'!$ANA$180,110,FALSE)*8</f>
        <v>0</v>
      </c>
      <c r="AJ100" s="216">
        <f ca="1">VLOOKUP($A100,Calcs!$A$3:'Calcs'!$ANA$180,112,FALSE)*12</f>
        <v>0</v>
      </c>
      <c r="AK100" s="157">
        <v>19</v>
      </c>
      <c r="AL100" s="216">
        <f t="shared" ca="1" si="119"/>
        <v>35</v>
      </c>
      <c r="AM100" s="352">
        <f t="shared" si="120"/>
        <v>19</v>
      </c>
      <c r="AN100" s="218">
        <v>99</v>
      </c>
      <c r="AO100" s="217">
        <f t="shared" ca="1" si="121"/>
        <v>99</v>
      </c>
      <c r="AP100" s="191">
        <f t="shared" ca="1" si="122"/>
        <v>0</v>
      </c>
      <c r="AQ100" s="155">
        <f t="shared" ca="1" si="123"/>
        <v>49.071558419045331</v>
      </c>
      <c r="AR100" s="203">
        <f t="shared" ca="1" si="124"/>
        <v>47.058823529411761</v>
      </c>
      <c r="AS100" s="203">
        <f t="shared" ca="1" si="125"/>
        <v>65.196078431372541</v>
      </c>
      <c r="AT100" s="203">
        <f t="shared" ca="1" si="126"/>
        <v>52.074053185658606</v>
      </c>
      <c r="AU100" s="203">
        <f t="shared" ca="1" si="127"/>
        <v>57.721843003412964</v>
      </c>
      <c r="AV100" s="203">
        <f t="shared" ca="1" si="128"/>
        <v>63.05327312422456</v>
      </c>
      <c r="AW100" s="203">
        <f t="shared" ca="1" si="129"/>
        <v>19.429951506103453</v>
      </c>
      <c r="AX100" s="203">
        <f t="shared" ca="1" si="130"/>
        <v>51.331748701133982</v>
      </c>
      <c r="AY100" s="203">
        <f t="shared" ca="1" si="131"/>
        <v>47.301855820340712</v>
      </c>
      <c r="AZ100" s="203">
        <f t="shared" ca="1" si="132"/>
        <v>35.537744539389884</v>
      </c>
      <c r="BA100" s="203">
        <f t="shared" ca="1" si="133"/>
        <v>35.943325876211787</v>
      </c>
      <c r="BB100" s="203">
        <f t="shared" ca="1" si="134"/>
        <v>30.701754385964914</v>
      </c>
      <c r="BC100" s="204">
        <v>100</v>
      </c>
      <c r="BE100">
        <f ca="1">VLOOKUP($A100, Calcs!$A$3:'Calcs'!$ANA$180, 872, FALSE)</f>
        <v>65</v>
      </c>
      <c r="BF100" s="5">
        <f t="shared" si="109"/>
        <v>9.9036621285290547</v>
      </c>
      <c r="BG100">
        <f>(IF(A100&lt;17,SoC!X$2,IF(A100&lt;33,SoC!X$3,IF(A100&lt;49,SoC!X$4,IF(A100&lt;65,SoC!X$5,IF(A100&lt;81,SoC!X$6,IF(A100&lt;97,SoC!X$7,IF(A100&lt;113,SoC!X$8,IF(A100&lt;129,SoC!X$9,IF(A100&lt;145,SoC!X$10,SoC!X$11)))))))))+IF(BX100&lt;17,SoC!X$15,IF(BX100&lt;33,SoC!X$16,IF(BX100&lt;49,SoC!X$17,IF(BX100&lt;65,SoC!X$18,IF(BX100&lt;81,SoC!X$19,IF(BX100&lt;97,SoC!X$20,IF(BX100&lt;113,SoC!X$21,IF(BX100&lt;129,SoC!X$22,IF(BX100&lt;145,SoC!X$23,SoC!X$24))))))))))/2</f>
        <v>0.73292386807915377</v>
      </c>
      <c r="BH100" s="7">
        <v>52.074053185658606</v>
      </c>
      <c r="BI100" s="7">
        <v>57.721843003412964</v>
      </c>
      <c r="BJ100" s="5">
        <v>5.7464965172026536</v>
      </c>
      <c r="BK100" s="5">
        <v>49.036621285290536</v>
      </c>
      <c r="BL100">
        <f ca="1">VLOOKUP($A100, Calcs!$A$3:'Calcs'!$AXV$180, 1058, FALSE)</f>
        <v>1684</v>
      </c>
      <c r="BM100" s="4"/>
      <c r="BN100" s="5">
        <f t="shared" si="135"/>
        <v>0.70026153175289119</v>
      </c>
      <c r="BO100" s="5" t="str">
        <f t="shared" si="136"/>
        <v>D</v>
      </c>
      <c r="BP100" s="65">
        <f t="shared" si="137"/>
        <v>-2.0083910168344161</v>
      </c>
      <c r="BQ100" s="90">
        <v>10</v>
      </c>
      <c r="BR100" s="8" t="s">
        <v>264</v>
      </c>
      <c r="BS100" s="5">
        <f t="shared" ca="1" si="138"/>
        <v>18.452094947418932</v>
      </c>
      <c r="BT100" s="5">
        <f t="shared" ca="1" si="139"/>
        <v>13.506191508599892</v>
      </c>
      <c r="BU100" s="5">
        <f t="shared" si="140"/>
        <v>-6.6001802799030429</v>
      </c>
      <c r="BV100" t="s">
        <v>921</v>
      </c>
      <c r="BX100" s="4">
        <v>133</v>
      </c>
      <c r="BY100" s="4">
        <v>10</v>
      </c>
      <c r="CA100" t="s">
        <v>1117</v>
      </c>
      <c r="CF100" s="64">
        <v>0.41797968655865192</v>
      </c>
      <c r="CG100" s="335" t="s">
        <v>117</v>
      </c>
      <c r="CK100">
        <v>99</v>
      </c>
      <c r="CL100">
        <v>99</v>
      </c>
      <c r="CM100">
        <v>92</v>
      </c>
      <c r="CN100">
        <v>100</v>
      </c>
      <c r="CO100">
        <v>100</v>
      </c>
      <c r="CP100">
        <v>114</v>
      </c>
      <c r="CQ100">
        <v>107</v>
      </c>
      <c r="CR100">
        <v>101</v>
      </c>
      <c r="CS100">
        <v>102</v>
      </c>
      <c r="CT100">
        <v>101</v>
      </c>
      <c r="CY100" s="335" t="s">
        <v>117</v>
      </c>
      <c r="CZ100" s="5">
        <v>51.310141020980687</v>
      </c>
      <c r="DA100" s="5">
        <f t="shared" si="141"/>
        <v>50.529669706527798</v>
      </c>
      <c r="DB100" s="7">
        <v>47.449425107214623</v>
      </c>
      <c r="DC100" s="7">
        <v>61.151079136690647</v>
      </c>
      <c r="DD100" s="7">
        <f t="shared" si="142"/>
        <v>47.814217895660512</v>
      </c>
      <c r="DE100" s="7">
        <f t="shared" si="143"/>
        <v>61.038519956642141</v>
      </c>
      <c r="DF100" s="5">
        <v>5.7954723707390761</v>
      </c>
      <c r="DG100" s="5">
        <f t="shared" si="144"/>
        <v>5.8946930567060223</v>
      </c>
      <c r="DJ100">
        <v>100</v>
      </c>
      <c r="DK100" s="64"/>
      <c r="DL100" s="7">
        <v>50.367767414781703</v>
      </c>
      <c r="DM100" s="7">
        <v>60.250605696302593</v>
      </c>
      <c r="DN100" s="5">
        <v>6.5892378584746476</v>
      </c>
      <c r="DO100">
        <v>40</v>
      </c>
      <c r="DQ100" s="5">
        <v>44.361566291837221</v>
      </c>
      <c r="DR100" s="5">
        <v>45.771174718877916</v>
      </c>
      <c r="DS100" s="5">
        <v>44.361566291837221</v>
      </c>
      <c r="DT100" s="5">
        <f t="shared" si="145"/>
        <v>45.771174718877916</v>
      </c>
      <c r="DU100">
        <v>1703</v>
      </c>
      <c r="DV100" s="5">
        <v>200.25</v>
      </c>
      <c r="DW100" s="7"/>
      <c r="DX100" s="7">
        <v>100</v>
      </c>
      <c r="DY100" s="5" t="s">
        <v>117</v>
      </c>
      <c r="DZ100" s="5"/>
      <c r="EA100" s="7">
        <v>130</v>
      </c>
      <c r="EB100" s="5">
        <v>28.337874659400548</v>
      </c>
      <c r="EC100" s="7">
        <v>44.361566291837221</v>
      </c>
      <c r="ED100" s="68">
        <v>70.978506066939559</v>
      </c>
      <c r="EE100">
        <v>0</v>
      </c>
    </row>
    <row r="101" spans="1:135" ht="14.45" customHeight="1" x14ac:dyDescent="0.2">
      <c r="A101" s="204">
        <v>15</v>
      </c>
      <c r="B101" s="333" t="s">
        <v>6</v>
      </c>
      <c r="C101" s="237" t="s">
        <v>111</v>
      </c>
      <c r="D101" s="158" t="str">
        <f>IFERROR(IFERROR(VLOOKUP(C101, Archive!$I$786:$P$3989, 8, FALSE), VLOOKUP(C101, Archive!$L$786:$Q$6126, 6, FALSE)), "-")</f>
        <v>-</v>
      </c>
      <c r="E101" s="156" t="str">
        <f>IFERROR(VLOOKUP(C101, Archive!$I$786:$S$3989, 11, FALSE), "-")</f>
        <v>-</v>
      </c>
      <c r="F101" s="205">
        <f ca="1">VLOOKUP($A101, Calcs!$A$3:'Calcs'!$ANA$180, 114, FALSE)</f>
        <v>3</v>
      </c>
      <c r="G101" s="206">
        <f ca="1">VLOOKUP($A101, Calcs!$A$3:'Calcs'!$ANA$180, 115, FALSE)</f>
        <v>2</v>
      </c>
      <c r="H101" s="207">
        <f ca="1">VLOOKUP($A101, Calcs!$A$3:'Calcs'!$ANA$180, 116, FALSE)</f>
        <v>0</v>
      </c>
      <c r="I101" s="208">
        <f ca="1">VLOOKUP($A101, Calcs!$A$3:'Calcs'!$ANA$180, 117, FALSE)</f>
        <v>2</v>
      </c>
      <c r="J101" s="209">
        <f ca="1">VLOOKUP($A101, Calcs!$A$3:'Calcs'!$ANA$180, 118, FALSE)</f>
        <v>3</v>
      </c>
      <c r="K101" s="210">
        <f ca="1">VLOOKUP($A101, Calcs!$A$3:'Calcs'!$ANA$180, 119, FALSE)</f>
        <v>1</v>
      </c>
      <c r="L101" s="211">
        <f ca="1">VLOOKUP($A101, Calcs!$A$3:'Calcs'!$ANA$180, 120, FALSE)</f>
        <v>0</v>
      </c>
      <c r="M101" s="212">
        <f ca="1">VLOOKUP($A101, Calcs!$A$3:'Calcs'!$ANA$180, 121, FALSE)</f>
        <v>0</v>
      </c>
      <c r="N101" s="213" t="str">
        <f t="shared" ca="1" si="110"/>
        <v>6-5</v>
      </c>
      <c r="O101" s="214">
        <f ca="1">VLOOKUP($A101, Calcs!$A$3:'Calcs'!$ANA$180, 311, FALSE)/X101</f>
        <v>37</v>
      </c>
      <c r="P101" s="214">
        <f ca="1">VLOOKUP($A101, Calcs!$A$3:'Calcs'!$ANA$180, 406, FALSE)/X101</f>
        <v>39.18181818181818</v>
      </c>
      <c r="Q101" s="214">
        <f t="shared" ca="1" si="111"/>
        <v>-2.1818181818181799</v>
      </c>
      <c r="R101" s="215">
        <f ca="1">VLOOKUP($A101,Calcs!$A$3:'Calcs'!$ANA$180,500,FALSE)/X101</f>
        <v>4.1727272727272728</v>
      </c>
      <c r="S101" s="214">
        <f ca="1">VLOOKUP($A101, Calcs!$A$3:'Calcs'!$ANA$180, 216, FALSE)/X101</f>
        <v>53.138488634729853</v>
      </c>
      <c r="T101" s="215">
        <f ca="1">VLOOKUP($A101, Calcs!$A$3:'Calcs'!$ANA$180, 594, FALSE)/X101</f>
        <v>-0.77454545454545431</v>
      </c>
      <c r="U101" s="214">
        <f ca="1">VLOOKUP($A101, Calcs!$A$3:'Calcs'!$ANA$180, 688, FALSE)/X101</f>
        <v>47.636363636363633</v>
      </c>
      <c r="V101" s="204">
        <f ca="1">VLOOKUP($A101, Calcs!$A$3:'Calcs'!$ANA$180, 782, FALSE)/X101</f>
        <v>46.672727272727272</v>
      </c>
      <c r="W101" s="220">
        <v>7</v>
      </c>
      <c r="X101" s="214">
        <f ca="1">VLOOKUP($A101, Calcs!$A$3:'Calcs'!$ANA$180, 9, FALSE)</f>
        <v>11</v>
      </c>
      <c r="Y101" s="215">
        <f t="shared" ca="1" si="112"/>
        <v>11.459694989106755</v>
      </c>
      <c r="Z101" s="215">
        <f t="shared" ca="1" si="113"/>
        <v>48.421003963099167</v>
      </c>
      <c r="AA101" s="215">
        <f t="shared" ca="1" si="114"/>
        <v>-1.4072727272727255</v>
      </c>
      <c r="AB101" s="204">
        <f t="shared" ca="1" si="115"/>
        <v>47.636363636363633</v>
      </c>
      <c r="AC101" s="204">
        <f t="shared" ca="1" si="116"/>
        <v>46.672727272727272</v>
      </c>
      <c r="AD101" s="158">
        <f t="shared" ca="1" si="117"/>
        <v>32.123351672846454</v>
      </c>
      <c r="AE101" s="215">
        <f t="shared" ca="1" si="118"/>
        <v>6.8317440871806134</v>
      </c>
      <c r="AF101" s="216">
        <f ca="1">VLOOKUP($A101,Calcs!$A$3:'Calcs'!$ANA$180,122,FALSE)</f>
        <v>8</v>
      </c>
      <c r="AG101" s="216">
        <f ca="1">VLOOKUP($A101,Calcs!$A$3:'Calcs'!$ANA$180,123,FALSE)</f>
        <v>3</v>
      </c>
      <c r="AH101" s="216">
        <f ca="1">VLOOKUP($A101,Calcs!$A$3:'Calcs'!$ANA$180,124,FALSE)*2</f>
        <v>18</v>
      </c>
      <c r="AI101" s="216">
        <f ca="1">VLOOKUP($A101,Calcs!$A$3:'Calcs'!$ANA$180,110,FALSE)*8</f>
        <v>0</v>
      </c>
      <c r="AJ101" s="216">
        <f ca="1">VLOOKUP($A101,Calcs!$A$3:'Calcs'!$ANA$180,112,FALSE)*12</f>
        <v>0</v>
      </c>
      <c r="AK101" s="157">
        <v>26</v>
      </c>
      <c r="AL101" s="216">
        <f t="shared" ca="1" si="119"/>
        <v>55</v>
      </c>
      <c r="AM101" s="352">
        <f t="shared" si="120"/>
        <v>26</v>
      </c>
      <c r="AN101" s="219">
        <v>100</v>
      </c>
      <c r="AO101" s="217">
        <f t="shared" ca="1" si="121"/>
        <v>100</v>
      </c>
      <c r="AP101" s="191">
        <f t="shared" ca="1" si="122"/>
        <v>0</v>
      </c>
      <c r="AQ101" s="155">
        <f t="shared" ca="1" si="123"/>
        <v>48.996672879024167</v>
      </c>
      <c r="AR101" s="203">
        <f t="shared" ca="1" si="124"/>
        <v>48.858823529411765</v>
      </c>
      <c r="AS101" s="203">
        <f t="shared" ca="1" si="125"/>
        <v>32.780745098039219</v>
      </c>
      <c r="AT101" s="203">
        <f t="shared" ca="1" si="126"/>
        <v>51.667219901275253</v>
      </c>
      <c r="AU101" s="203">
        <f t="shared" ca="1" si="127"/>
        <v>59.684300341296925</v>
      </c>
      <c r="AV101" s="203">
        <f t="shared" ca="1" si="128"/>
        <v>61.162932004426601</v>
      </c>
      <c r="AW101" s="203">
        <f t="shared" ca="1" si="129"/>
        <v>30.620878299148419</v>
      </c>
      <c r="AX101" s="203">
        <f t="shared" ca="1" si="130"/>
        <v>52.472777835191998</v>
      </c>
      <c r="AY101" s="203">
        <f t="shared" ca="1" si="131"/>
        <v>60.747368006852817</v>
      </c>
      <c r="AZ101" s="203">
        <f t="shared" ca="1" si="132"/>
        <v>41.152923860941982</v>
      </c>
      <c r="BA101" s="203">
        <f t="shared" ca="1" si="133"/>
        <v>43.251304996271436</v>
      </c>
      <c r="BB101" s="203">
        <f t="shared" ca="1" si="134"/>
        <v>48.245614035087719</v>
      </c>
      <c r="BC101" s="204">
        <v>93</v>
      </c>
      <c r="BE101">
        <f ca="1">VLOOKUP($A101, Calcs!$A$3:'Calcs'!$ANA$180, 872, FALSE)</f>
        <v>59</v>
      </c>
      <c r="BF101" s="5">
        <f t="shared" si="109"/>
        <v>8.90750703215347</v>
      </c>
      <c r="BG101">
        <f>(IF(A101&lt;17,SoC!X$2,IF(A101&lt;33,SoC!X$3,IF(A101&lt;49,SoC!X$4,IF(A101&lt;65,SoC!X$5,IF(A101&lt;81,SoC!X$6,IF(A101&lt;97,SoC!X$7,IF(A101&lt;113,SoC!X$8,IF(A101&lt;129,SoC!X$9,IF(A101&lt;145,SoC!X$10,SoC!X$11)))))))))+IF(BX101&lt;17,SoC!X$15,IF(BX101&lt;33,SoC!X$16,IF(BX101&lt;49,SoC!X$17,IF(BX101&lt;65,SoC!X$18,IF(BX101&lt;81,SoC!X$19,IF(BX101&lt;97,SoC!X$20,IF(BX101&lt;113,SoC!X$21,IF(BX101&lt;129,SoC!X$22,IF(BX101&lt;145,SoC!X$23,SoC!X$24))))))))))/2</f>
        <v>0.91122282938721999</v>
      </c>
      <c r="BH101" s="7">
        <v>51.667219901275253</v>
      </c>
      <c r="BI101" s="7">
        <v>59.684300341296925</v>
      </c>
      <c r="BJ101" s="5">
        <v>6.8317440871806134</v>
      </c>
      <c r="BK101" s="5">
        <v>48.972300357260778</v>
      </c>
      <c r="BL101">
        <f ca="1">VLOOKUP($A101, Calcs!$A$3:'Calcs'!$AXV$180, 1058, FALSE)</f>
        <v>1782</v>
      </c>
      <c r="BM101" s="4"/>
      <c r="BN101" s="5">
        <f t="shared" si="135"/>
        <v>0.69980211743935716</v>
      </c>
      <c r="BO101" s="5" t="str">
        <f t="shared" si="136"/>
        <v>DE</v>
      </c>
      <c r="BP101" s="65">
        <f t="shared" si="137"/>
        <v>-1.4786314174513877</v>
      </c>
      <c r="BQ101" s="90">
        <v>9</v>
      </c>
      <c r="BR101" s="8" t="s">
        <v>265</v>
      </c>
      <c r="BS101" s="5">
        <f t="shared" ca="1" si="138"/>
        <v>19.856875905144594</v>
      </c>
      <c r="BT101" s="5">
        <f t="shared" ca="1" si="139"/>
        <v>13.964803688637312</v>
      </c>
      <c r="BU101" s="5">
        <f t="shared" si="140"/>
        <v>-6.6645012079328012</v>
      </c>
      <c r="BV101" t="s">
        <v>916</v>
      </c>
      <c r="BX101" s="4">
        <v>102</v>
      </c>
      <c r="BY101" s="4">
        <v>13</v>
      </c>
      <c r="CA101" t="s">
        <v>1117</v>
      </c>
      <c r="CF101" s="64">
        <v>0.60192753713630187</v>
      </c>
      <c r="CG101" s="333" t="s">
        <v>111</v>
      </c>
      <c r="CK101">
        <v>100</v>
      </c>
      <c r="CL101">
        <v>110</v>
      </c>
      <c r="CM101">
        <v>99</v>
      </c>
      <c r="CN101">
        <v>94</v>
      </c>
      <c r="CO101">
        <v>87</v>
      </c>
      <c r="CP101">
        <v>94</v>
      </c>
      <c r="CQ101">
        <v>109</v>
      </c>
      <c r="CR101">
        <v>110</v>
      </c>
      <c r="CS101">
        <v>116</v>
      </c>
      <c r="CT101">
        <v>110</v>
      </c>
      <c r="CY101" s="333" t="s">
        <v>111</v>
      </c>
      <c r="CZ101" s="5">
        <v>49.690894239988992</v>
      </c>
      <c r="DA101" s="5">
        <f t="shared" si="141"/>
        <v>48.820463304494524</v>
      </c>
      <c r="DB101" s="7">
        <v>50.508485279474826</v>
      </c>
      <c r="DC101" s="7">
        <v>59.472422062350127</v>
      </c>
      <c r="DD101" s="7">
        <f t="shared" si="142"/>
        <v>50.615995147106325</v>
      </c>
      <c r="DE101" s="7">
        <f t="shared" si="143"/>
        <v>59.505469409527201</v>
      </c>
      <c r="DF101" s="5">
        <v>6.4903774928735851</v>
      </c>
      <c r="DG101" s="5">
        <f t="shared" si="144"/>
        <v>6.5165721946092701</v>
      </c>
      <c r="DJ101">
        <v>93</v>
      </c>
      <c r="DK101" s="64"/>
      <c r="DL101" s="7">
        <v>51.3685642205268</v>
      </c>
      <c r="DM101" s="7">
        <v>59.736800839766737</v>
      </c>
      <c r="DN101" s="5">
        <v>6.6999351067590656</v>
      </c>
      <c r="DO101">
        <v>44</v>
      </c>
      <c r="DQ101" s="5">
        <v>41.688510578323694</v>
      </c>
      <c r="DR101" s="5">
        <v>43.766382933742769</v>
      </c>
      <c r="DS101" s="5">
        <v>41.688510578323694</v>
      </c>
      <c r="DT101" s="5">
        <f t="shared" si="145"/>
        <v>43.766382933742769</v>
      </c>
      <c r="DU101">
        <v>1780</v>
      </c>
      <c r="DV101" s="5">
        <v>221</v>
      </c>
      <c r="DW101" s="7"/>
      <c r="DX101" s="7">
        <v>93</v>
      </c>
      <c r="DY101" s="5" t="s">
        <v>111</v>
      </c>
      <c r="DZ101" s="5"/>
      <c r="EA101" s="7">
        <v>117</v>
      </c>
      <c r="EB101" s="5">
        <v>25.504087193460489</v>
      </c>
      <c r="EC101" s="7">
        <v>41.688510578323694</v>
      </c>
      <c r="ED101" s="68">
        <v>66.701616925317907</v>
      </c>
      <c r="EE101">
        <v>0</v>
      </c>
    </row>
    <row r="102" spans="1:135" ht="14.45" customHeight="1" x14ac:dyDescent="0.2">
      <c r="A102" s="204">
        <v>50</v>
      </c>
      <c r="B102" s="327" t="s">
        <v>3</v>
      </c>
      <c r="C102" s="231" t="s">
        <v>76</v>
      </c>
      <c r="D102" s="158" t="str">
        <f>IFERROR(IFERROR(VLOOKUP(C102, Archive!$I$786:$P$3989, 8, FALSE), VLOOKUP(C102, Archive!$L$786:$Q$6126, 6, FALSE)), "-")</f>
        <v>-</v>
      </c>
      <c r="E102" s="156" t="str">
        <f>IFERROR(VLOOKUP(C102, Archive!$I$786:$S$3989, 11, FALSE), "-")</f>
        <v>-</v>
      </c>
      <c r="F102" s="205">
        <f ca="1">VLOOKUP($A102, Calcs!$A$3:'Calcs'!$ANA$180, 114, FALSE)</f>
        <v>2</v>
      </c>
      <c r="G102" s="206">
        <f ca="1">VLOOKUP($A102, Calcs!$A$3:'Calcs'!$ANA$180, 115, FALSE)</f>
        <v>3</v>
      </c>
      <c r="H102" s="207">
        <f ca="1">VLOOKUP($A102, Calcs!$A$3:'Calcs'!$ANA$180, 116, FALSE)</f>
        <v>1</v>
      </c>
      <c r="I102" s="208">
        <f ca="1">VLOOKUP($A102, Calcs!$A$3:'Calcs'!$ANA$180, 117, FALSE)</f>
        <v>1</v>
      </c>
      <c r="J102" s="209">
        <f ca="1">VLOOKUP($A102, Calcs!$A$3:'Calcs'!$ANA$180, 118, FALSE)</f>
        <v>0</v>
      </c>
      <c r="K102" s="210">
        <f ca="1">VLOOKUP($A102, Calcs!$A$3:'Calcs'!$ANA$180, 119, FALSE)</f>
        <v>2</v>
      </c>
      <c r="L102" s="211">
        <f ca="1">VLOOKUP($A102, Calcs!$A$3:'Calcs'!$ANA$180, 120, FALSE)</f>
        <v>0</v>
      </c>
      <c r="M102" s="212">
        <f ca="1">VLOOKUP($A102, Calcs!$A$3:'Calcs'!$ANA$180, 121, FALSE)</f>
        <v>0</v>
      </c>
      <c r="N102" s="213" t="str">
        <f t="shared" ca="1" si="110"/>
        <v>3-6</v>
      </c>
      <c r="O102" s="214">
        <f ca="1">VLOOKUP($A102, Calcs!$A$3:'Calcs'!$ANA$180, 311, FALSE)/X102</f>
        <v>33.777777777777779</v>
      </c>
      <c r="P102" s="214">
        <f ca="1">VLOOKUP($A102, Calcs!$A$3:'Calcs'!$ANA$180, 406, FALSE)/X102</f>
        <v>33.222222222222221</v>
      </c>
      <c r="Q102" s="214">
        <f t="shared" ca="1" si="111"/>
        <v>0.55555555555555713</v>
      </c>
      <c r="R102" s="215">
        <f ca="1">VLOOKUP($A102,Calcs!$A$3:'Calcs'!$ANA$180,500,FALSE)/X102</f>
        <v>3.7633333333333336</v>
      </c>
      <c r="S102" s="214">
        <f ca="1">VLOOKUP($A102, Calcs!$A$3:'Calcs'!$ANA$180, 216, FALSE)/X102</f>
        <v>54.332955983011338</v>
      </c>
      <c r="T102" s="215">
        <f ca="1">VLOOKUP($A102, Calcs!$A$3:'Calcs'!$ANA$180, 594, FALSE)/X102</f>
        <v>-2.2933333333333334</v>
      </c>
      <c r="U102" s="214">
        <f ca="1">VLOOKUP($A102, Calcs!$A$3:'Calcs'!$ANA$180, 688, FALSE)/X102</f>
        <v>48.333333333333336</v>
      </c>
      <c r="V102" s="204">
        <f ca="1">VLOOKUP($A102, Calcs!$A$3:'Calcs'!$ANA$180, 782, FALSE)/X102</f>
        <v>53.977777777777774</v>
      </c>
      <c r="W102" s="220">
        <v>9</v>
      </c>
      <c r="X102" s="214">
        <f ca="1">VLOOKUP($A102, Calcs!$A$3:'Calcs'!$ANA$180, 9, FALSE)</f>
        <v>9</v>
      </c>
      <c r="Y102" s="215">
        <f t="shared" ca="1" si="112"/>
        <v>13.433717153823443</v>
      </c>
      <c r="Z102" s="215">
        <f t="shared" ca="1" si="113"/>
        <v>42.944859940095228</v>
      </c>
      <c r="AA102" s="215">
        <f t="shared" ca="1" si="114"/>
        <v>2.8488888888888906</v>
      </c>
      <c r="AB102" s="204">
        <f t="shared" ca="1" si="115"/>
        <v>48.333333333333336</v>
      </c>
      <c r="AC102" s="204">
        <f t="shared" ca="1" si="116"/>
        <v>53.977777777777774</v>
      </c>
      <c r="AD102" s="158">
        <f t="shared" ca="1" si="117"/>
        <v>29.192357393419123</v>
      </c>
      <c r="AE102" s="215">
        <f t="shared" ca="1" si="118"/>
        <v>7.3469570420533818</v>
      </c>
      <c r="AF102" s="216">
        <f ca="1">VLOOKUP($A102,Calcs!$A$3:'Calcs'!$ANA$180,122,FALSE)</f>
        <v>7</v>
      </c>
      <c r="AG102" s="216">
        <f ca="1">VLOOKUP($A102,Calcs!$A$3:'Calcs'!$ANA$180,123,FALSE)</f>
        <v>5</v>
      </c>
      <c r="AH102" s="216">
        <f ca="1">VLOOKUP($A102,Calcs!$A$3:'Calcs'!$ANA$180,124,FALSE)*2</f>
        <v>0</v>
      </c>
      <c r="AI102" s="216">
        <f ca="1">VLOOKUP($A102,Calcs!$A$3:'Calcs'!$ANA$180,110,FALSE)*8</f>
        <v>0</v>
      </c>
      <c r="AJ102" s="216">
        <f ca="1">VLOOKUP($A102,Calcs!$A$3:'Calcs'!$ANA$180,112,FALSE)*12</f>
        <v>0</v>
      </c>
      <c r="AK102" s="157">
        <v>30</v>
      </c>
      <c r="AL102" s="216">
        <f t="shared" ca="1" si="119"/>
        <v>42</v>
      </c>
      <c r="AM102" s="352">
        <f t="shared" si="120"/>
        <v>30</v>
      </c>
      <c r="AN102" s="218">
        <v>101</v>
      </c>
      <c r="AO102" s="217">
        <f t="shared" ca="1" si="121"/>
        <v>101</v>
      </c>
      <c r="AP102" s="191">
        <f t="shared" ca="1" si="122"/>
        <v>0</v>
      </c>
      <c r="AQ102" s="155">
        <f t="shared" ca="1" si="123"/>
        <v>48.728672431311956</v>
      </c>
      <c r="AR102" s="203">
        <f t="shared" ca="1" si="124"/>
        <v>41.17647058823529</v>
      </c>
      <c r="AS102" s="203">
        <f t="shared" ca="1" si="125"/>
        <v>45.588235294117645</v>
      </c>
      <c r="AT102" s="203">
        <f t="shared" ca="1" si="126"/>
        <v>45.643508187012813</v>
      </c>
      <c r="AU102" s="203">
        <f t="shared" ca="1" si="127"/>
        <v>72.269624573378849</v>
      </c>
      <c r="AV102" s="203">
        <f t="shared" ca="1" si="128"/>
        <v>71.698725806143557</v>
      </c>
      <c r="AW102" s="203">
        <f t="shared" ca="1" si="129"/>
        <v>24.12580589119419</v>
      </c>
      <c r="AX102" s="203">
        <f t="shared" ca="1" si="130"/>
        <v>59.070610083396765</v>
      </c>
      <c r="AY102" s="203">
        <f t="shared" ca="1" si="131"/>
        <v>67.130521726820518</v>
      </c>
      <c r="AZ102" s="203">
        <f t="shared" ca="1" si="132"/>
        <v>38.591201425778351</v>
      </c>
      <c r="BA102" s="203">
        <f t="shared" ca="1" si="133"/>
        <v>23.117076808351978</v>
      </c>
      <c r="BB102" s="203">
        <f t="shared" ca="1" si="134"/>
        <v>36.84210526315789</v>
      </c>
      <c r="BC102" s="204">
        <v>81</v>
      </c>
      <c r="BE102">
        <f ca="1">VLOOKUP($A102, Calcs!$A$3:'Calcs'!$ANA$180, 872, FALSE)</f>
        <v>72</v>
      </c>
      <c r="BF102" s="5">
        <f t="shared" si="109"/>
        <v>7.8954432381125734</v>
      </c>
      <c r="BG102">
        <f>(IF(A102&lt;17,SoC!X$2,IF(A102&lt;33,SoC!X$3,IF(A102&lt;49,SoC!X$4,IF(A102&lt;65,SoC!X$5,IF(A102&lt;81,SoC!X$6,IF(A102&lt;97,SoC!X$7,IF(A102&lt;113,SoC!X$8,IF(A102&lt;129,SoC!X$9,IF(A102&lt;145,SoC!X$10,SoC!X$11)))))))))+IF(BX102&lt;17,SoC!X$15,IF(BX102&lt;33,SoC!X$16,IF(BX102&lt;49,SoC!X$17,IF(BX102&lt;65,SoC!X$18,IF(BX102&lt;81,SoC!X$19,IF(BX102&lt;97,SoC!X$20,IF(BX102&lt;113,SoC!X$21,IF(BX102&lt;129,SoC!X$22,IF(BX102&lt;145,SoC!X$23,SoC!X$24))))))))))/2</f>
        <v>0.79040168463359683</v>
      </c>
      <c r="BH102" s="7">
        <v>45.643508187012813</v>
      </c>
      <c r="BI102" s="7">
        <v>72.269624573378849</v>
      </c>
      <c r="BJ102" s="5">
        <v>7.3469570420533818</v>
      </c>
      <c r="BK102" s="5">
        <v>48.693040476407162</v>
      </c>
      <c r="BL102">
        <f ca="1">VLOOKUP($A102, Calcs!$A$3:'Calcs'!$AXV$180, 1058, FALSE)</f>
        <v>1512</v>
      </c>
      <c r="BM102" s="4"/>
      <c r="BN102" s="5">
        <f t="shared" si="135"/>
        <v>0.69780398735180038</v>
      </c>
      <c r="BO102" s="5" t="str">
        <f t="shared" si="136"/>
        <v>DE</v>
      </c>
      <c r="BP102" s="65">
        <f t="shared" si="137"/>
        <v>-1.276876916185727</v>
      </c>
      <c r="BQ102" s="90">
        <v>8</v>
      </c>
      <c r="BR102" s="8" t="s">
        <v>264</v>
      </c>
      <c r="BS102" s="5">
        <f t="shared" ca="1" si="138"/>
        <v>19.631351173121562</v>
      </c>
      <c r="BT102" s="5">
        <f t="shared" ca="1" si="139"/>
        <v>13.847739795834928</v>
      </c>
      <c r="BU102" s="5">
        <f t="shared" si="140"/>
        <v>-6.9437610887864167</v>
      </c>
      <c r="BV102" t="s">
        <v>921</v>
      </c>
      <c r="BX102" s="4">
        <v>140</v>
      </c>
      <c r="BY102" s="4">
        <v>1</v>
      </c>
      <c r="CA102" t="s">
        <v>1117</v>
      </c>
      <c r="CF102" s="64">
        <v>9.2096166988764064E-2</v>
      </c>
      <c r="CG102" s="327" t="s">
        <v>76</v>
      </c>
      <c r="CK102">
        <v>101</v>
      </c>
      <c r="CL102">
        <v>101</v>
      </c>
      <c r="CM102">
        <v>95</v>
      </c>
      <c r="CN102">
        <v>110</v>
      </c>
      <c r="CO102">
        <v>97</v>
      </c>
      <c r="CP102">
        <v>120</v>
      </c>
      <c r="CQ102">
        <v>116</v>
      </c>
      <c r="CR102">
        <v>111</v>
      </c>
      <c r="CS102">
        <v>123</v>
      </c>
      <c r="CT102">
        <v>120</v>
      </c>
      <c r="CY102" s="327" t="s">
        <v>76</v>
      </c>
      <c r="CZ102" s="5">
        <v>51.861307466374704</v>
      </c>
      <c r="DA102" s="5">
        <f t="shared" si="141"/>
        <v>50.344167408442402</v>
      </c>
      <c r="DB102" s="7">
        <v>45.775052675739659</v>
      </c>
      <c r="DC102" s="7">
        <v>73.381294964028783</v>
      </c>
      <c r="DD102" s="7">
        <f t="shared" si="142"/>
        <v>45.378658364621721</v>
      </c>
      <c r="DE102" s="7">
        <f t="shared" si="143"/>
        <v>72.399310901135536</v>
      </c>
      <c r="DF102" s="5">
        <v>7.6501633969478062</v>
      </c>
      <c r="DG102" s="5">
        <f t="shared" si="144"/>
        <v>7.5159452380255161</v>
      </c>
      <c r="DJ102">
        <v>81</v>
      </c>
      <c r="DK102" s="64"/>
      <c r="DL102" s="7">
        <v>42.603898186796137</v>
      </c>
      <c r="DM102" s="7">
        <v>65.525422460882893</v>
      </c>
      <c r="DN102" s="5">
        <v>6.576418125569484</v>
      </c>
      <c r="DO102">
        <v>35</v>
      </c>
      <c r="DQ102" s="5">
        <v>38.256213717618593</v>
      </c>
      <c r="DR102" s="5">
        <v>41.192160288213941</v>
      </c>
      <c r="DS102" s="5">
        <v>38.256213717618593</v>
      </c>
      <c r="DT102" s="5">
        <f t="shared" si="145"/>
        <v>41.192160288213941</v>
      </c>
      <c r="DU102">
        <v>1457</v>
      </c>
      <c r="DV102" s="5">
        <v>175.25</v>
      </c>
      <c r="DW102" s="7"/>
      <c r="DX102" s="7">
        <v>81</v>
      </c>
      <c r="DY102" s="5" t="s">
        <v>76</v>
      </c>
      <c r="DZ102" s="5"/>
      <c r="EA102" s="7">
        <v>87</v>
      </c>
      <c r="EB102" s="5">
        <v>18.96457765667575</v>
      </c>
      <c r="EC102" s="7">
        <v>38.256213717618593</v>
      </c>
      <c r="ED102" s="68">
        <v>61.209941948189751</v>
      </c>
      <c r="EE102">
        <v>0</v>
      </c>
    </row>
    <row r="103" spans="1:135" ht="14.45" customHeight="1" x14ac:dyDescent="0.2">
      <c r="A103" s="204">
        <v>77</v>
      </c>
      <c r="B103" s="329" t="s">
        <v>2</v>
      </c>
      <c r="C103" s="233" t="s">
        <v>50</v>
      </c>
      <c r="D103" s="158" t="str">
        <f>IFERROR(IFERROR(VLOOKUP(C103, Archive!$I$786:$P$3989, 8, FALSE), VLOOKUP(C103, Archive!$L$786:$Q$6126, 6, FALSE)), "-")</f>
        <v>-</v>
      </c>
      <c r="E103" s="156" t="str">
        <f>IFERROR(VLOOKUP(C103, Archive!$I$786:$S$3989, 11, FALSE), "-")</f>
        <v>-</v>
      </c>
      <c r="F103" s="205">
        <f ca="1">VLOOKUP($A103, Calcs!$A$3:'Calcs'!$ANA$180, 114, FALSE)</f>
        <v>2</v>
      </c>
      <c r="G103" s="206">
        <f ca="1">VLOOKUP($A103, Calcs!$A$3:'Calcs'!$ANA$180, 115, FALSE)</f>
        <v>3</v>
      </c>
      <c r="H103" s="207">
        <f ca="1">VLOOKUP($A103, Calcs!$A$3:'Calcs'!$ANA$180, 116, FALSE)</f>
        <v>0</v>
      </c>
      <c r="I103" s="208">
        <f ca="1">VLOOKUP($A103, Calcs!$A$3:'Calcs'!$ANA$180, 117, FALSE)</f>
        <v>2</v>
      </c>
      <c r="J103" s="209">
        <f ca="1">VLOOKUP($A103, Calcs!$A$3:'Calcs'!$ANA$180, 118, FALSE)</f>
        <v>2</v>
      </c>
      <c r="K103" s="210">
        <f ca="1">VLOOKUP($A103, Calcs!$A$3:'Calcs'!$ANA$180, 119, FALSE)</f>
        <v>1</v>
      </c>
      <c r="L103" s="211">
        <f ca="1">VLOOKUP($A103, Calcs!$A$3:'Calcs'!$ANA$180, 120, FALSE)</f>
        <v>0</v>
      </c>
      <c r="M103" s="212">
        <f ca="1">VLOOKUP($A103, Calcs!$A$3:'Calcs'!$ANA$180, 121, FALSE)</f>
        <v>0</v>
      </c>
      <c r="N103" s="213" t="str">
        <f t="shared" ca="1" si="110"/>
        <v>4-6</v>
      </c>
      <c r="O103" s="214">
        <f ca="1">VLOOKUP($A103, Calcs!$A$3:'Calcs'!$ANA$180, 311, FALSE)/X103</f>
        <v>44.1</v>
      </c>
      <c r="P103" s="214">
        <f ca="1">VLOOKUP($A103, Calcs!$A$3:'Calcs'!$ANA$180, 406, FALSE)/X103</f>
        <v>45.8</v>
      </c>
      <c r="Q103" s="214">
        <f t="shared" ca="1" si="111"/>
        <v>-1.6999999999999957</v>
      </c>
      <c r="R103" s="215">
        <f ca="1">VLOOKUP($A103,Calcs!$A$3:'Calcs'!$ANA$180,500,FALSE)/X103</f>
        <v>4.1519999999999992</v>
      </c>
      <c r="S103" s="214">
        <f ca="1">VLOOKUP($A103, Calcs!$A$3:'Calcs'!$ANA$180, 216, FALSE)/X103</f>
        <v>54.455996847464505</v>
      </c>
      <c r="T103" s="215">
        <f ca="1">VLOOKUP($A103, Calcs!$A$3:'Calcs'!$ANA$180, 594, FALSE)/X103</f>
        <v>-3.5050000000000003</v>
      </c>
      <c r="U103" s="214">
        <f ca="1">VLOOKUP($A103, Calcs!$A$3:'Calcs'!$ANA$180, 688, FALSE)/X103</f>
        <v>45</v>
      </c>
      <c r="V103" s="204">
        <f ca="1">VLOOKUP($A103, Calcs!$A$3:'Calcs'!$ANA$180, 782, FALSE)/X103</f>
        <v>58.5</v>
      </c>
      <c r="W103" s="220">
        <v>6</v>
      </c>
      <c r="X103" s="214">
        <f ca="1">VLOOKUP($A103, Calcs!$A$3:'Calcs'!$ANA$180, 9, FALSE)</f>
        <v>10</v>
      </c>
      <c r="Y103" s="215">
        <f t="shared" ca="1" si="112"/>
        <v>11.632947976878615</v>
      </c>
      <c r="Z103" s="215">
        <f t="shared" ca="1" si="113"/>
        <v>57.313832524952922</v>
      </c>
      <c r="AA103" s="215">
        <f t="shared" ca="1" si="114"/>
        <v>1.8050000000000046</v>
      </c>
      <c r="AB103" s="204">
        <f t="shared" ca="1" si="115"/>
        <v>45</v>
      </c>
      <c r="AC103" s="204">
        <f t="shared" ca="1" si="116"/>
        <v>58.5</v>
      </c>
      <c r="AD103" s="158">
        <f t="shared" ca="1" si="117"/>
        <v>35.971552439742815</v>
      </c>
      <c r="AE103" s="215">
        <f t="shared" ca="1" si="118"/>
        <v>7.6485292703891776</v>
      </c>
      <c r="AF103" s="216">
        <f ca="1">VLOOKUP($A103,Calcs!$A$3:'Calcs'!$ANA$180,122,FALSE)</f>
        <v>6</v>
      </c>
      <c r="AG103" s="216">
        <f ca="1">VLOOKUP($A103,Calcs!$A$3:'Calcs'!$ANA$180,123,FALSE)</f>
        <v>2</v>
      </c>
      <c r="AH103" s="216">
        <f ca="1">VLOOKUP($A103,Calcs!$A$3:'Calcs'!$ANA$180,124,FALSE)*2</f>
        <v>12</v>
      </c>
      <c r="AI103" s="216">
        <f ca="1">VLOOKUP($A103,Calcs!$A$3:'Calcs'!$ANA$180,110,FALSE)*8</f>
        <v>0</v>
      </c>
      <c r="AJ103" s="216">
        <f ca="1">VLOOKUP($A103,Calcs!$A$3:'Calcs'!$ANA$180,112,FALSE)*12</f>
        <v>0</v>
      </c>
      <c r="AK103" s="157">
        <v>38</v>
      </c>
      <c r="AL103" s="216">
        <f t="shared" ca="1" si="119"/>
        <v>58</v>
      </c>
      <c r="AM103" s="352">
        <f t="shared" si="120"/>
        <v>38</v>
      </c>
      <c r="AN103" s="219">
        <v>102</v>
      </c>
      <c r="AO103" s="217">
        <f t="shared" ca="1" si="121"/>
        <v>102</v>
      </c>
      <c r="AP103" s="191">
        <f t="shared" ca="1" si="122"/>
        <v>0</v>
      </c>
      <c r="AQ103" s="155">
        <f t="shared" ca="1" si="123"/>
        <v>48.353448336385455</v>
      </c>
      <c r="AR103" s="203">
        <f t="shared" ca="1" si="124"/>
        <v>36.494117647058829</v>
      </c>
      <c r="AS103" s="203">
        <f t="shared" ca="1" si="125"/>
        <v>26.592392156862751</v>
      </c>
      <c r="AT103" s="203">
        <f t="shared" ca="1" si="126"/>
        <v>64.237859379223281</v>
      </c>
      <c r="AU103" s="203">
        <f t="shared" ca="1" si="127"/>
        <v>45.708191126279864</v>
      </c>
      <c r="AV103" s="203">
        <f t="shared" ca="1" si="128"/>
        <v>62.087621598759348</v>
      </c>
      <c r="AW103" s="203">
        <f t="shared" ca="1" si="129"/>
        <v>41.168366673838669</v>
      </c>
      <c r="AX103" s="203">
        <f t="shared" ca="1" si="130"/>
        <v>57.452390571125264</v>
      </c>
      <c r="AY103" s="203">
        <f t="shared" ca="1" si="131"/>
        <v>70.866805671031429</v>
      </c>
      <c r="AZ103" s="203">
        <f t="shared" ca="1" si="132"/>
        <v>44.432530102918285</v>
      </c>
      <c r="BA103" s="203">
        <f t="shared" ca="1" si="133"/>
        <v>34.973900074571219</v>
      </c>
      <c r="BB103" s="203">
        <f t="shared" ca="1" si="134"/>
        <v>50.877192982456144</v>
      </c>
      <c r="BC103" s="204">
        <v>80</v>
      </c>
      <c r="BE103">
        <f ca="1">VLOOKUP($A103, Calcs!$A$3:'Calcs'!$ANA$180, 872, FALSE)</f>
        <v>63.5</v>
      </c>
      <c r="BF103" s="5">
        <f t="shared" si="109"/>
        <v>4.9161873836474506</v>
      </c>
      <c r="BG103">
        <f>(IF(A103&lt;17,SoC!X$2,IF(A103&lt;33,SoC!X$3,IF(A103&lt;49,SoC!X$4,IF(A103&lt;65,SoC!X$5,IF(A103&lt;81,SoC!X$6,IF(A103&lt;97,SoC!X$7,IF(A103&lt;113,SoC!X$8,IF(A103&lt;129,SoC!X$9,IF(A103&lt;145,SoC!X$10,SoC!X$11)))))))))+IF(BX103&lt;17,SoC!X$15,IF(BX103&lt;33,SoC!X$16,IF(BX103&lt;49,SoC!X$17,IF(BX103&lt;65,SoC!X$18,IF(BX103&lt;81,SoC!X$19,IF(BX103&lt;97,SoC!X$20,IF(BX103&lt;113,SoC!X$21,IF(BX103&lt;129,SoC!X$22,IF(BX103&lt;145,SoC!X$23,SoC!X$24))))))))))/2</f>
        <v>1.052479723867574</v>
      </c>
      <c r="BH103" s="7">
        <v>64.237859379223281</v>
      </c>
      <c r="BI103" s="7">
        <v>45.708191126279864</v>
      </c>
      <c r="BJ103" s="5">
        <v>7.6485292703891776</v>
      </c>
      <c r="BK103" s="5">
        <v>48.323747672949004</v>
      </c>
      <c r="BL103">
        <f ca="1">VLOOKUP($A103, Calcs!$A$3:'Calcs'!$AXV$180, 1058, FALSE)</f>
        <v>1671</v>
      </c>
      <c r="BM103" s="4"/>
      <c r="BN103" s="5">
        <f t="shared" si="135"/>
        <v>0.69515284414975242</v>
      </c>
      <c r="BO103" s="5" t="str">
        <f t="shared" si="136"/>
        <v>DE</v>
      </c>
      <c r="BP103" s="65">
        <f t="shared" si="137"/>
        <v>-1.1999493627094606</v>
      </c>
      <c r="BQ103" s="90">
        <v>5</v>
      </c>
      <c r="BR103" s="8" t="s">
        <v>265</v>
      </c>
      <c r="BS103" s="5">
        <f t="shared" ca="1" si="138"/>
        <v>20.479328850051115</v>
      </c>
      <c r="BT103" s="5">
        <f t="shared" ca="1" si="139"/>
        <v>14.075005100959388</v>
      </c>
      <c r="BU103" s="5">
        <f t="shared" si="140"/>
        <v>-7.3130538922445751</v>
      </c>
      <c r="BV103" t="s">
        <v>919</v>
      </c>
      <c r="BX103" s="4">
        <v>81</v>
      </c>
      <c r="BY103" s="4">
        <v>3</v>
      </c>
      <c r="CA103" t="s">
        <v>898</v>
      </c>
      <c r="CF103" s="64">
        <v>0.60851127808479366</v>
      </c>
      <c r="CG103" s="329" t="s">
        <v>50</v>
      </c>
      <c r="CK103">
        <v>102</v>
      </c>
      <c r="CL103">
        <v>108</v>
      </c>
      <c r="CM103">
        <v>125</v>
      </c>
      <c r="CN103">
        <v>120</v>
      </c>
      <c r="CO103">
        <v>111</v>
      </c>
      <c r="CP103">
        <v>111</v>
      </c>
      <c r="CQ103">
        <v>124</v>
      </c>
      <c r="CR103">
        <v>131</v>
      </c>
      <c r="CS103">
        <v>127</v>
      </c>
      <c r="CT103">
        <v>124</v>
      </c>
      <c r="CY103" s="329" t="s">
        <v>50</v>
      </c>
      <c r="CZ103" s="5">
        <v>41.360318661260443</v>
      </c>
      <c r="DA103" s="5">
        <f t="shared" si="141"/>
        <v>40.8512312027596</v>
      </c>
      <c r="DB103" s="7">
        <v>54.648882730039958</v>
      </c>
      <c r="DC103" s="7">
        <v>41.007194244604314</v>
      </c>
      <c r="DD103" s="7">
        <f t="shared" si="142"/>
        <v>54.849491608377193</v>
      </c>
      <c r="DE103" s="7">
        <f t="shared" si="143"/>
        <v>40.326557153761776</v>
      </c>
      <c r="DF103" s="5">
        <v>7.0790182935206483</v>
      </c>
      <c r="DG103" s="5">
        <f t="shared" si="144"/>
        <v>7.0109010207207278</v>
      </c>
      <c r="DJ103">
        <v>80</v>
      </c>
      <c r="DK103" s="64"/>
      <c r="DL103" s="7">
        <v>56.253753756737844</v>
      </c>
      <c r="DM103" s="7">
        <v>35.56209751786399</v>
      </c>
      <c r="DN103" s="5">
        <v>6.5340801111212832</v>
      </c>
      <c r="DO103">
        <v>38</v>
      </c>
      <c r="DQ103" s="5">
        <v>35.471564563718516</v>
      </c>
      <c r="DR103" s="5">
        <v>39.103673422788887</v>
      </c>
      <c r="DS103" s="5">
        <v>35.471564563718516</v>
      </c>
      <c r="DT103" s="5">
        <f t="shared" si="145"/>
        <v>39.103673422788887</v>
      </c>
      <c r="DU103">
        <v>1656</v>
      </c>
      <c r="DV103" s="5">
        <v>188.75</v>
      </c>
      <c r="DW103" s="7"/>
      <c r="DX103" s="7">
        <v>80</v>
      </c>
      <c r="DY103" s="5" t="s">
        <v>50</v>
      </c>
      <c r="DZ103" s="5"/>
      <c r="EA103" s="7">
        <v>94</v>
      </c>
      <c r="EB103" s="5">
        <v>20.490463215258856</v>
      </c>
      <c r="EC103" s="7">
        <v>35.471564563718516</v>
      </c>
      <c r="ED103" s="68">
        <v>56.754503301949626</v>
      </c>
      <c r="EE103">
        <v>2</v>
      </c>
    </row>
    <row r="104" spans="1:135" ht="14.45" customHeight="1" x14ac:dyDescent="0.2">
      <c r="A104" s="204">
        <v>146</v>
      </c>
      <c r="B104" s="330" t="s">
        <v>398</v>
      </c>
      <c r="C104" s="234" t="s">
        <v>473</v>
      </c>
      <c r="D104" s="158" t="str">
        <f>IFERROR(IFERROR(VLOOKUP(C104, Archive!$I$786:$P$3989, 8, FALSE), VLOOKUP(C104, Archive!$L$786:$Q$6126, 6, FALSE)), "-")</f>
        <v>-</v>
      </c>
      <c r="E104" s="156" t="str">
        <f>IFERROR(VLOOKUP(C104, Archive!$I$786:$S$3989, 11, FALSE), "-")</f>
        <v>-</v>
      </c>
      <c r="F104" s="205">
        <f ca="1">VLOOKUP($A104, Calcs!$A$3:'Calcs'!$ANA$180, 114, FALSE)</f>
        <v>0</v>
      </c>
      <c r="G104" s="206">
        <f ca="1">VLOOKUP($A104, Calcs!$A$3:'Calcs'!$ANA$180, 115, FALSE)</f>
        <v>5</v>
      </c>
      <c r="H104" s="207">
        <f ca="1">VLOOKUP($A104, Calcs!$A$3:'Calcs'!$ANA$180, 116, FALSE)</f>
        <v>2</v>
      </c>
      <c r="I104" s="208">
        <f ca="1">VLOOKUP($A104, Calcs!$A$3:'Calcs'!$ANA$180, 117, FALSE)</f>
        <v>0</v>
      </c>
      <c r="J104" s="209">
        <f ca="1">VLOOKUP($A104, Calcs!$A$3:'Calcs'!$ANA$180, 118, FALSE)</f>
        <v>1</v>
      </c>
      <c r="K104" s="210">
        <f ca="1">VLOOKUP($A104, Calcs!$A$3:'Calcs'!$ANA$180, 119, FALSE)</f>
        <v>2</v>
      </c>
      <c r="L104" s="211">
        <f ca="1">VLOOKUP($A104, Calcs!$A$3:'Calcs'!$ANA$180, 120, FALSE)</f>
        <v>0</v>
      </c>
      <c r="M104" s="212">
        <f ca="1">VLOOKUP($A104, Calcs!$A$3:'Calcs'!$ANA$180, 121, FALSE)</f>
        <v>0</v>
      </c>
      <c r="N104" s="213" t="str">
        <f t="shared" ca="1" si="110"/>
        <v>3-7</v>
      </c>
      <c r="O104" s="214">
        <f ca="1">VLOOKUP($A104, Calcs!$A$3:'Calcs'!$ANA$180, 311, FALSE)/X104</f>
        <v>33</v>
      </c>
      <c r="P104" s="214">
        <f ca="1">VLOOKUP($A104, Calcs!$A$3:'Calcs'!$ANA$180, 406, FALSE)/X104</f>
        <v>39.700000000000003</v>
      </c>
      <c r="Q104" s="214">
        <f t="shared" ca="1" si="111"/>
        <v>-6.7000000000000028</v>
      </c>
      <c r="R104" s="215">
        <f ca="1">VLOOKUP($A104,Calcs!$A$3:'Calcs'!$ANA$180,500,FALSE)/X104</f>
        <v>4.0170000000000003</v>
      </c>
      <c r="S104" s="214">
        <f ca="1">VLOOKUP($A104, Calcs!$A$3:'Calcs'!$ANA$180, 216, FALSE)/X104</f>
        <v>65.717543659160768</v>
      </c>
      <c r="T104" s="215">
        <f ca="1">VLOOKUP($A104, Calcs!$A$3:'Calcs'!$ANA$180, 594, FALSE)/X104</f>
        <v>-3.601</v>
      </c>
      <c r="U104" s="214">
        <f ca="1">VLOOKUP($A104, Calcs!$A$3:'Calcs'!$ANA$180, 688, FALSE)/X104</f>
        <v>60.1</v>
      </c>
      <c r="V104" s="204">
        <f ca="1">VLOOKUP($A104, Calcs!$A$3:'Calcs'!$ANA$180, 782, FALSE)/X104</f>
        <v>38.279999999999994</v>
      </c>
      <c r="W104" s="220">
        <v>4</v>
      </c>
      <c r="X104" s="214">
        <f ca="1">VLOOKUP($A104, Calcs!$A$3:'Calcs'!$ANA$180, 9, FALSE)</f>
        <v>10</v>
      </c>
      <c r="Y104" s="215">
        <f t="shared" ca="1" si="112"/>
        <v>10.779188449091359</v>
      </c>
      <c r="Z104" s="215">
        <f t="shared" ca="1" si="113"/>
        <v>73.499224456457171</v>
      </c>
      <c r="AA104" s="215">
        <f t="shared" ca="1" si="114"/>
        <v>-3.0990000000000029</v>
      </c>
      <c r="AB104" s="204">
        <f t="shared" ca="1" si="115"/>
        <v>60.1</v>
      </c>
      <c r="AC104" s="204">
        <f t="shared" ca="1" si="116"/>
        <v>38.279999999999994</v>
      </c>
      <c r="AD104" s="158">
        <f t="shared" ca="1" si="117"/>
        <v>43.079144088228496</v>
      </c>
      <c r="AE104" s="215">
        <f t="shared" ca="1" si="118"/>
        <v>6.1870833193032073</v>
      </c>
      <c r="AF104" s="216">
        <f ca="1">VLOOKUP($A104,Calcs!$A$3:'Calcs'!$ANA$180,122,FALSE)</f>
        <v>2</v>
      </c>
      <c r="AG104" s="216">
        <f ca="1">VLOOKUP($A104,Calcs!$A$3:'Calcs'!$ANA$180,123,FALSE)</f>
        <v>6</v>
      </c>
      <c r="AH104" s="216">
        <f ca="1">VLOOKUP($A104,Calcs!$A$3:'Calcs'!$ANA$180,124,FALSE)*2</f>
        <v>6</v>
      </c>
      <c r="AI104" s="216">
        <f ca="1">VLOOKUP($A104,Calcs!$A$3:'Calcs'!$ANA$180,110,FALSE)*8</f>
        <v>0</v>
      </c>
      <c r="AJ104" s="216">
        <f ca="1">VLOOKUP($A104,Calcs!$A$3:'Calcs'!$ANA$180,112,FALSE)*12</f>
        <v>0</v>
      </c>
      <c r="AK104" s="157">
        <v>26</v>
      </c>
      <c r="AL104" s="216">
        <f t="shared" ca="1" si="119"/>
        <v>40</v>
      </c>
      <c r="AM104" s="352">
        <f t="shared" si="120"/>
        <v>26</v>
      </c>
      <c r="AN104" s="218">
        <v>103</v>
      </c>
      <c r="AO104" s="217">
        <f t="shared" ca="1" si="121"/>
        <v>103</v>
      </c>
      <c r="AP104" s="191">
        <f t="shared" ca="1" si="122"/>
        <v>0</v>
      </c>
      <c r="AQ104" s="155">
        <f t="shared" ca="1" si="123"/>
        <v>47.74442507771947</v>
      </c>
      <c r="AR104" s="203">
        <f t="shared" ca="1" si="124"/>
        <v>12.364705882352942</v>
      </c>
      <c r="AS104" s="203">
        <f t="shared" ca="1" si="125"/>
        <v>47.855019607843133</v>
      </c>
      <c r="AT104" s="203">
        <f t="shared" ca="1" si="126"/>
        <v>44.150139109612276</v>
      </c>
      <c r="AU104" s="203">
        <f t="shared" ca="1" si="127"/>
        <v>58.590017064846414</v>
      </c>
      <c r="AV104" s="203">
        <f t="shared" ca="1" si="128"/>
        <v>57.530917777600003</v>
      </c>
      <c r="AW104" s="203">
        <f t="shared" ca="1" si="129"/>
        <v>60.365322068845195</v>
      </c>
      <c r="AX104" s="203">
        <f t="shared" ca="1" si="130"/>
        <v>49.850289837371641</v>
      </c>
      <c r="AY104" s="203">
        <f t="shared" ca="1" si="131"/>
        <v>52.760440000335421</v>
      </c>
      <c r="AZ104" s="203">
        <f t="shared" ca="1" si="132"/>
        <v>50.284532270010615</v>
      </c>
      <c r="BA104" s="203">
        <f t="shared" ca="1" si="133"/>
        <v>41.983594332587622</v>
      </c>
      <c r="BB104" s="203">
        <f t="shared" ca="1" si="134"/>
        <v>35.087719298245609</v>
      </c>
      <c r="BC104" s="204">
        <v>112</v>
      </c>
      <c r="BE104">
        <f ca="1">VLOOKUP($A104, Calcs!$A$3:'Calcs'!$ANA$180, 872, FALSE)</f>
        <v>74</v>
      </c>
      <c r="BF104" s="5">
        <f t="shared" si="109"/>
        <v>7.8156344203416221</v>
      </c>
      <c r="BG104">
        <f>(IF(A104&lt;17,SoC!X$2,IF(A104&lt;33,SoC!X$3,IF(A104&lt;49,SoC!X$4,IF(A104&lt;65,SoC!X$5,IF(A104&lt;81,SoC!X$6,IF(A104&lt;97,SoC!X$7,IF(A104&lt;113,SoC!X$8,IF(A104&lt;129,SoC!X$9,IF(A104&lt;145,SoC!X$10,SoC!X$11)))))))))+IF(BX104&lt;17,SoC!X$15,IF(BX104&lt;33,SoC!X$16,IF(BX104&lt;49,SoC!X$17,IF(BX104&lt;65,SoC!X$18,IF(BX104&lt;81,SoC!X$19,IF(BX104&lt;97,SoC!X$20,IF(BX104&lt;113,SoC!X$21,IF(BX104&lt;129,SoC!X$22,IF(BX104&lt;145,SoC!X$23,SoC!X$24))))))))))/2</f>
        <v>1.1184110111853163</v>
      </c>
      <c r="BH104" s="7">
        <v>44.150139109612276</v>
      </c>
      <c r="BI104" s="7">
        <v>58.590017064846414</v>
      </c>
      <c r="BJ104" s="5">
        <v>6.1870833193032073</v>
      </c>
      <c r="BK104" s="5">
        <v>47.695430254270278</v>
      </c>
      <c r="BL104">
        <f ca="1">VLOOKUP($A104, Calcs!$A$3:'Calcs'!$AXV$180, 1058, FALSE)</f>
        <v>1765</v>
      </c>
      <c r="BM104" s="4"/>
      <c r="BN104" s="5">
        <f t="shared" si="135"/>
        <v>0.69061878235586871</v>
      </c>
      <c r="BO104" s="5" t="str">
        <f t="shared" si="136"/>
        <v>DE</v>
      </c>
      <c r="BP104" s="65">
        <f t="shared" si="137"/>
        <v>-2.0563358219881911</v>
      </c>
      <c r="BQ104" s="90">
        <v>8</v>
      </c>
      <c r="BR104" s="8" t="s">
        <v>264</v>
      </c>
      <c r="BS104" s="5">
        <f t="shared" ca="1" si="138"/>
        <v>20.832755807191308</v>
      </c>
      <c r="BT104" s="5">
        <f t="shared" ca="1" si="139"/>
        <v>14.09856647387098</v>
      </c>
      <c r="BU104" s="5">
        <f t="shared" si="140"/>
        <v>-7.9413713109233015</v>
      </c>
      <c r="BV104" t="s">
        <v>917</v>
      </c>
      <c r="BX104" s="4">
        <v>57</v>
      </c>
      <c r="BY104" s="4">
        <v>6</v>
      </c>
      <c r="CA104" t="s">
        <v>1117</v>
      </c>
      <c r="CF104" s="64">
        <v>0.55489264574578134</v>
      </c>
      <c r="CG104" s="330" t="s">
        <v>473</v>
      </c>
      <c r="CK104">
        <v>103</v>
      </c>
      <c r="CL104">
        <v>100</v>
      </c>
      <c r="CM104">
        <v>93</v>
      </c>
      <c r="CN104">
        <v>103</v>
      </c>
      <c r="CO104">
        <v>105</v>
      </c>
      <c r="CP104">
        <v>98</v>
      </c>
      <c r="CQ104">
        <v>96</v>
      </c>
      <c r="CR104">
        <v>87</v>
      </c>
      <c r="CS104">
        <v>77</v>
      </c>
      <c r="CT104">
        <v>74</v>
      </c>
      <c r="CY104" s="330" t="s">
        <v>473</v>
      </c>
      <c r="CZ104" s="5">
        <v>50.3603980659909</v>
      </c>
      <c r="DA104" s="5">
        <f t="shared" si="141"/>
        <v>50.442672465968684</v>
      </c>
      <c r="DB104" s="7">
        <v>47.92418346673459</v>
      </c>
      <c r="DC104" s="7">
        <v>61.630695443645081</v>
      </c>
      <c r="DD104" s="7">
        <f t="shared" si="142"/>
        <v>49.137072199145756</v>
      </c>
      <c r="DE104" s="7">
        <f t="shared" si="143"/>
        <v>62.301641555328615</v>
      </c>
      <c r="DF104" s="5">
        <v>6.7444421563239754</v>
      </c>
      <c r="DG104" s="5">
        <f t="shared" si="144"/>
        <v>6.7979624770800502</v>
      </c>
      <c r="DJ104">
        <v>112</v>
      </c>
      <c r="DK104" s="64"/>
      <c r="DL104" s="7">
        <v>57.627293326023917</v>
      </c>
      <c r="DM104" s="7">
        <v>66.998264337113397</v>
      </c>
      <c r="DN104" s="5">
        <v>7.1726047223725748</v>
      </c>
      <c r="DO104">
        <v>46</v>
      </c>
      <c r="DQ104" s="5">
        <v>51.164106589500769</v>
      </c>
      <c r="DR104" s="5">
        <v>50.873079942125578</v>
      </c>
      <c r="DS104" s="5">
        <v>51.164106589500769</v>
      </c>
      <c r="DT104" s="5">
        <f t="shared" si="145"/>
        <v>50.873079942125578</v>
      </c>
      <c r="DU104">
        <v>1815</v>
      </c>
      <c r="DV104" s="5">
        <v>231.25</v>
      </c>
      <c r="DW104" s="7"/>
      <c r="DX104" s="7">
        <v>112</v>
      </c>
      <c r="DY104" s="5" t="s">
        <v>473</v>
      </c>
      <c r="DZ104" s="5"/>
      <c r="EA104" s="7">
        <v>135</v>
      </c>
      <c r="EB104" s="5">
        <v>29.427792915531334</v>
      </c>
      <c r="EC104" s="7">
        <v>51.164106589500769</v>
      </c>
      <c r="ED104" s="68">
        <v>81.86257054320123</v>
      </c>
      <c r="EE104">
        <v>0</v>
      </c>
    </row>
    <row r="105" spans="1:135" ht="14.45" customHeight="1" x14ac:dyDescent="0.2">
      <c r="A105" s="204">
        <v>25</v>
      </c>
      <c r="B105" s="328" t="s">
        <v>5</v>
      </c>
      <c r="C105" s="232" t="s">
        <v>101</v>
      </c>
      <c r="D105" s="158" t="str">
        <f>IFERROR(IFERROR(VLOOKUP(C105, Archive!$I$786:$P$3989, 8, FALSE), VLOOKUP(C105, Archive!$L$786:$Q$6126, 6, FALSE)), "-")</f>
        <v>-</v>
      </c>
      <c r="E105" s="156" t="str">
        <f>IFERROR(VLOOKUP(C105, Archive!$I$786:$S$3989, 11, FALSE), "-")</f>
        <v>-</v>
      </c>
      <c r="F105" s="205">
        <f ca="1">VLOOKUP($A105, Calcs!$A$3:'Calcs'!$ANA$180, 114, FALSE)</f>
        <v>1</v>
      </c>
      <c r="G105" s="206">
        <f ca="1">VLOOKUP($A105, Calcs!$A$3:'Calcs'!$ANA$180, 115, FALSE)</f>
        <v>4</v>
      </c>
      <c r="H105" s="207">
        <f ca="1">VLOOKUP($A105, Calcs!$A$3:'Calcs'!$ANA$180, 116, FALSE)</f>
        <v>1</v>
      </c>
      <c r="I105" s="208">
        <f ca="1">VLOOKUP($A105, Calcs!$A$3:'Calcs'!$ANA$180, 117, FALSE)</f>
        <v>1</v>
      </c>
      <c r="J105" s="209">
        <f ca="1">VLOOKUP($A105, Calcs!$A$3:'Calcs'!$ANA$180, 118, FALSE)</f>
        <v>2</v>
      </c>
      <c r="K105" s="210">
        <f ca="1">VLOOKUP($A105, Calcs!$A$3:'Calcs'!$ANA$180, 119, FALSE)</f>
        <v>2</v>
      </c>
      <c r="L105" s="211">
        <f ca="1">VLOOKUP($A105, Calcs!$A$3:'Calcs'!$ANA$180, 120, FALSE)</f>
        <v>0</v>
      </c>
      <c r="M105" s="212">
        <f ca="1">VLOOKUP($A105, Calcs!$A$3:'Calcs'!$ANA$180, 121, FALSE)</f>
        <v>0</v>
      </c>
      <c r="N105" s="213" t="str">
        <f t="shared" ca="1" si="110"/>
        <v>4-7</v>
      </c>
      <c r="O105" s="214">
        <f ca="1">VLOOKUP($A105, Calcs!$A$3:'Calcs'!$ANA$180, 311, FALSE)/X105</f>
        <v>31.818181818181817</v>
      </c>
      <c r="P105" s="214">
        <f ca="1">VLOOKUP($A105, Calcs!$A$3:'Calcs'!$ANA$180, 406, FALSE)/X105</f>
        <v>37.81818181818182</v>
      </c>
      <c r="Q105" s="214">
        <f t="shared" ca="1" si="111"/>
        <v>-6.0000000000000036</v>
      </c>
      <c r="R105" s="215">
        <f ca="1">VLOOKUP($A105,Calcs!$A$3:'Calcs'!$ANA$180,500,FALSE)/X105</f>
        <v>3.7109090909090909</v>
      </c>
      <c r="S105" s="214">
        <f ca="1">VLOOKUP($A105, Calcs!$A$3:'Calcs'!$ANA$180, 216, FALSE)/X105</f>
        <v>56.919262971135524</v>
      </c>
      <c r="T105" s="215">
        <f ca="1">VLOOKUP($A105, Calcs!$A$3:'Calcs'!$ANA$180, 594, FALSE)/X105</f>
        <v>-2.3427272727272728</v>
      </c>
      <c r="U105" s="214">
        <f ca="1">VLOOKUP($A105, Calcs!$A$3:'Calcs'!$ANA$180, 688, FALSE)/X105</f>
        <v>56.454545454545453</v>
      </c>
      <c r="V105" s="204">
        <f ca="1">VLOOKUP($A105, Calcs!$A$3:'Calcs'!$ANA$180, 782, FALSE)/X105</f>
        <v>40.56363636363637</v>
      </c>
      <c r="W105" s="220">
        <v>2</v>
      </c>
      <c r="X105" s="214">
        <f ca="1">VLOOKUP($A105, Calcs!$A$3:'Calcs'!$ANA$180, 9, FALSE)</f>
        <v>11</v>
      </c>
      <c r="Y105" s="215">
        <f t="shared" ca="1" si="112"/>
        <v>11.856932876041157</v>
      </c>
      <c r="Z105" s="215">
        <f t="shared" ca="1" si="113"/>
        <v>62.255447223682232</v>
      </c>
      <c r="AA105" s="215">
        <f t="shared" ca="1" si="114"/>
        <v>-3.6572727272727308</v>
      </c>
      <c r="AB105" s="204">
        <f t="shared" ca="1" si="115"/>
        <v>56.454545454545453</v>
      </c>
      <c r="AC105" s="204">
        <f t="shared" ca="1" si="116"/>
        <v>40.56363636363637</v>
      </c>
      <c r="AD105" s="158">
        <f t="shared" ca="1" si="117"/>
        <v>40.84048674719488</v>
      </c>
      <c r="AE105" s="215">
        <f t="shared" ca="1" si="118"/>
        <v>6.3689588131527719</v>
      </c>
      <c r="AF105" s="216">
        <f ca="1">VLOOKUP($A105,Calcs!$A$3:'Calcs'!$ANA$180,122,FALSE)</f>
        <v>4</v>
      </c>
      <c r="AG105" s="216">
        <f ca="1">VLOOKUP($A105,Calcs!$A$3:'Calcs'!$ANA$180,123,FALSE)</f>
        <v>4</v>
      </c>
      <c r="AH105" s="216">
        <f ca="1">VLOOKUP($A105,Calcs!$A$3:'Calcs'!$ANA$180,124,FALSE)*2</f>
        <v>12</v>
      </c>
      <c r="AI105" s="216">
        <f ca="1">VLOOKUP($A105,Calcs!$A$3:'Calcs'!$ANA$180,110,FALSE)*8</f>
        <v>0</v>
      </c>
      <c r="AJ105" s="216">
        <f ca="1">VLOOKUP($A105,Calcs!$A$3:'Calcs'!$ANA$180,112,FALSE)*12</f>
        <v>0</v>
      </c>
      <c r="AK105" s="157">
        <v>26</v>
      </c>
      <c r="AL105" s="216">
        <f t="shared" ca="1" si="119"/>
        <v>46</v>
      </c>
      <c r="AM105" s="352">
        <f t="shared" si="120"/>
        <v>26</v>
      </c>
      <c r="AN105" s="219">
        <v>104</v>
      </c>
      <c r="AO105" s="217">
        <f t="shared" ca="1" si="121"/>
        <v>104</v>
      </c>
      <c r="AP105" s="191">
        <f t="shared" ca="1" si="122"/>
        <v>0</v>
      </c>
      <c r="AQ105" s="155">
        <f t="shared" ca="1" si="123"/>
        <v>47.511838409018814</v>
      </c>
      <c r="AR105" s="203">
        <f t="shared" ca="1" si="124"/>
        <v>24.729411764705883</v>
      </c>
      <c r="AS105" s="203">
        <f t="shared" ca="1" si="125"/>
        <v>37.376705882352944</v>
      </c>
      <c r="AT105" s="203">
        <f t="shared" ca="1" si="126"/>
        <v>41.84674410809486</v>
      </c>
      <c r="AU105" s="203">
        <f t="shared" ca="1" si="127"/>
        <v>62.56399317406143</v>
      </c>
      <c r="AV105" s="203">
        <f t="shared" ca="1" si="128"/>
        <v>63.283078648054222</v>
      </c>
      <c r="AW105" s="203">
        <f t="shared" ca="1" si="129"/>
        <v>47.029451617118049</v>
      </c>
      <c r="AX105" s="203">
        <f t="shared" ca="1" si="130"/>
        <v>48.984864570317278</v>
      </c>
      <c r="AY105" s="203">
        <f t="shared" ca="1" si="131"/>
        <v>55.013759184484243</v>
      </c>
      <c r="AZ105" s="203">
        <f t="shared" ca="1" si="132"/>
        <v>48.466906932543367</v>
      </c>
      <c r="BA105" s="203">
        <f t="shared" ca="1" si="133"/>
        <v>45.339299030574196</v>
      </c>
      <c r="BB105" s="203">
        <f t="shared" ca="1" si="134"/>
        <v>40.350877192982452</v>
      </c>
      <c r="BC105" s="204">
        <v>114</v>
      </c>
      <c r="BE105">
        <f ca="1">VLOOKUP($A105, Calcs!$A$3:'Calcs'!$ANA$180, 872, FALSE)</f>
        <v>72</v>
      </c>
      <c r="BF105" s="5">
        <f t="shared" si="109"/>
        <v>6.826129961299217</v>
      </c>
      <c r="BG105">
        <f>(IF(A105&lt;17,SoC!X$2,IF(A105&lt;33,SoC!X$3,IF(A105&lt;49,SoC!X$4,IF(A105&lt;65,SoC!X$5,IF(A105&lt;81,SoC!X$6,IF(A105&lt;97,SoC!X$7,IF(A105&lt;113,SoC!X$8,IF(A105&lt;129,SoC!X$9,IF(A105&lt;145,SoC!X$10,SoC!X$11)))))))))+IF(BX105&lt;17,SoC!X$15,IF(BX105&lt;33,SoC!X$16,IF(BX105&lt;49,SoC!X$17,IF(BX105&lt;65,SoC!X$18,IF(BX105&lt;81,SoC!X$19,IF(BX105&lt;97,SoC!X$20,IF(BX105&lt;113,SoC!X$21,IF(BX105&lt;129,SoC!X$22,IF(BX105&lt;145,SoC!X$23,SoC!X$24))))))))))/2</f>
        <v>1.0937500588377744</v>
      </c>
      <c r="BH105" s="7">
        <v>41.84674410809486</v>
      </c>
      <c r="BI105" s="7">
        <v>62.56399317406143</v>
      </c>
      <c r="BJ105" s="5">
        <v>6.3689588131527719</v>
      </c>
      <c r="BK105" s="5">
        <v>47.516142304274517</v>
      </c>
      <c r="BL105">
        <f ca="1">VLOOKUP($A105, Calcs!$A$3:'Calcs'!$AXV$180, 1058, FALSE)</f>
        <v>1810</v>
      </c>
      <c r="BM105" s="4"/>
      <c r="BN105" s="5">
        <f t="shared" si="135"/>
        <v>0.68931953624044717</v>
      </c>
      <c r="BO105" s="5" t="str">
        <f t="shared" si="136"/>
        <v>DE</v>
      </c>
      <c r="BP105" s="65">
        <f t="shared" si="137"/>
        <v>-2.001255665062561</v>
      </c>
      <c r="BQ105" s="90">
        <v>7</v>
      </c>
      <c r="BR105" s="8" t="s">
        <v>264</v>
      </c>
      <c r="BS105" s="5">
        <f t="shared" ca="1" si="138"/>
        <v>19.991527209304174</v>
      </c>
      <c r="BT105" s="5">
        <f t="shared" ca="1" si="139"/>
        <v>13.791263748742567</v>
      </c>
      <c r="BU105" s="5">
        <f t="shared" si="140"/>
        <v>-8.1206592609190622</v>
      </c>
      <c r="BV105" t="s">
        <v>645</v>
      </c>
      <c r="BX105" s="4">
        <v>19</v>
      </c>
      <c r="BY105" s="4">
        <v>17</v>
      </c>
      <c r="CA105" t="s">
        <v>1090</v>
      </c>
      <c r="CF105" s="64">
        <v>0.83446778037719793</v>
      </c>
      <c r="CG105" s="328" t="s">
        <v>101</v>
      </c>
      <c r="CK105">
        <v>104</v>
      </c>
      <c r="CL105">
        <v>98</v>
      </c>
      <c r="CM105">
        <v>94</v>
      </c>
      <c r="CN105">
        <v>81</v>
      </c>
      <c r="CO105">
        <v>94</v>
      </c>
      <c r="CP105">
        <v>85</v>
      </c>
      <c r="CQ105">
        <v>93</v>
      </c>
      <c r="CR105">
        <v>86</v>
      </c>
      <c r="CS105">
        <v>82</v>
      </c>
      <c r="CT105">
        <v>86</v>
      </c>
      <c r="CY105" s="328" t="s">
        <v>101</v>
      </c>
      <c r="CZ105" s="5">
        <v>50.827852893649677</v>
      </c>
      <c r="DA105" s="5">
        <f t="shared" si="141"/>
        <v>50.424281473601965</v>
      </c>
      <c r="DB105" s="7">
        <v>41.118954185140886</v>
      </c>
      <c r="DC105" s="7">
        <v>70.023980815347713</v>
      </c>
      <c r="DD105" s="7">
        <f t="shared" si="142"/>
        <v>41.792102929666576</v>
      </c>
      <c r="DE105" s="7">
        <f t="shared" si="143"/>
        <v>70.134116988672716</v>
      </c>
      <c r="DF105" s="5">
        <v>7.0382881441441425</v>
      </c>
      <c r="DG105" s="5">
        <f t="shared" si="144"/>
        <v>6.9796547712942854</v>
      </c>
      <c r="DJ105">
        <v>114</v>
      </c>
      <c r="DK105" s="64"/>
      <c r="DL105" s="7">
        <v>46.504144141346401</v>
      </c>
      <c r="DM105" s="7">
        <v>70.905070201947794</v>
      </c>
      <c r="DN105" s="5">
        <v>6.5692211613452818</v>
      </c>
      <c r="DO105">
        <v>42</v>
      </c>
      <c r="DQ105" s="5">
        <v>47.256321752306278</v>
      </c>
      <c r="DR105" s="5">
        <v>47.942241314229705</v>
      </c>
      <c r="DS105" s="5">
        <v>47.256321752306278</v>
      </c>
      <c r="DT105" s="5">
        <f t="shared" si="145"/>
        <v>47.942241314229705</v>
      </c>
      <c r="DU105">
        <v>1849</v>
      </c>
      <c r="DV105" s="5">
        <v>208.5</v>
      </c>
      <c r="DW105" s="7"/>
      <c r="DX105" s="7">
        <v>114</v>
      </c>
      <c r="DY105" s="5" t="s">
        <v>101</v>
      </c>
      <c r="DZ105" s="5"/>
      <c r="EA105" s="7">
        <v>126</v>
      </c>
      <c r="EB105" s="5">
        <v>27.465940054495913</v>
      </c>
      <c r="EC105" s="7">
        <v>47.256321752306278</v>
      </c>
      <c r="ED105" s="68">
        <v>75.610114803690053</v>
      </c>
      <c r="EE105">
        <v>10</v>
      </c>
    </row>
    <row r="106" spans="1:135" ht="14.45" customHeight="1" x14ac:dyDescent="0.2">
      <c r="A106" s="204">
        <v>27</v>
      </c>
      <c r="B106" s="328" t="s">
        <v>5</v>
      </c>
      <c r="C106" s="232" t="s">
        <v>99</v>
      </c>
      <c r="D106" s="158" t="str">
        <f>IFERROR(IFERROR(VLOOKUP(C106, Archive!$I$786:$P$3989, 8, FALSE), VLOOKUP(C106, Archive!$L$786:$Q$6126, 6, FALSE)), "-")</f>
        <v>-</v>
      </c>
      <c r="E106" s="156" t="str">
        <f>IFERROR(VLOOKUP(C106, Archive!$I$786:$S$3989, 11, FALSE), "-")</f>
        <v>-</v>
      </c>
      <c r="F106" s="205">
        <f ca="1">VLOOKUP($A106, Calcs!$A$3:'Calcs'!$ANA$180, 114, FALSE)</f>
        <v>2</v>
      </c>
      <c r="G106" s="206">
        <f ca="1">VLOOKUP($A106, Calcs!$A$3:'Calcs'!$ANA$180, 115, FALSE)</f>
        <v>3</v>
      </c>
      <c r="H106" s="207">
        <f ca="1">VLOOKUP($A106, Calcs!$A$3:'Calcs'!$ANA$180, 116, FALSE)</f>
        <v>1</v>
      </c>
      <c r="I106" s="208">
        <f ca="1">VLOOKUP($A106, Calcs!$A$3:'Calcs'!$ANA$180, 117, FALSE)</f>
        <v>1</v>
      </c>
      <c r="J106" s="209">
        <f ca="1">VLOOKUP($A106, Calcs!$A$3:'Calcs'!$ANA$180, 118, FALSE)</f>
        <v>1</v>
      </c>
      <c r="K106" s="210">
        <f ca="1">VLOOKUP($A106, Calcs!$A$3:'Calcs'!$ANA$180, 119, FALSE)</f>
        <v>2</v>
      </c>
      <c r="L106" s="211">
        <f ca="1">VLOOKUP($A106, Calcs!$A$3:'Calcs'!$ANA$180, 120, FALSE)</f>
        <v>0</v>
      </c>
      <c r="M106" s="212">
        <f ca="1">VLOOKUP($A106, Calcs!$A$3:'Calcs'!$ANA$180, 121, FALSE)</f>
        <v>0</v>
      </c>
      <c r="N106" s="213" t="str">
        <f t="shared" ca="1" si="110"/>
        <v>4-6</v>
      </c>
      <c r="O106" s="214">
        <f ca="1">VLOOKUP($A106, Calcs!$A$3:'Calcs'!$ANA$180, 311, FALSE)/X106</f>
        <v>37.700000000000003</v>
      </c>
      <c r="P106" s="214">
        <f ca="1">VLOOKUP($A106, Calcs!$A$3:'Calcs'!$ANA$180, 406, FALSE)/X106</f>
        <v>39.799999999999997</v>
      </c>
      <c r="Q106" s="214">
        <f t="shared" ca="1" si="111"/>
        <v>-2.0999999999999943</v>
      </c>
      <c r="R106" s="215">
        <f ca="1">VLOOKUP($A106,Calcs!$A$3:'Calcs'!$ANA$180,500,FALSE)/X106</f>
        <v>3.9050000000000002</v>
      </c>
      <c r="S106" s="214">
        <f ca="1">VLOOKUP($A106, Calcs!$A$3:'Calcs'!$ANA$180, 216, FALSE)/X106</f>
        <v>58.782464065951217</v>
      </c>
      <c r="T106" s="215">
        <f ca="1">VLOOKUP($A106, Calcs!$A$3:'Calcs'!$ANA$180, 594, FALSE)/X106</f>
        <v>-3.7930000000000006</v>
      </c>
      <c r="U106" s="214">
        <f ca="1">VLOOKUP($A106, Calcs!$A$3:'Calcs'!$ANA$180, 688, FALSE)/X106</f>
        <v>53.2</v>
      </c>
      <c r="V106" s="204">
        <f ca="1">VLOOKUP($A106, Calcs!$A$3:'Calcs'!$ANA$180, 782, FALSE)/X106</f>
        <v>42.260000000000005</v>
      </c>
      <c r="W106" s="220">
        <v>9</v>
      </c>
      <c r="X106" s="214">
        <f ca="1">VLOOKUP($A106, Calcs!$A$3:'Calcs'!$ANA$180, 9, FALSE)</f>
        <v>10</v>
      </c>
      <c r="Y106" s="215">
        <f t="shared" ca="1" si="112"/>
        <v>12.266325224071704</v>
      </c>
      <c r="Z106" s="215">
        <f t="shared" ca="1" si="113"/>
        <v>39.542700847960042</v>
      </c>
      <c r="AA106" s="215">
        <f t="shared" ca="1" si="114"/>
        <v>1.6930000000000063</v>
      </c>
      <c r="AB106" s="204">
        <f t="shared" ca="1" si="115"/>
        <v>53.2</v>
      </c>
      <c r="AC106" s="204">
        <f t="shared" ca="1" si="116"/>
        <v>42.260000000000005</v>
      </c>
      <c r="AD106" s="158">
        <f t="shared" ca="1" si="117"/>
        <v>25.550083262860749</v>
      </c>
      <c r="AE106" s="215">
        <f t="shared" ca="1" si="118"/>
        <v>6.5007691852580036</v>
      </c>
      <c r="AF106" s="216">
        <f ca="1">VLOOKUP($A106,Calcs!$A$3:'Calcs'!$ANA$180,122,FALSE)</f>
        <v>7</v>
      </c>
      <c r="AG106" s="216">
        <f ca="1">VLOOKUP($A106,Calcs!$A$3:'Calcs'!$ANA$180,123,FALSE)</f>
        <v>5</v>
      </c>
      <c r="AH106" s="216">
        <f ca="1">VLOOKUP($A106,Calcs!$A$3:'Calcs'!$ANA$180,124,FALSE)*2</f>
        <v>6</v>
      </c>
      <c r="AI106" s="216">
        <f ca="1">VLOOKUP($A106,Calcs!$A$3:'Calcs'!$ANA$180,110,FALSE)*8</f>
        <v>0</v>
      </c>
      <c r="AJ106" s="216">
        <f ca="1">VLOOKUP($A106,Calcs!$A$3:'Calcs'!$ANA$180,112,FALSE)*12</f>
        <v>0</v>
      </c>
      <c r="AK106" s="157">
        <v>27</v>
      </c>
      <c r="AL106" s="216">
        <f t="shared" ca="1" si="119"/>
        <v>45</v>
      </c>
      <c r="AM106" s="352">
        <f t="shared" si="120"/>
        <v>27</v>
      </c>
      <c r="AN106" s="218">
        <v>105</v>
      </c>
      <c r="AO106" s="217">
        <f t="shared" ca="1" si="121"/>
        <v>105</v>
      </c>
      <c r="AP106" s="191">
        <f t="shared" ca="1" si="122"/>
        <v>0</v>
      </c>
      <c r="AQ106" s="155">
        <f t="shared" ca="1" si="123"/>
        <v>47.447525389736796</v>
      </c>
      <c r="AR106" s="203">
        <f t="shared" ca="1" si="124"/>
        <v>41.776470588235291</v>
      </c>
      <c r="AS106" s="203">
        <f t="shared" ca="1" si="125"/>
        <v>45.894235294117649</v>
      </c>
      <c r="AT106" s="203">
        <f t="shared" ca="1" si="126"/>
        <v>52.945365296345194</v>
      </c>
      <c r="AU106" s="203">
        <f t="shared" ca="1" si="127"/>
        <v>58.37883959044369</v>
      </c>
      <c r="AV106" s="203">
        <f t="shared" ca="1" si="128"/>
        <v>65.468096344382687</v>
      </c>
      <c r="AW106" s="203">
        <f t="shared" ca="1" si="129"/>
        <v>20.090618074005192</v>
      </c>
      <c r="AX106" s="203">
        <f t="shared" ca="1" si="130"/>
        <v>57.278769999718158</v>
      </c>
      <c r="AY106" s="203">
        <f t="shared" ca="1" si="131"/>
        <v>56.646804043074049</v>
      </c>
      <c r="AZ106" s="203">
        <f t="shared" ca="1" si="132"/>
        <v>35.316636792015558</v>
      </c>
      <c r="BA106" s="203">
        <f t="shared" ca="1" si="133"/>
        <v>32.363907531692767</v>
      </c>
      <c r="BB106" s="203">
        <f t="shared" ca="1" si="134"/>
        <v>39.473684210526315</v>
      </c>
      <c r="BC106" s="204">
        <v>99</v>
      </c>
      <c r="BE106">
        <f ca="1">VLOOKUP($A106, Calcs!$A$3:'Calcs'!$ANA$180, 872, FALSE)</f>
        <v>58</v>
      </c>
      <c r="BF106" s="5">
        <f t="shared" si="109"/>
        <v>5.8457412743367954</v>
      </c>
      <c r="BG106">
        <f>(IF(A106&lt;17,SoC!X$2,IF(A106&lt;33,SoC!X$3,IF(A106&lt;49,SoC!X$4,IF(A106&lt;65,SoC!X$5,IF(A106&lt;81,SoC!X$6,IF(A106&lt;97,SoC!X$7,IF(A106&lt;113,SoC!X$8,IF(A106&lt;129,SoC!X$9,IF(A106&lt;145,SoC!X$10,SoC!X$11)))))))))+IF(BX106&lt;17,SoC!X$15,IF(BX106&lt;33,SoC!X$16,IF(BX106&lt;49,SoC!X$17,IF(BX106&lt;65,SoC!X$18,IF(BX106&lt;81,SoC!X$19,IF(BX106&lt;97,SoC!X$20,IF(BX106&lt;113,SoC!X$21,IF(BX106&lt;129,SoC!X$22,IF(BX106&lt;145,SoC!X$23,SoC!X$24))))))))))/2</f>
        <v>0.67269553048329089</v>
      </c>
      <c r="BH106" s="7">
        <v>52.945365296345194</v>
      </c>
      <c r="BI106" s="7">
        <v>58.37883959044369</v>
      </c>
      <c r="BJ106" s="5">
        <v>6.5007691852580036</v>
      </c>
      <c r="BK106" s="5">
        <v>47.429021238946589</v>
      </c>
      <c r="BL106">
        <f ca="1">VLOOKUP($A106, Calcs!$A$3:'Calcs'!$AXV$180, 1058, FALSE)</f>
        <v>1636</v>
      </c>
      <c r="BM106" s="4"/>
      <c r="BN106" s="5">
        <f t="shared" si="135"/>
        <v>0.68868731104142311</v>
      </c>
      <c r="BO106" s="5" t="str">
        <f t="shared" si="136"/>
        <v>DE</v>
      </c>
      <c r="BP106" s="65">
        <f t="shared" si="137"/>
        <v>-1.9527746920755307</v>
      </c>
      <c r="BQ106" s="90">
        <v>6</v>
      </c>
      <c r="BR106" s="8" t="s">
        <v>269</v>
      </c>
      <c r="BS106" s="5">
        <f t="shared" ca="1" si="138"/>
        <v>19.791764394051498</v>
      </c>
      <c r="BT106" s="5">
        <f t="shared" ca="1" si="139"/>
        <v>13.711607983859153</v>
      </c>
      <c r="BU106" s="5">
        <f t="shared" si="140"/>
        <v>-8.2077803262469899</v>
      </c>
      <c r="BV106" t="s">
        <v>921</v>
      </c>
      <c r="BX106" s="4">
        <v>136</v>
      </c>
      <c r="BY106" s="4">
        <v>3</v>
      </c>
      <c r="CA106" t="s">
        <v>1117</v>
      </c>
      <c r="CF106" s="64">
        <v>0.2016001264936543</v>
      </c>
      <c r="CG106" s="328" t="s">
        <v>99</v>
      </c>
      <c r="CK106">
        <v>105</v>
      </c>
      <c r="CL106">
        <v>102</v>
      </c>
      <c r="CM106">
        <v>116</v>
      </c>
      <c r="CN106">
        <v>128</v>
      </c>
      <c r="CO106">
        <v>116</v>
      </c>
      <c r="CP106">
        <v>107</v>
      </c>
      <c r="CQ106">
        <v>110</v>
      </c>
      <c r="CR106">
        <v>103</v>
      </c>
      <c r="CS106">
        <v>104</v>
      </c>
      <c r="CT106">
        <v>102</v>
      </c>
      <c r="CY106" s="328" t="s">
        <v>99</v>
      </c>
      <c r="CZ106" s="5">
        <v>43.569473958960494</v>
      </c>
      <c r="DA106" s="5">
        <f t="shared" si="141"/>
        <v>43.7395283528069</v>
      </c>
      <c r="DB106" s="7">
        <v>47.687000267551561</v>
      </c>
      <c r="DC106" s="7">
        <v>61.390887290167861</v>
      </c>
      <c r="DD106" s="7">
        <f t="shared" si="142"/>
        <v>47.663509824807704</v>
      </c>
      <c r="DE106" s="7">
        <f t="shared" si="143"/>
        <v>63.684651153254322</v>
      </c>
      <c r="DF106" s="5">
        <v>6.1684682053164543</v>
      </c>
      <c r="DG106" s="5">
        <f t="shared" si="144"/>
        <v>6.2804456948668292</v>
      </c>
      <c r="DJ106">
        <v>99</v>
      </c>
      <c r="DK106" s="64"/>
      <c r="DL106" s="7">
        <v>47.499076725600744</v>
      </c>
      <c r="DM106" s="7">
        <v>79.740998194859586</v>
      </c>
      <c r="DN106" s="5">
        <v>7.0642881217194606</v>
      </c>
      <c r="DO106">
        <v>32</v>
      </c>
      <c r="DQ106" s="5">
        <v>44.205610411122024</v>
      </c>
      <c r="DR106" s="5">
        <v>45.654207808341518</v>
      </c>
      <c r="DS106" s="5">
        <v>44.205610411122024</v>
      </c>
      <c r="DT106" s="5">
        <f t="shared" si="145"/>
        <v>45.654207808341518</v>
      </c>
      <c r="DU106">
        <v>1628</v>
      </c>
      <c r="DV106" s="5">
        <v>161.75</v>
      </c>
      <c r="DW106" s="7"/>
      <c r="DX106" s="7">
        <v>99</v>
      </c>
      <c r="DY106" s="5" t="s">
        <v>99</v>
      </c>
      <c r="DZ106" s="5"/>
      <c r="EA106" s="7">
        <v>127</v>
      </c>
      <c r="EB106" s="5">
        <v>27.683923705722073</v>
      </c>
      <c r="EC106" s="7">
        <v>44.205610411122024</v>
      </c>
      <c r="ED106" s="68">
        <v>70.728976657795243</v>
      </c>
      <c r="EE106">
        <v>0</v>
      </c>
    </row>
    <row r="107" spans="1:135" ht="14.45" customHeight="1" x14ac:dyDescent="0.2">
      <c r="A107" s="204">
        <v>64</v>
      </c>
      <c r="B107" s="327" t="s">
        <v>3</v>
      </c>
      <c r="C107" s="231" t="s">
        <v>62</v>
      </c>
      <c r="D107" s="158" t="str">
        <f>IFERROR(IFERROR(VLOOKUP(C107, Archive!$I$786:$P$3989, 8, FALSE), VLOOKUP(C107, Archive!$L$786:$Q$6126, 6, FALSE)), "-")</f>
        <v>-</v>
      </c>
      <c r="E107" s="156" t="str">
        <f>IFERROR(VLOOKUP(C107, Archive!$I$786:$S$3989, 11, FALSE), "-")</f>
        <v>-</v>
      </c>
      <c r="F107" s="205">
        <f ca="1">VLOOKUP($A107, Calcs!$A$3:'Calcs'!$ANA$180, 114, FALSE)</f>
        <v>1</v>
      </c>
      <c r="G107" s="206">
        <f ca="1">VLOOKUP($A107, Calcs!$A$3:'Calcs'!$ANA$180, 115, FALSE)</f>
        <v>4</v>
      </c>
      <c r="H107" s="207">
        <f ca="1">VLOOKUP($A107, Calcs!$A$3:'Calcs'!$ANA$180, 116, FALSE)</f>
        <v>1</v>
      </c>
      <c r="I107" s="208">
        <f ca="1">VLOOKUP($A107, Calcs!$A$3:'Calcs'!$ANA$180, 117, FALSE)</f>
        <v>1</v>
      </c>
      <c r="J107" s="209">
        <f ca="1">VLOOKUP($A107, Calcs!$A$3:'Calcs'!$ANA$180, 118, FALSE)</f>
        <v>1</v>
      </c>
      <c r="K107" s="210">
        <f ca="1">VLOOKUP($A107, Calcs!$A$3:'Calcs'!$ANA$180, 119, FALSE)</f>
        <v>2</v>
      </c>
      <c r="L107" s="211">
        <f ca="1">VLOOKUP($A107, Calcs!$A$3:'Calcs'!$ANA$180, 120, FALSE)</f>
        <v>0</v>
      </c>
      <c r="M107" s="212">
        <f ca="1">VLOOKUP($A107, Calcs!$A$3:'Calcs'!$ANA$180, 121, FALSE)</f>
        <v>0</v>
      </c>
      <c r="N107" s="213" t="str">
        <f t="shared" ca="1" si="110"/>
        <v>3-7</v>
      </c>
      <c r="O107" s="214">
        <f ca="1">VLOOKUP($A107, Calcs!$A$3:'Calcs'!$ANA$180, 311, FALSE)/X107</f>
        <v>35.1</v>
      </c>
      <c r="P107" s="214">
        <f ca="1">VLOOKUP($A107, Calcs!$A$3:'Calcs'!$ANA$180, 406, FALSE)/X107</f>
        <v>38.9</v>
      </c>
      <c r="Q107" s="214">
        <f t="shared" ca="1" si="111"/>
        <v>-3.7999999999999972</v>
      </c>
      <c r="R107" s="215">
        <f ca="1">VLOOKUP($A107,Calcs!$A$3:'Calcs'!$ANA$180,500,FALSE)/X107</f>
        <v>3.84</v>
      </c>
      <c r="S107" s="214">
        <f ca="1">VLOOKUP($A107, Calcs!$A$3:'Calcs'!$ANA$180, 216, FALSE)/X107</f>
        <v>60.26511879453669</v>
      </c>
      <c r="T107" s="215">
        <f ca="1">VLOOKUP($A107, Calcs!$A$3:'Calcs'!$ANA$180, 594, FALSE)/X107</f>
        <v>-4.3730000000000002</v>
      </c>
      <c r="U107" s="214">
        <f ca="1">VLOOKUP($A107, Calcs!$A$3:'Calcs'!$ANA$180, 688, FALSE)/X107</f>
        <v>54.7</v>
      </c>
      <c r="V107" s="204">
        <f ca="1">VLOOKUP($A107, Calcs!$A$3:'Calcs'!$ANA$180, 782, FALSE)/X107</f>
        <v>46.690000000000005</v>
      </c>
      <c r="W107" s="220">
        <v>7</v>
      </c>
      <c r="X107" s="214">
        <f ca="1">VLOOKUP($A107, Calcs!$A$3:'Calcs'!$ANA$180, 9, FALSE)</f>
        <v>10</v>
      </c>
      <c r="Y107" s="215">
        <f t="shared" ca="1" si="112"/>
        <v>12.031250000000002</v>
      </c>
      <c r="Z107" s="215">
        <f t="shared" ca="1" si="113"/>
        <v>61.873725884237764</v>
      </c>
      <c r="AA107" s="215">
        <f t="shared" ca="1" si="114"/>
        <v>0.57300000000000306</v>
      </c>
      <c r="AB107" s="204">
        <f t="shared" ca="1" si="115"/>
        <v>54.7</v>
      </c>
      <c r="AC107" s="204">
        <f t="shared" ca="1" si="116"/>
        <v>46.690000000000005</v>
      </c>
      <c r="AD107" s="158">
        <f t="shared" ca="1" si="117"/>
        <v>38.779224732417887</v>
      </c>
      <c r="AE107" s="215">
        <f t="shared" ca="1" si="118"/>
        <v>6.833008122342604</v>
      </c>
      <c r="AF107" s="216">
        <f ca="1">VLOOKUP($A107,Calcs!$A$3:'Calcs'!$ANA$180,122,FALSE)</f>
        <v>4</v>
      </c>
      <c r="AG107" s="216">
        <f ca="1">VLOOKUP($A107,Calcs!$A$3:'Calcs'!$ANA$180,123,FALSE)</f>
        <v>4</v>
      </c>
      <c r="AH107" s="216">
        <f ca="1">VLOOKUP($A107,Calcs!$A$3:'Calcs'!$ANA$180,124,FALSE)*2</f>
        <v>6</v>
      </c>
      <c r="AI107" s="216">
        <f ca="1">VLOOKUP($A107,Calcs!$A$3:'Calcs'!$ANA$180,110,FALSE)*8</f>
        <v>0</v>
      </c>
      <c r="AJ107" s="216">
        <f ca="1">VLOOKUP($A107,Calcs!$A$3:'Calcs'!$ANA$180,112,FALSE)*12</f>
        <v>0</v>
      </c>
      <c r="AK107" s="157">
        <v>28</v>
      </c>
      <c r="AL107" s="216">
        <f t="shared" ca="1" si="119"/>
        <v>42</v>
      </c>
      <c r="AM107" s="352">
        <f t="shared" si="120"/>
        <v>28</v>
      </c>
      <c r="AN107" s="219">
        <v>106</v>
      </c>
      <c r="AO107" s="217">
        <f t="shared" ca="1" si="121"/>
        <v>106</v>
      </c>
      <c r="AP107" s="191">
        <f t="shared" ca="1" si="122"/>
        <v>0</v>
      </c>
      <c r="AQ107" s="155">
        <f t="shared" ca="1" si="123"/>
        <v>47.301375719100285</v>
      </c>
      <c r="AR107" s="203">
        <f t="shared" ca="1" si="124"/>
        <v>24.129411764705882</v>
      </c>
      <c r="AS107" s="203">
        <f t="shared" ca="1" si="125"/>
        <v>37.070705882352939</v>
      </c>
      <c r="AT107" s="203">
        <f t="shared" ca="1" si="126"/>
        <v>48.145183330410752</v>
      </c>
      <c r="AU107" s="203">
        <f t="shared" ca="1" si="127"/>
        <v>60.279436860068259</v>
      </c>
      <c r="AV107" s="203">
        <f t="shared" ca="1" si="128"/>
        <v>64.213447773064686</v>
      </c>
      <c r="AW107" s="203">
        <f t="shared" ca="1" si="129"/>
        <v>46.576704624172258</v>
      </c>
      <c r="AX107" s="203">
        <f t="shared" ca="1" si="130"/>
        <v>55.542564285647188</v>
      </c>
      <c r="AY107" s="203">
        <f t="shared" ca="1" si="131"/>
        <v>60.763028581126278</v>
      </c>
      <c r="AZ107" s="203">
        <f t="shared" ca="1" si="132"/>
        <v>46.773272019000302</v>
      </c>
      <c r="BA107" s="203">
        <f t="shared" ca="1" si="133"/>
        <v>34.824757643549589</v>
      </c>
      <c r="BB107" s="203">
        <f t="shared" ca="1" si="134"/>
        <v>36.84210526315789</v>
      </c>
      <c r="BC107" s="204">
        <v>97</v>
      </c>
      <c r="BE107">
        <f ca="1">VLOOKUP($A107, Calcs!$A$3:'Calcs'!$ANA$180, 872, FALSE)</f>
        <v>66</v>
      </c>
      <c r="BF107" s="5">
        <f t="shared" si="109"/>
        <v>6.80724633714056</v>
      </c>
      <c r="BG107">
        <f>(IF(A107&lt;17,SoC!X$2,IF(A107&lt;33,SoC!X$3,IF(A107&lt;49,SoC!X$4,IF(A107&lt;65,SoC!X$5,IF(A107&lt;81,SoC!X$6,IF(A107&lt;97,SoC!X$7,IF(A107&lt;113,SoC!X$8,IF(A107&lt;129,SoC!X$9,IF(A107&lt;145,SoC!X$10,SoC!X$11)))))))))+IF(BX107&lt;17,SoC!X$15,IF(BX107&lt;33,SoC!X$16,IF(BX107&lt;49,SoC!X$17,IF(BX107&lt;65,SoC!X$18,IF(BX107&lt;81,SoC!X$19,IF(BX107&lt;97,SoC!X$20,IF(BX107&lt;113,SoC!X$21,IF(BX107&lt;129,SoC!X$22,IF(BX107&lt;145,SoC!X$23,SoC!X$24))))))))))/2</f>
        <v>1.0266921748745794</v>
      </c>
      <c r="BH107" s="7">
        <v>48.145183330410752</v>
      </c>
      <c r="BI107" s="7">
        <v>60.279436860068259</v>
      </c>
      <c r="BJ107" s="5">
        <v>6.833008122342604</v>
      </c>
      <c r="BK107" s="5">
        <v>47.246376244865132</v>
      </c>
      <c r="BL107">
        <f ca="1">VLOOKUP($A107, Calcs!$A$3:'Calcs'!$AXV$180, 1058, FALSE)</f>
        <v>1669</v>
      </c>
      <c r="BM107" s="4"/>
      <c r="BN107" s="5">
        <f t="shared" si="135"/>
        <v>0.68735999479795984</v>
      </c>
      <c r="BO107" s="5" t="str">
        <f t="shared" si="136"/>
        <v>DE</v>
      </c>
      <c r="BP107" s="65">
        <f t="shared" si="137"/>
        <v>-1.8231842223495218</v>
      </c>
      <c r="BQ107" s="90">
        <v>7</v>
      </c>
      <c r="BR107" s="8" t="s">
        <v>259</v>
      </c>
      <c r="BS107" s="5">
        <f t="shared" ca="1" si="138"/>
        <v>20.43169062828083</v>
      </c>
      <c r="BT107" s="5">
        <f t="shared" ca="1" si="139"/>
        <v>13.897519979490047</v>
      </c>
      <c r="BU107" s="5">
        <f t="shared" si="140"/>
        <v>-8.3904253203284469</v>
      </c>
      <c r="BV107" t="s">
        <v>916</v>
      </c>
      <c r="BX107" s="4">
        <v>108</v>
      </c>
      <c r="BY107" s="4">
        <v>3</v>
      </c>
      <c r="CA107" t="s">
        <v>1117</v>
      </c>
      <c r="CF107" s="64">
        <v>0.20736121135580859</v>
      </c>
      <c r="CG107" s="327" t="s">
        <v>62</v>
      </c>
      <c r="CK107">
        <v>106</v>
      </c>
      <c r="CL107">
        <v>107</v>
      </c>
      <c r="CM107">
        <v>102</v>
      </c>
      <c r="CN107">
        <v>117</v>
      </c>
      <c r="CO107">
        <v>102</v>
      </c>
      <c r="CP107">
        <v>90</v>
      </c>
      <c r="CQ107">
        <v>91</v>
      </c>
      <c r="CR107">
        <v>83</v>
      </c>
      <c r="CS107">
        <v>87</v>
      </c>
      <c r="CT107">
        <v>93</v>
      </c>
      <c r="CY107" s="327" t="s">
        <v>62</v>
      </c>
      <c r="CZ107" s="5">
        <v>48.13492256389857</v>
      </c>
      <c r="DA107" s="5">
        <f t="shared" si="141"/>
        <v>47.929806888435103</v>
      </c>
      <c r="DB107" s="7">
        <v>50.275350662912324</v>
      </c>
      <c r="DC107" s="7">
        <v>58.992805755395686</v>
      </c>
      <c r="DD107" s="7">
        <f t="shared" si="142"/>
        <v>48.900179704104005</v>
      </c>
      <c r="DE107" s="7">
        <f t="shared" si="143"/>
        <v>61.267627562311041</v>
      </c>
      <c r="DF107" s="5">
        <v>7.1850539315999571</v>
      </c>
      <c r="DG107" s="5">
        <f t="shared" si="144"/>
        <v>7.1316897595895163</v>
      </c>
      <c r="DJ107">
        <v>97</v>
      </c>
      <c r="DK107" s="64"/>
      <c r="DL107" s="7">
        <v>39.273982992445788</v>
      </c>
      <c r="DM107" s="7">
        <v>77.191380210718535</v>
      </c>
      <c r="DN107" s="5">
        <v>6.758140555516432</v>
      </c>
      <c r="DO107">
        <v>40</v>
      </c>
      <c r="DQ107" s="5">
        <v>45.993139611646647</v>
      </c>
      <c r="DR107" s="5">
        <v>46.994854708734984</v>
      </c>
      <c r="DS107" s="5">
        <v>45.993139611646647</v>
      </c>
      <c r="DT107" s="5">
        <f t="shared" si="145"/>
        <v>46.994854708734984</v>
      </c>
      <c r="DU107">
        <v>1682</v>
      </c>
      <c r="DV107" s="5">
        <v>199.25</v>
      </c>
      <c r="DW107" s="7"/>
      <c r="DX107" s="7">
        <v>97</v>
      </c>
      <c r="DY107" s="5" t="s">
        <v>62</v>
      </c>
      <c r="DZ107" s="5"/>
      <c r="EA107" s="7">
        <v>106</v>
      </c>
      <c r="EB107" s="5">
        <v>23.106267029972752</v>
      </c>
      <c r="EC107" s="7">
        <v>45.993139611646647</v>
      </c>
      <c r="ED107" s="68">
        <v>73.589023378634636</v>
      </c>
      <c r="EE107">
        <v>0</v>
      </c>
    </row>
    <row r="108" spans="1:135" ht="14.45" customHeight="1" x14ac:dyDescent="0.2">
      <c r="A108" s="204">
        <v>4</v>
      </c>
      <c r="B108" s="333" t="s">
        <v>6</v>
      </c>
      <c r="C108" s="237" t="s">
        <v>386</v>
      </c>
      <c r="D108" s="158" t="str">
        <f>IFERROR(IFERROR(VLOOKUP(C108, Archive!$I$786:$P$3989, 8, FALSE), VLOOKUP(C108, Archive!$L$786:$Q$6126, 6, FALSE)), "-")</f>
        <v>-</v>
      </c>
      <c r="E108" s="156" t="str">
        <f>IFERROR(VLOOKUP(C108, Archive!$I$786:$S$3989, 11, FALSE), "-")</f>
        <v>-</v>
      </c>
      <c r="F108" s="205">
        <f ca="1">VLOOKUP($A108, Calcs!$A$3:'Calcs'!$ANA$180, 114, FALSE)</f>
        <v>2</v>
      </c>
      <c r="G108" s="206">
        <f ca="1">VLOOKUP($A108, Calcs!$A$3:'Calcs'!$ANA$180, 115, FALSE)</f>
        <v>3</v>
      </c>
      <c r="H108" s="207">
        <f ca="1">VLOOKUP($A108, Calcs!$A$3:'Calcs'!$ANA$180, 116, FALSE)</f>
        <v>1</v>
      </c>
      <c r="I108" s="208">
        <f ca="1">VLOOKUP($A108, Calcs!$A$3:'Calcs'!$ANA$180, 117, FALSE)</f>
        <v>1</v>
      </c>
      <c r="J108" s="209">
        <f ca="1">VLOOKUP($A108, Calcs!$A$3:'Calcs'!$ANA$180, 118, FALSE)</f>
        <v>0</v>
      </c>
      <c r="K108" s="210">
        <f ca="1">VLOOKUP($A108, Calcs!$A$3:'Calcs'!$ANA$180, 119, FALSE)</f>
        <v>2</v>
      </c>
      <c r="L108" s="211">
        <f ca="1">VLOOKUP($A108, Calcs!$A$3:'Calcs'!$ANA$180, 120, FALSE)</f>
        <v>0</v>
      </c>
      <c r="M108" s="212">
        <f ca="1">VLOOKUP($A108, Calcs!$A$3:'Calcs'!$ANA$180, 121, FALSE)</f>
        <v>0</v>
      </c>
      <c r="N108" s="213" t="str">
        <f t="shared" ca="1" si="110"/>
        <v>3-6</v>
      </c>
      <c r="O108" s="214">
        <f ca="1">VLOOKUP($A108, Calcs!$A$3:'Calcs'!$ANA$180, 311, FALSE)/X108</f>
        <v>28.555555555555557</v>
      </c>
      <c r="P108" s="214">
        <f ca="1">VLOOKUP($A108, Calcs!$A$3:'Calcs'!$ANA$180, 406, FALSE)/X108</f>
        <v>41.888888888888886</v>
      </c>
      <c r="Q108" s="214">
        <f t="shared" ca="1" si="111"/>
        <v>-13.333333333333329</v>
      </c>
      <c r="R108" s="215">
        <f ca="1">VLOOKUP($A108,Calcs!$A$3:'Calcs'!$ANA$180,500,FALSE)/X108</f>
        <v>3.4633333333333334</v>
      </c>
      <c r="S108" s="214">
        <f ca="1">VLOOKUP($A108, Calcs!$A$3:'Calcs'!$ANA$180, 216, FALSE)/X108</f>
        <v>63.500730738357738</v>
      </c>
      <c r="T108" s="215">
        <f ca="1">VLOOKUP($A108, Calcs!$A$3:'Calcs'!$ANA$180, 594, FALSE)/X108</f>
        <v>-5.7977777777777773</v>
      </c>
      <c r="U108" s="214">
        <f ca="1">VLOOKUP($A108, Calcs!$A$3:'Calcs'!$ANA$180, 688, FALSE)/X108</f>
        <v>52.333333333333336</v>
      </c>
      <c r="V108" s="204">
        <f ca="1">VLOOKUP($A108, Calcs!$A$3:'Calcs'!$ANA$180, 782, FALSE)/X108</f>
        <v>38.833333333333343</v>
      </c>
      <c r="W108" s="220">
        <v>4</v>
      </c>
      <c r="X108" s="214">
        <f ca="1">VLOOKUP($A108, Calcs!$A$3:'Calcs'!$ANA$180, 9, FALSE)</f>
        <v>9</v>
      </c>
      <c r="Y108" s="215">
        <f t="shared" ca="1" si="112"/>
        <v>10.587102983638115</v>
      </c>
      <c r="Z108" s="215">
        <f t="shared" ca="1" si="113"/>
        <v>64.957009070775186</v>
      </c>
      <c r="AA108" s="215">
        <f t="shared" ca="1" si="114"/>
        <v>-7.5355555555555513</v>
      </c>
      <c r="AB108" s="204">
        <f t="shared" ca="1" si="115"/>
        <v>52.333333333333336</v>
      </c>
      <c r="AC108" s="204">
        <f t="shared" ca="1" si="116"/>
        <v>38.833333333333343</v>
      </c>
      <c r="AD108" s="158">
        <f t="shared" ca="1" si="117"/>
        <v>32.219335267660917</v>
      </c>
      <c r="AE108" s="215">
        <f t="shared" ca="1" si="118"/>
        <v>6.2316396986133062</v>
      </c>
      <c r="AF108" s="216">
        <f ca="1">VLOOKUP($A108,Calcs!$A$3:'Calcs'!$ANA$180,122,FALSE)</f>
        <v>7</v>
      </c>
      <c r="AG108" s="216">
        <f ca="1">VLOOKUP($A108,Calcs!$A$3:'Calcs'!$ANA$180,123,FALSE)</f>
        <v>5</v>
      </c>
      <c r="AH108" s="216">
        <f ca="1">VLOOKUP($A108,Calcs!$A$3:'Calcs'!$ANA$180,124,FALSE)*2</f>
        <v>0</v>
      </c>
      <c r="AI108" s="216">
        <f ca="1">VLOOKUP($A108,Calcs!$A$3:'Calcs'!$ANA$180,110,FALSE)*8</f>
        <v>0</v>
      </c>
      <c r="AJ108" s="216">
        <f ca="1">VLOOKUP($A108,Calcs!$A$3:'Calcs'!$ANA$180,112,FALSE)*12</f>
        <v>0</v>
      </c>
      <c r="AK108" s="157">
        <v>29</v>
      </c>
      <c r="AL108" s="216">
        <f t="shared" ca="1" si="119"/>
        <v>41</v>
      </c>
      <c r="AM108" s="352">
        <f t="shared" si="120"/>
        <v>29</v>
      </c>
      <c r="AN108" s="218">
        <v>107</v>
      </c>
      <c r="AO108" s="217">
        <f t="shared" ca="1" si="121"/>
        <v>107</v>
      </c>
      <c r="AP108" s="191">
        <f t="shared" ca="1" si="122"/>
        <v>0</v>
      </c>
      <c r="AQ108" s="155">
        <f t="shared" ca="1" si="123"/>
        <v>46.563757520956813</v>
      </c>
      <c r="AR108" s="203">
        <f t="shared" ca="1" si="124"/>
        <v>41.17647058823529</v>
      </c>
      <c r="AS108" s="203">
        <f t="shared" ca="1" si="125"/>
        <v>45.588235294117645</v>
      </c>
      <c r="AT108" s="203">
        <f t="shared" ca="1" si="126"/>
        <v>35.229094213628564</v>
      </c>
      <c r="AU108" s="203">
        <f t="shared" ca="1" si="127"/>
        <v>53.967576791808881</v>
      </c>
      <c r="AV108" s="203">
        <f t="shared" ca="1" si="128"/>
        <v>56.505715075981577</v>
      </c>
      <c r="AW108" s="203">
        <f t="shared" ca="1" si="129"/>
        <v>50.233684328625529</v>
      </c>
      <c r="AX108" s="203">
        <f t="shared" ca="1" si="130"/>
        <v>42.972813849560168</v>
      </c>
      <c r="AY108" s="203">
        <f t="shared" ca="1" si="131"/>
        <v>53.312464586774219</v>
      </c>
      <c r="AZ108" s="203">
        <f t="shared" ca="1" si="132"/>
        <v>41.235827456685293</v>
      </c>
      <c r="BA108" s="203">
        <f t="shared" ca="1" si="133"/>
        <v>34.153616703952274</v>
      </c>
      <c r="BB108" s="203">
        <f t="shared" ca="1" si="134"/>
        <v>35.964912280701753</v>
      </c>
      <c r="BC108" s="204">
        <v>64</v>
      </c>
      <c r="BE108">
        <f ca="1">VLOOKUP($A108, Calcs!$A$3:'Calcs'!$ANA$180, 872, FALSE)</f>
        <v>57</v>
      </c>
      <c r="BF108" s="5">
        <f t="shared" si="109"/>
        <v>6.7600337350548658</v>
      </c>
      <c r="BG108">
        <f>(IF(A108&lt;17,SoC!X$2,IF(A108&lt;33,SoC!X$3,IF(A108&lt;49,SoC!X$4,IF(A108&lt;65,SoC!X$5,IF(A108&lt;81,SoC!X$6,IF(A108&lt;97,SoC!X$7,IF(A108&lt;113,SoC!X$8,IF(A108&lt;129,SoC!X$9,IF(A108&lt;145,SoC!X$10,SoC!X$11)))))))))+IF(BX108&lt;17,SoC!X$15,IF(BX108&lt;33,SoC!X$16,IF(BX108&lt;49,SoC!X$17,IF(BX108&lt;65,SoC!X$18,IF(BX108&lt;81,SoC!X$19,IF(BX108&lt;97,SoC!X$20,IF(BX108&lt;113,SoC!X$21,IF(BX108&lt;129,SoC!X$22,IF(BX108&lt;145,SoC!X$23,SoC!X$24))))))))))/2</f>
        <v>1.0229332531371609</v>
      </c>
      <c r="BH108" s="7">
        <v>35.229094213628564</v>
      </c>
      <c r="BI108" s="7">
        <v>53.967576791808881</v>
      </c>
      <c r="BJ108" s="5">
        <v>6.2316396986133062</v>
      </c>
      <c r="BK108" s="5">
        <v>46.57191050078378</v>
      </c>
      <c r="BL108">
        <f ca="1">VLOOKUP($A108, Calcs!$A$3:'Calcs'!$AXV$180, 1058, FALSE)</f>
        <v>1660</v>
      </c>
      <c r="BM108" s="4"/>
      <c r="BN108" s="5">
        <f t="shared" si="135"/>
        <v>0.68243615452864004</v>
      </c>
      <c r="BO108" s="5" t="str">
        <f t="shared" si="136"/>
        <v>DE</v>
      </c>
      <c r="BP108" s="65">
        <f t="shared" si="137"/>
        <v>-2.2587615830304411</v>
      </c>
      <c r="BQ108" s="90">
        <v>7</v>
      </c>
      <c r="BR108" s="8" t="s">
        <v>194</v>
      </c>
      <c r="BS108" s="5">
        <f t="shared" ca="1" si="138"/>
        <v>20.231737130394336</v>
      </c>
      <c r="BT108" s="5">
        <f t="shared" ca="1" si="139"/>
        <v>13.72969895191568</v>
      </c>
      <c r="BU108" s="5">
        <f t="shared" si="140"/>
        <v>-9.0648910644097995</v>
      </c>
      <c r="BV108" t="s">
        <v>917</v>
      </c>
      <c r="BX108" s="4">
        <v>50</v>
      </c>
      <c r="BY108" s="4">
        <v>14</v>
      </c>
      <c r="CA108" t="s">
        <v>1098</v>
      </c>
      <c r="CF108" s="64">
        <v>0.61779387225283433</v>
      </c>
      <c r="CG108" s="333" t="s">
        <v>386</v>
      </c>
      <c r="CK108">
        <v>107</v>
      </c>
      <c r="CL108">
        <v>105</v>
      </c>
      <c r="CM108">
        <v>103</v>
      </c>
      <c r="CN108">
        <v>97</v>
      </c>
      <c r="CO108">
        <v>119</v>
      </c>
      <c r="CP108">
        <v>116</v>
      </c>
      <c r="CQ108">
        <v>122</v>
      </c>
      <c r="CR108">
        <v>133</v>
      </c>
      <c r="CS108">
        <v>138</v>
      </c>
      <c r="CT108">
        <v>140</v>
      </c>
      <c r="CY108" s="333" t="s">
        <v>386</v>
      </c>
      <c r="CZ108" s="5">
        <v>50.410541291970254</v>
      </c>
      <c r="DA108" s="5">
        <f t="shared" si="141"/>
        <v>47.887433757597371</v>
      </c>
      <c r="DB108" s="7">
        <v>38.079724617362267</v>
      </c>
      <c r="DC108" s="7">
        <v>56.834532374100718</v>
      </c>
      <c r="DD108" s="7">
        <f t="shared" si="142"/>
        <v>37.827017746001971</v>
      </c>
      <c r="DE108" s="7">
        <f t="shared" si="143"/>
        <v>54.386174972628993</v>
      </c>
      <c r="DF108" s="5">
        <v>6.6096520332011437</v>
      </c>
      <c r="DG108" s="5">
        <f t="shared" si="144"/>
        <v>6.4570451230558357</v>
      </c>
      <c r="DJ108">
        <v>64</v>
      </c>
      <c r="DK108" s="64"/>
      <c r="DL108" s="7">
        <v>36.058069646479908</v>
      </c>
      <c r="DM108" s="7">
        <v>37.247673162326919</v>
      </c>
      <c r="DN108" s="5">
        <v>5.3887967520386786</v>
      </c>
      <c r="DO108">
        <v>32</v>
      </c>
      <c r="DQ108" s="5">
        <v>27.400778305128259</v>
      </c>
      <c r="DR108" s="5">
        <v>33.050583728846192</v>
      </c>
      <c r="DS108" s="5">
        <v>27.400778305128259</v>
      </c>
      <c r="DT108" s="5">
        <f t="shared" si="145"/>
        <v>33.050583728846192</v>
      </c>
      <c r="DU108">
        <v>1646</v>
      </c>
      <c r="DV108" s="5">
        <v>161.5</v>
      </c>
      <c r="DW108" s="7"/>
      <c r="DX108" s="7">
        <v>64</v>
      </c>
      <c r="DY108" s="5" t="s">
        <v>386</v>
      </c>
      <c r="DZ108" s="5"/>
      <c r="EA108" s="7">
        <v>64</v>
      </c>
      <c r="EB108" s="5">
        <v>13.950953678474114</v>
      </c>
      <c r="EC108" s="7">
        <v>27.400778305128259</v>
      </c>
      <c r="ED108" s="68">
        <v>43.841245288205215</v>
      </c>
      <c r="EE108">
        <v>6</v>
      </c>
    </row>
    <row r="109" spans="1:135" ht="14.45" customHeight="1" x14ac:dyDescent="0.2">
      <c r="A109" s="204">
        <v>158</v>
      </c>
      <c r="B109" s="330" t="s">
        <v>398</v>
      </c>
      <c r="C109" s="234" t="s">
        <v>468</v>
      </c>
      <c r="D109" s="158" t="str">
        <f>IFERROR(IFERROR(VLOOKUP(C109, Archive!$I$786:$P$3989, 8, FALSE), VLOOKUP(C109, Archive!$L$786:$Q$6126, 6, FALSE)), "-")</f>
        <v>-</v>
      </c>
      <c r="E109" s="156" t="str">
        <f>IFERROR(VLOOKUP(C109, Archive!$I$786:$S$3989, 11, FALSE), "-")</f>
        <v>-</v>
      </c>
      <c r="F109" s="205">
        <f ca="1">VLOOKUP($A109, Calcs!$A$3:'Calcs'!$ANA$180, 114, FALSE)</f>
        <v>2</v>
      </c>
      <c r="G109" s="206">
        <f ca="1">VLOOKUP($A109, Calcs!$A$3:'Calcs'!$ANA$180, 115, FALSE)</f>
        <v>3</v>
      </c>
      <c r="H109" s="207">
        <f ca="1">VLOOKUP($A109, Calcs!$A$3:'Calcs'!$ANA$180, 116, FALSE)</f>
        <v>0</v>
      </c>
      <c r="I109" s="208">
        <f ca="1">VLOOKUP($A109, Calcs!$A$3:'Calcs'!$ANA$180, 117, FALSE)</f>
        <v>2</v>
      </c>
      <c r="J109" s="209">
        <f ca="1">VLOOKUP($A109, Calcs!$A$3:'Calcs'!$ANA$180, 118, FALSE)</f>
        <v>2</v>
      </c>
      <c r="K109" s="210">
        <f ca="1">VLOOKUP($A109, Calcs!$A$3:'Calcs'!$ANA$180, 119, FALSE)</f>
        <v>1</v>
      </c>
      <c r="L109" s="211">
        <f ca="1">VLOOKUP($A109, Calcs!$A$3:'Calcs'!$ANA$180, 120, FALSE)</f>
        <v>0</v>
      </c>
      <c r="M109" s="212">
        <f ca="1">VLOOKUP($A109, Calcs!$A$3:'Calcs'!$ANA$180, 121, FALSE)</f>
        <v>0</v>
      </c>
      <c r="N109" s="213" t="str">
        <f t="shared" ca="1" si="110"/>
        <v>4-6</v>
      </c>
      <c r="O109" s="214">
        <f ca="1">VLOOKUP($A109, Calcs!$A$3:'Calcs'!$ANA$180, 311, FALSE)/X109</f>
        <v>31.1</v>
      </c>
      <c r="P109" s="214">
        <f ca="1">VLOOKUP($A109, Calcs!$A$3:'Calcs'!$ANA$180, 406, FALSE)/X109</f>
        <v>47.2</v>
      </c>
      <c r="Q109" s="214">
        <f t="shared" ca="1" si="111"/>
        <v>-16.100000000000001</v>
      </c>
      <c r="R109" s="215">
        <f ca="1">VLOOKUP($A109,Calcs!$A$3:'Calcs'!$ANA$180,500,FALSE)/X109</f>
        <v>3.8019999999999996</v>
      </c>
      <c r="S109" s="214">
        <f ca="1">VLOOKUP($A109, Calcs!$A$3:'Calcs'!$ANA$180, 216, FALSE)/X109</f>
        <v>61.154663305155466</v>
      </c>
      <c r="T109" s="215">
        <f ca="1">VLOOKUP($A109, Calcs!$A$3:'Calcs'!$ANA$180, 594, FALSE)/X109</f>
        <v>-4.6269999999999998</v>
      </c>
      <c r="U109" s="214">
        <f ca="1">VLOOKUP($A109, Calcs!$A$3:'Calcs'!$ANA$180, 688, FALSE)/X109</f>
        <v>53.2</v>
      </c>
      <c r="V109" s="204">
        <f ca="1">VLOOKUP($A109, Calcs!$A$3:'Calcs'!$ANA$180, 782, FALSE)/X109</f>
        <v>35.339999999999996</v>
      </c>
      <c r="W109" s="220">
        <v>1</v>
      </c>
      <c r="X109" s="214">
        <f ca="1">VLOOKUP($A109, Calcs!$A$3:'Calcs'!$ANA$180, 9, FALSE)</f>
        <v>10</v>
      </c>
      <c r="Y109" s="215">
        <f t="shared" ca="1" si="112"/>
        <v>8.9163598106259876</v>
      </c>
      <c r="Z109" s="215">
        <f t="shared" ca="1" si="113"/>
        <v>86.603351602952785</v>
      </c>
      <c r="AA109" s="215">
        <f t="shared" ca="1" si="114"/>
        <v>-11.473000000000003</v>
      </c>
      <c r="AB109" s="204">
        <f t="shared" ca="1" si="115"/>
        <v>53.2</v>
      </c>
      <c r="AC109" s="204">
        <f t="shared" ca="1" si="116"/>
        <v>35.339999999999996</v>
      </c>
      <c r="AD109" s="158">
        <f t="shared" ca="1" si="117"/>
        <v>42.839686723592244</v>
      </c>
      <c r="AE109" s="215">
        <f t="shared" ca="1" si="118"/>
        <v>5.9447455790807391</v>
      </c>
      <c r="AF109" s="216">
        <f ca="1">VLOOKUP($A109,Calcs!$A$3:'Calcs'!$ANA$180,122,FALSE)</f>
        <v>6</v>
      </c>
      <c r="AG109" s="216">
        <f ca="1">VLOOKUP($A109,Calcs!$A$3:'Calcs'!$ANA$180,123,FALSE)</f>
        <v>2</v>
      </c>
      <c r="AH109" s="216">
        <f ca="1">VLOOKUP($A109,Calcs!$A$3:'Calcs'!$ANA$180,124,FALSE)*2</f>
        <v>12</v>
      </c>
      <c r="AI109" s="216">
        <f ca="1">VLOOKUP($A109,Calcs!$A$3:'Calcs'!$ANA$180,110,FALSE)*8</f>
        <v>0</v>
      </c>
      <c r="AJ109" s="216">
        <f ca="1">VLOOKUP($A109,Calcs!$A$3:'Calcs'!$ANA$180,112,FALSE)*12</f>
        <v>0</v>
      </c>
      <c r="AK109" s="157">
        <v>21</v>
      </c>
      <c r="AL109" s="216">
        <f t="shared" ca="1" si="119"/>
        <v>41</v>
      </c>
      <c r="AM109" s="352">
        <f t="shared" si="120"/>
        <v>21</v>
      </c>
      <c r="AN109" s="219">
        <v>108</v>
      </c>
      <c r="AO109" s="217">
        <f t="shared" ca="1" si="121"/>
        <v>108</v>
      </c>
      <c r="AP109" s="191">
        <f t="shared" ca="1" si="122"/>
        <v>0</v>
      </c>
      <c r="AQ109" s="155">
        <f t="shared" ca="1" si="123"/>
        <v>46.532693418396434</v>
      </c>
      <c r="AR109" s="203">
        <f t="shared" ca="1" si="124"/>
        <v>36.494117647058829</v>
      </c>
      <c r="AS109" s="203">
        <f t="shared" ca="1" si="125"/>
        <v>26.592392156862751</v>
      </c>
      <c r="AT109" s="203">
        <f t="shared" ca="1" si="126"/>
        <v>40.42491883651936</v>
      </c>
      <c r="AU109" s="203">
        <f t="shared" ca="1" si="127"/>
        <v>42.75170648464163</v>
      </c>
      <c r="AV109" s="203">
        <f t="shared" ca="1" si="128"/>
        <v>47.588588469650674</v>
      </c>
      <c r="AW109" s="203">
        <f t="shared" ca="1" si="129"/>
        <v>75.907691718363523</v>
      </c>
      <c r="AX109" s="203">
        <f t="shared" ca="1" si="130"/>
        <v>36.869051757344586</v>
      </c>
      <c r="AY109" s="203">
        <f t="shared" ca="1" si="131"/>
        <v>49.75803287264273</v>
      </c>
      <c r="AZ109" s="203">
        <f t="shared" ca="1" si="132"/>
        <v>50.091140753763419</v>
      </c>
      <c r="BA109" s="203">
        <f t="shared" ca="1" si="133"/>
        <v>43.624161073825505</v>
      </c>
      <c r="BB109" s="203">
        <f t="shared" ca="1" si="134"/>
        <v>35.964912280701753</v>
      </c>
      <c r="BC109" s="204">
        <v>103</v>
      </c>
      <c r="BE109">
        <f ca="1">VLOOKUP($A109, Calcs!$A$3:'Calcs'!$ANA$180, 872, FALSE)</f>
        <v>67</v>
      </c>
      <c r="BF109" s="5">
        <f t="shared" si="109"/>
        <v>9.6483481698962876</v>
      </c>
      <c r="BG109">
        <f>(IF(A109&lt;17,SoC!X$2,IF(A109&lt;33,SoC!X$3,IF(A109&lt;49,SoC!X$4,IF(A109&lt;65,SoC!X$5,IF(A109&lt;81,SoC!X$6,IF(A109&lt;97,SoC!X$7,IF(A109&lt;113,SoC!X$8,IF(A109&lt;129,SoC!X$9,IF(A109&lt;145,SoC!X$10,SoC!X$11)))))))))+IF(BX109&lt;17,SoC!X$15,IF(BX109&lt;33,SoC!X$16,IF(BX109&lt;49,SoC!X$17,IF(BX109&lt;65,SoC!X$18,IF(BX109&lt;81,SoC!X$19,IF(BX109&lt;97,SoC!X$20,IF(BX109&lt;113,SoC!X$21,IF(BX109&lt;129,SoC!X$22,IF(BX109&lt;145,SoC!X$23,SoC!X$24))))))))))/2</f>
        <v>1.4161365122854326</v>
      </c>
      <c r="BH109" s="7">
        <v>40.42491883651936</v>
      </c>
      <c r="BI109" s="7">
        <v>42.75170648464163</v>
      </c>
      <c r="BJ109" s="5">
        <v>5.9447455790807391</v>
      </c>
      <c r="BK109" s="5">
        <v>46.483481698962862</v>
      </c>
      <c r="BL109">
        <f ca="1">VLOOKUP($A109, Calcs!$A$3:'Calcs'!$AXV$180, 1058, FALSE)</f>
        <v>1787</v>
      </c>
      <c r="BM109" s="4"/>
      <c r="BN109" s="5">
        <f t="shared" si="135"/>
        <v>0.68178795603151321</v>
      </c>
      <c r="BO109" s="5" t="str">
        <f t="shared" si="136"/>
        <v>DE</v>
      </c>
      <c r="BP109" s="65">
        <f t="shared" si="137"/>
        <v>-2.4198944031609084</v>
      </c>
      <c r="BQ109" s="90">
        <v>10</v>
      </c>
      <c r="BR109" s="8" t="s">
        <v>264</v>
      </c>
      <c r="BS109" s="5">
        <f t="shared" ca="1" si="138"/>
        <v>20.05536735310147</v>
      </c>
      <c r="BT109" s="5">
        <f t="shared" ca="1" si="139"/>
        <v>13.657644705878253</v>
      </c>
      <c r="BU109" s="5">
        <f t="shared" si="140"/>
        <v>-9.1533198662307171</v>
      </c>
      <c r="BV109" t="s">
        <v>913</v>
      </c>
      <c r="BX109" s="4">
        <v>10</v>
      </c>
      <c r="BY109" s="4">
        <v>12</v>
      </c>
      <c r="CA109" t="s">
        <v>1088</v>
      </c>
      <c r="CF109" s="64">
        <v>0.77654047586897257</v>
      </c>
      <c r="CG109" s="330" t="s">
        <v>468</v>
      </c>
      <c r="CK109">
        <v>108</v>
      </c>
      <c r="CL109">
        <v>114</v>
      </c>
      <c r="CM109">
        <v>104</v>
      </c>
      <c r="CN109">
        <v>89</v>
      </c>
      <c r="CO109">
        <v>89</v>
      </c>
      <c r="CP109">
        <v>78</v>
      </c>
      <c r="CQ109">
        <v>80</v>
      </c>
      <c r="CR109">
        <v>99</v>
      </c>
      <c r="CS109">
        <v>111</v>
      </c>
      <c r="CT109">
        <v>112</v>
      </c>
      <c r="CY109" s="330" t="s">
        <v>468</v>
      </c>
      <c r="CZ109" s="5">
        <v>48.608253641791215</v>
      </c>
      <c r="DA109" s="5">
        <f t="shared" si="141"/>
        <v>47.858026525408647</v>
      </c>
      <c r="DB109" s="7">
        <v>38.592290011259024</v>
      </c>
      <c r="DC109" s="7">
        <v>46.522781774580338</v>
      </c>
      <c r="DD109" s="7">
        <f t="shared" si="142"/>
        <v>38.440038710936697</v>
      </c>
      <c r="DE109" s="7">
        <f t="shared" si="143"/>
        <v>47.528581649242021</v>
      </c>
      <c r="DF109" s="5">
        <v>6.2199276523123643</v>
      </c>
      <c r="DG109" s="5">
        <f t="shared" si="144"/>
        <v>6.2204899380556746</v>
      </c>
      <c r="DJ109">
        <v>103</v>
      </c>
      <c r="DK109" s="64"/>
      <c r="DL109" s="7">
        <v>37.374279608680418</v>
      </c>
      <c r="DM109" s="7">
        <v>54.569180771873768</v>
      </c>
      <c r="DN109" s="5">
        <v>6.2244259382588503</v>
      </c>
      <c r="DO109">
        <v>43</v>
      </c>
      <c r="DQ109" s="5">
        <v>41.550213383692224</v>
      </c>
      <c r="DR109" s="5">
        <v>43.662660037769172</v>
      </c>
      <c r="DS109" s="5">
        <v>41.550213383692224</v>
      </c>
      <c r="DT109" s="5">
        <f t="shared" si="145"/>
        <v>43.662660037769172</v>
      </c>
      <c r="DU109">
        <v>1864</v>
      </c>
      <c r="DV109" s="5">
        <v>217</v>
      </c>
      <c r="DW109" s="7"/>
      <c r="DX109" s="7">
        <v>103</v>
      </c>
      <c r="DY109" s="5" t="s">
        <v>468</v>
      </c>
      <c r="DZ109" s="5"/>
      <c r="EA109" s="7">
        <v>96</v>
      </c>
      <c r="EB109" s="5">
        <v>20.926430517711168</v>
      </c>
      <c r="EC109" s="7">
        <v>41.550213383692224</v>
      </c>
      <c r="ED109" s="68">
        <v>66.480341413907567</v>
      </c>
      <c r="EE109">
        <v>15</v>
      </c>
    </row>
    <row r="110" spans="1:135" ht="14.45" customHeight="1" x14ac:dyDescent="0.2">
      <c r="A110" s="204">
        <v>114</v>
      </c>
      <c r="B110" s="334" t="s">
        <v>7</v>
      </c>
      <c r="C110" s="363" t="s">
        <v>177</v>
      </c>
      <c r="D110" s="158" t="str">
        <f>IFERROR(IFERROR(VLOOKUP(C110, Archive!$I$786:$P$3989, 8, FALSE), VLOOKUP(C110, Archive!$L$786:$Q$6126, 6, FALSE)), "-")</f>
        <v>-</v>
      </c>
      <c r="E110" s="156" t="str">
        <f>IFERROR(VLOOKUP(C110, Archive!$I$786:$S$3989, 11, FALSE), "-")</f>
        <v>-</v>
      </c>
      <c r="F110" s="205">
        <f ca="1">VLOOKUP($A110, Calcs!$A$3:'Calcs'!$ANA$180, 114, FALSE)</f>
        <v>0</v>
      </c>
      <c r="G110" s="206">
        <f ca="1">VLOOKUP($A110, Calcs!$A$3:'Calcs'!$ANA$180, 115, FALSE)</f>
        <v>5</v>
      </c>
      <c r="H110" s="207">
        <f ca="1">VLOOKUP($A110, Calcs!$A$3:'Calcs'!$ANA$180, 116, FALSE)</f>
        <v>2</v>
      </c>
      <c r="I110" s="208">
        <f ca="1">VLOOKUP($A110, Calcs!$A$3:'Calcs'!$ANA$180, 117, FALSE)</f>
        <v>0</v>
      </c>
      <c r="J110" s="209">
        <f ca="1">VLOOKUP($A110, Calcs!$A$3:'Calcs'!$ANA$180, 118, FALSE)</f>
        <v>3</v>
      </c>
      <c r="K110" s="210">
        <f ca="1">VLOOKUP($A110, Calcs!$A$3:'Calcs'!$ANA$180, 119, FALSE)</f>
        <v>1</v>
      </c>
      <c r="L110" s="211">
        <f ca="1">VLOOKUP($A110, Calcs!$A$3:'Calcs'!$ANA$180, 120, FALSE)</f>
        <v>0</v>
      </c>
      <c r="M110" s="212">
        <f ca="1">VLOOKUP($A110, Calcs!$A$3:'Calcs'!$ANA$180, 121, FALSE)</f>
        <v>0</v>
      </c>
      <c r="N110" s="213" t="str">
        <f t="shared" ca="1" si="110"/>
        <v>5-6</v>
      </c>
      <c r="O110" s="214">
        <f ca="1">VLOOKUP($A110, Calcs!$A$3:'Calcs'!$ANA$180, 311, FALSE)/X110</f>
        <v>38.545454545454547</v>
      </c>
      <c r="P110" s="214">
        <f ca="1">VLOOKUP($A110, Calcs!$A$3:'Calcs'!$ANA$180, 406, FALSE)/X110</f>
        <v>43.636363636363633</v>
      </c>
      <c r="Q110" s="214">
        <f t="shared" ca="1" si="111"/>
        <v>-5.0909090909090864</v>
      </c>
      <c r="R110" s="215">
        <f ca="1">VLOOKUP($A110,Calcs!$A$3:'Calcs'!$ANA$180,500,FALSE)/X110</f>
        <v>3.9054545454545462</v>
      </c>
      <c r="S110" s="214">
        <f ca="1">VLOOKUP($A110, Calcs!$A$3:'Calcs'!$ANA$180, 216, FALSE)/X110</f>
        <v>53.430933155779805</v>
      </c>
      <c r="T110" s="215">
        <f ca="1">VLOOKUP($A110, Calcs!$A$3:'Calcs'!$ANA$180, 594, FALSE)/X110</f>
        <v>-7.330000000000001</v>
      </c>
      <c r="U110" s="214">
        <f ca="1">VLOOKUP($A110, Calcs!$A$3:'Calcs'!$ANA$180, 688, FALSE)/X110</f>
        <v>42.545454545454547</v>
      </c>
      <c r="V110" s="204">
        <f ca="1">VLOOKUP($A110, Calcs!$A$3:'Calcs'!$ANA$180, 782, FALSE)/X110</f>
        <v>55.190909090909081</v>
      </c>
      <c r="W110" s="220">
        <v>9</v>
      </c>
      <c r="X110" s="214">
        <f ca="1">VLOOKUP($A110, Calcs!$A$3:'Calcs'!$ANA$180, 9, FALSE)</f>
        <v>11</v>
      </c>
      <c r="Y110" s="215">
        <f t="shared" ca="1" si="112"/>
        <v>11.499068901303538</v>
      </c>
      <c r="Z110" s="215">
        <f t="shared" ca="1" si="113"/>
        <v>43.416838264769218</v>
      </c>
      <c r="AA110" s="215">
        <f t="shared" ca="1" si="114"/>
        <v>2.2390909090909146</v>
      </c>
      <c r="AB110" s="204">
        <f t="shared" ca="1" si="115"/>
        <v>42.545454545454547</v>
      </c>
      <c r="AC110" s="204">
        <f t="shared" ca="1" si="116"/>
        <v>55.190909090909081</v>
      </c>
      <c r="AD110" s="158">
        <f t="shared" ca="1" si="117"/>
        <v>25.522315364578898</v>
      </c>
      <c r="AE110" s="215">
        <f t="shared" ca="1" si="118"/>
        <v>7.429058425595338</v>
      </c>
      <c r="AF110" s="216">
        <f ca="1">VLOOKUP($A110,Calcs!$A$3:'Calcs'!$ANA$180,122,FALSE)</f>
        <v>3</v>
      </c>
      <c r="AG110" s="216">
        <f ca="1">VLOOKUP($A110,Calcs!$A$3:'Calcs'!$ANA$180,123,FALSE)</f>
        <v>6</v>
      </c>
      <c r="AH110" s="216">
        <f ca="1">VLOOKUP($A110,Calcs!$A$3:'Calcs'!$ANA$180,124,FALSE)*2</f>
        <v>18</v>
      </c>
      <c r="AI110" s="216">
        <f ca="1">VLOOKUP($A110,Calcs!$A$3:'Calcs'!$ANA$180,110,FALSE)*8</f>
        <v>0</v>
      </c>
      <c r="AJ110" s="216">
        <f ca="1">VLOOKUP($A110,Calcs!$A$3:'Calcs'!$ANA$180,112,FALSE)*12</f>
        <v>0</v>
      </c>
      <c r="AK110" s="157">
        <v>39</v>
      </c>
      <c r="AL110" s="216">
        <f t="shared" ca="1" si="119"/>
        <v>66</v>
      </c>
      <c r="AM110" s="352">
        <f t="shared" si="120"/>
        <v>39</v>
      </c>
      <c r="AN110" s="218">
        <v>109</v>
      </c>
      <c r="AO110" s="217">
        <f t="shared" ca="1" si="121"/>
        <v>109</v>
      </c>
      <c r="AP110" s="191">
        <f t="shared" ca="1" si="122"/>
        <v>0</v>
      </c>
      <c r="AQ110" s="155">
        <f t="shared" ca="1" si="123"/>
        <v>45.926452622647176</v>
      </c>
      <c r="AR110" s="203">
        <f t="shared" ca="1" si="124"/>
        <v>19.44705882352941</v>
      </c>
      <c r="AS110" s="203">
        <f t="shared" ca="1" si="125"/>
        <v>51.408196078431374</v>
      </c>
      <c r="AT110" s="203">
        <f t="shared" ca="1" si="126"/>
        <v>54.476319840375488</v>
      </c>
      <c r="AU110" s="203">
        <f t="shared" ca="1" si="127"/>
        <v>50.277303754266214</v>
      </c>
      <c r="AV110" s="203">
        <f t="shared" ca="1" si="128"/>
        <v>61.3730793003825</v>
      </c>
      <c r="AW110" s="203">
        <f t="shared" ca="1" si="129"/>
        <v>24.685603694331753</v>
      </c>
      <c r="AX110" s="203">
        <f t="shared" ca="1" si="130"/>
        <v>58.125311211116241</v>
      </c>
      <c r="AY110" s="203">
        <f t="shared" ca="1" si="131"/>
        <v>68.147704518545453</v>
      </c>
      <c r="AZ110" s="203">
        <f t="shared" ca="1" si="132"/>
        <v>35.291236237911114</v>
      </c>
      <c r="BA110" s="203">
        <f t="shared" ca="1" si="133"/>
        <v>27.293064876957494</v>
      </c>
      <c r="BB110" s="203">
        <f t="shared" ca="1" si="134"/>
        <v>57.894736842105267</v>
      </c>
      <c r="BC110" s="204">
        <v>65</v>
      </c>
      <c r="BE110">
        <f ca="1">VLOOKUP($A110, Calcs!$A$3:'Calcs'!$ANA$180, 872, FALSE)</f>
        <v>67</v>
      </c>
      <c r="BF110" s="5">
        <f t="shared" si="109"/>
        <v>6.713016642736088</v>
      </c>
      <c r="BG110">
        <f>(IF(A110&lt;17,SoC!X$2,IF(A110&lt;33,SoC!X$3,IF(A110&lt;49,SoC!X$4,IF(A110&lt;65,SoC!X$5,IF(A110&lt;81,SoC!X$6,IF(A110&lt;97,SoC!X$7,IF(A110&lt;113,SoC!X$8,IF(A110&lt;129,SoC!X$9,IF(A110&lt;145,SoC!X$10,SoC!X$11)))))))))+IF(BX110&lt;17,SoC!X$15,IF(BX110&lt;33,SoC!X$16,IF(BX110&lt;49,SoC!X$17,IF(BX110&lt;65,SoC!X$18,IF(BX110&lt;81,SoC!X$19,IF(BX110&lt;97,SoC!X$20,IF(BX110&lt;113,SoC!X$21,IF(BX110&lt;129,SoC!X$22,IF(BX110&lt;145,SoC!X$23,SoC!X$24))))))))))/2</f>
        <v>0.81257870114650377</v>
      </c>
      <c r="BH110" s="7">
        <v>54.476319840375488</v>
      </c>
      <c r="BI110" s="7">
        <v>50.277303754266214</v>
      </c>
      <c r="BJ110" s="5">
        <v>7.429058425595338</v>
      </c>
      <c r="BK110" s="5">
        <v>45.900237753372679</v>
      </c>
      <c r="BL110">
        <f ca="1">VLOOKUP($A110, Calcs!$A$3:'Calcs'!$AXV$180, 1058, FALSE)</f>
        <v>1568</v>
      </c>
      <c r="BM110" s="4"/>
      <c r="BN110" s="5">
        <f t="shared" si="135"/>
        <v>0.67749714208528344</v>
      </c>
      <c r="BO110" s="5" t="str">
        <f t="shared" si="136"/>
        <v>DE</v>
      </c>
      <c r="BP110" s="65">
        <f t="shared" si="137"/>
        <v>-1.7943867690216455</v>
      </c>
      <c r="BQ110" s="90">
        <v>7</v>
      </c>
      <c r="BR110" s="8" t="s">
        <v>266</v>
      </c>
      <c r="BS110" s="5">
        <f t="shared" ca="1" si="138"/>
        <v>19.779849513032644</v>
      </c>
      <c r="BT110" s="5">
        <f t="shared" ca="1" si="139"/>
        <v>13.478318834016783</v>
      </c>
      <c r="BU110" s="5">
        <f t="shared" si="140"/>
        <v>-9.7365638118209006</v>
      </c>
      <c r="BV110" t="s">
        <v>921</v>
      </c>
      <c r="BX110" s="4">
        <v>135</v>
      </c>
      <c r="BY110" s="4">
        <v>3</v>
      </c>
      <c r="CA110" t="s">
        <v>1117</v>
      </c>
      <c r="CF110" s="64">
        <v>0.32684257169372088</v>
      </c>
      <c r="CG110" s="334" t="s">
        <v>177</v>
      </c>
      <c r="CK110">
        <v>109</v>
      </c>
      <c r="CL110">
        <v>121</v>
      </c>
      <c r="CM110">
        <v>114</v>
      </c>
      <c r="CN110">
        <v>135</v>
      </c>
      <c r="CO110">
        <v>143</v>
      </c>
      <c r="CP110">
        <v>140</v>
      </c>
      <c r="CQ110">
        <v>144</v>
      </c>
      <c r="CR110">
        <v>143</v>
      </c>
      <c r="CS110">
        <v>137</v>
      </c>
      <c r="CT110">
        <v>136</v>
      </c>
      <c r="CY110" s="334" t="s">
        <v>177</v>
      </c>
      <c r="CZ110" s="5">
        <v>45.505782263203841</v>
      </c>
      <c r="DA110" s="5">
        <f t="shared" si="141"/>
        <v>43.858872087400627</v>
      </c>
      <c r="DB110" s="7">
        <v>47.449425107214623</v>
      </c>
      <c r="DC110" s="7">
        <v>54.196642685851316</v>
      </c>
      <c r="DD110" s="7">
        <f t="shared" si="142"/>
        <v>46.426157735489291</v>
      </c>
      <c r="DE110" s="7">
        <f t="shared" si="143"/>
        <v>52.713693286219396</v>
      </c>
      <c r="DF110" s="5">
        <v>7.3891812807644657</v>
      </c>
      <c r="DG110" s="5">
        <f t="shared" si="144"/>
        <v>7.2080527351815684</v>
      </c>
      <c r="DJ110">
        <v>65</v>
      </c>
      <c r="DK110" s="64"/>
      <c r="DL110" s="7">
        <v>39.263286133411967</v>
      </c>
      <c r="DM110" s="7">
        <v>42.333047488795984</v>
      </c>
      <c r="DN110" s="5">
        <v>5.9401529161012911</v>
      </c>
      <c r="DO110">
        <v>35</v>
      </c>
      <c r="DQ110" s="5">
        <v>29.806286693460752</v>
      </c>
      <c r="DR110" s="5">
        <v>34.854715020095568</v>
      </c>
      <c r="DS110" s="5">
        <v>29.806286693460752</v>
      </c>
      <c r="DT110" s="5">
        <f t="shared" si="145"/>
        <v>34.854715020095568</v>
      </c>
      <c r="DU110">
        <v>1455</v>
      </c>
      <c r="DV110" s="5">
        <v>176.75</v>
      </c>
      <c r="DW110" s="7"/>
      <c r="DX110" s="7">
        <v>65</v>
      </c>
      <c r="DY110" s="5" t="s">
        <v>177</v>
      </c>
      <c r="DZ110" s="5"/>
      <c r="EA110" s="7">
        <v>79</v>
      </c>
      <c r="EB110" s="5">
        <v>17.220708446866485</v>
      </c>
      <c r="EC110" s="7">
        <v>29.806286693460752</v>
      </c>
      <c r="ED110" s="68">
        <v>47.690058709537205</v>
      </c>
      <c r="EE110">
        <v>0</v>
      </c>
    </row>
    <row r="111" spans="1:135" ht="14.45" customHeight="1" x14ac:dyDescent="0.2">
      <c r="A111" s="204">
        <v>105</v>
      </c>
      <c r="B111" s="331" t="s">
        <v>0</v>
      </c>
      <c r="C111" s="235" t="s">
        <v>22</v>
      </c>
      <c r="D111" s="158" t="str">
        <f>IFERROR(IFERROR(VLOOKUP(C111, Archive!$I$786:$P$3989, 8, FALSE), VLOOKUP(C111, Archive!$L$786:$Q$6126, 6, FALSE)), "-")</f>
        <v>-</v>
      </c>
      <c r="E111" s="156" t="str">
        <f>IFERROR(VLOOKUP(C111, Archive!$I$786:$S$3989, 11, FALSE), "-")</f>
        <v>-</v>
      </c>
      <c r="F111" s="205">
        <f ca="1">VLOOKUP($A111, Calcs!$A$3:'Calcs'!$ANA$180, 114, FALSE)</f>
        <v>2</v>
      </c>
      <c r="G111" s="206">
        <f ca="1">VLOOKUP($A111, Calcs!$A$3:'Calcs'!$ANA$180, 115, FALSE)</f>
        <v>3</v>
      </c>
      <c r="H111" s="207">
        <f ca="1">VLOOKUP($A111, Calcs!$A$3:'Calcs'!$ANA$180, 116, FALSE)</f>
        <v>0</v>
      </c>
      <c r="I111" s="208">
        <f ca="1">VLOOKUP($A111, Calcs!$A$3:'Calcs'!$ANA$180, 117, FALSE)</f>
        <v>2</v>
      </c>
      <c r="J111" s="209">
        <f ca="1">VLOOKUP($A111, Calcs!$A$3:'Calcs'!$ANA$180, 118, FALSE)</f>
        <v>2</v>
      </c>
      <c r="K111" s="210">
        <f ca="1">VLOOKUP($A111, Calcs!$A$3:'Calcs'!$ANA$180, 119, FALSE)</f>
        <v>2</v>
      </c>
      <c r="L111" s="211">
        <f ca="1">VLOOKUP($A111, Calcs!$A$3:'Calcs'!$ANA$180, 120, FALSE)</f>
        <v>0</v>
      </c>
      <c r="M111" s="212">
        <f ca="1">VLOOKUP($A111, Calcs!$A$3:'Calcs'!$ANA$180, 121, FALSE)</f>
        <v>0</v>
      </c>
      <c r="N111" s="213" t="str">
        <f t="shared" ca="1" si="110"/>
        <v>4-7</v>
      </c>
      <c r="O111" s="214">
        <f ca="1">VLOOKUP($A111, Calcs!$A$3:'Calcs'!$ANA$180, 311, FALSE)/X111</f>
        <v>31.818181818181817</v>
      </c>
      <c r="P111" s="214">
        <f ca="1">VLOOKUP($A111, Calcs!$A$3:'Calcs'!$ANA$180, 406, FALSE)/X111</f>
        <v>39.636363636363633</v>
      </c>
      <c r="Q111" s="214">
        <f t="shared" ca="1" si="111"/>
        <v>-7.8181818181818166</v>
      </c>
      <c r="R111" s="215">
        <f ca="1">VLOOKUP($A111,Calcs!$A$3:'Calcs'!$ANA$180,500,FALSE)/X111</f>
        <v>3.8881818181818177</v>
      </c>
      <c r="S111" s="214">
        <f ca="1">VLOOKUP($A111, Calcs!$A$3:'Calcs'!$ANA$180, 216, FALSE)/X111</f>
        <v>60.343715830954949</v>
      </c>
      <c r="T111" s="215">
        <f ca="1">VLOOKUP($A111, Calcs!$A$3:'Calcs'!$ANA$180, 594, FALSE)/X111</f>
        <v>-3.7618181818181813</v>
      </c>
      <c r="U111" s="214">
        <f ca="1">VLOOKUP($A111, Calcs!$A$3:'Calcs'!$ANA$180, 688, FALSE)/X111</f>
        <v>53.272727272727273</v>
      </c>
      <c r="V111" s="204">
        <f ca="1">VLOOKUP($A111, Calcs!$A$3:'Calcs'!$ANA$180, 782, FALSE)/X111</f>
        <v>33.663636363636357</v>
      </c>
      <c r="W111" s="220">
        <v>4</v>
      </c>
      <c r="X111" s="214">
        <f ca="1">VLOOKUP($A111, Calcs!$A$3:'Calcs'!$ANA$180, 9, FALSE)</f>
        <v>11</v>
      </c>
      <c r="Y111" s="215">
        <f t="shared" ca="1" si="112"/>
        <v>10.848725742342767</v>
      </c>
      <c r="Z111" s="215">
        <f t="shared" ca="1" si="113"/>
        <v>64.355842566112088</v>
      </c>
      <c r="AA111" s="215">
        <f t="shared" ca="1" si="114"/>
        <v>-4.0563636363636348</v>
      </c>
      <c r="AB111" s="204">
        <f t="shared" ca="1" si="115"/>
        <v>53.272727272727273</v>
      </c>
      <c r="AC111" s="204">
        <f t="shared" ca="1" si="116"/>
        <v>33.663636363636357</v>
      </c>
      <c r="AD111" s="158">
        <f t="shared" ca="1" si="117"/>
        <v>37.260644025782959</v>
      </c>
      <c r="AE111" s="215">
        <f t="shared" ca="1" si="118"/>
        <v>5.8020372597593992</v>
      </c>
      <c r="AF111" s="216">
        <f ca="1">VLOOKUP($A111,Calcs!$A$3:'Calcs'!$ANA$180,122,FALSE)</f>
        <v>5</v>
      </c>
      <c r="AG111" s="216">
        <f ca="1">VLOOKUP($A111,Calcs!$A$3:'Calcs'!$ANA$180,123,FALSE)</f>
        <v>2</v>
      </c>
      <c r="AH111" s="216">
        <f ca="1">VLOOKUP($A111,Calcs!$A$3:'Calcs'!$ANA$180,124,FALSE)*2</f>
        <v>12</v>
      </c>
      <c r="AI111" s="216">
        <f ca="1">VLOOKUP($A111,Calcs!$A$3:'Calcs'!$ANA$180,110,FALSE)*8</f>
        <v>0</v>
      </c>
      <c r="AJ111" s="216">
        <f ca="1">VLOOKUP($A111,Calcs!$A$3:'Calcs'!$ANA$180,112,FALSE)*12</f>
        <v>0</v>
      </c>
      <c r="AK111" s="157">
        <v>26</v>
      </c>
      <c r="AL111" s="216">
        <f t="shared" ca="1" si="119"/>
        <v>45</v>
      </c>
      <c r="AM111" s="352">
        <f t="shared" si="120"/>
        <v>26</v>
      </c>
      <c r="AN111" s="219">
        <v>110</v>
      </c>
      <c r="AO111" s="217">
        <f t="shared" ca="1" si="121"/>
        <v>110</v>
      </c>
      <c r="AP111" s="191">
        <f t="shared" ca="1" si="122"/>
        <v>0</v>
      </c>
      <c r="AQ111" s="155">
        <f t="shared" ca="1" si="123"/>
        <v>45.58970550272501</v>
      </c>
      <c r="AR111" s="203">
        <f t="shared" ca="1" si="124"/>
        <v>30.611764705882354</v>
      </c>
      <c r="AS111" s="203">
        <f t="shared" ca="1" si="125"/>
        <v>23.651215686274512</v>
      </c>
      <c r="AT111" s="203">
        <f t="shared" ca="1" si="126"/>
        <v>41.84674410809486</v>
      </c>
      <c r="AU111" s="203">
        <f t="shared" ca="1" si="127"/>
        <v>58.724402730375424</v>
      </c>
      <c r="AV111" s="203">
        <f t="shared" ca="1" si="128"/>
        <v>57.902053723447658</v>
      </c>
      <c r="AW111" s="203">
        <f t="shared" ca="1" si="129"/>
        <v>49.520660719198666</v>
      </c>
      <c r="AX111" s="203">
        <f t="shared" ca="1" si="130"/>
        <v>48.366200358891014</v>
      </c>
      <c r="AY111" s="203">
        <f t="shared" ca="1" si="131"/>
        <v>47.98996952964837</v>
      </c>
      <c r="AZ111" s="203">
        <f t="shared" ca="1" si="132"/>
        <v>45.512311865017288</v>
      </c>
      <c r="BA111" s="203">
        <f t="shared" ca="1" si="133"/>
        <v>47.278150633855333</v>
      </c>
      <c r="BB111" s="203">
        <f t="shared" ca="1" si="134"/>
        <v>39.473684210526315</v>
      </c>
      <c r="BC111" s="204">
        <v>128</v>
      </c>
      <c r="BE111">
        <f ca="1">VLOOKUP($A111, Calcs!$A$3:'Calcs'!$ANA$180, 872, FALSE)</f>
        <v>71</v>
      </c>
      <c r="BF111" s="5">
        <f t="shared" si="109"/>
        <v>5.7364530702529715</v>
      </c>
      <c r="BG111">
        <f>(IF(A111&lt;17,SoC!X$2,IF(A111&lt;33,SoC!X$3,IF(A111&lt;49,SoC!X$4,IF(A111&lt;65,SoC!X$5,IF(A111&lt;81,SoC!X$6,IF(A111&lt;97,SoC!X$7,IF(A111&lt;113,SoC!X$8,IF(A111&lt;129,SoC!X$9,IF(A111&lt;145,SoC!X$10,SoC!X$11)))))))))+IF(BX111&lt;17,SoC!X$15,IF(BX111&lt;33,SoC!X$16,IF(BX111&lt;49,SoC!X$17,IF(BX111&lt;65,SoC!X$18,IF(BX111&lt;81,SoC!X$19,IF(BX111&lt;97,SoC!X$20,IF(BX111&lt;113,SoC!X$21,IF(BX111&lt;129,SoC!X$22,IF(BX111&lt;145,SoC!X$23,SoC!X$24))))))))))/2</f>
        <v>1.0664878965424767</v>
      </c>
      <c r="BH111" s="7">
        <v>41.84674410809486</v>
      </c>
      <c r="BI111" s="7">
        <v>58.724402730375424</v>
      </c>
      <c r="BJ111" s="5">
        <v>5.8020372597593992</v>
      </c>
      <c r="BK111" s="5">
        <v>45.607551170882857</v>
      </c>
      <c r="BL111">
        <f ca="1">VLOOKUP($A111, Calcs!$A$3:'Calcs'!$AXV$180, 1058, FALSE)</f>
        <v>1836</v>
      </c>
      <c r="BM111" s="4"/>
      <c r="BN111" s="5">
        <f t="shared" si="135"/>
        <v>0.67533362992585277</v>
      </c>
      <c r="BO111" s="5" t="str">
        <f t="shared" si="136"/>
        <v>DE</v>
      </c>
      <c r="BP111" s="65">
        <f t="shared" si="137"/>
        <v>-2.6664346684375793</v>
      </c>
      <c r="BQ111" s="90">
        <v>6</v>
      </c>
      <c r="BR111" s="8" t="s">
        <v>267</v>
      </c>
      <c r="BS111" s="5">
        <f t="shared" ca="1" si="138"/>
        <v>19.967866037220059</v>
      </c>
      <c r="BT111" s="5">
        <f t="shared" ca="1" si="139"/>
        <v>13.497088021372448</v>
      </c>
      <c r="BU111" s="5">
        <f t="shared" si="140"/>
        <v>-10.029250394310722</v>
      </c>
      <c r="BV111" t="s">
        <v>917</v>
      </c>
      <c r="BX111" s="4">
        <v>54</v>
      </c>
      <c r="BY111" s="4">
        <v>6</v>
      </c>
      <c r="CA111" t="s">
        <v>1117</v>
      </c>
      <c r="CF111" s="64">
        <v>0.46124500950280378</v>
      </c>
      <c r="CG111" s="331" t="s">
        <v>22</v>
      </c>
      <c r="CK111">
        <v>110</v>
      </c>
      <c r="CL111">
        <v>109</v>
      </c>
      <c r="CM111">
        <v>118</v>
      </c>
      <c r="CN111">
        <v>108</v>
      </c>
      <c r="CO111">
        <v>95</v>
      </c>
      <c r="CP111">
        <v>102</v>
      </c>
      <c r="CQ111">
        <v>97</v>
      </c>
      <c r="CR111">
        <v>75</v>
      </c>
      <c r="CS111">
        <v>65</v>
      </c>
      <c r="CT111">
        <v>62</v>
      </c>
      <c r="CY111" s="331" t="s">
        <v>22</v>
      </c>
      <c r="CZ111" s="5">
        <v>41.876692720565501</v>
      </c>
      <c r="DA111" s="5">
        <f t="shared" si="141"/>
        <v>43.406098346635318</v>
      </c>
      <c r="DB111" s="7">
        <v>39.609980507492004</v>
      </c>
      <c r="DC111" s="7">
        <v>57.793764988009585</v>
      </c>
      <c r="DD111" s="7">
        <f t="shared" si="142"/>
        <v>42.158426656040632</v>
      </c>
      <c r="DE111" s="7">
        <f t="shared" si="143"/>
        <v>58.676947705076017</v>
      </c>
      <c r="DF111" s="5">
        <v>5.5845769759221691</v>
      </c>
      <c r="DG111" s="5">
        <f t="shared" si="144"/>
        <v>5.8184248305217849</v>
      </c>
      <c r="DJ111">
        <v>128</v>
      </c>
      <c r="DK111" s="64"/>
      <c r="DL111" s="7">
        <v>59.997549695881069</v>
      </c>
      <c r="DM111" s="7">
        <v>64.859226724541031</v>
      </c>
      <c r="DN111" s="5">
        <v>7.4553598127190961</v>
      </c>
      <c r="DO111">
        <v>44</v>
      </c>
      <c r="DQ111" s="5">
        <v>54.699357404713233</v>
      </c>
      <c r="DR111" s="5">
        <v>53.524518053534926</v>
      </c>
      <c r="DS111" s="5">
        <v>54.699357404713233</v>
      </c>
      <c r="DT111" s="5">
        <f t="shared" si="145"/>
        <v>53.524518053534926</v>
      </c>
      <c r="DU111">
        <v>1913</v>
      </c>
      <c r="DV111" s="5">
        <v>218.25</v>
      </c>
      <c r="DW111" s="7"/>
      <c r="DX111" s="7">
        <v>128</v>
      </c>
      <c r="DY111" s="5" t="s">
        <v>22</v>
      </c>
      <c r="DZ111" s="5"/>
      <c r="EA111" s="7">
        <v>185</v>
      </c>
      <c r="EB111" s="5">
        <v>40.326975476839237</v>
      </c>
      <c r="EC111" s="7">
        <v>54.699357404713233</v>
      </c>
      <c r="ED111" s="68">
        <v>87.518971847541181</v>
      </c>
      <c r="EE111">
        <v>0</v>
      </c>
    </row>
    <row r="112" spans="1:135" ht="14.45" customHeight="1" x14ac:dyDescent="0.2">
      <c r="A112" s="204">
        <v>70</v>
      </c>
      <c r="B112" s="329" t="s">
        <v>2</v>
      </c>
      <c r="C112" s="233" t="s">
        <v>56</v>
      </c>
      <c r="D112" s="158" t="str">
        <f>IFERROR(IFERROR(VLOOKUP(C112, Archive!$I$786:$P$3989, 8, FALSE), VLOOKUP(C112, Archive!$L$786:$Q$6126, 6, FALSE)), "-")</f>
        <v>-</v>
      </c>
      <c r="E112" s="156" t="str">
        <f>IFERROR(VLOOKUP(C112, Archive!$I$786:$S$3989, 11, FALSE), "-")</f>
        <v>-</v>
      </c>
      <c r="F112" s="205">
        <f ca="1">VLOOKUP($A112, Calcs!$A$3:'Calcs'!$ANA$180, 114, FALSE)</f>
        <v>2</v>
      </c>
      <c r="G112" s="206">
        <f ca="1">VLOOKUP($A112, Calcs!$A$3:'Calcs'!$ANA$180, 115, FALSE)</f>
        <v>3</v>
      </c>
      <c r="H112" s="207">
        <f ca="1">VLOOKUP($A112, Calcs!$A$3:'Calcs'!$ANA$180, 116, FALSE)</f>
        <v>1</v>
      </c>
      <c r="I112" s="208">
        <f ca="1">VLOOKUP($A112, Calcs!$A$3:'Calcs'!$ANA$180, 117, FALSE)</f>
        <v>1</v>
      </c>
      <c r="J112" s="209">
        <f ca="1">VLOOKUP($A112, Calcs!$A$3:'Calcs'!$ANA$180, 118, FALSE)</f>
        <v>2</v>
      </c>
      <c r="K112" s="210">
        <f ca="1">VLOOKUP($A112, Calcs!$A$3:'Calcs'!$ANA$180, 119, FALSE)</f>
        <v>1</v>
      </c>
      <c r="L112" s="211">
        <f ca="1">VLOOKUP($A112, Calcs!$A$3:'Calcs'!$ANA$180, 120, FALSE)</f>
        <v>0</v>
      </c>
      <c r="M112" s="212">
        <f ca="1">VLOOKUP($A112, Calcs!$A$3:'Calcs'!$ANA$180, 121, FALSE)</f>
        <v>0</v>
      </c>
      <c r="N112" s="213" t="str">
        <f t="shared" ca="1" si="110"/>
        <v>5-5</v>
      </c>
      <c r="O112" s="214">
        <f ca="1">VLOOKUP($A112, Calcs!$A$3:'Calcs'!$ANA$180, 311, FALSE)/X112</f>
        <v>34.299999999999997</v>
      </c>
      <c r="P112" s="214">
        <f ca="1">VLOOKUP($A112, Calcs!$A$3:'Calcs'!$ANA$180, 406, FALSE)/X112</f>
        <v>38.4</v>
      </c>
      <c r="Q112" s="214">
        <f t="shared" ca="1" si="111"/>
        <v>-4.1000000000000014</v>
      </c>
      <c r="R112" s="215">
        <f ca="1">VLOOKUP($A112,Calcs!$A$3:'Calcs'!$ANA$180,500,FALSE)/X112</f>
        <v>3.8619999999999997</v>
      </c>
      <c r="S112" s="214">
        <f ca="1">VLOOKUP($A112, Calcs!$A$3:'Calcs'!$ANA$180, 216, FALSE)/X112</f>
        <v>51.179844573091643</v>
      </c>
      <c r="T112" s="215">
        <f ca="1">VLOOKUP($A112, Calcs!$A$3:'Calcs'!$ANA$180, 594, FALSE)/X112</f>
        <v>-4.883</v>
      </c>
      <c r="U112" s="214">
        <f ca="1">VLOOKUP($A112, Calcs!$A$3:'Calcs'!$ANA$180, 688, FALSE)/X112</f>
        <v>37.9</v>
      </c>
      <c r="V112" s="204">
        <f ca="1">VLOOKUP($A112, Calcs!$A$3:'Calcs'!$ANA$180, 782, FALSE)/X112</f>
        <v>50.87</v>
      </c>
      <c r="W112" s="220">
        <v>9</v>
      </c>
      <c r="X112" s="214">
        <f ca="1">VLOOKUP($A112, Calcs!$A$3:'Calcs'!$ANA$180, 9, FALSE)</f>
        <v>10</v>
      </c>
      <c r="Y112" s="215">
        <f t="shared" ca="1" si="112"/>
        <v>11.885033661315381</v>
      </c>
      <c r="Z112" s="215">
        <f t="shared" ca="1" si="113"/>
        <v>34.319941653955944</v>
      </c>
      <c r="AA112" s="215">
        <f t="shared" ca="1" si="114"/>
        <v>0.78299999999999859</v>
      </c>
      <c r="AB112" s="204">
        <f t="shared" ca="1" si="115"/>
        <v>37.9</v>
      </c>
      <c r="AC112" s="204">
        <f t="shared" ca="1" si="116"/>
        <v>50.87</v>
      </c>
      <c r="AD112" s="158">
        <f t="shared" ca="1" si="117"/>
        <v>19.81708793274931</v>
      </c>
      <c r="AE112" s="215">
        <f t="shared" ca="1" si="118"/>
        <v>7.1323208004127236</v>
      </c>
      <c r="AF112" s="216">
        <f ca="1">VLOOKUP($A112,Calcs!$A$3:'Calcs'!$ANA$180,122,FALSE)</f>
        <v>7</v>
      </c>
      <c r="AG112" s="216">
        <f ca="1">VLOOKUP($A112,Calcs!$A$3:'Calcs'!$ANA$180,123,FALSE)</f>
        <v>5</v>
      </c>
      <c r="AH112" s="216">
        <f ca="1">VLOOKUP($A112,Calcs!$A$3:'Calcs'!$ANA$180,124,FALSE)*2</f>
        <v>12</v>
      </c>
      <c r="AI112" s="216">
        <f ca="1">VLOOKUP($A112,Calcs!$A$3:'Calcs'!$ANA$180,110,FALSE)*8</f>
        <v>0</v>
      </c>
      <c r="AJ112" s="216">
        <f ca="1">VLOOKUP($A112,Calcs!$A$3:'Calcs'!$ANA$180,112,FALSE)*12</f>
        <v>0</v>
      </c>
      <c r="AK112" s="157">
        <v>25</v>
      </c>
      <c r="AL112" s="216">
        <f t="shared" ca="1" si="119"/>
        <v>49</v>
      </c>
      <c r="AM112" s="352">
        <f t="shared" si="120"/>
        <v>25</v>
      </c>
      <c r="AN112" s="218">
        <v>111</v>
      </c>
      <c r="AO112" s="217">
        <f t="shared" ca="1" si="121"/>
        <v>111</v>
      </c>
      <c r="AP112" s="191">
        <f t="shared" ca="1" si="122"/>
        <v>0</v>
      </c>
      <c r="AQ112" s="155">
        <f t="shared" ca="1" si="123"/>
        <v>45.577751000307487</v>
      </c>
      <c r="AR112" s="203">
        <f t="shared" ca="1" si="124"/>
        <v>42.376470588235293</v>
      </c>
      <c r="AS112" s="203">
        <f t="shared" ca="1" si="125"/>
        <v>46.200235294117647</v>
      </c>
      <c r="AT112" s="203">
        <f t="shared" ca="1" si="126"/>
        <v>46.636922909483111</v>
      </c>
      <c r="AU112" s="203">
        <f t="shared" ca="1" si="127"/>
        <v>61.335324232081909</v>
      </c>
      <c r="AV112" s="203">
        <f t="shared" ca="1" si="128"/>
        <v>63.433058767126518</v>
      </c>
      <c r="AW112" s="203">
        <f t="shared" ca="1" si="129"/>
        <v>13.896076989646119</v>
      </c>
      <c r="AX112" s="203">
        <f t="shared" ca="1" si="130"/>
        <v>55.868102857035495</v>
      </c>
      <c r="AY112" s="203">
        <f t="shared" ca="1" si="131"/>
        <v>64.471318165825451</v>
      </c>
      <c r="AZ112" s="203">
        <f t="shared" ca="1" si="132"/>
        <v>29.903059898593575</v>
      </c>
      <c r="BA112" s="203">
        <f t="shared" ca="1" si="133"/>
        <v>27.367636092468306</v>
      </c>
      <c r="BB112" s="203">
        <f t="shared" ca="1" si="134"/>
        <v>42.982456140350877</v>
      </c>
      <c r="BC112" s="204">
        <v>61</v>
      </c>
      <c r="BE112">
        <f ca="1">VLOOKUP($A112, Calcs!$A$3:'Calcs'!$ANA$180, 872, FALSE)</f>
        <v>68.5</v>
      </c>
      <c r="BF112" s="5">
        <f t="shared" si="109"/>
        <v>8.5990641616026924</v>
      </c>
      <c r="BG112">
        <f>(IF(A112&lt;17,SoC!X$2,IF(A112&lt;33,SoC!X$3,IF(A112&lt;49,SoC!X$4,IF(A112&lt;65,SoC!X$5,IF(A112&lt;81,SoC!X$6,IF(A112&lt;97,SoC!X$7,IF(A112&lt;113,SoC!X$8,IF(A112&lt;129,SoC!X$9,IF(A112&lt;145,SoC!X$10,SoC!X$11)))))))))+IF(BX112&lt;17,SoC!X$15,IF(BX112&lt;33,SoC!X$16,IF(BX112&lt;49,SoC!X$17,IF(BX112&lt;65,SoC!X$18,IF(BX112&lt;81,SoC!X$19,IF(BX112&lt;97,SoC!X$20,IF(BX112&lt;113,SoC!X$21,IF(BX112&lt;129,SoC!X$22,IF(BX112&lt;145,SoC!X$23,SoC!X$24))))))))))/2</f>
        <v>0.67057533957420468</v>
      </c>
      <c r="BH112" s="7">
        <v>46.636922909483111</v>
      </c>
      <c r="BI112" s="7">
        <v>61.335324232081909</v>
      </c>
      <c r="BJ112" s="5">
        <v>7.1323208004127236</v>
      </c>
      <c r="BK112" s="5">
        <v>45.545157351141022</v>
      </c>
      <c r="BL112">
        <f ca="1">VLOOKUP($A112, Calcs!$A$3:'Calcs'!$AXV$180, 1058, FALSE)</f>
        <v>1569</v>
      </c>
      <c r="BM112" s="4"/>
      <c r="BN112" s="5">
        <f t="shared" si="135"/>
        <v>0.6748715237075944</v>
      </c>
      <c r="BO112" s="5" t="str">
        <f t="shared" si="136"/>
        <v>DE</v>
      </c>
      <c r="BP112" s="65">
        <f t="shared" si="137"/>
        <v>-2.013771662059284</v>
      </c>
      <c r="BQ112" s="90">
        <v>9</v>
      </c>
      <c r="BR112" s="8" t="s">
        <v>264</v>
      </c>
      <c r="BS112" s="5">
        <f t="shared" ca="1" si="138"/>
        <v>19.186300076824942</v>
      </c>
      <c r="BT112" s="5">
        <f t="shared" ca="1" si="139"/>
        <v>13.227206961612801</v>
      </c>
      <c r="BU112" s="5">
        <f t="shared" si="140"/>
        <v>-10.091644214052558</v>
      </c>
      <c r="BV112" t="s">
        <v>921</v>
      </c>
      <c r="BX112" s="4">
        <v>130</v>
      </c>
      <c r="BY112" s="4">
        <v>5</v>
      </c>
      <c r="CA112" t="s">
        <v>1117</v>
      </c>
      <c r="CF112" s="64">
        <v>0.35344878050575901</v>
      </c>
      <c r="CG112" s="329" t="s">
        <v>56</v>
      </c>
      <c r="CK112">
        <v>111</v>
      </c>
      <c r="CL112">
        <v>117</v>
      </c>
      <c r="CM112">
        <v>133</v>
      </c>
      <c r="CN112">
        <v>133</v>
      </c>
      <c r="CO112">
        <v>142</v>
      </c>
      <c r="CP112">
        <v>146</v>
      </c>
      <c r="CQ112">
        <v>147</v>
      </c>
      <c r="CR112">
        <v>144</v>
      </c>
      <c r="CS112">
        <v>140</v>
      </c>
      <c r="CT112">
        <v>143</v>
      </c>
      <c r="CY112" s="329" t="s">
        <v>56</v>
      </c>
      <c r="CZ112" s="5">
        <v>39.800273899542944</v>
      </c>
      <c r="DA112" s="5">
        <f t="shared" si="141"/>
        <v>38.531695755568286</v>
      </c>
      <c r="DB112" s="7">
        <v>42.361411239808128</v>
      </c>
      <c r="DC112" s="7">
        <v>53.956834532374096</v>
      </c>
      <c r="DD112" s="7">
        <f t="shared" si="142"/>
        <v>42.192801138877336</v>
      </c>
      <c r="DE112" s="7">
        <f t="shared" si="143"/>
        <v>51.374714912574774</v>
      </c>
      <c r="DF112" s="5">
        <v>6.6238206497458849</v>
      </c>
      <c r="DG112" s="5">
        <f t="shared" si="144"/>
        <v>6.5257088048487581</v>
      </c>
      <c r="DJ112">
        <v>61</v>
      </c>
      <c r="DK112" s="64"/>
      <c r="DL112" s="7">
        <v>41.012530432361835</v>
      </c>
      <c r="DM112" s="7">
        <v>33.299877573979508</v>
      </c>
      <c r="DN112" s="5">
        <v>5.838925890568877</v>
      </c>
      <c r="DO112">
        <v>43</v>
      </c>
      <c r="DQ112" s="5">
        <v>26.744741425995102</v>
      </c>
      <c r="DR112" s="5">
        <v>32.558556069496326</v>
      </c>
      <c r="DS112" s="5">
        <v>26.744741425995102</v>
      </c>
      <c r="DT112" s="5">
        <f t="shared" si="145"/>
        <v>32.558556069496326</v>
      </c>
      <c r="DU112">
        <v>1478</v>
      </c>
      <c r="DV112" s="5">
        <v>213.25</v>
      </c>
      <c r="DW112" s="7"/>
      <c r="DX112" s="7">
        <v>61</v>
      </c>
      <c r="DY112" s="5" t="s">
        <v>56</v>
      </c>
      <c r="DZ112" s="5"/>
      <c r="EA112" s="7">
        <v>82</v>
      </c>
      <c r="EB112" s="5">
        <v>17.87465940054496</v>
      </c>
      <c r="EC112" s="7">
        <v>26.744741425995102</v>
      </c>
      <c r="ED112" s="68">
        <v>42.791586281592167</v>
      </c>
      <c r="EE112">
        <v>0</v>
      </c>
    </row>
    <row r="113" spans="1:135" ht="14.45" customHeight="1" x14ac:dyDescent="0.2">
      <c r="A113" s="204">
        <v>84</v>
      </c>
      <c r="B113" s="326" t="s">
        <v>1</v>
      </c>
      <c r="C113" s="230" t="s">
        <v>43</v>
      </c>
      <c r="D113" s="158" t="str">
        <f>IFERROR(IFERROR(VLOOKUP(C113, Archive!$I$786:$P$3989, 8, FALSE), VLOOKUP(C113, Archive!$L$786:$Q$6126, 6, FALSE)), "-")</f>
        <v>-</v>
      </c>
      <c r="E113" s="156" t="str">
        <f>IFERROR(VLOOKUP(C113, Archive!$I$786:$S$3989, 11, FALSE), "-")</f>
        <v>-</v>
      </c>
      <c r="F113" s="205">
        <f ca="1">VLOOKUP($A113, Calcs!$A$3:'Calcs'!$ANA$180, 114, FALSE)</f>
        <v>2</v>
      </c>
      <c r="G113" s="206">
        <f ca="1">VLOOKUP($A113, Calcs!$A$3:'Calcs'!$ANA$180, 115, FALSE)</f>
        <v>3</v>
      </c>
      <c r="H113" s="207">
        <f ca="1">VLOOKUP($A113, Calcs!$A$3:'Calcs'!$ANA$180, 116, FALSE)</f>
        <v>1</v>
      </c>
      <c r="I113" s="208">
        <f ca="1">VLOOKUP($A113, Calcs!$A$3:'Calcs'!$ANA$180, 117, FALSE)</f>
        <v>1</v>
      </c>
      <c r="J113" s="209">
        <f ca="1">VLOOKUP($A113, Calcs!$A$3:'Calcs'!$ANA$180, 118, FALSE)</f>
        <v>1</v>
      </c>
      <c r="K113" s="210">
        <f ca="1">VLOOKUP($A113, Calcs!$A$3:'Calcs'!$ANA$180, 119, FALSE)</f>
        <v>2</v>
      </c>
      <c r="L113" s="211">
        <f ca="1">VLOOKUP($A113, Calcs!$A$3:'Calcs'!$ANA$180, 120, FALSE)</f>
        <v>0</v>
      </c>
      <c r="M113" s="212">
        <f ca="1">VLOOKUP($A113, Calcs!$A$3:'Calcs'!$ANA$180, 121, FALSE)</f>
        <v>0</v>
      </c>
      <c r="N113" s="213" t="str">
        <f t="shared" ca="1" si="110"/>
        <v>4-6</v>
      </c>
      <c r="O113" s="214">
        <f ca="1">VLOOKUP($A113, Calcs!$A$3:'Calcs'!$ANA$180, 311, FALSE)/X113</f>
        <v>37.200000000000003</v>
      </c>
      <c r="P113" s="214">
        <f ca="1">VLOOKUP($A113, Calcs!$A$3:'Calcs'!$ANA$180, 406, FALSE)/X113</f>
        <v>37.799999999999997</v>
      </c>
      <c r="Q113" s="214">
        <f t="shared" ca="1" si="111"/>
        <v>-0.59999999999999432</v>
      </c>
      <c r="R113" s="215">
        <f ca="1">VLOOKUP($A113,Calcs!$A$3:'Calcs'!$ANA$180,500,FALSE)/X113</f>
        <v>4.0969999999999995</v>
      </c>
      <c r="S113" s="214">
        <f ca="1">VLOOKUP($A113, Calcs!$A$3:'Calcs'!$ANA$180, 216, FALSE)/X113</f>
        <v>56.17589608321282</v>
      </c>
      <c r="T113" s="215">
        <f ca="1">VLOOKUP($A113, Calcs!$A$3:'Calcs'!$ANA$180, 594, FALSE)/X113</f>
        <v>-4.8420000000000005</v>
      </c>
      <c r="U113" s="214">
        <f ca="1">VLOOKUP($A113, Calcs!$A$3:'Calcs'!$ANA$180, 688, FALSE)/X113</f>
        <v>44.7</v>
      </c>
      <c r="V113" s="204">
        <f ca="1">VLOOKUP($A113, Calcs!$A$3:'Calcs'!$ANA$180, 782, FALSE)/X113</f>
        <v>47.92</v>
      </c>
      <c r="W113" s="220">
        <v>10</v>
      </c>
      <c r="X113" s="214">
        <f ca="1">VLOOKUP($A113, Calcs!$A$3:'Calcs'!$ANA$180, 9, FALSE)</f>
        <v>10</v>
      </c>
      <c r="Y113" s="215">
        <f t="shared" ca="1" si="112"/>
        <v>12.05760312423725</v>
      </c>
      <c r="Z113" s="215">
        <f t="shared" ca="1" si="113"/>
        <v>33.337969606895122</v>
      </c>
      <c r="AA113" s="215">
        <f t="shared" ca="1" si="114"/>
        <v>4.2420000000000062</v>
      </c>
      <c r="AB113" s="204">
        <f t="shared" ca="1" si="115"/>
        <v>44.7</v>
      </c>
      <c r="AC113" s="204">
        <f t="shared" ca="1" si="116"/>
        <v>47.92</v>
      </c>
      <c r="AD113" s="158">
        <f t="shared" ca="1" si="117"/>
        <v>20.49594453997522</v>
      </c>
      <c r="AE113" s="215">
        <f t="shared" ca="1" si="118"/>
        <v>6.922427319950712</v>
      </c>
      <c r="AF113" s="216">
        <f ca="1">VLOOKUP($A113,Calcs!$A$3:'Calcs'!$ANA$180,122,FALSE)</f>
        <v>7</v>
      </c>
      <c r="AG113" s="216">
        <f ca="1">VLOOKUP($A113,Calcs!$A$3:'Calcs'!$ANA$180,123,FALSE)</f>
        <v>5</v>
      </c>
      <c r="AH113" s="216">
        <f ca="1">VLOOKUP($A113,Calcs!$A$3:'Calcs'!$ANA$180,124,FALSE)*2</f>
        <v>6</v>
      </c>
      <c r="AI113" s="216">
        <f ca="1">VLOOKUP($A113,Calcs!$A$3:'Calcs'!$ANA$180,110,FALSE)*8</f>
        <v>0</v>
      </c>
      <c r="AJ113" s="216">
        <f ca="1">VLOOKUP($A113,Calcs!$A$3:'Calcs'!$ANA$180,112,FALSE)*12</f>
        <v>0</v>
      </c>
      <c r="AK113" s="157">
        <v>29</v>
      </c>
      <c r="AL113" s="216">
        <f t="shared" ca="1" si="119"/>
        <v>47</v>
      </c>
      <c r="AM113" s="352">
        <f t="shared" si="120"/>
        <v>29</v>
      </c>
      <c r="AN113" s="219">
        <v>112</v>
      </c>
      <c r="AO113" s="217">
        <f t="shared" ca="1" si="121"/>
        <v>112</v>
      </c>
      <c r="AP113" s="191">
        <f t="shared" ca="1" si="122"/>
        <v>0</v>
      </c>
      <c r="AQ113" s="155">
        <f t="shared" ca="1" si="123"/>
        <v>45.491766178013776</v>
      </c>
      <c r="AR113" s="203">
        <f t="shared" ca="1" si="124"/>
        <v>41.776470588235291</v>
      </c>
      <c r="AS113" s="203">
        <f t="shared" ca="1" si="125"/>
        <v>45.894235294117649</v>
      </c>
      <c r="AT113" s="203">
        <f t="shared" ca="1" si="126"/>
        <v>52.033415334048691</v>
      </c>
      <c r="AU113" s="203">
        <f t="shared" ca="1" si="127"/>
        <v>62.602389078498291</v>
      </c>
      <c r="AV113" s="203">
        <f t="shared" ca="1" si="128"/>
        <v>64.354100237843127</v>
      </c>
      <c r="AW113" s="203">
        <f t="shared" ca="1" si="129"/>
        <v>12.731392583711079</v>
      </c>
      <c r="AX113" s="203">
        <f t="shared" ca="1" si="130"/>
        <v>61.2301881829029</v>
      </c>
      <c r="AY113" s="203">
        <f t="shared" ca="1" si="131"/>
        <v>61.870874333936733</v>
      </c>
      <c r="AZ113" s="203">
        <f t="shared" ca="1" si="132"/>
        <v>30.563925467723628</v>
      </c>
      <c r="BA113" s="203">
        <f t="shared" ca="1" si="133"/>
        <v>18.046234153616702</v>
      </c>
      <c r="BB113" s="203">
        <f t="shared" ca="1" si="134"/>
        <v>41.228070175438596</v>
      </c>
      <c r="BC113" s="204">
        <v>63</v>
      </c>
      <c r="BE113">
        <f ca="1">VLOOKUP($A113, Calcs!$A$3:'Calcs'!$ANA$180, 872, FALSE)</f>
        <v>78</v>
      </c>
      <c r="BF113" s="5">
        <f t="shared" si="109"/>
        <v>4.7738804461030968</v>
      </c>
      <c r="BG113">
        <f>(IF(A113&lt;17,SoC!X$2,IF(A113&lt;33,SoC!X$3,IF(A113&lt;49,SoC!X$4,IF(A113&lt;65,SoC!X$5,IF(A113&lt;81,SoC!X$6,IF(A113&lt;97,SoC!X$7,IF(A113&lt;113,SoC!X$8,IF(A113&lt;129,SoC!X$9,IF(A113&lt;145,SoC!X$10,SoC!X$11)))))))))+IF(BX113&lt;17,SoC!X$15,IF(BX113&lt;33,SoC!X$16,IF(BX113&lt;49,SoC!X$17,IF(BX113&lt;65,SoC!X$18,IF(BX113&lt;81,SoC!X$19,IF(BX113&lt;97,SoC!X$20,IF(BX113&lt;113,SoC!X$21,IF(BX113&lt;129,SoC!X$22,IF(BX113&lt;145,SoC!X$23,SoC!X$24))))))))))/2</f>
        <v>0.59345683703045704</v>
      </c>
      <c r="BH113" s="7">
        <v>52.033415334048691</v>
      </c>
      <c r="BI113" s="7">
        <v>62.602389078498291</v>
      </c>
      <c r="BJ113" s="5">
        <v>6.922427319950712</v>
      </c>
      <c r="BK113" s="5">
        <v>45.47760892206194</v>
      </c>
      <c r="BL113">
        <f ca="1">VLOOKUP($A113, Calcs!$A$3:'Calcs'!$AXV$180, 1058, FALSE)</f>
        <v>1444</v>
      </c>
      <c r="BM113" s="4"/>
      <c r="BN113" s="5">
        <f t="shared" si="135"/>
        <v>0.67437088402496992</v>
      </c>
      <c r="BO113" s="5" t="str">
        <f t="shared" si="136"/>
        <v>DE</v>
      </c>
      <c r="BP113" s="65">
        <f t="shared" si="137"/>
        <v>-2.132228088106106</v>
      </c>
      <c r="BQ113" s="90">
        <v>5</v>
      </c>
      <c r="BR113" s="8" t="s">
        <v>266</v>
      </c>
      <c r="BS113" s="5">
        <f t="shared" ca="1" si="138"/>
        <v>19.225880131045752</v>
      </c>
      <c r="BT113" s="5">
        <f t="shared" ca="1" si="139"/>
        <v>13.230268048657877</v>
      </c>
      <c r="BU113" s="5">
        <f t="shared" si="140"/>
        <v>-10.159192643131639</v>
      </c>
      <c r="BV113" t="s">
        <v>920</v>
      </c>
      <c r="BX113" s="4">
        <v>159</v>
      </c>
      <c r="BY113" s="4">
        <v>9</v>
      </c>
      <c r="CA113" t="s">
        <v>1117</v>
      </c>
      <c r="CF113" s="64">
        <v>8.7255848842696077E-2</v>
      </c>
      <c r="CG113" s="326" t="s">
        <v>43</v>
      </c>
      <c r="CK113">
        <v>112</v>
      </c>
      <c r="CL113">
        <v>111</v>
      </c>
      <c r="CM113">
        <v>110</v>
      </c>
      <c r="CN113">
        <v>104</v>
      </c>
      <c r="CO113">
        <v>114</v>
      </c>
      <c r="CP113">
        <v>113</v>
      </c>
      <c r="CQ113">
        <v>128</v>
      </c>
      <c r="CR113">
        <v>135</v>
      </c>
      <c r="CS113">
        <v>143</v>
      </c>
      <c r="CT113">
        <v>142</v>
      </c>
      <c r="CY113" s="326" t="s">
        <v>43</v>
      </c>
      <c r="CZ113" s="5">
        <v>48.75166115829289</v>
      </c>
      <c r="DA113" s="5">
        <f t="shared" si="141"/>
        <v>46.412527490829518</v>
      </c>
      <c r="DB113" s="7">
        <v>52.130931217022948</v>
      </c>
      <c r="DC113" s="7">
        <v>64.748201438848923</v>
      </c>
      <c r="DD113" s="7">
        <f t="shared" si="142"/>
        <v>51.388124043135115</v>
      </c>
      <c r="DE113" s="7">
        <f t="shared" si="143"/>
        <v>62.214645477855974</v>
      </c>
      <c r="DF113" s="5">
        <v>7.3544204394364074</v>
      </c>
      <c r="DG113" s="5">
        <f t="shared" si="144"/>
        <v>7.2676826342410736</v>
      </c>
      <c r="DJ113">
        <v>63</v>
      </c>
      <c r="DK113" s="64"/>
      <c r="DL113" s="7">
        <v>46.188473825920305</v>
      </c>
      <c r="DM113" s="7">
        <v>44.479753750905324</v>
      </c>
      <c r="DN113" s="5">
        <v>6.6605179978737388</v>
      </c>
      <c r="DO113">
        <v>45</v>
      </c>
      <c r="DQ113" s="5">
        <v>27.186962078383896</v>
      </c>
      <c r="DR113" s="5">
        <v>32.890221558787921</v>
      </c>
      <c r="DS113" s="5">
        <v>27.186962078383896</v>
      </c>
      <c r="DT113" s="5">
        <f t="shared" si="145"/>
        <v>32.890221558787921</v>
      </c>
      <c r="DU113">
        <v>1362</v>
      </c>
      <c r="DV113" s="5">
        <v>225.25</v>
      </c>
      <c r="DW113" s="7"/>
      <c r="DX113" s="7">
        <v>63</v>
      </c>
      <c r="DY113" s="5" t="s">
        <v>43</v>
      </c>
      <c r="DZ113" s="5"/>
      <c r="EA113" s="7">
        <v>88</v>
      </c>
      <c r="EB113" s="5">
        <v>19.182561307901906</v>
      </c>
      <c r="EC113" s="7">
        <v>27.186962078383896</v>
      </c>
      <c r="ED113" s="68">
        <v>43.499139325414234</v>
      </c>
      <c r="EE113">
        <v>0</v>
      </c>
    </row>
    <row r="114" spans="1:135" ht="14.45" customHeight="1" x14ac:dyDescent="0.2">
      <c r="A114" s="204">
        <v>141</v>
      </c>
      <c r="B114" s="335" t="s">
        <v>323</v>
      </c>
      <c r="C114" s="238" t="s">
        <v>379</v>
      </c>
      <c r="D114" s="158" t="str">
        <f>IFERROR(IFERROR(VLOOKUP(C114, Archive!$I$786:$P$3989, 8, FALSE), VLOOKUP(C114, Archive!$L$786:$Q$6126, 6, FALSE)), "-")</f>
        <v>-</v>
      </c>
      <c r="E114" s="156" t="str">
        <f>IFERROR(VLOOKUP(C114, Archive!$I$786:$S$3989, 11, FALSE), "-")</f>
        <v>-</v>
      </c>
      <c r="F114" s="205">
        <f ca="1">VLOOKUP($A114, Calcs!$A$3:'Calcs'!$ANA$180, 114, FALSE)</f>
        <v>2</v>
      </c>
      <c r="G114" s="206">
        <f ca="1">VLOOKUP($A114, Calcs!$A$3:'Calcs'!$ANA$180, 115, FALSE)</f>
        <v>3</v>
      </c>
      <c r="H114" s="207">
        <f ca="1">VLOOKUP($A114, Calcs!$A$3:'Calcs'!$ANA$180, 116, FALSE)</f>
        <v>2</v>
      </c>
      <c r="I114" s="208">
        <f ca="1">VLOOKUP($A114, Calcs!$A$3:'Calcs'!$ANA$180, 117, FALSE)</f>
        <v>0</v>
      </c>
      <c r="J114" s="209">
        <f ca="1">VLOOKUP($A114, Calcs!$A$3:'Calcs'!$ANA$180, 118, FALSE)</f>
        <v>0</v>
      </c>
      <c r="K114" s="210">
        <f ca="1">VLOOKUP($A114, Calcs!$A$3:'Calcs'!$ANA$180, 119, FALSE)</f>
        <v>2</v>
      </c>
      <c r="L114" s="211">
        <f ca="1">VLOOKUP($A114, Calcs!$A$3:'Calcs'!$ANA$180, 120, FALSE)</f>
        <v>0</v>
      </c>
      <c r="M114" s="212">
        <f ca="1">VLOOKUP($A114, Calcs!$A$3:'Calcs'!$ANA$180, 121, FALSE)</f>
        <v>0</v>
      </c>
      <c r="N114" s="213" t="str">
        <f t="shared" ca="1" si="110"/>
        <v>4-5</v>
      </c>
      <c r="O114" s="214">
        <f ca="1">VLOOKUP($A114, Calcs!$A$3:'Calcs'!$ANA$180, 311, FALSE)/X114</f>
        <v>27.777777777777779</v>
      </c>
      <c r="P114" s="214">
        <f ca="1">VLOOKUP($A114, Calcs!$A$3:'Calcs'!$ANA$180, 406, FALSE)/X114</f>
        <v>45.666666666666664</v>
      </c>
      <c r="Q114" s="214">
        <f t="shared" ca="1" si="111"/>
        <v>-17.888888888888886</v>
      </c>
      <c r="R114" s="215">
        <f ca="1">VLOOKUP($A114,Calcs!$A$3:'Calcs'!$ANA$180,500,FALSE)/X114</f>
        <v>3.5533333333333328</v>
      </c>
      <c r="S114" s="214">
        <f ca="1">VLOOKUP($A114, Calcs!$A$3:'Calcs'!$ANA$180, 216, FALSE)/X114</f>
        <v>56.092518828272077</v>
      </c>
      <c r="T114" s="215">
        <f ca="1">VLOOKUP($A114, Calcs!$A$3:'Calcs'!$ANA$180, 594, FALSE)/X114</f>
        <v>-4.3766666666666669</v>
      </c>
      <c r="U114" s="214">
        <f ca="1">VLOOKUP($A114, Calcs!$A$3:'Calcs'!$ANA$180, 688, FALSE)/X114</f>
        <v>51.555555555555557</v>
      </c>
      <c r="V114" s="204">
        <f ca="1">VLOOKUP($A114, Calcs!$A$3:'Calcs'!$ANA$180, 782, FALSE)/X114</f>
        <v>30.522222222222222</v>
      </c>
      <c r="W114" s="220">
        <v>8</v>
      </c>
      <c r="X114" s="214">
        <f ca="1">VLOOKUP($A114, Calcs!$A$3:'Calcs'!$ANA$180, 9, FALSE)</f>
        <v>9</v>
      </c>
      <c r="Y114" s="215">
        <f t="shared" ca="1" si="112"/>
        <v>9.0368980612883067</v>
      </c>
      <c r="Z114" s="215">
        <f t="shared" ca="1" si="113"/>
        <v>45.242698952184575</v>
      </c>
      <c r="AA114" s="215">
        <f t="shared" ca="1" si="114"/>
        <v>-13.512222222222219</v>
      </c>
      <c r="AB114" s="204">
        <f t="shared" ca="1" si="115"/>
        <v>51.555555555555557</v>
      </c>
      <c r="AC114" s="204">
        <f t="shared" ca="1" si="116"/>
        <v>30.522222222222222</v>
      </c>
      <c r="AD114" s="158">
        <f t="shared" ca="1" si="117"/>
        <v>23.08531223072761</v>
      </c>
      <c r="AE114" s="215">
        <f t="shared" ca="1" si="118"/>
        <v>5.5246920477273864</v>
      </c>
      <c r="AF114" s="216">
        <f ca="1">VLOOKUP($A114,Calcs!$A$3:'Calcs'!$ANA$180,122,FALSE)</f>
        <v>8</v>
      </c>
      <c r="AG114" s="216">
        <f ca="1">VLOOKUP($A114,Calcs!$A$3:'Calcs'!$ANA$180,123,FALSE)</f>
        <v>8</v>
      </c>
      <c r="AH114" s="216">
        <f ca="1">VLOOKUP($A114,Calcs!$A$3:'Calcs'!$ANA$180,124,FALSE)*2</f>
        <v>0</v>
      </c>
      <c r="AI114" s="216">
        <f ca="1">VLOOKUP($A114,Calcs!$A$3:'Calcs'!$ANA$180,110,FALSE)*8</f>
        <v>0</v>
      </c>
      <c r="AJ114" s="216">
        <f ca="1">VLOOKUP($A114,Calcs!$A$3:'Calcs'!$ANA$180,112,FALSE)*12</f>
        <v>0</v>
      </c>
      <c r="AK114" s="157">
        <v>25</v>
      </c>
      <c r="AL114" s="216">
        <f t="shared" ca="1" si="119"/>
        <v>41</v>
      </c>
      <c r="AM114" s="352">
        <f t="shared" si="120"/>
        <v>25</v>
      </c>
      <c r="AN114" s="218">
        <v>113</v>
      </c>
      <c r="AO114" s="217">
        <f t="shared" ca="1" si="121"/>
        <v>113</v>
      </c>
      <c r="AP114" s="191">
        <f t="shared" ca="1" si="122"/>
        <v>0</v>
      </c>
      <c r="AQ114" s="155">
        <f t="shared" ca="1" si="123"/>
        <v>45.359417808806796</v>
      </c>
      <c r="AR114" s="203">
        <f t="shared" ca="1" si="124"/>
        <v>47.058823529411761</v>
      </c>
      <c r="AS114" s="203">
        <f t="shared" ca="1" si="125"/>
        <v>65.196078431372541</v>
      </c>
      <c r="AT114" s="203">
        <f t="shared" ca="1" si="126"/>
        <v>33.582711186889433</v>
      </c>
      <c r="AU114" s="203">
        <f t="shared" ca="1" si="127"/>
        <v>45.989761092150175</v>
      </c>
      <c r="AV114" s="203">
        <f t="shared" ca="1" si="128"/>
        <v>48.231927828699938</v>
      </c>
      <c r="AW114" s="203">
        <f t="shared" ca="1" si="129"/>
        <v>26.851196367165532</v>
      </c>
      <c r="AX114" s="203">
        <f t="shared" ca="1" si="130"/>
        <v>33.707882762270728</v>
      </c>
      <c r="AY114" s="203">
        <f t="shared" ca="1" si="131"/>
        <v>44.553842574466209</v>
      </c>
      <c r="AZ114" s="203">
        <f t="shared" ca="1" si="132"/>
        <v>33.033087397412579</v>
      </c>
      <c r="BA114" s="203">
        <f t="shared" ca="1" si="133"/>
        <v>35.272184936614465</v>
      </c>
      <c r="BB114" s="203">
        <f t="shared" ca="1" si="134"/>
        <v>35.964912280701753</v>
      </c>
      <c r="BC114" s="204">
        <v>103</v>
      </c>
      <c r="BE114">
        <f ca="1">VLOOKUP($A114, Calcs!$A$3:'Calcs'!$ANA$180, 872, FALSE)</f>
        <v>53</v>
      </c>
      <c r="BF114" s="5">
        <f t="shared" si="109"/>
        <v>4.7672668485106868</v>
      </c>
      <c r="BG114">
        <f>(IF(A114&lt;17,SoC!X$2,IF(A114&lt;33,SoC!X$3,IF(A114&lt;49,SoC!X$4,IF(A114&lt;65,SoC!X$5,IF(A114&lt;81,SoC!X$6,IF(A114&lt;97,SoC!X$7,IF(A114&lt;113,SoC!X$8,IF(A114&lt;129,SoC!X$9,IF(A114&lt;145,SoC!X$10,SoC!X$11)))))))))+IF(BX114&lt;17,SoC!X$15,IF(BX114&lt;33,SoC!X$16,IF(BX114&lt;49,SoC!X$17,IF(BX114&lt;65,SoC!X$18,IF(BX114&lt;81,SoC!X$19,IF(BX114&lt;97,SoC!X$20,IF(BX114&lt;113,SoC!X$21,IF(BX114&lt;129,SoC!X$22,IF(BX114&lt;145,SoC!X$23,SoC!X$24))))))))))/2</f>
        <v>0.80657278184806858</v>
      </c>
      <c r="BH114" s="7">
        <v>33.582711186889433</v>
      </c>
      <c r="BI114" s="7">
        <v>45.989761092150175</v>
      </c>
      <c r="BJ114" s="5">
        <v>5.5246920477273864</v>
      </c>
      <c r="BK114" s="5">
        <v>45.345336970213744</v>
      </c>
      <c r="BL114">
        <f ca="1">VLOOKUP($A114, Calcs!$A$3:'Calcs'!$AXV$180, 1058, FALSE)</f>
        <v>1675</v>
      </c>
      <c r="BM114" s="4"/>
      <c r="BN114" s="5">
        <f t="shared" si="135"/>
        <v>0.67338946361087171</v>
      </c>
      <c r="BO114" s="5" t="str">
        <f t="shared" si="136"/>
        <v>DE</v>
      </c>
      <c r="BP114" s="65">
        <f t="shared" si="137"/>
        <v>-2.8575501145874083</v>
      </c>
      <c r="BQ114" s="90">
        <v>5</v>
      </c>
      <c r="BR114" s="8" t="s">
        <v>264</v>
      </c>
      <c r="BS114" s="5">
        <f t="shared" ca="1" si="138"/>
        <v>18.587027891496998</v>
      </c>
      <c r="BT114" s="5">
        <f t="shared" ca="1" si="139"/>
        <v>12.997476509364395</v>
      </c>
      <c r="BU114" s="5">
        <f t="shared" si="140"/>
        <v>-10.291464594979836</v>
      </c>
      <c r="BV114" t="s">
        <v>918</v>
      </c>
      <c r="BX114" s="4">
        <v>127</v>
      </c>
      <c r="BY114" s="4">
        <v>1</v>
      </c>
      <c r="CA114" t="s">
        <v>1117</v>
      </c>
      <c r="CF114" s="64">
        <v>0.37605427982590056</v>
      </c>
      <c r="CG114" s="335" t="s">
        <v>379</v>
      </c>
      <c r="CK114">
        <v>113</v>
      </c>
      <c r="CL114">
        <v>115</v>
      </c>
      <c r="CM114">
        <v>97</v>
      </c>
      <c r="CN114">
        <v>107</v>
      </c>
      <c r="CO114">
        <v>112</v>
      </c>
      <c r="CP114">
        <v>127</v>
      </c>
      <c r="CQ114">
        <v>112</v>
      </c>
      <c r="CR114">
        <v>96</v>
      </c>
      <c r="CS114">
        <v>90</v>
      </c>
      <c r="CT114">
        <v>98</v>
      </c>
      <c r="CY114" s="335" t="s">
        <v>379</v>
      </c>
      <c r="CZ114" s="5">
        <v>49.76383096864366</v>
      </c>
      <c r="DA114" s="5">
        <f t="shared" si="141"/>
        <v>49.220349651432777</v>
      </c>
      <c r="DB114" s="7">
        <v>33.069061961677285</v>
      </c>
      <c r="DC114" s="7">
        <v>53.717026378896882</v>
      </c>
      <c r="DD114" s="7">
        <f t="shared" si="142"/>
        <v>36.618681827996021</v>
      </c>
      <c r="DE114" s="7">
        <f t="shared" si="143"/>
        <v>53.287677708264084</v>
      </c>
      <c r="DF114" s="5">
        <v>5.8598208163731424</v>
      </c>
      <c r="DG114" s="5">
        <f t="shared" si="144"/>
        <v>6.0623282669402352</v>
      </c>
      <c r="DJ114">
        <v>103</v>
      </c>
      <c r="DK114" s="64"/>
      <c r="DL114" s="7">
        <v>61.466020892227178</v>
      </c>
      <c r="DM114" s="7">
        <v>50.282237013834518</v>
      </c>
      <c r="DN114" s="5">
        <v>7.4798804209098888</v>
      </c>
      <c r="DO114">
        <v>39</v>
      </c>
      <c r="DQ114" s="5">
        <v>44.76112049252184</v>
      </c>
      <c r="DR114" s="5">
        <v>46.070840369391377</v>
      </c>
      <c r="DS114" s="5">
        <v>44.76112049252184</v>
      </c>
      <c r="DT114" s="5">
        <f t="shared" si="145"/>
        <v>46.070840369391377</v>
      </c>
      <c r="DU114">
        <v>1668</v>
      </c>
      <c r="DV114" s="5">
        <v>193.25</v>
      </c>
      <c r="DW114" s="7"/>
      <c r="DX114" s="7">
        <v>103</v>
      </c>
      <c r="DY114" s="5" t="s">
        <v>379</v>
      </c>
      <c r="DZ114" s="5"/>
      <c r="EA114" s="7">
        <v>140</v>
      </c>
      <c r="EB114" s="5">
        <v>30.517711171662128</v>
      </c>
      <c r="EC114" s="7">
        <v>44.76112049252184</v>
      </c>
      <c r="ED114" s="68">
        <v>71.617792788034947</v>
      </c>
      <c r="EE114">
        <v>0</v>
      </c>
    </row>
    <row r="115" spans="1:135" ht="14.45" customHeight="1" x14ac:dyDescent="0.2">
      <c r="A115" s="204">
        <v>47</v>
      </c>
      <c r="B115" s="332" t="s">
        <v>4</v>
      </c>
      <c r="C115" s="236" t="s">
        <v>79</v>
      </c>
      <c r="D115" s="158" t="str">
        <f>IFERROR(IFERROR(VLOOKUP(C115, Archive!$I$786:$P$3989, 8, FALSE), VLOOKUP(C115, Archive!$L$786:$Q$6126, 6, FALSE)), "-")</f>
        <v>-</v>
      </c>
      <c r="E115" s="156" t="str">
        <f>IFERROR(VLOOKUP(C115, Archive!$I$786:$S$3989, 11, FALSE), "-")</f>
        <v>-</v>
      </c>
      <c r="F115" s="205">
        <f ca="1">VLOOKUP($A115, Calcs!$A$3:'Calcs'!$ANA$180, 114, FALSE)</f>
        <v>2</v>
      </c>
      <c r="G115" s="206">
        <f ca="1">VLOOKUP($A115, Calcs!$A$3:'Calcs'!$ANA$180, 115, FALSE)</f>
        <v>3</v>
      </c>
      <c r="H115" s="207">
        <f ca="1">VLOOKUP($A115, Calcs!$A$3:'Calcs'!$ANA$180, 116, FALSE)</f>
        <v>1</v>
      </c>
      <c r="I115" s="208">
        <f ca="1">VLOOKUP($A115, Calcs!$A$3:'Calcs'!$ANA$180, 117, FALSE)</f>
        <v>1</v>
      </c>
      <c r="J115" s="209">
        <f ca="1">VLOOKUP($A115, Calcs!$A$3:'Calcs'!$ANA$180, 118, FALSE)</f>
        <v>0</v>
      </c>
      <c r="K115" s="210">
        <f ca="1">VLOOKUP($A115, Calcs!$A$3:'Calcs'!$ANA$180, 119, FALSE)</f>
        <v>2</v>
      </c>
      <c r="L115" s="211">
        <f ca="1">VLOOKUP($A115, Calcs!$A$3:'Calcs'!$ANA$180, 120, FALSE)</f>
        <v>0</v>
      </c>
      <c r="M115" s="212">
        <f ca="1">VLOOKUP($A115, Calcs!$A$3:'Calcs'!$ANA$180, 121, FALSE)</f>
        <v>0</v>
      </c>
      <c r="N115" s="213" t="str">
        <f t="shared" ca="1" si="110"/>
        <v>3-6</v>
      </c>
      <c r="O115" s="214">
        <f ca="1">VLOOKUP($A115, Calcs!$A$3:'Calcs'!$ANA$180, 311, FALSE)/X115</f>
        <v>25</v>
      </c>
      <c r="P115" s="214">
        <f ca="1">VLOOKUP($A115, Calcs!$A$3:'Calcs'!$ANA$180, 406, FALSE)/X115</f>
        <v>43.555555555555557</v>
      </c>
      <c r="Q115" s="214">
        <f t="shared" ca="1" si="111"/>
        <v>-18.555555555555557</v>
      </c>
      <c r="R115" s="215">
        <f ca="1">VLOOKUP($A115,Calcs!$A$3:'Calcs'!$ANA$180,500,FALSE)/X115</f>
        <v>3.2366666666666664</v>
      </c>
      <c r="S115" s="214">
        <f ca="1">VLOOKUP($A115, Calcs!$A$3:'Calcs'!$ANA$180, 216, FALSE)/X115</f>
        <v>61.661482516297887</v>
      </c>
      <c r="T115" s="215">
        <f ca="1">VLOOKUP($A115, Calcs!$A$3:'Calcs'!$ANA$180, 594, FALSE)/X115</f>
        <v>-5.6688888888888886</v>
      </c>
      <c r="U115" s="214">
        <f ca="1">VLOOKUP($A115, Calcs!$A$3:'Calcs'!$ANA$180, 688, FALSE)/X115</f>
        <v>51.888888888888886</v>
      </c>
      <c r="V115" s="204">
        <f ca="1">VLOOKUP($A115, Calcs!$A$3:'Calcs'!$ANA$180, 782, FALSE)/X115</f>
        <v>31.033333333333335</v>
      </c>
      <c r="W115" s="220">
        <v>3</v>
      </c>
      <c r="X115" s="214">
        <f ca="1">VLOOKUP($A115, Calcs!$A$3:'Calcs'!$ANA$180, 9, FALSE)</f>
        <v>9</v>
      </c>
      <c r="Y115" s="215">
        <f t="shared" ca="1" si="112"/>
        <v>9.7150703741846893</v>
      </c>
      <c r="Z115" s="215">
        <f t="shared" ca="1" si="113"/>
        <v>71.68930787832555</v>
      </c>
      <c r="AA115" s="215">
        <f t="shared" ca="1" si="114"/>
        <v>-12.886666666666668</v>
      </c>
      <c r="AB115" s="204">
        <f t="shared" ca="1" si="115"/>
        <v>51.888888888888886</v>
      </c>
      <c r="AC115" s="204">
        <f t="shared" ca="1" si="116"/>
        <v>31.033333333333335</v>
      </c>
      <c r="AD115" s="158">
        <f t="shared" ca="1" si="117"/>
        <v>32.965973642889409</v>
      </c>
      <c r="AE115" s="215">
        <f t="shared" ca="1" si="118"/>
        <v>5.5707569802795502</v>
      </c>
      <c r="AF115" s="216">
        <f ca="1">VLOOKUP($A115,Calcs!$A$3:'Calcs'!$ANA$180,122,FALSE)</f>
        <v>7</v>
      </c>
      <c r="AG115" s="216">
        <f ca="1">VLOOKUP($A115,Calcs!$A$3:'Calcs'!$ANA$180,123,FALSE)</f>
        <v>5</v>
      </c>
      <c r="AH115" s="216">
        <f ca="1">VLOOKUP($A115,Calcs!$A$3:'Calcs'!$ANA$180,124,FALSE)*2</f>
        <v>0</v>
      </c>
      <c r="AI115" s="216">
        <f ca="1">VLOOKUP($A115,Calcs!$A$3:'Calcs'!$ANA$180,110,FALSE)*8</f>
        <v>0</v>
      </c>
      <c r="AJ115" s="216">
        <f ca="1">VLOOKUP($A115,Calcs!$A$3:'Calcs'!$ANA$180,112,FALSE)*12</f>
        <v>0</v>
      </c>
      <c r="AK115" s="157">
        <v>24</v>
      </c>
      <c r="AL115" s="216">
        <f t="shared" ca="1" si="119"/>
        <v>36</v>
      </c>
      <c r="AM115" s="352">
        <f t="shared" si="120"/>
        <v>24</v>
      </c>
      <c r="AN115" s="219">
        <v>114</v>
      </c>
      <c r="AO115" s="217">
        <f t="shared" ca="1" si="121"/>
        <v>114</v>
      </c>
      <c r="AP115" s="191">
        <f t="shared" ca="1" si="122"/>
        <v>0</v>
      </c>
      <c r="AQ115" s="155">
        <f t="shared" ca="1" si="123"/>
        <v>45.236187184998457</v>
      </c>
      <c r="AR115" s="203">
        <f t="shared" ca="1" si="124"/>
        <v>41.17647058823529</v>
      </c>
      <c r="AS115" s="203">
        <f t="shared" ca="1" si="125"/>
        <v>45.588235294117645</v>
      </c>
      <c r="AT115" s="203">
        <f t="shared" ca="1" si="126"/>
        <v>27.405193602561656</v>
      </c>
      <c r="AU115" s="203">
        <f t="shared" ca="1" si="127"/>
        <v>50.447952218430025</v>
      </c>
      <c r="AV115" s="203">
        <f t="shared" ca="1" si="128"/>
        <v>51.851483768050407</v>
      </c>
      <c r="AW115" s="203">
        <f t="shared" ca="1" si="129"/>
        <v>58.218640174077741</v>
      </c>
      <c r="AX115" s="203">
        <f t="shared" ca="1" si="130"/>
        <v>34.677608771221074</v>
      </c>
      <c r="AY115" s="203">
        <f t="shared" ca="1" si="131"/>
        <v>45.124557155300096</v>
      </c>
      <c r="AZ115" s="203">
        <f t="shared" ca="1" si="132"/>
        <v>41.878706331132705</v>
      </c>
      <c r="BA115" s="203">
        <f t="shared" ca="1" si="133"/>
        <v>34.750186428038774</v>
      </c>
      <c r="BB115" s="203">
        <f t="shared" ca="1" si="134"/>
        <v>31.578947368421051</v>
      </c>
      <c r="BC115" s="204">
        <v>82</v>
      </c>
      <c r="BE115">
        <f ca="1">VLOOKUP($A115, Calcs!$A$3:'Calcs'!$ANA$180, 872, FALSE)</f>
        <v>73</v>
      </c>
      <c r="BF115" s="5">
        <f t="shared" si="109"/>
        <v>9.5218278735056678</v>
      </c>
      <c r="BG115">
        <f>(IF(A115&lt;17,SoC!X$2,IF(A115&lt;33,SoC!X$3,IF(A115&lt;49,SoC!X$4,IF(A115&lt;65,SoC!X$5,IF(A115&lt;81,SoC!X$6,IF(A115&lt;97,SoC!X$7,IF(A115&lt;113,SoC!X$8,IF(A115&lt;129,SoC!X$9,IF(A115&lt;145,SoC!X$10,SoC!X$11)))))))))+IF(BX115&lt;17,SoC!X$15,IF(BX115&lt;33,SoC!X$16,IF(BX115&lt;49,SoC!X$17,IF(BX115&lt;65,SoC!X$18,IF(BX115&lt;81,SoC!X$19,IF(BX115&lt;97,SoC!X$20,IF(BX115&lt;113,SoC!X$21,IF(BX115&lt;129,SoC!X$22,IF(BX115&lt;145,SoC!X$23,SoC!X$24))))))))))/2</f>
        <v>1.1626270558671239</v>
      </c>
      <c r="BH115" s="7">
        <v>27.405193602561656</v>
      </c>
      <c r="BI115" s="7">
        <v>50.447952218430025</v>
      </c>
      <c r="BJ115" s="5">
        <v>5.5707569802795502</v>
      </c>
      <c r="BK115" s="5">
        <v>45.218278735056671</v>
      </c>
      <c r="BL115">
        <f ca="1">VLOOKUP($A115, Calcs!$A$3:'Calcs'!$AXV$180, 1058, FALSE)</f>
        <v>1668</v>
      </c>
      <c r="BM115" s="4"/>
      <c r="BN115" s="5">
        <f t="shared" si="135"/>
        <v>0.67244537871158483</v>
      </c>
      <c r="BO115" s="5" t="str">
        <f t="shared" si="136"/>
        <v>DE</v>
      </c>
      <c r="BP115" s="65">
        <f t="shared" si="137"/>
        <v>-2.8599292953427407</v>
      </c>
      <c r="BQ115" s="90">
        <v>10</v>
      </c>
      <c r="BR115" s="8" t="s">
        <v>264</v>
      </c>
      <c r="BS115" s="5">
        <f t="shared" ca="1" si="138"/>
        <v>19.352287982452602</v>
      </c>
      <c r="BT115" s="5">
        <f t="shared" ca="1" si="139"/>
        <v>13.233504471076033</v>
      </c>
      <c r="BU115" s="5">
        <f t="shared" si="140"/>
        <v>-10.418522830136908</v>
      </c>
      <c r="BV115" t="s">
        <v>914</v>
      </c>
      <c r="BX115" s="4">
        <v>36</v>
      </c>
      <c r="BY115" s="4">
        <v>3</v>
      </c>
      <c r="CA115" t="s">
        <v>1117</v>
      </c>
      <c r="CF115" s="64">
        <v>0.7290969996213974</v>
      </c>
      <c r="CG115" s="332" t="s">
        <v>79</v>
      </c>
      <c r="CK115">
        <v>114</v>
      </c>
      <c r="CL115">
        <v>116</v>
      </c>
      <c r="CM115">
        <v>106</v>
      </c>
      <c r="CN115">
        <v>96</v>
      </c>
      <c r="CO115">
        <v>104</v>
      </c>
      <c r="CP115">
        <v>123</v>
      </c>
      <c r="CQ115">
        <v>114</v>
      </c>
      <c r="CR115">
        <v>122</v>
      </c>
      <c r="CS115">
        <v>120</v>
      </c>
      <c r="CT115">
        <v>122</v>
      </c>
      <c r="CY115" s="332" t="s">
        <v>79</v>
      </c>
      <c r="CZ115" s="5">
        <v>48.870149182260576</v>
      </c>
      <c r="DA115" s="5">
        <f t="shared" si="141"/>
        <v>47.651184916997316</v>
      </c>
      <c r="DB115" s="7">
        <v>28.889312487679021</v>
      </c>
      <c r="DC115" s="7">
        <v>50.83932853717026</v>
      </c>
      <c r="DD115" s="7">
        <f t="shared" si="142"/>
        <v>28.378951019191074</v>
      </c>
      <c r="DE115" s="7">
        <f t="shared" si="143"/>
        <v>52.781325900489307</v>
      </c>
      <c r="DF115" s="5">
        <v>5.9086800556469461</v>
      </c>
      <c r="DG115" s="5">
        <f t="shared" si="144"/>
        <v>5.9339667656697861</v>
      </c>
      <c r="DJ115">
        <v>82</v>
      </c>
      <c r="DK115" s="64"/>
      <c r="DL115" s="7">
        <v>24.806420739775454</v>
      </c>
      <c r="DM115" s="7">
        <v>66.375307443722633</v>
      </c>
      <c r="DN115" s="5">
        <v>6.110973735829667</v>
      </c>
      <c r="DO115">
        <v>48</v>
      </c>
      <c r="DQ115" s="5">
        <v>37.563925783033667</v>
      </c>
      <c r="DR115" s="5">
        <v>40.672944337275254</v>
      </c>
      <c r="DS115" s="5">
        <v>37.563925783033667</v>
      </c>
      <c r="DT115" s="5">
        <f t="shared" si="145"/>
        <v>40.672944337275254</v>
      </c>
      <c r="DU115">
        <v>1687</v>
      </c>
      <c r="DV115" s="5">
        <v>238</v>
      </c>
      <c r="DW115" s="7"/>
      <c r="DX115" s="7">
        <v>82</v>
      </c>
      <c r="DY115" s="5" t="s">
        <v>79</v>
      </c>
      <c r="DZ115" s="5"/>
      <c r="EA115" s="7">
        <v>97</v>
      </c>
      <c r="EB115" s="5">
        <v>21.144414168937331</v>
      </c>
      <c r="EC115" s="7">
        <v>37.563925783033667</v>
      </c>
      <c r="ED115" s="68">
        <v>60.102281252853871</v>
      </c>
      <c r="EE115">
        <v>0</v>
      </c>
    </row>
    <row r="116" spans="1:135" ht="14.45" customHeight="1" x14ac:dyDescent="0.2">
      <c r="A116" s="204">
        <v>32</v>
      </c>
      <c r="B116" s="328" t="s">
        <v>5</v>
      </c>
      <c r="C116" s="232" t="s">
        <v>94</v>
      </c>
      <c r="D116" s="158" t="str">
        <f>IFERROR(IFERROR(VLOOKUP(C116, Archive!$I$786:$P$3989, 8, FALSE), VLOOKUP(C116, Archive!$L$786:$Q$6126, 6, FALSE)), "-")</f>
        <v>-</v>
      </c>
      <c r="E116" s="156" t="str">
        <f>IFERROR(VLOOKUP(C116, Archive!$I$786:$S$3989, 11, FALSE), "-")</f>
        <v>-</v>
      </c>
      <c r="F116" s="205">
        <f ca="1">VLOOKUP($A116, Calcs!$A$3:'Calcs'!$ANA$180, 114, FALSE)</f>
        <v>2</v>
      </c>
      <c r="G116" s="206">
        <f ca="1">VLOOKUP($A116, Calcs!$A$3:'Calcs'!$ANA$180, 115, FALSE)</f>
        <v>3</v>
      </c>
      <c r="H116" s="207">
        <f ca="1">VLOOKUP($A116, Calcs!$A$3:'Calcs'!$ANA$180, 116, FALSE)</f>
        <v>0</v>
      </c>
      <c r="I116" s="208">
        <f ca="1">VLOOKUP($A116, Calcs!$A$3:'Calcs'!$ANA$180, 117, FALSE)</f>
        <v>2</v>
      </c>
      <c r="J116" s="209">
        <f ca="1">VLOOKUP($A116, Calcs!$A$3:'Calcs'!$ANA$180, 118, FALSE)</f>
        <v>2</v>
      </c>
      <c r="K116" s="210">
        <f ca="1">VLOOKUP($A116, Calcs!$A$3:'Calcs'!$ANA$180, 119, FALSE)</f>
        <v>1</v>
      </c>
      <c r="L116" s="211">
        <f ca="1">VLOOKUP($A116, Calcs!$A$3:'Calcs'!$ANA$180, 120, FALSE)</f>
        <v>0</v>
      </c>
      <c r="M116" s="212">
        <f ca="1">VLOOKUP($A116, Calcs!$A$3:'Calcs'!$ANA$180, 121, FALSE)</f>
        <v>0</v>
      </c>
      <c r="N116" s="213" t="str">
        <f t="shared" ca="1" si="110"/>
        <v>4-6</v>
      </c>
      <c r="O116" s="214">
        <f ca="1">VLOOKUP($A116, Calcs!$A$3:'Calcs'!$ANA$180, 311, FALSE)/X116</f>
        <v>27.4</v>
      </c>
      <c r="P116" s="214">
        <f ca="1">VLOOKUP($A116, Calcs!$A$3:'Calcs'!$ANA$180, 406, FALSE)/X116</f>
        <v>38.5</v>
      </c>
      <c r="Q116" s="214">
        <f t="shared" ca="1" si="111"/>
        <v>-11.100000000000001</v>
      </c>
      <c r="R116" s="215">
        <f ca="1">VLOOKUP($A116,Calcs!$A$3:'Calcs'!$ANA$180,500,FALSE)/X116</f>
        <v>3.3589999999999995</v>
      </c>
      <c r="S116" s="214">
        <f ca="1">VLOOKUP($A116, Calcs!$A$3:'Calcs'!$ANA$180, 216, FALSE)/X116</f>
        <v>63.988368725762484</v>
      </c>
      <c r="T116" s="215">
        <f ca="1">VLOOKUP($A116, Calcs!$A$3:'Calcs'!$ANA$180, 594, FALSE)/X116</f>
        <v>-7.94</v>
      </c>
      <c r="U116" s="214">
        <f ca="1">VLOOKUP($A116, Calcs!$A$3:'Calcs'!$ANA$180, 688, FALSE)/X116</f>
        <v>53.3</v>
      </c>
      <c r="V116" s="204">
        <f ca="1">VLOOKUP($A116, Calcs!$A$3:'Calcs'!$ANA$180, 782, FALSE)/X116</f>
        <v>37.11</v>
      </c>
      <c r="W116" s="220">
        <v>3</v>
      </c>
      <c r="X116" s="214">
        <f ca="1">VLOOKUP($A116, Calcs!$A$3:'Calcs'!$ANA$180, 9, FALSE)</f>
        <v>10</v>
      </c>
      <c r="Y116" s="215">
        <f t="shared" ca="1" si="112"/>
        <v>11.580827627270022</v>
      </c>
      <c r="Z116" s="215">
        <f t="shared" ca="1" si="113"/>
        <v>63.823474103817723</v>
      </c>
      <c r="AA116" s="215">
        <f t="shared" ca="1" si="114"/>
        <v>-3.160000000000001</v>
      </c>
      <c r="AB116" s="204">
        <f t="shared" ca="1" si="115"/>
        <v>53.3</v>
      </c>
      <c r="AC116" s="204">
        <f t="shared" ca="1" si="116"/>
        <v>37.11</v>
      </c>
      <c r="AD116" s="158">
        <f t="shared" ca="1" si="117"/>
        <v>33.048601882966672</v>
      </c>
      <c r="AE116" s="215">
        <f t="shared" ca="1" si="118"/>
        <v>6.0917977642072128</v>
      </c>
      <c r="AF116" s="216">
        <f ca="1">VLOOKUP($A116,Calcs!$A$3:'Calcs'!$ANA$180,122,FALSE)</f>
        <v>6</v>
      </c>
      <c r="AG116" s="216">
        <f ca="1">VLOOKUP($A116,Calcs!$A$3:'Calcs'!$ANA$180,123,FALSE)</f>
        <v>2</v>
      </c>
      <c r="AH116" s="216">
        <f ca="1">VLOOKUP($A116,Calcs!$A$3:'Calcs'!$ANA$180,124,FALSE)*2</f>
        <v>12</v>
      </c>
      <c r="AI116" s="216">
        <f ca="1">VLOOKUP($A116,Calcs!$A$3:'Calcs'!$ANA$180,110,FALSE)*8</f>
        <v>0</v>
      </c>
      <c r="AJ116" s="216">
        <f ca="1">VLOOKUP($A116,Calcs!$A$3:'Calcs'!$ANA$180,112,FALSE)*12</f>
        <v>0</v>
      </c>
      <c r="AK116" s="157">
        <v>25</v>
      </c>
      <c r="AL116" s="216">
        <f t="shared" ca="1" si="119"/>
        <v>45</v>
      </c>
      <c r="AM116" s="352">
        <f t="shared" si="120"/>
        <v>25</v>
      </c>
      <c r="AN116" s="218">
        <v>115</v>
      </c>
      <c r="AO116" s="217">
        <f t="shared" ca="1" si="121"/>
        <v>115</v>
      </c>
      <c r="AP116" s="191">
        <f t="shared" ca="1" si="122"/>
        <v>0</v>
      </c>
      <c r="AQ116" s="155">
        <f t="shared" ca="1" si="123"/>
        <v>44.652794726706169</v>
      </c>
      <c r="AR116" s="203">
        <f t="shared" ca="1" si="124"/>
        <v>36.494117647058829</v>
      </c>
      <c r="AS116" s="203">
        <f t="shared" ca="1" si="125"/>
        <v>26.592392156862751</v>
      </c>
      <c r="AT116" s="203">
        <f t="shared" ca="1" si="126"/>
        <v>32.771497303411792</v>
      </c>
      <c r="AU116" s="203">
        <f t="shared" ca="1" si="127"/>
        <v>61.124146757679178</v>
      </c>
      <c r="AV116" s="203">
        <f t="shared" ca="1" si="128"/>
        <v>61.809443741304356</v>
      </c>
      <c r="AW116" s="203">
        <f t="shared" ca="1" si="129"/>
        <v>48.889236181095228</v>
      </c>
      <c r="AX116" s="203">
        <f t="shared" ca="1" si="130"/>
        <v>49.755728633301707</v>
      </c>
      <c r="AY116" s="203">
        <f t="shared" ca="1" si="131"/>
        <v>51.579913890272088</v>
      </c>
      <c r="AZ116" s="203">
        <f t="shared" ca="1" si="132"/>
        <v>41.949635704248422</v>
      </c>
      <c r="BA116" s="203">
        <f t="shared" ca="1" si="133"/>
        <v>31.692766592095449</v>
      </c>
      <c r="BB116" s="203">
        <f t="shared" ca="1" si="134"/>
        <v>39.473684210526315</v>
      </c>
      <c r="BC116" s="204">
        <v>84</v>
      </c>
      <c r="BE116">
        <f ca="1">VLOOKUP($A116, Calcs!$A$3:'Calcs'!$ANA$180, 872, FALSE)</f>
        <v>62.5</v>
      </c>
      <c r="BF116" s="5">
        <f t="shared" si="109"/>
        <v>7.5744262066081864</v>
      </c>
      <c r="BG116">
        <f>(IF(A116&lt;17,SoC!X$2,IF(A116&lt;33,SoC!X$3,IF(A116&lt;49,SoC!X$4,IF(A116&lt;65,SoC!X$5,IF(A116&lt;81,SoC!X$6,IF(A116&lt;97,SoC!X$7,IF(A116&lt;113,SoC!X$8,IF(A116&lt;129,SoC!X$9,IF(A116&lt;145,SoC!X$10,SoC!X$11)))))))))+IF(BX116&lt;17,SoC!X$15,IF(BX116&lt;33,SoC!X$16,IF(BX116&lt;49,SoC!X$17,IF(BX116&lt;65,SoC!X$18,IF(BX116&lt;81,SoC!X$19,IF(BX116&lt;97,SoC!X$20,IF(BX116&lt;113,SoC!X$21,IF(BX116&lt;129,SoC!X$22,IF(BX116&lt;145,SoC!X$23,SoC!X$24))))))))))/2</f>
        <v>0.99742305320125513</v>
      </c>
      <c r="BH116" s="7">
        <v>32.771497303411792</v>
      </c>
      <c r="BI116" s="7">
        <v>61.124146757679178</v>
      </c>
      <c r="BJ116" s="5">
        <v>6.0917977642072128</v>
      </c>
      <c r="BK116" s="5">
        <v>44.680327582602331</v>
      </c>
      <c r="BL116">
        <f ca="1">VLOOKUP($A116, Calcs!$A$3:'Calcs'!$AXV$180, 1058, FALSE)</f>
        <v>1627</v>
      </c>
      <c r="BM116" s="4"/>
      <c r="BN116" s="5">
        <f t="shared" si="135"/>
        <v>0.66843344906282431</v>
      </c>
      <c r="BO116" s="5" t="str">
        <f t="shared" si="136"/>
        <v>DE</v>
      </c>
      <c r="BP116" s="65">
        <f t="shared" si="137"/>
        <v>-2.7069991338697776</v>
      </c>
      <c r="BQ116" s="90">
        <v>8</v>
      </c>
      <c r="BR116" s="8" t="s">
        <v>193</v>
      </c>
      <c r="BS116" s="5">
        <f t="shared" ca="1" si="138"/>
        <v>20.046913594308879</v>
      </c>
      <c r="BT116" s="5">
        <f t="shared" ca="1" si="139"/>
        <v>13.384353668826643</v>
      </c>
      <c r="BU116" s="5">
        <f t="shared" si="140"/>
        <v>-10.956473982591248</v>
      </c>
      <c r="BV116" t="s">
        <v>914</v>
      </c>
      <c r="BX116" s="4">
        <v>33</v>
      </c>
      <c r="BY116" s="4">
        <v>3</v>
      </c>
      <c r="CA116" t="s">
        <v>1075</v>
      </c>
      <c r="CF116" s="64">
        <v>0.92097121328795717</v>
      </c>
      <c r="CG116" s="328" t="s">
        <v>94</v>
      </c>
      <c r="CK116">
        <v>115</v>
      </c>
      <c r="CL116">
        <v>122</v>
      </c>
      <c r="CM116">
        <v>113</v>
      </c>
      <c r="CN116">
        <v>114</v>
      </c>
      <c r="CO116">
        <v>110</v>
      </c>
      <c r="CP116">
        <v>110</v>
      </c>
      <c r="CQ116">
        <v>129</v>
      </c>
      <c r="CR116">
        <v>134</v>
      </c>
      <c r="CS116">
        <v>144</v>
      </c>
      <c r="CT116">
        <v>144</v>
      </c>
      <c r="CY116" s="328" t="s">
        <v>94</v>
      </c>
      <c r="CZ116" s="5">
        <v>46.045786844668243</v>
      </c>
      <c r="DA116" s="5">
        <f t="shared" si="141"/>
        <v>43.88345276762071</v>
      </c>
      <c r="DB116" s="7">
        <v>31.424761926879253</v>
      </c>
      <c r="DC116" s="7">
        <v>56.354916067146291</v>
      </c>
      <c r="DD116" s="7">
        <f t="shared" si="142"/>
        <v>30.46105281834317</v>
      </c>
      <c r="DE116" s="7">
        <f t="shared" si="143"/>
        <v>53.698334140434689</v>
      </c>
      <c r="DF116" s="5">
        <v>6.0601155104502755</v>
      </c>
      <c r="DG116" s="5">
        <f t="shared" si="144"/>
        <v>5.9849343506973467</v>
      </c>
      <c r="DJ116">
        <v>84</v>
      </c>
      <c r="DK116" s="64"/>
      <c r="DL116" s="7">
        <v>23.715089058590596</v>
      </c>
      <c r="DM116" s="7">
        <v>35.102260653453477</v>
      </c>
      <c r="DN116" s="5">
        <v>5.4586662324268405</v>
      </c>
      <c r="DO116">
        <v>38</v>
      </c>
      <c r="DQ116" s="5">
        <v>25.710987689471942</v>
      </c>
      <c r="DR116" s="5">
        <v>31.783240767103955</v>
      </c>
      <c r="DS116" s="5">
        <v>25.710987689471942</v>
      </c>
      <c r="DT116" s="5">
        <f t="shared" si="145"/>
        <v>31.783240767103955</v>
      </c>
      <c r="DU116">
        <v>1577</v>
      </c>
      <c r="DV116" s="5">
        <v>188.25</v>
      </c>
      <c r="DW116" s="7"/>
      <c r="DX116" s="7">
        <v>84</v>
      </c>
      <c r="DY116" s="5" t="s">
        <v>94</v>
      </c>
      <c r="DZ116" s="5"/>
      <c r="EA116" s="7">
        <v>48</v>
      </c>
      <c r="EB116" s="5">
        <v>10.463215258855584</v>
      </c>
      <c r="EC116" s="7">
        <v>25.710987689471942</v>
      </c>
      <c r="ED116" s="68">
        <v>41.137580303155111</v>
      </c>
      <c r="EE116">
        <v>32</v>
      </c>
    </row>
    <row r="117" spans="1:135" ht="14.45" customHeight="1" x14ac:dyDescent="0.2">
      <c r="A117" s="204">
        <v>96</v>
      </c>
      <c r="B117" s="326" t="s">
        <v>1</v>
      </c>
      <c r="C117" s="230" t="s">
        <v>31</v>
      </c>
      <c r="D117" s="158" t="str">
        <f>IFERROR(IFERROR(VLOOKUP(C117, Archive!$I$786:$P$3989, 8, FALSE), VLOOKUP(C117, Archive!$L$786:$Q$6126, 6, FALSE)), "-")</f>
        <v>-</v>
      </c>
      <c r="E117" s="156" t="str">
        <f>IFERROR(VLOOKUP(C117, Archive!$I$786:$S$3989, 11, FALSE), "-")</f>
        <v>-</v>
      </c>
      <c r="F117" s="205">
        <f ca="1">VLOOKUP($A117, Calcs!$A$3:'Calcs'!$ANA$180, 114, FALSE)</f>
        <v>0</v>
      </c>
      <c r="G117" s="206">
        <f ca="1">VLOOKUP($A117, Calcs!$A$3:'Calcs'!$ANA$180, 115, FALSE)</f>
        <v>5</v>
      </c>
      <c r="H117" s="207">
        <f ca="1">VLOOKUP($A117, Calcs!$A$3:'Calcs'!$ANA$180, 116, FALSE)</f>
        <v>2</v>
      </c>
      <c r="I117" s="208">
        <f ca="1">VLOOKUP($A117, Calcs!$A$3:'Calcs'!$ANA$180, 117, FALSE)</f>
        <v>0</v>
      </c>
      <c r="J117" s="209">
        <f ca="1">VLOOKUP($A117, Calcs!$A$3:'Calcs'!$ANA$180, 118, FALSE)</f>
        <v>1</v>
      </c>
      <c r="K117" s="210">
        <f ca="1">VLOOKUP($A117, Calcs!$A$3:'Calcs'!$ANA$180, 119, FALSE)</f>
        <v>2</v>
      </c>
      <c r="L117" s="211">
        <f ca="1">VLOOKUP($A117, Calcs!$A$3:'Calcs'!$ANA$180, 120, FALSE)</f>
        <v>0</v>
      </c>
      <c r="M117" s="212">
        <f ca="1">VLOOKUP($A117, Calcs!$A$3:'Calcs'!$ANA$180, 121, FALSE)</f>
        <v>0</v>
      </c>
      <c r="N117" s="213" t="str">
        <f t="shared" ca="1" si="110"/>
        <v>3-7</v>
      </c>
      <c r="O117" s="214">
        <f ca="1">VLOOKUP($A117, Calcs!$A$3:'Calcs'!$ANA$180, 311, FALSE)/X117</f>
        <v>35.5</v>
      </c>
      <c r="P117" s="214">
        <f ca="1">VLOOKUP($A117, Calcs!$A$3:'Calcs'!$ANA$180, 406, FALSE)/X117</f>
        <v>40.1</v>
      </c>
      <c r="Q117" s="214">
        <f t="shared" ca="1" si="111"/>
        <v>-4.6000000000000014</v>
      </c>
      <c r="R117" s="215">
        <f ca="1">VLOOKUP($A117,Calcs!$A$3:'Calcs'!$ANA$180,500,FALSE)/X117</f>
        <v>3.9060000000000001</v>
      </c>
      <c r="S117" s="214">
        <f ca="1">VLOOKUP($A117, Calcs!$A$3:'Calcs'!$ANA$180, 216, FALSE)/X117</f>
        <v>56.943974311213637</v>
      </c>
      <c r="T117" s="215">
        <f ca="1">VLOOKUP($A117, Calcs!$A$3:'Calcs'!$ANA$180, 594, FALSE)/X117</f>
        <v>-5.7949999999999999</v>
      </c>
      <c r="U117" s="214">
        <f ca="1">VLOOKUP($A117, Calcs!$A$3:'Calcs'!$ANA$180, 688, FALSE)/X117</f>
        <v>44.5</v>
      </c>
      <c r="V117" s="204">
        <f ca="1">VLOOKUP($A117, Calcs!$A$3:'Calcs'!$ANA$180, 782, FALSE)/X117</f>
        <v>65.92</v>
      </c>
      <c r="W117" s="220">
        <v>9</v>
      </c>
      <c r="X117" s="214">
        <f ca="1">VLOOKUP($A117, Calcs!$A$3:'Calcs'!$ANA$180, 9, FALSE)</f>
        <v>10</v>
      </c>
      <c r="Y117" s="215">
        <f t="shared" ca="1" si="112"/>
        <v>11.623143881208396</v>
      </c>
      <c r="Z117" s="215">
        <f t="shared" ca="1" si="113"/>
        <v>39.513568972636946</v>
      </c>
      <c r="AA117" s="215">
        <f t="shared" ca="1" si="114"/>
        <v>1.1949999999999985</v>
      </c>
      <c r="AB117" s="204">
        <f t="shared" ca="1" si="115"/>
        <v>44.5</v>
      </c>
      <c r="AC117" s="204">
        <f t="shared" ca="1" si="116"/>
        <v>65.92</v>
      </c>
      <c r="AD117" s="158">
        <f t="shared" ca="1" si="117"/>
        <v>22.604134886604655</v>
      </c>
      <c r="AE117" s="215">
        <f t="shared" ca="1" si="118"/>
        <v>8.1191132520737757</v>
      </c>
      <c r="AF117" s="216">
        <f ca="1">VLOOKUP($A117,Calcs!$A$3:'Calcs'!$ANA$180,122,FALSE)</f>
        <v>2</v>
      </c>
      <c r="AG117" s="216">
        <f ca="1">VLOOKUP($A117,Calcs!$A$3:'Calcs'!$ANA$180,123,FALSE)</f>
        <v>6</v>
      </c>
      <c r="AH117" s="216">
        <f ca="1">VLOOKUP($A117,Calcs!$A$3:'Calcs'!$ANA$180,124,FALSE)*2</f>
        <v>6</v>
      </c>
      <c r="AI117" s="216">
        <f ca="1">VLOOKUP($A117,Calcs!$A$3:'Calcs'!$ANA$180,110,FALSE)*8</f>
        <v>0</v>
      </c>
      <c r="AJ117" s="216">
        <f ca="1">VLOOKUP($A117,Calcs!$A$3:'Calcs'!$ANA$180,112,FALSE)*12</f>
        <v>0</v>
      </c>
      <c r="AK117" s="157">
        <v>32</v>
      </c>
      <c r="AL117" s="216">
        <f t="shared" ca="1" si="119"/>
        <v>46</v>
      </c>
      <c r="AM117" s="352">
        <f t="shared" si="120"/>
        <v>32</v>
      </c>
      <c r="AN117" s="219">
        <v>116</v>
      </c>
      <c r="AO117" s="217">
        <f t="shared" ca="1" si="121"/>
        <v>116</v>
      </c>
      <c r="AP117" s="191">
        <f t="shared" ca="1" si="122"/>
        <v>0</v>
      </c>
      <c r="AQ117" s="155">
        <f t="shared" ca="1" si="123"/>
        <v>44.500353439272885</v>
      </c>
      <c r="AR117" s="203">
        <f t="shared" ca="1" si="124"/>
        <v>12.364705882352942</v>
      </c>
      <c r="AS117" s="203">
        <f t="shared" ca="1" si="125"/>
        <v>47.855019607843133</v>
      </c>
      <c r="AT117" s="203">
        <f t="shared" ca="1" si="126"/>
        <v>48.893457990906228</v>
      </c>
      <c r="AU117" s="203">
        <f t="shared" ca="1" si="127"/>
        <v>57.745307167235495</v>
      </c>
      <c r="AV117" s="203">
        <f t="shared" ca="1" si="128"/>
        <v>62.035294967255403</v>
      </c>
      <c r="AW117" s="203">
        <f t="shared" ca="1" si="129"/>
        <v>20.056065724978549</v>
      </c>
      <c r="AX117" s="203">
        <f t="shared" ca="1" si="130"/>
        <v>56.506778530425883</v>
      </c>
      <c r="AY117" s="203">
        <f t="shared" ca="1" si="131"/>
        <v>76.697035413583308</v>
      </c>
      <c r="AZ117" s="203">
        <f t="shared" ca="1" si="132"/>
        <v>32.580039717458412</v>
      </c>
      <c r="BA117" s="203">
        <f t="shared" ca="1" si="133"/>
        <v>33.631618195376582</v>
      </c>
      <c r="BB117" s="203">
        <f t="shared" ca="1" si="134"/>
        <v>40.350877192982452</v>
      </c>
      <c r="BC117" s="204">
        <v>100</v>
      </c>
      <c r="BE117">
        <f ca="1">VLOOKUP($A117, Calcs!$A$3:'Calcs'!$ANA$180, 872, FALSE)</f>
        <v>72</v>
      </c>
      <c r="BF117" s="5">
        <f t="shared" si="109"/>
        <v>5.6700928783621789</v>
      </c>
      <c r="BG117">
        <f>(IF(A117&lt;17,SoC!X$2,IF(A117&lt;33,SoC!X$3,IF(A117&lt;49,SoC!X$4,IF(A117&lt;65,SoC!X$5,IF(A117&lt;81,SoC!X$6,IF(A117&lt;97,SoC!X$7,IF(A117&lt;113,SoC!X$8,IF(A117&lt;129,SoC!X$9,IF(A117&lt;145,SoC!X$10,SoC!X$11)))))))))+IF(BX117&lt;17,SoC!X$15,IF(BX117&lt;33,SoC!X$16,IF(BX117&lt;49,SoC!X$17,IF(BX117&lt;65,SoC!X$18,IF(BX117&lt;81,SoC!X$19,IF(BX117&lt;97,SoC!X$20,IF(BX117&lt;113,SoC!X$21,IF(BX117&lt;129,SoC!X$22,IF(BX117&lt;145,SoC!X$23,SoC!X$24))))))))))/2</f>
        <v>0.6939025498410949</v>
      </c>
      <c r="BH117" s="7">
        <v>48.893457990906228</v>
      </c>
      <c r="BI117" s="7">
        <v>57.745307167235495</v>
      </c>
      <c r="BJ117" s="5">
        <v>8.1191132520737757</v>
      </c>
      <c r="BK117" s="5">
        <v>44.50154797270298</v>
      </c>
      <c r="BL117">
        <f ca="1">VLOOKUP($A117, Calcs!$A$3:'Calcs'!$AXV$180, 1058, FALSE)</f>
        <v>1653</v>
      </c>
      <c r="BM117" s="4"/>
      <c r="BN117" s="5">
        <f t="shared" si="135"/>
        <v>0.66709480565136303</v>
      </c>
      <c r="BO117" s="5" t="str">
        <f t="shared" si="136"/>
        <v>DE</v>
      </c>
      <c r="BP117" s="65">
        <f t="shared" si="137"/>
        <v>-1.7290973119163664</v>
      </c>
      <c r="BQ117" s="90">
        <v>6</v>
      </c>
      <c r="BR117" s="8" t="s">
        <v>193</v>
      </c>
      <c r="BS117" s="5">
        <f t="shared" ca="1" si="138"/>
        <v>21.221643160235597</v>
      </c>
      <c r="BT117" s="5">
        <f t="shared" ca="1" si="139"/>
        <v>13.749113249317313</v>
      </c>
      <c r="BU117" s="5">
        <f t="shared" si="140"/>
        <v>-11.135253592490599</v>
      </c>
      <c r="BV117" t="s">
        <v>921</v>
      </c>
      <c r="BX117" s="4">
        <v>139</v>
      </c>
      <c r="BY117" s="4">
        <v>5</v>
      </c>
      <c r="CA117" t="s">
        <v>1099</v>
      </c>
      <c r="CF117" s="64">
        <v>0.38967658180964465</v>
      </c>
      <c r="CG117" s="326" t="s">
        <v>31</v>
      </c>
      <c r="CK117">
        <v>116</v>
      </c>
      <c r="CL117">
        <v>103</v>
      </c>
      <c r="CM117">
        <v>108</v>
      </c>
      <c r="CN117">
        <v>125</v>
      </c>
      <c r="CO117">
        <v>136</v>
      </c>
      <c r="CP117">
        <v>132</v>
      </c>
      <c r="CQ117">
        <v>131</v>
      </c>
      <c r="CR117">
        <v>124</v>
      </c>
      <c r="CS117">
        <v>118</v>
      </c>
      <c r="CT117">
        <v>115</v>
      </c>
      <c r="CY117" s="326" t="s">
        <v>31</v>
      </c>
      <c r="CZ117" s="5">
        <v>48.147496448651879</v>
      </c>
      <c r="DA117" s="5">
        <f t="shared" si="141"/>
        <v>47.350059791882437</v>
      </c>
      <c r="DB117" s="7">
        <v>49.339282759043435</v>
      </c>
      <c r="DC117" s="7">
        <v>67.386091127098325</v>
      </c>
      <c r="DD117" s="7">
        <f t="shared" si="142"/>
        <v>49.121243118869806</v>
      </c>
      <c r="DE117" s="7">
        <f t="shared" si="143"/>
        <v>67.912894487811215</v>
      </c>
      <c r="DF117" s="5">
        <v>8.8161783103564773</v>
      </c>
      <c r="DG117" s="5">
        <f t="shared" si="144"/>
        <v>8.5741021701504341</v>
      </c>
      <c r="DJ117">
        <v>100</v>
      </c>
      <c r="DK117" s="64"/>
      <c r="DL117" s="7">
        <v>47.594965637654411</v>
      </c>
      <c r="DM117" s="7">
        <v>71.600518012801416</v>
      </c>
      <c r="DN117" s="5">
        <v>6.8795691887081292</v>
      </c>
      <c r="DO117">
        <v>43</v>
      </c>
      <c r="DQ117" s="5">
        <v>40.592003650852959</v>
      </c>
      <c r="DR117" s="5">
        <v>42.944002738139716</v>
      </c>
      <c r="DS117" s="5">
        <v>40.592003650852959</v>
      </c>
      <c r="DT117" s="5">
        <f t="shared" si="145"/>
        <v>42.944002738139716</v>
      </c>
      <c r="DU117">
        <v>1601</v>
      </c>
      <c r="DV117" s="5">
        <v>215.25</v>
      </c>
      <c r="DW117" s="7"/>
      <c r="DX117" s="7">
        <v>100</v>
      </c>
      <c r="DY117" s="5" t="s">
        <v>31</v>
      </c>
      <c r="DZ117" s="5"/>
      <c r="EA117" s="7">
        <v>131</v>
      </c>
      <c r="EB117" s="5">
        <v>28.555858310626704</v>
      </c>
      <c r="EC117" s="7">
        <v>40.592003650852959</v>
      </c>
      <c r="ED117" s="68">
        <v>64.947205841364735</v>
      </c>
      <c r="EE117">
        <v>6</v>
      </c>
    </row>
    <row r="118" spans="1:135" ht="14.45" customHeight="1" x14ac:dyDescent="0.2">
      <c r="A118" s="204">
        <v>124</v>
      </c>
      <c r="B118" s="334" t="s">
        <v>7</v>
      </c>
      <c r="C118" s="363" t="s">
        <v>187</v>
      </c>
      <c r="D118" s="158" t="str">
        <f>IFERROR(IFERROR(VLOOKUP(C118, Archive!$I$786:$P$3989, 8, FALSE), VLOOKUP(C118, Archive!$L$786:$Q$6126, 6, FALSE)), "-")</f>
        <v>-</v>
      </c>
      <c r="E118" s="156" t="str">
        <f>IFERROR(VLOOKUP(C118, Archive!$I$786:$S$3989, 11, FALSE), "-")</f>
        <v>-</v>
      </c>
      <c r="F118" s="205">
        <f ca="1">VLOOKUP($A118, Calcs!$A$3:'Calcs'!$ANA$180, 114, FALSE)</f>
        <v>2</v>
      </c>
      <c r="G118" s="206">
        <f ca="1">VLOOKUP($A118, Calcs!$A$3:'Calcs'!$ANA$180, 115, FALSE)</f>
        <v>3</v>
      </c>
      <c r="H118" s="207">
        <f ca="1">VLOOKUP($A118, Calcs!$A$3:'Calcs'!$ANA$180, 116, FALSE)</f>
        <v>1</v>
      </c>
      <c r="I118" s="208">
        <f ca="1">VLOOKUP($A118, Calcs!$A$3:'Calcs'!$ANA$180, 117, FALSE)</f>
        <v>1</v>
      </c>
      <c r="J118" s="209">
        <f ca="1">VLOOKUP($A118, Calcs!$A$3:'Calcs'!$ANA$180, 118, FALSE)</f>
        <v>0</v>
      </c>
      <c r="K118" s="210">
        <f ca="1">VLOOKUP($A118, Calcs!$A$3:'Calcs'!$ANA$180, 119, FALSE)</f>
        <v>2</v>
      </c>
      <c r="L118" s="211">
        <f ca="1">VLOOKUP($A118, Calcs!$A$3:'Calcs'!$ANA$180, 120, FALSE)</f>
        <v>0</v>
      </c>
      <c r="M118" s="212">
        <f ca="1">VLOOKUP($A118, Calcs!$A$3:'Calcs'!$ANA$180, 121, FALSE)</f>
        <v>0</v>
      </c>
      <c r="N118" s="213" t="str">
        <f t="shared" ca="1" si="110"/>
        <v>3-6</v>
      </c>
      <c r="O118" s="214">
        <f ca="1">VLOOKUP($A118, Calcs!$A$3:'Calcs'!$ANA$180, 311, FALSE)/X118</f>
        <v>28.777777777777779</v>
      </c>
      <c r="P118" s="214">
        <f ca="1">VLOOKUP($A118, Calcs!$A$3:'Calcs'!$ANA$180, 406, FALSE)/X118</f>
        <v>41.777777777777779</v>
      </c>
      <c r="Q118" s="214">
        <f t="shared" ca="1" si="111"/>
        <v>-13</v>
      </c>
      <c r="R118" s="215">
        <f ca="1">VLOOKUP($A118,Calcs!$A$3:'Calcs'!$ANA$180,500,FALSE)/X118</f>
        <v>4.112222222222222</v>
      </c>
      <c r="S118" s="214">
        <f ca="1">VLOOKUP($A118, Calcs!$A$3:'Calcs'!$ANA$180, 216, FALSE)/X118</f>
        <v>51.738242406024739</v>
      </c>
      <c r="T118" s="215">
        <f ca="1">VLOOKUP($A118, Calcs!$A$3:'Calcs'!$ANA$180, 594, FALSE)/X118</f>
        <v>-0.94666666666666666</v>
      </c>
      <c r="U118" s="214">
        <f ca="1">VLOOKUP($A118, Calcs!$A$3:'Calcs'!$ANA$180, 688, FALSE)/X118</f>
        <v>50.666666666666664</v>
      </c>
      <c r="V118" s="204">
        <f ca="1">VLOOKUP($A118, Calcs!$A$3:'Calcs'!$ANA$180, 782, FALSE)/X118</f>
        <v>33.799999999999997</v>
      </c>
      <c r="W118" s="220">
        <v>7</v>
      </c>
      <c r="X118" s="214">
        <f ca="1">VLOOKUP($A118, Calcs!$A$3:'Calcs'!$ANA$180, 9, FALSE)</f>
        <v>9</v>
      </c>
      <c r="Y118" s="215">
        <f t="shared" ca="1" si="112"/>
        <v>8.9975682248041071</v>
      </c>
      <c r="Z118" s="215">
        <f t="shared" ca="1" si="113"/>
        <v>54.266648476216922</v>
      </c>
      <c r="AA118" s="215">
        <f t="shared" ca="1" si="114"/>
        <v>-12.053333333333333</v>
      </c>
      <c r="AB118" s="204">
        <f t="shared" ca="1" si="115"/>
        <v>50.666666666666664</v>
      </c>
      <c r="AC118" s="204">
        <f t="shared" ca="1" si="116"/>
        <v>33.799999999999997</v>
      </c>
      <c r="AD118" s="158">
        <f t="shared" ca="1" si="117"/>
        <v>32.538066039227566</v>
      </c>
      <c r="AE118" s="215">
        <f t="shared" ca="1" si="118"/>
        <v>5.8137767414994528</v>
      </c>
      <c r="AF118" s="216">
        <f ca="1">VLOOKUP($A118,Calcs!$A$3:'Calcs'!$ANA$180,122,FALSE)</f>
        <v>7</v>
      </c>
      <c r="AG118" s="216">
        <f ca="1">VLOOKUP($A118,Calcs!$A$3:'Calcs'!$ANA$180,123,FALSE)</f>
        <v>5</v>
      </c>
      <c r="AH118" s="216">
        <f ca="1">VLOOKUP($A118,Calcs!$A$3:'Calcs'!$ANA$180,124,FALSE)*2</f>
        <v>0</v>
      </c>
      <c r="AI118" s="216">
        <f ca="1">VLOOKUP($A118,Calcs!$A$3:'Calcs'!$ANA$180,110,FALSE)*8</f>
        <v>0</v>
      </c>
      <c r="AJ118" s="216">
        <f ca="1">VLOOKUP($A118,Calcs!$A$3:'Calcs'!$ANA$180,112,FALSE)*12</f>
        <v>0</v>
      </c>
      <c r="AK118" s="157">
        <v>22</v>
      </c>
      <c r="AL118" s="216">
        <f t="shared" ca="1" si="119"/>
        <v>34</v>
      </c>
      <c r="AM118" s="352">
        <f t="shared" si="120"/>
        <v>22</v>
      </c>
      <c r="AN118" s="218">
        <v>117</v>
      </c>
      <c r="AO118" s="217">
        <f t="shared" ca="1" si="121"/>
        <v>117</v>
      </c>
      <c r="AP118" s="191">
        <f t="shared" ca="1" si="122"/>
        <v>0</v>
      </c>
      <c r="AQ118" s="155">
        <f t="shared" ca="1" si="123"/>
        <v>44.400332419745141</v>
      </c>
      <c r="AR118" s="203">
        <f t="shared" ca="1" si="124"/>
        <v>41.17647058823529</v>
      </c>
      <c r="AS118" s="203">
        <f t="shared" ca="1" si="125"/>
        <v>45.588235294117645</v>
      </c>
      <c r="AT118" s="203">
        <f t="shared" ca="1" si="126"/>
        <v>35.693981776778465</v>
      </c>
      <c r="AU118" s="203">
        <f t="shared" ca="1" si="127"/>
        <v>54.202218430034122</v>
      </c>
      <c r="AV118" s="203">
        <f t="shared" ca="1" si="128"/>
        <v>48.022015774590741</v>
      </c>
      <c r="AW118" s="203">
        <f t="shared" ca="1" si="129"/>
        <v>37.55420295685763</v>
      </c>
      <c r="AX118" s="203">
        <f t="shared" ca="1" si="130"/>
        <v>35.969428498952453</v>
      </c>
      <c r="AY118" s="203">
        <f t="shared" ca="1" si="131"/>
        <v>48.135414079966445</v>
      </c>
      <c r="AZ118" s="203">
        <f t="shared" ca="1" si="132"/>
        <v>41.510698097511018</v>
      </c>
      <c r="BA118" s="203">
        <f t="shared" ca="1" si="133"/>
        <v>37.360178970917225</v>
      </c>
      <c r="BB118" s="203">
        <f t="shared" ca="1" si="134"/>
        <v>29.82456140350877</v>
      </c>
      <c r="BC118" s="204">
        <v>105</v>
      </c>
      <c r="BE118">
        <f ca="1">VLOOKUP($A118, Calcs!$A$3:'Calcs'!$ANA$180, 872, FALSE)</f>
        <v>79</v>
      </c>
      <c r="BF118" s="5">
        <f t="shared" si="109"/>
        <v>4.7195352209318777</v>
      </c>
      <c r="BG118">
        <f>(IF(A118&lt;17,SoC!X$2,IF(A118&lt;33,SoC!X$3,IF(A118&lt;49,SoC!X$4,IF(A118&lt;65,SoC!X$5,IF(A118&lt;81,SoC!X$6,IF(A118&lt;97,SoC!X$7,IF(A118&lt;113,SoC!X$8,IF(A118&lt;129,SoC!X$9,IF(A118&lt;145,SoC!X$10,SoC!X$11)))))))))+IF(BX118&lt;17,SoC!X$15,IF(BX118&lt;33,SoC!X$16,IF(BX118&lt;49,SoC!X$17,IF(BX118&lt;65,SoC!X$18,IF(BX118&lt;81,SoC!X$19,IF(BX118&lt;97,SoC!X$20,IF(BX118&lt;113,SoC!X$21,IF(BX118&lt;129,SoC!X$22,IF(BX118&lt;145,SoC!X$23,SoC!X$24))))))))))/2</f>
        <v>1.0488691913874864</v>
      </c>
      <c r="BH118" s="7">
        <v>35.693981776778465</v>
      </c>
      <c r="BI118" s="7">
        <v>54.202218430034122</v>
      </c>
      <c r="BJ118" s="5">
        <v>5.8137767414994528</v>
      </c>
      <c r="BK118" s="5">
        <v>44.390704418637554</v>
      </c>
      <c r="BL118">
        <f ca="1">VLOOKUP($A118, Calcs!$A$3:'Calcs'!$AXV$180, 1058, FALSE)</f>
        <v>1703</v>
      </c>
      <c r="BM118" s="4"/>
      <c r="BN118" s="5">
        <f t="shared" si="135"/>
        <v>0.66626349456230571</v>
      </c>
      <c r="BO118" s="5" t="str">
        <f t="shared" si="136"/>
        <v>E</v>
      </c>
      <c r="BP118" s="65">
        <f t="shared" si="137"/>
        <v>-2.9039342780166129</v>
      </c>
      <c r="BQ118" s="90">
        <v>5</v>
      </c>
      <c r="BR118" s="8" t="s">
        <v>269</v>
      </c>
      <c r="BS118" s="5">
        <f t="shared" ca="1" si="138"/>
        <v>18.38887572896942</v>
      </c>
      <c r="BT118" s="5">
        <f t="shared" ca="1" si="139"/>
        <v>12.78823090578544</v>
      </c>
      <c r="BU118" s="5">
        <f t="shared" si="140"/>
        <v>-11.246097146556025</v>
      </c>
      <c r="BV118" t="s">
        <v>916</v>
      </c>
      <c r="BX118" s="4">
        <v>104</v>
      </c>
      <c r="BY118" s="4">
        <v>1</v>
      </c>
      <c r="CA118" t="s">
        <v>1117</v>
      </c>
      <c r="CF118" s="64">
        <v>0.45051942719497556</v>
      </c>
      <c r="CG118" s="334" t="s">
        <v>187</v>
      </c>
      <c r="CK118">
        <v>117</v>
      </c>
      <c r="CL118">
        <v>118</v>
      </c>
      <c r="CM118">
        <v>121</v>
      </c>
      <c r="CN118">
        <v>105</v>
      </c>
      <c r="CO118">
        <v>115</v>
      </c>
      <c r="CP118">
        <v>99</v>
      </c>
      <c r="CQ118">
        <v>85</v>
      </c>
      <c r="CR118">
        <v>81</v>
      </c>
      <c r="CS118">
        <v>86</v>
      </c>
      <c r="CT118">
        <v>77</v>
      </c>
      <c r="CY118" s="334" t="s">
        <v>187</v>
      </c>
      <c r="CZ118" s="5">
        <v>41.343507038015062</v>
      </c>
      <c r="DA118" s="5">
        <f t="shared" si="141"/>
        <v>42.3418967910942</v>
      </c>
      <c r="DB118" s="7">
        <v>26.850115228708692</v>
      </c>
      <c r="DC118" s="7">
        <v>53.956834532374096</v>
      </c>
      <c r="DD118" s="7">
        <f t="shared" si="142"/>
        <v>28.912656233053639</v>
      </c>
      <c r="DE118" s="7">
        <f t="shared" si="143"/>
        <v>56.30576296019224</v>
      </c>
      <c r="DF118" s="5">
        <v>5.7510868538042441</v>
      </c>
      <c r="DG118" s="5">
        <f t="shared" si="144"/>
        <v>5.9208775939068286</v>
      </c>
      <c r="DJ118">
        <v>105</v>
      </c>
      <c r="DK118" s="64"/>
      <c r="DL118" s="7">
        <v>43.350443263468257</v>
      </c>
      <c r="DM118" s="7">
        <v>72.748261954919286</v>
      </c>
      <c r="DN118" s="5">
        <v>7.1094127746249196</v>
      </c>
      <c r="DO118">
        <v>46</v>
      </c>
      <c r="DQ118" s="5">
        <v>49.235000071597902</v>
      </c>
      <c r="DR118" s="5">
        <v>49.426250053698425</v>
      </c>
      <c r="DS118" s="5">
        <v>49.235000071597902</v>
      </c>
      <c r="DT118" s="5">
        <f t="shared" si="145"/>
        <v>49.426250053698425</v>
      </c>
      <c r="DU118">
        <v>1771</v>
      </c>
      <c r="DV118" s="5">
        <v>228.75</v>
      </c>
      <c r="DW118" s="7"/>
      <c r="DX118" s="7">
        <v>105</v>
      </c>
      <c r="DY118" s="5" t="s">
        <v>187</v>
      </c>
      <c r="DZ118" s="5"/>
      <c r="EA118" s="7">
        <v>120</v>
      </c>
      <c r="EB118" s="5">
        <v>26.158038147138964</v>
      </c>
      <c r="EC118" s="7">
        <v>49.235000071597902</v>
      </c>
      <c r="ED118" s="68">
        <v>78.776000114556652</v>
      </c>
      <c r="EE118">
        <v>0</v>
      </c>
    </row>
    <row r="119" spans="1:135" ht="14.45" customHeight="1" x14ac:dyDescent="0.2">
      <c r="A119" s="204">
        <v>75</v>
      </c>
      <c r="B119" s="329" t="s">
        <v>2</v>
      </c>
      <c r="C119" s="233" t="s">
        <v>52</v>
      </c>
      <c r="D119" s="158" t="str">
        <f>IFERROR(IFERROR(VLOOKUP(C119, Archive!$I$786:$P$3989, 8, FALSE), VLOOKUP(C119, Archive!$L$786:$Q$6126, 6, FALSE)), "-")</f>
        <v>-</v>
      </c>
      <c r="E119" s="156" t="str">
        <f>IFERROR(VLOOKUP(C119, Archive!$I$786:$S$3989, 11, FALSE), "-")</f>
        <v>-</v>
      </c>
      <c r="F119" s="205">
        <f ca="1">VLOOKUP($A119, Calcs!$A$3:'Calcs'!$ANA$180, 114, FALSE)</f>
        <v>3</v>
      </c>
      <c r="G119" s="206">
        <f ca="1">VLOOKUP($A119, Calcs!$A$3:'Calcs'!$ANA$180, 115, FALSE)</f>
        <v>2</v>
      </c>
      <c r="H119" s="207">
        <f ca="1">VLOOKUP($A119, Calcs!$A$3:'Calcs'!$ANA$180, 116, FALSE)</f>
        <v>0</v>
      </c>
      <c r="I119" s="208">
        <f ca="1">VLOOKUP($A119, Calcs!$A$3:'Calcs'!$ANA$180, 117, FALSE)</f>
        <v>2</v>
      </c>
      <c r="J119" s="209">
        <f ca="1">VLOOKUP($A119, Calcs!$A$3:'Calcs'!$ANA$180, 118, FALSE)</f>
        <v>0</v>
      </c>
      <c r="K119" s="210">
        <f ca="1">VLOOKUP($A119, Calcs!$A$3:'Calcs'!$ANA$180, 119, FALSE)</f>
        <v>2</v>
      </c>
      <c r="L119" s="211">
        <f ca="1">VLOOKUP($A119, Calcs!$A$3:'Calcs'!$ANA$180, 120, FALSE)</f>
        <v>0</v>
      </c>
      <c r="M119" s="212">
        <f ca="1">VLOOKUP($A119, Calcs!$A$3:'Calcs'!$ANA$180, 121, FALSE)</f>
        <v>0</v>
      </c>
      <c r="N119" s="213" t="str">
        <f t="shared" ca="1" si="110"/>
        <v>3-6</v>
      </c>
      <c r="O119" s="214">
        <f ca="1">VLOOKUP($A119, Calcs!$A$3:'Calcs'!$ANA$180, 311, FALSE)/X119</f>
        <v>27.888888888888889</v>
      </c>
      <c r="P119" s="214">
        <f ca="1">VLOOKUP($A119, Calcs!$A$3:'Calcs'!$ANA$180, 406, FALSE)/X119</f>
        <v>37.222222222222221</v>
      </c>
      <c r="Q119" s="214">
        <f t="shared" ca="1" si="111"/>
        <v>-9.3333333333333321</v>
      </c>
      <c r="R119" s="215">
        <f ca="1">VLOOKUP($A119,Calcs!$A$3:'Calcs'!$ANA$180,500,FALSE)/X119</f>
        <v>3.6955555555555555</v>
      </c>
      <c r="S119" s="214">
        <f ca="1">VLOOKUP($A119, Calcs!$A$3:'Calcs'!$ANA$180, 216, FALSE)/X119</f>
        <v>54.276734047858021</v>
      </c>
      <c r="T119" s="215">
        <f ca="1">VLOOKUP($A119, Calcs!$A$3:'Calcs'!$ANA$180, 594, FALSE)/X119</f>
        <v>-4.7711111111111109</v>
      </c>
      <c r="U119" s="214">
        <f ca="1">VLOOKUP($A119, Calcs!$A$3:'Calcs'!$ANA$180, 688, FALSE)/X119</f>
        <v>43</v>
      </c>
      <c r="V119" s="204">
        <f ca="1">VLOOKUP($A119, Calcs!$A$3:'Calcs'!$ANA$180, 782, FALSE)/X119</f>
        <v>42.344444444444441</v>
      </c>
      <c r="W119" s="220">
        <v>8</v>
      </c>
      <c r="X119" s="214">
        <f ca="1">VLOOKUP($A119, Calcs!$A$3:'Calcs'!$ANA$180, 9, FALSE)</f>
        <v>9</v>
      </c>
      <c r="Y119" s="215">
        <f t="shared" ca="1" si="112"/>
        <v>11.004209260372821</v>
      </c>
      <c r="Z119" s="215">
        <f t="shared" ca="1" si="113"/>
        <v>40.3940618706702</v>
      </c>
      <c r="AA119" s="215">
        <f t="shared" ca="1" si="114"/>
        <v>-4.5622222222222213</v>
      </c>
      <c r="AB119" s="204">
        <f t="shared" ca="1" si="115"/>
        <v>43</v>
      </c>
      <c r="AC119" s="204">
        <f t="shared" ca="1" si="116"/>
        <v>42.344444444444441</v>
      </c>
      <c r="AD119" s="158">
        <f t="shared" ca="1" si="117"/>
        <v>22.067636559690893</v>
      </c>
      <c r="AE119" s="215">
        <f t="shared" ca="1" si="118"/>
        <v>6.5072609018268537</v>
      </c>
      <c r="AF119" s="216">
        <f ca="1">VLOOKUP($A119,Calcs!$A$3:'Calcs'!$ANA$180,122,FALSE)</f>
        <v>9</v>
      </c>
      <c r="AG119" s="216">
        <f ca="1">VLOOKUP($A119,Calcs!$A$3:'Calcs'!$ANA$180,123,FALSE)</f>
        <v>3</v>
      </c>
      <c r="AH119" s="216">
        <f ca="1">VLOOKUP($A119,Calcs!$A$3:'Calcs'!$ANA$180,124,FALSE)*2</f>
        <v>0</v>
      </c>
      <c r="AI119" s="216">
        <f ca="1">VLOOKUP($A119,Calcs!$A$3:'Calcs'!$ANA$180,110,FALSE)*8</f>
        <v>0</v>
      </c>
      <c r="AJ119" s="216">
        <f ca="1">VLOOKUP($A119,Calcs!$A$3:'Calcs'!$ANA$180,112,FALSE)*12</f>
        <v>0</v>
      </c>
      <c r="AK119" s="157">
        <v>27</v>
      </c>
      <c r="AL119" s="216">
        <f t="shared" ca="1" si="119"/>
        <v>39</v>
      </c>
      <c r="AM119" s="352">
        <f t="shared" si="120"/>
        <v>27</v>
      </c>
      <c r="AN119" s="219">
        <v>118</v>
      </c>
      <c r="AO119" s="217">
        <f t="shared" ca="1" si="121"/>
        <v>118</v>
      </c>
      <c r="AP119" s="191">
        <f t="shared" ca="1" si="122"/>
        <v>0</v>
      </c>
      <c r="AQ119" s="155">
        <f t="shared" ca="1" si="123"/>
        <v>44.181297821718729</v>
      </c>
      <c r="AR119" s="203">
        <f t="shared" ca="1" si="124"/>
        <v>52.941176470588239</v>
      </c>
      <c r="AS119" s="203">
        <f t="shared" ca="1" si="125"/>
        <v>34.803921568627452</v>
      </c>
      <c r="AT119" s="203">
        <f t="shared" ca="1" si="126"/>
        <v>33.819821449129222</v>
      </c>
      <c r="AU119" s="203">
        <f t="shared" ca="1" si="127"/>
        <v>63.822525597269617</v>
      </c>
      <c r="AV119" s="203">
        <f t="shared" ca="1" si="128"/>
        <v>58.731903719465969</v>
      </c>
      <c r="AW119" s="203">
        <f t="shared" ca="1" si="129"/>
        <v>21.100389085246629</v>
      </c>
      <c r="AX119" s="203">
        <f t="shared" ca="1" si="130"/>
        <v>47.582026638105717</v>
      </c>
      <c r="AY119" s="203">
        <f t="shared" ca="1" si="131"/>
        <v>56.727232192975031</v>
      </c>
      <c r="AZ119" s="203">
        <f t="shared" ca="1" si="132"/>
        <v>32.071898783706899</v>
      </c>
      <c r="BA119" s="203">
        <f t="shared" ca="1" si="133"/>
        <v>32.438478747203582</v>
      </c>
      <c r="BB119" s="203">
        <f t="shared" ca="1" si="134"/>
        <v>34.210526315789473</v>
      </c>
      <c r="BC119" s="204">
        <v>78</v>
      </c>
      <c r="BE119">
        <f ca="1">VLOOKUP($A119, Calcs!$A$3:'Calcs'!$ANA$180, 872, FALSE)</f>
        <v>70</v>
      </c>
      <c r="BF119" s="5">
        <f t="shared" si="109"/>
        <v>5.6491675915086086</v>
      </c>
      <c r="BG119">
        <f>(IF(A119&lt;17,SoC!X$2,IF(A119&lt;33,SoC!X$3,IF(A119&lt;49,SoC!X$4,IF(A119&lt;65,SoC!X$5,IF(A119&lt;81,SoC!X$6,IF(A119&lt;97,SoC!X$7,IF(A119&lt;113,SoC!X$8,IF(A119&lt;129,SoC!X$9,IF(A119&lt;145,SoC!X$10,SoC!X$11)))))))))+IF(BX119&lt;17,SoC!X$15,IF(BX119&lt;33,SoC!X$16,IF(BX119&lt;49,SoC!X$17,IF(BX119&lt;65,SoC!X$18,IF(BX119&lt;81,SoC!X$19,IF(BX119&lt;97,SoC!X$20,IF(BX119&lt;113,SoC!X$21,IF(BX119&lt;129,SoC!X$22,IF(BX119&lt;145,SoC!X$23,SoC!X$24))))))))))/2</f>
        <v>0.74422425334311937</v>
      </c>
      <c r="BH119" s="7">
        <v>33.819821449129222</v>
      </c>
      <c r="BI119" s="7">
        <v>63.822525597269617</v>
      </c>
      <c r="BJ119" s="5">
        <v>6.5072609018268537</v>
      </c>
      <c r="BK119" s="5">
        <v>44.152793191810147</v>
      </c>
      <c r="BL119">
        <f ca="1">VLOOKUP($A119, Calcs!$A$3:'Calcs'!$AXV$180, 1058, FALSE)</f>
        <v>1637</v>
      </c>
      <c r="BM119" s="4"/>
      <c r="BN119" s="5">
        <f t="shared" si="135"/>
        <v>0.66447568196142548</v>
      </c>
      <c r="BO119" s="5" t="str">
        <f t="shared" si="136"/>
        <v>E</v>
      </c>
      <c r="BP119" s="65">
        <f t="shared" si="137"/>
        <v>-2.6047744432183939</v>
      </c>
      <c r="BQ119" s="90">
        <v>6</v>
      </c>
      <c r="BR119" s="8" t="s">
        <v>269</v>
      </c>
      <c r="BS119" s="5">
        <f t="shared" ca="1" si="138"/>
        <v>19.200825441541259</v>
      </c>
      <c r="BT119" s="5">
        <f t="shared" ca="1" si="139"/>
        <v>13.023194125951941</v>
      </c>
      <c r="BU119" s="5">
        <f t="shared" si="140"/>
        <v>-11.484008373383432</v>
      </c>
      <c r="BV119" t="s">
        <v>918</v>
      </c>
      <c r="BX119" s="4">
        <v>115</v>
      </c>
      <c r="BY119" s="4">
        <v>6</v>
      </c>
      <c r="CA119" t="s">
        <v>1117</v>
      </c>
      <c r="CF119" s="64">
        <v>0.41355128705153171</v>
      </c>
      <c r="CG119" s="329" t="s">
        <v>52</v>
      </c>
      <c r="CK119">
        <v>118</v>
      </c>
      <c r="CL119">
        <v>119</v>
      </c>
      <c r="CM119">
        <v>128</v>
      </c>
      <c r="CN119">
        <v>124</v>
      </c>
      <c r="CO119">
        <v>123</v>
      </c>
      <c r="CP119">
        <v>108</v>
      </c>
      <c r="CQ119">
        <v>104</v>
      </c>
      <c r="CR119">
        <v>123</v>
      </c>
      <c r="CS119">
        <v>122</v>
      </c>
      <c r="CT119">
        <v>123</v>
      </c>
      <c r="CY119" s="329" t="s">
        <v>52</v>
      </c>
      <c r="CZ119" s="5">
        <v>40.607798356090484</v>
      </c>
      <c r="DA119" s="5">
        <f t="shared" si="141"/>
        <v>40.235979346876832</v>
      </c>
      <c r="DB119" s="7">
        <v>27.14546810252666</v>
      </c>
      <c r="DC119" s="7">
        <v>58.033573141486805</v>
      </c>
      <c r="DD119" s="7">
        <f t="shared" si="142"/>
        <v>28.915876503631527</v>
      </c>
      <c r="DE119" s="7">
        <f t="shared" si="143"/>
        <v>56.876946392645657</v>
      </c>
      <c r="DF119" s="5">
        <v>6.0827625302982193</v>
      </c>
      <c r="DG119" s="5">
        <f t="shared" si="144"/>
        <v>6.0943562955790238</v>
      </c>
      <c r="DJ119">
        <v>78</v>
      </c>
      <c r="DK119" s="64"/>
      <c r="DL119" s="7">
        <v>41.308735311365588</v>
      </c>
      <c r="DM119" s="7">
        <v>48.780559150757583</v>
      </c>
      <c r="DN119" s="5">
        <v>6.175512652544656</v>
      </c>
      <c r="DO119">
        <v>42</v>
      </c>
      <c r="DQ119" s="5">
        <v>35.866567179864305</v>
      </c>
      <c r="DR119" s="5">
        <v>39.399925384898225</v>
      </c>
      <c r="DS119" s="5">
        <v>35.866567179864305</v>
      </c>
      <c r="DT119" s="5">
        <f t="shared" si="145"/>
        <v>39.399925384898225</v>
      </c>
      <c r="DU119">
        <v>1672</v>
      </c>
      <c r="DV119" s="5">
        <v>208.25</v>
      </c>
      <c r="DW119" s="7"/>
      <c r="DX119" s="7">
        <v>78</v>
      </c>
      <c r="DY119" s="5" t="s">
        <v>52</v>
      </c>
      <c r="DZ119" s="5"/>
      <c r="EA119" s="7">
        <v>93</v>
      </c>
      <c r="EB119" s="5">
        <v>20.2724795640327</v>
      </c>
      <c r="EC119" s="7">
        <v>35.866567179864305</v>
      </c>
      <c r="ED119" s="68">
        <v>57.386507487782893</v>
      </c>
      <c r="EE119">
        <v>0</v>
      </c>
    </row>
    <row r="120" spans="1:135" ht="14.45" customHeight="1" x14ac:dyDescent="0.2">
      <c r="A120" s="204">
        <v>97</v>
      </c>
      <c r="B120" s="331" t="s">
        <v>0</v>
      </c>
      <c r="C120" s="235" t="s">
        <v>30</v>
      </c>
      <c r="D120" s="158" t="str">
        <f>IFERROR(IFERROR(VLOOKUP(C120, Archive!$I$786:$P$3989, 8, FALSE), VLOOKUP(C120, Archive!$L$786:$Q$6126, 6, FALSE)), "-")</f>
        <v>-</v>
      </c>
      <c r="E120" s="156" t="str">
        <f>IFERROR(VLOOKUP(C120, Archive!$I$786:$S$3989, 11, FALSE), "-")</f>
        <v>-</v>
      </c>
      <c r="F120" s="205">
        <f ca="1">VLOOKUP($A120, Calcs!$A$3:'Calcs'!$ANA$180, 114, FALSE)</f>
        <v>0</v>
      </c>
      <c r="G120" s="206">
        <f ca="1">VLOOKUP($A120, Calcs!$A$3:'Calcs'!$ANA$180, 115, FALSE)</f>
        <v>5</v>
      </c>
      <c r="H120" s="207">
        <f ca="1">VLOOKUP($A120, Calcs!$A$3:'Calcs'!$ANA$180, 116, FALSE)</f>
        <v>1</v>
      </c>
      <c r="I120" s="208">
        <f ca="1">VLOOKUP($A120, Calcs!$A$3:'Calcs'!$ANA$180, 117, FALSE)</f>
        <v>1</v>
      </c>
      <c r="J120" s="209">
        <f ca="1">VLOOKUP($A120, Calcs!$A$3:'Calcs'!$ANA$180, 118, FALSE)</f>
        <v>2</v>
      </c>
      <c r="K120" s="210">
        <f ca="1">VLOOKUP($A120, Calcs!$A$3:'Calcs'!$ANA$180, 119, FALSE)</f>
        <v>2</v>
      </c>
      <c r="L120" s="211">
        <f ca="1">VLOOKUP($A120, Calcs!$A$3:'Calcs'!$ANA$180, 120, FALSE)</f>
        <v>0</v>
      </c>
      <c r="M120" s="212">
        <f ca="1">VLOOKUP($A120, Calcs!$A$3:'Calcs'!$ANA$180, 121, FALSE)</f>
        <v>0</v>
      </c>
      <c r="N120" s="213" t="str">
        <f t="shared" ca="1" si="110"/>
        <v>3-8</v>
      </c>
      <c r="O120" s="214">
        <f ca="1">VLOOKUP($A120, Calcs!$A$3:'Calcs'!$ANA$180, 311, FALSE)/X120</f>
        <v>32.81818181818182</v>
      </c>
      <c r="P120" s="214">
        <f ca="1">VLOOKUP($A120, Calcs!$A$3:'Calcs'!$ANA$180, 406, FALSE)/X120</f>
        <v>37.545454545454547</v>
      </c>
      <c r="Q120" s="214">
        <f t="shared" ca="1" si="111"/>
        <v>-4.7272727272727266</v>
      </c>
      <c r="R120" s="215">
        <f ca="1">VLOOKUP($A120,Calcs!$A$3:'Calcs'!$ANA$180,500,FALSE)/X120</f>
        <v>3.7981818181818183</v>
      </c>
      <c r="S120" s="214">
        <f ca="1">VLOOKUP($A120, Calcs!$A$3:'Calcs'!$ANA$180, 216, FALSE)/X120</f>
        <v>57.000457990895299</v>
      </c>
      <c r="T120" s="215">
        <f ca="1">VLOOKUP($A120, Calcs!$A$3:'Calcs'!$ANA$180, 594, FALSE)/X120</f>
        <v>-2.7645454545454546</v>
      </c>
      <c r="U120" s="214">
        <f ca="1">VLOOKUP($A120, Calcs!$A$3:'Calcs'!$ANA$180, 688, FALSE)/X120</f>
        <v>55.81818181818182</v>
      </c>
      <c r="V120" s="204">
        <f ca="1">VLOOKUP($A120, Calcs!$A$3:'Calcs'!$ANA$180, 782, FALSE)/X120</f>
        <v>38.645454545454548</v>
      </c>
      <c r="W120" s="220">
        <v>4</v>
      </c>
      <c r="X120" s="214">
        <f ca="1">VLOOKUP($A120, Calcs!$A$3:'Calcs'!$ANA$180, 9, FALSE)</f>
        <v>11</v>
      </c>
      <c r="Y120" s="215">
        <f t="shared" ca="1" si="112"/>
        <v>11.919578745811393</v>
      </c>
      <c r="Z120" s="215">
        <f t="shared" ca="1" si="113"/>
        <v>60.790298544667735</v>
      </c>
      <c r="AA120" s="215">
        <f t="shared" ca="1" si="114"/>
        <v>-1.962727272727272</v>
      </c>
      <c r="AB120" s="204">
        <f t="shared" ca="1" si="115"/>
        <v>55.81818181818182</v>
      </c>
      <c r="AC120" s="204">
        <f t="shared" ca="1" si="116"/>
        <v>38.645454545454548</v>
      </c>
      <c r="AD120" s="158">
        <f t="shared" ca="1" si="117"/>
        <v>40.281300718926936</v>
      </c>
      <c r="AE120" s="215">
        <f t="shared" ca="1" si="118"/>
        <v>6.2165468344937729</v>
      </c>
      <c r="AF120" s="216">
        <f ca="1">VLOOKUP($A120,Calcs!$A$3:'Calcs'!$ANA$180,122,FALSE)</f>
        <v>1</v>
      </c>
      <c r="AG120" s="216">
        <f ca="1">VLOOKUP($A120,Calcs!$A$3:'Calcs'!$ANA$180,123,FALSE)</f>
        <v>2</v>
      </c>
      <c r="AH120" s="216">
        <f ca="1">VLOOKUP($A120,Calcs!$A$3:'Calcs'!$ANA$180,124,FALSE)*2</f>
        <v>12</v>
      </c>
      <c r="AI120" s="216">
        <f ca="1">VLOOKUP($A120,Calcs!$A$3:'Calcs'!$ANA$180,110,FALSE)*8</f>
        <v>0</v>
      </c>
      <c r="AJ120" s="216">
        <f ca="1">VLOOKUP($A120,Calcs!$A$3:'Calcs'!$ANA$180,112,FALSE)*12</f>
        <v>0</v>
      </c>
      <c r="AK120" s="157">
        <v>28</v>
      </c>
      <c r="AL120" s="216">
        <f t="shared" ca="1" si="119"/>
        <v>43</v>
      </c>
      <c r="AM120" s="352">
        <f t="shared" si="120"/>
        <v>28</v>
      </c>
      <c r="AN120" s="218">
        <v>119</v>
      </c>
      <c r="AO120" s="217">
        <f t="shared" ca="1" si="121"/>
        <v>119</v>
      </c>
      <c r="AP120" s="191">
        <f t="shared" ca="1" si="122"/>
        <v>0</v>
      </c>
      <c r="AQ120" s="155">
        <f t="shared" ca="1" si="123"/>
        <v>43.704837192991157</v>
      </c>
      <c r="AR120" s="203">
        <f t="shared" ca="1" si="124"/>
        <v>7.0823529411764703</v>
      </c>
      <c r="AS120" s="203">
        <f t="shared" ca="1" si="125"/>
        <v>28.553176470588234</v>
      </c>
      <c r="AT120" s="203">
        <f t="shared" ca="1" si="126"/>
        <v>43.798543433268179</v>
      </c>
      <c r="AU120" s="203">
        <f t="shared" ca="1" si="127"/>
        <v>63.139931740614315</v>
      </c>
      <c r="AV120" s="203">
        <f t="shared" ca="1" si="128"/>
        <v>63.617433539415416</v>
      </c>
      <c r="AW120" s="203">
        <f t="shared" ca="1" si="129"/>
        <v>45.291687467993746</v>
      </c>
      <c r="AX120" s="203">
        <f t="shared" ca="1" si="130"/>
        <v>51.611721267580499</v>
      </c>
      <c r="AY120" s="203">
        <f t="shared" ca="1" si="131"/>
        <v>53.12547380783824</v>
      </c>
      <c r="AZ120" s="203">
        <f t="shared" ca="1" si="132"/>
        <v>48.009416881802103</v>
      </c>
      <c r="BA120" s="203">
        <f t="shared" ca="1" si="133"/>
        <v>43.847874720357943</v>
      </c>
      <c r="BB120" s="203">
        <f t="shared" ca="1" si="134"/>
        <v>37.719298245614034</v>
      </c>
      <c r="BC120" s="204">
        <v>129</v>
      </c>
      <c r="BE120">
        <f ca="1">VLOOKUP($A120, Calcs!$A$3:'Calcs'!$ANA$180, 872, FALSE)</f>
        <v>86</v>
      </c>
      <c r="BF120" s="5">
        <f t="shared" si="109"/>
        <v>7.5002226992083862</v>
      </c>
      <c r="BG120">
        <f>(IF(A120&lt;17,SoC!X$2,IF(A120&lt;33,SoC!X$3,IF(A120&lt;49,SoC!X$4,IF(A120&lt;65,SoC!X$5,IF(A120&lt;81,SoC!X$6,IF(A120&lt;97,SoC!X$7,IF(A120&lt;113,SoC!X$8,IF(A120&lt;129,SoC!X$9,IF(A120&lt;145,SoC!X$10,SoC!X$11)))))))))+IF(BX120&lt;17,SoC!X$15,IF(BX120&lt;33,SoC!X$16,IF(BX120&lt;49,SoC!X$17,IF(BX120&lt;65,SoC!X$18,IF(BX120&lt;81,SoC!X$19,IF(BX120&lt;97,SoC!X$20,IF(BX120&lt;113,SoC!X$21,IF(BX120&lt;129,SoC!X$22,IF(BX120&lt;145,SoC!X$23,SoC!X$24))))))))))/2</f>
        <v>1.0664878965424767</v>
      </c>
      <c r="BH120" s="7">
        <v>43.798543433268179</v>
      </c>
      <c r="BI120" s="7">
        <v>63.139931740614315</v>
      </c>
      <c r="BJ120" s="5">
        <v>6.2165468344937729</v>
      </c>
      <c r="BK120" s="5">
        <v>43.752783740104825</v>
      </c>
      <c r="BL120">
        <f ca="1">VLOOKUP($A120, Calcs!$A$3:'Calcs'!$AXV$180, 1058, FALSE)</f>
        <v>1790</v>
      </c>
      <c r="BM120" s="4"/>
      <c r="BN120" s="5">
        <f t="shared" si="135"/>
        <v>0.66145887052865826</v>
      </c>
      <c r="BO120" s="5" t="str">
        <f t="shared" si="136"/>
        <v>E</v>
      </c>
      <c r="BP120" s="65">
        <f t="shared" si="137"/>
        <v>-2.830133367225999</v>
      </c>
      <c r="BQ120" s="90">
        <v>8</v>
      </c>
      <c r="BR120" s="8" t="s">
        <v>193</v>
      </c>
      <c r="BS120" s="5">
        <f t="shared" ca="1" si="138"/>
        <v>19.783274566613144</v>
      </c>
      <c r="BT120" s="5">
        <f t="shared" ca="1" si="139"/>
        <v>13.157342416553439</v>
      </c>
      <c r="BU120" s="5">
        <f t="shared" si="140"/>
        <v>-11.884017825088755</v>
      </c>
      <c r="BV120" t="s">
        <v>917</v>
      </c>
      <c r="BX120" s="4">
        <v>60</v>
      </c>
      <c r="BY120" s="4">
        <v>18</v>
      </c>
      <c r="CA120" t="s">
        <v>1117</v>
      </c>
      <c r="CF120" s="64">
        <v>0.29326751587298283</v>
      </c>
      <c r="CG120" s="331" t="s">
        <v>30</v>
      </c>
      <c r="CK120">
        <v>119</v>
      </c>
      <c r="CL120">
        <v>104</v>
      </c>
      <c r="CM120">
        <v>105</v>
      </c>
      <c r="CN120">
        <v>109</v>
      </c>
      <c r="CO120">
        <v>96</v>
      </c>
      <c r="CP120">
        <v>88</v>
      </c>
      <c r="CQ120">
        <v>94</v>
      </c>
      <c r="CR120">
        <v>73</v>
      </c>
      <c r="CS120">
        <v>66</v>
      </c>
      <c r="CT120">
        <v>64</v>
      </c>
      <c r="CY120" s="331" t="s">
        <v>30</v>
      </c>
      <c r="CZ120" s="5">
        <v>46.936739187486161</v>
      </c>
      <c r="DA120" s="5">
        <f t="shared" si="141"/>
        <v>47.802590739564351</v>
      </c>
      <c r="DB120" s="7">
        <v>47.449425107214623</v>
      </c>
      <c r="DC120" s="7">
        <v>67.865707434052752</v>
      </c>
      <c r="DD120" s="7">
        <f t="shared" si="142"/>
        <v>47.857521967971195</v>
      </c>
      <c r="DE120" s="7">
        <f t="shared" si="143"/>
        <v>68.707549171347537</v>
      </c>
      <c r="DF120" s="5">
        <v>6.8593002558570069</v>
      </c>
      <c r="DG120" s="5">
        <f t="shared" si="144"/>
        <v>6.909645090961483</v>
      </c>
      <c r="DJ120">
        <v>129</v>
      </c>
      <c r="DK120" s="64"/>
      <c r="DL120" s="7">
        <v>50.714199993267187</v>
      </c>
      <c r="DM120" s="7">
        <v>74.600441332411066</v>
      </c>
      <c r="DN120" s="5">
        <v>7.2620589366928163</v>
      </c>
      <c r="DO120">
        <v>56</v>
      </c>
      <c r="DQ120" s="5">
        <v>54.415487547556232</v>
      </c>
      <c r="DR120" s="5">
        <v>53.311615660667172</v>
      </c>
      <c r="DS120" s="5">
        <v>54.415487547556232</v>
      </c>
      <c r="DT120" s="5">
        <f t="shared" si="145"/>
        <v>53.311615660667172</v>
      </c>
      <c r="DU120">
        <v>1900</v>
      </c>
      <c r="DV120" s="5">
        <v>279.5</v>
      </c>
      <c r="DW120" s="7"/>
      <c r="DX120" s="7">
        <v>129</v>
      </c>
      <c r="DY120" s="5" t="s">
        <v>30</v>
      </c>
      <c r="DZ120" s="5"/>
      <c r="EA120" s="7">
        <v>190</v>
      </c>
      <c r="EB120" s="5">
        <v>41.416893732970024</v>
      </c>
      <c r="EC120" s="7">
        <v>54.415487547556232</v>
      </c>
      <c r="ED120" s="68">
        <v>87.064780076089974</v>
      </c>
      <c r="EE120">
        <v>0</v>
      </c>
    </row>
    <row r="121" spans="1:135" ht="14.45" customHeight="1" x14ac:dyDescent="0.2">
      <c r="A121" s="204">
        <v>19</v>
      </c>
      <c r="B121" s="328" t="s">
        <v>5</v>
      </c>
      <c r="C121" s="232" t="s">
        <v>107</v>
      </c>
      <c r="D121" s="158" t="str">
        <f>IFERROR(IFERROR(VLOOKUP(C121, Archive!$I$786:$P$3989, 8, FALSE), VLOOKUP(C121, Archive!$L$786:$Q$6126, 6, FALSE)), "-")</f>
        <v>-</v>
      </c>
      <c r="E121" s="156" t="str">
        <f>IFERROR(VLOOKUP(C121, Archive!$I$786:$S$3989, 11, FALSE), "-")</f>
        <v>-</v>
      </c>
      <c r="F121" s="205">
        <f ca="1">VLOOKUP($A121, Calcs!$A$3:'Calcs'!$ANA$180, 114, FALSE)</f>
        <v>2</v>
      </c>
      <c r="G121" s="206">
        <f ca="1">VLOOKUP($A121, Calcs!$A$3:'Calcs'!$ANA$180, 115, FALSE)</f>
        <v>3</v>
      </c>
      <c r="H121" s="207">
        <f ca="1">VLOOKUP($A121, Calcs!$A$3:'Calcs'!$ANA$180, 116, FALSE)</f>
        <v>0</v>
      </c>
      <c r="I121" s="208">
        <f ca="1">VLOOKUP($A121, Calcs!$A$3:'Calcs'!$ANA$180, 117, FALSE)</f>
        <v>2</v>
      </c>
      <c r="J121" s="209">
        <f ca="1">VLOOKUP($A121, Calcs!$A$3:'Calcs'!$ANA$180, 118, FALSE)</f>
        <v>0</v>
      </c>
      <c r="K121" s="210">
        <f ca="1">VLOOKUP($A121, Calcs!$A$3:'Calcs'!$ANA$180, 119, FALSE)</f>
        <v>2</v>
      </c>
      <c r="L121" s="211">
        <f ca="1">VLOOKUP($A121, Calcs!$A$3:'Calcs'!$ANA$180, 120, FALSE)</f>
        <v>0</v>
      </c>
      <c r="M121" s="212">
        <f ca="1">VLOOKUP($A121, Calcs!$A$3:'Calcs'!$ANA$180, 121, FALSE)</f>
        <v>0</v>
      </c>
      <c r="N121" s="213" t="str">
        <f t="shared" ca="1" si="110"/>
        <v>2-7</v>
      </c>
      <c r="O121" s="214">
        <f ca="1">VLOOKUP($A121, Calcs!$A$3:'Calcs'!$ANA$180, 311, FALSE)/X121</f>
        <v>30.222222222222221</v>
      </c>
      <c r="P121" s="214">
        <f ca="1">VLOOKUP($A121, Calcs!$A$3:'Calcs'!$ANA$180, 406, FALSE)/X121</f>
        <v>38.222222222222221</v>
      </c>
      <c r="Q121" s="214">
        <f t="shared" ca="1" si="111"/>
        <v>-8</v>
      </c>
      <c r="R121" s="215">
        <f ca="1">VLOOKUP($A121,Calcs!$A$3:'Calcs'!$ANA$180,500,FALSE)/X121</f>
        <v>3.4222222222222225</v>
      </c>
      <c r="S121" s="214">
        <f ca="1">VLOOKUP($A121, Calcs!$A$3:'Calcs'!$ANA$180, 216, FALSE)/X121</f>
        <v>56.622895328935471</v>
      </c>
      <c r="T121" s="215">
        <f ca="1">VLOOKUP($A121, Calcs!$A$3:'Calcs'!$ANA$180, 594, FALSE)/X121</f>
        <v>-2.6266666666666669</v>
      </c>
      <c r="U121" s="214">
        <f ca="1">VLOOKUP($A121, Calcs!$A$3:'Calcs'!$ANA$180, 688, FALSE)/X121</f>
        <v>54.222222222222221</v>
      </c>
      <c r="V121" s="204">
        <f ca="1">VLOOKUP($A121, Calcs!$A$3:'Calcs'!$ANA$180, 782, FALSE)/X121</f>
        <v>36.422222222222231</v>
      </c>
      <c r="W121" s="220">
        <v>5</v>
      </c>
      <c r="X121" s="214">
        <f ca="1">VLOOKUP($A121, Calcs!$A$3:'Calcs'!$ANA$180, 9, FALSE)</f>
        <v>9</v>
      </c>
      <c r="Y121" s="215">
        <f t="shared" ca="1" si="112"/>
        <v>12.272727272727272</v>
      </c>
      <c r="Z121" s="215">
        <f t="shared" ca="1" si="113"/>
        <v>54.753289373848006</v>
      </c>
      <c r="AA121" s="215">
        <f t="shared" ca="1" si="114"/>
        <v>-5.3733333333333331</v>
      </c>
      <c r="AB121" s="204">
        <f t="shared" ca="1" si="115"/>
        <v>54.222222222222221</v>
      </c>
      <c r="AC121" s="204">
        <f t="shared" ca="1" si="116"/>
        <v>36.422222222222231</v>
      </c>
      <c r="AD121" s="158">
        <f t="shared" ca="1" si="117"/>
        <v>34.083556357444273</v>
      </c>
      <c r="AE121" s="215">
        <f t="shared" ca="1" si="118"/>
        <v>6.0350826193368912</v>
      </c>
      <c r="AF121" s="216">
        <f ca="1">VLOOKUP($A121,Calcs!$A$3:'Calcs'!$ANA$180,122,FALSE)</f>
        <v>6</v>
      </c>
      <c r="AG121" s="216">
        <f ca="1">VLOOKUP($A121,Calcs!$A$3:'Calcs'!$ANA$180,123,FALSE)</f>
        <v>2</v>
      </c>
      <c r="AH121" s="216">
        <f ca="1">VLOOKUP($A121,Calcs!$A$3:'Calcs'!$ANA$180,124,FALSE)*2</f>
        <v>0</v>
      </c>
      <c r="AI121" s="216">
        <f ca="1">VLOOKUP($A121,Calcs!$A$3:'Calcs'!$ANA$180,110,FALSE)*8</f>
        <v>0</v>
      </c>
      <c r="AJ121" s="216">
        <f ca="1">VLOOKUP($A121,Calcs!$A$3:'Calcs'!$ANA$180,112,FALSE)*12</f>
        <v>0</v>
      </c>
      <c r="AK121" s="157">
        <v>23</v>
      </c>
      <c r="AL121" s="216">
        <f t="shared" ca="1" si="119"/>
        <v>31</v>
      </c>
      <c r="AM121" s="352">
        <f t="shared" si="120"/>
        <v>23</v>
      </c>
      <c r="AN121" s="219">
        <v>120</v>
      </c>
      <c r="AO121" s="217">
        <f t="shared" ca="1" si="121"/>
        <v>120</v>
      </c>
      <c r="AP121" s="191">
        <f t="shared" ca="1" si="122"/>
        <v>0</v>
      </c>
      <c r="AQ121" s="155">
        <f t="shared" ca="1" si="123"/>
        <v>43.538590205794591</v>
      </c>
      <c r="AR121" s="203">
        <f t="shared" ca="1" si="124"/>
        <v>35.294117647058826</v>
      </c>
      <c r="AS121" s="203">
        <f t="shared" ca="1" si="125"/>
        <v>25.980392156862749</v>
      </c>
      <c r="AT121" s="203">
        <f t="shared" ca="1" si="126"/>
        <v>38.662128938055041</v>
      </c>
      <c r="AU121" s="203">
        <f t="shared" ca="1" si="127"/>
        <v>61.710750853242317</v>
      </c>
      <c r="AV121" s="203">
        <f t="shared" ca="1" si="128"/>
        <v>65.502265496963261</v>
      </c>
      <c r="AW121" s="203">
        <f t="shared" ca="1" si="129"/>
        <v>38.131391550420574</v>
      </c>
      <c r="AX121" s="203">
        <f t="shared" ca="1" si="130"/>
        <v>46.324655436447173</v>
      </c>
      <c r="AY121" s="203">
        <f t="shared" ca="1" si="131"/>
        <v>50.877250099438456</v>
      </c>
      <c r="AZ121" s="203">
        <f t="shared" ca="1" si="132"/>
        <v>42.83451004118934</v>
      </c>
      <c r="BA121" s="203">
        <f t="shared" ca="1" si="133"/>
        <v>37.285607755406417</v>
      </c>
      <c r="BB121" s="203">
        <f t="shared" ca="1" si="134"/>
        <v>27.192982456140353</v>
      </c>
      <c r="BC121" s="204">
        <v>106</v>
      </c>
      <c r="BE121">
        <f ca="1">VLOOKUP($A121, Calcs!$A$3:'Calcs'!$ANA$180, 872, FALSE)</f>
        <v>69</v>
      </c>
      <c r="BF121" s="5">
        <f t="shared" si="109"/>
        <v>4.6763174544074149</v>
      </c>
      <c r="BG121">
        <f>(IF(A121&lt;17,SoC!X$2,IF(A121&lt;33,SoC!X$3,IF(A121&lt;49,SoC!X$4,IF(A121&lt;65,SoC!X$5,IF(A121&lt;81,SoC!X$6,IF(A121&lt;97,SoC!X$7,IF(A121&lt;113,SoC!X$8,IF(A121&lt;129,SoC!X$9,IF(A121&lt;145,SoC!X$10,SoC!X$11)))))))))+IF(BX121&lt;17,SoC!X$15,IF(BX121&lt;33,SoC!X$16,IF(BX121&lt;49,SoC!X$17,IF(BX121&lt;65,SoC!X$18,IF(BX121&lt;81,SoC!X$19,IF(BX121&lt;97,SoC!X$20,IF(BX121&lt;113,SoC!X$21,IF(BX121&lt;129,SoC!X$22,IF(BX121&lt;145,SoC!X$23,SoC!X$24))))))))))/2</f>
        <v>0.96698144903706362</v>
      </c>
      <c r="BH121" s="7">
        <v>38.662128938055041</v>
      </c>
      <c r="BI121" s="7">
        <v>61.710750853242317</v>
      </c>
      <c r="BJ121" s="5">
        <v>6.0350826193368912</v>
      </c>
      <c r="BK121" s="5">
        <v>43.526349088148301</v>
      </c>
      <c r="BL121">
        <f ca="1">VLOOKUP($A121, Calcs!$A$3:'Calcs'!$AXV$180, 1058, FALSE)</f>
        <v>1702</v>
      </c>
      <c r="BM121" s="4"/>
      <c r="BN121" s="5">
        <f t="shared" si="135"/>
        <v>0.65974501959581555</v>
      </c>
      <c r="BO121" s="5" t="str">
        <f t="shared" si="136"/>
        <v>E</v>
      </c>
      <c r="BP121" s="65">
        <f t="shared" si="137"/>
        <v>-2.9661524051957446</v>
      </c>
      <c r="BQ121" s="90">
        <v>5</v>
      </c>
      <c r="BR121" s="8" t="s">
        <v>266</v>
      </c>
      <c r="BS121" s="5">
        <f t="shared" ca="1" si="138"/>
        <v>19.25813532986162</v>
      </c>
      <c r="BT121" s="5">
        <f t="shared" ca="1" si="139"/>
        <v>12.948330806509452</v>
      </c>
      <c r="BU121" s="5">
        <f t="shared" si="140"/>
        <v>-12.110452477045278</v>
      </c>
      <c r="BV121" t="s">
        <v>915</v>
      </c>
      <c r="BX121" s="4">
        <v>72</v>
      </c>
      <c r="BY121" s="4">
        <v>12</v>
      </c>
      <c r="CA121" t="s">
        <v>1117</v>
      </c>
      <c r="CF121" s="64">
        <v>0.56736069790938182</v>
      </c>
      <c r="CG121" s="328" t="s">
        <v>107</v>
      </c>
      <c r="CK121">
        <v>120</v>
      </c>
      <c r="CL121">
        <v>120</v>
      </c>
      <c r="CM121">
        <v>112</v>
      </c>
      <c r="CN121">
        <v>99</v>
      </c>
      <c r="CO121">
        <v>85</v>
      </c>
      <c r="CP121">
        <v>93</v>
      </c>
      <c r="CQ121">
        <v>89</v>
      </c>
      <c r="CR121">
        <v>80</v>
      </c>
      <c r="CS121">
        <v>91</v>
      </c>
      <c r="CT121">
        <v>82</v>
      </c>
      <c r="CY121" s="328" t="s">
        <v>107</v>
      </c>
      <c r="CZ121" s="5">
        <v>45.140268811570664</v>
      </c>
      <c r="DA121" s="5">
        <f t="shared" si="141"/>
        <v>45.537726070157454</v>
      </c>
      <c r="DB121" s="7">
        <v>33.339901828960464</v>
      </c>
      <c r="DC121" s="7">
        <v>63.549160671462836</v>
      </c>
      <c r="DD121" s="7">
        <f t="shared" si="142"/>
        <v>35.015545818007283</v>
      </c>
      <c r="DE121" s="7">
        <f t="shared" si="143"/>
        <v>64.99406103405407</v>
      </c>
      <c r="DF121" s="5">
        <v>5.9403282737572676</v>
      </c>
      <c r="DG121" s="5">
        <f t="shared" si="144"/>
        <v>6.0937504084234737</v>
      </c>
      <c r="DJ121">
        <v>106</v>
      </c>
      <c r="DK121" s="64"/>
      <c r="DL121" s="7">
        <v>46.745053741334999</v>
      </c>
      <c r="DM121" s="7">
        <v>75.108363572192744</v>
      </c>
      <c r="DN121" s="5">
        <v>7.1677053510869149</v>
      </c>
      <c r="DO121">
        <v>41</v>
      </c>
      <c r="DQ121" s="5">
        <v>48.079916434588554</v>
      </c>
      <c r="DR121" s="5">
        <v>48.559937325941419</v>
      </c>
      <c r="DS121" s="5">
        <v>48.079916434588554</v>
      </c>
      <c r="DT121" s="5">
        <f t="shared" si="145"/>
        <v>48.559937325941419</v>
      </c>
      <c r="DU121">
        <v>1753</v>
      </c>
      <c r="DV121" s="5">
        <v>207.25</v>
      </c>
      <c r="DW121" s="7"/>
      <c r="DX121" s="7">
        <v>106</v>
      </c>
      <c r="DY121" s="5" t="s">
        <v>107</v>
      </c>
      <c r="DZ121" s="5"/>
      <c r="EA121" s="7">
        <v>131</v>
      </c>
      <c r="EB121" s="5">
        <v>28.555858310626704</v>
      </c>
      <c r="EC121" s="7">
        <v>48.079916434588554</v>
      </c>
      <c r="ED121" s="68">
        <v>76.927866295341687</v>
      </c>
      <c r="EE121">
        <v>0</v>
      </c>
    </row>
    <row r="122" spans="1:135" ht="14.45" customHeight="1" x14ac:dyDescent="0.2">
      <c r="A122" s="204">
        <v>22</v>
      </c>
      <c r="B122" s="328" t="s">
        <v>5</v>
      </c>
      <c r="C122" s="232" t="s">
        <v>104</v>
      </c>
      <c r="D122" s="158" t="str">
        <f>IFERROR(IFERROR(VLOOKUP(C122, Archive!$I$786:$P$3989, 8, FALSE), VLOOKUP(C122, Archive!$L$786:$Q$6126, 6, FALSE)), "-")</f>
        <v>-</v>
      </c>
      <c r="E122" s="156" t="str">
        <f>IFERROR(VLOOKUP(C122, Archive!$I$786:$S$3989, 11, FALSE), "-")</f>
        <v>-</v>
      </c>
      <c r="F122" s="205">
        <f ca="1">VLOOKUP($A122, Calcs!$A$3:'Calcs'!$ANA$180, 114, FALSE)</f>
        <v>3</v>
      </c>
      <c r="G122" s="206">
        <f ca="1">VLOOKUP($A122, Calcs!$A$3:'Calcs'!$ANA$180, 115, FALSE)</f>
        <v>2</v>
      </c>
      <c r="H122" s="207">
        <f ca="1">VLOOKUP($A122, Calcs!$A$3:'Calcs'!$ANA$180, 116, FALSE)</f>
        <v>0</v>
      </c>
      <c r="I122" s="208">
        <f ca="1">VLOOKUP($A122, Calcs!$A$3:'Calcs'!$ANA$180, 117, FALSE)</f>
        <v>2</v>
      </c>
      <c r="J122" s="209">
        <f ca="1">VLOOKUP($A122, Calcs!$A$3:'Calcs'!$ANA$180, 118, FALSE)</f>
        <v>1</v>
      </c>
      <c r="K122" s="210">
        <f ca="1">VLOOKUP($A122, Calcs!$A$3:'Calcs'!$ANA$180, 119, FALSE)</f>
        <v>2</v>
      </c>
      <c r="L122" s="211">
        <f ca="1">VLOOKUP($A122, Calcs!$A$3:'Calcs'!$ANA$180, 120, FALSE)</f>
        <v>0</v>
      </c>
      <c r="M122" s="212">
        <f ca="1">VLOOKUP($A122, Calcs!$A$3:'Calcs'!$ANA$180, 121, FALSE)</f>
        <v>0</v>
      </c>
      <c r="N122" s="213" t="str">
        <f t="shared" ca="1" si="110"/>
        <v>4-6</v>
      </c>
      <c r="O122" s="214">
        <f ca="1">VLOOKUP($A122, Calcs!$A$3:'Calcs'!$ANA$180, 311, FALSE)/X122</f>
        <v>29.6</v>
      </c>
      <c r="P122" s="214">
        <f ca="1">VLOOKUP($A122, Calcs!$A$3:'Calcs'!$ANA$180, 406, FALSE)/X122</f>
        <v>49.4</v>
      </c>
      <c r="Q122" s="214">
        <f t="shared" ca="1" si="111"/>
        <v>-19.799999999999997</v>
      </c>
      <c r="R122" s="215">
        <f ca="1">VLOOKUP($A122,Calcs!$A$3:'Calcs'!$ANA$180,500,FALSE)/X122</f>
        <v>3.6139999999999999</v>
      </c>
      <c r="S122" s="214">
        <f ca="1">VLOOKUP($A122, Calcs!$A$3:'Calcs'!$ANA$180, 216, FALSE)/X122</f>
        <v>60.703711931901033</v>
      </c>
      <c r="T122" s="215">
        <f ca="1">VLOOKUP($A122, Calcs!$A$3:'Calcs'!$ANA$180, 594, FALSE)/X122</f>
        <v>-1.8119999999999998</v>
      </c>
      <c r="U122" s="214">
        <f ca="1">VLOOKUP($A122, Calcs!$A$3:'Calcs'!$ANA$180, 688, FALSE)/X122</f>
        <v>56.8</v>
      </c>
      <c r="V122" s="204">
        <f ca="1">VLOOKUP($A122, Calcs!$A$3:'Calcs'!$ANA$180, 782, FALSE)/X122</f>
        <v>30.080000000000002</v>
      </c>
      <c r="W122" s="220">
        <v>5</v>
      </c>
      <c r="X122" s="214">
        <f ca="1">VLOOKUP($A122, Calcs!$A$3:'Calcs'!$ANA$180, 9, FALSE)</f>
        <v>10</v>
      </c>
      <c r="Y122" s="215">
        <f t="shared" ca="1" si="112"/>
        <v>8.3563918096292209</v>
      </c>
      <c r="Z122" s="215">
        <f t="shared" ca="1" si="113"/>
        <v>58.699363325838149</v>
      </c>
      <c r="AA122" s="215">
        <f t="shared" ca="1" si="114"/>
        <v>-17.987999999999996</v>
      </c>
      <c r="AB122" s="204">
        <f t="shared" ca="1" si="115"/>
        <v>56.8</v>
      </c>
      <c r="AC122" s="204">
        <f t="shared" ca="1" si="116"/>
        <v>30.080000000000002</v>
      </c>
      <c r="AD122" s="158">
        <f t="shared" ca="1" si="117"/>
        <v>28.318295782418563</v>
      </c>
      <c r="AE122" s="215">
        <f t="shared" ca="1" si="118"/>
        <v>5.4845236803208355</v>
      </c>
      <c r="AF122" s="216">
        <f ca="1">VLOOKUP($A122,Calcs!$A$3:'Calcs'!$ANA$180,122,FALSE)</f>
        <v>9</v>
      </c>
      <c r="AG122" s="216">
        <f ca="1">VLOOKUP($A122,Calcs!$A$3:'Calcs'!$ANA$180,123,FALSE)</f>
        <v>3</v>
      </c>
      <c r="AH122" s="216">
        <f ca="1">VLOOKUP($A122,Calcs!$A$3:'Calcs'!$ANA$180,124,FALSE)*2</f>
        <v>6</v>
      </c>
      <c r="AI122" s="216">
        <f ca="1">VLOOKUP($A122,Calcs!$A$3:'Calcs'!$ANA$180,110,FALSE)*8</f>
        <v>0</v>
      </c>
      <c r="AJ122" s="216">
        <f ca="1">VLOOKUP($A122,Calcs!$A$3:'Calcs'!$ANA$180,112,FALSE)*12</f>
        <v>0</v>
      </c>
      <c r="AK122" s="157">
        <v>26</v>
      </c>
      <c r="AL122" s="216">
        <f t="shared" ca="1" si="119"/>
        <v>44</v>
      </c>
      <c r="AM122" s="352">
        <f t="shared" si="120"/>
        <v>26</v>
      </c>
      <c r="AN122" s="218">
        <v>121</v>
      </c>
      <c r="AO122" s="217">
        <f t="shared" ca="1" si="121"/>
        <v>121</v>
      </c>
      <c r="AP122" s="191">
        <f t="shared" ca="1" si="122"/>
        <v>0</v>
      </c>
      <c r="AQ122" s="155">
        <f t="shared" ca="1" si="123"/>
        <v>43.449303240102097</v>
      </c>
      <c r="AR122" s="203">
        <f t="shared" ca="1" si="124"/>
        <v>53.541176470588233</v>
      </c>
      <c r="AS122" s="203">
        <f t="shared" ca="1" si="125"/>
        <v>35.109921568627449</v>
      </c>
      <c r="AT122" s="203">
        <f t="shared" ca="1" si="126"/>
        <v>37.394441538884763</v>
      </c>
      <c r="AU122" s="203">
        <f t="shared" ca="1" si="127"/>
        <v>38.105802047781566</v>
      </c>
      <c r="AV122" s="203">
        <f t="shared" ca="1" si="128"/>
        <v>44.599915140894872</v>
      </c>
      <c r="AW122" s="203">
        <f t="shared" ca="1" si="129"/>
        <v>42.811698704076974</v>
      </c>
      <c r="AX122" s="203">
        <f t="shared" ca="1" si="130"/>
        <v>26.769605125940693</v>
      </c>
      <c r="AY122" s="203">
        <f t="shared" ca="1" si="131"/>
        <v>44.056182604135152</v>
      </c>
      <c r="AZ122" s="203">
        <f t="shared" ca="1" si="132"/>
        <v>37.815210871547286</v>
      </c>
      <c r="BA122" s="203">
        <f t="shared" ca="1" si="133"/>
        <v>40.492170022371369</v>
      </c>
      <c r="BB122" s="203">
        <f t="shared" ca="1" si="134"/>
        <v>38.596491228070171</v>
      </c>
      <c r="BC122" s="204">
        <v>105</v>
      </c>
      <c r="BE122">
        <f ca="1">VLOOKUP($A122, Calcs!$A$3:'Calcs'!$ANA$180, 872, FALSE)</f>
        <v>78</v>
      </c>
      <c r="BF122" s="5">
        <f t="shared" si="109"/>
        <v>7.4768641681133934</v>
      </c>
      <c r="BG122">
        <f>(IF(A122&lt;17,SoC!X$2,IF(A122&lt;33,SoC!X$3,IF(A122&lt;49,SoC!X$4,IF(A122&lt;65,SoC!X$5,IF(A122&lt;81,SoC!X$6,IF(A122&lt;97,SoC!X$7,IF(A122&lt;113,SoC!X$8,IF(A122&lt;129,SoC!X$9,IF(A122&lt;145,SoC!X$10,SoC!X$11)))))))))+IF(BX122&lt;17,SoC!X$15,IF(BX122&lt;33,SoC!X$16,IF(BX122&lt;49,SoC!X$17,IF(BX122&lt;65,SoC!X$18,IF(BX122&lt;81,SoC!X$19,IF(BX122&lt;97,SoC!X$20,IF(BX122&lt;113,SoC!X$21,IF(BX122&lt;129,SoC!X$22,IF(BX122&lt;145,SoC!X$23,SoC!X$24))))))))))/2</f>
        <v>0.96698144903706362</v>
      </c>
      <c r="BH122" s="7">
        <v>37.394441538884763</v>
      </c>
      <c r="BI122" s="7">
        <v>38.105802047781566</v>
      </c>
      <c r="BJ122" s="5">
        <v>5.4845236803208355</v>
      </c>
      <c r="BK122" s="5">
        <v>43.460802101417421</v>
      </c>
      <c r="BL122">
        <f ca="1">VLOOKUP($A122, Calcs!$A$3:'Calcs'!$AXV$180, 1058, FALSE)</f>
        <v>1745</v>
      </c>
      <c r="BM122" s="4"/>
      <c r="BN122" s="5">
        <f t="shared" si="135"/>
        <v>0.65924807243872485</v>
      </c>
      <c r="BO122" s="5" t="str">
        <f t="shared" si="136"/>
        <v>E</v>
      </c>
      <c r="BP122" s="65">
        <f t="shared" si="137"/>
        <v>-3.254541272049948</v>
      </c>
      <c r="BQ122" s="90">
        <v>8</v>
      </c>
      <c r="BR122" s="8" t="s">
        <v>193</v>
      </c>
      <c r="BS122" s="5">
        <f t="shared" ca="1" si="138"/>
        <v>19.395018604574307</v>
      </c>
      <c r="BT122" s="5">
        <f t="shared" ca="1" si="139"/>
        <v>12.984126516737382</v>
      </c>
      <c r="BU122" s="5">
        <f t="shared" si="140"/>
        <v>-12.175999463776158</v>
      </c>
      <c r="BV122" t="s">
        <v>915</v>
      </c>
      <c r="BX122" s="4">
        <v>67</v>
      </c>
      <c r="BY122" s="4">
        <v>2</v>
      </c>
      <c r="CA122" t="s">
        <v>1117</v>
      </c>
      <c r="CF122" s="64">
        <v>0.46528873962854517</v>
      </c>
      <c r="CG122" s="328" t="s">
        <v>104</v>
      </c>
      <c r="CK122">
        <v>121</v>
      </c>
      <c r="CL122">
        <v>112</v>
      </c>
      <c r="CM122">
        <v>101</v>
      </c>
      <c r="CN122">
        <v>85</v>
      </c>
      <c r="CO122">
        <v>76</v>
      </c>
      <c r="CP122">
        <v>81</v>
      </c>
      <c r="CQ122">
        <v>82</v>
      </c>
      <c r="CR122">
        <v>77</v>
      </c>
      <c r="CS122">
        <v>84</v>
      </c>
      <c r="CT122">
        <v>90</v>
      </c>
      <c r="CY122" s="328" t="s">
        <v>104</v>
      </c>
      <c r="CZ122" s="5">
        <v>48.312561871119605</v>
      </c>
      <c r="DA122" s="5">
        <f t="shared" si="141"/>
        <v>48.121180238290144</v>
      </c>
      <c r="DB122" s="7">
        <v>37.822479122145971</v>
      </c>
      <c r="DC122" s="7">
        <v>43.405275779376495</v>
      </c>
      <c r="DD122" s="7">
        <f t="shared" si="142"/>
        <v>39.626828635227767</v>
      </c>
      <c r="DE122" s="7">
        <f t="shared" si="143"/>
        <v>46.276729779936908</v>
      </c>
      <c r="DF122" s="5">
        <v>5.8352377843580632</v>
      </c>
      <c r="DG122" s="5">
        <f t="shared" si="144"/>
        <v>5.9671997743798624</v>
      </c>
      <c r="DJ122">
        <v>105</v>
      </c>
      <c r="DK122" s="64"/>
      <c r="DL122" s="7">
        <v>52.25727522680036</v>
      </c>
      <c r="DM122" s="7">
        <v>66.376907783859807</v>
      </c>
      <c r="DN122" s="5">
        <v>6.8909337045324595</v>
      </c>
      <c r="DO122">
        <v>50</v>
      </c>
      <c r="DQ122" s="5">
        <v>46.321724352553034</v>
      </c>
      <c r="DR122" s="5">
        <v>47.241293264414779</v>
      </c>
      <c r="DS122" s="5">
        <v>46.321724352553034</v>
      </c>
      <c r="DT122" s="5">
        <f t="shared" si="145"/>
        <v>47.241293264414779</v>
      </c>
      <c r="DU122">
        <v>1804</v>
      </c>
      <c r="DV122" s="5">
        <v>251.75</v>
      </c>
      <c r="DW122" s="7"/>
      <c r="DX122" s="7">
        <v>105</v>
      </c>
      <c r="DY122" s="5" t="s">
        <v>104</v>
      </c>
      <c r="DZ122" s="5"/>
      <c r="EA122" s="7">
        <v>141</v>
      </c>
      <c r="EB122" s="5">
        <v>30.735694822888284</v>
      </c>
      <c r="EC122" s="7">
        <v>46.321724352553034</v>
      </c>
      <c r="ED122" s="68">
        <v>74.114758964084857</v>
      </c>
      <c r="EE122">
        <v>0</v>
      </c>
    </row>
    <row r="123" spans="1:135" ht="14.45" customHeight="1" x14ac:dyDescent="0.2">
      <c r="A123" s="204">
        <v>108</v>
      </c>
      <c r="B123" s="331" t="s">
        <v>0</v>
      </c>
      <c r="C123" s="235" t="s">
        <v>20</v>
      </c>
      <c r="D123" s="158" t="str">
        <f>IFERROR(IFERROR(VLOOKUP(C123, Archive!$I$786:$P$3989, 8, FALSE), VLOOKUP(C123, Archive!$L$786:$Q$6126, 6, FALSE)), "-")</f>
        <v>-</v>
      </c>
      <c r="E123" s="156" t="str">
        <f>IFERROR(VLOOKUP(C123, Archive!$I$786:$S$3989, 11, FALSE), "-")</f>
        <v>-</v>
      </c>
      <c r="F123" s="205">
        <f ca="1">VLOOKUP($A123, Calcs!$A$3:'Calcs'!$ANA$180, 114, FALSE)</f>
        <v>2</v>
      </c>
      <c r="G123" s="206">
        <f ca="1">VLOOKUP($A123, Calcs!$A$3:'Calcs'!$ANA$180, 115, FALSE)</f>
        <v>3</v>
      </c>
      <c r="H123" s="207">
        <f ca="1">VLOOKUP($A123, Calcs!$A$3:'Calcs'!$ANA$180, 116, FALSE)</f>
        <v>1</v>
      </c>
      <c r="I123" s="208">
        <f ca="1">VLOOKUP($A123, Calcs!$A$3:'Calcs'!$ANA$180, 117, FALSE)</f>
        <v>1</v>
      </c>
      <c r="J123" s="209">
        <f ca="1">VLOOKUP($A123, Calcs!$A$3:'Calcs'!$ANA$180, 118, FALSE)</f>
        <v>1</v>
      </c>
      <c r="K123" s="210">
        <f ca="1">VLOOKUP($A123, Calcs!$A$3:'Calcs'!$ANA$180, 119, FALSE)</f>
        <v>2</v>
      </c>
      <c r="L123" s="211">
        <f ca="1">VLOOKUP($A123, Calcs!$A$3:'Calcs'!$ANA$180, 120, FALSE)</f>
        <v>0</v>
      </c>
      <c r="M123" s="212">
        <f ca="1">VLOOKUP($A123, Calcs!$A$3:'Calcs'!$ANA$180, 121, FALSE)</f>
        <v>0</v>
      </c>
      <c r="N123" s="213" t="str">
        <f t="shared" ca="1" si="110"/>
        <v>4-6</v>
      </c>
      <c r="O123" s="214">
        <f ca="1">VLOOKUP($A123, Calcs!$A$3:'Calcs'!$ANA$180, 311, FALSE)/X123</f>
        <v>31.3</v>
      </c>
      <c r="P123" s="214">
        <f ca="1">VLOOKUP($A123, Calcs!$A$3:'Calcs'!$ANA$180, 406, FALSE)/X123</f>
        <v>41.3</v>
      </c>
      <c r="Q123" s="214">
        <f t="shared" ca="1" si="111"/>
        <v>-9.9999999999999964</v>
      </c>
      <c r="R123" s="215">
        <f ca="1">VLOOKUP($A123,Calcs!$A$3:'Calcs'!$ANA$180,500,FALSE)/X123</f>
        <v>3.7600000000000002</v>
      </c>
      <c r="S123" s="214">
        <f ca="1">VLOOKUP($A123, Calcs!$A$3:'Calcs'!$ANA$180, 216, FALSE)/X123</f>
        <v>59.799619204779006</v>
      </c>
      <c r="T123" s="215">
        <f ca="1">VLOOKUP($A123, Calcs!$A$3:'Calcs'!$ANA$180, 594, FALSE)/X123</f>
        <v>-5.33</v>
      </c>
      <c r="U123" s="214">
        <f ca="1">VLOOKUP($A123, Calcs!$A$3:'Calcs'!$ANA$180, 688, FALSE)/X123</f>
        <v>38.1</v>
      </c>
      <c r="V123" s="204">
        <f ca="1">VLOOKUP($A123, Calcs!$A$3:'Calcs'!$ANA$180, 782, FALSE)/X123</f>
        <v>40.83</v>
      </c>
      <c r="W123" s="220">
        <v>10</v>
      </c>
      <c r="X123" s="214">
        <f ca="1">VLOOKUP($A123, Calcs!$A$3:'Calcs'!$ANA$180, 9, FALSE)</f>
        <v>10</v>
      </c>
      <c r="Y123" s="215">
        <f t="shared" ca="1" si="112"/>
        <v>10.638297872340425</v>
      </c>
      <c r="Z123" s="215">
        <f t="shared" ca="1" si="113"/>
        <v>36.958632583344837</v>
      </c>
      <c r="AA123" s="215">
        <f t="shared" ca="1" si="114"/>
        <v>-4.6699999999999964</v>
      </c>
      <c r="AB123" s="204">
        <f t="shared" ca="1" si="115"/>
        <v>38.1</v>
      </c>
      <c r="AC123" s="204">
        <f t="shared" ca="1" si="116"/>
        <v>40.83</v>
      </c>
      <c r="AD123" s="158">
        <f t="shared" ca="1" si="117"/>
        <v>16.773158789524381</v>
      </c>
      <c r="AE123" s="215">
        <f t="shared" ca="1" si="118"/>
        <v>6.389835678638379</v>
      </c>
      <c r="AF123" s="216">
        <f ca="1">VLOOKUP($A123,Calcs!$A$3:'Calcs'!$ANA$180,122,FALSE)</f>
        <v>7</v>
      </c>
      <c r="AG123" s="216">
        <f ca="1">VLOOKUP($A123,Calcs!$A$3:'Calcs'!$ANA$180,123,FALSE)</f>
        <v>5</v>
      </c>
      <c r="AH123" s="216">
        <f ca="1">VLOOKUP($A123,Calcs!$A$3:'Calcs'!$ANA$180,124,FALSE)*2</f>
        <v>6</v>
      </c>
      <c r="AI123" s="216">
        <f ca="1">VLOOKUP($A123,Calcs!$A$3:'Calcs'!$ANA$180,110,FALSE)*8</f>
        <v>0</v>
      </c>
      <c r="AJ123" s="216">
        <f ca="1">VLOOKUP($A123,Calcs!$A$3:'Calcs'!$ANA$180,112,FALSE)*12</f>
        <v>0</v>
      </c>
      <c r="AK123" s="157">
        <v>28</v>
      </c>
      <c r="AL123" s="216">
        <f t="shared" ca="1" si="119"/>
        <v>46</v>
      </c>
      <c r="AM123" s="352">
        <f t="shared" si="120"/>
        <v>28</v>
      </c>
      <c r="AN123" s="219">
        <v>122</v>
      </c>
      <c r="AO123" s="217">
        <f t="shared" ca="1" si="121"/>
        <v>122</v>
      </c>
      <c r="AP123" s="191">
        <f t="shared" ca="1" si="122"/>
        <v>0</v>
      </c>
      <c r="AQ123" s="155">
        <f t="shared" ca="1" si="123"/>
        <v>43.110061177493556</v>
      </c>
      <c r="AR123" s="203">
        <f t="shared" ca="1" si="124"/>
        <v>41.776470588235291</v>
      </c>
      <c r="AS123" s="203">
        <f t="shared" ca="1" si="125"/>
        <v>45.894235294117649</v>
      </c>
      <c r="AT123" s="203">
        <f t="shared" ca="1" si="126"/>
        <v>40.822647426349334</v>
      </c>
      <c r="AU123" s="203">
        <f t="shared" ca="1" si="127"/>
        <v>55.211177474402731</v>
      </c>
      <c r="AV123" s="203">
        <f t="shared" ca="1" si="128"/>
        <v>56.778953543466969</v>
      </c>
      <c r="AW123" s="203">
        <f t="shared" ca="1" si="129"/>
        <v>17.025740595387369</v>
      </c>
      <c r="AX123" s="203">
        <f t="shared" ca="1" si="130"/>
        <v>47.41495128665246</v>
      </c>
      <c r="AY123" s="203">
        <f t="shared" ca="1" si="131"/>
        <v>55.272409981839729</v>
      </c>
      <c r="AZ123" s="203">
        <f t="shared" ca="1" si="132"/>
        <v>26.858845638821411</v>
      </c>
      <c r="BA123" s="203">
        <f t="shared" ca="1" si="133"/>
        <v>28.560775540641316</v>
      </c>
      <c r="BB123" s="203">
        <f t="shared" ca="1" si="134"/>
        <v>40.350877192982452</v>
      </c>
      <c r="BC123" s="204">
        <v>77</v>
      </c>
      <c r="BE123">
        <f ca="1">VLOOKUP($A123, Calcs!$A$3:'Calcs'!$ANA$180, 872, FALSE)</f>
        <v>87</v>
      </c>
      <c r="BF123" s="5">
        <f t="shared" si="109"/>
        <v>4.6558535422978791</v>
      </c>
      <c r="BG123">
        <f>(IF(A123&lt;17,SoC!X$2,IF(A123&lt;33,SoC!X$3,IF(A123&lt;49,SoC!X$4,IF(A123&lt;65,SoC!X$5,IF(A123&lt;81,SoC!X$6,IF(A123&lt;97,SoC!X$7,IF(A123&lt;113,SoC!X$8,IF(A123&lt;129,SoC!X$9,IF(A123&lt;145,SoC!X$10,SoC!X$11)))))))))+IF(BX123&lt;17,SoC!X$15,IF(BX123&lt;33,SoC!X$16,IF(BX123&lt;49,SoC!X$17,IF(BX123&lt;65,SoC!X$18,IF(BX123&lt;81,SoC!X$19,IF(BX123&lt;97,SoC!X$20,IF(BX123&lt;113,SoC!X$21,IF(BX123&lt;129,SoC!X$22,IF(BX123&lt;145,SoC!X$23,SoC!X$24))))))))))/2</f>
        <v>0.61804126974091522</v>
      </c>
      <c r="BH123" s="7">
        <v>40.822647426349334</v>
      </c>
      <c r="BI123" s="7">
        <v>55.211177474402731</v>
      </c>
      <c r="BJ123" s="5">
        <v>6.389835678638379</v>
      </c>
      <c r="BK123" s="5">
        <v>43.117070845957592</v>
      </c>
      <c r="BL123">
        <f ca="1">VLOOKUP($A123, Calcs!$A$3:'Calcs'!$AXV$180, 1058, FALSE)</f>
        <v>1585</v>
      </c>
      <c r="BM123" s="4"/>
      <c r="BN123" s="5">
        <f t="shared" si="135"/>
        <v>0.65663590250577675</v>
      </c>
      <c r="BO123" s="5" t="str">
        <f t="shared" si="136"/>
        <v>E</v>
      </c>
      <c r="BP123" s="65">
        <f t="shared" si="137"/>
        <v>-2.8706315239831426</v>
      </c>
      <c r="BQ123" s="90">
        <v>5</v>
      </c>
      <c r="BR123" s="8" t="s">
        <v>265</v>
      </c>
      <c r="BS123" s="5">
        <f t="shared" ca="1" si="138"/>
        <v>19.646451572608914</v>
      </c>
      <c r="BT123" s="5">
        <f t="shared" ca="1" si="139"/>
        <v>13.016377817763276</v>
      </c>
      <c r="BU123" s="5">
        <f t="shared" si="140"/>
        <v>-12.519730719235987</v>
      </c>
      <c r="BV123" t="s">
        <v>920</v>
      </c>
      <c r="BX123" s="4">
        <v>147</v>
      </c>
      <c r="BY123" s="4">
        <v>17</v>
      </c>
      <c r="CA123" t="s">
        <v>1117</v>
      </c>
      <c r="CF123" s="64">
        <v>0.15709923456292274</v>
      </c>
      <c r="CG123" s="331" t="s">
        <v>20</v>
      </c>
      <c r="CK123">
        <v>122</v>
      </c>
      <c r="CL123">
        <v>113</v>
      </c>
      <c r="CM123">
        <v>131</v>
      </c>
      <c r="CN123">
        <v>127</v>
      </c>
      <c r="CO123">
        <v>140</v>
      </c>
      <c r="CP123">
        <v>137</v>
      </c>
      <c r="CQ123">
        <v>135</v>
      </c>
      <c r="CR123">
        <v>137</v>
      </c>
      <c r="CS123">
        <v>133</v>
      </c>
      <c r="CT123">
        <v>131</v>
      </c>
      <c r="CY123" s="331" t="s">
        <v>20</v>
      </c>
      <c r="CZ123" s="5">
        <v>40.10650519690715</v>
      </c>
      <c r="DA123" s="5">
        <f t="shared" si="141"/>
        <v>39.494047856406659</v>
      </c>
      <c r="DB123" s="7">
        <v>39.356465370491712</v>
      </c>
      <c r="DC123" s="7">
        <v>52.278177458033582</v>
      </c>
      <c r="DD123" s="7">
        <f t="shared" si="142"/>
        <v>40.31241099996641</v>
      </c>
      <c r="DE123" s="7">
        <f t="shared" si="143"/>
        <v>51.053633914644678</v>
      </c>
      <c r="DF123" s="5">
        <v>6.0031241866214957</v>
      </c>
      <c r="DG123" s="5">
        <f t="shared" si="144"/>
        <v>6.0385983675103381</v>
      </c>
      <c r="DJ123">
        <v>77</v>
      </c>
      <c r="DK123" s="64"/>
      <c r="DL123" s="7">
        <v>47.004030406289324</v>
      </c>
      <c r="DM123" s="7">
        <v>42.481829110922384</v>
      </c>
      <c r="DN123" s="5">
        <v>6.2869176337322363</v>
      </c>
      <c r="DO123">
        <v>46</v>
      </c>
      <c r="DQ123" s="5">
        <v>33.09353882617512</v>
      </c>
      <c r="DR123" s="5">
        <v>37.32015411963134</v>
      </c>
      <c r="DS123" s="5">
        <v>33.09353882617512</v>
      </c>
      <c r="DT123" s="5">
        <f t="shared" si="145"/>
        <v>37.32015411963134</v>
      </c>
      <c r="DU123">
        <v>1560</v>
      </c>
      <c r="DV123" s="5">
        <v>231.25</v>
      </c>
      <c r="DW123" s="7"/>
      <c r="DX123" s="7">
        <v>77</v>
      </c>
      <c r="DY123" s="5" t="s">
        <v>20</v>
      </c>
      <c r="DZ123" s="5"/>
      <c r="EA123" s="7">
        <v>110</v>
      </c>
      <c r="EB123" s="5">
        <v>23.978201634877383</v>
      </c>
      <c r="EC123" s="7">
        <v>33.09353882617512</v>
      </c>
      <c r="ED123" s="68">
        <v>52.949662121880195</v>
      </c>
      <c r="EE123">
        <v>0</v>
      </c>
    </row>
    <row r="124" spans="1:135" ht="14.45" customHeight="1" x14ac:dyDescent="0.2">
      <c r="A124" s="204">
        <v>122</v>
      </c>
      <c r="B124" s="334" t="s">
        <v>7</v>
      </c>
      <c r="C124" s="363" t="s">
        <v>185</v>
      </c>
      <c r="D124" s="158" t="str">
        <f>IFERROR(IFERROR(VLOOKUP(C124, Archive!$I$786:$P$3989, 8, FALSE), VLOOKUP(C124, Archive!$L$786:$Q$6126, 6, FALSE)), "-")</f>
        <v>-</v>
      </c>
      <c r="E124" s="156" t="str">
        <f>IFERROR(VLOOKUP(C124, Archive!$I$786:$S$3989, 11, FALSE), "-")</f>
        <v>-</v>
      </c>
      <c r="F124" s="205">
        <f ca="1">VLOOKUP($A124, Calcs!$A$3:'Calcs'!$ANA$180, 114, FALSE)</f>
        <v>2</v>
      </c>
      <c r="G124" s="206">
        <f ca="1">VLOOKUP($A124, Calcs!$A$3:'Calcs'!$ANA$180, 115, FALSE)</f>
        <v>3</v>
      </c>
      <c r="H124" s="207">
        <f ca="1">VLOOKUP($A124, Calcs!$A$3:'Calcs'!$ANA$180, 116, FALSE)</f>
        <v>1</v>
      </c>
      <c r="I124" s="208">
        <f ca="1">VLOOKUP($A124, Calcs!$A$3:'Calcs'!$ANA$180, 117, FALSE)</f>
        <v>1</v>
      </c>
      <c r="J124" s="209">
        <f ca="1">VLOOKUP($A124, Calcs!$A$3:'Calcs'!$ANA$180, 118, FALSE)</f>
        <v>0</v>
      </c>
      <c r="K124" s="210">
        <f ca="1">VLOOKUP($A124, Calcs!$A$3:'Calcs'!$ANA$180, 119, FALSE)</f>
        <v>2</v>
      </c>
      <c r="L124" s="211">
        <f ca="1">VLOOKUP($A124, Calcs!$A$3:'Calcs'!$ANA$180, 120, FALSE)</f>
        <v>0</v>
      </c>
      <c r="M124" s="212">
        <f ca="1">VLOOKUP($A124, Calcs!$A$3:'Calcs'!$ANA$180, 121, FALSE)</f>
        <v>0</v>
      </c>
      <c r="N124" s="213" t="str">
        <f t="shared" ca="1" si="110"/>
        <v>3-6</v>
      </c>
      <c r="O124" s="214">
        <f ca="1">VLOOKUP($A124, Calcs!$A$3:'Calcs'!$ANA$180, 311, FALSE)/X124</f>
        <v>28.666666666666668</v>
      </c>
      <c r="P124" s="214">
        <f ca="1">VLOOKUP($A124, Calcs!$A$3:'Calcs'!$ANA$180, 406, FALSE)/X124</f>
        <v>51.111111111111114</v>
      </c>
      <c r="Q124" s="214">
        <f t="shared" ca="1" si="111"/>
        <v>-22.444444444444446</v>
      </c>
      <c r="R124" s="215">
        <f ca="1">VLOOKUP($A124,Calcs!$A$3:'Calcs'!$ANA$180,500,FALSE)/X124</f>
        <v>3.5422222222222222</v>
      </c>
      <c r="S124" s="214">
        <f ca="1">VLOOKUP($A124, Calcs!$A$3:'Calcs'!$ANA$180, 216, FALSE)/X124</f>
        <v>62.836992975835756</v>
      </c>
      <c r="T124" s="215">
        <f ca="1">VLOOKUP($A124, Calcs!$A$3:'Calcs'!$ANA$180, 594, FALSE)/X124</f>
        <v>-7.9866666666666664</v>
      </c>
      <c r="U124" s="214">
        <f ca="1">VLOOKUP($A124, Calcs!$A$3:'Calcs'!$ANA$180, 688, FALSE)/X124</f>
        <v>50.333333333333336</v>
      </c>
      <c r="V124" s="204">
        <f ca="1">VLOOKUP($A124, Calcs!$A$3:'Calcs'!$ANA$180, 782, FALSE)/X124</f>
        <v>25.244444444444444</v>
      </c>
      <c r="W124" s="220">
        <v>6</v>
      </c>
      <c r="X124" s="214">
        <f ca="1">VLOOKUP($A124, Calcs!$A$3:'Calcs'!$ANA$180, 9, FALSE)</f>
        <v>9</v>
      </c>
      <c r="Y124" s="215">
        <f t="shared" ca="1" si="112"/>
        <v>7.7791718946047679</v>
      </c>
      <c r="Z124" s="215">
        <f t="shared" ca="1" si="113"/>
        <v>75.057725249539928</v>
      </c>
      <c r="AA124" s="215">
        <f t="shared" ca="1" si="114"/>
        <v>-14.45777777777778</v>
      </c>
      <c r="AB124" s="204">
        <f t="shared" ca="1" si="115"/>
        <v>50.333333333333336</v>
      </c>
      <c r="AC124" s="204">
        <f t="shared" ca="1" si="116"/>
        <v>25.244444444444444</v>
      </c>
      <c r="AD124" s="158">
        <f t="shared" ca="1" si="117"/>
        <v>30.525959656402449</v>
      </c>
      <c r="AE124" s="215">
        <f t="shared" ca="1" si="118"/>
        <v>5.0243849817111395</v>
      </c>
      <c r="AF124" s="216">
        <f ca="1">VLOOKUP($A124,Calcs!$A$3:'Calcs'!$ANA$180,122,FALSE)</f>
        <v>7</v>
      </c>
      <c r="AG124" s="216">
        <f ca="1">VLOOKUP($A124,Calcs!$A$3:'Calcs'!$ANA$180,123,FALSE)</f>
        <v>5</v>
      </c>
      <c r="AH124" s="216">
        <f ca="1">VLOOKUP($A124,Calcs!$A$3:'Calcs'!$ANA$180,124,FALSE)*2</f>
        <v>0</v>
      </c>
      <c r="AI124" s="216">
        <f ca="1">VLOOKUP($A124,Calcs!$A$3:'Calcs'!$ANA$180,110,FALSE)*8</f>
        <v>0</v>
      </c>
      <c r="AJ124" s="216">
        <f ca="1">VLOOKUP($A124,Calcs!$A$3:'Calcs'!$ANA$180,112,FALSE)*12</f>
        <v>0</v>
      </c>
      <c r="AK124" s="157">
        <v>23</v>
      </c>
      <c r="AL124" s="216">
        <f t="shared" ca="1" si="119"/>
        <v>35</v>
      </c>
      <c r="AM124" s="352">
        <f t="shared" si="120"/>
        <v>23</v>
      </c>
      <c r="AN124" s="218">
        <v>123</v>
      </c>
      <c r="AO124" s="217">
        <f t="shared" ca="1" si="121"/>
        <v>123</v>
      </c>
      <c r="AP124" s="191">
        <f t="shared" ca="1" si="122"/>
        <v>0</v>
      </c>
      <c r="AQ124" s="155">
        <f t="shared" ca="1" si="123"/>
        <v>43.098319898393278</v>
      </c>
      <c r="AR124" s="203">
        <f t="shared" ca="1" si="124"/>
        <v>41.17647058823529</v>
      </c>
      <c r="AS124" s="203">
        <f t="shared" ca="1" si="125"/>
        <v>45.588235294117645</v>
      </c>
      <c r="AT124" s="203">
        <f t="shared" ca="1" si="126"/>
        <v>35.461831729245134</v>
      </c>
      <c r="AU124" s="203">
        <f t="shared" ca="1" si="127"/>
        <v>34.492320819112607</v>
      </c>
      <c r="AV124" s="203">
        <f t="shared" ca="1" si="128"/>
        <v>41.519164523378358</v>
      </c>
      <c r="AW124" s="203">
        <f t="shared" ca="1" si="129"/>
        <v>62.213808057600083</v>
      </c>
      <c r="AX124" s="203">
        <f t="shared" ca="1" si="130"/>
        <v>32.242097977871524</v>
      </c>
      <c r="AY124" s="203">
        <f t="shared" ca="1" si="131"/>
        <v>38.355363131424305</v>
      </c>
      <c r="AZ124" s="203">
        <f t="shared" ca="1" si="132"/>
        <v>39.76422227769423</v>
      </c>
      <c r="BA124" s="203">
        <f t="shared" ca="1" si="133"/>
        <v>30.275913497390007</v>
      </c>
      <c r="BB124" s="203">
        <f t="shared" ca="1" si="134"/>
        <v>30.701754385964914</v>
      </c>
      <c r="BC124" s="204">
        <v>77</v>
      </c>
      <c r="BE124">
        <f ca="1">VLOOKUP($A124, Calcs!$A$3:'Calcs'!$ANA$180, 872, FALSE)</f>
        <v>66</v>
      </c>
      <c r="BF124" s="5">
        <f t="shared" si="109"/>
        <v>5.5870115755933574</v>
      </c>
      <c r="BG124">
        <f>(IF(A124&lt;17,SoC!X$2,IF(A124&lt;33,SoC!X$3,IF(A124&lt;49,SoC!X$4,IF(A124&lt;65,SoC!X$5,IF(A124&lt;81,SoC!X$6,IF(A124&lt;97,SoC!X$7,IF(A124&lt;113,SoC!X$8,IF(A124&lt;129,SoC!X$9,IF(A124&lt;145,SoC!X$10,SoC!X$11)))))))))+IF(BX124&lt;17,SoC!X$15,IF(BX124&lt;33,SoC!X$16,IF(BX124&lt;49,SoC!X$17,IF(BX124&lt;65,SoC!X$18,IF(BX124&lt;81,SoC!X$19,IF(BX124&lt;97,SoC!X$20,IF(BX124&lt;113,SoC!X$21,IF(BX124&lt;129,SoC!X$22,IF(BX124&lt;145,SoC!X$23,SoC!X$24))))))))))/2</f>
        <v>1.1944830854398731</v>
      </c>
      <c r="BH124" s="7">
        <v>35.461831729245134</v>
      </c>
      <c r="BI124" s="7">
        <v>34.492320819112607</v>
      </c>
      <c r="BJ124" s="5">
        <v>5.0243849817111395</v>
      </c>
      <c r="BK124" s="5">
        <v>43.116859593222628</v>
      </c>
      <c r="BL124">
        <f ca="1">VLOOKUP($A124, Calcs!$A$3:'Calcs'!$AXV$180, 1058, FALSE)</f>
        <v>1608</v>
      </c>
      <c r="BM124" s="4"/>
      <c r="BN124" s="5">
        <f t="shared" si="135"/>
        <v>0.65663429390508254</v>
      </c>
      <c r="BO124" s="5" t="str">
        <f t="shared" si="136"/>
        <v>E</v>
      </c>
      <c r="BP124" s="65">
        <f t="shared" si="137"/>
        <v>-3.5533991229937549</v>
      </c>
      <c r="BQ124" s="90">
        <v>6</v>
      </c>
      <c r="BR124" s="8" t="s">
        <v>259</v>
      </c>
      <c r="BS124" s="5">
        <f t="shared" ca="1" si="138"/>
        <v>18.762650711822573</v>
      </c>
      <c r="BT124" s="5">
        <f t="shared" ca="1" si="139"/>
        <v>12.721745842924252</v>
      </c>
      <c r="BU124" s="5">
        <f t="shared" si="140"/>
        <v>-12.519941971970951</v>
      </c>
      <c r="BV124" t="s">
        <v>919</v>
      </c>
      <c r="BX124" s="4">
        <v>82</v>
      </c>
      <c r="BY124" s="4">
        <v>9</v>
      </c>
      <c r="CA124" t="s">
        <v>1117</v>
      </c>
      <c r="CF124" s="64">
        <v>0.69756578422519222</v>
      </c>
      <c r="CG124" s="334" t="s">
        <v>185</v>
      </c>
      <c r="CK124">
        <v>123</v>
      </c>
      <c r="CL124">
        <v>123</v>
      </c>
      <c r="CM124">
        <v>115</v>
      </c>
      <c r="CN124">
        <v>132</v>
      </c>
      <c r="CO124">
        <v>128</v>
      </c>
      <c r="CP124">
        <v>121</v>
      </c>
      <c r="CQ124">
        <v>113</v>
      </c>
      <c r="CR124">
        <v>108</v>
      </c>
      <c r="CS124">
        <v>124</v>
      </c>
      <c r="CT124">
        <v>125</v>
      </c>
      <c r="CY124" s="334" t="s">
        <v>185</v>
      </c>
      <c r="CZ124" s="5">
        <v>44.754920208883831</v>
      </c>
      <c r="DA124" s="5">
        <f t="shared" si="141"/>
        <v>43.748930896209259</v>
      </c>
      <c r="DB124" s="7">
        <v>33.609870035095902</v>
      </c>
      <c r="DC124" s="7">
        <v>35.97122302158273</v>
      </c>
      <c r="DD124" s="7">
        <f t="shared" si="142"/>
        <v>35.819540611254197</v>
      </c>
      <c r="DE124" s="7">
        <f t="shared" si="143"/>
        <v>34.574578968300976</v>
      </c>
      <c r="DF124" s="5">
        <v>5.1051444641655346</v>
      </c>
      <c r="DG124" s="5">
        <f t="shared" si="144"/>
        <v>5.2454756416958128</v>
      </c>
      <c r="DJ124">
        <v>77</v>
      </c>
      <c r="DK124" s="64"/>
      <c r="DL124" s="7">
        <v>51.287234644362279</v>
      </c>
      <c r="DM124" s="7">
        <v>24.798070595328692</v>
      </c>
      <c r="DN124" s="5">
        <v>6.2277938844077578</v>
      </c>
      <c r="DO124">
        <v>37</v>
      </c>
      <c r="DQ124" s="5">
        <v>34.808006522842568</v>
      </c>
      <c r="DR124" s="5">
        <v>38.606004892131928</v>
      </c>
      <c r="DS124" s="5">
        <v>34.808006522842568</v>
      </c>
      <c r="DT124" s="5">
        <f t="shared" si="145"/>
        <v>38.606004892131928</v>
      </c>
      <c r="DU124">
        <v>1635</v>
      </c>
      <c r="DV124" s="5">
        <v>186.25</v>
      </c>
      <c r="DW124" s="7"/>
      <c r="DX124" s="7">
        <v>77</v>
      </c>
      <c r="DY124" s="5" t="s">
        <v>185</v>
      </c>
      <c r="DZ124" s="5"/>
      <c r="EA124" s="7">
        <v>97</v>
      </c>
      <c r="EB124" s="5">
        <v>21.144414168937331</v>
      </c>
      <c r="EC124" s="7">
        <v>34.808006522842568</v>
      </c>
      <c r="ED124" s="68">
        <v>55.692810436548115</v>
      </c>
      <c r="EE124">
        <v>0</v>
      </c>
    </row>
    <row r="125" spans="1:135" ht="14.45" customHeight="1" x14ac:dyDescent="0.2">
      <c r="A125" s="204">
        <v>153</v>
      </c>
      <c r="B125" s="330" t="s">
        <v>398</v>
      </c>
      <c r="C125" s="234" t="s">
        <v>480</v>
      </c>
      <c r="D125" s="158" t="str">
        <f>IFERROR(IFERROR(VLOOKUP(C125, Archive!$I$786:$P$3989, 8, FALSE), VLOOKUP(C125, Archive!$L$786:$Q$6126, 6, FALSE)), "-")</f>
        <v>-</v>
      </c>
      <c r="E125" s="156" t="str">
        <f>IFERROR(VLOOKUP(C125, Archive!$I$786:$S$3989, 11, FALSE), "-")</f>
        <v>-</v>
      </c>
      <c r="F125" s="205">
        <f ca="1">VLOOKUP($A125, Calcs!$A$3:'Calcs'!$ANA$180, 114, FALSE)</f>
        <v>1</v>
      </c>
      <c r="G125" s="206">
        <f ca="1">VLOOKUP($A125, Calcs!$A$3:'Calcs'!$ANA$180, 115, FALSE)</f>
        <v>4</v>
      </c>
      <c r="H125" s="207">
        <f ca="1">VLOOKUP($A125, Calcs!$A$3:'Calcs'!$ANA$180, 116, FALSE)</f>
        <v>0</v>
      </c>
      <c r="I125" s="208">
        <f ca="1">VLOOKUP($A125, Calcs!$A$3:'Calcs'!$ANA$180, 117, FALSE)</f>
        <v>2</v>
      </c>
      <c r="J125" s="209">
        <f ca="1">VLOOKUP($A125, Calcs!$A$3:'Calcs'!$ANA$180, 118, FALSE)</f>
        <v>2</v>
      </c>
      <c r="K125" s="210">
        <f ca="1">VLOOKUP($A125, Calcs!$A$3:'Calcs'!$ANA$180, 119, FALSE)</f>
        <v>2</v>
      </c>
      <c r="L125" s="211">
        <f ca="1">VLOOKUP($A125, Calcs!$A$3:'Calcs'!$ANA$180, 120, FALSE)</f>
        <v>0</v>
      </c>
      <c r="M125" s="212">
        <f ca="1">VLOOKUP($A125, Calcs!$A$3:'Calcs'!$ANA$180, 121, FALSE)</f>
        <v>0</v>
      </c>
      <c r="N125" s="213" t="str">
        <f t="shared" ca="1" si="110"/>
        <v>3-8</v>
      </c>
      <c r="O125" s="214">
        <f ca="1">VLOOKUP($A125, Calcs!$A$3:'Calcs'!$ANA$180, 311, FALSE)/X125</f>
        <v>33.909090909090907</v>
      </c>
      <c r="P125" s="214">
        <f ca="1">VLOOKUP($A125, Calcs!$A$3:'Calcs'!$ANA$180, 406, FALSE)/X125</f>
        <v>43.636363636363633</v>
      </c>
      <c r="Q125" s="214">
        <f t="shared" ca="1" si="111"/>
        <v>-9.7272727272727266</v>
      </c>
      <c r="R125" s="215">
        <f ca="1">VLOOKUP($A125,Calcs!$A$3:'Calcs'!$ANA$180,500,FALSE)/X125</f>
        <v>3.7990909090909089</v>
      </c>
      <c r="S125" s="214">
        <f ca="1">VLOOKUP($A125, Calcs!$A$3:'Calcs'!$ANA$180, 216, FALSE)/X125</f>
        <v>63.393612746435707</v>
      </c>
      <c r="T125" s="215">
        <f ca="1">VLOOKUP($A125, Calcs!$A$3:'Calcs'!$ANA$180, 594, FALSE)/X125</f>
        <v>-4.6336363636363638</v>
      </c>
      <c r="U125" s="214">
        <f ca="1">VLOOKUP($A125, Calcs!$A$3:'Calcs'!$ANA$180, 688, FALSE)/X125</f>
        <v>52.727272727272727</v>
      </c>
      <c r="V125" s="204">
        <f ca="1">VLOOKUP($A125, Calcs!$A$3:'Calcs'!$ANA$180, 782, FALSE)/X125</f>
        <v>26.609090909090909</v>
      </c>
      <c r="W125" s="220">
        <v>2</v>
      </c>
      <c r="X125" s="214">
        <f ca="1">VLOOKUP($A125, Calcs!$A$3:'Calcs'!$ANA$180, 9, FALSE)</f>
        <v>11</v>
      </c>
      <c r="Y125" s="215">
        <f t="shared" ca="1" si="112"/>
        <v>10.600622158411104</v>
      </c>
      <c r="Z125" s="215">
        <f t="shared" ca="1" si="113"/>
        <v>75.531247073122486</v>
      </c>
      <c r="AA125" s="215">
        <f t="shared" ca="1" si="114"/>
        <v>-5.0936363636363629</v>
      </c>
      <c r="AB125" s="204">
        <f t="shared" ca="1" si="115"/>
        <v>52.727272727272727</v>
      </c>
      <c r="AC125" s="204">
        <f t="shared" ca="1" si="116"/>
        <v>26.609090909090909</v>
      </c>
      <c r="AD125" s="158">
        <f t="shared" ca="1" si="117"/>
        <v>40.102224933442599</v>
      </c>
      <c r="AE125" s="215">
        <f t="shared" ca="1" si="118"/>
        <v>5.1584000338371307</v>
      </c>
      <c r="AF125" s="216">
        <f ca="1">VLOOKUP($A125,Calcs!$A$3:'Calcs'!$ANA$180,122,FALSE)</f>
        <v>3</v>
      </c>
      <c r="AG125" s="216">
        <f ca="1">VLOOKUP($A125,Calcs!$A$3:'Calcs'!$ANA$180,123,FALSE)</f>
        <v>1</v>
      </c>
      <c r="AH125" s="216">
        <f ca="1">VLOOKUP($A125,Calcs!$A$3:'Calcs'!$ANA$180,124,FALSE)*2</f>
        <v>12</v>
      </c>
      <c r="AI125" s="216">
        <f ca="1">VLOOKUP($A125,Calcs!$A$3:'Calcs'!$ANA$180,110,FALSE)*8</f>
        <v>0</v>
      </c>
      <c r="AJ125" s="216">
        <f ca="1">VLOOKUP($A125,Calcs!$A$3:'Calcs'!$ANA$180,112,FALSE)*12</f>
        <v>0</v>
      </c>
      <c r="AK125" s="157">
        <v>17</v>
      </c>
      <c r="AL125" s="216">
        <f t="shared" ca="1" si="119"/>
        <v>33</v>
      </c>
      <c r="AM125" s="352">
        <f t="shared" si="120"/>
        <v>17</v>
      </c>
      <c r="AN125" s="219">
        <v>124</v>
      </c>
      <c r="AO125" s="217">
        <f t="shared" ca="1" si="121"/>
        <v>124</v>
      </c>
      <c r="AP125" s="191">
        <f t="shared" ca="1" si="122"/>
        <v>0</v>
      </c>
      <c r="AQ125" s="155">
        <f t="shared" ca="1" si="123"/>
        <v>42.292614732326783</v>
      </c>
      <c r="AR125" s="203">
        <f t="shared" ca="1" si="124"/>
        <v>18.847058823529412</v>
      </c>
      <c r="AS125" s="203">
        <f t="shared" ca="1" si="125"/>
        <v>17.768862745098041</v>
      </c>
      <c r="AT125" s="203">
        <f t="shared" ca="1" si="126"/>
        <v>45.893984892429785</v>
      </c>
      <c r="AU125" s="203">
        <f t="shared" ca="1" si="127"/>
        <v>50.277303754266214</v>
      </c>
      <c r="AV125" s="203">
        <f t="shared" ca="1" si="128"/>
        <v>56.577869908041443</v>
      </c>
      <c r="AW125" s="203">
        <f t="shared" ca="1" si="129"/>
        <v>62.775436553489818</v>
      </c>
      <c r="AX125" s="203">
        <f t="shared" ca="1" si="130"/>
        <v>46.758237112336651</v>
      </c>
      <c r="AY125" s="203">
        <f t="shared" ca="1" si="131"/>
        <v>40.015722542846589</v>
      </c>
      <c r="AZ125" s="203">
        <f t="shared" ca="1" si="132"/>
        <v>47.862604430809839</v>
      </c>
      <c r="BA125" s="203">
        <f t="shared" ca="1" si="133"/>
        <v>41.685309470544368</v>
      </c>
      <c r="BB125" s="203">
        <f t="shared" ca="1" si="134"/>
        <v>28.947368421052634</v>
      </c>
      <c r="BC125" s="204">
        <v>125</v>
      </c>
      <c r="BE125">
        <f ca="1">VLOOKUP($A125, Calcs!$A$3:'Calcs'!$ANA$180, 872, FALSE)</f>
        <v>86</v>
      </c>
      <c r="BF125" s="5">
        <f t="shared" si="109"/>
        <v>1.8448001375059233</v>
      </c>
      <c r="BG125">
        <f>(IF(A125&lt;17,SoC!X$2,IF(A125&lt;33,SoC!X$3,IF(A125&lt;49,SoC!X$4,IF(A125&lt;65,SoC!X$5,IF(A125&lt;81,SoC!X$6,IF(A125&lt;97,SoC!X$7,IF(A125&lt;113,SoC!X$8,IF(A125&lt;129,SoC!X$9,IF(A125&lt;145,SoC!X$10,SoC!X$11)))))))))+IF(BX125&lt;17,SoC!X$15,IF(BX125&lt;33,SoC!X$16,IF(BX125&lt;49,SoC!X$17,IF(BX125&lt;65,SoC!X$18,IF(BX125&lt;81,SoC!X$19,IF(BX125&lt;97,SoC!X$20,IF(BX125&lt;113,SoC!X$21,IF(BX125&lt;129,SoC!X$22,IF(BX125&lt;145,SoC!X$23,SoC!X$24))))))))))/2</f>
        <v>1.1914646255488761</v>
      </c>
      <c r="BH125" s="7">
        <v>45.893984892429785</v>
      </c>
      <c r="BI125" s="7">
        <v>50.277303754266214</v>
      </c>
      <c r="BJ125" s="5">
        <v>5.1584000338371307</v>
      </c>
      <c r="BK125" s="5">
        <v>42.240006875296153</v>
      </c>
      <c r="BL125">
        <f ca="1">VLOOKUP($A125, Calcs!$A$3:'Calcs'!$AXV$180, 1058, FALSE)</f>
        <v>1761</v>
      </c>
      <c r="BM125" s="4"/>
      <c r="BN125" s="5">
        <f t="shared" si="135"/>
        <v>0.64992312526402807</v>
      </c>
      <c r="BO125" s="5" t="str">
        <f t="shared" si="136"/>
        <v>E</v>
      </c>
      <c r="BP125" s="65">
        <f t="shared" si="137"/>
        <v>-3.6617621405160543</v>
      </c>
      <c r="BQ125" s="90">
        <v>2</v>
      </c>
      <c r="BR125" s="8" t="s">
        <v>264</v>
      </c>
      <c r="BS125" s="5">
        <f t="shared" ca="1" si="138"/>
        <v>19.48088173336189</v>
      </c>
      <c r="BT125" s="5">
        <f t="shared" ca="1" si="139"/>
        <v>12.829628275748385</v>
      </c>
      <c r="BU125" s="5">
        <f t="shared" si="140"/>
        <v>-13.396794689897426</v>
      </c>
      <c r="BV125" t="s">
        <v>645</v>
      </c>
      <c r="BX125" s="4">
        <v>30</v>
      </c>
      <c r="BY125" s="4">
        <v>9</v>
      </c>
      <c r="CA125" t="s">
        <v>898</v>
      </c>
      <c r="CF125" s="64">
        <v>0.853616860564411</v>
      </c>
      <c r="CG125" s="330" t="s">
        <v>480</v>
      </c>
      <c r="CK125">
        <v>124</v>
      </c>
      <c r="CL125">
        <v>125</v>
      </c>
      <c r="CM125">
        <v>129</v>
      </c>
      <c r="CN125">
        <v>121</v>
      </c>
      <c r="CO125">
        <v>101</v>
      </c>
      <c r="CP125">
        <v>97</v>
      </c>
      <c r="CQ125">
        <v>95</v>
      </c>
      <c r="CR125">
        <v>82</v>
      </c>
      <c r="CS125">
        <v>71</v>
      </c>
      <c r="CT125">
        <v>71</v>
      </c>
      <c r="CY125" s="330" t="s">
        <v>480</v>
      </c>
      <c r="CZ125" s="5">
        <v>38.146452717645261</v>
      </c>
      <c r="DA125" s="5">
        <f t="shared" si="141"/>
        <v>39.954086749796453</v>
      </c>
      <c r="DB125" s="7">
        <v>38.336325029594313</v>
      </c>
      <c r="DC125" s="7">
        <v>58.033573141486805</v>
      </c>
      <c r="DD125" s="7">
        <f t="shared" si="142"/>
        <v>41.956271325002184</v>
      </c>
      <c r="DE125" s="7">
        <f t="shared" si="143"/>
        <v>57.426089194710165</v>
      </c>
      <c r="DF125" s="5">
        <v>5.1222553626308009</v>
      </c>
      <c r="DG125" s="5">
        <f t="shared" si="144"/>
        <v>5.4668486459022176</v>
      </c>
      <c r="DJ125">
        <v>125</v>
      </c>
      <c r="DK125" s="64"/>
      <c r="DL125" s="7">
        <v>67.29589539285729</v>
      </c>
      <c r="DM125" s="7">
        <v>53.173701567273646</v>
      </c>
      <c r="DN125" s="5">
        <v>7.8790016288021327</v>
      </c>
      <c r="DO125">
        <v>48</v>
      </c>
      <c r="DQ125" s="5">
        <v>52.980028542691194</v>
      </c>
      <c r="DR125" s="5">
        <v>52.235021407018394</v>
      </c>
      <c r="DS125" s="5">
        <v>52.980028542691194</v>
      </c>
      <c r="DT125" s="5">
        <f t="shared" si="145"/>
        <v>52.235021407018394</v>
      </c>
      <c r="DU125">
        <v>1834</v>
      </c>
      <c r="DV125" s="5">
        <v>241.25</v>
      </c>
      <c r="DW125" s="7"/>
      <c r="DX125" s="7">
        <v>125</v>
      </c>
      <c r="DY125" s="5" t="s">
        <v>480</v>
      </c>
      <c r="DZ125" s="5"/>
      <c r="EA125" s="7">
        <v>163</v>
      </c>
      <c r="EB125" s="5">
        <v>35.531335149863764</v>
      </c>
      <c r="EC125" s="7">
        <v>52.980028542691194</v>
      </c>
      <c r="ED125" s="68">
        <v>84.768045668305916</v>
      </c>
      <c r="EE125">
        <v>4</v>
      </c>
    </row>
    <row r="126" spans="1:135" ht="14.45" customHeight="1" x14ac:dyDescent="0.2">
      <c r="A126" s="204">
        <v>101</v>
      </c>
      <c r="B126" s="331" t="s">
        <v>0</v>
      </c>
      <c r="C126" s="235" t="s">
        <v>26</v>
      </c>
      <c r="D126" s="158" t="str">
        <f>IFERROR(IFERROR(VLOOKUP(C126, Archive!$I$786:$P$3989, 8, FALSE), VLOOKUP(C126, Archive!$L$786:$Q$6126, 6, FALSE)), "-")</f>
        <v>-</v>
      </c>
      <c r="E126" s="156" t="str">
        <f>IFERROR(VLOOKUP(C126, Archive!$I$786:$S$3989, 11, FALSE), "-")</f>
        <v>-</v>
      </c>
      <c r="F126" s="205">
        <f ca="1">VLOOKUP($A126, Calcs!$A$3:'Calcs'!$ANA$180, 114, FALSE)</f>
        <v>0</v>
      </c>
      <c r="G126" s="206">
        <f ca="1">VLOOKUP($A126, Calcs!$A$3:'Calcs'!$ANA$180, 115, FALSE)</f>
        <v>5</v>
      </c>
      <c r="H126" s="207">
        <f ca="1">VLOOKUP($A126, Calcs!$A$3:'Calcs'!$ANA$180, 116, FALSE)</f>
        <v>2</v>
      </c>
      <c r="I126" s="208">
        <f ca="1">VLOOKUP($A126, Calcs!$A$3:'Calcs'!$ANA$180, 117, FALSE)</f>
        <v>0</v>
      </c>
      <c r="J126" s="209">
        <f ca="1">VLOOKUP($A126, Calcs!$A$3:'Calcs'!$ANA$180, 118, FALSE)</f>
        <v>1</v>
      </c>
      <c r="K126" s="210">
        <f ca="1">VLOOKUP($A126, Calcs!$A$3:'Calcs'!$ANA$180, 119, FALSE)</f>
        <v>2</v>
      </c>
      <c r="L126" s="211">
        <f ca="1">VLOOKUP($A126, Calcs!$A$3:'Calcs'!$ANA$180, 120, FALSE)</f>
        <v>0</v>
      </c>
      <c r="M126" s="212">
        <f ca="1">VLOOKUP($A126, Calcs!$A$3:'Calcs'!$ANA$180, 121, FALSE)</f>
        <v>0</v>
      </c>
      <c r="N126" s="213" t="str">
        <f t="shared" ca="1" si="110"/>
        <v>3-7</v>
      </c>
      <c r="O126" s="214">
        <f ca="1">VLOOKUP($A126, Calcs!$A$3:'Calcs'!$ANA$180, 311, FALSE)/X126</f>
        <v>30.5</v>
      </c>
      <c r="P126" s="214">
        <f ca="1">VLOOKUP($A126, Calcs!$A$3:'Calcs'!$ANA$180, 406, FALSE)/X126</f>
        <v>35.9</v>
      </c>
      <c r="Q126" s="214">
        <f t="shared" ca="1" si="111"/>
        <v>-5.3999999999999986</v>
      </c>
      <c r="R126" s="215">
        <f ca="1">VLOOKUP($A126,Calcs!$A$3:'Calcs'!$ANA$180,500,FALSE)/X126</f>
        <v>3.633</v>
      </c>
      <c r="S126" s="214">
        <f ca="1">VLOOKUP($A126, Calcs!$A$3:'Calcs'!$ANA$180, 216, FALSE)/X126</f>
        <v>52.703384414488497</v>
      </c>
      <c r="T126" s="215">
        <f ca="1">VLOOKUP($A126, Calcs!$A$3:'Calcs'!$ANA$180, 594, FALSE)/X126</f>
        <v>-3.4929999999999999</v>
      </c>
      <c r="U126" s="214">
        <f ca="1">VLOOKUP($A126, Calcs!$A$3:'Calcs'!$ANA$180, 688, FALSE)/X126</f>
        <v>41.8</v>
      </c>
      <c r="V126" s="204">
        <f ca="1">VLOOKUP($A126, Calcs!$A$3:'Calcs'!$ANA$180, 782, FALSE)/X126</f>
        <v>46.050000000000004</v>
      </c>
      <c r="W126" s="220">
        <v>9</v>
      </c>
      <c r="X126" s="214">
        <f ca="1">VLOOKUP($A126, Calcs!$A$3:'Calcs'!$ANA$180, 9, FALSE)</f>
        <v>10</v>
      </c>
      <c r="Y126" s="215">
        <f t="shared" ca="1" si="112"/>
        <v>12.276355628956786</v>
      </c>
      <c r="Z126" s="215">
        <f t="shared" ca="1" si="113"/>
        <v>37.866695638220392</v>
      </c>
      <c r="AA126" s="215">
        <f t="shared" ca="1" si="114"/>
        <v>-1.9069999999999987</v>
      </c>
      <c r="AB126" s="204">
        <f t="shared" ca="1" si="115"/>
        <v>41.8</v>
      </c>
      <c r="AC126" s="204">
        <f t="shared" ca="1" si="116"/>
        <v>46.050000000000004</v>
      </c>
      <c r="AD126" s="158">
        <f t="shared" ca="1" si="117"/>
        <v>22.208471736284899</v>
      </c>
      <c r="AE126" s="215">
        <f t="shared" ca="1" si="118"/>
        <v>6.7860150309294189</v>
      </c>
      <c r="AF126" s="216">
        <f ca="1">VLOOKUP($A126,Calcs!$A$3:'Calcs'!$ANA$180,122,FALSE)</f>
        <v>2</v>
      </c>
      <c r="AG126" s="216">
        <f ca="1">VLOOKUP($A126,Calcs!$A$3:'Calcs'!$ANA$180,123,FALSE)</f>
        <v>6</v>
      </c>
      <c r="AH126" s="216">
        <f ca="1">VLOOKUP($A126,Calcs!$A$3:'Calcs'!$ANA$180,124,FALSE)*2</f>
        <v>6</v>
      </c>
      <c r="AI126" s="216">
        <f ca="1">VLOOKUP($A126,Calcs!$A$3:'Calcs'!$ANA$180,110,FALSE)*8</f>
        <v>0</v>
      </c>
      <c r="AJ126" s="216">
        <f ca="1">VLOOKUP($A126,Calcs!$A$3:'Calcs'!$ANA$180,112,FALSE)*12</f>
        <v>0</v>
      </c>
      <c r="AK126" s="157">
        <v>24</v>
      </c>
      <c r="AL126" s="216">
        <f t="shared" ca="1" si="119"/>
        <v>38</v>
      </c>
      <c r="AM126" s="352">
        <f t="shared" si="120"/>
        <v>24</v>
      </c>
      <c r="AN126" s="218">
        <v>125</v>
      </c>
      <c r="AO126" s="217">
        <f t="shared" ca="1" si="121"/>
        <v>125</v>
      </c>
      <c r="AP126" s="191">
        <f t="shared" ca="1" si="122"/>
        <v>0</v>
      </c>
      <c r="AQ126" s="155">
        <f t="shared" ca="1" si="123"/>
        <v>41.692148228341352</v>
      </c>
      <c r="AR126" s="203">
        <f t="shared" ca="1" si="124"/>
        <v>12.364705882352942</v>
      </c>
      <c r="AS126" s="203">
        <f t="shared" ca="1" si="125"/>
        <v>47.855019607843133</v>
      </c>
      <c r="AT126" s="203">
        <f t="shared" ca="1" si="126"/>
        <v>39.223096464731533</v>
      </c>
      <c r="AU126" s="203">
        <f t="shared" ca="1" si="127"/>
        <v>66.614761092150161</v>
      </c>
      <c r="AV126" s="203">
        <f t="shared" ca="1" si="128"/>
        <v>65.521630838323958</v>
      </c>
      <c r="AW126" s="203">
        <f t="shared" ca="1" si="129"/>
        <v>18.102764002300894</v>
      </c>
      <c r="AX126" s="203">
        <f t="shared" ca="1" si="130"/>
        <v>51.69810877591862</v>
      </c>
      <c r="AY126" s="203">
        <f t="shared" ca="1" si="131"/>
        <v>60.180814715131902</v>
      </c>
      <c r="AZ126" s="203">
        <f t="shared" ca="1" si="132"/>
        <v>32.205602762586729</v>
      </c>
      <c r="BA126" s="203">
        <f t="shared" ca="1" si="133"/>
        <v>31.096196868008946</v>
      </c>
      <c r="BB126" s="203">
        <f t="shared" ca="1" si="134"/>
        <v>33.333333333333329</v>
      </c>
      <c r="BC126" s="204">
        <v>95</v>
      </c>
      <c r="BE126">
        <f ca="1">VLOOKUP($A126, Calcs!$A$3:'Calcs'!$ANA$180, 872, FALSE)</f>
        <v>73.5</v>
      </c>
      <c r="BF126" s="5">
        <f t="shared" si="109"/>
        <v>8.2545710809806359</v>
      </c>
      <c r="BG126">
        <f>(IF(A126&lt;17,SoC!X$2,IF(A126&lt;33,SoC!X$3,IF(A126&lt;49,SoC!X$4,IF(A126&lt;65,SoC!X$5,IF(A126&lt;81,SoC!X$6,IF(A126&lt;97,SoC!X$7,IF(A126&lt;113,SoC!X$8,IF(A126&lt;129,SoC!X$9,IF(A126&lt;145,SoC!X$10,SoC!X$11)))))))))+IF(BX126&lt;17,SoC!X$15,IF(BX126&lt;33,SoC!X$16,IF(BX126&lt;49,SoC!X$17,IF(BX126&lt;65,SoC!X$18,IF(BX126&lt;81,SoC!X$19,IF(BX126&lt;97,SoC!X$20,IF(BX126&lt;113,SoC!X$21,IF(BX126&lt;129,SoC!X$22,IF(BX126&lt;145,SoC!X$23,SoC!X$24))))))))))/2</f>
        <v>0.71848698255155308</v>
      </c>
      <c r="BH126" s="7">
        <v>39.223096464731533</v>
      </c>
      <c r="BI126" s="7">
        <v>66.614761092150161</v>
      </c>
      <c r="BJ126" s="5">
        <v>6.7860150309294189</v>
      </c>
      <c r="BK126" s="5">
        <v>41.717456455340404</v>
      </c>
      <c r="BL126">
        <f ca="1">VLOOKUP($A126, Calcs!$A$3:'Calcs'!$AXV$180, 1058, FALSE)</f>
        <v>1619</v>
      </c>
      <c r="BM126" s="4"/>
      <c r="BN126" s="5">
        <f t="shared" si="135"/>
        <v>0.64589052056320195</v>
      </c>
      <c r="BO126" s="5" t="str">
        <f t="shared" si="136"/>
        <v>E</v>
      </c>
      <c r="BP126" s="65">
        <f t="shared" si="137"/>
        <v>-2.9524647259610601</v>
      </c>
      <c r="BQ126" s="90">
        <v>9</v>
      </c>
      <c r="BR126" s="8" t="s">
        <v>259</v>
      </c>
      <c r="BS126" s="5">
        <f t="shared" ca="1" si="138"/>
        <v>19.209799619527885</v>
      </c>
      <c r="BT126" s="5">
        <f t="shared" ca="1" si="139"/>
        <v>12.660885008143689</v>
      </c>
      <c r="BU126" s="5">
        <f t="shared" si="140"/>
        <v>-13.919345109853175</v>
      </c>
      <c r="BV126" t="s">
        <v>921</v>
      </c>
      <c r="BX126" s="4">
        <v>137</v>
      </c>
      <c r="BY126" s="4">
        <v>13</v>
      </c>
      <c r="CA126" t="s">
        <v>1117</v>
      </c>
      <c r="CF126" s="64">
        <v>0.15646266039001663</v>
      </c>
      <c r="CG126" s="331" t="s">
        <v>26</v>
      </c>
      <c r="CK126">
        <v>125</v>
      </c>
      <c r="CL126">
        <v>124</v>
      </c>
      <c r="CM126">
        <v>117</v>
      </c>
      <c r="CN126">
        <v>129</v>
      </c>
      <c r="CO126">
        <v>133</v>
      </c>
      <c r="CP126">
        <v>131</v>
      </c>
      <c r="CQ126">
        <v>130</v>
      </c>
      <c r="CR126">
        <v>119</v>
      </c>
      <c r="CS126">
        <v>109</v>
      </c>
      <c r="CT126">
        <v>108</v>
      </c>
      <c r="CY126" s="331" t="s">
        <v>26</v>
      </c>
      <c r="CZ126" s="5">
        <v>43.677402211863395</v>
      </c>
      <c r="DA126" s="5">
        <f t="shared" si="141"/>
        <v>43.618344085527958</v>
      </c>
      <c r="DB126" s="7">
        <v>42.361411239808128</v>
      </c>
      <c r="DC126" s="7">
        <v>63.549160671462836</v>
      </c>
      <c r="DD126" s="7">
        <f t="shared" si="142"/>
        <v>42.280828135257288</v>
      </c>
      <c r="DE126" s="7">
        <f t="shared" si="143"/>
        <v>64.869084471467914</v>
      </c>
      <c r="DF126" s="5">
        <v>7.4766302570074981</v>
      </c>
      <c r="DG126" s="5">
        <f t="shared" si="144"/>
        <v>7.3857628937525712</v>
      </c>
      <c r="DJ126">
        <v>95</v>
      </c>
      <c r="DK126" s="64"/>
      <c r="DL126" s="7">
        <v>41.716746403401451</v>
      </c>
      <c r="DM126" s="7">
        <v>74.108551071503427</v>
      </c>
      <c r="DN126" s="5">
        <v>6.7496913509680825</v>
      </c>
      <c r="DO126">
        <v>48</v>
      </c>
      <c r="DQ126" s="5">
        <v>42.234213944205607</v>
      </c>
      <c r="DR126" s="5">
        <v>44.175660458154205</v>
      </c>
      <c r="DS126" s="5">
        <v>42.234213944205607</v>
      </c>
      <c r="DT126" s="5">
        <f t="shared" si="145"/>
        <v>44.175660458154205</v>
      </c>
      <c r="DU126">
        <v>1611</v>
      </c>
      <c r="DV126" s="5">
        <v>241.75</v>
      </c>
      <c r="DW126" s="7"/>
      <c r="DX126" s="7">
        <v>95</v>
      </c>
      <c r="DY126" s="5" t="s">
        <v>26</v>
      </c>
      <c r="DZ126" s="5"/>
      <c r="EA126" s="7">
        <v>125</v>
      </c>
      <c r="EB126" s="5">
        <v>27.247956403269754</v>
      </c>
      <c r="EC126" s="7">
        <v>42.234213944205607</v>
      </c>
      <c r="ED126" s="68">
        <v>67.574742310728979</v>
      </c>
      <c r="EE126">
        <v>0</v>
      </c>
    </row>
    <row r="127" spans="1:135" ht="14.45" customHeight="1" x14ac:dyDescent="0.2">
      <c r="A127" s="204">
        <v>54</v>
      </c>
      <c r="B127" s="327" t="s">
        <v>3</v>
      </c>
      <c r="C127" s="231" t="s">
        <v>72</v>
      </c>
      <c r="D127" s="158" t="str">
        <f>IFERROR(IFERROR(VLOOKUP(C127, Archive!$I$786:$P$3989, 8, FALSE), VLOOKUP(C127, Archive!$L$786:$Q$6126, 6, FALSE)), "-")</f>
        <v>-</v>
      </c>
      <c r="E127" s="156" t="str">
        <f>IFERROR(VLOOKUP(C127, Archive!$I$786:$S$3989, 11, FALSE), "-")</f>
        <v>-</v>
      </c>
      <c r="F127" s="205">
        <f ca="1">VLOOKUP($A127, Calcs!$A$3:'Calcs'!$ANA$180, 114, FALSE)</f>
        <v>1</v>
      </c>
      <c r="G127" s="206">
        <f ca="1">VLOOKUP($A127, Calcs!$A$3:'Calcs'!$ANA$180, 115, FALSE)</f>
        <v>4</v>
      </c>
      <c r="H127" s="207">
        <f ca="1">VLOOKUP($A127, Calcs!$A$3:'Calcs'!$ANA$180, 116, FALSE)</f>
        <v>2</v>
      </c>
      <c r="I127" s="208">
        <f ca="1">VLOOKUP($A127, Calcs!$A$3:'Calcs'!$ANA$180, 117, FALSE)</f>
        <v>0</v>
      </c>
      <c r="J127" s="209">
        <f ca="1">VLOOKUP($A127, Calcs!$A$3:'Calcs'!$ANA$180, 118, FALSE)</f>
        <v>0</v>
      </c>
      <c r="K127" s="210">
        <f ca="1">VLOOKUP($A127, Calcs!$A$3:'Calcs'!$ANA$180, 119, FALSE)</f>
        <v>2</v>
      </c>
      <c r="L127" s="211">
        <f ca="1">VLOOKUP($A127, Calcs!$A$3:'Calcs'!$ANA$180, 120, FALSE)</f>
        <v>0</v>
      </c>
      <c r="M127" s="212">
        <f ca="1">VLOOKUP($A127, Calcs!$A$3:'Calcs'!$ANA$180, 121, FALSE)</f>
        <v>0</v>
      </c>
      <c r="N127" s="213" t="str">
        <f t="shared" ca="1" si="110"/>
        <v>3-6</v>
      </c>
      <c r="O127" s="214">
        <f ca="1">VLOOKUP($A127, Calcs!$A$3:'Calcs'!$ANA$180, 311, FALSE)/X127</f>
        <v>33.666666666666664</v>
      </c>
      <c r="P127" s="214">
        <f ca="1">VLOOKUP($A127, Calcs!$A$3:'Calcs'!$ANA$180, 406, FALSE)/X127</f>
        <v>43.333333333333336</v>
      </c>
      <c r="Q127" s="214">
        <f t="shared" ca="1" si="111"/>
        <v>-9.6666666666666714</v>
      </c>
      <c r="R127" s="215">
        <f ca="1">VLOOKUP($A127,Calcs!$A$3:'Calcs'!$ANA$180,500,FALSE)/X127</f>
        <v>4.2255555555555553</v>
      </c>
      <c r="S127" s="214">
        <f ca="1">VLOOKUP($A127, Calcs!$A$3:'Calcs'!$ANA$180, 216, FALSE)/X127</f>
        <v>52.564794961959031</v>
      </c>
      <c r="T127" s="215">
        <f ca="1">VLOOKUP($A127, Calcs!$A$3:'Calcs'!$ANA$180, 594, FALSE)/X127</f>
        <v>-3.9955555555555557</v>
      </c>
      <c r="U127" s="214">
        <f ca="1">VLOOKUP($A127, Calcs!$A$3:'Calcs'!$ANA$180, 688, FALSE)/X127</f>
        <v>36.444444444444443</v>
      </c>
      <c r="V127" s="204">
        <f ca="1">VLOOKUP($A127, Calcs!$A$3:'Calcs'!$ANA$180, 782, FALSE)/X127</f>
        <v>40.333333333333336</v>
      </c>
      <c r="W127" s="220">
        <v>10</v>
      </c>
      <c r="X127" s="214">
        <f ca="1">VLOOKUP($A127, Calcs!$A$3:'Calcs'!$ANA$180, 9, FALSE)</f>
        <v>9</v>
      </c>
      <c r="Y127" s="215">
        <f t="shared" ca="1" si="112"/>
        <v>9.545095976860372</v>
      </c>
      <c r="Z127" s="215">
        <f t="shared" ca="1" si="113"/>
        <v>36.267394191653018</v>
      </c>
      <c r="AA127" s="215">
        <f t="shared" ca="1" si="114"/>
        <v>-5.6711111111111157</v>
      </c>
      <c r="AB127" s="204">
        <f t="shared" ca="1" si="115"/>
        <v>36.444444444444443</v>
      </c>
      <c r="AC127" s="204">
        <f t="shared" ca="1" si="116"/>
        <v>40.333333333333336</v>
      </c>
      <c r="AD127" s="158">
        <f t="shared" ca="1" si="117"/>
        <v>18.297243331227246</v>
      </c>
      <c r="AE127" s="215">
        <f t="shared" ca="1" si="118"/>
        <v>6.3508529610858835</v>
      </c>
      <c r="AF127" s="216">
        <f ca="1">VLOOKUP($A127,Calcs!$A$3:'Calcs'!$ANA$180,122,FALSE)</f>
        <v>5</v>
      </c>
      <c r="AG127" s="216">
        <f ca="1">VLOOKUP($A127,Calcs!$A$3:'Calcs'!$ANA$180,123,FALSE)</f>
        <v>7</v>
      </c>
      <c r="AH127" s="216">
        <f ca="1">VLOOKUP($A127,Calcs!$A$3:'Calcs'!$ANA$180,124,FALSE)*2</f>
        <v>0</v>
      </c>
      <c r="AI127" s="216">
        <f ca="1">VLOOKUP($A127,Calcs!$A$3:'Calcs'!$ANA$180,110,FALSE)*8</f>
        <v>0</v>
      </c>
      <c r="AJ127" s="216">
        <f ca="1">VLOOKUP($A127,Calcs!$A$3:'Calcs'!$ANA$180,112,FALSE)*12</f>
        <v>0</v>
      </c>
      <c r="AK127" s="157">
        <v>26</v>
      </c>
      <c r="AL127" s="216">
        <f t="shared" ca="1" si="119"/>
        <v>38</v>
      </c>
      <c r="AM127" s="352">
        <f t="shared" si="120"/>
        <v>26</v>
      </c>
      <c r="AN127" s="219">
        <v>126</v>
      </c>
      <c r="AO127" s="217">
        <f t="shared" ca="1" si="121"/>
        <v>126</v>
      </c>
      <c r="AP127" s="191">
        <f t="shared" ca="1" si="122"/>
        <v>0</v>
      </c>
      <c r="AQ127" s="155">
        <f t="shared" ca="1" si="123"/>
        <v>41.373949765918546</v>
      </c>
      <c r="AR127" s="203">
        <f t="shared" ca="1" si="124"/>
        <v>29.411764705882355</v>
      </c>
      <c r="AS127" s="203">
        <f t="shared" ca="1" si="125"/>
        <v>56.372549019607845</v>
      </c>
      <c r="AT127" s="203">
        <f t="shared" ca="1" si="126"/>
        <v>45.431201601584057</v>
      </c>
      <c r="AU127" s="203">
        <f t="shared" ca="1" si="127"/>
        <v>50.917235494880543</v>
      </c>
      <c r="AV127" s="203">
        <f t="shared" ca="1" si="128"/>
        <v>50.944292737580327</v>
      </c>
      <c r="AW127" s="203">
        <f t="shared" ca="1" si="129"/>
        <v>16.205885714592362</v>
      </c>
      <c r="AX127" s="203">
        <f t="shared" ca="1" si="130"/>
        <v>45.863045187071158</v>
      </c>
      <c r="AY127" s="203">
        <f t="shared" ca="1" si="131"/>
        <v>54.789439442752432</v>
      </c>
      <c r="AZ127" s="203">
        <f t="shared" ca="1" si="132"/>
        <v>28.40060218063249</v>
      </c>
      <c r="BA127" s="203">
        <f t="shared" ca="1" si="133"/>
        <v>23.19164802386279</v>
      </c>
      <c r="BB127" s="203">
        <f t="shared" ca="1" si="134"/>
        <v>33.333333333333329</v>
      </c>
      <c r="BC127" s="204">
        <v>72</v>
      </c>
      <c r="BE127">
        <f ca="1">VLOOKUP($A127, Calcs!$A$3:'Calcs'!$ANA$180, 872, FALSE)</f>
        <v>71</v>
      </c>
      <c r="BF127" s="5">
        <f t="shared" si="109"/>
        <v>8.2210890172793931</v>
      </c>
      <c r="BG127">
        <f>(IF(A127&lt;17,SoC!X$2,IF(A127&lt;33,SoC!X$3,IF(A127&lt;49,SoC!X$4,IF(A127&lt;65,SoC!X$5,IF(A127&lt;81,SoC!X$6,IF(A127&lt;97,SoC!X$7,IF(A127&lt;113,SoC!X$8,IF(A127&lt;129,SoC!X$9,IF(A127&lt;145,SoC!X$10,SoC!X$11)))))))))+IF(BX127&lt;17,SoC!X$15,IF(BX127&lt;33,SoC!X$16,IF(BX127&lt;49,SoC!X$17,IF(BX127&lt;65,SoC!X$18,IF(BX127&lt;81,SoC!X$19,IF(BX127&lt;97,SoC!X$20,IF(BX127&lt;113,SoC!X$21,IF(BX127&lt;129,SoC!X$22,IF(BX127&lt;145,SoC!X$23,SoC!X$24))))))))))/2</f>
        <v>0.68995597182295898</v>
      </c>
      <c r="BH127" s="7">
        <v>45.431201601584057</v>
      </c>
      <c r="BI127" s="7">
        <v>50.917235494880543</v>
      </c>
      <c r="BJ127" s="5">
        <v>6.3508529610858835</v>
      </c>
      <c r="BK127" s="5">
        <v>41.345433525326584</v>
      </c>
      <c r="BL127">
        <f ca="1">VLOOKUP($A127, Calcs!$A$3:'Calcs'!$AXV$180, 1058, FALSE)</f>
        <v>1513</v>
      </c>
      <c r="BM127" s="4"/>
      <c r="BN127" s="5">
        <f t="shared" si="135"/>
        <v>0.64300414870610734</v>
      </c>
      <c r="BO127" s="5" t="str">
        <f t="shared" si="136"/>
        <v>E</v>
      </c>
      <c r="BP127" s="65">
        <f t="shared" si="137"/>
        <v>-3.2444503468855919</v>
      </c>
      <c r="BQ127" s="90">
        <v>9</v>
      </c>
      <c r="BR127" s="8" t="s">
        <v>265</v>
      </c>
      <c r="BS127" s="5">
        <f t="shared" ca="1" si="138"/>
        <v>18.402825622680421</v>
      </c>
      <c r="BT127" s="5">
        <f t="shared" ca="1" si="139"/>
        <v>12.336090236359126</v>
      </c>
      <c r="BU127" s="5">
        <f t="shared" si="140"/>
        <v>-14.291368039866995</v>
      </c>
      <c r="BV127" t="s">
        <v>920</v>
      </c>
      <c r="BX127" s="4">
        <v>151</v>
      </c>
      <c r="BY127" s="4">
        <v>6</v>
      </c>
      <c r="CA127" t="s">
        <v>1117</v>
      </c>
      <c r="CF127" s="64">
        <v>0.56374865734939061</v>
      </c>
      <c r="CG127" s="327" t="s">
        <v>72</v>
      </c>
      <c r="CK127">
        <v>126</v>
      </c>
      <c r="CL127">
        <v>126</v>
      </c>
      <c r="CM127">
        <v>120</v>
      </c>
      <c r="CN127">
        <v>136</v>
      </c>
      <c r="CO127">
        <v>139</v>
      </c>
      <c r="CP127">
        <v>136</v>
      </c>
      <c r="CQ127">
        <v>136</v>
      </c>
      <c r="CR127">
        <v>130</v>
      </c>
      <c r="CS127">
        <v>134</v>
      </c>
      <c r="CT127">
        <v>132</v>
      </c>
      <c r="CY127" s="327" t="s">
        <v>72</v>
      </c>
      <c r="CZ127" s="5">
        <v>43.716560798447432</v>
      </c>
      <c r="DA127" s="5">
        <f t="shared" si="141"/>
        <v>42.543500176297407</v>
      </c>
      <c r="DB127" s="7">
        <v>46.973081626047197</v>
      </c>
      <c r="DC127" s="7">
        <v>51.558752997601921</v>
      </c>
      <c r="DD127" s="7">
        <f t="shared" si="142"/>
        <v>46.826524838976667</v>
      </c>
      <c r="DE127" s="7">
        <f t="shared" si="143"/>
        <v>50.641996315594909</v>
      </c>
      <c r="DF127" s="5">
        <v>6.6068146636635712</v>
      </c>
      <c r="DG127" s="5">
        <f t="shared" si="144"/>
        <v>6.5467047435478918</v>
      </c>
      <c r="DJ127">
        <v>72</v>
      </c>
      <c r="DK127" s="64"/>
      <c r="DL127" s="7">
        <v>45.800627329482964</v>
      </c>
      <c r="DM127" s="7">
        <v>44.224699541545796</v>
      </c>
      <c r="DN127" s="5">
        <v>6.1259353027381325</v>
      </c>
      <c r="DO127">
        <v>42</v>
      </c>
      <c r="DQ127" s="5">
        <v>32.093800938568215</v>
      </c>
      <c r="DR127" s="5">
        <v>36.570350703926159</v>
      </c>
      <c r="DS127" s="5">
        <v>32.093800938568215</v>
      </c>
      <c r="DT127" s="5">
        <f t="shared" si="145"/>
        <v>36.570350703926159</v>
      </c>
      <c r="DU127">
        <v>1511</v>
      </c>
      <c r="DV127" s="5">
        <v>210.25</v>
      </c>
      <c r="DW127" s="7"/>
      <c r="DX127" s="7">
        <v>72</v>
      </c>
      <c r="DY127" s="5" t="s">
        <v>72</v>
      </c>
      <c r="DZ127" s="5"/>
      <c r="EA127" s="7">
        <v>94</v>
      </c>
      <c r="EB127" s="5">
        <v>20.490463215258856</v>
      </c>
      <c r="EC127" s="7">
        <v>32.093800938568215</v>
      </c>
      <c r="ED127" s="68">
        <v>51.350081501709148</v>
      </c>
      <c r="EE127">
        <v>0</v>
      </c>
    </row>
    <row r="128" spans="1:135" ht="14.45" customHeight="1" x14ac:dyDescent="0.2">
      <c r="A128" s="204">
        <v>24</v>
      </c>
      <c r="B128" s="328" t="s">
        <v>5</v>
      </c>
      <c r="C128" s="232" t="s">
        <v>102</v>
      </c>
      <c r="D128" s="158" t="str">
        <f>IFERROR(IFERROR(VLOOKUP(C128, Archive!$I$786:$P$3989, 8, FALSE), VLOOKUP(C128, Archive!$L$786:$Q$6126, 6, FALSE)), "-")</f>
        <v>-</v>
      </c>
      <c r="E128" s="156" t="str">
        <f>IFERROR(VLOOKUP(C128, Archive!$I$786:$S$3989, 11, FALSE), "-")</f>
        <v>-</v>
      </c>
      <c r="F128" s="205">
        <f ca="1">VLOOKUP($A128, Calcs!$A$3:'Calcs'!$ANA$180, 114, FALSE)</f>
        <v>1</v>
      </c>
      <c r="G128" s="206">
        <f ca="1">VLOOKUP($A128, Calcs!$A$3:'Calcs'!$ANA$180, 115, FALSE)</f>
        <v>4</v>
      </c>
      <c r="H128" s="207">
        <f ca="1">VLOOKUP($A128, Calcs!$A$3:'Calcs'!$ANA$180, 116, FALSE)</f>
        <v>0</v>
      </c>
      <c r="I128" s="208">
        <f ca="1">VLOOKUP($A128, Calcs!$A$3:'Calcs'!$ANA$180, 117, FALSE)</f>
        <v>2</v>
      </c>
      <c r="J128" s="209">
        <f ca="1">VLOOKUP($A128, Calcs!$A$3:'Calcs'!$ANA$180, 118, FALSE)</f>
        <v>2</v>
      </c>
      <c r="K128" s="210">
        <f ca="1">VLOOKUP($A128, Calcs!$A$3:'Calcs'!$ANA$180, 119, FALSE)</f>
        <v>1</v>
      </c>
      <c r="L128" s="211">
        <f ca="1">VLOOKUP($A128, Calcs!$A$3:'Calcs'!$ANA$180, 120, FALSE)</f>
        <v>0</v>
      </c>
      <c r="M128" s="212">
        <f ca="1">VLOOKUP($A128, Calcs!$A$3:'Calcs'!$ANA$180, 121, FALSE)</f>
        <v>0</v>
      </c>
      <c r="N128" s="213" t="str">
        <f t="shared" ca="1" si="110"/>
        <v>3-7</v>
      </c>
      <c r="O128" s="214">
        <f ca="1">VLOOKUP($A128, Calcs!$A$3:'Calcs'!$ANA$180, 311, FALSE)/X128</f>
        <v>29.3</v>
      </c>
      <c r="P128" s="214">
        <f ca="1">VLOOKUP($A128, Calcs!$A$3:'Calcs'!$ANA$180, 406, FALSE)/X128</f>
        <v>42</v>
      </c>
      <c r="Q128" s="214">
        <f t="shared" ca="1" si="111"/>
        <v>-12.7</v>
      </c>
      <c r="R128" s="215">
        <f ca="1">VLOOKUP($A128,Calcs!$A$3:'Calcs'!$ANA$180,500,FALSE)/X128</f>
        <v>4.0720000000000001</v>
      </c>
      <c r="S128" s="214">
        <f ca="1">VLOOKUP($A128, Calcs!$A$3:'Calcs'!$ANA$180, 216, FALSE)/X128</f>
        <v>62.023689833526348</v>
      </c>
      <c r="T128" s="215">
        <f ca="1">VLOOKUP($A128, Calcs!$A$3:'Calcs'!$ANA$180, 594, FALSE)/X128</f>
        <v>-3.7039999999999997</v>
      </c>
      <c r="U128" s="214">
        <f ca="1">VLOOKUP($A128, Calcs!$A$3:'Calcs'!$ANA$180, 688, FALSE)/X128</f>
        <v>56.9</v>
      </c>
      <c r="V128" s="204">
        <f ca="1">VLOOKUP($A128, Calcs!$A$3:'Calcs'!$ANA$180, 782, FALSE)/X128</f>
        <v>42.470000000000006</v>
      </c>
      <c r="W128" s="220">
        <v>6</v>
      </c>
      <c r="X128" s="214">
        <f ca="1">VLOOKUP($A128, Calcs!$A$3:'Calcs'!$ANA$180, 9, FALSE)</f>
        <v>10</v>
      </c>
      <c r="Y128" s="215">
        <f t="shared" ca="1" si="112"/>
        <v>9.1601178781925334</v>
      </c>
      <c r="Z128" s="215">
        <f t="shared" ca="1" si="113"/>
        <v>65.410178012570896</v>
      </c>
      <c r="AA128" s="215">
        <f t="shared" ca="1" si="114"/>
        <v>-8.9959999999999987</v>
      </c>
      <c r="AB128" s="204">
        <f t="shared" ca="1" si="115"/>
        <v>56.9</v>
      </c>
      <c r="AC128" s="204">
        <f t="shared" ca="1" si="116"/>
        <v>42.470000000000006</v>
      </c>
      <c r="AD128" s="158">
        <f t="shared" ca="1" si="117"/>
        <v>35.483536500054051</v>
      </c>
      <c r="AE128" s="215">
        <f t="shared" ca="1" si="118"/>
        <v>6.5169011040524474</v>
      </c>
      <c r="AF128" s="216">
        <f ca="1">VLOOKUP($A128,Calcs!$A$3:'Calcs'!$ANA$180,122,FALSE)</f>
        <v>3</v>
      </c>
      <c r="AG128" s="216">
        <f ca="1">VLOOKUP($A128,Calcs!$A$3:'Calcs'!$ANA$180,123,FALSE)</f>
        <v>1</v>
      </c>
      <c r="AH128" s="216">
        <f ca="1">VLOOKUP($A128,Calcs!$A$3:'Calcs'!$ANA$180,124,FALSE)*2</f>
        <v>12</v>
      </c>
      <c r="AI128" s="216">
        <f ca="1">VLOOKUP($A128,Calcs!$A$3:'Calcs'!$ANA$180,110,FALSE)*8</f>
        <v>0</v>
      </c>
      <c r="AJ128" s="216">
        <f ca="1">VLOOKUP($A128,Calcs!$A$3:'Calcs'!$ANA$180,112,FALSE)*12</f>
        <v>0</v>
      </c>
      <c r="AK128" s="157">
        <v>24</v>
      </c>
      <c r="AL128" s="216">
        <f t="shared" ca="1" si="119"/>
        <v>40</v>
      </c>
      <c r="AM128" s="352">
        <f t="shared" si="120"/>
        <v>24</v>
      </c>
      <c r="AN128" s="218">
        <v>127</v>
      </c>
      <c r="AO128" s="217">
        <f t="shared" ca="1" si="121"/>
        <v>128</v>
      </c>
      <c r="AP128" s="191">
        <f t="shared" ca="1" si="122"/>
        <v>-1</v>
      </c>
      <c r="AQ128" s="155">
        <f t="shared" ca="1" si="123"/>
        <v>40.918451282120223</v>
      </c>
      <c r="AR128" s="203">
        <f t="shared" ca="1" si="124"/>
        <v>18.847058823529412</v>
      </c>
      <c r="AS128" s="203">
        <f t="shared" ca="1" si="125"/>
        <v>17.768862745098041</v>
      </c>
      <c r="AT128" s="203">
        <f t="shared" ca="1" si="126"/>
        <v>36.77747001686577</v>
      </c>
      <c r="AU128" s="203">
        <f t="shared" ca="1" si="127"/>
        <v>53.732935153583618</v>
      </c>
      <c r="AV128" s="203">
        <f t="shared" ca="1" si="128"/>
        <v>48.88957930110606</v>
      </c>
      <c r="AW128" s="203">
        <f t="shared" ca="1" si="129"/>
        <v>50.771172947923112</v>
      </c>
      <c r="AX128" s="203">
        <f t="shared" ca="1" si="130"/>
        <v>40.708856716053333</v>
      </c>
      <c r="AY128" s="203">
        <f t="shared" ca="1" si="131"/>
        <v>56.846668034243294</v>
      </c>
      <c r="AZ128" s="203">
        <f t="shared" ca="1" si="132"/>
        <v>44.021403583348665</v>
      </c>
      <c r="BA128" s="203">
        <f t="shared" ca="1" si="133"/>
        <v>39.149888143176739</v>
      </c>
      <c r="BB128" s="203">
        <f t="shared" ca="1" si="134"/>
        <v>35.087719298245609</v>
      </c>
      <c r="BC128" s="204">
        <v>123</v>
      </c>
      <c r="BE128">
        <f ca="1">VLOOKUP($A128, Calcs!$A$3:'Calcs'!$ANA$180, 872, FALSE)</f>
        <v>70</v>
      </c>
      <c r="BF128" s="5">
        <f t="shared" si="109"/>
        <v>4.5471117182100835</v>
      </c>
      <c r="BG128">
        <f>(IF(A128&lt;17,SoC!X$2,IF(A128&lt;33,SoC!X$3,IF(A128&lt;49,SoC!X$4,IF(A128&lt;65,SoC!X$5,IF(A128&lt;81,SoC!X$6,IF(A128&lt;97,SoC!X$7,IF(A128&lt;113,SoC!X$8,IF(A128&lt;129,SoC!X$9,IF(A128&lt;145,SoC!X$10,SoC!X$11)))))))))+IF(BX128&lt;17,SoC!X$15,IF(BX128&lt;33,SoC!X$16,IF(BX128&lt;49,SoC!X$17,IF(BX128&lt;65,SoC!X$18,IF(BX128&lt;81,SoC!X$19,IF(BX128&lt;97,SoC!X$20,IF(BX128&lt;113,SoC!X$21,IF(BX128&lt;129,SoC!X$22,IF(BX128&lt;145,SoC!X$23,SoC!X$24))))))))))/2</f>
        <v>1.0545999147766603</v>
      </c>
      <c r="BH128" s="7">
        <v>36.77747001686577</v>
      </c>
      <c r="BI128" s="7">
        <v>53.732935153583618</v>
      </c>
      <c r="BJ128" s="5">
        <v>6.5169011040524474</v>
      </c>
      <c r="BK128" s="5">
        <v>40.942234364201667</v>
      </c>
      <c r="BL128">
        <f ca="1">VLOOKUP($A128, Calcs!$A$3:'Calcs'!$AXV$180, 1058, FALSE)</f>
        <v>1727</v>
      </c>
      <c r="BM128" s="4"/>
      <c r="BN128" s="5">
        <f t="shared" si="135"/>
        <v>0.63986119091723059</v>
      </c>
      <c r="BO128" s="5" t="str">
        <f t="shared" si="136"/>
        <v>E</v>
      </c>
      <c r="BP128" s="65">
        <f t="shared" si="137"/>
        <v>-3.2420661076272927</v>
      </c>
      <c r="BQ128" s="90">
        <v>5</v>
      </c>
      <c r="BR128" s="8" t="s">
        <v>267</v>
      </c>
      <c r="BS128" s="5">
        <f t="shared" ca="1" si="138"/>
        <v>20.54339308185596</v>
      </c>
      <c r="BT128" s="5">
        <f t="shared" ca="1" si="139"/>
        <v>12.989132848582237</v>
      </c>
      <c r="BU128" s="5">
        <f t="shared" si="140"/>
        <v>-14.694567200991912</v>
      </c>
      <c r="BV128" t="s">
        <v>919</v>
      </c>
      <c r="BX128" s="4">
        <v>89</v>
      </c>
      <c r="BY128" s="4">
        <v>10</v>
      </c>
      <c r="CA128" t="s">
        <v>1117</v>
      </c>
      <c r="CF128" s="64">
        <v>0.44857681604741567</v>
      </c>
      <c r="CG128" s="328" t="s">
        <v>102</v>
      </c>
      <c r="CK128">
        <v>127</v>
      </c>
      <c r="CL128">
        <v>130</v>
      </c>
      <c r="CM128">
        <v>123</v>
      </c>
      <c r="CN128">
        <v>112</v>
      </c>
      <c r="CO128">
        <v>99</v>
      </c>
      <c r="CP128">
        <v>109</v>
      </c>
      <c r="CQ128">
        <v>105</v>
      </c>
      <c r="CR128">
        <v>88</v>
      </c>
      <c r="CS128">
        <v>70</v>
      </c>
      <c r="CT128">
        <v>70</v>
      </c>
      <c r="CY128" s="328" t="s">
        <v>102</v>
      </c>
      <c r="CZ128" s="5">
        <v>39.662012226964123</v>
      </c>
      <c r="DA128" s="5">
        <f t="shared" si="141"/>
        <v>41.331036011776774</v>
      </c>
      <c r="DB128" s="7">
        <v>34.14725457568484</v>
      </c>
      <c r="DC128" s="7">
        <v>49.40047961630696</v>
      </c>
      <c r="DD128" s="7">
        <f t="shared" si="142"/>
        <v>36.115394387978093</v>
      </c>
      <c r="DE128" s="7">
        <f t="shared" si="143"/>
        <v>53.202195689193339</v>
      </c>
      <c r="DF128" s="5">
        <v>6.2878851770686781</v>
      </c>
      <c r="DG128" s="5">
        <f t="shared" si="144"/>
        <v>6.4223672384774053</v>
      </c>
      <c r="DJ128">
        <v>123</v>
      </c>
      <c r="DK128" s="64"/>
      <c r="DL128" s="7">
        <v>49.892373074030857</v>
      </c>
      <c r="DM128" s="7">
        <v>79.814208199397967</v>
      </c>
      <c r="DN128" s="5">
        <v>7.3637416683385011</v>
      </c>
      <c r="DO128">
        <v>41</v>
      </c>
      <c r="DQ128" s="5">
        <v>53.444802863388958</v>
      </c>
      <c r="DR128" s="5">
        <v>52.583602147541718</v>
      </c>
      <c r="DS128" s="5">
        <v>53.444802863388958</v>
      </c>
      <c r="DT128" s="5">
        <f t="shared" si="145"/>
        <v>52.583602147541718</v>
      </c>
      <c r="DU128">
        <v>1770</v>
      </c>
      <c r="DV128" s="5">
        <v>206.75</v>
      </c>
      <c r="DW128" s="7"/>
      <c r="DX128" s="7">
        <v>123</v>
      </c>
      <c r="DY128" s="5" t="s">
        <v>102</v>
      </c>
      <c r="DZ128" s="5"/>
      <c r="EA128" s="7">
        <v>171</v>
      </c>
      <c r="EB128" s="5">
        <v>37.275204359673026</v>
      </c>
      <c r="EC128" s="7">
        <v>53.444802863388958</v>
      </c>
      <c r="ED128" s="68">
        <v>85.511684581422344</v>
      </c>
      <c r="EE128">
        <v>0</v>
      </c>
    </row>
    <row r="129" spans="1:135" ht="14.45" customHeight="1" x14ac:dyDescent="0.2">
      <c r="A129" s="204">
        <v>145</v>
      </c>
      <c r="B129" s="330" t="s">
        <v>398</v>
      </c>
      <c r="C129" s="234" t="s">
        <v>472</v>
      </c>
      <c r="D129" s="158" t="str">
        <f>IFERROR(IFERROR(VLOOKUP(C129, Archive!$I$786:$P$3989, 8, FALSE), VLOOKUP(C129, Archive!$L$786:$Q$6126, 6, FALSE)), "-")</f>
        <v>-</v>
      </c>
      <c r="E129" s="156" t="str">
        <f>IFERROR(VLOOKUP(C129, Archive!$I$786:$S$3989, 11, FALSE), "-")</f>
        <v>-</v>
      </c>
      <c r="F129" s="205">
        <f ca="1">VLOOKUP($A129, Calcs!$A$3:'Calcs'!$ANA$180, 114, FALSE)</f>
        <v>0</v>
      </c>
      <c r="G129" s="206">
        <f ca="1">VLOOKUP($A129, Calcs!$A$3:'Calcs'!$ANA$180, 115, FALSE)</f>
        <v>5</v>
      </c>
      <c r="H129" s="207">
        <f ca="1">VLOOKUP($A129, Calcs!$A$3:'Calcs'!$ANA$180, 116, FALSE)</f>
        <v>0</v>
      </c>
      <c r="I129" s="208">
        <f ca="1">VLOOKUP($A129, Calcs!$A$3:'Calcs'!$ANA$180, 117, FALSE)</f>
        <v>2</v>
      </c>
      <c r="J129" s="209">
        <f ca="1">VLOOKUP($A129, Calcs!$A$3:'Calcs'!$ANA$180, 118, FALSE)</f>
        <v>2</v>
      </c>
      <c r="K129" s="210">
        <f ca="1">VLOOKUP($A129, Calcs!$A$3:'Calcs'!$ANA$180, 119, FALSE)</f>
        <v>1</v>
      </c>
      <c r="L129" s="211">
        <f ca="1">VLOOKUP($A129, Calcs!$A$3:'Calcs'!$ANA$180, 120, FALSE)</f>
        <v>0</v>
      </c>
      <c r="M129" s="212">
        <f ca="1">VLOOKUP($A129, Calcs!$A$3:'Calcs'!$ANA$180, 121, FALSE)</f>
        <v>0</v>
      </c>
      <c r="N129" s="213" t="str">
        <f t="shared" ca="1" si="110"/>
        <v>2-8</v>
      </c>
      <c r="O129" s="214">
        <f ca="1">VLOOKUP($A129, Calcs!$A$3:'Calcs'!$ANA$180, 311, FALSE)/X129</f>
        <v>31.6</v>
      </c>
      <c r="P129" s="214">
        <f ca="1">VLOOKUP($A129, Calcs!$A$3:'Calcs'!$ANA$180, 406, FALSE)/X129</f>
        <v>39.1</v>
      </c>
      <c r="Q129" s="214">
        <f t="shared" ca="1" si="111"/>
        <v>-7.5</v>
      </c>
      <c r="R129" s="215">
        <f ca="1">VLOOKUP($A129,Calcs!$A$3:'Calcs'!$ANA$180,500,FALSE)/X129</f>
        <v>3.6</v>
      </c>
      <c r="S129" s="214">
        <f ca="1">VLOOKUP($A129, Calcs!$A$3:'Calcs'!$ANA$180, 216, FALSE)/X129</f>
        <v>67.486068636925353</v>
      </c>
      <c r="T129" s="215">
        <f ca="1">VLOOKUP($A129, Calcs!$A$3:'Calcs'!$ANA$180, 594, FALSE)/X129</f>
        <v>-6.4970000000000017</v>
      </c>
      <c r="U129" s="214">
        <f ca="1">VLOOKUP($A129, Calcs!$A$3:'Calcs'!$ANA$180, 688, FALSE)/X129</f>
        <v>53.7</v>
      </c>
      <c r="V129" s="204">
        <f ca="1">VLOOKUP($A129, Calcs!$A$3:'Calcs'!$ANA$180, 782, FALSE)/X129</f>
        <v>42.68</v>
      </c>
      <c r="W129" s="220">
        <v>6</v>
      </c>
      <c r="X129" s="214">
        <f ca="1">VLOOKUP($A129, Calcs!$A$3:'Calcs'!$ANA$180, 9, FALSE)</f>
        <v>10</v>
      </c>
      <c r="Y129" s="215">
        <f t="shared" ca="1" si="112"/>
        <v>11.805555555555555</v>
      </c>
      <c r="Z129" s="215">
        <f t="shared" ca="1" si="113"/>
        <v>77.76517418900616</v>
      </c>
      <c r="AA129" s="215">
        <f t="shared" ca="1" si="114"/>
        <v>-1.0029999999999983</v>
      </c>
      <c r="AB129" s="204">
        <f t="shared" ca="1" si="115"/>
        <v>53.7</v>
      </c>
      <c r="AC129" s="204">
        <f t="shared" ca="1" si="116"/>
        <v>42.68</v>
      </c>
      <c r="AD129" s="158">
        <f t="shared" ca="1" si="117"/>
        <v>40.674051027522587</v>
      </c>
      <c r="AE129" s="215">
        <f t="shared" ca="1" si="118"/>
        <v>6.5329931884244301</v>
      </c>
      <c r="AF129" s="216">
        <f ca="1">VLOOKUP($A129,Calcs!$A$3:'Calcs'!$ANA$180,122,FALSE)</f>
        <v>0</v>
      </c>
      <c r="AG129" s="216">
        <f ca="1">VLOOKUP($A129,Calcs!$A$3:'Calcs'!$ANA$180,123,FALSE)</f>
        <v>0</v>
      </c>
      <c r="AH129" s="216">
        <f ca="1">VLOOKUP($A129,Calcs!$A$3:'Calcs'!$ANA$180,124,FALSE)*2</f>
        <v>12</v>
      </c>
      <c r="AI129" s="216">
        <f ca="1">VLOOKUP($A129,Calcs!$A$3:'Calcs'!$ANA$180,110,FALSE)*8</f>
        <v>0</v>
      </c>
      <c r="AJ129" s="216">
        <f ca="1">VLOOKUP($A129,Calcs!$A$3:'Calcs'!$ANA$180,112,FALSE)*12</f>
        <v>0</v>
      </c>
      <c r="AK129" s="157">
        <v>24</v>
      </c>
      <c r="AL129" s="216">
        <f t="shared" ca="1" si="119"/>
        <v>36</v>
      </c>
      <c r="AM129" s="352">
        <f t="shared" si="120"/>
        <v>24</v>
      </c>
      <c r="AN129" s="219">
        <v>128</v>
      </c>
      <c r="AO129" s="217">
        <f t="shared" ca="1" si="121"/>
        <v>127</v>
      </c>
      <c r="AP129" s="191">
        <f t="shared" ca="1" si="122"/>
        <v>1</v>
      </c>
      <c r="AQ129" s="155">
        <f t="shared" ca="1" si="123"/>
        <v>40.972561691508076</v>
      </c>
      <c r="AR129" s="203">
        <f t="shared" ca="1" si="124"/>
        <v>1.2</v>
      </c>
      <c r="AS129" s="203">
        <f t="shared" ca="1" si="125"/>
        <v>8.945333333333334</v>
      </c>
      <c r="AT129" s="203">
        <f t="shared" ca="1" si="126"/>
        <v>41.416648049737873</v>
      </c>
      <c r="AU129" s="203">
        <f t="shared" ca="1" si="127"/>
        <v>59.857081911262789</v>
      </c>
      <c r="AV129" s="203">
        <f t="shared" ca="1" si="128"/>
        <v>63.008866501708482</v>
      </c>
      <c r="AW129" s="203">
        <f t="shared" ca="1" si="129"/>
        <v>65.425023253694533</v>
      </c>
      <c r="AX129" s="203">
        <f t="shared" ca="1" si="130"/>
        <v>53.09947481656161</v>
      </c>
      <c r="AY129" s="203">
        <f t="shared" ca="1" si="131"/>
        <v>57.046038502803079</v>
      </c>
      <c r="AZ129" s="203">
        <f t="shared" ca="1" si="132"/>
        <v>48.330889258236311</v>
      </c>
      <c r="BA129" s="203">
        <f t="shared" ca="1" si="133"/>
        <v>41.014168530947053</v>
      </c>
      <c r="BB129" s="203">
        <f t="shared" ca="1" si="134"/>
        <v>31.578947368421051</v>
      </c>
      <c r="BC129" s="204">
        <v>100</v>
      </c>
      <c r="BE129">
        <f ca="1">VLOOKUP($A129, Calcs!$A$3:'Calcs'!$ANA$180, 872, FALSE)</f>
        <v>66</v>
      </c>
      <c r="BF129" s="5">
        <f t="shared" si="109"/>
        <v>7.2738435753192503</v>
      </c>
      <c r="BG129">
        <f>(IF(A129&lt;17,SoC!X$2,IF(A129&lt;33,SoC!X$3,IF(A129&lt;49,SoC!X$4,IF(A129&lt;65,SoC!X$5,IF(A129&lt;81,SoC!X$6,IF(A129&lt;97,SoC!X$7,IF(A129&lt;113,SoC!X$8,IF(A129&lt;129,SoC!X$9,IF(A129&lt;145,SoC!X$10,SoC!X$11)))))))))+IF(BX129&lt;17,SoC!X$15,IF(BX129&lt;33,SoC!X$16,IF(BX129&lt;49,SoC!X$17,IF(BX129&lt;65,SoC!X$18,IF(BX129&lt;81,SoC!X$19,IF(BX129&lt;97,SoC!X$20,IF(BX129&lt;113,SoC!X$21,IF(BX129&lt;129,SoC!X$22,IF(BX129&lt;145,SoC!X$23,SoC!X$24))))))))))/2</f>
        <v>1.1523144814877622</v>
      </c>
      <c r="BH129" s="7">
        <v>41.416648049737873</v>
      </c>
      <c r="BI129" s="7">
        <v>59.857081911262789</v>
      </c>
      <c r="BJ129" s="5">
        <v>6.5329931884244301</v>
      </c>
      <c r="BK129" s="5">
        <v>40.923044691490631</v>
      </c>
      <c r="BL129">
        <f ca="1">VLOOKUP($A129, Calcs!$A$3:'Calcs'!$AXV$180, 1058, FALSE)</f>
        <v>1752</v>
      </c>
      <c r="BM129" s="4"/>
      <c r="BN129" s="5">
        <f t="shared" si="135"/>
        <v>0.63971122150147275</v>
      </c>
      <c r="BO129" s="5" t="str">
        <f t="shared" si="136"/>
        <v>E</v>
      </c>
      <c r="BP129" s="65">
        <f t="shared" si="137"/>
        <v>-3.2378579999835089</v>
      </c>
      <c r="BQ129" s="90">
        <v>8</v>
      </c>
      <c r="BR129" s="8" t="s">
        <v>264</v>
      </c>
      <c r="BS129" s="5">
        <f t="shared" ca="1" si="138"/>
        <v>21.371135673347812</v>
      </c>
      <c r="BT129" s="5">
        <f t="shared" ca="1" si="139"/>
        <v>13.262168594839531</v>
      </c>
      <c r="BU129" s="5">
        <f t="shared" si="140"/>
        <v>-14.713756873702948</v>
      </c>
      <c r="BV129" t="s">
        <v>919</v>
      </c>
      <c r="BX129" s="4">
        <v>83</v>
      </c>
      <c r="BY129" s="4">
        <v>14</v>
      </c>
      <c r="CA129" t="s">
        <v>1117</v>
      </c>
      <c r="CF129" s="64">
        <v>0.51825752979835848</v>
      </c>
      <c r="CG129" s="330" t="s">
        <v>472</v>
      </c>
      <c r="CK129">
        <v>128</v>
      </c>
      <c r="CL129">
        <v>133</v>
      </c>
      <c r="CM129">
        <v>139</v>
      </c>
      <c r="CN129">
        <v>126</v>
      </c>
      <c r="CO129">
        <v>113</v>
      </c>
      <c r="CP129">
        <v>106</v>
      </c>
      <c r="CQ129">
        <v>111</v>
      </c>
      <c r="CR129">
        <v>104</v>
      </c>
      <c r="CS129">
        <v>94</v>
      </c>
      <c r="CT129">
        <v>89</v>
      </c>
      <c r="CY129" s="330" t="s">
        <v>472</v>
      </c>
      <c r="CZ129" s="5">
        <v>35.213412204450421</v>
      </c>
      <c r="DA129" s="5">
        <f t="shared" si="141"/>
        <v>36.67490326177797</v>
      </c>
      <c r="DB129" s="7">
        <v>35.740048085264789</v>
      </c>
      <c r="DC129" s="7">
        <v>48.201438848920866</v>
      </c>
      <c r="DD129" s="7">
        <f t="shared" si="142"/>
        <v>37.386614799206228</v>
      </c>
      <c r="DE129" s="7">
        <f t="shared" si="143"/>
        <v>51.097586769286771</v>
      </c>
      <c r="DF129" s="5">
        <v>5.4680892457969259</v>
      </c>
      <c r="DG129" s="5">
        <f t="shared" si="144"/>
        <v>5.645044118288582</v>
      </c>
      <c r="DJ129">
        <v>100</v>
      </c>
      <c r="DK129" s="64"/>
      <c r="DL129" s="7">
        <v>48.912581796796303</v>
      </c>
      <c r="DM129" s="7">
        <v>71.370622211848115</v>
      </c>
      <c r="DN129" s="5">
        <v>6.8837282257301737</v>
      </c>
      <c r="DO129">
        <v>40</v>
      </c>
      <c r="DQ129" s="5">
        <v>46.463246472080968</v>
      </c>
      <c r="DR129" s="5">
        <v>47.347434854060722</v>
      </c>
      <c r="DS129" s="5">
        <v>46.463246472080968</v>
      </c>
      <c r="DT129" s="5">
        <f t="shared" si="145"/>
        <v>47.347434854060722</v>
      </c>
      <c r="DU129">
        <v>1781</v>
      </c>
      <c r="DV129" s="5">
        <v>199.25</v>
      </c>
      <c r="DW129" s="7"/>
      <c r="DX129" s="7">
        <v>100</v>
      </c>
      <c r="DY129" s="5" t="s">
        <v>472</v>
      </c>
      <c r="DZ129" s="5"/>
      <c r="EA129" s="7">
        <v>116</v>
      </c>
      <c r="EB129" s="5">
        <v>25.286103542234333</v>
      </c>
      <c r="EC129" s="7">
        <v>46.463246472080968</v>
      </c>
      <c r="ED129" s="68">
        <v>74.341194355329549</v>
      </c>
      <c r="EE129">
        <v>0</v>
      </c>
    </row>
    <row r="130" spans="1:135" ht="14.45" customHeight="1" x14ac:dyDescent="0.2">
      <c r="A130" s="204">
        <v>137</v>
      </c>
      <c r="B130" s="335" t="s">
        <v>323</v>
      </c>
      <c r="C130" s="238" t="s">
        <v>118</v>
      </c>
      <c r="D130" s="158" t="str">
        <f>IFERROR(IFERROR(VLOOKUP(C130, Archive!$I$786:$P$3989, 8, FALSE), VLOOKUP(C130, Archive!$L$786:$Q$6126, 6, FALSE)), "-")</f>
        <v>-</v>
      </c>
      <c r="E130" s="156" t="str">
        <f>IFERROR(VLOOKUP(C130, Archive!$I$786:$S$3989, 11, FALSE), "-")</f>
        <v>-</v>
      </c>
      <c r="F130" s="205">
        <f ca="1">VLOOKUP($A130, Calcs!$A$3:'Calcs'!$ANA$180, 114, FALSE)</f>
        <v>2</v>
      </c>
      <c r="G130" s="206">
        <f ca="1">VLOOKUP($A130, Calcs!$A$3:'Calcs'!$ANA$180, 115, FALSE)</f>
        <v>3</v>
      </c>
      <c r="H130" s="207">
        <f ca="1">VLOOKUP($A130, Calcs!$A$3:'Calcs'!$ANA$180, 116, FALSE)</f>
        <v>1</v>
      </c>
      <c r="I130" s="208">
        <f ca="1">VLOOKUP($A130, Calcs!$A$3:'Calcs'!$ANA$180, 117, FALSE)</f>
        <v>1</v>
      </c>
      <c r="J130" s="209">
        <f ca="1">VLOOKUP($A130, Calcs!$A$3:'Calcs'!$ANA$180, 118, FALSE)</f>
        <v>0</v>
      </c>
      <c r="K130" s="210">
        <f ca="1">VLOOKUP($A130, Calcs!$A$3:'Calcs'!$ANA$180, 119, FALSE)</f>
        <v>2</v>
      </c>
      <c r="L130" s="211">
        <f ca="1">VLOOKUP($A130, Calcs!$A$3:'Calcs'!$ANA$180, 120, FALSE)</f>
        <v>0</v>
      </c>
      <c r="M130" s="212">
        <f ca="1">VLOOKUP($A130, Calcs!$A$3:'Calcs'!$ANA$180, 121, FALSE)</f>
        <v>0</v>
      </c>
      <c r="N130" s="213" t="str">
        <f t="shared" ref="N130:N161" ca="1" si="146">_xlfn.CONCAT(SUM(F130,H130,J130,L130),"-",SUM(G130,I130,K130,M130))</f>
        <v>3-6</v>
      </c>
      <c r="O130" s="214">
        <f ca="1">VLOOKUP($A130, Calcs!$A$3:'Calcs'!$ANA$180, 311, FALSE)/X130</f>
        <v>36.888888888888886</v>
      </c>
      <c r="P130" s="214">
        <f ca="1">VLOOKUP($A130, Calcs!$A$3:'Calcs'!$ANA$180, 406, FALSE)/X130</f>
        <v>46.444444444444443</v>
      </c>
      <c r="Q130" s="214">
        <f t="shared" ref="Q130:Q161" ca="1" si="147">O130-P130</f>
        <v>-9.5555555555555571</v>
      </c>
      <c r="R130" s="215">
        <f ca="1">VLOOKUP($A130,Calcs!$A$3:'Calcs'!$ANA$180,500,FALSE)/X130</f>
        <v>4.3822222222222216</v>
      </c>
      <c r="S130" s="214">
        <f ca="1">VLOOKUP($A130, Calcs!$A$3:'Calcs'!$ANA$180, 216, FALSE)/X130</f>
        <v>55.668567310421196</v>
      </c>
      <c r="T130" s="215">
        <f ca="1">VLOOKUP($A130, Calcs!$A$3:'Calcs'!$ANA$180, 594, FALSE)/X130</f>
        <v>-6.0999999999999988</v>
      </c>
      <c r="U130" s="214">
        <f ca="1">VLOOKUP($A130, Calcs!$A$3:'Calcs'!$ANA$180, 688, FALSE)/X130</f>
        <v>40</v>
      </c>
      <c r="V130" s="204">
        <f ca="1">VLOOKUP($A130, Calcs!$A$3:'Calcs'!$ANA$180, 782, FALSE)/X130</f>
        <v>45.011111111111113</v>
      </c>
      <c r="W130" s="220">
        <v>10</v>
      </c>
      <c r="X130" s="214">
        <f ca="1">VLOOKUP($A130, Calcs!$A$3:'Calcs'!$ANA$180, 9, FALSE)</f>
        <v>9</v>
      </c>
      <c r="Y130" s="215">
        <f t="shared" ref="Y130:Y161" ca="1" si="148">(Q130-MIN(Q:Q))/R130</f>
        <v>9.2292089249492903</v>
      </c>
      <c r="Z130" s="215">
        <f t="shared" ref="Z130:Z161" ca="1" si="149">(S130)*(BG130)</f>
        <v>35.209152758936405</v>
      </c>
      <c r="AA130" s="215">
        <f t="shared" ref="AA130:AA161" ca="1" si="150">Q130-T130</f>
        <v>-3.4555555555555584</v>
      </c>
      <c r="AB130" s="204">
        <f t="shared" ref="AB130:AB161" ca="1" si="151">U130</f>
        <v>40</v>
      </c>
      <c r="AC130" s="204">
        <f t="shared" ref="AC130:AC161" ca="1" si="152">V130</f>
        <v>45.011111111111113</v>
      </c>
      <c r="AD130" s="158">
        <f t="shared" ref="AD130:AD161" ca="1" si="153">IFERROR((AVERAGE((Q130-MIN(Q:Q))*(AB130/100), SQRT((Q130-MIN(Q:Q))*(AB130/100)/100)*100))*BG130, 0)</f>
        <v>17.835689846287984</v>
      </c>
      <c r="AE130" s="215">
        <f t="shared" ref="AE130:AE161" ca="1" si="154">IFERROR(IF(SQRT(AC130)&gt;10, 10, SQRT(AC130)), 0)</f>
        <v>6.7090320547088691</v>
      </c>
      <c r="AF130" s="216">
        <f ca="1">VLOOKUP($A130,Calcs!$A$3:'Calcs'!$ANA$180,122,FALSE)</f>
        <v>7</v>
      </c>
      <c r="AG130" s="216">
        <f ca="1">VLOOKUP($A130,Calcs!$A$3:'Calcs'!$ANA$180,123,FALSE)</f>
        <v>5</v>
      </c>
      <c r="AH130" s="216">
        <f ca="1">VLOOKUP($A130,Calcs!$A$3:'Calcs'!$ANA$180,124,FALSE)*2</f>
        <v>0</v>
      </c>
      <c r="AI130" s="216">
        <f ca="1">VLOOKUP($A130,Calcs!$A$3:'Calcs'!$ANA$180,110,FALSE)*8</f>
        <v>0</v>
      </c>
      <c r="AJ130" s="216">
        <f ca="1">VLOOKUP($A130,Calcs!$A$3:'Calcs'!$ANA$180,112,FALSE)*12</f>
        <v>0</v>
      </c>
      <c r="AK130" s="157">
        <v>23</v>
      </c>
      <c r="AL130" s="216">
        <f t="shared" ref="AL130:AL161" ca="1" si="155">SUM(AF130:AK130)</f>
        <v>35</v>
      </c>
      <c r="AM130" s="352">
        <f t="shared" ref="AM130:AM161" si="156">IFERROR(MID(E130, 2, LEN(E130)-2), 0)+AK130</f>
        <v>23</v>
      </c>
      <c r="AN130" s="218">
        <v>129</v>
      </c>
      <c r="AO130" s="217">
        <f t="shared" ref="AO130:AO161" ca="1" si="157">_xlfn.RANK.EQ(AQ130,AQ:AQ, 0)</f>
        <v>129</v>
      </c>
      <c r="AP130" s="191">
        <f t="shared" ref="AP130:AP161" ca="1" si="158">AN130-AO130</f>
        <v>0</v>
      </c>
      <c r="AQ130" s="155">
        <f t="shared" ref="AQ130:AQ161" ca="1" si="159">((AR130*0.5+AS130*0.5)*3+(AT130*0.35+AU130*0.35+AV130*0.3)*2+(AW130*0.4+AX130*0.3+AY130*0.3)*3+(AZ130*0.35+BA130*0.3+BB130*0.35)*2+(BC130*100/MAX(BC:BC)*(12/12)))/(9+(12/12))</f>
        <v>40.757983901364248</v>
      </c>
      <c r="AR130" s="203">
        <f t="shared" ref="AR130:AR161" ca="1" si="160">(IFERROR(IF((F130+G130)=1, IF(F130=0, 0.333, IF(F130=1, 0.666, 0)), IF((F130+G130)=2, IF(F130=0, 0.166, IF(F130=1, 0.5, IF(F130=2, 0.833, 0))),  (AF130/((F130+G130)*3+H130+I130)))), 0)+((AH130/1000)+(L130*0.005)))*100</f>
        <v>41.17647058823529</v>
      </c>
      <c r="AS130" s="203">
        <f t="shared" ref="AS130:AS161" ca="1" si="161">IF((H130+I130)=0, AR130*0.75, IFERROR(IF((H130+I130)=1, IF(H130=0, AVERAGE(AR130, 100/3), IF(H130=1, AVERAGE(AR130, 200/3), 0)), IF((H130+I130)=2, IF(H130=0, AVERAGE(AR130, 100/6), IF(H130=1, AVERAGE(AR130, 50), IF(H130=2, AVERAGE(AR130, 500/6), 0)))+(((AH130/1000)+(L130*0.005))), ((AG130/((H130+I130)*3+F130+G130))+((AH130/1000)+(L130*0.005)))*100+(0.05*(11-W130)*H130))), 0))</f>
        <v>45.588235294117645</v>
      </c>
      <c r="AT130" s="203">
        <f t="shared" ref="AT130:AT161" ca="1" si="162">IFERROR(AVERAGE((O130-(SMALL(O:O, 1)))/((LARGE(O:O, 1))-(SMALL(O:O, 1))), SQRT((O130-(SMALL(O:O, 1)))/((LARGE(O:O, 1))-(SMALL(O:O, 1)))))*100, 0)</f>
        <v>51.463421268341349</v>
      </c>
      <c r="AU130" s="203">
        <f t="shared" ref="AU130:AU161" ca="1" si="163">IFERROR((1-(P130-(SMALL(P:P, 1)))/((LARGE(P:P, 1))-(SMALL(P:P, 1))))*100,0)</f>
        <v>44.347269624573372</v>
      </c>
      <c r="AV130" s="203">
        <f t="shared" ref="AV130:AV161" ca="1" si="164">IFERROR(Y130*100/MAX(Y:Y),0)</f>
        <v>49.258333530508772</v>
      </c>
      <c r="AW130" s="203">
        <f t="shared" ref="AW130:AW161" ca="1" si="165">IFERROR((Z130-(SMALL(Z:Z, 1)))/((LARGE(Z:Z, 1))-(SMALL(Z:Z, 1)))*100,0)</f>
        <v>14.950740725395887</v>
      </c>
      <c r="AX130" s="203">
        <f t="shared" ref="AX130:AX161" ca="1" si="166">IFERROR((AA130+ABS(MIN(AA:AA)))/(MAX(AA:AA)+ABS(MIN(AA:AA)))*100,0)</f>
        <v>49.297563236532973</v>
      </c>
      <c r="AY130" s="203">
        <f t="shared" ref="AY130:AY161" ca="1" si="167">IFERROR(AVERAGE(AE130/MAX(AE:AE), (AE130-SMALL(AE:AE,1))/(LARGE(AE:AE,1)-SMALL(AE:AE,1)))*100,0)</f>
        <v>59.22704566412321</v>
      </c>
      <c r="AZ130" s="203">
        <f t="shared" ref="AZ130:AZ161" ca="1" si="168">IFERROR(AVERAGE(AD130/MAX(AD:AD), SQRT(AD130/MAX(AD:AD))),0)*100</f>
        <v>27.937612500570491</v>
      </c>
      <c r="BA130" s="203">
        <f t="shared" ref="BA130:BA161" ca="1" si="169">(BL130-MIN($BL$2:$BL$161))/(MAX($BL$2:$BL$161)-MIN($BL$2:$BL$161))*100</f>
        <v>14.466815809097689</v>
      </c>
      <c r="BB130" s="203">
        <f t="shared" ref="BB130:BB161" ca="1" si="170">IFERROR(AL130/MAX(AL:AL), 0)*100</f>
        <v>30.701754385964914</v>
      </c>
      <c r="BC130" s="204">
        <v>56</v>
      </c>
      <c r="BE130">
        <f ca="1">VLOOKUP($A130, Calcs!$A$3:'Calcs'!$ANA$180, 872, FALSE)</f>
        <v>66</v>
      </c>
      <c r="BF130" s="5">
        <f t="shared" si="109"/>
        <v>9.0734025249428534</v>
      </c>
      <c r="BG130">
        <f>(IF(A130&lt;17,SoC!X$2,IF(A130&lt;33,SoC!X$3,IF(A130&lt;49,SoC!X$4,IF(A130&lt;65,SoC!X$5,IF(A130&lt;81,SoC!X$6,IF(A130&lt;97,SoC!X$7,IF(A130&lt;113,SoC!X$8,IF(A130&lt;129,SoC!X$9,IF(A130&lt;145,SoC!X$10,SoC!X$11)))))))))+IF(BX130&lt;17,SoC!X$15,IF(BX130&lt;33,SoC!X$16,IF(BX130&lt;49,SoC!X$17,IF(BX130&lt;65,SoC!X$18,IF(BX130&lt;81,SoC!X$19,IF(BX130&lt;97,SoC!X$20,IF(BX130&lt;113,SoC!X$21,IF(BX130&lt;129,SoC!X$22,IF(BX130&lt;145,SoC!X$23,SoC!X$24))))))))))/2</f>
        <v>0.63247815526851592</v>
      </c>
      <c r="BH130" s="7">
        <v>51.463421268341349</v>
      </c>
      <c r="BI130" s="7">
        <v>44.347269624573372</v>
      </c>
      <c r="BJ130" s="5">
        <v>6.7090320547088691</v>
      </c>
      <c r="BK130" s="5">
        <v>40.734025249428527</v>
      </c>
      <c r="BL130">
        <f ca="1">VLOOKUP($A130, Calcs!$A$3:'Calcs'!$AXV$180, 1058, FALSE)</f>
        <v>1396</v>
      </c>
      <c r="BM130" s="4"/>
      <c r="BN130" s="5">
        <f t="shared" ref="BN130:BN161" si="171">SQRT(BK130/100)</f>
        <v>0.6382321305718518</v>
      </c>
      <c r="BO130" s="5" t="str">
        <f t="shared" ref="BO130:BO161" si="172">IF(BN130&lt;(15/30), "F", IF(BN130&lt;(18/30), "F+", IF(BN130&lt;(19/30), "EF", IF(BN130&lt;(20/30), "E", IF(BN130&lt;(21/30), "DE", IF(BN130&lt;(22/30), "D", IF(BN130&lt;(23/30), "CD", IF(BN130&lt;(24/30), "C", IF(BN130&lt;(25/30), "BC", IF(BN130&lt;(26/30), "B", IF(BN130&lt;(27/30), "AB", IF(BN130&lt;(28/30), "A", IF(BN130&lt;(29/30), "S", "SS")))))))))))))</f>
        <v>E</v>
      </c>
      <c r="BP130" s="65">
        <f t="shared" ref="BP130:BP161" si="173">(((BK130-$BK$1)/15)*3)+((BJ130-$BJ$1)/2)</f>
        <v>-3.1876424552537101</v>
      </c>
      <c r="BQ130" s="90">
        <v>10</v>
      </c>
      <c r="BR130" s="8" t="s">
        <v>264</v>
      </c>
      <c r="BS130" s="5">
        <f t="shared" ref="BS130:BS161" ca="1" si="174">AVERAGE(BL130/100, BJ130*3, S130/2.5)</f>
        <v>18.784841029431693</v>
      </c>
      <c r="BT130" s="5">
        <f t="shared" ref="BT130:BT161" ca="1" si="175">AVERAGE(BK130/4, BK130/5, BS130)</f>
        <v>12.371717463891509</v>
      </c>
      <c r="BU130" s="5">
        <f t="shared" ref="BU130:BU161" si="176">BK130-$BK$1</f>
        <v>-14.902776315765053</v>
      </c>
      <c r="BV130" t="s">
        <v>920</v>
      </c>
      <c r="BX130" s="4">
        <v>157</v>
      </c>
      <c r="BY130" s="4">
        <v>6</v>
      </c>
      <c r="CA130" t="s">
        <v>1117</v>
      </c>
      <c r="CF130" s="64">
        <v>0.40870703648831336</v>
      </c>
      <c r="CG130" s="335" t="s">
        <v>118</v>
      </c>
      <c r="CK130">
        <v>129</v>
      </c>
      <c r="CL130">
        <v>127</v>
      </c>
      <c r="CM130">
        <v>124</v>
      </c>
      <c r="CN130">
        <v>139</v>
      </c>
      <c r="CO130">
        <v>138</v>
      </c>
      <c r="CP130">
        <v>139</v>
      </c>
      <c r="CQ130">
        <v>138</v>
      </c>
      <c r="CR130">
        <v>139</v>
      </c>
      <c r="CS130">
        <v>149</v>
      </c>
      <c r="CT130">
        <v>150</v>
      </c>
      <c r="CY130" s="335" t="s">
        <v>118</v>
      </c>
      <c r="CZ130" s="5">
        <v>43.646037495840922</v>
      </c>
      <c r="DA130" s="5">
        <f t="shared" ref="DA130:DA161" si="177">(CZ130*$DH$1+(AVERAGE(DQ130:DR130))*$DI$1)/8</f>
        <v>41.30638257757694</v>
      </c>
      <c r="DB130" s="7">
        <v>49.104365229311632</v>
      </c>
      <c r="DC130" s="7">
        <v>49.880095923261393</v>
      </c>
      <c r="DD130" s="7">
        <f t="shared" ref="DD130:DD161" si="178">(DB130*$DH$1+DL130*$DI$1)/8</f>
        <v>50.678242017996311</v>
      </c>
      <c r="DE130" s="7">
        <f t="shared" ref="DE130:DE161" si="179">(DC130*$DH$1+DM130*$DI$1)/8</f>
        <v>43.645083932853723</v>
      </c>
      <c r="DF130" s="5">
        <v>6.938119341723664</v>
      </c>
      <c r="DG130" s="5">
        <f t="shared" ref="DG130:DG161" si="180">(DF130*$DH$1+DN130*$DI$1)/8</f>
        <v>6.800437638361899</v>
      </c>
      <c r="DJ130">
        <v>56</v>
      </c>
      <c r="DK130" s="64"/>
      <c r="DL130" s="7">
        <v>61.695379538789062</v>
      </c>
      <c r="DM130" s="7">
        <v>0</v>
      </c>
      <c r="DN130" s="5">
        <v>5.836665714829544</v>
      </c>
      <c r="DO130">
        <v>44</v>
      </c>
      <c r="DQ130" s="5">
        <v>21.347197885404615</v>
      </c>
      <c r="DR130" s="5">
        <v>28.510398414053462</v>
      </c>
      <c r="DS130" s="5">
        <v>21.347197885404615</v>
      </c>
      <c r="DT130" s="5">
        <f t="shared" ref="DT130:DT161" si="181">((DS130-50)*0.75)+50</f>
        <v>28.510398414053462</v>
      </c>
      <c r="DU130">
        <v>1346</v>
      </c>
      <c r="DV130" s="5">
        <v>219.25</v>
      </c>
      <c r="DW130" s="7"/>
      <c r="DX130" s="7">
        <v>56</v>
      </c>
      <c r="DY130" s="5" t="s">
        <v>118</v>
      </c>
      <c r="DZ130" s="5"/>
      <c r="EA130" s="7">
        <v>97</v>
      </c>
      <c r="EB130" s="5">
        <v>21.144414168937331</v>
      </c>
      <c r="EC130" s="7">
        <v>21.347197885404615</v>
      </c>
      <c r="ED130" s="68">
        <v>34.155516616647382</v>
      </c>
      <c r="EE130">
        <v>0</v>
      </c>
    </row>
    <row r="131" spans="1:135" ht="14.45" customHeight="1" x14ac:dyDescent="0.2">
      <c r="A131" s="204">
        <v>157</v>
      </c>
      <c r="B131" s="330" t="s">
        <v>398</v>
      </c>
      <c r="C131" s="234" t="s">
        <v>469</v>
      </c>
      <c r="D131" s="158" t="str">
        <f>IFERROR(IFERROR(VLOOKUP(C131, Archive!$I$786:$P$3989, 8, FALSE), VLOOKUP(C131, Archive!$L$786:$Q$6126, 6, FALSE)), "-")</f>
        <v>-</v>
      </c>
      <c r="E131" s="156" t="str">
        <f>IFERROR(VLOOKUP(C131, Archive!$I$786:$S$3989, 11, FALSE), "-")</f>
        <v>-</v>
      </c>
      <c r="F131" s="205">
        <f ca="1">VLOOKUP($A131, Calcs!$A$3:'Calcs'!$ANA$180, 114, FALSE)</f>
        <v>0</v>
      </c>
      <c r="G131" s="206">
        <f ca="1">VLOOKUP($A131, Calcs!$A$3:'Calcs'!$ANA$180, 115, FALSE)</f>
        <v>5</v>
      </c>
      <c r="H131" s="207">
        <f ca="1">VLOOKUP($A131, Calcs!$A$3:'Calcs'!$ANA$180, 116, FALSE)</f>
        <v>1</v>
      </c>
      <c r="I131" s="208">
        <f ca="1">VLOOKUP($A131, Calcs!$A$3:'Calcs'!$ANA$180, 117, FALSE)</f>
        <v>1</v>
      </c>
      <c r="J131" s="209">
        <f ca="1">VLOOKUP($A131, Calcs!$A$3:'Calcs'!$ANA$180, 118, FALSE)</f>
        <v>1</v>
      </c>
      <c r="K131" s="210">
        <f ca="1">VLOOKUP($A131, Calcs!$A$3:'Calcs'!$ANA$180, 119, FALSE)</f>
        <v>2</v>
      </c>
      <c r="L131" s="211">
        <f ca="1">VLOOKUP($A131, Calcs!$A$3:'Calcs'!$ANA$180, 120, FALSE)</f>
        <v>0</v>
      </c>
      <c r="M131" s="212">
        <f ca="1">VLOOKUP($A131, Calcs!$A$3:'Calcs'!$ANA$180, 121, FALSE)</f>
        <v>0</v>
      </c>
      <c r="N131" s="213" t="str">
        <f t="shared" ca="1" si="146"/>
        <v>2-8</v>
      </c>
      <c r="O131" s="214">
        <f ca="1">VLOOKUP($A131, Calcs!$A$3:'Calcs'!$ANA$180, 311, FALSE)/X131</f>
        <v>32.5</v>
      </c>
      <c r="P131" s="214">
        <f ca="1">VLOOKUP($A131, Calcs!$A$3:'Calcs'!$ANA$180, 406, FALSE)/X131</f>
        <v>43</v>
      </c>
      <c r="Q131" s="214">
        <f t="shared" ca="1" si="147"/>
        <v>-10.5</v>
      </c>
      <c r="R131" s="215">
        <f ca="1">VLOOKUP($A131,Calcs!$A$3:'Calcs'!$ANA$180,500,FALSE)/X131</f>
        <v>3.85</v>
      </c>
      <c r="S131" s="214">
        <f ca="1">VLOOKUP($A131, Calcs!$A$3:'Calcs'!$ANA$180, 216, FALSE)/X131</f>
        <v>64.000543164839399</v>
      </c>
      <c r="T131" s="215">
        <f ca="1">VLOOKUP($A131, Calcs!$A$3:'Calcs'!$ANA$180, 594, FALSE)/X131</f>
        <v>-5.18</v>
      </c>
      <c r="U131" s="214">
        <f ca="1">VLOOKUP($A131, Calcs!$A$3:'Calcs'!$ANA$180, 688, FALSE)/X131</f>
        <v>49.1</v>
      </c>
      <c r="V131" s="204">
        <f ca="1">VLOOKUP($A131, Calcs!$A$3:'Calcs'!$ANA$180, 782, FALSE)/X131</f>
        <v>35.29</v>
      </c>
      <c r="W131" s="220">
        <v>8</v>
      </c>
      <c r="X131" s="214">
        <f ca="1">VLOOKUP($A131, Calcs!$A$3:'Calcs'!$ANA$180, 9, FALSE)</f>
        <v>10</v>
      </c>
      <c r="Y131" s="215">
        <f t="shared" ca="1" si="148"/>
        <v>10.25974025974026</v>
      </c>
      <c r="Z131" s="215">
        <f t="shared" ca="1" si="149"/>
        <v>54.020235164828804</v>
      </c>
      <c r="AA131" s="215">
        <f t="shared" ca="1" si="150"/>
        <v>-5.32</v>
      </c>
      <c r="AB131" s="204">
        <f t="shared" ca="1" si="151"/>
        <v>49.1</v>
      </c>
      <c r="AC131" s="204">
        <f t="shared" ca="1" si="152"/>
        <v>35.29</v>
      </c>
      <c r="AD131" s="158">
        <f t="shared" ca="1" si="153"/>
        <v>26.770887595636321</v>
      </c>
      <c r="AE131" s="215">
        <f t="shared" ca="1" si="154"/>
        <v>5.9405386961116582</v>
      </c>
      <c r="AF131" s="216">
        <f ca="1">VLOOKUP($A131,Calcs!$A$3:'Calcs'!$ANA$180,122,FALSE)</f>
        <v>2</v>
      </c>
      <c r="AG131" s="216">
        <f ca="1">VLOOKUP($A131,Calcs!$A$3:'Calcs'!$ANA$180,123,FALSE)</f>
        <v>3</v>
      </c>
      <c r="AH131" s="216">
        <f ca="1">VLOOKUP($A131,Calcs!$A$3:'Calcs'!$ANA$180,124,FALSE)*2</f>
        <v>6</v>
      </c>
      <c r="AI131" s="216">
        <f ca="1">VLOOKUP($A131,Calcs!$A$3:'Calcs'!$ANA$180,110,FALSE)*8</f>
        <v>0</v>
      </c>
      <c r="AJ131" s="216">
        <f ca="1">VLOOKUP($A131,Calcs!$A$3:'Calcs'!$ANA$180,112,FALSE)*12</f>
        <v>0</v>
      </c>
      <c r="AK131" s="157">
        <v>26</v>
      </c>
      <c r="AL131" s="216">
        <f t="shared" ca="1" si="155"/>
        <v>37</v>
      </c>
      <c r="AM131" s="352">
        <f t="shared" si="156"/>
        <v>26</v>
      </c>
      <c r="AN131" s="219">
        <v>130</v>
      </c>
      <c r="AO131" s="217">
        <f t="shared" ca="1" si="157"/>
        <v>130</v>
      </c>
      <c r="AP131" s="191">
        <f t="shared" ca="1" si="158"/>
        <v>0</v>
      </c>
      <c r="AQ131" s="155">
        <f t="shared" ca="1" si="159"/>
        <v>39.349351746504148</v>
      </c>
      <c r="AR131" s="203">
        <f t="shared" ca="1" si="160"/>
        <v>12.364705882352942</v>
      </c>
      <c r="AS131" s="203">
        <f t="shared" ca="1" si="161"/>
        <v>31.188352941176472</v>
      </c>
      <c r="AT131" s="203">
        <f t="shared" ca="1" si="162"/>
        <v>43.180879699824764</v>
      </c>
      <c r="AU131" s="203">
        <f t="shared" ca="1" si="163"/>
        <v>51.62116040955631</v>
      </c>
      <c r="AV131" s="203">
        <f t="shared" ca="1" si="164"/>
        <v>54.758507664128025</v>
      </c>
      <c r="AW131" s="203">
        <f t="shared" ca="1" si="165"/>
        <v>37.261940318580329</v>
      </c>
      <c r="AX131" s="203">
        <f t="shared" ca="1" si="166"/>
        <v>46.407331899021983</v>
      </c>
      <c r="AY131" s="203">
        <f t="shared" ca="1" si="167"/>
        <v>49.705912326333504</v>
      </c>
      <c r="AZ131" s="203">
        <f t="shared" ca="1" si="168"/>
        <v>36.426545433651711</v>
      </c>
      <c r="BA131" s="203">
        <f t="shared" ca="1" si="169"/>
        <v>33.258762117822521</v>
      </c>
      <c r="BB131" s="203">
        <f t="shared" ca="1" si="170"/>
        <v>32.456140350877192</v>
      </c>
      <c r="BC131" s="204">
        <v>107</v>
      </c>
      <c r="BE131">
        <f ca="1">VLOOKUP($A131, Calcs!$A$3:'Calcs'!$ANA$180, 872, FALSE)</f>
        <v>75</v>
      </c>
      <c r="BF131" s="5">
        <f t="shared" ref="BF131:BF161" si="182">(BQ131)/100*(BK131+50)</f>
        <v>8.0371040411545795</v>
      </c>
      <c r="BG131">
        <f>(IF(A131&lt;17,SoC!X$2,IF(A131&lt;33,SoC!X$3,IF(A131&lt;49,SoC!X$4,IF(A131&lt;65,SoC!X$5,IF(A131&lt;81,SoC!X$6,IF(A131&lt;97,SoC!X$7,IF(A131&lt;113,SoC!X$8,IF(A131&lt;129,SoC!X$9,IF(A131&lt;145,SoC!X$10,SoC!X$11)))))))))+IF(BX131&lt;17,SoC!X$15,IF(BX131&lt;33,SoC!X$16,IF(BX131&lt;49,SoC!X$17,IF(BX131&lt;65,SoC!X$18,IF(BX131&lt;81,SoC!X$19,IF(BX131&lt;97,SoC!X$20,IF(BX131&lt;113,SoC!X$21,IF(BX131&lt;129,SoC!X$22,IF(BX131&lt;145,SoC!X$23,SoC!X$24))))))))))/2</f>
        <v>0.84405901096330738</v>
      </c>
      <c r="BH131" s="7">
        <v>43.180879699824764</v>
      </c>
      <c r="BI131" s="7">
        <v>51.62116040955631</v>
      </c>
      <c r="BJ131" s="5">
        <v>5.9405386961116582</v>
      </c>
      <c r="BK131" s="5">
        <v>39.301156012828677</v>
      </c>
      <c r="BL131">
        <f ca="1">VLOOKUP($A131, Calcs!$A$3:'Calcs'!$AXV$180, 1058, FALSE)</f>
        <v>1648</v>
      </c>
      <c r="BM131" s="4"/>
      <c r="BN131" s="5">
        <f t="shared" si="171"/>
        <v>0.62690634079444973</v>
      </c>
      <c r="BO131" s="5" t="str">
        <f t="shared" si="172"/>
        <v>EF</v>
      </c>
      <c r="BP131" s="65">
        <f t="shared" si="173"/>
        <v>-3.8584629818722851</v>
      </c>
      <c r="BQ131" s="90">
        <v>9</v>
      </c>
      <c r="BR131" s="8" t="s">
        <v>264</v>
      </c>
      <c r="BS131" s="5">
        <f t="shared" ca="1" si="174"/>
        <v>19.967277784756913</v>
      </c>
      <c r="BT131" s="5">
        <f t="shared" ca="1" si="175"/>
        <v>12.55093266350994</v>
      </c>
      <c r="BU131" s="5">
        <f t="shared" si="176"/>
        <v>-16.335645552364902</v>
      </c>
      <c r="BV131" t="s">
        <v>918</v>
      </c>
      <c r="BX131" s="4">
        <v>122</v>
      </c>
      <c r="BY131" s="4">
        <v>11</v>
      </c>
      <c r="CA131" t="s">
        <v>1117</v>
      </c>
      <c r="CF131" s="64">
        <v>0.22137953003583655</v>
      </c>
      <c r="CG131" s="330" t="s">
        <v>469</v>
      </c>
      <c r="CK131">
        <v>130</v>
      </c>
      <c r="CL131">
        <v>128</v>
      </c>
      <c r="CM131">
        <v>122</v>
      </c>
      <c r="CN131">
        <v>118</v>
      </c>
      <c r="CO131">
        <v>129</v>
      </c>
      <c r="CP131">
        <v>112</v>
      </c>
      <c r="CQ131">
        <v>118</v>
      </c>
      <c r="CR131">
        <v>105</v>
      </c>
      <c r="CS131">
        <v>97</v>
      </c>
      <c r="CT131">
        <v>87</v>
      </c>
      <c r="CY131" s="330" t="s">
        <v>469</v>
      </c>
      <c r="CZ131" s="5">
        <v>41.12188237673125</v>
      </c>
      <c r="DA131" s="5">
        <f t="shared" si="177"/>
        <v>41.914672403932954</v>
      </c>
      <c r="DB131" s="7">
        <v>41.617517185286999</v>
      </c>
      <c r="DC131" s="7">
        <v>58.033573141486805</v>
      </c>
      <c r="DD131" s="7">
        <f t="shared" si="178"/>
        <v>44.460563987653167</v>
      </c>
      <c r="DE131" s="7">
        <f t="shared" si="179"/>
        <v>58.504968500300954</v>
      </c>
      <c r="DF131" s="5">
        <v>6.1674549045777383</v>
      </c>
      <c r="DG131" s="5">
        <f t="shared" si="180"/>
        <v>6.3314807054311846</v>
      </c>
      <c r="DJ131">
        <v>107</v>
      </c>
      <c r="DK131" s="64"/>
      <c r="DL131" s="7">
        <v>64.361891604216325</v>
      </c>
      <c r="DM131" s="7">
        <v>61.804736011999964</v>
      </c>
      <c r="DN131" s="5">
        <v>7.4796613114053052</v>
      </c>
      <c r="DO131">
        <v>49</v>
      </c>
      <c r="DQ131" s="5">
        <v>47.101945822108419</v>
      </c>
      <c r="DR131" s="5">
        <v>47.826459366581318</v>
      </c>
      <c r="DS131" s="5">
        <v>47.101945822108419</v>
      </c>
      <c r="DT131" s="5">
        <f t="shared" si="181"/>
        <v>47.826459366581318</v>
      </c>
      <c r="DU131">
        <v>1732</v>
      </c>
      <c r="DV131" s="5">
        <v>244.25</v>
      </c>
      <c r="DW131" s="7"/>
      <c r="DX131" s="7">
        <v>107</v>
      </c>
      <c r="DY131" s="5" t="s">
        <v>469</v>
      </c>
      <c r="DZ131" s="5"/>
      <c r="EA131" s="7">
        <v>144</v>
      </c>
      <c r="EB131" s="5">
        <v>31.389645776566759</v>
      </c>
      <c r="EC131" s="7">
        <v>47.101945822108419</v>
      </c>
      <c r="ED131" s="68">
        <v>75.363113315373468</v>
      </c>
      <c r="EE131">
        <v>0</v>
      </c>
    </row>
    <row r="132" spans="1:135" ht="14.45" customHeight="1" x14ac:dyDescent="0.2">
      <c r="A132" s="204">
        <v>82</v>
      </c>
      <c r="B132" s="326" t="s">
        <v>1</v>
      </c>
      <c r="C132" s="230" t="s">
        <v>45</v>
      </c>
      <c r="D132" s="158" t="str">
        <f>IFERROR(IFERROR(VLOOKUP(C132, Archive!$I$786:$P$3989, 8, FALSE), VLOOKUP(C132, Archive!$L$786:$Q$6126, 6, FALSE)), "-")</f>
        <v>-</v>
      </c>
      <c r="E132" s="156" t="str">
        <f>IFERROR(VLOOKUP(C132, Archive!$I$786:$S$3989, 11, FALSE), "-")</f>
        <v>-</v>
      </c>
      <c r="F132" s="205">
        <f ca="1">VLOOKUP($A132, Calcs!$A$3:'Calcs'!$ANA$180, 114, FALSE)</f>
        <v>1</v>
      </c>
      <c r="G132" s="206">
        <f ca="1">VLOOKUP($A132, Calcs!$A$3:'Calcs'!$ANA$180, 115, FALSE)</f>
        <v>4</v>
      </c>
      <c r="H132" s="207">
        <f ca="1">VLOOKUP($A132, Calcs!$A$3:'Calcs'!$ANA$180, 116, FALSE)</f>
        <v>1</v>
      </c>
      <c r="I132" s="208">
        <f ca="1">VLOOKUP($A132, Calcs!$A$3:'Calcs'!$ANA$180, 117, FALSE)</f>
        <v>1</v>
      </c>
      <c r="J132" s="209">
        <f ca="1">VLOOKUP($A132, Calcs!$A$3:'Calcs'!$ANA$180, 118, FALSE)</f>
        <v>0</v>
      </c>
      <c r="K132" s="210">
        <f ca="1">VLOOKUP($A132, Calcs!$A$3:'Calcs'!$ANA$180, 119, FALSE)</f>
        <v>2</v>
      </c>
      <c r="L132" s="211">
        <f ca="1">VLOOKUP($A132, Calcs!$A$3:'Calcs'!$ANA$180, 120, FALSE)</f>
        <v>0</v>
      </c>
      <c r="M132" s="212">
        <f ca="1">VLOOKUP($A132, Calcs!$A$3:'Calcs'!$ANA$180, 121, FALSE)</f>
        <v>0</v>
      </c>
      <c r="N132" s="213" t="str">
        <f t="shared" ca="1" si="146"/>
        <v>2-7</v>
      </c>
      <c r="O132" s="214">
        <f ca="1">VLOOKUP($A132, Calcs!$A$3:'Calcs'!$ANA$180, 311, FALSE)/X132</f>
        <v>31.666666666666668</v>
      </c>
      <c r="P132" s="214">
        <f ca="1">VLOOKUP($A132, Calcs!$A$3:'Calcs'!$ANA$180, 406, FALSE)/X132</f>
        <v>43.444444444444443</v>
      </c>
      <c r="Q132" s="214">
        <f t="shared" ca="1" si="147"/>
        <v>-11.777777777777775</v>
      </c>
      <c r="R132" s="215">
        <f ca="1">VLOOKUP($A132,Calcs!$A$3:'Calcs'!$ANA$180,500,FALSE)/X132</f>
        <v>3.4655555555555555</v>
      </c>
      <c r="S132" s="214">
        <f ca="1">VLOOKUP($A132, Calcs!$A$3:'Calcs'!$ANA$180, 216, FALSE)/X132</f>
        <v>60.258167827364638</v>
      </c>
      <c r="T132" s="215">
        <f ca="1">VLOOKUP($A132, Calcs!$A$3:'Calcs'!$ANA$180, 594, FALSE)/X132</f>
        <v>-6.1899999999999995</v>
      </c>
      <c r="U132" s="214">
        <f ca="1">VLOOKUP($A132, Calcs!$A$3:'Calcs'!$ANA$180, 688, FALSE)/X132</f>
        <v>46.444444444444443</v>
      </c>
      <c r="V132" s="204">
        <f ca="1">VLOOKUP($A132, Calcs!$A$3:'Calcs'!$ANA$180, 782, FALSE)/X132</f>
        <v>32.922222222222224</v>
      </c>
      <c r="W132" s="220">
        <v>8</v>
      </c>
      <c r="X132" s="214">
        <f ca="1">VLOOKUP($A132, Calcs!$A$3:'Calcs'!$ANA$180, 9, FALSE)</f>
        <v>9</v>
      </c>
      <c r="Y132" s="215">
        <f t="shared" ca="1" si="148"/>
        <v>11.029176017954475</v>
      </c>
      <c r="Z132" s="215">
        <f t="shared" ca="1" si="149"/>
        <v>46.251244910351325</v>
      </c>
      <c r="AA132" s="215">
        <f t="shared" ca="1" si="150"/>
        <v>-5.5877777777777755</v>
      </c>
      <c r="AB132" s="204">
        <f t="shared" ca="1" si="151"/>
        <v>46.444444444444443</v>
      </c>
      <c r="AC132" s="204">
        <f t="shared" ca="1" si="152"/>
        <v>32.922222222222224</v>
      </c>
      <c r="AD132" s="158">
        <f t="shared" ca="1" si="153"/>
        <v>22.982539543525142</v>
      </c>
      <c r="AE132" s="215">
        <f t="shared" ca="1" si="154"/>
        <v>5.7377889663373143</v>
      </c>
      <c r="AF132" s="216">
        <f ca="1">VLOOKUP($A132,Calcs!$A$3:'Calcs'!$ANA$180,122,FALSE)</f>
        <v>4</v>
      </c>
      <c r="AG132" s="216">
        <f ca="1">VLOOKUP($A132,Calcs!$A$3:'Calcs'!$ANA$180,123,FALSE)</f>
        <v>4</v>
      </c>
      <c r="AH132" s="216">
        <f ca="1">VLOOKUP($A132,Calcs!$A$3:'Calcs'!$ANA$180,124,FALSE)*2</f>
        <v>0</v>
      </c>
      <c r="AI132" s="216">
        <f ca="1">VLOOKUP($A132,Calcs!$A$3:'Calcs'!$ANA$180,110,FALSE)*8</f>
        <v>0</v>
      </c>
      <c r="AJ132" s="216">
        <f ca="1">VLOOKUP($A132,Calcs!$A$3:'Calcs'!$ANA$180,112,FALSE)*12</f>
        <v>0</v>
      </c>
      <c r="AK132" s="157">
        <v>21</v>
      </c>
      <c r="AL132" s="216">
        <f t="shared" ca="1" si="155"/>
        <v>29</v>
      </c>
      <c r="AM132" s="352">
        <f t="shared" si="156"/>
        <v>21</v>
      </c>
      <c r="AN132" s="218">
        <v>131</v>
      </c>
      <c r="AO132" s="217">
        <f t="shared" ca="1" si="157"/>
        <v>131</v>
      </c>
      <c r="AP132" s="191">
        <f t="shared" ca="1" si="158"/>
        <v>0</v>
      </c>
      <c r="AQ132" s="155">
        <f t="shared" ca="1" si="159"/>
        <v>38.823663093294918</v>
      </c>
      <c r="AR132" s="203">
        <f t="shared" ca="1" si="160"/>
        <v>23.52941176470588</v>
      </c>
      <c r="AS132" s="203">
        <f t="shared" ca="1" si="161"/>
        <v>36.764705882352942</v>
      </c>
      <c r="AT132" s="203">
        <f t="shared" ca="1" si="162"/>
        <v>41.548234236716176</v>
      </c>
      <c r="AU132" s="203">
        <f t="shared" ca="1" si="163"/>
        <v>50.682593856655288</v>
      </c>
      <c r="AV132" s="203">
        <f t="shared" ca="1" si="164"/>
        <v>58.86515683813878</v>
      </c>
      <c r="AW132" s="203">
        <f t="shared" ca="1" si="165"/>
        <v>28.047399205791624</v>
      </c>
      <c r="AX132" s="203">
        <f t="shared" ca="1" si="166"/>
        <v>45.992227159844305</v>
      </c>
      <c r="AY132" s="203">
        <f t="shared" ca="1" si="167"/>
        <v>47.19397492337913</v>
      </c>
      <c r="AZ132" s="203">
        <f t="shared" ca="1" si="168"/>
        <v>32.936532657314146</v>
      </c>
      <c r="BA132" s="203">
        <f t="shared" ca="1" si="169"/>
        <v>27.665920954511559</v>
      </c>
      <c r="BB132" s="203">
        <f t="shared" ca="1" si="170"/>
        <v>25.438596491228072</v>
      </c>
      <c r="BC132" s="204">
        <v>83</v>
      </c>
      <c r="BE132">
        <f ca="1">VLOOKUP($A132, Calcs!$A$3:'Calcs'!$ANA$180, 872, FALSE)</f>
        <v>71</v>
      </c>
      <c r="BF132" s="5">
        <f t="shared" si="182"/>
        <v>2.6647280451671524</v>
      </c>
      <c r="BG132">
        <f>(IF(A132&lt;17,SoC!X$2,IF(A132&lt;33,SoC!X$3,IF(A132&lt;49,SoC!X$4,IF(A132&lt;65,SoC!X$5,IF(A132&lt;81,SoC!X$6,IF(A132&lt;97,SoC!X$7,IF(A132&lt;113,SoC!X$8,IF(A132&lt;129,SoC!X$9,IF(A132&lt;145,SoC!X$10,SoC!X$11)))))))))+IF(BX132&lt;17,SoC!X$15,IF(BX132&lt;33,SoC!X$16,IF(BX132&lt;49,SoC!X$17,IF(BX132&lt;65,SoC!X$18,IF(BX132&lt;81,SoC!X$19,IF(BX132&lt;97,SoC!X$20,IF(BX132&lt;113,SoC!X$21,IF(BX132&lt;129,SoC!X$22,IF(BX132&lt;145,SoC!X$23,SoC!X$24))))))))))/2</f>
        <v>0.7675514636100097</v>
      </c>
      <c r="BH132" s="7">
        <v>41.548234236716176</v>
      </c>
      <c r="BI132" s="7">
        <v>50.682593856655288</v>
      </c>
      <c r="BJ132" s="5">
        <v>5.7377889663373143</v>
      </c>
      <c r="BK132" s="5">
        <v>38.824268172238426</v>
      </c>
      <c r="BL132">
        <f ca="1">VLOOKUP($A132, Calcs!$A$3:'Calcs'!$AXV$180, 1058, FALSE)</f>
        <v>1573</v>
      </c>
      <c r="BM132" s="4"/>
      <c r="BN132" s="5">
        <f t="shared" si="171"/>
        <v>0.62309123065758532</v>
      </c>
      <c r="BO132" s="5" t="str">
        <f t="shared" si="172"/>
        <v>EF</v>
      </c>
      <c r="BP132" s="65">
        <f t="shared" si="173"/>
        <v>-4.0552154148775088</v>
      </c>
      <c r="BQ132" s="90">
        <v>3</v>
      </c>
      <c r="BR132" s="8" t="s">
        <v>193</v>
      </c>
      <c r="BS132" s="5">
        <f t="shared" ca="1" si="174"/>
        <v>19.015544676652599</v>
      </c>
      <c r="BT132" s="5">
        <f t="shared" ca="1" si="175"/>
        <v>12.162155118053297</v>
      </c>
      <c r="BU132" s="5">
        <f t="shared" si="176"/>
        <v>-16.812533392955153</v>
      </c>
      <c r="BV132" t="s">
        <v>918</v>
      </c>
      <c r="BX132" s="4">
        <v>118</v>
      </c>
      <c r="BY132" s="4">
        <v>5</v>
      </c>
      <c r="CA132" t="s">
        <v>1117</v>
      </c>
      <c r="CF132" s="64">
        <v>0.63227698307216007</v>
      </c>
      <c r="CG132" s="326" t="s">
        <v>45</v>
      </c>
      <c r="CK132">
        <v>131</v>
      </c>
      <c r="CL132">
        <v>129</v>
      </c>
      <c r="CM132">
        <v>130</v>
      </c>
      <c r="CN132">
        <v>137</v>
      </c>
      <c r="CO132">
        <v>127</v>
      </c>
      <c r="CP132">
        <v>124</v>
      </c>
      <c r="CQ132">
        <v>123</v>
      </c>
      <c r="CR132">
        <v>118</v>
      </c>
      <c r="CS132">
        <v>121</v>
      </c>
      <c r="CT132">
        <v>117</v>
      </c>
      <c r="CY132" s="326" t="s">
        <v>45</v>
      </c>
      <c r="CZ132" s="5">
        <v>39.837827271586839</v>
      </c>
      <c r="DA132" s="5">
        <f t="shared" si="177"/>
        <v>39.876518631635527</v>
      </c>
      <c r="DB132" s="7">
        <v>41.617517185286999</v>
      </c>
      <c r="DC132" s="7">
        <v>45.563549160671471</v>
      </c>
      <c r="DD132" s="7">
        <f t="shared" si="178"/>
        <v>40.586333940852818</v>
      </c>
      <c r="DE132" s="7">
        <f t="shared" si="179"/>
        <v>48.136408517350802</v>
      </c>
      <c r="DF132" s="5">
        <v>5.7325823151525697</v>
      </c>
      <c r="DG132" s="5">
        <f t="shared" si="180"/>
        <v>5.7958216082873415</v>
      </c>
      <c r="DJ132">
        <v>83</v>
      </c>
      <c r="DK132" s="64"/>
      <c r="DL132" s="7">
        <v>33.368051229813545</v>
      </c>
      <c r="DM132" s="7">
        <v>66.146424014106088</v>
      </c>
      <c r="DN132" s="5">
        <v>6.2384966602307443</v>
      </c>
      <c r="DO132">
        <v>46</v>
      </c>
      <c r="DQ132" s="5">
        <v>38.739837887972968</v>
      </c>
      <c r="DR132" s="5">
        <v>41.554878415979729</v>
      </c>
      <c r="DS132" s="5">
        <v>38.739837887972968</v>
      </c>
      <c r="DT132" s="5">
        <f t="shared" si="181"/>
        <v>41.554878415979729</v>
      </c>
      <c r="DU132">
        <v>1617</v>
      </c>
      <c r="DV132" s="5">
        <v>229.25</v>
      </c>
      <c r="DW132" s="7"/>
      <c r="DX132" s="7">
        <v>83</v>
      </c>
      <c r="DY132" s="5" t="s">
        <v>45</v>
      </c>
      <c r="DZ132" s="5"/>
      <c r="EA132" s="7">
        <v>95</v>
      </c>
      <c r="EB132" s="5">
        <v>20.708446866485012</v>
      </c>
      <c r="EC132" s="7">
        <v>38.739837887972968</v>
      </c>
      <c r="ED132" s="68">
        <v>61.983740620756748</v>
      </c>
      <c r="EE132">
        <v>0</v>
      </c>
    </row>
    <row r="133" spans="1:135" ht="14.45" customHeight="1" x14ac:dyDescent="0.2">
      <c r="A133" s="204">
        <v>48</v>
      </c>
      <c r="B133" s="332" t="s">
        <v>4</v>
      </c>
      <c r="C133" s="236" t="s">
        <v>78</v>
      </c>
      <c r="D133" s="158" t="str">
        <f>IFERROR(IFERROR(VLOOKUP(C133, Archive!$I$786:$P$3989, 8, FALSE), VLOOKUP(C133, Archive!$L$786:$Q$6126, 6, FALSE)), "-")</f>
        <v>-</v>
      </c>
      <c r="E133" s="156" t="str">
        <f>IFERROR(VLOOKUP(C133, Archive!$I$786:$S$3989, 11, FALSE), "-")</f>
        <v>-</v>
      </c>
      <c r="F133" s="205">
        <f ca="1">VLOOKUP($A133, Calcs!$A$3:'Calcs'!$ANA$180, 114, FALSE)</f>
        <v>2</v>
      </c>
      <c r="G133" s="206">
        <f ca="1">VLOOKUP($A133, Calcs!$A$3:'Calcs'!$ANA$180, 115, FALSE)</f>
        <v>3</v>
      </c>
      <c r="H133" s="207">
        <f ca="1">VLOOKUP($A133, Calcs!$A$3:'Calcs'!$ANA$180, 116, FALSE)</f>
        <v>0</v>
      </c>
      <c r="I133" s="208">
        <f ca="1">VLOOKUP($A133, Calcs!$A$3:'Calcs'!$ANA$180, 117, FALSE)</f>
        <v>2</v>
      </c>
      <c r="J133" s="209">
        <f ca="1">VLOOKUP($A133, Calcs!$A$3:'Calcs'!$ANA$180, 118, FALSE)</f>
        <v>0</v>
      </c>
      <c r="K133" s="210">
        <f ca="1">VLOOKUP($A133, Calcs!$A$3:'Calcs'!$ANA$180, 119, FALSE)</f>
        <v>2</v>
      </c>
      <c r="L133" s="211">
        <f ca="1">VLOOKUP($A133, Calcs!$A$3:'Calcs'!$ANA$180, 120, FALSE)</f>
        <v>0</v>
      </c>
      <c r="M133" s="212">
        <f ca="1">VLOOKUP($A133, Calcs!$A$3:'Calcs'!$ANA$180, 121, FALSE)</f>
        <v>0</v>
      </c>
      <c r="N133" s="213" t="str">
        <f t="shared" ca="1" si="146"/>
        <v>2-7</v>
      </c>
      <c r="O133" s="214">
        <f ca="1">VLOOKUP($A133, Calcs!$A$3:'Calcs'!$ANA$180, 311, FALSE)/X133</f>
        <v>30.333333333333332</v>
      </c>
      <c r="P133" s="214">
        <f ca="1">VLOOKUP($A133, Calcs!$A$3:'Calcs'!$ANA$180, 406, FALSE)/X133</f>
        <v>49.111111111111114</v>
      </c>
      <c r="Q133" s="214">
        <f t="shared" ca="1" si="147"/>
        <v>-18.777777777777782</v>
      </c>
      <c r="R133" s="215">
        <f ca="1">VLOOKUP($A133,Calcs!$A$3:'Calcs'!$ANA$180,500,FALSE)/X133</f>
        <v>3.7422222222222223</v>
      </c>
      <c r="S133" s="214">
        <f ca="1">VLOOKUP($A133, Calcs!$A$3:'Calcs'!$ANA$180, 216, FALSE)/X133</f>
        <v>61.133399730715233</v>
      </c>
      <c r="T133" s="215">
        <f ca="1">VLOOKUP($A133, Calcs!$A$3:'Calcs'!$ANA$180, 594, FALSE)/X133</f>
        <v>-5.9877777777777776</v>
      </c>
      <c r="U133" s="214">
        <f ca="1">VLOOKUP($A133, Calcs!$A$3:'Calcs'!$ANA$180, 688, FALSE)/X133</f>
        <v>49.888888888888886</v>
      </c>
      <c r="V133" s="204">
        <f ca="1">VLOOKUP($A133, Calcs!$A$3:'Calcs'!$ANA$180, 782, FALSE)/X133</f>
        <v>34.68888888888889</v>
      </c>
      <c r="W133" s="220">
        <v>8</v>
      </c>
      <c r="X133" s="214">
        <f ca="1">VLOOKUP($A133, Calcs!$A$3:'Calcs'!$ANA$180, 9, FALSE)</f>
        <v>9</v>
      </c>
      <c r="Y133" s="215">
        <f t="shared" ca="1" si="148"/>
        <v>8.3432304038004741</v>
      </c>
      <c r="Z133" s="215">
        <f t="shared" ca="1" si="149"/>
        <v>55.726055579355311</v>
      </c>
      <c r="AA133" s="215">
        <f t="shared" ca="1" si="150"/>
        <v>-12.790000000000004</v>
      </c>
      <c r="AB133" s="204">
        <f t="shared" ca="1" si="151"/>
        <v>49.888888888888886</v>
      </c>
      <c r="AC133" s="204">
        <f t="shared" ca="1" si="152"/>
        <v>34.68888888888889</v>
      </c>
      <c r="AD133" s="158">
        <f t="shared" ca="1" si="153"/>
        <v>25.087359689785519</v>
      </c>
      <c r="AE133" s="215">
        <f t="shared" ca="1" si="154"/>
        <v>5.8897274036146099</v>
      </c>
      <c r="AF133" s="216">
        <f ca="1">VLOOKUP($A133,Calcs!$A$3:'Calcs'!$ANA$180,122,FALSE)</f>
        <v>6</v>
      </c>
      <c r="AG133" s="216">
        <f ca="1">VLOOKUP($A133,Calcs!$A$3:'Calcs'!$ANA$180,123,FALSE)</f>
        <v>2</v>
      </c>
      <c r="AH133" s="216">
        <f ca="1">VLOOKUP($A133,Calcs!$A$3:'Calcs'!$ANA$180,124,FALSE)*2</f>
        <v>0</v>
      </c>
      <c r="AI133" s="216">
        <f ca="1">VLOOKUP($A133,Calcs!$A$3:'Calcs'!$ANA$180,110,FALSE)*8</f>
        <v>0</v>
      </c>
      <c r="AJ133" s="216">
        <f ca="1">VLOOKUP($A133,Calcs!$A$3:'Calcs'!$ANA$180,112,FALSE)*12</f>
        <v>0</v>
      </c>
      <c r="AK133" s="157">
        <v>27</v>
      </c>
      <c r="AL133" s="216">
        <f t="shared" ca="1" si="155"/>
        <v>35</v>
      </c>
      <c r="AM133" s="352">
        <f t="shared" si="156"/>
        <v>27</v>
      </c>
      <c r="AN133" s="219">
        <v>132</v>
      </c>
      <c r="AO133" s="217">
        <f t="shared" ca="1" si="157"/>
        <v>132</v>
      </c>
      <c r="AP133" s="191">
        <f t="shared" ca="1" si="158"/>
        <v>0</v>
      </c>
      <c r="AQ133" s="155">
        <f t="shared" ca="1" si="159"/>
        <v>38.079792102879047</v>
      </c>
      <c r="AR133" s="203">
        <f t="shared" ca="1" si="160"/>
        <v>35.294117647058826</v>
      </c>
      <c r="AS133" s="203">
        <f t="shared" ca="1" si="161"/>
        <v>25.980392156862749</v>
      </c>
      <c r="AT133" s="203">
        <f t="shared" ca="1" si="162"/>
        <v>38.886873145816367</v>
      </c>
      <c r="AU133" s="203">
        <f t="shared" ca="1" si="163"/>
        <v>38.715870307167222</v>
      </c>
      <c r="AV133" s="203">
        <f t="shared" ca="1" si="164"/>
        <v>44.529669800983861</v>
      </c>
      <c r="AW133" s="203">
        <f t="shared" ca="1" si="165"/>
        <v>39.285157213675525</v>
      </c>
      <c r="AX133" s="203">
        <f t="shared" ca="1" si="166"/>
        <v>34.827459859637912</v>
      </c>
      <c r="AY133" s="203">
        <f t="shared" ca="1" si="167"/>
        <v>49.076393430018108</v>
      </c>
      <c r="AZ133" s="203">
        <f t="shared" ca="1" si="168"/>
        <v>34.892432727624659</v>
      </c>
      <c r="BA133" s="203">
        <f t="shared" ca="1" si="169"/>
        <v>26.32363907531693</v>
      </c>
      <c r="BB133" s="203">
        <f t="shared" ca="1" si="170"/>
        <v>30.701754385964914</v>
      </c>
      <c r="BC133" s="204">
        <v>85</v>
      </c>
      <c r="BE133">
        <f ca="1">VLOOKUP($A133, Calcs!$A$3:'Calcs'!$ANA$180, 872, FALSE)</f>
        <v>61</v>
      </c>
      <c r="BF133" s="5">
        <f t="shared" si="182"/>
        <v>4.4023077881748831</v>
      </c>
      <c r="BG133">
        <f>(IF(A133&lt;17,SoC!X$2,IF(A133&lt;33,SoC!X$3,IF(A133&lt;49,SoC!X$4,IF(A133&lt;65,SoC!X$5,IF(A133&lt;81,SoC!X$6,IF(A133&lt;97,SoC!X$7,IF(A133&lt;113,SoC!X$8,IF(A133&lt;129,SoC!X$9,IF(A133&lt;145,SoC!X$10,SoC!X$11)))))))))+IF(BX133&lt;17,SoC!X$15,IF(BX133&lt;33,SoC!X$16,IF(BX133&lt;49,SoC!X$17,IF(BX133&lt;65,SoC!X$18,IF(BX133&lt;81,SoC!X$19,IF(BX133&lt;97,SoC!X$20,IF(BX133&lt;113,SoC!X$21,IF(BX133&lt;129,SoC!X$22,IF(BX133&lt;145,SoC!X$23,SoC!X$24))))))))))/2</f>
        <v>0.91154844691807457</v>
      </c>
      <c r="BH133" s="7">
        <v>38.886873145816367</v>
      </c>
      <c r="BI133" s="7">
        <v>38.715870307167222</v>
      </c>
      <c r="BJ133" s="5">
        <v>5.8897274036146099</v>
      </c>
      <c r="BK133" s="5">
        <v>38.046155763497651</v>
      </c>
      <c r="BL133">
        <f ca="1">VLOOKUP($A133, Calcs!$A$3:'Calcs'!$AXV$180, 1058, FALSE)</f>
        <v>1555</v>
      </c>
      <c r="BM133" s="4"/>
      <c r="BN133" s="5">
        <f t="shared" si="171"/>
        <v>0.6168156593626466</v>
      </c>
      <c r="BO133" s="5" t="str">
        <f t="shared" si="172"/>
        <v>EF</v>
      </c>
      <c r="BP133" s="65">
        <f t="shared" si="173"/>
        <v>-4.134868677987015</v>
      </c>
      <c r="BQ133" s="90">
        <v>5</v>
      </c>
      <c r="BR133" s="8" t="s">
        <v>259</v>
      </c>
      <c r="BS133" s="5">
        <f t="shared" ca="1" si="174"/>
        <v>19.224180701043306</v>
      </c>
      <c r="BT133" s="5">
        <f t="shared" ca="1" si="175"/>
        <v>12.114983598205749</v>
      </c>
      <c r="BU133" s="5">
        <f t="shared" si="176"/>
        <v>-17.590645801695928</v>
      </c>
      <c r="BV133" t="s">
        <v>918</v>
      </c>
      <c r="BX133" s="4">
        <v>114</v>
      </c>
      <c r="BY133" s="4">
        <v>9</v>
      </c>
      <c r="CA133" t="s">
        <v>1087</v>
      </c>
      <c r="CF133" s="64">
        <v>0.40310119375705472</v>
      </c>
      <c r="CG133" s="332" t="s">
        <v>78</v>
      </c>
      <c r="CK133">
        <v>132</v>
      </c>
      <c r="CL133">
        <v>131</v>
      </c>
      <c r="CM133">
        <v>126</v>
      </c>
      <c r="CN133">
        <v>116</v>
      </c>
      <c r="CO133">
        <v>108</v>
      </c>
      <c r="CP133">
        <v>104</v>
      </c>
      <c r="CQ133">
        <v>108</v>
      </c>
      <c r="CR133">
        <v>127</v>
      </c>
      <c r="CS133">
        <v>125</v>
      </c>
      <c r="CT133">
        <v>130</v>
      </c>
      <c r="CY133" s="332" t="s">
        <v>78</v>
      </c>
      <c r="CZ133" s="5">
        <v>41.567327224452569</v>
      </c>
      <c r="DA133" s="5">
        <f t="shared" si="177"/>
        <v>40.793011216925613</v>
      </c>
      <c r="DB133" s="7">
        <v>38.8476289764317</v>
      </c>
      <c r="DC133" s="7">
        <v>43.645083932853709</v>
      </c>
      <c r="DD133" s="7">
        <f t="shared" si="178"/>
        <v>36.615836902616998</v>
      </c>
      <c r="DE133" s="7">
        <f t="shared" si="179"/>
        <v>46.100121084234402</v>
      </c>
      <c r="DF133" s="5">
        <v>6.1135096303187417</v>
      </c>
      <c r="DG133" s="5">
        <f t="shared" si="180"/>
        <v>6.0857470053482308</v>
      </c>
      <c r="DJ133">
        <v>85</v>
      </c>
      <c r="DK133" s="64"/>
      <c r="DL133" s="7">
        <v>20.993292385914085</v>
      </c>
      <c r="DM133" s="7">
        <v>63.28538114389923</v>
      </c>
      <c r="DN133" s="5">
        <v>5.8914086305546594</v>
      </c>
      <c r="DO133">
        <v>36</v>
      </c>
      <c r="DQ133" s="5">
        <v>33.283199044842227</v>
      </c>
      <c r="DR133" s="5">
        <v>37.462399283631669</v>
      </c>
      <c r="DS133" s="5">
        <v>33.283199044842227</v>
      </c>
      <c r="DT133" s="5">
        <f t="shared" si="181"/>
        <v>37.462399283631669</v>
      </c>
      <c r="DU133">
        <v>1587</v>
      </c>
      <c r="DV133" s="5">
        <v>178.25</v>
      </c>
      <c r="DW133" s="7"/>
      <c r="DX133" s="7">
        <v>85</v>
      </c>
      <c r="DY133" s="5" t="s">
        <v>78</v>
      </c>
      <c r="DZ133" s="5"/>
      <c r="EA133" s="7">
        <v>71</v>
      </c>
      <c r="EB133" s="5">
        <v>15.47683923705722</v>
      </c>
      <c r="EC133" s="7">
        <v>33.283199044842227</v>
      </c>
      <c r="ED133" s="68">
        <v>53.25311847174757</v>
      </c>
      <c r="EE133">
        <v>16</v>
      </c>
    </row>
    <row r="134" spans="1:135" ht="14.45" customHeight="1" x14ac:dyDescent="0.2">
      <c r="A134" s="204">
        <v>109</v>
      </c>
      <c r="B134" s="331" t="s">
        <v>0</v>
      </c>
      <c r="C134" s="235" t="s">
        <v>19</v>
      </c>
      <c r="D134" s="158" t="str">
        <f>IFERROR(IFERROR(VLOOKUP(C134, Archive!$I$786:$P$3989, 8, FALSE), VLOOKUP(C134, Archive!$L$786:$Q$6126, 6, FALSE)), "-")</f>
        <v>-</v>
      </c>
      <c r="E134" s="156" t="str">
        <f>IFERROR(VLOOKUP(C134, Archive!$I$786:$S$3989, 11, FALSE), "-")</f>
        <v>-</v>
      </c>
      <c r="F134" s="205">
        <f ca="1">VLOOKUP($A134, Calcs!$A$3:'Calcs'!$ANA$180, 114, FALSE)</f>
        <v>1</v>
      </c>
      <c r="G134" s="206">
        <f ca="1">VLOOKUP($A134, Calcs!$A$3:'Calcs'!$ANA$180, 115, FALSE)</f>
        <v>4</v>
      </c>
      <c r="H134" s="207">
        <f ca="1">VLOOKUP($A134, Calcs!$A$3:'Calcs'!$ANA$180, 116, FALSE)</f>
        <v>0</v>
      </c>
      <c r="I134" s="208">
        <f ca="1">VLOOKUP($A134, Calcs!$A$3:'Calcs'!$ANA$180, 117, FALSE)</f>
        <v>2</v>
      </c>
      <c r="J134" s="209">
        <f ca="1">VLOOKUP($A134, Calcs!$A$3:'Calcs'!$ANA$180, 118, FALSE)</f>
        <v>1</v>
      </c>
      <c r="K134" s="210">
        <f ca="1">VLOOKUP($A134, Calcs!$A$3:'Calcs'!$ANA$180, 119, FALSE)</f>
        <v>2</v>
      </c>
      <c r="L134" s="211">
        <f ca="1">VLOOKUP($A134, Calcs!$A$3:'Calcs'!$ANA$180, 120, FALSE)</f>
        <v>0</v>
      </c>
      <c r="M134" s="212">
        <f ca="1">VLOOKUP($A134, Calcs!$A$3:'Calcs'!$ANA$180, 121, FALSE)</f>
        <v>0</v>
      </c>
      <c r="N134" s="213" t="str">
        <f t="shared" ca="1" si="146"/>
        <v>2-8</v>
      </c>
      <c r="O134" s="214">
        <f ca="1">VLOOKUP($A134, Calcs!$A$3:'Calcs'!$ANA$180, 311, FALSE)/X134</f>
        <v>30.2</v>
      </c>
      <c r="P134" s="214">
        <f ca="1">VLOOKUP($A134, Calcs!$A$3:'Calcs'!$ANA$180, 406, FALSE)/X134</f>
        <v>45.2</v>
      </c>
      <c r="Q134" s="214">
        <f t="shared" ca="1" si="147"/>
        <v>-15.000000000000004</v>
      </c>
      <c r="R134" s="215">
        <f ca="1">VLOOKUP($A134,Calcs!$A$3:'Calcs'!$ANA$180,500,FALSE)/X134</f>
        <v>3.95</v>
      </c>
      <c r="S134" s="214">
        <f ca="1">VLOOKUP($A134, Calcs!$A$3:'Calcs'!$ANA$180, 216, FALSE)/X134</f>
        <v>61.534335263753029</v>
      </c>
      <c r="T134" s="215">
        <f ca="1">VLOOKUP($A134, Calcs!$A$3:'Calcs'!$ANA$180, 594, FALSE)/X134</f>
        <v>-5.6790000000000003</v>
      </c>
      <c r="U134" s="214">
        <f ca="1">VLOOKUP($A134, Calcs!$A$3:'Calcs'!$ANA$180, 688, FALSE)/X134</f>
        <v>44</v>
      </c>
      <c r="V134" s="204">
        <f ca="1">VLOOKUP($A134, Calcs!$A$3:'Calcs'!$ANA$180, 782, FALSE)/X134</f>
        <v>22.04</v>
      </c>
      <c r="W134" s="220">
        <v>4</v>
      </c>
      <c r="X134" s="214">
        <f ca="1">VLOOKUP($A134, Calcs!$A$3:'Calcs'!$ANA$180, 9, FALSE)</f>
        <v>10</v>
      </c>
      <c r="Y134" s="215">
        <f t="shared" ca="1" si="148"/>
        <v>8.8607594936708853</v>
      </c>
      <c r="Z134" s="215">
        <f t="shared" ca="1" si="149"/>
        <v>65.625623780579517</v>
      </c>
      <c r="AA134" s="215">
        <f t="shared" ca="1" si="150"/>
        <v>-9.3210000000000033</v>
      </c>
      <c r="AB134" s="204">
        <f t="shared" ca="1" si="151"/>
        <v>44</v>
      </c>
      <c r="AC134" s="204">
        <f t="shared" ca="1" si="152"/>
        <v>22.04</v>
      </c>
      <c r="AD134" s="158">
        <f t="shared" ca="1" si="153"/>
        <v>29.137960408618198</v>
      </c>
      <c r="AE134" s="215">
        <f t="shared" ca="1" si="154"/>
        <v>4.6946778377222005</v>
      </c>
      <c r="AF134" s="216">
        <f ca="1">VLOOKUP($A134,Calcs!$A$3:'Calcs'!$ANA$180,122,FALSE)</f>
        <v>3</v>
      </c>
      <c r="AG134" s="216">
        <f ca="1">VLOOKUP($A134,Calcs!$A$3:'Calcs'!$ANA$180,123,FALSE)</f>
        <v>1</v>
      </c>
      <c r="AH134" s="216">
        <f ca="1">VLOOKUP($A134,Calcs!$A$3:'Calcs'!$ANA$180,124,FALSE)*2</f>
        <v>6</v>
      </c>
      <c r="AI134" s="216">
        <f ca="1">VLOOKUP($A134,Calcs!$A$3:'Calcs'!$ANA$180,110,FALSE)*8</f>
        <v>0</v>
      </c>
      <c r="AJ134" s="216">
        <f ca="1">VLOOKUP($A134,Calcs!$A$3:'Calcs'!$ANA$180,112,FALSE)*12</f>
        <v>0</v>
      </c>
      <c r="AK134" s="157">
        <v>19</v>
      </c>
      <c r="AL134" s="216">
        <f t="shared" ca="1" si="155"/>
        <v>29</v>
      </c>
      <c r="AM134" s="352">
        <f t="shared" si="156"/>
        <v>19</v>
      </c>
      <c r="AN134" s="218">
        <v>133</v>
      </c>
      <c r="AO134" s="217">
        <f t="shared" ca="1" si="157"/>
        <v>133</v>
      </c>
      <c r="AP134" s="191">
        <f t="shared" ca="1" si="158"/>
        <v>0</v>
      </c>
      <c r="AQ134" s="155">
        <f t="shared" ca="1" si="159"/>
        <v>36.095041574339263</v>
      </c>
      <c r="AR134" s="203">
        <f t="shared" ca="1" si="160"/>
        <v>18.247058823529414</v>
      </c>
      <c r="AS134" s="203">
        <f t="shared" ca="1" si="161"/>
        <v>17.462862745098043</v>
      </c>
      <c r="AT134" s="203">
        <f t="shared" ca="1" si="162"/>
        <v>38.617122275862862</v>
      </c>
      <c r="AU134" s="203">
        <f t="shared" ca="1" si="163"/>
        <v>46.975255972696232</v>
      </c>
      <c r="AV134" s="203">
        <f t="shared" ca="1" si="164"/>
        <v>47.291837255191474</v>
      </c>
      <c r="AW134" s="203">
        <f t="shared" ca="1" si="165"/>
        <v>51.026706012306555</v>
      </c>
      <c r="AX134" s="203">
        <f t="shared" ca="1" si="166"/>
        <v>40.205047022238091</v>
      </c>
      <c r="AY134" s="203">
        <f t="shared" ca="1" si="167"/>
        <v>34.270505864641002</v>
      </c>
      <c r="AZ134" s="203">
        <f t="shared" ca="1" si="168"/>
        <v>38.543077624668541</v>
      </c>
      <c r="BA134" s="203">
        <f t="shared" ca="1" si="169"/>
        <v>33.929903057419835</v>
      </c>
      <c r="BB134" s="203">
        <f t="shared" ca="1" si="170"/>
        <v>25.438596491228072</v>
      </c>
      <c r="BC134" s="204">
        <v>93</v>
      </c>
      <c r="BE134">
        <f ca="1">VLOOKUP($A134, Calcs!$A$3:'Calcs'!$ANA$180, 872, FALSE)</f>
        <v>63</v>
      </c>
      <c r="BF134" s="5">
        <f t="shared" si="182"/>
        <v>7.7526060958781287</v>
      </c>
      <c r="BG134">
        <f>(IF(A134&lt;17,SoC!X$2,IF(A134&lt;33,SoC!X$3,IF(A134&lt;49,SoC!X$4,IF(A134&lt;65,SoC!X$5,IF(A134&lt;81,SoC!X$6,IF(A134&lt;97,SoC!X$7,IF(A134&lt;113,SoC!X$8,IF(A134&lt;129,SoC!X$9,IF(A134&lt;145,SoC!X$10,SoC!X$11)))))))))+IF(BX134&lt;17,SoC!X$15,IF(BX134&lt;33,SoC!X$16,IF(BX134&lt;49,SoC!X$17,IF(BX134&lt;65,SoC!X$18,IF(BX134&lt;81,SoC!X$19,IF(BX134&lt;97,SoC!X$20,IF(BX134&lt;113,SoC!X$21,IF(BX134&lt;129,SoC!X$22,IF(BX134&lt;145,SoC!X$23,SoC!X$24))))))))))/2</f>
        <v>1.0664878965424767</v>
      </c>
      <c r="BH134" s="7">
        <v>38.617122275862862</v>
      </c>
      <c r="BI134" s="7">
        <v>46.975255972696232</v>
      </c>
      <c r="BJ134" s="5">
        <v>4.6946778377222005</v>
      </c>
      <c r="BK134" s="5">
        <v>36.140067731979215</v>
      </c>
      <c r="BL134">
        <f ca="1">VLOOKUP($A134, Calcs!$A$3:'Calcs'!$AXV$180, 1058, FALSE)</f>
        <v>1657</v>
      </c>
      <c r="BM134" s="4"/>
      <c r="BN134" s="5">
        <f t="shared" si="171"/>
        <v>0.6011660979461434</v>
      </c>
      <c r="BO134" s="5" t="str">
        <f t="shared" si="172"/>
        <v>EF</v>
      </c>
      <c r="BP134" s="65">
        <f t="shared" si="173"/>
        <v>-5.1136110672369064</v>
      </c>
      <c r="BQ134" s="90">
        <v>9</v>
      </c>
      <c r="BR134" s="8" t="s">
        <v>267</v>
      </c>
      <c r="BS134" s="5">
        <f t="shared" ca="1" si="174"/>
        <v>18.422589206222607</v>
      </c>
      <c r="BT134" s="5">
        <f t="shared" ca="1" si="175"/>
        <v>11.561873228537751</v>
      </c>
      <c r="BU134" s="5">
        <f t="shared" si="176"/>
        <v>-19.496733833214364</v>
      </c>
      <c r="BV134" t="s">
        <v>917</v>
      </c>
      <c r="BX134" s="4">
        <v>49</v>
      </c>
      <c r="BY134" s="4">
        <v>3</v>
      </c>
      <c r="CA134" t="s">
        <v>1092</v>
      </c>
      <c r="CF134" s="64">
        <v>0.48873143289152238</v>
      </c>
      <c r="CG134" s="331" t="s">
        <v>19</v>
      </c>
      <c r="CK134">
        <v>133</v>
      </c>
      <c r="CL134">
        <v>132</v>
      </c>
      <c r="CM134">
        <v>132</v>
      </c>
      <c r="CN134">
        <v>130</v>
      </c>
      <c r="CO134">
        <v>124</v>
      </c>
      <c r="CP134">
        <v>118</v>
      </c>
      <c r="CQ134">
        <v>117</v>
      </c>
      <c r="CR134">
        <v>121</v>
      </c>
      <c r="CS134">
        <v>113</v>
      </c>
      <c r="CT134">
        <v>113</v>
      </c>
      <c r="CY134" s="331" t="s">
        <v>19</v>
      </c>
      <c r="CZ134" s="5">
        <v>38.278337476532883</v>
      </c>
      <c r="DA134" s="5">
        <f t="shared" si="177"/>
        <v>38.77874103015624</v>
      </c>
      <c r="DB134" s="7">
        <v>37.822479122145971</v>
      </c>
      <c r="DC134" s="7">
        <v>48.681055155875299</v>
      </c>
      <c r="DD134" s="7">
        <f t="shared" si="178"/>
        <v>36.895108095599142</v>
      </c>
      <c r="DE134" s="7">
        <f t="shared" si="179"/>
        <v>51.625692453415915</v>
      </c>
      <c r="DF134" s="5">
        <v>4.8283019789569916</v>
      </c>
      <c r="DG134" s="5">
        <f t="shared" si="180"/>
        <v>5.014982204329347</v>
      </c>
      <c r="DJ134">
        <v>93</v>
      </c>
      <c r="DK134" s="64"/>
      <c r="DL134" s="7">
        <v>30.403510909771349</v>
      </c>
      <c r="DM134" s="7">
        <v>72.23815353620023</v>
      </c>
      <c r="DN134" s="5">
        <v>6.3217437819358393</v>
      </c>
      <c r="DO134">
        <v>39</v>
      </c>
      <c r="DQ134" s="5">
        <v>41.178932463451162</v>
      </c>
      <c r="DR134" s="5">
        <v>43.384199347588371</v>
      </c>
      <c r="DS134" s="5">
        <v>41.178932463451162</v>
      </c>
      <c r="DT134" s="5">
        <f t="shared" si="181"/>
        <v>43.384199347588371</v>
      </c>
      <c r="DU134">
        <v>1743</v>
      </c>
      <c r="DV134" s="5">
        <v>192.75</v>
      </c>
      <c r="DW134" s="7"/>
      <c r="DX134" s="7">
        <v>93</v>
      </c>
      <c r="DY134" s="5" t="s">
        <v>19</v>
      </c>
      <c r="DZ134" s="5"/>
      <c r="EA134" s="7">
        <v>84</v>
      </c>
      <c r="EB134" s="5">
        <v>18.310626702997276</v>
      </c>
      <c r="EC134" s="7">
        <v>41.178932463451162</v>
      </c>
      <c r="ED134" s="68">
        <v>65.886291941521861</v>
      </c>
      <c r="EE134">
        <v>8</v>
      </c>
    </row>
    <row r="135" spans="1:135" ht="14.45" customHeight="1" x14ac:dyDescent="0.2">
      <c r="A135" s="204">
        <v>140</v>
      </c>
      <c r="B135" s="335" t="s">
        <v>323</v>
      </c>
      <c r="C135" s="238" t="s">
        <v>393</v>
      </c>
      <c r="D135" s="158" t="str">
        <f>IFERROR(IFERROR(VLOOKUP(C135, Archive!$I$786:$P$3989, 8, FALSE), VLOOKUP(C135, Archive!$L$786:$Q$6126, 6, FALSE)), "-")</f>
        <v>-</v>
      </c>
      <c r="E135" s="156" t="str">
        <f>IFERROR(VLOOKUP(C135, Archive!$I$786:$S$3989, 11, FALSE), "-")</f>
        <v>-</v>
      </c>
      <c r="F135" s="205">
        <f ca="1">VLOOKUP($A135, Calcs!$A$3:'Calcs'!$ANA$180, 114, FALSE)</f>
        <v>0</v>
      </c>
      <c r="G135" s="206">
        <f ca="1">VLOOKUP($A135, Calcs!$A$3:'Calcs'!$ANA$180, 115, FALSE)</f>
        <v>5</v>
      </c>
      <c r="H135" s="207">
        <f ca="1">VLOOKUP($A135, Calcs!$A$3:'Calcs'!$ANA$180, 116, FALSE)</f>
        <v>1</v>
      </c>
      <c r="I135" s="208">
        <f ca="1">VLOOKUP($A135, Calcs!$A$3:'Calcs'!$ANA$180, 117, FALSE)</f>
        <v>1</v>
      </c>
      <c r="J135" s="209">
        <f ca="1">VLOOKUP($A135, Calcs!$A$3:'Calcs'!$ANA$180, 118, FALSE)</f>
        <v>0</v>
      </c>
      <c r="K135" s="210">
        <f ca="1">VLOOKUP($A135, Calcs!$A$3:'Calcs'!$ANA$180, 119, FALSE)</f>
        <v>2</v>
      </c>
      <c r="L135" s="211">
        <f ca="1">VLOOKUP($A135, Calcs!$A$3:'Calcs'!$ANA$180, 120, FALSE)</f>
        <v>0</v>
      </c>
      <c r="M135" s="212">
        <f ca="1">VLOOKUP($A135, Calcs!$A$3:'Calcs'!$ANA$180, 121, FALSE)</f>
        <v>0</v>
      </c>
      <c r="N135" s="213" t="str">
        <f t="shared" ca="1" si="146"/>
        <v>1-8</v>
      </c>
      <c r="O135" s="214">
        <f ca="1">VLOOKUP($A135, Calcs!$A$3:'Calcs'!$ANA$180, 311, FALSE)/X135</f>
        <v>38.555555555555557</v>
      </c>
      <c r="P135" s="214">
        <f ca="1">VLOOKUP($A135, Calcs!$A$3:'Calcs'!$ANA$180, 406, FALSE)/X135</f>
        <v>50.555555555555557</v>
      </c>
      <c r="Q135" s="214">
        <f t="shared" ca="1" si="147"/>
        <v>-12</v>
      </c>
      <c r="R135" s="215">
        <f ca="1">VLOOKUP($A135,Calcs!$A$3:'Calcs'!$ANA$180,500,FALSE)/X135</f>
        <v>3.8844444444444437</v>
      </c>
      <c r="S135" s="214">
        <f ca="1">VLOOKUP($A135, Calcs!$A$3:'Calcs'!$ANA$180, 216, FALSE)/X135</f>
        <v>59.664787769300801</v>
      </c>
      <c r="T135" s="215">
        <f ca="1">VLOOKUP($A135, Calcs!$A$3:'Calcs'!$ANA$180, 594, FALSE)/X135</f>
        <v>-9.8911111111111119</v>
      </c>
      <c r="U135" s="214">
        <f ca="1">VLOOKUP($A135, Calcs!$A$3:'Calcs'!$ANA$180, 688, FALSE)/X135</f>
        <v>38.333333333333336</v>
      </c>
      <c r="V135" s="204">
        <f ca="1">VLOOKUP($A135, Calcs!$A$3:'Calcs'!$ANA$180, 782, FALSE)/X135</f>
        <v>35</v>
      </c>
      <c r="W135" s="220">
        <v>7</v>
      </c>
      <c r="X135" s="214">
        <f ca="1">VLOOKUP($A135, Calcs!$A$3:'Calcs'!$ANA$180, 9, FALSE)</f>
        <v>9</v>
      </c>
      <c r="Y135" s="215">
        <f t="shared" ca="1" si="148"/>
        <v>9.7826086956521756</v>
      </c>
      <c r="Z135" s="215">
        <f t="shared" ca="1" si="149"/>
        <v>57.827968992129996</v>
      </c>
      <c r="AA135" s="215">
        <f t="shared" ca="1" si="150"/>
        <v>-2.1088888888888881</v>
      </c>
      <c r="AB135" s="204">
        <f t="shared" ca="1" si="151"/>
        <v>38.333333333333336</v>
      </c>
      <c r="AC135" s="204">
        <f t="shared" ca="1" si="152"/>
        <v>35</v>
      </c>
      <c r="AD135" s="158">
        <f t="shared" ca="1" si="153"/>
        <v>25.554775564487279</v>
      </c>
      <c r="AE135" s="215">
        <f t="shared" ca="1" si="154"/>
        <v>5.9160797830996161</v>
      </c>
      <c r="AF135" s="216">
        <f ca="1">VLOOKUP($A135,Calcs!$A$3:'Calcs'!$ANA$180,122,FALSE)</f>
        <v>1</v>
      </c>
      <c r="AG135" s="216">
        <f ca="1">VLOOKUP($A135,Calcs!$A$3:'Calcs'!$ANA$180,123,FALSE)</f>
        <v>3</v>
      </c>
      <c r="AH135" s="216">
        <f ca="1">VLOOKUP($A135,Calcs!$A$3:'Calcs'!$ANA$180,124,FALSE)*2</f>
        <v>0</v>
      </c>
      <c r="AI135" s="216">
        <f ca="1">VLOOKUP($A135,Calcs!$A$3:'Calcs'!$ANA$180,110,FALSE)*8</f>
        <v>0</v>
      </c>
      <c r="AJ135" s="216">
        <f ca="1">VLOOKUP($A135,Calcs!$A$3:'Calcs'!$ANA$180,112,FALSE)*12</f>
        <v>0</v>
      </c>
      <c r="AK135" s="157">
        <v>23</v>
      </c>
      <c r="AL135" s="216">
        <f t="shared" ca="1" si="155"/>
        <v>27</v>
      </c>
      <c r="AM135" s="352">
        <f t="shared" si="156"/>
        <v>23</v>
      </c>
      <c r="AN135" s="219">
        <v>134</v>
      </c>
      <c r="AO135" s="217">
        <f t="shared" ca="1" si="157"/>
        <v>134</v>
      </c>
      <c r="AP135" s="191">
        <f t="shared" ca="1" si="158"/>
        <v>0</v>
      </c>
      <c r="AQ135" s="155">
        <f t="shared" ca="1" si="159"/>
        <v>35.669596429149621</v>
      </c>
      <c r="AR135" s="203">
        <f t="shared" ca="1" si="160"/>
        <v>5.8823529411764701</v>
      </c>
      <c r="AS135" s="203">
        <f t="shared" ca="1" si="161"/>
        <v>27.941176470588236</v>
      </c>
      <c r="AT135" s="203">
        <f t="shared" ca="1" si="162"/>
        <v>54.494529450645402</v>
      </c>
      <c r="AU135" s="203">
        <f t="shared" ca="1" si="163"/>
        <v>35.665529010238892</v>
      </c>
      <c r="AV135" s="203">
        <f t="shared" ca="1" si="164"/>
        <v>52.211950758448985</v>
      </c>
      <c r="AW135" s="203">
        <f t="shared" ca="1" si="165"/>
        <v>41.778166848534056</v>
      </c>
      <c r="AX135" s="203">
        <f t="shared" ca="1" si="166"/>
        <v>51.38514391654688</v>
      </c>
      <c r="AY135" s="203">
        <f t="shared" ca="1" si="167"/>
        <v>49.402882287778404</v>
      </c>
      <c r="AZ135" s="203">
        <f t="shared" ca="1" si="168"/>
        <v>35.320928355570722</v>
      </c>
      <c r="BA135" s="203">
        <f t="shared" ca="1" si="169"/>
        <v>26.398210290827741</v>
      </c>
      <c r="BB135" s="203">
        <f t="shared" ca="1" si="170"/>
        <v>23.684210526315788</v>
      </c>
      <c r="BC135" s="204">
        <v>49</v>
      </c>
      <c r="BE135">
        <f ca="1">VLOOKUP($A135, Calcs!$A$3:'Calcs'!$ANA$180, 872, FALSE)</f>
        <v>63</v>
      </c>
      <c r="BF135" s="5">
        <f t="shared" si="182"/>
        <v>2.5691776444142622</v>
      </c>
      <c r="BG135">
        <f>(IF(A135&lt;17,SoC!X$2,IF(A135&lt;33,SoC!X$3,IF(A135&lt;49,SoC!X$4,IF(A135&lt;65,SoC!X$5,IF(A135&lt;81,SoC!X$6,IF(A135&lt;97,SoC!X$7,IF(A135&lt;113,SoC!X$8,IF(A135&lt;129,SoC!X$9,IF(A135&lt;145,SoC!X$10,SoC!X$11)))))))))+IF(BX135&lt;17,SoC!X$15,IF(BX135&lt;33,SoC!X$16,IF(BX135&lt;49,SoC!X$17,IF(BX135&lt;65,SoC!X$18,IF(BX135&lt;81,SoC!X$19,IF(BX135&lt;97,SoC!X$20,IF(BX135&lt;113,SoC!X$21,IF(BX135&lt;129,SoC!X$22,IF(BX135&lt;145,SoC!X$23,SoC!X$24))))))))))/2</f>
        <v>0.96921435832013636</v>
      </c>
      <c r="BH135" s="7">
        <v>54.494529450645402</v>
      </c>
      <c r="BI135" s="7">
        <v>35.665529010238892</v>
      </c>
      <c r="BJ135" s="5">
        <v>5.9160797830996161</v>
      </c>
      <c r="BK135" s="5">
        <v>35.639254813808741</v>
      </c>
      <c r="BL135">
        <f ca="1">VLOOKUP($A135, Calcs!$A$3:'Calcs'!$AXV$180, 1058, FALSE)</f>
        <v>1556</v>
      </c>
      <c r="BM135" s="4"/>
      <c r="BN135" s="5">
        <f t="shared" si="171"/>
        <v>0.5969862210621677</v>
      </c>
      <c r="BO135" s="5" t="str">
        <f t="shared" si="172"/>
        <v>F+</v>
      </c>
      <c r="BP135" s="65">
        <f t="shared" si="173"/>
        <v>-4.6030726781822944</v>
      </c>
      <c r="BQ135" s="90">
        <v>3</v>
      </c>
      <c r="BR135" s="8" t="s">
        <v>264</v>
      </c>
      <c r="BS135" s="5">
        <f t="shared" ca="1" si="174"/>
        <v>19.058051485673058</v>
      </c>
      <c r="BT135" s="5">
        <f t="shared" ca="1" si="175"/>
        <v>11.698572050628997</v>
      </c>
      <c r="BU135" s="5">
        <f t="shared" si="176"/>
        <v>-19.997546751384839</v>
      </c>
      <c r="BV135" t="s">
        <v>916</v>
      </c>
      <c r="BX135" s="4">
        <v>98</v>
      </c>
      <c r="BY135" s="4">
        <v>9</v>
      </c>
      <c r="CA135" t="s">
        <v>1117</v>
      </c>
      <c r="CF135" s="64">
        <v>0.45230456389368034</v>
      </c>
      <c r="CG135" s="335" t="s">
        <v>393</v>
      </c>
      <c r="CK135">
        <v>134</v>
      </c>
      <c r="CL135">
        <v>134</v>
      </c>
      <c r="CM135">
        <v>141</v>
      </c>
      <c r="CN135">
        <v>151</v>
      </c>
      <c r="CO135">
        <v>150</v>
      </c>
      <c r="CP135">
        <v>147</v>
      </c>
      <c r="CQ135">
        <v>150</v>
      </c>
      <c r="CR135">
        <v>148</v>
      </c>
      <c r="CS135">
        <v>150</v>
      </c>
      <c r="CT135">
        <v>148</v>
      </c>
      <c r="CY135" s="335" t="s">
        <v>393</v>
      </c>
      <c r="CZ135" s="5">
        <v>36.462367873903034</v>
      </c>
      <c r="DA135" s="5">
        <f t="shared" si="177"/>
        <v>35.150121134055418</v>
      </c>
      <c r="DB135" s="7">
        <v>48.633423145611843</v>
      </c>
      <c r="DC135" s="7">
        <v>38.369304556354912</v>
      </c>
      <c r="DD135" s="7">
        <f t="shared" si="178"/>
        <v>48.31195322723147</v>
      </c>
      <c r="DE135" s="7">
        <f t="shared" si="179"/>
        <v>34.605415432327462</v>
      </c>
      <c r="DF135" s="5">
        <v>5.9466377054601205</v>
      </c>
      <c r="DG135" s="5">
        <f t="shared" si="180"/>
        <v>5.8436037779749803</v>
      </c>
      <c r="DJ135">
        <v>49</v>
      </c>
      <c r="DK135" s="64"/>
      <c r="DL135" s="7">
        <v>46.061663798568866</v>
      </c>
      <c r="DM135" s="7">
        <v>8.2581915641352985</v>
      </c>
      <c r="DN135" s="5">
        <v>5.1223662855789964</v>
      </c>
      <c r="DO135">
        <v>37</v>
      </c>
      <c r="DQ135" s="5">
        <v>22.530735948710955</v>
      </c>
      <c r="DR135" s="5">
        <v>29.398051961533216</v>
      </c>
      <c r="DS135" s="5">
        <v>22.530735948710955</v>
      </c>
      <c r="DT135" s="5">
        <f t="shared" si="181"/>
        <v>29.398051961533216</v>
      </c>
      <c r="DU135">
        <v>1573</v>
      </c>
      <c r="DV135" s="5">
        <v>182.5</v>
      </c>
      <c r="DW135" s="7"/>
      <c r="DX135" s="7">
        <v>49</v>
      </c>
      <c r="DY135" s="5" t="s">
        <v>393</v>
      </c>
      <c r="DZ135" s="5"/>
      <c r="EA135" s="7">
        <v>55</v>
      </c>
      <c r="EB135" s="5">
        <v>11.989100817438691</v>
      </c>
      <c r="EC135" s="7">
        <v>22.530735948710955</v>
      </c>
      <c r="ED135" s="68">
        <v>36.04917751793753</v>
      </c>
      <c r="EE135">
        <v>0</v>
      </c>
    </row>
    <row r="136" spans="1:135" ht="14.45" customHeight="1" x14ac:dyDescent="0.2">
      <c r="A136" s="204">
        <v>74</v>
      </c>
      <c r="B136" s="329" t="s">
        <v>2</v>
      </c>
      <c r="C136" s="233" t="s">
        <v>53</v>
      </c>
      <c r="D136" s="158" t="str">
        <f>IFERROR(IFERROR(VLOOKUP(C136, Archive!$I$786:$P$3989, 8, FALSE), VLOOKUP(C136, Archive!$L$786:$Q$6126, 6, FALSE)), "-")</f>
        <v>-</v>
      </c>
      <c r="E136" s="156" t="str">
        <f>IFERROR(VLOOKUP(C136, Archive!$I$786:$S$3989, 11, FALSE), "-")</f>
        <v>-</v>
      </c>
      <c r="F136" s="205">
        <f ca="1">VLOOKUP($A136, Calcs!$A$3:'Calcs'!$ANA$180, 114, FALSE)</f>
        <v>1</v>
      </c>
      <c r="G136" s="206">
        <f ca="1">VLOOKUP($A136, Calcs!$A$3:'Calcs'!$ANA$180, 115, FALSE)</f>
        <v>4</v>
      </c>
      <c r="H136" s="207">
        <f ca="1">VLOOKUP($A136, Calcs!$A$3:'Calcs'!$ANA$180, 116, FALSE)</f>
        <v>1</v>
      </c>
      <c r="I136" s="208">
        <f ca="1">VLOOKUP($A136, Calcs!$A$3:'Calcs'!$ANA$180, 117, FALSE)</f>
        <v>1</v>
      </c>
      <c r="J136" s="209">
        <f ca="1">VLOOKUP($A136, Calcs!$A$3:'Calcs'!$ANA$180, 118, FALSE)</f>
        <v>0</v>
      </c>
      <c r="K136" s="210">
        <f ca="1">VLOOKUP($A136, Calcs!$A$3:'Calcs'!$ANA$180, 119, FALSE)</f>
        <v>2</v>
      </c>
      <c r="L136" s="211">
        <f ca="1">VLOOKUP($A136, Calcs!$A$3:'Calcs'!$ANA$180, 120, FALSE)</f>
        <v>0</v>
      </c>
      <c r="M136" s="212">
        <f ca="1">VLOOKUP($A136, Calcs!$A$3:'Calcs'!$ANA$180, 121, FALSE)</f>
        <v>0</v>
      </c>
      <c r="N136" s="213" t="str">
        <f t="shared" ca="1" si="146"/>
        <v>2-7</v>
      </c>
      <c r="O136" s="214">
        <f ca="1">VLOOKUP($A136, Calcs!$A$3:'Calcs'!$ANA$180, 311, FALSE)/X136</f>
        <v>30.555555555555557</v>
      </c>
      <c r="P136" s="214">
        <f ca="1">VLOOKUP($A136, Calcs!$A$3:'Calcs'!$ANA$180, 406, FALSE)/X136</f>
        <v>42.222222222222221</v>
      </c>
      <c r="Q136" s="214">
        <f t="shared" ca="1" si="147"/>
        <v>-11.666666666666664</v>
      </c>
      <c r="R136" s="215">
        <f ca="1">VLOOKUP($A136,Calcs!$A$3:'Calcs'!$ANA$180,500,FALSE)/X136</f>
        <v>4.3822222222222216</v>
      </c>
      <c r="S136" s="214">
        <f ca="1">VLOOKUP($A136, Calcs!$A$3:'Calcs'!$ANA$180, 216, FALSE)/X136</f>
        <v>48.570138925916389</v>
      </c>
      <c r="T136" s="215">
        <f ca="1">VLOOKUP($A136, Calcs!$A$3:'Calcs'!$ANA$180, 594, FALSE)/X136</f>
        <v>-1.6711111111111114</v>
      </c>
      <c r="U136" s="214">
        <f ca="1">VLOOKUP($A136, Calcs!$A$3:'Calcs'!$ANA$180, 688, FALSE)/X136</f>
        <v>33.666666666666664</v>
      </c>
      <c r="V136" s="204">
        <f ca="1">VLOOKUP($A136, Calcs!$A$3:'Calcs'!$ANA$180, 782, FALSE)/X136</f>
        <v>23.188888888888894</v>
      </c>
      <c r="W136" s="220">
        <v>8</v>
      </c>
      <c r="X136" s="214">
        <f ca="1">VLOOKUP($A136, Calcs!$A$3:'Calcs'!$ANA$180, 9, FALSE)</f>
        <v>9</v>
      </c>
      <c r="Y136" s="215">
        <f t="shared" ca="1" si="148"/>
        <v>8.7474645030425986</v>
      </c>
      <c r="Z136" s="215">
        <f t="shared" ca="1" si="149"/>
        <v>36.147075376911701</v>
      </c>
      <c r="AA136" s="215">
        <f t="shared" ca="1" si="150"/>
        <v>-9.9955555555555531</v>
      </c>
      <c r="AB136" s="204">
        <f t="shared" ca="1" si="151"/>
        <v>33.666666666666664</v>
      </c>
      <c r="AC136" s="204">
        <f t="shared" ca="1" si="152"/>
        <v>23.188888888888894</v>
      </c>
      <c r="AD136" s="158">
        <f t="shared" ca="1" si="153"/>
        <v>18.170182561483085</v>
      </c>
      <c r="AE136" s="215">
        <f t="shared" ca="1" si="154"/>
        <v>4.8154842839416361</v>
      </c>
      <c r="AF136" s="216">
        <f ca="1">VLOOKUP($A136,Calcs!$A$3:'Calcs'!$ANA$180,122,FALSE)</f>
        <v>4</v>
      </c>
      <c r="AG136" s="216">
        <f ca="1">VLOOKUP($A136,Calcs!$A$3:'Calcs'!$ANA$180,123,FALSE)</f>
        <v>4</v>
      </c>
      <c r="AH136" s="216">
        <f ca="1">VLOOKUP($A136,Calcs!$A$3:'Calcs'!$ANA$180,124,FALSE)*2</f>
        <v>0</v>
      </c>
      <c r="AI136" s="216">
        <f ca="1">VLOOKUP($A136,Calcs!$A$3:'Calcs'!$ANA$180,110,FALSE)*8</f>
        <v>0</v>
      </c>
      <c r="AJ136" s="216">
        <f ca="1">VLOOKUP($A136,Calcs!$A$3:'Calcs'!$ANA$180,112,FALSE)*12</f>
        <v>0</v>
      </c>
      <c r="AK136" s="157">
        <v>26</v>
      </c>
      <c r="AL136" s="216">
        <f t="shared" ca="1" si="155"/>
        <v>34</v>
      </c>
      <c r="AM136" s="352">
        <f t="shared" si="156"/>
        <v>26</v>
      </c>
      <c r="AN136" s="218">
        <v>135</v>
      </c>
      <c r="AO136" s="217">
        <f t="shared" ca="1" si="157"/>
        <v>135</v>
      </c>
      <c r="AP136" s="191">
        <f t="shared" ca="1" si="158"/>
        <v>0</v>
      </c>
      <c r="AQ136" s="155">
        <f t="shared" ca="1" si="159"/>
        <v>35.277760686528545</v>
      </c>
      <c r="AR136" s="203">
        <f t="shared" ca="1" si="160"/>
        <v>23.52941176470588</v>
      </c>
      <c r="AS136" s="203">
        <f t="shared" ca="1" si="161"/>
        <v>36.764705882352942</v>
      </c>
      <c r="AT136" s="203">
        <f t="shared" ca="1" si="162"/>
        <v>39.334935817889324</v>
      </c>
      <c r="AU136" s="203">
        <f t="shared" ca="1" si="163"/>
        <v>53.2636518771331</v>
      </c>
      <c r="AV136" s="203">
        <f t="shared" ca="1" si="164"/>
        <v>46.687156780289918</v>
      </c>
      <c r="AW136" s="203">
        <f t="shared" ca="1" si="165"/>
        <v>16.063179567620828</v>
      </c>
      <c r="AX136" s="203">
        <f t="shared" ca="1" si="166"/>
        <v>39.159362013297141</v>
      </c>
      <c r="AY136" s="203">
        <f t="shared" ca="1" si="167"/>
        <v>35.767219231974899</v>
      </c>
      <c r="AZ136" s="203">
        <f t="shared" ca="1" si="168"/>
        <v>28.2734721845808</v>
      </c>
      <c r="BA136" s="203">
        <f t="shared" ca="1" si="169"/>
        <v>26.472781506338556</v>
      </c>
      <c r="BB136" s="203">
        <f t="shared" ca="1" si="170"/>
        <v>29.82456140350877</v>
      </c>
      <c r="BC136" s="204">
        <v>95</v>
      </c>
      <c r="BE136">
        <f ca="1">VLOOKUP($A136, Calcs!$A$3:'Calcs'!$ANA$180, 872, FALSE)</f>
        <v>68</v>
      </c>
      <c r="BF136" s="5">
        <f t="shared" si="182"/>
        <v>4.2621676184383475</v>
      </c>
      <c r="BG136">
        <f>(IF(A136&lt;17,SoC!X$2,IF(A136&lt;33,SoC!X$3,IF(A136&lt;49,SoC!X$4,IF(A136&lt;65,SoC!X$5,IF(A136&lt;81,SoC!X$6,IF(A136&lt;97,SoC!X$7,IF(A136&lt;113,SoC!X$8,IF(A136&lt;129,SoC!X$9,IF(A136&lt;145,SoC!X$10,SoC!X$11)))))))))+IF(BX136&lt;17,SoC!X$15,IF(BX136&lt;33,SoC!X$16,IF(BX136&lt;49,SoC!X$17,IF(BX136&lt;65,SoC!X$18,IF(BX136&lt;81,SoC!X$19,IF(BX136&lt;97,SoC!X$20,IF(BX136&lt;113,SoC!X$21,IF(BX136&lt;129,SoC!X$22,IF(BX136&lt;145,SoC!X$23,SoC!X$24))))))))))/2</f>
        <v>0.74422425334311937</v>
      </c>
      <c r="BH136" s="7">
        <v>39.334935817889324</v>
      </c>
      <c r="BI136" s="7">
        <v>53.2636518771331</v>
      </c>
      <c r="BJ136" s="5">
        <v>4.8154842839416361</v>
      </c>
      <c r="BK136" s="5">
        <v>35.243352368766949</v>
      </c>
      <c r="BL136">
        <f ca="1">VLOOKUP($A136, Calcs!$A$3:'Calcs'!$AXV$180, 1058, FALSE)</f>
        <v>1557</v>
      </c>
      <c r="BM136" s="4"/>
      <c r="BN136" s="5">
        <f t="shared" si="171"/>
        <v>0.59366111855811265</v>
      </c>
      <c r="BO136" s="5" t="str">
        <f t="shared" si="172"/>
        <v>F+</v>
      </c>
      <c r="BP136" s="65">
        <f t="shared" si="173"/>
        <v>-5.2325509167696431</v>
      </c>
      <c r="BQ136" s="90">
        <v>5</v>
      </c>
      <c r="BR136" s="8" t="s">
        <v>193</v>
      </c>
      <c r="BS136" s="5">
        <f t="shared" ca="1" si="174"/>
        <v>16.481502807397153</v>
      </c>
      <c r="BT136" s="5">
        <f t="shared" ca="1" si="175"/>
        <v>10.780337124447428</v>
      </c>
      <c r="BU136" s="5">
        <f t="shared" si="176"/>
        <v>-20.39344919642663</v>
      </c>
      <c r="BV136" t="s">
        <v>918</v>
      </c>
      <c r="BX136" s="4">
        <v>119</v>
      </c>
      <c r="BY136" s="4">
        <v>3</v>
      </c>
      <c r="CA136" t="s">
        <v>1103</v>
      </c>
      <c r="CF136" s="64">
        <v>0.79266743509509185</v>
      </c>
      <c r="CG136" s="329" t="s">
        <v>53</v>
      </c>
      <c r="CK136">
        <v>135</v>
      </c>
      <c r="CL136">
        <v>135</v>
      </c>
      <c r="CM136">
        <v>135</v>
      </c>
      <c r="CN136">
        <v>142</v>
      </c>
      <c r="CO136">
        <v>131</v>
      </c>
      <c r="CP136">
        <v>128</v>
      </c>
      <c r="CQ136">
        <v>115</v>
      </c>
      <c r="CR136">
        <v>107</v>
      </c>
      <c r="CS136">
        <v>119</v>
      </c>
      <c r="CT136">
        <v>114</v>
      </c>
      <c r="CY136" s="329" t="s">
        <v>53</v>
      </c>
      <c r="CZ136" s="5">
        <v>36.527368125669646</v>
      </c>
      <c r="DA136" s="5">
        <f t="shared" si="177"/>
        <v>37.188818155581771</v>
      </c>
      <c r="DB136" s="7">
        <v>41.36850373059039</v>
      </c>
      <c r="DC136" s="7">
        <v>53.477218225419662</v>
      </c>
      <c r="DD136" s="7">
        <f t="shared" si="178"/>
        <v>42.349377340184489</v>
      </c>
      <c r="DE136" s="7">
        <f t="shared" si="179"/>
        <v>53.502935922904058</v>
      </c>
      <c r="DF136" s="5">
        <v>4.9862310415783986</v>
      </c>
      <c r="DG136" s="5">
        <f t="shared" si="180"/>
        <v>5.2063355693970887</v>
      </c>
      <c r="DJ136">
        <v>95</v>
      </c>
      <c r="DK136" s="64"/>
      <c r="DL136" s="7">
        <v>49.215492607343201</v>
      </c>
      <c r="DM136" s="7">
        <v>53.682959805294828</v>
      </c>
      <c r="DN136" s="5">
        <v>6.7470672641279235</v>
      </c>
      <c r="DO136">
        <v>51</v>
      </c>
      <c r="DQ136" s="5">
        <v>40.65024955996185</v>
      </c>
      <c r="DR136" s="5">
        <v>42.987687169971387</v>
      </c>
      <c r="DS136" s="5">
        <v>40.65024955996185</v>
      </c>
      <c r="DT136" s="5">
        <f t="shared" si="181"/>
        <v>42.987687169971387</v>
      </c>
      <c r="DU136">
        <v>1664</v>
      </c>
      <c r="DV136" s="5">
        <v>254.25</v>
      </c>
      <c r="DW136" s="7"/>
      <c r="DX136" s="7">
        <v>95</v>
      </c>
      <c r="DY136" s="5" t="s">
        <v>53</v>
      </c>
      <c r="DZ136" s="5"/>
      <c r="EA136" s="7">
        <v>118</v>
      </c>
      <c r="EB136" s="5">
        <v>25.722070844686648</v>
      </c>
      <c r="EC136" s="7">
        <v>40.65024955996185</v>
      </c>
      <c r="ED136" s="68">
        <v>65.040399295938968</v>
      </c>
      <c r="EE136">
        <v>4</v>
      </c>
    </row>
    <row r="137" spans="1:135" ht="14.45" customHeight="1" x14ac:dyDescent="0.2">
      <c r="A137" s="204">
        <v>92</v>
      </c>
      <c r="B137" s="326" t="s">
        <v>1</v>
      </c>
      <c r="C137" s="230" t="s">
        <v>35</v>
      </c>
      <c r="D137" s="158" t="str">
        <f>IFERROR(IFERROR(VLOOKUP(C137, Archive!$I$786:$P$3989, 8, FALSE), VLOOKUP(C137, Archive!$L$786:$Q$6126, 6, FALSE)), "-")</f>
        <v>-</v>
      </c>
      <c r="E137" s="156" t="str">
        <f>IFERROR(VLOOKUP(C137, Archive!$I$786:$S$3989, 11, FALSE), "-")</f>
        <v>-</v>
      </c>
      <c r="F137" s="205">
        <f ca="1">VLOOKUP($A137, Calcs!$A$3:'Calcs'!$ANA$180, 114, FALSE)</f>
        <v>0</v>
      </c>
      <c r="G137" s="206">
        <f ca="1">VLOOKUP($A137, Calcs!$A$3:'Calcs'!$ANA$180, 115, FALSE)</f>
        <v>5</v>
      </c>
      <c r="H137" s="207">
        <f ca="1">VLOOKUP($A137, Calcs!$A$3:'Calcs'!$ANA$180, 116, FALSE)</f>
        <v>0</v>
      </c>
      <c r="I137" s="208">
        <f ca="1">VLOOKUP($A137, Calcs!$A$3:'Calcs'!$ANA$180, 117, FALSE)</f>
        <v>2</v>
      </c>
      <c r="J137" s="209">
        <f ca="1">VLOOKUP($A137, Calcs!$A$3:'Calcs'!$ANA$180, 118, FALSE)</f>
        <v>3</v>
      </c>
      <c r="K137" s="210">
        <f ca="1">VLOOKUP($A137, Calcs!$A$3:'Calcs'!$ANA$180, 119, FALSE)</f>
        <v>1</v>
      </c>
      <c r="L137" s="211">
        <f ca="1">VLOOKUP($A137, Calcs!$A$3:'Calcs'!$ANA$180, 120, FALSE)</f>
        <v>0</v>
      </c>
      <c r="M137" s="212">
        <f ca="1">VLOOKUP($A137, Calcs!$A$3:'Calcs'!$ANA$180, 121, FALSE)</f>
        <v>0</v>
      </c>
      <c r="N137" s="213" t="str">
        <f t="shared" ca="1" si="146"/>
        <v>3-8</v>
      </c>
      <c r="O137" s="214">
        <f ca="1">VLOOKUP($A137, Calcs!$A$3:'Calcs'!$ANA$180, 311, FALSE)/X137</f>
        <v>32.909090909090907</v>
      </c>
      <c r="P137" s="214">
        <f ca="1">VLOOKUP($A137, Calcs!$A$3:'Calcs'!$ANA$180, 406, FALSE)/X137</f>
        <v>40.727272727272727</v>
      </c>
      <c r="Q137" s="214">
        <f t="shared" ca="1" si="147"/>
        <v>-7.8181818181818201</v>
      </c>
      <c r="R137" s="215">
        <f ca="1">VLOOKUP($A137,Calcs!$A$3:'Calcs'!$ANA$180,500,FALSE)/X137</f>
        <v>4.1954545454545453</v>
      </c>
      <c r="S137" s="214">
        <f ca="1">VLOOKUP($A137, Calcs!$A$3:'Calcs'!$ANA$180, 216, FALSE)/X137</f>
        <v>55.345019680111335</v>
      </c>
      <c r="T137" s="215">
        <f ca="1">VLOOKUP($A137, Calcs!$A$3:'Calcs'!$ANA$180, 594, FALSE)/X137</f>
        <v>-4.5909090909090908</v>
      </c>
      <c r="U137" s="214">
        <f ca="1">VLOOKUP($A137, Calcs!$A$3:'Calcs'!$ANA$180, 688, FALSE)/X137</f>
        <v>43</v>
      </c>
      <c r="V137" s="204">
        <f ca="1">VLOOKUP($A137, Calcs!$A$3:'Calcs'!$ANA$180, 782, FALSE)/X137</f>
        <v>38.272727272727273</v>
      </c>
      <c r="W137" s="220">
        <v>8</v>
      </c>
      <c r="X137" s="214">
        <f ca="1">VLOOKUP($A137, Calcs!$A$3:'Calcs'!$ANA$180, 9, FALSE)</f>
        <v>11</v>
      </c>
      <c r="Y137" s="215">
        <f t="shared" ca="1" si="148"/>
        <v>10.054171180931744</v>
      </c>
      <c r="Z137" s="215">
        <f t="shared" ca="1" si="149"/>
        <v>42.480150858994243</v>
      </c>
      <c r="AA137" s="215">
        <f t="shared" ca="1" si="150"/>
        <v>-3.2272727272727293</v>
      </c>
      <c r="AB137" s="204">
        <f t="shared" ca="1" si="151"/>
        <v>43</v>
      </c>
      <c r="AC137" s="204">
        <f t="shared" ca="1" si="152"/>
        <v>38.272727272727273</v>
      </c>
      <c r="AD137" s="158">
        <f t="shared" ca="1" si="153"/>
        <v>23.305597289982785</v>
      </c>
      <c r="AE137" s="215">
        <f t="shared" ca="1" si="154"/>
        <v>6.1864955566723943</v>
      </c>
      <c r="AF137" s="216">
        <f ca="1">VLOOKUP($A137,Calcs!$A$3:'Calcs'!$ANA$180,122,FALSE)</f>
        <v>1</v>
      </c>
      <c r="AG137" s="216">
        <f ca="1">VLOOKUP($A137,Calcs!$A$3:'Calcs'!$ANA$180,123,FALSE)</f>
        <v>0</v>
      </c>
      <c r="AH137" s="216">
        <f ca="1">VLOOKUP($A137,Calcs!$A$3:'Calcs'!$ANA$180,124,FALSE)*2</f>
        <v>18</v>
      </c>
      <c r="AI137" s="216">
        <f ca="1">VLOOKUP($A137,Calcs!$A$3:'Calcs'!$ANA$180,110,FALSE)*8</f>
        <v>0</v>
      </c>
      <c r="AJ137" s="216">
        <f ca="1">VLOOKUP($A137,Calcs!$A$3:'Calcs'!$ANA$180,112,FALSE)*12</f>
        <v>0</v>
      </c>
      <c r="AK137" s="157">
        <v>27</v>
      </c>
      <c r="AL137" s="216">
        <f t="shared" ca="1" si="155"/>
        <v>46</v>
      </c>
      <c r="AM137" s="352">
        <f t="shared" si="156"/>
        <v>27</v>
      </c>
      <c r="AN137" s="219">
        <v>136</v>
      </c>
      <c r="AO137" s="217">
        <f t="shared" ca="1" si="157"/>
        <v>136</v>
      </c>
      <c r="AP137" s="191">
        <f t="shared" ca="1" si="158"/>
        <v>0</v>
      </c>
      <c r="AQ137" s="155">
        <f t="shared" ca="1" si="159"/>
        <v>35.154248161328816</v>
      </c>
      <c r="AR137" s="203">
        <f t="shared" ca="1" si="160"/>
        <v>7.6823529411764708</v>
      </c>
      <c r="AS137" s="203">
        <f t="shared" ca="1" si="161"/>
        <v>12.19250980392157</v>
      </c>
      <c r="AT137" s="203">
        <f t="shared" ca="1" si="162"/>
        <v>43.974462821063497</v>
      </c>
      <c r="AU137" s="203">
        <f t="shared" ca="1" si="163"/>
        <v>56.420648464163811</v>
      </c>
      <c r="AV137" s="203">
        <f t="shared" ca="1" si="164"/>
        <v>53.661339929617668</v>
      </c>
      <c r="AW137" s="203">
        <f t="shared" ca="1" si="165"/>
        <v>23.574629896241252</v>
      </c>
      <c r="AX137" s="203">
        <f t="shared" ca="1" si="166"/>
        <v>49.651443549826666</v>
      </c>
      <c r="AY137" s="203">
        <f t="shared" ca="1" si="167"/>
        <v>52.753158003274116</v>
      </c>
      <c r="AZ137" s="203">
        <f t="shared" ca="1" si="168"/>
        <v>33.239666596827135</v>
      </c>
      <c r="BA137" s="203">
        <f t="shared" ca="1" si="169"/>
        <v>31.394481730052199</v>
      </c>
      <c r="BB137" s="203">
        <f t="shared" ca="1" si="170"/>
        <v>40.350877192982452</v>
      </c>
      <c r="BC137" s="204">
        <v>103</v>
      </c>
      <c r="BE137">
        <f ca="1">VLOOKUP($A137, Calcs!$A$3:'Calcs'!$ANA$180, 872, FALSE)</f>
        <v>79</v>
      </c>
      <c r="BF137" s="5">
        <f t="shared" si="182"/>
        <v>5.1092875285367789</v>
      </c>
      <c r="BG137">
        <f>(IF(A137&lt;17,SoC!X$2,IF(A137&lt;33,SoC!X$3,IF(A137&lt;49,SoC!X$4,IF(A137&lt;65,SoC!X$5,IF(A137&lt;81,SoC!X$6,IF(A137&lt;97,SoC!X$7,IF(A137&lt;113,SoC!X$8,IF(A137&lt;129,SoC!X$9,IF(A137&lt;145,SoC!X$10,SoC!X$11)))))))))+IF(BX137&lt;17,SoC!X$15,IF(BX137&lt;33,SoC!X$16,IF(BX137&lt;49,SoC!X$17,IF(BX137&lt;65,SoC!X$18,IF(BX137&lt;81,SoC!X$19,IF(BX137&lt;97,SoC!X$20,IF(BX137&lt;113,SoC!X$21,IF(BX137&lt;129,SoC!X$22,IF(BX137&lt;145,SoC!X$23,SoC!X$24))))))))))/2</f>
        <v>0.7675514636100097</v>
      </c>
      <c r="BH137" s="7">
        <v>43.974462821063497</v>
      </c>
      <c r="BI137" s="7">
        <v>56.420648464163811</v>
      </c>
      <c r="BJ137" s="5">
        <v>6.1864955566723943</v>
      </c>
      <c r="BK137" s="5">
        <v>35.154792142279646</v>
      </c>
      <c r="BL137">
        <f ca="1">VLOOKUP($A137, Calcs!$A$3:'Calcs'!$AXV$180, 1058, FALSE)</f>
        <v>1623</v>
      </c>
      <c r="BM137" s="4"/>
      <c r="BN137" s="5">
        <f t="shared" si="171"/>
        <v>0.592914767418384</v>
      </c>
      <c r="BO137" s="5" t="str">
        <f t="shared" si="172"/>
        <v>F+</v>
      </c>
      <c r="BP137" s="65">
        <f t="shared" si="173"/>
        <v>-4.5647573257017235</v>
      </c>
      <c r="BQ137" s="90">
        <v>6</v>
      </c>
      <c r="BR137" s="8" t="s">
        <v>259</v>
      </c>
      <c r="BS137" s="5">
        <f t="shared" ca="1" si="174"/>
        <v>18.975831514020573</v>
      </c>
      <c r="BT137" s="5">
        <f t="shared" ca="1" si="175"/>
        <v>11.598495992682137</v>
      </c>
      <c r="BU137" s="5">
        <f t="shared" si="176"/>
        <v>-20.482009422913933</v>
      </c>
      <c r="BV137" t="s">
        <v>918</v>
      </c>
      <c r="BX137" s="4">
        <v>125</v>
      </c>
      <c r="BY137" s="4">
        <v>18</v>
      </c>
      <c r="CA137" t="s">
        <v>1117</v>
      </c>
      <c r="CF137" s="64">
        <v>0.43843395374876215</v>
      </c>
      <c r="CG137" s="326" t="s">
        <v>35</v>
      </c>
      <c r="CK137">
        <v>136</v>
      </c>
      <c r="CL137">
        <v>138</v>
      </c>
      <c r="CM137">
        <v>138</v>
      </c>
      <c r="CN137">
        <v>131</v>
      </c>
      <c r="CO137">
        <v>122</v>
      </c>
      <c r="CP137">
        <v>115</v>
      </c>
      <c r="CQ137">
        <v>121</v>
      </c>
      <c r="CR137">
        <v>113</v>
      </c>
      <c r="CS137">
        <v>101</v>
      </c>
      <c r="CT137">
        <v>91</v>
      </c>
      <c r="CY137" s="326" t="s">
        <v>35</v>
      </c>
      <c r="CZ137" s="5">
        <v>35.34293542675583</v>
      </c>
      <c r="DA137" s="5">
        <f t="shared" si="177"/>
        <v>36.762033378067819</v>
      </c>
      <c r="DB137" s="7">
        <v>44.079655559033661</v>
      </c>
      <c r="DC137" s="7">
        <v>65.22781774580335</v>
      </c>
      <c r="DD137" s="7">
        <f t="shared" si="178"/>
        <v>44.98832972321221</v>
      </c>
      <c r="DE137" s="7">
        <f t="shared" si="179"/>
        <v>66.457119531107807</v>
      </c>
      <c r="DF137" s="5">
        <v>5.9780849776496146</v>
      </c>
      <c r="DG137" s="5">
        <f t="shared" si="180"/>
        <v>6.0915582119514102</v>
      </c>
      <c r="DJ137">
        <v>103</v>
      </c>
      <c r="DK137" s="64"/>
      <c r="DL137" s="7">
        <v>51.349048872462042</v>
      </c>
      <c r="DM137" s="7">
        <v>75.062232028239023</v>
      </c>
      <c r="DN137" s="5">
        <v>6.8858708520639818</v>
      </c>
      <c r="DO137">
        <v>48</v>
      </c>
      <c r="DQ137" s="5">
        <v>46.223678899716283</v>
      </c>
      <c r="DR137" s="5">
        <v>47.167759174787214</v>
      </c>
      <c r="DS137" s="5">
        <v>46.223678899716283</v>
      </c>
      <c r="DT137" s="5">
        <f t="shared" si="181"/>
        <v>47.167759174787214</v>
      </c>
      <c r="DU137">
        <v>1642</v>
      </c>
      <c r="DV137" s="5">
        <v>240.25</v>
      </c>
      <c r="DW137" s="7"/>
      <c r="DX137" s="7">
        <v>103</v>
      </c>
      <c r="DY137" s="5" t="s">
        <v>35</v>
      </c>
      <c r="DZ137" s="5"/>
      <c r="EA137" s="7">
        <v>129</v>
      </c>
      <c r="EB137" s="5">
        <v>28.119891008174388</v>
      </c>
      <c r="EC137" s="7">
        <v>46.223678899716283</v>
      </c>
      <c r="ED137" s="68">
        <v>73.957886239546056</v>
      </c>
      <c r="EE137">
        <v>0</v>
      </c>
    </row>
    <row r="138" spans="1:135" ht="14.45" customHeight="1" x14ac:dyDescent="0.2">
      <c r="A138" s="204">
        <v>1</v>
      </c>
      <c r="B138" s="333" t="s">
        <v>6</v>
      </c>
      <c r="C138" s="237" t="s">
        <v>389</v>
      </c>
      <c r="D138" s="158" t="str">
        <f>IFERROR(IFERROR(VLOOKUP(C138, Archive!$I$786:$P$3989, 8, FALSE), VLOOKUP(C138, Archive!$L$786:$Q$6126, 6, FALSE)), "-")</f>
        <v>-</v>
      </c>
      <c r="E138" s="156" t="str">
        <f>IFERROR(VLOOKUP(C138, Archive!$I$786:$S$3989, 11, FALSE), "-")</f>
        <v>-</v>
      </c>
      <c r="F138" s="205">
        <f ca="1">VLOOKUP($A138, Calcs!$A$3:'Calcs'!$ANA$180, 114, FALSE)</f>
        <v>0</v>
      </c>
      <c r="G138" s="206">
        <f ca="1">VLOOKUP($A138, Calcs!$A$3:'Calcs'!$ANA$180, 115, FALSE)</f>
        <v>5</v>
      </c>
      <c r="H138" s="207">
        <f ca="1">VLOOKUP($A138, Calcs!$A$3:'Calcs'!$ANA$180, 116, FALSE)</f>
        <v>1</v>
      </c>
      <c r="I138" s="208">
        <f ca="1">VLOOKUP($A138, Calcs!$A$3:'Calcs'!$ANA$180, 117, FALSE)</f>
        <v>1</v>
      </c>
      <c r="J138" s="209">
        <f ca="1">VLOOKUP($A138, Calcs!$A$3:'Calcs'!$ANA$180, 118, FALSE)</f>
        <v>0</v>
      </c>
      <c r="K138" s="210">
        <f ca="1">VLOOKUP($A138, Calcs!$A$3:'Calcs'!$ANA$180, 119, FALSE)</f>
        <v>2</v>
      </c>
      <c r="L138" s="211">
        <f ca="1">VLOOKUP($A138, Calcs!$A$3:'Calcs'!$ANA$180, 120, FALSE)</f>
        <v>0</v>
      </c>
      <c r="M138" s="212">
        <f ca="1">VLOOKUP($A138, Calcs!$A$3:'Calcs'!$ANA$180, 121, FALSE)</f>
        <v>0</v>
      </c>
      <c r="N138" s="213" t="str">
        <f t="shared" ca="1" si="146"/>
        <v>1-8</v>
      </c>
      <c r="O138" s="214">
        <f ca="1">VLOOKUP($A138, Calcs!$A$3:'Calcs'!$ANA$180, 311, FALSE)/X138</f>
        <v>26.111111111111111</v>
      </c>
      <c r="P138" s="214">
        <f ca="1">VLOOKUP($A138, Calcs!$A$3:'Calcs'!$ANA$180, 406, FALSE)/X138</f>
        <v>34.666666666666664</v>
      </c>
      <c r="Q138" s="214">
        <f t="shared" ca="1" si="147"/>
        <v>-8.5555555555555536</v>
      </c>
      <c r="R138" s="215">
        <f ca="1">VLOOKUP($A138,Calcs!$A$3:'Calcs'!$ANA$180,500,FALSE)/X138</f>
        <v>3.5822222222222226</v>
      </c>
      <c r="S138" s="214">
        <f ca="1">VLOOKUP($A138, Calcs!$A$3:'Calcs'!$ANA$180, 216, FALSE)/X138</f>
        <v>53.390177105069775</v>
      </c>
      <c r="T138" s="215">
        <f ca="1">VLOOKUP($A138, Calcs!$A$3:'Calcs'!$ANA$180, 594, FALSE)/X138</f>
        <v>-1.1577777777777776</v>
      </c>
      <c r="U138" s="214">
        <f ca="1">VLOOKUP($A138, Calcs!$A$3:'Calcs'!$ANA$180, 688, FALSE)/X138</f>
        <v>46.888888888888886</v>
      </c>
      <c r="V138" s="204">
        <f ca="1">VLOOKUP($A138, Calcs!$A$3:'Calcs'!$ANA$180, 782, FALSE)/X138</f>
        <v>21.755555555555556</v>
      </c>
      <c r="W138" s="220">
        <v>8</v>
      </c>
      <c r="X138" s="214">
        <f ca="1">VLOOKUP($A138, Calcs!$A$3:'Calcs'!$ANA$180, 9, FALSE)</f>
        <v>9</v>
      </c>
      <c r="Y138" s="215">
        <f t="shared" ca="1" si="148"/>
        <v>11.569478908188584</v>
      </c>
      <c r="Z138" s="215">
        <f t="shared" ca="1" si="149"/>
        <v>39.966885670674998</v>
      </c>
      <c r="AA138" s="215">
        <f t="shared" ca="1" si="150"/>
        <v>-7.397777777777776</v>
      </c>
      <c r="AB138" s="204">
        <f t="shared" ca="1" si="151"/>
        <v>46.888888888888886</v>
      </c>
      <c r="AC138" s="204">
        <f t="shared" ca="1" si="152"/>
        <v>21.755555555555556</v>
      </c>
      <c r="AD138" s="158">
        <f t="shared" ca="1" si="153"/>
        <v>23.773268996982555</v>
      </c>
      <c r="AE138" s="215">
        <f t="shared" ca="1" si="154"/>
        <v>4.6642851065898148</v>
      </c>
      <c r="AF138" s="216">
        <f ca="1">VLOOKUP($A138,Calcs!$A$3:'Calcs'!$ANA$180,122,FALSE)</f>
        <v>1</v>
      </c>
      <c r="AG138" s="216">
        <f ca="1">VLOOKUP($A138,Calcs!$A$3:'Calcs'!$ANA$180,123,FALSE)</f>
        <v>3</v>
      </c>
      <c r="AH138" s="216">
        <f ca="1">VLOOKUP($A138,Calcs!$A$3:'Calcs'!$ANA$180,124,FALSE)*2</f>
        <v>0</v>
      </c>
      <c r="AI138" s="216">
        <f ca="1">VLOOKUP($A138,Calcs!$A$3:'Calcs'!$ANA$180,110,FALSE)*8</f>
        <v>0</v>
      </c>
      <c r="AJ138" s="216">
        <f ca="1">VLOOKUP($A138,Calcs!$A$3:'Calcs'!$ANA$180,112,FALSE)*12</f>
        <v>0</v>
      </c>
      <c r="AK138" s="157">
        <v>20</v>
      </c>
      <c r="AL138" s="216">
        <f t="shared" ca="1" si="155"/>
        <v>24</v>
      </c>
      <c r="AM138" s="352">
        <f t="shared" si="156"/>
        <v>20</v>
      </c>
      <c r="AN138" s="218">
        <v>137</v>
      </c>
      <c r="AO138" s="217">
        <f t="shared" ca="1" si="157"/>
        <v>137</v>
      </c>
      <c r="AP138" s="191">
        <f t="shared" ca="1" si="158"/>
        <v>0</v>
      </c>
      <c r="AQ138" s="155">
        <f t="shared" ca="1" si="159"/>
        <v>34.529253671294768</v>
      </c>
      <c r="AR138" s="203">
        <f t="shared" ca="1" si="160"/>
        <v>5.8823529411764701</v>
      </c>
      <c r="AS138" s="203">
        <f t="shared" ca="1" si="161"/>
        <v>27.941176470588236</v>
      </c>
      <c r="AT138" s="203">
        <f t="shared" ca="1" si="162"/>
        <v>29.939582771980707</v>
      </c>
      <c r="AU138" s="203">
        <f t="shared" ca="1" si="163"/>
        <v>69.219283276450511</v>
      </c>
      <c r="AV138" s="203">
        <f t="shared" ca="1" si="164"/>
        <v>61.748873112315103</v>
      </c>
      <c r="AW138" s="203">
        <f t="shared" ca="1" si="165"/>
        <v>20.59372959304401</v>
      </c>
      <c r="AX138" s="203">
        <f t="shared" ca="1" si="166"/>
        <v>43.186394711211747</v>
      </c>
      <c r="AY138" s="203">
        <f t="shared" ca="1" si="167"/>
        <v>33.893959675433528</v>
      </c>
      <c r="AZ138" s="203">
        <f t="shared" ca="1" si="168"/>
        <v>33.676559298184479</v>
      </c>
      <c r="BA138" s="203">
        <f t="shared" ca="1" si="169"/>
        <v>34.824757643549589</v>
      </c>
      <c r="BB138" s="203">
        <f t="shared" ca="1" si="170"/>
        <v>21.052631578947366</v>
      </c>
      <c r="BC138" s="242">
        <v>126</v>
      </c>
      <c r="BE138">
        <f ca="1">VLOOKUP($A138, Calcs!$A$3:'Calcs'!$ANA$180, 872, FALSE)</f>
        <v>63</v>
      </c>
      <c r="BF138" s="5">
        <f t="shared" si="182"/>
        <v>3.3801620258160239</v>
      </c>
      <c r="BG138">
        <f>(IF(A138&lt;17,SoC!X$2,IF(A138&lt;33,SoC!X$3,IF(A138&lt;49,SoC!X$4,IF(A138&lt;65,SoC!X$5,IF(A138&lt;81,SoC!X$6,IF(A138&lt;97,SoC!X$7,IF(A138&lt;113,SoC!X$8,IF(A138&lt;129,SoC!X$9,IF(A138&lt;145,SoC!X$10,SoC!X$11)))))))))+IF(BX138&lt;17,SoC!X$15,IF(BX138&lt;33,SoC!X$16,IF(BX138&lt;49,SoC!X$17,IF(BX138&lt;65,SoC!X$18,IF(BX138&lt;81,SoC!X$19,IF(BX138&lt;97,SoC!X$20,IF(BX138&lt;113,SoC!X$21,IF(BX138&lt;129,SoC!X$22,IF(BX138&lt;145,SoC!X$23,SoC!X$24))))))))))/2</f>
        <v>0.7485812529151521</v>
      </c>
      <c r="BH138" s="7">
        <v>29.939582771980707</v>
      </c>
      <c r="BI138" s="7">
        <v>69.219283276450511</v>
      </c>
      <c r="BJ138" s="5">
        <v>4.6642851065898148</v>
      </c>
      <c r="BK138" s="5">
        <v>34.504050645400596</v>
      </c>
      <c r="BL138">
        <f ca="1">VLOOKUP($A138, Calcs!$A$3:'Calcs'!$AXV$180, 1058, FALSE)</f>
        <v>1669</v>
      </c>
      <c r="BM138" s="4"/>
      <c r="BN138" s="5">
        <f t="shared" si="171"/>
        <v>0.58740148659499147</v>
      </c>
      <c r="BO138" s="5" t="str">
        <f t="shared" si="172"/>
        <v>F+</v>
      </c>
      <c r="BP138" s="65">
        <f t="shared" si="173"/>
        <v>-5.4560108501188243</v>
      </c>
      <c r="BQ138" s="90">
        <v>4</v>
      </c>
      <c r="BR138" s="8" t="s">
        <v>267</v>
      </c>
      <c r="BS138" s="5">
        <f t="shared" ca="1" si="174"/>
        <v>17.346308720599119</v>
      </c>
      <c r="BT138" s="5">
        <f t="shared" ca="1" si="175"/>
        <v>10.957710503676461</v>
      </c>
      <c r="BU138" s="5">
        <f t="shared" si="176"/>
        <v>-21.132750919792983</v>
      </c>
      <c r="BV138" t="s">
        <v>918</v>
      </c>
      <c r="BX138" s="4">
        <v>120</v>
      </c>
      <c r="BY138" s="4">
        <v>8</v>
      </c>
      <c r="CA138" t="s">
        <v>1117</v>
      </c>
      <c r="CF138" s="64">
        <v>0.34518590179404529</v>
      </c>
      <c r="CG138" s="333" t="s">
        <v>389</v>
      </c>
      <c r="CK138">
        <v>137</v>
      </c>
      <c r="CL138">
        <v>136</v>
      </c>
      <c r="CM138">
        <v>134</v>
      </c>
      <c r="CN138">
        <v>122</v>
      </c>
      <c r="CO138">
        <v>130</v>
      </c>
      <c r="CP138">
        <v>117</v>
      </c>
      <c r="CQ138">
        <v>103</v>
      </c>
      <c r="CR138">
        <v>84</v>
      </c>
      <c r="CS138">
        <v>68</v>
      </c>
      <c r="CT138">
        <v>67</v>
      </c>
      <c r="CY138" s="333" t="s">
        <v>389</v>
      </c>
      <c r="CZ138" s="5">
        <v>36.144308577674437</v>
      </c>
      <c r="DA138" s="5">
        <f t="shared" si="177"/>
        <v>38.322799425621859</v>
      </c>
      <c r="DB138" s="7">
        <v>27.14546810252666</v>
      </c>
      <c r="DC138" s="7">
        <v>69.544364508393286</v>
      </c>
      <c r="DD138" s="7">
        <f t="shared" si="178"/>
        <v>29.577405841389517</v>
      </c>
      <c r="DE138" s="7">
        <f t="shared" si="179"/>
        <v>72.599304756987792</v>
      </c>
      <c r="DF138" s="5">
        <v>4.9472214423856142</v>
      </c>
      <c r="DG138" s="5">
        <f t="shared" si="180"/>
        <v>5.2891779332594915</v>
      </c>
      <c r="DJ138">
        <v>126</v>
      </c>
      <c r="DK138" s="64"/>
      <c r="DL138" s="7">
        <v>46.600970013429496</v>
      </c>
      <c r="DM138" s="7">
        <v>93.983886497149328</v>
      </c>
      <c r="DN138" s="5">
        <v>7.682873369376626</v>
      </c>
      <c r="DO138">
        <v>37</v>
      </c>
      <c r="DQ138" s="5">
        <v>54.082554698575805</v>
      </c>
      <c r="DR138" s="5">
        <v>53.061916023931857</v>
      </c>
      <c r="DS138" s="5">
        <v>54.082554698575805</v>
      </c>
      <c r="DT138" s="5">
        <f t="shared" si="181"/>
        <v>53.061916023931857</v>
      </c>
      <c r="DU138">
        <v>1791</v>
      </c>
      <c r="DV138" s="5">
        <v>184.75</v>
      </c>
      <c r="DW138" s="7"/>
      <c r="DX138" s="7">
        <v>126</v>
      </c>
      <c r="DY138" s="5" t="s">
        <v>389</v>
      </c>
      <c r="DZ138" s="5"/>
      <c r="EA138" s="7">
        <v>181</v>
      </c>
      <c r="EB138" s="5">
        <v>39.455040871934607</v>
      </c>
      <c r="EC138" s="7">
        <v>54.082554698575805</v>
      </c>
      <c r="ED138" s="68">
        <v>86.532087517721294</v>
      </c>
      <c r="EE138">
        <v>0</v>
      </c>
    </row>
    <row r="139" spans="1:135" ht="14.45" customHeight="1" x14ac:dyDescent="0.2">
      <c r="A139" s="204">
        <v>42</v>
      </c>
      <c r="B139" s="332" t="s">
        <v>4</v>
      </c>
      <c r="C139" s="236" t="s">
        <v>1476</v>
      </c>
      <c r="D139" s="158" t="str">
        <f>IFERROR(IFERROR(VLOOKUP(C139, Archive!$I$786:$P$3989, 8, FALSE), VLOOKUP(C139, Archive!$L$786:$Q$6126, 6, FALSE)), "-")</f>
        <v>-</v>
      </c>
      <c r="E139" s="156" t="str">
        <f>IFERROR(VLOOKUP(C139, Archive!$I$786:$S$3989, 11, FALSE), "-")</f>
        <v>-</v>
      </c>
      <c r="F139" s="205">
        <f ca="1">VLOOKUP($A139, Calcs!$A$3:'Calcs'!$ANA$180, 114, FALSE)</f>
        <v>1</v>
      </c>
      <c r="G139" s="206">
        <f ca="1">VLOOKUP($A139, Calcs!$A$3:'Calcs'!$ANA$180, 115, FALSE)</f>
        <v>4</v>
      </c>
      <c r="H139" s="207">
        <f ca="1">VLOOKUP($A139, Calcs!$A$3:'Calcs'!$ANA$180, 116, FALSE)</f>
        <v>0</v>
      </c>
      <c r="I139" s="208">
        <f ca="1">VLOOKUP($A139, Calcs!$A$3:'Calcs'!$ANA$180, 117, FALSE)</f>
        <v>2</v>
      </c>
      <c r="J139" s="209">
        <f ca="1">VLOOKUP($A139, Calcs!$A$3:'Calcs'!$ANA$180, 118, FALSE)</f>
        <v>0</v>
      </c>
      <c r="K139" s="210">
        <f ca="1">VLOOKUP($A139, Calcs!$A$3:'Calcs'!$ANA$180, 119, FALSE)</f>
        <v>2</v>
      </c>
      <c r="L139" s="211">
        <f ca="1">VLOOKUP($A139, Calcs!$A$3:'Calcs'!$ANA$180, 120, FALSE)</f>
        <v>0</v>
      </c>
      <c r="M139" s="212">
        <f ca="1">VLOOKUP($A139, Calcs!$A$3:'Calcs'!$ANA$180, 121, FALSE)</f>
        <v>0</v>
      </c>
      <c r="N139" s="213" t="str">
        <f t="shared" ca="1" si="146"/>
        <v>1-8</v>
      </c>
      <c r="O139" s="214">
        <f ca="1">VLOOKUP($A139, Calcs!$A$3:'Calcs'!$ANA$180, 311, FALSE)/X139</f>
        <v>31.777777777777779</v>
      </c>
      <c r="P139" s="214">
        <f ca="1">VLOOKUP($A139, Calcs!$A$3:'Calcs'!$ANA$180, 406, FALSE)/X139</f>
        <v>57.666666666666664</v>
      </c>
      <c r="Q139" s="214">
        <f t="shared" ca="1" si="147"/>
        <v>-25.888888888888886</v>
      </c>
      <c r="R139" s="215">
        <f ca="1">VLOOKUP($A139,Calcs!$A$3:'Calcs'!$ANA$180,500,FALSE)/X139</f>
        <v>3.5055555555555555</v>
      </c>
      <c r="S139" s="214">
        <f ca="1">VLOOKUP($A139, Calcs!$A$3:'Calcs'!$ANA$180, 216, FALSE)/X139</f>
        <v>66.493912686557124</v>
      </c>
      <c r="T139" s="215">
        <f ca="1">VLOOKUP($A139, Calcs!$A$3:'Calcs'!$ANA$180, 594, FALSE)/X139</f>
        <v>-12.633333333333333</v>
      </c>
      <c r="U139" s="214">
        <f ca="1">VLOOKUP($A139, Calcs!$A$3:'Calcs'!$ANA$180, 688, FALSE)/X139</f>
        <v>41.222222222222221</v>
      </c>
      <c r="V139" s="204">
        <f ca="1">VLOOKUP($A139, Calcs!$A$3:'Calcs'!$ANA$180, 782, FALSE)/X139</f>
        <v>27.7</v>
      </c>
      <c r="W139" s="220">
        <v>5</v>
      </c>
      <c r="X139" s="214">
        <f ca="1">VLOOKUP($A139, Calcs!$A$3:'Calcs'!$ANA$180, 9, FALSE)</f>
        <v>9</v>
      </c>
      <c r="Y139" s="215">
        <f t="shared" ca="1" si="148"/>
        <v>6.8779714738510309</v>
      </c>
      <c r="Z139" s="215">
        <f t="shared" ca="1" si="149"/>
        <v>75.283440570525045</v>
      </c>
      <c r="AA139" s="215">
        <f t="shared" ca="1" si="150"/>
        <v>-13.255555555555553</v>
      </c>
      <c r="AB139" s="204">
        <f t="shared" ca="1" si="151"/>
        <v>41.222222222222221</v>
      </c>
      <c r="AC139" s="204">
        <f t="shared" ca="1" si="152"/>
        <v>27.7</v>
      </c>
      <c r="AD139" s="158">
        <f t="shared" ca="1" si="153"/>
        <v>23.473335347837462</v>
      </c>
      <c r="AE139" s="215">
        <f t="shared" ca="1" si="154"/>
        <v>5.2630789467763073</v>
      </c>
      <c r="AF139" s="216">
        <f ca="1">VLOOKUP($A139,Calcs!$A$3:'Calcs'!$ANA$180,122,FALSE)</f>
        <v>3</v>
      </c>
      <c r="AG139" s="216">
        <f ca="1">VLOOKUP($A139,Calcs!$A$3:'Calcs'!$ANA$180,123,FALSE)</f>
        <v>1</v>
      </c>
      <c r="AH139" s="216">
        <f ca="1">VLOOKUP($A139,Calcs!$A$3:'Calcs'!$ANA$180,124,FALSE)*2</f>
        <v>0</v>
      </c>
      <c r="AI139" s="216">
        <f ca="1">VLOOKUP($A139,Calcs!$A$3:'Calcs'!$ANA$180,110,FALSE)*8</f>
        <v>0</v>
      </c>
      <c r="AJ139" s="216">
        <f ca="1">VLOOKUP($A139,Calcs!$A$3:'Calcs'!$ANA$180,112,FALSE)*12</f>
        <v>0</v>
      </c>
      <c r="AK139" s="157">
        <v>24</v>
      </c>
      <c r="AL139" s="216">
        <f t="shared" ca="1" si="155"/>
        <v>28</v>
      </c>
      <c r="AM139" s="352">
        <f t="shared" si="156"/>
        <v>24</v>
      </c>
      <c r="AN139" s="219">
        <v>138</v>
      </c>
      <c r="AO139" s="217">
        <f t="shared" ca="1" si="157"/>
        <v>138</v>
      </c>
      <c r="AP139" s="191">
        <f t="shared" ca="1" si="158"/>
        <v>0</v>
      </c>
      <c r="AQ139" s="155">
        <f t="shared" ca="1" si="159"/>
        <v>33.935005508788024</v>
      </c>
      <c r="AR139" s="203">
        <f t="shared" ca="1" si="160"/>
        <v>17.647058823529413</v>
      </c>
      <c r="AS139" s="203">
        <f t="shared" ca="1" si="161"/>
        <v>17.156862745098039</v>
      </c>
      <c r="AT139" s="203">
        <f t="shared" ca="1" si="162"/>
        <v>41.76721565489251</v>
      </c>
      <c r="AU139" s="203">
        <f t="shared" ca="1" si="163"/>
        <v>20.64846416382251</v>
      </c>
      <c r="AV139" s="203">
        <f t="shared" ca="1" si="164"/>
        <v>36.709258141985401</v>
      </c>
      <c r="AW139" s="203">
        <f t="shared" ca="1" si="165"/>
        <v>62.481521497426449</v>
      </c>
      <c r="AX139" s="203">
        <f t="shared" ca="1" si="166"/>
        <v>34.105763238411996</v>
      </c>
      <c r="AY139" s="203">
        <f t="shared" ca="1" si="167"/>
        <v>41.312626252682236</v>
      </c>
      <c r="AZ139" s="203">
        <f t="shared" ca="1" si="168"/>
        <v>33.396625956337125</v>
      </c>
      <c r="BA139" s="203">
        <f t="shared" ca="1" si="169"/>
        <v>20.05965697240865</v>
      </c>
      <c r="BB139" s="203">
        <f t="shared" ca="1" si="170"/>
        <v>24.561403508771928</v>
      </c>
      <c r="BC139" s="204">
        <v>94</v>
      </c>
      <c r="BE139">
        <f ca="1">VLOOKUP($A139, Calcs!$A$3:'Calcs'!$ANA$180, 872, FALSE)</f>
        <v>74</v>
      </c>
      <c r="BF139" s="5">
        <f t="shared" si="182"/>
        <v>8.3909484452470746</v>
      </c>
      <c r="BG139">
        <f>(IF(A139&lt;17,SoC!X$2,IF(A139&lt;33,SoC!X$3,IF(A139&lt;49,SoC!X$4,IF(A139&lt;65,SoC!X$5,IF(A139&lt;81,SoC!X$6,IF(A139&lt;97,SoC!X$7,IF(A139&lt;113,SoC!X$8,IF(A139&lt;129,SoC!X$9,IF(A139&lt;145,SoC!X$10,SoC!X$11)))))))))+IF(BX139&lt;17,SoC!X$15,IF(BX139&lt;33,SoC!X$16,IF(BX139&lt;49,SoC!X$17,IF(BX139&lt;65,SoC!X$18,IF(BX139&lt;81,SoC!X$19,IF(BX139&lt;97,SoC!X$20,IF(BX139&lt;113,SoC!X$21,IF(BX139&lt;129,SoC!X$22,IF(BX139&lt;145,SoC!X$23,SoC!X$24))))))))))/2</f>
        <v>1.1321854517029326</v>
      </c>
      <c r="BH139" s="7">
        <v>41.76721565489251</v>
      </c>
      <c r="BI139" s="7">
        <v>20.64846416382251</v>
      </c>
      <c r="BJ139" s="5">
        <v>5.2630789467763073</v>
      </c>
      <c r="BK139" s="5">
        <v>33.909484452470728</v>
      </c>
      <c r="BL139">
        <f ca="1">VLOOKUP($A139, Calcs!$A$3:'Calcs'!$AXV$180, 1058, FALSE)</f>
        <v>1471</v>
      </c>
      <c r="BM139" s="4"/>
      <c r="BN139" s="5">
        <f t="shared" si="171"/>
        <v>0.58231850779853056</v>
      </c>
      <c r="BO139" s="5" t="str">
        <f t="shared" si="172"/>
        <v>F+</v>
      </c>
      <c r="BP139" s="65">
        <f t="shared" si="173"/>
        <v>-5.2755271686115499</v>
      </c>
      <c r="BQ139" s="90">
        <v>10</v>
      </c>
      <c r="BR139" s="8" t="s">
        <v>193</v>
      </c>
      <c r="BS139" s="5">
        <f t="shared" ca="1" si="174"/>
        <v>19.032267304983922</v>
      </c>
      <c r="BT139" s="5">
        <f t="shared" ca="1" si="175"/>
        <v>11.430511769531916</v>
      </c>
      <c r="BU139" s="5">
        <f t="shared" si="176"/>
        <v>-21.727317112722851</v>
      </c>
      <c r="BV139" t="s">
        <v>915</v>
      </c>
      <c r="BX139" s="4">
        <v>66</v>
      </c>
      <c r="BY139" s="4">
        <v>17</v>
      </c>
      <c r="CA139" t="s">
        <v>1119</v>
      </c>
      <c r="CF139" s="64">
        <v>1.0516049355067012</v>
      </c>
      <c r="CG139" s="332" t="s">
        <v>1476</v>
      </c>
      <c r="CK139">
        <v>138</v>
      </c>
      <c r="CL139">
        <v>140</v>
      </c>
      <c r="CM139">
        <v>144</v>
      </c>
      <c r="CN139">
        <v>144</v>
      </c>
      <c r="CO139">
        <v>146</v>
      </c>
      <c r="CP139">
        <v>151</v>
      </c>
      <c r="CQ139">
        <v>152</v>
      </c>
      <c r="CR139">
        <v>152</v>
      </c>
      <c r="CS139">
        <v>156</v>
      </c>
      <c r="CT139">
        <v>155</v>
      </c>
      <c r="CY139" s="332" t="s">
        <v>1476</v>
      </c>
      <c r="CZ139" s="5">
        <v>33.699577535290743</v>
      </c>
      <c r="DA139" s="5">
        <f t="shared" si="177"/>
        <v>32.222354706362403</v>
      </c>
      <c r="DB139" s="7">
        <v>37.822479122145971</v>
      </c>
      <c r="DC139" s="7">
        <v>20.623501199040774</v>
      </c>
      <c r="DD139" s="7">
        <f t="shared" si="178"/>
        <v>35.972545949223601</v>
      </c>
      <c r="DE139" s="7">
        <f t="shared" si="179"/>
        <v>20.231378123371801</v>
      </c>
      <c r="DF139" s="5">
        <v>5.2428522771483843</v>
      </c>
      <c r="DG139" s="5">
        <f t="shared" si="180"/>
        <v>5.2075023914053542</v>
      </c>
      <c r="DJ139">
        <v>94</v>
      </c>
      <c r="DK139" s="64"/>
      <c r="DL139" s="7">
        <v>23.023013738767016</v>
      </c>
      <c r="DM139" s="7">
        <v>17.486516593688993</v>
      </c>
      <c r="DN139" s="5">
        <v>4.9600531912041497</v>
      </c>
      <c r="DO139">
        <v>46</v>
      </c>
      <c r="DQ139" s="5">
        <v>17.864908461558905</v>
      </c>
      <c r="DR139" s="5">
        <v>25.898681346169177</v>
      </c>
      <c r="DS139" s="5">
        <v>17.864908461558905</v>
      </c>
      <c r="DT139" s="5">
        <f t="shared" si="181"/>
        <v>25.898681346169177</v>
      </c>
      <c r="DU139">
        <v>1475</v>
      </c>
      <c r="DV139" s="5">
        <v>229.25</v>
      </c>
      <c r="DW139" s="7"/>
      <c r="DX139" s="7">
        <v>94</v>
      </c>
      <c r="DY139" s="5" t="s">
        <v>84</v>
      </c>
      <c r="DZ139" s="5"/>
      <c r="EA139" s="7">
        <v>52</v>
      </c>
      <c r="EB139" s="5">
        <v>11.335149863760218</v>
      </c>
      <c r="EC139" s="7">
        <v>17.864908461558905</v>
      </c>
      <c r="ED139" s="68">
        <v>28.58385353849425</v>
      </c>
      <c r="EE139">
        <v>54</v>
      </c>
    </row>
    <row r="140" spans="1:135" ht="14.45" customHeight="1" x14ac:dyDescent="0.2">
      <c r="A140" s="204">
        <v>133</v>
      </c>
      <c r="B140" s="335" t="s">
        <v>323</v>
      </c>
      <c r="C140" s="238" t="s">
        <v>120</v>
      </c>
      <c r="D140" s="158" t="str">
        <f>IFERROR(IFERROR(VLOOKUP(C140, Archive!$I$786:$P$3989, 8, FALSE), VLOOKUP(C140, Archive!$L$786:$Q$6126, 6, FALSE)), "-")</f>
        <v>-</v>
      </c>
      <c r="E140" s="156" t="str">
        <f>IFERROR(VLOOKUP(C140, Archive!$I$786:$S$3989, 11, FALSE), "-")</f>
        <v>-</v>
      </c>
      <c r="F140" s="205">
        <f ca="1">VLOOKUP($A140, Calcs!$A$3:'Calcs'!$ANA$180, 114, FALSE)</f>
        <v>3</v>
      </c>
      <c r="G140" s="206">
        <f ca="1">VLOOKUP($A140, Calcs!$A$3:'Calcs'!$ANA$180, 115, FALSE)</f>
        <v>2</v>
      </c>
      <c r="H140" s="207">
        <f ca="1">VLOOKUP($A140, Calcs!$A$3:'Calcs'!$ANA$180, 116, FALSE)</f>
        <v>0</v>
      </c>
      <c r="I140" s="208">
        <f ca="1">VLOOKUP($A140, Calcs!$A$3:'Calcs'!$ANA$180, 117, FALSE)</f>
        <v>2</v>
      </c>
      <c r="J140" s="209">
        <f ca="1">VLOOKUP($A140, Calcs!$A$3:'Calcs'!$ANA$180, 118, FALSE)</f>
        <v>0</v>
      </c>
      <c r="K140" s="210">
        <f ca="1">VLOOKUP($A140, Calcs!$A$3:'Calcs'!$ANA$180, 119, FALSE)</f>
        <v>2</v>
      </c>
      <c r="L140" s="211">
        <f ca="1">VLOOKUP($A140, Calcs!$A$3:'Calcs'!$ANA$180, 120, FALSE)</f>
        <v>0</v>
      </c>
      <c r="M140" s="212">
        <f ca="1">VLOOKUP($A140, Calcs!$A$3:'Calcs'!$ANA$180, 121, FALSE)</f>
        <v>0</v>
      </c>
      <c r="N140" s="213" t="str">
        <f t="shared" ca="1" si="146"/>
        <v>3-6</v>
      </c>
      <c r="O140" s="214">
        <f ca="1">VLOOKUP($A140, Calcs!$A$3:'Calcs'!$ANA$180, 311, FALSE)/X140</f>
        <v>33.444444444444443</v>
      </c>
      <c r="P140" s="214">
        <f ca="1">VLOOKUP($A140, Calcs!$A$3:'Calcs'!$ANA$180, 406, FALSE)/X140</f>
        <v>67.111111111111114</v>
      </c>
      <c r="Q140" s="214">
        <f t="shared" ca="1" si="147"/>
        <v>-33.666666666666671</v>
      </c>
      <c r="R140" s="215">
        <f ca="1">VLOOKUP($A140,Calcs!$A$3:'Calcs'!$ANA$180,500,FALSE)/X140</f>
        <v>3.7155555555555555</v>
      </c>
      <c r="S140" s="214">
        <f ca="1">VLOOKUP($A140, Calcs!$A$3:'Calcs'!$ANA$180, 216, FALSE)/X140</f>
        <v>56.673623977156062</v>
      </c>
      <c r="T140" s="215">
        <f ca="1">VLOOKUP($A140, Calcs!$A$3:'Calcs'!$ANA$180, 594, FALSE)/X140</f>
        <v>-6.53</v>
      </c>
      <c r="U140" s="214">
        <f ca="1">VLOOKUP($A140, Calcs!$A$3:'Calcs'!$ANA$180, 688, FALSE)/X140</f>
        <v>36.333333333333336</v>
      </c>
      <c r="V140" s="204">
        <f ca="1">VLOOKUP($A140, Calcs!$A$3:'Calcs'!$ANA$180, 782, FALSE)/X140</f>
        <v>22.877777777777776</v>
      </c>
      <c r="W140" s="220">
        <v>7</v>
      </c>
      <c r="X140" s="214">
        <f ca="1">VLOOKUP($A140, Calcs!$A$3:'Calcs'!$ANA$180, 9, FALSE)</f>
        <v>9</v>
      </c>
      <c r="Y140" s="215">
        <f t="shared" ca="1" si="148"/>
        <v>4.3959330143540658</v>
      </c>
      <c r="Z140" s="215">
        <f t="shared" ca="1" si="149"/>
        <v>54.928890096696009</v>
      </c>
      <c r="AA140" s="215">
        <f t="shared" ca="1" si="150"/>
        <v>-27.13666666666667</v>
      </c>
      <c r="AB140" s="204">
        <f t="shared" ca="1" si="151"/>
        <v>36.333333333333336</v>
      </c>
      <c r="AC140" s="204">
        <f t="shared" ca="1" si="152"/>
        <v>22.877777777777776</v>
      </c>
      <c r="AD140" s="158">
        <f t="shared" ca="1" si="153"/>
        <v>14.681251851420186</v>
      </c>
      <c r="AE140" s="215">
        <f t="shared" ca="1" si="154"/>
        <v>4.7830720021527773</v>
      </c>
      <c r="AF140" s="216">
        <f ca="1">VLOOKUP($A140,Calcs!$A$3:'Calcs'!$ANA$180,122,FALSE)</f>
        <v>9</v>
      </c>
      <c r="AG140" s="216">
        <f ca="1">VLOOKUP($A140,Calcs!$A$3:'Calcs'!$ANA$180,123,FALSE)</f>
        <v>3</v>
      </c>
      <c r="AH140" s="216">
        <f ca="1">VLOOKUP($A140,Calcs!$A$3:'Calcs'!$ANA$180,124,FALSE)*2</f>
        <v>0</v>
      </c>
      <c r="AI140" s="216">
        <f ca="1">VLOOKUP($A140,Calcs!$A$3:'Calcs'!$ANA$180,110,FALSE)*8</f>
        <v>0</v>
      </c>
      <c r="AJ140" s="216">
        <f ca="1">VLOOKUP($A140,Calcs!$A$3:'Calcs'!$ANA$180,112,FALSE)*12</f>
        <v>0</v>
      </c>
      <c r="AK140" s="157">
        <v>27</v>
      </c>
      <c r="AL140" s="216">
        <f t="shared" ca="1" si="155"/>
        <v>39</v>
      </c>
      <c r="AM140" s="352">
        <f t="shared" si="156"/>
        <v>27</v>
      </c>
      <c r="AN140" s="218">
        <v>139</v>
      </c>
      <c r="AO140" s="217">
        <f t="shared" ca="1" si="157"/>
        <v>139</v>
      </c>
      <c r="AP140" s="191">
        <f t="shared" ca="1" si="158"/>
        <v>0</v>
      </c>
      <c r="AQ140" s="155">
        <f t="shared" ca="1" si="159"/>
        <v>33.659661869794263</v>
      </c>
      <c r="AR140" s="203">
        <f t="shared" ca="1" si="160"/>
        <v>52.941176470588239</v>
      </c>
      <c r="AS140" s="203">
        <f t="shared" ca="1" si="161"/>
        <v>34.803921568627452</v>
      </c>
      <c r="AT140" s="203">
        <f t="shared" ca="1" si="162"/>
        <v>45.005570896652166</v>
      </c>
      <c r="AU140" s="203">
        <f t="shared" ca="1" si="163"/>
        <v>0.70392491467575757</v>
      </c>
      <c r="AV140" s="203">
        <f t="shared" ca="1" si="164"/>
        <v>23.462068781807012</v>
      </c>
      <c r="AW140" s="203">
        <f t="shared" ca="1" si="165"/>
        <v>38.339665731120668</v>
      </c>
      <c r="AX140" s="203">
        <f t="shared" ca="1" si="166"/>
        <v>12.587491427014532</v>
      </c>
      <c r="AY140" s="203">
        <f t="shared" ca="1" si="167"/>
        <v>35.365652122459409</v>
      </c>
      <c r="AZ140" s="203">
        <f t="shared" ca="1" si="168"/>
        <v>24.676242897408486</v>
      </c>
      <c r="BA140" s="203">
        <f t="shared" ca="1" si="169"/>
        <v>22.669649515287098</v>
      </c>
      <c r="BB140" s="203">
        <f t="shared" ca="1" si="170"/>
        <v>34.210526315789473</v>
      </c>
      <c r="BC140" s="204">
        <v>54</v>
      </c>
      <c r="BE140">
        <f ca="1">VLOOKUP($A140, Calcs!$A$3:'Calcs'!$ANA$180, 872, FALSE)</f>
        <v>59</v>
      </c>
      <c r="BF140" s="5">
        <f t="shared" si="182"/>
        <v>7.527839449960382</v>
      </c>
      <c r="BG140">
        <f>(IF(A140&lt;17,SoC!X$2,IF(A140&lt;33,SoC!X$3,IF(A140&lt;49,SoC!X$4,IF(A140&lt;65,SoC!X$5,IF(A140&lt;81,SoC!X$6,IF(A140&lt;97,SoC!X$7,IF(A140&lt;113,SoC!X$8,IF(A140&lt;129,SoC!X$9,IF(A140&lt;145,SoC!X$10,SoC!X$11)))))))))+IF(BX140&lt;17,SoC!X$15,IF(BX140&lt;33,SoC!X$16,IF(BX140&lt;49,SoC!X$17,IF(BX140&lt;65,SoC!X$18,IF(BX140&lt;81,SoC!X$19,IF(BX140&lt;97,SoC!X$20,IF(BX140&lt;113,SoC!X$21,IF(BX140&lt;129,SoC!X$22,IF(BX140&lt;145,SoC!X$23,SoC!X$24))))))))))/2</f>
        <v>0.96921435832013636</v>
      </c>
      <c r="BH140" s="7">
        <v>45.005570896652166</v>
      </c>
      <c r="BI140" s="7">
        <v>0.70392491467575757</v>
      </c>
      <c r="BJ140" s="5">
        <v>4.7830720021527773</v>
      </c>
      <c r="BK140" s="5">
        <v>33.642660555115349</v>
      </c>
      <c r="BL140">
        <f ca="1">VLOOKUP($A140, Calcs!$A$3:'Calcs'!$AXV$180, 1058, FALSE)</f>
        <v>1506</v>
      </c>
      <c r="BM140" s="4"/>
      <c r="BN140" s="5">
        <f t="shared" si="171"/>
        <v>0.58002293536648486</v>
      </c>
      <c r="BO140" s="5" t="str">
        <f t="shared" si="172"/>
        <v>F+</v>
      </c>
      <c r="BP140" s="65">
        <f t="shared" si="173"/>
        <v>-5.5688954203943917</v>
      </c>
      <c r="BQ140" s="90">
        <v>9</v>
      </c>
      <c r="BR140" s="8" t="s">
        <v>264</v>
      </c>
      <c r="BS140" s="5">
        <f t="shared" ca="1" si="174"/>
        <v>17.359555199106918</v>
      </c>
      <c r="BT140" s="5">
        <f t="shared" ca="1" si="175"/>
        <v>10.832917482969608</v>
      </c>
      <c r="BU140" s="5">
        <f t="shared" si="176"/>
        <v>-21.994141010078231</v>
      </c>
      <c r="BV140" t="s">
        <v>916</v>
      </c>
      <c r="BX140" s="4">
        <v>99</v>
      </c>
      <c r="BY140" s="4">
        <v>5</v>
      </c>
      <c r="CA140" t="s">
        <v>1117</v>
      </c>
      <c r="CF140" s="64">
        <v>0.53855025396797551</v>
      </c>
      <c r="CG140" s="335" t="s">
        <v>120</v>
      </c>
      <c r="CK140">
        <v>139</v>
      </c>
      <c r="CL140">
        <v>139</v>
      </c>
      <c r="CM140">
        <v>148</v>
      </c>
      <c r="CN140">
        <v>146</v>
      </c>
      <c r="CO140">
        <v>145</v>
      </c>
      <c r="CP140">
        <v>148</v>
      </c>
      <c r="CQ140">
        <v>142</v>
      </c>
      <c r="CR140">
        <v>150</v>
      </c>
      <c r="CS140">
        <v>147</v>
      </c>
      <c r="CT140">
        <v>145</v>
      </c>
      <c r="CY140" s="335" t="s">
        <v>120</v>
      </c>
      <c r="CZ140" s="5">
        <v>29.310268669418225</v>
      </c>
      <c r="DA140" s="5">
        <f t="shared" si="177"/>
        <v>29.134047683333243</v>
      </c>
      <c r="DB140" s="7">
        <v>36.526219773275002</v>
      </c>
      <c r="DC140" s="7">
        <v>1.918465227817745</v>
      </c>
      <c r="DD140" s="7">
        <f t="shared" si="178"/>
        <v>37.179882565579952</v>
      </c>
      <c r="DE140" s="7">
        <f t="shared" si="179"/>
        <v>3.7114391229359347</v>
      </c>
      <c r="DF140" s="5">
        <v>4.3545952739606006</v>
      </c>
      <c r="DG140" s="5">
        <f t="shared" si="180"/>
        <v>4.4817896656436904</v>
      </c>
      <c r="DJ140">
        <v>54</v>
      </c>
      <c r="DK140" s="64"/>
      <c r="DL140" s="7">
        <v>41.755522111714576</v>
      </c>
      <c r="DM140" s="7">
        <v>16.262256388763262</v>
      </c>
      <c r="DN140" s="5">
        <v>5.372150407425317</v>
      </c>
      <c r="DO140">
        <v>34</v>
      </c>
      <c r="DQ140" s="5">
        <v>24.743429463700991</v>
      </c>
      <c r="DR140" s="5">
        <v>31.057572097775743</v>
      </c>
      <c r="DS140" s="5">
        <v>24.743429463700991</v>
      </c>
      <c r="DT140" s="5">
        <f t="shared" si="181"/>
        <v>31.057572097775743</v>
      </c>
      <c r="DU140">
        <v>1558</v>
      </c>
      <c r="DV140" s="5">
        <v>169.25</v>
      </c>
      <c r="DW140" s="7"/>
      <c r="DX140" s="7">
        <v>54</v>
      </c>
      <c r="DY140" s="5" t="s">
        <v>120</v>
      </c>
      <c r="DZ140" s="5"/>
      <c r="EA140" s="7">
        <v>62</v>
      </c>
      <c r="EB140" s="5">
        <v>13.514986376021799</v>
      </c>
      <c r="EC140" s="7">
        <v>24.743429463700991</v>
      </c>
      <c r="ED140" s="68">
        <v>39.589487141921587</v>
      </c>
      <c r="EE140">
        <v>0</v>
      </c>
    </row>
    <row r="141" spans="1:135" ht="14.45" customHeight="1" x14ac:dyDescent="0.2">
      <c r="A141" s="204">
        <v>86</v>
      </c>
      <c r="B141" s="326" t="s">
        <v>1</v>
      </c>
      <c r="C141" s="230" t="s">
        <v>41</v>
      </c>
      <c r="D141" s="158" t="str">
        <f>IFERROR(IFERROR(VLOOKUP(C141, Archive!$I$786:$P$3989, 8, FALSE), VLOOKUP(C141, Archive!$L$786:$Q$6126, 6, FALSE)), "-")</f>
        <v>-</v>
      </c>
      <c r="E141" s="156" t="str">
        <f>IFERROR(VLOOKUP(C141, Archive!$I$786:$S$3989, 11, FALSE), "-")</f>
        <v>-</v>
      </c>
      <c r="F141" s="205">
        <f ca="1">VLOOKUP($A141, Calcs!$A$3:'Calcs'!$ANA$180, 114, FALSE)</f>
        <v>1</v>
      </c>
      <c r="G141" s="206">
        <f ca="1">VLOOKUP($A141, Calcs!$A$3:'Calcs'!$ANA$180, 115, FALSE)</f>
        <v>4</v>
      </c>
      <c r="H141" s="207">
        <f ca="1">VLOOKUP($A141, Calcs!$A$3:'Calcs'!$ANA$180, 116, FALSE)</f>
        <v>0</v>
      </c>
      <c r="I141" s="208">
        <f ca="1">VLOOKUP($A141, Calcs!$A$3:'Calcs'!$ANA$180, 117, FALSE)</f>
        <v>2</v>
      </c>
      <c r="J141" s="209">
        <f ca="1">VLOOKUP($A141, Calcs!$A$3:'Calcs'!$ANA$180, 118, FALSE)</f>
        <v>1</v>
      </c>
      <c r="K141" s="210">
        <f ca="1">VLOOKUP($A141, Calcs!$A$3:'Calcs'!$ANA$180, 119, FALSE)</f>
        <v>2</v>
      </c>
      <c r="L141" s="211">
        <f ca="1">VLOOKUP($A141, Calcs!$A$3:'Calcs'!$ANA$180, 120, FALSE)</f>
        <v>0</v>
      </c>
      <c r="M141" s="212">
        <f ca="1">VLOOKUP($A141, Calcs!$A$3:'Calcs'!$ANA$180, 121, FALSE)</f>
        <v>0</v>
      </c>
      <c r="N141" s="213" t="str">
        <f t="shared" ca="1" si="146"/>
        <v>2-8</v>
      </c>
      <c r="O141" s="214">
        <f ca="1">VLOOKUP($A141, Calcs!$A$3:'Calcs'!$ANA$180, 311, FALSE)/X141</f>
        <v>29.5</v>
      </c>
      <c r="P141" s="214">
        <f ca="1">VLOOKUP($A141, Calcs!$A$3:'Calcs'!$ANA$180, 406, FALSE)/X141</f>
        <v>43.4</v>
      </c>
      <c r="Q141" s="214">
        <f t="shared" ca="1" si="147"/>
        <v>-13.899999999999999</v>
      </c>
      <c r="R141" s="215">
        <f ca="1">VLOOKUP($A141,Calcs!$A$3:'Calcs'!$ANA$180,500,FALSE)/X141</f>
        <v>3.8570000000000002</v>
      </c>
      <c r="S141" s="214">
        <f ca="1">VLOOKUP($A141, Calcs!$A$3:'Calcs'!$ANA$180, 216, FALSE)/X141</f>
        <v>56.821952534390654</v>
      </c>
      <c r="T141" s="215">
        <f ca="1">VLOOKUP($A141, Calcs!$A$3:'Calcs'!$ANA$180, 594, FALSE)/X141</f>
        <v>-3.5839999999999996</v>
      </c>
      <c r="U141" s="214">
        <f ca="1">VLOOKUP($A141, Calcs!$A$3:'Calcs'!$ANA$180, 688, FALSE)/X141</f>
        <v>39.4</v>
      </c>
      <c r="V141" s="204">
        <f ca="1">VLOOKUP($A141, Calcs!$A$3:'Calcs'!$ANA$180, 782, FALSE)/X141</f>
        <v>30.920000000000005</v>
      </c>
      <c r="W141" s="220">
        <v>9</v>
      </c>
      <c r="X141" s="214">
        <f ca="1">VLOOKUP($A141, Calcs!$A$3:'Calcs'!$ANA$180, 9, FALSE)</f>
        <v>10</v>
      </c>
      <c r="Y141" s="215">
        <f t="shared" ca="1" si="148"/>
        <v>9.3596059113300498</v>
      </c>
      <c r="Z141" s="215">
        <f t="shared" ca="1" si="149"/>
        <v>39.428897750563337</v>
      </c>
      <c r="AA141" s="215">
        <f t="shared" ca="1" si="150"/>
        <v>-10.315999999999999</v>
      </c>
      <c r="AB141" s="204">
        <f t="shared" ca="1" si="151"/>
        <v>39.4</v>
      </c>
      <c r="AC141" s="204">
        <f t="shared" ca="1" si="152"/>
        <v>30.920000000000005</v>
      </c>
      <c r="AD141" s="158">
        <f t="shared" ca="1" si="153"/>
        <v>18.019720485777935</v>
      </c>
      <c r="AE141" s="215">
        <f t="shared" ca="1" si="154"/>
        <v>5.5605755097831384</v>
      </c>
      <c r="AF141" s="216">
        <f ca="1">VLOOKUP($A141,Calcs!$A$3:'Calcs'!$ANA$180,122,FALSE)</f>
        <v>3</v>
      </c>
      <c r="AG141" s="216">
        <f ca="1">VLOOKUP($A141,Calcs!$A$3:'Calcs'!$ANA$180,123,FALSE)</f>
        <v>1</v>
      </c>
      <c r="AH141" s="216">
        <f ca="1">VLOOKUP($A141,Calcs!$A$3:'Calcs'!$ANA$180,124,FALSE)*2</f>
        <v>6</v>
      </c>
      <c r="AI141" s="216">
        <f ca="1">VLOOKUP($A141,Calcs!$A$3:'Calcs'!$ANA$180,110,FALSE)*8</f>
        <v>0</v>
      </c>
      <c r="AJ141" s="216">
        <f ca="1">VLOOKUP($A141,Calcs!$A$3:'Calcs'!$ANA$180,112,FALSE)*12</f>
        <v>0</v>
      </c>
      <c r="AK141" s="157">
        <v>23</v>
      </c>
      <c r="AL141" s="216">
        <f t="shared" ca="1" si="155"/>
        <v>33</v>
      </c>
      <c r="AM141" s="352">
        <f t="shared" si="156"/>
        <v>23</v>
      </c>
      <c r="AN141" s="219">
        <v>140</v>
      </c>
      <c r="AO141" s="217">
        <f t="shared" ca="1" si="157"/>
        <v>140</v>
      </c>
      <c r="AP141" s="191">
        <f t="shared" ca="1" si="158"/>
        <v>0</v>
      </c>
      <c r="AQ141" s="155">
        <f t="shared" ca="1" si="159"/>
        <v>33.025933350743699</v>
      </c>
      <c r="AR141" s="203">
        <f t="shared" ca="1" si="160"/>
        <v>18.247058823529414</v>
      </c>
      <c r="AS141" s="203">
        <f t="shared" ca="1" si="161"/>
        <v>17.462862745098043</v>
      </c>
      <c r="AT141" s="203">
        <f t="shared" ca="1" si="162"/>
        <v>37.189213524755331</v>
      </c>
      <c r="AU141" s="203">
        <f t="shared" ca="1" si="163"/>
        <v>50.776450511945391</v>
      </c>
      <c r="AV141" s="203">
        <f t="shared" ca="1" si="164"/>
        <v>49.954291147109366</v>
      </c>
      <c r="AW141" s="203">
        <f t="shared" ca="1" si="165"/>
        <v>19.955640002804721</v>
      </c>
      <c r="AX141" s="203">
        <f t="shared" ca="1" si="166"/>
        <v>38.66261426732683</v>
      </c>
      <c r="AY141" s="203">
        <f t="shared" ca="1" si="167"/>
        <v>44.998415351878329</v>
      </c>
      <c r="AZ141" s="203">
        <f t="shared" ca="1" si="168"/>
        <v>28.122609334570008</v>
      </c>
      <c r="BA141" s="203">
        <f t="shared" ca="1" si="169"/>
        <v>28.709917971662939</v>
      </c>
      <c r="BB141" s="203">
        <f t="shared" ca="1" si="170"/>
        <v>28.947368421052634</v>
      </c>
      <c r="BC141" s="204">
        <v>104</v>
      </c>
      <c r="BE141">
        <f ca="1">VLOOKUP($A141, Calcs!$A$3:'Calcs'!$ANA$180, 872, FALSE)</f>
        <v>104</v>
      </c>
      <c r="BF141" s="5">
        <f t="shared" si="182"/>
        <v>5.810830874453722</v>
      </c>
      <c r="BG141">
        <f>(IF(A141&lt;17,SoC!X$2,IF(A141&lt;33,SoC!X$3,IF(A141&lt;49,SoC!X$4,IF(A141&lt;65,SoC!X$5,IF(A141&lt;81,SoC!X$6,IF(A141&lt;97,SoC!X$7,IF(A141&lt;113,SoC!X$8,IF(A141&lt;129,SoC!X$9,IF(A141&lt;145,SoC!X$10,SoC!X$11)))))))))+IF(BX141&lt;17,SoC!X$15,IF(BX141&lt;33,SoC!X$16,IF(BX141&lt;49,SoC!X$17,IF(BX141&lt;65,SoC!X$18,IF(BX141&lt;81,SoC!X$19,IF(BX141&lt;97,SoC!X$20,IF(BX141&lt;113,SoC!X$21,IF(BX141&lt;129,SoC!X$22,IF(BX141&lt;145,SoC!X$23,SoC!X$24))))))))))/2</f>
        <v>0.6939025498410949</v>
      </c>
      <c r="BH141" s="7">
        <v>37.189213524755331</v>
      </c>
      <c r="BI141" s="7">
        <v>50.776450511945391</v>
      </c>
      <c r="BJ141" s="5">
        <v>5.5605755097831384</v>
      </c>
      <c r="BK141" s="5">
        <v>33.011869635053152</v>
      </c>
      <c r="BL141">
        <f ca="1">VLOOKUP($A141, Calcs!$A$3:'Calcs'!$AXV$180, 1058, FALSE)</f>
        <v>1587</v>
      </c>
      <c r="BM141" s="4"/>
      <c r="BN141" s="5">
        <f t="shared" si="171"/>
        <v>0.5745595672778685</v>
      </c>
      <c r="BO141" s="5" t="str">
        <f t="shared" si="172"/>
        <v>F+</v>
      </c>
      <c r="BP141" s="65">
        <f t="shared" si="173"/>
        <v>-5.3063018505916499</v>
      </c>
      <c r="BQ141" s="90">
        <v>7</v>
      </c>
      <c r="BR141" s="8" t="s">
        <v>194</v>
      </c>
      <c r="BS141" s="5">
        <f t="shared" ca="1" si="174"/>
        <v>18.426835847701891</v>
      </c>
      <c r="BT141" s="5">
        <f t="shared" ca="1" si="175"/>
        <v>11.094059061158603</v>
      </c>
      <c r="BU141" s="5">
        <f t="shared" si="176"/>
        <v>-22.624931930140427</v>
      </c>
      <c r="BV141" t="s">
        <v>921</v>
      </c>
      <c r="BX141" s="4">
        <v>134</v>
      </c>
      <c r="BY141" s="4">
        <v>7</v>
      </c>
      <c r="CA141" t="s">
        <v>1117</v>
      </c>
      <c r="CF141" s="64">
        <v>0.35501170435366347</v>
      </c>
      <c r="CG141" s="326" t="s">
        <v>41</v>
      </c>
      <c r="CK141">
        <v>140</v>
      </c>
      <c r="CL141">
        <v>141</v>
      </c>
      <c r="CM141">
        <v>136</v>
      </c>
      <c r="CN141">
        <v>134</v>
      </c>
      <c r="CO141">
        <v>117</v>
      </c>
      <c r="CP141">
        <v>130</v>
      </c>
      <c r="CQ141">
        <v>126</v>
      </c>
      <c r="CR141">
        <v>117</v>
      </c>
      <c r="CS141">
        <v>106</v>
      </c>
      <c r="CT141">
        <v>103</v>
      </c>
      <c r="CY141" s="326" t="s">
        <v>41</v>
      </c>
      <c r="CZ141" s="5">
        <v>35.800313030821968</v>
      </c>
      <c r="DA141" s="5">
        <f t="shared" si="177"/>
        <v>36.927351242471374</v>
      </c>
      <c r="DB141" s="7">
        <v>40.868861287931885</v>
      </c>
      <c r="DC141" s="7">
        <v>53.477218225419662</v>
      </c>
      <c r="DD141" s="7">
        <f t="shared" si="178"/>
        <v>41.947235997348336</v>
      </c>
      <c r="DE141" s="7">
        <f t="shared" si="179"/>
        <v>56.295885787978079</v>
      </c>
      <c r="DF141" s="5">
        <v>6.0239106899090062</v>
      </c>
      <c r="DG141" s="5">
        <f t="shared" si="180"/>
        <v>6.1605027474999785</v>
      </c>
      <c r="DJ141">
        <v>104</v>
      </c>
      <c r="DK141" s="64"/>
      <c r="DL141" s="7">
        <v>49.495858963263501</v>
      </c>
      <c r="DM141" s="7">
        <v>76.026558725887043</v>
      </c>
      <c r="DN141" s="5">
        <v>7.1166471506367852</v>
      </c>
      <c r="DO141">
        <v>54</v>
      </c>
      <c r="DQ141" s="5">
        <v>44.076135684591115</v>
      </c>
      <c r="DR141" s="5">
        <v>45.557101763443335</v>
      </c>
      <c r="DS141" s="5">
        <v>44.076135684591115</v>
      </c>
      <c r="DT141" s="5">
        <f t="shared" si="181"/>
        <v>45.557101763443335</v>
      </c>
      <c r="DU141">
        <v>1666</v>
      </c>
      <c r="DV141" s="5">
        <v>268.25</v>
      </c>
      <c r="DW141" s="7"/>
      <c r="DX141" s="7">
        <v>104</v>
      </c>
      <c r="DY141" s="5" t="s">
        <v>41</v>
      </c>
      <c r="DZ141" s="5"/>
      <c r="EA141" s="7">
        <v>149</v>
      </c>
      <c r="EB141" s="5">
        <v>32.479564032697546</v>
      </c>
      <c r="EC141" s="7">
        <v>44.076135684591115</v>
      </c>
      <c r="ED141" s="68">
        <v>70.521817095345781</v>
      </c>
      <c r="EE141">
        <v>0</v>
      </c>
    </row>
    <row r="142" spans="1:135" ht="14.45" customHeight="1" x14ac:dyDescent="0.2">
      <c r="A142" s="204">
        <v>154</v>
      </c>
      <c r="B142" s="330" t="s">
        <v>398</v>
      </c>
      <c r="C142" s="234" t="s">
        <v>475</v>
      </c>
      <c r="D142" s="158" t="str">
        <f>IFERROR(IFERROR(VLOOKUP(C142, Archive!$I$786:$P$3989, 8, FALSE), VLOOKUP(C142, Archive!$L$786:$Q$6126, 6, FALSE)), "-")</f>
        <v>-</v>
      </c>
      <c r="E142" s="156" t="str">
        <f>IFERROR(VLOOKUP(C142, Archive!$I$786:$S$3989, 11, FALSE), "-")</f>
        <v>-</v>
      </c>
      <c r="F142" s="205">
        <f ca="1">VLOOKUP($A142, Calcs!$A$3:'Calcs'!$ANA$180, 114, FALSE)</f>
        <v>1</v>
      </c>
      <c r="G142" s="206">
        <f ca="1">VLOOKUP($A142, Calcs!$A$3:'Calcs'!$ANA$180, 115, FALSE)</f>
        <v>4</v>
      </c>
      <c r="H142" s="207">
        <f ca="1">VLOOKUP($A142, Calcs!$A$3:'Calcs'!$ANA$180, 116, FALSE)</f>
        <v>1</v>
      </c>
      <c r="I142" s="208">
        <f ca="1">VLOOKUP($A142, Calcs!$A$3:'Calcs'!$ANA$180, 117, FALSE)</f>
        <v>1</v>
      </c>
      <c r="J142" s="209">
        <f ca="1">VLOOKUP($A142, Calcs!$A$3:'Calcs'!$ANA$180, 118, FALSE)</f>
        <v>1</v>
      </c>
      <c r="K142" s="210">
        <f ca="1">VLOOKUP($A142, Calcs!$A$3:'Calcs'!$ANA$180, 119, FALSE)</f>
        <v>2</v>
      </c>
      <c r="L142" s="211">
        <f ca="1">VLOOKUP($A142, Calcs!$A$3:'Calcs'!$ANA$180, 120, FALSE)</f>
        <v>0</v>
      </c>
      <c r="M142" s="212">
        <f ca="1">VLOOKUP($A142, Calcs!$A$3:'Calcs'!$ANA$180, 121, FALSE)</f>
        <v>0</v>
      </c>
      <c r="N142" s="213" t="str">
        <f t="shared" ca="1" si="146"/>
        <v>3-7</v>
      </c>
      <c r="O142" s="214">
        <f ca="1">VLOOKUP($A142, Calcs!$A$3:'Calcs'!$ANA$180, 311, FALSE)/X142</f>
        <v>28.3</v>
      </c>
      <c r="P142" s="214">
        <f ca="1">VLOOKUP($A142, Calcs!$A$3:'Calcs'!$ANA$180, 406, FALSE)/X142</f>
        <v>51.8</v>
      </c>
      <c r="Q142" s="214">
        <f t="shared" ca="1" si="147"/>
        <v>-23.499999999999996</v>
      </c>
      <c r="R142" s="215">
        <f ca="1">VLOOKUP($A142,Calcs!$A$3:'Calcs'!$ANA$180,500,FALSE)/X142</f>
        <v>3.5739999999999994</v>
      </c>
      <c r="S142" s="214">
        <f ca="1">VLOOKUP($A142, Calcs!$A$3:'Calcs'!$ANA$180, 216, FALSE)/X142</f>
        <v>56.836593132829421</v>
      </c>
      <c r="T142" s="215">
        <f ca="1">VLOOKUP($A142, Calcs!$A$3:'Calcs'!$ANA$180, 594, FALSE)/X142</f>
        <v>-7.8980000000000006</v>
      </c>
      <c r="U142" s="214">
        <f ca="1">VLOOKUP($A142, Calcs!$A$3:'Calcs'!$ANA$180, 688, FALSE)/X142</f>
        <v>33.1</v>
      </c>
      <c r="V142" s="204">
        <f ca="1">VLOOKUP($A142, Calcs!$A$3:'Calcs'!$ANA$180, 782, FALSE)/X142</f>
        <v>25.490000000000002</v>
      </c>
      <c r="W142" s="220">
        <v>9</v>
      </c>
      <c r="X142" s="214">
        <f ca="1">VLOOKUP($A142, Calcs!$A$3:'Calcs'!$ANA$180, 9, FALSE)</f>
        <v>10</v>
      </c>
      <c r="Y142" s="215">
        <f t="shared" ca="1" si="148"/>
        <v>7.4146614437604947</v>
      </c>
      <c r="Z142" s="215">
        <f t="shared" ca="1" si="149"/>
        <v>43.787485239661258</v>
      </c>
      <c r="AA142" s="215">
        <f t="shared" ca="1" si="150"/>
        <v>-15.601999999999997</v>
      </c>
      <c r="AB142" s="204">
        <f t="shared" ca="1" si="151"/>
        <v>33.1</v>
      </c>
      <c r="AC142" s="204">
        <f t="shared" ca="1" si="152"/>
        <v>25.490000000000002</v>
      </c>
      <c r="AD142" s="158">
        <f t="shared" ca="1" si="153"/>
        <v>14.787335477202106</v>
      </c>
      <c r="AE142" s="215">
        <f t="shared" ca="1" si="154"/>
        <v>5.0487622245457358</v>
      </c>
      <c r="AF142" s="216">
        <f ca="1">VLOOKUP($A142,Calcs!$A$3:'Calcs'!$ANA$180,122,FALSE)</f>
        <v>4</v>
      </c>
      <c r="AG142" s="216">
        <f ca="1">VLOOKUP($A142,Calcs!$A$3:'Calcs'!$ANA$180,123,FALSE)</f>
        <v>4</v>
      </c>
      <c r="AH142" s="216">
        <f ca="1">VLOOKUP($A142,Calcs!$A$3:'Calcs'!$ANA$180,124,FALSE)*2</f>
        <v>6</v>
      </c>
      <c r="AI142" s="216">
        <f ca="1">VLOOKUP($A142,Calcs!$A$3:'Calcs'!$ANA$180,110,FALSE)*8</f>
        <v>0</v>
      </c>
      <c r="AJ142" s="216">
        <f ca="1">VLOOKUP($A142,Calcs!$A$3:'Calcs'!$ANA$180,112,FALSE)*12</f>
        <v>0</v>
      </c>
      <c r="AK142" s="157">
        <v>27</v>
      </c>
      <c r="AL142" s="216">
        <f t="shared" ca="1" si="155"/>
        <v>41</v>
      </c>
      <c r="AM142" s="352">
        <f t="shared" si="156"/>
        <v>27</v>
      </c>
      <c r="AN142" s="218">
        <v>141</v>
      </c>
      <c r="AO142" s="217">
        <f t="shared" ca="1" si="157"/>
        <v>141</v>
      </c>
      <c r="AP142" s="191">
        <f t="shared" ca="1" si="158"/>
        <v>0</v>
      </c>
      <c r="AQ142" s="155">
        <f t="shared" ca="1" si="159"/>
        <v>32.854173630186956</v>
      </c>
      <c r="AR142" s="203">
        <f t="shared" ca="1" si="160"/>
        <v>24.129411764705882</v>
      </c>
      <c r="AS142" s="203">
        <f t="shared" ca="1" si="161"/>
        <v>37.070705882352939</v>
      </c>
      <c r="AT142" s="203">
        <f t="shared" ca="1" si="162"/>
        <v>34.691520035465516</v>
      </c>
      <c r="AU142" s="203">
        <f t="shared" ca="1" si="163"/>
        <v>33.037542662116039</v>
      </c>
      <c r="AV142" s="203">
        <f t="shared" ca="1" si="164"/>
        <v>39.573691459646412</v>
      </c>
      <c r="AW142" s="203">
        <f t="shared" ca="1" si="165"/>
        <v>25.125215751574988</v>
      </c>
      <c r="AX142" s="203">
        <f t="shared" ca="1" si="166"/>
        <v>30.468343370381167</v>
      </c>
      <c r="AY142" s="203">
        <f t="shared" ca="1" si="167"/>
        <v>38.657381329551008</v>
      </c>
      <c r="AZ142" s="203">
        <f t="shared" ca="1" si="168"/>
        <v>24.788986656172224</v>
      </c>
      <c r="BA142" s="203">
        <f t="shared" ca="1" si="169"/>
        <v>16.62938105891126</v>
      </c>
      <c r="BB142" s="203">
        <f t="shared" ca="1" si="170"/>
        <v>35.964912280701753</v>
      </c>
      <c r="BC142" s="204">
        <v>75</v>
      </c>
      <c r="BE142">
        <f ca="1">VLOOKUP($A142, Calcs!$A$3:'Calcs'!$ANA$180, 872, FALSE)</f>
        <v>78</v>
      </c>
      <c r="BF142" s="5">
        <f t="shared" si="182"/>
        <v>8.2803816327749189</v>
      </c>
      <c r="BG142">
        <f>(IF(A142&lt;17,SoC!X$2,IF(A142&lt;33,SoC!X$3,IF(A142&lt;49,SoC!X$4,IF(A142&lt;65,SoC!X$5,IF(A142&lt;81,SoC!X$6,IF(A142&lt;97,SoC!X$7,IF(A142&lt;113,SoC!X$8,IF(A142&lt;129,SoC!X$9,IF(A142&lt;145,SoC!X$10,SoC!X$11)))))))))+IF(BX142&lt;17,SoC!X$15,IF(BX142&lt;33,SoC!X$16,IF(BX142&lt;49,SoC!X$17,IF(BX142&lt;65,SoC!X$18,IF(BX142&lt;81,SoC!X$19,IF(BX142&lt;97,SoC!X$20,IF(BX142&lt;113,SoC!X$21,IF(BX142&lt;129,SoC!X$22,IF(BX142&lt;145,SoC!X$23,SoC!X$24))))))))))/2</f>
        <v>0.77041009719439257</v>
      </c>
      <c r="BH142" s="7">
        <v>34.691520035465516</v>
      </c>
      <c r="BI142" s="7">
        <v>33.037542662116039</v>
      </c>
      <c r="BJ142" s="5">
        <v>5.0487622245457358</v>
      </c>
      <c r="BK142" s="5">
        <v>32.803816327749196</v>
      </c>
      <c r="BL142">
        <f ca="1">VLOOKUP($A142, Calcs!$A$3:'Calcs'!$AXV$180, 1058, FALSE)</f>
        <v>1425</v>
      </c>
      <c r="BM142" s="4"/>
      <c r="BN142" s="5">
        <f t="shared" si="171"/>
        <v>0.57274615954844421</v>
      </c>
      <c r="BO142" s="5" t="str">
        <f t="shared" si="172"/>
        <v>F+</v>
      </c>
      <c r="BP142" s="65">
        <f t="shared" si="173"/>
        <v>-5.6038191546711431</v>
      </c>
      <c r="BQ142" s="90">
        <v>10</v>
      </c>
      <c r="BR142" s="8" t="s">
        <v>264</v>
      </c>
      <c r="BS142" s="5">
        <f t="shared" ca="1" si="174"/>
        <v>17.376974642256325</v>
      </c>
      <c r="BT142" s="5">
        <f t="shared" ca="1" si="175"/>
        <v>10.712897329914489</v>
      </c>
      <c r="BU142" s="5">
        <f t="shared" si="176"/>
        <v>-22.832985237444383</v>
      </c>
      <c r="BV142" t="s">
        <v>921</v>
      </c>
      <c r="BX142" s="4">
        <v>141</v>
      </c>
      <c r="BY142" s="4">
        <v>5</v>
      </c>
      <c r="CA142" t="s">
        <v>1117</v>
      </c>
      <c r="CF142" s="64">
        <v>0.22581698741781431</v>
      </c>
      <c r="CG142" s="330" t="s">
        <v>475</v>
      </c>
      <c r="CK142">
        <v>141</v>
      </c>
      <c r="CL142">
        <v>143</v>
      </c>
      <c r="CM142">
        <v>140</v>
      </c>
      <c r="CN142">
        <v>145</v>
      </c>
      <c r="CO142">
        <v>141</v>
      </c>
      <c r="CP142">
        <v>145</v>
      </c>
      <c r="CQ142">
        <v>148</v>
      </c>
      <c r="CR142">
        <v>138</v>
      </c>
      <c r="CS142">
        <v>132</v>
      </c>
      <c r="CT142">
        <v>129</v>
      </c>
      <c r="CY142" s="330" t="s">
        <v>475</v>
      </c>
      <c r="CZ142" s="5">
        <v>35.539294294235184</v>
      </c>
      <c r="DA142" s="5">
        <f t="shared" si="177"/>
        <v>35.522676996230835</v>
      </c>
      <c r="DB142" s="7">
        <v>36.526219773275002</v>
      </c>
      <c r="DC142" s="7">
        <v>40.287769784172667</v>
      </c>
      <c r="DD142" s="7">
        <f t="shared" si="178"/>
        <v>38.46913685740202</v>
      </c>
      <c r="DE142" s="7">
        <f t="shared" si="179"/>
        <v>41.044412335109399</v>
      </c>
      <c r="DF142" s="5">
        <v>5.461226968365259</v>
      </c>
      <c r="DG142" s="5">
        <f t="shared" si="180"/>
        <v>5.5685914264157903</v>
      </c>
      <c r="DJ142">
        <v>75</v>
      </c>
      <c r="DK142" s="64"/>
      <c r="DL142" s="7">
        <v>52.069556446291102</v>
      </c>
      <c r="DM142" s="7">
        <v>46.340910191666495</v>
      </c>
      <c r="DN142" s="5">
        <v>6.3201426327695103</v>
      </c>
      <c r="DO142">
        <v>41</v>
      </c>
      <c r="DQ142" s="5">
        <v>33.321549611657602</v>
      </c>
      <c r="DR142" s="5">
        <v>37.491162208743205</v>
      </c>
      <c r="DS142" s="5">
        <v>33.321549611657602</v>
      </c>
      <c r="DT142" s="5">
        <f t="shared" si="181"/>
        <v>37.491162208743205</v>
      </c>
      <c r="DU142">
        <v>1405</v>
      </c>
      <c r="DV142" s="5">
        <v>205.25</v>
      </c>
      <c r="DW142" s="7"/>
      <c r="DX142" s="7">
        <v>75</v>
      </c>
      <c r="DY142" s="5" t="s">
        <v>475</v>
      </c>
      <c r="DZ142" s="5"/>
      <c r="EA142" s="7">
        <v>99</v>
      </c>
      <c r="EB142" s="5">
        <v>21.580381471389643</v>
      </c>
      <c r="EC142" s="7">
        <v>33.321549611657602</v>
      </c>
      <c r="ED142" s="68">
        <v>53.314479378652166</v>
      </c>
      <c r="EE142">
        <v>0</v>
      </c>
    </row>
    <row r="143" spans="1:135" ht="14.45" customHeight="1" x14ac:dyDescent="0.2">
      <c r="A143" s="204">
        <v>103</v>
      </c>
      <c r="B143" s="331" t="s">
        <v>0</v>
      </c>
      <c r="C143" s="235" t="s">
        <v>24</v>
      </c>
      <c r="D143" s="158" t="str">
        <f>IFERROR(IFERROR(VLOOKUP(C143, Archive!$I$786:$P$3989, 8, FALSE), VLOOKUP(C143, Archive!$L$786:$Q$6126, 6, FALSE)), "-")</f>
        <v>-</v>
      </c>
      <c r="E143" s="156" t="str">
        <f>IFERROR(VLOOKUP(C143, Archive!$I$786:$S$3989, 11, FALSE), "-")</f>
        <v>-</v>
      </c>
      <c r="F143" s="205">
        <f ca="1">VLOOKUP($A143, Calcs!$A$3:'Calcs'!$ANA$180, 114, FALSE)</f>
        <v>0</v>
      </c>
      <c r="G143" s="206">
        <f ca="1">VLOOKUP($A143, Calcs!$A$3:'Calcs'!$ANA$180, 115, FALSE)</f>
        <v>5</v>
      </c>
      <c r="H143" s="207">
        <f ca="1">VLOOKUP($A143, Calcs!$A$3:'Calcs'!$ANA$180, 116, FALSE)</f>
        <v>1</v>
      </c>
      <c r="I143" s="208">
        <f ca="1">VLOOKUP($A143, Calcs!$A$3:'Calcs'!$ANA$180, 117, FALSE)</f>
        <v>1</v>
      </c>
      <c r="J143" s="209">
        <f ca="1">VLOOKUP($A143, Calcs!$A$3:'Calcs'!$ANA$180, 118, FALSE)</f>
        <v>2</v>
      </c>
      <c r="K143" s="210">
        <f ca="1">VLOOKUP($A143, Calcs!$A$3:'Calcs'!$ANA$180, 119, FALSE)</f>
        <v>2</v>
      </c>
      <c r="L143" s="211">
        <f ca="1">VLOOKUP($A143, Calcs!$A$3:'Calcs'!$ANA$180, 120, FALSE)</f>
        <v>0</v>
      </c>
      <c r="M143" s="212">
        <f ca="1">VLOOKUP($A143, Calcs!$A$3:'Calcs'!$ANA$180, 121, FALSE)</f>
        <v>0</v>
      </c>
      <c r="N143" s="213" t="str">
        <f t="shared" ca="1" si="146"/>
        <v>3-8</v>
      </c>
      <c r="O143" s="214">
        <f ca="1">VLOOKUP($A143, Calcs!$A$3:'Calcs'!$ANA$180, 311, FALSE)/X143</f>
        <v>27.444444444444443</v>
      </c>
      <c r="P143" s="214">
        <f ca="1">VLOOKUP($A143, Calcs!$A$3:'Calcs'!$ANA$180, 406, FALSE)/X143</f>
        <v>50.888888888888886</v>
      </c>
      <c r="Q143" s="214">
        <f t="shared" ca="1" si="147"/>
        <v>-23.444444444444443</v>
      </c>
      <c r="R143" s="215">
        <f ca="1">VLOOKUP($A143,Calcs!$A$3:'Calcs'!$ANA$180,500,FALSE)/X143</f>
        <v>4.0677777777777777</v>
      </c>
      <c r="S143" s="214">
        <f ca="1">VLOOKUP($A143, Calcs!$A$3:'Calcs'!$ANA$180, 216, FALSE)/X143</f>
        <v>55.690543743387565</v>
      </c>
      <c r="T143" s="215">
        <f ca="1">VLOOKUP($A143, Calcs!$A$3:'Calcs'!$ANA$180, 594, FALSE)/X143</f>
        <v>-2.092222222222222</v>
      </c>
      <c r="U143" s="214">
        <f ca="1">VLOOKUP($A143, Calcs!$A$3:'Calcs'!$ANA$180, 688, FALSE)/X143</f>
        <v>51.222222222222221</v>
      </c>
      <c r="V143" s="204">
        <f ca="1">VLOOKUP($A143, Calcs!$A$3:'Calcs'!$ANA$180, 782, FALSE)/X143</f>
        <v>18.466666666666665</v>
      </c>
      <c r="W143" s="220">
        <v>3</v>
      </c>
      <c r="X143" s="214">
        <f ca="1">VLOOKUP($A143, Calcs!$A$3:'Calcs'!$ANA$180, 9, FALSE)</f>
        <v>9</v>
      </c>
      <c r="Y143" s="215">
        <f t="shared" ca="1" si="148"/>
        <v>6.5282709642174277</v>
      </c>
      <c r="Z143" s="215">
        <f t="shared" ca="1" si="149"/>
        <v>58.097183039448467</v>
      </c>
      <c r="AA143" s="215">
        <f t="shared" ca="1" si="150"/>
        <v>-21.35222222222222</v>
      </c>
      <c r="AB143" s="204">
        <f t="shared" ca="1" si="151"/>
        <v>51.222222222222221</v>
      </c>
      <c r="AC143" s="204">
        <f t="shared" ca="1" si="152"/>
        <v>18.466666666666665</v>
      </c>
      <c r="AD143" s="158">
        <f t="shared" ca="1" si="153"/>
        <v>26.33266597867474</v>
      </c>
      <c r="AE143" s="215">
        <f t="shared" ca="1" si="154"/>
        <v>4.2972859651955515</v>
      </c>
      <c r="AF143" s="216">
        <f ca="1">VLOOKUP($A143,Calcs!$A$3:'Calcs'!$ANA$180,122,FALSE)</f>
        <v>1</v>
      </c>
      <c r="AG143" s="216">
        <f ca="1">VLOOKUP($A143,Calcs!$A$3:'Calcs'!$ANA$180,123,FALSE)</f>
        <v>3</v>
      </c>
      <c r="AH143" s="216">
        <f ca="1">VLOOKUP($A143,Calcs!$A$3:'Calcs'!$ANA$180,124,FALSE)*2</f>
        <v>12</v>
      </c>
      <c r="AI143" s="216">
        <f ca="1">VLOOKUP($A143,Calcs!$A$3:'Calcs'!$ANA$180,110,FALSE)*8</f>
        <v>0</v>
      </c>
      <c r="AJ143" s="216">
        <f ca="1">VLOOKUP($A143,Calcs!$A$3:'Calcs'!$ANA$180,112,FALSE)*12</f>
        <v>0</v>
      </c>
      <c r="AK143" s="157">
        <v>20</v>
      </c>
      <c r="AL143" s="216">
        <f t="shared" ca="1" si="155"/>
        <v>36</v>
      </c>
      <c r="AM143" s="352">
        <f t="shared" si="156"/>
        <v>20</v>
      </c>
      <c r="AN143" s="219">
        <v>142</v>
      </c>
      <c r="AO143" s="217">
        <f t="shared" ca="1" si="157"/>
        <v>143</v>
      </c>
      <c r="AP143" s="191">
        <f t="shared" ca="1" si="158"/>
        <v>-1</v>
      </c>
      <c r="AQ143" s="155">
        <f t="shared" ca="1" si="159"/>
        <v>32.742607165716038</v>
      </c>
      <c r="AR143" s="203">
        <f t="shared" ca="1" si="160"/>
        <v>7.0823529411764703</v>
      </c>
      <c r="AS143" s="203">
        <f t="shared" ca="1" si="161"/>
        <v>28.553176470588234</v>
      </c>
      <c r="AT143" s="203">
        <f t="shared" ca="1" si="162"/>
        <v>32.867347329612443</v>
      </c>
      <c r="AU143" s="203">
        <f t="shared" ca="1" si="163"/>
        <v>34.961604095563139</v>
      </c>
      <c r="AV143" s="203">
        <f t="shared" ca="1" si="164"/>
        <v>34.842829016867775</v>
      </c>
      <c r="AW143" s="203">
        <f t="shared" ca="1" si="165"/>
        <v>42.0974726818406</v>
      </c>
      <c r="AX143" s="203">
        <f t="shared" ca="1" si="166"/>
        <v>21.554442763773938</v>
      </c>
      <c r="AY143" s="203">
        <f t="shared" ca="1" si="167"/>
        <v>29.347078793538294</v>
      </c>
      <c r="AZ143" s="203">
        <f t="shared" ca="1" si="168"/>
        <v>36.029640976605869</v>
      </c>
      <c r="BA143" s="203">
        <f t="shared" ca="1" si="169"/>
        <v>39.224459358687547</v>
      </c>
      <c r="BB143" s="203">
        <f t="shared" ca="1" si="170"/>
        <v>31.578947368421051</v>
      </c>
      <c r="BC143" s="204">
        <v>139</v>
      </c>
      <c r="BE143">
        <f ca="1">VLOOKUP($A143, Calcs!$A$3:'Calcs'!$ANA$180, 872, FALSE)</f>
        <v>74.25</v>
      </c>
      <c r="BF143" s="5">
        <f t="shared" si="182"/>
        <v>8.2757958393168831</v>
      </c>
      <c r="BG143">
        <f>(IF(A143&lt;17,SoC!X$2,IF(A143&lt;33,SoC!X$3,IF(A143&lt;49,SoC!X$4,IF(A143&lt;65,SoC!X$5,IF(A143&lt;81,SoC!X$6,IF(A143&lt;97,SoC!X$7,IF(A143&lt;113,SoC!X$8,IF(A143&lt;129,SoC!X$9,IF(A143&lt;145,SoC!X$10,SoC!X$11)))))))))+IF(BX143&lt;17,SoC!X$15,IF(BX143&lt;33,SoC!X$16,IF(BX143&lt;49,SoC!X$17,IF(BX143&lt;65,SoC!X$18,IF(BX143&lt;81,SoC!X$19,IF(BX143&lt;97,SoC!X$20,IF(BX143&lt;113,SoC!X$21,IF(BX143&lt;129,SoC!X$22,IF(BX143&lt;145,SoC!X$23,SoC!X$24))))))))))/2</f>
        <v>1.0432145052695172</v>
      </c>
      <c r="BH143" s="7">
        <v>32.867347329612443</v>
      </c>
      <c r="BI143" s="7">
        <v>34.961604095563139</v>
      </c>
      <c r="BJ143" s="5">
        <v>4.2972859651955515</v>
      </c>
      <c r="BK143" s="5">
        <v>32.757958393168828</v>
      </c>
      <c r="BL143">
        <f ca="1">VLOOKUP($A143, Calcs!$A$3:'Calcs'!$AXV$180, 1058, FALSE)</f>
        <v>1728</v>
      </c>
      <c r="BM143" s="4"/>
      <c r="BN143" s="5">
        <f t="shared" si="171"/>
        <v>0.57234568569326028</v>
      </c>
      <c r="BO143" s="5" t="str">
        <f t="shared" si="172"/>
        <v>F+</v>
      </c>
      <c r="BP143" s="65">
        <f t="shared" si="173"/>
        <v>-5.9887288712623086</v>
      </c>
      <c r="BQ143" s="90">
        <v>10</v>
      </c>
      <c r="BR143" s="8" t="s">
        <v>264</v>
      </c>
      <c r="BS143" s="5">
        <f t="shared" ca="1" si="174"/>
        <v>17.482691797647227</v>
      </c>
      <c r="BT143" s="5">
        <f t="shared" ca="1" si="175"/>
        <v>10.741257691524401</v>
      </c>
      <c r="BU143" s="5">
        <f t="shared" si="176"/>
        <v>-22.878843172024752</v>
      </c>
      <c r="BV143" t="s">
        <v>914</v>
      </c>
      <c r="BX143" s="4">
        <v>38</v>
      </c>
      <c r="BY143" s="4">
        <v>15</v>
      </c>
      <c r="CA143" t="s">
        <v>1117</v>
      </c>
      <c r="CF143" s="64">
        <v>0.84035755468131068</v>
      </c>
      <c r="CG143" s="331" t="s">
        <v>24</v>
      </c>
      <c r="CK143">
        <v>142</v>
      </c>
      <c r="CL143">
        <v>137</v>
      </c>
      <c r="CM143">
        <v>127</v>
      </c>
      <c r="CN143">
        <v>113</v>
      </c>
      <c r="CO143">
        <v>121</v>
      </c>
      <c r="CP143">
        <v>91</v>
      </c>
      <c r="CQ143">
        <v>77</v>
      </c>
      <c r="CR143">
        <v>56</v>
      </c>
      <c r="CS143">
        <v>50</v>
      </c>
      <c r="CT143">
        <v>43</v>
      </c>
      <c r="CY143" s="331" t="s">
        <v>24</v>
      </c>
      <c r="CZ143" s="5">
        <v>37.476234222564379</v>
      </c>
      <c r="DA143" s="5">
        <f t="shared" si="177"/>
        <v>40.331395786865571</v>
      </c>
      <c r="DB143" s="7">
        <v>31.976650017503545</v>
      </c>
      <c r="DC143" s="7">
        <v>38.129496402877692</v>
      </c>
      <c r="DD143" s="7">
        <f t="shared" si="178"/>
        <v>35.588938812165857</v>
      </c>
      <c r="DE143" s="7">
        <f t="shared" si="179"/>
        <v>43.203111820564459</v>
      </c>
      <c r="DF143" s="5">
        <v>4.5</v>
      </c>
      <c r="DG143" s="5">
        <f t="shared" si="180"/>
        <v>4.9326900138065328</v>
      </c>
      <c r="DJ143">
        <v>139</v>
      </c>
      <c r="DK143" s="64"/>
      <c r="DL143" s="7">
        <v>60.874960374802065</v>
      </c>
      <c r="DM143" s="7">
        <v>78.718419744371857</v>
      </c>
      <c r="DN143" s="5">
        <v>7.9615201104522617</v>
      </c>
      <c r="DO143">
        <v>51</v>
      </c>
      <c r="DQ143" s="5">
        <v>61.791459127970128</v>
      </c>
      <c r="DR143" s="5">
        <v>58.843594345977593</v>
      </c>
      <c r="DS143" s="5">
        <v>61.791459127970128</v>
      </c>
      <c r="DT143" s="5">
        <f t="shared" si="181"/>
        <v>58.843594345977593</v>
      </c>
      <c r="DU143">
        <v>1932</v>
      </c>
      <c r="DV143" s="5">
        <v>256.25</v>
      </c>
      <c r="DW143" s="7"/>
      <c r="DX143" s="7">
        <v>139</v>
      </c>
      <c r="DY143" s="5" t="s">
        <v>24</v>
      </c>
      <c r="DZ143" s="5"/>
      <c r="EA143" s="7">
        <v>181</v>
      </c>
      <c r="EB143" s="5">
        <v>39.455040871934607</v>
      </c>
      <c r="EC143" s="7">
        <v>61.791459127970128</v>
      </c>
      <c r="ED143" s="68">
        <v>98.866334604752211</v>
      </c>
      <c r="EE143">
        <v>0</v>
      </c>
    </row>
    <row r="144" spans="1:135" ht="14.45" customHeight="1" x14ac:dyDescent="0.2">
      <c r="A144" s="204">
        <v>34</v>
      </c>
      <c r="B144" s="332" t="s">
        <v>4</v>
      </c>
      <c r="C144" s="236" t="s">
        <v>92</v>
      </c>
      <c r="D144" s="158" t="str">
        <f>IFERROR(IFERROR(VLOOKUP(C144, Archive!$I$786:$P$3989, 8, FALSE), VLOOKUP(C144, Archive!$L$786:$Q$6126, 6, FALSE)), "-")</f>
        <v>-</v>
      </c>
      <c r="E144" s="156" t="str">
        <f>IFERROR(VLOOKUP(C144, Archive!$I$786:$S$3989, 11, FALSE), "-")</f>
        <v>-</v>
      </c>
      <c r="F144" s="205">
        <f ca="1">VLOOKUP($A144, Calcs!$A$3:'Calcs'!$ANA$180, 114, FALSE)</f>
        <v>1</v>
      </c>
      <c r="G144" s="206">
        <f ca="1">VLOOKUP($A144, Calcs!$A$3:'Calcs'!$ANA$180, 115, FALSE)</f>
        <v>4</v>
      </c>
      <c r="H144" s="207">
        <f ca="1">VLOOKUP($A144, Calcs!$A$3:'Calcs'!$ANA$180, 116, FALSE)</f>
        <v>0</v>
      </c>
      <c r="I144" s="208">
        <f ca="1">VLOOKUP($A144, Calcs!$A$3:'Calcs'!$ANA$180, 117, FALSE)</f>
        <v>2</v>
      </c>
      <c r="J144" s="209">
        <f ca="1">VLOOKUP($A144, Calcs!$A$3:'Calcs'!$ANA$180, 118, FALSE)</f>
        <v>1</v>
      </c>
      <c r="K144" s="210">
        <f ca="1">VLOOKUP($A144, Calcs!$A$3:'Calcs'!$ANA$180, 119, FALSE)</f>
        <v>2</v>
      </c>
      <c r="L144" s="211">
        <f ca="1">VLOOKUP($A144, Calcs!$A$3:'Calcs'!$ANA$180, 120, FALSE)</f>
        <v>0</v>
      </c>
      <c r="M144" s="212">
        <f ca="1">VLOOKUP($A144, Calcs!$A$3:'Calcs'!$ANA$180, 121, FALSE)</f>
        <v>0</v>
      </c>
      <c r="N144" s="213" t="str">
        <f t="shared" ca="1" si="146"/>
        <v>2-8</v>
      </c>
      <c r="O144" s="214">
        <f ca="1">VLOOKUP($A144, Calcs!$A$3:'Calcs'!$ANA$180, 311, FALSE)/X144</f>
        <v>31.6</v>
      </c>
      <c r="P144" s="214">
        <f ca="1">VLOOKUP($A144, Calcs!$A$3:'Calcs'!$ANA$180, 406, FALSE)/X144</f>
        <v>51.4</v>
      </c>
      <c r="Q144" s="214">
        <f t="shared" ca="1" si="147"/>
        <v>-19.799999999999997</v>
      </c>
      <c r="R144" s="215">
        <f ca="1">VLOOKUP($A144,Calcs!$A$3:'Calcs'!$ANA$180,500,FALSE)/X144</f>
        <v>3.5730000000000004</v>
      </c>
      <c r="S144" s="214">
        <f ca="1">VLOOKUP($A144, Calcs!$A$3:'Calcs'!$ANA$180, 216, FALSE)/X144</f>
        <v>52.831282260518059</v>
      </c>
      <c r="T144" s="215">
        <f ca="1">VLOOKUP($A144, Calcs!$A$3:'Calcs'!$ANA$180, 594, FALSE)/X144</f>
        <v>-3.1450000000000005</v>
      </c>
      <c r="U144" s="214">
        <f ca="1">VLOOKUP($A144, Calcs!$A$3:'Calcs'!$ANA$180, 688, FALSE)/X144</f>
        <v>51.1</v>
      </c>
      <c r="V144" s="204">
        <f ca="1">VLOOKUP($A144, Calcs!$A$3:'Calcs'!$ANA$180, 782, FALSE)/X144</f>
        <v>24.77</v>
      </c>
      <c r="W144" s="220">
        <v>7</v>
      </c>
      <c r="X144" s="214">
        <f ca="1">VLOOKUP($A144, Calcs!$A$3:'Calcs'!$ANA$180, 9, FALSE)</f>
        <v>10</v>
      </c>
      <c r="Y144" s="215">
        <f t="shared" ca="1" si="148"/>
        <v>8.4522809963616012</v>
      </c>
      <c r="Z144" s="215">
        <f t="shared" ca="1" si="149"/>
        <v>56.75083632715711</v>
      </c>
      <c r="AA144" s="215">
        <f t="shared" ca="1" si="150"/>
        <v>-16.654999999999998</v>
      </c>
      <c r="AB144" s="204">
        <f t="shared" ca="1" si="151"/>
        <v>51.1</v>
      </c>
      <c r="AC144" s="204">
        <f t="shared" ca="1" si="152"/>
        <v>24.77</v>
      </c>
      <c r="AD144" s="158">
        <f t="shared" ca="1" si="153"/>
        <v>29.387711561645773</v>
      </c>
      <c r="AE144" s="215">
        <f t="shared" ca="1" si="154"/>
        <v>4.9769468552517218</v>
      </c>
      <c r="AF144" s="216">
        <f ca="1">VLOOKUP($A144,Calcs!$A$3:'Calcs'!$ANA$180,122,FALSE)</f>
        <v>2</v>
      </c>
      <c r="AG144" s="216">
        <f ca="1">VLOOKUP($A144,Calcs!$A$3:'Calcs'!$ANA$180,123,FALSE)</f>
        <v>1</v>
      </c>
      <c r="AH144" s="216">
        <f ca="1">VLOOKUP($A144,Calcs!$A$3:'Calcs'!$ANA$180,124,FALSE)*2</f>
        <v>6</v>
      </c>
      <c r="AI144" s="216">
        <f ca="1">VLOOKUP($A144,Calcs!$A$3:'Calcs'!$ANA$180,110,FALSE)*8</f>
        <v>0</v>
      </c>
      <c r="AJ144" s="216">
        <f ca="1">VLOOKUP($A144,Calcs!$A$3:'Calcs'!$ANA$180,112,FALSE)*12</f>
        <v>0</v>
      </c>
      <c r="AK144" s="157">
        <v>23</v>
      </c>
      <c r="AL144" s="216">
        <f t="shared" ca="1" si="155"/>
        <v>32</v>
      </c>
      <c r="AM144" s="352">
        <f t="shared" si="156"/>
        <v>23</v>
      </c>
      <c r="AN144" s="218">
        <v>143</v>
      </c>
      <c r="AO144" s="217">
        <f t="shared" ca="1" si="157"/>
        <v>142</v>
      </c>
      <c r="AP144" s="191">
        <f t="shared" ca="1" si="158"/>
        <v>1</v>
      </c>
      <c r="AQ144" s="155">
        <f t="shared" ca="1" si="159"/>
        <v>32.764125791582686</v>
      </c>
      <c r="AR144" s="203">
        <f t="shared" ca="1" si="160"/>
        <v>12.364705882352942</v>
      </c>
      <c r="AS144" s="203">
        <f t="shared" ca="1" si="161"/>
        <v>14.521686274509804</v>
      </c>
      <c r="AT144" s="203">
        <f t="shared" ca="1" si="162"/>
        <v>41.416648049737873</v>
      </c>
      <c r="AU144" s="203">
        <f t="shared" ca="1" si="163"/>
        <v>33.882252559726957</v>
      </c>
      <c r="AV144" s="203">
        <f t="shared" ca="1" si="164"/>
        <v>45.111696982701943</v>
      </c>
      <c r="AW144" s="203">
        <f t="shared" ca="1" si="165"/>
        <v>40.500615596670897</v>
      </c>
      <c r="AX144" s="203">
        <f t="shared" ca="1" si="166"/>
        <v>28.835999962419802</v>
      </c>
      <c r="AY144" s="203">
        <f t="shared" ca="1" si="167"/>
        <v>37.767635570395662</v>
      </c>
      <c r="AZ144" s="203">
        <f t="shared" ca="1" si="168"/>
        <v>38.763844550919352</v>
      </c>
      <c r="BA144" s="203">
        <f t="shared" ca="1" si="169"/>
        <v>34.526472781506342</v>
      </c>
      <c r="BB144" s="203">
        <f t="shared" ca="1" si="170"/>
        <v>28.07017543859649</v>
      </c>
      <c r="BC144" s="204">
        <v>114</v>
      </c>
      <c r="BE144">
        <f ca="1">VLOOKUP($A144, Calcs!$A$3:'Calcs'!$ANA$180, 872, FALSE)</f>
        <v>75</v>
      </c>
      <c r="BF144" s="5">
        <f t="shared" si="182"/>
        <v>6.618791000587203</v>
      </c>
      <c r="BG144">
        <f>(IF(A144&lt;17,SoC!X$2,IF(A144&lt;33,SoC!X$3,IF(A144&lt;49,SoC!X$4,IF(A144&lt;65,SoC!X$5,IF(A144&lt;81,SoC!X$6,IF(A144&lt;97,SoC!X$7,IF(A144&lt;113,SoC!X$8,IF(A144&lt;129,SoC!X$9,IF(A144&lt;145,SoC!X$10,SoC!X$11)))))))))+IF(BX144&lt;17,SoC!X$15,IF(BX144&lt;33,SoC!X$16,IF(BX144&lt;49,SoC!X$17,IF(BX144&lt;65,SoC!X$18,IF(BX144&lt;81,SoC!X$19,IF(BX144&lt;97,SoC!X$20,IF(BX144&lt;113,SoC!X$21,IF(BX144&lt;129,SoC!X$22,IF(BX144&lt;145,SoC!X$23,SoC!X$24))))))))))/2</f>
        <v>1.0741900233901425</v>
      </c>
      <c r="BH144" s="7">
        <v>41.416648049737873</v>
      </c>
      <c r="BI144" s="7">
        <v>33.882252559726957</v>
      </c>
      <c r="BJ144" s="5">
        <v>4.9769468552517218</v>
      </c>
      <c r="BK144" s="5">
        <v>32.734887507340041</v>
      </c>
      <c r="BL144">
        <f ca="1">VLOOKUP($A144, Calcs!$A$3:'Calcs'!$AXV$180, 1058, FALSE)</f>
        <v>1665</v>
      </c>
      <c r="BM144" s="4"/>
      <c r="BN144" s="5">
        <f t="shared" si="171"/>
        <v>0.57214410341573951</v>
      </c>
      <c r="BO144" s="5" t="str">
        <f t="shared" si="172"/>
        <v>F+</v>
      </c>
      <c r="BP144" s="65">
        <f t="shared" si="173"/>
        <v>-5.6535126033999816</v>
      </c>
      <c r="BQ144" s="90">
        <v>8</v>
      </c>
      <c r="BR144" s="8" t="s">
        <v>269</v>
      </c>
      <c r="BS144" s="5">
        <f t="shared" ca="1" si="174"/>
        <v>17.571117823320794</v>
      </c>
      <c r="BT144" s="5">
        <f t="shared" ca="1" si="175"/>
        <v>10.767272400541271</v>
      </c>
      <c r="BU144" s="5">
        <f t="shared" si="176"/>
        <v>-22.901914057853539</v>
      </c>
      <c r="BV144" t="s">
        <v>916</v>
      </c>
      <c r="BX144" s="4">
        <v>105</v>
      </c>
      <c r="BY144" s="4">
        <v>4</v>
      </c>
      <c r="CA144" t="s">
        <v>1117</v>
      </c>
      <c r="CF144" s="64">
        <v>0.41184727238161062</v>
      </c>
      <c r="CG144" s="332" t="s">
        <v>92</v>
      </c>
      <c r="CK144">
        <v>143</v>
      </c>
      <c r="CL144">
        <v>142</v>
      </c>
      <c r="CM144">
        <v>137</v>
      </c>
      <c r="CN144">
        <v>123</v>
      </c>
      <c r="CO144">
        <v>103</v>
      </c>
      <c r="CP144">
        <v>96</v>
      </c>
      <c r="CQ144">
        <v>90</v>
      </c>
      <c r="CR144">
        <v>70</v>
      </c>
      <c r="CS144">
        <v>72</v>
      </c>
      <c r="CT144">
        <v>73</v>
      </c>
      <c r="CY144" s="332" t="s">
        <v>92</v>
      </c>
      <c r="CZ144" s="5">
        <v>34.786979172388826</v>
      </c>
      <c r="DA144" s="5">
        <f t="shared" si="177"/>
        <v>36.862911563645895</v>
      </c>
      <c r="DB144" s="7">
        <v>35.212232298547335</v>
      </c>
      <c r="DC144" s="7">
        <v>48.441247002398079</v>
      </c>
      <c r="DD144" s="7">
        <f t="shared" si="178"/>
        <v>35.081164471288268</v>
      </c>
      <c r="DE144" s="7">
        <f t="shared" si="179"/>
        <v>51.691768017298429</v>
      </c>
      <c r="DF144" s="5">
        <v>5.1344425208585207</v>
      </c>
      <c r="DG144" s="5">
        <f t="shared" si="180"/>
        <v>5.3537922732706775</v>
      </c>
      <c r="DJ144">
        <v>114</v>
      </c>
      <c r="DK144" s="64"/>
      <c r="DL144" s="7">
        <v>34.163689680474825</v>
      </c>
      <c r="DM144" s="7">
        <v>74.445415121600902</v>
      </c>
      <c r="DN144" s="5">
        <v>6.8892405401557717</v>
      </c>
      <c r="DO144">
        <v>48</v>
      </c>
      <c r="DQ144" s="5">
        <v>51.593643774223303</v>
      </c>
      <c r="DR144" s="5">
        <v>51.195232830667479</v>
      </c>
      <c r="DS144" s="5">
        <v>51.593643774223303</v>
      </c>
      <c r="DT144" s="5">
        <f t="shared" si="181"/>
        <v>51.195232830667479</v>
      </c>
      <c r="DU144">
        <v>1827</v>
      </c>
      <c r="DV144" s="5">
        <v>239.25</v>
      </c>
      <c r="DW144" s="7"/>
      <c r="DX144" s="7">
        <v>114</v>
      </c>
      <c r="DY144" s="5" t="s">
        <v>92</v>
      </c>
      <c r="DZ144" s="5"/>
      <c r="EA144" s="7">
        <v>141</v>
      </c>
      <c r="EB144" s="5">
        <v>30.735694822888284</v>
      </c>
      <c r="EC144" s="7">
        <v>51.593643774223303</v>
      </c>
      <c r="ED144" s="68">
        <v>82.549830038757293</v>
      </c>
      <c r="EE144">
        <v>0</v>
      </c>
    </row>
    <row r="145" spans="1:135" ht="14.45" customHeight="1" x14ac:dyDescent="0.2">
      <c r="A145" s="204">
        <v>10</v>
      </c>
      <c r="B145" s="333" t="s">
        <v>6</v>
      </c>
      <c r="C145" s="237" t="s">
        <v>115</v>
      </c>
      <c r="D145" s="158" t="str">
        <f>IFERROR(IFERROR(VLOOKUP(C145, Archive!$I$786:$P$3989, 8, FALSE), VLOOKUP(C145, Archive!$L$786:$Q$6126, 6, FALSE)), "-")</f>
        <v>-</v>
      </c>
      <c r="E145" s="156" t="str">
        <f>IFERROR(VLOOKUP(C145, Archive!$I$786:$S$3989, 11, FALSE), "-")</f>
        <v>-</v>
      </c>
      <c r="F145" s="205">
        <f ca="1">VLOOKUP($A145, Calcs!$A$3:'Calcs'!$ANA$180, 114, FALSE)</f>
        <v>0</v>
      </c>
      <c r="G145" s="206">
        <f ca="1">VLOOKUP($A145, Calcs!$A$3:'Calcs'!$ANA$180, 115, FALSE)</f>
        <v>5</v>
      </c>
      <c r="H145" s="207">
        <f ca="1">VLOOKUP($A145, Calcs!$A$3:'Calcs'!$ANA$180, 116, FALSE)</f>
        <v>1</v>
      </c>
      <c r="I145" s="208">
        <f ca="1">VLOOKUP($A145, Calcs!$A$3:'Calcs'!$ANA$180, 117, FALSE)</f>
        <v>1</v>
      </c>
      <c r="J145" s="209">
        <f ca="1">VLOOKUP($A145, Calcs!$A$3:'Calcs'!$ANA$180, 118, FALSE)</f>
        <v>0</v>
      </c>
      <c r="K145" s="210">
        <f ca="1">VLOOKUP($A145, Calcs!$A$3:'Calcs'!$ANA$180, 119, FALSE)</f>
        <v>2</v>
      </c>
      <c r="L145" s="211">
        <f ca="1">VLOOKUP($A145, Calcs!$A$3:'Calcs'!$ANA$180, 120, FALSE)</f>
        <v>0</v>
      </c>
      <c r="M145" s="212">
        <f ca="1">VLOOKUP($A145, Calcs!$A$3:'Calcs'!$ANA$180, 121, FALSE)</f>
        <v>0</v>
      </c>
      <c r="N145" s="213" t="str">
        <f t="shared" ca="1" si="146"/>
        <v>1-8</v>
      </c>
      <c r="O145" s="214">
        <f ca="1">VLOOKUP($A145, Calcs!$A$3:'Calcs'!$ANA$180, 311, FALSE)/X145</f>
        <v>33.333333333333336</v>
      </c>
      <c r="P145" s="214">
        <f ca="1">VLOOKUP($A145, Calcs!$A$3:'Calcs'!$ANA$180, 406, FALSE)/X145</f>
        <v>47.222222222222221</v>
      </c>
      <c r="Q145" s="214">
        <f t="shared" ca="1" si="147"/>
        <v>-13.888888888888886</v>
      </c>
      <c r="R145" s="215">
        <f ca="1">VLOOKUP($A145,Calcs!$A$3:'Calcs'!$ANA$180,500,FALSE)/X145</f>
        <v>3.9233333333333338</v>
      </c>
      <c r="S145" s="214">
        <f ca="1">VLOOKUP($A145, Calcs!$A$3:'Calcs'!$ANA$180, 216, FALSE)/X145</f>
        <v>59.0730198746421</v>
      </c>
      <c r="T145" s="215">
        <f ca="1">VLOOKUP($A145, Calcs!$A$3:'Calcs'!$ANA$180, 594, FALSE)/X145</f>
        <v>-6.8855555555555554</v>
      </c>
      <c r="U145" s="214">
        <f ca="1">VLOOKUP($A145, Calcs!$A$3:'Calcs'!$ANA$180, 688, FALSE)/X145</f>
        <v>38.111111111111114</v>
      </c>
      <c r="V145" s="204">
        <f ca="1">VLOOKUP($A145, Calcs!$A$3:'Calcs'!$ANA$180, 782, FALSE)/X145</f>
        <v>31.533333333333335</v>
      </c>
      <c r="W145" s="220">
        <v>9</v>
      </c>
      <c r="X145" s="214">
        <f ca="1">VLOOKUP($A145, Calcs!$A$3:'Calcs'!$ANA$180, 9, FALSE)</f>
        <v>9</v>
      </c>
      <c r="Y145" s="215">
        <f t="shared" ca="1" si="148"/>
        <v>9.2041914471821009</v>
      </c>
      <c r="Z145" s="215">
        <f t="shared" ca="1" si="149"/>
        <v>39.870291484424364</v>
      </c>
      <c r="AA145" s="215">
        <f t="shared" ca="1" si="150"/>
        <v>-7.0033333333333303</v>
      </c>
      <c r="AB145" s="204">
        <f t="shared" ca="1" si="151"/>
        <v>38.111111111111114</v>
      </c>
      <c r="AC145" s="204">
        <f t="shared" ca="1" si="152"/>
        <v>31.533333333333335</v>
      </c>
      <c r="AD145" s="158">
        <f t="shared" ca="1" si="153"/>
        <v>17.163523070385878</v>
      </c>
      <c r="AE145" s="215">
        <f t="shared" ca="1" si="154"/>
        <v>5.6154548643305233</v>
      </c>
      <c r="AF145" s="216">
        <f ca="1">VLOOKUP($A145,Calcs!$A$3:'Calcs'!$ANA$180,122,FALSE)</f>
        <v>1</v>
      </c>
      <c r="AG145" s="216">
        <f ca="1">VLOOKUP($A145,Calcs!$A$3:'Calcs'!$ANA$180,123,FALSE)</f>
        <v>3</v>
      </c>
      <c r="AH145" s="216">
        <f ca="1">VLOOKUP($A145,Calcs!$A$3:'Calcs'!$ANA$180,124,FALSE)*2</f>
        <v>0</v>
      </c>
      <c r="AI145" s="216">
        <f ca="1">VLOOKUP($A145,Calcs!$A$3:'Calcs'!$ANA$180,110,FALSE)*8</f>
        <v>0</v>
      </c>
      <c r="AJ145" s="216">
        <f ca="1">VLOOKUP($A145,Calcs!$A$3:'Calcs'!$ANA$180,112,FALSE)*12</f>
        <v>0</v>
      </c>
      <c r="AK145" s="157">
        <v>22</v>
      </c>
      <c r="AL145" s="216">
        <f t="shared" ca="1" si="155"/>
        <v>26</v>
      </c>
      <c r="AM145" s="352">
        <f t="shared" si="156"/>
        <v>22</v>
      </c>
      <c r="AN145" s="219">
        <v>144</v>
      </c>
      <c r="AO145" s="217">
        <f t="shared" ca="1" si="157"/>
        <v>144</v>
      </c>
      <c r="AP145" s="191">
        <f t="shared" ca="1" si="158"/>
        <v>0</v>
      </c>
      <c r="AQ145" s="155">
        <f t="shared" ca="1" si="159"/>
        <v>32.007420803437647</v>
      </c>
      <c r="AR145" s="203">
        <f t="shared" ca="1" si="160"/>
        <v>5.8823529411764701</v>
      </c>
      <c r="AS145" s="203">
        <f t="shared" ca="1" si="161"/>
        <v>27.941176470588236</v>
      </c>
      <c r="AT145" s="203">
        <f t="shared" ca="1" si="162"/>
        <v>44.792239710728651</v>
      </c>
      <c r="AU145" s="203">
        <f t="shared" ca="1" si="163"/>
        <v>42.704778156996582</v>
      </c>
      <c r="AV145" s="203">
        <f t="shared" ca="1" si="164"/>
        <v>49.124809706964484</v>
      </c>
      <c r="AW145" s="203">
        <f t="shared" ca="1" si="165"/>
        <v>20.479162439358902</v>
      </c>
      <c r="AX145" s="203">
        <f t="shared" ca="1" si="166"/>
        <v>43.797856049004608</v>
      </c>
      <c r="AY145" s="203">
        <f t="shared" ca="1" si="167"/>
        <v>45.67833489352703</v>
      </c>
      <c r="AZ145" s="203">
        <f t="shared" ca="1" si="168"/>
        <v>27.257338295755968</v>
      </c>
      <c r="BA145" s="203">
        <f t="shared" ca="1" si="169"/>
        <v>27.740492170022375</v>
      </c>
      <c r="BB145" s="203">
        <f t="shared" ca="1" si="170"/>
        <v>22.807017543859647</v>
      </c>
      <c r="BC145" s="204">
        <v>79</v>
      </c>
      <c r="BE145">
        <f ca="1">VLOOKUP($A145, Calcs!$A$3:'Calcs'!$ANA$180, 872, FALSE)</f>
        <v>80</v>
      </c>
      <c r="BF145" s="5">
        <f t="shared" si="182"/>
        <v>7.3789754946526882</v>
      </c>
      <c r="BG145">
        <f>(IF(A145&lt;17,SoC!X$2,IF(A145&lt;33,SoC!X$3,IF(A145&lt;49,SoC!X$4,IF(A145&lt;65,SoC!X$5,IF(A145&lt;81,SoC!X$6,IF(A145&lt;97,SoC!X$7,IF(A145&lt;113,SoC!X$8,IF(A145&lt;129,SoC!X$9,IF(A145&lt;145,SoC!X$10,SoC!X$11)))))))))+IF(BX145&lt;17,SoC!X$15,IF(BX145&lt;33,SoC!X$16,IF(BX145&lt;49,SoC!X$17,IF(BX145&lt;65,SoC!X$18,IF(BX145&lt;81,SoC!X$19,IF(BX145&lt;97,SoC!X$20,IF(BX145&lt;113,SoC!X$21,IF(BX145&lt;129,SoC!X$22,IF(BX145&lt;145,SoC!X$23,SoC!X$24))))))))))/2</f>
        <v>0.6749323391462374</v>
      </c>
      <c r="BH145" s="7">
        <v>44.792239710728651</v>
      </c>
      <c r="BI145" s="7">
        <v>42.704778156996582</v>
      </c>
      <c r="BJ145" s="5">
        <v>5.6154548643305233</v>
      </c>
      <c r="BK145" s="5">
        <v>31.988616607252094</v>
      </c>
      <c r="BL145">
        <f ca="1">VLOOKUP($A145, Calcs!$A$3:'Calcs'!$AXV$180, 1058, FALSE)</f>
        <v>1574</v>
      </c>
      <c r="BM145" s="4"/>
      <c r="BN145" s="5">
        <f t="shared" si="171"/>
        <v>0.56558480007203249</v>
      </c>
      <c r="BO145" s="5" t="str">
        <f t="shared" si="172"/>
        <v>F+</v>
      </c>
      <c r="BP145" s="65">
        <f t="shared" si="173"/>
        <v>-5.4835127788781701</v>
      </c>
      <c r="BQ145" s="90">
        <v>9</v>
      </c>
      <c r="BR145" s="8" t="s">
        <v>265</v>
      </c>
      <c r="BS145" s="5">
        <f t="shared" ca="1" si="174"/>
        <v>18.738524180949472</v>
      </c>
      <c r="BT145" s="5">
        <f t="shared" ca="1" si="175"/>
        <v>11.044467218070972</v>
      </c>
      <c r="BU145" s="5">
        <f t="shared" si="176"/>
        <v>-23.648184957941485</v>
      </c>
      <c r="BV145" t="s">
        <v>921</v>
      </c>
      <c r="BX145" s="4">
        <v>132</v>
      </c>
      <c r="BY145" s="4">
        <v>3</v>
      </c>
      <c r="CA145" t="s">
        <v>1117</v>
      </c>
      <c r="CF145" s="64">
        <v>0.38913248727605287</v>
      </c>
      <c r="CG145" s="333" t="s">
        <v>115</v>
      </c>
      <c r="CK145">
        <v>144</v>
      </c>
      <c r="CL145">
        <v>144</v>
      </c>
      <c r="CM145">
        <v>147</v>
      </c>
      <c r="CN145">
        <v>140</v>
      </c>
      <c r="CO145">
        <v>147</v>
      </c>
      <c r="CP145">
        <v>144</v>
      </c>
      <c r="CQ145">
        <v>140</v>
      </c>
      <c r="CR145">
        <v>132</v>
      </c>
      <c r="CS145">
        <v>130</v>
      </c>
      <c r="CT145">
        <v>127</v>
      </c>
      <c r="CY145" s="333" t="s">
        <v>115</v>
      </c>
      <c r="CZ145" s="5">
        <v>30.993783145006994</v>
      </c>
      <c r="DA145" s="5">
        <f t="shared" si="177"/>
        <v>31.575930957752924</v>
      </c>
      <c r="DB145" s="7">
        <v>41.36850373059039</v>
      </c>
      <c r="DC145" s="7">
        <v>41.007194244604314</v>
      </c>
      <c r="DD145" s="7">
        <f t="shared" si="178"/>
        <v>40.781967817720457</v>
      </c>
      <c r="DE145" s="7">
        <f t="shared" si="179"/>
        <v>42.483961759937046</v>
      </c>
      <c r="DF145" s="5">
        <v>5.4348413040308721</v>
      </c>
      <c r="DG145" s="5">
        <f t="shared" si="180"/>
        <v>5.5161936284426805</v>
      </c>
      <c r="DJ145">
        <v>79</v>
      </c>
      <c r="DK145" s="64"/>
      <c r="DL145" s="7">
        <v>36.676216427630919</v>
      </c>
      <c r="DM145" s="7">
        <v>52.821334367266189</v>
      </c>
      <c r="DN145" s="5">
        <v>6.0856598993253321</v>
      </c>
      <c r="DO145">
        <v>45</v>
      </c>
      <c r="DQ145" s="5">
        <v>33.601103596542217</v>
      </c>
      <c r="DR145" s="5">
        <v>37.700827697406666</v>
      </c>
      <c r="DS145" s="5">
        <v>33.601103596542217</v>
      </c>
      <c r="DT145" s="5">
        <f t="shared" si="181"/>
        <v>37.700827697406666</v>
      </c>
      <c r="DU145">
        <v>1656</v>
      </c>
      <c r="DV145" s="5">
        <v>223</v>
      </c>
      <c r="DW145" s="7"/>
      <c r="DX145" s="7">
        <v>79</v>
      </c>
      <c r="DY145" s="5" t="s">
        <v>115</v>
      </c>
      <c r="DZ145" s="5"/>
      <c r="EA145" s="7">
        <v>115</v>
      </c>
      <c r="EB145" s="5">
        <v>25.068119891008177</v>
      </c>
      <c r="EC145" s="7">
        <v>33.601103596542217</v>
      </c>
      <c r="ED145" s="68">
        <v>53.761765754467547</v>
      </c>
      <c r="EE145">
        <v>0</v>
      </c>
    </row>
    <row r="146" spans="1:135" ht="14.45" customHeight="1" x14ac:dyDescent="0.2">
      <c r="A146" s="204">
        <v>51</v>
      </c>
      <c r="B146" s="327" t="s">
        <v>3</v>
      </c>
      <c r="C146" s="231" t="s">
        <v>75</v>
      </c>
      <c r="D146" s="158" t="str">
        <f>IFERROR(IFERROR(VLOOKUP(C146, Archive!$I$786:$P$3989, 8, FALSE), VLOOKUP(C146, Archive!$L$786:$Q$6126, 6, FALSE)), "-")</f>
        <v>-</v>
      </c>
      <c r="E146" s="156" t="str">
        <f>IFERROR(VLOOKUP(C146, Archive!$I$786:$S$3989, 11, FALSE), "-")</f>
        <v>-</v>
      </c>
      <c r="F146" s="205">
        <f ca="1">VLOOKUP($A146, Calcs!$A$3:'Calcs'!$ANA$180, 114, FALSE)</f>
        <v>1</v>
      </c>
      <c r="G146" s="206">
        <f ca="1">VLOOKUP($A146, Calcs!$A$3:'Calcs'!$ANA$180, 115, FALSE)</f>
        <v>4</v>
      </c>
      <c r="H146" s="207">
        <f ca="1">VLOOKUP($A146, Calcs!$A$3:'Calcs'!$ANA$180, 116, FALSE)</f>
        <v>0</v>
      </c>
      <c r="I146" s="208">
        <f ca="1">VLOOKUP($A146, Calcs!$A$3:'Calcs'!$ANA$180, 117, FALSE)</f>
        <v>2</v>
      </c>
      <c r="J146" s="209">
        <f ca="1">VLOOKUP($A146, Calcs!$A$3:'Calcs'!$ANA$180, 118, FALSE)</f>
        <v>0</v>
      </c>
      <c r="K146" s="210">
        <f ca="1">VLOOKUP($A146, Calcs!$A$3:'Calcs'!$ANA$180, 119, FALSE)</f>
        <v>2</v>
      </c>
      <c r="L146" s="211">
        <f ca="1">VLOOKUP($A146, Calcs!$A$3:'Calcs'!$ANA$180, 120, FALSE)</f>
        <v>0</v>
      </c>
      <c r="M146" s="212">
        <f ca="1">VLOOKUP($A146, Calcs!$A$3:'Calcs'!$ANA$180, 121, FALSE)</f>
        <v>0</v>
      </c>
      <c r="N146" s="213" t="str">
        <f t="shared" ca="1" si="146"/>
        <v>1-8</v>
      </c>
      <c r="O146" s="214">
        <f ca="1">VLOOKUP($A146, Calcs!$A$3:'Calcs'!$ANA$180, 311, FALSE)/X146</f>
        <v>25.666666666666668</v>
      </c>
      <c r="P146" s="214">
        <f ca="1">VLOOKUP($A146, Calcs!$A$3:'Calcs'!$ANA$180, 406, FALSE)/X146</f>
        <v>41</v>
      </c>
      <c r="Q146" s="214">
        <f t="shared" ca="1" si="147"/>
        <v>-15.333333333333332</v>
      </c>
      <c r="R146" s="215">
        <f ca="1">VLOOKUP($A146,Calcs!$A$3:'Calcs'!$ANA$180,500,FALSE)/X146</f>
        <v>3.5344444444444445</v>
      </c>
      <c r="S146" s="214">
        <f ca="1">VLOOKUP($A146, Calcs!$A$3:'Calcs'!$ANA$180, 216, FALSE)/X146</f>
        <v>52.179771471768589</v>
      </c>
      <c r="T146" s="215">
        <f ca="1">VLOOKUP($A146, Calcs!$A$3:'Calcs'!$ANA$180, 594, FALSE)/X146</f>
        <v>-5.0022222222222226</v>
      </c>
      <c r="U146" s="214">
        <f ca="1">VLOOKUP($A146, Calcs!$A$3:'Calcs'!$ANA$180, 688, FALSE)/X146</f>
        <v>36.333333333333336</v>
      </c>
      <c r="V146" s="204">
        <f ca="1">VLOOKUP($A146, Calcs!$A$3:'Calcs'!$ANA$180, 782, FALSE)/X146</f>
        <v>25.555555555555557</v>
      </c>
      <c r="W146" s="220">
        <v>9</v>
      </c>
      <c r="X146" s="214">
        <f ca="1">VLOOKUP($A146, Calcs!$A$3:'Calcs'!$ANA$180, 9, FALSE)</f>
        <v>9</v>
      </c>
      <c r="Y146" s="215">
        <f t="shared" ca="1" si="148"/>
        <v>9.8082364036466529</v>
      </c>
      <c r="Z146" s="215">
        <f t="shared" ca="1" si="149"/>
        <v>41.242979275081993</v>
      </c>
      <c r="AA146" s="215">
        <f t="shared" ca="1" si="150"/>
        <v>-10.33111111111111</v>
      </c>
      <c r="AB146" s="204">
        <f t="shared" ca="1" si="151"/>
        <v>36.333333333333336</v>
      </c>
      <c r="AC146" s="204">
        <f t="shared" ca="1" si="152"/>
        <v>25.555555555555557</v>
      </c>
      <c r="AD146" s="158">
        <f t="shared" ca="1" si="153"/>
        <v>19.003538111656241</v>
      </c>
      <c r="AE146" s="215">
        <f t="shared" ca="1" si="154"/>
        <v>5.0552502960343668</v>
      </c>
      <c r="AF146" s="216">
        <f ca="1">VLOOKUP($A146,Calcs!$A$3:'Calcs'!$ANA$180,122,FALSE)</f>
        <v>3</v>
      </c>
      <c r="AG146" s="216">
        <f ca="1">VLOOKUP($A146,Calcs!$A$3:'Calcs'!$ANA$180,123,FALSE)</f>
        <v>1</v>
      </c>
      <c r="AH146" s="216">
        <f ca="1">VLOOKUP($A146,Calcs!$A$3:'Calcs'!$ANA$180,124,FALSE)*2</f>
        <v>0</v>
      </c>
      <c r="AI146" s="216">
        <f ca="1">VLOOKUP($A146,Calcs!$A$3:'Calcs'!$ANA$180,110,FALSE)*8</f>
        <v>0</v>
      </c>
      <c r="AJ146" s="216">
        <f ca="1">VLOOKUP($A146,Calcs!$A$3:'Calcs'!$ANA$180,112,FALSE)*12</f>
        <v>0</v>
      </c>
      <c r="AK146" s="157">
        <v>20</v>
      </c>
      <c r="AL146" s="216">
        <f t="shared" ca="1" si="155"/>
        <v>24</v>
      </c>
      <c r="AM146" s="352">
        <f t="shared" si="156"/>
        <v>20</v>
      </c>
      <c r="AN146" s="218">
        <v>145</v>
      </c>
      <c r="AO146" s="217">
        <f t="shared" ca="1" si="157"/>
        <v>145</v>
      </c>
      <c r="AP146" s="191">
        <f t="shared" ca="1" si="158"/>
        <v>0</v>
      </c>
      <c r="AQ146" s="155">
        <f t="shared" ca="1" si="159"/>
        <v>31.037638009164361</v>
      </c>
      <c r="AR146" s="203">
        <f t="shared" ca="1" si="160"/>
        <v>17.647058823529413</v>
      </c>
      <c r="AS146" s="203">
        <f t="shared" ca="1" si="161"/>
        <v>17.156862745098039</v>
      </c>
      <c r="AT146" s="203">
        <f t="shared" ca="1" si="162"/>
        <v>28.9372381801263</v>
      </c>
      <c r="AU146" s="203">
        <f t="shared" ca="1" si="163"/>
        <v>55.844709897610926</v>
      </c>
      <c r="AV146" s="203">
        <f t="shared" ca="1" si="164"/>
        <v>52.348731515963514</v>
      </c>
      <c r="AW146" s="203">
        <f t="shared" ca="1" si="165"/>
        <v>22.1072618020461</v>
      </c>
      <c r="AX146" s="203">
        <f t="shared" ca="1" si="166"/>
        <v>38.63918926959731</v>
      </c>
      <c r="AY146" s="203">
        <f t="shared" ca="1" si="167"/>
        <v>38.737764319276678</v>
      </c>
      <c r="AZ146" s="203">
        <f t="shared" ca="1" si="168"/>
        <v>29.102906341042356</v>
      </c>
      <c r="BA146" s="203">
        <f t="shared" ca="1" si="169"/>
        <v>18.791946308724832</v>
      </c>
      <c r="BB146" s="203">
        <f t="shared" ca="1" si="170"/>
        <v>21.052631578947366</v>
      </c>
      <c r="BC146" s="204">
        <v>90</v>
      </c>
      <c r="BE146">
        <f ca="1">VLOOKUP($A146, Calcs!$A$3:'Calcs'!$ANA$180, 872, FALSE)</f>
        <v>65</v>
      </c>
      <c r="BF146" s="5">
        <f t="shared" si="182"/>
        <v>4.8595389630841783</v>
      </c>
      <c r="BG146">
        <f>(IF(A146&lt;17,SoC!X$2,IF(A146&lt;33,SoC!X$3,IF(A146&lt;49,SoC!X$4,IF(A146&lt;65,SoC!X$5,IF(A146&lt;81,SoC!X$6,IF(A146&lt;97,SoC!X$7,IF(A146&lt;113,SoC!X$8,IF(A146&lt;129,SoC!X$9,IF(A146&lt;145,SoC!X$10,SoC!X$11)))))))))+IF(BX146&lt;17,SoC!X$15,IF(BX146&lt;33,SoC!X$16,IF(BX146&lt;49,SoC!X$17,IF(BX146&lt;65,SoC!X$18,IF(BX146&lt;81,SoC!X$19,IF(BX146&lt;97,SoC!X$20,IF(BX146&lt;113,SoC!X$21,IF(BX146&lt;129,SoC!X$22,IF(BX146&lt;145,SoC!X$23,SoC!X$24))))))))))/2</f>
        <v>0.79040168463359683</v>
      </c>
      <c r="BH146" s="7">
        <v>28.9372381801263</v>
      </c>
      <c r="BI146" s="7">
        <v>55.844709897610926</v>
      </c>
      <c r="BJ146" s="5">
        <v>5.0552502960343668</v>
      </c>
      <c r="BK146" s="5">
        <v>30.992316051402973</v>
      </c>
      <c r="BL146">
        <f ca="1">VLOOKUP($A146, Calcs!$A$3:'Calcs'!$AXV$180, 1058, FALSE)</f>
        <v>1454</v>
      </c>
      <c r="BM146" s="4"/>
      <c r="BN146" s="5">
        <f t="shared" si="171"/>
        <v>0.55670742811105889</v>
      </c>
      <c r="BO146" s="5" t="str">
        <f t="shared" si="172"/>
        <v>F+</v>
      </c>
      <c r="BP146" s="65">
        <f t="shared" si="173"/>
        <v>-5.9628751741960722</v>
      </c>
      <c r="BQ146" s="90">
        <v>6</v>
      </c>
      <c r="BR146" s="8" t="s">
        <v>194</v>
      </c>
      <c r="BS146" s="5">
        <f t="shared" ca="1" si="174"/>
        <v>16.859219825603514</v>
      </c>
      <c r="BT146" s="5">
        <f t="shared" ca="1" si="175"/>
        <v>10.268587349578285</v>
      </c>
      <c r="BU146" s="5">
        <f t="shared" si="176"/>
        <v>-24.644485513790606</v>
      </c>
      <c r="BV146" t="s">
        <v>921</v>
      </c>
      <c r="BX146" s="4">
        <v>142</v>
      </c>
      <c r="BY146" s="4">
        <v>5</v>
      </c>
      <c r="CA146" t="s">
        <v>1117</v>
      </c>
      <c r="CF146" s="64">
        <v>0.36912180952611318</v>
      </c>
      <c r="CG146" s="327" t="s">
        <v>75</v>
      </c>
      <c r="CK146">
        <v>145</v>
      </c>
      <c r="CL146">
        <v>146</v>
      </c>
      <c r="CM146">
        <v>153</v>
      </c>
      <c r="CN146">
        <v>149</v>
      </c>
      <c r="CO146">
        <v>144</v>
      </c>
      <c r="CP146">
        <v>141</v>
      </c>
      <c r="CQ146">
        <v>132</v>
      </c>
      <c r="CR146">
        <v>120</v>
      </c>
      <c r="CS146">
        <v>114</v>
      </c>
      <c r="CT146">
        <v>111</v>
      </c>
      <c r="CY146" s="327" t="s">
        <v>75</v>
      </c>
      <c r="CZ146" s="5">
        <v>24.0732149650675</v>
      </c>
      <c r="DA146" s="5">
        <f t="shared" si="177"/>
        <v>26.397237783117685</v>
      </c>
      <c r="DB146" s="7">
        <v>23.181412887289728</v>
      </c>
      <c r="DC146" s="7">
        <v>48.920863309352512</v>
      </c>
      <c r="DD146" s="7">
        <f t="shared" si="178"/>
        <v>25.163536822954441</v>
      </c>
      <c r="DE146" s="7">
        <f t="shared" si="179"/>
        <v>52.11090920506043</v>
      </c>
      <c r="DF146" s="5">
        <v>4.1337029404639134</v>
      </c>
      <c r="DG146" s="5">
        <f t="shared" si="180"/>
        <v>4.463290900377876</v>
      </c>
      <c r="DJ146">
        <v>90</v>
      </c>
      <c r="DK146" s="64"/>
      <c r="DL146" s="7">
        <v>39.038404372607438</v>
      </c>
      <c r="DM146" s="7">
        <v>74.441230475015857</v>
      </c>
      <c r="DN146" s="5">
        <v>6.7704066197756134</v>
      </c>
      <c r="DO146">
        <v>40</v>
      </c>
      <c r="DQ146" s="5">
        <v>41.617597153678844</v>
      </c>
      <c r="DR146" s="5">
        <v>43.713197865259133</v>
      </c>
      <c r="DS146" s="5">
        <v>41.617597153678844</v>
      </c>
      <c r="DT146" s="5">
        <f t="shared" si="181"/>
        <v>43.713197865259133</v>
      </c>
      <c r="DU146">
        <v>1508</v>
      </c>
      <c r="DV146" s="5">
        <v>198.25</v>
      </c>
      <c r="DW146" s="7"/>
      <c r="DX146" s="7">
        <v>90</v>
      </c>
      <c r="DY146" s="5" t="s">
        <v>75</v>
      </c>
      <c r="DZ146" s="5"/>
      <c r="EA146" s="7">
        <v>105</v>
      </c>
      <c r="EB146" s="5">
        <v>22.888283378746593</v>
      </c>
      <c r="EC146" s="7">
        <v>41.617597153678844</v>
      </c>
      <c r="ED146" s="68">
        <v>66.588155445886159</v>
      </c>
      <c r="EE146">
        <v>0</v>
      </c>
    </row>
    <row r="147" spans="1:135" ht="14.45" customHeight="1" x14ac:dyDescent="0.2">
      <c r="A147" s="204">
        <v>76</v>
      </c>
      <c r="B147" s="329" t="s">
        <v>2</v>
      </c>
      <c r="C147" s="233" t="s">
        <v>51</v>
      </c>
      <c r="D147" s="158" t="str">
        <f>IFERROR(IFERROR(VLOOKUP(C147, Archive!$I$786:$P$3989, 8, FALSE), VLOOKUP(C147, Archive!$L$786:$Q$6126, 6, FALSE)), "-")</f>
        <v>-</v>
      </c>
      <c r="E147" s="156" t="str">
        <f>IFERROR(VLOOKUP(C147, Archive!$I$786:$S$3989, 11, FALSE), "-")</f>
        <v>-</v>
      </c>
      <c r="F147" s="205">
        <f ca="1">VLOOKUP($A147, Calcs!$A$3:'Calcs'!$ANA$180, 114, FALSE)</f>
        <v>0</v>
      </c>
      <c r="G147" s="206">
        <f ca="1">VLOOKUP($A147, Calcs!$A$3:'Calcs'!$ANA$180, 115, FALSE)</f>
        <v>5</v>
      </c>
      <c r="H147" s="207">
        <f ca="1">VLOOKUP($A147, Calcs!$A$3:'Calcs'!$ANA$180, 116, FALSE)</f>
        <v>0</v>
      </c>
      <c r="I147" s="208">
        <f ca="1">VLOOKUP($A147, Calcs!$A$3:'Calcs'!$ANA$180, 117, FALSE)</f>
        <v>2</v>
      </c>
      <c r="J147" s="209">
        <f ca="1">VLOOKUP($A147, Calcs!$A$3:'Calcs'!$ANA$180, 118, FALSE)</f>
        <v>0</v>
      </c>
      <c r="K147" s="210">
        <f ca="1">VLOOKUP($A147, Calcs!$A$3:'Calcs'!$ANA$180, 119, FALSE)</f>
        <v>2</v>
      </c>
      <c r="L147" s="211">
        <f ca="1">VLOOKUP($A147, Calcs!$A$3:'Calcs'!$ANA$180, 120, FALSE)</f>
        <v>0</v>
      </c>
      <c r="M147" s="212">
        <f ca="1">VLOOKUP($A147, Calcs!$A$3:'Calcs'!$ANA$180, 121, FALSE)</f>
        <v>0</v>
      </c>
      <c r="N147" s="213" t="str">
        <f t="shared" ca="1" si="146"/>
        <v>0-9</v>
      </c>
      <c r="O147" s="214">
        <f ca="1">VLOOKUP($A147, Calcs!$A$3:'Calcs'!$ANA$180, 311, FALSE)/X147</f>
        <v>30.666666666666668</v>
      </c>
      <c r="P147" s="214">
        <f ca="1">VLOOKUP($A147, Calcs!$A$3:'Calcs'!$ANA$180, 406, FALSE)/X147</f>
        <v>48.888888888888886</v>
      </c>
      <c r="Q147" s="214">
        <f t="shared" ca="1" si="147"/>
        <v>-18.222222222222218</v>
      </c>
      <c r="R147" s="215">
        <f ca="1">VLOOKUP($A147,Calcs!$A$3:'Calcs'!$ANA$180,500,FALSE)/X147</f>
        <v>3.7222222222222223</v>
      </c>
      <c r="S147" s="214">
        <f ca="1">VLOOKUP($A147, Calcs!$A$3:'Calcs'!$ANA$180, 216, FALSE)/X147</f>
        <v>64.154086460290102</v>
      </c>
      <c r="T147" s="215">
        <f ca="1">VLOOKUP($A147, Calcs!$A$3:'Calcs'!$ANA$180, 594, FALSE)/X147</f>
        <v>-7.1388888888888893</v>
      </c>
      <c r="U147" s="214">
        <f ca="1">VLOOKUP($A147, Calcs!$A$3:'Calcs'!$ANA$180, 688, FALSE)/X147</f>
        <v>45.555555555555557</v>
      </c>
      <c r="V147" s="204">
        <f ca="1">VLOOKUP($A147, Calcs!$A$3:'Calcs'!$ANA$180, 782, FALSE)/X147</f>
        <v>17.033333333333335</v>
      </c>
      <c r="W147" s="220">
        <v>6</v>
      </c>
      <c r="X147" s="214">
        <f ca="1">VLOOKUP($A147, Calcs!$A$3:'Calcs'!$ANA$180, 9, FALSE)</f>
        <v>9</v>
      </c>
      <c r="Y147" s="215">
        <f t="shared" ca="1" si="148"/>
        <v>8.5373134328358216</v>
      </c>
      <c r="Z147" s="215">
        <f t="shared" ca="1" si="149"/>
        <v>67.520875202702598</v>
      </c>
      <c r="AA147" s="215">
        <f t="shared" ca="1" si="150"/>
        <v>-11.083333333333329</v>
      </c>
      <c r="AB147" s="204">
        <f t="shared" ca="1" si="151"/>
        <v>45.555555555555557</v>
      </c>
      <c r="AC147" s="204">
        <f t="shared" ca="1" si="152"/>
        <v>17.033333333333335</v>
      </c>
      <c r="AD147" s="158">
        <f t="shared" ca="1" si="153"/>
        <v>27.640536146252565</v>
      </c>
      <c r="AE147" s="215">
        <f t="shared" ca="1" si="154"/>
        <v>4.1271459064749987</v>
      </c>
      <c r="AF147" s="216">
        <f ca="1">VLOOKUP($A147,Calcs!$A$3:'Calcs'!$ANA$180,122,FALSE)</f>
        <v>0</v>
      </c>
      <c r="AG147" s="216">
        <f ca="1">VLOOKUP($A147,Calcs!$A$3:'Calcs'!$ANA$180,123,FALSE)</f>
        <v>0</v>
      </c>
      <c r="AH147" s="216">
        <f ca="1">VLOOKUP($A147,Calcs!$A$3:'Calcs'!$ANA$180,124,FALSE)*2</f>
        <v>0</v>
      </c>
      <c r="AI147" s="216">
        <f ca="1">VLOOKUP($A147,Calcs!$A$3:'Calcs'!$ANA$180,110,FALSE)*8</f>
        <v>0</v>
      </c>
      <c r="AJ147" s="216">
        <f ca="1">VLOOKUP($A147,Calcs!$A$3:'Calcs'!$ANA$180,112,FALSE)*12</f>
        <v>0</v>
      </c>
      <c r="AK147" s="157">
        <v>20</v>
      </c>
      <c r="AL147" s="216">
        <f t="shared" ca="1" si="155"/>
        <v>20</v>
      </c>
      <c r="AM147" s="352">
        <f t="shared" si="156"/>
        <v>20</v>
      </c>
      <c r="AN147" s="219">
        <v>146</v>
      </c>
      <c r="AO147" s="217">
        <f t="shared" ca="1" si="157"/>
        <v>146</v>
      </c>
      <c r="AP147" s="191">
        <f t="shared" ca="1" si="158"/>
        <v>0</v>
      </c>
      <c r="AQ147" s="155">
        <f t="shared" ca="1" si="159"/>
        <v>30.562835505640454</v>
      </c>
      <c r="AR147" s="203">
        <f t="shared" ca="1" si="160"/>
        <v>0</v>
      </c>
      <c r="AS147" s="203">
        <f t="shared" ca="1" si="161"/>
        <v>8.3333333333333339</v>
      </c>
      <c r="AT147" s="203">
        <f t="shared" ca="1" si="162"/>
        <v>39.558266365319582</v>
      </c>
      <c r="AU147" s="203">
        <f t="shared" ca="1" si="163"/>
        <v>39.185153583617748</v>
      </c>
      <c r="AV147" s="203">
        <f t="shared" ca="1" si="164"/>
        <v>45.565533942166155</v>
      </c>
      <c r="AW147" s="203">
        <f t="shared" ca="1" si="165"/>
        <v>53.274600729146947</v>
      </c>
      <c r="AX147" s="203">
        <f t="shared" ca="1" si="166"/>
        <v>37.473106662031782</v>
      </c>
      <c r="AY147" s="203">
        <f t="shared" ca="1" si="167"/>
        <v>27.239154024826266</v>
      </c>
      <c r="AZ147" s="203">
        <f t="shared" ca="1" si="168"/>
        <v>37.209385823244482</v>
      </c>
      <c r="BA147" s="203">
        <f t="shared" ca="1" si="169"/>
        <v>32.513049962714391</v>
      </c>
      <c r="BB147" s="203">
        <f t="shared" ca="1" si="170"/>
        <v>17.543859649122805</v>
      </c>
      <c r="BC147" s="204">
        <v>111</v>
      </c>
      <c r="BE147">
        <f ca="1">VLOOKUP($A147, Calcs!$A$3:'Calcs'!$ANA$180, 872, FALSE)</f>
        <v>81</v>
      </c>
      <c r="BF147" s="5">
        <f t="shared" si="182"/>
        <v>7.2496424502834262</v>
      </c>
      <c r="BG147">
        <f>(IF(A147&lt;17,SoC!X$2,IF(A147&lt;33,SoC!X$3,IF(A147&lt;49,SoC!X$4,IF(A147&lt;65,SoC!X$5,IF(A147&lt;81,SoC!X$6,IF(A147&lt;97,SoC!X$7,IF(A147&lt;113,SoC!X$8,IF(A147&lt;129,SoC!X$9,IF(A147&lt;145,SoC!X$10,SoC!X$11)))))))))+IF(BX147&lt;17,SoC!X$15,IF(BX147&lt;33,SoC!X$16,IF(BX147&lt;49,SoC!X$17,IF(BX147&lt;65,SoC!X$18,IF(BX147&lt;81,SoC!X$19,IF(BX147&lt;97,SoC!X$20,IF(BX147&lt;113,SoC!X$21,IF(BX147&lt;129,SoC!X$22,IF(BX147&lt;145,SoC!X$23,SoC!X$24))))))))))/2</f>
        <v>1.052479723867574</v>
      </c>
      <c r="BH147" s="7">
        <v>39.558266365319582</v>
      </c>
      <c r="BI147" s="7">
        <v>39.185153583617748</v>
      </c>
      <c r="BJ147" s="5">
        <v>4.1271459064749987</v>
      </c>
      <c r="BK147" s="5">
        <v>30.551582780926971</v>
      </c>
      <c r="BL147">
        <f ca="1">VLOOKUP($A147, Calcs!$A$3:'Calcs'!$AXV$180, 1058, FALSE)</f>
        <v>1638</v>
      </c>
      <c r="BM147" s="4"/>
      <c r="BN147" s="5">
        <f t="shared" si="171"/>
        <v>0.55273486212583856</v>
      </c>
      <c r="BO147" s="5" t="str">
        <f t="shared" si="172"/>
        <v>F+</v>
      </c>
      <c r="BP147" s="65">
        <f t="shared" si="173"/>
        <v>-6.515074023070957</v>
      </c>
      <c r="BQ147" s="90">
        <v>9</v>
      </c>
      <c r="BR147" s="8" t="s">
        <v>267</v>
      </c>
      <c r="BS147" s="5">
        <f t="shared" ca="1" si="174"/>
        <v>18.141024101180346</v>
      </c>
      <c r="BT147" s="5">
        <f t="shared" ca="1" si="175"/>
        <v>10.629745450865828</v>
      </c>
      <c r="BU147" s="5">
        <f t="shared" si="176"/>
        <v>-25.085218784266608</v>
      </c>
      <c r="BV147" t="s">
        <v>919</v>
      </c>
      <c r="BX147" s="4">
        <v>84</v>
      </c>
      <c r="BY147" s="4">
        <v>6</v>
      </c>
      <c r="CA147" t="s">
        <v>1101</v>
      </c>
      <c r="CF147" s="64">
        <v>0.53134837769333387</v>
      </c>
      <c r="CG147" s="329" t="s">
        <v>51</v>
      </c>
      <c r="CK147">
        <v>146</v>
      </c>
      <c r="CL147">
        <v>147</v>
      </c>
      <c r="CM147">
        <v>142</v>
      </c>
      <c r="CN147">
        <v>143</v>
      </c>
      <c r="CO147">
        <v>137</v>
      </c>
      <c r="CP147">
        <v>133</v>
      </c>
      <c r="CQ147">
        <v>127</v>
      </c>
      <c r="CR147">
        <v>109</v>
      </c>
      <c r="CS147">
        <v>100</v>
      </c>
      <c r="CT147">
        <v>92</v>
      </c>
      <c r="CY147" s="329" t="s">
        <v>51</v>
      </c>
      <c r="CZ147" s="5">
        <v>31.014362760231393</v>
      </c>
      <c r="DA147" s="5">
        <f t="shared" si="177"/>
        <v>32.959380770779021</v>
      </c>
      <c r="DB147" s="7">
        <v>37.564578644652492</v>
      </c>
      <c r="DC147" s="7">
        <v>40.04796163069544</v>
      </c>
      <c r="DD147" s="7">
        <f t="shared" si="178"/>
        <v>39.173726326857697</v>
      </c>
      <c r="DE147" s="7">
        <f t="shared" si="179"/>
        <v>43.706157918801551</v>
      </c>
      <c r="DF147" s="5">
        <v>4.2705386077168299</v>
      </c>
      <c r="DG147" s="5">
        <f t="shared" si="180"/>
        <v>4.5891687385885209</v>
      </c>
      <c r="DJ147">
        <v>111</v>
      </c>
      <c r="DK147" s="64"/>
      <c r="DL147" s="7">
        <v>50.437760102294149</v>
      </c>
      <c r="DM147" s="7">
        <v>69.313531935544347</v>
      </c>
      <c r="DN147" s="5">
        <v>6.8195796546903589</v>
      </c>
      <c r="DO147">
        <v>48</v>
      </c>
      <c r="DQ147" s="5">
        <v>46.085150679557081</v>
      </c>
      <c r="DR147" s="5">
        <v>47.063863009667813</v>
      </c>
      <c r="DS147" s="5">
        <v>46.085150679557081</v>
      </c>
      <c r="DT147" s="5">
        <f t="shared" si="181"/>
        <v>47.063863009667813</v>
      </c>
      <c r="DU147">
        <v>1825</v>
      </c>
      <c r="DV147" s="5">
        <v>237.5</v>
      </c>
      <c r="DW147" s="7"/>
      <c r="DX147" s="7">
        <v>111</v>
      </c>
      <c r="DY147" s="5" t="s">
        <v>51</v>
      </c>
      <c r="DZ147" s="5"/>
      <c r="EA147" s="7">
        <v>143</v>
      </c>
      <c r="EB147" s="5">
        <v>31.171662125340596</v>
      </c>
      <c r="EC147" s="7">
        <v>46.085150679557081</v>
      </c>
      <c r="ED147" s="68">
        <v>73.736241087291333</v>
      </c>
      <c r="EE147">
        <v>6</v>
      </c>
    </row>
    <row r="148" spans="1:135" ht="14.45" customHeight="1" x14ac:dyDescent="0.2">
      <c r="A148" s="204">
        <v>112</v>
      </c>
      <c r="B148" s="331" t="s">
        <v>0</v>
      </c>
      <c r="C148" s="235" t="s">
        <v>16</v>
      </c>
      <c r="D148" s="158" t="str">
        <f>IFERROR(IFERROR(VLOOKUP(C148, Archive!$I$786:$P$3989, 8, FALSE), VLOOKUP(C148, Archive!$L$786:$Q$6126, 6, FALSE)), "-")</f>
        <v>-</v>
      </c>
      <c r="E148" s="156" t="str">
        <f>IFERROR(VLOOKUP(C148, Archive!$I$786:$S$3989, 11, FALSE), "-")</f>
        <v>-</v>
      </c>
      <c r="F148" s="205">
        <f ca="1">VLOOKUP($A148, Calcs!$A$3:'Calcs'!$ANA$180, 114, FALSE)</f>
        <v>1</v>
      </c>
      <c r="G148" s="206">
        <f ca="1">VLOOKUP($A148, Calcs!$A$3:'Calcs'!$ANA$180, 115, FALSE)</f>
        <v>4</v>
      </c>
      <c r="H148" s="207">
        <f ca="1">VLOOKUP($A148, Calcs!$A$3:'Calcs'!$ANA$180, 116, FALSE)</f>
        <v>1</v>
      </c>
      <c r="I148" s="208">
        <f ca="1">VLOOKUP($A148, Calcs!$A$3:'Calcs'!$ANA$180, 117, FALSE)</f>
        <v>1</v>
      </c>
      <c r="J148" s="209">
        <f ca="1">VLOOKUP($A148, Calcs!$A$3:'Calcs'!$ANA$180, 118, FALSE)</f>
        <v>0</v>
      </c>
      <c r="K148" s="210">
        <f ca="1">VLOOKUP($A148, Calcs!$A$3:'Calcs'!$ANA$180, 119, FALSE)</f>
        <v>2</v>
      </c>
      <c r="L148" s="211">
        <f ca="1">VLOOKUP($A148, Calcs!$A$3:'Calcs'!$ANA$180, 120, FALSE)</f>
        <v>0</v>
      </c>
      <c r="M148" s="212">
        <f ca="1">VLOOKUP($A148, Calcs!$A$3:'Calcs'!$ANA$180, 121, FALSE)</f>
        <v>0</v>
      </c>
      <c r="N148" s="213" t="str">
        <f t="shared" ca="1" si="146"/>
        <v>2-7</v>
      </c>
      <c r="O148" s="214">
        <f ca="1">VLOOKUP($A148, Calcs!$A$3:'Calcs'!$ANA$180, 311, FALSE)/X148</f>
        <v>35</v>
      </c>
      <c r="P148" s="214">
        <f ca="1">VLOOKUP($A148, Calcs!$A$3:'Calcs'!$ANA$180, 406, FALSE)/X148</f>
        <v>54.888888888888886</v>
      </c>
      <c r="Q148" s="214">
        <f t="shared" ca="1" si="147"/>
        <v>-19.888888888888886</v>
      </c>
      <c r="R148" s="215">
        <f ca="1">VLOOKUP($A148,Calcs!$A$3:'Calcs'!$ANA$180,500,FALSE)/X148</f>
        <v>4.1766666666666667</v>
      </c>
      <c r="S148" s="214">
        <f ca="1">VLOOKUP($A148, Calcs!$A$3:'Calcs'!$ANA$180, 216, FALSE)/X148</f>
        <v>49.085233375965977</v>
      </c>
      <c r="T148" s="215">
        <f ca="1">VLOOKUP($A148, Calcs!$A$3:'Calcs'!$ANA$180, 594, FALSE)/X148</f>
        <v>-6.5955555555555554</v>
      </c>
      <c r="U148" s="214">
        <f ca="1">VLOOKUP($A148, Calcs!$A$3:'Calcs'!$ANA$180, 688, FALSE)/X148</f>
        <v>29.666666666666668</v>
      </c>
      <c r="V148" s="204">
        <f ca="1">VLOOKUP($A148, Calcs!$A$3:'Calcs'!$ANA$180, 782, FALSE)/X148</f>
        <v>26.422222222222224</v>
      </c>
      <c r="W148" s="220">
        <v>10</v>
      </c>
      <c r="X148" s="214">
        <f ca="1">VLOOKUP($A148, Calcs!$A$3:'Calcs'!$ANA$180, 9, FALSE)</f>
        <v>9</v>
      </c>
      <c r="Y148" s="215">
        <f t="shared" ca="1" si="148"/>
        <v>7.2093641926044167</v>
      </c>
      <c r="Z148" s="215">
        <f t="shared" ca="1" si="149"/>
        <v>30.336699961211163</v>
      </c>
      <c r="AA148" s="215">
        <f t="shared" ca="1" si="150"/>
        <v>-13.293333333333329</v>
      </c>
      <c r="AB148" s="204">
        <f t="shared" ca="1" si="151"/>
        <v>29.666666666666668</v>
      </c>
      <c r="AC148" s="204">
        <f t="shared" ca="1" si="152"/>
        <v>26.422222222222224</v>
      </c>
      <c r="AD148" s="158">
        <f t="shared" ca="1" si="153"/>
        <v>11.996498019112694</v>
      </c>
      <c r="AE148" s="215">
        <f t="shared" ca="1" si="154"/>
        <v>5.1402550736536634</v>
      </c>
      <c r="AF148" s="216">
        <f ca="1">VLOOKUP($A148,Calcs!$A$3:'Calcs'!$ANA$180,122,FALSE)</f>
        <v>4</v>
      </c>
      <c r="AG148" s="216">
        <f ca="1">VLOOKUP($A148,Calcs!$A$3:'Calcs'!$ANA$180,123,FALSE)</f>
        <v>4</v>
      </c>
      <c r="AH148" s="216">
        <f ca="1">VLOOKUP($A148,Calcs!$A$3:'Calcs'!$ANA$180,124,FALSE)*2</f>
        <v>0</v>
      </c>
      <c r="AI148" s="216">
        <f ca="1">VLOOKUP($A148,Calcs!$A$3:'Calcs'!$ANA$180,110,FALSE)*8</f>
        <v>0</v>
      </c>
      <c r="AJ148" s="216">
        <f ca="1">VLOOKUP($A148,Calcs!$A$3:'Calcs'!$ANA$180,112,FALSE)*12</f>
        <v>0</v>
      </c>
      <c r="AK148" s="157">
        <v>23</v>
      </c>
      <c r="AL148" s="216">
        <f t="shared" ca="1" si="155"/>
        <v>31</v>
      </c>
      <c r="AM148" s="352">
        <f t="shared" si="156"/>
        <v>23</v>
      </c>
      <c r="AN148" s="218">
        <v>147</v>
      </c>
      <c r="AO148" s="217">
        <f t="shared" ca="1" si="157"/>
        <v>147</v>
      </c>
      <c r="AP148" s="191">
        <f t="shared" ca="1" si="158"/>
        <v>0</v>
      </c>
      <c r="AQ148" s="155">
        <f t="shared" ca="1" si="159"/>
        <v>30.299746731884305</v>
      </c>
      <c r="AR148" s="203">
        <f t="shared" ca="1" si="160"/>
        <v>23.52941176470588</v>
      </c>
      <c r="AS148" s="203">
        <f t="shared" ca="1" si="161"/>
        <v>36.764705882352942</v>
      </c>
      <c r="AT148" s="203">
        <f t="shared" ca="1" si="162"/>
        <v>47.957516883150589</v>
      </c>
      <c r="AU148" s="203">
        <f t="shared" ca="1" si="163"/>
        <v>26.514505119453936</v>
      </c>
      <c r="AV148" s="203">
        <f t="shared" ca="1" si="164"/>
        <v>38.47797452956312</v>
      </c>
      <c r="AW148" s="203">
        <f t="shared" ca="1" si="165"/>
        <v>9.1716864140732515</v>
      </c>
      <c r="AX148" s="203">
        <f t="shared" ca="1" si="166"/>
        <v>34.047200744088173</v>
      </c>
      <c r="AY148" s="203">
        <f t="shared" ca="1" si="167"/>
        <v>39.790918276963232</v>
      </c>
      <c r="AZ148" s="203">
        <f t="shared" ca="1" si="168"/>
        <v>21.736402574463291</v>
      </c>
      <c r="BA148" s="203">
        <f t="shared" ca="1" si="169"/>
        <v>14.168530947054435</v>
      </c>
      <c r="BB148" s="203">
        <f t="shared" ca="1" si="170"/>
        <v>27.192982456140353</v>
      </c>
      <c r="BC148" s="204">
        <v>62</v>
      </c>
      <c r="BE148">
        <f ca="1">VLOOKUP($A148, Calcs!$A$3:'Calcs'!$ANA$180, 872, FALSE)</f>
        <v>85</v>
      </c>
      <c r="BF148" s="5">
        <f t="shared" si="182"/>
        <v>7.2274883461200528</v>
      </c>
      <c r="BG148">
        <f>(IF(A148&lt;17,SoC!X$2,IF(A148&lt;33,SoC!X$3,IF(A148&lt;49,SoC!X$4,IF(A148&lt;65,SoC!X$5,IF(A148&lt;81,SoC!X$6,IF(A148&lt;97,SoC!X$7,IF(A148&lt;113,SoC!X$8,IF(A148&lt;129,SoC!X$9,IF(A148&lt;145,SoC!X$10,SoC!X$11)))))))))+IF(BX148&lt;17,SoC!X$15,IF(BX148&lt;33,SoC!X$16,IF(BX148&lt;49,SoC!X$17,IF(BX148&lt;65,SoC!X$18,IF(BX148&lt;81,SoC!X$19,IF(BX148&lt;97,SoC!X$20,IF(BX148&lt;113,SoC!X$21,IF(BX148&lt;129,SoC!X$22,IF(BX148&lt;145,SoC!X$23,SoC!X$24))))))))))/2</f>
        <v>0.61804126974091522</v>
      </c>
      <c r="BH148" s="7">
        <v>47.957516883150589</v>
      </c>
      <c r="BI148" s="7">
        <v>26.514505119453936</v>
      </c>
      <c r="BJ148" s="5">
        <v>5.1402550736536634</v>
      </c>
      <c r="BK148" s="5">
        <v>30.305426068000582</v>
      </c>
      <c r="BL148">
        <f ca="1">VLOOKUP($A148, Calcs!$A$3:'Calcs'!$AXV$180, 1058, FALSE)</f>
        <v>1392</v>
      </c>
      <c r="BM148" s="4"/>
      <c r="BN148" s="5">
        <f t="shared" si="171"/>
        <v>0.55050364274907915</v>
      </c>
      <c r="BO148" s="5" t="str">
        <f t="shared" si="172"/>
        <v>F+</v>
      </c>
      <c r="BP148" s="65">
        <f t="shared" si="173"/>
        <v>-6.0577507820669023</v>
      </c>
      <c r="BQ148" s="90">
        <v>9</v>
      </c>
      <c r="BR148" s="8" t="s">
        <v>269</v>
      </c>
      <c r="BS148" s="5">
        <f t="shared" ca="1" si="174"/>
        <v>16.324952857115793</v>
      </c>
      <c r="BT148" s="5">
        <f t="shared" ca="1" si="175"/>
        <v>9.9874648625720184</v>
      </c>
      <c r="BU148" s="5">
        <f t="shared" si="176"/>
        <v>-25.331375497192997</v>
      </c>
      <c r="BV148" t="s">
        <v>920</v>
      </c>
      <c r="BX148" s="4">
        <v>158</v>
      </c>
      <c r="BY148" s="4">
        <v>5</v>
      </c>
      <c r="CA148" t="s">
        <v>1117</v>
      </c>
      <c r="CF148" s="64">
        <v>0.57931025549150206</v>
      </c>
      <c r="CG148" s="331" t="s">
        <v>16</v>
      </c>
      <c r="CK148">
        <v>147</v>
      </c>
      <c r="CL148">
        <v>145</v>
      </c>
      <c r="CM148">
        <v>146</v>
      </c>
      <c r="CN148">
        <v>152</v>
      </c>
      <c r="CO148">
        <v>148</v>
      </c>
      <c r="CP148">
        <v>143</v>
      </c>
      <c r="CQ148">
        <v>143</v>
      </c>
      <c r="CR148">
        <v>140</v>
      </c>
      <c r="CS148">
        <v>142</v>
      </c>
      <c r="CT148">
        <v>141</v>
      </c>
      <c r="CY148" s="331" t="s">
        <v>16</v>
      </c>
      <c r="CZ148" s="5">
        <v>32.010691313264424</v>
      </c>
      <c r="DA148" s="5">
        <f t="shared" si="177"/>
        <v>31.76436259441779</v>
      </c>
      <c r="DB148" s="7">
        <v>47.92418346673459</v>
      </c>
      <c r="DC148" s="7">
        <v>26.858513189448441</v>
      </c>
      <c r="DD148" s="7">
        <f t="shared" si="178"/>
        <v>47.973866344736763</v>
      </c>
      <c r="DE148" s="7">
        <f t="shared" si="179"/>
        <v>28.404935033465943</v>
      </c>
      <c r="DF148" s="5">
        <v>5.227332015474051</v>
      </c>
      <c r="DG148" s="5">
        <f t="shared" si="180"/>
        <v>5.3258516718079765</v>
      </c>
      <c r="DJ148">
        <v>62</v>
      </c>
      <c r="DK148" s="64"/>
      <c r="DL148" s="7">
        <v>48.321646490751981</v>
      </c>
      <c r="DM148" s="7">
        <v>39.229887941588451</v>
      </c>
      <c r="DN148" s="5">
        <v>6.0154892661454484</v>
      </c>
      <c r="DO148">
        <v>45</v>
      </c>
      <c r="DQ148" s="5">
        <v>27.188641785704405</v>
      </c>
      <c r="DR148" s="5">
        <v>32.8914813392783</v>
      </c>
      <c r="DS148" s="5">
        <v>27.188641785704405</v>
      </c>
      <c r="DT148" s="5">
        <f t="shared" si="181"/>
        <v>32.8914813392783</v>
      </c>
      <c r="DU148">
        <v>1414</v>
      </c>
      <c r="DV148" s="5">
        <v>224.25</v>
      </c>
      <c r="DW148" s="7"/>
      <c r="DX148" s="7">
        <v>62</v>
      </c>
      <c r="DY148" s="5" t="s">
        <v>16</v>
      </c>
      <c r="DZ148" s="5"/>
      <c r="EA148" s="7">
        <v>81</v>
      </c>
      <c r="EB148" s="5">
        <v>17.656675749318801</v>
      </c>
      <c r="EC148" s="7">
        <v>27.188641785704405</v>
      </c>
      <c r="ED148" s="68">
        <v>43.50182685712705</v>
      </c>
      <c r="EE148">
        <v>0</v>
      </c>
    </row>
    <row r="149" spans="1:135" ht="14.45" customHeight="1" x14ac:dyDescent="0.2">
      <c r="A149" s="204">
        <v>36</v>
      </c>
      <c r="B149" s="332" t="s">
        <v>4</v>
      </c>
      <c r="C149" s="236" t="s">
        <v>90</v>
      </c>
      <c r="D149" s="158" t="str">
        <f>IFERROR(IFERROR(VLOOKUP(C149, Archive!$I$786:$P$3989, 8, FALSE), VLOOKUP(C149, Archive!$L$786:$Q$6126, 6, FALSE)), "-")</f>
        <v>-</v>
      </c>
      <c r="E149" s="156" t="str">
        <f>IFERROR(VLOOKUP(C149, Archive!$I$786:$S$3989, 11, FALSE), "-")</f>
        <v>-</v>
      </c>
      <c r="F149" s="205">
        <f ca="1">VLOOKUP($A149, Calcs!$A$3:'Calcs'!$ANA$180, 114, FALSE)</f>
        <v>0</v>
      </c>
      <c r="G149" s="206">
        <f ca="1">VLOOKUP($A149, Calcs!$A$3:'Calcs'!$ANA$180, 115, FALSE)</f>
        <v>5</v>
      </c>
      <c r="H149" s="207">
        <f ca="1">VLOOKUP($A149, Calcs!$A$3:'Calcs'!$ANA$180, 116, FALSE)</f>
        <v>1</v>
      </c>
      <c r="I149" s="208">
        <f ca="1">VLOOKUP($A149, Calcs!$A$3:'Calcs'!$ANA$180, 117, FALSE)</f>
        <v>1</v>
      </c>
      <c r="J149" s="209">
        <f ca="1">VLOOKUP($A149, Calcs!$A$3:'Calcs'!$ANA$180, 118, FALSE)</f>
        <v>0</v>
      </c>
      <c r="K149" s="210">
        <f ca="1">VLOOKUP($A149, Calcs!$A$3:'Calcs'!$ANA$180, 119, FALSE)</f>
        <v>2</v>
      </c>
      <c r="L149" s="211">
        <f ca="1">VLOOKUP($A149, Calcs!$A$3:'Calcs'!$ANA$180, 120, FALSE)</f>
        <v>0</v>
      </c>
      <c r="M149" s="212">
        <f ca="1">VLOOKUP($A149, Calcs!$A$3:'Calcs'!$ANA$180, 121, FALSE)</f>
        <v>0</v>
      </c>
      <c r="N149" s="213" t="str">
        <f t="shared" ca="1" si="146"/>
        <v>1-8</v>
      </c>
      <c r="O149" s="214">
        <f ca="1">VLOOKUP($A149, Calcs!$A$3:'Calcs'!$ANA$180, 311, FALSE)/X149</f>
        <v>33.888888888888886</v>
      </c>
      <c r="P149" s="214">
        <f ca="1">VLOOKUP($A149, Calcs!$A$3:'Calcs'!$ANA$180, 406, FALSE)/X149</f>
        <v>53.666666666666664</v>
      </c>
      <c r="Q149" s="214">
        <f t="shared" ca="1" si="147"/>
        <v>-19.777777777777779</v>
      </c>
      <c r="R149" s="215">
        <f ca="1">VLOOKUP($A149,Calcs!$A$3:'Calcs'!$ANA$180,500,FALSE)/X149</f>
        <v>3.6355555555555554</v>
      </c>
      <c r="S149" s="214">
        <f ca="1">VLOOKUP($A149, Calcs!$A$3:'Calcs'!$ANA$180, 216, FALSE)/X149</f>
        <v>66.248583067409072</v>
      </c>
      <c r="T149" s="215">
        <f ca="1">VLOOKUP($A149, Calcs!$A$3:'Calcs'!$ANA$180, 594, FALSE)/X149</f>
        <v>-12.242222222222221</v>
      </c>
      <c r="U149" s="214">
        <f ca="1">VLOOKUP($A149, Calcs!$A$3:'Calcs'!$ANA$180, 688, FALSE)/X149</f>
        <v>39.333333333333336</v>
      </c>
      <c r="V149" s="204">
        <f ca="1">VLOOKUP($A149, Calcs!$A$3:'Calcs'!$ANA$180, 782, FALSE)/X149</f>
        <v>31.011111111111113</v>
      </c>
      <c r="W149" s="220">
        <v>10</v>
      </c>
      <c r="X149" s="214">
        <f ca="1">VLOOKUP($A149, Calcs!$A$3:'Calcs'!$ANA$180, 9, FALSE)</f>
        <v>9</v>
      </c>
      <c r="Y149" s="215">
        <f t="shared" ca="1" si="148"/>
        <v>8.3129584352078236</v>
      </c>
      <c r="Z149" s="215">
        <f t="shared" ca="1" si="149"/>
        <v>48.855270675074735</v>
      </c>
      <c r="AA149" s="215">
        <f t="shared" ca="1" si="150"/>
        <v>-7.5355555555555576</v>
      </c>
      <c r="AB149" s="204">
        <f t="shared" ca="1" si="151"/>
        <v>39.333333333333336</v>
      </c>
      <c r="AC149" s="204">
        <f t="shared" ca="1" si="152"/>
        <v>31.011111111111113</v>
      </c>
      <c r="AD149" s="158">
        <f t="shared" ca="1" si="153"/>
        <v>17.096217563084753</v>
      </c>
      <c r="AE149" s="215">
        <f t="shared" ca="1" si="154"/>
        <v>5.5687620806702736</v>
      </c>
      <c r="AF149" s="216">
        <f ca="1">VLOOKUP($A149,Calcs!$A$3:'Calcs'!$ANA$180,122,FALSE)</f>
        <v>1</v>
      </c>
      <c r="AG149" s="216">
        <f ca="1">VLOOKUP($A149,Calcs!$A$3:'Calcs'!$ANA$180,123,FALSE)</f>
        <v>3</v>
      </c>
      <c r="AH149" s="216">
        <f ca="1">VLOOKUP($A149,Calcs!$A$3:'Calcs'!$ANA$180,124,FALSE)*2</f>
        <v>0</v>
      </c>
      <c r="AI149" s="216">
        <f ca="1">VLOOKUP($A149,Calcs!$A$3:'Calcs'!$ANA$180,110,FALSE)*8</f>
        <v>0</v>
      </c>
      <c r="AJ149" s="216">
        <f ca="1">VLOOKUP($A149,Calcs!$A$3:'Calcs'!$ANA$180,112,FALSE)*12</f>
        <v>0</v>
      </c>
      <c r="AK149" s="157">
        <v>22</v>
      </c>
      <c r="AL149" s="216">
        <f t="shared" ca="1" si="155"/>
        <v>26</v>
      </c>
      <c r="AM149" s="352">
        <f t="shared" si="156"/>
        <v>22</v>
      </c>
      <c r="AN149" s="219">
        <v>148</v>
      </c>
      <c r="AO149" s="217">
        <f t="shared" ca="1" si="157"/>
        <v>148</v>
      </c>
      <c r="AP149" s="191">
        <f t="shared" ca="1" si="158"/>
        <v>0</v>
      </c>
      <c r="AQ149" s="155">
        <f t="shared" ca="1" si="159"/>
        <v>29.732164670585092</v>
      </c>
      <c r="AR149" s="203">
        <f t="shared" ca="1" si="160"/>
        <v>5.8823529411764701</v>
      </c>
      <c r="AS149" s="203">
        <f t="shared" ca="1" si="161"/>
        <v>27.941176470588236</v>
      </c>
      <c r="AT149" s="203">
        <f t="shared" ca="1" si="162"/>
        <v>45.855480205280564</v>
      </c>
      <c r="AU149" s="203">
        <f t="shared" ca="1" si="163"/>
        <v>29.095563139931734</v>
      </c>
      <c r="AV149" s="203">
        <f t="shared" ca="1" si="164"/>
        <v>44.368101595335069</v>
      </c>
      <c r="AW149" s="203">
        <f t="shared" ca="1" si="165"/>
        <v>31.135947611934363</v>
      </c>
      <c r="AX149" s="203">
        <f t="shared" ca="1" si="166"/>
        <v>42.972813849560161</v>
      </c>
      <c r="AY149" s="203">
        <f t="shared" ca="1" si="167"/>
        <v>45.099841645448336</v>
      </c>
      <c r="AZ149" s="203">
        <f t="shared" ca="1" si="168"/>
        <v>27.18881446414359</v>
      </c>
      <c r="BA149" s="203">
        <f t="shared" ca="1" si="169"/>
        <v>8.5011185682326627</v>
      </c>
      <c r="BB149" s="203">
        <f t="shared" ca="1" si="170"/>
        <v>22.807017543859647</v>
      </c>
      <c r="BC149" s="204">
        <v>39</v>
      </c>
      <c r="BE149">
        <f ca="1">VLOOKUP($A149, Calcs!$A$3:'Calcs'!$ANA$180, 872, FALSE)</f>
        <v>49</v>
      </c>
      <c r="BF149" s="5">
        <f t="shared" si="182"/>
        <v>3.1883920914260977</v>
      </c>
      <c r="BG149">
        <f>(IF(A149&lt;17,SoC!X$2,IF(A149&lt;33,SoC!X$3,IF(A149&lt;49,SoC!X$4,IF(A149&lt;65,SoC!X$5,IF(A149&lt;81,SoC!X$6,IF(A149&lt;97,SoC!X$7,IF(A149&lt;113,SoC!X$8,IF(A149&lt;129,SoC!X$9,IF(A149&lt;145,SoC!X$10,SoC!X$11)))))))))+IF(BX149&lt;17,SoC!X$15,IF(BX149&lt;33,SoC!X$16,IF(BX149&lt;49,SoC!X$17,IF(BX149&lt;65,SoC!X$18,IF(BX149&lt;81,SoC!X$19,IF(BX149&lt;97,SoC!X$20,IF(BX149&lt;113,SoC!X$21,IF(BX149&lt;129,SoC!X$22,IF(BX149&lt;145,SoC!X$23,SoC!X$24))))))))))/2</f>
        <v>0.73745382033852191</v>
      </c>
      <c r="BH149" s="7">
        <v>45.855480205280564</v>
      </c>
      <c r="BI149" s="7">
        <v>29.095563139931734</v>
      </c>
      <c r="BJ149" s="5">
        <v>5.5687620806702736</v>
      </c>
      <c r="BK149" s="5">
        <v>29.709802285652444</v>
      </c>
      <c r="BL149">
        <f ca="1">VLOOKUP($A149, Calcs!$A$3:'Calcs'!$AXV$180, 1058, FALSE)</f>
        <v>1316</v>
      </c>
      <c r="BM149" s="4"/>
      <c r="BN149" s="5">
        <f t="shared" si="171"/>
        <v>0.54506698932931574</v>
      </c>
      <c r="BO149" s="5" t="str">
        <f t="shared" si="172"/>
        <v>F+</v>
      </c>
      <c r="BP149" s="65">
        <f t="shared" si="173"/>
        <v>-5.9626220350282253</v>
      </c>
      <c r="BQ149" s="90">
        <v>4</v>
      </c>
      <c r="BR149" s="8" t="s">
        <v>267</v>
      </c>
      <c r="BS149" s="5">
        <f t="shared" ca="1" si="174"/>
        <v>18.788573156324816</v>
      </c>
      <c r="BT149" s="5">
        <f t="shared" ca="1" si="175"/>
        <v>10.719328061622804</v>
      </c>
      <c r="BU149" s="5">
        <f t="shared" si="176"/>
        <v>-25.926999279541135</v>
      </c>
      <c r="BV149" t="s">
        <v>920</v>
      </c>
      <c r="BX149" s="4">
        <v>152</v>
      </c>
      <c r="BY149" s="4">
        <v>1</v>
      </c>
      <c r="CA149" t="s">
        <v>1117</v>
      </c>
      <c r="CF149" s="64">
        <v>0.36163369047791349</v>
      </c>
      <c r="CG149" s="332" t="s">
        <v>90</v>
      </c>
      <c r="CK149">
        <v>148</v>
      </c>
      <c r="CL149">
        <v>148</v>
      </c>
      <c r="CM149">
        <v>150</v>
      </c>
      <c r="CN149">
        <v>153</v>
      </c>
      <c r="CO149">
        <v>153</v>
      </c>
      <c r="CP149">
        <v>154</v>
      </c>
      <c r="CQ149">
        <v>155</v>
      </c>
      <c r="CR149">
        <v>154</v>
      </c>
      <c r="CS149">
        <v>154</v>
      </c>
      <c r="CT149">
        <v>153</v>
      </c>
      <c r="CY149" s="332" t="s">
        <v>90</v>
      </c>
      <c r="CZ149" s="5">
        <v>29.855237588526073</v>
      </c>
      <c r="DA149" s="5">
        <f t="shared" si="177"/>
        <v>28.900060382814988</v>
      </c>
      <c r="DB149" s="7">
        <v>46.015496531205372</v>
      </c>
      <c r="DC149" s="7">
        <v>26.618705035971225</v>
      </c>
      <c r="DD149" s="7">
        <f t="shared" si="178"/>
        <v>44.773578834161022</v>
      </c>
      <c r="DE149" s="7">
        <f t="shared" si="179"/>
        <v>25.499360107586774</v>
      </c>
      <c r="DF149" s="5">
        <v>5.6135995582157445</v>
      </c>
      <c r="DG149" s="5">
        <f t="shared" si="180"/>
        <v>5.5580980843191368</v>
      </c>
      <c r="DJ149">
        <v>39</v>
      </c>
      <c r="DK149" s="64"/>
      <c r="DL149" s="7">
        <v>36.080154954850585</v>
      </c>
      <c r="DM149" s="7">
        <v>17.663945608895617</v>
      </c>
      <c r="DN149" s="5">
        <v>5.1695877670428834</v>
      </c>
      <c r="DO149">
        <v>33</v>
      </c>
      <c r="DQ149" s="5">
        <v>18.244365648957025</v>
      </c>
      <c r="DR149" s="5">
        <v>26.183274236717768</v>
      </c>
      <c r="DS149" s="5">
        <v>18.244365648957025</v>
      </c>
      <c r="DT149" s="5">
        <f t="shared" si="181"/>
        <v>26.183274236717768</v>
      </c>
      <c r="DU149">
        <v>1320</v>
      </c>
      <c r="DV149" s="5">
        <v>167.25</v>
      </c>
      <c r="DW149" s="7"/>
      <c r="DX149" s="7">
        <v>39</v>
      </c>
      <c r="DY149" s="5" t="s">
        <v>90</v>
      </c>
      <c r="DZ149" s="5"/>
      <c r="EA149" s="7">
        <v>43</v>
      </c>
      <c r="EB149" s="5">
        <v>9.3732970027247955</v>
      </c>
      <c r="EC149" s="7">
        <v>18.244365648957025</v>
      </c>
      <c r="ED149" s="68">
        <v>29.190985038331242</v>
      </c>
      <c r="EE149">
        <v>0</v>
      </c>
    </row>
    <row r="150" spans="1:135" ht="14.45" customHeight="1" x14ac:dyDescent="0.2">
      <c r="A150" s="204">
        <v>2</v>
      </c>
      <c r="B150" s="333" t="s">
        <v>6</v>
      </c>
      <c r="C150" s="237" t="s">
        <v>390</v>
      </c>
      <c r="D150" s="158" t="str">
        <f>IFERROR(IFERROR(VLOOKUP(C150, Archive!$I$786:$P$3989, 8, FALSE), VLOOKUP(C150, Archive!$L$786:$Q$6126, 6, FALSE)), "-")</f>
        <v>-</v>
      </c>
      <c r="E150" s="156" t="str">
        <f>IFERROR(VLOOKUP(C150, Archive!$I$786:$S$3989, 11, FALSE), "-")</f>
        <v>-</v>
      </c>
      <c r="F150" s="205">
        <f ca="1">VLOOKUP($A150, Calcs!$A$3:'Calcs'!$ANA$180, 114, FALSE)</f>
        <v>1</v>
      </c>
      <c r="G150" s="206">
        <f ca="1">VLOOKUP($A150, Calcs!$A$3:'Calcs'!$ANA$180, 115, FALSE)</f>
        <v>4</v>
      </c>
      <c r="H150" s="207">
        <f ca="1">VLOOKUP($A150, Calcs!$A$3:'Calcs'!$ANA$180, 116, FALSE)</f>
        <v>0</v>
      </c>
      <c r="I150" s="208">
        <f ca="1">VLOOKUP($A150, Calcs!$A$3:'Calcs'!$ANA$180, 117, FALSE)</f>
        <v>2</v>
      </c>
      <c r="J150" s="209">
        <f ca="1">VLOOKUP($A150, Calcs!$A$3:'Calcs'!$ANA$180, 118, FALSE)</f>
        <v>0</v>
      </c>
      <c r="K150" s="210">
        <f ca="1">VLOOKUP($A150, Calcs!$A$3:'Calcs'!$ANA$180, 119, FALSE)</f>
        <v>2</v>
      </c>
      <c r="L150" s="211">
        <f ca="1">VLOOKUP($A150, Calcs!$A$3:'Calcs'!$ANA$180, 120, FALSE)</f>
        <v>0</v>
      </c>
      <c r="M150" s="212">
        <f ca="1">VLOOKUP($A150, Calcs!$A$3:'Calcs'!$ANA$180, 121, FALSE)</f>
        <v>0</v>
      </c>
      <c r="N150" s="213" t="str">
        <f t="shared" ca="1" si="146"/>
        <v>1-8</v>
      </c>
      <c r="O150" s="214">
        <f ca="1">VLOOKUP($A150, Calcs!$A$3:'Calcs'!$ANA$180, 311, FALSE)/X150</f>
        <v>29</v>
      </c>
      <c r="P150" s="214">
        <f ca="1">VLOOKUP($A150, Calcs!$A$3:'Calcs'!$ANA$180, 406, FALSE)/X150</f>
        <v>46.888888888888886</v>
      </c>
      <c r="Q150" s="214">
        <f t="shared" ca="1" si="147"/>
        <v>-17.888888888888886</v>
      </c>
      <c r="R150" s="215">
        <f ca="1">VLOOKUP($A150,Calcs!$A$3:'Calcs'!$ANA$180,500,FALSE)/X150</f>
        <v>3.2533333333333334</v>
      </c>
      <c r="S150" s="214">
        <f ca="1">VLOOKUP($A150, Calcs!$A$3:'Calcs'!$ANA$180, 216, FALSE)/X150</f>
        <v>60.149362529788931</v>
      </c>
      <c r="T150" s="215">
        <f ca="1">VLOOKUP($A150, Calcs!$A$3:'Calcs'!$ANA$180, 594, FALSE)/X150</f>
        <v>-10.988888888888889</v>
      </c>
      <c r="U150" s="214">
        <f ca="1">VLOOKUP($A150, Calcs!$A$3:'Calcs'!$ANA$180, 688, FALSE)/X150</f>
        <v>36.777777777777779</v>
      </c>
      <c r="V150" s="204">
        <f ca="1">VLOOKUP($A150, Calcs!$A$3:'Calcs'!$ANA$180, 782, FALSE)/X150</f>
        <v>31.688888888888886</v>
      </c>
      <c r="W150" s="220">
        <v>10</v>
      </c>
      <c r="X150" s="214">
        <f ca="1">VLOOKUP($A150, Calcs!$A$3:'Calcs'!$ANA$180, 9, FALSE)</f>
        <v>9</v>
      </c>
      <c r="Y150" s="215">
        <f t="shared" ca="1" si="148"/>
        <v>9.8702185792349741</v>
      </c>
      <c r="Z150" s="215">
        <f t="shared" ca="1" si="149"/>
        <v>34.555004355975356</v>
      </c>
      <c r="AA150" s="215">
        <f t="shared" ca="1" si="150"/>
        <v>-6.8999999999999968</v>
      </c>
      <c r="AB150" s="204">
        <f t="shared" ca="1" si="151"/>
        <v>36.777777777777779</v>
      </c>
      <c r="AC150" s="204">
        <f t="shared" ca="1" si="152"/>
        <v>31.688888888888886</v>
      </c>
      <c r="AD150" s="158">
        <f t="shared" ca="1" si="153"/>
        <v>13.263481354989501</v>
      </c>
      <c r="AE150" s="215">
        <f t="shared" ca="1" si="154"/>
        <v>5.6292884886892134</v>
      </c>
      <c r="AF150" s="216">
        <f ca="1">VLOOKUP($A150,Calcs!$A$3:'Calcs'!$ANA$180,122,FALSE)</f>
        <v>3</v>
      </c>
      <c r="AG150" s="216">
        <f ca="1">VLOOKUP($A150,Calcs!$A$3:'Calcs'!$ANA$180,123,FALSE)</f>
        <v>1</v>
      </c>
      <c r="AH150" s="216">
        <f ca="1">VLOOKUP($A150,Calcs!$A$3:'Calcs'!$ANA$180,124,FALSE)*2</f>
        <v>0</v>
      </c>
      <c r="AI150" s="216">
        <f ca="1">VLOOKUP($A150,Calcs!$A$3:'Calcs'!$ANA$180,110,FALSE)*8</f>
        <v>0</v>
      </c>
      <c r="AJ150" s="216">
        <f ca="1">VLOOKUP($A150,Calcs!$A$3:'Calcs'!$ANA$180,112,FALSE)*12</f>
        <v>0</v>
      </c>
      <c r="AK150" s="157">
        <v>22</v>
      </c>
      <c r="AL150" s="216">
        <f t="shared" ca="1" si="155"/>
        <v>26</v>
      </c>
      <c r="AM150" s="352">
        <f t="shared" si="156"/>
        <v>22</v>
      </c>
      <c r="AN150" s="218">
        <v>149</v>
      </c>
      <c r="AO150" s="217">
        <f t="shared" ca="1" si="157"/>
        <v>149</v>
      </c>
      <c r="AP150" s="191">
        <f t="shared" ca="1" si="158"/>
        <v>0</v>
      </c>
      <c r="AQ150" s="155">
        <f t="shared" ca="1" si="159"/>
        <v>28.757178214396625</v>
      </c>
      <c r="AR150" s="203">
        <f t="shared" ca="1" si="160"/>
        <v>17.647058823529413</v>
      </c>
      <c r="AS150" s="203">
        <f t="shared" ca="1" si="161"/>
        <v>17.156862745098039</v>
      </c>
      <c r="AT150" s="203">
        <f t="shared" ca="1" si="162"/>
        <v>36.156553732402273</v>
      </c>
      <c r="AU150" s="203">
        <f t="shared" ca="1" si="163"/>
        <v>43.408703071672349</v>
      </c>
      <c r="AV150" s="203">
        <f t="shared" ca="1" si="164"/>
        <v>52.679544124379241</v>
      </c>
      <c r="AW150" s="203">
        <f t="shared" ca="1" si="165"/>
        <v>14.174877047426184</v>
      </c>
      <c r="AX150" s="203">
        <f t="shared" ca="1" si="166"/>
        <v>43.958041695243296</v>
      </c>
      <c r="AY150" s="203">
        <f t="shared" ca="1" si="167"/>
        <v>45.849724510093672</v>
      </c>
      <c r="AZ150" s="203">
        <f t="shared" ca="1" si="168"/>
        <v>23.145686298959493</v>
      </c>
      <c r="BA150" s="203">
        <f t="shared" ca="1" si="169"/>
        <v>12.602535421327369</v>
      </c>
      <c r="BB150" s="203">
        <f t="shared" ca="1" si="170"/>
        <v>22.807017543859647</v>
      </c>
      <c r="BC150" s="242">
        <v>38</v>
      </c>
      <c r="BE150">
        <f ca="1">VLOOKUP($A150, Calcs!$A$3:'Calcs'!$ANA$180, 872, FALSE)</f>
        <v>58</v>
      </c>
      <c r="BF150" s="5">
        <f t="shared" si="182"/>
        <v>7.0868742348592555</v>
      </c>
      <c r="BG150">
        <f>(IF(A150&lt;17,SoC!X$2,IF(A150&lt;33,SoC!X$3,IF(A150&lt;49,SoC!X$4,IF(A150&lt;65,SoC!X$5,IF(A150&lt;81,SoC!X$6,IF(A150&lt;97,SoC!X$7,IF(A150&lt;113,SoC!X$8,IF(A150&lt;129,SoC!X$9,IF(A150&lt;145,SoC!X$10,SoC!X$11)))))))))+IF(BX150&lt;17,SoC!X$15,IF(BX150&lt;33,SoC!X$16,IF(BX150&lt;49,SoC!X$17,IF(BX150&lt;65,SoC!X$18,IF(BX150&lt;81,SoC!X$19,IF(BX150&lt;97,SoC!X$20,IF(BX150&lt;113,SoC!X$21,IF(BX150&lt;129,SoC!X$22,IF(BX150&lt;145,SoC!X$23,SoC!X$24))))))))))/2</f>
        <v>0.57448662633559944</v>
      </c>
      <c r="BH150" s="7">
        <v>36.156553732402273</v>
      </c>
      <c r="BI150" s="7">
        <v>43.408703071672349</v>
      </c>
      <c r="BJ150" s="5">
        <v>5.6292884886892134</v>
      </c>
      <c r="BK150" s="5">
        <v>28.743047053991727</v>
      </c>
      <c r="BL150">
        <f ca="1">VLOOKUP($A150, Calcs!$A$3:'Calcs'!$AXV$180, 1058, FALSE)</f>
        <v>1371</v>
      </c>
      <c r="BM150" s="4"/>
      <c r="BN150" s="5">
        <f t="shared" si="171"/>
        <v>0.53612542426182075</v>
      </c>
      <c r="BO150" s="5" t="str">
        <f t="shared" si="172"/>
        <v>F+</v>
      </c>
      <c r="BP150" s="65">
        <f t="shared" si="173"/>
        <v>-6.1257098773508982</v>
      </c>
      <c r="BQ150" s="90">
        <v>9</v>
      </c>
      <c r="BR150" s="8" t="s">
        <v>259</v>
      </c>
      <c r="BS150" s="5">
        <f t="shared" ca="1" si="174"/>
        <v>18.21920349266107</v>
      </c>
      <c r="BT150" s="5">
        <f t="shared" ca="1" si="175"/>
        <v>10.384524888985782</v>
      </c>
      <c r="BU150" s="5">
        <f t="shared" si="176"/>
        <v>-26.893754511201852</v>
      </c>
      <c r="BV150" t="s">
        <v>920</v>
      </c>
      <c r="BX150" s="4">
        <v>146</v>
      </c>
      <c r="BY150" s="4">
        <v>7</v>
      </c>
      <c r="CA150" t="s">
        <v>1117</v>
      </c>
      <c r="CF150" s="64">
        <v>0.66223610168560743</v>
      </c>
      <c r="CG150" s="333" t="s">
        <v>390</v>
      </c>
      <c r="CK150">
        <v>149</v>
      </c>
      <c r="CL150">
        <v>149</v>
      </c>
      <c r="CM150">
        <v>149</v>
      </c>
      <c r="CN150">
        <v>148</v>
      </c>
      <c r="CO150">
        <v>149</v>
      </c>
      <c r="CP150">
        <v>155</v>
      </c>
      <c r="CQ150">
        <v>154</v>
      </c>
      <c r="CR150">
        <v>156</v>
      </c>
      <c r="CS150">
        <v>157</v>
      </c>
      <c r="CT150">
        <v>156</v>
      </c>
      <c r="CY150" s="333" t="s">
        <v>390</v>
      </c>
      <c r="CZ150" s="5">
        <v>30.073320067991794</v>
      </c>
      <c r="DA150" s="5">
        <f t="shared" si="177"/>
        <v>28.999025021826981</v>
      </c>
      <c r="DB150" s="7">
        <v>34.414701292287091</v>
      </c>
      <c r="DC150" s="7">
        <v>45.083932853717023</v>
      </c>
      <c r="DD150" s="7">
        <f t="shared" si="178"/>
        <v>31.570586032402677</v>
      </c>
      <c r="DE150" s="7">
        <f t="shared" si="179"/>
        <v>44.439852124168283</v>
      </c>
      <c r="DF150" s="5">
        <v>5.7019733426244636</v>
      </c>
      <c r="DG150" s="5">
        <f t="shared" si="180"/>
        <v>5.5939896239241458</v>
      </c>
      <c r="DJ150">
        <v>38</v>
      </c>
      <c r="DK150" s="64"/>
      <c r="DL150" s="7">
        <v>11.661779213211759</v>
      </c>
      <c r="DM150" s="7">
        <v>39.931287017327136</v>
      </c>
      <c r="DN150" s="5">
        <v>4.8381035930219181</v>
      </c>
      <c r="DO150">
        <v>44</v>
      </c>
      <c r="DQ150" s="5">
        <v>17.404525369912328</v>
      </c>
      <c r="DR150" s="5">
        <v>25.553394027434244</v>
      </c>
      <c r="DS150" s="5">
        <v>17.404525369912328</v>
      </c>
      <c r="DT150" s="5">
        <f t="shared" si="181"/>
        <v>25.553394027434244</v>
      </c>
      <c r="DU150">
        <v>1391</v>
      </c>
      <c r="DV150" s="5">
        <v>217.75</v>
      </c>
      <c r="DW150" s="7"/>
      <c r="DX150" s="7">
        <v>38</v>
      </c>
      <c r="DY150" s="5" t="s">
        <v>390</v>
      </c>
      <c r="DZ150" s="5"/>
      <c r="EA150" s="7">
        <v>42</v>
      </c>
      <c r="EB150" s="5">
        <v>9.1553133514986378</v>
      </c>
      <c r="EC150" s="7">
        <v>17.404525369912328</v>
      </c>
      <c r="ED150" s="68">
        <v>27.847240591859727</v>
      </c>
      <c r="EE150">
        <v>0</v>
      </c>
    </row>
    <row r="151" spans="1:135" ht="14.45" customHeight="1" x14ac:dyDescent="0.2">
      <c r="A151" s="204">
        <v>128</v>
      </c>
      <c r="B151" s="334" t="s">
        <v>7</v>
      </c>
      <c r="C151" s="239" t="s">
        <v>191</v>
      </c>
      <c r="D151" s="158" t="str">
        <f>IFERROR(IFERROR(VLOOKUP(C151, Archive!$I$786:$P$3989, 8, FALSE), VLOOKUP(C151, Archive!$L$786:$Q$6126, 6, FALSE)), "-")</f>
        <v>-</v>
      </c>
      <c r="E151" s="156" t="str">
        <f>IFERROR(VLOOKUP(C151, Archive!$I$786:$S$3989, 11, FALSE), "-")</f>
        <v>-</v>
      </c>
      <c r="F151" s="205">
        <f ca="1">VLOOKUP($A151, Calcs!$A$3:'Calcs'!$ANA$180, 114, FALSE)</f>
        <v>0</v>
      </c>
      <c r="G151" s="206">
        <f ca="1">VLOOKUP($A151, Calcs!$A$3:'Calcs'!$ANA$180, 115, FALSE)</f>
        <v>5</v>
      </c>
      <c r="H151" s="207">
        <f ca="1">VLOOKUP($A151, Calcs!$A$3:'Calcs'!$ANA$180, 116, FALSE)</f>
        <v>0</v>
      </c>
      <c r="I151" s="208">
        <f ca="1">VLOOKUP($A151, Calcs!$A$3:'Calcs'!$ANA$180, 117, FALSE)</f>
        <v>2</v>
      </c>
      <c r="J151" s="209">
        <f ca="1">VLOOKUP($A151, Calcs!$A$3:'Calcs'!$ANA$180, 118, FALSE)</f>
        <v>0</v>
      </c>
      <c r="K151" s="210">
        <f ca="1">VLOOKUP($A151, Calcs!$A$3:'Calcs'!$ANA$180, 119, FALSE)</f>
        <v>2</v>
      </c>
      <c r="L151" s="211">
        <f ca="1">VLOOKUP($A151, Calcs!$A$3:'Calcs'!$ANA$180, 120, FALSE)</f>
        <v>0</v>
      </c>
      <c r="M151" s="212">
        <f ca="1">VLOOKUP($A151, Calcs!$A$3:'Calcs'!$ANA$180, 121, FALSE)</f>
        <v>0</v>
      </c>
      <c r="N151" s="213" t="str">
        <f t="shared" ca="1" si="146"/>
        <v>0-9</v>
      </c>
      <c r="O151" s="214">
        <f ca="1">VLOOKUP($A151, Calcs!$A$3:'Calcs'!$ANA$180, 311, FALSE)/X151</f>
        <v>26.333333333333332</v>
      </c>
      <c r="P151" s="214">
        <f ca="1">VLOOKUP($A151, Calcs!$A$3:'Calcs'!$ANA$180, 406, FALSE)/X151</f>
        <v>42.666666666666664</v>
      </c>
      <c r="Q151" s="214">
        <f t="shared" ca="1" si="147"/>
        <v>-16.333333333333332</v>
      </c>
      <c r="R151" s="215">
        <f ca="1">VLOOKUP($A151,Calcs!$A$3:'Calcs'!$ANA$180,500,FALSE)/X151</f>
        <v>3.5266666666666668</v>
      </c>
      <c r="S151" s="214">
        <f ca="1">VLOOKUP($A151, Calcs!$A$3:'Calcs'!$ANA$180, 216, FALSE)/X151</f>
        <v>59.221570764293318</v>
      </c>
      <c r="T151" s="215">
        <f ca="1">VLOOKUP($A151, Calcs!$A$3:'Calcs'!$ANA$180, 594, FALSE)/X151</f>
        <v>-6.7422222222222228</v>
      </c>
      <c r="U151" s="214">
        <f ca="1">VLOOKUP($A151, Calcs!$A$3:'Calcs'!$ANA$180, 688, FALSE)/X151</f>
        <v>44.333333333333336</v>
      </c>
      <c r="V151" s="204">
        <f ca="1">VLOOKUP($A151, Calcs!$A$3:'Calcs'!$ANA$180, 782, FALSE)/X151</f>
        <v>21.055555555555557</v>
      </c>
      <c r="W151" s="220">
        <v>8</v>
      </c>
      <c r="X151" s="214">
        <f ca="1">VLOOKUP($A151, Calcs!$A$3:'Calcs'!$ANA$180, 9, FALSE)</f>
        <v>9</v>
      </c>
      <c r="Y151" s="215">
        <f t="shared" ca="1" si="148"/>
        <v>9.5463137996219292</v>
      </c>
      <c r="Z151" s="215">
        <f t="shared" ca="1" si="149"/>
        <v>52.483791409984342</v>
      </c>
      <c r="AA151" s="215">
        <f t="shared" ca="1" si="150"/>
        <v>-9.5911111111111094</v>
      </c>
      <c r="AB151" s="204">
        <f t="shared" ca="1" si="151"/>
        <v>44.333333333333336</v>
      </c>
      <c r="AC151" s="204">
        <f t="shared" ca="1" si="152"/>
        <v>21.055555555555557</v>
      </c>
      <c r="AD151" s="158">
        <f t="shared" ca="1" si="153"/>
        <v>23.732804247678146</v>
      </c>
      <c r="AE151" s="215">
        <f t="shared" ca="1" si="154"/>
        <v>4.5886332993120682</v>
      </c>
      <c r="AF151" s="216">
        <f ca="1">VLOOKUP($A151,Calcs!$A$3:'Calcs'!$ANA$180,122,FALSE)</f>
        <v>0</v>
      </c>
      <c r="AG151" s="216">
        <f ca="1">VLOOKUP($A151,Calcs!$A$3:'Calcs'!$ANA$180,123,FALSE)</f>
        <v>0</v>
      </c>
      <c r="AH151" s="216">
        <f ca="1">VLOOKUP($A151,Calcs!$A$3:'Calcs'!$ANA$180,124,FALSE)*2</f>
        <v>0</v>
      </c>
      <c r="AI151" s="216">
        <f ca="1">VLOOKUP($A151,Calcs!$A$3:'Calcs'!$ANA$180,110,FALSE)*8</f>
        <v>0</v>
      </c>
      <c r="AJ151" s="216">
        <f ca="1">VLOOKUP($A151,Calcs!$A$3:'Calcs'!$ANA$180,112,FALSE)*12</f>
        <v>0</v>
      </c>
      <c r="AK151" s="157">
        <v>20</v>
      </c>
      <c r="AL151" s="216">
        <f t="shared" ca="1" si="155"/>
        <v>20</v>
      </c>
      <c r="AM151" s="352">
        <f t="shared" si="156"/>
        <v>20</v>
      </c>
      <c r="AN151" s="219">
        <v>150</v>
      </c>
      <c r="AO151" s="217">
        <f t="shared" ca="1" si="157"/>
        <v>150</v>
      </c>
      <c r="AP151" s="191">
        <f t="shared" ca="1" si="158"/>
        <v>0</v>
      </c>
      <c r="AQ151" s="155">
        <f t="shared" ca="1" si="159"/>
        <v>28.445597644279296</v>
      </c>
      <c r="AR151" s="203">
        <f t="shared" ca="1" si="160"/>
        <v>0</v>
      </c>
      <c r="AS151" s="203">
        <f t="shared" ca="1" si="161"/>
        <v>8.3333333333333339</v>
      </c>
      <c r="AT151" s="203">
        <f t="shared" ca="1" si="162"/>
        <v>30.435491656295412</v>
      </c>
      <c r="AU151" s="203">
        <f t="shared" ca="1" si="163"/>
        <v>52.325085324232077</v>
      </c>
      <c r="AV151" s="203">
        <f t="shared" ca="1" si="164"/>
        <v>50.950792527568574</v>
      </c>
      <c r="AW151" s="203">
        <f t="shared" ca="1" si="165"/>
        <v>35.439615449741382</v>
      </c>
      <c r="AX151" s="203">
        <f t="shared" ca="1" si="166"/>
        <v>39.786325187822762</v>
      </c>
      <c r="AY151" s="203">
        <f t="shared" ca="1" si="167"/>
        <v>32.956682942618301</v>
      </c>
      <c r="AZ151" s="203">
        <f t="shared" ca="1" si="168"/>
        <v>33.638846750049325</v>
      </c>
      <c r="BA151" s="203">
        <f t="shared" ca="1" si="169"/>
        <v>21.84936614466816</v>
      </c>
      <c r="BB151" s="203">
        <f t="shared" ca="1" si="170"/>
        <v>17.543859649122805</v>
      </c>
      <c r="BC151" s="204">
        <v>96</v>
      </c>
      <c r="BE151">
        <f ca="1">VLOOKUP($A151, Calcs!$A$3:'Calcs'!$ANA$180, 872, FALSE)</f>
        <v>72</v>
      </c>
      <c r="BF151" s="5">
        <f t="shared" si="182"/>
        <v>4.7065101983522508</v>
      </c>
      <c r="BG151">
        <f>(IF(A151&lt;17,SoC!X$2,IF(A151&lt;33,SoC!X$3,IF(A151&lt;49,SoC!X$4,IF(A151&lt;65,SoC!X$5,IF(A151&lt;81,SoC!X$6,IF(A151&lt;97,SoC!X$7,IF(A151&lt;113,SoC!X$8,IF(A151&lt;129,SoC!X$9,IF(A151&lt;145,SoC!X$10,SoC!X$11)))))))))+IF(BX151&lt;17,SoC!X$15,IF(BX151&lt;33,SoC!X$16,IF(BX151&lt;49,SoC!X$17,IF(BX151&lt;65,SoC!X$18,IF(BX151&lt;81,SoC!X$19,IF(BX151&lt;97,SoC!X$20,IF(BX151&lt;113,SoC!X$21,IF(BX151&lt;129,SoC!X$22,IF(BX151&lt;145,SoC!X$23,SoC!X$24))))))))))/2</f>
        <v>0.88622761491541846</v>
      </c>
      <c r="BH151" s="7">
        <v>30.435491656295412</v>
      </c>
      <c r="BI151" s="7">
        <v>52.325085324232077</v>
      </c>
      <c r="BJ151" s="5">
        <v>4.5886332993120682</v>
      </c>
      <c r="BK151" s="5">
        <v>28.441836639204183</v>
      </c>
      <c r="BL151">
        <f ca="1">VLOOKUP($A151, Calcs!$A$3:'Calcs'!$AXV$180, 1058, FALSE)</f>
        <v>1495</v>
      </c>
      <c r="BM151" s="4"/>
      <c r="BN151" s="5">
        <f t="shared" si="171"/>
        <v>0.53330888459882408</v>
      </c>
      <c r="BO151" s="5" t="str">
        <f t="shared" si="172"/>
        <v>F+</v>
      </c>
      <c r="BP151" s="65">
        <f t="shared" si="173"/>
        <v>-6.7062795549969803</v>
      </c>
      <c r="BQ151" s="90">
        <v>6</v>
      </c>
      <c r="BR151" s="8" t="s">
        <v>264</v>
      </c>
      <c r="BS151" s="5">
        <f t="shared" ca="1" si="174"/>
        <v>17.46817606788451</v>
      </c>
      <c r="BT151" s="5">
        <f t="shared" ca="1" si="175"/>
        <v>10.089000851842131</v>
      </c>
      <c r="BU151" s="5">
        <f t="shared" si="176"/>
        <v>-27.194964925989396</v>
      </c>
      <c r="BV151" t="s">
        <v>918</v>
      </c>
      <c r="BX151" s="4">
        <v>128</v>
      </c>
      <c r="BY151" s="4">
        <v>9</v>
      </c>
      <c r="CA151" t="s">
        <v>1117</v>
      </c>
      <c r="CF151" s="64">
        <v>0.42014479756963574</v>
      </c>
      <c r="CG151" s="398" t="s">
        <v>191</v>
      </c>
      <c r="CK151">
        <v>150</v>
      </c>
      <c r="CL151">
        <v>150</v>
      </c>
      <c r="CM151">
        <v>145</v>
      </c>
      <c r="CN151">
        <v>141</v>
      </c>
      <c r="CO151">
        <v>135</v>
      </c>
      <c r="CP151">
        <v>129</v>
      </c>
      <c r="CQ151">
        <v>120</v>
      </c>
      <c r="CR151">
        <v>112</v>
      </c>
      <c r="CS151">
        <v>107</v>
      </c>
      <c r="CT151">
        <v>109</v>
      </c>
      <c r="CY151" s="398" t="s">
        <v>191</v>
      </c>
      <c r="CZ151" s="5">
        <v>30.545519745596618</v>
      </c>
      <c r="DA151" s="5">
        <f t="shared" si="177"/>
        <v>32.11150155025225</v>
      </c>
      <c r="DB151" s="7">
        <v>32.524701140419005</v>
      </c>
      <c r="DC151" s="7">
        <v>52.757793764988016</v>
      </c>
      <c r="DD151" s="7">
        <f t="shared" si="178"/>
        <v>33.276914391272037</v>
      </c>
      <c r="DE151" s="7">
        <f t="shared" si="179"/>
        <v>55.946949015395873</v>
      </c>
      <c r="DF151" s="5">
        <v>4.7447339229929426</v>
      </c>
      <c r="DG151" s="5">
        <f t="shared" si="180"/>
        <v>4.9894033359316294</v>
      </c>
      <c r="DJ151">
        <v>96</v>
      </c>
      <c r="DK151" s="64"/>
      <c r="DL151" s="7">
        <v>38.54240714724326</v>
      </c>
      <c r="DM151" s="7">
        <v>78.271035768250869</v>
      </c>
      <c r="DN151" s="5">
        <v>6.7020892265024345</v>
      </c>
      <c r="DO151">
        <v>41</v>
      </c>
      <c r="DQ151" s="5">
        <v>42.083856208961919</v>
      </c>
      <c r="DR151" s="5">
        <v>44.062892156721439</v>
      </c>
      <c r="DS151" s="5">
        <v>42.083856208961919</v>
      </c>
      <c r="DT151" s="5">
        <f t="shared" si="181"/>
        <v>44.062892156721439</v>
      </c>
      <c r="DU151">
        <v>1582</v>
      </c>
      <c r="DV151" s="5">
        <v>206.25</v>
      </c>
      <c r="DW151" s="7"/>
      <c r="DX151" s="7">
        <v>96</v>
      </c>
      <c r="DY151" s="5" t="s">
        <v>191</v>
      </c>
      <c r="DZ151" s="5"/>
      <c r="EA151" s="7">
        <v>130</v>
      </c>
      <c r="EB151" s="5">
        <v>28.337874659400548</v>
      </c>
      <c r="EC151" s="7">
        <v>42.083856208961919</v>
      </c>
      <c r="ED151" s="68">
        <v>67.334169934339073</v>
      </c>
      <c r="EE151">
        <v>0</v>
      </c>
    </row>
    <row r="152" spans="1:135" ht="14.45" customHeight="1" x14ac:dyDescent="0.2">
      <c r="A152" s="204">
        <v>131</v>
      </c>
      <c r="B152" s="335" t="s">
        <v>323</v>
      </c>
      <c r="C152" s="238" t="s">
        <v>122</v>
      </c>
      <c r="D152" s="158" t="str">
        <f>IFERROR(IFERROR(VLOOKUP(C152, Archive!$I$786:$P$3989, 8, FALSE), VLOOKUP(C152, Archive!$L$786:$Q$6126, 6, FALSE)), "-")</f>
        <v>-</v>
      </c>
      <c r="E152" s="156" t="str">
        <f>IFERROR(VLOOKUP(C152, Archive!$I$786:$S$3989, 11, FALSE), "-")</f>
        <v>-</v>
      </c>
      <c r="F152" s="205">
        <f ca="1">VLOOKUP($A152, Calcs!$A$3:'Calcs'!$ANA$180, 114, FALSE)</f>
        <v>0</v>
      </c>
      <c r="G152" s="206">
        <f ca="1">VLOOKUP($A152, Calcs!$A$3:'Calcs'!$ANA$180, 115, FALSE)</f>
        <v>5</v>
      </c>
      <c r="H152" s="207">
        <f ca="1">VLOOKUP($A152, Calcs!$A$3:'Calcs'!$ANA$180, 116, FALSE)</f>
        <v>0</v>
      </c>
      <c r="I152" s="208">
        <f ca="1">VLOOKUP($A152, Calcs!$A$3:'Calcs'!$ANA$180, 117, FALSE)</f>
        <v>2</v>
      </c>
      <c r="J152" s="209">
        <f ca="1">VLOOKUP($A152, Calcs!$A$3:'Calcs'!$ANA$180, 118, FALSE)</f>
        <v>0</v>
      </c>
      <c r="K152" s="210">
        <f ca="1">VLOOKUP($A152, Calcs!$A$3:'Calcs'!$ANA$180, 119, FALSE)</f>
        <v>2</v>
      </c>
      <c r="L152" s="211">
        <f ca="1">VLOOKUP($A152, Calcs!$A$3:'Calcs'!$ANA$180, 120, FALSE)</f>
        <v>0</v>
      </c>
      <c r="M152" s="212">
        <f ca="1">VLOOKUP($A152, Calcs!$A$3:'Calcs'!$ANA$180, 121, FALSE)</f>
        <v>0</v>
      </c>
      <c r="N152" s="213" t="str">
        <f t="shared" ca="1" si="146"/>
        <v>0-9</v>
      </c>
      <c r="O152" s="214">
        <f ca="1">VLOOKUP($A152, Calcs!$A$3:'Calcs'!$ANA$180, 311, FALSE)/X152</f>
        <v>27.555555555555557</v>
      </c>
      <c r="P152" s="214">
        <f ca="1">VLOOKUP($A152, Calcs!$A$3:'Calcs'!$ANA$180, 406, FALSE)/X152</f>
        <v>49.111111111111114</v>
      </c>
      <c r="Q152" s="214">
        <f t="shared" ca="1" si="147"/>
        <v>-21.555555555555557</v>
      </c>
      <c r="R152" s="215">
        <f ca="1">VLOOKUP($A152,Calcs!$A$3:'Calcs'!$ANA$180,500,FALSE)/X152</f>
        <v>3.8722222222222222</v>
      </c>
      <c r="S152" s="214">
        <f ca="1">VLOOKUP($A152, Calcs!$A$3:'Calcs'!$ANA$180, 216, FALSE)/X152</f>
        <v>56.785393627226739</v>
      </c>
      <c r="T152" s="215">
        <f ca="1">VLOOKUP($A152, Calcs!$A$3:'Calcs'!$ANA$180, 594, FALSE)/X152</f>
        <v>-3.9188888888888886</v>
      </c>
      <c r="U152" s="214">
        <f ca="1">VLOOKUP($A152, Calcs!$A$3:'Calcs'!$ANA$180, 688, FALSE)/X152</f>
        <v>47.888888888888886</v>
      </c>
      <c r="V152" s="204">
        <f ca="1">VLOOKUP($A152, Calcs!$A$3:'Calcs'!$ANA$180, 782, FALSE)/X152</f>
        <v>14.122222222222222</v>
      </c>
      <c r="W152" s="220">
        <v>3</v>
      </c>
      <c r="X152" s="214">
        <f ca="1">VLOOKUP($A152, Calcs!$A$3:'Calcs'!$ANA$180, 9, FALSE)</f>
        <v>9</v>
      </c>
      <c r="Y152" s="215">
        <f t="shared" ca="1" si="148"/>
        <v>7.345767575322812</v>
      </c>
      <c r="Z152" s="215">
        <f t="shared" ca="1" si="149"/>
        <v>60.059150546798158</v>
      </c>
      <c r="AA152" s="215">
        <f t="shared" ca="1" si="150"/>
        <v>-17.63666666666667</v>
      </c>
      <c r="AB152" s="204">
        <f t="shared" ca="1" si="151"/>
        <v>47.888888888888886</v>
      </c>
      <c r="AC152" s="204">
        <f t="shared" ca="1" si="152"/>
        <v>14.122222222222222</v>
      </c>
      <c r="AD152" s="158">
        <f t="shared" ca="1" si="153"/>
        <v>26.721220850995952</v>
      </c>
      <c r="AE152" s="215">
        <f t="shared" ca="1" si="154"/>
        <v>3.7579545263643386</v>
      </c>
      <c r="AF152" s="216">
        <f ca="1">VLOOKUP($A152,Calcs!$A$3:'Calcs'!$ANA$180,122,FALSE)</f>
        <v>0</v>
      </c>
      <c r="AG152" s="216">
        <f ca="1">VLOOKUP($A152,Calcs!$A$3:'Calcs'!$ANA$180,123,FALSE)</f>
        <v>0</v>
      </c>
      <c r="AH152" s="216">
        <f ca="1">VLOOKUP($A152,Calcs!$A$3:'Calcs'!$ANA$180,124,FALSE)*2</f>
        <v>0</v>
      </c>
      <c r="AI152" s="216">
        <f ca="1">VLOOKUP($A152,Calcs!$A$3:'Calcs'!$ANA$180,110,FALSE)*8</f>
        <v>0</v>
      </c>
      <c r="AJ152" s="216">
        <f ca="1">VLOOKUP($A152,Calcs!$A$3:'Calcs'!$ANA$180,112,FALSE)*12</f>
        <v>0</v>
      </c>
      <c r="AK152" s="157">
        <v>20</v>
      </c>
      <c r="AL152" s="216">
        <f t="shared" ca="1" si="155"/>
        <v>20</v>
      </c>
      <c r="AM152" s="352">
        <f t="shared" si="156"/>
        <v>20</v>
      </c>
      <c r="AN152" s="218">
        <v>151</v>
      </c>
      <c r="AO152" s="217">
        <f t="shared" ca="1" si="157"/>
        <v>151</v>
      </c>
      <c r="AP152" s="191">
        <f t="shared" ca="1" si="158"/>
        <v>0</v>
      </c>
      <c r="AQ152" s="155">
        <f t="shared" ca="1" si="159"/>
        <v>28.223161134333282</v>
      </c>
      <c r="AR152" s="203">
        <f t="shared" ca="1" si="160"/>
        <v>0</v>
      </c>
      <c r="AS152" s="203">
        <f t="shared" ca="1" si="161"/>
        <v>8.3333333333333339</v>
      </c>
      <c r="AT152" s="203">
        <f t="shared" ca="1" si="162"/>
        <v>33.106485147267797</v>
      </c>
      <c r="AU152" s="203">
        <f t="shared" ca="1" si="163"/>
        <v>38.715870307167222</v>
      </c>
      <c r="AV152" s="203">
        <f t="shared" ca="1" si="164"/>
        <v>39.205989614633843</v>
      </c>
      <c r="AW152" s="203">
        <f t="shared" ca="1" si="165"/>
        <v>44.424497129838848</v>
      </c>
      <c r="AX152" s="203">
        <f t="shared" ca="1" si="166"/>
        <v>27.31423632315223</v>
      </c>
      <c r="AY152" s="203">
        <f t="shared" ca="1" si="167"/>
        <v>22.665112729775117</v>
      </c>
      <c r="AZ152" s="203">
        <f t="shared" ca="1" si="168"/>
        <v>36.381644543426603</v>
      </c>
      <c r="BA152" s="203">
        <f t="shared" ca="1" si="169"/>
        <v>39.970171513795677</v>
      </c>
      <c r="BB152" s="203">
        <f t="shared" ca="1" si="170"/>
        <v>17.543859649122805</v>
      </c>
      <c r="BC152" s="204">
        <v>130</v>
      </c>
      <c r="BE152">
        <f ca="1">VLOOKUP($A152, Calcs!$A$3:'Calcs'!$ANA$180, 872, FALSE)</f>
        <v>72</v>
      </c>
      <c r="BF152" s="5">
        <f t="shared" si="182"/>
        <v>7.8233626464592128</v>
      </c>
      <c r="BG152">
        <f>(IF(A152&lt;17,SoC!X$2,IF(A152&lt;33,SoC!X$3,IF(A152&lt;49,SoC!X$4,IF(A152&lt;65,SoC!X$5,IF(A152&lt;81,SoC!X$6,IF(A152&lt;97,SoC!X$7,IF(A152&lt;113,SoC!X$8,IF(A152&lt;129,SoC!X$9,IF(A152&lt;145,SoC!X$10,SoC!X$11)))))))))+IF(BX152&lt;17,SoC!X$15,IF(BX152&lt;33,SoC!X$16,IF(BX152&lt;49,SoC!X$17,IF(BX152&lt;65,SoC!X$18,IF(BX152&lt;81,SoC!X$19,IF(BX152&lt;97,SoC!X$20,IF(BX152&lt;113,SoC!X$21,IF(BX152&lt;129,SoC!X$22,IF(BX152&lt;145,SoC!X$23,SoC!X$24))))))))))/2</f>
        <v>1.0576513907971179</v>
      </c>
      <c r="BH152" s="7">
        <v>33.106485147267797</v>
      </c>
      <c r="BI152" s="7">
        <v>38.715870307167222</v>
      </c>
      <c r="BJ152" s="5">
        <v>3.7579545263643386</v>
      </c>
      <c r="BK152" s="5">
        <v>28.233626464592124</v>
      </c>
      <c r="BL152">
        <f ca="1">VLOOKUP($A152, Calcs!$A$3:'Calcs'!$AXV$180, 1058, FALSE)</f>
        <v>1738</v>
      </c>
      <c r="BM152" s="4"/>
      <c r="BN152" s="5">
        <f t="shared" si="171"/>
        <v>0.53135323904717213</v>
      </c>
      <c r="BO152" s="5" t="str">
        <f t="shared" si="172"/>
        <v>F+</v>
      </c>
      <c r="BP152" s="65">
        <f t="shared" si="173"/>
        <v>-7.1632609763932553</v>
      </c>
      <c r="BQ152" s="90">
        <v>10</v>
      </c>
      <c r="BR152" s="8" t="s">
        <v>264</v>
      </c>
      <c r="BS152" s="5">
        <f t="shared" ca="1" si="174"/>
        <v>17.122673676661236</v>
      </c>
      <c r="BT152" s="5">
        <f t="shared" ca="1" si="175"/>
        <v>9.94260186190923</v>
      </c>
      <c r="BU152" s="5">
        <f t="shared" si="176"/>
        <v>-27.403175100601455</v>
      </c>
      <c r="BV152" t="s">
        <v>914</v>
      </c>
      <c r="BX152" s="4">
        <v>41</v>
      </c>
      <c r="BY152" s="4">
        <v>1</v>
      </c>
      <c r="CA152" t="s">
        <v>898</v>
      </c>
      <c r="CF152" s="64">
        <v>0.51025939938689813</v>
      </c>
      <c r="CG152" s="335" t="s">
        <v>122</v>
      </c>
      <c r="CK152">
        <v>151</v>
      </c>
      <c r="CL152">
        <v>151</v>
      </c>
      <c r="CM152">
        <v>143</v>
      </c>
      <c r="CN152">
        <v>138</v>
      </c>
      <c r="CO152">
        <v>132</v>
      </c>
      <c r="CP152">
        <v>122</v>
      </c>
      <c r="CQ152">
        <v>101</v>
      </c>
      <c r="CR152">
        <v>79</v>
      </c>
      <c r="CS152">
        <v>67</v>
      </c>
      <c r="CT152">
        <v>61</v>
      </c>
      <c r="CY152" s="335" t="s">
        <v>122</v>
      </c>
      <c r="CZ152" s="5">
        <v>29.388387135445537</v>
      </c>
      <c r="DA152" s="5">
        <f t="shared" si="177"/>
        <v>32.48956576104051</v>
      </c>
      <c r="DB152" s="7">
        <v>31.147330482426007</v>
      </c>
      <c r="DC152" s="7">
        <v>44.60431654676259</v>
      </c>
      <c r="DD152" s="7">
        <f t="shared" si="178"/>
        <v>38.056358352020681</v>
      </c>
      <c r="DE152" s="7">
        <f t="shared" si="179"/>
        <v>43.475745216373411</v>
      </c>
      <c r="DF152" s="5">
        <v>3.7299463803116528</v>
      </c>
      <c r="DG152" s="5">
        <f t="shared" si="180"/>
        <v>4.1975742647969545</v>
      </c>
      <c r="DJ152">
        <v>130</v>
      </c>
      <c r="DK152" s="64"/>
      <c r="DL152" s="7">
        <v>86.419553439183389</v>
      </c>
      <c r="DM152" s="7">
        <v>35.575745903649114</v>
      </c>
      <c r="DN152" s="5">
        <v>7.4709694561940641</v>
      </c>
      <c r="DO152">
        <v>46</v>
      </c>
      <c r="DQ152" s="5">
        <v>54.797504160234617</v>
      </c>
      <c r="DR152" s="5">
        <v>53.598128120175964</v>
      </c>
      <c r="DS152" s="5">
        <v>54.797504160234617</v>
      </c>
      <c r="DT152" s="5">
        <f t="shared" si="181"/>
        <v>53.598128120175964</v>
      </c>
      <c r="DU152">
        <v>1947</v>
      </c>
      <c r="DV152" s="5">
        <v>230.5</v>
      </c>
      <c r="DW152" s="7"/>
      <c r="DX152" s="7">
        <v>130</v>
      </c>
      <c r="DY152" s="5" t="s">
        <v>122</v>
      </c>
      <c r="DZ152" s="5"/>
      <c r="EA152" s="7">
        <v>183</v>
      </c>
      <c r="EB152" s="5">
        <v>39.891008174386918</v>
      </c>
      <c r="EC152" s="7">
        <v>54.797504160234617</v>
      </c>
      <c r="ED152" s="68">
        <v>87.676006656375392</v>
      </c>
      <c r="EE152">
        <v>2</v>
      </c>
    </row>
    <row r="153" spans="1:135" ht="14.45" customHeight="1" x14ac:dyDescent="0.2">
      <c r="A153" s="204">
        <v>152</v>
      </c>
      <c r="B153" s="330" t="s">
        <v>398</v>
      </c>
      <c r="C153" s="234" t="s">
        <v>471</v>
      </c>
      <c r="D153" s="158" t="str">
        <f>IFERROR(IFERROR(VLOOKUP(C153, Archive!$I$786:$P$3989, 8, FALSE), VLOOKUP(C153, Archive!$L$786:$Q$6126, 6, FALSE)), "-")</f>
        <v>-</v>
      </c>
      <c r="E153" s="156" t="str">
        <f>IFERROR(VLOOKUP(C153, Archive!$I$786:$S$3989, 11, FALSE), "-")</f>
        <v>-</v>
      </c>
      <c r="F153" s="205">
        <f ca="1">VLOOKUP($A153, Calcs!$A$3:'Calcs'!$ANA$180, 114, FALSE)</f>
        <v>1</v>
      </c>
      <c r="G153" s="206">
        <f ca="1">VLOOKUP($A153, Calcs!$A$3:'Calcs'!$ANA$180, 115, FALSE)</f>
        <v>4</v>
      </c>
      <c r="H153" s="207">
        <f ca="1">VLOOKUP($A153, Calcs!$A$3:'Calcs'!$ANA$180, 116, FALSE)</f>
        <v>1</v>
      </c>
      <c r="I153" s="208">
        <f ca="1">VLOOKUP($A153, Calcs!$A$3:'Calcs'!$ANA$180, 117, FALSE)</f>
        <v>1</v>
      </c>
      <c r="J153" s="209">
        <f ca="1">VLOOKUP($A153, Calcs!$A$3:'Calcs'!$ANA$180, 118, FALSE)</f>
        <v>0</v>
      </c>
      <c r="K153" s="210">
        <f ca="1">VLOOKUP($A153, Calcs!$A$3:'Calcs'!$ANA$180, 119, FALSE)</f>
        <v>2</v>
      </c>
      <c r="L153" s="211">
        <f ca="1">VLOOKUP($A153, Calcs!$A$3:'Calcs'!$ANA$180, 120, FALSE)</f>
        <v>0</v>
      </c>
      <c r="M153" s="212">
        <f ca="1">VLOOKUP($A153, Calcs!$A$3:'Calcs'!$ANA$180, 121, FALSE)</f>
        <v>0</v>
      </c>
      <c r="N153" s="213" t="str">
        <f t="shared" ca="1" si="146"/>
        <v>2-7</v>
      </c>
      <c r="O153" s="214">
        <f ca="1">VLOOKUP($A153, Calcs!$A$3:'Calcs'!$ANA$180, 311, FALSE)/X153</f>
        <v>34.111111111111114</v>
      </c>
      <c r="P153" s="214">
        <f ca="1">VLOOKUP($A153, Calcs!$A$3:'Calcs'!$ANA$180, 406, FALSE)/X153</f>
        <v>60</v>
      </c>
      <c r="Q153" s="214">
        <f t="shared" ca="1" si="147"/>
        <v>-25.888888888888886</v>
      </c>
      <c r="R153" s="215">
        <f ca="1">VLOOKUP($A153,Calcs!$A$3:'Calcs'!$ANA$180,500,FALSE)/X153</f>
        <v>4.5833333333333321</v>
      </c>
      <c r="S153" s="214">
        <f ca="1">VLOOKUP($A153, Calcs!$A$3:'Calcs'!$ANA$180, 216, FALSE)/X153</f>
        <v>49.135456561503531</v>
      </c>
      <c r="T153" s="215">
        <f ca="1">VLOOKUP($A153, Calcs!$A$3:'Calcs'!$ANA$180, 594, FALSE)/X153</f>
        <v>-5.3633333333333333</v>
      </c>
      <c r="U153" s="214">
        <f ca="1">VLOOKUP($A153, Calcs!$A$3:'Calcs'!$ANA$180, 688, FALSE)/X153</f>
        <v>30.333333333333332</v>
      </c>
      <c r="V153" s="204">
        <f ca="1">VLOOKUP($A153, Calcs!$A$3:'Calcs'!$ANA$180, 782, FALSE)/X153</f>
        <v>28.155555555555559</v>
      </c>
      <c r="W153" s="220">
        <v>9</v>
      </c>
      <c r="X153" s="214">
        <f ca="1">VLOOKUP($A153, Calcs!$A$3:'Calcs'!$ANA$180, 9, FALSE)</f>
        <v>9</v>
      </c>
      <c r="Y153" s="215">
        <f t="shared" ca="1" si="148"/>
        <v>5.2606060606060625</v>
      </c>
      <c r="Z153" s="215">
        <f t="shared" ca="1" si="149"/>
        <v>37.854451865238786</v>
      </c>
      <c r="AA153" s="215">
        <f t="shared" ca="1" si="150"/>
        <v>-20.525555555555552</v>
      </c>
      <c r="AB153" s="204">
        <f t="shared" ca="1" si="151"/>
        <v>30.333333333333332</v>
      </c>
      <c r="AC153" s="204">
        <f t="shared" ca="1" si="152"/>
        <v>28.155555555555559</v>
      </c>
      <c r="AD153" s="158">
        <f t="shared" ca="1" si="153"/>
        <v>13.234707043674728</v>
      </c>
      <c r="AE153" s="215">
        <f t="shared" ca="1" si="154"/>
        <v>5.3061808822877081</v>
      </c>
      <c r="AF153" s="216">
        <f ca="1">VLOOKUP($A153,Calcs!$A$3:'Calcs'!$ANA$180,122,FALSE)</f>
        <v>3</v>
      </c>
      <c r="AG153" s="216">
        <f ca="1">VLOOKUP($A153,Calcs!$A$3:'Calcs'!$ANA$180,123,FALSE)</f>
        <v>4</v>
      </c>
      <c r="AH153" s="216">
        <f ca="1">VLOOKUP($A153,Calcs!$A$3:'Calcs'!$ANA$180,124,FALSE)*2</f>
        <v>0</v>
      </c>
      <c r="AI153" s="216">
        <f ca="1">VLOOKUP($A153,Calcs!$A$3:'Calcs'!$ANA$180,110,FALSE)*8</f>
        <v>0</v>
      </c>
      <c r="AJ153" s="216">
        <f ca="1">VLOOKUP($A153,Calcs!$A$3:'Calcs'!$ANA$180,112,FALSE)*12</f>
        <v>0</v>
      </c>
      <c r="AK153" s="157">
        <v>24</v>
      </c>
      <c r="AL153" s="216">
        <f t="shared" ca="1" si="155"/>
        <v>31</v>
      </c>
      <c r="AM153" s="352">
        <f t="shared" si="156"/>
        <v>24</v>
      </c>
      <c r="AN153" s="219">
        <v>152</v>
      </c>
      <c r="AO153" s="217">
        <f t="shared" ca="1" si="157"/>
        <v>152</v>
      </c>
      <c r="AP153" s="191">
        <f t="shared" ca="1" si="158"/>
        <v>0</v>
      </c>
      <c r="AQ153" s="155">
        <f t="shared" ca="1" si="159"/>
        <v>27.718597746777579</v>
      </c>
      <c r="AR153" s="203">
        <f t="shared" ca="1" si="160"/>
        <v>17.647058823529413</v>
      </c>
      <c r="AS153" s="203">
        <f t="shared" ca="1" si="161"/>
        <v>33.82352941176471</v>
      </c>
      <c r="AT153" s="203">
        <f t="shared" ca="1" si="162"/>
        <v>46.278434024482543</v>
      </c>
      <c r="AU153" s="203">
        <f t="shared" ca="1" si="163"/>
        <v>15.720989761092152</v>
      </c>
      <c r="AV153" s="203">
        <f t="shared" ca="1" si="164"/>
        <v>28.077020469809447</v>
      </c>
      <c r="AW153" s="203">
        <f t="shared" ca="1" si="165"/>
        <v>18.088242070129638</v>
      </c>
      <c r="AX153" s="203">
        <f t="shared" ca="1" si="166"/>
        <v>22.835927933683465</v>
      </c>
      <c r="AY153" s="203">
        <f t="shared" ca="1" si="167"/>
        <v>41.846631225568345</v>
      </c>
      <c r="AZ153" s="203">
        <f t="shared" ca="1" si="168"/>
        <v>23.114138741254781</v>
      </c>
      <c r="BA153" s="203">
        <f t="shared" ca="1" si="169"/>
        <v>12.453392990305742</v>
      </c>
      <c r="BB153" s="203">
        <f t="shared" ca="1" si="170"/>
        <v>27.192982456140353</v>
      </c>
      <c r="BC153" s="204">
        <v>62</v>
      </c>
      <c r="BE153">
        <f ca="1">VLOOKUP($A153, Calcs!$A$3:'Calcs'!$ANA$180, 872, FALSE)</f>
        <v>70</v>
      </c>
      <c r="BF153" s="5">
        <f t="shared" si="182"/>
        <v>7.7673271288004146</v>
      </c>
      <c r="BG153">
        <f>(IF(A153&lt;17,SoC!X$2,IF(A153&lt;33,SoC!X$3,IF(A153&lt;49,SoC!X$4,IF(A153&lt;65,SoC!X$5,IF(A153&lt;81,SoC!X$6,IF(A153&lt;97,SoC!X$7,IF(A153&lt;113,SoC!X$8,IF(A153&lt;129,SoC!X$9,IF(A153&lt;145,SoC!X$10,SoC!X$11)))))))))+IF(BX153&lt;17,SoC!X$15,IF(BX153&lt;33,SoC!X$16,IF(BX153&lt;49,SoC!X$17,IF(BX153&lt;65,SoC!X$18,IF(BX153&lt;81,SoC!X$19,IF(BX153&lt;97,SoC!X$20,IF(BX153&lt;113,SoC!X$21,IF(BX153&lt;129,SoC!X$22,IF(BX153&lt;145,SoC!X$23,SoC!X$24))))))))))/2</f>
        <v>0.77041009719439257</v>
      </c>
      <c r="BH153" s="7">
        <v>46.278434024482543</v>
      </c>
      <c r="BI153" s="7">
        <v>15.720989761092152</v>
      </c>
      <c r="BJ153" s="5">
        <v>5.3061808822877081</v>
      </c>
      <c r="BK153" s="5">
        <v>27.673271288004145</v>
      </c>
      <c r="BL153">
        <f ca="1">VLOOKUP($A153, Calcs!$A$3:'Calcs'!$AXV$180, 1058, FALSE)</f>
        <v>1369</v>
      </c>
      <c r="BM153" s="4"/>
      <c r="BN153" s="5">
        <f t="shared" si="171"/>
        <v>0.52605390681948316</v>
      </c>
      <c r="BO153" s="5" t="str">
        <f t="shared" si="172"/>
        <v>F+</v>
      </c>
      <c r="BP153" s="65">
        <f t="shared" si="173"/>
        <v>-6.5012188337491672</v>
      </c>
      <c r="BQ153" s="90">
        <v>10</v>
      </c>
      <c r="BR153" s="8" t="s">
        <v>264</v>
      </c>
      <c r="BS153" s="5">
        <f t="shared" ca="1" si="174"/>
        <v>16.420908423821512</v>
      </c>
      <c r="BT153" s="5">
        <f t="shared" ca="1" si="175"/>
        <v>9.6246268344744603</v>
      </c>
      <c r="BU153" s="5">
        <f t="shared" si="176"/>
        <v>-27.963530277189435</v>
      </c>
      <c r="BV153" t="s">
        <v>921</v>
      </c>
      <c r="BX153" s="4">
        <v>144</v>
      </c>
      <c r="BY153" s="4">
        <v>1</v>
      </c>
      <c r="CA153" t="s">
        <v>1117</v>
      </c>
      <c r="CF153" s="64">
        <v>0.20228296028192236</v>
      </c>
      <c r="CG153" s="330" t="s">
        <v>471</v>
      </c>
      <c r="CK153">
        <v>152</v>
      </c>
      <c r="CL153">
        <v>152</v>
      </c>
      <c r="CM153">
        <v>151</v>
      </c>
      <c r="CN153">
        <v>147</v>
      </c>
      <c r="CO153">
        <v>151</v>
      </c>
      <c r="CP153">
        <v>149</v>
      </c>
      <c r="CQ153">
        <v>146</v>
      </c>
      <c r="CR153">
        <v>149</v>
      </c>
      <c r="CS153">
        <v>141</v>
      </c>
      <c r="CT153">
        <v>139</v>
      </c>
      <c r="CY153" s="330" t="s">
        <v>471</v>
      </c>
      <c r="CZ153" s="5">
        <v>27.055995239842492</v>
      </c>
      <c r="DA153" s="5">
        <f t="shared" si="177"/>
        <v>27.523788389671637</v>
      </c>
      <c r="DB153" s="7">
        <v>39.862905058839665</v>
      </c>
      <c r="DC153" s="7">
        <v>16.546762589928054</v>
      </c>
      <c r="DD153" s="7">
        <f t="shared" si="178"/>
        <v>40.01735329098085</v>
      </c>
      <c r="DE153" s="7">
        <f t="shared" si="179"/>
        <v>19.924489994819918</v>
      </c>
      <c r="DF153" s="5">
        <v>4.9799598391954927</v>
      </c>
      <c r="DG153" s="5">
        <f t="shared" si="180"/>
        <v>5.1357581774804242</v>
      </c>
      <c r="DJ153">
        <v>62</v>
      </c>
      <c r="DK153" s="64"/>
      <c r="DL153" s="7">
        <v>41.09849091596913</v>
      </c>
      <c r="DM153" s="7">
        <v>43.568581829062971</v>
      </c>
      <c r="DN153" s="5">
        <v>6.2263465454749491</v>
      </c>
      <c r="DO153">
        <v>43</v>
      </c>
      <c r="DQ153" s="5">
        <v>28.055246215400757</v>
      </c>
      <c r="DR153" s="5">
        <v>33.541434661550568</v>
      </c>
      <c r="DS153" s="5">
        <v>28.055246215400757</v>
      </c>
      <c r="DT153" s="5">
        <f t="shared" si="181"/>
        <v>33.541434661550568</v>
      </c>
      <c r="DU153">
        <v>1387</v>
      </c>
      <c r="DV153" s="5">
        <v>213.25</v>
      </c>
      <c r="DW153" s="7"/>
      <c r="DX153" s="7">
        <v>62</v>
      </c>
      <c r="DY153" s="5" t="s">
        <v>471</v>
      </c>
      <c r="DZ153" s="5"/>
      <c r="EA153" s="7">
        <v>77</v>
      </c>
      <c r="EB153" s="5">
        <v>16.78474114441417</v>
      </c>
      <c r="EC153" s="7">
        <v>28.055246215400757</v>
      </c>
      <c r="ED153" s="68">
        <v>44.888393944641216</v>
      </c>
      <c r="EE153">
        <v>0</v>
      </c>
    </row>
    <row r="154" spans="1:135" ht="14.45" customHeight="1" x14ac:dyDescent="0.2">
      <c r="A154" s="204">
        <v>71</v>
      </c>
      <c r="B154" s="329" t="s">
        <v>2</v>
      </c>
      <c r="C154" s="233" t="s">
        <v>55</v>
      </c>
      <c r="D154" s="158" t="str">
        <f>IFERROR(IFERROR(VLOOKUP(C154, Archive!$I$786:$P$3989, 8, FALSE), VLOOKUP(C154, Archive!$L$786:$Q$6126, 6, FALSE)), "-")</f>
        <v>-</v>
      </c>
      <c r="E154" s="156" t="str">
        <f>IFERROR(VLOOKUP(C154, Archive!$I$786:$S$3989, 11, FALSE), "-")</f>
        <v>-</v>
      </c>
      <c r="F154" s="205">
        <f ca="1">VLOOKUP($A154, Calcs!$A$3:'Calcs'!$ANA$180, 114, FALSE)</f>
        <v>0</v>
      </c>
      <c r="G154" s="206">
        <f ca="1">VLOOKUP($A154, Calcs!$A$3:'Calcs'!$ANA$180, 115, FALSE)</f>
        <v>5</v>
      </c>
      <c r="H154" s="207">
        <f ca="1">VLOOKUP($A154, Calcs!$A$3:'Calcs'!$ANA$180, 116, FALSE)</f>
        <v>1</v>
      </c>
      <c r="I154" s="208">
        <f ca="1">VLOOKUP($A154, Calcs!$A$3:'Calcs'!$ANA$180, 117, FALSE)</f>
        <v>1</v>
      </c>
      <c r="J154" s="209">
        <f ca="1">VLOOKUP($A154, Calcs!$A$3:'Calcs'!$ANA$180, 118, FALSE)</f>
        <v>1</v>
      </c>
      <c r="K154" s="210">
        <f ca="1">VLOOKUP($A154, Calcs!$A$3:'Calcs'!$ANA$180, 119, FALSE)</f>
        <v>2</v>
      </c>
      <c r="L154" s="211">
        <f ca="1">VLOOKUP($A154, Calcs!$A$3:'Calcs'!$ANA$180, 120, FALSE)</f>
        <v>0</v>
      </c>
      <c r="M154" s="212">
        <f ca="1">VLOOKUP($A154, Calcs!$A$3:'Calcs'!$ANA$180, 121, FALSE)</f>
        <v>0</v>
      </c>
      <c r="N154" s="213" t="str">
        <f t="shared" ca="1" si="146"/>
        <v>2-8</v>
      </c>
      <c r="O154" s="214">
        <f ca="1">VLOOKUP($A154, Calcs!$A$3:'Calcs'!$ANA$180, 311, FALSE)/X154</f>
        <v>27.8</v>
      </c>
      <c r="P154" s="214">
        <f ca="1">VLOOKUP($A154, Calcs!$A$3:'Calcs'!$ANA$180, 406, FALSE)/X154</f>
        <v>49</v>
      </c>
      <c r="Q154" s="214">
        <f t="shared" ca="1" si="147"/>
        <v>-21.2</v>
      </c>
      <c r="R154" s="215">
        <f ca="1">VLOOKUP($A154,Calcs!$A$3:'Calcs'!$ANA$180,500,FALSE)/X154</f>
        <v>3.8800000000000003</v>
      </c>
      <c r="S154" s="214">
        <f ca="1">VLOOKUP($A154, Calcs!$A$3:'Calcs'!$ANA$180, 216, FALSE)/X154</f>
        <v>54.144193297305193</v>
      </c>
      <c r="T154" s="215">
        <f ca="1">VLOOKUP($A154, Calcs!$A$3:'Calcs'!$ANA$180, 594, FALSE)/X154</f>
        <v>-9.5759999999999987</v>
      </c>
      <c r="U154" s="214">
        <f ca="1">VLOOKUP($A154, Calcs!$A$3:'Calcs'!$ANA$180, 688, FALSE)/X154</f>
        <v>28.4</v>
      </c>
      <c r="V154" s="204">
        <f ca="1">VLOOKUP($A154, Calcs!$A$3:'Calcs'!$ANA$180, 782, FALSE)/X154</f>
        <v>20.770000000000003</v>
      </c>
      <c r="W154" s="220">
        <v>10</v>
      </c>
      <c r="X154" s="214">
        <f ca="1">VLOOKUP($A154, Calcs!$A$3:'Calcs'!$ANA$180, 9, FALSE)</f>
        <v>10</v>
      </c>
      <c r="Y154" s="215">
        <f t="shared" ca="1" si="148"/>
        <v>7.4226804123711334</v>
      </c>
      <c r="Z154" s="215">
        <f t="shared" ca="1" si="149"/>
        <v>30.869208716007019</v>
      </c>
      <c r="AA154" s="215">
        <f t="shared" ca="1" si="150"/>
        <v>-11.624000000000001</v>
      </c>
      <c r="AB154" s="204">
        <f t="shared" ca="1" si="151"/>
        <v>28.4</v>
      </c>
      <c r="AC154" s="204">
        <f t="shared" ca="1" si="152"/>
        <v>20.770000000000003</v>
      </c>
      <c r="AD154" s="158">
        <f t="shared" ca="1" si="153"/>
        <v>10.484256435870771</v>
      </c>
      <c r="AE154" s="215">
        <f t="shared" ca="1" si="154"/>
        <v>4.5574115460423368</v>
      </c>
      <c r="AF154" s="216">
        <f ca="1">VLOOKUP($A154,Calcs!$A$3:'Calcs'!$ANA$180,122,FALSE)</f>
        <v>1</v>
      </c>
      <c r="AG154" s="216">
        <f ca="1">VLOOKUP($A154,Calcs!$A$3:'Calcs'!$ANA$180,123,FALSE)</f>
        <v>3</v>
      </c>
      <c r="AH154" s="216">
        <f ca="1">VLOOKUP($A154,Calcs!$A$3:'Calcs'!$ANA$180,124,FALSE)*2</f>
        <v>6</v>
      </c>
      <c r="AI154" s="216">
        <f ca="1">VLOOKUP($A154,Calcs!$A$3:'Calcs'!$ANA$180,110,FALSE)*8</f>
        <v>0</v>
      </c>
      <c r="AJ154" s="216">
        <f ca="1">VLOOKUP($A154,Calcs!$A$3:'Calcs'!$ANA$180,112,FALSE)*12</f>
        <v>0</v>
      </c>
      <c r="AK154" s="157">
        <v>23</v>
      </c>
      <c r="AL154" s="216">
        <f t="shared" ca="1" si="155"/>
        <v>33</v>
      </c>
      <c r="AM154" s="352">
        <f t="shared" si="156"/>
        <v>23</v>
      </c>
      <c r="AN154" s="218">
        <v>153</v>
      </c>
      <c r="AO154" s="217">
        <f t="shared" ca="1" si="157"/>
        <v>153</v>
      </c>
      <c r="AP154" s="191">
        <f t="shared" ca="1" si="158"/>
        <v>0</v>
      </c>
      <c r="AQ154" s="155">
        <f t="shared" ca="1" si="159"/>
        <v>25.343332318289793</v>
      </c>
      <c r="AR154" s="203">
        <f t="shared" ca="1" si="160"/>
        <v>6.4823529411764707</v>
      </c>
      <c r="AS154" s="203">
        <f t="shared" ca="1" si="161"/>
        <v>28.247176470588236</v>
      </c>
      <c r="AT154" s="203">
        <f t="shared" ca="1" si="162"/>
        <v>33.63018608715479</v>
      </c>
      <c r="AU154" s="203">
        <f t="shared" ca="1" si="163"/>
        <v>38.950511945392485</v>
      </c>
      <c r="AV154" s="203">
        <f t="shared" ca="1" si="164"/>
        <v>39.616490472390147</v>
      </c>
      <c r="AW154" s="203">
        <f t="shared" ca="1" si="165"/>
        <v>9.8032773484496207</v>
      </c>
      <c r="AX154" s="203">
        <f t="shared" ca="1" si="166"/>
        <v>36.634974022679664</v>
      </c>
      <c r="AY154" s="203">
        <f t="shared" ca="1" si="167"/>
        <v>32.569865707836584</v>
      </c>
      <c r="AZ154" s="203">
        <f t="shared" ca="1" si="168"/>
        <v>19.993664917092801</v>
      </c>
      <c r="BA154" s="203">
        <f t="shared" ca="1" si="169"/>
        <v>10.961968680089486</v>
      </c>
      <c r="BB154" s="203">
        <f t="shared" ca="1" si="170"/>
        <v>28.947368421052634</v>
      </c>
      <c r="BC154" s="204">
        <v>43</v>
      </c>
      <c r="BE154">
        <f ca="1">VLOOKUP($A154, Calcs!$A$3:'Calcs'!$ANA$180, 872, FALSE)</f>
        <v>59</v>
      </c>
      <c r="BF154" s="5">
        <f t="shared" si="182"/>
        <v>6.7774680390197224</v>
      </c>
      <c r="BG154">
        <f>(IF(A154&lt;17,SoC!X$2,IF(A154&lt;33,SoC!X$3,IF(A154&lt;49,SoC!X$4,IF(A154&lt;65,SoC!X$5,IF(A154&lt;81,SoC!X$6,IF(A154&lt;97,SoC!X$7,IF(A154&lt;113,SoC!X$8,IF(A154&lt;129,SoC!X$9,IF(A154&lt;145,SoC!X$10,SoC!X$11)))))))))+IF(BX154&lt;17,SoC!X$15,IF(BX154&lt;33,SoC!X$16,IF(BX154&lt;49,SoC!X$17,IF(BX154&lt;65,SoC!X$18,IF(BX154&lt;81,SoC!X$19,IF(BX154&lt;97,SoC!X$20,IF(BX154&lt;113,SoC!X$21,IF(BX154&lt;129,SoC!X$22,IF(BX154&lt;145,SoC!X$23,SoC!X$24))))))))))/2</f>
        <v>0.57012962676356671</v>
      </c>
      <c r="BH154" s="7">
        <v>33.63018608715479</v>
      </c>
      <c r="BI154" s="7">
        <v>38.950511945392485</v>
      </c>
      <c r="BJ154" s="5">
        <v>4.5574115460423368</v>
      </c>
      <c r="BK154" s="5">
        <v>25.305200433552464</v>
      </c>
      <c r="BL154">
        <f ca="1">VLOOKUP($A154, Calcs!$A$3:'Calcs'!$AXV$180, 1058, FALSE)</f>
        <v>1349</v>
      </c>
      <c r="BM154" s="4"/>
      <c r="BN154" s="5">
        <f t="shared" si="171"/>
        <v>0.50304274603210875</v>
      </c>
      <c r="BO154" s="5" t="str">
        <f t="shared" si="172"/>
        <v>F+</v>
      </c>
      <c r="BP154" s="65">
        <f t="shared" si="173"/>
        <v>-7.3492176727621885</v>
      </c>
      <c r="BQ154" s="90">
        <v>9</v>
      </c>
      <c r="BR154" s="8" t="s">
        <v>266</v>
      </c>
      <c r="BS154" s="5">
        <f t="shared" ca="1" si="174"/>
        <v>16.273303985683029</v>
      </c>
      <c r="BT154" s="5">
        <f t="shared" ca="1" si="175"/>
        <v>9.2202147269272121</v>
      </c>
      <c r="BU154" s="5">
        <f t="shared" si="176"/>
        <v>-30.331601131641115</v>
      </c>
      <c r="BV154" t="s">
        <v>920</v>
      </c>
      <c r="BX154" s="4">
        <v>154</v>
      </c>
      <c r="BY154" s="4">
        <v>18</v>
      </c>
      <c r="CA154" t="s">
        <v>1117</v>
      </c>
      <c r="CF154" s="64">
        <v>0.36889563457956237</v>
      </c>
      <c r="CG154" s="329" t="s">
        <v>55</v>
      </c>
      <c r="CK154">
        <v>153</v>
      </c>
      <c r="CL154">
        <v>154</v>
      </c>
      <c r="CM154">
        <v>154</v>
      </c>
      <c r="CN154">
        <v>156</v>
      </c>
      <c r="CO154">
        <v>156</v>
      </c>
      <c r="CP154">
        <v>156</v>
      </c>
      <c r="CQ154">
        <v>156</v>
      </c>
      <c r="CR154">
        <v>155</v>
      </c>
      <c r="CS154">
        <v>152</v>
      </c>
      <c r="CT154">
        <v>154</v>
      </c>
      <c r="CY154" s="329" t="s">
        <v>55</v>
      </c>
      <c r="CZ154" s="5">
        <v>25.823355749851277</v>
      </c>
      <c r="DA154" s="5">
        <f t="shared" si="177"/>
        <v>25.357842027348507</v>
      </c>
      <c r="DB154" s="7">
        <v>35.212232298547335</v>
      </c>
      <c r="DC154" s="7">
        <v>35.97122302158273</v>
      </c>
      <c r="DD154" s="7">
        <f t="shared" si="178"/>
        <v>35.167901466134282</v>
      </c>
      <c r="DE154" s="7">
        <f t="shared" si="179"/>
        <v>33.291915045869743</v>
      </c>
      <c r="DF154" s="5">
        <v>4.8412291827592711</v>
      </c>
      <c r="DG154" s="5">
        <f t="shared" si="180"/>
        <v>4.8799833704969382</v>
      </c>
      <c r="DJ154">
        <v>43</v>
      </c>
      <c r="DK154" s="64"/>
      <c r="DL154" s="7">
        <v>34.857585639242927</v>
      </c>
      <c r="DM154" s="7">
        <v>14.536759215878837</v>
      </c>
      <c r="DN154" s="5">
        <v>5.1512626846606082</v>
      </c>
      <c r="DO154">
        <v>41</v>
      </c>
      <c r="DQ154" s="5">
        <v>18.113423965519015</v>
      </c>
      <c r="DR154" s="5">
        <v>26.08506797413926</v>
      </c>
      <c r="DS154" s="5">
        <v>18.113423965519015</v>
      </c>
      <c r="DT154" s="5">
        <f t="shared" si="181"/>
        <v>26.08506797413926</v>
      </c>
      <c r="DU154">
        <v>1335</v>
      </c>
      <c r="DV154" s="5">
        <v>205.25</v>
      </c>
      <c r="DW154" s="7"/>
      <c r="DX154" s="7">
        <v>43</v>
      </c>
      <c r="DY154" s="5" t="s">
        <v>55</v>
      </c>
      <c r="DZ154" s="5"/>
      <c r="EA154" s="7">
        <v>64</v>
      </c>
      <c r="EB154" s="5">
        <v>13.950953678474114</v>
      </c>
      <c r="EC154" s="7">
        <v>18.113423965519015</v>
      </c>
      <c r="ED154" s="68">
        <v>28.981478344830425</v>
      </c>
      <c r="EE154">
        <v>0</v>
      </c>
    </row>
    <row r="155" spans="1:135" ht="14.45" customHeight="1" x14ac:dyDescent="0.2">
      <c r="A155" s="204">
        <v>31</v>
      </c>
      <c r="B155" s="328" t="s">
        <v>5</v>
      </c>
      <c r="C155" s="232" t="s">
        <v>95</v>
      </c>
      <c r="D155" s="158" t="str">
        <f>IFERROR(IFERROR(VLOOKUP(C155, Archive!$I$786:$P$3989, 8, FALSE), VLOOKUP(C155, Archive!$L$786:$Q$6126, 6, FALSE)), "-")</f>
        <v>-</v>
      </c>
      <c r="E155" s="156" t="str">
        <f>IFERROR(VLOOKUP(C155, Archive!$I$786:$S$3989, 11, FALSE), "-")</f>
        <v>-</v>
      </c>
      <c r="F155" s="205">
        <f ca="1">VLOOKUP($A155, Calcs!$A$3:'Calcs'!$ANA$180, 114, FALSE)</f>
        <v>0</v>
      </c>
      <c r="G155" s="206">
        <f ca="1">VLOOKUP($A155, Calcs!$A$3:'Calcs'!$ANA$180, 115, FALSE)</f>
        <v>5</v>
      </c>
      <c r="H155" s="207">
        <f ca="1">VLOOKUP($A155, Calcs!$A$3:'Calcs'!$ANA$180, 116, FALSE)</f>
        <v>1</v>
      </c>
      <c r="I155" s="208">
        <f ca="1">VLOOKUP($A155, Calcs!$A$3:'Calcs'!$ANA$180, 117, FALSE)</f>
        <v>1</v>
      </c>
      <c r="J155" s="209">
        <f ca="1">VLOOKUP($A155, Calcs!$A$3:'Calcs'!$ANA$180, 118, FALSE)</f>
        <v>0</v>
      </c>
      <c r="K155" s="210">
        <f ca="1">VLOOKUP($A155, Calcs!$A$3:'Calcs'!$ANA$180, 119, FALSE)</f>
        <v>2</v>
      </c>
      <c r="L155" s="211">
        <f ca="1">VLOOKUP($A155, Calcs!$A$3:'Calcs'!$ANA$180, 120, FALSE)</f>
        <v>0</v>
      </c>
      <c r="M155" s="212">
        <f ca="1">VLOOKUP($A155, Calcs!$A$3:'Calcs'!$ANA$180, 121, FALSE)</f>
        <v>0</v>
      </c>
      <c r="N155" s="213" t="str">
        <f t="shared" ca="1" si="146"/>
        <v>1-8</v>
      </c>
      <c r="O155" s="214">
        <f ca="1">VLOOKUP($A155, Calcs!$A$3:'Calcs'!$ANA$180, 311, FALSE)/X155</f>
        <v>28.333333333333332</v>
      </c>
      <c r="P155" s="214">
        <f ca="1">VLOOKUP($A155, Calcs!$A$3:'Calcs'!$ANA$180, 406, FALSE)/X155</f>
        <v>59.333333333333336</v>
      </c>
      <c r="Q155" s="214">
        <f t="shared" ca="1" si="147"/>
        <v>-31.000000000000004</v>
      </c>
      <c r="R155" s="215">
        <f ca="1">VLOOKUP($A155,Calcs!$A$3:'Calcs'!$ANA$180,500,FALSE)/X155</f>
        <v>3.5611111111111118</v>
      </c>
      <c r="S155" s="214">
        <f ca="1">VLOOKUP($A155, Calcs!$A$3:'Calcs'!$ANA$180, 216, FALSE)/X155</f>
        <v>62.19540211152551</v>
      </c>
      <c r="T155" s="215">
        <f ca="1">VLOOKUP($A155, Calcs!$A$3:'Calcs'!$ANA$180, 594, FALSE)/X155</f>
        <v>-11.273333333333333</v>
      </c>
      <c r="U155" s="214">
        <f ca="1">VLOOKUP($A155, Calcs!$A$3:'Calcs'!$ANA$180, 688, FALSE)/X155</f>
        <v>41.222222222222221</v>
      </c>
      <c r="V155" s="204">
        <f ca="1">VLOOKUP($A155, Calcs!$A$3:'Calcs'!$ANA$180, 782, FALSE)/X155</f>
        <v>21.955555555555559</v>
      </c>
      <c r="W155" s="220">
        <v>8</v>
      </c>
      <c r="X155" s="214">
        <f ca="1">VLOOKUP($A155, Calcs!$A$3:'Calcs'!$ANA$180, 9, FALSE)</f>
        <v>9</v>
      </c>
      <c r="Y155" s="215">
        <f t="shared" ca="1" si="148"/>
        <v>5.3354134165366593</v>
      </c>
      <c r="Z155" s="215">
        <f t="shared" ca="1" si="149"/>
        <v>46.41919282396897</v>
      </c>
      <c r="AA155" s="215">
        <f t="shared" ca="1" si="150"/>
        <v>-19.72666666666667</v>
      </c>
      <c r="AB155" s="204">
        <f t="shared" ca="1" si="151"/>
        <v>41.222222222222221</v>
      </c>
      <c r="AC155" s="204">
        <f t="shared" ca="1" si="152"/>
        <v>21.955555555555559</v>
      </c>
      <c r="AD155" s="158">
        <f t="shared" ca="1" si="153"/>
        <v>13.36640575676218</v>
      </c>
      <c r="AE155" s="215">
        <f t="shared" ca="1" si="154"/>
        <v>4.6856755708814877</v>
      </c>
      <c r="AF155" s="216">
        <f ca="1">VLOOKUP($A155,Calcs!$A$3:'Calcs'!$ANA$180,122,FALSE)</f>
        <v>1</v>
      </c>
      <c r="AG155" s="216">
        <f ca="1">VLOOKUP($A155,Calcs!$A$3:'Calcs'!$ANA$180,123,FALSE)</f>
        <v>3</v>
      </c>
      <c r="AH155" s="216">
        <f ca="1">VLOOKUP($A155,Calcs!$A$3:'Calcs'!$ANA$180,124,FALSE)*2</f>
        <v>0</v>
      </c>
      <c r="AI155" s="216">
        <f ca="1">VLOOKUP($A155,Calcs!$A$3:'Calcs'!$ANA$180,110,FALSE)*8</f>
        <v>0</v>
      </c>
      <c r="AJ155" s="216">
        <f ca="1">VLOOKUP($A155,Calcs!$A$3:'Calcs'!$ANA$180,112,FALSE)*12</f>
        <v>0</v>
      </c>
      <c r="AK155" s="157">
        <v>22</v>
      </c>
      <c r="AL155" s="216">
        <f t="shared" ca="1" si="155"/>
        <v>26</v>
      </c>
      <c r="AM155" s="352">
        <f t="shared" si="156"/>
        <v>22</v>
      </c>
      <c r="AN155" s="219">
        <v>154</v>
      </c>
      <c r="AO155" s="217">
        <f t="shared" ca="1" si="157"/>
        <v>154</v>
      </c>
      <c r="AP155" s="191">
        <f t="shared" ca="1" si="158"/>
        <v>0</v>
      </c>
      <c r="AQ155" s="155">
        <f t="shared" ca="1" si="159"/>
        <v>24.837494658516754</v>
      </c>
      <c r="AR155" s="203">
        <f t="shared" ca="1" si="160"/>
        <v>5.8823529411764701</v>
      </c>
      <c r="AS155" s="203">
        <f t="shared" ca="1" si="161"/>
        <v>27.941176470588236</v>
      </c>
      <c r="AT155" s="203">
        <f t="shared" ca="1" si="162"/>
        <v>34.761821216952882</v>
      </c>
      <c r="AU155" s="203">
        <f t="shared" ca="1" si="163"/>
        <v>17.128839590443668</v>
      </c>
      <c r="AV155" s="203">
        <f t="shared" ca="1" si="164"/>
        <v>28.476283908196184</v>
      </c>
      <c r="AW155" s="203">
        <f t="shared" ca="1" si="165"/>
        <v>28.246596643829982</v>
      </c>
      <c r="AX155" s="203">
        <f t="shared" ca="1" si="166"/>
        <v>24.074352446001935</v>
      </c>
      <c r="AY155" s="203">
        <f t="shared" ca="1" si="167"/>
        <v>34.158973628254159</v>
      </c>
      <c r="AZ155" s="203">
        <f t="shared" ca="1" si="168"/>
        <v>23.258365110950781</v>
      </c>
      <c r="BA155" s="203">
        <f t="shared" ca="1" si="169"/>
        <v>16.554809843400449</v>
      </c>
      <c r="BB155" s="203">
        <f t="shared" ca="1" si="170"/>
        <v>22.807017543859647</v>
      </c>
      <c r="BC155" s="204">
        <v>57</v>
      </c>
      <c r="BE155">
        <f ca="1">VLOOKUP($A155, Calcs!$A$3:'Calcs'!$ANA$180, 872, FALSE)</f>
        <v>52</v>
      </c>
      <c r="BF155" s="5">
        <f t="shared" si="182"/>
        <v>7.4829294597640086</v>
      </c>
      <c r="BG155">
        <f>(IF(A155&lt;17,SoC!X$2,IF(A155&lt;33,SoC!X$3,IF(A155&lt;49,SoC!X$4,IF(A155&lt;65,SoC!X$5,IF(A155&lt;81,SoC!X$6,IF(A155&lt;97,SoC!X$7,IF(A155&lt;113,SoC!X$8,IF(A155&lt;129,SoC!X$9,IF(A155&lt;145,SoC!X$10,SoC!X$11)))))))))+IF(BX155&lt;17,SoC!X$15,IF(BX155&lt;33,SoC!X$16,IF(BX155&lt;49,SoC!X$17,IF(BX155&lt;65,SoC!X$18,IF(BX155&lt;81,SoC!X$19,IF(BX155&lt;97,SoC!X$20,IF(BX155&lt;113,SoC!X$21,IF(BX155&lt;129,SoC!X$22,IF(BX155&lt;145,SoC!X$23,SoC!X$24))))))))))/2</f>
        <v>0.7463444442522057</v>
      </c>
      <c r="BH155" s="7">
        <v>34.761821216952882</v>
      </c>
      <c r="BI155" s="7">
        <v>17.128839590443668</v>
      </c>
      <c r="BJ155" s="5">
        <v>4.6856755708814877</v>
      </c>
      <c r="BK155" s="5">
        <v>24.829294597640079</v>
      </c>
      <c r="BL155">
        <f ca="1">VLOOKUP($A155, Calcs!$A$3:'Calcs'!$AXV$180, 1058, FALSE)</f>
        <v>1424</v>
      </c>
      <c r="BM155" s="4"/>
      <c r="BN155" s="5">
        <f t="shared" si="171"/>
        <v>0.49829002195147432</v>
      </c>
      <c r="BO155" s="5" t="str">
        <f t="shared" si="172"/>
        <v>F</v>
      </c>
      <c r="BP155" s="65">
        <f t="shared" si="173"/>
        <v>-7.3802668275250909</v>
      </c>
      <c r="BQ155" s="90">
        <v>10</v>
      </c>
      <c r="BR155" s="8" t="s">
        <v>265</v>
      </c>
      <c r="BS155" s="5">
        <f t="shared" ca="1" si="174"/>
        <v>17.72506251908489</v>
      </c>
      <c r="BT155" s="5">
        <f t="shared" ca="1" si="175"/>
        <v>9.6327483626743078</v>
      </c>
      <c r="BU155" s="5">
        <f t="shared" si="176"/>
        <v>-30.8075069675535</v>
      </c>
      <c r="BV155" t="s">
        <v>918</v>
      </c>
      <c r="BX155" s="4">
        <v>116</v>
      </c>
      <c r="BY155" s="4">
        <v>4</v>
      </c>
      <c r="CA155" t="s">
        <v>1117</v>
      </c>
      <c r="CF155" s="64">
        <v>0.47379135996840871</v>
      </c>
      <c r="CG155" s="328" t="s">
        <v>95</v>
      </c>
      <c r="CK155">
        <v>154</v>
      </c>
      <c r="CL155">
        <v>153</v>
      </c>
      <c r="CM155">
        <v>152</v>
      </c>
      <c r="CN155">
        <v>150</v>
      </c>
      <c r="CO155">
        <v>152</v>
      </c>
      <c r="CP155">
        <v>150</v>
      </c>
      <c r="CQ155">
        <v>149</v>
      </c>
      <c r="CR155">
        <v>145</v>
      </c>
      <c r="CS155">
        <v>145</v>
      </c>
      <c r="CT155">
        <v>146</v>
      </c>
      <c r="CY155" s="328" t="s">
        <v>95</v>
      </c>
      <c r="CZ155" s="5">
        <v>27.177435056940425</v>
      </c>
      <c r="DA155" s="5">
        <f t="shared" si="177"/>
        <v>27.252476231410739</v>
      </c>
      <c r="DB155" s="7">
        <v>34.14725457568484</v>
      </c>
      <c r="DC155" s="7">
        <v>20.863309352517987</v>
      </c>
      <c r="DD155" s="7">
        <f t="shared" si="178"/>
        <v>34.441417883748194</v>
      </c>
      <c r="DE155" s="7">
        <f t="shared" si="179"/>
        <v>22.509699895570105</v>
      </c>
      <c r="DF155" s="5">
        <v>4.9091750834534311</v>
      </c>
      <c r="DG155" s="5">
        <f t="shared" si="180"/>
        <v>4.9862705523044468</v>
      </c>
      <c r="DJ155">
        <v>57</v>
      </c>
      <c r="DK155" s="64"/>
      <c r="DL155" s="7">
        <v>36.500561040191641</v>
      </c>
      <c r="DM155" s="7">
        <v>34.03443369693494</v>
      </c>
      <c r="DN155" s="5">
        <v>5.5259388342615594</v>
      </c>
      <c r="DO155">
        <v>35</v>
      </c>
      <c r="DQ155" s="5">
        <v>24.603159374517663</v>
      </c>
      <c r="DR155" s="5">
        <v>30.952369530888248</v>
      </c>
      <c r="DS155" s="5">
        <v>24.603159374517663</v>
      </c>
      <c r="DT155" s="5">
        <f t="shared" si="181"/>
        <v>30.952369530888248</v>
      </c>
      <c r="DU155">
        <v>1471</v>
      </c>
      <c r="DV155" s="5">
        <v>176.25</v>
      </c>
      <c r="DW155" s="7"/>
      <c r="DX155" s="7">
        <v>57</v>
      </c>
      <c r="DY155" s="5" t="s">
        <v>95</v>
      </c>
      <c r="DZ155" s="5"/>
      <c r="EA155" s="7">
        <v>79</v>
      </c>
      <c r="EB155" s="5">
        <v>17.220708446866485</v>
      </c>
      <c r="EC155" s="7">
        <v>24.603159374517663</v>
      </c>
      <c r="ED155" s="68">
        <v>39.365054999228263</v>
      </c>
      <c r="EE155">
        <v>0</v>
      </c>
    </row>
    <row r="156" spans="1:135" ht="14.45" customHeight="1" x14ac:dyDescent="0.2">
      <c r="A156" s="204">
        <v>139</v>
      </c>
      <c r="B156" s="335" t="s">
        <v>323</v>
      </c>
      <c r="C156" s="238" t="s">
        <v>123</v>
      </c>
      <c r="D156" s="158" t="str">
        <f>IFERROR(IFERROR(VLOOKUP(C156, Archive!$I$786:$P$3989, 8, FALSE), VLOOKUP(C156, Archive!$L$786:$Q$6126, 6, FALSE)), "-")</f>
        <v>-</v>
      </c>
      <c r="E156" s="156" t="str">
        <f>IFERROR(VLOOKUP(C156, Archive!$I$786:$S$3989, 11, FALSE), "-")</f>
        <v>-</v>
      </c>
      <c r="F156" s="205">
        <f ca="1">VLOOKUP($A156, Calcs!$A$3:'Calcs'!$ANA$180, 114, FALSE)</f>
        <v>0</v>
      </c>
      <c r="G156" s="206">
        <f ca="1">VLOOKUP($A156, Calcs!$A$3:'Calcs'!$ANA$180, 115, FALSE)</f>
        <v>5</v>
      </c>
      <c r="H156" s="207">
        <f ca="1">VLOOKUP($A156, Calcs!$A$3:'Calcs'!$ANA$180, 116, FALSE)</f>
        <v>0</v>
      </c>
      <c r="I156" s="208">
        <f ca="1">VLOOKUP($A156, Calcs!$A$3:'Calcs'!$ANA$180, 117, FALSE)</f>
        <v>2</v>
      </c>
      <c r="J156" s="209">
        <f ca="1">VLOOKUP($A156, Calcs!$A$3:'Calcs'!$ANA$180, 118, FALSE)</f>
        <v>0</v>
      </c>
      <c r="K156" s="210">
        <f ca="1">VLOOKUP($A156, Calcs!$A$3:'Calcs'!$ANA$180, 119, FALSE)</f>
        <v>2</v>
      </c>
      <c r="L156" s="211">
        <f ca="1">VLOOKUP($A156, Calcs!$A$3:'Calcs'!$ANA$180, 120, FALSE)</f>
        <v>0</v>
      </c>
      <c r="M156" s="212">
        <f ca="1">VLOOKUP($A156, Calcs!$A$3:'Calcs'!$ANA$180, 121, FALSE)</f>
        <v>0</v>
      </c>
      <c r="N156" s="213" t="str">
        <f t="shared" ca="1" si="146"/>
        <v>0-9</v>
      </c>
      <c r="O156" s="214">
        <f ca="1">VLOOKUP($A156, Calcs!$A$3:'Calcs'!$ANA$180, 311, FALSE)/X156</f>
        <v>30.111111111111111</v>
      </c>
      <c r="P156" s="214">
        <f ca="1">VLOOKUP($A156, Calcs!$A$3:'Calcs'!$ANA$180, 406, FALSE)/X156</f>
        <v>54.666666666666664</v>
      </c>
      <c r="Q156" s="214">
        <f t="shared" ca="1" si="147"/>
        <v>-24.555555555555554</v>
      </c>
      <c r="R156" s="215">
        <f ca="1">VLOOKUP($A156,Calcs!$A$3:'Calcs'!$ANA$180,500,FALSE)/X156</f>
        <v>3.8211111111111111</v>
      </c>
      <c r="S156" s="214">
        <f ca="1">VLOOKUP($A156, Calcs!$A$3:'Calcs'!$ANA$180, 216, FALSE)/X156</f>
        <v>59.131827973217774</v>
      </c>
      <c r="T156" s="215">
        <f ca="1">VLOOKUP($A156, Calcs!$A$3:'Calcs'!$ANA$180, 594, FALSE)/X156</f>
        <v>-9.5488888888888894</v>
      </c>
      <c r="U156" s="214">
        <f ca="1">VLOOKUP($A156, Calcs!$A$3:'Calcs'!$ANA$180, 688, FALSE)/X156</f>
        <v>37.111111111111114</v>
      </c>
      <c r="V156" s="204">
        <f ca="1">VLOOKUP($A156, Calcs!$A$3:'Calcs'!$ANA$180, 782, FALSE)/X156</f>
        <v>20.488888888888887</v>
      </c>
      <c r="W156" s="220">
        <v>9</v>
      </c>
      <c r="X156" s="214">
        <f ca="1">VLOOKUP($A156, Calcs!$A$3:'Calcs'!$ANA$180, 9, FALSE)</f>
        <v>9</v>
      </c>
      <c r="Y156" s="215">
        <f t="shared" ca="1" si="148"/>
        <v>6.6589124745565575</v>
      </c>
      <c r="Z156" s="215">
        <f t="shared" ca="1" si="149"/>
        <v>43.339128084721878</v>
      </c>
      <c r="AA156" s="215">
        <f t="shared" ca="1" si="150"/>
        <v>-15.006666666666664</v>
      </c>
      <c r="AB156" s="204">
        <f t="shared" ca="1" si="151"/>
        <v>37.111111111111114</v>
      </c>
      <c r="AC156" s="204">
        <f t="shared" ca="1" si="152"/>
        <v>20.488888888888887</v>
      </c>
      <c r="AD156" s="158">
        <f t="shared" ca="1" si="153"/>
        <v>14.721405734677047</v>
      </c>
      <c r="AE156" s="215">
        <f t="shared" ca="1" si="154"/>
        <v>4.5264653858047881</v>
      </c>
      <c r="AF156" s="216">
        <f ca="1">VLOOKUP($A156,Calcs!$A$3:'Calcs'!$ANA$180,122,FALSE)</f>
        <v>0</v>
      </c>
      <c r="AG156" s="216">
        <f ca="1">VLOOKUP($A156,Calcs!$A$3:'Calcs'!$ANA$180,123,FALSE)</f>
        <v>0</v>
      </c>
      <c r="AH156" s="216">
        <f ca="1">VLOOKUP($A156,Calcs!$A$3:'Calcs'!$ANA$180,124,FALSE)*2</f>
        <v>0</v>
      </c>
      <c r="AI156" s="216">
        <f ca="1">VLOOKUP($A156,Calcs!$A$3:'Calcs'!$ANA$180,110,FALSE)*8</f>
        <v>0</v>
      </c>
      <c r="AJ156" s="216">
        <f ca="1">VLOOKUP($A156,Calcs!$A$3:'Calcs'!$ANA$180,112,FALSE)*12</f>
        <v>0</v>
      </c>
      <c r="AK156" s="157">
        <v>20</v>
      </c>
      <c r="AL156" s="216">
        <f t="shared" ca="1" si="155"/>
        <v>20</v>
      </c>
      <c r="AM156" s="352">
        <f t="shared" si="156"/>
        <v>20</v>
      </c>
      <c r="AN156" s="218">
        <v>155</v>
      </c>
      <c r="AO156" s="217">
        <f t="shared" ca="1" si="157"/>
        <v>155</v>
      </c>
      <c r="AP156" s="191">
        <f t="shared" ca="1" si="158"/>
        <v>0</v>
      </c>
      <c r="AQ156" s="155">
        <f t="shared" ca="1" si="159"/>
        <v>21.782955166952586</v>
      </c>
      <c r="AR156" s="203">
        <f t="shared" ca="1" si="160"/>
        <v>0</v>
      </c>
      <c r="AS156" s="203">
        <f t="shared" ca="1" si="161"/>
        <v>8.3333333333333339</v>
      </c>
      <c r="AT156" s="203">
        <f t="shared" ca="1" si="162"/>
        <v>38.436901207964794</v>
      </c>
      <c r="AU156" s="203">
        <f t="shared" ca="1" si="163"/>
        <v>26.98378839590443</v>
      </c>
      <c r="AV156" s="203">
        <f t="shared" ca="1" si="164"/>
        <v>35.54009171202879</v>
      </c>
      <c r="AW156" s="203">
        <f t="shared" ca="1" si="165"/>
        <v>24.593434232732061</v>
      </c>
      <c r="AX156" s="203">
        <f t="shared" ca="1" si="166"/>
        <v>31.39121938387246</v>
      </c>
      <c r="AY156" s="203">
        <f t="shared" ca="1" si="167"/>
        <v>32.186462891640311</v>
      </c>
      <c r="AZ156" s="203">
        <f t="shared" ca="1" si="168"/>
        <v>24.71894539076402</v>
      </c>
      <c r="BA156" s="203">
        <f t="shared" ca="1" si="169"/>
        <v>14.392244593586875</v>
      </c>
      <c r="BB156" s="203">
        <f t="shared" ca="1" si="170"/>
        <v>17.543859649122805</v>
      </c>
      <c r="BC156" s="204">
        <v>48</v>
      </c>
      <c r="BE156">
        <f ca="1">VLOOKUP($A156, Calcs!$A$3:'Calcs'!$ANA$180, 872, FALSE)</f>
        <v>59</v>
      </c>
      <c r="BF156" s="5">
        <f t="shared" si="182"/>
        <v>7.1744899973923983</v>
      </c>
      <c r="BG156">
        <f>(IF(A156&lt;17,SoC!X$2,IF(A156&lt;33,SoC!X$3,IF(A156&lt;49,SoC!X$4,IF(A156&lt;65,SoC!X$5,IF(A156&lt;81,SoC!X$6,IF(A156&lt;97,SoC!X$7,IF(A156&lt;113,SoC!X$8,IF(A156&lt;129,SoC!X$9,IF(A156&lt;145,SoC!X$10,SoC!X$11)))))))))+IF(BX156&lt;17,SoC!X$15,IF(BX156&lt;33,SoC!X$16,IF(BX156&lt;49,SoC!X$17,IF(BX156&lt;65,SoC!X$18,IF(BX156&lt;81,SoC!X$19,IF(BX156&lt;97,SoC!X$20,IF(BX156&lt;113,SoC!X$21,IF(BX156&lt;129,SoC!X$22,IF(BX156&lt;145,SoC!X$23,SoC!X$24))))))))))/2</f>
        <v>0.73292386807915377</v>
      </c>
      <c r="BH156" s="7">
        <v>38.436901207964794</v>
      </c>
      <c r="BI156" s="7">
        <v>26.98378839590443</v>
      </c>
      <c r="BJ156" s="5">
        <v>4.5264653858047881</v>
      </c>
      <c r="BK156" s="5">
        <v>21.744899973923982</v>
      </c>
      <c r="BL156">
        <f ca="1">VLOOKUP($A156, Calcs!$A$3:'Calcs'!$AXV$180, 1058, FALSE)</f>
        <v>1395</v>
      </c>
      <c r="BM156" s="4"/>
      <c r="BN156" s="5">
        <f t="shared" si="171"/>
        <v>0.46631427142994436</v>
      </c>
      <c r="BO156" s="5" t="str">
        <f t="shared" si="172"/>
        <v>F</v>
      </c>
      <c r="BP156" s="65">
        <f t="shared" si="173"/>
        <v>-8.0767508448066607</v>
      </c>
      <c r="BQ156" s="90">
        <v>10</v>
      </c>
      <c r="BR156" s="8" t="s">
        <v>264</v>
      </c>
      <c r="BS156" s="5">
        <f t="shared" ca="1" si="174"/>
        <v>17.06070911556716</v>
      </c>
      <c r="BT156" s="5">
        <f t="shared" ca="1" si="175"/>
        <v>8.9486380346109851</v>
      </c>
      <c r="BU156" s="5">
        <f t="shared" si="176"/>
        <v>-33.891901591269601</v>
      </c>
      <c r="BV156" t="s">
        <v>921</v>
      </c>
      <c r="BX156" s="4">
        <v>129</v>
      </c>
      <c r="BY156" s="4">
        <v>14</v>
      </c>
      <c r="CA156" t="s">
        <v>1117</v>
      </c>
      <c r="CF156" s="64">
        <v>0.29251582314880575</v>
      </c>
      <c r="CG156" s="335" t="s">
        <v>123</v>
      </c>
      <c r="CK156">
        <v>155</v>
      </c>
      <c r="CL156">
        <v>156</v>
      </c>
      <c r="CM156">
        <v>156</v>
      </c>
      <c r="CN156">
        <v>155</v>
      </c>
      <c r="CO156">
        <v>155</v>
      </c>
      <c r="CP156">
        <v>152</v>
      </c>
      <c r="CQ156">
        <v>153</v>
      </c>
      <c r="CR156">
        <v>153</v>
      </c>
      <c r="CS156">
        <v>151</v>
      </c>
      <c r="CT156">
        <v>149</v>
      </c>
      <c r="CY156" s="335" t="s">
        <v>123</v>
      </c>
      <c r="CZ156" s="5">
        <v>20.493216127736847</v>
      </c>
      <c r="DA156" s="5">
        <f t="shared" si="177"/>
        <v>21.076504993473403</v>
      </c>
      <c r="DB156" s="7">
        <v>35.476518596725903</v>
      </c>
      <c r="DC156" s="7">
        <v>24.220623501199047</v>
      </c>
      <c r="DD156" s="7">
        <f t="shared" si="178"/>
        <v>36.323225687780429</v>
      </c>
      <c r="DE156" s="7">
        <f t="shared" si="179"/>
        <v>22.660827091845977</v>
      </c>
      <c r="DF156" s="5">
        <v>4.25</v>
      </c>
      <c r="DG156" s="5">
        <f t="shared" si="180"/>
        <v>4.3860080031394322</v>
      </c>
      <c r="DJ156">
        <v>48</v>
      </c>
      <c r="DK156" s="64"/>
      <c r="DL156" s="7">
        <v>42.250175325162118</v>
      </c>
      <c r="DM156" s="7">
        <v>11.742252226374495</v>
      </c>
      <c r="DN156" s="5">
        <v>5.338064025115461</v>
      </c>
      <c r="DO156">
        <v>33</v>
      </c>
      <c r="DQ156" s="5">
        <v>21.610888061290613</v>
      </c>
      <c r="DR156" s="5">
        <v>28.70816604596796</v>
      </c>
      <c r="DS156" s="5">
        <v>21.610888061290613</v>
      </c>
      <c r="DT156" s="5">
        <f t="shared" si="181"/>
        <v>28.70816604596796</v>
      </c>
      <c r="DU156">
        <v>1456</v>
      </c>
      <c r="DV156" s="5">
        <v>166.25</v>
      </c>
      <c r="DW156" s="7"/>
      <c r="DX156" s="7">
        <v>48</v>
      </c>
      <c r="DY156" s="5" t="s">
        <v>123</v>
      </c>
      <c r="DZ156" s="5"/>
      <c r="EA156" s="7">
        <v>59</v>
      </c>
      <c r="EB156" s="5">
        <v>12.861035422343324</v>
      </c>
      <c r="EC156" s="7">
        <v>21.610888061290613</v>
      </c>
      <c r="ED156" s="68">
        <v>34.577420898064979</v>
      </c>
      <c r="EE156">
        <v>0</v>
      </c>
    </row>
    <row r="157" spans="1:135" ht="14.45" customHeight="1" x14ac:dyDescent="0.2">
      <c r="A157" s="204">
        <v>65</v>
      </c>
      <c r="B157" s="329" t="s">
        <v>2</v>
      </c>
      <c r="C157" s="233" t="s">
        <v>61</v>
      </c>
      <c r="D157" s="158" t="str">
        <f>IFERROR(IFERROR(VLOOKUP(C157, Archive!$I$786:$P$3989, 8, FALSE), VLOOKUP(C157, Archive!$L$786:$Q$6126, 6, FALSE)), "-")</f>
        <v>-</v>
      </c>
      <c r="E157" s="156" t="str">
        <f>IFERROR(VLOOKUP(C157, Archive!$I$786:$S$3989, 11, FALSE), "-")</f>
        <v>-</v>
      </c>
      <c r="F157" s="205">
        <f ca="1">VLOOKUP($A157, Calcs!$A$3:'Calcs'!$ANA$180, 114, FALSE)</f>
        <v>0</v>
      </c>
      <c r="G157" s="206">
        <f ca="1">VLOOKUP($A157, Calcs!$A$3:'Calcs'!$ANA$180, 115, FALSE)</f>
        <v>5</v>
      </c>
      <c r="H157" s="207">
        <f ca="1">VLOOKUP($A157, Calcs!$A$3:'Calcs'!$ANA$180, 116, FALSE)</f>
        <v>1</v>
      </c>
      <c r="I157" s="208">
        <f ca="1">VLOOKUP($A157, Calcs!$A$3:'Calcs'!$ANA$180, 117, FALSE)</f>
        <v>1</v>
      </c>
      <c r="J157" s="209">
        <f ca="1">VLOOKUP($A157, Calcs!$A$3:'Calcs'!$ANA$180, 118, FALSE)</f>
        <v>0</v>
      </c>
      <c r="K157" s="210">
        <f ca="1">VLOOKUP($A157, Calcs!$A$3:'Calcs'!$ANA$180, 119, FALSE)</f>
        <v>2</v>
      </c>
      <c r="L157" s="211">
        <f ca="1">VLOOKUP($A157, Calcs!$A$3:'Calcs'!$ANA$180, 120, FALSE)</f>
        <v>0</v>
      </c>
      <c r="M157" s="212">
        <f ca="1">VLOOKUP($A157, Calcs!$A$3:'Calcs'!$ANA$180, 121, FALSE)</f>
        <v>0</v>
      </c>
      <c r="N157" s="213" t="str">
        <f t="shared" ca="1" si="146"/>
        <v>1-8</v>
      </c>
      <c r="O157" s="214">
        <f ca="1">VLOOKUP($A157, Calcs!$A$3:'Calcs'!$ANA$180, 311, FALSE)/X157</f>
        <v>25.666666666666668</v>
      </c>
      <c r="P157" s="214">
        <f ca="1">VLOOKUP($A157, Calcs!$A$3:'Calcs'!$ANA$180, 406, FALSE)/X157</f>
        <v>55.333333333333336</v>
      </c>
      <c r="Q157" s="214">
        <f t="shared" ca="1" si="147"/>
        <v>-29.666666666666668</v>
      </c>
      <c r="R157" s="215">
        <f ca="1">VLOOKUP($A157,Calcs!$A$3:'Calcs'!$ANA$180,500,FALSE)/X157</f>
        <v>3.5044444444444443</v>
      </c>
      <c r="S157" s="214">
        <f ca="1">VLOOKUP($A157, Calcs!$A$3:'Calcs'!$ANA$180, 216, FALSE)/X157</f>
        <v>57.858073580054139</v>
      </c>
      <c r="T157" s="215">
        <f ca="1">VLOOKUP($A157, Calcs!$A$3:'Calcs'!$ANA$180, 594, FALSE)/X157</f>
        <v>-10.305555555555555</v>
      </c>
      <c r="U157" s="214">
        <f ca="1">VLOOKUP($A157, Calcs!$A$3:'Calcs'!$ANA$180, 688, FALSE)/X157</f>
        <v>29.222222222222221</v>
      </c>
      <c r="V157" s="204">
        <f ca="1">VLOOKUP($A157, Calcs!$A$3:'Calcs'!$ANA$180, 782, FALSE)/X157</f>
        <v>22.111111111111111</v>
      </c>
      <c r="W157" s="220">
        <v>10</v>
      </c>
      <c r="X157" s="214">
        <f ca="1">VLOOKUP($A157, Calcs!$A$3:'Calcs'!$ANA$180, 9, FALSE)</f>
        <v>9</v>
      </c>
      <c r="Y157" s="215">
        <f t="shared" ca="1" si="148"/>
        <v>5.802155992390615</v>
      </c>
      <c r="Z157" s="215">
        <f t="shared" ca="1" si="149"/>
        <v>32.986601895455244</v>
      </c>
      <c r="AA157" s="215">
        <f t="shared" ca="1" si="150"/>
        <v>-19.361111111111114</v>
      </c>
      <c r="AB157" s="204">
        <f t="shared" ca="1" si="151"/>
        <v>29.222222222222221</v>
      </c>
      <c r="AC157" s="204">
        <f t="shared" ca="1" si="152"/>
        <v>22.111111111111111</v>
      </c>
      <c r="AD157" s="158">
        <f t="shared" ca="1" si="153"/>
        <v>8.6425282755269581</v>
      </c>
      <c r="AE157" s="215">
        <f t="shared" ca="1" si="154"/>
        <v>4.7022453265552944</v>
      </c>
      <c r="AF157" s="216">
        <f ca="1">VLOOKUP($A157,Calcs!$A$3:'Calcs'!$ANA$180,122,FALSE)</f>
        <v>1</v>
      </c>
      <c r="AG157" s="216">
        <f ca="1">VLOOKUP($A157,Calcs!$A$3:'Calcs'!$ANA$180,123,FALSE)</f>
        <v>3</v>
      </c>
      <c r="AH157" s="216">
        <f ca="1">VLOOKUP($A157,Calcs!$A$3:'Calcs'!$ANA$180,124,FALSE)*2</f>
        <v>0</v>
      </c>
      <c r="AI157" s="216">
        <f ca="1">VLOOKUP($A157,Calcs!$A$3:'Calcs'!$ANA$180,110,FALSE)*8</f>
        <v>0</v>
      </c>
      <c r="AJ157" s="216">
        <f ca="1">VLOOKUP($A157,Calcs!$A$3:'Calcs'!$ANA$180,112,FALSE)*12</f>
        <v>0</v>
      </c>
      <c r="AK157" s="157">
        <v>21</v>
      </c>
      <c r="AL157" s="216">
        <f t="shared" ca="1" si="155"/>
        <v>25</v>
      </c>
      <c r="AM157" s="352">
        <f t="shared" si="156"/>
        <v>21</v>
      </c>
      <c r="AN157" s="219">
        <v>156</v>
      </c>
      <c r="AO157" s="217">
        <f t="shared" ca="1" si="157"/>
        <v>156</v>
      </c>
      <c r="AP157" s="191">
        <f t="shared" ca="1" si="158"/>
        <v>0</v>
      </c>
      <c r="AQ157" s="155">
        <f t="shared" ca="1" si="159"/>
        <v>21.723116884182289</v>
      </c>
      <c r="AR157" s="203">
        <f t="shared" ca="1" si="160"/>
        <v>5.8823529411764701</v>
      </c>
      <c r="AS157" s="203">
        <f t="shared" ca="1" si="161"/>
        <v>27.941176470588236</v>
      </c>
      <c r="AT157" s="203">
        <f t="shared" ca="1" si="162"/>
        <v>28.9372381801263</v>
      </c>
      <c r="AU157" s="203">
        <f t="shared" ca="1" si="163"/>
        <v>25.575938566552882</v>
      </c>
      <c r="AV157" s="203">
        <f t="shared" ca="1" si="164"/>
        <v>30.967392481126151</v>
      </c>
      <c r="AW157" s="203">
        <f t="shared" ca="1" si="165"/>
        <v>12.314647020038469</v>
      </c>
      <c r="AX157" s="203">
        <f t="shared" ca="1" si="166"/>
        <v>24.641030699900099</v>
      </c>
      <c r="AY157" s="203">
        <f t="shared" ca="1" si="167"/>
        <v>34.364262133847603</v>
      </c>
      <c r="AZ157" s="203">
        <f t="shared" ca="1" si="168"/>
        <v>17.761066535531135</v>
      </c>
      <c r="BA157" s="203">
        <f t="shared" ca="1" si="169"/>
        <v>7.8299776286353469</v>
      </c>
      <c r="BB157" s="203">
        <f t="shared" ca="1" si="170"/>
        <v>21.929824561403507</v>
      </c>
      <c r="BC157" s="204">
        <v>34</v>
      </c>
      <c r="BE157">
        <f ca="1">VLOOKUP($A157, Calcs!$A$3:'Calcs'!$ANA$180, 872, FALSE)</f>
        <v>66</v>
      </c>
      <c r="BF157" s="5">
        <f t="shared" si="182"/>
        <v>2.8678991955059958</v>
      </c>
      <c r="BG157">
        <f>(IF(A157&lt;17,SoC!X$2,IF(A157&lt;33,SoC!X$3,IF(A157&lt;49,SoC!X$4,IF(A157&lt;65,SoC!X$5,IF(A157&lt;81,SoC!X$6,IF(A157&lt;97,SoC!X$7,IF(A157&lt;113,SoC!X$8,IF(A157&lt;129,SoC!X$9,IF(A157&lt;145,SoC!X$10,SoC!X$11)))))))))+IF(BX157&lt;17,SoC!X$15,IF(BX157&lt;33,SoC!X$16,IF(BX157&lt;49,SoC!X$17,IF(BX157&lt;65,SoC!X$18,IF(BX157&lt;81,SoC!X$19,IF(BX157&lt;97,SoC!X$20,IF(BX157&lt;113,SoC!X$21,IF(BX157&lt;129,SoC!X$22,IF(BX157&lt;145,SoC!X$23,SoC!X$24))))))))))/2</f>
        <v>0.57012962676356671</v>
      </c>
      <c r="BH157" s="7">
        <v>28.9372381801263</v>
      </c>
      <c r="BI157" s="7">
        <v>25.575938566552882</v>
      </c>
      <c r="BJ157" s="5">
        <v>4.7022453265552944</v>
      </c>
      <c r="BK157" s="5">
        <v>21.697479887649887</v>
      </c>
      <c r="BL157">
        <f ca="1">VLOOKUP($A157, Calcs!$A$3:'Calcs'!$AXV$180, 1058, FALSE)</f>
        <v>1307</v>
      </c>
      <c r="BM157" s="4"/>
      <c r="BN157" s="5">
        <f t="shared" si="171"/>
        <v>0.46580553761897125</v>
      </c>
      <c r="BO157" s="5" t="str">
        <f t="shared" si="172"/>
        <v>F</v>
      </c>
      <c r="BP157" s="65">
        <f t="shared" si="173"/>
        <v>-7.9983448916862248</v>
      </c>
      <c r="BQ157" s="90">
        <v>4</v>
      </c>
      <c r="BR157" s="8" t="s">
        <v>264</v>
      </c>
      <c r="BS157" s="5">
        <f t="shared" ca="1" si="174"/>
        <v>16.773321803895847</v>
      </c>
      <c r="BT157" s="5">
        <f t="shared" ca="1" si="175"/>
        <v>8.8457292511127648</v>
      </c>
      <c r="BU157" s="5">
        <f t="shared" si="176"/>
        <v>-33.939321677543688</v>
      </c>
      <c r="BV157" t="s">
        <v>920</v>
      </c>
      <c r="BX157" s="4">
        <v>155</v>
      </c>
      <c r="BY157" s="4">
        <v>13</v>
      </c>
      <c r="CA157" t="s">
        <v>1117</v>
      </c>
      <c r="CF157" s="64">
        <v>0.37554339755651567</v>
      </c>
      <c r="CG157" s="329" t="s">
        <v>61</v>
      </c>
      <c r="CK157">
        <v>156</v>
      </c>
      <c r="CL157">
        <v>155</v>
      </c>
      <c r="CM157">
        <v>155</v>
      </c>
      <c r="CN157">
        <v>154</v>
      </c>
      <c r="CO157">
        <v>159</v>
      </c>
      <c r="CP157">
        <v>159</v>
      </c>
      <c r="CQ157">
        <v>157</v>
      </c>
      <c r="CR157">
        <v>157</v>
      </c>
      <c r="CS157">
        <v>158</v>
      </c>
      <c r="CT157">
        <v>157</v>
      </c>
      <c r="CY157" s="329" t="s">
        <v>61</v>
      </c>
      <c r="CZ157" s="5">
        <v>23.002919299941556</v>
      </c>
      <c r="DA157" s="5">
        <f t="shared" si="177"/>
        <v>22.599537978928772</v>
      </c>
      <c r="DB157" s="7">
        <v>23.810568514109377</v>
      </c>
      <c r="DC157" s="7">
        <v>31.894484412470025</v>
      </c>
      <c r="DD157" s="7">
        <f t="shared" si="178"/>
        <v>25.022314241778396</v>
      </c>
      <c r="DE157" s="7">
        <f t="shared" si="179"/>
        <v>30.686766704719549</v>
      </c>
      <c r="DF157" s="5">
        <v>4.7169905660283016</v>
      </c>
      <c r="DG157" s="5">
        <f t="shared" si="180"/>
        <v>4.7477756070724508</v>
      </c>
      <c r="DJ157">
        <v>34</v>
      </c>
      <c r="DK157" s="64"/>
      <c r="DL157" s="7">
        <v>33.504534335461521</v>
      </c>
      <c r="DM157" s="7">
        <v>22.23274275046623</v>
      </c>
      <c r="DN157" s="5">
        <v>4.9632708943814956</v>
      </c>
      <c r="DO157">
        <v>38</v>
      </c>
      <c r="DQ157" s="5">
        <v>15.458135693530613</v>
      </c>
      <c r="DR157" s="5">
        <v>24.093601770147963</v>
      </c>
      <c r="DS157" s="5">
        <v>15.458135693530613</v>
      </c>
      <c r="DT157" s="5">
        <f t="shared" si="181"/>
        <v>24.093601770147963</v>
      </c>
      <c r="DU157">
        <v>1317</v>
      </c>
      <c r="DV157" s="5">
        <v>192.25</v>
      </c>
      <c r="DW157" s="7"/>
      <c r="DX157" s="7">
        <v>34</v>
      </c>
      <c r="DY157" s="5" t="s">
        <v>61</v>
      </c>
      <c r="DZ157" s="5"/>
      <c r="EA157" s="7">
        <v>41</v>
      </c>
      <c r="EB157" s="5">
        <v>8.9373297002724801</v>
      </c>
      <c r="EC157" s="7">
        <v>15.458135693530613</v>
      </c>
      <c r="ED157" s="68">
        <v>24.733017109648983</v>
      </c>
      <c r="EE157">
        <v>0</v>
      </c>
    </row>
    <row r="158" spans="1:135" ht="14.45" customHeight="1" x14ac:dyDescent="0.2">
      <c r="A158" s="204">
        <v>62</v>
      </c>
      <c r="B158" s="327" t="s">
        <v>3</v>
      </c>
      <c r="C158" s="231" t="s">
        <v>64</v>
      </c>
      <c r="D158" s="158" t="str">
        <f>IFERROR(IFERROR(VLOOKUP(C158, Archive!$I$786:$P$3989, 8, FALSE), VLOOKUP(C158, Archive!$L$786:$Q$6126, 6, FALSE)), "-")</f>
        <v>-</v>
      </c>
      <c r="E158" s="156" t="str">
        <f>IFERROR(VLOOKUP(C158, Archive!$I$786:$S$3989, 11, FALSE), "-")</f>
        <v>-</v>
      </c>
      <c r="F158" s="205">
        <f ca="1">VLOOKUP($A158, Calcs!$A$3:'Calcs'!$ANA$180, 114, FALSE)</f>
        <v>0</v>
      </c>
      <c r="G158" s="206">
        <f ca="1">VLOOKUP($A158, Calcs!$A$3:'Calcs'!$ANA$180, 115, FALSE)</f>
        <v>5</v>
      </c>
      <c r="H158" s="207">
        <f ca="1">VLOOKUP($A158, Calcs!$A$3:'Calcs'!$ANA$180, 116, FALSE)</f>
        <v>0</v>
      </c>
      <c r="I158" s="208">
        <f ca="1">VLOOKUP($A158, Calcs!$A$3:'Calcs'!$ANA$180, 117, FALSE)</f>
        <v>2</v>
      </c>
      <c r="J158" s="209">
        <f ca="1">VLOOKUP($A158, Calcs!$A$3:'Calcs'!$ANA$180, 118, FALSE)</f>
        <v>1</v>
      </c>
      <c r="K158" s="210">
        <f ca="1">VLOOKUP($A158, Calcs!$A$3:'Calcs'!$ANA$180, 119, FALSE)</f>
        <v>2</v>
      </c>
      <c r="L158" s="211">
        <f ca="1">VLOOKUP($A158, Calcs!$A$3:'Calcs'!$ANA$180, 120, FALSE)</f>
        <v>0</v>
      </c>
      <c r="M158" s="212">
        <f ca="1">VLOOKUP($A158, Calcs!$A$3:'Calcs'!$ANA$180, 121, FALSE)</f>
        <v>0</v>
      </c>
      <c r="N158" s="213" t="str">
        <f t="shared" ca="1" si="146"/>
        <v>1-9</v>
      </c>
      <c r="O158" s="214">
        <f ca="1">VLOOKUP($A158, Calcs!$A$3:'Calcs'!$ANA$180, 311, FALSE)/X158</f>
        <v>21.8</v>
      </c>
      <c r="P158" s="214">
        <f ca="1">VLOOKUP($A158, Calcs!$A$3:'Calcs'!$ANA$180, 406, FALSE)/X158</f>
        <v>47.7</v>
      </c>
      <c r="Q158" s="214">
        <f t="shared" ca="1" si="147"/>
        <v>-25.900000000000002</v>
      </c>
      <c r="R158" s="215">
        <f ca="1">VLOOKUP($A158,Calcs!$A$3:'Calcs'!$ANA$180,500,FALSE)/X158</f>
        <v>3.044</v>
      </c>
      <c r="S158" s="214">
        <f ca="1">VLOOKUP($A158, Calcs!$A$3:'Calcs'!$ANA$180, 216, FALSE)/X158</f>
        <v>48.426447910858201</v>
      </c>
      <c r="T158" s="215">
        <f ca="1">VLOOKUP($A158, Calcs!$A$3:'Calcs'!$ANA$180, 594, FALSE)/X158</f>
        <v>-8.9689999999999994</v>
      </c>
      <c r="U158" s="214">
        <f ca="1">VLOOKUP($A158, Calcs!$A$3:'Calcs'!$ANA$180, 688, FALSE)/X158</f>
        <v>23.9</v>
      </c>
      <c r="V158" s="204">
        <f ca="1">VLOOKUP($A158, Calcs!$A$3:'Calcs'!$ANA$180, 782, FALSE)/X158</f>
        <v>16.059999999999999</v>
      </c>
      <c r="W158" s="220">
        <v>10</v>
      </c>
      <c r="X158" s="214">
        <f ca="1">VLOOKUP($A158, Calcs!$A$3:'Calcs'!$ANA$180, 9, FALSE)</f>
        <v>10</v>
      </c>
      <c r="Y158" s="215">
        <f t="shared" ca="1" si="148"/>
        <v>7.9172141918528247</v>
      </c>
      <c r="Z158" s="215">
        <f t="shared" ca="1" si="149"/>
        <v>33.412116930270074</v>
      </c>
      <c r="AA158" s="215">
        <f t="shared" ca="1" si="150"/>
        <v>-16.931000000000004</v>
      </c>
      <c r="AB158" s="204">
        <f t="shared" ca="1" si="151"/>
        <v>23.9</v>
      </c>
      <c r="AC158" s="204">
        <f t="shared" ca="1" si="152"/>
        <v>16.059999999999999</v>
      </c>
      <c r="AD158" s="158">
        <f t="shared" ca="1" si="153"/>
        <v>10.266438492201367</v>
      </c>
      <c r="AE158" s="215">
        <f t="shared" ca="1" si="154"/>
        <v>4.0074929819027751</v>
      </c>
      <c r="AF158" s="216">
        <f ca="1">VLOOKUP($A158,Calcs!$A$3:'Calcs'!$ANA$180,122,FALSE)</f>
        <v>0</v>
      </c>
      <c r="AG158" s="216">
        <f ca="1">VLOOKUP($A158,Calcs!$A$3:'Calcs'!$ANA$180,123,FALSE)</f>
        <v>0</v>
      </c>
      <c r="AH158" s="216">
        <f ca="1">VLOOKUP($A158,Calcs!$A$3:'Calcs'!$ANA$180,124,FALSE)*2</f>
        <v>6</v>
      </c>
      <c r="AI158" s="216">
        <f ca="1">VLOOKUP($A158,Calcs!$A$3:'Calcs'!$ANA$180,110,FALSE)*8</f>
        <v>0</v>
      </c>
      <c r="AJ158" s="216">
        <f ca="1">VLOOKUP($A158,Calcs!$A$3:'Calcs'!$ANA$180,112,FALSE)*12</f>
        <v>0</v>
      </c>
      <c r="AK158" s="157">
        <v>23</v>
      </c>
      <c r="AL158" s="216">
        <f t="shared" ca="1" si="155"/>
        <v>29</v>
      </c>
      <c r="AM158" s="352">
        <f t="shared" si="156"/>
        <v>23</v>
      </c>
      <c r="AN158" s="218">
        <v>157</v>
      </c>
      <c r="AO158" s="217">
        <f t="shared" ca="1" si="157"/>
        <v>157</v>
      </c>
      <c r="AP158" s="191">
        <f t="shared" ca="1" si="158"/>
        <v>0</v>
      </c>
      <c r="AQ158" s="155">
        <f t="shared" ca="1" si="159"/>
        <v>18.784111352842903</v>
      </c>
      <c r="AR158" s="203">
        <f t="shared" ca="1" si="160"/>
        <v>0.6</v>
      </c>
      <c r="AS158" s="203">
        <f t="shared" ca="1" si="161"/>
        <v>8.6393333333333349</v>
      </c>
      <c r="AT158" s="203">
        <f t="shared" ca="1" si="162"/>
        <v>19.393383671198265</v>
      </c>
      <c r="AU158" s="203">
        <f t="shared" ca="1" si="163"/>
        <v>41.695819112627973</v>
      </c>
      <c r="AV158" s="203">
        <f t="shared" ca="1" si="164"/>
        <v>42.255926858531559</v>
      </c>
      <c r="AW158" s="203">
        <f t="shared" ca="1" si="165"/>
        <v>12.819336259434957</v>
      </c>
      <c r="AX158" s="203">
        <f t="shared" ca="1" si="166"/>
        <v>28.408149268595157</v>
      </c>
      <c r="AY158" s="203">
        <f t="shared" ca="1" si="167"/>
        <v>25.756732041130586</v>
      </c>
      <c r="AZ158" s="203">
        <f t="shared" ca="1" si="168"/>
        <v>19.736458298187159</v>
      </c>
      <c r="BA158" s="203">
        <f t="shared" ca="1" si="169"/>
        <v>6.2639821029082778</v>
      </c>
      <c r="BB158" s="203">
        <f t="shared" ca="1" si="170"/>
        <v>25.438596491228072</v>
      </c>
      <c r="BC158" s="204">
        <v>23</v>
      </c>
      <c r="BE158">
        <f ca="1">VLOOKUP($A158, Calcs!$A$3:'Calcs'!$ANA$180, 872, FALSE)</f>
        <v>74.5</v>
      </c>
      <c r="BF158" s="5">
        <f t="shared" si="182"/>
        <v>3.4373095165274918</v>
      </c>
      <c r="BG158">
        <f>(IF(A158&lt;17,SoC!X$2,IF(A158&lt;33,SoC!X$3,IF(A158&lt;49,SoC!X$4,IF(A158&lt;65,SoC!X$5,IF(A158&lt;81,SoC!X$6,IF(A158&lt;97,SoC!X$7,IF(A158&lt;113,SoC!X$8,IF(A158&lt;129,SoC!X$9,IF(A158&lt;145,SoC!X$10,SoC!X$11)))))))))+IF(BX158&lt;17,SoC!X$15,IF(BX158&lt;33,SoC!X$16,IF(BX158&lt;49,SoC!X$17,IF(BX158&lt;65,SoC!X$18,IF(BX158&lt;81,SoC!X$19,IF(BX158&lt;97,SoC!X$20,IF(BX158&lt;113,SoC!X$21,IF(BX158&lt;129,SoC!X$22,IF(BX158&lt;145,SoC!X$23,SoC!X$24))))))))))/2</f>
        <v>0.68995597182295898</v>
      </c>
      <c r="BH158" s="7">
        <v>19.393383671198265</v>
      </c>
      <c r="BI158" s="7">
        <v>41.695819112627973</v>
      </c>
      <c r="BJ158" s="5">
        <v>4.0074929819027751</v>
      </c>
      <c r="BK158" s="5">
        <v>18.74619033054983</v>
      </c>
      <c r="BL158">
        <f ca="1">VLOOKUP($A158, Calcs!$A$3:'Calcs'!$AXV$180, 1058, FALSE)</f>
        <v>1286</v>
      </c>
      <c r="BM158" s="4"/>
      <c r="BN158" s="5">
        <f t="shared" si="171"/>
        <v>0.4329687093838287</v>
      </c>
      <c r="BO158" s="5" t="str">
        <f t="shared" si="172"/>
        <v>F</v>
      </c>
      <c r="BP158" s="65">
        <f t="shared" si="173"/>
        <v>-8.9359789754324961</v>
      </c>
      <c r="BQ158" s="90">
        <v>5</v>
      </c>
      <c r="BR158" s="8" t="s">
        <v>259</v>
      </c>
      <c r="BS158" s="5">
        <f t="shared" ca="1" si="174"/>
        <v>14.751019370017202</v>
      </c>
      <c r="BT158" s="5">
        <f t="shared" ca="1" si="175"/>
        <v>7.7289350062548747</v>
      </c>
      <c r="BU158" s="5">
        <f t="shared" si="176"/>
        <v>-36.89061123464375</v>
      </c>
      <c r="BV158" t="s">
        <v>920</v>
      </c>
      <c r="BX158" s="4">
        <v>150</v>
      </c>
      <c r="BY158" s="4">
        <v>8</v>
      </c>
      <c r="CA158" t="s">
        <v>1117</v>
      </c>
      <c r="CF158" s="64">
        <v>0.38973196065539051</v>
      </c>
      <c r="CG158" s="327" t="s">
        <v>64</v>
      </c>
      <c r="CK158">
        <v>157</v>
      </c>
      <c r="CL158">
        <v>157</v>
      </c>
      <c r="CM158">
        <v>157</v>
      </c>
      <c r="CN158">
        <v>158</v>
      </c>
      <c r="CO158">
        <v>158</v>
      </c>
      <c r="CP158">
        <v>157</v>
      </c>
      <c r="CQ158">
        <v>159</v>
      </c>
      <c r="CR158">
        <v>159</v>
      </c>
      <c r="CS158">
        <v>159</v>
      </c>
      <c r="CT158">
        <v>160</v>
      </c>
      <c r="CY158" s="327" t="s">
        <v>64</v>
      </c>
      <c r="CZ158" s="5">
        <v>19.854989422409126</v>
      </c>
      <c r="DA158" s="5">
        <f t="shared" si="177"/>
        <v>19.375420753420432</v>
      </c>
      <c r="DB158" s="7">
        <v>19.212961985249478</v>
      </c>
      <c r="DC158" s="7">
        <v>42.685851318944842</v>
      </c>
      <c r="DD158" s="7">
        <f t="shared" si="178"/>
        <v>16.811341737093294</v>
      </c>
      <c r="DE158" s="7">
        <f t="shared" si="179"/>
        <v>40.703515970022572</v>
      </c>
      <c r="DF158" s="5">
        <v>4.364630568559039</v>
      </c>
      <c r="DG158" s="5">
        <f t="shared" si="180"/>
        <v>4.3653990457989158</v>
      </c>
      <c r="DJ158">
        <v>23</v>
      </c>
      <c r="DK158" s="64"/>
      <c r="DL158" s="7">
        <v>0</v>
      </c>
      <c r="DM158" s="7">
        <v>26.827168527566691</v>
      </c>
      <c r="DN158" s="5">
        <v>4.3707783864780545</v>
      </c>
      <c r="DO158">
        <v>38</v>
      </c>
      <c r="DQ158" s="5">
        <v>11.163931509142355</v>
      </c>
      <c r="DR158" s="5">
        <v>20.872948631856769</v>
      </c>
      <c r="DS158" s="5">
        <v>11.163931509142355</v>
      </c>
      <c r="DT158" s="5">
        <f t="shared" si="181"/>
        <v>20.872948631856769</v>
      </c>
      <c r="DU158">
        <v>1352</v>
      </c>
      <c r="DV158" s="5">
        <v>190.25</v>
      </c>
      <c r="DW158" s="7"/>
      <c r="DX158" s="7">
        <v>23</v>
      </c>
      <c r="DY158" s="5" t="s">
        <v>64</v>
      </c>
      <c r="DZ158" s="5"/>
      <c r="EA158" s="7">
        <v>23</v>
      </c>
      <c r="EB158" s="5">
        <v>5.0136239782016343</v>
      </c>
      <c r="EC158" s="7">
        <v>11.163931509142355</v>
      </c>
      <c r="ED158" s="68">
        <v>17.862290414627768</v>
      </c>
      <c r="EE158">
        <v>0</v>
      </c>
    </row>
    <row r="159" spans="1:135" ht="14.45" customHeight="1" x14ac:dyDescent="0.2">
      <c r="A159" s="204">
        <v>119</v>
      </c>
      <c r="B159" s="334" t="s">
        <v>7</v>
      </c>
      <c r="C159" s="363" t="s">
        <v>182</v>
      </c>
      <c r="D159" s="158" t="str">
        <f>IFERROR(IFERROR(VLOOKUP(C159, Archive!$I$786:$P$3989, 8, FALSE), VLOOKUP(C159, Archive!$L$786:$Q$6126, 6, FALSE)), "-")</f>
        <v>-</v>
      </c>
      <c r="E159" s="156" t="str">
        <f>IFERROR(VLOOKUP(C159, Archive!$I$786:$S$3989, 11, FALSE), "-")</f>
        <v>-</v>
      </c>
      <c r="F159" s="205">
        <f ca="1">VLOOKUP($A159, Calcs!$A$3:'Calcs'!$ANA$180, 114, FALSE)</f>
        <v>0</v>
      </c>
      <c r="G159" s="206">
        <f ca="1">VLOOKUP($A159, Calcs!$A$3:'Calcs'!$ANA$180, 115, FALSE)</f>
        <v>5</v>
      </c>
      <c r="H159" s="207">
        <f ca="1">VLOOKUP($A159, Calcs!$A$3:'Calcs'!$ANA$180, 116, FALSE)</f>
        <v>0</v>
      </c>
      <c r="I159" s="208">
        <f ca="1">VLOOKUP($A159, Calcs!$A$3:'Calcs'!$ANA$180, 117, FALSE)</f>
        <v>2</v>
      </c>
      <c r="J159" s="209">
        <f ca="1">VLOOKUP($A159, Calcs!$A$3:'Calcs'!$ANA$180, 118, FALSE)</f>
        <v>0</v>
      </c>
      <c r="K159" s="210">
        <f ca="1">VLOOKUP($A159, Calcs!$A$3:'Calcs'!$ANA$180, 119, FALSE)</f>
        <v>2</v>
      </c>
      <c r="L159" s="211">
        <f ca="1">VLOOKUP($A159, Calcs!$A$3:'Calcs'!$ANA$180, 120, FALSE)</f>
        <v>0</v>
      </c>
      <c r="M159" s="212">
        <f ca="1">VLOOKUP($A159, Calcs!$A$3:'Calcs'!$ANA$180, 121, FALSE)</f>
        <v>0</v>
      </c>
      <c r="N159" s="213" t="str">
        <f t="shared" ca="1" si="146"/>
        <v>0-9</v>
      </c>
      <c r="O159" s="214">
        <f ca="1">VLOOKUP($A159, Calcs!$A$3:'Calcs'!$ANA$180, 311, FALSE)/X159</f>
        <v>29.444444444444443</v>
      </c>
      <c r="P159" s="214">
        <f ca="1">VLOOKUP($A159, Calcs!$A$3:'Calcs'!$ANA$180, 406, FALSE)/X159</f>
        <v>62.444444444444443</v>
      </c>
      <c r="Q159" s="214">
        <f t="shared" ca="1" si="147"/>
        <v>-33</v>
      </c>
      <c r="R159" s="215">
        <f ca="1">VLOOKUP($A159,Calcs!$A$3:'Calcs'!$ANA$180,500,FALSE)/X159</f>
        <v>3.5444444444444443</v>
      </c>
      <c r="S159" s="214">
        <f ca="1">VLOOKUP($A159, Calcs!$A$3:'Calcs'!$ANA$180, 216, FALSE)/X159</f>
        <v>58.992835803053062</v>
      </c>
      <c r="T159" s="215">
        <f ca="1">VLOOKUP($A159, Calcs!$A$3:'Calcs'!$ANA$180, 594, FALSE)/X159</f>
        <v>-9.7777777777777786</v>
      </c>
      <c r="U159" s="214">
        <f ca="1">VLOOKUP($A159, Calcs!$A$3:'Calcs'!$ANA$180, 688, FALSE)/X159</f>
        <v>33.777777777777779</v>
      </c>
      <c r="V159" s="204">
        <f ca="1">VLOOKUP($A159, Calcs!$A$3:'Calcs'!$ANA$180, 782, FALSE)/X159</f>
        <v>15.766666666666667</v>
      </c>
      <c r="W159" s="220">
        <v>10</v>
      </c>
      <c r="X159" s="214">
        <f ca="1">VLOOKUP($A159, Calcs!$A$3:'Calcs'!$ANA$180, 9, FALSE)</f>
        <v>9</v>
      </c>
      <c r="Y159" s="215">
        <f t="shared" ca="1" si="148"/>
        <v>4.7962382445141065</v>
      </c>
      <c r="Z159" s="215">
        <f t="shared" ca="1" si="149"/>
        <v>42.010744450835233</v>
      </c>
      <c r="AA159" s="215">
        <f t="shared" ca="1" si="150"/>
        <v>-23.222222222222221</v>
      </c>
      <c r="AB159" s="204">
        <f t="shared" ca="1" si="151"/>
        <v>33.777777777777779</v>
      </c>
      <c r="AC159" s="204">
        <f t="shared" ca="1" si="152"/>
        <v>15.766666666666667</v>
      </c>
      <c r="AD159" s="158">
        <f t="shared" ca="1" si="153"/>
        <v>10.577010956110312</v>
      </c>
      <c r="AE159" s="215">
        <f t="shared" ca="1" si="154"/>
        <v>3.9707262140150972</v>
      </c>
      <c r="AF159" s="216">
        <f ca="1">VLOOKUP($A159,Calcs!$A$3:'Calcs'!$ANA$180,122,FALSE)</f>
        <v>0</v>
      </c>
      <c r="AG159" s="216">
        <f ca="1">VLOOKUP($A159,Calcs!$A$3:'Calcs'!$ANA$180,123,FALSE)</f>
        <v>0</v>
      </c>
      <c r="AH159" s="216">
        <f ca="1">VLOOKUP($A159,Calcs!$A$3:'Calcs'!$ANA$180,124,FALSE)*2</f>
        <v>0</v>
      </c>
      <c r="AI159" s="216">
        <f ca="1">VLOOKUP($A159,Calcs!$A$3:'Calcs'!$ANA$180,110,FALSE)*8</f>
        <v>0</v>
      </c>
      <c r="AJ159" s="216">
        <f ca="1">VLOOKUP($A159,Calcs!$A$3:'Calcs'!$ANA$180,112,FALSE)*12</f>
        <v>0</v>
      </c>
      <c r="AK159" s="157">
        <v>20</v>
      </c>
      <c r="AL159" s="216">
        <f t="shared" ca="1" si="155"/>
        <v>20</v>
      </c>
      <c r="AM159" s="352">
        <f t="shared" si="156"/>
        <v>20</v>
      </c>
      <c r="AN159" s="219">
        <v>158</v>
      </c>
      <c r="AO159" s="217">
        <f t="shared" ca="1" si="157"/>
        <v>158</v>
      </c>
      <c r="AP159" s="191">
        <f t="shared" ca="1" si="158"/>
        <v>0</v>
      </c>
      <c r="AQ159" s="155">
        <f t="shared" ca="1" si="159"/>
        <v>17.60533863345551</v>
      </c>
      <c r="AR159" s="203">
        <f t="shared" ca="1" si="160"/>
        <v>0</v>
      </c>
      <c r="AS159" s="203">
        <f t="shared" ca="1" si="161"/>
        <v>8.3333333333333339</v>
      </c>
      <c r="AT159" s="203">
        <f t="shared" ca="1" si="162"/>
        <v>37.075013637216138</v>
      </c>
      <c r="AU159" s="203">
        <f t="shared" ca="1" si="163"/>
        <v>10.558873720136519</v>
      </c>
      <c r="AV159" s="203">
        <f t="shared" ca="1" si="164"/>
        <v>25.598586516054606</v>
      </c>
      <c r="AW159" s="203">
        <f t="shared" ca="1" si="165"/>
        <v>23.017882557795971</v>
      </c>
      <c r="AX159" s="203">
        <f t="shared" ca="1" si="166"/>
        <v>18.655599294744725</v>
      </c>
      <c r="AY159" s="203">
        <f t="shared" ca="1" si="167"/>
        <v>25.301215678442507</v>
      </c>
      <c r="AZ159" s="203">
        <f t="shared" ca="1" si="168"/>
        <v>20.10268801787835</v>
      </c>
      <c r="BA159" s="203">
        <f t="shared" ca="1" si="169"/>
        <v>10.663683818046234</v>
      </c>
      <c r="BB159" s="203">
        <f t="shared" ca="1" si="170"/>
        <v>17.543859649122805</v>
      </c>
      <c r="BC159" s="204">
        <v>54</v>
      </c>
      <c r="BE159">
        <f ca="1">VLOOKUP($A159, Calcs!$A$3:'Calcs'!$ANA$180, 872, FALSE)</f>
        <v>65</v>
      </c>
      <c r="BF159" s="5">
        <f t="shared" si="182"/>
        <v>4.7319097649077433</v>
      </c>
      <c r="BG159">
        <f>(IF(A159&lt;17,SoC!X$2,IF(A159&lt;33,SoC!X$3,IF(A159&lt;49,SoC!X$4,IF(A159&lt;65,SoC!X$5,IF(A159&lt;81,SoC!X$6,IF(A159&lt;97,SoC!X$7,IF(A159&lt;113,SoC!X$8,IF(A159&lt;129,SoC!X$9,IF(A159&lt;145,SoC!X$10,SoC!X$11)))))))))+IF(BX159&lt;17,SoC!X$15,IF(BX159&lt;33,SoC!X$16,IF(BX159&lt;49,SoC!X$17,IF(BX159&lt;65,SoC!X$18,IF(BX159&lt;81,SoC!X$19,IF(BX159&lt;97,SoC!X$20,IF(BX159&lt;113,SoC!X$21,IF(BX159&lt;129,SoC!X$22,IF(BX159&lt;145,SoC!X$23,SoC!X$24))))))))))/2</f>
        <v>0.7121329883358658</v>
      </c>
      <c r="BH159" s="7">
        <v>37.075013637216138</v>
      </c>
      <c r="BI159" s="7">
        <v>10.558873720136519</v>
      </c>
      <c r="BJ159" s="5">
        <v>3.9707262140150972</v>
      </c>
      <c r="BK159" s="5">
        <v>17.598710927253464</v>
      </c>
      <c r="BL159">
        <f ca="1">VLOOKUP($A159, Calcs!$A$3:'Calcs'!$AXV$180, 1058, FALSE)</f>
        <v>1345</v>
      </c>
      <c r="BM159" s="4"/>
      <c r="BN159" s="5">
        <f t="shared" si="171"/>
        <v>0.41950817545375041</v>
      </c>
      <c r="BO159" s="5" t="str">
        <f t="shared" si="172"/>
        <v>F</v>
      </c>
      <c r="BP159" s="65">
        <f t="shared" si="173"/>
        <v>-9.1838582400356081</v>
      </c>
      <c r="BQ159" s="90">
        <v>7</v>
      </c>
      <c r="BR159" s="8" t="s">
        <v>267</v>
      </c>
      <c r="BS159" s="5">
        <f t="shared" ca="1" si="174"/>
        <v>16.319770987755504</v>
      </c>
      <c r="BT159" s="5">
        <f t="shared" ca="1" si="175"/>
        <v>8.0797303016731874</v>
      </c>
      <c r="BU159" s="5">
        <f t="shared" si="176"/>
        <v>-38.038090637940115</v>
      </c>
      <c r="BV159" t="s">
        <v>920</v>
      </c>
      <c r="BX159" s="4">
        <v>145</v>
      </c>
      <c r="BY159" s="4">
        <v>5</v>
      </c>
      <c r="CA159" t="s">
        <v>1117</v>
      </c>
      <c r="CF159" s="64">
        <v>0.56095477105699043</v>
      </c>
      <c r="CG159" s="334" t="s">
        <v>182</v>
      </c>
      <c r="CK159">
        <v>158</v>
      </c>
      <c r="CL159">
        <v>158</v>
      </c>
      <c r="CM159">
        <v>158</v>
      </c>
      <c r="CN159">
        <v>157</v>
      </c>
      <c r="CO159">
        <v>154</v>
      </c>
      <c r="CP159">
        <v>153</v>
      </c>
      <c r="CQ159">
        <v>151</v>
      </c>
      <c r="CR159">
        <v>151</v>
      </c>
      <c r="CS159">
        <v>146</v>
      </c>
      <c r="CT159">
        <v>147</v>
      </c>
      <c r="CY159" s="334" t="s">
        <v>182</v>
      </c>
      <c r="CZ159" s="5">
        <v>16.852502352164013</v>
      </c>
      <c r="DA159" s="5">
        <f t="shared" si="177"/>
        <v>18.20542679641731</v>
      </c>
      <c r="DB159" s="7">
        <v>30.589389845283677</v>
      </c>
      <c r="DC159" s="7">
        <v>11.031175059952037</v>
      </c>
      <c r="DD159" s="7">
        <f t="shared" si="178"/>
        <v>30.929548889936676</v>
      </c>
      <c r="DE159" s="7">
        <f t="shared" si="179"/>
        <v>12.350751712481802</v>
      </c>
      <c r="DF159" s="5">
        <v>3.8062448686336512</v>
      </c>
      <c r="DG159" s="5">
        <f t="shared" si="180"/>
        <v>4.0169862917475285</v>
      </c>
      <c r="DJ159">
        <v>54</v>
      </c>
      <c r="DK159" s="64"/>
      <c r="DL159" s="7">
        <v>33.310662202507672</v>
      </c>
      <c r="DM159" s="7">
        <v>21.587788280190146</v>
      </c>
      <c r="DN159" s="5">
        <v>5.492176253544673</v>
      </c>
      <c r="DO159">
        <v>44</v>
      </c>
      <c r="DQ159" s="5">
        <v>24.486740464217586</v>
      </c>
      <c r="DR159" s="5">
        <v>30.865055348163189</v>
      </c>
      <c r="DS159" s="5">
        <v>24.486740464217586</v>
      </c>
      <c r="DT159" s="5">
        <f t="shared" si="181"/>
        <v>30.865055348163189</v>
      </c>
      <c r="DU159">
        <v>1486</v>
      </c>
      <c r="DV159" s="5">
        <v>219.75</v>
      </c>
      <c r="DW159" s="7"/>
      <c r="DX159" s="7">
        <v>54</v>
      </c>
      <c r="DY159" s="5" t="s">
        <v>182</v>
      </c>
      <c r="DZ159" s="5"/>
      <c r="EA159" s="7">
        <v>65</v>
      </c>
      <c r="EB159" s="5">
        <v>14.168937329700274</v>
      </c>
      <c r="EC159" s="7">
        <v>24.486740464217586</v>
      </c>
      <c r="ED159" s="68">
        <v>39.178784742748142</v>
      </c>
      <c r="EE159">
        <v>0</v>
      </c>
    </row>
    <row r="160" spans="1:135" ht="14.45" customHeight="1" x14ac:dyDescent="0.2">
      <c r="A160" s="204">
        <v>121</v>
      </c>
      <c r="B160" s="334" t="s">
        <v>7</v>
      </c>
      <c r="C160" s="363" t="s">
        <v>184</v>
      </c>
      <c r="D160" s="158" t="str">
        <f>IFERROR(IFERROR(VLOOKUP(C160, Archive!$I$786:$P$3989, 8, FALSE), VLOOKUP(C160, Archive!$L$786:$Q$6126, 6, FALSE)), "-")</f>
        <v>-</v>
      </c>
      <c r="E160" s="156" t="str">
        <f>IFERROR(VLOOKUP(C160, Archive!$I$786:$S$3989, 11, FALSE), "-")</f>
        <v>-</v>
      </c>
      <c r="F160" s="205">
        <f ca="1">VLOOKUP($A160, Calcs!$A$3:'Calcs'!$ANA$180, 114, FALSE)</f>
        <v>0</v>
      </c>
      <c r="G160" s="206">
        <f ca="1">VLOOKUP($A160, Calcs!$A$3:'Calcs'!$ANA$180, 115, FALSE)</f>
        <v>5</v>
      </c>
      <c r="H160" s="207">
        <f ca="1">VLOOKUP($A160, Calcs!$A$3:'Calcs'!$ANA$180, 116, FALSE)</f>
        <v>0</v>
      </c>
      <c r="I160" s="208">
        <f ca="1">VLOOKUP($A160, Calcs!$A$3:'Calcs'!$ANA$180, 117, FALSE)</f>
        <v>2</v>
      </c>
      <c r="J160" s="209">
        <f ca="1">VLOOKUP($A160, Calcs!$A$3:'Calcs'!$ANA$180, 118, FALSE)</f>
        <v>0</v>
      </c>
      <c r="K160" s="210">
        <f ca="1">VLOOKUP($A160, Calcs!$A$3:'Calcs'!$ANA$180, 119, FALSE)</f>
        <v>2</v>
      </c>
      <c r="L160" s="211">
        <f ca="1">VLOOKUP($A160, Calcs!$A$3:'Calcs'!$ANA$180, 120, FALSE)</f>
        <v>0</v>
      </c>
      <c r="M160" s="212">
        <f ca="1">VLOOKUP($A160, Calcs!$A$3:'Calcs'!$ANA$180, 121, FALSE)</f>
        <v>0</v>
      </c>
      <c r="N160" s="213" t="str">
        <f t="shared" ca="1" si="146"/>
        <v>0-9</v>
      </c>
      <c r="O160" s="214">
        <f ca="1">VLOOKUP($A160, Calcs!$A$3:'Calcs'!$ANA$180, 311, FALSE)/X160</f>
        <v>17.444444444444443</v>
      </c>
      <c r="P160" s="214">
        <f ca="1">VLOOKUP($A160, Calcs!$A$3:'Calcs'!$ANA$180, 406, FALSE)/X160</f>
        <v>67.444444444444443</v>
      </c>
      <c r="Q160" s="214">
        <f t="shared" ca="1" si="147"/>
        <v>-50</v>
      </c>
      <c r="R160" s="215">
        <f ca="1">VLOOKUP($A160,Calcs!$A$3:'Calcs'!$ANA$180,500,FALSE)/X160</f>
        <v>2.7488888888888892</v>
      </c>
      <c r="S160" s="214">
        <f ca="1">VLOOKUP($A160, Calcs!$A$3:'Calcs'!$ANA$180, 216, FALSE)/X160</f>
        <v>66.688064822309315</v>
      </c>
      <c r="T160" s="215">
        <f ca="1">VLOOKUP($A160, Calcs!$A$3:'Calcs'!$ANA$180, 594, FALSE)/X160</f>
        <v>-14.743333333333332</v>
      </c>
      <c r="U160" s="214">
        <f ca="1">VLOOKUP($A160, Calcs!$A$3:'Calcs'!$ANA$180, 688, FALSE)/X160</f>
        <v>37.222222222222221</v>
      </c>
      <c r="V160" s="204">
        <f ca="1">VLOOKUP($A160, Calcs!$A$3:'Calcs'!$ANA$180, 782, FALSE)/X160</f>
        <v>10.455555555555556</v>
      </c>
      <c r="W160" s="220">
        <v>5</v>
      </c>
      <c r="X160" s="214">
        <f ca="1">VLOOKUP($A160, Calcs!$A$3:'Calcs'!$ANA$180, 9, FALSE)</f>
        <v>9</v>
      </c>
      <c r="Y160" s="215">
        <f t="shared" ca="1" si="148"/>
        <v>0</v>
      </c>
      <c r="Z160" s="215">
        <f t="shared" ca="1" si="149"/>
        <v>73.814659508092774</v>
      </c>
      <c r="AA160" s="215">
        <f t="shared" ca="1" si="150"/>
        <v>-35.256666666666668</v>
      </c>
      <c r="AB160" s="204">
        <f t="shared" ca="1" si="151"/>
        <v>37.222222222222221</v>
      </c>
      <c r="AC160" s="204">
        <f t="shared" ca="1" si="152"/>
        <v>10.455555555555556</v>
      </c>
      <c r="AD160" s="158">
        <f t="shared" ca="1" si="153"/>
        <v>0</v>
      </c>
      <c r="AE160" s="215">
        <f t="shared" ca="1" si="154"/>
        <v>3.2335051500740732</v>
      </c>
      <c r="AF160" s="216">
        <f ca="1">VLOOKUP($A160,Calcs!$A$3:'Calcs'!$ANA$180,122,FALSE)</f>
        <v>0</v>
      </c>
      <c r="AG160" s="216">
        <f ca="1">VLOOKUP($A160,Calcs!$A$3:'Calcs'!$ANA$180,123,FALSE)</f>
        <v>0</v>
      </c>
      <c r="AH160" s="216">
        <f ca="1">VLOOKUP($A160,Calcs!$A$3:'Calcs'!$ANA$180,124,FALSE)*2</f>
        <v>0</v>
      </c>
      <c r="AI160" s="216">
        <f ca="1">VLOOKUP($A160,Calcs!$A$3:'Calcs'!$ANA$180,110,FALSE)*8</f>
        <v>0</v>
      </c>
      <c r="AJ160" s="216">
        <f ca="1">VLOOKUP($A160,Calcs!$A$3:'Calcs'!$ANA$180,112,FALSE)*12</f>
        <v>0</v>
      </c>
      <c r="AK160" s="157">
        <v>20</v>
      </c>
      <c r="AL160" s="216">
        <f t="shared" ca="1" si="155"/>
        <v>20</v>
      </c>
      <c r="AM160" s="352">
        <f t="shared" si="156"/>
        <v>20</v>
      </c>
      <c r="AN160" s="218">
        <v>159</v>
      </c>
      <c r="AO160" s="217">
        <f t="shared" ca="1" si="157"/>
        <v>159</v>
      </c>
      <c r="AP160" s="191">
        <f t="shared" ca="1" si="158"/>
        <v>0</v>
      </c>
      <c r="AQ160" s="155">
        <f t="shared" ca="1" si="159"/>
        <v>13.170353086937372</v>
      </c>
      <c r="AR160" s="203">
        <f t="shared" ca="1" si="160"/>
        <v>0</v>
      </c>
      <c r="AS160" s="203">
        <f t="shared" ca="1" si="161"/>
        <v>8.3333333333333339</v>
      </c>
      <c r="AT160" s="203">
        <f t="shared" ca="1" si="162"/>
        <v>0</v>
      </c>
      <c r="AU160" s="203">
        <f t="shared" ca="1" si="163"/>
        <v>0</v>
      </c>
      <c r="AV160" s="203">
        <f t="shared" ca="1" si="164"/>
        <v>0</v>
      </c>
      <c r="AW160" s="203">
        <f t="shared" ca="1" si="165"/>
        <v>60.739449099064572</v>
      </c>
      <c r="AX160" s="203">
        <f t="shared" ca="1" si="166"/>
        <v>0</v>
      </c>
      <c r="AY160" s="203">
        <f t="shared" ca="1" si="167"/>
        <v>16.167525750370366</v>
      </c>
      <c r="AZ160" s="203">
        <f t="shared" ca="1" si="168"/>
        <v>0</v>
      </c>
      <c r="BA160" s="203">
        <f t="shared" ca="1" si="169"/>
        <v>12.677106636838181</v>
      </c>
      <c r="BB160" s="203">
        <f t="shared" ca="1" si="170"/>
        <v>17.543859649122805</v>
      </c>
      <c r="BC160" s="204">
        <v>43</v>
      </c>
      <c r="BE160">
        <f ca="1">VLOOKUP($A160, Calcs!$A$3:'Calcs'!$ANA$180, 872, FALSE)</f>
        <v>57</v>
      </c>
      <c r="BF160" s="5">
        <f t="shared" si="182"/>
        <v>3.7911742605568426</v>
      </c>
      <c r="BG160">
        <f>(IF(A160&lt;17,SoC!X$2,IF(A160&lt;33,SoC!X$3,IF(A160&lt;49,SoC!X$4,IF(A160&lt;65,SoC!X$5,IF(A160&lt;81,SoC!X$6,IF(A160&lt;97,SoC!X$7,IF(A160&lt;113,SoC!X$8,IF(A160&lt;129,SoC!X$9,IF(A160&lt;145,SoC!X$10,SoC!X$11)))))))))+IF(BX160&lt;17,SoC!X$15,IF(BX160&lt;33,SoC!X$16,IF(BX160&lt;49,SoC!X$17,IF(BX160&lt;65,SoC!X$18,IF(BX160&lt;81,SoC!X$19,IF(BX160&lt;97,SoC!X$20,IF(BX160&lt;113,SoC!X$21,IF(BX160&lt;129,SoC!X$22,IF(BX160&lt;145,SoC!X$23,SoC!X$24))))))))))/2</f>
        <v>1.1068646197002763</v>
      </c>
      <c r="BH160" s="7">
        <v>0</v>
      </c>
      <c r="BI160" s="7">
        <v>0</v>
      </c>
      <c r="BJ160" s="5">
        <v>3.2335051500740732</v>
      </c>
      <c r="BK160" s="5">
        <v>13.186237675947385</v>
      </c>
      <c r="BL160">
        <f ca="1">VLOOKUP($A160, Calcs!$A$3:'Calcs'!$AXV$180, 1058, FALSE)</f>
        <v>1372</v>
      </c>
      <c r="BM160" s="4"/>
      <c r="BN160" s="5">
        <f t="shared" si="171"/>
        <v>0.36312859534808584</v>
      </c>
      <c r="BO160" s="5" t="str">
        <f t="shared" si="172"/>
        <v>F</v>
      </c>
      <c r="BP160" s="65">
        <f t="shared" si="173"/>
        <v>-10.434963422267337</v>
      </c>
      <c r="BQ160" s="90">
        <v>6</v>
      </c>
      <c r="BR160" s="8" t="s">
        <v>265</v>
      </c>
      <c r="BS160" s="5">
        <f t="shared" ca="1" si="174"/>
        <v>16.698580459715316</v>
      </c>
      <c r="BT160" s="5">
        <f t="shared" ca="1" si="175"/>
        <v>7.5441291379638793</v>
      </c>
      <c r="BU160" s="5">
        <f t="shared" si="176"/>
        <v>-42.450563889246197</v>
      </c>
      <c r="BV160" t="s">
        <v>915</v>
      </c>
      <c r="BX160" s="4">
        <v>65</v>
      </c>
      <c r="BY160" s="4">
        <v>2</v>
      </c>
      <c r="CA160" t="s">
        <v>1117</v>
      </c>
      <c r="CF160" s="64">
        <v>0.66675973952149803</v>
      </c>
      <c r="CG160" s="334" t="s">
        <v>184</v>
      </c>
      <c r="CK160">
        <v>159</v>
      </c>
      <c r="CL160">
        <v>159</v>
      </c>
      <c r="CM160">
        <v>159</v>
      </c>
      <c r="CN160">
        <v>159</v>
      </c>
      <c r="CO160">
        <v>157</v>
      </c>
      <c r="CP160">
        <v>158</v>
      </c>
      <c r="CQ160">
        <v>158</v>
      </c>
      <c r="CR160">
        <v>158</v>
      </c>
      <c r="CS160">
        <v>153</v>
      </c>
      <c r="CT160">
        <v>152</v>
      </c>
      <c r="CY160" s="334" t="s">
        <v>184</v>
      </c>
      <c r="CZ160" s="5">
        <v>13.921420885202618</v>
      </c>
      <c r="DA160" s="5">
        <f t="shared" si="177"/>
        <v>15.082626460858569</v>
      </c>
      <c r="DB160" s="7">
        <v>0</v>
      </c>
      <c r="DC160" s="7">
        <v>0</v>
      </c>
      <c r="DD160" s="7">
        <f t="shared" si="178"/>
        <v>3.2789756107697383</v>
      </c>
      <c r="DE160" s="7">
        <f t="shared" si="179"/>
        <v>2.6155254704146715</v>
      </c>
      <c r="DF160" s="5">
        <v>3.3763886032268262</v>
      </c>
      <c r="DG160" s="5">
        <f t="shared" si="180"/>
        <v>3.5603840874213812</v>
      </c>
      <c r="DJ160">
        <v>43</v>
      </c>
      <c r="DK160" s="64"/>
      <c r="DL160" s="7">
        <v>26.231804886157907</v>
      </c>
      <c r="DM160" s="7">
        <v>20.924203763317372</v>
      </c>
      <c r="DN160" s="5">
        <v>4.8483524767832664</v>
      </c>
      <c r="DO160">
        <v>29</v>
      </c>
      <c r="DQ160" s="5">
        <v>19.384074846228824</v>
      </c>
      <c r="DR160" s="5">
        <v>27.038056134671617</v>
      </c>
      <c r="DS160" s="5">
        <v>19.384074846228824</v>
      </c>
      <c r="DT160" s="5">
        <f t="shared" si="181"/>
        <v>27.038056134671617</v>
      </c>
      <c r="DU160">
        <v>1434</v>
      </c>
      <c r="DV160" s="5">
        <v>145.25</v>
      </c>
      <c r="DW160" s="7"/>
      <c r="DX160" s="7">
        <v>43</v>
      </c>
      <c r="DY160" s="5" t="s">
        <v>184</v>
      </c>
      <c r="DZ160" s="5"/>
      <c r="EA160" s="7">
        <v>52</v>
      </c>
      <c r="EB160" s="5">
        <v>11.335149863760218</v>
      </c>
      <c r="EC160" s="7">
        <v>19.384074846228824</v>
      </c>
      <c r="ED160" s="68">
        <v>31.01451975396612</v>
      </c>
      <c r="EE160">
        <v>0</v>
      </c>
    </row>
    <row r="161" spans="1:135" ht="14.45" customHeight="1" x14ac:dyDescent="0.2">
      <c r="A161" s="204">
        <v>85</v>
      </c>
      <c r="B161" s="326" t="s">
        <v>1</v>
      </c>
      <c r="C161" s="230" t="s">
        <v>42</v>
      </c>
      <c r="D161" s="158" t="str">
        <f>IFERROR(IFERROR(VLOOKUP(C161, Archive!$I$786:$P$3989, 8, FALSE), VLOOKUP(C161, Archive!$L$786:$Q$6126, 6, FALSE)), "-")</f>
        <v>-</v>
      </c>
      <c r="E161" s="156" t="str">
        <f>IFERROR(VLOOKUP(C161, Archive!$I$786:$S$3989, 11, FALSE), "-")</f>
        <v>-</v>
      </c>
      <c r="F161" s="205">
        <f ca="1">VLOOKUP($A161, Calcs!$A$3:'Calcs'!$ANA$180, 114, FALSE)</f>
        <v>0</v>
      </c>
      <c r="G161" s="206">
        <f ca="1">VLOOKUP($A161, Calcs!$A$3:'Calcs'!$ANA$180, 115, FALSE)</f>
        <v>5</v>
      </c>
      <c r="H161" s="207">
        <f ca="1">VLOOKUP($A161, Calcs!$A$3:'Calcs'!$ANA$180, 116, FALSE)</f>
        <v>0</v>
      </c>
      <c r="I161" s="208">
        <f ca="1">VLOOKUP($A161, Calcs!$A$3:'Calcs'!$ANA$180, 117, FALSE)</f>
        <v>2</v>
      </c>
      <c r="J161" s="209">
        <f ca="1">VLOOKUP($A161, Calcs!$A$3:'Calcs'!$ANA$180, 118, FALSE)</f>
        <v>0</v>
      </c>
      <c r="K161" s="210">
        <f ca="1">VLOOKUP($A161, Calcs!$A$3:'Calcs'!$ANA$180, 119, FALSE)</f>
        <v>3</v>
      </c>
      <c r="L161" s="211">
        <f ca="1">VLOOKUP($A161, Calcs!$A$3:'Calcs'!$ANA$180, 120, FALSE)</f>
        <v>0</v>
      </c>
      <c r="M161" s="212">
        <f ca="1">VLOOKUP($A161, Calcs!$A$3:'Calcs'!$ANA$180, 121, FALSE)</f>
        <v>0</v>
      </c>
      <c r="N161" s="213" t="str">
        <f t="shared" ca="1" si="146"/>
        <v>0-10</v>
      </c>
      <c r="O161" s="214">
        <f ca="1">VLOOKUP($A161, Calcs!$A$3:'Calcs'!$ANA$180, 311, FALSE)/X161</f>
        <v>22.7</v>
      </c>
      <c r="P161" s="214">
        <f ca="1">VLOOKUP($A161, Calcs!$A$3:'Calcs'!$ANA$180, 406, FALSE)/X161</f>
        <v>65.099999999999994</v>
      </c>
      <c r="Q161" s="214">
        <f t="shared" ca="1" si="147"/>
        <v>-42.399999999999991</v>
      </c>
      <c r="R161" s="215">
        <f ca="1">VLOOKUP($A161,Calcs!$A$3:'Calcs'!$ANA$180,500,FALSE)/X161</f>
        <v>3.2670000000000003</v>
      </c>
      <c r="S161" s="214">
        <f ca="1">VLOOKUP($A161, Calcs!$A$3:'Calcs'!$ANA$180, 216, FALSE)/X161</f>
        <v>60.207195891505805</v>
      </c>
      <c r="T161" s="215">
        <f ca="1">VLOOKUP($A161, Calcs!$A$3:'Calcs'!$ANA$180, 594, FALSE)/X161</f>
        <v>-11.827</v>
      </c>
      <c r="U161" s="214">
        <f ca="1">VLOOKUP($A161, Calcs!$A$3:'Calcs'!$ANA$180, 688, FALSE)/X161</f>
        <v>30.3</v>
      </c>
      <c r="V161" s="204">
        <f ca="1">VLOOKUP($A161, Calcs!$A$3:'Calcs'!$ANA$180, 782, FALSE)/X161</f>
        <v>12.03</v>
      </c>
      <c r="W161" s="220">
        <v>10</v>
      </c>
      <c r="X161" s="214">
        <f ca="1">VLOOKUP($A161, Calcs!$A$3:'Calcs'!$ANA$180, 9, FALSE)</f>
        <v>10</v>
      </c>
      <c r="Y161" s="215">
        <f t="shared" ca="1" si="148"/>
        <v>2.326293235384147</v>
      </c>
      <c r="Z161" s="215">
        <f t="shared" ca="1" si="149"/>
        <v>35.730372040246166</v>
      </c>
      <c r="AA161" s="215">
        <f t="shared" ca="1" si="150"/>
        <v>-30.572999999999993</v>
      </c>
      <c r="AB161" s="204">
        <f t="shared" ca="1" si="151"/>
        <v>30.3</v>
      </c>
      <c r="AC161" s="204">
        <f t="shared" ca="1" si="152"/>
        <v>12.03</v>
      </c>
      <c r="AD161" s="158">
        <f t="shared" ca="1" si="153"/>
        <v>5.1861538425690421</v>
      </c>
      <c r="AE161" s="215">
        <f t="shared" ca="1" si="154"/>
        <v>3.4684290392049251</v>
      </c>
      <c r="AF161" s="216">
        <f ca="1">VLOOKUP($A161,Calcs!$A$3:'Calcs'!$ANA$180,122,FALSE)</f>
        <v>0</v>
      </c>
      <c r="AG161" s="216">
        <f ca="1">VLOOKUP($A161,Calcs!$A$3:'Calcs'!$ANA$180,123,FALSE)</f>
        <v>0</v>
      </c>
      <c r="AH161" s="216">
        <f ca="1">VLOOKUP($A161,Calcs!$A$3:'Calcs'!$ANA$180,124,FALSE)*2</f>
        <v>0</v>
      </c>
      <c r="AI161" s="216">
        <f ca="1">VLOOKUP($A161,Calcs!$A$3:'Calcs'!$ANA$180,110,FALSE)*8</f>
        <v>0</v>
      </c>
      <c r="AJ161" s="216">
        <f ca="1">VLOOKUP($A161,Calcs!$A$3:'Calcs'!$ANA$180,112,FALSE)*12</f>
        <v>0</v>
      </c>
      <c r="AK161" s="157">
        <v>20</v>
      </c>
      <c r="AL161" s="216">
        <f t="shared" ca="1" si="155"/>
        <v>20</v>
      </c>
      <c r="AM161" s="352">
        <f t="shared" si="156"/>
        <v>20</v>
      </c>
      <c r="AN161" s="219">
        <v>160</v>
      </c>
      <c r="AO161" s="217">
        <f t="shared" ca="1" si="157"/>
        <v>160</v>
      </c>
      <c r="AP161" s="191">
        <f t="shared" ca="1" si="158"/>
        <v>0</v>
      </c>
      <c r="AQ161" s="155">
        <f t="shared" ca="1" si="159"/>
        <v>11.050316168012696</v>
      </c>
      <c r="AR161" s="203">
        <f t="shared" ca="1" si="160"/>
        <v>0</v>
      </c>
      <c r="AS161" s="203">
        <f t="shared" ca="1" si="161"/>
        <v>8.3333333333333339</v>
      </c>
      <c r="AT161" s="203">
        <f t="shared" ca="1" si="162"/>
        <v>21.785438581648133</v>
      </c>
      <c r="AU161" s="203">
        <f t="shared" ca="1" si="163"/>
        <v>4.9509385665529093</v>
      </c>
      <c r="AV161" s="203">
        <f t="shared" ca="1" si="164"/>
        <v>12.415942580793649</v>
      </c>
      <c r="AW161" s="203">
        <f t="shared" ca="1" si="165"/>
        <v>15.568941590513333</v>
      </c>
      <c r="AX161" s="203">
        <f t="shared" ca="1" si="166"/>
        <v>7.2605435977414423</v>
      </c>
      <c r="AY161" s="203">
        <f t="shared" ca="1" si="167"/>
        <v>19.078080080637918</v>
      </c>
      <c r="AZ161" s="203">
        <f t="shared" ca="1" si="168"/>
        <v>13.084127758013922</v>
      </c>
      <c r="BA161" s="203">
        <f t="shared" ca="1" si="169"/>
        <v>0</v>
      </c>
      <c r="BB161" s="203">
        <f t="shared" ca="1" si="170"/>
        <v>17.543859649122805</v>
      </c>
      <c r="BC161" s="204">
        <v>29</v>
      </c>
      <c r="BE161">
        <f ca="1">VLOOKUP($A161, Calcs!$A$3:'Calcs'!$ANA$180, 872, FALSE)</f>
        <v>99</v>
      </c>
      <c r="BF161" s="5">
        <f t="shared" si="182"/>
        <v>6.1042465212808326</v>
      </c>
      <c r="BG161">
        <f>(IF(A161&lt;17,SoC!X$2,IF(A161&lt;33,SoC!X$3,IF(A161&lt;49,SoC!X$4,IF(A161&lt;65,SoC!X$5,IF(A161&lt;81,SoC!X$6,IF(A161&lt;97,SoC!X$7,IF(A161&lt;113,SoC!X$8,IF(A161&lt;129,SoC!X$9,IF(A161&lt;145,SoC!X$10,SoC!X$11)))))))))+IF(BX161&lt;17,SoC!X$15,IF(BX161&lt;33,SoC!X$16,IF(BX161&lt;49,SoC!X$17,IF(BX161&lt;65,SoC!X$18,IF(BX161&lt;81,SoC!X$19,IF(BX161&lt;97,SoC!X$20,IF(BX161&lt;113,SoC!X$21,IF(BX161&lt;129,SoC!X$22,IF(BX161&lt;145,SoC!X$23,SoC!X$24))))))))))/2</f>
        <v>0.59345683703045704</v>
      </c>
      <c r="BH161" s="7">
        <v>21.785438581648133</v>
      </c>
      <c r="BI161" s="7">
        <v>4.9509385665529093</v>
      </c>
      <c r="BJ161" s="5">
        <v>3.4684290392049251</v>
      </c>
      <c r="BK161" s="5">
        <v>11.042465212808322</v>
      </c>
      <c r="BL161">
        <f ca="1">VLOOKUP($A161, Calcs!$A$3:'Calcs'!$AXV$180, 1058, FALSE)</f>
        <v>1202</v>
      </c>
      <c r="BM161" s="4"/>
      <c r="BN161" s="5">
        <f t="shared" si="171"/>
        <v>0.33230204953939607</v>
      </c>
      <c r="BO161" s="5" t="str">
        <f t="shared" si="172"/>
        <v>F</v>
      </c>
      <c r="BP161" s="65">
        <f t="shared" si="173"/>
        <v>-10.746255970329724</v>
      </c>
      <c r="BQ161" s="90">
        <v>10</v>
      </c>
      <c r="BR161" s="8" t="s">
        <v>269</v>
      </c>
      <c r="BS161" s="5">
        <f t="shared" ca="1" si="174"/>
        <v>15.502721824739032</v>
      </c>
      <c r="BT161" s="5">
        <f t="shared" ca="1" si="175"/>
        <v>6.8239437235009248</v>
      </c>
      <c r="BU161" s="5">
        <f t="shared" si="176"/>
        <v>-44.594336352385255</v>
      </c>
      <c r="BV161" t="s">
        <v>920</v>
      </c>
      <c r="BX161" s="4">
        <v>149</v>
      </c>
      <c r="BY161" s="4">
        <v>1</v>
      </c>
      <c r="CA161" t="s">
        <v>1117</v>
      </c>
      <c r="CF161" s="64">
        <v>0.38662456648593257</v>
      </c>
      <c r="CG161" s="326" t="s">
        <v>42</v>
      </c>
      <c r="CK161">
        <v>160</v>
      </c>
      <c r="CL161">
        <v>160</v>
      </c>
      <c r="CM161">
        <v>160</v>
      </c>
      <c r="CN161">
        <v>160</v>
      </c>
      <c r="CO161">
        <v>160</v>
      </c>
      <c r="CP161">
        <v>160</v>
      </c>
      <c r="CQ161">
        <v>160</v>
      </c>
      <c r="CR161">
        <v>160</v>
      </c>
      <c r="CS161">
        <v>160</v>
      </c>
      <c r="CT161">
        <v>159</v>
      </c>
      <c r="CY161" s="326" t="s">
        <v>42</v>
      </c>
      <c r="CZ161" s="5">
        <v>12.317681973687741</v>
      </c>
      <c r="DA161" s="5">
        <f t="shared" si="177"/>
        <v>12.944261619728982</v>
      </c>
      <c r="DB161" s="7">
        <v>23.49697684211035</v>
      </c>
      <c r="DC161" s="7">
        <v>7.6738609112709799</v>
      </c>
      <c r="DD161" s="7">
        <f t="shared" si="178"/>
        <v>22.745492166975602</v>
      </c>
      <c r="DE161" s="7">
        <f t="shared" si="179"/>
        <v>9.5741186636858888</v>
      </c>
      <c r="DF161" s="5">
        <v>3.6674241641784495</v>
      </c>
      <c r="DG161" s="5">
        <f t="shared" si="180"/>
        <v>3.7960990004817199</v>
      </c>
      <c r="DJ161">
        <v>29</v>
      </c>
      <c r="DK161" s="64"/>
      <c r="DL161" s="7">
        <v>17.485099441032357</v>
      </c>
      <c r="DM161" s="7">
        <v>22.875922930590253</v>
      </c>
      <c r="DN161" s="5">
        <v>4.6968228546046129</v>
      </c>
      <c r="DO161">
        <v>46</v>
      </c>
      <c r="DQ161" s="5">
        <v>12.663221876591622</v>
      </c>
      <c r="DR161" s="5">
        <v>21.997416407443716</v>
      </c>
      <c r="DS161" s="5">
        <v>12.663221876591622</v>
      </c>
      <c r="DT161" s="5">
        <f t="shared" si="181"/>
        <v>21.997416407443716</v>
      </c>
      <c r="DU161">
        <v>1299</v>
      </c>
      <c r="DV161" s="5">
        <v>230.25</v>
      </c>
      <c r="DW161" s="7"/>
      <c r="DX161" s="7">
        <v>29</v>
      </c>
      <c r="DY161" s="5" t="s">
        <v>42</v>
      </c>
      <c r="DZ161" s="5"/>
      <c r="EA161" s="7">
        <v>37</v>
      </c>
      <c r="EB161" s="5">
        <v>8.0653950953678475</v>
      </c>
      <c r="EC161" s="7">
        <v>12.663221876591622</v>
      </c>
      <c r="ED161" s="68">
        <v>20.261155002546598</v>
      </c>
      <c r="EE161">
        <v>0</v>
      </c>
    </row>
  </sheetData>
  <sortState xmlns:xlrd2="http://schemas.microsoft.com/office/spreadsheetml/2017/richdata2" ref="A2:EE161">
    <sortCondition descending="1" ref="BK2:BK161"/>
    <sortCondition ref="AN2:AN161"/>
    <sortCondition ref="A2:A161"/>
  </sortState>
  <conditionalFormatting sqref="AP2:AP16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2:AR1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S161">
    <cfRule type="cellIs" dxfId="30" priority="31" operator="greaterThan">
      <formula>100</formula>
    </cfRule>
  </conditionalFormatting>
  <conditionalFormatting sqref="AR2:BB161">
    <cfRule type="cellIs" dxfId="29" priority="29" operator="equal">
      <formula>100</formula>
    </cfRule>
  </conditionalFormatting>
  <conditionalFormatting sqref="AS2:AS1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:AT1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:AZ161">
    <cfRule type="cellIs" dxfId="28" priority="37" operator="equal">
      <formula>1</formula>
    </cfRule>
  </conditionalFormatting>
  <conditionalFormatting sqref="AT2:BA161">
    <cfRule type="cellIs" dxfId="27" priority="53" operator="equal">
      <formula>1</formula>
    </cfRule>
  </conditionalFormatting>
  <conditionalFormatting sqref="AU2:AU1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:AW1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2:AY1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AZ1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:BA1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:BB1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SqrtCopy">
                <anchor moveWithCells="1">
                  <from>
                    <xdr:col>64</xdr:col>
                    <xdr:colOff>38100</xdr:colOff>
                    <xdr:row>10</xdr:row>
                    <xdr:rowOff>82550</xdr:rowOff>
                  </from>
                  <to>
                    <xdr:col>64</xdr:col>
                    <xdr:colOff>533400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DA9694"/>
  </sheetPr>
  <dimension ref="A1:AU239"/>
  <sheetViews>
    <sheetView zoomScale="90" zoomScaleNormal="90" workbookViewId="0">
      <selection activeCell="AS7" sqref="AS7"/>
    </sheetView>
  </sheetViews>
  <sheetFormatPr defaultRowHeight="15" x14ac:dyDescent="0.2"/>
  <cols>
    <col min="1" max="1" width="3.359375" customWidth="1"/>
    <col min="2" max="2" width="17.3515625" customWidth="1"/>
    <col min="3" max="3" width="2.95703125" hidden="1" customWidth="1"/>
    <col min="4" max="5" width="3.765625" customWidth="1"/>
    <col min="6" max="6" width="17.3515625" customWidth="1"/>
    <col min="7" max="7" width="2.95703125" hidden="1" customWidth="1"/>
    <col min="8" max="9" width="3.765625" customWidth="1"/>
    <col min="10" max="10" width="2.6875" style="20" customWidth="1"/>
    <col min="11" max="11" width="17.3515625" customWidth="1"/>
    <col min="12" max="12" width="4.16796875" hidden="1" customWidth="1"/>
    <col min="13" max="14" width="3.765625" customWidth="1"/>
    <col min="15" max="15" width="17.3515625" customWidth="1"/>
    <col min="16" max="16" width="3.8984375" hidden="1" customWidth="1"/>
    <col min="17" max="18" width="3.765625" customWidth="1"/>
    <col min="19" max="19" width="2.6875" style="20" customWidth="1"/>
    <col min="20" max="20" width="17.3515625" customWidth="1"/>
    <col min="21" max="21" width="2.95703125" hidden="1" customWidth="1"/>
    <col min="22" max="23" width="3.765625" customWidth="1"/>
    <col min="24" max="24" width="17.3515625" customWidth="1"/>
    <col min="25" max="25" width="2.95703125" hidden="1" customWidth="1"/>
    <col min="26" max="27" width="3.765625" customWidth="1"/>
    <col min="28" max="28" width="2.6875" customWidth="1"/>
    <col min="29" max="29" width="17.3515625" customWidth="1"/>
    <col min="30" max="30" width="4.03515625" hidden="1" customWidth="1"/>
    <col min="31" max="32" width="3.765625" customWidth="1"/>
    <col min="33" max="33" width="17.3515625" customWidth="1"/>
    <col min="34" max="34" width="4.4375" hidden="1" customWidth="1"/>
    <col min="35" max="36" width="3.765625" customWidth="1"/>
    <col min="37" max="37" width="2.6875" customWidth="1"/>
    <col min="38" max="38" width="3.765625" customWidth="1"/>
    <col min="39" max="40" width="2.82421875" customWidth="1"/>
    <col min="41" max="42" width="7.3984375" customWidth="1"/>
    <col min="43" max="43" width="7.93359375" customWidth="1"/>
    <col min="44" max="44" width="3.765625" customWidth="1"/>
    <col min="45" max="45" width="8.875" customWidth="1"/>
  </cols>
  <sheetData>
    <row r="1" spans="2:44" ht="15.75" thickBot="1" x14ac:dyDescent="0.25">
      <c r="H1" s="440">
        <f>AVERAGE(D4:D12,H4:H12)</f>
        <v>85.25</v>
      </c>
      <c r="I1" s="440"/>
      <c r="J1" s="12">
        <f>AP44</f>
        <v>0</v>
      </c>
      <c r="K1" s="3"/>
      <c r="L1" s="3"/>
      <c r="M1" s="3"/>
      <c r="N1" s="3"/>
      <c r="O1" s="3"/>
      <c r="P1" s="3"/>
      <c r="Q1" s="440">
        <f>AVERAGE(M4:M12,Q4:Q12)</f>
        <v>80.375</v>
      </c>
      <c r="R1" s="440"/>
      <c r="S1" s="12">
        <f>AP45</f>
        <v>0</v>
      </c>
      <c r="T1" s="3"/>
      <c r="U1" s="3"/>
      <c r="V1" s="3"/>
      <c r="W1" s="3"/>
      <c r="X1" s="3"/>
      <c r="Y1" s="3"/>
      <c r="Z1" s="440">
        <f>AVERAGE(V4:V12,Z4:Z12)</f>
        <v>86.6875</v>
      </c>
      <c r="AA1" s="440"/>
      <c r="AB1" s="12">
        <f>AP46</f>
        <v>0</v>
      </c>
      <c r="AC1" s="3"/>
      <c r="AD1" s="3"/>
      <c r="AE1" s="3"/>
      <c r="AF1" s="3"/>
      <c r="AG1" s="3"/>
      <c r="AH1" s="3"/>
      <c r="AI1" s="440">
        <f>AVERAGE(AE4:AE12,AI4:AI12)</f>
        <v>75.9375</v>
      </c>
      <c r="AJ1" s="440"/>
      <c r="AK1" s="12">
        <f>AP47</f>
        <v>0</v>
      </c>
      <c r="AM1" t="s">
        <v>302</v>
      </c>
      <c r="AN1" t="s">
        <v>303</v>
      </c>
    </row>
    <row r="2" spans="2:44" x14ac:dyDescent="0.2">
      <c r="B2" s="47" t="s">
        <v>195</v>
      </c>
      <c r="C2" s="48"/>
      <c r="D2" s="48"/>
      <c r="E2" s="48"/>
      <c r="F2" s="49"/>
      <c r="G2" s="48"/>
      <c r="H2" s="48"/>
      <c r="I2" s="50"/>
      <c r="J2" s="12"/>
      <c r="K2" s="66" t="s">
        <v>367</v>
      </c>
      <c r="L2" s="48"/>
      <c r="M2" s="48"/>
      <c r="N2" s="48"/>
      <c r="O2" s="49"/>
      <c r="P2" s="48"/>
      <c r="Q2" s="48"/>
      <c r="R2" s="50"/>
      <c r="T2" s="87" t="s">
        <v>202</v>
      </c>
      <c r="U2" s="59"/>
      <c r="V2" s="59"/>
      <c r="W2" s="59"/>
      <c r="X2" s="49"/>
      <c r="Y2" s="59"/>
      <c r="Z2" s="59"/>
      <c r="AA2" s="60"/>
      <c r="AC2" s="51" t="s">
        <v>199</v>
      </c>
      <c r="AD2" s="48"/>
      <c r="AE2" s="48"/>
      <c r="AF2" s="48"/>
      <c r="AG2" s="49"/>
      <c r="AH2" s="48"/>
      <c r="AI2" s="48"/>
      <c r="AJ2" s="50"/>
      <c r="AK2" s="3"/>
      <c r="AM2" s="2">
        <v>7</v>
      </c>
      <c r="AN2" s="54">
        <v>1</v>
      </c>
      <c r="AQ2" t="s">
        <v>506</v>
      </c>
      <c r="AR2" s="54"/>
    </row>
    <row r="3" spans="2:44" x14ac:dyDescent="0.2">
      <c r="B3" s="53" t="s">
        <v>410</v>
      </c>
      <c r="C3" s="54"/>
      <c r="D3" s="54"/>
      <c r="E3" s="54"/>
      <c r="F3" s="54" t="s">
        <v>408</v>
      </c>
      <c r="G3" s="54"/>
      <c r="H3" s="54"/>
      <c r="I3" s="55"/>
      <c r="J3" s="110"/>
      <c r="K3" s="53" t="s">
        <v>400</v>
      </c>
      <c r="L3" s="54"/>
      <c r="M3" s="54"/>
      <c r="N3" s="54"/>
      <c r="O3" s="54" t="s">
        <v>403</v>
      </c>
      <c r="P3" s="54"/>
      <c r="Q3" s="54"/>
      <c r="R3" s="55"/>
      <c r="T3" s="53" t="s">
        <v>247</v>
      </c>
      <c r="U3" s="54"/>
      <c r="V3" s="54"/>
      <c r="W3" s="54"/>
      <c r="X3" s="54" t="s">
        <v>248</v>
      </c>
      <c r="Y3" s="54"/>
      <c r="Z3" s="54"/>
      <c r="AA3" s="58"/>
      <c r="AB3" s="21"/>
      <c r="AC3" s="53" t="s">
        <v>235</v>
      </c>
      <c r="AD3" s="54"/>
      <c r="AE3" s="54"/>
      <c r="AF3" s="54"/>
      <c r="AG3" s="54" t="s">
        <v>236</v>
      </c>
      <c r="AH3" s="54"/>
      <c r="AI3" s="54"/>
      <c r="AJ3" s="55"/>
      <c r="AK3" s="21"/>
      <c r="AM3" s="2">
        <v>6</v>
      </c>
      <c r="AN3" s="54">
        <v>2</v>
      </c>
      <c r="AQ3" t="s">
        <v>507</v>
      </c>
    </row>
    <row r="4" spans="2:44" x14ac:dyDescent="0.2">
      <c r="B4" s="134" t="s">
        <v>111</v>
      </c>
      <c r="C4" s="21">
        <v>15</v>
      </c>
      <c r="D4" s="57">
        <f>VLOOKUP(C4,Rankings!$A$2:$AN$161, 40, FALSE)</f>
        <v>100</v>
      </c>
      <c r="E4" s="57">
        <f ca="1">VLOOKUP(C4, Rankings!$A$2:$AH$161, 32, FALSE)</f>
        <v>8</v>
      </c>
      <c r="F4" s="21" t="s">
        <v>116</v>
      </c>
      <c r="G4" s="21">
        <v>9</v>
      </c>
      <c r="H4" s="57">
        <f>VLOOKUP(G4,Rankings!$A$2:$AN$161, 40, FALSE)</f>
        <v>92</v>
      </c>
      <c r="I4" s="135">
        <f ca="1">VLOOKUP(G4, Rankings!$A$2:$AH$161, 32, FALSE)</f>
        <v>10</v>
      </c>
      <c r="J4" s="110"/>
      <c r="K4" s="134" t="s">
        <v>124</v>
      </c>
      <c r="L4" s="21">
        <v>129</v>
      </c>
      <c r="M4" s="57">
        <f>VLOOKUP(L4,Rankings!$A$2:$AN$161, 40, FALSE)</f>
        <v>12</v>
      </c>
      <c r="N4" s="57">
        <f ca="1">VLOOKUP(L4, Rankings!$A$2:$AH$161, 32, FALSE)</f>
        <v>14</v>
      </c>
      <c r="O4" s="21" t="s">
        <v>118</v>
      </c>
      <c r="P4" s="21">
        <v>137</v>
      </c>
      <c r="Q4" s="57">
        <f>VLOOKUP(P4,Rankings!$A$2:$AN$161, 40, FALSE)</f>
        <v>129</v>
      </c>
      <c r="R4" s="135">
        <f ca="1">VLOOKUP(P4, Rankings!$A$2:$AH$161, 32, FALSE)</f>
        <v>7</v>
      </c>
      <c r="S4" s="110"/>
      <c r="T4" s="134" t="s">
        <v>108</v>
      </c>
      <c r="U4" s="21">
        <v>18</v>
      </c>
      <c r="V4" s="57">
        <f>VLOOKUP(U4,Rankings!$A$2:$AN$161, 40, FALSE)</f>
        <v>71</v>
      </c>
      <c r="W4" s="57">
        <f ca="1">VLOOKUP(U4, Rankings!$A$2:$AH$161, 32, FALSE)</f>
        <v>13</v>
      </c>
      <c r="X4" s="21" t="s">
        <v>100</v>
      </c>
      <c r="Y4" s="21">
        <v>26</v>
      </c>
      <c r="Z4" s="57">
        <f>VLOOKUP(Y4,Rankings!$A$2:$AN$161, 40, FALSE)</f>
        <v>98</v>
      </c>
      <c r="AA4" s="135">
        <f ca="1">VLOOKUP(Y4, Rankings!$A$2:$AH$161, 32, FALSE)</f>
        <v>4</v>
      </c>
      <c r="AB4" s="21"/>
      <c r="AC4" s="134" t="s">
        <v>90</v>
      </c>
      <c r="AD4" s="21">
        <v>36</v>
      </c>
      <c r="AE4" s="57">
        <f>VLOOKUP(AD4,Rankings!$A$2:$AN$161, 40, FALSE)</f>
        <v>148</v>
      </c>
      <c r="AF4" s="57">
        <f ca="1">VLOOKUP(AD4, Rankings!$A$2:$AH$161, 32, FALSE)</f>
        <v>1</v>
      </c>
      <c r="AG4" s="21" t="s">
        <v>83</v>
      </c>
      <c r="AH4" s="21">
        <v>43</v>
      </c>
      <c r="AI4" s="57">
        <f>VLOOKUP(AH4,Rankings!$A$2:$AN$161, 40, FALSE)</f>
        <v>68</v>
      </c>
      <c r="AJ4" s="135">
        <f ca="1">VLOOKUP(AH4, Rankings!$A$2:$AH$161, 32, FALSE)</f>
        <v>6</v>
      </c>
      <c r="AM4" s="2">
        <v>5</v>
      </c>
      <c r="AN4" s="54">
        <v>3</v>
      </c>
      <c r="AQ4" t="s">
        <v>508</v>
      </c>
    </row>
    <row r="5" spans="2:44" x14ac:dyDescent="0.2">
      <c r="B5" s="134" t="s">
        <v>385</v>
      </c>
      <c r="C5" s="21">
        <v>7</v>
      </c>
      <c r="D5" s="57">
        <f>VLOOKUP(C5,Rankings!$A$2:$AN$161, 40, FALSE)</f>
        <v>36</v>
      </c>
      <c r="E5" s="57">
        <f ca="1">VLOOKUP(C5, Rankings!$A$2:$AH$161, 32, FALSE)</f>
        <v>13</v>
      </c>
      <c r="F5" s="21" t="s">
        <v>389</v>
      </c>
      <c r="G5" s="21">
        <v>1</v>
      </c>
      <c r="H5" s="57">
        <f>VLOOKUP(G5,Rankings!$A$2:$AN$161, 40, FALSE)</f>
        <v>137</v>
      </c>
      <c r="I5" s="135">
        <f ca="1">VLOOKUP(G5, Rankings!$A$2:$AH$161, 32, FALSE)</f>
        <v>1</v>
      </c>
      <c r="J5" s="110"/>
      <c r="K5" s="134" t="s">
        <v>121</v>
      </c>
      <c r="L5" s="21">
        <v>130</v>
      </c>
      <c r="M5" s="57">
        <f>VLOOKUP(L5,Rankings!$A$2:$AN$161, 40, FALSE)</f>
        <v>73</v>
      </c>
      <c r="N5" s="57">
        <f ca="1">VLOOKUP(L5, Rankings!$A$2:$AH$161, 32, FALSE)</f>
        <v>10</v>
      </c>
      <c r="O5" s="21" t="s">
        <v>380</v>
      </c>
      <c r="P5" s="21">
        <v>138</v>
      </c>
      <c r="Q5" s="57">
        <f>VLOOKUP(P5,Rankings!$A$2:$AN$161, 40, FALSE)</f>
        <v>40</v>
      </c>
      <c r="R5" s="135">
        <f ca="1">VLOOKUP(P5, Rankings!$A$2:$AH$161, 32, FALSE)</f>
        <v>11</v>
      </c>
      <c r="S5" s="110"/>
      <c r="T5" s="134" t="s">
        <v>107</v>
      </c>
      <c r="U5" s="21">
        <v>19</v>
      </c>
      <c r="V5" s="57">
        <f>VLOOKUP(U5,Rankings!$A$2:$AN$161, 40, FALSE)</f>
        <v>120</v>
      </c>
      <c r="W5" s="57">
        <f ca="1">VLOOKUP(U5, Rankings!$A$2:$AH$161, 32, FALSE)</f>
        <v>6</v>
      </c>
      <c r="X5" s="21" t="s">
        <v>99</v>
      </c>
      <c r="Y5" s="21">
        <v>27</v>
      </c>
      <c r="Z5" s="57">
        <f>VLOOKUP(Y5,Rankings!$A$2:$AN$161, 40, FALSE)</f>
        <v>105</v>
      </c>
      <c r="AA5" s="135">
        <f ca="1">VLOOKUP(Y5, Rankings!$A$2:$AH$161, 32, FALSE)</f>
        <v>7</v>
      </c>
      <c r="AB5" s="21"/>
      <c r="AC5" s="134" t="s">
        <v>91</v>
      </c>
      <c r="AD5" s="21">
        <v>35</v>
      </c>
      <c r="AE5" s="57">
        <f>VLOOKUP(AD5,Rankings!$A$2:$AN$161, 40, FALSE)</f>
        <v>45</v>
      </c>
      <c r="AF5" s="57">
        <f ca="1">VLOOKUP(AD5, Rankings!$A$2:$AH$161, 32, FALSE)</f>
        <v>11</v>
      </c>
      <c r="AG5" s="21" t="s">
        <v>82</v>
      </c>
      <c r="AH5" s="21">
        <v>44</v>
      </c>
      <c r="AI5" s="57">
        <f>VLOOKUP(AH5,Rankings!$A$2:$AN$161, 40, FALSE)</f>
        <v>69</v>
      </c>
      <c r="AJ5" s="135">
        <f ca="1">VLOOKUP(AH5, Rankings!$A$2:$AH$161, 32, FALSE)</f>
        <v>4</v>
      </c>
      <c r="AM5" s="2">
        <v>43</v>
      </c>
      <c r="AN5" s="54">
        <v>4</v>
      </c>
      <c r="AO5" s="370" t="s">
        <v>1508</v>
      </c>
      <c r="AP5" s="370" t="s">
        <v>1509</v>
      </c>
      <c r="AQ5" t="s">
        <v>509</v>
      </c>
      <c r="AR5" s="21"/>
    </row>
    <row r="6" spans="2:44" x14ac:dyDescent="0.2">
      <c r="B6" s="134" t="s">
        <v>110</v>
      </c>
      <c r="C6" s="21">
        <v>16</v>
      </c>
      <c r="D6" s="57">
        <f>VLOOKUP(C6,Rankings!$A$2:$AN$161, 40, FALSE)</f>
        <v>88</v>
      </c>
      <c r="E6" s="57">
        <f ca="1">VLOOKUP(C6, Rankings!$A$2:$AH$161, 32, FALSE)</f>
        <v>10</v>
      </c>
      <c r="F6" s="21" t="s">
        <v>114</v>
      </c>
      <c r="G6" s="21">
        <v>11</v>
      </c>
      <c r="H6" s="57">
        <f>VLOOKUP(G6,Rankings!$A$2:$AN$161, 40, FALSE)</f>
        <v>95</v>
      </c>
      <c r="I6" s="135">
        <f ca="1">VLOOKUP(G6, Rankings!$A$2:$AH$161, 32, FALSE)</f>
        <v>9</v>
      </c>
      <c r="J6" s="110"/>
      <c r="K6" s="134" t="s">
        <v>122</v>
      </c>
      <c r="L6" s="21">
        <v>131</v>
      </c>
      <c r="M6" s="57">
        <f>VLOOKUP(L6,Rankings!$A$2:$AN$161, 40, FALSE)</f>
        <v>151</v>
      </c>
      <c r="N6" s="57">
        <f ca="1">VLOOKUP(L6, Rankings!$A$2:$AH$161, 32, FALSE)</f>
        <v>0</v>
      </c>
      <c r="O6" s="21" t="s">
        <v>123</v>
      </c>
      <c r="P6" s="21">
        <v>139</v>
      </c>
      <c r="Q6" s="57">
        <f>VLOOKUP(P6,Rankings!$A$2:$AN$161, 40, FALSE)</f>
        <v>155</v>
      </c>
      <c r="R6" s="135">
        <f ca="1">VLOOKUP(P6, Rankings!$A$2:$AH$161, 32, FALSE)</f>
        <v>0</v>
      </c>
      <c r="S6" s="110"/>
      <c r="T6" s="134" t="s">
        <v>109</v>
      </c>
      <c r="U6" s="21">
        <v>17</v>
      </c>
      <c r="V6" s="57">
        <f>VLOOKUP(U6,Rankings!$A$2:$AN$161, 40, FALSE)</f>
        <v>81</v>
      </c>
      <c r="W6" s="57">
        <f ca="1">VLOOKUP(U6, Rankings!$A$2:$AH$161, 32, FALSE)</f>
        <v>15</v>
      </c>
      <c r="X6" s="21" t="s">
        <v>98</v>
      </c>
      <c r="Y6" s="21">
        <v>28</v>
      </c>
      <c r="Z6" s="57">
        <f>VLOOKUP(Y6,Rankings!$A$2:$AN$161, 40, FALSE)</f>
        <v>27</v>
      </c>
      <c r="AA6" s="135">
        <f ca="1">VLOOKUP(Y6, Rankings!$A$2:$AH$161, 32, FALSE)</f>
        <v>14</v>
      </c>
      <c r="AB6" s="21"/>
      <c r="AC6" s="134" t="s">
        <v>92</v>
      </c>
      <c r="AD6" s="21">
        <v>34</v>
      </c>
      <c r="AE6" s="57">
        <f>VLOOKUP(AD6,Rankings!$A$2:$AN$161, 40, FALSE)</f>
        <v>143</v>
      </c>
      <c r="AF6" s="57">
        <f ca="1">VLOOKUP(AD6, Rankings!$A$2:$AH$161, 32, FALSE)</f>
        <v>2</v>
      </c>
      <c r="AG6" s="21" t="s">
        <v>81</v>
      </c>
      <c r="AH6" s="21">
        <v>45</v>
      </c>
      <c r="AI6" s="57">
        <f>VLOOKUP(AH6,Rankings!$A$2:$AN$161, 40, FALSE)</f>
        <v>26</v>
      </c>
      <c r="AJ6" s="135">
        <f ca="1">VLOOKUP(AH6, Rankings!$A$2:$AH$161, 32, FALSE)</f>
        <v>13</v>
      </c>
      <c r="AM6" s="2">
        <v>21</v>
      </c>
      <c r="AN6" s="54">
        <v>5</v>
      </c>
      <c r="AO6" s="244" t="s">
        <v>308</v>
      </c>
      <c r="AP6" s="244" t="s">
        <v>309</v>
      </c>
      <c r="AQ6" t="s">
        <v>510</v>
      </c>
    </row>
    <row r="7" spans="2:44" x14ac:dyDescent="0.2">
      <c r="B7" s="134" t="s">
        <v>334</v>
      </c>
      <c r="C7" s="21">
        <v>8</v>
      </c>
      <c r="D7" s="57">
        <f>VLOOKUP(C7,Rankings!$A$2:$AN$161, 40, FALSE)</f>
        <v>18</v>
      </c>
      <c r="E7" s="57">
        <f ca="1">VLOOKUP(C7, Rankings!$A$2:$AH$161, 32, FALSE)</f>
        <v>14</v>
      </c>
      <c r="F7" s="21" t="s">
        <v>390</v>
      </c>
      <c r="G7" s="21">
        <v>2</v>
      </c>
      <c r="H7" s="57">
        <f>VLOOKUP(G7,Rankings!$A$2:$AN$161, 40, FALSE)</f>
        <v>149</v>
      </c>
      <c r="I7" s="135">
        <f ca="1">VLOOKUP(G7, Rankings!$A$2:$AH$161, 32, FALSE)</f>
        <v>3</v>
      </c>
      <c r="J7" s="110"/>
      <c r="K7" s="134" t="s">
        <v>391</v>
      </c>
      <c r="L7" s="21">
        <v>132</v>
      </c>
      <c r="M7" s="57">
        <f>VLOOKUP(L7,Rankings!$A$2:$AN$161, 40, FALSE)</f>
        <v>3</v>
      </c>
      <c r="N7" s="57">
        <f ca="1">VLOOKUP(L7, Rankings!$A$2:$AH$161, 32, FALSE)</f>
        <v>13</v>
      </c>
      <c r="O7" s="21" t="s">
        <v>393</v>
      </c>
      <c r="P7" s="21">
        <v>140</v>
      </c>
      <c r="Q7" s="57">
        <f>VLOOKUP(P7,Rankings!$A$2:$AN$161, 40, FALSE)</f>
        <v>134</v>
      </c>
      <c r="R7" s="135">
        <f ca="1">VLOOKUP(P7, Rankings!$A$2:$AH$161, 32, FALSE)</f>
        <v>1</v>
      </c>
      <c r="S7" s="110"/>
      <c r="T7" s="134" t="s">
        <v>106</v>
      </c>
      <c r="U7" s="21">
        <v>20</v>
      </c>
      <c r="V7" s="57">
        <f>VLOOKUP(U7,Rankings!$A$2:$AN$161, 40, FALSE)</f>
        <v>63</v>
      </c>
      <c r="W7" s="57">
        <f ca="1">VLOOKUP(U7, Rankings!$A$2:$AH$161, 32, FALSE)</f>
        <v>8</v>
      </c>
      <c r="X7" s="21" t="s">
        <v>101</v>
      </c>
      <c r="Y7" s="21">
        <v>25</v>
      </c>
      <c r="Z7" s="57">
        <f>VLOOKUP(Y7,Rankings!$A$2:$AN$161, 40, FALSE)</f>
        <v>104</v>
      </c>
      <c r="AA7" s="135">
        <f ca="1">VLOOKUP(Y7, Rankings!$A$2:$AH$161, 32, FALSE)</f>
        <v>4</v>
      </c>
      <c r="AB7" s="21"/>
      <c r="AC7" s="134" t="s">
        <v>93</v>
      </c>
      <c r="AD7" s="21">
        <v>33</v>
      </c>
      <c r="AE7" s="57">
        <f>VLOOKUP(AD7,Rankings!$A$2:$AN$161, 40, FALSE)</f>
        <v>1</v>
      </c>
      <c r="AF7" s="57">
        <f ca="1">VLOOKUP(AD7, Rankings!$A$2:$AH$161, 32, FALSE)</f>
        <v>17</v>
      </c>
      <c r="AG7" s="21" t="s">
        <v>78</v>
      </c>
      <c r="AH7" s="21">
        <v>48</v>
      </c>
      <c r="AI7" s="57">
        <f>VLOOKUP(AH7,Rankings!$A$2:$AN$161, 40, FALSE)</f>
        <v>132</v>
      </c>
      <c r="AJ7" s="135">
        <f ca="1">VLOOKUP(AH7, Rankings!$A$2:$AH$161, 32, FALSE)</f>
        <v>6</v>
      </c>
      <c r="AL7" s="21"/>
      <c r="AM7" s="54">
        <v>12</v>
      </c>
      <c r="AN7" s="54">
        <v>6</v>
      </c>
      <c r="AO7" s="369" t="s">
        <v>1510</v>
      </c>
      <c r="AP7" s="369" t="s">
        <v>1511</v>
      </c>
      <c r="AQ7" s="243" t="s">
        <v>310</v>
      </c>
      <c r="AR7" s="21"/>
    </row>
    <row r="8" spans="2:44" x14ac:dyDescent="0.2">
      <c r="B8" s="53" t="s">
        <v>409</v>
      </c>
      <c r="C8" s="54"/>
      <c r="D8" s="54"/>
      <c r="E8" s="57"/>
      <c r="F8" s="54" t="s">
        <v>411</v>
      </c>
      <c r="G8" s="54"/>
      <c r="H8" s="54"/>
      <c r="I8" s="135"/>
      <c r="J8" s="136"/>
      <c r="K8" s="53" t="s">
        <v>401</v>
      </c>
      <c r="L8" s="54"/>
      <c r="M8" s="54"/>
      <c r="N8" s="57"/>
      <c r="O8" s="54" t="s">
        <v>402</v>
      </c>
      <c r="P8" s="54"/>
      <c r="Q8" s="54"/>
      <c r="R8" s="135"/>
      <c r="S8" s="110"/>
      <c r="T8" s="53" t="s">
        <v>253</v>
      </c>
      <c r="U8" s="54"/>
      <c r="V8" s="54"/>
      <c r="W8" s="57"/>
      <c r="X8" s="54" t="s">
        <v>254</v>
      </c>
      <c r="Y8" s="54"/>
      <c r="Z8" s="54"/>
      <c r="AA8" s="135"/>
      <c r="AB8" s="54"/>
      <c r="AC8" s="53" t="s">
        <v>241</v>
      </c>
      <c r="AD8" s="54"/>
      <c r="AE8" s="54"/>
      <c r="AF8" s="57"/>
      <c r="AG8" s="54" t="s">
        <v>242</v>
      </c>
      <c r="AH8" s="54"/>
      <c r="AI8" s="54"/>
      <c r="AJ8" s="135"/>
      <c r="AK8" s="3"/>
      <c r="AM8" s="54">
        <v>11</v>
      </c>
      <c r="AN8" s="54">
        <v>7</v>
      </c>
      <c r="AO8" s="370" t="s">
        <v>1512</v>
      </c>
      <c r="AP8" s="370" t="s">
        <v>1513</v>
      </c>
      <c r="AQ8" t="s">
        <v>562</v>
      </c>
    </row>
    <row r="9" spans="2:44" x14ac:dyDescent="0.2">
      <c r="B9" s="134" t="s">
        <v>8</v>
      </c>
      <c r="C9" s="21">
        <v>13</v>
      </c>
      <c r="D9" s="57">
        <f>VLOOKUP(C9,Rankings!$A$2:$AN$161, 40, FALSE)</f>
        <v>56</v>
      </c>
      <c r="E9" s="57">
        <f ca="1">VLOOKUP(C9, Rankings!$A$2:$AH$161, 32, FALSE)</f>
        <v>13</v>
      </c>
      <c r="F9" s="21" t="s">
        <v>386</v>
      </c>
      <c r="G9" s="21">
        <v>4</v>
      </c>
      <c r="H9" s="57">
        <f>VLOOKUP(G9,Rankings!$A$2:$AN$161, 40, FALSE)</f>
        <v>107</v>
      </c>
      <c r="I9" s="135">
        <f ca="1">VLOOKUP(G9, Rankings!$A$2:$AH$161, 32, FALSE)</f>
        <v>7</v>
      </c>
      <c r="J9" s="110"/>
      <c r="K9" s="134" t="s">
        <v>120</v>
      </c>
      <c r="L9" s="21">
        <v>133</v>
      </c>
      <c r="M9" s="57">
        <f>VLOOKUP(L9,Rankings!$A$2:$AN$161, 40, FALSE)</f>
        <v>139</v>
      </c>
      <c r="N9" s="57">
        <f ca="1">VLOOKUP(L9, Rankings!$A$2:$AH$161, 32, FALSE)</f>
        <v>9</v>
      </c>
      <c r="O9" s="21" t="s">
        <v>379</v>
      </c>
      <c r="P9" s="21">
        <v>141</v>
      </c>
      <c r="Q9" s="57">
        <f>VLOOKUP(P9,Rankings!$A$2:$AN$161, 40, FALSE)</f>
        <v>113</v>
      </c>
      <c r="R9" s="135">
        <f ca="1">VLOOKUP(P9, Rankings!$A$2:$AH$161, 32, FALSE)</f>
        <v>8</v>
      </c>
      <c r="S9" s="110"/>
      <c r="T9" s="134" t="s">
        <v>103</v>
      </c>
      <c r="U9" s="21">
        <v>23</v>
      </c>
      <c r="V9" s="57">
        <f>VLOOKUP(U9,Rankings!$A$2:$AN$161, 40, FALSE)</f>
        <v>90</v>
      </c>
      <c r="W9" s="57">
        <f ca="1">VLOOKUP(U9, Rankings!$A$2:$AH$161, 32, FALSE)</f>
        <v>7</v>
      </c>
      <c r="X9" s="21" t="s">
        <v>97</v>
      </c>
      <c r="Y9" s="21">
        <v>29</v>
      </c>
      <c r="Z9" s="57">
        <f>VLOOKUP(Y9,Rankings!$A$2:$AN$161, 40, FALSE)</f>
        <v>22</v>
      </c>
      <c r="AA9" s="135">
        <f ca="1">VLOOKUP(Y9, Rankings!$A$2:$AH$161, 32, FALSE)</f>
        <v>11</v>
      </c>
      <c r="AB9" s="21"/>
      <c r="AC9" s="134" t="s">
        <v>89</v>
      </c>
      <c r="AD9" s="21">
        <v>37</v>
      </c>
      <c r="AE9" s="57">
        <f>VLOOKUP(AD9,Rankings!$A$2:$AN$161, 40, FALSE)</f>
        <v>34</v>
      </c>
      <c r="AF9" s="57">
        <f ca="1">VLOOKUP(AD9, Rankings!$A$2:$AH$161, 32, FALSE)</f>
        <v>13</v>
      </c>
      <c r="AG9" s="21" t="s">
        <v>87</v>
      </c>
      <c r="AH9" s="21">
        <v>39</v>
      </c>
      <c r="AI9" s="57">
        <f>VLOOKUP(AH9,Rankings!$A$2:$AN$161, 40, FALSE)</f>
        <v>93</v>
      </c>
      <c r="AJ9" s="135">
        <f ca="1">VLOOKUP(AH9, Rankings!$A$2:$AH$161, 32, FALSE)</f>
        <v>7</v>
      </c>
      <c r="AM9" s="54">
        <v>10</v>
      </c>
      <c r="AN9" s="54">
        <v>8</v>
      </c>
      <c r="AO9" s="244" t="s">
        <v>311</v>
      </c>
      <c r="AP9" s="244" t="s">
        <v>306</v>
      </c>
      <c r="AQ9" t="s">
        <v>511</v>
      </c>
      <c r="AR9" s="21"/>
    </row>
    <row r="10" spans="2:44" x14ac:dyDescent="0.2">
      <c r="B10" s="134" t="s">
        <v>384</v>
      </c>
      <c r="C10" s="21">
        <v>5</v>
      </c>
      <c r="D10" s="57">
        <f>VLOOKUP(C10,Rankings!$A$2:$AN$161, 40, FALSE)</f>
        <v>55</v>
      </c>
      <c r="E10" s="57">
        <f ca="1">VLOOKUP(C10, Rankings!$A$2:$AH$161, 32, FALSE)</f>
        <v>12</v>
      </c>
      <c r="F10" s="21" t="s">
        <v>113</v>
      </c>
      <c r="G10" s="21">
        <v>12</v>
      </c>
      <c r="H10" s="57">
        <f>VLOOKUP(G10,Rankings!$A$2:$AN$161, 40, FALSE)</f>
        <v>52</v>
      </c>
      <c r="I10" s="135">
        <f ca="1">VLOOKUP(G10, Rankings!$A$2:$AH$161, 32, FALSE)</f>
        <v>10</v>
      </c>
      <c r="J10" s="110"/>
      <c r="K10" s="134" t="s">
        <v>381</v>
      </c>
      <c r="L10" s="21">
        <v>134</v>
      </c>
      <c r="M10" s="57">
        <f>VLOOKUP(L10,Rankings!$A$2:$AN$161, 40, FALSE)</f>
        <v>72</v>
      </c>
      <c r="N10" s="57">
        <f ca="1">VLOOKUP(L10, Rankings!$A$2:$AH$161, 32, FALSE)</f>
        <v>12</v>
      </c>
      <c r="O10" s="21" t="s">
        <v>392</v>
      </c>
      <c r="P10" s="21">
        <v>142</v>
      </c>
      <c r="Q10" s="57">
        <f>VLOOKUP(P10,Rankings!$A$2:$AN$161, 40, FALSE)</f>
        <v>50</v>
      </c>
      <c r="R10" s="135">
        <f ca="1">VLOOKUP(P10, Rankings!$A$2:$AH$161, 32, FALSE)</f>
        <v>10</v>
      </c>
      <c r="S10" s="110"/>
      <c r="T10" s="134" t="s">
        <v>102</v>
      </c>
      <c r="U10" s="21">
        <v>24</v>
      </c>
      <c r="V10" s="57">
        <f>VLOOKUP(U10,Rankings!$A$2:$AN$161, 40, FALSE)</f>
        <v>127</v>
      </c>
      <c r="W10" s="57">
        <f ca="1">VLOOKUP(U10, Rankings!$A$2:$AH$161, 32, FALSE)</f>
        <v>3</v>
      </c>
      <c r="X10" s="21" t="s">
        <v>95</v>
      </c>
      <c r="Y10" s="21">
        <v>31</v>
      </c>
      <c r="Z10" s="57">
        <f>VLOOKUP(Y10,Rankings!$A$2:$AN$161, 40, FALSE)</f>
        <v>154</v>
      </c>
      <c r="AA10" s="135">
        <f ca="1">VLOOKUP(Y10, Rankings!$A$2:$AH$161, 32, FALSE)</f>
        <v>1</v>
      </c>
      <c r="AB10" s="21"/>
      <c r="AC10" s="134" t="s">
        <v>88</v>
      </c>
      <c r="AD10" s="21">
        <v>38</v>
      </c>
      <c r="AE10" s="57">
        <f>VLOOKUP(AD10,Rankings!$A$2:$AN$161, 40, FALSE)</f>
        <v>83</v>
      </c>
      <c r="AF10" s="57">
        <f ca="1">VLOOKUP(AD10, Rankings!$A$2:$AH$161, 32, FALSE)</f>
        <v>7</v>
      </c>
      <c r="AG10" s="21" t="s">
        <v>80</v>
      </c>
      <c r="AH10" s="21">
        <v>46</v>
      </c>
      <c r="AI10" s="57">
        <f>VLOOKUP(AH10,Rankings!$A$2:$AN$161, 40, FALSE)</f>
        <v>59</v>
      </c>
      <c r="AJ10" s="135">
        <f ca="1">VLOOKUP(AH10, Rankings!$A$2:$AH$161, 32, FALSE)</f>
        <v>11</v>
      </c>
      <c r="AM10" s="54">
        <v>9</v>
      </c>
      <c r="AN10" s="54">
        <v>9</v>
      </c>
      <c r="AO10" s="370" t="s">
        <v>1514</v>
      </c>
      <c r="AP10" s="245" t="s">
        <v>913</v>
      </c>
      <c r="AQ10" s="244" t="s">
        <v>307</v>
      </c>
    </row>
    <row r="11" spans="2:44" x14ac:dyDescent="0.2">
      <c r="B11" s="134" t="s">
        <v>112</v>
      </c>
      <c r="C11" s="21">
        <v>14</v>
      </c>
      <c r="D11" s="57">
        <f>VLOOKUP(C11,Rankings!$A$2:$AN$161, 40, FALSE)</f>
        <v>84</v>
      </c>
      <c r="E11" s="57">
        <f ca="1">VLOOKUP(C11, Rankings!$A$2:$AH$161, 32, FALSE)</f>
        <v>7</v>
      </c>
      <c r="F11" s="21" t="s">
        <v>115</v>
      </c>
      <c r="G11" s="21">
        <v>10</v>
      </c>
      <c r="H11" s="57">
        <f>VLOOKUP(G11,Rankings!$A$2:$AN$161, 40, FALSE)</f>
        <v>144</v>
      </c>
      <c r="I11" s="135">
        <f ca="1">VLOOKUP(G11, Rankings!$A$2:$AH$161, 32, FALSE)</f>
        <v>1</v>
      </c>
      <c r="J11" s="110"/>
      <c r="K11" s="134" t="s">
        <v>117</v>
      </c>
      <c r="L11" s="21">
        <v>135</v>
      </c>
      <c r="M11" s="57">
        <f>VLOOKUP(L11,Rankings!$A$2:$AN$161, 40, FALSE)</f>
        <v>99</v>
      </c>
      <c r="N11" s="57">
        <f ca="1">VLOOKUP(L11, Rankings!$A$2:$AH$161, 32, FALSE)</f>
        <v>8</v>
      </c>
      <c r="O11" s="21" t="s">
        <v>119</v>
      </c>
      <c r="P11" s="21">
        <v>143</v>
      </c>
      <c r="Q11" s="57">
        <f>VLOOKUP(P11,Rankings!$A$2:$AN$161, 40, FALSE)</f>
        <v>77</v>
      </c>
      <c r="R11" s="135">
        <f ca="1">VLOOKUP(P11, Rankings!$A$2:$AH$161, 32, FALSE)</f>
        <v>11</v>
      </c>
      <c r="S11" s="110"/>
      <c r="T11" s="134" t="s">
        <v>105</v>
      </c>
      <c r="U11" s="21">
        <v>21</v>
      </c>
      <c r="V11" s="57">
        <f>VLOOKUP(U11,Rankings!$A$2:$AN$161, 40, FALSE)</f>
        <v>43</v>
      </c>
      <c r="W11" s="57">
        <f ca="1">VLOOKUP(U11, Rankings!$A$2:$AH$161, 32, FALSE)</f>
        <v>13</v>
      </c>
      <c r="X11" s="21" t="s">
        <v>96</v>
      </c>
      <c r="Y11" s="21">
        <v>30</v>
      </c>
      <c r="Z11" s="57">
        <f>VLOOKUP(Y11,Rankings!$A$2:$AN$161, 40, FALSE)</f>
        <v>46</v>
      </c>
      <c r="AA11" s="135">
        <f ca="1">VLOOKUP(Y11, Rankings!$A$2:$AH$161, 32, FALSE)</f>
        <v>13</v>
      </c>
      <c r="AB11" s="21"/>
      <c r="AC11" s="134" t="s">
        <v>86</v>
      </c>
      <c r="AD11" s="21">
        <v>40</v>
      </c>
      <c r="AE11" s="57">
        <f>VLOOKUP(AD11,Rankings!$A$2:$AN$161, 40, FALSE)</f>
        <v>2</v>
      </c>
      <c r="AF11" s="57">
        <f ca="1">VLOOKUP(AD11, Rankings!$A$2:$AH$161, 32, FALSE)</f>
        <v>17</v>
      </c>
      <c r="AG11" s="21" t="s">
        <v>79</v>
      </c>
      <c r="AH11" s="21">
        <v>47</v>
      </c>
      <c r="AI11" s="57">
        <f>VLOOKUP(AH11,Rankings!$A$2:$AN$161, 40, FALSE)</f>
        <v>114</v>
      </c>
      <c r="AJ11" s="135">
        <f ca="1">VLOOKUP(AH11, Rankings!$A$2:$AH$161, 32, FALSE)</f>
        <v>7</v>
      </c>
      <c r="AM11" s="54">
        <v>8</v>
      </c>
      <c r="AN11" s="54">
        <v>10</v>
      </c>
      <c r="AO11" s="370" t="s">
        <v>1515</v>
      </c>
      <c r="AP11" s="245" t="s">
        <v>645</v>
      </c>
      <c r="AQ11" t="s">
        <v>512</v>
      </c>
      <c r="AR11" s="21"/>
    </row>
    <row r="12" spans="2:44" ht="15.75" thickBot="1" x14ac:dyDescent="0.25">
      <c r="B12" s="137" t="s">
        <v>388</v>
      </c>
      <c r="C12" s="84">
        <v>6</v>
      </c>
      <c r="D12" s="85">
        <f>VLOOKUP(C12,Rankings!$A$2:$AN$161, 40, FALSE)</f>
        <v>94</v>
      </c>
      <c r="E12" s="85">
        <f ca="1">VLOOKUP(C12, Rankings!$A$2:$AH$161, 32, FALSE)</f>
        <v>7</v>
      </c>
      <c r="F12" s="84" t="s">
        <v>387</v>
      </c>
      <c r="G12" s="84">
        <v>3</v>
      </c>
      <c r="H12" s="85">
        <f>VLOOKUP(G12,Rankings!$A$2:$AN$161, 40, FALSE)</f>
        <v>57</v>
      </c>
      <c r="I12" s="138">
        <f ca="1">VLOOKUP(G12, Rankings!$A$2:$AH$161, 32, FALSE)</f>
        <v>12</v>
      </c>
      <c r="J12" s="110"/>
      <c r="K12" s="137" t="s">
        <v>383</v>
      </c>
      <c r="L12" s="84">
        <v>136</v>
      </c>
      <c r="M12" s="85">
        <f>VLOOKUP(L12,Rankings!$A$2:$AN$161, 40, FALSE)</f>
        <v>7</v>
      </c>
      <c r="N12" s="85">
        <f ca="1">VLOOKUP(L12, Rankings!$A$2:$AH$161, 32, FALSE)</f>
        <v>16</v>
      </c>
      <c r="O12" s="84" t="s">
        <v>382</v>
      </c>
      <c r="P12" s="84">
        <v>144</v>
      </c>
      <c r="Q12" s="85">
        <f>VLOOKUP(P12,Rankings!$A$2:$AN$161, 40, FALSE)</f>
        <v>32</v>
      </c>
      <c r="R12" s="138">
        <f ca="1">VLOOKUP(P12, Rankings!$A$2:$AH$161, 32, FALSE)</f>
        <v>8</v>
      </c>
      <c r="S12" s="110"/>
      <c r="T12" s="137" t="s">
        <v>104</v>
      </c>
      <c r="U12" s="84">
        <v>22</v>
      </c>
      <c r="V12" s="85">
        <f>VLOOKUP(U12,Rankings!$A$2:$AN$161, 40, FALSE)</f>
        <v>121</v>
      </c>
      <c r="W12" s="85">
        <f ca="1">VLOOKUP(U12, Rankings!$A$2:$AH$161, 32, FALSE)</f>
        <v>9</v>
      </c>
      <c r="X12" s="84" t="s">
        <v>94</v>
      </c>
      <c r="Y12" s="84">
        <v>32</v>
      </c>
      <c r="Z12" s="85">
        <f>VLOOKUP(Y12,Rankings!$A$2:$AN$161, 40, FALSE)</f>
        <v>115</v>
      </c>
      <c r="AA12" s="138">
        <f ca="1">VLOOKUP(Y12, Rankings!$A$2:$AH$161, 32, FALSE)</f>
        <v>6</v>
      </c>
      <c r="AB12" s="21"/>
      <c r="AC12" s="137" t="s">
        <v>1476</v>
      </c>
      <c r="AD12" s="84">
        <v>42</v>
      </c>
      <c r="AE12" s="85">
        <f>VLOOKUP(AD12,Rankings!$A$2:$AN$161, 40, FALSE)</f>
        <v>138</v>
      </c>
      <c r="AF12" s="85">
        <f ca="1">VLOOKUP(AD12, Rankings!$A$2:$AH$161, 32, FALSE)</f>
        <v>3</v>
      </c>
      <c r="AG12" s="84" t="s">
        <v>749</v>
      </c>
      <c r="AH12" s="84">
        <v>41</v>
      </c>
      <c r="AI12" s="85">
        <f>VLOOKUP(AH12,Rankings!$A$2:$AN$161, 40, FALSE)</f>
        <v>60</v>
      </c>
      <c r="AJ12" s="138">
        <f ca="1">VLOOKUP(AH12, Rankings!$A$2:$AH$161, 32, FALSE)</f>
        <v>13</v>
      </c>
      <c r="AM12" s="54">
        <v>7</v>
      </c>
      <c r="AN12" s="54">
        <v>11</v>
      </c>
      <c r="AO12" s="244" t="s">
        <v>312</v>
      </c>
      <c r="AP12" s="244" t="s">
        <v>313</v>
      </c>
      <c r="AQ12" t="s">
        <v>513</v>
      </c>
    </row>
    <row r="13" spans="2:44" ht="15.75" thickBot="1" x14ac:dyDescent="0.25">
      <c r="E13" s="4"/>
      <c r="H13" s="440">
        <f>AVERAGE(D16:D24,H16:H24)</f>
        <v>76.875</v>
      </c>
      <c r="I13" s="440"/>
      <c r="J13" s="12">
        <f>AP48</f>
        <v>0</v>
      </c>
      <c r="K13" s="3"/>
      <c r="L13" s="3"/>
      <c r="M13" s="3"/>
      <c r="N13" s="3"/>
      <c r="O13" s="3"/>
      <c r="P13" s="3"/>
      <c r="Q13" s="440">
        <f>AVERAGE(M16:M24,Q16:Q24)</f>
        <v>85.375</v>
      </c>
      <c r="R13" s="440"/>
      <c r="S13" s="12">
        <f>AP49</f>
        <v>0</v>
      </c>
      <c r="T13" s="3"/>
      <c r="U13" s="3"/>
      <c r="V13" s="3"/>
      <c r="W13" s="6"/>
      <c r="X13" s="2"/>
      <c r="Y13" s="3"/>
      <c r="Z13" s="441">
        <f>AVERAGE(V16:V24,Z16:Z24)</f>
        <v>81.5</v>
      </c>
      <c r="AA13" s="441"/>
      <c r="AB13" s="12">
        <f>AP50</f>
        <v>0</v>
      </c>
      <c r="AC13" s="3"/>
      <c r="AD13" s="3"/>
      <c r="AE13" s="3"/>
      <c r="AF13" s="3"/>
      <c r="AG13" s="3"/>
      <c r="AH13" s="3"/>
      <c r="AI13" s="440">
        <f>AVERAGE(AE16:AE24,AI16:AI24)</f>
        <v>81.0625</v>
      </c>
      <c r="AJ13" s="440"/>
      <c r="AK13" s="12">
        <f>AP51</f>
        <v>0</v>
      </c>
      <c r="AM13" s="3">
        <v>6</v>
      </c>
      <c r="AN13" s="3">
        <v>12</v>
      </c>
      <c r="AO13" s="370" t="s">
        <v>1516</v>
      </c>
      <c r="AP13" s="245" t="s">
        <v>914</v>
      </c>
      <c r="AQ13" s="244" t="s">
        <v>566</v>
      </c>
      <c r="AR13" s="21"/>
    </row>
    <row r="14" spans="2:44" x14ac:dyDescent="0.2">
      <c r="B14" s="61" t="s">
        <v>203</v>
      </c>
      <c r="C14" s="59"/>
      <c r="D14" s="59"/>
      <c r="E14" s="62"/>
      <c r="F14" s="49"/>
      <c r="G14" s="59"/>
      <c r="H14" s="59"/>
      <c r="I14" s="60"/>
      <c r="K14" s="67" t="s">
        <v>200</v>
      </c>
      <c r="L14" s="48"/>
      <c r="M14" s="48"/>
      <c r="N14" s="48"/>
      <c r="O14" s="49"/>
      <c r="P14" s="48"/>
      <c r="Q14" s="48"/>
      <c r="R14" s="50"/>
      <c r="S14" s="12"/>
      <c r="T14" s="63" t="s">
        <v>204</v>
      </c>
      <c r="U14" s="59"/>
      <c r="V14" s="59"/>
      <c r="W14" s="62"/>
      <c r="X14" s="49"/>
      <c r="Y14" s="59"/>
      <c r="Z14" s="59"/>
      <c r="AA14" s="60"/>
      <c r="AC14" s="52" t="s">
        <v>201</v>
      </c>
      <c r="AD14" s="48"/>
      <c r="AE14" s="48"/>
      <c r="AF14" s="48"/>
      <c r="AG14" s="49"/>
      <c r="AH14" s="48"/>
      <c r="AI14" s="48"/>
      <c r="AJ14" s="50"/>
      <c r="AK14" s="3"/>
      <c r="AM14" s="54">
        <v>5</v>
      </c>
      <c r="AN14" s="54">
        <v>13</v>
      </c>
      <c r="AO14" s="370" t="s">
        <v>1517</v>
      </c>
      <c r="AP14" s="245" t="s">
        <v>917</v>
      </c>
      <c r="AQ14" t="s">
        <v>514</v>
      </c>
      <c r="AR14" s="21"/>
    </row>
    <row r="15" spans="2:44" x14ac:dyDescent="0.2">
      <c r="B15" s="53" t="s">
        <v>249</v>
      </c>
      <c r="C15" s="54"/>
      <c r="D15" s="54"/>
      <c r="E15" s="56"/>
      <c r="F15" s="54" t="s">
        <v>250</v>
      </c>
      <c r="G15" s="54"/>
      <c r="H15" s="54"/>
      <c r="I15" s="58"/>
      <c r="J15" s="110"/>
      <c r="K15" s="53" t="s">
        <v>237</v>
      </c>
      <c r="L15" s="54"/>
      <c r="M15" s="54"/>
      <c r="N15" s="54"/>
      <c r="O15" s="54" t="s">
        <v>238</v>
      </c>
      <c r="P15" s="54"/>
      <c r="Q15" s="54"/>
      <c r="R15" s="55"/>
      <c r="S15" s="110"/>
      <c r="T15" s="53" t="s">
        <v>251</v>
      </c>
      <c r="U15" s="54"/>
      <c r="V15" s="54"/>
      <c r="W15" s="56"/>
      <c r="X15" s="54" t="s">
        <v>252</v>
      </c>
      <c r="Y15" s="54"/>
      <c r="Z15" s="54"/>
      <c r="AA15" s="58"/>
      <c r="AC15" s="53" t="s">
        <v>239</v>
      </c>
      <c r="AD15" s="54"/>
      <c r="AE15" s="54"/>
      <c r="AF15" s="54"/>
      <c r="AG15" s="54" t="s">
        <v>240</v>
      </c>
      <c r="AH15" s="54"/>
      <c r="AI15" s="54"/>
      <c r="AJ15" s="55"/>
      <c r="AM15" s="54">
        <v>4</v>
      </c>
      <c r="AN15" s="54">
        <v>14</v>
      </c>
      <c r="AO15" s="244" t="s">
        <v>563</v>
      </c>
      <c r="AP15" s="244" t="s">
        <v>569</v>
      </c>
      <c r="AQ15" t="s">
        <v>515</v>
      </c>
      <c r="AR15" s="21"/>
    </row>
    <row r="16" spans="2:44" x14ac:dyDescent="0.2">
      <c r="B16" s="134" t="s">
        <v>76</v>
      </c>
      <c r="C16" s="21">
        <v>50</v>
      </c>
      <c r="D16" s="57">
        <f>VLOOKUP(C16,Rankings!$A$2:$AN$161, 40, FALSE)</f>
        <v>101</v>
      </c>
      <c r="E16" s="57">
        <f ca="1">VLOOKUP(C16, Rankings!$A$2:$AH$161, 32, FALSE)</f>
        <v>7</v>
      </c>
      <c r="F16" s="21" t="s">
        <v>66</v>
      </c>
      <c r="G16" s="21">
        <v>60</v>
      </c>
      <c r="H16" s="57">
        <f>VLOOKUP(G16,Rankings!$A$2:$AN$161, 40, FALSE)</f>
        <v>75</v>
      </c>
      <c r="I16" s="135">
        <f ca="1">VLOOKUP(G16, Rankings!$A$2:$AH$161, 32, FALSE)</f>
        <v>6</v>
      </c>
      <c r="J16" s="110"/>
      <c r="K16" s="134" t="s">
        <v>61</v>
      </c>
      <c r="L16" s="21">
        <v>65</v>
      </c>
      <c r="M16" s="57">
        <f>VLOOKUP(L16,Rankings!$A$2:$AN$161, 40, FALSE)</f>
        <v>156</v>
      </c>
      <c r="N16" s="57">
        <f ca="1">VLOOKUP(L16, Rankings!$A$2:$AH$161, 32, FALSE)</f>
        <v>1</v>
      </c>
      <c r="O16" s="21" t="s">
        <v>53</v>
      </c>
      <c r="P16" s="21">
        <v>74</v>
      </c>
      <c r="Q16" s="57">
        <f>VLOOKUP(P16,Rankings!$A$2:$AN$161, 40, FALSE)</f>
        <v>135</v>
      </c>
      <c r="R16" s="135">
        <f ca="1">VLOOKUP(P16, Rankings!$A$2:$AH$161, 32, FALSE)</f>
        <v>4</v>
      </c>
      <c r="S16" s="110"/>
      <c r="T16" s="134" t="s">
        <v>45</v>
      </c>
      <c r="U16" s="21">
        <v>82</v>
      </c>
      <c r="V16" s="57">
        <f>VLOOKUP(U16,Rankings!$A$2:$AN$161, 40, FALSE)</f>
        <v>131</v>
      </c>
      <c r="W16" s="57">
        <f ca="1">VLOOKUP(U16, Rankings!$A$2:$AH$161, 32, FALSE)</f>
        <v>4</v>
      </c>
      <c r="X16" s="21" t="s">
        <v>35</v>
      </c>
      <c r="Y16" s="21">
        <v>92</v>
      </c>
      <c r="Z16" s="57">
        <f>VLOOKUP(Y16,Rankings!$A$2:$AN$161, 40, FALSE)</f>
        <v>136</v>
      </c>
      <c r="AA16" s="135">
        <f ca="1">VLOOKUP(Y16, Rankings!$A$2:$AH$161, 32, FALSE)</f>
        <v>1</v>
      </c>
      <c r="AB16" s="21"/>
      <c r="AC16" s="134" t="s">
        <v>28</v>
      </c>
      <c r="AD16" s="21">
        <v>99</v>
      </c>
      <c r="AE16" s="57">
        <f>VLOOKUP(AD16,Rankings!$A$2:$AN$161, 40, FALSE)</f>
        <v>61</v>
      </c>
      <c r="AF16" s="57">
        <f ca="1">VLOOKUP(AD16, Rankings!$A$2:$AH$161, 32, FALSE)</f>
        <v>11</v>
      </c>
      <c r="AG16" s="21" t="s">
        <v>21</v>
      </c>
      <c r="AH16" s="21">
        <v>106</v>
      </c>
      <c r="AI16" s="57">
        <f>VLOOKUP(AH16,Rankings!$A$2:$AN$161, 40, FALSE)</f>
        <v>41</v>
      </c>
      <c r="AJ16" s="135">
        <f ca="1">VLOOKUP(AH16, Rankings!$A$2:$AH$161, 32, FALSE)</f>
        <v>11</v>
      </c>
      <c r="AM16" s="54">
        <v>3</v>
      </c>
      <c r="AN16" s="54">
        <v>15</v>
      </c>
      <c r="AO16" s="370" t="s">
        <v>1460</v>
      </c>
      <c r="AP16" s="245" t="s">
        <v>915</v>
      </c>
      <c r="AQ16" s="244" t="s">
        <v>567</v>
      </c>
      <c r="AR16" s="21"/>
    </row>
    <row r="17" spans="2:47" x14ac:dyDescent="0.2">
      <c r="B17" s="134" t="s">
        <v>75</v>
      </c>
      <c r="C17" s="21">
        <v>51</v>
      </c>
      <c r="D17" s="57">
        <f>VLOOKUP(C17,Rankings!$A$2:$AN$161, 40, FALSE)</f>
        <v>145</v>
      </c>
      <c r="E17" s="57">
        <f ca="1">VLOOKUP(C17, Rankings!$A$2:$AH$161, 32, FALSE)</f>
        <v>3</v>
      </c>
      <c r="F17" s="21" t="s">
        <v>69</v>
      </c>
      <c r="G17" s="21">
        <v>57</v>
      </c>
      <c r="H17" s="57">
        <f>VLOOKUP(G17,Rankings!$A$2:$AN$161, 40, FALSE)</f>
        <v>76</v>
      </c>
      <c r="I17" s="135">
        <f ca="1">VLOOKUP(G17, Rankings!$A$2:$AH$161, 32, FALSE)</f>
        <v>5</v>
      </c>
      <c r="J17" s="110"/>
      <c r="K17" s="134" t="s">
        <v>60</v>
      </c>
      <c r="L17" s="21">
        <v>66</v>
      </c>
      <c r="M17" s="57">
        <f>VLOOKUP(L17,Rankings!$A$2:$AN$161, 40, FALSE)</f>
        <v>58</v>
      </c>
      <c r="N17" s="57">
        <f ca="1">VLOOKUP(L17, Rankings!$A$2:$AH$161, 32, FALSE)</f>
        <v>10</v>
      </c>
      <c r="O17" s="21" t="s">
        <v>51</v>
      </c>
      <c r="P17" s="21">
        <v>76</v>
      </c>
      <c r="Q17" s="57">
        <f>VLOOKUP(P17,Rankings!$A$2:$AN$161, 40, FALSE)</f>
        <v>146</v>
      </c>
      <c r="R17" s="135">
        <f ca="1">VLOOKUP(P17, Rankings!$A$2:$AH$161, 32, FALSE)</f>
        <v>0</v>
      </c>
      <c r="S17" s="110"/>
      <c r="T17" s="134" t="s">
        <v>43</v>
      </c>
      <c r="U17" s="21">
        <v>84</v>
      </c>
      <c r="V17" s="57">
        <f>VLOOKUP(U17,Rankings!$A$2:$AN$161, 40, FALSE)</f>
        <v>112</v>
      </c>
      <c r="W17" s="57">
        <f ca="1">VLOOKUP(U17, Rankings!$A$2:$AH$161, 32, FALSE)</f>
        <v>7</v>
      </c>
      <c r="X17" s="21" t="s">
        <v>36</v>
      </c>
      <c r="Y17" s="21">
        <v>91</v>
      </c>
      <c r="Z17" s="57">
        <f>VLOOKUP(Y17,Rankings!$A$2:$AN$161, 40, FALSE)</f>
        <v>9</v>
      </c>
      <c r="AA17" s="135">
        <f ca="1">VLOOKUP(Y17, Rankings!$A$2:$AH$161, 32, FALSE)</f>
        <v>17</v>
      </c>
      <c r="AB17" s="21"/>
      <c r="AC17" s="134" t="s">
        <v>27</v>
      </c>
      <c r="AD17" s="21">
        <v>100</v>
      </c>
      <c r="AE17" s="57">
        <f>VLOOKUP(AD17,Rankings!$A$2:$AN$161, 40, FALSE)</f>
        <v>54</v>
      </c>
      <c r="AF17" s="57">
        <f ca="1">VLOOKUP(AD17, Rankings!$A$2:$AH$161, 32, FALSE)</f>
        <v>13</v>
      </c>
      <c r="AG17" s="21" t="s">
        <v>20</v>
      </c>
      <c r="AH17" s="21">
        <v>108</v>
      </c>
      <c r="AI17" s="57">
        <f>VLOOKUP(AH17,Rankings!$A$2:$AN$161, 40, FALSE)</f>
        <v>122</v>
      </c>
      <c r="AJ17" s="135">
        <f ca="1">VLOOKUP(AH17, Rankings!$A$2:$AH$161, 32, FALSE)</f>
        <v>7</v>
      </c>
      <c r="AM17" s="54">
        <v>2</v>
      </c>
      <c r="AN17" s="54">
        <v>16</v>
      </c>
      <c r="AO17" s="370" t="s">
        <v>276</v>
      </c>
      <c r="AP17" s="245" t="s">
        <v>919</v>
      </c>
      <c r="AQ17" t="s">
        <v>516</v>
      </c>
      <c r="AR17" s="21"/>
    </row>
    <row r="18" spans="2:47" x14ac:dyDescent="0.2">
      <c r="B18" s="134" t="s">
        <v>77</v>
      </c>
      <c r="C18" s="21">
        <v>49</v>
      </c>
      <c r="D18" s="57">
        <f>VLOOKUP(C18,Rankings!$A$2:$AN$161, 40, FALSE)</f>
        <v>25</v>
      </c>
      <c r="E18" s="57">
        <f ca="1">VLOOKUP(C18, Rankings!$A$2:$AH$161, 32, FALSE)</f>
        <v>12</v>
      </c>
      <c r="F18" s="21" t="s">
        <v>67</v>
      </c>
      <c r="G18" s="21">
        <v>59</v>
      </c>
      <c r="H18" s="57">
        <f>VLOOKUP(G18,Rankings!$A$2:$AN$161, 40, FALSE)</f>
        <v>80</v>
      </c>
      <c r="I18" s="135">
        <f ca="1">VLOOKUP(G18, Rankings!$A$2:$AH$161, 32, FALSE)</f>
        <v>11</v>
      </c>
      <c r="J18" s="110"/>
      <c r="K18" s="134" t="s">
        <v>59</v>
      </c>
      <c r="L18" s="21">
        <v>67</v>
      </c>
      <c r="M18" s="57">
        <f>VLOOKUP(L18,Rankings!$A$2:$AN$161, 40, FALSE)</f>
        <v>86</v>
      </c>
      <c r="N18" s="57">
        <f ca="1">VLOOKUP(L18, Rankings!$A$2:$AH$161, 32, FALSE)</f>
        <v>10</v>
      </c>
      <c r="O18" s="21" t="s">
        <v>54</v>
      </c>
      <c r="P18" s="21">
        <v>73</v>
      </c>
      <c r="Q18" s="57">
        <f>VLOOKUP(P18,Rankings!$A$2:$AN$161, 40, FALSE)</f>
        <v>17</v>
      </c>
      <c r="R18" s="135">
        <f ca="1">VLOOKUP(P18, Rankings!$A$2:$AH$161, 32, FALSE)</f>
        <v>14</v>
      </c>
      <c r="S18" s="110"/>
      <c r="T18" s="134" t="s">
        <v>44</v>
      </c>
      <c r="U18" s="21">
        <v>83</v>
      </c>
      <c r="V18" s="57">
        <f>VLOOKUP(U18,Rankings!$A$2:$AN$161, 40, FALSE)</f>
        <v>38</v>
      </c>
      <c r="W18" s="57">
        <f ca="1">VLOOKUP(U18, Rankings!$A$2:$AH$161, 32, FALSE)</f>
        <v>11</v>
      </c>
      <c r="X18" s="21" t="s">
        <v>38</v>
      </c>
      <c r="Y18" s="21">
        <v>89</v>
      </c>
      <c r="Z18" s="57">
        <f>VLOOKUP(Y18,Rankings!$A$2:$AN$161, 40, FALSE)</f>
        <v>85</v>
      </c>
      <c r="AA18" s="135">
        <f ca="1">VLOOKUP(Y18, Rankings!$A$2:$AH$161, 32, FALSE)</f>
        <v>7</v>
      </c>
      <c r="AB18" s="21"/>
      <c r="AC18" s="134" t="s">
        <v>30</v>
      </c>
      <c r="AD18" s="21">
        <v>97</v>
      </c>
      <c r="AE18" s="57">
        <f>VLOOKUP(AD18,Rankings!$A$2:$AN$161, 40, FALSE)</f>
        <v>119</v>
      </c>
      <c r="AF18" s="57">
        <f ca="1">VLOOKUP(AD18, Rankings!$A$2:$AH$161, 32, FALSE)</f>
        <v>1</v>
      </c>
      <c r="AG18" s="21" t="s">
        <v>433</v>
      </c>
      <c r="AH18" s="21">
        <v>107</v>
      </c>
      <c r="AI18" s="57">
        <f>VLOOKUP(AH18,Rankings!$A$2:$AN$161, 40, FALSE)</f>
        <v>28</v>
      </c>
      <c r="AJ18" s="135">
        <f ca="1">VLOOKUP(AH18, Rankings!$A$2:$AH$161, 32, FALSE)</f>
        <v>16</v>
      </c>
      <c r="AM18" s="54">
        <v>1</v>
      </c>
      <c r="AN18" s="54">
        <v>17</v>
      </c>
      <c r="AO18" s="244" t="s">
        <v>564</v>
      </c>
      <c r="AP18" s="244" t="s">
        <v>570</v>
      </c>
      <c r="AQ18" t="s">
        <v>517</v>
      </c>
    </row>
    <row r="19" spans="2:47" x14ac:dyDescent="0.2">
      <c r="B19" s="134" t="s">
        <v>74</v>
      </c>
      <c r="C19" s="21">
        <v>52</v>
      </c>
      <c r="D19" s="57">
        <f>VLOOKUP(C19,Rankings!$A$2:$AN$161, 40, FALSE)</f>
        <v>37</v>
      </c>
      <c r="E19" s="57">
        <f ca="1">VLOOKUP(C19, Rankings!$A$2:$AH$161, 32, FALSE)</f>
        <v>13</v>
      </c>
      <c r="F19" s="21" t="s">
        <v>68</v>
      </c>
      <c r="G19" s="21">
        <v>58</v>
      </c>
      <c r="H19" s="57">
        <f>VLOOKUP(G19,Rankings!$A$2:$AN$161, 40, FALSE)</f>
        <v>51</v>
      </c>
      <c r="I19" s="135">
        <f ca="1">VLOOKUP(G19, Rankings!$A$2:$AH$161, 32, FALSE)</f>
        <v>12</v>
      </c>
      <c r="J19" s="110"/>
      <c r="K19" s="134" t="s">
        <v>58</v>
      </c>
      <c r="L19" s="21">
        <v>68</v>
      </c>
      <c r="M19" s="57">
        <f>VLOOKUP(L19,Rankings!$A$2:$AN$161, 40, FALSE)</f>
        <v>62</v>
      </c>
      <c r="N19" s="57">
        <f ca="1">VLOOKUP(L19, Rankings!$A$2:$AH$161, 32, FALSE)</f>
        <v>12</v>
      </c>
      <c r="O19" s="21" t="s">
        <v>52</v>
      </c>
      <c r="P19" s="21">
        <v>75</v>
      </c>
      <c r="Q19" s="57">
        <f>VLOOKUP(P19,Rankings!$A$2:$AN$161, 40, FALSE)</f>
        <v>118</v>
      </c>
      <c r="R19" s="135">
        <f ca="1">VLOOKUP(P19, Rankings!$A$2:$AH$161, 32, FALSE)</f>
        <v>9</v>
      </c>
      <c r="S19" s="110"/>
      <c r="T19" s="134" t="s">
        <v>46</v>
      </c>
      <c r="U19" s="21">
        <v>81</v>
      </c>
      <c r="V19" s="57">
        <f>VLOOKUP(U19,Rankings!$A$2:$AN$161, 40, FALSE)</f>
        <v>39</v>
      </c>
      <c r="W19" s="57">
        <f ca="1">VLOOKUP(U19, Rankings!$A$2:$AH$161, 32, FALSE)</f>
        <v>12</v>
      </c>
      <c r="X19" s="21" t="s">
        <v>37</v>
      </c>
      <c r="Y19" s="21">
        <v>90</v>
      </c>
      <c r="Z19" s="57">
        <f>VLOOKUP(Y19,Rankings!$A$2:$AN$161, 40, FALSE)</f>
        <v>78</v>
      </c>
      <c r="AA19" s="135">
        <f ca="1">VLOOKUP(Y19, Rankings!$A$2:$AH$161, 32, FALSE)</f>
        <v>11</v>
      </c>
      <c r="AB19" s="21"/>
      <c r="AC19" s="134" t="s">
        <v>29</v>
      </c>
      <c r="AD19" s="21">
        <v>98</v>
      </c>
      <c r="AE19" s="57">
        <f>VLOOKUP(AD19,Rankings!$A$2:$AN$161, 40, FALSE)</f>
        <v>29</v>
      </c>
      <c r="AF19" s="57">
        <f ca="1">VLOOKUP(AD19, Rankings!$A$2:$AH$161, 32, FALSE)</f>
        <v>16</v>
      </c>
      <c r="AG19" s="21" t="s">
        <v>22</v>
      </c>
      <c r="AH19" s="21">
        <v>105</v>
      </c>
      <c r="AI19" s="57">
        <f>VLOOKUP(AH19,Rankings!$A$2:$AN$161, 40, FALSE)</f>
        <v>110</v>
      </c>
      <c r="AJ19" s="135">
        <f ca="1">VLOOKUP(AH19, Rankings!$A$2:$AH$161, 32, FALSE)</f>
        <v>5</v>
      </c>
      <c r="AM19" s="54">
        <v>0</v>
      </c>
      <c r="AN19" s="54">
        <v>18</v>
      </c>
      <c r="AO19" s="245" t="s">
        <v>1504</v>
      </c>
      <c r="AP19" s="245" t="s">
        <v>1505</v>
      </c>
      <c r="AQ19" s="244" t="s">
        <v>568</v>
      </c>
    </row>
    <row r="20" spans="2:47" x14ac:dyDescent="0.2">
      <c r="B20" s="53" t="s">
        <v>255</v>
      </c>
      <c r="C20" s="54"/>
      <c r="D20" s="54"/>
      <c r="E20" s="57"/>
      <c r="F20" s="54" t="s">
        <v>256</v>
      </c>
      <c r="G20" s="54"/>
      <c r="H20" s="54"/>
      <c r="I20" s="135"/>
      <c r="J20" s="136"/>
      <c r="K20" s="53" t="s">
        <v>243</v>
      </c>
      <c r="L20" s="54"/>
      <c r="M20" s="54"/>
      <c r="N20" s="57"/>
      <c r="O20" s="54" t="s">
        <v>244</v>
      </c>
      <c r="P20" s="54"/>
      <c r="Q20" s="54"/>
      <c r="R20" s="135"/>
      <c r="S20" s="136"/>
      <c r="T20" s="53" t="s">
        <v>257</v>
      </c>
      <c r="U20" s="54"/>
      <c r="V20" s="54"/>
      <c r="W20" s="57"/>
      <c r="X20" s="54" t="s">
        <v>258</v>
      </c>
      <c r="Y20" s="54"/>
      <c r="Z20" s="54"/>
      <c r="AA20" s="135"/>
      <c r="AB20" s="21"/>
      <c r="AC20" s="53" t="s">
        <v>245</v>
      </c>
      <c r="AD20" s="54"/>
      <c r="AE20" s="54"/>
      <c r="AF20" s="57"/>
      <c r="AG20" s="54" t="s">
        <v>246</v>
      </c>
      <c r="AH20" s="21"/>
      <c r="AI20" s="54"/>
      <c r="AJ20" s="135"/>
      <c r="AM20" s="54">
        <v>0</v>
      </c>
      <c r="AN20" s="54">
        <v>19</v>
      </c>
      <c r="AO20" s="245" t="s">
        <v>1506</v>
      </c>
      <c r="AP20" s="245" t="s">
        <v>1507</v>
      </c>
      <c r="AQ20" t="s">
        <v>518</v>
      </c>
    </row>
    <row r="21" spans="2:47" x14ac:dyDescent="0.2">
      <c r="B21" s="134" t="s">
        <v>72</v>
      </c>
      <c r="C21" s="21">
        <v>54</v>
      </c>
      <c r="D21" s="57">
        <f>VLOOKUP(C21,Rankings!$A$2:$AN$161, 40, FALSE)</f>
        <v>126</v>
      </c>
      <c r="E21" s="57">
        <f ca="1">VLOOKUP(C21, Rankings!$A$2:$AH$161, 32, FALSE)</f>
        <v>5</v>
      </c>
      <c r="F21" s="21" t="s">
        <v>65</v>
      </c>
      <c r="G21" s="21">
        <v>61</v>
      </c>
      <c r="H21" s="57">
        <f>VLOOKUP(G21,Rankings!$A$2:$AN$161, 40, FALSE)</f>
        <v>70</v>
      </c>
      <c r="I21" s="135">
        <f ca="1">VLOOKUP(G21, Rankings!$A$2:$AH$161, 32, FALSE)</f>
        <v>4</v>
      </c>
      <c r="J21" s="110"/>
      <c r="K21" s="134" t="s">
        <v>55</v>
      </c>
      <c r="L21" s="21">
        <v>71</v>
      </c>
      <c r="M21" s="57">
        <f>VLOOKUP(L21,Rankings!$A$2:$AN$161, 40, FALSE)</f>
        <v>153</v>
      </c>
      <c r="N21" s="57">
        <f ca="1">VLOOKUP(L21, Rankings!$A$2:$AH$161, 32, FALSE)</f>
        <v>1</v>
      </c>
      <c r="O21" s="21" t="s">
        <v>49</v>
      </c>
      <c r="P21" s="21">
        <v>78</v>
      </c>
      <c r="Q21" s="57">
        <f>VLOOKUP(P21,Rankings!$A$2:$AN$161, 40, FALSE)</f>
        <v>96</v>
      </c>
      <c r="R21" s="135">
        <f ca="1">VLOOKUP(P21, Rankings!$A$2:$AH$161, 32, FALSE)</f>
        <v>7</v>
      </c>
      <c r="S21" s="110"/>
      <c r="T21" s="134" t="s">
        <v>42</v>
      </c>
      <c r="U21" s="21">
        <v>85</v>
      </c>
      <c r="V21" s="57">
        <f>VLOOKUP(U21,Rankings!$A$2:$AN$161, 40, FALSE)</f>
        <v>160</v>
      </c>
      <c r="W21" s="57">
        <f ca="1">VLOOKUP(U21, Rankings!$A$2:$AH$161, 32, FALSE)</f>
        <v>0</v>
      </c>
      <c r="X21" s="21" t="s">
        <v>33</v>
      </c>
      <c r="Y21" s="21">
        <v>94</v>
      </c>
      <c r="Z21" s="57">
        <f>VLOOKUP(Y21,Rankings!$A$2:$AN$161, 40, FALSE)</f>
        <v>87</v>
      </c>
      <c r="AA21" s="135">
        <f ca="1">VLOOKUP(Y21, Rankings!$A$2:$AH$161, 32, FALSE)</f>
        <v>7</v>
      </c>
      <c r="AB21" s="21"/>
      <c r="AC21" s="134" t="s">
        <v>26</v>
      </c>
      <c r="AD21" s="21">
        <v>101</v>
      </c>
      <c r="AE21" s="57">
        <f>VLOOKUP(AD21,Rankings!$A$2:$AN$161, 40, FALSE)</f>
        <v>125</v>
      </c>
      <c r="AF21" s="57">
        <f ca="1">VLOOKUP(AD21, Rankings!$A$2:$AH$161, 32, FALSE)</f>
        <v>2</v>
      </c>
      <c r="AG21" s="21" t="s">
        <v>17</v>
      </c>
      <c r="AH21" s="21">
        <v>111</v>
      </c>
      <c r="AI21" s="57">
        <f>VLOOKUP(AH21,Rankings!$A$2:$AN$161, 40, FALSE)</f>
        <v>35</v>
      </c>
      <c r="AJ21" s="135">
        <f ca="1">VLOOKUP(AH21, Rankings!$A$2:$AH$161, 32, FALSE)</f>
        <v>13</v>
      </c>
      <c r="AM21" s="3">
        <v>0</v>
      </c>
      <c r="AN21" s="3">
        <v>20</v>
      </c>
      <c r="AO21" s="245" t="s">
        <v>276</v>
      </c>
      <c r="AP21" s="245" t="s">
        <v>276</v>
      </c>
      <c r="AQ21" t="s">
        <v>519</v>
      </c>
    </row>
    <row r="22" spans="2:47" x14ac:dyDescent="0.2">
      <c r="B22" s="134" t="s">
        <v>73</v>
      </c>
      <c r="C22" s="21">
        <v>53</v>
      </c>
      <c r="D22" s="57">
        <f>VLOOKUP(C22,Rankings!$A$2:$AN$161, 40, FALSE)</f>
        <v>97</v>
      </c>
      <c r="E22" s="57">
        <f ca="1">VLOOKUP(C22, Rankings!$A$2:$AH$161, 32, FALSE)</f>
        <v>6</v>
      </c>
      <c r="F22" s="21" t="s">
        <v>62</v>
      </c>
      <c r="G22" s="21">
        <v>64</v>
      </c>
      <c r="H22" s="57">
        <f>VLOOKUP(G22,Rankings!$A$2:$AN$161, 40, FALSE)</f>
        <v>106</v>
      </c>
      <c r="I22" s="135">
        <f ca="1">VLOOKUP(G22, Rankings!$A$2:$AH$161, 32, FALSE)</f>
        <v>4</v>
      </c>
      <c r="J22" s="110"/>
      <c r="K22" s="134" t="s">
        <v>9</v>
      </c>
      <c r="L22" s="21">
        <v>72</v>
      </c>
      <c r="M22" s="57">
        <f>VLOOKUP(L22,Rankings!$A$2:$AN$161, 40, FALSE)</f>
        <v>21</v>
      </c>
      <c r="N22" s="57">
        <f ca="1">VLOOKUP(L22, Rankings!$A$2:$AH$161, 32, FALSE)</f>
        <v>13</v>
      </c>
      <c r="O22" s="21" t="s">
        <v>48</v>
      </c>
      <c r="P22" s="21">
        <v>79</v>
      </c>
      <c r="Q22" s="57">
        <f>VLOOKUP(P22,Rankings!$A$2:$AN$161, 40, FALSE)</f>
        <v>79</v>
      </c>
      <c r="R22" s="135">
        <f ca="1">VLOOKUP(P22, Rankings!$A$2:$AH$161, 32, FALSE)</f>
        <v>7</v>
      </c>
      <c r="S22" s="110"/>
      <c r="T22" s="134" t="s">
        <v>41</v>
      </c>
      <c r="U22" s="21">
        <v>86</v>
      </c>
      <c r="V22" s="57">
        <f>VLOOKUP(U22,Rankings!$A$2:$AN$161, 40, FALSE)</f>
        <v>140</v>
      </c>
      <c r="W22" s="57">
        <f ca="1">VLOOKUP(U22, Rankings!$A$2:$AH$161, 32, FALSE)</f>
        <v>3</v>
      </c>
      <c r="X22" s="21" t="s">
        <v>31</v>
      </c>
      <c r="Y22" s="21">
        <v>96</v>
      </c>
      <c r="Z22" s="57">
        <f>VLOOKUP(Y22,Rankings!$A$2:$AN$161, 40, FALSE)</f>
        <v>116</v>
      </c>
      <c r="AA22" s="135">
        <f ca="1">VLOOKUP(Y22, Rankings!$A$2:$AH$161, 32, FALSE)</f>
        <v>2</v>
      </c>
      <c r="AB22" s="21"/>
      <c r="AC22" s="134" t="s">
        <v>25</v>
      </c>
      <c r="AD22" s="21">
        <v>102</v>
      </c>
      <c r="AE22" s="57">
        <f>VLOOKUP(AD22,Rankings!$A$2:$AN$161, 40, FALSE)</f>
        <v>89</v>
      </c>
      <c r="AF22" s="57">
        <f ca="1">VLOOKUP(AD22, Rankings!$A$2:$AH$161, 32, FALSE)</f>
        <v>11</v>
      </c>
      <c r="AG22" s="21" t="s">
        <v>18</v>
      </c>
      <c r="AH22" s="21">
        <v>110</v>
      </c>
      <c r="AI22" s="57">
        <f>VLOOKUP(AH22,Rankings!$A$2:$AN$161, 40, FALSE)</f>
        <v>47</v>
      </c>
      <c r="AJ22" s="135">
        <f ca="1">VLOOKUP(AH22, Rankings!$A$2:$AH$161, 32, FALSE)</f>
        <v>11</v>
      </c>
      <c r="AM22" s="3">
        <v>0</v>
      </c>
      <c r="AN22" s="3">
        <v>21</v>
      </c>
      <c r="AO22" s="246" t="s">
        <v>671</v>
      </c>
      <c r="AP22" s="246" t="s">
        <v>2953</v>
      </c>
      <c r="AQ22" s="246" t="s">
        <v>672</v>
      </c>
    </row>
    <row r="23" spans="2:47" x14ac:dyDescent="0.2">
      <c r="B23" s="134" t="s">
        <v>70</v>
      </c>
      <c r="C23" s="21">
        <v>56</v>
      </c>
      <c r="D23" s="57">
        <f>VLOOKUP(C23,Rankings!$A$2:$AN$161, 40, FALSE)</f>
        <v>13</v>
      </c>
      <c r="E23" s="57">
        <f ca="1">VLOOKUP(C23, Rankings!$A$2:$AH$161, 32, FALSE)</f>
        <v>13</v>
      </c>
      <c r="F23" s="21" t="s">
        <v>64</v>
      </c>
      <c r="G23" s="21">
        <v>62</v>
      </c>
      <c r="H23" s="57">
        <f>VLOOKUP(G23,Rankings!$A$2:$AN$161, 40, FALSE)</f>
        <v>157</v>
      </c>
      <c r="I23" s="135">
        <f ca="1">VLOOKUP(G23, Rankings!$A$2:$AH$161, 32, FALSE)</f>
        <v>0</v>
      </c>
      <c r="J23" s="110"/>
      <c r="K23" s="134" t="s">
        <v>56</v>
      </c>
      <c r="L23" s="21">
        <v>70</v>
      </c>
      <c r="M23" s="57">
        <f>VLOOKUP(L23,Rankings!$A$2:$AN$161, 40, FALSE)</f>
        <v>111</v>
      </c>
      <c r="N23" s="57">
        <f ca="1">VLOOKUP(L23, Rankings!$A$2:$AH$161, 32, FALSE)</f>
        <v>7</v>
      </c>
      <c r="O23" s="21" t="s">
        <v>47</v>
      </c>
      <c r="P23" s="21">
        <v>80</v>
      </c>
      <c r="Q23" s="57">
        <f>VLOOKUP(P23,Rankings!$A$2:$AN$161, 40, FALSE)</f>
        <v>16</v>
      </c>
      <c r="R23" s="135">
        <f ca="1">VLOOKUP(P23, Rankings!$A$2:$AH$161, 32, FALSE)</f>
        <v>17</v>
      </c>
      <c r="S23" s="110"/>
      <c r="T23" s="134" t="s">
        <v>40</v>
      </c>
      <c r="U23" s="21">
        <v>87</v>
      </c>
      <c r="V23" s="57">
        <f>VLOOKUP(U23,Rankings!$A$2:$AN$161, 40, FALSE)</f>
        <v>64</v>
      </c>
      <c r="W23" s="57">
        <f ca="1">VLOOKUP(U23, Rankings!$A$2:$AH$161, 32, FALSE)</f>
        <v>13</v>
      </c>
      <c r="X23" s="21" t="s">
        <v>32</v>
      </c>
      <c r="Y23" s="21">
        <v>95</v>
      </c>
      <c r="Z23" s="57">
        <f>VLOOKUP(Y23,Rankings!$A$2:$AN$161, 40, FALSE)</f>
        <v>19</v>
      </c>
      <c r="AA23" s="135">
        <f ca="1">VLOOKUP(Y23, Rankings!$A$2:$AH$161, 32, FALSE)</f>
        <v>17</v>
      </c>
      <c r="AB23" s="21"/>
      <c r="AC23" s="134" t="s">
        <v>24</v>
      </c>
      <c r="AD23" s="21">
        <v>103</v>
      </c>
      <c r="AE23" s="57">
        <f>VLOOKUP(AD23,Rankings!$A$2:$AN$161, 40, FALSE)</f>
        <v>142</v>
      </c>
      <c r="AF23" s="57">
        <f ca="1">VLOOKUP(AD23, Rankings!$A$2:$AH$161, 32, FALSE)</f>
        <v>1</v>
      </c>
      <c r="AG23" s="21" t="s">
        <v>16</v>
      </c>
      <c r="AH23" s="21">
        <v>112</v>
      </c>
      <c r="AI23" s="57">
        <f>VLOOKUP(AH23,Rankings!$A$2:$AN$161, 40, FALSE)</f>
        <v>147</v>
      </c>
      <c r="AJ23" s="135">
        <f ca="1">VLOOKUP(AH23, Rankings!$A$2:$AH$161, 32, FALSE)</f>
        <v>4</v>
      </c>
      <c r="AM23" s="3">
        <v>0</v>
      </c>
      <c r="AN23" s="3">
        <v>22</v>
      </c>
      <c r="AO23" s="246" t="s">
        <v>672</v>
      </c>
      <c r="AP23" s="246" t="s">
        <v>673</v>
      </c>
      <c r="AQ23" s="246" t="s">
        <v>673</v>
      </c>
    </row>
    <row r="24" spans="2:47" ht="15.75" thickBot="1" x14ac:dyDescent="0.25">
      <c r="B24" s="137" t="s">
        <v>71</v>
      </c>
      <c r="C24" s="84">
        <v>55</v>
      </c>
      <c r="D24" s="85">
        <f>VLOOKUP(C24,Rankings!$A$2:$AN$161, 40, FALSE)</f>
        <v>5</v>
      </c>
      <c r="E24" s="85">
        <f ca="1">VLOOKUP(C24, Rankings!$A$2:$AH$161, 32, FALSE)</f>
        <v>17</v>
      </c>
      <c r="F24" s="84" t="s">
        <v>63</v>
      </c>
      <c r="G24" s="84">
        <v>63</v>
      </c>
      <c r="H24" s="85">
        <f>VLOOKUP(G24,Rankings!$A$2:$AN$161, 40, FALSE)</f>
        <v>66</v>
      </c>
      <c r="I24" s="138">
        <f ca="1">VLOOKUP(G24, Rankings!$A$2:$AH$161, 32, FALSE)</f>
        <v>13</v>
      </c>
      <c r="J24" s="110"/>
      <c r="K24" s="137" t="s">
        <v>57</v>
      </c>
      <c r="L24" s="84">
        <v>69</v>
      </c>
      <c r="M24" s="85">
        <f>VLOOKUP(L24,Rankings!$A$2:$AN$161, 40, FALSE)</f>
        <v>10</v>
      </c>
      <c r="N24" s="85">
        <f ca="1">VLOOKUP(L24, Rankings!$A$2:$AH$161, 32, FALSE)</f>
        <v>17</v>
      </c>
      <c r="O24" s="84" t="s">
        <v>50</v>
      </c>
      <c r="P24" s="84">
        <v>77</v>
      </c>
      <c r="Q24" s="85">
        <f>VLOOKUP(P24,Rankings!$A$2:$AN$161, 40, FALSE)</f>
        <v>102</v>
      </c>
      <c r="R24" s="138">
        <f ca="1">VLOOKUP(P24, Rankings!$A$2:$AH$161, 32, FALSE)</f>
        <v>6</v>
      </c>
      <c r="S24" s="110"/>
      <c r="T24" s="137" t="s">
        <v>39</v>
      </c>
      <c r="U24" s="84">
        <v>88</v>
      </c>
      <c r="V24" s="85">
        <f>VLOOKUP(U24,Rankings!$A$2:$AN$161, 40, FALSE)</f>
        <v>23</v>
      </c>
      <c r="W24" s="85">
        <f ca="1">VLOOKUP(U24, Rankings!$A$2:$AH$161, 32, FALSE)</f>
        <v>13</v>
      </c>
      <c r="X24" s="84" t="s">
        <v>34</v>
      </c>
      <c r="Y24" s="84">
        <v>93</v>
      </c>
      <c r="Z24" s="85">
        <f>VLOOKUP(Y24,Rankings!$A$2:$AN$161, 40, FALSE)</f>
        <v>67</v>
      </c>
      <c r="AA24" s="138">
        <f ca="1">VLOOKUP(Y24, Rankings!$A$2:$AH$161, 32, FALSE)</f>
        <v>13</v>
      </c>
      <c r="AB24" s="21"/>
      <c r="AC24" s="137" t="s">
        <v>23</v>
      </c>
      <c r="AD24" s="84">
        <v>104</v>
      </c>
      <c r="AE24" s="85">
        <f>VLOOKUP(AD24,Rankings!$A$2:$AN$161, 40, FALSE)</f>
        <v>15</v>
      </c>
      <c r="AF24" s="85">
        <f ca="1">VLOOKUP(AD24, Rankings!$A$2:$AH$161, 32, FALSE)</f>
        <v>13</v>
      </c>
      <c r="AG24" s="84" t="s">
        <v>19</v>
      </c>
      <c r="AH24" s="84">
        <v>109</v>
      </c>
      <c r="AI24" s="85">
        <f>VLOOKUP(AH24,Rankings!$A$2:$AN$161, 40, FALSE)</f>
        <v>133</v>
      </c>
      <c r="AJ24" s="138">
        <f ca="1">VLOOKUP(AH24, Rankings!$A$2:$AH$161, 32, FALSE)</f>
        <v>3</v>
      </c>
      <c r="AM24" s="3">
        <v>0</v>
      </c>
      <c r="AN24" s="3">
        <v>23</v>
      </c>
      <c r="AO24" s="246" t="s">
        <v>674</v>
      </c>
      <c r="AP24" s="246" t="s">
        <v>675</v>
      </c>
      <c r="AQ24" s="247" t="s">
        <v>1201</v>
      </c>
    </row>
    <row r="25" spans="2:47" ht="15.75" thickBot="1" x14ac:dyDescent="0.25">
      <c r="H25" s="441">
        <f>AVERAGE(D28:D36,H28:H36)</f>
        <v>74.0625</v>
      </c>
      <c r="I25" s="441"/>
      <c r="J25" s="12">
        <f>AP52</f>
        <v>0</v>
      </c>
      <c r="K25" s="3"/>
      <c r="L25" s="3"/>
      <c r="M25" s="3"/>
      <c r="N25" s="3"/>
      <c r="O25" s="3"/>
      <c r="P25" s="3"/>
      <c r="Q25" s="440">
        <f>AVERAGE(M28:M36,Q28:Q36)</f>
        <v>77.875</v>
      </c>
      <c r="R25" s="440"/>
      <c r="S25" s="12">
        <f>AP53</f>
        <v>0</v>
      </c>
      <c r="AM25" s="3">
        <v>0</v>
      </c>
      <c r="AN25" s="3">
        <v>24</v>
      </c>
      <c r="AO25" s="247" t="s">
        <v>1202</v>
      </c>
      <c r="AP25" s="247" t="s">
        <v>1203</v>
      </c>
      <c r="AQ25" s="247" t="s">
        <v>1204</v>
      </c>
    </row>
    <row r="26" spans="2:47" x14ac:dyDescent="0.2">
      <c r="B26" s="86" t="s">
        <v>234</v>
      </c>
      <c r="C26" s="59"/>
      <c r="D26" s="59"/>
      <c r="E26" s="62"/>
      <c r="F26" s="49"/>
      <c r="G26" s="59"/>
      <c r="H26" s="59"/>
      <c r="I26" s="60"/>
      <c r="K26" s="105" t="s">
        <v>399</v>
      </c>
      <c r="L26" s="48"/>
      <c r="M26" s="48"/>
      <c r="N26" s="48"/>
      <c r="O26" s="49"/>
      <c r="P26" s="48"/>
      <c r="Q26" s="48"/>
      <c r="R26" s="50"/>
      <c r="S26" s="12"/>
      <c r="T26" s="21"/>
      <c r="X26" s="21"/>
      <c r="AI26" s="111"/>
      <c r="AJ26" s="49"/>
      <c r="AK26" s="49"/>
      <c r="AL26" s="114" t="s">
        <v>12</v>
      </c>
      <c r="AM26" s="3">
        <v>0</v>
      </c>
      <c r="AN26" s="3">
        <v>25</v>
      </c>
      <c r="AO26" s="247" t="s">
        <v>1205</v>
      </c>
      <c r="AP26" s="247" t="s">
        <v>1206</v>
      </c>
      <c r="AQ26" s="247" t="s">
        <v>1207</v>
      </c>
    </row>
    <row r="27" spans="2:47" x14ac:dyDescent="0.2">
      <c r="B27" s="53" t="s">
        <v>260</v>
      </c>
      <c r="C27" s="54"/>
      <c r="D27" s="54"/>
      <c r="E27" s="56"/>
      <c r="F27" s="54" t="s">
        <v>262</v>
      </c>
      <c r="G27" s="54"/>
      <c r="H27" s="54"/>
      <c r="I27" s="58"/>
      <c r="K27" s="53" t="s">
        <v>394</v>
      </c>
      <c r="L27" s="54"/>
      <c r="M27" s="54"/>
      <c r="N27" s="54"/>
      <c r="O27" s="54" t="s">
        <v>395</v>
      </c>
      <c r="P27" s="54"/>
      <c r="Q27" s="54"/>
      <c r="R27" s="55"/>
      <c r="T27" s="21"/>
      <c r="AG27" s="69"/>
      <c r="AI27" s="75">
        <v>1</v>
      </c>
      <c r="AJ27" s="3">
        <v>40</v>
      </c>
      <c r="AK27" s="3"/>
      <c r="AL27" s="82">
        <v>10</v>
      </c>
      <c r="AN27" s="3">
        <v>26</v>
      </c>
      <c r="AO27" s="247" t="s">
        <v>1208</v>
      </c>
      <c r="AP27" s="247" t="s">
        <v>1209</v>
      </c>
      <c r="AQ27" s="247" t="s">
        <v>1209</v>
      </c>
    </row>
    <row r="28" spans="2:47" x14ac:dyDescent="0.2">
      <c r="B28" s="134" t="s">
        <v>178</v>
      </c>
      <c r="C28" s="21">
        <v>115</v>
      </c>
      <c r="D28" s="57">
        <f>VLOOKUP(C28,Rankings!$A$2:$AN$161, 40, FALSE)</f>
        <v>82</v>
      </c>
      <c r="E28" s="57">
        <f ca="1">VLOOKUP(C28, Rankings!$A$2:$AH$161, 32, FALSE)</f>
        <v>8</v>
      </c>
      <c r="F28" s="21" t="s">
        <v>186</v>
      </c>
      <c r="G28" s="21">
        <v>123</v>
      </c>
      <c r="H28" s="57">
        <f>VLOOKUP(G28,Rankings!$A$2:$AN$161, 40, FALSE)</f>
        <v>11</v>
      </c>
      <c r="I28" s="135">
        <f ca="1">VLOOKUP(G28, Rankings!$A$2:$AH$161, 32, FALSE)</f>
        <v>13</v>
      </c>
      <c r="J28" s="110"/>
      <c r="K28" s="134" t="s">
        <v>472</v>
      </c>
      <c r="L28" s="21">
        <v>145</v>
      </c>
      <c r="M28" s="57">
        <f>VLOOKUP(L28,Rankings!$A$2:$AN$161, 40, FALSE)</f>
        <v>128</v>
      </c>
      <c r="N28" s="57">
        <f ca="1">VLOOKUP(L28, Rankings!$A$2:$AH$161, 32, FALSE)</f>
        <v>0</v>
      </c>
      <c r="O28" s="21" t="s">
        <v>480</v>
      </c>
      <c r="P28" s="21">
        <v>153</v>
      </c>
      <c r="Q28" s="57">
        <f>VLOOKUP(P28,Rankings!$A$2:$AN$161, 40, FALSE)</f>
        <v>124</v>
      </c>
      <c r="R28" s="135">
        <f ca="1">VLOOKUP(P28, Rankings!$A$2:$AH$161, 32, FALSE)</f>
        <v>3</v>
      </c>
      <c r="T28" s="21"/>
      <c r="AI28" s="75">
        <v>2</v>
      </c>
      <c r="AJ28" s="3">
        <v>30</v>
      </c>
      <c r="AK28" s="3"/>
      <c r="AL28" s="82">
        <v>10</v>
      </c>
      <c r="AN28" s="3">
        <v>27</v>
      </c>
      <c r="AO28" s="247" t="s">
        <v>550</v>
      </c>
      <c r="AP28" s="247" t="s">
        <v>550</v>
      </c>
      <c r="AQ28" s="247" t="s">
        <v>550</v>
      </c>
    </row>
    <row r="29" spans="2:47" x14ac:dyDescent="0.2">
      <c r="B29" s="134" t="s">
        <v>179</v>
      </c>
      <c r="C29" s="21">
        <v>116</v>
      </c>
      <c r="D29" s="57">
        <f>VLOOKUP(C29,Rankings!$A$2:$AN$161, 40, FALSE)</f>
        <v>31</v>
      </c>
      <c r="E29" s="57">
        <f ca="1">VLOOKUP(C29, Rankings!$A$2:$AH$161, 32, FALSE)</f>
        <v>10</v>
      </c>
      <c r="F29" s="21" t="s">
        <v>187</v>
      </c>
      <c r="G29" s="21">
        <v>124</v>
      </c>
      <c r="H29" s="57">
        <f>VLOOKUP(G29,Rankings!$A$2:$AN$161, 40, FALSE)</f>
        <v>117</v>
      </c>
      <c r="I29" s="135">
        <f ca="1">VLOOKUP(G29, Rankings!$A$2:$AH$161, 32, FALSE)</f>
        <v>7</v>
      </c>
      <c r="J29" s="110"/>
      <c r="K29" s="134" t="s">
        <v>473</v>
      </c>
      <c r="L29" s="21">
        <v>146</v>
      </c>
      <c r="M29" s="57">
        <f>VLOOKUP(L29,Rankings!$A$2:$AN$161, 40, FALSE)</f>
        <v>103</v>
      </c>
      <c r="N29" s="57">
        <f ca="1">VLOOKUP(L29, Rankings!$A$2:$AH$161, 32, FALSE)</f>
        <v>2</v>
      </c>
      <c r="O29" s="21" t="s">
        <v>475</v>
      </c>
      <c r="P29" s="21">
        <v>154</v>
      </c>
      <c r="Q29" s="57">
        <f>VLOOKUP(P29,Rankings!$A$2:$AN$161, 40, FALSE)</f>
        <v>141</v>
      </c>
      <c r="R29" s="135">
        <f ca="1">VLOOKUP(P29, Rankings!$A$2:$AH$161, 32, FALSE)</f>
        <v>4</v>
      </c>
      <c r="T29" s="21"/>
      <c r="AI29" s="75">
        <v>4</v>
      </c>
      <c r="AJ29" s="3">
        <v>20</v>
      </c>
      <c r="AK29" s="3"/>
      <c r="AL29" s="82">
        <v>10</v>
      </c>
      <c r="AN29" s="3">
        <v>28</v>
      </c>
      <c r="AO29" s="247" t="s">
        <v>551</v>
      </c>
      <c r="AP29" s="247" t="s">
        <v>551</v>
      </c>
      <c r="AQ29" s="247" t="s">
        <v>551</v>
      </c>
    </row>
    <row r="30" spans="2:47" ht="15.75" thickBot="1" x14ac:dyDescent="0.25">
      <c r="B30" s="134" t="s">
        <v>176</v>
      </c>
      <c r="C30" s="21">
        <v>113</v>
      </c>
      <c r="D30" s="57">
        <f>VLOOKUP(C30,Rankings!$A$2:$AN$161, 40, FALSE)</f>
        <v>6</v>
      </c>
      <c r="E30" s="57">
        <f ca="1">VLOOKUP(C30, Rankings!$A$2:$AH$161, 32, FALSE)</f>
        <v>13</v>
      </c>
      <c r="F30" s="21" t="s">
        <v>185</v>
      </c>
      <c r="G30" s="21">
        <v>122</v>
      </c>
      <c r="H30" s="57">
        <f>VLOOKUP(G30,Rankings!$A$2:$AN$161, 40, FALSE)</f>
        <v>123</v>
      </c>
      <c r="I30" s="135">
        <f ca="1">VLOOKUP(G30, Rankings!$A$2:$AH$161, 32, FALSE)</f>
        <v>7</v>
      </c>
      <c r="J30" s="110"/>
      <c r="K30" s="134" t="s">
        <v>479</v>
      </c>
      <c r="L30" s="21">
        <v>151</v>
      </c>
      <c r="M30" s="57">
        <f>VLOOKUP(L30,Rankings!$A$2:$AN$161, 40, FALSE)</f>
        <v>4</v>
      </c>
      <c r="N30" s="57">
        <f ca="1">VLOOKUP(L30, Rankings!$A$2:$AH$161, 32, FALSE)</f>
        <v>17</v>
      </c>
      <c r="O30" s="21" t="s">
        <v>474</v>
      </c>
      <c r="P30" s="21">
        <v>155</v>
      </c>
      <c r="Q30" s="57">
        <f>VLOOKUP(P30,Rankings!$A$2:$AN$161, 40, FALSE)</f>
        <v>30</v>
      </c>
      <c r="R30" s="135">
        <f ca="1">VLOOKUP(P30, Rankings!$A$2:$AH$161, 32, FALSE)</f>
        <v>14</v>
      </c>
      <c r="T30" s="21"/>
      <c r="AI30" s="113">
        <v>8</v>
      </c>
      <c r="AJ30" s="76">
        <v>10</v>
      </c>
      <c r="AK30" s="76"/>
      <c r="AL30" s="83"/>
      <c r="AN30" s="3">
        <v>29</v>
      </c>
      <c r="AO30" s="247" t="s">
        <v>552</v>
      </c>
      <c r="AP30" s="247" t="s">
        <v>552</v>
      </c>
      <c r="AQ30" s="247" t="s">
        <v>552</v>
      </c>
    </row>
    <row r="31" spans="2:47" x14ac:dyDescent="0.2">
      <c r="B31" s="134" t="s">
        <v>177</v>
      </c>
      <c r="C31" s="21">
        <v>114</v>
      </c>
      <c r="D31" s="57">
        <f>VLOOKUP(C31,Rankings!$A$2:$AN$161, 40, FALSE)</f>
        <v>109</v>
      </c>
      <c r="E31" s="57">
        <f ca="1">VLOOKUP(C31, Rankings!$A$2:$AH$161, 32, FALSE)</f>
        <v>3</v>
      </c>
      <c r="F31" s="21" t="s">
        <v>184</v>
      </c>
      <c r="G31" s="21">
        <v>121</v>
      </c>
      <c r="H31" s="57">
        <f>VLOOKUP(G31,Rankings!$A$2:$AN$161, 40, FALSE)</f>
        <v>159</v>
      </c>
      <c r="I31" s="135">
        <f ca="1">VLOOKUP(G31, Rankings!$A$2:$AH$161, 32, FALSE)</f>
        <v>0</v>
      </c>
      <c r="J31" s="110"/>
      <c r="K31" s="134" t="s">
        <v>750</v>
      </c>
      <c r="L31" s="21">
        <v>148</v>
      </c>
      <c r="M31" s="57">
        <f>VLOOKUP(L31,Rankings!$A$2:$AN$161, 40, FALSE)</f>
        <v>33</v>
      </c>
      <c r="N31" s="57">
        <f ca="1">VLOOKUP(L31, Rankings!$A$2:$AH$161, 32, FALSE)</f>
        <v>16</v>
      </c>
      <c r="O31" s="21" t="s">
        <v>477</v>
      </c>
      <c r="P31" s="21">
        <v>160</v>
      </c>
      <c r="Q31" s="57">
        <f>VLOOKUP(P31,Rankings!$A$2:$AN$161, 40, FALSE)</f>
        <v>24</v>
      </c>
      <c r="R31" s="135">
        <f ca="1">VLOOKUP(P31, Rankings!$A$2:$AH$161, 32, FALSE)</f>
        <v>16</v>
      </c>
      <c r="T31" s="21"/>
      <c r="AI31" s="111"/>
      <c r="AJ31" s="49"/>
      <c r="AK31" s="49"/>
      <c r="AL31" s="114" t="s">
        <v>528</v>
      </c>
      <c r="AN31" s="3">
        <v>30</v>
      </c>
      <c r="AO31" s="247" t="s">
        <v>276</v>
      </c>
      <c r="AP31" s="247" t="s">
        <v>276</v>
      </c>
      <c r="AQ31" s="247" t="s">
        <v>276</v>
      </c>
    </row>
    <row r="32" spans="2:47" x14ac:dyDescent="0.2">
      <c r="B32" s="53" t="s">
        <v>261</v>
      </c>
      <c r="C32" s="54"/>
      <c r="D32" s="54"/>
      <c r="E32" s="57"/>
      <c r="F32" s="54" t="s">
        <v>263</v>
      </c>
      <c r="G32" s="54"/>
      <c r="H32" s="54"/>
      <c r="I32" s="135"/>
      <c r="J32" s="110"/>
      <c r="K32" s="53" t="s">
        <v>249</v>
      </c>
      <c r="L32" s="54"/>
      <c r="M32" s="54"/>
      <c r="N32" s="57"/>
      <c r="O32" s="54" t="s">
        <v>244</v>
      </c>
      <c r="P32" s="21"/>
      <c r="Q32" s="54"/>
      <c r="R32" s="135"/>
      <c r="T32" s="21"/>
      <c r="AI32" s="75">
        <v>1</v>
      </c>
      <c r="AJ32" s="3">
        <v>30</v>
      </c>
      <c r="AK32" s="3"/>
      <c r="AL32" s="82">
        <v>15</v>
      </c>
      <c r="AT32">
        <v>1</v>
      </c>
      <c r="AU32">
        <v>5</v>
      </c>
    </row>
    <row r="33" spans="1:47" ht="15.75" thickBot="1" x14ac:dyDescent="0.25">
      <c r="B33" s="134" t="s">
        <v>180</v>
      </c>
      <c r="C33" s="21">
        <v>117</v>
      </c>
      <c r="D33" s="57">
        <f>VLOOKUP(C33,Rankings!$A$2:$AN$161, 40, FALSE)</f>
        <v>74</v>
      </c>
      <c r="E33" s="57">
        <f ca="1">VLOOKUP(C33, Rankings!$A$2:$AH$161, 32, FALSE)</f>
        <v>12</v>
      </c>
      <c r="F33" s="21" t="s">
        <v>189</v>
      </c>
      <c r="G33" s="21">
        <v>126</v>
      </c>
      <c r="H33" s="57">
        <f>VLOOKUP(G33,Rankings!$A$2:$AN$161, 40, FALSE)</f>
        <v>42</v>
      </c>
      <c r="I33" s="135">
        <f ca="1">VLOOKUP(G33, Rankings!$A$2:$AH$161, 32, FALSE)</f>
        <v>13</v>
      </c>
      <c r="J33" s="110"/>
      <c r="K33" s="134" t="s">
        <v>478</v>
      </c>
      <c r="L33" s="21">
        <v>149</v>
      </c>
      <c r="M33" s="57">
        <f>VLOOKUP(L33,Rankings!$A$2:$AN$161, 40, FALSE)</f>
        <v>44</v>
      </c>
      <c r="N33" s="57">
        <f ca="1">VLOOKUP(L33, Rankings!$A$2:$AH$161, 32, FALSE)</f>
        <v>9</v>
      </c>
      <c r="O33" s="21" t="s">
        <v>469</v>
      </c>
      <c r="P33" s="21">
        <v>157</v>
      </c>
      <c r="Q33" s="57">
        <f>VLOOKUP(P33,Rankings!$A$2:$AN$161, 40, FALSE)</f>
        <v>130</v>
      </c>
      <c r="R33" s="135">
        <f ca="1">VLOOKUP(P33, Rankings!$A$2:$AH$161, 32, FALSE)</f>
        <v>2</v>
      </c>
      <c r="T33" s="21"/>
      <c r="AI33" s="113">
        <v>2</v>
      </c>
      <c r="AJ33" s="76">
        <v>15</v>
      </c>
      <c r="AK33" s="76"/>
      <c r="AL33" s="83"/>
      <c r="AT33">
        <v>2</v>
      </c>
      <c r="AU33">
        <v>3</v>
      </c>
    </row>
    <row r="34" spans="1:47" x14ac:dyDescent="0.2">
      <c r="B34" s="134" t="s">
        <v>181</v>
      </c>
      <c r="C34" s="21">
        <v>118</v>
      </c>
      <c r="D34" s="57">
        <f>VLOOKUP(C34,Rankings!$A$2:$AN$161, 40, FALSE)</f>
        <v>14</v>
      </c>
      <c r="E34" s="57">
        <f ca="1">VLOOKUP(C34, Rankings!$A$2:$AH$161, 32, FALSE)</f>
        <v>17</v>
      </c>
      <c r="F34" s="21" t="s">
        <v>190</v>
      </c>
      <c r="G34" s="21">
        <v>127</v>
      </c>
      <c r="H34" s="57">
        <f>VLOOKUP(G34,Rankings!$A$2:$AN$161, 40, FALSE)</f>
        <v>48</v>
      </c>
      <c r="I34" s="135">
        <f ca="1">VLOOKUP(G34, Rankings!$A$2:$AH$161, 32, FALSE)</f>
        <v>13</v>
      </c>
      <c r="J34" s="110"/>
      <c r="K34" s="134" t="s">
        <v>470</v>
      </c>
      <c r="L34" s="21">
        <v>150</v>
      </c>
      <c r="M34" s="57">
        <f>VLOOKUP(L34,Rankings!$A$2:$AN$161, 40, FALSE)</f>
        <v>91</v>
      </c>
      <c r="N34" s="57">
        <f ca="1">VLOOKUP(L34, Rankings!$A$2:$AH$161, 32, FALSE)</f>
        <v>6</v>
      </c>
      <c r="O34" s="21" t="s">
        <v>468</v>
      </c>
      <c r="P34" s="21">
        <v>158</v>
      </c>
      <c r="Q34" s="57">
        <f>VLOOKUP(P34,Rankings!$A$2:$AN$161, 40, FALSE)</f>
        <v>108</v>
      </c>
      <c r="R34" s="135">
        <f ca="1">VLOOKUP(P34, Rankings!$A$2:$AH$161, 32, FALSE)</f>
        <v>6</v>
      </c>
      <c r="T34" s="21"/>
      <c r="AI34" s="111"/>
      <c r="AJ34" s="49"/>
      <c r="AK34" s="112"/>
      <c r="AL34" s="114" t="s">
        <v>340</v>
      </c>
      <c r="AT34">
        <v>3</v>
      </c>
      <c r="AU34">
        <v>4</v>
      </c>
    </row>
    <row r="35" spans="1:47" x14ac:dyDescent="0.2">
      <c r="B35" s="134" t="s">
        <v>182</v>
      </c>
      <c r="C35" s="21">
        <v>119</v>
      </c>
      <c r="D35" s="57">
        <f>VLOOKUP(C35,Rankings!$A$2:$AN$161, 40, FALSE)</f>
        <v>158</v>
      </c>
      <c r="E35" s="57">
        <f ca="1">VLOOKUP(C35, Rankings!$A$2:$AH$161, 32, FALSE)</f>
        <v>0</v>
      </c>
      <c r="F35" s="21" t="s">
        <v>188</v>
      </c>
      <c r="G35" s="21">
        <v>125</v>
      </c>
      <c r="H35" s="57">
        <f>VLOOKUP(G35,Rankings!$A$2:$AN$161, 40, FALSE)</f>
        <v>8</v>
      </c>
      <c r="I35" s="135">
        <f ca="1">VLOOKUP(G35, Rankings!$A$2:$AH$161, 32, FALSE)</f>
        <v>14</v>
      </c>
      <c r="J35" s="110"/>
      <c r="K35" s="134" t="s">
        <v>481</v>
      </c>
      <c r="L35" s="21">
        <v>147</v>
      </c>
      <c r="M35" s="57">
        <f>VLOOKUP(L35,Rankings!$A$2:$AN$161, 40, FALSE)</f>
        <v>49</v>
      </c>
      <c r="N35" s="57">
        <f ca="1">VLOOKUP(L35, Rankings!$A$2:$AH$161, 32, FALSE)</f>
        <v>11</v>
      </c>
      <c r="O35" s="21" t="s">
        <v>476</v>
      </c>
      <c r="P35" s="21">
        <v>159</v>
      </c>
      <c r="Q35" s="57">
        <f>VLOOKUP(P35,Rankings!$A$2:$AN$161, 40, FALSE)</f>
        <v>65</v>
      </c>
      <c r="R35" s="135">
        <f ca="1">VLOOKUP(P35, Rankings!$A$2:$AH$161, 32, FALSE)</f>
        <v>12</v>
      </c>
      <c r="T35" s="21"/>
      <c r="AI35" s="75">
        <v>1</v>
      </c>
      <c r="AJ35" s="3">
        <v>100</v>
      </c>
      <c r="AK35" s="3"/>
      <c r="AL35" s="82">
        <v>25</v>
      </c>
      <c r="AT35">
        <v>4</v>
      </c>
      <c r="AU35">
        <v>2</v>
      </c>
    </row>
    <row r="36" spans="1:47" ht="15.75" thickBot="1" x14ac:dyDescent="0.25">
      <c r="B36" s="137" t="s">
        <v>183</v>
      </c>
      <c r="C36" s="84">
        <v>120</v>
      </c>
      <c r="D36" s="85">
        <f>VLOOKUP(C36,Rankings!$A$2:$AN$161, 40, FALSE)</f>
        <v>53</v>
      </c>
      <c r="E36" s="85">
        <f ca="1">VLOOKUP(C36, Rankings!$A$2:$AH$161, 32, FALSE)</f>
        <v>6</v>
      </c>
      <c r="F36" s="84" t="s">
        <v>191</v>
      </c>
      <c r="G36" s="84">
        <v>128</v>
      </c>
      <c r="H36" s="85">
        <f>VLOOKUP(G36,Rankings!$A$2:$AN$161, 40, FALSE)</f>
        <v>150</v>
      </c>
      <c r="I36" s="138">
        <f ca="1">VLOOKUP(G36, Rankings!$A$2:$AH$161, 32, FALSE)</f>
        <v>0</v>
      </c>
      <c r="J36" s="110"/>
      <c r="K36" s="137" t="s">
        <v>471</v>
      </c>
      <c r="L36" s="84">
        <v>152</v>
      </c>
      <c r="M36" s="85">
        <f>VLOOKUP(L36,Rankings!$A$2:$AN$161, 40, FALSE)</f>
        <v>152</v>
      </c>
      <c r="N36" s="85">
        <f ca="1">VLOOKUP(L36, Rankings!$A$2:$AH$161, 32, FALSE)</f>
        <v>3</v>
      </c>
      <c r="O36" s="84" t="s">
        <v>1478</v>
      </c>
      <c r="P36" s="84">
        <v>156</v>
      </c>
      <c r="Q36" s="85">
        <f>VLOOKUP(P36,Rankings!$A$2:$AN$161, 40, FALSE)</f>
        <v>20</v>
      </c>
      <c r="R36" s="138">
        <f ca="1">VLOOKUP(P36, Rankings!$A$2:$AH$161, 32, FALSE)</f>
        <v>14</v>
      </c>
      <c r="AI36" s="75">
        <v>2</v>
      </c>
      <c r="AJ36" s="3">
        <v>75</v>
      </c>
      <c r="AL36" s="82">
        <v>25</v>
      </c>
      <c r="AT36">
        <v>5</v>
      </c>
      <c r="AU36">
        <v>6</v>
      </c>
    </row>
    <row r="37" spans="1:47" x14ac:dyDescent="0.2">
      <c r="AI37" s="75">
        <v>4</v>
      </c>
      <c r="AJ37" s="3">
        <v>50</v>
      </c>
      <c r="AL37" s="82">
        <v>15</v>
      </c>
      <c r="AT37">
        <v>6</v>
      </c>
      <c r="AU37">
        <v>1</v>
      </c>
    </row>
    <row r="38" spans="1:47" x14ac:dyDescent="0.2">
      <c r="A38">
        <v>1</v>
      </c>
      <c r="B38" t="s">
        <v>1450</v>
      </c>
      <c r="E38">
        <v>5</v>
      </c>
      <c r="F38" s="21" t="s">
        <v>925</v>
      </c>
      <c r="J38" s="8">
        <v>9</v>
      </c>
      <c r="K38" s="21" t="s">
        <v>425</v>
      </c>
      <c r="N38" s="8">
        <v>13</v>
      </c>
      <c r="O38" t="s">
        <v>423</v>
      </c>
      <c r="AI38" s="75">
        <v>8</v>
      </c>
      <c r="AJ38" s="3">
        <v>35</v>
      </c>
      <c r="AL38" s="365">
        <v>15</v>
      </c>
    </row>
    <row r="39" spans="1:47" ht="15.75" thickBot="1" x14ac:dyDescent="0.25">
      <c r="A39">
        <v>2</v>
      </c>
      <c r="B39" s="21" t="s">
        <v>927</v>
      </c>
      <c r="E39">
        <v>6</v>
      </c>
      <c r="F39" s="21" t="s">
        <v>427</v>
      </c>
      <c r="J39" s="8">
        <v>10</v>
      </c>
      <c r="K39" s="21" t="s">
        <v>426</v>
      </c>
      <c r="N39" s="8">
        <v>14</v>
      </c>
      <c r="O39" t="s">
        <v>424</v>
      </c>
      <c r="AI39" s="113">
        <v>16</v>
      </c>
      <c r="AJ39" s="76">
        <v>20</v>
      </c>
      <c r="AK39" s="76"/>
      <c r="AL39" s="83"/>
    </row>
    <row r="40" spans="1:47" x14ac:dyDescent="0.2">
      <c r="A40">
        <v>3</v>
      </c>
      <c r="B40" t="s">
        <v>923</v>
      </c>
      <c r="E40">
        <v>7</v>
      </c>
      <c r="F40" s="21" t="s">
        <v>428</v>
      </c>
      <c r="J40" s="8">
        <v>11</v>
      </c>
      <c r="K40" t="s">
        <v>429</v>
      </c>
      <c r="N40" s="8">
        <v>15</v>
      </c>
      <c r="O40" t="s">
        <v>1451</v>
      </c>
    </row>
    <row r="41" spans="1:47" x14ac:dyDescent="0.2">
      <c r="A41">
        <v>4</v>
      </c>
      <c r="B41" s="3" t="s">
        <v>924</v>
      </c>
      <c r="E41">
        <v>8</v>
      </c>
      <c r="F41" s="21" t="s">
        <v>922</v>
      </c>
      <c r="J41" s="8">
        <v>12</v>
      </c>
      <c r="K41" t="s">
        <v>430</v>
      </c>
    </row>
    <row r="44" spans="1:47" x14ac:dyDescent="0.2">
      <c r="AO44" s="68"/>
    </row>
    <row r="45" spans="1:47" x14ac:dyDescent="0.2">
      <c r="AO45" s="68"/>
    </row>
    <row r="46" spans="1:47" x14ac:dyDescent="0.2">
      <c r="AO46" s="68"/>
    </row>
    <row r="47" spans="1:47" x14ac:dyDescent="0.2">
      <c r="AO47" s="68"/>
    </row>
    <row r="48" spans="1:47" x14ac:dyDescent="0.2">
      <c r="A48" s="65"/>
      <c r="AO48" s="68"/>
    </row>
    <row r="49" spans="2:41" x14ac:dyDescent="0.2">
      <c r="AO49" s="68"/>
    </row>
    <row r="50" spans="2:41" x14ac:dyDescent="0.2">
      <c r="AO50" s="68"/>
    </row>
    <row r="51" spans="2:41" x14ac:dyDescent="0.2">
      <c r="AO51" s="68"/>
    </row>
    <row r="52" spans="2:41" x14ac:dyDescent="0.2">
      <c r="J52"/>
      <c r="AO52" s="68"/>
    </row>
    <row r="53" spans="2:41" ht="15.75" thickBot="1" x14ac:dyDescent="0.25">
      <c r="J53"/>
      <c r="AO53" s="68"/>
    </row>
    <row r="54" spans="2:41" ht="15.75" thickBot="1" x14ac:dyDescent="0.25">
      <c r="B54" s="9" t="s">
        <v>1688</v>
      </c>
      <c r="D54" s="148">
        <v>5</v>
      </c>
      <c r="J54"/>
    </row>
    <row r="55" spans="2:41" x14ac:dyDescent="0.2">
      <c r="B55" s="8" t="str">
        <f>VLOOKUP(D54, AO91:AP105, 2, FALSE)</f>
        <v>D14R</v>
      </c>
      <c r="J55"/>
    </row>
    <row r="56" spans="2:41" hidden="1" x14ac:dyDescent="0.2">
      <c r="C56" t="str" cm="1">
        <f t="array" ref="C56:E63">_xlfn._xlws.FILTER(SchedChart!A:C, SchedChart!A:A=$B$55)</f>
        <v>D14R</v>
      </c>
      <c r="D56" t="str">
        <v>D4</v>
      </c>
      <c r="E56" t="str">
        <v>H12</v>
      </c>
      <c r="J56"/>
      <c r="L56" t="str" cm="1">
        <f t="array" ref="L56:N63">_xlfn._xlws.FILTER(SchedChart!D:F, SchedChart!A:A=$B$55)</f>
        <v>D14R</v>
      </c>
      <c r="M56" t="str">
        <v>M4</v>
      </c>
      <c r="N56" t="str">
        <v>Q12</v>
      </c>
      <c r="U56" t="str" cm="1">
        <f t="array" ref="U56:W63">_xlfn._xlws.FILTER(SchedChart!G:I, SchedChart!A:A=$B$55)</f>
        <v>D14R</v>
      </c>
      <c r="V56" t="str">
        <v>V4</v>
      </c>
      <c r="W56" t="str">
        <v>Z12</v>
      </c>
      <c r="AD56" t="str" cm="1">
        <f t="array" ref="AD56:AF63">_xlfn._xlws.FILTER(SchedChart!J:L, SchedChart!A:A=$B$55)</f>
        <v>D14R</v>
      </c>
      <c r="AE56" t="str">
        <v>AE4</v>
      </c>
      <c r="AF56" t="str">
        <v>AI12</v>
      </c>
    </row>
    <row r="57" spans="2:41" hidden="1" x14ac:dyDescent="0.2">
      <c r="C57" t="str">
        <v>D14R</v>
      </c>
      <c r="D57" t="str">
        <v>D5</v>
      </c>
      <c r="E57" t="str">
        <v>H11</v>
      </c>
      <c r="J57"/>
      <c r="L57" t="str">
        <v>D14R</v>
      </c>
      <c r="M57" t="str">
        <v>M5</v>
      </c>
      <c r="N57" t="str">
        <v>Q11</v>
      </c>
      <c r="U57" t="str">
        <v>D14R</v>
      </c>
      <c r="V57" t="str">
        <v>V5</v>
      </c>
      <c r="W57" t="str">
        <v>Z11</v>
      </c>
      <c r="AD57" t="str">
        <v>D14R</v>
      </c>
      <c r="AE57" t="str">
        <v>AE5</v>
      </c>
      <c r="AF57" t="str">
        <v>AI11</v>
      </c>
    </row>
    <row r="58" spans="2:41" hidden="1" x14ac:dyDescent="0.2">
      <c r="C58" t="str">
        <v>D14R</v>
      </c>
      <c r="D58" t="str">
        <v>D6</v>
      </c>
      <c r="E58" t="str">
        <v>H10</v>
      </c>
      <c r="J58"/>
      <c r="L58" t="str">
        <v>D14R</v>
      </c>
      <c r="M58" t="str">
        <v>M6</v>
      </c>
      <c r="N58" t="str">
        <v>Q10</v>
      </c>
      <c r="U58" t="str">
        <v>D14R</v>
      </c>
      <c r="V58" t="str">
        <v>V6</v>
      </c>
      <c r="W58" t="str">
        <v>Z10</v>
      </c>
      <c r="AD58" t="str">
        <v>D14R</v>
      </c>
      <c r="AE58" t="str">
        <v>AE6</v>
      </c>
      <c r="AF58" t="str">
        <v>AI10</v>
      </c>
    </row>
    <row r="59" spans="2:41" hidden="1" x14ac:dyDescent="0.2">
      <c r="C59" t="str">
        <v>D14R</v>
      </c>
      <c r="D59" t="str">
        <v>D7</v>
      </c>
      <c r="E59" t="str">
        <v>H9</v>
      </c>
      <c r="J59"/>
      <c r="L59" t="str">
        <v>D14R</v>
      </c>
      <c r="M59" t="str">
        <v>M7</v>
      </c>
      <c r="N59" t="str">
        <v>Q9</v>
      </c>
      <c r="U59" t="str">
        <v>D14R</v>
      </c>
      <c r="V59" t="str">
        <v>V7</v>
      </c>
      <c r="W59" t="str">
        <v>Z9</v>
      </c>
      <c r="AD59" t="str">
        <v>D14R</v>
      </c>
      <c r="AE59" t="str">
        <v>AE7</v>
      </c>
      <c r="AF59" t="str">
        <v>AI9</v>
      </c>
    </row>
    <row r="60" spans="2:41" hidden="1" x14ac:dyDescent="0.2">
      <c r="C60" t="str">
        <v>D14R</v>
      </c>
      <c r="D60" t="str">
        <v>D9</v>
      </c>
      <c r="E60" t="str">
        <v>H7</v>
      </c>
      <c r="J60"/>
      <c r="L60" t="str">
        <v>D14R</v>
      </c>
      <c r="M60" t="str">
        <v>M9</v>
      </c>
      <c r="N60" t="str">
        <v>Q7</v>
      </c>
      <c r="U60" t="str">
        <v>D14R</v>
      </c>
      <c r="V60" t="str">
        <v>V9</v>
      </c>
      <c r="W60" t="str">
        <v>Z7</v>
      </c>
      <c r="AD60" t="str">
        <v>D14R</v>
      </c>
      <c r="AE60" t="str">
        <v>AE9</v>
      </c>
      <c r="AF60" t="str">
        <v>AI7</v>
      </c>
    </row>
    <row r="61" spans="2:41" hidden="1" x14ac:dyDescent="0.2">
      <c r="C61" t="str">
        <v>D14R</v>
      </c>
      <c r="D61" t="str">
        <v>D10</v>
      </c>
      <c r="E61" t="str">
        <v>H6</v>
      </c>
      <c r="L61" t="str">
        <v>D14R</v>
      </c>
      <c r="M61" t="str">
        <v>M10</v>
      </c>
      <c r="N61" t="str">
        <v>Q6</v>
      </c>
      <c r="U61" t="str">
        <v>D14R</v>
      </c>
      <c r="V61" t="str">
        <v>V10</v>
      </c>
      <c r="W61" t="str">
        <v>Z6</v>
      </c>
      <c r="AD61" t="str">
        <v>D14R</v>
      </c>
      <c r="AE61" t="str">
        <v>AE10</v>
      </c>
      <c r="AF61" t="str">
        <v>AI6</v>
      </c>
    </row>
    <row r="62" spans="2:41" hidden="1" x14ac:dyDescent="0.2">
      <c r="C62" t="str">
        <v>D14R</v>
      </c>
      <c r="D62" t="str">
        <v>D11</v>
      </c>
      <c r="E62" t="str">
        <v>H5</v>
      </c>
      <c r="L62" t="str">
        <v>D14R</v>
      </c>
      <c r="M62" t="str">
        <v>M11</v>
      </c>
      <c r="N62" t="str">
        <v>Q5</v>
      </c>
      <c r="U62" t="str">
        <v>D14R</v>
      </c>
      <c r="V62" t="str">
        <v>V11</v>
      </c>
      <c r="W62" t="str">
        <v>Z5</v>
      </c>
      <c r="AD62" t="str">
        <v>D14R</v>
      </c>
      <c r="AE62" t="str">
        <v>AE11</v>
      </c>
      <c r="AF62" t="str">
        <v>AI5</v>
      </c>
    </row>
    <row r="63" spans="2:41" hidden="1" x14ac:dyDescent="0.2">
      <c r="C63" t="str">
        <v>D14R</v>
      </c>
      <c r="D63" t="str">
        <v>D12</v>
      </c>
      <c r="E63" t="str">
        <v>H4</v>
      </c>
      <c r="L63" t="str">
        <v>D14R</v>
      </c>
      <c r="M63" t="str">
        <v>M12</v>
      </c>
      <c r="N63" t="str">
        <v>Q4</v>
      </c>
      <c r="U63" t="str">
        <v>D14R</v>
      </c>
      <c r="V63" t="str">
        <v>V12</v>
      </c>
      <c r="W63" t="str">
        <v>Z4</v>
      </c>
      <c r="AD63" t="str">
        <v>D14R</v>
      </c>
      <c r="AE63" t="str">
        <v>AE12</v>
      </c>
      <c r="AF63" t="str">
        <v>AI4</v>
      </c>
    </row>
    <row r="64" spans="2:41" hidden="1" x14ac:dyDescent="0.2"/>
    <row r="65" spans="3:32" hidden="1" x14ac:dyDescent="0.2"/>
    <row r="66" spans="3:32" hidden="1" x14ac:dyDescent="0.2"/>
    <row r="67" spans="3:32" hidden="1" x14ac:dyDescent="0.2"/>
    <row r="68" spans="3:32" hidden="1" x14ac:dyDescent="0.2">
      <c r="C68" t="str" cm="1">
        <f t="array" ref="C68:E75">_xlfn._xlws.FILTER(SchedChart!M:O, SchedChart!A:A=$B$55)</f>
        <v>D14R</v>
      </c>
      <c r="D68" t="str">
        <v>D16</v>
      </c>
      <c r="E68" t="str">
        <v>H24</v>
      </c>
      <c r="L68" t="str" cm="1">
        <f t="array" ref="L68:N75">_xlfn._xlws.FILTER(SchedChart!P:R, SchedChart!A:A=$B$55)</f>
        <v>D14R</v>
      </c>
      <c r="M68" t="str">
        <v>M16</v>
      </c>
      <c r="N68" t="str">
        <v>Q24</v>
      </c>
      <c r="U68" t="str" cm="1">
        <f t="array" ref="U68:W75">_xlfn._xlws.FILTER(SchedChart!S:U, SchedChart!A:A=$B$55)</f>
        <v>D14R</v>
      </c>
      <c r="V68" t="str">
        <v>V16</v>
      </c>
      <c r="W68" t="str">
        <v>Z24</v>
      </c>
      <c r="AD68" t="str" cm="1">
        <f t="array" ref="AD68:AF75">_xlfn._xlws.FILTER(SchedChart!V:X, SchedChart!A:A=$B$55)</f>
        <v>D14R</v>
      </c>
      <c r="AE68" t="str">
        <v>AE16</v>
      </c>
      <c r="AF68" t="str">
        <v>AI24</v>
      </c>
    </row>
    <row r="69" spans="3:32" hidden="1" x14ac:dyDescent="0.2">
      <c r="C69" t="str">
        <v>D14R</v>
      </c>
      <c r="D69" t="str">
        <v>D17</v>
      </c>
      <c r="E69" t="str">
        <v>H23</v>
      </c>
      <c r="L69" t="str">
        <v>D14R</v>
      </c>
      <c r="M69" t="str">
        <v>M17</v>
      </c>
      <c r="N69" t="str">
        <v>Q23</v>
      </c>
      <c r="U69" t="str">
        <v>D14R</v>
      </c>
      <c r="V69" t="str">
        <v>V17</v>
      </c>
      <c r="W69" t="str">
        <v>Z23</v>
      </c>
      <c r="AD69" t="str">
        <v>D14R</v>
      </c>
      <c r="AE69" t="str">
        <v>AE17</v>
      </c>
      <c r="AF69" t="str">
        <v>AI23</v>
      </c>
    </row>
    <row r="70" spans="3:32" hidden="1" x14ac:dyDescent="0.2">
      <c r="C70" t="str">
        <v>D14R</v>
      </c>
      <c r="D70" t="str">
        <v>D18</v>
      </c>
      <c r="E70" t="str">
        <v>H22</v>
      </c>
      <c r="L70" t="str">
        <v>D14R</v>
      </c>
      <c r="M70" t="str">
        <v>M18</v>
      </c>
      <c r="N70" t="str">
        <v>Q22</v>
      </c>
      <c r="U70" t="str">
        <v>D14R</v>
      </c>
      <c r="V70" t="str">
        <v>V18</v>
      </c>
      <c r="W70" t="str">
        <v>Z22</v>
      </c>
      <c r="AD70" t="str">
        <v>D14R</v>
      </c>
      <c r="AE70" t="str">
        <v>AE18</v>
      </c>
      <c r="AF70" t="str">
        <v>AI22</v>
      </c>
    </row>
    <row r="71" spans="3:32" hidden="1" x14ac:dyDescent="0.2">
      <c r="C71" t="str">
        <v>D14R</v>
      </c>
      <c r="D71" t="str">
        <v>D19</v>
      </c>
      <c r="E71" t="str">
        <v>H21</v>
      </c>
      <c r="L71" t="str">
        <v>D14R</v>
      </c>
      <c r="M71" t="str">
        <v>M19</v>
      </c>
      <c r="N71" t="str">
        <v>Q21</v>
      </c>
      <c r="U71" t="str">
        <v>D14R</v>
      </c>
      <c r="V71" t="str">
        <v>V19</v>
      </c>
      <c r="W71" t="str">
        <v>Z21</v>
      </c>
      <c r="AD71" t="str">
        <v>D14R</v>
      </c>
      <c r="AE71" t="str">
        <v>AE19</v>
      </c>
      <c r="AF71" t="str">
        <v>AI21</v>
      </c>
    </row>
    <row r="72" spans="3:32" hidden="1" x14ac:dyDescent="0.2">
      <c r="C72" t="str">
        <v>D14R</v>
      </c>
      <c r="D72" t="str">
        <v>D21</v>
      </c>
      <c r="E72" t="str">
        <v>H19</v>
      </c>
      <c r="L72" t="str">
        <v>D14R</v>
      </c>
      <c r="M72" t="str">
        <v>M21</v>
      </c>
      <c r="N72" t="str">
        <v>Q19</v>
      </c>
      <c r="U72" t="str">
        <v>D14R</v>
      </c>
      <c r="V72" t="str">
        <v>V21</v>
      </c>
      <c r="W72" t="str">
        <v>Z19</v>
      </c>
      <c r="AD72" t="str">
        <v>D14R</v>
      </c>
      <c r="AE72" t="str">
        <v>AE21</v>
      </c>
      <c r="AF72" t="str">
        <v>AI19</v>
      </c>
    </row>
    <row r="73" spans="3:32" hidden="1" x14ac:dyDescent="0.2">
      <c r="C73" t="str">
        <v>D14R</v>
      </c>
      <c r="D73" t="str">
        <v>D22</v>
      </c>
      <c r="E73" t="str">
        <v>H18</v>
      </c>
      <c r="L73" t="str">
        <v>D14R</v>
      </c>
      <c r="M73" t="str">
        <v>M22</v>
      </c>
      <c r="N73" t="str">
        <v>Q18</v>
      </c>
      <c r="U73" t="str">
        <v>D14R</v>
      </c>
      <c r="V73" t="str">
        <v>V22</v>
      </c>
      <c r="W73" t="str">
        <v>Z18</v>
      </c>
      <c r="AD73" t="str">
        <v>D14R</v>
      </c>
      <c r="AE73" t="str">
        <v>AE22</v>
      </c>
      <c r="AF73" t="str">
        <v>AI18</v>
      </c>
    </row>
    <row r="74" spans="3:32" hidden="1" x14ac:dyDescent="0.2">
      <c r="C74" t="str">
        <v>D14R</v>
      </c>
      <c r="D74" t="str">
        <v>D23</v>
      </c>
      <c r="E74" t="str">
        <v>H17</v>
      </c>
      <c r="L74" t="str">
        <v>D14R</v>
      </c>
      <c r="M74" t="str">
        <v>M23</v>
      </c>
      <c r="N74" t="str">
        <v>Q17</v>
      </c>
      <c r="U74" t="str">
        <v>D14R</v>
      </c>
      <c r="V74" t="str">
        <v>V23</v>
      </c>
      <c r="W74" t="str">
        <v>Z17</v>
      </c>
      <c r="AD74" t="str">
        <v>D14R</v>
      </c>
      <c r="AE74" t="str">
        <v>AE23</v>
      </c>
      <c r="AF74" t="str">
        <v>AI17</v>
      </c>
    </row>
    <row r="75" spans="3:32" hidden="1" x14ac:dyDescent="0.2">
      <c r="C75" t="str">
        <v>D14R</v>
      </c>
      <c r="D75" t="str">
        <v>D24</v>
      </c>
      <c r="E75" t="str">
        <v>H16</v>
      </c>
      <c r="L75" t="str">
        <v>D14R</v>
      </c>
      <c r="M75" t="str">
        <v>M24</v>
      </c>
      <c r="N75" t="str">
        <v>Q16</v>
      </c>
      <c r="U75" t="str">
        <v>D14R</v>
      </c>
      <c r="V75" t="str">
        <v>V24</v>
      </c>
      <c r="W75" t="str">
        <v>Z16</v>
      </c>
      <c r="AD75" t="str">
        <v>D14R</v>
      </c>
      <c r="AE75" t="str">
        <v>AE24</v>
      </c>
      <c r="AF75" t="str">
        <v>AI16</v>
      </c>
    </row>
    <row r="76" spans="3:32" hidden="1" x14ac:dyDescent="0.2"/>
    <row r="77" spans="3:32" hidden="1" x14ac:dyDescent="0.2"/>
    <row r="78" spans="3:32" hidden="1" x14ac:dyDescent="0.2"/>
    <row r="79" spans="3:32" hidden="1" x14ac:dyDescent="0.2"/>
    <row r="80" spans="3:32" hidden="1" x14ac:dyDescent="0.2">
      <c r="C80" t="str" cm="1">
        <f t="array" ref="C80:E87">_xlfn._xlws.FILTER(SchedChart!Y:AA, SchedChart!A:A=$B$55)</f>
        <v>D14R</v>
      </c>
      <c r="D80" t="str">
        <v>D28</v>
      </c>
      <c r="E80" t="str">
        <v>H36</v>
      </c>
      <c r="L80" t="str" cm="1">
        <f t="array" ref="L80:N87">_xlfn._xlws.FILTER(SchedChart!AB:AD, SchedChart!A:A=$B$55)</f>
        <v>D14R</v>
      </c>
      <c r="M80" t="str">
        <v>M28</v>
      </c>
      <c r="N80" t="str">
        <v>Q36</v>
      </c>
    </row>
    <row r="81" spans="2:42" hidden="1" x14ac:dyDescent="0.2">
      <c r="C81" t="str">
        <v>D14R</v>
      </c>
      <c r="D81" t="str">
        <v>D29</v>
      </c>
      <c r="E81" t="str">
        <v>H35</v>
      </c>
      <c r="L81" t="str">
        <v>D14R</v>
      </c>
      <c r="M81" t="str">
        <v>M29</v>
      </c>
      <c r="N81" t="str">
        <v>Q35</v>
      </c>
    </row>
    <row r="82" spans="2:42" hidden="1" x14ac:dyDescent="0.2">
      <c r="C82" t="str">
        <v>D14R</v>
      </c>
      <c r="D82" t="str">
        <v>D30</v>
      </c>
      <c r="E82" t="str">
        <v>H34</v>
      </c>
      <c r="L82" t="str">
        <v>D14R</v>
      </c>
      <c r="M82" t="str">
        <v>M30</v>
      </c>
      <c r="N82" t="str">
        <v>Q34</v>
      </c>
    </row>
    <row r="83" spans="2:42" hidden="1" x14ac:dyDescent="0.2">
      <c r="C83" t="str">
        <v>D14R</v>
      </c>
      <c r="D83" t="str">
        <v>D31</v>
      </c>
      <c r="E83" t="str">
        <v>H33</v>
      </c>
      <c r="L83" t="str">
        <v>D14R</v>
      </c>
      <c r="M83" t="str">
        <v>M31</v>
      </c>
      <c r="N83" t="str">
        <v>Q33</v>
      </c>
    </row>
    <row r="84" spans="2:42" hidden="1" x14ac:dyDescent="0.2">
      <c r="C84" t="str">
        <v>D14R</v>
      </c>
      <c r="D84" t="str">
        <v>D33</v>
      </c>
      <c r="E84" t="str">
        <v>H31</v>
      </c>
      <c r="L84" t="str">
        <v>D14R</v>
      </c>
      <c r="M84" t="str">
        <v>M33</v>
      </c>
      <c r="N84" t="str">
        <v>Q31</v>
      </c>
    </row>
    <row r="85" spans="2:42" hidden="1" x14ac:dyDescent="0.2">
      <c r="C85" t="str">
        <v>D14R</v>
      </c>
      <c r="D85" t="str">
        <v>D34</v>
      </c>
      <c r="E85" t="str">
        <v>H30</v>
      </c>
      <c r="L85" t="str">
        <v>D14R</v>
      </c>
      <c r="M85" t="str">
        <v>M34</v>
      </c>
      <c r="N85" t="str">
        <v>Q30</v>
      </c>
    </row>
    <row r="86" spans="2:42" hidden="1" x14ac:dyDescent="0.2">
      <c r="C86" t="str">
        <v>D14R</v>
      </c>
      <c r="D86" t="str">
        <v>D35</v>
      </c>
      <c r="E86" t="str">
        <v>H29</v>
      </c>
      <c r="L86" t="str">
        <v>D14R</v>
      </c>
      <c r="M86" t="str">
        <v>M35</v>
      </c>
      <c r="N86" t="str">
        <v>Q29</v>
      </c>
    </row>
    <row r="87" spans="2:42" hidden="1" x14ac:dyDescent="0.2">
      <c r="C87" t="str">
        <v>D14R</v>
      </c>
      <c r="D87" t="str">
        <v>D36</v>
      </c>
      <c r="E87" t="str">
        <v>H28</v>
      </c>
      <c r="L87" t="str">
        <v>D14R</v>
      </c>
      <c r="M87" t="str">
        <v>M36</v>
      </c>
      <c r="N87" t="str">
        <v>Q28</v>
      </c>
    </row>
    <row r="88" spans="2:42" hidden="1" x14ac:dyDescent="0.2"/>
    <row r="89" spans="2:42" hidden="1" x14ac:dyDescent="0.2"/>
    <row r="90" spans="2:42" hidden="1" x14ac:dyDescent="0.2"/>
    <row r="91" spans="2:42" x14ac:dyDescent="0.2">
      <c r="AO91">
        <v>1</v>
      </c>
      <c r="AP91" s="21" t="s">
        <v>933</v>
      </c>
    </row>
    <row r="92" spans="2:42" x14ac:dyDescent="0.2">
      <c r="AO92">
        <v>2</v>
      </c>
      <c r="AP92" s="21" t="s">
        <v>663</v>
      </c>
    </row>
    <row r="93" spans="2:42" x14ac:dyDescent="0.2">
      <c r="B93" s="20">
        <f ca="1">SUM(D4:D7, D9:D12, H4:H7, H9:H12)-SUM(D94:E101)</f>
        <v>0</v>
      </c>
      <c r="D93" t="s">
        <v>607</v>
      </c>
      <c r="M93" t="s">
        <v>607</v>
      </c>
      <c r="V93" t="s">
        <v>607</v>
      </c>
      <c r="AE93" t="s">
        <v>607</v>
      </c>
      <c r="AO93">
        <v>3</v>
      </c>
      <c r="AP93" s="21" t="s">
        <v>664</v>
      </c>
    </row>
    <row r="94" spans="2:42" x14ac:dyDescent="0.2">
      <c r="B94" s="20"/>
      <c r="D94" cm="1">
        <f t="array" aca="1" ref="D94" ca="1">INDIRECT(D56)</f>
        <v>100</v>
      </c>
      <c r="E94" cm="1">
        <f t="array" aca="1" ref="E94" ca="1">INDIRECT(E56)</f>
        <v>57</v>
      </c>
      <c r="M94" cm="1">
        <f t="array" aca="1" ref="M94" ca="1">INDIRECT(M56)</f>
        <v>12</v>
      </c>
      <c r="N94" cm="1">
        <f t="array" aca="1" ref="N94" ca="1">INDIRECT(N56)</f>
        <v>32</v>
      </c>
      <c r="V94" cm="1">
        <f t="array" aca="1" ref="V94" ca="1">INDIRECT(V56)</f>
        <v>71</v>
      </c>
      <c r="W94" cm="1">
        <f t="array" aca="1" ref="W94" ca="1">INDIRECT(W56)</f>
        <v>115</v>
      </c>
      <c r="AB94" s="20"/>
      <c r="AE94" cm="1">
        <f t="array" aca="1" ref="AE94" ca="1">INDIRECT(AE56)</f>
        <v>148</v>
      </c>
      <c r="AF94" cm="1">
        <f t="array" aca="1" ref="AF94" ca="1">INDIRECT(AF56)</f>
        <v>60</v>
      </c>
      <c r="AO94">
        <v>4</v>
      </c>
      <c r="AP94" s="21" t="s">
        <v>661</v>
      </c>
    </row>
    <row r="95" spans="2:42" x14ac:dyDescent="0.2">
      <c r="D95" cm="1">
        <f t="array" aca="1" ref="D95" ca="1">INDIRECT(D57)</f>
        <v>36</v>
      </c>
      <c r="E95" cm="1">
        <f t="array" aca="1" ref="E95" ca="1">INDIRECT(E57)</f>
        <v>144</v>
      </c>
      <c r="M95" cm="1">
        <f t="array" aca="1" ref="M95" ca="1">INDIRECT(M57)</f>
        <v>73</v>
      </c>
      <c r="N95" cm="1">
        <f t="array" aca="1" ref="N95" ca="1">INDIRECT(N57)</f>
        <v>77</v>
      </c>
      <c r="V95" cm="1">
        <f t="array" aca="1" ref="V95" ca="1">INDIRECT(V57)</f>
        <v>120</v>
      </c>
      <c r="W95" cm="1">
        <f t="array" aca="1" ref="W95" ca="1">INDIRECT(W57)</f>
        <v>46</v>
      </c>
      <c r="AB95" s="20"/>
      <c r="AE95" cm="1">
        <f t="array" aca="1" ref="AE95" ca="1">INDIRECT(AE57)</f>
        <v>45</v>
      </c>
      <c r="AF95" cm="1">
        <f t="array" aca="1" ref="AF95" ca="1">INDIRECT(AF57)</f>
        <v>114</v>
      </c>
      <c r="AO95">
        <v>5</v>
      </c>
      <c r="AP95" s="21" t="s">
        <v>662</v>
      </c>
    </row>
    <row r="96" spans="2:42" x14ac:dyDescent="0.2">
      <c r="D96" cm="1">
        <f t="array" aca="1" ref="D96" ca="1">INDIRECT(D58)</f>
        <v>88</v>
      </c>
      <c r="E96" cm="1">
        <f t="array" aca="1" ref="E96" ca="1">INDIRECT(E58)</f>
        <v>52</v>
      </c>
      <c r="M96" cm="1">
        <f t="array" aca="1" ref="M96" ca="1">INDIRECT(M58)</f>
        <v>151</v>
      </c>
      <c r="N96" cm="1">
        <f t="array" aca="1" ref="N96" ca="1">INDIRECT(N58)</f>
        <v>50</v>
      </c>
      <c r="V96" cm="1">
        <f t="array" aca="1" ref="V96" ca="1">INDIRECT(V58)</f>
        <v>81</v>
      </c>
      <c r="W96" cm="1">
        <f t="array" aca="1" ref="W96" ca="1">INDIRECT(W58)</f>
        <v>154</v>
      </c>
      <c r="AB96" s="20"/>
      <c r="AE96" cm="1">
        <f t="array" aca="1" ref="AE96" ca="1">INDIRECT(AE58)</f>
        <v>143</v>
      </c>
      <c r="AF96" cm="1">
        <f t="array" aca="1" ref="AF96" ca="1">INDIRECT(AF58)</f>
        <v>59</v>
      </c>
      <c r="AO96">
        <v>6</v>
      </c>
      <c r="AP96" s="21" t="s">
        <v>665</v>
      </c>
    </row>
    <row r="97" spans="4:42" x14ac:dyDescent="0.2">
      <c r="D97" cm="1">
        <f t="array" aca="1" ref="D97" ca="1">INDIRECT(D59)</f>
        <v>18</v>
      </c>
      <c r="E97" cm="1">
        <f t="array" aca="1" ref="E97" ca="1">INDIRECT(E59)</f>
        <v>107</v>
      </c>
      <c r="M97" cm="1">
        <f t="array" aca="1" ref="M97" ca="1">INDIRECT(M59)</f>
        <v>3</v>
      </c>
      <c r="N97" cm="1">
        <f t="array" aca="1" ref="N97" ca="1">INDIRECT(N59)</f>
        <v>113</v>
      </c>
      <c r="V97" cm="1">
        <f t="array" aca="1" ref="V97" ca="1">INDIRECT(V59)</f>
        <v>63</v>
      </c>
      <c r="W97" cm="1">
        <f t="array" aca="1" ref="W97" ca="1">INDIRECT(W59)</f>
        <v>22</v>
      </c>
      <c r="AB97" s="20"/>
      <c r="AE97" cm="1">
        <f t="array" aca="1" ref="AE97" ca="1">INDIRECT(AE59)</f>
        <v>1</v>
      </c>
      <c r="AF97" cm="1">
        <f t="array" aca="1" ref="AF97" ca="1">INDIRECT(AF59)</f>
        <v>93</v>
      </c>
      <c r="AO97">
        <v>7</v>
      </c>
      <c r="AP97" s="21" t="s">
        <v>666</v>
      </c>
    </row>
    <row r="98" spans="4:42" x14ac:dyDescent="0.2">
      <c r="D98" cm="1">
        <f t="array" aca="1" ref="D98" ca="1">INDIRECT(D60)</f>
        <v>56</v>
      </c>
      <c r="E98" cm="1">
        <f t="array" aca="1" ref="E98" ca="1">INDIRECT(E60)</f>
        <v>149</v>
      </c>
      <c r="M98" cm="1">
        <f t="array" aca="1" ref="M98" ca="1">INDIRECT(M60)</f>
        <v>139</v>
      </c>
      <c r="N98" cm="1">
        <f t="array" aca="1" ref="N98" ca="1">INDIRECT(N60)</f>
        <v>134</v>
      </c>
      <c r="V98" cm="1">
        <f t="array" aca="1" ref="V98" ca="1">INDIRECT(V60)</f>
        <v>90</v>
      </c>
      <c r="W98" cm="1">
        <f t="array" aca="1" ref="W98" ca="1">INDIRECT(W60)</f>
        <v>104</v>
      </c>
      <c r="AB98" s="20"/>
      <c r="AE98" cm="1">
        <f t="array" aca="1" ref="AE98" ca="1">INDIRECT(AE60)</f>
        <v>34</v>
      </c>
      <c r="AF98" cm="1">
        <f t="array" aca="1" ref="AF98" ca="1">INDIRECT(AF60)</f>
        <v>132</v>
      </c>
      <c r="AO98">
        <v>8</v>
      </c>
      <c r="AP98" s="21" t="s">
        <v>929</v>
      </c>
    </row>
    <row r="99" spans="4:42" x14ac:dyDescent="0.2">
      <c r="D99" cm="1">
        <f t="array" aca="1" ref="D99" ca="1">INDIRECT(D61)</f>
        <v>55</v>
      </c>
      <c r="E99" cm="1">
        <f t="array" aca="1" ref="E99" ca="1">INDIRECT(E61)</f>
        <v>95</v>
      </c>
      <c r="M99" cm="1">
        <f t="array" aca="1" ref="M99" ca="1">INDIRECT(M61)</f>
        <v>72</v>
      </c>
      <c r="N99" cm="1">
        <f t="array" aca="1" ref="N99" ca="1">INDIRECT(N61)</f>
        <v>155</v>
      </c>
      <c r="V99" cm="1">
        <f t="array" aca="1" ref="V99" ca="1">INDIRECT(V61)</f>
        <v>127</v>
      </c>
      <c r="W99" cm="1">
        <f t="array" aca="1" ref="W99" ca="1">INDIRECT(W61)</f>
        <v>27</v>
      </c>
      <c r="AB99" s="20"/>
      <c r="AE99" cm="1">
        <f t="array" aca="1" ref="AE99" ca="1">INDIRECT(AE61)</f>
        <v>83</v>
      </c>
      <c r="AF99" cm="1">
        <f t="array" aca="1" ref="AF99" ca="1">INDIRECT(AF61)</f>
        <v>26</v>
      </c>
      <c r="AO99">
        <v>9</v>
      </c>
      <c r="AP99" s="21" t="s">
        <v>931</v>
      </c>
    </row>
    <row r="100" spans="4:42" x14ac:dyDescent="0.2">
      <c r="D100" cm="1">
        <f t="array" aca="1" ref="D100" ca="1">INDIRECT(D62)</f>
        <v>84</v>
      </c>
      <c r="E100" cm="1">
        <f t="array" aca="1" ref="E100" ca="1">INDIRECT(E62)</f>
        <v>137</v>
      </c>
      <c r="M100" cm="1">
        <f t="array" aca="1" ref="M100" ca="1">INDIRECT(M62)</f>
        <v>99</v>
      </c>
      <c r="N100" cm="1">
        <f t="array" aca="1" ref="N100" ca="1">INDIRECT(N62)</f>
        <v>40</v>
      </c>
      <c r="V100" cm="1">
        <f t="array" aca="1" ref="V100" ca="1">INDIRECT(V62)</f>
        <v>43</v>
      </c>
      <c r="W100" cm="1">
        <f t="array" aca="1" ref="W100" ca="1">INDIRECT(W62)</f>
        <v>105</v>
      </c>
      <c r="AB100" s="20"/>
      <c r="AE100" cm="1">
        <f t="array" aca="1" ref="AE100" ca="1">INDIRECT(AE62)</f>
        <v>2</v>
      </c>
      <c r="AF100" cm="1">
        <f t="array" aca="1" ref="AF100" ca="1">INDIRECT(AF62)</f>
        <v>69</v>
      </c>
      <c r="AO100">
        <v>10</v>
      </c>
      <c r="AP100" s="21" t="s">
        <v>932</v>
      </c>
    </row>
    <row r="101" spans="4:42" x14ac:dyDescent="0.2">
      <c r="D101" cm="1">
        <f t="array" aca="1" ref="D101" ca="1">INDIRECT(D63)</f>
        <v>94</v>
      </c>
      <c r="E101" cm="1">
        <f t="array" aca="1" ref="E101" ca="1">INDIRECT(E63)</f>
        <v>92</v>
      </c>
      <c r="M101" cm="1">
        <f t="array" aca="1" ref="M101" ca="1">INDIRECT(M63)</f>
        <v>7</v>
      </c>
      <c r="N101" cm="1">
        <f t="array" aca="1" ref="N101" ca="1">INDIRECT(N63)</f>
        <v>129</v>
      </c>
      <c r="V101" cm="1">
        <f t="array" aca="1" ref="V101" ca="1">INDIRECT(V63)</f>
        <v>121</v>
      </c>
      <c r="W101" cm="1">
        <f t="array" aca="1" ref="W101" ca="1">INDIRECT(W63)</f>
        <v>98</v>
      </c>
      <c r="AB101" s="20"/>
      <c r="AE101" cm="1">
        <f t="array" aca="1" ref="AE101" ca="1">INDIRECT(AE63)</f>
        <v>138</v>
      </c>
      <c r="AF101" cm="1">
        <f t="array" aca="1" ref="AF101" ca="1">INDIRECT(AF63)</f>
        <v>68</v>
      </c>
      <c r="AO101">
        <v>11</v>
      </c>
      <c r="AP101" s="21" t="s">
        <v>667</v>
      </c>
    </row>
    <row r="102" spans="4:42" x14ac:dyDescent="0.2">
      <c r="AO102">
        <v>12</v>
      </c>
      <c r="AP102" s="21" t="s">
        <v>668</v>
      </c>
    </row>
    <row r="103" spans="4:42" x14ac:dyDescent="0.2">
      <c r="AO103">
        <v>13</v>
      </c>
      <c r="AP103" s="21" t="s">
        <v>934</v>
      </c>
    </row>
    <row r="104" spans="4:42" x14ac:dyDescent="0.2">
      <c r="AO104">
        <v>14</v>
      </c>
      <c r="AP104" s="21" t="s">
        <v>930</v>
      </c>
    </row>
    <row r="105" spans="4:42" x14ac:dyDescent="0.2">
      <c r="AO105">
        <v>15</v>
      </c>
      <c r="AP105" s="21" t="s">
        <v>935</v>
      </c>
    </row>
    <row r="106" spans="4:42" x14ac:dyDescent="0.2">
      <c r="D106" cm="1">
        <f t="array" aca="1" ref="D106" ca="1">INDIRECT(D68)</f>
        <v>101</v>
      </c>
      <c r="E106" cm="1">
        <f t="array" aca="1" ref="E106" ca="1">INDIRECT(E68)</f>
        <v>66</v>
      </c>
      <c r="M106" cm="1">
        <f t="array" aca="1" ref="M106" ca="1">INDIRECT(M68)</f>
        <v>156</v>
      </c>
      <c r="N106" cm="1">
        <f t="array" aca="1" ref="N106" ca="1">INDIRECT(N68)</f>
        <v>102</v>
      </c>
      <c r="V106" cm="1">
        <f t="array" aca="1" ref="V106" ca="1">INDIRECT(V68)</f>
        <v>131</v>
      </c>
      <c r="W106" cm="1">
        <f t="array" aca="1" ref="W106" ca="1">INDIRECT(W68)</f>
        <v>67</v>
      </c>
      <c r="AB106" s="20"/>
      <c r="AE106" cm="1">
        <f t="array" aca="1" ref="AE106" ca="1">INDIRECT(AE68)</f>
        <v>61</v>
      </c>
      <c r="AF106" cm="1">
        <f t="array" aca="1" ref="AF106" ca="1">INDIRECT(AF68)</f>
        <v>133</v>
      </c>
    </row>
    <row r="107" spans="4:42" x14ac:dyDescent="0.2">
      <c r="D107" cm="1">
        <f t="array" aca="1" ref="D107" ca="1">INDIRECT(D69)</f>
        <v>145</v>
      </c>
      <c r="E107" cm="1">
        <f t="array" aca="1" ref="E107" ca="1">INDIRECT(E69)</f>
        <v>157</v>
      </c>
      <c r="M107" cm="1">
        <f t="array" aca="1" ref="M107" ca="1">INDIRECT(M69)</f>
        <v>58</v>
      </c>
      <c r="N107" cm="1">
        <f t="array" aca="1" ref="N107" ca="1">INDIRECT(N69)</f>
        <v>16</v>
      </c>
      <c r="V107" cm="1">
        <f t="array" aca="1" ref="V107" ca="1">INDIRECT(V69)</f>
        <v>112</v>
      </c>
      <c r="W107" cm="1">
        <f t="array" aca="1" ref="W107" ca="1">INDIRECT(W69)</f>
        <v>19</v>
      </c>
      <c r="AB107" s="20"/>
      <c r="AE107" cm="1">
        <f t="array" aca="1" ref="AE107" ca="1">INDIRECT(AE69)</f>
        <v>54</v>
      </c>
      <c r="AF107" cm="1">
        <f t="array" aca="1" ref="AF107" ca="1">INDIRECT(AF69)</f>
        <v>147</v>
      </c>
    </row>
    <row r="108" spans="4:42" x14ac:dyDescent="0.2">
      <c r="D108" cm="1">
        <f t="array" aca="1" ref="D108" ca="1">INDIRECT(D70)</f>
        <v>25</v>
      </c>
      <c r="E108" cm="1">
        <f t="array" aca="1" ref="E108" ca="1">INDIRECT(E70)</f>
        <v>106</v>
      </c>
      <c r="M108" cm="1">
        <f t="array" aca="1" ref="M108" ca="1">INDIRECT(M70)</f>
        <v>86</v>
      </c>
      <c r="N108" cm="1">
        <f t="array" aca="1" ref="N108" ca="1">INDIRECT(N70)</f>
        <v>79</v>
      </c>
      <c r="V108" cm="1">
        <f t="array" aca="1" ref="V108" ca="1">INDIRECT(V70)</f>
        <v>38</v>
      </c>
      <c r="W108" cm="1">
        <f t="array" aca="1" ref="W108" ca="1">INDIRECT(W70)</f>
        <v>116</v>
      </c>
      <c r="AB108" s="20"/>
      <c r="AE108" cm="1">
        <f t="array" aca="1" ref="AE108" ca="1">INDIRECT(AE70)</f>
        <v>119</v>
      </c>
      <c r="AF108" cm="1">
        <f t="array" aca="1" ref="AF108" ca="1">INDIRECT(AF70)</f>
        <v>47</v>
      </c>
    </row>
    <row r="109" spans="4:42" x14ac:dyDescent="0.2">
      <c r="D109" cm="1">
        <f t="array" aca="1" ref="D109" ca="1">INDIRECT(D71)</f>
        <v>37</v>
      </c>
      <c r="E109" cm="1">
        <f t="array" aca="1" ref="E109" ca="1">INDIRECT(E71)</f>
        <v>70</v>
      </c>
      <c r="M109" cm="1">
        <f t="array" aca="1" ref="M109" ca="1">INDIRECT(M71)</f>
        <v>62</v>
      </c>
      <c r="N109" cm="1">
        <f t="array" aca="1" ref="N109" ca="1">INDIRECT(N71)</f>
        <v>96</v>
      </c>
      <c r="V109" cm="1">
        <f t="array" aca="1" ref="V109" ca="1">INDIRECT(V71)</f>
        <v>39</v>
      </c>
      <c r="W109" cm="1">
        <f t="array" aca="1" ref="W109" ca="1">INDIRECT(W71)</f>
        <v>87</v>
      </c>
      <c r="AB109" s="20"/>
      <c r="AE109" cm="1">
        <f t="array" aca="1" ref="AE109" ca="1">INDIRECT(AE71)</f>
        <v>29</v>
      </c>
      <c r="AF109" cm="1">
        <f t="array" aca="1" ref="AF109" ca="1">INDIRECT(AF71)</f>
        <v>35</v>
      </c>
    </row>
    <row r="110" spans="4:42" x14ac:dyDescent="0.2">
      <c r="D110" cm="1">
        <f t="array" aca="1" ref="D110" ca="1">INDIRECT(D72)</f>
        <v>126</v>
      </c>
      <c r="E110" cm="1">
        <f t="array" aca="1" ref="E110" ca="1">INDIRECT(E72)</f>
        <v>51</v>
      </c>
      <c r="M110" cm="1">
        <f t="array" aca="1" ref="M110" ca="1">INDIRECT(M72)</f>
        <v>153</v>
      </c>
      <c r="N110" cm="1">
        <f t="array" aca="1" ref="N110" ca="1">INDIRECT(N72)</f>
        <v>118</v>
      </c>
      <c r="V110" cm="1">
        <f t="array" aca="1" ref="V110" ca="1">INDIRECT(V72)</f>
        <v>160</v>
      </c>
      <c r="W110" cm="1">
        <f t="array" aca="1" ref="W110" ca="1">INDIRECT(W72)</f>
        <v>78</v>
      </c>
      <c r="AB110" s="20"/>
      <c r="AE110" cm="1">
        <f t="array" aca="1" ref="AE110" ca="1">INDIRECT(AE72)</f>
        <v>125</v>
      </c>
      <c r="AF110" cm="1">
        <f t="array" aca="1" ref="AF110" ca="1">INDIRECT(AF72)</f>
        <v>110</v>
      </c>
    </row>
    <row r="111" spans="4:42" x14ac:dyDescent="0.2">
      <c r="D111" cm="1">
        <f t="array" aca="1" ref="D111" ca="1">INDIRECT(D73)</f>
        <v>97</v>
      </c>
      <c r="E111" cm="1">
        <f t="array" aca="1" ref="E111" ca="1">INDIRECT(E73)</f>
        <v>80</v>
      </c>
      <c r="M111" cm="1">
        <f t="array" aca="1" ref="M111" ca="1">INDIRECT(M73)</f>
        <v>21</v>
      </c>
      <c r="N111" cm="1">
        <f t="array" aca="1" ref="N111" ca="1">INDIRECT(N73)</f>
        <v>17</v>
      </c>
      <c r="V111" cm="1">
        <f t="array" aca="1" ref="V111" ca="1">INDIRECT(V73)</f>
        <v>140</v>
      </c>
      <c r="W111" cm="1">
        <f t="array" aca="1" ref="W111" ca="1">INDIRECT(W73)</f>
        <v>85</v>
      </c>
      <c r="AB111" s="20"/>
      <c r="AE111" cm="1">
        <f t="array" aca="1" ref="AE111" ca="1">INDIRECT(AE73)</f>
        <v>89</v>
      </c>
      <c r="AF111" cm="1">
        <f t="array" aca="1" ref="AF111" ca="1">INDIRECT(AF73)</f>
        <v>28</v>
      </c>
    </row>
    <row r="112" spans="4:42" x14ac:dyDescent="0.2">
      <c r="D112" cm="1">
        <f t="array" aca="1" ref="D112" ca="1">INDIRECT(D74)</f>
        <v>13</v>
      </c>
      <c r="E112" cm="1">
        <f t="array" aca="1" ref="E112" ca="1">INDIRECT(E74)</f>
        <v>76</v>
      </c>
      <c r="M112" cm="1">
        <f t="array" aca="1" ref="M112" ca="1">INDIRECT(M74)</f>
        <v>111</v>
      </c>
      <c r="N112" cm="1">
        <f t="array" aca="1" ref="N112" ca="1">INDIRECT(N74)</f>
        <v>146</v>
      </c>
      <c r="V112" cm="1">
        <f t="array" aca="1" ref="V112" ca="1">INDIRECT(V74)</f>
        <v>64</v>
      </c>
      <c r="W112" cm="1">
        <f t="array" aca="1" ref="W112" ca="1">INDIRECT(W74)</f>
        <v>9</v>
      </c>
      <c r="AB112" s="20"/>
      <c r="AE112" cm="1">
        <f t="array" aca="1" ref="AE112" ca="1">INDIRECT(AE74)</f>
        <v>142</v>
      </c>
      <c r="AF112" cm="1">
        <f t="array" aca="1" ref="AF112" ca="1">INDIRECT(AF74)</f>
        <v>122</v>
      </c>
    </row>
    <row r="113" spans="4:33" x14ac:dyDescent="0.2">
      <c r="D113" cm="1">
        <f t="array" aca="1" ref="D113" ca="1">INDIRECT(D75)</f>
        <v>5</v>
      </c>
      <c r="E113" cm="1">
        <f t="array" aca="1" ref="E113" ca="1">INDIRECT(E75)</f>
        <v>75</v>
      </c>
      <c r="M113" cm="1">
        <f t="array" aca="1" ref="M113" ca="1">INDIRECT(M75)</f>
        <v>10</v>
      </c>
      <c r="N113" cm="1">
        <f t="array" aca="1" ref="N113" ca="1">INDIRECT(N75)</f>
        <v>135</v>
      </c>
      <c r="V113" cm="1">
        <f t="array" aca="1" ref="V113" ca="1">INDIRECT(V75)</f>
        <v>23</v>
      </c>
      <c r="W113" cm="1">
        <f t="array" aca="1" ref="W113" ca="1">INDIRECT(W75)</f>
        <v>136</v>
      </c>
      <c r="AB113" s="20"/>
      <c r="AE113" cm="1">
        <f t="array" aca="1" ref="AE113" ca="1">INDIRECT(AE75)</f>
        <v>15</v>
      </c>
      <c r="AF113" cm="1">
        <f t="array" aca="1" ref="AF113" ca="1">INDIRECT(AF75)</f>
        <v>41</v>
      </c>
    </row>
    <row r="118" spans="4:33" x14ac:dyDescent="0.2">
      <c r="D118" cm="1">
        <f t="array" aca="1" ref="D118" ca="1">INDIRECT(D80)</f>
        <v>82</v>
      </c>
      <c r="E118" cm="1">
        <f t="array" aca="1" ref="E118" ca="1">INDIRECT(E80)</f>
        <v>150</v>
      </c>
      <c r="M118" cm="1">
        <f t="array" aca="1" ref="M118" ca="1">INDIRECT(M80)</f>
        <v>128</v>
      </c>
      <c r="N118" cm="1">
        <f t="array" aca="1" ref="N118" ca="1">INDIRECT(N80)</f>
        <v>20</v>
      </c>
      <c r="AB118" s="20"/>
    </row>
    <row r="119" spans="4:33" x14ac:dyDescent="0.2">
      <c r="D119" cm="1">
        <f t="array" aca="1" ref="D119" ca="1">INDIRECT(D81)</f>
        <v>31</v>
      </c>
      <c r="E119" cm="1">
        <f t="array" aca="1" ref="E119" ca="1">INDIRECT(E81)</f>
        <v>8</v>
      </c>
      <c r="M119" cm="1">
        <f t="array" aca="1" ref="M119" ca="1">INDIRECT(M81)</f>
        <v>103</v>
      </c>
      <c r="N119" cm="1">
        <f t="array" aca="1" ref="N119" ca="1">INDIRECT(N81)</f>
        <v>65</v>
      </c>
      <c r="AB119" s="20"/>
    </row>
    <row r="120" spans="4:33" x14ac:dyDescent="0.2">
      <c r="D120" cm="1">
        <f t="array" aca="1" ref="D120" ca="1">INDIRECT(D82)</f>
        <v>6</v>
      </c>
      <c r="E120" cm="1">
        <f t="array" aca="1" ref="E120" ca="1">INDIRECT(E82)</f>
        <v>48</v>
      </c>
      <c r="M120" cm="1">
        <f t="array" aca="1" ref="M120" ca="1">INDIRECT(M82)</f>
        <v>4</v>
      </c>
      <c r="N120" cm="1">
        <f t="array" aca="1" ref="N120" ca="1">INDIRECT(N82)</f>
        <v>108</v>
      </c>
      <c r="AB120" s="20"/>
    </row>
    <row r="121" spans="4:33" x14ac:dyDescent="0.2">
      <c r="D121" cm="1">
        <f t="array" aca="1" ref="D121" ca="1">INDIRECT(D83)</f>
        <v>109</v>
      </c>
      <c r="E121" cm="1">
        <f t="array" aca="1" ref="E121" ca="1">INDIRECT(E83)</f>
        <v>42</v>
      </c>
      <c r="M121" cm="1">
        <f t="array" aca="1" ref="M121" ca="1">INDIRECT(M83)</f>
        <v>33</v>
      </c>
      <c r="N121" cm="1">
        <f t="array" aca="1" ref="N121" ca="1">INDIRECT(N83)</f>
        <v>130</v>
      </c>
      <c r="AB121" s="20"/>
    </row>
    <row r="122" spans="4:33" x14ac:dyDescent="0.2">
      <c r="D122" cm="1">
        <f t="array" aca="1" ref="D122" ca="1">INDIRECT(D84)</f>
        <v>74</v>
      </c>
      <c r="E122" cm="1">
        <f t="array" aca="1" ref="E122" ca="1">INDIRECT(E84)</f>
        <v>159</v>
      </c>
      <c r="M122" cm="1">
        <f t="array" aca="1" ref="M122" ca="1">INDIRECT(M84)</f>
        <v>44</v>
      </c>
      <c r="N122" cm="1">
        <f t="array" aca="1" ref="N122" ca="1">INDIRECT(N84)</f>
        <v>24</v>
      </c>
      <c r="AB122" s="20"/>
    </row>
    <row r="123" spans="4:33" x14ac:dyDescent="0.2">
      <c r="D123" cm="1">
        <f t="array" aca="1" ref="D123" ca="1">INDIRECT(D85)</f>
        <v>14</v>
      </c>
      <c r="E123" cm="1">
        <f t="array" aca="1" ref="E123" ca="1">INDIRECT(E85)</f>
        <v>123</v>
      </c>
      <c r="M123" cm="1">
        <f t="array" aca="1" ref="M123" ca="1">INDIRECT(M85)</f>
        <v>91</v>
      </c>
      <c r="N123" cm="1">
        <f t="array" aca="1" ref="N123" ca="1">INDIRECT(N85)</f>
        <v>30</v>
      </c>
      <c r="AB123" s="20"/>
    </row>
    <row r="124" spans="4:33" x14ac:dyDescent="0.2">
      <c r="D124" cm="1">
        <f t="array" aca="1" ref="D124" ca="1">INDIRECT(D86)</f>
        <v>158</v>
      </c>
      <c r="E124" cm="1">
        <f t="array" aca="1" ref="E124" ca="1">INDIRECT(E86)</f>
        <v>117</v>
      </c>
      <c r="M124" cm="1">
        <f t="array" aca="1" ref="M124" ca="1">INDIRECT(M86)</f>
        <v>49</v>
      </c>
      <c r="N124" cm="1">
        <f t="array" aca="1" ref="N124" ca="1">INDIRECT(N86)</f>
        <v>141</v>
      </c>
      <c r="AB124" s="20"/>
    </row>
    <row r="125" spans="4:33" x14ac:dyDescent="0.2">
      <c r="D125" cm="1">
        <f t="array" aca="1" ref="D125" ca="1">INDIRECT(D87)</f>
        <v>53</v>
      </c>
      <c r="E125" cm="1">
        <f t="array" aca="1" ref="E125" ca="1">INDIRECT(E87)</f>
        <v>11</v>
      </c>
      <c r="M125" cm="1">
        <f t="array" aca="1" ref="M125" ca="1">INDIRECT(M87)</f>
        <v>152</v>
      </c>
      <c r="N125" cm="1">
        <f t="array" aca="1" ref="N125" ca="1">INDIRECT(N87)</f>
        <v>124</v>
      </c>
      <c r="AB125" s="20"/>
    </row>
    <row r="127" spans="4:33" ht="15.75" thickBot="1" x14ac:dyDescent="0.25"/>
    <row r="128" spans="4:33" ht="15.75" thickBot="1" x14ac:dyDescent="0.25">
      <c r="V128" cm="1">
        <f t="array" aca="1" ref="V128:W135" ca="1">D94:E101</f>
        <v>100</v>
      </c>
      <c r="W128">
        <f ca="1"/>
        <v>57</v>
      </c>
      <c r="X128" s="20">
        <f ca="1">MAX(V128:W128)</f>
        <v>100</v>
      </c>
      <c r="AA128" s="148">
        <v>1</v>
      </c>
      <c r="AE128" cm="1">
        <f t="array" aca="1" ref="AE128:AG207" ca="1">IF(AA128=1, _xlfn._xlws.SORT(V128:X207, 3, -1), "")</f>
        <v>160</v>
      </c>
      <c r="AF128">
        <f ca="1"/>
        <v>78</v>
      </c>
      <c r="AG128">
        <f ca="1"/>
        <v>160</v>
      </c>
    </row>
    <row r="129" spans="22:33" x14ac:dyDescent="0.2">
      <c r="V129">
        <f ca="1"/>
        <v>36</v>
      </c>
      <c r="W129">
        <f ca="1"/>
        <v>144</v>
      </c>
      <c r="X129" s="20">
        <f t="shared" ref="X129:X159" ca="1" si="0">MAX(V129:W129)</f>
        <v>144</v>
      </c>
      <c r="AE129">
        <f ca="1"/>
        <v>74</v>
      </c>
      <c r="AF129">
        <f ca="1"/>
        <v>159</v>
      </c>
      <c r="AG129">
        <f ca="1"/>
        <v>159</v>
      </c>
    </row>
    <row r="130" spans="22:33" x14ac:dyDescent="0.2">
      <c r="V130">
        <f ca="1"/>
        <v>88</v>
      </c>
      <c r="W130">
        <f ca="1"/>
        <v>52</v>
      </c>
      <c r="X130" s="20">
        <f t="shared" ca="1" si="0"/>
        <v>88</v>
      </c>
      <c r="AE130">
        <f ca="1"/>
        <v>158</v>
      </c>
      <c r="AF130">
        <f ca="1"/>
        <v>117</v>
      </c>
      <c r="AG130">
        <f ca="1"/>
        <v>158</v>
      </c>
    </row>
    <row r="131" spans="22:33" x14ac:dyDescent="0.2">
      <c r="V131">
        <f ca="1"/>
        <v>18</v>
      </c>
      <c r="W131">
        <f ca="1"/>
        <v>107</v>
      </c>
      <c r="X131" s="20">
        <f t="shared" ca="1" si="0"/>
        <v>107</v>
      </c>
      <c r="AE131">
        <f ca="1"/>
        <v>145</v>
      </c>
      <c r="AF131">
        <f ca="1"/>
        <v>157</v>
      </c>
      <c r="AG131">
        <f ca="1"/>
        <v>157</v>
      </c>
    </row>
    <row r="132" spans="22:33" x14ac:dyDescent="0.2">
      <c r="V132">
        <f ca="1"/>
        <v>56</v>
      </c>
      <c r="W132">
        <f ca="1"/>
        <v>149</v>
      </c>
      <c r="X132" s="20">
        <f t="shared" ca="1" si="0"/>
        <v>149</v>
      </c>
      <c r="AE132">
        <f ca="1"/>
        <v>156</v>
      </c>
      <c r="AF132">
        <f ca="1"/>
        <v>102</v>
      </c>
      <c r="AG132">
        <f ca="1"/>
        <v>156</v>
      </c>
    </row>
    <row r="133" spans="22:33" x14ac:dyDescent="0.2">
      <c r="V133">
        <f ca="1"/>
        <v>55</v>
      </c>
      <c r="W133">
        <f ca="1"/>
        <v>95</v>
      </c>
      <c r="X133" s="20">
        <f t="shared" ca="1" si="0"/>
        <v>95</v>
      </c>
      <c r="AE133">
        <f ca="1"/>
        <v>72</v>
      </c>
      <c r="AF133">
        <f ca="1"/>
        <v>155</v>
      </c>
      <c r="AG133">
        <f ca="1"/>
        <v>155</v>
      </c>
    </row>
    <row r="134" spans="22:33" x14ac:dyDescent="0.2">
      <c r="V134">
        <f ca="1"/>
        <v>84</v>
      </c>
      <c r="W134">
        <f ca="1"/>
        <v>137</v>
      </c>
      <c r="X134" s="20">
        <f t="shared" ca="1" si="0"/>
        <v>137</v>
      </c>
      <c r="AE134">
        <f ca="1"/>
        <v>81</v>
      </c>
      <c r="AF134">
        <f ca="1"/>
        <v>154</v>
      </c>
      <c r="AG134">
        <f ca="1"/>
        <v>154</v>
      </c>
    </row>
    <row r="135" spans="22:33" x14ac:dyDescent="0.2">
      <c r="V135">
        <f ca="1"/>
        <v>94</v>
      </c>
      <c r="W135">
        <f ca="1"/>
        <v>92</v>
      </c>
      <c r="X135" s="20">
        <f t="shared" ca="1" si="0"/>
        <v>94</v>
      </c>
      <c r="AE135">
        <f ca="1"/>
        <v>153</v>
      </c>
      <c r="AF135">
        <f ca="1"/>
        <v>118</v>
      </c>
      <c r="AG135">
        <f ca="1"/>
        <v>153</v>
      </c>
    </row>
    <row r="136" spans="22:33" x14ac:dyDescent="0.2">
      <c r="V136" cm="1">
        <f t="array" aca="1" ref="V136:W143" ca="1">M94:N101</f>
        <v>12</v>
      </c>
      <c r="W136">
        <f ca="1"/>
        <v>32</v>
      </c>
      <c r="X136" s="20">
        <f t="shared" ca="1" si="0"/>
        <v>32</v>
      </c>
      <c r="AE136">
        <f ca="1"/>
        <v>152</v>
      </c>
      <c r="AF136">
        <f ca="1"/>
        <v>124</v>
      </c>
      <c r="AG136">
        <f ca="1"/>
        <v>152</v>
      </c>
    </row>
    <row r="137" spans="22:33" x14ac:dyDescent="0.2">
      <c r="V137">
        <f ca="1"/>
        <v>73</v>
      </c>
      <c r="W137">
        <f ca="1"/>
        <v>77</v>
      </c>
      <c r="X137" s="20">
        <f t="shared" ca="1" si="0"/>
        <v>77</v>
      </c>
      <c r="AE137">
        <f ca="1"/>
        <v>151</v>
      </c>
      <c r="AF137">
        <f ca="1"/>
        <v>50</v>
      </c>
      <c r="AG137">
        <f ca="1"/>
        <v>151</v>
      </c>
    </row>
    <row r="138" spans="22:33" x14ac:dyDescent="0.2">
      <c r="V138">
        <f ca="1"/>
        <v>151</v>
      </c>
      <c r="W138">
        <f ca="1"/>
        <v>50</v>
      </c>
      <c r="X138" s="20">
        <f t="shared" ca="1" si="0"/>
        <v>151</v>
      </c>
      <c r="AE138">
        <f ca="1"/>
        <v>82</v>
      </c>
      <c r="AF138">
        <f ca="1"/>
        <v>150</v>
      </c>
      <c r="AG138">
        <f ca="1"/>
        <v>150</v>
      </c>
    </row>
    <row r="139" spans="22:33" x14ac:dyDescent="0.2">
      <c r="V139">
        <f ca="1"/>
        <v>3</v>
      </c>
      <c r="W139">
        <f ca="1"/>
        <v>113</v>
      </c>
      <c r="X139" s="20">
        <f t="shared" ca="1" si="0"/>
        <v>113</v>
      </c>
      <c r="AE139">
        <f ca="1"/>
        <v>56</v>
      </c>
      <c r="AF139">
        <f ca="1"/>
        <v>149</v>
      </c>
      <c r="AG139">
        <f ca="1"/>
        <v>149</v>
      </c>
    </row>
    <row r="140" spans="22:33" x14ac:dyDescent="0.2">
      <c r="V140">
        <f ca="1"/>
        <v>139</v>
      </c>
      <c r="W140">
        <f ca="1"/>
        <v>134</v>
      </c>
      <c r="X140" s="20">
        <f t="shared" ca="1" si="0"/>
        <v>139</v>
      </c>
      <c r="AE140">
        <f ca="1"/>
        <v>148</v>
      </c>
      <c r="AF140">
        <f ca="1"/>
        <v>60</v>
      </c>
      <c r="AG140">
        <f ca="1"/>
        <v>148</v>
      </c>
    </row>
    <row r="141" spans="22:33" x14ac:dyDescent="0.2">
      <c r="V141">
        <f ca="1"/>
        <v>72</v>
      </c>
      <c r="W141">
        <f ca="1"/>
        <v>155</v>
      </c>
      <c r="X141" s="20">
        <f t="shared" ca="1" si="0"/>
        <v>155</v>
      </c>
      <c r="AE141">
        <f ca="1"/>
        <v>54</v>
      </c>
      <c r="AF141">
        <f ca="1"/>
        <v>147</v>
      </c>
      <c r="AG141">
        <f ca="1"/>
        <v>147</v>
      </c>
    </row>
    <row r="142" spans="22:33" x14ac:dyDescent="0.2">
      <c r="V142">
        <f ca="1"/>
        <v>99</v>
      </c>
      <c r="W142">
        <f ca="1"/>
        <v>40</v>
      </c>
      <c r="X142" s="20">
        <f t="shared" ca="1" si="0"/>
        <v>99</v>
      </c>
      <c r="AE142">
        <f ca="1"/>
        <v>111</v>
      </c>
      <c r="AF142">
        <f ca="1"/>
        <v>146</v>
      </c>
      <c r="AG142">
        <f ca="1"/>
        <v>146</v>
      </c>
    </row>
    <row r="143" spans="22:33" x14ac:dyDescent="0.2">
      <c r="V143">
        <f ca="1"/>
        <v>7</v>
      </c>
      <c r="W143">
        <f ca="1"/>
        <v>129</v>
      </c>
      <c r="X143" s="20">
        <f t="shared" ca="1" si="0"/>
        <v>129</v>
      </c>
      <c r="AE143">
        <f ca="1"/>
        <v>36</v>
      </c>
      <c r="AF143">
        <f ca="1"/>
        <v>144</v>
      </c>
      <c r="AG143">
        <f ca="1"/>
        <v>144</v>
      </c>
    </row>
    <row r="144" spans="22:33" x14ac:dyDescent="0.2">
      <c r="V144" cm="1">
        <f t="array" aca="1" ref="V144:W151" ca="1">V94:W101</f>
        <v>71</v>
      </c>
      <c r="W144">
        <f ca="1"/>
        <v>115</v>
      </c>
      <c r="X144" s="20">
        <f t="shared" ca="1" si="0"/>
        <v>115</v>
      </c>
      <c r="AE144">
        <f ca="1"/>
        <v>143</v>
      </c>
      <c r="AF144">
        <f ca="1"/>
        <v>59</v>
      </c>
      <c r="AG144">
        <f ca="1"/>
        <v>143</v>
      </c>
    </row>
    <row r="145" spans="22:33" x14ac:dyDescent="0.2">
      <c r="V145">
        <f ca="1"/>
        <v>120</v>
      </c>
      <c r="W145">
        <f ca="1"/>
        <v>46</v>
      </c>
      <c r="X145" s="20">
        <f t="shared" ca="1" si="0"/>
        <v>120</v>
      </c>
      <c r="AE145">
        <f ca="1"/>
        <v>142</v>
      </c>
      <c r="AF145">
        <f ca="1"/>
        <v>122</v>
      </c>
      <c r="AG145">
        <f ca="1"/>
        <v>142</v>
      </c>
    </row>
    <row r="146" spans="22:33" x14ac:dyDescent="0.2">
      <c r="V146">
        <f ca="1"/>
        <v>81</v>
      </c>
      <c r="W146">
        <f ca="1"/>
        <v>154</v>
      </c>
      <c r="X146" s="20">
        <f t="shared" ca="1" si="0"/>
        <v>154</v>
      </c>
      <c r="AE146">
        <f ca="1"/>
        <v>49</v>
      </c>
      <c r="AF146">
        <f ca="1"/>
        <v>141</v>
      </c>
      <c r="AG146">
        <f ca="1"/>
        <v>141</v>
      </c>
    </row>
    <row r="147" spans="22:33" x14ac:dyDescent="0.2">
      <c r="V147">
        <f ca="1"/>
        <v>63</v>
      </c>
      <c r="W147">
        <f ca="1"/>
        <v>22</v>
      </c>
      <c r="X147" s="20">
        <f t="shared" ca="1" si="0"/>
        <v>63</v>
      </c>
      <c r="AE147">
        <f ca="1"/>
        <v>140</v>
      </c>
      <c r="AF147">
        <f ca="1"/>
        <v>85</v>
      </c>
      <c r="AG147">
        <f ca="1"/>
        <v>140</v>
      </c>
    </row>
    <row r="148" spans="22:33" x14ac:dyDescent="0.2">
      <c r="V148">
        <f ca="1"/>
        <v>90</v>
      </c>
      <c r="W148">
        <f ca="1"/>
        <v>104</v>
      </c>
      <c r="X148" s="20">
        <f t="shared" ca="1" si="0"/>
        <v>104</v>
      </c>
      <c r="AE148">
        <f ca="1"/>
        <v>139</v>
      </c>
      <c r="AF148">
        <f ca="1"/>
        <v>134</v>
      </c>
      <c r="AG148">
        <f ca="1"/>
        <v>139</v>
      </c>
    </row>
    <row r="149" spans="22:33" x14ac:dyDescent="0.2">
      <c r="V149">
        <f ca="1"/>
        <v>127</v>
      </c>
      <c r="W149">
        <f ca="1"/>
        <v>27</v>
      </c>
      <c r="X149" s="20">
        <f t="shared" ca="1" si="0"/>
        <v>127</v>
      </c>
      <c r="AE149">
        <f ca="1"/>
        <v>138</v>
      </c>
      <c r="AF149">
        <f ca="1"/>
        <v>68</v>
      </c>
      <c r="AG149">
        <f ca="1"/>
        <v>138</v>
      </c>
    </row>
    <row r="150" spans="22:33" x14ac:dyDescent="0.2">
      <c r="V150">
        <f ca="1"/>
        <v>43</v>
      </c>
      <c r="W150">
        <f ca="1"/>
        <v>105</v>
      </c>
      <c r="X150" s="20">
        <f t="shared" ca="1" si="0"/>
        <v>105</v>
      </c>
      <c r="AE150">
        <f ca="1"/>
        <v>84</v>
      </c>
      <c r="AF150">
        <f ca="1"/>
        <v>137</v>
      </c>
      <c r="AG150">
        <f ca="1"/>
        <v>137</v>
      </c>
    </row>
    <row r="151" spans="22:33" x14ac:dyDescent="0.2">
      <c r="V151">
        <f ca="1"/>
        <v>121</v>
      </c>
      <c r="W151">
        <f ca="1"/>
        <v>98</v>
      </c>
      <c r="X151" s="20">
        <f t="shared" ca="1" si="0"/>
        <v>121</v>
      </c>
      <c r="AE151">
        <f ca="1"/>
        <v>23</v>
      </c>
      <c r="AF151">
        <f ca="1"/>
        <v>136</v>
      </c>
      <c r="AG151">
        <f ca="1"/>
        <v>136</v>
      </c>
    </row>
    <row r="152" spans="22:33" x14ac:dyDescent="0.2">
      <c r="V152" cm="1">
        <f t="array" aca="1" ref="V152:W159" ca="1">AE94:AF101</f>
        <v>148</v>
      </c>
      <c r="W152">
        <f ca="1"/>
        <v>60</v>
      </c>
      <c r="X152" s="20">
        <f t="shared" ca="1" si="0"/>
        <v>148</v>
      </c>
      <c r="AE152">
        <f ca="1"/>
        <v>10</v>
      </c>
      <c r="AF152">
        <f ca="1"/>
        <v>135</v>
      </c>
      <c r="AG152">
        <f ca="1"/>
        <v>135</v>
      </c>
    </row>
    <row r="153" spans="22:33" x14ac:dyDescent="0.2">
      <c r="V153">
        <f ca="1"/>
        <v>45</v>
      </c>
      <c r="W153">
        <f ca="1"/>
        <v>114</v>
      </c>
      <c r="X153" s="20">
        <f t="shared" ca="1" si="0"/>
        <v>114</v>
      </c>
      <c r="AE153">
        <f ca="1"/>
        <v>61</v>
      </c>
      <c r="AF153">
        <f ca="1"/>
        <v>133</v>
      </c>
      <c r="AG153">
        <f ca="1"/>
        <v>133</v>
      </c>
    </row>
    <row r="154" spans="22:33" x14ac:dyDescent="0.2">
      <c r="V154">
        <f ca="1"/>
        <v>143</v>
      </c>
      <c r="W154">
        <f ca="1"/>
        <v>59</v>
      </c>
      <c r="X154" s="20">
        <f t="shared" ca="1" si="0"/>
        <v>143</v>
      </c>
      <c r="AE154">
        <f ca="1"/>
        <v>34</v>
      </c>
      <c r="AF154">
        <f ca="1"/>
        <v>132</v>
      </c>
      <c r="AG154">
        <f ca="1"/>
        <v>132</v>
      </c>
    </row>
    <row r="155" spans="22:33" x14ac:dyDescent="0.2">
      <c r="V155">
        <f ca="1"/>
        <v>1</v>
      </c>
      <c r="W155">
        <f ca="1"/>
        <v>93</v>
      </c>
      <c r="X155" s="20">
        <f t="shared" ca="1" si="0"/>
        <v>93</v>
      </c>
      <c r="AE155">
        <f ca="1"/>
        <v>131</v>
      </c>
      <c r="AF155">
        <f ca="1"/>
        <v>67</v>
      </c>
      <c r="AG155">
        <f ca="1"/>
        <v>131</v>
      </c>
    </row>
    <row r="156" spans="22:33" x14ac:dyDescent="0.2">
      <c r="V156">
        <f ca="1"/>
        <v>34</v>
      </c>
      <c r="W156">
        <f ca="1"/>
        <v>132</v>
      </c>
      <c r="X156" s="20">
        <f t="shared" ca="1" si="0"/>
        <v>132</v>
      </c>
      <c r="AE156">
        <f ca="1"/>
        <v>33</v>
      </c>
      <c r="AF156">
        <f ca="1"/>
        <v>130</v>
      </c>
      <c r="AG156">
        <f ca="1"/>
        <v>130</v>
      </c>
    </row>
    <row r="157" spans="22:33" x14ac:dyDescent="0.2">
      <c r="V157">
        <f ca="1"/>
        <v>83</v>
      </c>
      <c r="W157">
        <f ca="1"/>
        <v>26</v>
      </c>
      <c r="X157" s="20">
        <f t="shared" ca="1" si="0"/>
        <v>83</v>
      </c>
      <c r="AE157">
        <f ca="1"/>
        <v>7</v>
      </c>
      <c r="AF157">
        <f ca="1"/>
        <v>129</v>
      </c>
      <c r="AG157">
        <f ca="1"/>
        <v>129</v>
      </c>
    </row>
    <row r="158" spans="22:33" x14ac:dyDescent="0.2">
      <c r="V158">
        <f ca="1"/>
        <v>2</v>
      </c>
      <c r="W158">
        <f ca="1"/>
        <v>69</v>
      </c>
      <c r="X158" s="20">
        <f t="shared" ca="1" si="0"/>
        <v>69</v>
      </c>
      <c r="AE158">
        <f ca="1"/>
        <v>128</v>
      </c>
      <c r="AF158">
        <f ca="1"/>
        <v>20</v>
      </c>
      <c r="AG158">
        <f ca="1"/>
        <v>128</v>
      </c>
    </row>
    <row r="159" spans="22:33" x14ac:dyDescent="0.2">
      <c r="V159">
        <f ca="1"/>
        <v>138</v>
      </c>
      <c r="W159">
        <f ca="1"/>
        <v>68</v>
      </c>
      <c r="X159" s="20">
        <f t="shared" ca="1" si="0"/>
        <v>138</v>
      </c>
      <c r="AE159">
        <f ca="1"/>
        <v>127</v>
      </c>
      <c r="AF159">
        <f ca="1"/>
        <v>27</v>
      </c>
      <c r="AG159">
        <f ca="1"/>
        <v>127</v>
      </c>
    </row>
    <row r="160" spans="22:33" x14ac:dyDescent="0.2">
      <c r="V160" cm="1">
        <f t="array" aca="1" ref="V160:W167" ca="1">D106:E113</f>
        <v>101</v>
      </c>
      <c r="W160">
        <f ca="1"/>
        <v>66</v>
      </c>
      <c r="X160" s="20">
        <f t="shared" ref="X160:X191" ca="1" si="1">MAX(V160:W160)</f>
        <v>101</v>
      </c>
      <c r="AE160">
        <f ca="1"/>
        <v>126</v>
      </c>
      <c r="AF160">
        <f ca="1"/>
        <v>51</v>
      </c>
      <c r="AG160">
        <f ca="1"/>
        <v>126</v>
      </c>
    </row>
    <row r="161" spans="22:33" x14ac:dyDescent="0.2">
      <c r="V161">
        <f ca="1"/>
        <v>145</v>
      </c>
      <c r="W161">
        <f ca="1"/>
        <v>157</v>
      </c>
      <c r="X161" s="20">
        <f t="shared" ca="1" si="1"/>
        <v>157</v>
      </c>
      <c r="AE161">
        <f ca="1"/>
        <v>125</v>
      </c>
      <c r="AF161">
        <f ca="1"/>
        <v>110</v>
      </c>
      <c r="AG161">
        <f ca="1"/>
        <v>125</v>
      </c>
    </row>
    <row r="162" spans="22:33" x14ac:dyDescent="0.2">
      <c r="V162">
        <f ca="1"/>
        <v>25</v>
      </c>
      <c r="W162">
        <f ca="1"/>
        <v>106</v>
      </c>
      <c r="X162" s="20">
        <f t="shared" ca="1" si="1"/>
        <v>106</v>
      </c>
      <c r="AE162">
        <f ca="1"/>
        <v>14</v>
      </c>
      <c r="AF162">
        <f ca="1"/>
        <v>123</v>
      </c>
      <c r="AG162">
        <f ca="1"/>
        <v>123</v>
      </c>
    </row>
    <row r="163" spans="22:33" x14ac:dyDescent="0.2">
      <c r="V163">
        <f ca="1"/>
        <v>37</v>
      </c>
      <c r="W163">
        <f ca="1"/>
        <v>70</v>
      </c>
      <c r="X163" s="20">
        <f t="shared" ca="1" si="1"/>
        <v>70</v>
      </c>
      <c r="AE163">
        <f ca="1"/>
        <v>121</v>
      </c>
      <c r="AF163">
        <f ca="1"/>
        <v>98</v>
      </c>
      <c r="AG163">
        <f ca="1"/>
        <v>121</v>
      </c>
    </row>
    <row r="164" spans="22:33" x14ac:dyDescent="0.2">
      <c r="V164">
        <f ca="1"/>
        <v>126</v>
      </c>
      <c r="W164">
        <f ca="1"/>
        <v>51</v>
      </c>
      <c r="X164" s="20">
        <f t="shared" ca="1" si="1"/>
        <v>126</v>
      </c>
      <c r="AE164">
        <f ca="1"/>
        <v>120</v>
      </c>
      <c r="AF164">
        <f ca="1"/>
        <v>46</v>
      </c>
      <c r="AG164">
        <f ca="1"/>
        <v>120</v>
      </c>
    </row>
    <row r="165" spans="22:33" x14ac:dyDescent="0.2">
      <c r="V165">
        <f ca="1"/>
        <v>97</v>
      </c>
      <c r="W165">
        <f ca="1"/>
        <v>80</v>
      </c>
      <c r="X165" s="20">
        <f t="shared" ca="1" si="1"/>
        <v>97</v>
      </c>
      <c r="AE165">
        <f ca="1"/>
        <v>119</v>
      </c>
      <c r="AF165">
        <f ca="1"/>
        <v>47</v>
      </c>
      <c r="AG165">
        <f ca="1"/>
        <v>119</v>
      </c>
    </row>
    <row r="166" spans="22:33" x14ac:dyDescent="0.2">
      <c r="V166">
        <f ca="1"/>
        <v>13</v>
      </c>
      <c r="W166">
        <f ca="1"/>
        <v>76</v>
      </c>
      <c r="X166" s="20">
        <f t="shared" ca="1" si="1"/>
        <v>76</v>
      </c>
      <c r="AE166">
        <f ca="1"/>
        <v>38</v>
      </c>
      <c r="AF166">
        <f ca="1"/>
        <v>116</v>
      </c>
      <c r="AG166">
        <f ca="1"/>
        <v>116</v>
      </c>
    </row>
    <row r="167" spans="22:33" x14ac:dyDescent="0.2">
      <c r="V167">
        <f ca="1"/>
        <v>5</v>
      </c>
      <c r="W167">
        <f ca="1"/>
        <v>75</v>
      </c>
      <c r="X167" s="20">
        <f t="shared" ca="1" si="1"/>
        <v>75</v>
      </c>
      <c r="AE167">
        <f ca="1"/>
        <v>71</v>
      </c>
      <c r="AF167">
        <f ca="1"/>
        <v>115</v>
      </c>
      <c r="AG167">
        <f ca="1"/>
        <v>115</v>
      </c>
    </row>
    <row r="168" spans="22:33" x14ac:dyDescent="0.2">
      <c r="V168" cm="1">
        <f t="array" aca="1" ref="V168:W175" ca="1">M106:N113</f>
        <v>156</v>
      </c>
      <c r="W168">
        <f ca="1"/>
        <v>102</v>
      </c>
      <c r="X168" s="20">
        <f t="shared" ca="1" si="1"/>
        <v>156</v>
      </c>
      <c r="AE168">
        <f ca="1"/>
        <v>45</v>
      </c>
      <c r="AF168">
        <f ca="1"/>
        <v>114</v>
      </c>
      <c r="AG168">
        <f ca="1"/>
        <v>114</v>
      </c>
    </row>
    <row r="169" spans="22:33" x14ac:dyDescent="0.2">
      <c r="V169">
        <f ca="1"/>
        <v>58</v>
      </c>
      <c r="W169">
        <f ca="1"/>
        <v>16</v>
      </c>
      <c r="X169" s="20">
        <f t="shared" ca="1" si="1"/>
        <v>58</v>
      </c>
      <c r="AE169">
        <f ca="1"/>
        <v>3</v>
      </c>
      <c r="AF169">
        <f ca="1"/>
        <v>113</v>
      </c>
      <c r="AG169">
        <f ca="1"/>
        <v>113</v>
      </c>
    </row>
    <row r="170" spans="22:33" x14ac:dyDescent="0.2">
      <c r="V170">
        <f ca="1"/>
        <v>86</v>
      </c>
      <c r="W170">
        <f ca="1"/>
        <v>79</v>
      </c>
      <c r="X170" s="20">
        <f t="shared" ca="1" si="1"/>
        <v>86</v>
      </c>
      <c r="AE170">
        <f ca="1"/>
        <v>112</v>
      </c>
      <c r="AF170">
        <f ca="1"/>
        <v>19</v>
      </c>
      <c r="AG170">
        <f ca="1"/>
        <v>112</v>
      </c>
    </row>
    <row r="171" spans="22:33" x14ac:dyDescent="0.2">
      <c r="V171">
        <f ca="1"/>
        <v>62</v>
      </c>
      <c r="W171">
        <f ca="1"/>
        <v>96</v>
      </c>
      <c r="X171" s="20">
        <f t="shared" ca="1" si="1"/>
        <v>96</v>
      </c>
      <c r="AE171">
        <f ca="1"/>
        <v>109</v>
      </c>
      <c r="AF171">
        <f ca="1"/>
        <v>42</v>
      </c>
      <c r="AG171">
        <f ca="1"/>
        <v>109</v>
      </c>
    </row>
    <row r="172" spans="22:33" x14ac:dyDescent="0.2">
      <c r="V172">
        <f ca="1"/>
        <v>153</v>
      </c>
      <c r="W172">
        <f ca="1"/>
        <v>118</v>
      </c>
      <c r="X172" s="20">
        <f t="shared" ca="1" si="1"/>
        <v>153</v>
      </c>
      <c r="AE172">
        <f ca="1"/>
        <v>4</v>
      </c>
      <c r="AF172">
        <f ca="1"/>
        <v>108</v>
      </c>
      <c r="AG172">
        <f ca="1"/>
        <v>108</v>
      </c>
    </row>
    <row r="173" spans="22:33" x14ac:dyDescent="0.2">
      <c r="V173">
        <f ca="1"/>
        <v>21</v>
      </c>
      <c r="W173">
        <f ca="1"/>
        <v>17</v>
      </c>
      <c r="X173" s="20">
        <f t="shared" ca="1" si="1"/>
        <v>21</v>
      </c>
      <c r="AE173">
        <f ca="1"/>
        <v>18</v>
      </c>
      <c r="AF173">
        <f ca="1"/>
        <v>107</v>
      </c>
      <c r="AG173">
        <f ca="1"/>
        <v>107</v>
      </c>
    </row>
    <row r="174" spans="22:33" x14ac:dyDescent="0.2">
      <c r="V174">
        <f ca="1"/>
        <v>111</v>
      </c>
      <c r="W174">
        <f ca="1"/>
        <v>146</v>
      </c>
      <c r="X174" s="20">
        <f t="shared" ca="1" si="1"/>
        <v>146</v>
      </c>
      <c r="AE174">
        <f ca="1"/>
        <v>25</v>
      </c>
      <c r="AF174">
        <f ca="1"/>
        <v>106</v>
      </c>
      <c r="AG174">
        <f ca="1"/>
        <v>106</v>
      </c>
    </row>
    <row r="175" spans="22:33" x14ac:dyDescent="0.2">
      <c r="V175">
        <f ca="1"/>
        <v>10</v>
      </c>
      <c r="W175">
        <f ca="1"/>
        <v>135</v>
      </c>
      <c r="X175" s="20">
        <f t="shared" ca="1" si="1"/>
        <v>135</v>
      </c>
      <c r="AE175">
        <f ca="1"/>
        <v>43</v>
      </c>
      <c r="AF175">
        <f ca="1"/>
        <v>105</v>
      </c>
      <c r="AG175">
        <f ca="1"/>
        <v>105</v>
      </c>
    </row>
    <row r="176" spans="22:33" x14ac:dyDescent="0.2">
      <c r="V176" cm="1">
        <f t="array" aca="1" ref="V176:W183" ca="1">V106:W113</f>
        <v>131</v>
      </c>
      <c r="W176">
        <f ca="1"/>
        <v>67</v>
      </c>
      <c r="X176" s="20">
        <f t="shared" ca="1" si="1"/>
        <v>131</v>
      </c>
      <c r="AE176">
        <f ca="1"/>
        <v>90</v>
      </c>
      <c r="AF176">
        <f ca="1"/>
        <v>104</v>
      </c>
      <c r="AG176">
        <f ca="1"/>
        <v>104</v>
      </c>
    </row>
    <row r="177" spans="22:33" x14ac:dyDescent="0.2">
      <c r="V177">
        <f ca="1"/>
        <v>112</v>
      </c>
      <c r="W177">
        <f ca="1"/>
        <v>19</v>
      </c>
      <c r="X177" s="20">
        <f t="shared" ca="1" si="1"/>
        <v>112</v>
      </c>
      <c r="AE177">
        <f ca="1"/>
        <v>103</v>
      </c>
      <c r="AF177">
        <f ca="1"/>
        <v>65</v>
      </c>
      <c r="AG177">
        <f ca="1"/>
        <v>103</v>
      </c>
    </row>
    <row r="178" spans="22:33" x14ac:dyDescent="0.2">
      <c r="V178">
        <f ca="1"/>
        <v>38</v>
      </c>
      <c r="W178">
        <f ca="1"/>
        <v>116</v>
      </c>
      <c r="X178" s="20">
        <f t="shared" ca="1" si="1"/>
        <v>116</v>
      </c>
      <c r="AE178">
        <f ca="1"/>
        <v>101</v>
      </c>
      <c r="AF178">
        <f ca="1"/>
        <v>66</v>
      </c>
      <c r="AG178">
        <f ca="1"/>
        <v>101</v>
      </c>
    </row>
    <row r="179" spans="22:33" x14ac:dyDescent="0.2">
      <c r="V179">
        <f ca="1"/>
        <v>39</v>
      </c>
      <c r="W179">
        <f ca="1"/>
        <v>87</v>
      </c>
      <c r="X179" s="20">
        <f t="shared" ca="1" si="1"/>
        <v>87</v>
      </c>
      <c r="AE179">
        <f ca="1"/>
        <v>100</v>
      </c>
      <c r="AF179">
        <f ca="1"/>
        <v>57</v>
      </c>
      <c r="AG179">
        <f ca="1"/>
        <v>100</v>
      </c>
    </row>
    <row r="180" spans="22:33" x14ac:dyDescent="0.2">
      <c r="V180">
        <f ca="1"/>
        <v>160</v>
      </c>
      <c r="W180">
        <f ca="1"/>
        <v>78</v>
      </c>
      <c r="X180" s="20">
        <f t="shared" ca="1" si="1"/>
        <v>160</v>
      </c>
      <c r="AE180">
        <f ca="1"/>
        <v>99</v>
      </c>
      <c r="AF180">
        <f ca="1"/>
        <v>40</v>
      </c>
      <c r="AG180">
        <f ca="1"/>
        <v>99</v>
      </c>
    </row>
    <row r="181" spans="22:33" x14ac:dyDescent="0.2">
      <c r="V181">
        <f ca="1"/>
        <v>140</v>
      </c>
      <c r="W181">
        <f ca="1"/>
        <v>85</v>
      </c>
      <c r="X181" s="20">
        <f t="shared" ca="1" si="1"/>
        <v>140</v>
      </c>
      <c r="AE181">
        <f ca="1"/>
        <v>97</v>
      </c>
      <c r="AF181">
        <f ca="1"/>
        <v>80</v>
      </c>
      <c r="AG181">
        <f ca="1"/>
        <v>97</v>
      </c>
    </row>
    <row r="182" spans="22:33" x14ac:dyDescent="0.2">
      <c r="V182">
        <f ca="1"/>
        <v>64</v>
      </c>
      <c r="W182">
        <f ca="1"/>
        <v>9</v>
      </c>
      <c r="X182" s="20">
        <f t="shared" ca="1" si="1"/>
        <v>64</v>
      </c>
      <c r="AE182">
        <f ca="1"/>
        <v>62</v>
      </c>
      <c r="AF182">
        <f ca="1"/>
        <v>96</v>
      </c>
      <c r="AG182">
        <f ca="1"/>
        <v>96</v>
      </c>
    </row>
    <row r="183" spans="22:33" x14ac:dyDescent="0.2">
      <c r="V183">
        <f ca="1"/>
        <v>23</v>
      </c>
      <c r="W183">
        <f ca="1"/>
        <v>136</v>
      </c>
      <c r="X183" s="20">
        <f t="shared" ca="1" si="1"/>
        <v>136</v>
      </c>
      <c r="AE183">
        <f ca="1"/>
        <v>55</v>
      </c>
      <c r="AF183">
        <f ca="1"/>
        <v>95</v>
      </c>
      <c r="AG183">
        <f ca="1"/>
        <v>95</v>
      </c>
    </row>
    <row r="184" spans="22:33" x14ac:dyDescent="0.2">
      <c r="V184" cm="1">
        <f t="array" aca="1" ref="V184:W191" ca="1">AE106:AF113</f>
        <v>61</v>
      </c>
      <c r="W184">
        <f ca="1"/>
        <v>133</v>
      </c>
      <c r="X184" s="20">
        <f t="shared" ca="1" si="1"/>
        <v>133</v>
      </c>
      <c r="AE184">
        <f ca="1"/>
        <v>94</v>
      </c>
      <c r="AF184">
        <f ca="1"/>
        <v>92</v>
      </c>
      <c r="AG184">
        <f ca="1"/>
        <v>94</v>
      </c>
    </row>
    <row r="185" spans="22:33" x14ac:dyDescent="0.2">
      <c r="V185">
        <f ca="1"/>
        <v>54</v>
      </c>
      <c r="W185">
        <f ca="1"/>
        <v>147</v>
      </c>
      <c r="X185" s="20">
        <f t="shared" ca="1" si="1"/>
        <v>147</v>
      </c>
      <c r="AE185">
        <f ca="1"/>
        <v>1</v>
      </c>
      <c r="AF185">
        <f ca="1"/>
        <v>93</v>
      </c>
      <c r="AG185">
        <f ca="1"/>
        <v>93</v>
      </c>
    </row>
    <row r="186" spans="22:33" x14ac:dyDescent="0.2">
      <c r="V186">
        <f ca="1"/>
        <v>119</v>
      </c>
      <c r="W186">
        <f ca="1"/>
        <v>47</v>
      </c>
      <c r="X186" s="20">
        <f t="shared" ca="1" si="1"/>
        <v>119</v>
      </c>
      <c r="AE186">
        <f ca="1"/>
        <v>91</v>
      </c>
      <c r="AF186">
        <f ca="1"/>
        <v>30</v>
      </c>
      <c r="AG186">
        <f ca="1"/>
        <v>91</v>
      </c>
    </row>
    <row r="187" spans="22:33" x14ac:dyDescent="0.2">
      <c r="V187">
        <f ca="1"/>
        <v>29</v>
      </c>
      <c r="W187">
        <f ca="1"/>
        <v>35</v>
      </c>
      <c r="X187" s="20">
        <f t="shared" ca="1" si="1"/>
        <v>35</v>
      </c>
      <c r="AE187">
        <f ca="1"/>
        <v>89</v>
      </c>
      <c r="AF187">
        <f ca="1"/>
        <v>28</v>
      </c>
      <c r="AG187">
        <f ca="1"/>
        <v>89</v>
      </c>
    </row>
    <row r="188" spans="22:33" x14ac:dyDescent="0.2">
      <c r="V188">
        <f ca="1"/>
        <v>125</v>
      </c>
      <c r="W188">
        <f ca="1"/>
        <v>110</v>
      </c>
      <c r="X188" s="20">
        <f t="shared" ca="1" si="1"/>
        <v>125</v>
      </c>
      <c r="AE188">
        <f ca="1"/>
        <v>88</v>
      </c>
      <c r="AF188">
        <f ca="1"/>
        <v>52</v>
      </c>
      <c r="AG188">
        <f ca="1"/>
        <v>88</v>
      </c>
    </row>
    <row r="189" spans="22:33" x14ac:dyDescent="0.2">
      <c r="V189">
        <f ca="1"/>
        <v>89</v>
      </c>
      <c r="W189">
        <f ca="1"/>
        <v>28</v>
      </c>
      <c r="X189" s="20">
        <f t="shared" ca="1" si="1"/>
        <v>89</v>
      </c>
      <c r="AE189">
        <f ca="1"/>
        <v>39</v>
      </c>
      <c r="AF189">
        <f ca="1"/>
        <v>87</v>
      </c>
      <c r="AG189">
        <f ca="1"/>
        <v>87</v>
      </c>
    </row>
    <row r="190" spans="22:33" x14ac:dyDescent="0.2">
      <c r="V190">
        <f ca="1"/>
        <v>142</v>
      </c>
      <c r="W190">
        <f ca="1"/>
        <v>122</v>
      </c>
      <c r="X190" s="20">
        <f t="shared" ca="1" si="1"/>
        <v>142</v>
      </c>
      <c r="AE190">
        <f ca="1"/>
        <v>86</v>
      </c>
      <c r="AF190">
        <f ca="1"/>
        <v>79</v>
      </c>
      <c r="AG190">
        <f ca="1"/>
        <v>86</v>
      </c>
    </row>
    <row r="191" spans="22:33" x14ac:dyDescent="0.2">
      <c r="V191">
        <f ca="1"/>
        <v>15</v>
      </c>
      <c r="W191">
        <f ca="1"/>
        <v>41</v>
      </c>
      <c r="X191" s="20">
        <f t="shared" ca="1" si="1"/>
        <v>41</v>
      </c>
      <c r="AE191">
        <f ca="1"/>
        <v>83</v>
      </c>
      <c r="AF191">
        <f ca="1"/>
        <v>26</v>
      </c>
      <c r="AG191">
        <f ca="1"/>
        <v>83</v>
      </c>
    </row>
    <row r="192" spans="22:33" x14ac:dyDescent="0.2">
      <c r="V192" cm="1">
        <f t="array" aca="1" ref="V192:W199" ca="1">D118:E125</f>
        <v>82</v>
      </c>
      <c r="W192">
        <f ca="1"/>
        <v>150</v>
      </c>
      <c r="X192" s="20">
        <f t="shared" ref="X192:X207" ca="1" si="2">MAX(V192:W192)</f>
        <v>150</v>
      </c>
      <c r="AE192">
        <f ca="1"/>
        <v>73</v>
      </c>
      <c r="AF192">
        <f ca="1"/>
        <v>77</v>
      </c>
      <c r="AG192">
        <f ca="1"/>
        <v>77</v>
      </c>
    </row>
    <row r="193" spans="22:33" x14ac:dyDescent="0.2">
      <c r="V193">
        <f ca="1"/>
        <v>31</v>
      </c>
      <c r="W193">
        <f ca="1"/>
        <v>8</v>
      </c>
      <c r="X193" s="20">
        <f t="shared" ca="1" si="2"/>
        <v>31</v>
      </c>
      <c r="AE193">
        <f ca="1"/>
        <v>13</v>
      </c>
      <c r="AF193">
        <f ca="1"/>
        <v>76</v>
      </c>
      <c r="AG193">
        <f ca="1"/>
        <v>76</v>
      </c>
    </row>
    <row r="194" spans="22:33" x14ac:dyDescent="0.2">
      <c r="V194">
        <f ca="1"/>
        <v>6</v>
      </c>
      <c r="W194">
        <f ca="1"/>
        <v>48</v>
      </c>
      <c r="X194" s="20">
        <f t="shared" ca="1" si="2"/>
        <v>48</v>
      </c>
      <c r="AE194">
        <f ca="1"/>
        <v>5</v>
      </c>
      <c r="AF194">
        <f ca="1"/>
        <v>75</v>
      </c>
      <c r="AG194">
        <f ca="1"/>
        <v>75</v>
      </c>
    </row>
    <row r="195" spans="22:33" x14ac:dyDescent="0.2">
      <c r="V195">
        <f ca="1"/>
        <v>109</v>
      </c>
      <c r="W195">
        <f ca="1"/>
        <v>42</v>
      </c>
      <c r="X195" s="20">
        <f t="shared" ca="1" si="2"/>
        <v>109</v>
      </c>
      <c r="AE195">
        <f ca="1"/>
        <v>37</v>
      </c>
      <c r="AF195">
        <f ca="1"/>
        <v>70</v>
      </c>
      <c r="AG195">
        <f ca="1"/>
        <v>70</v>
      </c>
    </row>
    <row r="196" spans="22:33" x14ac:dyDescent="0.2">
      <c r="V196">
        <f ca="1"/>
        <v>74</v>
      </c>
      <c r="W196">
        <f ca="1"/>
        <v>159</v>
      </c>
      <c r="X196" s="20">
        <f t="shared" ca="1" si="2"/>
        <v>159</v>
      </c>
      <c r="AE196">
        <f ca="1"/>
        <v>2</v>
      </c>
      <c r="AF196">
        <f ca="1"/>
        <v>69</v>
      </c>
      <c r="AG196">
        <f ca="1"/>
        <v>69</v>
      </c>
    </row>
    <row r="197" spans="22:33" x14ac:dyDescent="0.2">
      <c r="V197">
        <f ca="1"/>
        <v>14</v>
      </c>
      <c r="W197">
        <f ca="1"/>
        <v>123</v>
      </c>
      <c r="X197" s="20">
        <f t="shared" ca="1" si="2"/>
        <v>123</v>
      </c>
      <c r="AE197">
        <f ca="1"/>
        <v>64</v>
      </c>
      <c r="AF197">
        <f ca="1"/>
        <v>9</v>
      </c>
      <c r="AG197">
        <f ca="1"/>
        <v>64</v>
      </c>
    </row>
    <row r="198" spans="22:33" x14ac:dyDescent="0.2">
      <c r="V198">
        <f ca="1"/>
        <v>158</v>
      </c>
      <c r="W198">
        <f ca="1"/>
        <v>117</v>
      </c>
      <c r="X198" s="20">
        <f t="shared" ca="1" si="2"/>
        <v>158</v>
      </c>
      <c r="AE198">
        <f ca="1"/>
        <v>63</v>
      </c>
      <c r="AF198">
        <f ca="1"/>
        <v>22</v>
      </c>
      <c r="AG198">
        <f ca="1"/>
        <v>63</v>
      </c>
    </row>
    <row r="199" spans="22:33" x14ac:dyDescent="0.2">
      <c r="V199">
        <f ca="1"/>
        <v>53</v>
      </c>
      <c r="W199">
        <f ca="1"/>
        <v>11</v>
      </c>
      <c r="X199" s="20">
        <f t="shared" ca="1" si="2"/>
        <v>53</v>
      </c>
      <c r="AE199">
        <f ca="1"/>
        <v>58</v>
      </c>
      <c r="AF199">
        <f ca="1"/>
        <v>16</v>
      </c>
      <c r="AG199">
        <f ca="1"/>
        <v>58</v>
      </c>
    </row>
    <row r="200" spans="22:33" x14ac:dyDescent="0.2">
      <c r="V200" cm="1">
        <f t="array" aca="1" ref="V200:W207" ca="1">M118:N125</f>
        <v>128</v>
      </c>
      <c r="W200">
        <f ca="1"/>
        <v>20</v>
      </c>
      <c r="X200" s="20">
        <f t="shared" ca="1" si="2"/>
        <v>128</v>
      </c>
      <c r="AE200">
        <f ca="1"/>
        <v>53</v>
      </c>
      <c r="AF200">
        <f ca="1"/>
        <v>11</v>
      </c>
      <c r="AG200">
        <f ca="1"/>
        <v>53</v>
      </c>
    </row>
    <row r="201" spans="22:33" x14ac:dyDescent="0.2">
      <c r="V201">
        <f ca="1"/>
        <v>103</v>
      </c>
      <c r="W201">
        <f ca="1"/>
        <v>65</v>
      </c>
      <c r="X201" s="20">
        <f t="shared" ca="1" si="2"/>
        <v>103</v>
      </c>
      <c r="AE201">
        <f ca="1"/>
        <v>6</v>
      </c>
      <c r="AF201">
        <f ca="1"/>
        <v>48</v>
      </c>
      <c r="AG201">
        <f ca="1"/>
        <v>48</v>
      </c>
    </row>
    <row r="202" spans="22:33" x14ac:dyDescent="0.2">
      <c r="V202">
        <f ca="1"/>
        <v>4</v>
      </c>
      <c r="W202">
        <f ca="1"/>
        <v>108</v>
      </c>
      <c r="X202" s="20">
        <f t="shared" ca="1" si="2"/>
        <v>108</v>
      </c>
      <c r="AE202">
        <f ca="1"/>
        <v>44</v>
      </c>
      <c r="AF202">
        <f ca="1"/>
        <v>24</v>
      </c>
      <c r="AG202">
        <f ca="1"/>
        <v>44</v>
      </c>
    </row>
    <row r="203" spans="22:33" x14ac:dyDescent="0.2">
      <c r="V203">
        <f ca="1"/>
        <v>33</v>
      </c>
      <c r="W203">
        <f ca="1"/>
        <v>130</v>
      </c>
      <c r="X203" s="20">
        <f t="shared" ca="1" si="2"/>
        <v>130</v>
      </c>
      <c r="AE203">
        <f ca="1"/>
        <v>15</v>
      </c>
      <c r="AF203">
        <f ca="1"/>
        <v>41</v>
      </c>
      <c r="AG203">
        <f ca="1"/>
        <v>41</v>
      </c>
    </row>
    <row r="204" spans="22:33" x14ac:dyDescent="0.2">
      <c r="V204">
        <f ca="1"/>
        <v>44</v>
      </c>
      <c r="W204">
        <f ca="1"/>
        <v>24</v>
      </c>
      <c r="X204" s="20">
        <f t="shared" ca="1" si="2"/>
        <v>44</v>
      </c>
      <c r="AE204">
        <f ca="1"/>
        <v>29</v>
      </c>
      <c r="AF204">
        <f ca="1"/>
        <v>35</v>
      </c>
      <c r="AG204">
        <f ca="1"/>
        <v>35</v>
      </c>
    </row>
    <row r="205" spans="22:33" x14ac:dyDescent="0.2">
      <c r="V205">
        <f ca="1"/>
        <v>91</v>
      </c>
      <c r="W205">
        <f ca="1"/>
        <v>30</v>
      </c>
      <c r="X205" s="20">
        <f t="shared" ca="1" si="2"/>
        <v>91</v>
      </c>
      <c r="AE205">
        <f ca="1"/>
        <v>12</v>
      </c>
      <c r="AF205">
        <f ca="1"/>
        <v>32</v>
      </c>
      <c r="AG205">
        <f ca="1"/>
        <v>32</v>
      </c>
    </row>
    <row r="206" spans="22:33" x14ac:dyDescent="0.2">
      <c r="V206">
        <f ca="1"/>
        <v>49</v>
      </c>
      <c r="W206">
        <f ca="1"/>
        <v>141</v>
      </c>
      <c r="X206" s="20">
        <f t="shared" ca="1" si="2"/>
        <v>141</v>
      </c>
      <c r="AE206">
        <f ca="1"/>
        <v>31</v>
      </c>
      <c r="AF206">
        <f ca="1"/>
        <v>8</v>
      </c>
      <c r="AG206">
        <f ca="1"/>
        <v>31</v>
      </c>
    </row>
    <row r="207" spans="22:33" x14ac:dyDescent="0.2">
      <c r="V207">
        <f ca="1"/>
        <v>152</v>
      </c>
      <c r="W207">
        <f ca="1"/>
        <v>124</v>
      </c>
      <c r="X207" s="20">
        <f t="shared" ca="1" si="2"/>
        <v>152</v>
      </c>
      <c r="AE207">
        <f ca="1"/>
        <v>21</v>
      </c>
      <c r="AF207">
        <f ca="1"/>
        <v>17</v>
      </c>
      <c r="AG207">
        <f ca="1"/>
        <v>21</v>
      </c>
    </row>
    <row r="221" spans="4:41" x14ac:dyDescent="0.2">
      <c r="D221" t="s">
        <v>929</v>
      </c>
      <c r="H221" t="s">
        <v>667</v>
      </c>
      <c r="J221"/>
      <c r="M221" t="s">
        <v>668</v>
      </c>
      <c r="Q221" t="s">
        <v>663</v>
      </c>
      <c r="V221" t="s">
        <v>664</v>
      </c>
      <c r="Z221" t="s">
        <v>931</v>
      </c>
      <c r="AE221" t="s">
        <v>932</v>
      </c>
      <c r="AN221">
        <v>1</v>
      </c>
      <c r="AO221" s="21" t="s">
        <v>933</v>
      </c>
    </row>
    <row r="222" spans="4:41" x14ac:dyDescent="0.2">
      <c r="D222" t="s">
        <v>291</v>
      </c>
      <c r="E222" t="s">
        <v>292</v>
      </c>
      <c r="H222" t="s">
        <v>657</v>
      </c>
      <c r="I222" t="s">
        <v>291</v>
      </c>
      <c r="J222"/>
      <c r="M222" t="s">
        <v>291</v>
      </c>
      <c r="N222" t="s">
        <v>658</v>
      </c>
      <c r="Q222" t="s">
        <v>655</v>
      </c>
      <c r="R222" t="s">
        <v>291</v>
      </c>
      <c r="V222" t="s">
        <v>291</v>
      </c>
      <c r="W222" t="s">
        <v>656</v>
      </c>
      <c r="Z222" t="s">
        <v>291</v>
      </c>
      <c r="AA222" t="s">
        <v>650</v>
      </c>
      <c r="AE222" t="s">
        <v>294</v>
      </c>
      <c r="AF222" t="s">
        <v>291</v>
      </c>
      <c r="AN222">
        <v>2</v>
      </c>
      <c r="AO222" s="21" t="s">
        <v>663</v>
      </c>
    </row>
    <row r="223" spans="4:41" x14ac:dyDescent="0.2">
      <c r="D223" t="s">
        <v>649</v>
      </c>
      <c r="E223" t="s">
        <v>277</v>
      </c>
      <c r="H223" t="s">
        <v>658</v>
      </c>
      <c r="I223" t="s">
        <v>649</v>
      </c>
      <c r="J223"/>
      <c r="M223" t="s">
        <v>649</v>
      </c>
      <c r="N223" t="s">
        <v>657</v>
      </c>
      <c r="Q223" t="s">
        <v>656</v>
      </c>
      <c r="R223" t="s">
        <v>649</v>
      </c>
      <c r="V223" t="s">
        <v>649</v>
      </c>
      <c r="W223" t="s">
        <v>655</v>
      </c>
      <c r="Z223" t="s">
        <v>649</v>
      </c>
      <c r="AA223" t="s">
        <v>294</v>
      </c>
      <c r="AE223" t="s">
        <v>650</v>
      </c>
      <c r="AF223" t="s">
        <v>649</v>
      </c>
      <c r="AN223">
        <v>3</v>
      </c>
      <c r="AO223" s="21" t="s">
        <v>664</v>
      </c>
    </row>
    <row r="224" spans="4:41" x14ac:dyDescent="0.2">
      <c r="D224" t="s">
        <v>650</v>
      </c>
      <c r="E224" t="s">
        <v>651</v>
      </c>
      <c r="H224" t="s">
        <v>659</v>
      </c>
      <c r="I224" t="s">
        <v>292</v>
      </c>
      <c r="J224"/>
      <c r="M224" t="s">
        <v>292</v>
      </c>
      <c r="N224" t="s">
        <v>660</v>
      </c>
      <c r="Q224" t="s">
        <v>653</v>
      </c>
      <c r="R224" t="s">
        <v>292</v>
      </c>
      <c r="V224" t="s">
        <v>292</v>
      </c>
      <c r="W224" t="s">
        <v>654</v>
      </c>
      <c r="Z224" t="s">
        <v>292</v>
      </c>
      <c r="AA224" t="s">
        <v>651</v>
      </c>
      <c r="AE224" t="s">
        <v>652</v>
      </c>
      <c r="AF224" t="s">
        <v>292</v>
      </c>
      <c r="AN224">
        <v>4</v>
      </c>
      <c r="AO224" s="21" t="s">
        <v>661</v>
      </c>
    </row>
    <row r="225" spans="4:41" x14ac:dyDescent="0.2">
      <c r="D225" t="s">
        <v>294</v>
      </c>
      <c r="E225" t="s">
        <v>652</v>
      </c>
      <c r="H225" t="s">
        <v>660</v>
      </c>
      <c r="I225" t="s">
        <v>277</v>
      </c>
      <c r="J225"/>
      <c r="M225" t="s">
        <v>277</v>
      </c>
      <c r="N225" t="s">
        <v>659</v>
      </c>
      <c r="Q225" t="s">
        <v>654</v>
      </c>
      <c r="R225" t="s">
        <v>277</v>
      </c>
      <c r="V225" t="s">
        <v>277</v>
      </c>
      <c r="W225" t="s">
        <v>653</v>
      </c>
      <c r="Z225" t="s">
        <v>277</v>
      </c>
      <c r="AA225" t="s">
        <v>652</v>
      </c>
      <c r="AE225" t="s">
        <v>651</v>
      </c>
      <c r="AF225" t="s">
        <v>277</v>
      </c>
      <c r="AN225">
        <v>5</v>
      </c>
      <c r="AO225" s="21" t="s">
        <v>662</v>
      </c>
    </row>
    <row r="226" spans="4:41" x14ac:dyDescent="0.2">
      <c r="D226" t="s">
        <v>653</v>
      </c>
      <c r="E226" t="s">
        <v>655</v>
      </c>
      <c r="H226" t="s">
        <v>653</v>
      </c>
      <c r="I226" t="s">
        <v>650</v>
      </c>
      <c r="J226"/>
      <c r="M226" t="s">
        <v>650</v>
      </c>
      <c r="N226" t="s">
        <v>654</v>
      </c>
      <c r="Q226" t="s">
        <v>659</v>
      </c>
      <c r="R226" t="s">
        <v>650</v>
      </c>
      <c r="V226" t="s">
        <v>650</v>
      </c>
      <c r="W226" t="s">
        <v>660</v>
      </c>
      <c r="Z226" t="s">
        <v>653</v>
      </c>
      <c r="AA226" t="s">
        <v>657</v>
      </c>
      <c r="AE226" t="s">
        <v>658</v>
      </c>
      <c r="AF226" t="s">
        <v>653</v>
      </c>
      <c r="AN226">
        <v>6</v>
      </c>
      <c r="AO226" s="21" t="s">
        <v>665</v>
      </c>
    </row>
    <row r="227" spans="4:41" x14ac:dyDescent="0.2">
      <c r="D227" t="s">
        <v>654</v>
      </c>
      <c r="E227" t="s">
        <v>656</v>
      </c>
      <c r="H227" t="s">
        <v>654</v>
      </c>
      <c r="I227" t="s">
        <v>294</v>
      </c>
      <c r="J227"/>
      <c r="M227" t="s">
        <v>294</v>
      </c>
      <c r="N227" t="s">
        <v>653</v>
      </c>
      <c r="Q227" t="s">
        <v>660</v>
      </c>
      <c r="R227" t="s">
        <v>294</v>
      </c>
      <c r="V227" t="s">
        <v>294</v>
      </c>
      <c r="W227" t="s">
        <v>659</v>
      </c>
      <c r="Z227" t="s">
        <v>654</v>
      </c>
      <c r="AA227" t="s">
        <v>658</v>
      </c>
      <c r="AE227" t="s">
        <v>657</v>
      </c>
      <c r="AF227" t="s">
        <v>654</v>
      </c>
      <c r="AN227">
        <v>7</v>
      </c>
      <c r="AO227" s="21" t="s">
        <v>666</v>
      </c>
    </row>
    <row r="228" spans="4:41" x14ac:dyDescent="0.2">
      <c r="D228" t="s">
        <v>657</v>
      </c>
      <c r="E228" t="s">
        <v>659</v>
      </c>
      <c r="H228" t="s">
        <v>655</v>
      </c>
      <c r="I228" t="s">
        <v>651</v>
      </c>
      <c r="J228"/>
      <c r="M228" t="s">
        <v>651</v>
      </c>
      <c r="N228" t="s">
        <v>656</v>
      </c>
      <c r="Q228" t="s">
        <v>657</v>
      </c>
      <c r="R228" t="s">
        <v>651</v>
      </c>
      <c r="V228" t="s">
        <v>651</v>
      </c>
      <c r="W228" t="s">
        <v>658</v>
      </c>
      <c r="Z228" t="s">
        <v>655</v>
      </c>
      <c r="AA228" t="s">
        <v>659</v>
      </c>
      <c r="AE228" t="s">
        <v>660</v>
      </c>
      <c r="AF228" t="s">
        <v>655</v>
      </c>
      <c r="AN228">
        <v>8</v>
      </c>
      <c r="AO228" s="21" t="s">
        <v>929</v>
      </c>
    </row>
    <row r="229" spans="4:41" x14ac:dyDescent="0.2">
      <c r="D229" t="s">
        <v>658</v>
      </c>
      <c r="E229" t="s">
        <v>660</v>
      </c>
      <c r="H229" t="s">
        <v>656</v>
      </c>
      <c r="I229" t="s">
        <v>652</v>
      </c>
      <c r="J229"/>
      <c r="M229" t="s">
        <v>652</v>
      </c>
      <c r="N229" t="s">
        <v>655</v>
      </c>
      <c r="Q229" t="s">
        <v>658</v>
      </c>
      <c r="R229" t="s">
        <v>652</v>
      </c>
      <c r="V229" t="s">
        <v>652</v>
      </c>
      <c r="W229" t="s">
        <v>657</v>
      </c>
      <c r="Z229" t="s">
        <v>656</v>
      </c>
      <c r="AA229" t="s">
        <v>660</v>
      </c>
      <c r="AE229" t="s">
        <v>659</v>
      </c>
      <c r="AF229" t="s">
        <v>656</v>
      </c>
      <c r="AN229">
        <v>9</v>
      </c>
      <c r="AO229" s="21" t="s">
        <v>931</v>
      </c>
    </row>
    <row r="230" spans="4:41" x14ac:dyDescent="0.2">
      <c r="J230"/>
      <c r="AN230">
        <v>10</v>
      </c>
      <c r="AO230" s="21" t="s">
        <v>932</v>
      </c>
    </row>
    <row r="231" spans="4:41" x14ac:dyDescent="0.2">
      <c r="D231" t="s">
        <v>661</v>
      </c>
      <c r="H231" t="s">
        <v>662</v>
      </c>
      <c r="J231"/>
      <c r="M231" t="s">
        <v>934</v>
      </c>
      <c r="Q231" t="s">
        <v>930</v>
      </c>
      <c r="V231" t="s">
        <v>665</v>
      </c>
      <c r="Z231" t="s">
        <v>666</v>
      </c>
      <c r="AE231" t="s">
        <v>935</v>
      </c>
      <c r="AI231" t="s">
        <v>933</v>
      </c>
      <c r="AN231">
        <v>11</v>
      </c>
      <c r="AO231" s="21" t="s">
        <v>667</v>
      </c>
    </row>
    <row r="232" spans="4:41" x14ac:dyDescent="0.2">
      <c r="D232" t="s">
        <v>659</v>
      </c>
      <c r="E232" t="s">
        <v>291</v>
      </c>
      <c r="H232" t="s">
        <v>291</v>
      </c>
      <c r="I232" t="s">
        <v>660</v>
      </c>
      <c r="J232"/>
      <c r="M232" t="s">
        <v>653</v>
      </c>
      <c r="N232" t="s">
        <v>291</v>
      </c>
      <c r="Q232" t="s">
        <v>291</v>
      </c>
      <c r="R232" t="s">
        <v>654</v>
      </c>
      <c r="V232" t="s">
        <v>291</v>
      </c>
      <c r="W232" t="s">
        <v>651</v>
      </c>
      <c r="Z232" t="s">
        <v>652</v>
      </c>
      <c r="AA232" t="s">
        <v>291</v>
      </c>
      <c r="AE232" t="s">
        <v>649</v>
      </c>
      <c r="AF232" t="s">
        <v>291</v>
      </c>
      <c r="AI232" t="s">
        <v>277</v>
      </c>
      <c r="AJ232" t="s">
        <v>291</v>
      </c>
      <c r="AN232">
        <v>12</v>
      </c>
      <c r="AO232" s="21" t="s">
        <v>668</v>
      </c>
    </row>
    <row r="233" spans="4:41" x14ac:dyDescent="0.2">
      <c r="D233" t="s">
        <v>660</v>
      </c>
      <c r="E233" t="s">
        <v>649</v>
      </c>
      <c r="H233" t="s">
        <v>649</v>
      </c>
      <c r="I233" t="s">
        <v>659</v>
      </c>
      <c r="J233"/>
      <c r="M233" t="s">
        <v>654</v>
      </c>
      <c r="N233" t="s">
        <v>649</v>
      </c>
      <c r="Q233" t="s">
        <v>649</v>
      </c>
      <c r="R233" t="s">
        <v>653</v>
      </c>
      <c r="V233" t="s">
        <v>649</v>
      </c>
      <c r="W233" t="s">
        <v>652</v>
      </c>
      <c r="Z233" t="s">
        <v>651</v>
      </c>
      <c r="AA233" t="s">
        <v>649</v>
      </c>
      <c r="AE233" t="s">
        <v>654</v>
      </c>
      <c r="AF233" t="s">
        <v>653</v>
      </c>
      <c r="AI233" t="s">
        <v>292</v>
      </c>
      <c r="AJ233" t="s">
        <v>649</v>
      </c>
      <c r="AN233">
        <v>13</v>
      </c>
      <c r="AO233" s="21" t="s">
        <v>934</v>
      </c>
    </row>
    <row r="234" spans="4:41" x14ac:dyDescent="0.2">
      <c r="D234" t="s">
        <v>657</v>
      </c>
      <c r="E234" t="s">
        <v>292</v>
      </c>
      <c r="H234" t="s">
        <v>292</v>
      </c>
      <c r="I234" t="s">
        <v>658</v>
      </c>
      <c r="J234"/>
      <c r="M234" t="s">
        <v>655</v>
      </c>
      <c r="N234" t="s">
        <v>292</v>
      </c>
      <c r="Q234" t="s">
        <v>292</v>
      </c>
      <c r="R234" t="s">
        <v>656</v>
      </c>
      <c r="V234" t="s">
        <v>292</v>
      </c>
      <c r="W234" t="s">
        <v>650</v>
      </c>
      <c r="Z234" t="s">
        <v>294</v>
      </c>
      <c r="AA234" t="s">
        <v>292</v>
      </c>
      <c r="AE234" t="s">
        <v>277</v>
      </c>
      <c r="AF234" t="s">
        <v>292</v>
      </c>
      <c r="AI234" t="s">
        <v>652</v>
      </c>
      <c r="AJ234" t="s">
        <v>650</v>
      </c>
      <c r="AN234">
        <v>14</v>
      </c>
      <c r="AO234" s="21" t="s">
        <v>930</v>
      </c>
    </row>
    <row r="235" spans="4:41" x14ac:dyDescent="0.2">
      <c r="D235" t="s">
        <v>658</v>
      </c>
      <c r="E235" t="s">
        <v>277</v>
      </c>
      <c r="H235" t="s">
        <v>277</v>
      </c>
      <c r="I235" t="s">
        <v>657</v>
      </c>
      <c r="J235"/>
      <c r="M235" t="s">
        <v>656</v>
      </c>
      <c r="N235" t="s">
        <v>277</v>
      </c>
      <c r="Q235" t="s">
        <v>277</v>
      </c>
      <c r="R235" t="s">
        <v>655</v>
      </c>
      <c r="V235" t="s">
        <v>277</v>
      </c>
      <c r="W235" t="s">
        <v>294</v>
      </c>
      <c r="Z235" t="s">
        <v>650</v>
      </c>
      <c r="AA235" t="s">
        <v>277</v>
      </c>
      <c r="AE235" t="s">
        <v>656</v>
      </c>
      <c r="AF235" t="s">
        <v>655</v>
      </c>
      <c r="AI235" t="s">
        <v>651</v>
      </c>
      <c r="AJ235" t="s">
        <v>294</v>
      </c>
      <c r="AN235">
        <v>15</v>
      </c>
      <c r="AO235" s="21" t="s">
        <v>935</v>
      </c>
    </row>
    <row r="236" spans="4:41" x14ac:dyDescent="0.2">
      <c r="D236" t="s">
        <v>653</v>
      </c>
      <c r="E236" t="s">
        <v>651</v>
      </c>
      <c r="H236" t="s">
        <v>650</v>
      </c>
      <c r="I236" t="s">
        <v>656</v>
      </c>
      <c r="J236"/>
      <c r="M236" t="s">
        <v>657</v>
      </c>
      <c r="N236" t="s">
        <v>650</v>
      </c>
      <c r="Q236" t="s">
        <v>650</v>
      </c>
      <c r="R236" t="s">
        <v>658</v>
      </c>
      <c r="V236" t="s">
        <v>653</v>
      </c>
      <c r="W236" t="s">
        <v>659</v>
      </c>
      <c r="Z236" t="s">
        <v>660</v>
      </c>
      <c r="AA236" t="s">
        <v>653</v>
      </c>
      <c r="AE236" t="s">
        <v>294</v>
      </c>
      <c r="AF236" t="s">
        <v>650</v>
      </c>
      <c r="AI236" t="s">
        <v>656</v>
      </c>
      <c r="AJ236" t="s">
        <v>653</v>
      </c>
    </row>
    <row r="237" spans="4:41" x14ac:dyDescent="0.2">
      <c r="D237" t="s">
        <v>654</v>
      </c>
      <c r="E237" t="s">
        <v>652</v>
      </c>
      <c r="H237" t="s">
        <v>294</v>
      </c>
      <c r="I237" t="s">
        <v>655</v>
      </c>
      <c r="J237"/>
      <c r="M237" t="s">
        <v>658</v>
      </c>
      <c r="N237" t="s">
        <v>294</v>
      </c>
      <c r="Q237" t="s">
        <v>294</v>
      </c>
      <c r="R237" t="s">
        <v>657</v>
      </c>
      <c r="V237" t="s">
        <v>654</v>
      </c>
      <c r="W237" t="s">
        <v>660</v>
      </c>
      <c r="Z237" t="s">
        <v>659</v>
      </c>
      <c r="AA237" t="s">
        <v>654</v>
      </c>
      <c r="AE237" t="s">
        <v>658</v>
      </c>
      <c r="AF237" t="s">
        <v>657</v>
      </c>
      <c r="AI237" t="s">
        <v>655</v>
      </c>
      <c r="AJ237" t="s">
        <v>654</v>
      </c>
    </row>
    <row r="238" spans="4:41" x14ac:dyDescent="0.2">
      <c r="D238" t="s">
        <v>655</v>
      </c>
      <c r="E238" t="s">
        <v>650</v>
      </c>
      <c r="H238" t="s">
        <v>651</v>
      </c>
      <c r="I238" t="s">
        <v>654</v>
      </c>
      <c r="J238"/>
      <c r="M238" t="s">
        <v>659</v>
      </c>
      <c r="N238" t="s">
        <v>651</v>
      </c>
      <c r="Q238" t="s">
        <v>651</v>
      </c>
      <c r="R238" t="s">
        <v>660</v>
      </c>
      <c r="V238" t="s">
        <v>655</v>
      </c>
      <c r="W238" t="s">
        <v>657</v>
      </c>
      <c r="Z238" t="s">
        <v>658</v>
      </c>
      <c r="AA238" t="s">
        <v>655</v>
      </c>
      <c r="AE238" t="s">
        <v>652</v>
      </c>
      <c r="AF238" t="s">
        <v>651</v>
      </c>
      <c r="AI238" t="s">
        <v>660</v>
      </c>
      <c r="AJ238" t="s">
        <v>657</v>
      </c>
    </row>
    <row r="239" spans="4:41" x14ac:dyDescent="0.2">
      <c r="D239" t="s">
        <v>656</v>
      </c>
      <c r="E239" t="s">
        <v>294</v>
      </c>
      <c r="H239" t="s">
        <v>652</v>
      </c>
      <c r="I239" t="s">
        <v>653</v>
      </c>
      <c r="J239"/>
      <c r="M239" t="s">
        <v>660</v>
      </c>
      <c r="N239" t="s">
        <v>652</v>
      </c>
      <c r="Q239" t="s">
        <v>652</v>
      </c>
      <c r="R239" t="s">
        <v>659</v>
      </c>
      <c r="V239" t="s">
        <v>656</v>
      </c>
      <c r="W239" t="s">
        <v>658</v>
      </c>
      <c r="Z239" t="s">
        <v>657</v>
      </c>
      <c r="AA239" t="s">
        <v>656</v>
      </c>
      <c r="AE239" t="s">
        <v>660</v>
      </c>
      <c r="AF239" t="s">
        <v>659</v>
      </c>
      <c r="AI239" t="s">
        <v>659</v>
      </c>
      <c r="AJ239" t="s">
        <v>658</v>
      </c>
    </row>
  </sheetData>
  <mergeCells count="10">
    <mergeCell ref="Q25:R25"/>
    <mergeCell ref="H25:I25"/>
    <mergeCell ref="H1:I1"/>
    <mergeCell ref="AI1:AJ1"/>
    <mergeCell ref="Q13:R13"/>
    <mergeCell ref="Z1:AA1"/>
    <mergeCell ref="Z13:AA13"/>
    <mergeCell ref="H13:I13"/>
    <mergeCell ref="AI13:AJ13"/>
    <mergeCell ref="Q1:R1"/>
  </mergeCells>
  <conditionalFormatting sqref="D1:D7 M1:M7 V1:V7 AE1:AE7 H2:H7 Q2:Q7 Z2:Z7 AI2:AI7 H9:H12 Q9:Q12 Z9:Z12 AI9:AI12 D9:D19 M9:M19 V9:V19 AE9:AE19 H14:H19 Q14:Q19 Z14:Z19 AI14:AI19 H21:H24 Q21:Q24 AE21:AE25 AI21:AI25 Z21:Z25 D21:D31 M21:M31 H26:H31 Q26:Q31 AB27:AD34 H33:H53 M33:M53 Q33:Q53 AE37:AE42 AI43:AI53 D362:D1048576 H362:H1048576 M362:M1048576 Q362:Q1048576 V362:V1048576 Z362:Z1048576 AE362:AE1048576 AI362:AI1048576 V21:V26 K39 Q44:R47 M44:N51 V44:V53 AA44:AA51 AE44:AE51 AO65:AO68 AP66:AP68 Y27:Y34 M55:N56 D33:D60">
    <cfRule type="cellIs" dxfId="26" priority="49" operator="between">
      <formula>1</formula>
      <formula>48</formula>
    </cfRule>
  </conditionalFormatting>
  <conditionalFormatting sqref="D4:D7 H4:H7 M4:M7 Q4:Q7 V4:V7 Z4:Z7 AE4:AE7 AI4:AI7 D9:D12 H9:H12 M9:M12 Q9:Q12 V9:V12 Z9:Z12 AE9:AE12 AI9:AI12 D16:D19 H16:H19 M16:M19 Q16:Q19 V16:V19 Z16:Z19 AE16:AE19 AI16:AI19 D21:D24 H21:H24 M21:M24 Q21:Q24 V21:V24 Z21:Z24 AE21:AE24 AI21:AI24 D28:D31 H28:H31 M28:M31 Q28:Q31 D33:D36 H33:H36 M33:M36 Q33:Q36">
    <cfRule type="cellIs" dxfId="25" priority="47" operator="lessThan">
      <formula>25</formula>
    </cfRule>
  </conditionalFormatting>
  <conditionalFormatting sqref="V21:V26 K39 Q44:R47 M44:N51 V44:V53 AA44:AA51 AE44:AE51 AO65:AO68 AP66:AP68 Y27:Y34 D33:D60 M55:N56">
    <cfRule type="cellIs" dxfId="24" priority="31" operator="between">
      <formula>49</formula>
      <formula>160</formula>
    </cfRule>
  </conditionalFormatting>
  <conditionalFormatting sqref="AB26:AB39 AI65:AJ71 AI221:AJ221 I55:I60 R55:R60 W55:W60 Z55:AA56">
    <cfRule type="cellIs" dxfId="23" priority="33" operator="between">
      <formula>49</formula>
      <formula>160</formula>
    </cfRule>
    <cfRule type="cellIs" dxfId="22" priority="34" operator="between">
      <formula>1</formula>
      <formula>48</formula>
    </cfRule>
  </conditionalFormatting>
  <conditionalFormatting sqref="AB27:AD34 D1:D7 M1:M7 V1:V7 AE1:AE7 H2:H7 Q2:Q7 Z2:Z7 AI2:AI7 H9:H12 Q9:Q12 Z9:Z12 AI9:AI12 D9:D19 M9:M19 V9:V19 AE9:AE19 H14:H19 Q14:Q19 Z14:Z19 AI14:AI19 H21:H24 Q21:Q24 AE21:AE25 AI21:AI25 Z21:Z25 D21:D31 M21:M31 H26:H31 Q26:Q31 H33:H53 M33:M53 Q33:Q53 AE37:AE42 AI43:AI53 D362:D1048576 H362:H1048576 M362:M1048576 Q362:Q1048576 V362:V1048576 Z362:Z1048576 AE362:AE1048576 AI362:AI1048576">
    <cfRule type="cellIs" dxfId="21" priority="48" operator="between">
      <formula>49</formula>
      <formula>160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9981"/>
  </sheetPr>
  <dimension ref="B1:CF101"/>
  <sheetViews>
    <sheetView zoomScale="84" zoomScaleNormal="84" workbookViewId="0">
      <selection activeCell="V42" sqref="V42"/>
    </sheetView>
  </sheetViews>
  <sheetFormatPr defaultColWidth="8.875" defaultRowHeight="15" x14ac:dyDescent="0.2"/>
  <cols>
    <col min="1" max="1" width="2.95703125" style="3" customWidth="1"/>
    <col min="2" max="2" width="2.95703125" style="9" customWidth="1"/>
    <col min="3" max="3" width="27.84375" style="3" customWidth="1"/>
    <col min="4" max="4" width="4.03515625" style="6" customWidth="1"/>
    <col min="5" max="5" width="4.3046875" style="3" customWidth="1"/>
    <col min="6" max="7" width="4.3046875" style="6" customWidth="1"/>
    <col min="8" max="8" width="5.109375" style="6" customWidth="1"/>
    <col min="9" max="9" width="2.95703125" style="9" customWidth="1"/>
    <col min="10" max="10" width="27.84375" style="3" customWidth="1"/>
    <col min="11" max="11" width="4.03515625" style="6" customWidth="1"/>
    <col min="12" max="14" width="4.16796875" style="6" customWidth="1"/>
    <col min="15" max="15" width="4.5703125" style="6" customWidth="1"/>
    <col min="16" max="16" width="2.95703125" style="9" customWidth="1"/>
    <col min="17" max="17" width="27.84375" style="3" customWidth="1"/>
    <col min="18" max="18" width="4.03515625" style="6" customWidth="1"/>
    <col min="19" max="19" width="4.4375" style="3" customWidth="1"/>
    <col min="20" max="22" width="4.16796875" style="6" customWidth="1"/>
    <col min="23" max="23" width="2.95703125" style="9" customWidth="1"/>
    <col min="24" max="24" width="27.84375" style="3" customWidth="1"/>
    <col min="25" max="25" width="4.03515625" style="6" customWidth="1"/>
    <col min="26" max="26" width="4.16796875" style="3" customWidth="1"/>
    <col min="27" max="29" width="4.16796875" style="6" customWidth="1"/>
    <col min="30" max="30" width="2.95703125" style="9" customWidth="1"/>
    <col min="31" max="31" width="27.84375" style="3" customWidth="1"/>
    <col min="32" max="32" width="4.03515625" style="6" customWidth="1"/>
    <col min="33" max="33" width="4.16796875" style="3" customWidth="1"/>
    <col min="34" max="36" width="4.16796875" style="6" customWidth="1"/>
    <col min="37" max="39" width="8.875" style="3"/>
    <col min="40" max="41" width="0" style="3" hidden="1" customWidth="1"/>
    <col min="42" max="42" width="5.24609375" style="3" hidden="1" customWidth="1"/>
    <col min="43" max="47" width="6.05078125" style="3" hidden="1" customWidth="1"/>
    <col min="48" max="48" width="5.51171875" style="3" hidden="1" customWidth="1"/>
    <col min="49" max="83" width="0" style="3" hidden="1" customWidth="1"/>
    <col min="84" max="16384" width="8.875" style="3"/>
  </cols>
  <sheetData>
    <row r="1" spans="2:84" ht="3.6" customHeight="1" thickBot="1" x14ac:dyDescent="0.25"/>
    <row r="2" spans="2:84" s="26" customFormat="1" ht="18.75" x14ac:dyDescent="0.25">
      <c r="B2" s="144"/>
      <c r="C2" s="23" t="s">
        <v>195</v>
      </c>
      <c r="D2" s="28" t="s">
        <v>196</v>
      </c>
      <c r="E2" s="24" t="s">
        <v>197</v>
      </c>
      <c r="F2" s="24" t="s">
        <v>198</v>
      </c>
      <c r="G2" s="24" t="s">
        <v>325</v>
      </c>
      <c r="H2" s="25" t="s">
        <v>233</v>
      </c>
      <c r="I2" s="144"/>
      <c r="J2" s="44" t="s">
        <v>367</v>
      </c>
      <c r="K2" s="28" t="s">
        <v>196</v>
      </c>
      <c r="L2" s="24" t="s">
        <v>197</v>
      </c>
      <c r="M2" s="24" t="s">
        <v>198</v>
      </c>
      <c r="N2" s="24" t="s">
        <v>325</v>
      </c>
      <c r="O2" s="25" t="s">
        <v>233</v>
      </c>
      <c r="P2" s="144"/>
      <c r="Q2" s="45" t="s">
        <v>202</v>
      </c>
      <c r="R2" s="28" t="s">
        <v>196</v>
      </c>
      <c r="S2" s="24" t="s">
        <v>197</v>
      </c>
      <c r="T2" s="24" t="s">
        <v>198</v>
      </c>
      <c r="U2" s="24" t="s">
        <v>325</v>
      </c>
      <c r="V2" s="25" t="s">
        <v>233</v>
      </c>
      <c r="W2" s="144"/>
      <c r="X2" s="27" t="s">
        <v>199</v>
      </c>
      <c r="Y2" s="28" t="s">
        <v>196</v>
      </c>
      <c r="Z2" s="24" t="s">
        <v>197</v>
      </c>
      <c r="AA2" s="24" t="s">
        <v>198</v>
      </c>
      <c r="AB2" s="24" t="s">
        <v>325</v>
      </c>
      <c r="AC2" s="25" t="s">
        <v>233</v>
      </c>
      <c r="AD2" s="144"/>
      <c r="AE2" s="38" t="s">
        <v>203</v>
      </c>
      <c r="AF2" s="28" t="s">
        <v>196</v>
      </c>
      <c r="AG2" s="24" t="s">
        <v>197</v>
      </c>
      <c r="AH2" s="24" t="s">
        <v>198</v>
      </c>
      <c r="AI2" s="24" t="s">
        <v>325</v>
      </c>
      <c r="AJ2" s="25" t="s">
        <v>233</v>
      </c>
      <c r="AM2" s="144" t="s">
        <v>597</v>
      </c>
      <c r="CF2" s="26" t="s">
        <v>598</v>
      </c>
    </row>
    <row r="3" spans="2:84" x14ac:dyDescent="0.2">
      <c r="B3" s="170">
        <v>1</v>
      </c>
      <c r="C3" s="33" t="str" cm="1">
        <f t="array" ref="C3">IF(SoC!$Z$29=1, _xlfn._xlws.SORT(AN3:AS18, {3,5,6,2}, {-1,-1,-1,1}), "")</f>
        <v/>
      </c>
      <c r="D3" s="30"/>
      <c r="E3" s="30"/>
      <c r="F3" s="32"/>
      <c r="G3" s="142"/>
      <c r="H3" s="80"/>
      <c r="I3" s="170">
        <v>1</v>
      </c>
      <c r="J3" s="33" t="str" cm="1">
        <f t="array" ref="J3">IF(SoC!$Z$29=1, _xlfn._xlws.SORT(AX3:BC18, {3,5,6,2}, {-1,-1,-1,1}), "")</f>
        <v/>
      </c>
      <c r="K3" s="30"/>
      <c r="L3" s="30"/>
      <c r="M3" s="32"/>
      <c r="N3" s="142"/>
      <c r="O3" s="80"/>
      <c r="P3" s="170">
        <v>1</v>
      </c>
      <c r="Q3" s="33" t="str" cm="1">
        <f t="array" ref="Q3">IF(SoC!$Z$29=1, _xlfn._xlws.SORT(BG3:BL18, {3,5,6,2}, {-1,-1,-1,1}), "")</f>
        <v/>
      </c>
      <c r="R3" s="30"/>
      <c r="S3" s="30"/>
      <c r="T3" s="32"/>
      <c r="U3" s="142"/>
      <c r="V3" s="80"/>
      <c r="W3" s="170">
        <v>1</v>
      </c>
      <c r="X3" s="33" t="str" cm="1">
        <f t="array" ref="X3">IF(SoC!$Z$29=1, _xlfn._xlws.SORT(BP3:BU18, {3,5,6,2}, {-1,-1,-1,1}), "")</f>
        <v/>
      </c>
      <c r="Y3" s="30"/>
      <c r="Z3" s="30"/>
      <c r="AA3" s="32"/>
      <c r="AB3" s="142"/>
      <c r="AC3" s="80"/>
      <c r="AD3" s="170">
        <v>1</v>
      </c>
      <c r="AE3" s="33" t="str" cm="1">
        <f t="array" ref="AE3">IF(SoC!$Z$29=1, _xlfn._xlws.SORT(BY3:CD18, {3,5,6,2}, {-1,-1,-1,1}), "")</f>
        <v/>
      </c>
      <c r="AF3" s="30"/>
      <c r="AG3" s="30"/>
      <c r="AH3" s="32"/>
      <c r="AI3" s="142"/>
      <c r="AJ3" s="80"/>
      <c r="AN3" s="33" t="str">
        <f>CONCATENATE(VLOOKUP($AT3, Calcs!$A$3:$D$180, 4, FALSE), " - ", VLOOKUP($AT3, Calcs!$A$3:$D$180, 2, FALSE))</f>
        <v>Metro - Cycling Road</v>
      </c>
      <c r="AO3" s="30">
        <f>VLOOKUP(AT3, Rankings!$A$2:$AN$161, 40, FALSE)</f>
        <v>137</v>
      </c>
      <c r="AP3" s="32">
        <f ca="1">VLOOKUP(AT3, Rankings!$A$2:$I$161, 6, FALSE)</f>
        <v>0</v>
      </c>
      <c r="AQ3" s="32">
        <f ca="1">VLOOKUP(AT3, Rankings!$A$2:$I$161, 7, FALSE)</f>
        <v>5</v>
      </c>
      <c r="AR3" s="3">
        <f ca="1">VLOOKUP($AT3,Calcs!$A$3:'Calcs'!$ANA$180,122,FALSE)</f>
        <v>1</v>
      </c>
      <c r="AS3" s="80">
        <f>IF(VLOOKUP(AT3, Calcs!$A$3:$ANO$180, 783, FALSE)&gt;10, 10, VLOOKUP(AT3, Calcs!$A$3:$ANO$180, 783, FALSE))*10</f>
        <v>43.220365569948612</v>
      </c>
      <c r="AT3" s="31">
        <v>1</v>
      </c>
      <c r="AX3" s="33" t="str">
        <f>CONCATENATE(VLOOKUP($BD3, Calcs!$A$3:$D$180, 4, FALSE), " - ", VLOOKUP($BD3, Calcs!$A$3:$D$180, 2, FALSE))</f>
        <v>Seafoam - Cianwood City</v>
      </c>
      <c r="AY3" s="30">
        <f>VLOOKUP(BD3, Rankings!$A$2:$AN$161, 40, FALSE)</f>
        <v>12</v>
      </c>
      <c r="AZ3" s="32">
        <f ca="1">VLOOKUP(BD3, Rankings!$A$2:$I$161, 6, FALSE)</f>
        <v>4</v>
      </c>
      <c r="BA3" s="32">
        <f ca="1">VLOOKUP(BD3, Rankings!$A$2:$I$161, 7, FALSE)</f>
        <v>1</v>
      </c>
      <c r="BB3" s="3">
        <f ca="1">VLOOKUP($BD3,Calcs!$A$3:'Calcs'!$ANA$180,122,FALSE)</f>
        <v>14</v>
      </c>
      <c r="BC3" s="80">
        <f>IF(VLOOKUP(BD3, Calcs!$A$3:$ANO$180, 783, FALSE)&gt;10, 10, VLOOKUP(BD3, Calcs!$A$3:$ANO$180, 783, FALSE))*10</f>
        <v>88.971905678140899</v>
      </c>
      <c r="BD3" s="31">
        <v>129</v>
      </c>
      <c r="BG3" s="33" t="str">
        <f>CONCATENATE(VLOOKUP($BM3, Calcs!$A$3:$D$180, 4, FALSE), " - ", VLOOKUP($BM3, Calcs!$A$3:$D$180, 2, FALSE))</f>
        <v>Southwest - Dewford Town</v>
      </c>
      <c r="BH3" s="30">
        <f>VLOOKUP(BM3, Rankings!$A$2:$AN$161, 40, FALSE)</f>
        <v>81</v>
      </c>
      <c r="BI3" s="32">
        <f ca="1">VLOOKUP(BM3, Rankings!$A$2:$I$161, 6, FALSE)</f>
        <v>5</v>
      </c>
      <c r="BJ3" s="32">
        <f ca="1">VLOOKUP(BM3, Rankings!$A$2:$I$161, 7, FALSE)</f>
        <v>0</v>
      </c>
      <c r="BK3" s="3">
        <f ca="1">VLOOKUP($BM3,Calcs!$A$3:'Calcs'!$ANA$180,122,FALSE)</f>
        <v>15</v>
      </c>
      <c r="BL3" s="80">
        <f>IF(VLOOKUP(BM3, Calcs!$A$3:$ANO$180, 783, FALSE)&gt;10, 10, VLOOKUP(BM3, Calcs!$A$3:$ANO$180, 783, FALSE))*10</f>
        <v>89.587945617700143</v>
      </c>
      <c r="BM3" s="31">
        <v>17</v>
      </c>
      <c r="BP3" s="33" t="str">
        <f>CONCATENATE(VLOOKUP($BV3, Calcs!$A$3:$D$180, 4, FALSE), " - ", VLOOKUP($BV3, Calcs!$A$3:$D$180, 2, FALSE))</f>
        <v>Verity - Canalave City</v>
      </c>
      <c r="BQ3" s="30">
        <f>VLOOKUP(BV3, Rankings!$A$2:$AN$161, 40, FALSE)</f>
        <v>1</v>
      </c>
      <c r="BR3" s="32">
        <f ca="1">VLOOKUP(BV3, Rankings!$A$2:$I$161, 6, FALSE)</f>
        <v>5</v>
      </c>
      <c r="BS3" s="32">
        <f ca="1">VLOOKUP(BV3, Rankings!$A$2:$I$161, 7, FALSE)</f>
        <v>0</v>
      </c>
      <c r="BT3" s="3">
        <f ca="1">VLOOKUP($BV3,Calcs!$A$3:'Calcs'!$ANA$180,122,FALSE)</f>
        <v>17</v>
      </c>
      <c r="BU3" s="80">
        <f>IF(VLOOKUP(BV3, Calcs!$A$3:$ANO$180, 783, FALSE)&gt;10, 10, VLOOKUP(BV3, Calcs!$A$3:$ANO$180, 783, FALSE))*10</f>
        <v>92.595896237360321</v>
      </c>
      <c r="BV3" s="31">
        <v>33</v>
      </c>
      <c r="BY3" s="33" t="str">
        <f>CONCATENATE(VLOOKUP($CE3, Calcs!$A$3:$D$180, 4, FALSE), " - ", VLOOKUP($CE3, Calcs!$A$3:$D$180, 2, FALSE))</f>
        <v>West - Anville Town</v>
      </c>
      <c r="BZ3" s="30">
        <f>VLOOKUP(CE3, Rankings!$A$2:$AN$161, 40, FALSE)</f>
        <v>25</v>
      </c>
      <c r="CA3" s="32">
        <f ca="1">VLOOKUP(CE3, Rankings!$A$2:$I$161, 6, FALSE)</f>
        <v>4</v>
      </c>
      <c r="CB3" s="32">
        <f ca="1">VLOOKUP(CE3, Rankings!$A$2:$I$161, 7, FALSE)</f>
        <v>1</v>
      </c>
      <c r="CC3" s="3">
        <f ca="1">VLOOKUP($CE3,Calcs!$A$3:'Calcs'!$ANA$180,122,FALSE)</f>
        <v>12</v>
      </c>
      <c r="CD3" s="80">
        <f>IF(VLOOKUP(CE3, Calcs!$A$3:$ANO$180, 783, FALSE)&gt;10, 10, VLOOKUP(CE3, Calcs!$A$3:$ANO$180, 783, FALSE))*10</f>
        <v>90.697298746985837</v>
      </c>
      <c r="CE3" s="31">
        <v>49</v>
      </c>
    </row>
    <row r="4" spans="2:84" x14ac:dyDescent="0.2">
      <c r="B4" s="170">
        <v>2</v>
      </c>
      <c r="C4" s="33"/>
      <c r="D4" s="30"/>
      <c r="E4" s="30"/>
      <c r="F4" s="32"/>
      <c r="G4" s="142"/>
      <c r="H4" s="80"/>
      <c r="I4" s="170">
        <v>2</v>
      </c>
      <c r="J4" s="33"/>
      <c r="K4" s="30"/>
      <c r="L4" s="30"/>
      <c r="M4" s="32"/>
      <c r="N4" s="142"/>
      <c r="O4" s="80"/>
      <c r="P4" s="170">
        <v>2</v>
      </c>
      <c r="Q4" s="33"/>
      <c r="R4" s="30"/>
      <c r="S4" s="30"/>
      <c r="T4" s="32"/>
      <c r="U4" s="142"/>
      <c r="V4" s="80"/>
      <c r="W4" s="170">
        <v>2</v>
      </c>
      <c r="X4" s="33"/>
      <c r="Y4" s="30"/>
      <c r="Z4" s="30"/>
      <c r="AA4" s="32"/>
      <c r="AB4" s="142"/>
      <c r="AC4" s="80"/>
      <c r="AD4" s="170">
        <v>2</v>
      </c>
      <c r="AE4" s="33"/>
      <c r="AF4" s="30"/>
      <c r="AG4" s="30"/>
      <c r="AH4" s="32"/>
      <c r="AI4" s="142"/>
      <c r="AJ4" s="80"/>
      <c r="AN4" s="33" t="str">
        <f>CONCATENATE(VLOOKUP($AT4, Calcs!$A$3:$D$180, 4, FALSE), " - ", VLOOKUP($AT4, Calcs!$A$3:$D$180, 2, FALSE))</f>
        <v>Metro - Fighting Dojo</v>
      </c>
      <c r="AO4" s="30">
        <f>VLOOKUP(AT4, Rankings!$A$2:$AN$161, 40, FALSE)</f>
        <v>149</v>
      </c>
      <c r="AP4" s="32">
        <f ca="1">VLOOKUP(AT4, Rankings!$A$2:$I$161, 6, FALSE)</f>
        <v>1</v>
      </c>
      <c r="AQ4" s="32">
        <f ca="1">VLOOKUP(AT4, Rankings!$A$2:$I$161, 7, FALSE)</f>
        <v>4</v>
      </c>
      <c r="AR4" s="3">
        <f ca="1">VLOOKUP($AT4,Calcs!$A$3:'Calcs'!$ANA$180,122,FALSE)</f>
        <v>3</v>
      </c>
      <c r="AS4" s="80">
        <f>IF(VLOOKUP(AT4, Calcs!$A$3:$ANO$180, 783, FALSE)&gt;10, 10, VLOOKUP(AT4, Calcs!$A$3:$ANO$180, 783, FALSE))*10</f>
        <v>63.655321851358195</v>
      </c>
      <c r="AT4" s="31">
        <v>2</v>
      </c>
      <c r="AX4" s="33" t="str">
        <f>CONCATENATE(VLOOKUP($BD4, Calcs!$A$3:$D$180, 4, FALSE), " - ", VLOOKUP($BD4, Calcs!$A$3:$D$180, 2, FALSE))</f>
        <v>Seafoam - Olivine City</v>
      </c>
      <c r="AY4" s="30">
        <f>VLOOKUP(BD4, Rankings!$A$2:$AN$161, 40, FALSE)</f>
        <v>73</v>
      </c>
      <c r="AZ4" s="32">
        <f ca="1">VLOOKUP(BD4, Rankings!$A$2:$I$161, 6, FALSE)</f>
        <v>3</v>
      </c>
      <c r="BA4" s="32">
        <f ca="1">VLOOKUP(BD4, Rankings!$A$2:$I$161, 7, FALSE)</f>
        <v>2</v>
      </c>
      <c r="BB4" s="3">
        <f ca="1">VLOOKUP($BD4,Calcs!$A$3:'Calcs'!$ANA$180,122,FALSE)</f>
        <v>10</v>
      </c>
      <c r="BC4" s="80">
        <f>IF(VLOOKUP(BD4, Calcs!$A$3:$ANO$180, 783, FALSE)&gt;10, 10, VLOOKUP(BD4, Calcs!$A$3:$ANO$180, 783, FALSE))*10</f>
        <v>62.593929418115302</v>
      </c>
      <c r="BD4" s="31">
        <v>130</v>
      </c>
      <c r="BG4" s="33" t="str">
        <f>CONCATENATE(VLOOKUP($BM4, Calcs!$A$3:$D$180, 4, FALSE), " - ", VLOOKUP($BM4, Calcs!$A$3:$D$180, 2, FALSE))</f>
        <v>Southwest - Littleroot Town</v>
      </c>
      <c r="BH4" s="30">
        <f>VLOOKUP(BM4, Rankings!$A$2:$AN$161, 40, FALSE)</f>
        <v>71</v>
      </c>
      <c r="BI4" s="32">
        <f ca="1">VLOOKUP(BM4, Rankings!$A$2:$I$161, 6, FALSE)</f>
        <v>4</v>
      </c>
      <c r="BJ4" s="32">
        <f ca="1">VLOOKUP(BM4, Rankings!$A$2:$I$161, 7, FALSE)</f>
        <v>1</v>
      </c>
      <c r="BK4" s="3">
        <f ca="1">VLOOKUP($BM4,Calcs!$A$3:'Calcs'!$ANA$180,122,FALSE)</f>
        <v>13</v>
      </c>
      <c r="BL4" s="80">
        <f>IF(VLOOKUP(BM4, Calcs!$A$3:$ANO$180, 783, FALSE)&gt;10, 10, VLOOKUP(BM4, Calcs!$A$3:$ANO$180, 783, FALSE))*10</f>
        <v>78.307087801807583</v>
      </c>
      <c r="BM4" s="31">
        <v>18</v>
      </c>
      <c r="BP4" s="33" t="str">
        <f>CONCATENATE(VLOOKUP($BV4, Calcs!$A$3:$D$180, 4, FALSE), " - ", VLOOKUP($BV4, Calcs!$A$3:$D$180, 2, FALSE))</f>
        <v>Verity - Jubilife City</v>
      </c>
      <c r="BQ4" s="30">
        <f>VLOOKUP(BV4, Rankings!$A$2:$AN$161, 40, FALSE)</f>
        <v>143</v>
      </c>
      <c r="BR4" s="32">
        <f ca="1">VLOOKUP(BV4, Rankings!$A$2:$I$161, 6, FALSE)</f>
        <v>1</v>
      </c>
      <c r="BS4" s="32">
        <f ca="1">VLOOKUP(BV4, Rankings!$A$2:$I$161, 7, FALSE)</f>
        <v>4</v>
      </c>
      <c r="BT4" s="3">
        <f ca="1">VLOOKUP($BV4,Calcs!$A$3:'Calcs'!$ANA$180,122,FALSE)</f>
        <v>2</v>
      </c>
      <c r="BU4" s="80">
        <f>IF(VLOOKUP(BV4, Calcs!$A$3:$ANO$180, 783, FALSE)&gt;10, 10, VLOOKUP(BV4, Calcs!$A$3:$ANO$180, 783, FALSE))*10</f>
        <v>55.317266743757322</v>
      </c>
      <c r="BV4" s="31">
        <v>34</v>
      </c>
      <c r="BY4" s="33" t="str">
        <f>CONCATENATE(VLOOKUP($CE4, Calcs!$A$3:$D$180, 4, FALSE), " - ", VLOOKUP($CE4, Calcs!$A$3:$D$180, 2, FALSE))</f>
        <v>West - Aspertia City</v>
      </c>
      <c r="BZ4" s="30">
        <f>VLOOKUP(CE4, Rankings!$A$2:$AN$161, 40, FALSE)</f>
        <v>101</v>
      </c>
      <c r="CA4" s="32">
        <f ca="1">VLOOKUP(CE4, Rankings!$A$2:$I$161, 6, FALSE)</f>
        <v>2</v>
      </c>
      <c r="CB4" s="32">
        <f ca="1">VLOOKUP(CE4, Rankings!$A$2:$I$161, 7, FALSE)</f>
        <v>3</v>
      </c>
      <c r="CC4" s="3">
        <f ca="1">VLOOKUP($CE4,Calcs!$A$3:'Calcs'!$ANA$180,122,FALSE)</f>
        <v>7</v>
      </c>
      <c r="CD4" s="80">
        <f>IF(VLOOKUP(CE4, Calcs!$A$3:$ANO$180, 783, FALSE)&gt;10, 10, VLOOKUP(CE4, Calcs!$A$3:$ANO$180, 783, FALSE))*10</f>
        <v>80.969129919988646</v>
      </c>
      <c r="CE4" s="31">
        <v>50</v>
      </c>
    </row>
    <row r="5" spans="2:84" x14ac:dyDescent="0.2">
      <c r="B5" s="170">
        <v>3</v>
      </c>
      <c r="C5" s="33"/>
      <c r="D5" s="30"/>
      <c r="E5" s="30"/>
      <c r="F5" s="32"/>
      <c r="G5" s="142"/>
      <c r="H5" s="80"/>
      <c r="I5" s="170">
        <v>3</v>
      </c>
      <c r="J5" s="33"/>
      <c r="K5" s="30"/>
      <c r="L5" s="30"/>
      <c r="M5" s="32"/>
      <c r="N5" s="142"/>
      <c r="O5" s="80"/>
      <c r="P5" s="170">
        <v>3</v>
      </c>
      <c r="Q5" s="33"/>
      <c r="R5" s="30"/>
      <c r="S5" s="30"/>
      <c r="T5" s="32"/>
      <c r="U5" s="142"/>
      <c r="V5" s="80"/>
      <c r="W5" s="170">
        <v>3</v>
      </c>
      <c r="X5" s="33"/>
      <c r="Y5" s="30"/>
      <c r="Z5" s="30"/>
      <c r="AA5" s="32"/>
      <c r="AB5" s="142"/>
      <c r="AC5" s="80"/>
      <c r="AD5" s="170">
        <v>3</v>
      </c>
      <c r="AE5" s="33"/>
      <c r="AF5" s="30"/>
      <c r="AG5" s="30"/>
      <c r="AH5" s="32"/>
      <c r="AI5" s="142"/>
      <c r="AJ5" s="80"/>
      <c r="AN5" s="33" t="str">
        <f>CONCATENATE(VLOOKUP($AT5, Calcs!$A$3:$D$180, 4, FALSE), " - ", VLOOKUP($AT5, Calcs!$A$3:$D$180, 2, FALSE))</f>
        <v>Eastern - Cerulean Cape</v>
      </c>
      <c r="AO5" s="30">
        <f>VLOOKUP(AT5, Rankings!$A$2:$AN$161, 40, FALSE)</f>
        <v>57</v>
      </c>
      <c r="AP5" s="32">
        <f ca="1">VLOOKUP(AT5, Rankings!$A$2:$I$161, 6, FALSE)</f>
        <v>4</v>
      </c>
      <c r="AQ5" s="32">
        <f ca="1">VLOOKUP(AT5, Rankings!$A$2:$I$161, 7, FALSE)</f>
        <v>1</v>
      </c>
      <c r="AR5" s="3">
        <f ca="1">VLOOKUP($AT5,Calcs!$A$3:'Calcs'!$ANA$180,122,FALSE)</f>
        <v>12</v>
      </c>
      <c r="AS5" s="80">
        <f>IF(VLOOKUP(AT5, Calcs!$A$3:$ANO$180, 783, FALSE)&gt;10, 10, VLOOKUP(AT5, Calcs!$A$3:$ANO$180, 783, FALSE))*10</f>
        <v>83.270643086264201</v>
      </c>
      <c r="AT5" s="31">
        <v>3</v>
      </c>
      <c r="AX5" s="33" t="str">
        <f>CONCATENATE(VLOOKUP($BD5, Calcs!$A$3:$D$180, 4, FALSE), " - ", VLOOKUP($BD5, Calcs!$A$3:$D$180, 2, FALSE))</f>
        <v>Seafoam - Goldenrod City</v>
      </c>
      <c r="AY5" s="30">
        <f>VLOOKUP(BD5, Rankings!$A$2:$AN$161, 40, FALSE)</f>
        <v>151</v>
      </c>
      <c r="AZ5" s="32">
        <f ca="1">VLOOKUP(BD5, Rankings!$A$2:$I$161, 6, FALSE)</f>
        <v>0</v>
      </c>
      <c r="BA5" s="32">
        <f ca="1">VLOOKUP(BD5, Rankings!$A$2:$I$161, 7, FALSE)</f>
        <v>5</v>
      </c>
      <c r="BB5" s="3">
        <f ca="1">VLOOKUP($BD5,Calcs!$A$3:'Calcs'!$ANA$180,122,FALSE)</f>
        <v>0</v>
      </c>
      <c r="BC5" s="80">
        <f>IF(VLOOKUP(BD5, Calcs!$A$3:$ANO$180, 783, FALSE)&gt;10, 10, VLOOKUP(BD5, Calcs!$A$3:$ANO$180, 783, FALSE))*10</f>
        <v>33.97057550292606</v>
      </c>
      <c r="BD5" s="31">
        <v>131</v>
      </c>
      <c r="BG5" s="33" t="str">
        <f>CONCATENATE(VLOOKUP($BM5, Calcs!$A$3:$D$180, 4, FALSE), " - ", VLOOKUP($BM5, Calcs!$A$3:$D$180, 2, FALSE))</f>
        <v>Southwest - Oldale Town</v>
      </c>
      <c r="BH5" s="30">
        <f>VLOOKUP(BM5, Rankings!$A$2:$AN$161, 40, FALSE)</f>
        <v>120</v>
      </c>
      <c r="BI5" s="32">
        <f ca="1">VLOOKUP(BM5, Rankings!$A$2:$I$161, 6, FALSE)</f>
        <v>2</v>
      </c>
      <c r="BJ5" s="32">
        <f ca="1">VLOOKUP(BM5, Rankings!$A$2:$I$161, 7, FALSE)</f>
        <v>3</v>
      </c>
      <c r="BK5" s="3">
        <f ca="1">VLOOKUP($BM5,Calcs!$A$3:'Calcs'!$ANA$180,122,FALSE)</f>
        <v>6</v>
      </c>
      <c r="BL5" s="80">
        <f>IF(VLOOKUP(BM5, Calcs!$A$3:$ANO$180, 783, FALSE)&gt;10, 10, VLOOKUP(BM5, Calcs!$A$3:$ANO$180, 783, FALSE))*10</f>
        <v>71.33021800050804</v>
      </c>
      <c r="BM5" s="31">
        <v>19</v>
      </c>
      <c r="BP5" s="33" t="str">
        <f>CONCATENATE(VLOOKUP($BV5, Calcs!$A$3:$D$180, 4, FALSE), " - ", VLOOKUP($BV5, Calcs!$A$3:$D$180, 2, FALSE))</f>
        <v>Verity - Sandgem Town</v>
      </c>
      <c r="BQ5" s="30">
        <f>VLOOKUP(BV5, Rankings!$A$2:$AN$161, 40, FALSE)</f>
        <v>45</v>
      </c>
      <c r="BR5" s="32">
        <f ca="1">VLOOKUP(BV5, Rankings!$A$2:$I$161, 6, FALSE)</f>
        <v>3</v>
      </c>
      <c r="BS5" s="32">
        <f ca="1">VLOOKUP(BV5, Rankings!$A$2:$I$161, 7, FALSE)</f>
        <v>2</v>
      </c>
      <c r="BT5" s="3">
        <f ca="1">VLOOKUP($BV5,Calcs!$A$3:'Calcs'!$ANA$180,122,FALSE)</f>
        <v>11</v>
      </c>
      <c r="BU5" s="80">
        <f>IF(VLOOKUP(BV5, Calcs!$A$3:$ANO$180, 783, FALSE)&gt;10, 10, VLOOKUP(BV5, Calcs!$A$3:$ANO$180, 783, FALSE))*10</f>
        <v>78.255990186055413</v>
      </c>
      <c r="BV5" s="31">
        <v>35</v>
      </c>
      <c r="BY5" s="33" t="str">
        <f>CONCATENATE(VLOOKUP($CE5, Calcs!$A$3:$D$180, 4, FALSE), " - ", VLOOKUP($CE5, Calcs!$A$3:$D$180, 2, FALSE))</f>
        <v>West - Floccesy Town</v>
      </c>
      <c r="BZ5" s="30">
        <f>VLOOKUP(CE5, Rankings!$A$2:$AN$161, 40, FALSE)</f>
        <v>145</v>
      </c>
      <c r="CA5" s="32">
        <f ca="1">VLOOKUP(CE5, Rankings!$A$2:$I$161, 6, FALSE)</f>
        <v>1</v>
      </c>
      <c r="CB5" s="32">
        <f ca="1">VLOOKUP(CE5, Rankings!$A$2:$I$161, 7, FALSE)</f>
        <v>4</v>
      </c>
      <c r="CC5" s="3">
        <f ca="1">VLOOKUP($CE5,Calcs!$A$3:'Calcs'!$ANA$180,122,FALSE)</f>
        <v>3</v>
      </c>
      <c r="CD5" s="80">
        <f>IF(VLOOKUP(CE5, Calcs!$A$3:$ANO$180, 783, FALSE)&gt;10, 10, VLOOKUP(CE5, Calcs!$A$3:$ANO$180, 783, FALSE))*10</f>
        <v>60.099916805266879</v>
      </c>
      <c r="CE5" s="31">
        <v>51</v>
      </c>
    </row>
    <row r="6" spans="2:84" x14ac:dyDescent="0.2">
      <c r="B6" s="170">
        <v>4</v>
      </c>
      <c r="C6" s="33"/>
      <c r="D6" s="30"/>
      <c r="E6" s="30"/>
      <c r="F6" s="32"/>
      <c r="G6" s="142"/>
      <c r="H6" s="80"/>
      <c r="I6" s="170">
        <v>4</v>
      </c>
      <c r="J6" s="33"/>
      <c r="K6" s="30"/>
      <c r="L6" s="30"/>
      <c r="M6" s="32"/>
      <c r="N6" s="142"/>
      <c r="O6" s="80"/>
      <c r="P6" s="170">
        <v>4</v>
      </c>
      <c r="Q6" s="33"/>
      <c r="R6" s="30"/>
      <c r="S6" s="30"/>
      <c r="T6" s="32"/>
      <c r="U6" s="142"/>
      <c r="V6" s="80"/>
      <c r="W6" s="170">
        <v>4</v>
      </c>
      <c r="X6" s="33"/>
      <c r="Y6" s="30"/>
      <c r="Z6" s="30"/>
      <c r="AA6" s="32"/>
      <c r="AB6" s="142"/>
      <c r="AC6" s="80"/>
      <c r="AD6" s="170">
        <v>4</v>
      </c>
      <c r="AE6" s="33"/>
      <c r="AF6" s="30"/>
      <c r="AG6" s="30"/>
      <c r="AH6" s="32"/>
      <c r="AI6" s="142"/>
      <c r="AJ6" s="80"/>
      <c r="AN6" s="33" t="str">
        <f>CONCATENATE(VLOOKUP($AT6, Calcs!$A$3:$D$180, 4, FALSE), " - ", VLOOKUP($AT6, Calcs!$A$3:$D$180, 2, FALSE))</f>
        <v>Eastern - Lavender Town</v>
      </c>
      <c r="AO6" s="30">
        <f>VLOOKUP(AT6, Rankings!$A$2:$AN$161, 40, FALSE)</f>
        <v>107</v>
      </c>
      <c r="AP6" s="32">
        <f ca="1">VLOOKUP(AT6, Rankings!$A$2:$I$161, 6, FALSE)</f>
        <v>2</v>
      </c>
      <c r="AQ6" s="32">
        <f ca="1">VLOOKUP(AT6, Rankings!$A$2:$I$161, 7, FALSE)</f>
        <v>3</v>
      </c>
      <c r="AR6" s="3">
        <f ca="1">VLOOKUP($AT6,Calcs!$A$3:'Calcs'!$ANA$180,122,FALSE)</f>
        <v>7</v>
      </c>
      <c r="AS6" s="80">
        <f>IF(VLOOKUP(AT6, Calcs!$A$3:$ANO$180, 783, FALSE)&gt;10, 10, VLOOKUP(AT6, Calcs!$A$3:$ANO$180, 783, FALSE))*10</f>
        <v>65.711490623786645</v>
      </c>
      <c r="AT6" s="31">
        <v>4</v>
      </c>
      <c r="AX6" s="33" t="str">
        <f>CONCATENATE(VLOOKUP($BD6, Calcs!$A$3:$D$180, 4, FALSE), " - ", VLOOKUP($BD6, Calcs!$A$3:$D$180, 2, FALSE))</f>
        <v>Seafoam - National Park</v>
      </c>
      <c r="AY6" s="30">
        <f>VLOOKUP(BD6, Rankings!$A$2:$AN$161, 40, FALSE)</f>
        <v>3</v>
      </c>
      <c r="AZ6" s="32">
        <f ca="1">VLOOKUP(BD6, Rankings!$A$2:$I$161, 6, FALSE)</f>
        <v>4</v>
      </c>
      <c r="BA6" s="32">
        <f ca="1">VLOOKUP(BD6, Rankings!$A$2:$I$161, 7, FALSE)</f>
        <v>1</v>
      </c>
      <c r="BB6" s="3">
        <f ca="1">VLOOKUP($BD6,Calcs!$A$3:'Calcs'!$ANA$180,122,FALSE)</f>
        <v>13</v>
      </c>
      <c r="BC6" s="80">
        <f>IF(VLOOKUP(BD6, Calcs!$A$3:$ANO$180, 783, FALSE)&gt;10, 10, VLOOKUP(BD6, Calcs!$A$3:$ANO$180, 783, FALSE))*10</f>
        <v>100</v>
      </c>
      <c r="BD6" s="31">
        <v>132</v>
      </c>
      <c r="BG6" s="33" t="str">
        <f>CONCATENATE(VLOOKUP($BM6, Calcs!$A$3:$D$180, 4, FALSE), " - ", VLOOKUP($BM6, Calcs!$A$3:$D$180, 2, FALSE))</f>
        <v>Southwest - Petalburg City</v>
      </c>
      <c r="BH6" s="30">
        <f>VLOOKUP(BM6, Rankings!$A$2:$AN$161, 40, FALSE)</f>
        <v>63</v>
      </c>
      <c r="BI6" s="32">
        <f ca="1">VLOOKUP(BM6, Rankings!$A$2:$I$161, 6, FALSE)</f>
        <v>2</v>
      </c>
      <c r="BJ6" s="32">
        <f ca="1">VLOOKUP(BM6, Rankings!$A$2:$I$161, 7, FALSE)</f>
        <v>3</v>
      </c>
      <c r="BK6" s="3">
        <f ca="1">VLOOKUP($BM6,Calcs!$A$3:'Calcs'!$ANA$180,122,FALSE)</f>
        <v>8</v>
      </c>
      <c r="BL6" s="80">
        <f>IF(VLOOKUP(BM6, Calcs!$A$3:$ANO$180, 783, FALSE)&gt;10, 10, VLOOKUP(BM6, Calcs!$A$3:$ANO$180, 783, FALSE))*10</f>
        <v>69.713700231733512</v>
      </c>
      <c r="BM6" s="31">
        <v>20</v>
      </c>
      <c r="BP6" s="33" t="str">
        <f>CONCATENATE(VLOOKUP($BV6, Calcs!$A$3:$D$180, 4, FALSE), " - ", VLOOKUP($BV6, Calcs!$A$3:$D$180, 2, FALSE))</f>
        <v>Verity - Twinleaf Town</v>
      </c>
      <c r="BQ6" s="30">
        <f>VLOOKUP(BV6, Rankings!$A$2:$AN$161, 40, FALSE)</f>
        <v>148</v>
      </c>
      <c r="BR6" s="32">
        <f ca="1">VLOOKUP(BV6, Rankings!$A$2:$I$161, 6, FALSE)</f>
        <v>0</v>
      </c>
      <c r="BS6" s="32">
        <f ca="1">VLOOKUP(BV6, Rankings!$A$2:$I$161, 7, FALSE)</f>
        <v>5</v>
      </c>
      <c r="BT6" s="3">
        <f ca="1">VLOOKUP($BV6,Calcs!$A$3:'Calcs'!$ANA$180,122,FALSE)</f>
        <v>1</v>
      </c>
      <c r="BU6" s="80">
        <f>IF(VLOOKUP(BV6, Calcs!$A$3:$ANO$180, 783, FALSE)&gt;10, 10, VLOOKUP(BV6, Calcs!$A$3:$ANO$180, 783, FALSE))*10</f>
        <v>45.099889135118723</v>
      </c>
      <c r="BV6" s="31">
        <v>36</v>
      </c>
      <c r="BY6" s="33" t="str">
        <f>CONCATENATE(VLOOKUP($CE6, Calcs!$A$3:$D$180, 4, FALSE), " - ", VLOOKUP($CE6, Calcs!$A$3:$D$180, 2, FALSE))</f>
        <v>West - Mistralton City</v>
      </c>
      <c r="BZ6" s="30">
        <f>VLOOKUP(CE6, Rankings!$A$2:$AN$161, 40, FALSE)</f>
        <v>37</v>
      </c>
      <c r="CA6" s="32">
        <f ca="1">VLOOKUP(CE6, Rankings!$A$2:$I$161, 6, FALSE)</f>
        <v>4</v>
      </c>
      <c r="CB6" s="32">
        <f ca="1">VLOOKUP(CE6, Rankings!$A$2:$I$161, 7, FALSE)</f>
        <v>1</v>
      </c>
      <c r="CC6" s="3">
        <f ca="1">VLOOKUP($CE6,Calcs!$A$3:'Calcs'!$ANA$180,122,FALSE)</f>
        <v>13</v>
      </c>
      <c r="CD6" s="80">
        <f>IF(VLOOKUP(CE6, Calcs!$A$3:$ANO$180, 783, FALSE)&gt;10, 10, VLOOKUP(CE6, Calcs!$A$3:$ANO$180, 783, FALSE))*10</f>
        <v>98.701570402906952</v>
      </c>
      <c r="CE6" s="31">
        <v>52</v>
      </c>
    </row>
    <row r="7" spans="2:84" x14ac:dyDescent="0.2">
      <c r="B7" s="171">
        <v>5</v>
      </c>
      <c r="C7" s="33"/>
      <c r="D7" s="30"/>
      <c r="E7" s="30"/>
      <c r="F7" s="32"/>
      <c r="G7" s="142"/>
      <c r="H7" s="80"/>
      <c r="I7" s="171">
        <v>5</v>
      </c>
      <c r="J7" s="33"/>
      <c r="K7" s="30"/>
      <c r="L7" s="30"/>
      <c r="M7" s="32"/>
      <c r="N7" s="142"/>
      <c r="O7" s="80"/>
      <c r="P7" s="171">
        <v>5</v>
      </c>
      <c r="Q7" s="33"/>
      <c r="R7" s="30"/>
      <c r="S7" s="30"/>
      <c r="T7" s="32"/>
      <c r="U7" s="142"/>
      <c r="V7" s="80"/>
      <c r="W7" s="171">
        <v>5</v>
      </c>
      <c r="X7" s="33"/>
      <c r="Y7" s="30"/>
      <c r="Z7" s="30"/>
      <c r="AA7" s="32"/>
      <c r="AB7" s="142"/>
      <c r="AC7" s="80"/>
      <c r="AD7" s="171">
        <v>5</v>
      </c>
      <c r="AE7" s="33"/>
      <c r="AF7" s="30"/>
      <c r="AG7" s="30"/>
      <c r="AH7" s="32"/>
      <c r="AI7" s="142"/>
      <c r="AJ7" s="80"/>
      <c r="AN7" s="33" t="str">
        <f>CONCATENATE(VLOOKUP($AT7, Calcs!$A$3:$D$180, 4, FALSE), " - ", VLOOKUP($AT7, Calcs!$A$3:$D$180, 2, FALSE))</f>
        <v>Seagallop - Pallet Town</v>
      </c>
      <c r="AO7" s="30">
        <f>VLOOKUP(AT7, Rankings!$A$2:$AN$161, 40, FALSE)</f>
        <v>55</v>
      </c>
      <c r="AP7" s="32">
        <f ca="1">VLOOKUP(AT7, Rankings!$A$2:$I$161, 6, FALSE)</f>
        <v>3</v>
      </c>
      <c r="AQ7" s="32">
        <f ca="1">VLOOKUP(AT7, Rankings!$A$2:$I$161, 7, FALSE)</f>
        <v>2</v>
      </c>
      <c r="AR7" s="3">
        <f ca="1">VLOOKUP($AT7,Calcs!$A$3:'Calcs'!$ANA$180,122,FALSE)</f>
        <v>12</v>
      </c>
      <c r="AS7" s="80">
        <f>IF(VLOOKUP(AT7, Calcs!$A$3:$ANO$180, 783, FALSE)&gt;10, 10, VLOOKUP(AT7, Calcs!$A$3:$ANO$180, 783, FALSE))*10</f>
        <v>100</v>
      </c>
      <c r="AT7" s="31">
        <v>5</v>
      </c>
      <c r="AX7" s="33" t="str">
        <f>CONCATENATE(VLOOKUP($BD7, Calcs!$A$3:$D$180, 4, FALSE), " - ", VLOOKUP($BD7, Calcs!$A$3:$D$180, 2, FALSE))</f>
        <v>Slowpoke - Azalea Town</v>
      </c>
      <c r="AY7" s="30">
        <f>VLOOKUP(BD7, Rankings!$A$2:$AN$161, 40, FALSE)</f>
        <v>139</v>
      </c>
      <c r="AZ7" s="32">
        <f ca="1">VLOOKUP(BD7, Rankings!$A$2:$I$161, 6, FALSE)</f>
        <v>3</v>
      </c>
      <c r="BA7" s="32">
        <f ca="1">VLOOKUP(BD7, Rankings!$A$2:$I$161, 7, FALSE)</f>
        <v>2</v>
      </c>
      <c r="BB7" s="3">
        <f ca="1">VLOOKUP($BD7,Calcs!$A$3:'Calcs'!$ANA$180,122,FALSE)</f>
        <v>9</v>
      </c>
      <c r="BC7" s="80">
        <f>IF(VLOOKUP(BD7, Calcs!$A$3:$ANO$180, 783, FALSE)&gt;10, 10, VLOOKUP(BD7, Calcs!$A$3:$ANO$180, 783, FALSE))*10</f>
        <v>56.426943918663532</v>
      </c>
      <c r="BD7" s="31">
        <v>133</v>
      </c>
      <c r="BG7" s="33" t="str">
        <f>CONCATENATE(VLOOKUP($BM7, Calcs!$A$3:$D$180, 4, FALSE), " - ", VLOOKUP($BM7, Calcs!$A$3:$D$180, 2, FALSE))</f>
        <v>Northwest - Fallarbor Town</v>
      </c>
      <c r="BH7" s="30">
        <f>VLOOKUP(BM7, Rankings!$A$2:$AN$161, 40, FALSE)</f>
        <v>43</v>
      </c>
      <c r="BI7" s="32">
        <f ca="1">VLOOKUP(BM7, Rankings!$A$2:$I$161, 6, FALSE)</f>
        <v>4</v>
      </c>
      <c r="BJ7" s="32">
        <f ca="1">VLOOKUP(BM7, Rankings!$A$2:$I$161, 7, FALSE)</f>
        <v>1</v>
      </c>
      <c r="BK7" s="3">
        <f ca="1">VLOOKUP($BM7,Calcs!$A$3:'Calcs'!$ANA$180,122,FALSE)</f>
        <v>13</v>
      </c>
      <c r="BL7" s="80">
        <f>IF(VLOOKUP(BM7, Calcs!$A$3:$ANO$180, 783, FALSE)&gt;10, 10, VLOOKUP(BM7, Calcs!$A$3:$ANO$180, 783, FALSE))*10</f>
        <v>83.84509526501833</v>
      </c>
      <c r="BM7" s="31">
        <v>21</v>
      </c>
      <c r="BP7" s="33" t="str">
        <f>CONCATENATE(VLOOKUP($BV7, Calcs!$A$3:$D$180, 4, FALSE), " - ", VLOOKUP($BV7, Calcs!$A$3:$D$180, 2, FALSE))</f>
        <v>Coronet - Eterna City</v>
      </c>
      <c r="BQ7" s="30">
        <f>VLOOKUP(BV7, Rankings!$A$2:$AN$161, 40, FALSE)</f>
        <v>34</v>
      </c>
      <c r="BR7" s="32">
        <f ca="1">VLOOKUP(BV7, Rankings!$A$2:$I$161, 6, FALSE)</f>
        <v>4</v>
      </c>
      <c r="BS7" s="32">
        <f ca="1">VLOOKUP(BV7, Rankings!$A$2:$I$161, 7, FALSE)</f>
        <v>1</v>
      </c>
      <c r="BT7" s="3">
        <f ca="1">VLOOKUP($BV7,Calcs!$A$3:'Calcs'!$ANA$180,122,FALSE)</f>
        <v>13</v>
      </c>
      <c r="BU7" s="80">
        <f>IF(VLOOKUP(BV7, Calcs!$A$3:$ANO$180, 783, FALSE)&gt;10, 10, VLOOKUP(BV7, Calcs!$A$3:$ANO$180, 783, FALSE))*10</f>
        <v>98.010203550446718</v>
      </c>
      <c r="BV7" s="31">
        <v>37</v>
      </c>
      <c r="BY7" s="33" t="str">
        <f>CONCATENATE(VLOOKUP($CE7, Calcs!$A$3:$D$180, 4, FALSE), " - ", VLOOKUP($CE7, Calcs!$A$3:$D$180, 2, FALSE))</f>
        <v>Midwest - Driftveil City</v>
      </c>
      <c r="BZ7" s="30">
        <f>VLOOKUP(CE7, Rankings!$A$2:$AN$161, 40, FALSE)</f>
        <v>97</v>
      </c>
      <c r="CA7" s="32">
        <f ca="1">VLOOKUP(CE7, Rankings!$A$2:$I$161, 6, FALSE)</f>
        <v>2</v>
      </c>
      <c r="CB7" s="32">
        <f ca="1">VLOOKUP(CE7, Rankings!$A$2:$I$161, 7, FALSE)</f>
        <v>3</v>
      </c>
      <c r="CC7" s="3">
        <f ca="1">VLOOKUP($CE7,Calcs!$A$3:'Calcs'!$ANA$180,122,FALSE)</f>
        <v>6</v>
      </c>
      <c r="CD7" s="80">
        <f>IF(VLOOKUP(CE7, Calcs!$A$3:$ANO$180, 783, FALSE)&gt;10, 10, VLOOKUP(CE7, Calcs!$A$3:$ANO$180, 783, FALSE))*10</f>
        <v>62.257529665093529</v>
      </c>
      <c r="CE7" s="31">
        <v>53</v>
      </c>
    </row>
    <row r="8" spans="2:84" x14ac:dyDescent="0.2">
      <c r="B8" s="171">
        <v>6</v>
      </c>
      <c r="C8" s="33"/>
      <c r="D8" s="30"/>
      <c r="E8" s="30"/>
      <c r="F8" s="32"/>
      <c r="G8" s="142"/>
      <c r="H8" s="80"/>
      <c r="I8" s="171">
        <v>6</v>
      </c>
      <c r="J8" s="33"/>
      <c r="K8" s="30"/>
      <c r="L8" s="30"/>
      <c r="M8" s="32"/>
      <c r="N8" s="142"/>
      <c r="O8" s="80"/>
      <c r="P8" s="171">
        <v>6</v>
      </c>
      <c r="Q8" s="33"/>
      <c r="R8" s="30"/>
      <c r="S8" s="30"/>
      <c r="T8" s="32"/>
      <c r="U8" s="142"/>
      <c r="V8" s="80"/>
      <c r="W8" s="171">
        <v>6</v>
      </c>
      <c r="X8" s="33"/>
      <c r="Y8" s="30"/>
      <c r="Z8" s="30"/>
      <c r="AA8" s="32"/>
      <c r="AB8" s="142"/>
      <c r="AC8" s="80"/>
      <c r="AD8" s="171">
        <v>6</v>
      </c>
      <c r="AE8" s="33"/>
      <c r="AF8" s="30"/>
      <c r="AG8" s="30"/>
      <c r="AH8" s="32"/>
      <c r="AI8" s="142"/>
      <c r="AJ8" s="80"/>
      <c r="AN8" s="33" t="str">
        <f>CONCATENATE(VLOOKUP($AT8, Calcs!$A$3:$D$180, 4, FALSE), " - ", VLOOKUP($AT8, Calcs!$A$3:$D$180, 2, FALSE))</f>
        <v>Seagallop - Sevii Islands</v>
      </c>
      <c r="AO8" s="30">
        <f>VLOOKUP(AT8, Rankings!$A$2:$AN$161, 40, FALSE)</f>
        <v>94</v>
      </c>
      <c r="AP8" s="32">
        <f ca="1">VLOOKUP(AT8, Rankings!$A$2:$I$161, 6, FALSE)</f>
        <v>2</v>
      </c>
      <c r="AQ8" s="32">
        <f ca="1">VLOOKUP(AT8, Rankings!$A$2:$I$161, 7, FALSE)</f>
        <v>3</v>
      </c>
      <c r="AR8" s="3">
        <f ca="1">VLOOKUP($AT8,Calcs!$A$3:'Calcs'!$ANA$180,122,FALSE)</f>
        <v>7</v>
      </c>
      <c r="AS8" s="80">
        <f>IF(VLOOKUP(AT8, Calcs!$A$3:$ANO$180, 783, FALSE)&gt;10, 10, VLOOKUP(AT8, Calcs!$A$3:$ANO$180, 783, FALSE))*10</f>
        <v>50.635955604688654</v>
      </c>
      <c r="AT8" s="31">
        <v>6</v>
      </c>
      <c r="AX8" s="33" t="str">
        <f>CONCATENATE(VLOOKUP($BD8, Calcs!$A$3:$D$180, 4, FALSE), " - ", VLOOKUP($BD8, Calcs!$A$3:$D$180, 2, FALSE))</f>
        <v>Slowpoke - Ilex Forest</v>
      </c>
      <c r="AY8" s="30">
        <f>VLOOKUP(BD8, Rankings!$A$2:$AN$161, 40, FALSE)</f>
        <v>72</v>
      </c>
      <c r="AZ8" s="32">
        <f ca="1">VLOOKUP(BD8, Rankings!$A$2:$I$161, 6, FALSE)</f>
        <v>4</v>
      </c>
      <c r="BA8" s="32">
        <f ca="1">VLOOKUP(BD8, Rankings!$A$2:$I$161, 7, FALSE)</f>
        <v>1</v>
      </c>
      <c r="BB8" s="3">
        <f ca="1">VLOOKUP($BD8,Calcs!$A$3:'Calcs'!$ANA$180,122,FALSE)</f>
        <v>12</v>
      </c>
      <c r="BC8" s="80">
        <f>IF(VLOOKUP(BD8, Calcs!$A$3:$ANO$180, 783, FALSE)&gt;10, 10, VLOOKUP(BD8, Calcs!$A$3:$ANO$180, 783, FALSE))*10</f>
        <v>70.242437315343778</v>
      </c>
      <c r="BD8" s="31">
        <v>134</v>
      </c>
      <c r="BG8" s="33" t="str">
        <f>CONCATENATE(VLOOKUP($BM8, Calcs!$A$3:$D$180, 4, FALSE), " - ", VLOOKUP($BM8, Calcs!$A$3:$D$180, 2, FALSE))</f>
        <v>Northwest - Lavaridge Town</v>
      </c>
      <c r="BH8" s="30">
        <f>VLOOKUP(BM8, Rankings!$A$2:$AN$161, 40, FALSE)</f>
        <v>121</v>
      </c>
      <c r="BI8" s="32">
        <f ca="1">VLOOKUP(BM8, Rankings!$A$2:$I$161, 6, FALSE)</f>
        <v>3</v>
      </c>
      <c r="BJ8" s="32">
        <f ca="1">VLOOKUP(BM8, Rankings!$A$2:$I$161, 7, FALSE)</f>
        <v>2</v>
      </c>
      <c r="BK8" s="3">
        <f ca="1">VLOOKUP($BM8,Calcs!$A$3:'Calcs'!$ANA$180,122,FALSE)</f>
        <v>9</v>
      </c>
      <c r="BL8" s="80">
        <f>IF(VLOOKUP(BM8, Calcs!$A$3:$ANO$180, 783, FALSE)&gt;10, 10, VLOOKUP(BM8, Calcs!$A$3:$ANO$180, 783, FALSE))*10</f>
        <v>67.73477688750441</v>
      </c>
      <c r="BM8" s="31">
        <v>22</v>
      </c>
      <c r="BP8" s="33" t="str">
        <f>CONCATENATE(VLOOKUP($BV8, Calcs!$A$3:$D$180, 4, FALSE), " - ", VLOOKUP($BV8, Calcs!$A$3:$D$180, 2, FALSE))</f>
        <v>Coronet - Floaroma City</v>
      </c>
      <c r="BQ8" s="30">
        <f>VLOOKUP(BV8, Rankings!$A$2:$AN$161, 40, FALSE)</f>
        <v>83</v>
      </c>
      <c r="BR8" s="32">
        <f ca="1">VLOOKUP(BV8, Rankings!$A$2:$I$161, 6, FALSE)</f>
        <v>2</v>
      </c>
      <c r="BS8" s="32">
        <f ca="1">VLOOKUP(BV8, Rankings!$A$2:$I$161, 7, FALSE)</f>
        <v>3</v>
      </c>
      <c r="BT8" s="3">
        <f ca="1">VLOOKUP($BV8,Calcs!$A$3:'Calcs'!$ANA$180,122,FALSE)</f>
        <v>7</v>
      </c>
      <c r="BU8" s="80">
        <f>IF(VLOOKUP(BV8, Calcs!$A$3:$ANO$180, 783, FALSE)&gt;10, 10, VLOOKUP(BV8, Calcs!$A$3:$ANO$180, 783, FALSE))*10</f>
        <v>64.992307237087687</v>
      </c>
      <c r="BV8" s="31">
        <v>38</v>
      </c>
      <c r="BY8" s="33" t="str">
        <f>CONCATENATE(VLOOKUP($CE8, Calcs!$A$3:$D$180, 4, FALSE), " - ", VLOOKUP($CE8, Calcs!$A$3:$D$180, 2, FALSE))</f>
        <v>Midwest - Icirrus City</v>
      </c>
      <c r="BZ8" s="30">
        <f>VLOOKUP(CE8, Rankings!$A$2:$AN$161, 40, FALSE)</f>
        <v>126</v>
      </c>
      <c r="CA8" s="32">
        <f ca="1">VLOOKUP(CE8, Rankings!$A$2:$I$161, 6, FALSE)</f>
        <v>1</v>
      </c>
      <c r="CB8" s="32">
        <f ca="1">VLOOKUP(CE8, Rankings!$A$2:$I$161, 7, FALSE)</f>
        <v>4</v>
      </c>
      <c r="CC8" s="3">
        <f ca="1">VLOOKUP($CE8,Calcs!$A$3:'Calcs'!$ANA$180,122,FALSE)</f>
        <v>5</v>
      </c>
      <c r="CD8" s="80">
        <f>IF(VLOOKUP(CE8, Calcs!$A$3:$ANO$180, 783, FALSE)&gt;10, 10, VLOOKUP(CE8, Calcs!$A$3:$ANO$180, 783, FALSE))*10</f>
        <v>58.940648113165501</v>
      </c>
      <c r="CE8" s="31">
        <v>54</v>
      </c>
    </row>
    <row r="9" spans="2:84" x14ac:dyDescent="0.2">
      <c r="B9" s="171">
        <v>7</v>
      </c>
      <c r="C9" s="33"/>
      <c r="D9" s="30"/>
      <c r="E9" s="30"/>
      <c r="F9" s="32"/>
      <c r="G9" s="142"/>
      <c r="H9" s="80"/>
      <c r="I9" s="171">
        <v>7</v>
      </c>
      <c r="J9" s="33"/>
      <c r="K9" s="30"/>
      <c r="L9" s="30"/>
      <c r="M9" s="32"/>
      <c r="N9" s="142"/>
      <c r="O9" s="80"/>
      <c r="P9" s="171">
        <v>7</v>
      </c>
      <c r="Q9" s="33"/>
      <c r="R9" s="30"/>
      <c r="S9" s="30"/>
      <c r="T9" s="32"/>
      <c r="U9" s="142"/>
      <c r="V9" s="80"/>
      <c r="W9" s="171">
        <v>7</v>
      </c>
      <c r="X9" s="33"/>
      <c r="Y9" s="30"/>
      <c r="Z9" s="30"/>
      <c r="AA9" s="32"/>
      <c r="AB9" s="142"/>
      <c r="AC9" s="80"/>
      <c r="AD9" s="171">
        <v>7</v>
      </c>
      <c r="AE9" s="33"/>
      <c r="AF9" s="30"/>
      <c r="AG9" s="30"/>
      <c r="AH9" s="32"/>
      <c r="AI9" s="142"/>
      <c r="AJ9" s="80"/>
      <c r="AN9" s="33" t="str">
        <f>CONCATENATE(VLOOKUP($AT9, Calcs!$A$3:$D$180, 4, FALSE), " - ", VLOOKUP($AT9, Calcs!$A$3:$D$180, 2, FALSE))</f>
        <v>Forest - Mount Moon</v>
      </c>
      <c r="AO9" s="30">
        <f>VLOOKUP(AT9, Rankings!$A$2:$AN$161, 40, FALSE)</f>
        <v>36</v>
      </c>
      <c r="AP9" s="32">
        <f ca="1">VLOOKUP(AT9, Rankings!$A$2:$I$161, 6, FALSE)</f>
        <v>4</v>
      </c>
      <c r="AQ9" s="32">
        <f ca="1">VLOOKUP(AT9, Rankings!$A$2:$I$161, 7, FALSE)</f>
        <v>1</v>
      </c>
      <c r="AR9" s="3">
        <f ca="1">VLOOKUP($AT9,Calcs!$A$3:'Calcs'!$ANA$180,122,FALSE)</f>
        <v>13</v>
      </c>
      <c r="AS9" s="80">
        <f>IF(VLOOKUP(AT9, Calcs!$A$3:$ANO$180, 783, FALSE)&gt;10, 10, VLOOKUP(AT9, Calcs!$A$3:$ANO$180, 783, FALSE))*10</f>
        <v>72.484481097680487</v>
      </c>
      <c r="AT9" s="31">
        <v>7</v>
      </c>
      <c r="AX9" s="33" t="str">
        <f>CONCATENATE(VLOOKUP($BD9, Calcs!$A$3:$D$180, 4, FALSE), " - ", VLOOKUP($BD9, Calcs!$A$3:$D$180, 2, FALSE))</f>
        <v>Slowpoke - Violet City</v>
      </c>
      <c r="AY9" s="30">
        <f>VLOOKUP(BD9, Rankings!$A$2:$AN$161, 40, FALSE)</f>
        <v>99</v>
      </c>
      <c r="AZ9" s="32">
        <f ca="1">VLOOKUP(BD9, Rankings!$A$2:$I$161, 6, FALSE)</f>
        <v>2</v>
      </c>
      <c r="BA9" s="32">
        <f ca="1">VLOOKUP(BD9, Rankings!$A$2:$I$161, 7, FALSE)</f>
        <v>3</v>
      </c>
      <c r="BB9" s="3">
        <f ca="1">VLOOKUP($BD9,Calcs!$A$3:'Calcs'!$ANA$180,122,FALSE)</f>
        <v>8</v>
      </c>
      <c r="BC9" s="80">
        <f>IF(VLOOKUP(BD9, Calcs!$A$3:$ANO$180, 783, FALSE)&gt;10, 10, VLOOKUP(BD9, Calcs!$A$3:$ANO$180, 783, FALSE))*10</f>
        <v>55.695601262577284</v>
      </c>
      <c r="BD9" s="31">
        <v>135</v>
      </c>
      <c r="BG9" s="33" t="str">
        <f>CONCATENATE(VLOOKUP($BM9, Calcs!$A$3:$D$180, 4, FALSE), " - ", VLOOKUP($BM9, Calcs!$A$3:$D$180, 2, FALSE))</f>
        <v>Northwest - Rustboro City</v>
      </c>
      <c r="BH9" s="30">
        <f>VLOOKUP(BM9, Rankings!$A$2:$AN$161, 40, FALSE)</f>
        <v>90</v>
      </c>
      <c r="BI9" s="32">
        <f ca="1">VLOOKUP(BM9, Rankings!$A$2:$I$161, 6, FALSE)</f>
        <v>2</v>
      </c>
      <c r="BJ9" s="32">
        <f ca="1">VLOOKUP(BM9, Rankings!$A$2:$I$161, 7, FALSE)</f>
        <v>3</v>
      </c>
      <c r="BK9" s="3">
        <f ca="1">VLOOKUP($BM9,Calcs!$A$3:'Calcs'!$ANA$180,122,FALSE)</f>
        <v>7</v>
      </c>
      <c r="BL9" s="80">
        <f>IF(VLOOKUP(BM9, Calcs!$A$3:$ANO$180, 783, FALSE)&gt;10, 10, VLOOKUP(BM9, Calcs!$A$3:$ANO$180, 783, FALSE))*10</f>
        <v>68.716810170437924</v>
      </c>
      <c r="BM9" s="31">
        <v>23</v>
      </c>
      <c r="BP9" s="33" t="str">
        <f>CONCATENATE(VLOOKUP($BV9, Calcs!$A$3:$D$180, 4, FALSE), " - ", VLOOKUP($BV9, Calcs!$A$3:$D$180, 2, FALSE))</f>
        <v>Marsh - Oreburgh City</v>
      </c>
      <c r="BQ9" s="30">
        <f>VLOOKUP(BV9, Rankings!$A$2:$AN$161, 40, FALSE)</f>
        <v>93</v>
      </c>
      <c r="BR9" s="32">
        <f ca="1">VLOOKUP(BV9, Rankings!$A$2:$I$161, 6, FALSE)</f>
        <v>2</v>
      </c>
      <c r="BS9" s="32">
        <f ca="1">VLOOKUP(BV9, Rankings!$A$2:$I$161, 7, FALSE)</f>
        <v>3</v>
      </c>
      <c r="BT9" s="3">
        <f ca="1">VLOOKUP($BV9,Calcs!$A$3:'Calcs'!$ANA$180,122,FALSE)</f>
        <v>7</v>
      </c>
      <c r="BU9" s="80">
        <f>IF(VLOOKUP(BV9, Calcs!$A$3:$ANO$180, 783, FALSE)&gt;10, 10, VLOOKUP(BV9, Calcs!$A$3:$ANO$180, 783, FALSE))*10</f>
        <v>67.911707385398586</v>
      </c>
      <c r="BV9" s="31">
        <v>39</v>
      </c>
      <c r="BY9" s="33" t="str">
        <f>CONCATENATE(VLOOKUP($CE9, Calcs!$A$3:$D$180, 4, FALSE), " - ", VLOOKUP($CE9, Calcs!$A$3:$D$180, 2, FALSE))</f>
        <v>Midwest - Nimbasa City</v>
      </c>
      <c r="BZ9" s="30">
        <f>VLOOKUP(CE9, Rankings!$A$2:$AN$161, 40, FALSE)</f>
        <v>5</v>
      </c>
      <c r="CA9" s="32">
        <f ca="1">VLOOKUP(CE9, Rankings!$A$2:$I$161, 6, FALSE)</f>
        <v>5</v>
      </c>
      <c r="CB9" s="32">
        <f ca="1">VLOOKUP(CE9, Rankings!$A$2:$I$161, 7, FALSE)</f>
        <v>0</v>
      </c>
      <c r="CC9" s="3">
        <f ca="1">VLOOKUP($CE9,Calcs!$A$3:'Calcs'!$ANA$180,122,FALSE)</f>
        <v>17</v>
      </c>
      <c r="CD9" s="80">
        <f>IF(VLOOKUP(CE9, Calcs!$A$3:$ANO$180, 783, FALSE)&gt;10, 10, VLOOKUP(CE9, Calcs!$A$3:$ANO$180, 783, FALSE))*10</f>
        <v>83.198557679805972</v>
      </c>
      <c r="CE9" s="31">
        <v>55</v>
      </c>
    </row>
    <row r="10" spans="2:84" x14ac:dyDescent="0.2">
      <c r="B10" s="171">
        <v>8</v>
      </c>
      <c r="C10" s="33"/>
      <c r="D10" s="30"/>
      <c r="E10" s="30"/>
      <c r="F10" s="32"/>
      <c r="G10" s="142"/>
      <c r="H10" s="80"/>
      <c r="I10" s="171">
        <v>8</v>
      </c>
      <c r="J10" s="33"/>
      <c r="K10" s="30"/>
      <c r="L10" s="30"/>
      <c r="M10" s="32"/>
      <c r="N10" s="142"/>
      <c r="O10" s="80"/>
      <c r="P10" s="171">
        <v>8</v>
      </c>
      <c r="Q10" s="33"/>
      <c r="R10" s="30"/>
      <c r="S10" s="30"/>
      <c r="T10" s="32"/>
      <c r="U10" s="142"/>
      <c r="V10" s="80"/>
      <c r="W10" s="171">
        <v>8</v>
      </c>
      <c r="X10" s="33"/>
      <c r="Y10" s="30"/>
      <c r="Z10" s="30"/>
      <c r="AA10" s="32"/>
      <c r="AB10" s="142"/>
      <c r="AC10" s="80"/>
      <c r="AD10" s="171">
        <v>8</v>
      </c>
      <c r="AE10" s="33"/>
      <c r="AF10" s="30"/>
      <c r="AG10" s="30"/>
      <c r="AH10" s="32"/>
      <c r="AI10" s="142"/>
      <c r="AJ10" s="80"/>
      <c r="AN10" s="33" t="str">
        <f>CONCATENATE(VLOOKUP($AT10, Calcs!$A$3:$D$180, 4, FALSE), " - ", VLOOKUP($AT10, Calcs!$A$3:$D$180, 2, FALSE))</f>
        <v>Forest - Victory Road</v>
      </c>
      <c r="AO10" s="30">
        <f>VLOOKUP(AT10, Rankings!$A$2:$AN$161, 40, FALSE)</f>
        <v>18</v>
      </c>
      <c r="AP10" s="32">
        <f ca="1">VLOOKUP(AT10, Rankings!$A$2:$I$161, 6, FALSE)</f>
        <v>4</v>
      </c>
      <c r="AQ10" s="32">
        <f ca="1">VLOOKUP(AT10, Rankings!$A$2:$I$161, 7, FALSE)</f>
        <v>1</v>
      </c>
      <c r="AR10" s="3">
        <f ca="1">VLOOKUP($AT10,Calcs!$A$3:'Calcs'!$ANA$180,122,FALSE)</f>
        <v>14</v>
      </c>
      <c r="AS10" s="80">
        <f>IF(VLOOKUP(AT10, Calcs!$A$3:$ANO$180, 783, FALSE)&gt;10, 10, VLOOKUP(AT10, Calcs!$A$3:$ANO$180, 783, FALSE))*10</f>
        <v>100</v>
      </c>
      <c r="AT10" s="31">
        <v>8</v>
      </c>
      <c r="AX10" s="33" t="str">
        <f>CONCATENATE(VLOOKUP($BD10, Calcs!$A$3:$D$180, 4, FALSE), " - ", VLOOKUP($BD10, Calcs!$A$3:$D$180, 2, FALSE))</f>
        <v>Slowpoke - Ruins of Alph</v>
      </c>
      <c r="AY10" s="30">
        <f>VLOOKUP(BD10, Rankings!$A$2:$AN$161, 40, FALSE)</f>
        <v>7</v>
      </c>
      <c r="AZ10" s="32">
        <f ca="1">VLOOKUP(BD10, Rankings!$A$2:$I$161, 6, FALSE)</f>
        <v>5</v>
      </c>
      <c r="BA10" s="32">
        <f ca="1">VLOOKUP(BD10, Rankings!$A$2:$I$161, 7, FALSE)</f>
        <v>0</v>
      </c>
      <c r="BB10" s="3">
        <f ca="1">VLOOKUP($BD10,Calcs!$A$3:'Calcs'!$ANA$180,122,FALSE)</f>
        <v>16</v>
      </c>
      <c r="BC10" s="80">
        <f>IF(VLOOKUP(BD10, Calcs!$A$3:$ANO$180, 783, FALSE)&gt;10, 10, VLOOKUP(BD10, Calcs!$A$3:$ANO$180, 783, FALSE))*10</f>
        <v>100</v>
      </c>
      <c r="BD10" s="31">
        <v>136</v>
      </c>
      <c r="BG10" s="33" t="str">
        <f>CONCATENATE(VLOOKUP($BM10, Calcs!$A$3:$D$180, 4, FALSE), " - ", VLOOKUP($BM10, Calcs!$A$3:$D$180, 2, FALSE))</f>
        <v>Northwest - Verdanturf Town</v>
      </c>
      <c r="BH10" s="30">
        <f>VLOOKUP(BM10, Rankings!$A$2:$AN$161, 40, FALSE)</f>
        <v>127</v>
      </c>
      <c r="BI10" s="32">
        <f ca="1">VLOOKUP(BM10, Rankings!$A$2:$I$161, 6, FALSE)</f>
        <v>1</v>
      </c>
      <c r="BJ10" s="32">
        <f ca="1">VLOOKUP(BM10, Rankings!$A$2:$I$161, 7, FALSE)</f>
        <v>4</v>
      </c>
      <c r="BK10" s="3">
        <f ca="1">VLOOKUP($BM10,Calcs!$A$3:'Calcs'!$ANA$180,122,FALSE)</f>
        <v>3</v>
      </c>
      <c r="BL10" s="80">
        <f>IF(VLOOKUP(BM10, Calcs!$A$3:$ANO$180, 783, FALSE)&gt;10, 10, VLOOKUP(BM10, Calcs!$A$3:$ANO$180, 783, FALSE))*10</f>
        <v>52.153619241621186</v>
      </c>
      <c r="BM10" s="31">
        <v>24</v>
      </c>
      <c r="BP10" s="33" t="str">
        <f>CONCATENATE(VLOOKUP($BV10, Calcs!$A$3:$D$180, 4, FALSE), " - ", VLOOKUP($BV10, Calcs!$A$3:$D$180, 2, FALSE))</f>
        <v>Coronet - Snowpoint City</v>
      </c>
      <c r="BQ10" s="30">
        <f>VLOOKUP(BV10, Rankings!$A$2:$AN$161, 40, FALSE)</f>
        <v>2</v>
      </c>
      <c r="BR10" s="32">
        <f ca="1">VLOOKUP(BV10, Rankings!$A$2:$I$161, 6, FALSE)</f>
        <v>5</v>
      </c>
      <c r="BS10" s="32">
        <f ca="1">VLOOKUP(BV10, Rankings!$A$2:$I$161, 7, FALSE)</f>
        <v>0</v>
      </c>
      <c r="BT10" s="3">
        <f ca="1">VLOOKUP($BV10,Calcs!$A$3:'Calcs'!$ANA$180,122,FALSE)</f>
        <v>17</v>
      </c>
      <c r="BU10" s="80">
        <f>IF(VLOOKUP(BV10, Calcs!$A$3:$ANO$180, 783, FALSE)&gt;10, 10, VLOOKUP(BV10, Calcs!$A$3:$ANO$180, 783, FALSE))*10</f>
        <v>87.761039191659535</v>
      </c>
      <c r="BV10" s="31">
        <v>40</v>
      </c>
      <c r="BY10" s="33" t="str">
        <f>CONCATENATE(VLOOKUP($CE10, Calcs!$A$3:$D$180, 4, FALSE), " - ", VLOOKUP($CE10, Calcs!$A$3:$D$180, 2, FALSE))</f>
        <v>Midwest - Virbank City</v>
      </c>
      <c r="BZ10" s="30">
        <f>VLOOKUP(CE10, Rankings!$A$2:$AN$161, 40, FALSE)</f>
        <v>13</v>
      </c>
      <c r="CA10" s="32">
        <f ca="1">VLOOKUP(CE10, Rankings!$A$2:$I$161, 6, FALSE)</f>
        <v>4</v>
      </c>
      <c r="CB10" s="32">
        <f ca="1">VLOOKUP(CE10, Rankings!$A$2:$I$161, 7, FALSE)</f>
        <v>1</v>
      </c>
      <c r="CC10" s="3">
        <f ca="1">VLOOKUP($CE10,Calcs!$A$3:'Calcs'!$ANA$180,122,FALSE)</f>
        <v>13</v>
      </c>
      <c r="CD10" s="80">
        <f>IF(VLOOKUP(CE10, Calcs!$A$3:$ANO$180, 783, FALSE)&gt;10, 10, VLOOKUP(CE10, Calcs!$A$3:$ANO$180, 783, FALSE))*10</f>
        <v>90.410176418365637</v>
      </c>
      <c r="CE10" s="31">
        <v>56</v>
      </c>
    </row>
    <row r="11" spans="2:84" x14ac:dyDescent="0.2">
      <c r="B11" s="9">
        <v>9</v>
      </c>
      <c r="C11" s="33"/>
      <c r="D11" s="30"/>
      <c r="E11" s="30"/>
      <c r="F11" s="32"/>
      <c r="G11" s="142"/>
      <c r="H11" s="80"/>
      <c r="I11" s="9">
        <v>9</v>
      </c>
      <c r="J11" s="33"/>
      <c r="K11" s="30"/>
      <c r="L11" s="30"/>
      <c r="M11" s="32"/>
      <c r="N11" s="142"/>
      <c r="O11" s="80"/>
      <c r="P11" s="9">
        <v>9</v>
      </c>
      <c r="Q11" s="33"/>
      <c r="R11" s="30"/>
      <c r="S11" s="30"/>
      <c r="T11" s="32"/>
      <c r="U11" s="142"/>
      <c r="V11" s="80"/>
      <c r="W11" s="9">
        <v>9</v>
      </c>
      <c r="X11" s="33"/>
      <c r="Y11" s="30"/>
      <c r="Z11" s="30"/>
      <c r="AA11" s="32"/>
      <c r="AB11" s="142"/>
      <c r="AC11" s="80"/>
      <c r="AD11" s="9">
        <v>9</v>
      </c>
      <c r="AE11" s="33"/>
      <c r="AF11" s="30"/>
      <c r="AG11" s="30"/>
      <c r="AH11" s="32"/>
      <c r="AI11" s="142"/>
      <c r="AJ11" s="80"/>
      <c r="AN11" s="33" t="str">
        <f>CONCATENATE(VLOOKUP($AT11, Calcs!$A$3:$D$180, 4, FALSE), " - ", VLOOKUP($AT11, Calcs!$A$3:$D$180, 2, FALSE))</f>
        <v>Metro - Celadon City</v>
      </c>
      <c r="AO11" s="30">
        <f>VLOOKUP(AT11, Rankings!$A$2:$AN$161, 40, FALSE)</f>
        <v>92</v>
      </c>
      <c r="AP11" s="32">
        <f ca="1">VLOOKUP(AT11, Rankings!$A$2:$I$161, 6, FALSE)</f>
        <v>3</v>
      </c>
      <c r="AQ11" s="32">
        <f ca="1">VLOOKUP(AT11, Rankings!$A$2:$I$161, 7, FALSE)</f>
        <v>2</v>
      </c>
      <c r="AR11" s="3">
        <f ca="1">VLOOKUP($AT11,Calcs!$A$3:'Calcs'!$ANA$180,122,FALSE)</f>
        <v>10</v>
      </c>
      <c r="AS11" s="80">
        <f>IF(VLOOKUP(AT11, Calcs!$A$3:$ANO$180, 783, FALSE)&gt;10, 10, VLOOKUP(AT11, Calcs!$A$3:$ANO$180, 783, FALSE))*10</f>
        <v>75.511588514611446</v>
      </c>
      <c r="AT11" s="31">
        <v>9</v>
      </c>
      <c r="AX11" s="33" t="str">
        <f>CONCATENATE(VLOOKUP($BD11, Calcs!$A$3:$D$180, 4, FALSE), " - ", VLOOKUP($BD11, Calcs!$A$3:$D$180, 2, FALSE))</f>
        <v>Dragon - Mahogany Town</v>
      </c>
      <c r="AY11" s="30">
        <f>VLOOKUP(BD11, Rankings!$A$2:$AN$161, 40, FALSE)</f>
        <v>129</v>
      </c>
      <c r="AZ11" s="32">
        <f ca="1">VLOOKUP(BD11, Rankings!$A$2:$I$161, 6, FALSE)</f>
        <v>2</v>
      </c>
      <c r="BA11" s="32">
        <f ca="1">VLOOKUP(BD11, Rankings!$A$2:$I$161, 7, FALSE)</f>
        <v>3</v>
      </c>
      <c r="BB11" s="3">
        <f ca="1">VLOOKUP($BD11,Calcs!$A$3:'Calcs'!$ANA$180,122,FALSE)</f>
        <v>7</v>
      </c>
      <c r="BC11" s="80">
        <f>IF(VLOOKUP(BD11, Calcs!$A$3:$ANO$180, 783, FALSE)&gt;10, 10, VLOOKUP(BD11, Calcs!$A$3:$ANO$180, 783, FALSE))*10</f>
        <v>69.267597042195717</v>
      </c>
      <c r="BD11" s="31">
        <v>137</v>
      </c>
      <c r="BG11" s="33" t="str">
        <f>CONCATENATE(VLOOKUP($BM11, Calcs!$A$3:$D$180, 4, FALSE), " - ", VLOOKUP($BM11, Calcs!$A$3:$D$180, 2, FALSE))</f>
        <v>Islands - Ever Grande City</v>
      </c>
      <c r="BH11" s="30">
        <f>VLOOKUP(BM11, Rankings!$A$2:$AN$161, 40, FALSE)</f>
        <v>104</v>
      </c>
      <c r="BI11" s="32">
        <f ca="1">VLOOKUP(BM11, Rankings!$A$2:$I$161, 6, FALSE)</f>
        <v>1</v>
      </c>
      <c r="BJ11" s="32">
        <f ca="1">VLOOKUP(BM11, Rankings!$A$2:$I$161, 7, FALSE)</f>
        <v>4</v>
      </c>
      <c r="BK11" s="3">
        <f ca="1">VLOOKUP($BM11,Calcs!$A$3:'Calcs'!$ANA$180,122,FALSE)</f>
        <v>4</v>
      </c>
      <c r="BL11" s="80">
        <f>IF(VLOOKUP(BM11, Calcs!$A$3:$ANO$180, 783, FALSE)&gt;10, 10, VLOOKUP(BM11, Calcs!$A$3:$ANO$180, 783, FALSE))*10</f>
        <v>58.617403559011379</v>
      </c>
      <c r="BM11" s="31">
        <v>25</v>
      </c>
      <c r="BP11" s="33" t="str">
        <f>CONCATENATE(VLOOKUP($BV11, Calcs!$A$3:$D$180, 4, FALSE), " - ", VLOOKUP($BV11, Calcs!$A$3:$D$180, 2, FALSE))</f>
        <v>Marsh - Mossui Town</v>
      </c>
      <c r="BQ11" s="30">
        <f>VLOOKUP(BV11, Rankings!$A$2:$AN$161, 40, FALSE)</f>
        <v>60</v>
      </c>
      <c r="BR11" s="32">
        <f ca="1">VLOOKUP(BV11, Rankings!$A$2:$I$161, 6, FALSE)</f>
        <v>4</v>
      </c>
      <c r="BS11" s="32">
        <f ca="1">VLOOKUP(BV11, Rankings!$A$2:$I$161, 7, FALSE)</f>
        <v>1</v>
      </c>
      <c r="BT11" s="3">
        <f ca="1">VLOOKUP($BV11,Calcs!$A$3:'Calcs'!$ANA$180,122,FALSE)</f>
        <v>13</v>
      </c>
      <c r="BU11" s="80">
        <f>IF(VLOOKUP(BV11, Calcs!$A$3:$ANO$180, 783, FALSE)&gt;10, 10, VLOOKUP(BV11, Calcs!$A$3:$ANO$180, 783, FALSE))*10</f>
        <v>87.817993600400598</v>
      </c>
      <c r="BV11" s="31">
        <v>41</v>
      </c>
      <c r="BY11" s="33" t="str">
        <f>CONCATENATE(VLOOKUP($CE11, Calcs!$A$3:$D$180, 4, FALSE), " - ", VLOOKUP($CE11, Calcs!$A$3:$D$180, 2, FALSE))</f>
        <v>Southeast - Accumula Town</v>
      </c>
      <c r="BZ11" s="30">
        <f>VLOOKUP(CE11, Rankings!$A$2:$AN$161, 40, FALSE)</f>
        <v>76</v>
      </c>
      <c r="CA11" s="32">
        <f ca="1">VLOOKUP(CE11, Rankings!$A$2:$I$161, 6, FALSE)</f>
        <v>1</v>
      </c>
      <c r="CB11" s="32">
        <f ca="1">VLOOKUP(CE11, Rankings!$A$2:$I$161, 7, FALSE)</f>
        <v>4</v>
      </c>
      <c r="CC11" s="3">
        <f ca="1">VLOOKUP($CE11,Calcs!$A$3:'Calcs'!$ANA$180,122,FALSE)</f>
        <v>5</v>
      </c>
      <c r="CD11" s="80">
        <f>IF(VLOOKUP(CE11, Calcs!$A$3:$ANO$180, 783, FALSE)&gt;10, 10, VLOOKUP(CE11, Calcs!$A$3:$ANO$180, 783, FALSE))*10</f>
        <v>45.321076774498643</v>
      </c>
      <c r="CE11" s="31">
        <v>57</v>
      </c>
    </row>
    <row r="12" spans="2:84" x14ac:dyDescent="0.2">
      <c r="B12" s="9">
        <v>10</v>
      </c>
      <c r="C12" s="33"/>
      <c r="D12" s="30"/>
      <c r="E12" s="30"/>
      <c r="F12" s="32"/>
      <c r="G12" s="142"/>
      <c r="H12" s="80"/>
      <c r="I12" s="9">
        <v>10</v>
      </c>
      <c r="J12" s="33"/>
      <c r="K12" s="30"/>
      <c r="L12" s="30"/>
      <c r="M12" s="32"/>
      <c r="N12" s="142"/>
      <c r="O12" s="80"/>
      <c r="P12" s="9">
        <v>10</v>
      </c>
      <c r="Q12" s="33"/>
      <c r="R12" s="30"/>
      <c r="S12" s="30"/>
      <c r="T12" s="32"/>
      <c r="U12" s="142"/>
      <c r="V12" s="80"/>
      <c r="W12" s="9">
        <v>10</v>
      </c>
      <c r="X12" s="33"/>
      <c r="Y12" s="30"/>
      <c r="Z12" s="30"/>
      <c r="AA12" s="32"/>
      <c r="AB12" s="142"/>
      <c r="AC12" s="80"/>
      <c r="AD12" s="9">
        <v>10</v>
      </c>
      <c r="AE12" s="33"/>
      <c r="AF12" s="30"/>
      <c r="AG12" s="30"/>
      <c r="AH12" s="32"/>
      <c r="AI12" s="142"/>
      <c r="AJ12" s="80"/>
      <c r="AN12" s="33" t="str">
        <f>CONCATENATE(VLOOKUP($AT12, Calcs!$A$3:$D$180, 4, FALSE), " - ", VLOOKUP($AT12, Calcs!$A$3:$D$180, 2, FALSE))</f>
        <v>Eastern - Cerulean City</v>
      </c>
      <c r="AO12" s="30">
        <f>VLOOKUP(AT12, Rankings!$A$2:$AN$161, 40, FALSE)</f>
        <v>144</v>
      </c>
      <c r="AP12" s="32">
        <f ca="1">VLOOKUP(AT12, Rankings!$A$2:$I$161, 6, FALSE)</f>
        <v>0</v>
      </c>
      <c r="AQ12" s="32">
        <f ca="1">VLOOKUP(AT12, Rankings!$A$2:$I$161, 7, FALSE)</f>
        <v>5</v>
      </c>
      <c r="AR12" s="3">
        <f ca="1">VLOOKUP($AT12,Calcs!$A$3:'Calcs'!$ANA$180,122,FALSE)</f>
        <v>1</v>
      </c>
      <c r="AS12" s="80">
        <f>IF(VLOOKUP(AT12, Calcs!$A$3:$ANO$180, 783, FALSE)&gt;10, 10, VLOOKUP(AT12, Calcs!$A$3:$ANO$180, 783, FALSE))*10</f>
        <v>57.008771254956898</v>
      </c>
      <c r="AT12" s="31">
        <v>10</v>
      </c>
      <c r="AX12" s="33" t="str">
        <f>CONCATENATE(VLOOKUP($BD12, Calcs!$A$3:$D$180, 4, FALSE), " - ", VLOOKUP($BD12, Calcs!$A$3:$D$180, 2, FALSE))</f>
        <v>Dragon - Lake of Rage</v>
      </c>
      <c r="AY12" s="30">
        <f>VLOOKUP(BD12, Rankings!$A$2:$AN$161, 40, FALSE)</f>
        <v>40</v>
      </c>
      <c r="AZ12" s="32">
        <f ca="1">VLOOKUP(BD12, Rankings!$A$2:$I$161, 6, FALSE)</f>
        <v>3</v>
      </c>
      <c r="BA12" s="32">
        <f ca="1">VLOOKUP(BD12, Rankings!$A$2:$I$161, 7, FALSE)</f>
        <v>2</v>
      </c>
      <c r="BB12" s="3">
        <f ca="1">VLOOKUP($BD12,Calcs!$A$3:'Calcs'!$ANA$180,122,FALSE)</f>
        <v>11</v>
      </c>
      <c r="BC12" s="80">
        <f>IF(VLOOKUP(BD12, Calcs!$A$3:$ANO$180, 783, FALSE)&gt;10, 10, VLOOKUP(BD12, Calcs!$A$3:$ANO$180, 783, FALSE))*10</f>
        <v>79.460682101275722</v>
      </c>
      <c r="BD12" s="31">
        <v>138</v>
      </c>
      <c r="BG12" s="33" t="str">
        <f>CONCATENATE(VLOOKUP($BM12, Calcs!$A$3:$D$180, 4, FALSE), " - ", VLOOKUP($BM12, Calcs!$A$3:$D$180, 2, FALSE))</f>
        <v>Islands - Mossdeep City</v>
      </c>
      <c r="BH12" s="30">
        <f>VLOOKUP(BM12, Rankings!$A$2:$AN$161, 40, FALSE)</f>
        <v>98</v>
      </c>
      <c r="BI12" s="32">
        <f ca="1">VLOOKUP(BM12, Rankings!$A$2:$I$161, 6, FALSE)</f>
        <v>1</v>
      </c>
      <c r="BJ12" s="32">
        <f ca="1">VLOOKUP(BM12, Rankings!$A$2:$I$161, 7, FALSE)</f>
        <v>4</v>
      </c>
      <c r="BK12" s="3">
        <f ca="1">VLOOKUP($BM12,Calcs!$A$3:'Calcs'!$ANA$180,122,FALSE)</f>
        <v>4</v>
      </c>
      <c r="BL12" s="80">
        <f>IF(VLOOKUP(BM12, Calcs!$A$3:$ANO$180, 783, FALSE)&gt;10, 10, VLOOKUP(BM12, Calcs!$A$3:$ANO$180, 783, FALSE))*10</f>
        <v>42.965102117881671</v>
      </c>
      <c r="BM12" s="31">
        <v>26</v>
      </c>
      <c r="BP12" s="33" t="str">
        <f>CONCATENATE(VLOOKUP($BV12, Calcs!$A$3:$D$180, 4, FALSE), " - ", VLOOKUP($BV12, Calcs!$A$3:$D$180, 2, FALSE))</f>
        <v>Coronet - Battle Zone</v>
      </c>
      <c r="BQ12" s="30">
        <f>VLOOKUP(BV12, Rankings!$A$2:$AN$161, 40, FALSE)</f>
        <v>138</v>
      </c>
      <c r="BR12" s="32">
        <f ca="1">VLOOKUP(BV12, Rankings!$A$2:$I$161, 6, FALSE)</f>
        <v>1</v>
      </c>
      <c r="BS12" s="32">
        <f ca="1">VLOOKUP(BV12, Rankings!$A$2:$I$161, 7, FALSE)</f>
        <v>4</v>
      </c>
      <c r="BT12" s="3">
        <f ca="1">VLOOKUP($BV12,Calcs!$A$3:'Calcs'!$ANA$180,122,FALSE)</f>
        <v>3</v>
      </c>
      <c r="BU12" s="80">
        <f>IF(VLOOKUP(BV12, Calcs!$A$3:$ANO$180, 783, FALSE)&gt;10, 10, VLOOKUP(BV12, Calcs!$A$3:$ANO$180, 783, FALSE))*10</f>
        <v>61.204574992397418</v>
      </c>
      <c r="BV12" s="31">
        <v>42</v>
      </c>
      <c r="BY12" s="33" t="str">
        <f>CONCATENATE(VLOOKUP($CE12, Calcs!$A$3:$D$180, 4, FALSE), " - ", VLOOKUP($CE12, Calcs!$A$3:$D$180, 2, FALSE))</f>
        <v>Southeast - Castelia City</v>
      </c>
      <c r="BZ12" s="30">
        <f>VLOOKUP(CE12, Rankings!$A$2:$AN$161, 40, FALSE)</f>
        <v>51</v>
      </c>
      <c r="CA12" s="32">
        <f ca="1">VLOOKUP(CE12, Rankings!$A$2:$I$161, 6, FALSE)</f>
        <v>4</v>
      </c>
      <c r="CB12" s="32">
        <f ca="1">VLOOKUP(CE12, Rankings!$A$2:$I$161, 7, FALSE)</f>
        <v>1</v>
      </c>
      <c r="CC12" s="3">
        <f ca="1">VLOOKUP($CE12,Calcs!$A$3:'Calcs'!$ANA$180,122,FALSE)</f>
        <v>12</v>
      </c>
      <c r="CD12" s="80">
        <f>IF(VLOOKUP(CE12, Calcs!$A$3:$ANO$180, 783, FALSE)&gt;10, 10, VLOOKUP(CE12, Calcs!$A$3:$ANO$180, 783, FALSE))*10</f>
        <v>82.692200357712096</v>
      </c>
      <c r="CE12" s="31">
        <v>58</v>
      </c>
    </row>
    <row r="13" spans="2:84" x14ac:dyDescent="0.2">
      <c r="B13" s="9">
        <v>11</v>
      </c>
      <c r="C13" s="33"/>
      <c r="D13" s="30"/>
      <c r="E13" s="30"/>
      <c r="F13" s="32"/>
      <c r="G13" s="142"/>
      <c r="H13" s="80"/>
      <c r="I13" s="9">
        <v>11</v>
      </c>
      <c r="J13" s="33"/>
      <c r="K13" s="30"/>
      <c r="L13" s="30"/>
      <c r="M13" s="32"/>
      <c r="N13" s="142"/>
      <c r="O13" s="80"/>
      <c r="P13" s="9">
        <v>11</v>
      </c>
      <c r="Q13" s="33"/>
      <c r="R13" s="30"/>
      <c r="S13" s="30"/>
      <c r="T13" s="32"/>
      <c r="U13" s="142"/>
      <c r="V13" s="80"/>
      <c r="W13" s="9">
        <v>11</v>
      </c>
      <c r="X13" s="33"/>
      <c r="Y13" s="30"/>
      <c r="Z13" s="30"/>
      <c r="AA13" s="32"/>
      <c r="AB13" s="142"/>
      <c r="AC13" s="80"/>
      <c r="AD13" s="9">
        <v>11</v>
      </c>
      <c r="AE13" s="33"/>
      <c r="AF13" s="30"/>
      <c r="AG13" s="30"/>
      <c r="AH13" s="32"/>
      <c r="AI13" s="142"/>
      <c r="AJ13" s="80"/>
      <c r="AN13" s="33" t="str">
        <f>CONCATENATE(VLOOKUP($AT13, Calcs!$A$3:$D$180, 4, FALSE), " - ", VLOOKUP($AT13, Calcs!$A$3:$D$180, 2, FALSE))</f>
        <v>Metro - Saffron City</v>
      </c>
      <c r="AO13" s="30">
        <f>VLOOKUP(AT13, Rankings!$A$2:$AN$161, 40, FALSE)</f>
        <v>95</v>
      </c>
      <c r="AP13" s="32">
        <f ca="1">VLOOKUP(AT13, Rankings!$A$2:$I$161, 6, FALSE)</f>
        <v>2</v>
      </c>
      <c r="AQ13" s="32">
        <f ca="1">VLOOKUP(AT13, Rankings!$A$2:$I$161, 7, FALSE)</f>
        <v>3</v>
      </c>
      <c r="AR13" s="3">
        <f ca="1">VLOOKUP($AT13,Calcs!$A$3:'Calcs'!$ANA$180,122,FALSE)</f>
        <v>9</v>
      </c>
      <c r="AS13" s="80">
        <f>IF(VLOOKUP(AT13, Calcs!$A$3:$ANO$180, 783, FALSE)&gt;10, 10, VLOOKUP(AT13, Calcs!$A$3:$ANO$180, 783, FALSE))*10</f>
        <v>65.817930687617334</v>
      </c>
      <c r="AT13" s="31">
        <v>11</v>
      </c>
      <c r="AX13" s="33" t="str">
        <f>CONCATENATE(VLOOKUP($BD13, Calcs!$A$3:$D$180, 4, FALSE), " - ", VLOOKUP($BD13, Calcs!$A$3:$D$180, 2, FALSE))</f>
        <v>Dragon - Ecruteak City</v>
      </c>
      <c r="AY13" s="30">
        <f>VLOOKUP(BD13, Rankings!$A$2:$AN$161, 40, FALSE)</f>
        <v>155</v>
      </c>
      <c r="AZ13" s="32">
        <f ca="1">VLOOKUP(BD13, Rankings!$A$2:$I$161, 6, FALSE)</f>
        <v>0</v>
      </c>
      <c r="BA13" s="32">
        <f ca="1">VLOOKUP(BD13, Rankings!$A$2:$I$161, 7, FALSE)</f>
        <v>5</v>
      </c>
      <c r="BB13" s="3">
        <f ca="1">VLOOKUP($BD13,Calcs!$A$3:'Calcs'!$ANA$180,122,FALSE)</f>
        <v>0</v>
      </c>
      <c r="BC13" s="80">
        <f>IF(VLOOKUP(BD13, Calcs!$A$3:$ANO$180, 783, FALSE)&gt;10, 10, VLOOKUP(BD13, Calcs!$A$3:$ANO$180, 783, FALSE))*10</f>
        <v>46.151923036857305</v>
      </c>
      <c r="BD13" s="31">
        <v>139</v>
      </c>
      <c r="BG13" s="33" t="str">
        <f>CONCATENATE(VLOOKUP($BM13, Calcs!$A$3:$D$180, 4, FALSE), " - ", VLOOKUP($BM13, Calcs!$A$3:$D$180, 2, FALSE))</f>
        <v>Islands - Pacifidlog Town</v>
      </c>
      <c r="BH13" s="30">
        <f>VLOOKUP(BM13, Rankings!$A$2:$AN$161, 40, FALSE)</f>
        <v>105</v>
      </c>
      <c r="BI13" s="32">
        <f ca="1">VLOOKUP(BM13, Rankings!$A$2:$I$161, 6, FALSE)</f>
        <v>2</v>
      </c>
      <c r="BJ13" s="32">
        <f ca="1">VLOOKUP(BM13, Rankings!$A$2:$I$161, 7, FALSE)</f>
        <v>3</v>
      </c>
      <c r="BK13" s="3">
        <f ca="1">VLOOKUP($BM13,Calcs!$A$3:'Calcs'!$ANA$180,122,FALSE)</f>
        <v>7</v>
      </c>
      <c r="BL13" s="80">
        <f>IF(VLOOKUP(BM13, Calcs!$A$3:$ANO$180, 783, FALSE)&gt;10, 10, VLOOKUP(BM13, Calcs!$A$3:$ANO$180, 783, FALSE))*10</f>
        <v>67.007462271003817</v>
      </c>
      <c r="BM13" s="31">
        <v>27</v>
      </c>
      <c r="BP13" s="33" t="str">
        <f>CONCATENATE(VLOOKUP($BV13, Calcs!$A$3:$D$180, 4, FALSE), " - ", VLOOKUP($BV13, Calcs!$A$3:$D$180, 2, FALSE))</f>
        <v>Valour - Sunyshore City</v>
      </c>
      <c r="BQ13" s="30">
        <f>VLOOKUP(BV13, Rankings!$A$2:$AN$161, 40, FALSE)</f>
        <v>68</v>
      </c>
      <c r="BR13" s="32">
        <f ca="1">VLOOKUP(BV13, Rankings!$A$2:$I$161, 6, FALSE)</f>
        <v>1</v>
      </c>
      <c r="BS13" s="32">
        <f ca="1">VLOOKUP(BV13, Rankings!$A$2:$I$161, 7, FALSE)</f>
        <v>4</v>
      </c>
      <c r="BT13" s="3">
        <f ca="1">VLOOKUP($BV13,Calcs!$A$3:'Calcs'!$ANA$180,122,FALSE)</f>
        <v>6</v>
      </c>
      <c r="BU13" s="80">
        <f>IF(VLOOKUP(BV13, Calcs!$A$3:$ANO$180, 783, FALSE)&gt;10, 10, VLOOKUP(BV13, Calcs!$A$3:$ANO$180, 783, FALSE))*10</f>
        <v>54.954526656136345</v>
      </c>
      <c r="BV13" s="31">
        <v>43</v>
      </c>
      <c r="BY13" s="33" t="str">
        <f>CONCATENATE(VLOOKUP($CE13, Calcs!$A$3:$D$180, 4, FALSE), " - ", VLOOKUP($CE13, Calcs!$A$3:$D$180, 2, FALSE))</f>
        <v>Southeast - Nacrene City</v>
      </c>
      <c r="BZ13" s="30">
        <f>VLOOKUP(CE13, Rankings!$A$2:$AN$161, 40, FALSE)</f>
        <v>80</v>
      </c>
      <c r="CA13" s="32">
        <f ca="1">VLOOKUP(CE13, Rankings!$A$2:$I$161, 6, FALSE)</f>
        <v>4</v>
      </c>
      <c r="CB13" s="32">
        <f ca="1">VLOOKUP(CE13, Rankings!$A$2:$I$161, 7, FALSE)</f>
        <v>1</v>
      </c>
      <c r="CC13" s="3">
        <f ca="1">VLOOKUP($CE13,Calcs!$A$3:'Calcs'!$ANA$180,122,FALSE)</f>
        <v>11</v>
      </c>
      <c r="CD13" s="80">
        <f>IF(VLOOKUP(CE13, Calcs!$A$3:$ANO$180, 783, FALSE)&gt;10, 10, VLOOKUP(CE13, Calcs!$A$3:$ANO$180, 783, FALSE))*10</f>
        <v>82.885463140408405</v>
      </c>
      <c r="CE13" s="31">
        <v>59</v>
      </c>
    </row>
    <row r="14" spans="2:84" x14ac:dyDescent="0.2">
      <c r="B14" s="9">
        <v>12</v>
      </c>
      <c r="C14" s="33"/>
      <c r="D14" s="30"/>
      <c r="E14" s="30"/>
      <c r="F14" s="32"/>
      <c r="G14" s="142"/>
      <c r="H14" s="80"/>
      <c r="I14" s="9">
        <v>12</v>
      </c>
      <c r="J14" s="33"/>
      <c r="K14" s="30"/>
      <c r="L14" s="30"/>
      <c r="M14" s="32"/>
      <c r="N14" s="142"/>
      <c r="O14" s="80"/>
      <c r="P14" s="9">
        <v>12</v>
      </c>
      <c r="Q14" s="33"/>
      <c r="R14" s="30"/>
      <c r="S14" s="30"/>
      <c r="T14" s="32"/>
      <c r="U14" s="142"/>
      <c r="V14" s="80"/>
      <c r="W14" s="9">
        <v>12</v>
      </c>
      <c r="X14" s="33"/>
      <c r="Y14" s="30"/>
      <c r="Z14" s="30"/>
      <c r="AA14" s="32"/>
      <c r="AB14" s="142"/>
      <c r="AC14" s="80"/>
      <c r="AD14" s="9">
        <v>12</v>
      </c>
      <c r="AE14" s="33"/>
      <c r="AF14" s="30"/>
      <c r="AG14" s="30"/>
      <c r="AH14" s="32"/>
      <c r="AI14" s="142"/>
      <c r="AJ14" s="80"/>
      <c r="AN14" s="33" t="str">
        <f>CONCATENATE(VLOOKUP($AT14, Calcs!$A$3:$D$180, 4, FALSE), " - ", VLOOKUP($AT14, Calcs!$A$3:$D$180, 2, FALSE))</f>
        <v>Eastern - Vermilion City</v>
      </c>
      <c r="AO14" s="30">
        <f>VLOOKUP(AT14, Rankings!$A$2:$AN$161, 40, FALSE)</f>
        <v>52</v>
      </c>
      <c r="AP14" s="32">
        <f ca="1">VLOOKUP(AT14, Rankings!$A$2:$I$161, 6, FALSE)</f>
        <v>3</v>
      </c>
      <c r="AQ14" s="32">
        <f ca="1">VLOOKUP(AT14, Rankings!$A$2:$I$161, 7, FALSE)</f>
        <v>2</v>
      </c>
      <c r="AR14" s="3">
        <f ca="1">VLOOKUP($AT14,Calcs!$A$3:'Calcs'!$ANA$180,122,FALSE)</f>
        <v>10</v>
      </c>
      <c r="AS14" s="80">
        <f>IF(VLOOKUP(AT14, Calcs!$A$3:$ANO$180, 783, FALSE)&gt;10, 10, VLOOKUP(AT14, Calcs!$A$3:$ANO$180, 783, FALSE))*10</f>
        <v>77.549983881365179</v>
      </c>
      <c r="AT14" s="31">
        <v>12</v>
      </c>
      <c r="AX14" s="33" t="str">
        <f>CONCATENATE(VLOOKUP($BD14, Calcs!$A$3:$D$180, 4, FALSE), " - ", VLOOKUP($BD14, Calcs!$A$3:$D$180, 2, FALSE))</f>
        <v>Dragon - Mount Mortar</v>
      </c>
      <c r="AY14" s="30">
        <f>VLOOKUP(BD14, Rankings!$A$2:$AN$161, 40, FALSE)</f>
        <v>134</v>
      </c>
      <c r="AZ14" s="32">
        <f ca="1">VLOOKUP(BD14, Rankings!$A$2:$I$161, 6, FALSE)</f>
        <v>0</v>
      </c>
      <c r="BA14" s="32">
        <f ca="1">VLOOKUP(BD14, Rankings!$A$2:$I$161, 7, FALSE)</f>
        <v>5</v>
      </c>
      <c r="BB14" s="3">
        <f ca="1">VLOOKUP($BD14,Calcs!$A$3:'Calcs'!$ANA$180,122,FALSE)</f>
        <v>1</v>
      </c>
      <c r="BC14" s="80">
        <f>IF(VLOOKUP(BD14, Calcs!$A$3:$ANO$180, 783, FALSE)&gt;10, 10, VLOOKUP(BD14, Calcs!$A$3:$ANO$180, 783, FALSE))*10</f>
        <v>48.435524153249347</v>
      </c>
      <c r="BD14" s="31">
        <v>140</v>
      </c>
      <c r="BG14" s="33" t="str">
        <f>CONCATENATE(VLOOKUP($BM14, Calcs!$A$3:$D$180, 4, FALSE), " - ", VLOOKUP($BM14, Calcs!$A$3:$D$180, 2, FALSE))</f>
        <v>Islands - Sootopolis City</v>
      </c>
      <c r="BH14" s="30">
        <f>VLOOKUP(BM14, Rankings!$A$2:$AN$161, 40, FALSE)</f>
        <v>27</v>
      </c>
      <c r="BI14" s="32">
        <f ca="1">VLOOKUP(BM14, Rankings!$A$2:$I$161, 6, FALSE)</f>
        <v>4</v>
      </c>
      <c r="BJ14" s="32">
        <f ca="1">VLOOKUP(BM14, Rankings!$A$2:$I$161, 7, FALSE)</f>
        <v>1</v>
      </c>
      <c r="BK14" s="3">
        <f ca="1">VLOOKUP($BM14,Calcs!$A$3:'Calcs'!$ANA$180,122,FALSE)</f>
        <v>14</v>
      </c>
      <c r="BL14" s="80">
        <f>IF(VLOOKUP(BM14, Calcs!$A$3:$ANO$180, 783, FALSE)&gt;10, 10, VLOOKUP(BM14, Calcs!$A$3:$ANO$180, 783, FALSE))*10</f>
        <v>86.232244549240406</v>
      </c>
      <c r="BM14" s="31">
        <v>28</v>
      </c>
      <c r="BP14" s="33" t="str">
        <f>CONCATENATE(VLOOKUP($BV14, Calcs!$A$3:$D$180, 4, FALSE), " - ", VLOOKUP($BV14, Calcs!$A$3:$D$180, 2, FALSE))</f>
        <v>Valour - Veilstone City</v>
      </c>
      <c r="BQ14" s="30">
        <f>VLOOKUP(BV14, Rankings!$A$2:$AN$161, 40, FALSE)</f>
        <v>69</v>
      </c>
      <c r="BR14" s="32">
        <f ca="1">VLOOKUP(BV14, Rankings!$A$2:$I$161, 6, FALSE)</f>
        <v>1</v>
      </c>
      <c r="BS14" s="32">
        <f ca="1">VLOOKUP(BV14, Rankings!$A$2:$I$161, 7, FALSE)</f>
        <v>4</v>
      </c>
      <c r="BT14" s="3">
        <f ca="1">VLOOKUP($BV14,Calcs!$A$3:'Calcs'!$ANA$180,122,FALSE)</f>
        <v>4</v>
      </c>
      <c r="BU14" s="80">
        <f>IF(VLOOKUP(BV14, Calcs!$A$3:$ANO$180, 783, FALSE)&gt;10, 10, VLOOKUP(BV14, Calcs!$A$3:$ANO$180, 783, FALSE))*10</f>
        <v>62.960304954788775</v>
      </c>
      <c r="BV14" s="31">
        <v>44</v>
      </c>
      <c r="BY14" s="33" t="str">
        <f>CONCATENATE(VLOOKUP($CE14, Calcs!$A$3:$D$180, 4, FALSE), " - ", VLOOKUP($CE14, Calcs!$A$3:$D$180, 2, FALSE))</f>
        <v>Southeast - Striaton City</v>
      </c>
      <c r="BZ14" s="30">
        <f>VLOOKUP(CE14, Rankings!$A$2:$AN$161, 40, FALSE)</f>
        <v>75</v>
      </c>
      <c r="CA14" s="32">
        <f ca="1">VLOOKUP(CE14, Rankings!$A$2:$I$161, 6, FALSE)</f>
        <v>2</v>
      </c>
      <c r="CB14" s="32">
        <f ca="1">VLOOKUP(CE14, Rankings!$A$2:$I$161, 7, FALSE)</f>
        <v>3</v>
      </c>
      <c r="CC14" s="3">
        <f ca="1">VLOOKUP($CE14,Calcs!$A$3:'Calcs'!$ANA$180,122,FALSE)</f>
        <v>6</v>
      </c>
      <c r="CD14" s="80">
        <f>IF(VLOOKUP(CE14, Calcs!$A$3:$ANO$180, 783, FALSE)&gt;10, 10, VLOOKUP(CE14, Calcs!$A$3:$ANO$180, 783, FALSE))*10</f>
        <v>62.401923047290779</v>
      </c>
      <c r="CE14" s="31">
        <v>60</v>
      </c>
    </row>
    <row r="15" spans="2:84" x14ac:dyDescent="0.2">
      <c r="B15" s="9">
        <v>13</v>
      </c>
      <c r="C15" s="33"/>
      <c r="D15" s="30"/>
      <c r="E15" s="30"/>
      <c r="F15" s="32"/>
      <c r="G15" s="142"/>
      <c r="H15" s="80"/>
      <c r="I15" s="9">
        <v>13</v>
      </c>
      <c r="J15" s="33"/>
      <c r="K15" s="30"/>
      <c r="L15" s="30"/>
      <c r="M15" s="32"/>
      <c r="N15" s="142"/>
      <c r="O15" s="80"/>
      <c r="P15" s="9">
        <v>13</v>
      </c>
      <c r="Q15" s="33"/>
      <c r="R15" s="30"/>
      <c r="S15" s="30"/>
      <c r="T15" s="32"/>
      <c r="U15" s="142"/>
      <c r="V15" s="80"/>
      <c r="W15" s="9">
        <v>13</v>
      </c>
      <c r="X15" s="33"/>
      <c r="Y15" s="30"/>
      <c r="Z15" s="30"/>
      <c r="AA15" s="32"/>
      <c r="AB15" s="142"/>
      <c r="AC15" s="80"/>
      <c r="AD15" s="9">
        <v>13</v>
      </c>
      <c r="AE15" s="33"/>
      <c r="AF15" s="30"/>
      <c r="AG15" s="30"/>
      <c r="AH15" s="32"/>
      <c r="AI15" s="142"/>
      <c r="AJ15" s="80"/>
      <c r="AN15" s="33" t="str">
        <f>CONCATENATE(VLOOKUP($AT15, Calcs!$A$3:$D$180, 4, FALSE), " - ", VLOOKUP($AT15, Calcs!$A$3:$D$180, 2, FALSE))</f>
        <v>Seagallop - Cinnabar Island</v>
      </c>
      <c r="AO15" s="30">
        <f>VLOOKUP(AT15, Rankings!$A$2:$AN$161, 40, FALSE)</f>
        <v>56</v>
      </c>
      <c r="AP15" s="32">
        <f ca="1">VLOOKUP(AT15, Rankings!$A$2:$I$161, 6, FALSE)</f>
        <v>4</v>
      </c>
      <c r="AQ15" s="32">
        <f ca="1">VLOOKUP(AT15, Rankings!$A$2:$I$161, 7, FALSE)</f>
        <v>1</v>
      </c>
      <c r="AR15" s="3">
        <f ca="1">VLOOKUP($AT15,Calcs!$A$3:'Calcs'!$ANA$180,122,FALSE)</f>
        <v>13</v>
      </c>
      <c r="AS15" s="80">
        <f>IF(VLOOKUP(AT15, Calcs!$A$3:$ANO$180, 783, FALSE)&gt;10, 10, VLOOKUP(AT15, Calcs!$A$3:$ANO$180, 783, FALSE))*10</f>
        <v>87.281154896117172</v>
      </c>
      <c r="AT15" s="31">
        <v>13</v>
      </c>
      <c r="AX15" s="33" t="str">
        <f>CONCATENATE(VLOOKUP($BD15, Calcs!$A$3:$D$180, 4, FALSE), " - ", VLOOKUP($BD15, Calcs!$A$3:$D$180, 2, FALSE))</f>
        <v>Tohjo - New Bark Town</v>
      </c>
      <c r="AY15" s="30">
        <f>VLOOKUP(BD15, Rankings!$A$2:$AN$161, 40, FALSE)</f>
        <v>113</v>
      </c>
      <c r="AZ15" s="32">
        <f ca="1">VLOOKUP(BD15, Rankings!$A$2:$I$161, 6, FALSE)</f>
        <v>2</v>
      </c>
      <c r="BA15" s="32">
        <f ca="1">VLOOKUP(BD15, Rankings!$A$2:$I$161, 7, FALSE)</f>
        <v>3</v>
      </c>
      <c r="BB15" s="3">
        <f ca="1">VLOOKUP($BD15,Calcs!$A$3:'Calcs'!$ANA$180,122,FALSE)</f>
        <v>8</v>
      </c>
      <c r="BC15" s="80">
        <f>IF(VLOOKUP(BD15, Calcs!$A$3:$ANO$180, 783, FALSE)&gt;10, 10, VLOOKUP(BD15, Calcs!$A$3:$ANO$180, 783, FALSE))*10</f>
        <v>54.516052681756044</v>
      </c>
      <c r="BD15" s="31">
        <v>141</v>
      </c>
      <c r="BG15" s="33" t="str">
        <f>CONCATENATE(VLOOKUP($BM15, Calcs!$A$3:$D$180, 4, FALSE), " - ", VLOOKUP($BM15, Calcs!$A$3:$D$180, 2, FALSE))</f>
        <v>Seaside - Fortree City</v>
      </c>
      <c r="BH15" s="30">
        <f>VLOOKUP(BM15, Rankings!$A$2:$AN$161, 40, FALSE)</f>
        <v>22</v>
      </c>
      <c r="BI15" s="32">
        <f ca="1">VLOOKUP(BM15, Rankings!$A$2:$I$161, 6, FALSE)</f>
        <v>3</v>
      </c>
      <c r="BJ15" s="32">
        <f ca="1">VLOOKUP(BM15, Rankings!$A$2:$I$161, 7, FALSE)</f>
        <v>2</v>
      </c>
      <c r="BK15" s="3">
        <f ca="1">VLOOKUP($BM15,Calcs!$A$3:'Calcs'!$ANA$180,122,FALSE)</f>
        <v>11</v>
      </c>
      <c r="BL15" s="80">
        <f>IF(VLOOKUP(BM15, Calcs!$A$3:$ANO$180, 783, FALSE)&gt;10, 10, VLOOKUP(BM15, Calcs!$A$3:$ANO$180, 783, FALSE))*10</f>
        <v>86.498554901223642</v>
      </c>
      <c r="BM15" s="31">
        <v>29</v>
      </c>
      <c r="BP15" s="33" t="str">
        <f>CONCATENATE(VLOOKUP($BV15, Calcs!$A$3:$D$180, 4, FALSE), " - ", VLOOKUP($BV15, Calcs!$A$3:$D$180, 2, FALSE))</f>
        <v>Valour - Celestic Town</v>
      </c>
      <c r="BQ15" s="30">
        <f>VLOOKUP(BV15, Rankings!$A$2:$AN$161, 40, FALSE)</f>
        <v>26</v>
      </c>
      <c r="BR15" s="32">
        <f ca="1">VLOOKUP(BV15, Rankings!$A$2:$I$161, 6, FALSE)</f>
        <v>4</v>
      </c>
      <c r="BS15" s="32">
        <f ca="1">VLOOKUP(BV15, Rankings!$A$2:$I$161, 7, FALSE)</f>
        <v>1</v>
      </c>
      <c r="BT15" s="3">
        <f ca="1">VLOOKUP($BV15,Calcs!$A$3:'Calcs'!$ANA$180,122,FALSE)</f>
        <v>13</v>
      </c>
      <c r="BU15" s="80">
        <f>IF(VLOOKUP(BV15, Calcs!$A$3:$ANO$180, 783, FALSE)&gt;10, 10, VLOOKUP(BV15, Calcs!$A$3:$ANO$180, 783, FALSE))*10</f>
        <v>80.907354424675134</v>
      </c>
      <c r="BV15" s="31">
        <v>45</v>
      </c>
      <c r="BY15" s="33" t="str">
        <f>CONCATENATE(VLOOKUP($CE15, Calcs!$A$3:$D$180, 4, FALSE), " - ", VLOOKUP($CE15, Calcs!$A$3:$D$180, 2, FALSE))</f>
        <v>Northeast - Humilau City</v>
      </c>
      <c r="BZ15" s="30">
        <f>VLOOKUP(CE15, Rankings!$A$2:$AN$161, 40, FALSE)</f>
        <v>70</v>
      </c>
      <c r="CA15" s="32">
        <f ca="1">VLOOKUP(CE15, Rankings!$A$2:$I$161, 6, FALSE)</f>
        <v>1</v>
      </c>
      <c r="CB15" s="32">
        <f ca="1">VLOOKUP(CE15, Rankings!$A$2:$I$161, 7, FALSE)</f>
        <v>4</v>
      </c>
      <c r="CC15" s="3">
        <f ca="1">VLOOKUP($CE15,Calcs!$A$3:'Calcs'!$ANA$180,122,FALSE)</f>
        <v>4</v>
      </c>
      <c r="CD15" s="80">
        <f>IF(VLOOKUP(CE15, Calcs!$A$3:$ANO$180, 783, FALSE)&gt;10, 10, VLOOKUP(CE15, Calcs!$A$3:$ANO$180, 783, FALSE))*10</f>
        <v>53.628350711167691</v>
      </c>
      <c r="CE15" s="31">
        <v>61</v>
      </c>
    </row>
    <row r="16" spans="2:84" x14ac:dyDescent="0.2">
      <c r="B16" s="9">
        <v>14</v>
      </c>
      <c r="C16" s="33"/>
      <c r="D16" s="30"/>
      <c r="E16" s="30"/>
      <c r="F16" s="32"/>
      <c r="G16" s="142"/>
      <c r="H16" s="80"/>
      <c r="I16" s="9">
        <v>14</v>
      </c>
      <c r="J16" s="33"/>
      <c r="K16" s="30"/>
      <c r="L16" s="30"/>
      <c r="M16" s="32"/>
      <c r="N16" s="142"/>
      <c r="O16" s="80"/>
      <c r="P16" s="9">
        <v>14</v>
      </c>
      <c r="Q16" s="33"/>
      <c r="R16" s="30"/>
      <c r="S16" s="30"/>
      <c r="T16" s="32"/>
      <c r="U16" s="142"/>
      <c r="V16" s="80"/>
      <c r="W16" s="9">
        <v>14</v>
      </c>
      <c r="X16" s="33"/>
      <c r="Y16" s="30"/>
      <c r="Z16" s="30"/>
      <c r="AA16" s="32"/>
      <c r="AB16" s="142"/>
      <c r="AC16" s="80"/>
      <c r="AD16" s="9">
        <v>14</v>
      </c>
      <c r="AE16" s="33"/>
      <c r="AF16" s="30"/>
      <c r="AG16" s="30"/>
      <c r="AH16" s="32"/>
      <c r="AI16" s="142"/>
      <c r="AJ16" s="80"/>
      <c r="AN16" s="33" t="str">
        <f>CONCATENATE(VLOOKUP($AT16, Calcs!$A$3:$D$180, 4, FALSE), " - ", VLOOKUP($AT16, Calcs!$A$3:$D$180, 2, FALSE))</f>
        <v>Seagallop - Fuchsia City</v>
      </c>
      <c r="AO16" s="30">
        <f>VLOOKUP(AT16, Rankings!$A$2:$AN$161, 40, FALSE)</f>
        <v>84</v>
      </c>
      <c r="AP16" s="32">
        <f ca="1">VLOOKUP(AT16, Rankings!$A$2:$I$161, 6, FALSE)</f>
        <v>2</v>
      </c>
      <c r="AQ16" s="32">
        <f ca="1">VLOOKUP(AT16, Rankings!$A$2:$I$161, 7, FALSE)</f>
        <v>3</v>
      </c>
      <c r="AR16" s="3">
        <f ca="1">VLOOKUP($AT16,Calcs!$A$3:'Calcs'!$ANA$180,122,FALSE)</f>
        <v>7</v>
      </c>
      <c r="AS16" s="80">
        <f>IF(VLOOKUP(AT16, Calcs!$A$3:$ANO$180, 783, FALSE)&gt;10, 10, VLOOKUP(AT16, Calcs!$A$3:$ANO$180, 783, FALSE))*10</f>
        <v>76.078906406440936</v>
      </c>
      <c r="AT16" s="31">
        <v>14</v>
      </c>
      <c r="AX16" s="33" t="str">
        <f>CONCATENATE(VLOOKUP($BD16, Calcs!$A$3:$D$180, 4, FALSE), " - ", VLOOKUP($BD16, Calcs!$A$3:$D$180, 2, FALSE))</f>
        <v>Tohjo - Cherrygrove City</v>
      </c>
      <c r="AY16" s="30">
        <f>VLOOKUP(BD16, Rankings!$A$2:$AN$161, 40, FALSE)</f>
        <v>50</v>
      </c>
      <c r="AZ16" s="32">
        <f ca="1">VLOOKUP(BD16, Rankings!$A$2:$I$161, 6, FALSE)</f>
        <v>3</v>
      </c>
      <c r="BA16" s="32">
        <f ca="1">VLOOKUP(BD16, Rankings!$A$2:$I$161, 7, FALSE)</f>
        <v>2</v>
      </c>
      <c r="BB16" s="3">
        <f ca="1">VLOOKUP($BD16,Calcs!$A$3:'Calcs'!$ANA$180,122,FALSE)</f>
        <v>10</v>
      </c>
      <c r="BC16" s="80">
        <f>IF(VLOOKUP(BD16, Calcs!$A$3:$ANO$180, 783, FALSE)&gt;10, 10, VLOOKUP(BD16, Calcs!$A$3:$ANO$180, 783, FALSE))*10</f>
        <v>78.765474670060868</v>
      </c>
      <c r="BD16" s="31">
        <v>142</v>
      </c>
      <c r="BG16" s="33" t="str">
        <f>CONCATENATE(VLOOKUP($BM16, Calcs!$A$3:$D$180, 4, FALSE), " - ", VLOOKUP($BM16, Calcs!$A$3:$D$180, 2, FALSE))</f>
        <v>Seaside - Lilycove City</v>
      </c>
      <c r="BH16" s="30">
        <f>VLOOKUP(BM16, Rankings!$A$2:$AN$161, 40, FALSE)</f>
        <v>46</v>
      </c>
      <c r="BI16" s="32">
        <f ca="1">VLOOKUP(BM16, Rankings!$A$2:$I$161, 6, FALSE)</f>
        <v>4</v>
      </c>
      <c r="BJ16" s="32">
        <f ca="1">VLOOKUP(BM16, Rankings!$A$2:$I$161, 7, FALSE)</f>
        <v>1</v>
      </c>
      <c r="BK16" s="3">
        <f ca="1">VLOOKUP($BM16,Calcs!$A$3:'Calcs'!$ANA$180,122,FALSE)</f>
        <v>13</v>
      </c>
      <c r="BL16" s="80">
        <f>IF(VLOOKUP(BM16, Calcs!$A$3:$ANO$180, 783, FALSE)&gt;10, 10, VLOOKUP(BM16, Calcs!$A$3:$ANO$180, 783, FALSE))*10</f>
        <v>85.988371306822643</v>
      </c>
      <c r="BM16" s="31">
        <v>30</v>
      </c>
      <c r="BP16" s="33" t="str">
        <f>CONCATENATE(VLOOKUP($BV16, Calcs!$A$3:$D$180, 4, FALSE), " - ", VLOOKUP($BV16, Calcs!$A$3:$D$180, 2, FALSE))</f>
        <v>Marsh - Hearthome City</v>
      </c>
      <c r="BQ16" s="30">
        <f>VLOOKUP(BV16, Rankings!$A$2:$AN$161, 40, FALSE)</f>
        <v>59</v>
      </c>
      <c r="BR16" s="32">
        <f ca="1">VLOOKUP(BV16, Rankings!$A$2:$I$161, 6, FALSE)</f>
        <v>3</v>
      </c>
      <c r="BS16" s="32">
        <f ca="1">VLOOKUP(BV16, Rankings!$A$2:$I$161, 7, FALSE)</f>
        <v>2</v>
      </c>
      <c r="BT16" s="3">
        <f ca="1">VLOOKUP($BV16,Calcs!$A$3:'Calcs'!$ANA$180,122,FALSE)</f>
        <v>11</v>
      </c>
      <c r="BU16" s="80">
        <f>IF(VLOOKUP(BV16, Calcs!$A$3:$ANO$180, 783, FALSE)&gt;10, 10, VLOOKUP(BV16, Calcs!$A$3:$ANO$180, 783, FALSE))*10</f>
        <v>74.632432628181164</v>
      </c>
      <c r="BV16" s="31">
        <v>46</v>
      </c>
      <c r="BY16" s="33" t="str">
        <f>CONCATENATE(VLOOKUP($CE16, Calcs!$A$3:$D$180, 4, FALSE), " - ", VLOOKUP($CE16, Calcs!$A$3:$D$180, 2, FALSE))</f>
        <v>Northeast - Lacunosa Town</v>
      </c>
      <c r="BZ16" s="30">
        <f>VLOOKUP(CE16, Rankings!$A$2:$AN$161, 40, FALSE)</f>
        <v>157</v>
      </c>
      <c r="CA16" s="32">
        <f ca="1">VLOOKUP(CE16, Rankings!$A$2:$I$161, 6, FALSE)</f>
        <v>0</v>
      </c>
      <c r="CB16" s="32">
        <f ca="1">VLOOKUP(CE16, Rankings!$A$2:$I$161, 7, FALSE)</f>
        <v>5</v>
      </c>
      <c r="CC16" s="3">
        <f ca="1">VLOOKUP($CE16,Calcs!$A$3:'Calcs'!$ANA$180,122,FALSE)</f>
        <v>0</v>
      </c>
      <c r="CD16" s="80">
        <f>IF(VLOOKUP(CE16, Calcs!$A$3:$ANO$180, 783, FALSE)&gt;10, 10, VLOOKUP(CE16, Calcs!$A$3:$ANO$180, 783, FALSE))*10</f>
        <v>30.033314835362411</v>
      </c>
      <c r="CE16" s="31">
        <v>62</v>
      </c>
    </row>
    <row r="17" spans="2:83" x14ac:dyDescent="0.2">
      <c r="B17" s="9">
        <v>15</v>
      </c>
      <c r="C17" s="33"/>
      <c r="D17" s="30"/>
      <c r="E17" s="30"/>
      <c r="F17" s="32"/>
      <c r="G17" s="142"/>
      <c r="H17" s="80"/>
      <c r="I17" s="9">
        <v>15</v>
      </c>
      <c r="J17" s="33"/>
      <c r="K17" s="30"/>
      <c r="L17" s="30"/>
      <c r="M17" s="32"/>
      <c r="N17" s="142"/>
      <c r="O17" s="80"/>
      <c r="P17" s="9">
        <v>15</v>
      </c>
      <c r="Q17" s="33"/>
      <c r="R17" s="30"/>
      <c r="S17" s="30"/>
      <c r="T17" s="32"/>
      <c r="U17" s="142"/>
      <c r="V17" s="80"/>
      <c r="W17" s="9">
        <v>15</v>
      </c>
      <c r="X17" s="33"/>
      <c r="Y17" s="30"/>
      <c r="Z17" s="30"/>
      <c r="AA17" s="32"/>
      <c r="AB17" s="142"/>
      <c r="AC17" s="80"/>
      <c r="AD17" s="9">
        <v>15</v>
      </c>
      <c r="AE17" s="33"/>
      <c r="AF17" s="30"/>
      <c r="AG17" s="30"/>
      <c r="AH17" s="32"/>
      <c r="AI17" s="142"/>
      <c r="AJ17" s="80"/>
      <c r="AN17" s="33" t="str">
        <f>CONCATENATE(VLOOKUP($AT17, Calcs!$A$3:$D$180, 4, FALSE), " - ", VLOOKUP($AT17, Calcs!$A$3:$D$180, 2, FALSE))</f>
        <v>Forest - Pewter City</v>
      </c>
      <c r="AO17" s="30">
        <f>VLOOKUP(AT17, Rankings!$A$2:$AN$161, 40, FALSE)</f>
        <v>100</v>
      </c>
      <c r="AP17" s="32">
        <f ca="1">VLOOKUP(AT17, Rankings!$A$2:$I$161, 6, FALSE)</f>
        <v>3</v>
      </c>
      <c r="AQ17" s="32">
        <f ca="1">VLOOKUP(AT17, Rankings!$A$2:$I$161, 7, FALSE)</f>
        <v>2</v>
      </c>
      <c r="AR17" s="3">
        <f ca="1">VLOOKUP($AT17,Calcs!$A$3:'Calcs'!$ANA$180,122,FALSE)</f>
        <v>8</v>
      </c>
      <c r="AS17" s="80">
        <f>IF(VLOOKUP(AT17, Calcs!$A$3:$ANO$180, 783, FALSE)&gt;10, 10, VLOOKUP(AT17, Calcs!$A$3:$ANO$180, 783, FALSE))*10</f>
        <v>56.462376853972415</v>
      </c>
      <c r="AT17" s="31">
        <v>15</v>
      </c>
      <c r="AX17" s="33" t="str">
        <f>CONCATENATE(VLOOKUP($BD17, Calcs!$A$3:$D$180, 4, FALSE), " - ", VLOOKUP($BD17, Calcs!$A$3:$D$180, 2, FALSE))</f>
        <v>Tohjo - Blackthorn City</v>
      </c>
      <c r="AY17" s="30">
        <f>VLOOKUP(BD17, Rankings!$A$2:$AN$161, 40, FALSE)</f>
        <v>77</v>
      </c>
      <c r="AZ17" s="32">
        <f ca="1">VLOOKUP(BD17, Rankings!$A$2:$I$161, 6, FALSE)</f>
        <v>3</v>
      </c>
      <c r="BA17" s="32">
        <f ca="1">VLOOKUP(BD17, Rankings!$A$2:$I$161, 7, FALSE)</f>
        <v>2</v>
      </c>
      <c r="BB17" s="3">
        <f ca="1">VLOOKUP($BD17,Calcs!$A$3:'Calcs'!$ANA$180,122,FALSE)</f>
        <v>11</v>
      </c>
      <c r="BC17" s="80">
        <f>IF(VLOOKUP(BD17, Calcs!$A$3:$ANO$180, 783, FALSE)&gt;10, 10, VLOOKUP(BD17, Calcs!$A$3:$ANO$180, 783, FALSE))*10</f>
        <v>77.265775088327445</v>
      </c>
      <c r="BD17" s="31">
        <v>143</v>
      </c>
      <c r="BG17" s="33" t="str">
        <f>CONCATENATE(VLOOKUP($BM17, Calcs!$A$3:$D$180, 4, FALSE), " - ", VLOOKUP($BM17, Calcs!$A$3:$D$180, 2, FALSE))</f>
        <v>Seaside - Mauville City</v>
      </c>
      <c r="BH17" s="30">
        <f>VLOOKUP(BM17, Rankings!$A$2:$AN$161, 40, FALSE)</f>
        <v>154</v>
      </c>
      <c r="BI17" s="32">
        <f ca="1">VLOOKUP(BM17, Rankings!$A$2:$I$161, 6, FALSE)</f>
        <v>0</v>
      </c>
      <c r="BJ17" s="32">
        <f ca="1">VLOOKUP(BM17, Rankings!$A$2:$I$161, 7, FALSE)</f>
        <v>5</v>
      </c>
      <c r="BK17" s="3">
        <f ca="1">VLOOKUP($BM17,Calcs!$A$3:'Calcs'!$ANA$180,122,FALSE)</f>
        <v>1</v>
      </c>
      <c r="BL17" s="80">
        <f>IF(VLOOKUP(BM17, Calcs!$A$3:$ANO$180, 783, FALSE)&gt;10, 10, VLOOKUP(BM17, Calcs!$A$3:$ANO$180, 783, FALSE))*10</f>
        <v>47.476309881876873</v>
      </c>
      <c r="BM17" s="31">
        <v>31</v>
      </c>
      <c r="BP17" s="33" t="str">
        <f>CONCATENATE(VLOOKUP($BV17, Calcs!$A$3:$D$180, 4, FALSE), " - ", VLOOKUP($BV17, Calcs!$A$3:$D$180, 2, FALSE))</f>
        <v>Marsh - Pastoria City</v>
      </c>
      <c r="BQ17" s="30">
        <f>VLOOKUP(BV17, Rankings!$A$2:$AN$161, 40, FALSE)</f>
        <v>114</v>
      </c>
      <c r="BR17" s="32">
        <f ca="1">VLOOKUP(BV17, Rankings!$A$2:$I$161, 6, FALSE)</f>
        <v>2</v>
      </c>
      <c r="BS17" s="32">
        <f ca="1">VLOOKUP(BV17, Rankings!$A$2:$I$161, 7, FALSE)</f>
        <v>3</v>
      </c>
      <c r="BT17" s="3">
        <f ca="1">VLOOKUP($BV17,Calcs!$A$3:'Calcs'!$ANA$180,122,FALSE)</f>
        <v>7</v>
      </c>
      <c r="BU17" s="80">
        <f>IF(VLOOKUP(BV17, Calcs!$A$3:$ANO$180, 783, FALSE)&gt;10, 10, VLOOKUP(BV17, Calcs!$A$3:$ANO$180, 783, FALSE))*10</f>
        <v>59.732738092272314</v>
      </c>
      <c r="BV17" s="31">
        <v>47</v>
      </c>
      <c r="BY17" s="33" t="str">
        <f>CONCATENATE(VLOOKUP($CE17, Calcs!$A$3:$D$180, 4, FALSE), " - ", VLOOKUP($CE17, Calcs!$A$3:$D$180, 2, FALSE))</f>
        <v>Northeast - Opelucid City</v>
      </c>
      <c r="BZ17" s="30">
        <f>VLOOKUP(CE17, Rankings!$A$2:$AN$161, 40, FALSE)</f>
        <v>66</v>
      </c>
      <c r="CA17" s="32">
        <f ca="1">VLOOKUP(CE17, Rankings!$A$2:$I$161, 6, FALSE)</f>
        <v>4</v>
      </c>
      <c r="CB17" s="32">
        <f ca="1">VLOOKUP(CE17, Rankings!$A$2:$I$161, 7, FALSE)</f>
        <v>1</v>
      </c>
      <c r="CC17" s="3">
        <f ca="1">VLOOKUP($CE17,Calcs!$A$3:'Calcs'!$ANA$180,122,FALSE)</f>
        <v>13</v>
      </c>
      <c r="CD17" s="80">
        <f>IF(VLOOKUP(CE17, Calcs!$A$3:$ANO$180, 783, FALSE)&gt;10, 10, VLOOKUP(CE17, Calcs!$A$3:$ANO$180, 783, FALSE))*10</f>
        <v>84.652229740273242</v>
      </c>
      <c r="CE17" s="31">
        <v>63</v>
      </c>
    </row>
    <row r="18" spans="2:83" ht="15.75" thickBot="1" x14ac:dyDescent="0.25">
      <c r="B18" s="9">
        <v>16</v>
      </c>
      <c r="C18" s="34"/>
      <c r="D18" s="35"/>
      <c r="E18" s="35"/>
      <c r="F18" s="37"/>
      <c r="G18" s="143"/>
      <c r="H18" s="81"/>
      <c r="I18" s="9">
        <v>16</v>
      </c>
      <c r="J18" s="34"/>
      <c r="K18" s="35"/>
      <c r="L18" s="35"/>
      <c r="M18" s="37"/>
      <c r="N18" s="143"/>
      <c r="O18" s="81"/>
      <c r="P18" s="9">
        <v>16</v>
      </c>
      <c r="Q18" s="34"/>
      <c r="R18" s="35"/>
      <c r="S18" s="35"/>
      <c r="T18" s="37"/>
      <c r="U18" s="143"/>
      <c r="V18" s="81"/>
      <c r="W18" s="9">
        <v>16</v>
      </c>
      <c r="X18" s="34"/>
      <c r="Y18" s="35"/>
      <c r="Z18" s="35"/>
      <c r="AA18" s="37"/>
      <c r="AB18" s="143"/>
      <c r="AC18" s="81"/>
      <c r="AD18" s="9">
        <v>16</v>
      </c>
      <c r="AE18" s="34"/>
      <c r="AF18" s="35"/>
      <c r="AG18" s="35"/>
      <c r="AH18" s="37"/>
      <c r="AI18" s="143"/>
      <c r="AJ18" s="81"/>
      <c r="AN18" s="33" t="str">
        <f>CONCATENATE(VLOOKUP($AT18, Calcs!$A$3:$D$180, 4, FALSE), " - ", VLOOKUP($AT18, Calcs!$A$3:$D$180, 2, FALSE))</f>
        <v>Forest - Viridian City</v>
      </c>
      <c r="AO18" s="35">
        <f>VLOOKUP(AT18, Rankings!$A$2:$AN$161, 40, FALSE)</f>
        <v>88</v>
      </c>
      <c r="AP18" s="37">
        <f ca="1">VLOOKUP(AT18, Rankings!$A$2:$I$161, 6, FALSE)</f>
        <v>3</v>
      </c>
      <c r="AQ18" s="37">
        <f ca="1">VLOOKUP(AT18, Rankings!$A$2:$I$161, 7, FALSE)</f>
        <v>2</v>
      </c>
      <c r="AR18" s="3">
        <f ca="1">VLOOKUP($AT18,Calcs!$A$3:'Calcs'!$ANA$180,122,FALSE)</f>
        <v>10</v>
      </c>
      <c r="AS18" s="81">
        <f>IF(VLOOKUP(AT18, Calcs!$A$3:$ANO$180, 783, FALSE)&gt;10, 10, VLOOKUP(AT18, Calcs!$A$3:$ANO$180, 783, FALSE))*10</f>
        <v>77.149206087943639</v>
      </c>
      <c r="AT18" s="36">
        <v>16</v>
      </c>
      <c r="AX18" s="33" t="str">
        <f>CONCATENATE(VLOOKUP($BD18, Calcs!$A$3:$D$180, 4, FALSE), " - ", VLOOKUP($BD18, Calcs!$A$3:$D$180, 2, FALSE))</f>
        <v>Tohjo - Mount Silver</v>
      </c>
      <c r="AY18" s="35">
        <f>VLOOKUP(BD18, Rankings!$A$2:$AN$161, 40, FALSE)</f>
        <v>32</v>
      </c>
      <c r="AZ18" s="37">
        <f ca="1">VLOOKUP(BD18, Rankings!$A$2:$I$161, 6, FALSE)</f>
        <v>2</v>
      </c>
      <c r="BA18" s="37">
        <f ca="1">VLOOKUP(BD18, Rankings!$A$2:$I$161, 7, FALSE)</f>
        <v>3</v>
      </c>
      <c r="BB18" s="3">
        <f ca="1">VLOOKUP($BD18,Calcs!$A$3:'Calcs'!$ANA$180,122,FALSE)</f>
        <v>8</v>
      </c>
      <c r="BC18" s="81">
        <f>IF(VLOOKUP(BD18, Calcs!$A$3:$ANO$180, 783, FALSE)&gt;10, 10, VLOOKUP(BD18, Calcs!$A$3:$ANO$180, 783, FALSE))*10</f>
        <v>77.330459716724818</v>
      </c>
      <c r="BD18" s="36">
        <v>144</v>
      </c>
      <c r="BG18" s="33" t="str">
        <f>CONCATENATE(VLOOKUP($BM18, Calcs!$A$3:$D$180, 4, FALSE), " - ", VLOOKUP($BM18, Calcs!$A$3:$D$180, 2, FALSE))</f>
        <v>Seaside - Slateport City</v>
      </c>
      <c r="BH18" s="35">
        <f>VLOOKUP(BM18, Rankings!$A$2:$AN$161, 40, FALSE)</f>
        <v>115</v>
      </c>
      <c r="BI18" s="37">
        <f ca="1">VLOOKUP(BM18, Rankings!$A$2:$I$161, 6, FALSE)</f>
        <v>2</v>
      </c>
      <c r="BJ18" s="37">
        <f ca="1">VLOOKUP(BM18, Rankings!$A$2:$I$161, 7, FALSE)</f>
        <v>3</v>
      </c>
      <c r="BK18" s="3">
        <f ca="1">VLOOKUP($BM18,Calcs!$A$3:'Calcs'!$ANA$180,122,FALSE)</f>
        <v>6</v>
      </c>
      <c r="BL18" s="81">
        <f>IF(VLOOKUP(BM18, Calcs!$A$3:$ANO$180, 783, FALSE)&gt;10, 10, VLOOKUP(BM18, Calcs!$A$3:$ANO$180, 783, FALSE))*10</f>
        <v>63.21392251711643</v>
      </c>
      <c r="BM18" s="36">
        <v>32</v>
      </c>
      <c r="BP18" s="33" t="str">
        <f>CONCATENATE(VLOOKUP($BV18, Calcs!$A$3:$D$180, 4, FALSE), " - ", VLOOKUP($BV18, Calcs!$A$3:$D$180, 2, FALSE))</f>
        <v>Valour - Solaceon Town</v>
      </c>
      <c r="BQ18" s="35">
        <f>VLOOKUP(BV18, Rankings!$A$2:$AN$161, 40, FALSE)</f>
        <v>132</v>
      </c>
      <c r="BR18" s="37">
        <f ca="1">VLOOKUP(BV18, Rankings!$A$2:$I$161, 6, FALSE)</f>
        <v>2</v>
      </c>
      <c r="BS18" s="37">
        <f ca="1">VLOOKUP(BV18, Rankings!$A$2:$I$161, 7, FALSE)</f>
        <v>3</v>
      </c>
      <c r="BT18" s="3">
        <f ca="1">VLOOKUP($BV18,Calcs!$A$3:'Calcs'!$ANA$180,122,FALSE)</f>
        <v>6</v>
      </c>
      <c r="BU18" s="81">
        <f>IF(VLOOKUP(BV18, Calcs!$A$3:$ANO$180, 783, FALSE)&gt;10, 10, VLOOKUP(BV18, Calcs!$A$3:$ANO$180, 783, FALSE))*10</f>
        <v>69.339743293438858</v>
      </c>
      <c r="BV18" s="36">
        <v>48</v>
      </c>
      <c r="BY18" s="33" t="str">
        <f>CONCATENATE(VLOOKUP($CE18, Calcs!$A$3:$D$180, 4, FALSE), " - ", VLOOKUP($CE18, Calcs!$A$3:$D$180, 2, FALSE))</f>
        <v>Northeast - Undella Town</v>
      </c>
      <c r="BZ18" s="35">
        <f>VLOOKUP(CE18, Rankings!$A$2:$AN$161, 40, FALSE)</f>
        <v>106</v>
      </c>
      <c r="CA18" s="37">
        <f ca="1">VLOOKUP(CE18, Rankings!$A$2:$I$161, 6, FALSE)</f>
        <v>1</v>
      </c>
      <c r="CB18" s="37">
        <f ca="1">VLOOKUP(CE18, Rankings!$A$2:$I$161, 7, FALSE)</f>
        <v>4</v>
      </c>
      <c r="CC18" s="3">
        <f ca="1">VLOOKUP($CE18,Calcs!$A$3:'Calcs'!$ANA$180,122,FALSE)</f>
        <v>4</v>
      </c>
      <c r="CD18" s="81">
        <f>IF(VLOOKUP(CE18, Calcs!$A$3:$ANO$180, 783, FALSE)&gt;10, 10, VLOOKUP(CE18, Calcs!$A$3:$ANO$180, 783, FALSE))*10</f>
        <v>60.016664352494629</v>
      </c>
      <c r="CE18" s="31">
        <v>64</v>
      </c>
    </row>
    <row r="19" spans="2:83" ht="15.75" thickBot="1" x14ac:dyDescent="0.25">
      <c r="L19" s="3"/>
    </row>
    <row r="20" spans="2:83" s="26" customFormat="1" ht="18.75" x14ac:dyDescent="0.25">
      <c r="B20" s="144"/>
      <c r="C20" s="46" t="s">
        <v>200</v>
      </c>
      <c r="D20" s="28" t="s">
        <v>196</v>
      </c>
      <c r="E20" s="24" t="s">
        <v>197</v>
      </c>
      <c r="F20" s="24" t="s">
        <v>198</v>
      </c>
      <c r="G20" s="24" t="s">
        <v>325</v>
      </c>
      <c r="H20" s="25" t="s">
        <v>233</v>
      </c>
      <c r="I20" s="144"/>
      <c r="J20" s="39" t="s">
        <v>204</v>
      </c>
      <c r="K20" s="28" t="s">
        <v>196</v>
      </c>
      <c r="L20" s="24" t="s">
        <v>197</v>
      </c>
      <c r="M20" s="24" t="s">
        <v>198</v>
      </c>
      <c r="N20" s="24" t="s">
        <v>325</v>
      </c>
      <c r="O20" s="25" t="s">
        <v>233</v>
      </c>
      <c r="P20" s="144"/>
      <c r="Q20" s="29" t="s">
        <v>201</v>
      </c>
      <c r="R20" s="28" t="s">
        <v>196</v>
      </c>
      <c r="S20" s="24" t="s">
        <v>197</v>
      </c>
      <c r="T20" s="24" t="s">
        <v>198</v>
      </c>
      <c r="U20" s="24" t="s">
        <v>325</v>
      </c>
      <c r="V20" s="25" t="s">
        <v>233</v>
      </c>
      <c r="W20" s="144"/>
      <c r="X20" s="103" t="s">
        <v>234</v>
      </c>
      <c r="Y20" s="28" t="s">
        <v>196</v>
      </c>
      <c r="Z20" s="24" t="s">
        <v>197</v>
      </c>
      <c r="AA20" s="24" t="s">
        <v>198</v>
      </c>
      <c r="AB20" s="24" t="s">
        <v>325</v>
      </c>
      <c r="AC20" s="25" t="s">
        <v>233</v>
      </c>
      <c r="AD20" s="144"/>
      <c r="AE20" s="107" t="s">
        <v>399</v>
      </c>
      <c r="AF20" s="28" t="s">
        <v>196</v>
      </c>
      <c r="AG20" s="24" t="s">
        <v>197</v>
      </c>
      <c r="AH20" s="24" t="s">
        <v>198</v>
      </c>
      <c r="AI20" s="24" t="s">
        <v>325</v>
      </c>
      <c r="AJ20" s="25" t="s">
        <v>233</v>
      </c>
      <c r="AO20" s="3"/>
      <c r="AP20" s="3"/>
      <c r="AQ20" s="3"/>
      <c r="AR20" s="3"/>
      <c r="AS20" s="3"/>
      <c r="AT20" s="3"/>
      <c r="AU20" s="3"/>
    </row>
    <row r="21" spans="2:83" x14ac:dyDescent="0.2">
      <c r="B21" s="170">
        <v>1</v>
      </c>
      <c r="C21" s="33" t="str" cm="1">
        <f t="array" ref="C21">IF(SoC!$Z$29=1, _xlfn._xlws.SORT(AN21:AS36, {3,5,6,2}, {-1,-1,-1,1}), "")</f>
        <v/>
      </c>
      <c r="D21" s="30"/>
      <c r="E21" s="30"/>
      <c r="F21" s="32"/>
      <c r="G21" s="142"/>
      <c r="H21" s="80"/>
      <c r="I21" s="170">
        <v>1</v>
      </c>
      <c r="J21" s="33" t="str" cm="1">
        <f t="array" ref="J21">IF(SoC!$Z$29=1, _xlfn._xlws.SORT(AX21:BC36, {3,5,6,2}, {-1,-1,-1,1}), "")</f>
        <v/>
      </c>
      <c r="K21" s="30"/>
      <c r="L21" s="30"/>
      <c r="M21" s="32"/>
      <c r="N21" s="142"/>
      <c r="O21" s="80"/>
      <c r="P21" s="170">
        <v>1</v>
      </c>
      <c r="Q21" s="33" t="str" cm="1">
        <f t="array" ref="Q21">IF(SoC!$Z$29=1, _xlfn._xlws.SORT(BG21:BL36, {3,5,6,2}, {-1,-1,-1,1}), "")</f>
        <v/>
      </c>
      <c r="R21" s="30"/>
      <c r="S21" s="30"/>
      <c r="T21" s="32"/>
      <c r="U21" s="142"/>
      <c r="V21" s="80"/>
      <c r="W21" s="170">
        <v>1</v>
      </c>
      <c r="X21" s="33" t="str" cm="1">
        <f t="array" ref="X21">IF(SoC!$Z$29=1, _xlfn._xlws.SORT(BP21:BU36, {3,5,6,2}, {-1,-1,-1,1}), "")</f>
        <v/>
      </c>
      <c r="Y21" s="30"/>
      <c r="Z21" s="30"/>
      <c r="AA21" s="32"/>
      <c r="AB21" s="142"/>
      <c r="AC21" s="80"/>
      <c r="AD21" s="170">
        <v>1</v>
      </c>
      <c r="AE21" s="33" t="str" cm="1">
        <f t="array" ref="AE21">IF(SoC!$Z$29=1, _xlfn._xlws.SORT(BY21:CD36, {3,5,6,2}, {-1,-1,-1,1}), "")</f>
        <v/>
      </c>
      <c r="AF21" s="30"/>
      <c r="AG21" s="30"/>
      <c r="AH21" s="32"/>
      <c r="AI21" s="142"/>
      <c r="AJ21" s="80"/>
      <c r="AN21" s="33" t="str">
        <f>CONCATENATE(VLOOKUP($AT21, Calcs!$A$3:$D$180, 4, FALSE), " - ", VLOOKUP($AT21, Calcs!$A$3:$D$180, 2, FALSE))</f>
        <v>Coastal - Ambrette Town</v>
      </c>
      <c r="AO21" s="30">
        <f>VLOOKUP(AT21, Rankings!$A$2:$AN$161, 40, FALSE)</f>
        <v>156</v>
      </c>
      <c r="AP21" s="32">
        <f ca="1">VLOOKUP(AT21, Rankings!$A$2:$I$161, 6, FALSE)</f>
        <v>0</v>
      </c>
      <c r="AQ21" s="32">
        <f ca="1">VLOOKUP(AT21, Rankings!$A$2:$I$161, 7, FALSE)</f>
        <v>5</v>
      </c>
      <c r="AR21" s="3">
        <f ca="1">VLOOKUP($AT21,Calcs!$A$3:'Calcs'!$ANA$180,122,FALSE)</f>
        <v>1</v>
      </c>
      <c r="AS21" s="80">
        <f>IF(VLOOKUP(AT21, Calcs!$A$3:$ANO$180, 783, FALSE)&gt;10, 10, VLOOKUP(AT21, Calcs!$A$3:$ANO$180, 783, FALSE))*10</f>
        <v>42.614551505325039</v>
      </c>
      <c r="AT21" s="31">
        <v>65</v>
      </c>
      <c r="AX21" s="33" t="str">
        <f>CONCATENATE(VLOOKUP($BD21, Calcs!$A$3:$D$180, 4, FALSE), " - ", VLOOKUP($BD21, Calcs!$A$3:$D$180, 2, FALSE))</f>
        <v>Poni - Exeggutor Island</v>
      </c>
      <c r="AY21" s="30">
        <f>VLOOKUP(BD21, Rankings!$A$2:$AN$161, 40, FALSE)</f>
        <v>39</v>
      </c>
      <c r="AZ21" s="32">
        <f ca="1">VLOOKUP(BD21, Rankings!$A$2:$I$161, 6, FALSE)</f>
        <v>4</v>
      </c>
      <c r="BA21" s="32">
        <f ca="1">VLOOKUP(BD21, Rankings!$A$2:$I$161, 7, FALSE)</f>
        <v>1</v>
      </c>
      <c r="BB21" s="3">
        <f ca="1">VLOOKUP($BD21,Calcs!$A$3:'Calcs'!$ANA$180,122,FALSE)</f>
        <v>12</v>
      </c>
      <c r="BC21" s="80">
        <f>IF(VLOOKUP(BD21, Calcs!$A$3:$ANO$180, 783, FALSE)&gt;10, 10, VLOOKUP(BD21, Calcs!$A$3:$ANO$180, 783, FALSE))*10</f>
        <v>83.126409762481615</v>
      </c>
      <c r="BD21" s="31">
        <v>81</v>
      </c>
      <c r="BG21" s="33" t="str">
        <f>CONCATENATE(VLOOKUP($BM21, Calcs!$A$3:$D$180, 4, FALSE), " - ", VLOOKUP($BM21, Calcs!$A$3:$D$180, 2, FALSE))</f>
        <v>London - Ballonlea</v>
      </c>
      <c r="BH21" s="30">
        <f>VLOOKUP(BM21, Rankings!$A$2:$AN$161, 40, FALSE)</f>
        <v>119</v>
      </c>
      <c r="BI21" s="32">
        <f ca="1">VLOOKUP(BM21, Rankings!$A$2:$I$161, 6, FALSE)</f>
        <v>0</v>
      </c>
      <c r="BJ21" s="32">
        <f ca="1">VLOOKUP(BM21, Rankings!$A$2:$I$161, 7, FALSE)</f>
        <v>5</v>
      </c>
      <c r="BK21" s="3">
        <f ca="1">VLOOKUP($BM21,Calcs!$A$3:'Calcs'!$ANA$180,122,FALSE)</f>
        <v>1</v>
      </c>
      <c r="BL21" s="80">
        <f>IF(VLOOKUP(BM21, Calcs!$A$3:$ANO$180, 783, FALSE)&gt;10, 10, VLOOKUP(BM21, Calcs!$A$3:$ANO$180, 783, FALSE))*10</f>
        <v>50.813384063649998</v>
      </c>
      <c r="BM21" s="31">
        <v>97</v>
      </c>
      <c r="BP21" s="33" t="str">
        <f>CONCATENATE(VLOOKUP($BV21, Calcs!$A$3:$D$180, 4, FALSE), " - ", VLOOKUP($BV21, Calcs!$A$3:$D$180, 2, FALSE))</f>
        <v>Orre - Agate Village</v>
      </c>
      <c r="BQ21" s="30">
        <f>VLOOKUP(BV21, Rankings!$A$2:$AN$161, 40, FALSE)</f>
        <v>6</v>
      </c>
      <c r="BR21" s="32">
        <f ca="1">VLOOKUP(BV21, Rankings!$A$2:$I$161, 6, FALSE)</f>
        <v>4</v>
      </c>
      <c r="BS21" s="32">
        <f ca="1">VLOOKUP(BV21, Rankings!$A$2:$I$161, 7, FALSE)</f>
        <v>1</v>
      </c>
      <c r="BT21" s="3">
        <f ca="1">VLOOKUP($BV21,Calcs!$A$3:'Calcs'!$ANA$180,122,FALSE)</f>
        <v>13</v>
      </c>
      <c r="BU21" s="80">
        <f>IF(VLOOKUP(BV21, Calcs!$A$3:$ANO$180, 783, FALSE)&gt;10, 10, VLOOKUP(BV21, Calcs!$A$3:$ANO$180, 783, FALSE))*10</f>
        <v>92.822411086978335</v>
      </c>
      <c r="BV21" s="31">
        <v>113</v>
      </c>
      <c r="BY21" s="33" t="str">
        <f>CONCATENATE(VLOOKUP($CE21, Calcs!$A$3:$D$180, 4, FALSE), " - ", VLOOKUP($CE21, Calcs!$A$3:$D$180, 2, FALSE))</f>
        <v>North - Montenevera</v>
      </c>
      <c r="BZ21" s="30">
        <f>VLOOKUP(CE21, Rankings!$A$2:$AN$161, 40, FALSE)</f>
        <v>128</v>
      </c>
      <c r="CA21" s="32">
        <f ca="1">VLOOKUP(CE21, Rankings!$A$2:$I$161, 6, FALSE)</f>
        <v>0</v>
      </c>
      <c r="CB21" s="32">
        <f ca="1">VLOOKUP(CE21, Rankings!$A$2:$I$161, 7, FALSE)</f>
        <v>5</v>
      </c>
      <c r="CC21" s="3">
        <f ca="1">VLOOKUP($CE21,Calcs!$A$3:'Calcs'!$ANA$180,122,FALSE)</f>
        <v>0</v>
      </c>
      <c r="CD21" s="80">
        <f>IF(VLOOKUP(CE21, Calcs!$A$3:$ANO$180, 783, FALSE)&gt;10, 10, VLOOKUP(CE21, Calcs!$A$3:$ANO$180, 783, FALSE))*10</f>
        <v>56.035702904487593</v>
      </c>
      <c r="CE21" s="31">
        <v>145</v>
      </c>
    </row>
    <row r="22" spans="2:83" x14ac:dyDescent="0.2">
      <c r="B22" s="170">
        <v>2</v>
      </c>
      <c r="C22" s="33"/>
      <c r="D22" s="30"/>
      <c r="E22" s="30"/>
      <c r="F22" s="32"/>
      <c r="G22" s="142"/>
      <c r="H22" s="80"/>
      <c r="I22" s="170">
        <v>2</v>
      </c>
      <c r="J22" s="33"/>
      <c r="K22" s="30"/>
      <c r="L22" s="30"/>
      <c r="M22" s="32"/>
      <c r="N22" s="142"/>
      <c r="O22" s="80"/>
      <c r="P22" s="170">
        <v>2</v>
      </c>
      <c r="Q22" s="33"/>
      <c r="R22" s="30"/>
      <c r="S22" s="30"/>
      <c r="T22" s="32"/>
      <c r="U22" s="142"/>
      <c r="V22" s="80"/>
      <c r="W22" s="170">
        <v>2</v>
      </c>
      <c r="X22" s="33"/>
      <c r="Y22" s="30"/>
      <c r="Z22" s="30"/>
      <c r="AA22" s="32"/>
      <c r="AB22" s="142"/>
      <c r="AC22" s="80"/>
      <c r="AD22" s="170">
        <v>2</v>
      </c>
      <c r="AE22" s="33"/>
      <c r="AF22" s="30"/>
      <c r="AG22" s="30"/>
      <c r="AH22" s="32"/>
      <c r="AI22" s="142"/>
      <c r="AJ22" s="80"/>
      <c r="AN22" s="33" t="str">
        <f>CONCATENATE(VLOOKUP($AT22, Calcs!$A$3:$D$180, 4, FALSE), " - ", VLOOKUP($AT22, Calcs!$A$3:$D$180, 2, FALSE))</f>
        <v>Coastal - Cyllage City</v>
      </c>
      <c r="AO22" s="30">
        <f>VLOOKUP(AT22, Rankings!$A$2:$AN$161, 40, FALSE)</f>
        <v>58</v>
      </c>
      <c r="AP22" s="32">
        <f ca="1">VLOOKUP(AT22, Rankings!$A$2:$I$161, 6, FALSE)</f>
        <v>3</v>
      </c>
      <c r="AQ22" s="32">
        <f ca="1">VLOOKUP(AT22, Rankings!$A$2:$I$161, 7, FALSE)</f>
        <v>2</v>
      </c>
      <c r="AR22" s="3">
        <f ca="1">VLOOKUP($AT22,Calcs!$A$3:'Calcs'!$ANA$180,122,FALSE)</f>
        <v>10</v>
      </c>
      <c r="AS22" s="80">
        <f>IF(VLOOKUP(AT22, Calcs!$A$3:$ANO$180, 783, FALSE)&gt;10, 10, VLOOKUP(AT22, Calcs!$A$3:$ANO$180, 783, FALSE))*10</f>
        <v>77.756028705175012</v>
      </c>
      <c r="AT22" s="31">
        <v>66</v>
      </c>
      <c r="AX22" s="33" t="str">
        <f>CONCATENATE(VLOOKUP($BD22, Calcs!$A$3:$D$180, 4, FALSE), " - ", VLOOKUP($BD22, Calcs!$A$3:$D$180, 2, FALSE))</f>
        <v>Poni - Poni Meadow</v>
      </c>
      <c r="AY22" s="30">
        <f>VLOOKUP(BD22, Rankings!$A$2:$AN$161, 40, FALSE)</f>
        <v>131</v>
      </c>
      <c r="AZ22" s="32">
        <f ca="1">VLOOKUP(BD22, Rankings!$A$2:$I$161, 6, FALSE)</f>
        <v>1</v>
      </c>
      <c r="BA22" s="32">
        <f ca="1">VLOOKUP(BD22, Rankings!$A$2:$I$161, 7, FALSE)</f>
        <v>4</v>
      </c>
      <c r="BB22" s="3">
        <f ca="1">VLOOKUP($BD22,Calcs!$A$3:'Calcs'!$ANA$180,122,FALSE)</f>
        <v>4</v>
      </c>
      <c r="BC22" s="80">
        <f>IF(VLOOKUP(BD22, Calcs!$A$3:$ANO$180, 783, FALSE)&gt;10, 10, VLOOKUP(BD22, Calcs!$A$3:$ANO$180, 783, FALSE))*10</f>
        <v>55.389529696504916</v>
      </c>
      <c r="BD22" s="31">
        <v>82</v>
      </c>
      <c r="BG22" s="33" t="str">
        <f>CONCATENATE(VLOOKUP($BM22, Calcs!$A$3:$D$180, 4, FALSE), " - ", VLOOKUP($BM22, Calcs!$A$3:$D$180, 2, FALSE))</f>
        <v>London - Stow-on-Side</v>
      </c>
      <c r="BH22" s="30">
        <f>VLOOKUP(BM22, Rankings!$A$2:$AN$161, 40, FALSE)</f>
        <v>29</v>
      </c>
      <c r="BI22" s="32">
        <f ca="1">VLOOKUP(BM22, Rankings!$A$2:$I$161, 6, FALSE)</f>
        <v>5</v>
      </c>
      <c r="BJ22" s="32">
        <f ca="1">VLOOKUP(BM22, Rankings!$A$2:$I$161, 7, FALSE)</f>
        <v>0</v>
      </c>
      <c r="BK22" s="3">
        <f ca="1">VLOOKUP($BM22,Calcs!$A$3:'Calcs'!$ANA$180,122,FALSE)</f>
        <v>16</v>
      </c>
      <c r="BL22" s="80">
        <f>IF(VLOOKUP(BM22, Calcs!$A$3:$ANO$180, 783, FALSE)&gt;10, 10, VLOOKUP(BM22, Calcs!$A$3:$ANO$180, 783, FALSE))*10</f>
        <v>99.055539976318343</v>
      </c>
      <c r="BM22" s="31">
        <v>98</v>
      </c>
      <c r="BP22" s="33" t="str">
        <f>CONCATENATE(VLOOKUP($BV22, Calcs!$A$3:$D$180, 4, FALSE), " - ", VLOOKUP($BV22, Calcs!$A$3:$D$180, 2, FALSE))</f>
        <v>Orre - Gateon Port</v>
      </c>
      <c r="BQ22" s="30">
        <f>VLOOKUP(BV22, Rankings!$A$2:$AN$161, 40, FALSE)</f>
        <v>109</v>
      </c>
      <c r="BR22" s="32">
        <f ca="1">VLOOKUP(BV22, Rankings!$A$2:$I$161, 6, FALSE)</f>
        <v>0</v>
      </c>
      <c r="BS22" s="32">
        <f ca="1">VLOOKUP(BV22, Rankings!$A$2:$I$161, 7, FALSE)</f>
        <v>5</v>
      </c>
      <c r="BT22" s="3">
        <f ca="1">VLOOKUP($BV22,Calcs!$A$3:'Calcs'!$ANA$180,122,FALSE)</f>
        <v>3</v>
      </c>
      <c r="BU22" s="80">
        <f>IF(VLOOKUP(BV22, Calcs!$A$3:$ANO$180, 783, FALSE)&gt;10, 10, VLOOKUP(BV22, Calcs!$A$3:$ANO$180, 783, FALSE))*10</f>
        <v>42.708313008125245</v>
      </c>
      <c r="BV22" s="31">
        <v>114</v>
      </c>
      <c r="BY22" s="33" t="str">
        <f>CONCATENATE(VLOOKUP($CE22, Calcs!$A$3:$D$180, 4, FALSE), " - ", VLOOKUP($CE22, Calcs!$A$3:$D$180, 2, FALSE))</f>
        <v>North - Glaseado Mountain</v>
      </c>
      <c r="BZ22" s="30">
        <f>VLOOKUP(CE22, Rankings!$A$2:$AN$161, 40, FALSE)</f>
        <v>103</v>
      </c>
      <c r="CA22" s="32">
        <f ca="1">VLOOKUP(CE22, Rankings!$A$2:$I$161, 6, FALSE)</f>
        <v>0</v>
      </c>
      <c r="CB22" s="32">
        <f ca="1">VLOOKUP(CE22, Rankings!$A$2:$I$161, 7, FALSE)</f>
        <v>5</v>
      </c>
      <c r="CC22" s="3">
        <f ca="1">VLOOKUP($CE22,Calcs!$A$3:'Calcs'!$ANA$180,122,FALSE)</f>
        <v>2</v>
      </c>
      <c r="CD22" s="80">
        <f>IF(VLOOKUP(CE22, Calcs!$A$3:$ANO$180, 783, FALSE)&gt;10, 10, VLOOKUP(CE22, Calcs!$A$3:$ANO$180, 783, FALSE))*10</f>
        <v>49.234134500364689</v>
      </c>
      <c r="CE22" s="31">
        <v>146</v>
      </c>
    </row>
    <row r="23" spans="2:83" x14ac:dyDescent="0.2">
      <c r="B23" s="170">
        <v>3</v>
      </c>
      <c r="C23" s="33"/>
      <c r="D23" s="30"/>
      <c r="E23" s="30"/>
      <c r="F23" s="32"/>
      <c r="G23" s="142"/>
      <c r="H23" s="80"/>
      <c r="I23" s="170">
        <v>3</v>
      </c>
      <c r="J23" s="33"/>
      <c r="K23" s="30"/>
      <c r="L23" s="30"/>
      <c r="M23" s="32"/>
      <c r="N23" s="142"/>
      <c r="O23" s="80"/>
      <c r="P23" s="170">
        <v>3</v>
      </c>
      <c r="Q23" s="33"/>
      <c r="R23" s="30"/>
      <c r="S23" s="30"/>
      <c r="T23" s="32"/>
      <c r="U23" s="142"/>
      <c r="V23" s="80"/>
      <c r="W23" s="170">
        <v>3</v>
      </c>
      <c r="X23" s="33"/>
      <c r="Y23" s="30"/>
      <c r="Z23" s="30"/>
      <c r="AA23" s="32"/>
      <c r="AB23" s="142"/>
      <c r="AC23" s="80"/>
      <c r="AD23" s="170">
        <v>3</v>
      </c>
      <c r="AE23" s="33"/>
      <c r="AF23" s="30"/>
      <c r="AG23" s="30"/>
      <c r="AH23" s="32"/>
      <c r="AI23" s="142"/>
      <c r="AJ23" s="80"/>
      <c r="AN23" s="33" t="str">
        <f>CONCATENATE(VLOOKUP($AT23, Calcs!$A$3:$D$180, 4, FALSE), " - ", VLOOKUP($AT23, Calcs!$A$3:$D$180, 2, FALSE))</f>
        <v>Coastal - Geosenge Town</v>
      </c>
      <c r="AO23" s="30">
        <f>VLOOKUP(AT23, Rankings!$A$2:$AN$161, 40, FALSE)</f>
        <v>86</v>
      </c>
      <c r="AP23" s="32">
        <f ca="1">VLOOKUP(AT23, Rankings!$A$2:$I$161, 6, FALSE)</f>
        <v>3</v>
      </c>
      <c r="AQ23" s="32">
        <f ca="1">VLOOKUP(AT23, Rankings!$A$2:$I$161, 7, FALSE)</f>
        <v>2</v>
      </c>
      <c r="AR23" s="3">
        <f ca="1">VLOOKUP($AT23,Calcs!$A$3:'Calcs'!$ANA$180,122,FALSE)</f>
        <v>10</v>
      </c>
      <c r="AS23" s="80">
        <f>IF(VLOOKUP(AT23, Calcs!$A$3:$ANO$180, 783, FALSE)&gt;10, 10, VLOOKUP(AT23, Calcs!$A$3:$ANO$180, 783, FALSE))*10</f>
        <v>80.610173055266415</v>
      </c>
      <c r="AT23" s="31">
        <v>67</v>
      </c>
      <c r="AX23" s="33" t="str">
        <f>CONCATENATE(VLOOKUP($BD23, Calcs!$A$3:$D$180, 4, FALSE), " - ", VLOOKUP($BD23, Calcs!$A$3:$D$180, 2, FALSE))</f>
        <v>Poni - Seafolk Village</v>
      </c>
      <c r="AY23" s="30">
        <f>VLOOKUP(BD23, Rankings!$A$2:$AN$161, 40, FALSE)</f>
        <v>38</v>
      </c>
      <c r="AZ23" s="32">
        <f ca="1">VLOOKUP(BD23, Rankings!$A$2:$I$161, 6, FALSE)</f>
        <v>3</v>
      </c>
      <c r="BA23" s="32">
        <f ca="1">VLOOKUP(BD23, Rankings!$A$2:$I$161, 7, FALSE)</f>
        <v>2</v>
      </c>
      <c r="BB23" s="3">
        <f ca="1">VLOOKUP($BD23,Calcs!$A$3:'Calcs'!$ANA$180,122,FALSE)</f>
        <v>11</v>
      </c>
      <c r="BC23" s="80">
        <f>IF(VLOOKUP(BD23, Calcs!$A$3:$ANO$180, 783, FALSE)&gt;10, 10, VLOOKUP(BD23, Calcs!$A$3:$ANO$180, 783, FALSE))*10</f>
        <v>71.707740167990238</v>
      </c>
      <c r="BD23" s="31">
        <v>83</v>
      </c>
      <c r="BG23" s="33" t="str">
        <f>CONCATENATE(VLOOKUP($BM23, Calcs!$A$3:$D$180, 4, FALSE), " - ", VLOOKUP($BM23, Calcs!$A$3:$D$180, 2, FALSE))</f>
        <v>London - Wyndon North</v>
      </c>
      <c r="BH23" s="30">
        <f>VLOOKUP(BM23, Rankings!$A$2:$AN$161, 40, FALSE)</f>
        <v>61</v>
      </c>
      <c r="BI23" s="32">
        <f ca="1">VLOOKUP(BM23, Rankings!$A$2:$I$161, 6, FALSE)</f>
        <v>3</v>
      </c>
      <c r="BJ23" s="32">
        <f ca="1">VLOOKUP(BM23, Rankings!$A$2:$I$161, 7, FALSE)</f>
        <v>2</v>
      </c>
      <c r="BK23" s="3">
        <f ca="1">VLOOKUP($BM23,Calcs!$A$3:'Calcs'!$ANA$180,122,FALSE)</f>
        <v>11</v>
      </c>
      <c r="BL23" s="80">
        <f>IF(VLOOKUP(BM23, Calcs!$A$3:$ANO$180, 783, FALSE)&gt;10, 10, VLOOKUP(BM23, Calcs!$A$3:$ANO$180, 783, FALSE))*10</f>
        <v>87.097646351666697</v>
      </c>
      <c r="BM23" s="31">
        <v>99</v>
      </c>
      <c r="BP23" s="33" t="str">
        <f>CONCATENATE(VLOOKUP($BV23, Calcs!$A$3:$D$180, 4, FALSE), " - ", VLOOKUP($BV23, Calcs!$A$3:$D$180, 2, FALSE))</f>
        <v>Orre - Phenac City</v>
      </c>
      <c r="BQ23" s="30">
        <f>VLOOKUP(BV23, Rankings!$A$2:$AN$161, 40, FALSE)</f>
        <v>82</v>
      </c>
      <c r="BR23" s="32">
        <f ca="1">VLOOKUP(BV23, Rankings!$A$2:$I$161, 6, FALSE)</f>
        <v>3</v>
      </c>
      <c r="BS23" s="32">
        <f ca="1">VLOOKUP(BV23, Rankings!$A$2:$I$161, 7, FALSE)</f>
        <v>2</v>
      </c>
      <c r="BT23" s="3">
        <f ca="1">VLOOKUP($BV23,Calcs!$A$3:'Calcs'!$ANA$180,122,FALSE)</f>
        <v>8</v>
      </c>
      <c r="BU23" s="80">
        <f>IF(VLOOKUP(BV23, Calcs!$A$3:$ANO$180, 783, FALSE)&gt;10, 10, VLOOKUP(BV23, Calcs!$A$3:$ANO$180, 783, FALSE))*10</f>
        <v>81.375672040235699</v>
      </c>
      <c r="BV23" s="31">
        <v>115</v>
      </c>
      <c r="BY23" s="33" t="str">
        <f>CONCATENATE(VLOOKUP($CE23, Calcs!$A$3:$D$180, 4, FALSE), " - ", VLOOKUP($CE23, Calcs!$A$3:$D$180, 2, FALSE))</f>
        <v>West - Tagtree Thicket</v>
      </c>
      <c r="BZ23" s="30">
        <f>VLOOKUP(CE23, Rankings!$A$2:$AN$161, 40, FALSE)</f>
        <v>49</v>
      </c>
      <c r="CA23" s="32">
        <f ca="1">VLOOKUP(CE23, Rankings!$A$2:$I$161, 6, FALSE)</f>
        <v>3</v>
      </c>
      <c r="CB23" s="32">
        <f ca="1">VLOOKUP(CE23, Rankings!$A$2:$I$161, 7, FALSE)</f>
        <v>2</v>
      </c>
      <c r="CC23" s="3">
        <f ca="1">VLOOKUP($CE23,Calcs!$A$3:'Calcs'!$ANA$180,122,FALSE)</f>
        <v>11</v>
      </c>
      <c r="CD23" s="80">
        <f>IF(VLOOKUP(CE23, Calcs!$A$3:$ANO$180, 783, FALSE)&gt;10, 10, VLOOKUP(CE23, Calcs!$A$3:$ANO$180, 783, FALSE))*10</f>
        <v>80.845531725630934</v>
      </c>
      <c r="CE23" s="31">
        <v>147</v>
      </c>
    </row>
    <row r="24" spans="2:83" x14ac:dyDescent="0.2">
      <c r="B24" s="170">
        <v>4</v>
      </c>
      <c r="C24" s="33"/>
      <c r="D24" s="30"/>
      <c r="E24" s="30"/>
      <c r="F24" s="32"/>
      <c r="G24" s="142"/>
      <c r="H24" s="80"/>
      <c r="I24" s="170">
        <v>4</v>
      </c>
      <c r="J24" s="33"/>
      <c r="K24" s="30"/>
      <c r="L24" s="30"/>
      <c r="M24" s="32"/>
      <c r="N24" s="142"/>
      <c r="O24" s="80"/>
      <c r="P24" s="170">
        <v>4</v>
      </c>
      <c r="Q24" s="33"/>
      <c r="R24" s="30"/>
      <c r="S24" s="30"/>
      <c r="T24" s="32"/>
      <c r="U24" s="142"/>
      <c r="V24" s="80"/>
      <c r="W24" s="170">
        <v>4</v>
      </c>
      <c r="X24" s="33"/>
      <c r="Y24" s="30"/>
      <c r="Z24" s="30"/>
      <c r="AA24" s="32"/>
      <c r="AB24" s="142"/>
      <c r="AC24" s="80"/>
      <c r="AD24" s="170">
        <v>4</v>
      </c>
      <c r="AE24" s="33"/>
      <c r="AF24" s="30"/>
      <c r="AG24" s="30"/>
      <c r="AH24" s="32"/>
      <c r="AI24" s="142"/>
      <c r="AJ24" s="80"/>
      <c r="AN24" s="33" t="str">
        <f>CONCATENATE(VLOOKUP($AT24, Calcs!$A$3:$D$180, 4, FALSE), " - ", VLOOKUP($AT24, Calcs!$A$3:$D$180, 2, FALSE))</f>
        <v>Coastal - Shalour City</v>
      </c>
      <c r="AO24" s="30">
        <f>VLOOKUP(AT24, Rankings!$A$2:$AN$161, 40, FALSE)</f>
        <v>62</v>
      </c>
      <c r="AP24" s="32">
        <f ca="1">VLOOKUP(AT24, Rankings!$A$2:$I$161, 6, FALSE)</f>
        <v>4</v>
      </c>
      <c r="AQ24" s="32">
        <f ca="1">VLOOKUP(AT24, Rankings!$A$2:$I$161, 7, FALSE)</f>
        <v>1</v>
      </c>
      <c r="AR24" s="3">
        <f ca="1">VLOOKUP($AT24,Calcs!$A$3:'Calcs'!$ANA$180,122,FALSE)</f>
        <v>12</v>
      </c>
      <c r="AS24" s="80">
        <f>IF(VLOOKUP(AT24, Calcs!$A$3:$ANO$180, 783, FALSE)&gt;10, 10, VLOOKUP(AT24, Calcs!$A$3:$ANO$180, 783, FALSE))*10</f>
        <v>94.80506315593064</v>
      </c>
      <c r="AT24" s="31">
        <v>68</v>
      </c>
      <c r="AX24" s="33" t="str">
        <f>CONCATENATE(VLOOKUP($BD24, Calcs!$A$3:$D$180, 4, FALSE), " - ", VLOOKUP($BD24, Calcs!$A$3:$D$180, 2, FALSE))</f>
        <v>Poni - Vast Poni Canyon</v>
      </c>
      <c r="AY24" s="30">
        <f>VLOOKUP(BD24, Rankings!$A$2:$AN$161, 40, FALSE)</f>
        <v>112</v>
      </c>
      <c r="AZ24" s="32">
        <f ca="1">VLOOKUP(BD24, Rankings!$A$2:$I$161, 6, FALSE)</f>
        <v>2</v>
      </c>
      <c r="BA24" s="32">
        <f ca="1">VLOOKUP(BD24, Rankings!$A$2:$I$161, 7, FALSE)</f>
        <v>3</v>
      </c>
      <c r="BB24" s="3">
        <f ca="1">VLOOKUP($BD24,Calcs!$A$3:'Calcs'!$ANA$180,122,FALSE)</f>
        <v>7</v>
      </c>
      <c r="BC24" s="80">
        <f>IF(VLOOKUP(BD24, Calcs!$A$3:$ANO$180, 783, FALSE)&gt;10, 10, VLOOKUP(BD24, Calcs!$A$3:$ANO$180, 783, FALSE))*10</f>
        <v>70.455659815234156</v>
      </c>
      <c r="BD24" s="31">
        <v>84</v>
      </c>
      <c r="BG24" s="33" t="str">
        <f>CONCATENATE(VLOOKUP($BM24, Calcs!$A$3:$D$180, 4, FALSE), " - ", VLOOKUP($BM24, Calcs!$A$3:$D$180, 2, FALSE))</f>
        <v>London - Wyndon South</v>
      </c>
      <c r="BH24" s="30">
        <f>VLOOKUP(BM24, Rankings!$A$2:$AN$161, 40, FALSE)</f>
        <v>54</v>
      </c>
      <c r="BI24" s="32">
        <f ca="1">VLOOKUP(BM24, Rankings!$A$2:$I$161, 6, FALSE)</f>
        <v>4</v>
      </c>
      <c r="BJ24" s="32">
        <f ca="1">VLOOKUP(BM24, Rankings!$A$2:$I$161, 7, FALSE)</f>
        <v>1</v>
      </c>
      <c r="BK24" s="3">
        <f ca="1">VLOOKUP($BM24,Calcs!$A$3:'Calcs'!$ANA$180,122,FALSE)</f>
        <v>13</v>
      </c>
      <c r="BL24" s="80">
        <f>IF(VLOOKUP(BM24, Calcs!$A$3:$ANO$180, 783, FALSE)&gt;10, 10, VLOOKUP(BM24, Calcs!$A$3:$ANO$180, 783, FALSE))*10</f>
        <v>67.557383016218154</v>
      </c>
      <c r="BM24" s="31">
        <v>100</v>
      </c>
      <c r="BP24" s="33" t="str">
        <f>CONCATENATE(VLOOKUP($BV24, Calcs!$A$3:$D$180, 4, FALSE), " - ", VLOOKUP($BV24, Calcs!$A$3:$D$180, 2, FALSE))</f>
        <v>Orre - Pyrite Town</v>
      </c>
      <c r="BQ24" s="30">
        <f>VLOOKUP(BV24, Rankings!$A$2:$AN$161, 40, FALSE)</f>
        <v>31</v>
      </c>
      <c r="BR24" s="32">
        <f ca="1">VLOOKUP(BV24, Rankings!$A$2:$I$161, 6, FALSE)</f>
        <v>3</v>
      </c>
      <c r="BS24" s="32">
        <f ca="1">VLOOKUP(BV24, Rankings!$A$2:$I$161, 7, FALSE)</f>
        <v>2</v>
      </c>
      <c r="BT24" s="3">
        <f ca="1">VLOOKUP($BV24,Calcs!$A$3:'Calcs'!$ANA$180,122,FALSE)</f>
        <v>10</v>
      </c>
      <c r="BU24" s="80">
        <f>IF(VLOOKUP(BV24, Calcs!$A$3:$ANO$180, 783, FALSE)&gt;10, 10, VLOOKUP(BV24, Calcs!$A$3:$ANO$180, 783, FALSE))*10</f>
        <v>90.564893860700778</v>
      </c>
      <c r="BV24" s="31">
        <v>116</v>
      </c>
      <c r="BY24" s="33" t="str">
        <f>CONCATENATE(VLOOKUP($CE24, Calcs!$A$3:$D$180, 4, FALSE), " - ", VLOOKUP($CE24, Calcs!$A$3:$D$180, 2, FALSE))</f>
        <v>North - Blueberry Terarium</v>
      </c>
      <c r="BZ24" s="30">
        <f>VLOOKUP(CE24, Rankings!$A$2:$AN$161, 40, FALSE)</f>
        <v>33</v>
      </c>
      <c r="CA24" s="32">
        <f ca="1">VLOOKUP(CE24, Rankings!$A$2:$I$161, 6, FALSE)</f>
        <v>5</v>
      </c>
      <c r="CB24" s="32">
        <f ca="1">VLOOKUP(CE24, Rankings!$A$2:$I$161, 7, FALSE)</f>
        <v>0</v>
      </c>
      <c r="CC24" s="3">
        <f ca="1">VLOOKUP($CE24,Calcs!$A$3:'Calcs'!$ANA$180,122,FALSE)</f>
        <v>16</v>
      </c>
      <c r="CD24" s="80">
        <f>IF(VLOOKUP(CE24, Calcs!$A$3:$ANO$180, 783, FALSE)&gt;10, 10, VLOOKUP(CE24, Calcs!$A$3:$ANO$180, 783, FALSE))*10</f>
        <v>94.562148875752598</v>
      </c>
      <c r="CE24" s="31">
        <v>148</v>
      </c>
    </row>
    <row r="25" spans="2:83" x14ac:dyDescent="0.2">
      <c r="B25" s="171">
        <v>5</v>
      </c>
      <c r="C25" s="33"/>
      <c r="D25" s="30"/>
      <c r="E25" s="30"/>
      <c r="F25" s="32"/>
      <c r="G25" s="142"/>
      <c r="H25" s="80"/>
      <c r="I25" s="171">
        <v>5</v>
      </c>
      <c r="J25" s="33"/>
      <c r="K25" s="30"/>
      <c r="L25" s="30"/>
      <c r="M25" s="32"/>
      <c r="N25" s="142"/>
      <c r="O25" s="80"/>
      <c r="P25" s="171">
        <v>5</v>
      </c>
      <c r="Q25" s="33"/>
      <c r="R25" s="30"/>
      <c r="S25" s="30"/>
      <c r="T25" s="32"/>
      <c r="U25" s="142"/>
      <c r="V25" s="80"/>
      <c r="W25" s="171">
        <v>5</v>
      </c>
      <c r="X25" s="33"/>
      <c r="Y25" s="30"/>
      <c r="Z25" s="30"/>
      <c r="AA25" s="32"/>
      <c r="AB25" s="142"/>
      <c r="AC25" s="80"/>
      <c r="AD25" s="171">
        <v>5</v>
      </c>
      <c r="AE25" s="33"/>
      <c r="AF25" s="30"/>
      <c r="AG25" s="30"/>
      <c r="AH25" s="32"/>
      <c r="AI25" s="142"/>
      <c r="AJ25" s="80"/>
      <c r="AN25" s="33" t="str">
        <f>CONCATENATE(VLOOKUP($AT25, Calcs!$A$3:$D$180, 4, FALSE), " - ", VLOOKUP($AT25, Calcs!$A$3:$D$180, 2, FALSE))</f>
        <v>Central - Camphrier Town</v>
      </c>
      <c r="AO25" s="30">
        <f>VLOOKUP(AT25, Rankings!$A$2:$AN$161, 40, FALSE)</f>
        <v>10</v>
      </c>
      <c r="AP25" s="32">
        <f ca="1">VLOOKUP(AT25, Rankings!$A$2:$I$161, 6, FALSE)</f>
        <v>5</v>
      </c>
      <c r="AQ25" s="32">
        <f ca="1">VLOOKUP(AT25, Rankings!$A$2:$I$161, 7, FALSE)</f>
        <v>0</v>
      </c>
      <c r="AR25" s="3">
        <f ca="1">VLOOKUP($AT25,Calcs!$A$3:'Calcs'!$ANA$180,122,FALSE)</f>
        <v>17</v>
      </c>
      <c r="AS25" s="80">
        <f>IF(VLOOKUP(AT25, Calcs!$A$3:$ANO$180, 783, FALSE)&gt;10, 10, VLOOKUP(AT25, Calcs!$A$3:$ANO$180, 783, FALSE))*10</f>
        <v>83.126409762481615</v>
      </c>
      <c r="AT25" s="31">
        <v>69</v>
      </c>
      <c r="AX25" s="33" t="str">
        <f>CONCATENATE(VLOOKUP($BD25, Calcs!$A$3:$D$180, 4, FALSE), " - ", VLOOKUP($BD25, Calcs!$A$3:$D$180, 2, FALSE))</f>
        <v>Melemele - Hau'oli City</v>
      </c>
      <c r="AY25" s="30">
        <f>VLOOKUP(BD25, Rankings!$A$2:$AN$161, 40, FALSE)</f>
        <v>160</v>
      </c>
      <c r="AZ25" s="32">
        <f ca="1">VLOOKUP(BD25, Rankings!$A$2:$I$161, 6, FALSE)</f>
        <v>0</v>
      </c>
      <c r="BA25" s="32">
        <f ca="1">VLOOKUP(BD25, Rankings!$A$2:$I$161, 7, FALSE)</f>
        <v>5</v>
      </c>
      <c r="BB25" s="3">
        <f ca="1">VLOOKUP($BD25,Calcs!$A$3:'Calcs'!$ANA$180,122,FALSE)</f>
        <v>0</v>
      </c>
      <c r="BC25" s="80">
        <f>IF(VLOOKUP(BD25, Calcs!$A$3:$ANO$180, 783, FALSE)&gt;10, 10, VLOOKUP(BD25, Calcs!$A$3:$ANO$180, 783, FALSE))*10</f>
        <v>36.469165057620941</v>
      </c>
      <c r="BD25" s="31">
        <v>85</v>
      </c>
      <c r="BG25" s="33" t="str">
        <f>CONCATENATE(VLOOKUP($BM25, Calcs!$A$3:$D$180, 4, FALSE), " - ", VLOOKUP($BM25, Calcs!$A$3:$D$180, 2, FALSE))</f>
        <v>North Wild - City of Circhester</v>
      </c>
      <c r="BH25" s="30">
        <f>VLOOKUP(BM25, Rankings!$A$2:$AN$161, 40, FALSE)</f>
        <v>125</v>
      </c>
      <c r="BI25" s="32">
        <f ca="1">VLOOKUP(BM25, Rankings!$A$2:$I$161, 6, FALSE)</f>
        <v>0</v>
      </c>
      <c r="BJ25" s="32">
        <f ca="1">VLOOKUP(BM25, Rankings!$A$2:$I$161, 7, FALSE)</f>
        <v>5</v>
      </c>
      <c r="BK25" s="3">
        <f ca="1">VLOOKUP($BM25,Calcs!$A$3:'Calcs'!$ANA$180,122,FALSE)</f>
        <v>2</v>
      </c>
      <c r="BL25" s="80">
        <f>IF(VLOOKUP(BM25, Calcs!$A$3:$ANO$180, 783, FALSE)&gt;10, 10, VLOOKUP(BM25, Calcs!$A$3:$ANO$180, 783, FALSE))*10</f>
        <v>47.307504690059481</v>
      </c>
      <c r="BM25" s="31">
        <v>101</v>
      </c>
      <c r="BP25" s="33" t="str">
        <f>CONCATENATE(VLOOKUP($BV25, Calcs!$A$3:$D$180, 4, FALSE), " - ", VLOOKUP($BV25, Calcs!$A$3:$D$180, 2, FALSE))</f>
        <v>Fiore - Fall City</v>
      </c>
      <c r="BQ25" s="30">
        <f>VLOOKUP(BV25, Rankings!$A$2:$AN$161, 40, FALSE)</f>
        <v>74</v>
      </c>
      <c r="BR25" s="32">
        <f ca="1">VLOOKUP(BV25, Rankings!$A$2:$I$161, 6, FALSE)</f>
        <v>4</v>
      </c>
      <c r="BS25" s="32">
        <f ca="1">VLOOKUP(BV25, Rankings!$A$2:$I$161, 7, FALSE)</f>
        <v>1</v>
      </c>
      <c r="BT25" s="3">
        <f ca="1">VLOOKUP($BV25,Calcs!$A$3:'Calcs'!$ANA$180,122,FALSE)</f>
        <v>12</v>
      </c>
      <c r="BU25" s="80">
        <f>IF(VLOOKUP(BV25, Calcs!$A$3:$ANO$180, 783, FALSE)&gt;10, 10, VLOOKUP(BV25, Calcs!$A$3:$ANO$180, 783, FALSE))*10</f>
        <v>78.651128408942739</v>
      </c>
      <c r="BV25" s="31">
        <v>117</v>
      </c>
      <c r="BY25" s="33" t="str">
        <f>CONCATENATE(VLOOKUP($CE25, Calcs!$A$3:$D$180, 4, FALSE), " - ", VLOOKUP($CE25, Calcs!$A$3:$D$180, 2, FALSE))</f>
        <v>West - Porto Marinada</v>
      </c>
      <c r="BZ25" s="30">
        <f>VLOOKUP(CE25, Rankings!$A$2:$AN$161, 40, FALSE)</f>
        <v>44</v>
      </c>
      <c r="CA25" s="32">
        <f ca="1">VLOOKUP(CE25, Rankings!$A$2:$I$161, 6, FALSE)</f>
        <v>3</v>
      </c>
      <c r="CB25" s="32">
        <f ca="1">VLOOKUP(CE25, Rankings!$A$2:$I$161, 7, FALSE)</f>
        <v>2</v>
      </c>
      <c r="CC25" s="3">
        <f ca="1">VLOOKUP($CE25,Calcs!$A$3:'Calcs'!$ANA$180,122,FALSE)</f>
        <v>9</v>
      </c>
      <c r="CD25" s="80">
        <f>IF(VLOOKUP(CE25, Calcs!$A$3:$ANO$180, 783, FALSE)&gt;10, 10, VLOOKUP(CE25, Calcs!$A$3:$ANO$180, 783, FALSE))*10</f>
        <v>81.437092286009332</v>
      </c>
      <c r="CE25" s="31">
        <v>149</v>
      </c>
    </row>
    <row r="26" spans="2:83" x14ac:dyDescent="0.2">
      <c r="B26" s="171">
        <v>6</v>
      </c>
      <c r="C26" s="33"/>
      <c r="D26" s="30"/>
      <c r="E26" s="30"/>
      <c r="F26" s="32"/>
      <c r="G26" s="142"/>
      <c r="H26" s="80"/>
      <c r="I26" s="171">
        <v>6</v>
      </c>
      <c r="J26" s="33"/>
      <c r="K26" s="30"/>
      <c r="L26" s="30"/>
      <c r="M26" s="32"/>
      <c r="N26" s="142"/>
      <c r="O26" s="80"/>
      <c r="P26" s="171">
        <v>6</v>
      </c>
      <c r="Q26" s="33"/>
      <c r="R26" s="30"/>
      <c r="S26" s="30"/>
      <c r="T26" s="32"/>
      <c r="U26" s="142"/>
      <c r="V26" s="80"/>
      <c r="W26" s="171">
        <v>6</v>
      </c>
      <c r="X26" s="33"/>
      <c r="Y26" s="30"/>
      <c r="Z26" s="30"/>
      <c r="AA26" s="32"/>
      <c r="AB26" s="142"/>
      <c r="AC26" s="80"/>
      <c r="AD26" s="171">
        <v>6</v>
      </c>
      <c r="AE26" s="33"/>
      <c r="AF26" s="30"/>
      <c r="AG26" s="30"/>
      <c r="AH26" s="32"/>
      <c r="AI26" s="142"/>
      <c r="AJ26" s="80"/>
      <c r="AN26" s="33" t="str">
        <f>CONCATENATE(VLOOKUP($AT26, Calcs!$A$3:$D$180, 4, FALSE), " - ", VLOOKUP($AT26, Calcs!$A$3:$D$180, 2, FALSE))</f>
        <v>Central - Coumarine City</v>
      </c>
      <c r="AO26" s="30">
        <f>VLOOKUP(AT26, Rankings!$A$2:$AN$161, 40, FALSE)</f>
        <v>111</v>
      </c>
      <c r="AP26" s="32">
        <f ca="1">VLOOKUP(AT26, Rankings!$A$2:$I$161, 6, FALSE)</f>
        <v>2</v>
      </c>
      <c r="AQ26" s="32">
        <f ca="1">VLOOKUP(AT26, Rankings!$A$2:$I$161, 7, FALSE)</f>
        <v>3</v>
      </c>
      <c r="AR26" s="3">
        <f ca="1">VLOOKUP($AT26,Calcs!$A$3:'Calcs'!$ANA$180,122,FALSE)</f>
        <v>7</v>
      </c>
      <c r="AS26" s="80">
        <f>IF(VLOOKUP(AT26, Calcs!$A$3:$ANO$180, 783, FALSE)&gt;10, 10, VLOOKUP(AT26, Calcs!$A$3:$ANO$180, 783, FALSE))*10</f>
        <v>70.057119552547974</v>
      </c>
      <c r="AT26" s="31">
        <v>70</v>
      </c>
      <c r="AX26" s="33" t="str">
        <f>CONCATENATE(VLOOKUP($BD26, Calcs!$A$3:$D$180, 4, FALSE), " - ", VLOOKUP($BD26, Calcs!$A$3:$D$180, 2, FALSE))</f>
        <v>Melemele - Iki Town</v>
      </c>
      <c r="AY26" s="30">
        <f>VLOOKUP(BD26, Rankings!$A$2:$AN$161, 40, FALSE)</f>
        <v>140</v>
      </c>
      <c r="AZ26" s="32">
        <f ca="1">VLOOKUP(BD26, Rankings!$A$2:$I$161, 6, FALSE)</f>
        <v>1</v>
      </c>
      <c r="BA26" s="32">
        <f ca="1">VLOOKUP(BD26, Rankings!$A$2:$I$161, 7, FALSE)</f>
        <v>4</v>
      </c>
      <c r="BB26" s="3">
        <f ca="1">VLOOKUP($BD26,Calcs!$A$3:'Calcs'!$ANA$180,122,FALSE)</f>
        <v>3</v>
      </c>
      <c r="BC26" s="80">
        <f>IF(VLOOKUP(BD26, Calcs!$A$3:$ANO$180, 783, FALSE)&gt;10, 10, VLOOKUP(BD26, Calcs!$A$3:$ANO$180, 783, FALSE))*10</f>
        <v>48.723710860319336</v>
      </c>
      <c r="BD26" s="31">
        <v>86</v>
      </c>
      <c r="BG26" s="33" t="str">
        <f>CONCATENATE(VLOOKUP($BM26, Calcs!$A$3:$D$180, 4, FALSE), " - ", VLOOKUP($BM26, Calcs!$A$3:$D$180, 2, FALSE))</f>
        <v>North Wild - Circhester Bay</v>
      </c>
      <c r="BH26" s="30">
        <f>VLOOKUP(BM26, Rankings!$A$2:$AN$161, 40, FALSE)</f>
        <v>89</v>
      </c>
      <c r="BI26" s="32">
        <f ca="1">VLOOKUP(BM26, Rankings!$A$2:$I$161, 6, FALSE)</f>
        <v>3</v>
      </c>
      <c r="BJ26" s="32">
        <f ca="1">VLOOKUP(BM26, Rankings!$A$2:$I$161, 7, FALSE)</f>
        <v>2</v>
      </c>
      <c r="BK26" s="3">
        <f ca="1">VLOOKUP($BM26,Calcs!$A$3:'Calcs'!$ANA$180,122,FALSE)</f>
        <v>11</v>
      </c>
      <c r="BL26" s="80">
        <f>IF(VLOOKUP(BM26, Calcs!$A$3:$ANO$180, 783, FALSE)&gt;10, 10, VLOOKUP(BM26, Calcs!$A$3:$ANO$180, 783, FALSE))*10</f>
        <v>76.615925237511831</v>
      </c>
      <c r="BM26" s="31">
        <v>102</v>
      </c>
      <c r="BP26" s="33" t="str">
        <f>CONCATENATE(VLOOKUP($BV26, Calcs!$A$3:$D$180, 4, FALSE), " - ", VLOOKUP($BV26, Calcs!$A$3:$D$180, 2, FALSE))</f>
        <v>Fiore - Ringtown</v>
      </c>
      <c r="BQ26" s="30">
        <f>VLOOKUP(BV26, Rankings!$A$2:$AN$161, 40, FALSE)</f>
        <v>14</v>
      </c>
      <c r="BR26" s="32">
        <f ca="1">VLOOKUP(BV26, Rankings!$A$2:$I$161, 6, FALSE)</f>
        <v>5</v>
      </c>
      <c r="BS26" s="32">
        <f ca="1">VLOOKUP(BV26, Rankings!$A$2:$I$161, 7, FALSE)</f>
        <v>0</v>
      </c>
      <c r="BT26" s="3">
        <f ca="1">VLOOKUP($BV26,Calcs!$A$3:'Calcs'!$ANA$180,122,FALSE)</f>
        <v>17</v>
      </c>
      <c r="BU26" s="80">
        <f>IF(VLOOKUP(BV26, Calcs!$A$3:$ANO$180, 783, FALSE)&gt;10, 10, VLOOKUP(BV26, Calcs!$A$3:$ANO$180, 783, FALSE))*10</f>
        <v>91.027468381802223</v>
      </c>
      <c r="BV26" s="31">
        <v>118</v>
      </c>
      <c r="BY26" s="33" t="str">
        <f>CONCATENATE(VLOOKUP($CE26, Calcs!$A$3:$D$180, 4, FALSE), " - ", VLOOKUP($CE26, Calcs!$A$3:$D$180, 2, FALSE))</f>
        <v>West - Cascarrafa</v>
      </c>
      <c r="BZ26" s="30">
        <f>VLOOKUP(CE26, Rankings!$A$2:$AN$161, 40, FALSE)</f>
        <v>91</v>
      </c>
      <c r="CA26" s="32">
        <f ca="1">VLOOKUP(CE26, Rankings!$A$2:$I$161, 6, FALSE)</f>
        <v>2</v>
      </c>
      <c r="CB26" s="32">
        <f ca="1">VLOOKUP(CE26, Rankings!$A$2:$I$161, 7, FALSE)</f>
        <v>3</v>
      </c>
      <c r="CC26" s="3">
        <f ca="1">VLOOKUP($CE26,Calcs!$A$3:'Calcs'!$ANA$180,122,FALSE)</f>
        <v>6</v>
      </c>
      <c r="CD26" s="80">
        <f>IF(VLOOKUP(CE26, Calcs!$A$3:$ANO$180, 783, FALSE)&gt;10, 10, VLOOKUP(CE26, Calcs!$A$3:$ANO$180, 783, FALSE))*10</f>
        <v>67.631353675643666</v>
      </c>
      <c r="CE26" s="31">
        <v>150</v>
      </c>
    </row>
    <row r="27" spans="2:83" x14ac:dyDescent="0.2">
      <c r="B27" s="171">
        <v>7</v>
      </c>
      <c r="C27" s="33"/>
      <c r="D27" s="30"/>
      <c r="E27" s="30"/>
      <c r="F27" s="32"/>
      <c r="G27" s="142"/>
      <c r="H27" s="80"/>
      <c r="I27" s="171">
        <v>7</v>
      </c>
      <c r="J27" s="33"/>
      <c r="K27" s="30"/>
      <c r="L27" s="30"/>
      <c r="M27" s="32"/>
      <c r="N27" s="142"/>
      <c r="O27" s="80"/>
      <c r="P27" s="171">
        <v>7</v>
      </c>
      <c r="Q27" s="33"/>
      <c r="R27" s="30"/>
      <c r="S27" s="30"/>
      <c r="T27" s="32"/>
      <c r="U27" s="142"/>
      <c r="V27" s="80"/>
      <c r="W27" s="171">
        <v>7</v>
      </c>
      <c r="X27" s="33"/>
      <c r="Y27" s="30"/>
      <c r="Z27" s="30"/>
      <c r="AA27" s="32"/>
      <c r="AB27" s="142"/>
      <c r="AC27" s="80"/>
      <c r="AD27" s="171">
        <v>7</v>
      </c>
      <c r="AE27" s="33"/>
      <c r="AF27" s="30"/>
      <c r="AG27" s="30"/>
      <c r="AH27" s="32"/>
      <c r="AI27" s="142"/>
      <c r="AJ27" s="80"/>
      <c r="AN27" s="33" t="str">
        <f>CONCATENATE(VLOOKUP($AT27, Calcs!$A$3:$D$180, 4, FALSE), " - ", VLOOKUP($AT27, Calcs!$A$3:$D$180, 2, FALSE))</f>
        <v>Central - Laverre City</v>
      </c>
      <c r="AO27" s="30">
        <f>VLOOKUP(AT27, Rankings!$A$2:$AN$161, 40, FALSE)</f>
        <v>153</v>
      </c>
      <c r="AP27" s="32">
        <f ca="1">VLOOKUP(AT27, Rankings!$A$2:$I$161, 6, FALSE)</f>
        <v>0</v>
      </c>
      <c r="AQ27" s="32">
        <f ca="1">VLOOKUP(AT27, Rankings!$A$2:$I$161, 7, FALSE)</f>
        <v>5</v>
      </c>
      <c r="AR27" s="3">
        <f ca="1">VLOOKUP($AT27,Calcs!$A$3:'Calcs'!$ANA$180,122,FALSE)</f>
        <v>1</v>
      </c>
      <c r="AS27" s="80">
        <f>IF(VLOOKUP(AT27, Calcs!$A$3:$ANO$180, 783, FALSE)&gt;10, 10, VLOOKUP(AT27, Calcs!$A$3:$ANO$180, 783, FALSE))*10</f>
        <v>36.796738985948203</v>
      </c>
      <c r="AT27" s="31">
        <v>71</v>
      </c>
      <c r="AX27" s="33" t="str">
        <f>CONCATENATE(VLOOKUP($BD27, Calcs!$A$3:$D$180, 4, FALSE), " - ", VLOOKUP($BD27, Calcs!$A$3:$D$180, 2, FALSE))</f>
        <v>Melemele - Kala'e Bay</v>
      </c>
      <c r="AY27" s="30">
        <f>VLOOKUP(BD27, Rankings!$A$2:$AN$161, 40, FALSE)</f>
        <v>64</v>
      </c>
      <c r="AZ27" s="32">
        <f ca="1">VLOOKUP(BD27, Rankings!$A$2:$I$161, 6, FALSE)</f>
        <v>4</v>
      </c>
      <c r="BA27" s="32">
        <f ca="1">VLOOKUP(BD27, Rankings!$A$2:$I$161, 7, FALSE)</f>
        <v>1</v>
      </c>
      <c r="BB27" s="3">
        <f ca="1">VLOOKUP($BD27,Calcs!$A$3:'Calcs'!$ANA$180,122,FALSE)</f>
        <v>13</v>
      </c>
      <c r="BC27" s="80">
        <f>IF(VLOOKUP(BD27, Calcs!$A$3:$ANO$180, 783, FALSE)&gt;10, 10, VLOOKUP(BD27, Calcs!$A$3:$ANO$180, 783, FALSE))*10</f>
        <v>71.763500472036611</v>
      </c>
      <c r="BD27" s="31">
        <v>87</v>
      </c>
      <c r="BG27" s="33" t="str">
        <f>CONCATENATE(VLOOKUP($BM27, Calcs!$A$3:$D$180, 4, FALSE), " - ", VLOOKUP($BM27, Calcs!$A$3:$D$180, 2, FALSE))</f>
        <v>North Wild - Hammerlocke</v>
      </c>
      <c r="BH27" s="30">
        <f>VLOOKUP(BM27, Rankings!$A$2:$AN$161, 40, FALSE)</f>
        <v>142</v>
      </c>
      <c r="BI27" s="32">
        <f ca="1">VLOOKUP(BM27, Rankings!$A$2:$I$161, 6, FALSE)</f>
        <v>0</v>
      </c>
      <c r="BJ27" s="32">
        <f ca="1">VLOOKUP(BM27, Rankings!$A$2:$I$161, 7, FALSE)</f>
        <v>5</v>
      </c>
      <c r="BK27" s="3">
        <f ca="1">VLOOKUP($BM27,Calcs!$A$3:'Calcs'!$ANA$180,122,FALSE)</f>
        <v>1</v>
      </c>
      <c r="BL27" s="80">
        <f>IF(VLOOKUP(BM27, Calcs!$A$3:$ANO$180, 783, FALSE)&gt;10, 10, VLOOKUP(BM27, Calcs!$A$3:$ANO$180, 783, FALSE))*10</f>
        <v>26.758176320519304</v>
      </c>
      <c r="BM27" s="31">
        <v>103</v>
      </c>
      <c r="BP27" s="33" t="str">
        <f>CONCATENATE(VLOOKUP($BV27, Calcs!$A$3:$D$180, 4, FALSE), " - ", VLOOKUP($BV27, Calcs!$A$3:$D$180, 2, FALSE))</f>
        <v>Fiore - Summerland</v>
      </c>
      <c r="BQ27" s="30">
        <f>VLOOKUP(BV27, Rankings!$A$2:$AN$161, 40, FALSE)</f>
        <v>158</v>
      </c>
      <c r="BR27" s="32">
        <f ca="1">VLOOKUP(BV27, Rankings!$A$2:$I$161, 6, FALSE)</f>
        <v>0</v>
      </c>
      <c r="BS27" s="32">
        <f ca="1">VLOOKUP(BV27, Rankings!$A$2:$I$161, 7, FALSE)</f>
        <v>5</v>
      </c>
      <c r="BT27" s="3">
        <f ca="1">VLOOKUP($BV27,Calcs!$A$3:'Calcs'!$ANA$180,122,FALSE)</f>
        <v>0</v>
      </c>
      <c r="BU27" s="80">
        <f>IF(VLOOKUP(BV27, Calcs!$A$3:$ANO$180, 783, FALSE)&gt;10, 10, VLOOKUP(BV27, Calcs!$A$3:$ANO$180, 783, FALSE))*10</f>
        <v>46.818799642878503</v>
      </c>
      <c r="BV27" s="31">
        <v>119</v>
      </c>
      <c r="BY27" s="33" t="str">
        <f>CONCATENATE(VLOOKUP($CE27, Calcs!$A$3:$D$180, 4, FALSE), " - ", VLOOKUP($CE27, Calcs!$A$3:$D$180, 2, FALSE))</f>
        <v>North - Casseroya Lake</v>
      </c>
      <c r="BZ27" s="30">
        <f>VLOOKUP(CE27, Rankings!$A$2:$AN$161, 40, FALSE)</f>
        <v>4</v>
      </c>
      <c r="CA27" s="32">
        <f ca="1">VLOOKUP(CE27, Rankings!$A$2:$I$161, 6, FALSE)</f>
        <v>5</v>
      </c>
      <c r="CB27" s="32">
        <f ca="1">VLOOKUP(CE27, Rankings!$A$2:$I$161, 7, FALSE)</f>
        <v>0</v>
      </c>
      <c r="CC27" s="3">
        <f ca="1">VLOOKUP($CE27,Calcs!$A$3:'Calcs'!$ANA$180,122,FALSE)</f>
        <v>17</v>
      </c>
      <c r="CD27" s="80">
        <f>IF(VLOOKUP(CE27, Calcs!$A$3:$ANO$180, 783, FALSE)&gt;10, 10, VLOOKUP(CE27, Calcs!$A$3:$ANO$180, 783, FALSE))*10</f>
        <v>100</v>
      </c>
      <c r="CE27" s="31">
        <v>151</v>
      </c>
    </row>
    <row r="28" spans="2:83" x14ac:dyDescent="0.2">
      <c r="B28" s="171">
        <v>8</v>
      </c>
      <c r="C28" s="33"/>
      <c r="D28" s="30"/>
      <c r="E28" s="30"/>
      <c r="F28" s="32"/>
      <c r="G28" s="142"/>
      <c r="H28" s="80"/>
      <c r="I28" s="171">
        <v>8</v>
      </c>
      <c r="J28" s="33"/>
      <c r="K28" s="30"/>
      <c r="L28" s="30"/>
      <c r="M28" s="32"/>
      <c r="N28" s="142"/>
      <c r="O28" s="80"/>
      <c r="P28" s="171">
        <v>8</v>
      </c>
      <c r="Q28" s="33"/>
      <c r="R28" s="30"/>
      <c r="S28" s="30"/>
      <c r="T28" s="32"/>
      <c r="U28" s="142"/>
      <c r="V28" s="80"/>
      <c r="W28" s="171">
        <v>8</v>
      </c>
      <c r="X28" s="33"/>
      <c r="Y28" s="30"/>
      <c r="Z28" s="30"/>
      <c r="AA28" s="32"/>
      <c r="AB28" s="142"/>
      <c r="AC28" s="80"/>
      <c r="AD28" s="171">
        <v>8</v>
      </c>
      <c r="AE28" s="33"/>
      <c r="AF28" s="30"/>
      <c r="AG28" s="30"/>
      <c r="AH28" s="32"/>
      <c r="AI28" s="142"/>
      <c r="AJ28" s="80"/>
      <c r="AN28" s="33" t="str">
        <f>CONCATENATE(VLOOKUP($AT28, Calcs!$A$3:$D$180, 4, FALSE), " - ", VLOOKUP($AT28, Calcs!$A$3:$D$180, 2, FALSE))</f>
        <v>Central - Lumiose City</v>
      </c>
      <c r="AO28" s="30">
        <f>VLOOKUP(AT28, Rankings!$A$2:$AN$161, 40, FALSE)</f>
        <v>21</v>
      </c>
      <c r="AP28" s="32">
        <f ca="1">VLOOKUP(AT28, Rankings!$A$2:$I$161, 6, FALSE)</f>
        <v>4</v>
      </c>
      <c r="AQ28" s="32">
        <f ca="1">VLOOKUP(AT28, Rankings!$A$2:$I$161, 7, FALSE)</f>
        <v>1</v>
      </c>
      <c r="AR28" s="3">
        <f ca="1">VLOOKUP($AT28,Calcs!$A$3:'Calcs'!$ANA$180,122,FALSE)</f>
        <v>13</v>
      </c>
      <c r="AS28" s="80">
        <f>IF(VLOOKUP(AT28, Calcs!$A$3:$ANO$180, 783, FALSE)&gt;10, 10, VLOOKUP(AT28, Calcs!$A$3:$ANO$180, 783, FALSE))*10</f>
        <v>94.403389769647561</v>
      </c>
      <c r="AT28" s="31">
        <v>72</v>
      </c>
      <c r="AX28" s="33" t="str">
        <f>CONCATENATE(VLOOKUP($BD28, Calcs!$A$3:$D$180, 4, FALSE), " - ", VLOOKUP($BD28, Calcs!$A$3:$D$180, 2, FALSE))</f>
        <v>Melemele - Ultra Megalopolis</v>
      </c>
      <c r="AY28" s="30">
        <f>VLOOKUP(BD28, Rankings!$A$2:$AN$161, 40, FALSE)</f>
        <v>23</v>
      </c>
      <c r="AZ28" s="32">
        <f ca="1">VLOOKUP(BD28, Rankings!$A$2:$I$161, 6, FALSE)</f>
        <v>4</v>
      </c>
      <c r="BA28" s="32">
        <f ca="1">VLOOKUP(BD28, Rankings!$A$2:$I$161, 7, FALSE)</f>
        <v>1</v>
      </c>
      <c r="BB28" s="3">
        <f ca="1">VLOOKUP($BD28,Calcs!$A$3:'Calcs'!$ANA$180,122,FALSE)</f>
        <v>13</v>
      </c>
      <c r="BC28" s="80">
        <f>IF(VLOOKUP(BD28, Calcs!$A$3:$ANO$180, 783, FALSE)&gt;10, 10, VLOOKUP(BD28, Calcs!$A$3:$ANO$180, 783, FALSE))*10</f>
        <v>98.397154430400064</v>
      </c>
      <c r="BD28" s="31">
        <v>88</v>
      </c>
      <c r="BG28" s="33" t="str">
        <f>CONCATENATE(VLOOKUP($BM28, Calcs!$A$3:$D$180, 4, FALSE), " - ", VLOOKUP($BM28, Calcs!$A$3:$D$180, 2, FALSE))</f>
        <v>North Wild - Spikemuth</v>
      </c>
      <c r="BH28" s="30">
        <f>VLOOKUP(BM28, Rankings!$A$2:$AN$161, 40, FALSE)</f>
        <v>15</v>
      </c>
      <c r="BI28" s="32">
        <f ca="1">VLOOKUP(BM28, Rankings!$A$2:$I$161, 6, FALSE)</f>
        <v>4</v>
      </c>
      <c r="BJ28" s="32">
        <f ca="1">VLOOKUP(BM28, Rankings!$A$2:$I$161, 7, FALSE)</f>
        <v>1</v>
      </c>
      <c r="BK28" s="3">
        <f ca="1">VLOOKUP($BM28,Calcs!$A$3:'Calcs'!$ANA$180,122,FALSE)</f>
        <v>13</v>
      </c>
      <c r="BL28" s="80">
        <f>IF(VLOOKUP(BM28, Calcs!$A$3:$ANO$180, 783, FALSE)&gt;10, 10, VLOOKUP(BM28, Calcs!$A$3:$ANO$180, 783, FALSE))*10</f>
        <v>82.607505712253527</v>
      </c>
      <c r="BM28" s="31">
        <v>104</v>
      </c>
      <c r="BP28" s="33" t="str">
        <f>CONCATENATE(VLOOKUP($BV28, Calcs!$A$3:$D$180, 4, FALSE), " - ", VLOOKUP($BV28, Calcs!$A$3:$D$180, 2, FALSE))</f>
        <v>Fiore - Wintown</v>
      </c>
      <c r="BQ28" s="30">
        <f>VLOOKUP(BV28, Rankings!$A$2:$AN$161, 40, FALSE)</f>
        <v>53</v>
      </c>
      <c r="BR28" s="32">
        <f ca="1">VLOOKUP(BV28, Rankings!$A$2:$I$161, 6, FALSE)</f>
        <v>1</v>
      </c>
      <c r="BS28" s="32">
        <f ca="1">VLOOKUP(BV28, Rankings!$A$2:$I$161, 7, FALSE)</f>
        <v>4</v>
      </c>
      <c r="BT28" s="3">
        <f ca="1">VLOOKUP($BV28,Calcs!$A$3:'Calcs'!$ANA$180,122,FALSE)</f>
        <v>6</v>
      </c>
      <c r="BU28" s="80">
        <f>IF(VLOOKUP(BV28, Calcs!$A$3:$ANO$180, 783, FALSE)&gt;10, 10, VLOOKUP(BV28, Calcs!$A$3:$ANO$180, 783, FALSE))*10</f>
        <v>70.028565600046392</v>
      </c>
      <c r="BV28" s="31">
        <v>120</v>
      </c>
      <c r="BY28" s="33" t="str">
        <f>CONCATENATE(VLOOKUP($CE28, Calcs!$A$3:$D$180, 4, FALSE), " - ", VLOOKUP($CE28, Calcs!$A$3:$D$180, 2, FALSE))</f>
        <v>West - Medali</v>
      </c>
      <c r="BZ28" s="30">
        <f>VLOOKUP(CE28, Rankings!$A$2:$AN$161, 40, FALSE)</f>
        <v>152</v>
      </c>
      <c r="CA28" s="32">
        <f ca="1">VLOOKUP(CE28, Rankings!$A$2:$I$161, 6, FALSE)</f>
        <v>1</v>
      </c>
      <c r="CB28" s="32">
        <f ca="1">VLOOKUP(CE28, Rankings!$A$2:$I$161, 7, FALSE)</f>
        <v>4</v>
      </c>
      <c r="CC28" s="3">
        <f ca="1">VLOOKUP($CE28,Calcs!$A$3:'Calcs'!$ANA$180,122,FALSE)</f>
        <v>3</v>
      </c>
      <c r="CD28" s="80">
        <f>IF(VLOOKUP(CE28, Calcs!$A$3:$ANO$180, 783, FALSE)&gt;10, 10, VLOOKUP(CE28, Calcs!$A$3:$ANO$180, 783, FALSE))*10</f>
        <v>58.702640485756689</v>
      </c>
      <c r="CE28" s="31">
        <v>152</v>
      </c>
    </row>
    <row r="29" spans="2:83" x14ac:dyDescent="0.2">
      <c r="B29" s="9">
        <v>9</v>
      </c>
      <c r="C29" s="33"/>
      <c r="D29" s="30"/>
      <c r="E29" s="30"/>
      <c r="F29" s="32"/>
      <c r="G29" s="142"/>
      <c r="H29" s="80"/>
      <c r="I29" s="9">
        <v>9</v>
      </c>
      <c r="J29" s="33"/>
      <c r="K29" s="30"/>
      <c r="L29" s="30"/>
      <c r="M29" s="32"/>
      <c r="N29" s="142"/>
      <c r="O29" s="80"/>
      <c r="P29" s="9">
        <v>9</v>
      </c>
      <c r="Q29" s="33"/>
      <c r="R29" s="30"/>
      <c r="S29" s="30"/>
      <c r="T29" s="32"/>
      <c r="U29" s="142"/>
      <c r="V29" s="80"/>
      <c r="W29" s="9">
        <v>9</v>
      </c>
      <c r="X29" s="33"/>
      <c r="Y29" s="30"/>
      <c r="Z29" s="30"/>
      <c r="AA29" s="32"/>
      <c r="AB29" s="142"/>
      <c r="AC29" s="80"/>
      <c r="AD29" s="9">
        <v>9</v>
      </c>
      <c r="AE29" s="33"/>
      <c r="AF29" s="30"/>
      <c r="AG29" s="30"/>
      <c r="AH29" s="32"/>
      <c r="AI29" s="142"/>
      <c r="AJ29" s="80"/>
      <c r="AN29" s="33" t="str">
        <f>CONCATENATE(VLOOKUP($AT29, Calcs!$A$3:$D$180, 4, FALSE), " - ", VLOOKUP($AT29, Calcs!$A$3:$D$180, 2, FALSE))</f>
        <v>Mountain - Anistar City</v>
      </c>
      <c r="AO29" s="30">
        <f>VLOOKUP(AT29, Rankings!$A$2:$AN$161, 40, FALSE)</f>
        <v>17</v>
      </c>
      <c r="AP29" s="32">
        <f ca="1">VLOOKUP(AT29, Rankings!$A$2:$I$161, 6, FALSE)</f>
        <v>4</v>
      </c>
      <c r="AQ29" s="32">
        <f ca="1">VLOOKUP(AT29, Rankings!$A$2:$I$161, 7, FALSE)</f>
        <v>1</v>
      </c>
      <c r="AR29" s="3">
        <f ca="1">VLOOKUP($AT29,Calcs!$A$3:'Calcs'!$ANA$180,122,FALSE)</f>
        <v>14</v>
      </c>
      <c r="AS29" s="80">
        <f>IF(VLOOKUP(AT29, Calcs!$A$3:$ANO$180, 783, FALSE)&gt;10, 10, VLOOKUP(AT29, Calcs!$A$3:$ANO$180, 783, FALSE))*10</f>
        <v>86.440731139897224</v>
      </c>
      <c r="AT29" s="31">
        <v>73</v>
      </c>
      <c r="AX29" s="33" t="str">
        <f>CONCATENATE(VLOOKUP($BD29, Calcs!$A$3:$D$180, 4, FALSE), " - ", VLOOKUP($BD29, Calcs!$A$3:$D$180, 2, FALSE))</f>
        <v>Ula'ula - Malie City</v>
      </c>
      <c r="AY29" s="30">
        <f>VLOOKUP(BD29, Rankings!$A$2:$AN$161, 40, FALSE)</f>
        <v>85</v>
      </c>
      <c r="AZ29" s="32">
        <f ca="1">VLOOKUP(BD29, Rankings!$A$2:$I$161, 6, FALSE)</f>
        <v>2</v>
      </c>
      <c r="BA29" s="32">
        <f ca="1">VLOOKUP(BD29, Rankings!$A$2:$I$161, 7, FALSE)</f>
        <v>3</v>
      </c>
      <c r="BB29" s="3">
        <f ca="1">VLOOKUP($BD29,Calcs!$A$3:'Calcs'!$ANA$180,122,FALSE)</f>
        <v>7</v>
      </c>
      <c r="BC29" s="80">
        <f>IF(VLOOKUP(BD29, Calcs!$A$3:$ANO$180, 783, FALSE)&gt;10, 10, VLOOKUP(BD29, Calcs!$A$3:$ANO$180, 783, FALSE))*10</f>
        <v>77.897368376601776</v>
      </c>
      <c r="BD29" s="31">
        <v>89</v>
      </c>
      <c r="BG29" s="33" t="str">
        <f>CONCATENATE(VLOOKUP($BM29, Calcs!$A$3:$D$180, 4, FALSE), " - ", VLOOKUP($BM29, Calcs!$A$3:$D$180, 2, FALSE))</f>
        <v>Scotland - Crown Tundra</v>
      </c>
      <c r="BH29" s="30">
        <f>VLOOKUP(BM29, Rankings!$A$2:$AN$161, 40, FALSE)</f>
        <v>110</v>
      </c>
      <c r="BI29" s="32">
        <f ca="1">VLOOKUP(BM29, Rankings!$A$2:$I$161, 6, FALSE)</f>
        <v>2</v>
      </c>
      <c r="BJ29" s="32">
        <f ca="1">VLOOKUP(BM29, Rankings!$A$2:$I$161, 7, FALSE)</f>
        <v>3</v>
      </c>
      <c r="BK29" s="3">
        <f ca="1">VLOOKUP($BM29,Calcs!$A$3:'Calcs'!$ANA$180,122,FALSE)</f>
        <v>5</v>
      </c>
      <c r="BL29" s="80">
        <f>IF(VLOOKUP(BM29, Calcs!$A$3:$ANO$180, 783, FALSE)&gt;10, 10, VLOOKUP(BM29, Calcs!$A$3:$ANO$180, 783, FALSE))*10</f>
        <v>55.695601262577277</v>
      </c>
      <c r="BM29" s="31">
        <v>105</v>
      </c>
      <c r="BP29" s="33" t="str">
        <f>CONCATENATE(VLOOKUP($BV29, Calcs!$A$3:$D$180, 4, FALSE), " - ", VLOOKUP($BV29, Calcs!$A$3:$D$180, 2, FALSE))</f>
        <v>Almia - Boyleland</v>
      </c>
      <c r="BQ29" s="30">
        <f>VLOOKUP(BV29, Rankings!$A$2:$AN$161, 40, FALSE)</f>
        <v>159</v>
      </c>
      <c r="BR29" s="32">
        <f ca="1">VLOOKUP(BV29, Rankings!$A$2:$I$161, 6, FALSE)</f>
        <v>0</v>
      </c>
      <c r="BS29" s="32">
        <f ca="1">VLOOKUP(BV29, Rankings!$A$2:$I$161, 7, FALSE)</f>
        <v>5</v>
      </c>
      <c r="BT29" s="3">
        <f ca="1">VLOOKUP($BV29,Calcs!$A$3:'Calcs'!$ANA$180,122,FALSE)</f>
        <v>0</v>
      </c>
      <c r="BU29" s="80">
        <f>IF(VLOOKUP(BV29, Calcs!$A$3:$ANO$180, 783, FALSE)&gt;10, 10, VLOOKUP(BV29, Calcs!$A$3:$ANO$180, 783, FALSE))*10</f>
        <v>31.999999999999996</v>
      </c>
      <c r="BV29" s="31">
        <v>121</v>
      </c>
      <c r="BY29" s="33" t="str">
        <f>CONCATENATE(VLOOKUP($CE29, Calcs!$A$3:$D$180, 4, FALSE), " - ", VLOOKUP($CE29, Calcs!$A$3:$D$180, 2, FALSE))</f>
        <v>East - Zapapico</v>
      </c>
      <c r="BZ29" s="30">
        <f>VLOOKUP(CE29, Rankings!$A$2:$AN$161, 40, FALSE)</f>
        <v>124</v>
      </c>
      <c r="CA29" s="32">
        <f ca="1">VLOOKUP(CE29, Rankings!$A$2:$I$161, 6, FALSE)</f>
        <v>1</v>
      </c>
      <c r="CB29" s="32">
        <f ca="1">VLOOKUP(CE29, Rankings!$A$2:$I$161, 7, FALSE)</f>
        <v>4</v>
      </c>
      <c r="CC29" s="3">
        <f ca="1">VLOOKUP($CE29,Calcs!$A$3:'Calcs'!$ANA$180,122,FALSE)</f>
        <v>3</v>
      </c>
      <c r="CD29" s="80">
        <f>IF(VLOOKUP(CE29, Calcs!$A$3:$ANO$180, 783, FALSE)&gt;10, 10, VLOOKUP(CE29, Calcs!$A$3:$ANO$180, 783, FALSE))*10</f>
        <v>46.216880033165367</v>
      </c>
      <c r="CE29" s="31">
        <v>153</v>
      </c>
    </row>
    <row r="30" spans="2:83" x14ac:dyDescent="0.2">
      <c r="B30" s="9">
        <v>10</v>
      </c>
      <c r="C30" s="33"/>
      <c r="D30" s="30"/>
      <c r="E30" s="30"/>
      <c r="F30" s="32"/>
      <c r="G30" s="142"/>
      <c r="H30" s="80"/>
      <c r="I30" s="9">
        <v>10</v>
      </c>
      <c r="J30" s="33"/>
      <c r="K30" s="30"/>
      <c r="L30" s="30"/>
      <c r="M30" s="32"/>
      <c r="N30" s="142"/>
      <c r="O30" s="80"/>
      <c r="P30" s="9">
        <v>10</v>
      </c>
      <c r="Q30" s="33"/>
      <c r="R30" s="30"/>
      <c r="S30" s="30"/>
      <c r="T30" s="32"/>
      <c r="U30" s="142"/>
      <c r="V30" s="80"/>
      <c r="W30" s="9">
        <v>10</v>
      </c>
      <c r="X30" s="33"/>
      <c r="Y30" s="30"/>
      <c r="Z30" s="30"/>
      <c r="AA30" s="32"/>
      <c r="AB30" s="142"/>
      <c r="AC30" s="80"/>
      <c r="AD30" s="9">
        <v>10</v>
      </c>
      <c r="AE30" s="33"/>
      <c r="AF30" s="30"/>
      <c r="AG30" s="30"/>
      <c r="AH30" s="32"/>
      <c r="AI30" s="142"/>
      <c r="AJ30" s="80"/>
      <c r="AN30" s="33" t="str">
        <f>CONCATENATE(VLOOKUP($AT30, Calcs!$A$3:$D$180, 4, FALSE), " - ", VLOOKUP($AT30, Calcs!$A$3:$D$180, 2, FALSE))</f>
        <v>Mountain - Couriway Town</v>
      </c>
      <c r="AO30" s="30">
        <f>VLOOKUP(AT30, Rankings!$A$2:$AN$161, 40, FALSE)</f>
        <v>135</v>
      </c>
      <c r="AP30" s="32">
        <f ca="1">VLOOKUP(AT30, Rankings!$A$2:$I$161, 6, FALSE)</f>
        <v>1</v>
      </c>
      <c r="AQ30" s="32">
        <f ca="1">VLOOKUP(AT30, Rankings!$A$2:$I$161, 7, FALSE)</f>
        <v>4</v>
      </c>
      <c r="AR30" s="3">
        <f ca="1">VLOOKUP($AT30,Calcs!$A$3:'Calcs'!$ANA$180,122,FALSE)</f>
        <v>4</v>
      </c>
      <c r="AS30" s="80">
        <f>IF(VLOOKUP(AT30, Calcs!$A$3:$ANO$180, 783, FALSE)&gt;10, 10, VLOOKUP(AT30, Calcs!$A$3:$ANO$180, 783, FALSE))*10</f>
        <v>51.107729356722551</v>
      </c>
      <c r="AT30" s="31">
        <v>74</v>
      </c>
      <c r="AX30" s="33" t="str">
        <f>CONCATENATE(VLOOKUP($BD30, Calcs!$A$3:$D$180, 4, FALSE), " - ", VLOOKUP($BD30, Calcs!$A$3:$D$180, 2, FALSE))</f>
        <v>Ula'ula - Mount Hokulani</v>
      </c>
      <c r="AY30" s="30">
        <f>VLOOKUP(BD30, Rankings!$A$2:$AN$161, 40, FALSE)</f>
        <v>78</v>
      </c>
      <c r="AZ30" s="32">
        <f ca="1">VLOOKUP(BD30, Rankings!$A$2:$I$161, 6, FALSE)</f>
        <v>3</v>
      </c>
      <c r="BA30" s="32">
        <f ca="1">VLOOKUP(BD30, Rankings!$A$2:$I$161, 7, FALSE)</f>
        <v>2</v>
      </c>
      <c r="BB30" s="3">
        <f ca="1">VLOOKUP($BD30,Calcs!$A$3:'Calcs'!$ANA$180,122,FALSE)</f>
        <v>11</v>
      </c>
      <c r="BC30" s="80">
        <f>IF(VLOOKUP(BD30, Calcs!$A$3:$ANO$180, 783, FALSE)&gt;10, 10, VLOOKUP(BD30, Calcs!$A$3:$ANO$180, 783, FALSE))*10</f>
        <v>83.773504164502995</v>
      </c>
      <c r="BD30" s="31">
        <v>90</v>
      </c>
      <c r="BG30" s="33" t="str">
        <f>CONCATENATE(VLOOKUP($BM30, Calcs!$A$3:$D$180, 4, FALSE), " - ", VLOOKUP($BM30, Calcs!$A$3:$D$180, 2, FALSE))</f>
        <v>Scotland - Postwick</v>
      </c>
      <c r="BH30" s="30">
        <f>VLOOKUP(BM30, Rankings!$A$2:$AN$161, 40, FALSE)</f>
        <v>41</v>
      </c>
      <c r="BI30" s="32">
        <f ca="1">VLOOKUP(BM30, Rankings!$A$2:$I$161, 6, FALSE)</f>
        <v>3</v>
      </c>
      <c r="BJ30" s="32">
        <f ca="1">VLOOKUP(BM30, Rankings!$A$2:$I$161, 7, FALSE)</f>
        <v>2</v>
      </c>
      <c r="BK30" s="3">
        <f ca="1">VLOOKUP($BM30,Calcs!$A$3:'Calcs'!$ANA$180,122,FALSE)</f>
        <v>11</v>
      </c>
      <c r="BL30" s="80">
        <f>IF(VLOOKUP(BM30, Calcs!$A$3:$ANO$180, 783, FALSE)&gt;10, 10, VLOOKUP(BM30, Calcs!$A$3:$ANO$180, 783, FALSE))*10</f>
        <v>80.796039506896619</v>
      </c>
      <c r="BM30" s="31">
        <v>106</v>
      </c>
      <c r="BP30" s="33" t="str">
        <f>CONCATENATE(VLOOKUP($BV30, Calcs!$A$3:$D$180, 4, FALSE), " - ", VLOOKUP($BV30, Calcs!$A$3:$D$180, 2, FALSE))</f>
        <v>Almia - Haruba Village</v>
      </c>
      <c r="BQ30" s="30">
        <f>VLOOKUP(BV30, Rankings!$A$2:$AN$161, 40, FALSE)</f>
        <v>123</v>
      </c>
      <c r="BR30" s="32">
        <f ca="1">VLOOKUP(BV30, Rankings!$A$2:$I$161, 6, FALSE)</f>
        <v>2</v>
      </c>
      <c r="BS30" s="32">
        <f ca="1">VLOOKUP(BV30, Rankings!$A$2:$I$161, 7, FALSE)</f>
        <v>3</v>
      </c>
      <c r="BT30" s="3">
        <f ca="1">VLOOKUP($BV30,Calcs!$A$3:'Calcs'!$ANA$180,122,FALSE)</f>
        <v>7</v>
      </c>
      <c r="BU30" s="80">
        <f>IF(VLOOKUP(BV30, Calcs!$A$3:$ANO$180, 783, FALSE)&gt;10, 10, VLOOKUP(BV30, Calcs!$A$3:$ANO$180, 783, FALSE))*10</f>
        <v>55.497747702046432</v>
      </c>
      <c r="BV30" s="31">
        <v>122</v>
      </c>
      <c r="BY30" s="33" t="str">
        <f>CONCATENATE(VLOOKUP($CE30, Calcs!$A$3:$D$180, 4, FALSE), " - ", VLOOKUP($CE30, Calcs!$A$3:$D$180, 2, FALSE))</f>
        <v>East - Artazon</v>
      </c>
      <c r="BZ30" s="30">
        <f>VLOOKUP(CE30, Rankings!$A$2:$AN$161, 40, FALSE)</f>
        <v>141</v>
      </c>
      <c r="CA30" s="32">
        <f ca="1">VLOOKUP(CE30, Rankings!$A$2:$I$161, 6, FALSE)</f>
        <v>1</v>
      </c>
      <c r="CB30" s="32">
        <f ca="1">VLOOKUP(CE30, Rankings!$A$2:$I$161, 7, FALSE)</f>
        <v>4</v>
      </c>
      <c r="CC30" s="3">
        <f ca="1">VLOOKUP($CE30,Calcs!$A$3:'Calcs'!$ANA$180,122,FALSE)</f>
        <v>4</v>
      </c>
      <c r="CD30" s="80">
        <f>IF(VLOOKUP(CE30, Calcs!$A$3:$ANO$180, 783, FALSE)&gt;10, 10, VLOOKUP(CE30, Calcs!$A$3:$ANO$180, 783, FALSE))*10</f>
        <v>35.944401511222857</v>
      </c>
      <c r="CE30" s="31">
        <v>154</v>
      </c>
    </row>
    <row r="31" spans="2:83" x14ac:dyDescent="0.2">
      <c r="B31" s="9">
        <v>11</v>
      </c>
      <c r="C31" s="33"/>
      <c r="D31" s="30"/>
      <c r="E31" s="30"/>
      <c r="F31" s="32"/>
      <c r="G31" s="142"/>
      <c r="H31" s="80"/>
      <c r="I31" s="9">
        <v>11</v>
      </c>
      <c r="J31" s="33"/>
      <c r="K31" s="30"/>
      <c r="L31" s="30"/>
      <c r="M31" s="32"/>
      <c r="N31" s="142"/>
      <c r="O31" s="80"/>
      <c r="P31" s="9">
        <v>11</v>
      </c>
      <c r="Q31" s="33"/>
      <c r="R31" s="30"/>
      <c r="S31" s="30"/>
      <c r="T31" s="32"/>
      <c r="U31" s="142"/>
      <c r="V31" s="80"/>
      <c r="W31" s="9">
        <v>11</v>
      </c>
      <c r="X31" s="33"/>
      <c r="Y31" s="30"/>
      <c r="Z31" s="30"/>
      <c r="AA31" s="32"/>
      <c r="AB31" s="142"/>
      <c r="AC31" s="80"/>
      <c r="AD31" s="9">
        <v>11</v>
      </c>
      <c r="AE31" s="33"/>
      <c r="AF31" s="30"/>
      <c r="AG31" s="30"/>
      <c r="AH31" s="32"/>
      <c r="AI31" s="142"/>
      <c r="AJ31" s="80"/>
      <c r="AN31" s="33" t="str">
        <f>CONCATENATE(VLOOKUP($AT31, Calcs!$A$3:$D$180, 4, FALSE), " - ", VLOOKUP($AT31, Calcs!$A$3:$D$180, 2, FALSE))</f>
        <v>Mountain - Dendemille Town</v>
      </c>
      <c r="AO31" s="30">
        <f>VLOOKUP(AT31, Rankings!$A$2:$AN$161, 40, FALSE)</f>
        <v>118</v>
      </c>
      <c r="AP31" s="32">
        <f ca="1">VLOOKUP(AT31, Rankings!$A$2:$I$161, 6, FALSE)</f>
        <v>3</v>
      </c>
      <c r="AQ31" s="32">
        <f ca="1">VLOOKUP(AT31, Rankings!$A$2:$I$161, 7, FALSE)</f>
        <v>2</v>
      </c>
      <c r="AR31" s="3">
        <f ca="1">VLOOKUP($AT31,Calcs!$A$3:'Calcs'!$ANA$180,122,FALSE)</f>
        <v>9</v>
      </c>
      <c r="AS31" s="80">
        <f>IF(VLOOKUP(AT31, Calcs!$A$3:$ANO$180, 783, FALSE)&gt;10, 10, VLOOKUP(AT31, Calcs!$A$3:$ANO$180, 783, FALSE))*10</f>
        <v>77.420927403383644</v>
      </c>
      <c r="AT31" s="31">
        <v>75</v>
      </c>
      <c r="AX31" s="33" t="str">
        <f>CONCATENATE(VLOOKUP($BD31, Calcs!$A$3:$D$180, 4, FALSE), " - ", VLOOKUP($BD31, Calcs!$A$3:$D$180, 2, FALSE))</f>
        <v>Ula'ula - Po Town</v>
      </c>
      <c r="AY31" s="30">
        <f>VLOOKUP(BD31, Rankings!$A$2:$AN$161, 40, FALSE)</f>
        <v>9</v>
      </c>
      <c r="AZ31" s="32">
        <f ca="1">VLOOKUP(BD31, Rankings!$A$2:$I$161, 6, FALSE)</f>
        <v>5</v>
      </c>
      <c r="BA31" s="32">
        <f ca="1">VLOOKUP(BD31, Rankings!$A$2:$I$161, 7, FALSE)</f>
        <v>0</v>
      </c>
      <c r="BB31" s="3">
        <f ca="1">VLOOKUP($BD31,Calcs!$A$3:'Calcs'!$ANA$180,122,FALSE)</f>
        <v>17</v>
      </c>
      <c r="BC31" s="80">
        <f>IF(VLOOKUP(BD31, Calcs!$A$3:$ANO$180, 783, FALSE)&gt;10, 10, VLOOKUP(BD31, Calcs!$A$3:$ANO$180, 783, FALSE))*10</f>
        <v>96.415766345551589</v>
      </c>
      <c r="BD31" s="31">
        <v>91</v>
      </c>
      <c r="BG31" s="33" t="str">
        <f>CONCATENATE(VLOOKUP($BM31, Calcs!$A$3:$D$180, 4, FALSE), " - ", VLOOKUP($BM31, Calcs!$A$3:$D$180, 2, FALSE))</f>
        <v>Scotland - Wild Area</v>
      </c>
      <c r="BH31" s="30">
        <f>VLOOKUP(BM31, Rankings!$A$2:$AN$161, 40, FALSE)</f>
        <v>28</v>
      </c>
      <c r="BI31" s="32">
        <f ca="1">VLOOKUP(BM31, Rankings!$A$2:$I$161, 6, FALSE)</f>
        <v>5</v>
      </c>
      <c r="BJ31" s="32">
        <f ca="1">VLOOKUP(BM31, Rankings!$A$2:$I$161, 7, FALSE)</f>
        <v>0</v>
      </c>
      <c r="BK31" s="3">
        <f ca="1">VLOOKUP($BM31,Calcs!$A$3:'Calcs'!$ANA$180,122,FALSE)</f>
        <v>16</v>
      </c>
      <c r="BL31" s="80">
        <f>IF(VLOOKUP(BM31, Calcs!$A$3:$ANO$180, 783, FALSE)&gt;10, 10, VLOOKUP(BM31, Calcs!$A$3:$ANO$180, 783, FALSE))*10</f>
        <v>93.016127633867868</v>
      </c>
      <c r="BM31" s="31">
        <v>107</v>
      </c>
      <c r="BP31" s="33" t="str">
        <f>CONCATENATE(VLOOKUP($BV31, Calcs!$A$3:$D$180, 4, FALSE), " - ", VLOOKUP($BV31, Calcs!$A$3:$D$180, 2, FALSE))</f>
        <v>Almia - Pueltown</v>
      </c>
      <c r="BQ31" s="30">
        <f>VLOOKUP(BV31, Rankings!$A$2:$AN$161, 40, FALSE)</f>
        <v>11</v>
      </c>
      <c r="BR31" s="32">
        <f ca="1">VLOOKUP(BV31, Rankings!$A$2:$I$161, 6, FALSE)</f>
        <v>4</v>
      </c>
      <c r="BS31" s="32">
        <f ca="1">VLOOKUP(BV31, Rankings!$A$2:$I$161, 7, FALSE)</f>
        <v>1</v>
      </c>
      <c r="BT31" s="3">
        <f ca="1">VLOOKUP($BV31,Calcs!$A$3:'Calcs'!$ANA$180,122,FALSE)</f>
        <v>13</v>
      </c>
      <c r="BU31" s="80">
        <f>IF(VLOOKUP(BV31, Calcs!$A$3:$ANO$180, 783, FALSE)&gt;10, 10, VLOOKUP(BV31, Calcs!$A$3:$ANO$180, 783, FALSE))*10</f>
        <v>100</v>
      </c>
      <c r="BV31" s="31">
        <v>123</v>
      </c>
      <c r="BY31" s="33" t="str">
        <f>CONCATENATE(VLOOKUP($CE31, Calcs!$A$3:$D$180, 4, FALSE), " - ", VLOOKUP($CE31, Calcs!$A$3:$D$180, 2, FALSE))</f>
        <v>East - Levincia</v>
      </c>
      <c r="BZ31" s="30">
        <f>VLOOKUP(CE31, Rankings!$A$2:$AN$161, 40, FALSE)</f>
        <v>30</v>
      </c>
      <c r="CA31" s="32">
        <f ca="1">VLOOKUP(CE31, Rankings!$A$2:$I$161, 6, FALSE)</f>
        <v>4</v>
      </c>
      <c r="CB31" s="32">
        <f ca="1">VLOOKUP(CE31, Rankings!$A$2:$I$161, 7, FALSE)</f>
        <v>1</v>
      </c>
      <c r="CC31" s="3">
        <f ca="1">VLOOKUP($CE31,Calcs!$A$3:'Calcs'!$ANA$180,122,FALSE)</f>
        <v>14</v>
      </c>
      <c r="CD31" s="80">
        <f>IF(VLOOKUP(CE31, Calcs!$A$3:$ANO$180, 783, FALSE)&gt;10, 10, VLOOKUP(CE31, Calcs!$A$3:$ANO$180, 783, FALSE))*10</f>
        <v>93.786992701546836</v>
      </c>
      <c r="CE31" s="31">
        <v>155</v>
      </c>
    </row>
    <row r="32" spans="2:83" x14ac:dyDescent="0.2">
      <c r="B32" s="9">
        <v>12</v>
      </c>
      <c r="C32" s="33"/>
      <c r="D32" s="30"/>
      <c r="E32" s="30"/>
      <c r="F32" s="32"/>
      <c r="G32" s="142"/>
      <c r="H32" s="80"/>
      <c r="I32" s="9">
        <v>12</v>
      </c>
      <c r="J32" s="33"/>
      <c r="K32" s="30"/>
      <c r="L32" s="30"/>
      <c r="M32" s="32"/>
      <c r="N32" s="142"/>
      <c r="O32" s="80"/>
      <c r="P32" s="9">
        <v>12</v>
      </c>
      <c r="Q32" s="33"/>
      <c r="R32" s="30"/>
      <c r="S32" s="30"/>
      <c r="T32" s="32"/>
      <c r="U32" s="142"/>
      <c r="V32" s="80"/>
      <c r="W32" s="9">
        <v>12</v>
      </c>
      <c r="X32" s="33"/>
      <c r="Y32" s="30"/>
      <c r="Z32" s="30"/>
      <c r="AA32" s="32"/>
      <c r="AB32" s="142"/>
      <c r="AC32" s="80"/>
      <c r="AD32" s="9">
        <v>12</v>
      </c>
      <c r="AE32" s="33"/>
      <c r="AF32" s="30"/>
      <c r="AG32" s="30"/>
      <c r="AH32" s="32"/>
      <c r="AI32" s="142"/>
      <c r="AJ32" s="80"/>
      <c r="AN32" s="33" t="str">
        <f>CONCATENATE(VLOOKUP($AT32, Calcs!$A$3:$D$180, 4, FALSE), " - ", VLOOKUP($AT32, Calcs!$A$3:$D$180, 2, FALSE))</f>
        <v>Mountain - Snowbelle City</v>
      </c>
      <c r="AO32" s="30">
        <f>VLOOKUP(AT32, Rankings!$A$2:$AN$161, 40, FALSE)</f>
        <v>146</v>
      </c>
      <c r="AP32" s="32">
        <f ca="1">VLOOKUP(AT32, Rankings!$A$2:$I$161, 6, FALSE)</f>
        <v>0</v>
      </c>
      <c r="AQ32" s="32">
        <f ca="1">VLOOKUP(AT32, Rankings!$A$2:$I$161, 7, FALSE)</f>
        <v>5</v>
      </c>
      <c r="AR32" s="3">
        <f ca="1">VLOOKUP($AT32,Calcs!$A$3:'Calcs'!$ANA$180,122,FALSE)</f>
        <v>0</v>
      </c>
      <c r="AS32" s="80">
        <f>IF(VLOOKUP(AT32, Calcs!$A$3:$ANO$180, 783, FALSE)&gt;10, 10, VLOOKUP(AT32, Calcs!$A$3:$ANO$180, 783, FALSE))*10</f>
        <v>33.25657829663178</v>
      </c>
      <c r="AT32" s="31">
        <v>76</v>
      </c>
      <c r="AX32" s="33" t="str">
        <f>CONCATENATE(VLOOKUP($BD32, Calcs!$A$3:$D$180, 4, FALSE), " - ", VLOOKUP($BD32, Calcs!$A$3:$D$180, 2, FALSE))</f>
        <v>Ula'ula - Tapu Village</v>
      </c>
      <c r="AY32" s="30">
        <f>VLOOKUP(BD32, Rankings!$A$2:$AN$161, 40, FALSE)</f>
        <v>136</v>
      </c>
      <c r="AZ32" s="32">
        <f ca="1">VLOOKUP(BD32, Rankings!$A$2:$I$161, 6, FALSE)</f>
        <v>0</v>
      </c>
      <c r="BA32" s="32">
        <f ca="1">VLOOKUP(BD32, Rankings!$A$2:$I$161, 7, FALSE)</f>
        <v>5</v>
      </c>
      <c r="BB32" s="3">
        <f ca="1">VLOOKUP($BD32,Calcs!$A$3:'Calcs'!$ANA$180,122,FALSE)</f>
        <v>1</v>
      </c>
      <c r="BC32" s="80">
        <f>IF(VLOOKUP(BD32, Calcs!$A$3:$ANO$180, 783, FALSE)&gt;10, 10, VLOOKUP(BD32, Calcs!$A$3:$ANO$180, 783, FALSE))*10</f>
        <v>45.232731511594572</v>
      </c>
      <c r="BD32" s="31">
        <v>92</v>
      </c>
      <c r="BG32" s="33" t="str">
        <f>CONCATENATE(VLOOKUP($BM32, Calcs!$A$3:$D$180, 4, FALSE), " - ", VLOOKUP($BM32, Calcs!$A$3:$D$180, 2, FALSE))</f>
        <v>Scotland - Wedgehurst</v>
      </c>
      <c r="BH32" s="30">
        <f>VLOOKUP(BM32, Rankings!$A$2:$AN$161, 40, FALSE)</f>
        <v>122</v>
      </c>
      <c r="BI32" s="32">
        <f ca="1">VLOOKUP(BM32, Rankings!$A$2:$I$161, 6, FALSE)</f>
        <v>2</v>
      </c>
      <c r="BJ32" s="32">
        <f ca="1">VLOOKUP(BM32, Rankings!$A$2:$I$161, 7, FALSE)</f>
        <v>3</v>
      </c>
      <c r="BK32" s="3">
        <f ca="1">VLOOKUP($BM32,Calcs!$A$3:'Calcs'!$ANA$180,122,FALSE)</f>
        <v>7</v>
      </c>
      <c r="BL32" s="80">
        <f>IF(VLOOKUP(BM32, Calcs!$A$3:$ANO$180, 783, FALSE)&gt;10, 10, VLOOKUP(BM32, Calcs!$A$3:$ANO$180, 783, FALSE))*10</f>
        <v>67.720011813348052</v>
      </c>
      <c r="BM32" s="31">
        <v>108</v>
      </c>
      <c r="BP32" s="33" t="str">
        <f>CONCATENATE(VLOOKUP($BV32, Calcs!$A$3:$D$180, 4, FALSE), " - ", VLOOKUP($BV32, Calcs!$A$3:$D$180, 2, FALSE))</f>
        <v>Almia - Vientown</v>
      </c>
      <c r="BQ32" s="30">
        <f>VLOOKUP(BV32, Rankings!$A$2:$AN$161, 40, FALSE)</f>
        <v>117</v>
      </c>
      <c r="BR32" s="32">
        <f ca="1">VLOOKUP(BV32, Rankings!$A$2:$I$161, 6, FALSE)</f>
        <v>2</v>
      </c>
      <c r="BS32" s="32">
        <f ca="1">VLOOKUP(BV32, Rankings!$A$2:$I$161, 7, FALSE)</f>
        <v>3</v>
      </c>
      <c r="BT32" s="3">
        <f ca="1">VLOOKUP($BV32,Calcs!$A$3:'Calcs'!$ANA$180,122,FALSE)</f>
        <v>7</v>
      </c>
      <c r="BU32" s="80">
        <f>IF(VLOOKUP(BV32, Calcs!$A$3:$ANO$180, 783, FALSE)&gt;10, 10, VLOOKUP(BV32, Calcs!$A$3:$ANO$180, 783, FALSE))*10</f>
        <v>59.6992462263972</v>
      </c>
      <c r="BV32" s="31">
        <v>124</v>
      </c>
      <c r="BY32" s="33" t="str">
        <f>CONCATENATE(VLOOKUP($CE32, Calcs!$A$3:$D$180, 4, FALSE), " - ", VLOOKUP($CE32, Calcs!$A$3:$D$180, 2, FALSE))</f>
        <v>South - Cabo Poco</v>
      </c>
      <c r="BZ32" s="30">
        <f>VLOOKUP(CE32, Rankings!$A$2:$AN$161, 40, FALSE)</f>
        <v>20</v>
      </c>
      <c r="CA32" s="32">
        <f ca="1">VLOOKUP(CE32, Rankings!$A$2:$I$161, 6, FALSE)</f>
        <v>4</v>
      </c>
      <c r="CB32" s="32">
        <f ca="1">VLOOKUP(CE32, Rankings!$A$2:$I$161, 7, FALSE)</f>
        <v>1</v>
      </c>
      <c r="CC32" s="3">
        <f ca="1">VLOOKUP($CE32,Calcs!$A$3:'Calcs'!$ANA$180,122,FALSE)</f>
        <v>14</v>
      </c>
      <c r="CD32" s="80">
        <f>IF(VLOOKUP(CE32, Calcs!$A$3:$ANO$180, 783, FALSE)&gt;10, 10, VLOOKUP(CE32, Calcs!$A$3:$ANO$180, 783, FALSE))*10</f>
        <v>62.641839053463293</v>
      </c>
      <c r="CE32" s="31">
        <v>156</v>
      </c>
    </row>
    <row r="33" spans="2:83" x14ac:dyDescent="0.2">
      <c r="B33" s="9">
        <v>13</v>
      </c>
      <c r="C33" s="33"/>
      <c r="D33" s="30"/>
      <c r="E33" s="30"/>
      <c r="F33" s="32"/>
      <c r="G33" s="142"/>
      <c r="H33" s="80"/>
      <c r="I33" s="9">
        <v>13</v>
      </c>
      <c r="J33" s="33"/>
      <c r="K33" s="30"/>
      <c r="L33" s="30"/>
      <c r="M33" s="32"/>
      <c r="N33" s="142"/>
      <c r="O33" s="80"/>
      <c r="P33" s="9">
        <v>13</v>
      </c>
      <c r="Q33" s="33"/>
      <c r="R33" s="30"/>
      <c r="S33" s="30"/>
      <c r="T33" s="32"/>
      <c r="U33" s="142"/>
      <c r="V33" s="80"/>
      <c r="W33" s="9">
        <v>13</v>
      </c>
      <c r="X33" s="33"/>
      <c r="Y33" s="30"/>
      <c r="Z33" s="30"/>
      <c r="AA33" s="32"/>
      <c r="AB33" s="142"/>
      <c r="AC33" s="80"/>
      <c r="AD33" s="9">
        <v>13</v>
      </c>
      <c r="AE33" s="33"/>
      <c r="AF33" s="30"/>
      <c r="AG33" s="30"/>
      <c r="AH33" s="32"/>
      <c r="AI33" s="142"/>
      <c r="AJ33" s="80"/>
      <c r="AN33" s="33" t="str">
        <f>CONCATENATE(VLOOKUP($AT33, Calcs!$A$3:$D$180, 4, FALSE), " - ", VLOOKUP($AT33, Calcs!$A$3:$D$180, 2, FALSE))</f>
        <v>South - Aquacorde Town</v>
      </c>
      <c r="AO33" s="30">
        <f>VLOOKUP(AT33, Rankings!$A$2:$AN$161, 40, FALSE)</f>
        <v>102</v>
      </c>
      <c r="AP33" s="32">
        <f ca="1">VLOOKUP(AT33, Rankings!$A$2:$I$161, 6, FALSE)</f>
        <v>2</v>
      </c>
      <c r="AQ33" s="32">
        <f ca="1">VLOOKUP(AT33, Rankings!$A$2:$I$161, 7, FALSE)</f>
        <v>3</v>
      </c>
      <c r="AR33" s="3">
        <f ca="1">VLOOKUP($AT33,Calcs!$A$3:'Calcs'!$ANA$180,122,FALSE)</f>
        <v>6</v>
      </c>
      <c r="AS33" s="80">
        <f>IF(VLOOKUP(AT33, Calcs!$A$3:$ANO$180, 783, FALSE)&gt;10, 10, VLOOKUP(AT33, Calcs!$A$3:$ANO$180, 783, FALSE))*10</f>
        <v>74.686009399351349</v>
      </c>
      <c r="AT33" s="31">
        <v>77</v>
      </c>
      <c r="AX33" s="33" t="str">
        <f>CONCATENATE(VLOOKUP($BD33, Calcs!$A$3:$D$180, 4, FALSE), " - ", VLOOKUP($BD33, Calcs!$A$3:$D$180, 2, FALSE))</f>
        <v>Akala - Aether Paradise</v>
      </c>
      <c r="AY33" s="30">
        <f>VLOOKUP(BD33, Rankings!$A$2:$AN$161, 40, FALSE)</f>
        <v>67</v>
      </c>
      <c r="AZ33" s="32">
        <f ca="1">VLOOKUP(BD33, Rankings!$A$2:$I$161, 6, FALSE)</f>
        <v>4</v>
      </c>
      <c r="BA33" s="32">
        <f ca="1">VLOOKUP(BD33, Rankings!$A$2:$I$161, 7, FALSE)</f>
        <v>1</v>
      </c>
      <c r="BB33" s="3">
        <f ca="1">VLOOKUP($BD33,Calcs!$A$3:'Calcs'!$ANA$180,122,FALSE)</f>
        <v>13</v>
      </c>
      <c r="BC33" s="80">
        <f>IF(VLOOKUP(BD33, Calcs!$A$3:$ANO$180, 783, FALSE)&gt;10, 10, VLOOKUP(BD33, Calcs!$A$3:$ANO$180, 783, FALSE))*10</f>
        <v>74.712783377411384</v>
      </c>
      <c r="BD33" s="31">
        <v>93</v>
      </c>
      <c r="BG33" s="33" t="str">
        <f>CONCATENATE(VLOOKUP($BM33, Calcs!$A$3:$D$180, 4, FALSE), " - ", VLOOKUP($BM33, Calcs!$A$3:$D$180, 2, FALSE))</f>
        <v>South Wild - Hulbury</v>
      </c>
      <c r="BH33" s="30">
        <f>VLOOKUP(BM33, Rankings!$A$2:$AN$161, 40, FALSE)</f>
        <v>133</v>
      </c>
      <c r="BI33" s="32">
        <f ca="1">VLOOKUP(BM33, Rankings!$A$2:$I$161, 6, FALSE)</f>
        <v>1</v>
      </c>
      <c r="BJ33" s="32">
        <f ca="1">VLOOKUP(BM33, Rankings!$A$2:$I$161, 7, FALSE)</f>
        <v>4</v>
      </c>
      <c r="BK33" s="3">
        <f ca="1">VLOOKUP($BM33,Calcs!$A$3:'Calcs'!$ANA$180,122,FALSE)</f>
        <v>3</v>
      </c>
      <c r="BL33" s="80">
        <f>IF(VLOOKUP(BM33, Calcs!$A$3:$ANO$180, 783, FALSE)&gt;10, 10, VLOOKUP(BM33, Calcs!$A$3:$ANO$180, 783, FALSE))*10</f>
        <v>49.050993873722888</v>
      </c>
      <c r="BM33" s="31">
        <v>109</v>
      </c>
      <c r="BP33" s="33" t="str">
        <f>CONCATENATE(VLOOKUP($BV33, Calcs!$A$3:$D$180, 4, FALSE), " - ", VLOOKUP($BV33, Calcs!$A$3:$D$180, 2, FALSE))</f>
        <v>Oblivia - Aqua Resort</v>
      </c>
      <c r="BQ33" s="30">
        <f>VLOOKUP(BV33, Rankings!$A$2:$AN$161, 40, FALSE)</f>
        <v>8</v>
      </c>
      <c r="BR33" s="32">
        <f ca="1">VLOOKUP(BV33, Rankings!$A$2:$I$161, 6, FALSE)</f>
        <v>4</v>
      </c>
      <c r="BS33" s="32">
        <f ca="1">VLOOKUP(BV33, Rankings!$A$2:$I$161, 7, FALSE)</f>
        <v>1</v>
      </c>
      <c r="BT33" s="3">
        <f ca="1">VLOOKUP($BV33,Calcs!$A$3:'Calcs'!$ANA$180,122,FALSE)</f>
        <v>14</v>
      </c>
      <c r="BU33" s="80">
        <f>IF(VLOOKUP(BV33, Calcs!$A$3:$ANO$180, 783, FALSE)&gt;10, 10, VLOOKUP(BV33, Calcs!$A$3:$ANO$180, 783, FALSE))*10</f>
        <v>77.665951355790398</v>
      </c>
      <c r="BV33" s="31">
        <v>125</v>
      </c>
      <c r="BY33" s="33" t="str">
        <f>CONCATENATE(VLOOKUP($CE33, Calcs!$A$3:$D$180, 4, FALSE), " - ", VLOOKUP($CE33, Calcs!$A$3:$D$180, 2, FALSE))</f>
        <v>South - Alfornada</v>
      </c>
      <c r="BZ33" s="30">
        <f>VLOOKUP(CE33, Rankings!$A$2:$AN$161, 40, FALSE)</f>
        <v>130</v>
      </c>
      <c r="CA33" s="32">
        <f ca="1">VLOOKUP(CE33, Rankings!$A$2:$I$161, 6, FALSE)</f>
        <v>0</v>
      </c>
      <c r="CB33" s="32">
        <f ca="1">VLOOKUP(CE33, Rankings!$A$2:$I$161, 7, FALSE)</f>
        <v>5</v>
      </c>
      <c r="CC33" s="3">
        <f ca="1">VLOOKUP($CE33,Calcs!$A$3:'Calcs'!$ANA$180,122,FALSE)</f>
        <v>2</v>
      </c>
      <c r="CD33" s="80">
        <f>IF(VLOOKUP(CE33, Calcs!$A$3:$ANO$180, 783, FALSE)&gt;10, 10, VLOOKUP(CE33, Calcs!$A$3:$ANO$180, 783, FALSE))*10</f>
        <v>45.276925690687087</v>
      </c>
      <c r="CE33" s="31">
        <v>157</v>
      </c>
    </row>
    <row r="34" spans="2:83" x14ac:dyDescent="0.2">
      <c r="B34" s="9">
        <v>14</v>
      </c>
      <c r="C34" s="33"/>
      <c r="D34" s="30"/>
      <c r="E34" s="30"/>
      <c r="F34" s="32"/>
      <c r="G34" s="142"/>
      <c r="H34" s="80"/>
      <c r="I34" s="9">
        <v>14</v>
      </c>
      <c r="J34" s="33"/>
      <c r="K34" s="30"/>
      <c r="L34" s="30"/>
      <c r="M34" s="32"/>
      <c r="N34" s="142"/>
      <c r="O34" s="80"/>
      <c r="P34" s="9">
        <v>14</v>
      </c>
      <c r="Q34" s="33"/>
      <c r="R34" s="30"/>
      <c r="S34" s="30"/>
      <c r="T34" s="32"/>
      <c r="U34" s="142"/>
      <c r="V34" s="80"/>
      <c r="W34" s="9">
        <v>14</v>
      </c>
      <c r="X34" s="33"/>
      <c r="Y34" s="30"/>
      <c r="Z34" s="30"/>
      <c r="AA34" s="32"/>
      <c r="AB34" s="142"/>
      <c r="AC34" s="80"/>
      <c r="AD34" s="9">
        <v>14</v>
      </c>
      <c r="AE34" s="33"/>
      <c r="AF34" s="30"/>
      <c r="AG34" s="30"/>
      <c r="AH34" s="32"/>
      <c r="AI34" s="142"/>
      <c r="AJ34" s="80"/>
      <c r="AN34" s="33" t="str">
        <f>CONCATENATE(VLOOKUP($AT34, Calcs!$A$3:$D$180, 4, FALSE), " - ", VLOOKUP($AT34, Calcs!$A$3:$D$180, 2, FALSE))</f>
        <v>South - Kiloude City</v>
      </c>
      <c r="AO34" s="30">
        <f>VLOOKUP(AT34, Rankings!$A$2:$AN$161, 40, FALSE)</f>
        <v>96</v>
      </c>
      <c r="AP34" s="32">
        <f ca="1">VLOOKUP(AT34, Rankings!$A$2:$I$161, 6, FALSE)</f>
        <v>2</v>
      </c>
      <c r="AQ34" s="32">
        <f ca="1">VLOOKUP(AT34, Rankings!$A$2:$I$161, 7, FALSE)</f>
        <v>3</v>
      </c>
      <c r="AR34" s="3">
        <f ca="1">VLOOKUP($AT34,Calcs!$A$3:'Calcs'!$ANA$180,122,FALSE)</f>
        <v>7</v>
      </c>
      <c r="AS34" s="80">
        <f>IF(VLOOKUP(AT34, Calcs!$A$3:$ANO$180, 783, FALSE)&gt;10, 10, VLOOKUP(AT34, Calcs!$A$3:$ANO$180, 783, FALSE))*10</f>
        <v>69.267597042195717</v>
      </c>
      <c r="AT34" s="31">
        <v>78</v>
      </c>
      <c r="AX34" s="33" t="str">
        <f>CONCATENATE(VLOOKUP($BD34, Calcs!$A$3:$D$180, 4, FALSE), " - ", VLOOKUP($BD34, Calcs!$A$3:$D$180, 2, FALSE))</f>
        <v>Akala - Heahea City</v>
      </c>
      <c r="AY34" s="30">
        <f>VLOOKUP(BD34, Rankings!$A$2:$AN$161, 40, FALSE)</f>
        <v>87</v>
      </c>
      <c r="AZ34" s="32">
        <f ca="1">VLOOKUP(BD34, Rankings!$A$2:$I$161, 6, FALSE)</f>
        <v>2</v>
      </c>
      <c r="BA34" s="32">
        <f ca="1">VLOOKUP(BD34, Rankings!$A$2:$I$161, 7, FALSE)</f>
        <v>3</v>
      </c>
      <c r="BB34" s="3">
        <f ca="1">VLOOKUP($BD34,Calcs!$A$3:'Calcs'!$ANA$180,122,FALSE)</f>
        <v>7</v>
      </c>
      <c r="BC34" s="80">
        <f>IF(VLOOKUP(BD34, Calcs!$A$3:$ANO$180, 783, FALSE)&gt;10, 10, VLOOKUP(BD34, Calcs!$A$3:$ANO$180, 783, FALSE))*10</f>
        <v>80.17480901130979</v>
      </c>
      <c r="BD34" s="31">
        <v>94</v>
      </c>
      <c r="BG34" s="33" t="str">
        <f>CONCATENATE(VLOOKUP($BM34, Calcs!$A$3:$D$180, 4, FALSE), " - ", VLOOKUP($BM34, Calcs!$A$3:$D$180, 2, FALSE))</f>
        <v>South Wild - Isle of Armor</v>
      </c>
      <c r="BH34" s="30">
        <f>VLOOKUP(BM34, Rankings!$A$2:$AN$161, 40, FALSE)</f>
        <v>47</v>
      </c>
      <c r="BI34" s="32">
        <f ca="1">VLOOKUP(BM34, Rankings!$A$2:$I$161, 6, FALSE)</f>
        <v>3</v>
      </c>
      <c r="BJ34" s="32">
        <f ca="1">VLOOKUP(BM34, Rankings!$A$2:$I$161, 7, FALSE)</f>
        <v>2</v>
      </c>
      <c r="BK34" s="3">
        <f ca="1">VLOOKUP($BM34,Calcs!$A$3:'Calcs'!$ANA$180,122,FALSE)</f>
        <v>11</v>
      </c>
      <c r="BL34" s="80">
        <f>IF(VLOOKUP(BM34, Calcs!$A$3:$ANO$180, 783, FALSE)&gt;10, 10, VLOOKUP(BM34, Calcs!$A$3:$ANO$180, 783, FALSE))*10</f>
        <v>76.772390870676929</v>
      </c>
      <c r="BM34" s="31">
        <v>110</v>
      </c>
      <c r="BP34" s="33" t="str">
        <f>CONCATENATE(VLOOKUP($BV34, Calcs!$A$3:$D$180, 4, FALSE), " - ", VLOOKUP($BV34, Calcs!$A$3:$D$180, 2, FALSE))</f>
        <v>Oblivia - Cocona Village</v>
      </c>
      <c r="BQ34" s="30">
        <f>VLOOKUP(BV34, Rankings!$A$2:$AN$161, 40, FALSE)</f>
        <v>42</v>
      </c>
      <c r="BR34" s="32">
        <f ca="1">VLOOKUP(BV34, Rankings!$A$2:$I$161, 6, FALSE)</f>
        <v>4</v>
      </c>
      <c r="BS34" s="32">
        <f ca="1">VLOOKUP(BV34, Rankings!$A$2:$I$161, 7, FALSE)</f>
        <v>1</v>
      </c>
      <c r="BT34" s="3">
        <f ca="1">VLOOKUP($BV34,Calcs!$A$3:'Calcs'!$ANA$180,122,FALSE)</f>
        <v>13</v>
      </c>
      <c r="BU34" s="80">
        <f>IF(VLOOKUP(BV34, Calcs!$A$3:$ANO$180, 783, FALSE)&gt;10, 10, VLOOKUP(BV34, Calcs!$A$3:$ANO$180, 783, FALSE))*10</f>
        <v>82.897527104250827</v>
      </c>
      <c r="BV34" s="31">
        <v>126</v>
      </c>
      <c r="BY34" s="33" t="str">
        <f>CONCATENATE(VLOOKUP($CE34, Calcs!$A$3:$D$180, 4, FALSE), " - ", VLOOKUP($CE34, Calcs!$A$3:$D$180, 2, FALSE))</f>
        <v>South - Cortondo</v>
      </c>
      <c r="BZ34" s="30">
        <f>VLOOKUP(CE34, Rankings!$A$2:$AN$161, 40, FALSE)</f>
        <v>108</v>
      </c>
      <c r="CA34" s="32">
        <f ca="1">VLOOKUP(CE34, Rankings!$A$2:$I$161, 6, FALSE)</f>
        <v>2</v>
      </c>
      <c r="CB34" s="32">
        <f ca="1">VLOOKUP(CE34, Rankings!$A$2:$I$161, 7, FALSE)</f>
        <v>3</v>
      </c>
      <c r="CC34" s="3">
        <f ca="1">VLOOKUP($CE34,Calcs!$A$3:'Calcs'!$ANA$180,122,FALSE)</f>
        <v>6</v>
      </c>
      <c r="CD34" s="80">
        <f>IF(VLOOKUP(CE34, Calcs!$A$3:$ANO$180, 783, FALSE)&gt;10, 10, VLOOKUP(CE34, Calcs!$A$3:$ANO$180, 783, FALSE))*10</f>
        <v>68.308125431752259</v>
      </c>
      <c r="CE34" s="31">
        <v>158</v>
      </c>
    </row>
    <row r="35" spans="2:83" x14ac:dyDescent="0.2">
      <c r="B35" s="9">
        <v>15</v>
      </c>
      <c r="C35" s="33"/>
      <c r="D35" s="30"/>
      <c r="E35" s="30"/>
      <c r="F35" s="32"/>
      <c r="G35" s="142"/>
      <c r="H35" s="80"/>
      <c r="I35" s="9">
        <v>15</v>
      </c>
      <c r="J35" s="33"/>
      <c r="K35" s="30"/>
      <c r="L35" s="30"/>
      <c r="M35" s="32"/>
      <c r="N35" s="142"/>
      <c r="O35" s="80"/>
      <c r="P35" s="9">
        <v>15</v>
      </c>
      <c r="Q35" s="33"/>
      <c r="R35" s="30"/>
      <c r="S35" s="30"/>
      <c r="T35" s="32"/>
      <c r="U35" s="142"/>
      <c r="V35" s="80"/>
      <c r="W35" s="9">
        <v>15</v>
      </c>
      <c r="X35" s="33"/>
      <c r="Y35" s="30"/>
      <c r="Z35" s="30"/>
      <c r="AA35" s="32"/>
      <c r="AB35" s="142"/>
      <c r="AC35" s="80"/>
      <c r="AD35" s="9">
        <v>15</v>
      </c>
      <c r="AE35" s="33"/>
      <c r="AF35" s="30"/>
      <c r="AG35" s="30"/>
      <c r="AH35" s="32"/>
      <c r="AI35" s="142"/>
      <c r="AJ35" s="80"/>
      <c r="AN35" s="33" t="str">
        <f>CONCATENATE(VLOOKUP($AT35, Calcs!$A$3:$D$180, 4, FALSE), " - ", VLOOKUP($AT35, Calcs!$A$3:$D$180, 2, FALSE))</f>
        <v>South - Santalune City</v>
      </c>
      <c r="AO35" s="30">
        <f>VLOOKUP(AT35, Rankings!$A$2:$AN$161, 40, FALSE)</f>
        <v>79</v>
      </c>
      <c r="AP35" s="32">
        <f ca="1">VLOOKUP(AT35, Rankings!$A$2:$I$161, 6, FALSE)</f>
        <v>2</v>
      </c>
      <c r="AQ35" s="32">
        <f ca="1">VLOOKUP(AT35, Rankings!$A$2:$I$161, 7, FALSE)</f>
        <v>3</v>
      </c>
      <c r="AR35" s="3">
        <f ca="1">VLOOKUP($AT35,Calcs!$A$3:'Calcs'!$ANA$180,122,FALSE)</f>
        <v>7</v>
      </c>
      <c r="AS35" s="80">
        <f>IF(VLOOKUP(AT35, Calcs!$A$3:$ANO$180, 783, FALSE)&gt;10, 10, VLOOKUP(AT35, Calcs!$A$3:$ANO$180, 783, FALSE))*10</f>
        <v>61.057350089894989</v>
      </c>
      <c r="AT35" s="31">
        <v>79</v>
      </c>
      <c r="AX35" s="33" t="str">
        <f>CONCATENATE(VLOOKUP($BD35, Calcs!$A$3:$D$180, 4, FALSE), " - ", VLOOKUP($BD35, Calcs!$A$3:$D$180, 2, FALSE))</f>
        <v>Akala - Konikoni City</v>
      </c>
      <c r="AY35" s="30">
        <f>VLOOKUP(BD35, Rankings!$A$2:$AN$161, 40, FALSE)</f>
        <v>19</v>
      </c>
      <c r="AZ35" s="32">
        <f ca="1">VLOOKUP(BD35, Rankings!$A$2:$I$161, 6, FALSE)</f>
        <v>5</v>
      </c>
      <c r="BA35" s="32">
        <f ca="1">VLOOKUP(BD35, Rankings!$A$2:$I$161, 7, FALSE)</f>
        <v>0</v>
      </c>
      <c r="BB35" s="3">
        <f ca="1">VLOOKUP($BD35,Calcs!$A$3:'Calcs'!$ANA$180,122,FALSE)</f>
        <v>17</v>
      </c>
      <c r="BC35" s="80">
        <f>IF(VLOOKUP(BD35, Calcs!$A$3:$ANO$180, 783, FALSE)&gt;10, 10, VLOOKUP(BD35, Calcs!$A$3:$ANO$180, 783, FALSE))*10</f>
        <v>99.005050376230798</v>
      </c>
      <c r="BD35" s="31">
        <v>95</v>
      </c>
      <c r="BG35" s="33" t="str">
        <f>CONCATENATE(VLOOKUP($BM35, Calcs!$A$3:$D$180, 4, FALSE), " - ", VLOOKUP($BM35, Calcs!$A$3:$D$180, 2, FALSE))</f>
        <v>South Wild - Motostoke</v>
      </c>
      <c r="BH35" s="30">
        <f>VLOOKUP(BM35, Rankings!$A$2:$AN$161, 40, FALSE)</f>
        <v>35</v>
      </c>
      <c r="BI35" s="32">
        <f ca="1">VLOOKUP(BM35, Rankings!$A$2:$I$161, 6, FALSE)</f>
        <v>4</v>
      </c>
      <c r="BJ35" s="32">
        <f ca="1">VLOOKUP(BM35, Rankings!$A$2:$I$161, 7, FALSE)</f>
        <v>1</v>
      </c>
      <c r="BK35" s="3">
        <f ca="1">VLOOKUP($BM35,Calcs!$A$3:'Calcs'!$ANA$180,122,FALSE)</f>
        <v>13</v>
      </c>
      <c r="BL35" s="80">
        <f>IF(VLOOKUP(BM35, Calcs!$A$3:$ANO$180, 783, FALSE)&gt;10, 10, VLOOKUP(BM35, Calcs!$A$3:$ANO$180, 783, FALSE))*10</f>
        <v>80.783661714482832</v>
      </c>
      <c r="BM35" s="31">
        <v>111</v>
      </c>
      <c r="BP35" s="33" t="str">
        <f>CONCATENATE(VLOOKUP($BV35, Calcs!$A$3:$D$180, 4, FALSE), " - ", VLOOKUP($BV35, Calcs!$A$3:$D$180, 2, FALSE))</f>
        <v>Oblivia - Dolce Island</v>
      </c>
      <c r="BQ35" s="30">
        <f>VLOOKUP(BV35, Rankings!$A$2:$AN$161, 40, FALSE)</f>
        <v>48</v>
      </c>
      <c r="BR35" s="32">
        <f ca="1">VLOOKUP(BV35, Rankings!$A$2:$I$161, 6, FALSE)</f>
        <v>4</v>
      </c>
      <c r="BS35" s="32">
        <f ca="1">VLOOKUP(BV35, Rankings!$A$2:$I$161, 7, FALSE)</f>
        <v>1</v>
      </c>
      <c r="BT35" s="3">
        <f ca="1">VLOOKUP($BV35,Calcs!$A$3:'Calcs'!$ANA$180,122,FALSE)</f>
        <v>13</v>
      </c>
      <c r="BU35" s="80">
        <f>IF(VLOOKUP(BV35, Calcs!$A$3:$ANO$180, 783, FALSE)&gt;10, 10, VLOOKUP(BV35, Calcs!$A$3:$ANO$180, 783, FALSE))*10</f>
        <v>88.408144421201371</v>
      </c>
      <c r="BV35" s="31">
        <v>127</v>
      </c>
      <c r="BY35" s="33" t="str">
        <f>CONCATENATE(VLOOKUP($CE35, Calcs!$A$3:$D$180, 4, FALSE), " - ", VLOOKUP($CE35, Calcs!$A$3:$D$180, 2, FALSE))</f>
        <v>South - Los Platos</v>
      </c>
      <c r="BZ35" s="30">
        <f>VLOOKUP(CE35, Rankings!$A$2:$AN$161, 40, FALSE)</f>
        <v>65</v>
      </c>
      <c r="CA35" s="32">
        <f ca="1">VLOOKUP(CE35, Rankings!$A$2:$I$161, 6, FALSE)</f>
        <v>4</v>
      </c>
      <c r="CB35" s="32">
        <f ca="1">VLOOKUP(CE35, Rankings!$A$2:$I$161, 7, FALSE)</f>
        <v>1</v>
      </c>
      <c r="CC35" s="3">
        <f ca="1">VLOOKUP($CE35,Calcs!$A$3:'Calcs'!$ANA$180,122,FALSE)</f>
        <v>12</v>
      </c>
      <c r="CD35" s="80">
        <f>IF(VLOOKUP(CE35, Calcs!$A$3:$ANO$180, 783, FALSE)&gt;10, 10, VLOOKUP(CE35, Calcs!$A$3:$ANO$180, 783, FALSE))*10</f>
        <v>79.359939516105982</v>
      </c>
      <c r="CE35" s="31">
        <v>159</v>
      </c>
    </row>
    <row r="36" spans="2:83" ht="15.75" thickBot="1" x14ac:dyDescent="0.25">
      <c r="B36" s="9">
        <v>16</v>
      </c>
      <c r="C36" s="34"/>
      <c r="D36" s="35"/>
      <c r="E36" s="35"/>
      <c r="F36" s="37"/>
      <c r="G36" s="143"/>
      <c r="H36" s="81"/>
      <c r="I36" s="9">
        <v>16</v>
      </c>
      <c r="J36" s="34"/>
      <c r="K36" s="35"/>
      <c r="L36" s="35"/>
      <c r="M36" s="37"/>
      <c r="N36" s="143"/>
      <c r="O36" s="81"/>
      <c r="P36" s="9">
        <v>16</v>
      </c>
      <c r="Q36" s="34"/>
      <c r="R36" s="35"/>
      <c r="S36" s="35"/>
      <c r="T36" s="37"/>
      <c r="U36" s="143"/>
      <c r="V36" s="81"/>
      <c r="W36" s="9">
        <v>16</v>
      </c>
      <c r="X36" s="34"/>
      <c r="Y36" s="35"/>
      <c r="Z36" s="35"/>
      <c r="AA36" s="37"/>
      <c r="AB36" s="143"/>
      <c r="AC36" s="81"/>
      <c r="AD36" s="9">
        <v>16</v>
      </c>
      <c r="AE36" s="34"/>
      <c r="AF36" s="35"/>
      <c r="AG36" s="35"/>
      <c r="AH36" s="37"/>
      <c r="AI36" s="143"/>
      <c r="AJ36" s="81"/>
      <c r="AN36" s="33" t="str">
        <f>CONCATENATE(VLOOKUP($AT36, Calcs!$A$3:$D$180, 4, FALSE), " - ", VLOOKUP($AT36, Calcs!$A$3:$D$180, 2, FALSE))</f>
        <v>South - Vaniville Town</v>
      </c>
      <c r="AO36" s="35">
        <f>VLOOKUP(AT36, Rankings!$A$2:$AN$161, 40, FALSE)</f>
        <v>16</v>
      </c>
      <c r="AP36" s="37">
        <f ca="1">VLOOKUP(AT36, Rankings!$A$2:$I$161, 6, FALSE)</f>
        <v>5</v>
      </c>
      <c r="AQ36" s="37">
        <f ca="1">VLOOKUP(AT36, Rankings!$A$2:$I$161, 7, FALSE)</f>
        <v>0</v>
      </c>
      <c r="AR36" s="3">
        <f ca="1">VLOOKUP($AT36,Calcs!$A$3:'Calcs'!$ANA$180,122,FALSE)</f>
        <v>17</v>
      </c>
      <c r="AS36" s="81">
        <f>IF(VLOOKUP(AT36, Calcs!$A$3:$ANO$180, 783, FALSE)&gt;10, 10, VLOOKUP(AT36, Calcs!$A$3:$ANO$180, 783, FALSE))*10</f>
        <v>96.343136756076177</v>
      </c>
      <c r="AT36" s="31">
        <v>80</v>
      </c>
      <c r="AX36" s="33" t="str">
        <f>CONCATENATE(VLOOKUP($BD36, Calcs!$A$3:$D$180, 4, FALSE), " - ", VLOOKUP($BD36, Calcs!$A$3:$D$180, 2, FALSE))</f>
        <v>Akala - Paniola Town</v>
      </c>
      <c r="AY36" s="35">
        <f>VLOOKUP(BD36, Rankings!$A$2:$AN$161, 40, FALSE)</f>
        <v>116</v>
      </c>
      <c r="AZ36" s="37">
        <f ca="1">VLOOKUP(BD36, Rankings!$A$2:$I$161, 6, FALSE)</f>
        <v>0</v>
      </c>
      <c r="BA36" s="37">
        <f ca="1">VLOOKUP(BD36, Rankings!$A$2:$I$161, 7, FALSE)</f>
        <v>5</v>
      </c>
      <c r="BB36" s="3">
        <f ca="1">VLOOKUP($BD36,Calcs!$A$3:'Calcs'!$ANA$180,122,FALSE)</f>
        <v>2</v>
      </c>
      <c r="BC36" s="81">
        <f>IF(VLOOKUP(BD36, Calcs!$A$3:$ANO$180, 783, FALSE)&gt;10, 10, VLOOKUP(BD36, Calcs!$A$3:$ANO$180, 783, FALSE))*10</f>
        <v>45.077710678338576</v>
      </c>
      <c r="BD36" s="31">
        <v>96</v>
      </c>
      <c r="BG36" s="33" t="str">
        <f>CONCATENATE(VLOOKUP($BM36, Calcs!$A$3:$D$180, 4, FALSE), " - ", VLOOKUP($BM36, Calcs!$A$3:$D$180, 2, FALSE))</f>
        <v>South Wild - Turffield</v>
      </c>
      <c r="BH36" s="35">
        <f>VLOOKUP(BM36, Rankings!$A$2:$AN$161, 40, FALSE)</f>
        <v>147</v>
      </c>
      <c r="BI36" s="37">
        <f ca="1">VLOOKUP(BM36, Rankings!$A$2:$I$161, 6, FALSE)</f>
        <v>1</v>
      </c>
      <c r="BJ36" s="37">
        <f ca="1">VLOOKUP(BM36, Rankings!$A$2:$I$161, 7, FALSE)</f>
        <v>4</v>
      </c>
      <c r="BK36" s="3">
        <f ca="1">VLOOKUP($BM36,Calcs!$A$3:'Calcs'!$ANA$180,122,FALSE)</f>
        <v>4</v>
      </c>
      <c r="BL36" s="81">
        <f>IF(VLOOKUP(BM36, Calcs!$A$3:$ANO$180, 783, FALSE)&gt;10, 10, VLOOKUP(BM36, Calcs!$A$3:$ANO$180, 783, FALSE))*10</f>
        <v>44.519658579104131</v>
      </c>
      <c r="BM36" s="31">
        <v>112</v>
      </c>
      <c r="BP36" s="33" t="str">
        <f>CONCATENATE(VLOOKUP($BV36, Calcs!$A$3:$D$180, 4, FALSE), " - ", VLOOKUP($BV36, Calcs!$A$3:$D$180, 2, FALSE))</f>
        <v>Oblivia - Tilt Village</v>
      </c>
      <c r="BQ36" s="35">
        <f>VLOOKUP(BV36, Rankings!$A$2:$AN$161, 40, FALSE)</f>
        <v>150</v>
      </c>
      <c r="BR36" s="37">
        <f ca="1">VLOOKUP(BV36, Rankings!$A$2:$I$161, 6, FALSE)</f>
        <v>0</v>
      </c>
      <c r="BS36" s="37">
        <f ca="1">VLOOKUP(BV36, Rankings!$A$2:$I$161, 7, FALSE)</f>
        <v>5</v>
      </c>
      <c r="BT36" s="3">
        <f ca="1">VLOOKUP($BV36,Calcs!$A$3:'Calcs'!$ANA$180,122,FALSE)</f>
        <v>0</v>
      </c>
      <c r="BU36" s="81">
        <f>IF(VLOOKUP(BV36, Calcs!$A$3:$ANO$180, 783, FALSE)&gt;10, 10, VLOOKUP(BV36, Calcs!$A$3:$ANO$180, 783, FALSE))*10</f>
        <v>47.812132351527687</v>
      </c>
      <c r="BV36" s="31">
        <v>128</v>
      </c>
      <c r="BY36" s="33" t="str">
        <f>CONCATENATE(VLOOKUP($CE36, Calcs!$A$3:$D$180, 4, FALSE), " - ", VLOOKUP($CE36, Calcs!$A$3:$D$180, 2, FALSE))</f>
        <v>East - Mesagoza</v>
      </c>
      <c r="BZ36" s="35">
        <f>VLOOKUP(CE36, Rankings!$A$2:$AN$161, 40, FALSE)</f>
        <v>24</v>
      </c>
      <c r="CA36" s="37">
        <f ca="1">VLOOKUP(CE36, Rankings!$A$2:$I$161, 6, FALSE)</f>
        <v>5</v>
      </c>
      <c r="CB36" s="37">
        <f ca="1">VLOOKUP(CE36, Rankings!$A$2:$I$161, 7, FALSE)</f>
        <v>0</v>
      </c>
      <c r="CC36" s="3">
        <f ca="1">VLOOKUP($CE36,Calcs!$A$3:'Calcs'!$ANA$180,122,FALSE)</f>
        <v>16</v>
      </c>
      <c r="CD36" s="81">
        <f>IF(VLOOKUP(CE36, Calcs!$A$3:$ANO$180, 783, FALSE)&gt;10, 10, VLOOKUP(CE36, Calcs!$A$3:$ANO$180, 783, FALSE))*10</f>
        <v>89.721792224631812</v>
      </c>
      <c r="CE36" s="31">
        <v>160</v>
      </c>
    </row>
    <row r="37" spans="2:83" x14ac:dyDescent="0.2">
      <c r="Y37" s="3"/>
      <c r="AA37" s="3"/>
      <c r="AB37" s="3"/>
      <c r="AC37" s="3"/>
      <c r="AF37" s="3"/>
      <c r="AH37" s="3"/>
      <c r="AI37" s="3"/>
      <c r="AJ37" s="3"/>
    </row>
    <row r="38" spans="2:83" ht="14.45" customHeight="1" x14ac:dyDescent="0.2">
      <c r="C38" s="175" t="s">
        <v>815</v>
      </c>
      <c r="J38" s="9" t="s">
        <v>816</v>
      </c>
      <c r="Q38" s="9" t="s">
        <v>817</v>
      </c>
      <c r="S38" s="145"/>
      <c r="T38" s="145"/>
      <c r="X38"/>
      <c r="Y38" s="3"/>
      <c r="Z38"/>
      <c r="AA38" s="3"/>
      <c r="AB38" s="3" t="s">
        <v>1585</v>
      </c>
      <c r="AC38"/>
      <c r="AD38"/>
      <c r="AE38"/>
      <c r="AF38" s="3"/>
      <c r="AG38"/>
      <c r="AH38" s="3"/>
      <c r="AI38" s="3"/>
      <c r="AJ38" s="3"/>
      <c r="AQ38" s="15"/>
    </row>
    <row r="39" spans="2:83" ht="14.45" customHeight="1" x14ac:dyDescent="0.2">
      <c r="C39" s="8" t="str">
        <f>VLOOKUP(D39, SoC!$M$29:$N$38, 2, FALSE)</f>
        <v>Lily Valley</v>
      </c>
      <c r="D39" s="4">
        <v>1</v>
      </c>
      <c r="E39" s="6"/>
      <c r="J39" s="8" t="str">
        <f>VLOOKUP(K39, SoC!$M$29:$N$38, 2, FALSE)</f>
        <v>Silver</v>
      </c>
      <c r="K39" s="4">
        <v>4</v>
      </c>
      <c r="Q39" s="8" t="str">
        <f>VLOOKUP(R39, SoC!$M$29:$N$38, 2, FALSE)</f>
        <v>Lanakila</v>
      </c>
      <c r="R39" s="4">
        <v>8</v>
      </c>
      <c r="S39" s="145"/>
      <c r="T39" s="145"/>
      <c r="X39"/>
      <c r="Y39" s="3"/>
      <c r="Z39"/>
      <c r="AA39" s="3"/>
      <c r="AB39" s="3"/>
      <c r="AC39" s="3"/>
      <c r="AD39" s="249" t="s">
        <v>1362</v>
      </c>
      <c r="AE39" s="116" t="s">
        <v>1367</v>
      </c>
      <c r="AF39" s="3"/>
      <c r="AG39"/>
      <c r="AH39" s="3"/>
      <c r="AI39" s="3"/>
      <c r="AJ39" s="3"/>
      <c r="AQ39" s="15"/>
    </row>
    <row r="40" spans="2:83" ht="14.45" customHeight="1" x14ac:dyDescent="0.2">
      <c r="C40" s="8" t="str">
        <f>VLOOKUP(D40, SoC!$M$29:$N$38, 2, FALSE)</f>
        <v>Vertress</v>
      </c>
      <c r="D40" s="4">
        <v>2</v>
      </c>
      <c r="E40" s="6"/>
      <c r="J40" s="8" t="str">
        <f>VLOOKUP(K40, SoC!$M$29:$N$38, 2, FALSE)</f>
        <v>Terastal</v>
      </c>
      <c r="K40" s="4">
        <v>5</v>
      </c>
      <c r="Q40" s="8" t="str">
        <f>VLOOKUP(R40, SoC!$M$29:$N$38, 2, FALSE)</f>
        <v>Delta</v>
      </c>
      <c r="R40" s="4">
        <v>9</v>
      </c>
      <c r="S40" s="145"/>
      <c r="T40" s="145"/>
      <c r="X40"/>
      <c r="Y40" s="3"/>
      <c r="Z40"/>
      <c r="AA40" s="3"/>
      <c r="AB40" s="3"/>
      <c r="AC40" s="3"/>
      <c r="AD40" s="248" t="s">
        <v>1363</v>
      </c>
      <c r="AE40" s="117" t="s">
        <v>1368</v>
      </c>
      <c r="AF40" s="3"/>
      <c r="AG40"/>
      <c r="AH40" s="3"/>
      <c r="AI40" s="3"/>
      <c r="AJ40" s="3"/>
      <c r="AQ40" s="15"/>
    </row>
    <row r="41" spans="2:83" x14ac:dyDescent="0.2">
      <c r="C41" s="8" t="str">
        <f>VLOOKUP(D41, SoC!$M$29:$N$38, 2, FALSE)</f>
        <v>Phoenix</v>
      </c>
      <c r="D41" s="4">
        <v>3</v>
      </c>
      <c r="E41" s="6"/>
      <c r="J41" s="8" t="str">
        <f>VLOOKUP(K41, SoC!$M$29:$N$38, 2, FALSE)</f>
        <v>Dynamax</v>
      </c>
      <c r="K41" s="4">
        <v>6</v>
      </c>
      <c r="Q41" s="8" t="str">
        <f>VLOOKUP(R41, SoC!$M$29:$N$38, 2, FALSE)</f>
        <v>Indigo</v>
      </c>
      <c r="R41" s="4">
        <v>10</v>
      </c>
      <c r="X41"/>
      <c r="Y41" s="3"/>
      <c r="Z41"/>
      <c r="AA41" s="3"/>
      <c r="AB41" s="3"/>
      <c r="AC41" s="3"/>
      <c r="AD41" s="250" t="s">
        <v>1364</v>
      </c>
      <c r="AE41" s="118" t="s">
        <v>1369</v>
      </c>
      <c r="AF41" s="3"/>
      <c r="AG41"/>
      <c r="AH41" s="3"/>
      <c r="AI41" s="3"/>
      <c r="AJ41" s="3"/>
      <c r="AQ41" s="15"/>
    </row>
    <row r="42" spans="2:83" x14ac:dyDescent="0.2">
      <c r="E42" s="6"/>
      <c r="J42" s="8" t="str">
        <f>VLOOKUP(K42, SoC!$M$29:$N$38, 2, FALSE)</f>
        <v>Kalosite</v>
      </c>
      <c r="K42" s="4">
        <v>7</v>
      </c>
      <c r="X42"/>
      <c r="Y42" s="3"/>
      <c r="Z42"/>
      <c r="AA42" s="3"/>
      <c r="AB42" s="3"/>
      <c r="AC42" s="3"/>
      <c r="AD42" s="251" t="s">
        <v>1365</v>
      </c>
      <c r="AE42" s="119" t="s">
        <v>1370</v>
      </c>
      <c r="AF42" s="3"/>
      <c r="AG42"/>
      <c r="AH42" s="3"/>
      <c r="AI42" s="3"/>
      <c r="AJ42" s="3"/>
      <c r="AQ42" s="15"/>
    </row>
    <row r="43" spans="2:83" x14ac:dyDescent="0.2">
      <c r="E43" s="6"/>
      <c r="X43"/>
      <c r="Y43" s="3"/>
      <c r="Z43"/>
      <c r="AA43" s="3"/>
      <c r="AB43" s="3"/>
      <c r="AC43" s="3"/>
      <c r="AD43" s="252" t="s">
        <v>1366</v>
      </c>
      <c r="AE43" s="147" t="s">
        <v>1371</v>
      </c>
      <c r="AF43" s="3"/>
      <c r="AG43"/>
      <c r="AH43" s="3"/>
      <c r="AI43" s="3"/>
      <c r="AJ43" s="3"/>
    </row>
    <row r="44" spans="2:83" x14ac:dyDescent="0.2">
      <c r="E44" s="6"/>
      <c r="Y44" s="3"/>
      <c r="AA44" s="3"/>
      <c r="AB44" s="3"/>
      <c r="AC44" s="3"/>
      <c r="AF44" s="3"/>
      <c r="AH44" s="3"/>
      <c r="AI44" s="3"/>
      <c r="AJ44" s="3"/>
    </row>
    <row r="45" spans="2:83" x14ac:dyDescent="0.2">
      <c r="E45" s="6"/>
      <c r="Y45" s="3"/>
      <c r="AA45" s="3"/>
      <c r="AB45" s="3"/>
      <c r="AC45" s="3"/>
      <c r="AF45" s="3"/>
      <c r="AH45" s="3"/>
      <c r="AI45" s="3"/>
      <c r="AJ45" s="3"/>
    </row>
    <row r="46" spans="2:83" x14ac:dyDescent="0.2">
      <c r="E46" s="6"/>
    </row>
    <row r="47" spans="2:83" x14ac:dyDescent="0.2">
      <c r="E47" s="6"/>
    </row>
    <row r="48" spans="2:83" x14ac:dyDescent="0.2">
      <c r="E48" s="6"/>
    </row>
    <row r="49" spans="3:18" x14ac:dyDescent="0.2">
      <c r="E49" s="6"/>
    </row>
    <row r="50" spans="3:18" x14ac:dyDescent="0.2">
      <c r="E50" s="6"/>
      <c r="Q50" s="3">
        <f>Archive!I1</f>
        <v>0</v>
      </c>
      <c r="R50" s="6">
        <f>Archive!H1</f>
        <v>0</v>
      </c>
    </row>
    <row r="51" spans="3:18" x14ac:dyDescent="0.2">
      <c r="E51" s="6"/>
      <c r="Q51" s="3">
        <f>Archive!L1</f>
        <v>0</v>
      </c>
      <c r="R51" s="6">
        <f>Archive!M1</f>
        <v>0</v>
      </c>
    </row>
    <row r="52" spans="3:18" x14ac:dyDescent="0.2">
      <c r="E52" s="6"/>
    </row>
    <row r="53" spans="3:18" x14ac:dyDescent="0.2">
      <c r="E53" s="6"/>
    </row>
    <row r="54" spans="3:18" x14ac:dyDescent="0.2">
      <c r="C54" s="6"/>
      <c r="E54" s="6"/>
    </row>
    <row r="55" spans="3:18" x14ac:dyDescent="0.2">
      <c r="C55" s="6"/>
      <c r="E55" s="6"/>
    </row>
    <row r="56" spans="3:18" x14ac:dyDescent="0.2">
      <c r="C56" s="6"/>
      <c r="E56" s="6"/>
    </row>
    <row r="57" spans="3:18" x14ac:dyDescent="0.2">
      <c r="C57" s="6"/>
      <c r="E57" s="6"/>
      <c r="O57" s="3"/>
    </row>
    <row r="58" spans="3:18" x14ac:dyDescent="0.2">
      <c r="C58" s="6"/>
      <c r="E58" s="6"/>
      <c r="O58" s="3"/>
    </row>
    <row r="59" spans="3:18" x14ac:dyDescent="0.2">
      <c r="O59" s="3"/>
    </row>
    <row r="60" spans="3:18" x14ac:dyDescent="0.2">
      <c r="O60" s="3"/>
    </row>
    <row r="61" spans="3:18" x14ac:dyDescent="0.2">
      <c r="O61" s="3"/>
    </row>
    <row r="62" spans="3:18" x14ac:dyDescent="0.2">
      <c r="O62" s="3"/>
    </row>
    <row r="63" spans="3:18" x14ac:dyDescent="0.2">
      <c r="O63" s="3"/>
    </row>
    <row r="64" spans="3:18" x14ac:dyDescent="0.2">
      <c r="O64" s="3"/>
    </row>
    <row r="65" spans="4:19" x14ac:dyDescent="0.2">
      <c r="O65" s="3"/>
    </row>
    <row r="66" spans="4:19" x14ac:dyDescent="0.2">
      <c r="O66" s="3"/>
    </row>
    <row r="69" spans="4:19" x14ac:dyDescent="0.2">
      <c r="G69" s="12"/>
      <c r="J69" s="12"/>
      <c r="K69" s="12"/>
      <c r="Q69" s="12"/>
      <c r="R69" s="12"/>
    </row>
    <row r="70" spans="4:19" x14ac:dyDescent="0.2">
      <c r="G70" s="12"/>
      <c r="J70" s="12"/>
      <c r="K70" s="12"/>
      <c r="Q70" s="12"/>
      <c r="R70" s="12"/>
    </row>
    <row r="71" spans="4:19" x14ac:dyDescent="0.2">
      <c r="G71" s="12"/>
      <c r="J71" s="12"/>
      <c r="K71" s="12"/>
      <c r="Q71" s="12"/>
      <c r="R71" s="12"/>
    </row>
    <row r="72" spans="4:19" x14ac:dyDescent="0.2">
      <c r="D72" s="3" t="s">
        <v>60</v>
      </c>
      <c r="J72" s="12" t="str" cm="1">
        <f t="array" ref="J72:J76">_xlfn._xlws.FILTER(Archive!L:L, Archive!I:I=ConfStan!D72, "N/A")</f>
        <v>Geosenge Town</v>
      </c>
      <c r="K72" s="12" t="str" cm="1">
        <f t="array" ref="K72:K76">_xlfn._xlws.FILTER(Archive!P:P, Archive!I:I=ConfStan!D72, "N/A")</f>
        <v>3R!67+61-41^5.38(14.31)[57]{82.8}2112</v>
      </c>
      <c r="L72" s="6" t="s">
        <v>10</v>
      </c>
      <c r="Q72" s="12" t="str" cm="1">
        <f t="array" ref="Q72:Q75">_xlfn._xlws.FILTER(Archive!I:I, Archive!L:L=ConfStan!D72, "N/A")</f>
        <v>Anistar City</v>
      </c>
      <c r="R72" s="12" t="str" cm="1">
        <f t="array" ref="R72:R75">_xlfn._xlws.FILTER(Archive!Q:Q, Archive!L:L=ConfStan!D72, "N/A")</f>
        <v>0R!73+36-44^3.2(-0.69)[91]{20.3}2097</v>
      </c>
      <c r="S72" s="6" t="s">
        <v>10</v>
      </c>
    </row>
    <row r="73" spans="4:19" x14ac:dyDescent="0.2">
      <c r="G73" s="12"/>
      <c r="J73" s="12" t="str">
        <v>Dendemille Town</v>
      </c>
      <c r="K73" s="12" t="str">
        <v>3R!75+44-8^6.4(13.8)[55]{132.9}2116</v>
      </c>
      <c r="L73" s="6" t="s">
        <v>10</v>
      </c>
      <c r="Q73" s="12" t="str">
        <v>Mesagoza</v>
      </c>
      <c r="R73" s="12" t="str">
        <v>0L!160+15-27^3.33(4.65)[93]{0.0}2082</v>
      </c>
      <c r="S73" s="6" t="s">
        <v>10</v>
      </c>
    </row>
    <row r="74" spans="4:19" x14ac:dyDescent="0.2">
      <c r="G74" s="12"/>
      <c r="J74" s="12" t="str">
        <v>Aquacorde Town</v>
      </c>
      <c r="K74" s="12" t="str">
        <v>3R!77+43-26^4.50(13.46)[64]{48.1}2100</v>
      </c>
      <c r="L74" s="6" t="s">
        <v>10</v>
      </c>
      <c r="Q74" s="12" t="str">
        <v>Vaniville Town</v>
      </c>
      <c r="R74" s="12" t="str">
        <v>0R!80+35-57^3.88(-4.56)[94]{18.2}2050</v>
      </c>
      <c r="S74" s="6" t="s">
        <v>10</v>
      </c>
    </row>
    <row r="75" spans="4:19" x14ac:dyDescent="0.2">
      <c r="G75" s="12"/>
      <c r="J75" s="12" t="str">
        <v>Cascarrafa</v>
      </c>
      <c r="K75" s="12" t="str">
        <v>3L!150+41-32^4.71(6.16)[78]{51.3}2109</v>
      </c>
      <c r="L75" s="6" t="s">
        <v>10</v>
      </c>
      <c r="Q75" s="12" t="str">
        <v>Aquacorde Town</v>
      </c>
      <c r="R75" s="12" t="str">
        <v>0S!77+39-49^4.29(4.97)[63]{18.6}2026</v>
      </c>
      <c r="S75" s="6" t="s">
        <v>10</v>
      </c>
    </row>
    <row r="76" spans="4:19" x14ac:dyDescent="0.2">
      <c r="G76" s="12"/>
      <c r="J76" s="12" t="str">
        <v>Crown Tundra</v>
      </c>
      <c r="K76" s="12" t="str">
        <v>3S!105+62-34^5.22(11.18)[55]{105.0}2060</v>
      </c>
      <c r="L76" s="6" t="s">
        <v>10</v>
      </c>
      <c r="Q76" s="12"/>
      <c r="R76" s="12"/>
      <c r="S76" s="6" t="s">
        <v>10</v>
      </c>
    </row>
    <row r="77" spans="4:19" x14ac:dyDescent="0.2">
      <c r="G77" s="12"/>
      <c r="J77" s="12"/>
      <c r="K77" s="12"/>
      <c r="L77" s="6" t="s">
        <v>10</v>
      </c>
      <c r="Q77" s="12"/>
      <c r="R77" s="12"/>
      <c r="S77" s="6" t="s">
        <v>10</v>
      </c>
    </row>
    <row r="78" spans="4:19" x14ac:dyDescent="0.2">
      <c r="G78" s="12"/>
      <c r="J78" s="12"/>
      <c r="K78" s="12"/>
      <c r="L78" s="6" t="s">
        <v>10</v>
      </c>
      <c r="Q78" s="12"/>
      <c r="R78" s="12"/>
      <c r="S78" s="6" t="s">
        <v>10</v>
      </c>
    </row>
    <row r="79" spans="4:19" x14ac:dyDescent="0.2">
      <c r="G79" s="12"/>
      <c r="J79" s="12"/>
      <c r="K79" s="12"/>
      <c r="L79" s="6" t="s">
        <v>10</v>
      </c>
      <c r="Q79" s="12"/>
      <c r="R79" s="12"/>
      <c r="S79" s="6" t="s">
        <v>10</v>
      </c>
    </row>
    <row r="80" spans="4:19" x14ac:dyDescent="0.2">
      <c r="G80" s="12"/>
      <c r="J80" s="12"/>
      <c r="K80" s="12"/>
      <c r="L80" s="6" t="s">
        <v>10</v>
      </c>
      <c r="Q80" s="12"/>
      <c r="R80" s="12"/>
      <c r="S80" s="6" t="s">
        <v>10</v>
      </c>
    </row>
    <row r="81" spans="7:19" x14ac:dyDescent="0.2">
      <c r="G81" s="12"/>
      <c r="J81" s="12"/>
      <c r="K81" s="12"/>
      <c r="L81" s="6" t="s">
        <v>10</v>
      </c>
      <c r="Q81" s="12"/>
      <c r="R81" s="12"/>
      <c r="S81" s="6" t="s">
        <v>10</v>
      </c>
    </row>
    <row r="82" spans="7:19" x14ac:dyDescent="0.2">
      <c r="G82" s="12"/>
      <c r="J82" s="12"/>
      <c r="K82" s="12"/>
      <c r="L82" s="6" t="s">
        <v>10</v>
      </c>
      <c r="Q82" s="12"/>
      <c r="R82" s="12"/>
      <c r="S82" s="6" t="s">
        <v>10</v>
      </c>
    </row>
    <row r="83" spans="7:19" x14ac:dyDescent="0.2">
      <c r="G83" s="12"/>
      <c r="J83" s="12"/>
      <c r="K83" s="12"/>
      <c r="L83" s="6" t="s">
        <v>10</v>
      </c>
      <c r="Q83" s="12"/>
      <c r="R83" s="12"/>
      <c r="S83" s="6" t="s">
        <v>10</v>
      </c>
    </row>
    <row r="84" spans="7:19" x14ac:dyDescent="0.2">
      <c r="G84" s="12"/>
      <c r="J84" s="12"/>
      <c r="K84" s="12"/>
      <c r="L84" s="6" t="s">
        <v>10</v>
      </c>
      <c r="Q84" s="12"/>
      <c r="R84" s="12"/>
      <c r="S84" s="6" t="s">
        <v>10</v>
      </c>
    </row>
    <row r="85" spans="7:19" x14ac:dyDescent="0.2">
      <c r="G85" s="12"/>
      <c r="J85" s="12"/>
      <c r="K85" s="12"/>
      <c r="L85" s="6" t="s">
        <v>10</v>
      </c>
      <c r="Q85" s="12"/>
      <c r="R85" s="12"/>
      <c r="S85" s="6" t="s">
        <v>10</v>
      </c>
    </row>
    <row r="86" spans="7:19" x14ac:dyDescent="0.2">
      <c r="G86" s="12"/>
      <c r="J86" s="12"/>
      <c r="K86" s="12"/>
      <c r="L86" s="6" t="s">
        <v>10</v>
      </c>
      <c r="Q86" s="12"/>
      <c r="R86" s="12"/>
      <c r="S86" s="6" t="s">
        <v>10</v>
      </c>
    </row>
    <row r="87" spans="7:19" x14ac:dyDescent="0.2">
      <c r="G87" s="12"/>
      <c r="J87" s="12"/>
      <c r="K87" s="12"/>
      <c r="L87" s="6" t="s">
        <v>10</v>
      </c>
      <c r="Q87" s="12"/>
      <c r="R87" s="12"/>
      <c r="S87" s="6" t="s">
        <v>10</v>
      </c>
    </row>
    <row r="88" spans="7:19" x14ac:dyDescent="0.2">
      <c r="G88" s="12"/>
      <c r="J88" s="12"/>
      <c r="K88" s="12"/>
      <c r="L88" s="6" t="s">
        <v>10</v>
      </c>
      <c r="Q88" s="12"/>
      <c r="R88" s="12"/>
      <c r="S88" s="6" t="s">
        <v>10</v>
      </c>
    </row>
    <row r="89" spans="7:19" x14ac:dyDescent="0.2">
      <c r="G89" s="12"/>
      <c r="J89" s="12"/>
      <c r="K89" s="12"/>
      <c r="L89" s="6" t="s">
        <v>10</v>
      </c>
      <c r="Q89" s="12"/>
      <c r="R89" s="12"/>
      <c r="S89" s="6" t="s">
        <v>10</v>
      </c>
    </row>
    <row r="90" spans="7:19" x14ac:dyDescent="0.2">
      <c r="G90" s="12"/>
      <c r="J90" s="12"/>
      <c r="K90" s="12"/>
      <c r="L90" s="6" t="s">
        <v>10</v>
      </c>
      <c r="Q90" s="12"/>
      <c r="R90" s="12"/>
      <c r="S90" s="6" t="s">
        <v>10</v>
      </c>
    </row>
    <row r="91" spans="7:19" x14ac:dyDescent="0.2">
      <c r="G91" s="12"/>
      <c r="J91" s="12"/>
      <c r="K91" s="12"/>
      <c r="L91" s="6" t="s">
        <v>10</v>
      </c>
      <c r="Q91" s="12"/>
      <c r="R91" s="12"/>
      <c r="S91" s="6" t="s">
        <v>10</v>
      </c>
    </row>
    <row r="92" spans="7:19" x14ac:dyDescent="0.2">
      <c r="G92" s="12"/>
      <c r="J92" s="12"/>
      <c r="K92" s="12"/>
      <c r="L92" s="6" t="s">
        <v>10</v>
      </c>
      <c r="Q92" s="12"/>
      <c r="R92" s="12"/>
      <c r="S92" s="6" t="s">
        <v>10</v>
      </c>
    </row>
    <row r="93" spans="7:19" x14ac:dyDescent="0.2">
      <c r="G93" s="12"/>
      <c r="J93" s="12"/>
      <c r="K93" s="12"/>
      <c r="L93" s="6" t="s">
        <v>10</v>
      </c>
      <c r="Q93" s="12"/>
      <c r="R93" s="12"/>
      <c r="S93" s="6" t="s">
        <v>10</v>
      </c>
    </row>
    <row r="94" spans="7:19" x14ac:dyDescent="0.2">
      <c r="G94" s="12"/>
      <c r="J94" s="12"/>
      <c r="K94" s="12"/>
      <c r="L94" s="6" t="s">
        <v>10</v>
      </c>
      <c r="Q94" s="12"/>
      <c r="R94" s="12"/>
      <c r="S94" s="6" t="s">
        <v>10</v>
      </c>
    </row>
    <row r="95" spans="7:19" x14ac:dyDescent="0.2">
      <c r="G95" s="12"/>
      <c r="J95" s="12"/>
      <c r="K95" s="12"/>
      <c r="L95" s="6" t="s">
        <v>10</v>
      </c>
      <c r="Q95" s="12"/>
      <c r="R95" s="12"/>
      <c r="S95" s="6" t="s">
        <v>10</v>
      </c>
    </row>
    <row r="96" spans="7:19" x14ac:dyDescent="0.2">
      <c r="G96" s="12"/>
      <c r="J96" s="12"/>
      <c r="K96" s="12"/>
      <c r="L96" s="6" t="s">
        <v>10</v>
      </c>
      <c r="Q96" s="12"/>
      <c r="R96" s="12"/>
      <c r="S96" s="6" t="s">
        <v>10</v>
      </c>
    </row>
    <row r="97" spans="11:19" x14ac:dyDescent="0.2">
      <c r="K97" s="12"/>
      <c r="L97" s="6" t="s">
        <v>10</v>
      </c>
      <c r="S97" s="6" t="s">
        <v>10</v>
      </c>
    </row>
    <row r="98" spans="11:19" x14ac:dyDescent="0.2">
      <c r="K98" s="12"/>
      <c r="L98" s="6" t="s">
        <v>10</v>
      </c>
      <c r="S98" s="6" t="s">
        <v>10</v>
      </c>
    </row>
    <row r="99" spans="11:19" x14ac:dyDescent="0.2">
      <c r="K99" s="12"/>
      <c r="L99" s="6" t="s">
        <v>10</v>
      </c>
      <c r="S99" s="6" t="s">
        <v>10</v>
      </c>
    </row>
    <row r="100" spans="11:19" x14ac:dyDescent="0.2">
      <c r="K100" s="12"/>
      <c r="L100" s="6" t="s">
        <v>10</v>
      </c>
    </row>
    <row r="101" spans="11:19" x14ac:dyDescent="0.2">
      <c r="K101" s="12"/>
      <c r="L101" s="6" t="s">
        <v>10</v>
      </c>
    </row>
  </sheetData>
  <sortState xmlns:xlrd2="http://schemas.microsoft.com/office/spreadsheetml/2017/richdata2" ref="BM3:BM18">
    <sortCondition ref="BM3:BM18"/>
  </sortState>
  <conditionalFormatting sqref="D3:D18 K3:K18 R3:R18 Y3:Y18 AF3:AF18 D21:D36 K21:K36 R21:R36 Y21:Y36 AF21:AF36">
    <cfRule type="cellIs" dxfId="20" priority="3" operator="lessThan">
      <formula>25</formula>
    </cfRule>
    <cfRule type="cellIs" dxfId="19" priority="4" operator="greaterThan">
      <formula>48</formula>
    </cfRule>
    <cfRule type="cellIs" dxfId="18" priority="5" operator="lessThan">
      <formula>49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8391B-092E-408B-8FC0-7FE811376191}">
  <sheetPr codeName="Sheet5">
    <tabColor rgb="FFFFC000"/>
  </sheetPr>
  <dimension ref="A1:CG211"/>
  <sheetViews>
    <sheetView zoomScaleNormal="100" workbookViewId="0">
      <selection activeCell="AG21" sqref="AG21"/>
    </sheetView>
  </sheetViews>
  <sheetFormatPr defaultRowHeight="15" x14ac:dyDescent="0.2"/>
  <cols>
    <col min="1" max="1" width="3.359375" customWidth="1"/>
    <col min="2" max="2" width="17.3515625" customWidth="1"/>
    <col min="3" max="3" width="4.4375" hidden="1" customWidth="1"/>
    <col min="4" max="5" width="3.765625" customWidth="1"/>
    <col min="6" max="6" width="17.3515625" customWidth="1"/>
    <col min="7" max="7" width="4.03515625" hidden="1" customWidth="1"/>
    <col min="8" max="9" width="3.765625" customWidth="1"/>
    <col min="10" max="10" width="2.6875" style="20" customWidth="1"/>
    <col min="11" max="11" width="17.3515625" customWidth="1"/>
    <col min="12" max="12" width="4.16796875" hidden="1" customWidth="1"/>
    <col min="13" max="14" width="3.765625" customWidth="1"/>
    <col min="15" max="15" width="17.3515625" customWidth="1"/>
    <col min="16" max="16" width="3.8984375" hidden="1" customWidth="1"/>
    <col min="17" max="18" width="3.765625" customWidth="1"/>
    <col min="19" max="19" width="2.6875" style="20" customWidth="1"/>
    <col min="20" max="20" width="17.3515625" customWidth="1"/>
    <col min="21" max="21" width="4.3046875" hidden="1" customWidth="1"/>
    <col min="22" max="23" width="3.765625" customWidth="1"/>
    <col min="24" max="24" width="17.3515625" customWidth="1"/>
    <col min="25" max="25" width="3.765625" hidden="1" customWidth="1"/>
    <col min="26" max="27" width="3.765625" customWidth="1"/>
    <col min="28" max="28" width="2.6875" customWidth="1"/>
    <col min="29" max="29" width="17.3515625" customWidth="1"/>
    <col min="30" max="30" width="4.03515625" hidden="1" customWidth="1"/>
    <col min="31" max="32" width="3.765625" customWidth="1"/>
    <col min="33" max="33" width="17.3515625" customWidth="1"/>
    <col min="34" max="34" width="4.4375" hidden="1" customWidth="1"/>
    <col min="35" max="36" width="3.765625" customWidth="1"/>
    <col min="37" max="37" width="2.6875" customWidth="1"/>
    <col min="53" max="53" width="5.51171875" style="3" customWidth="1"/>
    <col min="57" max="57" width="5.51171875" style="3" customWidth="1"/>
  </cols>
  <sheetData>
    <row r="1" spans="2:85" ht="15.75" thickBot="1" x14ac:dyDescent="0.25">
      <c r="H1" s="440">
        <f>AVERAGE(D4:D12,H4:H12)</f>
        <v>28.9375</v>
      </c>
      <c r="I1" s="440"/>
      <c r="J1" s="12">
        <f>AN37</f>
        <v>1</v>
      </c>
      <c r="K1" s="3"/>
      <c r="L1" s="3"/>
      <c r="M1" s="3"/>
      <c r="N1" s="3"/>
      <c r="O1" s="3"/>
      <c r="P1" s="3"/>
      <c r="Q1" s="440">
        <f>AVERAGE(M4:M12,Q4:Q12)</f>
        <v>58.5</v>
      </c>
      <c r="R1" s="440"/>
      <c r="S1" s="12">
        <f>AN38</f>
        <v>2</v>
      </c>
      <c r="W1" s="4"/>
      <c r="Z1" s="441">
        <f>AVERAGE(V4:V12,Z4:Z12)</f>
        <v>70.4375</v>
      </c>
      <c r="AA1" s="441"/>
      <c r="AB1" s="12">
        <f>AN39</f>
        <v>5</v>
      </c>
    </row>
    <row r="2" spans="2:85" x14ac:dyDescent="0.2">
      <c r="B2" s="255" t="s">
        <v>940</v>
      </c>
      <c r="C2" s="48"/>
      <c r="D2" s="48"/>
      <c r="E2" s="48"/>
      <c r="F2" s="49"/>
      <c r="G2" s="48"/>
      <c r="H2" s="48"/>
      <c r="I2" s="50"/>
      <c r="J2" s="12"/>
      <c r="K2" s="254" t="s">
        <v>941</v>
      </c>
      <c r="L2" s="48"/>
      <c r="M2" s="48"/>
      <c r="N2" s="48"/>
      <c r="O2" s="49"/>
      <c r="P2" s="48"/>
      <c r="Q2" s="48"/>
      <c r="R2" s="50"/>
      <c r="S2" s="12"/>
      <c r="T2" s="253" t="s">
        <v>942</v>
      </c>
      <c r="U2" s="59"/>
      <c r="V2" s="59"/>
      <c r="W2" s="62"/>
      <c r="X2" s="49"/>
      <c r="Y2" s="59"/>
      <c r="Z2" s="59"/>
      <c r="AA2" s="60"/>
      <c r="AB2" s="20"/>
      <c r="AC2" s="262" t="s">
        <v>913</v>
      </c>
      <c r="AF2">
        <v>1</v>
      </c>
      <c r="AG2" t="s">
        <v>1450</v>
      </c>
      <c r="AO2" s="3">
        <v>72</v>
      </c>
      <c r="AP2" t="s">
        <v>9</v>
      </c>
      <c r="AS2" s="3">
        <v>104</v>
      </c>
      <c r="AT2" t="s">
        <v>23</v>
      </c>
      <c r="AW2" s="3">
        <v>116</v>
      </c>
      <c r="AX2" t="s">
        <v>179</v>
      </c>
      <c r="BA2" s="3">
        <v>57</v>
      </c>
      <c r="BB2" t="s">
        <v>69</v>
      </c>
      <c r="BE2" s="3">
        <v>57</v>
      </c>
      <c r="BK2" t="s">
        <v>69</v>
      </c>
      <c r="BM2" t="s">
        <v>189</v>
      </c>
      <c r="BO2" t="s">
        <v>64</v>
      </c>
      <c r="BQ2" t="s">
        <v>91</v>
      </c>
      <c r="BU2" t="s">
        <v>469</v>
      </c>
      <c r="BW2" t="s">
        <v>380</v>
      </c>
      <c r="BY2" t="s">
        <v>178</v>
      </c>
      <c r="CB2" s="139">
        <v>49</v>
      </c>
      <c r="CC2" t="s">
        <v>77</v>
      </c>
      <c r="CG2">
        <v>112.125</v>
      </c>
    </row>
    <row r="3" spans="2:85" x14ac:dyDescent="0.2">
      <c r="B3" s="53" t="s">
        <v>558</v>
      </c>
      <c r="C3" s="54"/>
      <c r="D3" s="54"/>
      <c r="E3" s="54"/>
      <c r="F3" s="54" t="s">
        <v>559</v>
      </c>
      <c r="G3" s="54"/>
      <c r="H3" s="54"/>
      <c r="I3" s="55"/>
      <c r="J3" s="110"/>
      <c r="K3" s="53" t="s">
        <v>558</v>
      </c>
      <c r="L3" s="54"/>
      <c r="M3" s="54"/>
      <c r="N3" s="54"/>
      <c r="O3" s="54" t="s">
        <v>559</v>
      </c>
      <c r="P3" s="54"/>
      <c r="Q3" s="54"/>
      <c r="R3" s="55"/>
      <c r="S3" s="110"/>
      <c r="T3" s="53" t="s">
        <v>558</v>
      </c>
      <c r="U3" s="54"/>
      <c r="V3" s="54"/>
      <c r="W3" s="54"/>
      <c r="X3" s="54" t="s">
        <v>559</v>
      </c>
      <c r="Y3" s="54"/>
      <c r="Z3" s="54"/>
      <c r="AA3" s="55"/>
      <c r="AB3" s="110"/>
      <c r="AC3" s="263" t="s">
        <v>645</v>
      </c>
      <c r="AF3">
        <v>2</v>
      </c>
      <c r="AG3" t="s">
        <v>927</v>
      </c>
      <c r="AO3" s="3">
        <v>42</v>
      </c>
      <c r="AP3" t="s">
        <v>84</v>
      </c>
      <c r="AS3" s="139">
        <v>77</v>
      </c>
      <c r="AT3" t="s">
        <v>50</v>
      </c>
      <c r="AW3" s="139">
        <v>21</v>
      </c>
      <c r="AX3" t="s">
        <v>105</v>
      </c>
      <c r="BA3" s="139">
        <v>146</v>
      </c>
      <c r="BB3" t="s">
        <v>473</v>
      </c>
      <c r="BE3" s="3">
        <v>91</v>
      </c>
      <c r="BK3" t="s">
        <v>34</v>
      </c>
      <c r="BM3" t="s">
        <v>53</v>
      </c>
      <c r="BO3" t="s">
        <v>104</v>
      </c>
      <c r="BQ3" t="s">
        <v>48</v>
      </c>
      <c r="BU3" t="s">
        <v>475</v>
      </c>
      <c r="BW3" t="s">
        <v>386</v>
      </c>
      <c r="BY3" t="s">
        <v>478</v>
      </c>
      <c r="CB3" s="139">
        <v>77</v>
      </c>
      <c r="CC3" t="s">
        <v>50</v>
      </c>
      <c r="CG3">
        <v>99.1875</v>
      </c>
    </row>
    <row r="4" spans="2:85" x14ac:dyDescent="0.2">
      <c r="B4" s="134" t="str">
        <f>VLOOKUP(C4,Rankings!$A$2:$AN$161, 3, FALSE)</f>
        <v>Canalave City</v>
      </c>
      <c r="C4" s="21">
        <v>33</v>
      </c>
      <c r="D4" s="57">
        <f>VLOOKUP(C4,Rankings!$A$2:$AN$161, 40, FALSE)</f>
        <v>1</v>
      </c>
      <c r="E4" s="57">
        <f ca="1">VLOOKUP(C4, Rankings!$A$2:$AH$161, 33, FALSE)</f>
        <v>11</v>
      </c>
      <c r="F4" s="21" t="str">
        <f>VLOOKUP(G4,Rankings!$A$2:$AN$161, 3, FALSE)</f>
        <v>Mount Silver</v>
      </c>
      <c r="G4" s="21">
        <v>144</v>
      </c>
      <c r="H4" s="57">
        <f>VLOOKUP(G4,Rankings!$A$2:$AN$161, 40, FALSE)</f>
        <v>32</v>
      </c>
      <c r="I4" s="135">
        <f ca="1">VLOOKUP(G4, Rankings!$A$2:$AH$161, 33, FALSE)</f>
        <v>7</v>
      </c>
      <c r="J4" s="110"/>
      <c r="K4" s="134" t="str">
        <f>VLOOKUP(L4,Rankings!$A$2:$AN$161, 3, FALSE)</f>
        <v>Kala'e Bay</v>
      </c>
      <c r="L4" s="21">
        <v>87</v>
      </c>
      <c r="M4" s="57">
        <f>VLOOKUP(L4,Rankings!$A$2:$AN$161, 40, FALSE)</f>
        <v>64</v>
      </c>
      <c r="N4" s="57">
        <f ca="1">VLOOKUP(L4, Rankings!$A$2:$AH$161, 33, FALSE)</f>
        <v>7</v>
      </c>
      <c r="O4" s="21" t="str">
        <f>VLOOKUP(P4,Rankings!$A$2:$AN$161, 3, FALSE)</f>
        <v>Lumiose City</v>
      </c>
      <c r="P4" s="21">
        <v>72</v>
      </c>
      <c r="Q4" s="57">
        <f>VLOOKUP(P4,Rankings!$A$2:$AN$161, 40, FALSE)</f>
        <v>21</v>
      </c>
      <c r="R4" s="135">
        <f ca="1">VLOOKUP(P4, Rankings!$A$2:$AH$161, 33, FALSE)</f>
        <v>7</v>
      </c>
      <c r="S4" s="110"/>
      <c r="T4" s="134" t="str">
        <f>VLOOKUP(U4,Rankings!$A$2:$AN$161, 3, FALSE)</f>
        <v>Slateport City</v>
      </c>
      <c r="U4" s="21">
        <v>32</v>
      </c>
      <c r="V4" s="57">
        <f>VLOOKUP(U4,Rankings!$A$2:$AN$161, 40, FALSE)</f>
        <v>115</v>
      </c>
      <c r="W4" s="57">
        <f ca="1">VLOOKUP(U4, Rankings!$A$2:$AH$161, 33, FALSE)</f>
        <v>2</v>
      </c>
      <c r="X4" s="21" t="str">
        <f>VLOOKUP(Y4,Rankings!$A$2:$AN$161, 3, FALSE)</f>
        <v>Rustboro City</v>
      </c>
      <c r="Y4" s="21">
        <v>23</v>
      </c>
      <c r="Z4" s="57">
        <f>VLOOKUP(Y4,Rankings!$A$2:$AN$161, 40, FALSE)</f>
        <v>90</v>
      </c>
      <c r="AA4" s="135">
        <f ca="1">VLOOKUP(Y4, Rankings!$A$2:$AH$161, 33, FALSE)</f>
        <v>5</v>
      </c>
      <c r="AB4" s="110"/>
      <c r="AC4" s="264" t="s">
        <v>914</v>
      </c>
      <c r="AF4">
        <v>3</v>
      </c>
      <c r="AG4" s="3" t="s">
        <v>923</v>
      </c>
      <c r="AO4" s="3">
        <v>56</v>
      </c>
      <c r="AP4" t="s">
        <v>70</v>
      </c>
      <c r="AS4" s="139">
        <v>11</v>
      </c>
      <c r="AT4" t="s">
        <v>114</v>
      </c>
      <c r="AW4" s="140">
        <v>153</v>
      </c>
      <c r="AX4" t="s">
        <v>480</v>
      </c>
      <c r="BA4" s="140">
        <v>62</v>
      </c>
      <c r="BB4" t="s">
        <v>64</v>
      </c>
      <c r="BE4" s="3">
        <v>79</v>
      </c>
      <c r="BK4" t="s">
        <v>176</v>
      </c>
      <c r="BM4" t="s">
        <v>52</v>
      </c>
      <c r="BO4" t="s">
        <v>108</v>
      </c>
      <c r="BQ4" t="s">
        <v>44</v>
      </c>
      <c r="BU4" t="s">
        <v>479</v>
      </c>
      <c r="BW4" t="s">
        <v>55</v>
      </c>
      <c r="BY4" t="s">
        <v>179</v>
      </c>
      <c r="CB4" s="139">
        <v>121</v>
      </c>
      <c r="CC4" t="s">
        <v>184</v>
      </c>
      <c r="CG4">
        <v>91.125</v>
      </c>
    </row>
    <row r="5" spans="2:85" x14ac:dyDescent="0.2">
      <c r="B5" s="134" t="str">
        <f>VLOOKUP(C5,Rankings!$A$2:$AN$161, 3, FALSE)</f>
        <v>Cianwood City</v>
      </c>
      <c r="C5" s="21">
        <v>129</v>
      </c>
      <c r="D5" s="57">
        <f>VLOOKUP(C5,Rankings!$A$2:$AN$161, 40, FALSE)</f>
        <v>12</v>
      </c>
      <c r="E5" s="57">
        <f ca="1">VLOOKUP(C5, Rankings!$A$2:$AH$161, 33, FALSE)</f>
        <v>10</v>
      </c>
      <c r="F5" s="21" t="str">
        <f>VLOOKUP(G5,Rankings!$A$2:$AN$161, 3, FALSE)</f>
        <v>Mount Moon</v>
      </c>
      <c r="G5" s="21">
        <v>7</v>
      </c>
      <c r="H5" s="57">
        <f>VLOOKUP(G5,Rankings!$A$2:$AN$161, 40, FALSE)</f>
        <v>36</v>
      </c>
      <c r="I5" s="135">
        <f ca="1">VLOOKUP(G5, Rankings!$A$2:$AH$161, 33, FALSE)</f>
        <v>7</v>
      </c>
      <c r="J5" s="110"/>
      <c r="K5" s="134" t="str">
        <f>VLOOKUP(L5,Rankings!$A$2:$AN$161, 3, FALSE)</f>
        <v>Olivine City</v>
      </c>
      <c r="L5" s="21">
        <v>130</v>
      </c>
      <c r="M5" s="57">
        <f>VLOOKUP(L5,Rankings!$A$2:$AN$161, 40, FALSE)</f>
        <v>73</v>
      </c>
      <c r="N5" s="57">
        <f ca="1">VLOOKUP(L5, Rankings!$A$2:$AH$161, 33, FALSE)</f>
        <v>6</v>
      </c>
      <c r="O5" s="21" t="str">
        <f>VLOOKUP(P5,Rankings!$A$2:$AN$161, 3, FALSE)</f>
        <v>Wyndon South</v>
      </c>
      <c r="P5" s="21">
        <v>100</v>
      </c>
      <c r="Q5" s="57">
        <f>VLOOKUP(P5,Rankings!$A$2:$AN$161, 40, FALSE)</f>
        <v>54</v>
      </c>
      <c r="R5" s="135">
        <f ca="1">VLOOKUP(P5, Rankings!$A$2:$AH$161, 33, FALSE)</f>
        <v>7</v>
      </c>
      <c r="S5" s="110"/>
      <c r="T5" s="134" t="str">
        <f>VLOOKUP(U5,Rankings!$A$2:$AN$161, 3, FALSE)</f>
        <v>Postwick</v>
      </c>
      <c r="U5" s="21">
        <v>106</v>
      </c>
      <c r="V5" s="57">
        <f>VLOOKUP(U5,Rankings!$A$2:$AN$161, 40, FALSE)</f>
        <v>41</v>
      </c>
      <c r="W5" s="57">
        <f ca="1">VLOOKUP(U5, Rankings!$A$2:$AH$161, 33, FALSE)</f>
        <v>9</v>
      </c>
      <c r="X5" s="21" t="str">
        <f>VLOOKUP(Y5,Rankings!$A$2:$AN$161, 3, FALSE)</f>
        <v>Pyrite Town</v>
      </c>
      <c r="Y5" s="21">
        <v>116</v>
      </c>
      <c r="Z5" s="57">
        <f>VLOOKUP(Y5,Rankings!$A$2:$AN$161, 40, FALSE)</f>
        <v>31</v>
      </c>
      <c r="AA5" s="135">
        <f ca="1">VLOOKUP(Y5, Rankings!$A$2:$AH$161, 33, FALSE)</f>
        <v>6</v>
      </c>
      <c r="AB5" s="110"/>
      <c r="AC5" s="265" t="s">
        <v>917</v>
      </c>
      <c r="AF5">
        <v>4</v>
      </c>
      <c r="AG5" t="s">
        <v>924</v>
      </c>
      <c r="AO5" s="3">
        <v>48</v>
      </c>
      <c r="AP5" t="s">
        <v>78</v>
      </c>
      <c r="AS5" s="3">
        <v>32</v>
      </c>
      <c r="AT5" t="s">
        <v>94</v>
      </c>
      <c r="AW5" s="140">
        <v>115</v>
      </c>
      <c r="AX5" t="s">
        <v>178</v>
      </c>
      <c r="BA5" s="141">
        <v>93</v>
      </c>
      <c r="BB5" t="s">
        <v>34</v>
      </c>
      <c r="BE5" s="3">
        <v>60</v>
      </c>
      <c r="BK5" t="s">
        <v>61</v>
      </c>
      <c r="BM5" t="s">
        <v>190</v>
      </c>
      <c r="BO5" t="s">
        <v>100</v>
      </c>
      <c r="BQ5" t="s">
        <v>58</v>
      </c>
      <c r="BU5" t="s">
        <v>387</v>
      </c>
      <c r="BW5" t="s">
        <v>476</v>
      </c>
      <c r="BY5" t="s">
        <v>383</v>
      </c>
      <c r="CB5" s="139">
        <v>150</v>
      </c>
      <c r="CC5" t="s">
        <v>470</v>
      </c>
      <c r="CG5">
        <v>93.875</v>
      </c>
    </row>
    <row r="6" spans="2:85" x14ac:dyDescent="0.2">
      <c r="B6" s="134" t="str">
        <f>VLOOKUP(C6,Rankings!$A$2:$AN$161, 3, FALSE)</f>
        <v>Anville Town</v>
      </c>
      <c r="C6" s="21">
        <v>49</v>
      </c>
      <c r="D6" s="57">
        <f>VLOOKUP(C6,Rankings!$A$2:$AN$161, 40, FALSE)</f>
        <v>25</v>
      </c>
      <c r="E6" s="57">
        <f ca="1">VLOOKUP(C6, Rankings!$A$2:$AH$161, 33, FALSE)</f>
        <v>4</v>
      </c>
      <c r="F6" s="21" t="str">
        <f>VLOOKUP(G6,Rankings!$A$2:$AN$161, 3, FALSE)</f>
        <v>Cortondo</v>
      </c>
      <c r="G6" s="21">
        <v>158</v>
      </c>
      <c r="H6" s="57">
        <f>VLOOKUP(G6,Rankings!$A$2:$AN$161, 40, FALSE)</f>
        <v>108</v>
      </c>
      <c r="I6" s="135">
        <f ca="1">VLOOKUP(G6, Rankings!$A$2:$AH$161, 33, FALSE)</f>
        <v>2</v>
      </c>
      <c r="J6" s="110"/>
      <c r="K6" s="134" t="str">
        <f>VLOOKUP(L6,Rankings!$A$2:$AN$161, 3, FALSE)</f>
        <v>Veilstone City</v>
      </c>
      <c r="L6" s="21">
        <v>44</v>
      </c>
      <c r="M6" s="57">
        <f>VLOOKUP(L6,Rankings!$A$2:$AN$161, 40, FALSE)</f>
        <v>69</v>
      </c>
      <c r="N6" s="57">
        <f ca="1">VLOOKUP(L6, Rankings!$A$2:$AH$161, 33, FALSE)</f>
        <v>4</v>
      </c>
      <c r="O6" s="21" t="str">
        <f>VLOOKUP(P6,Rankings!$A$2:$AN$161, 3, FALSE)</f>
        <v>Vermilion City</v>
      </c>
      <c r="P6" s="21">
        <v>12</v>
      </c>
      <c r="Q6" s="57">
        <f>VLOOKUP(P6,Rankings!$A$2:$AN$161, 40, FALSE)</f>
        <v>52</v>
      </c>
      <c r="R6" s="135">
        <f ca="1">VLOOKUP(P6, Rankings!$A$2:$AH$161, 33, FALSE)</f>
        <v>6</v>
      </c>
      <c r="S6" s="110"/>
      <c r="T6" s="134" t="str">
        <f>VLOOKUP(U6,Rankings!$A$2:$AN$161, 3, FALSE)</f>
        <v>Goldenrod City</v>
      </c>
      <c r="U6" s="21">
        <v>131</v>
      </c>
      <c r="V6" s="57">
        <f>VLOOKUP(U6,Rankings!$A$2:$AN$161, 40, FALSE)</f>
        <v>151</v>
      </c>
      <c r="W6" s="57">
        <f ca="1">VLOOKUP(U6, Rankings!$A$2:$AH$161, 33, FALSE)</f>
        <v>0</v>
      </c>
      <c r="X6" s="21" t="str">
        <f>VLOOKUP(Y6,Rankings!$A$2:$AN$161, 3, FALSE)</f>
        <v>Vaniville Town</v>
      </c>
      <c r="Y6" s="21">
        <v>80</v>
      </c>
      <c r="Z6" s="57">
        <f>VLOOKUP(Y6,Rankings!$A$2:$AN$161, 40, FALSE)</f>
        <v>16</v>
      </c>
      <c r="AA6" s="135">
        <f ca="1">VLOOKUP(Y6, Rankings!$A$2:$AH$161, 33, FALSE)</f>
        <v>11</v>
      </c>
      <c r="AB6" s="110"/>
      <c r="AC6" s="266" t="s">
        <v>915</v>
      </c>
      <c r="AF6">
        <v>5</v>
      </c>
      <c r="AG6" t="s">
        <v>925</v>
      </c>
      <c r="AO6" s="3">
        <v>87</v>
      </c>
      <c r="AP6" t="s">
        <v>40</v>
      </c>
      <c r="AS6" s="3">
        <v>59</v>
      </c>
      <c r="AT6" t="s">
        <v>67</v>
      </c>
      <c r="AW6" s="139">
        <v>5</v>
      </c>
      <c r="AX6" t="s">
        <v>384</v>
      </c>
      <c r="BA6" s="141">
        <v>43</v>
      </c>
      <c r="BB6" t="s">
        <v>83</v>
      </c>
      <c r="BE6" s="3">
        <v>29</v>
      </c>
      <c r="BK6" t="s">
        <v>54</v>
      </c>
      <c r="BM6" t="s">
        <v>73</v>
      </c>
      <c r="BO6" t="s">
        <v>17</v>
      </c>
      <c r="BQ6" t="s">
        <v>51</v>
      </c>
      <c r="BU6" t="s">
        <v>392</v>
      </c>
      <c r="BW6" t="s">
        <v>118</v>
      </c>
      <c r="BY6" t="s">
        <v>388</v>
      </c>
      <c r="CB6" s="139">
        <v>70</v>
      </c>
      <c r="CC6" t="s">
        <v>56</v>
      </c>
    </row>
    <row r="7" spans="2:85" x14ac:dyDescent="0.2">
      <c r="B7" s="134" t="str">
        <f>VLOOKUP(C7,Rankings!$A$2:$AN$161, 3, FALSE)</f>
        <v>Agate Village</v>
      </c>
      <c r="C7" s="21">
        <v>113</v>
      </c>
      <c r="D7" s="57">
        <f>VLOOKUP(C7,Rankings!$A$2:$AN$161, 40, FALSE)</f>
        <v>6</v>
      </c>
      <c r="E7" s="57">
        <f ca="1">VLOOKUP(C7, Rankings!$A$2:$AH$161, 33, FALSE)</f>
        <v>7</v>
      </c>
      <c r="F7" s="21" t="str">
        <f>VLOOKUP(G7,Rankings!$A$2:$AN$161, 3, FALSE)</f>
        <v>Castelia City</v>
      </c>
      <c r="G7" s="21">
        <v>58</v>
      </c>
      <c r="H7" s="57">
        <f>VLOOKUP(G7,Rankings!$A$2:$AN$161, 40, FALSE)</f>
        <v>51</v>
      </c>
      <c r="I7" s="135">
        <f ca="1">VLOOKUP(G7, Rankings!$A$2:$AH$161, 33, FALSE)</f>
        <v>5</v>
      </c>
      <c r="J7" s="110"/>
      <c r="K7" s="134" t="str">
        <f>VLOOKUP(L7,Rankings!$A$2:$AN$161, 3, FALSE)</f>
        <v>Exeggutor Island</v>
      </c>
      <c r="L7" s="21">
        <v>81</v>
      </c>
      <c r="M7" s="57">
        <f>VLOOKUP(L7,Rankings!$A$2:$AN$161, 40, FALSE)</f>
        <v>39</v>
      </c>
      <c r="N7" s="57">
        <f ca="1">VLOOKUP(L7, Rankings!$A$2:$AH$161, 33, FALSE)</f>
        <v>7</v>
      </c>
      <c r="O7" s="21" t="str">
        <f>VLOOKUP(P7,Rankings!$A$2:$AN$161, 3, FALSE)</f>
        <v>Motostoke</v>
      </c>
      <c r="P7" s="21">
        <v>111</v>
      </c>
      <c r="Q7" s="57">
        <f>VLOOKUP(P7,Rankings!$A$2:$AN$161, 40, FALSE)</f>
        <v>35</v>
      </c>
      <c r="R7" s="135">
        <f ca="1">VLOOKUP(P7, Rankings!$A$2:$AH$161, 33, FALSE)</f>
        <v>7</v>
      </c>
      <c r="S7" s="110"/>
      <c r="T7" s="134" t="str">
        <f>VLOOKUP(U7,Rankings!$A$2:$AN$161, 3, FALSE)</f>
        <v>Fallarbor Town</v>
      </c>
      <c r="U7" s="21">
        <v>21</v>
      </c>
      <c r="V7" s="57">
        <f>VLOOKUP(U7,Rankings!$A$2:$AN$161, 40, FALSE)</f>
        <v>43</v>
      </c>
      <c r="W7" s="57">
        <f ca="1">VLOOKUP(U7, Rankings!$A$2:$AH$161, 33, FALSE)</f>
        <v>7</v>
      </c>
      <c r="X7" s="21" t="str">
        <f>VLOOKUP(Y7,Rankings!$A$2:$AN$161, 3, FALSE)</f>
        <v>Cocona Village</v>
      </c>
      <c r="Y7" s="21">
        <v>126</v>
      </c>
      <c r="Z7" s="57">
        <f>VLOOKUP(Y7,Rankings!$A$2:$AN$161, 40, FALSE)</f>
        <v>42</v>
      </c>
      <c r="AA7" s="135">
        <f ca="1">VLOOKUP(Y7, Rankings!$A$2:$AH$161, 33, FALSE)</f>
        <v>7</v>
      </c>
      <c r="AB7" s="110"/>
      <c r="AC7" s="225" t="s">
        <v>919</v>
      </c>
      <c r="AF7">
        <v>6</v>
      </c>
      <c r="AG7" t="s">
        <v>427</v>
      </c>
      <c r="AO7" s="3">
        <v>117</v>
      </c>
      <c r="AP7" t="s">
        <v>180</v>
      </c>
      <c r="AS7" s="139">
        <v>49</v>
      </c>
      <c r="AT7" t="s">
        <v>77</v>
      </c>
      <c r="AW7" s="3">
        <v>140</v>
      </c>
      <c r="AX7" t="s">
        <v>393</v>
      </c>
      <c r="BA7" s="140">
        <v>35</v>
      </c>
      <c r="BB7" t="s">
        <v>91</v>
      </c>
      <c r="BE7" s="3">
        <v>127</v>
      </c>
      <c r="BK7" t="s">
        <v>76</v>
      </c>
      <c r="BM7" t="s">
        <v>123</v>
      </c>
      <c r="BO7" t="s">
        <v>71</v>
      </c>
      <c r="BQ7" t="s">
        <v>98</v>
      </c>
      <c r="BU7" t="s">
        <v>468</v>
      </c>
      <c r="BW7" t="s">
        <v>471</v>
      </c>
      <c r="BY7" t="s">
        <v>86</v>
      </c>
      <c r="CB7" s="3">
        <v>66</v>
      </c>
      <c r="CC7" t="s">
        <v>60</v>
      </c>
      <c r="CG7">
        <v>96.5</v>
      </c>
    </row>
    <row r="8" spans="2:85" x14ac:dyDescent="0.2">
      <c r="B8" s="53" t="s">
        <v>561</v>
      </c>
      <c r="C8" s="54"/>
      <c r="D8" s="54"/>
      <c r="E8" s="57"/>
      <c r="F8" s="54" t="s">
        <v>560</v>
      </c>
      <c r="G8" s="54"/>
      <c r="H8" s="54"/>
      <c r="I8" s="135"/>
      <c r="J8" s="136"/>
      <c r="K8" s="53" t="s">
        <v>561</v>
      </c>
      <c r="L8" s="54"/>
      <c r="M8" s="54"/>
      <c r="N8" s="57"/>
      <c r="O8" s="54" t="s">
        <v>560</v>
      </c>
      <c r="P8" s="54"/>
      <c r="Q8" s="54"/>
      <c r="R8" s="135"/>
      <c r="S8" s="136"/>
      <c r="T8" s="53" t="s">
        <v>561</v>
      </c>
      <c r="U8" s="54"/>
      <c r="V8" s="54"/>
      <c r="W8" s="57"/>
      <c r="X8" s="54" t="s">
        <v>560</v>
      </c>
      <c r="Y8" s="54"/>
      <c r="Z8" s="54"/>
      <c r="AA8" s="135"/>
      <c r="AB8" s="136"/>
      <c r="AC8" s="267" t="s">
        <v>916</v>
      </c>
      <c r="AF8">
        <v>7</v>
      </c>
      <c r="AG8" t="s">
        <v>428</v>
      </c>
      <c r="AO8" s="3">
        <v>109</v>
      </c>
      <c r="AP8" t="s">
        <v>19</v>
      </c>
      <c r="AS8" s="139">
        <v>25</v>
      </c>
      <c r="AT8" t="s">
        <v>101</v>
      </c>
      <c r="AW8" s="3">
        <v>159</v>
      </c>
      <c r="AX8" t="s">
        <v>476</v>
      </c>
      <c r="BA8" s="139">
        <v>47</v>
      </c>
      <c r="BB8" t="s">
        <v>79</v>
      </c>
      <c r="BE8" s="3">
        <v>68</v>
      </c>
      <c r="BK8" t="s">
        <v>120</v>
      </c>
      <c r="BM8" t="s">
        <v>89</v>
      </c>
      <c r="BO8" t="s">
        <v>87</v>
      </c>
      <c r="BQ8" t="s">
        <v>29</v>
      </c>
      <c r="BU8" t="s">
        <v>22</v>
      </c>
      <c r="BW8" t="s">
        <v>477</v>
      </c>
      <c r="BY8" t="s">
        <v>750</v>
      </c>
      <c r="CB8" s="139">
        <v>156</v>
      </c>
      <c r="CC8" t="s">
        <v>749</v>
      </c>
      <c r="CG8">
        <v>79.6875</v>
      </c>
    </row>
    <row r="9" spans="2:85" x14ac:dyDescent="0.2">
      <c r="B9" s="134" t="str">
        <f>VLOOKUP(C9,Rankings!$A$2:$AN$161, 3, FALSE)</f>
        <v>Striaton City</v>
      </c>
      <c r="C9" s="21">
        <v>60</v>
      </c>
      <c r="D9" s="57">
        <f>VLOOKUP(C9,Rankings!$A$2:$AN$161, 40, FALSE)</f>
        <v>75</v>
      </c>
      <c r="E9" s="57">
        <f ca="1">VLOOKUP(C9, Rankings!$A$2:$AH$161, 33, FALSE)</f>
        <v>2</v>
      </c>
      <c r="F9" s="21" t="str">
        <f>VLOOKUP(G9,Rankings!$A$2:$AN$161, 3, FALSE)</f>
        <v>Ultra Megalopolis</v>
      </c>
      <c r="G9" s="21">
        <v>88</v>
      </c>
      <c r="H9" s="57">
        <f>VLOOKUP(G9,Rankings!$A$2:$AN$161, 40, FALSE)</f>
        <v>23</v>
      </c>
      <c r="I9" s="135">
        <f ca="1">VLOOKUP(G9, Rankings!$A$2:$AH$161, 33, FALSE)</f>
        <v>7</v>
      </c>
      <c r="J9" s="110"/>
      <c r="K9" s="134" t="str">
        <f>VLOOKUP(L9,Rankings!$A$2:$AN$161, 3, FALSE)</f>
        <v>Cascarrafa</v>
      </c>
      <c r="L9" s="21">
        <v>150</v>
      </c>
      <c r="M9" s="57">
        <f>VLOOKUP(L9,Rankings!$A$2:$AN$161, 40, FALSE)</f>
        <v>91</v>
      </c>
      <c r="N9" s="57">
        <f ca="1">VLOOKUP(L9, Rankings!$A$2:$AH$161, 33, FALSE)</f>
        <v>2</v>
      </c>
      <c r="O9" s="21" t="str">
        <f>VLOOKUP(P9,Rankings!$A$2:$AN$161, 3, FALSE)</f>
        <v>Ever Grande City</v>
      </c>
      <c r="P9" s="21">
        <v>25</v>
      </c>
      <c r="Q9" s="57">
        <f>VLOOKUP(P9,Rankings!$A$2:$AN$161, 40, FALSE)</f>
        <v>104</v>
      </c>
      <c r="R9" s="135">
        <f ca="1">VLOOKUP(P9, Rankings!$A$2:$AH$161, 33, FALSE)</f>
        <v>4</v>
      </c>
      <c r="S9" s="110"/>
      <c r="T9" s="134" t="str">
        <f>VLOOKUP(U9,Rankings!$A$2:$AN$161, 3, FALSE)</f>
        <v>Pastoria City</v>
      </c>
      <c r="U9" s="21">
        <v>47</v>
      </c>
      <c r="V9" s="57">
        <f>VLOOKUP(U9,Rankings!$A$2:$AN$161, 40, FALSE)</f>
        <v>114</v>
      </c>
      <c r="W9" s="57">
        <f ca="1">VLOOKUP(U9, Rankings!$A$2:$AH$161, 33, FALSE)</f>
        <v>5</v>
      </c>
      <c r="X9" s="21" t="str">
        <f>VLOOKUP(Y9,Rankings!$A$2:$AN$161, 3, FALSE)</f>
        <v>Cinnabar Island</v>
      </c>
      <c r="Y9" s="21">
        <v>13</v>
      </c>
      <c r="Z9" s="57">
        <f>VLOOKUP(Y9,Rankings!$A$2:$AN$161, 40, FALSE)</f>
        <v>56</v>
      </c>
      <c r="AA9" s="135">
        <f ca="1">VLOOKUP(Y9, Rankings!$A$2:$AH$161, 33, FALSE)</f>
        <v>7</v>
      </c>
      <c r="AB9" s="110"/>
      <c r="AC9" s="268" t="s">
        <v>918</v>
      </c>
      <c r="AF9">
        <v>8</v>
      </c>
      <c r="AG9" t="s">
        <v>922</v>
      </c>
      <c r="AO9" s="3">
        <v>58</v>
      </c>
      <c r="AP9" t="s">
        <v>68</v>
      </c>
      <c r="AS9" s="3">
        <v>44</v>
      </c>
      <c r="AT9" t="s">
        <v>82</v>
      </c>
      <c r="AW9" s="139">
        <v>128</v>
      </c>
      <c r="AX9" t="s">
        <v>191</v>
      </c>
      <c r="BA9" s="3">
        <v>91</v>
      </c>
      <c r="BB9" t="s">
        <v>36</v>
      </c>
      <c r="BE9" s="3">
        <v>28</v>
      </c>
      <c r="BK9" t="s">
        <v>30</v>
      </c>
      <c r="BM9" t="s">
        <v>85</v>
      </c>
      <c r="BO9" t="s">
        <v>99</v>
      </c>
      <c r="BQ9" t="s">
        <v>66</v>
      </c>
      <c r="BU9" t="s">
        <v>389</v>
      </c>
      <c r="BW9" t="s">
        <v>472</v>
      </c>
      <c r="BY9" t="s">
        <v>182</v>
      </c>
      <c r="CB9" s="139">
        <v>25</v>
      </c>
      <c r="CC9" t="s">
        <v>101</v>
      </c>
      <c r="CG9">
        <v>81.9375</v>
      </c>
    </row>
    <row r="10" spans="2:85" x14ac:dyDescent="0.2">
      <c r="B10" s="134" t="str">
        <f>VLOOKUP(C10,Rankings!$A$2:$AN$161, 3, FALSE)</f>
        <v>Spikemuth</v>
      </c>
      <c r="C10" s="21">
        <v>104</v>
      </c>
      <c r="D10" s="57">
        <f>VLOOKUP(C10,Rankings!$A$2:$AN$161, 40, FALSE)</f>
        <v>15</v>
      </c>
      <c r="E10" s="57">
        <f ca="1">VLOOKUP(C10, Rankings!$A$2:$AH$161, 33, FALSE)</f>
        <v>7</v>
      </c>
      <c r="F10" s="21" t="str">
        <f>VLOOKUP(G10,Rankings!$A$2:$AN$161, 3, FALSE)</f>
        <v>Virbank City</v>
      </c>
      <c r="G10" s="21">
        <v>56</v>
      </c>
      <c r="H10" s="57">
        <f>VLOOKUP(G10,Rankings!$A$2:$AN$161, 40, FALSE)</f>
        <v>13</v>
      </c>
      <c r="I10" s="135">
        <f ca="1">VLOOKUP(G10, Rankings!$A$2:$AH$161, 33, FALSE)</f>
        <v>7</v>
      </c>
      <c r="J10" s="110"/>
      <c r="K10" s="134" t="str">
        <f>VLOOKUP(L10,Rankings!$A$2:$AN$161, 3, FALSE)</f>
        <v>Malie City</v>
      </c>
      <c r="L10" s="21">
        <v>89</v>
      </c>
      <c r="M10" s="57">
        <f>VLOOKUP(L10,Rankings!$A$2:$AN$161, 40, FALSE)</f>
        <v>85</v>
      </c>
      <c r="N10" s="57">
        <f ca="1">VLOOKUP(L10, Rankings!$A$2:$AH$161, 33, FALSE)</f>
        <v>5</v>
      </c>
      <c r="O10" s="21" t="str">
        <f>VLOOKUP(P10,Rankings!$A$2:$AN$161, 3, FALSE)</f>
        <v>Mesagoza</v>
      </c>
      <c r="P10" s="21">
        <v>160</v>
      </c>
      <c r="Q10" s="57">
        <f>VLOOKUP(P10,Rankings!$A$2:$AN$161, 40, FALSE)</f>
        <v>24</v>
      </c>
      <c r="R10" s="135">
        <f ca="1">VLOOKUP(P10, Rankings!$A$2:$AH$161, 33, FALSE)</f>
        <v>8</v>
      </c>
      <c r="S10" s="110"/>
      <c r="T10" s="134" t="str">
        <f>VLOOKUP(U10,Rankings!$A$2:$AN$161, 3, FALSE)</f>
        <v>Wild Area</v>
      </c>
      <c r="U10" s="21">
        <v>107</v>
      </c>
      <c r="V10" s="57">
        <f>VLOOKUP(U10,Rankings!$A$2:$AN$161, 40, FALSE)</f>
        <v>28</v>
      </c>
      <c r="W10" s="57">
        <f ca="1">VLOOKUP(U10, Rankings!$A$2:$AH$161, 33, FALSE)</f>
        <v>8</v>
      </c>
      <c r="X10" s="21" t="str">
        <f>VLOOKUP(Y10,Rankings!$A$2:$AN$161, 3, FALSE)</f>
        <v>Hammerlocke</v>
      </c>
      <c r="Y10" s="21">
        <v>103</v>
      </c>
      <c r="Z10" s="57">
        <f>VLOOKUP(Y10,Rankings!$A$2:$AN$161, 40, FALSE)</f>
        <v>142</v>
      </c>
      <c r="AA10" s="135">
        <f ca="1">VLOOKUP(Y10, Rankings!$A$2:$AH$161, 33, FALSE)</f>
        <v>3</v>
      </c>
      <c r="AB10" s="110"/>
      <c r="AC10" s="269" t="s">
        <v>921</v>
      </c>
      <c r="AF10" s="8">
        <v>9</v>
      </c>
      <c r="AG10" t="s">
        <v>425</v>
      </c>
      <c r="AO10" s="3">
        <v>125</v>
      </c>
      <c r="AP10" t="s">
        <v>188</v>
      </c>
      <c r="AS10" s="3">
        <v>103</v>
      </c>
      <c r="AT10" t="s">
        <v>24</v>
      </c>
      <c r="AW10" s="140">
        <v>61</v>
      </c>
      <c r="AX10" t="s">
        <v>65</v>
      </c>
      <c r="BA10" s="3">
        <v>79</v>
      </c>
      <c r="BB10" t="s">
        <v>48</v>
      </c>
      <c r="BE10" s="3">
        <v>126</v>
      </c>
      <c r="BK10" t="s">
        <v>119</v>
      </c>
      <c r="BM10" t="s">
        <v>97</v>
      </c>
      <c r="BO10" t="s">
        <v>31</v>
      </c>
      <c r="BQ10" t="s">
        <v>83</v>
      </c>
      <c r="BU10" t="s">
        <v>46</v>
      </c>
      <c r="BW10" t="s">
        <v>37</v>
      </c>
      <c r="BY10" t="s">
        <v>481</v>
      </c>
      <c r="CB10" s="139">
        <v>51</v>
      </c>
      <c r="CC10" t="s">
        <v>75</v>
      </c>
    </row>
    <row r="11" spans="2:85" x14ac:dyDescent="0.2">
      <c r="B11" s="134" t="str">
        <f>VLOOKUP(C11,Rankings!$A$2:$AN$161, 3, FALSE)</f>
        <v>Pueltown</v>
      </c>
      <c r="C11" s="21">
        <v>123</v>
      </c>
      <c r="D11" s="57">
        <f>VLOOKUP(C11,Rankings!$A$2:$AN$161, 40, FALSE)</f>
        <v>11</v>
      </c>
      <c r="E11" s="57">
        <f ca="1">VLOOKUP(C11, Rankings!$A$2:$AH$161, 33, FALSE)</f>
        <v>10</v>
      </c>
      <c r="F11" s="21" t="str">
        <f>VLOOKUP(G11,Rankings!$A$2:$AN$161, 3, FALSE)</f>
        <v>National Park</v>
      </c>
      <c r="G11" s="21">
        <v>132</v>
      </c>
      <c r="H11" s="57">
        <f>VLOOKUP(G11,Rankings!$A$2:$AN$161, 40, FALSE)</f>
        <v>3</v>
      </c>
      <c r="I11" s="135">
        <f ca="1">VLOOKUP(G11, Rankings!$A$2:$AH$161, 33, FALSE)</f>
        <v>7</v>
      </c>
      <c r="J11" s="110"/>
      <c r="K11" s="134" t="str">
        <f>VLOOKUP(L11,Rankings!$A$2:$AN$161, 3, FALSE)</f>
        <v>Nimbasa City</v>
      </c>
      <c r="L11" s="21">
        <v>55</v>
      </c>
      <c r="M11" s="57">
        <f>VLOOKUP(L11,Rankings!$A$2:$AN$161, 40, FALSE)</f>
        <v>5</v>
      </c>
      <c r="N11" s="57">
        <f ca="1">VLOOKUP(L11, Rankings!$A$2:$AH$161, 33, FALSE)</f>
        <v>11</v>
      </c>
      <c r="O11" s="21" t="str">
        <f>VLOOKUP(P11,Rankings!$A$2:$AN$161, 3, FALSE)</f>
        <v>Seafolk Village</v>
      </c>
      <c r="P11" s="21">
        <v>83</v>
      </c>
      <c r="Q11" s="57">
        <f>VLOOKUP(P11,Rankings!$A$2:$AN$161, 40, FALSE)</f>
        <v>38</v>
      </c>
      <c r="R11" s="135">
        <f ca="1">VLOOKUP(P11, Rankings!$A$2:$AH$161, 33, FALSE)</f>
        <v>9</v>
      </c>
      <c r="S11" s="110"/>
      <c r="T11" s="134" t="str">
        <f>VLOOKUP(U11,Rankings!$A$2:$AN$161, 3, FALSE)</f>
        <v>Cherrygrove City</v>
      </c>
      <c r="U11" s="21">
        <v>142</v>
      </c>
      <c r="V11" s="57">
        <f>VLOOKUP(U11,Rankings!$A$2:$AN$161, 40, FALSE)</f>
        <v>50</v>
      </c>
      <c r="W11" s="57">
        <f ca="1">VLOOKUP(U11, Rankings!$A$2:$AH$161, 33, FALSE)</f>
        <v>6</v>
      </c>
      <c r="X11" s="21" t="str">
        <f>VLOOKUP(Y11,Rankings!$A$2:$AN$161, 3, FALSE)</f>
        <v>Floaroma City</v>
      </c>
      <c r="Y11" s="21">
        <v>38</v>
      </c>
      <c r="Z11" s="57">
        <f>VLOOKUP(Y11,Rankings!$A$2:$AN$161, 40, FALSE)</f>
        <v>83</v>
      </c>
      <c r="AA11" s="135">
        <f ca="1">VLOOKUP(Y11, Rankings!$A$2:$AH$161, 33, FALSE)</f>
        <v>5</v>
      </c>
      <c r="AB11" s="110"/>
      <c r="AC11" s="270" t="s">
        <v>920</v>
      </c>
      <c r="AF11" s="8">
        <v>10</v>
      </c>
      <c r="AG11" t="s">
        <v>426</v>
      </c>
      <c r="AO11" s="3">
        <v>107</v>
      </c>
      <c r="AP11" t="s">
        <v>433</v>
      </c>
      <c r="AS11" s="139">
        <v>70</v>
      </c>
      <c r="AT11" t="s">
        <v>56</v>
      </c>
      <c r="AW11" s="140">
        <v>7</v>
      </c>
      <c r="AX11" t="s">
        <v>385</v>
      </c>
      <c r="BA11" s="139">
        <v>16</v>
      </c>
      <c r="BB11" t="s">
        <v>110</v>
      </c>
      <c r="BE11" s="3">
        <v>78</v>
      </c>
      <c r="BK11" t="s">
        <v>57</v>
      </c>
      <c r="BM11" t="s">
        <v>473</v>
      </c>
      <c r="BO11" t="s">
        <v>79</v>
      </c>
      <c r="BQ11" t="s">
        <v>16</v>
      </c>
      <c r="BU11" t="s">
        <v>105</v>
      </c>
      <c r="BW11" t="s">
        <v>385</v>
      </c>
      <c r="BY11" t="s">
        <v>35</v>
      </c>
      <c r="CB11" s="3">
        <v>14</v>
      </c>
      <c r="CC11" t="s">
        <v>112</v>
      </c>
      <c r="CG11">
        <v>58.0625</v>
      </c>
    </row>
    <row r="12" spans="2:85" ht="15.75" thickBot="1" x14ac:dyDescent="0.25">
      <c r="B12" s="137" t="str">
        <f>VLOOKUP(C12,Rankings!$A$2:$AN$161, 3, FALSE)</f>
        <v>Aqua Resort</v>
      </c>
      <c r="C12" s="84">
        <v>125</v>
      </c>
      <c r="D12" s="85">
        <f>VLOOKUP(C12,Rankings!$A$2:$AN$161, 40, FALSE)</f>
        <v>8</v>
      </c>
      <c r="E12" s="85">
        <f ca="1">VLOOKUP(C12, Rankings!$A$2:$AH$161, 33, FALSE)</f>
        <v>10</v>
      </c>
      <c r="F12" s="84" t="str">
        <f>VLOOKUP(G12,Rankings!$A$2:$AN$161, 3, FALSE)</f>
        <v>Porto Marinada</v>
      </c>
      <c r="G12" s="84">
        <v>149</v>
      </c>
      <c r="H12" s="85">
        <f>VLOOKUP(G12,Rankings!$A$2:$AN$161, 40, FALSE)</f>
        <v>44</v>
      </c>
      <c r="I12" s="138">
        <f ca="1">VLOOKUP(G12, Rankings!$A$2:$AH$161, 33, FALSE)</f>
        <v>3</v>
      </c>
      <c r="J12" s="110"/>
      <c r="K12" s="137" t="str">
        <f>VLOOKUP(L12,Rankings!$A$2:$AN$161, 3, FALSE)</f>
        <v>Cyllage City</v>
      </c>
      <c r="L12" s="84">
        <v>66</v>
      </c>
      <c r="M12" s="85">
        <f>VLOOKUP(L12,Rankings!$A$2:$AN$161, 40, FALSE)</f>
        <v>58</v>
      </c>
      <c r="N12" s="85">
        <f ca="1">VLOOKUP(L12, Rankings!$A$2:$AH$161, 33, FALSE)</f>
        <v>6</v>
      </c>
      <c r="O12" s="84" t="str">
        <f>VLOOKUP(P12,Rankings!$A$2:$AN$161, 3, FALSE)</f>
        <v>Zapapico</v>
      </c>
      <c r="P12" s="84">
        <v>153</v>
      </c>
      <c r="Q12" s="85">
        <f>VLOOKUP(P12,Rankings!$A$2:$AN$161, 40, FALSE)</f>
        <v>124</v>
      </c>
      <c r="R12" s="138">
        <f ca="1">VLOOKUP(P12, Rankings!$A$2:$AH$161, 33, FALSE)</f>
        <v>1</v>
      </c>
      <c r="S12" s="110"/>
      <c r="T12" s="137" t="str">
        <f>VLOOKUP(U12,Rankings!$A$2:$AN$161, 3, FALSE)</f>
        <v>Santalune City</v>
      </c>
      <c r="U12" s="84">
        <v>79</v>
      </c>
      <c r="V12" s="85">
        <f>VLOOKUP(U12,Rankings!$A$2:$AN$161, 40, FALSE)</f>
        <v>79</v>
      </c>
      <c r="W12" s="85">
        <f ca="1">VLOOKUP(U12, Rankings!$A$2:$AH$161, 33, FALSE)</f>
        <v>5</v>
      </c>
      <c r="X12" s="84" t="str">
        <f>VLOOKUP(Y12,Rankings!$A$2:$AN$161, 3, FALSE)</f>
        <v>Lilycove City</v>
      </c>
      <c r="Y12" s="84">
        <v>30</v>
      </c>
      <c r="Z12" s="85">
        <f>VLOOKUP(Y12,Rankings!$A$2:$AN$161, 40, FALSE)</f>
        <v>46</v>
      </c>
      <c r="AA12" s="138">
        <f ca="1">VLOOKUP(Y12, Rankings!$A$2:$AH$161, 33, FALSE)</f>
        <v>7</v>
      </c>
      <c r="AB12" s="110"/>
      <c r="AC12" s="3" t="s">
        <v>950</v>
      </c>
      <c r="AF12" s="8">
        <v>11</v>
      </c>
      <c r="AG12" t="s">
        <v>429</v>
      </c>
      <c r="AO12" s="3">
        <v>13</v>
      </c>
      <c r="AP12" t="s">
        <v>8</v>
      </c>
      <c r="AS12" s="139">
        <v>108</v>
      </c>
      <c r="AT12" t="s">
        <v>20</v>
      </c>
      <c r="AW12" s="139">
        <v>144</v>
      </c>
      <c r="AX12" t="s">
        <v>382</v>
      </c>
      <c r="BA12" s="140">
        <v>83</v>
      </c>
      <c r="BB12" t="s">
        <v>44</v>
      </c>
      <c r="BE12" s="3">
        <v>73</v>
      </c>
      <c r="BK12" t="s">
        <v>93</v>
      </c>
      <c r="BM12" t="s">
        <v>80</v>
      </c>
      <c r="BO12" t="s">
        <v>106</v>
      </c>
      <c r="BQ12" t="s">
        <v>62</v>
      </c>
      <c r="BU12" t="s">
        <v>390</v>
      </c>
      <c r="BW12" t="s">
        <v>393</v>
      </c>
      <c r="BY12" t="s">
        <v>191</v>
      </c>
      <c r="CB12" s="139">
        <v>67</v>
      </c>
      <c r="CC12" t="s">
        <v>59</v>
      </c>
      <c r="CG12">
        <v>48.3125</v>
      </c>
    </row>
    <row r="13" spans="2:85" ht="15.75" thickBot="1" x14ac:dyDescent="0.25">
      <c r="H13" s="443">
        <f>AVERAGE(D16:D24,H16:H24)</f>
        <v>70.25</v>
      </c>
      <c r="I13" s="443"/>
      <c r="J13" s="12">
        <f>AN40</f>
        <v>4</v>
      </c>
      <c r="K13" s="3"/>
      <c r="L13" s="3"/>
      <c r="M13" s="3"/>
      <c r="O13" s="3"/>
      <c r="P13" s="3"/>
      <c r="Q13" s="440">
        <f>AVERAGE(M16:M24,Q16:Q24)</f>
        <v>75.625</v>
      </c>
      <c r="R13" s="440"/>
      <c r="S13" s="12">
        <f>AN41</f>
        <v>6</v>
      </c>
      <c r="T13" s="3"/>
      <c r="U13" s="3"/>
      <c r="V13" s="3"/>
      <c r="X13" s="3"/>
      <c r="Y13" s="3"/>
      <c r="Z13" s="440">
        <f>AVERAGE(V16:V24,Z16:Z24)</f>
        <v>62.1875</v>
      </c>
      <c r="AA13" s="440"/>
      <c r="AB13" s="3">
        <f>AN42</f>
        <v>3</v>
      </c>
      <c r="AF13" s="8">
        <v>12</v>
      </c>
      <c r="AG13" t="s">
        <v>430</v>
      </c>
      <c r="AO13" s="3">
        <v>129</v>
      </c>
      <c r="AP13" t="s">
        <v>124</v>
      </c>
      <c r="AS13" s="3">
        <v>130</v>
      </c>
      <c r="AT13" t="s">
        <v>121</v>
      </c>
      <c r="AW13" s="3">
        <v>158</v>
      </c>
      <c r="AX13" t="s">
        <v>468</v>
      </c>
      <c r="BA13" s="141">
        <v>39</v>
      </c>
      <c r="BB13" t="s">
        <v>87</v>
      </c>
      <c r="BE13" s="3">
        <v>9</v>
      </c>
      <c r="BK13" t="s">
        <v>116</v>
      </c>
      <c r="BM13" t="s">
        <v>72</v>
      </c>
      <c r="BO13" t="s">
        <v>111</v>
      </c>
      <c r="BQ13" t="s">
        <v>43</v>
      </c>
      <c r="BU13" t="s">
        <v>122</v>
      </c>
      <c r="BW13" t="s">
        <v>382</v>
      </c>
      <c r="BY13" t="s">
        <v>90</v>
      </c>
      <c r="CB13" s="3">
        <v>103</v>
      </c>
      <c r="CC13" t="s">
        <v>24</v>
      </c>
    </row>
    <row r="14" spans="2:85" x14ac:dyDescent="0.2">
      <c r="B14" s="256" t="s">
        <v>943</v>
      </c>
      <c r="C14" s="59"/>
      <c r="D14" s="59"/>
      <c r="E14" s="62"/>
      <c r="F14" s="49"/>
      <c r="G14" s="59"/>
      <c r="H14" s="59"/>
      <c r="I14" s="60"/>
      <c r="J14"/>
      <c r="K14" s="257" t="s">
        <v>944</v>
      </c>
      <c r="L14" s="48"/>
      <c r="M14" s="48"/>
      <c r="N14" s="62"/>
      <c r="O14" s="49"/>
      <c r="P14" s="48"/>
      <c r="Q14" s="48"/>
      <c r="R14" s="50"/>
      <c r="S14" s="12"/>
      <c r="T14" s="51" t="s">
        <v>945</v>
      </c>
      <c r="U14" s="48"/>
      <c r="V14" s="48"/>
      <c r="W14" s="62"/>
      <c r="X14" s="49"/>
      <c r="Y14" s="48"/>
      <c r="Z14" s="48"/>
      <c r="AA14" s="50"/>
      <c r="AB14" s="12"/>
      <c r="AC14" s="4"/>
      <c r="AF14" s="8">
        <v>13</v>
      </c>
      <c r="AG14" t="s">
        <v>423</v>
      </c>
      <c r="AO14" s="3">
        <v>23</v>
      </c>
      <c r="AP14" t="s">
        <v>103</v>
      </c>
      <c r="AS14" s="3">
        <v>52</v>
      </c>
      <c r="AT14" t="s">
        <v>74</v>
      </c>
      <c r="AW14" s="3">
        <v>94</v>
      </c>
      <c r="AX14" t="s">
        <v>33</v>
      </c>
      <c r="BA14" s="141">
        <v>96</v>
      </c>
      <c r="BB14" t="s">
        <v>31</v>
      </c>
      <c r="BE14" s="3">
        <v>54</v>
      </c>
      <c r="BK14" t="s">
        <v>81</v>
      </c>
      <c r="BM14" t="s">
        <v>18</v>
      </c>
      <c r="BO14" t="s">
        <v>36</v>
      </c>
      <c r="BQ14" t="s">
        <v>102</v>
      </c>
      <c r="BU14" t="s">
        <v>185</v>
      </c>
      <c r="BW14" t="s">
        <v>391</v>
      </c>
      <c r="BY14" t="s">
        <v>39</v>
      </c>
      <c r="CB14" s="139">
        <v>85</v>
      </c>
      <c r="CC14" t="s">
        <v>42</v>
      </c>
    </row>
    <row r="15" spans="2:85" x14ac:dyDescent="0.2">
      <c r="B15" s="53" t="s">
        <v>558</v>
      </c>
      <c r="C15" s="54"/>
      <c r="D15" s="54"/>
      <c r="E15" s="54"/>
      <c r="F15" s="54" t="s">
        <v>559</v>
      </c>
      <c r="G15" s="54"/>
      <c r="H15" s="54"/>
      <c r="I15" s="55"/>
      <c r="J15" s="110"/>
      <c r="K15" s="53" t="s">
        <v>558</v>
      </c>
      <c r="L15" s="54"/>
      <c r="M15" s="54"/>
      <c r="N15" s="54"/>
      <c r="O15" s="54" t="s">
        <v>559</v>
      </c>
      <c r="P15" s="54"/>
      <c r="Q15" s="54"/>
      <c r="R15" s="55"/>
      <c r="S15" s="110"/>
      <c r="T15" s="53" t="s">
        <v>558</v>
      </c>
      <c r="U15" s="54"/>
      <c r="V15" s="54"/>
      <c r="W15" s="54"/>
      <c r="X15" s="54" t="s">
        <v>559</v>
      </c>
      <c r="Y15" s="54"/>
      <c r="Z15" s="54"/>
      <c r="AA15" s="55"/>
      <c r="AB15" s="110"/>
      <c r="AC15" s="3"/>
      <c r="AE15" s="8"/>
      <c r="AF15" s="8">
        <v>14</v>
      </c>
      <c r="AG15" t="s">
        <v>424</v>
      </c>
      <c r="AO15" s="3">
        <v>17</v>
      </c>
      <c r="AP15" t="s">
        <v>109</v>
      </c>
      <c r="AS15" s="139">
        <v>100</v>
      </c>
      <c r="AT15" t="s">
        <v>27</v>
      </c>
      <c r="AW15" s="139">
        <v>136</v>
      </c>
      <c r="AX15" t="s">
        <v>383</v>
      </c>
      <c r="BA15" s="140">
        <v>133</v>
      </c>
      <c r="BB15" t="s">
        <v>120</v>
      </c>
      <c r="BE15" s="3">
        <v>95</v>
      </c>
      <c r="BK15" t="s">
        <v>115</v>
      </c>
      <c r="BM15" t="s">
        <v>92</v>
      </c>
      <c r="BO15" t="s">
        <v>21</v>
      </c>
      <c r="BQ15" t="s">
        <v>110</v>
      </c>
      <c r="BU15" t="s">
        <v>33</v>
      </c>
      <c r="BW15" t="s">
        <v>379</v>
      </c>
      <c r="BY15" t="s">
        <v>334</v>
      </c>
      <c r="CB15" s="3">
        <v>86</v>
      </c>
      <c r="CC15" t="s">
        <v>41</v>
      </c>
    </row>
    <row r="16" spans="2:85" x14ac:dyDescent="0.2">
      <c r="B16" s="134" t="str">
        <f>VLOOKUP(C16,Rankings!$A$2:$AN$161, 3, FALSE)</f>
        <v>Hulbury</v>
      </c>
      <c r="C16" s="21">
        <v>109</v>
      </c>
      <c r="D16" s="57">
        <f>VLOOKUP(C16,Rankings!$A$2:$AN$161, 40, FALSE)</f>
        <v>133</v>
      </c>
      <c r="E16" s="57">
        <f ca="1">VLOOKUP(C16, Rankings!$A$2:$AH$161, 33, FALSE)</f>
        <v>1</v>
      </c>
      <c r="F16" s="21" t="str">
        <f>VLOOKUP(G16,Rankings!$A$2:$AN$161, 3, FALSE)</f>
        <v>Lavender Town</v>
      </c>
      <c r="G16" s="21">
        <v>4</v>
      </c>
      <c r="H16" s="57">
        <f>VLOOKUP(G16,Rankings!$A$2:$AN$161, 40, FALSE)</f>
        <v>107</v>
      </c>
      <c r="I16" s="135">
        <f ca="1">VLOOKUP(G16, Rankings!$A$2:$AH$161, 33, FALSE)</f>
        <v>5</v>
      </c>
      <c r="J16" s="110"/>
      <c r="K16" s="134" t="str">
        <f>VLOOKUP(L16,Rankings!$A$2:$AN$161, 3, FALSE)</f>
        <v>Boyleland</v>
      </c>
      <c r="L16" s="21">
        <v>121</v>
      </c>
      <c r="M16" s="57">
        <f>VLOOKUP(L16,Rankings!$A$2:$AN$161, 40, FALSE)</f>
        <v>159</v>
      </c>
      <c r="N16" s="57">
        <f ca="1">VLOOKUP(L16, Rankings!$A$2:$AH$161, 33, FALSE)</f>
        <v>0</v>
      </c>
      <c r="O16" s="21" t="str">
        <f>VLOOKUP(P16,Rankings!$A$2:$AN$161, 3, FALSE)</f>
        <v>Battle Zone</v>
      </c>
      <c r="P16" s="21">
        <v>42</v>
      </c>
      <c r="Q16" s="57">
        <f>VLOOKUP(P16,Rankings!$A$2:$AN$161, 40, FALSE)</f>
        <v>138</v>
      </c>
      <c r="R16" s="135">
        <f ca="1">VLOOKUP(P16, Rankings!$A$2:$AH$161, 33, FALSE)</f>
        <v>1</v>
      </c>
      <c r="S16" s="110"/>
      <c r="T16" s="134" t="str">
        <f>VLOOKUP(U16,Rankings!$A$2:$AN$161, 3, FALSE)</f>
        <v>Aquacorde Town</v>
      </c>
      <c r="U16" s="21">
        <v>77</v>
      </c>
      <c r="V16" s="57">
        <f>VLOOKUP(U16,Rankings!$A$2:$AN$161, 40, FALSE)</f>
        <v>102</v>
      </c>
      <c r="W16" s="57">
        <f ca="1">VLOOKUP(U16, Rankings!$A$2:$AH$161, 33, FALSE)</f>
        <v>2</v>
      </c>
      <c r="X16" s="21" t="str">
        <f>VLOOKUP(Y16,Rankings!$A$2:$AN$161, 3, FALSE)</f>
        <v>Haruba Village</v>
      </c>
      <c r="Y16" s="21">
        <v>122</v>
      </c>
      <c r="Z16" s="57">
        <f>VLOOKUP(Y16,Rankings!$A$2:$AN$161, 40, FALSE)</f>
        <v>123</v>
      </c>
      <c r="AA16" s="135">
        <f ca="1">VLOOKUP(Y16, Rankings!$A$2:$AH$161, 33, FALSE)</f>
        <v>5</v>
      </c>
      <c r="AB16" s="110"/>
      <c r="AC16" s="3"/>
      <c r="AE16" s="8"/>
      <c r="AF16" s="8">
        <v>15</v>
      </c>
      <c r="AG16" t="s">
        <v>1451</v>
      </c>
      <c r="AO16" s="3">
        <v>38</v>
      </c>
      <c r="AP16" t="s">
        <v>88</v>
      </c>
      <c r="AS16" s="139">
        <v>67</v>
      </c>
      <c r="AT16" t="s">
        <v>59</v>
      </c>
      <c r="AW16" s="140">
        <v>6</v>
      </c>
      <c r="AX16" t="s">
        <v>388</v>
      </c>
      <c r="BA16" s="139">
        <v>75</v>
      </c>
      <c r="BB16" t="s">
        <v>52</v>
      </c>
      <c r="BE16" s="3">
        <v>22</v>
      </c>
      <c r="BK16" t="s">
        <v>25</v>
      </c>
      <c r="BM16" t="s">
        <v>49</v>
      </c>
      <c r="BO16" t="s">
        <v>186</v>
      </c>
      <c r="BQ16" t="s">
        <v>183</v>
      </c>
      <c r="BU16" t="s">
        <v>65</v>
      </c>
      <c r="BW16" t="s">
        <v>63</v>
      </c>
      <c r="BY16" t="s">
        <v>117</v>
      </c>
      <c r="CB16" s="3">
        <v>155</v>
      </c>
      <c r="CC16" t="s">
        <v>474</v>
      </c>
    </row>
    <row r="17" spans="2:81" x14ac:dyDescent="0.2">
      <c r="B17" s="134" t="str">
        <f>VLOOKUP(C17,Rankings!$A$2:$AN$161, 3, FALSE)</f>
        <v>Driftveil City</v>
      </c>
      <c r="C17" s="21">
        <v>53</v>
      </c>
      <c r="D17" s="57">
        <f>VLOOKUP(C17,Rankings!$A$2:$AN$161, 40, FALSE)</f>
        <v>97</v>
      </c>
      <c r="E17" s="57">
        <f ca="1">VLOOKUP(C17, Rankings!$A$2:$AH$161, 33, FALSE)</f>
        <v>2</v>
      </c>
      <c r="F17" s="21" t="str">
        <f>VLOOKUP(G17,Rankings!$A$2:$AN$161, 3, FALSE)</f>
        <v>Shalour City</v>
      </c>
      <c r="G17" s="21">
        <v>68</v>
      </c>
      <c r="H17" s="57">
        <f>VLOOKUP(G17,Rankings!$A$2:$AN$161, 40, FALSE)</f>
        <v>62</v>
      </c>
      <c r="I17" s="135">
        <f ca="1">VLOOKUP(G17, Rankings!$A$2:$AH$161, 33, FALSE)</f>
        <v>4</v>
      </c>
      <c r="J17" s="110"/>
      <c r="K17" s="134" t="str">
        <f>VLOOKUP(L17,Rankings!$A$2:$AN$161, 3, FALSE)</f>
        <v>Oldale Town</v>
      </c>
      <c r="L17" s="21">
        <v>19</v>
      </c>
      <c r="M17" s="57">
        <f>VLOOKUP(L17,Rankings!$A$2:$AN$161, 40, FALSE)</f>
        <v>120</v>
      </c>
      <c r="N17" s="57">
        <f ca="1">VLOOKUP(L17, Rankings!$A$2:$AH$161, 33, FALSE)</f>
        <v>2</v>
      </c>
      <c r="O17" s="21" t="str">
        <f>VLOOKUP(P17,Rankings!$A$2:$AN$161, 3, FALSE)</f>
        <v>Nacrene City</v>
      </c>
      <c r="P17" s="21">
        <v>59</v>
      </c>
      <c r="Q17" s="57">
        <f>VLOOKUP(P17,Rankings!$A$2:$AN$161, 40, FALSE)</f>
        <v>80</v>
      </c>
      <c r="R17" s="135">
        <f ca="1">VLOOKUP(P17, Rankings!$A$2:$AH$161, 33, FALSE)</f>
        <v>4</v>
      </c>
      <c r="S17" s="110"/>
      <c r="T17" s="134" t="str">
        <f>VLOOKUP(U17,Rankings!$A$2:$AN$161, 3, FALSE)</f>
        <v>Isle of Armor</v>
      </c>
      <c r="U17" s="21">
        <v>110</v>
      </c>
      <c r="V17" s="57">
        <f>VLOOKUP(U17,Rankings!$A$2:$AN$161, 40, FALSE)</f>
        <v>47</v>
      </c>
      <c r="W17" s="57">
        <f ca="1">VLOOKUP(U17, Rankings!$A$2:$AH$161, 33, FALSE)</f>
        <v>9</v>
      </c>
      <c r="X17" s="21" t="str">
        <f>VLOOKUP(Y17,Rankings!$A$2:$AN$161, 3, FALSE)</f>
        <v>Ilex Forest</v>
      </c>
      <c r="Y17" s="21">
        <v>134</v>
      </c>
      <c r="Z17" s="57">
        <f>VLOOKUP(Y17,Rankings!$A$2:$AN$161, 40, FALSE)</f>
        <v>72</v>
      </c>
      <c r="AA17" s="135">
        <f ca="1">VLOOKUP(Y17, Rankings!$A$2:$AH$161, 33, FALSE)</f>
        <v>4</v>
      </c>
      <c r="AB17" s="110"/>
      <c r="AC17" s="3"/>
      <c r="AE17" s="8"/>
      <c r="AO17" s="3">
        <v>114</v>
      </c>
      <c r="AP17" t="s">
        <v>177</v>
      </c>
      <c r="AS17" s="3">
        <v>19</v>
      </c>
      <c r="AT17" t="s">
        <v>107</v>
      </c>
      <c r="AW17" s="140">
        <v>160</v>
      </c>
      <c r="AX17" t="s">
        <v>477</v>
      </c>
      <c r="BA17" s="3">
        <v>60</v>
      </c>
      <c r="BB17" t="s">
        <v>66</v>
      </c>
      <c r="BE17" s="3">
        <v>84</v>
      </c>
      <c r="BK17" t="s">
        <v>26</v>
      </c>
      <c r="BM17" t="s">
        <v>32</v>
      </c>
      <c r="BO17" t="s">
        <v>181</v>
      </c>
      <c r="BQ17" t="s">
        <v>28</v>
      </c>
      <c r="BU17" t="s">
        <v>381</v>
      </c>
      <c r="BW17" t="s">
        <v>384</v>
      </c>
      <c r="BY17" t="s">
        <v>480</v>
      </c>
      <c r="CB17" s="3">
        <v>30</v>
      </c>
      <c r="CC17" t="s">
        <v>96</v>
      </c>
    </row>
    <row r="18" spans="2:81" x14ac:dyDescent="0.2">
      <c r="B18" s="134" t="str">
        <f>VLOOKUP(C18,Rankings!$A$2:$AN$161, 3, FALSE)</f>
        <v>Glaseado Mountain</v>
      </c>
      <c r="C18" s="21">
        <v>146</v>
      </c>
      <c r="D18" s="57">
        <f>VLOOKUP(C18,Rankings!$A$2:$AN$161, 40, FALSE)</f>
        <v>103</v>
      </c>
      <c r="E18" s="57">
        <f ca="1">VLOOKUP(C18, Rankings!$A$2:$AH$161, 33, FALSE)</f>
        <v>6</v>
      </c>
      <c r="F18" s="21" t="str">
        <f>VLOOKUP(G18,Rankings!$A$2:$AN$161, 3, FALSE)</f>
        <v>Fortree City</v>
      </c>
      <c r="G18" s="21">
        <v>29</v>
      </c>
      <c r="H18" s="57">
        <f>VLOOKUP(G18,Rankings!$A$2:$AN$161, 40, FALSE)</f>
        <v>22</v>
      </c>
      <c r="I18" s="135">
        <f ca="1">VLOOKUP(G18, Rankings!$A$2:$AH$161, 33, FALSE)</f>
        <v>9</v>
      </c>
      <c r="J18" s="110"/>
      <c r="K18" s="134" t="str">
        <f>VLOOKUP(L18,Rankings!$A$2:$AN$161, 3, FALSE)</f>
        <v>Tagtree Thicket</v>
      </c>
      <c r="L18" s="21">
        <v>147</v>
      </c>
      <c r="M18" s="57">
        <f>VLOOKUP(L18,Rankings!$A$2:$AN$161, 40, FALSE)</f>
        <v>49</v>
      </c>
      <c r="N18" s="57">
        <f ca="1">VLOOKUP(L18, Rankings!$A$2:$AH$161, 33, FALSE)</f>
        <v>9</v>
      </c>
      <c r="O18" s="21" t="str">
        <f>VLOOKUP(P18,Rankings!$A$2:$AN$161, 3, FALSE)</f>
        <v>Sootopolis City</v>
      </c>
      <c r="P18" s="21">
        <v>28</v>
      </c>
      <c r="Q18" s="57">
        <f>VLOOKUP(P18,Rankings!$A$2:$AN$161, 40, FALSE)</f>
        <v>27</v>
      </c>
      <c r="R18" s="135">
        <f ca="1">VLOOKUP(P18, Rankings!$A$2:$AH$161, 33, FALSE)</f>
        <v>10</v>
      </c>
      <c r="S18" s="110"/>
      <c r="T18" s="134" t="str">
        <f>VLOOKUP(U18,Rankings!$A$2:$AN$161, 3, FALSE)</f>
        <v>Verdanturf Town</v>
      </c>
      <c r="U18" s="21">
        <v>24</v>
      </c>
      <c r="V18" s="57">
        <f>VLOOKUP(U18,Rankings!$A$2:$AN$161, 40, FALSE)</f>
        <v>127</v>
      </c>
      <c r="W18" s="57">
        <f ca="1">VLOOKUP(U18, Rankings!$A$2:$AH$161, 33, FALSE)</f>
        <v>1</v>
      </c>
      <c r="X18" s="21" t="str">
        <f>VLOOKUP(Y18,Rankings!$A$2:$AN$161, 3, FALSE)</f>
        <v>Cabo Poco</v>
      </c>
      <c r="Y18" s="21">
        <v>156</v>
      </c>
      <c r="Z18" s="57">
        <f>VLOOKUP(Y18,Rankings!$A$2:$AN$161, 40, FALSE)</f>
        <v>20</v>
      </c>
      <c r="AA18" s="135">
        <f ca="1">VLOOKUP(Y18, Rankings!$A$2:$AH$161, 33, FALSE)</f>
        <v>10</v>
      </c>
      <c r="AB18" s="110"/>
      <c r="AC18" s="3"/>
      <c r="AE18" s="8"/>
      <c r="AS18" s="3">
        <v>124</v>
      </c>
      <c r="AT18" t="s">
        <v>187</v>
      </c>
      <c r="AW18" s="139">
        <v>92</v>
      </c>
      <c r="AX18" t="s">
        <v>35</v>
      </c>
      <c r="BA18" s="3">
        <v>29</v>
      </c>
      <c r="BB18" t="s">
        <v>97</v>
      </c>
      <c r="BE18" s="139">
        <v>146</v>
      </c>
      <c r="CB18" s="139">
        <v>89</v>
      </c>
      <c r="CC18" t="s">
        <v>38</v>
      </c>
    </row>
    <row r="19" spans="2:81" x14ac:dyDescent="0.2">
      <c r="B19" s="134" t="str">
        <f>VLOOKUP(C19,Rankings!$A$2:$AN$161, 3, FALSE)</f>
        <v>Camphrier Town</v>
      </c>
      <c r="C19" s="21">
        <v>69</v>
      </c>
      <c r="D19" s="57">
        <f>VLOOKUP(C19,Rankings!$A$2:$AN$161, 40, FALSE)</f>
        <v>10</v>
      </c>
      <c r="E19" s="57">
        <f ca="1">VLOOKUP(C19, Rankings!$A$2:$AH$161, 33, FALSE)</f>
        <v>11</v>
      </c>
      <c r="F19" s="21" t="str">
        <f>VLOOKUP(G19,Rankings!$A$2:$AN$161, 3, FALSE)</f>
        <v>Cerulean Cape</v>
      </c>
      <c r="G19" s="21">
        <v>3</v>
      </c>
      <c r="H19" s="57">
        <f>VLOOKUP(G19,Rankings!$A$2:$AN$161, 40, FALSE)</f>
        <v>57</v>
      </c>
      <c r="I19" s="135">
        <f ca="1">VLOOKUP(G19, Rankings!$A$2:$AH$161, 33, FALSE)</f>
        <v>7</v>
      </c>
      <c r="J19" s="110"/>
      <c r="K19" s="134" t="str">
        <f>VLOOKUP(L19,Rankings!$A$2:$AN$161, 3, FALSE)</f>
        <v>Petalburg City</v>
      </c>
      <c r="L19" s="21">
        <v>20</v>
      </c>
      <c r="M19" s="57">
        <f>VLOOKUP(L19,Rankings!$A$2:$AN$161, 40, FALSE)</f>
        <v>63</v>
      </c>
      <c r="N19" s="57">
        <f ca="1">VLOOKUP(L19, Rankings!$A$2:$AH$161, 33, FALSE)</f>
        <v>8</v>
      </c>
      <c r="O19" s="21" t="str">
        <f>VLOOKUP(P19,Rankings!$A$2:$AN$161, 3, FALSE)</f>
        <v>Wintown</v>
      </c>
      <c r="P19" s="21">
        <v>120</v>
      </c>
      <c r="Q19" s="57">
        <f>VLOOKUP(P19,Rankings!$A$2:$AN$161, 40, FALSE)</f>
        <v>53</v>
      </c>
      <c r="R19" s="135">
        <f ca="1">VLOOKUP(P19, Rankings!$A$2:$AH$161, 33, FALSE)</f>
        <v>7</v>
      </c>
      <c r="S19" s="110"/>
      <c r="T19" s="134" t="str">
        <f>VLOOKUP(U19,Rankings!$A$2:$AN$161, 3, FALSE)</f>
        <v>Lake of Rage</v>
      </c>
      <c r="U19" s="21">
        <v>138</v>
      </c>
      <c r="V19" s="57">
        <f>VLOOKUP(U19,Rankings!$A$2:$AN$161, 40, FALSE)</f>
        <v>40</v>
      </c>
      <c r="W19" s="57">
        <f ca="1">VLOOKUP(U19, Rankings!$A$2:$AH$161, 33, FALSE)</f>
        <v>9</v>
      </c>
      <c r="X19" s="21" t="str">
        <f>VLOOKUP(Y19,Rankings!$A$2:$AN$161, 3, FALSE)</f>
        <v>Ruins of Alph</v>
      </c>
      <c r="Y19" s="21">
        <v>136</v>
      </c>
      <c r="Z19" s="57">
        <f>VLOOKUP(Y19,Rankings!$A$2:$AN$161, 40, FALSE)</f>
        <v>7</v>
      </c>
      <c r="AA19" s="135">
        <f ca="1">VLOOKUP(Y19, Rankings!$A$2:$AH$161, 33, FALSE)</f>
        <v>8</v>
      </c>
      <c r="AB19" s="110"/>
      <c r="AC19" s="3"/>
      <c r="AE19" s="8"/>
      <c r="AS19" s="139">
        <v>121</v>
      </c>
      <c r="AT19" t="s">
        <v>184</v>
      </c>
      <c r="AW19" s="3">
        <v>138</v>
      </c>
      <c r="AX19" t="s">
        <v>380</v>
      </c>
      <c r="BA19" s="139">
        <v>55</v>
      </c>
      <c r="BB19" t="s">
        <v>71</v>
      </c>
      <c r="BE19" s="139">
        <v>47</v>
      </c>
      <c r="CB19" s="3">
        <v>31</v>
      </c>
      <c r="CC19" t="s">
        <v>95</v>
      </c>
    </row>
    <row r="20" spans="2:81" x14ac:dyDescent="0.2">
      <c r="B20" s="53" t="s">
        <v>561</v>
      </c>
      <c r="C20" s="54"/>
      <c r="D20" s="54"/>
      <c r="E20" s="57"/>
      <c r="F20" s="54" t="s">
        <v>560</v>
      </c>
      <c r="G20" s="54"/>
      <c r="H20" s="54"/>
      <c r="I20" s="135"/>
      <c r="J20" s="136"/>
      <c r="K20" s="53" t="s">
        <v>561</v>
      </c>
      <c r="L20" s="54"/>
      <c r="M20" s="54"/>
      <c r="N20" s="57"/>
      <c r="O20" s="54" t="s">
        <v>560</v>
      </c>
      <c r="P20" s="54"/>
      <c r="Q20" s="54"/>
      <c r="R20" s="135"/>
      <c r="S20" s="136"/>
      <c r="T20" s="53" t="s">
        <v>561</v>
      </c>
      <c r="U20" s="54"/>
      <c r="V20" s="54"/>
      <c r="W20" s="57"/>
      <c r="X20" s="54" t="s">
        <v>560</v>
      </c>
      <c r="Y20" s="54"/>
      <c r="Z20" s="54"/>
      <c r="AA20" s="135"/>
      <c r="AB20" s="110"/>
      <c r="AC20" s="3"/>
      <c r="AE20" s="8"/>
      <c r="AS20" s="139">
        <v>89</v>
      </c>
      <c r="AT20" t="s">
        <v>38</v>
      </c>
      <c r="AW20" s="3">
        <v>8</v>
      </c>
      <c r="AX20" t="s">
        <v>334</v>
      </c>
      <c r="BA20" s="140">
        <v>76</v>
      </c>
      <c r="BB20" t="s">
        <v>51</v>
      </c>
      <c r="BE20" s="139">
        <v>16</v>
      </c>
      <c r="CB20" s="3">
        <v>52</v>
      </c>
      <c r="CC20" t="s">
        <v>74</v>
      </c>
    </row>
    <row r="21" spans="2:81" x14ac:dyDescent="0.2">
      <c r="B21" s="134" t="str">
        <f>VLOOKUP(C21,Rankings!$A$2:$AN$161, 3, FALSE)</f>
        <v>Aether Paradise</v>
      </c>
      <c r="C21" s="21">
        <v>93</v>
      </c>
      <c r="D21" s="57">
        <f>VLOOKUP(C21,Rankings!$A$2:$AN$161, 40, FALSE)</f>
        <v>67</v>
      </c>
      <c r="E21" s="57">
        <f ca="1">VLOOKUP(C21, Rankings!$A$2:$AH$161, 33, FALSE)</f>
        <v>4</v>
      </c>
      <c r="F21" s="21" t="str">
        <f>VLOOKUP(G21,Rankings!$A$2:$AN$161, 3, FALSE)</f>
        <v>Fall City</v>
      </c>
      <c r="G21" s="21">
        <v>117</v>
      </c>
      <c r="H21" s="57">
        <f>VLOOKUP(G21,Rankings!$A$2:$AN$161, 40, FALSE)</f>
        <v>74</v>
      </c>
      <c r="I21" s="135">
        <f ca="1">VLOOKUP(G21, Rankings!$A$2:$AH$161, 33, FALSE)</f>
        <v>5</v>
      </c>
      <c r="J21" s="110"/>
      <c r="K21" s="134" t="str">
        <f>VLOOKUP(L21,Rankings!$A$2:$AN$161, 3, FALSE)</f>
        <v>Opelucid City</v>
      </c>
      <c r="L21" s="21">
        <v>63</v>
      </c>
      <c r="M21" s="57">
        <f>VLOOKUP(L21,Rankings!$A$2:$AN$161, 40, FALSE)</f>
        <v>66</v>
      </c>
      <c r="N21" s="57">
        <f ca="1">VLOOKUP(L21, Rankings!$A$2:$AH$161, 33, FALSE)</f>
        <v>7</v>
      </c>
      <c r="O21" s="21" t="str">
        <f>VLOOKUP(P21,Rankings!$A$2:$AN$161, 3, FALSE)</f>
        <v>Lavaridge Town</v>
      </c>
      <c r="P21" s="21">
        <v>22</v>
      </c>
      <c r="Q21" s="57">
        <f>VLOOKUP(P21,Rankings!$A$2:$AN$161, 40, FALSE)</f>
        <v>121</v>
      </c>
      <c r="R21" s="135">
        <f ca="1">VLOOKUP(P21, Rankings!$A$2:$AH$161, 33, FALSE)</f>
        <v>3</v>
      </c>
      <c r="S21" s="110"/>
      <c r="T21" s="134" t="str">
        <f>VLOOKUP(U21,Rankings!$A$2:$AN$161, 3, FALSE)</f>
        <v>Snowbelle City</v>
      </c>
      <c r="U21" s="21">
        <v>76</v>
      </c>
      <c r="V21" s="57">
        <f>VLOOKUP(U21,Rankings!$A$2:$AN$161, 40, FALSE)</f>
        <v>146</v>
      </c>
      <c r="W21" s="57">
        <f ca="1">VLOOKUP(U21, Rankings!$A$2:$AH$161, 33, FALSE)</f>
        <v>0</v>
      </c>
      <c r="X21" s="21" t="str">
        <f>VLOOKUP(Y21,Rankings!$A$2:$AN$161, 3, FALSE)</f>
        <v>Montenevera</v>
      </c>
      <c r="Y21" s="21">
        <v>145</v>
      </c>
      <c r="Z21" s="57">
        <f>VLOOKUP(Y21,Rankings!$A$2:$AN$161, 40, FALSE)</f>
        <v>128</v>
      </c>
      <c r="AA21" s="135">
        <f ca="1">VLOOKUP(Y21, Rankings!$A$2:$AH$161, 33, FALSE)</f>
        <v>0</v>
      </c>
      <c r="AB21" s="20"/>
      <c r="AC21" s="3"/>
      <c r="AE21" s="8"/>
      <c r="AS21" s="3">
        <v>86</v>
      </c>
      <c r="AT21" t="s">
        <v>41</v>
      </c>
      <c r="AW21" s="139">
        <v>147</v>
      </c>
      <c r="AX21" t="s">
        <v>481</v>
      </c>
      <c r="BA21" s="141">
        <v>111</v>
      </c>
      <c r="BB21" t="s">
        <v>17</v>
      </c>
      <c r="BE21" s="139">
        <v>75</v>
      </c>
      <c r="CB21" s="3">
        <v>59</v>
      </c>
      <c r="CC21" t="s">
        <v>67</v>
      </c>
    </row>
    <row r="22" spans="2:81" x14ac:dyDescent="0.2">
      <c r="B22" s="134" t="str">
        <f>VLOOKUP(C22,Rankings!$A$2:$AN$161, 3, FALSE)</f>
        <v>Fuchsia City</v>
      </c>
      <c r="C22" s="21">
        <v>14</v>
      </c>
      <c r="D22" s="57">
        <f>VLOOKUP(C22,Rankings!$A$2:$AN$161, 40, FALSE)</f>
        <v>84</v>
      </c>
      <c r="E22" s="57">
        <f ca="1">VLOOKUP(C22, Rankings!$A$2:$AH$161, 33, FALSE)</f>
        <v>5</v>
      </c>
      <c r="F22" s="21" t="str">
        <f>VLOOKUP(G22,Rankings!$A$2:$AN$161, 3, FALSE)</f>
        <v>Crown Tundra</v>
      </c>
      <c r="G22" s="21">
        <v>105</v>
      </c>
      <c r="H22" s="57">
        <f>VLOOKUP(G22,Rankings!$A$2:$AN$161, 40, FALSE)</f>
        <v>110</v>
      </c>
      <c r="I22" s="135">
        <f ca="1">VLOOKUP(G22, Rankings!$A$2:$AH$161, 33, FALSE)</f>
        <v>2</v>
      </c>
      <c r="J22" s="110"/>
      <c r="K22" s="134" t="str">
        <f>VLOOKUP(L22,Rankings!$A$2:$AN$161, 3, FALSE)</f>
        <v>Sevii Islands</v>
      </c>
      <c r="L22" s="21">
        <v>6</v>
      </c>
      <c r="M22" s="57">
        <f>VLOOKUP(L22,Rankings!$A$2:$AN$161, 40, FALSE)</f>
        <v>94</v>
      </c>
      <c r="N22" s="57">
        <f ca="1">VLOOKUP(L22, Rankings!$A$2:$AH$161, 33, FALSE)</f>
        <v>5</v>
      </c>
      <c r="O22" s="21" t="str">
        <f>VLOOKUP(P22,Rankings!$A$2:$AN$161, 3, FALSE)</f>
        <v>Sandgem Town</v>
      </c>
      <c r="P22" s="21">
        <v>35</v>
      </c>
      <c r="Q22" s="57">
        <f>VLOOKUP(P22,Rankings!$A$2:$AN$161, 40, FALSE)</f>
        <v>45</v>
      </c>
      <c r="R22" s="135">
        <f ca="1">VLOOKUP(P22, Rankings!$A$2:$AH$161, 33, FALSE)</f>
        <v>9</v>
      </c>
      <c r="S22" s="110"/>
      <c r="T22" s="134" t="str">
        <f>VLOOKUP(U22,Rankings!$A$2:$AN$161, 3, FALSE)</f>
        <v>Phenac City</v>
      </c>
      <c r="U22" s="21">
        <v>115</v>
      </c>
      <c r="V22" s="57">
        <f>VLOOKUP(U22,Rankings!$A$2:$AN$161, 40, FALSE)</f>
        <v>82</v>
      </c>
      <c r="W22" s="57">
        <f ca="1">VLOOKUP(U22, Rankings!$A$2:$AH$161, 33, FALSE)</f>
        <v>3</v>
      </c>
      <c r="X22" s="21" t="str">
        <f>VLOOKUP(Y22,Rankings!$A$2:$AN$161, 3, FALSE)</f>
        <v>Celestic Town</v>
      </c>
      <c r="Y22" s="21">
        <v>45</v>
      </c>
      <c r="Z22" s="57">
        <f>VLOOKUP(Y22,Rankings!$A$2:$AN$161, 40, FALSE)</f>
        <v>26</v>
      </c>
      <c r="AA22" s="135">
        <f ca="1">VLOOKUP(Y22, Rankings!$A$2:$AH$161, 33, FALSE)</f>
        <v>7</v>
      </c>
      <c r="AB22" s="20"/>
      <c r="AC22" s="3"/>
      <c r="AE22" s="8"/>
      <c r="AS22" s="3">
        <v>14</v>
      </c>
      <c r="AT22" t="s">
        <v>112</v>
      </c>
      <c r="AW22" s="140">
        <v>40</v>
      </c>
      <c r="AX22" t="s">
        <v>86</v>
      </c>
      <c r="BA22" s="141">
        <v>65</v>
      </c>
      <c r="BB22" t="s">
        <v>61</v>
      </c>
      <c r="BE22" s="139">
        <v>55</v>
      </c>
      <c r="CB22" s="3">
        <v>19</v>
      </c>
      <c r="CC22" t="s">
        <v>107</v>
      </c>
    </row>
    <row r="23" spans="2:81" x14ac:dyDescent="0.2">
      <c r="B23" s="134" t="str">
        <f>VLOOKUP(C23,Rankings!$A$2:$AN$161, 3, FALSE)</f>
        <v>Ballonlea</v>
      </c>
      <c r="C23" s="21">
        <v>97</v>
      </c>
      <c r="D23" s="57">
        <f>VLOOKUP(C23,Rankings!$A$2:$AN$161, 40, FALSE)</f>
        <v>119</v>
      </c>
      <c r="E23" s="57">
        <f ca="1">VLOOKUP(C23, Rankings!$A$2:$AH$161, 33, FALSE)</f>
        <v>2</v>
      </c>
      <c r="F23" s="21" t="str">
        <f>VLOOKUP(G23,Rankings!$A$2:$AN$161, 3, FALSE)</f>
        <v>Sunyshore City</v>
      </c>
      <c r="G23" s="21">
        <v>43</v>
      </c>
      <c r="H23" s="57">
        <f>VLOOKUP(G23,Rankings!$A$2:$AN$161, 40, FALSE)</f>
        <v>68</v>
      </c>
      <c r="I23" s="135">
        <f ca="1">VLOOKUP(G23, Rankings!$A$2:$AH$161, 33, FALSE)</f>
        <v>7</v>
      </c>
      <c r="J23" s="110"/>
      <c r="K23" s="134" t="str">
        <f>VLOOKUP(L23,Rankings!$A$2:$AN$161, 3, FALSE)</f>
        <v>Mistralton City</v>
      </c>
      <c r="L23" s="21">
        <v>52</v>
      </c>
      <c r="M23" s="57">
        <f>VLOOKUP(L23,Rankings!$A$2:$AN$161, 40, FALSE)</f>
        <v>37</v>
      </c>
      <c r="N23" s="57">
        <f ca="1">VLOOKUP(L23, Rankings!$A$2:$AH$161, 33, FALSE)</f>
        <v>7</v>
      </c>
      <c r="O23" s="21" t="str">
        <f>VLOOKUP(P23,Rankings!$A$2:$AN$161, 3, FALSE)</f>
        <v>Los Platos</v>
      </c>
      <c r="P23" s="21">
        <v>159</v>
      </c>
      <c r="Q23" s="57">
        <f>VLOOKUP(P23,Rankings!$A$2:$AN$161, 40, FALSE)</f>
        <v>65</v>
      </c>
      <c r="R23" s="135">
        <f ca="1">VLOOKUP(P23, Rankings!$A$2:$AH$161, 33, FALSE)</f>
        <v>4</v>
      </c>
      <c r="S23" s="110"/>
      <c r="T23" s="134" t="str">
        <f>VLOOKUP(U23,Rankings!$A$2:$AN$161, 3, FALSE)</f>
        <v>Casseroya Lake</v>
      </c>
      <c r="U23" s="21">
        <v>151</v>
      </c>
      <c r="V23" s="57">
        <f>VLOOKUP(U23,Rankings!$A$2:$AN$161, 40, FALSE)</f>
        <v>4</v>
      </c>
      <c r="W23" s="57">
        <f ca="1">VLOOKUP(U23, Rankings!$A$2:$AH$161, 33, FALSE)</f>
        <v>11</v>
      </c>
      <c r="X23" s="21" t="str">
        <f>VLOOKUP(Y23,Rankings!$A$2:$AN$161, 3, FALSE)</f>
        <v>Konikoni City</v>
      </c>
      <c r="Y23" s="21">
        <v>95</v>
      </c>
      <c r="Z23" s="57">
        <f>VLOOKUP(Y23,Rankings!$A$2:$AN$161, 40, FALSE)</f>
        <v>19</v>
      </c>
      <c r="AA23" s="135">
        <f ca="1">VLOOKUP(Y23, Rankings!$A$2:$AH$161, 33, FALSE)</f>
        <v>11</v>
      </c>
      <c r="AB23" s="110"/>
      <c r="AC23" s="3"/>
      <c r="AE23" s="8"/>
      <c r="AO23" t="s">
        <v>291</v>
      </c>
      <c r="AP23" t="s">
        <v>653</v>
      </c>
      <c r="AS23" s="139">
        <v>12</v>
      </c>
      <c r="AT23" t="s">
        <v>113</v>
      </c>
      <c r="AW23" s="140">
        <v>3</v>
      </c>
      <c r="AX23" t="s">
        <v>387</v>
      </c>
      <c r="BA23" s="140">
        <v>106</v>
      </c>
      <c r="BB23" t="s">
        <v>21</v>
      </c>
      <c r="BE23" s="139">
        <v>53</v>
      </c>
      <c r="CB23" s="3">
        <v>130</v>
      </c>
      <c r="CC23" t="s">
        <v>121</v>
      </c>
    </row>
    <row r="24" spans="2:81" ht="15.75" thickBot="1" x14ac:dyDescent="0.25">
      <c r="B24" s="137" t="str">
        <f>VLOOKUP(C24,Rankings!$A$2:$AN$161, 3, FALSE)</f>
        <v>Snowpoint City</v>
      </c>
      <c r="C24" s="84">
        <v>40</v>
      </c>
      <c r="D24" s="85">
        <f>VLOOKUP(C24,Rankings!$A$2:$AN$161, 40, FALSE)</f>
        <v>2</v>
      </c>
      <c r="E24" s="85">
        <f ca="1">VLOOKUP(C24, Rankings!$A$2:$AH$161, 33, FALSE)</f>
        <v>11</v>
      </c>
      <c r="F24" s="84" t="str">
        <f>VLOOKUP(G24,Rankings!$A$2:$AN$161, 3, FALSE)</f>
        <v>Po Town</v>
      </c>
      <c r="G24" s="84">
        <v>91</v>
      </c>
      <c r="H24" s="85">
        <f>VLOOKUP(G24,Rankings!$A$2:$AN$161, 40, FALSE)</f>
        <v>9</v>
      </c>
      <c r="I24" s="138">
        <f ca="1">VLOOKUP(G24, Rankings!$A$2:$AH$161, 33, FALSE)</f>
        <v>11</v>
      </c>
      <c r="J24" s="110"/>
      <c r="K24" s="137" t="str">
        <f>VLOOKUP(L24,Rankings!$A$2:$AN$161, 3, FALSE)</f>
        <v>Accumula Town</v>
      </c>
      <c r="L24" s="84">
        <v>57</v>
      </c>
      <c r="M24" s="85">
        <f>VLOOKUP(L24,Rankings!$A$2:$AN$161, 40, FALSE)</f>
        <v>76</v>
      </c>
      <c r="N24" s="85">
        <f ca="1">VLOOKUP(L24, Rankings!$A$2:$AH$161, 33, FALSE)</f>
        <v>4</v>
      </c>
      <c r="O24" s="84" t="str">
        <f>VLOOKUP(P24,Rankings!$A$2:$AN$161, 3, FALSE)</f>
        <v>Anistar City</v>
      </c>
      <c r="P24" s="84">
        <v>73</v>
      </c>
      <c r="Q24" s="85">
        <f>VLOOKUP(P24,Rankings!$A$2:$AN$161, 40, FALSE)</f>
        <v>17</v>
      </c>
      <c r="R24" s="138">
        <f ca="1">VLOOKUP(P24, Rankings!$A$2:$AH$161, 33, FALSE)</f>
        <v>10</v>
      </c>
      <c r="S24" s="110"/>
      <c r="T24" s="137" t="str">
        <f>VLOOKUP(U24,Rankings!$A$2:$AN$161, 3, FALSE)</f>
        <v>Eterna City</v>
      </c>
      <c r="U24" s="84">
        <v>37</v>
      </c>
      <c r="V24" s="85">
        <f>VLOOKUP(U24,Rankings!$A$2:$AN$161, 40, FALSE)</f>
        <v>34</v>
      </c>
      <c r="W24" s="85">
        <f ca="1">VLOOKUP(U24, Rankings!$A$2:$AH$161, 33, FALSE)</f>
        <v>7</v>
      </c>
      <c r="X24" s="84" t="str">
        <f>VLOOKUP(Y24,Rankings!$A$2:$AN$161, 3, FALSE)</f>
        <v>Victory Road</v>
      </c>
      <c r="Y24" s="84">
        <v>8</v>
      </c>
      <c r="Z24" s="85">
        <f>VLOOKUP(Y24,Rankings!$A$2:$AN$161, 40, FALSE)</f>
        <v>18</v>
      </c>
      <c r="AA24" s="138">
        <f ca="1">VLOOKUP(Y24, Rankings!$A$2:$AH$161, 33, FALSE)</f>
        <v>10</v>
      </c>
      <c r="AB24" s="110"/>
      <c r="AO24" t="s">
        <v>649</v>
      </c>
      <c r="AP24" t="s">
        <v>654</v>
      </c>
      <c r="AS24" s="139">
        <v>82</v>
      </c>
      <c r="AT24" t="s">
        <v>45</v>
      </c>
      <c r="AW24" s="139">
        <v>132</v>
      </c>
      <c r="AX24" t="s">
        <v>391</v>
      </c>
      <c r="BA24" s="139">
        <v>53</v>
      </c>
      <c r="BB24" t="s">
        <v>73</v>
      </c>
      <c r="BE24" s="139">
        <v>143</v>
      </c>
      <c r="CB24" s="139">
        <v>82</v>
      </c>
      <c r="CC24" t="s">
        <v>45</v>
      </c>
    </row>
    <row r="25" spans="2:81" ht="15.75" thickBot="1" x14ac:dyDescent="0.25">
      <c r="B25" s="3"/>
      <c r="C25" s="76"/>
      <c r="D25" s="3"/>
      <c r="E25" s="3"/>
      <c r="F25" s="3"/>
      <c r="G25" s="76"/>
      <c r="H25" s="440">
        <f>AVERAGE(D28:D36,H28:H36)</f>
        <v>82.625</v>
      </c>
      <c r="I25" s="440"/>
      <c r="J25" s="12">
        <f>AN43</f>
        <v>7</v>
      </c>
      <c r="K25" s="3"/>
      <c r="L25" s="3"/>
      <c r="M25" s="3"/>
      <c r="N25" s="3"/>
      <c r="O25" s="3"/>
      <c r="P25" s="3"/>
      <c r="Q25" s="440">
        <f>AVERAGE(M28:M36,Q28:Q36)</f>
        <v>109.4375</v>
      </c>
      <c r="R25" s="440"/>
      <c r="S25" s="12">
        <f>AN44</f>
        <v>8</v>
      </c>
      <c r="T25" s="3"/>
      <c r="U25" s="3"/>
      <c r="V25" s="3"/>
      <c r="W25" s="3"/>
      <c r="X25" s="2"/>
      <c r="Y25" s="3"/>
      <c r="Z25" s="443">
        <f>AVERAGE(V28:V36,Z28:Z36)</f>
        <v>119</v>
      </c>
      <c r="AA25" s="443"/>
      <c r="AB25" s="136">
        <f>AN45</f>
        <v>9</v>
      </c>
      <c r="AC25" s="3"/>
      <c r="AD25" s="3"/>
      <c r="AE25" s="3"/>
      <c r="AF25" s="3"/>
      <c r="AG25" s="3"/>
      <c r="AH25" s="3"/>
      <c r="AI25" s="442">
        <f>AVERAGE(AE28:AE36,AI28:AI36)</f>
        <v>128</v>
      </c>
      <c r="AJ25" s="442"/>
      <c r="AK25" s="3">
        <f>AN46</f>
        <v>10</v>
      </c>
      <c r="AO25" t="s">
        <v>292</v>
      </c>
      <c r="AP25" t="s">
        <v>655</v>
      </c>
      <c r="AS25" s="3">
        <v>31</v>
      </c>
      <c r="AT25" t="s">
        <v>95</v>
      </c>
      <c r="AW25" s="3">
        <v>148</v>
      </c>
      <c r="AX25" t="s">
        <v>750</v>
      </c>
      <c r="BA25" s="3">
        <v>127</v>
      </c>
      <c r="BB25" t="s">
        <v>190</v>
      </c>
      <c r="BE25" s="139">
        <v>46</v>
      </c>
      <c r="CB25" s="139">
        <v>11</v>
      </c>
      <c r="CC25" t="s">
        <v>114</v>
      </c>
    </row>
    <row r="26" spans="2:81" x14ac:dyDescent="0.2">
      <c r="B26" s="261" t="s">
        <v>946</v>
      </c>
      <c r="C26" s="59"/>
      <c r="D26" s="59"/>
      <c r="E26" s="59"/>
      <c r="F26" s="49"/>
      <c r="G26" s="59"/>
      <c r="H26" s="59"/>
      <c r="I26" s="60"/>
      <c r="J26"/>
      <c r="K26" s="260" t="s">
        <v>947</v>
      </c>
      <c r="L26" s="48"/>
      <c r="M26" s="48"/>
      <c r="N26" s="59"/>
      <c r="O26" s="49"/>
      <c r="P26" s="48"/>
      <c r="Q26" s="48"/>
      <c r="R26" s="50"/>
      <c r="S26" s="3"/>
      <c r="T26" s="259" t="s">
        <v>948</v>
      </c>
      <c r="U26" s="59"/>
      <c r="V26" s="59"/>
      <c r="W26" s="59"/>
      <c r="X26" s="49"/>
      <c r="Y26" s="59"/>
      <c r="Z26" s="59"/>
      <c r="AA26" s="60"/>
      <c r="AB26" s="12"/>
      <c r="AC26" s="258" t="s">
        <v>949</v>
      </c>
      <c r="AD26" s="48"/>
      <c r="AE26" s="48"/>
      <c r="AF26" s="48"/>
      <c r="AG26" s="49"/>
      <c r="AH26" s="48"/>
      <c r="AI26" s="48"/>
      <c r="AJ26" s="50"/>
      <c r="AO26" t="s">
        <v>277</v>
      </c>
      <c r="AP26" t="s">
        <v>656</v>
      </c>
      <c r="AS26" s="3">
        <v>80</v>
      </c>
      <c r="AT26" t="s">
        <v>47</v>
      </c>
      <c r="AW26" s="3">
        <v>90</v>
      </c>
      <c r="AX26" t="s">
        <v>37</v>
      </c>
      <c r="BA26" s="3">
        <v>68</v>
      </c>
      <c r="BB26" t="s">
        <v>58</v>
      </c>
      <c r="BE26" s="139">
        <v>97</v>
      </c>
      <c r="CB26" s="3">
        <v>32</v>
      </c>
      <c r="CC26" t="s">
        <v>94</v>
      </c>
    </row>
    <row r="27" spans="2:81" x14ac:dyDescent="0.2">
      <c r="B27" s="53" t="s">
        <v>558</v>
      </c>
      <c r="C27" s="54"/>
      <c r="D27" s="54"/>
      <c r="E27" s="54"/>
      <c r="F27" s="54" t="s">
        <v>559</v>
      </c>
      <c r="G27" s="54"/>
      <c r="H27" s="54"/>
      <c r="I27" s="55"/>
      <c r="J27" s="110"/>
      <c r="K27" s="53" t="s">
        <v>558</v>
      </c>
      <c r="L27" s="54"/>
      <c r="M27" s="54"/>
      <c r="N27" s="54"/>
      <c r="O27" s="54" t="s">
        <v>559</v>
      </c>
      <c r="P27" s="54"/>
      <c r="Q27" s="54"/>
      <c r="R27" s="55"/>
      <c r="S27" s="110"/>
      <c r="T27" s="53" t="s">
        <v>558</v>
      </c>
      <c r="U27" s="54"/>
      <c r="V27" s="54"/>
      <c r="W27" s="54"/>
      <c r="X27" s="54" t="s">
        <v>559</v>
      </c>
      <c r="Y27" s="54"/>
      <c r="Z27" s="54"/>
      <c r="AA27" s="55"/>
      <c r="AC27" s="53" t="s">
        <v>558</v>
      </c>
      <c r="AD27" s="54"/>
      <c r="AE27" s="54"/>
      <c r="AF27" s="54"/>
      <c r="AG27" s="54" t="s">
        <v>559</v>
      </c>
      <c r="AH27" s="54"/>
      <c r="AI27" s="54"/>
      <c r="AJ27" s="55"/>
      <c r="AK27" s="12"/>
      <c r="AS27" s="139">
        <v>150</v>
      </c>
      <c r="AT27" t="s">
        <v>470</v>
      </c>
      <c r="AW27" s="139">
        <v>81</v>
      </c>
      <c r="AX27" t="s">
        <v>46</v>
      </c>
      <c r="BA27" s="139">
        <v>143</v>
      </c>
      <c r="BB27" t="s">
        <v>119</v>
      </c>
      <c r="BE27" s="139">
        <v>102</v>
      </c>
      <c r="CB27" s="3">
        <v>104</v>
      </c>
      <c r="CC27" t="s">
        <v>23</v>
      </c>
    </row>
    <row r="28" spans="2:81" x14ac:dyDescent="0.2">
      <c r="B28" s="134" t="str">
        <f>VLOOKUP(C28,Rankings!$A$2:$AN$161, 3, FALSE)</f>
        <v>Geosenge Town</v>
      </c>
      <c r="C28" s="21">
        <v>67</v>
      </c>
      <c r="D28" s="57">
        <f>VLOOKUP(C28,Rankings!$A$2:$AN$161, 40, FALSE)</f>
        <v>86</v>
      </c>
      <c r="E28" s="57">
        <f ca="1">VLOOKUP(C28, Rankings!$A$2:$AH$161, 33, FALSE)</f>
        <v>6</v>
      </c>
      <c r="F28" s="21" t="str">
        <f>VLOOKUP(G28,Rankings!$A$2:$AN$161, 3, FALSE)</f>
        <v>Mount Mortar</v>
      </c>
      <c r="G28" s="21">
        <v>140</v>
      </c>
      <c r="H28" s="57">
        <f>VLOOKUP(G28,Rankings!$A$2:$AN$161, 40, FALSE)</f>
        <v>134</v>
      </c>
      <c r="I28" s="135">
        <f ca="1">VLOOKUP(G28, Rankings!$A$2:$AH$161, 33, FALSE)</f>
        <v>3</v>
      </c>
      <c r="J28" s="21"/>
      <c r="K28" s="134" t="str">
        <f>VLOOKUP(L28,Rankings!$A$2:$AN$161, 3, FALSE)</f>
        <v>Saffron City</v>
      </c>
      <c r="L28" s="21">
        <v>11</v>
      </c>
      <c r="M28" s="57">
        <f>VLOOKUP(L28,Rankings!$A$2:$AN$161, 40, FALSE)</f>
        <v>95</v>
      </c>
      <c r="N28" s="57">
        <f ca="1">VLOOKUP(L28, Rankings!$A$2:$AH$161, 33, FALSE)</f>
        <v>8</v>
      </c>
      <c r="O28" s="21" t="str">
        <f>VLOOKUP(P28,Rankings!$A$2:$AN$161, 3, FALSE)</f>
        <v>Solaceon Town</v>
      </c>
      <c r="P28" s="21">
        <v>48</v>
      </c>
      <c r="Q28" s="57">
        <f>VLOOKUP(P28,Rankings!$A$2:$AN$161, 40, FALSE)</f>
        <v>132</v>
      </c>
      <c r="R28" s="135">
        <f ca="1">VLOOKUP(P28, Rankings!$A$2:$AH$161, 33, FALSE)</f>
        <v>2</v>
      </c>
      <c r="S28" s="21"/>
      <c r="T28" s="134" t="str">
        <f>VLOOKUP(U28,Rankings!$A$2:$AN$161, 3, FALSE)</f>
        <v>Ecruteak City</v>
      </c>
      <c r="U28" s="21">
        <v>139</v>
      </c>
      <c r="V28" s="57">
        <f>VLOOKUP(U28,Rankings!$A$2:$AN$161, 40, FALSE)</f>
        <v>155</v>
      </c>
      <c r="W28" s="57">
        <f ca="1">VLOOKUP(U28, Rankings!$A$2:$AH$161, 33, FALSE)</f>
        <v>0</v>
      </c>
      <c r="X28" s="21" t="str">
        <f>VLOOKUP(Y28,Rankings!$A$2:$AN$161, 3, FALSE)</f>
        <v>Coumarine City</v>
      </c>
      <c r="Y28" s="21">
        <v>70</v>
      </c>
      <c r="Z28" s="57">
        <f>VLOOKUP(Y28,Rankings!$A$2:$AN$161, 40, FALSE)</f>
        <v>111</v>
      </c>
      <c r="AA28" s="135">
        <f ca="1">VLOOKUP(Y28, Rankings!$A$2:$AH$161, 33, FALSE)</f>
        <v>5</v>
      </c>
      <c r="AB28" s="110"/>
      <c r="AC28" s="134" t="str">
        <f>VLOOKUP(AD28,Rankings!$A$2:$AN$161, 3, FALSE)</f>
        <v>Summerland</v>
      </c>
      <c r="AD28" s="21">
        <v>119</v>
      </c>
      <c r="AE28" s="57">
        <f>VLOOKUP(AD28,Rankings!$A$2:$AN$161, 40, FALSE)</f>
        <v>158</v>
      </c>
      <c r="AF28" s="57">
        <f ca="1">VLOOKUP(AD28, Rankings!$A$2:$AH$161, 33, FALSE)</f>
        <v>0</v>
      </c>
      <c r="AG28" s="21" t="str">
        <f>VLOOKUP(AH28,Rankings!$A$2:$AN$161, 3, FALSE)</f>
        <v>Fighting Dojo</v>
      </c>
      <c r="AH28" s="21">
        <v>2</v>
      </c>
      <c r="AI28" s="57">
        <f>VLOOKUP(AH28,Rankings!$A$2:$AN$161, 40, FALSE)</f>
        <v>149</v>
      </c>
      <c r="AJ28" s="135">
        <f ca="1">VLOOKUP(AH28, Rankings!$A$2:$AH$161, 33, FALSE)</f>
        <v>1</v>
      </c>
      <c r="AK28" s="3"/>
      <c r="AO28" t="s">
        <v>650</v>
      </c>
      <c r="AP28" t="s">
        <v>657</v>
      </c>
      <c r="AS28" s="139">
        <v>85</v>
      </c>
      <c r="AT28" t="s">
        <v>42</v>
      </c>
      <c r="AW28" s="140">
        <v>2</v>
      </c>
      <c r="AX28" t="s">
        <v>390</v>
      </c>
      <c r="BA28" s="140">
        <v>18</v>
      </c>
      <c r="BB28" t="s">
        <v>108</v>
      </c>
      <c r="BE28" s="139">
        <v>98</v>
      </c>
      <c r="CB28" s="3">
        <v>80</v>
      </c>
      <c r="CC28" t="s">
        <v>47</v>
      </c>
    </row>
    <row r="29" spans="2:81" x14ac:dyDescent="0.2">
      <c r="B29" s="134" t="str">
        <f>VLOOKUP(C29,Rankings!$A$2:$AN$161, 3, FALSE)</f>
        <v>Vientown</v>
      </c>
      <c r="C29" s="21">
        <v>124</v>
      </c>
      <c r="D29" s="57">
        <f>VLOOKUP(C29,Rankings!$A$2:$AN$161, 40, FALSE)</f>
        <v>117</v>
      </c>
      <c r="E29" s="57">
        <f ca="1">VLOOKUP(C29, Rankings!$A$2:$AH$161, 33, FALSE)</f>
        <v>5</v>
      </c>
      <c r="F29" s="21" t="str">
        <f>VLOOKUP(G29,Rankings!$A$2:$AN$161, 3, FALSE)</f>
        <v>Stow-on-Side</v>
      </c>
      <c r="G29" s="21">
        <v>98</v>
      </c>
      <c r="H29" s="57">
        <f>VLOOKUP(G29,Rankings!$A$2:$AN$161, 40, FALSE)</f>
        <v>29</v>
      </c>
      <c r="I29" s="135">
        <f ca="1">VLOOKUP(G29, Rankings!$A$2:$AH$161, 33, FALSE)</f>
        <v>8</v>
      </c>
      <c r="J29" s="21"/>
      <c r="K29" s="134" t="str">
        <f>VLOOKUP(L29,Rankings!$A$2:$AN$161, 3, FALSE)</f>
        <v>Cycling Road</v>
      </c>
      <c r="L29" s="21">
        <v>1</v>
      </c>
      <c r="M29" s="57">
        <f>VLOOKUP(L29,Rankings!$A$2:$AN$161, 40, FALSE)</f>
        <v>137</v>
      </c>
      <c r="N29" s="57">
        <f ca="1">VLOOKUP(L29, Rankings!$A$2:$AH$161, 33, FALSE)</f>
        <v>3</v>
      </c>
      <c r="O29" s="21" t="str">
        <f>VLOOKUP(P29,Rankings!$A$2:$AN$161, 3, FALSE)</f>
        <v>Couriway Town</v>
      </c>
      <c r="P29" s="21">
        <v>74</v>
      </c>
      <c r="Q29" s="57">
        <f>VLOOKUP(P29,Rankings!$A$2:$AN$161, 40, FALSE)</f>
        <v>135</v>
      </c>
      <c r="R29" s="135">
        <f ca="1">VLOOKUP(P29, Rankings!$A$2:$AH$161, 33, FALSE)</f>
        <v>4</v>
      </c>
      <c r="S29" s="21"/>
      <c r="T29" s="134" t="str">
        <f>VLOOKUP(U29,Rankings!$A$2:$AN$161, 3, FALSE)</f>
        <v>Pacifidlog Town</v>
      </c>
      <c r="U29" s="21">
        <v>27</v>
      </c>
      <c r="V29" s="57">
        <f>VLOOKUP(U29,Rankings!$A$2:$AN$161, 40, FALSE)</f>
        <v>105</v>
      </c>
      <c r="W29" s="57">
        <f ca="1">VLOOKUP(U29, Rankings!$A$2:$AH$161, 33, FALSE)</f>
        <v>5</v>
      </c>
      <c r="X29" s="21" t="str">
        <f>VLOOKUP(Y29,Rankings!$A$2:$AN$161, 3, FALSE)</f>
        <v>Gateon Port</v>
      </c>
      <c r="Y29" s="21">
        <v>114</v>
      </c>
      <c r="Z29" s="57">
        <f>VLOOKUP(Y29,Rankings!$A$2:$AN$161, 40, FALSE)</f>
        <v>109</v>
      </c>
      <c r="AA29" s="135">
        <f ca="1">VLOOKUP(Y29, Rankings!$A$2:$AH$161, 33, FALSE)</f>
        <v>6</v>
      </c>
      <c r="AB29" s="21"/>
      <c r="AC29" s="134" t="str">
        <f>VLOOKUP(AD29,Rankings!$A$2:$AN$161, 3, FALSE)</f>
        <v>Twinleaf Town</v>
      </c>
      <c r="AD29" s="21">
        <v>36</v>
      </c>
      <c r="AE29" s="57">
        <f>VLOOKUP(AD29,Rankings!$A$2:$AN$161, 40, FALSE)</f>
        <v>148</v>
      </c>
      <c r="AF29" s="57">
        <f ca="1">VLOOKUP(AD29, Rankings!$A$2:$AH$161, 33, FALSE)</f>
        <v>3</v>
      </c>
      <c r="AG29" s="21" t="str">
        <f>VLOOKUP(AH29,Rankings!$A$2:$AN$161, 3, FALSE)</f>
        <v>Icirrus City</v>
      </c>
      <c r="AH29" s="21">
        <v>54</v>
      </c>
      <c r="AI29" s="57">
        <f>VLOOKUP(AH29,Rankings!$A$2:$AN$161, 40, FALSE)</f>
        <v>126</v>
      </c>
      <c r="AJ29" s="135">
        <f ca="1">VLOOKUP(AH29, Rankings!$A$2:$AH$161, 33, FALSE)</f>
        <v>7</v>
      </c>
      <c r="AO29" t="s">
        <v>294</v>
      </c>
      <c r="AP29" t="s">
        <v>658</v>
      </c>
      <c r="AS29" s="3">
        <v>66</v>
      </c>
      <c r="AT29" t="s">
        <v>60</v>
      </c>
      <c r="AW29" s="140">
        <v>134</v>
      </c>
      <c r="AX29" t="s">
        <v>381</v>
      </c>
      <c r="BA29" s="141">
        <v>113</v>
      </c>
      <c r="BB29" t="s">
        <v>176</v>
      </c>
      <c r="BE29" s="139">
        <v>123</v>
      </c>
      <c r="CB29" s="3">
        <v>44</v>
      </c>
      <c r="CC29" t="s">
        <v>82</v>
      </c>
    </row>
    <row r="30" spans="2:81" x14ac:dyDescent="0.2">
      <c r="B30" s="134" t="str">
        <f>VLOOKUP(C30,Rankings!$A$2:$AN$161, 3, FALSE)</f>
        <v>Jubilife City</v>
      </c>
      <c r="C30" s="21">
        <v>34</v>
      </c>
      <c r="D30" s="57">
        <f>VLOOKUP(C30,Rankings!$A$2:$AN$161, 40, FALSE)</f>
        <v>143</v>
      </c>
      <c r="E30" s="57">
        <f ca="1">VLOOKUP(C30, Rankings!$A$2:$AH$161, 33, FALSE)</f>
        <v>1</v>
      </c>
      <c r="F30" s="21" t="str">
        <f>VLOOKUP(G30,Rankings!$A$2:$AN$161, 3, FALSE)</f>
        <v>Humilau City</v>
      </c>
      <c r="G30" s="21">
        <v>61</v>
      </c>
      <c r="H30" s="57">
        <f>VLOOKUP(G30,Rankings!$A$2:$AN$161, 40, FALSE)</f>
        <v>70</v>
      </c>
      <c r="I30" s="135">
        <f ca="1">VLOOKUP(G30, Rankings!$A$2:$AH$161, 33, FALSE)</f>
        <v>4</v>
      </c>
      <c r="J30" s="21"/>
      <c r="K30" s="134" t="str">
        <f>VLOOKUP(L30,Rankings!$A$2:$AN$161, 3, FALSE)</f>
        <v>Kiloude City</v>
      </c>
      <c r="L30" s="21">
        <v>78</v>
      </c>
      <c r="M30" s="57">
        <f>VLOOKUP(L30,Rankings!$A$2:$AN$161, 40, FALSE)</f>
        <v>96</v>
      </c>
      <c r="N30" s="57">
        <f ca="1">VLOOKUP(L30, Rankings!$A$2:$AH$161, 33, FALSE)</f>
        <v>5</v>
      </c>
      <c r="O30" s="21" t="str">
        <f>VLOOKUP(P30,Rankings!$A$2:$AN$161, 3, FALSE)</f>
        <v>Alfornada</v>
      </c>
      <c r="P30" s="21">
        <v>157</v>
      </c>
      <c r="Q30" s="57">
        <f>VLOOKUP(P30,Rankings!$A$2:$AN$161, 40, FALSE)</f>
        <v>130</v>
      </c>
      <c r="R30" s="135">
        <f ca="1">VLOOKUP(P30, Rankings!$A$2:$AH$161, 33, FALSE)</f>
        <v>3</v>
      </c>
      <c r="S30" s="21"/>
      <c r="T30" s="134" t="str">
        <f>VLOOKUP(U30,Rankings!$A$2:$AN$161, 3, FALSE)</f>
        <v>City of Circhester</v>
      </c>
      <c r="U30" s="21">
        <v>101</v>
      </c>
      <c r="V30" s="57">
        <f>VLOOKUP(U30,Rankings!$A$2:$AN$161, 40, FALSE)</f>
        <v>125</v>
      </c>
      <c r="W30" s="57">
        <f ca="1">VLOOKUP(U30, Rankings!$A$2:$AH$161, 33, FALSE)</f>
        <v>6</v>
      </c>
      <c r="X30" s="21" t="str">
        <f>VLOOKUP(Y30,Rankings!$A$2:$AN$161, 3, FALSE)</f>
        <v>Viridian City</v>
      </c>
      <c r="Y30" s="21">
        <v>16</v>
      </c>
      <c r="Z30" s="57">
        <f>VLOOKUP(Y30,Rankings!$A$2:$AN$161, 40, FALSE)</f>
        <v>88</v>
      </c>
      <c r="AA30" s="135">
        <f ca="1">VLOOKUP(Y30, Rankings!$A$2:$AH$161, 33, FALSE)</f>
        <v>6</v>
      </c>
      <c r="AB30" s="21"/>
      <c r="AC30" s="134" t="str">
        <f>VLOOKUP(AD30,Rankings!$A$2:$AN$161, 3, FALSE)</f>
        <v>Heahea City</v>
      </c>
      <c r="AD30" s="21">
        <v>94</v>
      </c>
      <c r="AE30" s="57">
        <f>VLOOKUP(AD30,Rankings!$A$2:$AN$161, 40, FALSE)</f>
        <v>87</v>
      </c>
      <c r="AF30" s="57">
        <f ca="1">VLOOKUP(AD30, Rankings!$A$2:$AH$161, 33, FALSE)</f>
        <v>8</v>
      </c>
      <c r="AG30" s="21" t="str">
        <f>VLOOKUP(AH30,Rankings!$A$2:$AN$161, 3, FALSE)</f>
        <v>Laverre City</v>
      </c>
      <c r="AH30" s="21">
        <v>71</v>
      </c>
      <c r="AI30" s="57">
        <f>VLOOKUP(AH30,Rankings!$A$2:$AN$161, 40, FALSE)</f>
        <v>153</v>
      </c>
      <c r="AJ30" s="135">
        <f ca="1">VLOOKUP(AH30, Rankings!$A$2:$AH$161, 33, FALSE)</f>
        <v>3</v>
      </c>
      <c r="AO30" t="s">
        <v>651</v>
      </c>
      <c r="AP30" t="s">
        <v>659</v>
      </c>
      <c r="AS30" s="3">
        <v>155</v>
      </c>
      <c r="AT30" t="s">
        <v>474</v>
      </c>
      <c r="AW30" s="139">
        <v>157</v>
      </c>
      <c r="AX30" t="s">
        <v>469</v>
      </c>
      <c r="BA30" s="141">
        <v>24</v>
      </c>
      <c r="BB30" t="s">
        <v>102</v>
      </c>
      <c r="BE30" s="139">
        <v>120</v>
      </c>
      <c r="CB30" s="139">
        <v>12</v>
      </c>
      <c r="CC30" t="s">
        <v>113</v>
      </c>
    </row>
    <row r="31" spans="2:81" x14ac:dyDescent="0.2">
      <c r="B31" s="134" t="str">
        <f>VLOOKUP(C31,Rankings!$A$2:$AN$161, 3, FALSE)</f>
        <v>Blueberry Terarium</v>
      </c>
      <c r="C31" s="21">
        <v>148</v>
      </c>
      <c r="D31" s="57">
        <f>VLOOKUP(C31,Rankings!$A$2:$AN$161, 40, FALSE)</f>
        <v>33</v>
      </c>
      <c r="E31" s="57">
        <f ca="1">VLOOKUP(C31, Rankings!$A$2:$AH$161, 33, FALSE)</f>
        <v>8</v>
      </c>
      <c r="F31" s="21" t="str">
        <f>VLOOKUP(G31,Rankings!$A$2:$AN$161, 3, FALSE)</f>
        <v>Ringtown</v>
      </c>
      <c r="G31" s="21">
        <v>118</v>
      </c>
      <c r="H31" s="57">
        <f>VLOOKUP(G31,Rankings!$A$2:$AN$161, 40, FALSE)</f>
        <v>14</v>
      </c>
      <c r="I31" s="135">
        <f ca="1">VLOOKUP(G31, Rankings!$A$2:$AH$161, 33, FALSE)</f>
        <v>11</v>
      </c>
      <c r="J31" s="21"/>
      <c r="K31" s="134" t="str">
        <f>VLOOKUP(L31,Rankings!$A$2:$AN$161, 3, FALSE)</f>
        <v>Tilt Village</v>
      </c>
      <c r="L31" s="21">
        <v>128</v>
      </c>
      <c r="M31" s="57">
        <f>VLOOKUP(L31,Rankings!$A$2:$AN$161, 40, FALSE)</f>
        <v>150</v>
      </c>
      <c r="N31" s="57">
        <f ca="1">VLOOKUP(L31, Rankings!$A$2:$AH$161, 33, FALSE)</f>
        <v>0</v>
      </c>
      <c r="O31" s="21" t="str">
        <f>VLOOKUP(P31,Rankings!$A$2:$AN$161, 3, FALSE)</f>
        <v>New Bark Town</v>
      </c>
      <c r="P31" s="21">
        <v>141</v>
      </c>
      <c r="Q31" s="57">
        <f>VLOOKUP(P31,Rankings!$A$2:$AN$161, 40, FALSE)</f>
        <v>113</v>
      </c>
      <c r="R31" s="135">
        <f ca="1">VLOOKUP(P31, Rankings!$A$2:$AH$161, 33, FALSE)</f>
        <v>8</v>
      </c>
      <c r="S31" s="21"/>
      <c r="T31" s="134" t="str">
        <f>VLOOKUP(U31,Rankings!$A$2:$AN$161, 3, FALSE)</f>
        <v>Medali</v>
      </c>
      <c r="U31" s="21">
        <v>152</v>
      </c>
      <c r="V31" s="57">
        <f>VLOOKUP(U31,Rankings!$A$2:$AN$161, 40, FALSE)</f>
        <v>152</v>
      </c>
      <c r="W31" s="57">
        <f ca="1">VLOOKUP(U31, Rankings!$A$2:$AH$161, 33, FALSE)</f>
        <v>4</v>
      </c>
      <c r="X31" s="21" t="str">
        <f>VLOOKUP(Y31,Rankings!$A$2:$AN$161, 3, FALSE)</f>
        <v>Dewford Town</v>
      </c>
      <c r="Y31" s="21">
        <v>17</v>
      </c>
      <c r="Z31" s="57">
        <f>VLOOKUP(Y31,Rankings!$A$2:$AN$161, 40, FALSE)</f>
        <v>81</v>
      </c>
      <c r="AA31" s="135">
        <f ca="1">VLOOKUP(Y31, Rankings!$A$2:$AH$161, 33, FALSE)</f>
        <v>5</v>
      </c>
      <c r="AB31" s="21"/>
      <c r="AC31" s="134" t="str">
        <f>VLOOKUP(AD31,Rankings!$A$2:$AN$161, 3, FALSE)</f>
        <v>Circhester Bay</v>
      </c>
      <c r="AD31" s="21">
        <v>102</v>
      </c>
      <c r="AE31" s="57">
        <f>VLOOKUP(AD31,Rankings!$A$2:$AN$161, 40, FALSE)</f>
        <v>89</v>
      </c>
      <c r="AF31" s="57">
        <f ca="1">VLOOKUP(AD31, Rankings!$A$2:$AH$161, 33, FALSE)</f>
        <v>6</v>
      </c>
      <c r="AG31" s="21" t="str">
        <f>VLOOKUP(AH31,Rankings!$A$2:$AN$161, 3, FALSE)</f>
        <v>Vast Poni Canyon</v>
      </c>
      <c r="AH31" s="21">
        <v>84</v>
      </c>
      <c r="AI31" s="57">
        <f>VLOOKUP(AH31,Rankings!$A$2:$AN$161, 40, FALSE)</f>
        <v>112</v>
      </c>
      <c r="AJ31" s="135">
        <f ca="1">VLOOKUP(AH31, Rankings!$A$2:$AH$161, 33, FALSE)</f>
        <v>5</v>
      </c>
      <c r="AO31" t="s">
        <v>652</v>
      </c>
      <c r="AP31" t="s">
        <v>660</v>
      </c>
      <c r="AS31" s="139">
        <v>51</v>
      </c>
      <c r="AT31" t="s">
        <v>75</v>
      </c>
      <c r="AW31" s="3">
        <v>36</v>
      </c>
      <c r="AX31" t="s">
        <v>90</v>
      </c>
      <c r="BA31" s="140">
        <v>45</v>
      </c>
      <c r="BB31" t="s">
        <v>81</v>
      </c>
      <c r="BE31" s="139">
        <v>74</v>
      </c>
      <c r="CB31" s="3">
        <v>124</v>
      </c>
      <c r="CC31" t="s">
        <v>187</v>
      </c>
    </row>
    <row r="32" spans="2:81" x14ac:dyDescent="0.2">
      <c r="B32" s="53" t="s">
        <v>561</v>
      </c>
      <c r="C32" s="54"/>
      <c r="D32" s="54"/>
      <c r="E32" s="57"/>
      <c r="F32" s="54" t="s">
        <v>560</v>
      </c>
      <c r="G32" s="54"/>
      <c r="H32" s="54"/>
      <c r="I32" s="135"/>
      <c r="J32" s="136"/>
      <c r="K32" s="53" t="s">
        <v>561</v>
      </c>
      <c r="L32" s="54"/>
      <c r="M32" s="54"/>
      <c r="N32" s="57"/>
      <c r="O32" s="54" t="s">
        <v>560</v>
      </c>
      <c r="P32" s="54"/>
      <c r="Q32" s="54"/>
      <c r="R32" s="135"/>
      <c r="S32" s="136"/>
      <c r="T32" s="53" t="s">
        <v>561</v>
      </c>
      <c r="U32" s="54"/>
      <c r="V32" s="54"/>
      <c r="W32" s="57"/>
      <c r="X32" s="54" t="s">
        <v>560</v>
      </c>
      <c r="Y32" s="54"/>
      <c r="Z32" s="54"/>
      <c r="AA32" s="135"/>
      <c r="AB32" s="21"/>
      <c r="AC32" s="53" t="s">
        <v>561</v>
      </c>
      <c r="AD32" s="54"/>
      <c r="AE32" s="54"/>
      <c r="AF32" s="57"/>
      <c r="AG32" s="54" t="s">
        <v>560</v>
      </c>
      <c r="AH32" s="54"/>
      <c r="AI32" s="54"/>
      <c r="AJ32" s="135"/>
      <c r="AS32" s="139">
        <v>156</v>
      </c>
      <c r="AT32" t="s">
        <v>749</v>
      </c>
      <c r="AW32" s="3">
        <v>119</v>
      </c>
      <c r="AX32" t="s">
        <v>182</v>
      </c>
      <c r="BA32" s="139">
        <v>46</v>
      </c>
      <c r="BB32" t="s">
        <v>80</v>
      </c>
      <c r="BE32" s="139">
        <v>37</v>
      </c>
      <c r="CB32" s="139">
        <v>108</v>
      </c>
      <c r="CC32" t="s">
        <v>20</v>
      </c>
    </row>
    <row r="33" spans="1:81" x14ac:dyDescent="0.2">
      <c r="B33" s="134" t="str">
        <f>VLOOKUP(C33,Rankings!$A$2:$AN$161, 3, FALSE)</f>
        <v>Oreburgh City</v>
      </c>
      <c r="C33" s="21">
        <v>39</v>
      </c>
      <c r="D33" s="57">
        <f>VLOOKUP(C33,Rankings!$A$2:$AN$161, 40, FALSE)</f>
        <v>93</v>
      </c>
      <c r="E33" s="57">
        <f ca="1">VLOOKUP(C33, Rankings!$A$2:$AH$161, 33, FALSE)</f>
        <v>5</v>
      </c>
      <c r="F33" s="21" t="str">
        <f>VLOOKUP(G33,Rankings!$A$2:$AN$161, 3, FALSE)</f>
        <v>Azalea Town</v>
      </c>
      <c r="G33" s="21">
        <v>133</v>
      </c>
      <c r="H33" s="57">
        <f>VLOOKUP(G33,Rankings!$A$2:$AN$161, 40, FALSE)</f>
        <v>139</v>
      </c>
      <c r="I33" s="135">
        <f ca="1">VLOOKUP(G33, Rankings!$A$2:$AH$161, 33, FALSE)</f>
        <v>3</v>
      </c>
      <c r="J33" s="21"/>
      <c r="K33" s="134" t="str">
        <f>VLOOKUP(L33,Rankings!$A$2:$AN$161, 3, FALSE)</f>
        <v>Mauville City</v>
      </c>
      <c r="L33" s="21">
        <v>31</v>
      </c>
      <c r="M33" s="57">
        <f>VLOOKUP(L33,Rankings!$A$2:$AN$161, 40, FALSE)</f>
        <v>154</v>
      </c>
      <c r="N33" s="57">
        <f ca="1">VLOOKUP(L33, Rankings!$A$2:$AH$161, 33, FALSE)</f>
        <v>3</v>
      </c>
      <c r="O33" s="21" t="str">
        <f>VLOOKUP(P33,Rankings!$A$2:$AN$161, 3, FALSE)</f>
        <v>Dendemille Town</v>
      </c>
      <c r="P33" s="21">
        <v>75</v>
      </c>
      <c r="Q33" s="57">
        <f>VLOOKUP(P33,Rankings!$A$2:$AN$161, 40, FALSE)</f>
        <v>118</v>
      </c>
      <c r="R33" s="135">
        <f ca="1">VLOOKUP(P33, Rankings!$A$2:$AH$161, 33, FALSE)</f>
        <v>3</v>
      </c>
      <c r="S33" s="21"/>
      <c r="T33" s="134" t="str">
        <f>VLOOKUP(U33,Rankings!$A$2:$AN$161, 3, FALSE)</f>
        <v>Cerulean City</v>
      </c>
      <c r="U33" s="21">
        <v>10</v>
      </c>
      <c r="V33" s="57">
        <f>VLOOKUP(U33,Rankings!$A$2:$AN$161, 40, FALSE)</f>
        <v>144</v>
      </c>
      <c r="W33" s="57">
        <f ca="1">VLOOKUP(U33, Rankings!$A$2:$AH$161, 33, FALSE)</f>
        <v>3</v>
      </c>
      <c r="X33" s="21" t="str">
        <f>VLOOKUP(Y33,Rankings!$A$2:$AN$161, 3, FALSE)</f>
        <v>Celadon City</v>
      </c>
      <c r="Y33" s="21">
        <v>9</v>
      </c>
      <c r="Z33" s="57">
        <f>VLOOKUP(Y33,Rankings!$A$2:$AN$161, 40, FALSE)</f>
        <v>92</v>
      </c>
      <c r="AA33" s="135">
        <f ca="1">VLOOKUP(Y33, Rankings!$A$2:$AH$161, 33, FALSE)</f>
        <v>6</v>
      </c>
      <c r="AB33" s="136"/>
      <c r="AC33" s="134" t="str">
        <f>VLOOKUP(AD33,Rankings!$A$2:$AN$161, 3, FALSE)</f>
        <v>Blackthorn City</v>
      </c>
      <c r="AD33" s="21">
        <v>143</v>
      </c>
      <c r="AE33" s="57">
        <f>VLOOKUP(AD33,Rankings!$A$2:$AN$161, 40, FALSE)</f>
        <v>77</v>
      </c>
      <c r="AF33" s="57">
        <f ca="1">VLOOKUP(AD33, Rankings!$A$2:$AH$161, 33, FALSE)</f>
        <v>9</v>
      </c>
      <c r="AG33" s="21" t="str">
        <f>VLOOKUP(AH33,Rankings!$A$2:$AN$161, 3, FALSE)</f>
        <v>Wedgehurst</v>
      </c>
      <c r="AH33" s="21">
        <v>108</v>
      </c>
      <c r="AI33" s="57">
        <f>VLOOKUP(AH33,Rankings!$A$2:$AN$161, 40, FALSE)</f>
        <v>122</v>
      </c>
      <c r="AJ33" s="135">
        <f ca="1">VLOOKUP(AH33, Rankings!$A$2:$AH$161, 33, FALSE)</f>
        <v>5</v>
      </c>
      <c r="AS33" s="3">
        <v>30</v>
      </c>
      <c r="AT33" t="s">
        <v>96</v>
      </c>
      <c r="AW33" s="139">
        <v>4</v>
      </c>
      <c r="AX33" t="s">
        <v>386</v>
      </c>
      <c r="BA33" s="3">
        <v>28</v>
      </c>
      <c r="BB33" t="s">
        <v>98</v>
      </c>
      <c r="BE33" s="139">
        <v>101</v>
      </c>
      <c r="CB33" s="139">
        <v>100</v>
      </c>
      <c r="CC33" t="s">
        <v>27</v>
      </c>
    </row>
    <row r="34" spans="1:81" x14ac:dyDescent="0.2">
      <c r="B34" s="134" t="str">
        <f>VLOOKUP(C34,Rankings!$A$2:$AN$161, 3, FALSE)</f>
        <v>Levincia</v>
      </c>
      <c r="C34" s="21">
        <v>155</v>
      </c>
      <c r="D34" s="57">
        <f>VLOOKUP(C34,Rankings!$A$2:$AN$161, 40, FALSE)</f>
        <v>30</v>
      </c>
      <c r="E34" s="57">
        <f ca="1">VLOOKUP(C34, Rankings!$A$2:$AH$161, 33, FALSE)</f>
        <v>10</v>
      </c>
      <c r="F34" s="21" t="str">
        <f>VLOOKUP(G34,Rankings!$A$2:$AN$161, 3, FALSE)</f>
        <v>Pewter City</v>
      </c>
      <c r="G34" s="21">
        <v>15</v>
      </c>
      <c r="H34" s="57">
        <f>VLOOKUP(G34,Rankings!$A$2:$AN$161, 40, FALSE)</f>
        <v>100</v>
      </c>
      <c r="I34" s="135">
        <f ca="1">VLOOKUP(G34, Rankings!$A$2:$AH$161, 33, FALSE)</f>
        <v>3</v>
      </c>
      <c r="J34" s="21"/>
      <c r="K34" s="134" t="str">
        <f>VLOOKUP(L34,Rankings!$A$2:$AN$161, 3, FALSE)</f>
        <v>Wyndon North</v>
      </c>
      <c r="L34" s="21">
        <v>99</v>
      </c>
      <c r="M34" s="57">
        <f>VLOOKUP(L34,Rankings!$A$2:$AN$161, 40, FALSE)</f>
        <v>61</v>
      </c>
      <c r="N34" s="57">
        <f ca="1">VLOOKUP(L34, Rankings!$A$2:$AH$161, 33, FALSE)</f>
        <v>9</v>
      </c>
      <c r="O34" s="21" t="str">
        <f>VLOOKUP(P34,Rankings!$A$2:$AN$161, 3, FALSE)</f>
        <v>Poni Meadow</v>
      </c>
      <c r="P34" s="21">
        <v>82</v>
      </c>
      <c r="Q34" s="57">
        <f>VLOOKUP(P34,Rankings!$A$2:$AN$161, 40, FALSE)</f>
        <v>131</v>
      </c>
      <c r="R34" s="135">
        <f ca="1">VLOOKUP(P34, Rankings!$A$2:$AH$161, 33, FALSE)</f>
        <v>4</v>
      </c>
      <c r="S34" s="21"/>
      <c r="T34" s="134" t="str">
        <f>VLOOKUP(U34,Rankings!$A$2:$AN$161, 3, FALSE)</f>
        <v>Violet City</v>
      </c>
      <c r="U34" s="21">
        <v>135</v>
      </c>
      <c r="V34" s="57">
        <f>VLOOKUP(U34,Rankings!$A$2:$AN$161, 40, FALSE)</f>
        <v>99</v>
      </c>
      <c r="W34" s="57">
        <f ca="1">VLOOKUP(U34, Rankings!$A$2:$AH$161, 33, FALSE)</f>
        <v>8</v>
      </c>
      <c r="X34" s="21" t="str">
        <f>VLOOKUP(Y34,Rankings!$A$2:$AN$161, 3, FALSE)</f>
        <v>Iki Town</v>
      </c>
      <c r="Y34" s="21">
        <v>86</v>
      </c>
      <c r="Z34" s="57">
        <f>VLOOKUP(Y34,Rankings!$A$2:$AN$161, 40, FALSE)</f>
        <v>140</v>
      </c>
      <c r="AA34" s="135">
        <f ca="1">VLOOKUP(Y34, Rankings!$A$2:$AH$161, 33, FALSE)</f>
        <v>1</v>
      </c>
      <c r="AB34" s="21"/>
      <c r="AC34" s="134" t="str">
        <f>VLOOKUP(AD34,Rankings!$A$2:$AN$161, 3, FALSE)</f>
        <v>Hau'oli City</v>
      </c>
      <c r="AD34" s="21">
        <v>85</v>
      </c>
      <c r="AE34" s="57">
        <f>VLOOKUP(AD34,Rankings!$A$2:$AN$161, 40, FALSE)</f>
        <v>160</v>
      </c>
      <c r="AF34" s="57">
        <f ca="1">VLOOKUP(AD34, Rankings!$A$2:$AH$161, 33, FALSE)</f>
        <v>0</v>
      </c>
      <c r="AG34" s="21" t="str">
        <f>VLOOKUP(AH34,Rankings!$A$2:$AN$161, 3, FALSE)</f>
        <v>Lacunosa Town</v>
      </c>
      <c r="AH34" s="21">
        <v>62</v>
      </c>
      <c r="AI34" s="57">
        <f>VLOOKUP(AH34,Rankings!$A$2:$AN$161, 40, FALSE)</f>
        <v>157</v>
      </c>
      <c r="AJ34" s="135">
        <f ca="1">VLOOKUP(AH34, Rankings!$A$2:$AH$161, 33, FALSE)</f>
        <v>0</v>
      </c>
      <c r="AW34" s="140">
        <v>141</v>
      </c>
      <c r="AX34" t="s">
        <v>379</v>
      </c>
      <c r="BA34" s="3">
        <v>126</v>
      </c>
      <c r="BB34" t="s">
        <v>189</v>
      </c>
      <c r="BE34" s="140">
        <v>62</v>
      </c>
    </row>
    <row r="35" spans="1:81" x14ac:dyDescent="0.2">
      <c r="B35" s="134" t="str">
        <f>VLOOKUP(C35,Rankings!$A$2:$AN$161, 3, FALSE)</f>
        <v>Undella Town</v>
      </c>
      <c r="C35" s="21">
        <v>64</v>
      </c>
      <c r="D35" s="57">
        <f>VLOOKUP(C35,Rankings!$A$2:$AN$161, 40, FALSE)</f>
        <v>106</v>
      </c>
      <c r="E35" s="57">
        <f ca="1">VLOOKUP(C35, Rankings!$A$2:$AH$161, 33, FALSE)</f>
        <v>4</v>
      </c>
      <c r="F35" s="21" t="str">
        <f>VLOOKUP(G35,Rankings!$A$2:$AN$161, 3, FALSE)</f>
        <v>Hearthome City</v>
      </c>
      <c r="G35" s="21">
        <v>46</v>
      </c>
      <c r="H35" s="57">
        <f>VLOOKUP(G35,Rankings!$A$2:$AN$161, 40, FALSE)</f>
        <v>59</v>
      </c>
      <c r="I35" s="135">
        <f ca="1">VLOOKUP(G35, Rankings!$A$2:$AH$161, 33, FALSE)</f>
        <v>9</v>
      </c>
      <c r="J35" s="21"/>
      <c r="K35" s="134" t="str">
        <f>VLOOKUP(L35,Rankings!$A$2:$AN$161, 3, FALSE)</f>
        <v>Dolce Island</v>
      </c>
      <c r="L35" s="21">
        <v>127</v>
      </c>
      <c r="M35" s="57">
        <f>VLOOKUP(L35,Rankings!$A$2:$AN$161, 40, FALSE)</f>
        <v>48</v>
      </c>
      <c r="N35" s="57">
        <f ca="1">VLOOKUP(L35, Rankings!$A$2:$AH$161, 33, FALSE)</f>
        <v>7</v>
      </c>
      <c r="O35" s="21" t="str">
        <f>VLOOKUP(P35,Rankings!$A$2:$AN$161, 3, FALSE)</f>
        <v>Pallet Town</v>
      </c>
      <c r="P35" s="21">
        <v>5</v>
      </c>
      <c r="Q35" s="57">
        <f>VLOOKUP(P35,Rankings!$A$2:$AN$161, 40, FALSE)</f>
        <v>55</v>
      </c>
      <c r="R35" s="135">
        <f ca="1">VLOOKUP(P35, Rankings!$A$2:$AH$161, 33, FALSE)</f>
        <v>9</v>
      </c>
      <c r="S35" s="21"/>
      <c r="T35" s="134" t="str">
        <f>VLOOKUP(U35,Rankings!$A$2:$AN$161, 3, FALSE)</f>
        <v>Aspertia City</v>
      </c>
      <c r="U35" s="21">
        <v>50</v>
      </c>
      <c r="V35" s="57">
        <f>VLOOKUP(U35,Rankings!$A$2:$AN$161, 40, FALSE)</f>
        <v>101</v>
      </c>
      <c r="W35" s="57">
        <f ca="1">VLOOKUP(U35, Rankings!$A$2:$AH$161, 33, FALSE)</f>
        <v>5</v>
      </c>
      <c r="X35" s="21" t="str">
        <f>VLOOKUP(Y35,Rankings!$A$2:$AN$161, 3, FALSE)</f>
        <v>Paniola Town</v>
      </c>
      <c r="Y35" s="21">
        <v>96</v>
      </c>
      <c r="Z35" s="57">
        <f>VLOOKUP(Y35,Rankings!$A$2:$AN$161, 40, FALSE)</f>
        <v>116</v>
      </c>
      <c r="AA35" s="135">
        <f ca="1">VLOOKUP(Y35, Rankings!$A$2:$AH$161, 33, FALSE)</f>
        <v>6</v>
      </c>
      <c r="AB35" s="21"/>
      <c r="AC35" s="134" t="str">
        <f>VLOOKUP(AD35,Rankings!$A$2:$AN$161, 3, FALSE)</f>
        <v>Mount Hokulani</v>
      </c>
      <c r="AD35" s="21">
        <v>90</v>
      </c>
      <c r="AE35" s="57">
        <f>VLOOKUP(AD35,Rankings!$A$2:$AN$161, 40, FALSE)</f>
        <v>78</v>
      </c>
      <c r="AF35" s="57">
        <f ca="1">VLOOKUP(AD35, Rankings!$A$2:$AH$161, 33, FALSE)</f>
        <v>9</v>
      </c>
      <c r="AG35" s="21" t="str">
        <f>VLOOKUP(AH35,Rankings!$A$2:$AN$161, 3, FALSE)</f>
        <v>Ambrette Town</v>
      </c>
      <c r="AH35" s="21">
        <v>65</v>
      </c>
      <c r="AI35" s="57">
        <f>VLOOKUP(AH35,Rankings!$A$2:$AN$161, 40, FALSE)</f>
        <v>156</v>
      </c>
      <c r="AJ35" s="135">
        <f ca="1">VLOOKUP(AH35, Rankings!$A$2:$AH$161, 33, FALSE)</f>
        <v>3</v>
      </c>
      <c r="AW35" s="140">
        <v>154</v>
      </c>
      <c r="AX35" t="s">
        <v>475</v>
      </c>
      <c r="BA35" s="139">
        <v>97</v>
      </c>
      <c r="BB35" t="s">
        <v>30</v>
      </c>
      <c r="BE35" s="140">
        <v>35</v>
      </c>
    </row>
    <row r="36" spans="1:81" ht="15.75" thickBot="1" x14ac:dyDescent="0.25">
      <c r="B36" s="137" t="str">
        <f>VLOOKUP(C36,Rankings!$A$2:$AN$161, 3, FALSE)</f>
        <v>Littleroot Town</v>
      </c>
      <c r="C36" s="84">
        <v>18</v>
      </c>
      <c r="D36" s="85">
        <f>VLOOKUP(C36,Rankings!$A$2:$AN$161, 40, FALSE)</f>
        <v>71</v>
      </c>
      <c r="E36" s="85">
        <f ca="1">VLOOKUP(C36, Rankings!$A$2:$AH$161, 33, FALSE)</f>
        <v>7</v>
      </c>
      <c r="F36" s="84" t="str">
        <f>VLOOKUP(G36,Rankings!$A$2:$AN$161, 3, FALSE)</f>
        <v>Mossdeep City</v>
      </c>
      <c r="G36" s="84">
        <v>26</v>
      </c>
      <c r="H36" s="85">
        <f>VLOOKUP(G36,Rankings!$A$2:$AN$161, 40, FALSE)</f>
        <v>98</v>
      </c>
      <c r="I36" s="138">
        <f ca="1">VLOOKUP(G36, Rankings!$A$2:$AH$161, 33, FALSE)</f>
        <v>4</v>
      </c>
      <c r="J36" s="21"/>
      <c r="K36" s="137" t="str">
        <f>VLOOKUP(L36,Rankings!$A$2:$AN$161, 3, FALSE)</f>
        <v>Tapu Village</v>
      </c>
      <c r="L36" s="84">
        <v>92</v>
      </c>
      <c r="M36" s="85">
        <f>VLOOKUP(L36,Rankings!$A$2:$AN$161, 40, FALSE)</f>
        <v>136</v>
      </c>
      <c r="N36" s="85">
        <f ca="1">VLOOKUP(L36, Rankings!$A$2:$AH$161, 33, FALSE)</f>
        <v>0</v>
      </c>
      <c r="O36" s="84" t="str">
        <f>VLOOKUP(P36,Rankings!$A$2:$AN$161, 3, FALSE)</f>
        <v>Mossui Town</v>
      </c>
      <c r="P36" s="84">
        <v>41</v>
      </c>
      <c r="Q36" s="85">
        <f>VLOOKUP(P36,Rankings!$A$2:$AN$161, 40, FALSE)</f>
        <v>60</v>
      </c>
      <c r="R36" s="138">
        <f ca="1">VLOOKUP(P36, Rankings!$A$2:$AH$161, 33, FALSE)</f>
        <v>7</v>
      </c>
      <c r="S36" s="21"/>
      <c r="T36" s="137" t="str">
        <f>VLOOKUP(U36,Rankings!$A$2:$AN$161, 3, FALSE)</f>
        <v>Artazon</v>
      </c>
      <c r="U36" s="84">
        <v>154</v>
      </c>
      <c r="V36" s="85">
        <f>VLOOKUP(U36,Rankings!$A$2:$AN$161, 40, FALSE)</f>
        <v>141</v>
      </c>
      <c r="W36" s="85">
        <f ca="1">VLOOKUP(U36, Rankings!$A$2:$AH$161, 33, FALSE)</f>
        <v>4</v>
      </c>
      <c r="X36" s="84" t="str">
        <f>VLOOKUP(Y36,Rankings!$A$2:$AN$161, 3, FALSE)</f>
        <v>Floccesy Town</v>
      </c>
      <c r="Y36" s="84">
        <v>51</v>
      </c>
      <c r="Z36" s="85">
        <f>VLOOKUP(Y36,Rankings!$A$2:$AN$161, 40, FALSE)</f>
        <v>145</v>
      </c>
      <c r="AA36" s="138">
        <f ca="1">VLOOKUP(Y36, Rankings!$A$2:$AH$161, 33, FALSE)</f>
        <v>1</v>
      </c>
      <c r="AB36" s="21"/>
      <c r="AC36" s="137" t="str">
        <f>VLOOKUP(AD36,Rankings!$A$2:$AN$161, 3, FALSE)</f>
        <v>Mahogany Town</v>
      </c>
      <c r="AD36" s="84">
        <v>137</v>
      </c>
      <c r="AE36" s="85">
        <f>VLOOKUP(AD36,Rankings!$A$2:$AN$161, 40, FALSE)</f>
        <v>129</v>
      </c>
      <c r="AF36" s="85">
        <f ca="1">VLOOKUP(AD36, Rankings!$A$2:$AH$161, 33, FALSE)</f>
        <v>5</v>
      </c>
      <c r="AG36" s="84" t="str">
        <f>VLOOKUP(AH36,Rankings!$A$2:$AN$161, 3, FALSE)</f>
        <v>Turffield</v>
      </c>
      <c r="AH36" s="84">
        <v>112</v>
      </c>
      <c r="AI36" s="85">
        <f>VLOOKUP(AH36,Rankings!$A$2:$AN$161, 40, FALSE)</f>
        <v>147</v>
      </c>
      <c r="AJ36" s="138">
        <f ca="1">VLOOKUP(AH36, Rankings!$A$2:$AH$161, 33, FALSE)</f>
        <v>4</v>
      </c>
      <c r="AW36" s="139">
        <v>131</v>
      </c>
      <c r="AX36" t="s">
        <v>122</v>
      </c>
      <c r="BA36" s="140">
        <v>64</v>
      </c>
      <c r="BB36" t="s">
        <v>62</v>
      </c>
      <c r="BE36" s="140">
        <v>83</v>
      </c>
    </row>
    <row r="37" spans="1:81" x14ac:dyDescent="0.2">
      <c r="AB37" s="21"/>
      <c r="AM37" s="68">
        <f>H1</f>
        <v>28.9375</v>
      </c>
      <c r="AN37">
        <f t="shared" ref="AN37:AN46" si="0">RANK(AM37, $AM$37:$AM$46, 1)</f>
        <v>1</v>
      </c>
      <c r="AW37" s="3">
        <v>71</v>
      </c>
      <c r="AX37" t="s">
        <v>55</v>
      </c>
      <c r="BA37" s="141">
        <v>10</v>
      </c>
      <c r="BB37" t="s">
        <v>115</v>
      </c>
      <c r="BE37" s="140">
        <v>133</v>
      </c>
    </row>
    <row r="38" spans="1:81" x14ac:dyDescent="0.2">
      <c r="AM38" s="68">
        <f>Q1</f>
        <v>58.5</v>
      </c>
      <c r="AN38">
        <f t="shared" si="0"/>
        <v>2</v>
      </c>
      <c r="AW38" s="3">
        <v>135</v>
      </c>
      <c r="AX38" t="s">
        <v>117</v>
      </c>
      <c r="BA38" s="141">
        <v>112</v>
      </c>
      <c r="BB38" t="s">
        <v>16</v>
      </c>
      <c r="BE38" s="140">
        <v>76</v>
      </c>
    </row>
    <row r="39" spans="1:81" x14ac:dyDescent="0.2">
      <c r="AM39" s="68">
        <f>Z1</f>
        <v>70.4375</v>
      </c>
      <c r="AN39">
        <f t="shared" si="0"/>
        <v>5</v>
      </c>
      <c r="AW39" s="139">
        <v>1</v>
      </c>
      <c r="AX39" t="s">
        <v>389</v>
      </c>
      <c r="BA39" s="140">
        <v>34</v>
      </c>
      <c r="BB39" t="s">
        <v>92</v>
      </c>
      <c r="BE39" s="140">
        <v>106</v>
      </c>
    </row>
    <row r="40" spans="1:81" x14ac:dyDescent="0.2">
      <c r="AM40" s="68">
        <f>H13</f>
        <v>70.25</v>
      </c>
      <c r="AN40">
        <f t="shared" si="0"/>
        <v>4</v>
      </c>
      <c r="AW40" s="140">
        <v>142</v>
      </c>
      <c r="AX40" t="s">
        <v>392</v>
      </c>
      <c r="BA40" s="139">
        <v>102</v>
      </c>
      <c r="BB40" t="s">
        <v>25</v>
      </c>
      <c r="BE40" s="140">
        <v>18</v>
      </c>
    </row>
    <row r="41" spans="1:81" x14ac:dyDescent="0.2">
      <c r="AM41" s="68">
        <f>Q13</f>
        <v>75.625</v>
      </c>
      <c r="AN41">
        <f t="shared" si="0"/>
        <v>6</v>
      </c>
      <c r="AW41" s="140">
        <v>149</v>
      </c>
      <c r="AX41" t="s">
        <v>478</v>
      </c>
      <c r="BA41" s="3">
        <v>78</v>
      </c>
      <c r="BB41" t="s">
        <v>49</v>
      </c>
      <c r="BE41" s="140">
        <v>45</v>
      </c>
    </row>
    <row r="42" spans="1:81" x14ac:dyDescent="0.2">
      <c r="AM42" s="68">
        <f>Z13</f>
        <v>62.1875</v>
      </c>
      <c r="AN42">
        <f t="shared" si="0"/>
        <v>3</v>
      </c>
      <c r="AW42" s="139">
        <v>122</v>
      </c>
      <c r="AX42" t="s">
        <v>185</v>
      </c>
      <c r="BA42" s="3">
        <v>73</v>
      </c>
      <c r="BB42" t="s">
        <v>54</v>
      </c>
      <c r="BE42" s="140">
        <v>64</v>
      </c>
    </row>
    <row r="43" spans="1:81" x14ac:dyDescent="0.2">
      <c r="J43"/>
      <c r="S43"/>
      <c r="AM43" s="68">
        <f>H25</f>
        <v>82.625</v>
      </c>
      <c r="AN43">
        <f t="shared" si="0"/>
        <v>7</v>
      </c>
      <c r="AW43" s="3">
        <v>105</v>
      </c>
      <c r="AX43" t="s">
        <v>22</v>
      </c>
      <c r="BA43" s="139">
        <v>98</v>
      </c>
      <c r="BB43" t="s">
        <v>29</v>
      </c>
      <c r="BE43" s="140">
        <v>34</v>
      </c>
    </row>
    <row r="44" spans="1:81" x14ac:dyDescent="0.2">
      <c r="J44"/>
      <c r="S44"/>
      <c r="AM44" s="68">
        <f>Q25</f>
        <v>109.4375</v>
      </c>
      <c r="AN44">
        <f t="shared" si="0"/>
        <v>8</v>
      </c>
      <c r="AW44" s="3">
        <v>145</v>
      </c>
      <c r="AX44" t="s">
        <v>472</v>
      </c>
      <c r="BA44" s="140">
        <v>41</v>
      </c>
      <c r="BB44" t="s">
        <v>85</v>
      </c>
      <c r="BE44" s="140">
        <v>41</v>
      </c>
    </row>
    <row r="45" spans="1:81" x14ac:dyDescent="0.2">
      <c r="J45"/>
      <c r="S45"/>
      <c r="AM45" s="68">
        <f>Z25</f>
        <v>119</v>
      </c>
      <c r="AN45">
        <f t="shared" si="0"/>
        <v>9</v>
      </c>
      <c r="AW45" s="139">
        <v>152</v>
      </c>
      <c r="AX45" t="s">
        <v>471</v>
      </c>
      <c r="BA45" s="141">
        <v>26</v>
      </c>
      <c r="BB45" t="s">
        <v>100</v>
      </c>
      <c r="BE45" s="140">
        <v>99</v>
      </c>
    </row>
    <row r="46" spans="1:81" x14ac:dyDescent="0.2">
      <c r="J46"/>
      <c r="S46"/>
      <c r="AM46" s="68">
        <f>AI25</f>
        <v>128</v>
      </c>
      <c r="AN46">
        <f t="shared" si="0"/>
        <v>10</v>
      </c>
      <c r="AW46" s="140">
        <v>137</v>
      </c>
      <c r="AX46" t="s">
        <v>118</v>
      </c>
      <c r="BA46" s="141">
        <v>139</v>
      </c>
      <c r="BB46" t="s">
        <v>123</v>
      </c>
      <c r="BE46" s="140">
        <v>69</v>
      </c>
    </row>
    <row r="47" spans="1:81" x14ac:dyDescent="0.2">
      <c r="J47"/>
      <c r="S47"/>
      <c r="AW47" s="140">
        <v>88</v>
      </c>
      <c r="AX47" t="s">
        <v>39</v>
      </c>
      <c r="BA47" s="140">
        <v>99</v>
      </c>
      <c r="BB47" t="s">
        <v>28</v>
      </c>
      <c r="BE47" s="140">
        <v>27</v>
      </c>
    </row>
    <row r="48" spans="1:81" x14ac:dyDescent="0.2">
      <c r="A48" s="65"/>
      <c r="J48"/>
      <c r="S48"/>
      <c r="AW48" s="139">
        <v>151</v>
      </c>
      <c r="AX48" t="s">
        <v>479</v>
      </c>
      <c r="BA48" s="139">
        <v>123</v>
      </c>
      <c r="BB48" t="s">
        <v>186</v>
      </c>
      <c r="BE48" s="140">
        <v>110</v>
      </c>
    </row>
    <row r="49" spans="2:57" x14ac:dyDescent="0.2">
      <c r="J49"/>
      <c r="S49"/>
      <c r="AW49" s="3">
        <v>63</v>
      </c>
      <c r="AX49" t="s">
        <v>63</v>
      </c>
      <c r="BA49" s="3">
        <v>9</v>
      </c>
      <c r="BB49" t="s">
        <v>116</v>
      </c>
      <c r="BE49" s="140">
        <v>33</v>
      </c>
    </row>
    <row r="50" spans="2:57" x14ac:dyDescent="0.2">
      <c r="J50"/>
      <c r="S50"/>
      <c r="BA50" s="3">
        <v>54</v>
      </c>
      <c r="BB50" t="s">
        <v>72</v>
      </c>
      <c r="BE50" s="141">
        <v>93</v>
      </c>
    </row>
    <row r="51" spans="2:57" x14ac:dyDescent="0.2">
      <c r="J51"/>
      <c r="S51"/>
      <c r="BA51" s="139">
        <v>120</v>
      </c>
      <c r="BB51" t="s">
        <v>183</v>
      </c>
      <c r="BE51" s="141">
        <v>43</v>
      </c>
    </row>
    <row r="52" spans="2:57" x14ac:dyDescent="0.2">
      <c r="J52"/>
      <c r="S52"/>
      <c r="BA52" s="140">
        <v>69</v>
      </c>
      <c r="BB52" t="s">
        <v>57</v>
      </c>
      <c r="BE52" s="141">
        <v>39</v>
      </c>
    </row>
    <row r="53" spans="2:57" ht="15.75" thickBot="1" x14ac:dyDescent="0.25">
      <c r="J53"/>
      <c r="S53"/>
      <c r="BA53" s="141">
        <v>118</v>
      </c>
      <c r="BB53" t="s">
        <v>181</v>
      </c>
      <c r="BE53" s="141">
        <v>96</v>
      </c>
    </row>
    <row r="54" spans="2:57" ht="15.75" thickBot="1" x14ac:dyDescent="0.25">
      <c r="B54" s="9" t="s">
        <v>1688</v>
      </c>
      <c r="D54" s="148">
        <v>3</v>
      </c>
      <c r="J54"/>
      <c r="BA54" s="141">
        <v>20</v>
      </c>
      <c r="BB54" t="s">
        <v>106</v>
      </c>
      <c r="BE54" s="141">
        <v>111</v>
      </c>
    </row>
    <row r="55" spans="2:57" x14ac:dyDescent="0.2">
      <c r="B55" s="8" t="str">
        <f>VLOOKUP(D54, AO91:AP105, 2, FALSE)</f>
        <v>A14R</v>
      </c>
      <c r="J55"/>
      <c r="BA55" s="140">
        <v>27</v>
      </c>
      <c r="BB55" t="s">
        <v>99</v>
      </c>
      <c r="BE55" s="141">
        <v>65</v>
      </c>
    </row>
    <row r="56" spans="2:57" hidden="1" x14ac:dyDescent="0.2">
      <c r="C56" t="str" cm="1">
        <f t="array" ref="C56:E63">_xlfn._xlws.FILTER(SchedChart!A:C, SchedChart!A:A=$B$55)</f>
        <v>A14R</v>
      </c>
      <c r="D56" t="str">
        <v>D4</v>
      </c>
      <c r="E56" t="str">
        <v>H7</v>
      </c>
      <c r="J56"/>
      <c r="L56" t="str" cm="1">
        <f t="array" ref="L56:N63">_xlfn._xlws.FILTER(SchedChart!D:F, SchedChart!A:A=$B$55)</f>
        <v>A14R</v>
      </c>
      <c r="M56" t="str">
        <v>M4</v>
      </c>
      <c r="N56" t="str">
        <v>Q7</v>
      </c>
      <c r="U56" t="str" cm="1">
        <f t="array" ref="U56:W63">_xlfn._xlws.FILTER(SchedChart!G:I, SchedChart!A:A=$B$55)</f>
        <v>A14R</v>
      </c>
      <c r="V56" t="str">
        <v>V4</v>
      </c>
      <c r="W56" t="str">
        <v>Z7</v>
      </c>
      <c r="BA56" s="139">
        <v>74</v>
      </c>
      <c r="BB56" t="s">
        <v>53</v>
      </c>
      <c r="BE56" s="141">
        <v>113</v>
      </c>
    </row>
    <row r="57" spans="2:57" hidden="1" x14ac:dyDescent="0.2">
      <c r="C57" t="str">
        <v>A14R</v>
      </c>
      <c r="D57" t="str">
        <v>D5</v>
      </c>
      <c r="E57" t="str">
        <v>H6</v>
      </c>
      <c r="J57"/>
      <c r="L57" t="str">
        <v>A14R</v>
      </c>
      <c r="M57" t="str">
        <v>M5</v>
      </c>
      <c r="N57" t="str">
        <v>Q6</v>
      </c>
      <c r="U57" t="str">
        <v>A14R</v>
      </c>
      <c r="V57" t="str">
        <v>V5</v>
      </c>
      <c r="W57" t="str">
        <v>Z6</v>
      </c>
      <c r="BA57" s="3">
        <v>95</v>
      </c>
      <c r="BB57" t="s">
        <v>32</v>
      </c>
      <c r="BE57" s="141">
        <v>24</v>
      </c>
    </row>
    <row r="58" spans="2:57" hidden="1" x14ac:dyDescent="0.2">
      <c r="C58" t="str">
        <v>A14R</v>
      </c>
      <c r="D58" t="str">
        <v>D6</v>
      </c>
      <c r="E58" t="str">
        <v>H5</v>
      </c>
      <c r="J58"/>
      <c r="L58" t="str">
        <v>A14R</v>
      </c>
      <c r="M58" t="str">
        <v>M6</v>
      </c>
      <c r="N58" t="str">
        <v>Q5</v>
      </c>
      <c r="U58" t="str">
        <v>A14R</v>
      </c>
      <c r="V58" t="str">
        <v>V6</v>
      </c>
      <c r="W58" t="str">
        <v>Z5</v>
      </c>
      <c r="BA58" s="3">
        <v>22</v>
      </c>
      <c r="BB58" t="s">
        <v>104</v>
      </c>
      <c r="BE58" s="141">
        <v>10</v>
      </c>
    </row>
    <row r="59" spans="2:57" hidden="1" x14ac:dyDescent="0.2">
      <c r="C59" t="str">
        <v>A14R</v>
      </c>
      <c r="D59" t="str">
        <v>D7</v>
      </c>
      <c r="E59" t="str">
        <v>H4</v>
      </c>
      <c r="J59"/>
      <c r="L59" t="str">
        <v>A14R</v>
      </c>
      <c r="M59" t="str">
        <v>M7</v>
      </c>
      <c r="N59" t="str">
        <v>Q4</v>
      </c>
      <c r="U59" t="str">
        <v>A14R</v>
      </c>
      <c r="V59" t="str">
        <v>V7</v>
      </c>
      <c r="W59" t="str">
        <v>Z4</v>
      </c>
      <c r="BA59" s="139">
        <v>37</v>
      </c>
      <c r="BB59" t="s">
        <v>89</v>
      </c>
      <c r="BE59" s="141">
        <v>112</v>
      </c>
    </row>
    <row r="60" spans="2:57" hidden="1" x14ac:dyDescent="0.2">
      <c r="C60" t="str">
        <v>A14R</v>
      </c>
      <c r="D60" t="str">
        <v>D9</v>
      </c>
      <c r="E60" t="str">
        <v>H12</v>
      </c>
      <c r="J60"/>
      <c r="L60" t="str">
        <v>A14R</v>
      </c>
      <c r="M60" t="str">
        <v>M9</v>
      </c>
      <c r="N60" t="str">
        <v>Q12</v>
      </c>
      <c r="U60" t="str">
        <v>A14R</v>
      </c>
      <c r="V60" t="str">
        <v>V9</v>
      </c>
      <c r="W60" t="str">
        <v>Z12</v>
      </c>
      <c r="BA60" s="140">
        <v>110</v>
      </c>
      <c r="BB60" t="s">
        <v>18</v>
      </c>
      <c r="BE60" s="141">
        <v>26</v>
      </c>
    </row>
    <row r="61" spans="2:57" hidden="1" x14ac:dyDescent="0.2">
      <c r="C61" t="str">
        <v>A14R</v>
      </c>
      <c r="D61" t="str">
        <v>D10</v>
      </c>
      <c r="E61" t="str">
        <v>H11</v>
      </c>
      <c r="L61" t="str">
        <v>A14R</v>
      </c>
      <c r="M61" t="str">
        <v>M10</v>
      </c>
      <c r="N61" t="str">
        <v>Q11</v>
      </c>
      <c r="U61" t="str">
        <v>A14R</v>
      </c>
      <c r="V61" t="str">
        <v>V10</v>
      </c>
      <c r="W61" t="str">
        <v>Z11</v>
      </c>
      <c r="BA61" s="141">
        <v>15</v>
      </c>
      <c r="BB61" t="s">
        <v>111</v>
      </c>
      <c r="BE61" s="141">
        <v>139</v>
      </c>
    </row>
    <row r="62" spans="2:57" hidden="1" x14ac:dyDescent="0.2">
      <c r="C62" t="str">
        <v>A14R</v>
      </c>
      <c r="D62" t="str">
        <v>D11</v>
      </c>
      <c r="E62" t="str">
        <v>H10</v>
      </c>
      <c r="L62" t="str">
        <v>A14R</v>
      </c>
      <c r="M62" t="str">
        <v>M11</v>
      </c>
      <c r="N62" t="str">
        <v>Q10</v>
      </c>
      <c r="U62" t="str">
        <v>A14R</v>
      </c>
      <c r="V62" t="str">
        <v>V11</v>
      </c>
      <c r="W62" t="str">
        <v>Z10</v>
      </c>
      <c r="BA62" s="141">
        <v>50</v>
      </c>
      <c r="BB62" t="s">
        <v>76</v>
      </c>
      <c r="BE62" s="141">
        <v>118</v>
      </c>
    </row>
    <row r="63" spans="2:57" hidden="1" x14ac:dyDescent="0.2">
      <c r="C63" t="str">
        <v>A14R</v>
      </c>
      <c r="D63" t="str">
        <v>D12</v>
      </c>
      <c r="E63" t="str">
        <v>H9</v>
      </c>
      <c r="L63" t="str">
        <v>A14R</v>
      </c>
      <c r="M63" t="str">
        <v>M12</v>
      </c>
      <c r="N63" t="str">
        <v>Q9</v>
      </c>
      <c r="U63" t="str">
        <v>A14R</v>
      </c>
      <c r="V63" t="str">
        <v>V12</v>
      </c>
      <c r="W63" t="str">
        <v>Z9</v>
      </c>
      <c r="BA63" s="140">
        <v>33</v>
      </c>
      <c r="BB63" t="s">
        <v>93</v>
      </c>
      <c r="BE63" s="141">
        <v>20</v>
      </c>
    </row>
    <row r="64" spans="2:57" hidden="1" x14ac:dyDescent="0.2">
      <c r="BA64" s="139">
        <v>101</v>
      </c>
      <c r="BB64" t="s">
        <v>26</v>
      </c>
      <c r="BE64" s="141">
        <v>15</v>
      </c>
    </row>
    <row r="65" spans="3:57" hidden="1" x14ac:dyDescent="0.2">
      <c r="BA65" s="3">
        <v>84</v>
      </c>
      <c r="BB65" t="s">
        <v>43</v>
      </c>
      <c r="BE65" s="141">
        <v>50</v>
      </c>
    </row>
    <row r="66" spans="3:57" hidden="1" x14ac:dyDescent="0.2"/>
    <row r="67" spans="3:57" hidden="1" x14ac:dyDescent="0.2">
      <c r="BA67" s="139"/>
      <c r="BE67" s="139"/>
    </row>
    <row r="68" spans="3:57" hidden="1" x14ac:dyDescent="0.2">
      <c r="C68" t="str" cm="1">
        <f t="array" ref="C68:E75">_xlfn._xlws.FILTER(SchedChart!M:O, SchedChart!A:A=$B$55)</f>
        <v>A14R</v>
      </c>
      <c r="D68" t="str">
        <v>D16</v>
      </c>
      <c r="E68" t="str">
        <v>H19</v>
      </c>
      <c r="L68" t="str" cm="1">
        <f t="array" ref="L68:N75">_xlfn._xlws.FILTER(SchedChart!P:R, SchedChart!A:A=$B$55)</f>
        <v>A14R</v>
      </c>
      <c r="M68" t="str">
        <v>M16</v>
      </c>
      <c r="N68" t="str">
        <v>Q19</v>
      </c>
      <c r="U68" t="str" cm="1">
        <f t="array" ref="U68:W75">_xlfn._xlws.FILTER(SchedChart!S:U, SchedChart!A:A=$B$55)</f>
        <v>A14R</v>
      </c>
      <c r="V68" t="str">
        <v>V16</v>
      </c>
      <c r="W68" t="str">
        <v>Z19</v>
      </c>
      <c r="BA68" s="140"/>
      <c r="BE68" s="140"/>
    </row>
    <row r="69" spans="3:57" hidden="1" x14ac:dyDescent="0.2">
      <c r="C69" t="str">
        <v>A14R</v>
      </c>
      <c r="D69" t="str">
        <v>D17</v>
      </c>
      <c r="E69" t="str">
        <v>H18</v>
      </c>
      <c r="L69" t="str">
        <v>A14R</v>
      </c>
      <c r="M69" t="str">
        <v>M17</v>
      </c>
      <c r="N69" t="str">
        <v>Q18</v>
      </c>
      <c r="U69" t="str">
        <v>A14R</v>
      </c>
      <c r="V69" t="str">
        <v>V17</v>
      </c>
      <c r="W69" t="str">
        <v>Z18</v>
      </c>
      <c r="BA69" s="141"/>
      <c r="BE69" s="141"/>
    </row>
    <row r="70" spans="3:57" hidden="1" x14ac:dyDescent="0.2">
      <c r="C70" t="str">
        <v>A14R</v>
      </c>
      <c r="D70" t="str">
        <v>D18</v>
      </c>
      <c r="E70" t="str">
        <v>H17</v>
      </c>
      <c r="L70" t="str">
        <v>A14R</v>
      </c>
      <c r="M70" t="str">
        <v>M18</v>
      </c>
      <c r="N70" t="str">
        <v>Q17</v>
      </c>
      <c r="U70" t="str">
        <v>A14R</v>
      </c>
      <c r="V70" t="str">
        <v>V18</v>
      </c>
      <c r="W70" t="str">
        <v>Z17</v>
      </c>
      <c r="BA70" s="141"/>
      <c r="BE70" s="141"/>
    </row>
    <row r="71" spans="3:57" hidden="1" x14ac:dyDescent="0.2">
      <c r="C71" t="str">
        <v>A14R</v>
      </c>
      <c r="D71" t="str">
        <v>D19</v>
      </c>
      <c r="E71" t="str">
        <v>H16</v>
      </c>
      <c r="L71" t="str">
        <v>A14R</v>
      </c>
      <c r="M71" t="str">
        <v>M19</v>
      </c>
      <c r="N71" t="str">
        <v>Q16</v>
      </c>
      <c r="U71" t="str">
        <v>A14R</v>
      </c>
      <c r="V71" t="str">
        <v>V19</v>
      </c>
      <c r="W71" t="str">
        <v>Z16</v>
      </c>
      <c r="BA71" s="140"/>
      <c r="BE71" s="140"/>
    </row>
    <row r="72" spans="3:57" hidden="1" x14ac:dyDescent="0.2">
      <c r="C72" t="str">
        <v>A14R</v>
      </c>
      <c r="D72" t="str">
        <v>D21</v>
      </c>
      <c r="E72" t="str">
        <v>H24</v>
      </c>
      <c r="L72" t="str">
        <v>A14R</v>
      </c>
      <c r="M72" t="str">
        <v>M21</v>
      </c>
      <c r="N72" t="str">
        <v>Q24</v>
      </c>
      <c r="U72" t="str">
        <v>A14R</v>
      </c>
      <c r="V72" t="str">
        <v>V21</v>
      </c>
      <c r="W72" t="str">
        <v>Z24</v>
      </c>
      <c r="BA72" s="139"/>
      <c r="BE72" s="139"/>
    </row>
    <row r="73" spans="3:57" hidden="1" x14ac:dyDescent="0.2">
      <c r="C73" t="str">
        <v>A14R</v>
      </c>
      <c r="D73" t="str">
        <v>D22</v>
      </c>
      <c r="E73" t="str">
        <v>H23</v>
      </c>
      <c r="L73" t="str">
        <v>A14R</v>
      </c>
      <c r="M73" t="str">
        <v>M22</v>
      </c>
      <c r="N73" t="str">
        <v>Q23</v>
      </c>
      <c r="U73" t="str">
        <v>A14R</v>
      </c>
      <c r="V73" t="str">
        <v>V22</v>
      </c>
      <c r="W73" t="str">
        <v>Z23</v>
      </c>
    </row>
    <row r="74" spans="3:57" hidden="1" x14ac:dyDescent="0.2">
      <c r="C74" t="str">
        <v>A14R</v>
      </c>
      <c r="D74" t="str">
        <v>D23</v>
      </c>
      <c r="E74" t="str">
        <v>H22</v>
      </c>
      <c r="L74" t="str">
        <v>A14R</v>
      </c>
      <c r="M74" t="str">
        <v>M23</v>
      </c>
      <c r="N74" t="str">
        <v>Q22</v>
      </c>
      <c r="U74" t="str">
        <v>A14R</v>
      </c>
      <c r="V74" t="str">
        <v>V23</v>
      </c>
      <c r="W74" t="str">
        <v>Z22</v>
      </c>
    </row>
    <row r="75" spans="3:57" hidden="1" x14ac:dyDescent="0.2">
      <c r="C75" t="str">
        <v>A14R</v>
      </c>
      <c r="D75" t="str">
        <v>D24</v>
      </c>
      <c r="E75" t="str">
        <v>H21</v>
      </c>
      <c r="L75" t="str">
        <v>A14R</v>
      </c>
      <c r="M75" t="str">
        <v>M24</v>
      </c>
      <c r="N75" t="str">
        <v>Q21</v>
      </c>
      <c r="U75" t="str">
        <v>A14R</v>
      </c>
      <c r="V75" t="str">
        <v>V24</v>
      </c>
      <c r="W75" t="str">
        <v>Z21</v>
      </c>
      <c r="BA75" s="139"/>
      <c r="BE75" s="139"/>
    </row>
    <row r="76" spans="3:57" hidden="1" x14ac:dyDescent="0.2">
      <c r="BA76" s="140"/>
      <c r="BE76" s="140"/>
    </row>
    <row r="77" spans="3:57" hidden="1" x14ac:dyDescent="0.2">
      <c r="BA77" s="141"/>
      <c r="BE77" s="141"/>
    </row>
    <row r="78" spans="3:57" hidden="1" x14ac:dyDescent="0.2">
      <c r="BA78" s="141"/>
      <c r="BE78" s="141"/>
    </row>
    <row r="79" spans="3:57" hidden="1" x14ac:dyDescent="0.2">
      <c r="BA79" s="140"/>
      <c r="BE79" s="140"/>
    </row>
    <row r="80" spans="3:57" hidden="1" x14ac:dyDescent="0.2">
      <c r="C80" t="str" cm="1">
        <f t="array" ref="C80:E87">_xlfn._xlws.FILTER(SchedChart!Y:AA, SchedChart!A:A=$B$55)</f>
        <v>A14R</v>
      </c>
      <c r="D80" t="str">
        <v>D28</v>
      </c>
      <c r="E80" t="str">
        <v>H31</v>
      </c>
      <c r="L80" t="str" cm="1">
        <f t="array" ref="L80:N87">_xlfn._xlws.FILTER(SchedChart!AB:AD, SchedChart!A:A=$B$55)</f>
        <v>A14R</v>
      </c>
      <c r="M80" t="str">
        <v>M28</v>
      </c>
      <c r="N80" t="str">
        <v>Q31</v>
      </c>
      <c r="U80" t="str" cm="1">
        <f t="array" ref="U80:W87">_xlfn._xlws.FILTER(SchedChart!AE:AG, SchedChart!A:A=$B$55)</f>
        <v>A14R</v>
      </c>
      <c r="V80" t="str">
        <v>V28</v>
      </c>
      <c r="W80" t="str">
        <v>Z31</v>
      </c>
      <c r="AD80" t="str" cm="1">
        <f t="array" ref="AD80:AF87">_xlfn._xlws.FILTER(SchedChart!AH:AJ, SchedChart!A:A=$B$55)</f>
        <v>A14R</v>
      </c>
      <c r="AE80" t="str">
        <v>AE28</v>
      </c>
      <c r="AF80" t="str">
        <v>AI31</v>
      </c>
      <c r="BA80" s="139"/>
      <c r="BE80" s="139"/>
    </row>
    <row r="81" spans="2:42" hidden="1" x14ac:dyDescent="0.2">
      <c r="C81" t="str">
        <v>A14R</v>
      </c>
      <c r="D81" t="str">
        <v>D29</v>
      </c>
      <c r="E81" t="str">
        <v>H30</v>
      </c>
      <c r="L81" t="str">
        <v>A14R</v>
      </c>
      <c r="M81" t="str">
        <v>M29</v>
      </c>
      <c r="N81" t="str">
        <v>Q30</v>
      </c>
      <c r="U81" t="str">
        <v>A14R</v>
      </c>
      <c r="V81" t="str">
        <v>V29</v>
      </c>
      <c r="W81" t="str">
        <v>Z30</v>
      </c>
      <c r="AD81" t="str">
        <v>A14R</v>
      </c>
      <c r="AE81" t="str">
        <v>AE29</v>
      </c>
      <c r="AF81" t="str">
        <v>AI30</v>
      </c>
    </row>
    <row r="82" spans="2:42" hidden="1" x14ac:dyDescent="0.2">
      <c r="C82" t="str">
        <v>A14R</v>
      </c>
      <c r="D82" t="str">
        <v>D30</v>
      </c>
      <c r="E82" t="str">
        <v>H29</v>
      </c>
      <c r="L82" t="str">
        <v>A14R</v>
      </c>
      <c r="M82" t="str">
        <v>M30</v>
      </c>
      <c r="N82" t="str">
        <v>Q29</v>
      </c>
      <c r="U82" t="str">
        <v>A14R</v>
      </c>
      <c r="V82" t="str">
        <v>V30</v>
      </c>
      <c r="W82" t="str">
        <v>Z29</v>
      </c>
      <c r="AD82" t="str">
        <v>A14R</v>
      </c>
      <c r="AE82" t="str">
        <v>AE30</v>
      </c>
      <c r="AF82" t="str">
        <v>AI29</v>
      </c>
    </row>
    <row r="83" spans="2:42" hidden="1" x14ac:dyDescent="0.2">
      <c r="C83" t="str">
        <v>A14R</v>
      </c>
      <c r="D83" t="str">
        <v>D31</v>
      </c>
      <c r="E83" t="str">
        <v>H28</v>
      </c>
      <c r="L83" t="str">
        <v>A14R</v>
      </c>
      <c r="M83" t="str">
        <v>M31</v>
      </c>
      <c r="N83" t="str">
        <v>Q28</v>
      </c>
      <c r="U83" t="str">
        <v>A14R</v>
      </c>
      <c r="V83" t="str">
        <v>V31</v>
      </c>
      <c r="W83" t="str">
        <v>Z28</v>
      </c>
      <c r="AD83" t="str">
        <v>A14R</v>
      </c>
      <c r="AE83" t="str">
        <v>AE31</v>
      </c>
      <c r="AF83" t="str">
        <v>AI28</v>
      </c>
    </row>
    <row r="84" spans="2:42" hidden="1" x14ac:dyDescent="0.2">
      <c r="C84" t="str">
        <v>A14R</v>
      </c>
      <c r="D84" t="str">
        <v>D33</v>
      </c>
      <c r="E84" t="str">
        <v>H36</v>
      </c>
      <c r="L84" t="str">
        <v>A14R</v>
      </c>
      <c r="M84" t="str">
        <v>M33</v>
      </c>
      <c r="N84" t="str">
        <v>Q36</v>
      </c>
      <c r="U84" t="str">
        <v>A14R</v>
      </c>
      <c r="V84" t="str">
        <v>V33</v>
      </c>
      <c r="W84" t="str">
        <v>Z36</v>
      </c>
      <c r="AD84" t="str">
        <v>A14R</v>
      </c>
      <c r="AE84" t="str">
        <v>AE33</v>
      </c>
      <c r="AF84" t="str">
        <v>AI36</v>
      </c>
    </row>
    <row r="85" spans="2:42" hidden="1" x14ac:dyDescent="0.2">
      <c r="C85" t="str">
        <v>A14R</v>
      </c>
      <c r="D85" t="str">
        <v>D34</v>
      </c>
      <c r="E85" t="str">
        <v>H35</v>
      </c>
      <c r="L85" t="str">
        <v>A14R</v>
      </c>
      <c r="M85" t="str">
        <v>M34</v>
      </c>
      <c r="N85" t="str">
        <v>Q35</v>
      </c>
      <c r="U85" t="str">
        <v>A14R</v>
      </c>
      <c r="V85" t="str">
        <v>V34</v>
      </c>
      <c r="W85" t="str">
        <v>Z35</v>
      </c>
      <c r="AD85" t="str">
        <v>A14R</v>
      </c>
      <c r="AE85" t="str">
        <v>AE34</v>
      </c>
      <c r="AF85" t="str">
        <v>AI35</v>
      </c>
    </row>
    <row r="86" spans="2:42" hidden="1" x14ac:dyDescent="0.2">
      <c r="C86" t="str">
        <v>A14R</v>
      </c>
      <c r="D86" t="str">
        <v>D35</v>
      </c>
      <c r="E86" t="str">
        <v>H34</v>
      </c>
      <c r="L86" t="str">
        <v>A14R</v>
      </c>
      <c r="M86" t="str">
        <v>M35</v>
      </c>
      <c r="N86" t="str">
        <v>Q34</v>
      </c>
      <c r="U86" t="str">
        <v>A14R</v>
      </c>
      <c r="V86" t="str">
        <v>V35</v>
      </c>
      <c r="W86" t="str">
        <v>Z34</v>
      </c>
      <c r="AD86" t="str">
        <v>A14R</v>
      </c>
      <c r="AE86" t="str">
        <v>AE35</v>
      </c>
      <c r="AF86" t="str">
        <v>AI34</v>
      </c>
    </row>
    <row r="87" spans="2:42" hidden="1" x14ac:dyDescent="0.2">
      <c r="C87" t="str">
        <v>A14R</v>
      </c>
      <c r="D87" t="str">
        <v>D36</v>
      </c>
      <c r="E87" t="str">
        <v>H33</v>
      </c>
      <c r="L87" t="str">
        <v>A14R</v>
      </c>
      <c r="M87" t="str">
        <v>M36</v>
      </c>
      <c r="N87" t="str">
        <v>Q33</v>
      </c>
      <c r="U87" t="str">
        <v>A14R</v>
      </c>
      <c r="V87" t="str">
        <v>V36</v>
      </c>
      <c r="W87" t="str">
        <v>Z33</v>
      </c>
      <c r="AD87" t="str">
        <v>A14R</v>
      </c>
      <c r="AE87" t="str">
        <v>AE36</v>
      </c>
      <c r="AF87" t="str">
        <v>AI33</v>
      </c>
    </row>
    <row r="88" spans="2:42" hidden="1" x14ac:dyDescent="0.2"/>
    <row r="89" spans="2:42" hidden="1" x14ac:dyDescent="0.2"/>
    <row r="90" spans="2:42" hidden="1" x14ac:dyDescent="0.2"/>
    <row r="91" spans="2:42" x14ac:dyDescent="0.2">
      <c r="AK91">
        <v>1</v>
      </c>
      <c r="AL91" s="21" t="s">
        <v>933</v>
      </c>
      <c r="AO91">
        <v>1</v>
      </c>
      <c r="AP91" s="21" t="s">
        <v>933</v>
      </c>
    </row>
    <row r="92" spans="2:42" x14ac:dyDescent="0.2">
      <c r="AK92">
        <v>2</v>
      </c>
      <c r="AL92" s="21" t="s">
        <v>663</v>
      </c>
      <c r="AO92">
        <v>2</v>
      </c>
      <c r="AP92" s="21" t="s">
        <v>663</v>
      </c>
    </row>
    <row r="93" spans="2:42" x14ac:dyDescent="0.2">
      <c r="B93" s="20">
        <f ca="1">SUM(D4:D7, D9:D12, H4:H7, H9:H12)-SUM(D94:E101)</f>
        <v>0</v>
      </c>
      <c r="D93" t="s">
        <v>607</v>
      </c>
      <c r="M93" t="s">
        <v>607</v>
      </c>
      <c r="V93" t="s">
        <v>607</v>
      </c>
      <c r="AE93" t="s">
        <v>607</v>
      </c>
      <c r="AK93">
        <v>3</v>
      </c>
      <c r="AL93" s="21" t="s">
        <v>664</v>
      </c>
      <c r="AO93">
        <v>3</v>
      </c>
      <c r="AP93" s="21" t="s">
        <v>664</v>
      </c>
    </row>
    <row r="94" spans="2:42" x14ac:dyDescent="0.2">
      <c r="B94" s="20"/>
      <c r="D94" cm="1">
        <f t="array" aca="1" ref="D94" ca="1">INDIRECT(D56)</f>
        <v>1</v>
      </c>
      <c r="E94" cm="1">
        <f t="array" aca="1" ref="E94" ca="1">INDIRECT(E56)</f>
        <v>51</v>
      </c>
      <c r="M94" cm="1">
        <f t="array" aca="1" ref="M94" ca="1">INDIRECT(M56)</f>
        <v>64</v>
      </c>
      <c r="N94" cm="1">
        <f t="array" aca="1" ref="N94" ca="1">INDIRECT(N56)</f>
        <v>35</v>
      </c>
      <c r="V94" cm="1">
        <f t="array" aca="1" ref="V94" ca="1">INDIRECT(V56)</f>
        <v>115</v>
      </c>
      <c r="W94" cm="1">
        <f t="array" aca="1" ref="W94" ca="1">INDIRECT(W56)</f>
        <v>42</v>
      </c>
      <c r="AB94" s="20"/>
      <c r="AK94">
        <v>4</v>
      </c>
      <c r="AL94" s="21" t="s">
        <v>661</v>
      </c>
      <c r="AO94">
        <v>4</v>
      </c>
      <c r="AP94" s="21" t="s">
        <v>661</v>
      </c>
    </row>
    <row r="95" spans="2:42" x14ac:dyDescent="0.2">
      <c r="D95" cm="1">
        <f t="array" aca="1" ref="D95" ca="1">INDIRECT(D57)</f>
        <v>12</v>
      </c>
      <c r="E95" cm="1">
        <f t="array" aca="1" ref="E95" ca="1">INDIRECT(E57)</f>
        <v>108</v>
      </c>
      <c r="M95" cm="1">
        <f t="array" aca="1" ref="M95" ca="1">INDIRECT(M57)</f>
        <v>73</v>
      </c>
      <c r="N95" cm="1">
        <f t="array" aca="1" ref="N95" ca="1">INDIRECT(N57)</f>
        <v>52</v>
      </c>
      <c r="V95" cm="1">
        <f t="array" aca="1" ref="V95" ca="1">INDIRECT(V57)</f>
        <v>41</v>
      </c>
      <c r="W95" cm="1">
        <f t="array" aca="1" ref="W95" ca="1">INDIRECT(W57)</f>
        <v>16</v>
      </c>
      <c r="AB95" s="20"/>
      <c r="AK95">
        <v>5</v>
      </c>
      <c r="AL95" s="21" t="s">
        <v>662</v>
      </c>
      <c r="AO95">
        <v>5</v>
      </c>
      <c r="AP95" s="21" t="s">
        <v>662</v>
      </c>
    </row>
    <row r="96" spans="2:42" x14ac:dyDescent="0.2">
      <c r="D96" cm="1">
        <f t="array" aca="1" ref="D96" ca="1">INDIRECT(D58)</f>
        <v>25</v>
      </c>
      <c r="E96" cm="1">
        <f t="array" aca="1" ref="E96" ca="1">INDIRECT(E58)</f>
        <v>36</v>
      </c>
      <c r="M96" cm="1">
        <f t="array" aca="1" ref="M96" ca="1">INDIRECT(M58)</f>
        <v>69</v>
      </c>
      <c r="N96" cm="1">
        <f t="array" aca="1" ref="N96" ca="1">INDIRECT(N58)</f>
        <v>54</v>
      </c>
      <c r="V96" cm="1">
        <f t="array" aca="1" ref="V96" ca="1">INDIRECT(V58)</f>
        <v>151</v>
      </c>
      <c r="W96" cm="1">
        <f t="array" aca="1" ref="W96" ca="1">INDIRECT(W58)</f>
        <v>31</v>
      </c>
      <c r="AB96" s="20"/>
      <c r="AK96">
        <v>6</v>
      </c>
      <c r="AL96" s="21" t="s">
        <v>665</v>
      </c>
      <c r="AO96">
        <v>6</v>
      </c>
      <c r="AP96" s="21" t="s">
        <v>665</v>
      </c>
    </row>
    <row r="97" spans="4:42" x14ac:dyDescent="0.2">
      <c r="D97" cm="1">
        <f t="array" aca="1" ref="D97" ca="1">INDIRECT(D59)</f>
        <v>6</v>
      </c>
      <c r="E97" cm="1">
        <f t="array" aca="1" ref="E97" ca="1">INDIRECT(E59)</f>
        <v>32</v>
      </c>
      <c r="M97" cm="1">
        <f t="array" aca="1" ref="M97" ca="1">INDIRECT(M59)</f>
        <v>39</v>
      </c>
      <c r="N97" cm="1">
        <f t="array" aca="1" ref="N97" ca="1">INDIRECT(N59)</f>
        <v>21</v>
      </c>
      <c r="V97" cm="1">
        <f t="array" aca="1" ref="V97" ca="1">INDIRECT(V59)</f>
        <v>43</v>
      </c>
      <c r="W97" cm="1">
        <f t="array" aca="1" ref="W97" ca="1">INDIRECT(W59)</f>
        <v>90</v>
      </c>
      <c r="AB97" s="20"/>
      <c r="AK97">
        <v>7</v>
      </c>
      <c r="AL97" s="21" t="s">
        <v>666</v>
      </c>
      <c r="AO97">
        <v>7</v>
      </c>
      <c r="AP97" s="21" t="s">
        <v>666</v>
      </c>
    </row>
    <row r="98" spans="4:42" x14ac:dyDescent="0.2">
      <c r="D98" cm="1">
        <f t="array" aca="1" ref="D98" ca="1">INDIRECT(D60)</f>
        <v>75</v>
      </c>
      <c r="E98" cm="1">
        <f t="array" aca="1" ref="E98" ca="1">INDIRECT(E60)</f>
        <v>44</v>
      </c>
      <c r="M98" cm="1">
        <f t="array" aca="1" ref="M98" ca="1">INDIRECT(M60)</f>
        <v>91</v>
      </c>
      <c r="N98" cm="1">
        <f t="array" aca="1" ref="N98" ca="1">INDIRECT(N60)</f>
        <v>124</v>
      </c>
      <c r="V98" cm="1">
        <f t="array" aca="1" ref="V98" ca="1">INDIRECT(V60)</f>
        <v>114</v>
      </c>
      <c r="W98" cm="1">
        <f t="array" aca="1" ref="W98" ca="1">INDIRECT(W60)</f>
        <v>46</v>
      </c>
      <c r="AB98" s="20"/>
      <c r="AK98">
        <v>8</v>
      </c>
      <c r="AL98" s="21" t="s">
        <v>929</v>
      </c>
      <c r="AO98">
        <v>8</v>
      </c>
      <c r="AP98" s="21" t="s">
        <v>929</v>
      </c>
    </row>
    <row r="99" spans="4:42" x14ac:dyDescent="0.2">
      <c r="D99" cm="1">
        <f t="array" aca="1" ref="D99" ca="1">INDIRECT(D61)</f>
        <v>15</v>
      </c>
      <c r="E99" cm="1">
        <f t="array" aca="1" ref="E99" ca="1">INDIRECT(E61)</f>
        <v>3</v>
      </c>
      <c r="M99" cm="1">
        <f t="array" aca="1" ref="M99" ca="1">INDIRECT(M61)</f>
        <v>85</v>
      </c>
      <c r="N99" cm="1">
        <f t="array" aca="1" ref="N99" ca="1">INDIRECT(N61)</f>
        <v>38</v>
      </c>
      <c r="V99" cm="1">
        <f t="array" aca="1" ref="V99" ca="1">INDIRECT(V61)</f>
        <v>28</v>
      </c>
      <c r="W99" cm="1">
        <f t="array" aca="1" ref="W99" ca="1">INDIRECT(W61)</f>
        <v>83</v>
      </c>
      <c r="AB99" s="20"/>
      <c r="AK99">
        <v>9</v>
      </c>
      <c r="AL99" s="21" t="s">
        <v>931</v>
      </c>
      <c r="AO99">
        <v>9</v>
      </c>
      <c r="AP99" s="21" t="s">
        <v>931</v>
      </c>
    </row>
    <row r="100" spans="4:42" x14ac:dyDescent="0.2">
      <c r="D100" cm="1">
        <f t="array" aca="1" ref="D100" ca="1">INDIRECT(D62)</f>
        <v>11</v>
      </c>
      <c r="E100" cm="1">
        <f t="array" aca="1" ref="E100" ca="1">INDIRECT(E62)</f>
        <v>13</v>
      </c>
      <c r="M100" cm="1">
        <f t="array" aca="1" ref="M100" ca="1">INDIRECT(M62)</f>
        <v>5</v>
      </c>
      <c r="N100" cm="1">
        <f t="array" aca="1" ref="N100" ca="1">INDIRECT(N62)</f>
        <v>24</v>
      </c>
      <c r="V100" cm="1">
        <f t="array" aca="1" ref="V100" ca="1">INDIRECT(V62)</f>
        <v>50</v>
      </c>
      <c r="W100" cm="1">
        <f t="array" aca="1" ref="W100" ca="1">INDIRECT(W62)</f>
        <v>142</v>
      </c>
      <c r="AB100" s="20"/>
      <c r="AK100">
        <v>10</v>
      </c>
      <c r="AL100" s="21" t="s">
        <v>932</v>
      </c>
      <c r="AO100">
        <v>10</v>
      </c>
      <c r="AP100" s="21" t="s">
        <v>932</v>
      </c>
    </row>
    <row r="101" spans="4:42" x14ac:dyDescent="0.2">
      <c r="D101" cm="1">
        <f t="array" aca="1" ref="D101" ca="1">INDIRECT(D63)</f>
        <v>8</v>
      </c>
      <c r="E101" cm="1">
        <f t="array" aca="1" ref="E101" ca="1">INDIRECT(E63)</f>
        <v>23</v>
      </c>
      <c r="M101" cm="1">
        <f t="array" aca="1" ref="M101" ca="1">INDIRECT(M63)</f>
        <v>58</v>
      </c>
      <c r="N101" cm="1">
        <f t="array" aca="1" ref="N101" ca="1">INDIRECT(N63)</f>
        <v>104</v>
      </c>
      <c r="V101" cm="1">
        <f t="array" aca="1" ref="V101" ca="1">INDIRECT(V63)</f>
        <v>79</v>
      </c>
      <c r="W101" cm="1">
        <f t="array" aca="1" ref="W101" ca="1">INDIRECT(W63)</f>
        <v>56</v>
      </c>
      <c r="AB101" s="20"/>
      <c r="AK101">
        <v>11</v>
      </c>
      <c r="AL101" s="21" t="s">
        <v>667</v>
      </c>
      <c r="AO101">
        <v>11</v>
      </c>
      <c r="AP101" s="21" t="s">
        <v>667</v>
      </c>
    </row>
    <row r="102" spans="4:42" x14ac:dyDescent="0.2">
      <c r="AK102">
        <v>12</v>
      </c>
      <c r="AL102" s="21" t="s">
        <v>668</v>
      </c>
      <c r="AO102">
        <v>12</v>
      </c>
      <c r="AP102" s="21" t="s">
        <v>668</v>
      </c>
    </row>
    <row r="103" spans="4:42" x14ac:dyDescent="0.2">
      <c r="AK103">
        <v>13</v>
      </c>
      <c r="AL103" s="21" t="s">
        <v>934</v>
      </c>
      <c r="AO103">
        <v>13</v>
      </c>
      <c r="AP103" s="21" t="s">
        <v>934</v>
      </c>
    </row>
    <row r="104" spans="4:42" x14ac:dyDescent="0.2">
      <c r="AK104">
        <v>14</v>
      </c>
      <c r="AL104" s="21" t="s">
        <v>930</v>
      </c>
      <c r="AO104">
        <v>14</v>
      </c>
      <c r="AP104" s="21" t="s">
        <v>930</v>
      </c>
    </row>
    <row r="105" spans="4:42" x14ac:dyDescent="0.2">
      <c r="AK105">
        <v>15</v>
      </c>
      <c r="AL105" s="21" t="s">
        <v>935</v>
      </c>
      <c r="AO105">
        <v>15</v>
      </c>
      <c r="AP105" s="21" t="s">
        <v>935</v>
      </c>
    </row>
    <row r="106" spans="4:42" x14ac:dyDescent="0.2">
      <c r="D106" cm="1">
        <f t="array" aca="1" ref="D106" ca="1">INDIRECT(D68)</f>
        <v>133</v>
      </c>
      <c r="E106" cm="1">
        <f t="array" aca="1" ref="E106" ca="1">INDIRECT(E68)</f>
        <v>57</v>
      </c>
      <c r="M106" cm="1">
        <f t="array" aca="1" ref="M106" ca="1">INDIRECT(M68)</f>
        <v>159</v>
      </c>
      <c r="N106" cm="1">
        <f t="array" aca="1" ref="N106" ca="1">INDIRECT(N68)</f>
        <v>53</v>
      </c>
      <c r="V106" cm="1">
        <f t="array" aca="1" ref="V106" ca="1">INDIRECT(V68)</f>
        <v>102</v>
      </c>
      <c r="W106" cm="1">
        <f t="array" aca="1" ref="W106" ca="1">INDIRECT(W68)</f>
        <v>7</v>
      </c>
      <c r="AB106" s="20"/>
    </row>
    <row r="107" spans="4:42" x14ac:dyDescent="0.2">
      <c r="D107" cm="1">
        <f t="array" aca="1" ref="D107" ca="1">INDIRECT(D69)</f>
        <v>97</v>
      </c>
      <c r="E107" cm="1">
        <f t="array" aca="1" ref="E107" ca="1">INDIRECT(E69)</f>
        <v>22</v>
      </c>
      <c r="M107" cm="1">
        <f t="array" aca="1" ref="M107" ca="1">INDIRECT(M69)</f>
        <v>120</v>
      </c>
      <c r="N107" cm="1">
        <f t="array" aca="1" ref="N107" ca="1">INDIRECT(N69)</f>
        <v>27</v>
      </c>
      <c r="V107" cm="1">
        <f t="array" aca="1" ref="V107" ca="1">INDIRECT(V69)</f>
        <v>47</v>
      </c>
      <c r="W107" cm="1">
        <f t="array" aca="1" ref="W107" ca="1">INDIRECT(W69)</f>
        <v>20</v>
      </c>
      <c r="AB107" s="20"/>
    </row>
    <row r="108" spans="4:42" x14ac:dyDescent="0.2">
      <c r="D108" cm="1">
        <f t="array" aca="1" ref="D108" ca="1">INDIRECT(D70)</f>
        <v>103</v>
      </c>
      <c r="E108" cm="1">
        <f t="array" aca="1" ref="E108" ca="1">INDIRECT(E70)</f>
        <v>62</v>
      </c>
      <c r="M108" cm="1">
        <f t="array" aca="1" ref="M108" ca="1">INDIRECT(M70)</f>
        <v>49</v>
      </c>
      <c r="N108" cm="1">
        <f t="array" aca="1" ref="N108" ca="1">INDIRECT(N70)</f>
        <v>80</v>
      </c>
      <c r="V108" cm="1">
        <f t="array" aca="1" ref="V108" ca="1">INDIRECT(V70)</f>
        <v>127</v>
      </c>
      <c r="W108" cm="1">
        <f t="array" aca="1" ref="W108" ca="1">INDIRECT(W70)</f>
        <v>72</v>
      </c>
      <c r="AB108" s="20"/>
    </row>
    <row r="109" spans="4:42" x14ac:dyDescent="0.2">
      <c r="D109" cm="1">
        <f t="array" aca="1" ref="D109" ca="1">INDIRECT(D71)</f>
        <v>10</v>
      </c>
      <c r="E109" cm="1">
        <f t="array" aca="1" ref="E109" ca="1">INDIRECT(E71)</f>
        <v>107</v>
      </c>
      <c r="M109" cm="1">
        <f t="array" aca="1" ref="M109" ca="1">INDIRECT(M71)</f>
        <v>63</v>
      </c>
      <c r="N109" cm="1">
        <f t="array" aca="1" ref="N109" ca="1">INDIRECT(N71)</f>
        <v>138</v>
      </c>
      <c r="V109" cm="1">
        <f t="array" aca="1" ref="V109" ca="1">INDIRECT(V71)</f>
        <v>40</v>
      </c>
      <c r="W109" cm="1">
        <f t="array" aca="1" ref="W109" ca="1">INDIRECT(W71)</f>
        <v>123</v>
      </c>
      <c r="AB109" s="20"/>
    </row>
    <row r="110" spans="4:42" x14ac:dyDescent="0.2">
      <c r="D110" cm="1">
        <f t="array" aca="1" ref="D110" ca="1">INDIRECT(D72)</f>
        <v>67</v>
      </c>
      <c r="E110" cm="1">
        <f t="array" aca="1" ref="E110" ca="1">INDIRECT(E72)</f>
        <v>9</v>
      </c>
      <c r="M110" cm="1">
        <f t="array" aca="1" ref="M110" ca="1">INDIRECT(M72)</f>
        <v>66</v>
      </c>
      <c r="N110" cm="1">
        <f t="array" aca="1" ref="N110" ca="1">INDIRECT(N72)</f>
        <v>17</v>
      </c>
      <c r="V110" cm="1">
        <f t="array" aca="1" ref="V110" ca="1">INDIRECT(V72)</f>
        <v>146</v>
      </c>
      <c r="W110" cm="1">
        <f t="array" aca="1" ref="W110" ca="1">INDIRECT(W72)</f>
        <v>18</v>
      </c>
      <c r="AB110" s="20"/>
    </row>
    <row r="111" spans="4:42" x14ac:dyDescent="0.2">
      <c r="D111" cm="1">
        <f t="array" aca="1" ref="D111" ca="1">INDIRECT(D73)</f>
        <v>84</v>
      </c>
      <c r="E111" cm="1">
        <f t="array" aca="1" ref="E111" ca="1">INDIRECT(E73)</f>
        <v>68</v>
      </c>
      <c r="M111" cm="1">
        <f t="array" aca="1" ref="M111" ca="1">INDIRECT(M73)</f>
        <v>94</v>
      </c>
      <c r="N111" cm="1">
        <f t="array" aca="1" ref="N111" ca="1">INDIRECT(N73)</f>
        <v>65</v>
      </c>
      <c r="V111" cm="1">
        <f t="array" aca="1" ref="V111" ca="1">INDIRECT(V73)</f>
        <v>82</v>
      </c>
      <c r="W111" cm="1">
        <f t="array" aca="1" ref="W111" ca="1">INDIRECT(W73)</f>
        <v>19</v>
      </c>
      <c r="AB111" s="20"/>
    </row>
    <row r="112" spans="4:42" x14ac:dyDescent="0.2">
      <c r="D112" cm="1">
        <f t="array" aca="1" ref="D112" ca="1">INDIRECT(D74)</f>
        <v>119</v>
      </c>
      <c r="E112" cm="1">
        <f t="array" aca="1" ref="E112" ca="1">INDIRECT(E74)</f>
        <v>110</v>
      </c>
      <c r="M112" cm="1">
        <f t="array" aca="1" ref="M112" ca="1">INDIRECT(M74)</f>
        <v>37</v>
      </c>
      <c r="N112" cm="1">
        <f t="array" aca="1" ref="N112" ca="1">INDIRECT(N74)</f>
        <v>45</v>
      </c>
      <c r="V112" cm="1">
        <f t="array" aca="1" ref="V112" ca="1">INDIRECT(V74)</f>
        <v>4</v>
      </c>
      <c r="W112" cm="1">
        <f t="array" aca="1" ref="W112" ca="1">INDIRECT(W74)</f>
        <v>26</v>
      </c>
      <c r="AB112" s="20"/>
    </row>
    <row r="113" spans="4:32" x14ac:dyDescent="0.2">
      <c r="D113" cm="1">
        <f t="array" aca="1" ref="D113" ca="1">INDIRECT(D75)</f>
        <v>2</v>
      </c>
      <c r="E113" cm="1">
        <f t="array" aca="1" ref="E113" ca="1">INDIRECT(E75)</f>
        <v>74</v>
      </c>
      <c r="M113" cm="1">
        <f t="array" aca="1" ref="M113" ca="1">INDIRECT(M75)</f>
        <v>76</v>
      </c>
      <c r="N113" cm="1">
        <f t="array" aca="1" ref="N113" ca="1">INDIRECT(N75)</f>
        <v>121</v>
      </c>
      <c r="V113" cm="1">
        <f t="array" aca="1" ref="V113" ca="1">INDIRECT(V75)</f>
        <v>34</v>
      </c>
      <c r="W113" cm="1">
        <f t="array" aca="1" ref="W113" ca="1">INDIRECT(W75)</f>
        <v>128</v>
      </c>
      <c r="AB113" s="20"/>
    </row>
    <row r="118" spans="4:32" x14ac:dyDescent="0.2">
      <c r="D118" cm="1">
        <f t="array" aca="1" ref="D118" ca="1">INDIRECT(D80)</f>
        <v>86</v>
      </c>
      <c r="E118" cm="1">
        <f t="array" aca="1" ref="E118" ca="1">INDIRECT(E80)</f>
        <v>14</v>
      </c>
      <c r="M118" cm="1">
        <f t="array" aca="1" ref="M118" ca="1">INDIRECT(M80)</f>
        <v>95</v>
      </c>
      <c r="N118" cm="1">
        <f t="array" aca="1" ref="N118" ca="1">INDIRECT(N80)</f>
        <v>113</v>
      </c>
      <c r="V118" cm="1">
        <f t="array" aca="1" ref="V118" ca="1">INDIRECT(V80)</f>
        <v>155</v>
      </c>
      <c r="W118" cm="1">
        <f t="array" aca="1" ref="W118" ca="1">INDIRECT(W80)</f>
        <v>81</v>
      </c>
      <c r="AB118" s="20"/>
      <c r="AE118" cm="1">
        <f t="array" aca="1" ref="AE118" ca="1">INDIRECT(AE80)</f>
        <v>158</v>
      </c>
      <c r="AF118" cm="1">
        <f t="array" aca="1" ref="AF118" ca="1">INDIRECT(AF80)</f>
        <v>112</v>
      </c>
    </row>
    <row r="119" spans="4:32" x14ac:dyDescent="0.2">
      <c r="D119" cm="1">
        <f t="array" aca="1" ref="D119" ca="1">INDIRECT(D81)</f>
        <v>117</v>
      </c>
      <c r="E119" cm="1">
        <f t="array" aca="1" ref="E119" ca="1">INDIRECT(E81)</f>
        <v>70</v>
      </c>
      <c r="M119" cm="1">
        <f t="array" aca="1" ref="M119" ca="1">INDIRECT(M81)</f>
        <v>137</v>
      </c>
      <c r="N119" cm="1">
        <f t="array" aca="1" ref="N119" ca="1">INDIRECT(N81)</f>
        <v>130</v>
      </c>
      <c r="V119" cm="1">
        <f t="array" aca="1" ref="V119" ca="1">INDIRECT(V81)</f>
        <v>105</v>
      </c>
      <c r="W119" cm="1">
        <f t="array" aca="1" ref="W119" ca="1">INDIRECT(W81)</f>
        <v>88</v>
      </c>
      <c r="AB119" s="20"/>
      <c r="AE119" cm="1">
        <f t="array" aca="1" ref="AE119" ca="1">INDIRECT(AE81)</f>
        <v>148</v>
      </c>
      <c r="AF119" cm="1">
        <f t="array" aca="1" ref="AF119" ca="1">INDIRECT(AF81)</f>
        <v>153</v>
      </c>
    </row>
    <row r="120" spans="4:32" x14ac:dyDescent="0.2">
      <c r="D120" cm="1">
        <f t="array" aca="1" ref="D120" ca="1">INDIRECT(D82)</f>
        <v>143</v>
      </c>
      <c r="E120" cm="1">
        <f t="array" aca="1" ref="E120" ca="1">INDIRECT(E82)</f>
        <v>29</v>
      </c>
      <c r="M120" cm="1">
        <f t="array" aca="1" ref="M120" ca="1">INDIRECT(M82)</f>
        <v>96</v>
      </c>
      <c r="N120" cm="1">
        <f t="array" aca="1" ref="N120" ca="1">INDIRECT(N82)</f>
        <v>135</v>
      </c>
      <c r="V120" cm="1">
        <f t="array" aca="1" ref="V120" ca="1">INDIRECT(V82)</f>
        <v>125</v>
      </c>
      <c r="W120" cm="1">
        <f t="array" aca="1" ref="W120" ca="1">INDIRECT(W82)</f>
        <v>109</v>
      </c>
      <c r="AB120" s="20"/>
      <c r="AE120" cm="1">
        <f t="array" aca="1" ref="AE120" ca="1">INDIRECT(AE82)</f>
        <v>87</v>
      </c>
      <c r="AF120" cm="1">
        <f t="array" aca="1" ref="AF120" ca="1">INDIRECT(AF82)</f>
        <v>126</v>
      </c>
    </row>
    <row r="121" spans="4:32" x14ac:dyDescent="0.2">
      <c r="D121" cm="1">
        <f t="array" aca="1" ref="D121" ca="1">INDIRECT(D83)</f>
        <v>33</v>
      </c>
      <c r="E121" cm="1">
        <f t="array" aca="1" ref="E121" ca="1">INDIRECT(E83)</f>
        <v>134</v>
      </c>
      <c r="M121" cm="1">
        <f t="array" aca="1" ref="M121" ca="1">INDIRECT(M83)</f>
        <v>150</v>
      </c>
      <c r="N121" cm="1">
        <f t="array" aca="1" ref="N121" ca="1">INDIRECT(N83)</f>
        <v>132</v>
      </c>
      <c r="V121" cm="1">
        <f t="array" aca="1" ref="V121" ca="1">INDIRECT(V83)</f>
        <v>152</v>
      </c>
      <c r="W121" cm="1">
        <f t="array" aca="1" ref="W121" ca="1">INDIRECT(W83)</f>
        <v>111</v>
      </c>
      <c r="AB121" s="20"/>
      <c r="AE121" cm="1">
        <f t="array" aca="1" ref="AE121" ca="1">INDIRECT(AE83)</f>
        <v>89</v>
      </c>
      <c r="AF121" cm="1">
        <f t="array" aca="1" ref="AF121" ca="1">INDIRECT(AF83)</f>
        <v>149</v>
      </c>
    </row>
    <row r="122" spans="4:32" x14ac:dyDescent="0.2">
      <c r="D122" cm="1">
        <f t="array" aca="1" ref="D122" ca="1">INDIRECT(D84)</f>
        <v>93</v>
      </c>
      <c r="E122" cm="1">
        <f t="array" aca="1" ref="E122" ca="1">INDIRECT(E84)</f>
        <v>98</v>
      </c>
      <c r="M122" cm="1">
        <f t="array" aca="1" ref="M122" ca="1">INDIRECT(M84)</f>
        <v>154</v>
      </c>
      <c r="N122" cm="1">
        <f t="array" aca="1" ref="N122" ca="1">INDIRECT(N84)</f>
        <v>60</v>
      </c>
      <c r="V122" cm="1">
        <f t="array" aca="1" ref="V122" ca="1">INDIRECT(V84)</f>
        <v>144</v>
      </c>
      <c r="W122" cm="1">
        <f t="array" aca="1" ref="W122" ca="1">INDIRECT(W84)</f>
        <v>145</v>
      </c>
      <c r="AB122" s="20"/>
      <c r="AE122" cm="1">
        <f t="array" aca="1" ref="AE122" ca="1">INDIRECT(AE84)</f>
        <v>77</v>
      </c>
      <c r="AF122" cm="1">
        <f t="array" aca="1" ref="AF122" ca="1">INDIRECT(AF84)</f>
        <v>147</v>
      </c>
    </row>
    <row r="123" spans="4:32" x14ac:dyDescent="0.2">
      <c r="D123" cm="1">
        <f t="array" aca="1" ref="D123" ca="1">INDIRECT(D85)</f>
        <v>30</v>
      </c>
      <c r="E123" cm="1">
        <f t="array" aca="1" ref="E123" ca="1">INDIRECT(E85)</f>
        <v>59</v>
      </c>
      <c r="M123" cm="1">
        <f t="array" aca="1" ref="M123" ca="1">INDIRECT(M85)</f>
        <v>61</v>
      </c>
      <c r="N123" cm="1">
        <f t="array" aca="1" ref="N123" ca="1">INDIRECT(N85)</f>
        <v>55</v>
      </c>
      <c r="V123" cm="1">
        <f t="array" aca="1" ref="V123" ca="1">INDIRECT(V85)</f>
        <v>99</v>
      </c>
      <c r="W123" cm="1">
        <f t="array" aca="1" ref="W123" ca="1">INDIRECT(W85)</f>
        <v>116</v>
      </c>
      <c r="AB123" s="20"/>
      <c r="AE123" cm="1">
        <f t="array" aca="1" ref="AE123" ca="1">INDIRECT(AE85)</f>
        <v>160</v>
      </c>
      <c r="AF123" cm="1">
        <f t="array" aca="1" ref="AF123" ca="1">INDIRECT(AF85)</f>
        <v>156</v>
      </c>
    </row>
    <row r="124" spans="4:32" x14ac:dyDescent="0.2">
      <c r="D124" cm="1">
        <f t="array" aca="1" ref="D124" ca="1">INDIRECT(D86)</f>
        <v>106</v>
      </c>
      <c r="E124" cm="1">
        <f t="array" aca="1" ref="E124" ca="1">INDIRECT(E86)</f>
        <v>100</v>
      </c>
      <c r="M124" cm="1">
        <f t="array" aca="1" ref="M124" ca="1">INDIRECT(M86)</f>
        <v>48</v>
      </c>
      <c r="N124" cm="1">
        <f t="array" aca="1" ref="N124" ca="1">INDIRECT(N86)</f>
        <v>131</v>
      </c>
      <c r="V124" cm="1">
        <f t="array" aca="1" ref="V124" ca="1">INDIRECT(V86)</f>
        <v>101</v>
      </c>
      <c r="W124" cm="1">
        <f t="array" aca="1" ref="W124" ca="1">INDIRECT(W86)</f>
        <v>140</v>
      </c>
      <c r="AB124" s="20"/>
      <c r="AE124" cm="1">
        <f t="array" aca="1" ref="AE124" ca="1">INDIRECT(AE86)</f>
        <v>78</v>
      </c>
      <c r="AF124" cm="1">
        <f t="array" aca="1" ref="AF124" ca="1">INDIRECT(AF86)</f>
        <v>157</v>
      </c>
    </row>
    <row r="125" spans="4:32" x14ac:dyDescent="0.2">
      <c r="D125" cm="1">
        <f t="array" aca="1" ref="D125" ca="1">INDIRECT(D87)</f>
        <v>71</v>
      </c>
      <c r="E125" cm="1">
        <f t="array" aca="1" ref="E125" ca="1">INDIRECT(E87)</f>
        <v>139</v>
      </c>
      <c r="M125" cm="1">
        <f t="array" aca="1" ref="M125" ca="1">INDIRECT(M87)</f>
        <v>136</v>
      </c>
      <c r="N125" cm="1">
        <f t="array" aca="1" ref="N125" ca="1">INDIRECT(N87)</f>
        <v>118</v>
      </c>
      <c r="V125" cm="1">
        <f t="array" aca="1" ref="V125" ca="1">INDIRECT(V87)</f>
        <v>141</v>
      </c>
      <c r="W125" cm="1">
        <f t="array" aca="1" ref="W125" ca="1">INDIRECT(W87)</f>
        <v>92</v>
      </c>
      <c r="AB125" s="20"/>
      <c r="AE125" cm="1">
        <f t="array" aca="1" ref="AE125" ca="1">INDIRECT(AE87)</f>
        <v>129</v>
      </c>
      <c r="AF125" cm="1">
        <f t="array" aca="1" ref="AF125" ca="1">INDIRECT(AF87)</f>
        <v>122</v>
      </c>
    </row>
    <row r="127" spans="4:32" ht="15.75" thickBot="1" x14ac:dyDescent="0.25"/>
    <row r="128" spans="4:32" ht="15.75" thickBot="1" x14ac:dyDescent="0.25">
      <c r="Q128" cm="1">
        <f t="array" aca="1" ref="Q128:R135" ca="1">D94:E101</f>
        <v>1</v>
      </c>
      <c r="R128">
        <f ca="1"/>
        <v>51</v>
      </c>
      <c r="S128" s="20">
        <f ca="1">MAX(Q128:R128)</f>
        <v>51</v>
      </c>
      <c r="V128" s="148">
        <v>0</v>
      </c>
      <c r="Z128" t="str" cm="1">
        <f t="array" ref="Z128">IF(V128=1, _xlfn._xlws.SORT(Q128:S207, 3, -1), "")</f>
        <v/>
      </c>
    </row>
    <row r="129" spans="17:19" x14ac:dyDescent="0.2">
      <c r="Q129">
        <f ca="1"/>
        <v>12</v>
      </c>
      <c r="R129">
        <f ca="1"/>
        <v>108</v>
      </c>
      <c r="S129" s="20">
        <f t="shared" ref="S129:S192" ca="1" si="1">MAX(Q129:R129)</f>
        <v>108</v>
      </c>
    </row>
    <row r="130" spans="17:19" x14ac:dyDescent="0.2">
      <c r="Q130">
        <f ca="1"/>
        <v>25</v>
      </c>
      <c r="R130">
        <f ca="1"/>
        <v>36</v>
      </c>
      <c r="S130" s="20">
        <f t="shared" ca="1" si="1"/>
        <v>36</v>
      </c>
    </row>
    <row r="131" spans="17:19" x14ac:dyDescent="0.2">
      <c r="Q131">
        <f ca="1"/>
        <v>6</v>
      </c>
      <c r="R131">
        <f ca="1"/>
        <v>32</v>
      </c>
      <c r="S131" s="20">
        <f t="shared" ca="1" si="1"/>
        <v>32</v>
      </c>
    </row>
    <row r="132" spans="17:19" x14ac:dyDescent="0.2">
      <c r="Q132">
        <f ca="1"/>
        <v>75</v>
      </c>
      <c r="R132">
        <f ca="1"/>
        <v>44</v>
      </c>
      <c r="S132" s="20">
        <f t="shared" ca="1" si="1"/>
        <v>75</v>
      </c>
    </row>
    <row r="133" spans="17:19" x14ac:dyDescent="0.2">
      <c r="Q133">
        <f ca="1"/>
        <v>15</v>
      </c>
      <c r="R133">
        <f ca="1"/>
        <v>3</v>
      </c>
      <c r="S133" s="20">
        <f t="shared" ca="1" si="1"/>
        <v>15</v>
      </c>
    </row>
    <row r="134" spans="17:19" x14ac:dyDescent="0.2">
      <c r="Q134">
        <f ca="1"/>
        <v>11</v>
      </c>
      <c r="R134">
        <f ca="1"/>
        <v>13</v>
      </c>
      <c r="S134" s="20">
        <f t="shared" ca="1" si="1"/>
        <v>13</v>
      </c>
    </row>
    <row r="135" spans="17:19" x14ac:dyDescent="0.2">
      <c r="Q135">
        <f ca="1"/>
        <v>8</v>
      </c>
      <c r="R135">
        <f ca="1"/>
        <v>23</v>
      </c>
      <c r="S135" s="20">
        <f t="shared" ca="1" si="1"/>
        <v>23</v>
      </c>
    </row>
    <row r="136" spans="17:19" x14ac:dyDescent="0.2">
      <c r="Q136" cm="1">
        <f t="array" aca="1" ref="Q136:R143" ca="1">M94:N101</f>
        <v>64</v>
      </c>
      <c r="R136">
        <f ca="1"/>
        <v>35</v>
      </c>
      <c r="S136" s="20">
        <f t="shared" ca="1" si="1"/>
        <v>64</v>
      </c>
    </row>
    <row r="137" spans="17:19" x14ac:dyDescent="0.2">
      <c r="Q137">
        <f ca="1"/>
        <v>73</v>
      </c>
      <c r="R137">
        <f ca="1"/>
        <v>52</v>
      </c>
      <c r="S137" s="20">
        <f t="shared" ca="1" si="1"/>
        <v>73</v>
      </c>
    </row>
    <row r="138" spans="17:19" x14ac:dyDescent="0.2">
      <c r="Q138">
        <f ca="1"/>
        <v>69</v>
      </c>
      <c r="R138">
        <f ca="1"/>
        <v>54</v>
      </c>
      <c r="S138" s="20">
        <f t="shared" ca="1" si="1"/>
        <v>69</v>
      </c>
    </row>
    <row r="139" spans="17:19" x14ac:dyDescent="0.2">
      <c r="Q139">
        <f ca="1"/>
        <v>39</v>
      </c>
      <c r="R139">
        <f ca="1"/>
        <v>21</v>
      </c>
      <c r="S139" s="20">
        <f t="shared" ca="1" si="1"/>
        <v>39</v>
      </c>
    </row>
    <row r="140" spans="17:19" x14ac:dyDescent="0.2">
      <c r="Q140">
        <f ca="1"/>
        <v>91</v>
      </c>
      <c r="R140">
        <f ca="1"/>
        <v>124</v>
      </c>
      <c r="S140" s="20">
        <f t="shared" ca="1" si="1"/>
        <v>124</v>
      </c>
    </row>
    <row r="141" spans="17:19" x14ac:dyDescent="0.2">
      <c r="Q141">
        <f ca="1"/>
        <v>85</v>
      </c>
      <c r="R141">
        <f ca="1"/>
        <v>38</v>
      </c>
      <c r="S141" s="20">
        <f t="shared" ca="1" si="1"/>
        <v>85</v>
      </c>
    </row>
    <row r="142" spans="17:19" x14ac:dyDescent="0.2">
      <c r="Q142">
        <f ca="1"/>
        <v>5</v>
      </c>
      <c r="R142">
        <f ca="1"/>
        <v>24</v>
      </c>
      <c r="S142" s="20">
        <f t="shared" ca="1" si="1"/>
        <v>24</v>
      </c>
    </row>
    <row r="143" spans="17:19" x14ac:dyDescent="0.2">
      <c r="Q143">
        <f ca="1"/>
        <v>58</v>
      </c>
      <c r="R143">
        <f ca="1"/>
        <v>104</v>
      </c>
      <c r="S143" s="20">
        <f t="shared" ca="1" si="1"/>
        <v>104</v>
      </c>
    </row>
    <row r="144" spans="17:19" x14ac:dyDescent="0.2">
      <c r="Q144" cm="1">
        <f t="array" aca="1" ref="Q144:R151" ca="1">V94:W101</f>
        <v>115</v>
      </c>
      <c r="R144">
        <f ca="1"/>
        <v>42</v>
      </c>
      <c r="S144" s="20">
        <f t="shared" ca="1" si="1"/>
        <v>115</v>
      </c>
    </row>
    <row r="145" spans="17:19" x14ac:dyDescent="0.2">
      <c r="Q145">
        <f ca="1"/>
        <v>41</v>
      </c>
      <c r="R145">
        <f ca="1"/>
        <v>16</v>
      </c>
      <c r="S145" s="20">
        <f t="shared" ca="1" si="1"/>
        <v>41</v>
      </c>
    </row>
    <row r="146" spans="17:19" x14ac:dyDescent="0.2">
      <c r="Q146">
        <f ca="1"/>
        <v>151</v>
      </c>
      <c r="R146">
        <f ca="1"/>
        <v>31</v>
      </c>
      <c r="S146" s="20">
        <f t="shared" ca="1" si="1"/>
        <v>151</v>
      </c>
    </row>
    <row r="147" spans="17:19" x14ac:dyDescent="0.2">
      <c r="Q147">
        <f ca="1"/>
        <v>43</v>
      </c>
      <c r="R147">
        <f ca="1"/>
        <v>90</v>
      </c>
      <c r="S147" s="20">
        <f t="shared" ca="1" si="1"/>
        <v>90</v>
      </c>
    </row>
    <row r="148" spans="17:19" x14ac:dyDescent="0.2">
      <c r="Q148">
        <f ca="1"/>
        <v>114</v>
      </c>
      <c r="R148">
        <f ca="1"/>
        <v>46</v>
      </c>
      <c r="S148" s="20">
        <f t="shared" ca="1" si="1"/>
        <v>114</v>
      </c>
    </row>
    <row r="149" spans="17:19" x14ac:dyDescent="0.2">
      <c r="Q149">
        <f ca="1"/>
        <v>28</v>
      </c>
      <c r="R149">
        <f ca="1"/>
        <v>83</v>
      </c>
      <c r="S149" s="20">
        <f t="shared" ca="1" si="1"/>
        <v>83</v>
      </c>
    </row>
    <row r="150" spans="17:19" x14ac:dyDescent="0.2">
      <c r="Q150">
        <f ca="1"/>
        <v>50</v>
      </c>
      <c r="R150">
        <f ca="1"/>
        <v>142</v>
      </c>
      <c r="S150" s="20">
        <f t="shared" ca="1" si="1"/>
        <v>142</v>
      </c>
    </row>
    <row r="151" spans="17:19" x14ac:dyDescent="0.2">
      <c r="Q151">
        <f ca="1"/>
        <v>79</v>
      </c>
      <c r="R151">
        <f ca="1"/>
        <v>56</v>
      </c>
      <c r="S151" s="20">
        <f t="shared" ca="1" si="1"/>
        <v>79</v>
      </c>
    </row>
    <row r="152" spans="17:19" x14ac:dyDescent="0.2">
      <c r="Q152" cm="1">
        <f t="array" aca="1" ref="Q152:R159" ca="1">V118:W125</f>
        <v>155</v>
      </c>
      <c r="R152">
        <f ca="1"/>
        <v>81</v>
      </c>
      <c r="S152" s="20">
        <f t="shared" ca="1" si="1"/>
        <v>155</v>
      </c>
    </row>
    <row r="153" spans="17:19" x14ac:dyDescent="0.2">
      <c r="Q153">
        <f ca="1"/>
        <v>105</v>
      </c>
      <c r="R153">
        <f ca="1"/>
        <v>88</v>
      </c>
      <c r="S153" s="20">
        <f t="shared" ca="1" si="1"/>
        <v>105</v>
      </c>
    </row>
    <row r="154" spans="17:19" x14ac:dyDescent="0.2">
      <c r="Q154">
        <f ca="1"/>
        <v>125</v>
      </c>
      <c r="R154">
        <f ca="1"/>
        <v>109</v>
      </c>
      <c r="S154" s="20">
        <f t="shared" ca="1" si="1"/>
        <v>125</v>
      </c>
    </row>
    <row r="155" spans="17:19" x14ac:dyDescent="0.2">
      <c r="Q155">
        <f ca="1"/>
        <v>152</v>
      </c>
      <c r="R155">
        <f ca="1"/>
        <v>111</v>
      </c>
      <c r="S155" s="20">
        <f t="shared" ca="1" si="1"/>
        <v>152</v>
      </c>
    </row>
    <row r="156" spans="17:19" x14ac:dyDescent="0.2">
      <c r="Q156">
        <f ca="1"/>
        <v>144</v>
      </c>
      <c r="R156">
        <f ca="1"/>
        <v>145</v>
      </c>
      <c r="S156" s="20">
        <f t="shared" ca="1" si="1"/>
        <v>145</v>
      </c>
    </row>
    <row r="157" spans="17:19" x14ac:dyDescent="0.2">
      <c r="Q157">
        <f ca="1"/>
        <v>99</v>
      </c>
      <c r="R157">
        <f ca="1"/>
        <v>116</v>
      </c>
      <c r="S157" s="20">
        <f t="shared" ca="1" si="1"/>
        <v>116</v>
      </c>
    </row>
    <row r="158" spans="17:19" x14ac:dyDescent="0.2">
      <c r="Q158">
        <f ca="1"/>
        <v>101</v>
      </c>
      <c r="R158">
        <f ca="1"/>
        <v>140</v>
      </c>
      <c r="S158" s="20">
        <f t="shared" ca="1" si="1"/>
        <v>140</v>
      </c>
    </row>
    <row r="159" spans="17:19" x14ac:dyDescent="0.2">
      <c r="Q159">
        <f ca="1"/>
        <v>141</v>
      </c>
      <c r="R159">
        <f ca="1"/>
        <v>92</v>
      </c>
      <c r="S159" s="20">
        <f t="shared" ca="1" si="1"/>
        <v>141</v>
      </c>
    </row>
    <row r="160" spans="17:19" x14ac:dyDescent="0.2">
      <c r="Q160" cm="1">
        <f t="array" aca="1" ref="Q160:R167" ca="1">D106:E113</f>
        <v>133</v>
      </c>
      <c r="R160">
        <f ca="1"/>
        <v>57</v>
      </c>
      <c r="S160" s="20">
        <f t="shared" ca="1" si="1"/>
        <v>133</v>
      </c>
    </row>
    <row r="161" spans="17:19" x14ac:dyDescent="0.2">
      <c r="Q161">
        <f ca="1"/>
        <v>97</v>
      </c>
      <c r="R161">
        <f ca="1"/>
        <v>22</v>
      </c>
      <c r="S161" s="20">
        <f t="shared" ca="1" si="1"/>
        <v>97</v>
      </c>
    </row>
    <row r="162" spans="17:19" x14ac:dyDescent="0.2">
      <c r="Q162">
        <f ca="1"/>
        <v>103</v>
      </c>
      <c r="R162">
        <f ca="1"/>
        <v>62</v>
      </c>
      <c r="S162" s="20">
        <f t="shared" ca="1" si="1"/>
        <v>103</v>
      </c>
    </row>
    <row r="163" spans="17:19" x14ac:dyDescent="0.2">
      <c r="Q163">
        <f ca="1"/>
        <v>10</v>
      </c>
      <c r="R163">
        <f ca="1"/>
        <v>107</v>
      </c>
      <c r="S163" s="20">
        <f t="shared" ca="1" si="1"/>
        <v>107</v>
      </c>
    </row>
    <row r="164" spans="17:19" x14ac:dyDescent="0.2">
      <c r="Q164">
        <f ca="1"/>
        <v>67</v>
      </c>
      <c r="R164">
        <f ca="1"/>
        <v>9</v>
      </c>
      <c r="S164" s="20">
        <f t="shared" ca="1" si="1"/>
        <v>67</v>
      </c>
    </row>
    <row r="165" spans="17:19" x14ac:dyDescent="0.2">
      <c r="Q165">
        <f ca="1"/>
        <v>84</v>
      </c>
      <c r="R165">
        <f ca="1"/>
        <v>68</v>
      </c>
      <c r="S165" s="20">
        <f t="shared" ca="1" si="1"/>
        <v>84</v>
      </c>
    </row>
    <row r="166" spans="17:19" x14ac:dyDescent="0.2">
      <c r="Q166">
        <f ca="1"/>
        <v>119</v>
      </c>
      <c r="R166">
        <f ca="1"/>
        <v>110</v>
      </c>
      <c r="S166" s="20">
        <f t="shared" ca="1" si="1"/>
        <v>119</v>
      </c>
    </row>
    <row r="167" spans="17:19" x14ac:dyDescent="0.2">
      <c r="Q167">
        <f ca="1"/>
        <v>2</v>
      </c>
      <c r="R167">
        <f ca="1"/>
        <v>74</v>
      </c>
      <c r="S167" s="20">
        <f t="shared" ca="1" si="1"/>
        <v>74</v>
      </c>
    </row>
    <row r="168" spans="17:19" x14ac:dyDescent="0.2">
      <c r="Q168" cm="1">
        <f t="array" aca="1" ref="Q168:R175" ca="1">M106:N113</f>
        <v>159</v>
      </c>
      <c r="R168">
        <f ca="1"/>
        <v>53</v>
      </c>
      <c r="S168" s="20">
        <f t="shared" ca="1" si="1"/>
        <v>159</v>
      </c>
    </row>
    <row r="169" spans="17:19" x14ac:dyDescent="0.2">
      <c r="Q169">
        <f ca="1"/>
        <v>120</v>
      </c>
      <c r="R169">
        <f ca="1"/>
        <v>27</v>
      </c>
      <c r="S169" s="20">
        <f t="shared" ca="1" si="1"/>
        <v>120</v>
      </c>
    </row>
    <row r="170" spans="17:19" x14ac:dyDescent="0.2">
      <c r="Q170">
        <f ca="1"/>
        <v>49</v>
      </c>
      <c r="R170">
        <f ca="1"/>
        <v>80</v>
      </c>
      <c r="S170" s="20">
        <f t="shared" ca="1" si="1"/>
        <v>80</v>
      </c>
    </row>
    <row r="171" spans="17:19" x14ac:dyDescent="0.2">
      <c r="Q171">
        <f ca="1"/>
        <v>63</v>
      </c>
      <c r="R171">
        <f ca="1"/>
        <v>138</v>
      </c>
      <c r="S171" s="20">
        <f t="shared" ca="1" si="1"/>
        <v>138</v>
      </c>
    </row>
    <row r="172" spans="17:19" x14ac:dyDescent="0.2">
      <c r="Q172">
        <f ca="1"/>
        <v>66</v>
      </c>
      <c r="R172">
        <f ca="1"/>
        <v>17</v>
      </c>
      <c r="S172" s="20">
        <f t="shared" ca="1" si="1"/>
        <v>66</v>
      </c>
    </row>
    <row r="173" spans="17:19" x14ac:dyDescent="0.2">
      <c r="Q173">
        <f ca="1"/>
        <v>94</v>
      </c>
      <c r="R173">
        <f ca="1"/>
        <v>65</v>
      </c>
      <c r="S173" s="20">
        <f t="shared" ca="1" si="1"/>
        <v>94</v>
      </c>
    </row>
    <row r="174" spans="17:19" x14ac:dyDescent="0.2">
      <c r="Q174">
        <f ca="1"/>
        <v>37</v>
      </c>
      <c r="R174">
        <f ca="1"/>
        <v>45</v>
      </c>
      <c r="S174" s="20">
        <f t="shared" ca="1" si="1"/>
        <v>45</v>
      </c>
    </row>
    <row r="175" spans="17:19" x14ac:dyDescent="0.2">
      <c r="Q175">
        <f ca="1"/>
        <v>76</v>
      </c>
      <c r="R175">
        <f ca="1"/>
        <v>121</v>
      </c>
      <c r="S175" s="20">
        <f t="shared" ca="1" si="1"/>
        <v>121</v>
      </c>
    </row>
    <row r="176" spans="17:19" x14ac:dyDescent="0.2">
      <c r="Q176" cm="1">
        <f t="array" aca="1" ref="Q176:R183" ca="1">V106:W113</f>
        <v>102</v>
      </c>
      <c r="R176">
        <f ca="1"/>
        <v>7</v>
      </c>
      <c r="S176" s="20">
        <f t="shared" ca="1" si="1"/>
        <v>102</v>
      </c>
    </row>
    <row r="177" spans="17:19" x14ac:dyDescent="0.2">
      <c r="Q177">
        <f ca="1"/>
        <v>47</v>
      </c>
      <c r="R177">
        <f ca="1"/>
        <v>20</v>
      </c>
      <c r="S177" s="20">
        <f t="shared" ca="1" si="1"/>
        <v>47</v>
      </c>
    </row>
    <row r="178" spans="17:19" x14ac:dyDescent="0.2">
      <c r="Q178">
        <f ca="1"/>
        <v>127</v>
      </c>
      <c r="R178">
        <f ca="1"/>
        <v>72</v>
      </c>
      <c r="S178" s="20">
        <f t="shared" ca="1" si="1"/>
        <v>127</v>
      </c>
    </row>
    <row r="179" spans="17:19" x14ac:dyDescent="0.2">
      <c r="Q179">
        <f ca="1"/>
        <v>40</v>
      </c>
      <c r="R179">
        <f ca="1"/>
        <v>123</v>
      </c>
      <c r="S179" s="20">
        <f t="shared" ca="1" si="1"/>
        <v>123</v>
      </c>
    </row>
    <row r="180" spans="17:19" x14ac:dyDescent="0.2">
      <c r="Q180">
        <f ca="1"/>
        <v>146</v>
      </c>
      <c r="R180">
        <f ca="1"/>
        <v>18</v>
      </c>
      <c r="S180" s="20">
        <f t="shared" ca="1" si="1"/>
        <v>146</v>
      </c>
    </row>
    <row r="181" spans="17:19" x14ac:dyDescent="0.2">
      <c r="Q181">
        <f ca="1"/>
        <v>82</v>
      </c>
      <c r="R181">
        <f ca="1"/>
        <v>19</v>
      </c>
      <c r="S181" s="20">
        <f t="shared" ca="1" si="1"/>
        <v>82</v>
      </c>
    </row>
    <row r="182" spans="17:19" x14ac:dyDescent="0.2">
      <c r="Q182">
        <f ca="1"/>
        <v>4</v>
      </c>
      <c r="R182">
        <f ca="1"/>
        <v>26</v>
      </c>
      <c r="S182" s="20">
        <f t="shared" ca="1" si="1"/>
        <v>26</v>
      </c>
    </row>
    <row r="183" spans="17:19" x14ac:dyDescent="0.2">
      <c r="Q183">
        <f ca="1"/>
        <v>34</v>
      </c>
      <c r="R183">
        <f ca="1"/>
        <v>128</v>
      </c>
      <c r="S183" s="20">
        <f t="shared" ca="1" si="1"/>
        <v>128</v>
      </c>
    </row>
    <row r="184" spans="17:19" x14ac:dyDescent="0.2">
      <c r="Q184" cm="1">
        <f t="array" aca="1" ref="Q184:R191" ca="1">AE118:AF125</f>
        <v>158</v>
      </c>
      <c r="R184">
        <f ca="1"/>
        <v>112</v>
      </c>
      <c r="S184" s="20">
        <f t="shared" ca="1" si="1"/>
        <v>158</v>
      </c>
    </row>
    <row r="185" spans="17:19" x14ac:dyDescent="0.2">
      <c r="Q185">
        <f ca="1"/>
        <v>148</v>
      </c>
      <c r="R185">
        <f ca="1"/>
        <v>153</v>
      </c>
      <c r="S185" s="20">
        <f t="shared" ca="1" si="1"/>
        <v>153</v>
      </c>
    </row>
    <row r="186" spans="17:19" x14ac:dyDescent="0.2">
      <c r="Q186">
        <f ca="1"/>
        <v>87</v>
      </c>
      <c r="R186">
        <f ca="1"/>
        <v>126</v>
      </c>
      <c r="S186" s="20">
        <f t="shared" ca="1" si="1"/>
        <v>126</v>
      </c>
    </row>
    <row r="187" spans="17:19" x14ac:dyDescent="0.2">
      <c r="Q187">
        <f ca="1"/>
        <v>89</v>
      </c>
      <c r="R187">
        <f ca="1"/>
        <v>149</v>
      </c>
      <c r="S187" s="20">
        <f t="shared" ca="1" si="1"/>
        <v>149</v>
      </c>
    </row>
    <row r="188" spans="17:19" x14ac:dyDescent="0.2">
      <c r="Q188">
        <f ca="1"/>
        <v>77</v>
      </c>
      <c r="R188">
        <f ca="1"/>
        <v>147</v>
      </c>
      <c r="S188" s="20">
        <f t="shared" ca="1" si="1"/>
        <v>147</v>
      </c>
    </row>
    <row r="189" spans="17:19" x14ac:dyDescent="0.2">
      <c r="Q189">
        <f ca="1"/>
        <v>160</v>
      </c>
      <c r="R189">
        <f ca="1"/>
        <v>156</v>
      </c>
      <c r="S189" s="20">
        <f t="shared" ca="1" si="1"/>
        <v>160</v>
      </c>
    </row>
    <row r="190" spans="17:19" x14ac:dyDescent="0.2">
      <c r="Q190">
        <f ca="1"/>
        <v>78</v>
      </c>
      <c r="R190">
        <f ca="1"/>
        <v>157</v>
      </c>
      <c r="S190" s="20">
        <f t="shared" ca="1" si="1"/>
        <v>157</v>
      </c>
    </row>
    <row r="191" spans="17:19" x14ac:dyDescent="0.2">
      <c r="Q191">
        <f ca="1"/>
        <v>129</v>
      </c>
      <c r="R191">
        <f ca="1"/>
        <v>122</v>
      </c>
      <c r="S191" s="20">
        <f t="shared" ca="1" si="1"/>
        <v>129</v>
      </c>
    </row>
    <row r="192" spans="17:19" x14ac:dyDescent="0.2">
      <c r="Q192" cm="1">
        <f t="array" aca="1" ref="Q192:R199" ca="1">D118:E125</f>
        <v>86</v>
      </c>
      <c r="R192">
        <f ca="1"/>
        <v>14</v>
      </c>
      <c r="S192" s="20">
        <f t="shared" ca="1" si="1"/>
        <v>86</v>
      </c>
    </row>
    <row r="193" spans="17:19" x14ac:dyDescent="0.2">
      <c r="Q193">
        <f ca="1"/>
        <v>117</v>
      </c>
      <c r="R193">
        <f ca="1"/>
        <v>70</v>
      </c>
      <c r="S193" s="20">
        <f t="shared" ref="S193:S207" ca="1" si="2">MAX(Q193:R193)</f>
        <v>117</v>
      </c>
    </row>
    <row r="194" spans="17:19" x14ac:dyDescent="0.2">
      <c r="Q194">
        <f ca="1"/>
        <v>143</v>
      </c>
      <c r="R194">
        <f ca="1"/>
        <v>29</v>
      </c>
      <c r="S194" s="20">
        <f t="shared" ca="1" si="2"/>
        <v>143</v>
      </c>
    </row>
    <row r="195" spans="17:19" x14ac:dyDescent="0.2">
      <c r="Q195">
        <f ca="1"/>
        <v>33</v>
      </c>
      <c r="R195">
        <f ca="1"/>
        <v>134</v>
      </c>
      <c r="S195" s="20">
        <f t="shared" ca="1" si="2"/>
        <v>134</v>
      </c>
    </row>
    <row r="196" spans="17:19" x14ac:dyDescent="0.2">
      <c r="Q196">
        <f ca="1"/>
        <v>93</v>
      </c>
      <c r="R196">
        <f ca="1"/>
        <v>98</v>
      </c>
      <c r="S196" s="20">
        <f t="shared" ca="1" si="2"/>
        <v>98</v>
      </c>
    </row>
    <row r="197" spans="17:19" x14ac:dyDescent="0.2">
      <c r="Q197">
        <f ca="1"/>
        <v>30</v>
      </c>
      <c r="R197">
        <f ca="1"/>
        <v>59</v>
      </c>
      <c r="S197" s="20">
        <f t="shared" ca="1" si="2"/>
        <v>59</v>
      </c>
    </row>
    <row r="198" spans="17:19" x14ac:dyDescent="0.2">
      <c r="Q198">
        <f ca="1"/>
        <v>106</v>
      </c>
      <c r="R198">
        <f ca="1"/>
        <v>100</v>
      </c>
      <c r="S198" s="20">
        <f t="shared" ca="1" si="2"/>
        <v>106</v>
      </c>
    </row>
    <row r="199" spans="17:19" x14ac:dyDescent="0.2">
      <c r="Q199">
        <f ca="1"/>
        <v>71</v>
      </c>
      <c r="R199">
        <f ca="1"/>
        <v>139</v>
      </c>
      <c r="S199" s="20">
        <f t="shared" ca="1" si="2"/>
        <v>139</v>
      </c>
    </row>
    <row r="200" spans="17:19" x14ac:dyDescent="0.2">
      <c r="Q200" cm="1">
        <f t="array" aca="1" ref="Q200:R207" ca="1">M118:N125</f>
        <v>95</v>
      </c>
      <c r="R200">
        <f ca="1"/>
        <v>113</v>
      </c>
      <c r="S200" s="20">
        <f t="shared" ca="1" si="2"/>
        <v>113</v>
      </c>
    </row>
    <row r="201" spans="17:19" x14ac:dyDescent="0.2">
      <c r="Q201">
        <f ca="1"/>
        <v>137</v>
      </c>
      <c r="R201">
        <f ca="1"/>
        <v>130</v>
      </c>
      <c r="S201" s="20">
        <f t="shared" ca="1" si="2"/>
        <v>137</v>
      </c>
    </row>
    <row r="202" spans="17:19" x14ac:dyDescent="0.2">
      <c r="Q202">
        <f ca="1"/>
        <v>96</v>
      </c>
      <c r="R202">
        <f ca="1"/>
        <v>135</v>
      </c>
      <c r="S202" s="20">
        <f t="shared" ca="1" si="2"/>
        <v>135</v>
      </c>
    </row>
    <row r="203" spans="17:19" x14ac:dyDescent="0.2">
      <c r="Q203">
        <f ca="1"/>
        <v>150</v>
      </c>
      <c r="R203">
        <f ca="1"/>
        <v>132</v>
      </c>
      <c r="S203" s="20">
        <f t="shared" ca="1" si="2"/>
        <v>150</v>
      </c>
    </row>
    <row r="204" spans="17:19" x14ac:dyDescent="0.2">
      <c r="Q204">
        <f ca="1"/>
        <v>154</v>
      </c>
      <c r="R204">
        <f ca="1"/>
        <v>60</v>
      </c>
      <c r="S204" s="20">
        <f t="shared" ca="1" si="2"/>
        <v>154</v>
      </c>
    </row>
    <row r="205" spans="17:19" x14ac:dyDescent="0.2">
      <c r="Q205">
        <f ca="1"/>
        <v>61</v>
      </c>
      <c r="R205">
        <f ca="1"/>
        <v>55</v>
      </c>
      <c r="S205" s="20">
        <f t="shared" ca="1" si="2"/>
        <v>61</v>
      </c>
    </row>
    <row r="206" spans="17:19" x14ac:dyDescent="0.2">
      <c r="Q206">
        <f ca="1"/>
        <v>48</v>
      </c>
      <c r="R206">
        <f ca="1"/>
        <v>131</v>
      </c>
      <c r="S206" s="20">
        <f t="shared" ca="1" si="2"/>
        <v>131</v>
      </c>
    </row>
    <row r="207" spans="17:19" x14ac:dyDescent="0.2">
      <c r="Q207">
        <f ca="1"/>
        <v>136</v>
      </c>
      <c r="R207">
        <f ca="1"/>
        <v>118</v>
      </c>
      <c r="S207" s="20">
        <f t="shared" ca="1" si="2"/>
        <v>136</v>
      </c>
    </row>
    <row r="211" spans="19:19" x14ac:dyDescent="0.2">
      <c r="S211"/>
    </row>
  </sheetData>
  <sortState xmlns:xlrd2="http://schemas.microsoft.com/office/spreadsheetml/2017/richdata2" ref="CB2:CC33">
    <sortCondition ref="CC2:CC33"/>
  </sortState>
  <mergeCells count="10">
    <mergeCell ref="AI25:AJ25"/>
    <mergeCell ref="H13:I13"/>
    <mergeCell ref="Q13:R13"/>
    <mergeCell ref="H1:I1"/>
    <mergeCell ref="Z13:AA13"/>
    <mergeCell ref="H25:I25"/>
    <mergeCell ref="Q25:R25"/>
    <mergeCell ref="Z1:AA1"/>
    <mergeCell ref="Q1:R1"/>
    <mergeCell ref="Z25:AA25"/>
  </mergeCells>
  <conditionalFormatting sqref="D1:D7 M1:M7 V1:V7 H2:H7 Q2:Q7 Z2:Z7 D9:D12 H9:H12 M9:M12 Q9:Q12 V9:V12 Z9:Z12 AR12:AR15 D14:D19 H14:H19 M14:M19 Q14:Q19 V14:V19 Z14:Z19 AN15 D21:D24 H21:H24 M21:M24 Q21:Q24 V21:V24 Z21:Z24 D26:D31 H26:H31 M26:M31 Q26:Q31 V26:V31 Z26:Z31 AE26:AE31 AI26:AI31 D33:D36 H33:H36 M33:M36 Q33:Q36 V33:V36 Z33:Z36 AE33:AE36 AI33:AI36 D211:D1048576 H211:H1048576 M211:M1048576 Q212:Q1048576 V212:V1048576 Z211:Z1048576 AE211:AE1048576 AI211:AI1048576">
    <cfRule type="cellIs" dxfId="17" priority="82" operator="between">
      <formula>49</formula>
      <formula>160</formula>
    </cfRule>
    <cfRule type="cellIs" dxfId="16" priority="83" operator="between">
      <formula>1</formula>
      <formula>48</formula>
    </cfRule>
  </conditionalFormatting>
  <conditionalFormatting sqref="D4:D7 H4:H7 M4:M7 Q4:Q7 V4:V7 Z4:Z7 D9:D12 H9:H12 M9:M12 Q9:Q12 V9:V12 Z9:Z12 D16:D19 H16:H19 M16:M19 Q16:Q19 V16:V19 Z16:Z19 D21:D24 H21:H24 M21:M24 Q21:Q24 V21:V24 Z21:Z24 D28:D31 H28:H31 M28:M31 Q28:Q31 V28:V31 Z28:Z31 AE28:AE31 AI28:AI31 D33:D36 H33:H36 M33:M36 Q33:Q36 V33:V36 Z33:Z36 AE33:AE36 AI33:AI36">
    <cfRule type="cellIs" dxfId="15" priority="81" operator="lessThan">
      <formula>25</formula>
    </cfRule>
  </conditionalFormatting>
  <conditionalFormatting sqref="AO65:AO68 AP66:AP68 M55:N56 D54:D60">
    <cfRule type="cellIs" dxfId="14" priority="4" operator="between">
      <formula>1</formula>
      <formula>48</formula>
    </cfRule>
  </conditionalFormatting>
  <conditionalFormatting sqref="AO65:AO68 AP66:AP68 D54:D60 M55:N56">
    <cfRule type="cellIs" dxfId="13" priority="1" operator="between">
      <formula>49</formula>
      <formula>160</formula>
    </cfRule>
  </conditionalFormatting>
  <conditionalFormatting sqref="AI65:AJ71 I55:I60 R55:R60 W55:W60 Z55:AA56">
    <cfRule type="cellIs" dxfId="12" priority="2" operator="between">
      <formula>49</formula>
      <formula>160</formula>
    </cfRule>
    <cfRule type="cellIs" dxfId="11" priority="3" operator="between">
      <formula>1</formula>
      <formula>48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8D558-7980-46AF-8585-3C2618D603EA}">
  <sheetPr codeName="Sheet8">
    <tabColor theme="5" tint="0.59999389629810485"/>
  </sheetPr>
  <dimension ref="B1:CK161"/>
  <sheetViews>
    <sheetView zoomScale="84" zoomScaleNormal="84" workbookViewId="0">
      <selection activeCell="C16" sqref="C16"/>
    </sheetView>
  </sheetViews>
  <sheetFormatPr defaultColWidth="8.875" defaultRowHeight="15" x14ac:dyDescent="0.2"/>
  <cols>
    <col min="1" max="1" width="1.8828125" style="3" customWidth="1"/>
    <col min="2" max="2" width="3.765625" style="6" customWidth="1"/>
    <col min="3" max="3" width="27.84375" style="3" customWidth="1"/>
    <col min="4" max="4" width="4.03515625" style="6" customWidth="1"/>
    <col min="5" max="5" width="4.3046875" style="3" customWidth="1"/>
    <col min="6" max="7" width="4.3046875" style="6" customWidth="1"/>
    <col min="8" max="8" width="4.5703125" style="6" customWidth="1"/>
    <col min="9" max="9" width="3.765625" style="3" customWidth="1"/>
    <col min="10" max="10" width="27.84375" style="3" customWidth="1"/>
    <col min="11" max="11" width="4.03515625" style="6" customWidth="1"/>
    <col min="12" max="14" width="4.16796875" style="6" customWidth="1"/>
    <col min="15" max="15" width="4.5703125" style="6" customWidth="1"/>
    <col min="16" max="16" width="3.765625" style="3" customWidth="1"/>
    <col min="17" max="17" width="27.84375" style="3" customWidth="1"/>
    <col min="18" max="18" width="4.03515625" style="6" customWidth="1"/>
    <col min="19" max="19" width="4.4375" style="3" customWidth="1"/>
    <col min="20" max="22" width="4.16796875" style="6" customWidth="1"/>
    <col min="23" max="23" width="3.765625" style="3" customWidth="1"/>
    <col min="24" max="24" width="27.84375" style="3" customWidth="1"/>
    <col min="25" max="25" width="4.03515625" style="6" customWidth="1"/>
    <col min="26" max="26" width="4.16796875" style="3" customWidth="1"/>
    <col min="27" max="29" width="4.16796875" style="6" customWidth="1"/>
    <col min="30" max="30" width="3.765625" style="3" customWidth="1"/>
    <col min="31" max="31" width="27.84375" style="3" customWidth="1"/>
    <col min="32" max="32" width="4.03515625" style="6" customWidth="1"/>
    <col min="33" max="33" width="4.16796875" style="3" customWidth="1"/>
    <col min="34" max="36" width="4.16796875" style="6" customWidth="1"/>
    <col min="37" max="39" width="8.875" style="3"/>
    <col min="40" max="41" width="8.875" style="3" customWidth="1"/>
    <col min="42" max="42" width="5.24609375" style="3" customWidth="1"/>
    <col min="43" max="47" width="6.05078125" style="3" customWidth="1"/>
    <col min="48" max="48" width="5.51171875" style="3" customWidth="1"/>
    <col min="49" max="83" width="8.875" style="3" customWidth="1"/>
    <col min="84" max="16384" width="8.875" style="3"/>
  </cols>
  <sheetData>
    <row r="1" spans="2:89" ht="3.6" customHeight="1" thickBot="1" x14ac:dyDescent="0.25">
      <c r="CH1"/>
      <c r="CI1"/>
      <c r="CJ1"/>
      <c r="CK1"/>
    </row>
    <row r="2" spans="2:89" s="26" customFormat="1" ht="18.75" x14ac:dyDescent="0.25">
      <c r="B2" s="172"/>
      <c r="C2" s="354" t="s">
        <v>940</v>
      </c>
      <c r="D2" s="28" t="s">
        <v>196</v>
      </c>
      <c r="E2" s="24" t="s">
        <v>197</v>
      </c>
      <c r="F2" s="24" t="s">
        <v>198</v>
      </c>
      <c r="G2" s="24" t="s">
        <v>325</v>
      </c>
      <c r="H2" s="25" t="s">
        <v>233</v>
      </c>
      <c r="J2" s="355" t="s">
        <v>941</v>
      </c>
      <c r="K2" s="28" t="s">
        <v>196</v>
      </c>
      <c r="L2" s="24" t="s">
        <v>197</v>
      </c>
      <c r="M2" s="24" t="s">
        <v>198</v>
      </c>
      <c r="N2" s="24" t="s">
        <v>325</v>
      </c>
      <c r="O2" s="25" t="s">
        <v>233</v>
      </c>
      <c r="Q2" s="356" t="s">
        <v>942</v>
      </c>
      <c r="R2" s="28" t="s">
        <v>196</v>
      </c>
      <c r="S2" s="24" t="s">
        <v>197</v>
      </c>
      <c r="T2" s="24" t="s">
        <v>198</v>
      </c>
      <c r="U2" s="24" t="s">
        <v>325</v>
      </c>
      <c r="V2" s="25" t="s">
        <v>233</v>
      </c>
      <c r="X2" s="357" t="s">
        <v>943</v>
      </c>
      <c r="Y2" s="28" t="s">
        <v>196</v>
      </c>
      <c r="Z2" s="24" t="s">
        <v>197</v>
      </c>
      <c r="AA2" s="24" t="s">
        <v>198</v>
      </c>
      <c r="AB2" s="24" t="s">
        <v>325</v>
      </c>
      <c r="AC2" s="25" t="s">
        <v>233</v>
      </c>
      <c r="AE2" s="358" t="s">
        <v>944</v>
      </c>
      <c r="AF2" s="28" t="s">
        <v>196</v>
      </c>
      <c r="AG2" s="24" t="s">
        <v>197</v>
      </c>
      <c r="AH2" s="24" t="s">
        <v>198</v>
      </c>
      <c r="AI2" s="24" t="s">
        <v>325</v>
      </c>
      <c r="AJ2" s="25" t="s">
        <v>233</v>
      </c>
      <c r="AM2" s="144" t="s">
        <v>597</v>
      </c>
      <c r="CF2" s="26" t="s">
        <v>598</v>
      </c>
      <c r="CH2" s="31">
        <v>158</v>
      </c>
      <c r="CI2" s="3" t="s">
        <v>913</v>
      </c>
      <c r="CJ2" s="3" t="s">
        <v>315</v>
      </c>
      <c r="CK2" t="s">
        <v>485</v>
      </c>
    </row>
    <row r="3" spans="2:89" x14ac:dyDescent="0.2">
      <c r="B3" s="272">
        <v>1</v>
      </c>
      <c r="C3" s="33" t="str" cm="1">
        <f t="array" ref="C3">IF(SoC!$AA$29=1, _xlfn._xlws.SORT(AN3:AS18, {3,5,6,2}, {-1,-1,-1,1}), "")</f>
        <v/>
      </c>
      <c r="D3" s="30"/>
      <c r="E3" s="30"/>
      <c r="F3" s="32"/>
      <c r="G3" s="142"/>
      <c r="H3" s="80"/>
      <c r="I3" s="276" t="s">
        <v>325</v>
      </c>
      <c r="J3" s="33" t="str" cm="1">
        <f t="array" ref="J3">IF(SoC!$AA$29=1, _xlfn._xlws.SORT(AX3:BC18, {3,5,6,2}, {-1,-1,-1,1}), "")</f>
        <v/>
      </c>
      <c r="K3" s="30"/>
      <c r="L3" s="30"/>
      <c r="M3" s="32"/>
      <c r="N3" s="142"/>
      <c r="O3" s="80"/>
      <c r="P3" s="275" t="s">
        <v>952</v>
      </c>
      <c r="Q3" s="33" t="str" cm="1">
        <f t="array" ref="Q3">IF(SoC!$AA$29=1, _xlfn._xlws.SORT(BG3:BL18, {3,5,6,2}, {-1,-1,-1,1}), "")</f>
        <v/>
      </c>
      <c r="R3" s="30"/>
      <c r="S3" s="30"/>
      <c r="T3" s="32"/>
      <c r="U3" s="142"/>
      <c r="V3" s="80"/>
      <c r="W3" s="275" t="s">
        <v>952</v>
      </c>
      <c r="X3" s="33" t="str" cm="1">
        <f t="array" ref="X3">IF(SoC!$AA$29=1, _xlfn._xlws.SORT(BP3:BU18, {3,5,6,2}, {-1,-1,-1,1}), "")</f>
        <v/>
      </c>
      <c r="Y3" s="30"/>
      <c r="Z3" s="30"/>
      <c r="AA3" s="32"/>
      <c r="AB3" s="142"/>
      <c r="AC3" s="80"/>
      <c r="AD3" s="275" t="s">
        <v>952</v>
      </c>
      <c r="AE3" s="33" t="str" cm="1">
        <f t="array" ref="AE3">IF(SoC!$AA$29=1, _xlfn._xlws.SORT(BY3:CD18, {3,5,6,2}, {-1,-1,-1,1}), "")</f>
        <v/>
      </c>
      <c r="AF3" s="30"/>
      <c r="AG3" s="30"/>
      <c r="AH3" s="32"/>
      <c r="AI3" s="142"/>
      <c r="AJ3" s="80"/>
      <c r="AN3" s="33" t="str">
        <f>CONCATENATE(VLOOKUP($AT3, Rankings!$A$2:$B$161, 2, FALSE), " - ", VLOOKUP($AT3, Calcs!$A$3:$D$180, 2, FALSE))</f>
        <v>Lily Valley - Canalave City</v>
      </c>
      <c r="AO3" s="30">
        <f>VLOOKUP(AT3, Rankings!$A$2:$AN$161, 40, FALSE)</f>
        <v>1</v>
      </c>
      <c r="AP3" s="32">
        <f ca="1">VLOOKUP(AT3, Rankings!$A$2:$I$161, 8, FALSE)</f>
        <v>2</v>
      </c>
      <c r="AQ3" s="32">
        <f ca="1">VLOOKUP(AT3, Rankings!$A$2:$I$161, 9, FALSE)</f>
        <v>0</v>
      </c>
      <c r="AR3" s="3">
        <f ca="1">VLOOKUP($AT3,Calcs!$A$3:'Calcs'!$ANA$180,123,FALSE)</f>
        <v>11</v>
      </c>
      <c r="AS3" s="80">
        <f>IF(VLOOKUP(AT3, Calcs!$A$3:$ANO$180, 781, FALSE)&gt;10, 10, VLOOKUP(AT3, Calcs!$A$3:$ANO$180, 781, FALSE))*10</f>
        <v>100</v>
      </c>
      <c r="AT3" s="31">
        <v>33</v>
      </c>
      <c r="AX3" s="33" t="str">
        <f>CONCATENATE(VLOOKUP($BD3, Rankings!$A$2:$B$161, 2, FALSE), " - ", VLOOKUP($BD3, Calcs!$A$3:$D$180, 2, FALSE))</f>
        <v>Lanakila - Kala'e Bay</v>
      </c>
      <c r="AY3" s="30">
        <f>VLOOKUP(BD3, Rankings!$A$2:$AN$161, 40, FALSE)</f>
        <v>64</v>
      </c>
      <c r="AZ3" s="32">
        <f ca="1">VLOOKUP(BD3, Rankings!$A$2:$I$161, 8, FALSE)</f>
        <v>1</v>
      </c>
      <c r="BA3" s="32">
        <f ca="1">VLOOKUP(BD3, Rankings!$A$2:$I$161, 9, FALSE)</f>
        <v>1</v>
      </c>
      <c r="BB3" s="3">
        <f ca="1">VLOOKUP($BD3,Calcs!$A$3:'Calcs'!$ANA$180,123,FALSE)</f>
        <v>7</v>
      </c>
      <c r="BC3" s="80">
        <f>IF(VLOOKUP(BD3, Calcs!$A$3:$ANO$180, 781, FALSE)&gt;10, 10, VLOOKUP(BD3, Calcs!$A$3:$ANO$180, 781, FALSE))*10</f>
        <v>48.373546489791295</v>
      </c>
      <c r="BD3" s="31">
        <v>87</v>
      </c>
      <c r="BG3" s="33" t="str">
        <f>CONCATENATE(VLOOKUP($BM3, Rankings!$A$2:$B$161, 2, FALSE), " - ", VLOOKUP($BM3, Calcs!$A$3:$D$180, 2, FALSE))</f>
        <v>Delta - Slateport City</v>
      </c>
      <c r="BH3" s="30">
        <f>VLOOKUP(BM3, Rankings!$A$2:$AN$161, 40, FALSE)</f>
        <v>115</v>
      </c>
      <c r="BI3" s="32">
        <f ca="1">VLOOKUP(BM3, Rankings!$A$2:$I$161, 8, FALSE)</f>
        <v>0</v>
      </c>
      <c r="BJ3" s="32">
        <f ca="1">VLOOKUP(BM3, Rankings!$A$2:$I$161, 9, FALSE)</f>
        <v>2</v>
      </c>
      <c r="BK3" s="3">
        <f ca="1">VLOOKUP($BM3,Calcs!$A$3:'Calcs'!$ANA$180,123,FALSE)</f>
        <v>2</v>
      </c>
      <c r="BL3" s="80">
        <f>IF(VLOOKUP(BM3, Calcs!$A$3:$ANO$180, 781, FALSE)&gt;10, 10, VLOOKUP(BM3, Calcs!$A$3:$ANO$180, 781, FALSE))*10</f>
        <v>38.144462245521296</v>
      </c>
      <c r="BM3" s="31">
        <v>32</v>
      </c>
      <c r="BP3" s="33" t="str">
        <f>CONCATENATE(VLOOKUP($BV3, Rankings!$A$2:$B$161, 2, FALSE), " - ", VLOOKUP($BV3, Calcs!$A$3:$D$180, 2, FALSE))</f>
        <v>Dynamax - Hulbury</v>
      </c>
      <c r="BQ3" s="30">
        <f>VLOOKUP(BV3, Rankings!$A$2:$AN$161, 40, FALSE)</f>
        <v>133</v>
      </c>
      <c r="BR3" s="32">
        <f ca="1">VLOOKUP(BV3, Rankings!$A$2:$I$161, 8, FALSE)</f>
        <v>0</v>
      </c>
      <c r="BS3" s="32">
        <f ca="1">VLOOKUP(BV3, Rankings!$A$2:$I$161, 9, FALSE)</f>
        <v>2</v>
      </c>
      <c r="BT3" s="3">
        <f ca="1">VLOOKUP($BV3,Calcs!$A$3:'Calcs'!$ANA$180,123,FALSE)</f>
        <v>1</v>
      </c>
      <c r="BU3" s="80">
        <f>IF(VLOOKUP(BV3, Calcs!$A$3:$ANO$180, 781, FALSE)&gt;10, 10, VLOOKUP(BV3, Calcs!$A$3:$ANO$180, 781, FALSE))*10</f>
        <v>41.291645644125154</v>
      </c>
      <c r="BV3" s="31">
        <v>109</v>
      </c>
      <c r="BY3" s="33" t="str">
        <f>CONCATENATE(VLOOKUP($CE3, Rankings!$A$2:$B$161, 2, FALSE), " - ", VLOOKUP($CE3, Calcs!$A$3:$D$180, 2, FALSE))</f>
        <v>Phoenix - Boyleland</v>
      </c>
      <c r="BZ3" s="30">
        <f>VLOOKUP(CE3, Rankings!$A$2:$AN$161, 40, FALSE)</f>
        <v>159</v>
      </c>
      <c r="CA3" s="32">
        <f ca="1">VLOOKUP(CE3, Rankings!$A$2:$I$161, 8, FALSE)</f>
        <v>0</v>
      </c>
      <c r="CB3" s="32">
        <f ca="1">VLOOKUP(CE3, Rankings!$A$2:$I$161, 9, FALSE)</f>
        <v>2</v>
      </c>
      <c r="CC3" s="3">
        <f ca="1">VLOOKUP($CE3,Calcs!$A$3:'Calcs'!$ANA$180,123,FALSE)</f>
        <v>0</v>
      </c>
      <c r="CD3" s="80">
        <f>IF(VLOOKUP(CE3, Calcs!$A$3:$ANO$180, 781, FALSE)&gt;10, 10, VLOOKUP(CE3, Calcs!$A$3:$ANO$180, 781, FALSE))*10</f>
        <v>18.574175621006709</v>
      </c>
      <c r="CE3" s="31">
        <v>121</v>
      </c>
      <c r="CH3" s="31">
        <v>33</v>
      </c>
      <c r="CI3" s="3" t="s">
        <v>913</v>
      </c>
      <c r="CJ3" s="3" t="s">
        <v>315</v>
      </c>
      <c r="CK3" t="s">
        <v>489</v>
      </c>
    </row>
    <row r="4" spans="2:89" x14ac:dyDescent="0.2">
      <c r="B4" s="273">
        <v>2</v>
      </c>
      <c r="C4" s="33"/>
      <c r="D4" s="30"/>
      <c r="E4" s="30"/>
      <c r="F4" s="32"/>
      <c r="G4" s="142"/>
      <c r="H4" s="80"/>
      <c r="I4" s="276" t="s">
        <v>325</v>
      </c>
      <c r="J4" s="33"/>
      <c r="K4" s="30"/>
      <c r="L4" s="30"/>
      <c r="M4" s="32"/>
      <c r="N4" s="142"/>
      <c r="O4" s="80"/>
      <c r="P4" s="275" t="s">
        <v>952</v>
      </c>
      <c r="Q4" s="33"/>
      <c r="R4" s="30"/>
      <c r="S4" s="30"/>
      <c r="T4" s="32"/>
      <c r="U4" s="142"/>
      <c r="V4" s="80"/>
      <c r="W4" s="275" t="s">
        <v>952</v>
      </c>
      <c r="X4" s="33"/>
      <c r="Y4" s="30"/>
      <c r="Z4" s="30"/>
      <c r="AA4" s="32"/>
      <c r="AB4" s="142"/>
      <c r="AC4" s="80"/>
      <c r="AD4" s="275" t="s">
        <v>952</v>
      </c>
      <c r="AE4" s="33"/>
      <c r="AF4" s="30"/>
      <c r="AG4" s="30"/>
      <c r="AH4" s="32"/>
      <c r="AI4" s="142"/>
      <c r="AJ4" s="80"/>
      <c r="AN4" s="33" t="str">
        <f>CONCATENATE(VLOOKUP($AT4, Rankings!$A$2:$B$161, 2, FALSE), " - ", VLOOKUP($AT4, Calcs!$A$3:$D$180, 2, FALSE))</f>
        <v>Silver - Mount Silver</v>
      </c>
      <c r="AO4" s="30">
        <f>VLOOKUP(AT4, Rankings!$A$2:$AN$161, 40, FALSE)</f>
        <v>32</v>
      </c>
      <c r="AP4" s="32">
        <f ca="1">VLOOKUP(AT4, Rankings!$A$2:$I$161, 8, FALSE)</f>
        <v>2</v>
      </c>
      <c r="AQ4" s="32">
        <f ca="1">VLOOKUP(AT4, Rankings!$A$2:$I$161, 9, FALSE)</f>
        <v>0</v>
      </c>
      <c r="AR4" s="3">
        <f ca="1">VLOOKUP($AT4,Calcs!$A$3:'Calcs'!$ANA$180,123,FALSE)</f>
        <v>7</v>
      </c>
      <c r="AS4" s="80">
        <f>IF(VLOOKUP(AT4, Calcs!$A$3:$ANO$180, 781, FALSE)&gt;10, 10, VLOOKUP(AT4, Calcs!$A$3:$ANO$180, 781, FALSE))*10</f>
        <v>91.923881554251182</v>
      </c>
      <c r="AT4" s="31">
        <v>144</v>
      </c>
      <c r="AX4" s="33" t="str">
        <f>CONCATENATE(VLOOKUP($BD4, Rankings!$A$2:$B$161, 2, FALSE), " - ", VLOOKUP($BD4, Calcs!$A$3:$D$180, 2, FALSE))</f>
        <v>Kalosite - Lumiose City</v>
      </c>
      <c r="AY4" s="30">
        <f>VLOOKUP(BD4, Rankings!$A$2:$AN$161, 40, FALSE)</f>
        <v>21</v>
      </c>
      <c r="AZ4" s="32">
        <f ca="1">VLOOKUP(BD4, Rankings!$A$2:$I$161, 8, FALSE)</f>
        <v>1</v>
      </c>
      <c r="BA4" s="32">
        <f ca="1">VLOOKUP(BD4, Rankings!$A$2:$I$161, 9, FALSE)</f>
        <v>1</v>
      </c>
      <c r="BB4" s="3">
        <f ca="1">VLOOKUP($BD4,Calcs!$A$3:'Calcs'!$ANA$180,123,FALSE)</f>
        <v>7</v>
      </c>
      <c r="BC4" s="80">
        <f>IF(VLOOKUP(BD4, Calcs!$A$3:$ANO$180, 781, FALSE)&gt;10, 10, VLOOKUP(BD4, Calcs!$A$3:$ANO$180, 781, FALSE))*10</f>
        <v>86.919502989835365</v>
      </c>
      <c r="BD4" s="31">
        <v>72</v>
      </c>
      <c r="BG4" s="33" t="str">
        <f>CONCATENATE(VLOOKUP($BM4, Rankings!$A$2:$B$161, 2, FALSE), " - ", VLOOKUP($BM4, Calcs!$A$3:$D$180, 2, FALSE))</f>
        <v>Delta - Rustboro City</v>
      </c>
      <c r="BH4" s="30">
        <f>VLOOKUP(BM4, Rankings!$A$2:$AN$161, 40, FALSE)</f>
        <v>90</v>
      </c>
      <c r="BI4" s="32">
        <f ca="1">VLOOKUP(BM4, Rankings!$A$2:$I$161, 8, FALSE)</f>
        <v>1</v>
      </c>
      <c r="BJ4" s="32">
        <f ca="1">VLOOKUP(BM4, Rankings!$A$2:$I$161, 9, FALSE)</f>
        <v>1</v>
      </c>
      <c r="BK4" s="3">
        <f ca="1">VLOOKUP($BM4,Calcs!$A$3:'Calcs'!$ANA$180,123,FALSE)</f>
        <v>5</v>
      </c>
      <c r="BL4" s="80">
        <f>IF(VLOOKUP(BM4, Calcs!$A$3:$ANO$180, 781, FALSE)&gt;10, 10, VLOOKUP(BM4, Calcs!$A$3:$ANO$180, 781, FALSE))*10</f>
        <v>76.05918747922567</v>
      </c>
      <c r="BM4" s="31">
        <v>23</v>
      </c>
      <c r="BP4" s="33" t="str">
        <f>CONCATENATE(VLOOKUP($BV4, Rankings!$A$2:$B$161, 2, FALSE), " - ", VLOOKUP($BV4, Calcs!$A$3:$D$180, 2, FALSE))</f>
        <v>Indigo - Lavender Town</v>
      </c>
      <c r="BQ4" s="30">
        <f>VLOOKUP(BV4, Rankings!$A$2:$AN$161, 40, FALSE)</f>
        <v>107</v>
      </c>
      <c r="BR4" s="32">
        <f ca="1">VLOOKUP(BV4, Rankings!$A$2:$I$161, 8, FALSE)</f>
        <v>1</v>
      </c>
      <c r="BS4" s="32">
        <f ca="1">VLOOKUP(BV4, Rankings!$A$2:$I$161, 9, FALSE)</f>
        <v>1</v>
      </c>
      <c r="BT4" s="3">
        <f ca="1">VLOOKUP($BV4,Calcs!$A$3:'Calcs'!$ANA$180,123,FALSE)</f>
        <v>5</v>
      </c>
      <c r="BU4" s="80">
        <f>IF(VLOOKUP(BV4, Calcs!$A$3:$ANO$180, 781, FALSE)&gt;10, 10, VLOOKUP(BV4, Calcs!$A$3:$ANO$180, 781, FALSE))*10</f>
        <v>71.239034243875039</v>
      </c>
      <c r="BV4" s="31">
        <v>4</v>
      </c>
      <c r="BY4" s="33" t="str">
        <f>CONCATENATE(VLOOKUP($CE4, Rankings!$A$2:$B$161, 2, FALSE), " - ", VLOOKUP($CE4, Calcs!$A$3:$D$180, 2, FALSE))</f>
        <v>Lily Valley - Battle Zone</v>
      </c>
      <c r="BZ4" s="30">
        <f>VLOOKUP(CE4, Rankings!$A$2:$AN$161, 40, FALSE)</f>
        <v>138</v>
      </c>
      <c r="CA4" s="32">
        <f ca="1">VLOOKUP(CE4, Rankings!$A$2:$I$161, 8, FALSE)</f>
        <v>0</v>
      </c>
      <c r="CB4" s="32">
        <f ca="1">VLOOKUP(CE4, Rankings!$A$2:$I$161, 9, FALSE)</f>
        <v>2</v>
      </c>
      <c r="CC4" s="3">
        <f ca="1">VLOOKUP($CE4,Calcs!$A$3:'Calcs'!$ANA$180,123,FALSE)</f>
        <v>1</v>
      </c>
      <c r="CD4" s="80">
        <f>IF(VLOOKUP(CE4, Calcs!$A$3:$ANO$180, 781, FALSE)&gt;10, 10, VLOOKUP(CE4, Calcs!$A$3:$ANO$180, 781, FALSE))*10</f>
        <v>32.710854467592249</v>
      </c>
      <c r="CE4" s="31">
        <v>42</v>
      </c>
      <c r="CH4" s="31">
        <v>104</v>
      </c>
      <c r="CI4" s="3" t="s">
        <v>913</v>
      </c>
      <c r="CJ4" s="3" t="s">
        <v>315</v>
      </c>
      <c r="CK4" t="s">
        <v>482</v>
      </c>
    </row>
    <row r="5" spans="2:89" x14ac:dyDescent="0.2">
      <c r="B5" s="274">
        <v>3</v>
      </c>
      <c r="C5" s="33"/>
      <c r="D5" s="30"/>
      <c r="E5" s="30"/>
      <c r="F5" s="32"/>
      <c r="G5" s="142"/>
      <c r="H5" s="80"/>
      <c r="I5" s="276" t="s">
        <v>325</v>
      </c>
      <c r="J5" s="33"/>
      <c r="K5" s="30"/>
      <c r="L5" s="30"/>
      <c r="M5" s="32"/>
      <c r="N5" s="142"/>
      <c r="O5" s="80"/>
      <c r="P5" s="276" t="s">
        <v>325</v>
      </c>
      <c r="Q5" s="33"/>
      <c r="R5" s="30"/>
      <c r="S5" s="30"/>
      <c r="T5" s="32"/>
      <c r="U5" s="142"/>
      <c r="V5" s="80"/>
      <c r="W5" s="276" t="s">
        <v>325</v>
      </c>
      <c r="X5" s="33"/>
      <c r="Y5" s="30"/>
      <c r="Z5" s="30"/>
      <c r="AA5" s="32"/>
      <c r="AB5" s="142"/>
      <c r="AC5" s="80"/>
      <c r="AD5" s="276" t="s">
        <v>325</v>
      </c>
      <c r="AE5" s="33"/>
      <c r="AF5" s="30"/>
      <c r="AG5" s="30"/>
      <c r="AH5" s="32"/>
      <c r="AI5" s="142"/>
      <c r="AJ5" s="80"/>
      <c r="AN5" s="33" t="str">
        <f>CONCATENATE(VLOOKUP($AT5, Rankings!$A$2:$B$161, 2, FALSE), " - ", VLOOKUP($AT5, Calcs!$A$3:$D$180, 2, FALSE))</f>
        <v>Lanakila - Ultra Megalopolis</v>
      </c>
      <c r="AO5" s="30">
        <f>VLOOKUP(AT5, Rankings!$A$2:$AN$161, 40, FALSE)</f>
        <v>23</v>
      </c>
      <c r="AP5" s="32">
        <f ca="1">VLOOKUP(AT5, Rankings!$A$2:$I$161, 8, FALSE)</f>
        <v>1</v>
      </c>
      <c r="AQ5" s="32">
        <f ca="1">VLOOKUP(AT5, Rankings!$A$2:$I$161, 9, FALSE)</f>
        <v>1</v>
      </c>
      <c r="AR5" s="3">
        <f ca="1">VLOOKUP($AT5,Calcs!$A$3:'Calcs'!$ANA$180,123,FALSE)</f>
        <v>7</v>
      </c>
      <c r="AS5" s="80">
        <f>IF(VLOOKUP(AT5, Calcs!$A$3:$ANO$180, 781, FALSE)&gt;10, 10, VLOOKUP(AT5, Calcs!$A$3:$ANO$180, 781, FALSE))*10</f>
        <v>86.833173384369644</v>
      </c>
      <c r="AT5" s="31">
        <v>88</v>
      </c>
      <c r="AX5" s="33" t="str">
        <f>CONCATENATE(VLOOKUP($BD5, Rankings!$A$2:$B$161, 2, FALSE), " - ", VLOOKUP($BD5, Calcs!$A$3:$D$180, 2, FALSE))</f>
        <v>Delta - Ever Grande City</v>
      </c>
      <c r="AY5" s="30">
        <f>VLOOKUP(BD5, Rankings!$A$2:$AN$161, 40, FALSE)</f>
        <v>104</v>
      </c>
      <c r="AZ5" s="32">
        <f ca="1">VLOOKUP(BD5, Rankings!$A$2:$I$161, 8, FALSE)</f>
        <v>1</v>
      </c>
      <c r="BA5" s="32">
        <f ca="1">VLOOKUP(BD5, Rankings!$A$2:$I$161, 9, FALSE)</f>
        <v>1</v>
      </c>
      <c r="BB5" s="3">
        <f ca="1">VLOOKUP($BD5,Calcs!$A$3:'Calcs'!$ANA$180,123,FALSE)</f>
        <v>4</v>
      </c>
      <c r="BC5" s="80">
        <f>IF(VLOOKUP(BD5, Calcs!$A$3:$ANO$180, 781, FALSE)&gt;10, 10, VLOOKUP(BD5, Calcs!$A$3:$ANO$180, 781, FALSE))*10</f>
        <v>78.676553051083772</v>
      </c>
      <c r="BD5" s="31">
        <v>25</v>
      </c>
      <c r="BG5" s="33" t="str">
        <f>CONCATENATE(VLOOKUP($BM5, Rankings!$A$2:$B$161, 2, FALSE), " - ", VLOOKUP($BM5, Calcs!$A$3:$D$180, 2, FALSE))</f>
        <v>Indigo - Cinnabar Island</v>
      </c>
      <c r="BH5" s="30">
        <f>VLOOKUP(BM5, Rankings!$A$2:$AN$161, 40, FALSE)</f>
        <v>56</v>
      </c>
      <c r="BI5" s="32">
        <f ca="1">VLOOKUP(BM5, Rankings!$A$2:$I$161, 8, FALSE)</f>
        <v>1</v>
      </c>
      <c r="BJ5" s="32">
        <f ca="1">VLOOKUP(BM5, Rankings!$A$2:$I$161, 9, FALSE)</f>
        <v>1</v>
      </c>
      <c r="BK5" s="3">
        <f ca="1">VLOOKUP($BM5,Calcs!$A$3:'Calcs'!$ANA$180,123,FALSE)</f>
        <v>7</v>
      </c>
      <c r="BL5" s="80">
        <f>IF(VLOOKUP(BM5, Calcs!$A$3:$ANO$180, 781, FALSE)&gt;10, 10, VLOOKUP(BM5, Calcs!$A$3:$ANO$180, 781, FALSE))*10</f>
        <v>77.878109889750149</v>
      </c>
      <c r="BM5" s="31">
        <v>13</v>
      </c>
      <c r="BP5" s="33" t="str">
        <f>CONCATENATE(VLOOKUP($BV5, Rankings!$A$2:$B$161, 2, FALSE), " - ", VLOOKUP($BV5, Calcs!$A$3:$D$180, 2, FALSE))</f>
        <v>Phoenix - Fall City</v>
      </c>
      <c r="BQ5" s="30">
        <f>VLOOKUP(BV5, Rankings!$A$2:$AN$161, 40, FALSE)</f>
        <v>74</v>
      </c>
      <c r="BR5" s="32">
        <f ca="1">VLOOKUP(BV5, Rankings!$A$2:$I$161, 8, FALSE)</f>
        <v>0</v>
      </c>
      <c r="BS5" s="32">
        <f ca="1">VLOOKUP(BV5, Rankings!$A$2:$I$161, 9, FALSE)</f>
        <v>2</v>
      </c>
      <c r="BT5" s="3">
        <f ca="1">VLOOKUP($BV5,Calcs!$A$3:'Calcs'!$ANA$180,123,FALSE)</f>
        <v>5</v>
      </c>
      <c r="BU5" s="80">
        <f>IF(VLOOKUP(BV5, Calcs!$A$3:$ANO$180, 781, FALSE)&gt;10, 10, VLOOKUP(BV5, Calcs!$A$3:$ANO$180, 781, FALSE))*10</f>
        <v>52.725705305856266</v>
      </c>
      <c r="BV5" s="31">
        <v>117</v>
      </c>
      <c r="BY5" s="33" t="str">
        <f>CONCATENATE(VLOOKUP($CE5, Rankings!$A$2:$B$161, 2, FALSE), " - ", VLOOKUP($CE5, Calcs!$A$3:$D$180, 2, FALSE))</f>
        <v>Delta - Lavaridge Town</v>
      </c>
      <c r="BZ5" s="30">
        <f>VLOOKUP(CE5, Rankings!$A$2:$AN$161, 40, FALSE)</f>
        <v>121</v>
      </c>
      <c r="CA5" s="32">
        <f ca="1">VLOOKUP(CE5, Rankings!$A$2:$I$161, 8, FALSE)</f>
        <v>0</v>
      </c>
      <c r="CB5" s="32">
        <f ca="1">VLOOKUP(CE5, Rankings!$A$2:$I$161, 9, FALSE)</f>
        <v>2</v>
      </c>
      <c r="CC5" s="3">
        <f ca="1">VLOOKUP($CE5,Calcs!$A$3:'Calcs'!$ANA$180,123,FALSE)</f>
        <v>3</v>
      </c>
      <c r="CD5" s="80">
        <f>IF(VLOOKUP(CE5, Calcs!$A$3:$ANO$180, 781, FALSE)&gt;10, 10, VLOOKUP(CE5, Calcs!$A$3:$ANO$180, 781, FALSE))*10</f>
        <v>17.320508075688771</v>
      </c>
      <c r="CE5" s="31">
        <v>22</v>
      </c>
      <c r="CH5" s="31">
        <v>144</v>
      </c>
      <c r="CI5" s="3" t="s">
        <v>913</v>
      </c>
      <c r="CJ5" s="3" t="s">
        <v>315</v>
      </c>
      <c r="CK5" t="s">
        <v>486</v>
      </c>
    </row>
    <row r="6" spans="2:89" x14ac:dyDescent="0.2">
      <c r="B6" s="271">
        <v>4</v>
      </c>
      <c r="C6" s="33"/>
      <c r="D6" s="30"/>
      <c r="E6" s="30"/>
      <c r="F6" s="32"/>
      <c r="G6" s="142"/>
      <c r="H6" s="80"/>
      <c r="I6" s="276" t="s">
        <v>325</v>
      </c>
      <c r="J6" s="33"/>
      <c r="K6" s="30"/>
      <c r="L6" s="30"/>
      <c r="M6" s="32"/>
      <c r="N6" s="142"/>
      <c r="O6" s="80"/>
      <c r="P6" s="276" t="s">
        <v>325</v>
      </c>
      <c r="Q6" s="33"/>
      <c r="R6" s="30"/>
      <c r="S6" s="30"/>
      <c r="T6" s="32"/>
      <c r="U6" s="142"/>
      <c r="V6" s="80"/>
      <c r="W6" s="276" t="s">
        <v>325</v>
      </c>
      <c r="X6" s="33"/>
      <c r="Y6" s="30"/>
      <c r="Z6" s="30"/>
      <c r="AA6" s="32"/>
      <c r="AB6" s="142"/>
      <c r="AC6" s="80"/>
      <c r="AD6" s="276" t="s">
        <v>325</v>
      </c>
      <c r="AE6" s="33"/>
      <c r="AF6" s="30"/>
      <c r="AG6" s="30"/>
      <c r="AH6" s="32"/>
      <c r="AI6" s="142"/>
      <c r="AJ6" s="80"/>
      <c r="AN6" s="33" t="str">
        <f>CONCATENATE(VLOOKUP($AT6, Rankings!$A$2:$B$161, 2, FALSE), " - ", VLOOKUP($AT6, Calcs!$A$3:$D$180, 2, FALSE))</f>
        <v>Vertress - Striaton City</v>
      </c>
      <c r="AO6" s="30">
        <f>VLOOKUP(AT6, Rankings!$A$2:$AN$161, 40, FALSE)</f>
        <v>75</v>
      </c>
      <c r="AP6" s="32">
        <f ca="1">VLOOKUP(AT6, Rankings!$A$2:$I$161, 8, FALSE)</f>
        <v>0</v>
      </c>
      <c r="AQ6" s="32">
        <f ca="1">VLOOKUP(AT6, Rankings!$A$2:$I$161, 9, FALSE)</f>
        <v>2</v>
      </c>
      <c r="AR6" s="3">
        <f ca="1">VLOOKUP($AT6,Calcs!$A$3:'Calcs'!$ANA$180,123,FALSE)</f>
        <v>2</v>
      </c>
      <c r="AS6" s="80">
        <f>IF(VLOOKUP(AT6, Calcs!$A$3:$ANO$180, 781, FALSE)&gt;10, 10, VLOOKUP(AT6, Calcs!$A$3:$ANO$180, 781, FALSE))*10</f>
        <v>46.583258795408462</v>
      </c>
      <c r="AT6" s="31">
        <v>60</v>
      </c>
      <c r="AX6" s="33" t="str">
        <f>CONCATENATE(VLOOKUP($BD6, Rankings!$A$2:$B$161, 2, FALSE), " - ", VLOOKUP($BD6, Calcs!$A$3:$D$180, 2, FALSE))</f>
        <v>Terastal - Cascarrafa</v>
      </c>
      <c r="AY6" s="30">
        <f>VLOOKUP(BD6, Rankings!$A$2:$AN$161, 40, FALSE)</f>
        <v>91</v>
      </c>
      <c r="AZ6" s="32">
        <f ca="1">VLOOKUP(BD6, Rankings!$A$2:$I$161, 8, FALSE)</f>
        <v>0</v>
      </c>
      <c r="BA6" s="32">
        <f ca="1">VLOOKUP(BD6, Rankings!$A$2:$I$161, 9, FALSE)</f>
        <v>2</v>
      </c>
      <c r="BB6" s="3">
        <f ca="1">VLOOKUP($BD6,Calcs!$A$3:'Calcs'!$ANA$180,123,FALSE)</f>
        <v>2</v>
      </c>
      <c r="BC6" s="80">
        <f>IF(VLOOKUP(BD6, Calcs!$A$3:$ANO$180, 781, FALSE)&gt;10, 10, VLOOKUP(BD6, Calcs!$A$3:$ANO$180, 781, FALSE))*10</f>
        <v>38.013155617496423</v>
      </c>
      <c r="BD6" s="31">
        <v>150</v>
      </c>
      <c r="BG6" s="33" t="str">
        <f>CONCATENATE(VLOOKUP($BM6, Rankings!$A$2:$B$161, 2, FALSE), " - ", VLOOKUP($BM6, Calcs!$A$3:$D$180, 2, FALSE))</f>
        <v>Lily Valley - Pastoria City</v>
      </c>
      <c r="BH6" s="30">
        <f>VLOOKUP(BM6, Rankings!$A$2:$AN$161, 40, FALSE)</f>
        <v>114</v>
      </c>
      <c r="BI6" s="32">
        <f ca="1">VLOOKUP(BM6, Rankings!$A$2:$I$161, 8, FALSE)</f>
        <v>1</v>
      </c>
      <c r="BJ6" s="32">
        <f ca="1">VLOOKUP(BM6, Rankings!$A$2:$I$161, 9, FALSE)</f>
        <v>1</v>
      </c>
      <c r="BK6" s="3">
        <f ca="1">VLOOKUP($BM6,Calcs!$A$3:'Calcs'!$ANA$180,123,FALSE)</f>
        <v>5</v>
      </c>
      <c r="BL6" s="80">
        <f>IF(VLOOKUP(BM6, Calcs!$A$3:$ANO$180, 781, FALSE)&gt;10, 10, VLOOKUP(BM6, Calcs!$A$3:$ANO$180, 781, FALSE))*10</f>
        <v>62.169124169478209</v>
      </c>
      <c r="BM6" s="31">
        <v>47</v>
      </c>
      <c r="BP6" s="33" t="str">
        <f>CONCATENATE(VLOOKUP($BV6, Rankings!$A$2:$B$161, 2, FALSE), " - ", VLOOKUP($BV6, Calcs!$A$3:$D$180, 2, FALSE))</f>
        <v>Lanakila - Aether Paradise</v>
      </c>
      <c r="BQ6" s="30">
        <f>VLOOKUP(BV6, Rankings!$A$2:$AN$161, 40, FALSE)</f>
        <v>67</v>
      </c>
      <c r="BR6" s="32">
        <f ca="1">VLOOKUP(BV6, Rankings!$A$2:$I$161, 8, FALSE)</f>
        <v>0</v>
      </c>
      <c r="BS6" s="32">
        <f ca="1">VLOOKUP(BV6, Rankings!$A$2:$I$161, 9, FALSE)</f>
        <v>2</v>
      </c>
      <c r="BT6" s="3">
        <f ca="1">VLOOKUP($BV6,Calcs!$A$3:'Calcs'!$ANA$180,123,FALSE)</f>
        <v>4</v>
      </c>
      <c r="BU6" s="80">
        <f>IF(VLOOKUP(BV6, Calcs!$A$3:$ANO$180, 781, FALSE)&gt;10, 10, VLOOKUP(BV6, Calcs!$A$3:$ANO$180, 781, FALSE))*10</f>
        <v>23.979157616563597</v>
      </c>
      <c r="BV6" s="31">
        <v>93</v>
      </c>
      <c r="BY6" s="33" t="str">
        <f>CONCATENATE(VLOOKUP($CE6, Rankings!$A$2:$B$161, 2, FALSE), " - ", VLOOKUP($CE6, Calcs!$A$3:$D$180, 2, FALSE))</f>
        <v>Vertress - Opelucid City</v>
      </c>
      <c r="BZ6" s="30">
        <f>VLOOKUP(CE6, Rankings!$A$2:$AN$161, 40, FALSE)</f>
        <v>66</v>
      </c>
      <c r="CA6" s="32">
        <f ca="1">VLOOKUP(CE6, Rankings!$A$2:$I$161, 8, FALSE)</f>
        <v>1</v>
      </c>
      <c r="CB6" s="32">
        <f ca="1">VLOOKUP(CE6, Rankings!$A$2:$I$161, 9, FALSE)</f>
        <v>1</v>
      </c>
      <c r="CC6" s="3">
        <f ca="1">VLOOKUP($CE6,Calcs!$A$3:'Calcs'!$ANA$180,123,FALSE)</f>
        <v>7</v>
      </c>
      <c r="CD6" s="80">
        <f>IF(VLOOKUP(CE6, Calcs!$A$3:$ANO$180, 781, FALSE)&gt;10, 10, VLOOKUP(CE6, Calcs!$A$3:$ANO$180, 781, FALSE))*10</f>
        <v>82.006097334283638</v>
      </c>
      <c r="CE6" s="31">
        <v>63</v>
      </c>
      <c r="CH6" s="31">
        <v>56</v>
      </c>
      <c r="CI6" s="3" t="s">
        <v>913</v>
      </c>
      <c r="CJ6" s="3" t="s">
        <v>315</v>
      </c>
      <c r="CK6" t="s">
        <v>498</v>
      </c>
    </row>
    <row r="7" spans="2:89" x14ac:dyDescent="0.2">
      <c r="B7"/>
      <c r="C7" s="33"/>
      <c r="D7" s="30"/>
      <c r="E7" s="30"/>
      <c r="F7" s="32"/>
      <c r="G7" s="142"/>
      <c r="H7" s="80"/>
      <c r="I7"/>
      <c r="J7" s="33"/>
      <c r="K7" s="30"/>
      <c r="L7" s="30"/>
      <c r="M7" s="32"/>
      <c r="N7" s="142"/>
      <c r="O7" s="80"/>
      <c r="P7" s="276" t="s">
        <v>325</v>
      </c>
      <c r="Q7" s="33"/>
      <c r="R7" s="30"/>
      <c r="S7" s="30"/>
      <c r="T7" s="32"/>
      <c r="U7" s="142"/>
      <c r="V7" s="80"/>
      <c r="W7" s="276" t="s">
        <v>325</v>
      </c>
      <c r="X7" s="33"/>
      <c r="Y7" s="30"/>
      <c r="Z7" s="30"/>
      <c r="AA7" s="32"/>
      <c r="AB7" s="142"/>
      <c r="AC7" s="80"/>
      <c r="AD7" s="276" t="s">
        <v>325</v>
      </c>
      <c r="AE7" s="33"/>
      <c r="AF7" s="30"/>
      <c r="AG7" s="30"/>
      <c r="AH7" s="32"/>
      <c r="AI7" s="142"/>
      <c r="AJ7" s="80"/>
      <c r="AN7" s="33" t="str">
        <f>CONCATENATE(VLOOKUP($AT7, Rankings!$A$2:$B$161, 2, FALSE), " - ", VLOOKUP($AT7, Calcs!$A$3:$D$180, 2, FALSE))</f>
        <v>Dynamax - Spikemuth</v>
      </c>
      <c r="AO7" s="30">
        <f>VLOOKUP(AT7, Rankings!$A$2:$AN$161, 40, FALSE)</f>
        <v>15</v>
      </c>
      <c r="AP7" s="32">
        <f ca="1">VLOOKUP(AT7, Rankings!$A$2:$I$161, 8, FALSE)</f>
        <v>1</v>
      </c>
      <c r="AQ7" s="32">
        <f ca="1">VLOOKUP(AT7, Rankings!$A$2:$I$161, 9, FALSE)</f>
        <v>1</v>
      </c>
      <c r="AR7" s="3">
        <f ca="1">VLOOKUP($AT7,Calcs!$A$3:'Calcs'!$ANA$180,123,FALSE)</f>
        <v>7</v>
      </c>
      <c r="AS7" s="80">
        <f>IF(VLOOKUP(AT7, Calcs!$A$3:$ANO$180, 781, FALSE)&gt;10, 10, VLOOKUP(AT7, Calcs!$A$3:$ANO$180, 781, FALSE))*10</f>
        <v>70.887234393789129</v>
      </c>
      <c r="AT7" s="31">
        <v>104</v>
      </c>
      <c r="AX7" s="33" t="str">
        <f>CONCATENATE(VLOOKUP($BD7, Rankings!$A$2:$B$161, 2, FALSE), " - ", VLOOKUP($BD7, Calcs!$A$3:$D$180, 2, FALSE))</f>
        <v>Lanakila - Malie City</v>
      </c>
      <c r="AY7" s="30">
        <f>VLOOKUP(BD7, Rankings!$A$2:$AN$161, 40, FALSE)</f>
        <v>85</v>
      </c>
      <c r="AZ7" s="32">
        <f ca="1">VLOOKUP(BD7, Rankings!$A$2:$I$161, 8, FALSE)</f>
        <v>1</v>
      </c>
      <c r="BA7" s="32">
        <f ca="1">VLOOKUP(BD7, Rankings!$A$2:$I$161, 9, FALSE)</f>
        <v>1</v>
      </c>
      <c r="BB7" s="3">
        <f ca="1">VLOOKUP($BD7,Calcs!$A$3:'Calcs'!$ANA$180,123,FALSE)</f>
        <v>5</v>
      </c>
      <c r="BC7" s="80">
        <f>IF(VLOOKUP(BD7, Calcs!$A$3:$ANO$180, 781, FALSE)&gt;10, 10, VLOOKUP(BD7, Calcs!$A$3:$ANO$180, 781, FALSE))*10</f>
        <v>57.489129407219238</v>
      </c>
      <c r="BD7" s="31">
        <v>89</v>
      </c>
      <c r="BG7" s="33" t="str">
        <f>CONCATENATE(VLOOKUP($BM7, Rankings!$A$2:$B$161, 2, FALSE), " - ", VLOOKUP($BM7, Calcs!$A$3:$D$180, 2, FALSE))</f>
        <v>Dynamax - Wild Area</v>
      </c>
      <c r="BH7" s="30">
        <f>VLOOKUP(BM7, Rankings!$A$2:$AN$161, 40, FALSE)</f>
        <v>28</v>
      </c>
      <c r="BI7" s="32">
        <f ca="1">VLOOKUP(BM7, Rankings!$A$2:$I$161, 8, FALSE)</f>
        <v>1</v>
      </c>
      <c r="BJ7" s="32">
        <f ca="1">VLOOKUP(BM7, Rankings!$A$2:$I$161, 9, FALSE)</f>
        <v>1</v>
      </c>
      <c r="BK7" s="3">
        <f ca="1">VLOOKUP($BM7,Calcs!$A$3:'Calcs'!$ANA$180,123,FALSE)</f>
        <v>8</v>
      </c>
      <c r="BL7" s="80">
        <f>IF(VLOOKUP(BM7, Calcs!$A$3:$ANO$180, 781, FALSE)&gt;10, 10, VLOOKUP(BM7, Calcs!$A$3:$ANO$180, 781, FALSE))*10</f>
        <v>74.531872376856327</v>
      </c>
      <c r="BM7" s="31">
        <v>107</v>
      </c>
      <c r="BP7" s="33" t="str">
        <f>CONCATENATE(VLOOKUP($BV7, Rankings!$A$2:$B$161, 2, FALSE), " - ", VLOOKUP($BV7, Calcs!$A$3:$D$180, 2, FALSE))</f>
        <v>Indigo - Fuchsia City</v>
      </c>
      <c r="BQ7" s="30">
        <f>VLOOKUP(BV7, Rankings!$A$2:$AN$161, 40, FALSE)</f>
        <v>84</v>
      </c>
      <c r="BR7" s="32">
        <f ca="1">VLOOKUP(BV7, Rankings!$A$2:$I$161, 8, FALSE)</f>
        <v>1</v>
      </c>
      <c r="BS7" s="32">
        <f ca="1">VLOOKUP(BV7, Rankings!$A$2:$I$161, 9, FALSE)</f>
        <v>1</v>
      </c>
      <c r="BT7" s="3">
        <f ca="1">VLOOKUP($BV7,Calcs!$A$3:'Calcs'!$ANA$180,123,FALSE)</f>
        <v>5</v>
      </c>
      <c r="BU7" s="80">
        <f>IF(VLOOKUP(BV7, Calcs!$A$3:$ANO$180, 781, FALSE)&gt;10, 10, VLOOKUP(BV7, Calcs!$A$3:$ANO$180, 781, FALSE))*10</f>
        <v>57.792733107199552</v>
      </c>
      <c r="BV7" s="31">
        <v>14</v>
      </c>
      <c r="BY7" s="33" t="str">
        <f>CONCATENATE(VLOOKUP($CE7, Rankings!$A$2:$B$161, 2, FALSE), " - ", VLOOKUP($CE7, Calcs!$A$3:$D$180, 2, FALSE))</f>
        <v>Indigo - Sevii Islands</v>
      </c>
      <c r="BZ7" s="30">
        <f>VLOOKUP(CE7, Rankings!$A$2:$AN$161, 40, FALSE)</f>
        <v>94</v>
      </c>
      <c r="CA7" s="32">
        <f ca="1">VLOOKUP(CE7, Rankings!$A$2:$I$161, 8, FALSE)</f>
        <v>1</v>
      </c>
      <c r="CB7" s="32">
        <f ca="1">VLOOKUP(CE7, Rankings!$A$2:$I$161, 9, FALSE)</f>
        <v>1</v>
      </c>
      <c r="CC7" s="3">
        <f ca="1">VLOOKUP($CE7,Calcs!$A$3:'Calcs'!$ANA$180,123,FALSE)</f>
        <v>5</v>
      </c>
      <c r="CD7" s="80">
        <f>IF(VLOOKUP(CE7, Calcs!$A$3:$ANO$180, 781, FALSE)&gt;10, 10, VLOOKUP(CE7, Calcs!$A$3:$ANO$180, 781, FALSE))*10</f>
        <v>81.914589665089579</v>
      </c>
      <c r="CE7" s="31">
        <v>6</v>
      </c>
      <c r="CH7" s="31">
        <v>72</v>
      </c>
      <c r="CI7" s="3" t="s">
        <v>913</v>
      </c>
      <c r="CJ7" s="3" t="s">
        <v>315</v>
      </c>
      <c r="CK7" t="s">
        <v>494</v>
      </c>
    </row>
    <row r="8" spans="2:89" x14ac:dyDescent="0.2">
      <c r="B8"/>
      <c r="C8" s="33"/>
      <c r="D8" s="30"/>
      <c r="E8" s="30"/>
      <c r="F8" s="32"/>
      <c r="G8" s="142"/>
      <c r="H8" s="80"/>
      <c r="I8"/>
      <c r="J8" s="33"/>
      <c r="K8" s="30"/>
      <c r="L8" s="30"/>
      <c r="M8" s="32"/>
      <c r="N8" s="142"/>
      <c r="O8" s="80"/>
      <c r="P8"/>
      <c r="Q8" s="33"/>
      <c r="R8" s="30"/>
      <c r="S8" s="30"/>
      <c r="T8" s="32"/>
      <c r="U8" s="142"/>
      <c r="V8" s="80"/>
      <c r="W8"/>
      <c r="X8" s="33"/>
      <c r="Y8" s="30"/>
      <c r="Z8" s="30"/>
      <c r="AA8" s="32"/>
      <c r="AB8" s="142"/>
      <c r="AC8" s="80"/>
      <c r="AD8"/>
      <c r="AE8" s="33"/>
      <c r="AF8" s="30"/>
      <c r="AG8" s="30"/>
      <c r="AH8" s="32"/>
      <c r="AI8" s="142"/>
      <c r="AJ8" s="80"/>
      <c r="AN8" s="33" t="str">
        <f>CONCATENATE(VLOOKUP($AT8, Rankings!$A$2:$B$161, 2, FALSE), " - ", VLOOKUP($AT8, Calcs!$A$3:$D$180, 2, FALSE))</f>
        <v>Vertress - Virbank City</v>
      </c>
      <c r="AO8" s="30">
        <f>VLOOKUP(AT8, Rankings!$A$2:$AN$161, 40, FALSE)</f>
        <v>13</v>
      </c>
      <c r="AP8" s="32">
        <f ca="1">VLOOKUP(AT8, Rankings!$A$2:$I$161, 8, FALSE)</f>
        <v>1</v>
      </c>
      <c r="AQ8" s="32">
        <f ca="1">VLOOKUP(AT8, Rankings!$A$2:$I$161, 9, FALSE)</f>
        <v>1</v>
      </c>
      <c r="AR8" s="3">
        <f ca="1">VLOOKUP($AT8,Calcs!$A$3:'Calcs'!$ANA$180,123,FALSE)</f>
        <v>7</v>
      </c>
      <c r="AS8" s="80">
        <f>IF(VLOOKUP(AT8, Calcs!$A$3:$ANO$180, 781, FALSE)&gt;10, 10, VLOOKUP(AT8, Calcs!$A$3:$ANO$180, 781, FALSE))*10</f>
        <v>78.740078740118108</v>
      </c>
      <c r="AT8" s="31">
        <v>56</v>
      </c>
      <c r="AX8" s="33" t="str">
        <f>CONCATENATE(VLOOKUP($BD8, Rankings!$A$2:$B$161, 2, FALSE), " - ", VLOOKUP($BD8, Calcs!$A$3:$D$180, 2, FALSE))</f>
        <v>Terastal - Mesagoza</v>
      </c>
      <c r="AY8" s="30">
        <f>VLOOKUP(BD8, Rankings!$A$2:$AN$161, 40, FALSE)</f>
        <v>24</v>
      </c>
      <c r="AZ8" s="32">
        <f ca="1">VLOOKUP(BD8, Rankings!$A$2:$I$161, 8, FALSE)</f>
        <v>1</v>
      </c>
      <c r="BA8" s="32">
        <f ca="1">VLOOKUP(BD8, Rankings!$A$2:$I$161, 9, FALSE)</f>
        <v>1</v>
      </c>
      <c r="BB8" s="3">
        <f ca="1">VLOOKUP($BD8,Calcs!$A$3:'Calcs'!$ANA$180,123,FALSE)</f>
        <v>8</v>
      </c>
      <c r="BC8" s="80">
        <f>IF(VLOOKUP(BD8, Calcs!$A$3:$ANO$180, 781, FALSE)&gt;10, 10, VLOOKUP(BD8, Calcs!$A$3:$ANO$180, 781, FALSE))*10</f>
        <v>71.274118724821847</v>
      </c>
      <c r="BD8" s="31">
        <v>160</v>
      </c>
      <c r="BG8" s="33" t="str">
        <f>CONCATENATE(VLOOKUP($BM8, Rankings!$A$2:$B$161, 2, FALSE), " - ", VLOOKUP($BM8, Calcs!$A$3:$D$180, 2, FALSE))</f>
        <v>Dynamax - Hammerlocke</v>
      </c>
      <c r="BH8" s="30">
        <f>VLOOKUP(BM8, Rankings!$A$2:$AN$161, 40, FALSE)</f>
        <v>142</v>
      </c>
      <c r="BI8" s="32">
        <f ca="1">VLOOKUP(BM8, Rankings!$A$2:$I$161, 8, FALSE)</f>
        <v>1</v>
      </c>
      <c r="BJ8" s="32">
        <f ca="1">VLOOKUP(BM8, Rankings!$A$2:$I$161, 9, FALSE)</f>
        <v>1</v>
      </c>
      <c r="BK8" s="3">
        <f ca="1">VLOOKUP($BM8,Calcs!$A$3:'Calcs'!$ANA$180,123,FALSE)</f>
        <v>3</v>
      </c>
      <c r="BL8" s="80">
        <f>IF(VLOOKUP(BM8, Calcs!$A$3:$ANO$180, 781, FALSE)&gt;10, 10, VLOOKUP(BM8, Calcs!$A$3:$ANO$180, 781, FALSE))*10</f>
        <v>65.459911396212561</v>
      </c>
      <c r="BM8" s="31">
        <v>103</v>
      </c>
      <c r="BP8" s="33" t="str">
        <f>CONCATENATE(VLOOKUP($BV8, Rankings!$A$2:$B$161, 2, FALSE), " - ", VLOOKUP($BV8, Calcs!$A$3:$D$180, 2, FALSE))</f>
        <v>Dynamax - Crown Tundra</v>
      </c>
      <c r="BQ8" s="30">
        <f>VLOOKUP(BV8, Rankings!$A$2:$AN$161, 40, FALSE)</f>
        <v>110</v>
      </c>
      <c r="BR8" s="32">
        <f ca="1">VLOOKUP(BV8, Rankings!$A$2:$I$161, 8, FALSE)</f>
        <v>0</v>
      </c>
      <c r="BS8" s="32">
        <f ca="1">VLOOKUP(BV8, Rankings!$A$2:$I$161, 9, FALSE)</f>
        <v>2</v>
      </c>
      <c r="BT8" s="3">
        <f ca="1">VLOOKUP($BV8,Calcs!$A$3:'Calcs'!$ANA$180,123,FALSE)</f>
        <v>2</v>
      </c>
      <c r="BU8" s="80">
        <f>IF(VLOOKUP(BV8, Calcs!$A$3:$ANO$180, 781, FALSE)&gt;10, 10, VLOOKUP(BV8, Calcs!$A$3:$ANO$180, 781, FALSE))*10</f>
        <v>48.785243670601872</v>
      </c>
      <c r="BV8" s="31">
        <v>105</v>
      </c>
      <c r="BY8" s="33" t="str">
        <f>CONCATENATE(VLOOKUP($CE8, Rankings!$A$2:$B$161, 2, FALSE), " - ", VLOOKUP($CE8, Calcs!$A$3:$D$180, 2, FALSE))</f>
        <v>Lily Valley - Sandgem Town</v>
      </c>
      <c r="BZ8" s="30">
        <f>VLOOKUP(CE8, Rankings!$A$2:$AN$161, 40, FALSE)</f>
        <v>45</v>
      </c>
      <c r="CA8" s="32">
        <f ca="1">VLOOKUP(CE8, Rankings!$A$2:$I$161, 8, FALSE)</f>
        <v>2</v>
      </c>
      <c r="CB8" s="32">
        <f ca="1">VLOOKUP(CE8, Rankings!$A$2:$I$161, 9, FALSE)</f>
        <v>0</v>
      </c>
      <c r="CC8" s="3">
        <f ca="1">VLOOKUP($CE8,Calcs!$A$3:'Calcs'!$ANA$180,123,FALSE)</f>
        <v>9</v>
      </c>
      <c r="CD8" s="80">
        <f>IF(VLOOKUP(CE8, Calcs!$A$3:$ANO$180, 781, FALSE)&gt;10, 10, VLOOKUP(CE8, Calcs!$A$3:$ANO$180, 781, FALSE))*10</f>
        <v>100</v>
      </c>
      <c r="CE8" s="31">
        <v>35</v>
      </c>
      <c r="CH8" s="31">
        <v>60</v>
      </c>
      <c r="CI8" s="3" t="s">
        <v>913</v>
      </c>
      <c r="CJ8" s="3" t="s">
        <v>315</v>
      </c>
      <c r="CK8" t="s">
        <v>489</v>
      </c>
    </row>
    <row r="9" spans="2:89" x14ac:dyDescent="0.2">
      <c r="B9"/>
      <c r="C9" s="33"/>
      <c r="D9" s="30"/>
      <c r="E9" s="30"/>
      <c r="F9" s="32"/>
      <c r="G9" s="142"/>
      <c r="H9" s="80"/>
      <c r="I9"/>
      <c r="J9" s="33"/>
      <c r="K9" s="30"/>
      <c r="L9" s="30"/>
      <c r="M9" s="32"/>
      <c r="N9" s="142"/>
      <c r="O9" s="80"/>
      <c r="P9"/>
      <c r="Q9" s="33"/>
      <c r="R9" s="30"/>
      <c r="S9" s="30"/>
      <c r="T9" s="32"/>
      <c r="U9" s="142"/>
      <c r="V9" s="80"/>
      <c r="W9"/>
      <c r="X9" s="33"/>
      <c r="Y9" s="30"/>
      <c r="Z9" s="30"/>
      <c r="AA9" s="32"/>
      <c r="AB9" s="142"/>
      <c r="AC9" s="80"/>
      <c r="AD9"/>
      <c r="AE9" s="33"/>
      <c r="AF9" s="30"/>
      <c r="AG9" s="30"/>
      <c r="AH9" s="32"/>
      <c r="AI9" s="142"/>
      <c r="AJ9" s="80"/>
      <c r="AN9" s="33" t="str">
        <f>CONCATENATE(VLOOKUP($AT9, Rankings!$A$2:$B$161, 2, FALSE), " - ", VLOOKUP($AT9, Calcs!$A$3:$D$180, 2, FALSE))</f>
        <v>Indigo - Mount Moon</v>
      </c>
      <c r="AO9" s="30">
        <f>VLOOKUP(AT9, Rankings!$A$2:$AN$161, 40, FALSE)</f>
        <v>36</v>
      </c>
      <c r="AP9" s="32">
        <f ca="1">VLOOKUP(AT9, Rankings!$A$2:$I$161, 8, FALSE)</f>
        <v>1</v>
      </c>
      <c r="AQ9" s="32">
        <f ca="1">VLOOKUP(AT9, Rankings!$A$2:$I$161, 9, FALSE)</f>
        <v>1</v>
      </c>
      <c r="AR9" s="3">
        <f ca="1">VLOOKUP($AT9,Calcs!$A$3:'Calcs'!$ANA$180,123,FALSE)</f>
        <v>7</v>
      </c>
      <c r="AS9" s="80">
        <f>IF(VLOOKUP(AT9, Calcs!$A$3:$ANO$180, 781, FALSE)&gt;10, 10, VLOOKUP(AT9, Calcs!$A$3:$ANO$180, 781, FALSE))*10</f>
        <v>68.447059834590419</v>
      </c>
      <c r="AT9" s="31">
        <v>7</v>
      </c>
      <c r="AX9" s="33" t="str">
        <f>CONCATENATE(VLOOKUP($BD9, Rankings!$A$2:$B$161, 2, FALSE), " - ", VLOOKUP($BD9, Calcs!$A$3:$D$180, 2, FALSE))</f>
        <v>Dynamax - Wyndon South</v>
      </c>
      <c r="AY9" s="30">
        <f>VLOOKUP(BD9, Rankings!$A$2:$AN$161, 40, FALSE)</f>
        <v>54</v>
      </c>
      <c r="AZ9" s="32">
        <f ca="1">VLOOKUP(BD9, Rankings!$A$2:$I$161, 8, FALSE)</f>
        <v>1</v>
      </c>
      <c r="BA9" s="32">
        <f ca="1">VLOOKUP(BD9, Rankings!$A$2:$I$161, 9, FALSE)</f>
        <v>1</v>
      </c>
      <c r="BB9" s="3">
        <f ca="1">VLOOKUP($BD9,Calcs!$A$3:'Calcs'!$ANA$180,123,FALSE)</f>
        <v>7</v>
      </c>
      <c r="BC9" s="80">
        <f>IF(VLOOKUP(BD9, Calcs!$A$3:$ANO$180, 781, FALSE)&gt;10, 10, VLOOKUP(BD9, Calcs!$A$3:$ANO$180, 781, FALSE))*10</f>
        <v>74.330343736592525</v>
      </c>
      <c r="BD9" s="31">
        <v>100</v>
      </c>
      <c r="BG9" s="33" t="str">
        <f>CONCATENATE(VLOOKUP($BM9, Rankings!$A$2:$B$161, 2, FALSE), " - ", VLOOKUP($BM9, Calcs!$A$3:$D$180, 2, FALSE))</f>
        <v>Phoenix - Pyrite Town</v>
      </c>
      <c r="BH9" s="30">
        <f>VLOOKUP(BM9, Rankings!$A$2:$AN$161, 40, FALSE)</f>
        <v>31</v>
      </c>
      <c r="BI9" s="32">
        <f ca="1">VLOOKUP(BM9, Rankings!$A$2:$I$161, 8, FALSE)</f>
        <v>1</v>
      </c>
      <c r="BJ9" s="32">
        <f ca="1">VLOOKUP(BM9, Rankings!$A$2:$I$161, 9, FALSE)</f>
        <v>1</v>
      </c>
      <c r="BK9" s="3">
        <f ca="1">VLOOKUP($BM9,Calcs!$A$3:'Calcs'!$ANA$180,123,FALSE)</f>
        <v>6</v>
      </c>
      <c r="BL9" s="80">
        <f>IF(VLOOKUP(BM9, Calcs!$A$3:$ANO$180, 781, FALSE)&gt;10, 10, VLOOKUP(BM9, Calcs!$A$3:$ANO$180, 781, FALSE))*10</f>
        <v>72.318738927058178</v>
      </c>
      <c r="BM9" s="31">
        <v>116</v>
      </c>
      <c r="BP9" s="33" t="str">
        <f>CONCATENATE(VLOOKUP($BV9, Rankings!$A$2:$B$161, 2, FALSE), " - ", VLOOKUP($BV9, Calcs!$A$3:$D$180, 2, FALSE))</f>
        <v>Kalosite - Shalour City</v>
      </c>
      <c r="BQ9" s="30">
        <f>VLOOKUP(BV9, Rankings!$A$2:$AN$161, 40, FALSE)</f>
        <v>62</v>
      </c>
      <c r="BR9" s="32">
        <f ca="1">VLOOKUP(BV9, Rankings!$A$2:$I$161, 8, FALSE)</f>
        <v>0</v>
      </c>
      <c r="BS9" s="32">
        <f ca="1">VLOOKUP(BV9, Rankings!$A$2:$I$161, 9, FALSE)</f>
        <v>2</v>
      </c>
      <c r="BT9" s="3">
        <f ca="1">VLOOKUP($BV9,Calcs!$A$3:'Calcs'!$ANA$180,123,FALSE)</f>
        <v>4</v>
      </c>
      <c r="BU9" s="80">
        <f>IF(VLOOKUP(BV9, Calcs!$A$3:$ANO$180, 781, FALSE)&gt;10, 10, VLOOKUP(BV9, Calcs!$A$3:$ANO$180, 781, FALSE))*10</f>
        <v>26.457513110645905</v>
      </c>
      <c r="BV9" s="31">
        <v>68</v>
      </c>
      <c r="BY9" s="33" t="str">
        <f>CONCATENATE(VLOOKUP($CE9, Rankings!$A$2:$B$161, 2, FALSE), " - ", VLOOKUP($CE9, Calcs!$A$3:$D$180, 2, FALSE))</f>
        <v>Vertress - Nacrene City</v>
      </c>
      <c r="BZ9" s="30">
        <f>VLOOKUP(CE9, Rankings!$A$2:$AN$161, 40, FALSE)</f>
        <v>80</v>
      </c>
      <c r="CA9" s="32">
        <f ca="1">VLOOKUP(CE9, Rankings!$A$2:$I$161, 8, FALSE)</f>
        <v>0</v>
      </c>
      <c r="CB9" s="32">
        <f ca="1">VLOOKUP(CE9, Rankings!$A$2:$I$161, 9, FALSE)</f>
        <v>2</v>
      </c>
      <c r="CC9" s="3">
        <f ca="1">VLOOKUP($CE9,Calcs!$A$3:'Calcs'!$ANA$180,123,FALSE)</f>
        <v>4</v>
      </c>
      <c r="CD9" s="80">
        <f>IF(VLOOKUP(CE9, Calcs!$A$3:$ANO$180, 781, FALSE)&gt;10, 10, VLOOKUP(CE9, Calcs!$A$3:$ANO$180, 781, FALSE))*10</f>
        <v>34.205262752974136</v>
      </c>
      <c r="CE9" s="31">
        <v>59</v>
      </c>
      <c r="CH9" s="31">
        <v>129</v>
      </c>
      <c r="CI9" s="3" t="s">
        <v>913</v>
      </c>
      <c r="CJ9" s="3" t="s">
        <v>315</v>
      </c>
      <c r="CK9" t="s">
        <v>483</v>
      </c>
    </row>
    <row r="10" spans="2:89" x14ac:dyDescent="0.2">
      <c r="B10"/>
      <c r="C10" s="33"/>
      <c r="D10" s="30"/>
      <c r="E10" s="30"/>
      <c r="F10" s="32"/>
      <c r="G10" s="142"/>
      <c r="H10" s="80"/>
      <c r="I10"/>
      <c r="J10" s="33"/>
      <c r="K10" s="30"/>
      <c r="L10" s="30"/>
      <c r="M10" s="32"/>
      <c r="N10" s="142"/>
      <c r="O10" s="80"/>
      <c r="P10"/>
      <c r="Q10" s="33"/>
      <c r="R10" s="30"/>
      <c r="S10" s="30"/>
      <c r="T10" s="32"/>
      <c r="U10" s="142"/>
      <c r="V10" s="80"/>
      <c r="W10"/>
      <c r="X10" s="33"/>
      <c r="Y10" s="30"/>
      <c r="Z10" s="30"/>
      <c r="AA10" s="32"/>
      <c r="AB10" s="142"/>
      <c r="AC10" s="80"/>
      <c r="AD10"/>
      <c r="AE10" s="33"/>
      <c r="AF10" s="30"/>
      <c r="AG10" s="30"/>
      <c r="AH10" s="32"/>
      <c r="AI10" s="142"/>
      <c r="AJ10" s="80"/>
      <c r="AN10" s="33" t="str">
        <f>CONCATENATE(VLOOKUP($AT10, Rankings!$A$2:$B$161, 2, FALSE), " - ", VLOOKUP($AT10, Calcs!$A$3:$D$180, 2, FALSE))</f>
        <v>Silver - Cianwood City</v>
      </c>
      <c r="AO10" s="30">
        <f>VLOOKUP(AT10, Rankings!$A$2:$AN$161, 40, FALSE)</f>
        <v>12</v>
      </c>
      <c r="AP10" s="32">
        <f ca="1">VLOOKUP(AT10, Rankings!$A$2:$I$161, 8, FALSE)</f>
        <v>2</v>
      </c>
      <c r="AQ10" s="32">
        <f ca="1">VLOOKUP(AT10, Rankings!$A$2:$I$161, 9, FALSE)</f>
        <v>0</v>
      </c>
      <c r="AR10" s="3">
        <f ca="1">VLOOKUP($AT10,Calcs!$A$3:'Calcs'!$ANA$180,123,FALSE)</f>
        <v>10</v>
      </c>
      <c r="AS10" s="80">
        <f>IF(VLOOKUP(AT10, Calcs!$A$3:$ANO$180, 781, FALSE)&gt;10, 10, VLOOKUP(AT10, Calcs!$A$3:$ANO$180, 781, FALSE))*10</f>
        <v>97.672923576598251</v>
      </c>
      <c r="AT10" s="31">
        <v>129</v>
      </c>
      <c r="AX10" s="33" t="str">
        <f>CONCATENATE(VLOOKUP($BD10, Rankings!$A$2:$B$161, 2, FALSE), " - ", VLOOKUP($BD10, Calcs!$A$3:$D$180, 2, FALSE))</f>
        <v>Silver - Olivine City</v>
      </c>
      <c r="AY10" s="30">
        <f>VLOOKUP(BD10, Rankings!$A$2:$AN$161, 40, FALSE)</f>
        <v>73</v>
      </c>
      <c r="AZ10" s="32">
        <f ca="1">VLOOKUP(BD10, Rankings!$A$2:$I$161, 8, FALSE)</f>
        <v>1</v>
      </c>
      <c r="BA10" s="32">
        <f ca="1">VLOOKUP(BD10, Rankings!$A$2:$I$161, 9, FALSE)</f>
        <v>1</v>
      </c>
      <c r="BB10" s="3">
        <f ca="1">VLOOKUP($BD10,Calcs!$A$3:'Calcs'!$ANA$180,123,FALSE)</f>
        <v>6</v>
      </c>
      <c r="BC10" s="80">
        <f>IF(VLOOKUP(BD10, Calcs!$A$3:$ANO$180, 781, FALSE)&gt;10, 10, VLOOKUP(BD10, Calcs!$A$3:$ANO$180, 781, FALSE))*10</f>
        <v>82.97590011563598</v>
      </c>
      <c r="BD10" s="31">
        <v>130</v>
      </c>
      <c r="BG10" s="33" t="str">
        <f>CONCATENATE(VLOOKUP($BM10, Rankings!$A$2:$B$161, 2, FALSE), " - ", VLOOKUP($BM10, Calcs!$A$3:$D$180, 2, FALSE))</f>
        <v>Dynamax - Postwick</v>
      </c>
      <c r="BH10" s="30">
        <f>VLOOKUP(BM10, Rankings!$A$2:$AN$161, 40, FALSE)</f>
        <v>41</v>
      </c>
      <c r="BI10" s="32">
        <f ca="1">VLOOKUP(BM10, Rankings!$A$2:$I$161, 8, FALSE)</f>
        <v>2</v>
      </c>
      <c r="BJ10" s="32">
        <f ca="1">VLOOKUP(BM10, Rankings!$A$2:$I$161, 9, FALSE)</f>
        <v>0</v>
      </c>
      <c r="BK10" s="3">
        <f ca="1">VLOOKUP($BM10,Calcs!$A$3:'Calcs'!$ANA$180,123,FALSE)</f>
        <v>9</v>
      </c>
      <c r="BL10" s="80">
        <f>IF(VLOOKUP(BM10, Calcs!$A$3:$ANO$180, 781, FALSE)&gt;10, 10, VLOOKUP(BM10, Calcs!$A$3:$ANO$180, 781, FALSE))*10</f>
        <v>89.749651809909551</v>
      </c>
      <c r="BM10" s="31">
        <v>106</v>
      </c>
      <c r="BP10" s="33" t="str">
        <f>CONCATENATE(VLOOKUP($BV10, Rankings!$A$2:$B$161, 2, FALSE), " - ", VLOOKUP($BV10, Calcs!$A$3:$D$180, 2, FALSE))</f>
        <v>Vertress - Driftveil City</v>
      </c>
      <c r="BQ10" s="30">
        <f>VLOOKUP(BV10, Rankings!$A$2:$AN$161, 40, FALSE)</f>
        <v>97</v>
      </c>
      <c r="BR10" s="32">
        <f ca="1">VLOOKUP(BV10, Rankings!$A$2:$I$161, 8, FALSE)</f>
        <v>0</v>
      </c>
      <c r="BS10" s="32">
        <f ca="1">VLOOKUP(BV10, Rankings!$A$2:$I$161, 9, FALSE)</f>
        <v>2</v>
      </c>
      <c r="BT10" s="3">
        <f ca="1">VLOOKUP($BV10,Calcs!$A$3:'Calcs'!$ANA$180,123,FALSE)</f>
        <v>2</v>
      </c>
      <c r="BU10" s="80">
        <f>IF(VLOOKUP(BV10, Calcs!$A$3:$ANO$180, 781, FALSE)&gt;10, 10, VLOOKUP(BV10, Calcs!$A$3:$ANO$180, 781, FALSE))*10</f>
        <v>46.690470119715009</v>
      </c>
      <c r="BV10" s="31">
        <v>53</v>
      </c>
      <c r="BY10" s="33" t="str">
        <f>CONCATENATE(VLOOKUP($CE10, Rankings!$A$2:$B$161, 2, FALSE), " - ", VLOOKUP($CE10, Calcs!$A$3:$D$180, 2, FALSE))</f>
        <v>Delta - Oldale Town</v>
      </c>
      <c r="BZ10" s="30">
        <f>VLOOKUP(CE10, Rankings!$A$2:$AN$161, 40, FALSE)</f>
        <v>120</v>
      </c>
      <c r="CA10" s="32">
        <f ca="1">VLOOKUP(CE10, Rankings!$A$2:$I$161, 8, FALSE)</f>
        <v>0</v>
      </c>
      <c r="CB10" s="32">
        <f ca="1">VLOOKUP(CE10, Rankings!$A$2:$I$161, 9, FALSE)</f>
        <v>2</v>
      </c>
      <c r="CC10" s="3">
        <f ca="1">VLOOKUP($CE10,Calcs!$A$3:'Calcs'!$ANA$180,123,FALSE)</f>
        <v>2</v>
      </c>
      <c r="CD10" s="80">
        <f>IF(VLOOKUP(CE10, Calcs!$A$3:$ANO$180, 781, FALSE)&gt;10, 10, VLOOKUP(CE10, Calcs!$A$3:$ANO$180, 781, FALSE))*10</f>
        <v>18.165902124584949</v>
      </c>
      <c r="CE10" s="31">
        <v>19</v>
      </c>
      <c r="CH10" s="31">
        <v>88</v>
      </c>
      <c r="CI10" s="3" t="s">
        <v>913</v>
      </c>
      <c r="CJ10" s="3" t="s">
        <v>315</v>
      </c>
      <c r="CK10" t="s">
        <v>489</v>
      </c>
    </row>
    <row r="11" spans="2:89" x14ac:dyDescent="0.2">
      <c r="B11"/>
      <c r="C11" s="33"/>
      <c r="D11" s="30"/>
      <c r="E11" s="30"/>
      <c r="F11" s="32"/>
      <c r="G11" s="142"/>
      <c r="H11" s="80"/>
      <c r="I11"/>
      <c r="J11" s="33"/>
      <c r="K11" s="30"/>
      <c r="L11" s="30"/>
      <c r="M11" s="32"/>
      <c r="N11" s="142"/>
      <c r="O11" s="80"/>
      <c r="P11"/>
      <c r="Q11" s="33"/>
      <c r="R11" s="30"/>
      <c r="S11" s="30"/>
      <c r="T11" s="32"/>
      <c r="U11" s="142"/>
      <c r="V11" s="80"/>
      <c r="W11"/>
      <c r="X11" s="33"/>
      <c r="Y11" s="30"/>
      <c r="Z11" s="30"/>
      <c r="AA11" s="32"/>
      <c r="AB11" s="142"/>
      <c r="AC11" s="80"/>
      <c r="AD11"/>
      <c r="AE11" s="33"/>
      <c r="AF11" s="30"/>
      <c r="AG11" s="30"/>
      <c r="AH11" s="32"/>
      <c r="AI11" s="142"/>
      <c r="AJ11" s="80"/>
      <c r="AN11" s="33" t="str">
        <f>CONCATENATE(VLOOKUP($AT11, Rankings!$A$2:$B$161, 2, FALSE), " - ", VLOOKUP($AT11, Calcs!$A$3:$D$180, 2, FALSE))</f>
        <v>Vertress - Anville Town</v>
      </c>
      <c r="AO11" s="30">
        <f>VLOOKUP(AT11, Rankings!$A$2:$AN$161, 40, FALSE)</f>
        <v>25</v>
      </c>
      <c r="AP11" s="32">
        <f ca="1">VLOOKUP(AT11, Rankings!$A$2:$I$161, 8, FALSE)</f>
        <v>0</v>
      </c>
      <c r="AQ11" s="32">
        <f ca="1">VLOOKUP(AT11, Rankings!$A$2:$I$161, 9, FALSE)</f>
        <v>2</v>
      </c>
      <c r="AR11" s="3">
        <f ca="1">VLOOKUP($AT11,Calcs!$A$3:'Calcs'!$ANA$180,123,FALSE)</f>
        <v>4</v>
      </c>
      <c r="AS11" s="80">
        <f>IF(VLOOKUP(AT11, Calcs!$A$3:$ANO$180, 781, FALSE)&gt;10, 10, VLOOKUP(AT11, Calcs!$A$3:$ANO$180, 781, FALSE))*10</f>
        <v>41.71330722922842</v>
      </c>
      <c r="AT11" s="31">
        <v>49</v>
      </c>
      <c r="AX11" s="33" t="str">
        <f>CONCATENATE(VLOOKUP($BD11, Rankings!$A$2:$B$161, 2, FALSE), " - ", VLOOKUP($BD11, Calcs!$A$3:$D$180, 2, FALSE))</f>
        <v>Lily Valley - Veilstone City</v>
      </c>
      <c r="AY11" s="30">
        <f>VLOOKUP(BD11, Rankings!$A$2:$AN$161, 40, FALSE)</f>
        <v>69</v>
      </c>
      <c r="AZ11" s="32">
        <f ca="1">VLOOKUP(BD11, Rankings!$A$2:$I$161, 8, FALSE)</f>
        <v>1</v>
      </c>
      <c r="BA11" s="32">
        <f ca="1">VLOOKUP(BD11, Rankings!$A$2:$I$161, 9, FALSE)</f>
        <v>1</v>
      </c>
      <c r="BB11" s="3">
        <f ca="1">VLOOKUP($BD11,Calcs!$A$3:'Calcs'!$ANA$180,123,FALSE)</f>
        <v>4</v>
      </c>
      <c r="BC11" s="80">
        <f>IF(VLOOKUP(BD11, Calcs!$A$3:$ANO$180, 781, FALSE)&gt;10, 10, VLOOKUP(BD11, Calcs!$A$3:$ANO$180, 781, FALSE))*10</f>
        <v>54.267854204860541</v>
      </c>
      <c r="BD11" s="31">
        <v>44</v>
      </c>
      <c r="BG11" s="33" t="str">
        <f>CONCATENATE(VLOOKUP($BM11, Rankings!$A$2:$B$161, 2, FALSE), " - ", VLOOKUP($BM11, Calcs!$A$3:$D$180, 2, FALSE))</f>
        <v>Silver - Goldenrod City</v>
      </c>
      <c r="BH11" s="30">
        <f>VLOOKUP(BM11, Rankings!$A$2:$AN$161, 40, FALSE)</f>
        <v>151</v>
      </c>
      <c r="BI11" s="32">
        <f ca="1">VLOOKUP(BM11, Rankings!$A$2:$I$161, 8, FALSE)</f>
        <v>0</v>
      </c>
      <c r="BJ11" s="32">
        <f ca="1">VLOOKUP(BM11, Rankings!$A$2:$I$161, 9, FALSE)</f>
        <v>2</v>
      </c>
      <c r="BK11" s="3">
        <f ca="1">VLOOKUP($BM11,Calcs!$A$3:'Calcs'!$ANA$180,123,FALSE)</f>
        <v>0</v>
      </c>
      <c r="BL11" s="80">
        <f>IF(VLOOKUP(BM11, Calcs!$A$3:$ANO$180, 781, FALSE)&gt;10, 10, VLOOKUP(BM11, Calcs!$A$3:$ANO$180, 781, FALSE))*10</f>
        <v>52.392747589718944</v>
      </c>
      <c r="BM11" s="31">
        <v>131</v>
      </c>
      <c r="BP11" s="33" t="str">
        <f>CONCATENATE(VLOOKUP($BV11, Rankings!$A$2:$B$161, 2, FALSE), " - ", VLOOKUP($BV11, Calcs!$A$3:$D$180, 2, FALSE))</f>
        <v>Terastal - Glaseado Mountain</v>
      </c>
      <c r="BQ11" s="30">
        <f>VLOOKUP(BV11, Rankings!$A$2:$AN$161, 40, FALSE)</f>
        <v>103</v>
      </c>
      <c r="BR11" s="32">
        <f ca="1">VLOOKUP(BV11, Rankings!$A$2:$I$161, 8, FALSE)</f>
        <v>2</v>
      </c>
      <c r="BS11" s="32">
        <f ca="1">VLOOKUP(BV11, Rankings!$A$2:$I$161, 9, FALSE)</f>
        <v>0</v>
      </c>
      <c r="BT11" s="3">
        <f ca="1">VLOOKUP($BV11,Calcs!$A$3:'Calcs'!$ANA$180,123,FALSE)</f>
        <v>6</v>
      </c>
      <c r="BU11" s="80">
        <f>IF(VLOOKUP(BV11, Calcs!$A$3:$ANO$180, 781, FALSE)&gt;10, 10, VLOOKUP(BV11, Calcs!$A$3:$ANO$180, 781, FALSE))*10</f>
        <v>84.852813742385692</v>
      </c>
      <c r="BV11" s="31">
        <v>146</v>
      </c>
      <c r="BY11" s="33" t="str">
        <f>CONCATENATE(VLOOKUP($CE11, Rankings!$A$2:$B$161, 2, FALSE), " - ", VLOOKUP($CE11, Calcs!$A$3:$D$180, 2, FALSE))</f>
        <v>Terastal - Tagtree Thicket</v>
      </c>
      <c r="BZ11" s="30">
        <f>VLOOKUP(CE11, Rankings!$A$2:$AN$161, 40, FALSE)</f>
        <v>49</v>
      </c>
      <c r="CA11" s="32">
        <f ca="1">VLOOKUP(CE11, Rankings!$A$2:$I$161, 8, FALSE)</f>
        <v>2</v>
      </c>
      <c r="CB11" s="32">
        <f ca="1">VLOOKUP(CE11, Rankings!$A$2:$I$161, 9, FALSE)</f>
        <v>0</v>
      </c>
      <c r="CC11" s="3">
        <f ca="1">VLOOKUP($CE11,Calcs!$A$3:'Calcs'!$ANA$180,123,FALSE)</f>
        <v>9</v>
      </c>
      <c r="CD11" s="80">
        <f>IF(VLOOKUP(CE11, Calcs!$A$3:$ANO$180, 781, FALSE)&gt;10, 10, VLOOKUP(CE11, Calcs!$A$3:$ANO$180, 781, FALSE))*10</f>
        <v>100</v>
      </c>
      <c r="CE11" s="31">
        <v>147</v>
      </c>
      <c r="CH11" s="31">
        <v>7</v>
      </c>
      <c r="CI11" s="3" t="s">
        <v>913</v>
      </c>
      <c r="CJ11" s="3" t="s">
        <v>315</v>
      </c>
      <c r="CK11" t="s">
        <v>492</v>
      </c>
    </row>
    <row r="12" spans="2:89" x14ac:dyDescent="0.2">
      <c r="B12"/>
      <c r="C12" s="33"/>
      <c r="D12" s="30"/>
      <c r="E12" s="30"/>
      <c r="F12" s="32"/>
      <c r="G12" s="142"/>
      <c r="H12" s="80"/>
      <c r="I12"/>
      <c r="J12" s="33"/>
      <c r="K12" s="30"/>
      <c r="L12" s="30"/>
      <c r="M12" s="32"/>
      <c r="N12" s="142"/>
      <c r="O12" s="80"/>
      <c r="P12"/>
      <c r="Q12" s="33"/>
      <c r="R12" s="30"/>
      <c r="S12" s="30"/>
      <c r="T12" s="32"/>
      <c r="U12" s="142"/>
      <c r="V12" s="80"/>
      <c r="W12" s="278" t="s">
        <v>420</v>
      </c>
      <c r="X12" s="33"/>
      <c r="Y12" s="30"/>
      <c r="Z12" s="30"/>
      <c r="AA12" s="32"/>
      <c r="AB12" s="142"/>
      <c r="AC12" s="80"/>
      <c r="AD12" s="278" t="s">
        <v>420</v>
      </c>
      <c r="AE12" s="33"/>
      <c r="AF12" s="30"/>
      <c r="AG12" s="30"/>
      <c r="AH12" s="32"/>
      <c r="AI12" s="142"/>
      <c r="AJ12" s="80"/>
      <c r="AN12" s="33" t="str">
        <f>CONCATENATE(VLOOKUP($AT12, Rankings!$A$2:$B$161, 2, FALSE), " - ", VLOOKUP($AT12, Calcs!$A$3:$D$180, 2, FALSE))</f>
        <v>Terastal - Cortondo</v>
      </c>
      <c r="AO12" s="30">
        <f>VLOOKUP(AT12, Rankings!$A$2:$AN$161, 40, FALSE)</f>
        <v>108</v>
      </c>
      <c r="AP12" s="32">
        <f ca="1">VLOOKUP(AT12, Rankings!$A$2:$I$161, 8, FALSE)</f>
        <v>0</v>
      </c>
      <c r="AQ12" s="32">
        <f ca="1">VLOOKUP(AT12, Rankings!$A$2:$I$161, 9, FALSE)</f>
        <v>2</v>
      </c>
      <c r="AR12" s="3">
        <f ca="1">VLOOKUP($AT12,Calcs!$A$3:'Calcs'!$ANA$180,123,FALSE)</f>
        <v>2</v>
      </c>
      <c r="AS12" s="80">
        <f>IF(VLOOKUP(AT12, Calcs!$A$3:$ANO$180, 781, FALSE)&gt;10, 10, VLOOKUP(AT12, Calcs!$A$3:$ANO$180, 781, FALSE))*10</f>
        <v>35.566838487557476</v>
      </c>
      <c r="AT12" s="31">
        <v>158</v>
      </c>
      <c r="AX12" s="33" t="str">
        <f>CONCATENATE(VLOOKUP($BD12, Rankings!$A$2:$B$161, 2, FALSE), " - ", VLOOKUP($BD12, Calcs!$A$3:$D$180, 2, FALSE))</f>
        <v>Indigo - Vermilion City</v>
      </c>
      <c r="AY12" s="30">
        <f>VLOOKUP(BD12, Rankings!$A$2:$AN$161, 40, FALSE)</f>
        <v>52</v>
      </c>
      <c r="AZ12" s="32">
        <f ca="1">VLOOKUP(BD12, Rankings!$A$2:$I$161, 8, FALSE)</f>
        <v>1</v>
      </c>
      <c r="BA12" s="32">
        <f ca="1">VLOOKUP(BD12, Rankings!$A$2:$I$161, 9, FALSE)</f>
        <v>1</v>
      </c>
      <c r="BB12" s="3">
        <f ca="1">VLOOKUP($BD12,Calcs!$A$3:'Calcs'!$ANA$180,123,FALSE)</f>
        <v>6</v>
      </c>
      <c r="BC12" s="80">
        <f>IF(VLOOKUP(BD12, Calcs!$A$3:$ANO$180, 781, FALSE)&gt;10, 10, VLOOKUP(BD12, Calcs!$A$3:$ANO$180, 781, FALSE))*10</f>
        <v>76.321687612368734</v>
      </c>
      <c r="BD12" s="31">
        <v>12</v>
      </c>
      <c r="BG12" s="33" t="str">
        <f>CONCATENATE(VLOOKUP($BM12, Rankings!$A$2:$B$161, 2, FALSE), " - ", VLOOKUP($BM12, Calcs!$A$3:$D$180, 2, FALSE))</f>
        <v>Kalosite - Vaniville Town</v>
      </c>
      <c r="BH12" s="30">
        <f>VLOOKUP(BM12, Rankings!$A$2:$AN$161, 40, FALSE)</f>
        <v>16</v>
      </c>
      <c r="BI12" s="32">
        <f ca="1">VLOOKUP(BM12, Rankings!$A$2:$I$161, 8, FALSE)</f>
        <v>2</v>
      </c>
      <c r="BJ12" s="32">
        <f ca="1">VLOOKUP(BM12, Rankings!$A$2:$I$161, 9, FALSE)</f>
        <v>0</v>
      </c>
      <c r="BK12" s="3">
        <f ca="1">VLOOKUP($BM12,Calcs!$A$3:'Calcs'!$ANA$180,123,FALSE)</f>
        <v>11</v>
      </c>
      <c r="BL12" s="80">
        <f>IF(VLOOKUP(BM12, Calcs!$A$3:$ANO$180, 781, FALSE)&gt;10, 10, VLOOKUP(BM12, Calcs!$A$3:$ANO$180, 781, FALSE))*10</f>
        <v>100</v>
      </c>
      <c r="BM12" s="31">
        <v>80</v>
      </c>
      <c r="BP12" s="33" t="str">
        <f>CONCATENATE(VLOOKUP($BV12, Rankings!$A$2:$B$161, 2, FALSE), " - ", VLOOKUP($BV12, Calcs!$A$3:$D$180, 2, FALSE))</f>
        <v>Delta - Fortree City</v>
      </c>
      <c r="BQ12" s="30">
        <f>VLOOKUP(BV12, Rankings!$A$2:$AN$161, 40, FALSE)</f>
        <v>22</v>
      </c>
      <c r="BR12" s="32">
        <f ca="1">VLOOKUP(BV12, Rankings!$A$2:$I$161, 8, FALSE)</f>
        <v>2</v>
      </c>
      <c r="BS12" s="32">
        <f ca="1">VLOOKUP(BV12, Rankings!$A$2:$I$161, 9, FALSE)</f>
        <v>0</v>
      </c>
      <c r="BT12" s="3">
        <f ca="1">VLOOKUP($BV12,Calcs!$A$3:'Calcs'!$ANA$180,123,FALSE)</f>
        <v>9</v>
      </c>
      <c r="BU12" s="80">
        <f>IF(VLOOKUP(BV12, Calcs!$A$3:$ANO$180, 781, FALSE)&gt;10, 10, VLOOKUP(BV12, Calcs!$A$3:$ANO$180, 781, FALSE))*10</f>
        <v>92.141195998315553</v>
      </c>
      <c r="BV12" s="31">
        <v>29</v>
      </c>
      <c r="BY12" s="33" t="str">
        <f>CONCATENATE(VLOOKUP($CE12, Rankings!$A$2:$B$161, 2, FALSE), " - ", VLOOKUP($CE12, Calcs!$A$3:$D$180, 2, FALSE))</f>
        <v>Delta - Sootopolis City</v>
      </c>
      <c r="BZ12" s="30">
        <f>VLOOKUP(CE12, Rankings!$A$2:$AN$161, 40, FALSE)</f>
        <v>27</v>
      </c>
      <c r="CA12" s="32">
        <f ca="1">VLOOKUP(CE12, Rankings!$A$2:$I$161, 8, FALSE)</f>
        <v>2</v>
      </c>
      <c r="CB12" s="32">
        <f ca="1">VLOOKUP(CE12, Rankings!$A$2:$I$161, 9, FALSE)</f>
        <v>0</v>
      </c>
      <c r="CC12" s="3">
        <f ca="1">VLOOKUP($CE12,Calcs!$A$3:'Calcs'!$ANA$180,123,FALSE)</f>
        <v>10</v>
      </c>
      <c r="CD12" s="80">
        <f>IF(VLOOKUP(CE12, Calcs!$A$3:$ANO$180, 781, FALSE)&gt;10, 10, VLOOKUP(CE12, Calcs!$A$3:$ANO$180, 781, FALSE))*10</f>
        <v>100</v>
      </c>
      <c r="CE12" s="31">
        <v>28</v>
      </c>
      <c r="CH12" s="31">
        <v>25</v>
      </c>
      <c r="CI12" s="3" t="s">
        <v>913</v>
      </c>
      <c r="CJ12" s="3" t="s">
        <v>315</v>
      </c>
      <c r="CK12" t="s">
        <v>489</v>
      </c>
    </row>
    <row r="13" spans="2:89" x14ac:dyDescent="0.2">
      <c r="B13" s="278" t="s">
        <v>420</v>
      </c>
      <c r="C13" s="33"/>
      <c r="D13" s="30"/>
      <c r="E13" s="30"/>
      <c r="F13" s="32"/>
      <c r="G13" s="142"/>
      <c r="H13" s="80"/>
      <c r="I13"/>
      <c r="J13" s="33"/>
      <c r="K13" s="30"/>
      <c r="L13" s="30"/>
      <c r="M13" s="32"/>
      <c r="N13" s="142"/>
      <c r="O13" s="80"/>
      <c r="P13"/>
      <c r="Q13" s="33"/>
      <c r="R13" s="30"/>
      <c r="S13" s="30"/>
      <c r="T13" s="32"/>
      <c r="U13" s="142"/>
      <c r="V13" s="80"/>
      <c r="W13" s="278" t="s">
        <v>420</v>
      </c>
      <c r="X13" s="33"/>
      <c r="Y13" s="30"/>
      <c r="Z13" s="30"/>
      <c r="AA13" s="32"/>
      <c r="AB13" s="142"/>
      <c r="AC13" s="80"/>
      <c r="AD13" s="278" t="s">
        <v>420</v>
      </c>
      <c r="AE13" s="33"/>
      <c r="AF13" s="30"/>
      <c r="AG13" s="30"/>
      <c r="AH13" s="32"/>
      <c r="AI13" s="142"/>
      <c r="AJ13" s="80"/>
      <c r="AN13" s="33" t="str">
        <f>CONCATENATE(VLOOKUP($AT13, Rankings!$A$2:$B$161, 2, FALSE), " - ", VLOOKUP($AT13, Calcs!$A$3:$D$180, 2, FALSE))</f>
        <v>Silver - National Park</v>
      </c>
      <c r="AO13" s="30">
        <f>VLOOKUP(AT13, Rankings!$A$2:$AN$161, 40, FALSE)</f>
        <v>3</v>
      </c>
      <c r="AP13" s="32">
        <f ca="1">VLOOKUP(AT13, Rankings!$A$2:$I$161, 8, FALSE)</f>
        <v>1</v>
      </c>
      <c r="AQ13" s="32">
        <f ca="1">VLOOKUP(AT13, Rankings!$A$2:$I$161, 9, FALSE)</f>
        <v>1</v>
      </c>
      <c r="AR13" s="3">
        <f ca="1">VLOOKUP($AT13,Calcs!$A$3:'Calcs'!$ANA$180,123,FALSE)</f>
        <v>7</v>
      </c>
      <c r="AS13" s="80">
        <f>IF(VLOOKUP(AT13, Calcs!$A$3:$ANO$180, 781, FALSE)&gt;10, 10, VLOOKUP(AT13, Calcs!$A$3:$ANO$180, 781, FALSE))*10</f>
        <v>33.911649915626342</v>
      </c>
      <c r="AT13" s="31">
        <v>132</v>
      </c>
      <c r="AX13" s="33" t="str">
        <f>CONCATENATE(VLOOKUP($BD13, Rankings!$A$2:$B$161, 2, FALSE), " - ", VLOOKUP($BD13, Calcs!$A$3:$D$180, 2, FALSE))</f>
        <v>Lanakila - Seafolk Village</v>
      </c>
      <c r="AY13" s="30">
        <f>VLOOKUP(BD13, Rankings!$A$2:$AN$161, 40, FALSE)</f>
        <v>38</v>
      </c>
      <c r="AZ13" s="32">
        <f ca="1">VLOOKUP(BD13, Rankings!$A$2:$I$161, 8, FALSE)</f>
        <v>2</v>
      </c>
      <c r="BA13" s="32">
        <f ca="1">VLOOKUP(BD13, Rankings!$A$2:$I$161, 9, FALSE)</f>
        <v>0</v>
      </c>
      <c r="BB13" s="3">
        <f ca="1">VLOOKUP($BD13,Calcs!$A$3:'Calcs'!$ANA$180,123,FALSE)</f>
        <v>9</v>
      </c>
      <c r="BC13" s="80">
        <f>IF(VLOOKUP(BD13, Calcs!$A$3:$ANO$180, 781, FALSE)&gt;10, 10, VLOOKUP(BD13, Calcs!$A$3:$ANO$180, 781, FALSE))*10</f>
        <v>100</v>
      </c>
      <c r="BD13" s="31">
        <v>83</v>
      </c>
      <c r="BG13" s="33" t="str">
        <f>CONCATENATE(VLOOKUP($BM13, Rankings!$A$2:$B$161, 2, FALSE), " - ", VLOOKUP($BM13, Calcs!$A$3:$D$180, 2, FALSE))</f>
        <v>Lily Valley - Floaroma City</v>
      </c>
      <c r="BH13" s="30">
        <f>VLOOKUP(BM13, Rankings!$A$2:$AN$161, 40, FALSE)</f>
        <v>83</v>
      </c>
      <c r="BI13" s="32">
        <f ca="1">VLOOKUP(BM13, Rankings!$A$2:$I$161, 8, FALSE)</f>
        <v>1</v>
      </c>
      <c r="BJ13" s="32">
        <f ca="1">VLOOKUP(BM13, Rankings!$A$2:$I$161, 9, FALSE)</f>
        <v>1</v>
      </c>
      <c r="BK13" s="3">
        <f ca="1">VLOOKUP($BM13,Calcs!$A$3:'Calcs'!$ANA$180,123,FALSE)</f>
        <v>5</v>
      </c>
      <c r="BL13" s="80">
        <f>IF(VLOOKUP(BM13, Calcs!$A$3:$ANO$180, 781, FALSE)&gt;10, 10, VLOOKUP(BM13, Calcs!$A$3:$ANO$180, 781, FALSE))*10</f>
        <v>82.219219164377861</v>
      </c>
      <c r="BM13" s="31">
        <v>38</v>
      </c>
      <c r="BP13" s="33" t="str">
        <f>CONCATENATE(VLOOKUP($BV13, Rankings!$A$2:$B$161, 2, FALSE), " - ", VLOOKUP($BV13, Calcs!$A$3:$D$180, 2, FALSE))</f>
        <v>Lily Valley - Sunyshore City</v>
      </c>
      <c r="BQ13" s="30">
        <f>VLOOKUP(BV13, Rankings!$A$2:$AN$161, 40, FALSE)</f>
        <v>68</v>
      </c>
      <c r="BR13" s="32">
        <f ca="1">VLOOKUP(BV13, Rankings!$A$2:$I$161, 8, FALSE)</f>
        <v>2</v>
      </c>
      <c r="BS13" s="32">
        <f ca="1">VLOOKUP(BV13, Rankings!$A$2:$I$161, 9, FALSE)</f>
        <v>0</v>
      </c>
      <c r="BT13" s="3">
        <f ca="1">VLOOKUP($BV13,Calcs!$A$3:'Calcs'!$ANA$180,123,FALSE)</f>
        <v>7</v>
      </c>
      <c r="BU13" s="80">
        <f>IF(VLOOKUP(BV13, Calcs!$A$3:$ANO$180, 781, FALSE)&gt;10, 10, VLOOKUP(BV13, Calcs!$A$3:$ANO$180, 781, FALSE))*10</f>
        <v>67.712628068920793</v>
      </c>
      <c r="BV13" s="31">
        <v>43</v>
      </c>
      <c r="BY13" s="33" t="str">
        <f>CONCATENATE(VLOOKUP($CE13, Rankings!$A$2:$B$161, 2, FALSE), " - ", VLOOKUP($CE13, Calcs!$A$3:$D$180, 2, FALSE))</f>
        <v>Terastal - Los Platos</v>
      </c>
      <c r="BZ13" s="30">
        <f>VLOOKUP(CE13, Rankings!$A$2:$AN$161, 40, FALSE)</f>
        <v>65</v>
      </c>
      <c r="CA13" s="32">
        <f ca="1">VLOOKUP(CE13, Rankings!$A$2:$I$161, 8, FALSE)</f>
        <v>0</v>
      </c>
      <c r="CB13" s="32">
        <f ca="1">VLOOKUP(CE13, Rankings!$A$2:$I$161, 9, FALSE)</f>
        <v>2</v>
      </c>
      <c r="CC13" s="3">
        <f ca="1">VLOOKUP($CE13,Calcs!$A$3:'Calcs'!$ANA$180,123,FALSE)</f>
        <v>4</v>
      </c>
      <c r="CD13" s="80">
        <f>IF(VLOOKUP(CE13, Calcs!$A$3:$ANO$180, 781, FALSE)&gt;10, 10, VLOOKUP(CE13, Calcs!$A$3:$ANO$180, 781, FALSE))*10</f>
        <v>41.773197148410844</v>
      </c>
      <c r="CE13" s="31">
        <v>159</v>
      </c>
      <c r="CH13" s="31">
        <v>150</v>
      </c>
      <c r="CI13" s="3" t="s">
        <v>913</v>
      </c>
      <c r="CJ13" s="3" t="s">
        <v>315</v>
      </c>
      <c r="CK13" t="s">
        <v>497</v>
      </c>
    </row>
    <row r="14" spans="2:89" x14ac:dyDescent="0.2">
      <c r="B14" s="278" t="s">
        <v>420</v>
      </c>
      <c r="C14" s="33"/>
      <c r="D14" s="30"/>
      <c r="E14" s="30"/>
      <c r="F14" s="32"/>
      <c r="G14" s="142"/>
      <c r="H14" s="80"/>
      <c r="I14" s="278" t="s">
        <v>420</v>
      </c>
      <c r="J14" s="33"/>
      <c r="K14" s="30"/>
      <c r="L14" s="30"/>
      <c r="M14" s="32"/>
      <c r="N14" s="142"/>
      <c r="O14" s="80"/>
      <c r="P14" s="278" t="s">
        <v>420</v>
      </c>
      <c r="Q14" s="33"/>
      <c r="R14" s="30"/>
      <c r="S14" s="30"/>
      <c r="T14" s="32"/>
      <c r="U14" s="142"/>
      <c r="V14" s="80"/>
      <c r="W14" s="278" t="s">
        <v>420</v>
      </c>
      <c r="X14" s="33"/>
      <c r="Y14" s="30"/>
      <c r="Z14" s="30"/>
      <c r="AA14" s="32"/>
      <c r="AB14" s="142"/>
      <c r="AC14" s="80"/>
      <c r="AD14" s="278" t="s">
        <v>420</v>
      </c>
      <c r="AE14" s="33"/>
      <c r="AF14" s="30"/>
      <c r="AG14" s="30"/>
      <c r="AH14" s="32"/>
      <c r="AI14" s="142"/>
      <c r="AJ14" s="80"/>
      <c r="AN14" s="33" t="str">
        <f>CONCATENATE(VLOOKUP($AT14, Rankings!$A$2:$B$161, 2, FALSE), " - ", VLOOKUP($AT14, Calcs!$A$3:$D$180, 2, FALSE))</f>
        <v>Phoenix - Pueltown</v>
      </c>
      <c r="AO14" s="30">
        <f>VLOOKUP(AT14, Rankings!$A$2:$AN$161, 40, FALSE)</f>
        <v>11</v>
      </c>
      <c r="AP14" s="32">
        <f ca="1">VLOOKUP(AT14, Rankings!$A$2:$I$161, 8, FALSE)</f>
        <v>2</v>
      </c>
      <c r="AQ14" s="32">
        <f ca="1">VLOOKUP(AT14, Rankings!$A$2:$I$161, 9, FALSE)</f>
        <v>0</v>
      </c>
      <c r="AR14" s="3">
        <f ca="1">VLOOKUP($AT14,Calcs!$A$3:'Calcs'!$ANA$180,123,FALSE)</f>
        <v>10</v>
      </c>
      <c r="AS14" s="80">
        <f>IF(VLOOKUP(AT14, Calcs!$A$3:$ANO$180, 781, FALSE)&gt;10, 10, VLOOKUP(AT14, Calcs!$A$3:$ANO$180, 781, FALSE))*10</f>
        <v>74.632432628181164</v>
      </c>
      <c r="AT14" s="31">
        <v>123</v>
      </c>
      <c r="AX14" s="33" t="str">
        <f>CONCATENATE(VLOOKUP($BD14, Rankings!$A$2:$B$161, 2, FALSE), " - ", VLOOKUP($BD14, Calcs!$A$3:$D$180, 2, FALSE))</f>
        <v>Vertress - Nimbasa City</v>
      </c>
      <c r="AY14" s="30">
        <f>VLOOKUP(BD14, Rankings!$A$2:$AN$161, 40, FALSE)</f>
        <v>5</v>
      </c>
      <c r="AZ14" s="32">
        <f ca="1">VLOOKUP(BD14, Rankings!$A$2:$I$161, 8, FALSE)</f>
        <v>2</v>
      </c>
      <c r="BA14" s="32">
        <f ca="1">VLOOKUP(BD14, Rankings!$A$2:$I$161, 9, FALSE)</f>
        <v>0</v>
      </c>
      <c r="BB14" s="3">
        <f ca="1">VLOOKUP($BD14,Calcs!$A$3:'Calcs'!$ANA$180,123,FALSE)</f>
        <v>11</v>
      </c>
      <c r="BC14" s="80">
        <f>IF(VLOOKUP(BD14, Calcs!$A$3:$ANO$180, 781, FALSE)&gt;10, 10, VLOOKUP(BD14, Calcs!$A$3:$ANO$180, 781, FALSE))*10</f>
        <v>100</v>
      </c>
      <c r="BD14" s="31">
        <v>55</v>
      </c>
      <c r="BG14" s="33" t="str">
        <f>CONCATENATE(VLOOKUP($BM14, Rankings!$A$2:$B$161, 2, FALSE), " - ", VLOOKUP($BM14, Calcs!$A$3:$D$180, 2, FALSE))</f>
        <v>Silver - Cherrygrove City</v>
      </c>
      <c r="BH14" s="30">
        <f>VLOOKUP(BM14, Rankings!$A$2:$AN$161, 40, FALSE)</f>
        <v>50</v>
      </c>
      <c r="BI14" s="32">
        <f ca="1">VLOOKUP(BM14, Rankings!$A$2:$I$161, 8, FALSE)</f>
        <v>1</v>
      </c>
      <c r="BJ14" s="32">
        <f ca="1">VLOOKUP(BM14, Rankings!$A$2:$I$161, 9, FALSE)</f>
        <v>1</v>
      </c>
      <c r="BK14" s="3">
        <f ca="1">VLOOKUP($BM14,Calcs!$A$3:'Calcs'!$ANA$180,123,FALSE)</f>
        <v>6</v>
      </c>
      <c r="BL14" s="80">
        <f>IF(VLOOKUP(BM14, Calcs!$A$3:$ANO$180, 781, FALSE)&gt;10, 10, VLOOKUP(BM14, Calcs!$A$3:$ANO$180, 781, FALSE))*10</f>
        <v>56.213877290220786</v>
      </c>
      <c r="BM14" s="31">
        <v>142</v>
      </c>
      <c r="BP14" s="33" t="str">
        <f>CONCATENATE(VLOOKUP($BV14, Rankings!$A$2:$B$161, 2, FALSE), " - ", VLOOKUP($BV14, Calcs!$A$3:$D$180, 2, FALSE))</f>
        <v>Dynamax - Ballonlea</v>
      </c>
      <c r="BQ14" s="30">
        <f>VLOOKUP(BV14, Rankings!$A$2:$AN$161, 40, FALSE)</f>
        <v>119</v>
      </c>
      <c r="BR14" s="32">
        <f ca="1">VLOOKUP(BV14, Rankings!$A$2:$I$161, 8, FALSE)</f>
        <v>1</v>
      </c>
      <c r="BS14" s="32">
        <f ca="1">VLOOKUP(BV14, Rankings!$A$2:$I$161, 9, FALSE)</f>
        <v>1</v>
      </c>
      <c r="BT14" s="3">
        <f ca="1">VLOOKUP($BV14,Calcs!$A$3:'Calcs'!$ANA$180,123,FALSE)</f>
        <v>2</v>
      </c>
      <c r="BU14" s="80">
        <f>IF(VLOOKUP(BV14, Calcs!$A$3:$ANO$180, 781, FALSE)&gt;10, 10, VLOOKUP(BV14, Calcs!$A$3:$ANO$180, 781, FALSE))*10</f>
        <v>62.169124169478209</v>
      </c>
      <c r="BV14" s="31">
        <v>97</v>
      </c>
      <c r="BY14" s="33" t="str">
        <f>CONCATENATE(VLOOKUP($CE14, Rankings!$A$2:$B$161, 2, FALSE), " - ", VLOOKUP($CE14, Calcs!$A$3:$D$180, 2, FALSE))</f>
        <v>Vertress - Mistralton City</v>
      </c>
      <c r="BZ14" s="30">
        <f>VLOOKUP(CE14, Rankings!$A$2:$AN$161, 40, FALSE)</f>
        <v>37</v>
      </c>
      <c r="CA14" s="32">
        <f ca="1">VLOOKUP(CE14, Rankings!$A$2:$I$161, 8, FALSE)</f>
        <v>1</v>
      </c>
      <c r="CB14" s="32">
        <f ca="1">VLOOKUP(CE14, Rankings!$A$2:$I$161, 9, FALSE)</f>
        <v>1</v>
      </c>
      <c r="CC14" s="3">
        <f ca="1">VLOOKUP($CE14,Calcs!$A$3:'Calcs'!$ANA$180,123,FALSE)</f>
        <v>7</v>
      </c>
      <c r="CD14" s="80">
        <f>IF(VLOOKUP(CE14, Calcs!$A$3:$ANO$180, 781, FALSE)&gt;10, 10, VLOOKUP(CE14, Calcs!$A$3:$ANO$180, 781, FALSE))*10</f>
        <v>98.183501669068619</v>
      </c>
      <c r="CE14" s="31">
        <v>52</v>
      </c>
      <c r="CH14" s="31">
        <v>49</v>
      </c>
      <c r="CI14" s="3" t="s">
        <v>913</v>
      </c>
      <c r="CJ14" s="3" t="s">
        <v>315</v>
      </c>
      <c r="CK14" t="s">
        <v>482</v>
      </c>
    </row>
    <row r="15" spans="2:89" x14ac:dyDescent="0.2">
      <c r="B15" s="278" t="s">
        <v>420</v>
      </c>
      <c r="C15" s="33"/>
      <c r="D15" s="30"/>
      <c r="E15" s="30"/>
      <c r="F15" s="32"/>
      <c r="G15" s="142"/>
      <c r="H15" s="80"/>
      <c r="I15" s="278" t="s">
        <v>420</v>
      </c>
      <c r="J15" s="33"/>
      <c r="K15" s="30"/>
      <c r="L15" s="30"/>
      <c r="M15" s="32"/>
      <c r="N15" s="142"/>
      <c r="O15" s="80"/>
      <c r="P15" s="278" t="s">
        <v>420</v>
      </c>
      <c r="Q15" s="33"/>
      <c r="R15" s="30"/>
      <c r="S15" s="30"/>
      <c r="T15" s="32"/>
      <c r="U15" s="142"/>
      <c r="V15" s="80"/>
      <c r="W15" s="279" t="s">
        <v>951</v>
      </c>
      <c r="X15" s="33"/>
      <c r="Y15" s="30"/>
      <c r="Z15" s="30"/>
      <c r="AA15" s="32"/>
      <c r="AB15" s="142"/>
      <c r="AC15" s="80"/>
      <c r="AD15" s="279" t="s">
        <v>951</v>
      </c>
      <c r="AE15" s="33"/>
      <c r="AF15" s="30"/>
      <c r="AG15" s="30"/>
      <c r="AH15" s="32"/>
      <c r="AI15" s="142"/>
      <c r="AJ15" s="80"/>
      <c r="AN15" s="33" t="str">
        <f>CONCATENATE(VLOOKUP($AT15, Rankings!$A$2:$B$161, 2, FALSE), " - ", VLOOKUP($AT15, Calcs!$A$3:$D$180, 2, FALSE))</f>
        <v>Phoenix - Aqua Resort</v>
      </c>
      <c r="AO15" s="30">
        <f>VLOOKUP(AT15, Rankings!$A$2:$AN$161, 40, FALSE)</f>
        <v>8</v>
      </c>
      <c r="AP15" s="32">
        <f ca="1">VLOOKUP(AT15, Rankings!$A$2:$I$161, 8, FALSE)</f>
        <v>2</v>
      </c>
      <c r="AQ15" s="32">
        <f ca="1">VLOOKUP(AT15, Rankings!$A$2:$I$161, 9, FALSE)</f>
        <v>0</v>
      </c>
      <c r="AR15" s="3">
        <f ca="1">VLOOKUP($AT15,Calcs!$A$3:'Calcs'!$ANA$180,123,FALSE)</f>
        <v>10</v>
      </c>
      <c r="AS15" s="80">
        <f>IF(VLOOKUP(AT15, Calcs!$A$3:$ANO$180, 781, FALSE)&gt;10, 10, VLOOKUP(AT15, Calcs!$A$3:$ANO$180, 781, FALSE))*10</f>
        <v>100</v>
      </c>
      <c r="AT15" s="31">
        <v>125</v>
      </c>
      <c r="AX15" s="33" t="str">
        <f>CONCATENATE(VLOOKUP($BD15, Rankings!$A$2:$B$161, 2, FALSE), " - ", VLOOKUP($BD15, Calcs!$A$3:$D$180, 2, FALSE))</f>
        <v>Kalosite - Cyllage City</v>
      </c>
      <c r="AY15" s="30">
        <f>VLOOKUP(BD15, Rankings!$A$2:$AN$161, 40, FALSE)</f>
        <v>58</v>
      </c>
      <c r="AZ15" s="32">
        <f ca="1">VLOOKUP(BD15, Rankings!$A$2:$I$161, 8, FALSE)</f>
        <v>1</v>
      </c>
      <c r="BA15" s="32">
        <f ca="1">VLOOKUP(BD15, Rankings!$A$2:$I$161, 9, FALSE)</f>
        <v>1</v>
      </c>
      <c r="BB15" s="3">
        <f ca="1">VLOOKUP($BD15,Calcs!$A$3:'Calcs'!$ANA$180,123,FALSE)</f>
        <v>6</v>
      </c>
      <c r="BC15" s="80">
        <f>IF(VLOOKUP(BD15, Calcs!$A$3:$ANO$180, 781, FALSE)&gt;10, 10, VLOOKUP(BD15, Calcs!$A$3:$ANO$180, 781, FALSE))*10</f>
        <v>50.645829048402398</v>
      </c>
      <c r="BD15" s="31">
        <v>66</v>
      </c>
      <c r="BG15" s="33" t="str">
        <f>CONCATENATE(VLOOKUP($BM15, Rankings!$A$2:$B$161, 2, FALSE), " - ", VLOOKUP($BM15, Calcs!$A$3:$D$180, 2, FALSE))</f>
        <v>Kalosite - Santalune City</v>
      </c>
      <c r="BH15" s="30">
        <f>VLOOKUP(BM15, Rankings!$A$2:$AN$161, 40, FALSE)</f>
        <v>79</v>
      </c>
      <c r="BI15" s="32">
        <f ca="1">VLOOKUP(BM15, Rankings!$A$2:$I$161, 8, FALSE)</f>
        <v>1</v>
      </c>
      <c r="BJ15" s="32">
        <f ca="1">VLOOKUP(BM15, Rankings!$A$2:$I$161, 9, FALSE)</f>
        <v>1</v>
      </c>
      <c r="BK15" s="3">
        <f ca="1">VLOOKUP($BM15,Calcs!$A$3:'Calcs'!$ANA$180,123,FALSE)</f>
        <v>5</v>
      </c>
      <c r="BL15" s="80">
        <f>IF(VLOOKUP(BM15, Calcs!$A$3:$ANO$180, 781, FALSE)&gt;10, 10, VLOOKUP(BM15, Calcs!$A$3:$ANO$180, 781, FALSE))*10</f>
        <v>72.972597596632113</v>
      </c>
      <c r="BM15" s="31">
        <v>79</v>
      </c>
      <c r="BP15" s="33" t="str">
        <f>CONCATENATE(VLOOKUP($BV15, Rankings!$A$2:$B$161, 2, FALSE), " - ", VLOOKUP($BV15, Calcs!$A$3:$D$180, 2, FALSE))</f>
        <v>Lily Valley - Snowpoint City</v>
      </c>
      <c r="BQ15" s="30">
        <f>VLOOKUP(BV15, Rankings!$A$2:$AN$161, 40, FALSE)</f>
        <v>2</v>
      </c>
      <c r="BR15" s="32">
        <f ca="1">VLOOKUP(BV15, Rankings!$A$2:$I$161, 8, FALSE)</f>
        <v>2</v>
      </c>
      <c r="BS15" s="32">
        <f ca="1">VLOOKUP(BV15, Rankings!$A$2:$I$161, 9, FALSE)</f>
        <v>0</v>
      </c>
      <c r="BT15" s="3">
        <f ca="1">VLOOKUP($BV15,Calcs!$A$3:'Calcs'!$ANA$180,123,FALSE)</f>
        <v>11</v>
      </c>
      <c r="BU15" s="80">
        <f>IF(VLOOKUP(BV15, Calcs!$A$3:$ANO$180, 781, FALSE)&gt;10, 10, VLOOKUP(BV15, Calcs!$A$3:$ANO$180, 781, FALSE))*10</f>
        <v>100</v>
      </c>
      <c r="BV15" s="31">
        <v>40</v>
      </c>
      <c r="BY15" s="33" t="str">
        <f>CONCATENATE(VLOOKUP($CE15, Rankings!$A$2:$B$161, 2, FALSE), " - ", VLOOKUP($CE15, Calcs!$A$3:$D$180, 2, FALSE))</f>
        <v>Vertress - Accumula Town</v>
      </c>
      <c r="BZ15" s="30">
        <f>VLOOKUP(CE15, Rankings!$A$2:$AN$161, 40, FALSE)</f>
        <v>76</v>
      </c>
      <c r="CA15" s="32">
        <f ca="1">VLOOKUP(CE15, Rankings!$A$2:$I$161, 8, FALSE)</f>
        <v>1</v>
      </c>
      <c r="CB15" s="32">
        <f ca="1">VLOOKUP(CE15, Rankings!$A$2:$I$161, 9, FALSE)</f>
        <v>1</v>
      </c>
      <c r="CC15" s="3">
        <f ca="1">VLOOKUP($CE15,Calcs!$A$3:'Calcs'!$ANA$180,123,FALSE)</f>
        <v>4</v>
      </c>
      <c r="CD15" s="80">
        <f>IF(VLOOKUP(CE15, Calcs!$A$3:$ANO$180, 781, FALSE)&gt;10, 10, VLOOKUP(CE15, Calcs!$A$3:$ANO$180, 781, FALSE))*10</f>
        <v>61.237243569579448</v>
      </c>
      <c r="CE15" s="31">
        <v>57</v>
      </c>
      <c r="CH15" s="31">
        <v>23</v>
      </c>
      <c r="CI15" s="3" t="s">
        <v>913</v>
      </c>
      <c r="CJ15" s="3" t="s">
        <v>315</v>
      </c>
      <c r="CK15" t="s">
        <v>485</v>
      </c>
    </row>
    <row r="16" spans="2:89" x14ac:dyDescent="0.2">
      <c r="B16" s="278" t="s">
        <v>420</v>
      </c>
      <c r="C16" s="33"/>
      <c r="D16" s="30"/>
      <c r="E16" s="30"/>
      <c r="F16" s="32"/>
      <c r="G16" s="142"/>
      <c r="H16" s="80"/>
      <c r="I16" s="278" t="s">
        <v>420</v>
      </c>
      <c r="J16" s="33"/>
      <c r="K16" s="30"/>
      <c r="L16" s="30"/>
      <c r="M16" s="32"/>
      <c r="N16" s="142"/>
      <c r="O16" s="80"/>
      <c r="P16" s="278" t="s">
        <v>420</v>
      </c>
      <c r="Q16" s="33"/>
      <c r="R16" s="30"/>
      <c r="S16" s="30"/>
      <c r="T16" s="32"/>
      <c r="U16" s="142"/>
      <c r="V16" s="80"/>
      <c r="W16" s="279" t="s">
        <v>951</v>
      </c>
      <c r="X16" s="33"/>
      <c r="Y16" s="30"/>
      <c r="Z16" s="30"/>
      <c r="AA16" s="32"/>
      <c r="AB16" s="142"/>
      <c r="AC16" s="80"/>
      <c r="AD16" s="279" t="s">
        <v>951</v>
      </c>
      <c r="AE16" s="33"/>
      <c r="AF16" s="30"/>
      <c r="AG16" s="30"/>
      <c r="AH16" s="32"/>
      <c r="AI16" s="142"/>
      <c r="AJ16" s="80"/>
      <c r="AN16" s="33" t="str">
        <f>CONCATENATE(VLOOKUP($AT16, Rankings!$A$2:$B$161, 2, FALSE), " - ", VLOOKUP($AT16, Calcs!$A$3:$D$180, 2, FALSE))</f>
        <v>Terastal - Porto Marinada</v>
      </c>
      <c r="AO16" s="30">
        <f>VLOOKUP(AT16, Rankings!$A$2:$AN$161, 40, FALSE)</f>
        <v>44</v>
      </c>
      <c r="AP16" s="32">
        <f ca="1">VLOOKUP(AT16, Rankings!$A$2:$I$161, 8, FALSE)</f>
        <v>0</v>
      </c>
      <c r="AQ16" s="32">
        <f ca="1">VLOOKUP(AT16, Rankings!$A$2:$I$161, 9, FALSE)</f>
        <v>2</v>
      </c>
      <c r="AR16" s="3">
        <f ca="1">VLOOKUP($AT16,Calcs!$A$3:'Calcs'!$ANA$180,123,FALSE)</f>
        <v>3</v>
      </c>
      <c r="AS16" s="80">
        <f>IF(VLOOKUP(AT16, Calcs!$A$3:$ANO$180, 781, FALSE)&gt;10, 10, VLOOKUP(AT16, Calcs!$A$3:$ANO$180, 781, FALSE))*10</f>
        <v>34.496376621320678</v>
      </c>
      <c r="AT16" s="31">
        <v>149</v>
      </c>
      <c r="AX16" s="33" t="str">
        <f>CONCATENATE(VLOOKUP($BD16, Rankings!$A$2:$B$161, 2, FALSE), " - ", VLOOKUP($BD16, Calcs!$A$3:$D$180, 2, FALSE))</f>
        <v>Terastal - Zapapico</v>
      </c>
      <c r="AY16" s="30">
        <f>VLOOKUP(BD16, Rankings!$A$2:$AN$161, 40, FALSE)</f>
        <v>124</v>
      </c>
      <c r="AZ16" s="32">
        <f ca="1">VLOOKUP(BD16, Rankings!$A$2:$I$161, 8, FALSE)</f>
        <v>0</v>
      </c>
      <c r="BA16" s="32">
        <f ca="1">VLOOKUP(BD16, Rankings!$A$2:$I$161, 9, FALSE)</f>
        <v>2</v>
      </c>
      <c r="BB16" s="3">
        <f ca="1">VLOOKUP($BD16,Calcs!$A$3:'Calcs'!$ANA$180,123,FALSE)</f>
        <v>1</v>
      </c>
      <c r="BC16" s="80">
        <f>IF(VLOOKUP(BD16, Calcs!$A$3:$ANO$180, 781, FALSE)&gt;10, 10, VLOOKUP(BD16, Calcs!$A$3:$ANO$180, 781, FALSE))*10</f>
        <v>43.243496620879313</v>
      </c>
      <c r="BD16" s="31">
        <v>153</v>
      </c>
      <c r="BG16" s="33" t="str">
        <f>CONCATENATE(VLOOKUP($BM16, Rankings!$A$2:$B$161, 2, FALSE), " - ", VLOOKUP($BM16, Calcs!$A$3:$D$180, 2, FALSE))</f>
        <v>Delta - Lilycove City</v>
      </c>
      <c r="BH16" s="30">
        <f>VLOOKUP(BM16, Rankings!$A$2:$AN$161, 40, FALSE)</f>
        <v>46</v>
      </c>
      <c r="BI16" s="32">
        <f ca="1">VLOOKUP(BM16, Rankings!$A$2:$I$161, 8, FALSE)</f>
        <v>1</v>
      </c>
      <c r="BJ16" s="32">
        <f ca="1">VLOOKUP(BM16, Rankings!$A$2:$I$161, 9, FALSE)</f>
        <v>1</v>
      </c>
      <c r="BK16" s="3">
        <f ca="1">VLOOKUP($BM16,Calcs!$A$3:'Calcs'!$ANA$180,123,FALSE)</f>
        <v>7</v>
      </c>
      <c r="BL16" s="80">
        <f>IF(VLOOKUP(BM16, Calcs!$A$3:$ANO$180, 781, FALSE)&gt;10, 10, VLOOKUP(BM16, Calcs!$A$3:$ANO$180, 781, FALSE))*10</f>
        <v>53.385391260156553</v>
      </c>
      <c r="BM16" s="31">
        <v>30</v>
      </c>
      <c r="BP16" s="33" t="str">
        <f>CONCATENATE(VLOOKUP($BV16, Rankings!$A$2:$B$161, 2, FALSE), " - ", VLOOKUP($BV16, Calcs!$A$3:$D$180, 2, FALSE))</f>
        <v>Lanakila - Po Town</v>
      </c>
      <c r="BQ16" s="30">
        <f>VLOOKUP(BV16, Rankings!$A$2:$AN$161, 40, FALSE)</f>
        <v>9</v>
      </c>
      <c r="BR16" s="32">
        <f ca="1">VLOOKUP(BV16, Rankings!$A$2:$I$161, 8, FALSE)</f>
        <v>2</v>
      </c>
      <c r="BS16" s="32">
        <f ca="1">VLOOKUP(BV16, Rankings!$A$2:$I$161, 9, FALSE)</f>
        <v>0</v>
      </c>
      <c r="BT16" s="3">
        <f ca="1">VLOOKUP($BV16,Calcs!$A$3:'Calcs'!$ANA$180,123,FALSE)</f>
        <v>11</v>
      </c>
      <c r="BU16" s="80">
        <f>IF(VLOOKUP(BV16, Calcs!$A$3:$ANO$180, 781, FALSE)&gt;10, 10, VLOOKUP(BV16, Calcs!$A$3:$ANO$180, 781, FALSE))*10</f>
        <v>81.455509328712679</v>
      </c>
      <c r="BV16" s="31">
        <v>91</v>
      </c>
      <c r="BY16" s="33" t="str">
        <f>CONCATENATE(VLOOKUP($CE16, Rankings!$A$2:$B$161, 2, FALSE), " - ", VLOOKUP($CE16, Calcs!$A$3:$D$180, 2, FALSE))</f>
        <v>Kalosite - Anistar City</v>
      </c>
      <c r="BZ16" s="30">
        <f>VLOOKUP(CE16, Rankings!$A$2:$AN$161, 40, FALSE)</f>
        <v>17</v>
      </c>
      <c r="CA16" s="32">
        <f ca="1">VLOOKUP(CE16, Rankings!$A$2:$I$161, 8, FALSE)</f>
        <v>2</v>
      </c>
      <c r="CB16" s="32">
        <f ca="1">VLOOKUP(CE16, Rankings!$A$2:$I$161, 9, FALSE)</f>
        <v>0</v>
      </c>
      <c r="CC16" s="3">
        <f ca="1">VLOOKUP($CE16,Calcs!$A$3:'Calcs'!$ANA$180,123,FALSE)</f>
        <v>10</v>
      </c>
      <c r="CD16" s="80">
        <f>IF(VLOOKUP(CE16, Calcs!$A$3:$ANO$180, 781, FALSE)&gt;10, 10, VLOOKUP(CE16, Calcs!$A$3:$ANO$180, 781, FALSE))*10</f>
        <v>100</v>
      </c>
      <c r="CE16" s="31">
        <v>73</v>
      </c>
      <c r="CH16" s="31">
        <v>87</v>
      </c>
      <c r="CI16" s="3" t="s">
        <v>913</v>
      </c>
      <c r="CJ16" s="3" t="s">
        <v>315</v>
      </c>
      <c r="CK16" t="s">
        <v>486</v>
      </c>
    </row>
    <row r="17" spans="2:89" ht="15.75" thickBot="1" x14ac:dyDescent="0.25">
      <c r="B17" s="279" t="s">
        <v>951</v>
      </c>
      <c r="C17" s="33"/>
      <c r="D17" s="30"/>
      <c r="E17" s="30"/>
      <c r="F17" s="32"/>
      <c r="G17" s="142"/>
      <c r="H17" s="80"/>
      <c r="I17" s="279" t="s">
        <v>951</v>
      </c>
      <c r="J17" s="33"/>
      <c r="K17" s="30"/>
      <c r="L17" s="30"/>
      <c r="M17" s="32"/>
      <c r="N17" s="142"/>
      <c r="O17" s="80"/>
      <c r="P17" s="279" t="s">
        <v>951</v>
      </c>
      <c r="Q17" s="33"/>
      <c r="R17" s="30"/>
      <c r="S17" s="30"/>
      <c r="T17" s="32"/>
      <c r="U17" s="142"/>
      <c r="V17" s="80"/>
      <c r="W17" s="277" t="s">
        <v>953</v>
      </c>
      <c r="X17" s="33"/>
      <c r="Y17" s="30"/>
      <c r="Z17" s="30"/>
      <c r="AA17" s="32"/>
      <c r="AB17" s="142"/>
      <c r="AC17" s="80"/>
      <c r="AD17" s="277" t="s">
        <v>953</v>
      </c>
      <c r="AE17" s="33"/>
      <c r="AF17" s="30"/>
      <c r="AG17" s="30"/>
      <c r="AH17" s="32"/>
      <c r="AI17" s="142"/>
      <c r="AJ17" s="80"/>
      <c r="AN17" s="33" t="str">
        <f>CONCATENATE(VLOOKUP($AT17, Rankings!$A$2:$B$161, 2, FALSE), " - ", VLOOKUP($AT17, Calcs!$A$3:$D$180, 2, FALSE))</f>
        <v>Vertress - Castelia City</v>
      </c>
      <c r="AO17" s="30">
        <f>VLOOKUP(AT17, Rankings!$A$2:$AN$161, 40, FALSE)</f>
        <v>51</v>
      </c>
      <c r="AP17" s="32">
        <f ca="1">VLOOKUP(AT17, Rankings!$A$2:$I$161, 8, FALSE)</f>
        <v>0</v>
      </c>
      <c r="AQ17" s="32">
        <f ca="1">VLOOKUP(AT17, Rankings!$A$2:$I$161, 9, FALSE)</f>
        <v>2</v>
      </c>
      <c r="AR17" s="3">
        <f ca="1">VLOOKUP($AT17,Calcs!$A$3:'Calcs'!$ANA$180,123,FALSE)</f>
        <v>5</v>
      </c>
      <c r="AS17" s="80">
        <f>IF(VLOOKUP(AT17, Calcs!$A$3:$ANO$180, 781, FALSE)&gt;10, 10, VLOOKUP(AT17, Calcs!$A$3:$ANO$180, 781, FALSE))*10</f>
        <v>7.0710678118654755</v>
      </c>
      <c r="AT17" s="31">
        <v>58</v>
      </c>
      <c r="AX17" s="33" t="str">
        <f>CONCATENATE(VLOOKUP($BD17, Rankings!$A$2:$B$161, 2, FALSE), " - ", VLOOKUP($BD17, Calcs!$A$3:$D$180, 2, FALSE))</f>
        <v>Dynamax - Motostoke</v>
      </c>
      <c r="AY17" s="30">
        <f>VLOOKUP(BD17, Rankings!$A$2:$AN$161, 40, FALSE)</f>
        <v>35</v>
      </c>
      <c r="AZ17" s="32">
        <f ca="1">VLOOKUP(BD17, Rankings!$A$2:$I$161, 8, FALSE)</f>
        <v>1</v>
      </c>
      <c r="BA17" s="32">
        <f ca="1">VLOOKUP(BD17, Rankings!$A$2:$I$161, 9, FALSE)</f>
        <v>1</v>
      </c>
      <c r="BB17" s="3">
        <f ca="1">VLOOKUP($BD17,Calcs!$A$3:'Calcs'!$ANA$180,123,FALSE)</f>
        <v>7</v>
      </c>
      <c r="BC17" s="80">
        <f>IF(VLOOKUP(BD17, Calcs!$A$3:$ANO$180, 781, FALSE)&gt;10, 10, VLOOKUP(BD17, Calcs!$A$3:$ANO$180, 781, FALSE))*10</f>
        <v>77.233412458598522</v>
      </c>
      <c r="BD17" s="31">
        <v>111</v>
      </c>
      <c r="BG17" s="33" t="str">
        <f>CONCATENATE(VLOOKUP($BM17, Rankings!$A$2:$B$161, 2, FALSE), " - ", VLOOKUP($BM17, Calcs!$A$3:$D$180, 2, FALSE))</f>
        <v>Phoenix - Cocona Village</v>
      </c>
      <c r="BH17" s="30">
        <f>VLOOKUP(BM17, Rankings!$A$2:$AN$161, 40, FALSE)</f>
        <v>42</v>
      </c>
      <c r="BI17" s="32">
        <f ca="1">VLOOKUP(BM17, Rankings!$A$2:$I$161, 8, FALSE)</f>
        <v>1</v>
      </c>
      <c r="BJ17" s="32">
        <f ca="1">VLOOKUP(BM17, Rankings!$A$2:$I$161, 9, FALSE)</f>
        <v>1</v>
      </c>
      <c r="BK17" s="3">
        <f ca="1">VLOOKUP($BM17,Calcs!$A$3:'Calcs'!$ANA$180,123,FALSE)</f>
        <v>7</v>
      </c>
      <c r="BL17" s="80">
        <f>IF(VLOOKUP(BM17, Calcs!$A$3:$ANO$180, 781, FALSE)&gt;10, 10, VLOOKUP(BM17, Calcs!$A$3:$ANO$180, 781, FALSE))*10</f>
        <v>56.964901474504458</v>
      </c>
      <c r="BM17" s="31">
        <v>126</v>
      </c>
      <c r="BP17" s="33" t="str">
        <f>CONCATENATE(VLOOKUP($BV17, Rankings!$A$2:$B$161, 2, FALSE), " - ", VLOOKUP($BV17, Calcs!$A$3:$D$180, 2, FALSE))</f>
        <v>Indigo - Cerulean Cape</v>
      </c>
      <c r="BQ17" s="30">
        <f>VLOOKUP(BV17, Rankings!$A$2:$AN$161, 40, FALSE)</f>
        <v>57</v>
      </c>
      <c r="BR17" s="32">
        <f ca="1">VLOOKUP(BV17, Rankings!$A$2:$I$161, 8, FALSE)</f>
        <v>1</v>
      </c>
      <c r="BS17" s="32">
        <f ca="1">VLOOKUP(BV17, Rankings!$A$2:$I$161, 9, FALSE)</f>
        <v>1</v>
      </c>
      <c r="BT17" s="3">
        <f ca="1">VLOOKUP($BV17,Calcs!$A$3:'Calcs'!$ANA$180,123,FALSE)</f>
        <v>7</v>
      </c>
      <c r="BU17" s="80">
        <f>IF(VLOOKUP(BV17, Calcs!$A$3:$ANO$180, 781, FALSE)&gt;10, 10, VLOOKUP(BV17, Calcs!$A$3:$ANO$180, 781, FALSE))*10</f>
        <v>49.040799340956916</v>
      </c>
      <c r="BV17" s="31">
        <v>3</v>
      </c>
      <c r="BY17" s="33" t="str">
        <f>CONCATENATE(VLOOKUP($CE17, Rankings!$A$2:$B$161, 2, FALSE), " - ", VLOOKUP($CE17, Calcs!$A$3:$D$180, 2, FALSE))</f>
        <v>Phoenix - Wintown</v>
      </c>
      <c r="BZ17" s="30">
        <f>VLOOKUP(CE17, Rankings!$A$2:$AN$161, 40, FALSE)</f>
        <v>53</v>
      </c>
      <c r="CA17" s="32">
        <f ca="1">VLOOKUP(CE17, Rankings!$A$2:$I$161, 8, FALSE)</f>
        <v>2</v>
      </c>
      <c r="CB17" s="32">
        <f ca="1">VLOOKUP(CE17, Rankings!$A$2:$I$161, 9, FALSE)</f>
        <v>0</v>
      </c>
      <c r="CC17" s="3">
        <f ca="1">VLOOKUP($CE17,Calcs!$A$3:'Calcs'!$ANA$180,123,FALSE)</f>
        <v>7</v>
      </c>
      <c r="CD17" s="80">
        <f>IF(VLOOKUP(CE17, Calcs!$A$3:$ANO$180, 781, FALSE)&gt;10, 10, VLOOKUP(CE17, Calcs!$A$3:$ANO$180, 781, FALSE))*10</f>
        <v>100</v>
      </c>
      <c r="CE17" s="31">
        <v>120</v>
      </c>
      <c r="CH17" s="36">
        <v>32</v>
      </c>
      <c r="CI17" s="3" t="s">
        <v>913</v>
      </c>
      <c r="CJ17" s="3" t="s">
        <v>315</v>
      </c>
      <c r="CK17" t="s">
        <v>493</v>
      </c>
    </row>
    <row r="18" spans="2:89" ht="15.75" thickBot="1" x14ac:dyDescent="0.25">
      <c r="B18" s="279" t="s">
        <v>951</v>
      </c>
      <c r="C18" s="34"/>
      <c r="D18" s="35"/>
      <c r="E18" s="35"/>
      <c r="F18" s="37"/>
      <c r="G18" s="143"/>
      <c r="H18" s="81"/>
      <c r="I18" s="279" t="s">
        <v>951</v>
      </c>
      <c r="J18" s="34"/>
      <c r="K18" s="35"/>
      <c r="L18" s="35"/>
      <c r="M18" s="37"/>
      <c r="N18" s="143"/>
      <c r="O18" s="81"/>
      <c r="P18" s="279" t="s">
        <v>951</v>
      </c>
      <c r="Q18" s="34"/>
      <c r="R18" s="35"/>
      <c r="S18" s="35"/>
      <c r="T18" s="37"/>
      <c r="U18" s="143"/>
      <c r="V18" s="81"/>
      <c r="W18" s="277" t="s">
        <v>953</v>
      </c>
      <c r="X18" s="34"/>
      <c r="Y18" s="35"/>
      <c r="Z18" s="35"/>
      <c r="AA18" s="37"/>
      <c r="AB18" s="143"/>
      <c r="AC18" s="81"/>
      <c r="AD18" s="277" t="s">
        <v>953</v>
      </c>
      <c r="AE18" s="34"/>
      <c r="AF18" s="35"/>
      <c r="AG18" s="35"/>
      <c r="AH18" s="37"/>
      <c r="AI18" s="143"/>
      <c r="AJ18" s="81"/>
      <c r="AN18" s="33" t="str">
        <f>CONCATENATE(VLOOKUP($AT18, Rankings!$A$2:$B$161, 2, FALSE), " - ", VLOOKUP($AT18, Calcs!$A$3:$D$180, 2, FALSE))</f>
        <v>Phoenix - Agate Village</v>
      </c>
      <c r="AO18" s="35">
        <f>VLOOKUP(AT18, Rankings!$A$2:$AN$161, 40, FALSE)</f>
        <v>6</v>
      </c>
      <c r="AP18" s="32">
        <f ca="1">VLOOKUP(AT18, Rankings!$A$2:$I$161, 8, FALSE)</f>
        <v>1</v>
      </c>
      <c r="AQ18" s="32">
        <f ca="1">VLOOKUP(AT18, Rankings!$A$2:$I$161, 9, FALSE)</f>
        <v>1</v>
      </c>
      <c r="AR18" s="3">
        <f ca="1">VLOOKUP($AT18,Calcs!$A$3:'Calcs'!$ANA$180,123,FALSE)</f>
        <v>7</v>
      </c>
      <c r="AS18" s="80">
        <f>IF(VLOOKUP(AT18, Calcs!$A$3:$ANO$180, 781, FALSE)&gt;10, 10, VLOOKUP(AT18, Calcs!$A$3:$ANO$180, 781, FALSE))*10</f>
        <v>76.05918747922567</v>
      </c>
      <c r="AT18" s="36">
        <v>113</v>
      </c>
      <c r="AX18" s="33" t="str">
        <f>CONCATENATE(VLOOKUP($BD18, Rankings!$A$2:$B$161, 2, FALSE), " - ", VLOOKUP($BD18, Calcs!$A$3:$D$180, 2, FALSE))</f>
        <v>Lanakila - Exeggutor Island</v>
      </c>
      <c r="AY18" s="35">
        <f>VLOOKUP(BD18, Rankings!$A$2:$AN$161, 40, FALSE)</f>
        <v>39</v>
      </c>
      <c r="AZ18" s="32">
        <f ca="1">VLOOKUP(BD18, Rankings!$A$2:$I$161, 8, FALSE)</f>
        <v>1</v>
      </c>
      <c r="BA18" s="32">
        <f ca="1">VLOOKUP(BD18, Rankings!$A$2:$I$161, 9, FALSE)</f>
        <v>1</v>
      </c>
      <c r="BB18" s="3">
        <f ca="1">VLOOKUP($BD18,Calcs!$A$3:'Calcs'!$ANA$180,123,FALSE)</f>
        <v>7</v>
      </c>
      <c r="BC18" s="80">
        <f>IF(VLOOKUP(BD18, Calcs!$A$3:$ANO$180, 781, FALSE)&gt;10, 10, VLOOKUP(BD18, Calcs!$A$3:$ANO$180, 781, FALSE))*10</f>
        <v>83.904707853612138</v>
      </c>
      <c r="BD18" s="36">
        <v>81</v>
      </c>
      <c r="BG18" s="33" t="str">
        <f>CONCATENATE(VLOOKUP($BM18, Rankings!$A$2:$B$161, 2, FALSE), " - ", VLOOKUP($BM18, Calcs!$A$3:$D$180, 2, FALSE))</f>
        <v>Delta - Fallarbor Town</v>
      </c>
      <c r="BH18" s="35">
        <f>VLOOKUP(BM18, Rankings!$A$2:$AN$161, 40, FALSE)</f>
        <v>43</v>
      </c>
      <c r="BI18" s="32">
        <f ca="1">VLOOKUP(BM18, Rankings!$A$2:$I$161, 8, FALSE)</f>
        <v>1</v>
      </c>
      <c r="BJ18" s="32">
        <f ca="1">VLOOKUP(BM18, Rankings!$A$2:$I$161, 9, FALSE)</f>
        <v>1</v>
      </c>
      <c r="BK18" s="3">
        <f ca="1">VLOOKUP($BM18,Calcs!$A$3:'Calcs'!$ANA$180,123,FALSE)</f>
        <v>7</v>
      </c>
      <c r="BL18" s="80">
        <f>IF(VLOOKUP(BM18, Calcs!$A$3:$ANO$180, 781, FALSE)&gt;10, 10, VLOOKUP(BM18, Calcs!$A$3:$ANO$180, 781, FALSE))*10</f>
        <v>76.615925237511817</v>
      </c>
      <c r="BM18" s="36">
        <v>21</v>
      </c>
      <c r="BP18" s="33" t="str">
        <f>CONCATENATE(VLOOKUP($BV18, Rankings!$A$2:$B$161, 2, FALSE), " - ", VLOOKUP($BV18, Calcs!$A$3:$D$180, 2, FALSE))</f>
        <v>Kalosite - Camphrier Town</v>
      </c>
      <c r="BQ18" s="35">
        <f>VLOOKUP(BV18, Rankings!$A$2:$AN$161, 40, FALSE)</f>
        <v>10</v>
      </c>
      <c r="BR18" s="32">
        <f ca="1">VLOOKUP(BV18, Rankings!$A$2:$I$161, 8, FALSE)</f>
        <v>2</v>
      </c>
      <c r="BS18" s="32">
        <f ca="1">VLOOKUP(BV18, Rankings!$A$2:$I$161, 9, FALSE)</f>
        <v>0</v>
      </c>
      <c r="BT18" s="3">
        <f ca="1">VLOOKUP($BV18,Calcs!$A$3:'Calcs'!$ANA$180,123,FALSE)</f>
        <v>11</v>
      </c>
      <c r="BU18" s="80">
        <f>IF(VLOOKUP(BV18, Calcs!$A$3:$ANO$180, 781, FALSE)&gt;10, 10, VLOOKUP(BV18, Calcs!$A$3:$ANO$180, 781, FALSE))*10</f>
        <v>98.361577864530005</v>
      </c>
      <c r="BV18" s="36">
        <v>69</v>
      </c>
      <c r="BY18" s="33" t="str">
        <f>CONCATENATE(VLOOKUP($CE18, Rankings!$A$2:$B$161, 2, FALSE), " - ", VLOOKUP($CE18, Calcs!$A$3:$D$180, 2, FALSE))</f>
        <v>Delta - Petalburg City</v>
      </c>
      <c r="BZ18" s="35">
        <f>VLOOKUP(CE18, Rankings!$A$2:$AN$161, 40, FALSE)</f>
        <v>63</v>
      </c>
      <c r="CA18" s="32">
        <f ca="1">VLOOKUP(CE18, Rankings!$A$2:$I$161, 8, FALSE)</f>
        <v>2</v>
      </c>
      <c r="CB18" s="32">
        <f ca="1">VLOOKUP(CE18, Rankings!$A$2:$I$161, 9, FALSE)</f>
        <v>0</v>
      </c>
      <c r="CC18" s="3">
        <f ca="1">VLOOKUP($CE18,Calcs!$A$3:'Calcs'!$ANA$180,123,FALSE)</f>
        <v>8</v>
      </c>
      <c r="CD18" s="80">
        <f>IF(VLOOKUP(CE18, Calcs!$A$3:$ANO$180, 781, FALSE)&gt;10, 10, VLOOKUP(CE18, Calcs!$A$3:$ANO$180, 781, FALSE))*10</f>
        <v>100</v>
      </c>
      <c r="CE18" s="36">
        <v>20</v>
      </c>
      <c r="CH18" s="31">
        <v>123</v>
      </c>
      <c r="CI18" s="3" t="s">
        <v>645</v>
      </c>
      <c r="CJ18" s="3" t="s">
        <v>193</v>
      </c>
      <c r="CK18" t="s">
        <v>485</v>
      </c>
    </row>
    <row r="19" spans="2:89" ht="15.75" thickBot="1" x14ac:dyDescent="0.25">
      <c r="B19"/>
      <c r="I19"/>
      <c r="L19" s="3"/>
      <c r="P19"/>
      <c r="W19"/>
      <c r="AD19"/>
      <c r="AT19"/>
      <c r="BD19"/>
      <c r="BM19"/>
      <c r="BV19"/>
      <c r="CE19"/>
      <c r="CH19" s="31">
        <v>83</v>
      </c>
      <c r="CI19" s="3" t="s">
        <v>645</v>
      </c>
      <c r="CJ19" s="3" t="s">
        <v>193</v>
      </c>
      <c r="CK19" t="s">
        <v>494</v>
      </c>
    </row>
    <row r="20" spans="2:89" s="26" customFormat="1" ht="18.75" x14ac:dyDescent="0.25">
      <c r="B20" s="172"/>
      <c r="C20" s="27" t="s">
        <v>945</v>
      </c>
      <c r="D20" s="28" t="s">
        <v>196</v>
      </c>
      <c r="E20" s="24" t="s">
        <v>197</v>
      </c>
      <c r="F20" s="24" t="s">
        <v>198</v>
      </c>
      <c r="G20" s="24" t="s">
        <v>325</v>
      </c>
      <c r="H20" s="25" t="s">
        <v>233</v>
      </c>
      <c r="J20" s="362" t="s">
        <v>946</v>
      </c>
      <c r="K20" s="28" t="s">
        <v>196</v>
      </c>
      <c r="L20" s="24" t="s">
        <v>197</v>
      </c>
      <c r="M20" s="24" t="s">
        <v>198</v>
      </c>
      <c r="N20" s="24" t="s">
        <v>325</v>
      </c>
      <c r="O20" s="25" t="s">
        <v>233</v>
      </c>
      <c r="Q20" s="361" t="s">
        <v>947</v>
      </c>
      <c r="R20" s="28" t="s">
        <v>196</v>
      </c>
      <c r="S20" s="24" t="s">
        <v>197</v>
      </c>
      <c r="T20" s="24" t="s">
        <v>198</v>
      </c>
      <c r="U20" s="24" t="s">
        <v>325</v>
      </c>
      <c r="V20" s="25" t="s">
        <v>233</v>
      </c>
      <c r="X20" s="360" t="s">
        <v>948</v>
      </c>
      <c r="Y20" s="28" t="s">
        <v>196</v>
      </c>
      <c r="Z20" s="24" t="s">
        <v>197</v>
      </c>
      <c r="AA20" s="24" t="s">
        <v>198</v>
      </c>
      <c r="AB20" s="24" t="s">
        <v>325</v>
      </c>
      <c r="AC20" s="25" t="s">
        <v>233</v>
      </c>
      <c r="AE20" s="359" t="s">
        <v>949</v>
      </c>
      <c r="AF20" s="28" t="s">
        <v>196</v>
      </c>
      <c r="AG20" s="24" t="s">
        <v>197</v>
      </c>
      <c r="AH20" s="24" t="s">
        <v>198</v>
      </c>
      <c r="AI20" s="24" t="s">
        <v>325</v>
      </c>
      <c r="AJ20" s="25" t="s">
        <v>233</v>
      </c>
      <c r="AO20" s="3"/>
      <c r="AP20" s="3"/>
      <c r="AQ20" s="3"/>
      <c r="AR20" s="3"/>
      <c r="AS20" s="3"/>
      <c r="AT20" s="3"/>
      <c r="AU20" s="3"/>
      <c r="BB20" s="3"/>
      <c r="BK20" s="3"/>
      <c r="BT20" s="3"/>
      <c r="CC20" s="3"/>
      <c r="CH20" s="31">
        <v>89</v>
      </c>
      <c r="CI20" s="3" t="s">
        <v>645</v>
      </c>
      <c r="CJ20" s="3" t="s">
        <v>193</v>
      </c>
      <c r="CK20" t="s">
        <v>489</v>
      </c>
    </row>
    <row r="21" spans="2:89" x14ac:dyDescent="0.2">
      <c r="B21" s="275" t="s">
        <v>952</v>
      </c>
      <c r="C21" s="33" t="str" cm="1">
        <f t="array" ref="C21">IF(SoC!$AA$29=1, _xlfn._xlws.SORT(AN21:AS36, {3,5,6,2}, {-1,-1,-1,1}), "")</f>
        <v/>
      </c>
      <c r="D21" s="30"/>
      <c r="E21" s="30"/>
      <c r="F21" s="32"/>
      <c r="G21" s="142"/>
      <c r="H21" s="80"/>
      <c r="I21" s="280" t="s">
        <v>954</v>
      </c>
      <c r="J21" s="33" t="str" cm="1">
        <f t="array" ref="J21">IF(SoC!$AA$29=1, _xlfn._xlws.SORT(AX21:BC36, {3,5,6,2}, {-1,-1,-1,1}), "")</f>
        <v/>
      </c>
      <c r="K21" s="30"/>
      <c r="L21" s="30"/>
      <c r="M21" s="32"/>
      <c r="N21" s="142"/>
      <c r="O21" s="80"/>
      <c r="P21" s="280" t="s">
        <v>954</v>
      </c>
      <c r="Q21" s="33" t="str" cm="1">
        <f t="array" ref="Q21">IF(SoC!$AA$29=1, _xlfn._xlws.SORT(BG21:BL36, {3,5,6,2}, {-1,-1,-1,1}), "")</f>
        <v/>
      </c>
      <c r="R21" s="30"/>
      <c r="S21" s="30"/>
      <c r="T21" s="32"/>
      <c r="U21" s="142"/>
      <c r="V21" s="80"/>
      <c r="W21" s="280" t="s">
        <v>954</v>
      </c>
      <c r="X21" s="33" t="str" cm="1">
        <f t="array" ref="X21">IF(SoC!$AA$29=1, _xlfn._xlws.SORT(BP21:BU36, {3,5,6,2}, {-1,-1,-1,1}), "")</f>
        <v/>
      </c>
      <c r="Y21" s="30"/>
      <c r="Z21" s="30"/>
      <c r="AA21" s="32"/>
      <c r="AB21" s="142"/>
      <c r="AC21" s="80"/>
      <c r="AD21" s="280" t="s">
        <v>954</v>
      </c>
      <c r="AE21" s="33" t="str" cm="1">
        <f t="array" ref="AE21">IF(SoC!$AA$29=1, _xlfn._xlws.SORT(BY21:CD36, {3,5,6,2}, {-1,-1,-1,1}), "")</f>
        <v/>
      </c>
      <c r="AF21" s="30"/>
      <c r="AG21" s="30"/>
      <c r="AH21" s="32"/>
      <c r="AI21" s="142"/>
      <c r="AJ21" s="80"/>
      <c r="AN21" s="33" t="str">
        <f>CONCATENATE(VLOOKUP($AT21, Rankings!$A$2:$B$161, 2, FALSE), " - ", VLOOKUP($AT21, Calcs!$A$3:$D$180, 2, FALSE))</f>
        <v>Kalosite - Aquacorde Town</v>
      </c>
      <c r="AO21" s="30">
        <f>VLOOKUP(AT21, Rankings!$A$2:$AN$161, 40, FALSE)</f>
        <v>102</v>
      </c>
      <c r="AP21" s="32">
        <f ca="1">VLOOKUP(AT21, Rankings!$A$2:$I$161, 8, FALSE)</f>
        <v>0</v>
      </c>
      <c r="AQ21" s="32">
        <f ca="1">VLOOKUP(AT21, Rankings!$A$2:$I$161, 9, FALSE)</f>
        <v>2</v>
      </c>
      <c r="AR21" s="3">
        <f ca="1">VLOOKUP($AT21,Calcs!$A$3:'Calcs'!$ANA$180,123,FALSE)</f>
        <v>2</v>
      </c>
      <c r="AS21" s="80">
        <f>IF(VLOOKUP(AT21, Calcs!$A$3:$ANO$180, 781, FALSE)&gt;10, 10, VLOOKUP(AT21, Calcs!$A$3:$ANO$180, 781, FALSE))*10</f>
        <v>48.836461788299118</v>
      </c>
      <c r="AT21" s="31">
        <v>77</v>
      </c>
      <c r="AX21" s="33" t="str">
        <f>CONCATENATE(VLOOKUP($BD21, Rankings!$A$2:$B$161, 2, FALSE), " - ", VLOOKUP($BD21, Calcs!$A$3:$D$180, 2, FALSE))</f>
        <v>Kalosite - Geosenge Town</v>
      </c>
      <c r="AY21" s="30">
        <f>VLOOKUP(BD21, Rankings!$A$2:$AN$161, 40, FALSE)</f>
        <v>86</v>
      </c>
      <c r="AZ21" s="32">
        <f ca="1">VLOOKUP(BD21, Rankings!$A$2:$I$161, 8, FALSE)</f>
        <v>1</v>
      </c>
      <c r="BA21" s="32">
        <f ca="1">VLOOKUP(BD21, Rankings!$A$2:$I$161, 9, FALSE)</f>
        <v>1</v>
      </c>
      <c r="BB21" s="3">
        <f ca="1">VLOOKUP($BD21,Calcs!$A$3:'Calcs'!$ANA$180,123,FALSE)</f>
        <v>6</v>
      </c>
      <c r="BC21" s="80">
        <f>IF(VLOOKUP(BD21, Calcs!$A$3:$ANO$180, 781, FALSE)&gt;10, 10, VLOOKUP(BD21, Calcs!$A$3:$ANO$180, 781, FALSE))*10</f>
        <v>72.835430938520574</v>
      </c>
      <c r="BD21" s="31">
        <v>67</v>
      </c>
      <c r="BG21" s="33" t="str">
        <f>CONCATENATE(VLOOKUP($BM21, Rankings!$A$2:$B$161, 2, FALSE), " - ", VLOOKUP($BM21, Calcs!$A$3:$D$180, 2, FALSE))</f>
        <v>Indigo - Saffron City</v>
      </c>
      <c r="BH21" s="30">
        <f>VLOOKUP(BM21, Rankings!$A$2:$AN$161, 40, FALSE)</f>
        <v>95</v>
      </c>
      <c r="BI21" s="32">
        <f ca="1">VLOOKUP(BM21, Rankings!$A$2:$I$161, 8, FALSE)</f>
        <v>2</v>
      </c>
      <c r="BJ21" s="32">
        <f ca="1">VLOOKUP(BM21, Rankings!$A$2:$I$161, 9, FALSE)</f>
        <v>0</v>
      </c>
      <c r="BK21" s="3">
        <f ca="1">VLOOKUP($BM21,Calcs!$A$3:'Calcs'!$ANA$180,123,FALSE)</f>
        <v>8</v>
      </c>
      <c r="BL21" s="80">
        <f>IF(VLOOKUP(BM21, Calcs!$A$3:$ANO$180, 781, FALSE)&gt;10, 10, VLOOKUP(BM21, Calcs!$A$3:$ANO$180, 781, FALSE))*10</f>
        <v>82.03657720797473</v>
      </c>
      <c r="BM21" s="31">
        <v>11</v>
      </c>
      <c r="BP21" s="33" t="str">
        <f>CONCATENATE(VLOOKUP($BV21, Rankings!$A$2:$B$161, 2, FALSE), " - ", VLOOKUP($BV21, Calcs!$A$3:$D$180, 2, FALSE))</f>
        <v>Silver - Ecruteak City</v>
      </c>
      <c r="BQ21" s="30">
        <f>VLOOKUP(BV21, Rankings!$A$2:$AN$161, 40, FALSE)</f>
        <v>155</v>
      </c>
      <c r="BR21" s="32">
        <f ca="1">VLOOKUP(BV21, Rankings!$A$2:$I$161, 8, FALSE)</f>
        <v>0</v>
      </c>
      <c r="BS21" s="32">
        <f ca="1">VLOOKUP(BV21, Rankings!$A$2:$I$161, 9, FALSE)</f>
        <v>2</v>
      </c>
      <c r="BT21" s="3">
        <f ca="1">VLOOKUP($BV21,Calcs!$A$3:'Calcs'!$ANA$180,123,FALSE)</f>
        <v>0</v>
      </c>
      <c r="BU21" s="80">
        <f>IF(VLOOKUP(BV21, Calcs!$A$3:$ANO$180, 781, FALSE)&gt;10, 10, VLOOKUP(BV21, Calcs!$A$3:$ANO$180, 781, FALSE))*10</f>
        <v>36.878177829171548</v>
      </c>
      <c r="BV21" s="31">
        <v>139</v>
      </c>
      <c r="BY21" s="33" t="str">
        <f>CONCATENATE(VLOOKUP($CE21, Rankings!$A$2:$B$161, 2, FALSE), " - ", VLOOKUP($CE21, Calcs!$A$3:$D$180, 2, FALSE))</f>
        <v>Phoenix - Summerland</v>
      </c>
      <c r="BZ21" s="30">
        <f>VLOOKUP(CE21, Rankings!$A$2:$AN$161, 40, FALSE)</f>
        <v>158</v>
      </c>
      <c r="CA21" s="32">
        <f ca="1">VLOOKUP(CE21, Rankings!$A$2:$I$161, 8, FALSE)</f>
        <v>0</v>
      </c>
      <c r="CB21" s="32">
        <f ca="1">VLOOKUP(CE21, Rankings!$A$2:$I$161, 9, FALSE)</f>
        <v>2</v>
      </c>
      <c r="CC21" s="3">
        <f ca="1">VLOOKUP($CE21,Calcs!$A$3:'Calcs'!$ANA$180,123,FALSE)</f>
        <v>0</v>
      </c>
      <c r="CD21" s="80">
        <f>IF(VLOOKUP(CE21, Calcs!$A$3:$ANO$180, 781, FALSE)&gt;10, 10, VLOOKUP(CE21, Calcs!$A$3:$ANO$180, 781, FALSE))*10</f>
        <v>17.888543819998318</v>
      </c>
      <c r="CE21" s="31">
        <v>119</v>
      </c>
      <c r="CH21" s="31">
        <v>47</v>
      </c>
      <c r="CI21" s="3" t="s">
        <v>645</v>
      </c>
      <c r="CJ21" s="3" t="s">
        <v>193</v>
      </c>
      <c r="CK21" t="s">
        <v>486</v>
      </c>
    </row>
    <row r="22" spans="2:89" x14ac:dyDescent="0.2">
      <c r="B22" s="275" t="s">
        <v>952</v>
      </c>
      <c r="C22" s="33"/>
      <c r="D22" s="30"/>
      <c r="E22" s="30"/>
      <c r="F22" s="32"/>
      <c r="G22" s="142"/>
      <c r="H22" s="80"/>
      <c r="I22" s="280" t="s">
        <v>954</v>
      </c>
      <c r="J22" s="33"/>
      <c r="K22" s="30"/>
      <c r="L22" s="30"/>
      <c r="M22" s="32"/>
      <c r="N22" s="142"/>
      <c r="O22" s="80"/>
      <c r="P22" s="280" t="s">
        <v>954</v>
      </c>
      <c r="Q22" s="33"/>
      <c r="R22" s="30"/>
      <c r="S22" s="30"/>
      <c r="T22" s="32"/>
      <c r="U22" s="142"/>
      <c r="V22" s="80"/>
      <c r="W22" s="280" t="s">
        <v>954</v>
      </c>
      <c r="X22" s="33"/>
      <c r="Y22" s="30"/>
      <c r="Z22" s="30"/>
      <c r="AA22" s="32"/>
      <c r="AB22" s="142"/>
      <c r="AC22" s="80"/>
      <c r="AD22" s="280" t="s">
        <v>954</v>
      </c>
      <c r="AE22" s="33"/>
      <c r="AF22" s="30"/>
      <c r="AG22" s="30"/>
      <c r="AH22" s="32"/>
      <c r="AI22" s="142"/>
      <c r="AJ22" s="80"/>
      <c r="AN22" s="33" t="str">
        <f>CONCATENATE(VLOOKUP($AT22, Rankings!$A$2:$B$161, 2, FALSE), " - ", VLOOKUP($AT22, Calcs!$A$3:$D$180, 2, FALSE))</f>
        <v>Phoenix - Haruba Village</v>
      </c>
      <c r="AO22" s="30">
        <f>VLOOKUP(AT22, Rankings!$A$2:$AN$161, 40, FALSE)</f>
        <v>123</v>
      </c>
      <c r="AP22" s="32">
        <f ca="1">VLOOKUP(AT22, Rankings!$A$2:$I$161, 8, FALSE)</f>
        <v>1</v>
      </c>
      <c r="AQ22" s="32">
        <f ca="1">VLOOKUP(AT22, Rankings!$A$2:$I$161, 9, FALSE)</f>
        <v>1</v>
      </c>
      <c r="AR22" s="3">
        <f ca="1">VLOOKUP($AT22,Calcs!$A$3:'Calcs'!$ANA$180,123,FALSE)</f>
        <v>5</v>
      </c>
      <c r="AS22" s="80">
        <f>IF(VLOOKUP(AT22, Calcs!$A$3:$ANO$180, 781, FALSE)&gt;10, 10, VLOOKUP(AT22, Calcs!$A$3:$ANO$180, 781, FALSE))*10</f>
        <v>56.877060402239501</v>
      </c>
      <c r="AT22" s="31">
        <v>122</v>
      </c>
      <c r="AX22" s="33" t="str">
        <f>CONCATENATE(VLOOKUP($BD22, Rankings!$A$2:$B$161, 2, FALSE), " - ", VLOOKUP($BD22, Calcs!$A$3:$D$180, 2, FALSE))</f>
        <v>Silver - Mount Mortar</v>
      </c>
      <c r="AY22" s="30">
        <f>VLOOKUP(BD22, Rankings!$A$2:$AN$161, 40, FALSE)</f>
        <v>134</v>
      </c>
      <c r="AZ22" s="32">
        <f ca="1">VLOOKUP(BD22, Rankings!$A$2:$I$161, 8, FALSE)</f>
        <v>1</v>
      </c>
      <c r="BA22" s="32">
        <f ca="1">VLOOKUP(BD22, Rankings!$A$2:$I$161, 9, FALSE)</f>
        <v>1</v>
      </c>
      <c r="BB22" s="3">
        <f ca="1">VLOOKUP($BD22,Calcs!$A$3:'Calcs'!$ANA$180,123,FALSE)</f>
        <v>3</v>
      </c>
      <c r="BC22" s="80">
        <f>IF(VLOOKUP(BD22, Calcs!$A$3:$ANO$180, 781, FALSE)&gt;10, 10, VLOOKUP(BD22, Calcs!$A$3:$ANO$180, 781, FALSE))*10</f>
        <v>82.492423894561369</v>
      </c>
      <c r="BD22" s="31">
        <v>140</v>
      </c>
      <c r="BG22" s="33" t="str">
        <f>CONCATENATE(VLOOKUP($BM22, Rankings!$A$2:$B$161, 2, FALSE), " - ", VLOOKUP($BM22, Calcs!$A$3:$D$180, 2, FALSE))</f>
        <v>Lily Valley - Solaceon Town</v>
      </c>
      <c r="BH22" s="30">
        <f>VLOOKUP(BM22, Rankings!$A$2:$AN$161, 40, FALSE)</f>
        <v>132</v>
      </c>
      <c r="BI22" s="32">
        <f ca="1">VLOOKUP(BM22, Rankings!$A$2:$I$161, 8, FALSE)</f>
        <v>0</v>
      </c>
      <c r="BJ22" s="32">
        <f ca="1">VLOOKUP(BM22, Rankings!$A$2:$I$161, 9, FALSE)</f>
        <v>2</v>
      </c>
      <c r="BK22" s="3">
        <f ca="1">VLOOKUP($BM22,Calcs!$A$3:'Calcs'!$ANA$180,123,FALSE)</f>
        <v>2</v>
      </c>
      <c r="BL22" s="80">
        <f>IF(VLOOKUP(BM22, Calcs!$A$3:$ANO$180, 781, FALSE)&gt;10, 10, VLOOKUP(BM22, Calcs!$A$3:$ANO$180, 781, FALSE))*10</f>
        <v>32.634337744161442</v>
      </c>
      <c r="BM22" s="31">
        <v>48</v>
      </c>
      <c r="BP22" s="33" t="str">
        <f>CONCATENATE(VLOOKUP($BV22, Rankings!$A$2:$B$161, 2, FALSE), " - ", VLOOKUP($BV22, Calcs!$A$3:$D$180, 2, FALSE))</f>
        <v>Kalosite - Coumarine City</v>
      </c>
      <c r="BQ22" s="30">
        <f>VLOOKUP(BV22, Rankings!$A$2:$AN$161, 40, FALSE)</f>
        <v>111</v>
      </c>
      <c r="BR22" s="32">
        <f ca="1">VLOOKUP(BV22, Rankings!$A$2:$I$161, 8, FALSE)</f>
        <v>1</v>
      </c>
      <c r="BS22" s="32">
        <f ca="1">VLOOKUP(BV22, Rankings!$A$2:$I$161, 9, FALSE)</f>
        <v>1</v>
      </c>
      <c r="BT22" s="3">
        <f ca="1">VLOOKUP($BV22,Calcs!$A$3:'Calcs'!$ANA$180,123,FALSE)</f>
        <v>5</v>
      </c>
      <c r="BU22" s="80">
        <f>IF(VLOOKUP(BV22, Calcs!$A$3:$ANO$180, 781, FALSE)&gt;10, 10, VLOOKUP(BV22, Calcs!$A$3:$ANO$180, 781, FALSE))*10</f>
        <v>73.484692283495349</v>
      </c>
      <c r="BV22" s="31">
        <v>70</v>
      </c>
      <c r="BY22" s="33" t="str">
        <f>CONCATENATE(VLOOKUP($CE22, Rankings!$A$2:$B$161, 2, FALSE), " - ", VLOOKUP($CE22, Calcs!$A$3:$D$180, 2, FALSE))</f>
        <v>Indigo - Fighting Dojo</v>
      </c>
      <c r="BZ22" s="30">
        <f>VLOOKUP(CE22, Rankings!$A$2:$AN$161, 40, FALSE)</f>
        <v>149</v>
      </c>
      <c r="CA22" s="32">
        <f ca="1">VLOOKUP(CE22, Rankings!$A$2:$I$161, 8, FALSE)</f>
        <v>0</v>
      </c>
      <c r="CB22" s="32">
        <f ca="1">VLOOKUP(CE22, Rankings!$A$2:$I$161, 9, FALSE)</f>
        <v>2</v>
      </c>
      <c r="CC22" s="3">
        <f ca="1">VLOOKUP($CE22,Calcs!$A$3:'Calcs'!$ANA$180,123,FALSE)</f>
        <v>1</v>
      </c>
      <c r="CD22" s="80">
        <f>IF(VLOOKUP(CE22, Calcs!$A$3:$ANO$180, 781, FALSE)&gt;10, 10, VLOOKUP(CE22, Calcs!$A$3:$ANO$180, 781, FALSE))*10</f>
        <v>45.110974274559851</v>
      </c>
      <c r="CE22" s="31">
        <v>2</v>
      </c>
      <c r="CH22" s="31">
        <v>130</v>
      </c>
      <c r="CI22" s="3" t="s">
        <v>645</v>
      </c>
      <c r="CJ22" s="3" t="s">
        <v>193</v>
      </c>
      <c r="CK22" t="s">
        <v>494</v>
      </c>
    </row>
    <row r="23" spans="2:89" x14ac:dyDescent="0.2">
      <c r="B23" s="276" t="s">
        <v>325</v>
      </c>
      <c r="C23" s="33"/>
      <c r="D23" s="30"/>
      <c r="E23" s="30"/>
      <c r="F23" s="32"/>
      <c r="G23" s="142"/>
      <c r="H23" s="80"/>
      <c r="I23" s="275" t="s">
        <v>952</v>
      </c>
      <c r="J23" s="33"/>
      <c r="K23" s="30"/>
      <c r="L23" s="30"/>
      <c r="M23" s="32"/>
      <c r="N23" s="142"/>
      <c r="O23" s="80"/>
      <c r="P23" s="275" t="s">
        <v>952</v>
      </c>
      <c r="Q23" s="33"/>
      <c r="R23" s="30"/>
      <c r="S23" s="30"/>
      <c r="T23" s="32"/>
      <c r="U23" s="142"/>
      <c r="V23" s="80"/>
      <c r="W23" s="275" t="s">
        <v>952</v>
      </c>
      <c r="X23" s="33"/>
      <c r="Y23" s="30"/>
      <c r="Z23" s="30"/>
      <c r="AA23" s="32"/>
      <c r="AB23" s="142"/>
      <c r="AC23" s="80"/>
      <c r="AD23" s="275" t="s">
        <v>952</v>
      </c>
      <c r="AE23" s="33"/>
      <c r="AF23" s="30"/>
      <c r="AG23" s="30"/>
      <c r="AH23" s="32"/>
      <c r="AI23" s="142"/>
      <c r="AJ23" s="80"/>
      <c r="AN23" s="33" t="str">
        <f>CONCATENATE(VLOOKUP($AT23, Rankings!$A$2:$B$161, 2, FALSE), " - ", VLOOKUP($AT23, Calcs!$A$3:$D$180, 2, FALSE))</f>
        <v>Terastal - Montenevera</v>
      </c>
      <c r="AO23" s="30">
        <f>VLOOKUP(AT23, Rankings!$A$2:$AN$161, 40, FALSE)</f>
        <v>128</v>
      </c>
      <c r="AP23" s="32">
        <f ca="1">VLOOKUP(AT23, Rankings!$A$2:$I$161, 8, FALSE)</f>
        <v>0</v>
      </c>
      <c r="AQ23" s="32">
        <f ca="1">VLOOKUP(AT23, Rankings!$A$2:$I$161, 9, FALSE)</f>
        <v>2</v>
      </c>
      <c r="AR23" s="3">
        <f ca="1">VLOOKUP($AT23,Calcs!$A$3:'Calcs'!$ANA$180,123,FALSE)</f>
        <v>0</v>
      </c>
      <c r="AS23" s="80">
        <f>IF(VLOOKUP(AT23, Calcs!$A$3:$ANO$180, 781, FALSE)&gt;10, 10, VLOOKUP(AT23, Calcs!$A$3:$ANO$180, 781, FALSE))*10</f>
        <v>25.690465157330259</v>
      </c>
      <c r="AT23" s="31">
        <v>145</v>
      </c>
      <c r="AX23" s="33" t="str">
        <f>CONCATENATE(VLOOKUP($BD23, Rankings!$A$2:$B$161, 2, FALSE), " - ", VLOOKUP($BD23, Calcs!$A$3:$D$180, 2, FALSE))</f>
        <v>Silver - Azalea Town</v>
      </c>
      <c r="AY23" s="30">
        <f>VLOOKUP(BD23, Rankings!$A$2:$AN$161, 40, FALSE)</f>
        <v>139</v>
      </c>
      <c r="AZ23" s="32">
        <f ca="1">VLOOKUP(BD23, Rankings!$A$2:$I$161, 8, FALSE)</f>
        <v>0</v>
      </c>
      <c r="BA23" s="32">
        <f ca="1">VLOOKUP(BD23, Rankings!$A$2:$I$161, 9, FALSE)</f>
        <v>2</v>
      </c>
      <c r="BB23" s="3">
        <f ca="1">VLOOKUP($BD23,Calcs!$A$3:'Calcs'!$ANA$180,123,FALSE)</f>
        <v>3</v>
      </c>
      <c r="BC23" s="80">
        <f>IF(VLOOKUP(BD23, Calcs!$A$3:$ANO$180, 781, FALSE)&gt;10, 10, VLOOKUP(BD23, Calcs!$A$3:$ANO$180, 781, FALSE))*10</f>
        <v>37.749172176353753</v>
      </c>
      <c r="BD23" s="31">
        <v>133</v>
      </c>
      <c r="BG23" s="33" t="str">
        <f>CONCATENATE(VLOOKUP($BM23, Rankings!$A$2:$B$161, 2, FALSE), " - ", VLOOKUP($BM23, Calcs!$A$3:$D$180, 2, FALSE))</f>
        <v>Kalosite - Dendemille Town</v>
      </c>
      <c r="BH23" s="30">
        <f>VLOOKUP(BM23, Rankings!$A$2:$AN$161, 40, FALSE)</f>
        <v>118</v>
      </c>
      <c r="BI23" s="32">
        <f ca="1">VLOOKUP(BM23, Rankings!$A$2:$I$161, 8, FALSE)</f>
        <v>0</v>
      </c>
      <c r="BJ23" s="32">
        <f ca="1">VLOOKUP(BM23, Rankings!$A$2:$I$161, 9, FALSE)</f>
        <v>2</v>
      </c>
      <c r="BK23" s="3">
        <f ca="1">VLOOKUP($BM23,Calcs!$A$3:'Calcs'!$ANA$180,123,FALSE)</f>
        <v>3</v>
      </c>
      <c r="BL23" s="80">
        <f>IF(VLOOKUP(BM23, Calcs!$A$3:$ANO$180, 781, FALSE)&gt;10, 10, VLOOKUP(BM23, Calcs!$A$3:$ANO$180, 781, FALSE))*10</f>
        <v>59.371710435189584</v>
      </c>
      <c r="BM23" s="31">
        <v>75</v>
      </c>
      <c r="BP23" s="33" t="str">
        <f>CONCATENATE(VLOOKUP($BV23, Rankings!$A$2:$B$161, 2, FALSE), " - ", VLOOKUP($BV23, Calcs!$A$3:$D$180, 2, FALSE))</f>
        <v>Indigo - Celadon City</v>
      </c>
      <c r="BQ23" s="30">
        <f>VLOOKUP(BV23, Rankings!$A$2:$AN$161, 40, FALSE)</f>
        <v>92</v>
      </c>
      <c r="BR23" s="32">
        <f ca="1">VLOOKUP(BV23, Rankings!$A$2:$I$161, 8, FALSE)</f>
        <v>1</v>
      </c>
      <c r="BS23" s="32">
        <f ca="1">VLOOKUP(BV23, Rankings!$A$2:$I$161, 9, FALSE)</f>
        <v>1</v>
      </c>
      <c r="BT23" s="3">
        <f ca="1">VLOOKUP($BV23,Calcs!$A$3:'Calcs'!$ANA$180,123,FALSE)</f>
        <v>6</v>
      </c>
      <c r="BU23" s="80">
        <f>IF(VLOOKUP(BV23, Calcs!$A$3:$ANO$180, 781, FALSE)&gt;10, 10, VLOOKUP(BV23, Calcs!$A$3:$ANO$180, 781, FALSE))*10</f>
        <v>72.663608498339798</v>
      </c>
      <c r="BV23" s="31">
        <v>9</v>
      </c>
      <c r="BY23" s="33" t="str">
        <f>CONCATENATE(VLOOKUP($CE23, Rankings!$A$2:$B$161, 2, FALSE), " - ", VLOOKUP($CE23, Calcs!$A$3:$D$180, 2, FALSE))</f>
        <v>Dynamax - Wedgehurst</v>
      </c>
      <c r="BZ23" s="30">
        <f>VLOOKUP(CE23, Rankings!$A$2:$AN$161, 40, FALSE)</f>
        <v>122</v>
      </c>
      <c r="CA23" s="32">
        <f ca="1">VLOOKUP(CE23, Rankings!$A$2:$I$161, 8, FALSE)</f>
        <v>1</v>
      </c>
      <c r="CB23" s="32">
        <f ca="1">VLOOKUP(CE23, Rankings!$A$2:$I$161, 9, FALSE)</f>
        <v>1</v>
      </c>
      <c r="CC23" s="3">
        <f ca="1">VLOOKUP($CE23,Calcs!$A$3:'Calcs'!$ANA$180,123,FALSE)</f>
        <v>5</v>
      </c>
      <c r="CD23" s="80">
        <f>IF(VLOOKUP(CE23, Calcs!$A$3:$ANO$180, 781, FALSE)&gt;10, 10, VLOOKUP(CE23, Calcs!$A$3:$ANO$180, 781, FALSE))*10</f>
        <v>82.401456297810654</v>
      </c>
      <c r="CE23" s="31">
        <v>108</v>
      </c>
      <c r="CH23" s="31">
        <v>12</v>
      </c>
      <c r="CI23" s="3" t="s">
        <v>645</v>
      </c>
      <c r="CJ23" s="3" t="s">
        <v>193</v>
      </c>
      <c r="CK23" t="s">
        <v>498</v>
      </c>
    </row>
    <row r="24" spans="2:89" x14ac:dyDescent="0.2">
      <c r="B24" s="276" t="s">
        <v>325</v>
      </c>
      <c r="C24" s="33"/>
      <c r="D24" s="30"/>
      <c r="E24" s="30"/>
      <c r="F24" s="32"/>
      <c r="G24" s="142"/>
      <c r="H24" s="80"/>
      <c r="I24" s="275" t="s">
        <v>952</v>
      </c>
      <c r="J24" s="33"/>
      <c r="K24" s="30"/>
      <c r="L24" s="30"/>
      <c r="M24" s="32"/>
      <c r="N24" s="142"/>
      <c r="O24" s="80"/>
      <c r="P24" s="275" t="s">
        <v>952</v>
      </c>
      <c r="Q24" s="33"/>
      <c r="R24" s="30"/>
      <c r="S24" s="30"/>
      <c r="T24" s="32"/>
      <c r="U24" s="142"/>
      <c r="V24" s="80"/>
      <c r="W24" s="275" t="s">
        <v>952</v>
      </c>
      <c r="X24" s="33"/>
      <c r="Y24" s="30"/>
      <c r="Z24" s="30"/>
      <c r="AA24" s="32"/>
      <c r="AB24" s="142"/>
      <c r="AC24" s="80"/>
      <c r="AD24" s="275" t="s">
        <v>952</v>
      </c>
      <c r="AE24" s="33"/>
      <c r="AF24" s="30"/>
      <c r="AG24" s="30"/>
      <c r="AH24" s="32"/>
      <c r="AI24" s="142"/>
      <c r="AJ24" s="80"/>
      <c r="AN24" s="33" t="str">
        <f>CONCATENATE(VLOOKUP($AT24, Rankings!$A$2:$B$161, 2, FALSE), " - ", VLOOKUP($AT24, Calcs!$A$3:$D$180, 2, FALSE))</f>
        <v>Kalosite - Snowbelle City</v>
      </c>
      <c r="AO24" s="30">
        <f>VLOOKUP(AT24, Rankings!$A$2:$AN$161, 40, FALSE)</f>
        <v>146</v>
      </c>
      <c r="AP24" s="32">
        <f ca="1">VLOOKUP(AT24, Rankings!$A$2:$I$161, 8, FALSE)</f>
        <v>0</v>
      </c>
      <c r="AQ24" s="32">
        <f ca="1">VLOOKUP(AT24, Rankings!$A$2:$I$161, 9, FALSE)</f>
        <v>2</v>
      </c>
      <c r="AR24" s="3">
        <f ca="1">VLOOKUP($AT24,Calcs!$A$3:'Calcs'!$ANA$180,123,FALSE)</f>
        <v>0</v>
      </c>
      <c r="AS24" s="80">
        <f>IF(VLOOKUP(AT24, Calcs!$A$3:$ANO$180, 781, FALSE)&gt;10, 10, VLOOKUP(AT24, Calcs!$A$3:$ANO$180, 781, FALSE))*10</f>
        <v>44.440972086577943</v>
      </c>
      <c r="AT24" s="31">
        <v>76</v>
      </c>
      <c r="AX24" s="33" t="str">
        <f>CONCATENATE(VLOOKUP($BD24, Rankings!$A$2:$B$161, 2, FALSE), " - ", VLOOKUP($BD24, Calcs!$A$3:$D$180, 2, FALSE))</f>
        <v>Lily Valley - Oreburgh City</v>
      </c>
      <c r="AY24" s="30">
        <f>VLOOKUP(BD24, Rankings!$A$2:$AN$161, 40, FALSE)</f>
        <v>93</v>
      </c>
      <c r="AZ24" s="32">
        <f ca="1">VLOOKUP(BD24, Rankings!$A$2:$I$161, 8, FALSE)</f>
        <v>1</v>
      </c>
      <c r="BA24" s="32">
        <f ca="1">VLOOKUP(BD24, Rankings!$A$2:$I$161, 9, FALSE)</f>
        <v>1</v>
      </c>
      <c r="BB24" s="3">
        <f ca="1">VLOOKUP($BD24,Calcs!$A$3:'Calcs'!$ANA$180,123,FALSE)</f>
        <v>5</v>
      </c>
      <c r="BC24" s="80">
        <f>IF(VLOOKUP(BD24, Calcs!$A$3:$ANO$180, 781, FALSE)&gt;10, 10, VLOOKUP(BD24, Calcs!$A$3:$ANO$180, 781, FALSE))*10</f>
        <v>69.354163537598808</v>
      </c>
      <c r="BD24" s="31">
        <v>39</v>
      </c>
      <c r="BG24" s="33" t="str">
        <f>CONCATENATE(VLOOKUP($BM24, Rankings!$A$2:$B$161, 2, FALSE), " - ", VLOOKUP($BM24, Calcs!$A$3:$D$180, 2, FALSE))</f>
        <v>Delta - Mauville City</v>
      </c>
      <c r="BH24" s="30">
        <f>VLOOKUP(BM24, Rankings!$A$2:$AN$161, 40, FALSE)</f>
        <v>154</v>
      </c>
      <c r="BI24" s="32">
        <f ca="1">VLOOKUP(BM24, Rankings!$A$2:$I$161, 8, FALSE)</f>
        <v>1</v>
      </c>
      <c r="BJ24" s="32">
        <f ca="1">VLOOKUP(BM24, Rankings!$A$2:$I$161, 9, FALSE)</f>
        <v>1</v>
      </c>
      <c r="BK24" s="3">
        <f ca="1">VLOOKUP($BM24,Calcs!$A$3:'Calcs'!$ANA$180,123,FALSE)</f>
        <v>3</v>
      </c>
      <c r="BL24" s="80">
        <f>IF(VLOOKUP(BM24, Calcs!$A$3:$ANO$180, 781, FALSE)&gt;10, 10, VLOOKUP(BM24, Calcs!$A$3:$ANO$180, 781, FALSE))*10</f>
        <v>53.432200029570183</v>
      </c>
      <c r="BM24" s="31">
        <v>31</v>
      </c>
      <c r="BP24" s="33" t="str">
        <f>CONCATENATE(VLOOKUP($BV24, Rankings!$A$2:$B$161, 2, FALSE), " - ", VLOOKUP($BV24, Calcs!$A$3:$D$180, 2, FALSE))</f>
        <v>Indigo - Cerulean City</v>
      </c>
      <c r="BQ24" s="30">
        <f>VLOOKUP(BV24, Rankings!$A$2:$AN$161, 40, FALSE)</f>
        <v>144</v>
      </c>
      <c r="BR24" s="32">
        <f ca="1">VLOOKUP(BV24, Rankings!$A$2:$I$161, 8, FALSE)</f>
        <v>1</v>
      </c>
      <c r="BS24" s="32">
        <f ca="1">VLOOKUP(BV24, Rankings!$A$2:$I$161, 9, FALSE)</f>
        <v>1</v>
      </c>
      <c r="BT24" s="3">
        <f ca="1">VLOOKUP($BV24,Calcs!$A$3:'Calcs'!$ANA$180,123,FALSE)</f>
        <v>3</v>
      </c>
      <c r="BU24" s="80">
        <f>IF(VLOOKUP(BV24, Calcs!$A$3:$ANO$180, 781, FALSE)&gt;10, 10, VLOOKUP(BV24, Calcs!$A$3:$ANO$180, 781, FALSE))*10</f>
        <v>70.213958726167832</v>
      </c>
      <c r="BV24" s="31">
        <v>10</v>
      </c>
      <c r="BY24" s="33" t="str">
        <f>CONCATENATE(VLOOKUP($CE24, Rankings!$A$2:$B$161, 2, FALSE), " - ", VLOOKUP($CE24, Calcs!$A$3:$D$180, 2, FALSE))</f>
        <v>Silver - Blackthorn City</v>
      </c>
      <c r="BZ24" s="30">
        <f>VLOOKUP(CE24, Rankings!$A$2:$AN$161, 40, FALSE)</f>
        <v>77</v>
      </c>
      <c r="CA24" s="32">
        <f ca="1">VLOOKUP(CE24, Rankings!$A$2:$I$161, 8, FALSE)</f>
        <v>2</v>
      </c>
      <c r="CB24" s="32">
        <f ca="1">VLOOKUP(CE24, Rankings!$A$2:$I$161, 9, FALSE)</f>
        <v>0</v>
      </c>
      <c r="CC24" s="3">
        <f ca="1">VLOOKUP($CE24,Calcs!$A$3:'Calcs'!$ANA$180,123,FALSE)</f>
        <v>9</v>
      </c>
      <c r="CD24" s="80">
        <f>IF(VLOOKUP(CE24, Calcs!$A$3:$ANO$180, 781, FALSE)&gt;10, 10, VLOOKUP(CE24, Calcs!$A$3:$ANO$180, 781, FALSE))*10</f>
        <v>76.941536246685388</v>
      </c>
      <c r="CE24" s="31">
        <v>143</v>
      </c>
      <c r="CH24" s="31">
        <v>4</v>
      </c>
      <c r="CI24" s="3" t="s">
        <v>645</v>
      </c>
      <c r="CJ24" s="3" t="s">
        <v>193</v>
      </c>
      <c r="CK24" t="s">
        <v>492</v>
      </c>
    </row>
    <row r="25" spans="2:89" x14ac:dyDescent="0.2">
      <c r="B25" s="276" t="s">
        <v>325</v>
      </c>
      <c r="C25" s="33"/>
      <c r="D25" s="30"/>
      <c r="E25" s="30"/>
      <c r="F25" s="32"/>
      <c r="G25" s="142"/>
      <c r="H25" s="80"/>
      <c r="I25" s="276" t="s">
        <v>325</v>
      </c>
      <c r="J25" s="33"/>
      <c r="K25" s="30"/>
      <c r="L25" s="30"/>
      <c r="M25" s="32"/>
      <c r="N25" s="142"/>
      <c r="O25" s="80"/>
      <c r="P25" s="276" t="s">
        <v>325</v>
      </c>
      <c r="Q25" s="33"/>
      <c r="R25" s="30"/>
      <c r="S25" s="30"/>
      <c r="T25" s="32"/>
      <c r="U25" s="142"/>
      <c r="V25" s="80"/>
      <c r="W25" s="276" t="s">
        <v>325</v>
      </c>
      <c r="X25" s="33"/>
      <c r="Y25" s="30"/>
      <c r="Z25" s="30"/>
      <c r="AA25" s="32"/>
      <c r="AB25" s="142"/>
      <c r="AC25" s="80"/>
      <c r="AD25" s="275" t="s">
        <v>952</v>
      </c>
      <c r="AE25" s="33"/>
      <c r="AF25" s="30"/>
      <c r="AG25" s="30"/>
      <c r="AH25" s="32"/>
      <c r="AI25" s="142"/>
      <c r="AJ25" s="80"/>
      <c r="AN25" s="33" t="str">
        <f>CONCATENATE(VLOOKUP($AT25, Rankings!$A$2:$B$161, 2, FALSE), " - ", VLOOKUP($AT25, Calcs!$A$3:$D$180, 2, FALSE))</f>
        <v>Phoenix - Phenac City</v>
      </c>
      <c r="AO25" s="30">
        <f>VLOOKUP(AT25, Rankings!$A$2:$AN$161, 40, FALSE)</f>
        <v>82</v>
      </c>
      <c r="AP25" s="32">
        <f ca="1">VLOOKUP(AT25, Rankings!$A$2:$I$161, 8, FALSE)</f>
        <v>0</v>
      </c>
      <c r="AQ25" s="32">
        <f ca="1">VLOOKUP(AT25, Rankings!$A$2:$I$161, 9, FALSE)</f>
        <v>2</v>
      </c>
      <c r="AR25" s="3">
        <f ca="1">VLOOKUP($AT25,Calcs!$A$3:'Calcs'!$ANA$180,123,FALSE)</f>
        <v>3</v>
      </c>
      <c r="AS25" s="80">
        <f>IF(VLOOKUP(AT25, Calcs!$A$3:$ANO$180, 781, FALSE)&gt;10, 10, VLOOKUP(AT25, Calcs!$A$3:$ANO$180, 781, FALSE))*10</f>
        <v>51.478150704935004</v>
      </c>
      <c r="AT25" s="31">
        <v>115</v>
      </c>
      <c r="AX25" s="33" t="str">
        <f>CONCATENATE(VLOOKUP($BD25, Rankings!$A$2:$B$161, 2, FALSE), " - ", VLOOKUP($BD25, Calcs!$A$3:$D$180, 2, FALSE))</f>
        <v>Terastal - Levincia</v>
      </c>
      <c r="AY25" s="30">
        <f>VLOOKUP(BD25, Rankings!$A$2:$AN$161, 40, FALSE)</f>
        <v>30</v>
      </c>
      <c r="AZ25" s="32">
        <f ca="1">VLOOKUP(BD25, Rankings!$A$2:$I$161, 8, FALSE)</f>
        <v>2</v>
      </c>
      <c r="BA25" s="32">
        <f ca="1">VLOOKUP(BD25, Rankings!$A$2:$I$161, 9, FALSE)</f>
        <v>0</v>
      </c>
      <c r="BB25" s="3">
        <f ca="1">VLOOKUP($BD25,Calcs!$A$3:'Calcs'!$ANA$180,123,FALSE)</f>
        <v>10</v>
      </c>
      <c r="BC25" s="80">
        <f>IF(VLOOKUP(BD25, Calcs!$A$3:$ANO$180, 781, FALSE)&gt;10, 10, VLOOKUP(BD25, Calcs!$A$3:$ANO$180, 781, FALSE))*10</f>
        <v>72.456883730947197</v>
      </c>
      <c r="BD25" s="31">
        <v>155</v>
      </c>
      <c r="BG25" s="33" t="str">
        <f>CONCATENATE(VLOOKUP($BM25, Rankings!$A$2:$B$161, 2, FALSE), " - ", VLOOKUP($BM25, Calcs!$A$3:$D$180, 2, FALSE))</f>
        <v>Dynamax - Wyndon North</v>
      </c>
      <c r="BH25" s="30">
        <f>VLOOKUP(BM25, Rankings!$A$2:$AN$161, 40, FALSE)</f>
        <v>61</v>
      </c>
      <c r="BI25" s="32">
        <f ca="1">VLOOKUP(BM25, Rankings!$A$2:$I$161, 8, FALSE)</f>
        <v>2</v>
      </c>
      <c r="BJ25" s="32">
        <f ca="1">VLOOKUP(BM25, Rankings!$A$2:$I$161, 9, FALSE)</f>
        <v>0</v>
      </c>
      <c r="BK25" s="3">
        <f ca="1">VLOOKUP($BM25,Calcs!$A$3:'Calcs'!$ANA$180,123,FALSE)</f>
        <v>9</v>
      </c>
      <c r="BL25" s="80">
        <f>IF(VLOOKUP(BM25, Calcs!$A$3:$ANO$180, 781, FALSE)&gt;10, 10, VLOOKUP(BM25, Calcs!$A$3:$ANO$180, 781, FALSE))*10</f>
        <v>74.933303677336951</v>
      </c>
      <c r="BM25" s="31">
        <v>99</v>
      </c>
      <c r="BP25" s="33" t="str">
        <f>CONCATENATE(VLOOKUP($BV25, Rankings!$A$2:$B$161, 2, FALSE), " - ", VLOOKUP($BV25, Calcs!$A$3:$D$180, 2, FALSE))</f>
        <v>Silver - Violet City</v>
      </c>
      <c r="BQ25" s="30">
        <f>VLOOKUP(BV25, Rankings!$A$2:$AN$161, 40, FALSE)</f>
        <v>99</v>
      </c>
      <c r="BR25" s="32">
        <f ca="1">VLOOKUP(BV25, Rankings!$A$2:$I$161, 8, FALSE)</f>
        <v>2</v>
      </c>
      <c r="BS25" s="32">
        <f ca="1">VLOOKUP(BV25, Rankings!$A$2:$I$161, 9, FALSE)</f>
        <v>0</v>
      </c>
      <c r="BT25" s="3">
        <f ca="1">VLOOKUP($BV25,Calcs!$A$3:'Calcs'!$ANA$180,123,FALSE)</f>
        <v>8</v>
      </c>
      <c r="BU25" s="80">
        <f>IF(VLOOKUP(BV25, Calcs!$A$3:$ANO$180, 781, FALSE)&gt;10, 10, VLOOKUP(BV25, Calcs!$A$3:$ANO$180, 781, FALSE))*10</f>
        <v>71.693793315739683</v>
      </c>
      <c r="BV25" s="31">
        <v>135</v>
      </c>
      <c r="BY25" s="33" t="str">
        <f>CONCATENATE(VLOOKUP($CE25, Rankings!$A$2:$B$161, 2, FALSE), " - ", VLOOKUP($CE25, Calcs!$A$3:$D$180, 2, FALSE))</f>
        <v>Lanakila - Hau'oli City</v>
      </c>
      <c r="BZ25" s="30">
        <f>VLOOKUP(CE25, Rankings!$A$2:$AN$161, 40, FALSE)</f>
        <v>160</v>
      </c>
      <c r="CA25" s="32">
        <f ca="1">VLOOKUP(CE25, Rankings!$A$2:$I$161, 8, FALSE)</f>
        <v>0</v>
      </c>
      <c r="CB25" s="32">
        <f ca="1">VLOOKUP(CE25, Rankings!$A$2:$I$161, 9, FALSE)</f>
        <v>2</v>
      </c>
      <c r="CC25" s="3">
        <f ca="1">VLOOKUP($CE25,Calcs!$A$3:'Calcs'!$ANA$180,123,FALSE)</f>
        <v>0</v>
      </c>
      <c r="CD25" s="80">
        <f>IF(VLOOKUP(CE25, Calcs!$A$3:$ANO$180, 781, FALSE)&gt;10, 10, VLOOKUP(CE25, Calcs!$A$3:$ANO$180, 781, FALSE))*10</f>
        <v>0</v>
      </c>
      <c r="CE25" s="31">
        <v>85</v>
      </c>
      <c r="CH25" s="31">
        <v>149</v>
      </c>
      <c r="CI25" s="3" t="s">
        <v>645</v>
      </c>
      <c r="CJ25" s="3" t="s">
        <v>193</v>
      </c>
      <c r="CK25" t="s">
        <v>489</v>
      </c>
    </row>
    <row r="26" spans="2:89" x14ac:dyDescent="0.2">
      <c r="B26" s="3"/>
      <c r="C26" s="33"/>
      <c r="D26" s="30"/>
      <c r="E26" s="30"/>
      <c r="F26" s="32"/>
      <c r="G26" s="142"/>
      <c r="H26" s="80"/>
      <c r="I26" s="276" t="s">
        <v>325</v>
      </c>
      <c r="J26" s="33"/>
      <c r="K26" s="30"/>
      <c r="L26" s="30"/>
      <c r="M26" s="32"/>
      <c r="N26" s="142"/>
      <c r="O26" s="80"/>
      <c r="P26" s="276" t="s">
        <v>325</v>
      </c>
      <c r="Q26" s="33"/>
      <c r="R26" s="30"/>
      <c r="S26" s="30"/>
      <c r="T26" s="32"/>
      <c r="U26" s="142"/>
      <c r="V26" s="80"/>
      <c r="W26" s="276" t="s">
        <v>325</v>
      </c>
      <c r="X26" s="33"/>
      <c r="Y26" s="30"/>
      <c r="Z26" s="30"/>
      <c r="AA26" s="32"/>
      <c r="AB26" s="142"/>
      <c r="AC26" s="80"/>
      <c r="AD26" s="275" t="s">
        <v>952</v>
      </c>
      <c r="AE26" s="33"/>
      <c r="AF26" s="30"/>
      <c r="AG26" s="30"/>
      <c r="AH26" s="32"/>
      <c r="AI26" s="142"/>
      <c r="AJ26" s="80"/>
      <c r="AN26" s="33" t="str">
        <f>CONCATENATE(VLOOKUP($AT26, Rankings!$A$2:$B$161, 2, FALSE), " - ", VLOOKUP($AT26, Calcs!$A$3:$D$180, 2, FALSE))</f>
        <v>Lily Valley - Celestic Town</v>
      </c>
      <c r="AO26" s="30">
        <f>VLOOKUP(AT26, Rankings!$A$2:$AN$161, 40, FALSE)</f>
        <v>26</v>
      </c>
      <c r="AP26" s="32">
        <f ca="1">VLOOKUP(AT26, Rankings!$A$2:$I$161, 8, FALSE)</f>
        <v>1</v>
      </c>
      <c r="AQ26" s="32">
        <f ca="1">VLOOKUP(AT26, Rankings!$A$2:$I$161, 9, FALSE)</f>
        <v>1</v>
      </c>
      <c r="AR26" s="3">
        <f ca="1">VLOOKUP($AT26,Calcs!$A$3:'Calcs'!$ANA$180,123,FALSE)</f>
        <v>7</v>
      </c>
      <c r="AS26" s="80">
        <f>IF(VLOOKUP(AT26, Calcs!$A$3:$ANO$180, 781, FALSE)&gt;10, 10, VLOOKUP(AT26, Calcs!$A$3:$ANO$180, 781, FALSE))*10</f>
        <v>53.197744313081543</v>
      </c>
      <c r="AT26" s="31">
        <v>45</v>
      </c>
      <c r="AX26" s="33" t="str">
        <f>CONCATENATE(VLOOKUP($BD26, Rankings!$A$2:$B$161, 2, FALSE), " - ", VLOOKUP($BD26, Calcs!$A$3:$D$180, 2, FALSE))</f>
        <v>Indigo - Pewter City</v>
      </c>
      <c r="AY26" s="30">
        <f>VLOOKUP(BD26, Rankings!$A$2:$AN$161, 40, FALSE)</f>
        <v>100</v>
      </c>
      <c r="AZ26" s="32">
        <f ca="1">VLOOKUP(BD26, Rankings!$A$2:$I$161, 8, FALSE)</f>
        <v>0</v>
      </c>
      <c r="BA26" s="32">
        <f ca="1">VLOOKUP(BD26, Rankings!$A$2:$I$161, 9, FALSE)</f>
        <v>2</v>
      </c>
      <c r="BB26" s="3">
        <f ca="1">VLOOKUP($BD26,Calcs!$A$3:'Calcs'!$ANA$180,123,FALSE)</f>
        <v>3</v>
      </c>
      <c r="BC26" s="80">
        <f>IF(VLOOKUP(BD26, Calcs!$A$3:$ANO$180, 781, FALSE)&gt;10, 10, VLOOKUP(BD26, Calcs!$A$3:$ANO$180, 781, FALSE))*10</f>
        <v>42.071367935925259</v>
      </c>
      <c r="BD26" s="31">
        <v>15</v>
      </c>
      <c r="BG26" s="33" t="str">
        <f>CONCATENATE(VLOOKUP($BM26, Rankings!$A$2:$B$161, 2, FALSE), " - ", VLOOKUP($BM26, Calcs!$A$3:$D$180, 2, FALSE))</f>
        <v>Lanakila - Poni Meadow</v>
      </c>
      <c r="BH26" s="30">
        <f>VLOOKUP(BM26, Rankings!$A$2:$AN$161, 40, FALSE)</f>
        <v>131</v>
      </c>
      <c r="BI26" s="32">
        <f ca="1">VLOOKUP(BM26, Rankings!$A$2:$I$161, 8, FALSE)</f>
        <v>1</v>
      </c>
      <c r="BJ26" s="32">
        <f ca="1">VLOOKUP(BM26, Rankings!$A$2:$I$161, 9, FALSE)</f>
        <v>1</v>
      </c>
      <c r="BK26" s="3">
        <f ca="1">VLOOKUP($BM26,Calcs!$A$3:'Calcs'!$ANA$180,123,FALSE)</f>
        <v>4</v>
      </c>
      <c r="BL26" s="80">
        <f>IF(VLOOKUP(BM26, Calcs!$A$3:$ANO$180, 781, FALSE)&gt;10, 10, VLOOKUP(BM26, Calcs!$A$3:$ANO$180, 781, FALSE))*10</f>
        <v>58.309518948453004</v>
      </c>
      <c r="BM26" s="31">
        <v>82</v>
      </c>
      <c r="BP26" s="33" t="str">
        <f>CONCATENATE(VLOOKUP($BV26, Rankings!$A$2:$B$161, 2, FALSE), " - ", VLOOKUP($BV26, Calcs!$A$3:$D$180, 2, FALSE))</f>
        <v>Lanakila - Iki Town</v>
      </c>
      <c r="BQ26" s="30">
        <f>VLOOKUP(BV26, Rankings!$A$2:$AN$161, 40, FALSE)</f>
        <v>140</v>
      </c>
      <c r="BR26" s="32">
        <f ca="1">VLOOKUP(BV26, Rankings!$A$2:$I$161, 8, FALSE)</f>
        <v>0</v>
      </c>
      <c r="BS26" s="32">
        <f ca="1">VLOOKUP(BV26, Rankings!$A$2:$I$161, 9, FALSE)</f>
        <v>2</v>
      </c>
      <c r="BT26" s="3">
        <f ca="1">VLOOKUP($BV26,Calcs!$A$3:'Calcs'!$ANA$180,123,FALSE)</f>
        <v>1</v>
      </c>
      <c r="BU26" s="80">
        <f>IF(VLOOKUP(BV26, Calcs!$A$3:$ANO$180, 781, FALSE)&gt;10, 10, VLOOKUP(BV26, Calcs!$A$3:$ANO$180, 781, FALSE))*10</f>
        <v>40.062451248020267</v>
      </c>
      <c r="BV26" s="31">
        <v>86</v>
      </c>
      <c r="BY26" s="33" t="str">
        <f>CONCATENATE(VLOOKUP($CE26, Rankings!$A$2:$B$161, 2, FALSE), " - ", VLOOKUP($CE26, Calcs!$A$3:$D$180, 2, FALSE))</f>
        <v>Vertress - Lacunosa Town</v>
      </c>
      <c r="BZ26" s="30">
        <f>VLOOKUP(CE26, Rankings!$A$2:$AN$161, 40, FALSE)</f>
        <v>157</v>
      </c>
      <c r="CA26" s="32">
        <f ca="1">VLOOKUP(CE26, Rankings!$A$2:$I$161, 8, FALSE)</f>
        <v>0</v>
      </c>
      <c r="CB26" s="32">
        <f ca="1">VLOOKUP(CE26, Rankings!$A$2:$I$161, 9, FALSE)</f>
        <v>2</v>
      </c>
      <c r="CC26" s="3">
        <f ca="1">VLOOKUP($CE26,Calcs!$A$3:'Calcs'!$ANA$180,123,FALSE)</f>
        <v>0</v>
      </c>
      <c r="CD26" s="80">
        <f>IF(VLOOKUP(CE26, Calcs!$A$3:$ANO$180, 781, FALSE)&gt;10, 10, VLOOKUP(CE26, Calcs!$A$3:$ANO$180, 781, FALSE))*10</f>
        <v>17.320508075688771</v>
      </c>
      <c r="CE26" s="31">
        <v>62</v>
      </c>
      <c r="CH26" s="31">
        <v>109</v>
      </c>
      <c r="CI26" s="3" t="s">
        <v>645</v>
      </c>
      <c r="CJ26" s="3" t="s">
        <v>193</v>
      </c>
      <c r="CK26" t="s">
        <v>488</v>
      </c>
    </row>
    <row r="27" spans="2:89" x14ac:dyDescent="0.2">
      <c r="B27" s="3"/>
      <c r="C27" s="33"/>
      <c r="D27" s="30"/>
      <c r="E27" s="30"/>
      <c r="F27" s="32"/>
      <c r="G27" s="142"/>
      <c r="H27" s="80"/>
      <c r="I27" s="276" t="s">
        <v>325</v>
      </c>
      <c r="J27" s="33"/>
      <c r="K27" s="30"/>
      <c r="L27" s="30"/>
      <c r="M27" s="32"/>
      <c r="N27" s="142"/>
      <c r="O27" s="80"/>
      <c r="P27" s="276" t="s">
        <v>325</v>
      </c>
      <c r="Q27" s="33"/>
      <c r="R27" s="30"/>
      <c r="S27" s="30"/>
      <c r="T27" s="32"/>
      <c r="U27" s="142"/>
      <c r="V27" s="80"/>
      <c r="W27" s="276" t="s">
        <v>325</v>
      </c>
      <c r="X27" s="33"/>
      <c r="Y27" s="30"/>
      <c r="Z27" s="30"/>
      <c r="AA27" s="32"/>
      <c r="AB27" s="142"/>
      <c r="AC27" s="80"/>
      <c r="AD27" s="276" t="s">
        <v>325</v>
      </c>
      <c r="AE27" s="33"/>
      <c r="AF27" s="30"/>
      <c r="AG27" s="30"/>
      <c r="AH27" s="32"/>
      <c r="AI27" s="142"/>
      <c r="AJ27" s="80"/>
      <c r="AN27" s="33" t="str">
        <f>CONCATENATE(VLOOKUP($AT27, Rankings!$A$2:$B$161, 2, FALSE), " - ", VLOOKUP($AT27, Calcs!$A$3:$D$180, 2, FALSE))</f>
        <v>Silver - Ilex Forest</v>
      </c>
      <c r="AO27" s="30">
        <f>VLOOKUP(AT27, Rankings!$A$2:$AN$161, 40, FALSE)</f>
        <v>72</v>
      </c>
      <c r="AP27" s="32">
        <f ca="1">VLOOKUP(AT27, Rankings!$A$2:$I$161, 8, FALSE)</f>
        <v>0</v>
      </c>
      <c r="AQ27" s="32">
        <f ca="1">VLOOKUP(AT27, Rankings!$A$2:$I$161, 9, FALSE)</f>
        <v>2</v>
      </c>
      <c r="AR27" s="3">
        <f ca="1">VLOOKUP($AT27,Calcs!$A$3:'Calcs'!$ANA$180,123,FALSE)</f>
        <v>4</v>
      </c>
      <c r="AS27" s="80">
        <f>IF(VLOOKUP(AT27, Calcs!$A$3:$ANO$180, 781, FALSE)&gt;10, 10, VLOOKUP(AT27, Calcs!$A$3:$ANO$180, 781, FALSE))*10</f>
        <v>31.622776601683796</v>
      </c>
      <c r="AT27" s="31">
        <v>134</v>
      </c>
      <c r="AX27" s="33" t="str">
        <f>CONCATENATE(VLOOKUP($BD27, Rankings!$A$2:$B$161, 2, FALSE), " - ", VLOOKUP($BD27, Calcs!$A$3:$D$180, 2, FALSE))</f>
        <v>Dynamax - Stow-on-Side</v>
      </c>
      <c r="AY27" s="30">
        <f>VLOOKUP(BD27, Rankings!$A$2:$AN$161, 40, FALSE)</f>
        <v>29</v>
      </c>
      <c r="AZ27" s="32">
        <f ca="1">VLOOKUP(BD27, Rankings!$A$2:$I$161, 8, FALSE)</f>
        <v>1</v>
      </c>
      <c r="BA27" s="32">
        <f ca="1">VLOOKUP(BD27, Rankings!$A$2:$I$161, 9, FALSE)</f>
        <v>1</v>
      </c>
      <c r="BB27" s="3">
        <f ca="1">VLOOKUP($BD27,Calcs!$A$3:'Calcs'!$ANA$180,123,FALSE)</f>
        <v>8</v>
      </c>
      <c r="BC27" s="80">
        <f>IF(VLOOKUP(BD27, Calcs!$A$3:$ANO$180, 781, FALSE)&gt;10, 10, VLOOKUP(BD27, Calcs!$A$3:$ANO$180, 781, FALSE))*10</f>
        <v>50.099900199501391</v>
      </c>
      <c r="BD27" s="31">
        <v>98</v>
      </c>
      <c r="BG27" s="33" t="str">
        <f>CONCATENATE(VLOOKUP($BM27, Rankings!$A$2:$B$161, 2, FALSE), " - ", VLOOKUP($BM27, Calcs!$A$3:$D$180, 2, FALSE))</f>
        <v>Kalosite - Couriway Town</v>
      </c>
      <c r="BH27" s="30">
        <f>VLOOKUP(BM27, Rankings!$A$2:$AN$161, 40, FALSE)</f>
        <v>135</v>
      </c>
      <c r="BI27" s="32">
        <f ca="1">VLOOKUP(BM27, Rankings!$A$2:$I$161, 8, FALSE)</f>
        <v>1</v>
      </c>
      <c r="BJ27" s="32">
        <f ca="1">VLOOKUP(BM27, Rankings!$A$2:$I$161, 9, FALSE)</f>
        <v>1</v>
      </c>
      <c r="BK27" s="3">
        <f ca="1">VLOOKUP($BM27,Calcs!$A$3:'Calcs'!$ANA$180,123,FALSE)</f>
        <v>4</v>
      </c>
      <c r="BL27" s="80">
        <f>IF(VLOOKUP(BM27, Calcs!$A$3:$ANO$180, 781, FALSE)&gt;10, 10, VLOOKUP(BM27, Calcs!$A$3:$ANO$180, 781, FALSE))*10</f>
        <v>54.22176684690384</v>
      </c>
      <c r="BM27" s="31">
        <v>74</v>
      </c>
      <c r="BP27" s="33" t="str">
        <f>CONCATENATE(VLOOKUP($BV27, Rankings!$A$2:$B$161, 2, FALSE), " - ", VLOOKUP($BV27, Calcs!$A$3:$D$180, 2, FALSE))</f>
        <v>Phoenix - Gateon Port</v>
      </c>
      <c r="BQ27" s="30">
        <f>VLOOKUP(BV27, Rankings!$A$2:$AN$161, 40, FALSE)</f>
        <v>109</v>
      </c>
      <c r="BR27" s="32">
        <f ca="1">VLOOKUP(BV27, Rankings!$A$2:$I$161, 8, FALSE)</f>
        <v>2</v>
      </c>
      <c r="BS27" s="32">
        <f ca="1">VLOOKUP(BV27, Rankings!$A$2:$I$161, 9, FALSE)</f>
        <v>0</v>
      </c>
      <c r="BT27" s="3">
        <f ca="1">VLOOKUP($BV27,Calcs!$A$3:'Calcs'!$ANA$180,123,FALSE)</f>
        <v>6</v>
      </c>
      <c r="BU27" s="80">
        <f>IF(VLOOKUP(BV27, Calcs!$A$3:$ANO$180, 781, FALSE)&gt;10, 10, VLOOKUP(BV27, Calcs!$A$3:$ANO$180, 781, FALSE))*10</f>
        <v>91.021975368588869</v>
      </c>
      <c r="BV27" s="31">
        <v>114</v>
      </c>
      <c r="BY27" s="33" t="str">
        <f>CONCATENATE(VLOOKUP($CE27, Rankings!$A$2:$B$161, 2, FALSE), " - ", VLOOKUP($CE27, Calcs!$A$3:$D$180, 2, FALSE))</f>
        <v>Vertress - Icirrus City</v>
      </c>
      <c r="BZ27" s="30">
        <f>VLOOKUP(CE27, Rankings!$A$2:$AN$161, 40, FALSE)</f>
        <v>126</v>
      </c>
      <c r="CA27" s="32">
        <f ca="1">VLOOKUP(CE27, Rankings!$A$2:$I$161, 8, FALSE)</f>
        <v>2</v>
      </c>
      <c r="CB27" s="32">
        <f ca="1">VLOOKUP(CE27, Rankings!$A$2:$I$161, 9, FALSE)</f>
        <v>0</v>
      </c>
      <c r="CC27" s="3">
        <f ca="1">VLOOKUP($CE27,Calcs!$A$3:'Calcs'!$ANA$180,123,FALSE)</f>
        <v>7</v>
      </c>
      <c r="CD27" s="80">
        <f>IF(VLOOKUP(CE27, Calcs!$A$3:$ANO$180, 781, FALSE)&gt;10, 10, VLOOKUP(CE27, Calcs!$A$3:$ANO$180, 781, FALSE))*10</f>
        <v>78.070480977127332</v>
      </c>
      <c r="CE27" s="31">
        <v>54</v>
      </c>
      <c r="CH27" s="31">
        <v>132</v>
      </c>
      <c r="CI27" s="3" t="s">
        <v>645</v>
      </c>
      <c r="CJ27" s="3" t="s">
        <v>193</v>
      </c>
      <c r="CK27" t="s">
        <v>491</v>
      </c>
    </row>
    <row r="28" spans="2:89" x14ac:dyDescent="0.2">
      <c r="B28" s="3"/>
      <c r="C28" s="33"/>
      <c r="D28" s="30"/>
      <c r="E28" s="30"/>
      <c r="F28" s="32"/>
      <c r="G28" s="142"/>
      <c r="H28" s="80"/>
      <c r="I28"/>
      <c r="J28" s="33"/>
      <c r="K28" s="30"/>
      <c r="L28" s="30"/>
      <c r="M28" s="32"/>
      <c r="N28" s="142"/>
      <c r="O28" s="80"/>
      <c r="P28"/>
      <c r="Q28" s="33"/>
      <c r="R28" s="30"/>
      <c r="S28" s="30"/>
      <c r="T28" s="32"/>
      <c r="U28" s="142"/>
      <c r="V28" s="80"/>
      <c r="W28"/>
      <c r="X28" s="33"/>
      <c r="Y28" s="30"/>
      <c r="Z28" s="30"/>
      <c r="AA28" s="32"/>
      <c r="AB28" s="142"/>
      <c r="AC28" s="80"/>
      <c r="AD28" s="276" t="s">
        <v>325</v>
      </c>
      <c r="AE28" s="33"/>
      <c r="AF28" s="30"/>
      <c r="AG28" s="30"/>
      <c r="AH28" s="32"/>
      <c r="AI28" s="142"/>
      <c r="AJ28" s="80"/>
      <c r="AN28" s="33" t="str">
        <f>CONCATENATE(VLOOKUP($AT28, Rankings!$A$2:$B$161, 2, FALSE), " - ", VLOOKUP($AT28, Calcs!$A$3:$D$180, 2, FALSE))</f>
        <v>Dynamax - Isle of Armor</v>
      </c>
      <c r="AO28" s="30">
        <f>VLOOKUP(AT28, Rankings!$A$2:$AN$161, 40, FALSE)</f>
        <v>47</v>
      </c>
      <c r="AP28" s="32">
        <f ca="1">VLOOKUP(AT28, Rankings!$A$2:$I$161, 8, FALSE)</f>
        <v>2</v>
      </c>
      <c r="AQ28" s="32">
        <f ca="1">VLOOKUP(AT28, Rankings!$A$2:$I$161, 9, FALSE)</f>
        <v>0</v>
      </c>
      <c r="AR28" s="3">
        <f ca="1">VLOOKUP($AT28,Calcs!$A$3:'Calcs'!$ANA$180,123,FALSE)</f>
        <v>9</v>
      </c>
      <c r="AS28" s="80">
        <f>IF(VLOOKUP(AT28, Calcs!$A$3:$ANO$180, 781, FALSE)&gt;10, 10, VLOOKUP(AT28, Calcs!$A$3:$ANO$180, 781, FALSE))*10</f>
        <v>72.111025509279784</v>
      </c>
      <c r="AT28" s="31">
        <v>110</v>
      </c>
      <c r="AX28" s="33" t="str">
        <f>CONCATENATE(VLOOKUP($BD28, Rankings!$A$2:$B$161, 2, FALSE), " - ", VLOOKUP($BD28, Calcs!$A$3:$D$180, 2, FALSE))</f>
        <v>Phoenix - Vientown</v>
      </c>
      <c r="AY28" s="30">
        <f>VLOOKUP(BD28, Rankings!$A$2:$AN$161, 40, FALSE)</f>
        <v>117</v>
      </c>
      <c r="AZ28" s="32">
        <f ca="1">VLOOKUP(BD28, Rankings!$A$2:$I$161, 8, FALSE)</f>
        <v>1</v>
      </c>
      <c r="BA28" s="32">
        <f ca="1">VLOOKUP(BD28, Rankings!$A$2:$I$161, 9, FALSE)</f>
        <v>1</v>
      </c>
      <c r="BB28" s="3">
        <f ca="1">VLOOKUP($BD28,Calcs!$A$3:'Calcs'!$ANA$180,123,FALSE)</f>
        <v>5</v>
      </c>
      <c r="BC28" s="80">
        <f>IF(VLOOKUP(BD28, Calcs!$A$3:$ANO$180, 781, FALSE)&gt;10, 10, VLOOKUP(BD28, Calcs!$A$3:$ANO$180, 781, FALSE))*10</f>
        <v>79.372539331937716</v>
      </c>
      <c r="BD28" s="31">
        <v>124</v>
      </c>
      <c r="BG28" s="33" t="str">
        <f>CONCATENATE(VLOOKUP($BM28, Rankings!$A$2:$B$161, 2, FALSE), " - ", VLOOKUP($BM28, Calcs!$A$3:$D$180, 2, FALSE))</f>
        <v>Indigo - Cycling Road</v>
      </c>
      <c r="BH28" s="30">
        <f>VLOOKUP(BM28, Rankings!$A$2:$AN$161, 40, FALSE)</f>
        <v>137</v>
      </c>
      <c r="BI28" s="32">
        <f ca="1">VLOOKUP(BM28, Rankings!$A$2:$I$161, 8, FALSE)</f>
        <v>1</v>
      </c>
      <c r="BJ28" s="32">
        <f ca="1">VLOOKUP(BM28, Rankings!$A$2:$I$161, 9, FALSE)</f>
        <v>1</v>
      </c>
      <c r="BK28" s="3">
        <f ca="1">VLOOKUP($BM28,Calcs!$A$3:'Calcs'!$ANA$180,123,FALSE)</f>
        <v>3</v>
      </c>
      <c r="BL28" s="80">
        <f>IF(VLOOKUP(BM28, Calcs!$A$3:$ANO$180, 781, FALSE)&gt;10, 10, VLOOKUP(BM28, Calcs!$A$3:$ANO$180, 781, FALSE))*10</f>
        <v>60.621778264910702</v>
      </c>
      <c r="BM28" s="31">
        <v>1</v>
      </c>
      <c r="BP28" s="33" t="str">
        <f>CONCATENATE(VLOOKUP($BV28, Rankings!$A$2:$B$161, 2, FALSE), " - ", VLOOKUP($BV28, Calcs!$A$3:$D$180, 2, FALSE))</f>
        <v>Delta - Pacifidlog Town</v>
      </c>
      <c r="BQ28" s="30">
        <f>VLOOKUP(BV28, Rankings!$A$2:$AN$161, 40, FALSE)</f>
        <v>105</v>
      </c>
      <c r="BR28" s="32">
        <f ca="1">VLOOKUP(BV28, Rankings!$A$2:$I$161, 8, FALSE)</f>
        <v>1</v>
      </c>
      <c r="BS28" s="32">
        <f ca="1">VLOOKUP(BV28, Rankings!$A$2:$I$161, 9, FALSE)</f>
        <v>1</v>
      </c>
      <c r="BT28" s="3">
        <f ca="1">VLOOKUP($BV28,Calcs!$A$3:'Calcs'!$ANA$180,123,FALSE)</f>
        <v>5</v>
      </c>
      <c r="BU28" s="80">
        <f>IF(VLOOKUP(BV28, Calcs!$A$3:$ANO$180, 781, FALSE)&gt;10, 10, VLOOKUP(BV28, Calcs!$A$3:$ANO$180, 781, FALSE))*10</f>
        <v>70.710678118654755</v>
      </c>
      <c r="BV28" s="31">
        <v>27</v>
      </c>
      <c r="BY28" s="33" t="str">
        <f>CONCATENATE(VLOOKUP($CE28, Rankings!$A$2:$B$161, 2, FALSE), " - ", VLOOKUP($CE28, Calcs!$A$3:$D$180, 2, FALSE))</f>
        <v>Lily Valley - Twinleaf Town</v>
      </c>
      <c r="BZ28" s="30">
        <f>VLOOKUP(CE28, Rankings!$A$2:$AN$161, 40, FALSE)</f>
        <v>148</v>
      </c>
      <c r="CA28" s="32">
        <f ca="1">VLOOKUP(CE28, Rankings!$A$2:$I$161, 8, FALSE)</f>
        <v>1</v>
      </c>
      <c r="CB28" s="32">
        <f ca="1">VLOOKUP(CE28, Rankings!$A$2:$I$161, 9, FALSE)</f>
        <v>1</v>
      </c>
      <c r="CC28" s="3">
        <f ca="1">VLOOKUP($CE28,Calcs!$A$3:'Calcs'!$ANA$180,123,FALSE)</f>
        <v>3</v>
      </c>
      <c r="CD28" s="80">
        <f>IF(VLOOKUP(CE28, Calcs!$A$3:$ANO$180, 781, FALSE)&gt;10, 10, VLOOKUP(CE28, Calcs!$A$3:$ANO$180, 781, FALSE))*10</f>
        <v>70.356236397351438</v>
      </c>
      <c r="CE28" s="31">
        <v>36</v>
      </c>
      <c r="CH28" s="31">
        <v>107</v>
      </c>
      <c r="CI28" s="3" t="s">
        <v>645</v>
      </c>
      <c r="CJ28" s="3" t="s">
        <v>193</v>
      </c>
      <c r="CK28" t="s">
        <v>492</v>
      </c>
    </row>
    <row r="29" spans="2:89" x14ac:dyDescent="0.2">
      <c r="B29" s="3"/>
      <c r="C29" s="33"/>
      <c r="D29" s="30"/>
      <c r="E29" s="30"/>
      <c r="F29" s="32"/>
      <c r="G29" s="142"/>
      <c r="H29" s="80"/>
      <c r="I29"/>
      <c r="J29" s="33"/>
      <c r="K29" s="30"/>
      <c r="L29" s="30"/>
      <c r="M29" s="32"/>
      <c r="N29" s="142"/>
      <c r="O29" s="80"/>
      <c r="P29"/>
      <c r="Q29" s="33"/>
      <c r="R29" s="30"/>
      <c r="S29" s="30"/>
      <c r="T29" s="32"/>
      <c r="U29" s="142"/>
      <c r="V29" s="80"/>
      <c r="W29"/>
      <c r="X29" s="33"/>
      <c r="Y29" s="30"/>
      <c r="Z29" s="30"/>
      <c r="AA29" s="32"/>
      <c r="AB29" s="142"/>
      <c r="AC29" s="80"/>
      <c r="AD29" s="276" t="s">
        <v>325</v>
      </c>
      <c r="AE29" s="33"/>
      <c r="AF29" s="30"/>
      <c r="AG29" s="30"/>
      <c r="AH29" s="32"/>
      <c r="AI29" s="142"/>
      <c r="AJ29" s="80"/>
      <c r="AN29" s="33" t="str">
        <f>CONCATENATE(VLOOKUP($AT29, Rankings!$A$2:$B$161, 2, FALSE), " - ", VLOOKUP($AT29, Calcs!$A$3:$D$180, 2, FALSE))</f>
        <v>Delta - Verdanturf Town</v>
      </c>
      <c r="AO29" s="30">
        <f>VLOOKUP(AT29, Rankings!$A$2:$AN$161, 40, FALSE)</f>
        <v>127</v>
      </c>
      <c r="AP29" s="32">
        <f ca="1">VLOOKUP(AT29, Rankings!$A$2:$I$161, 8, FALSE)</f>
        <v>0</v>
      </c>
      <c r="AQ29" s="32">
        <f ca="1">VLOOKUP(AT29, Rankings!$A$2:$I$161, 9, FALSE)</f>
        <v>2</v>
      </c>
      <c r="AR29" s="3">
        <f ca="1">VLOOKUP($AT29,Calcs!$A$3:'Calcs'!$ANA$180,123,FALSE)</f>
        <v>1</v>
      </c>
      <c r="AS29" s="80">
        <f>IF(VLOOKUP(AT29, Calcs!$A$3:$ANO$180, 781, FALSE)&gt;10, 10, VLOOKUP(AT29, Calcs!$A$3:$ANO$180, 781, FALSE))*10</f>
        <v>61.073725938409879</v>
      </c>
      <c r="AT29" s="31">
        <v>24</v>
      </c>
      <c r="AX29" s="33" t="str">
        <f>CONCATENATE(VLOOKUP($BD29, Rankings!$A$2:$B$161, 2, FALSE), " - ", VLOOKUP($BD29, Calcs!$A$3:$D$180, 2, FALSE))</f>
        <v>Lily Valley - Jubilife City</v>
      </c>
      <c r="AY29" s="30">
        <f>VLOOKUP(BD29, Rankings!$A$2:$AN$161, 40, FALSE)</f>
        <v>143</v>
      </c>
      <c r="AZ29" s="32">
        <f ca="1">VLOOKUP(BD29, Rankings!$A$2:$I$161, 8, FALSE)</f>
        <v>0</v>
      </c>
      <c r="BA29" s="32">
        <f ca="1">VLOOKUP(BD29, Rankings!$A$2:$I$161, 9, FALSE)</f>
        <v>2</v>
      </c>
      <c r="BB29" s="3">
        <f ca="1">VLOOKUP($BD29,Calcs!$A$3:'Calcs'!$ANA$180,123,FALSE)</f>
        <v>1</v>
      </c>
      <c r="BC29" s="80">
        <f>IF(VLOOKUP(BD29, Calcs!$A$3:$ANO$180, 781, FALSE)&gt;10, 10, VLOOKUP(BD29, Calcs!$A$3:$ANO$180, 781, FALSE))*10</f>
        <v>0</v>
      </c>
      <c r="BD29" s="31">
        <v>34</v>
      </c>
      <c r="BG29" s="33" t="str">
        <f>CONCATENATE(VLOOKUP($BM29, Rankings!$A$2:$B$161, 2, FALSE), " - ", VLOOKUP($BM29, Calcs!$A$3:$D$180, 2, FALSE))</f>
        <v>Kalosite - Kiloude City</v>
      </c>
      <c r="BH29" s="30">
        <f>VLOOKUP(BM29, Rankings!$A$2:$AN$161, 40, FALSE)</f>
        <v>96</v>
      </c>
      <c r="BI29" s="32">
        <f ca="1">VLOOKUP(BM29, Rankings!$A$2:$I$161, 8, FALSE)</f>
        <v>1</v>
      </c>
      <c r="BJ29" s="32">
        <f ca="1">VLOOKUP(BM29, Rankings!$A$2:$I$161, 9, FALSE)</f>
        <v>1</v>
      </c>
      <c r="BK29" s="3">
        <f ca="1">VLOOKUP($BM29,Calcs!$A$3:'Calcs'!$ANA$180,123,FALSE)</f>
        <v>5</v>
      </c>
      <c r="BL29" s="80">
        <f>IF(VLOOKUP(BM29, Calcs!$A$3:$ANO$180, 781, FALSE)&gt;10, 10, VLOOKUP(BM29, Calcs!$A$3:$ANO$180, 781, FALSE))*10</f>
        <v>100</v>
      </c>
      <c r="BM29" s="31">
        <v>78</v>
      </c>
      <c r="BP29" s="33" t="str">
        <f>CONCATENATE(VLOOKUP($BV29, Rankings!$A$2:$B$161, 2, FALSE), " - ", VLOOKUP($BV29, Calcs!$A$3:$D$180, 2, FALSE))</f>
        <v>Dynamax - City of Circhester</v>
      </c>
      <c r="BQ29" s="30">
        <f>VLOOKUP(BV29, Rankings!$A$2:$AN$161, 40, FALSE)</f>
        <v>125</v>
      </c>
      <c r="BR29" s="32">
        <f ca="1">VLOOKUP(BV29, Rankings!$A$2:$I$161, 8, FALSE)</f>
        <v>2</v>
      </c>
      <c r="BS29" s="32">
        <f ca="1">VLOOKUP(BV29, Rankings!$A$2:$I$161, 9, FALSE)</f>
        <v>0</v>
      </c>
      <c r="BT29" s="3">
        <f ca="1">VLOOKUP($BV29,Calcs!$A$3:'Calcs'!$ANA$180,123,FALSE)</f>
        <v>6</v>
      </c>
      <c r="BU29" s="80">
        <f>IF(VLOOKUP(BV29, Calcs!$A$3:$ANO$180, 781, FALSE)&gt;10, 10, VLOOKUP(BV29, Calcs!$A$3:$ANO$180, 781, FALSE))*10</f>
        <v>91.049437120720299</v>
      </c>
      <c r="BV29" s="31">
        <v>101</v>
      </c>
      <c r="BY29" s="33" t="str">
        <f>CONCATENATE(VLOOKUP($CE29, Rankings!$A$2:$B$161, 2, FALSE), " - ", VLOOKUP($CE29, Calcs!$A$3:$D$180, 2, FALSE))</f>
        <v>Lanakila - Heahea City</v>
      </c>
      <c r="BZ29" s="30">
        <f>VLOOKUP(CE29, Rankings!$A$2:$AN$161, 40, FALSE)</f>
        <v>87</v>
      </c>
      <c r="CA29" s="32">
        <f ca="1">VLOOKUP(CE29, Rankings!$A$2:$I$161, 8, FALSE)</f>
        <v>2</v>
      </c>
      <c r="CB29" s="32">
        <f ca="1">VLOOKUP(CE29, Rankings!$A$2:$I$161, 9, FALSE)</f>
        <v>0</v>
      </c>
      <c r="CC29" s="3">
        <f ca="1">VLOOKUP($CE29,Calcs!$A$3:'Calcs'!$ANA$180,123,FALSE)</f>
        <v>8</v>
      </c>
      <c r="CD29" s="80">
        <f>IF(VLOOKUP(CE29, Calcs!$A$3:$ANO$180, 781, FALSE)&gt;10, 10, VLOOKUP(CE29, Calcs!$A$3:$ANO$180, 781, FALSE))*10</f>
        <v>63.403469936589438</v>
      </c>
      <c r="CE29" s="31">
        <v>94</v>
      </c>
      <c r="CH29" s="31">
        <v>125</v>
      </c>
      <c r="CI29" s="3" t="s">
        <v>645</v>
      </c>
      <c r="CJ29" s="3" t="s">
        <v>193</v>
      </c>
      <c r="CK29" t="s">
        <v>406</v>
      </c>
    </row>
    <row r="30" spans="2:89" x14ac:dyDescent="0.2">
      <c r="B30" s="278" t="s">
        <v>420</v>
      </c>
      <c r="C30" s="33"/>
      <c r="D30" s="30"/>
      <c r="E30" s="30"/>
      <c r="F30" s="32"/>
      <c r="G30" s="142"/>
      <c r="H30" s="80"/>
      <c r="I30" s="278" t="s">
        <v>420</v>
      </c>
      <c r="J30" s="33"/>
      <c r="K30" s="30"/>
      <c r="L30" s="30"/>
      <c r="M30" s="32"/>
      <c r="N30" s="142"/>
      <c r="O30" s="80"/>
      <c r="P30" s="278" t="s">
        <v>420</v>
      </c>
      <c r="Q30" s="33"/>
      <c r="R30" s="30"/>
      <c r="S30" s="30"/>
      <c r="T30" s="32"/>
      <c r="U30" s="142"/>
      <c r="V30" s="80"/>
      <c r="W30"/>
      <c r="X30" s="33"/>
      <c r="Y30" s="30"/>
      <c r="Z30" s="30"/>
      <c r="AA30" s="32"/>
      <c r="AB30" s="142"/>
      <c r="AC30" s="80"/>
      <c r="AD30" s="276" t="s">
        <v>325</v>
      </c>
      <c r="AE30" s="33"/>
      <c r="AF30" s="30"/>
      <c r="AG30" s="30"/>
      <c r="AH30" s="32"/>
      <c r="AI30" s="142"/>
      <c r="AJ30" s="80"/>
      <c r="AN30" s="33" t="str">
        <f>CONCATENATE(VLOOKUP($AT30, Rankings!$A$2:$B$161, 2, FALSE), " - ", VLOOKUP($AT30, Calcs!$A$3:$D$180, 2, FALSE))</f>
        <v>Terastal - Cabo Poco</v>
      </c>
      <c r="AO30" s="30">
        <f>VLOOKUP(AT30, Rankings!$A$2:$AN$161, 40, FALSE)</f>
        <v>20</v>
      </c>
      <c r="AP30" s="32">
        <f ca="1">VLOOKUP(AT30, Rankings!$A$2:$I$161, 8, FALSE)</f>
        <v>2</v>
      </c>
      <c r="AQ30" s="32">
        <f ca="1">VLOOKUP(AT30, Rankings!$A$2:$I$161, 9, FALSE)</f>
        <v>0</v>
      </c>
      <c r="AR30" s="3">
        <f ca="1">VLOOKUP($AT30,Calcs!$A$3:'Calcs'!$ANA$180,123,FALSE)</f>
        <v>10</v>
      </c>
      <c r="AS30" s="80">
        <f>IF(VLOOKUP(AT30, Calcs!$A$3:$ANO$180, 781, FALSE)&gt;10, 10, VLOOKUP(AT30, Calcs!$A$3:$ANO$180, 781, FALSE))*10</f>
        <v>100</v>
      </c>
      <c r="AT30" s="31">
        <v>156</v>
      </c>
      <c r="AX30" s="33" t="str">
        <f>CONCATENATE(VLOOKUP($BD30, Rankings!$A$2:$B$161, 2, FALSE), " - ", VLOOKUP($BD30, Calcs!$A$3:$D$180, 2, FALSE))</f>
        <v>Vertress - Humilau City</v>
      </c>
      <c r="AY30" s="30">
        <f>VLOOKUP(BD30, Rankings!$A$2:$AN$161, 40, FALSE)</f>
        <v>70</v>
      </c>
      <c r="AZ30" s="32">
        <f ca="1">VLOOKUP(BD30, Rankings!$A$2:$I$161, 8, FALSE)</f>
        <v>1</v>
      </c>
      <c r="BA30" s="32">
        <f ca="1">VLOOKUP(BD30, Rankings!$A$2:$I$161, 9, FALSE)</f>
        <v>1</v>
      </c>
      <c r="BB30" s="3">
        <f ca="1">VLOOKUP($BD30,Calcs!$A$3:'Calcs'!$ANA$180,123,FALSE)</f>
        <v>4</v>
      </c>
      <c r="BC30" s="80">
        <f>IF(VLOOKUP(BD30, Calcs!$A$3:$ANO$180, 781, FALSE)&gt;10, 10, VLOOKUP(BD30, Calcs!$A$3:$ANO$180, 781, FALSE))*10</f>
        <v>81.73126696681021</v>
      </c>
      <c r="BD30" s="31">
        <v>61</v>
      </c>
      <c r="BG30" s="33" t="str">
        <f>CONCATENATE(VLOOKUP($BM30, Rankings!$A$2:$B$161, 2, FALSE), " - ", VLOOKUP($BM30, Calcs!$A$3:$D$180, 2, FALSE))</f>
        <v>Terastal - Alfornada</v>
      </c>
      <c r="BH30" s="30">
        <f>VLOOKUP(BM30, Rankings!$A$2:$AN$161, 40, FALSE)</f>
        <v>130</v>
      </c>
      <c r="BI30" s="32">
        <f ca="1">VLOOKUP(BM30, Rankings!$A$2:$I$161, 8, FALSE)</f>
        <v>1</v>
      </c>
      <c r="BJ30" s="32">
        <f ca="1">VLOOKUP(BM30, Rankings!$A$2:$I$161, 9, FALSE)</f>
        <v>1</v>
      </c>
      <c r="BK30" s="3">
        <f ca="1">VLOOKUP($BM30,Calcs!$A$3:'Calcs'!$ANA$180,123,FALSE)</f>
        <v>3</v>
      </c>
      <c r="BL30" s="80">
        <f>IF(VLOOKUP(BM30, Calcs!$A$3:$ANO$180, 781, FALSE)&gt;10, 10, VLOOKUP(BM30, Calcs!$A$3:$ANO$180, 781, FALSE))*10</f>
        <v>83.186537372341689</v>
      </c>
      <c r="BM30" s="31">
        <v>157</v>
      </c>
      <c r="BP30" s="33" t="str">
        <f>CONCATENATE(VLOOKUP($BV30, Rankings!$A$2:$B$161, 2, FALSE), " - ", VLOOKUP($BV30, Calcs!$A$3:$D$180, 2, FALSE))</f>
        <v>Indigo - Viridian City</v>
      </c>
      <c r="BQ30" s="30">
        <f>VLOOKUP(BV30, Rankings!$A$2:$AN$161, 40, FALSE)</f>
        <v>88</v>
      </c>
      <c r="BR30" s="32">
        <f ca="1">VLOOKUP(BV30, Rankings!$A$2:$I$161, 8, FALSE)</f>
        <v>1</v>
      </c>
      <c r="BS30" s="32">
        <f ca="1">VLOOKUP(BV30, Rankings!$A$2:$I$161, 9, FALSE)</f>
        <v>1</v>
      </c>
      <c r="BT30" s="3">
        <f ca="1">VLOOKUP($BV30,Calcs!$A$3:'Calcs'!$ANA$180,123,FALSE)</f>
        <v>6</v>
      </c>
      <c r="BU30" s="80">
        <f>IF(VLOOKUP(BV30, Calcs!$A$3:$ANO$180, 781, FALSE)&gt;10, 10, VLOOKUP(BV30, Calcs!$A$3:$ANO$180, 781, FALSE))*10</f>
        <v>75.861716300120705</v>
      </c>
      <c r="BV30" s="31">
        <v>16</v>
      </c>
      <c r="BY30" s="33" t="str">
        <f>CONCATENATE(VLOOKUP($CE30, Rankings!$A$2:$B$161, 2, FALSE), " - ", VLOOKUP($CE30, Calcs!$A$3:$D$180, 2, FALSE))</f>
        <v>Kalosite - Laverre City</v>
      </c>
      <c r="BZ30" s="30">
        <f>VLOOKUP(CE30, Rankings!$A$2:$AN$161, 40, FALSE)</f>
        <v>153</v>
      </c>
      <c r="CA30" s="32">
        <f ca="1">VLOOKUP(CE30, Rankings!$A$2:$I$161, 8, FALSE)</f>
        <v>1</v>
      </c>
      <c r="CB30" s="32">
        <f ca="1">VLOOKUP(CE30, Rankings!$A$2:$I$161, 9, FALSE)</f>
        <v>1</v>
      </c>
      <c r="CC30" s="3">
        <f ca="1">VLOOKUP($CE30,Calcs!$A$3:'Calcs'!$ANA$180,123,FALSE)</f>
        <v>3</v>
      </c>
      <c r="CD30" s="80">
        <f>IF(VLOOKUP(CE30, Calcs!$A$3:$ANO$180, 781, FALSE)&gt;10, 10, VLOOKUP(CE30, Calcs!$A$3:$ANO$180, 781, FALSE))*10</f>
        <v>58.694122363316758</v>
      </c>
      <c r="CE30" s="31">
        <v>71</v>
      </c>
      <c r="CH30" s="31">
        <v>160</v>
      </c>
      <c r="CI30" s="3" t="s">
        <v>645</v>
      </c>
      <c r="CJ30" s="3" t="s">
        <v>193</v>
      </c>
      <c r="CK30" t="s">
        <v>493</v>
      </c>
    </row>
    <row r="31" spans="2:89" x14ac:dyDescent="0.2">
      <c r="B31" s="278" t="s">
        <v>420</v>
      </c>
      <c r="C31" s="33"/>
      <c r="D31" s="30"/>
      <c r="E31" s="30"/>
      <c r="F31" s="32"/>
      <c r="G31" s="142"/>
      <c r="H31" s="80"/>
      <c r="I31" s="278" t="s">
        <v>420</v>
      </c>
      <c r="J31" s="33"/>
      <c r="K31" s="30"/>
      <c r="L31" s="30"/>
      <c r="M31" s="32"/>
      <c r="N31" s="142"/>
      <c r="O31" s="80"/>
      <c r="P31" s="278" t="s">
        <v>420</v>
      </c>
      <c r="Q31" s="33"/>
      <c r="R31" s="30"/>
      <c r="S31" s="30"/>
      <c r="T31" s="32"/>
      <c r="U31" s="142"/>
      <c r="V31" s="80"/>
      <c r="W31"/>
      <c r="X31" s="33"/>
      <c r="Y31" s="30"/>
      <c r="Z31" s="30"/>
      <c r="AA31" s="32"/>
      <c r="AB31" s="142"/>
      <c r="AC31" s="80"/>
      <c r="AD31" s="276" t="s">
        <v>325</v>
      </c>
      <c r="AE31" s="33"/>
      <c r="AF31" s="30"/>
      <c r="AG31" s="30"/>
      <c r="AH31" s="32"/>
      <c r="AI31" s="142"/>
      <c r="AJ31" s="80"/>
      <c r="AN31" s="33" t="str">
        <f>CONCATENATE(VLOOKUP($AT31, Rankings!$A$2:$B$161, 2, FALSE), " - ", VLOOKUP($AT31, Calcs!$A$3:$D$180, 2, FALSE))</f>
        <v>Lanakila - Konikoni City</v>
      </c>
      <c r="AO31" s="30">
        <f>VLOOKUP(AT31, Rankings!$A$2:$AN$161, 40, FALSE)</f>
        <v>19</v>
      </c>
      <c r="AP31" s="32">
        <f ca="1">VLOOKUP(AT31, Rankings!$A$2:$I$161, 8, FALSE)</f>
        <v>2</v>
      </c>
      <c r="AQ31" s="32">
        <f ca="1">VLOOKUP(AT31, Rankings!$A$2:$I$161, 9, FALSE)</f>
        <v>0</v>
      </c>
      <c r="AR31" s="3">
        <f ca="1">VLOOKUP($AT31,Calcs!$A$3:'Calcs'!$ANA$180,123,FALSE)</f>
        <v>11</v>
      </c>
      <c r="AS31" s="80">
        <f>IF(VLOOKUP(AT31, Calcs!$A$3:$ANO$180, 781, FALSE)&gt;10, 10, VLOOKUP(AT31, Calcs!$A$3:$ANO$180, 781, FALSE))*10</f>
        <v>60.497933849016697</v>
      </c>
      <c r="AT31" s="31">
        <v>95</v>
      </c>
      <c r="AX31" s="33" t="str">
        <f>CONCATENATE(VLOOKUP($BD31, Rankings!$A$2:$B$161, 2, FALSE), " - ", VLOOKUP($BD31, Calcs!$A$3:$D$180, 2, FALSE))</f>
        <v>Lily Valley - Hearthome City</v>
      </c>
      <c r="AY31" s="30">
        <f>VLOOKUP(BD31, Rankings!$A$2:$AN$161, 40, FALSE)</f>
        <v>59</v>
      </c>
      <c r="AZ31" s="32">
        <f ca="1">VLOOKUP(BD31, Rankings!$A$2:$I$161, 8, FALSE)</f>
        <v>2</v>
      </c>
      <c r="BA31" s="32">
        <f ca="1">VLOOKUP(BD31, Rankings!$A$2:$I$161, 9, FALSE)</f>
        <v>0</v>
      </c>
      <c r="BB31" s="3">
        <f ca="1">VLOOKUP($BD31,Calcs!$A$3:'Calcs'!$ANA$180,123,FALSE)</f>
        <v>9</v>
      </c>
      <c r="BC31" s="80">
        <f>IF(VLOOKUP(BD31, Calcs!$A$3:$ANO$180, 781, FALSE)&gt;10, 10, VLOOKUP(BD31, Calcs!$A$3:$ANO$180, 781, FALSE))*10</f>
        <v>100</v>
      </c>
      <c r="BD31" s="31">
        <v>46</v>
      </c>
      <c r="BG31" s="33" t="str">
        <f>CONCATENATE(VLOOKUP($BM31, Rankings!$A$2:$B$161, 2, FALSE), " - ", VLOOKUP($BM31, Calcs!$A$3:$D$180, 2, FALSE))</f>
        <v>Indigo - Pallet Town</v>
      </c>
      <c r="BH31" s="30">
        <f>VLOOKUP(BM31, Rankings!$A$2:$AN$161, 40, FALSE)</f>
        <v>55</v>
      </c>
      <c r="BI31" s="32">
        <f ca="1">VLOOKUP(BM31, Rankings!$A$2:$I$161, 8, FALSE)</f>
        <v>2</v>
      </c>
      <c r="BJ31" s="32">
        <f ca="1">VLOOKUP(BM31, Rankings!$A$2:$I$161, 9, FALSE)</f>
        <v>0</v>
      </c>
      <c r="BK31" s="3">
        <f ca="1">VLOOKUP($BM31,Calcs!$A$3:'Calcs'!$ANA$180,123,FALSE)</f>
        <v>9</v>
      </c>
      <c r="BL31" s="80">
        <f>IF(VLOOKUP(BM31, Calcs!$A$3:$ANO$180, 781, FALSE)&gt;10, 10, VLOOKUP(BM31, Calcs!$A$3:$ANO$180, 781, FALSE))*10</f>
        <v>100</v>
      </c>
      <c r="BM31" s="31">
        <v>5</v>
      </c>
      <c r="BP31" s="33" t="str">
        <f>CONCATENATE(VLOOKUP($BV31, Rankings!$A$2:$B$161, 2, FALSE), " - ", VLOOKUP($BV31, Calcs!$A$3:$D$180, 2, FALSE))</f>
        <v>Lanakila - Paniola Town</v>
      </c>
      <c r="BQ31" s="30">
        <f>VLOOKUP(BV31, Rankings!$A$2:$AN$161, 40, FALSE)</f>
        <v>116</v>
      </c>
      <c r="BR31" s="32">
        <f ca="1">VLOOKUP(BV31, Rankings!$A$2:$I$161, 8, FALSE)</f>
        <v>2</v>
      </c>
      <c r="BS31" s="32">
        <f ca="1">VLOOKUP(BV31, Rankings!$A$2:$I$161, 9, FALSE)</f>
        <v>0</v>
      </c>
      <c r="BT31" s="3">
        <f ca="1">VLOOKUP($BV31,Calcs!$A$3:'Calcs'!$ANA$180,123,FALSE)</f>
        <v>6</v>
      </c>
      <c r="BU31" s="80">
        <f>IF(VLOOKUP(BV31, Calcs!$A$3:$ANO$180, 781, FALSE)&gt;10, 10, VLOOKUP(BV31, Calcs!$A$3:$ANO$180, 781, FALSE))*10</f>
        <v>100</v>
      </c>
      <c r="BV31" s="31">
        <v>96</v>
      </c>
      <c r="BY31" s="33" t="str">
        <f>CONCATENATE(VLOOKUP($CE31, Rankings!$A$2:$B$161, 2, FALSE), " - ", VLOOKUP($CE31, Calcs!$A$3:$D$180, 2, FALSE))</f>
        <v>Kalosite - Ambrette Town</v>
      </c>
      <c r="BZ31" s="30">
        <f>VLOOKUP(CE31, Rankings!$A$2:$AN$161, 40, FALSE)</f>
        <v>156</v>
      </c>
      <c r="CA31" s="32">
        <f ca="1">VLOOKUP(CE31, Rankings!$A$2:$I$161, 8, FALSE)</f>
        <v>1</v>
      </c>
      <c r="CB31" s="32">
        <f ca="1">VLOOKUP(CE31, Rankings!$A$2:$I$161, 9, FALSE)</f>
        <v>1</v>
      </c>
      <c r="CC31" s="3">
        <f ca="1">VLOOKUP($CE31,Calcs!$A$3:'Calcs'!$ANA$180,123,FALSE)</f>
        <v>3</v>
      </c>
      <c r="CD31" s="80">
        <f>IF(VLOOKUP(CE31, Calcs!$A$3:$ANO$180, 781, FALSE)&gt;10, 10, VLOOKUP(CE31, Calcs!$A$3:$ANO$180, 781, FALSE))*10</f>
        <v>63.835726674018517</v>
      </c>
      <c r="CE31" s="31">
        <v>65</v>
      </c>
      <c r="CH31" s="31">
        <v>44</v>
      </c>
      <c r="CI31" s="3" t="s">
        <v>645</v>
      </c>
      <c r="CJ31" s="3" t="s">
        <v>193</v>
      </c>
      <c r="CK31" t="s">
        <v>489</v>
      </c>
    </row>
    <row r="32" spans="2:89" x14ac:dyDescent="0.2">
      <c r="B32" s="278" t="s">
        <v>420</v>
      </c>
      <c r="C32" s="33"/>
      <c r="D32" s="30"/>
      <c r="E32" s="30"/>
      <c r="F32" s="32"/>
      <c r="G32" s="142"/>
      <c r="H32" s="80"/>
      <c r="I32" s="278" t="s">
        <v>420</v>
      </c>
      <c r="J32" s="33"/>
      <c r="K32" s="30"/>
      <c r="L32" s="30"/>
      <c r="M32" s="32"/>
      <c r="N32" s="142"/>
      <c r="O32" s="80"/>
      <c r="P32" s="278" t="s">
        <v>420</v>
      </c>
      <c r="Q32" s="33"/>
      <c r="R32" s="30"/>
      <c r="S32" s="30"/>
      <c r="T32" s="32"/>
      <c r="U32" s="142"/>
      <c r="V32" s="80"/>
      <c r="W32" s="278" t="s">
        <v>420</v>
      </c>
      <c r="X32" s="33"/>
      <c r="Y32" s="30"/>
      <c r="Z32" s="30"/>
      <c r="AA32" s="32"/>
      <c r="AB32" s="142"/>
      <c r="AC32" s="80"/>
      <c r="AD32"/>
      <c r="AE32" s="33"/>
      <c r="AF32" s="30"/>
      <c r="AG32" s="30"/>
      <c r="AH32" s="32"/>
      <c r="AI32" s="142"/>
      <c r="AJ32" s="80"/>
      <c r="AN32" s="33" t="str">
        <f>CONCATENATE(VLOOKUP($AT32, Rankings!$A$2:$B$161, 2, FALSE), " - ", VLOOKUP($AT32, Calcs!$A$3:$D$180, 2, FALSE))</f>
        <v>Terastal - Casseroya Lake</v>
      </c>
      <c r="AO32" s="30">
        <f>VLOOKUP(AT32, Rankings!$A$2:$AN$161, 40, FALSE)</f>
        <v>4</v>
      </c>
      <c r="AP32" s="32">
        <f ca="1">VLOOKUP(AT32, Rankings!$A$2:$I$161, 8, FALSE)</f>
        <v>2</v>
      </c>
      <c r="AQ32" s="32">
        <f ca="1">VLOOKUP(AT32, Rankings!$A$2:$I$161, 9, FALSE)</f>
        <v>0</v>
      </c>
      <c r="AR32" s="3">
        <f ca="1">VLOOKUP($AT32,Calcs!$A$3:'Calcs'!$ANA$180,123,FALSE)</f>
        <v>11</v>
      </c>
      <c r="AS32" s="80">
        <f>IF(VLOOKUP(AT32, Calcs!$A$3:$ANO$180, 781, FALSE)&gt;10, 10, VLOOKUP(AT32, Calcs!$A$3:$ANO$180, 781, FALSE))*10</f>
        <v>100</v>
      </c>
      <c r="AT32" s="31">
        <v>151</v>
      </c>
      <c r="AX32" s="33" t="str">
        <f>CONCATENATE(VLOOKUP($BD32, Rankings!$A$2:$B$161, 2, FALSE), " - ", VLOOKUP($BD32, Calcs!$A$3:$D$180, 2, FALSE))</f>
        <v>Vertress - Undella Town</v>
      </c>
      <c r="AY32" s="30">
        <f>VLOOKUP(BD32, Rankings!$A$2:$AN$161, 40, FALSE)</f>
        <v>106</v>
      </c>
      <c r="AZ32" s="32">
        <f ca="1">VLOOKUP(BD32, Rankings!$A$2:$I$161, 8, FALSE)</f>
        <v>1</v>
      </c>
      <c r="BA32" s="32">
        <f ca="1">VLOOKUP(BD32, Rankings!$A$2:$I$161, 9, FALSE)</f>
        <v>1</v>
      </c>
      <c r="BB32" s="3">
        <f ca="1">VLOOKUP($BD32,Calcs!$A$3:'Calcs'!$ANA$180,123,FALSE)</f>
        <v>4</v>
      </c>
      <c r="BC32" s="80">
        <f>IF(VLOOKUP(BD32, Calcs!$A$3:$ANO$180, 781, FALSE)&gt;10, 10, VLOOKUP(BD32, Calcs!$A$3:$ANO$180, 781, FALSE))*10</f>
        <v>84.852813742385692</v>
      </c>
      <c r="BD32" s="31">
        <v>64</v>
      </c>
      <c r="BG32" s="33" t="str">
        <f>CONCATENATE(VLOOKUP($BM32, Rankings!$A$2:$B$161, 2, FALSE), " - ", VLOOKUP($BM32, Calcs!$A$3:$D$180, 2, FALSE))</f>
        <v>Phoenix - Dolce Island</v>
      </c>
      <c r="BH32" s="30">
        <f>VLOOKUP(BM32, Rankings!$A$2:$AN$161, 40, FALSE)</f>
        <v>48</v>
      </c>
      <c r="BI32" s="32">
        <f ca="1">VLOOKUP(BM32, Rankings!$A$2:$I$161, 8, FALSE)</f>
        <v>1</v>
      </c>
      <c r="BJ32" s="32">
        <f ca="1">VLOOKUP(BM32, Rankings!$A$2:$I$161, 9, FALSE)</f>
        <v>1</v>
      </c>
      <c r="BK32" s="3">
        <f ca="1">VLOOKUP($BM32,Calcs!$A$3:'Calcs'!$ANA$180,123,FALSE)</f>
        <v>7</v>
      </c>
      <c r="BL32" s="80">
        <f>IF(VLOOKUP(BM32, Calcs!$A$3:$ANO$180, 781, FALSE)&gt;10, 10, VLOOKUP(BM32, Calcs!$A$3:$ANO$180, 781, FALSE))*10</f>
        <v>59.16079783099616</v>
      </c>
      <c r="BM32" s="31">
        <v>127</v>
      </c>
      <c r="BP32" s="33" t="str">
        <f>CONCATENATE(VLOOKUP($BV32, Rankings!$A$2:$B$161, 2, FALSE), " - ", VLOOKUP($BV32, Calcs!$A$3:$D$180, 2, FALSE))</f>
        <v>Vertress - Aspertia City</v>
      </c>
      <c r="BQ32" s="30">
        <f>VLOOKUP(BV32, Rankings!$A$2:$AN$161, 40, FALSE)</f>
        <v>101</v>
      </c>
      <c r="BR32" s="32">
        <f ca="1">VLOOKUP(BV32, Rankings!$A$2:$I$161, 8, FALSE)</f>
        <v>1</v>
      </c>
      <c r="BS32" s="32">
        <f ca="1">VLOOKUP(BV32, Rankings!$A$2:$I$161, 9, FALSE)</f>
        <v>1</v>
      </c>
      <c r="BT32" s="3">
        <f ca="1">VLOOKUP($BV32,Calcs!$A$3:'Calcs'!$ANA$180,123,FALSE)</f>
        <v>5</v>
      </c>
      <c r="BU32" s="80">
        <f>IF(VLOOKUP(BV32, Calcs!$A$3:$ANO$180, 781, FALSE)&gt;10, 10, VLOOKUP(BV32, Calcs!$A$3:$ANO$180, 781, FALSE))*10</f>
        <v>78.930349042684455</v>
      </c>
      <c r="BV32" s="31">
        <v>50</v>
      </c>
      <c r="BY32" s="33" t="str">
        <f>CONCATENATE(VLOOKUP($CE32, Rankings!$A$2:$B$161, 2, FALSE), " - ", VLOOKUP($CE32, Calcs!$A$3:$D$180, 2, FALSE))</f>
        <v>Lanakila - Mount Hokulani</v>
      </c>
      <c r="BZ32" s="30">
        <f>VLOOKUP(CE32, Rankings!$A$2:$AN$161, 40, FALSE)</f>
        <v>78</v>
      </c>
      <c r="CA32" s="32">
        <f ca="1">VLOOKUP(CE32, Rankings!$A$2:$I$161, 8, FALSE)</f>
        <v>2</v>
      </c>
      <c r="CB32" s="32">
        <f ca="1">VLOOKUP(CE32, Rankings!$A$2:$I$161, 9, FALSE)</f>
        <v>0</v>
      </c>
      <c r="CC32" s="3">
        <f ca="1">VLOOKUP($CE32,Calcs!$A$3:'Calcs'!$ANA$180,123,FALSE)</f>
        <v>9</v>
      </c>
      <c r="CD32" s="80">
        <f>IF(VLOOKUP(CE32, Calcs!$A$3:$ANO$180, 781, FALSE)&gt;10, 10, VLOOKUP(CE32, Calcs!$A$3:$ANO$180, 781, FALSE))*10</f>
        <v>100</v>
      </c>
      <c r="CE32" s="31">
        <v>90</v>
      </c>
      <c r="CH32" s="31">
        <v>13</v>
      </c>
      <c r="CI32" s="3" t="s">
        <v>645</v>
      </c>
      <c r="CJ32" s="3" t="s">
        <v>193</v>
      </c>
      <c r="CK32" t="s">
        <v>484</v>
      </c>
    </row>
    <row r="33" spans="2:89" ht="15.75" thickBot="1" x14ac:dyDescent="0.25">
      <c r="B33" s="279" t="s">
        <v>951</v>
      </c>
      <c r="C33" s="33"/>
      <c r="D33" s="30"/>
      <c r="E33" s="30"/>
      <c r="F33" s="32"/>
      <c r="G33" s="142"/>
      <c r="H33" s="80"/>
      <c r="I33" s="279" t="s">
        <v>951</v>
      </c>
      <c r="J33" s="33"/>
      <c r="K33" s="30"/>
      <c r="L33" s="30"/>
      <c r="M33" s="32"/>
      <c r="N33" s="142"/>
      <c r="O33" s="80"/>
      <c r="P33" s="279" t="s">
        <v>951</v>
      </c>
      <c r="Q33" s="33"/>
      <c r="R33" s="30"/>
      <c r="S33" s="30"/>
      <c r="T33" s="32"/>
      <c r="U33" s="142"/>
      <c r="V33" s="80"/>
      <c r="W33" s="278" t="s">
        <v>420</v>
      </c>
      <c r="X33" s="33"/>
      <c r="Y33" s="30"/>
      <c r="Z33" s="30"/>
      <c r="AA33" s="32"/>
      <c r="AB33" s="142"/>
      <c r="AC33" s="80"/>
      <c r="AD33"/>
      <c r="AE33" s="33"/>
      <c r="AF33" s="30"/>
      <c r="AG33" s="30"/>
      <c r="AH33" s="32"/>
      <c r="AI33" s="142"/>
      <c r="AJ33" s="80"/>
      <c r="AN33" s="33" t="str">
        <f>CONCATENATE(VLOOKUP($AT33, Rankings!$A$2:$B$161, 2, FALSE), " - ", VLOOKUP($AT33, Calcs!$A$3:$D$180, 2, FALSE))</f>
        <v>Lily Valley - Eterna City</v>
      </c>
      <c r="AO33" s="30">
        <f>VLOOKUP(AT33, Rankings!$A$2:$AN$161, 40, FALSE)</f>
        <v>34</v>
      </c>
      <c r="AP33" s="32">
        <f ca="1">VLOOKUP(AT33, Rankings!$A$2:$I$161, 8, FALSE)</f>
        <v>1</v>
      </c>
      <c r="AQ33" s="32">
        <f ca="1">VLOOKUP(AT33, Rankings!$A$2:$I$161, 9, FALSE)</f>
        <v>1</v>
      </c>
      <c r="AR33" s="3">
        <f ca="1">VLOOKUP($AT33,Calcs!$A$3:'Calcs'!$ANA$180,123,FALSE)</f>
        <v>7</v>
      </c>
      <c r="AS33" s="80">
        <f>IF(VLOOKUP(AT33, Calcs!$A$3:$ANO$180, 781, FALSE)&gt;10, 10, VLOOKUP(AT33, Calcs!$A$3:$ANO$180, 781, FALSE))*10</f>
        <v>67.193749709329353</v>
      </c>
      <c r="AT33" s="31">
        <v>37</v>
      </c>
      <c r="AX33" s="33" t="str">
        <f>CONCATENATE(VLOOKUP($BD33, Rankings!$A$2:$B$161, 2, FALSE), " - ", VLOOKUP($BD33, Calcs!$A$3:$D$180, 2, FALSE))</f>
        <v>Delta - Littleroot Town</v>
      </c>
      <c r="AY33" s="30">
        <f>VLOOKUP(BD33, Rankings!$A$2:$AN$161, 40, FALSE)</f>
        <v>71</v>
      </c>
      <c r="AZ33" s="32">
        <f ca="1">VLOOKUP(BD33, Rankings!$A$2:$I$161, 8, FALSE)</f>
        <v>1</v>
      </c>
      <c r="BA33" s="32">
        <f ca="1">VLOOKUP(BD33, Rankings!$A$2:$I$161, 9, FALSE)</f>
        <v>1</v>
      </c>
      <c r="BB33" s="3">
        <f ca="1">VLOOKUP($BD33,Calcs!$A$3:'Calcs'!$ANA$180,123,FALSE)</f>
        <v>7</v>
      </c>
      <c r="BC33" s="80">
        <f>IF(VLOOKUP(BD33, Calcs!$A$3:$ANO$180, 781, FALSE)&gt;10, 10, VLOOKUP(BD33, Calcs!$A$3:$ANO$180, 781, FALSE))*10</f>
        <v>45.716517802649847</v>
      </c>
      <c r="BD33" s="31">
        <v>18</v>
      </c>
      <c r="BG33" s="33" t="str">
        <f>CONCATENATE(VLOOKUP($BM33, Rankings!$A$2:$B$161, 2, FALSE), " - ", VLOOKUP($BM33, Calcs!$A$3:$D$180, 2, FALSE))</f>
        <v>Lanakila - Tapu Village</v>
      </c>
      <c r="BH33" s="30">
        <f>VLOOKUP(BM33, Rankings!$A$2:$AN$161, 40, FALSE)</f>
        <v>136</v>
      </c>
      <c r="BI33" s="32">
        <f ca="1">VLOOKUP(BM33, Rankings!$A$2:$I$161, 8, FALSE)</f>
        <v>0</v>
      </c>
      <c r="BJ33" s="32">
        <f ca="1">VLOOKUP(BM33, Rankings!$A$2:$I$161, 9, FALSE)</f>
        <v>2</v>
      </c>
      <c r="BK33" s="3">
        <f ca="1">VLOOKUP($BM33,Calcs!$A$3:'Calcs'!$ANA$180,123,FALSE)</f>
        <v>0</v>
      </c>
      <c r="BL33" s="80">
        <f>IF(VLOOKUP(BM33, Calcs!$A$3:$ANO$180, 781, FALSE)&gt;10, 10, VLOOKUP(BM33, Calcs!$A$3:$ANO$180, 781, FALSE))*10</f>
        <v>48.425200051213011</v>
      </c>
      <c r="BM33" s="31">
        <v>92</v>
      </c>
      <c r="BP33" s="33" t="str">
        <f>CONCATENATE(VLOOKUP($BV33, Rankings!$A$2:$B$161, 2, FALSE), " - ", VLOOKUP($BV33, Calcs!$A$3:$D$180, 2, FALSE))</f>
        <v>Terastal - Artazon</v>
      </c>
      <c r="BQ33" s="30">
        <f>VLOOKUP(BV33, Rankings!$A$2:$AN$161, 40, FALSE)</f>
        <v>141</v>
      </c>
      <c r="BR33" s="32">
        <f ca="1">VLOOKUP(BV33, Rankings!$A$2:$I$161, 8, FALSE)</f>
        <v>1</v>
      </c>
      <c r="BS33" s="32">
        <f ca="1">VLOOKUP(BV33, Rankings!$A$2:$I$161, 9, FALSE)</f>
        <v>1</v>
      </c>
      <c r="BT33" s="3">
        <f ca="1">VLOOKUP($BV33,Calcs!$A$3:'Calcs'!$ANA$180,123,FALSE)</f>
        <v>4</v>
      </c>
      <c r="BU33" s="80">
        <f>IF(VLOOKUP(BV33, Calcs!$A$3:$ANO$180, 781, FALSE)&gt;10, 10, VLOOKUP(BV33, Calcs!$A$3:$ANO$180, 781, FALSE))*10</f>
        <v>54.817880294662984</v>
      </c>
      <c r="BV33" s="31">
        <v>154</v>
      </c>
      <c r="BY33" s="33" t="str">
        <f>CONCATENATE(VLOOKUP($CE33, Rankings!$A$2:$B$161, 2, FALSE), " - ", VLOOKUP($CE33, Calcs!$A$3:$D$180, 2, FALSE))</f>
        <v>Silver - Mahogany Town</v>
      </c>
      <c r="BZ33" s="30">
        <f>VLOOKUP(CE33, Rankings!$A$2:$AN$161, 40, FALSE)</f>
        <v>129</v>
      </c>
      <c r="CA33" s="32">
        <f ca="1">VLOOKUP(CE33, Rankings!$A$2:$I$161, 8, FALSE)</f>
        <v>1</v>
      </c>
      <c r="CB33" s="32">
        <f ca="1">VLOOKUP(CE33, Rankings!$A$2:$I$161, 9, FALSE)</f>
        <v>1</v>
      </c>
      <c r="CC33" s="3">
        <f ca="1">VLOOKUP($CE33,Calcs!$A$3:'Calcs'!$ANA$180,123,FALSE)</f>
        <v>5</v>
      </c>
      <c r="CD33" s="80">
        <f>IF(VLOOKUP(CE33, Calcs!$A$3:$ANO$180, 781, FALSE)&gt;10, 10, VLOOKUP(CE33, Calcs!$A$3:$ANO$180, 781, FALSE))*10</f>
        <v>78.644770964127048</v>
      </c>
      <c r="CE33" s="31">
        <v>137</v>
      </c>
      <c r="CH33" s="36">
        <v>100</v>
      </c>
      <c r="CI33" s="3" t="s">
        <v>645</v>
      </c>
      <c r="CJ33" s="3" t="s">
        <v>193</v>
      </c>
      <c r="CK33" t="s">
        <v>497</v>
      </c>
    </row>
    <row r="34" spans="2:89" x14ac:dyDescent="0.2">
      <c r="B34" s="279" t="s">
        <v>951</v>
      </c>
      <c r="C34" s="33"/>
      <c r="D34" s="30"/>
      <c r="E34" s="30"/>
      <c r="F34" s="32"/>
      <c r="G34" s="142"/>
      <c r="H34" s="80"/>
      <c r="I34" s="279" t="s">
        <v>951</v>
      </c>
      <c r="J34" s="33"/>
      <c r="K34" s="30"/>
      <c r="L34" s="30"/>
      <c r="M34" s="32"/>
      <c r="N34" s="142"/>
      <c r="O34" s="80"/>
      <c r="P34" s="279" t="s">
        <v>951</v>
      </c>
      <c r="Q34" s="33"/>
      <c r="R34" s="30"/>
      <c r="S34" s="30"/>
      <c r="T34" s="32"/>
      <c r="U34" s="142"/>
      <c r="V34" s="80"/>
      <c r="W34" s="278" t="s">
        <v>420</v>
      </c>
      <c r="X34" s="33"/>
      <c r="Y34" s="30"/>
      <c r="Z34" s="30"/>
      <c r="AA34" s="32"/>
      <c r="AB34" s="142"/>
      <c r="AC34" s="80"/>
      <c r="AD34"/>
      <c r="AE34" s="33"/>
      <c r="AF34" s="30"/>
      <c r="AG34" s="30"/>
      <c r="AH34" s="32"/>
      <c r="AI34" s="142"/>
      <c r="AJ34" s="80"/>
      <c r="AN34" s="33" t="str">
        <f>CONCATENATE(VLOOKUP($AT34, Rankings!$A$2:$B$161, 2, FALSE), " - ", VLOOKUP($AT34, Calcs!$A$3:$D$180, 2, FALSE))</f>
        <v>Indigo - Victory Road</v>
      </c>
      <c r="AO34" s="30">
        <f>VLOOKUP(AT34, Rankings!$A$2:$AN$161, 40, FALSE)</f>
        <v>18</v>
      </c>
      <c r="AP34" s="32">
        <f ca="1">VLOOKUP(AT34, Rankings!$A$2:$I$161, 8, FALSE)</f>
        <v>2</v>
      </c>
      <c r="AQ34" s="32">
        <f ca="1">VLOOKUP(AT34, Rankings!$A$2:$I$161, 9, FALSE)</f>
        <v>0</v>
      </c>
      <c r="AR34" s="3">
        <f ca="1">VLOOKUP($AT34,Calcs!$A$3:'Calcs'!$ANA$180,123,FALSE)</f>
        <v>10</v>
      </c>
      <c r="AS34" s="80">
        <f>IF(VLOOKUP(AT34, Calcs!$A$3:$ANO$180, 781, FALSE)&gt;10, 10, VLOOKUP(AT34, Calcs!$A$3:$ANO$180, 781, FALSE))*10</f>
        <v>71.693793315739683</v>
      </c>
      <c r="AT34" s="31">
        <v>8</v>
      </c>
      <c r="AX34" s="33" t="str">
        <f>CONCATENATE(VLOOKUP($BD34, Rankings!$A$2:$B$161, 2, FALSE), " - ", VLOOKUP($BD34, Calcs!$A$3:$D$180, 2, FALSE))</f>
        <v>Delta - Mossdeep City</v>
      </c>
      <c r="AY34" s="30">
        <f>VLOOKUP(BD34, Rankings!$A$2:$AN$161, 40, FALSE)</f>
        <v>98</v>
      </c>
      <c r="AZ34" s="32">
        <f ca="1">VLOOKUP(BD34, Rankings!$A$2:$I$161, 8, FALSE)</f>
        <v>1</v>
      </c>
      <c r="BA34" s="32">
        <f ca="1">VLOOKUP(BD34, Rankings!$A$2:$I$161, 9, FALSE)</f>
        <v>1</v>
      </c>
      <c r="BB34" s="3">
        <f ca="1">VLOOKUP($BD34,Calcs!$A$3:'Calcs'!$ANA$180,123,FALSE)</f>
        <v>4</v>
      </c>
      <c r="BC34" s="80">
        <f>IF(VLOOKUP(BD34, Calcs!$A$3:$ANO$180, 781, FALSE)&gt;10, 10, VLOOKUP(BD34, Calcs!$A$3:$ANO$180, 781, FALSE))*10</f>
        <v>79.056941504209476</v>
      </c>
      <c r="BD34" s="31">
        <v>26</v>
      </c>
      <c r="BG34" s="33" t="str">
        <f>CONCATENATE(VLOOKUP($BM34, Rankings!$A$2:$B$161, 2, FALSE), " - ", VLOOKUP($BM34, Calcs!$A$3:$D$180, 2, FALSE))</f>
        <v>Lily Valley - Mossui Town</v>
      </c>
      <c r="BH34" s="30">
        <f>VLOOKUP(BM34, Rankings!$A$2:$AN$161, 40, FALSE)</f>
        <v>60</v>
      </c>
      <c r="BI34" s="32">
        <f ca="1">VLOOKUP(BM34, Rankings!$A$2:$I$161, 8, FALSE)</f>
        <v>1</v>
      </c>
      <c r="BJ34" s="32">
        <f ca="1">VLOOKUP(BM34, Rankings!$A$2:$I$161, 9, FALSE)</f>
        <v>1</v>
      </c>
      <c r="BK34" s="3">
        <f ca="1">VLOOKUP($BM34,Calcs!$A$3:'Calcs'!$ANA$180,123,FALSE)</f>
        <v>7</v>
      </c>
      <c r="BL34" s="80">
        <f>IF(VLOOKUP(BM34, Calcs!$A$3:$ANO$180, 781, FALSE)&gt;10, 10, VLOOKUP(BM34, Calcs!$A$3:$ANO$180, 781, FALSE))*10</f>
        <v>47.222875812470377</v>
      </c>
      <c r="BM34" s="31">
        <v>41</v>
      </c>
      <c r="BP34" s="33" t="str">
        <f>CONCATENATE(VLOOKUP($BV34, Rankings!$A$2:$B$161, 2, FALSE), " - ", VLOOKUP($BV34, Calcs!$A$3:$D$180, 2, FALSE))</f>
        <v>Vertress - Floccesy Town</v>
      </c>
      <c r="BQ34" s="30">
        <f>VLOOKUP(BV34, Rankings!$A$2:$AN$161, 40, FALSE)</f>
        <v>145</v>
      </c>
      <c r="BR34" s="32">
        <f ca="1">VLOOKUP(BV34, Rankings!$A$2:$I$161, 8, FALSE)</f>
        <v>0</v>
      </c>
      <c r="BS34" s="32">
        <f ca="1">VLOOKUP(BV34, Rankings!$A$2:$I$161, 9, FALSE)</f>
        <v>2</v>
      </c>
      <c r="BT34" s="3">
        <f ca="1">VLOOKUP($BV34,Calcs!$A$3:'Calcs'!$ANA$180,123,FALSE)</f>
        <v>1</v>
      </c>
      <c r="BU34" s="80">
        <f>IF(VLOOKUP(BV34, Calcs!$A$3:$ANO$180, 781, FALSE)&gt;10, 10, VLOOKUP(BV34, Calcs!$A$3:$ANO$180, 781, FALSE))*10</f>
        <v>49.699094559156705</v>
      </c>
      <c r="BV34" s="31">
        <v>51</v>
      </c>
      <c r="BY34" s="33" t="str">
        <f>CONCATENATE(VLOOKUP($CE34, Rankings!$A$2:$B$161, 2, FALSE), " - ", VLOOKUP($CE34, Calcs!$A$3:$D$180, 2, FALSE))</f>
        <v>Dynamax - Turffield</v>
      </c>
      <c r="BZ34" s="30">
        <f>VLOOKUP(CE34, Rankings!$A$2:$AN$161, 40, FALSE)</f>
        <v>147</v>
      </c>
      <c r="CA34" s="32">
        <f ca="1">VLOOKUP(CE34, Rankings!$A$2:$I$161, 8, FALSE)</f>
        <v>1</v>
      </c>
      <c r="CB34" s="32">
        <f ca="1">VLOOKUP(CE34, Rankings!$A$2:$I$161, 9, FALSE)</f>
        <v>1</v>
      </c>
      <c r="CC34" s="3">
        <f ca="1">VLOOKUP($CE34,Calcs!$A$3:'Calcs'!$ANA$180,123,FALSE)</f>
        <v>4</v>
      </c>
      <c r="CD34" s="80">
        <f>IF(VLOOKUP(CE34, Calcs!$A$3:$ANO$180, 781, FALSE)&gt;10, 10, VLOOKUP(CE34, Calcs!$A$3:$ANO$180, 781, FALSE))*10</f>
        <v>69.426219830839131</v>
      </c>
      <c r="CE34" s="31">
        <v>112</v>
      </c>
      <c r="CH34" s="31">
        <v>131</v>
      </c>
      <c r="CI34" s="3" t="s">
        <v>914</v>
      </c>
      <c r="CJ34" s="3" t="s">
        <v>265</v>
      </c>
      <c r="CK34" t="s">
        <v>491</v>
      </c>
    </row>
    <row r="35" spans="2:89" x14ac:dyDescent="0.2">
      <c r="B35" s="277" t="s">
        <v>953</v>
      </c>
      <c r="C35" s="33"/>
      <c r="D35" s="30"/>
      <c r="E35" s="30"/>
      <c r="F35" s="32"/>
      <c r="G35" s="142"/>
      <c r="H35" s="80"/>
      <c r="I35" s="277" t="s">
        <v>953</v>
      </c>
      <c r="J35" s="33"/>
      <c r="K35" s="30"/>
      <c r="L35" s="30"/>
      <c r="M35" s="32"/>
      <c r="N35" s="142"/>
      <c r="O35" s="80"/>
      <c r="P35" s="279" t="s">
        <v>951</v>
      </c>
      <c r="Q35" s="33"/>
      <c r="R35" s="30"/>
      <c r="S35" s="30"/>
      <c r="T35" s="32"/>
      <c r="U35" s="142"/>
      <c r="V35" s="80"/>
      <c r="W35" s="278" t="s">
        <v>420</v>
      </c>
      <c r="X35" s="33"/>
      <c r="Y35" s="30"/>
      <c r="Z35" s="30"/>
      <c r="AA35" s="32"/>
      <c r="AB35" s="142"/>
      <c r="AC35" s="80"/>
      <c r="AD35"/>
      <c r="AE35" s="33"/>
      <c r="AF35" s="30"/>
      <c r="AG35" s="30"/>
      <c r="AH35" s="32"/>
      <c r="AI35" s="142"/>
      <c r="AJ35" s="80"/>
      <c r="AN35" s="33" t="str">
        <f>CONCATENATE(VLOOKUP($AT35, Rankings!$A$2:$B$161, 2, FALSE), " - ", VLOOKUP($AT35, Calcs!$A$3:$D$180, 2, FALSE))</f>
        <v>Silver - Ruins of Alph</v>
      </c>
      <c r="AO35" s="30">
        <f>VLOOKUP(AT35, Rankings!$A$2:$AN$161, 40, FALSE)</f>
        <v>7</v>
      </c>
      <c r="AP35" s="32">
        <f ca="1">VLOOKUP(AT35, Rankings!$A$2:$I$161, 8, FALSE)</f>
        <v>1</v>
      </c>
      <c r="AQ35" s="32">
        <f ca="1">VLOOKUP(AT35, Rankings!$A$2:$I$161, 9, FALSE)</f>
        <v>1</v>
      </c>
      <c r="AR35" s="3">
        <f ca="1">VLOOKUP($AT35,Calcs!$A$3:'Calcs'!$ANA$180,123,FALSE)</f>
        <v>8</v>
      </c>
      <c r="AS35" s="80">
        <f>IF(VLOOKUP(AT35, Calcs!$A$3:$ANO$180, 781, FALSE)&gt;10, 10, VLOOKUP(AT35, Calcs!$A$3:$ANO$180, 781, FALSE))*10</f>
        <v>67.564783726435479</v>
      </c>
      <c r="AT35" s="31">
        <v>136</v>
      </c>
      <c r="AX35" s="33" t="str">
        <f>CONCATENATE(VLOOKUP($BD35, Rankings!$A$2:$B$161, 2, FALSE), " - ", VLOOKUP($BD35, Calcs!$A$3:$D$180, 2, FALSE))</f>
        <v>Phoenix - Ringtown</v>
      </c>
      <c r="AY35" s="30">
        <f>VLOOKUP(BD35, Rankings!$A$2:$AN$161, 40, FALSE)</f>
        <v>14</v>
      </c>
      <c r="AZ35" s="32">
        <f ca="1">VLOOKUP(BD35, Rankings!$A$2:$I$161, 8, FALSE)</f>
        <v>2</v>
      </c>
      <c r="BA35" s="32">
        <f ca="1">VLOOKUP(BD35, Rankings!$A$2:$I$161, 9, FALSE)</f>
        <v>0</v>
      </c>
      <c r="BB35" s="3">
        <f ca="1">VLOOKUP($BD35,Calcs!$A$3:'Calcs'!$ANA$180,123,FALSE)</f>
        <v>11</v>
      </c>
      <c r="BC35" s="80">
        <f>IF(VLOOKUP(BD35, Calcs!$A$3:$ANO$180, 781, FALSE)&gt;10, 10, VLOOKUP(BD35, Calcs!$A$3:$ANO$180, 781, FALSE))*10</f>
        <v>100</v>
      </c>
      <c r="BD35" s="31">
        <v>118</v>
      </c>
      <c r="BG35" s="33" t="str">
        <f>CONCATENATE(VLOOKUP($BM35, Rankings!$A$2:$B$161, 2, FALSE), " - ", VLOOKUP($BM35, Calcs!$A$3:$D$180, 2, FALSE))</f>
        <v>Silver - New Bark Town</v>
      </c>
      <c r="BH35" s="30">
        <f>VLOOKUP(BM35, Rankings!$A$2:$AN$161, 40, FALSE)</f>
        <v>113</v>
      </c>
      <c r="BI35" s="32">
        <f ca="1">VLOOKUP(BM35, Rankings!$A$2:$I$161, 8, FALSE)</f>
        <v>2</v>
      </c>
      <c r="BJ35" s="32">
        <f ca="1">VLOOKUP(BM35, Rankings!$A$2:$I$161, 9, FALSE)</f>
        <v>0</v>
      </c>
      <c r="BK35" s="3">
        <f ca="1">VLOOKUP($BM35,Calcs!$A$3:'Calcs'!$ANA$180,123,FALSE)</f>
        <v>8</v>
      </c>
      <c r="BL35" s="80">
        <f>IF(VLOOKUP(BM35, Calcs!$A$3:$ANO$180, 781, FALSE)&gt;10, 10, VLOOKUP(BM35, Calcs!$A$3:$ANO$180, 781, FALSE))*10</f>
        <v>70.675313936338483</v>
      </c>
      <c r="BM35" s="31">
        <v>141</v>
      </c>
      <c r="BP35" s="33" t="str">
        <f>CONCATENATE(VLOOKUP($BV35, Rankings!$A$2:$B$161, 2, FALSE), " - ", VLOOKUP($BV35, Calcs!$A$3:$D$180, 2, FALSE))</f>
        <v>Delta - Dewford Town</v>
      </c>
      <c r="BQ35" s="30">
        <f>VLOOKUP(BV35, Rankings!$A$2:$AN$161, 40, FALSE)</f>
        <v>81</v>
      </c>
      <c r="BR35" s="32">
        <f ca="1">VLOOKUP(BV35, Rankings!$A$2:$I$161, 8, FALSE)</f>
        <v>0</v>
      </c>
      <c r="BS35" s="32">
        <f ca="1">VLOOKUP(BV35, Rankings!$A$2:$I$161, 9, FALSE)</f>
        <v>2</v>
      </c>
      <c r="BT35" s="3">
        <f ca="1">VLOOKUP($BV35,Calcs!$A$3:'Calcs'!$ANA$180,123,FALSE)</f>
        <v>5</v>
      </c>
      <c r="BU35" s="80">
        <f>IF(VLOOKUP(BV35, Calcs!$A$3:$ANO$180, 781, FALSE)&gt;10, 10, VLOOKUP(BV35, Calcs!$A$3:$ANO$180, 781, FALSE))*10</f>
        <v>28.372521918222215</v>
      </c>
      <c r="BV35" s="31">
        <v>17</v>
      </c>
      <c r="BY35" s="33" t="str">
        <f>CONCATENATE(VLOOKUP($CE35, Rankings!$A$2:$B$161, 2, FALSE), " - ", VLOOKUP($CE35, Calcs!$A$3:$D$180, 2, FALSE))</f>
        <v>Lanakila - Vast Poni Canyon</v>
      </c>
      <c r="BZ35" s="30">
        <f>VLOOKUP(CE35, Rankings!$A$2:$AN$161, 40, FALSE)</f>
        <v>112</v>
      </c>
      <c r="CA35" s="32">
        <f ca="1">VLOOKUP(CE35, Rankings!$A$2:$I$161, 8, FALSE)</f>
        <v>1</v>
      </c>
      <c r="CB35" s="32">
        <f ca="1">VLOOKUP(CE35, Rankings!$A$2:$I$161, 9, FALSE)</f>
        <v>1</v>
      </c>
      <c r="CC35" s="3">
        <f ca="1">VLOOKUP($CE35,Calcs!$A$3:'Calcs'!$ANA$180,123,FALSE)</f>
        <v>5</v>
      </c>
      <c r="CD35" s="80">
        <f>IF(VLOOKUP(CE35, Calcs!$A$3:$ANO$180, 781, FALSE)&gt;10, 10, VLOOKUP(CE35, Calcs!$A$3:$ANO$180, 781, FALSE))*10</f>
        <v>64.381674411279491</v>
      </c>
      <c r="CE35" s="31">
        <v>84</v>
      </c>
      <c r="CH35" s="31">
        <v>55</v>
      </c>
      <c r="CI35" s="3" t="s">
        <v>914</v>
      </c>
      <c r="CJ35" s="3" t="s">
        <v>265</v>
      </c>
      <c r="CK35" t="s">
        <v>485</v>
      </c>
    </row>
    <row r="36" spans="2:89" ht="15.75" thickBot="1" x14ac:dyDescent="0.25">
      <c r="B36" s="277" t="s">
        <v>953</v>
      </c>
      <c r="C36" s="34"/>
      <c r="D36" s="35"/>
      <c r="E36" s="35"/>
      <c r="F36" s="37"/>
      <c r="G36" s="143"/>
      <c r="H36" s="81"/>
      <c r="I36" s="277" t="s">
        <v>953</v>
      </c>
      <c r="J36" s="34"/>
      <c r="K36" s="35"/>
      <c r="L36" s="35"/>
      <c r="M36" s="37"/>
      <c r="N36" s="143"/>
      <c r="O36" s="81"/>
      <c r="P36" s="279" t="s">
        <v>951</v>
      </c>
      <c r="Q36" s="34"/>
      <c r="R36" s="35"/>
      <c r="S36" s="35"/>
      <c r="T36" s="37"/>
      <c r="U36" s="143"/>
      <c r="V36" s="81"/>
      <c r="W36" s="278" t="s">
        <v>420</v>
      </c>
      <c r="X36" s="34"/>
      <c r="Y36" s="35"/>
      <c r="Z36" s="35"/>
      <c r="AA36" s="37"/>
      <c r="AB36" s="143"/>
      <c r="AC36" s="81"/>
      <c r="AD36"/>
      <c r="AE36" s="34"/>
      <c r="AF36" s="35"/>
      <c r="AG36" s="35"/>
      <c r="AH36" s="37"/>
      <c r="AI36" s="143"/>
      <c r="AJ36" s="81"/>
      <c r="AN36" s="33" t="str">
        <f>CONCATENATE(VLOOKUP($AT36, Rankings!$A$2:$B$161, 2, FALSE), " - ", VLOOKUP($AT36, Calcs!$A$3:$D$180, 2, FALSE))</f>
        <v>Silver - Lake of Rage</v>
      </c>
      <c r="AO36" s="35">
        <f>VLOOKUP(AT36, Rankings!$A$2:$AN$161, 40, FALSE)</f>
        <v>40</v>
      </c>
      <c r="AP36" s="32">
        <f ca="1">VLOOKUP(AT36, Rankings!$A$2:$I$161, 8, FALSE)</f>
        <v>2</v>
      </c>
      <c r="AQ36" s="32">
        <f ca="1">VLOOKUP(AT36, Rankings!$A$2:$I$161, 9, FALSE)</f>
        <v>0</v>
      </c>
      <c r="AR36" s="3">
        <f ca="1">VLOOKUP($AT36,Calcs!$A$3:'Calcs'!$ANA$180,123,FALSE)</f>
        <v>9</v>
      </c>
      <c r="AS36" s="80">
        <f>IF(VLOOKUP(AT36, Calcs!$A$3:$ANO$180, 781, FALSE)&gt;10, 10, VLOOKUP(AT36, Calcs!$A$3:$ANO$180, 781, FALSE))*10</f>
        <v>87.34987120768983</v>
      </c>
      <c r="AT36" s="36">
        <v>138</v>
      </c>
      <c r="AX36" s="33" t="str">
        <f>CONCATENATE(VLOOKUP($BD36, Rankings!$A$2:$B$161, 2, FALSE), " - ", VLOOKUP($BD36, Calcs!$A$3:$D$180, 2, FALSE))</f>
        <v>Terastal - Blueberry Terarium</v>
      </c>
      <c r="AY36" s="35">
        <f>VLOOKUP(BD36, Rankings!$A$2:$AN$161, 40, FALSE)</f>
        <v>33</v>
      </c>
      <c r="AZ36" s="32">
        <f ca="1">VLOOKUP(BD36, Rankings!$A$2:$I$161, 8, FALSE)</f>
        <v>1</v>
      </c>
      <c r="BA36" s="32">
        <f ca="1">VLOOKUP(BD36, Rankings!$A$2:$I$161, 9, FALSE)</f>
        <v>1</v>
      </c>
      <c r="BB36" s="3">
        <f ca="1">VLOOKUP($BD36,Calcs!$A$3:'Calcs'!$ANA$180,123,FALSE)</f>
        <v>8</v>
      </c>
      <c r="BC36" s="80">
        <f>IF(VLOOKUP(BD36, Calcs!$A$3:$ANO$180, 781, FALSE)&gt;10, 10, VLOOKUP(BD36, Calcs!$A$3:$ANO$180, 781, FALSE))*10</f>
        <v>75.099933422074344</v>
      </c>
      <c r="BD36" s="36">
        <v>148</v>
      </c>
      <c r="BG36" s="33" t="str">
        <f>CONCATENATE(VLOOKUP($BM36, Rankings!$A$2:$B$161, 2, FALSE), " - ", VLOOKUP($BM36, Calcs!$A$3:$D$180, 2, FALSE))</f>
        <v>Phoenix - Tilt Village</v>
      </c>
      <c r="BH36" s="35">
        <f>VLOOKUP(BM36, Rankings!$A$2:$AN$161, 40, FALSE)</f>
        <v>150</v>
      </c>
      <c r="BI36" s="32">
        <f ca="1">VLOOKUP(BM36, Rankings!$A$2:$I$161, 8, FALSE)</f>
        <v>0</v>
      </c>
      <c r="BJ36" s="32">
        <f ca="1">VLOOKUP(BM36, Rankings!$A$2:$I$161, 9, FALSE)</f>
        <v>2</v>
      </c>
      <c r="BK36" s="3">
        <f ca="1">VLOOKUP($BM36,Calcs!$A$3:'Calcs'!$ANA$180,123,FALSE)</f>
        <v>0</v>
      </c>
      <c r="BL36" s="80">
        <f>IF(VLOOKUP(BM36, Calcs!$A$3:$ANO$180, 781, FALSE)&gt;10, 10, VLOOKUP(BM36, Calcs!$A$3:$ANO$180, 781, FALSE))*10</f>
        <v>41.352146256270672</v>
      </c>
      <c r="BM36" s="36">
        <v>128</v>
      </c>
      <c r="BP36" s="33" t="str">
        <f>CONCATENATE(VLOOKUP($BV36, Rankings!$A$2:$B$161, 2, FALSE), " - ", VLOOKUP($BV36, Calcs!$A$3:$D$180, 2, FALSE))</f>
        <v>Terastal - Medali</v>
      </c>
      <c r="BQ36" s="35">
        <f>VLOOKUP(BV36, Rankings!$A$2:$AN$161, 40, FALSE)</f>
        <v>152</v>
      </c>
      <c r="BR36" s="32">
        <f ca="1">VLOOKUP(BV36, Rankings!$A$2:$I$161, 8, FALSE)</f>
        <v>1</v>
      </c>
      <c r="BS36" s="32">
        <f ca="1">VLOOKUP(BV36, Rankings!$A$2:$I$161, 9, FALSE)</f>
        <v>1</v>
      </c>
      <c r="BT36" s="3">
        <f ca="1">VLOOKUP($BV36,Calcs!$A$3:'Calcs'!$ANA$180,123,FALSE)</f>
        <v>4</v>
      </c>
      <c r="BU36" s="80">
        <f>IF(VLOOKUP(BV36, Calcs!$A$3:$ANO$180, 781, FALSE)&gt;10, 10, VLOOKUP(BV36, Calcs!$A$3:$ANO$180, 781, FALSE))*10</f>
        <v>53.80520420925842</v>
      </c>
      <c r="BV36" s="36">
        <v>152</v>
      </c>
      <c r="BY36" s="33" t="str">
        <f>CONCATENATE(VLOOKUP($CE36, Rankings!$A$2:$B$161, 2, FALSE), " - ", VLOOKUP($CE36, Calcs!$A$3:$D$180, 2, FALSE))</f>
        <v>Dynamax - Circhester Bay</v>
      </c>
      <c r="BZ36" s="35">
        <f>VLOOKUP(CE36, Rankings!$A$2:$AN$161, 40, FALSE)</f>
        <v>89</v>
      </c>
      <c r="CA36" s="32">
        <f ca="1">VLOOKUP(CE36, Rankings!$A$2:$I$161, 8, FALSE)</f>
        <v>1</v>
      </c>
      <c r="CB36" s="32">
        <f ca="1">VLOOKUP(CE36, Rankings!$A$2:$I$161, 9, FALSE)</f>
        <v>1</v>
      </c>
      <c r="CC36" s="3">
        <f ca="1">VLOOKUP($CE36,Calcs!$A$3:'Calcs'!$ANA$180,123,FALSE)</f>
        <v>6</v>
      </c>
      <c r="CD36" s="80">
        <f>IF(VLOOKUP(CE36, Calcs!$A$3:$ANO$180, 781, FALSE)&gt;10, 10, VLOOKUP(CE36, Calcs!$A$3:$ANO$180, 781, FALSE))*10</f>
        <v>100</v>
      </c>
      <c r="CE36" s="31">
        <v>102</v>
      </c>
      <c r="CH36" s="31">
        <v>106</v>
      </c>
      <c r="CI36" s="3" t="s">
        <v>914</v>
      </c>
      <c r="CJ36" s="3" t="s">
        <v>265</v>
      </c>
      <c r="CK36" t="s">
        <v>487</v>
      </c>
    </row>
    <row r="37" spans="2:89" x14ac:dyDescent="0.2">
      <c r="D37" s="3"/>
      <c r="F37" s="3"/>
      <c r="G37" s="3"/>
      <c r="H37" s="3"/>
      <c r="Y37" s="3"/>
      <c r="AA37" s="3"/>
      <c r="AB37" s="3"/>
      <c r="AC37" s="3"/>
      <c r="AF37" s="3"/>
      <c r="AH37" s="3"/>
      <c r="AI37" s="3"/>
      <c r="AJ37" s="3"/>
      <c r="CH37" s="31">
        <v>113</v>
      </c>
      <c r="CI37" s="3" t="s">
        <v>914</v>
      </c>
      <c r="CJ37" s="3" t="s">
        <v>265</v>
      </c>
      <c r="CK37" t="s">
        <v>483</v>
      </c>
    </row>
    <row r="38" spans="2:89" ht="14.45" customHeight="1" x14ac:dyDescent="0.2">
      <c r="D38" s="3"/>
      <c r="F38" s="3"/>
      <c r="G38" s="3"/>
      <c r="H38" s="3"/>
      <c r="K38" s="3"/>
      <c r="L38" s="3"/>
      <c r="M38" s="3"/>
      <c r="N38" s="3"/>
      <c r="O38" s="3"/>
      <c r="R38" s="3"/>
      <c r="T38" s="3"/>
      <c r="U38" s="3"/>
      <c r="V38" s="3"/>
      <c r="Y38" s="3"/>
      <c r="AA38" s="3"/>
      <c r="AB38" s="3"/>
      <c r="AC38" s="3"/>
      <c r="AF38" s="3"/>
      <c r="AH38" s="3"/>
      <c r="AI38" s="3"/>
      <c r="AJ38" s="3"/>
      <c r="AQ38" s="15"/>
      <c r="CH38" s="31">
        <v>93</v>
      </c>
      <c r="CI38" s="3" t="s">
        <v>914</v>
      </c>
      <c r="CJ38" s="3" t="s">
        <v>265</v>
      </c>
      <c r="CK38" t="s">
        <v>498</v>
      </c>
    </row>
    <row r="39" spans="2:89" ht="14.45" customHeight="1" x14ac:dyDescent="0.2">
      <c r="D39" s="3"/>
      <c r="F39" s="3"/>
      <c r="G39" s="3"/>
      <c r="H39" s="3"/>
      <c r="K39" s="3"/>
      <c r="L39" s="3"/>
      <c r="M39" s="3"/>
      <c r="N39" s="3"/>
      <c r="O39" s="3"/>
      <c r="R39" s="3"/>
      <c r="T39" s="3"/>
      <c r="U39" s="3"/>
      <c r="V39" s="3"/>
      <c r="Y39" s="3"/>
      <c r="AA39" s="3"/>
      <c r="AB39" s="3"/>
      <c r="AC39" s="3"/>
      <c r="AF39" s="3"/>
      <c r="AH39" s="3"/>
      <c r="AI39" s="3"/>
      <c r="AJ39" s="3"/>
      <c r="CH39" s="31">
        <v>80</v>
      </c>
      <c r="CI39" s="3" t="s">
        <v>914</v>
      </c>
      <c r="CJ39" s="3" t="s">
        <v>265</v>
      </c>
      <c r="CK39" t="s">
        <v>498</v>
      </c>
    </row>
    <row r="40" spans="2:89" ht="14.45" customHeight="1" x14ac:dyDescent="0.2">
      <c r="I40"/>
      <c r="J40"/>
      <c r="K40"/>
      <c r="L40" s="3"/>
      <c r="M40" s="3"/>
      <c r="N40" s="3"/>
      <c r="O40" s="3"/>
      <c r="P40" s="280" t="s">
        <v>954</v>
      </c>
      <c r="R40" s="3"/>
      <c r="T40" s="3"/>
      <c r="U40" s="3"/>
      <c r="V40" s="3"/>
      <c r="Y40" s="3"/>
      <c r="AA40" s="3"/>
      <c r="AB40" s="3"/>
      <c r="AC40" s="3"/>
      <c r="AF40" s="3"/>
      <c r="AH40" s="3"/>
      <c r="AI40" s="3"/>
      <c r="AJ40" s="3"/>
      <c r="CH40" s="31">
        <v>66</v>
      </c>
      <c r="CI40" s="3" t="s">
        <v>914</v>
      </c>
      <c r="CJ40" s="3" t="s">
        <v>265</v>
      </c>
      <c r="CK40" t="s">
        <v>494</v>
      </c>
    </row>
    <row r="41" spans="2:89" x14ac:dyDescent="0.2">
      <c r="C41" s="9" t="s">
        <v>955</v>
      </c>
      <c r="D41" s="281" t="e">
        <f>AVERAGE(D3:D12, K3:K6, R3:R4)</f>
        <v>#DIV/0!</v>
      </c>
      <c r="E41" s="281" t="e">
        <f>AVERAGE(D13:D16, K7:K13, S5:S7, Y3:Y4)</f>
        <v>#DIV/0!</v>
      </c>
      <c r="F41" s="281" t="e">
        <f>AVERAGE(D17:D18, K14:K16, R8:R13, Y5:Y7, AF3:AF4)</f>
        <v>#DIV/0!</v>
      </c>
      <c r="G41" s="281" t="e">
        <f>AVERAGE(K17:K18, R14:R16, Y8:Y11, AF5:AF7, D21:D22, K21:K22)</f>
        <v>#DIV/0!</v>
      </c>
      <c r="H41" s="281" t="e">
        <f>AVERAGE(R17:R18, Y12:Y14, AF8:AF11, D23:D25, K23:K24, R21:R22)</f>
        <v>#DIV/0!</v>
      </c>
      <c r="I41"/>
      <c r="J41"/>
      <c r="K41"/>
      <c r="L41" s="3"/>
      <c r="M41" s="3"/>
      <c r="N41" s="3"/>
      <c r="O41" s="3"/>
      <c r="P41" s="275" t="s">
        <v>952</v>
      </c>
      <c r="R41" s="3"/>
      <c r="T41" s="3"/>
      <c r="U41" s="3"/>
      <c r="V41" s="3"/>
      <c r="Y41" s="3"/>
      <c r="AA41" s="3"/>
      <c r="AB41" s="3"/>
      <c r="AC41" s="3"/>
      <c r="AF41" s="3"/>
      <c r="AH41" s="3"/>
      <c r="AI41" s="3"/>
      <c r="AJ41" s="3"/>
      <c r="CH41" s="31">
        <v>14</v>
      </c>
      <c r="CI41" s="3" t="s">
        <v>914</v>
      </c>
      <c r="CJ41" s="3" t="s">
        <v>265</v>
      </c>
      <c r="CK41" t="s">
        <v>406</v>
      </c>
    </row>
    <row r="42" spans="2:89" x14ac:dyDescent="0.2">
      <c r="C42" s="9"/>
      <c r="D42" s="7"/>
      <c r="E42" s="281"/>
      <c r="F42" s="7"/>
      <c r="G42" s="7"/>
      <c r="H42" s="7"/>
      <c r="I42"/>
      <c r="J42"/>
      <c r="K42"/>
      <c r="L42" s="3"/>
      <c r="M42" s="3"/>
      <c r="N42" s="3"/>
      <c r="O42" s="3"/>
      <c r="P42" s="276" t="s">
        <v>325</v>
      </c>
      <c r="R42" s="3"/>
      <c r="T42" s="3"/>
      <c r="U42" s="3"/>
      <c r="V42" s="3"/>
      <c r="Y42" s="3"/>
      <c r="AA42" s="3"/>
      <c r="AB42" s="3"/>
      <c r="AC42" s="3"/>
      <c r="AF42" s="3"/>
      <c r="AH42" s="3"/>
      <c r="AI42" s="3"/>
      <c r="AJ42" s="3"/>
      <c r="CH42" s="31">
        <v>58</v>
      </c>
      <c r="CI42" s="3" t="s">
        <v>914</v>
      </c>
      <c r="CJ42" s="3" t="s">
        <v>265</v>
      </c>
      <c r="CK42" t="s">
        <v>489</v>
      </c>
    </row>
    <row r="43" spans="2:89" x14ac:dyDescent="0.2">
      <c r="C43" s="9" t="s">
        <v>955</v>
      </c>
      <c r="D43" s="366" t="e">
        <f>AVERAGE(Y15:Y16, AF12:AF14, D26:D29, K25:K27, R23:R24, Y21:Y22)</f>
        <v>#DIV/0!</v>
      </c>
      <c r="E43" s="281" t="e">
        <f>AVERAGE(Y17:Y18, AF15:AF16, D30:D32, K28:K29, R25:R27, Y23:Y24, AF21:AF22)</f>
        <v>#DIV/0!</v>
      </c>
      <c r="F43" s="281" t="e">
        <f>AVERAGE(AF17:AF18, D33:D34, K30:K32, R28:R29, Y25:Y27, AF23:AF26)</f>
        <v>#DIV/0!</v>
      </c>
      <c r="G43" s="281" t="e">
        <f>AVERAGE(D35:D36, K33:K34, R30:R32, Y28:Y31, AF27:AF31)</f>
        <v>#DIV/0!</v>
      </c>
      <c r="H43" s="281" t="e">
        <f>AVERAGE(K35:K36, R33:R36, Y32:Y36, AF32:AF36)</f>
        <v>#DIV/0!</v>
      </c>
      <c r="I43"/>
      <c r="J43"/>
      <c r="K43"/>
      <c r="L43" s="3"/>
      <c r="M43" s="3"/>
      <c r="N43" s="3"/>
      <c r="O43" s="3"/>
      <c r="P43" s="278" t="s">
        <v>420</v>
      </c>
      <c r="R43" s="3"/>
      <c r="T43" s="3"/>
      <c r="U43" s="3"/>
      <c r="V43" s="3"/>
      <c r="Y43" s="3"/>
      <c r="AA43" s="3"/>
      <c r="AB43" s="3"/>
      <c r="AC43" s="3"/>
      <c r="AF43" s="3"/>
      <c r="AH43" s="3"/>
      <c r="AI43" s="3"/>
      <c r="AJ43" s="3"/>
      <c r="CH43" s="31">
        <v>38</v>
      </c>
      <c r="CI43" s="3" t="s">
        <v>914</v>
      </c>
      <c r="CJ43" s="3" t="s">
        <v>265</v>
      </c>
      <c r="CK43" t="s">
        <v>497</v>
      </c>
    </row>
    <row r="44" spans="2:89" x14ac:dyDescent="0.2">
      <c r="C44" s="9"/>
      <c r="D44" s="281"/>
      <c r="E44" s="281"/>
      <c r="F44" s="281"/>
      <c r="G44" s="281"/>
      <c r="H44" s="281"/>
      <c r="I44"/>
      <c r="J44"/>
      <c r="K44"/>
      <c r="L44" s="3"/>
      <c r="M44" s="3"/>
      <c r="N44" s="3"/>
      <c r="O44" s="3"/>
      <c r="P44" s="279" t="s">
        <v>951</v>
      </c>
      <c r="R44" s="3"/>
      <c r="T44" s="3"/>
      <c r="U44" s="3"/>
      <c r="V44" s="3"/>
      <c r="Y44" s="3"/>
      <c r="AA44" s="3"/>
      <c r="AB44" s="3"/>
      <c r="AC44" s="3"/>
      <c r="AF44" s="3"/>
      <c r="AH44" s="3"/>
      <c r="AI44" s="3"/>
      <c r="AJ44" s="3"/>
      <c r="CH44" s="31">
        <v>116</v>
      </c>
      <c r="CI44" s="3" t="s">
        <v>914</v>
      </c>
      <c r="CJ44" s="3" t="s">
        <v>265</v>
      </c>
      <c r="CK44" t="s">
        <v>487</v>
      </c>
    </row>
    <row r="45" spans="2:89" x14ac:dyDescent="0.2">
      <c r="C45"/>
      <c r="D45" s="3"/>
      <c r="E45"/>
      <c r="F45" s="3"/>
      <c r="G45" s="3"/>
      <c r="H45" s="3"/>
      <c r="I45"/>
      <c r="J45"/>
      <c r="K45"/>
      <c r="L45" s="12"/>
      <c r="M45"/>
      <c r="N45"/>
      <c r="O45"/>
      <c r="P45" s="277" t="s">
        <v>953</v>
      </c>
      <c r="Y45" s="3"/>
      <c r="AA45" s="3"/>
      <c r="AB45" s="3"/>
      <c r="AC45" s="3"/>
      <c r="AF45" s="3"/>
      <c r="AH45" s="3"/>
      <c r="AI45" s="3"/>
      <c r="AJ45" s="3"/>
      <c r="CH45" s="31">
        <v>103</v>
      </c>
      <c r="CI45" s="3" t="s">
        <v>914</v>
      </c>
      <c r="CJ45" s="3" t="s">
        <v>265</v>
      </c>
      <c r="CK45" t="s">
        <v>493</v>
      </c>
    </row>
    <row r="46" spans="2:89" x14ac:dyDescent="0.2">
      <c r="D46" s="3"/>
      <c r="F46" s="3"/>
      <c r="G46" s="3"/>
      <c r="H46" s="3"/>
      <c r="Y46" s="3"/>
      <c r="AA46" s="3"/>
      <c r="AB46" s="3"/>
      <c r="AC46" s="3"/>
      <c r="CH46" s="31">
        <v>42</v>
      </c>
      <c r="CI46" s="3" t="s">
        <v>914</v>
      </c>
      <c r="CJ46" s="3" t="s">
        <v>265</v>
      </c>
      <c r="CK46" t="s">
        <v>485</v>
      </c>
    </row>
    <row r="47" spans="2:89" x14ac:dyDescent="0.2">
      <c r="D47" s="3"/>
      <c r="F47" s="3"/>
      <c r="G47" s="3"/>
      <c r="H47" s="3"/>
      <c r="Y47" s="3"/>
      <c r="AA47" s="3"/>
      <c r="AB47" s="3"/>
      <c r="AC47" s="3"/>
      <c r="CH47" s="31">
        <v>117</v>
      </c>
      <c r="CI47" s="3" t="s">
        <v>914</v>
      </c>
      <c r="CJ47" s="3" t="s">
        <v>265</v>
      </c>
      <c r="CK47" t="s">
        <v>491</v>
      </c>
    </row>
    <row r="48" spans="2:89" x14ac:dyDescent="0.2">
      <c r="D48" s="3"/>
      <c r="F48" s="3"/>
      <c r="G48" s="3"/>
      <c r="H48" s="3"/>
      <c r="CH48" s="31">
        <v>121</v>
      </c>
      <c r="CI48" s="3" t="s">
        <v>914</v>
      </c>
      <c r="CJ48" s="3" t="s">
        <v>265</v>
      </c>
      <c r="CK48" t="s">
        <v>483</v>
      </c>
    </row>
    <row r="49" spans="4:89" ht="15.75" thickBot="1" x14ac:dyDescent="0.25">
      <c r="D49" s="3"/>
      <c r="F49" s="3"/>
      <c r="G49" s="3"/>
      <c r="H49" s="3"/>
      <c r="CH49" s="36">
        <v>153</v>
      </c>
      <c r="CI49" s="3" t="s">
        <v>914</v>
      </c>
      <c r="CJ49" s="3" t="s">
        <v>265</v>
      </c>
      <c r="CK49" t="s">
        <v>491</v>
      </c>
    </row>
    <row r="50" spans="4:89" x14ac:dyDescent="0.2">
      <c r="D50" s="3"/>
      <c r="F50" s="3"/>
      <c r="G50" s="3"/>
      <c r="H50" s="3"/>
      <c r="CH50" s="31">
        <v>140</v>
      </c>
      <c r="CI50" s="3" t="s">
        <v>917</v>
      </c>
      <c r="CJ50" s="3" t="s">
        <v>193</v>
      </c>
      <c r="CK50" t="s">
        <v>488</v>
      </c>
    </row>
    <row r="51" spans="4:89" x14ac:dyDescent="0.2">
      <c r="D51" s="3"/>
      <c r="F51" s="3"/>
      <c r="G51" s="3"/>
      <c r="H51" s="3"/>
      <c r="CH51" s="31">
        <v>81</v>
      </c>
      <c r="CI51" s="3" t="s">
        <v>917</v>
      </c>
      <c r="CJ51" s="3" t="s">
        <v>193</v>
      </c>
      <c r="CK51" t="s">
        <v>488</v>
      </c>
    </row>
    <row r="52" spans="4:89" x14ac:dyDescent="0.2">
      <c r="D52" s="3"/>
      <c r="F52" s="3"/>
      <c r="G52" s="3"/>
      <c r="H52" s="3"/>
      <c r="Q52" s="3">
        <f>Archive!I1</f>
        <v>0</v>
      </c>
      <c r="R52" s="6">
        <f>Archive!H1</f>
        <v>0</v>
      </c>
      <c r="CH52" s="31">
        <v>22</v>
      </c>
      <c r="CI52" s="3" t="s">
        <v>917</v>
      </c>
      <c r="CJ52" s="3" t="s">
        <v>193</v>
      </c>
      <c r="CK52" t="s">
        <v>487</v>
      </c>
    </row>
    <row r="53" spans="4:89" x14ac:dyDescent="0.2">
      <c r="D53" s="3"/>
      <c r="F53" s="3"/>
      <c r="G53" s="3"/>
      <c r="H53" s="3"/>
      <c r="Q53" s="3">
        <f>Archive!L1</f>
        <v>0</v>
      </c>
      <c r="R53" s="6">
        <f>Archive!M1</f>
        <v>0</v>
      </c>
      <c r="CH53" s="31">
        <v>79</v>
      </c>
      <c r="CI53" s="3" t="s">
        <v>917</v>
      </c>
      <c r="CJ53" s="3" t="s">
        <v>193</v>
      </c>
      <c r="CK53" t="s">
        <v>488</v>
      </c>
    </row>
    <row r="54" spans="4:89" x14ac:dyDescent="0.2">
      <c r="D54" s="3"/>
      <c r="F54" s="3"/>
      <c r="G54" s="3"/>
      <c r="H54" s="3"/>
      <c r="CH54" s="31">
        <v>68</v>
      </c>
      <c r="CI54" s="3" t="s">
        <v>917</v>
      </c>
      <c r="CJ54" s="3" t="s">
        <v>193</v>
      </c>
      <c r="CK54" t="s">
        <v>488</v>
      </c>
    </row>
    <row r="55" spans="4:89" x14ac:dyDescent="0.2">
      <c r="D55" s="3"/>
      <c r="F55" s="3"/>
      <c r="G55" s="3"/>
      <c r="H55" s="3"/>
      <c r="CH55" s="31">
        <v>6</v>
      </c>
      <c r="CI55" s="3" t="s">
        <v>917</v>
      </c>
      <c r="CJ55" s="3" t="s">
        <v>193</v>
      </c>
      <c r="CK55" t="s">
        <v>489</v>
      </c>
    </row>
    <row r="56" spans="4:89" x14ac:dyDescent="0.2">
      <c r="D56" s="3"/>
      <c r="F56" s="3"/>
      <c r="G56" s="3"/>
      <c r="H56" s="3"/>
      <c r="CH56" s="31">
        <v>53</v>
      </c>
      <c r="CI56" s="3" t="s">
        <v>917</v>
      </c>
      <c r="CJ56" s="3" t="s">
        <v>193</v>
      </c>
      <c r="CK56" t="s">
        <v>496</v>
      </c>
    </row>
    <row r="57" spans="4:89" x14ac:dyDescent="0.2">
      <c r="D57" s="3"/>
      <c r="F57" s="3"/>
      <c r="G57" s="3"/>
      <c r="H57" s="3"/>
      <c r="Q57" s="6"/>
      <c r="R57" s="3"/>
      <c r="CH57" s="31">
        <v>105</v>
      </c>
      <c r="CI57" s="3" t="s">
        <v>917</v>
      </c>
      <c r="CJ57" s="3" t="s">
        <v>193</v>
      </c>
      <c r="CK57" t="s">
        <v>491</v>
      </c>
    </row>
    <row r="58" spans="4:89" x14ac:dyDescent="0.2">
      <c r="D58" s="3"/>
      <c r="F58" s="3"/>
      <c r="G58" s="3"/>
      <c r="H58" s="3"/>
      <c r="Q58" s="6"/>
      <c r="R58" s="3"/>
      <c r="CH58" s="31">
        <v>142</v>
      </c>
      <c r="CI58" s="3" t="s">
        <v>917</v>
      </c>
      <c r="CJ58" s="3" t="s">
        <v>193</v>
      </c>
      <c r="CK58" t="s">
        <v>493</v>
      </c>
    </row>
    <row r="59" spans="4:89" x14ac:dyDescent="0.2">
      <c r="D59" s="3"/>
      <c r="F59" s="3"/>
      <c r="G59" s="3"/>
      <c r="H59" s="3"/>
      <c r="Q59" s="6"/>
      <c r="R59" s="3"/>
      <c r="CH59" s="31">
        <v>146</v>
      </c>
      <c r="CI59" s="3" t="s">
        <v>917</v>
      </c>
      <c r="CJ59" s="3" t="s">
        <v>193</v>
      </c>
      <c r="CK59" t="s">
        <v>484</v>
      </c>
    </row>
    <row r="60" spans="4:89" x14ac:dyDescent="0.2">
      <c r="Q60" s="6"/>
      <c r="R60" s="3"/>
      <c r="CH60" s="31">
        <v>111</v>
      </c>
      <c r="CI60" s="3" t="s">
        <v>917</v>
      </c>
      <c r="CJ60" s="3" t="s">
        <v>193</v>
      </c>
      <c r="CK60" t="s">
        <v>488</v>
      </c>
    </row>
    <row r="61" spans="4:89" x14ac:dyDescent="0.2">
      <c r="Q61" s="6"/>
      <c r="R61" s="3"/>
      <c r="CH61" s="31">
        <v>63</v>
      </c>
      <c r="CI61" s="3" t="s">
        <v>917</v>
      </c>
      <c r="CJ61" s="3" t="s">
        <v>193</v>
      </c>
      <c r="CK61" t="s">
        <v>493</v>
      </c>
    </row>
    <row r="62" spans="4:89" x14ac:dyDescent="0.2">
      <c r="Q62" s="6"/>
      <c r="R62" s="3"/>
      <c r="CH62" s="31">
        <v>30</v>
      </c>
      <c r="CI62" s="3" t="s">
        <v>917</v>
      </c>
      <c r="CJ62" s="3" t="s">
        <v>193</v>
      </c>
      <c r="CK62" t="s">
        <v>482</v>
      </c>
    </row>
    <row r="63" spans="4:89" x14ac:dyDescent="0.2">
      <c r="Q63" s="6"/>
      <c r="R63" s="3"/>
      <c r="CH63" s="31">
        <v>67</v>
      </c>
      <c r="CI63" s="3" t="s">
        <v>917</v>
      </c>
      <c r="CJ63" s="3" t="s">
        <v>193</v>
      </c>
      <c r="CK63" t="s">
        <v>489</v>
      </c>
    </row>
    <row r="64" spans="4:89" x14ac:dyDescent="0.2">
      <c r="Q64" s="6"/>
      <c r="R64" s="3"/>
      <c r="CH64" s="31">
        <v>77</v>
      </c>
      <c r="CI64" s="3" t="s">
        <v>917</v>
      </c>
      <c r="CJ64" s="3" t="s">
        <v>193</v>
      </c>
      <c r="CK64" t="s">
        <v>496</v>
      </c>
    </row>
    <row r="65" spans="4:89" ht="15.75" thickBot="1" x14ac:dyDescent="0.25">
      <c r="Q65" s="6"/>
      <c r="R65" s="3"/>
      <c r="CH65" s="36">
        <v>122</v>
      </c>
      <c r="CI65" s="3" t="s">
        <v>917</v>
      </c>
      <c r="CJ65" s="3" t="s">
        <v>193</v>
      </c>
      <c r="CK65" t="s">
        <v>485</v>
      </c>
    </row>
    <row r="66" spans="4:89" x14ac:dyDescent="0.2">
      <c r="Q66" s="6"/>
      <c r="R66" s="3"/>
      <c r="CH66" s="31">
        <v>76</v>
      </c>
      <c r="CI66" s="3" t="s">
        <v>915</v>
      </c>
      <c r="CJ66" s="3" t="s">
        <v>265</v>
      </c>
      <c r="CK66" t="s">
        <v>485</v>
      </c>
    </row>
    <row r="67" spans="4:89" x14ac:dyDescent="0.2">
      <c r="CH67" s="31">
        <v>126</v>
      </c>
      <c r="CI67" s="3" t="s">
        <v>915</v>
      </c>
      <c r="CJ67" s="3" t="s">
        <v>265</v>
      </c>
      <c r="CK67" t="s">
        <v>496</v>
      </c>
    </row>
    <row r="68" spans="4:89" x14ac:dyDescent="0.2">
      <c r="CH68" s="31">
        <v>97</v>
      </c>
      <c r="CI68" s="3" t="s">
        <v>915</v>
      </c>
      <c r="CJ68" s="3" t="s">
        <v>265</v>
      </c>
      <c r="CK68" t="s">
        <v>498</v>
      </c>
    </row>
    <row r="69" spans="4:89" x14ac:dyDescent="0.2">
      <c r="CH69" s="31">
        <v>29</v>
      </c>
      <c r="CI69" s="3" t="s">
        <v>915</v>
      </c>
      <c r="CJ69" s="3" t="s">
        <v>265</v>
      </c>
      <c r="CK69" t="s">
        <v>486</v>
      </c>
    </row>
    <row r="70" spans="4:89" x14ac:dyDescent="0.2">
      <c r="CH70" s="31">
        <v>147</v>
      </c>
      <c r="CI70" s="3" t="s">
        <v>915</v>
      </c>
      <c r="CJ70" s="3" t="s">
        <v>265</v>
      </c>
      <c r="CK70" t="s">
        <v>483</v>
      </c>
    </row>
    <row r="71" spans="4:89" x14ac:dyDescent="0.2">
      <c r="CH71" s="31">
        <v>115</v>
      </c>
      <c r="CI71" s="3" t="s">
        <v>915</v>
      </c>
      <c r="CJ71" s="3" t="s">
        <v>265</v>
      </c>
      <c r="CK71" t="s">
        <v>485</v>
      </c>
    </row>
    <row r="72" spans="4:89" x14ac:dyDescent="0.2">
      <c r="D72" s="3" t="s">
        <v>391</v>
      </c>
      <c r="I72" s="9"/>
      <c r="J72" s="12" t="str" cm="1">
        <f t="array" ref="J72:J80">_xlfn._xlws.FILTER(Archive!L2:L3858, Archive!I2:I3858=LeagStan!D72, "N/A")</f>
        <v>Cianwood City</v>
      </c>
      <c r="K72" s="3" t="str" cm="1">
        <f t="array" ref="K72:K80">_xlfn._xlws.FILTER(Archive!P2:P3858, Archive!I2:I3858=LeagStan!D72, "N/A")</f>
        <v>3R!129+50-11^4.4(0.4)[91]{237.7}2342</v>
      </c>
      <c r="L72" s="6" t="s">
        <v>10</v>
      </c>
      <c r="P72" s="9"/>
      <c r="Q72" s="12" t="str" cm="1">
        <f t="array" ref="Q72:Q73">_xlfn._xlws.FILTER(Archive!I2:I3858, Archive!L2:L3858=LeagStan!D72, "N/A")</f>
        <v>Cherrygrove City</v>
      </c>
      <c r="R72" s="12" t="str" cm="1">
        <f t="array" ref="R72:R73">_xlfn._xlws.FILTER(Archive!Q2:Q3858, Archive!L2:L3858=LeagStan!D72, "N/A")</f>
        <v>0R!142+30-39^5.00(13.47)[108]{0.0}2325</v>
      </c>
      <c r="S72" s="6" t="s">
        <v>10</v>
      </c>
      <c r="CH72" s="31">
        <v>21</v>
      </c>
      <c r="CI72" s="3" t="s">
        <v>915</v>
      </c>
      <c r="CJ72" s="3" t="s">
        <v>265</v>
      </c>
      <c r="CK72" t="s">
        <v>483</v>
      </c>
    </row>
    <row r="73" spans="4:89" x14ac:dyDescent="0.2">
      <c r="G73" s="12"/>
      <c r="I73" s="9"/>
      <c r="J73" s="12" t="str">
        <v>Lake of Rage</v>
      </c>
      <c r="K73" s="3" t="str">
        <v>3R!138+49-16^4.5(9)[84]{120.1}2345</v>
      </c>
      <c r="L73" s="6" t="s">
        <v>10</v>
      </c>
      <c r="P73" s="9"/>
      <c r="Q73" s="12" t="str">
        <v>Virbank City</v>
      </c>
      <c r="R73" s="12" t="str">
        <v>0L!56+11-27^3.67(-1.05)[102]{0.0}2305</v>
      </c>
      <c r="S73" s="6" t="s">
        <v>10</v>
      </c>
      <c r="CH73" s="31">
        <v>43</v>
      </c>
      <c r="CI73" s="3" t="s">
        <v>915</v>
      </c>
      <c r="CJ73" s="3" t="s">
        <v>265</v>
      </c>
      <c r="CK73" t="s">
        <v>495</v>
      </c>
    </row>
    <row r="74" spans="4:89" x14ac:dyDescent="0.2">
      <c r="G74" s="12"/>
      <c r="I74" s="9"/>
      <c r="J74" s="12" t="str">
        <v>Mahogany Town</v>
      </c>
      <c r="K74" s="3" t="str">
        <v>3R!137+55-49^5.43(11.29)[56]{61.3}2346</v>
      </c>
      <c r="L74" s="6" t="s">
        <v>10</v>
      </c>
      <c r="M74" s="12"/>
      <c r="N74" s="12"/>
      <c r="O74" s="12"/>
      <c r="P74" s="12"/>
      <c r="Q74" s="12"/>
      <c r="R74" s="12"/>
      <c r="S74" s="6" t="s">
        <v>10</v>
      </c>
      <c r="CH74" s="31">
        <v>145</v>
      </c>
      <c r="CI74" s="3" t="s">
        <v>915</v>
      </c>
      <c r="CJ74" s="3" t="s">
        <v>265</v>
      </c>
      <c r="CK74" t="s">
        <v>484</v>
      </c>
    </row>
    <row r="75" spans="4:89" x14ac:dyDescent="0.2">
      <c r="G75" s="12"/>
      <c r="I75" s="9"/>
      <c r="J75" s="12" t="str">
        <v>Slateport City</v>
      </c>
      <c r="K75" s="3" t="str">
        <v>3S!32+56-21^3.89(14.69)[62]{110.4}2347</v>
      </c>
      <c r="L75" s="6" t="s">
        <v>10</v>
      </c>
      <c r="P75" s="9"/>
      <c r="Q75" s="12"/>
      <c r="R75" s="12"/>
      <c r="S75" s="6" t="s">
        <v>10</v>
      </c>
      <c r="CH75" s="31">
        <v>59</v>
      </c>
      <c r="CI75" s="3" t="s">
        <v>915</v>
      </c>
      <c r="CJ75" s="3" t="s">
        <v>265</v>
      </c>
      <c r="CK75" t="s">
        <v>486</v>
      </c>
    </row>
    <row r="76" spans="4:89" x14ac:dyDescent="0.2">
      <c r="G76" s="12"/>
      <c r="I76" s="9"/>
      <c r="J76" s="12" t="str">
        <v>Pastoria City</v>
      </c>
      <c r="K76" s="3" t="str">
        <v>3S!47+88-19^4.6(8.85)[69]{169.7}2351</v>
      </c>
      <c r="L76" s="6" t="s">
        <v>10</v>
      </c>
      <c r="P76" s="9"/>
      <c r="Q76" s="12"/>
      <c r="R76" s="12"/>
      <c r="S76" s="6" t="s">
        <v>10</v>
      </c>
      <c r="CH76" s="31">
        <v>35</v>
      </c>
      <c r="CI76" s="3" t="s">
        <v>915</v>
      </c>
      <c r="CJ76" s="3" t="s">
        <v>265</v>
      </c>
      <c r="CK76" t="s">
        <v>493</v>
      </c>
    </row>
    <row r="77" spans="4:89" x14ac:dyDescent="0.2">
      <c r="G77" s="12"/>
      <c r="I77" s="9"/>
      <c r="J77" s="12" t="str">
        <v>Striaton City</v>
      </c>
      <c r="K77" s="3" t="str">
        <v>3L!60+34-33^4.00(5.76)[89]{23.0}2311</v>
      </c>
      <c r="L77" s="6" t="s">
        <v>10</v>
      </c>
      <c r="P77" s="9"/>
      <c r="Q77" s="12"/>
      <c r="R77" s="12"/>
      <c r="S77" s="6" t="s">
        <v>10</v>
      </c>
      <c r="CH77" s="31">
        <v>133</v>
      </c>
      <c r="CI77" s="3" t="s">
        <v>915</v>
      </c>
      <c r="CJ77" s="3" t="s">
        <v>265</v>
      </c>
      <c r="CK77" t="s">
        <v>485</v>
      </c>
    </row>
    <row r="78" spans="4:89" x14ac:dyDescent="0.2">
      <c r="G78" s="12"/>
      <c r="I78" s="9"/>
      <c r="J78" s="12" t="str">
        <v>New Bark Town</v>
      </c>
      <c r="K78" s="3" t="str">
        <v>3R!141+80-22^5.64(12.12)[75]{139.3}2314</v>
      </c>
      <c r="L78" s="6" t="s">
        <v>10</v>
      </c>
      <c r="P78" s="9"/>
      <c r="Q78" s="12"/>
      <c r="R78" s="12"/>
      <c r="S78" s="6" t="s">
        <v>10</v>
      </c>
      <c r="CH78" s="31">
        <v>11</v>
      </c>
      <c r="CI78" s="3" t="s">
        <v>915</v>
      </c>
      <c r="CJ78" s="3" t="s">
        <v>265</v>
      </c>
      <c r="CK78" t="s">
        <v>483</v>
      </c>
    </row>
    <row r="79" spans="4:89" x14ac:dyDescent="0.2">
      <c r="G79" s="12"/>
      <c r="I79" s="9"/>
      <c r="J79" s="12" t="str">
        <v>Petalburg City</v>
      </c>
      <c r="K79" s="3" t="str">
        <v>3S!20+64-23^4.18(11.93)[86]{125.3}2318</v>
      </c>
      <c r="L79" s="6" t="s">
        <v>10</v>
      </c>
      <c r="P79" s="9"/>
      <c r="Q79" s="12"/>
      <c r="R79" s="12"/>
      <c r="S79" s="6" t="s">
        <v>10</v>
      </c>
      <c r="CH79" s="31">
        <v>19</v>
      </c>
      <c r="CI79" s="3" t="s">
        <v>915</v>
      </c>
      <c r="CJ79" s="3" t="s">
        <v>265</v>
      </c>
      <c r="CK79" t="s">
        <v>492</v>
      </c>
    </row>
    <row r="80" spans="4:89" x14ac:dyDescent="0.2">
      <c r="G80" s="12"/>
      <c r="I80" s="9"/>
      <c r="J80" s="12" t="str">
        <v>Lavaridge Town</v>
      </c>
      <c r="K80" s="3" t="str">
        <v>3S!22+86-18^5.00(13.34)[68]{164.9}2324</v>
      </c>
      <c r="L80" s="6" t="s">
        <v>10</v>
      </c>
      <c r="P80" s="9"/>
      <c r="Q80" s="12"/>
      <c r="R80" s="12"/>
      <c r="S80" s="6" t="s">
        <v>10</v>
      </c>
      <c r="CH80" s="31">
        <v>48</v>
      </c>
      <c r="CI80" s="3" t="s">
        <v>915</v>
      </c>
      <c r="CJ80" s="3" t="s">
        <v>265</v>
      </c>
      <c r="CK80" t="s">
        <v>489</v>
      </c>
    </row>
    <row r="81" spans="7:89" ht="15.75" thickBot="1" x14ac:dyDescent="0.25">
      <c r="G81" s="12"/>
      <c r="I81" s="9"/>
      <c r="J81" s="12"/>
      <c r="K81" s="3"/>
      <c r="L81" s="6" t="s">
        <v>10</v>
      </c>
      <c r="P81" s="9"/>
      <c r="Q81" s="12"/>
      <c r="R81" s="12"/>
      <c r="S81" s="6" t="s">
        <v>10</v>
      </c>
      <c r="CH81" s="36">
        <v>39</v>
      </c>
      <c r="CI81" s="3" t="s">
        <v>915</v>
      </c>
      <c r="CJ81" s="3" t="s">
        <v>265</v>
      </c>
      <c r="CK81" t="s">
        <v>493</v>
      </c>
    </row>
    <row r="82" spans="7:89" x14ac:dyDescent="0.2">
      <c r="G82" s="12"/>
      <c r="I82" s="9"/>
      <c r="J82" s="12"/>
      <c r="K82" s="3"/>
      <c r="L82" s="6" t="s">
        <v>10</v>
      </c>
      <c r="P82" s="9"/>
      <c r="Q82" s="12"/>
      <c r="R82" s="12"/>
      <c r="S82" s="6" t="s">
        <v>10</v>
      </c>
      <c r="CH82" s="31">
        <v>45</v>
      </c>
      <c r="CI82" s="3" t="s">
        <v>919</v>
      </c>
      <c r="CJ82" s="3" t="s">
        <v>259</v>
      </c>
      <c r="CK82" t="s">
        <v>488</v>
      </c>
    </row>
    <row r="83" spans="7:89" x14ac:dyDescent="0.2">
      <c r="G83" s="12"/>
      <c r="I83" s="9"/>
      <c r="J83" s="12"/>
      <c r="K83" s="3"/>
      <c r="L83" s="6" t="s">
        <v>10</v>
      </c>
      <c r="P83" s="9"/>
      <c r="Q83" s="12"/>
      <c r="R83" s="12"/>
      <c r="S83" s="6" t="s">
        <v>10</v>
      </c>
      <c r="CH83" s="31">
        <v>15</v>
      </c>
      <c r="CI83" s="3" t="s">
        <v>919</v>
      </c>
      <c r="CJ83" s="3" t="s">
        <v>259</v>
      </c>
      <c r="CK83" t="s">
        <v>485</v>
      </c>
    </row>
    <row r="84" spans="7:89" x14ac:dyDescent="0.2">
      <c r="G84" s="12"/>
      <c r="I84" s="9"/>
      <c r="J84" s="12"/>
      <c r="K84" s="3"/>
      <c r="L84" s="6" t="s">
        <v>10</v>
      </c>
      <c r="P84" s="9"/>
      <c r="Q84" s="12"/>
      <c r="R84" s="12"/>
      <c r="S84" s="6" t="s">
        <v>10</v>
      </c>
      <c r="CH84" s="31">
        <v>91</v>
      </c>
      <c r="CI84" s="3" t="s">
        <v>919</v>
      </c>
      <c r="CJ84" s="3" t="s">
        <v>259</v>
      </c>
      <c r="CK84" t="s">
        <v>489</v>
      </c>
    </row>
    <row r="85" spans="7:89" x14ac:dyDescent="0.2">
      <c r="G85" s="12"/>
      <c r="I85" s="9"/>
      <c r="J85" s="12"/>
      <c r="K85" s="3"/>
      <c r="L85" s="6" t="s">
        <v>10</v>
      </c>
      <c r="P85" s="9"/>
      <c r="Q85" s="12"/>
      <c r="R85" s="12"/>
      <c r="S85" s="6" t="s">
        <v>10</v>
      </c>
      <c r="CH85" s="31">
        <v>98</v>
      </c>
      <c r="CI85" s="3" t="s">
        <v>919</v>
      </c>
      <c r="CJ85" s="3" t="s">
        <v>259</v>
      </c>
      <c r="CK85" t="s">
        <v>490</v>
      </c>
    </row>
    <row r="86" spans="7:89" x14ac:dyDescent="0.2">
      <c r="G86" s="12"/>
      <c r="I86" s="9"/>
      <c r="J86" s="12"/>
      <c r="K86" s="3"/>
      <c r="L86" s="6" t="s">
        <v>10</v>
      </c>
      <c r="P86" s="9"/>
      <c r="Q86" s="12"/>
      <c r="R86" s="12"/>
      <c r="S86" s="6" t="s">
        <v>10</v>
      </c>
      <c r="CH86" s="31">
        <v>134</v>
      </c>
      <c r="CI86" s="3" t="s">
        <v>919</v>
      </c>
      <c r="CJ86" s="3" t="s">
        <v>259</v>
      </c>
      <c r="CK86" t="s">
        <v>498</v>
      </c>
    </row>
    <row r="87" spans="7:89" x14ac:dyDescent="0.2">
      <c r="G87" s="12"/>
      <c r="I87" s="9"/>
      <c r="J87" s="12"/>
      <c r="K87" s="3"/>
      <c r="L87" s="6" t="s">
        <v>10</v>
      </c>
      <c r="P87" s="9"/>
      <c r="Q87" s="12"/>
      <c r="R87" s="12"/>
      <c r="S87" s="6" t="s">
        <v>10</v>
      </c>
      <c r="CH87" s="31">
        <v>75</v>
      </c>
      <c r="CI87" s="3" t="s">
        <v>919</v>
      </c>
      <c r="CJ87" s="3" t="s">
        <v>259</v>
      </c>
      <c r="CK87" t="s">
        <v>486</v>
      </c>
    </row>
    <row r="88" spans="7:89" x14ac:dyDescent="0.2">
      <c r="G88" s="12"/>
      <c r="I88" s="9"/>
      <c r="J88" s="12"/>
      <c r="K88" s="3"/>
      <c r="L88" s="6" t="s">
        <v>10</v>
      </c>
      <c r="P88" s="9"/>
      <c r="Q88" s="12"/>
      <c r="R88" s="12"/>
      <c r="S88" s="6" t="s">
        <v>10</v>
      </c>
      <c r="CH88" s="31">
        <v>110</v>
      </c>
      <c r="CI88" s="3" t="s">
        <v>919</v>
      </c>
      <c r="CJ88" s="3" t="s">
        <v>259</v>
      </c>
      <c r="CK88" t="s">
        <v>482</v>
      </c>
    </row>
    <row r="89" spans="7:89" x14ac:dyDescent="0.2">
      <c r="G89" s="12"/>
      <c r="I89" s="9"/>
      <c r="J89" s="12"/>
      <c r="K89" s="3"/>
      <c r="L89" s="6" t="s">
        <v>10</v>
      </c>
      <c r="P89" s="9"/>
      <c r="Q89" s="12"/>
      <c r="R89" s="12"/>
      <c r="S89" s="6" t="s">
        <v>10</v>
      </c>
      <c r="CH89" s="31">
        <v>40</v>
      </c>
      <c r="CI89" s="3" t="s">
        <v>919</v>
      </c>
      <c r="CJ89" s="3" t="s">
        <v>259</v>
      </c>
      <c r="CK89" t="s">
        <v>496</v>
      </c>
    </row>
    <row r="90" spans="7:89" x14ac:dyDescent="0.2">
      <c r="G90" s="12"/>
      <c r="I90" s="9"/>
      <c r="J90" s="12"/>
      <c r="K90" s="3"/>
      <c r="L90" s="6" t="s">
        <v>10</v>
      </c>
      <c r="P90" s="9"/>
      <c r="Q90" s="12"/>
      <c r="R90" s="12"/>
      <c r="S90" s="6" t="s">
        <v>10</v>
      </c>
      <c r="CH90" s="31">
        <v>139</v>
      </c>
      <c r="CI90" s="3" t="s">
        <v>919</v>
      </c>
      <c r="CJ90" s="3" t="s">
        <v>259</v>
      </c>
      <c r="CK90" t="s">
        <v>489</v>
      </c>
    </row>
    <row r="91" spans="7:89" x14ac:dyDescent="0.2">
      <c r="G91" s="12"/>
      <c r="I91" s="9"/>
      <c r="J91" s="12"/>
      <c r="K91" s="3"/>
      <c r="L91" s="6" t="s">
        <v>10</v>
      </c>
      <c r="P91" s="9"/>
      <c r="Q91" s="12"/>
      <c r="R91" s="12"/>
      <c r="S91" s="6" t="s">
        <v>10</v>
      </c>
      <c r="CH91" s="31">
        <v>159</v>
      </c>
      <c r="CI91" s="3" t="s">
        <v>919</v>
      </c>
      <c r="CJ91" s="3" t="s">
        <v>259</v>
      </c>
      <c r="CK91" t="s">
        <v>488</v>
      </c>
    </row>
    <row r="92" spans="7:89" x14ac:dyDescent="0.2">
      <c r="G92" s="12"/>
      <c r="I92" s="9"/>
      <c r="J92" s="12"/>
      <c r="K92" s="3"/>
      <c r="L92" s="6" t="s">
        <v>10</v>
      </c>
      <c r="P92" s="9"/>
      <c r="Q92" s="12"/>
      <c r="R92" s="12"/>
      <c r="S92" s="6" t="s">
        <v>10</v>
      </c>
      <c r="CH92" s="31">
        <v>24</v>
      </c>
      <c r="CI92" s="3" t="s">
        <v>919</v>
      </c>
      <c r="CJ92" s="3" t="s">
        <v>259</v>
      </c>
      <c r="CK92" t="s">
        <v>483</v>
      </c>
    </row>
    <row r="93" spans="7:89" x14ac:dyDescent="0.2">
      <c r="G93" s="12"/>
      <c r="I93" s="9"/>
      <c r="J93" s="12"/>
      <c r="K93" s="3"/>
      <c r="L93" s="6" t="s">
        <v>10</v>
      </c>
      <c r="P93" s="9"/>
      <c r="Q93" s="12"/>
      <c r="R93" s="12"/>
      <c r="S93" s="6" t="s">
        <v>10</v>
      </c>
      <c r="CH93" s="31">
        <v>28</v>
      </c>
      <c r="CI93" s="3" t="s">
        <v>919</v>
      </c>
      <c r="CJ93" s="3" t="s">
        <v>259</v>
      </c>
      <c r="CK93" t="s">
        <v>498</v>
      </c>
    </row>
    <row r="94" spans="7:89" x14ac:dyDescent="0.2">
      <c r="G94" s="12"/>
      <c r="I94" s="9"/>
      <c r="J94" s="12"/>
      <c r="K94" s="3"/>
      <c r="L94" s="6" t="s">
        <v>10</v>
      </c>
      <c r="P94" s="9"/>
      <c r="Q94" s="12"/>
      <c r="R94" s="12"/>
      <c r="S94" s="6" t="s">
        <v>10</v>
      </c>
      <c r="CH94" s="31">
        <v>52</v>
      </c>
      <c r="CI94" s="3" t="s">
        <v>919</v>
      </c>
      <c r="CJ94" s="3" t="s">
        <v>259</v>
      </c>
      <c r="CK94" t="s">
        <v>485</v>
      </c>
    </row>
    <row r="95" spans="7:89" x14ac:dyDescent="0.2">
      <c r="G95" s="12"/>
      <c r="I95" s="9"/>
      <c r="J95" s="12"/>
      <c r="K95" s="3"/>
      <c r="L95" s="6" t="s">
        <v>10</v>
      </c>
      <c r="P95" s="9"/>
      <c r="Q95" s="12"/>
      <c r="R95" s="12"/>
      <c r="S95" s="6" t="s">
        <v>10</v>
      </c>
      <c r="CH95" s="31">
        <v>70</v>
      </c>
      <c r="CI95" s="3" t="s">
        <v>919</v>
      </c>
      <c r="CJ95" s="3" t="s">
        <v>259</v>
      </c>
      <c r="CK95" t="s">
        <v>485</v>
      </c>
    </row>
    <row r="96" spans="7:89" x14ac:dyDescent="0.2">
      <c r="G96" s="12"/>
      <c r="I96" s="9"/>
      <c r="J96" s="12"/>
      <c r="K96" s="3"/>
      <c r="L96" s="6" t="s">
        <v>10</v>
      </c>
      <c r="P96" s="9"/>
      <c r="Q96" s="12"/>
      <c r="R96" s="12"/>
      <c r="S96" s="6" t="s">
        <v>10</v>
      </c>
      <c r="CH96" s="31">
        <v>155</v>
      </c>
      <c r="CI96" s="3" t="s">
        <v>919</v>
      </c>
      <c r="CJ96" s="3" t="s">
        <v>259</v>
      </c>
      <c r="CK96" t="s">
        <v>485</v>
      </c>
    </row>
    <row r="97" spans="9:89" ht="15.75" thickBot="1" x14ac:dyDescent="0.25">
      <c r="I97" s="9"/>
      <c r="K97" s="3"/>
      <c r="L97" s="6" t="s">
        <v>10</v>
      </c>
      <c r="P97" s="9"/>
      <c r="S97" s="6" t="s">
        <v>10</v>
      </c>
      <c r="CH97" s="36">
        <v>31</v>
      </c>
      <c r="CI97" s="3" t="s">
        <v>919</v>
      </c>
      <c r="CJ97" s="3" t="s">
        <v>259</v>
      </c>
      <c r="CK97" t="s">
        <v>494</v>
      </c>
    </row>
    <row r="98" spans="9:89" x14ac:dyDescent="0.2">
      <c r="I98" s="9"/>
      <c r="K98" s="3"/>
      <c r="L98" s="6" t="s">
        <v>10</v>
      </c>
      <c r="P98" s="9"/>
      <c r="S98" s="6" t="s">
        <v>10</v>
      </c>
      <c r="CH98" s="31">
        <v>34</v>
      </c>
      <c r="CI98" s="3" t="s">
        <v>916</v>
      </c>
      <c r="CJ98" s="3" t="s">
        <v>193</v>
      </c>
      <c r="CK98" t="s">
        <v>497</v>
      </c>
    </row>
    <row r="99" spans="9:89" x14ac:dyDescent="0.2">
      <c r="I99" s="9"/>
      <c r="K99" s="3"/>
      <c r="L99" s="6" t="s">
        <v>10</v>
      </c>
      <c r="P99" s="9"/>
      <c r="S99" s="6" t="s">
        <v>10</v>
      </c>
      <c r="CH99" s="31">
        <v>3</v>
      </c>
      <c r="CI99" s="3" t="s">
        <v>916</v>
      </c>
      <c r="CJ99" s="3" t="s">
        <v>193</v>
      </c>
      <c r="CK99" t="s">
        <v>490</v>
      </c>
    </row>
    <row r="100" spans="9:89" x14ac:dyDescent="0.2">
      <c r="K100" s="3"/>
      <c r="CH100" s="31">
        <v>9</v>
      </c>
      <c r="CI100" s="3" t="s">
        <v>916</v>
      </c>
      <c r="CJ100" s="3" t="s">
        <v>193</v>
      </c>
      <c r="CK100" t="s">
        <v>492</v>
      </c>
    </row>
    <row r="101" spans="9:89" x14ac:dyDescent="0.2">
      <c r="K101" s="3"/>
      <c r="CH101" s="31">
        <v>95</v>
      </c>
      <c r="CI101" s="3" t="s">
        <v>916</v>
      </c>
      <c r="CJ101" s="3" t="s">
        <v>193</v>
      </c>
      <c r="CK101" t="s">
        <v>490</v>
      </c>
    </row>
    <row r="102" spans="9:89" x14ac:dyDescent="0.2">
      <c r="K102" s="3"/>
      <c r="CH102" s="31">
        <v>69</v>
      </c>
      <c r="CI102" s="3" t="s">
        <v>916</v>
      </c>
      <c r="CJ102" s="3" t="s">
        <v>193</v>
      </c>
      <c r="CK102" t="s">
        <v>488</v>
      </c>
    </row>
    <row r="103" spans="9:89" x14ac:dyDescent="0.2">
      <c r="K103" s="3"/>
      <c r="CH103" s="31">
        <v>99</v>
      </c>
      <c r="CI103" s="3" t="s">
        <v>916</v>
      </c>
      <c r="CJ103" s="3" t="s">
        <v>193</v>
      </c>
      <c r="CK103" t="s">
        <v>485</v>
      </c>
    </row>
    <row r="104" spans="9:89" x14ac:dyDescent="0.2">
      <c r="K104" s="3"/>
      <c r="CH104" s="31">
        <v>73</v>
      </c>
      <c r="CI104" s="3" t="s">
        <v>916</v>
      </c>
      <c r="CJ104" s="3" t="s">
        <v>193</v>
      </c>
      <c r="CK104" t="s">
        <v>406</v>
      </c>
    </row>
    <row r="105" spans="9:89" x14ac:dyDescent="0.2">
      <c r="K105" s="3"/>
      <c r="CH105" s="31">
        <v>156</v>
      </c>
      <c r="CI105" s="3" t="s">
        <v>916</v>
      </c>
      <c r="CJ105" s="3" t="s">
        <v>193</v>
      </c>
      <c r="CK105" t="s">
        <v>406</v>
      </c>
    </row>
    <row r="106" spans="9:89" x14ac:dyDescent="0.2">
      <c r="K106" s="3"/>
      <c r="CH106" s="31">
        <v>151</v>
      </c>
      <c r="CI106" s="3" t="s">
        <v>916</v>
      </c>
      <c r="CJ106" s="3" t="s">
        <v>193</v>
      </c>
      <c r="CK106" t="s">
        <v>485</v>
      </c>
    </row>
    <row r="107" spans="9:89" x14ac:dyDescent="0.2">
      <c r="K107" s="3"/>
      <c r="CH107" s="31">
        <v>10</v>
      </c>
      <c r="CI107" s="3" t="s">
        <v>916</v>
      </c>
      <c r="CJ107" s="3" t="s">
        <v>193</v>
      </c>
      <c r="CK107" t="s">
        <v>406</v>
      </c>
    </row>
    <row r="108" spans="9:89" x14ac:dyDescent="0.2">
      <c r="CH108" s="31">
        <v>57</v>
      </c>
      <c r="CI108" s="3" t="s">
        <v>916</v>
      </c>
      <c r="CJ108" s="3" t="s">
        <v>193</v>
      </c>
      <c r="CK108" t="s">
        <v>488</v>
      </c>
    </row>
    <row r="109" spans="9:89" x14ac:dyDescent="0.2">
      <c r="CH109" s="31">
        <v>119</v>
      </c>
      <c r="CI109" s="3" t="s">
        <v>916</v>
      </c>
      <c r="CJ109" s="3" t="s">
        <v>193</v>
      </c>
      <c r="CK109" t="s">
        <v>406</v>
      </c>
    </row>
    <row r="110" spans="9:89" x14ac:dyDescent="0.2">
      <c r="CH110" s="31">
        <v>124</v>
      </c>
      <c r="CI110" s="3" t="s">
        <v>916</v>
      </c>
      <c r="CJ110" s="3" t="s">
        <v>193</v>
      </c>
      <c r="CK110" t="s">
        <v>483</v>
      </c>
    </row>
    <row r="111" spans="9:89" x14ac:dyDescent="0.2">
      <c r="CH111" s="31">
        <v>74</v>
      </c>
      <c r="CI111" s="3" t="s">
        <v>916</v>
      </c>
      <c r="CJ111" s="3" t="s">
        <v>193</v>
      </c>
      <c r="CK111" t="s">
        <v>489</v>
      </c>
    </row>
    <row r="112" spans="9:89" x14ac:dyDescent="0.2">
      <c r="CH112" s="31">
        <v>2</v>
      </c>
      <c r="CI112" s="3" t="s">
        <v>916</v>
      </c>
      <c r="CJ112" s="3" t="s">
        <v>193</v>
      </c>
      <c r="CK112" t="s">
        <v>496</v>
      </c>
    </row>
    <row r="113" spans="86:89" ht="15.75" thickBot="1" x14ac:dyDescent="0.25">
      <c r="CH113" s="36">
        <v>82</v>
      </c>
      <c r="CI113" s="3" t="s">
        <v>916</v>
      </c>
      <c r="CJ113" s="3" t="s">
        <v>193</v>
      </c>
      <c r="CK113" t="s">
        <v>492</v>
      </c>
    </row>
    <row r="114" spans="86:89" x14ac:dyDescent="0.2">
      <c r="CH114" s="31">
        <v>37</v>
      </c>
      <c r="CI114" s="3" t="s">
        <v>918</v>
      </c>
      <c r="CJ114" s="3" t="s">
        <v>265</v>
      </c>
      <c r="CK114" t="s">
        <v>495</v>
      </c>
    </row>
    <row r="115" spans="86:89" x14ac:dyDescent="0.2">
      <c r="CH115" s="31">
        <v>20</v>
      </c>
      <c r="CI115" s="3" t="s">
        <v>918</v>
      </c>
      <c r="CJ115" s="3" t="s">
        <v>265</v>
      </c>
      <c r="CK115" t="s">
        <v>496</v>
      </c>
    </row>
    <row r="116" spans="86:89" x14ac:dyDescent="0.2">
      <c r="CH116" s="31">
        <v>135</v>
      </c>
      <c r="CI116" s="3" t="s">
        <v>918</v>
      </c>
      <c r="CJ116" s="3" t="s">
        <v>265</v>
      </c>
      <c r="CK116" t="s">
        <v>489</v>
      </c>
    </row>
    <row r="117" spans="86:89" x14ac:dyDescent="0.2">
      <c r="CH117" s="31">
        <v>8</v>
      </c>
      <c r="CI117" s="3" t="s">
        <v>918</v>
      </c>
      <c r="CJ117" s="3" t="s">
        <v>265</v>
      </c>
      <c r="CK117" t="s">
        <v>488</v>
      </c>
    </row>
    <row r="118" spans="86:89" x14ac:dyDescent="0.2">
      <c r="CH118" s="31">
        <v>62</v>
      </c>
      <c r="CI118" s="3" t="s">
        <v>918</v>
      </c>
      <c r="CJ118" s="3" t="s">
        <v>265</v>
      </c>
      <c r="CK118" t="s">
        <v>488</v>
      </c>
    </row>
    <row r="119" spans="86:89" x14ac:dyDescent="0.2">
      <c r="CH119" s="31">
        <v>61</v>
      </c>
      <c r="CI119" s="3" t="s">
        <v>918</v>
      </c>
      <c r="CJ119" s="3" t="s">
        <v>265</v>
      </c>
      <c r="CK119" t="s">
        <v>486</v>
      </c>
    </row>
    <row r="120" spans="86:89" x14ac:dyDescent="0.2">
      <c r="CH120" s="31">
        <v>46</v>
      </c>
      <c r="CI120" s="3" t="s">
        <v>918</v>
      </c>
      <c r="CJ120" s="3" t="s">
        <v>265</v>
      </c>
      <c r="CK120" t="s">
        <v>488</v>
      </c>
    </row>
    <row r="121" spans="86:89" x14ac:dyDescent="0.2">
      <c r="CH121" s="31">
        <v>64</v>
      </c>
      <c r="CI121" s="3" t="s">
        <v>918</v>
      </c>
      <c r="CJ121" s="3" t="s">
        <v>265</v>
      </c>
      <c r="CK121" t="s">
        <v>495</v>
      </c>
    </row>
    <row r="122" spans="86:89" x14ac:dyDescent="0.2">
      <c r="CH122" s="31">
        <v>86</v>
      </c>
      <c r="CI122" s="3" t="s">
        <v>918</v>
      </c>
      <c r="CJ122" s="3" t="s">
        <v>265</v>
      </c>
      <c r="CK122" t="s">
        <v>485</v>
      </c>
    </row>
    <row r="123" spans="86:89" x14ac:dyDescent="0.2">
      <c r="CH123" s="31">
        <v>120</v>
      </c>
      <c r="CI123" s="3" t="s">
        <v>918</v>
      </c>
      <c r="CJ123" s="3" t="s">
        <v>265</v>
      </c>
      <c r="CK123" t="s">
        <v>484</v>
      </c>
    </row>
    <row r="124" spans="86:89" x14ac:dyDescent="0.2">
      <c r="CH124" s="31">
        <v>143</v>
      </c>
      <c r="CI124" s="3" t="s">
        <v>918</v>
      </c>
      <c r="CJ124" s="3" t="s">
        <v>265</v>
      </c>
      <c r="CK124" t="s">
        <v>489</v>
      </c>
    </row>
    <row r="125" spans="86:89" x14ac:dyDescent="0.2">
      <c r="CH125" s="31">
        <v>108</v>
      </c>
      <c r="CI125" s="3" t="s">
        <v>918</v>
      </c>
      <c r="CJ125" s="3" t="s">
        <v>265</v>
      </c>
      <c r="CK125" t="s">
        <v>482</v>
      </c>
    </row>
    <row r="126" spans="86:89" x14ac:dyDescent="0.2">
      <c r="CH126" s="31">
        <v>78</v>
      </c>
      <c r="CI126" s="3" t="s">
        <v>918</v>
      </c>
      <c r="CJ126" s="3" t="s">
        <v>265</v>
      </c>
      <c r="CK126" t="s">
        <v>482</v>
      </c>
    </row>
    <row r="127" spans="86:89" x14ac:dyDescent="0.2">
      <c r="CH127" s="31">
        <v>1</v>
      </c>
      <c r="CI127" s="3" t="s">
        <v>918</v>
      </c>
      <c r="CJ127" s="3" t="s">
        <v>265</v>
      </c>
      <c r="CK127" t="s">
        <v>483</v>
      </c>
    </row>
    <row r="128" spans="86:89" x14ac:dyDescent="0.2">
      <c r="CH128" s="31">
        <v>85</v>
      </c>
      <c r="CI128" s="3" t="s">
        <v>918</v>
      </c>
      <c r="CJ128" s="3" t="s">
        <v>265</v>
      </c>
      <c r="CK128" t="s">
        <v>485</v>
      </c>
    </row>
    <row r="129" spans="86:89" ht="15.75" thickBot="1" x14ac:dyDescent="0.25">
      <c r="CH129" s="36">
        <v>114</v>
      </c>
      <c r="CI129" s="3" t="s">
        <v>918</v>
      </c>
      <c r="CJ129" s="3" t="s">
        <v>265</v>
      </c>
      <c r="CK129" t="s">
        <v>489</v>
      </c>
    </row>
    <row r="130" spans="86:89" x14ac:dyDescent="0.2">
      <c r="CH130" s="31">
        <v>16</v>
      </c>
      <c r="CI130" s="3" t="s">
        <v>921</v>
      </c>
      <c r="CJ130" s="3" t="s">
        <v>259</v>
      </c>
      <c r="CK130" t="s">
        <v>491</v>
      </c>
    </row>
    <row r="131" spans="86:89" x14ac:dyDescent="0.2">
      <c r="CH131" s="31">
        <v>157</v>
      </c>
      <c r="CI131" s="3" t="s">
        <v>921</v>
      </c>
      <c r="CJ131" s="3" t="s">
        <v>259</v>
      </c>
      <c r="CK131" t="s">
        <v>489</v>
      </c>
    </row>
    <row r="132" spans="86:89" x14ac:dyDescent="0.2">
      <c r="CH132" s="31">
        <v>138</v>
      </c>
      <c r="CI132" s="3" t="s">
        <v>921</v>
      </c>
      <c r="CJ132" s="3" t="s">
        <v>259</v>
      </c>
      <c r="CK132" t="s">
        <v>487</v>
      </c>
    </row>
    <row r="133" spans="86:89" x14ac:dyDescent="0.2">
      <c r="CH133" s="31">
        <v>127</v>
      </c>
      <c r="CI133" s="3" t="s">
        <v>921</v>
      </c>
      <c r="CJ133" s="3" t="s">
        <v>259</v>
      </c>
      <c r="CK133" t="s">
        <v>485</v>
      </c>
    </row>
    <row r="134" spans="86:89" x14ac:dyDescent="0.2">
      <c r="CH134" s="31">
        <v>18</v>
      </c>
      <c r="CI134" s="3" t="s">
        <v>921</v>
      </c>
      <c r="CJ134" s="3" t="s">
        <v>259</v>
      </c>
      <c r="CK134" t="s">
        <v>496</v>
      </c>
    </row>
    <row r="135" spans="86:89" x14ac:dyDescent="0.2">
      <c r="CH135" s="31">
        <v>27</v>
      </c>
      <c r="CI135" s="3" t="s">
        <v>921</v>
      </c>
      <c r="CJ135" s="3" t="s">
        <v>259</v>
      </c>
      <c r="CK135" t="s">
        <v>485</v>
      </c>
    </row>
    <row r="136" spans="86:89" x14ac:dyDescent="0.2">
      <c r="CH136" s="31">
        <v>65</v>
      </c>
      <c r="CI136" s="3" t="s">
        <v>921</v>
      </c>
      <c r="CJ136" s="3" t="s">
        <v>259</v>
      </c>
      <c r="CK136" t="s">
        <v>490</v>
      </c>
    </row>
    <row r="137" spans="86:89" x14ac:dyDescent="0.2">
      <c r="CH137" s="31">
        <v>94</v>
      </c>
      <c r="CI137" s="3" t="s">
        <v>921</v>
      </c>
      <c r="CJ137" s="3" t="s">
        <v>259</v>
      </c>
      <c r="CK137" t="s">
        <v>487</v>
      </c>
    </row>
    <row r="138" spans="86:89" x14ac:dyDescent="0.2">
      <c r="CH138" s="31">
        <v>96</v>
      </c>
      <c r="CI138" s="3" t="s">
        <v>921</v>
      </c>
      <c r="CJ138" s="3" t="s">
        <v>259</v>
      </c>
      <c r="CK138" t="s">
        <v>483</v>
      </c>
    </row>
    <row r="139" spans="86:89" x14ac:dyDescent="0.2">
      <c r="CH139" s="31">
        <v>136</v>
      </c>
      <c r="CI139" s="3" t="s">
        <v>921</v>
      </c>
      <c r="CJ139" s="3" t="s">
        <v>259</v>
      </c>
      <c r="CK139" t="s">
        <v>485</v>
      </c>
    </row>
    <row r="140" spans="86:89" x14ac:dyDescent="0.2">
      <c r="CH140" s="31">
        <v>26</v>
      </c>
      <c r="CI140" s="3" t="s">
        <v>921</v>
      </c>
      <c r="CJ140" s="3" t="s">
        <v>259</v>
      </c>
      <c r="CK140" t="s">
        <v>489</v>
      </c>
    </row>
    <row r="141" spans="86:89" x14ac:dyDescent="0.2">
      <c r="CH141" s="31">
        <v>71</v>
      </c>
      <c r="CI141" s="3" t="s">
        <v>921</v>
      </c>
      <c r="CJ141" s="3" t="s">
        <v>259</v>
      </c>
      <c r="CK141" t="s">
        <v>485</v>
      </c>
    </row>
    <row r="142" spans="86:89" x14ac:dyDescent="0.2">
      <c r="CH142" s="31">
        <v>101</v>
      </c>
      <c r="CI142" s="3" t="s">
        <v>921</v>
      </c>
      <c r="CJ142" s="3" t="s">
        <v>259</v>
      </c>
      <c r="CK142" t="s">
        <v>488</v>
      </c>
    </row>
    <row r="143" spans="86:89" x14ac:dyDescent="0.2">
      <c r="CH143" s="31">
        <v>5</v>
      </c>
      <c r="CI143" s="3" t="s">
        <v>921</v>
      </c>
      <c r="CJ143" s="3" t="s">
        <v>259</v>
      </c>
      <c r="CK143" t="s">
        <v>485</v>
      </c>
    </row>
    <row r="144" spans="86:89" x14ac:dyDescent="0.2">
      <c r="CH144" s="31">
        <v>54</v>
      </c>
      <c r="CI144" s="3" t="s">
        <v>921</v>
      </c>
      <c r="CJ144" s="3" t="s">
        <v>259</v>
      </c>
      <c r="CK144" t="s">
        <v>492</v>
      </c>
    </row>
    <row r="145" spans="86:89" ht="15.75" thickBot="1" x14ac:dyDescent="0.25">
      <c r="CH145" s="36">
        <v>36</v>
      </c>
      <c r="CI145" s="3" t="s">
        <v>921</v>
      </c>
      <c r="CJ145" s="3" t="s">
        <v>259</v>
      </c>
      <c r="CK145" t="s">
        <v>498</v>
      </c>
    </row>
    <row r="146" spans="86:89" x14ac:dyDescent="0.2">
      <c r="CH146" s="31">
        <v>141</v>
      </c>
      <c r="CI146" s="3" t="s">
        <v>920</v>
      </c>
      <c r="CJ146" s="3" t="s">
        <v>264</v>
      </c>
      <c r="CK146" t="s">
        <v>486</v>
      </c>
    </row>
    <row r="147" spans="86:89" x14ac:dyDescent="0.2">
      <c r="CH147" s="31">
        <v>128</v>
      </c>
      <c r="CI147" s="3" t="s">
        <v>920</v>
      </c>
      <c r="CJ147" s="3" t="s">
        <v>264</v>
      </c>
      <c r="CK147" t="s">
        <v>492</v>
      </c>
    </row>
    <row r="148" spans="86:89" x14ac:dyDescent="0.2">
      <c r="CH148" s="31">
        <v>148</v>
      </c>
      <c r="CI148" s="3" t="s">
        <v>920</v>
      </c>
      <c r="CJ148" s="3" t="s">
        <v>264</v>
      </c>
      <c r="CK148" t="s">
        <v>493</v>
      </c>
    </row>
    <row r="149" spans="86:89" x14ac:dyDescent="0.2">
      <c r="CH149" s="31">
        <v>90</v>
      </c>
      <c r="CI149" s="3" t="s">
        <v>920</v>
      </c>
      <c r="CJ149" s="3" t="s">
        <v>264</v>
      </c>
      <c r="CK149" t="s">
        <v>496</v>
      </c>
    </row>
    <row r="150" spans="86:89" x14ac:dyDescent="0.2">
      <c r="CH150" s="31">
        <v>137</v>
      </c>
      <c r="CI150" s="3" t="s">
        <v>920</v>
      </c>
      <c r="CJ150" s="3" t="s">
        <v>264</v>
      </c>
      <c r="CK150" t="s">
        <v>484</v>
      </c>
    </row>
    <row r="151" spans="86:89" x14ac:dyDescent="0.2">
      <c r="CH151" s="31">
        <v>112</v>
      </c>
      <c r="CI151" s="3" t="s">
        <v>920</v>
      </c>
      <c r="CJ151" s="3" t="s">
        <v>264</v>
      </c>
      <c r="CK151" t="s">
        <v>487</v>
      </c>
    </row>
    <row r="152" spans="86:89" x14ac:dyDescent="0.2">
      <c r="CH152" s="31">
        <v>92</v>
      </c>
      <c r="CI152" s="3" t="s">
        <v>920</v>
      </c>
      <c r="CJ152" s="3" t="s">
        <v>264</v>
      </c>
      <c r="CK152" t="s">
        <v>493</v>
      </c>
    </row>
    <row r="153" spans="86:89" x14ac:dyDescent="0.2">
      <c r="CH153" s="31">
        <v>152</v>
      </c>
      <c r="CI153" s="3" t="s">
        <v>920</v>
      </c>
      <c r="CJ153" s="3" t="s">
        <v>264</v>
      </c>
      <c r="CK153" t="s">
        <v>488</v>
      </c>
    </row>
    <row r="154" spans="86:89" x14ac:dyDescent="0.2">
      <c r="CH154" s="31">
        <v>41</v>
      </c>
      <c r="CI154" s="3" t="s">
        <v>920</v>
      </c>
      <c r="CJ154" s="3" t="s">
        <v>264</v>
      </c>
      <c r="CK154" t="s">
        <v>489</v>
      </c>
    </row>
    <row r="155" spans="86:89" x14ac:dyDescent="0.2">
      <c r="CH155" s="31">
        <v>102</v>
      </c>
      <c r="CI155" s="3" t="s">
        <v>920</v>
      </c>
      <c r="CJ155" s="3" t="s">
        <v>264</v>
      </c>
      <c r="CK155" t="s">
        <v>493</v>
      </c>
    </row>
    <row r="156" spans="86:89" x14ac:dyDescent="0.2">
      <c r="CH156" s="31">
        <v>154</v>
      </c>
      <c r="CI156" s="3" t="s">
        <v>920</v>
      </c>
      <c r="CJ156" s="3" t="s">
        <v>264</v>
      </c>
      <c r="CK156" t="s">
        <v>495</v>
      </c>
    </row>
    <row r="157" spans="86:89" x14ac:dyDescent="0.2">
      <c r="CH157" s="31">
        <v>17</v>
      </c>
      <c r="CI157" s="3" t="s">
        <v>920</v>
      </c>
      <c r="CJ157" s="3" t="s">
        <v>264</v>
      </c>
      <c r="CK157" t="s">
        <v>406</v>
      </c>
    </row>
    <row r="158" spans="86:89" x14ac:dyDescent="0.2">
      <c r="CH158" s="31">
        <v>51</v>
      </c>
      <c r="CI158" s="3" t="s">
        <v>920</v>
      </c>
      <c r="CJ158" s="3" t="s">
        <v>264</v>
      </c>
      <c r="CK158" t="s">
        <v>495</v>
      </c>
    </row>
    <row r="159" spans="86:89" x14ac:dyDescent="0.2">
      <c r="CH159" s="31">
        <v>50</v>
      </c>
      <c r="CI159" s="3" t="s">
        <v>920</v>
      </c>
      <c r="CJ159" s="3" t="s">
        <v>264</v>
      </c>
      <c r="CK159" t="s">
        <v>493</v>
      </c>
    </row>
    <row r="160" spans="86:89" x14ac:dyDescent="0.2">
      <c r="CH160" s="31">
        <v>118</v>
      </c>
      <c r="CI160" s="3" t="s">
        <v>920</v>
      </c>
      <c r="CJ160" s="3" t="s">
        <v>264</v>
      </c>
      <c r="CK160" t="s">
        <v>496</v>
      </c>
    </row>
    <row r="161" spans="86:89" x14ac:dyDescent="0.2">
      <c r="CH161" s="31">
        <v>84</v>
      </c>
      <c r="CI161" s="3" t="s">
        <v>920</v>
      </c>
      <c r="CJ161" s="3" t="s">
        <v>264</v>
      </c>
      <c r="CK161" t="s">
        <v>494</v>
      </c>
    </row>
  </sheetData>
  <conditionalFormatting sqref="D3:D18 K3:K18 R3:R18 Y3:Y18 AF3:AF18 D21:D36 K21:K36 R21:R36 Y21:Y36 AF21:AF36">
    <cfRule type="cellIs" dxfId="10" priority="29" operator="lessThan">
      <formula>25</formula>
    </cfRule>
    <cfRule type="cellIs" dxfId="9" priority="30" operator="lessThan">
      <formula>49</formula>
    </cfRule>
    <cfRule type="cellIs" dxfId="8" priority="31" operator="greaterThan">
      <formula>48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FC9F-C4C6-4D03-B4C2-8C9626975F05}">
  <sheetPr>
    <tabColor rgb="FFECBBFD"/>
  </sheetPr>
  <dimension ref="A1:R161"/>
  <sheetViews>
    <sheetView workbookViewId="0">
      <selection activeCell="H77" sqref="H77"/>
    </sheetView>
  </sheetViews>
  <sheetFormatPr defaultRowHeight="15" x14ac:dyDescent="0.2"/>
  <cols>
    <col min="2" max="2" width="14.66015625" customWidth="1"/>
    <col min="3" max="3" width="5.24609375" customWidth="1"/>
    <col min="7" max="8" width="18.0234375" customWidth="1"/>
    <col min="15" max="16" width="18.0234375" customWidth="1"/>
  </cols>
  <sheetData>
    <row r="1" spans="1:18" x14ac:dyDescent="0.2">
      <c r="A1">
        <v>1</v>
      </c>
      <c r="B1" t="str">
        <f>VLOOKUP(C1, Rankings!AN:CG, 46, FALSE)</f>
        <v>Canalave City</v>
      </c>
      <c r="C1">
        <v>1</v>
      </c>
    </row>
    <row r="2" spans="1:18" x14ac:dyDescent="0.2">
      <c r="A2">
        <v>2</v>
      </c>
      <c r="B2" t="str">
        <f>VLOOKUP(C2, Rankings!AN:CG, 46, FALSE)</f>
        <v>Snowpoint City</v>
      </c>
      <c r="C2">
        <v>2</v>
      </c>
      <c r="E2" t="s">
        <v>1479</v>
      </c>
      <c r="M2" t="s">
        <v>1480</v>
      </c>
    </row>
    <row r="3" spans="1:18" x14ac:dyDescent="0.2">
      <c r="A3">
        <v>3</v>
      </c>
      <c r="B3" t="str">
        <f>VLOOKUP(C3, Rankings!AN:CG, 46, FALSE)</f>
        <v>National Park</v>
      </c>
      <c r="C3">
        <v>3</v>
      </c>
    </row>
    <row r="4" spans="1:18" x14ac:dyDescent="0.2">
      <c r="A4">
        <v>4</v>
      </c>
      <c r="B4" t="str">
        <f>VLOOKUP(C4, Rankings!AN:CG, 46, FALSE)</f>
        <v>Ruins of Alph</v>
      </c>
      <c r="C4">
        <v>7</v>
      </c>
      <c r="E4" s="397">
        <v>160</v>
      </c>
      <c r="F4" s="397">
        <v>97</v>
      </c>
      <c r="G4" s="4" t="str">
        <f>VLOOKUP(E4, $A:$C, 2, FALSE)</f>
        <v>Summerland</v>
      </c>
      <c r="H4" s="4" t="str">
        <f>VLOOKUP(F4, $A:$C, 2, FALSE)</f>
        <v>Paniola Town</v>
      </c>
      <c r="I4" s="4">
        <f>VLOOKUP(E4, $A:$C, 3, FALSE)</f>
        <v>158</v>
      </c>
      <c r="J4" s="4">
        <f>VLOOKUP(F4, $A:$C, 3, FALSE)</f>
        <v>116</v>
      </c>
      <c r="K4" s="4"/>
      <c r="L4" s="4"/>
      <c r="M4" s="397" t="s">
        <v>1485</v>
      </c>
      <c r="N4" s="397">
        <v>96</v>
      </c>
      <c r="O4" s="4" t="str">
        <f>VLOOKUP(M4, $A:$C, 2, FALSE)</f>
        <v>TBD</v>
      </c>
      <c r="P4" s="4" t="str">
        <f>VLOOKUP(N4, $A:$C, 2, FALSE)</f>
        <v>Lavaridge Town</v>
      </c>
      <c r="Q4" s="4" t="str">
        <f>VLOOKUP(M4, $A:$C, 3, FALSE)</f>
        <v>TBD</v>
      </c>
      <c r="R4" s="4">
        <f>VLOOKUP(N4, $A:$C, 3, FALSE)</f>
        <v>121</v>
      </c>
    </row>
    <row r="5" spans="1:18" x14ac:dyDescent="0.2">
      <c r="A5">
        <v>5</v>
      </c>
      <c r="B5" t="str">
        <f>VLOOKUP(C5, Rankings!AN:CG, 46, FALSE)</f>
        <v>Nimbasa City</v>
      </c>
      <c r="C5">
        <v>5</v>
      </c>
      <c r="E5" s="397">
        <v>159</v>
      </c>
      <c r="F5" s="397">
        <v>98</v>
      </c>
      <c r="G5" s="4" t="str">
        <f t="shared" ref="G5:H35" si="0">VLOOKUP(E5, $A:$C, 2, FALSE)</f>
        <v>Boyleland</v>
      </c>
      <c r="H5" s="4" t="str">
        <f t="shared" si="0"/>
        <v>Undella Town</v>
      </c>
      <c r="I5" s="4">
        <f t="shared" ref="I5:J35" si="1">VLOOKUP(E5, $A:$C, 3, FALSE)</f>
        <v>159</v>
      </c>
      <c r="J5" s="4">
        <f t="shared" si="1"/>
        <v>106</v>
      </c>
      <c r="K5" s="4"/>
      <c r="L5" s="4"/>
      <c r="M5" s="397" t="s">
        <v>1485</v>
      </c>
      <c r="N5" s="397">
        <v>95</v>
      </c>
      <c r="O5" s="4" t="str">
        <f t="shared" ref="O5:P35" si="2">VLOOKUP(M5, $A:$C, 2, FALSE)</f>
        <v>TBD</v>
      </c>
      <c r="P5" s="4" t="str">
        <f t="shared" si="2"/>
        <v>Heahea City</v>
      </c>
      <c r="Q5" s="4" t="str">
        <f t="shared" ref="Q5:R35" si="3">VLOOKUP(M5, $A:$C, 3, FALSE)</f>
        <v>TBD</v>
      </c>
      <c r="R5" s="4">
        <f t="shared" si="3"/>
        <v>87</v>
      </c>
    </row>
    <row r="6" spans="1:18" x14ac:dyDescent="0.2">
      <c r="A6">
        <v>6</v>
      </c>
      <c r="B6" t="str">
        <f>VLOOKUP(C6, Rankings!AN:CG, 46, FALSE)</f>
        <v>Casseroya Lake</v>
      </c>
      <c r="C6">
        <v>4</v>
      </c>
      <c r="E6" s="397">
        <v>158</v>
      </c>
      <c r="F6" s="397">
        <v>99</v>
      </c>
      <c r="G6" s="4" t="str">
        <f t="shared" si="0"/>
        <v>Goldenrod City</v>
      </c>
      <c r="H6" s="4" t="str">
        <f t="shared" si="0"/>
        <v>Pewter City</v>
      </c>
      <c r="I6" s="4">
        <f t="shared" si="1"/>
        <v>151</v>
      </c>
      <c r="J6" s="4">
        <f t="shared" si="1"/>
        <v>100</v>
      </c>
      <c r="K6" s="4"/>
      <c r="L6" s="4"/>
      <c r="M6" s="397" t="s">
        <v>1485</v>
      </c>
      <c r="N6" s="397">
        <v>94</v>
      </c>
      <c r="O6" s="4" t="str">
        <f t="shared" si="2"/>
        <v>TBD</v>
      </c>
      <c r="P6" s="4" t="str">
        <f t="shared" si="2"/>
        <v>Saffron City</v>
      </c>
      <c r="Q6" s="4" t="str">
        <f t="shared" si="3"/>
        <v>TBD</v>
      </c>
      <c r="R6" s="4">
        <f t="shared" si="3"/>
        <v>95</v>
      </c>
    </row>
    <row r="7" spans="1:18" x14ac:dyDescent="0.2">
      <c r="A7">
        <v>7</v>
      </c>
      <c r="B7" t="str">
        <f>VLOOKUP(C7, Rankings!AN:CG, 46, FALSE)</f>
        <v>Aqua Resort</v>
      </c>
      <c r="C7">
        <v>8</v>
      </c>
      <c r="E7" s="397">
        <v>157</v>
      </c>
      <c r="F7" s="397">
        <v>100</v>
      </c>
      <c r="G7" s="4" t="str">
        <f t="shared" si="0"/>
        <v>Lacunosa Town</v>
      </c>
      <c r="H7" s="4" t="str">
        <f t="shared" si="0"/>
        <v>Driftveil City</v>
      </c>
      <c r="I7" s="4">
        <f t="shared" si="1"/>
        <v>157</v>
      </c>
      <c r="J7" s="4">
        <f t="shared" si="1"/>
        <v>97</v>
      </c>
      <c r="K7" s="4"/>
      <c r="L7" s="4"/>
      <c r="M7" s="397" t="s">
        <v>1485</v>
      </c>
      <c r="N7" s="397">
        <v>93</v>
      </c>
      <c r="O7" s="4" t="str">
        <f t="shared" si="2"/>
        <v>TBD</v>
      </c>
      <c r="P7" s="4" t="str">
        <f t="shared" si="2"/>
        <v>Floaroma City</v>
      </c>
      <c r="Q7" s="4" t="str">
        <f t="shared" si="3"/>
        <v>TBD</v>
      </c>
      <c r="R7" s="4">
        <f t="shared" si="3"/>
        <v>83</v>
      </c>
    </row>
    <row r="8" spans="1:18" x14ac:dyDescent="0.2">
      <c r="A8">
        <v>8</v>
      </c>
      <c r="B8" t="str">
        <f>VLOOKUP(C8, Rankings!AN:CG, 46, FALSE)</f>
        <v>Vaniville Town</v>
      </c>
      <c r="C8">
        <v>16</v>
      </c>
      <c r="E8" s="397">
        <v>156</v>
      </c>
      <c r="F8" s="397">
        <v>101</v>
      </c>
      <c r="G8" s="4" t="str">
        <f t="shared" si="0"/>
        <v>Laverre City</v>
      </c>
      <c r="H8" s="4" t="str">
        <f t="shared" si="0"/>
        <v>Violet City</v>
      </c>
      <c r="I8" s="4">
        <f t="shared" si="1"/>
        <v>153</v>
      </c>
      <c r="J8" s="4">
        <f t="shared" si="1"/>
        <v>99</v>
      </c>
      <c r="K8" s="4"/>
      <c r="L8" s="4"/>
      <c r="M8" s="397" t="s">
        <v>1485</v>
      </c>
      <c r="N8" s="397">
        <v>92</v>
      </c>
      <c r="O8" s="4" t="str">
        <f t="shared" si="2"/>
        <v>TBD</v>
      </c>
      <c r="P8" s="4" t="str">
        <f t="shared" si="2"/>
        <v>New Bark Town</v>
      </c>
      <c r="Q8" s="4" t="str">
        <f t="shared" si="3"/>
        <v>TBD</v>
      </c>
      <c r="R8" s="4">
        <f t="shared" si="3"/>
        <v>113</v>
      </c>
    </row>
    <row r="9" spans="1:18" x14ac:dyDescent="0.2">
      <c r="A9">
        <v>9</v>
      </c>
      <c r="B9" t="str">
        <f>VLOOKUP(C9, Rankings!AN:CG, 46, FALSE)</f>
        <v>Agate Village</v>
      </c>
      <c r="C9">
        <v>6</v>
      </c>
      <c r="E9" s="397">
        <v>155</v>
      </c>
      <c r="F9" s="397">
        <v>102</v>
      </c>
      <c r="G9" s="4" t="str">
        <f t="shared" si="0"/>
        <v>Mauville City</v>
      </c>
      <c r="H9" s="4" t="str">
        <f t="shared" si="0"/>
        <v>Mount Mortar</v>
      </c>
      <c r="I9" s="4">
        <f t="shared" si="1"/>
        <v>154</v>
      </c>
      <c r="J9" s="4">
        <f t="shared" si="1"/>
        <v>134</v>
      </c>
      <c r="K9" s="4"/>
      <c r="L9" s="4"/>
      <c r="M9" s="397" t="s">
        <v>1485</v>
      </c>
      <c r="N9" s="397">
        <v>91</v>
      </c>
      <c r="O9" s="4" t="str">
        <f t="shared" si="2"/>
        <v>TBD</v>
      </c>
      <c r="P9" s="4" t="str">
        <f t="shared" si="2"/>
        <v>Phenac City</v>
      </c>
      <c r="Q9" s="4" t="str">
        <f t="shared" si="3"/>
        <v>TBD</v>
      </c>
      <c r="R9" s="4">
        <f t="shared" si="3"/>
        <v>82</v>
      </c>
    </row>
    <row r="10" spans="1:18" x14ac:dyDescent="0.2">
      <c r="A10">
        <v>10</v>
      </c>
      <c r="B10" t="str">
        <f>VLOOKUP(C10, Rankings!AN:CG, 46, FALSE)</f>
        <v>Spikemuth</v>
      </c>
      <c r="C10">
        <v>15</v>
      </c>
      <c r="E10" s="397">
        <v>154</v>
      </c>
      <c r="F10" s="397">
        <v>103</v>
      </c>
      <c r="G10" s="4" t="str">
        <f t="shared" si="0"/>
        <v>Tilt Village</v>
      </c>
      <c r="H10" s="4" t="str">
        <f t="shared" si="0"/>
        <v>Aspertia City</v>
      </c>
      <c r="I10" s="4">
        <f t="shared" si="1"/>
        <v>150</v>
      </c>
      <c r="J10" s="4">
        <f t="shared" si="1"/>
        <v>101</v>
      </c>
      <c r="K10" s="4"/>
      <c r="L10" s="4"/>
      <c r="M10" s="397" t="s">
        <v>1485</v>
      </c>
      <c r="N10" s="397">
        <v>90</v>
      </c>
      <c r="O10" s="4" t="str">
        <f t="shared" si="2"/>
        <v>TBD</v>
      </c>
      <c r="P10" s="4" t="str">
        <f t="shared" si="2"/>
        <v>Veilstone City</v>
      </c>
      <c r="Q10" s="4" t="str">
        <f t="shared" si="3"/>
        <v>TBD</v>
      </c>
      <c r="R10" s="4">
        <f t="shared" si="3"/>
        <v>69</v>
      </c>
    </row>
    <row r="11" spans="1:18" x14ac:dyDescent="0.2">
      <c r="A11">
        <v>11</v>
      </c>
      <c r="B11" t="str">
        <f>VLOOKUP(C11, Rankings!AN:CG, 46, FALSE)</f>
        <v>Po Town</v>
      </c>
      <c r="C11">
        <v>9</v>
      </c>
      <c r="E11" s="397">
        <v>153</v>
      </c>
      <c r="F11" s="397">
        <v>104</v>
      </c>
      <c r="G11" s="4" t="str">
        <f t="shared" si="0"/>
        <v>Hau'oli City</v>
      </c>
      <c r="H11" s="4" t="str">
        <f t="shared" si="0"/>
        <v>Pacifidlog Town</v>
      </c>
      <c r="I11" s="4">
        <f t="shared" si="1"/>
        <v>160</v>
      </c>
      <c r="J11" s="4">
        <f t="shared" si="1"/>
        <v>105</v>
      </c>
      <c r="K11" s="4"/>
      <c r="L11" s="4"/>
      <c r="M11" s="397" t="s">
        <v>1485</v>
      </c>
      <c r="N11" s="397">
        <v>89</v>
      </c>
      <c r="O11" s="4" t="str">
        <f t="shared" si="2"/>
        <v>TBD</v>
      </c>
      <c r="P11" s="4" t="str">
        <f t="shared" si="2"/>
        <v>Striaton City</v>
      </c>
      <c r="Q11" s="4" t="str">
        <f t="shared" si="3"/>
        <v>TBD</v>
      </c>
      <c r="R11" s="4">
        <f t="shared" si="3"/>
        <v>75</v>
      </c>
    </row>
    <row r="12" spans="1:18" x14ac:dyDescent="0.2">
      <c r="A12">
        <v>12</v>
      </c>
      <c r="B12" t="str">
        <f>VLOOKUP(C12, Rankings!AN:CG, 46, FALSE)</f>
        <v>Pueltown</v>
      </c>
      <c r="C12">
        <v>11</v>
      </c>
      <c r="E12" s="397">
        <v>152</v>
      </c>
      <c r="F12" s="397">
        <v>105</v>
      </c>
      <c r="G12" s="4" t="str">
        <f t="shared" si="0"/>
        <v>Hammerlocke</v>
      </c>
      <c r="H12" s="4" t="str">
        <f t="shared" si="0"/>
        <v>Ballonlea</v>
      </c>
      <c r="I12" s="4">
        <f t="shared" si="1"/>
        <v>142</v>
      </c>
      <c r="J12" s="4">
        <f t="shared" si="1"/>
        <v>119</v>
      </c>
      <c r="K12" s="4"/>
      <c r="L12" s="4"/>
      <c r="M12" s="397" t="s">
        <v>1485</v>
      </c>
      <c r="N12" s="397">
        <v>88</v>
      </c>
      <c r="O12" s="4" t="str">
        <f t="shared" si="2"/>
        <v>TBD</v>
      </c>
      <c r="P12" s="4" t="str">
        <f t="shared" si="2"/>
        <v>Nacrene City</v>
      </c>
      <c r="Q12" s="4" t="str">
        <f t="shared" si="3"/>
        <v>TBD</v>
      </c>
      <c r="R12" s="4">
        <f t="shared" si="3"/>
        <v>80</v>
      </c>
    </row>
    <row r="13" spans="1:18" x14ac:dyDescent="0.2">
      <c r="A13">
        <v>13</v>
      </c>
      <c r="B13" t="str">
        <f>VLOOKUP(C13, Rankings!AN:CG, 46, FALSE)</f>
        <v>Cianwood City</v>
      </c>
      <c r="C13">
        <v>12</v>
      </c>
      <c r="E13" s="397">
        <v>151</v>
      </c>
      <c r="F13" s="397">
        <v>106</v>
      </c>
      <c r="G13" s="4" t="str">
        <f t="shared" si="0"/>
        <v>Azalea Town</v>
      </c>
      <c r="H13" s="4" t="str">
        <f t="shared" si="0"/>
        <v>Wedgehurst</v>
      </c>
      <c r="I13" s="4">
        <f t="shared" si="1"/>
        <v>139</v>
      </c>
      <c r="J13" s="4">
        <f t="shared" si="1"/>
        <v>122</v>
      </c>
      <c r="K13" s="4"/>
      <c r="L13" s="4"/>
      <c r="M13" s="397" t="s">
        <v>1485</v>
      </c>
      <c r="N13" s="397">
        <v>87</v>
      </c>
      <c r="O13" s="4" t="str">
        <f t="shared" si="2"/>
        <v>TBD</v>
      </c>
      <c r="P13" s="4" t="str">
        <f t="shared" si="2"/>
        <v>Humilau City</v>
      </c>
      <c r="Q13" s="4" t="str">
        <f t="shared" si="3"/>
        <v>TBD</v>
      </c>
      <c r="R13" s="4">
        <f t="shared" si="3"/>
        <v>70</v>
      </c>
    </row>
    <row r="14" spans="1:18" x14ac:dyDescent="0.2">
      <c r="A14">
        <v>14</v>
      </c>
      <c r="B14" t="str">
        <f>VLOOKUP(C14, Rankings!AN:CG, 46, FALSE)</f>
        <v>Cabo Poco</v>
      </c>
      <c r="C14">
        <v>20</v>
      </c>
      <c r="E14" s="397">
        <v>150</v>
      </c>
      <c r="F14" s="397">
        <v>107</v>
      </c>
      <c r="G14" s="4" t="str">
        <f t="shared" si="0"/>
        <v>Ambrette Town</v>
      </c>
      <c r="H14" s="4" t="str">
        <f t="shared" si="0"/>
        <v>Oreburgh City</v>
      </c>
      <c r="I14" s="4">
        <f t="shared" si="1"/>
        <v>156</v>
      </c>
      <c r="J14" s="4">
        <f t="shared" si="1"/>
        <v>93</v>
      </c>
      <c r="K14" s="4"/>
      <c r="L14" s="4"/>
      <c r="M14" s="397" t="s">
        <v>1485</v>
      </c>
      <c r="N14" s="397">
        <v>86</v>
      </c>
      <c r="O14" s="4" t="str">
        <f t="shared" si="2"/>
        <v>TBD</v>
      </c>
      <c r="P14" s="4" t="str">
        <f t="shared" si="2"/>
        <v>Blackthorn City</v>
      </c>
      <c r="Q14" s="4" t="str">
        <f t="shared" si="3"/>
        <v>TBD</v>
      </c>
      <c r="R14" s="4">
        <f t="shared" si="3"/>
        <v>77</v>
      </c>
    </row>
    <row r="15" spans="1:18" x14ac:dyDescent="0.2">
      <c r="A15">
        <v>15</v>
      </c>
      <c r="B15" t="str">
        <f>VLOOKUP(C15, Rankings!AN:CG, 46, FALSE)</f>
        <v>Anistar City</v>
      </c>
      <c r="C15">
        <v>17</v>
      </c>
      <c r="E15" s="397">
        <v>149</v>
      </c>
      <c r="F15" s="397">
        <v>108</v>
      </c>
      <c r="G15" s="4" t="str">
        <f t="shared" si="0"/>
        <v>Mahogany Town</v>
      </c>
      <c r="H15" s="4" t="str">
        <f t="shared" si="0"/>
        <v>Haruba Village</v>
      </c>
      <c r="I15" s="4">
        <f t="shared" si="1"/>
        <v>129</v>
      </c>
      <c r="J15" s="4">
        <f t="shared" si="1"/>
        <v>123</v>
      </c>
      <c r="K15" s="4"/>
      <c r="L15" s="4"/>
      <c r="M15" s="397" t="s">
        <v>1485</v>
      </c>
      <c r="N15" s="397">
        <v>85</v>
      </c>
      <c r="O15" s="4" t="str">
        <f t="shared" si="2"/>
        <v>TBD</v>
      </c>
      <c r="P15" s="4" t="str">
        <f t="shared" si="2"/>
        <v>Accumula Town</v>
      </c>
      <c r="Q15" s="4" t="str">
        <f t="shared" si="3"/>
        <v>TBD</v>
      </c>
      <c r="R15" s="4">
        <f t="shared" si="3"/>
        <v>76</v>
      </c>
    </row>
    <row r="16" spans="1:18" x14ac:dyDescent="0.2">
      <c r="A16">
        <v>16</v>
      </c>
      <c r="B16" t="str">
        <f>VLOOKUP(C16, Rankings!AN:CG, 46, FALSE)</f>
        <v>Ringtown</v>
      </c>
      <c r="C16">
        <v>14</v>
      </c>
      <c r="E16" s="397">
        <v>148</v>
      </c>
      <c r="F16" s="397">
        <v>109</v>
      </c>
      <c r="G16" s="4" t="str">
        <f t="shared" si="0"/>
        <v>Artazon</v>
      </c>
      <c r="H16" s="4" t="str">
        <f t="shared" si="0"/>
        <v>Kiloude City</v>
      </c>
      <c r="I16" s="4">
        <f t="shared" si="1"/>
        <v>141</v>
      </c>
      <c r="J16" s="4">
        <f t="shared" si="1"/>
        <v>96</v>
      </c>
      <c r="K16" s="4"/>
      <c r="L16" s="4"/>
      <c r="M16" s="397" t="s">
        <v>1485</v>
      </c>
      <c r="N16" s="397">
        <v>84</v>
      </c>
      <c r="O16" s="4" t="str">
        <f t="shared" si="2"/>
        <v>TBD</v>
      </c>
      <c r="P16" s="4" t="str">
        <f t="shared" si="2"/>
        <v>Crown Tundra</v>
      </c>
      <c r="Q16" s="4" t="str">
        <f t="shared" si="3"/>
        <v>TBD</v>
      </c>
      <c r="R16" s="4">
        <f t="shared" si="3"/>
        <v>110</v>
      </c>
    </row>
    <row r="17" spans="1:18" x14ac:dyDescent="0.2">
      <c r="A17">
        <v>17</v>
      </c>
      <c r="B17" t="str">
        <f>VLOOKUP(C17, Rankings!AN:CG, 46, FALSE)</f>
        <v>Anville Town</v>
      </c>
      <c r="C17">
        <v>25</v>
      </c>
      <c r="E17" s="397">
        <v>147</v>
      </c>
      <c r="F17" s="397">
        <v>110</v>
      </c>
      <c r="G17" s="4" t="str">
        <f t="shared" si="0"/>
        <v>Medali</v>
      </c>
      <c r="H17" s="4" t="str">
        <f t="shared" si="0"/>
        <v>Mossdeep City</v>
      </c>
      <c r="I17" s="4">
        <f t="shared" si="1"/>
        <v>152</v>
      </c>
      <c r="J17" s="4">
        <f t="shared" si="1"/>
        <v>98</v>
      </c>
      <c r="K17" s="4"/>
      <c r="L17" s="4"/>
      <c r="M17" s="397" t="s">
        <v>1485</v>
      </c>
      <c r="N17" s="397">
        <v>83</v>
      </c>
      <c r="O17" s="4" t="str">
        <f t="shared" si="2"/>
        <v>TBD</v>
      </c>
      <c r="P17" s="4" t="str">
        <f t="shared" si="2"/>
        <v>Circhester Bay</v>
      </c>
      <c r="Q17" s="4" t="str">
        <f t="shared" si="3"/>
        <v>TBD</v>
      </c>
      <c r="R17" s="4">
        <f t="shared" si="3"/>
        <v>89</v>
      </c>
    </row>
    <row r="18" spans="1:18" x14ac:dyDescent="0.2">
      <c r="A18">
        <v>18</v>
      </c>
      <c r="B18" t="str">
        <f>VLOOKUP(C18, Rankings!AN:CG, 46, FALSE)</f>
        <v>Fortree City</v>
      </c>
      <c r="C18">
        <v>22</v>
      </c>
      <c r="E18" s="397">
        <v>146</v>
      </c>
      <c r="F18" s="397">
        <v>111</v>
      </c>
      <c r="G18" s="4" t="str">
        <f t="shared" si="0"/>
        <v>Tapu Village</v>
      </c>
      <c r="H18" s="4" t="str">
        <f t="shared" si="0"/>
        <v>Glaseado Mountain</v>
      </c>
      <c r="I18" s="4">
        <f t="shared" si="1"/>
        <v>136</v>
      </c>
      <c r="J18" s="4">
        <f t="shared" si="1"/>
        <v>103</v>
      </c>
      <c r="K18" s="4"/>
      <c r="L18" s="4"/>
      <c r="M18" s="397" t="s">
        <v>1485</v>
      </c>
      <c r="N18" s="397">
        <v>82</v>
      </c>
      <c r="O18" s="4" t="str">
        <f t="shared" si="2"/>
        <v>TBD</v>
      </c>
      <c r="P18" s="4" t="str">
        <f t="shared" si="2"/>
        <v>Los Platos</v>
      </c>
      <c r="Q18" s="4" t="str">
        <f t="shared" si="3"/>
        <v>TBD</v>
      </c>
      <c r="R18" s="4">
        <f t="shared" si="3"/>
        <v>65</v>
      </c>
    </row>
    <row r="19" spans="1:18" x14ac:dyDescent="0.2">
      <c r="A19">
        <v>19</v>
      </c>
      <c r="B19" t="str">
        <f>VLOOKUP(C19, Rankings!AN:CG, 46, FALSE)</f>
        <v>Camphrier Town</v>
      </c>
      <c r="C19">
        <v>10</v>
      </c>
      <c r="E19" s="397">
        <v>145</v>
      </c>
      <c r="F19" s="397">
        <v>112</v>
      </c>
      <c r="G19" s="4" t="str">
        <f t="shared" si="0"/>
        <v>Fighting Dojo</v>
      </c>
      <c r="H19" s="4" t="str">
        <f t="shared" si="0"/>
        <v>Pastoria City</v>
      </c>
      <c r="I19" s="4">
        <f t="shared" si="1"/>
        <v>149</v>
      </c>
      <c r="J19" s="4">
        <f t="shared" si="1"/>
        <v>114</v>
      </c>
      <c r="K19" s="4"/>
      <c r="L19" s="4"/>
      <c r="M19" s="397" t="s">
        <v>1485</v>
      </c>
      <c r="N19" s="397">
        <v>81</v>
      </c>
      <c r="O19" s="4" t="str">
        <f t="shared" si="2"/>
        <v>TBD</v>
      </c>
      <c r="P19" s="4" t="str">
        <f t="shared" si="2"/>
        <v>Ilex Forest</v>
      </c>
      <c r="Q19" s="4" t="str">
        <f t="shared" si="3"/>
        <v>TBD</v>
      </c>
      <c r="R19" s="4">
        <f t="shared" si="3"/>
        <v>72</v>
      </c>
    </row>
    <row r="20" spans="1:18" x14ac:dyDescent="0.2">
      <c r="A20">
        <v>20</v>
      </c>
      <c r="B20" t="str">
        <f>VLOOKUP(C20, Rankings!AN:CG, 46, FALSE)</f>
        <v>Eterna City</v>
      </c>
      <c r="C20">
        <v>34</v>
      </c>
      <c r="E20" s="397">
        <v>144</v>
      </c>
      <c r="F20" s="397">
        <v>113</v>
      </c>
      <c r="G20" s="4" t="str">
        <f t="shared" si="0"/>
        <v>Oldale Town</v>
      </c>
      <c r="H20" s="4" t="str">
        <f t="shared" si="0"/>
        <v>Zapapico</v>
      </c>
      <c r="I20" s="4">
        <f t="shared" si="1"/>
        <v>120</v>
      </c>
      <c r="J20" s="4">
        <f t="shared" si="1"/>
        <v>124</v>
      </c>
      <c r="K20" s="4"/>
      <c r="L20" s="4"/>
      <c r="M20" s="397" t="s">
        <v>1485</v>
      </c>
      <c r="N20" s="397">
        <v>80</v>
      </c>
      <c r="O20" s="4" t="str">
        <f t="shared" si="2"/>
        <v>TBD</v>
      </c>
      <c r="P20" s="4" t="str">
        <f t="shared" si="2"/>
        <v>Aether Paradise</v>
      </c>
      <c r="Q20" s="4" t="str">
        <f t="shared" si="3"/>
        <v>TBD</v>
      </c>
      <c r="R20" s="4">
        <f t="shared" si="3"/>
        <v>67</v>
      </c>
    </row>
    <row r="21" spans="1:18" x14ac:dyDescent="0.2">
      <c r="A21">
        <v>21</v>
      </c>
      <c r="B21" t="str">
        <f>VLOOKUP(C21, Rankings!AN:CG, 46, FALSE)</f>
        <v>Konikoni City</v>
      </c>
      <c r="C21">
        <v>19</v>
      </c>
      <c r="E21" s="397">
        <v>143</v>
      </c>
      <c r="F21" s="397">
        <v>114</v>
      </c>
      <c r="G21" s="4" t="str">
        <f t="shared" si="0"/>
        <v>Snowbelle City</v>
      </c>
      <c r="H21" s="4" t="str">
        <f t="shared" si="0"/>
        <v>Verdanturf Town</v>
      </c>
      <c r="I21" s="4">
        <f t="shared" si="1"/>
        <v>146</v>
      </c>
      <c r="J21" s="4">
        <f t="shared" si="1"/>
        <v>127</v>
      </c>
      <c r="K21" s="4"/>
      <c r="L21" s="4"/>
      <c r="M21" s="397" t="s">
        <v>1485</v>
      </c>
      <c r="N21" s="397">
        <v>79</v>
      </c>
      <c r="O21" s="4" t="str">
        <f t="shared" si="2"/>
        <v>TBD</v>
      </c>
      <c r="P21" s="4" t="str">
        <f t="shared" si="2"/>
        <v>Hearthome City</v>
      </c>
      <c r="Q21" s="4" t="str">
        <f t="shared" si="3"/>
        <v>TBD</v>
      </c>
      <c r="R21" s="4">
        <f t="shared" si="3"/>
        <v>59</v>
      </c>
    </row>
    <row r="22" spans="1:18" x14ac:dyDescent="0.2">
      <c r="A22">
        <v>22</v>
      </c>
      <c r="B22" t="str">
        <f>VLOOKUP(C22, Rankings!AN:CG, 46, FALSE)</f>
        <v>Virbank City</v>
      </c>
      <c r="C22">
        <v>13</v>
      </c>
      <c r="E22" s="397">
        <v>142</v>
      </c>
      <c r="F22" s="397">
        <v>115</v>
      </c>
      <c r="G22" s="4" t="str">
        <f t="shared" si="0"/>
        <v>Ecruteak City</v>
      </c>
      <c r="H22" s="4" t="str">
        <f t="shared" si="0"/>
        <v>Ever Grande City</v>
      </c>
      <c r="I22" s="4">
        <f t="shared" si="1"/>
        <v>155</v>
      </c>
      <c r="J22" s="4">
        <f t="shared" si="1"/>
        <v>104</v>
      </c>
      <c r="K22" s="4"/>
      <c r="L22" s="4"/>
      <c r="M22" s="397" t="s">
        <v>1485</v>
      </c>
      <c r="N22" s="397">
        <v>78</v>
      </c>
      <c r="O22" s="4" t="str">
        <f t="shared" si="2"/>
        <v>TBD</v>
      </c>
      <c r="P22" s="4" t="str">
        <f t="shared" si="2"/>
        <v>Rustboro City</v>
      </c>
      <c r="Q22" s="4" t="str">
        <f t="shared" si="3"/>
        <v>TBD</v>
      </c>
      <c r="R22" s="4">
        <f t="shared" si="3"/>
        <v>90</v>
      </c>
    </row>
    <row r="23" spans="1:18" x14ac:dyDescent="0.2">
      <c r="A23">
        <v>23</v>
      </c>
      <c r="B23" t="str">
        <f>VLOOKUP(C23, Rankings!AN:CG, 46, FALSE)</f>
        <v>Victory Road</v>
      </c>
      <c r="C23">
        <v>18</v>
      </c>
      <c r="E23" s="397">
        <v>141</v>
      </c>
      <c r="F23" s="397">
        <v>116</v>
      </c>
      <c r="G23" s="4" t="str">
        <f t="shared" si="0"/>
        <v>Jubilife City</v>
      </c>
      <c r="H23" s="4" t="str">
        <f t="shared" si="0"/>
        <v>Santalune City</v>
      </c>
      <c r="I23" s="4">
        <f t="shared" si="1"/>
        <v>143</v>
      </c>
      <c r="J23" s="4">
        <f t="shared" si="1"/>
        <v>79</v>
      </c>
      <c r="K23" s="4"/>
      <c r="L23" s="4"/>
      <c r="M23" s="397" t="s">
        <v>1485</v>
      </c>
      <c r="N23" s="397">
        <v>77</v>
      </c>
      <c r="O23" s="4" t="str">
        <f t="shared" si="2"/>
        <v>TBD</v>
      </c>
      <c r="P23" s="4" t="str">
        <f t="shared" si="2"/>
        <v>Opelucid City</v>
      </c>
      <c r="Q23" s="4" t="str">
        <f t="shared" si="3"/>
        <v>TBD</v>
      </c>
      <c r="R23" s="4">
        <f t="shared" si="3"/>
        <v>66</v>
      </c>
    </row>
    <row r="24" spans="1:18" x14ac:dyDescent="0.2">
      <c r="A24">
        <v>24</v>
      </c>
      <c r="B24" t="str">
        <f>VLOOKUP(C24, Rankings!AN:CG, 46, FALSE)</f>
        <v>Celestic Town</v>
      </c>
      <c r="C24">
        <v>26</v>
      </c>
      <c r="E24" s="397">
        <v>140</v>
      </c>
      <c r="F24" s="397">
        <v>117</v>
      </c>
      <c r="G24" s="4" t="str">
        <f t="shared" si="0"/>
        <v>Turffield</v>
      </c>
      <c r="H24" s="4" t="str">
        <f t="shared" si="0"/>
        <v>Iki Town</v>
      </c>
      <c r="I24" s="4">
        <f t="shared" si="1"/>
        <v>147</v>
      </c>
      <c r="J24" s="4">
        <f t="shared" si="1"/>
        <v>140</v>
      </c>
      <c r="K24" s="4"/>
      <c r="L24" s="4"/>
      <c r="M24" s="397" t="s">
        <v>1485</v>
      </c>
      <c r="N24" s="397">
        <v>76</v>
      </c>
      <c r="O24" s="4" t="str">
        <f t="shared" si="2"/>
        <v>TBD</v>
      </c>
      <c r="P24" s="4" t="str">
        <f t="shared" si="2"/>
        <v>Fall City</v>
      </c>
      <c r="Q24" s="4" t="str">
        <f t="shared" si="3"/>
        <v>TBD</v>
      </c>
      <c r="R24" s="4">
        <f t="shared" si="3"/>
        <v>74</v>
      </c>
    </row>
    <row r="25" spans="1:18" x14ac:dyDescent="0.2">
      <c r="A25">
        <v>25</v>
      </c>
      <c r="B25" t="str">
        <f>VLOOKUP(C25, Rankings!AN:CG, 46, FALSE)</f>
        <v>Mesagoza</v>
      </c>
      <c r="C25">
        <v>24</v>
      </c>
      <c r="E25" s="397">
        <v>139</v>
      </c>
      <c r="F25" s="397">
        <v>118</v>
      </c>
      <c r="G25" s="4" t="str">
        <f t="shared" si="0"/>
        <v>Couriway Town</v>
      </c>
      <c r="H25" s="4" t="str">
        <f t="shared" si="0"/>
        <v>Cascarrafa</v>
      </c>
      <c r="I25" s="4">
        <f t="shared" si="1"/>
        <v>135</v>
      </c>
      <c r="J25" s="4">
        <f t="shared" si="1"/>
        <v>91</v>
      </c>
      <c r="K25" s="4"/>
      <c r="L25" s="4"/>
      <c r="M25" s="397" t="s">
        <v>1485</v>
      </c>
      <c r="N25" s="397">
        <v>75</v>
      </c>
      <c r="O25" s="4" t="str">
        <f t="shared" si="2"/>
        <v>TBD</v>
      </c>
      <c r="P25" s="4" t="str">
        <f t="shared" si="2"/>
        <v>Celadon City</v>
      </c>
      <c r="Q25" s="4" t="str">
        <f t="shared" si="3"/>
        <v>TBD</v>
      </c>
      <c r="R25" s="4">
        <f t="shared" si="3"/>
        <v>92</v>
      </c>
    </row>
    <row r="26" spans="1:18" x14ac:dyDescent="0.2">
      <c r="A26">
        <v>26</v>
      </c>
      <c r="B26" t="str">
        <f>VLOOKUP(C26, Rankings!AN:CG, 46, FALSE)</f>
        <v>Levincia</v>
      </c>
      <c r="C26">
        <v>30</v>
      </c>
      <c r="E26" s="397">
        <v>138</v>
      </c>
      <c r="F26" s="397">
        <v>119</v>
      </c>
      <c r="G26" s="4" t="str">
        <f t="shared" si="0"/>
        <v>Coumarine City</v>
      </c>
      <c r="H26" s="4" t="str">
        <f t="shared" si="0"/>
        <v>City of Circhester</v>
      </c>
      <c r="I26" s="4">
        <f t="shared" si="1"/>
        <v>111</v>
      </c>
      <c r="J26" s="4">
        <f t="shared" si="1"/>
        <v>125</v>
      </c>
      <c r="K26" s="4"/>
      <c r="L26" s="4"/>
      <c r="M26" s="397" t="s">
        <v>1485</v>
      </c>
      <c r="N26" s="397">
        <v>74</v>
      </c>
      <c r="O26" s="4" t="str">
        <f t="shared" si="2"/>
        <v>TBD</v>
      </c>
      <c r="P26" s="4" t="str">
        <f t="shared" si="2"/>
        <v>Olivine City</v>
      </c>
      <c r="Q26" s="4" t="str">
        <f t="shared" si="3"/>
        <v>TBD</v>
      </c>
      <c r="R26" s="4">
        <f t="shared" si="3"/>
        <v>73</v>
      </c>
    </row>
    <row r="27" spans="1:18" x14ac:dyDescent="0.2">
      <c r="A27">
        <v>27</v>
      </c>
      <c r="B27" t="str">
        <f>VLOOKUP(C27, Rankings!AN:CG, 46, FALSE)</f>
        <v>Lumiose City</v>
      </c>
      <c r="C27">
        <v>21</v>
      </c>
      <c r="E27" s="397">
        <v>137</v>
      </c>
      <c r="F27" s="397">
        <v>120</v>
      </c>
      <c r="G27" s="4" t="str">
        <f t="shared" si="0"/>
        <v>Solaceon Town</v>
      </c>
      <c r="H27" s="4" t="str">
        <f t="shared" si="0"/>
        <v>Fuchsia City</v>
      </c>
      <c r="I27" s="4">
        <f t="shared" si="1"/>
        <v>132</v>
      </c>
      <c r="J27" s="4">
        <f t="shared" si="1"/>
        <v>84</v>
      </c>
      <c r="K27" s="4"/>
      <c r="L27" s="4"/>
      <c r="M27" s="397" t="s">
        <v>1485</v>
      </c>
      <c r="N27" s="397">
        <v>73</v>
      </c>
      <c r="O27" s="4" t="str">
        <f t="shared" si="2"/>
        <v>TBD</v>
      </c>
      <c r="P27" s="4" t="str">
        <f t="shared" si="2"/>
        <v>Lavender Town</v>
      </c>
      <c r="Q27" s="4" t="str">
        <f t="shared" si="3"/>
        <v>TBD</v>
      </c>
      <c r="R27" s="4">
        <f t="shared" si="3"/>
        <v>107</v>
      </c>
    </row>
    <row r="28" spans="1:18" x14ac:dyDescent="0.2">
      <c r="A28">
        <v>28</v>
      </c>
      <c r="B28" t="str">
        <f>VLOOKUP(C28, Rankings!AN:CG, 46, FALSE)</f>
        <v>Stow-on-Side</v>
      </c>
      <c r="C28">
        <v>29</v>
      </c>
      <c r="E28" s="397">
        <v>136</v>
      </c>
      <c r="F28" s="397">
        <v>121</v>
      </c>
      <c r="G28" s="4" t="str">
        <f t="shared" si="0"/>
        <v>Dendemille Town</v>
      </c>
      <c r="H28" s="4" t="str">
        <f t="shared" si="0"/>
        <v>Aquacorde Town</v>
      </c>
      <c r="I28" s="4">
        <f t="shared" si="1"/>
        <v>118</v>
      </c>
      <c r="J28" s="4">
        <f t="shared" si="1"/>
        <v>102</v>
      </c>
      <c r="K28" s="4"/>
      <c r="L28" s="4"/>
      <c r="M28" s="397" t="s">
        <v>1485</v>
      </c>
      <c r="N28" s="397">
        <v>72</v>
      </c>
      <c r="O28" s="4" t="str">
        <f t="shared" si="2"/>
        <v>TBD</v>
      </c>
      <c r="P28" s="4" t="str">
        <f t="shared" si="2"/>
        <v>Littleroot Town</v>
      </c>
      <c r="Q28" s="4" t="str">
        <f t="shared" si="3"/>
        <v>TBD</v>
      </c>
      <c r="R28" s="4">
        <f t="shared" si="3"/>
        <v>71</v>
      </c>
    </row>
    <row r="29" spans="1:18" x14ac:dyDescent="0.2">
      <c r="A29">
        <v>29</v>
      </c>
      <c r="B29" t="str">
        <f>VLOOKUP(C29, Rankings!AN:CG, 46, FALSE)</f>
        <v>Postwick</v>
      </c>
      <c r="C29">
        <v>41</v>
      </c>
      <c r="E29" s="397">
        <v>135</v>
      </c>
      <c r="F29" s="397">
        <v>122</v>
      </c>
      <c r="G29" s="4" t="str">
        <f t="shared" si="0"/>
        <v>Montenevera</v>
      </c>
      <c r="H29" s="4" t="str">
        <f t="shared" si="0"/>
        <v>Hulbury</v>
      </c>
      <c r="I29" s="4">
        <f t="shared" si="1"/>
        <v>128</v>
      </c>
      <c r="J29" s="4">
        <f t="shared" si="1"/>
        <v>133</v>
      </c>
      <c r="K29" s="4"/>
      <c r="L29" s="4"/>
      <c r="M29" s="397" t="s">
        <v>1485</v>
      </c>
      <c r="N29" s="397">
        <v>71</v>
      </c>
      <c r="O29" s="4" t="str">
        <f t="shared" si="2"/>
        <v>TBD</v>
      </c>
      <c r="P29" s="4" t="str">
        <f t="shared" si="2"/>
        <v>Viridian City</v>
      </c>
      <c r="Q29" s="4" t="str">
        <f t="shared" si="3"/>
        <v>TBD</v>
      </c>
      <c r="R29" s="4">
        <f t="shared" si="3"/>
        <v>88</v>
      </c>
    </row>
    <row r="30" spans="1:18" x14ac:dyDescent="0.2">
      <c r="A30">
        <v>30</v>
      </c>
      <c r="B30" t="str">
        <f>VLOOKUP(C30, Rankings!AN:CG, 46, FALSE)</f>
        <v>Mount Moon</v>
      </c>
      <c r="C30">
        <v>36</v>
      </c>
      <c r="E30" s="397">
        <v>134</v>
      </c>
      <c r="F30" s="397">
        <v>123</v>
      </c>
      <c r="G30" s="4" t="str">
        <f t="shared" si="0"/>
        <v>Floccesy Town</v>
      </c>
      <c r="H30" s="4" t="str">
        <f t="shared" si="0"/>
        <v>Vientown</v>
      </c>
      <c r="I30" s="4">
        <f t="shared" si="1"/>
        <v>145</v>
      </c>
      <c r="J30" s="4">
        <f t="shared" si="1"/>
        <v>117</v>
      </c>
      <c r="K30" s="4"/>
      <c r="L30" s="4"/>
      <c r="M30" s="397" t="s">
        <v>1485</v>
      </c>
      <c r="N30" s="397">
        <v>70</v>
      </c>
      <c r="O30" s="4" t="str">
        <f t="shared" si="2"/>
        <v>TBD</v>
      </c>
      <c r="P30" s="4" t="str">
        <f t="shared" si="2"/>
        <v>Malie City</v>
      </c>
      <c r="Q30" s="4" t="str">
        <f t="shared" si="3"/>
        <v>TBD</v>
      </c>
      <c r="R30" s="4">
        <f t="shared" si="3"/>
        <v>85</v>
      </c>
    </row>
    <row r="31" spans="1:18" x14ac:dyDescent="0.2">
      <c r="A31">
        <v>31</v>
      </c>
      <c r="B31" t="str">
        <f>VLOOKUP(C31, Rankings!AN:CG, 46, FALSE)</f>
        <v>Cyllage City</v>
      </c>
      <c r="C31">
        <v>58</v>
      </c>
      <c r="E31" s="397">
        <v>133</v>
      </c>
      <c r="F31" s="397">
        <v>124</v>
      </c>
      <c r="G31" s="4" t="str">
        <f t="shared" si="0"/>
        <v>Poni Meadow</v>
      </c>
      <c r="H31" s="4" t="str">
        <f t="shared" si="0"/>
        <v>Cortondo</v>
      </c>
      <c r="I31" s="4">
        <f t="shared" si="1"/>
        <v>131</v>
      </c>
      <c r="J31" s="4">
        <f t="shared" si="1"/>
        <v>108</v>
      </c>
      <c r="K31" s="4"/>
      <c r="L31" s="4"/>
      <c r="M31" s="397" t="s">
        <v>1485</v>
      </c>
      <c r="N31" s="397">
        <v>69</v>
      </c>
      <c r="O31" s="4" t="str">
        <f t="shared" si="2"/>
        <v>TBD</v>
      </c>
      <c r="P31" s="4" t="str">
        <f t="shared" si="2"/>
        <v>Castelia City</v>
      </c>
      <c r="Q31" s="4" t="str">
        <f t="shared" si="3"/>
        <v>TBD</v>
      </c>
      <c r="R31" s="4">
        <f t="shared" si="3"/>
        <v>51</v>
      </c>
    </row>
    <row r="32" spans="1:18" x14ac:dyDescent="0.2">
      <c r="A32">
        <v>32</v>
      </c>
      <c r="B32" t="str">
        <f>VLOOKUP(C32, Rankings!AN:CG, 46, FALSE)</f>
        <v>Seafolk Village</v>
      </c>
      <c r="C32">
        <v>38</v>
      </c>
      <c r="E32" s="397">
        <v>132</v>
      </c>
      <c r="F32" s="397">
        <v>125</v>
      </c>
      <c r="G32" s="4" t="str">
        <f t="shared" si="0"/>
        <v>Cycling Road</v>
      </c>
      <c r="H32" s="4" t="str">
        <f t="shared" si="0"/>
        <v>Slateport City</v>
      </c>
      <c r="I32" s="4">
        <f t="shared" si="1"/>
        <v>137</v>
      </c>
      <c r="J32" s="4">
        <f t="shared" si="1"/>
        <v>115</v>
      </c>
      <c r="K32" s="4"/>
      <c r="L32" s="4"/>
      <c r="M32" s="397" t="s">
        <v>1485</v>
      </c>
      <c r="N32" s="397">
        <v>68</v>
      </c>
      <c r="O32" s="4" t="str">
        <f t="shared" si="2"/>
        <v>TBD</v>
      </c>
      <c r="P32" s="4" t="str">
        <f t="shared" si="2"/>
        <v>Sunyshore City</v>
      </c>
      <c r="Q32" s="4" t="str">
        <f t="shared" si="3"/>
        <v>TBD</v>
      </c>
      <c r="R32" s="4">
        <f t="shared" si="3"/>
        <v>68</v>
      </c>
    </row>
    <row r="33" spans="1:18" x14ac:dyDescent="0.2">
      <c r="A33">
        <v>33</v>
      </c>
      <c r="B33" t="str">
        <f>VLOOKUP(C33, Rankings!AN:CG, 46, FALSE)</f>
        <v>Motostoke</v>
      </c>
      <c r="C33">
        <v>35</v>
      </c>
      <c r="E33" s="397">
        <v>131</v>
      </c>
      <c r="F33" s="397">
        <v>126</v>
      </c>
      <c r="G33" s="4" t="str">
        <f t="shared" si="0"/>
        <v>Twinleaf Town</v>
      </c>
      <c r="H33" s="4" t="str">
        <f t="shared" si="0"/>
        <v>Icirrus City</v>
      </c>
      <c r="I33" s="4">
        <f t="shared" si="1"/>
        <v>148</v>
      </c>
      <c r="J33" s="4">
        <f t="shared" si="1"/>
        <v>126</v>
      </c>
      <c r="K33" s="4"/>
      <c r="L33" s="4"/>
      <c r="M33" s="397" t="s">
        <v>1485</v>
      </c>
      <c r="N33" s="397">
        <v>67</v>
      </c>
      <c r="O33" s="4" t="str">
        <f t="shared" si="2"/>
        <v>TBD</v>
      </c>
      <c r="P33" s="4" t="str">
        <f t="shared" si="2"/>
        <v>Vermilion City</v>
      </c>
      <c r="Q33" s="4" t="str">
        <f t="shared" si="3"/>
        <v>TBD</v>
      </c>
      <c r="R33" s="4">
        <f t="shared" si="3"/>
        <v>52</v>
      </c>
    </row>
    <row r="34" spans="1:18" x14ac:dyDescent="0.2">
      <c r="A34">
        <v>34</v>
      </c>
      <c r="B34" t="str">
        <f>VLOOKUP(C34, Rankings!AN:CG, 46, FALSE)</f>
        <v>Blueberry Terarium</v>
      </c>
      <c r="C34">
        <v>33</v>
      </c>
      <c r="E34" s="397">
        <v>130</v>
      </c>
      <c r="F34" s="397">
        <v>127</v>
      </c>
      <c r="G34" s="4" t="str">
        <f t="shared" si="0"/>
        <v>Cerulean City</v>
      </c>
      <c r="H34" s="4" t="str">
        <f t="shared" si="0"/>
        <v>Alfornada</v>
      </c>
      <c r="I34" s="4">
        <f t="shared" si="1"/>
        <v>144</v>
      </c>
      <c r="J34" s="4">
        <f t="shared" si="1"/>
        <v>130</v>
      </c>
      <c r="K34" s="4"/>
      <c r="L34" s="4"/>
      <c r="M34" s="397" t="s">
        <v>1485</v>
      </c>
      <c r="N34" s="397">
        <v>66</v>
      </c>
      <c r="O34" s="4" t="str">
        <f t="shared" si="2"/>
        <v>TBD</v>
      </c>
      <c r="P34" s="4" t="str">
        <f t="shared" si="2"/>
        <v>Sevii Islands</v>
      </c>
      <c r="Q34" s="4" t="str">
        <f t="shared" si="3"/>
        <v>TBD</v>
      </c>
      <c r="R34" s="4">
        <f t="shared" si="3"/>
        <v>94</v>
      </c>
    </row>
    <row r="35" spans="1:18" x14ac:dyDescent="0.2">
      <c r="A35">
        <v>35</v>
      </c>
      <c r="B35" t="str">
        <f>VLOOKUP(C35, Rankings!AN:CG, 46, FALSE)</f>
        <v>Sootopolis City</v>
      </c>
      <c r="C35">
        <v>27</v>
      </c>
      <c r="E35" s="397">
        <v>129</v>
      </c>
      <c r="F35" s="397">
        <v>128</v>
      </c>
      <c r="G35" s="4" t="str">
        <f t="shared" si="0"/>
        <v>Gateon Port</v>
      </c>
      <c r="H35" s="4" t="str">
        <f t="shared" si="0"/>
        <v>Battle Zone</v>
      </c>
      <c r="I35" s="4">
        <f t="shared" si="1"/>
        <v>109</v>
      </c>
      <c r="J35" s="4">
        <f t="shared" si="1"/>
        <v>138</v>
      </c>
      <c r="K35" s="4"/>
      <c r="L35" s="4"/>
      <c r="M35" s="397" t="s">
        <v>1485</v>
      </c>
      <c r="N35" s="397">
        <v>65</v>
      </c>
      <c r="O35" s="4" t="str">
        <f t="shared" si="2"/>
        <v>TBD</v>
      </c>
      <c r="P35" s="4" t="str">
        <f t="shared" si="2"/>
        <v>Geosenge Town</v>
      </c>
      <c r="Q35" s="4" t="str">
        <f t="shared" si="3"/>
        <v>TBD</v>
      </c>
      <c r="R35" s="4">
        <f t="shared" si="3"/>
        <v>86</v>
      </c>
    </row>
    <row r="36" spans="1:18" x14ac:dyDescent="0.2">
      <c r="A36">
        <v>36</v>
      </c>
      <c r="B36" t="str">
        <f>VLOOKUP(C36, Rankings!AN:CG, 46, FALSE)</f>
        <v>Sandgem Town</v>
      </c>
      <c r="C36">
        <v>45</v>
      </c>
    </row>
    <row r="37" spans="1:18" x14ac:dyDescent="0.2">
      <c r="A37">
        <v>37</v>
      </c>
      <c r="B37" t="str">
        <f>VLOOKUP(C37, Rankings!AN:CG, 46, FALSE)</f>
        <v>Wild Area</v>
      </c>
      <c r="C37">
        <v>28</v>
      </c>
    </row>
    <row r="38" spans="1:18" x14ac:dyDescent="0.2">
      <c r="A38">
        <v>38</v>
      </c>
      <c r="B38" t="str">
        <f>VLOOKUP(C38, Rankings!AN:CG, 46, FALSE)</f>
        <v>Ultra Megalopolis</v>
      </c>
      <c r="C38">
        <v>23</v>
      </c>
    </row>
    <row r="39" spans="1:18" x14ac:dyDescent="0.2">
      <c r="A39">
        <v>39</v>
      </c>
      <c r="B39" t="str">
        <f>VLOOKUP(C39, Rankings!AN:CG, 46, FALSE)</f>
        <v>Lilycove City</v>
      </c>
      <c r="C39">
        <v>46</v>
      </c>
      <c r="E39" t="s">
        <v>1481</v>
      </c>
      <c r="M39" t="s">
        <v>1482</v>
      </c>
    </row>
    <row r="40" spans="1:18" x14ac:dyDescent="0.2">
      <c r="A40">
        <v>40</v>
      </c>
      <c r="B40" t="str">
        <f>VLOOKUP(C40, Rankings!AN:CG, 46, FALSE)</f>
        <v>Cinnabar Island</v>
      </c>
      <c r="C40">
        <v>56</v>
      </c>
    </row>
    <row r="41" spans="1:18" x14ac:dyDescent="0.2">
      <c r="A41">
        <v>41</v>
      </c>
      <c r="B41" t="str">
        <f>VLOOKUP(C41, Rankings!AN:CG, 46, FALSE)</f>
        <v>Mount Silver</v>
      </c>
      <c r="C41">
        <v>32</v>
      </c>
      <c r="E41" s="397" t="s">
        <v>1485</v>
      </c>
      <c r="F41" s="397">
        <v>33</v>
      </c>
      <c r="G41" s="4" t="str">
        <f>VLOOKUP(E41, $A:$C, 2, FALSE)</f>
        <v>TBD</v>
      </c>
      <c r="H41" s="4" t="str">
        <f>VLOOKUP(F41, $A:$C, 2, FALSE)</f>
        <v>Motostoke</v>
      </c>
      <c r="I41" s="4" t="str">
        <f>VLOOKUP(E41, $A:$C, 3, FALSE)</f>
        <v>TBD</v>
      </c>
      <c r="J41" s="4">
        <f>VLOOKUP(F41, $A:$C, 3, FALSE)</f>
        <v>35</v>
      </c>
      <c r="K41" s="4"/>
      <c r="L41" s="4"/>
      <c r="M41" s="397" t="s">
        <v>1485</v>
      </c>
      <c r="N41" s="397">
        <v>32</v>
      </c>
      <c r="O41" s="4" t="str">
        <f>VLOOKUP(M41, $A:$C, 2, FALSE)</f>
        <v>TBD</v>
      </c>
      <c r="P41" s="4" t="str">
        <f>VLOOKUP(N41, $A:$C, 2, FALSE)</f>
        <v>Seafolk Village</v>
      </c>
      <c r="Q41" s="4" t="str">
        <f>VLOOKUP(M41, $A:$C, 3, FALSE)</f>
        <v>TBD</v>
      </c>
      <c r="R41" s="4">
        <f>VLOOKUP(N41, $A:$C, 3, FALSE)</f>
        <v>38</v>
      </c>
    </row>
    <row r="42" spans="1:18" x14ac:dyDescent="0.2">
      <c r="A42">
        <v>42</v>
      </c>
      <c r="B42" t="str">
        <f>VLOOKUP(C42, Rankings!AN:CG, 46, FALSE)</f>
        <v>Exeggutor Island</v>
      </c>
      <c r="C42">
        <v>39</v>
      </c>
      <c r="E42" s="397" t="s">
        <v>1485</v>
      </c>
      <c r="F42" s="397">
        <v>34</v>
      </c>
      <c r="G42" s="4" t="str">
        <f t="shared" ref="G42:G72" si="4">VLOOKUP(E42, $A:$C, 2, FALSE)</f>
        <v>TBD</v>
      </c>
      <c r="H42" s="4" t="str">
        <f t="shared" ref="H42:H72" si="5">VLOOKUP(F42, $A:$C, 2, FALSE)</f>
        <v>Blueberry Terarium</v>
      </c>
      <c r="I42" s="4" t="str">
        <f t="shared" ref="I42:I72" si="6">VLOOKUP(E42, $A:$C, 3, FALSE)</f>
        <v>TBD</v>
      </c>
      <c r="J42" s="4">
        <f t="shared" ref="J42:J72" si="7">VLOOKUP(F42, $A:$C, 3, FALSE)</f>
        <v>33</v>
      </c>
      <c r="K42" s="4"/>
      <c r="L42" s="4"/>
      <c r="M42" s="397" t="s">
        <v>1485</v>
      </c>
      <c r="N42" s="397">
        <v>31</v>
      </c>
      <c r="O42" s="4" t="str">
        <f t="shared" ref="O42:O72" si="8">VLOOKUP(M42, $A:$C, 2, FALSE)</f>
        <v>TBD</v>
      </c>
      <c r="P42" s="4" t="str">
        <f t="shared" ref="P42:P72" si="9">VLOOKUP(N42, $A:$C, 2, FALSE)</f>
        <v>Cyllage City</v>
      </c>
      <c r="Q42" s="4" t="str">
        <f t="shared" ref="Q42:Q72" si="10">VLOOKUP(M42, $A:$C, 3, FALSE)</f>
        <v>TBD</v>
      </c>
      <c r="R42" s="4">
        <f t="shared" ref="R42:R72" si="11">VLOOKUP(N42, $A:$C, 3, FALSE)</f>
        <v>58</v>
      </c>
    </row>
    <row r="43" spans="1:18" x14ac:dyDescent="0.2">
      <c r="A43">
        <v>43</v>
      </c>
      <c r="B43" t="str">
        <f>VLOOKUP(C43, Rankings!AN:CG, 46, FALSE)</f>
        <v>Wyndon North</v>
      </c>
      <c r="C43">
        <v>61</v>
      </c>
      <c r="E43" s="397" t="s">
        <v>1485</v>
      </c>
      <c r="F43" s="397">
        <v>35</v>
      </c>
      <c r="G43" s="4" t="str">
        <f t="shared" si="4"/>
        <v>TBD</v>
      </c>
      <c r="H43" s="4" t="str">
        <f t="shared" si="5"/>
        <v>Sootopolis City</v>
      </c>
      <c r="I43" s="4" t="str">
        <f t="shared" si="6"/>
        <v>TBD</v>
      </c>
      <c r="J43" s="4">
        <f t="shared" si="7"/>
        <v>27</v>
      </c>
      <c r="K43" s="4"/>
      <c r="L43" s="4"/>
      <c r="M43" s="397" t="s">
        <v>1485</v>
      </c>
      <c r="N43" s="397">
        <v>30</v>
      </c>
      <c r="O43" s="4" t="str">
        <f t="shared" si="8"/>
        <v>TBD</v>
      </c>
      <c r="P43" s="4" t="str">
        <f t="shared" si="9"/>
        <v>Mount Moon</v>
      </c>
      <c r="Q43" s="4" t="str">
        <f t="shared" si="10"/>
        <v>TBD</v>
      </c>
      <c r="R43" s="4">
        <f t="shared" si="11"/>
        <v>36</v>
      </c>
    </row>
    <row r="44" spans="1:18" x14ac:dyDescent="0.2">
      <c r="A44">
        <v>44</v>
      </c>
      <c r="B44" t="str">
        <f>VLOOKUP(C44, Rankings!AN:CG, 46, FALSE)</f>
        <v>Cherrygrove City</v>
      </c>
      <c r="C44">
        <v>50</v>
      </c>
      <c r="E44" s="397" t="s">
        <v>1485</v>
      </c>
      <c r="F44" s="397">
        <v>36</v>
      </c>
      <c r="G44" s="4" t="str">
        <f t="shared" si="4"/>
        <v>TBD</v>
      </c>
      <c r="H44" s="4" t="str">
        <f t="shared" si="5"/>
        <v>Sandgem Town</v>
      </c>
      <c r="I44" s="4" t="str">
        <f t="shared" si="6"/>
        <v>TBD</v>
      </c>
      <c r="J44" s="4">
        <f t="shared" si="7"/>
        <v>45</v>
      </c>
      <c r="K44" s="4"/>
      <c r="L44" s="4"/>
      <c r="M44" s="397" t="s">
        <v>1485</v>
      </c>
      <c r="N44" s="397">
        <v>29</v>
      </c>
      <c r="O44" s="4" t="str">
        <f t="shared" si="8"/>
        <v>TBD</v>
      </c>
      <c r="P44" s="4" t="str">
        <f t="shared" si="9"/>
        <v>Postwick</v>
      </c>
      <c r="Q44" s="4" t="str">
        <f t="shared" si="10"/>
        <v>TBD</v>
      </c>
      <c r="R44" s="4">
        <f t="shared" si="11"/>
        <v>41</v>
      </c>
    </row>
    <row r="45" spans="1:18" x14ac:dyDescent="0.2">
      <c r="A45">
        <v>45</v>
      </c>
      <c r="B45" t="str">
        <f>VLOOKUP(C45, Rankings!AN:CG, 46, FALSE)</f>
        <v>Mount Hokulani</v>
      </c>
      <c r="C45">
        <v>78</v>
      </c>
      <c r="E45" s="397" t="s">
        <v>1485</v>
      </c>
      <c r="F45" s="397">
        <v>37</v>
      </c>
      <c r="G45" s="4" t="str">
        <f t="shared" si="4"/>
        <v>TBD</v>
      </c>
      <c r="H45" s="4" t="str">
        <f t="shared" si="5"/>
        <v>Wild Area</v>
      </c>
      <c r="I45" s="4" t="str">
        <f t="shared" si="6"/>
        <v>TBD</v>
      </c>
      <c r="J45" s="4">
        <f t="shared" si="7"/>
        <v>28</v>
      </c>
      <c r="K45" s="4"/>
      <c r="L45" s="4"/>
      <c r="M45" s="397" t="s">
        <v>1485</v>
      </c>
      <c r="N45" s="397">
        <v>28</v>
      </c>
      <c r="O45" s="4" t="str">
        <f t="shared" si="8"/>
        <v>TBD</v>
      </c>
      <c r="P45" s="4" t="str">
        <f t="shared" si="9"/>
        <v>Stow-on-Side</v>
      </c>
      <c r="Q45" s="4" t="str">
        <f t="shared" si="10"/>
        <v>TBD</v>
      </c>
      <c r="R45" s="4">
        <f t="shared" si="11"/>
        <v>29</v>
      </c>
    </row>
    <row r="46" spans="1:18" x14ac:dyDescent="0.2">
      <c r="A46">
        <v>46</v>
      </c>
      <c r="B46" t="str">
        <f>VLOOKUP(C46, Rankings!AN:CG, 46, FALSE)</f>
        <v>Fallarbor Town</v>
      </c>
      <c r="C46">
        <v>43</v>
      </c>
      <c r="E46" s="397" t="s">
        <v>1485</v>
      </c>
      <c r="F46" s="397">
        <v>38</v>
      </c>
      <c r="G46" s="4" t="str">
        <f t="shared" si="4"/>
        <v>TBD</v>
      </c>
      <c r="H46" s="4" t="str">
        <f t="shared" si="5"/>
        <v>Ultra Megalopolis</v>
      </c>
      <c r="I46" s="4" t="str">
        <f t="shared" si="6"/>
        <v>TBD</v>
      </c>
      <c r="J46" s="4">
        <f t="shared" si="7"/>
        <v>23</v>
      </c>
      <c r="K46" s="4"/>
      <c r="L46" s="4"/>
      <c r="M46" s="397" t="s">
        <v>1485</v>
      </c>
      <c r="N46" s="397">
        <v>27</v>
      </c>
      <c r="O46" s="4" t="str">
        <f t="shared" si="8"/>
        <v>TBD</v>
      </c>
      <c r="P46" s="4" t="str">
        <f t="shared" si="9"/>
        <v>Lumiose City</v>
      </c>
      <c r="Q46" s="4" t="str">
        <f t="shared" si="10"/>
        <v>TBD</v>
      </c>
      <c r="R46" s="4">
        <f t="shared" si="11"/>
        <v>21</v>
      </c>
    </row>
    <row r="47" spans="1:18" x14ac:dyDescent="0.2">
      <c r="A47">
        <v>47</v>
      </c>
      <c r="B47" t="str">
        <f>VLOOKUP(C47, Rankings!AN:CG, 46, FALSE)</f>
        <v>Wyndon South</v>
      </c>
      <c r="C47">
        <v>54</v>
      </c>
      <c r="E47" s="397" t="s">
        <v>1485</v>
      </c>
      <c r="F47" s="397">
        <v>39</v>
      </c>
      <c r="G47" s="4" t="str">
        <f t="shared" si="4"/>
        <v>TBD</v>
      </c>
      <c r="H47" s="4" t="str">
        <f t="shared" si="5"/>
        <v>Lilycove City</v>
      </c>
      <c r="I47" s="4" t="str">
        <f t="shared" si="6"/>
        <v>TBD</v>
      </c>
      <c r="J47" s="4">
        <f t="shared" si="7"/>
        <v>46</v>
      </c>
      <c r="K47" s="4"/>
      <c r="L47" s="4"/>
      <c r="M47" s="397" t="s">
        <v>1485</v>
      </c>
      <c r="N47" s="397">
        <v>26</v>
      </c>
      <c r="O47" s="4" t="str">
        <f t="shared" si="8"/>
        <v>TBD</v>
      </c>
      <c r="P47" s="4" t="str">
        <f t="shared" si="9"/>
        <v>Levincia</v>
      </c>
      <c r="Q47" s="4" t="str">
        <f t="shared" si="10"/>
        <v>TBD</v>
      </c>
      <c r="R47" s="4">
        <f t="shared" si="11"/>
        <v>30</v>
      </c>
    </row>
    <row r="48" spans="1:18" x14ac:dyDescent="0.2">
      <c r="A48">
        <v>48</v>
      </c>
      <c r="B48" t="str">
        <f>VLOOKUP(C48, Rankings!AN:CG, 46, FALSE)</f>
        <v>Cocona Village</v>
      </c>
      <c r="C48">
        <v>42</v>
      </c>
      <c r="E48" s="397" t="s">
        <v>1485</v>
      </c>
      <c r="F48" s="397">
        <v>40</v>
      </c>
      <c r="G48" s="4" t="str">
        <f t="shared" si="4"/>
        <v>TBD</v>
      </c>
      <c r="H48" s="4" t="str">
        <f t="shared" si="5"/>
        <v>Cinnabar Island</v>
      </c>
      <c r="I48" s="4" t="str">
        <f t="shared" si="6"/>
        <v>TBD</v>
      </c>
      <c r="J48" s="4">
        <f t="shared" si="7"/>
        <v>56</v>
      </c>
      <c r="K48" s="4"/>
      <c r="L48" s="4"/>
      <c r="M48" s="397" t="s">
        <v>1485</v>
      </c>
      <c r="N48" s="397">
        <v>25</v>
      </c>
      <c r="O48" s="4" t="str">
        <f t="shared" si="8"/>
        <v>TBD</v>
      </c>
      <c r="P48" s="4" t="str">
        <f t="shared" si="9"/>
        <v>Mesagoza</v>
      </c>
      <c r="Q48" s="4" t="str">
        <f t="shared" si="10"/>
        <v>TBD</v>
      </c>
      <c r="R48" s="4">
        <f t="shared" si="11"/>
        <v>24</v>
      </c>
    </row>
    <row r="49" spans="1:18" x14ac:dyDescent="0.2">
      <c r="A49">
        <v>49</v>
      </c>
      <c r="B49" t="str">
        <f>VLOOKUP(C49, Rankings!AN:CG, 46, FALSE)</f>
        <v>Lake of Rage</v>
      </c>
      <c r="C49">
        <v>40</v>
      </c>
      <c r="E49" s="397" t="s">
        <v>1485</v>
      </c>
      <c r="F49" s="397">
        <v>41</v>
      </c>
      <c r="G49" s="4" t="str">
        <f t="shared" si="4"/>
        <v>TBD</v>
      </c>
      <c r="H49" s="4" t="str">
        <f t="shared" si="5"/>
        <v>Mount Silver</v>
      </c>
      <c r="I49" s="4" t="str">
        <f t="shared" si="6"/>
        <v>TBD</v>
      </c>
      <c r="J49" s="4">
        <f t="shared" si="7"/>
        <v>32</v>
      </c>
      <c r="K49" s="4"/>
      <c r="L49" s="4"/>
      <c r="M49" s="397" t="s">
        <v>1485</v>
      </c>
      <c r="N49" s="397">
        <v>24</v>
      </c>
      <c r="O49" s="4" t="str">
        <f t="shared" si="8"/>
        <v>TBD</v>
      </c>
      <c r="P49" s="4" t="str">
        <f t="shared" si="9"/>
        <v>Celestic Town</v>
      </c>
      <c r="Q49" s="4" t="str">
        <f t="shared" si="10"/>
        <v>TBD</v>
      </c>
      <c r="R49" s="4">
        <f t="shared" si="11"/>
        <v>26</v>
      </c>
    </row>
    <row r="50" spans="1:18" x14ac:dyDescent="0.2">
      <c r="A50">
        <v>50</v>
      </c>
      <c r="B50" t="str">
        <f>VLOOKUP(C50, Rankings!AN:CG, 46, FALSE)</f>
        <v>Cerulean Cape</v>
      </c>
      <c r="C50">
        <v>57</v>
      </c>
      <c r="E50" s="397" t="s">
        <v>1485</v>
      </c>
      <c r="F50" s="397">
        <v>42</v>
      </c>
      <c r="G50" s="4" t="str">
        <f t="shared" si="4"/>
        <v>TBD</v>
      </c>
      <c r="H50" s="4" t="str">
        <f t="shared" si="5"/>
        <v>Exeggutor Island</v>
      </c>
      <c r="I50" s="4" t="str">
        <f t="shared" si="6"/>
        <v>TBD</v>
      </c>
      <c r="J50" s="4">
        <f t="shared" si="7"/>
        <v>39</v>
      </c>
      <c r="K50" s="4"/>
      <c r="L50" s="4"/>
      <c r="M50" s="397" t="s">
        <v>1485</v>
      </c>
      <c r="N50" s="397">
        <v>23</v>
      </c>
      <c r="O50" s="4" t="str">
        <f t="shared" si="8"/>
        <v>TBD</v>
      </c>
      <c r="P50" s="4" t="str">
        <f t="shared" si="9"/>
        <v>Victory Road</v>
      </c>
      <c r="Q50" s="4" t="str">
        <f t="shared" si="10"/>
        <v>TBD</v>
      </c>
      <c r="R50" s="4">
        <f t="shared" si="11"/>
        <v>18</v>
      </c>
    </row>
    <row r="51" spans="1:18" x14ac:dyDescent="0.2">
      <c r="A51">
        <v>51</v>
      </c>
      <c r="B51" t="str">
        <f>VLOOKUP(C51, Rankings!AN:CG, 46, FALSE)</f>
        <v>Tagtree Thicket</v>
      </c>
      <c r="C51">
        <v>49</v>
      </c>
      <c r="E51" s="397" t="s">
        <v>1485</v>
      </c>
      <c r="F51" s="397">
        <v>43</v>
      </c>
      <c r="G51" s="4" t="str">
        <f t="shared" si="4"/>
        <v>TBD</v>
      </c>
      <c r="H51" s="4" t="str">
        <f t="shared" si="5"/>
        <v>Wyndon North</v>
      </c>
      <c r="I51" s="4" t="str">
        <f t="shared" si="6"/>
        <v>TBD</v>
      </c>
      <c r="J51" s="4">
        <f t="shared" si="7"/>
        <v>61</v>
      </c>
      <c r="K51" s="4"/>
      <c r="L51" s="4"/>
      <c r="M51" s="397" t="s">
        <v>1485</v>
      </c>
      <c r="N51" s="397">
        <v>22</v>
      </c>
      <c r="O51" s="4" t="str">
        <f t="shared" si="8"/>
        <v>TBD</v>
      </c>
      <c r="P51" s="4" t="str">
        <f t="shared" si="9"/>
        <v>Virbank City</v>
      </c>
      <c r="Q51" s="4" t="str">
        <f t="shared" si="10"/>
        <v>TBD</v>
      </c>
      <c r="R51" s="4">
        <f t="shared" si="11"/>
        <v>13</v>
      </c>
    </row>
    <row r="52" spans="1:18" x14ac:dyDescent="0.2">
      <c r="A52">
        <v>52</v>
      </c>
      <c r="B52" t="str">
        <f>VLOOKUP(C52, Rankings!AN:CG, 46, FALSE)</f>
        <v>Shalour City</v>
      </c>
      <c r="C52">
        <v>62</v>
      </c>
      <c r="E52" s="397" t="s">
        <v>1485</v>
      </c>
      <c r="F52" s="397">
        <v>44</v>
      </c>
      <c r="G52" s="4" t="str">
        <f t="shared" si="4"/>
        <v>TBD</v>
      </c>
      <c r="H52" s="4" t="str">
        <f t="shared" si="5"/>
        <v>Cherrygrove City</v>
      </c>
      <c r="I52" s="4" t="str">
        <f t="shared" si="6"/>
        <v>TBD</v>
      </c>
      <c r="J52" s="4">
        <f t="shared" si="7"/>
        <v>50</v>
      </c>
      <c r="K52" s="4"/>
      <c r="L52" s="4"/>
      <c r="M52" s="397" t="s">
        <v>1485</v>
      </c>
      <c r="N52" s="397">
        <v>21</v>
      </c>
      <c r="O52" s="4" t="str">
        <f t="shared" si="8"/>
        <v>TBD</v>
      </c>
      <c r="P52" s="4" t="str">
        <f t="shared" si="9"/>
        <v>Konikoni City</v>
      </c>
      <c r="Q52" s="4" t="str">
        <f t="shared" si="10"/>
        <v>TBD</v>
      </c>
      <c r="R52" s="4">
        <f t="shared" si="11"/>
        <v>19</v>
      </c>
    </row>
    <row r="53" spans="1:18" x14ac:dyDescent="0.2">
      <c r="A53">
        <v>53</v>
      </c>
      <c r="B53" t="str">
        <f>VLOOKUP(C53, Rankings!AN:CG, 46, FALSE)</f>
        <v>Pyrite Town</v>
      </c>
      <c r="C53">
        <v>31</v>
      </c>
      <c r="E53" s="397" t="s">
        <v>1485</v>
      </c>
      <c r="F53" s="397">
        <v>45</v>
      </c>
      <c r="G53" s="4" t="str">
        <f t="shared" si="4"/>
        <v>TBD</v>
      </c>
      <c r="H53" s="4" t="str">
        <f t="shared" si="5"/>
        <v>Mount Hokulani</v>
      </c>
      <c r="I53" s="4" t="str">
        <f t="shared" si="6"/>
        <v>TBD</v>
      </c>
      <c r="J53" s="4">
        <f t="shared" si="7"/>
        <v>78</v>
      </c>
      <c r="K53" s="4"/>
      <c r="L53" s="4"/>
      <c r="M53" s="397" t="s">
        <v>1485</v>
      </c>
      <c r="N53" s="397">
        <v>20</v>
      </c>
      <c r="O53" s="4" t="str">
        <f t="shared" si="8"/>
        <v>TBD</v>
      </c>
      <c r="P53" s="4" t="str">
        <f t="shared" si="9"/>
        <v>Eterna City</v>
      </c>
      <c r="Q53" s="4" t="str">
        <f t="shared" si="10"/>
        <v>TBD</v>
      </c>
      <c r="R53" s="4">
        <f t="shared" si="11"/>
        <v>34</v>
      </c>
    </row>
    <row r="54" spans="1:18" x14ac:dyDescent="0.2">
      <c r="A54">
        <v>54</v>
      </c>
      <c r="B54" t="str">
        <f>VLOOKUP(C54, Rankings!AN:CG, 46, FALSE)</f>
        <v>Mistralton City</v>
      </c>
      <c r="C54">
        <v>37</v>
      </c>
      <c r="E54" s="397" t="s">
        <v>1485</v>
      </c>
      <c r="F54" s="397">
        <v>46</v>
      </c>
      <c r="G54" s="4" t="str">
        <f t="shared" si="4"/>
        <v>TBD</v>
      </c>
      <c r="H54" s="4" t="str">
        <f t="shared" si="5"/>
        <v>Fallarbor Town</v>
      </c>
      <c r="I54" s="4" t="str">
        <f t="shared" si="6"/>
        <v>TBD</v>
      </c>
      <c r="J54" s="4">
        <f t="shared" si="7"/>
        <v>43</v>
      </c>
      <c r="K54" s="4"/>
      <c r="L54" s="4"/>
      <c r="M54" s="397" t="s">
        <v>1485</v>
      </c>
      <c r="N54" s="397">
        <v>19</v>
      </c>
      <c r="O54" s="4" t="str">
        <f t="shared" si="8"/>
        <v>TBD</v>
      </c>
      <c r="P54" s="4" t="str">
        <f t="shared" si="9"/>
        <v>Camphrier Town</v>
      </c>
      <c r="Q54" s="4" t="str">
        <f t="shared" si="10"/>
        <v>TBD</v>
      </c>
      <c r="R54" s="4">
        <f t="shared" si="11"/>
        <v>10</v>
      </c>
    </row>
    <row r="55" spans="1:18" x14ac:dyDescent="0.2">
      <c r="A55">
        <v>55</v>
      </c>
      <c r="B55" t="str">
        <f>VLOOKUP(C55, Rankings!AN:CG, 46, FALSE)</f>
        <v>Kala'e Bay</v>
      </c>
      <c r="C55">
        <v>64</v>
      </c>
      <c r="E55" s="397" t="s">
        <v>1485</v>
      </c>
      <c r="F55" s="397">
        <v>47</v>
      </c>
      <c r="G55" s="4" t="str">
        <f t="shared" si="4"/>
        <v>TBD</v>
      </c>
      <c r="H55" s="4" t="str">
        <f t="shared" si="5"/>
        <v>Wyndon South</v>
      </c>
      <c r="I55" s="4" t="str">
        <f t="shared" si="6"/>
        <v>TBD</v>
      </c>
      <c r="J55" s="4">
        <f t="shared" si="7"/>
        <v>54</v>
      </c>
      <c r="K55" s="4"/>
      <c r="L55" s="4"/>
      <c r="M55" s="397" t="s">
        <v>1485</v>
      </c>
      <c r="N55" s="397">
        <v>18</v>
      </c>
      <c r="O55" s="4" t="str">
        <f t="shared" si="8"/>
        <v>TBD</v>
      </c>
      <c r="P55" s="4" t="str">
        <f t="shared" si="9"/>
        <v>Fortree City</v>
      </c>
      <c r="Q55" s="4" t="str">
        <f t="shared" si="10"/>
        <v>TBD</v>
      </c>
      <c r="R55" s="4">
        <f t="shared" si="11"/>
        <v>22</v>
      </c>
    </row>
    <row r="56" spans="1:18" x14ac:dyDescent="0.2">
      <c r="A56">
        <v>56</v>
      </c>
      <c r="B56" t="str">
        <f>VLOOKUP(C56, Rankings!AN:CG, 46, FALSE)</f>
        <v>Porto Marinada</v>
      </c>
      <c r="C56">
        <v>44</v>
      </c>
      <c r="E56" s="397" t="s">
        <v>1485</v>
      </c>
      <c r="F56" s="397">
        <v>48</v>
      </c>
      <c r="G56" s="4" t="str">
        <f t="shared" si="4"/>
        <v>TBD</v>
      </c>
      <c r="H56" s="4" t="str">
        <f t="shared" si="5"/>
        <v>Cocona Village</v>
      </c>
      <c r="I56" s="4" t="str">
        <f t="shared" si="6"/>
        <v>TBD</v>
      </c>
      <c r="J56" s="4">
        <f t="shared" si="7"/>
        <v>42</v>
      </c>
      <c r="K56" s="4"/>
      <c r="L56" s="4"/>
      <c r="M56" s="397" t="s">
        <v>1485</v>
      </c>
      <c r="N56" s="397">
        <v>17</v>
      </c>
      <c r="O56" s="4" t="str">
        <f t="shared" si="8"/>
        <v>TBD</v>
      </c>
      <c r="P56" s="4" t="str">
        <f t="shared" si="9"/>
        <v>Anville Town</v>
      </c>
      <c r="Q56" s="4" t="str">
        <f t="shared" si="10"/>
        <v>TBD</v>
      </c>
      <c r="R56" s="4">
        <f t="shared" si="11"/>
        <v>25</v>
      </c>
    </row>
    <row r="57" spans="1:18" x14ac:dyDescent="0.2">
      <c r="A57">
        <v>57</v>
      </c>
      <c r="B57" t="str">
        <f>VLOOKUP(C57, Rankings!AN:CG, 46, FALSE)</f>
        <v>Petalburg City</v>
      </c>
      <c r="C57">
        <v>63</v>
      </c>
      <c r="E57" s="397" t="s">
        <v>1485</v>
      </c>
      <c r="F57" s="397">
        <v>49</v>
      </c>
      <c r="G57" s="4" t="str">
        <f t="shared" si="4"/>
        <v>TBD</v>
      </c>
      <c r="H57" s="4" t="str">
        <f t="shared" si="5"/>
        <v>Lake of Rage</v>
      </c>
      <c r="I57" s="4" t="str">
        <f t="shared" si="6"/>
        <v>TBD</v>
      </c>
      <c r="J57" s="4">
        <f t="shared" si="7"/>
        <v>40</v>
      </c>
      <c r="K57" s="4"/>
      <c r="L57" s="4"/>
      <c r="M57" s="397" t="s">
        <v>1485</v>
      </c>
      <c r="N57" s="397">
        <v>16</v>
      </c>
      <c r="O57" s="4" t="str">
        <f t="shared" si="8"/>
        <v>TBD</v>
      </c>
      <c r="P57" s="4" t="str">
        <f t="shared" si="9"/>
        <v>Ringtown</v>
      </c>
      <c r="Q57" s="4" t="str">
        <f t="shared" si="10"/>
        <v>TBD</v>
      </c>
      <c r="R57" s="4">
        <f t="shared" si="11"/>
        <v>14</v>
      </c>
    </row>
    <row r="58" spans="1:18" x14ac:dyDescent="0.2">
      <c r="A58">
        <v>58</v>
      </c>
      <c r="B58" t="str">
        <f>VLOOKUP(C58, Rankings!AN:CG, 46, FALSE)</f>
        <v>Dolce Island</v>
      </c>
      <c r="C58">
        <v>48</v>
      </c>
      <c r="E58" s="397" t="s">
        <v>1485</v>
      </c>
      <c r="F58" s="397">
        <v>50</v>
      </c>
      <c r="G58" s="4" t="str">
        <f t="shared" si="4"/>
        <v>TBD</v>
      </c>
      <c r="H58" s="4" t="str">
        <f t="shared" si="5"/>
        <v>Cerulean Cape</v>
      </c>
      <c r="I58" s="4" t="str">
        <f t="shared" si="6"/>
        <v>TBD</v>
      </c>
      <c r="J58" s="4">
        <f t="shared" si="7"/>
        <v>57</v>
      </c>
      <c r="K58" s="4"/>
      <c r="L58" s="4"/>
      <c r="M58" s="397" t="s">
        <v>1485</v>
      </c>
      <c r="N58" s="397">
        <v>15</v>
      </c>
      <c r="O58" s="4" t="str">
        <f t="shared" si="8"/>
        <v>TBD</v>
      </c>
      <c r="P58" s="4" t="str">
        <f t="shared" si="9"/>
        <v>Anistar City</v>
      </c>
      <c r="Q58" s="4" t="str">
        <f t="shared" si="10"/>
        <v>TBD</v>
      </c>
      <c r="R58" s="4">
        <f t="shared" si="11"/>
        <v>17</v>
      </c>
    </row>
    <row r="59" spans="1:18" x14ac:dyDescent="0.2">
      <c r="A59">
        <v>59</v>
      </c>
      <c r="B59" t="str">
        <f>VLOOKUP(C59, Rankings!AN:CG, 46, FALSE)</f>
        <v>Pallet Town</v>
      </c>
      <c r="C59">
        <v>55</v>
      </c>
      <c r="E59" s="397" t="s">
        <v>1485</v>
      </c>
      <c r="F59" s="397">
        <v>51</v>
      </c>
      <c r="G59" s="4" t="str">
        <f t="shared" si="4"/>
        <v>TBD</v>
      </c>
      <c r="H59" s="4" t="str">
        <f t="shared" si="5"/>
        <v>Tagtree Thicket</v>
      </c>
      <c r="I59" s="4" t="str">
        <f t="shared" si="6"/>
        <v>TBD</v>
      </c>
      <c r="J59" s="4">
        <f t="shared" si="7"/>
        <v>49</v>
      </c>
      <c r="K59" s="4"/>
      <c r="L59" s="4"/>
      <c r="M59" s="397" t="s">
        <v>1485</v>
      </c>
      <c r="N59" s="397">
        <v>14</v>
      </c>
      <c r="O59" s="4" t="str">
        <f t="shared" si="8"/>
        <v>TBD</v>
      </c>
      <c r="P59" s="4" t="str">
        <f t="shared" si="9"/>
        <v>Cabo Poco</v>
      </c>
      <c r="Q59" s="4" t="str">
        <f t="shared" si="10"/>
        <v>TBD</v>
      </c>
      <c r="R59" s="4">
        <f t="shared" si="11"/>
        <v>20</v>
      </c>
    </row>
    <row r="60" spans="1:18" x14ac:dyDescent="0.2">
      <c r="A60">
        <v>60</v>
      </c>
      <c r="B60" t="str">
        <f>VLOOKUP(C60, Rankings!AN:CG, 46, FALSE)</f>
        <v>Mossui Town</v>
      </c>
      <c r="C60">
        <v>60</v>
      </c>
      <c r="E60" s="397" t="s">
        <v>1485</v>
      </c>
      <c r="F60" s="397">
        <v>52</v>
      </c>
      <c r="G60" s="4" t="str">
        <f t="shared" si="4"/>
        <v>TBD</v>
      </c>
      <c r="H60" s="4" t="str">
        <f t="shared" si="5"/>
        <v>Shalour City</v>
      </c>
      <c r="I60" s="4" t="str">
        <f t="shared" si="6"/>
        <v>TBD</v>
      </c>
      <c r="J60" s="4">
        <f t="shared" si="7"/>
        <v>62</v>
      </c>
      <c r="K60" s="4"/>
      <c r="L60" s="4"/>
      <c r="M60" s="397" t="s">
        <v>1485</v>
      </c>
      <c r="N60" s="397">
        <v>13</v>
      </c>
      <c r="O60" s="4" t="str">
        <f t="shared" si="8"/>
        <v>TBD</v>
      </c>
      <c r="P60" s="4" t="str">
        <f t="shared" si="9"/>
        <v>Cianwood City</v>
      </c>
      <c r="Q60" s="4" t="str">
        <f t="shared" si="10"/>
        <v>TBD</v>
      </c>
      <c r="R60" s="4">
        <f t="shared" si="11"/>
        <v>12</v>
      </c>
    </row>
    <row r="61" spans="1:18" x14ac:dyDescent="0.2">
      <c r="A61">
        <v>61</v>
      </c>
      <c r="B61" t="str">
        <f>VLOOKUP(C61, Rankings!AN:CG, 46, FALSE)</f>
        <v>Vast Poni Canyon</v>
      </c>
      <c r="C61">
        <v>112</v>
      </c>
      <c r="E61" s="397" t="s">
        <v>1485</v>
      </c>
      <c r="F61" s="397">
        <v>53</v>
      </c>
      <c r="G61" s="4" t="str">
        <f t="shared" si="4"/>
        <v>TBD</v>
      </c>
      <c r="H61" s="4" t="str">
        <f t="shared" si="5"/>
        <v>Pyrite Town</v>
      </c>
      <c r="I61" s="4" t="str">
        <f t="shared" si="6"/>
        <v>TBD</v>
      </c>
      <c r="J61" s="4">
        <f t="shared" si="7"/>
        <v>31</v>
      </c>
      <c r="K61" s="4"/>
      <c r="L61" s="4"/>
      <c r="M61" s="397" t="s">
        <v>1485</v>
      </c>
      <c r="N61" s="397">
        <v>12</v>
      </c>
      <c r="O61" s="4" t="str">
        <f t="shared" si="8"/>
        <v>TBD</v>
      </c>
      <c r="P61" s="4" t="str">
        <f t="shared" si="9"/>
        <v>Pueltown</v>
      </c>
      <c r="Q61" s="4" t="str">
        <f t="shared" si="10"/>
        <v>TBD</v>
      </c>
      <c r="R61" s="4">
        <f t="shared" si="11"/>
        <v>11</v>
      </c>
    </row>
    <row r="62" spans="1:18" x14ac:dyDescent="0.2">
      <c r="A62">
        <v>62</v>
      </c>
      <c r="B62" t="str">
        <f>VLOOKUP(C62, Rankings!AN:CG, 46, FALSE)</f>
        <v>Dewford Town</v>
      </c>
      <c r="C62">
        <v>81</v>
      </c>
      <c r="E62" s="397" t="s">
        <v>1485</v>
      </c>
      <c r="F62" s="397">
        <v>54</v>
      </c>
      <c r="G62" s="4" t="str">
        <f t="shared" si="4"/>
        <v>TBD</v>
      </c>
      <c r="H62" s="4" t="str">
        <f t="shared" si="5"/>
        <v>Mistralton City</v>
      </c>
      <c r="I62" s="4" t="str">
        <f t="shared" si="6"/>
        <v>TBD</v>
      </c>
      <c r="J62" s="4">
        <f t="shared" si="7"/>
        <v>37</v>
      </c>
      <c r="K62" s="4"/>
      <c r="L62" s="4"/>
      <c r="M62" s="397" t="s">
        <v>1485</v>
      </c>
      <c r="N62" s="397">
        <v>11</v>
      </c>
      <c r="O62" s="4" t="str">
        <f t="shared" si="8"/>
        <v>TBD</v>
      </c>
      <c r="P62" s="4" t="str">
        <f t="shared" si="9"/>
        <v>Po Town</v>
      </c>
      <c r="Q62" s="4" t="str">
        <f t="shared" si="10"/>
        <v>TBD</v>
      </c>
      <c r="R62" s="4">
        <f t="shared" si="11"/>
        <v>9</v>
      </c>
    </row>
    <row r="63" spans="1:18" x14ac:dyDescent="0.2">
      <c r="A63">
        <v>63</v>
      </c>
      <c r="B63" t="str">
        <f>VLOOKUP(C63, Rankings!AN:CG, 46, FALSE)</f>
        <v>Isle of Armor</v>
      </c>
      <c r="C63">
        <v>47</v>
      </c>
      <c r="E63" s="397" t="s">
        <v>1485</v>
      </c>
      <c r="F63" s="397">
        <v>55</v>
      </c>
      <c r="G63" s="4" t="str">
        <f t="shared" si="4"/>
        <v>TBD</v>
      </c>
      <c r="H63" s="4" t="str">
        <f t="shared" si="5"/>
        <v>Kala'e Bay</v>
      </c>
      <c r="I63" s="4" t="str">
        <f t="shared" si="6"/>
        <v>TBD</v>
      </c>
      <c r="J63" s="4">
        <f t="shared" si="7"/>
        <v>64</v>
      </c>
      <c r="K63" s="4"/>
      <c r="L63" s="4"/>
      <c r="M63" s="397" t="s">
        <v>1485</v>
      </c>
      <c r="N63" s="397">
        <v>10</v>
      </c>
      <c r="O63" s="4" t="str">
        <f t="shared" si="8"/>
        <v>TBD</v>
      </c>
      <c r="P63" s="4" t="str">
        <f t="shared" si="9"/>
        <v>Spikemuth</v>
      </c>
      <c r="Q63" s="4" t="str">
        <f t="shared" si="10"/>
        <v>TBD</v>
      </c>
      <c r="R63" s="4">
        <f t="shared" si="11"/>
        <v>15</v>
      </c>
    </row>
    <row r="64" spans="1:18" x14ac:dyDescent="0.2">
      <c r="A64">
        <v>64</v>
      </c>
      <c r="B64" t="str">
        <f>VLOOKUP(C64, Rankings!AN:CG, 46, FALSE)</f>
        <v>Wintown</v>
      </c>
      <c r="C64">
        <v>53</v>
      </c>
      <c r="E64" s="397" t="s">
        <v>1485</v>
      </c>
      <c r="F64" s="397">
        <v>56</v>
      </c>
      <c r="G64" s="4" t="str">
        <f t="shared" si="4"/>
        <v>TBD</v>
      </c>
      <c r="H64" s="4" t="str">
        <f t="shared" si="5"/>
        <v>Porto Marinada</v>
      </c>
      <c r="I64" s="4" t="str">
        <f t="shared" si="6"/>
        <v>TBD</v>
      </c>
      <c r="J64" s="4">
        <f t="shared" si="7"/>
        <v>44</v>
      </c>
      <c r="K64" s="4"/>
      <c r="L64" s="4"/>
      <c r="M64" s="397" t="s">
        <v>1485</v>
      </c>
      <c r="N64" s="397">
        <v>9</v>
      </c>
      <c r="O64" s="4" t="str">
        <f t="shared" si="8"/>
        <v>TBD</v>
      </c>
      <c r="P64" s="4" t="str">
        <f t="shared" si="9"/>
        <v>Agate Village</v>
      </c>
      <c r="Q64" s="4" t="str">
        <f t="shared" si="10"/>
        <v>TBD</v>
      </c>
      <c r="R64" s="4">
        <f t="shared" si="11"/>
        <v>6</v>
      </c>
    </row>
    <row r="65" spans="1:18" x14ac:dyDescent="0.2">
      <c r="A65">
        <v>65</v>
      </c>
      <c r="B65" t="str">
        <f>VLOOKUP(C65, Rankings!AN:CG, 46, FALSE)</f>
        <v>Geosenge Town</v>
      </c>
      <c r="C65">
        <v>86</v>
      </c>
      <c r="E65" s="397" t="s">
        <v>1485</v>
      </c>
      <c r="F65" s="397">
        <v>57</v>
      </c>
      <c r="G65" s="4" t="str">
        <f t="shared" si="4"/>
        <v>TBD</v>
      </c>
      <c r="H65" s="4" t="str">
        <f t="shared" si="5"/>
        <v>Petalburg City</v>
      </c>
      <c r="I65" s="4" t="str">
        <f t="shared" si="6"/>
        <v>TBD</v>
      </c>
      <c r="J65" s="4">
        <f t="shared" si="7"/>
        <v>63</v>
      </c>
      <c r="K65" s="4"/>
      <c r="L65" s="4"/>
      <c r="M65" s="397" t="s">
        <v>1485</v>
      </c>
      <c r="N65" s="397">
        <v>8</v>
      </c>
      <c r="O65" s="4" t="str">
        <f t="shared" si="8"/>
        <v>TBD</v>
      </c>
      <c r="P65" s="4" t="str">
        <f t="shared" si="9"/>
        <v>Vaniville Town</v>
      </c>
      <c r="Q65" s="4" t="str">
        <f t="shared" si="10"/>
        <v>TBD</v>
      </c>
      <c r="R65" s="4">
        <f t="shared" si="11"/>
        <v>16</v>
      </c>
    </row>
    <row r="66" spans="1:18" x14ac:dyDescent="0.2">
      <c r="A66">
        <v>66</v>
      </c>
      <c r="B66" t="str">
        <f>VLOOKUP(C66, Rankings!AN:CG, 46, FALSE)</f>
        <v>Sevii Islands</v>
      </c>
      <c r="C66">
        <v>94</v>
      </c>
      <c r="E66" s="397" t="s">
        <v>1485</v>
      </c>
      <c r="F66" s="397">
        <v>58</v>
      </c>
      <c r="G66" s="4" t="str">
        <f t="shared" si="4"/>
        <v>TBD</v>
      </c>
      <c r="H66" s="4" t="str">
        <f t="shared" si="5"/>
        <v>Dolce Island</v>
      </c>
      <c r="I66" s="4" t="str">
        <f t="shared" si="6"/>
        <v>TBD</v>
      </c>
      <c r="J66" s="4">
        <f t="shared" si="7"/>
        <v>48</v>
      </c>
      <c r="K66" s="4"/>
      <c r="L66" s="4"/>
      <c r="M66" s="397" t="s">
        <v>1485</v>
      </c>
      <c r="N66" s="397">
        <v>7</v>
      </c>
      <c r="O66" s="4" t="str">
        <f t="shared" si="8"/>
        <v>TBD</v>
      </c>
      <c r="P66" s="4" t="str">
        <f t="shared" si="9"/>
        <v>Aqua Resort</v>
      </c>
      <c r="Q66" s="4" t="str">
        <f t="shared" si="10"/>
        <v>TBD</v>
      </c>
      <c r="R66" s="4">
        <f t="shared" si="11"/>
        <v>8</v>
      </c>
    </row>
    <row r="67" spans="1:18" x14ac:dyDescent="0.2">
      <c r="A67">
        <v>67</v>
      </c>
      <c r="B67" t="str">
        <f>VLOOKUP(C67, Rankings!AN:CG, 46, FALSE)</f>
        <v>Vermilion City</v>
      </c>
      <c r="C67">
        <v>52</v>
      </c>
      <c r="E67" s="397" t="s">
        <v>1485</v>
      </c>
      <c r="F67" s="397">
        <v>59</v>
      </c>
      <c r="G67" s="4" t="str">
        <f t="shared" si="4"/>
        <v>TBD</v>
      </c>
      <c r="H67" s="4" t="str">
        <f t="shared" si="5"/>
        <v>Pallet Town</v>
      </c>
      <c r="I67" s="4" t="str">
        <f t="shared" si="6"/>
        <v>TBD</v>
      </c>
      <c r="J67" s="4">
        <f t="shared" si="7"/>
        <v>55</v>
      </c>
      <c r="K67" s="4"/>
      <c r="L67" s="4"/>
      <c r="M67" s="397" t="s">
        <v>1485</v>
      </c>
      <c r="N67" s="397">
        <v>6</v>
      </c>
      <c r="O67" s="4" t="str">
        <f t="shared" si="8"/>
        <v>TBD</v>
      </c>
      <c r="P67" s="4" t="str">
        <f t="shared" si="9"/>
        <v>Casseroya Lake</v>
      </c>
      <c r="Q67" s="4" t="str">
        <f t="shared" si="10"/>
        <v>TBD</v>
      </c>
      <c r="R67" s="4">
        <f t="shared" si="11"/>
        <v>4</v>
      </c>
    </row>
    <row r="68" spans="1:18" x14ac:dyDescent="0.2">
      <c r="A68">
        <v>68</v>
      </c>
      <c r="B68" t="str">
        <f>VLOOKUP(C68, Rankings!AN:CG, 46, FALSE)</f>
        <v>Sunyshore City</v>
      </c>
      <c r="C68">
        <v>68</v>
      </c>
      <c r="E68" s="397" t="s">
        <v>1485</v>
      </c>
      <c r="F68" s="397">
        <v>60</v>
      </c>
      <c r="G68" s="4" t="str">
        <f t="shared" si="4"/>
        <v>TBD</v>
      </c>
      <c r="H68" s="4" t="str">
        <f t="shared" si="5"/>
        <v>Mossui Town</v>
      </c>
      <c r="I68" s="4" t="str">
        <f t="shared" si="6"/>
        <v>TBD</v>
      </c>
      <c r="J68" s="4">
        <f t="shared" si="7"/>
        <v>60</v>
      </c>
      <c r="K68" s="4"/>
      <c r="L68" s="4"/>
      <c r="M68" s="397" t="s">
        <v>1485</v>
      </c>
      <c r="N68" s="397">
        <v>5</v>
      </c>
      <c r="O68" s="4" t="str">
        <f t="shared" si="8"/>
        <v>TBD</v>
      </c>
      <c r="P68" s="4" t="str">
        <f t="shared" si="9"/>
        <v>Nimbasa City</v>
      </c>
      <c r="Q68" s="4" t="str">
        <f t="shared" si="10"/>
        <v>TBD</v>
      </c>
      <c r="R68" s="4">
        <f t="shared" si="11"/>
        <v>5</v>
      </c>
    </row>
    <row r="69" spans="1:18" x14ac:dyDescent="0.2">
      <c r="A69">
        <v>69</v>
      </c>
      <c r="B69" t="str">
        <f>VLOOKUP(C69, Rankings!AN:CG, 46, FALSE)</f>
        <v>Castelia City</v>
      </c>
      <c r="C69">
        <v>51</v>
      </c>
      <c r="E69" s="397" t="s">
        <v>1485</v>
      </c>
      <c r="F69" s="397">
        <v>61</v>
      </c>
      <c r="G69" s="4" t="str">
        <f t="shared" si="4"/>
        <v>TBD</v>
      </c>
      <c r="H69" s="4" t="str">
        <f t="shared" si="5"/>
        <v>Vast Poni Canyon</v>
      </c>
      <c r="I69" s="4" t="str">
        <f t="shared" si="6"/>
        <v>TBD</v>
      </c>
      <c r="J69" s="4">
        <f t="shared" si="7"/>
        <v>112</v>
      </c>
      <c r="K69" s="4"/>
      <c r="L69" s="4"/>
      <c r="M69" s="397" t="s">
        <v>1485</v>
      </c>
      <c r="N69" s="397">
        <v>4</v>
      </c>
      <c r="O69" s="4" t="str">
        <f t="shared" si="8"/>
        <v>TBD</v>
      </c>
      <c r="P69" s="4" t="str">
        <f t="shared" si="9"/>
        <v>Ruins of Alph</v>
      </c>
      <c r="Q69" s="4" t="str">
        <f t="shared" si="10"/>
        <v>TBD</v>
      </c>
      <c r="R69" s="4">
        <f t="shared" si="11"/>
        <v>7</v>
      </c>
    </row>
    <row r="70" spans="1:18" x14ac:dyDescent="0.2">
      <c r="A70">
        <v>70</v>
      </c>
      <c r="B70" t="str">
        <f>VLOOKUP(C70, Rankings!AN:CG, 46, FALSE)</f>
        <v>Malie City</v>
      </c>
      <c r="C70">
        <v>85</v>
      </c>
      <c r="E70" s="397" t="s">
        <v>1485</v>
      </c>
      <c r="F70" s="397">
        <v>62</v>
      </c>
      <c r="G70" s="4" t="str">
        <f t="shared" si="4"/>
        <v>TBD</v>
      </c>
      <c r="H70" s="4" t="str">
        <f t="shared" si="5"/>
        <v>Dewford Town</v>
      </c>
      <c r="I70" s="4" t="str">
        <f t="shared" si="6"/>
        <v>TBD</v>
      </c>
      <c r="J70" s="4">
        <f t="shared" si="7"/>
        <v>81</v>
      </c>
      <c r="K70" s="4"/>
      <c r="L70" s="4"/>
      <c r="M70" s="397" t="s">
        <v>1485</v>
      </c>
      <c r="N70" s="397">
        <v>3</v>
      </c>
      <c r="O70" s="4" t="str">
        <f t="shared" si="8"/>
        <v>TBD</v>
      </c>
      <c r="P70" s="4" t="str">
        <f t="shared" si="9"/>
        <v>National Park</v>
      </c>
      <c r="Q70" s="4" t="str">
        <f t="shared" si="10"/>
        <v>TBD</v>
      </c>
      <c r="R70" s="4">
        <f t="shared" si="11"/>
        <v>3</v>
      </c>
    </row>
    <row r="71" spans="1:18" x14ac:dyDescent="0.2">
      <c r="A71">
        <v>71</v>
      </c>
      <c r="B71" t="str">
        <f>VLOOKUP(C71, Rankings!AN:CG, 46, FALSE)</f>
        <v>Viridian City</v>
      </c>
      <c r="C71">
        <v>88</v>
      </c>
      <c r="E71" s="397" t="s">
        <v>1485</v>
      </c>
      <c r="F71" s="397">
        <v>63</v>
      </c>
      <c r="G71" s="4" t="str">
        <f t="shared" si="4"/>
        <v>TBD</v>
      </c>
      <c r="H71" s="4" t="str">
        <f t="shared" si="5"/>
        <v>Isle of Armor</v>
      </c>
      <c r="I71" s="4" t="str">
        <f t="shared" si="6"/>
        <v>TBD</v>
      </c>
      <c r="J71" s="4">
        <f t="shared" si="7"/>
        <v>47</v>
      </c>
      <c r="K71" s="4"/>
      <c r="L71" s="4"/>
      <c r="M71" s="397" t="s">
        <v>1485</v>
      </c>
      <c r="N71" s="397">
        <v>2</v>
      </c>
      <c r="O71" s="4" t="str">
        <f t="shared" si="8"/>
        <v>TBD</v>
      </c>
      <c r="P71" s="4" t="str">
        <f t="shared" si="9"/>
        <v>Snowpoint City</v>
      </c>
      <c r="Q71" s="4" t="str">
        <f t="shared" si="10"/>
        <v>TBD</v>
      </c>
      <c r="R71" s="4">
        <f t="shared" si="11"/>
        <v>2</v>
      </c>
    </row>
    <row r="72" spans="1:18" x14ac:dyDescent="0.2">
      <c r="A72">
        <v>72</v>
      </c>
      <c r="B72" t="str">
        <f>VLOOKUP(C72, Rankings!AN:CG, 46, FALSE)</f>
        <v>Littleroot Town</v>
      </c>
      <c r="C72">
        <v>71</v>
      </c>
      <c r="E72" s="397" t="s">
        <v>1485</v>
      </c>
      <c r="F72" s="397">
        <v>64</v>
      </c>
      <c r="G72" s="4" t="str">
        <f t="shared" si="4"/>
        <v>TBD</v>
      </c>
      <c r="H72" s="4" t="str">
        <f t="shared" si="5"/>
        <v>Wintown</v>
      </c>
      <c r="I72" s="4" t="str">
        <f t="shared" si="6"/>
        <v>TBD</v>
      </c>
      <c r="J72" s="4">
        <f t="shared" si="7"/>
        <v>53</v>
      </c>
      <c r="K72" s="4"/>
      <c r="L72" s="4"/>
      <c r="M72" s="397" t="s">
        <v>1485</v>
      </c>
      <c r="N72" s="397">
        <v>1</v>
      </c>
      <c r="O72" s="4" t="str">
        <f t="shared" si="8"/>
        <v>TBD</v>
      </c>
      <c r="P72" s="4" t="str">
        <f t="shared" si="9"/>
        <v>Canalave City</v>
      </c>
      <c r="Q72" s="4" t="str">
        <f t="shared" si="10"/>
        <v>TBD</v>
      </c>
      <c r="R72" s="4">
        <f t="shared" si="11"/>
        <v>1</v>
      </c>
    </row>
    <row r="73" spans="1:18" x14ac:dyDescent="0.2">
      <c r="A73">
        <v>73</v>
      </c>
      <c r="B73" t="str">
        <f>VLOOKUP(C73, Rankings!AN:CG, 46, FALSE)</f>
        <v>Lavender Town</v>
      </c>
      <c r="C73">
        <v>107</v>
      </c>
    </row>
    <row r="74" spans="1:18" x14ac:dyDescent="0.2">
      <c r="A74">
        <v>74</v>
      </c>
      <c r="B74" t="str">
        <f>VLOOKUP(C74, Rankings!AN:CG, 46, FALSE)</f>
        <v>Olivine City</v>
      </c>
      <c r="C74">
        <v>73</v>
      </c>
    </row>
    <row r="75" spans="1:18" x14ac:dyDescent="0.2">
      <c r="A75">
        <v>75</v>
      </c>
      <c r="B75" t="str">
        <f>VLOOKUP(C75, Rankings!AN:CG, 46, FALSE)</f>
        <v>Celadon City</v>
      </c>
      <c r="C75">
        <v>92</v>
      </c>
      <c r="E75" t="s">
        <v>1483</v>
      </c>
      <c r="M75" t="s">
        <v>1484</v>
      </c>
    </row>
    <row r="76" spans="1:18" x14ac:dyDescent="0.2">
      <c r="A76">
        <v>76</v>
      </c>
      <c r="B76" t="str">
        <f>VLOOKUP(C76, Rankings!AN:CG, 46, FALSE)</f>
        <v>Fall City</v>
      </c>
      <c r="C76">
        <v>74</v>
      </c>
    </row>
    <row r="77" spans="1:18" x14ac:dyDescent="0.2">
      <c r="A77">
        <v>77</v>
      </c>
      <c r="B77" t="str">
        <f>VLOOKUP(C77, Rankings!AN:CG, 46, FALSE)</f>
        <v>Opelucid City</v>
      </c>
      <c r="C77">
        <v>66</v>
      </c>
      <c r="D77" t="s">
        <v>1486</v>
      </c>
      <c r="E77" s="397" t="s">
        <v>1485</v>
      </c>
      <c r="F77" s="397" t="s">
        <v>1485</v>
      </c>
      <c r="G77" s="4" t="str">
        <f>VLOOKUP(E77, $A:$C, 2, FALSE)</f>
        <v>TBD</v>
      </c>
      <c r="H77" s="4" t="str">
        <f>VLOOKUP(F77, $A:$C, 2, FALSE)</f>
        <v>TBD</v>
      </c>
      <c r="I77" s="4" t="str">
        <f>VLOOKUP(E77, $A:$C, 3, FALSE)</f>
        <v>TBD</v>
      </c>
      <c r="J77" s="4" t="str">
        <f>VLOOKUP(F77, $A:$C, 3, FALSE)</f>
        <v>TBD</v>
      </c>
      <c r="M77" s="397" t="s">
        <v>1485</v>
      </c>
      <c r="N77" s="397" t="s">
        <v>1485</v>
      </c>
      <c r="O77" s="4" t="str">
        <f t="shared" ref="O77:O84" si="12">VLOOKUP(M77, $A:$C, 2, FALSE)</f>
        <v>TBD</v>
      </c>
      <c r="P77" s="4" t="str">
        <f t="shared" ref="P77:P84" si="13">VLOOKUP(N77, $A:$C, 2, FALSE)</f>
        <v>TBD</v>
      </c>
      <c r="Q77" s="4" t="str">
        <f t="shared" ref="Q77:Q84" si="14">VLOOKUP(M77, $A:$C, 3, FALSE)</f>
        <v>TBD</v>
      </c>
      <c r="R77" s="4" t="str">
        <f t="shared" ref="R77:R84" si="15">VLOOKUP(N77, $A:$C, 3, FALSE)</f>
        <v>TBD</v>
      </c>
    </row>
    <row r="78" spans="1:18" x14ac:dyDescent="0.2">
      <c r="A78">
        <v>78</v>
      </c>
      <c r="B78" t="str">
        <f>VLOOKUP(C78, Rankings!AN:CG, 46, FALSE)</f>
        <v>Rustboro City</v>
      </c>
      <c r="C78">
        <v>90</v>
      </c>
      <c r="D78" t="s">
        <v>1487</v>
      </c>
      <c r="E78" s="397" t="s">
        <v>1485</v>
      </c>
      <c r="F78" s="397" t="s">
        <v>1485</v>
      </c>
      <c r="G78" s="4" t="str">
        <f t="shared" ref="G78:G92" si="16">VLOOKUP(E78, $A:$C, 2, FALSE)</f>
        <v>TBD</v>
      </c>
      <c r="H78" s="4" t="str">
        <f t="shared" ref="H78:H92" si="17">VLOOKUP(F78, $A:$C, 2, FALSE)</f>
        <v>TBD</v>
      </c>
      <c r="I78" s="4" t="str">
        <f t="shared" ref="I78:I92" si="18">VLOOKUP(E78, $A:$C, 3, FALSE)</f>
        <v>TBD</v>
      </c>
      <c r="J78" s="4" t="str">
        <f t="shared" ref="J78:J92" si="19">VLOOKUP(F78, $A:$C, 3, FALSE)</f>
        <v>TBD</v>
      </c>
      <c r="M78" s="397" t="s">
        <v>1485</v>
      </c>
      <c r="N78" s="397" t="s">
        <v>1485</v>
      </c>
      <c r="O78" s="4" t="str">
        <f t="shared" si="12"/>
        <v>TBD</v>
      </c>
      <c r="P78" s="4" t="str">
        <f t="shared" si="13"/>
        <v>TBD</v>
      </c>
      <c r="Q78" s="4" t="str">
        <f t="shared" si="14"/>
        <v>TBD</v>
      </c>
      <c r="R78" s="4" t="str">
        <f t="shared" si="15"/>
        <v>TBD</v>
      </c>
    </row>
    <row r="79" spans="1:18" x14ac:dyDescent="0.2">
      <c r="A79">
        <v>79</v>
      </c>
      <c r="B79" t="str">
        <f>VLOOKUP(C79, Rankings!AN:CG, 46, FALSE)</f>
        <v>Hearthome City</v>
      </c>
      <c r="C79">
        <v>59</v>
      </c>
      <c r="D79" t="s">
        <v>1488</v>
      </c>
      <c r="E79" s="397" t="s">
        <v>1485</v>
      </c>
      <c r="F79" s="397" t="s">
        <v>1485</v>
      </c>
      <c r="G79" s="4" t="str">
        <f t="shared" si="16"/>
        <v>TBD</v>
      </c>
      <c r="H79" s="4" t="str">
        <f t="shared" si="17"/>
        <v>TBD</v>
      </c>
      <c r="I79" s="4" t="str">
        <f t="shared" si="18"/>
        <v>TBD</v>
      </c>
      <c r="J79" s="4" t="str">
        <f t="shared" si="19"/>
        <v>TBD</v>
      </c>
      <c r="M79" s="397" t="s">
        <v>1485</v>
      </c>
      <c r="N79" s="397" t="s">
        <v>1485</v>
      </c>
      <c r="O79" s="4" t="str">
        <f t="shared" si="12"/>
        <v>TBD</v>
      </c>
      <c r="P79" s="4" t="str">
        <f t="shared" si="13"/>
        <v>TBD</v>
      </c>
      <c r="Q79" s="4" t="str">
        <f t="shared" si="14"/>
        <v>TBD</v>
      </c>
      <c r="R79" s="4" t="str">
        <f t="shared" si="15"/>
        <v>TBD</v>
      </c>
    </row>
    <row r="80" spans="1:18" x14ac:dyDescent="0.2">
      <c r="A80">
        <v>80</v>
      </c>
      <c r="B80" t="str">
        <f>VLOOKUP(C80, Rankings!AN:CG, 46, FALSE)</f>
        <v>Aether Paradise</v>
      </c>
      <c r="C80">
        <v>67</v>
      </c>
      <c r="D80" t="s">
        <v>1489</v>
      </c>
      <c r="E80" s="397" t="s">
        <v>1485</v>
      </c>
      <c r="F80" s="397" t="s">
        <v>1485</v>
      </c>
      <c r="G80" s="4" t="str">
        <f t="shared" si="16"/>
        <v>TBD</v>
      </c>
      <c r="H80" s="4" t="str">
        <f t="shared" si="17"/>
        <v>TBD</v>
      </c>
      <c r="I80" s="4" t="str">
        <f t="shared" si="18"/>
        <v>TBD</v>
      </c>
      <c r="J80" s="4" t="str">
        <f t="shared" si="19"/>
        <v>TBD</v>
      </c>
      <c r="M80" s="397" t="s">
        <v>1485</v>
      </c>
      <c r="N80" s="397" t="s">
        <v>1485</v>
      </c>
      <c r="O80" s="4" t="str">
        <f t="shared" si="12"/>
        <v>TBD</v>
      </c>
      <c r="P80" s="4" t="str">
        <f t="shared" si="13"/>
        <v>TBD</v>
      </c>
      <c r="Q80" s="4" t="str">
        <f t="shared" si="14"/>
        <v>TBD</v>
      </c>
      <c r="R80" s="4" t="str">
        <f t="shared" si="15"/>
        <v>TBD</v>
      </c>
    </row>
    <row r="81" spans="1:18" x14ac:dyDescent="0.2">
      <c r="A81">
        <v>81</v>
      </c>
      <c r="B81" t="str">
        <f>VLOOKUP(C81, Rankings!AN:CG, 46, FALSE)</f>
        <v>Ilex Forest</v>
      </c>
      <c r="C81">
        <v>72</v>
      </c>
      <c r="D81" t="s">
        <v>1490</v>
      </c>
      <c r="E81" s="397" t="s">
        <v>1485</v>
      </c>
      <c r="F81" s="397" t="s">
        <v>1485</v>
      </c>
      <c r="G81" s="4" t="str">
        <f t="shared" si="16"/>
        <v>TBD</v>
      </c>
      <c r="H81" s="4" t="str">
        <f t="shared" si="17"/>
        <v>TBD</v>
      </c>
      <c r="I81" s="4" t="str">
        <f t="shared" si="18"/>
        <v>TBD</v>
      </c>
      <c r="J81" s="4" t="str">
        <f t="shared" si="19"/>
        <v>TBD</v>
      </c>
      <c r="M81" s="397" t="s">
        <v>1485</v>
      </c>
      <c r="N81" s="397" t="s">
        <v>1485</v>
      </c>
      <c r="O81" s="4" t="str">
        <f t="shared" si="12"/>
        <v>TBD</v>
      </c>
      <c r="P81" s="4" t="str">
        <f t="shared" si="13"/>
        <v>TBD</v>
      </c>
      <c r="Q81" s="4" t="str">
        <f t="shared" si="14"/>
        <v>TBD</v>
      </c>
      <c r="R81" s="4" t="str">
        <f t="shared" si="15"/>
        <v>TBD</v>
      </c>
    </row>
    <row r="82" spans="1:18" x14ac:dyDescent="0.2">
      <c r="A82">
        <v>82</v>
      </c>
      <c r="B82" t="str">
        <f>VLOOKUP(C82, Rankings!AN:CG, 46, FALSE)</f>
        <v>Los Platos</v>
      </c>
      <c r="C82">
        <v>65</v>
      </c>
      <c r="D82" t="s">
        <v>1493</v>
      </c>
      <c r="E82" s="397" t="s">
        <v>1485</v>
      </c>
      <c r="F82" s="397" t="s">
        <v>1485</v>
      </c>
      <c r="G82" s="4" t="str">
        <f t="shared" si="16"/>
        <v>TBD</v>
      </c>
      <c r="H82" s="4" t="str">
        <f t="shared" si="17"/>
        <v>TBD</v>
      </c>
      <c r="I82" s="4" t="str">
        <f t="shared" si="18"/>
        <v>TBD</v>
      </c>
      <c r="J82" s="4" t="str">
        <f t="shared" si="19"/>
        <v>TBD</v>
      </c>
      <c r="M82" s="397" t="s">
        <v>1485</v>
      </c>
      <c r="N82" s="397" t="s">
        <v>1485</v>
      </c>
      <c r="O82" s="4" t="str">
        <f t="shared" si="12"/>
        <v>TBD</v>
      </c>
      <c r="P82" s="4" t="str">
        <f t="shared" si="13"/>
        <v>TBD</v>
      </c>
      <c r="Q82" s="4" t="str">
        <f t="shared" si="14"/>
        <v>TBD</v>
      </c>
      <c r="R82" s="4" t="str">
        <f t="shared" si="15"/>
        <v>TBD</v>
      </c>
    </row>
    <row r="83" spans="1:18" x14ac:dyDescent="0.2">
      <c r="A83">
        <v>83</v>
      </c>
      <c r="B83" t="str">
        <f>VLOOKUP(C83, Rankings!AN:CG, 46, FALSE)</f>
        <v>Circhester Bay</v>
      </c>
      <c r="C83">
        <v>89</v>
      </c>
      <c r="D83" t="s">
        <v>1492</v>
      </c>
      <c r="E83" s="397" t="s">
        <v>1485</v>
      </c>
      <c r="F83" s="397" t="s">
        <v>1485</v>
      </c>
      <c r="G83" s="4" t="str">
        <f t="shared" si="16"/>
        <v>TBD</v>
      </c>
      <c r="H83" s="4" t="str">
        <f t="shared" si="17"/>
        <v>TBD</v>
      </c>
      <c r="I83" s="4" t="str">
        <f t="shared" si="18"/>
        <v>TBD</v>
      </c>
      <c r="J83" s="4" t="str">
        <f t="shared" si="19"/>
        <v>TBD</v>
      </c>
      <c r="M83" s="397" t="s">
        <v>1485</v>
      </c>
      <c r="N83" s="397" t="s">
        <v>1485</v>
      </c>
      <c r="O83" s="4" t="str">
        <f t="shared" si="12"/>
        <v>TBD</v>
      </c>
      <c r="P83" s="4" t="str">
        <f t="shared" si="13"/>
        <v>TBD</v>
      </c>
      <c r="Q83" s="4" t="str">
        <f t="shared" si="14"/>
        <v>TBD</v>
      </c>
      <c r="R83" s="4" t="str">
        <f t="shared" si="15"/>
        <v>TBD</v>
      </c>
    </row>
    <row r="84" spans="1:18" x14ac:dyDescent="0.2">
      <c r="A84">
        <v>84</v>
      </c>
      <c r="B84" t="str">
        <f>VLOOKUP(C84, Rankings!AN:CG, 46, FALSE)</f>
        <v>Crown Tundra</v>
      </c>
      <c r="C84">
        <v>110</v>
      </c>
      <c r="D84" t="s">
        <v>1491</v>
      </c>
      <c r="E84" s="397" t="s">
        <v>1485</v>
      </c>
      <c r="F84" s="397" t="s">
        <v>1485</v>
      </c>
      <c r="G84" s="4" t="str">
        <f t="shared" si="16"/>
        <v>TBD</v>
      </c>
      <c r="H84" s="4" t="str">
        <f t="shared" si="17"/>
        <v>TBD</v>
      </c>
      <c r="I84" s="4" t="str">
        <f t="shared" si="18"/>
        <v>TBD</v>
      </c>
      <c r="J84" s="4" t="str">
        <f t="shared" si="19"/>
        <v>TBD</v>
      </c>
      <c r="M84" s="397" t="s">
        <v>1485</v>
      </c>
      <c r="N84" s="397" t="s">
        <v>1485</v>
      </c>
      <c r="O84" s="4" t="str">
        <f t="shared" si="12"/>
        <v>TBD</v>
      </c>
      <c r="P84" s="4" t="str">
        <f t="shared" si="13"/>
        <v>TBD</v>
      </c>
      <c r="Q84" s="4" t="str">
        <f t="shared" si="14"/>
        <v>TBD</v>
      </c>
      <c r="R84" s="4" t="str">
        <f t="shared" si="15"/>
        <v>TBD</v>
      </c>
    </row>
    <row r="85" spans="1:18" x14ac:dyDescent="0.2">
      <c r="A85">
        <v>85</v>
      </c>
      <c r="B85" t="str">
        <f>VLOOKUP(C85, Rankings!AN:CG, 46, FALSE)</f>
        <v>Accumula Town</v>
      </c>
      <c r="C85">
        <v>76</v>
      </c>
      <c r="D85" t="s">
        <v>1494</v>
      </c>
      <c r="E85" s="397" t="s">
        <v>1485</v>
      </c>
      <c r="F85" s="397" t="s">
        <v>1485</v>
      </c>
      <c r="G85" s="4" t="str">
        <f t="shared" si="16"/>
        <v>TBD</v>
      </c>
      <c r="H85" s="4" t="str">
        <f t="shared" si="17"/>
        <v>TBD</v>
      </c>
      <c r="I85" s="4" t="str">
        <f t="shared" si="18"/>
        <v>TBD</v>
      </c>
      <c r="J85" s="4" t="str">
        <f t="shared" si="19"/>
        <v>TBD</v>
      </c>
    </row>
    <row r="86" spans="1:18" x14ac:dyDescent="0.2">
      <c r="A86">
        <v>86</v>
      </c>
      <c r="B86" t="str">
        <f>VLOOKUP(C86, Rankings!AN:CG, 46, FALSE)</f>
        <v>Blackthorn City</v>
      </c>
      <c r="C86">
        <v>77</v>
      </c>
      <c r="D86" t="s">
        <v>1501</v>
      </c>
      <c r="E86" s="397" t="s">
        <v>1485</v>
      </c>
      <c r="F86" s="397" t="s">
        <v>1485</v>
      </c>
      <c r="G86" s="4" t="str">
        <f t="shared" si="16"/>
        <v>TBD</v>
      </c>
      <c r="H86" s="4" t="str">
        <f t="shared" si="17"/>
        <v>TBD</v>
      </c>
      <c r="I86" s="4" t="str">
        <f t="shared" si="18"/>
        <v>TBD</v>
      </c>
      <c r="J86" s="4" t="str">
        <f t="shared" si="19"/>
        <v>TBD</v>
      </c>
    </row>
    <row r="87" spans="1:18" x14ac:dyDescent="0.2">
      <c r="A87">
        <v>87</v>
      </c>
      <c r="B87" t="str">
        <f>VLOOKUP(C87, Rankings!AN:CG, 46, FALSE)</f>
        <v>Humilau City</v>
      </c>
      <c r="C87">
        <v>70</v>
      </c>
      <c r="D87" t="s">
        <v>1500</v>
      </c>
      <c r="E87" s="397" t="s">
        <v>1485</v>
      </c>
      <c r="F87" s="397" t="s">
        <v>1485</v>
      </c>
      <c r="G87" s="4" t="str">
        <f t="shared" si="16"/>
        <v>TBD</v>
      </c>
      <c r="H87" s="4" t="str">
        <f t="shared" si="17"/>
        <v>TBD</v>
      </c>
      <c r="I87" s="4" t="str">
        <f t="shared" si="18"/>
        <v>TBD</v>
      </c>
      <c r="J87" s="4" t="str">
        <f t="shared" si="19"/>
        <v>TBD</v>
      </c>
      <c r="M87" t="s">
        <v>823</v>
      </c>
    </row>
    <row r="88" spans="1:18" x14ac:dyDescent="0.2">
      <c r="A88">
        <v>88</v>
      </c>
      <c r="B88" t="str">
        <f>VLOOKUP(C88, Rankings!AN:CG, 46, FALSE)</f>
        <v>Nacrene City</v>
      </c>
      <c r="C88">
        <v>80</v>
      </c>
      <c r="D88" t="s">
        <v>1495</v>
      </c>
      <c r="E88" s="397" t="s">
        <v>1485</v>
      </c>
      <c r="F88" s="397" t="s">
        <v>1485</v>
      </c>
      <c r="G88" s="4" t="str">
        <f t="shared" si="16"/>
        <v>TBD</v>
      </c>
      <c r="H88" s="4" t="str">
        <f t="shared" si="17"/>
        <v>TBD</v>
      </c>
      <c r="I88" s="4" t="str">
        <f t="shared" si="18"/>
        <v>TBD</v>
      </c>
      <c r="J88" s="4" t="str">
        <f t="shared" si="19"/>
        <v>TBD</v>
      </c>
    </row>
    <row r="89" spans="1:18" x14ac:dyDescent="0.2">
      <c r="A89">
        <v>89</v>
      </c>
      <c r="B89" t="str">
        <f>VLOOKUP(C89, Rankings!AN:CG, 46, FALSE)</f>
        <v>Striaton City</v>
      </c>
      <c r="C89">
        <v>75</v>
      </c>
      <c r="D89" t="s">
        <v>1496</v>
      </c>
      <c r="E89" s="397" t="s">
        <v>1485</v>
      </c>
      <c r="F89" s="397" t="s">
        <v>1485</v>
      </c>
      <c r="G89" s="4" t="str">
        <f t="shared" si="16"/>
        <v>TBD</v>
      </c>
      <c r="H89" s="4" t="str">
        <f t="shared" si="17"/>
        <v>TBD</v>
      </c>
      <c r="I89" s="4" t="str">
        <f t="shared" si="18"/>
        <v>TBD</v>
      </c>
      <c r="J89" s="4" t="str">
        <f t="shared" si="19"/>
        <v>TBD</v>
      </c>
      <c r="M89" s="397" t="s">
        <v>1485</v>
      </c>
      <c r="N89" s="397" t="s">
        <v>1485</v>
      </c>
      <c r="O89" s="4" t="str">
        <f t="shared" ref="O89:O92" si="20">VLOOKUP(M89, $A:$C, 2, FALSE)</f>
        <v>TBD</v>
      </c>
      <c r="P89" s="4" t="str">
        <f t="shared" ref="P89:P92" si="21">VLOOKUP(N89, $A:$C, 2, FALSE)</f>
        <v>TBD</v>
      </c>
      <c r="Q89" s="4" t="str">
        <f t="shared" ref="Q89:Q92" si="22">VLOOKUP(M89, $A:$C, 3, FALSE)</f>
        <v>TBD</v>
      </c>
      <c r="R89" s="4" t="str">
        <f t="shared" ref="R89:R92" si="23">VLOOKUP(N89, $A:$C, 3, FALSE)</f>
        <v>TBD</v>
      </c>
    </row>
    <row r="90" spans="1:18" x14ac:dyDescent="0.2">
      <c r="A90">
        <v>90</v>
      </c>
      <c r="B90" t="str">
        <f>VLOOKUP(C90, Rankings!AN:CG, 46, FALSE)</f>
        <v>Veilstone City</v>
      </c>
      <c r="C90">
        <v>69</v>
      </c>
      <c r="D90" t="s">
        <v>1498</v>
      </c>
      <c r="E90" s="397" t="s">
        <v>1485</v>
      </c>
      <c r="F90" s="397" t="s">
        <v>1485</v>
      </c>
      <c r="G90" s="4" t="str">
        <f t="shared" si="16"/>
        <v>TBD</v>
      </c>
      <c r="H90" s="4" t="str">
        <f t="shared" si="17"/>
        <v>TBD</v>
      </c>
      <c r="I90" s="4" t="str">
        <f t="shared" si="18"/>
        <v>TBD</v>
      </c>
      <c r="J90" s="4" t="str">
        <f t="shared" si="19"/>
        <v>TBD</v>
      </c>
      <c r="M90" s="397" t="s">
        <v>1485</v>
      </c>
      <c r="N90" s="397" t="s">
        <v>1485</v>
      </c>
      <c r="O90" s="4" t="str">
        <f t="shared" si="20"/>
        <v>TBD</v>
      </c>
      <c r="P90" s="4" t="str">
        <f t="shared" si="21"/>
        <v>TBD</v>
      </c>
      <c r="Q90" s="4" t="str">
        <f t="shared" si="22"/>
        <v>TBD</v>
      </c>
      <c r="R90" s="4" t="str">
        <f t="shared" si="23"/>
        <v>TBD</v>
      </c>
    </row>
    <row r="91" spans="1:18" x14ac:dyDescent="0.2">
      <c r="A91">
        <v>91</v>
      </c>
      <c r="B91" t="str">
        <f>VLOOKUP(C91, Rankings!AN:CG, 46, FALSE)</f>
        <v>Phenac City</v>
      </c>
      <c r="C91">
        <v>82</v>
      </c>
      <c r="D91" t="s">
        <v>1499</v>
      </c>
      <c r="E91" s="397" t="s">
        <v>1485</v>
      </c>
      <c r="F91" s="397" t="s">
        <v>1485</v>
      </c>
      <c r="G91" s="4" t="str">
        <f t="shared" si="16"/>
        <v>TBD</v>
      </c>
      <c r="H91" s="4" t="str">
        <f t="shared" si="17"/>
        <v>TBD</v>
      </c>
      <c r="I91" s="4" t="str">
        <f t="shared" si="18"/>
        <v>TBD</v>
      </c>
      <c r="J91" s="4" t="str">
        <f t="shared" si="19"/>
        <v>TBD</v>
      </c>
      <c r="M91" s="397" t="s">
        <v>1485</v>
      </c>
      <c r="N91" s="397" t="s">
        <v>1485</v>
      </c>
      <c r="O91" s="4" t="str">
        <f t="shared" si="20"/>
        <v>TBD</v>
      </c>
      <c r="P91" s="4" t="str">
        <f t="shared" si="21"/>
        <v>TBD</v>
      </c>
      <c r="Q91" s="4" t="str">
        <f t="shared" si="22"/>
        <v>TBD</v>
      </c>
      <c r="R91" s="4" t="str">
        <f t="shared" si="23"/>
        <v>TBD</v>
      </c>
    </row>
    <row r="92" spans="1:18" x14ac:dyDescent="0.2">
      <c r="A92">
        <v>92</v>
      </c>
      <c r="B92" t="str">
        <f>VLOOKUP(C92, Rankings!AN:CG, 46, FALSE)</f>
        <v>New Bark Town</v>
      </c>
      <c r="C92">
        <v>113</v>
      </c>
      <c r="D92" t="s">
        <v>1497</v>
      </c>
      <c r="E92" s="397" t="s">
        <v>1485</v>
      </c>
      <c r="F92" s="397" t="s">
        <v>1485</v>
      </c>
      <c r="G92" s="4" t="str">
        <f t="shared" si="16"/>
        <v>TBD</v>
      </c>
      <c r="H92" s="4" t="str">
        <f t="shared" si="17"/>
        <v>TBD</v>
      </c>
      <c r="I92" s="4" t="str">
        <f t="shared" si="18"/>
        <v>TBD</v>
      </c>
      <c r="J92" s="4" t="str">
        <f t="shared" si="19"/>
        <v>TBD</v>
      </c>
      <c r="M92" s="397" t="s">
        <v>1485</v>
      </c>
      <c r="N92" s="397" t="s">
        <v>1485</v>
      </c>
      <c r="O92" s="4" t="str">
        <f t="shared" si="20"/>
        <v>TBD</v>
      </c>
      <c r="P92" s="4" t="str">
        <f t="shared" si="21"/>
        <v>TBD</v>
      </c>
      <c r="Q92" s="4" t="str">
        <f t="shared" si="22"/>
        <v>TBD</v>
      </c>
      <c r="R92" s="4" t="str">
        <f t="shared" si="23"/>
        <v>TBD</v>
      </c>
    </row>
    <row r="93" spans="1:18" x14ac:dyDescent="0.2">
      <c r="A93">
        <v>93</v>
      </c>
      <c r="B93" t="str">
        <f>VLOOKUP(C93, Rankings!AN:CG, 46, FALSE)</f>
        <v>Floaroma City</v>
      </c>
      <c r="C93">
        <v>83</v>
      </c>
    </row>
    <row r="94" spans="1:18" x14ac:dyDescent="0.2">
      <c r="A94">
        <v>94</v>
      </c>
      <c r="B94" t="str">
        <f>VLOOKUP(C94, Rankings!AN:CG, 46, FALSE)</f>
        <v>Saffron City</v>
      </c>
      <c r="C94">
        <v>95</v>
      </c>
    </row>
    <row r="95" spans="1:18" x14ac:dyDescent="0.2">
      <c r="A95">
        <v>95</v>
      </c>
      <c r="B95" t="str">
        <f>VLOOKUP(C95, Rankings!AN:CG, 46, FALSE)</f>
        <v>Heahea City</v>
      </c>
      <c r="C95">
        <v>87</v>
      </c>
      <c r="M95" t="s">
        <v>853</v>
      </c>
    </row>
    <row r="96" spans="1:18" x14ac:dyDescent="0.2">
      <c r="A96">
        <v>96</v>
      </c>
      <c r="B96" t="str">
        <f>VLOOKUP(C96, Rankings!AN:CG, 46, FALSE)</f>
        <v>Lavaridge Town</v>
      </c>
      <c r="C96">
        <v>121</v>
      </c>
    </row>
    <row r="97" spans="1:18" x14ac:dyDescent="0.2">
      <c r="A97">
        <v>97</v>
      </c>
      <c r="B97" t="str">
        <f>VLOOKUP(C97, Rankings!AN:CG, 46, FALSE)</f>
        <v>Paniola Town</v>
      </c>
      <c r="C97">
        <v>116</v>
      </c>
      <c r="M97" s="397" t="s">
        <v>1485</v>
      </c>
      <c r="N97" s="397" t="s">
        <v>1485</v>
      </c>
      <c r="O97" s="4" t="str">
        <f t="shared" ref="O97:O98" si="24">VLOOKUP(M97, $A:$C, 2, FALSE)</f>
        <v>TBD</v>
      </c>
      <c r="P97" s="4" t="str">
        <f t="shared" ref="P97:P98" si="25">VLOOKUP(N97, $A:$C, 2, FALSE)</f>
        <v>TBD</v>
      </c>
      <c r="Q97" s="4" t="str">
        <f t="shared" ref="Q97:Q98" si="26">VLOOKUP(M97, $A:$C, 3, FALSE)</f>
        <v>TBD</v>
      </c>
      <c r="R97" s="4" t="str">
        <f t="shared" ref="R97:R98" si="27">VLOOKUP(N97, $A:$C, 3, FALSE)</f>
        <v>TBD</v>
      </c>
    </row>
    <row r="98" spans="1:18" x14ac:dyDescent="0.2">
      <c r="A98">
        <v>98</v>
      </c>
      <c r="B98" t="str">
        <f>VLOOKUP(C98, Rankings!AN:CG, 46, FALSE)</f>
        <v>Undella Town</v>
      </c>
      <c r="C98">
        <v>106</v>
      </c>
      <c r="M98" s="397" t="s">
        <v>1485</v>
      </c>
      <c r="N98" s="397" t="s">
        <v>1485</v>
      </c>
      <c r="O98" s="4" t="str">
        <f t="shared" si="24"/>
        <v>TBD</v>
      </c>
      <c r="P98" s="4" t="str">
        <f t="shared" si="25"/>
        <v>TBD</v>
      </c>
      <c r="Q98" s="4" t="str">
        <f t="shared" si="26"/>
        <v>TBD</v>
      </c>
      <c r="R98" s="4" t="str">
        <f t="shared" si="27"/>
        <v>TBD</v>
      </c>
    </row>
    <row r="99" spans="1:18" x14ac:dyDescent="0.2">
      <c r="A99">
        <v>99</v>
      </c>
      <c r="B99" t="str">
        <f>VLOOKUP(C99, Rankings!AN:CG, 46, FALSE)</f>
        <v>Pewter City</v>
      </c>
      <c r="C99">
        <v>100</v>
      </c>
    </row>
    <row r="100" spans="1:18" x14ac:dyDescent="0.2">
      <c r="A100">
        <v>100</v>
      </c>
      <c r="B100" t="str">
        <f>VLOOKUP(C100, Rankings!AN:CG, 46, FALSE)</f>
        <v>Driftveil City</v>
      </c>
      <c r="C100">
        <v>97</v>
      </c>
    </row>
    <row r="101" spans="1:18" x14ac:dyDescent="0.2">
      <c r="A101">
        <v>101</v>
      </c>
      <c r="B101" t="str">
        <f>VLOOKUP(C101, Rankings!AN:CG, 46, FALSE)</f>
        <v>Violet City</v>
      </c>
      <c r="C101">
        <v>99</v>
      </c>
      <c r="M101" t="s">
        <v>855</v>
      </c>
    </row>
    <row r="102" spans="1:18" x14ac:dyDescent="0.2">
      <c r="A102">
        <v>102</v>
      </c>
      <c r="B102" t="str">
        <f>VLOOKUP(C102, Rankings!AN:CG, 46, FALSE)</f>
        <v>Mount Mortar</v>
      </c>
      <c r="C102">
        <v>134</v>
      </c>
      <c r="M102" s="397" t="s">
        <v>1485</v>
      </c>
      <c r="N102" s="397" t="s">
        <v>1485</v>
      </c>
      <c r="O102" s="4" t="str">
        <f t="shared" ref="O102" si="28">VLOOKUP(M102, $A:$C, 2, FALSE)</f>
        <v>TBD</v>
      </c>
      <c r="P102" s="4" t="str">
        <f t="shared" ref="P102" si="29">VLOOKUP(N102, $A:$C, 2, FALSE)</f>
        <v>TBD</v>
      </c>
      <c r="Q102" s="4" t="str">
        <f t="shared" ref="Q102" si="30">VLOOKUP(M102, $A:$C, 3, FALSE)</f>
        <v>TBD</v>
      </c>
      <c r="R102" s="4" t="str">
        <f t="shared" ref="R102" si="31">VLOOKUP(N102, $A:$C, 3, FALSE)</f>
        <v>TBD</v>
      </c>
    </row>
    <row r="103" spans="1:18" x14ac:dyDescent="0.2">
      <c r="A103">
        <v>103</v>
      </c>
      <c r="B103" t="str">
        <f>VLOOKUP(C103, Rankings!AN:CG, 46, FALSE)</f>
        <v>Aspertia City</v>
      </c>
      <c r="C103">
        <v>101</v>
      </c>
    </row>
    <row r="104" spans="1:18" x14ac:dyDescent="0.2">
      <c r="A104">
        <v>104</v>
      </c>
      <c r="B104" t="str">
        <f>VLOOKUP(C104, Rankings!AN:CG, 46, FALSE)</f>
        <v>Pacifidlog Town</v>
      </c>
      <c r="C104">
        <v>105</v>
      </c>
    </row>
    <row r="105" spans="1:18" x14ac:dyDescent="0.2">
      <c r="A105">
        <v>105</v>
      </c>
      <c r="B105" t="str">
        <f>VLOOKUP(C105, Rankings!AN:CG, 46, FALSE)</f>
        <v>Ballonlea</v>
      </c>
      <c r="C105">
        <v>119</v>
      </c>
    </row>
    <row r="106" spans="1:18" x14ac:dyDescent="0.2">
      <c r="A106">
        <v>106</v>
      </c>
      <c r="B106" t="str">
        <f>VLOOKUP(C106, Rankings!AN:CG, 46, FALSE)</f>
        <v>Wedgehurst</v>
      </c>
      <c r="C106">
        <v>122</v>
      </c>
    </row>
    <row r="107" spans="1:18" x14ac:dyDescent="0.2">
      <c r="A107">
        <v>107</v>
      </c>
      <c r="B107" t="str">
        <f>VLOOKUP(C107, Rankings!AN:CG, 46, FALSE)</f>
        <v>Oreburgh City</v>
      </c>
      <c r="C107">
        <v>93</v>
      </c>
    </row>
    <row r="108" spans="1:18" x14ac:dyDescent="0.2">
      <c r="A108">
        <v>108</v>
      </c>
      <c r="B108" t="str">
        <f>VLOOKUP(C108, Rankings!AN:CG, 46, FALSE)</f>
        <v>Haruba Village</v>
      </c>
      <c r="C108">
        <v>123</v>
      </c>
    </row>
    <row r="109" spans="1:18" x14ac:dyDescent="0.2">
      <c r="A109">
        <v>109</v>
      </c>
      <c r="B109" t="str">
        <f>VLOOKUP(C109, Rankings!AN:CG, 46, FALSE)</f>
        <v>Kiloude City</v>
      </c>
      <c r="C109">
        <v>96</v>
      </c>
    </row>
    <row r="110" spans="1:18" x14ac:dyDescent="0.2">
      <c r="A110">
        <v>110</v>
      </c>
      <c r="B110" t="str">
        <f>VLOOKUP(C110, Rankings!AN:CG, 46, FALSE)</f>
        <v>Mossdeep City</v>
      </c>
      <c r="C110">
        <v>98</v>
      </c>
    </row>
    <row r="111" spans="1:18" x14ac:dyDescent="0.2">
      <c r="A111">
        <v>111</v>
      </c>
      <c r="B111" t="str">
        <f>VLOOKUP(C111, Rankings!AN:CG, 46, FALSE)</f>
        <v>Glaseado Mountain</v>
      </c>
      <c r="C111">
        <v>103</v>
      </c>
    </row>
    <row r="112" spans="1:18" x14ac:dyDescent="0.2">
      <c r="A112">
        <v>112</v>
      </c>
      <c r="B112" t="str">
        <f>VLOOKUP(C112, Rankings!AN:CG, 46, FALSE)</f>
        <v>Pastoria City</v>
      </c>
      <c r="C112">
        <v>114</v>
      </c>
    </row>
    <row r="113" spans="1:3" x14ac:dyDescent="0.2">
      <c r="A113">
        <v>113</v>
      </c>
      <c r="B113" t="str">
        <f>VLOOKUP(C113, Rankings!AN:CG, 46, FALSE)</f>
        <v>Zapapico</v>
      </c>
      <c r="C113">
        <v>124</v>
      </c>
    </row>
    <row r="114" spans="1:3" x14ac:dyDescent="0.2">
      <c r="A114">
        <v>114</v>
      </c>
      <c r="B114" t="str">
        <f>VLOOKUP(C114, Rankings!AN:CG, 46, FALSE)</f>
        <v>Verdanturf Town</v>
      </c>
      <c r="C114">
        <v>127</v>
      </c>
    </row>
    <row r="115" spans="1:3" x14ac:dyDescent="0.2">
      <c r="A115">
        <v>115</v>
      </c>
      <c r="B115" t="str">
        <f>VLOOKUP(C115, Rankings!AN:CG, 46, FALSE)</f>
        <v>Ever Grande City</v>
      </c>
      <c r="C115">
        <v>104</v>
      </c>
    </row>
    <row r="116" spans="1:3" x14ac:dyDescent="0.2">
      <c r="A116">
        <v>116</v>
      </c>
      <c r="B116" t="str">
        <f>VLOOKUP(C116, Rankings!AN:CG, 46, FALSE)</f>
        <v>Santalune City</v>
      </c>
      <c r="C116">
        <v>79</v>
      </c>
    </row>
    <row r="117" spans="1:3" x14ac:dyDescent="0.2">
      <c r="A117">
        <v>117</v>
      </c>
      <c r="B117" t="str">
        <f>VLOOKUP(C117, Rankings!AN:CG, 46, FALSE)</f>
        <v>Iki Town</v>
      </c>
      <c r="C117">
        <v>140</v>
      </c>
    </row>
    <row r="118" spans="1:3" x14ac:dyDescent="0.2">
      <c r="A118">
        <v>118</v>
      </c>
      <c r="B118" t="str">
        <f>VLOOKUP(C118, Rankings!AN:CG, 46, FALSE)</f>
        <v>Cascarrafa</v>
      </c>
      <c r="C118">
        <v>91</v>
      </c>
    </row>
    <row r="119" spans="1:3" x14ac:dyDescent="0.2">
      <c r="A119">
        <v>119</v>
      </c>
      <c r="B119" t="str">
        <f>VLOOKUP(C119, Rankings!AN:CG, 46, FALSE)</f>
        <v>City of Circhester</v>
      </c>
      <c r="C119">
        <v>125</v>
      </c>
    </row>
    <row r="120" spans="1:3" x14ac:dyDescent="0.2">
      <c r="A120">
        <v>120</v>
      </c>
      <c r="B120" t="str">
        <f>VLOOKUP(C120, Rankings!AN:CG, 46, FALSE)</f>
        <v>Fuchsia City</v>
      </c>
      <c r="C120">
        <v>84</v>
      </c>
    </row>
    <row r="121" spans="1:3" x14ac:dyDescent="0.2">
      <c r="A121">
        <v>121</v>
      </c>
      <c r="B121" t="str">
        <f>VLOOKUP(C121, Rankings!AN:CG, 46, FALSE)</f>
        <v>Aquacorde Town</v>
      </c>
      <c r="C121">
        <v>102</v>
      </c>
    </row>
    <row r="122" spans="1:3" x14ac:dyDescent="0.2">
      <c r="A122">
        <v>122</v>
      </c>
      <c r="B122" t="str">
        <f>VLOOKUP(C122, Rankings!AN:CG, 46, FALSE)</f>
        <v>Hulbury</v>
      </c>
      <c r="C122">
        <v>133</v>
      </c>
    </row>
    <row r="123" spans="1:3" x14ac:dyDescent="0.2">
      <c r="A123">
        <v>123</v>
      </c>
      <c r="B123" t="str">
        <f>VLOOKUP(C123, Rankings!AN:CG, 46, FALSE)</f>
        <v>Vientown</v>
      </c>
      <c r="C123">
        <v>117</v>
      </c>
    </row>
    <row r="124" spans="1:3" x14ac:dyDescent="0.2">
      <c r="A124">
        <v>124</v>
      </c>
      <c r="B124" t="str">
        <f>VLOOKUP(C124, Rankings!AN:CG, 46, FALSE)</f>
        <v>Cortondo</v>
      </c>
      <c r="C124">
        <v>108</v>
      </c>
    </row>
    <row r="125" spans="1:3" x14ac:dyDescent="0.2">
      <c r="A125">
        <v>125</v>
      </c>
      <c r="B125" t="str">
        <f>VLOOKUP(C125, Rankings!AN:CG, 46, FALSE)</f>
        <v>Slateport City</v>
      </c>
      <c r="C125">
        <v>115</v>
      </c>
    </row>
    <row r="126" spans="1:3" x14ac:dyDescent="0.2">
      <c r="A126">
        <v>126</v>
      </c>
      <c r="B126" t="str">
        <f>VLOOKUP(C126, Rankings!AN:CG, 46, FALSE)</f>
        <v>Icirrus City</v>
      </c>
      <c r="C126">
        <v>126</v>
      </c>
    </row>
    <row r="127" spans="1:3" x14ac:dyDescent="0.2">
      <c r="A127">
        <v>127</v>
      </c>
      <c r="B127" t="str">
        <f>VLOOKUP(C127, Rankings!AN:CG, 46, FALSE)</f>
        <v>Alfornada</v>
      </c>
      <c r="C127">
        <v>130</v>
      </c>
    </row>
    <row r="128" spans="1:3" x14ac:dyDescent="0.2">
      <c r="A128">
        <v>128</v>
      </c>
      <c r="B128" t="str">
        <f>VLOOKUP(C128, Rankings!AN:CG, 46, FALSE)</f>
        <v>Battle Zone</v>
      </c>
      <c r="C128">
        <v>138</v>
      </c>
    </row>
    <row r="129" spans="1:3" x14ac:dyDescent="0.2">
      <c r="A129">
        <v>129</v>
      </c>
      <c r="B129" t="str">
        <f>VLOOKUP(C129, Rankings!AN:CG, 46, FALSE)</f>
        <v>Gateon Port</v>
      </c>
      <c r="C129">
        <v>109</v>
      </c>
    </row>
    <row r="130" spans="1:3" x14ac:dyDescent="0.2">
      <c r="A130">
        <v>130</v>
      </c>
      <c r="B130" t="str">
        <f>VLOOKUP(C130, Rankings!AN:CG, 46, FALSE)</f>
        <v>Cerulean City</v>
      </c>
      <c r="C130">
        <v>144</v>
      </c>
    </row>
    <row r="131" spans="1:3" x14ac:dyDescent="0.2">
      <c r="A131">
        <v>131</v>
      </c>
      <c r="B131" t="str">
        <f>VLOOKUP(C131, Rankings!AN:CG, 46, FALSE)</f>
        <v>Twinleaf Town</v>
      </c>
      <c r="C131">
        <v>148</v>
      </c>
    </row>
    <row r="132" spans="1:3" x14ac:dyDescent="0.2">
      <c r="A132">
        <v>132</v>
      </c>
      <c r="B132" t="str">
        <f>VLOOKUP(C132, Rankings!AN:CG, 46, FALSE)</f>
        <v>Cycling Road</v>
      </c>
      <c r="C132">
        <v>137</v>
      </c>
    </row>
    <row r="133" spans="1:3" x14ac:dyDescent="0.2">
      <c r="A133">
        <v>133</v>
      </c>
      <c r="B133" t="str">
        <f>VLOOKUP(C133, Rankings!AN:CG, 46, FALSE)</f>
        <v>Poni Meadow</v>
      </c>
      <c r="C133">
        <v>131</v>
      </c>
    </row>
    <row r="134" spans="1:3" x14ac:dyDescent="0.2">
      <c r="A134">
        <v>134</v>
      </c>
      <c r="B134" t="str">
        <f>VLOOKUP(C134, Rankings!AN:CG, 46, FALSE)</f>
        <v>Floccesy Town</v>
      </c>
      <c r="C134">
        <v>145</v>
      </c>
    </row>
    <row r="135" spans="1:3" x14ac:dyDescent="0.2">
      <c r="A135">
        <v>135</v>
      </c>
      <c r="B135" t="str">
        <f>VLOOKUP(C135, Rankings!AN:CG, 46, FALSE)</f>
        <v>Montenevera</v>
      </c>
      <c r="C135">
        <v>128</v>
      </c>
    </row>
    <row r="136" spans="1:3" x14ac:dyDescent="0.2">
      <c r="A136">
        <v>136</v>
      </c>
      <c r="B136" t="str">
        <f>VLOOKUP(C136, Rankings!AN:CG, 46, FALSE)</f>
        <v>Dendemille Town</v>
      </c>
      <c r="C136">
        <v>118</v>
      </c>
    </row>
    <row r="137" spans="1:3" x14ac:dyDescent="0.2">
      <c r="A137">
        <v>137</v>
      </c>
      <c r="B137" t="str">
        <f>VLOOKUP(C137, Rankings!AN:CG, 46, FALSE)</f>
        <v>Solaceon Town</v>
      </c>
      <c r="C137">
        <v>132</v>
      </c>
    </row>
    <row r="138" spans="1:3" x14ac:dyDescent="0.2">
      <c r="A138">
        <v>138</v>
      </c>
      <c r="B138" t="str">
        <f>VLOOKUP(C138, Rankings!AN:CG, 46, FALSE)</f>
        <v>Coumarine City</v>
      </c>
      <c r="C138">
        <v>111</v>
      </c>
    </row>
    <row r="139" spans="1:3" x14ac:dyDescent="0.2">
      <c r="A139">
        <v>139</v>
      </c>
      <c r="B139" t="str">
        <f>VLOOKUP(C139, Rankings!AN:CG, 46, FALSE)</f>
        <v>Couriway Town</v>
      </c>
      <c r="C139">
        <v>135</v>
      </c>
    </row>
    <row r="140" spans="1:3" x14ac:dyDescent="0.2">
      <c r="A140">
        <v>140</v>
      </c>
      <c r="B140" t="str">
        <f>VLOOKUP(C140, Rankings!AN:CG, 46, FALSE)</f>
        <v>Turffield</v>
      </c>
      <c r="C140">
        <v>147</v>
      </c>
    </row>
    <row r="141" spans="1:3" x14ac:dyDescent="0.2">
      <c r="A141">
        <v>141</v>
      </c>
      <c r="B141" t="str">
        <f>VLOOKUP(C141, Rankings!AN:CG, 46, FALSE)</f>
        <v>Jubilife City</v>
      </c>
      <c r="C141">
        <v>143</v>
      </c>
    </row>
    <row r="142" spans="1:3" x14ac:dyDescent="0.2">
      <c r="A142">
        <v>142</v>
      </c>
      <c r="B142" t="str">
        <f>VLOOKUP(C142, Rankings!AN:CG, 46, FALSE)</f>
        <v>Ecruteak City</v>
      </c>
      <c r="C142">
        <v>155</v>
      </c>
    </row>
    <row r="143" spans="1:3" x14ac:dyDescent="0.2">
      <c r="A143">
        <v>143</v>
      </c>
      <c r="B143" t="str">
        <f>VLOOKUP(C143, Rankings!AN:CG, 46, FALSE)</f>
        <v>Snowbelle City</v>
      </c>
      <c r="C143">
        <v>146</v>
      </c>
    </row>
    <row r="144" spans="1:3" x14ac:dyDescent="0.2">
      <c r="A144">
        <v>144</v>
      </c>
      <c r="B144" t="str">
        <f>VLOOKUP(C144, Rankings!AN:CG, 46, FALSE)</f>
        <v>Oldale Town</v>
      </c>
      <c r="C144">
        <v>120</v>
      </c>
    </row>
    <row r="145" spans="1:3" x14ac:dyDescent="0.2">
      <c r="A145">
        <v>145</v>
      </c>
      <c r="B145" t="str">
        <f>VLOOKUP(C145, Rankings!AN:CG, 46, FALSE)</f>
        <v>Fighting Dojo</v>
      </c>
      <c r="C145">
        <v>149</v>
      </c>
    </row>
    <row r="146" spans="1:3" x14ac:dyDescent="0.2">
      <c r="A146">
        <v>146</v>
      </c>
      <c r="B146" t="str">
        <f>VLOOKUP(C146, Rankings!AN:CG, 46, FALSE)</f>
        <v>Tapu Village</v>
      </c>
      <c r="C146">
        <v>136</v>
      </c>
    </row>
    <row r="147" spans="1:3" x14ac:dyDescent="0.2">
      <c r="A147">
        <v>147</v>
      </c>
      <c r="B147" t="str">
        <f>VLOOKUP(C147, Rankings!AN:CG, 46, FALSE)</f>
        <v>Medali</v>
      </c>
      <c r="C147">
        <v>152</v>
      </c>
    </row>
    <row r="148" spans="1:3" x14ac:dyDescent="0.2">
      <c r="A148">
        <v>148</v>
      </c>
      <c r="B148" t="str">
        <f>VLOOKUP(C148, Rankings!AN:CG, 46, FALSE)</f>
        <v>Artazon</v>
      </c>
      <c r="C148">
        <v>141</v>
      </c>
    </row>
    <row r="149" spans="1:3" x14ac:dyDescent="0.2">
      <c r="A149">
        <v>149</v>
      </c>
      <c r="B149" t="str">
        <f>VLOOKUP(C149, Rankings!AN:CG, 46, FALSE)</f>
        <v>Mahogany Town</v>
      </c>
      <c r="C149">
        <v>129</v>
      </c>
    </row>
    <row r="150" spans="1:3" x14ac:dyDescent="0.2">
      <c r="A150">
        <v>150</v>
      </c>
      <c r="B150" t="str">
        <f>VLOOKUP(C150, Rankings!AN:CG, 46, FALSE)</f>
        <v>Ambrette Town</v>
      </c>
      <c r="C150">
        <v>156</v>
      </c>
    </row>
    <row r="151" spans="1:3" x14ac:dyDescent="0.2">
      <c r="A151">
        <v>151</v>
      </c>
      <c r="B151" t="str">
        <f>VLOOKUP(C151, Rankings!AN:CG, 46, FALSE)</f>
        <v>Azalea Town</v>
      </c>
      <c r="C151">
        <v>139</v>
      </c>
    </row>
    <row r="152" spans="1:3" x14ac:dyDescent="0.2">
      <c r="A152">
        <v>152</v>
      </c>
      <c r="B152" t="str">
        <f>VLOOKUP(C152, Rankings!AN:CG, 46, FALSE)</f>
        <v>Hammerlocke</v>
      </c>
      <c r="C152">
        <v>142</v>
      </c>
    </row>
    <row r="153" spans="1:3" x14ac:dyDescent="0.2">
      <c r="A153">
        <v>153</v>
      </c>
      <c r="B153" t="str">
        <f>VLOOKUP(C153, Rankings!AN:CG, 46, FALSE)</f>
        <v>Hau'oli City</v>
      </c>
      <c r="C153">
        <v>160</v>
      </c>
    </row>
    <row r="154" spans="1:3" x14ac:dyDescent="0.2">
      <c r="A154">
        <v>154</v>
      </c>
      <c r="B154" t="str">
        <f>VLOOKUP(C154, Rankings!AN:CG, 46, FALSE)</f>
        <v>Tilt Village</v>
      </c>
      <c r="C154">
        <v>150</v>
      </c>
    </row>
    <row r="155" spans="1:3" x14ac:dyDescent="0.2">
      <c r="A155">
        <v>155</v>
      </c>
      <c r="B155" t="str">
        <f>VLOOKUP(C155, Rankings!AN:CG, 46, FALSE)</f>
        <v>Mauville City</v>
      </c>
      <c r="C155">
        <v>154</v>
      </c>
    </row>
    <row r="156" spans="1:3" x14ac:dyDescent="0.2">
      <c r="A156">
        <v>156</v>
      </c>
      <c r="B156" t="str">
        <f>VLOOKUP(C156, Rankings!AN:CG, 46, FALSE)</f>
        <v>Laverre City</v>
      </c>
      <c r="C156">
        <v>153</v>
      </c>
    </row>
    <row r="157" spans="1:3" x14ac:dyDescent="0.2">
      <c r="A157">
        <v>157</v>
      </c>
      <c r="B157" t="str">
        <f>VLOOKUP(C157, Rankings!AN:CG, 46, FALSE)</f>
        <v>Lacunosa Town</v>
      </c>
      <c r="C157">
        <v>157</v>
      </c>
    </row>
    <row r="158" spans="1:3" x14ac:dyDescent="0.2">
      <c r="A158">
        <v>158</v>
      </c>
      <c r="B158" t="str">
        <f>VLOOKUP(C158, Rankings!AN:CG, 46, FALSE)</f>
        <v>Goldenrod City</v>
      </c>
      <c r="C158">
        <v>151</v>
      </c>
    </row>
    <row r="159" spans="1:3" x14ac:dyDescent="0.2">
      <c r="A159">
        <v>159</v>
      </c>
      <c r="B159" t="str">
        <f>VLOOKUP(C159, Rankings!AN:CG, 46, FALSE)</f>
        <v>Boyleland</v>
      </c>
      <c r="C159">
        <v>159</v>
      </c>
    </row>
    <row r="160" spans="1:3" x14ac:dyDescent="0.2">
      <c r="A160">
        <v>160</v>
      </c>
      <c r="B160" t="str">
        <f>VLOOKUP(C160, Rankings!AN:CG, 46, FALSE)</f>
        <v>Summerland</v>
      </c>
      <c r="C160">
        <v>158</v>
      </c>
    </row>
    <row r="161" spans="1:3" x14ac:dyDescent="0.2">
      <c r="A161" t="s">
        <v>1485</v>
      </c>
      <c r="B161" t="s">
        <v>1485</v>
      </c>
      <c r="C161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EE22E-2BEC-46AA-9912-C4A591D81315}">
  <sheetPr>
    <tabColor theme="4" tint="0.39997558519241921"/>
  </sheetPr>
  <dimension ref="A1:U86"/>
  <sheetViews>
    <sheetView topLeftCell="A25" workbookViewId="0">
      <selection activeCell="T39" sqref="T39:U54"/>
    </sheetView>
  </sheetViews>
  <sheetFormatPr defaultRowHeight="15" x14ac:dyDescent="0.2"/>
  <cols>
    <col min="2" max="2" width="14.66015625" customWidth="1"/>
    <col min="3" max="3" width="5.24609375" customWidth="1"/>
    <col min="7" max="8" width="18.0234375" customWidth="1"/>
    <col min="16" max="17" width="18.0234375" customWidth="1"/>
  </cols>
  <sheetData>
    <row r="1" spans="1:21" x14ac:dyDescent="0.2">
      <c r="A1">
        <v>1</v>
      </c>
      <c r="B1" t="s">
        <v>392</v>
      </c>
      <c r="C1" s="4">
        <f>_xlfn.XLOOKUP(B1, Rankings!C:C, Rankings!AN:AN)</f>
        <v>50</v>
      </c>
      <c r="E1" t="s">
        <v>1518</v>
      </c>
    </row>
    <row r="2" spans="1:21" x14ac:dyDescent="0.2">
      <c r="A2">
        <v>2</v>
      </c>
      <c r="B2" t="s">
        <v>387</v>
      </c>
      <c r="C2" s="4">
        <f>_xlfn.XLOOKUP(B2, Rankings!C:C, Rankings!AN:AN)</f>
        <v>57</v>
      </c>
      <c r="E2" t="s">
        <v>1472</v>
      </c>
      <c r="N2" t="s">
        <v>1473</v>
      </c>
    </row>
    <row r="3" spans="1:21" x14ac:dyDescent="0.2">
      <c r="A3">
        <v>3</v>
      </c>
      <c r="B3" t="s">
        <v>93</v>
      </c>
      <c r="C3" s="4">
        <f>_xlfn.XLOOKUP(B3, Rankings!C:C, Rankings!AN:AN)</f>
        <v>1</v>
      </c>
    </row>
    <row r="4" spans="1:21" x14ac:dyDescent="0.2">
      <c r="A4">
        <v>4</v>
      </c>
      <c r="B4" t="s">
        <v>86</v>
      </c>
      <c r="C4" s="4">
        <f>_xlfn.XLOOKUP(B4, Rankings!C:C, Rankings!AN:AN)</f>
        <v>2</v>
      </c>
      <c r="E4" s="397">
        <v>64</v>
      </c>
      <c r="F4" s="397">
        <v>1</v>
      </c>
      <c r="G4" s="4" t="str">
        <f>VLOOKUP(E4, $A:$C, 2, FALSE)</f>
        <v>Mahogany Town</v>
      </c>
      <c r="H4" s="4" t="str">
        <f>VLOOKUP(F4, $A:$C, 2, FALSE)</f>
        <v>Cherrygrove City</v>
      </c>
      <c r="I4" s="4">
        <f>VLOOKUP(E4, $A:$C, 3, FALSE)</f>
        <v>129</v>
      </c>
      <c r="J4" s="4">
        <f>VLOOKUP(F4, $A:$C, 3, FALSE)</f>
        <v>50</v>
      </c>
      <c r="K4" s="4" t="str">
        <f>IFERROR(_xlfn.XLOOKUP(H4, Archive!$I$243:$I$306, Archive!$G$243:$G$306), "A")</f>
        <v>H</v>
      </c>
      <c r="L4" s="4">
        <f>IF(K4="H", F4, E4)</f>
        <v>1</v>
      </c>
      <c r="M4" s="4"/>
      <c r="N4" s="397">
        <v>1</v>
      </c>
      <c r="O4" s="397">
        <v>49</v>
      </c>
      <c r="P4" s="4" t="str">
        <f>VLOOKUP(N4, $A:$C, 2, FALSE)</f>
        <v>Cherrygrove City</v>
      </c>
      <c r="Q4" s="4" t="str">
        <f>VLOOKUP(O4, $A:$C, 2, FALSE)</f>
        <v>Cerulean City</v>
      </c>
      <c r="R4" s="4">
        <f>VLOOKUP(N4, $A:$C, 3, FALSE)</f>
        <v>50</v>
      </c>
      <c r="S4" s="4">
        <f>VLOOKUP(O4, $A:$C, 3, FALSE)</f>
        <v>144</v>
      </c>
      <c r="T4" s="4" t="str">
        <f>IFERROR(_xlfn.XLOOKUP(Q4, Archive!$I$306:$I$369, Archive!$G$306:$G$369), "A")</f>
        <v>A</v>
      </c>
      <c r="U4" s="4">
        <f t="shared" ref="U4:U35" si="0">IF(T4="H", O4, N4)</f>
        <v>1</v>
      </c>
    </row>
    <row r="5" spans="1:21" x14ac:dyDescent="0.2">
      <c r="A5">
        <v>5</v>
      </c>
      <c r="B5" t="s">
        <v>97</v>
      </c>
      <c r="C5" s="4">
        <f>_xlfn.XLOOKUP(B5, Rankings!C:C, Rankings!AN:AN)</f>
        <v>22</v>
      </c>
      <c r="E5" s="397">
        <v>33</v>
      </c>
      <c r="F5" s="397">
        <v>32</v>
      </c>
      <c r="G5" s="4" t="str">
        <f t="shared" ref="G5:G35" si="1">VLOOKUP(E5, $A:$C, 2, FALSE)</f>
        <v>Violet City</v>
      </c>
      <c r="H5" s="4" t="str">
        <f t="shared" ref="H5:H35" si="2">VLOOKUP(F5, $A:$C, 2, FALSE)</f>
        <v>Oreburgh City</v>
      </c>
      <c r="I5" s="4">
        <f t="shared" ref="I5:I35" si="3">VLOOKUP(E5, $A:$C, 3, FALSE)</f>
        <v>99</v>
      </c>
      <c r="J5" s="4">
        <f t="shared" ref="J5:J35" si="4">VLOOKUP(F5, $A:$C, 3, FALSE)</f>
        <v>93</v>
      </c>
      <c r="K5" s="4" t="str">
        <f>IFERROR(_xlfn.XLOOKUP(H5, Archive!$I$243:$I$306, Archive!$G$243:$G$306), "A")</f>
        <v>H</v>
      </c>
      <c r="L5" s="4">
        <f t="shared" ref="L5:L35" si="5">IF(K5="H", F5, E5)</f>
        <v>32</v>
      </c>
      <c r="M5" s="4"/>
      <c r="N5" s="397">
        <v>17</v>
      </c>
      <c r="O5" s="397">
        <v>33</v>
      </c>
      <c r="P5" s="4" t="str">
        <f t="shared" ref="P5:P35" si="6">VLOOKUP(N5, $A:$C, 2, FALSE)</f>
        <v>Vermilion City</v>
      </c>
      <c r="Q5" s="4" t="str">
        <f t="shared" ref="Q5:Q35" si="7">VLOOKUP(O5, $A:$C, 2, FALSE)</f>
        <v>Violet City</v>
      </c>
      <c r="R5" s="4">
        <f t="shared" ref="R5:R35" si="8">VLOOKUP(N5, $A:$C, 3, FALSE)</f>
        <v>52</v>
      </c>
      <c r="S5" s="4">
        <f t="shared" ref="S5:S35" si="9">VLOOKUP(O5, $A:$C, 3, FALSE)</f>
        <v>99</v>
      </c>
      <c r="T5" s="4" t="str">
        <f>IFERROR(_xlfn.XLOOKUP(Q5, Archive!$I$306:$I$369, Archive!$G$306:$G$369), "A")</f>
        <v>A</v>
      </c>
      <c r="U5" s="4">
        <f t="shared" si="0"/>
        <v>17</v>
      </c>
    </row>
    <row r="6" spans="1:21" x14ac:dyDescent="0.2">
      <c r="A6">
        <v>6</v>
      </c>
      <c r="B6" t="s">
        <v>391</v>
      </c>
      <c r="C6" s="4">
        <f>_xlfn.XLOOKUP(B6, Rankings!C:C, Rankings!AN:AN)</f>
        <v>3</v>
      </c>
      <c r="E6" s="397">
        <v>49</v>
      </c>
      <c r="F6" s="397">
        <v>16</v>
      </c>
      <c r="G6" s="4" t="str">
        <f t="shared" si="1"/>
        <v>Cerulean City</v>
      </c>
      <c r="H6" s="4" t="str">
        <f t="shared" si="2"/>
        <v>Lake of Rage</v>
      </c>
      <c r="I6" s="4">
        <f t="shared" si="3"/>
        <v>144</v>
      </c>
      <c r="J6" s="4">
        <f t="shared" si="4"/>
        <v>40</v>
      </c>
      <c r="K6" s="4" t="str">
        <f>IFERROR(_xlfn.XLOOKUP(H6, Archive!$I$243:$I$306, Archive!$G$243:$G$306), "A")</f>
        <v>H</v>
      </c>
      <c r="L6" s="4">
        <f t="shared" si="5"/>
        <v>16</v>
      </c>
      <c r="M6" s="4"/>
      <c r="N6" s="397">
        <v>9</v>
      </c>
      <c r="O6" s="397">
        <v>57</v>
      </c>
      <c r="P6" s="4" t="str">
        <f t="shared" si="6"/>
        <v>Mount Moon</v>
      </c>
      <c r="Q6" s="4" t="str">
        <f t="shared" si="7"/>
        <v>Azalea Town</v>
      </c>
      <c r="R6" s="4">
        <f t="shared" si="8"/>
        <v>36</v>
      </c>
      <c r="S6" s="4">
        <f t="shared" si="9"/>
        <v>139</v>
      </c>
      <c r="T6" s="4" t="str">
        <f>IFERROR(_xlfn.XLOOKUP(Q6, Archive!$I$306:$I$369, Archive!$G$306:$G$369), "A")</f>
        <v>A</v>
      </c>
      <c r="U6" s="4">
        <f t="shared" si="0"/>
        <v>9</v>
      </c>
    </row>
    <row r="7" spans="1:21" x14ac:dyDescent="0.2">
      <c r="A7">
        <v>7</v>
      </c>
      <c r="B7" t="s">
        <v>81</v>
      </c>
      <c r="C7" s="4">
        <f>_xlfn.XLOOKUP(B7, Rankings!C:C, Rankings!AN:AN)</f>
        <v>26</v>
      </c>
      <c r="E7" s="397">
        <v>48</v>
      </c>
      <c r="F7" s="397">
        <v>17</v>
      </c>
      <c r="G7" s="4" t="str">
        <f t="shared" si="1"/>
        <v>Pacifidlog Town</v>
      </c>
      <c r="H7" s="4" t="str">
        <f t="shared" si="2"/>
        <v>Vermilion City</v>
      </c>
      <c r="I7" s="4">
        <f t="shared" si="3"/>
        <v>105</v>
      </c>
      <c r="J7" s="4">
        <f t="shared" si="4"/>
        <v>52</v>
      </c>
      <c r="K7" s="4" t="str">
        <f>IFERROR(_xlfn.XLOOKUP(H7, Archive!$I$243:$I$306, Archive!$G$243:$G$306), "A")</f>
        <v>H</v>
      </c>
      <c r="L7" s="4">
        <f t="shared" si="5"/>
        <v>17</v>
      </c>
      <c r="M7" s="4"/>
      <c r="N7" s="397">
        <v>25</v>
      </c>
      <c r="O7" s="397">
        <v>41</v>
      </c>
      <c r="P7" s="4" t="str">
        <f t="shared" si="6"/>
        <v>Viridian City</v>
      </c>
      <c r="Q7" s="4" t="str">
        <f t="shared" si="7"/>
        <v>Pewter City</v>
      </c>
      <c r="R7" s="4">
        <f t="shared" si="8"/>
        <v>88</v>
      </c>
      <c r="S7" s="4">
        <f t="shared" si="9"/>
        <v>100</v>
      </c>
      <c r="T7" s="4" t="str">
        <f>IFERROR(_xlfn.XLOOKUP(Q7, Archive!$I$306:$I$369, Archive!$G$306:$G$369), "A")</f>
        <v>H</v>
      </c>
      <c r="U7" s="4">
        <f t="shared" si="0"/>
        <v>41</v>
      </c>
    </row>
    <row r="8" spans="1:21" x14ac:dyDescent="0.2">
      <c r="A8">
        <v>8</v>
      </c>
      <c r="B8" t="s">
        <v>382</v>
      </c>
      <c r="C8" s="4">
        <f>_xlfn.XLOOKUP(B8, Rankings!C:C, Rankings!AN:AN)</f>
        <v>32</v>
      </c>
      <c r="E8" s="397">
        <v>56</v>
      </c>
      <c r="F8" s="397">
        <v>9</v>
      </c>
      <c r="G8" s="4" t="str">
        <f t="shared" si="1"/>
        <v>Fuchsia City</v>
      </c>
      <c r="H8" s="4" t="str">
        <f t="shared" si="2"/>
        <v>Mount Moon</v>
      </c>
      <c r="I8" s="4">
        <f t="shared" si="3"/>
        <v>84</v>
      </c>
      <c r="J8" s="4">
        <f t="shared" si="4"/>
        <v>36</v>
      </c>
      <c r="K8" s="4" t="str">
        <f>IFERROR(_xlfn.XLOOKUP(H8, Archive!$I$243:$I$306, Archive!$G$243:$G$306), "A")</f>
        <v>A</v>
      </c>
      <c r="L8" s="4">
        <f t="shared" si="5"/>
        <v>56</v>
      </c>
      <c r="M8" s="4"/>
      <c r="N8" s="397">
        <v>5</v>
      </c>
      <c r="O8" s="397">
        <v>53</v>
      </c>
      <c r="P8" s="4" t="str">
        <f t="shared" si="6"/>
        <v>Fortree City</v>
      </c>
      <c r="Q8" s="4" t="str">
        <f t="shared" si="7"/>
        <v>Lavender Town</v>
      </c>
      <c r="R8" s="4">
        <f t="shared" si="8"/>
        <v>22</v>
      </c>
      <c r="S8" s="4">
        <f t="shared" si="9"/>
        <v>107</v>
      </c>
      <c r="T8" s="4" t="str">
        <f>IFERROR(_xlfn.XLOOKUP(Q8, Archive!$I$306:$I$369, Archive!$G$306:$G$369), "A")</f>
        <v>A</v>
      </c>
      <c r="U8" s="4">
        <f t="shared" si="0"/>
        <v>5</v>
      </c>
    </row>
    <row r="9" spans="1:21" x14ac:dyDescent="0.2">
      <c r="A9">
        <v>9</v>
      </c>
      <c r="B9" t="s">
        <v>385</v>
      </c>
      <c r="C9" s="4">
        <f>_xlfn.XLOOKUP(B9, Rankings!C:C, Rankings!AN:AN)</f>
        <v>36</v>
      </c>
      <c r="E9" s="397">
        <v>41</v>
      </c>
      <c r="F9" s="397">
        <v>24</v>
      </c>
      <c r="G9" s="4" t="str">
        <f t="shared" si="1"/>
        <v>Pewter City</v>
      </c>
      <c r="H9" s="4" t="str">
        <f t="shared" si="2"/>
        <v>Jubilife City</v>
      </c>
      <c r="I9" s="4">
        <f t="shared" si="3"/>
        <v>100</v>
      </c>
      <c r="J9" s="4">
        <f t="shared" si="4"/>
        <v>143</v>
      </c>
      <c r="K9" s="4" t="str">
        <f>IFERROR(_xlfn.XLOOKUP(H9, Archive!$I$243:$I$306, Archive!$G$243:$G$306), "A")</f>
        <v>A</v>
      </c>
      <c r="L9" s="4">
        <f t="shared" si="5"/>
        <v>41</v>
      </c>
      <c r="M9" s="4"/>
      <c r="N9" s="397">
        <v>21</v>
      </c>
      <c r="O9" s="397">
        <v>37</v>
      </c>
      <c r="P9" s="4" t="str">
        <f t="shared" si="6"/>
        <v>Cycling Road</v>
      </c>
      <c r="Q9" s="4" t="str">
        <f t="shared" si="7"/>
        <v>Ever Grande City</v>
      </c>
      <c r="R9" s="4">
        <f t="shared" si="8"/>
        <v>137</v>
      </c>
      <c r="S9" s="4">
        <f t="shared" si="9"/>
        <v>104</v>
      </c>
      <c r="T9" s="4" t="str">
        <f>IFERROR(_xlfn.XLOOKUP(Q9, Archive!$I$306:$I$369, Archive!$G$306:$G$369), "A")</f>
        <v>H</v>
      </c>
      <c r="U9" s="4">
        <f t="shared" si="0"/>
        <v>37</v>
      </c>
    </row>
    <row r="10" spans="1:21" x14ac:dyDescent="0.2">
      <c r="A10">
        <v>10</v>
      </c>
      <c r="B10" t="s">
        <v>98</v>
      </c>
      <c r="C10" s="4">
        <f>_xlfn.XLOOKUP(B10, Rankings!C:C, Rankings!AN:AN)</f>
        <v>27</v>
      </c>
      <c r="E10" s="397">
        <v>57</v>
      </c>
      <c r="F10" s="397">
        <v>8</v>
      </c>
      <c r="G10" s="4" t="str">
        <f t="shared" si="1"/>
        <v>Azalea Town</v>
      </c>
      <c r="H10" s="4" t="str">
        <f t="shared" si="2"/>
        <v>Mount Silver</v>
      </c>
      <c r="I10" s="4">
        <f t="shared" si="3"/>
        <v>139</v>
      </c>
      <c r="J10" s="4">
        <f t="shared" si="4"/>
        <v>32</v>
      </c>
      <c r="K10" s="4" t="str">
        <f>IFERROR(_xlfn.XLOOKUP(H10, Archive!$I$243:$I$306, Archive!$G$243:$G$306), "A")</f>
        <v>H</v>
      </c>
      <c r="L10" s="4">
        <f t="shared" si="5"/>
        <v>8</v>
      </c>
      <c r="M10" s="4"/>
      <c r="N10" s="397">
        <v>13</v>
      </c>
      <c r="O10" s="397">
        <v>61</v>
      </c>
      <c r="P10" s="4" t="str">
        <f t="shared" si="6"/>
        <v>Sandgem Town</v>
      </c>
      <c r="Q10" s="4" t="str">
        <f t="shared" si="7"/>
        <v>Mauville City</v>
      </c>
      <c r="R10" s="4">
        <f t="shared" si="8"/>
        <v>45</v>
      </c>
      <c r="S10" s="4">
        <f t="shared" si="9"/>
        <v>154</v>
      </c>
      <c r="T10" s="4" t="str">
        <f>IFERROR(_xlfn.XLOOKUP(Q10, Archive!$I$306:$I$369, Archive!$G$306:$G$369), "A")</f>
        <v>A</v>
      </c>
      <c r="U10" s="4">
        <f t="shared" si="0"/>
        <v>13</v>
      </c>
    </row>
    <row r="11" spans="1:21" x14ac:dyDescent="0.2">
      <c r="A11">
        <v>11</v>
      </c>
      <c r="B11" t="s">
        <v>96</v>
      </c>
      <c r="C11" s="4">
        <f>_xlfn.XLOOKUP(B11, Rankings!C:C, Rankings!AN:AN)</f>
        <v>46</v>
      </c>
      <c r="E11" s="397">
        <v>40</v>
      </c>
      <c r="F11" s="397">
        <v>25</v>
      </c>
      <c r="G11" s="4" t="str">
        <f t="shared" si="1"/>
        <v>Oldale Town</v>
      </c>
      <c r="H11" s="4" t="str">
        <f t="shared" si="2"/>
        <v>Viridian City</v>
      </c>
      <c r="I11" s="4">
        <f t="shared" si="3"/>
        <v>120</v>
      </c>
      <c r="J11" s="4">
        <f t="shared" si="4"/>
        <v>88</v>
      </c>
      <c r="K11" s="4" t="str">
        <f>IFERROR(_xlfn.XLOOKUP(H11, Archive!$I$243:$I$306, Archive!$G$243:$G$306), "A")</f>
        <v>H</v>
      </c>
      <c r="L11" s="4">
        <f t="shared" si="5"/>
        <v>25</v>
      </c>
      <c r="M11" s="4"/>
      <c r="N11" s="397">
        <v>29</v>
      </c>
      <c r="O11" s="397">
        <v>45</v>
      </c>
      <c r="P11" s="4" t="str">
        <f t="shared" si="6"/>
        <v>Goldenrod City</v>
      </c>
      <c r="Q11" s="4" t="str">
        <f t="shared" si="7"/>
        <v>Mossdeep City</v>
      </c>
      <c r="R11" s="4">
        <f t="shared" si="8"/>
        <v>151</v>
      </c>
      <c r="S11" s="4">
        <f t="shared" si="9"/>
        <v>98</v>
      </c>
      <c r="T11" s="4" t="str">
        <f>IFERROR(_xlfn.XLOOKUP(Q11, Archive!$I$306:$I$369, Archive!$G$306:$G$369), "A")</f>
        <v>H</v>
      </c>
      <c r="U11" s="4">
        <f t="shared" si="0"/>
        <v>45</v>
      </c>
    </row>
    <row r="12" spans="1:21" x14ac:dyDescent="0.2">
      <c r="A12">
        <v>12</v>
      </c>
      <c r="B12" t="s">
        <v>124</v>
      </c>
      <c r="C12" s="4">
        <f>_xlfn.XLOOKUP(B12, Rankings!C:C, Rankings!AN:AN)</f>
        <v>12</v>
      </c>
      <c r="E12" s="397">
        <v>61</v>
      </c>
      <c r="F12" s="397">
        <v>4</v>
      </c>
      <c r="G12" s="4" t="str">
        <f t="shared" si="1"/>
        <v>Mauville City</v>
      </c>
      <c r="H12" s="4" t="str">
        <f t="shared" si="2"/>
        <v>Snowpoint City</v>
      </c>
      <c r="I12" s="4">
        <f t="shared" si="3"/>
        <v>154</v>
      </c>
      <c r="J12" s="4">
        <f t="shared" si="4"/>
        <v>2</v>
      </c>
      <c r="K12" s="4" t="str">
        <f>IFERROR(_xlfn.XLOOKUP(H12, Archive!$I$243:$I$306, Archive!$G$243:$G$306), "A")</f>
        <v>H</v>
      </c>
      <c r="L12" s="4">
        <f t="shared" si="5"/>
        <v>4</v>
      </c>
      <c r="M12" s="4"/>
      <c r="N12" s="397">
        <v>3</v>
      </c>
      <c r="O12" s="397">
        <v>51</v>
      </c>
      <c r="P12" s="4" t="str">
        <f t="shared" si="6"/>
        <v>Canalave City</v>
      </c>
      <c r="Q12" s="4" t="str">
        <f t="shared" si="7"/>
        <v>Solaceon Town</v>
      </c>
      <c r="R12" s="4">
        <f t="shared" si="8"/>
        <v>1</v>
      </c>
      <c r="S12" s="4">
        <f t="shared" si="9"/>
        <v>132</v>
      </c>
      <c r="T12" s="4" t="str">
        <f>IFERROR(_xlfn.XLOOKUP(Q12, Archive!$I$306:$I$369, Archive!$G$306:$G$369), "A")</f>
        <v>A</v>
      </c>
      <c r="U12" s="4">
        <f t="shared" si="0"/>
        <v>3</v>
      </c>
    </row>
    <row r="13" spans="1:21" x14ac:dyDescent="0.2">
      <c r="A13">
        <v>13</v>
      </c>
      <c r="B13" t="s">
        <v>91</v>
      </c>
      <c r="C13" s="4">
        <f>_xlfn.XLOOKUP(B13, Rankings!C:C, Rankings!AN:AN)</f>
        <v>45</v>
      </c>
      <c r="E13" s="397">
        <v>36</v>
      </c>
      <c r="F13" s="397">
        <v>29</v>
      </c>
      <c r="G13" s="4" t="str">
        <f t="shared" si="1"/>
        <v>Sunyshore City</v>
      </c>
      <c r="H13" s="4" t="str">
        <f t="shared" si="2"/>
        <v>Goldenrod City</v>
      </c>
      <c r="I13" s="4">
        <f t="shared" si="3"/>
        <v>68</v>
      </c>
      <c r="J13" s="4">
        <f t="shared" si="4"/>
        <v>151</v>
      </c>
      <c r="K13" s="4" t="str">
        <f>IFERROR(_xlfn.XLOOKUP(H13, Archive!$I$243:$I$306, Archive!$G$243:$G$306), "A")</f>
        <v>A</v>
      </c>
      <c r="L13" s="4">
        <f t="shared" si="5"/>
        <v>36</v>
      </c>
      <c r="M13" s="4"/>
      <c r="N13" s="397">
        <v>19</v>
      </c>
      <c r="O13" s="397">
        <v>35</v>
      </c>
      <c r="P13" s="4" t="str">
        <f t="shared" si="6"/>
        <v>Eterna City</v>
      </c>
      <c r="Q13" s="4" t="str">
        <f t="shared" si="7"/>
        <v>Cinnabar Island</v>
      </c>
      <c r="R13" s="4">
        <f t="shared" si="8"/>
        <v>34</v>
      </c>
      <c r="S13" s="4">
        <f t="shared" si="9"/>
        <v>56</v>
      </c>
      <c r="T13" s="4" t="str">
        <f>IFERROR(_xlfn.XLOOKUP(Q13, Archive!$I$306:$I$369, Archive!$G$306:$G$369), "A")</f>
        <v>H</v>
      </c>
      <c r="U13" s="4">
        <f t="shared" si="0"/>
        <v>35</v>
      </c>
    </row>
    <row r="14" spans="1:21" x14ac:dyDescent="0.2">
      <c r="A14">
        <v>14</v>
      </c>
      <c r="B14" t="s">
        <v>105</v>
      </c>
      <c r="C14" s="4">
        <f>_xlfn.XLOOKUP(B14, Rankings!C:C, Rankings!AN:AN)</f>
        <v>43</v>
      </c>
      <c r="E14" s="397">
        <v>52</v>
      </c>
      <c r="F14" s="397">
        <v>13</v>
      </c>
      <c r="G14" s="4" t="str">
        <f t="shared" si="1"/>
        <v>Blackthorn City</v>
      </c>
      <c r="H14" s="4" t="str">
        <f t="shared" si="2"/>
        <v>Sandgem Town</v>
      </c>
      <c r="I14" s="4">
        <f t="shared" si="3"/>
        <v>77</v>
      </c>
      <c r="J14" s="4">
        <f t="shared" si="4"/>
        <v>45</v>
      </c>
      <c r="K14" s="4" t="str">
        <f>IFERROR(_xlfn.XLOOKUP(H14, Archive!$I$243:$I$306, Archive!$G$243:$G$306), "A")</f>
        <v>A</v>
      </c>
      <c r="L14" s="4">
        <f t="shared" si="5"/>
        <v>52</v>
      </c>
      <c r="M14" s="4"/>
      <c r="N14" s="397">
        <v>11</v>
      </c>
      <c r="O14" s="397">
        <v>59</v>
      </c>
      <c r="P14" s="4" t="str">
        <f t="shared" si="6"/>
        <v>Lilycove City</v>
      </c>
      <c r="Q14" s="4" t="str">
        <f t="shared" si="7"/>
        <v>Slateport City</v>
      </c>
      <c r="R14" s="4">
        <f t="shared" si="8"/>
        <v>46</v>
      </c>
      <c r="S14" s="4">
        <f t="shared" si="9"/>
        <v>115</v>
      </c>
      <c r="T14" s="4" t="str">
        <f>IFERROR(_xlfn.XLOOKUP(Q14, Archive!$I$306:$I$369, Archive!$G$306:$G$369), "A")</f>
        <v>H</v>
      </c>
      <c r="U14" s="4">
        <f t="shared" si="0"/>
        <v>59</v>
      </c>
    </row>
    <row r="15" spans="1:21" x14ac:dyDescent="0.2">
      <c r="A15">
        <v>15</v>
      </c>
      <c r="B15" t="s">
        <v>334</v>
      </c>
      <c r="C15" s="4">
        <f>_xlfn.XLOOKUP(B15, Rankings!C:C, Rankings!AN:AN)</f>
        <v>18</v>
      </c>
      <c r="E15" s="397">
        <v>45</v>
      </c>
      <c r="F15" s="397">
        <v>20</v>
      </c>
      <c r="G15" s="4" t="str">
        <f t="shared" si="1"/>
        <v>Mossdeep City</v>
      </c>
      <c r="H15" s="4" t="str">
        <f t="shared" si="2"/>
        <v>New Bark Town</v>
      </c>
      <c r="I15" s="4">
        <f t="shared" si="3"/>
        <v>98</v>
      </c>
      <c r="J15" s="4">
        <f t="shared" si="4"/>
        <v>113</v>
      </c>
      <c r="K15" s="4" t="str">
        <f>IFERROR(_xlfn.XLOOKUP(H15, Archive!$I$243:$I$306, Archive!$G$243:$G$306), "A")</f>
        <v>A</v>
      </c>
      <c r="L15" s="4">
        <f t="shared" si="5"/>
        <v>45</v>
      </c>
      <c r="M15" s="4"/>
      <c r="N15" s="397">
        <v>27</v>
      </c>
      <c r="O15" s="397">
        <v>43</v>
      </c>
      <c r="P15" s="4" t="str">
        <f t="shared" si="6"/>
        <v>Petalburg City</v>
      </c>
      <c r="Q15" s="4" t="str">
        <f t="shared" si="7"/>
        <v>Olivine City</v>
      </c>
      <c r="R15" s="4">
        <f t="shared" si="8"/>
        <v>63</v>
      </c>
      <c r="S15" s="4">
        <f t="shared" si="9"/>
        <v>73</v>
      </c>
      <c r="T15" s="4" t="str">
        <f>IFERROR(_xlfn.XLOOKUP(Q15, Archive!$I$306:$I$369, Archive!$G$306:$G$369), "A")</f>
        <v>A</v>
      </c>
      <c r="U15" s="4">
        <f t="shared" si="0"/>
        <v>27</v>
      </c>
    </row>
    <row r="16" spans="1:21" x14ac:dyDescent="0.2">
      <c r="A16">
        <v>16</v>
      </c>
      <c r="B16" t="s">
        <v>380</v>
      </c>
      <c r="C16" s="4">
        <f>_xlfn.XLOOKUP(B16, Rankings!C:C, Rankings!AN:AN)</f>
        <v>40</v>
      </c>
      <c r="E16" s="397">
        <v>53</v>
      </c>
      <c r="F16" s="397">
        <v>12</v>
      </c>
      <c r="G16" s="4" t="str">
        <f t="shared" si="1"/>
        <v>Lavender Town</v>
      </c>
      <c r="H16" s="4" t="str">
        <f t="shared" si="2"/>
        <v>Cianwood City</v>
      </c>
      <c r="I16" s="4">
        <f t="shared" si="3"/>
        <v>107</v>
      </c>
      <c r="J16" s="4">
        <f t="shared" si="4"/>
        <v>12</v>
      </c>
      <c r="K16" s="4" t="str">
        <f>IFERROR(_xlfn.XLOOKUP(H16, Archive!$I$243:$I$306, Archive!$G$243:$G$306), "A")</f>
        <v>H</v>
      </c>
      <c r="L16" s="4">
        <f t="shared" si="5"/>
        <v>12</v>
      </c>
      <c r="M16" s="4"/>
      <c r="N16" s="397">
        <v>7</v>
      </c>
      <c r="O16" s="397">
        <v>55</v>
      </c>
      <c r="P16" s="4" t="str">
        <f t="shared" si="6"/>
        <v>Celestic Town</v>
      </c>
      <c r="Q16" s="4" t="str">
        <f t="shared" si="7"/>
        <v>Mount Mortar</v>
      </c>
      <c r="R16" s="4">
        <f t="shared" si="8"/>
        <v>26</v>
      </c>
      <c r="S16" s="4">
        <f t="shared" si="9"/>
        <v>134</v>
      </c>
      <c r="T16" s="4" t="str">
        <f>IFERROR(_xlfn.XLOOKUP(Q16, Archive!$I$306:$I$369, Archive!$G$306:$G$369), "A")</f>
        <v>A</v>
      </c>
      <c r="U16" s="4">
        <f t="shared" si="0"/>
        <v>7</v>
      </c>
    </row>
    <row r="17" spans="1:21" x14ac:dyDescent="0.2">
      <c r="A17">
        <v>17</v>
      </c>
      <c r="B17" t="s">
        <v>113</v>
      </c>
      <c r="C17" s="4">
        <f>_xlfn.XLOOKUP(B17, Rankings!C:C, Rankings!AN:AN)</f>
        <v>52</v>
      </c>
      <c r="E17" s="397">
        <v>44</v>
      </c>
      <c r="F17" s="397">
        <v>21</v>
      </c>
      <c r="G17" s="4" t="str">
        <f t="shared" si="1"/>
        <v>Floaroma City</v>
      </c>
      <c r="H17" s="4" t="str">
        <f t="shared" si="2"/>
        <v>Cycling Road</v>
      </c>
      <c r="I17" s="4">
        <f t="shared" si="3"/>
        <v>83</v>
      </c>
      <c r="J17" s="4">
        <f t="shared" si="4"/>
        <v>137</v>
      </c>
      <c r="K17" s="4" t="str">
        <f>IFERROR(_xlfn.XLOOKUP(H17, Archive!$I$243:$I$306, Archive!$G$243:$G$306), "A")</f>
        <v>A</v>
      </c>
      <c r="L17" s="4">
        <f t="shared" si="5"/>
        <v>44</v>
      </c>
      <c r="M17" s="4"/>
      <c r="N17" s="397">
        <v>23</v>
      </c>
      <c r="O17" s="397">
        <v>39</v>
      </c>
      <c r="P17" s="4" t="str">
        <f t="shared" si="6"/>
        <v>Sevii Islands</v>
      </c>
      <c r="Q17" s="4" t="str">
        <f t="shared" si="7"/>
        <v>Littleroot Town</v>
      </c>
      <c r="R17" s="4">
        <f t="shared" si="8"/>
        <v>94</v>
      </c>
      <c r="S17" s="4">
        <f t="shared" si="9"/>
        <v>71</v>
      </c>
      <c r="T17" s="4" t="str">
        <f>IFERROR(_xlfn.XLOOKUP(Q17, Archive!$I$306:$I$369, Archive!$G$306:$G$369), "A")</f>
        <v>A</v>
      </c>
      <c r="U17" s="4">
        <f t="shared" si="0"/>
        <v>23</v>
      </c>
    </row>
    <row r="18" spans="1:21" x14ac:dyDescent="0.2">
      <c r="A18">
        <v>18</v>
      </c>
      <c r="B18" t="s">
        <v>102</v>
      </c>
      <c r="C18" s="4">
        <f>_xlfn.XLOOKUP(B18, Rankings!C:C, Rankings!AN:AN)</f>
        <v>127</v>
      </c>
      <c r="E18" s="397">
        <v>60</v>
      </c>
      <c r="F18" s="397">
        <v>5</v>
      </c>
      <c r="G18" s="4" t="str">
        <f t="shared" si="1"/>
        <v>Battle Zone</v>
      </c>
      <c r="H18" s="4" t="str">
        <f t="shared" si="2"/>
        <v>Fortree City</v>
      </c>
      <c r="I18" s="4">
        <f t="shared" si="3"/>
        <v>138</v>
      </c>
      <c r="J18" s="4">
        <f t="shared" si="4"/>
        <v>22</v>
      </c>
      <c r="K18" s="4" t="str">
        <f>IFERROR(_xlfn.XLOOKUP(H18, Archive!$I$243:$I$306, Archive!$G$243:$G$306), "A")</f>
        <v>H</v>
      </c>
      <c r="L18" s="4">
        <f t="shared" si="5"/>
        <v>5</v>
      </c>
      <c r="M18" s="4"/>
      <c r="N18" s="397">
        <v>15</v>
      </c>
      <c r="O18" s="397">
        <v>63</v>
      </c>
      <c r="P18" s="4" t="str">
        <f t="shared" si="6"/>
        <v>Victory Road</v>
      </c>
      <c r="Q18" s="4" t="str">
        <f t="shared" si="7"/>
        <v>Fighting Dojo</v>
      </c>
      <c r="R18" s="4">
        <f t="shared" si="8"/>
        <v>18</v>
      </c>
      <c r="S18" s="4">
        <f t="shared" si="9"/>
        <v>149</v>
      </c>
      <c r="T18" s="4" t="str">
        <f>IFERROR(_xlfn.XLOOKUP(Q18, Archive!$I$306:$I$369, Archive!$G$306:$G$369), "A")</f>
        <v>A</v>
      </c>
      <c r="U18" s="4">
        <f t="shared" si="0"/>
        <v>15</v>
      </c>
    </row>
    <row r="19" spans="1:21" x14ac:dyDescent="0.2">
      <c r="A19">
        <v>19</v>
      </c>
      <c r="B19" t="s">
        <v>89</v>
      </c>
      <c r="C19" s="4">
        <f>_xlfn.XLOOKUP(B19, Rankings!C:C, Rankings!AN:AN)</f>
        <v>34</v>
      </c>
      <c r="E19" s="397">
        <v>37</v>
      </c>
      <c r="F19" s="397">
        <v>28</v>
      </c>
      <c r="G19" s="4" t="str">
        <f t="shared" si="1"/>
        <v>Ever Grande City</v>
      </c>
      <c r="H19" s="4" t="str">
        <f t="shared" si="2"/>
        <v>Mossui Town</v>
      </c>
      <c r="I19" s="4">
        <f t="shared" si="3"/>
        <v>104</v>
      </c>
      <c r="J19" s="4">
        <f t="shared" si="4"/>
        <v>60</v>
      </c>
      <c r="K19" s="4" t="str">
        <f>IFERROR(_xlfn.XLOOKUP(H19, Archive!$I$243:$I$306, Archive!$G$243:$G$306), "A")</f>
        <v>A</v>
      </c>
      <c r="L19" s="4">
        <f t="shared" si="5"/>
        <v>37</v>
      </c>
      <c r="M19" s="4"/>
      <c r="N19" s="397">
        <v>31</v>
      </c>
      <c r="O19" s="397">
        <v>47</v>
      </c>
      <c r="P19" s="4" t="str">
        <f t="shared" si="6"/>
        <v>Dewford Town</v>
      </c>
      <c r="Q19" s="4" t="str">
        <f t="shared" si="7"/>
        <v>Pallet Town</v>
      </c>
      <c r="R19" s="4">
        <f t="shared" si="8"/>
        <v>81</v>
      </c>
      <c r="S19" s="4">
        <f t="shared" si="9"/>
        <v>55</v>
      </c>
      <c r="T19" s="4" t="str">
        <f>IFERROR(_xlfn.XLOOKUP(Q19, Archive!$I$306:$I$369, Archive!$G$306:$G$369), "A")</f>
        <v>H</v>
      </c>
      <c r="U19" s="4">
        <f t="shared" si="0"/>
        <v>47</v>
      </c>
    </row>
    <row r="20" spans="1:21" x14ac:dyDescent="0.2">
      <c r="A20">
        <v>20</v>
      </c>
      <c r="B20" t="s">
        <v>379</v>
      </c>
      <c r="C20" s="4">
        <f>_xlfn.XLOOKUP(B20, Rankings!C:C, Rankings!AN:AN)</f>
        <v>113</v>
      </c>
      <c r="E20" s="397">
        <v>63</v>
      </c>
      <c r="F20" s="397">
        <v>2</v>
      </c>
      <c r="G20" s="4" t="str">
        <f t="shared" si="1"/>
        <v>Fighting Dojo</v>
      </c>
      <c r="H20" s="4" t="str">
        <f t="shared" si="2"/>
        <v>Cerulean Cape</v>
      </c>
      <c r="I20" s="4">
        <f t="shared" si="3"/>
        <v>149</v>
      </c>
      <c r="J20" s="4">
        <f t="shared" si="4"/>
        <v>57</v>
      </c>
      <c r="K20" s="4" t="str">
        <f>IFERROR(_xlfn.XLOOKUP(H20, Archive!$I$243:$I$306, Archive!$G$243:$G$306), "A")</f>
        <v>H</v>
      </c>
      <c r="L20" s="4">
        <f t="shared" si="5"/>
        <v>2</v>
      </c>
      <c r="M20" s="4"/>
      <c r="N20" s="397">
        <v>2</v>
      </c>
      <c r="O20" s="397">
        <v>50</v>
      </c>
      <c r="P20" s="4" t="str">
        <f t="shared" si="6"/>
        <v>Cerulean Cape</v>
      </c>
      <c r="Q20" s="4" t="str">
        <f t="shared" si="7"/>
        <v>Rustboro City</v>
      </c>
      <c r="R20" s="4">
        <f t="shared" si="8"/>
        <v>57</v>
      </c>
      <c r="S20" s="4">
        <f t="shared" si="9"/>
        <v>90</v>
      </c>
      <c r="T20" s="4" t="str">
        <f>IFERROR(_xlfn.XLOOKUP(Q20, Archive!$I$306:$I$369, Archive!$G$306:$G$369), "A")</f>
        <v>H</v>
      </c>
      <c r="U20" s="4">
        <f t="shared" si="0"/>
        <v>50</v>
      </c>
    </row>
    <row r="21" spans="1:21" x14ac:dyDescent="0.2">
      <c r="A21">
        <v>21</v>
      </c>
      <c r="B21" t="s">
        <v>389</v>
      </c>
      <c r="C21" s="4">
        <f>_xlfn.XLOOKUP(B21, Rankings!C:C, Rankings!AN:AN)</f>
        <v>137</v>
      </c>
      <c r="E21" s="397">
        <v>34</v>
      </c>
      <c r="F21" s="397">
        <v>31</v>
      </c>
      <c r="G21" s="4" t="str">
        <f t="shared" si="1"/>
        <v>Ruins of Alph</v>
      </c>
      <c r="H21" s="4" t="str">
        <f t="shared" si="2"/>
        <v>Dewford Town</v>
      </c>
      <c r="I21" s="4">
        <f t="shared" si="3"/>
        <v>7</v>
      </c>
      <c r="J21" s="4">
        <f t="shared" si="4"/>
        <v>81</v>
      </c>
      <c r="K21" s="4" t="str">
        <f>IFERROR(_xlfn.XLOOKUP(H21, Archive!$I$243:$I$306, Archive!$G$243:$G$306), "A")</f>
        <v>A</v>
      </c>
      <c r="L21" s="4">
        <f t="shared" si="5"/>
        <v>34</v>
      </c>
      <c r="M21" s="4"/>
      <c r="N21" s="397">
        <v>18</v>
      </c>
      <c r="O21" s="397">
        <v>34</v>
      </c>
      <c r="P21" s="4" t="str">
        <f t="shared" si="6"/>
        <v>Verdanturf Town</v>
      </c>
      <c r="Q21" s="4" t="str">
        <f t="shared" si="7"/>
        <v>Ruins of Alph</v>
      </c>
      <c r="R21" s="4">
        <f t="shared" si="8"/>
        <v>127</v>
      </c>
      <c r="S21" s="4">
        <f t="shared" si="9"/>
        <v>7</v>
      </c>
      <c r="T21" s="4" t="str">
        <f>IFERROR(_xlfn.XLOOKUP(Q21, Archive!$I$306:$I$369, Archive!$G$306:$G$369), "A")</f>
        <v>H</v>
      </c>
      <c r="U21" s="4">
        <f t="shared" si="0"/>
        <v>34</v>
      </c>
    </row>
    <row r="22" spans="1:21" x14ac:dyDescent="0.2">
      <c r="A22">
        <v>22</v>
      </c>
      <c r="B22" t="s">
        <v>381</v>
      </c>
      <c r="C22" s="4">
        <f>_xlfn.XLOOKUP(B22, Rankings!C:C, Rankings!AN:AN)</f>
        <v>72</v>
      </c>
      <c r="E22" s="397">
        <v>50</v>
      </c>
      <c r="F22" s="397">
        <v>15</v>
      </c>
      <c r="G22" s="4" t="str">
        <f t="shared" si="1"/>
        <v>Rustboro City</v>
      </c>
      <c r="H22" s="4" t="str">
        <f t="shared" si="2"/>
        <v>Victory Road</v>
      </c>
      <c r="I22" s="4">
        <f t="shared" si="3"/>
        <v>90</v>
      </c>
      <c r="J22" s="4">
        <f t="shared" si="4"/>
        <v>18</v>
      </c>
      <c r="K22" s="4" t="str">
        <f>IFERROR(_xlfn.XLOOKUP(H22, Archive!$I$243:$I$306, Archive!$G$243:$G$306), "A")</f>
        <v>A</v>
      </c>
      <c r="L22" s="4">
        <f t="shared" si="5"/>
        <v>50</v>
      </c>
      <c r="M22" s="4"/>
      <c r="N22" s="397">
        <v>10</v>
      </c>
      <c r="O22" s="397">
        <v>58</v>
      </c>
      <c r="P22" s="4" t="str">
        <f t="shared" si="6"/>
        <v>Sootopolis City</v>
      </c>
      <c r="Q22" s="4" t="str">
        <f t="shared" si="7"/>
        <v>Ecruteak City</v>
      </c>
      <c r="R22" s="4">
        <f t="shared" si="8"/>
        <v>27</v>
      </c>
      <c r="S22" s="4">
        <f t="shared" si="9"/>
        <v>155</v>
      </c>
      <c r="T22" s="4" t="str">
        <f>IFERROR(_xlfn.XLOOKUP(Q22, Archive!$I$306:$I$369, Archive!$G$306:$G$369), "A")</f>
        <v>A</v>
      </c>
      <c r="U22" s="4">
        <f t="shared" si="0"/>
        <v>10</v>
      </c>
    </row>
    <row r="23" spans="1:21" x14ac:dyDescent="0.2">
      <c r="A23">
        <v>23</v>
      </c>
      <c r="B23" t="s">
        <v>388</v>
      </c>
      <c r="C23" s="4">
        <f>_xlfn.XLOOKUP(B23, Rankings!C:C, Rankings!AN:AN)</f>
        <v>94</v>
      </c>
      <c r="E23" s="397">
        <v>47</v>
      </c>
      <c r="F23" s="397">
        <v>18</v>
      </c>
      <c r="G23" s="4" t="str">
        <f t="shared" si="1"/>
        <v>Pallet Town</v>
      </c>
      <c r="H23" s="4" t="str">
        <f t="shared" si="2"/>
        <v>Verdanturf Town</v>
      </c>
      <c r="I23" s="4">
        <f t="shared" si="3"/>
        <v>55</v>
      </c>
      <c r="J23" s="4">
        <f t="shared" si="4"/>
        <v>127</v>
      </c>
      <c r="K23" s="4" t="str">
        <f>IFERROR(_xlfn.XLOOKUP(H23, Archive!$I$243:$I$306, Archive!$G$243:$G$306), "A")</f>
        <v>H</v>
      </c>
      <c r="L23" s="4">
        <f t="shared" si="5"/>
        <v>18</v>
      </c>
      <c r="M23" s="4"/>
      <c r="N23" s="397">
        <v>26</v>
      </c>
      <c r="O23" s="397">
        <v>42</v>
      </c>
      <c r="P23" s="4" t="str">
        <f t="shared" si="6"/>
        <v>Veilstone City</v>
      </c>
      <c r="Q23" s="4" t="str">
        <f t="shared" si="7"/>
        <v>Saffron City</v>
      </c>
      <c r="R23" s="4">
        <f t="shared" si="8"/>
        <v>69</v>
      </c>
      <c r="S23" s="4">
        <f t="shared" si="9"/>
        <v>95</v>
      </c>
      <c r="T23" s="4" t="str">
        <f>IFERROR(_xlfn.XLOOKUP(Q23, Archive!$I$306:$I$369, Archive!$G$306:$G$369), "A")</f>
        <v>A</v>
      </c>
      <c r="U23" s="4">
        <f t="shared" si="0"/>
        <v>26</v>
      </c>
    </row>
    <row r="24" spans="1:21" x14ac:dyDescent="0.2">
      <c r="A24">
        <v>24</v>
      </c>
      <c r="B24" t="s">
        <v>92</v>
      </c>
      <c r="C24" s="4">
        <f>_xlfn.XLOOKUP(B24, Rankings!C:C, Rankings!AN:AN)</f>
        <v>143</v>
      </c>
      <c r="E24" s="397">
        <v>55</v>
      </c>
      <c r="F24" s="397">
        <v>10</v>
      </c>
      <c r="G24" s="4" t="str">
        <f t="shared" si="1"/>
        <v>Mount Mortar</v>
      </c>
      <c r="H24" s="4" t="str">
        <f t="shared" si="2"/>
        <v>Sootopolis City</v>
      </c>
      <c r="I24" s="4">
        <f t="shared" si="3"/>
        <v>134</v>
      </c>
      <c r="J24" s="4">
        <f t="shared" si="4"/>
        <v>27</v>
      </c>
      <c r="K24" s="4" t="str">
        <f>IFERROR(_xlfn.XLOOKUP(H24, Archive!$I$243:$I$306, Archive!$G$243:$G$306), "A")</f>
        <v>H</v>
      </c>
      <c r="L24" s="4">
        <f t="shared" si="5"/>
        <v>10</v>
      </c>
      <c r="M24" s="4"/>
      <c r="N24" s="397">
        <v>6</v>
      </c>
      <c r="O24" s="397">
        <v>54</v>
      </c>
      <c r="P24" s="4" t="str">
        <f t="shared" si="6"/>
        <v>National Park</v>
      </c>
      <c r="Q24" s="4" t="str">
        <f t="shared" si="7"/>
        <v>Pastoria City</v>
      </c>
      <c r="R24" s="4">
        <f t="shared" si="8"/>
        <v>3</v>
      </c>
      <c r="S24" s="4">
        <f t="shared" si="9"/>
        <v>114</v>
      </c>
      <c r="T24" s="4" t="str">
        <f>IFERROR(_xlfn.XLOOKUP(Q24, Archive!$I$306:$I$369, Archive!$G$306:$G$369), "A")</f>
        <v>A</v>
      </c>
      <c r="U24" s="4">
        <f t="shared" si="0"/>
        <v>6</v>
      </c>
    </row>
    <row r="25" spans="1:21" x14ac:dyDescent="0.2">
      <c r="A25">
        <v>25</v>
      </c>
      <c r="B25" t="s">
        <v>110</v>
      </c>
      <c r="C25" s="4">
        <f>_xlfn.XLOOKUP(B25, Rankings!C:C, Rankings!AN:AN)</f>
        <v>88</v>
      </c>
      <c r="E25" s="397">
        <v>42</v>
      </c>
      <c r="F25" s="397">
        <v>23</v>
      </c>
      <c r="G25" s="4" t="str">
        <f t="shared" si="1"/>
        <v>Saffron City</v>
      </c>
      <c r="H25" s="4" t="str">
        <f t="shared" si="2"/>
        <v>Sevii Islands</v>
      </c>
      <c r="I25" s="4">
        <f t="shared" si="3"/>
        <v>95</v>
      </c>
      <c r="J25" s="4">
        <f t="shared" si="4"/>
        <v>94</v>
      </c>
      <c r="K25" s="4" t="str">
        <f>IFERROR(_xlfn.XLOOKUP(H25, Archive!$I$243:$I$306, Archive!$G$243:$G$306), "A")</f>
        <v>A</v>
      </c>
      <c r="L25" s="4">
        <f t="shared" si="5"/>
        <v>42</v>
      </c>
      <c r="M25" s="4"/>
      <c r="N25" s="397">
        <v>22</v>
      </c>
      <c r="O25" s="397">
        <v>38</v>
      </c>
      <c r="P25" s="4" t="str">
        <f t="shared" si="6"/>
        <v>Ilex Forest</v>
      </c>
      <c r="Q25" s="4" t="str">
        <f t="shared" si="7"/>
        <v>Lavaridge Town</v>
      </c>
      <c r="R25" s="4">
        <f t="shared" si="8"/>
        <v>72</v>
      </c>
      <c r="S25" s="4">
        <f t="shared" si="9"/>
        <v>121</v>
      </c>
      <c r="T25" s="4" t="str">
        <f>IFERROR(_xlfn.XLOOKUP(Q25, Archive!$I$306:$I$369, Archive!$G$306:$G$369), "A")</f>
        <v>H</v>
      </c>
      <c r="U25" s="4">
        <f t="shared" si="0"/>
        <v>38</v>
      </c>
    </row>
    <row r="26" spans="1:21" x14ac:dyDescent="0.2">
      <c r="A26">
        <v>26</v>
      </c>
      <c r="B26" t="s">
        <v>82</v>
      </c>
      <c r="C26" s="4">
        <f>_xlfn.XLOOKUP(B26, Rankings!C:C, Rankings!AN:AN)</f>
        <v>69</v>
      </c>
      <c r="E26" s="397">
        <v>58</v>
      </c>
      <c r="F26" s="397">
        <v>7</v>
      </c>
      <c r="G26" s="4" t="str">
        <f t="shared" si="1"/>
        <v>Ecruteak City</v>
      </c>
      <c r="H26" s="4" t="str">
        <f t="shared" si="2"/>
        <v>Celestic Town</v>
      </c>
      <c r="I26" s="4">
        <f t="shared" si="3"/>
        <v>155</v>
      </c>
      <c r="J26" s="4">
        <f t="shared" si="4"/>
        <v>26</v>
      </c>
      <c r="K26" s="4" t="str">
        <f>IFERROR(_xlfn.XLOOKUP(H26, Archive!$I$243:$I$306, Archive!$G$243:$G$306), "A")</f>
        <v>H</v>
      </c>
      <c r="L26" s="4">
        <f t="shared" si="5"/>
        <v>7</v>
      </c>
      <c r="M26" s="4"/>
      <c r="N26" s="397">
        <v>14</v>
      </c>
      <c r="O26" s="397">
        <v>62</v>
      </c>
      <c r="P26" s="4" t="str">
        <f t="shared" si="6"/>
        <v>Fallarbor Town</v>
      </c>
      <c r="Q26" s="4" t="str">
        <f t="shared" si="7"/>
        <v>Twinleaf Town</v>
      </c>
      <c r="R26" s="4">
        <f t="shared" si="8"/>
        <v>43</v>
      </c>
      <c r="S26" s="4">
        <f t="shared" si="9"/>
        <v>148</v>
      </c>
      <c r="T26" s="4" t="str">
        <f>IFERROR(_xlfn.XLOOKUP(Q26, Archive!$I$306:$I$369, Archive!$G$306:$G$369), "A")</f>
        <v>A</v>
      </c>
      <c r="U26" s="4">
        <f t="shared" si="0"/>
        <v>14</v>
      </c>
    </row>
    <row r="27" spans="1:21" x14ac:dyDescent="0.2">
      <c r="A27">
        <v>27</v>
      </c>
      <c r="B27" t="s">
        <v>106</v>
      </c>
      <c r="C27" s="4">
        <f>_xlfn.XLOOKUP(B27, Rankings!C:C, Rankings!AN:AN)</f>
        <v>63</v>
      </c>
      <c r="E27" s="397">
        <v>39</v>
      </c>
      <c r="F27" s="397">
        <v>26</v>
      </c>
      <c r="G27" s="4" t="str">
        <f t="shared" si="1"/>
        <v>Littleroot Town</v>
      </c>
      <c r="H27" s="4" t="str">
        <f t="shared" si="2"/>
        <v>Veilstone City</v>
      </c>
      <c r="I27" s="4">
        <f t="shared" si="3"/>
        <v>71</v>
      </c>
      <c r="J27" s="4">
        <f t="shared" si="4"/>
        <v>69</v>
      </c>
      <c r="K27" s="4" t="str">
        <f>IFERROR(_xlfn.XLOOKUP(H27, Archive!$I$243:$I$306, Archive!$G$243:$G$306), "A")</f>
        <v>H</v>
      </c>
      <c r="L27" s="4">
        <f t="shared" si="5"/>
        <v>26</v>
      </c>
      <c r="M27" s="4"/>
      <c r="N27" s="397">
        <v>30</v>
      </c>
      <c r="O27" s="397">
        <v>46</v>
      </c>
      <c r="P27" s="4" t="str">
        <f t="shared" si="6"/>
        <v>Celadon City</v>
      </c>
      <c r="Q27" s="4" t="str">
        <f t="shared" si="7"/>
        <v>Hearthome City</v>
      </c>
      <c r="R27" s="4">
        <f t="shared" si="8"/>
        <v>92</v>
      </c>
      <c r="S27" s="4">
        <f t="shared" si="9"/>
        <v>59</v>
      </c>
      <c r="T27" s="4" t="str">
        <f>IFERROR(_xlfn.XLOOKUP(Q27, Archive!$I$306:$I$369, Archive!$G$306:$G$369), "A")</f>
        <v>H</v>
      </c>
      <c r="U27" s="4">
        <f t="shared" si="0"/>
        <v>46</v>
      </c>
    </row>
    <row r="28" spans="1:21" x14ac:dyDescent="0.2">
      <c r="A28">
        <v>28</v>
      </c>
      <c r="B28" t="s">
        <v>749</v>
      </c>
      <c r="C28" s="4">
        <f>_xlfn.XLOOKUP(B28, Rankings!C:C, Rankings!AN:AN)</f>
        <v>60</v>
      </c>
      <c r="E28" s="397">
        <v>62</v>
      </c>
      <c r="F28" s="397">
        <v>3</v>
      </c>
      <c r="G28" s="4" t="str">
        <f t="shared" si="1"/>
        <v>Twinleaf Town</v>
      </c>
      <c r="H28" s="4" t="str">
        <f t="shared" si="2"/>
        <v>Canalave City</v>
      </c>
      <c r="I28" s="4">
        <f t="shared" si="3"/>
        <v>148</v>
      </c>
      <c r="J28" s="4">
        <f t="shared" si="4"/>
        <v>1</v>
      </c>
      <c r="K28" s="4" t="str">
        <f>IFERROR(_xlfn.XLOOKUP(H28, Archive!$I$243:$I$306, Archive!$G$243:$G$306), "A")</f>
        <v>H</v>
      </c>
      <c r="L28" s="4">
        <f t="shared" si="5"/>
        <v>3</v>
      </c>
      <c r="M28" s="4"/>
      <c r="N28" s="397">
        <v>4</v>
      </c>
      <c r="O28" s="397">
        <v>52</v>
      </c>
      <c r="P28" s="4" t="str">
        <f t="shared" si="6"/>
        <v>Snowpoint City</v>
      </c>
      <c r="Q28" s="4" t="str">
        <f t="shared" si="7"/>
        <v>Blackthorn City</v>
      </c>
      <c r="R28" s="4">
        <f t="shared" si="8"/>
        <v>2</v>
      </c>
      <c r="S28" s="4">
        <f t="shared" si="9"/>
        <v>77</v>
      </c>
      <c r="T28" s="4" t="str">
        <f>IFERROR(_xlfn.XLOOKUP(Q28, Archive!$I$306:$I$369, Archive!$G$306:$G$369), "A")</f>
        <v>A</v>
      </c>
      <c r="U28" s="4">
        <f t="shared" si="0"/>
        <v>4</v>
      </c>
    </row>
    <row r="29" spans="1:21" x14ac:dyDescent="0.2">
      <c r="A29">
        <v>29</v>
      </c>
      <c r="B29" t="s">
        <v>122</v>
      </c>
      <c r="C29" s="4">
        <f>_xlfn.XLOOKUP(B29, Rankings!C:C, Rankings!AN:AN)</f>
        <v>151</v>
      </c>
      <c r="E29" s="397">
        <v>35</v>
      </c>
      <c r="F29" s="397">
        <v>30</v>
      </c>
      <c r="G29" s="4" t="str">
        <f t="shared" si="1"/>
        <v>Cinnabar Island</v>
      </c>
      <c r="H29" s="4" t="str">
        <f t="shared" si="2"/>
        <v>Celadon City</v>
      </c>
      <c r="I29" s="4">
        <f t="shared" si="3"/>
        <v>56</v>
      </c>
      <c r="J29" s="4">
        <f t="shared" si="4"/>
        <v>92</v>
      </c>
      <c r="K29" s="4" t="str">
        <f>IFERROR(_xlfn.XLOOKUP(H29, Archive!$I$243:$I$306, Archive!$G$243:$G$306), "A")</f>
        <v>A</v>
      </c>
      <c r="L29" s="4">
        <f t="shared" si="5"/>
        <v>35</v>
      </c>
      <c r="M29" s="4"/>
      <c r="N29" s="397">
        <v>20</v>
      </c>
      <c r="O29" s="397">
        <v>36</v>
      </c>
      <c r="P29" s="4" t="str">
        <f t="shared" si="6"/>
        <v>New Bark Town</v>
      </c>
      <c r="Q29" s="4" t="str">
        <f t="shared" si="7"/>
        <v>Sunyshore City</v>
      </c>
      <c r="R29" s="4">
        <f t="shared" si="8"/>
        <v>113</v>
      </c>
      <c r="S29" s="4">
        <f t="shared" si="9"/>
        <v>68</v>
      </c>
      <c r="T29" s="4" t="str">
        <f>IFERROR(_xlfn.XLOOKUP(Q29, Archive!$I$306:$I$369, Archive!$G$306:$G$369), "A")</f>
        <v>H</v>
      </c>
      <c r="U29" s="4">
        <f t="shared" si="0"/>
        <v>36</v>
      </c>
    </row>
    <row r="30" spans="1:21" x14ac:dyDescent="0.2">
      <c r="A30">
        <v>30</v>
      </c>
      <c r="B30" t="s">
        <v>116</v>
      </c>
      <c r="C30" s="4">
        <f>_xlfn.XLOOKUP(B30, Rankings!C:C, Rankings!AN:AN)</f>
        <v>92</v>
      </c>
      <c r="E30" s="397">
        <v>51</v>
      </c>
      <c r="F30" s="397">
        <v>14</v>
      </c>
      <c r="G30" s="4" t="str">
        <f t="shared" si="1"/>
        <v>Solaceon Town</v>
      </c>
      <c r="H30" s="4" t="str">
        <f t="shared" si="2"/>
        <v>Fallarbor Town</v>
      </c>
      <c r="I30" s="4">
        <f t="shared" si="3"/>
        <v>132</v>
      </c>
      <c r="J30" s="4">
        <f t="shared" si="4"/>
        <v>43</v>
      </c>
      <c r="K30" s="4" t="str">
        <f>IFERROR(_xlfn.XLOOKUP(H30, Archive!$I$243:$I$306, Archive!$G$243:$G$306), "A")</f>
        <v>H</v>
      </c>
      <c r="L30" s="4">
        <f t="shared" si="5"/>
        <v>14</v>
      </c>
      <c r="M30" s="4"/>
      <c r="N30" s="397">
        <v>12</v>
      </c>
      <c r="O30" s="397">
        <v>60</v>
      </c>
      <c r="P30" s="4" t="str">
        <f t="shared" si="6"/>
        <v>Cianwood City</v>
      </c>
      <c r="Q30" s="4" t="str">
        <f t="shared" si="7"/>
        <v>Battle Zone</v>
      </c>
      <c r="R30" s="4">
        <f t="shared" si="8"/>
        <v>12</v>
      </c>
      <c r="S30" s="4">
        <f t="shared" si="9"/>
        <v>138</v>
      </c>
      <c r="T30" s="4" t="str">
        <f>IFERROR(_xlfn.XLOOKUP(Q30, Archive!$I$306:$I$369, Archive!$G$306:$G$369), "A")</f>
        <v>A</v>
      </c>
      <c r="U30" s="4">
        <f t="shared" si="0"/>
        <v>12</v>
      </c>
    </row>
    <row r="31" spans="1:21" x14ac:dyDescent="0.2">
      <c r="A31">
        <v>31</v>
      </c>
      <c r="B31" t="s">
        <v>109</v>
      </c>
      <c r="C31" s="4">
        <f>_xlfn.XLOOKUP(B31, Rankings!C:C, Rankings!AN:AN)</f>
        <v>81</v>
      </c>
      <c r="E31" s="397">
        <v>46</v>
      </c>
      <c r="F31" s="397">
        <v>19</v>
      </c>
      <c r="G31" s="4" t="str">
        <f t="shared" si="1"/>
        <v>Hearthome City</v>
      </c>
      <c r="H31" s="4" t="str">
        <f t="shared" si="2"/>
        <v>Eterna City</v>
      </c>
      <c r="I31" s="4">
        <f t="shared" si="3"/>
        <v>59</v>
      </c>
      <c r="J31" s="4">
        <f t="shared" si="4"/>
        <v>34</v>
      </c>
      <c r="K31" s="4" t="str">
        <f>IFERROR(_xlfn.XLOOKUP(H31, Archive!$I$243:$I$306, Archive!$G$243:$G$306), "A")</f>
        <v>H</v>
      </c>
      <c r="L31" s="4">
        <f t="shared" si="5"/>
        <v>19</v>
      </c>
      <c r="M31" s="4"/>
      <c r="N31" s="397">
        <v>28</v>
      </c>
      <c r="O31" s="397">
        <v>44</v>
      </c>
      <c r="P31" s="4" t="str">
        <f t="shared" si="6"/>
        <v>Mossui Town</v>
      </c>
      <c r="Q31" s="4" t="str">
        <f t="shared" si="7"/>
        <v>Floaroma City</v>
      </c>
      <c r="R31" s="4">
        <f t="shared" si="8"/>
        <v>60</v>
      </c>
      <c r="S31" s="4">
        <f t="shared" si="9"/>
        <v>83</v>
      </c>
      <c r="T31" s="4" t="str">
        <f>IFERROR(_xlfn.XLOOKUP(Q31, Archive!$I$306:$I$369, Archive!$G$306:$G$369), "A")</f>
        <v>A</v>
      </c>
      <c r="U31" s="4">
        <f t="shared" si="0"/>
        <v>28</v>
      </c>
    </row>
    <row r="32" spans="1:21" x14ac:dyDescent="0.2">
      <c r="A32">
        <v>32</v>
      </c>
      <c r="B32" t="s">
        <v>87</v>
      </c>
      <c r="C32" s="4">
        <f>_xlfn.XLOOKUP(B32, Rankings!C:C, Rankings!AN:AN)</f>
        <v>93</v>
      </c>
      <c r="E32" s="397">
        <v>54</v>
      </c>
      <c r="F32" s="397">
        <v>11</v>
      </c>
      <c r="G32" s="4" t="str">
        <f t="shared" si="1"/>
        <v>Pastoria City</v>
      </c>
      <c r="H32" s="4" t="str">
        <f t="shared" si="2"/>
        <v>Lilycove City</v>
      </c>
      <c r="I32" s="4">
        <f t="shared" si="3"/>
        <v>114</v>
      </c>
      <c r="J32" s="4">
        <f t="shared" si="4"/>
        <v>46</v>
      </c>
      <c r="K32" s="4" t="str">
        <f>IFERROR(_xlfn.XLOOKUP(H32, Archive!$I$243:$I$306, Archive!$G$243:$G$306), "A")</f>
        <v>H</v>
      </c>
      <c r="L32" s="4">
        <f t="shared" si="5"/>
        <v>11</v>
      </c>
      <c r="M32" s="4"/>
      <c r="N32" s="397">
        <v>8</v>
      </c>
      <c r="O32" s="397">
        <v>56</v>
      </c>
      <c r="P32" s="4" t="str">
        <f t="shared" si="6"/>
        <v>Mount Silver</v>
      </c>
      <c r="Q32" s="4" t="str">
        <f t="shared" si="7"/>
        <v>Fuchsia City</v>
      </c>
      <c r="R32" s="4">
        <f t="shared" si="8"/>
        <v>32</v>
      </c>
      <c r="S32" s="4">
        <f t="shared" si="9"/>
        <v>84</v>
      </c>
      <c r="T32" s="4" t="str">
        <f>IFERROR(_xlfn.XLOOKUP(Q32, Archive!$I$306:$I$369, Archive!$G$306:$G$369), "A")</f>
        <v>H</v>
      </c>
      <c r="U32" s="4">
        <f t="shared" si="0"/>
        <v>56</v>
      </c>
    </row>
    <row r="33" spans="1:21" x14ac:dyDescent="0.2">
      <c r="A33">
        <v>33</v>
      </c>
      <c r="B33" t="s">
        <v>117</v>
      </c>
      <c r="C33" s="4">
        <f>_xlfn.XLOOKUP(B33, Rankings!C:C, Rankings!AN:AN)</f>
        <v>99</v>
      </c>
      <c r="E33" s="397">
        <v>43</v>
      </c>
      <c r="F33" s="397">
        <v>22</v>
      </c>
      <c r="G33" s="4" t="str">
        <f t="shared" si="1"/>
        <v>Olivine City</v>
      </c>
      <c r="H33" s="4" t="str">
        <f t="shared" si="2"/>
        <v>Ilex Forest</v>
      </c>
      <c r="I33" s="4">
        <f t="shared" si="3"/>
        <v>73</v>
      </c>
      <c r="J33" s="4">
        <f t="shared" si="4"/>
        <v>72</v>
      </c>
      <c r="K33" s="4" t="str">
        <f>IFERROR(_xlfn.XLOOKUP(H33, Archive!$I$243:$I$306, Archive!$G$243:$G$306), "A")</f>
        <v>H</v>
      </c>
      <c r="L33" s="4">
        <f t="shared" si="5"/>
        <v>22</v>
      </c>
      <c r="M33" s="4"/>
      <c r="N33" s="397">
        <v>24</v>
      </c>
      <c r="O33" s="397">
        <v>40</v>
      </c>
      <c r="P33" s="4" t="str">
        <f t="shared" si="6"/>
        <v>Jubilife City</v>
      </c>
      <c r="Q33" s="4" t="str">
        <f t="shared" si="7"/>
        <v>Oldale Town</v>
      </c>
      <c r="R33" s="4">
        <f t="shared" si="8"/>
        <v>143</v>
      </c>
      <c r="S33" s="4">
        <f t="shared" si="9"/>
        <v>120</v>
      </c>
      <c r="T33" s="4" t="str">
        <f>IFERROR(_xlfn.XLOOKUP(Q33, Archive!$I$306:$I$369, Archive!$G$306:$G$369), "A")</f>
        <v>A</v>
      </c>
      <c r="U33" s="4">
        <f t="shared" si="0"/>
        <v>24</v>
      </c>
    </row>
    <row r="34" spans="1:21" x14ac:dyDescent="0.2">
      <c r="A34">
        <v>34</v>
      </c>
      <c r="B34" t="s">
        <v>383</v>
      </c>
      <c r="C34" s="4">
        <f>_xlfn.XLOOKUP(B34, Rankings!C:C, Rankings!AN:AN)</f>
        <v>7</v>
      </c>
      <c r="E34" s="397">
        <v>59</v>
      </c>
      <c r="F34" s="397">
        <v>6</v>
      </c>
      <c r="G34" s="4" t="str">
        <f t="shared" si="1"/>
        <v>Slateport City</v>
      </c>
      <c r="H34" s="4" t="str">
        <f t="shared" si="2"/>
        <v>National Park</v>
      </c>
      <c r="I34" s="4">
        <f t="shared" si="3"/>
        <v>115</v>
      </c>
      <c r="J34" s="4">
        <f t="shared" si="4"/>
        <v>3</v>
      </c>
      <c r="K34" s="4" t="str">
        <f>IFERROR(_xlfn.XLOOKUP(H34, Archive!$I$243:$I$306, Archive!$G$243:$G$306), "A")</f>
        <v>H</v>
      </c>
      <c r="L34" s="4">
        <f t="shared" si="5"/>
        <v>6</v>
      </c>
      <c r="M34" s="4"/>
      <c r="N34" s="397">
        <v>16</v>
      </c>
      <c r="O34" s="397">
        <v>64</v>
      </c>
      <c r="P34" s="4" t="str">
        <f t="shared" si="6"/>
        <v>Lake of Rage</v>
      </c>
      <c r="Q34" s="4" t="str">
        <f t="shared" si="7"/>
        <v>Mahogany Town</v>
      </c>
      <c r="R34" s="4">
        <f t="shared" si="8"/>
        <v>40</v>
      </c>
      <c r="S34" s="4">
        <f t="shared" si="9"/>
        <v>129</v>
      </c>
      <c r="T34" s="4" t="str">
        <f>IFERROR(_xlfn.XLOOKUP(Q34, Archive!$I$306:$I$369, Archive!$G$306:$G$369), "A")</f>
        <v>A</v>
      </c>
      <c r="U34" s="4">
        <f t="shared" si="0"/>
        <v>16</v>
      </c>
    </row>
    <row r="35" spans="1:21" x14ac:dyDescent="0.2">
      <c r="A35">
        <v>35</v>
      </c>
      <c r="B35" t="s">
        <v>8</v>
      </c>
      <c r="C35" s="4">
        <f>_xlfn.XLOOKUP(B35, Rankings!C:C, Rankings!AN:AN)</f>
        <v>56</v>
      </c>
      <c r="E35" s="397">
        <v>38</v>
      </c>
      <c r="F35" s="397">
        <v>27</v>
      </c>
      <c r="G35" s="4" t="str">
        <f t="shared" si="1"/>
        <v>Lavaridge Town</v>
      </c>
      <c r="H35" s="4" t="str">
        <f t="shared" si="2"/>
        <v>Petalburg City</v>
      </c>
      <c r="I35" s="4">
        <f t="shared" si="3"/>
        <v>121</v>
      </c>
      <c r="J35" s="4">
        <f t="shared" si="4"/>
        <v>63</v>
      </c>
      <c r="K35" s="4" t="str">
        <f>IFERROR(_xlfn.XLOOKUP(H35, Archive!$I$243:$I$306, Archive!$G$243:$G$306), "A")</f>
        <v>H</v>
      </c>
      <c r="L35" s="4">
        <f t="shared" si="5"/>
        <v>27</v>
      </c>
      <c r="M35" s="4"/>
      <c r="N35" s="397">
        <v>32</v>
      </c>
      <c r="O35" s="397">
        <v>48</v>
      </c>
      <c r="P35" s="4" t="str">
        <f t="shared" si="6"/>
        <v>Oreburgh City</v>
      </c>
      <c r="Q35" s="4" t="str">
        <f t="shared" si="7"/>
        <v>Pacifidlog Town</v>
      </c>
      <c r="R35" s="4">
        <f t="shared" si="8"/>
        <v>93</v>
      </c>
      <c r="S35" s="4">
        <f t="shared" si="9"/>
        <v>105</v>
      </c>
      <c r="T35" s="4" t="str">
        <f>IFERROR(_xlfn.XLOOKUP(Q35, Archive!$I$306:$I$369, Archive!$G$306:$G$369), "A")</f>
        <v>H</v>
      </c>
      <c r="U35" s="4">
        <f t="shared" si="0"/>
        <v>48</v>
      </c>
    </row>
    <row r="36" spans="1:21" x14ac:dyDescent="0.2">
      <c r="A36">
        <v>36</v>
      </c>
      <c r="B36" t="s">
        <v>83</v>
      </c>
      <c r="C36" s="4">
        <f>_xlfn.XLOOKUP(B36, Rankings!C:C, Rankings!AN:AN)</f>
        <v>68</v>
      </c>
    </row>
    <row r="37" spans="1:21" x14ac:dyDescent="0.2">
      <c r="A37">
        <v>37</v>
      </c>
      <c r="B37" t="s">
        <v>101</v>
      </c>
      <c r="C37" s="4">
        <f>_xlfn.XLOOKUP(B37, Rankings!C:C, Rankings!AN:AN)</f>
        <v>104</v>
      </c>
      <c r="E37" t="s">
        <v>1474</v>
      </c>
      <c r="N37" t="s">
        <v>1475</v>
      </c>
    </row>
    <row r="38" spans="1:21" x14ac:dyDescent="0.2">
      <c r="A38">
        <v>38</v>
      </c>
      <c r="B38" t="s">
        <v>104</v>
      </c>
      <c r="C38" s="4">
        <f>_xlfn.XLOOKUP(B38, Rankings!C:C, Rankings!AN:AN)</f>
        <v>121</v>
      </c>
    </row>
    <row r="39" spans="1:21" x14ac:dyDescent="0.2">
      <c r="A39">
        <v>39</v>
      </c>
      <c r="B39" t="s">
        <v>108</v>
      </c>
      <c r="C39" s="4">
        <f>_xlfn.XLOOKUP(B39, Rankings!C:C, Rankings!AN:AN)</f>
        <v>71</v>
      </c>
      <c r="E39" s="397">
        <v>32</v>
      </c>
      <c r="F39" s="397">
        <v>1</v>
      </c>
      <c r="G39" s="4" t="str">
        <f>VLOOKUP(E39, $A:$C, 2, FALSE)</f>
        <v>Oreburgh City</v>
      </c>
      <c r="H39" s="4" t="str">
        <f>VLOOKUP(F39, $A:$C, 2, FALSE)</f>
        <v>Cherrygrove City</v>
      </c>
      <c r="I39" s="4">
        <f>VLOOKUP(E39, $A:$C, 3, FALSE)</f>
        <v>93</v>
      </c>
      <c r="J39" s="4">
        <f>VLOOKUP(F39, $A:$C, 3, FALSE)</f>
        <v>50</v>
      </c>
      <c r="K39" s="4" t="str">
        <f>IFERROR(_xlfn.XLOOKUP(H39, Archive!$I$690:$I$737, Archive!$G$690:$G$737), "A")</f>
        <v>H</v>
      </c>
      <c r="L39" s="4">
        <f t="shared" ref="L39:L54" si="10">IF(K39="H", F39, E39)</f>
        <v>1</v>
      </c>
      <c r="M39" s="4"/>
      <c r="N39" s="397">
        <v>1</v>
      </c>
      <c r="O39" s="397">
        <v>17</v>
      </c>
      <c r="P39" s="4" t="str">
        <f t="shared" ref="P39:P54" si="11">VLOOKUP(N39, $A:$C, 2, FALSE)</f>
        <v>Cherrygrove City</v>
      </c>
      <c r="Q39" s="4" t="str">
        <f t="shared" ref="Q39:Q54" si="12">VLOOKUP(O39, $A:$C, 2, FALSE)</f>
        <v>Vermilion City</v>
      </c>
      <c r="R39" s="4">
        <f t="shared" ref="R39:R54" si="13">VLOOKUP(N39, $A:$C, 3, FALSE)</f>
        <v>50</v>
      </c>
      <c r="S39" s="4">
        <f t="shared" ref="S39:S54" si="14">VLOOKUP(O39, $A:$C, 3, FALSE)</f>
        <v>52</v>
      </c>
      <c r="T39" s="4" t="str">
        <f>IFERROR(_xlfn.XLOOKUP(Q39, Archive!$I$738:$I$785, Archive!$G$738:$G$785), "A")</f>
        <v>H</v>
      </c>
      <c r="U39" s="4">
        <f t="shared" ref="U39:U54" si="15">IF(T39="H", O39, N39)</f>
        <v>17</v>
      </c>
    </row>
    <row r="40" spans="1:21" x14ac:dyDescent="0.2">
      <c r="A40">
        <v>40</v>
      </c>
      <c r="B40" t="s">
        <v>107</v>
      </c>
      <c r="C40" s="4">
        <f>_xlfn.XLOOKUP(B40, Rankings!C:C, Rankings!AN:AN)</f>
        <v>120</v>
      </c>
      <c r="E40" s="397">
        <v>17</v>
      </c>
      <c r="F40" s="397">
        <v>16</v>
      </c>
      <c r="G40" s="4" t="str">
        <f t="shared" ref="G40:G54" si="16">VLOOKUP(E40, $A:$C, 2, FALSE)</f>
        <v>Vermilion City</v>
      </c>
      <c r="H40" s="4" t="str">
        <f t="shared" ref="H40:H54" si="17">VLOOKUP(F40, $A:$C, 2, FALSE)</f>
        <v>Lake of Rage</v>
      </c>
      <c r="I40" s="4">
        <f t="shared" ref="I40:I54" si="18">VLOOKUP(E40, $A:$C, 3, FALSE)</f>
        <v>52</v>
      </c>
      <c r="J40" s="4">
        <f t="shared" ref="J40:J54" si="19">VLOOKUP(F40, $A:$C, 3, FALSE)</f>
        <v>40</v>
      </c>
      <c r="K40" s="4" t="str">
        <f>IFERROR(_xlfn.XLOOKUP(H40, Archive!$I$690:$I$737, Archive!$G$690:$G$737), "A")</f>
        <v>A</v>
      </c>
      <c r="L40" s="4">
        <f t="shared" si="10"/>
        <v>17</v>
      </c>
      <c r="M40" s="4"/>
      <c r="N40" s="397">
        <v>9</v>
      </c>
      <c r="O40" s="397">
        <v>41</v>
      </c>
      <c r="P40" s="4" t="str">
        <f t="shared" si="11"/>
        <v>Mount Moon</v>
      </c>
      <c r="Q40" s="4" t="str">
        <f t="shared" si="12"/>
        <v>Pewter City</v>
      </c>
      <c r="R40" s="4">
        <f t="shared" si="13"/>
        <v>36</v>
      </c>
      <c r="S40" s="4">
        <f t="shared" si="14"/>
        <v>100</v>
      </c>
      <c r="T40" s="4" t="str">
        <f>IFERROR(_xlfn.XLOOKUP(Q40, Archive!$I$738:$I$785, Archive!$G$738:$G$785), "A")</f>
        <v>A</v>
      </c>
      <c r="U40" s="4">
        <f t="shared" si="15"/>
        <v>9</v>
      </c>
    </row>
    <row r="41" spans="1:21" x14ac:dyDescent="0.2">
      <c r="A41">
        <v>41</v>
      </c>
      <c r="B41" t="s">
        <v>111</v>
      </c>
      <c r="C41" s="4">
        <f>_xlfn.XLOOKUP(B41, Rankings!C:C, Rankings!AN:AN)</f>
        <v>100</v>
      </c>
      <c r="E41" s="397">
        <v>56</v>
      </c>
      <c r="F41" s="397">
        <v>41</v>
      </c>
      <c r="G41" s="4" t="str">
        <f t="shared" si="16"/>
        <v>Fuchsia City</v>
      </c>
      <c r="H41" s="4" t="str">
        <f t="shared" si="17"/>
        <v>Pewter City</v>
      </c>
      <c r="I41" s="4">
        <f t="shared" si="18"/>
        <v>84</v>
      </c>
      <c r="J41" s="4">
        <f t="shared" si="19"/>
        <v>100</v>
      </c>
      <c r="K41" s="4" t="str">
        <f>IFERROR(_xlfn.XLOOKUP(H41, Archive!$I$690:$I$737, Archive!$G$690:$G$737), "A")</f>
        <v>H</v>
      </c>
      <c r="L41" s="4">
        <f t="shared" si="10"/>
        <v>41</v>
      </c>
      <c r="M41" s="4"/>
      <c r="N41" s="397">
        <v>5</v>
      </c>
      <c r="O41" s="397">
        <v>37</v>
      </c>
      <c r="P41" s="4" t="str">
        <f t="shared" si="11"/>
        <v>Fortree City</v>
      </c>
      <c r="Q41" s="4" t="str">
        <f t="shared" si="12"/>
        <v>Ever Grande City</v>
      </c>
      <c r="R41" s="4">
        <f t="shared" si="13"/>
        <v>22</v>
      </c>
      <c r="S41" s="4">
        <f t="shared" si="14"/>
        <v>104</v>
      </c>
      <c r="T41" s="4" t="str">
        <f>IFERROR(_xlfn.XLOOKUP(Q41, Archive!$I$738:$I$785, Archive!$G$738:$G$785), "A")</f>
        <v>A</v>
      </c>
      <c r="U41" s="4">
        <f t="shared" si="15"/>
        <v>5</v>
      </c>
    </row>
    <row r="42" spans="1:21" x14ac:dyDescent="0.2">
      <c r="A42">
        <v>42</v>
      </c>
      <c r="B42" t="s">
        <v>114</v>
      </c>
      <c r="C42" s="4">
        <f>_xlfn.XLOOKUP(B42, Rankings!C:C, Rankings!AN:AN)</f>
        <v>95</v>
      </c>
      <c r="E42" s="397">
        <v>25</v>
      </c>
      <c r="F42" s="397">
        <v>8</v>
      </c>
      <c r="G42" s="4" t="str">
        <f t="shared" si="16"/>
        <v>Viridian City</v>
      </c>
      <c r="H42" s="4" t="str">
        <f t="shared" si="17"/>
        <v>Mount Silver</v>
      </c>
      <c r="I42" s="4">
        <f t="shared" si="18"/>
        <v>88</v>
      </c>
      <c r="J42" s="4">
        <f t="shared" si="19"/>
        <v>32</v>
      </c>
      <c r="K42" s="4" t="str">
        <f>IFERROR(_xlfn.XLOOKUP(H42, Archive!$I$690:$I$737, Archive!$G$690:$G$737), "A")</f>
        <v>H</v>
      </c>
      <c r="L42" s="4">
        <f t="shared" si="10"/>
        <v>8</v>
      </c>
      <c r="M42" s="4"/>
      <c r="N42" s="397">
        <v>13</v>
      </c>
      <c r="O42" s="397">
        <v>45</v>
      </c>
      <c r="P42" s="4" t="str">
        <f t="shared" si="11"/>
        <v>Sandgem Town</v>
      </c>
      <c r="Q42" s="4" t="str">
        <f t="shared" si="12"/>
        <v>Mossdeep City</v>
      </c>
      <c r="R42" s="4">
        <f t="shared" si="13"/>
        <v>45</v>
      </c>
      <c r="S42" s="4">
        <f t="shared" si="14"/>
        <v>98</v>
      </c>
      <c r="T42" s="4" t="str">
        <f>IFERROR(_xlfn.XLOOKUP(Q42, Archive!$I$738:$I$785, Archive!$G$738:$G$785), "A")</f>
        <v>A</v>
      </c>
      <c r="U42" s="4">
        <f t="shared" si="15"/>
        <v>13</v>
      </c>
    </row>
    <row r="43" spans="1:21" x14ac:dyDescent="0.2">
      <c r="A43">
        <v>43</v>
      </c>
      <c r="B43" t="s">
        <v>121</v>
      </c>
      <c r="C43" s="4">
        <f>_xlfn.XLOOKUP(B43, Rankings!C:C, Rankings!AN:AN)</f>
        <v>73</v>
      </c>
      <c r="E43" s="397">
        <v>36</v>
      </c>
      <c r="F43" s="397">
        <v>4</v>
      </c>
      <c r="G43" s="4" t="str">
        <f t="shared" si="16"/>
        <v>Sunyshore City</v>
      </c>
      <c r="H43" s="4" t="str">
        <f t="shared" si="17"/>
        <v>Snowpoint City</v>
      </c>
      <c r="I43" s="4">
        <f t="shared" si="18"/>
        <v>68</v>
      </c>
      <c r="J43" s="4">
        <f t="shared" si="19"/>
        <v>2</v>
      </c>
      <c r="K43" s="4" t="str">
        <f>IFERROR(_xlfn.XLOOKUP(H43, Archive!$I$690:$I$737, Archive!$G$690:$G$737), "A")</f>
        <v>H</v>
      </c>
      <c r="L43" s="4">
        <f t="shared" si="10"/>
        <v>4</v>
      </c>
      <c r="M43" s="4"/>
      <c r="N43" s="397">
        <v>3</v>
      </c>
      <c r="O43" s="397">
        <v>35</v>
      </c>
      <c r="P43" s="4" t="str">
        <f t="shared" si="11"/>
        <v>Canalave City</v>
      </c>
      <c r="Q43" s="4" t="str">
        <f t="shared" si="12"/>
        <v>Cinnabar Island</v>
      </c>
      <c r="R43" s="4">
        <f t="shared" si="13"/>
        <v>1</v>
      </c>
      <c r="S43" s="4">
        <f t="shared" si="14"/>
        <v>56</v>
      </c>
      <c r="T43" s="4" t="str">
        <f>IFERROR(_xlfn.XLOOKUP(Q43, Archive!$I$738:$I$785, Archive!$G$738:$G$785), "A")</f>
        <v>A</v>
      </c>
      <c r="U43" s="4">
        <f t="shared" si="15"/>
        <v>3</v>
      </c>
    </row>
    <row r="44" spans="1:21" x14ac:dyDescent="0.2">
      <c r="A44">
        <v>44</v>
      </c>
      <c r="B44" t="s">
        <v>88</v>
      </c>
      <c r="C44" s="4">
        <f>_xlfn.XLOOKUP(B44, Rankings!C:C, Rankings!AN:AN)</f>
        <v>83</v>
      </c>
      <c r="E44" s="397">
        <v>52</v>
      </c>
      <c r="F44" s="397">
        <v>45</v>
      </c>
      <c r="G44" s="4" t="str">
        <f t="shared" si="16"/>
        <v>Blackthorn City</v>
      </c>
      <c r="H44" s="4" t="str">
        <f t="shared" si="17"/>
        <v>Mossdeep City</v>
      </c>
      <c r="I44" s="4">
        <f t="shared" si="18"/>
        <v>77</v>
      </c>
      <c r="J44" s="4">
        <f t="shared" si="19"/>
        <v>98</v>
      </c>
      <c r="K44" s="4" t="str">
        <f>IFERROR(_xlfn.XLOOKUP(H44, Archive!$I$690:$I$737, Archive!$G$690:$G$737), "A")</f>
        <v>H</v>
      </c>
      <c r="L44" s="4">
        <f t="shared" si="10"/>
        <v>45</v>
      </c>
      <c r="M44" s="4"/>
      <c r="N44" s="397">
        <v>27</v>
      </c>
      <c r="O44" s="397">
        <v>59</v>
      </c>
      <c r="P44" s="4" t="str">
        <f t="shared" si="11"/>
        <v>Petalburg City</v>
      </c>
      <c r="Q44" s="4" t="str">
        <f t="shared" si="12"/>
        <v>Slateport City</v>
      </c>
      <c r="R44" s="4">
        <f t="shared" si="13"/>
        <v>63</v>
      </c>
      <c r="S44" s="4">
        <f t="shared" si="14"/>
        <v>115</v>
      </c>
      <c r="T44" s="4" t="str">
        <f>IFERROR(_xlfn.XLOOKUP(Q44, Archive!$I$738:$I$785, Archive!$G$738:$G$785), "A")</f>
        <v>H</v>
      </c>
      <c r="U44" s="4">
        <f t="shared" si="15"/>
        <v>59</v>
      </c>
    </row>
    <row r="45" spans="1:21" x14ac:dyDescent="0.2">
      <c r="A45">
        <v>45</v>
      </c>
      <c r="B45" t="s">
        <v>100</v>
      </c>
      <c r="C45" s="4">
        <f>_xlfn.XLOOKUP(B45, Rankings!C:C, Rankings!AN:AN)</f>
        <v>98</v>
      </c>
      <c r="E45" s="397">
        <v>44</v>
      </c>
      <c r="F45" s="397">
        <v>12</v>
      </c>
      <c r="G45" s="4" t="str">
        <f t="shared" si="16"/>
        <v>Floaroma City</v>
      </c>
      <c r="H45" s="4" t="str">
        <f t="shared" si="17"/>
        <v>Cianwood City</v>
      </c>
      <c r="I45" s="4">
        <f t="shared" si="18"/>
        <v>83</v>
      </c>
      <c r="J45" s="4">
        <f t="shared" si="19"/>
        <v>12</v>
      </c>
      <c r="K45" s="4" t="str">
        <f>IFERROR(_xlfn.XLOOKUP(H45, Archive!$I$690:$I$737, Archive!$G$690:$G$737), "A")</f>
        <v>H</v>
      </c>
      <c r="L45" s="4">
        <f t="shared" si="10"/>
        <v>12</v>
      </c>
      <c r="M45" s="4"/>
      <c r="N45" s="397">
        <v>7</v>
      </c>
      <c r="O45" s="397">
        <v>23</v>
      </c>
      <c r="P45" s="4" t="str">
        <f t="shared" si="11"/>
        <v>Celestic Town</v>
      </c>
      <c r="Q45" s="4" t="str">
        <f t="shared" si="12"/>
        <v>Sevii Islands</v>
      </c>
      <c r="R45" s="4">
        <f t="shared" si="13"/>
        <v>26</v>
      </c>
      <c r="S45" s="4">
        <f t="shared" si="14"/>
        <v>94</v>
      </c>
      <c r="T45" s="4" t="str">
        <f>IFERROR(_xlfn.XLOOKUP(Q45, Archive!$I$738:$I$785, Archive!$G$738:$G$785), "A")</f>
        <v>A</v>
      </c>
      <c r="U45" s="4">
        <f t="shared" si="15"/>
        <v>7</v>
      </c>
    </row>
    <row r="46" spans="1:21" x14ac:dyDescent="0.2">
      <c r="A46">
        <v>46</v>
      </c>
      <c r="B46" t="s">
        <v>80</v>
      </c>
      <c r="C46" s="4">
        <f>_xlfn.XLOOKUP(B46, Rankings!C:C, Rankings!AN:AN)</f>
        <v>59</v>
      </c>
      <c r="E46" s="397">
        <v>37</v>
      </c>
      <c r="F46" s="397">
        <v>5</v>
      </c>
      <c r="G46" s="4" t="str">
        <f t="shared" si="16"/>
        <v>Ever Grande City</v>
      </c>
      <c r="H46" s="4" t="str">
        <f t="shared" si="17"/>
        <v>Fortree City</v>
      </c>
      <c r="I46" s="4">
        <f t="shared" si="18"/>
        <v>104</v>
      </c>
      <c r="J46" s="4">
        <f t="shared" si="19"/>
        <v>22</v>
      </c>
      <c r="K46" s="4" t="str">
        <f>IFERROR(_xlfn.XLOOKUP(H46, Archive!$I$690:$I$737, Archive!$G$690:$G$737), "A")</f>
        <v>H</v>
      </c>
      <c r="L46" s="4">
        <f t="shared" si="10"/>
        <v>5</v>
      </c>
      <c r="M46" s="4"/>
      <c r="N46" s="397">
        <v>15</v>
      </c>
      <c r="O46" s="397">
        <v>47</v>
      </c>
      <c r="P46" s="4" t="str">
        <f t="shared" si="11"/>
        <v>Victory Road</v>
      </c>
      <c r="Q46" s="4" t="str">
        <f t="shared" si="12"/>
        <v>Pallet Town</v>
      </c>
      <c r="R46" s="4">
        <f t="shared" si="13"/>
        <v>18</v>
      </c>
      <c r="S46" s="4">
        <f t="shared" si="14"/>
        <v>55</v>
      </c>
      <c r="T46" s="4" t="str">
        <f>IFERROR(_xlfn.XLOOKUP(Q46, Archive!$I$738:$I$785, Archive!$G$738:$G$785), "A")</f>
        <v>A</v>
      </c>
      <c r="U46" s="4">
        <f t="shared" si="15"/>
        <v>15</v>
      </c>
    </row>
    <row r="47" spans="1:21" x14ac:dyDescent="0.2">
      <c r="A47">
        <v>47</v>
      </c>
      <c r="B47" t="s">
        <v>384</v>
      </c>
      <c r="C47" s="4">
        <f>_xlfn.XLOOKUP(B47, Rankings!C:C, Rankings!AN:AN)</f>
        <v>55</v>
      </c>
      <c r="E47" s="397">
        <v>34</v>
      </c>
      <c r="F47" s="397">
        <v>2</v>
      </c>
      <c r="G47" s="4" t="str">
        <f t="shared" si="16"/>
        <v>Ruins of Alph</v>
      </c>
      <c r="H47" s="4" t="str">
        <f t="shared" si="17"/>
        <v>Cerulean Cape</v>
      </c>
      <c r="I47" s="4">
        <f t="shared" si="18"/>
        <v>7</v>
      </c>
      <c r="J47" s="4">
        <f t="shared" si="19"/>
        <v>57</v>
      </c>
      <c r="K47" s="4" t="str">
        <f>IFERROR(_xlfn.XLOOKUP(H47, Archive!$I$690:$I$737, Archive!$G$690:$G$737), "A")</f>
        <v>A</v>
      </c>
      <c r="L47" s="4">
        <f t="shared" si="10"/>
        <v>34</v>
      </c>
      <c r="M47" s="4"/>
      <c r="N47" s="397">
        <v>34</v>
      </c>
      <c r="O47" s="397">
        <v>50</v>
      </c>
      <c r="P47" s="4" t="str">
        <f t="shared" si="11"/>
        <v>Ruins of Alph</v>
      </c>
      <c r="Q47" s="4" t="str">
        <f t="shared" si="12"/>
        <v>Rustboro City</v>
      </c>
      <c r="R47" s="4">
        <f t="shared" si="13"/>
        <v>7</v>
      </c>
      <c r="S47" s="4">
        <f t="shared" si="14"/>
        <v>90</v>
      </c>
      <c r="T47" s="4" t="str">
        <f>IFERROR(_xlfn.XLOOKUP(Q47, Archive!$I$738:$I$785, Archive!$G$738:$G$785), "A")</f>
        <v>A</v>
      </c>
      <c r="U47" s="4">
        <f t="shared" si="15"/>
        <v>34</v>
      </c>
    </row>
    <row r="48" spans="1:21" x14ac:dyDescent="0.2">
      <c r="A48">
        <v>48</v>
      </c>
      <c r="B48" t="s">
        <v>99</v>
      </c>
      <c r="C48" s="4">
        <f>_xlfn.XLOOKUP(B48, Rankings!C:C, Rankings!AN:AN)</f>
        <v>105</v>
      </c>
      <c r="E48" s="397">
        <v>50</v>
      </c>
      <c r="F48" s="397">
        <v>18</v>
      </c>
      <c r="G48" s="4" t="str">
        <f t="shared" si="16"/>
        <v>Rustboro City</v>
      </c>
      <c r="H48" s="4" t="str">
        <f t="shared" si="17"/>
        <v>Verdanturf Town</v>
      </c>
      <c r="I48" s="4">
        <f t="shared" si="18"/>
        <v>90</v>
      </c>
      <c r="J48" s="4">
        <f t="shared" si="19"/>
        <v>127</v>
      </c>
      <c r="K48" s="4" t="str">
        <f>IFERROR(_xlfn.XLOOKUP(H48, Archive!$I$690:$I$737, Archive!$G$690:$G$737), "A")</f>
        <v>H</v>
      </c>
      <c r="L48" s="4">
        <f t="shared" si="10"/>
        <v>18</v>
      </c>
      <c r="M48" s="4"/>
      <c r="N48" s="397">
        <v>10</v>
      </c>
      <c r="O48" s="397">
        <v>26</v>
      </c>
      <c r="P48" s="4" t="str">
        <f t="shared" si="11"/>
        <v>Sootopolis City</v>
      </c>
      <c r="Q48" s="4" t="str">
        <f t="shared" si="12"/>
        <v>Veilstone City</v>
      </c>
      <c r="R48" s="4">
        <f t="shared" si="13"/>
        <v>27</v>
      </c>
      <c r="S48" s="4">
        <f t="shared" si="14"/>
        <v>69</v>
      </c>
      <c r="T48" s="4" t="str">
        <f>IFERROR(_xlfn.XLOOKUP(Q48, Archive!$I$738:$I$785, Archive!$G$738:$G$785), "A")</f>
        <v>H</v>
      </c>
      <c r="U48" s="4">
        <f t="shared" si="15"/>
        <v>26</v>
      </c>
    </row>
    <row r="49" spans="1:21" x14ac:dyDescent="0.2">
      <c r="A49">
        <v>49</v>
      </c>
      <c r="B49" t="s">
        <v>115</v>
      </c>
      <c r="C49" s="4">
        <f>_xlfn.XLOOKUP(B49, Rankings!C:C, Rankings!AN:AN)</f>
        <v>144</v>
      </c>
      <c r="E49" s="397">
        <v>42</v>
      </c>
      <c r="F49" s="397">
        <v>10</v>
      </c>
      <c r="G49" s="4" t="str">
        <f t="shared" si="16"/>
        <v>Saffron City</v>
      </c>
      <c r="H49" s="4" t="str">
        <f t="shared" si="17"/>
        <v>Sootopolis City</v>
      </c>
      <c r="I49" s="4">
        <f t="shared" si="18"/>
        <v>95</v>
      </c>
      <c r="J49" s="4">
        <f t="shared" si="19"/>
        <v>27</v>
      </c>
      <c r="K49" s="4" t="str">
        <f>IFERROR(_xlfn.XLOOKUP(H49, Archive!$I$690:$I$737, Archive!$G$690:$G$737), "A")</f>
        <v>H</v>
      </c>
      <c r="L49" s="4">
        <f t="shared" si="10"/>
        <v>10</v>
      </c>
      <c r="M49" s="4"/>
      <c r="N49" s="397">
        <v>6</v>
      </c>
      <c r="O49" s="397">
        <v>38</v>
      </c>
      <c r="P49" s="4" t="str">
        <f t="shared" si="11"/>
        <v>National Park</v>
      </c>
      <c r="Q49" s="4" t="str">
        <f t="shared" si="12"/>
        <v>Lavaridge Town</v>
      </c>
      <c r="R49" s="4">
        <f t="shared" si="13"/>
        <v>3</v>
      </c>
      <c r="S49" s="4">
        <f t="shared" si="14"/>
        <v>121</v>
      </c>
      <c r="T49" s="4" t="str">
        <f>IFERROR(_xlfn.XLOOKUP(Q49, Archive!$I$738:$I$785, Archive!$G$738:$G$785), "A")</f>
        <v>A</v>
      </c>
      <c r="U49" s="4">
        <f t="shared" si="15"/>
        <v>6</v>
      </c>
    </row>
    <row r="50" spans="1:21" x14ac:dyDescent="0.2">
      <c r="A50">
        <v>50</v>
      </c>
      <c r="B50" t="s">
        <v>103</v>
      </c>
      <c r="C50" s="4">
        <f>_xlfn.XLOOKUP(B50, Rankings!C:C, Rankings!AN:AN)</f>
        <v>90</v>
      </c>
      <c r="E50" s="397">
        <v>26</v>
      </c>
      <c r="F50" s="397">
        <v>7</v>
      </c>
      <c r="G50" s="4" t="str">
        <f t="shared" si="16"/>
        <v>Veilstone City</v>
      </c>
      <c r="H50" s="4" t="str">
        <f t="shared" si="17"/>
        <v>Celestic Town</v>
      </c>
      <c r="I50" s="4">
        <f t="shared" si="18"/>
        <v>69</v>
      </c>
      <c r="J50" s="4">
        <f t="shared" si="19"/>
        <v>26</v>
      </c>
      <c r="K50" s="4" t="str">
        <f>IFERROR(_xlfn.XLOOKUP(H50, Archive!$I$690:$I$737, Archive!$G$690:$G$737), "A")</f>
        <v>H</v>
      </c>
      <c r="L50" s="4">
        <f t="shared" si="10"/>
        <v>7</v>
      </c>
      <c r="M50" s="4"/>
      <c r="N50" s="397">
        <v>14</v>
      </c>
      <c r="O50" s="397">
        <v>46</v>
      </c>
      <c r="P50" s="4" t="str">
        <f t="shared" si="11"/>
        <v>Fallarbor Town</v>
      </c>
      <c r="Q50" s="4" t="str">
        <f t="shared" si="12"/>
        <v>Hearthome City</v>
      </c>
      <c r="R50" s="4">
        <f t="shared" si="13"/>
        <v>43</v>
      </c>
      <c r="S50" s="4">
        <f t="shared" si="14"/>
        <v>59</v>
      </c>
      <c r="T50" s="4" t="str">
        <f>IFERROR(_xlfn.XLOOKUP(Q50, Archive!$I$738:$I$785, Archive!$G$738:$G$785), "A")</f>
        <v>A</v>
      </c>
      <c r="U50" s="4">
        <f t="shared" si="15"/>
        <v>14</v>
      </c>
    </row>
    <row r="51" spans="1:21" x14ac:dyDescent="0.2">
      <c r="A51">
        <v>51</v>
      </c>
      <c r="B51" t="s">
        <v>78</v>
      </c>
      <c r="C51" s="4">
        <f>_xlfn.XLOOKUP(B51, Rankings!C:C, Rankings!AN:AN)</f>
        <v>132</v>
      </c>
      <c r="E51" s="397">
        <v>35</v>
      </c>
      <c r="F51" s="397">
        <v>3</v>
      </c>
      <c r="G51" s="4" t="str">
        <f t="shared" si="16"/>
        <v>Cinnabar Island</v>
      </c>
      <c r="H51" s="4" t="str">
        <f t="shared" si="17"/>
        <v>Canalave City</v>
      </c>
      <c r="I51" s="4">
        <f t="shared" si="18"/>
        <v>56</v>
      </c>
      <c r="J51" s="4">
        <f t="shared" si="19"/>
        <v>1</v>
      </c>
      <c r="K51" s="4" t="str">
        <f>IFERROR(_xlfn.XLOOKUP(H51, Archive!$I$690:$I$737, Archive!$G$690:$G$737), "A")</f>
        <v>H</v>
      </c>
      <c r="L51" s="4">
        <f t="shared" si="10"/>
        <v>3</v>
      </c>
      <c r="M51" s="4"/>
      <c r="N51" s="397">
        <v>4</v>
      </c>
      <c r="O51" s="397">
        <v>36</v>
      </c>
      <c r="P51" s="4" t="str">
        <f t="shared" si="11"/>
        <v>Snowpoint City</v>
      </c>
      <c r="Q51" s="4" t="str">
        <f t="shared" si="12"/>
        <v>Sunyshore City</v>
      </c>
      <c r="R51" s="4">
        <f t="shared" si="13"/>
        <v>2</v>
      </c>
      <c r="S51" s="4">
        <f t="shared" si="14"/>
        <v>68</v>
      </c>
      <c r="T51" s="4" t="str">
        <f>IFERROR(_xlfn.XLOOKUP(Q51, Archive!$I$738:$I$785, Archive!$G$738:$G$785), "A")</f>
        <v>H</v>
      </c>
      <c r="U51" s="4">
        <f t="shared" si="15"/>
        <v>36</v>
      </c>
    </row>
    <row r="52" spans="1:21" x14ac:dyDescent="0.2">
      <c r="A52">
        <v>52</v>
      </c>
      <c r="B52" t="s">
        <v>119</v>
      </c>
      <c r="C52" s="4">
        <f>_xlfn.XLOOKUP(B52, Rankings!C:C, Rankings!AN:AN)</f>
        <v>77</v>
      </c>
      <c r="E52" s="397">
        <v>19</v>
      </c>
      <c r="F52" s="397">
        <v>14</v>
      </c>
      <c r="G52" s="4" t="str">
        <f t="shared" si="16"/>
        <v>Eterna City</v>
      </c>
      <c r="H52" s="4" t="str">
        <f t="shared" si="17"/>
        <v>Fallarbor Town</v>
      </c>
      <c r="I52" s="4">
        <f t="shared" si="18"/>
        <v>34</v>
      </c>
      <c r="J52" s="4">
        <f t="shared" si="19"/>
        <v>43</v>
      </c>
      <c r="K52" s="4" t="str">
        <f>IFERROR(_xlfn.XLOOKUP(H52, Archive!$I$690:$I$737, Archive!$G$690:$G$737), "A")</f>
        <v>H</v>
      </c>
      <c r="L52" s="4">
        <f t="shared" si="10"/>
        <v>14</v>
      </c>
      <c r="M52" s="4"/>
      <c r="N52" s="397">
        <v>12</v>
      </c>
      <c r="O52" s="397">
        <v>28</v>
      </c>
      <c r="P52" s="4" t="str">
        <f t="shared" si="11"/>
        <v>Cianwood City</v>
      </c>
      <c r="Q52" s="4" t="str">
        <f t="shared" si="12"/>
        <v>Mossui Town</v>
      </c>
      <c r="R52" s="4">
        <f t="shared" si="13"/>
        <v>12</v>
      </c>
      <c r="S52" s="4">
        <f t="shared" si="14"/>
        <v>60</v>
      </c>
      <c r="T52" s="4" t="str">
        <f>IFERROR(_xlfn.XLOOKUP(Q52, Archive!$I$738:$I$785, Archive!$G$738:$G$785), "A")</f>
        <v>A</v>
      </c>
      <c r="U52" s="4">
        <f t="shared" si="15"/>
        <v>12</v>
      </c>
    </row>
    <row r="53" spans="1:21" x14ac:dyDescent="0.2">
      <c r="A53">
        <v>53</v>
      </c>
      <c r="B53" t="s">
        <v>386</v>
      </c>
      <c r="C53" s="4">
        <f>_xlfn.XLOOKUP(B53, Rankings!C:C, Rankings!AN:AN)</f>
        <v>107</v>
      </c>
      <c r="E53" s="397">
        <v>22</v>
      </c>
      <c r="F53" s="397">
        <v>11</v>
      </c>
      <c r="G53" s="4" t="str">
        <f t="shared" si="16"/>
        <v>Ilex Forest</v>
      </c>
      <c r="H53" s="4" t="str">
        <f t="shared" si="17"/>
        <v>Lilycove City</v>
      </c>
      <c r="I53" s="4">
        <f t="shared" si="18"/>
        <v>72</v>
      </c>
      <c r="J53" s="4">
        <f t="shared" si="19"/>
        <v>46</v>
      </c>
      <c r="K53" s="4" t="str">
        <f>IFERROR(_xlfn.XLOOKUP(H53, Archive!$I$690:$I$737, Archive!$G$690:$G$737), "A")</f>
        <v>A</v>
      </c>
      <c r="L53" s="4">
        <f t="shared" si="10"/>
        <v>22</v>
      </c>
      <c r="M53" s="4"/>
      <c r="N53" s="397">
        <v>24</v>
      </c>
      <c r="O53" s="397">
        <v>56</v>
      </c>
      <c r="P53" s="4" t="str">
        <f t="shared" si="11"/>
        <v>Jubilife City</v>
      </c>
      <c r="Q53" s="4" t="str">
        <f t="shared" si="12"/>
        <v>Fuchsia City</v>
      </c>
      <c r="R53" s="4">
        <f t="shared" si="13"/>
        <v>143</v>
      </c>
      <c r="S53" s="4">
        <f t="shared" si="14"/>
        <v>84</v>
      </c>
      <c r="T53" s="4" t="str">
        <f>IFERROR(_xlfn.XLOOKUP(Q53, Archive!$I$738:$I$785, Archive!$G$738:$G$785), "A")</f>
        <v>H</v>
      </c>
      <c r="U53" s="4">
        <f t="shared" si="15"/>
        <v>56</v>
      </c>
    </row>
    <row r="54" spans="1:21" x14ac:dyDescent="0.2">
      <c r="A54">
        <v>54</v>
      </c>
      <c r="B54" t="s">
        <v>79</v>
      </c>
      <c r="C54" s="4">
        <f>_xlfn.XLOOKUP(B54, Rankings!C:C, Rankings!AN:AN)</f>
        <v>114</v>
      </c>
      <c r="E54" s="397">
        <v>27</v>
      </c>
      <c r="F54" s="397">
        <v>6</v>
      </c>
      <c r="G54" s="4" t="str">
        <f t="shared" si="16"/>
        <v>Petalburg City</v>
      </c>
      <c r="H54" s="4" t="str">
        <f t="shared" si="17"/>
        <v>National Park</v>
      </c>
      <c r="I54" s="4">
        <f t="shared" si="18"/>
        <v>63</v>
      </c>
      <c r="J54" s="4">
        <f t="shared" si="19"/>
        <v>3</v>
      </c>
      <c r="K54" s="4" t="str">
        <f>IFERROR(_xlfn.XLOOKUP(H54, Archive!$I$690:$I$737, Archive!$G$690:$G$737), "A")</f>
        <v>H</v>
      </c>
      <c r="L54" s="4">
        <f t="shared" si="10"/>
        <v>6</v>
      </c>
      <c r="M54" s="4"/>
      <c r="N54" s="397">
        <v>16</v>
      </c>
      <c r="O54" s="397">
        <v>48</v>
      </c>
      <c r="P54" s="4" t="str">
        <f t="shared" si="11"/>
        <v>Lake of Rage</v>
      </c>
      <c r="Q54" s="4" t="str">
        <f t="shared" si="12"/>
        <v>Pacifidlog Town</v>
      </c>
      <c r="R54" s="4">
        <f t="shared" si="13"/>
        <v>40</v>
      </c>
      <c r="S54" s="4">
        <f t="shared" si="14"/>
        <v>105</v>
      </c>
      <c r="T54" s="4" t="str">
        <f>IFERROR(_xlfn.XLOOKUP(Q54, Archive!$I$738:$I$785, Archive!$G$738:$G$785), "A")</f>
        <v>A</v>
      </c>
      <c r="U54" s="4">
        <f t="shared" si="15"/>
        <v>16</v>
      </c>
    </row>
    <row r="55" spans="1:21" x14ac:dyDescent="0.2">
      <c r="A55">
        <v>55</v>
      </c>
      <c r="B55" t="s">
        <v>393</v>
      </c>
      <c r="C55" s="4">
        <f>_xlfn.XLOOKUP(B55, Rankings!C:C, Rankings!AN:AN)</f>
        <v>134</v>
      </c>
    </row>
    <row r="56" spans="1:21" x14ac:dyDescent="0.2">
      <c r="A56">
        <v>56</v>
      </c>
      <c r="B56" t="s">
        <v>112</v>
      </c>
      <c r="C56" s="4">
        <f>_xlfn.XLOOKUP(B56, Rankings!C:C, Rankings!AN:AN)</f>
        <v>84</v>
      </c>
      <c r="E56" t="s">
        <v>1464</v>
      </c>
      <c r="N56" t="s">
        <v>1465</v>
      </c>
    </row>
    <row r="57" spans="1:21" x14ac:dyDescent="0.2">
      <c r="A57">
        <v>57</v>
      </c>
      <c r="B57" t="s">
        <v>120</v>
      </c>
      <c r="C57" s="4">
        <f>_xlfn.XLOOKUP(B57, Rankings!C:C, Rankings!AN:AN)</f>
        <v>139</v>
      </c>
    </row>
    <row r="58" spans="1:21" x14ac:dyDescent="0.2">
      <c r="A58">
        <v>58</v>
      </c>
      <c r="B58" t="s">
        <v>123</v>
      </c>
      <c r="C58" s="4">
        <f>_xlfn.XLOOKUP(B58, Rankings!C:C, Rankings!AN:AN)</f>
        <v>155</v>
      </c>
      <c r="E58" s="397">
        <v>17</v>
      </c>
      <c r="F58" s="397">
        <v>1</v>
      </c>
      <c r="G58" s="4" t="str">
        <f t="shared" ref="G58:G65" si="20">VLOOKUP(E58, $A:$C, 2, FALSE)</f>
        <v>Vermilion City</v>
      </c>
      <c r="H58" s="4" t="str">
        <f t="shared" ref="H58:H65" si="21">VLOOKUP(F58, $A:$C, 2, FALSE)</f>
        <v>Cherrygrove City</v>
      </c>
      <c r="I58" s="4">
        <f t="shared" ref="I58:I65" si="22">VLOOKUP(E58, $A:$C, 3, FALSE)</f>
        <v>52</v>
      </c>
      <c r="J58" s="4">
        <f t="shared" ref="J58:J65" si="23">VLOOKUP(F58, $A:$C, 3, FALSE)</f>
        <v>50</v>
      </c>
      <c r="K58" s="4"/>
      <c r="L58" s="4"/>
      <c r="M58" s="4"/>
      <c r="N58" s="397">
        <v>9</v>
      </c>
      <c r="O58" s="397">
        <v>17</v>
      </c>
      <c r="P58" s="4" t="str">
        <f t="shared" ref="P58:P65" si="24">VLOOKUP(N58, $A:$C, 2, FALSE)</f>
        <v>Mount Moon</v>
      </c>
      <c r="Q58" s="4" t="str">
        <f t="shared" ref="Q58:Q65" si="25">VLOOKUP(O58, $A:$C, 2, FALSE)</f>
        <v>Vermilion City</v>
      </c>
      <c r="R58" s="4">
        <f t="shared" ref="R58:R65" si="26">VLOOKUP(N58, $A:$C, 3, FALSE)</f>
        <v>36</v>
      </c>
      <c r="S58" s="4">
        <f t="shared" ref="S58:S65" si="27">VLOOKUP(O58, $A:$C, 3, FALSE)</f>
        <v>52</v>
      </c>
    </row>
    <row r="59" spans="1:21" x14ac:dyDescent="0.2">
      <c r="A59">
        <v>59</v>
      </c>
      <c r="B59" t="s">
        <v>94</v>
      </c>
      <c r="C59" s="4">
        <f>_xlfn.XLOOKUP(B59, Rankings!C:C, Rankings!AN:AN)</f>
        <v>115</v>
      </c>
      <c r="E59" s="397">
        <v>41</v>
      </c>
      <c r="F59" s="397">
        <v>8</v>
      </c>
      <c r="G59" s="4" t="str">
        <f t="shared" si="20"/>
        <v>Pewter City</v>
      </c>
      <c r="H59" s="4" t="str">
        <f t="shared" si="21"/>
        <v>Mount Silver</v>
      </c>
      <c r="I59" s="4">
        <f t="shared" si="22"/>
        <v>100</v>
      </c>
      <c r="J59" s="4">
        <f t="shared" si="23"/>
        <v>32</v>
      </c>
      <c r="K59" s="4"/>
      <c r="L59" s="4"/>
      <c r="M59" s="4"/>
      <c r="N59" s="397">
        <v>5</v>
      </c>
      <c r="O59" s="397">
        <v>13</v>
      </c>
      <c r="P59" s="4" t="str">
        <f t="shared" si="24"/>
        <v>Fortree City</v>
      </c>
      <c r="Q59" s="4" t="str">
        <f t="shared" si="25"/>
        <v>Sandgem Town</v>
      </c>
      <c r="R59" s="4">
        <f t="shared" si="26"/>
        <v>22</v>
      </c>
      <c r="S59" s="4">
        <f t="shared" si="27"/>
        <v>45</v>
      </c>
    </row>
    <row r="60" spans="1:21" x14ac:dyDescent="0.2">
      <c r="A60">
        <v>60</v>
      </c>
      <c r="B60" t="s">
        <v>1476</v>
      </c>
      <c r="C60" s="4">
        <f>_xlfn.XLOOKUP(B60, Rankings!C:C, Rankings!AN:AN)</f>
        <v>138</v>
      </c>
      <c r="E60" s="397">
        <v>45</v>
      </c>
      <c r="F60" s="397">
        <v>4</v>
      </c>
      <c r="G60" s="4" t="str">
        <f t="shared" si="20"/>
        <v>Mossdeep City</v>
      </c>
      <c r="H60" s="4" t="str">
        <f t="shared" si="21"/>
        <v>Snowpoint City</v>
      </c>
      <c r="I60" s="4">
        <f t="shared" si="22"/>
        <v>98</v>
      </c>
      <c r="J60" s="4">
        <f t="shared" si="23"/>
        <v>2</v>
      </c>
      <c r="K60" s="4"/>
      <c r="L60" s="4"/>
      <c r="M60" s="4"/>
      <c r="N60" s="397">
        <v>3</v>
      </c>
      <c r="O60" s="397">
        <v>59</v>
      </c>
      <c r="P60" s="4" t="str">
        <f t="shared" si="24"/>
        <v>Canalave City</v>
      </c>
      <c r="Q60" s="4" t="str">
        <f t="shared" si="25"/>
        <v>Slateport City</v>
      </c>
      <c r="R60" s="4">
        <f t="shared" si="26"/>
        <v>1</v>
      </c>
      <c r="S60" s="4">
        <f t="shared" si="27"/>
        <v>115</v>
      </c>
    </row>
    <row r="61" spans="1:21" x14ac:dyDescent="0.2">
      <c r="A61">
        <v>61</v>
      </c>
      <c r="B61" t="s">
        <v>95</v>
      </c>
      <c r="C61" s="4">
        <f>_xlfn.XLOOKUP(B61, Rankings!C:C, Rankings!AN:AN)</f>
        <v>154</v>
      </c>
      <c r="E61" s="397">
        <v>12</v>
      </c>
      <c r="F61" s="397">
        <v>5</v>
      </c>
      <c r="G61" s="4" t="str">
        <f t="shared" si="20"/>
        <v>Cianwood City</v>
      </c>
      <c r="H61" s="4" t="str">
        <f t="shared" si="21"/>
        <v>Fortree City</v>
      </c>
      <c r="I61" s="4">
        <f t="shared" si="22"/>
        <v>12</v>
      </c>
      <c r="J61" s="4">
        <f t="shared" si="23"/>
        <v>22</v>
      </c>
      <c r="K61" s="4"/>
      <c r="L61" s="4"/>
      <c r="M61" s="4"/>
      <c r="N61" s="397">
        <v>7</v>
      </c>
      <c r="O61" s="397">
        <v>15</v>
      </c>
      <c r="P61" s="4" t="str">
        <f t="shared" si="24"/>
        <v>Celestic Town</v>
      </c>
      <c r="Q61" s="4" t="str">
        <f t="shared" si="25"/>
        <v>Victory Road</v>
      </c>
      <c r="R61" s="4">
        <f t="shared" si="26"/>
        <v>26</v>
      </c>
      <c r="S61" s="4">
        <f t="shared" si="27"/>
        <v>18</v>
      </c>
    </row>
    <row r="62" spans="1:21" x14ac:dyDescent="0.2">
      <c r="A62">
        <v>62</v>
      </c>
      <c r="B62" t="s">
        <v>90</v>
      </c>
      <c r="C62" s="4">
        <f>_xlfn.XLOOKUP(B62, Rankings!C:C, Rankings!AN:AN)</f>
        <v>148</v>
      </c>
      <c r="E62" s="397">
        <v>34</v>
      </c>
      <c r="F62" s="397">
        <v>18</v>
      </c>
      <c r="G62" s="4" t="str">
        <f t="shared" si="20"/>
        <v>Ruins of Alph</v>
      </c>
      <c r="H62" s="4" t="str">
        <f t="shared" si="21"/>
        <v>Verdanturf Town</v>
      </c>
      <c r="I62" s="4">
        <f t="shared" si="22"/>
        <v>7</v>
      </c>
      <c r="J62" s="4">
        <f t="shared" si="23"/>
        <v>127</v>
      </c>
      <c r="K62" s="4"/>
      <c r="L62" s="4"/>
      <c r="M62" s="4"/>
      <c r="N62" s="397">
        <v>26</v>
      </c>
      <c r="O62" s="397">
        <v>34</v>
      </c>
      <c r="P62" s="4" t="str">
        <f t="shared" si="24"/>
        <v>Veilstone City</v>
      </c>
      <c r="Q62" s="4" t="str">
        <f t="shared" si="25"/>
        <v>Ruins of Alph</v>
      </c>
      <c r="R62" s="4">
        <f t="shared" si="26"/>
        <v>69</v>
      </c>
      <c r="S62" s="4">
        <f t="shared" si="27"/>
        <v>7</v>
      </c>
    </row>
    <row r="63" spans="1:21" x14ac:dyDescent="0.2">
      <c r="A63">
        <v>63</v>
      </c>
      <c r="B63" t="s">
        <v>390</v>
      </c>
      <c r="C63" s="4">
        <f>_xlfn.XLOOKUP(B63, Rankings!C:C, Rankings!AN:AN)</f>
        <v>149</v>
      </c>
      <c r="E63" s="397">
        <v>10</v>
      </c>
      <c r="F63" s="397">
        <v>7</v>
      </c>
      <c r="G63" s="4" t="str">
        <f t="shared" si="20"/>
        <v>Sootopolis City</v>
      </c>
      <c r="H63" s="4" t="str">
        <f t="shared" si="21"/>
        <v>Celestic Town</v>
      </c>
      <c r="I63" s="4">
        <f t="shared" si="22"/>
        <v>27</v>
      </c>
      <c r="J63" s="4">
        <f t="shared" si="23"/>
        <v>26</v>
      </c>
      <c r="K63" s="4"/>
      <c r="L63" s="4"/>
      <c r="M63" s="4"/>
      <c r="N63" s="397">
        <v>6</v>
      </c>
      <c r="O63" s="397">
        <v>14</v>
      </c>
      <c r="P63" s="4" t="str">
        <f t="shared" si="24"/>
        <v>National Park</v>
      </c>
      <c r="Q63" s="4" t="str">
        <f t="shared" si="25"/>
        <v>Fallarbor Town</v>
      </c>
      <c r="R63" s="4">
        <f t="shared" si="26"/>
        <v>3</v>
      </c>
      <c r="S63" s="4">
        <f t="shared" si="27"/>
        <v>43</v>
      </c>
    </row>
    <row r="64" spans="1:21" x14ac:dyDescent="0.2">
      <c r="A64">
        <v>64</v>
      </c>
      <c r="B64" t="s">
        <v>118</v>
      </c>
      <c r="C64" s="4">
        <f>_xlfn.XLOOKUP(B64, Rankings!C:C, Rankings!AN:AN)</f>
        <v>129</v>
      </c>
      <c r="E64" s="397">
        <v>14</v>
      </c>
      <c r="F64" s="397">
        <v>3</v>
      </c>
      <c r="G64" s="4" t="str">
        <f t="shared" si="20"/>
        <v>Fallarbor Town</v>
      </c>
      <c r="H64" s="4" t="str">
        <f t="shared" si="21"/>
        <v>Canalave City</v>
      </c>
      <c r="I64" s="4">
        <f t="shared" si="22"/>
        <v>43</v>
      </c>
      <c r="J64" s="4">
        <f t="shared" si="23"/>
        <v>1</v>
      </c>
      <c r="K64" s="4"/>
      <c r="L64" s="4"/>
      <c r="M64" s="4"/>
      <c r="N64" s="397">
        <v>12</v>
      </c>
      <c r="O64" s="397">
        <v>36</v>
      </c>
      <c r="P64" s="4" t="str">
        <f t="shared" si="24"/>
        <v>Cianwood City</v>
      </c>
      <c r="Q64" s="4" t="str">
        <f t="shared" si="25"/>
        <v>Sunyshore City</v>
      </c>
      <c r="R64" s="4">
        <f t="shared" si="26"/>
        <v>12</v>
      </c>
      <c r="S64" s="4">
        <f t="shared" si="27"/>
        <v>68</v>
      </c>
    </row>
    <row r="65" spans="5:19" x14ac:dyDescent="0.2">
      <c r="E65" s="397">
        <v>22</v>
      </c>
      <c r="F65" s="397">
        <v>6</v>
      </c>
      <c r="G65" s="4" t="str">
        <f t="shared" si="20"/>
        <v>Ilex Forest</v>
      </c>
      <c r="H65" s="4" t="str">
        <f t="shared" si="21"/>
        <v>National Park</v>
      </c>
      <c r="I65" s="4">
        <f t="shared" si="22"/>
        <v>72</v>
      </c>
      <c r="J65" s="4">
        <f t="shared" si="23"/>
        <v>3</v>
      </c>
      <c r="K65" s="4"/>
      <c r="L65" s="4"/>
      <c r="M65" s="4"/>
      <c r="N65" s="397">
        <v>16</v>
      </c>
      <c r="O65" s="397">
        <v>56</v>
      </c>
      <c r="P65" s="4" t="str">
        <f t="shared" si="24"/>
        <v>Lake of Rage</v>
      </c>
      <c r="Q65" s="4" t="str">
        <f t="shared" si="25"/>
        <v>Fuchsia City</v>
      </c>
      <c r="R65" s="4">
        <f t="shared" si="26"/>
        <v>40</v>
      </c>
      <c r="S65" s="4">
        <f t="shared" si="27"/>
        <v>84</v>
      </c>
    </row>
    <row r="67" spans="5:19" x14ac:dyDescent="0.2">
      <c r="E67" t="s">
        <v>1466</v>
      </c>
      <c r="N67" t="s">
        <v>1467</v>
      </c>
    </row>
    <row r="69" spans="5:19" x14ac:dyDescent="0.2">
      <c r="E69" s="397"/>
      <c r="F69" s="397"/>
      <c r="G69" s="4"/>
      <c r="H69" s="4"/>
      <c r="I69" s="4"/>
      <c r="J69" s="4"/>
      <c r="K69" s="4"/>
      <c r="L69" s="4"/>
      <c r="M69" s="4"/>
      <c r="N69" s="397"/>
      <c r="O69" s="397"/>
      <c r="P69" s="4"/>
      <c r="Q69" s="4"/>
      <c r="R69" s="4"/>
      <c r="S69" s="4"/>
    </row>
    <row r="70" spans="5:19" x14ac:dyDescent="0.2">
      <c r="E70" s="397"/>
      <c r="F70" s="397"/>
      <c r="G70" s="4"/>
      <c r="H70" s="4"/>
      <c r="I70" s="4"/>
      <c r="J70" s="4"/>
      <c r="K70" s="4"/>
      <c r="L70" s="4"/>
      <c r="M70" s="4"/>
      <c r="N70" s="397"/>
      <c r="O70" s="397"/>
      <c r="P70" s="4"/>
      <c r="Q70" s="4"/>
      <c r="R70" s="4"/>
      <c r="S70" s="4"/>
    </row>
    <row r="71" spans="5:19" x14ac:dyDescent="0.2">
      <c r="E71" s="397"/>
      <c r="F71" s="397"/>
      <c r="G71" s="4"/>
      <c r="H71" s="4"/>
      <c r="I71" s="4"/>
      <c r="J71" s="4"/>
      <c r="K71" s="4"/>
      <c r="L71" s="4"/>
      <c r="M71" s="4"/>
      <c r="N71" s="397"/>
      <c r="O71" s="397"/>
      <c r="P71" s="4"/>
      <c r="Q71" s="4"/>
      <c r="R71" s="4"/>
      <c r="S71" s="4"/>
    </row>
    <row r="72" spans="5:19" x14ac:dyDescent="0.2">
      <c r="E72" s="397"/>
      <c r="F72" s="397"/>
      <c r="G72" s="4"/>
      <c r="H72" s="4"/>
      <c r="I72" s="4"/>
      <c r="J72" s="4"/>
      <c r="K72" s="4"/>
      <c r="L72" s="4"/>
      <c r="M72" s="4"/>
      <c r="N72" s="397"/>
      <c r="O72" s="397"/>
      <c r="P72" s="4"/>
      <c r="Q72" s="4"/>
      <c r="R72" s="4"/>
      <c r="S72" s="4"/>
    </row>
    <row r="74" spans="5:19" x14ac:dyDescent="0.2">
      <c r="E74" t="s">
        <v>1468</v>
      </c>
      <c r="N74" t="s">
        <v>1469</v>
      </c>
    </row>
    <row r="76" spans="5:19" x14ac:dyDescent="0.2">
      <c r="E76" s="397"/>
      <c r="F76" s="397"/>
      <c r="G76" s="4"/>
      <c r="H76" s="4"/>
      <c r="I76" s="4"/>
      <c r="J76" s="4"/>
      <c r="K76" s="4"/>
      <c r="L76" s="4"/>
      <c r="M76" s="4"/>
      <c r="N76" s="397"/>
      <c r="O76" s="397"/>
      <c r="P76" s="4"/>
      <c r="Q76" s="4"/>
      <c r="R76" s="4"/>
      <c r="S76" s="4"/>
    </row>
    <row r="77" spans="5:19" x14ac:dyDescent="0.2">
      <c r="E77" s="397"/>
      <c r="F77" s="397"/>
      <c r="G77" s="4"/>
      <c r="H77" s="4"/>
      <c r="I77" s="4"/>
      <c r="J77" s="4"/>
      <c r="K77" s="4"/>
      <c r="L77" s="4"/>
      <c r="M77" s="4"/>
      <c r="N77" s="397"/>
      <c r="O77" s="397"/>
      <c r="P77" s="4"/>
      <c r="Q77" s="4"/>
      <c r="R77" s="4"/>
      <c r="S77" s="4"/>
    </row>
    <row r="79" spans="5:19" x14ac:dyDescent="0.2">
      <c r="E79" t="s">
        <v>1470</v>
      </c>
    </row>
    <row r="81" spans="5:19" x14ac:dyDescent="0.2">
      <c r="E81" s="397"/>
      <c r="F81" s="397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</row>
    <row r="82" spans="5:19" x14ac:dyDescent="0.2">
      <c r="E82" s="397"/>
      <c r="F82" s="397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</row>
    <row r="84" spans="5:19" x14ac:dyDescent="0.2">
      <c r="E84" t="s">
        <v>1471</v>
      </c>
    </row>
    <row r="86" spans="5:19" x14ac:dyDescent="0.2">
      <c r="E86" s="397"/>
      <c r="F86" s="397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</row>
  </sheetData>
  <sortState xmlns:xlrd2="http://schemas.microsoft.com/office/spreadsheetml/2017/richdata2" ref="W25:W72">
    <sortCondition ref="W25:W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8095-CF71-4B57-A406-4919AAB7F568}">
  <sheetPr>
    <tabColor theme="4" tint="0.39997558519241921"/>
  </sheetPr>
  <dimension ref="A1:U86"/>
  <sheetViews>
    <sheetView topLeftCell="A40" workbookViewId="0">
      <selection activeCell="L66" sqref="L66"/>
    </sheetView>
  </sheetViews>
  <sheetFormatPr defaultRowHeight="15" x14ac:dyDescent="0.2"/>
  <cols>
    <col min="2" max="2" width="14.66015625" customWidth="1"/>
    <col min="3" max="3" width="5.24609375" customWidth="1"/>
    <col min="7" max="8" width="18.0234375" customWidth="1"/>
    <col min="16" max="17" width="18.0234375" customWidth="1"/>
  </cols>
  <sheetData>
    <row r="1" spans="1:21" x14ac:dyDescent="0.2">
      <c r="A1">
        <v>1</v>
      </c>
      <c r="B1" t="s">
        <v>176</v>
      </c>
      <c r="C1">
        <f>_xlfn.XLOOKUP(B1, Rankings!C:C, Rankings!AN:AN)</f>
        <v>6</v>
      </c>
      <c r="E1" t="s">
        <v>1519</v>
      </c>
    </row>
    <row r="2" spans="1:21" x14ac:dyDescent="0.2">
      <c r="A2">
        <v>2</v>
      </c>
      <c r="B2" t="s">
        <v>32</v>
      </c>
      <c r="C2">
        <f>_xlfn.XLOOKUP(B2, Rankings!C:C, Rankings!AN:AN)</f>
        <v>19</v>
      </c>
      <c r="E2" t="s">
        <v>1472</v>
      </c>
      <c r="N2" t="s">
        <v>1473</v>
      </c>
    </row>
    <row r="3" spans="1:21" x14ac:dyDescent="0.2">
      <c r="A3">
        <v>3</v>
      </c>
      <c r="B3" t="s">
        <v>71</v>
      </c>
      <c r="C3">
        <f>_xlfn.XLOOKUP(B3, Rankings!C:C, Rankings!AN:AN)</f>
        <v>5</v>
      </c>
    </row>
    <row r="4" spans="1:21" x14ac:dyDescent="0.2">
      <c r="A4">
        <v>4</v>
      </c>
      <c r="B4" t="s">
        <v>179</v>
      </c>
      <c r="C4">
        <f>_xlfn.XLOOKUP(B4, Rankings!C:C, Rankings!AN:AN)</f>
        <v>31</v>
      </c>
      <c r="E4" s="397">
        <v>64</v>
      </c>
      <c r="F4" s="397">
        <v>1</v>
      </c>
      <c r="G4" s="4" t="str">
        <f>VLOOKUP(E4, $A:$C, 2, FALSE)</f>
        <v>bye</v>
      </c>
      <c r="H4" s="4" t="str">
        <f>VLOOKUP(F4, $A:$C, 2, FALSE)</f>
        <v>Agate Village</v>
      </c>
      <c r="I4" s="4" t="str">
        <f>VLOOKUP(E4, $A:$C, 3, FALSE)</f>
        <v>bye</v>
      </c>
      <c r="J4" s="4">
        <f>VLOOKUP(F4, $A:$C, 3, FALSE)</f>
        <v>6</v>
      </c>
      <c r="K4" s="4"/>
      <c r="L4" s="4">
        <f>F4</f>
        <v>1</v>
      </c>
      <c r="N4" s="397">
        <v>1</v>
      </c>
      <c r="O4" s="397">
        <v>49</v>
      </c>
      <c r="P4" s="4" t="str">
        <f>VLOOKUP(N4, $A:$C, 2, FALSE)</f>
        <v>Agate Village</v>
      </c>
      <c r="Q4" s="4" t="str">
        <f>VLOOKUP(O4, $A:$C, 2, FALSE)</f>
        <v>bye</v>
      </c>
      <c r="R4" s="4">
        <f>VLOOKUP(N4, $A:$C, 3, FALSE)</f>
        <v>6</v>
      </c>
      <c r="S4" s="4" t="str">
        <f>VLOOKUP(O4, $A:$C, 3, FALSE)</f>
        <v>bye</v>
      </c>
      <c r="T4" s="4"/>
      <c r="U4" s="4">
        <f>N4</f>
        <v>1</v>
      </c>
    </row>
    <row r="5" spans="1:21" x14ac:dyDescent="0.2">
      <c r="A5">
        <v>5</v>
      </c>
      <c r="B5" t="s">
        <v>39</v>
      </c>
      <c r="C5">
        <f>_xlfn.XLOOKUP(B5, Rankings!C:C, Rankings!AN:AN)</f>
        <v>23</v>
      </c>
      <c r="E5" s="397">
        <v>33</v>
      </c>
      <c r="F5" s="397">
        <v>32</v>
      </c>
      <c r="G5" s="4" t="str">
        <f t="shared" ref="G5:H35" si="0">VLOOKUP(E5, $A:$C, 2, FALSE)</f>
        <v>Haruba Village</v>
      </c>
      <c r="H5" s="4" t="str">
        <f t="shared" si="0"/>
        <v>Paniola Town</v>
      </c>
      <c r="I5" s="4">
        <f t="shared" ref="I5:J35" si="1">VLOOKUP(E5, $A:$C, 3, FALSE)</f>
        <v>123</v>
      </c>
      <c r="J5" s="4">
        <f t="shared" si="1"/>
        <v>116</v>
      </c>
      <c r="K5" s="4" t="str">
        <f>IFERROR(_xlfn.XLOOKUP(H5, Archive!$I$243:$I$306, Archive!$G$243:$G$306), "A")</f>
        <v>H</v>
      </c>
      <c r="L5" s="4">
        <f t="shared" ref="L5:L35" si="2">IF(K5="H", F5, E5)</f>
        <v>32</v>
      </c>
      <c r="N5" s="397">
        <v>17</v>
      </c>
      <c r="O5" s="397">
        <v>33</v>
      </c>
      <c r="P5" s="4" t="str">
        <f t="shared" ref="P5:Q35" si="3">VLOOKUP(N5, $A:$C, 2, FALSE)</f>
        <v>Aqua Resort</v>
      </c>
      <c r="Q5" s="4" t="str">
        <f t="shared" si="3"/>
        <v>Haruba Village</v>
      </c>
      <c r="R5" s="4">
        <f t="shared" ref="R5:S35" si="4">VLOOKUP(N5, $A:$C, 3, FALSE)</f>
        <v>8</v>
      </c>
      <c r="S5" s="4">
        <f t="shared" si="4"/>
        <v>123</v>
      </c>
      <c r="T5" s="4" t="str">
        <f>IFERROR(_xlfn.XLOOKUP(Q5, Archive!$I$306:$I$369, Archive!$G$306:$G$369), "A")</f>
        <v>A</v>
      </c>
      <c r="U5" s="4">
        <f t="shared" ref="U5:U35" si="5">IF(T5="H", O5, N5)</f>
        <v>17</v>
      </c>
    </row>
    <row r="6" spans="1:21" x14ac:dyDescent="0.2">
      <c r="A6">
        <v>6</v>
      </c>
      <c r="B6" t="s">
        <v>70</v>
      </c>
      <c r="C6">
        <f>_xlfn.XLOOKUP(B6, Rankings!C:C, Rankings!AN:AN)</f>
        <v>13</v>
      </c>
      <c r="E6" s="397">
        <v>49</v>
      </c>
      <c r="F6" s="397">
        <v>16</v>
      </c>
      <c r="G6" s="4" t="str">
        <f t="shared" si="0"/>
        <v>bye</v>
      </c>
      <c r="H6" s="4" t="str">
        <f t="shared" si="0"/>
        <v>Anville Town</v>
      </c>
      <c r="I6" s="4" t="str">
        <f t="shared" si="1"/>
        <v>bye</v>
      </c>
      <c r="J6" s="4">
        <f t="shared" si="1"/>
        <v>25</v>
      </c>
      <c r="K6" s="4"/>
      <c r="L6" s="4">
        <f>F6</f>
        <v>16</v>
      </c>
      <c r="N6" s="397">
        <v>9</v>
      </c>
      <c r="O6" s="397">
        <v>57</v>
      </c>
      <c r="P6" s="4" t="str">
        <f t="shared" si="3"/>
        <v>Castelia City</v>
      </c>
      <c r="Q6" s="4" t="str">
        <f t="shared" si="3"/>
        <v>bye</v>
      </c>
      <c r="R6" s="4">
        <f t="shared" si="4"/>
        <v>51</v>
      </c>
      <c r="S6" s="4" t="str">
        <f t="shared" si="4"/>
        <v>bye</v>
      </c>
      <c r="T6" s="4"/>
      <c r="U6" s="4">
        <f>N6</f>
        <v>9</v>
      </c>
    </row>
    <row r="7" spans="1:21" x14ac:dyDescent="0.2">
      <c r="A7">
        <v>7</v>
      </c>
      <c r="B7" t="s">
        <v>36</v>
      </c>
      <c r="C7">
        <f>_xlfn.XLOOKUP(B7, Rankings!C:C, Rankings!AN:AN)</f>
        <v>9</v>
      </c>
      <c r="E7" s="397">
        <v>48</v>
      </c>
      <c r="F7" s="397">
        <v>17</v>
      </c>
      <c r="G7" s="4" t="str">
        <f t="shared" si="0"/>
        <v>Lacunosa Town</v>
      </c>
      <c r="H7" s="4" t="str">
        <f t="shared" si="0"/>
        <v>Aqua Resort</v>
      </c>
      <c r="I7" s="4">
        <f t="shared" si="1"/>
        <v>157</v>
      </c>
      <c r="J7" s="4">
        <f t="shared" si="1"/>
        <v>8</v>
      </c>
      <c r="K7" s="4" t="str">
        <f>IFERROR(_xlfn.XLOOKUP(H7, Archive!$I$243:$I$306, Archive!$G$243:$G$306), "A")</f>
        <v>H</v>
      </c>
      <c r="L7" s="4">
        <f t="shared" si="2"/>
        <v>17</v>
      </c>
      <c r="N7" s="397">
        <v>25</v>
      </c>
      <c r="O7" s="397">
        <v>41</v>
      </c>
      <c r="P7" s="4" t="str">
        <f t="shared" si="3"/>
        <v>Tapu Village</v>
      </c>
      <c r="Q7" s="4" t="str">
        <f t="shared" si="3"/>
        <v>Summerland</v>
      </c>
      <c r="R7" s="4">
        <f t="shared" si="4"/>
        <v>136</v>
      </c>
      <c r="S7" s="4">
        <f t="shared" si="4"/>
        <v>158</v>
      </c>
      <c r="T7" s="4" t="str">
        <f>IFERROR(_xlfn.XLOOKUP(Q7, Archive!$I$306:$I$369, Archive!$G$306:$G$369), "A")</f>
        <v>A</v>
      </c>
      <c r="U7" s="4">
        <f t="shared" si="5"/>
        <v>25</v>
      </c>
    </row>
    <row r="8" spans="1:21" x14ac:dyDescent="0.2">
      <c r="A8">
        <v>8</v>
      </c>
      <c r="B8" t="s">
        <v>186</v>
      </c>
      <c r="C8">
        <f>_xlfn.XLOOKUP(B8, Rankings!C:C, Rankings!AN:AN)</f>
        <v>11</v>
      </c>
      <c r="E8" s="397">
        <v>56</v>
      </c>
      <c r="F8" s="397">
        <v>9</v>
      </c>
      <c r="G8" s="4" t="str">
        <f t="shared" si="0"/>
        <v>bye</v>
      </c>
      <c r="H8" s="4" t="str">
        <f t="shared" si="0"/>
        <v>Castelia City</v>
      </c>
      <c r="I8" s="4" t="str">
        <f t="shared" si="1"/>
        <v>bye</v>
      </c>
      <c r="J8" s="4">
        <f t="shared" si="1"/>
        <v>51</v>
      </c>
      <c r="K8" s="4"/>
      <c r="L8" s="4">
        <f>F8</f>
        <v>9</v>
      </c>
      <c r="N8" s="397">
        <v>5</v>
      </c>
      <c r="O8" s="397">
        <v>53</v>
      </c>
      <c r="P8" s="4" t="str">
        <f t="shared" si="3"/>
        <v>Ultra Megalopolis</v>
      </c>
      <c r="Q8" s="4" t="str">
        <f t="shared" si="3"/>
        <v>bye</v>
      </c>
      <c r="R8" s="4">
        <f t="shared" si="4"/>
        <v>23</v>
      </c>
      <c r="S8" s="4" t="str">
        <f t="shared" si="4"/>
        <v>bye</v>
      </c>
      <c r="T8" s="4"/>
      <c r="U8" s="4">
        <f>N8</f>
        <v>5</v>
      </c>
    </row>
    <row r="9" spans="1:21" x14ac:dyDescent="0.2">
      <c r="A9">
        <v>9</v>
      </c>
      <c r="B9" t="s">
        <v>68</v>
      </c>
      <c r="C9">
        <f>_xlfn.XLOOKUP(B9, Rankings!C:C, Rankings!AN:AN)</f>
        <v>51</v>
      </c>
      <c r="E9" s="397">
        <v>41</v>
      </c>
      <c r="F9" s="397">
        <v>24</v>
      </c>
      <c r="G9" s="4" t="str">
        <f t="shared" si="0"/>
        <v>Summerland</v>
      </c>
      <c r="H9" s="4" t="str">
        <f t="shared" si="0"/>
        <v>Seafolk Village</v>
      </c>
      <c r="I9" s="4">
        <f t="shared" si="1"/>
        <v>158</v>
      </c>
      <c r="J9" s="4">
        <f t="shared" si="1"/>
        <v>38</v>
      </c>
      <c r="K9" s="4" t="str">
        <f>IFERROR(_xlfn.XLOOKUP(H9, Archive!$I$243:$I$306, Archive!$G$243:$G$306), "A")</f>
        <v>H</v>
      </c>
      <c r="L9" s="4">
        <f t="shared" si="2"/>
        <v>24</v>
      </c>
      <c r="N9" s="397">
        <v>21</v>
      </c>
      <c r="O9" s="397">
        <v>37</v>
      </c>
      <c r="P9" s="4" t="str">
        <f t="shared" si="3"/>
        <v>Humilau City</v>
      </c>
      <c r="Q9" s="4" t="str">
        <f t="shared" si="3"/>
        <v>Vientown</v>
      </c>
      <c r="R9" s="4">
        <f t="shared" si="4"/>
        <v>70</v>
      </c>
      <c r="S9" s="4">
        <f t="shared" si="4"/>
        <v>117</v>
      </c>
      <c r="T9" s="4" t="str">
        <f>IFERROR(_xlfn.XLOOKUP(Q9, Archive!$I$306:$I$369, Archive!$G$306:$G$369), "A")</f>
        <v>A</v>
      </c>
      <c r="U9" s="4">
        <f t="shared" si="5"/>
        <v>21</v>
      </c>
    </row>
    <row r="10" spans="1:21" x14ac:dyDescent="0.2">
      <c r="A10">
        <v>10</v>
      </c>
      <c r="B10" t="s">
        <v>189</v>
      </c>
      <c r="C10">
        <f>_xlfn.XLOOKUP(B10, Rankings!C:C, Rankings!AN:AN)</f>
        <v>42</v>
      </c>
      <c r="E10" s="397">
        <v>57</v>
      </c>
      <c r="F10" s="397">
        <v>8</v>
      </c>
      <c r="G10" s="4" t="str">
        <f t="shared" si="0"/>
        <v>bye</v>
      </c>
      <c r="H10" s="4" t="str">
        <f t="shared" si="0"/>
        <v>Pueltown</v>
      </c>
      <c r="I10" s="4" t="str">
        <f t="shared" si="1"/>
        <v>bye</v>
      </c>
      <c r="J10" s="4">
        <f t="shared" si="1"/>
        <v>11</v>
      </c>
      <c r="K10" s="4"/>
      <c r="L10" s="4">
        <f>F10</f>
        <v>8</v>
      </c>
      <c r="N10" s="397">
        <v>13</v>
      </c>
      <c r="O10" s="397">
        <v>61</v>
      </c>
      <c r="P10" s="4" t="str">
        <f t="shared" si="3"/>
        <v>Exeggutor Island</v>
      </c>
      <c r="Q10" s="4" t="str">
        <f t="shared" si="3"/>
        <v>bye</v>
      </c>
      <c r="R10" s="4">
        <f t="shared" si="4"/>
        <v>39</v>
      </c>
      <c r="S10" s="4" t="str">
        <f t="shared" si="4"/>
        <v>bye</v>
      </c>
      <c r="T10" s="4"/>
      <c r="U10" s="4">
        <f>N10</f>
        <v>13</v>
      </c>
    </row>
    <row r="11" spans="1:21" x14ac:dyDescent="0.2">
      <c r="A11">
        <v>11</v>
      </c>
      <c r="B11" t="s">
        <v>38</v>
      </c>
      <c r="C11">
        <f>_xlfn.XLOOKUP(B11, Rankings!C:C, Rankings!AN:AN)</f>
        <v>85</v>
      </c>
      <c r="E11" s="397">
        <v>40</v>
      </c>
      <c r="F11" s="397">
        <v>25</v>
      </c>
      <c r="G11" s="4" t="str">
        <f t="shared" si="0"/>
        <v>Icirrus City</v>
      </c>
      <c r="H11" s="4" t="str">
        <f t="shared" si="0"/>
        <v>Tapu Village</v>
      </c>
      <c r="I11" s="4">
        <f t="shared" si="1"/>
        <v>126</v>
      </c>
      <c r="J11" s="4">
        <f t="shared" si="1"/>
        <v>136</v>
      </c>
      <c r="K11" s="4" t="str">
        <f>IFERROR(_xlfn.XLOOKUP(H11, Archive!$I$243:$I$306, Archive!$G$243:$G$306), "A")</f>
        <v>H</v>
      </c>
      <c r="L11" s="4">
        <f t="shared" si="2"/>
        <v>25</v>
      </c>
      <c r="N11" s="397">
        <v>29</v>
      </c>
      <c r="O11" s="397">
        <v>45</v>
      </c>
      <c r="P11" s="4" t="str">
        <f t="shared" si="3"/>
        <v>Heahea City</v>
      </c>
      <c r="Q11" s="4" t="str">
        <f t="shared" si="3"/>
        <v>Hau'oli City</v>
      </c>
      <c r="R11" s="4">
        <f t="shared" si="4"/>
        <v>87</v>
      </c>
      <c r="S11" s="4">
        <f t="shared" si="4"/>
        <v>160</v>
      </c>
      <c r="T11" s="4" t="str">
        <f>IFERROR(_xlfn.XLOOKUP(Q11, Archive!$I$306:$I$369, Archive!$G$306:$G$369), "A")</f>
        <v>A</v>
      </c>
      <c r="U11" s="4">
        <f t="shared" si="5"/>
        <v>29</v>
      </c>
    </row>
    <row r="12" spans="1:21" x14ac:dyDescent="0.2">
      <c r="A12">
        <v>12</v>
      </c>
      <c r="B12" t="s">
        <v>181</v>
      </c>
      <c r="C12">
        <f>_xlfn.XLOOKUP(B12, Rankings!C:C, Rankings!AN:AN)</f>
        <v>14</v>
      </c>
      <c r="E12" s="397">
        <v>61</v>
      </c>
      <c r="F12" s="397">
        <v>4</v>
      </c>
      <c r="G12" s="4" t="str">
        <f t="shared" si="0"/>
        <v>bye</v>
      </c>
      <c r="H12" s="4" t="str">
        <f t="shared" si="0"/>
        <v>Pyrite Town</v>
      </c>
      <c r="I12" s="4" t="str">
        <f t="shared" si="1"/>
        <v>bye</v>
      </c>
      <c r="J12" s="4">
        <f t="shared" si="1"/>
        <v>31</v>
      </c>
      <c r="K12" s="4"/>
      <c r="L12" s="4">
        <f>F12</f>
        <v>4</v>
      </c>
      <c r="N12" s="397">
        <v>3</v>
      </c>
      <c r="O12" s="397">
        <v>51</v>
      </c>
      <c r="P12" s="4" t="str">
        <f t="shared" si="3"/>
        <v>Nimbasa City</v>
      </c>
      <c r="Q12" s="4" t="str">
        <f t="shared" si="3"/>
        <v>bye</v>
      </c>
      <c r="R12" s="4">
        <f t="shared" si="4"/>
        <v>5</v>
      </c>
      <c r="S12" s="4" t="str">
        <f t="shared" si="4"/>
        <v>bye</v>
      </c>
      <c r="T12" s="4"/>
      <c r="U12" s="4">
        <f>N12</f>
        <v>3</v>
      </c>
    </row>
    <row r="13" spans="1:21" x14ac:dyDescent="0.2">
      <c r="A13">
        <v>13</v>
      </c>
      <c r="B13" t="s">
        <v>46</v>
      </c>
      <c r="C13">
        <f>_xlfn.XLOOKUP(B13, Rankings!C:C, Rankings!AN:AN)</f>
        <v>39</v>
      </c>
      <c r="E13" s="397">
        <v>36</v>
      </c>
      <c r="F13" s="397">
        <v>29</v>
      </c>
      <c r="G13" s="4" t="str">
        <f t="shared" si="0"/>
        <v>Fall City</v>
      </c>
      <c r="H13" s="4" t="str">
        <f t="shared" si="0"/>
        <v>Heahea City</v>
      </c>
      <c r="I13" s="4">
        <f t="shared" si="1"/>
        <v>74</v>
      </c>
      <c r="J13" s="4">
        <f t="shared" si="1"/>
        <v>87</v>
      </c>
      <c r="K13" s="4" t="str">
        <f>IFERROR(_xlfn.XLOOKUP(H13, Archive!$I$243:$I$306, Archive!$G$243:$G$306), "A")</f>
        <v>H</v>
      </c>
      <c r="L13" s="4">
        <f t="shared" si="2"/>
        <v>29</v>
      </c>
      <c r="N13" s="397">
        <v>19</v>
      </c>
      <c r="O13" s="397">
        <v>35</v>
      </c>
      <c r="P13" s="4" t="str">
        <f t="shared" si="3"/>
        <v>Aether Paradise</v>
      </c>
      <c r="Q13" s="4" t="str">
        <f t="shared" si="3"/>
        <v>Tilt Village</v>
      </c>
      <c r="R13" s="4">
        <f t="shared" si="4"/>
        <v>67</v>
      </c>
      <c r="S13" s="4">
        <f t="shared" si="4"/>
        <v>150</v>
      </c>
      <c r="T13" s="4" t="str">
        <f>IFERROR(_xlfn.XLOOKUP(Q13, Archive!$I$306:$I$369, Archive!$G$306:$G$369), "A")</f>
        <v>A</v>
      </c>
      <c r="U13" s="4">
        <f t="shared" si="5"/>
        <v>19</v>
      </c>
    </row>
    <row r="14" spans="1:21" x14ac:dyDescent="0.2">
      <c r="A14">
        <v>14</v>
      </c>
      <c r="B14" t="s">
        <v>66</v>
      </c>
      <c r="C14">
        <f>_xlfn.XLOOKUP(B14, Rankings!C:C, Rankings!AN:AN)</f>
        <v>75</v>
      </c>
      <c r="E14" s="397">
        <v>52</v>
      </c>
      <c r="F14" s="397">
        <v>13</v>
      </c>
      <c r="G14" s="4" t="str">
        <f t="shared" si="0"/>
        <v>bye</v>
      </c>
      <c r="H14" s="4" t="str">
        <f t="shared" si="0"/>
        <v>Exeggutor Island</v>
      </c>
      <c r="I14" s="4" t="str">
        <f t="shared" si="1"/>
        <v>bye</v>
      </c>
      <c r="J14" s="4">
        <f t="shared" si="1"/>
        <v>39</v>
      </c>
      <c r="K14" s="4"/>
      <c r="L14" s="4">
        <f>F14</f>
        <v>13</v>
      </c>
      <c r="N14" s="397">
        <v>11</v>
      </c>
      <c r="O14" s="397">
        <v>59</v>
      </c>
      <c r="P14" s="4" t="str">
        <f t="shared" si="3"/>
        <v>Malie City</v>
      </c>
      <c r="Q14" s="4" t="str">
        <f t="shared" si="3"/>
        <v>bye</v>
      </c>
      <c r="R14" s="4">
        <f t="shared" si="4"/>
        <v>85</v>
      </c>
      <c r="S14" s="4" t="str">
        <f t="shared" si="4"/>
        <v>bye</v>
      </c>
      <c r="T14" s="4"/>
      <c r="U14" s="4">
        <f>N14</f>
        <v>11</v>
      </c>
    </row>
    <row r="15" spans="1:21" x14ac:dyDescent="0.2">
      <c r="A15">
        <v>15</v>
      </c>
      <c r="B15" t="s">
        <v>183</v>
      </c>
      <c r="C15">
        <f>_xlfn.XLOOKUP(B15, Rankings!C:C, Rankings!AN:AN)</f>
        <v>53</v>
      </c>
      <c r="E15" s="397">
        <v>45</v>
      </c>
      <c r="F15" s="397">
        <v>20</v>
      </c>
      <c r="G15" s="4" t="str">
        <f t="shared" si="0"/>
        <v>Hau'oli City</v>
      </c>
      <c r="H15" s="4" t="str">
        <f t="shared" si="0"/>
        <v>Mistralton City</v>
      </c>
      <c r="I15" s="4">
        <f t="shared" si="1"/>
        <v>160</v>
      </c>
      <c r="J15" s="4">
        <f t="shared" si="1"/>
        <v>37</v>
      </c>
      <c r="K15" s="4" t="str">
        <f>IFERROR(_xlfn.XLOOKUP(H15, Archive!$I$243:$I$306, Archive!$G$243:$G$306), "A")</f>
        <v>A</v>
      </c>
      <c r="L15" s="4">
        <f t="shared" si="2"/>
        <v>45</v>
      </c>
      <c r="N15" s="397">
        <v>27</v>
      </c>
      <c r="O15" s="397">
        <v>43</v>
      </c>
      <c r="P15" s="4" t="str">
        <f t="shared" si="3"/>
        <v>Floccesy Town</v>
      </c>
      <c r="Q15" s="4" t="str">
        <f t="shared" si="3"/>
        <v>Gateon Port</v>
      </c>
      <c r="R15" s="4">
        <f t="shared" si="4"/>
        <v>145</v>
      </c>
      <c r="S15" s="4">
        <f t="shared" si="4"/>
        <v>109</v>
      </c>
      <c r="T15" s="4" t="str">
        <f>IFERROR(_xlfn.XLOOKUP(Q15, Archive!$I$306:$I$369, Archive!$G$306:$G$369), "A")</f>
        <v>H</v>
      </c>
      <c r="U15" s="4">
        <f t="shared" si="5"/>
        <v>43</v>
      </c>
    </row>
    <row r="16" spans="1:21" x14ac:dyDescent="0.2">
      <c r="A16">
        <v>16</v>
      </c>
      <c r="B16" t="s">
        <v>77</v>
      </c>
      <c r="C16">
        <f>_xlfn.XLOOKUP(B16, Rankings!C:C, Rankings!AN:AN)</f>
        <v>25</v>
      </c>
      <c r="E16" s="397">
        <v>53</v>
      </c>
      <c r="F16" s="397">
        <v>12</v>
      </c>
      <c r="G16" s="4" t="str">
        <f t="shared" si="0"/>
        <v>bye</v>
      </c>
      <c r="H16" s="4" t="str">
        <f t="shared" si="0"/>
        <v>Ringtown</v>
      </c>
      <c r="I16" s="4" t="str">
        <f t="shared" si="1"/>
        <v>bye</v>
      </c>
      <c r="J16" s="4">
        <f t="shared" si="1"/>
        <v>14</v>
      </c>
      <c r="K16" s="4"/>
      <c r="L16" s="4">
        <f>F16</f>
        <v>12</v>
      </c>
      <c r="N16" s="397">
        <v>7</v>
      </c>
      <c r="O16" s="397">
        <v>55</v>
      </c>
      <c r="P16" s="4" t="str">
        <f t="shared" si="3"/>
        <v>Po Town</v>
      </c>
      <c r="Q16" s="4" t="str">
        <f t="shared" si="3"/>
        <v>bye</v>
      </c>
      <c r="R16" s="4">
        <f t="shared" si="4"/>
        <v>9</v>
      </c>
      <c r="S16" s="4" t="str">
        <f t="shared" si="4"/>
        <v>bye</v>
      </c>
      <c r="T16" s="4"/>
      <c r="U16" s="4">
        <f>N16</f>
        <v>7</v>
      </c>
    </row>
    <row r="17" spans="1:21" x14ac:dyDescent="0.2">
      <c r="A17">
        <v>17</v>
      </c>
      <c r="B17" t="s">
        <v>188</v>
      </c>
      <c r="C17">
        <f>_xlfn.XLOOKUP(B17, Rankings!C:C, Rankings!AN:AN)</f>
        <v>8</v>
      </c>
      <c r="E17" s="397">
        <v>44</v>
      </c>
      <c r="F17" s="397">
        <v>21</v>
      </c>
      <c r="G17" s="4" t="str">
        <f t="shared" si="0"/>
        <v>Opelucid City</v>
      </c>
      <c r="H17" s="4" t="str">
        <f t="shared" si="0"/>
        <v>Humilau City</v>
      </c>
      <c r="I17" s="4">
        <f t="shared" si="1"/>
        <v>66</v>
      </c>
      <c r="J17" s="4">
        <f t="shared" si="1"/>
        <v>70</v>
      </c>
      <c r="K17" s="4" t="str">
        <f>IFERROR(_xlfn.XLOOKUP(H17, Archive!$I$243:$I$306, Archive!$G$243:$G$306), "A")</f>
        <v>H</v>
      </c>
      <c r="L17" s="4">
        <f t="shared" si="2"/>
        <v>21</v>
      </c>
      <c r="N17" s="397">
        <v>23</v>
      </c>
      <c r="O17" s="397">
        <v>39</v>
      </c>
      <c r="P17" s="4" t="str">
        <f t="shared" si="3"/>
        <v>Nacrene City</v>
      </c>
      <c r="Q17" s="4" t="str">
        <f t="shared" si="3"/>
        <v>Aspertia City</v>
      </c>
      <c r="R17" s="4">
        <f t="shared" si="4"/>
        <v>80</v>
      </c>
      <c r="S17" s="4">
        <f t="shared" si="4"/>
        <v>101</v>
      </c>
      <c r="T17" s="4" t="str">
        <f>IFERROR(_xlfn.XLOOKUP(Q17, Archive!$I$306:$I$369, Archive!$G$306:$G$369), "A")</f>
        <v>A</v>
      </c>
      <c r="U17" s="4">
        <f t="shared" si="5"/>
        <v>23</v>
      </c>
    </row>
    <row r="18" spans="1:21" x14ac:dyDescent="0.2">
      <c r="A18">
        <v>18</v>
      </c>
      <c r="B18" t="s">
        <v>69</v>
      </c>
      <c r="C18">
        <f>_xlfn.XLOOKUP(B18, Rankings!C:C, Rankings!AN:AN)</f>
        <v>76</v>
      </c>
      <c r="E18" s="397">
        <v>60</v>
      </c>
      <c r="F18" s="397">
        <v>5</v>
      </c>
      <c r="G18" s="4" t="str">
        <f t="shared" si="0"/>
        <v>bye</v>
      </c>
      <c r="H18" s="4" t="str">
        <f t="shared" si="0"/>
        <v>Ultra Megalopolis</v>
      </c>
      <c r="I18" s="4" t="str">
        <f t="shared" si="1"/>
        <v>bye</v>
      </c>
      <c r="J18" s="4">
        <f t="shared" si="1"/>
        <v>23</v>
      </c>
      <c r="K18" s="4"/>
      <c r="L18" s="4">
        <f>F18</f>
        <v>5</v>
      </c>
      <c r="N18" s="397">
        <v>15</v>
      </c>
      <c r="O18" s="397">
        <v>63</v>
      </c>
      <c r="P18" s="4" t="str">
        <f t="shared" si="3"/>
        <v>Wintown</v>
      </c>
      <c r="Q18" s="4" t="str">
        <f t="shared" si="3"/>
        <v>bye</v>
      </c>
      <c r="R18" s="4">
        <f t="shared" si="4"/>
        <v>53</v>
      </c>
      <c r="S18" s="4" t="str">
        <f t="shared" si="4"/>
        <v>bye</v>
      </c>
      <c r="T18" s="4"/>
      <c r="U18" s="4">
        <f>N18</f>
        <v>15</v>
      </c>
    </row>
    <row r="19" spans="1:21" x14ac:dyDescent="0.2">
      <c r="A19">
        <v>19</v>
      </c>
      <c r="B19" t="s">
        <v>34</v>
      </c>
      <c r="C19">
        <f>_xlfn.XLOOKUP(B19, Rankings!C:C, Rankings!AN:AN)</f>
        <v>67</v>
      </c>
      <c r="E19" s="397">
        <v>37</v>
      </c>
      <c r="F19" s="397">
        <v>28</v>
      </c>
      <c r="G19" s="4" t="str">
        <f t="shared" si="0"/>
        <v>Vientown</v>
      </c>
      <c r="H19" s="4" t="str">
        <f t="shared" si="0"/>
        <v>Iki Town</v>
      </c>
      <c r="I19" s="4">
        <f t="shared" si="1"/>
        <v>117</v>
      </c>
      <c r="J19" s="4">
        <f t="shared" si="1"/>
        <v>140</v>
      </c>
      <c r="K19" s="4" t="str">
        <f>IFERROR(_xlfn.XLOOKUP(H19, Archive!$I$243:$I$306, Archive!$G$243:$G$306), "A")</f>
        <v>H</v>
      </c>
      <c r="L19" s="4">
        <f t="shared" si="2"/>
        <v>28</v>
      </c>
      <c r="N19" s="397">
        <v>31</v>
      </c>
      <c r="O19" s="397">
        <v>47</v>
      </c>
      <c r="P19" s="4" t="str">
        <f t="shared" si="3"/>
        <v>Dolce Island</v>
      </c>
      <c r="Q19" s="4" t="str">
        <f t="shared" si="3"/>
        <v>Mount Hokulani</v>
      </c>
      <c r="R19" s="4">
        <f t="shared" si="4"/>
        <v>48</v>
      </c>
      <c r="S19" s="4">
        <f t="shared" si="4"/>
        <v>78</v>
      </c>
      <c r="T19" s="4" t="str">
        <f>IFERROR(_xlfn.XLOOKUP(Q19, Archive!$I$306:$I$369, Archive!$G$306:$G$369), "A")</f>
        <v>A</v>
      </c>
      <c r="U19" s="4">
        <f t="shared" si="5"/>
        <v>31</v>
      </c>
    </row>
    <row r="20" spans="1:21" x14ac:dyDescent="0.2">
      <c r="A20">
        <v>20</v>
      </c>
      <c r="B20" t="s">
        <v>74</v>
      </c>
      <c r="C20">
        <f>_xlfn.XLOOKUP(B20, Rankings!C:C, Rankings!AN:AN)</f>
        <v>37</v>
      </c>
      <c r="E20" s="397">
        <v>63</v>
      </c>
      <c r="F20" s="397">
        <v>2</v>
      </c>
      <c r="G20" s="4" t="str">
        <f t="shared" si="0"/>
        <v>bye</v>
      </c>
      <c r="H20" s="4" t="str">
        <f t="shared" si="0"/>
        <v>Konikoni City</v>
      </c>
      <c r="I20" s="4" t="str">
        <f t="shared" si="1"/>
        <v>bye</v>
      </c>
      <c r="J20" s="4">
        <f t="shared" si="1"/>
        <v>19</v>
      </c>
      <c r="K20" s="4"/>
      <c r="L20" s="4">
        <f>F20</f>
        <v>2</v>
      </c>
      <c r="N20" s="397">
        <v>2</v>
      </c>
      <c r="O20" s="397">
        <v>50</v>
      </c>
      <c r="P20" s="4" t="str">
        <f t="shared" si="3"/>
        <v>Konikoni City</v>
      </c>
      <c r="Q20" s="4" t="str">
        <f t="shared" si="3"/>
        <v>bye</v>
      </c>
      <c r="R20" s="4">
        <f t="shared" si="4"/>
        <v>19</v>
      </c>
      <c r="S20" s="4" t="str">
        <f t="shared" si="4"/>
        <v>bye</v>
      </c>
      <c r="T20" s="4"/>
      <c r="U20" s="4">
        <f>N20</f>
        <v>2</v>
      </c>
    </row>
    <row r="21" spans="1:21" x14ac:dyDescent="0.2">
      <c r="A21">
        <v>21</v>
      </c>
      <c r="B21" t="s">
        <v>65</v>
      </c>
      <c r="C21">
        <f>_xlfn.XLOOKUP(B21, Rankings!C:C, Rankings!AN:AN)</f>
        <v>70</v>
      </c>
      <c r="E21" s="397">
        <v>34</v>
      </c>
      <c r="F21" s="397">
        <v>31</v>
      </c>
      <c r="G21" s="4" t="str">
        <f t="shared" si="0"/>
        <v>Poni Meadow</v>
      </c>
      <c r="H21" s="4" t="str">
        <f t="shared" si="0"/>
        <v>Dolce Island</v>
      </c>
      <c r="I21" s="4">
        <f t="shared" si="1"/>
        <v>131</v>
      </c>
      <c r="J21" s="4">
        <f t="shared" si="1"/>
        <v>48</v>
      </c>
      <c r="K21" s="4" t="str">
        <f>IFERROR(_xlfn.XLOOKUP(H21, Archive!$I$243:$I$306, Archive!$G$243:$G$306), "A")</f>
        <v>H</v>
      </c>
      <c r="L21" s="4">
        <f t="shared" si="2"/>
        <v>31</v>
      </c>
      <c r="N21" s="397">
        <v>18</v>
      </c>
      <c r="O21" s="397">
        <v>34</v>
      </c>
      <c r="P21" s="4" t="str">
        <f t="shared" si="3"/>
        <v>Accumula Town</v>
      </c>
      <c r="Q21" s="4" t="str">
        <f t="shared" si="3"/>
        <v>Poni Meadow</v>
      </c>
      <c r="R21" s="4">
        <f t="shared" si="4"/>
        <v>76</v>
      </c>
      <c r="S21" s="4">
        <f t="shared" si="4"/>
        <v>131</v>
      </c>
      <c r="T21" s="4" t="str">
        <f>IFERROR(_xlfn.XLOOKUP(Q21, Archive!$I$306:$I$369, Archive!$G$306:$G$369), "A")</f>
        <v>A</v>
      </c>
      <c r="U21" s="4">
        <f t="shared" si="5"/>
        <v>18</v>
      </c>
    </row>
    <row r="22" spans="1:21" x14ac:dyDescent="0.2">
      <c r="A22">
        <v>22</v>
      </c>
      <c r="B22" t="s">
        <v>73</v>
      </c>
      <c r="C22">
        <f>_xlfn.XLOOKUP(B22, Rankings!C:C, Rankings!AN:AN)</f>
        <v>97</v>
      </c>
      <c r="E22" s="397">
        <v>50</v>
      </c>
      <c r="F22" s="397">
        <v>15</v>
      </c>
      <c r="G22" s="4" t="str">
        <f t="shared" si="0"/>
        <v>bye</v>
      </c>
      <c r="H22" s="4" t="str">
        <f t="shared" si="0"/>
        <v>Wintown</v>
      </c>
      <c r="I22" s="4" t="str">
        <f t="shared" si="1"/>
        <v>bye</v>
      </c>
      <c r="J22" s="4">
        <f t="shared" si="1"/>
        <v>53</v>
      </c>
      <c r="K22" s="4"/>
      <c r="L22" s="4">
        <f>F22</f>
        <v>15</v>
      </c>
      <c r="N22" s="397">
        <v>10</v>
      </c>
      <c r="O22" s="397">
        <v>58</v>
      </c>
      <c r="P22" s="4" t="str">
        <f t="shared" si="3"/>
        <v>Cocona Village</v>
      </c>
      <c r="Q22" s="4" t="str">
        <f t="shared" si="3"/>
        <v>bye</v>
      </c>
      <c r="R22" s="4">
        <f t="shared" si="4"/>
        <v>42</v>
      </c>
      <c r="S22" s="4" t="str">
        <f t="shared" si="4"/>
        <v>bye</v>
      </c>
      <c r="T22" s="4"/>
      <c r="U22" s="4">
        <f>N22</f>
        <v>10</v>
      </c>
    </row>
    <row r="23" spans="1:21" x14ac:dyDescent="0.2">
      <c r="A23">
        <v>23</v>
      </c>
      <c r="B23" t="s">
        <v>67</v>
      </c>
      <c r="C23">
        <f>_xlfn.XLOOKUP(B23, Rankings!C:C, Rankings!AN:AN)</f>
        <v>80</v>
      </c>
      <c r="E23" s="397">
        <v>47</v>
      </c>
      <c r="F23" s="397">
        <v>18</v>
      </c>
      <c r="G23" s="4" t="str">
        <f t="shared" si="0"/>
        <v>Mount Hokulani</v>
      </c>
      <c r="H23" s="4" t="str">
        <f t="shared" si="0"/>
        <v>Accumula Town</v>
      </c>
      <c r="I23" s="4">
        <f t="shared" si="1"/>
        <v>78</v>
      </c>
      <c r="J23" s="4">
        <f t="shared" si="1"/>
        <v>76</v>
      </c>
      <c r="K23" s="4" t="str">
        <f>IFERROR(_xlfn.XLOOKUP(H23, Archive!$I$243:$I$306, Archive!$G$243:$G$306), "A")</f>
        <v>H</v>
      </c>
      <c r="L23" s="4">
        <f t="shared" si="2"/>
        <v>18</v>
      </c>
      <c r="N23" s="397">
        <v>26</v>
      </c>
      <c r="O23" s="397">
        <v>42</v>
      </c>
      <c r="P23" s="4" t="str">
        <f t="shared" si="3"/>
        <v>Kala'e Bay</v>
      </c>
      <c r="Q23" s="4" t="str">
        <f t="shared" si="3"/>
        <v>Vast Poni Canyon</v>
      </c>
      <c r="R23" s="4">
        <f t="shared" si="4"/>
        <v>64</v>
      </c>
      <c r="S23" s="4">
        <f t="shared" si="4"/>
        <v>112</v>
      </c>
      <c r="T23" s="4" t="str">
        <f>IFERROR(_xlfn.XLOOKUP(Q23, Archive!$I$306:$I$369, Archive!$G$306:$G$369), "A")</f>
        <v>A</v>
      </c>
      <c r="U23" s="4">
        <f t="shared" si="5"/>
        <v>26</v>
      </c>
    </row>
    <row r="24" spans="1:21" x14ac:dyDescent="0.2">
      <c r="A24">
        <v>24</v>
      </c>
      <c r="B24" t="s">
        <v>44</v>
      </c>
      <c r="C24">
        <f>_xlfn.XLOOKUP(B24, Rankings!C:C, Rankings!AN:AN)</f>
        <v>38</v>
      </c>
      <c r="E24" s="397">
        <v>55</v>
      </c>
      <c r="F24" s="397">
        <v>10</v>
      </c>
      <c r="G24" s="4" t="str">
        <f t="shared" si="0"/>
        <v>bye</v>
      </c>
      <c r="H24" s="4" t="str">
        <f t="shared" si="0"/>
        <v>Cocona Village</v>
      </c>
      <c r="I24" s="4" t="str">
        <f t="shared" si="1"/>
        <v>bye</v>
      </c>
      <c r="J24" s="4">
        <f t="shared" si="1"/>
        <v>42</v>
      </c>
      <c r="K24" s="4"/>
      <c r="L24" s="4">
        <f>F24</f>
        <v>10</v>
      </c>
      <c r="N24" s="397">
        <v>6</v>
      </c>
      <c r="O24" s="397">
        <v>54</v>
      </c>
      <c r="P24" s="4" t="str">
        <f t="shared" si="3"/>
        <v>Virbank City</v>
      </c>
      <c r="Q24" s="4" t="str">
        <f t="shared" si="3"/>
        <v>bye</v>
      </c>
      <c r="R24" s="4">
        <f t="shared" si="4"/>
        <v>13</v>
      </c>
      <c r="S24" s="4" t="str">
        <f t="shared" si="4"/>
        <v>bye</v>
      </c>
      <c r="T24" s="4"/>
      <c r="U24" s="4">
        <f>N24</f>
        <v>6</v>
      </c>
    </row>
    <row r="25" spans="1:21" x14ac:dyDescent="0.2">
      <c r="A25">
        <v>25</v>
      </c>
      <c r="B25" t="s">
        <v>35</v>
      </c>
      <c r="C25">
        <f>_xlfn.XLOOKUP(B25, Rankings!C:C, Rankings!AN:AN)</f>
        <v>136</v>
      </c>
      <c r="E25" s="397">
        <v>42</v>
      </c>
      <c r="F25" s="397">
        <v>23</v>
      </c>
      <c r="G25" s="4" t="str">
        <f t="shared" si="0"/>
        <v>Vast Poni Canyon</v>
      </c>
      <c r="H25" s="4" t="str">
        <f t="shared" si="0"/>
        <v>Nacrene City</v>
      </c>
      <c r="I25" s="4">
        <f t="shared" si="1"/>
        <v>112</v>
      </c>
      <c r="J25" s="4">
        <f t="shared" si="1"/>
        <v>80</v>
      </c>
      <c r="K25" s="4" t="str">
        <f>IFERROR(_xlfn.XLOOKUP(H25, Archive!$I$243:$I$306, Archive!$G$243:$G$306), "A")</f>
        <v>A</v>
      </c>
      <c r="L25" s="4">
        <f t="shared" si="2"/>
        <v>42</v>
      </c>
      <c r="N25" s="397">
        <v>22</v>
      </c>
      <c r="O25" s="397">
        <v>38</v>
      </c>
      <c r="P25" s="4" t="str">
        <f t="shared" si="3"/>
        <v>Driftveil City</v>
      </c>
      <c r="Q25" s="4" t="str">
        <f t="shared" si="3"/>
        <v>Undella Town</v>
      </c>
      <c r="R25" s="4">
        <f t="shared" si="4"/>
        <v>97</v>
      </c>
      <c r="S25" s="4">
        <f t="shared" si="4"/>
        <v>106</v>
      </c>
      <c r="T25" s="4" t="str">
        <f>IFERROR(_xlfn.XLOOKUP(Q25, Archive!$I$306:$I$369, Archive!$G$306:$G$369), "A")</f>
        <v>A</v>
      </c>
      <c r="U25" s="4">
        <f t="shared" si="5"/>
        <v>22</v>
      </c>
    </row>
    <row r="26" spans="1:21" x14ac:dyDescent="0.2">
      <c r="A26">
        <v>26</v>
      </c>
      <c r="B26" t="s">
        <v>40</v>
      </c>
      <c r="C26">
        <f>_xlfn.XLOOKUP(B26, Rankings!C:C, Rankings!AN:AN)</f>
        <v>64</v>
      </c>
      <c r="E26" s="397">
        <v>58</v>
      </c>
      <c r="F26" s="397">
        <v>7</v>
      </c>
      <c r="G26" s="4" t="str">
        <f t="shared" si="0"/>
        <v>bye</v>
      </c>
      <c r="H26" s="4" t="str">
        <f t="shared" si="0"/>
        <v>Po Town</v>
      </c>
      <c r="I26" s="4" t="str">
        <f t="shared" si="1"/>
        <v>bye</v>
      </c>
      <c r="J26" s="4">
        <f t="shared" si="1"/>
        <v>9</v>
      </c>
      <c r="K26" s="4"/>
      <c r="L26" s="4">
        <f>F26</f>
        <v>7</v>
      </c>
      <c r="N26" s="397">
        <v>14</v>
      </c>
      <c r="O26" s="397">
        <v>62</v>
      </c>
      <c r="P26" s="4" t="str">
        <f t="shared" si="3"/>
        <v>Striaton City</v>
      </c>
      <c r="Q26" s="4" t="str">
        <f t="shared" si="3"/>
        <v>bye</v>
      </c>
      <c r="R26" s="4">
        <f t="shared" si="4"/>
        <v>75</v>
      </c>
      <c r="S26" s="4" t="str">
        <f t="shared" si="4"/>
        <v>bye</v>
      </c>
      <c r="T26" s="4"/>
      <c r="U26" s="4">
        <f>N26</f>
        <v>14</v>
      </c>
    </row>
    <row r="27" spans="1:21" x14ac:dyDescent="0.2">
      <c r="A27">
        <v>27</v>
      </c>
      <c r="B27" t="s">
        <v>75</v>
      </c>
      <c r="C27">
        <f>_xlfn.XLOOKUP(B27, Rankings!C:C, Rankings!AN:AN)</f>
        <v>145</v>
      </c>
      <c r="E27" s="397">
        <v>39</v>
      </c>
      <c r="F27" s="397">
        <v>26</v>
      </c>
      <c r="G27" s="4" t="str">
        <f t="shared" si="0"/>
        <v>Aspertia City</v>
      </c>
      <c r="H27" s="4" t="str">
        <f t="shared" si="0"/>
        <v>Kala'e Bay</v>
      </c>
      <c r="I27" s="4">
        <f t="shared" si="1"/>
        <v>101</v>
      </c>
      <c r="J27" s="4">
        <f t="shared" si="1"/>
        <v>64</v>
      </c>
      <c r="K27" s="4" t="str">
        <f>IFERROR(_xlfn.XLOOKUP(H27, Archive!$I$243:$I$306, Archive!$G$243:$G$306), "A")</f>
        <v>H</v>
      </c>
      <c r="L27" s="4">
        <f t="shared" si="2"/>
        <v>26</v>
      </c>
      <c r="N27" s="397">
        <v>30</v>
      </c>
      <c r="O27" s="397">
        <v>46</v>
      </c>
      <c r="P27" s="4" t="str">
        <f t="shared" si="3"/>
        <v>Phenac City</v>
      </c>
      <c r="Q27" s="4" t="str">
        <f t="shared" si="3"/>
        <v>Boyleland</v>
      </c>
      <c r="R27" s="4">
        <f t="shared" si="4"/>
        <v>82</v>
      </c>
      <c r="S27" s="4">
        <f t="shared" si="4"/>
        <v>159</v>
      </c>
      <c r="T27" s="4" t="str">
        <f>IFERROR(_xlfn.XLOOKUP(Q27, Archive!$I$306:$I$369, Archive!$G$306:$G$369), "A")</f>
        <v>A</v>
      </c>
      <c r="U27" s="4">
        <f t="shared" si="5"/>
        <v>30</v>
      </c>
    </row>
    <row r="28" spans="1:21" x14ac:dyDescent="0.2">
      <c r="A28">
        <v>28</v>
      </c>
      <c r="B28" t="s">
        <v>41</v>
      </c>
      <c r="C28">
        <f>_xlfn.XLOOKUP(B28, Rankings!C:C, Rankings!AN:AN)</f>
        <v>140</v>
      </c>
      <c r="E28" s="397">
        <v>62</v>
      </c>
      <c r="F28" s="397">
        <v>3</v>
      </c>
      <c r="G28" s="4" t="str">
        <f t="shared" si="0"/>
        <v>bye</v>
      </c>
      <c r="H28" s="4" t="str">
        <f t="shared" si="0"/>
        <v>Nimbasa City</v>
      </c>
      <c r="I28" s="4" t="str">
        <f t="shared" si="1"/>
        <v>bye</v>
      </c>
      <c r="J28" s="4">
        <f t="shared" si="1"/>
        <v>5</v>
      </c>
      <c r="K28" s="4"/>
      <c r="L28" s="4">
        <f>F28</f>
        <v>3</v>
      </c>
      <c r="N28" s="397">
        <v>4</v>
      </c>
      <c r="O28" s="397">
        <v>52</v>
      </c>
      <c r="P28" s="4" t="str">
        <f t="shared" si="3"/>
        <v>Pyrite Town</v>
      </c>
      <c r="Q28" s="4" t="str">
        <f t="shared" si="3"/>
        <v>bye</v>
      </c>
      <c r="R28" s="4">
        <f t="shared" si="4"/>
        <v>31</v>
      </c>
      <c r="S28" s="4" t="str">
        <f t="shared" si="4"/>
        <v>bye</v>
      </c>
      <c r="T28" s="4"/>
      <c r="U28" s="4">
        <f>N28</f>
        <v>4</v>
      </c>
    </row>
    <row r="29" spans="1:21" x14ac:dyDescent="0.2">
      <c r="A29">
        <v>29</v>
      </c>
      <c r="B29" t="s">
        <v>33</v>
      </c>
      <c r="C29">
        <f>_xlfn.XLOOKUP(B29, Rankings!C:C, Rankings!AN:AN)</f>
        <v>87</v>
      </c>
      <c r="E29" s="397">
        <v>35</v>
      </c>
      <c r="F29" s="397">
        <v>30</v>
      </c>
      <c r="G29" s="4" t="str">
        <f t="shared" si="0"/>
        <v>Tilt Village</v>
      </c>
      <c r="H29" s="4" t="str">
        <f t="shared" si="0"/>
        <v>Phenac City</v>
      </c>
      <c r="I29" s="4">
        <f t="shared" si="1"/>
        <v>150</v>
      </c>
      <c r="J29" s="4">
        <f t="shared" si="1"/>
        <v>82</v>
      </c>
      <c r="K29" s="4" t="str">
        <f>IFERROR(_xlfn.XLOOKUP(H29, Archive!$I$243:$I$306, Archive!$G$243:$G$306), "A")</f>
        <v>H</v>
      </c>
      <c r="L29" s="4">
        <f t="shared" si="2"/>
        <v>30</v>
      </c>
      <c r="N29" s="397">
        <v>20</v>
      </c>
      <c r="O29" s="397">
        <v>36</v>
      </c>
      <c r="P29" s="4" t="str">
        <f t="shared" si="3"/>
        <v>Mistralton City</v>
      </c>
      <c r="Q29" s="4" t="str">
        <f t="shared" si="3"/>
        <v>Fall City</v>
      </c>
      <c r="R29" s="4">
        <f t="shared" si="4"/>
        <v>37</v>
      </c>
      <c r="S29" s="4">
        <f t="shared" si="4"/>
        <v>74</v>
      </c>
      <c r="T29" s="4" t="str">
        <f>IFERROR(_xlfn.XLOOKUP(Q29, Archive!$I$306:$I$369, Archive!$G$306:$G$369), "A")</f>
        <v>H</v>
      </c>
      <c r="U29" s="4">
        <f t="shared" si="5"/>
        <v>36</v>
      </c>
    </row>
    <row r="30" spans="1:21" x14ac:dyDescent="0.2">
      <c r="A30">
        <v>30</v>
      </c>
      <c r="B30" t="s">
        <v>178</v>
      </c>
      <c r="C30">
        <f>_xlfn.XLOOKUP(B30, Rankings!C:C, Rankings!AN:AN)</f>
        <v>82</v>
      </c>
      <c r="E30" s="397">
        <v>51</v>
      </c>
      <c r="F30" s="397">
        <v>14</v>
      </c>
      <c r="G30" s="4" t="str">
        <f t="shared" si="0"/>
        <v>bye</v>
      </c>
      <c r="H30" s="4" t="str">
        <f t="shared" si="0"/>
        <v>Striaton City</v>
      </c>
      <c r="I30" s="4" t="str">
        <f t="shared" si="1"/>
        <v>bye</v>
      </c>
      <c r="J30" s="4">
        <f t="shared" si="1"/>
        <v>75</v>
      </c>
      <c r="K30" s="4"/>
      <c r="L30" s="4">
        <f>F30</f>
        <v>14</v>
      </c>
      <c r="N30" s="397">
        <v>12</v>
      </c>
      <c r="O30" s="397">
        <v>60</v>
      </c>
      <c r="P30" s="4" t="str">
        <f t="shared" si="3"/>
        <v>Ringtown</v>
      </c>
      <c r="Q30" s="4" t="str">
        <f t="shared" si="3"/>
        <v>bye</v>
      </c>
      <c r="R30" s="4">
        <f t="shared" si="4"/>
        <v>14</v>
      </c>
      <c r="S30" s="4" t="str">
        <f t="shared" si="4"/>
        <v>bye</v>
      </c>
      <c r="T30" s="4"/>
      <c r="U30" s="4">
        <f>N30</f>
        <v>12</v>
      </c>
    </row>
    <row r="31" spans="1:21" x14ac:dyDescent="0.2">
      <c r="A31">
        <v>31</v>
      </c>
      <c r="B31" t="s">
        <v>190</v>
      </c>
      <c r="C31">
        <f>_xlfn.XLOOKUP(B31, Rankings!C:C, Rankings!AN:AN)</f>
        <v>48</v>
      </c>
      <c r="E31" s="397">
        <v>46</v>
      </c>
      <c r="F31" s="397">
        <v>19</v>
      </c>
      <c r="G31" s="4" t="str">
        <f t="shared" si="0"/>
        <v>Boyleland</v>
      </c>
      <c r="H31" s="4" t="str">
        <f t="shared" si="0"/>
        <v>Aether Paradise</v>
      </c>
      <c r="I31" s="4">
        <f t="shared" si="1"/>
        <v>159</v>
      </c>
      <c r="J31" s="4">
        <f t="shared" si="1"/>
        <v>67</v>
      </c>
      <c r="K31" s="4" t="str">
        <f>IFERROR(_xlfn.XLOOKUP(H31, Archive!$I$243:$I$306, Archive!$G$243:$G$306), "A")</f>
        <v>H</v>
      </c>
      <c r="L31" s="4">
        <f t="shared" si="2"/>
        <v>19</v>
      </c>
      <c r="N31" s="397">
        <v>28</v>
      </c>
      <c r="O31" s="397">
        <v>44</v>
      </c>
      <c r="P31" s="4" t="str">
        <f t="shared" si="3"/>
        <v>Iki Town</v>
      </c>
      <c r="Q31" s="4" t="str">
        <f t="shared" si="3"/>
        <v>Opelucid City</v>
      </c>
      <c r="R31" s="4">
        <f t="shared" si="4"/>
        <v>140</v>
      </c>
      <c r="S31" s="4">
        <f t="shared" si="4"/>
        <v>66</v>
      </c>
      <c r="T31" s="4" t="str">
        <f>IFERROR(_xlfn.XLOOKUP(Q31, Archive!$I$306:$I$369, Archive!$G$306:$G$369), "A")</f>
        <v>H</v>
      </c>
      <c r="U31" s="4">
        <f t="shared" si="5"/>
        <v>44</v>
      </c>
    </row>
    <row r="32" spans="1:21" x14ac:dyDescent="0.2">
      <c r="A32">
        <v>32</v>
      </c>
      <c r="B32" t="s">
        <v>31</v>
      </c>
      <c r="C32">
        <f>_xlfn.XLOOKUP(B32, Rankings!C:C, Rankings!AN:AN)</f>
        <v>116</v>
      </c>
      <c r="E32" s="397">
        <v>54</v>
      </c>
      <c r="F32" s="397">
        <v>11</v>
      </c>
      <c r="G32" s="4" t="str">
        <f t="shared" si="0"/>
        <v>bye</v>
      </c>
      <c r="H32" s="4" t="str">
        <f t="shared" si="0"/>
        <v>Malie City</v>
      </c>
      <c r="I32" s="4" t="str">
        <f t="shared" si="1"/>
        <v>bye</v>
      </c>
      <c r="J32" s="4">
        <f t="shared" si="1"/>
        <v>85</v>
      </c>
      <c r="K32" s="4"/>
      <c r="L32" s="4">
        <f>F32</f>
        <v>11</v>
      </c>
      <c r="N32" s="397">
        <v>8</v>
      </c>
      <c r="O32" s="397">
        <v>56</v>
      </c>
      <c r="P32" s="4" t="str">
        <f t="shared" si="3"/>
        <v>Pueltown</v>
      </c>
      <c r="Q32" s="4" t="str">
        <f t="shared" si="3"/>
        <v>bye</v>
      </c>
      <c r="R32" s="4">
        <f t="shared" si="4"/>
        <v>11</v>
      </c>
      <c r="S32" s="4" t="str">
        <f t="shared" si="4"/>
        <v>bye</v>
      </c>
      <c r="T32" s="4"/>
      <c r="U32" s="4">
        <f>N32</f>
        <v>8</v>
      </c>
    </row>
    <row r="33" spans="1:21" x14ac:dyDescent="0.2">
      <c r="A33">
        <v>33</v>
      </c>
      <c r="B33" t="s">
        <v>185</v>
      </c>
      <c r="C33">
        <f>_xlfn.XLOOKUP(B33, Rankings!C:C, Rankings!AN:AN)</f>
        <v>123</v>
      </c>
      <c r="E33" s="397">
        <v>43</v>
      </c>
      <c r="F33" s="397">
        <v>22</v>
      </c>
      <c r="G33" s="4" t="str">
        <f t="shared" si="0"/>
        <v>Gateon Port</v>
      </c>
      <c r="H33" s="4" t="str">
        <f t="shared" si="0"/>
        <v>Driftveil City</v>
      </c>
      <c r="I33" s="4">
        <f t="shared" si="1"/>
        <v>109</v>
      </c>
      <c r="J33" s="4">
        <f t="shared" si="1"/>
        <v>97</v>
      </c>
      <c r="K33" s="4" t="str">
        <f>IFERROR(_xlfn.XLOOKUP(H33, Archive!$I$243:$I$306, Archive!$G$243:$G$306), "A")</f>
        <v>A</v>
      </c>
      <c r="L33" s="4">
        <f t="shared" si="2"/>
        <v>43</v>
      </c>
      <c r="N33" s="397">
        <v>24</v>
      </c>
      <c r="O33" s="397">
        <v>40</v>
      </c>
      <c r="P33" s="4" t="str">
        <f t="shared" si="3"/>
        <v>Seafolk Village</v>
      </c>
      <c r="Q33" s="4" t="str">
        <f t="shared" si="3"/>
        <v>Icirrus City</v>
      </c>
      <c r="R33" s="4">
        <f t="shared" si="4"/>
        <v>38</v>
      </c>
      <c r="S33" s="4">
        <f t="shared" si="4"/>
        <v>126</v>
      </c>
      <c r="T33" s="4" t="str">
        <f>IFERROR(_xlfn.XLOOKUP(Q33, Archive!$I$306:$I$369, Archive!$G$306:$G$369), "A")</f>
        <v>A</v>
      </c>
      <c r="U33" s="4">
        <f t="shared" si="5"/>
        <v>24</v>
      </c>
    </row>
    <row r="34" spans="1:21" x14ac:dyDescent="0.2">
      <c r="A34">
        <v>34</v>
      </c>
      <c r="B34" t="s">
        <v>45</v>
      </c>
      <c r="C34">
        <f>_xlfn.XLOOKUP(B34, Rankings!C:C, Rankings!AN:AN)</f>
        <v>131</v>
      </c>
      <c r="E34" s="397">
        <v>59</v>
      </c>
      <c r="F34" s="397">
        <v>6</v>
      </c>
      <c r="G34" s="4" t="str">
        <f t="shared" si="0"/>
        <v>bye</v>
      </c>
      <c r="H34" s="4" t="str">
        <f t="shared" si="0"/>
        <v>Virbank City</v>
      </c>
      <c r="I34" s="4" t="str">
        <f t="shared" si="1"/>
        <v>bye</v>
      </c>
      <c r="J34" s="4">
        <f t="shared" si="1"/>
        <v>13</v>
      </c>
      <c r="K34" s="4"/>
      <c r="L34" s="4">
        <f>F34</f>
        <v>6</v>
      </c>
      <c r="N34" s="397">
        <v>16</v>
      </c>
      <c r="O34" s="397">
        <v>64</v>
      </c>
      <c r="P34" s="4" t="str">
        <f t="shared" si="3"/>
        <v>Anville Town</v>
      </c>
      <c r="Q34" s="4" t="str">
        <f t="shared" si="3"/>
        <v>bye</v>
      </c>
      <c r="R34" s="4">
        <f t="shared" si="4"/>
        <v>25</v>
      </c>
      <c r="S34" s="4" t="str">
        <f t="shared" si="4"/>
        <v>bye</v>
      </c>
      <c r="T34" s="4"/>
      <c r="U34" s="4">
        <f>N34</f>
        <v>16</v>
      </c>
    </row>
    <row r="35" spans="1:21" x14ac:dyDescent="0.2">
      <c r="A35">
        <v>35</v>
      </c>
      <c r="B35" t="s">
        <v>191</v>
      </c>
      <c r="C35">
        <f>_xlfn.XLOOKUP(B35, Rankings!C:C, Rankings!AN:AN)</f>
        <v>150</v>
      </c>
      <c r="E35" s="397">
        <v>38</v>
      </c>
      <c r="F35" s="397">
        <v>27</v>
      </c>
      <c r="G35" s="4" t="str">
        <f t="shared" si="0"/>
        <v>Undella Town</v>
      </c>
      <c r="H35" s="4" t="str">
        <f t="shared" si="0"/>
        <v>Floccesy Town</v>
      </c>
      <c r="I35" s="4">
        <f t="shared" si="1"/>
        <v>106</v>
      </c>
      <c r="J35" s="4">
        <f t="shared" si="1"/>
        <v>145</v>
      </c>
      <c r="K35" s="4" t="str">
        <f>IFERROR(_xlfn.XLOOKUP(H35, Archive!$I$243:$I$306, Archive!$G$243:$G$306), "A")</f>
        <v>A</v>
      </c>
      <c r="L35" s="4">
        <f t="shared" si="2"/>
        <v>38</v>
      </c>
      <c r="N35" s="397">
        <v>32</v>
      </c>
      <c r="O35" s="397">
        <v>48</v>
      </c>
      <c r="P35" s="4" t="str">
        <f t="shared" si="3"/>
        <v>Paniola Town</v>
      </c>
      <c r="Q35" s="4" t="str">
        <f t="shared" si="3"/>
        <v>Lacunosa Town</v>
      </c>
      <c r="R35" s="4">
        <f t="shared" si="4"/>
        <v>116</v>
      </c>
      <c r="S35" s="4">
        <f t="shared" si="4"/>
        <v>157</v>
      </c>
      <c r="T35" s="4" t="str">
        <f>IFERROR(_xlfn.XLOOKUP(Q35, Archive!$I$306:$I$369, Archive!$G$306:$G$369), "A")</f>
        <v>H</v>
      </c>
      <c r="U35" s="4">
        <f t="shared" si="5"/>
        <v>48</v>
      </c>
    </row>
    <row r="36" spans="1:21" x14ac:dyDescent="0.2">
      <c r="A36">
        <v>36</v>
      </c>
      <c r="B36" t="s">
        <v>180</v>
      </c>
      <c r="C36">
        <f>_xlfn.XLOOKUP(B36, Rankings!C:C, Rankings!AN:AN)</f>
        <v>74</v>
      </c>
    </row>
    <row r="37" spans="1:21" x14ac:dyDescent="0.2">
      <c r="A37">
        <v>37</v>
      </c>
      <c r="B37" t="s">
        <v>187</v>
      </c>
      <c r="C37">
        <f>_xlfn.XLOOKUP(B37, Rankings!C:C, Rankings!AN:AN)</f>
        <v>117</v>
      </c>
      <c r="E37" t="s">
        <v>1474</v>
      </c>
      <c r="N37" t="s">
        <v>1475</v>
      </c>
    </row>
    <row r="38" spans="1:21" x14ac:dyDescent="0.2">
      <c r="A38">
        <v>38</v>
      </c>
      <c r="B38" t="s">
        <v>62</v>
      </c>
      <c r="C38">
        <f>_xlfn.XLOOKUP(B38, Rankings!C:C, Rankings!AN:AN)</f>
        <v>106</v>
      </c>
    </row>
    <row r="39" spans="1:21" x14ac:dyDescent="0.2">
      <c r="A39">
        <v>39</v>
      </c>
      <c r="B39" t="s">
        <v>76</v>
      </c>
      <c r="C39">
        <f>_xlfn.XLOOKUP(B39, Rankings!C:C, Rankings!AN:AN)</f>
        <v>101</v>
      </c>
      <c r="E39" s="397">
        <v>32</v>
      </c>
      <c r="F39" s="397">
        <v>1</v>
      </c>
      <c r="G39" s="4" t="str">
        <f>VLOOKUP(E39, $A:$C, 2, FALSE)</f>
        <v>Paniola Town</v>
      </c>
      <c r="H39" s="4" t="str">
        <f>VLOOKUP(F39, $A:$C, 2, FALSE)</f>
        <v>Agate Village</v>
      </c>
      <c r="I39" s="4">
        <f>VLOOKUP(E39, $A:$C, 3, FALSE)</f>
        <v>116</v>
      </c>
      <c r="J39" s="4">
        <f>VLOOKUP(F39, $A:$C, 3, FALSE)</f>
        <v>6</v>
      </c>
      <c r="K39" s="4" t="str">
        <f>IFERROR(_xlfn.XLOOKUP(H39, Archive!$I$690:$I$737, Archive!$G$690:$G$737), "A")</f>
        <v>H</v>
      </c>
      <c r="L39" s="4">
        <f t="shared" ref="L39:L54" si="6">IF(K39="H", F39, E39)</f>
        <v>1</v>
      </c>
      <c r="M39" s="4"/>
      <c r="N39" s="397">
        <v>1</v>
      </c>
      <c r="O39" s="397">
        <v>17</v>
      </c>
      <c r="P39" s="4" t="str">
        <f t="shared" ref="P39:P54" si="7">VLOOKUP(N39, $A:$C, 2, FALSE)</f>
        <v>Agate Village</v>
      </c>
      <c r="Q39" s="4" t="str">
        <f t="shared" ref="Q39:Q54" si="8">VLOOKUP(O39, $A:$C, 2, FALSE)</f>
        <v>Aqua Resort</v>
      </c>
      <c r="R39" s="4">
        <f t="shared" ref="R39:R54" si="9">VLOOKUP(N39, $A:$C, 3, FALSE)</f>
        <v>6</v>
      </c>
      <c r="S39" s="4">
        <f t="shared" ref="S39:S54" si="10">VLOOKUP(O39, $A:$C, 3, FALSE)</f>
        <v>8</v>
      </c>
      <c r="T39" s="4" t="str">
        <f>IFERROR(_xlfn.XLOOKUP(Q39, Archive!$I$738:$I$785, Archive!$G$738:$G$785), "A")</f>
        <v>H</v>
      </c>
      <c r="U39" s="4">
        <f t="shared" ref="U39:U54" si="11">IF(T39="H", O39, N39)</f>
        <v>17</v>
      </c>
    </row>
    <row r="40" spans="1:21" x14ac:dyDescent="0.2">
      <c r="A40">
        <v>40</v>
      </c>
      <c r="B40" t="s">
        <v>72</v>
      </c>
      <c r="C40">
        <f>_xlfn.XLOOKUP(B40, Rankings!C:C, Rankings!AN:AN)</f>
        <v>126</v>
      </c>
      <c r="E40" s="397">
        <v>17</v>
      </c>
      <c r="F40" s="397">
        <v>16</v>
      </c>
      <c r="G40" s="4" t="str">
        <f t="shared" ref="G40:G54" si="12">VLOOKUP(E40, $A:$C, 2, FALSE)</f>
        <v>Aqua Resort</v>
      </c>
      <c r="H40" s="4" t="str">
        <f t="shared" ref="H40:H54" si="13">VLOOKUP(F40, $A:$C, 2, FALSE)</f>
        <v>Anville Town</v>
      </c>
      <c r="I40" s="4">
        <f t="shared" ref="I40:I54" si="14">VLOOKUP(E40, $A:$C, 3, FALSE)</f>
        <v>8</v>
      </c>
      <c r="J40" s="4">
        <f t="shared" ref="J40:J54" si="15">VLOOKUP(F40, $A:$C, 3, FALSE)</f>
        <v>25</v>
      </c>
      <c r="K40" s="4" t="str">
        <f>IFERROR(_xlfn.XLOOKUP(H40, Archive!$I$690:$I$737, Archive!$G$690:$G$737), "A")</f>
        <v>H</v>
      </c>
      <c r="L40" s="4">
        <f t="shared" si="6"/>
        <v>16</v>
      </c>
      <c r="M40" s="4"/>
      <c r="N40" s="397">
        <v>9</v>
      </c>
      <c r="O40" s="397">
        <v>25</v>
      </c>
      <c r="P40" s="4" t="str">
        <f t="shared" si="7"/>
        <v>Castelia City</v>
      </c>
      <c r="Q40" s="4" t="str">
        <f t="shared" si="8"/>
        <v>Tapu Village</v>
      </c>
      <c r="R40" s="4">
        <f t="shared" si="9"/>
        <v>51</v>
      </c>
      <c r="S40" s="4">
        <f t="shared" si="10"/>
        <v>136</v>
      </c>
      <c r="T40" s="4" t="str">
        <f>IFERROR(_xlfn.XLOOKUP(Q40, Archive!$I$738:$I$785, Archive!$G$738:$G$785), "A")</f>
        <v>H</v>
      </c>
      <c r="U40" s="4">
        <f t="shared" si="11"/>
        <v>25</v>
      </c>
    </row>
    <row r="41" spans="1:21" x14ac:dyDescent="0.2">
      <c r="A41">
        <v>41</v>
      </c>
      <c r="B41" t="s">
        <v>182</v>
      </c>
      <c r="C41">
        <f>_xlfn.XLOOKUP(B41, Rankings!C:C, Rankings!AN:AN)</f>
        <v>158</v>
      </c>
      <c r="E41" s="397">
        <v>24</v>
      </c>
      <c r="F41" s="397">
        <v>9</v>
      </c>
      <c r="G41" s="4" t="str">
        <f t="shared" si="12"/>
        <v>Seafolk Village</v>
      </c>
      <c r="H41" s="4" t="str">
        <f t="shared" si="13"/>
        <v>Castelia City</v>
      </c>
      <c r="I41" s="4">
        <f t="shared" si="14"/>
        <v>38</v>
      </c>
      <c r="J41" s="4">
        <f t="shared" si="15"/>
        <v>51</v>
      </c>
      <c r="K41" s="4" t="str">
        <f>IFERROR(_xlfn.XLOOKUP(H41, Archive!$I$690:$I$737, Archive!$G$690:$G$737), "A")</f>
        <v>A</v>
      </c>
      <c r="L41" s="4">
        <f t="shared" si="6"/>
        <v>24</v>
      </c>
      <c r="M41" s="4"/>
      <c r="N41" s="397">
        <v>5</v>
      </c>
      <c r="O41" s="397">
        <v>21</v>
      </c>
      <c r="P41" s="4" t="str">
        <f t="shared" si="7"/>
        <v>Ultra Megalopolis</v>
      </c>
      <c r="Q41" s="4" t="str">
        <f t="shared" si="8"/>
        <v>Humilau City</v>
      </c>
      <c r="R41" s="4">
        <f t="shared" si="9"/>
        <v>23</v>
      </c>
      <c r="S41" s="4">
        <f t="shared" si="10"/>
        <v>70</v>
      </c>
      <c r="T41" s="4" t="str">
        <f>IFERROR(_xlfn.XLOOKUP(Q41, Archive!$I$738:$I$785, Archive!$G$738:$G$785), "A")</f>
        <v>H</v>
      </c>
      <c r="U41" s="4">
        <f t="shared" si="11"/>
        <v>21</v>
      </c>
    </row>
    <row r="42" spans="1:21" x14ac:dyDescent="0.2">
      <c r="A42">
        <v>42</v>
      </c>
      <c r="B42" t="s">
        <v>43</v>
      </c>
      <c r="C42">
        <f>_xlfn.XLOOKUP(B42, Rankings!C:C, Rankings!AN:AN)</f>
        <v>112</v>
      </c>
      <c r="E42" s="397">
        <v>25</v>
      </c>
      <c r="F42" s="397">
        <v>8</v>
      </c>
      <c r="G42" s="4" t="str">
        <f t="shared" si="12"/>
        <v>Tapu Village</v>
      </c>
      <c r="H42" s="4" t="str">
        <f t="shared" si="13"/>
        <v>Pueltown</v>
      </c>
      <c r="I42" s="4">
        <f t="shared" si="14"/>
        <v>136</v>
      </c>
      <c r="J42" s="4">
        <f t="shared" si="15"/>
        <v>11</v>
      </c>
      <c r="K42" s="4" t="str">
        <f>IFERROR(_xlfn.XLOOKUP(H42, Archive!$I$690:$I$737, Archive!$G$690:$G$737), "A")</f>
        <v>H</v>
      </c>
      <c r="L42" s="4">
        <f t="shared" si="6"/>
        <v>8</v>
      </c>
      <c r="M42" s="4"/>
      <c r="N42" s="397">
        <v>13</v>
      </c>
      <c r="O42" s="397">
        <v>29</v>
      </c>
      <c r="P42" s="4" t="str">
        <f t="shared" si="7"/>
        <v>Exeggutor Island</v>
      </c>
      <c r="Q42" s="4" t="str">
        <f t="shared" si="8"/>
        <v>Heahea City</v>
      </c>
      <c r="R42" s="4">
        <f t="shared" si="9"/>
        <v>39</v>
      </c>
      <c r="S42" s="4">
        <f t="shared" si="10"/>
        <v>87</v>
      </c>
      <c r="T42" s="4" t="str">
        <f>IFERROR(_xlfn.XLOOKUP(Q42, Archive!$I$738:$I$785, Archive!$G$738:$G$785), "A")</f>
        <v>A</v>
      </c>
      <c r="U42" s="4">
        <f t="shared" si="11"/>
        <v>13</v>
      </c>
    </row>
    <row r="43" spans="1:21" x14ac:dyDescent="0.2">
      <c r="A43">
        <v>43</v>
      </c>
      <c r="B43" t="s">
        <v>177</v>
      </c>
      <c r="C43">
        <f>_xlfn.XLOOKUP(B43, Rankings!C:C, Rankings!AN:AN)</f>
        <v>109</v>
      </c>
      <c r="E43" s="397">
        <v>29</v>
      </c>
      <c r="F43" s="397">
        <v>4</v>
      </c>
      <c r="G43" s="4" t="str">
        <f t="shared" si="12"/>
        <v>Heahea City</v>
      </c>
      <c r="H43" s="4" t="str">
        <f t="shared" si="13"/>
        <v>Pyrite Town</v>
      </c>
      <c r="I43" s="4">
        <f t="shared" si="14"/>
        <v>87</v>
      </c>
      <c r="J43" s="4">
        <f t="shared" si="15"/>
        <v>31</v>
      </c>
      <c r="K43" s="4" t="str">
        <f>IFERROR(_xlfn.XLOOKUP(H43, Archive!$I$690:$I$737, Archive!$G$690:$G$737), "A")</f>
        <v>H</v>
      </c>
      <c r="L43" s="4">
        <f t="shared" si="6"/>
        <v>4</v>
      </c>
      <c r="M43" s="4"/>
      <c r="N43" s="397">
        <v>3</v>
      </c>
      <c r="O43" s="397">
        <v>19</v>
      </c>
      <c r="P43" s="4" t="str">
        <f t="shared" si="7"/>
        <v>Nimbasa City</v>
      </c>
      <c r="Q43" s="4" t="str">
        <f t="shared" si="8"/>
        <v>Aether Paradise</v>
      </c>
      <c r="R43" s="4">
        <f t="shared" si="9"/>
        <v>5</v>
      </c>
      <c r="S43" s="4">
        <f t="shared" si="10"/>
        <v>67</v>
      </c>
      <c r="T43" s="4" t="str">
        <f>IFERROR(_xlfn.XLOOKUP(Q43, Archive!$I$738:$I$785, Archive!$G$738:$G$785), "A")</f>
        <v>A</v>
      </c>
      <c r="U43" s="4">
        <f t="shared" si="11"/>
        <v>3</v>
      </c>
    </row>
    <row r="44" spans="1:21" x14ac:dyDescent="0.2">
      <c r="A44">
        <v>44</v>
      </c>
      <c r="B44" t="s">
        <v>63</v>
      </c>
      <c r="C44">
        <f>_xlfn.XLOOKUP(B44, Rankings!C:C, Rankings!AN:AN)</f>
        <v>66</v>
      </c>
      <c r="E44" s="397">
        <v>45</v>
      </c>
      <c r="F44" s="397">
        <v>13</v>
      </c>
      <c r="G44" s="4" t="str">
        <f t="shared" si="12"/>
        <v>Hau'oli City</v>
      </c>
      <c r="H44" s="4" t="str">
        <f t="shared" si="13"/>
        <v>Exeggutor Island</v>
      </c>
      <c r="I44" s="4">
        <f t="shared" si="14"/>
        <v>160</v>
      </c>
      <c r="J44" s="4">
        <f t="shared" si="15"/>
        <v>39</v>
      </c>
      <c r="K44" s="4" t="str">
        <f>IFERROR(_xlfn.XLOOKUP(H44, Archive!$I$690:$I$737, Archive!$G$690:$G$737), "A")</f>
        <v>H</v>
      </c>
      <c r="L44" s="4">
        <f t="shared" si="6"/>
        <v>13</v>
      </c>
      <c r="M44" s="4"/>
      <c r="N44" s="397">
        <v>11</v>
      </c>
      <c r="O44" s="397">
        <v>43</v>
      </c>
      <c r="P44" s="4" t="str">
        <f t="shared" si="7"/>
        <v>Malie City</v>
      </c>
      <c r="Q44" s="4" t="str">
        <f t="shared" si="8"/>
        <v>Gateon Port</v>
      </c>
      <c r="R44" s="4">
        <f t="shared" si="9"/>
        <v>85</v>
      </c>
      <c r="S44" s="4">
        <f t="shared" si="10"/>
        <v>109</v>
      </c>
      <c r="T44" s="4" t="str">
        <f>IFERROR(_xlfn.XLOOKUP(Q44, Archive!$I$738:$I$785, Archive!$G$738:$G$785), "A")</f>
        <v>A</v>
      </c>
      <c r="U44" s="4">
        <f t="shared" si="11"/>
        <v>11</v>
      </c>
    </row>
    <row r="45" spans="1:21" x14ac:dyDescent="0.2">
      <c r="A45">
        <v>45</v>
      </c>
      <c r="B45" t="s">
        <v>42</v>
      </c>
      <c r="C45">
        <f>_xlfn.XLOOKUP(B45, Rankings!C:C, Rankings!AN:AN)</f>
        <v>160</v>
      </c>
      <c r="E45" s="397">
        <v>21</v>
      </c>
      <c r="F45" s="397">
        <v>12</v>
      </c>
      <c r="G45" s="4" t="str">
        <f t="shared" si="12"/>
        <v>Humilau City</v>
      </c>
      <c r="H45" s="4" t="str">
        <f t="shared" si="13"/>
        <v>Ringtown</v>
      </c>
      <c r="I45" s="4">
        <f t="shared" si="14"/>
        <v>70</v>
      </c>
      <c r="J45" s="4">
        <f t="shared" si="15"/>
        <v>14</v>
      </c>
      <c r="K45" s="4" t="str">
        <f>IFERROR(_xlfn.XLOOKUP(H45, Archive!$I$690:$I$737, Archive!$G$690:$G$737), "A")</f>
        <v>A</v>
      </c>
      <c r="L45" s="4">
        <f t="shared" si="6"/>
        <v>21</v>
      </c>
      <c r="M45" s="4"/>
      <c r="N45" s="397">
        <v>7</v>
      </c>
      <c r="O45" s="397">
        <v>23</v>
      </c>
      <c r="P45" s="4" t="str">
        <f t="shared" si="7"/>
        <v>Po Town</v>
      </c>
      <c r="Q45" s="4" t="str">
        <f t="shared" si="8"/>
        <v>Nacrene City</v>
      </c>
      <c r="R45" s="4">
        <f t="shared" si="9"/>
        <v>9</v>
      </c>
      <c r="S45" s="4">
        <f t="shared" si="10"/>
        <v>80</v>
      </c>
      <c r="T45" s="4" t="str">
        <f>IFERROR(_xlfn.XLOOKUP(Q45, Archive!$I$738:$I$785, Archive!$G$738:$G$785), "A")</f>
        <v>A</v>
      </c>
      <c r="U45" s="4">
        <f t="shared" si="11"/>
        <v>7</v>
      </c>
    </row>
    <row r="46" spans="1:21" x14ac:dyDescent="0.2">
      <c r="A46">
        <v>46</v>
      </c>
      <c r="B46" t="s">
        <v>184</v>
      </c>
      <c r="C46">
        <f>_xlfn.XLOOKUP(B46, Rankings!C:C, Rankings!AN:AN)</f>
        <v>159</v>
      </c>
      <c r="E46" s="397">
        <v>28</v>
      </c>
      <c r="F46" s="397">
        <v>5</v>
      </c>
      <c r="G46" s="4" t="str">
        <f t="shared" si="12"/>
        <v>Iki Town</v>
      </c>
      <c r="H46" s="4" t="str">
        <f t="shared" si="13"/>
        <v>Ultra Megalopolis</v>
      </c>
      <c r="I46" s="4">
        <f t="shared" si="14"/>
        <v>140</v>
      </c>
      <c r="J46" s="4">
        <f t="shared" si="15"/>
        <v>23</v>
      </c>
      <c r="K46" s="4" t="str">
        <f>IFERROR(_xlfn.XLOOKUP(H46, Archive!$I$690:$I$737, Archive!$G$690:$G$737), "A")</f>
        <v>H</v>
      </c>
      <c r="L46" s="4">
        <f t="shared" si="6"/>
        <v>5</v>
      </c>
      <c r="M46" s="4"/>
      <c r="N46" s="397">
        <v>15</v>
      </c>
      <c r="O46" s="397">
        <v>31</v>
      </c>
      <c r="P46" s="4" t="str">
        <f t="shared" si="7"/>
        <v>Wintown</v>
      </c>
      <c r="Q46" s="4" t="str">
        <f t="shared" si="8"/>
        <v>Dolce Island</v>
      </c>
      <c r="R46" s="4">
        <f t="shared" si="9"/>
        <v>53</v>
      </c>
      <c r="S46" s="4">
        <f t="shared" si="10"/>
        <v>48</v>
      </c>
      <c r="T46" s="4" t="str">
        <f>IFERROR(_xlfn.XLOOKUP(Q46, Archive!$I$738:$I$785, Archive!$G$738:$G$785), "A")</f>
        <v>A</v>
      </c>
      <c r="U46" s="4">
        <f t="shared" si="11"/>
        <v>15</v>
      </c>
    </row>
    <row r="47" spans="1:21" x14ac:dyDescent="0.2">
      <c r="A47">
        <v>47</v>
      </c>
      <c r="B47" t="s">
        <v>37</v>
      </c>
      <c r="C47">
        <f>_xlfn.XLOOKUP(B47, Rankings!C:C, Rankings!AN:AN)</f>
        <v>78</v>
      </c>
      <c r="E47" s="397">
        <v>31</v>
      </c>
      <c r="F47" s="397">
        <v>2</v>
      </c>
      <c r="G47" s="4" t="str">
        <f t="shared" si="12"/>
        <v>Dolce Island</v>
      </c>
      <c r="H47" s="4" t="str">
        <f t="shared" si="13"/>
        <v>Konikoni City</v>
      </c>
      <c r="I47" s="4">
        <f t="shared" si="14"/>
        <v>48</v>
      </c>
      <c r="J47" s="4">
        <f t="shared" si="15"/>
        <v>19</v>
      </c>
      <c r="K47" s="4" t="str">
        <f>IFERROR(_xlfn.XLOOKUP(H47, Archive!$I$690:$I$737, Archive!$G$690:$G$737), "A")</f>
        <v>A</v>
      </c>
      <c r="L47" s="4">
        <f t="shared" si="6"/>
        <v>31</v>
      </c>
      <c r="M47" s="4"/>
      <c r="N47" s="397">
        <v>2</v>
      </c>
      <c r="O47" s="397">
        <v>18</v>
      </c>
      <c r="P47" s="4" t="str">
        <f t="shared" si="7"/>
        <v>Konikoni City</v>
      </c>
      <c r="Q47" s="4" t="str">
        <f t="shared" si="8"/>
        <v>Accumula Town</v>
      </c>
      <c r="R47" s="4">
        <f t="shared" si="9"/>
        <v>19</v>
      </c>
      <c r="S47" s="4">
        <f t="shared" si="10"/>
        <v>76</v>
      </c>
      <c r="T47" s="4" t="str">
        <f>IFERROR(_xlfn.XLOOKUP(Q47, Archive!$I$738:$I$785, Archive!$G$738:$G$785), "A")</f>
        <v>H</v>
      </c>
      <c r="U47" s="4">
        <f t="shared" si="11"/>
        <v>18</v>
      </c>
    </row>
    <row r="48" spans="1:21" x14ac:dyDescent="0.2">
      <c r="A48">
        <v>48</v>
      </c>
      <c r="B48" t="s">
        <v>64</v>
      </c>
      <c r="C48">
        <f>_xlfn.XLOOKUP(B48, Rankings!C:C, Rankings!AN:AN)</f>
        <v>157</v>
      </c>
      <c r="E48" s="397">
        <v>18</v>
      </c>
      <c r="F48" s="397">
        <v>15</v>
      </c>
      <c r="G48" s="4" t="str">
        <f t="shared" si="12"/>
        <v>Accumula Town</v>
      </c>
      <c r="H48" s="4" t="str">
        <f t="shared" si="13"/>
        <v>Wintown</v>
      </c>
      <c r="I48" s="4">
        <f t="shared" si="14"/>
        <v>76</v>
      </c>
      <c r="J48" s="4">
        <f t="shared" si="15"/>
        <v>53</v>
      </c>
      <c r="K48" s="4" t="str">
        <f>IFERROR(_xlfn.XLOOKUP(H48, Archive!$I$690:$I$737, Archive!$G$690:$G$737), "A")</f>
        <v>A</v>
      </c>
      <c r="L48" s="4">
        <f t="shared" si="6"/>
        <v>18</v>
      </c>
      <c r="M48" s="4"/>
      <c r="N48" s="397">
        <v>10</v>
      </c>
      <c r="O48" s="397">
        <v>26</v>
      </c>
      <c r="P48" s="4" t="str">
        <f t="shared" si="7"/>
        <v>Cocona Village</v>
      </c>
      <c r="Q48" s="4" t="str">
        <f t="shared" si="8"/>
        <v>Kala'e Bay</v>
      </c>
      <c r="R48" s="4">
        <f t="shared" si="9"/>
        <v>42</v>
      </c>
      <c r="S48" s="4">
        <f t="shared" si="10"/>
        <v>64</v>
      </c>
      <c r="T48" s="4" t="str">
        <f>IFERROR(_xlfn.XLOOKUP(Q48, Archive!$I$738:$I$785, Archive!$G$738:$G$785), "A")</f>
        <v>A</v>
      </c>
      <c r="U48" s="4">
        <f t="shared" si="11"/>
        <v>10</v>
      </c>
    </row>
    <row r="49" spans="1:21" x14ac:dyDescent="0.2">
      <c r="A49">
        <v>49</v>
      </c>
      <c r="B49" t="s">
        <v>1521</v>
      </c>
      <c r="C49" t="s">
        <v>1521</v>
      </c>
      <c r="E49" s="397">
        <v>42</v>
      </c>
      <c r="F49" s="397">
        <v>10</v>
      </c>
      <c r="G49" s="4" t="str">
        <f t="shared" si="12"/>
        <v>Vast Poni Canyon</v>
      </c>
      <c r="H49" s="4" t="str">
        <f t="shared" si="13"/>
        <v>Cocona Village</v>
      </c>
      <c r="I49" s="4">
        <f t="shared" si="14"/>
        <v>112</v>
      </c>
      <c r="J49" s="4">
        <f t="shared" si="15"/>
        <v>42</v>
      </c>
      <c r="K49" s="4" t="str">
        <f>IFERROR(_xlfn.XLOOKUP(H49, Archive!$I$690:$I$737, Archive!$G$690:$G$737), "A")</f>
        <v>H</v>
      </c>
      <c r="L49" s="4">
        <f t="shared" si="6"/>
        <v>10</v>
      </c>
      <c r="M49" s="4"/>
      <c r="N49" s="397">
        <v>6</v>
      </c>
      <c r="O49" s="397">
        <v>22</v>
      </c>
      <c r="P49" s="4" t="str">
        <f t="shared" si="7"/>
        <v>Virbank City</v>
      </c>
      <c r="Q49" s="4" t="str">
        <f t="shared" si="8"/>
        <v>Driftveil City</v>
      </c>
      <c r="R49" s="4">
        <f t="shared" si="9"/>
        <v>13</v>
      </c>
      <c r="S49" s="4">
        <f t="shared" si="10"/>
        <v>97</v>
      </c>
      <c r="T49" s="4" t="str">
        <f>IFERROR(_xlfn.XLOOKUP(Q49, Archive!$I$738:$I$785, Archive!$G$738:$G$785), "A")</f>
        <v>A</v>
      </c>
      <c r="U49" s="4">
        <f t="shared" si="11"/>
        <v>6</v>
      </c>
    </row>
    <row r="50" spans="1:21" x14ac:dyDescent="0.2">
      <c r="A50">
        <v>50</v>
      </c>
      <c r="B50" t="s">
        <v>1521</v>
      </c>
      <c r="C50" t="s">
        <v>1521</v>
      </c>
      <c r="E50" s="397">
        <v>26</v>
      </c>
      <c r="F50" s="397">
        <v>7</v>
      </c>
      <c r="G50" s="4" t="str">
        <f t="shared" si="12"/>
        <v>Kala'e Bay</v>
      </c>
      <c r="H50" s="4" t="str">
        <f t="shared" si="13"/>
        <v>Po Town</v>
      </c>
      <c r="I50" s="4">
        <f t="shared" si="14"/>
        <v>64</v>
      </c>
      <c r="J50" s="4">
        <f t="shared" si="15"/>
        <v>9</v>
      </c>
      <c r="K50" s="4" t="str">
        <f>IFERROR(_xlfn.XLOOKUP(H50, Archive!$I$690:$I$737, Archive!$G$690:$G$737), "A")</f>
        <v>H</v>
      </c>
      <c r="L50" s="4">
        <f t="shared" si="6"/>
        <v>7</v>
      </c>
      <c r="M50" s="4"/>
      <c r="N50" s="397">
        <v>14</v>
      </c>
      <c r="O50" s="397">
        <v>30</v>
      </c>
      <c r="P50" s="4" t="str">
        <f t="shared" si="7"/>
        <v>Striaton City</v>
      </c>
      <c r="Q50" s="4" t="str">
        <f t="shared" si="8"/>
        <v>Phenac City</v>
      </c>
      <c r="R50" s="4">
        <f t="shared" si="9"/>
        <v>75</v>
      </c>
      <c r="S50" s="4">
        <f t="shared" si="10"/>
        <v>82</v>
      </c>
      <c r="T50" s="4" t="str">
        <f>IFERROR(_xlfn.XLOOKUP(Q50, Archive!$I$738:$I$785, Archive!$G$738:$G$785), "A")</f>
        <v>A</v>
      </c>
      <c r="U50" s="4">
        <f t="shared" si="11"/>
        <v>14</v>
      </c>
    </row>
    <row r="51" spans="1:21" x14ac:dyDescent="0.2">
      <c r="A51">
        <v>51</v>
      </c>
      <c r="B51" t="s">
        <v>1521</v>
      </c>
      <c r="C51" t="s">
        <v>1521</v>
      </c>
      <c r="E51" s="397">
        <v>30</v>
      </c>
      <c r="F51" s="397">
        <v>3</v>
      </c>
      <c r="G51" s="4" t="str">
        <f t="shared" si="12"/>
        <v>Phenac City</v>
      </c>
      <c r="H51" s="4" t="str">
        <f t="shared" si="13"/>
        <v>Nimbasa City</v>
      </c>
      <c r="I51" s="4">
        <f t="shared" si="14"/>
        <v>82</v>
      </c>
      <c r="J51" s="4">
        <f t="shared" si="15"/>
        <v>5</v>
      </c>
      <c r="K51" s="4" t="str">
        <f>IFERROR(_xlfn.XLOOKUP(H51, Archive!$I$690:$I$737, Archive!$G$690:$G$737), "A")</f>
        <v>H</v>
      </c>
      <c r="L51" s="4">
        <f t="shared" si="6"/>
        <v>3</v>
      </c>
      <c r="M51" s="4"/>
      <c r="N51" s="397">
        <v>4</v>
      </c>
      <c r="O51" s="397">
        <v>36</v>
      </c>
      <c r="P51" s="4" t="str">
        <f t="shared" si="7"/>
        <v>Pyrite Town</v>
      </c>
      <c r="Q51" s="4" t="str">
        <f t="shared" si="8"/>
        <v>Fall City</v>
      </c>
      <c r="R51" s="4">
        <f t="shared" si="9"/>
        <v>31</v>
      </c>
      <c r="S51" s="4">
        <f t="shared" si="10"/>
        <v>74</v>
      </c>
      <c r="T51" s="4" t="str">
        <f>IFERROR(_xlfn.XLOOKUP(Q51, Archive!$I$738:$I$785, Archive!$G$738:$G$785), "A")</f>
        <v>A</v>
      </c>
      <c r="U51" s="4">
        <f t="shared" si="11"/>
        <v>4</v>
      </c>
    </row>
    <row r="52" spans="1:21" x14ac:dyDescent="0.2">
      <c r="A52">
        <v>52</v>
      </c>
      <c r="B52" t="s">
        <v>1521</v>
      </c>
      <c r="C52" t="s">
        <v>1521</v>
      </c>
      <c r="E52" s="397">
        <v>19</v>
      </c>
      <c r="F52" s="397">
        <v>14</v>
      </c>
      <c r="G52" s="4" t="str">
        <f t="shared" si="12"/>
        <v>Aether Paradise</v>
      </c>
      <c r="H52" s="4" t="str">
        <f t="shared" si="13"/>
        <v>Striaton City</v>
      </c>
      <c r="I52" s="4">
        <f t="shared" si="14"/>
        <v>67</v>
      </c>
      <c r="J52" s="4">
        <f t="shared" si="15"/>
        <v>75</v>
      </c>
      <c r="K52" s="4" t="str">
        <f>IFERROR(_xlfn.XLOOKUP(H52, Archive!$I$690:$I$737, Archive!$G$690:$G$737), "A")</f>
        <v>A</v>
      </c>
      <c r="L52" s="4">
        <f t="shared" si="6"/>
        <v>19</v>
      </c>
      <c r="M52" s="4"/>
      <c r="N52" s="397">
        <v>12</v>
      </c>
      <c r="O52" s="397">
        <v>44</v>
      </c>
      <c r="P52" s="4" t="str">
        <f t="shared" si="7"/>
        <v>Ringtown</v>
      </c>
      <c r="Q52" s="4" t="str">
        <f t="shared" si="8"/>
        <v>Opelucid City</v>
      </c>
      <c r="R52" s="4">
        <f t="shared" si="9"/>
        <v>14</v>
      </c>
      <c r="S52" s="4">
        <f t="shared" si="10"/>
        <v>66</v>
      </c>
      <c r="T52" s="4" t="str">
        <f>IFERROR(_xlfn.XLOOKUP(Q52, Archive!$I$738:$I$785, Archive!$G$738:$G$785), "A")</f>
        <v>A</v>
      </c>
      <c r="U52" s="4">
        <f t="shared" si="11"/>
        <v>12</v>
      </c>
    </row>
    <row r="53" spans="1:21" x14ac:dyDescent="0.2">
      <c r="A53">
        <v>53</v>
      </c>
      <c r="B53" t="s">
        <v>1521</v>
      </c>
      <c r="C53" t="s">
        <v>1521</v>
      </c>
      <c r="E53" s="397">
        <v>43</v>
      </c>
      <c r="F53" s="397">
        <v>11</v>
      </c>
      <c r="G53" s="4" t="str">
        <f t="shared" si="12"/>
        <v>Gateon Port</v>
      </c>
      <c r="H53" s="4" t="str">
        <f t="shared" si="13"/>
        <v>Malie City</v>
      </c>
      <c r="I53" s="4">
        <f t="shared" si="14"/>
        <v>109</v>
      </c>
      <c r="J53" s="4">
        <f t="shared" si="15"/>
        <v>85</v>
      </c>
      <c r="K53" s="4" t="str">
        <f>IFERROR(_xlfn.XLOOKUP(H53, Archive!$I$690:$I$737, Archive!$G$690:$G$737), "A")</f>
        <v>A</v>
      </c>
      <c r="L53" s="4">
        <f t="shared" si="6"/>
        <v>43</v>
      </c>
      <c r="M53" s="4"/>
      <c r="N53" s="397">
        <v>8</v>
      </c>
      <c r="O53" s="397">
        <v>24</v>
      </c>
      <c r="P53" s="4" t="str">
        <f t="shared" si="7"/>
        <v>Pueltown</v>
      </c>
      <c r="Q53" s="4" t="str">
        <f t="shared" si="8"/>
        <v>Seafolk Village</v>
      </c>
      <c r="R53" s="4">
        <f t="shared" si="9"/>
        <v>11</v>
      </c>
      <c r="S53" s="4">
        <f t="shared" si="10"/>
        <v>38</v>
      </c>
      <c r="T53" s="4" t="str">
        <f>IFERROR(_xlfn.XLOOKUP(Q53, Archive!$I$738:$I$785, Archive!$G$738:$G$785), "A")</f>
        <v>H</v>
      </c>
      <c r="U53" s="4">
        <f t="shared" si="11"/>
        <v>24</v>
      </c>
    </row>
    <row r="54" spans="1:21" x14ac:dyDescent="0.2">
      <c r="A54">
        <v>54</v>
      </c>
      <c r="B54" t="s">
        <v>1521</v>
      </c>
      <c r="C54" t="s">
        <v>1521</v>
      </c>
      <c r="E54" s="397">
        <v>38</v>
      </c>
      <c r="F54" s="397">
        <v>6</v>
      </c>
      <c r="G54" s="4" t="str">
        <f t="shared" si="12"/>
        <v>Undella Town</v>
      </c>
      <c r="H54" s="4" t="str">
        <f t="shared" si="13"/>
        <v>Virbank City</v>
      </c>
      <c r="I54" s="4">
        <f t="shared" si="14"/>
        <v>106</v>
      </c>
      <c r="J54" s="4">
        <f t="shared" si="15"/>
        <v>13</v>
      </c>
      <c r="K54" s="4" t="str">
        <f>IFERROR(_xlfn.XLOOKUP(H54, Archive!$I$690:$I$737, Archive!$G$690:$G$737), "A")</f>
        <v>H</v>
      </c>
      <c r="L54" s="4">
        <f t="shared" si="6"/>
        <v>6</v>
      </c>
      <c r="M54" s="4"/>
      <c r="N54" s="397">
        <v>16</v>
      </c>
      <c r="O54" s="397">
        <v>48</v>
      </c>
      <c r="P54" s="4" t="str">
        <f t="shared" si="7"/>
        <v>Anville Town</v>
      </c>
      <c r="Q54" s="4" t="str">
        <f t="shared" si="8"/>
        <v>Lacunosa Town</v>
      </c>
      <c r="R54" s="4">
        <f t="shared" si="9"/>
        <v>25</v>
      </c>
      <c r="S54" s="4">
        <f t="shared" si="10"/>
        <v>157</v>
      </c>
      <c r="T54" s="4" t="str">
        <f>IFERROR(_xlfn.XLOOKUP(Q54, Archive!$I$738:$I$785, Archive!$G$738:$G$785), "A")</f>
        <v>A</v>
      </c>
      <c r="U54" s="4">
        <f t="shared" si="11"/>
        <v>16</v>
      </c>
    </row>
    <row r="55" spans="1:21" x14ac:dyDescent="0.2">
      <c r="A55">
        <v>55</v>
      </c>
      <c r="B55" t="s">
        <v>1521</v>
      </c>
      <c r="C55" t="s">
        <v>1521</v>
      </c>
    </row>
    <row r="56" spans="1:21" x14ac:dyDescent="0.2">
      <c r="A56">
        <v>56</v>
      </c>
      <c r="B56" t="s">
        <v>1521</v>
      </c>
      <c r="C56" t="s">
        <v>1521</v>
      </c>
      <c r="E56" t="s">
        <v>1464</v>
      </c>
      <c r="N56" t="s">
        <v>1465</v>
      </c>
    </row>
    <row r="57" spans="1:21" x14ac:dyDescent="0.2">
      <c r="A57">
        <v>57</v>
      </c>
      <c r="B57" t="s">
        <v>1521</v>
      </c>
      <c r="C57" t="s">
        <v>1521</v>
      </c>
    </row>
    <row r="58" spans="1:21" x14ac:dyDescent="0.2">
      <c r="A58">
        <v>58</v>
      </c>
      <c r="B58" t="s">
        <v>1521</v>
      </c>
      <c r="C58" t="s">
        <v>1521</v>
      </c>
      <c r="E58" s="397">
        <v>16</v>
      </c>
      <c r="F58" s="397">
        <v>1</v>
      </c>
      <c r="G58" s="4" t="str">
        <f t="shared" ref="G58:G65" si="16">VLOOKUP(E58, $A:$C, 2, FALSE)</f>
        <v>Anville Town</v>
      </c>
      <c r="H58" s="4" t="str">
        <f t="shared" ref="H58:H65" si="17">VLOOKUP(F58, $A:$C, 2, FALSE)</f>
        <v>Agate Village</v>
      </c>
      <c r="I58" s="4">
        <f t="shared" ref="I58:I65" si="18">VLOOKUP(E58, $A:$C, 3, FALSE)</f>
        <v>25</v>
      </c>
      <c r="J58" s="4">
        <f t="shared" ref="J58:J65" si="19">VLOOKUP(F58, $A:$C, 3, FALSE)</f>
        <v>6</v>
      </c>
      <c r="N58" s="397">
        <v>17</v>
      </c>
      <c r="O58" s="397">
        <v>25</v>
      </c>
      <c r="P58" s="4" t="str">
        <f t="shared" ref="P58:P65" si="20">VLOOKUP(N58, $A:$C, 2, FALSE)</f>
        <v>Aqua Resort</v>
      </c>
      <c r="Q58" s="4" t="str">
        <f t="shared" ref="Q58:Q65" si="21">VLOOKUP(O58, $A:$C, 2, FALSE)</f>
        <v>Tapu Village</v>
      </c>
      <c r="R58" s="4">
        <f t="shared" ref="R58:R65" si="22">VLOOKUP(N58, $A:$C, 3, FALSE)</f>
        <v>8</v>
      </c>
      <c r="S58" s="4">
        <f t="shared" ref="S58:S65" si="23">VLOOKUP(O58, $A:$C, 3, FALSE)</f>
        <v>136</v>
      </c>
    </row>
    <row r="59" spans="1:21" x14ac:dyDescent="0.2">
      <c r="A59">
        <v>59</v>
      </c>
      <c r="B59" t="s">
        <v>1521</v>
      </c>
      <c r="C59" t="s">
        <v>1521</v>
      </c>
      <c r="E59" s="397">
        <v>24</v>
      </c>
      <c r="F59" s="397">
        <v>8</v>
      </c>
      <c r="G59" s="4" t="str">
        <f t="shared" si="16"/>
        <v>Seafolk Village</v>
      </c>
      <c r="H59" s="4" t="str">
        <f t="shared" si="17"/>
        <v>Pueltown</v>
      </c>
      <c r="I59" s="4">
        <f t="shared" si="18"/>
        <v>38</v>
      </c>
      <c r="J59" s="4">
        <f t="shared" si="19"/>
        <v>11</v>
      </c>
      <c r="N59" s="397">
        <v>13</v>
      </c>
      <c r="O59" s="397">
        <v>21</v>
      </c>
      <c r="P59" s="4" t="str">
        <f t="shared" si="20"/>
        <v>Exeggutor Island</v>
      </c>
      <c r="Q59" s="4" t="str">
        <f t="shared" si="21"/>
        <v>Humilau City</v>
      </c>
      <c r="R59" s="4">
        <f t="shared" si="22"/>
        <v>39</v>
      </c>
      <c r="S59" s="4">
        <f t="shared" si="23"/>
        <v>70</v>
      </c>
    </row>
    <row r="60" spans="1:21" x14ac:dyDescent="0.2">
      <c r="A60">
        <v>60</v>
      </c>
      <c r="B60" t="s">
        <v>1521</v>
      </c>
      <c r="C60" t="s">
        <v>1521</v>
      </c>
      <c r="E60" s="397">
        <v>13</v>
      </c>
      <c r="F60" s="397">
        <v>4</v>
      </c>
      <c r="G60" s="4" t="str">
        <f t="shared" si="16"/>
        <v>Exeggutor Island</v>
      </c>
      <c r="H60" s="4" t="str">
        <f t="shared" si="17"/>
        <v>Pyrite Town</v>
      </c>
      <c r="I60" s="4">
        <f t="shared" si="18"/>
        <v>39</v>
      </c>
      <c r="J60" s="4">
        <f t="shared" si="19"/>
        <v>31</v>
      </c>
      <c r="N60" s="397">
        <v>3</v>
      </c>
      <c r="O60" s="397">
        <v>11</v>
      </c>
      <c r="P60" s="4" t="str">
        <f t="shared" si="20"/>
        <v>Nimbasa City</v>
      </c>
      <c r="Q60" s="4" t="str">
        <f t="shared" si="21"/>
        <v>Malie City</v>
      </c>
      <c r="R60" s="4">
        <f t="shared" si="22"/>
        <v>5</v>
      </c>
      <c r="S60" s="4">
        <f t="shared" si="23"/>
        <v>85</v>
      </c>
    </row>
    <row r="61" spans="1:21" x14ac:dyDescent="0.2">
      <c r="A61">
        <v>61</v>
      </c>
      <c r="B61" t="s">
        <v>1521</v>
      </c>
      <c r="C61" t="s">
        <v>1521</v>
      </c>
      <c r="E61" s="397">
        <v>21</v>
      </c>
      <c r="F61" s="397">
        <v>5</v>
      </c>
      <c r="G61" s="4" t="str">
        <f t="shared" si="16"/>
        <v>Humilau City</v>
      </c>
      <c r="H61" s="4" t="str">
        <f t="shared" si="17"/>
        <v>Ultra Megalopolis</v>
      </c>
      <c r="I61" s="4">
        <f t="shared" si="18"/>
        <v>70</v>
      </c>
      <c r="J61" s="4">
        <f t="shared" si="19"/>
        <v>23</v>
      </c>
      <c r="N61" s="397">
        <v>7</v>
      </c>
      <c r="O61" s="397">
        <v>15</v>
      </c>
      <c r="P61" s="4" t="str">
        <f t="shared" si="20"/>
        <v>Po Town</v>
      </c>
      <c r="Q61" s="4" t="str">
        <f t="shared" si="21"/>
        <v>Wintown</v>
      </c>
      <c r="R61" s="4">
        <f t="shared" si="22"/>
        <v>9</v>
      </c>
      <c r="S61" s="4">
        <f t="shared" si="23"/>
        <v>53</v>
      </c>
    </row>
    <row r="62" spans="1:21" x14ac:dyDescent="0.2">
      <c r="A62">
        <v>62</v>
      </c>
      <c r="B62" t="s">
        <v>1521</v>
      </c>
      <c r="C62" t="s">
        <v>1521</v>
      </c>
      <c r="E62" s="397">
        <v>31</v>
      </c>
      <c r="F62" s="397">
        <v>18</v>
      </c>
      <c r="G62" s="4" t="str">
        <f t="shared" si="16"/>
        <v>Dolce Island</v>
      </c>
      <c r="H62" s="4" t="str">
        <f t="shared" si="17"/>
        <v>Accumula Town</v>
      </c>
      <c r="I62" s="4">
        <f t="shared" si="18"/>
        <v>48</v>
      </c>
      <c r="J62" s="4">
        <f t="shared" si="19"/>
        <v>76</v>
      </c>
      <c r="N62" s="397">
        <v>10</v>
      </c>
      <c r="O62" s="397">
        <v>18</v>
      </c>
      <c r="P62" s="4" t="str">
        <f t="shared" si="20"/>
        <v>Cocona Village</v>
      </c>
      <c r="Q62" s="4" t="str">
        <f t="shared" si="21"/>
        <v>Accumula Town</v>
      </c>
      <c r="R62" s="4">
        <f t="shared" si="22"/>
        <v>42</v>
      </c>
      <c r="S62" s="4">
        <f t="shared" si="23"/>
        <v>76</v>
      </c>
    </row>
    <row r="63" spans="1:21" x14ac:dyDescent="0.2">
      <c r="A63">
        <v>63</v>
      </c>
      <c r="B63" t="s">
        <v>1521</v>
      </c>
      <c r="C63" t="s">
        <v>1521</v>
      </c>
      <c r="E63" s="397">
        <v>10</v>
      </c>
      <c r="F63" s="397">
        <v>7</v>
      </c>
      <c r="G63" s="4" t="str">
        <f t="shared" si="16"/>
        <v>Cocona Village</v>
      </c>
      <c r="H63" s="4" t="str">
        <f t="shared" si="17"/>
        <v>Po Town</v>
      </c>
      <c r="I63" s="4">
        <f t="shared" si="18"/>
        <v>42</v>
      </c>
      <c r="J63" s="4">
        <f t="shared" si="19"/>
        <v>9</v>
      </c>
      <c r="N63" s="397">
        <v>6</v>
      </c>
      <c r="O63" s="397">
        <v>14</v>
      </c>
      <c r="P63" s="4" t="str">
        <f t="shared" si="20"/>
        <v>Virbank City</v>
      </c>
      <c r="Q63" s="4" t="str">
        <f t="shared" si="21"/>
        <v>Striaton City</v>
      </c>
      <c r="R63" s="4">
        <f t="shared" si="22"/>
        <v>13</v>
      </c>
      <c r="S63" s="4">
        <f t="shared" si="23"/>
        <v>75</v>
      </c>
    </row>
    <row r="64" spans="1:21" x14ac:dyDescent="0.2">
      <c r="A64">
        <v>64</v>
      </c>
      <c r="B64" t="s">
        <v>1521</v>
      </c>
      <c r="C64" t="s">
        <v>1521</v>
      </c>
      <c r="E64" s="397">
        <v>19</v>
      </c>
      <c r="F64" s="397">
        <v>3</v>
      </c>
      <c r="G64" s="4" t="str">
        <f t="shared" si="16"/>
        <v>Aether Paradise</v>
      </c>
      <c r="H64" s="4" t="str">
        <f t="shared" si="17"/>
        <v>Nimbasa City</v>
      </c>
      <c r="I64" s="4">
        <f t="shared" si="18"/>
        <v>67</v>
      </c>
      <c r="J64" s="4">
        <f t="shared" si="19"/>
        <v>5</v>
      </c>
      <c r="N64" s="397">
        <v>4</v>
      </c>
      <c r="O64" s="397">
        <v>12</v>
      </c>
      <c r="P64" s="4" t="str">
        <f t="shared" si="20"/>
        <v>Pyrite Town</v>
      </c>
      <c r="Q64" s="4" t="str">
        <f t="shared" si="21"/>
        <v>Ringtown</v>
      </c>
      <c r="R64" s="4">
        <f t="shared" si="22"/>
        <v>31</v>
      </c>
      <c r="S64" s="4">
        <f t="shared" si="23"/>
        <v>14</v>
      </c>
    </row>
    <row r="65" spans="5:19" x14ac:dyDescent="0.2">
      <c r="E65" s="397">
        <v>43</v>
      </c>
      <c r="F65" s="397">
        <v>6</v>
      </c>
      <c r="G65" s="4" t="str">
        <f t="shared" si="16"/>
        <v>Gateon Port</v>
      </c>
      <c r="H65" s="4" t="str">
        <f t="shared" si="17"/>
        <v>Virbank City</v>
      </c>
      <c r="I65" s="4">
        <f t="shared" si="18"/>
        <v>109</v>
      </c>
      <c r="J65" s="4">
        <f t="shared" si="19"/>
        <v>13</v>
      </c>
      <c r="N65" s="397">
        <v>16</v>
      </c>
      <c r="O65" s="397">
        <v>24</v>
      </c>
      <c r="P65" s="4" t="str">
        <f t="shared" si="20"/>
        <v>Anville Town</v>
      </c>
      <c r="Q65" s="4" t="str">
        <f t="shared" si="21"/>
        <v>Seafolk Village</v>
      </c>
      <c r="R65" s="4">
        <f t="shared" si="22"/>
        <v>25</v>
      </c>
      <c r="S65" s="4">
        <f t="shared" si="23"/>
        <v>38</v>
      </c>
    </row>
    <row r="67" spans="5:19" x14ac:dyDescent="0.2">
      <c r="E67" t="s">
        <v>1466</v>
      </c>
      <c r="N67" t="s">
        <v>1467</v>
      </c>
    </row>
    <row r="69" spans="5:19" x14ac:dyDescent="0.2">
      <c r="E69" s="31"/>
      <c r="F69" s="31"/>
      <c r="N69" s="31"/>
      <c r="O69" s="31"/>
    </row>
    <row r="70" spans="5:19" x14ac:dyDescent="0.2">
      <c r="E70" s="31"/>
      <c r="F70" s="31"/>
      <c r="N70" s="31"/>
      <c r="O70" s="31"/>
    </row>
    <row r="71" spans="5:19" x14ac:dyDescent="0.2">
      <c r="E71" s="31"/>
      <c r="F71" s="31"/>
      <c r="N71" s="31"/>
      <c r="O71" s="31"/>
    </row>
    <row r="72" spans="5:19" x14ac:dyDescent="0.2">
      <c r="E72" s="31"/>
      <c r="F72" s="31"/>
      <c r="N72" s="31"/>
      <c r="O72" s="31"/>
    </row>
    <row r="74" spans="5:19" x14ac:dyDescent="0.2">
      <c r="E74" t="s">
        <v>1468</v>
      </c>
      <c r="N74" t="s">
        <v>1469</v>
      </c>
    </row>
    <row r="76" spans="5:19" x14ac:dyDescent="0.2">
      <c r="E76" s="31"/>
      <c r="F76" s="31"/>
      <c r="N76" s="31"/>
      <c r="O76" s="31"/>
    </row>
    <row r="77" spans="5:19" x14ac:dyDescent="0.2">
      <c r="E77" s="31"/>
      <c r="F77" s="31"/>
      <c r="N77" s="31"/>
      <c r="O77" s="31"/>
    </row>
    <row r="79" spans="5:19" x14ac:dyDescent="0.2">
      <c r="E79" t="s">
        <v>1470</v>
      </c>
    </row>
    <row r="81" spans="5:6" x14ac:dyDescent="0.2">
      <c r="E81" s="31"/>
      <c r="F81" s="31"/>
    </row>
    <row r="82" spans="5:6" x14ac:dyDescent="0.2">
      <c r="E82" s="31"/>
      <c r="F82" s="31"/>
    </row>
    <row r="84" spans="5:6" x14ac:dyDescent="0.2">
      <c r="E84" t="s">
        <v>1471</v>
      </c>
    </row>
    <row r="86" spans="5:6" x14ac:dyDescent="0.2">
      <c r="E86" s="31"/>
      <c r="F86" s="3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8F9A8-E23C-437C-BE27-81BE06B88E31}">
  <sheetPr>
    <tabColor theme="4" tint="0.39997558519241921"/>
  </sheetPr>
  <dimension ref="A1:U86"/>
  <sheetViews>
    <sheetView topLeftCell="A46" workbookViewId="0">
      <selection activeCell="L69" sqref="L69"/>
    </sheetView>
  </sheetViews>
  <sheetFormatPr defaultRowHeight="15" x14ac:dyDescent="0.2"/>
  <cols>
    <col min="2" max="2" width="14.66015625" customWidth="1"/>
    <col min="3" max="3" width="5.24609375" customWidth="1"/>
    <col min="7" max="8" width="18.0234375" customWidth="1"/>
    <col min="16" max="17" width="18.0234375" customWidth="1"/>
  </cols>
  <sheetData>
    <row r="1" spans="1:21" x14ac:dyDescent="0.2">
      <c r="A1">
        <v>1</v>
      </c>
      <c r="B1" t="s">
        <v>23</v>
      </c>
      <c r="C1">
        <f>_xlfn.XLOOKUP(B1, Rankings!C:C, Rankings!AN:AN)</f>
        <v>15</v>
      </c>
      <c r="E1" t="s">
        <v>1520</v>
      </c>
    </row>
    <row r="2" spans="1:21" x14ac:dyDescent="0.2">
      <c r="A2">
        <v>2</v>
      </c>
      <c r="B2" t="s">
        <v>21</v>
      </c>
      <c r="C2">
        <f>_xlfn.XLOOKUP(B2, Rankings!C:C, Rankings!AN:AN)</f>
        <v>41</v>
      </c>
      <c r="E2" t="s">
        <v>1472</v>
      </c>
      <c r="N2" t="s">
        <v>1473</v>
      </c>
    </row>
    <row r="3" spans="1:21" x14ac:dyDescent="0.2">
      <c r="A3">
        <v>3</v>
      </c>
      <c r="B3" t="s">
        <v>60</v>
      </c>
      <c r="C3">
        <f>_xlfn.XLOOKUP(B3, Rankings!C:C, Rankings!AN:AN)</f>
        <v>58</v>
      </c>
    </row>
    <row r="4" spans="1:21" x14ac:dyDescent="0.2">
      <c r="A4">
        <v>4</v>
      </c>
      <c r="B4" t="s">
        <v>54</v>
      </c>
      <c r="C4">
        <f>_xlfn.XLOOKUP(B4, Rankings!C:C, Rankings!AN:AN)</f>
        <v>17</v>
      </c>
      <c r="E4" s="397">
        <v>64</v>
      </c>
      <c r="F4" s="397">
        <v>1</v>
      </c>
      <c r="G4" s="4" t="str">
        <f>VLOOKUP(E4, $A:$C, 2, FALSE)</f>
        <v>bye</v>
      </c>
      <c r="H4" s="4" t="str">
        <f>VLOOKUP(F4, $A:$C, 2, FALSE)</f>
        <v>Spikemuth</v>
      </c>
      <c r="I4" s="4" t="str">
        <f>VLOOKUP(E4, $A:$C, 3, FALSE)</f>
        <v>bye</v>
      </c>
      <c r="J4" s="4">
        <f>VLOOKUP(F4, $A:$C, 3, FALSE)</f>
        <v>15</v>
      </c>
      <c r="K4" s="4"/>
      <c r="L4" s="4">
        <f>F4</f>
        <v>1</v>
      </c>
      <c r="M4" s="4"/>
      <c r="N4" s="397">
        <v>1</v>
      </c>
      <c r="O4" s="397">
        <v>49</v>
      </c>
      <c r="P4" s="4" t="str">
        <f>VLOOKUP(N4, $A:$C, 2, FALSE)</f>
        <v>Spikemuth</v>
      </c>
      <c r="Q4" s="4" t="str">
        <f>VLOOKUP(O4, $A:$C, 2, FALSE)</f>
        <v>bye</v>
      </c>
      <c r="R4" s="4">
        <f>VLOOKUP(N4, $A:$C, 3, FALSE)</f>
        <v>15</v>
      </c>
      <c r="S4" s="4" t="str">
        <f>VLOOKUP(O4, $A:$C, 3, FALSE)</f>
        <v>bye</v>
      </c>
      <c r="T4" s="4"/>
      <c r="U4" s="4">
        <f>N4</f>
        <v>1</v>
      </c>
    </row>
    <row r="5" spans="1:21" x14ac:dyDescent="0.2">
      <c r="A5">
        <v>5</v>
      </c>
      <c r="B5" t="s">
        <v>48</v>
      </c>
      <c r="C5">
        <f>_xlfn.XLOOKUP(B5, Rankings!C:C, Rankings!AN:AN)</f>
        <v>79</v>
      </c>
      <c r="E5" s="397">
        <v>33</v>
      </c>
      <c r="F5" s="397">
        <v>32</v>
      </c>
      <c r="G5" s="4" t="str">
        <f t="shared" ref="G5:H35" si="0">VLOOKUP(E5, $A:$C, 2, FALSE)</f>
        <v>City of Circhester</v>
      </c>
      <c r="H5" s="4" t="str">
        <f t="shared" si="0"/>
        <v>Cascarrafa</v>
      </c>
      <c r="I5" s="4">
        <f t="shared" ref="I5:J35" si="1">VLOOKUP(E5, $A:$C, 3, FALSE)</f>
        <v>125</v>
      </c>
      <c r="J5" s="4">
        <f t="shared" si="1"/>
        <v>91</v>
      </c>
      <c r="K5" s="4" t="str">
        <f>IFERROR(_xlfn.XLOOKUP(H5, Archive!$I$243:$I$306, Archive!$G$243:$G$306), "A")</f>
        <v>H</v>
      </c>
      <c r="L5" s="4">
        <f t="shared" ref="L5:L35" si="2">IF(K5="H", F5, E5)</f>
        <v>32</v>
      </c>
      <c r="M5" s="4"/>
      <c r="N5" s="397">
        <v>17</v>
      </c>
      <c r="O5" s="397">
        <v>33</v>
      </c>
      <c r="P5" s="4" t="str">
        <f t="shared" ref="P5:Q35" si="3">VLOOKUP(N5, $A:$C, 2, FALSE)</f>
        <v>Hulbury</v>
      </c>
      <c r="Q5" s="4" t="str">
        <f t="shared" si="3"/>
        <v>City of Circhester</v>
      </c>
      <c r="R5" s="4">
        <f t="shared" ref="R5:S35" si="4">VLOOKUP(N5, $A:$C, 3, FALSE)</f>
        <v>133</v>
      </c>
      <c r="S5" s="4">
        <f t="shared" si="4"/>
        <v>125</v>
      </c>
      <c r="T5" s="4" t="str">
        <f>IFERROR(_xlfn.XLOOKUP(Q5, Archive!$I$306:$I$369, Archive!$G$306:$G$369), "A")</f>
        <v>H</v>
      </c>
      <c r="U5" s="4">
        <f t="shared" ref="U5:U35" si="5">IF(T5="H", O5, N5)</f>
        <v>33</v>
      </c>
    </row>
    <row r="6" spans="1:21" x14ac:dyDescent="0.2">
      <c r="A6">
        <v>6</v>
      </c>
      <c r="B6" t="s">
        <v>478</v>
      </c>
      <c r="C6">
        <f>_xlfn.XLOOKUP(B6, Rankings!C:C, Rankings!AN:AN)</f>
        <v>44</v>
      </c>
      <c r="E6" s="397">
        <v>49</v>
      </c>
      <c r="F6" s="397">
        <v>16</v>
      </c>
      <c r="G6" s="4" t="str">
        <f t="shared" si="0"/>
        <v>bye</v>
      </c>
      <c r="H6" s="4" t="str">
        <f t="shared" si="0"/>
        <v>Wyndon South</v>
      </c>
      <c r="I6" s="4" t="str">
        <f t="shared" si="1"/>
        <v>bye</v>
      </c>
      <c r="J6" s="4">
        <f t="shared" si="1"/>
        <v>54</v>
      </c>
      <c r="K6" s="4"/>
      <c r="L6" s="4">
        <f>F6</f>
        <v>16</v>
      </c>
      <c r="M6" s="4"/>
      <c r="N6" s="397">
        <v>9</v>
      </c>
      <c r="O6" s="397">
        <v>57</v>
      </c>
      <c r="P6" s="4" t="str">
        <f t="shared" si="3"/>
        <v>Mesagoza</v>
      </c>
      <c r="Q6" s="4" t="str">
        <f t="shared" si="3"/>
        <v>bye</v>
      </c>
      <c r="R6" s="4">
        <f t="shared" si="4"/>
        <v>24</v>
      </c>
      <c r="S6" s="4" t="str">
        <f t="shared" si="4"/>
        <v>bye</v>
      </c>
      <c r="T6" s="4"/>
      <c r="U6" s="4">
        <f>N6</f>
        <v>9</v>
      </c>
    </row>
    <row r="7" spans="1:21" x14ac:dyDescent="0.2">
      <c r="A7">
        <v>7</v>
      </c>
      <c r="B7" t="s">
        <v>24</v>
      </c>
      <c r="C7">
        <f>_xlfn.XLOOKUP(B7, Rankings!C:C, Rankings!AN:AN)</f>
        <v>142</v>
      </c>
      <c r="E7" s="397">
        <v>48</v>
      </c>
      <c r="F7" s="397">
        <v>17</v>
      </c>
      <c r="G7" s="4" t="str">
        <f t="shared" si="0"/>
        <v>Circhester Bay</v>
      </c>
      <c r="H7" s="4" t="str">
        <f t="shared" si="0"/>
        <v>Hulbury</v>
      </c>
      <c r="I7" s="4">
        <f t="shared" si="1"/>
        <v>89</v>
      </c>
      <c r="J7" s="4">
        <f t="shared" si="1"/>
        <v>133</v>
      </c>
      <c r="K7" s="4" t="str">
        <f>IFERROR(_xlfn.XLOOKUP(H7, Archive!$I$243:$I$306, Archive!$G$243:$G$306), "A")</f>
        <v>H</v>
      </c>
      <c r="L7" s="4">
        <f t="shared" si="2"/>
        <v>17</v>
      </c>
      <c r="M7" s="4"/>
      <c r="N7" s="397">
        <v>25</v>
      </c>
      <c r="O7" s="397">
        <v>41</v>
      </c>
      <c r="P7" s="4" t="str">
        <f t="shared" si="3"/>
        <v>Snowbelle City</v>
      </c>
      <c r="Q7" s="4" t="str">
        <f t="shared" si="3"/>
        <v>Laverre City</v>
      </c>
      <c r="R7" s="4">
        <f t="shared" si="4"/>
        <v>146</v>
      </c>
      <c r="S7" s="4">
        <f t="shared" si="4"/>
        <v>153</v>
      </c>
      <c r="T7" s="4" t="str">
        <f>IFERROR(_xlfn.XLOOKUP(Q7, Archive!$I$306:$I$369, Archive!$G$306:$G$369), "A")</f>
        <v>H</v>
      </c>
      <c r="U7" s="4">
        <f t="shared" si="5"/>
        <v>41</v>
      </c>
    </row>
    <row r="8" spans="1:21" x14ac:dyDescent="0.2">
      <c r="A8">
        <v>8</v>
      </c>
      <c r="B8" t="s">
        <v>57</v>
      </c>
      <c r="C8">
        <f>_xlfn.XLOOKUP(B8, Rankings!C:C, Rankings!AN:AN)</f>
        <v>10</v>
      </c>
      <c r="E8" s="397">
        <v>56</v>
      </c>
      <c r="F8" s="397">
        <v>9</v>
      </c>
      <c r="G8" s="4" t="str">
        <f t="shared" si="0"/>
        <v>bye</v>
      </c>
      <c r="H8" s="4" t="str">
        <f t="shared" si="0"/>
        <v>Mesagoza</v>
      </c>
      <c r="I8" s="4" t="str">
        <f t="shared" si="1"/>
        <v>bye</v>
      </c>
      <c r="J8" s="4">
        <f t="shared" si="1"/>
        <v>24</v>
      </c>
      <c r="K8" s="4"/>
      <c r="L8" s="4">
        <f>F8</f>
        <v>9</v>
      </c>
      <c r="M8" s="4"/>
      <c r="N8" s="397">
        <v>5</v>
      </c>
      <c r="O8" s="397">
        <v>53</v>
      </c>
      <c r="P8" s="4" t="str">
        <f t="shared" si="3"/>
        <v>Santalune City</v>
      </c>
      <c r="Q8" s="4" t="str">
        <f t="shared" si="3"/>
        <v>bye</v>
      </c>
      <c r="R8" s="4">
        <f t="shared" si="4"/>
        <v>79</v>
      </c>
      <c r="S8" s="4" t="str">
        <f t="shared" si="4"/>
        <v>bye</v>
      </c>
      <c r="T8" s="4"/>
      <c r="U8" s="4">
        <f>N8</f>
        <v>5</v>
      </c>
    </row>
    <row r="9" spans="1:21" x14ac:dyDescent="0.2">
      <c r="A9">
        <v>9</v>
      </c>
      <c r="B9" t="s">
        <v>477</v>
      </c>
      <c r="C9">
        <f>_xlfn.XLOOKUP(B9, Rankings!C:C, Rankings!AN:AN)</f>
        <v>24</v>
      </c>
      <c r="E9" s="397">
        <v>41</v>
      </c>
      <c r="F9" s="397">
        <v>24</v>
      </c>
      <c r="G9" s="4" t="str">
        <f t="shared" si="0"/>
        <v>Laverre City</v>
      </c>
      <c r="H9" s="4" t="str">
        <f t="shared" si="0"/>
        <v>Zapapico</v>
      </c>
      <c r="I9" s="4">
        <f t="shared" si="1"/>
        <v>153</v>
      </c>
      <c r="J9" s="4">
        <f t="shared" si="1"/>
        <v>124</v>
      </c>
      <c r="K9" s="4" t="str">
        <f>IFERROR(_xlfn.XLOOKUP(H9, Archive!$I$243:$I$306, Archive!$G$243:$G$306), "A")</f>
        <v>H</v>
      </c>
      <c r="L9" s="4">
        <f t="shared" si="2"/>
        <v>24</v>
      </c>
      <c r="M9" s="4"/>
      <c r="N9" s="397">
        <v>21</v>
      </c>
      <c r="O9" s="397">
        <v>37</v>
      </c>
      <c r="P9" s="4" t="str">
        <f t="shared" si="3"/>
        <v>Couriway Town</v>
      </c>
      <c r="Q9" s="4" t="str">
        <f t="shared" si="3"/>
        <v>Coumarine City</v>
      </c>
      <c r="R9" s="4">
        <f t="shared" si="4"/>
        <v>135</v>
      </c>
      <c r="S9" s="4">
        <f t="shared" si="4"/>
        <v>111</v>
      </c>
      <c r="T9" s="4" t="str">
        <f>IFERROR(_xlfn.XLOOKUP(Q9, Archive!$I$306:$I$369, Archive!$G$306:$G$369), "A")</f>
        <v>H</v>
      </c>
      <c r="U9" s="4">
        <f t="shared" si="5"/>
        <v>37</v>
      </c>
    </row>
    <row r="10" spans="1:21" x14ac:dyDescent="0.2">
      <c r="A10">
        <v>10</v>
      </c>
      <c r="B10" t="s">
        <v>481</v>
      </c>
      <c r="C10">
        <f>_xlfn.XLOOKUP(B10, Rankings!C:C, Rankings!AN:AN)</f>
        <v>49</v>
      </c>
      <c r="E10" s="397">
        <v>57</v>
      </c>
      <c r="F10" s="397">
        <v>8</v>
      </c>
      <c r="G10" s="4" t="str">
        <f t="shared" si="0"/>
        <v>bye</v>
      </c>
      <c r="H10" s="4" t="str">
        <f t="shared" si="0"/>
        <v>Camphrier Town</v>
      </c>
      <c r="I10" s="4" t="str">
        <f t="shared" si="1"/>
        <v>bye</v>
      </c>
      <c r="J10" s="4">
        <f t="shared" si="1"/>
        <v>10</v>
      </c>
      <c r="K10" s="4"/>
      <c r="L10" s="4">
        <f>F10</f>
        <v>8</v>
      </c>
      <c r="M10" s="4"/>
      <c r="N10" s="397">
        <v>13</v>
      </c>
      <c r="O10" s="397">
        <v>61</v>
      </c>
      <c r="P10" s="4" t="str">
        <f t="shared" si="3"/>
        <v>Los Platos</v>
      </c>
      <c r="Q10" s="4" t="str">
        <f t="shared" si="3"/>
        <v>bye</v>
      </c>
      <c r="R10" s="4">
        <f t="shared" si="4"/>
        <v>65</v>
      </c>
      <c r="S10" s="4" t="str">
        <f t="shared" si="4"/>
        <v>bye</v>
      </c>
      <c r="T10" s="4"/>
      <c r="U10" s="4">
        <f>N10</f>
        <v>13</v>
      </c>
    </row>
    <row r="11" spans="1:21" x14ac:dyDescent="0.2">
      <c r="A11">
        <v>11</v>
      </c>
      <c r="B11" t="s">
        <v>17</v>
      </c>
      <c r="C11">
        <f>_xlfn.XLOOKUP(B11, Rankings!C:C, Rankings!AN:AN)</f>
        <v>35</v>
      </c>
      <c r="E11" s="397">
        <v>40</v>
      </c>
      <c r="F11" s="397">
        <v>25</v>
      </c>
      <c r="G11" s="4" t="str">
        <f t="shared" si="0"/>
        <v>Vaniville Town</v>
      </c>
      <c r="H11" s="4" t="str">
        <f t="shared" si="0"/>
        <v>Snowbelle City</v>
      </c>
      <c r="I11" s="4">
        <f t="shared" si="1"/>
        <v>16</v>
      </c>
      <c r="J11" s="4">
        <f t="shared" si="1"/>
        <v>146</v>
      </c>
      <c r="K11" s="4" t="str">
        <f>IFERROR(_xlfn.XLOOKUP(H11, Archive!$I$243:$I$306, Archive!$G$243:$G$306), "A")</f>
        <v>A</v>
      </c>
      <c r="L11" s="4">
        <f t="shared" si="2"/>
        <v>40</v>
      </c>
      <c r="M11" s="4"/>
      <c r="N11" s="397">
        <v>29</v>
      </c>
      <c r="O11" s="397">
        <v>45</v>
      </c>
      <c r="P11" s="4" t="str">
        <f t="shared" si="3"/>
        <v>Wild Area</v>
      </c>
      <c r="Q11" s="4" t="str">
        <f t="shared" si="3"/>
        <v>Medali</v>
      </c>
      <c r="R11" s="4">
        <f t="shared" si="4"/>
        <v>28</v>
      </c>
      <c r="S11" s="4">
        <f t="shared" si="4"/>
        <v>152</v>
      </c>
      <c r="T11" s="4" t="str">
        <f>IFERROR(_xlfn.XLOOKUP(Q11, Archive!$I$306:$I$369, Archive!$G$306:$G$369), "A")</f>
        <v>A</v>
      </c>
      <c r="U11" s="4">
        <f t="shared" si="5"/>
        <v>29</v>
      </c>
    </row>
    <row r="12" spans="1:21" x14ac:dyDescent="0.2">
      <c r="A12">
        <v>12</v>
      </c>
      <c r="B12" t="s">
        <v>28</v>
      </c>
      <c r="C12">
        <f>_xlfn.XLOOKUP(B12, Rankings!C:C, Rankings!AN:AN)</f>
        <v>61</v>
      </c>
      <c r="E12" s="397">
        <v>61</v>
      </c>
      <c r="F12" s="397">
        <v>4</v>
      </c>
      <c r="G12" s="4" t="str">
        <f t="shared" si="0"/>
        <v>bye</v>
      </c>
      <c r="H12" s="4" t="str">
        <f t="shared" si="0"/>
        <v>Anistar City</v>
      </c>
      <c r="I12" s="4" t="str">
        <f t="shared" si="1"/>
        <v>bye</v>
      </c>
      <c r="J12" s="4">
        <f t="shared" si="1"/>
        <v>17</v>
      </c>
      <c r="K12" s="4"/>
      <c r="L12" s="4">
        <f>F12</f>
        <v>4</v>
      </c>
      <c r="M12" s="4"/>
      <c r="N12" s="397">
        <v>3</v>
      </c>
      <c r="O12" s="397">
        <v>51</v>
      </c>
      <c r="P12" s="4" t="str">
        <f t="shared" si="3"/>
        <v>Cyllage City</v>
      </c>
      <c r="Q12" s="4" t="str">
        <f t="shared" si="3"/>
        <v>bye</v>
      </c>
      <c r="R12" s="4">
        <f t="shared" si="4"/>
        <v>58</v>
      </c>
      <c r="S12" s="4" t="str">
        <f t="shared" si="4"/>
        <v>bye</v>
      </c>
      <c r="T12" s="4"/>
      <c r="U12" s="4">
        <f>N12</f>
        <v>3</v>
      </c>
    </row>
    <row r="13" spans="1:21" x14ac:dyDescent="0.2">
      <c r="A13">
        <v>13</v>
      </c>
      <c r="B13" t="s">
        <v>476</v>
      </c>
      <c r="C13">
        <f>_xlfn.XLOOKUP(B13, Rankings!C:C, Rankings!AN:AN)</f>
        <v>65</v>
      </c>
      <c r="E13" s="397">
        <v>36</v>
      </c>
      <c r="F13" s="397">
        <v>29</v>
      </c>
      <c r="G13" s="4" t="str">
        <f t="shared" si="0"/>
        <v>Alfornada</v>
      </c>
      <c r="H13" s="4" t="str">
        <f t="shared" si="0"/>
        <v>Wild Area</v>
      </c>
      <c r="I13" s="4">
        <f t="shared" si="1"/>
        <v>130</v>
      </c>
      <c r="J13" s="4">
        <f t="shared" si="1"/>
        <v>28</v>
      </c>
      <c r="K13" s="4" t="str">
        <f>IFERROR(_xlfn.XLOOKUP(H13, Archive!$I$243:$I$306, Archive!$G$243:$G$306), "A")</f>
        <v>H</v>
      </c>
      <c r="L13" s="4">
        <f t="shared" si="2"/>
        <v>29</v>
      </c>
      <c r="M13" s="4"/>
      <c r="N13" s="397">
        <v>19</v>
      </c>
      <c r="O13" s="397">
        <v>35</v>
      </c>
      <c r="P13" s="4" t="str">
        <f t="shared" si="3"/>
        <v>Kiloude City</v>
      </c>
      <c r="Q13" s="4" t="str">
        <f t="shared" si="3"/>
        <v>Aquacorde Town</v>
      </c>
      <c r="R13" s="4">
        <f t="shared" si="4"/>
        <v>96</v>
      </c>
      <c r="S13" s="4">
        <f t="shared" si="4"/>
        <v>102</v>
      </c>
      <c r="T13" s="4" t="str">
        <f>IFERROR(_xlfn.XLOOKUP(Q13, Archive!$I$306:$I$369, Archive!$G$306:$G$369), "A")</f>
        <v>H</v>
      </c>
      <c r="U13" s="4">
        <f t="shared" si="5"/>
        <v>35</v>
      </c>
    </row>
    <row r="14" spans="1:21" x14ac:dyDescent="0.2">
      <c r="A14">
        <v>14</v>
      </c>
      <c r="B14" t="s">
        <v>9</v>
      </c>
      <c r="C14">
        <f>_xlfn.XLOOKUP(B14, Rankings!C:C, Rankings!AN:AN)</f>
        <v>21</v>
      </c>
      <c r="E14" s="397">
        <v>52</v>
      </c>
      <c r="F14" s="397">
        <v>13</v>
      </c>
      <c r="G14" s="4" t="str">
        <f t="shared" si="0"/>
        <v>bye</v>
      </c>
      <c r="H14" s="4" t="str">
        <f t="shared" si="0"/>
        <v>Los Platos</v>
      </c>
      <c r="I14" s="4" t="str">
        <f t="shared" si="1"/>
        <v>bye</v>
      </c>
      <c r="J14" s="4">
        <f t="shared" si="1"/>
        <v>65</v>
      </c>
      <c r="K14" s="4"/>
      <c r="L14" s="4">
        <f>F14</f>
        <v>13</v>
      </c>
      <c r="M14" s="4"/>
      <c r="N14" s="397">
        <v>11</v>
      </c>
      <c r="O14" s="397">
        <v>59</v>
      </c>
      <c r="P14" s="4" t="str">
        <f t="shared" si="3"/>
        <v>Motostoke</v>
      </c>
      <c r="Q14" s="4" t="str">
        <f t="shared" si="3"/>
        <v>bye</v>
      </c>
      <c r="R14" s="4">
        <f t="shared" si="4"/>
        <v>35</v>
      </c>
      <c r="S14" s="4" t="str">
        <f t="shared" si="4"/>
        <v>bye</v>
      </c>
      <c r="T14" s="4"/>
      <c r="U14" s="4">
        <f>N14</f>
        <v>11</v>
      </c>
    </row>
    <row r="15" spans="1:21" x14ac:dyDescent="0.2">
      <c r="A15">
        <v>15</v>
      </c>
      <c r="B15" t="s">
        <v>58</v>
      </c>
      <c r="C15">
        <f>_xlfn.XLOOKUP(B15, Rankings!C:C, Rankings!AN:AN)</f>
        <v>62</v>
      </c>
      <c r="E15" s="397">
        <v>45</v>
      </c>
      <c r="F15" s="397">
        <v>20</v>
      </c>
      <c r="G15" s="4" t="str">
        <f t="shared" si="0"/>
        <v>Medali</v>
      </c>
      <c r="H15" s="4" t="str">
        <f t="shared" si="0"/>
        <v>Levincia</v>
      </c>
      <c r="I15" s="4">
        <f t="shared" si="1"/>
        <v>152</v>
      </c>
      <c r="J15" s="4">
        <f t="shared" si="1"/>
        <v>30</v>
      </c>
      <c r="K15" s="4" t="str">
        <f>IFERROR(_xlfn.XLOOKUP(H15, Archive!$I$243:$I$306, Archive!$G$243:$G$306), "A")</f>
        <v>H</v>
      </c>
      <c r="L15" s="4">
        <f t="shared" si="2"/>
        <v>20</v>
      </c>
      <c r="M15" s="4"/>
      <c r="N15" s="397">
        <v>27</v>
      </c>
      <c r="O15" s="397">
        <v>43</v>
      </c>
      <c r="P15" s="4" t="str">
        <f t="shared" si="3"/>
        <v>Isle of Armor</v>
      </c>
      <c r="Q15" s="4" t="str">
        <f t="shared" si="3"/>
        <v>Geosenge Town</v>
      </c>
      <c r="R15" s="4">
        <f t="shared" si="4"/>
        <v>47</v>
      </c>
      <c r="S15" s="4">
        <f t="shared" si="4"/>
        <v>86</v>
      </c>
      <c r="T15" s="4" t="str">
        <f>IFERROR(_xlfn.XLOOKUP(Q15, Archive!$I$306:$I$369, Archive!$G$306:$G$369), "A")</f>
        <v>A</v>
      </c>
      <c r="U15" s="4">
        <f t="shared" si="5"/>
        <v>27</v>
      </c>
    </row>
    <row r="16" spans="1:21" x14ac:dyDescent="0.2">
      <c r="A16">
        <v>16</v>
      </c>
      <c r="B16" t="s">
        <v>27</v>
      </c>
      <c r="C16">
        <f>_xlfn.XLOOKUP(B16, Rankings!C:C, Rankings!AN:AN)</f>
        <v>54</v>
      </c>
      <c r="E16" s="397">
        <v>53</v>
      </c>
      <c r="F16" s="397">
        <v>12</v>
      </c>
      <c r="G16" s="4" t="str">
        <f t="shared" si="0"/>
        <v>bye</v>
      </c>
      <c r="H16" s="4" t="str">
        <f t="shared" si="0"/>
        <v>Wyndon North</v>
      </c>
      <c r="I16" s="4" t="str">
        <f t="shared" si="1"/>
        <v>bye</v>
      </c>
      <c r="J16" s="4">
        <f t="shared" si="1"/>
        <v>61</v>
      </c>
      <c r="K16" s="4"/>
      <c r="L16" s="4">
        <f>F16</f>
        <v>12</v>
      </c>
      <c r="M16" s="4"/>
      <c r="N16" s="397">
        <v>7</v>
      </c>
      <c r="O16" s="397">
        <v>55</v>
      </c>
      <c r="P16" s="4" t="str">
        <f t="shared" si="3"/>
        <v>Hammerlocke</v>
      </c>
      <c r="Q16" s="4" t="str">
        <f t="shared" si="3"/>
        <v>bye</v>
      </c>
      <c r="R16" s="4">
        <f t="shared" si="4"/>
        <v>142</v>
      </c>
      <c r="S16" s="4" t="str">
        <f t="shared" si="4"/>
        <v>bye</v>
      </c>
      <c r="T16" s="4"/>
      <c r="U16" s="4">
        <f>N16</f>
        <v>7</v>
      </c>
    </row>
    <row r="17" spans="1:21" x14ac:dyDescent="0.2">
      <c r="A17">
        <v>17</v>
      </c>
      <c r="B17" t="s">
        <v>19</v>
      </c>
      <c r="C17">
        <f>_xlfn.XLOOKUP(B17, Rankings!C:C, Rankings!AN:AN)</f>
        <v>133</v>
      </c>
      <c r="E17" s="397">
        <v>44</v>
      </c>
      <c r="F17" s="397">
        <v>21</v>
      </c>
      <c r="G17" s="4" t="str">
        <f t="shared" si="0"/>
        <v>Artazon</v>
      </c>
      <c r="H17" s="4" t="str">
        <f t="shared" si="0"/>
        <v>Couriway Town</v>
      </c>
      <c r="I17" s="4">
        <f t="shared" si="1"/>
        <v>141</v>
      </c>
      <c r="J17" s="4">
        <f t="shared" si="1"/>
        <v>135</v>
      </c>
      <c r="K17" s="4" t="str">
        <f>IFERROR(_xlfn.XLOOKUP(H17, Archive!$I$243:$I$306, Archive!$G$243:$G$306), "A")</f>
        <v>A</v>
      </c>
      <c r="L17" s="4">
        <f t="shared" si="2"/>
        <v>44</v>
      </c>
      <c r="M17" s="4"/>
      <c r="N17" s="397">
        <v>23</v>
      </c>
      <c r="O17" s="397">
        <v>39</v>
      </c>
      <c r="P17" s="4" t="str">
        <f t="shared" si="3"/>
        <v>Glaseado Mountain</v>
      </c>
      <c r="Q17" s="4" t="str">
        <f t="shared" si="3"/>
        <v>Cortondo</v>
      </c>
      <c r="R17" s="4">
        <f t="shared" si="4"/>
        <v>103</v>
      </c>
      <c r="S17" s="4">
        <f t="shared" si="4"/>
        <v>108</v>
      </c>
      <c r="T17" s="4" t="str">
        <f>IFERROR(_xlfn.XLOOKUP(Q17, Archive!$I$306:$I$369, Archive!$G$306:$G$369), "A")</f>
        <v>H</v>
      </c>
      <c r="U17" s="4">
        <f t="shared" si="5"/>
        <v>39</v>
      </c>
    </row>
    <row r="18" spans="1:21" x14ac:dyDescent="0.2">
      <c r="A18">
        <v>18</v>
      </c>
      <c r="B18" t="s">
        <v>479</v>
      </c>
      <c r="C18">
        <f>_xlfn.XLOOKUP(B18, Rankings!C:C, Rankings!AN:AN)</f>
        <v>4</v>
      </c>
      <c r="E18" s="397">
        <v>60</v>
      </c>
      <c r="F18" s="397">
        <v>5</v>
      </c>
      <c r="G18" s="4" t="str">
        <f t="shared" si="0"/>
        <v>bye</v>
      </c>
      <c r="H18" s="4" t="str">
        <f t="shared" si="0"/>
        <v>Santalune City</v>
      </c>
      <c r="I18" s="4" t="str">
        <f t="shared" si="1"/>
        <v>bye</v>
      </c>
      <c r="J18" s="4">
        <f t="shared" si="1"/>
        <v>79</v>
      </c>
      <c r="K18" s="4"/>
      <c r="L18" s="4">
        <f>F18</f>
        <v>5</v>
      </c>
      <c r="M18" s="4"/>
      <c r="N18" s="397">
        <v>15</v>
      </c>
      <c r="O18" s="397">
        <v>63</v>
      </c>
      <c r="P18" s="4" t="str">
        <f t="shared" si="3"/>
        <v>Shalour City</v>
      </c>
      <c r="Q18" s="4" t="str">
        <f t="shared" si="3"/>
        <v>bye</v>
      </c>
      <c r="R18" s="4">
        <f t="shared" si="4"/>
        <v>62</v>
      </c>
      <c r="S18" s="4" t="str">
        <f t="shared" si="4"/>
        <v>bye</v>
      </c>
      <c r="T18" s="4"/>
      <c r="U18" s="4">
        <f>N18</f>
        <v>15</v>
      </c>
    </row>
    <row r="19" spans="1:21" x14ac:dyDescent="0.2">
      <c r="A19">
        <v>19</v>
      </c>
      <c r="B19" t="s">
        <v>49</v>
      </c>
      <c r="C19">
        <f>_xlfn.XLOOKUP(B19, Rankings!C:C, Rankings!AN:AN)</f>
        <v>96</v>
      </c>
      <c r="E19" s="397">
        <v>37</v>
      </c>
      <c r="F19" s="397">
        <v>28</v>
      </c>
      <c r="G19" s="4" t="str">
        <f t="shared" si="0"/>
        <v>Coumarine City</v>
      </c>
      <c r="H19" s="4" t="str">
        <f t="shared" si="0"/>
        <v>Cabo Poco</v>
      </c>
      <c r="I19" s="4">
        <f t="shared" si="1"/>
        <v>111</v>
      </c>
      <c r="J19" s="4">
        <f t="shared" si="1"/>
        <v>20</v>
      </c>
      <c r="K19" s="4" t="str">
        <f>IFERROR(_xlfn.XLOOKUP(H19, Archive!$I$243:$I$306, Archive!$G$243:$G$306), "A")</f>
        <v>H</v>
      </c>
      <c r="L19" s="4">
        <f t="shared" si="2"/>
        <v>28</v>
      </c>
      <c r="M19" s="4"/>
      <c r="N19" s="397">
        <v>31</v>
      </c>
      <c r="O19" s="397">
        <v>47</v>
      </c>
      <c r="P19" s="4" t="str">
        <f t="shared" si="3"/>
        <v>Ballonlea</v>
      </c>
      <c r="Q19" s="4" t="str">
        <f t="shared" si="3"/>
        <v>Ambrette Town</v>
      </c>
      <c r="R19" s="4">
        <f t="shared" si="4"/>
        <v>119</v>
      </c>
      <c r="S19" s="4">
        <f t="shared" si="4"/>
        <v>156</v>
      </c>
      <c r="T19" s="4" t="str">
        <f>IFERROR(_xlfn.XLOOKUP(Q19, Archive!$I$306:$I$369, Archive!$G$306:$G$369), "A")</f>
        <v>A</v>
      </c>
      <c r="U19" s="4">
        <f t="shared" si="5"/>
        <v>31</v>
      </c>
    </row>
    <row r="20" spans="1:21" x14ac:dyDescent="0.2">
      <c r="A20">
        <v>20</v>
      </c>
      <c r="B20" t="s">
        <v>474</v>
      </c>
      <c r="C20">
        <f>_xlfn.XLOOKUP(B20, Rankings!C:C, Rankings!AN:AN)</f>
        <v>30</v>
      </c>
      <c r="E20" s="397">
        <v>63</v>
      </c>
      <c r="F20" s="397">
        <v>2</v>
      </c>
      <c r="G20" s="4" t="str">
        <f t="shared" si="0"/>
        <v>bye</v>
      </c>
      <c r="H20" s="4" t="str">
        <f t="shared" si="0"/>
        <v>Postwick</v>
      </c>
      <c r="I20" s="4" t="str">
        <f t="shared" si="1"/>
        <v>bye</v>
      </c>
      <c r="J20" s="4">
        <f t="shared" si="1"/>
        <v>41</v>
      </c>
      <c r="K20" s="4"/>
      <c r="L20" s="4">
        <f>F20</f>
        <v>2</v>
      </c>
      <c r="M20" s="4"/>
      <c r="N20" s="397">
        <v>2</v>
      </c>
      <c r="O20" s="397">
        <v>50</v>
      </c>
      <c r="P20" s="4" t="str">
        <f t="shared" si="3"/>
        <v>Postwick</v>
      </c>
      <c r="Q20" s="4" t="str">
        <f t="shared" si="3"/>
        <v>bye</v>
      </c>
      <c r="R20" s="4">
        <f t="shared" si="4"/>
        <v>41</v>
      </c>
      <c r="S20" s="4" t="str">
        <f t="shared" si="4"/>
        <v>bye</v>
      </c>
      <c r="T20" s="4"/>
      <c r="U20" s="4">
        <f>N20</f>
        <v>2</v>
      </c>
    </row>
    <row r="21" spans="1:21" x14ac:dyDescent="0.2">
      <c r="A21">
        <v>21</v>
      </c>
      <c r="B21" t="s">
        <v>53</v>
      </c>
      <c r="C21">
        <f>_xlfn.XLOOKUP(B21, Rankings!C:C, Rankings!AN:AN)</f>
        <v>135</v>
      </c>
      <c r="E21" s="397">
        <v>34</v>
      </c>
      <c r="F21" s="397">
        <v>31</v>
      </c>
      <c r="G21" s="4" t="str">
        <f t="shared" si="0"/>
        <v>Dendemille Town</v>
      </c>
      <c r="H21" s="4" t="str">
        <f t="shared" si="0"/>
        <v>Ballonlea</v>
      </c>
      <c r="I21" s="4">
        <f t="shared" si="1"/>
        <v>118</v>
      </c>
      <c r="J21" s="4">
        <f t="shared" si="1"/>
        <v>119</v>
      </c>
      <c r="K21" s="4" t="str">
        <f>IFERROR(_xlfn.XLOOKUP(H21, Archive!$I$243:$I$306, Archive!$G$243:$G$306), "A")</f>
        <v>H</v>
      </c>
      <c r="L21" s="4">
        <f t="shared" si="2"/>
        <v>31</v>
      </c>
      <c r="M21" s="4"/>
      <c r="N21" s="397">
        <v>18</v>
      </c>
      <c r="O21" s="397">
        <v>34</v>
      </c>
      <c r="P21" s="4" t="str">
        <f t="shared" si="3"/>
        <v>Casseroya Lake</v>
      </c>
      <c r="Q21" s="4" t="str">
        <f t="shared" si="3"/>
        <v>Dendemille Town</v>
      </c>
      <c r="R21" s="4">
        <f t="shared" si="4"/>
        <v>4</v>
      </c>
      <c r="S21" s="4">
        <f t="shared" si="4"/>
        <v>118</v>
      </c>
      <c r="T21" s="4" t="str">
        <f>IFERROR(_xlfn.XLOOKUP(Q21, Archive!$I$306:$I$369, Archive!$G$306:$G$369), "A")</f>
        <v>A</v>
      </c>
      <c r="U21" s="4">
        <f t="shared" si="5"/>
        <v>18</v>
      </c>
    </row>
    <row r="22" spans="1:21" x14ac:dyDescent="0.2">
      <c r="A22">
        <v>22</v>
      </c>
      <c r="B22" t="s">
        <v>750</v>
      </c>
      <c r="C22">
        <f>_xlfn.XLOOKUP(B22, Rankings!C:C, Rankings!AN:AN)</f>
        <v>33</v>
      </c>
      <c r="E22" s="397">
        <v>50</v>
      </c>
      <c r="F22" s="397">
        <v>15</v>
      </c>
      <c r="G22" s="4" t="str">
        <f t="shared" si="0"/>
        <v>bye</v>
      </c>
      <c r="H22" s="4" t="str">
        <f t="shared" si="0"/>
        <v>Shalour City</v>
      </c>
      <c r="I22" s="4" t="str">
        <f t="shared" si="1"/>
        <v>bye</v>
      </c>
      <c r="J22" s="4">
        <f t="shared" si="1"/>
        <v>62</v>
      </c>
      <c r="K22" s="4"/>
      <c r="L22" s="4">
        <f>F22</f>
        <v>15</v>
      </c>
      <c r="M22" s="4"/>
      <c r="N22" s="397">
        <v>10</v>
      </c>
      <c r="O22" s="397">
        <v>58</v>
      </c>
      <c r="P22" s="4" t="str">
        <f t="shared" si="3"/>
        <v>Tagtree Thicket</v>
      </c>
      <c r="Q22" s="4" t="str">
        <f t="shared" si="3"/>
        <v>bye</v>
      </c>
      <c r="R22" s="4">
        <f t="shared" si="4"/>
        <v>49</v>
      </c>
      <c r="S22" s="4" t="str">
        <f t="shared" si="4"/>
        <v>bye</v>
      </c>
      <c r="T22" s="4"/>
      <c r="U22" s="4">
        <f>N22</f>
        <v>10</v>
      </c>
    </row>
    <row r="23" spans="1:21" x14ac:dyDescent="0.2">
      <c r="A23">
        <v>23</v>
      </c>
      <c r="B23" t="s">
        <v>473</v>
      </c>
      <c r="C23">
        <f>_xlfn.XLOOKUP(B23, Rankings!C:C, Rankings!AN:AN)</f>
        <v>103</v>
      </c>
      <c r="E23" s="397">
        <v>47</v>
      </c>
      <c r="F23" s="397">
        <v>18</v>
      </c>
      <c r="G23" s="4" t="str">
        <f t="shared" si="0"/>
        <v>Ambrette Town</v>
      </c>
      <c r="H23" s="4" t="str">
        <f t="shared" si="0"/>
        <v>Casseroya Lake</v>
      </c>
      <c r="I23" s="4">
        <f t="shared" si="1"/>
        <v>156</v>
      </c>
      <c r="J23" s="4">
        <f t="shared" si="1"/>
        <v>4</v>
      </c>
      <c r="K23" s="4" t="str">
        <f>IFERROR(_xlfn.XLOOKUP(H23, Archive!$I$243:$I$306, Archive!$G$243:$G$306), "A")</f>
        <v>H</v>
      </c>
      <c r="L23" s="4">
        <f t="shared" si="2"/>
        <v>18</v>
      </c>
      <c r="M23" s="4"/>
      <c r="N23" s="397">
        <v>26</v>
      </c>
      <c r="O23" s="397">
        <v>42</v>
      </c>
      <c r="P23" s="4" t="str">
        <f t="shared" si="3"/>
        <v>Montenevera</v>
      </c>
      <c r="Q23" s="4" t="str">
        <f t="shared" si="3"/>
        <v>Stow-on-Side</v>
      </c>
      <c r="R23" s="4">
        <f t="shared" si="4"/>
        <v>128</v>
      </c>
      <c r="S23" s="4">
        <f t="shared" si="4"/>
        <v>29</v>
      </c>
      <c r="T23" s="4" t="str">
        <f>IFERROR(_xlfn.XLOOKUP(Q23, Archive!$I$306:$I$369, Archive!$G$306:$G$369), "A")</f>
        <v>H</v>
      </c>
      <c r="U23" s="4">
        <f t="shared" si="5"/>
        <v>42</v>
      </c>
    </row>
    <row r="24" spans="1:21" x14ac:dyDescent="0.2">
      <c r="A24">
        <v>24</v>
      </c>
      <c r="B24" t="s">
        <v>480</v>
      </c>
      <c r="C24">
        <f>_xlfn.XLOOKUP(B24, Rankings!C:C, Rankings!AN:AN)</f>
        <v>124</v>
      </c>
      <c r="E24" s="397">
        <v>55</v>
      </c>
      <c r="F24" s="397">
        <v>10</v>
      </c>
      <c r="G24" s="4" t="str">
        <f t="shared" si="0"/>
        <v>bye</v>
      </c>
      <c r="H24" s="4" t="str">
        <f t="shared" si="0"/>
        <v>Tagtree Thicket</v>
      </c>
      <c r="I24" s="4" t="str">
        <f t="shared" si="1"/>
        <v>bye</v>
      </c>
      <c r="J24" s="4">
        <f t="shared" si="1"/>
        <v>49</v>
      </c>
      <c r="K24" s="4"/>
      <c r="L24" s="4">
        <f>F24</f>
        <v>10</v>
      </c>
      <c r="M24" s="4"/>
      <c r="N24" s="397">
        <v>6</v>
      </c>
      <c r="O24" s="397">
        <v>54</v>
      </c>
      <c r="P24" s="4" t="str">
        <f t="shared" si="3"/>
        <v>Porto Marinada</v>
      </c>
      <c r="Q24" s="4" t="str">
        <f t="shared" si="3"/>
        <v>bye</v>
      </c>
      <c r="R24" s="4">
        <f t="shared" si="4"/>
        <v>44</v>
      </c>
      <c r="S24" s="4" t="str">
        <f t="shared" si="4"/>
        <v>bye</v>
      </c>
      <c r="T24" s="4"/>
      <c r="U24" s="4">
        <f>N24</f>
        <v>6</v>
      </c>
    </row>
    <row r="25" spans="1:21" x14ac:dyDescent="0.2">
      <c r="A25">
        <v>25</v>
      </c>
      <c r="B25" t="s">
        <v>51</v>
      </c>
      <c r="C25">
        <f>_xlfn.XLOOKUP(B25, Rankings!C:C, Rankings!AN:AN)</f>
        <v>146</v>
      </c>
      <c r="E25" s="397">
        <v>42</v>
      </c>
      <c r="F25" s="397">
        <v>23</v>
      </c>
      <c r="G25" s="4" t="str">
        <f t="shared" si="0"/>
        <v>Stow-on-Side</v>
      </c>
      <c r="H25" s="4" t="str">
        <f t="shared" si="0"/>
        <v>Glaseado Mountain</v>
      </c>
      <c r="I25" s="4">
        <f t="shared" si="1"/>
        <v>29</v>
      </c>
      <c r="J25" s="4">
        <f t="shared" si="1"/>
        <v>103</v>
      </c>
      <c r="K25" s="4" t="str">
        <f>IFERROR(_xlfn.XLOOKUP(H25, Archive!$I$243:$I$306, Archive!$G$243:$G$306), "A")</f>
        <v>H</v>
      </c>
      <c r="L25" s="4">
        <f t="shared" si="2"/>
        <v>23</v>
      </c>
      <c r="M25" s="4"/>
      <c r="N25" s="397">
        <v>22</v>
      </c>
      <c r="O25" s="397">
        <v>38</v>
      </c>
      <c r="P25" s="4" t="str">
        <f t="shared" si="3"/>
        <v>Blueberry Terarium</v>
      </c>
      <c r="Q25" s="4" t="str">
        <f t="shared" si="3"/>
        <v>Wedgehurst</v>
      </c>
      <c r="R25" s="4">
        <f t="shared" si="4"/>
        <v>33</v>
      </c>
      <c r="S25" s="4">
        <f t="shared" si="4"/>
        <v>122</v>
      </c>
      <c r="T25" s="4" t="str">
        <f>IFERROR(_xlfn.XLOOKUP(Q25, Archive!$I$306:$I$369, Archive!$G$306:$G$369), "A")</f>
        <v>H</v>
      </c>
      <c r="U25" s="4">
        <f t="shared" si="5"/>
        <v>38</v>
      </c>
    </row>
    <row r="26" spans="1:21" x14ac:dyDescent="0.2">
      <c r="A26">
        <v>26</v>
      </c>
      <c r="B26" t="s">
        <v>472</v>
      </c>
      <c r="C26">
        <f>_xlfn.XLOOKUP(B26, Rankings!C:C, Rankings!AN:AN)</f>
        <v>128</v>
      </c>
      <c r="E26" s="397">
        <v>58</v>
      </c>
      <c r="F26" s="397">
        <v>7</v>
      </c>
      <c r="G26" s="4" t="str">
        <f t="shared" si="0"/>
        <v>bye</v>
      </c>
      <c r="H26" s="4" t="str">
        <f t="shared" si="0"/>
        <v>Hammerlocke</v>
      </c>
      <c r="I26" s="4" t="str">
        <f t="shared" si="1"/>
        <v>bye</v>
      </c>
      <c r="J26" s="4">
        <f t="shared" si="1"/>
        <v>142</v>
      </c>
      <c r="K26" s="4"/>
      <c r="L26" s="4">
        <f>F26</f>
        <v>7</v>
      </c>
      <c r="M26" s="4"/>
      <c r="N26" s="397">
        <v>14</v>
      </c>
      <c r="O26" s="397">
        <v>62</v>
      </c>
      <c r="P26" s="4" t="str">
        <f t="shared" si="3"/>
        <v>Lumiose City</v>
      </c>
      <c r="Q26" s="4" t="str">
        <f t="shared" si="3"/>
        <v>bye</v>
      </c>
      <c r="R26" s="4">
        <f t="shared" si="4"/>
        <v>21</v>
      </c>
      <c r="S26" s="4" t="str">
        <f t="shared" si="4"/>
        <v>bye</v>
      </c>
      <c r="T26" s="4"/>
      <c r="U26" s="4">
        <f>N26</f>
        <v>14</v>
      </c>
    </row>
    <row r="27" spans="1:21" x14ac:dyDescent="0.2">
      <c r="A27">
        <v>27</v>
      </c>
      <c r="B27" t="s">
        <v>18</v>
      </c>
      <c r="C27">
        <f>_xlfn.XLOOKUP(B27, Rankings!C:C, Rankings!AN:AN)</f>
        <v>47</v>
      </c>
      <c r="E27" s="397">
        <v>39</v>
      </c>
      <c r="F27" s="397">
        <v>26</v>
      </c>
      <c r="G27" s="4" t="str">
        <f t="shared" si="0"/>
        <v>Cortondo</v>
      </c>
      <c r="H27" s="4" t="str">
        <f t="shared" si="0"/>
        <v>Montenevera</v>
      </c>
      <c r="I27" s="4">
        <f t="shared" si="1"/>
        <v>108</v>
      </c>
      <c r="J27" s="4">
        <f t="shared" si="1"/>
        <v>128</v>
      </c>
      <c r="K27" s="4" t="str">
        <f>IFERROR(_xlfn.XLOOKUP(H27, Archive!$I$243:$I$306, Archive!$G$243:$G$306), "A")</f>
        <v>H</v>
      </c>
      <c r="L27" s="4">
        <f t="shared" si="2"/>
        <v>26</v>
      </c>
      <c r="M27" s="4"/>
      <c r="N27" s="397">
        <v>30</v>
      </c>
      <c r="O27" s="397">
        <v>46</v>
      </c>
      <c r="P27" s="4" t="str">
        <f t="shared" si="3"/>
        <v>Crown Tundra</v>
      </c>
      <c r="Q27" s="4" t="str">
        <f t="shared" si="3"/>
        <v>Turffield</v>
      </c>
      <c r="R27" s="4">
        <f t="shared" si="4"/>
        <v>110</v>
      </c>
      <c r="S27" s="4">
        <f t="shared" si="4"/>
        <v>147</v>
      </c>
      <c r="T27" s="4" t="str">
        <f>IFERROR(_xlfn.XLOOKUP(Q27, Archive!$I$306:$I$369, Archive!$G$306:$G$369), "A")</f>
        <v>A</v>
      </c>
      <c r="U27" s="4">
        <f t="shared" si="5"/>
        <v>30</v>
      </c>
    </row>
    <row r="28" spans="1:21" x14ac:dyDescent="0.2">
      <c r="A28">
        <v>28</v>
      </c>
      <c r="B28" t="s">
        <v>1478</v>
      </c>
      <c r="C28">
        <f>_xlfn.XLOOKUP(B28, Rankings!C:C, Rankings!AN:AN)</f>
        <v>20</v>
      </c>
      <c r="E28" s="397">
        <v>62</v>
      </c>
      <c r="F28" s="397">
        <v>3</v>
      </c>
      <c r="G28" s="4" t="str">
        <f t="shared" si="0"/>
        <v>bye</v>
      </c>
      <c r="H28" s="4" t="str">
        <f t="shared" si="0"/>
        <v>Cyllage City</v>
      </c>
      <c r="I28" s="4" t="str">
        <f t="shared" si="1"/>
        <v>bye</v>
      </c>
      <c r="J28" s="4">
        <f t="shared" si="1"/>
        <v>58</v>
      </c>
      <c r="K28" s="4"/>
      <c r="L28" s="4">
        <f>F28</f>
        <v>3</v>
      </c>
      <c r="M28" s="4"/>
      <c r="N28" s="397">
        <v>4</v>
      </c>
      <c r="O28" s="397">
        <v>52</v>
      </c>
      <c r="P28" s="4" t="str">
        <f t="shared" si="3"/>
        <v>Anistar City</v>
      </c>
      <c r="Q28" s="4" t="str">
        <f t="shared" si="3"/>
        <v>bye</v>
      </c>
      <c r="R28" s="4">
        <f t="shared" si="4"/>
        <v>17</v>
      </c>
      <c r="S28" s="4" t="str">
        <f t="shared" si="4"/>
        <v>bye</v>
      </c>
      <c r="T28" s="4"/>
      <c r="U28" s="4">
        <f>N28</f>
        <v>4</v>
      </c>
    </row>
    <row r="29" spans="1:21" x14ac:dyDescent="0.2">
      <c r="A29">
        <v>29</v>
      </c>
      <c r="B29" t="s">
        <v>433</v>
      </c>
      <c r="C29">
        <f>_xlfn.XLOOKUP(B29, Rankings!C:C, Rankings!AN:AN)</f>
        <v>28</v>
      </c>
      <c r="E29" s="397">
        <v>35</v>
      </c>
      <c r="F29" s="397">
        <v>30</v>
      </c>
      <c r="G29" s="4" t="str">
        <f t="shared" si="0"/>
        <v>Aquacorde Town</v>
      </c>
      <c r="H29" s="4" t="str">
        <f t="shared" si="0"/>
        <v>Crown Tundra</v>
      </c>
      <c r="I29" s="4">
        <f t="shared" si="1"/>
        <v>102</v>
      </c>
      <c r="J29" s="4">
        <f t="shared" si="1"/>
        <v>110</v>
      </c>
      <c r="K29" s="4" t="str">
        <f>IFERROR(_xlfn.XLOOKUP(H29, Archive!$I$243:$I$306, Archive!$G$243:$G$306), "A")</f>
        <v>H</v>
      </c>
      <c r="L29" s="4">
        <f t="shared" si="2"/>
        <v>30</v>
      </c>
      <c r="M29" s="4"/>
      <c r="N29" s="397">
        <v>20</v>
      </c>
      <c r="O29" s="397">
        <v>36</v>
      </c>
      <c r="P29" s="4" t="str">
        <f t="shared" si="3"/>
        <v>Levincia</v>
      </c>
      <c r="Q29" s="4" t="str">
        <f t="shared" si="3"/>
        <v>Alfornada</v>
      </c>
      <c r="R29" s="4">
        <f t="shared" si="4"/>
        <v>30</v>
      </c>
      <c r="S29" s="4">
        <f t="shared" si="4"/>
        <v>130</v>
      </c>
      <c r="T29" s="4" t="str">
        <f>IFERROR(_xlfn.XLOOKUP(Q29, Archive!$I$306:$I$369, Archive!$G$306:$G$369), "A")</f>
        <v>H</v>
      </c>
      <c r="U29" s="4">
        <f t="shared" si="5"/>
        <v>36</v>
      </c>
    </row>
    <row r="30" spans="1:21" x14ac:dyDescent="0.2">
      <c r="A30">
        <v>30</v>
      </c>
      <c r="B30" t="s">
        <v>22</v>
      </c>
      <c r="C30">
        <f>_xlfn.XLOOKUP(B30, Rankings!C:C, Rankings!AN:AN)</f>
        <v>110</v>
      </c>
      <c r="E30" s="397">
        <v>51</v>
      </c>
      <c r="F30" s="397">
        <v>14</v>
      </c>
      <c r="G30" s="4" t="str">
        <f t="shared" si="0"/>
        <v>bye</v>
      </c>
      <c r="H30" s="4" t="str">
        <f t="shared" si="0"/>
        <v>Lumiose City</v>
      </c>
      <c r="I30" s="4" t="str">
        <f t="shared" si="1"/>
        <v>bye</v>
      </c>
      <c r="J30" s="4">
        <f t="shared" si="1"/>
        <v>21</v>
      </c>
      <c r="K30" s="4"/>
      <c r="L30" s="4">
        <f>F30</f>
        <v>14</v>
      </c>
      <c r="M30" s="4"/>
      <c r="N30" s="397">
        <v>12</v>
      </c>
      <c r="O30" s="397">
        <v>60</v>
      </c>
      <c r="P30" s="4" t="str">
        <f t="shared" si="3"/>
        <v>Wyndon North</v>
      </c>
      <c r="Q30" s="4" t="str">
        <f t="shared" si="3"/>
        <v>bye</v>
      </c>
      <c r="R30" s="4">
        <f t="shared" si="4"/>
        <v>61</v>
      </c>
      <c r="S30" s="4" t="str">
        <f t="shared" si="4"/>
        <v>bye</v>
      </c>
      <c r="T30" s="4"/>
      <c r="U30" s="4">
        <f>N30</f>
        <v>12</v>
      </c>
    </row>
    <row r="31" spans="1:21" x14ac:dyDescent="0.2">
      <c r="A31">
        <v>31</v>
      </c>
      <c r="B31" t="s">
        <v>30</v>
      </c>
      <c r="C31">
        <f>_xlfn.XLOOKUP(B31, Rankings!C:C, Rankings!AN:AN)</f>
        <v>119</v>
      </c>
      <c r="E31" s="397">
        <v>46</v>
      </c>
      <c r="F31" s="397">
        <v>19</v>
      </c>
      <c r="G31" s="4" t="str">
        <f t="shared" si="0"/>
        <v>Turffield</v>
      </c>
      <c r="H31" s="4" t="str">
        <f t="shared" si="0"/>
        <v>Kiloude City</v>
      </c>
      <c r="I31" s="4">
        <f t="shared" si="1"/>
        <v>147</v>
      </c>
      <c r="J31" s="4">
        <f t="shared" si="1"/>
        <v>96</v>
      </c>
      <c r="K31" s="4" t="str">
        <f>IFERROR(_xlfn.XLOOKUP(H31, Archive!$I$243:$I$306, Archive!$G$243:$G$306), "A")</f>
        <v>H</v>
      </c>
      <c r="L31" s="4">
        <f t="shared" si="2"/>
        <v>19</v>
      </c>
      <c r="M31" s="4"/>
      <c r="N31" s="397">
        <v>28</v>
      </c>
      <c r="O31" s="397">
        <v>44</v>
      </c>
      <c r="P31" s="4" t="str">
        <f t="shared" si="3"/>
        <v>Cabo Poco</v>
      </c>
      <c r="Q31" s="4" t="str">
        <f t="shared" si="3"/>
        <v>Artazon</v>
      </c>
      <c r="R31" s="4">
        <f t="shared" si="4"/>
        <v>20</v>
      </c>
      <c r="S31" s="4">
        <f t="shared" si="4"/>
        <v>141</v>
      </c>
      <c r="T31" s="4" t="str">
        <f>IFERROR(_xlfn.XLOOKUP(Q31, Archive!$I$306:$I$369, Archive!$G$306:$G$369), "A")</f>
        <v>A</v>
      </c>
      <c r="U31" s="4">
        <f t="shared" si="5"/>
        <v>28</v>
      </c>
    </row>
    <row r="32" spans="1:21" x14ac:dyDescent="0.2">
      <c r="A32">
        <v>32</v>
      </c>
      <c r="B32" t="s">
        <v>470</v>
      </c>
      <c r="C32">
        <f>_xlfn.XLOOKUP(B32, Rankings!C:C, Rankings!AN:AN)</f>
        <v>91</v>
      </c>
      <c r="E32" s="397">
        <v>54</v>
      </c>
      <c r="F32" s="397">
        <v>11</v>
      </c>
      <c r="G32" s="4" t="str">
        <f t="shared" si="0"/>
        <v>bye</v>
      </c>
      <c r="H32" s="4" t="str">
        <f t="shared" si="0"/>
        <v>Motostoke</v>
      </c>
      <c r="I32" s="4" t="str">
        <f t="shared" si="1"/>
        <v>bye</v>
      </c>
      <c r="J32" s="4">
        <f t="shared" si="1"/>
        <v>35</v>
      </c>
      <c r="K32" s="4"/>
      <c r="L32" s="4">
        <f>F32</f>
        <v>11</v>
      </c>
      <c r="M32" s="4"/>
      <c r="N32" s="397">
        <v>8</v>
      </c>
      <c r="O32" s="397">
        <v>56</v>
      </c>
      <c r="P32" s="4" t="str">
        <f t="shared" si="3"/>
        <v>Camphrier Town</v>
      </c>
      <c r="Q32" s="4" t="str">
        <f t="shared" si="3"/>
        <v>bye</v>
      </c>
      <c r="R32" s="4">
        <f t="shared" si="4"/>
        <v>10</v>
      </c>
      <c r="S32" s="4" t="str">
        <f t="shared" si="4"/>
        <v>bye</v>
      </c>
      <c r="T32" s="4"/>
      <c r="U32" s="4">
        <f>N32</f>
        <v>8</v>
      </c>
    </row>
    <row r="33" spans="1:21" x14ac:dyDescent="0.2">
      <c r="A33">
        <v>33</v>
      </c>
      <c r="B33" t="s">
        <v>26</v>
      </c>
      <c r="C33">
        <f>_xlfn.XLOOKUP(B33, Rankings!C:C, Rankings!AN:AN)</f>
        <v>125</v>
      </c>
      <c r="E33" s="397">
        <v>43</v>
      </c>
      <c r="F33" s="397">
        <v>22</v>
      </c>
      <c r="G33" s="4" t="str">
        <f t="shared" si="0"/>
        <v>Geosenge Town</v>
      </c>
      <c r="H33" s="4" t="str">
        <f t="shared" si="0"/>
        <v>Blueberry Terarium</v>
      </c>
      <c r="I33" s="4">
        <f t="shared" si="1"/>
        <v>86</v>
      </c>
      <c r="J33" s="4">
        <f t="shared" si="1"/>
        <v>33</v>
      </c>
      <c r="K33" s="4" t="str">
        <f>IFERROR(_xlfn.XLOOKUP(H33, Archive!$I$243:$I$306, Archive!$G$243:$G$306), "A")</f>
        <v>H</v>
      </c>
      <c r="L33" s="4">
        <f t="shared" si="2"/>
        <v>22</v>
      </c>
      <c r="M33" s="4"/>
      <c r="N33" s="397">
        <v>24</v>
      </c>
      <c r="O33" s="397">
        <v>40</v>
      </c>
      <c r="P33" s="4" t="str">
        <f t="shared" si="3"/>
        <v>Zapapico</v>
      </c>
      <c r="Q33" s="4" t="str">
        <f t="shared" si="3"/>
        <v>Vaniville Town</v>
      </c>
      <c r="R33" s="4">
        <f t="shared" si="4"/>
        <v>124</v>
      </c>
      <c r="S33" s="4">
        <f t="shared" si="4"/>
        <v>16</v>
      </c>
      <c r="T33" s="4" t="str">
        <f>IFERROR(_xlfn.XLOOKUP(Q33, Archive!$I$306:$I$369, Archive!$G$306:$G$369), "A")</f>
        <v>A</v>
      </c>
      <c r="U33" s="4">
        <f t="shared" si="5"/>
        <v>24</v>
      </c>
    </row>
    <row r="34" spans="1:21" x14ac:dyDescent="0.2">
      <c r="A34">
        <v>34</v>
      </c>
      <c r="B34" t="s">
        <v>52</v>
      </c>
      <c r="C34">
        <f>_xlfn.XLOOKUP(B34, Rankings!C:C, Rankings!AN:AN)</f>
        <v>118</v>
      </c>
      <c r="E34" s="397">
        <v>59</v>
      </c>
      <c r="F34" s="397">
        <v>6</v>
      </c>
      <c r="G34" s="4" t="str">
        <f t="shared" si="0"/>
        <v>bye</v>
      </c>
      <c r="H34" s="4" t="str">
        <f t="shared" si="0"/>
        <v>Porto Marinada</v>
      </c>
      <c r="I34" s="4" t="str">
        <f t="shared" si="1"/>
        <v>bye</v>
      </c>
      <c r="J34" s="4">
        <f t="shared" si="1"/>
        <v>44</v>
      </c>
      <c r="K34" s="4"/>
      <c r="L34" s="4">
        <f>F34</f>
        <v>6</v>
      </c>
      <c r="M34" s="4"/>
      <c r="N34" s="397">
        <v>16</v>
      </c>
      <c r="O34" s="397">
        <v>64</v>
      </c>
      <c r="P34" s="4" t="str">
        <f t="shared" si="3"/>
        <v>Wyndon South</v>
      </c>
      <c r="Q34" s="4" t="str">
        <f t="shared" si="3"/>
        <v>bye</v>
      </c>
      <c r="R34" s="4">
        <f t="shared" si="4"/>
        <v>54</v>
      </c>
      <c r="S34" s="4" t="str">
        <f t="shared" si="4"/>
        <v>bye</v>
      </c>
      <c r="T34" s="4"/>
      <c r="U34" s="4">
        <f>N34</f>
        <v>16</v>
      </c>
    </row>
    <row r="35" spans="1:21" x14ac:dyDescent="0.2">
      <c r="A35">
        <v>35</v>
      </c>
      <c r="B35" t="s">
        <v>50</v>
      </c>
      <c r="C35">
        <f>_xlfn.XLOOKUP(B35, Rankings!C:C, Rankings!AN:AN)</f>
        <v>102</v>
      </c>
      <c r="E35" s="397">
        <v>38</v>
      </c>
      <c r="F35" s="397">
        <v>27</v>
      </c>
      <c r="G35" s="4" t="str">
        <f t="shared" si="0"/>
        <v>Wedgehurst</v>
      </c>
      <c r="H35" s="4" t="str">
        <f t="shared" si="0"/>
        <v>Isle of Armor</v>
      </c>
      <c r="I35" s="4">
        <f t="shared" si="1"/>
        <v>122</v>
      </c>
      <c r="J35" s="4">
        <f t="shared" si="1"/>
        <v>47</v>
      </c>
      <c r="K35" s="4" t="str">
        <f>IFERROR(_xlfn.XLOOKUP(H35, Archive!$I$243:$I$306, Archive!$G$243:$G$306), "A")</f>
        <v>H</v>
      </c>
      <c r="L35" s="4">
        <f t="shared" si="2"/>
        <v>27</v>
      </c>
      <c r="M35" s="4"/>
      <c r="N35" s="397">
        <v>32</v>
      </c>
      <c r="O35" s="397">
        <v>48</v>
      </c>
      <c r="P35" s="4" t="str">
        <f t="shared" si="3"/>
        <v>Cascarrafa</v>
      </c>
      <c r="Q35" s="4" t="str">
        <f t="shared" si="3"/>
        <v>Circhester Bay</v>
      </c>
      <c r="R35" s="4">
        <f t="shared" si="4"/>
        <v>91</v>
      </c>
      <c r="S35" s="4">
        <f t="shared" si="4"/>
        <v>89</v>
      </c>
      <c r="T35" s="4" t="str">
        <f>IFERROR(_xlfn.XLOOKUP(Q35, Archive!$I$306:$I$369, Archive!$G$306:$G$369), "A")</f>
        <v>A</v>
      </c>
      <c r="U35" s="4">
        <f t="shared" si="5"/>
        <v>32</v>
      </c>
    </row>
    <row r="36" spans="1:21" x14ac:dyDescent="0.2">
      <c r="A36">
        <v>36</v>
      </c>
      <c r="B36" t="s">
        <v>469</v>
      </c>
      <c r="C36">
        <f>_xlfn.XLOOKUP(B36, Rankings!C:C, Rankings!AN:AN)</f>
        <v>130</v>
      </c>
    </row>
    <row r="37" spans="1:21" x14ac:dyDescent="0.2">
      <c r="A37">
        <v>37</v>
      </c>
      <c r="B37" t="s">
        <v>56</v>
      </c>
      <c r="C37">
        <f>_xlfn.XLOOKUP(B37, Rankings!C:C, Rankings!AN:AN)</f>
        <v>111</v>
      </c>
      <c r="E37" t="s">
        <v>1474</v>
      </c>
      <c r="N37" t="s">
        <v>1475</v>
      </c>
    </row>
    <row r="38" spans="1:21" x14ac:dyDescent="0.2">
      <c r="A38">
        <v>38</v>
      </c>
      <c r="B38" t="s">
        <v>20</v>
      </c>
      <c r="C38">
        <f>_xlfn.XLOOKUP(B38, Rankings!C:C, Rankings!AN:AN)</f>
        <v>122</v>
      </c>
    </row>
    <row r="39" spans="1:21" x14ac:dyDescent="0.2">
      <c r="A39">
        <v>39</v>
      </c>
      <c r="B39" t="s">
        <v>468</v>
      </c>
      <c r="C39">
        <f>_xlfn.XLOOKUP(B39, Rankings!C:C, Rankings!AN:AN)</f>
        <v>108</v>
      </c>
      <c r="E39" s="397">
        <v>32</v>
      </c>
      <c r="F39" s="397">
        <v>1</v>
      </c>
      <c r="G39" s="4" t="str">
        <f>VLOOKUP(E39, $A:$C, 2, FALSE)</f>
        <v>Cascarrafa</v>
      </c>
      <c r="H39" s="4" t="str">
        <f>VLOOKUP(F39, $A:$C, 2, FALSE)</f>
        <v>Spikemuth</v>
      </c>
      <c r="I39" s="4">
        <f>VLOOKUP(E39, $A:$C, 3, FALSE)</f>
        <v>91</v>
      </c>
      <c r="J39" s="4">
        <f>VLOOKUP(F39, $A:$C, 3, FALSE)</f>
        <v>15</v>
      </c>
      <c r="K39" s="4" t="str">
        <f>IFERROR(_xlfn.XLOOKUP(H39, Archive!$I$690:$I$737, Archive!$G$690:$G$737), "A")</f>
        <v>H</v>
      </c>
      <c r="L39" s="4">
        <f t="shared" ref="L39:L54" si="6">IF(K39="H", F39, E39)</f>
        <v>1</v>
      </c>
      <c r="M39" s="4"/>
      <c r="N39" s="397">
        <v>1</v>
      </c>
      <c r="O39" s="397">
        <v>33</v>
      </c>
      <c r="P39" s="4" t="str">
        <f t="shared" ref="P39:P54" si="7">VLOOKUP(N39, $A:$C, 2, FALSE)</f>
        <v>Spikemuth</v>
      </c>
      <c r="Q39" s="4" t="str">
        <f t="shared" ref="Q39:Q54" si="8">VLOOKUP(O39, $A:$C, 2, FALSE)</f>
        <v>City of Circhester</v>
      </c>
      <c r="R39" s="4">
        <f t="shared" ref="R39:R54" si="9">VLOOKUP(N39, $A:$C, 3, FALSE)</f>
        <v>15</v>
      </c>
      <c r="S39" s="4">
        <f t="shared" ref="S39:S54" si="10">VLOOKUP(O39, $A:$C, 3, FALSE)</f>
        <v>125</v>
      </c>
      <c r="T39" s="4" t="str">
        <f>IFERROR(_xlfn.XLOOKUP(Q39, Archive!$I$738:$I$785, Archive!$G$738:$G$785), "A")</f>
        <v>A</v>
      </c>
      <c r="U39" s="4">
        <f t="shared" ref="U39:U54" si="11">IF(T39="H", O39, N39)</f>
        <v>1</v>
      </c>
    </row>
    <row r="40" spans="1:21" x14ac:dyDescent="0.2">
      <c r="A40">
        <v>40</v>
      </c>
      <c r="B40" t="s">
        <v>47</v>
      </c>
      <c r="C40">
        <f>_xlfn.XLOOKUP(B40, Rankings!C:C, Rankings!AN:AN)</f>
        <v>16</v>
      </c>
      <c r="E40" s="397">
        <v>17</v>
      </c>
      <c r="F40" s="397">
        <v>16</v>
      </c>
      <c r="G40" s="4" t="str">
        <f t="shared" ref="G40:G54" si="12">VLOOKUP(E40, $A:$C, 2, FALSE)</f>
        <v>Hulbury</v>
      </c>
      <c r="H40" s="4" t="str">
        <f t="shared" ref="H40:H54" si="13">VLOOKUP(F40, $A:$C, 2, FALSE)</f>
        <v>Wyndon South</v>
      </c>
      <c r="I40" s="4">
        <f t="shared" ref="I40:I54" si="14">VLOOKUP(E40, $A:$C, 3, FALSE)</f>
        <v>133</v>
      </c>
      <c r="J40" s="4">
        <f t="shared" ref="J40:J54" si="15">VLOOKUP(F40, $A:$C, 3, FALSE)</f>
        <v>54</v>
      </c>
      <c r="K40" s="4" t="str">
        <f>IFERROR(_xlfn.XLOOKUP(H40, Archive!$I$690:$I$737, Archive!$G$690:$G$737), "A")</f>
        <v>H</v>
      </c>
      <c r="L40" s="4">
        <f t="shared" si="6"/>
        <v>16</v>
      </c>
      <c r="M40" s="4"/>
      <c r="N40" s="397">
        <v>9</v>
      </c>
      <c r="O40" s="397">
        <v>41</v>
      </c>
      <c r="P40" s="4" t="str">
        <f t="shared" si="7"/>
        <v>Mesagoza</v>
      </c>
      <c r="Q40" s="4" t="str">
        <f t="shared" si="8"/>
        <v>Laverre City</v>
      </c>
      <c r="R40" s="4">
        <f t="shared" si="9"/>
        <v>24</v>
      </c>
      <c r="S40" s="4">
        <f t="shared" si="10"/>
        <v>153</v>
      </c>
      <c r="T40" s="4" t="str">
        <f>IFERROR(_xlfn.XLOOKUP(Q40, Archive!$I$738:$I$785, Archive!$G$738:$G$785), "A")</f>
        <v>A</v>
      </c>
      <c r="U40" s="4">
        <f t="shared" si="11"/>
        <v>9</v>
      </c>
    </row>
    <row r="41" spans="1:21" x14ac:dyDescent="0.2">
      <c r="A41">
        <v>41</v>
      </c>
      <c r="B41" t="s">
        <v>55</v>
      </c>
      <c r="C41">
        <f>_xlfn.XLOOKUP(B41, Rankings!C:C, Rankings!AN:AN)</f>
        <v>153</v>
      </c>
      <c r="E41" s="397">
        <v>24</v>
      </c>
      <c r="F41" s="397">
        <v>9</v>
      </c>
      <c r="G41" s="4" t="str">
        <f t="shared" si="12"/>
        <v>Zapapico</v>
      </c>
      <c r="H41" s="4" t="str">
        <f t="shared" si="13"/>
        <v>Mesagoza</v>
      </c>
      <c r="I41" s="4">
        <f t="shared" si="14"/>
        <v>124</v>
      </c>
      <c r="J41" s="4">
        <f t="shared" si="15"/>
        <v>24</v>
      </c>
      <c r="K41" s="4" t="str">
        <f>IFERROR(_xlfn.XLOOKUP(H41, Archive!$I$690:$I$737, Archive!$G$690:$G$737), "A")</f>
        <v>H</v>
      </c>
      <c r="L41" s="4">
        <f t="shared" si="6"/>
        <v>9</v>
      </c>
      <c r="M41" s="4"/>
      <c r="N41" s="397">
        <v>5</v>
      </c>
      <c r="O41" s="397">
        <v>37</v>
      </c>
      <c r="P41" s="4" t="str">
        <f t="shared" si="7"/>
        <v>Santalune City</v>
      </c>
      <c r="Q41" s="4" t="str">
        <f t="shared" si="8"/>
        <v>Coumarine City</v>
      </c>
      <c r="R41" s="4">
        <f t="shared" si="9"/>
        <v>79</v>
      </c>
      <c r="S41" s="4">
        <f t="shared" si="10"/>
        <v>111</v>
      </c>
      <c r="T41" s="4" t="str">
        <f>IFERROR(_xlfn.XLOOKUP(Q41, Archive!$I$738:$I$785, Archive!$G$738:$G$785), "A")</f>
        <v>H</v>
      </c>
      <c r="U41" s="4">
        <f t="shared" si="11"/>
        <v>37</v>
      </c>
    </row>
    <row r="42" spans="1:21" x14ac:dyDescent="0.2">
      <c r="A42">
        <v>42</v>
      </c>
      <c r="B42" t="s">
        <v>29</v>
      </c>
      <c r="C42">
        <f>_xlfn.XLOOKUP(B42, Rankings!C:C, Rankings!AN:AN)</f>
        <v>29</v>
      </c>
      <c r="E42" s="397">
        <v>40</v>
      </c>
      <c r="F42" s="397">
        <v>8</v>
      </c>
      <c r="G42" s="4" t="str">
        <f t="shared" si="12"/>
        <v>Vaniville Town</v>
      </c>
      <c r="H42" s="4" t="str">
        <f t="shared" si="13"/>
        <v>Camphrier Town</v>
      </c>
      <c r="I42" s="4">
        <f t="shared" si="14"/>
        <v>16</v>
      </c>
      <c r="J42" s="4">
        <f t="shared" si="15"/>
        <v>10</v>
      </c>
      <c r="K42" s="4" t="str">
        <f>IFERROR(_xlfn.XLOOKUP(H42, Archive!$I$690:$I$737, Archive!$G$690:$G$737), "A")</f>
        <v>A</v>
      </c>
      <c r="L42" s="4">
        <f t="shared" si="6"/>
        <v>40</v>
      </c>
      <c r="M42" s="4"/>
      <c r="N42" s="397">
        <v>13</v>
      </c>
      <c r="O42" s="397">
        <v>29</v>
      </c>
      <c r="P42" s="4" t="str">
        <f t="shared" si="7"/>
        <v>Los Platos</v>
      </c>
      <c r="Q42" s="4" t="str">
        <f t="shared" si="8"/>
        <v>Wild Area</v>
      </c>
      <c r="R42" s="4">
        <f t="shared" si="9"/>
        <v>65</v>
      </c>
      <c r="S42" s="4">
        <f t="shared" si="10"/>
        <v>28</v>
      </c>
      <c r="T42" s="4" t="str">
        <f>IFERROR(_xlfn.XLOOKUP(Q42, Archive!$I$738:$I$785, Archive!$G$738:$G$785), "A")</f>
        <v>A</v>
      </c>
      <c r="U42" s="4">
        <f t="shared" si="11"/>
        <v>13</v>
      </c>
    </row>
    <row r="43" spans="1:21" x14ac:dyDescent="0.2">
      <c r="A43">
        <v>43</v>
      </c>
      <c r="B43" t="s">
        <v>59</v>
      </c>
      <c r="C43">
        <f>_xlfn.XLOOKUP(B43, Rankings!C:C, Rankings!AN:AN)</f>
        <v>86</v>
      </c>
      <c r="E43" s="397">
        <v>29</v>
      </c>
      <c r="F43" s="397">
        <v>4</v>
      </c>
      <c r="G43" s="4" t="str">
        <f t="shared" si="12"/>
        <v>Wild Area</v>
      </c>
      <c r="H43" s="4" t="str">
        <f t="shared" si="13"/>
        <v>Anistar City</v>
      </c>
      <c r="I43" s="4">
        <f t="shared" si="14"/>
        <v>28</v>
      </c>
      <c r="J43" s="4">
        <f t="shared" si="15"/>
        <v>17</v>
      </c>
      <c r="K43" s="4" t="str">
        <f>IFERROR(_xlfn.XLOOKUP(H43, Archive!$I$690:$I$737, Archive!$G$690:$G$737), "A")</f>
        <v>H</v>
      </c>
      <c r="L43" s="4">
        <f t="shared" si="6"/>
        <v>4</v>
      </c>
      <c r="M43" s="4"/>
      <c r="N43" s="397">
        <v>3</v>
      </c>
      <c r="O43" s="397">
        <v>35</v>
      </c>
      <c r="P43" s="4" t="str">
        <f t="shared" si="7"/>
        <v>Cyllage City</v>
      </c>
      <c r="Q43" s="4" t="str">
        <f t="shared" si="8"/>
        <v>Aquacorde Town</v>
      </c>
      <c r="R43" s="4">
        <f t="shared" si="9"/>
        <v>58</v>
      </c>
      <c r="S43" s="4">
        <f t="shared" si="10"/>
        <v>102</v>
      </c>
      <c r="T43" s="4" t="str">
        <f>IFERROR(_xlfn.XLOOKUP(Q43, Archive!$I$738:$I$785, Archive!$G$738:$G$785), "A")</f>
        <v>H</v>
      </c>
      <c r="U43" s="4">
        <f t="shared" si="11"/>
        <v>35</v>
      </c>
    </row>
    <row r="44" spans="1:21" x14ac:dyDescent="0.2">
      <c r="A44">
        <v>44</v>
      </c>
      <c r="B44" t="s">
        <v>475</v>
      </c>
      <c r="C44">
        <f>_xlfn.XLOOKUP(B44, Rankings!C:C, Rankings!AN:AN)</f>
        <v>141</v>
      </c>
      <c r="E44" s="397">
        <v>20</v>
      </c>
      <c r="F44" s="397">
        <v>13</v>
      </c>
      <c r="G44" s="4" t="str">
        <f t="shared" si="12"/>
        <v>Levincia</v>
      </c>
      <c r="H44" s="4" t="str">
        <f t="shared" si="13"/>
        <v>Los Platos</v>
      </c>
      <c r="I44" s="4">
        <f t="shared" si="14"/>
        <v>30</v>
      </c>
      <c r="J44" s="4">
        <f t="shared" si="15"/>
        <v>65</v>
      </c>
      <c r="K44" s="4" t="str">
        <f>IFERROR(_xlfn.XLOOKUP(H44, Archive!$I$690:$I$737, Archive!$G$690:$G$737), "A")</f>
        <v>A</v>
      </c>
      <c r="L44" s="4">
        <f t="shared" si="6"/>
        <v>20</v>
      </c>
      <c r="M44" s="4"/>
      <c r="N44" s="397">
        <v>11</v>
      </c>
      <c r="O44" s="397">
        <v>27</v>
      </c>
      <c r="P44" s="4" t="str">
        <f t="shared" si="7"/>
        <v>Motostoke</v>
      </c>
      <c r="Q44" s="4" t="str">
        <f t="shared" si="8"/>
        <v>Isle of Armor</v>
      </c>
      <c r="R44" s="4">
        <f t="shared" si="9"/>
        <v>35</v>
      </c>
      <c r="S44" s="4">
        <f t="shared" si="10"/>
        <v>47</v>
      </c>
      <c r="T44" s="4" t="str">
        <f>IFERROR(_xlfn.XLOOKUP(Q44, Archive!$I$738:$I$785, Archive!$G$738:$G$785), "A")</f>
        <v>H</v>
      </c>
      <c r="U44" s="4">
        <f t="shared" si="11"/>
        <v>27</v>
      </c>
    </row>
    <row r="45" spans="1:21" x14ac:dyDescent="0.2">
      <c r="A45">
        <v>45</v>
      </c>
      <c r="B45" t="s">
        <v>471</v>
      </c>
      <c r="C45">
        <f>_xlfn.XLOOKUP(B45, Rankings!C:C, Rankings!AN:AN)</f>
        <v>152</v>
      </c>
      <c r="E45" s="397">
        <v>44</v>
      </c>
      <c r="F45" s="397">
        <v>12</v>
      </c>
      <c r="G45" s="4" t="str">
        <f t="shared" si="12"/>
        <v>Artazon</v>
      </c>
      <c r="H45" s="4" t="str">
        <f t="shared" si="13"/>
        <v>Wyndon North</v>
      </c>
      <c r="I45" s="4">
        <f t="shared" si="14"/>
        <v>141</v>
      </c>
      <c r="J45" s="4">
        <f t="shared" si="15"/>
        <v>61</v>
      </c>
      <c r="K45" s="4" t="str">
        <f>IFERROR(_xlfn.XLOOKUP(H45, Archive!$I$690:$I$737, Archive!$G$690:$G$737), "A")</f>
        <v>H</v>
      </c>
      <c r="L45" s="4">
        <f t="shared" si="6"/>
        <v>12</v>
      </c>
      <c r="M45" s="4"/>
      <c r="N45" s="397">
        <v>7</v>
      </c>
      <c r="O45" s="397">
        <v>39</v>
      </c>
      <c r="P45" s="4" t="str">
        <f t="shared" si="7"/>
        <v>Hammerlocke</v>
      </c>
      <c r="Q45" s="4" t="str">
        <f t="shared" si="8"/>
        <v>Cortondo</v>
      </c>
      <c r="R45" s="4">
        <f t="shared" si="9"/>
        <v>142</v>
      </c>
      <c r="S45" s="4">
        <f t="shared" si="10"/>
        <v>108</v>
      </c>
      <c r="T45" s="4" t="str">
        <f>IFERROR(_xlfn.XLOOKUP(Q45, Archive!$I$738:$I$785, Archive!$G$738:$G$785), "A")</f>
        <v>H</v>
      </c>
      <c r="U45" s="4">
        <f t="shared" si="11"/>
        <v>39</v>
      </c>
    </row>
    <row r="46" spans="1:21" x14ac:dyDescent="0.2">
      <c r="A46">
        <v>46</v>
      </c>
      <c r="B46" t="s">
        <v>16</v>
      </c>
      <c r="C46">
        <f>_xlfn.XLOOKUP(B46, Rankings!C:C, Rankings!AN:AN)</f>
        <v>147</v>
      </c>
      <c r="E46" s="397">
        <v>28</v>
      </c>
      <c r="F46" s="397">
        <v>5</v>
      </c>
      <c r="G46" s="4" t="str">
        <f t="shared" si="12"/>
        <v>Cabo Poco</v>
      </c>
      <c r="H46" s="4" t="str">
        <f t="shared" si="13"/>
        <v>Santalune City</v>
      </c>
      <c r="I46" s="4">
        <f t="shared" si="14"/>
        <v>20</v>
      </c>
      <c r="J46" s="4">
        <f t="shared" si="15"/>
        <v>79</v>
      </c>
      <c r="K46" s="4" t="str">
        <f>IFERROR(_xlfn.XLOOKUP(H46, Archive!$I$690:$I$737, Archive!$G$690:$G$737), "A")</f>
        <v>A</v>
      </c>
      <c r="L46" s="4">
        <f t="shared" si="6"/>
        <v>28</v>
      </c>
      <c r="M46" s="4"/>
      <c r="N46" s="397">
        <v>15</v>
      </c>
      <c r="O46" s="397">
        <v>31</v>
      </c>
      <c r="P46" s="4" t="str">
        <f t="shared" si="7"/>
        <v>Shalour City</v>
      </c>
      <c r="Q46" s="4" t="str">
        <f t="shared" si="8"/>
        <v>Ballonlea</v>
      </c>
      <c r="R46" s="4">
        <f t="shared" si="9"/>
        <v>62</v>
      </c>
      <c r="S46" s="4">
        <f t="shared" si="10"/>
        <v>119</v>
      </c>
      <c r="T46" s="4" t="str">
        <f>IFERROR(_xlfn.XLOOKUP(Q46, Archive!$I$738:$I$785, Archive!$G$738:$G$785), "A")</f>
        <v>A</v>
      </c>
      <c r="U46" s="4">
        <f t="shared" si="11"/>
        <v>15</v>
      </c>
    </row>
    <row r="47" spans="1:21" x14ac:dyDescent="0.2">
      <c r="A47">
        <v>47</v>
      </c>
      <c r="B47" t="s">
        <v>61</v>
      </c>
      <c r="C47">
        <f>_xlfn.XLOOKUP(B47, Rankings!C:C, Rankings!AN:AN)</f>
        <v>156</v>
      </c>
      <c r="E47" s="397">
        <v>31</v>
      </c>
      <c r="F47" s="397">
        <v>2</v>
      </c>
      <c r="G47" s="4" t="str">
        <f t="shared" si="12"/>
        <v>Ballonlea</v>
      </c>
      <c r="H47" s="4" t="str">
        <f t="shared" si="13"/>
        <v>Postwick</v>
      </c>
      <c r="I47" s="4">
        <f t="shared" si="14"/>
        <v>119</v>
      </c>
      <c r="J47" s="4">
        <f t="shared" si="15"/>
        <v>41</v>
      </c>
      <c r="K47" s="4" t="str">
        <f>IFERROR(_xlfn.XLOOKUP(H47, Archive!$I$690:$I$737, Archive!$G$690:$G$737), "A")</f>
        <v>H</v>
      </c>
      <c r="L47" s="4">
        <f t="shared" si="6"/>
        <v>2</v>
      </c>
      <c r="M47" s="4"/>
      <c r="N47" s="397">
        <v>2</v>
      </c>
      <c r="O47" s="397">
        <v>18</v>
      </c>
      <c r="P47" s="4" t="str">
        <f t="shared" si="7"/>
        <v>Postwick</v>
      </c>
      <c r="Q47" s="4" t="str">
        <f t="shared" si="8"/>
        <v>Casseroya Lake</v>
      </c>
      <c r="R47" s="4">
        <f t="shared" si="9"/>
        <v>41</v>
      </c>
      <c r="S47" s="4">
        <f t="shared" si="10"/>
        <v>4</v>
      </c>
      <c r="T47" s="4" t="str">
        <f>IFERROR(_xlfn.XLOOKUP(Q47, Archive!$I$738:$I$785, Archive!$G$738:$G$785), "A")</f>
        <v>H</v>
      </c>
      <c r="U47" s="4">
        <f t="shared" si="11"/>
        <v>18</v>
      </c>
    </row>
    <row r="48" spans="1:21" x14ac:dyDescent="0.2">
      <c r="A48">
        <v>48</v>
      </c>
      <c r="B48" t="s">
        <v>25</v>
      </c>
      <c r="C48">
        <f>_xlfn.XLOOKUP(B48, Rankings!C:C, Rankings!AN:AN)</f>
        <v>89</v>
      </c>
      <c r="E48" s="397">
        <v>18</v>
      </c>
      <c r="F48" s="397">
        <v>15</v>
      </c>
      <c r="G48" s="4" t="str">
        <f t="shared" si="12"/>
        <v>Casseroya Lake</v>
      </c>
      <c r="H48" s="4" t="str">
        <f t="shared" si="13"/>
        <v>Shalour City</v>
      </c>
      <c r="I48" s="4">
        <f t="shared" si="14"/>
        <v>4</v>
      </c>
      <c r="J48" s="4">
        <f t="shared" si="15"/>
        <v>62</v>
      </c>
      <c r="K48" s="4" t="str">
        <f>IFERROR(_xlfn.XLOOKUP(H48, Archive!$I$690:$I$737, Archive!$G$690:$G$737), "A")</f>
        <v>A</v>
      </c>
      <c r="L48" s="4">
        <f t="shared" si="6"/>
        <v>18</v>
      </c>
      <c r="M48" s="4"/>
      <c r="N48" s="397">
        <v>10</v>
      </c>
      <c r="O48" s="397">
        <v>42</v>
      </c>
      <c r="P48" s="4" t="str">
        <f t="shared" si="7"/>
        <v>Tagtree Thicket</v>
      </c>
      <c r="Q48" s="4" t="str">
        <f t="shared" si="8"/>
        <v>Stow-on-Side</v>
      </c>
      <c r="R48" s="4">
        <f t="shared" si="9"/>
        <v>49</v>
      </c>
      <c r="S48" s="4">
        <f t="shared" si="10"/>
        <v>29</v>
      </c>
      <c r="T48" s="4" t="str">
        <f>IFERROR(_xlfn.XLOOKUP(Q48, Archive!$I$738:$I$785, Archive!$G$738:$G$785), "A")</f>
        <v>H</v>
      </c>
      <c r="U48" s="4">
        <f t="shared" si="11"/>
        <v>42</v>
      </c>
    </row>
    <row r="49" spans="1:21" x14ac:dyDescent="0.2">
      <c r="A49">
        <v>49</v>
      </c>
      <c r="B49" t="s">
        <v>1521</v>
      </c>
      <c r="C49" t="s">
        <v>1521</v>
      </c>
      <c r="E49" s="397">
        <v>23</v>
      </c>
      <c r="F49" s="397">
        <v>10</v>
      </c>
      <c r="G49" s="4" t="str">
        <f t="shared" si="12"/>
        <v>Glaseado Mountain</v>
      </c>
      <c r="H49" s="4" t="str">
        <f t="shared" si="13"/>
        <v>Tagtree Thicket</v>
      </c>
      <c r="I49" s="4">
        <f t="shared" si="14"/>
        <v>103</v>
      </c>
      <c r="J49" s="4">
        <f t="shared" si="15"/>
        <v>49</v>
      </c>
      <c r="K49" s="4" t="str">
        <f>IFERROR(_xlfn.XLOOKUP(H49, Archive!$I$690:$I$737, Archive!$G$690:$G$737), "A")</f>
        <v>H</v>
      </c>
      <c r="L49" s="4">
        <f t="shared" si="6"/>
        <v>10</v>
      </c>
      <c r="M49" s="4"/>
      <c r="N49" s="397">
        <v>6</v>
      </c>
      <c r="O49" s="397">
        <v>38</v>
      </c>
      <c r="P49" s="4" t="str">
        <f t="shared" si="7"/>
        <v>Porto Marinada</v>
      </c>
      <c r="Q49" s="4" t="str">
        <f t="shared" si="8"/>
        <v>Wedgehurst</v>
      </c>
      <c r="R49" s="4">
        <f t="shared" si="9"/>
        <v>44</v>
      </c>
      <c r="S49" s="4">
        <f t="shared" si="10"/>
        <v>122</v>
      </c>
      <c r="T49" s="4" t="str">
        <f>IFERROR(_xlfn.XLOOKUP(Q49, Archive!$I$738:$I$785, Archive!$G$738:$G$785), "A")</f>
        <v>A</v>
      </c>
      <c r="U49" s="4">
        <f t="shared" si="11"/>
        <v>6</v>
      </c>
    </row>
    <row r="50" spans="1:21" x14ac:dyDescent="0.2">
      <c r="A50">
        <v>50</v>
      </c>
      <c r="B50" t="s">
        <v>1521</v>
      </c>
      <c r="C50" t="s">
        <v>1521</v>
      </c>
      <c r="E50" s="397">
        <v>26</v>
      </c>
      <c r="F50" s="397">
        <v>7</v>
      </c>
      <c r="G50" s="4" t="str">
        <f t="shared" si="12"/>
        <v>Montenevera</v>
      </c>
      <c r="H50" s="4" t="str">
        <f t="shared" si="13"/>
        <v>Hammerlocke</v>
      </c>
      <c r="I50" s="4">
        <f t="shared" si="14"/>
        <v>128</v>
      </c>
      <c r="J50" s="4">
        <f t="shared" si="15"/>
        <v>142</v>
      </c>
      <c r="K50" s="4" t="str">
        <f>IFERROR(_xlfn.XLOOKUP(H50, Archive!$I$690:$I$737, Archive!$G$690:$G$737), "A")</f>
        <v>A</v>
      </c>
      <c r="L50" s="4">
        <f t="shared" si="6"/>
        <v>26</v>
      </c>
      <c r="M50" s="4"/>
      <c r="N50" s="397">
        <v>14</v>
      </c>
      <c r="O50" s="397">
        <v>30</v>
      </c>
      <c r="P50" s="4" t="str">
        <f t="shared" si="7"/>
        <v>Lumiose City</v>
      </c>
      <c r="Q50" s="4" t="str">
        <f t="shared" si="8"/>
        <v>Crown Tundra</v>
      </c>
      <c r="R50" s="4">
        <f t="shared" si="9"/>
        <v>21</v>
      </c>
      <c r="S50" s="4">
        <f t="shared" si="10"/>
        <v>110</v>
      </c>
      <c r="T50" s="4" t="str">
        <f>IFERROR(_xlfn.XLOOKUP(Q50, Archive!$I$738:$I$785, Archive!$G$738:$G$785), "A")</f>
        <v>A</v>
      </c>
      <c r="U50" s="4">
        <f t="shared" si="11"/>
        <v>14</v>
      </c>
    </row>
    <row r="51" spans="1:21" x14ac:dyDescent="0.2">
      <c r="A51">
        <v>51</v>
      </c>
      <c r="B51" t="s">
        <v>1521</v>
      </c>
      <c r="C51" t="s">
        <v>1521</v>
      </c>
      <c r="E51" s="397">
        <v>30</v>
      </c>
      <c r="F51" s="397">
        <v>3</v>
      </c>
      <c r="G51" s="4" t="str">
        <f t="shared" si="12"/>
        <v>Crown Tundra</v>
      </c>
      <c r="H51" s="4" t="str">
        <f t="shared" si="13"/>
        <v>Cyllage City</v>
      </c>
      <c r="I51" s="4">
        <f t="shared" si="14"/>
        <v>110</v>
      </c>
      <c r="J51" s="4">
        <f t="shared" si="15"/>
        <v>58</v>
      </c>
      <c r="K51" s="4" t="str">
        <f>IFERROR(_xlfn.XLOOKUP(H51, Archive!$I$690:$I$737, Archive!$G$690:$G$737), "A")</f>
        <v>H</v>
      </c>
      <c r="L51" s="4">
        <f t="shared" si="6"/>
        <v>3</v>
      </c>
      <c r="M51" s="4"/>
      <c r="N51" s="397">
        <v>4</v>
      </c>
      <c r="O51" s="397">
        <v>36</v>
      </c>
      <c r="P51" s="4" t="str">
        <f t="shared" si="7"/>
        <v>Anistar City</v>
      </c>
      <c r="Q51" s="4" t="str">
        <f t="shared" si="8"/>
        <v>Alfornada</v>
      </c>
      <c r="R51" s="4">
        <f t="shared" si="9"/>
        <v>17</v>
      </c>
      <c r="S51" s="4">
        <f t="shared" si="10"/>
        <v>130</v>
      </c>
      <c r="T51" s="4" t="str">
        <f>IFERROR(_xlfn.XLOOKUP(Q51, Archive!$I$738:$I$785, Archive!$G$738:$G$785), "A")</f>
        <v>A</v>
      </c>
      <c r="U51" s="4">
        <f t="shared" si="11"/>
        <v>4</v>
      </c>
    </row>
    <row r="52" spans="1:21" x14ac:dyDescent="0.2">
      <c r="A52">
        <v>52</v>
      </c>
      <c r="B52" t="s">
        <v>1521</v>
      </c>
      <c r="C52" t="s">
        <v>1521</v>
      </c>
      <c r="E52" s="397">
        <v>19</v>
      </c>
      <c r="F52" s="397">
        <v>14</v>
      </c>
      <c r="G52" s="4" t="str">
        <f t="shared" si="12"/>
        <v>Kiloude City</v>
      </c>
      <c r="H52" s="4" t="str">
        <f t="shared" si="13"/>
        <v>Lumiose City</v>
      </c>
      <c r="I52" s="4">
        <f t="shared" si="14"/>
        <v>96</v>
      </c>
      <c r="J52" s="4">
        <f t="shared" si="15"/>
        <v>21</v>
      </c>
      <c r="K52" s="4" t="str">
        <f>IFERROR(_xlfn.XLOOKUP(H52, Archive!$I$690:$I$737, Archive!$G$690:$G$737), "A")</f>
        <v>H</v>
      </c>
      <c r="L52" s="4">
        <f t="shared" si="6"/>
        <v>14</v>
      </c>
      <c r="M52" s="4"/>
      <c r="N52" s="397">
        <v>12</v>
      </c>
      <c r="O52" s="397">
        <v>28</v>
      </c>
      <c r="P52" s="4" t="str">
        <f t="shared" si="7"/>
        <v>Wyndon North</v>
      </c>
      <c r="Q52" s="4" t="str">
        <f t="shared" si="8"/>
        <v>Cabo Poco</v>
      </c>
      <c r="R52" s="4">
        <f t="shared" si="9"/>
        <v>61</v>
      </c>
      <c r="S52" s="4">
        <f t="shared" si="10"/>
        <v>20</v>
      </c>
      <c r="T52" s="4" t="str">
        <f>IFERROR(_xlfn.XLOOKUP(Q52, Archive!$I$738:$I$785, Archive!$G$738:$G$785), "A")</f>
        <v>H</v>
      </c>
      <c r="U52" s="4">
        <f t="shared" si="11"/>
        <v>28</v>
      </c>
    </row>
    <row r="53" spans="1:21" x14ac:dyDescent="0.2">
      <c r="A53">
        <v>53</v>
      </c>
      <c r="B53" t="s">
        <v>1521</v>
      </c>
      <c r="C53" t="s">
        <v>1521</v>
      </c>
      <c r="E53" s="397">
        <v>22</v>
      </c>
      <c r="F53" s="397">
        <v>11</v>
      </c>
      <c r="G53" s="4" t="str">
        <f t="shared" si="12"/>
        <v>Blueberry Terarium</v>
      </c>
      <c r="H53" s="4" t="str">
        <f t="shared" si="13"/>
        <v>Motostoke</v>
      </c>
      <c r="I53" s="4">
        <f t="shared" si="14"/>
        <v>33</v>
      </c>
      <c r="J53" s="4">
        <f t="shared" si="15"/>
        <v>35</v>
      </c>
      <c r="K53" s="4" t="str">
        <f>IFERROR(_xlfn.XLOOKUP(H53, Archive!$I$690:$I$737, Archive!$G$690:$G$737), "A")</f>
        <v>A</v>
      </c>
      <c r="L53" s="4">
        <f t="shared" si="6"/>
        <v>22</v>
      </c>
      <c r="M53" s="4"/>
      <c r="N53" s="397">
        <v>8</v>
      </c>
      <c r="O53" s="397">
        <v>24</v>
      </c>
      <c r="P53" s="4" t="str">
        <f t="shared" si="7"/>
        <v>Camphrier Town</v>
      </c>
      <c r="Q53" s="4" t="str">
        <f t="shared" si="8"/>
        <v>Zapapico</v>
      </c>
      <c r="R53" s="4">
        <f t="shared" si="9"/>
        <v>10</v>
      </c>
      <c r="S53" s="4">
        <f t="shared" si="10"/>
        <v>124</v>
      </c>
      <c r="T53" s="4" t="str">
        <f>IFERROR(_xlfn.XLOOKUP(Q53, Archive!$I$738:$I$785, Archive!$G$738:$G$785), "A")</f>
        <v>A</v>
      </c>
      <c r="U53" s="4">
        <f t="shared" si="11"/>
        <v>8</v>
      </c>
    </row>
    <row r="54" spans="1:21" x14ac:dyDescent="0.2">
      <c r="A54">
        <v>54</v>
      </c>
      <c r="B54" t="s">
        <v>1521</v>
      </c>
      <c r="C54" t="s">
        <v>1521</v>
      </c>
      <c r="E54" s="397">
        <v>27</v>
      </c>
      <c r="F54" s="397">
        <v>6</v>
      </c>
      <c r="G54" s="4" t="str">
        <f t="shared" si="12"/>
        <v>Isle of Armor</v>
      </c>
      <c r="H54" s="4" t="str">
        <f t="shared" si="13"/>
        <v>Porto Marinada</v>
      </c>
      <c r="I54" s="4">
        <f t="shared" si="14"/>
        <v>47</v>
      </c>
      <c r="J54" s="4">
        <f t="shared" si="15"/>
        <v>44</v>
      </c>
      <c r="K54" s="4" t="str">
        <f>IFERROR(_xlfn.XLOOKUP(H54, Archive!$I$690:$I$737, Archive!$G$690:$G$737), "A")</f>
        <v>H</v>
      </c>
      <c r="L54" s="4">
        <f t="shared" si="6"/>
        <v>6</v>
      </c>
      <c r="M54" s="4"/>
      <c r="N54" s="397">
        <v>16</v>
      </c>
      <c r="O54" s="397">
        <v>32</v>
      </c>
      <c r="P54" s="4" t="str">
        <f t="shared" si="7"/>
        <v>Wyndon South</v>
      </c>
      <c r="Q54" s="4" t="str">
        <f t="shared" si="8"/>
        <v>Cascarrafa</v>
      </c>
      <c r="R54" s="4">
        <f t="shared" si="9"/>
        <v>54</v>
      </c>
      <c r="S54" s="4">
        <f t="shared" si="10"/>
        <v>91</v>
      </c>
      <c r="T54" s="4" t="str">
        <f>IFERROR(_xlfn.XLOOKUP(Q54, Archive!$I$738:$I$785, Archive!$G$738:$G$785), "A")</f>
        <v>H</v>
      </c>
      <c r="U54" s="4">
        <f t="shared" si="11"/>
        <v>32</v>
      </c>
    </row>
    <row r="55" spans="1:21" x14ac:dyDescent="0.2">
      <c r="A55">
        <v>55</v>
      </c>
      <c r="B55" t="s">
        <v>1521</v>
      </c>
      <c r="C55" t="s">
        <v>1521</v>
      </c>
    </row>
    <row r="56" spans="1:21" x14ac:dyDescent="0.2">
      <c r="A56">
        <v>56</v>
      </c>
      <c r="B56" t="s">
        <v>1521</v>
      </c>
      <c r="C56" t="s">
        <v>1521</v>
      </c>
      <c r="E56" t="s">
        <v>1464</v>
      </c>
      <c r="N56" t="s">
        <v>1465</v>
      </c>
    </row>
    <row r="57" spans="1:21" x14ac:dyDescent="0.2">
      <c r="A57">
        <v>57</v>
      </c>
      <c r="B57" t="s">
        <v>1521</v>
      </c>
      <c r="C57" t="s">
        <v>1521</v>
      </c>
    </row>
    <row r="58" spans="1:21" x14ac:dyDescent="0.2">
      <c r="A58">
        <v>58</v>
      </c>
      <c r="B58" t="s">
        <v>1521</v>
      </c>
      <c r="C58" t="s">
        <v>1521</v>
      </c>
      <c r="E58" s="397">
        <v>16</v>
      </c>
      <c r="F58" s="397">
        <v>1</v>
      </c>
      <c r="G58" s="4" t="str">
        <f t="shared" ref="G58:G65" si="16">VLOOKUP(E58, $A:$C, 2, FALSE)</f>
        <v>Wyndon South</v>
      </c>
      <c r="H58" s="4" t="str">
        <f t="shared" ref="H58:H65" si="17">VLOOKUP(F58, $A:$C, 2, FALSE)</f>
        <v>Spikemuth</v>
      </c>
      <c r="I58" s="4">
        <f t="shared" ref="I58:I65" si="18">VLOOKUP(E58, $A:$C, 3, FALSE)</f>
        <v>54</v>
      </c>
      <c r="J58" s="4">
        <f t="shared" ref="J58:J65" si="19">VLOOKUP(F58, $A:$C, 3, FALSE)</f>
        <v>15</v>
      </c>
      <c r="N58" s="397">
        <v>1</v>
      </c>
      <c r="O58" s="397">
        <v>9</v>
      </c>
      <c r="P58" s="4" t="str">
        <f t="shared" ref="P58:P65" si="20">VLOOKUP(N58, $A:$C, 2, FALSE)</f>
        <v>Spikemuth</v>
      </c>
      <c r="Q58" s="4" t="str">
        <f t="shared" ref="Q58:Q65" si="21">VLOOKUP(O58, $A:$C, 2, FALSE)</f>
        <v>Mesagoza</v>
      </c>
      <c r="R58" s="4">
        <f t="shared" ref="R58:R65" si="22">VLOOKUP(N58, $A:$C, 3, FALSE)</f>
        <v>15</v>
      </c>
      <c r="S58" s="4">
        <f t="shared" ref="S58:S65" si="23">VLOOKUP(O58, $A:$C, 3, FALSE)</f>
        <v>24</v>
      </c>
    </row>
    <row r="59" spans="1:21" x14ac:dyDescent="0.2">
      <c r="A59">
        <v>59</v>
      </c>
      <c r="B59" t="s">
        <v>1521</v>
      </c>
      <c r="C59" t="s">
        <v>1521</v>
      </c>
      <c r="E59" s="397">
        <v>40</v>
      </c>
      <c r="F59" s="397">
        <v>9</v>
      </c>
      <c r="G59" s="4" t="str">
        <f t="shared" si="16"/>
        <v>Vaniville Town</v>
      </c>
      <c r="H59" s="4" t="str">
        <f t="shared" si="17"/>
        <v>Mesagoza</v>
      </c>
      <c r="I59" s="4">
        <f t="shared" si="18"/>
        <v>16</v>
      </c>
      <c r="J59" s="4">
        <f t="shared" si="19"/>
        <v>24</v>
      </c>
      <c r="N59" s="397">
        <v>13</v>
      </c>
      <c r="O59" s="397">
        <v>37</v>
      </c>
      <c r="P59" s="4" t="str">
        <f t="shared" si="20"/>
        <v>Los Platos</v>
      </c>
      <c r="Q59" s="4" t="str">
        <f t="shared" si="21"/>
        <v>Coumarine City</v>
      </c>
      <c r="R59" s="4">
        <f t="shared" si="22"/>
        <v>65</v>
      </c>
      <c r="S59" s="4">
        <f t="shared" si="23"/>
        <v>111</v>
      </c>
    </row>
    <row r="60" spans="1:21" x14ac:dyDescent="0.2">
      <c r="A60">
        <v>60</v>
      </c>
      <c r="B60" t="s">
        <v>1521</v>
      </c>
      <c r="C60" t="s">
        <v>1521</v>
      </c>
      <c r="E60" s="397">
        <v>20</v>
      </c>
      <c r="F60" s="397">
        <v>4</v>
      </c>
      <c r="G60" s="4" t="str">
        <f t="shared" si="16"/>
        <v>Levincia</v>
      </c>
      <c r="H60" s="4" t="str">
        <f t="shared" si="17"/>
        <v>Anistar City</v>
      </c>
      <c r="I60" s="4">
        <f t="shared" si="18"/>
        <v>30</v>
      </c>
      <c r="J60" s="4">
        <f t="shared" si="19"/>
        <v>17</v>
      </c>
      <c r="N60" s="397">
        <v>27</v>
      </c>
      <c r="O60" s="397">
        <v>35</v>
      </c>
      <c r="P60" s="4" t="str">
        <f t="shared" si="20"/>
        <v>Isle of Armor</v>
      </c>
      <c r="Q60" s="4" t="str">
        <f t="shared" si="21"/>
        <v>Aquacorde Town</v>
      </c>
      <c r="R60" s="4">
        <f t="shared" si="22"/>
        <v>47</v>
      </c>
      <c r="S60" s="4">
        <f t="shared" si="23"/>
        <v>102</v>
      </c>
    </row>
    <row r="61" spans="1:21" x14ac:dyDescent="0.2">
      <c r="A61">
        <v>61</v>
      </c>
      <c r="B61" t="s">
        <v>1521</v>
      </c>
      <c r="C61" t="s">
        <v>1521</v>
      </c>
      <c r="E61" s="397">
        <v>28</v>
      </c>
      <c r="F61" s="397">
        <v>12</v>
      </c>
      <c r="G61" s="4" t="str">
        <f t="shared" si="16"/>
        <v>Cabo Poco</v>
      </c>
      <c r="H61" s="4" t="str">
        <f t="shared" si="17"/>
        <v>Wyndon North</v>
      </c>
      <c r="I61" s="4">
        <f t="shared" si="18"/>
        <v>20</v>
      </c>
      <c r="J61" s="4">
        <f t="shared" si="19"/>
        <v>61</v>
      </c>
      <c r="N61" s="397">
        <v>15</v>
      </c>
      <c r="O61" s="397">
        <v>39</v>
      </c>
      <c r="P61" s="4" t="str">
        <f t="shared" si="20"/>
        <v>Shalour City</v>
      </c>
      <c r="Q61" s="4" t="str">
        <f t="shared" si="21"/>
        <v>Cortondo</v>
      </c>
      <c r="R61" s="4">
        <f t="shared" si="22"/>
        <v>62</v>
      </c>
      <c r="S61" s="4">
        <f t="shared" si="23"/>
        <v>108</v>
      </c>
    </row>
    <row r="62" spans="1:21" x14ac:dyDescent="0.2">
      <c r="A62">
        <v>62</v>
      </c>
      <c r="B62" t="s">
        <v>1521</v>
      </c>
      <c r="C62" t="s">
        <v>1521</v>
      </c>
      <c r="E62" s="397">
        <v>18</v>
      </c>
      <c r="F62" s="397">
        <v>2</v>
      </c>
      <c r="G62" s="4" t="str">
        <f t="shared" si="16"/>
        <v>Casseroya Lake</v>
      </c>
      <c r="H62" s="4" t="str">
        <f t="shared" si="17"/>
        <v>Postwick</v>
      </c>
      <c r="I62" s="4">
        <f t="shared" si="18"/>
        <v>4</v>
      </c>
      <c r="J62" s="4">
        <f t="shared" si="19"/>
        <v>41</v>
      </c>
      <c r="N62" s="397">
        <v>18</v>
      </c>
      <c r="O62" s="397">
        <v>42</v>
      </c>
      <c r="P62" s="4" t="str">
        <f t="shared" si="20"/>
        <v>Casseroya Lake</v>
      </c>
      <c r="Q62" s="4" t="str">
        <f t="shared" si="21"/>
        <v>Stow-on-Side</v>
      </c>
      <c r="R62" s="4">
        <f t="shared" si="22"/>
        <v>4</v>
      </c>
      <c r="S62" s="4">
        <f t="shared" si="23"/>
        <v>29</v>
      </c>
    </row>
    <row r="63" spans="1:21" x14ac:dyDescent="0.2">
      <c r="A63">
        <v>63</v>
      </c>
      <c r="B63" t="s">
        <v>1521</v>
      </c>
      <c r="C63" t="s">
        <v>1521</v>
      </c>
      <c r="E63" s="397">
        <v>26</v>
      </c>
      <c r="F63" s="397">
        <v>10</v>
      </c>
      <c r="G63" s="4" t="str">
        <f t="shared" si="16"/>
        <v>Montenevera</v>
      </c>
      <c r="H63" s="4" t="str">
        <f t="shared" si="17"/>
        <v>Tagtree Thicket</v>
      </c>
      <c r="I63" s="4">
        <f t="shared" si="18"/>
        <v>128</v>
      </c>
      <c r="J63" s="4">
        <f t="shared" si="19"/>
        <v>49</v>
      </c>
      <c r="N63" s="397">
        <v>6</v>
      </c>
      <c r="O63" s="397">
        <v>14</v>
      </c>
      <c r="P63" s="4" t="str">
        <f t="shared" si="20"/>
        <v>Porto Marinada</v>
      </c>
      <c r="Q63" s="4" t="str">
        <f t="shared" si="21"/>
        <v>Lumiose City</v>
      </c>
      <c r="R63" s="4">
        <f t="shared" si="22"/>
        <v>44</v>
      </c>
      <c r="S63" s="4">
        <f t="shared" si="23"/>
        <v>21</v>
      </c>
    </row>
    <row r="64" spans="1:21" x14ac:dyDescent="0.2">
      <c r="A64">
        <v>64</v>
      </c>
      <c r="B64" t="s">
        <v>1521</v>
      </c>
      <c r="C64" t="s">
        <v>1521</v>
      </c>
      <c r="E64" s="397">
        <v>14</v>
      </c>
      <c r="F64" s="397">
        <v>3</v>
      </c>
      <c r="G64" s="4" t="str">
        <f t="shared" si="16"/>
        <v>Lumiose City</v>
      </c>
      <c r="H64" s="4" t="str">
        <f t="shared" si="17"/>
        <v>Cyllage City</v>
      </c>
      <c r="I64" s="4">
        <f t="shared" si="18"/>
        <v>21</v>
      </c>
      <c r="J64" s="4">
        <f t="shared" si="19"/>
        <v>58</v>
      </c>
      <c r="N64" s="397">
        <v>4</v>
      </c>
      <c r="O64" s="397">
        <v>28</v>
      </c>
      <c r="P64" s="4" t="str">
        <f t="shared" si="20"/>
        <v>Anistar City</v>
      </c>
      <c r="Q64" s="4" t="str">
        <f t="shared" si="21"/>
        <v>Cabo Poco</v>
      </c>
      <c r="R64" s="4">
        <f t="shared" si="22"/>
        <v>17</v>
      </c>
      <c r="S64" s="4">
        <f t="shared" si="23"/>
        <v>20</v>
      </c>
    </row>
    <row r="65" spans="5:19" x14ac:dyDescent="0.2">
      <c r="E65" s="397">
        <v>22</v>
      </c>
      <c r="F65" s="397">
        <v>6</v>
      </c>
      <c r="G65" s="4" t="str">
        <f t="shared" si="16"/>
        <v>Blueberry Terarium</v>
      </c>
      <c r="H65" s="4" t="str">
        <f t="shared" si="17"/>
        <v>Porto Marinada</v>
      </c>
      <c r="I65" s="4">
        <f t="shared" si="18"/>
        <v>33</v>
      </c>
      <c r="J65" s="4">
        <f t="shared" si="19"/>
        <v>44</v>
      </c>
      <c r="N65" s="397">
        <v>8</v>
      </c>
      <c r="O65" s="397">
        <v>32</v>
      </c>
      <c r="P65" s="4" t="str">
        <f t="shared" si="20"/>
        <v>Camphrier Town</v>
      </c>
      <c r="Q65" s="4" t="str">
        <f t="shared" si="21"/>
        <v>Cascarrafa</v>
      </c>
      <c r="R65" s="4">
        <f t="shared" si="22"/>
        <v>10</v>
      </c>
      <c r="S65" s="4">
        <f t="shared" si="23"/>
        <v>91</v>
      </c>
    </row>
    <row r="67" spans="5:19" x14ac:dyDescent="0.2">
      <c r="E67" t="s">
        <v>1466</v>
      </c>
      <c r="N67" t="s">
        <v>1467</v>
      </c>
    </row>
    <row r="69" spans="5:19" x14ac:dyDescent="0.2">
      <c r="E69" s="31"/>
      <c r="F69" s="31"/>
      <c r="N69" s="31"/>
      <c r="O69" s="31"/>
    </row>
    <row r="70" spans="5:19" x14ac:dyDescent="0.2">
      <c r="E70" s="31"/>
      <c r="F70" s="31"/>
      <c r="N70" s="31"/>
      <c r="O70" s="31"/>
    </row>
    <row r="71" spans="5:19" x14ac:dyDescent="0.2">
      <c r="E71" s="31"/>
      <c r="F71" s="31"/>
      <c r="N71" s="31"/>
      <c r="O71" s="31"/>
    </row>
    <row r="72" spans="5:19" x14ac:dyDescent="0.2">
      <c r="E72" s="31"/>
      <c r="F72" s="31"/>
      <c r="N72" s="31"/>
      <c r="O72" s="31"/>
    </row>
    <row r="74" spans="5:19" x14ac:dyDescent="0.2">
      <c r="E74" t="s">
        <v>1468</v>
      </c>
      <c r="N74" t="s">
        <v>1469</v>
      </c>
    </row>
    <row r="76" spans="5:19" x14ac:dyDescent="0.2">
      <c r="E76" s="31"/>
      <c r="F76" s="31"/>
      <c r="N76" s="31"/>
      <c r="O76" s="31"/>
    </row>
    <row r="77" spans="5:19" x14ac:dyDescent="0.2">
      <c r="E77" s="31"/>
      <c r="F77" s="31"/>
      <c r="N77" s="31"/>
      <c r="O77" s="31"/>
    </row>
    <row r="79" spans="5:19" x14ac:dyDescent="0.2">
      <c r="E79" t="s">
        <v>1470</v>
      </c>
    </row>
    <row r="81" spans="5:6" x14ac:dyDescent="0.2">
      <c r="E81" s="31"/>
      <c r="F81" s="31"/>
    </row>
    <row r="82" spans="5:6" x14ac:dyDescent="0.2">
      <c r="E82" s="31"/>
      <c r="F82" s="31"/>
    </row>
    <row r="84" spans="5:6" x14ac:dyDescent="0.2">
      <c r="E84" t="s">
        <v>1471</v>
      </c>
    </row>
    <row r="86" spans="5:6" x14ac:dyDescent="0.2">
      <c r="E86" s="31"/>
      <c r="F86" s="3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037316"/>
  </sheetPr>
  <dimension ref="A1:ARJ325"/>
  <sheetViews>
    <sheetView topLeftCell="AJY1" zoomScale="70" zoomScaleNormal="70" workbookViewId="0">
      <selection activeCell="AKE22" sqref="AKE22"/>
    </sheetView>
  </sheetViews>
  <sheetFormatPr defaultColWidth="8.875" defaultRowHeight="15" x14ac:dyDescent="0.2"/>
  <cols>
    <col min="1" max="1" width="4.03515625" customWidth="1"/>
    <col min="2" max="2" width="17.890625" customWidth="1"/>
    <col min="3" max="3" width="4.9765625" customWidth="1"/>
    <col min="4" max="4" width="9.953125" bestFit="1" customWidth="1"/>
    <col min="5" max="5" width="8.875" customWidth="1"/>
    <col min="6" max="7" width="8.875" style="4"/>
    <col min="11" max="11" width="7.12890625" customWidth="1"/>
    <col min="12" max="96" width="5.51171875" customWidth="1"/>
    <col min="98" max="112" width="7.93359375" style="4" customWidth="1"/>
    <col min="113" max="113" width="7.93359375" style="152" customWidth="1"/>
    <col min="114" max="114" width="7.93359375" style="153" customWidth="1"/>
    <col min="115" max="123" width="7.93359375" style="4" customWidth="1"/>
    <col min="124" max="124" width="7.93359375" customWidth="1"/>
    <col min="125" max="125" width="5.51171875" customWidth="1"/>
    <col min="126" max="208" width="5.51171875" hidden="1" customWidth="1"/>
    <col min="209" max="209" width="5.51171875" customWidth="1"/>
    <col min="211" max="214" width="9.4140625" style="4" customWidth="1"/>
    <col min="215" max="216" width="8.875" style="4"/>
    <col min="218" max="218" width="9.4140625" customWidth="1"/>
    <col min="219" max="219" width="5.51171875" customWidth="1"/>
    <col min="220" max="301" width="5.51171875" hidden="1" customWidth="1"/>
    <col min="302" max="303" width="5.51171875" customWidth="1"/>
    <col min="305" max="311" width="8.875" style="4"/>
    <col min="313" max="314" width="5.51171875" customWidth="1"/>
    <col min="315" max="396" width="5.51171875" hidden="1" customWidth="1"/>
    <col min="397" max="398" width="5.51171875" customWidth="1"/>
    <col min="400" max="406" width="8.875" style="4"/>
    <col min="408" max="409" width="5.51171875" customWidth="1"/>
    <col min="410" max="491" width="5.51171875" hidden="1" customWidth="1"/>
    <col min="492" max="493" width="5.51171875" customWidth="1"/>
    <col min="495" max="500" width="8.875" style="4"/>
    <col min="502" max="502" width="8.203125" customWidth="1"/>
    <col min="503" max="503" width="5.51171875" customWidth="1"/>
    <col min="504" max="585" width="5.51171875" hidden="1" customWidth="1"/>
    <col min="586" max="587" width="5.51171875" customWidth="1"/>
    <col min="589" max="594" width="8.875" style="4"/>
    <col min="596" max="596" width="7.93359375" customWidth="1"/>
    <col min="597" max="597" width="5.51171875" customWidth="1"/>
    <col min="598" max="679" width="5.51171875" hidden="1" customWidth="1"/>
    <col min="680" max="681" width="5.51171875" customWidth="1"/>
    <col min="683" max="688" width="8.875" style="4"/>
    <col min="690" max="690" width="6.58984375" customWidth="1"/>
    <col min="691" max="691" width="5.51171875" customWidth="1"/>
    <col min="692" max="773" width="5.51171875" hidden="1" customWidth="1"/>
    <col min="774" max="775" width="5.51171875" customWidth="1"/>
    <col min="777" max="780" width="8.875" style="4"/>
    <col min="781" max="781" width="9.4140625" style="4" bestFit="1" customWidth="1"/>
    <col min="782" max="782" width="8.875" style="4"/>
    <col min="784" max="784" width="8.0703125" customWidth="1"/>
    <col min="785" max="785" width="5.51171875" customWidth="1"/>
    <col min="786" max="867" width="5.51171875" hidden="1" customWidth="1"/>
    <col min="868" max="869" width="5.51171875" customWidth="1"/>
    <col min="873" max="873" width="8.0703125" customWidth="1"/>
    <col min="874" max="874" width="5.51171875" customWidth="1"/>
    <col min="875" max="956" width="5.51171875" hidden="1" customWidth="1"/>
    <col min="957" max="958" width="5.51171875" customWidth="1"/>
    <col min="959" max="959" width="4.4375" customWidth="1"/>
    <col min="960" max="1044" width="5.51171875" customWidth="1"/>
    <col min="1062" max="1062" width="5.51171875" customWidth="1"/>
    <col min="1063" max="1145" width="5.51171875" hidden="1" customWidth="1"/>
    <col min="1146" max="1146" width="5.51171875" customWidth="1"/>
  </cols>
  <sheetData>
    <row r="1" spans="1:1154" x14ac:dyDescent="0.2">
      <c r="F1" s="4">
        <v>0</v>
      </c>
      <c r="G1" s="4" t="str">
        <f ca="1">IF($F$1=1, RANDBETWEEN(1, 18), "")</f>
        <v/>
      </c>
      <c r="H1">
        <f>SUM(ANS3:ANS162)-288000</f>
        <v>0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 s="293">
        <v>113</v>
      </c>
      <c r="DJ1" s="294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  <c r="IW1">
        <v>257</v>
      </c>
      <c r="IX1">
        <v>258</v>
      </c>
      <c r="IY1">
        <v>259</v>
      </c>
      <c r="IZ1">
        <v>260</v>
      </c>
      <c r="JA1">
        <v>261</v>
      </c>
      <c r="JB1">
        <v>262</v>
      </c>
      <c r="JC1">
        <v>263</v>
      </c>
      <c r="JD1">
        <v>264</v>
      </c>
      <c r="JE1">
        <v>265</v>
      </c>
      <c r="JF1">
        <v>266</v>
      </c>
      <c r="JG1">
        <v>267</v>
      </c>
      <c r="JH1">
        <v>268</v>
      </c>
      <c r="JI1">
        <v>269</v>
      </c>
      <c r="JJ1">
        <v>270</v>
      </c>
      <c r="JK1">
        <v>271</v>
      </c>
      <c r="JL1">
        <v>272</v>
      </c>
      <c r="JM1">
        <v>273</v>
      </c>
      <c r="JN1">
        <v>274</v>
      </c>
      <c r="JO1">
        <v>275</v>
      </c>
      <c r="JP1">
        <v>276</v>
      </c>
      <c r="JQ1">
        <v>277</v>
      </c>
      <c r="JR1">
        <v>278</v>
      </c>
      <c r="JS1">
        <v>279</v>
      </c>
      <c r="JT1">
        <v>280</v>
      </c>
      <c r="JU1">
        <v>281</v>
      </c>
      <c r="JV1">
        <v>282</v>
      </c>
      <c r="JW1">
        <v>283</v>
      </c>
      <c r="JX1">
        <v>284</v>
      </c>
      <c r="JY1">
        <v>285</v>
      </c>
      <c r="JZ1">
        <v>286</v>
      </c>
      <c r="KA1">
        <v>287</v>
      </c>
      <c r="KB1">
        <v>288</v>
      </c>
      <c r="KC1">
        <v>289</v>
      </c>
      <c r="KD1">
        <v>290</v>
      </c>
      <c r="KE1">
        <v>291</v>
      </c>
      <c r="KF1">
        <v>292</v>
      </c>
      <c r="KG1">
        <v>293</v>
      </c>
      <c r="KH1">
        <v>294</v>
      </c>
      <c r="KI1">
        <v>295</v>
      </c>
      <c r="KJ1">
        <v>296</v>
      </c>
      <c r="KK1">
        <v>297</v>
      </c>
      <c r="KL1">
        <v>298</v>
      </c>
      <c r="KM1">
        <v>299</v>
      </c>
      <c r="KN1">
        <v>300</v>
      </c>
      <c r="KO1">
        <v>301</v>
      </c>
      <c r="KP1">
        <v>302</v>
      </c>
      <c r="KQ1">
        <v>303</v>
      </c>
      <c r="KR1">
        <v>304</v>
      </c>
      <c r="KS1">
        <v>305</v>
      </c>
      <c r="KT1">
        <v>306</v>
      </c>
      <c r="KU1">
        <v>307</v>
      </c>
      <c r="KV1">
        <v>308</v>
      </c>
      <c r="KW1">
        <v>309</v>
      </c>
      <c r="KX1">
        <v>310</v>
      </c>
      <c r="KY1">
        <v>311</v>
      </c>
      <c r="KZ1">
        <v>312</v>
      </c>
      <c r="LA1">
        <v>313</v>
      </c>
      <c r="LB1">
        <v>314</v>
      </c>
      <c r="LC1">
        <v>315</v>
      </c>
      <c r="LD1">
        <v>316</v>
      </c>
      <c r="LE1">
        <v>317</v>
      </c>
      <c r="LF1">
        <v>318</v>
      </c>
      <c r="LG1">
        <v>319</v>
      </c>
      <c r="LH1">
        <v>320</v>
      </c>
      <c r="LI1">
        <v>321</v>
      </c>
      <c r="LJ1">
        <v>322</v>
      </c>
      <c r="LK1">
        <v>323</v>
      </c>
      <c r="LL1">
        <v>324</v>
      </c>
      <c r="LM1">
        <v>325</v>
      </c>
      <c r="LN1">
        <v>326</v>
      </c>
      <c r="LO1">
        <v>327</v>
      </c>
      <c r="LP1">
        <v>328</v>
      </c>
      <c r="LQ1">
        <v>329</v>
      </c>
      <c r="LR1">
        <v>330</v>
      </c>
      <c r="LS1">
        <v>331</v>
      </c>
      <c r="LT1">
        <v>332</v>
      </c>
      <c r="LU1">
        <v>333</v>
      </c>
      <c r="LV1">
        <v>334</v>
      </c>
      <c r="LW1">
        <v>335</v>
      </c>
      <c r="LX1">
        <v>336</v>
      </c>
      <c r="LY1">
        <v>337</v>
      </c>
      <c r="LZ1">
        <v>338</v>
      </c>
      <c r="MA1">
        <v>339</v>
      </c>
      <c r="MB1">
        <v>340</v>
      </c>
      <c r="MC1">
        <v>341</v>
      </c>
      <c r="MD1">
        <v>342</v>
      </c>
      <c r="ME1">
        <v>343</v>
      </c>
      <c r="MF1">
        <v>344</v>
      </c>
      <c r="MG1">
        <v>345</v>
      </c>
      <c r="MH1">
        <v>346</v>
      </c>
      <c r="MI1">
        <v>347</v>
      </c>
      <c r="MJ1">
        <v>348</v>
      </c>
      <c r="MK1">
        <v>349</v>
      </c>
      <c r="ML1">
        <v>350</v>
      </c>
      <c r="MM1">
        <v>351</v>
      </c>
      <c r="MN1">
        <v>352</v>
      </c>
      <c r="MO1">
        <v>353</v>
      </c>
      <c r="MP1">
        <v>354</v>
      </c>
      <c r="MQ1">
        <v>355</v>
      </c>
      <c r="MR1">
        <v>356</v>
      </c>
      <c r="MS1">
        <v>357</v>
      </c>
      <c r="MT1">
        <v>358</v>
      </c>
      <c r="MU1">
        <v>359</v>
      </c>
      <c r="MV1">
        <v>360</v>
      </c>
      <c r="MW1">
        <v>361</v>
      </c>
      <c r="MX1">
        <v>362</v>
      </c>
      <c r="MY1">
        <v>363</v>
      </c>
      <c r="MZ1">
        <v>364</v>
      </c>
      <c r="NA1">
        <v>365</v>
      </c>
      <c r="NB1">
        <v>366</v>
      </c>
      <c r="NC1">
        <v>367</v>
      </c>
      <c r="ND1">
        <v>368</v>
      </c>
      <c r="NE1">
        <v>369</v>
      </c>
      <c r="NF1">
        <v>370</v>
      </c>
      <c r="NG1">
        <v>371</v>
      </c>
      <c r="NH1">
        <v>372</v>
      </c>
      <c r="NI1">
        <v>373</v>
      </c>
      <c r="NJ1">
        <v>374</v>
      </c>
      <c r="NK1">
        <v>375</v>
      </c>
      <c r="NL1">
        <v>376</v>
      </c>
      <c r="NM1">
        <v>377</v>
      </c>
      <c r="NN1">
        <v>378</v>
      </c>
      <c r="NO1">
        <v>379</v>
      </c>
      <c r="NP1">
        <v>380</v>
      </c>
      <c r="NQ1">
        <v>381</v>
      </c>
      <c r="NR1">
        <v>382</v>
      </c>
      <c r="NS1">
        <v>383</v>
      </c>
      <c r="NT1">
        <v>384</v>
      </c>
      <c r="NU1">
        <v>385</v>
      </c>
      <c r="NV1">
        <v>386</v>
      </c>
      <c r="NW1">
        <v>387</v>
      </c>
      <c r="NX1">
        <v>388</v>
      </c>
      <c r="NY1">
        <v>389</v>
      </c>
      <c r="NZ1">
        <v>390</v>
      </c>
      <c r="OA1">
        <v>391</v>
      </c>
      <c r="OB1">
        <v>392</v>
      </c>
      <c r="OC1">
        <v>393</v>
      </c>
      <c r="OD1">
        <v>394</v>
      </c>
      <c r="OE1">
        <v>395</v>
      </c>
      <c r="OF1">
        <v>396</v>
      </c>
      <c r="OG1">
        <v>397</v>
      </c>
      <c r="OH1">
        <v>398</v>
      </c>
      <c r="OI1">
        <v>399</v>
      </c>
      <c r="OJ1">
        <v>400</v>
      </c>
      <c r="OK1">
        <v>401</v>
      </c>
      <c r="OL1">
        <v>402</v>
      </c>
      <c r="OM1">
        <v>403</v>
      </c>
      <c r="ON1">
        <v>404</v>
      </c>
      <c r="OO1">
        <v>405</v>
      </c>
      <c r="OP1">
        <v>406</v>
      </c>
      <c r="OQ1">
        <v>407</v>
      </c>
      <c r="OR1">
        <v>408</v>
      </c>
      <c r="OS1">
        <v>409</v>
      </c>
      <c r="OT1">
        <v>410</v>
      </c>
      <c r="OU1">
        <v>411</v>
      </c>
      <c r="OV1">
        <v>412</v>
      </c>
      <c r="OW1">
        <v>413</v>
      </c>
      <c r="OX1">
        <v>414</v>
      </c>
      <c r="OY1">
        <v>415</v>
      </c>
      <c r="OZ1">
        <v>416</v>
      </c>
      <c r="PA1">
        <v>417</v>
      </c>
      <c r="PB1">
        <v>418</v>
      </c>
      <c r="PC1">
        <v>419</v>
      </c>
      <c r="PD1">
        <v>420</v>
      </c>
      <c r="PE1">
        <v>421</v>
      </c>
      <c r="PF1">
        <v>422</v>
      </c>
      <c r="PG1">
        <v>423</v>
      </c>
      <c r="PH1">
        <v>424</v>
      </c>
      <c r="PI1">
        <v>425</v>
      </c>
      <c r="PJ1">
        <v>426</v>
      </c>
      <c r="PK1">
        <v>427</v>
      </c>
      <c r="PL1">
        <v>428</v>
      </c>
      <c r="PM1">
        <v>429</v>
      </c>
      <c r="PN1">
        <v>430</v>
      </c>
      <c r="PO1">
        <v>431</v>
      </c>
      <c r="PP1">
        <v>432</v>
      </c>
      <c r="PQ1">
        <v>433</v>
      </c>
      <c r="PR1">
        <v>434</v>
      </c>
      <c r="PS1">
        <v>435</v>
      </c>
      <c r="PT1">
        <v>436</v>
      </c>
      <c r="PU1">
        <v>437</v>
      </c>
      <c r="PV1">
        <v>438</v>
      </c>
      <c r="PW1">
        <v>439</v>
      </c>
      <c r="PX1">
        <v>440</v>
      </c>
      <c r="PY1">
        <v>441</v>
      </c>
      <c r="PZ1">
        <v>442</v>
      </c>
      <c r="QA1">
        <v>443</v>
      </c>
      <c r="QB1">
        <v>444</v>
      </c>
      <c r="QC1">
        <v>445</v>
      </c>
      <c r="QD1">
        <v>446</v>
      </c>
      <c r="QE1">
        <v>447</v>
      </c>
      <c r="QF1">
        <v>448</v>
      </c>
      <c r="QG1">
        <v>449</v>
      </c>
      <c r="QH1">
        <v>450</v>
      </c>
      <c r="QI1">
        <v>451</v>
      </c>
      <c r="QJ1">
        <v>452</v>
      </c>
      <c r="QK1">
        <v>453</v>
      </c>
      <c r="QL1">
        <v>454</v>
      </c>
      <c r="QM1">
        <v>455</v>
      </c>
      <c r="QN1">
        <v>456</v>
      </c>
      <c r="QO1">
        <v>457</v>
      </c>
      <c r="QP1">
        <v>458</v>
      </c>
      <c r="QQ1">
        <v>459</v>
      </c>
      <c r="QR1">
        <v>460</v>
      </c>
      <c r="QS1">
        <v>461</v>
      </c>
      <c r="QT1">
        <v>462</v>
      </c>
      <c r="QU1">
        <v>463</v>
      </c>
      <c r="QV1">
        <v>464</v>
      </c>
      <c r="QW1">
        <v>465</v>
      </c>
      <c r="QX1">
        <v>466</v>
      </c>
      <c r="QY1">
        <v>467</v>
      </c>
      <c r="QZ1">
        <v>468</v>
      </c>
      <c r="RA1">
        <v>469</v>
      </c>
      <c r="RB1">
        <v>470</v>
      </c>
      <c r="RC1">
        <v>471</v>
      </c>
      <c r="RD1">
        <v>472</v>
      </c>
      <c r="RE1">
        <v>473</v>
      </c>
      <c r="RF1">
        <v>474</v>
      </c>
      <c r="RG1">
        <v>475</v>
      </c>
      <c r="RH1">
        <v>476</v>
      </c>
      <c r="RI1">
        <v>477</v>
      </c>
      <c r="RJ1">
        <v>478</v>
      </c>
      <c r="RK1">
        <v>479</v>
      </c>
      <c r="RL1">
        <v>480</v>
      </c>
      <c r="RM1">
        <v>481</v>
      </c>
      <c r="RN1">
        <v>482</v>
      </c>
      <c r="RO1">
        <v>483</v>
      </c>
      <c r="RP1">
        <v>484</v>
      </c>
      <c r="RQ1">
        <v>485</v>
      </c>
      <c r="RR1">
        <v>486</v>
      </c>
      <c r="RS1">
        <v>487</v>
      </c>
      <c r="RT1">
        <v>488</v>
      </c>
      <c r="RU1">
        <v>489</v>
      </c>
      <c r="RV1">
        <v>490</v>
      </c>
      <c r="RW1">
        <v>491</v>
      </c>
      <c r="RX1">
        <v>492</v>
      </c>
      <c r="RY1">
        <v>493</v>
      </c>
      <c r="RZ1">
        <v>494</v>
      </c>
      <c r="SA1">
        <v>495</v>
      </c>
      <c r="SB1">
        <v>496</v>
      </c>
      <c r="SC1">
        <v>497</v>
      </c>
      <c r="SD1">
        <v>498</v>
      </c>
      <c r="SE1">
        <v>499</v>
      </c>
      <c r="SF1">
        <v>500</v>
      </c>
      <c r="SG1">
        <v>501</v>
      </c>
      <c r="SH1">
        <v>502</v>
      </c>
      <c r="SI1">
        <v>503</v>
      </c>
      <c r="SJ1">
        <v>504</v>
      </c>
      <c r="SK1">
        <v>505</v>
      </c>
      <c r="SL1">
        <v>506</v>
      </c>
      <c r="SM1">
        <v>507</v>
      </c>
      <c r="SN1">
        <v>508</v>
      </c>
      <c r="SO1">
        <v>509</v>
      </c>
      <c r="SP1">
        <v>510</v>
      </c>
      <c r="SQ1">
        <v>511</v>
      </c>
      <c r="SR1">
        <v>512</v>
      </c>
      <c r="SS1">
        <v>513</v>
      </c>
      <c r="ST1">
        <v>514</v>
      </c>
      <c r="SU1">
        <v>515</v>
      </c>
      <c r="SV1">
        <v>516</v>
      </c>
      <c r="SW1">
        <v>517</v>
      </c>
      <c r="SX1">
        <v>518</v>
      </c>
      <c r="SY1">
        <v>519</v>
      </c>
      <c r="SZ1">
        <v>520</v>
      </c>
      <c r="TA1">
        <v>521</v>
      </c>
      <c r="TB1">
        <v>522</v>
      </c>
      <c r="TC1">
        <v>523</v>
      </c>
      <c r="TD1">
        <v>524</v>
      </c>
      <c r="TE1">
        <v>525</v>
      </c>
      <c r="TF1">
        <v>526</v>
      </c>
      <c r="TG1">
        <v>527</v>
      </c>
      <c r="TH1">
        <v>528</v>
      </c>
      <c r="TI1">
        <v>529</v>
      </c>
      <c r="TJ1">
        <v>530</v>
      </c>
      <c r="TK1">
        <v>531</v>
      </c>
      <c r="TL1">
        <v>532</v>
      </c>
      <c r="TM1">
        <v>533</v>
      </c>
      <c r="TN1">
        <v>534</v>
      </c>
      <c r="TO1">
        <v>535</v>
      </c>
      <c r="TP1">
        <v>536</v>
      </c>
      <c r="TQ1">
        <v>537</v>
      </c>
      <c r="TR1">
        <v>538</v>
      </c>
      <c r="TS1">
        <v>539</v>
      </c>
      <c r="TT1">
        <v>540</v>
      </c>
      <c r="TU1">
        <v>541</v>
      </c>
      <c r="TV1">
        <v>542</v>
      </c>
      <c r="TW1">
        <v>543</v>
      </c>
      <c r="TX1">
        <v>544</v>
      </c>
      <c r="TY1">
        <v>545</v>
      </c>
      <c r="TZ1">
        <v>546</v>
      </c>
      <c r="UA1">
        <v>547</v>
      </c>
      <c r="UB1">
        <v>548</v>
      </c>
      <c r="UC1">
        <v>549</v>
      </c>
      <c r="UD1">
        <v>550</v>
      </c>
      <c r="UE1">
        <v>551</v>
      </c>
      <c r="UF1">
        <v>552</v>
      </c>
      <c r="UG1">
        <v>553</v>
      </c>
      <c r="UH1">
        <v>554</v>
      </c>
      <c r="UI1">
        <v>555</v>
      </c>
      <c r="UJ1">
        <v>556</v>
      </c>
      <c r="UK1">
        <v>557</v>
      </c>
      <c r="UL1">
        <v>558</v>
      </c>
      <c r="UM1">
        <v>559</v>
      </c>
      <c r="UN1">
        <v>560</v>
      </c>
      <c r="UO1">
        <v>561</v>
      </c>
      <c r="UP1">
        <v>562</v>
      </c>
      <c r="UQ1">
        <v>563</v>
      </c>
      <c r="UR1">
        <v>564</v>
      </c>
      <c r="US1">
        <v>565</v>
      </c>
      <c r="UT1">
        <v>566</v>
      </c>
      <c r="UU1">
        <v>567</v>
      </c>
      <c r="UV1">
        <v>568</v>
      </c>
      <c r="UW1">
        <v>569</v>
      </c>
      <c r="UX1">
        <v>570</v>
      </c>
      <c r="UY1">
        <v>571</v>
      </c>
      <c r="UZ1">
        <v>572</v>
      </c>
      <c r="VA1">
        <v>573</v>
      </c>
      <c r="VB1">
        <v>574</v>
      </c>
      <c r="VC1">
        <v>575</v>
      </c>
      <c r="VD1">
        <v>576</v>
      </c>
      <c r="VE1">
        <v>577</v>
      </c>
      <c r="VF1">
        <v>578</v>
      </c>
      <c r="VG1">
        <v>579</v>
      </c>
      <c r="VH1">
        <v>580</v>
      </c>
      <c r="VI1">
        <v>581</v>
      </c>
      <c r="VJ1">
        <v>582</v>
      </c>
      <c r="VK1">
        <v>583</v>
      </c>
      <c r="VL1">
        <v>584</v>
      </c>
      <c r="VM1">
        <v>585</v>
      </c>
      <c r="VN1">
        <v>586</v>
      </c>
      <c r="VO1">
        <v>587</v>
      </c>
      <c r="VP1">
        <v>588</v>
      </c>
      <c r="VQ1">
        <v>589</v>
      </c>
      <c r="VR1">
        <v>590</v>
      </c>
      <c r="VS1">
        <v>591</v>
      </c>
      <c r="VT1">
        <v>592</v>
      </c>
      <c r="VU1">
        <v>593</v>
      </c>
      <c r="VV1">
        <v>594</v>
      </c>
      <c r="VW1">
        <v>595</v>
      </c>
      <c r="VX1">
        <v>596</v>
      </c>
      <c r="VY1">
        <v>597</v>
      </c>
      <c r="VZ1">
        <v>598</v>
      </c>
      <c r="WA1">
        <v>599</v>
      </c>
      <c r="WB1">
        <v>600</v>
      </c>
      <c r="WC1">
        <v>601</v>
      </c>
      <c r="WD1">
        <v>602</v>
      </c>
      <c r="WE1">
        <v>603</v>
      </c>
      <c r="WF1">
        <v>604</v>
      </c>
      <c r="WG1">
        <v>605</v>
      </c>
      <c r="WH1">
        <v>606</v>
      </c>
      <c r="WI1">
        <v>607</v>
      </c>
      <c r="WJ1">
        <v>608</v>
      </c>
      <c r="WK1">
        <v>609</v>
      </c>
      <c r="WL1">
        <v>610</v>
      </c>
      <c r="WM1">
        <v>611</v>
      </c>
      <c r="WN1">
        <v>612</v>
      </c>
      <c r="WO1">
        <v>613</v>
      </c>
      <c r="WP1">
        <v>614</v>
      </c>
      <c r="WQ1">
        <v>615</v>
      </c>
      <c r="WR1">
        <v>616</v>
      </c>
      <c r="WS1">
        <v>617</v>
      </c>
      <c r="WT1">
        <v>618</v>
      </c>
      <c r="WU1">
        <v>619</v>
      </c>
      <c r="WV1">
        <v>620</v>
      </c>
      <c r="WW1">
        <v>621</v>
      </c>
      <c r="WX1">
        <v>622</v>
      </c>
      <c r="WY1">
        <v>623</v>
      </c>
      <c r="WZ1">
        <v>624</v>
      </c>
      <c r="XA1">
        <v>625</v>
      </c>
      <c r="XB1">
        <v>626</v>
      </c>
      <c r="XC1">
        <v>627</v>
      </c>
      <c r="XD1">
        <v>628</v>
      </c>
      <c r="XE1">
        <v>629</v>
      </c>
      <c r="XF1">
        <v>630</v>
      </c>
      <c r="XG1">
        <v>631</v>
      </c>
      <c r="XH1">
        <v>632</v>
      </c>
      <c r="XI1">
        <v>633</v>
      </c>
      <c r="XJ1">
        <v>634</v>
      </c>
      <c r="XK1">
        <v>635</v>
      </c>
      <c r="XL1">
        <v>636</v>
      </c>
      <c r="XM1">
        <v>637</v>
      </c>
      <c r="XN1">
        <v>638</v>
      </c>
      <c r="XO1">
        <v>639</v>
      </c>
      <c r="XP1">
        <v>640</v>
      </c>
      <c r="XQ1">
        <v>641</v>
      </c>
      <c r="XR1">
        <v>642</v>
      </c>
      <c r="XS1">
        <v>643</v>
      </c>
      <c r="XT1">
        <v>644</v>
      </c>
      <c r="XU1">
        <v>645</v>
      </c>
      <c r="XV1">
        <v>646</v>
      </c>
      <c r="XW1">
        <v>647</v>
      </c>
      <c r="XX1">
        <v>648</v>
      </c>
      <c r="XY1">
        <v>649</v>
      </c>
      <c r="XZ1">
        <v>650</v>
      </c>
      <c r="YA1">
        <v>651</v>
      </c>
      <c r="YB1">
        <v>652</v>
      </c>
      <c r="YC1">
        <v>653</v>
      </c>
      <c r="YD1">
        <v>654</v>
      </c>
      <c r="YE1">
        <v>655</v>
      </c>
      <c r="YF1">
        <v>656</v>
      </c>
      <c r="YG1">
        <v>657</v>
      </c>
      <c r="YH1">
        <v>658</v>
      </c>
      <c r="YI1">
        <v>659</v>
      </c>
      <c r="YJ1">
        <v>660</v>
      </c>
      <c r="YK1">
        <v>661</v>
      </c>
      <c r="YL1">
        <v>662</v>
      </c>
      <c r="YM1">
        <v>663</v>
      </c>
      <c r="YN1">
        <v>664</v>
      </c>
      <c r="YO1">
        <v>665</v>
      </c>
      <c r="YP1">
        <v>666</v>
      </c>
      <c r="YQ1">
        <v>667</v>
      </c>
      <c r="YR1">
        <v>668</v>
      </c>
      <c r="YS1">
        <v>669</v>
      </c>
      <c r="YT1">
        <v>670</v>
      </c>
      <c r="YU1">
        <v>671</v>
      </c>
      <c r="YV1">
        <v>672</v>
      </c>
      <c r="YW1">
        <v>673</v>
      </c>
      <c r="YX1">
        <v>674</v>
      </c>
      <c r="YY1">
        <v>675</v>
      </c>
      <c r="YZ1">
        <v>676</v>
      </c>
      <c r="ZA1">
        <v>677</v>
      </c>
      <c r="ZB1">
        <v>678</v>
      </c>
      <c r="ZC1">
        <v>679</v>
      </c>
      <c r="ZD1">
        <v>680</v>
      </c>
      <c r="ZE1">
        <v>681</v>
      </c>
      <c r="ZF1">
        <v>682</v>
      </c>
      <c r="ZG1">
        <v>683</v>
      </c>
      <c r="ZH1">
        <v>684</v>
      </c>
      <c r="ZI1">
        <v>685</v>
      </c>
      <c r="ZJ1">
        <v>686</v>
      </c>
      <c r="ZK1">
        <v>687</v>
      </c>
      <c r="ZL1">
        <v>688</v>
      </c>
      <c r="ZM1">
        <v>689</v>
      </c>
      <c r="ZN1">
        <v>690</v>
      </c>
      <c r="ZO1">
        <v>691</v>
      </c>
      <c r="ZP1">
        <v>692</v>
      </c>
      <c r="ZQ1">
        <v>693</v>
      </c>
      <c r="ZR1">
        <v>694</v>
      </c>
      <c r="ZS1">
        <v>695</v>
      </c>
      <c r="ZT1">
        <v>696</v>
      </c>
      <c r="ZU1">
        <v>697</v>
      </c>
      <c r="ZV1">
        <v>698</v>
      </c>
      <c r="ZW1">
        <v>699</v>
      </c>
      <c r="ZX1">
        <v>700</v>
      </c>
      <c r="ZY1">
        <v>701</v>
      </c>
      <c r="ZZ1">
        <v>702</v>
      </c>
      <c r="AAA1">
        <v>703</v>
      </c>
      <c r="AAB1">
        <v>704</v>
      </c>
      <c r="AAC1">
        <v>705</v>
      </c>
      <c r="AAD1">
        <v>706</v>
      </c>
      <c r="AAE1">
        <v>707</v>
      </c>
      <c r="AAF1">
        <v>708</v>
      </c>
      <c r="AAG1">
        <v>709</v>
      </c>
      <c r="AAH1">
        <v>710</v>
      </c>
      <c r="AAI1">
        <v>711</v>
      </c>
      <c r="AAJ1">
        <v>712</v>
      </c>
      <c r="AAK1">
        <v>713</v>
      </c>
      <c r="AAL1">
        <v>714</v>
      </c>
      <c r="AAM1">
        <v>715</v>
      </c>
      <c r="AAN1">
        <v>716</v>
      </c>
      <c r="AAO1">
        <v>717</v>
      </c>
      <c r="AAP1">
        <v>718</v>
      </c>
      <c r="AAQ1">
        <v>719</v>
      </c>
      <c r="AAR1">
        <v>720</v>
      </c>
      <c r="AAS1">
        <v>721</v>
      </c>
      <c r="AAT1">
        <v>722</v>
      </c>
      <c r="AAU1">
        <v>723</v>
      </c>
      <c r="AAV1">
        <v>724</v>
      </c>
      <c r="AAW1">
        <v>725</v>
      </c>
      <c r="AAX1">
        <v>726</v>
      </c>
      <c r="AAY1">
        <v>727</v>
      </c>
      <c r="AAZ1">
        <v>728</v>
      </c>
      <c r="ABA1">
        <v>729</v>
      </c>
      <c r="ABB1">
        <v>730</v>
      </c>
      <c r="ABC1">
        <v>731</v>
      </c>
      <c r="ABD1">
        <v>732</v>
      </c>
      <c r="ABE1">
        <v>733</v>
      </c>
      <c r="ABF1">
        <v>734</v>
      </c>
      <c r="ABG1">
        <v>735</v>
      </c>
      <c r="ABH1">
        <v>736</v>
      </c>
      <c r="ABI1">
        <v>737</v>
      </c>
      <c r="ABJ1">
        <v>738</v>
      </c>
      <c r="ABK1">
        <v>739</v>
      </c>
      <c r="ABL1">
        <v>740</v>
      </c>
      <c r="ABM1">
        <v>741</v>
      </c>
      <c r="ABN1">
        <v>742</v>
      </c>
      <c r="ABO1">
        <v>743</v>
      </c>
      <c r="ABP1">
        <v>744</v>
      </c>
      <c r="ABQ1">
        <v>745</v>
      </c>
      <c r="ABR1">
        <v>746</v>
      </c>
      <c r="ABS1">
        <v>747</v>
      </c>
      <c r="ABT1">
        <v>748</v>
      </c>
      <c r="ABU1">
        <v>749</v>
      </c>
      <c r="ABV1">
        <v>750</v>
      </c>
      <c r="ABW1">
        <v>751</v>
      </c>
      <c r="ABX1">
        <v>752</v>
      </c>
      <c r="ABY1">
        <v>753</v>
      </c>
      <c r="ABZ1">
        <v>754</v>
      </c>
      <c r="ACA1">
        <v>755</v>
      </c>
      <c r="ACB1">
        <v>756</v>
      </c>
      <c r="ACC1">
        <v>757</v>
      </c>
      <c r="ACD1">
        <v>758</v>
      </c>
      <c r="ACE1">
        <v>759</v>
      </c>
      <c r="ACF1">
        <v>760</v>
      </c>
      <c r="ACG1">
        <v>761</v>
      </c>
      <c r="ACH1">
        <v>762</v>
      </c>
      <c r="ACI1">
        <v>763</v>
      </c>
      <c r="ACJ1">
        <v>764</v>
      </c>
      <c r="ACK1">
        <v>765</v>
      </c>
      <c r="ACL1">
        <v>766</v>
      </c>
      <c r="ACM1">
        <v>767</v>
      </c>
      <c r="ACN1">
        <v>768</v>
      </c>
      <c r="ACO1">
        <v>769</v>
      </c>
      <c r="ACP1">
        <v>770</v>
      </c>
      <c r="ACQ1">
        <v>771</v>
      </c>
      <c r="ACR1">
        <v>772</v>
      </c>
      <c r="ACS1">
        <v>773</v>
      </c>
      <c r="ACT1">
        <v>774</v>
      </c>
      <c r="ACU1">
        <v>775</v>
      </c>
      <c r="ACV1">
        <v>776</v>
      </c>
      <c r="ACW1">
        <v>777</v>
      </c>
      <c r="ACX1">
        <v>778</v>
      </c>
      <c r="ACY1">
        <v>779</v>
      </c>
      <c r="ACZ1">
        <v>780</v>
      </c>
      <c r="ADA1">
        <v>781</v>
      </c>
      <c r="ADB1">
        <v>782</v>
      </c>
      <c r="ADC1">
        <v>783</v>
      </c>
      <c r="ADD1" s="3" t="s">
        <v>133</v>
      </c>
      <c r="ADE1">
        <v>785</v>
      </c>
      <c r="ADF1">
        <v>786</v>
      </c>
      <c r="ADG1">
        <v>787</v>
      </c>
      <c r="ADH1">
        <v>788</v>
      </c>
      <c r="ADI1">
        <v>789</v>
      </c>
      <c r="ADJ1">
        <v>790</v>
      </c>
      <c r="ADK1">
        <v>791</v>
      </c>
      <c r="ADL1">
        <v>792</v>
      </c>
      <c r="ADM1">
        <v>793</v>
      </c>
      <c r="ADN1">
        <v>794</v>
      </c>
      <c r="ADO1">
        <v>795</v>
      </c>
      <c r="ADP1">
        <v>796</v>
      </c>
      <c r="ADQ1">
        <v>797</v>
      </c>
      <c r="ADR1">
        <v>798</v>
      </c>
      <c r="ADS1">
        <v>799</v>
      </c>
      <c r="ADT1">
        <v>800</v>
      </c>
      <c r="ADU1">
        <v>801</v>
      </c>
      <c r="ADV1">
        <v>802</v>
      </c>
      <c r="ADW1">
        <v>803</v>
      </c>
      <c r="ADX1">
        <v>804</v>
      </c>
      <c r="ADY1">
        <v>805</v>
      </c>
      <c r="ADZ1">
        <v>806</v>
      </c>
      <c r="AEA1">
        <v>807</v>
      </c>
      <c r="AEB1">
        <v>808</v>
      </c>
      <c r="AEC1">
        <v>809</v>
      </c>
      <c r="AED1">
        <v>810</v>
      </c>
      <c r="AEE1">
        <v>811</v>
      </c>
      <c r="AEF1">
        <v>812</v>
      </c>
      <c r="AEG1">
        <v>813</v>
      </c>
      <c r="AEH1">
        <v>814</v>
      </c>
      <c r="AEI1">
        <v>815</v>
      </c>
      <c r="AEJ1">
        <v>816</v>
      </c>
      <c r="AEK1">
        <v>817</v>
      </c>
      <c r="AEL1">
        <v>818</v>
      </c>
      <c r="AEM1">
        <v>819</v>
      </c>
      <c r="AEN1">
        <v>820</v>
      </c>
      <c r="AEO1">
        <v>821</v>
      </c>
      <c r="AEP1">
        <v>822</v>
      </c>
      <c r="AEQ1">
        <v>823</v>
      </c>
      <c r="AER1">
        <v>824</v>
      </c>
      <c r="AES1">
        <v>825</v>
      </c>
      <c r="AET1">
        <v>826</v>
      </c>
      <c r="AEU1">
        <v>827</v>
      </c>
      <c r="AEV1">
        <v>828</v>
      </c>
      <c r="AEW1">
        <v>829</v>
      </c>
      <c r="AEX1">
        <v>830</v>
      </c>
      <c r="AEY1">
        <v>831</v>
      </c>
      <c r="AEZ1">
        <v>832</v>
      </c>
      <c r="AFA1">
        <v>833</v>
      </c>
      <c r="AFB1">
        <v>834</v>
      </c>
      <c r="AFC1">
        <v>835</v>
      </c>
      <c r="AFD1">
        <v>836</v>
      </c>
      <c r="AFE1">
        <v>837</v>
      </c>
      <c r="AFF1">
        <v>838</v>
      </c>
      <c r="AFG1">
        <v>839</v>
      </c>
      <c r="AFH1">
        <v>840</v>
      </c>
      <c r="AFI1">
        <v>841</v>
      </c>
      <c r="AFJ1">
        <v>842</v>
      </c>
      <c r="AFK1">
        <v>843</v>
      </c>
      <c r="AFL1">
        <v>844</v>
      </c>
      <c r="AFM1">
        <v>845</v>
      </c>
      <c r="AFN1">
        <v>846</v>
      </c>
      <c r="AFO1">
        <v>847</v>
      </c>
      <c r="AFP1">
        <v>848</v>
      </c>
      <c r="AFQ1">
        <v>849</v>
      </c>
      <c r="AFR1">
        <v>850</v>
      </c>
      <c r="AFS1">
        <v>851</v>
      </c>
      <c r="AFT1">
        <v>852</v>
      </c>
      <c r="AFU1">
        <v>853</v>
      </c>
      <c r="AFV1">
        <v>854</v>
      </c>
      <c r="AFW1">
        <v>855</v>
      </c>
      <c r="AFX1">
        <v>856</v>
      </c>
      <c r="AFY1">
        <v>857</v>
      </c>
      <c r="AFZ1">
        <v>858</v>
      </c>
      <c r="AGA1">
        <v>859</v>
      </c>
      <c r="AGB1">
        <v>860</v>
      </c>
      <c r="AGC1">
        <v>861</v>
      </c>
      <c r="AGD1">
        <v>862</v>
      </c>
      <c r="AGE1">
        <v>863</v>
      </c>
      <c r="AGF1">
        <v>864</v>
      </c>
      <c r="AGG1">
        <v>865</v>
      </c>
      <c r="AGH1">
        <v>866</v>
      </c>
      <c r="AGI1">
        <v>867</v>
      </c>
      <c r="AGJ1">
        <v>868</v>
      </c>
      <c r="AGK1">
        <v>869</v>
      </c>
      <c r="AGL1">
        <v>870</v>
      </c>
      <c r="AGM1">
        <v>871</v>
      </c>
      <c r="AGN1">
        <v>872</v>
      </c>
      <c r="AGO1">
        <v>873</v>
      </c>
      <c r="AGP1">
        <v>874</v>
      </c>
      <c r="AGQ1">
        <v>875</v>
      </c>
      <c r="AGR1">
        <v>876</v>
      </c>
      <c r="AGS1">
        <v>877</v>
      </c>
      <c r="AGT1">
        <v>878</v>
      </c>
      <c r="AGU1">
        <v>879</v>
      </c>
      <c r="AGV1">
        <v>880</v>
      </c>
      <c r="AGW1">
        <v>881</v>
      </c>
      <c r="AGX1">
        <v>882</v>
      </c>
      <c r="AGY1">
        <v>883</v>
      </c>
      <c r="AGZ1">
        <v>884</v>
      </c>
      <c r="AHA1">
        <v>885</v>
      </c>
      <c r="AHB1">
        <v>886</v>
      </c>
      <c r="AHC1">
        <v>887</v>
      </c>
      <c r="AHD1">
        <v>888</v>
      </c>
      <c r="AHE1">
        <v>889</v>
      </c>
      <c r="AHF1">
        <v>890</v>
      </c>
      <c r="AHG1">
        <v>891</v>
      </c>
      <c r="AHH1">
        <v>892</v>
      </c>
      <c r="AHI1">
        <v>893</v>
      </c>
      <c r="AHJ1">
        <v>894</v>
      </c>
      <c r="AHK1">
        <v>895</v>
      </c>
      <c r="AHL1">
        <v>896</v>
      </c>
      <c r="AHM1">
        <v>897</v>
      </c>
      <c r="AHN1">
        <v>898</v>
      </c>
      <c r="AHO1">
        <v>899</v>
      </c>
      <c r="AHP1">
        <v>900</v>
      </c>
      <c r="AHQ1">
        <v>901</v>
      </c>
      <c r="AHR1">
        <v>902</v>
      </c>
      <c r="AHS1">
        <v>903</v>
      </c>
      <c r="AHT1">
        <v>904</v>
      </c>
      <c r="AHU1">
        <v>905</v>
      </c>
      <c r="AHV1">
        <v>906</v>
      </c>
      <c r="AHW1">
        <v>907</v>
      </c>
      <c r="AHX1">
        <v>908</v>
      </c>
      <c r="AHY1">
        <v>909</v>
      </c>
      <c r="AHZ1">
        <v>910</v>
      </c>
      <c r="AIA1">
        <v>911</v>
      </c>
      <c r="AIB1">
        <v>912</v>
      </c>
      <c r="AIC1">
        <v>913</v>
      </c>
      <c r="AID1">
        <v>914</v>
      </c>
      <c r="AIE1">
        <v>915</v>
      </c>
      <c r="AIF1">
        <v>916</v>
      </c>
      <c r="AIG1">
        <v>917</v>
      </c>
      <c r="AIH1">
        <v>918</v>
      </c>
      <c r="AII1">
        <v>919</v>
      </c>
      <c r="AIJ1">
        <v>920</v>
      </c>
      <c r="AIK1">
        <v>921</v>
      </c>
      <c r="AIL1">
        <v>922</v>
      </c>
      <c r="AIM1">
        <v>923</v>
      </c>
      <c r="AIN1">
        <v>924</v>
      </c>
      <c r="AIO1">
        <v>925</v>
      </c>
      <c r="AIP1">
        <v>926</v>
      </c>
      <c r="AIQ1">
        <v>927</v>
      </c>
      <c r="AIR1">
        <v>928</v>
      </c>
      <c r="AIS1">
        <v>929</v>
      </c>
      <c r="AIT1">
        <v>930</v>
      </c>
      <c r="AIU1">
        <v>931</v>
      </c>
      <c r="AIV1">
        <v>932</v>
      </c>
      <c r="AIW1">
        <v>933</v>
      </c>
      <c r="AIX1">
        <v>934</v>
      </c>
      <c r="AIY1">
        <v>935</v>
      </c>
      <c r="AIZ1">
        <v>936</v>
      </c>
      <c r="AJA1">
        <v>937</v>
      </c>
      <c r="AJB1">
        <v>938</v>
      </c>
      <c r="AJC1">
        <v>939</v>
      </c>
      <c r="AJD1">
        <v>940</v>
      </c>
      <c r="AJE1">
        <v>941</v>
      </c>
      <c r="AJF1">
        <v>942</v>
      </c>
      <c r="AJG1">
        <v>943</v>
      </c>
      <c r="AJH1">
        <v>944</v>
      </c>
      <c r="AJI1">
        <v>945</v>
      </c>
      <c r="AJJ1">
        <v>946</v>
      </c>
      <c r="AJK1">
        <v>947</v>
      </c>
      <c r="AJL1">
        <v>948</v>
      </c>
      <c r="AJM1">
        <v>949</v>
      </c>
      <c r="AJN1">
        <v>950</v>
      </c>
      <c r="AJO1">
        <v>951</v>
      </c>
      <c r="AJP1">
        <v>952</v>
      </c>
      <c r="AJQ1">
        <v>953</v>
      </c>
      <c r="AJR1">
        <v>954</v>
      </c>
      <c r="AJS1">
        <v>955</v>
      </c>
      <c r="AJT1">
        <v>956</v>
      </c>
      <c r="AJU1">
        <v>957</v>
      </c>
      <c r="AJV1">
        <v>958</v>
      </c>
      <c r="AJW1">
        <v>959</v>
      </c>
      <c r="AJX1">
        <v>960</v>
      </c>
      <c r="AJY1">
        <v>961</v>
      </c>
      <c r="AJZ1">
        <v>962</v>
      </c>
      <c r="AKA1">
        <v>963</v>
      </c>
      <c r="AKB1">
        <v>964</v>
      </c>
      <c r="AKC1">
        <v>965</v>
      </c>
      <c r="AKD1">
        <v>966</v>
      </c>
      <c r="AKE1">
        <v>967</v>
      </c>
      <c r="AKF1">
        <v>968</v>
      </c>
      <c r="AKG1">
        <v>969</v>
      </c>
      <c r="AKH1">
        <v>970</v>
      </c>
      <c r="AKI1">
        <v>971</v>
      </c>
      <c r="AKJ1">
        <v>972</v>
      </c>
      <c r="AKK1">
        <v>973</v>
      </c>
      <c r="AKL1">
        <v>974</v>
      </c>
      <c r="AKM1">
        <v>975</v>
      </c>
      <c r="AKN1">
        <v>976</v>
      </c>
      <c r="AKO1">
        <v>977</v>
      </c>
      <c r="AKP1">
        <v>978</v>
      </c>
      <c r="AKQ1">
        <v>979</v>
      </c>
      <c r="AKR1">
        <v>980</v>
      </c>
      <c r="AKS1">
        <v>981</v>
      </c>
      <c r="AKT1">
        <v>982</v>
      </c>
      <c r="AKU1">
        <v>983</v>
      </c>
      <c r="AKV1">
        <v>984</v>
      </c>
      <c r="AKW1">
        <v>985</v>
      </c>
      <c r="AKX1">
        <v>986</v>
      </c>
      <c r="AKY1">
        <v>987</v>
      </c>
      <c r="AKZ1">
        <v>988</v>
      </c>
      <c r="ALA1">
        <v>989</v>
      </c>
      <c r="ALB1">
        <v>990</v>
      </c>
      <c r="ALC1">
        <v>991</v>
      </c>
      <c r="ALD1">
        <v>992</v>
      </c>
      <c r="ALE1">
        <v>993</v>
      </c>
      <c r="ALF1">
        <v>994</v>
      </c>
      <c r="ALG1">
        <v>995</v>
      </c>
      <c r="ALH1">
        <v>996</v>
      </c>
      <c r="ALI1">
        <v>997</v>
      </c>
      <c r="ALJ1">
        <v>998</v>
      </c>
      <c r="ALK1">
        <v>999</v>
      </c>
      <c r="ALL1">
        <v>1000</v>
      </c>
      <c r="ALM1">
        <v>1001</v>
      </c>
      <c r="ALN1">
        <v>1002</v>
      </c>
      <c r="ALO1">
        <v>1003</v>
      </c>
      <c r="ALP1">
        <v>1004</v>
      </c>
      <c r="ALQ1">
        <v>1005</v>
      </c>
      <c r="ALR1">
        <v>1006</v>
      </c>
      <c r="ALS1">
        <v>1007</v>
      </c>
      <c r="ALT1">
        <v>1008</v>
      </c>
      <c r="ALU1">
        <v>1009</v>
      </c>
      <c r="ALV1">
        <v>1010</v>
      </c>
      <c r="ALW1">
        <v>1011</v>
      </c>
      <c r="ALX1">
        <v>1012</v>
      </c>
      <c r="ALY1">
        <v>1013</v>
      </c>
      <c r="ALZ1">
        <v>1014</v>
      </c>
      <c r="AMA1">
        <v>1015</v>
      </c>
      <c r="AMB1">
        <v>1016</v>
      </c>
      <c r="AMC1">
        <v>1017</v>
      </c>
      <c r="AMD1">
        <v>1018</v>
      </c>
      <c r="AME1">
        <v>1019</v>
      </c>
      <c r="AMF1">
        <v>1020</v>
      </c>
      <c r="AMG1">
        <v>1021</v>
      </c>
      <c r="AMH1">
        <v>1022</v>
      </c>
      <c r="AMI1">
        <v>1023</v>
      </c>
      <c r="AMJ1">
        <v>1024</v>
      </c>
      <c r="AMK1">
        <v>1025</v>
      </c>
      <c r="AML1">
        <v>1026</v>
      </c>
      <c r="AMM1">
        <v>1027</v>
      </c>
      <c r="AMN1">
        <v>1028</v>
      </c>
      <c r="AMO1">
        <v>1029</v>
      </c>
      <c r="AMP1">
        <v>1030</v>
      </c>
      <c r="AMQ1">
        <v>1031</v>
      </c>
      <c r="AMR1">
        <v>1032</v>
      </c>
      <c r="AMS1">
        <v>1033</v>
      </c>
      <c r="AMT1">
        <v>1034</v>
      </c>
      <c r="AMU1">
        <v>1035</v>
      </c>
      <c r="AMV1">
        <v>1036</v>
      </c>
      <c r="AMW1">
        <v>1037</v>
      </c>
      <c r="AMX1">
        <v>1038</v>
      </c>
      <c r="AMY1">
        <v>1039</v>
      </c>
      <c r="AMZ1">
        <v>1040</v>
      </c>
      <c r="ANA1">
        <v>1041</v>
      </c>
      <c r="ANB1">
        <v>1042</v>
      </c>
      <c r="ANC1">
        <v>1043</v>
      </c>
      <c r="AND1">
        <v>1044</v>
      </c>
      <c r="ANE1">
        <v>1045</v>
      </c>
      <c r="ANF1">
        <v>1046</v>
      </c>
      <c r="ANG1">
        <v>1047</v>
      </c>
      <c r="ANH1">
        <v>1048</v>
      </c>
      <c r="ANI1">
        <v>1049</v>
      </c>
      <c r="ANJ1">
        <v>1050</v>
      </c>
      <c r="ANK1">
        <v>1051</v>
      </c>
      <c r="ANL1">
        <v>1052</v>
      </c>
      <c r="ANM1">
        <v>1053</v>
      </c>
      <c r="ANN1">
        <v>1054</v>
      </c>
      <c r="ANO1">
        <v>1055</v>
      </c>
      <c r="ANP1">
        <v>1056</v>
      </c>
      <c r="ANQ1">
        <v>1057</v>
      </c>
      <c r="ANR1">
        <v>1058</v>
      </c>
      <c r="ANS1">
        <v>1059</v>
      </c>
      <c r="ANT1">
        <v>1060</v>
      </c>
      <c r="ANU1">
        <v>1061</v>
      </c>
      <c r="ANV1">
        <v>1062</v>
      </c>
      <c r="ANW1">
        <v>1063</v>
      </c>
      <c r="ANX1">
        <v>1064</v>
      </c>
      <c r="ANY1">
        <v>1065</v>
      </c>
      <c r="ANZ1">
        <v>1066</v>
      </c>
      <c r="AOA1">
        <v>1067</v>
      </c>
      <c r="AOB1">
        <v>1068</v>
      </c>
      <c r="AOC1">
        <v>1069</v>
      </c>
      <c r="AOD1">
        <v>1070</v>
      </c>
      <c r="AOE1">
        <v>1071</v>
      </c>
      <c r="AOF1">
        <v>1072</v>
      </c>
      <c r="AOG1">
        <v>1073</v>
      </c>
      <c r="AOH1">
        <v>1074</v>
      </c>
      <c r="AOI1">
        <v>1075</v>
      </c>
      <c r="AOJ1">
        <v>1076</v>
      </c>
      <c r="AOK1">
        <v>1077</v>
      </c>
      <c r="AOL1">
        <v>1078</v>
      </c>
      <c r="AOM1">
        <v>1079</v>
      </c>
      <c r="AON1">
        <v>1080</v>
      </c>
      <c r="AOO1">
        <v>1081</v>
      </c>
      <c r="AOP1">
        <v>1082</v>
      </c>
      <c r="AOQ1">
        <v>1083</v>
      </c>
      <c r="AOR1">
        <v>1084</v>
      </c>
      <c r="AOS1">
        <v>1085</v>
      </c>
      <c r="AOT1">
        <v>1086</v>
      </c>
      <c r="AOU1">
        <v>1087</v>
      </c>
      <c r="AOV1">
        <v>1088</v>
      </c>
      <c r="AOW1">
        <v>1089</v>
      </c>
      <c r="AOX1">
        <v>1090</v>
      </c>
      <c r="AOY1">
        <v>1091</v>
      </c>
      <c r="AOZ1">
        <v>1092</v>
      </c>
      <c r="APA1">
        <v>1093</v>
      </c>
      <c r="APB1">
        <v>1094</v>
      </c>
      <c r="APC1">
        <v>1095</v>
      </c>
      <c r="APD1">
        <v>1096</v>
      </c>
      <c r="APE1">
        <v>1097</v>
      </c>
      <c r="APF1">
        <v>1098</v>
      </c>
      <c r="APG1">
        <v>1099</v>
      </c>
      <c r="APH1">
        <v>1100</v>
      </c>
      <c r="API1">
        <v>1101</v>
      </c>
      <c r="APJ1">
        <v>1102</v>
      </c>
      <c r="APK1">
        <v>1103</v>
      </c>
      <c r="APL1">
        <v>1104</v>
      </c>
      <c r="APM1">
        <v>1105</v>
      </c>
      <c r="APN1">
        <v>1106</v>
      </c>
      <c r="APO1">
        <v>1107</v>
      </c>
      <c r="APP1">
        <v>1108</v>
      </c>
      <c r="APQ1">
        <v>1109</v>
      </c>
      <c r="APR1">
        <v>1110</v>
      </c>
      <c r="APS1">
        <v>1111</v>
      </c>
      <c r="APT1">
        <v>1112</v>
      </c>
      <c r="APU1">
        <v>1113</v>
      </c>
      <c r="APV1">
        <v>1114</v>
      </c>
      <c r="APW1">
        <v>1115</v>
      </c>
      <c r="APX1">
        <v>1116</v>
      </c>
      <c r="APY1">
        <v>1117</v>
      </c>
      <c r="APZ1">
        <v>1118</v>
      </c>
      <c r="AQA1">
        <v>1119</v>
      </c>
      <c r="AQB1">
        <v>1120</v>
      </c>
      <c r="AQC1">
        <v>1121</v>
      </c>
      <c r="AQD1">
        <v>1122</v>
      </c>
      <c r="AQE1">
        <v>1123</v>
      </c>
      <c r="AQF1">
        <v>1124</v>
      </c>
      <c r="AQG1">
        <v>1125</v>
      </c>
      <c r="AQH1">
        <v>1126</v>
      </c>
      <c r="AQI1">
        <v>1127</v>
      </c>
      <c r="AQJ1">
        <v>1128</v>
      </c>
      <c r="AQK1">
        <v>1129</v>
      </c>
      <c r="AQL1">
        <v>1130</v>
      </c>
      <c r="AQM1">
        <v>1131</v>
      </c>
      <c r="AQN1">
        <v>1132</v>
      </c>
      <c r="AQO1">
        <v>1133</v>
      </c>
      <c r="AQP1">
        <v>1134</v>
      </c>
      <c r="AQQ1">
        <v>1135</v>
      </c>
      <c r="AQR1">
        <v>1136</v>
      </c>
      <c r="AQS1">
        <v>1137</v>
      </c>
      <c r="AQT1">
        <v>1138</v>
      </c>
      <c r="AQU1">
        <v>1139</v>
      </c>
      <c r="AQV1">
        <v>1140</v>
      </c>
      <c r="AQW1">
        <v>1141</v>
      </c>
      <c r="AQX1">
        <v>1142</v>
      </c>
      <c r="AQY1">
        <v>1143</v>
      </c>
      <c r="AQZ1">
        <v>1144</v>
      </c>
      <c r="ARA1">
        <v>1145</v>
      </c>
      <c r="ARB1">
        <v>1146</v>
      </c>
      <c r="ARC1">
        <v>1147</v>
      </c>
      <c r="ARD1">
        <v>1148</v>
      </c>
      <c r="ARI1">
        <v>1153</v>
      </c>
      <c r="ARJ1">
        <v>1154</v>
      </c>
    </row>
    <row r="2" spans="1:1154" s="3" customFormat="1" x14ac:dyDescent="0.2">
      <c r="A2" s="3" t="s">
        <v>192</v>
      </c>
      <c r="B2" t="s">
        <v>175</v>
      </c>
      <c r="C2" s="3" t="s">
        <v>139</v>
      </c>
      <c r="E2"/>
      <c r="F2" s="6" t="s">
        <v>499</v>
      </c>
      <c r="G2" s="6" t="s">
        <v>500</v>
      </c>
      <c r="H2"/>
      <c r="I2" s="3" t="s">
        <v>170</v>
      </c>
      <c r="K2" s="3" t="s">
        <v>169</v>
      </c>
      <c r="L2" s="3" t="s">
        <v>506</v>
      </c>
      <c r="M2" s="3" t="s">
        <v>507</v>
      </c>
      <c r="N2" s="3" t="s">
        <v>508</v>
      </c>
      <c r="O2" s="369" t="s">
        <v>2532</v>
      </c>
      <c r="P2" s="369" t="s">
        <v>2533</v>
      </c>
      <c r="Q2" s="3" t="s">
        <v>509</v>
      </c>
      <c r="R2" s="243" t="s">
        <v>308</v>
      </c>
      <c r="S2" s="243" t="s">
        <v>309</v>
      </c>
      <c r="T2" s="3" t="s">
        <v>510</v>
      </c>
      <c r="U2" s="369" t="s">
        <v>2534</v>
      </c>
      <c r="V2" s="369" t="s">
        <v>2535</v>
      </c>
      <c r="W2" s="243" t="s">
        <v>310</v>
      </c>
      <c r="X2" s="369" t="s">
        <v>2536</v>
      </c>
      <c r="Y2" s="369" t="s">
        <v>2537</v>
      </c>
      <c r="Z2" s="3" t="s">
        <v>562</v>
      </c>
      <c r="AA2" s="243" t="s">
        <v>311</v>
      </c>
      <c r="AB2" s="243" t="s">
        <v>306</v>
      </c>
      <c r="AC2" s="3" t="s">
        <v>511</v>
      </c>
      <c r="AD2" s="369" t="s">
        <v>1514</v>
      </c>
      <c r="AE2" s="290" t="s">
        <v>2538</v>
      </c>
      <c r="AF2" s="243" t="s">
        <v>307</v>
      </c>
      <c r="AG2" s="369" t="s">
        <v>1515</v>
      </c>
      <c r="AH2" s="290" t="s">
        <v>2539</v>
      </c>
      <c r="AI2" s="3" t="s">
        <v>512</v>
      </c>
      <c r="AJ2" s="243" t="s">
        <v>312</v>
      </c>
      <c r="AK2" s="243" t="s">
        <v>313</v>
      </c>
      <c r="AL2" s="3" t="s">
        <v>513</v>
      </c>
      <c r="AM2" s="369" t="s">
        <v>1516</v>
      </c>
      <c r="AN2" s="290" t="s">
        <v>2540</v>
      </c>
      <c r="AO2" s="243" t="s">
        <v>566</v>
      </c>
      <c r="AP2" s="369" t="s">
        <v>1517</v>
      </c>
      <c r="AQ2" s="290" t="s">
        <v>2541</v>
      </c>
      <c r="AR2" s="3" t="s">
        <v>514</v>
      </c>
      <c r="AS2" s="243" t="s">
        <v>563</v>
      </c>
      <c r="AT2" s="243" t="s">
        <v>569</v>
      </c>
      <c r="AU2" s="3" t="s">
        <v>515</v>
      </c>
      <c r="AV2" s="369" t="s">
        <v>1460</v>
      </c>
      <c r="AW2" s="290" t="s">
        <v>2542</v>
      </c>
      <c r="AX2" s="243" t="s">
        <v>567</v>
      </c>
      <c r="AY2" s="369" t="s">
        <v>276</v>
      </c>
      <c r="AZ2" s="290" t="s">
        <v>2543</v>
      </c>
      <c r="BA2" s="3" t="s">
        <v>516</v>
      </c>
      <c r="BB2" s="243" t="s">
        <v>564</v>
      </c>
      <c r="BC2" s="243" t="s">
        <v>570</v>
      </c>
      <c r="BD2" s="3" t="s">
        <v>517</v>
      </c>
      <c r="BE2" s="290" t="s">
        <v>693</v>
      </c>
      <c r="BF2" s="290" t="s">
        <v>693</v>
      </c>
      <c r="BG2" s="243" t="s">
        <v>568</v>
      </c>
      <c r="BH2" s="290" t="s">
        <v>338</v>
      </c>
      <c r="BI2" s="290" t="s">
        <v>338</v>
      </c>
      <c r="BJ2" s="3" t="s">
        <v>518</v>
      </c>
      <c r="BK2" s="290" t="s">
        <v>646</v>
      </c>
      <c r="BL2" s="290" t="s">
        <v>646</v>
      </c>
      <c r="BM2" s="3" t="s">
        <v>519</v>
      </c>
      <c r="BN2" s="291" t="s">
        <v>865</v>
      </c>
      <c r="BO2" s="291" t="s">
        <v>865</v>
      </c>
      <c r="BP2" s="291" t="s">
        <v>866</v>
      </c>
      <c r="BQ2" s="291" t="s">
        <v>866</v>
      </c>
      <c r="BR2" s="291" t="s">
        <v>867</v>
      </c>
      <c r="BS2" s="291" t="s">
        <v>868</v>
      </c>
      <c r="BT2" s="289" t="s">
        <v>129</v>
      </c>
      <c r="BU2" s="289" t="s">
        <v>967</v>
      </c>
      <c r="BV2" s="289" t="s">
        <v>844</v>
      </c>
      <c r="BW2" s="289" t="s">
        <v>845</v>
      </c>
      <c r="BX2" s="289" t="s">
        <v>846</v>
      </c>
      <c r="BY2" s="289" t="s">
        <v>858</v>
      </c>
      <c r="BZ2" s="289" t="s">
        <v>859</v>
      </c>
      <c r="CA2" s="289" t="s">
        <v>1385</v>
      </c>
      <c r="CB2" s="289" t="s">
        <v>1386</v>
      </c>
      <c r="CC2" s="289" t="s">
        <v>1387</v>
      </c>
      <c r="CD2" s="289" t="s">
        <v>1209</v>
      </c>
      <c r="CE2" s="289" t="s">
        <v>1209</v>
      </c>
      <c r="CF2" s="289" t="s">
        <v>550</v>
      </c>
      <c r="CG2" s="289" t="s">
        <v>550</v>
      </c>
      <c r="CH2" s="289" t="s">
        <v>550</v>
      </c>
      <c r="CI2" s="289" t="s">
        <v>551</v>
      </c>
      <c r="CJ2" s="289" t="s">
        <v>551</v>
      </c>
      <c r="CK2" s="289" t="s">
        <v>551</v>
      </c>
      <c r="CL2" s="289" t="s">
        <v>552</v>
      </c>
      <c r="CM2" s="289" t="s">
        <v>552</v>
      </c>
      <c r="CN2" s="289" t="s">
        <v>552</v>
      </c>
      <c r="CO2" s="289" t="s">
        <v>276</v>
      </c>
      <c r="CP2" s="289" t="s">
        <v>276</v>
      </c>
      <c r="CQ2" s="289" t="s">
        <v>276</v>
      </c>
      <c r="CR2" s="3" t="s">
        <v>571</v>
      </c>
      <c r="CS2" s="6"/>
      <c r="CT2" s="6" t="s">
        <v>580</v>
      </c>
      <c r="CU2" s="6" t="s">
        <v>581</v>
      </c>
      <c r="CV2" s="6" t="s">
        <v>582</v>
      </c>
      <c r="CW2" s="6" t="s">
        <v>583</v>
      </c>
      <c r="CX2" s="6" t="s">
        <v>572</v>
      </c>
      <c r="CY2" s="6" t="s">
        <v>574</v>
      </c>
      <c r="CZ2" s="6" t="s">
        <v>573</v>
      </c>
      <c r="DA2" s="6" t="s">
        <v>575</v>
      </c>
      <c r="DB2" s="6" t="s">
        <v>739</v>
      </c>
      <c r="DC2" s="6" t="s">
        <v>740</v>
      </c>
      <c r="DD2" s="6" t="s">
        <v>741</v>
      </c>
      <c r="DE2" s="6" t="s">
        <v>742</v>
      </c>
      <c r="DF2" s="6" t="s">
        <v>584</v>
      </c>
      <c r="DG2" s="6" t="s">
        <v>585</v>
      </c>
      <c r="DH2" s="6" t="s">
        <v>586</v>
      </c>
      <c r="DI2" s="295" t="s">
        <v>587</v>
      </c>
      <c r="DJ2" s="296" t="s">
        <v>590</v>
      </c>
      <c r="DK2" s="6" t="s">
        <v>591</v>
      </c>
      <c r="DL2" s="6" t="s">
        <v>588</v>
      </c>
      <c r="DM2" s="6" t="s">
        <v>589</v>
      </c>
      <c r="DN2" s="6" t="s">
        <v>687</v>
      </c>
      <c r="DO2" s="6" t="s">
        <v>688</v>
      </c>
      <c r="DP2" s="6" t="s">
        <v>578</v>
      </c>
      <c r="DQ2" s="6" t="s">
        <v>579</v>
      </c>
      <c r="DR2" s="6" t="s">
        <v>576</v>
      </c>
      <c r="DS2" s="6" t="s">
        <v>577</v>
      </c>
      <c r="DT2" s="6" t="s">
        <v>689</v>
      </c>
      <c r="DU2" s="3" t="s">
        <v>506</v>
      </c>
      <c r="DV2" s="3" t="s">
        <v>507</v>
      </c>
      <c r="DW2" s="3" t="s">
        <v>508</v>
      </c>
      <c r="DX2" s="290" t="s">
        <v>335</v>
      </c>
      <c r="DY2" s="290" t="s">
        <v>336</v>
      </c>
      <c r="DZ2" s="3" t="s">
        <v>509</v>
      </c>
      <c r="EA2" s="243" t="s">
        <v>308</v>
      </c>
      <c r="EB2" s="243" t="s">
        <v>309</v>
      </c>
      <c r="EC2" s="3" t="s">
        <v>510</v>
      </c>
      <c r="ED2" s="290" t="s">
        <v>327</v>
      </c>
      <c r="EE2" s="290" t="s">
        <v>327</v>
      </c>
      <c r="EF2" s="243" t="s">
        <v>310</v>
      </c>
      <c r="EG2" s="290" t="s">
        <v>329</v>
      </c>
      <c r="EH2" s="290" t="s">
        <v>329</v>
      </c>
      <c r="EI2" s="3" t="s">
        <v>562</v>
      </c>
      <c r="EJ2" s="243" t="s">
        <v>311</v>
      </c>
      <c r="EK2" s="243" t="s">
        <v>306</v>
      </c>
      <c r="EL2" s="3" t="s">
        <v>511</v>
      </c>
      <c r="EM2" s="290" t="s">
        <v>326</v>
      </c>
      <c r="EN2" s="290" t="s">
        <v>330</v>
      </c>
      <c r="EO2" s="243" t="s">
        <v>307</v>
      </c>
      <c r="EP2" s="290" t="s">
        <v>328</v>
      </c>
      <c r="EQ2" s="290" t="s">
        <v>331</v>
      </c>
      <c r="ER2" s="3" t="s">
        <v>512</v>
      </c>
      <c r="ES2" s="243" t="s">
        <v>312</v>
      </c>
      <c r="ET2" s="243" t="s">
        <v>313</v>
      </c>
      <c r="EU2" s="3" t="s">
        <v>513</v>
      </c>
      <c r="EV2" s="290" t="s">
        <v>296</v>
      </c>
      <c r="EW2" s="290" t="s">
        <v>332</v>
      </c>
      <c r="EX2" s="243" t="s">
        <v>566</v>
      </c>
      <c r="EY2" s="290" t="s">
        <v>293</v>
      </c>
      <c r="EZ2" s="290" t="s">
        <v>333</v>
      </c>
      <c r="FA2" s="3" t="s">
        <v>514</v>
      </c>
      <c r="FB2" s="243" t="s">
        <v>563</v>
      </c>
      <c r="FC2" s="243" t="s">
        <v>569</v>
      </c>
      <c r="FD2" s="3" t="s">
        <v>515</v>
      </c>
      <c r="FE2" s="290" t="s">
        <v>291</v>
      </c>
      <c r="FF2" s="290" t="s">
        <v>291</v>
      </c>
      <c r="FG2" s="243" t="s">
        <v>567</v>
      </c>
      <c r="FH2" s="290" t="s">
        <v>279</v>
      </c>
      <c r="FI2" s="290" t="s">
        <v>279</v>
      </c>
      <c r="FJ2" s="3" t="s">
        <v>516</v>
      </c>
      <c r="FK2" s="243" t="s">
        <v>564</v>
      </c>
      <c r="FL2" s="243" t="s">
        <v>570</v>
      </c>
      <c r="FM2" s="3" t="s">
        <v>517</v>
      </c>
      <c r="FN2" s="290" t="s">
        <v>289</v>
      </c>
      <c r="FO2" s="290" t="s">
        <v>289</v>
      </c>
      <c r="FP2" s="243" t="s">
        <v>568</v>
      </c>
      <c r="FQ2" s="290" t="s">
        <v>281</v>
      </c>
      <c r="FR2" s="290" t="s">
        <v>281</v>
      </c>
      <c r="FS2" s="3" t="s">
        <v>518</v>
      </c>
      <c r="FT2" s="290" t="s">
        <v>288</v>
      </c>
      <c r="FU2" s="290" t="s">
        <v>288</v>
      </c>
      <c r="FV2" s="3" t="s">
        <v>519</v>
      </c>
      <c r="FW2" s="291" t="s">
        <v>520</v>
      </c>
      <c r="FX2" s="291" t="s">
        <v>520</v>
      </c>
      <c r="FY2" s="291" t="s">
        <v>520</v>
      </c>
      <c r="FZ2" s="291" t="s">
        <v>520</v>
      </c>
      <c r="GA2" s="291" t="s">
        <v>528</v>
      </c>
      <c r="GB2" s="291" t="s">
        <v>528</v>
      </c>
      <c r="GC2" s="291" t="s">
        <v>528</v>
      </c>
      <c r="GD2" s="291" t="s">
        <v>528</v>
      </c>
      <c r="GE2" s="291" t="s">
        <v>528</v>
      </c>
      <c r="GF2" s="291" t="s">
        <v>528</v>
      </c>
      <c r="GG2" s="291" t="s">
        <v>528</v>
      </c>
      <c r="GH2" s="289" t="s">
        <v>626</v>
      </c>
      <c r="GI2" s="289" t="s">
        <v>627</v>
      </c>
      <c r="GJ2" s="289" t="s">
        <v>628</v>
      </c>
      <c r="GK2" s="289" t="s">
        <v>629</v>
      </c>
      <c r="GL2" s="289" t="s">
        <v>630</v>
      </c>
      <c r="GM2" s="289" t="s">
        <v>631</v>
      </c>
      <c r="GN2" s="289" t="s">
        <v>632</v>
      </c>
      <c r="GO2" s="289" t="s">
        <v>633</v>
      </c>
      <c r="GP2" s="289" t="s">
        <v>634</v>
      </c>
      <c r="GQ2" s="289" t="s">
        <v>635</v>
      </c>
      <c r="GR2" s="289" t="s">
        <v>551</v>
      </c>
      <c r="GS2" s="289" t="s">
        <v>551</v>
      </c>
      <c r="GT2" s="289" t="s">
        <v>551</v>
      </c>
      <c r="GU2" s="289" t="s">
        <v>552</v>
      </c>
      <c r="GV2" s="289" t="s">
        <v>552</v>
      </c>
      <c r="GW2" s="289" t="s">
        <v>552</v>
      </c>
      <c r="GX2" s="289" t="s">
        <v>276</v>
      </c>
      <c r="GY2" s="289" t="s">
        <v>276</v>
      </c>
      <c r="GZ2" s="289" t="s">
        <v>276</v>
      </c>
      <c r="HA2" s="3" t="s">
        <v>571</v>
      </c>
      <c r="HC2" s="6" t="s">
        <v>164</v>
      </c>
      <c r="HD2" s="6" t="s">
        <v>502</v>
      </c>
      <c r="HE2" s="6" t="s">
        <v>737</v>
      </c>
      <c r="HF2" s="6" t="s">
        <v>592</v>
      </c>
      <c r="HG2" s="6"/>
      <c r="HH2" s="6" t="s">
        <v>171</v>
      </c>
      <c r="HI2" s="3" t="s">
        <v>786</v>
      </c>
      <c r="HJ2" s="3" t="s">
        <v>168</v>
      </c>
      <c r="HK2" s="3" t="s">
        <v>506</v>
      </c>
      <c r="HL2" s="3" t="s">
        <v>507</v>
      </c>
      <c r="HM2" s="3" t="s">
        <v>508</v>
      </c>
      <c r="HN2" s="290" t="s">
        <v>692</v>
      </c>
      <c r="HO2" s="290" t="s">
        <v>646</v>
      </c>
      <c r="HP2" s="3" t="s">
        <v>509</v>
      </c>
      <c r="HQ2" s="243" t="s">
        <v>308</v>
      </c>
      <c r="HR2" s="243" t="s">
        <v>309</v>
      </c>
      <c r="HS2" s="3" t="s">
        <v>510</v>
      </c>
      <c r="HT2" s="290" t="s">
        <v>337</v>
      </c>
      <c r="HU2" s="290" t="s">
        <v>338</v>
      </c>
      <c r="HV2" s="243" t="s">
        <v>310</v>
      </c>
      <c r="HW2" s="290" t="s">
        <v>375</v>
      </c>
      <c r="HX2" s="290" t="s">
        <v>431</v>
      </c>
      <c r="HY2" s="3" t="s">
        <v>562</v>
      </c>
      <c r="HZ2" s="243" t="s">
        <v>311</v>
      </c>
      <c r="IA2" s="243" t="s">
        <v>306</v>
      </c>
      <c r="IB2" s="3" t="s">
        <v>511</v>
      </c>
      <c r="IC2" s="290" t="s">
        <v>432</v>
      </c>
      <c r="ID2" s="290" t="s">
        <v>693</v>
      </c>
      <c r="IE2" s="243" t="s">
        <v>307</v>
      </c>
      <c r="IF2" s="290" t="s">
        <v>694</v>
      </c>
      <c r="IG2" s="290" t="s">
        <v>695</v>
      </c>
      <c r="IH2" s="3" t="s">
        <v>512</v>
      </c>
      <c r="II2" s="243" t="s">
        <v>312</v>
      </c>
      <c r="IJ2" s="243" t="s">
        <v>313</v>
      </c>
      <c r="IK2" s="3" t="s">
        <v>513</v>
      </c>
      <c r="IL2" s="290" t="s">
        <v>696</v>
      </c>
      <c r="IM2" s="290" t="s">
        <v>697</v>
      </c>
      <c r="IN2" s="243" t="s">
        <v>566</v>
      </c>
      <c r="IO2" s="290" t="s">
        <v>698</v>
      </c>
      <c r="IP2" s="290" t="s">
        <v>699</v>
      </c>
      <c r="IQ2" s="3" t="s">
        <v>514</v>
      </c>
      <c r="IR2" s="243" t="s">
        <v>563</v>
      </c>
      <c r="IS2" s="243" t="s">
        <v>569</v>
      </c>
      <c r="IT2" s="3" t="s">
        <v>515</v>
      </c>
      <c r="IU2" s="290" t="s">
        <v>700</v>
      </c>
      <c r="IV2" s="290" t="s">
        <v>736</v>
      </c>
      <c r="IW2" s="243" t="s">
        <v>567</v>
      </c>
      <c r="IX2" s="290" t="s">
        <v>701</v>
      </c>
      <c r="IY2" s="290" t="s">
        <v>701</v>
      </c>
      <c r="IZ2" s="3" t="s">
        <v>516</v>
      </c>
      <c r="JA2" s="243" t="s">
        <v>564</v>
      </c>
      <c r="JB2" s="243" t="s">
        <v>570</v>
      </c>
      <c r="JC2" s="3" t="s">
        <v>517</v>
      </c>
      <c r="JD2" s="290" t="s">
        <v>693</v>
      </c>
      <c r="JE2" s="290" t="s">
        <v>693</v>
      </c>
      <c r="JF2" s="243" t="s">
        <v>568</v>
      </c>
      <c r="JG2" s="290" t="s">
        <v>338</v>
      </c>
      <c r="JH2" s="290" t="s">
        <v>338</v>
      </c>
      <c r="JI2" s="3" t="s">
        <v>518</v>
      </c>
      <c r="JJ2" s="290" t="s">
        <v>646</v>
      </c>
      <c r="JK2" s="290" t="s">
        <v>646</v>
      </c>
      <c r="JL2" s="3" t="s">
        <v>519</v>
      </c>
      <c r="JM2" s="291" t="s">
        <v>520</v>
      </c>
      <c r="JN2" s="291" t="s">
        <v>520</v>
      </c>
      <c r="JO2" s="291" t="s">
        <v>520</v>
      </c>
      <c r="JP2" s="291" t="s">
        <v>520</v>
      </c>
      <c r="JQ2" s="291" t="s">
        <v>528</v>
      </c>
      <c r="JR2" s="291" t="s">
        <v>528</v>
      </c>
      <c r="JS2" s="291" t="s">
        <v>528</v>
      </c>
      <c r="JT2" s="291" t="s">
        <v>528</v>
      </c>
      <c r="JU2" s="291" t="s">
        <v>528</v>
      </c>
      <c r="JV2" s="291" t="s">
        <v>528</v>
      </c>
      <c r="JW2" s="291" t="s">
        <v>528</v>
      </c>
      <c r="JX2" s="289" t="s">
        <v>626</v>
      </c>
      <c r="JY2" s="289" t="s">
        <v>627</v>
      </c>
      <c r="JZ2" s="289" t="s">
        <v>628</v>
      </c>
      <c r="KA2" s="289" t="s">
        <v>629</v>
      </c>
      <c r="KB2" s="289" t="s">
        <v>630</v>
      </c>
      <c r="KC2" s="289" t="s">
        <v>631</v>
      </c>
      <c r="KD2" s="289" t="s">
        <v>632</v>
      </c>
      <c r="KE2" s="289" t="s">
        <v>633</v>
      </c>
      <c r="KF2" s="289" t="s">
        <v>634</v>
      </c>
      <c r="KG2" s="289" t="s">
        <v>635</v>
      </c>
      <c r="KH2" s="289" t="s">
        <v>551</v>
      </c>
      <c r="KI2" s="289" t="s">
        <v>551</v>
      </c>
      <c r="KJ2" s="289" t="s">
        <v>551</v>
      </c>
      <c r="KK2" s="289" t="s">
        <v>552</v>
      </c>
      <c r="KL2" s="289" t="s">
        <v>552</v>
      </c>
      <c r="KM2" s="289" t="s">
        <v>552</v>
      </c>
      <c r="KN2" s="289" t="s">
        <v>276</v>
      </c>
      <c r="KO2" s="289" t="s">
        <v>276</v>
      </c>
      <c r="KP2" s="289" t="s">
        <v>276</v>
      </c>
      <c r="KQ2" s="3" t="s">
        <v>571</v>
      </c>
      <c r="KS2" s="6" t="s">
        <v>164</v>
      </c>
      <c r="KT2" s="6" t="s">
        <v>502</v>
      </c>
      <c r="KU2" s="6" t="s">
        <v>737</v>
      </c>
      <c r="KV2" s="6" t="s">
        <v>592</v>
      </c>
      <c r="KW2" s="6"/>
      <c r="KX2" s="6"/>
      <c r="KY2" s="6" t="s">
        <v>171</v>
      </c>
      <c r="LA2" s="3" t="s">
        <v>130</v>
      </c>
      <c r="LB2" s="3" t="s">
        <v>506</v>
      </c>
      <c r="LC2" s="3" t="s">
        <v>507</v>
      </c>
      <c r="LD2" s="3" t="s">
        <v>508</v>
      </c>
      <c r="LE2" s="290" t="s">
        <v>692</v>
      </c>
      <c r="LF2" s="290" t="s">
        <v>646</v>
      </c>
      <c r="LG2" s="3" t="s">
        <v>509</v>
      </c>
      <c r="LH2" s="243" t="s">
        <v>308</v>
      </c>
      <c r="LI2" s="243" t="s">
        <v>309</v>
      </c>
      <c r="LJ2" s="3" t="s">
        <v>510</v>
      </c>
      <c r="LK2" s="290" t="s">
        <v>337</v>
      </c>
      <c r="LL2" s="290" t="s">
        <v>338</v>
      </c>
      <c r="LM2" s="243" t="s">
        <v>310</v>
      </c>
      <c r="LN2" s="290" t="s">
        <v>375</v>
      </c>
      <c r="LO2" s="290" t="s">
        <v>431</v>
      </c>
      <c r="LP2" s="3" t="s">
        <v>562</v>
      </c>
      <c r="LQ2" s="243" t="s">
        <v>311</v>
      </c>
      <c r="LR2" s="243" t="s">
        <v>306</v>
      </c>
      <c r="LS2" s="3" t="s">
        <v>511</v>
      </c>
      <c r="LT2" s="290" t="s">
        <v>432</v>
      </c>
      <c r="LU2" s="290" t="s">
        <v>693</v>
      </c>
      <c r="LV2" s="243" t="s">
        <v>307</v>
      </c>
      <c r="LW2" s="290" t="s">
        <v>694</v>
      </c>
      <c r="LX2" s="290" t="s">
        <v>695</v>
      </c>
      <c r="LY2" s="3" t="s">
        <v>512</v>
      </c>
      <c r="LZ2" s="243" t="s">
        <v>312</v>
      </c>
      <c r="MA2" s="243" t="s">
        <v>313</v>
      </c>
      <c r="MB2" s="3" t="s">
        <v>513</v>
      </c>
      <c r="MC2" s="290" t="s">
        <v>696</v>
      </c>
      <c r="MD2" s="290" t="s">
        <v>697</v>
      </c>
      <c r="ME2" s="243" t="s">
        <v>566</v>
      </c>
      <c r="MF2" s="290" t="s">
        <v>698</v>
      </c>
      <c r="MG2" s="290" t="s">
        <v>699</v>
      </c>
      <c r="MH2" s="3" t="s">
        <v>514</v>
      </c>
      <c r="MI2" s="243" t="s">
        <v>563</v>
      </c>
      <c r="MJ2" s="243" t="s">
        <v>569</v>
      </c>
      <c r="MK2" s="3" t="s">
        <v>515</v>
      </c>
      <c r="ML2" s="290" t="s">
        <v>700</v>
      </c>
      <c r="MM2" s="290" t="s">
        <v>736</v>
      </c>
      <c r="MN2" s="243" t="s">
        <v>567</v>
      </c>
      <c r="MO2" s="290" t="s">
        <v>701</v>
      </c>
      <c r="MP2" s="290" t="s">
        <v>701</v>
      </c>
      <c r="MQ2" s="3" t="s">
        <v>516</v>
      </c>
      <c r="MR2" s="243" t="s">
        <v>564</v>
      </c>
      <c r="MS2" s="243" t="s">
        <v>570</v>
      </c>
      <c r="MT2" s="3" t="s">
        <v>517</v>
      </c>
      <c r="MU2" s="290" t="s">
        <v>693</v>
      </c>
      <c r="MV2" s="290" t="s">
        <v>693</v>
      </c>
      <c r="MW2" s="243" t="s">
        <v>568</v>
      </c>
      <c r="MX2" s="290" t="s">
        <v>338</v>
      </c>
      <c r="MY2" s="290" t="s">
        <v>338</v>
      </c>
      <c r="MZ2" s="3" t="s">
        <v>518</v>
      </c>
      <c r="NA2" s="290" t="s">
        <v>646</v>
      </c>
      <c r="NB2" s="290" t="s">
        <v>646</v>
      </c>
      <c r="NC2" s="3" t="s">
        <v>519</v>
      </c>
      <c r="ND2" s="291" t="s">
        <v>520</v>
      </c>
      <c r="NE2" s="291" t="s">
        <v>520</v>
      </c>
      <c r="NF2" s="291" t="s">
        <v>520</v>
      </c>
      <c r="NG2" s="291" t="s">
        <v>520</v>
      </c>
      <c r="NH2" s="291" t="s">
        <v>528</v>
      </c>
      <c r="NI2" s="291" t="s">
        <v>528</v>
      </c>
      <c r="NJ2" s="291" t="s">
        <v>528</v>
      </c>
      <c r="NK2" s="291" t="s">
        <v>528</v>
      </c>
      <c r="NL2" s="291" t="s">
        <v>528</v>
      </c>
      <c r="NM2" s="291" t="s">
        <v>528</v>
      </c>
      <c r="NN2" s="291" t="s">
        <v>528</v>
      </c>
      <c r="NO2" s="289" t="s">
        <v>626</v>
      </c>
      <c r="NP2" s="289" t="s">
        <v>627</v>
      </c>
      <c r="NQ2" s="289" t="s">
        <v>628</v>
      </c>
      <c r="NR2" s="289" t="s">
        <v>629</v>
      </c>
      <c r="NS2" s="289" t="s">
        <v>630</v>
      </c>
      <c r="NT2" s="289" t="s">
        <v>631</v>
      </c>
      <c r="NU2" s="289" t="s">
        <v>632</v>
      </c>
      <c r="NV2" s="289" t="s">
        <v>633</v>
      </c>
      <c r="NW2" s="289" t="s">
        <v>634</v>
      </c>
      <c r="NX2" s="289" t="s">
        <v>635</v>
      </c>
      <c r="NY2" s="289" t="s">
        <v>551</v>
      </c>
      <c r="NZ2" s="289" t="s">
        <v>551</v>
      </c>
      <c r="OA2" s="289" t="s">
        <v>551</v>
      </c>
      <c r="OB2" s="289" t="s">
        <v>552</v>
      </c>
      <c r="OC2" s="289" t="s">
        <v>552</v>
      </c>
      <c r="OD2" s="289" t="s">
        <v>552</v>
      </c>
      <c r="OE2" s="289" t="s">
        <v>276</v>
      </c>
      <c r="OF2" s="289" t="s">
        <v>276</v>
      </c>
      <c r="OG2" s="289" t="s">
        <v>276</v>
      </c>
      <c r="OH2" s="3" t="s">
        <v>571</v>
      </c>
      <c r="OJ2" s="6" t="s">
        <v>164</v>
      </c>
      <c r="OK2" s="6" t="s">
        <v>502</v>
      </c>
      <c r="OL2" s="6" t="s">
        <v>737</v>
      </c>
      <c r="OM2" s="6" t="s">
        <v>592</v>
      </c>
      <c r="ON2" s="6"/>
      <c r="OO2" s="6"/>
      <c r="OP2" s="6" t="s">
        <v>171</v>
      </c>
      <c r="OR2" s="3" t="s">
        <v>129</v>
      </c>
      <c r="OS2" s="3" t="s">
        <v>506</v>
      </c>
      <c r="OT2" s="3" t="s">
        <v>507</v>
      </c>
      <c r="OU2" s="3" t="s">
        <v>508</v>
      </c>
      <c r="OV2" s="290" t="s">
        <v>692</v>
      </c>
      <c r="OW2" s="290" t="s">
        <v>646</v>
      </c>
      <c r="OX2" s="3" t="s">
        <v>509</v>
      </c>
      <c r="OY2" s="243" t="s">
        <v>308</v>
      </c>
      <c r="OZ2" s="243" t="s">
        <v>309</v>
      </c>
      <c r="PA2" s="3" t="s">
        <v>510</v>
      </c>
      <c r="PB2" s="290" t="s">
        <v>337</v>
      </c>
      <c r="PC2" s="290" t="s">
        <v>338</v>
      </c>
      <c r="PD2" s="243" t="s">
        <v>310</v>
      </c>
      <c r="PE2" s="290" t="s">
        <v>375</v>
      </c>
      <c r="PF2" s="290" t="s">
        <v>431</v>
      </c>
      <c r="PG2" s="3" t="s">
        <v>562</v>
      </c>
      <c r="PH2" s="243" t="s">
        <v>311</v>
      </c>
      <c r="PI2" s="243" t="s">
        <v>306</v>
      </c>
      <c r="PJ2" s="3" t="s">
        <v>511</v>
      </c>
      <c r="PK2" s="290" t="s">
        <v>432</v>
      </c>
      <c r="PL2" s="290" t="s">
        <v>693</v>
      </c>
      <c r="PM2" s="243" t="s">
        <v>307</v>
      </c>
      <c r="PN2" s="290" t="s">
        <v>694</v>
      </c>
      <c r="PO2" s="290" t="s">
        <v>695</v>
      </c>
      <c r="PP2" s="3" t="s">
        <v>512</v>
      </c>
      <c r="PQ2" s="243" t="s">
        <v>312</v>
      </c>
      <c r="PR2" s="243" t="s">
        <v>313</v>
      </c>
      <c r="PS2" s="3" t="s">
        <v>513</v>
      </c>
      <c r="PT2" s="290" t="s">
        <v>696</v>
      </c>
      <c r="PU2" s="290" t="s">
        <v>697</v>
      </c>
      <c r="PV2" s="243" t="s">
        <v>566</v>
      </c>
      <c r="PW2" s="290" t="s">
        <v>698</v>
      </c>
      <c r="PX2" s="290" t="s">
        <v>699</v>
      </c>
      <c r="PY2" s="3" t="s">
        <v>514</v>
      </c>
      <c r="PZ2" s="243" t="s">
        <v>563</v>
      </c>
      <c r="QA2" s="243" t="s">
        <v>569</v>
      </c>
      <c r="QB2" s="3" t="s">
        <v>515</v>
      </c>
      <c r="QC2" s="290" t="s">
        <v>700</v>
      </c>
      <c r="QD2" s="290" t="s">
        <v>736</v>
      </c>
      <c r="QE2" s="243" t="s">
        <v>567</v>
      </c>
      <c r="QF2" s="290" t="s">
        <v>701</v>
      </c>
      <c r="QG2" s="290" t="s">
        <v>701</v>
      </c>
      <c r="QH2" s="3" t="s">
        <v>516</v>
      </c>
      <c r="QI2" s="243" t="s">
        <v>564</v>
      </c>
      <c r="QJ2" s="243" t="s">
        <v>570</v>
      </c>
      <c r="QK2" s="3" t="s">
        <v>517</v>
      </c>
      <c r="QL2" s="290" t="s">
        <v>693</v>
      </c>
      <c r="QM2" s="290" t="s">
        <v>693</v>
      </c>
      <c r="QN2" s="243" t="s">
        <v>568</v>
      </c>
      <c r="QO2" s="290" t="s">
        <v>338</v>
      </c>
      <c r="QP2" s="290" t="s">
        <v>338</v>
      </c>
      <c r="QQ2" s="3" t="s">
        <v>518</v>
      </c>
      <c r="QR2" s="290" t="s">
        <v>646</v>
      </c>
      <c r="QS2" s="290" t="s">
        <v>646</v>
      </c>
      <c r="QT2" s="3" t="s">
        <v>519</v>
      </c>
      <c r="QU2" s="291" t="s">
        <v>520</v>
      </c>
      <c r="QV2" s="291" t="s">
        <v>520</v>
      </c>
      <c r="QW2" s="291" t="s">
        <v>520</v>
      </c>
      <c r="QX2" s="291" t="s">
        <v>520</v>
      </c>
      <c r="QY2" s="291" t="s">
        <v>528</v>
      </c>
      <c r="QZ2" s="291" t="s">
        <v>528</v>
      </c>
      <c r="RA2" s="291" t="s">
        <v>528</v>
      </c>
      <c r="RB2" s="291" t="s">
        <v>528</v>
      </c>
      <c r="RC2" s="291" t="s">
        <v>528</v>
      </c>
      <c r="RD2" s="291" t="s">
        <v>528</v>
      </c>
      <c r="RE2" s="291" t="s">
        <v>528</v>
      </c>
      <c r="RF2" s="289" t="s">
        <v>626</v>
      </c>
      <c r="RG2" s="289" t="s">
        <v>627</v>
      </c>
      <c r="RH2" s="289" t="s">
        <v>628</v>
      </c>
      <c r="RI2" s="289" t="s">
        <v>629</v>
      </c>
      <c r="RJ2" s="289" t="s">
        <v>630</v>
      </c>
      <c r="RK2" s="289" t="s">
        <v>631</v>
      </c>
      <c r="RL2" s="289" t="s">
        <v>632</v>
      </c>
      <c r="RM2" s="289" t="s">
        <v>633</v>
      </c>
      <c r="RN2" s="289" t="s">
        <v>634</v>
      </c>
      <c r="RO2" s="289" t="s">
        <v>635</v>
      </c>
      <c r="RP2" s="289" t="s">
        <v>551</v>
      </c>
      <c r="RQ2" s="289" t="s">
        <v>551</v>
      </c>
      <c r="RR2" s="289" t="s">
        <v>551</v>
      </c>
      <c r="RS2" s="289" t="s">
        <v>552</v>
      </c>
      <c r="RT2" s="289" t="s">
        <v>552</v>
      </c>
      <c r="RU2" s="289" t="s">
        <v>552</v>
      </c>
      <c r="RV2" s="289" t="s">
        <v>276</v>
      </c>
      <c r="RW2" s="289" t="s">
        <v>276</v>
      </c>
      <c r="RX2" s="289" t="s">
        <v>276</v>
      </c>
      <c r="RY2" s="3" t="s">
        <v>571</v>
      </c>
      <c r="SA2" s="6" t="s">
        <v>164</v>
      </c>
      <c r="SB2" s="6" t="s">
        <v>502</v>
      </c>
      <c r="SC2" s="6" t="s">
        <v>737</v>
      </c>
      <c r="SD2" s="6" t="s">
        <v>592</v>
      </c>
      <c r="SE2" s="6"/>
      <c r="SF2" s="6" t="s">
        <v>171</v>
      </c>
      <c r="SH2" s="3" t="s">
        <v>166</v>
      </c>
      <c r="SI2" s="3" t="s">
        <v>506</v>
      </c>
      <c r="SJ2" s="3" t="s">
        <v>507</v>
      </c>
      <c r="SK2" s="3" t="s">
        <v>508</v>
      </c>
      <c r="SL2" s="290" t="s">
        <v>692</v>
      </c>
      <c r="SM2" s="290" t="s">
        <v>646</v>
      </c>
      <c r="SN2" s="3" t="s">
        <v>509</v>
      </c>
      <c r="SO2" s="243" t="s">
        <v>308</v>
      </c>
      <c r="SP2" s="243" t="s">
        <v>309</v>
      </c>
      <c r="SQ2" s="3" t="s">
        <v>510</v>
      </c>
      <c r="SR2" s="290" t="s">
        <v>337</v>
      </c>
      <c r="SS2" s="290" t="s">
        <v>338</v>
      </c>
      <c r="ST2" s="243" t="s">
        <v>310</v>
      </c>
      <c r="SU2" s="290" t="s">
        <v>375</v>
      </c>
      <c r="SV2" s="290" t="s">
        <v>431</v>
      </c>
      <c r="SW2" s="3" t="s">
        <v>562</v>
      </c>
      <c r="SX2" s="243" t="s">
        <v>311</v>
      </c>
      <c r="SY2" s="243" t="s">
        <v>306</v>
      </c>
      <c r="SZ2" s="3" t="s">
        <v>511</v>
      </c>
      <c r="TA2" s="290" t="s">
        <v>432</v>
      </c>
      <c r="TB2" s="290" t="s">
        <v>693</v>
      </c>
      <c r="TC2" s="243" t="s">
        <v>307</v>
      </c>
      <c r="TD2" s="290" t="s">
        <v>694</v>
      </c>
      <c r="TE2" s="290" t="s">
        <v>695</v>
      </c>
      <c r="TF2" s="3" t="s">
        <v>512</v>
      </c>
      <c r="TG2" s="243" t="s">
        <v>312</v>
      </c>
      <c r="TH2" s="243" t="s">
        <v>313</v>
      </c>
      <c r="TI2" s="3" t="s">
        <v>513</v>
      </c>
      <c r="TJ2" s="290" t="s">
        <v>696</v>
      </c>
      <c r="TK2" s="290" t="s">
        <v>697</v>
      </c>
      <c r="TL2" s="243" t="s">
        <v>566</v>
      </c>
      <c r="TM2" s="290" t="s">
        <v>698</v>
      </c>
      <c r="TN2" s="290" t="s">
        <v>699</v>
      </c>
      <c r="TO2" s="3" t="s">
        <v>514</v>
      </c>
      <c r="TP2" s="243" t="s">
        <v>563</v>
      </c>
      <c r="TQ2" s="243" t="s">
        <v>569</v>
      </c>
      <c r="TR2" s="3" t="s">
        <v>515</v>
      </c>
      <c r="TS2" s="290" t="s">
        <v>700</v>
      </c>
      <c r="TT2" s="290" t="s">
        <v>736</v>
      </c>
      <c r="TU2" s="243" t="s">
        <v>567</v>
      </c>
      <c r="TV2" s="290" t="s">
        <v>701</v>
      </c>
      <c r="TW2" s="290" t="s">
        <v>701</v>
      </c>
      <c r="TX2" s="3" t="s">
        <v>516</v>
      </c>
      <c r="TY2" s="243" t="s">
        <v>564</v>
      </c>
      <c r="TZ2" s="243" t="s">
        <v>570</v>
      </c>
      <c r="UA2" s="3" t="s">
        <v>517</v>
      </c>
      <c r="UB2" s="290" t="s">
        <v>693</v>
      </c>
      <c r="UC2" s="290" t="s">
        <v>693</v>
      </c>
      <c r="UD2" s="243" t="s">
        <v>568</v>
      </c>
      <c r="UE2" s="290" t="s">
        <v>338</v>
      </c>
      <c r="UF2" s="290" t="s">
        <v>338</v>
      </c>
      <c r="UG2" s="3" t="s">
        <v>518</v>
      </c>
      <c r="UH2" s="290" t="s">
        <v>646</v>
      </c>
      <c r="UI2" s="290" t="s">
        <v>646</v>
      </c>
      <c r="UJ2" s="3" t="s">
        <v>519</v>
      </c>
      <c r="UK2" s="291" t="s">
        <v>520</v>
      </c>
      <c r="UL2" s="291" t="s">
        <v>520</v>
      </c>
      <c r="UM2" s="291" t="s">
        <v>520</v>
      </c>
      <c r="UN2" s="291" t="s">
        <v>520</v>
      </c>
      <c r="UO2" s="291" t="s">
        <v>528</v>
      </c>
      <c r="UP2" s="291" t="s">
        <v>528</v>
      </c>
      <c r="UQ2" s="291" t="s">
        <v>528</v>
      </c>
      <c r="UR2" s="291" t="s">
        <v>528</v>
      </c>
      <c r="US2" s="291" t="s">
        <v>528</v>
      </c>
      <c r="UT2" s="291" t="s">
        <v>528</v>
      </c>
      <c r="UU2" s="291" t="s">
        <v>528</v>
      </c>
      <c r="UV2" s="289" t="s">
        <v>626</v>
      </c>
      <c r="UW2" s="289" t="s">
        <v>627</v>
      </c>
      <c r="UX2" s="289" t="s">
        <v>628</v>
      </c>
      <c r="UY2" s="289" t="s">
        <v>629</v>
      </c>
      <c r="UZ2" s="289" t="s">
        <v>630</v>
      </c>
      <c r="VA2" s="289" t="s">
        <v>631</v>
      </c>
      <c r="VB2" s="289" t="s">
        <v>632</v>
      </c>
      <c r="VC2" s="289" t="s">
        <v>633</v>
      </c>
      <c r="VD2" s="289" t="s">
        <v>634</v>
      </c>
      <c r="VE2" s="289" t="s">
        <v>635</v>
      </c>
      <c r="VF2" s="289" t="s">
        <v>551</v>
      </c>
      <c r="VG2" s="289" t="s">
        <v>551</v>
      </c>
      <c r="VH2" s="289" t="s">
        <v>551</v>
      </c>
      <c r="VI2" s="289" t="s">
        <v>552</v>
      </c>
      <c r="VJ2" s="289" t="s">
        <v>552</v>
      </c>
      <c r="VK2" s="289" t="s">
        <v>552</v>
      </c>
      <c r="VL2" s="289" t="s">
        <v>276</v>
      </c>
      <c r="VM2" s="289" t="s">
        <v>276</v>
      </c>
      <c r="VN2" s="289" t="s">
        <v>276</v>
      </c>
      <c r="VO2" s="3" t="s">
        <v>571</v>
      </c>
      <c r="VQ2" s="6" t="s">
        <v>164</v>
      </c>
      <c r="VR2" s="6" t="s">
        <v>502</v>
      </c>
      <c r="VS2" s="6" t="s">
        <v>737</v>
      </c>
      <c r="VT2" s="6" t="s">
        <v>592</v>
      </c>
      <c r="VU2" s="6"/>
      <c r="VV2" s="6" t="s">
        <v>171</v>
      </c>
      <c r="VX2" s="3" t="s">
        <v>165</v>
      </c>
      <c r="VY2" s="3" t="s">
        <v>506</v>
      </c>
      <c r="VZ2" s="3" t="s">
        <v>507</v>
      </c>
      <c r="WA2" s="3" t="s">
        <v>508</v>
      </c>
      <c r="WB2" s="290" t="s">
        <v>692</v>
      </c>
      <c r="WC2" s="290" t="s">
        <v>646</v>
      </c>
      <c r="WD2" s="3" t="s">
        <v>509</v>
      </c>
      <c r="WE2" s="243" t="s">
        <v>308</v>
      </c>
      <c r="WF2" s="243" t="s">
        <v>309</v>
      </c>
      <c r="WG2" s="3" t="s">
        <v>510</v>
      </c>
      <c r="WH2" s="290" t="s">
        <v>337</v>
      </c>
      <c r="WI2" s="290" t="s">
        <v>338</v>
      </c>
      <c r="WJ2" s="243" t="s">
        <v>310</v>
      </c>
      <c r="WK2" s="290" t="s">
        <v>375</v>
      </c>
      <c r="WL2" s="290" t="s">
        <v>431</v>
      </c>
      <c r="WM2" s="3" t="s">
        <v>562</v>
      </c>
      <c r="WN2" s="243" t="s">
        <v>311</v>
      </c>
      <c r="WO2" s="243" t="s">
        <v>306</v>
      </c>
      <c r="WP2" s="3" t="s">
        <v>511</v>
      </c>
      <c r="WQ2" s="290" t="s">
        <v>432</v>
      </c>
      <c r="WR2" s="290" t="s">
        <v>693</v>
      </c>
      <c r="WS2" s="243" t="s">
        <v>307</v>
      </c>
      <c r="WT2" s="290" t="s">
        <v>694</v>
      </c>
      <c r="WU2" s="290" t="s">
        <v>695</v>
      </c>
      <c r="WV2" s="3" t="s">
        <v>512</v>
      </c>
      <c r="WW2" s="243" t="s">
        <v>312</v>
      </c>
      <c r="WX2" s="243" t="s">
        <v>313</v>
      </c>
      <c r="WY2" s="3" t="s">
        <v>513</v>
      </c>
      <c r="WZ2" s="290" t="s">
        <v>696</v>
      </c>
      <c r="XA2" s="290" t="s">
        <v>697</v>
      </c>
      <c r="XB2" s="243" t="s">
        <v>566</v>
      </c>
      <c r="XC2" s="290" t="s">
        <v>698</v>
      </c>
      <c r="XD2" s="290" t="s">
        <v>699</v>
      </c>
      <c r="XE2" s="3" t="s">
        <v>514</v>
      </c>
      <c r="XF2" s="243" t="s">
        <v>563</v>
      </c>
      <c r="XG2" s="243" t="s">
        <v>569</v>
      </c>
      <c r="XH2" s="3" t="s">
        <v>515</v>
      </c>
      <c r="XI2" s="290" t="s">
        <v>700</v>
      </c>
      <c r="XJ2" s="290" t="s">
        <v>736</v>
      </c>
      <c r="XK2" s="243" t="s">
        <v>567</v>
      </c>
      <c r="XL2" s="290" t="s">
        <v>701</v>
      </c>
      <c r="XM2" s="290" t="s">
        <v>701</v>
      </c>
      <c r="XN2" s="3" t="s">
        <v>516</v>
      </c>
      <c r="XO2" s="243" t="s">
        <v>564</v>
      </c>
      <c r="XP2" s="243" t="s">
        <v>570</v>
      </c>
      <c r="XQ2" s="3" t="s">
        <v>517</v>
      </c>
      <c r="XR2" s="290" t="s">
        <v>693</v>
      </c>
      <c r="XS2" s="290" t="s">
        <v>693</v>
      </c>
      <c r="XT2" s="243" t="s">
        <v>568</v>
      </c>
      <c r="XU2" s="290" t="s">
        <v>338</v>
      </c>
      <c r="XV2" s="290" t="s">
        <v>338</v>
      </c>
      <c r="XW2" s="3" t="s">
        <v>518</v>
      </c>
      <c r="XX2" s="290" t="s">
        <v>646</v>
      </c>
      <c r="XY2" s="290" t="s">
        <v>646</v>
      </c>
      <c r="XZ2" s="3" t="s">
        <v>519</v>
      </c>
      <c r="YA2" s="291" t="s">
        <v>520</v>
      </c>
      <c r="YB2" s="291" t="s">
        <v>520</v>
      </c>
      <c r="YC2" s="291" t="s">
        <v>520</v>
      </c>
      <c r="YD2" s="291" t="s">
        <v>520</v>
      </c>
      <c r="YE2" s="291" t="s">
        <v>528</v>
      </c>
      <c r="YF2" s="291" t="s">
        <v>528</v>
      </c>
      <c r="YG2" s="291" t="s">
        <v>528</v>
      </c>
      <c r="YH2" s="291" t="s">
        <v>528</v>
      </c>
      <c r="YI2" s="291" t="s">
        <v>528</v>
      </c>
      <c r="YJ2" s="291" t="s">
        <v>528</v>
      </c>
      <c r="YK2" s="291" t="s">
        <v>528</v>
      </c>
      <c r="YL2" s="289" t="s">
        <v>626</v>
      </c>
      <c r="YM2" s="289" t="s">
        <v>627</v>
      </c>
      <c r="YN2" s="289" t="s">
        <v>628</v>
      </c>
      <c r="YO2" s="289" t="s">
        <v>629</v>
      </c>
      <c r="YP2" s="289" t="s">
        <v>630</v>
      </c>
      <c r="YQ2" s="289" t="s">
        <v>631</v>
      </c>
      <c r="YR2" s="289" t="s">
        <v>632</v>
      </c>
      <c r="YS2" s="289" t="s">
        <v>633</v>
      </c>
      <c r="YT2" s="289" t="s">
        <v>634</v>
      </c>
      <c r="YU2" s="289" t="s">
        <v>635</v>
      </c>
      <c r="YV2" s="289" t="s">
        <v>551</v>
      </c>
      <c r="YW2" s="289" t="s">
        <v>551</v>
      </c>
      <c r="YX2" s="289" t="s">
        <v>551</v>
      </c>
      <c r="YY2" s="289" t="s">
        <v>552</v>
      </c>
      <c r="YZ2" s="289" t="s">
        <v>552</v>
      </c>
      <c r="ZA2" s="289" t="s">
        <v>552</v>
      </c>
      <c r="ZB2" s="289" t="s">
        <v>276</v>
      </c>
      <c r="ZC2" s="289" t="s">
        <v>276</v>
      </c>
      <c r="ZD2" s="289" t="s">
        <v>276</v>
      </c>
      <c r="ZE2" s="3" t="s">
        <v>571</v>
      </c>
      <c r="ZG2" s="6" t="s">
        <v>164</v>
      </c>
      <c r="ZH2" s="6" t="s">
        <v>502</v>
      </c>
      <c r="ZI2" s="6" t="s">
        <v>737</v>
      </c>
      <c r="ZJ2" s="6" t="s">
        <v>592</v>
      </c>
      <c r="ZK2" s="6"/>
      <c r="ZL2" s="6" t="s">
        <v>171</v>
      </c>
      <c r="ZN2" s="3" t="s">
        <v>145</v>
      </c>
      <c r="ZO2" s="3" t="s">
        <v>506</v>
      </c>
      <c r="ZP2" s="3" t="s">
        <v>507</v>
      </c>
      <c r="ZQ2" s="3" t="s">
        <v>508</v>
      </c>
      <c r="ZR2" s="290" t="s">
        <v>692</v>
      </c>
      <c r="ZS2" s="290" t="s">
        <v>646</v>
      </c>
      <c r="ZT2" s="3" t="s">
        <v>509</v>
      </c>
      <c r="ZU2" s="243" t="s">
        <v>308</v>
      </c>
      <c r="ZV2" s="243" t="s">
        <v>309</v>
      </c>
      <c r="ZW2" s="3" t="s">
        <v>510</v>
      </c>
      <c r="ZX2" s="290" t="s">
        <v>337</v>
      </c>
      <c r="ZY2" s="290" t="s">
        <v>338</v>
      </c>
      <c r="ZZ2" s="243" t="s">
        <v>310</v>
      </c>
      <c r="AAA2" s="290" t="s">
        <v>375</v>
      </c>
      <c r="AAB2" s="290" t="s">
        <v>431</v>
      </c>
      <c r="AAC2" s="3" t="s">
        <v>562</v>
      </c>
      <c r="AAD2" s="243" t="s">
        <v>311</v>
      </c>
      <c r="AAE2" s="243" t="s">
        <v>306</v>
      </c>
      <c r="AAF2" s="3" t="s">
        <v>511</v>
      </c>
      <c r="AAG2" s="290" t="s">
        <v>432</v>
      </c>
      <c r="AAH2" s="290" t="s">
        <v>693</v>
      </c>
      <c r="AAI2" s="243" t="s">
        <v>307</v>
      </c>
      <c r="AAJ2" s="290" t="s">
        <v>694</v>
      </c>
      <c r="AAK2" s="290" t="s">
        <v>695</v>
      </c>
      <c r="AAL2" s="3" t="s">
        <v>512</v>
      </c>
      <c r="AAM2" s="243" t="s">
        <v>312</v>
      </c>
      <c r="AAN2" s="243" t="s">
        <v>313</v>
      </c>
      <c r="AAO2" s="3" t="s">
        <v>513</v>
      </c>
      <c r="AAP2" s="290" t="s">
        <v>696</v>
      </c>
      <c r="AAQ2" s="290" t="s">
        <v>697</v>
      </c>
      <c r="AAR2" s="243" t="s">
        <v>566</v>
      </c>
      <c r="AAS2" s="290" t="s">
        <v>698</v>
      </c>
      <c r="AAT2" s="290" t="s">
        <v>699</v>
      </c>
      <c r="AAU2" s="3" t="s">
        <v>514</v>
      </c>
      <c r="AAV2" s="243" t="s">
        <v>563</v>
      </c>
      <c r="AAW2" s="243" t="s">
        <v>569</v>
      </c>
      <c r="AAX2" s="3" t="s">
        <v>515</v>
      </c>
      <c r="AAY2" s="290" t="s">
        <v>700</v>
      </c>
      <c r="AAZ2" s="290" t="s">
        <v>736</v>
      </c>
      <c r="ABA2" s="243" t="s">
        <v>567</v>
      </c>
      <c r="ABB2" s="290" t="s">
        <v>701</v>
      </c>
      <c r="ABC2" s="290" t="s">
        <v>701</v>
      </c>
      <c r="ABD2" s="3" t="s">
        <v>516</v>
      </c>
      <c r="ABE2" s="243" t="s">
        <v>564</v>
      </c>
      <c r="ABF2" s="243" t="s">
        <v>570</v>
      </c>
      <c r="ABG2" s="3" t="s">
        <v>517</v>
      </c>
      <c r="ABH2" s="290" t="s">
        <v>693</v>
      </c>
      <c r="ABI2" s="290" t="s">
        <v>693</v>
      </c>
      <c r="ABJ2" s="243" t="s">
        <v>568</v>
      </c>
      <c r="ABK2" s="290" t="s">
        <v>338</v>
      </c>
      <c r="ABL2" s="290" t="s">
        <v>338</v>
      </c>
      <c r="ABM2" s="3" t="s">
        <v>518</v>
      </c>
      <c r="ABN2" s="290" t="s">
        <v>646</v>
      </c>
      <c r="ABO2" s="290" t="s">
        <v>646</v>
      </c>
      <c r="ABP2" s="3" t="s">
        <v>519</v>
      </c>
      <c r="ABQ2" s="291" t="s">
        <v>520</v>
      </c>
      <c r="ABR2" s="291" t="s">
        <v>520</v>
      </c>
      <c r="ABS2" s="291" t="s">
        <v>520</v>
      </c>
      <c r="ABT2" s="291" t="s">
        <v>520</v>
      </c>
      <c r="ABU2" s="291" t="s">
        <v>528</v>
      </c>
      <c r="ABV2" s="291" t="s">
        <v>528</v>
      </c>
      <c r="ABW2" s="291" t="s">
        <v>528</v>
      </c>
      <c r="ABX2" s="291" t="s">
        <v>528</v>
      </c>
      <c r="ABY2" s="291" t="s">
        <v>528</v>
      </c>
      <c r="ABZ2" s="291" t="s">
        <v>528</v>
      </c>
      <c r="ACA2" s="291" t="s">
        <v>528</v>
      </c>
      <c r="ACB2" s="289" t="s">
        <v>626</v>
      </c>
      <c r="ACC2" s="289" t="s">
        <v>627</v>
      </c>
      <c r="ACD2" s="289" t="s">
        <v>628</v>
      </c>
      <c r="ACE2" s="289" t="s">
        <v>629</v>
      </c>
      <c r="ACF2" s="289" t="s">
        <v>630</v>
      </c>
      <c r="ACG2" s="289" t="s">
        <v>631</v>
      </c>
      <c r="ACH2" s="289" t="s">
        <v>632</v>
      </c>
      <c r="ACI2" s="289" t="s">
        <v>633</v>
      </c>
      <c r="ACJ2" s="289" t="s">
        <v>634</v>
      </c>
      <c r="ACK2" s="289" t="s">
        <v>635</v>
      </c>
      <c r="ACL2" s="289" t="s">
        <v>551</v>
      </c>
      <c r="ACM2" s="289" t="s">
        <v>551</v>
      </c>
      <c r="ACN2" s="289" t="s">
        <v>551</v>
      </c>
      <c r="ACO2" s="289" t="s">
        <v>552</v>
      </c>
      <c r="ACP2" s="289" t="s">
        <v>552</v>
      </c>
      <c r="ACQ2" s="289" t="s">
        <v>552</v>
      </c>
      <c r="ACR2" s="289" t="s">
        <v>276</v>
      </c>
      <c r="ACS2" s="289" t="s">
        <v>276</v>
      </c>
      <c r="ACT2" s="289" t="s">
        <v>276</v>
      </c>
      <c r="ACU2" s="3" t="s">
        <v>571</v>
      </c>
      <c r="ACW2" s="6" t="s">
        <v>164</v>
      </c>
      <c r="ACX2" s="6" t="s">
        <v>502</v>
      </c>
      <c r="ACY2" s="6" t="s">
        <v>737</v>
      </c>
      <c r="ACZ2" s="6" t="s">
        <v>592</v>
      </c>
      <c r="ADA2" s="6" t="s">
        <v>600</v>
      </c>
      <c r="ADB2" s="6" t="s">
        <v>171</v>
      </c>
      <c r="ADC2" s="3" t="s">
        <v>599</v>
      </c>
      <c r="ADD2" s="3" t="s">
        <v>746</v>
      </c>
      <c r="ADE2" s="3" t="s">
        <v>506</v>
      </c>
      <c r="ADF2" s="3" t="s">
        <v>507</v>
      </c>
      <c r="ADG2" s="3" t="s">
        <v>508</v>
      </c>
      <c r="ADH2" s="290" t="s">
        <v>692</v>
      </c>
      <c r="ADI2" s="290" t="s">
        <v>646</v>
      </c>
      <c r="ADJ2" s="3" t="s">
        <v>509</v>
      </c>
      <c r="ADK2" s="243" t="s">
        <v>308</v>
      </c>
      <c r="ADL2" s="243" t="s">
        <v>309</v>
      </c>
      <c r="ADM2" s="3" t="s">
        <v>510</v>
      </c>
      <c r="ADN2" s="290" t="s">
        <v>337</v>
      </c>
      <c r="ADO2" s="290" t="s">
        <v>338</v>
      </c>
      <c r="ADP2" s="243" t="s">
        <v>310</v>
      </c>
      <c r="ADQ2" s="290" t="s">
        <v>375</v>
      </c>
      <c r="ADR2" s="290" t="s">
        <v>431</v>
      </c>
      <c r="ADS2" s="3" t="s">
        <v>562</v>
      </c>
      <c r="ADT2" s="243" t="s">
        <v>311</v>
      </c>
      <c r="ADU2" s="243" t="s">
        <v>306</v>
      </c>
      <c r="ADV2" s="3" t="s">
        <v>511</v>
      </c>
      <c r="ADW2" s="290" t="s">
        <v>432</v>
      </c>
      <c r="ADX2" s="290" t="s">
        <v>693</v>
      </c>
      <c r="ADY2" s="243" t="s">
        <v>307</v>
      </c>
      <c r="ADZ2" s="290" t="s">
        <v>694</v>
      </c>
      <c r="AEA2" s="290" t="s">
        <v>695</v>
      </c>
      <c r="AEB2" s="3" t="s">
        <v>512</v>
      </c>
      <c r="AEC2" s="243" t="s">
        <v>312</v>
      </c>
      <c r="AED2" s="243" t="s">
        <v>313</v>
      </c>
      <c r="AEE2" s="3" t="s">
        <v>513</v>
      </c>
      <c r="AEF2" s="290" t="s">
        <v>696</v>
      </c>
      <c r="AEG2" s="290" t="s">
        <v>697</v>
      </c>
      <c r="AEH2" s="243" t="s">
        <v>566</v>
      </c>
      <c r="AEI2" s="290" t="s">
        <v>698</v>
      </c>
      <c r="AEJ2" s="290" t="s">
        <v>699</v>
      </c>
      <c r="AEK2" s="3" t="s">
        <v>514</v>
      </c>
      <c r="AEL2" s="243" t="s">
        <v>563</v>
      </c>
      <c r="AEM2" s="243" t="s">
        <v>569</v>
      </c>
      <c r="AEN2" s="3" t="s">
        <v>515</v>
      </c>
      <c r="AEO2" s="290" t="s">
        <v>700</v>
      </c>
      <c r="AEP2" s="290" t="s">
        <v>736</v>
      </c>
      <c r="AEQ2" s="243" t="s">
        <v>567</v>
      </c>
      <c r="AER2" s="290" t="s">
        <v>701</v>
      </c>
      <c r="AES2" s="290" t="s">
        <v>701</v>
      </c>
      <c r="AET2" s="3" t="s">
        <v>516</v>
      </c>
      <c r="AEU2" s="243" t="s">
        <v>564</v>
      </c>
      <c r="AEV2" s="243" t="s">
        <v>570</v>
      </c>
      <c r="AEW2" s="3" t="s">
        <v>517</v>
      </c>
      <c r="AEX2" s="290" t="s">
        <v>693</v>
      </c>
      <c r="AEY2" s="290" t="s">
        <v>693</v>
      </c>
      <c r="AEZ2" s="243" t="s">
        <v>568</v>
      </c>
      <c r="AFA2" s="290" t="s">
        <v>338</v>
      </c>
      <c r="AFB2" s="290" t="s">
        <v>338</v>
      </c>
      <c r="AFC2" s="3" t="s">
        <v>518</v>
      </c>
      <c r="AFD2" s="290" t="s">
        <v>646</v>
      </c>
      <c r="AFE2" s="290" t="s">
        <v>646</v>
      </c>
      <c r="AFF2" s="3" t="s">
        <v>519</v>
      </c>
      <c r="AFG2" s="291" t="s">
        <v>520</v>
      </c>
      <c r="AFH2" s="291" t="s">
        <v>520</v>
      </c>
      <c r="AFI2" s="291" t="s">
        <v>520</v>
      </c>
      <c r="AFJ2" s="291" t="s">
        <v>520</v>
      </c>
      <c r="AFK2" s="291" t="s">
        <v>528</v>
      </c>
      <c r="AFL2" s="291" t="s">
        <v>528</v>
      </c>
      <c r="AFM2" s="291" t="s">
        <v>528</v>
      </c>
      <c r="AFN2" s="291" t="s">
        <v>528</v>
      </c>
      <c r="AFO2" s="291" t="s">
        <v>528</v>
      </c>
      <c r="AFP2" s="291" t="s">
        <v>528</v>
      </c>
      <c r="AFQ2" s="291" t="s">
        <v>528</v>
      </c>
      <c r="AFR2" s="289" t="s">
        <v>626</v>
      </c>
      <c r="AFS2" s="289" t="s">
        <v>627</v>
      </c>
      <c r="AFT2" s="289" t="s">
        <v>628</v>
      </c>
      <c r="AFU2" s="289" t="s">
        <v>629</v>
      </c>
      <c r="AFV2" s="289" t="s">
        <v>630</v>
      </c>
      <c r="AFW2" s="289" t="s">
        <v>631</v>
      </c>
      <c r="AFX2" s="289" t="s">
        <v>632</v>
      </c>
      <c r="AFY2" s="289" t="s">
        <v>633</v>
      </c>
      <c r="AFZ2" s="289" t="s">
        <v>634</v>
      </c>
      <c r="AGA2" s="289" t="s">
        <v>635</v>
      </c>
      <c r="AGB2" s="289" t="s">
        <v>551</v>
      </c>
      <c r="AGC2" s="289" t="s">
        <v>551</v>
      </c>
      <c r="AGD2" s="289" t="s">
        <v>551</v>
      </c>
      <c r="AGE2" s="289" t="s">
        <v>552</v>
      </c>
      <c r="AGF2" s="289" t="s">
        <v>552</v>
      </c>
      <c r="AGG2" s="289" t="s">
        <v>552</v>
      </c>
      <c r="AGH2" s="289" t="s">
        <v>276</v>
      </c>
      <c r="AGI2" s="289" t="s">
        <v>276</v>
      </c>
      <c r="AGJ2" s="289" t="s">
        <v>276</v>
      </c>
      <c r="AGK2" s="3" t="s">
        <v>571</v>
      </c>
      <c r="AGM2" s="3" t="s">
        <v>300</v>
      </c>
      <c r="AGN2" s="3" t="s">
        <v>299</v>
      </c>
      <c r="AGO2" s="3" t="s">
        <v>11</v>
      </c>
      <c r="AGP2" s="3" t="s">
        <v>506</v>
      </c>
      <c r="AGQ2" s="3" t="s">
        <v>507</v>
      </c>
      <c r="AGR2" s="3" t="s">
        <v>508</v>
      </c>
      <c r="AGS2" s="290" t="s">
        <v>692</v>
      </c>
      <c r="AGT2" s="290" t="s">
        <v>646</v>
      </c>
      <c r="AGU2" s="3" t="s">
        <v>509</v>
      </c>
      <c r="AGV2" s="243" t="s">
        <v>308</v>
      </c>
      <c r="AGW2" s="243" t="s">
        <v>309</v>
      </c>
      <c r="AGX2" s="3" t="s">
        <v>510</v>
      </c>
      <c r="AGY2" s="290" t="s">
        <v>337</v>
      </c>
      <c r="AGZ2" s="290" t="s">
        <v>338</v>
      </c>
      <c r="AHA2" s="243" t="s">
        <v>310</v>
      </c>
      <c r="AHB2" s="290" t="s">
        <v>375</v>
      </c>
      <c r="AHC2" s="290" t="s">
        <v>431</v>
      </c>
      <c r="AHD2" s="3" t="s">
        <v>562</v>
      </c>
      <c r="AHE2" s="243" t="s">
        <v>311</v>
      </c>
      <c r="AHF2" s="243" t="s">
        <v>306</v>
      </c>
      <c r="AHG2" s="3" t="s">
        <v>511</v>
      </c>
      <c r="AHH2" s="290" t="s">
        <v>432</v>
      </c>
      <c r="AHI2" s="290" t="s">
        <v>693</v>
      </c>
      <c r="AHJ2" s="243" t="s">
        <v>307</v>
      </c>
      <c r="AHK2" s="290" t="s">
        <v>694</v>
      </c>
      <c r="AHL2" s="290" t="s">
        <v>695</v>
      </c>
      <c r="AHM2" s="3" t="s">
        <v>512</v>
      </c>
      <c r="AHN2" s="243" t="s">
        <v>312</v>
      </c>
      <c r="AHO2" s="243" t="s">
        <v>313</v>
      </c>
      <c r="AHP2" s="3" t="s">
        <v>513</v>
      </c>
      <c r="AHQ2" s="290" t="s">
        <v>696</v>
      </c>
      <c r="AHR2" s="290" t="s">
        <v>697</v>
      </c>
      <c r="AHS2" s="243" t="s">
        <v>566</v>
      </c>
      <c r="AHT2" s="290" t="s">
        <v>698</v>
      </c>
      <c r="AHU2" s="290" t="s">
        <v>699</v>
      </c>
      <c r="AHV2" s="3" t="s">
        <v>514</v>
      </c>
      <c r="AHW2" s="243" t="s">
        <v>563</v>
      </c>
      <c r="AHX2" s="243" t="s">
        <v>569</v>
      </c>
      <c r="AHY2" s="3" t="s">
        <v>515</v>
      </c>
      <c r="AHZ2" s="290" t="s">
        <v>700</v>
      </c>
      <c r="AIA2" s="290" t="s">
        <v>736</v>
      </c>
      <c r="AIB2" s="243" t="s">
        <v>567</v>
      </c>
      <c r="AIC2" s="290" t="s">
        <v>701</v>
      </c>
      <c r="AID2" s="290" t="s">
        <v>701</v>
      </c>
      <c r="AIE2" s="3" t="s">
        <v>516</v>
      </c>
      <c r="AIF2" s="243" t="s">
        <v>564</v>
      </c>
      <c r="AIG2" s="243" t="s">
        <v>570</v>
      </c>
      <c r="AIH2" s="3" t="s">
        <v>517</v>
      </c>
      <c r="AII2" s="290" t="s">
        <v>693</v>
      </c>
      <c r="AIJ2" s="290" t="s">
        <v>693</v>
      </c>
      <c r="AIK2" s="243" t="s">
        <v>568</v>
      </c>
      <c r="AIL2" s="290" t="s">
        <v>338</v>
      </c>
      <c r="AIM2" s="290" t="s">
        <v>338</v>
      </c>
      <c r="AIN2" s="3" t="s">
        <v>518</v>
      </c>
      <c r="AIO2" s="290" t="s">
        <v>646</v>
      </c>
      <c r="AIP2" s="290" t="s">
        <v>646</v>
      </c>
      <c r="AIQ2" s="3" t="s">
        <v>519</v>
      </c>
      <c r="AIR2" s="291" t="s">
        <v>520</v>
      </c>
      <c r="AIS2" s="291" t="s">
        <v>520</v>
      </c>
      <c r="AIT2" s="291" t="s">
        <v>520</v>
      </c>
      <c r="AIU2" s="291" t="s">
        <v>520</v>
      </c>
      <c r="AIV2" s="291" t="s">
        <v>528</v>
      </c>
      <c r="AIW2" s="291" t="s">
        <v>528</v>
      </c>
      <c r="AIX2" s="291" t="s">
        <v>528</v>
      </c>
      <c r="AIY2" s="291" t="s">
        <v>528</v>
      </c>
      <c r="AIZ2" s="291" t="s">
        <v>528</v>
      </c>
      <c r="AJA2" s="291" t="s">
        <v>528</v>
      </c>
      <c r="AJB2" s="291" t="s">
        <v>528</v>
      </c>
      <c r="AJC2" s="289" t="s">
        <v>626</v>
      </c>
      <c r="AJD2" s="289" t="s">
        <v>627</v>
      </c>
      <c r="AJE2" s="289" t="s">
        <v>628</v>
      </c>
      <c r="AJF2" s="289" t="s">
        <v>629</v>
      </c>
      <c r="AJG2" s="289" t="s">
        <v>630</v>
      </c>
      <c r="AJH2" s="289" t="s">
        <v>631</v>
      </c>
      <c r="AJI2" s="289" t="s">
        <v>632</v>
      </c>
      <c r="AJJ2" s="289" t="s">
        <v>633</v>
      </c>
      <c r="AJK2" s="289" t="s">
        <v>634</v>
      </c>
      <c r="AJL2" s="289" t="s">
        <v>635</v>
      </c>
      <c r="AJM2" s="289" t="s">
        <v>551</v>
      </c>
      <c r="AJN2" s="289" t="s">
        <v>551</v>
      </c>
      <c r="AJO2" s="289" t="s">
        <v>551</v>
      </c>
      <c r="AJP2" s="289" t="s">
        <v>552</v>
      </c>
      <c r="AJQ2" s="289" t="s">
        <v>552</v>
      </c>
      <c r="AJR2" s="289" t="s">
        <v>552</v>
      </c>
      <c r="AJS2" s="289" t="s">
        <v>276</v>
      </c>
      <c r="AJT2" s="289" t="s">
        <v>276</v>
      </c>
      <c r="AJU2" s="289" t="s">
        <v>276</v>
      </c>
      <c r="AJV2" s="3" t="s">
        <v>571</v>
      </c>
      <c r="AJW2" s="3" t="s">
        <v>738</v>
      </c>
      <c r="AJX2" s="3" t="s">
        <v>506</v>
      </c>
      <c r="AJY2" s="3" t="s">
        <v>507</v>
      </c>
      <c r="AJZ2" s="3" t="s">
        <v>508</v>
      </c>
      <c r="AKA2" s="290" t="s">
        <v>692</v>
      </c>
      <c r="AKB2" s="290" t="s">
        <v>646</v>
      </c>
      <c r="AKC2" s="3" t="s">
        <v>509</v>
      </c>
      <c r="AKD2" s="243" t="s">
        <v>308</v>
      </c>
      <c r="AKE2" s="243" t="s">
        <v>309</v>
      </c>
      <c r="AKF2" s="3" t="s">
        <v>510</v>
      </c>
      <c r="AKG2" s="290" t="s">
        <v>337</v>
      </c>
      <c r="AKH2" s="290" t="s">
        <v>338</v>
      </c>
      <c r="AKI2" s="243" t="s">
        <v>310</v>
      </c>
      <c r="AKJ2" s="290" t="s">
        <v>375</v>
      </c>
      <c r="AKK2" s="290" t="s">
        <v>431</v>
      </c>
      <c r="AKL2" s="3" t="s">
        <v>562</v>
      </c>
      <c r="AKM2" s="243" t="s">
        <v>311</v>
      </c>
      <c r="AKN2" s="243" t="s">
        <v>306</v>
      </c>
      <c r="AKO2" s="3" t="s">
        <v>511</v>
      </c>
      <c r="AKP2" s="290" t="s">
        <v>432</v>
      </c>
      <c r="AKQ2" s="290" t="s">
        <v>693</v>
      </c>
      <c r="AKR2" s="243" t="s">
        <v>307</v>
      </c>
      <c r="AKS2" s="290" t="s">
        <v>694</v>
      </c>
      <c r="AKT2" s="290" t="s">
        <v>695</v>
      </c>
      <c r="AKU2" s="3" t="s">
        <v>512</v>
      </c>
      <c r="AKV2" s="243" t="s">
        <v>312</v>
      </c>
      <c r="AKW2" s="243" t="s">
        <v>313</v>
      </c>
      <c r="AKX2" s="3" t="s">
        <v>513</v>
      </c>
      <c r="AKY2" s="290" t="s">
        <v>696</v>
      </c>
      <c r="AKZ2" s="290" t="s">
        <v>697</v>
      </c>
      <c r="ALA2" s="243" t="s">
        <v>566</v>
      </c>
      <c r="ALB2" s="290" t="s">
        <v>698</v>
      </c>
      <c r="ALC2" s="290" t="s">
        <v>699</v>
      </c>
      <c r="ALD2" s="3" t="s">
        <v>514</v>
      </c>
      <c r="ALE2" s="243" t="s">
        <v>563</v>
      </c>
      <c r="ALF2" s="243" t="s">
        <v>569</v>
      </c>
      <c r="ALG2" s="3" t="s">
        <v>515</v>
      </c>
      <c r="ALH2" s="290" t="s">
        <v>700</v>
      </c>
      <c r="ALI2" s="290" t="s">
        <v>736</v>
      </c>
      <c r="ALJ2" s="243" t="s">
        <v>567</v>
      </c>
      <c r="ALK2" s="290" t="s">
        <v>701</v>
      </c>
      <c r="ALL2" s="290" t="s">
        <v>701</v>
      </c>
      <c r="ALM2" s="3" t="s">
        <v>516</v>
      </c>
      <c r="ALN2" s="243" t="s">
        <v>564</v>
      </c>
      <c r="ALO2" s="243" t="s">
        <v>570</v>
      </c>
      <c r="ALP2" s="3" t="s">
        <v>517</v>
      </c>
      <c r="ALQ2" s="290" t="s">
        <v>693</v>
      </c>
      <c r="ALR2" s="290" t="s">
        <v>693</v>
      </c>
      <c r="ALS2" s="243" t="s">
        <v>568</v>
      </c>
      <c r="ALT2" s="290" t="s">
        <v>338</v>
      </c>
      <c r="ALU2" s="290" t="s">
        <v>338</v>
      </c>
      <c r="ALV2" s="3" t="s">
        <v>518</v>
      </c>
      <c r="ALW2" s="290" t="s">
        <v>646</v>
      </c>
      <c r="ALX2" s="290" t="s">
        <v>646</v>
      </c>
      <c r="ALY2" s="3" t="s">
        <v>519</v>
      </c>
      <c r="ALZ2" s="291" t="s">
        <v>520</v>
      </c>
      <c r="AMA2" s="291" t="s">
        <v>520</v>
      </c>
      <c r="AMB2" s="291" t="s">
        <v>520</v>
      </c>
      <c r="AMC2" s="291" t="s">
        <v>520</v>
      </c>
      <c r="AMD2" s="291" t="s">
        <v>528</v>
      </c>
      <c r="AME2" s="291" t="s">
        <v>528</v>
      </c>
      <c r="AMF2" s="291" t="s">
        <v>528</v>
      </c>
      <c r="AMG2" s="291" t="s">
        <v>528</v>
      </c>
      <c r="AMH2" s="291" t="s">
        <v>528</v>
      </c>
      <c r="AMI2" s="291" t="s">
        <v>528</v>
      </c>
      <c r="AMJ2" s="291" t="s">
        <v>528</v>
      </c>
      <c r="AMK2" s="289" t="s">
        <v>626</v>
      </c>
      <c r="AML2" s="289" t="s">
        <v>627</v>
      </c>
      <c r="AMM2" s="289" t="s">
        <v>628</v>
      </c>
      <c r="AMN2" s="289" t="s">
        <v>629</v>
      </c>
      <c r="AMO2" s="289" t="s">
        <v>630</v>
      </c>
      <c r="AMP2" s="289" t="s">
        <v>631</v>
      </c>
      <c r="AMQ2" s="289" t="s">
        <v>632</v>
      </c>
      <c r="AMR2" s="289" t="s">
        <v>633</v>
      </c>
      <c r="AMS2" s="289" t="s">
        <v>634</v>
      </c>
      <c r="AMT2" s="289" t="s">
        <v>635</v>
      </c>
      <c r="AMU2" s="289" t="s">
        <v>551</v>
      </c>
      <c r="AMV2" s="289" t="s">
        <v>551</v>
      </c>
      <c r="AMW2" s="289" t="s">
        <v>551</v>
      </c>
      <c r="AMX2" s="289" t="s">
        <v>552</v>
      </c>
      <c r="AMY2" s="289" t="s">
        <v>552</v>
      </c>
      <c r="AMZ2" s="289" t="s">
        <v>552</v>
      </c>
      <c r="ANA2" s="289" t="s">
        <v>276</v>
      </c>
      <c r="ANB2" s="289" t="s">
        <v>276</v>
      </c>
      <c r="ANC2" s="289" t="s">
        <v>276</v>
      </c>
      <c r="AND2" s="3" t="s">
        <v>571</v>
      </c>
      <c r="ANE2" s="292"/>
      <c r="ANF2" s="292"/>
      <c r="ANG2" s="292"/>
      <c r="ANH2" s="292"/>
      <c r="ANI2" s="292"/>
      <c r="ANJ2" s="292"/>
      <c r="ANK2" s="292"/>
      <c r="ANL2" s="292"/>
      <c r="ANM2" s="292"/>
      <c r="ANN2" s="292"/>
      <c r="ANO2" s="292"/>
      <c r="ANP2" s="292"/>
      <c r="ANQ2" s="292"/>
      <c r="ANR2" s="3" t="s">
        <v>299</v>
      </c>
      <c r="ANS2" s="3" t="s">
        <v>300</v>
      </c>
      <c r="ANT2" s="3" t="s">
        <v>594</v>
      </c>
      <c r="ANU2" s="3" t="s">
        <v>298</v>
      </c>
      <c r="ANV2" s="3" t="s">
        <v>506</v>
      </c>
      <c r="ANW2" s="3" t="s">
        <v>507</v>
      </c>
      <c r="ANX2" s="3" t="s">
        <v>508</v>
      </c>
      <c r="ANY2" s="290" t="s">
        <v>692</v>
      </c>
      <c r="ANZ2" s="290" t="s">
        <v>646</v>
      </c>
      <c r="AOA2" s="3" t="s">
        <v>509</v>
      </c>
      <c r="AOB2" s="243" t="s">
        <v>308</v>
      </c>
      <c r="AOC2" s="243" t="s">
        <v>309</v>
      </c>
      <c r="AOD2" s="3" t="s">
        <v>510</v>
      </c>
      <c r="AOE2" s="290" t="s">
        <v>337</v>
      </c>
      <c r="AOF2" s="290" t="s">
        <v>338</v>
      </c>
      <c r="AOG2" s="243" t="s">
        <v>310</v>
      </c>
      <c r="AOH2" s="290" t="s">
        <v>375</v>
      </c>
      <c r="AOI2" s="290" t="s">
        <v>431</v>
      </c>
      <c r="AOJ2" s="3" t="s">
        <v>562</v>
      </c>
      <c r="AOK2" s="243" t="s">
        <v>311</v>
      </c>
      <c r="AOL2" s="243" t="s">
        <v>306</v>
      </c>
      <c r="AOM2" s="3" t="s">
        <v>511</v>
      </c>
      <c r="AON2" s="290" t="s">
        <v>432</v>
      </c>
      <c r="AOO2" s="290" t="s">
        <v>693</v>
      </c>
      <c r="AOP2" s="243" t="s">
        <v>307</v>
      </c>
      <c r="AOQ2" s="290" t="s">
        <v>694</v>
      </c>
      <c r="AOR2" s="290" t="s">
        <v>695</v>
      </c>
      <c r="AOS2" s="3" t="s">
        <v>512</v>
      </c>
      <c r="AOT2" s="243" t="s">
        <v>312</v>
      </c>
      <c r="AOU2" s="243" t="s">
        <v>313</v>
      </c>
      <c r="AOV2" s="3" t="s">
        <v>513</v>
      </c>
      <c r="AOW2" s="290" t="s">
        <v>696</v>
      </c>
      <c r="AOX2" s="290" t="s">
        <v>697</v>
      </c>
      <c r="AOY2" s="243" t="s">
        <v>566</v>
      </c>
      <c r="AOZ2" s="290" t="s">
        <v>698</v>
      </c>
      <c r="APA2" s="290" t="s">
        <v>699</v>
      </c>
      <c r="APB2" s="3" t="s">
        <v>514</v>
      </c>
      <c r="APC2" s="243" t="s">
        <v>563</v>
      </c>
      <c r="APD2" s="243" t="s">
        <v>569</v>
      </c>
      <c r="APE2" s="3" t="s">
        <v>515</v>
      </c>
      <c r="APF2" s="290" t="s">
        <v>700</v>
      </c>
      <c r="APG2" s="290" t="s">
        <v>736</v>
      </c>
      <c r="APH2" s="243" t="s">
        <v>567</v>
      </c>
      <c r="API2" s="290" t="s">
        <v>701</v>
      </c>
      <c r="APJ2" s="290" t="s">
        <v>701</v>
      </c>
      <c r="APK2" s="3" t="s">
        <v>516</v>
      </c>
      <c r="APL2" s="243" t="s">
        <v>564</v>
      </c>
      <c r="APM2" s="243" t="s">
        <v>570</v>
      </c>
      <c r="APN2" s="3" t="s">
        <v>517</v>
      </c>
      <c r="APO2" s="290" t="s">
        <v>693</v>
      </c>
      <c r="APP2" s="290" t="s">
        <v>693</v>
      </c>
      <c r="APQ2" s="243" t="s">
        <v>568</v>
      </c>
      <c r="APR2" s="290" t="s">
        <v>338</v>
      </c>
      <c r="APS2" s="290" t="s">
        <v>338</v>
      </c>
      <c r="APT2" s="3" t="s">
        <v>518</v>
      </c>
      <c r="APU2" s="290" t="s">
        <v>646</v>
      </c>
      <c r="APV2" s="290" t="s">
        <v>646</v>
      </c>
      <c r="APW2" s="3" t="s">
        <v>519</v>
      </c>
      <c r="APX2" s="291" t="s">
        <v>520</v>
      </c>
      <c r="APY2" s="291" t="s">
        <v>520</v>
      </c>
      <c r="APZ2" s="291" t="s">
        <v>520</v>
      </c>
      <c r="AQA2" s="291" t="s">
        <v>520</v>
      </c>
      <c r="AQB2" s="291" t="s">
        <v>528</v>
      </c>
      <c r="AQC2" s="291" t="s">
        <v>528</v>
      </c>
      <c r="AQD2" s="291" t="s">
        <v>528</v>
      </c>
      <c r="AQE2" s="291" t="s">
        <v>528</v>
      </c>
      <c r="AQF2" s="291" t="s">
        <v>528</v>
      </c>
      <c r="AQG2" s="291" t="s">
        <v>528</v>
      </c>
      <c r="AQH2" s="291" t="s">
        <v>528</v>
      </c>
      <c r="AQI2" s="289" t="s">
        <v>626</v>
      </c>
      <c r="AQJ2" s="289" t="s">
        <v>627</v>
      </c>
      <c r="AQK2" s="289" t="s">
        <v>628</v>
      </c>
      <c r="AQL2" s="289" t="s">
        <v>629</v>
      </c>
      <c r="AQM2" s="289" t="s">
        <v>630</v>
      </c>
      <c r="AQN2" s="289" t="s">
        <v>631</v>
      </c>
      <c r="AQO2" s="289" t="s">
        <v>632</v>
      </c>
      <c r="AQP2" s="289" t="s">
        <v>633</v>
      </c>
      <c r="AQQ2" s="289" t="s">
        <v>634</v>
      </c>
      <c r="AQR2" s="289" t="s">
        <v>635</v>
      </c>
      <c r="AQS2" s="289" t="s">
        <v>551</v>
      </c>
      <c r="AQT2" s="289" t="s">
        <v>551</v>
      </c>
      <c r="AQU2" s="289" t="s">
        <v>551</v>
      </c>
      <c r="AQV2" s="289" t="s">
        <v>552</v>
      </c>
      <c r="AQW2" s="289" t="s">
        <v>552</v>
      </c>
      <c r="AQX2" s="289" t="s">
        <v>552</v>
      </c>
      <c r="AQY2" s="289" t="s">
        <v>276</v>
      </c>
      <c r="AQZ2" s="289" t="s">
        <v>276</v>
      </c>
      <c r="ARA2" s="289" t="s">
        <v>276</v>
      </c>
      <c r="ARB2" s="3" t="s">
        <v>571</v>
      </c>
    </row>
    <row r="3" spans="1:1154" ht="14.1" customHeight="1" x14ac:dyDescent="0.2">
      <c r="A3">
        <v>33</v>
      </c>
      <c r="B3" s="15" t="s">
        <v>93</v>
      </c>
      <c r="C3" s="20">
        <f>VLOOKUP(A3, Rankings!$A$2:$AN$161, 40, FALSE)</f>
        <v>1</v>
      </c>
      <c r="D3" s="225" t="s">
        <v>209</v>
      </c>
      <c r="F3" s="4">
        <v>17</v>
      </c>
      <c r="G3" s="4">
        <v>2</v>
      </c>
      <c r="I3" s="5">
        <f t="shared" ref="I3:I34" si="0">SUM(CT3:CW3)+SUM(CX3:DA3)+SUM(DB3:DI3)*1-(COUNTIF(L3:CR3, "3S-")*1)</f>
        <v>11</v>
      </c>
      <c r="L3" t="s">
        <v>1972</v>
      </c>
      <c r="M3" t="s">
        <v>2239</v>
      </c>
      <c r="N3" t="s">
        <v>2495</v>
      </c>
      <c r="O3" t="s">
        <v>2563</v>
      </c>
      <c r="P3" t="s">
        <v>2889</v>
      </c>
      <c r="Q3" t="s">
        <v>3170</v>
      </c>
      <c r="R3" t="s">
        <v>3468</v>
      </c>
      <c r="S3" t="s">
        <v>3613</v>
      </c>
      <c r="T3" t="s">
        <v>3882</v>
      </c>
      <c r="U3" t="s">
        <v>4085</v>
      </c>
      <c r="V3" t="s">
        <v>4233</v>
      </c>
      <c r="W3" t="str">
        <f>Rankings!D2</f>
        <v>-</v>
      </c>
      <c r="X3" t="s">
        <v>10</v>
      </c>
      <c r="Y3" t="s">
        <v>10</v>
      </c>
      <c r="Z3" t="s">
        <v>10</v>
      </c>
      <c r="AA3" t="s">
        <v>10</v>
      </c>
      <c r="AB3" t="s">
        <v>10</v>
      </c>
      <c r="AC3" t="s">
        <v>10</v>
      </c>
      <c r="AD3" t="s">
        <v>10</v>
      </c>
      <c r="AE3" t="s">
        <v>10</v>
      </c>
      <c r="AF3" t="s">
        <v>10</v>
      </c>
      <c r="AG3" t="s">
        <v>10</v>
      </c>
      <c r="AH3" t="s">
        <v>10</v>
      </c>
      <c r="AI3" t="s">
        <v>10</v>
      </c>
      <c r="AJ3" t="s">
        <v>10</v>
      </c>
      <c r="AK3" t="s">
        <v>10</v>
      </c>
      <c r="AL3" t="s">
        <v>10</v>
      </c>
      <c r="AM3" t="s">
        <v>10</v>
      </c>
      <c r="AN3" t="s">
        <v>10</v>
      </c>
      <c r="AO3" t="s">
        <v>10</v>
      </c>
      <c r="AP3" t="s">
        <v>10</v>
      </c>
      <c r="AQ3" t="s">
        <v>10</v>
      </c>
      <c r="AR3" t="s">
        <v>10</v>
      </c>
      <c r="AS3" t="s">
        <v>10</v>
      </c>
      <c r="AT3" t="s">
        <v>10</v>
      </c>
      <c r="AU3" t="s">
        <v>10</v>
      </c>
      <c r="AV3" t="s">
        <v>10</v>
      </c>
      <c r="AW3" t="s">
        <v>10</v>
      </c>
      <c r="AX3" t="s">
        <v>10</v>
      </c>
      <c r="AY3" t="s">
        <v>10</v>
      </c>
      <c r="AZ3" t="s">
        <v>10</v>
      </c>
      <c r="BA3" t="s">
        <v>10</v>
      </c>
      <c r="BB3" t="s">
        <v>10</v>
      </c>
      <c r="BC3" t="s">
        <v>10</v>
      </c>
      <c r="BD3" t="s">
        <v>10</v>
      </c>
      <c r="BE3" t="s">
        <v>10</v>
      </c>
      <c r="BF3" t="s">
        <v>10</v>
      </c>
      <c r="BG3" t="s">
        <v>10</v>
      </c>
      <c r="BH3" t="s">
        <v>10</v>
      </c>
      <c r="BI3" t="s">
        <v>10</v>
      </c>
      <c r="BJ3" t="s">
        <v>10</v>
      </c>
      <c r="BK3" t="s">
        <v>10</v>
      </c>
      <c r="BL3" t="s">
        <v>10</v>
      </c>
      <c r="BM3" t="s">
        <v>10</v>
      </c>
      <c r="BN3" t="s">
        <v>10</v>
      </c>
      <c r="BO3" t="s">
        <v>10</v>
      </c>
      <c r="BP3" t="s">
        <v>10</v>
      </c>
      <c r="BQ3" t="s">
        <v>10</v>
      </c>
      <c r="BR3" t="s">
        <v>10</v>
      </c>
      <c r="BS3" t="s">
        <v>10</v>
      </c>
      <c r="BT3" t="s">
        <v>10</v>
      </c>
      <c r="BU3" t="s">
        <v>10</v>
      </c>
      <c r="BV3" t="s">
        <v>10</v>
      </c>
      <c r="BW3" t="s">
        <v>10</v>
      </c>
      <c r="BX3" t="s">
        <v>10</v>
      </c>
      <c r="BY3" t="s">
        <v>10</v>
      </c>
      <c r="BZ3" t="s">
        <v>10</v>
      </c>
      <c r="CA3" t="s">
        <v>10</v>
      </c>
      <c r="CB3" t="s">
        <v>10</v>
      </c>
      <c r="CC3" t="s">
        <v>10</v>
      </c>
      <c r="CD3" t="s">
        <v>10</v>
      </c>
      <c r="CE3" t="s">
        <v>10</v>
      </c>
      <c r="CF3" t="s">
        <v>10</v>
      </c>
      <c r="CG3" t="s">
        <v>10</v>
      </c>
      <c r="CH3" t="s">
        <v>10</v>
      </c>
      <c r="CI3" t="s">
        <v>10</v>
      </c>
      <c r="CJ3" t="s">
        <v>10</v>
      </c>
      <c r="CK3" t="s">
        <v>10</v>
      </c>
      <c r="CL3" t="s">
        <v>10</v>
      </c>
      <c r="CM3" t="s">
        <v>10</v>
      </c>
      <c r="CN3" t="s">
        <v>10</v>
      </c>
      <c r="CO3" t="s">
        <v>10</v>
      </c>
      <c r="CP3" t="s">
        <v>10</v>
      </c>
      <c r="CQ3" t="s">
        <v>10</v>
      </c>
      <c r="CR3" t="s">
        <v>10</v>
      </c>
      <c r="CT3" s="4">
        <f t="shared" ref="CT3:CT34" si="1">COUNTIF($DU3:$HA3, "3R")</f>
        <v>5</v>
      </c>
      <c r="CU3" s="4">
        <f t="shared" ref="CU3:CU34" si="2">COUNTIF($DU3:$HA3, "2R")</f>
        <v>0</v>
      </c>
      <c r="CV3" s="4">
        <f t="shared" ref="CV3:CV34" si="3">COUNTIF($DU3:$HA3, "1R")</f>
        <v>0</v>
      </c>
      <c r="CW3" s="4">
        <f t="shared" ref="CW3:CW34" si="4">COUNTIF($DU3:$HA3, "0R")</f>
        <v>0</v>
      </c>
      <c r="CX3" s="4">
        <f t="shared" ref="CX3:CX34" si="5">COUNTIF($DU3:$HA3, "3L")</f>
        <v>2</v>
      </c>
      <c r="CY3" s="4">
        <f t="shared" ref="CY3:CY34" si="6">COUNTIF($DU3:$HA3, "2L")</f>
        <v>0</v>
      </c>
      <c r="CZ3" s="4">
        <f t="shared" ref="CZ3:CZ34" si="7">COUNTIF($DU3:$HA3, "1L")</f>
        <v>0</v>
      </c>
      <c r="DA3" s="4">
        <f t="shared" ref="DA3:DA34" si="8">COUNTIF($DU3:$HA3, "0L")</f>
        <v>0</v>
      </c>
      <c r="DB3" s="4">
        <f t="shared" ref="DB3:DB34" si="9">COUNTIF($DU3:$HA3, "3S")</f>
        <v>4</v>
      </c>
      <c r="DC3" s="4">
        <f t="shared" ref="DC3:DC34" si="10">COUNTIF($DU3:$HA3, "2S")</f>
        <v>0</v>
      </c>
      <c r="DD3" s="4">
        <f t="shared" ref="DD3:DD34" si="11">COUNTIF($DU3:$HA3, "1S")</f>
        <v>0</v>
      </c>
      <c r="DE3" s="4">
        <f t="shared" ref="DE3:DE34" si="12">COUNTIF($DU3:$HA3, "0S")</f>
        <v>0</v>
      </c>
      <c r="DF3" s="4">
        <f t="shared" ref="DF3:DF34" si="13">COUNTIF($DU3:$HA3, "3P")</f>
        <v>0</v>
      </c>
      <c r="DG3" s="4">
        <f t="shared" ref="DG3:DG34" si="14">COUNTIF($DU3:$HA3, "0P")</f>
        <v>0</v>
      </c>
      <c r="DH3" s="4">
        <f t="shared" ref="DH3:DH34" si="15">COUNTIF($DU3:$HA3, "3F")</f>
        <v>0</v>
      </c>
      <c r="DI3" s="152">
        <f t="shared" ref="DI3:DI34" si="16">COUNTIF($DU3:$HA3, "0F")</f>
        <v>0</v>
      </c>
      <c r="DJ3" s="153">
        <f t="shared" ref="DJ3:DJ34" si="17">SUM(CT3:CU3)</f>
        <v>5</v>
      </c>
      <c r="DK3" s="4">
        <f t="shared" ref="DK3:DK34" si="18">SUM(CV3:CW3)</f>
        <v>0</v>
      </c>
      <c r="DL3" s="4">
        <f t="shared" ref="DL3:DL34" si="19">SUM(CX3:CY3)</f>
        <v>2</v>
      </c>
      <c r="DM3" s="4">
        <f t="shared" ref="DM3:DM34" si="20">SUM(CZ3:DA3)</f>
        <v>0</v>
      </c>
      <c r="DN3" s="4">
        <f t="shared" ref="DN3:DN34" si="21">SUM(DB3:DC3)</f>
        <v>4</v>
      </c>
      <c r="DO3" s="4">
        <f t="shared" ref="DO3:DO34" si="22">SUM(DD3:DE3)</f>
        <v>0</v>
      </c>
      <c r="DP3" s="4">
        <f t="shared" ref="DP3:DP34" si="23">SUM(DF3, DH3)</f>
        <v>0</v>
      </c>
      <c r="DQ3" s="4">
        <f t="shared" ref="DQ3:DQ34" si="24">SUM(DG3, DI3)</f>
        <v>0</v>
      </c>
      <c r="DR3" s="4">
        <f t="shared" ref="DR3:DR34" si="25">CT3*3+CU3*2+CV3+DL3</f>
        <v>17</v>
      </c>
      <c r="DS3" s="4">
        <f t="shared" ref="DS3:DS34" si="26">CX3*3+CY3*2+CZ3+DJ3</f>
        <v>11</v>
      </c>
      <c r="DT3" s="4">
        <f t="shared" ref="DT3:DT34" si="27">DB3*3+DC3*2+DD3</f>
        <v>12</v>
      </c>
      <c r="DU3" t="str">
        <f t="shared" ref="DU3:DU34" si="28">IF(LEFT(L3, 2)&lt;&gt;"-", LEFT(L3, 2), 0)</f>
        <v>3R</v>
      </c>
      <c r="DV3" t="str">
        <f t="shared" ref="DV3:DV34" si="29">IF(LEFT(M3, 2)&lt;&gt;"-", LEFT(M3, 2), 0)</f>
        <v>3R</v>
      </c>
      <c r="DW3" t="str">
        <f t="shared" ref="DW3:DW34" si="30">IF(LEFT(N3, 2)&lt;&gt;"-", LEFT(N3, 2), 0)</f>
        <v>3R</v>
      </c>
      <c r="DX3" t="str">
        <f t="shared" ref="DX3:DX34" si="31">IF(LEFT(O3, 2)&lt;&gt;"-", LEFT(O3, 2), 0)</f>
        <v>3S</v>
      </c>
      <c r="DY3" t="str">
        <f t="shared" ref="DY3:DY34" si="32">IF(LEFT(P3, 2)&lt;&gt;"-", LEFT(P3, 2), 0)</f>
        <v>3S</v>
      </c>
      <c r="DZ3" t="str">
        <f t="shared" ref="DZ3:DZ34" si="33">IF(LEFT(Q3, 2)&lt;&gt;"-", LEFT(Q3, 2), 0)</f>
        <v>3R</v>
      </c>
      <c r="EA3" t="str">
        <f t="shared" ref="EA3:EA34" si="34">IF(LEFT(R3, 2)&lt;&gt;"-", LEFT(R3, 2), 0)</f>
        <v>3L</v>
      </c>
      <c r="EB3" t="str">
        <f t="shared" ref="EB3:EB34" si="35">IF(LEFT(S3, 2)&lt;&gt;"-", LEFT(S3, 2), 0)</f>
        <v>3L</v>
      </c>
      <c r="EC3" t="str">
        <f t="shared" ref="EC3:EC34" si="36">IF(LEFT(T3, 2)&lt;&gt;"-", LEFT(T3, 2), 0)</f>
        <v>3R</v>
      </c>
      <c r="ED3" t="str">
        <f t="shared" ref="ED3:ED34" si="37">IF(LEFT(U3, 2)&lt;&gt;"-", LEFT(U3, 2), 0)</f>
        <v>3S</v>
      </c>
      <c r="EE3" t="str">
        <f t="shared" ref="EE3:EE34" si="38">IF(LEFT(V3, 2)&lt;&gt;"-", LEFT(V3, 2), 0)</f>
        <v>3S</v>
      </c>
      <c r="EF3">
        <f t="shared" ref="EF3:EF34" si="39">IF(LEFT(W3, 2)&lt;&gt;"-", LEFT(W3, 2), 0)</f>
        <v>0</v>
      </c>
      <c r="EG3">
        <f t="shared" ref="EG3:EG34" si="40">IF(LEFT(X3, 2)&lt;&gt;"-", LEFT(X3, 2), 0)</f>
        <v>0</v>
      </c>
      <c r="EH3">
        <f t="shared" ref="EH3:EH34" si="41">IF(LEFT(Y3, 2)&lt;&gt;"-", LEFT(Y3, 2), 0)</f>
        <v>0</v>
      </c>
      <c r="EI3">
        <f t="shared" ref="EI3:EI34" si="42">IF(LEFT(Z3, 2)&lt;&gt;"-", LEFT(Z3, 2), 0)</f>
        <v>0</v>
      </c>
      <c r="EJ3">
        <f t="shared" ref="EJ3:EJ34" si="43">IF(LEFT(AA3, 2)&lt;&gt;"-", LEFT(AA3, 2), 0)</f>
        <v>0</v>
      </c>
      <c r="EK3">
        <f t="shared" ref="EK3:EK34" si="44">IF(LEFT(AB3, 2)&lt;&gt;"-", LEFT(AB3, 2), 0)</f>
        <v>0</v>
      </c>
      <c r="EL3">
        <f t="shared" ref="EL3:EL34" si="45">IF(LEFT(AC3, 2)&lt;&gt;"-", LEFT(AC3, 2), 0)</f>
        <v>0</v>
      </c>
      <c r="EM3">
        <f t="shared" ref="EM3:EM34" si="46">IF(LEFT(AD3, 2)&lt;&gt;"-", LEFT(AD3, 2), 0)</f>
        <v>0</v>
      </c>
      <c r="EN3">
        <f t="shared" ref="EN3:EN34" si="47">IF(LEFT(AE3, 2)&lt;&gt;"-", LEFT(AE3, 2), 0)</f>
        <v>0</v>
      </c>
      <c r="EO3">
        <f t="shared" ref="EO3:EO34" si="48">IF(LEFT(AF3, 2)&lt;&gt;"-", LEFT(AF3, 2), 0)</f>
        <v>0</v>
      </c>
      <c r="EP3">
        <f t="shared" ref="EP3:EP34" si="49">IF(LEFT(AG3, 2)&lt;&gt;"-", LEFT(AG3, 2), 0)</f>
        <v>0</v>
      </c>
      <c r="EQ3">
        <f t="shared" ref="EQ3:EQ34" si="50">IF(LEFT(AH3, 2)&lt;&gt;"-", LEFT(AH3, 2), 0)</f>
        <v>0</v>
      </c>
      <c r="ER3">
        <f t="shared" ref="ER3:ER34" si="51">IF(LEFT(AI3, 2)&lt;&gt;"-", LEFT(AI3, 2), 0)</f>
        <v>0</v>
      </c>
      <c r="ES3">
        <f t="shared" ref="ES3:ES34" si="52">IF(LEFT(AJ3, 2)&lt;&gt;"-", LEFT(AJ3, 2), 0)</f>
        <v>0</v>
      </c>
      <c r="ET3">
        <f t="shared" ref="ET3:ET34" si="53">IF(LEFT(AK3, 2)&lt;&gt;"-", LEFT(AK3, 2), 0)</f>
        <v>0</v>
      </c>
      <c r="EU3">
        <f t="shared" ref="EU3:EU34" si="54">IF(LEFT(AL3, 2)&lt;&gt;"-", LEFT(AL3, 2), 0)</f>
        <v>0</v>
      </c>
      <c r="EV3">
        <f t="shared" ref="EV3:EV34" si="55">IF(LEFT(AM3, 2)&lt;&gt;"-", LEFT(AM3, 2), 0)</f>
        <v>0</v>
      </c>
      <c r="EW3">
        <f t="shared" ref="EW3:EW34" si="56">IF(LEFT(AN3, 2)&lt;&gt;"-", LEFT(AN3, 2), 0)</f>
        <v>0</v>
      </c>
      <c r="EX3">
        <f t="shared" ref="EX3:EX34" si="57">IF(LEFT(AO3, 2)&lt;&gt;"-", LEFT(AO3, 2), 0)</f>
        <v>0</v>
      </c>
      <c r="EY3">
        <f t="shared" ref="EY3:EY34" si="58">IF(LEFT(AP3, 2)&lt;&gt;"-", LEFT(AP3, 2), 0)</f>
        <v>0</v>
      </c>
      <c r="EZ3">
        <f t="shared" ref="EZ3:EZ34" si="59">IF(LEFT(AQ3, 2)&lt;&gt;"-", LEFT(AQ3, 2), 0)</f>
        <v>0</v>
      </c>
      <c r="FA3">
        <f t="shared" ref="FA3:FA34" si="60">IF(LEFT(AR3, 2)&lt;&gt;"-", LEFT(AR3, 2), 0)</f>
        <v>0</v>
      </c>
      <c r="FB3">
        <f t="shared" ref="FB3:FB34" si="61">IF(LEFT(AS3, 2)&lt;&gt;"-", LEFT(AS3, 2), 0)</f>
        <v>0</v>
      </c>
      <c r="FC3">
        <f t="shared" ref="FC3:FC34" si="62">IF(LEFT(AT3, 2)&lt;&gt;"-", LEFT(AT3, 2), 0)</f>
        <v>0</v>
      </c>
      <c r="FD3">
        <f t="shared" ref="FD3:FD34" si="63">IF(LEFT(AU3, 2)&lt;&gt;"-", LEFT(AU3, 2), 0)</f>
        <v>0</v>
      </c>
      <c r="FE3">
        <f t="shared" ref="FE3:FE34" si="64">IF(LEFT(AV3, 2)&lt;&gt;"-", LEFT(AV3, 2), 0)</f>
        <v>0</v>
      </c>
      <c r="FF3">
        <f t="shared" ref="FF3:FF34" si="65">IF(LEFT(AW3, 2)&lt;&gt;"-", LEFT(AW3, 2), 0)</f>
        <v>0</v>
      </c>
      <c r="FG3">
        <f t="shared" ref="FG3:FG34" si="66">IF(LEFT(AX3, 2)&lt;&gt;"-", LEFT(AX3, 2), 0)</f>
        <v>0</v>
      </c>
      <c r="FH3">
        <f t="shared" ref="FH3:FH34" si="67">IF(LEFT(AY3, 2)&lt;&gt;"-", LEFT(AY3, 2), 0)</f>
        <v>0</v>
      </c>
      <c r="FI3">
        <f t="shared" ref="FI3:FI34" si="68">IF(LEFT(AZ3, 2)&lt;&gt;"-", LEFT(AZ3, 2), 0)</f>
        <v>0</v>
      </c>
      <c r="FJ3">
        <f t="shared" ref="FJ3:FJ34" si="69">IF(LEFT(BA3, 2)&lt;&gt;"-", LEFT(BA3, 2), 0)</f>
        <v>0</v>
      </c>
      <c r="FK3">
        <f t="shared" ref="FK3:FK34" si="70">IF(LEFT(BB3, 2)&lt;&gt;"-", LEFT(BB3, 2), 0)</f>
        <v>0</v>
      </c>
      <c r="FL3">
        <f t="shared" ref="FL3:FL34" si="71">IF(LEFT(BC3, 2)&lt;&gt;"-", LEFT(BC3, 2), 0)</f>
        <v>0</v>
      </c>
      <c r="FM3">
        <f t="shared" ref="FM3:FM34" si="72">IF(LEFT(BD3, 2)&lt;&gt;"-", LEFT(BD3, 2), 0)</f>
        <v>0</v>
      </c>
      <c r="FN3">
        <f t="shared" ref="FN3:FN34" si="73">IF(LEFT(BE3, 2)&lt;&gt;"-", LEFT(BE3, 2), 0)</f>
        <v>0</v>
      </c>
      <c r="FO3">
        <f t="shared" ref="FO3:FO34" si="74">IF(LEFT(BF3, 2)&lt;&gt;"-", LEFT(BF3, 2), 0)</f>
        <v>0</v>
      </c>
      <c r="FP3">
        <f t="shared" ref="FP3:FP34" si="75">IF(LEFT(BG3, 2)&lt;&gt;"-", LEFT(BG3, 2), 0)</f>
        <v>0</v>
      </c>
      <c r="FQ3">
        <f t="shared" ref="FQ3:FQ34" si="76">IF(LEFT(BH3, 2)&lt;&gt;"-", LEFT(BH3, 2), 0)</f>
        <v>0</v>
      </c>
      <c r="FR3">
        <f t="shared" ref="FR3:FR34" si="77">IF(LEFT(BI3, 2)&lt;&gt;"-", LEFT(BI3, 2), 0)</f>
        <v>0</v>
      </c>
      <c r="FS3">
        <f t="shared" ref="FS3:FS34" si="78">IF(LEFT(BJ3, 2)&lt;&gt;"-", LEFT(BJ3, 2), 0)</f>
        <v>0</v>
      </c>
      <c r="FT3">
        <f t="shared" ref="FT3:FT34" si="79">IF(LEFT(BK3, 2)&lt;&gt;"-", LEFT(BK3, 2), 0)</f>
        <v>0</v>
      </c>
      <c r="FU3">
        <f t="shared" ref="FU3:FU34" si="80">IF(LEFT(BL3, 2)&lt;&gt;"-", LEFT(BL3, 2), 0)</f>
        <v>0</v>
      </c>
      <c r="FV3">
        <f t="shared" ref="FV3:FV34" si="81">IF(LEFT(BM3, 2)&lt;&gt;"-", LEFT(BM3, 2), 0)</f>
        <v>0</v>
      </c>
      <c r="FW3">
        <f t="shared" ref="FW3:FW34" si="82">IF(LEFT(BN3, 2)&lt;&gt;"-", LEFT(BN3, 2), 0)</f>
        <v>0</v>
      </c>
      <c r="FX3">
        <f t="shared" ref="FX3:FX34" si="83">IF(LEFT(BO3, 2)&lt;&gt;"-", LEFT(BO3, 2), 0)</f>
        <v>0</v>
      </c>
      <c r="FY3">
        <f t="shared" ref="FY3:FY34" si="84">IF(LEFT(BP3, 2)&lt;&gt;"-", LEFT(BP3, 2), 0)</f>
        <v>0</v>
      </c>
      <c r="FZ3">
        <f t="shared" ref="FZ3:FZ34" si="85">IF(LEFT(BQ3, 2)&lt;&gt;"-", LEFT(BQ3, 2), 0)</f>
        <v>0</v>
      </c>
      <c r="GA3">
        <f t="shared" ref="GA3:GA34" si="86">IF(LEFT(BR3, 2)&lt;&gt;"-", LEFT(BR3, 2), 0)</f>
        <v>0</v>
      </c>
      <c r="GB3">
        <f t="shared" ref="GB3:GB34" si="87">IF(LEFT(BS3, 2)&lt;&gt;"-", LEFT(BS3, 2), 0)</f>
        <v>0</v>
      </c>
      <c r="GC3">
        <f t="shared" ref="GC3:GC34" si="88">IF(LEFT(BT3, 2)&lt;&gt;"-", LEFT(BT3, 2), 0)</f>
        <v>0</v>
      </c>
      <c r="GD3">
        <f t="shared" ref="GD3:GD34" si="89">IF(LEFT(BU3, 2)&lt;&gt;"-", LEFT(BU3, 2), 0)</f>
        <v>0</v>
      </c>
      <c r="GE3">
        <f t="shared" ref="GE3:GE34" si="90">IF(LEFT(BV3, 2)&lt;&gt;"-", LEFT(BV3, 2), 0)</f>
        <v>0</v>
      </c>
      <c r="GF3">
        <f t="shared" ref="GF3:GF34" si="91">IF(LEFT(BW3, 2)&lt;&gt;"-", LEFT(BW3, 2), 0)</f>
        <v>0</v>
      </c>
      <c r="GG3">
        <f t="shared" ref="GG3:GG34" si="92">IF(LEFT(BX3, 2)&lt;&gt;"-", LEFT(BX3, 2), 0)</f>
        <v>0</v>
      </c>
      <c r="GH3">
        <f t="shared" ref="GH3:GH34" si="93">IF(LEFT(BY3, 2)&lt;&gt;"-", LEFT(BY3, 2), 0)</f>
        <v>0</v>
      </c>
      <c r="GI3">
        <f t="shared" ref="GI3:GI34" si="94">IF(LEFT(BZ3, 2)&lt;&gt;"-", LEFT(BZ3, 2), 0)</f>
        <v>0</v>
      </c>
      <c r="GJ3">
        <f t="shared" ref="GJ3:GJ34" si="95">IF(LEFT(CA3, 2)&lt;&gt;"-", LEFT(CA3, 2), 0)</f>
        <v>0</v>
      </c>
      <c r="GK3">
        <f t="shared" ref="GK3:GK34" si="96">IF(LEFT(CB3, 2)&lt;&gt;"-", LEFT(CB3, 2), 0)</f>
        <v>0</v>
      </c>
      <c r="GL3">
        <f t="shared" ref="GL3:GL34" si="97">IF(LEFT(CC3, 2)&lt;&gt;"-", LEFT(CC3, 2), 0)</f>
        <v>0</v>
      </c>
      <c r="GM3">
        <f t="shared" ref="GM3:GM34" si="98">IF(LEFT(CD3, 2)&lt;&gt;"-", LEFT(CD3, 2), 0)</f>
        <v>0</v>
      </c>
      <c r="GN3">
        <f t="shared" ref="GN3:GN34" si="99">IF(LEFT(CE3, 2)&lt;&gt;"-", LEFT(CE3, 2), 0)</f>
        <v>0</v>
      </c>
      <c r="GO3">
        <f t="shared" ref="GO3:GO34" si="100">IF(LEFT(CF3, 2)&lt;&gt;"-", LEFT(CF3, 2), 0)</f>
        <v>0</v>
      </c>
      <c r="GP3">
        <f t="shared" ref="GP3:GP34" si="101">IF(LEFT(CG3, 2)&lt;&gt;"-", LEFT(CG3, 2), 0)</f>
        <v>0</v>
      </c>
      <c r="GQ3">
        <f t="shared" ref="GQ3:GQ34" si="102">IF(LEFT(CH3, 2)&lt;&gt;"-", LEFT(CH3, 2), 0)</f>
        <v>0</v>
      </c>
      <c r="GR3">
        <f t="shared" ref="GR3:GR34" si="103">IF(LEFT(CI3, 2)&lt;&gt;"-", LEFT(CI3, 2), 0)</f>
        <v>0</v>
      </c>
      <c r="GS3">
        <f t="shared" ref="GS3:GS34" si="104">IF(LEFT(CJ3, 2)&lt;&gt;"-", LEFT(CJ3, 2), 0)</f>
        <v>0</v>
      </c>
      <c r="GT3">
        <f t="shared" ref="GT3:GT34" si="105">IF(LEFT(CK3, 2)&lt;&gt;"-", LEFT(CK3, 2), 0)</f>
        <v>0</v>
      </c>
      <c r="GU3">
        <f t="shared" ref="GU3:GU34" si="106">IF(LEFT(CL3, 2)&lt;&gt;"-", LEFT(CL3, 2), 0)</f>
        <v>0</v>
      </c>
      <c r="GV3">
        <f t="shared" ref="GV3:GV34" si="107">IF(LEFT(CM3, 2)&lt;&gt;"-", LEFT(CM3, 2), 0)</f>
        <v>0</v>
      </c>
      <c r="GW3">
        <f t="shared" ref="GW3:GW34" si="108">IF(LEFT(CN3, 2)&lt;&gt;"-", LEFT(CN3, 2), 0)</f>
        <v>0</v>
      </c>
      <c r="GX3">
        <f t="shared" ref="GX3:GX34" si="109">IF(LEFT(CO3, 2)&lt;&gt;"-", LEFT(CO3, 2), 0)</f>
        <v>0</v>
      </c>
      <c r="GY3">
        <f t="shared" ref="GY3:GY34" si="110">IF(LEFT(CP3, 2)&lt;&gt;"-", LEFT(CP3, 2), 0)</f>
        <v>0</v>
      </c>
      <c r="GZ3">
        <f t="shared" ref="GZ3:GZ34" si="111">IF(LEFT(CQ3, 2)&lt;&gt;"-", LEFT(CQ3, 2), 0)</f>
        <v>0</v>
      </c>
      <c r="HA3">
        <f t="shared" ref="HA3:HA34" si="112">IF(LEFT(CR3, 2)&lt;&gt;"-", LEFT(CR3, 2), 0)</f>
        <v>0</v>
      </c>
      <c r="HB3" s="176" t="s">
        <v>269</v>
      </c>
      <c r="HC3" s="89">
        <f t="shared" ref="HC3:HC34" si="113">HK3+HL3+HM3+HP3+HS3+HY3+IB3+IH3+IK3+IQ3+IT3+IZ3+JC3+JI3+JL3</f>
        <v>263.12927903290353</v>
      </c>
      <c r="HD3" s="89">
        <f t="shared" ref="HD3:HD34" si="114">HQ3+HR3+HV3+HZ3+IA3+IE3+II3+IJ3+IN3+IR3+IS3+IW3+JA3+JB3+JF3</f>
        <v>132.84267392649468</v>
      </c>
      <c r="HE3" s="89">
        <f t="shared" ref="HE3:HE34" si="115">HN3+HO3+HT3+HU3+HW3+HX3+IC3+ID3+IF3+IG3+IL3+IM3+IO3+IP3+IU3</f>
        <v>197.69735550915331</v>
      </c>
      <c r="HF3" s="89">
        <f t="shared" ref="HF3:HF34" si="116">SUM(JM3:KQ3)+IV3+IX3+IY3+JD3+JE3+JG3+JH3+JJ3+JK3</f>
        <v>0</v>
      </c>
      <c r="HH3" s="88">
        <f t="shared" ref="HH3:HH34" si="117">HC3+HD3+HE3*1+HF3*1</f>
        <v>593.66930846855155</v>
      </c>
      <c r="HI3" s="88">
        <f t="shared" ref="HI3:HI34" si="118">HE3/(DN3+DO3-(COUNTIF(O3:P3, "3S-")))</f>
        <v>49.424338877288328</v>
      </c>
      <c r="HK3">
        <f>IFERROR(VLOOKUP(_xlfn.NUMBERVALUE(MID(L3, SEARCH("!", L3)+1, SEARCH("+", L3)-SEARCH("!", L3)-1)), Rankings!$A$2:$BK$161, 63, FALSE),0)</f>
        <v>29.709802285652444</v>
      </c>
      <c r="HL3">
        <f>IFERROR(VLOOKUP(_xlfn.NUMBERVALUE(MID(M3, SEARCH("!", M3)+1, SEARCH("+", M3)-SEARCH("!", M3)-1)), Rankings!$A$2:$BK$161, 63, FALSE),0)</f>
        <v>59.091395301521381</v>
      </c>
      <c r="HM3">
        <f>IFERROR(VLOOKUP(_xlfn.NUMBERVALUE(MID(N3, SEARCH("!", N3)+1, SEARCH("+", N3)-SEARCH("!", N3)-1)), Rankings!$A$2:$BK$161, 63, FALSE),0)</f>
        <v>59.350534729379433</v>
      </c>
      <c r="HN3">
        <f>IFERROR(VLOOKUP(_xlfn.NUMBERVALUE(MID(O3, SEARCH("!", O3)+1, SEARCH("+", O3)-SEARCH("!", O3)-1)), Rankings!$A$2:$BK$161, 63, FALSE),0)</f>
        <v>29.709802285652444</v>
      </c>
      <c r="HO3">
        <f>IFERROR(VLOOKUP(_xlfn.NUMBERVALUE(MID(P3, SEARCH("!", P3)+1, SEARCH("+", P3)-SEARCH("!", P3)-1)), Rankings!$A$2:$BK$161, 63, FALSE),0)</f>
        <v>38.046155763497651</v>
      </c>
      <c r="HP3">
        <f>IFERROR(VLOOKUP(_xlfn.NUMBERVALUE(MID(Q3, SEARCH("!", Q3)+1, SEARCH("+", Q3)-SEARCH("!", Q3)-1)), Rankings!$A$2:$BK$161, 63, FALSE),0)</f>
        <v>64.291983254547887</v>
      </c>
      <c r="HQ3">
        <f>IFERROR(VLOOKUP(_xlfn.NUMBERVALUE(MID(R3, SEARCH("!", R3)+1, SEARCH("+", R3)-SEARCH("!", R3)-1)), Rankings!$A$2:$BK$161, 63, FALSE),0)</f>
        <v>86.359192227531821</v>
      </c>
      <c r="HR3">
        <f>IFERROR(VLOOKUP(_xlfn.NUMBERVALUE(MID(S3, SEARCH("!", S3)+1, SEARCH("+", S3)-SEARCH("!", S3)-1)), Rankings!$A$2:$BK$161, 63, FALSE),0)</f>
        <v>46.483481698962862</v>
      </c>
      <c r="HS3">
        <f>IFERROR(VLOOKUP(_xlfn.NUMBERVALUE(MID(T3, SEARCH("!", T3)+1, SEARCH("+", T3)-SEARCH("!", T3)-1)), Rankings!$A$2:$BK$161, 63, FALSE),0)</f>
        <v>50.685563461802374</v>
      </c>
      <c r="HT3">
        <f>IFERROR(VLOOKUP(_xlfn.NUMBERVALUE(MID(U3, SEARCH("!", U3)+1, SEARCH("+", U3)-SEARCH("!", U3)-1)), Rankings!$A$2:$BK$161, 63, FALSE),0)</f>
        <v>64.970698730001601</v>
      </c>
      <c r="HU3">
        <f>IFERROR(VLOOKUP(_xlfn.NUMBERVALUE(MID(V3, SEARCH("!", V3)+1, SEARCH("+", V3)-SEARCH("!", V3)-1)), Rankings!$A$2:$BK$161, 63, FALSE),0)</f>
        <v>64.970698730001601</v>
      </c>
      <c r="HV3">
        <f>IFERROR(VLOOKUP(_xlfn.NUMBERVALUE(MID(W3, SEARCH("!", W3)+1, SEARCH("+", W3)-SEARCH("!", W3)-1)), Rankings!$A$2:$BK$161, 63, FALSE),0)</f>
        <v>0</v>
      </c>
      <c r="HW3">
        <f>IFERROR(VLOOKUP(_xlfn.NUMBERVALUE(MID(X3, SEARCH("!", X3)+1, SEARCH("+", X3)-SEARCH("!", X3)-1)), Rankings!$A$2:$BK$161, 63, FALSE),0)</f>
        <v>0</v>
      </c>
      <c r="HX3">
        <f>IFERROR(VLOOKUP(_xlfn.NUMBERVALUE(MID(Y3, SEARCH("!", Y3)+1, SEARCH("+", Y3)-SEARCH("!", Y3)-1)), Rankings!$A$2:$BK$161, 63, FALSE),0)</f>
        <v>0</v>
      </c>
      <c r="HY3">
        <f>IFERROR(VLOOKUP(_xlfn.NUMBERVALUE(MID(Z3, SEARCH("!", Z3)+1, SEARCH("+", Z3)-SEARCH("!", Z3)-1)), Rankings!$A$2:$BK$161, 63, FALSE),0)</f>
        <v>0</v>
      </c>
      <c r="HZ3">
        <f>IFERROR(VLOOKUP(_xlfn.NUMBERVALUE(MID(AA3, SEARCH("!", AA3)+1, SEARCH("+", AA3)-SEARCH("!", AA3)-1)), Rankings!$A$2:$BK$161, 63, FALSE),0)</f>
        <v>0</v>
      </c>
      <c r="IA3">
        <f>IFERROR(VLOOKUP(_xlfn.NUMBERVALUE(MID(AB3, SEARCH("!", AB3)+1, SEARCH("+", AB3)-SEARCH("!", AB3)-1)), Rankings!$A$2:$BK$161, 63, FALSE),0)</f>
        <v>0</v>
      </c>
      <c r="IB3">
        <f>IFERROR(VLOOKUP(_xlfn.NUMBERVALUE(MID(AC3, SEARCH("!", AC3)+1, SEARCH("+", AC3)-SEARCH("!", AC3)-1)), Rankings!$A$2:$BK$161, 63, FALSE),0)</f>
        <v>0</v>
      </c>
      <c r="IC3">
        <f>IFERROR(VLOOKUP(_xlfn.NUMBERVALUE(MID(AD3, SEARCH("!", AD3)+1, SEARCH("+", AD3)-SEARCH("!", AD3)-1)), Rankings!$A$2:$BK$161, 63, FALSE),0)</f>
        <v>0</v>
      </c>
      <c r="ID3">
        <f>IFERROR(VLOOKUP(_xlfn.NUMBERVALUE(MID(AE3, SEARCH("!", AE3)+1, SEARCH("+", AE3)-SEARCH("!", AE3)-1)), Rankings!$A$2:$BK$161, 63, FALSE),0)</f>
        <v>0</v>
      </c>
      <c r="IE3">
        <f>IFERROR(VLOOKUP(_xlfn.NUMBERVALUE(MID(AF3, SEARCH("!", AF3)+1, SEARCH("+", AF3)-SEARCH("!", AF3)-1)), Rankings!$A$2:$BK$161, 63, FALSE),0)</f>
        <v>0</v>
      </c>
      <c r="IF3">
        <f>IFERROR(VLOOKUP(_xlfn.NUMBERVALUE(MID(AG3, SEARCH("!", AG3)+1, SEARCH("+", AG3)-SEARCH("!", AG3)-1)), Rankings!$A$2:$BK$161, 63, FALSE),0)</f>
        <v>0</v>
      </c>
      <c r="IG3">
        <f>IFERROR(VLOOKUP(_xlfn.NUMBERVALUE(MID(AH3, SEARCH("!", AH3)+1, SEARCH("+", AH3)-SEARCH("!", AH3)-1)), Rankings!$A$2:$BK$161, 63, FALSE),0)</f>
        <v>0</v>
      </c>
      <c r="IH3">
        <f>IFERROR(VLOOKUP(_xlfn.NUMBERVALUE(MID(AI3, SEARCH("!", AI3)+1, SEARCH("+", AI3)-SEARCH("!", AI3)-1)), Rankings!$A$2:$BK$161, 63, FALSE),0)</f>
        <v>0</v>
      </c>
      <c r="II3">
        <f>IFERROR(VLOOKUP(_xlfn.NUMBERVALUE(MID(AJ3, SEARCH("!", AJ3)+1, SEARCH("+", AJ3)-SEARCH("!", AJ3)-1)), Rankings!$A$2:$BK$161, 63, FALSE),0)</f>
        <v>0</v>
      </c>
      <c r="IJ3">
        <f>IFERROR(VLOOKUP(_xlfn.NUMBERVALUE(MID(AK3, SEARCH("!", AK3)+1, SEARCH("+", AK3)-SEARCH("!", AK3)-1)), Rankings!$A$2:$BK$161, 63, FALSE),0)</f>
        <v>0</v>
      </c>
      <c r="IK3">
        <f>IFERROR(VLOOKUP(_xlfn.NUMBERVALUE(MID(AL3, SEARCH("!", AL3)+1, SEARCH("+", AL3)-SEARCH("!", AL3)-1)), Rankings!$A$2:$BK$161, 63, FALSE),0)</f>
        <v>0</v>
      </c>
      <c r="IL3">
        <f>IFERROR(VLOOKUP(_xlfn.NUMBERVALUE(MID(AM3, SEARCH("!", AM3)+1, SEARCH("+", AM3)-SEARCH("!", AM3)-1)), Rankings!$A$2:$BK$161, 63, FALSE),0)</f>
        <v>0</v>
      </c>
      <c r="IM3">
        <f>IFERROR(VLOOKUP(_xlfn.NUMBERVALUE(MID(AN3, SEARCH("!", AN3)+1, SEARCH("+", AN3)-SEARCH("!", AN3)-1)), Rankings!$A$2:$BK$161, 63, FALSE),0)</f>
        <v>0</v>
      </c>
      <c r="IN3">
        <f>IFERROR(VLOOKUP(_xlfn.NUMBERVALUE(MID(AO3, SEARCH("!", AO3)+1, SEARCH("+", AO3)-SEARCH("!", AO3)-1)), Rankings!$A$2:$BK$161, 63, FALSE),0)</f>
        <v>0</v>
      </c>
      <c r="IO3">
        <f>IFERROR(VLOOKUP(_xlfn.NUMBERVALUE(MID(AP3, SEARCH("!", AP3)+1, SEARCH("+", AP3)-SEARCH("!", AP3)-1)), Rankings!$A$2:$BK$161, 63, FALSE),0)</f>
        <v>0</v>
      </c>
      <c r="IP3">
        <f>IFERROR(VLOOKUP(_xlfn.NUMBERVALUE(MID(AQ3, SEARCH("!", AQ3)+1, SEARCH("+", AQ3)-SEARCH("!", AQ3)-1)), Rankings!$A$2:$BK$161, 63, FALSE),0)</f>
        <v>0</v>
      </c>
      <c r="IQ3">
        <f>IFERROR(VLOOKUP(_xlfn.NUMBERVALUE(MID(AR3, SEARCH("!", AR3)+1, SEARCH("+", AR3)-SEARCH("!", AR3)-1)), Rankings!$A$2:$BK$161, 63, FALSE),0)</f>
        <v>0</v>
      </c>
      <c r="IR3">
        <f>IFERROR(VLOOKUP(_xlfn.NUMBERVALUE(MID(AS3, SEARCH("!", AS3)+1, SEARCH("+", AS3)-SEARCH("!", AS3)-1)), Rankings!$A$2:$BK$161, 63, FALSE),0)</f>
        <v>0</v>
      </c>
      <c r="IS3">
        <f>IFERROR(VLOOKUP(_xlfn.NUMBERVALUE(MID(AT3, SEARCH("!", AT3)+1, SEARCH("+", AT3)-SEARCH("!", AT3)-1)), Rankings!$A$2:$BK$161, 63, FALSE),0)</f>
        <v>0</v>
      </c>
      <c r="IT3">
        <f>IFERROR(VLOOKUP(_xlfn.NUMBERVALUE(MID(AU3, SEARCH("!", AU3)+1, SEARCH("+", AU3)-SEARCH("!", AU3)-1)), Rankings!$A$2:$BK$161, 63, FALSE),0)</f>
        <v>0</v>
      </c>
      <c r="IU3">
        <f>IFERROR(VLOOKUP(_xlfn.NUMBERVALUE(MID(AV3, SEARCH("!", AV3)+1, SEARCH("+", AV3)-SEARCH("!", AV3)-1)), Rankings!$A$2:$BK$161, 63, FALSE),0)</f>
        <v>0</v>
      </c>
      <c r="IV3">
        <f>IFERROR(VLOOKUP(_xlfn.NUMBERVALUE(MID(AW3, SEARCH("!", AW3)+1, SEARCH("+", AW3)-SEARCH("!", AW3)-1)), Rankings!$A$2:$BK$161, 63, FALSE),0)</f>
        <v>0</v>
      </c>
      <c r="IW3">
        <f>IFERROR(VLOOKUP(_xlfn.NUMBERVALUE(MID(AX3, SEARCH("!", AX3)+1, SEARCH("+", AX3)-SEARCH("!", AX3)-1)), Rankings!$A$2:$BK$161, 63, FALSE),0)</f>
        <v>0</v>
      </c>
      <c r="IX3">
        <f>IFERROR(VLOOKUP(_xlfn.NUMBERVALUE(MID(AY3, SEARCH("!", AY3)+1, SEARCH("+", AY3)-SEARCH("!", AY3)-1)), Rankings!$A$2:$BK$161, 63, FALSE),0)</f>
        <v>0</v>
      </c>
      <c r="IY3">
        <f>IFERROR(VLOOKUP(_xlfn.NUMBERVALUE(MID(AZ3, SEARCH("!", AZ3)+1, SEARCH("+", AZ3)-SEARCH("!", AZ3)-1)), Rankings!$A$2:$BK$161, 63, FALSE),0)</f>
        <v>0</v>
      </c>
      <c r="IZ3">
        <f>IFERROR(VLOOKUP(_xlfn.NUMBERVALUE(MID(BA3, SEARCH("!", BA3)+1, SEARCH("+", BA3)-SEARCH("!", BA3)-1)), Rankings!$A$2:$BK$161, 63, FALSE),0)</f>
        <v>0</v>
      </c>
      <c r="JA3">
        <f>IFERROR(VLOOKUP(_xlfn.NUMBERVALUE(MID(BB3, SEARCH("!", BB3)+1, SEARCH("+", BB3)-SEARCH("!", BB3)-1)), Rankings!$A$2:$BK$161, 63, FALSE),0)</f>
        <v>0</v>
      </c>
      <c r="JB3">
        <f>IFERROR(VLOOKUP(_xlfn.NUMBERVALUE(MID(BC3, SEARCH("!", BC3)+1, SEARCH("+", BC3)-SEARCH("!", BC3)-1)), Rankings!$A$2:$BK$161, 63, FALSE),0)</f>
        <v>0</v>
      </c>
      <c r="JC3">
        <f>IFERROR(VLOOKUP(_xlfn.NUMBERVALUE(MID(BD3, SEARCH("!", BD3)+1, SEARCH("+", BD3)-SEARCH("!", BD3)-1)), Rankings!$A$2:$BK$161, 63, FALSE),0)</f>
        <v>0</v>
      </c>
      <c r="JD3">
        <f>IFERROR(VLOOKUP(_xlfn.NUMBERVALUE(MID(BE3, SEARCH("!", BE3)+1, SEARCH("+", BE3)-SEARCH("!", BE3)-1)), Rankings!$A$2:$BK$161, 63, FALSE),0)</f>
        <v>0</v>
      </c>
      <c r="JE3">
        <f>IFERROR(VLOOKUP(_xlfn.NUMBERVALUE(MID(BF3, SEARCH("!", BF3)+1, SEARCH("+", BF3)-SEARCH("!", BF3)-1)), Rankings!$A$2:$BK$161, 63, FALSE),0)</f>
        <v>0</v>
      </c>
      <c r="JF3">
        <f>IFERROR(VLOOKUP(_xlfn.NUMBERVALUE(MID(BG3, SEARCH("!", BG3)+1, SEARCH("+", BG3)-SEARCH("!", BG3)-1)), Rankings!$A$2:$BK$161, 63, FALSE),0)</f>
        <v>0</v>
      </c>
      <c r="JG3">
        <f>IFERROR(VLOOKUP(_xlfn.NUMBERVALUE(MID(BH3, SEARCH("!", BH3)+1, SEARCH("+", BH3)-SEARCH("!", BH3)-1)), Rankings!$A$2:$BK$161, 63, FALSE),0)</f>
        <v>0</v>
      </c>
      <c r="JH3">
        <f>IFERROR(VLOOKUP(_xlfn.NUMBERVALUE(MID(BI3, SEARCH("!", BI3)+1, SEARCH("+", BI3)-SEARCH("!", BI3)-1)), Rankings!$A$2:$BK$161, 63, FALSE),0)</f>
        <v>0</v>
      </c>
      <c r="JI3">
        <f>IFERROR(VLOOKUP(_xlfn.NUMBERVALUE(MID(BJ3, SEARCH("!", BJ3)+1, SEARCH("+", BJ3)-SEARCH("!", BJ3)-1)), Rankings!$A$2:$BK$161, 63, FALSE),0)</f>
        <v>0</v>
      </c>
      <c r="JJ3">
        <f>IFERROR(VLOOKUP(_xlfn.NUMBERVALUE(MID(BK3, SEARCH("!", BK3)+1, SEARCH("+", BK3)-SEARCH("!", BK3)-1)), Rankings!$A$2:$BK$161, 63, FALSE),0)</f>
        <v>0</v>
      </c>
      <c r="JK3">
        <f>IFERROR(VLOOKUP(_xlfn.NUMBERVALUE(MID(BL3, SEARCH("!", BL3)+1, SEARCH("+", BL3)-SEARCH("!", BL3)-1)), Rankings!$A$2:$BK$161, 63, FALSE),0)</f>
        <v>0</v>
      </c>
      <c r="JL3">
        <f>IFERROR(VLOOKUP(_xlfn.NUMBERVALUE(MID(BM3, SEARCH("!", BM3)+1, SEARCH("+", BM3)-SEARCH("!", BM3)-1)), Rankings!$A$2:$BK$161, 63, FALSE),0)</f>
        <v>0</v>
      </c>
      <c r="JM3">
        <f>IFERROR(VLOOKUP(_xlfn.NUMBERVALUE(MID(BN3, SEARCH("!", BN3)+1, SEARCH("+", BN3)-SEARCH("!", BN3)-1)), Rankings!$A$2:$BK$161, 63, FALSE),0)</f>
        <v>0</v>
      </c>
      <c r="JN3">
        <f>IFERROR(VLOOKUP(_xlfn.NUMBERVALUE(MID(BO3, SEARCH("!", BO3)+1, SEARCH("+", BO3)-SEARCH("!", BO3)-1)), Rankings!$A$2:$BK$161, 63, FALSE),0)</f>
        <v>0</v>
      </c>
      <c r="JO3">
        <f>IFERROR(VLOOKUP(_xlfn.NUMBERVALUE(MID(BP3, SEARCH("!", BP3)+1, SEARCH("+", BP3)-SEARCH("!", BP3)-1)), Rankings!$A$2:$BK$161, 63, FALSE),0)</f>
        <v>0</v>
      </c>
      <c r="JP3">
        <f>IFERROR(VLOOKUP(_xlfn.NUMBERVALUE(MID(BQ3, SEARCH("!", BQ3)+1, SEARCH("+", BQ3)-SEARCH("!", BQ3)-1)), Rankings!$A$2:$BK$161, 63, FALSE),0)</f>
        <v>0</v>
      </c>
      <c r="JQ3">
        <f>IFERROR(VLOOKUP(_xlfn.NUMBERVALUE(MID(BR3, SEARCH("!", BR3)+1, SEARCH("+", BR3)-SEARCH("!", BR3)-1)), Rankings!$A$2:$BK$161, 63, FALSE),0)</f>
        <v>0</v>
      </c>
      <c r="JR3">
        <f>IFERROR(VLOOKUP(_xlfn.NUMBERVALUE(MID(BS3, SEARCH("!", BS3)+1, SEARCH("+", BS3)-SEARCH("!", BS3)-1)), Rankings!$A$2:$BK$161, 63, FALSE),0)</f>
        <v>0</v>
      </c>
      <c r="JS3">
        <f>IFERROR(VLOOKUP(_xlfn.NUMBERVALUE(MID(BT3, SEARCH("!", BT3)+1, SEARCH("+", BT3)-SEARCH("!", BT3)-1)), Rankings!$A$2:$BK$161, 63, FALSE),0)</f>
        <v>0</v>
      </c>
      <c r="JT3">
        <f>IFERROR(VLOOKUP(_xlfn.NUMBERVALUE(MID(BU3, SEARCH("!", BU3)+1, SEARCH("+", BU3)-SEARCH("!", BU3)-1)), Rankings!$A$2:$BK$161, 63, FALSE),0)</f>
        <v>0</v>
      </c>
      <c r="JU3">
        <f>IFERROR(VLOOKUP(_xlfn.NUMBERVALUE(MID(BV3, SEARCH("!", BV3)+1, SEARCH("+", BV3)-SEARCH("!", BV3)-1)), Rankings!$A$2:$BK$161, 63, FALSE),0)</f>
        <v>0</v>
      </c>
      <c r="JV3">
        <f>IFERROR(VLOOKUP(_xlfn.NUMBERVALUE(MID(BW3, SEARCH("!", BW3)+1, SEARCH("+", BW3)-SEARCH("!", BW3)-1)), Rankings!$A$2:$BK$161, 63, FALSE),0)</f>
        <v>0</v>
      </c>
      <c r="JW3">
        <f>IFERROR(VLOOKUP(_xlfn.NUMBERVALUE(MID(BX3, SEARCH("!", BX3)+1, SEARCH("+", BX3)-SEARCH("!", BX3)-1)), Rankings!$A$2:$BK$161, 63, FALSE),0)</f>
        <v>0</v>
      </c>
      <c r="JX3">
        <f>IFERROR(VLOOKUP(_xlfn.NUMBERVALUE(MID(BY3, SEARCH("!", BY3)+1, SEARCH("+", BY3)-SEARCH("!", BY3)-1)), Rankings!$A$2:$BK$161, 63, FALSE),0)</f>
        <v>0</v>
      </c>
      <c r="JY3">
        <f>IFERROR(VLOOKUP(_xlfn.NUMBERVALUE(MID(BZ3, SEARCH("!", BZ3)+1, SEARCH("+", BZ3)-SEARCH("!", BZ3)-1)), Rankings!$A$2:$BK$161, 63, FALSE),0)</f>
        <v>0</v>
      </c>
      <c r="JZ3">
        <f>IFERROR(VLOOKUP(_xlfn.NUMBERVALUE(MID(CA3, SEARCH("!", CA3)+1, SEARCH("+", CA3)-SEARCH("!", CA3)-1)), Rankings!$A$2:$BK$161, 63, FALSE),0)</f>
        <v>0</v>
      </c>
      <c r="KA3">
        <f>IFERROR(VLOOKUP(_xlfn.NUMBERVALUE(MID(CB3, SEARCH("!", CB3)+1, SEARCH("+", CB3)-SEARCH("!", CB3)-1)), Rankings!$A$2:$BK$161, 63, FALSE),0)</f>
        <v>0</v>
      </c>
      <c r="KB3">
        <f>IFERROR(VLOOKUP(_xlfn.NUMBERVALUE(MID(CC3, SEARCH("!", CC3)+1, SEARCH("+", CC3)-SEARCH("!", CC3)-1)), Rankings!$A$2:$BK$161, 63, FALSE),0)</f>
        <v>0</v>
      </c>
      <c r="KC3">
        <f>IFERROR(VLOOKUP(_xlfn.NUMBERVALUE(MID(CD3, SEARCH("!", CD3)+1, SEARCH("+", CD3)-SEARCH("!", CD3)-1)), Rankings!$A$2:$BK$161, 63, FALSE),0)</f>
        <v>0</v>
      </c>
      <c r="KD3">
        <f>IFERROR(VLOOKUP(_xlfn.NUMBERVALUE(MID(CE3, SEARCH("!", CE3)+1, SEARCH("+", CE3)-SEARCH("!", CE3)-1)), Rankings!$A$2:$BK$161, 63, FALSE),0)</f>
        <v>0</v>
      </c>
      <c r="KE3">
        <f>IFERROR(VLOOKUP(_xlfn.NUMBERVALUE(MID(CF3, SEARCH("!", CF3)+1, SEARCH("+", CF3)-SEARCH("!", CF3)-1)), Rankings!$A$2:$BK$161, 63, FALSE),0)</f>
        <v>0</v>
      </c>
      <c r="KF3">
        <f>IFERROR(VLOOKUP(_xlfn.NUMBERVALUE(MID(CG3, SEARCH("!", CG3)+1, SEARCH("+", CG3)-SEARCH("!", CG3)-1)), Rankings!$A$2:$BK$161, 63, FALSE),0)</f>
        <v>0</v>
      </c>
      <c r="KG3">
        <f>IFERROR(VLOOKUP(_xlfn.NUMBERVALUE(MID(CH3, SEARCH("!", CH3)+1, SEARCH("+", CH3)-SEARCH("!", CH3)-1)), Rankings!$A$2:$BK$161, 63, FALSE),0)</f>
        <v>0</v>
      </c>
      <c r="KH3">
        <f>IFERROR(VLOOKUP(_xlfn.NUMBERVALUE(MID(CI3, SEARCH("!", CI3)+1, SEARCH("+", CI3)-SEARCH("!", CI3)-1)), Rankings!$A$2:$BK$161, 63, FALSE),0)</f>
        <v>0</v>
      </c>
      <c r="KI3">
        <f>IFERROR(VLOOKUP(_xlfn.NUMBERVALUE(MID(CJ3, SEARCH("!", CJ3)+1, SEARCH("+", CJ3)-SEARCH("!", CJ3)-1)), Rankings!$A$2:$BK$161, 63, FALSE),0)</f>
        <v>0</v>
      </c>
      <c r="KJ3">
        <f>IFERROR(VLOOKUP(_xlfn.NUMBERVALUE(MID(CK3, SEARCH("!", CK3)+1, SEARCH("+", CK3)-SEARCH("!", CK3)-1)), Rankings!$A$2:$BK$161, 63, FALSE),0)</f>
        <v>0</v>
      </c>
      <c r="KK3">
        <f>IFERROR(VLOOKUP(_xlfn.NUMBERVALUE(MID(CL3, SEARCH("!", CL3)+1, SEARCH("+", CL3)-SEARCH("!", CL3)-1)), Rankings!$A$2:$BK$161, 63, FALSE),0)</f>
        <v>0</v>
      </c>
      <c r="KL3">
        <f>IFERROR(VLOOKUP(_xlfn.NUMBERVALUE(MID(CM3, SEARCH("!", CM3)+1, SEARCH("+", CM3)-SEARCH("!", CM3)-1)), Rankings!$A$2:$BK$161, 63, FALSE),0)</f>
        <v>0</v>
      </c>
      <c r="KM3">
        <f>IFERROR(VLOOKUP(_xlfn.NUMBERVALUE(MID(CN3, SEARCH("!", CN3)+1, SEARCH("+", CN3)-SEARCH("!", CN3)-1)), Rankings!$A$2:$BK$161, 63, FALSE),0)</f>
        <v>0</v>
      </c>
      <c r="KN3">
        <f>IFERROR(VLOOKUP(_xlfn.NUMBERVALUE(MID(CO3, SEARCH("!", CO3)+1, SEARCH("+", CO3)-SEARCH("!", CO3)-1)), Rankings!$A$2:$BK$161, 63, FALSE),0)</f>
        <v>0</v>
      </c>
      <c r="KO3">
        <f>IFERROR(VLOOKUP(_xlfn.NUMBERVALUE(MID(CP3, SEARCH("!", CP3)+1, SEARCH("+", CP3)-SEARCH("!", CP3)-1)), Rankings!$A$2:$BK$161, 63, FALSE),0)</f>
        <v>0</v>
      </c>
      <c r="KP3">
        <f>IFERROR(VLOOKUP(_xlfn.NUMBERVALUE(MID(CQ3, SEARCH("!", CQ3)+1, SEARCH("+", CQ3)-SEARCH("!", CQ3)-1)), Rankings!$A$2:$BK$161, 63, FALSE),0)</f>
        <v>0</v>
      </c>
      <c r="KQ3">
        <f>IFERROR(VLOOKUP(_xlfn.NUMBERVALUE(MID(CR3, SEARCH("!", CR3)+1, SEARCH("+", CR3)-SEARCH("!", CR3)-1)), Rankings!$A$2:$BK$161, 63, FALSE),0)</f>
        <v>0</v>
      </c>
      <c r="KS3" s="4">
        <f t="shared" ref="KS3:KS34" si="119">LB3+LC3+LD3+LG3+LJ3+LP3+LS3+LY3+MB3+MH3+MK3+MQ3+MT3+MZ3+NC3</f>
        <v>279</v>
      </c>
      <c r="KT3" s="4">
        <f t="shared" ref="KT3:KT34" si="120">LH3+LI3+LM3+LQ3+LR3+LV3+LZ3+MA3+ME3+MI3+MJ3+MN3+MR3+MS3+MW3</f>
        <v>156</v>
      </c>
      <c r="KU3" s="4">
        <f t="shared" ref="KU3:KU34" si="121">LE3+LF3+LK3+LL3+LN3+LO3+LT3+LU3+LW3+LX3+MC3+MD3+MF3+MG3+ML3</f>
        <v>264</v>
      </c>
      <c r="KV3" s="4">
        <f t="shared" ref="KV3:KV34" si="122">SUM(ND3:OH3)+MM3+MO3+MP3+MU3+MV3+MX3+MY3+NA3+NB3</f>
        <v>0</v>
      </c>
      <c r="KY3" s="4">
        <f t="shared" ref="KY3:KY34" si="123">KS3+KT3+KU3*1+KV3*1</f>
        <v>699</v>
      </c>
      <c r="KZ3" s="4"/>
      <c r="LB3">
        <f t="shared" ref="LB3:LB34" si="124">IFERROR(_xlfn.NUMBERVALUE(MID(L3, SEARCH("+", L3)+1, SEARCH("-", L3)-SEARCH("+", L3)-1)), 0)</f>
        <v>85</v>
      </c>
      <c r="LC3">
        <f t="shared" ref="LC3:LC34" si="125">IFERROR(_xlfn.NUMBERVALUE(MID(M3, SEARCH("+", M3)+1, SEARCH("-", M3)-SEARCH("+", M3)-1)), 0)</f>
        <v>52</v>
      </c>
      <c r="LD3">
        <f t="shared" ref="LD3:LD34" si="126">IFERROR(_xlfn.NUMBERVALUE(MID(N3, SEARCH("+", N3)+1, SEARCH("-", N3)-SEARCH("+", N3)-1)), 0)</f>
        <v>31</v>
      </c>
      <c r="LE3">
        <f t="shared" ref="LE3:LE34" si="127">IFERROR(_xlfn.NUMBERVALUE(MID(O3, SEARCH("+", O3)+1, SEARCH("-", O3)-SEARCH("+", O3)-1)), 0)</f>
        <v>64</v>
      </c>
      <c r="LF3">
        <f t="shared" ref="LF3:LF34" si="128">IFERROR(_xlfn.NUMBERVALUE(MID(P3, SEARCH("+", P3)+1, SEARCH("-", P3)-SEARCH("+", P3)-1)), 0)</f>
        <v>71</v>
      </c>
      <c r="LG3">
        <f t="shared" ref="LG3:LG34" si="129">IFERROR(_xlfn.NUMBERVALUE(MID(Q3, SEARCH("+", Q3)+1, SEARCH("-", Q3)-SEARCH("+", Q3)-1)), 0)</f>
        <v>56</v>
      </c>
      <c r="LH3">
        <f t="shared" ref="LH3:LH34" si="130">IFERROR(_xlfn.NUMBERVALUE(MID(R3, SEARCH("+", R3)+1, SEARCH("-", R3)-SEARCH("+", R3)-1)), 0)</f>
        <v>49</v>
      </c>
      <c r="LI3">
        <f t="shared" ref="LI3:LI34" si="131">IFERROR(_xlfn.NUMBERVALUE(MID(S3, SEARCH("+", S3)+1, SEARCH("-", S3)-SEARCH("+", S3)-1)), 0)</f>
        <v>107</v>
      </c>
      <c r="LJ3">
        <f t="shared" ref="LJ3:LJ34" si="132">IFERROR(_xlfn.NUMBERVALUE(MID(T3, SEARCH("+", T3)+1, SEARCH("-", T3)-SEARCH("+", T3)-1)), 0)</f>
        <v>55</v>
      </c>
      <c r="LK3">
        <f t="shared" ref="LK3:LK34" si="133">IFERROR(_xlfn.NUMBERVALUE(MID(U3, SEARCH("+", U3)+1, SEARCH("-", U3)-SEARCH("+", U3)-1)), 0)</f>
        <v>58</v>
      </c>
      <c r="LL3">
        <f t="shared" ref="LL3:LL34" si="134">IFERROR(_xlfn.NUMBERVALUE(MID(V3, SEARCH("+", V3)+1, SEARCH("-", V3)-SEARCH("+", V3)-1)), 0)</f>
        <v>71</v>
      </c>
      <c r="LM3">
        <f t="shared" ref="LM3:LM34" si="135">IFERROR(_xlfn.NUMBERVALUE(MID(W3, SEARCH("+", W3)+1, SEARCH("-", W3)-SEARCH("+", W3)-1)), 0)</f>
        <v>0</v>
      </c>
      <c r="LN3">
        <f t="shared" ref="LN3:LN34" si="136">IFERROR(_xlfn.NUMBERVALUE(MID(X3, SEARCH("+", X3)+1, SEARCH("-", X3)-SEARCH("+", X3)-1)), 0)</f>
        <v>0</v>
      </c>
      <c r="LO3">
        <f t="shared" ref="LO3:LO34" si="137">IFERROR(_xlfn.NUMBERVALUE(MID(Y3, SEARCH("+", Y3)+1, SEARCH("-", Y3)-SEARCH("+", Y3)-1)), 0)</f>
        <v>0</v>
      </c>
      <c r="LP3">
        <f t="shared" ref="LP3:LP34" si="138">IFERROR(_xlfn.NUMBERVALUE(MID(Z3, SEARCH("+", Z3)+1, SEARCH("-", Z3)-SEARCH("+", Z3)-1)), 0)</f>
        <v>0</v>
      </c>
      <c r="LQ3">
        <f t="shared" ref="LQ3:LQ34" si="139">IFERROR(_xlfn.NUMBERVALUE(MID(AA3, SEARCH("+", AA3)+1, SEARCH("-", AA3)-SEARCH("+", AA3)-1)), 0)</f>
        <v>0</v>
      </c>
      <c r="LR3">
        <f t="shared" ref="LR3:LR34" si="140">IFERROR(_xlfn.NUMBERVALUE(MID(AB3, SEARCH("+", AB3)+1, SEARCH("-", AB3)-SEARCH("+", AB3)-1)), 0)</f>
        <v>0</v>
      </c>
      <c r="LS3">
        <f t="shared" ref="LS3:LS34" si="141">IFERROR(_xlfn.NUMBERVALUE(MID(AC3, SEARCH("+", AC3)+1, SEARCH("-", AC3)-SEARCH("+", AC3)-1)), 0)</f>
        <v>0</v>
      </c>
      <c r="LT3">
        <f t="shared" ref="LT3:LT34" si="142">IFERROR(_xlfn.NUMBERVALUE(MID(AD3, SEARCH("+", AD3)+1, SEARCH("-", AD3)-SEARCH("+", AD3)-1)), 0)</f>
        <v>0</v>
      </c>
      <c r="LU3">
        <f t="shared" ref="LU3:LU34" si="143">IFERROR(_xlfn.NUMBERVALUE(MID(AE3, SEARCH("+", AE3)+1, SEARCH("-", AE3)-SEARCH("+", AE3)-1)), 0)</f>
        <v>0</v>
      </c>
      <c r="LV3">
        <f t="shared" ref="LV3:LV34" si="144">IFERROR(_xlfn.NUMBERVALUE(MID(AF3, SEARCH("+", AF3)+1, SEARCH("-", AF3)-SEARCH("+", AF3)-1)), 0)</f>
        <v>0</v>
      </c>
      <c r="LW3">
        <f t="shared" ref="LW3:LW34" si="145">IFERROR(_xlfn.NUMBERVALUE(MID(AG3, SEARCH("+", AG3)+1, SEARCH("-", AG3)-SEARCH("+", AG3)-1)), 0)</f>
        <v>0</v>
      </c>
      <c r="LX3">
        <f t="shared" ref="LX3:LX34" si="146">IFERROR(_xlfn.NUMBERVALUE(MID(AH3, SEARCH("+", AH3)+1, SEARCH("-", AH3)-SEARCH("+", AH3)-1)), 0)</f>
        <v>0</v>
      </c>
      <c r="LY3">
        <f t="shared" ref="LY3:LY34" si="147">IFERROR(_xlfn.NUMBERVALUE(MID(AI3, SEARCH("+", AI3)+1, SEARCH("-", AI3)-SEARCH("+", AI3)-1)), 0)</f>
        <v>0</v>
      </c>
      <c r="LZ3">
        <f t="shared" ref="LZ3:LZ34" si="148">IFERROR(_xlfn.NUMBERVALUE(MID(AJ3, SEARCH("+", AJ3)+1, SEARCH("-", AJ3)-SEARCH("+", AJ3)-1)), 0)</f>
        <v>0</v>
      </c>
      <c r="MA3">
        <f t="shared" ref="MA3:MA34" si="149">IFERROR(_xlfn.NUMBERVALUE(MID(AK3, SEARCH("+", AK3)+1, SEARCH("-", AK3)-SEARCH("+", AK3)-1)), 0)</f>
        <v>0</v>
      </c>
      <c r="MB3">
        <f t="shared" ref="MB3:MB34" si="150">IFERROR(_xlfn.NUMBERVALUE(MID(AL3, SEARCH("+", AL3)+1, SEARCH("-", AL3)-SEARCH("+", AL3)-1)), 0)</f>
        <v>0</v>
      </c>
      <c r="MC3">
        <f t="shared" ref="MC3:MC34" si="151">IFERROR(_xlfn.NUMBERVALUE(MID(AM3, SEARCH("+", AM3)+1, SEARCH("-", AM3)-SEARCH("+", AM3)-1)), 0)</f>
        <v>0</v>
      </c>
      <c r="MD3">
        <f t="shared" ref="MD3:MD34" si="152">IFERROR(_xlfn.NUMBERVALUE(MID(AN3, SEARCH("+", AN3)+1, SEARCH("-", AN3)-SEARCH("+", AN3)-1)), 0)</f>
        <v>0</v>
      </c>
      <c r="ME3">
        <f t="shared" ref="ME3:ME34" si="153">IFERROR(_xlfn.NUMBERVALUE(MID(AO3, SEARCH("+", AO3)+1, SEARCH("-", AO3)-SEARCH("+", AO3)-1)), 0)</f>
        <v>0</v>
      </c>
      <c r="MF3">
        <f t="shared" ref="MF3:MF34" si="154">IFERROR(_xlfn.NUMBERVALUE(MID(AP3, SEARCH("+", AP3)+1, SEARCH("-", AP3)-SEARCH("+", AP3)-1)), 0)</f>
        <v>0</v>
      </c>
      <c r="MG3">
        <f t="shared" ref="MG3:MG34" si="155">IFERROR(_xlfn.NUMBERVALUE(MID(AQ3, SEARCH("+", AQ3)+1, SEARCH("-", AQ3)-SEARCH("+", AQ3)-1)), 0)</f>
        <v>0</v>
      </c>
      <c r="MH3">
        <f t="shared" ref="MH3:MH34" si="156">IFERROR(_xlfn.NUMBERVALUE(MID(AR3, SEARCH("+", AR3)+1, SEARCH("-", AR3)-SEARCH("+", AR3)-1)), 0)</f>
        <v>0</v>
      </c>
      <c r="MI3">
        <f t="shared" ref="MI3:MI34" si="157">IFERROR(_xlfn.NUMBERVALUE(MID(AS3, SEARCH("+", AS3)+1, SEARCH("-", AS3)-SEARCH("+", AS3)-1)), 0)</f>
        <v>0</v>
      </c>
      <c r="MJ3">
        <f t="shared" ref="MJ3:MJ34" si="158">IFERROR(_xlfn.NUMBERVALUE(MID(AT3, SEARCH("+", AT3)+1, SEARCH("-", AT3)-SEARCH("+", AT3)-1)), 0)</f>
        <v>0</v>
      </c>
      <c r="MK3">
        <f t="shared" ref="MK3:MK34" si="159">IFERROR(_xlfn.NUMBERVALUE(MID(AU3, SEARCH("+", AU3)+1, SEARCH("-", AU3)-SEARCH("+", AU3)-1)), 0)</f>
        <v>0</v>
      </c>
      <c r="ML3">
        <f t="shared" ref="ML3:ML34" si="160">IFERROR(_xlfn.NUMBERVALUE(MID(AV3, SEARCH("+", AV3)+1, SEARCH("-", AV3)-SEARCH("+", AV3)-1)), 0)</f>
        <v>0</v>
      </c>
      <c r="MM3">
        <f t="shared" ref="MM3:MM34" si="161">IFERROR(_xlfn.NUMBERVALUE(MID(AW3, SEARCH("+", AW3)+1, SEARCH("-", AW3)-SEARCH("+", AW3)-1)), 0)</f>
        <v>0</v>
      </c>
      <c r="MN3">
        <f t="shared" ref="MN3:MN34" si="162">IFERROR(_xlfn.NUMBERVALUE(MID(AX3, SEARCH("+", AX3)+1, SEARCH("-", AX3)-SEARCH("+", AX3)-1)), 0)</f>
        <v>0</v>
      </c>
      <c r="MO3">
        <f t="shared" ref="MO3:MO34" si="163">IFERROR(_xlfn.NUMBERVALUE(MID(AY3, SEARCH("+", AY3)+1, SEARCH("-", AY3)-SEARCH("+", AY3)-1)), 0)</f>
        <v>0</v>
      </c>
      <c r="MP3">
        <f t="shared" ref="MP3:MP34" si="164">IFERROR(_xlfn.NUMBERVALUE(MID(AZ3, SEARCH("+", AZ3)+1, SEARCH("-", AZ3)-SEARCH("+", AZ3)-1)), 0)</f>
        <v>0</v>
      </c>
      <c r="MQ3">
        <f t="shared" ref="MQ3:MQ34" si="165">IFERROR(_xlfn.NUMBERVALUE(MID(BA3, SEARCH("+", BA3)+1, SEARCH("-", BA3)-SEARCH("+", BA3)-1)), 0)</f>
        <v>0</v>
      </c>
      <c r="MR3">
        <f t="shared" ref="MR3:MR34" si="166">IFERROR(_xlfn.NUMBERVALUE(MID(BB3, SEARCH("+", BB3)+1, SEARCH("-", BB3)-SEARCH("+", BB3)-1)), 0)</f>
        <v>0</v>
      </c>
      <c r="MS3">
        <f t="shared" ref="MS3:MS34" si="167">IFERROR(_xlfn.NUMBERVALUE(MID(BC3, SEARCH("+", BC3)+1, SEARCH("-", BC3)-SEARCH("+", BC3)-1)), 0)</f>
        <v>0</v>
      </c>
      <c r="MT3">
        <f t="shared" ref="MT3:MT34" si="168">IFERROR(_xlfn.NUMBERVALUE(MID(BD3, SEARCH("+", BD3)+1, SEARCH("-", BD3)-SEARCH("+", BD3)-1)), 0)</f>
        <v>0</v>
      </c>
      <c r="MU3">
        <f t="shared" ref="MU3:MU34" si="169">IFERROR(_xlfn.NUMBERVALUE(MID(BE3, SEARCH("+", BE3)+1, SEARCH("-", BE3)-SEARCH("+", BE3)-1)), 0)</f>
        <v>0</v>
      </c>
      <c r="MV3">
        <f t="shared" ref="MV3:MV34" si="170">IFERROR(_xlfn.NUMBERVALUE(MID(BF3, SEARCH("+", BF3)+1, SEARCH("-", BF3)-SEARCH("+", BF3)-1)), 0)</f>
        <v>0</v>
      </c>
      <c r="MW3">
        <f t="shared" ref="MW3:MW34" si="171">IFERROR(_xlfn.NUMBERVALUE(MID(BG3, SEARCH("+", BG3)+1, SEARCH("-", BG3)-SEARCH("+", BG3)-1)), 0)</f>
        <v>0</v>
      </c>
      <c r="MX3">
        <f t="shared" ref="MX3:MX34" si="172">IFERROR(_xlfn.NUMBERVALUE(MID(BH3, SEARCH("+", BH3)+1, SEARCH("-", BH3)-SEARCH("+", BH3)-1)), 0)</f>
        <v>0</v>
      </c>
      <c r="MY3">
        <f t="shared" ref="MY3:MY34" si="173">IFERROR(_xlfn.NUMBERVALUE(MID(BI3, SEARCH("+", BI3)+1, SEARCH("-", BI3)-SEARCH("+", BI3)-1)), 0)</f>
        <v>0</v>
      </c>
      <c r="MZ3">
        <f t="shared" ref="MZ3:MZ34" si="174">IFERROR(_xlfn.NUMBERVALUE(MID(BJ3, SEARCH("+", BJ3)+1, SEARCH("-", BJ3)-SEARCH("+", BJ3)-1)), 0)</f>
        <v>0</v>
      </c>
      <c r="NA3">
        <f t="shared" ref="NA3:NA34" si="175">IFERROR(_xlfn.NUMBERVALUE(MID(BK3, SEARCH("+", BK3)+1, SEARCH("-", BK3)-SEARCH("+", BK3)-1)), 0)</f>
        <v>0</v>
      </c>
      <c r="NB3">
        <f t="shared" ref="NB3:NB34" si="176">IFERROR(_xlfn.NUMBERVALUE(MID(BL3, SEARCH("+", BL3)+1, SEARCH("-", BL3)-SEARCH("+", BL3)-1)), 0)</f>
        <v>0</v>
      </c>
      <c r="NC3">
        <f t="shared" ref="NC3:NC34" si="177">IFERROR(_xlfn.NUMBERVALUE(MID(BM3, SEARCH("+", BM3)+1, SEARCH("-", BM3)-SEARCH("+", BM3)-1)), 0)</f>
        <v>0</v>
      </c>
      <c r="ND3">
        <f t="shared" ref="ND3:ND34" si="178">IFERROR(_xlfn.NUMBERVALUE(MID(BN3, SEARCH("+", BN3)+1, SEARCH("-", BN3)-SEARCH("+", BN3)-1)), 0)</f>
        <v>0</v>
      </c>
      <c r="NE3">
        <f t="shared" ref="NE3:NE34" si="179">IFERROR(_xlfn.NUMBERVALUE(MID(BO3, SEARCH("+", BO3)+1, SEARCH("-", BO3)-SEARCH("+", BO3)-1)), 0)</f>
        <v>0</v>
      </c>
      <c r="NF3">
        <f t="shared" ref="NF3:NF34" si="180">IFERROR(_xlfn.NUMBERVALUE(MID(BP3, SEARCH("+", BP3)+1, SEARCH("-", BP3)-SEARCH("+", BP3)-1)), 0)</f>
        <v>0</v>
      </c>
      <c r="NG3">
        <f t="shared" ref="NG3:NG34" si="181">IFERROR(_xlfn.NUMBERVALUE(MID(BQ3, SEARCH("+", BQ3)+1, SEARCH("-", BQ3)-SEARCH("+", BQ3)-1)), 0)</f>
        <v>0</v>
      </c>
      <c r="NH3">
        <f t="shared" ref="NH3:NH34" si="182">IFERROR(_xlfn.NUMBERVALUE(MID(BR3, SEARCH("+", BR3)+1, SEARCH("-", BR3)-SEARCH("+", BR3)-1)), 0)</f>
        <v>0</v>
      </c>
      <c r="NI3">
        <f t="shared" ref="NI3:NI34" si="183">IFERROR(_xlfn.NUMBERVALUE(MID(BS3, SEARCH("+", BS3)+1, SEARCH("-", BS3)-SEARCH("+", BS3)-1)), 0)</f>
        <v>0</v>
      </c>
      <c r="NJ3">
        <f t="shared" ref="NJ3:NJ34" si="184">IFERROR(_xlfn.NUMBERVALUE(MID(BT3, SEARCH("+", BT3)+1, SEARCH("-", BT3)-SEARCH("+", BT3)-1)), 0)</f>
        <v>0</v>
      </c>
      <c r="NK3">
        <f t="shared" ref="NK3:NK34" si="185">IFERROR(_xlfn.NUMBERVALUE(MID(BU3, SEARCH("+", BU3)+1, SEARCH("-", BU3)-SEARCH("+", BU3)-1)), 0)</f>
        <v>0</v>
      </c>
      <c r="NL3">
        <f t="shared" ref="NL3:NL34" si="186">IFERROR(_xlfn.NUMBERVALUE(MID(BV3, SEARCH("+", BV3)+1, SEARCH("-", BV3)-SEARCH("+", BV3)-1)), 0)</f>
        <v>0</v>
      </c>
      <c r="NM3">
        <f t="shared" ref="NM3:NM34" si="187">IFERROR(_xlfn.NUMBERVALUE(MID(BW3, SEARCH("+", BW3)+1, SEARCH("-", BW3)-SEARCH("+", BW3)-1)), 0)</f>
        <v>0</v>
      </c>
      <c r="NN3">
        <f t="shared" ref="NN3:NN34" si="188">IFERROR(_xlfn.NUMBERVALUE(MID(BX3, SEARCH("+", BX3)+1, SEARCH("-", BX3)-SEARCH("+", BX3)-1)), 0)</f>
        <v>0</v>
      </c>
      <c r="NO3">
        <f t="shared" ref="NO3:NO34" si="189">IFERROR(_xlfn.NUMBERVALUE(MID(BY3, SEARCH("+", BY3)+1, SEARCH("-", BY3)-SEARCH("+", BY3)-1)), 0)</f>
        <v>0</v>
      </c>
      <c r="NP3">
        <f t="shared" ref="NP3:NP34" si="190">IFERROR(_xlfn.NUMBERVALUE(MID(BZ3, SEARCH("+", BZ3)+1, SEARCH("-", BZ3)-SEARCH("+", BZ3)-1)), 0)</f>
        <v>0</v>
      </c>
      <c r="NQ3">
        <f t="shared" ref="NQ3:NQ34" si="191">IFERROR(_xlfn.NUMBERVALUE(MID(CA3, SEARCH("+", CA3)+1, SEARCH("-", CA3)-SEARCH("+", CA3)-1)), 0)</f>
        <v>0</v>
      </c>
      <c r="NR3">
        <f t="shared" ref="NR3:NR34" si="192">IFERROR(_xlfn.NUMBERVALUE(MID(CB3, SEARCH("+", CB3)+1, SEARCH("-", CB3)-SEARCH("+", CB3)-1)), 0)</f>
        <v>0</v>
      </c>
      <c r="NS3">
        <f t="shared" ref="NS3:NS34" si="193">IFERROR(_xlfn.NUMBERVALUE(MID(CC3, SEARCH("+", CC3)+1, SEARCH("-", CC3)-SEARCH("+", CC3)-1)), 0)</f>
        <v>0</v>
      </c>
      <c r="NT3">
        <f t="shared" ref="NT3:NT34" si="194">IFERROR(_xlfn.NUMBERVALUE(MID(CD3, SEARCH("+", CD3)+1, SEARCH("-", CD3)-SEARCH("+", CD3)-1)), 0)</f>
        <v>0</v>
      </c>
      <c r="NU3">
        <f t="shared" ref="NU3:NU34" si="195">IFERROR(_xlfn.NUMBERVALUE(MID(CE3, SEARCH("+", CE3)+1, SEARCH("-", CE3)-SEARCH("+", CE3)-1)), 0)</f>
        <v>0</v>
      </c>
      <c r="NV3">
        <f t="shared" ref="NV3:NV34" si="196">IFERROR(_xlfn.NUMBERVALUE(MID(CF3, SEARCH("+", CF3)+1, SEARCH("-", CF3)-SEARCH("+", CF3)-1)), 0)</f>
        <v>0</v>
      </c>
      <c r="NW3">
        <f t="shared" ref="NW3:NW34" si="197">IFERROR(_xlfn.NUMBERVALUE(MID(CG3, SEARCH("+", CG3)+1, SEARCH("-", CG3)-SEARCH("+", CG3)-1)), 0)</f>
        <v>0</v>
      </c>
      <c r="NX3">
        <f t="shared" ref="NX3:NX34" si="198">IFERROR(_xlfn.NUMBERVALUE(MID(CH3, SEARCH("+", CH3)+1, SEARCH("-", CH3)-SEARCH("+", CH3)-1)), 0)</f>
        <v>0</v>
      </c>
      <c r="NY3">
        <f t="shared" ref="NY3:NY34" si="199">IFERROR(_xlfn.NUMBERVALUE(MID(CI3, SEARCH("+", CI3)+1, SEARCH("-", CI3)-SEARCH("+", CI3)-1)), 0)</f>
        <v>0</v>
      </c>
      <c r="NZ3">
        <f t="shared" ref="NZ3:NZ34" si="200">IFERROR(_xlfn.NUMBERVALUE(MID(CJ3, SEARCH("+", CJ3)+1, SEARCH("-", CJ3)-SEARCH("+", CJ3)-1)), 0)</f>
        <v>0</v>
      </c>
      <c r="OA3">
        <f t="shared" ref="OA3:OA34" si="201">IFERROR(_xlfn.NUMBERVALUE(MID(CK3, SEARCH("+", CK3)+1, SEARCH("-", CK3)-SEARCH("+", CK3)-1)), 0)</f>
        <v>0</v>
      </c>
      <c r="OB3">
        <f t="shared" ref="OB3:OB34" si="202">IFERROR(_xlfn.NUMBERVALUE(MID(CL3, SEARCH("+", CL3)+1, SEARCH("-", CL3)-SEARCH("+", CL3)-1)), 0)</f>
        <v>0</v>
      </c>
      <c r="OC3">
        <f t="shared" ref="OC3:OC34" si="203">IFERROR(_xlfn.NUMBERVALUE(MID(CM3, SEARCH("+", CM3)+1, SEARCH("-", CM3)-SEARCH("+", CM3)-1)), 0)</f>
        <v>0</v>
      </c>
      <c r="OD3">
        <f t="shared" ref="OD3:OD34" si="204">IFERROR(_xlfn.NUMBERVALUE(MID(CN3, SEARCH("+", CN3)+1, SEARCH("-", CN3)-SEARCH("+", CN3)-1)), 0)</f>
        <v>0</v>
      </c>
      <c r="OE3">
        <f t="shared" ref="OE3:OE34" si="205">IFERROR(_xlfn.NUMBERVALUE(MID(CO3, SEARCH("+", CO3)+1, SEARCH("-", CO3)-SEARCH("+", CO3)-1)), 0)</f>
        <v>0</v>
      </c>
      <c r="OF3">
        <f t="shared" ref="OF3:OF34" si="206">IFERROR(_xlfn.NUMBERVALUE(MID(CP3, SEARCH("+", CP3)+1, SEARCH("-", CP3)-SEARCH("+", CP3)-1)), 0)</f>
        <v>0</v>
      </c>
      <c r="OG3">
        <f t="shared" ref="OG3:OG34" si="207">IFERROR(_xlfn.NUMBERVALUE(MID(CQ3, SEARCH("+", CQ3)+1, SEARCH("-", CQ3)-SEARCH("+", CQ3)-1)), 0)</f>
        <v>0</v>
      </c>
      <c r="OH3">
        <f t="shared" ref="OH3:OH34" si="208">IFERROR(_xlfn.NUMBERVALUE(MID(CR3, SEARCH("+", CR3)+1, SEARCH("-", CR3)-SEARCH("+", CR3)-1)), 0)</f>
        <v>0</v>
      </c>
      <c r="OJ3" s="4">
        <f t="shared" ref="OJ3:OJ34" si="209">OS3+OT3+OU3+OX3+PA3+PG3+PJ3+PP3+PS3+PY3+QB3+QH3+QK3+QQ3+QT3</f>
        <v>147</v>
      </c>
      <c r="OK3" s="4">
        <f t="shared" ref="OK3:OK34" si="210">OY3+OZ3+PD3+PH3+PI3+PM3+PQ3+PR3+PV3+PZ3+QA3+QE3+QI3+QJ3+QN3</f>
        <v>31</v>
      </c>
      <c r="OL3" s="4">
        <f t="shared" ref="OL3:OL34" si="211">OV3+OW3+PB3+PC3+PE3+PF3+PK3+PL3+PN3+PO3+PT3+PU3+PW3+PX3+QC3</f>
        <v>92</v>
      </c>
      <c r="OM3" s="4">
        <f t="shared" ref="OM3:OM34" si="212">SUM(QU3:RY3)+QD3+QF3+QG3+QL3+QM3+QO3+QP3+QR3+QS3</f>
        <v>0</v>
      </c>
      <c r="OP3" s="4">
        <f t="shared" ref="OP3:OP34" si="213">OJ3+OK3+OL3*1+OM3*1</f>
        <v>270</v>
      </c>
      <c r="OQ3" s="4"/>
      <c r="OS3">
        <f t="shared" ref="OS3:OS34" si="214">IFERROR(_xlfn.NUMBERVALUE(MID(L3, SEARCH("-", L3)+1, SEARCH("^", L3)-SEARCH("-", L3)-1)), 0)</f>
        <v>28</v>
      </c>
      <c r="OT3">
        <f t="shared" ref="OT3:OT34" si="215">IFERROR(_xlfn.NUMBERVALUE(MID(M3, SEARCH("-", M3)+1, SEARCH("^", M3)-SEARCH("-", M3)-1)), 0)</f>
        <v>37</v>
      </c>
      <c r="OU3">
        <f t="shared" ref="OU3:OU34" si="216">IFERROR(_xlfn.NUMBERVALUE(MID(N3, SEARCH("-", N3)+1, SEARCH("^", N3)-SEARCH("-", N3)-1)), 0)</f>
        <v>26</v>
      </c>
      <c r="OV3">
        <f t="shared" ref="OV3:OV34" si="217">IFERROR(_xlfn.NUMBERVALUE(MID(O3, SEARCH("-", O3)+1, SEARCH("^", O3)-SEARCH("-", O3)-1)), 0)</f>
        <v>39</v>
      </c>
      <c r="OW3">
        <f t="shared" ref="OW3:OW34" si="218">IFERROR(_xlfn.NUMBERVALUE(MID(P3, SEARCH("-", P3)+1, SEARCH("^", P3)-SEARCH("-", P3)-1)), 0)</f>
        <v>23</v>
      </c>
      <c r="OX3">
        <f t="shared" ref="OX3:OX34" si="219">IFERROR(_xlfn.NUMBERVALUE(MID(Q3, SEARCH("-", Q3)+1, SEARCH("^", Q3)-SEARCH("-", Q3)-1)), 0)</f>
        <v>13</v>
      </c>
      <c r="OY3">
        <f t="shared" ref="OY3:OY34" si="220">IFERROR(_xlfn.NUMBERVALUE(MID(R3, SEARCH("-", R3)+1, SEARCH("^", R3)-SEARCH("-", R3)-1)), 0)</f>
        <v>10</v>
      </c>
      <c r="OZ3">
        <f t="shared" ref="OZ3:OZ34" si="221">IFERROR(_xlfn.NUMBERVALUE(MID(S3, SEARCH("-", S3)+1, SEARCH("^", S3)-SEARCH("-", S3)-1)), 0)</f>
        <v>21</v>
      </c>
      <c r="PA3">
        <f t="shared" ref="PA3:PA34" si="222">IFERROR(_xlfn.NUMBERVALUE(MID(T3, SEARCH("-", T3)+1, SEARCH("^", T3)-SEARCH("-", T3)-1)), 0)</f>
        <v>43</v>
      </c>
      <c r="PB3">
        <f t="shared" ref="PB3:PB34" si="223">IFERROR(_xlfn.NUMBERVALUE(MID(U3, SEARCH("-", U3)+1, SEARCH("^", U3)-SEARCH("-", U3)-1)), 0)</f>
        <v>19</v>
      </c>
      <c r="PC3">
        <f t="shared" ref="PC3:PC34" si="224">IFERROR(_xlfn.NUMBERVALUE(MID(V3, SEARCH("-", V3)+1, SEARCH("^", V3)-SEARCH("-", V3)-1)), 0)</f>
        <v>11</v>
      </c>
      <c r="PD3">
        <f t="shared" ref="PD3:PD34" si="225">IFERROR(_xlfn.NUMBERVALUE(MID(W3, SEARCH("-", W3)+1, SEARCH("^", W3)-SEARCH("-", W3)-1)), 0)</f>
        <v>0</v>
      </c>
      <c r="PE3">
        <f t="shared" ref="PE3:PE34" si="226">IFERROR(_xlfn.NUMBERVALUE(MID(X3, SEARCH("-", X3)+1, SEARCH("^", X3)-SEARCH("-", X3)-1)), 0)</f>
        <v>0</v>
      </c>
      <c r="PF3">
        <f t="shared" ref="PF3:PF34" si="227">IFERROR(_xlfn.NUMBERVALUE(MID(Y3, SEARCH("-", Y3)+1, SEARCH("^", Y3)-SEARCH("-", Y3)-1)), 0)</f>
        <v>0</v>
      </c>
      <c r="PG3">
        <f t="shared" ref="PG3:PG34" si="228">IFERROR(_xlfn.NUMBERVALUE(MID(Z3, SEARCH("-", Z3)+1, SEARCH("^", Z3)-SEARCH("-", Z3)-1)), 0)</f>
        <v>0</v>
      </c>
      <c r="PH3">
        <f t="shared" ref="PH3:PH34" si="229">IFERROR(_xlfn.NUMBERVALUE(MID(AA3, SEARCH("-", AA3)+1, SEARCH("^", AA3)-SEARCH("-", AA3)-1)), 0)</f>
        <v>0</v>
      </c>
      <c r="PI3">
        <f t="shared" ref="PI3:PI34" si="230">IFERROR(_xlfn.NUMBERVALUE(MID(AB3, SEARCH("-", AB3)+1, SEARCH("^", AB3)-SEARCH("-", AB3)-1)), 0)</f>
        <v>0</v>
      </c>
      <c r="PJ3">
        <f t="shared" ref="PJ3:PJ34" si="231">IFERROR(_xlfn.NUMBERVALUE(MID(AC3, SEARCH("-", AC3)+1, SEARCH("^", AC3)-SEARCH("-", AC3)-1)), 0)</f>
        <v>0</v>
      </c>
      <c r="PK3">
        <f t="shared" ref="PK3:PK34" si="232">IFERROR(_xlfn.NUMBERVALUE(MID(AD3, SEARCH("-", AD3)+1, SEARCH("^", AD3)-SEARCH("-", AD3)-1)), 0)</f>
        <v>0</v>
      </c>
      <c r="PL3">
        <f t="shared" ref="PL3:PL34" si="233">IFERROR(_xlfn.NUMBERVALUE(MID(AE3, SEARCH("-", AE3)+1, SEARCH("^", AE3)-SEARCH("-", AE3)-1)), 0)</f>
        <v>0</v>
      </c>
      <c r="PM3">
        <f t="shared" ref="PM3:PM34" si="234">IFERROR(_xlfn.NUMBERVALUE(MID(AF3, SEARCH("-", AF3)+1, SEARCH("^", AF3)-SEARCH("-", AF3)-1)), 0)</f>
        <v>0</v>
      </c>
      <c r="PN3">
        <f t="shared" ref="PN3:PN34" si="235">IFERROR(_xlfn.NUMBERVALUE(MID(AG3, SEARCH("-", AG3)+1, SEARCH("^", AG3)-SEARCH("-", AG3)-1)), 0)</f>
        <v>0</v>
      </c>
      <c r="PO3">
        <f t="shared" ref="PO3:PO34" si="236">IFERROR(_xlfn.NUMBERVALUE(MID(AH3, SEARCH("-", AH3)+1, SEARCH("^", AH3)-SEARCH("-", AH3)-1)), 0)</f>
        <v>0</v>
      </c>
      <c r="PP3">
        <f t="shared" ref="PP3:PP34" si="237">IFERROR(_xlfn.NUMBERVALUE(MID(AI3, SEARCH("-", AI3)+1, SEARCH("^", AI3)-SEARCH("-", AI3)-1)), 0)</f>
        <v>0</v>
      </c>
      <c r="PQ3">
        <f t="shared" ref="PQ3:PQ34" si="238">IFERROR(_xlfn.NUMBERVALUE(MID(AJ3, SEARCH("-", AJ3)+1, SEARCH("^", AJ3)-SEARCH("-", AJ3)-1)), 0)</f>
        <v>0</v>
      </c>
      <c r="PR3">
        <f t="shared" ref="PR3:PR34" si="239">IFERROR(_xlfn.NUMBERVALUE(MID(AK3, SEARCH("-", AK3)+1, SEARCH("^", AK3)-SEARCH("-", AK3)-1)), 0)</f>
        <v>0</v>
      </c>
      <c r="PS3">
        <f t="shared" ref="PS3:PS34" si="240">IFERROR(_xlfn.NUMBERVALUE(MID(AL3, SEARCH("-", AL3)+1, SEARCH("^", AL3)-SEARCH("-", AL3)-1)), 0)</f>
        <v>0</v>
      </c>
      <c r="PT3">
        <f t="shared" ref="PT3:PT34" si="241">IFERROR(_xlfn.NUMBERVALUE(MID(AM3, SEARCH("-", AM3)+1, SEARCH("^", AM3)-SEARCH("-", AM3)-1)), 0)</f>
        <v>0</v>
      </c>
      <c r="PU3">
        <f t="shared" ref="PU3:PU34" si="242">IFERROR(_xlfn.NUMBERVALUE(MID(AN3, SEARCH("-", AN3)+1, SEARCH("^", AN3)-SEARCH("-", AN3)-1)), 0)</f>
        <v>0</v>
      </c>
      <c r="PV3">
        <f t="shared" ref="PV3:PV34" si="243">IFERROR(_xlfn.NUMBERVALUE(MID(AO3, SEARCH("-", AO3)+1, SEARCH("^", AO3)-SEARCH("-", AO3)-1)), 0)</f>
        <v>0</v>
      </c>
      <c r="PW3">
        <f t="shared" ref="PW3:PW34" si="244">IFERROR(_xlfn.NUMBERVALUE(MID(AP3, SEARCH("-", AP3)+1, SEARCH("^", AP3)-SEARCH("-", AP3)-1)), 0)</f>
        <v>0</v>
      </c>
      <c r="PX3">
        <f t="shared" ref="PX3:PX34" si="245">IFERROR(_xlfn.NUMBERVALUE(MID(AQ3, SEARCH("-", AQ3)+1, SEARCH("^", AQ3)-SEARCH("-", AQ3)-1)), 0)</f>
        <v>0</v>
      </c>
      <c r="PY3">
        <f t="shared" ref="PY3:PY34" si="246">IFERROR(_xlfn.NUMBERVALUE(MID(AR3, SEARCH("-", AR3)+1, SEARCH("^", AR3)-SEARCH("-", AR3)-1)), 0)</f>
        <v>0</v>
      </c>
      <c r="PZ3">
        <f t="shared" ref="PZ3:PZ34" si="247">IFERROR(_xlfn.NUMBERVALUE(MID(AS3, SEARCH("-", AS3)+1, SEARCH("^", AS3)-SEARCH("-", AS3)-1)), 0)</f>
        <v>0</v>
      </c>
      <c r="QA3">
        <f t="shared" ref="QA3:QA34" si="248">IFERROR(_xlfn.NUMBERVALUE(MID(AT3, SEARCH("-", AT3)+1, SEARCH("^", AT3)-SEARCH("-", AT3)-1)), 0)</f>
        <v>0</v>
      </c>
      <c r="QB3">
        <f t="shared" ref="QB3:QB34" si="249">IFERROR(_xlfn.NUMBERVALUE(MID(AU3, SEARCH("-", AU3)+1, SEARCH("^", AU3)-SEARCH("-", AU3)-1)), 0)</f>
        <v>0</v>
      </c>
      <c r="QC3">
        <f t="shared" ref="QC3:QC34" si="250">IFERROR(_xlfn.NUMBERVALUE(MID(AV3, SEARCH("-", AV3)+1, SEARCH("^", AV3)-SEARCH("-", AV3)-1)), 0)</f>
        <v>0</v>
      </c>
      <c r="QD3">
        <f t="shared" ref="QD3:QD34" si="251">IFERROR(_xlfn.NUMBERVALUE(MID(AW3, SEARCH("-", AW3)+1, SEARCH("^", AW3)-SEARCH("-", AW3)-1)), 0)</f>
        <v>0</v>
      </c>
      <c r="QE3">
        <f t="shared" ref="QE3:QE34" si="252">IFERROR(_xlfn.NUMBERVALUE(MID(AX3, SEARCH("-", AX3)+1, SEARCH("^", AX3)-SEARCH("-", AX3)-1)), 0)</f>
        <v>0</v>
      </c>
      <c r="QF3">
        <f t="shared" ref="QF3:QF34" si="253">IFERROR(_xlfn.NUMBERVALUE(MID(AY3, SEARCH("-", AY3)+1, SEARCH("^", AY3)-SEARCH("-", AY3)-1)), 0)</f>
        <v>0</v>
      </c>
      <c r="QG3">
        <f t="shared" ref="QG3:QG34" si="254">IFERROR(_xlfn.NUMBERVALUE(MID(AZ3, SEARCH("-", AZ3)+1, SEARCH("^", AZ3)-SEARCH("-", AZ3)-1)), 0)</f>
        <v>0</v>
      </c>
      <c r="QH3">
        <f t="shared" ref="QH3:QH34" si="255">IFERROR(_xlfn.NUMBERVALUE(MID(BA3, SEARCH("-", BA3)+1, SEARCH("^", BA3)-SEARCH("-", BA3)-1)), 0)</f>
        <v>0</v>
      </c>
      <c r="QI3">
        <f t="shared" ref="QI3:QI34" si="256">IFERROR(_xlfn.NUMBERVALUE(MID(BB3, SEARCH("-", BB3)+1, SEARCH("^", BB3)-SEARCH("-", BB3)-1)), 0)</f>
        <v>0</v>
      </c>
      <c r="QJ3">
        <f t="shared" ref="QJ3:QJ34" si="257">IFERROR(_xlfn.NUMBERVALUE(MID(BC3, SEARCH("-", BC3)+1, SEARCH("^", BC3)-SEARCH("-", BC3)-1)), 0)</f>
        <v>0</v>
      </c>
      <c r="QK3">
        <f t="shared" ref="QK3:QK34" si="258">IFERROR(_xlfn.NUMBERVALUE(MID(BD3, SEARCH("-", BD3)+1, SEARCH("^", BD3)-SEARCH("-", BD3)-1)), 0)</f>
        <v>0</v>
      </c>
      <c r="QL3">
        <f t="shared" ref="QL3:QL34" si="259">IFERROR(_xlfn.NUMBERVALUE(MID(BE3, SEARCH("-", BE3)+1, SEARCH("^", BE3)-SEARCH("-", BE3)-1)), 0)</f>
        <v>0</v>
      </c>
      <c r="QM3">
        <f t="shared" ref="QM3:QM34" si="260">IFERROR(_xlfn.NUMBERVALUE(MID(BF3, SEARCH("-", BF3)+1, SEARCH("^", BF3)-SEARCH("-", BF3)-1)), 0)</f>
        <v>0</v>
      </c>
      <c r="QN3">
        <f t="shared" ref="QN3:QN34" si="261">IFERROR(_xlfn.NUMBERVALUE(MID(BG3, SEARCH("-", BG3)+1, SEARCH("^", BG3)-SEARCH("-", BG3)-1)), 0)</f>
        <v>0</v>
      </c>
      <c r="QO3">
        <f t="shared" ref="QO3:QO34" si="262">IFERROR(_xlfn.NUMBERVALUE(MID(BH3, SEARCH("-", BH3)+1, SEARCH("^", BH3)-SEARCH("-", BH3)-1)), 0)</f>
        <v>0</v>
      </c>
      <c r="QP3">
        <f t="shared" ref="QP3:QP34" si="263">IFERROR(_xlfn.NUMBERVALUE(MID(BI3, SEARCH("-", BI3)+1, SEARCH("^", BI3)-SEARCH("-", BI3)-1)), 0)</f>
        <v>0</v>
      </c>
      <c r="QQ3">
        <f t="shared" ref="QQ3:QQ34" si="264">IFERROR(_xlfn.NUMBERVALUE(MID(BJ3, SEARCH("-", BJ3)+1, SEARCH("^", BJ3)-SEARCH("-", BJ3)-1)), 0)</f>
        <v>0</v>
      </c>
      <c r="QR3">
        <f t="shared" ref="QR3:QR34" si="265">IFERROR(_xlfn.NUMBERVALUE(MID(BK3, SEARCH("-", BK3)+1, SEARCH("^", BK3)-SEARCH("-", BK3)-1)), 0)</f>
        <v>0</v>
      </c>
      <c r="QS3">
        <f t="shared" ref="QS3:QS34" si="266">IFERROR(_xlfn.NUMBERVALUE(MID(BL3, SEARCH("-", BL3)+1, SEARCH("^", BL3)-SEARCH("-", BL3)-1)), 0)</f>
        <v>0</v>
      </c>
      <c r="QT3">
        <f t="shared" ref="QT3:QT34" si="267">IFERROR(_xlfn.NUMBERVALUE(MID(BM3, SEARCH("-", BM3)+1, SEARCH("^", BM3)-SEARCH("-", BM3)-1)), 0)</f>
        <v>0</v>
      </c>
      <c r="QU3">
        <f t="shared" ref="QU3:QU34" si="268">IFERROR(_xlfn.NUMBERVALUE(MID(BN3, SEARCH("-", BN3)+1, SEARCH("^", BN3)-SEARCH("-", BN3)-1)), 0)</f>
        <v>0</v>
      </c>
      <c r="QV3">
        <f t="shared" ref="QV3:QV34" si="269">IFERROR(_xlfn.NUMBERVALUE(MID(BO3, SEARCH("-", BO3)+1, SEARCH("^", BO3)-SEARCH("-", BO3)-1)), 0)</f>
        <v>0</v>
      </c>
      <c r="QW3">
        <f t="shared" ref="QW3:QW34" si="270">IFERROR(_xlfn.NUMBERVALUE(MID(BP3, SEARCH("-", BP3)+1, SEARCH("^", BP3)-SEARCH("-", BP3)-1)), 0)</f>
        <v>0</v>
      </c>
      <c r="QX3">
        <f t="shared" ref="QX3:QX34" si="271">IFERROR(_xlfn.NUMBERVALUE(MID(BQ3, SEARCH("-", BQ3)+1, SEARCH("^", BQ3)-SEARCH("-", BQ3)-1)), 0)</f>
        <v>0</v>
      </c>
      <c r="QY3">
        <f t="shared" ref="QY3:QY34" si="272">IFERROR(_xlfn.NUMBERVALUE(MID(BR3, SEARCH("-", BR3)+1, SEARCH("^", BR3)-SEARCH("-", BR3)-1)), 0)</f>
        <v>0</v>
      </c>
      <c r="QZ3">
        <f t="shared" ref="QZ3:QZ34" si="273">IFERROR(_xlfn.NUMBERVALUE(MID(BS3, SEARCH("-", BS3)+1, SEARCH("^", BS3)-SEARCH("-", BS3)-1)), 0)</f>
        <v>0</v>
      </c>
      <c r="RA3">
        <f t="shared" ref="RA3:RA34" si="274">IFERROR(_xlfn.NUMBERVALUE(MID(BT3, SEARCH("-", BT3)+1, SEARCH("^", BT3)-SEARCH("-", BT3)-1)), 0)</f>
        <v>0</v>
      </c>
      <c r="RB3">
        <f t="shared" ref="RB3:RB34" si="275">IFERROR(_xlfn.NUMBERVALUE(MID(BU3, SEARCH("-", BU3)+1, SEARCH("^", BU3)-SEARCH("-", BU3)-1)), 0)</f>
        <v>0</v>
      </c>
      <c r="RC3">
        <f t="shared" ref="RC3:RC34" si="276">IFERROR(_xlfn.NUMBERVALUE(MID(BV3, SEARCH("-", BV3)+1, SEARCH("^", BV3)-SEARCH("-", BV3)-1)), 0)</f>
        <v>0</v>
      </c>
      <c r="RD3">
        <f t="shared" ref="RD3:RD34" si="277">IFERROR(_xlfn.NUMBERVALUE(MID(BW3, SEARCH("-", BW3)+1, SEARCH("^", BW3)-SEARCH("-", BW3)-1)), 0)</f>
        <v>0</v>
      </c>
      <c r="RE3">
        <f t="shared" ref="RE3:RE34" si="278">IFERROR(_xlfn.NUMBERVALUE(MID(BX3, SEARCH("-", BX3)+1, SEARCH("^", BX3)-SEARCH("-", BX3)-1)), 0)</f>
        <v>0</v>
      </c>
      <c r="RF3">
        <f t="shared" ref="RF3:RF34" si="279">IFERROR(_xlfn.NUMBERVALUE(MID(BY3, SEARCH("-", BY3)+1, SEARCH("^", BY3)-SEARCH("-", BY3)-1)), 0)</f>
        <v>0</v>
      </c>
      <c r="RG3">
        <f t="shared" ref="RG3:RG34" si="280">IFERROR(_xlfn.NUMBERVALUE(MID(BZ3, SEARCH("-", BZ3)+1, SEARCH("^", BZ3)-SEARCH("-", BZ3)-1)), 0)</f>
        <v>0</v>
      </c>
      <c r="RH3">
        <f t="shared" ref="RH3:RH34" si="281">IFERROR(_xlfn.NUMBERVALUE(MID(CA3, SEARCH("-", CA3)+1, SEARCH("^", CA3)-SEARCH("-", CA3)-1)), 0)</f>
        <v>0</v>
      </c>
      <c r="RI3">
        <f t="shared" ref="RI3:RI34" si="282">IFERROR(_xlfn.NUMBERVALUE(MID(CB3, SEARCH("-", CB3)+1, SEARCH("^", CB3)-SEARCH("-", CB3)-1)), 0)</f>
        <v>0</v>
      </c>
      <c r="RJ3">
        <f t="shared" ref="RJ3:RJ34" si="283">IFERROR(_xlfn.NUMBERVALUE(MID(CC3, SEARCH("-", CC3)+1, SEARCH("^", CC3)-SEARCH("-", CC3)-1)), 0)</f>
        <v>0</v>
      </c>
      <c r="RK3">
        <f t="shared" ref="RK3:RK34" si="284">IFERROR(_xlfn.NUMBERVALUE(MID(CD3, SEARCH("-", CD3)+1, SEARCH("^", CD3)-SEARCH("-", CD3)-1)), 0)</f>
        <v>0</v>
      </c>
      <c r="RL3">
        <f t="shared" ref="RL3:RL34" si="285">IFERROR(_xlfn.NUMBERVALUE(MID(CE3, SEARCH("-", CE3)+1, SEARCH("^", CE3)-SEARCH("-", CE3)-1)), 0)</f>
        <v>0</v>
      </c>
      <c r="RM3">
        <f t="shared" ref="RM3:RM34" si="286">IFERROR(_xlfn.NUMBERVALUE(MID(CF3, SEARCH("-", CF3)+1, SEARCH("^", CF3)-SEARCH("-", CF3)-1)), 0)</f>
        <v>0</v>
      </c>
      <c r="RN3">
        <f t="shared" ref="RN3:RN34" si="287">IFERROR(_xlfn.NUMBERVALUE(MID(CG3, SEARCH("-", CG3)+1, SEARCH("^", CG3)-SEARCH("-", CG3)-1)), 0)</f>
        <v>0</v>
      </c>
      <c r="RO3">
        <f t="shared" ref="RO3:RO34" si="288">IFERROR(_xlfn.NUMBERVALUE(MID(CH3, SEARCH("-", CH3)+1, SEARCH("^", CH3)-SEARCH("-", CH3)-1)), 0)</f>
        <v>0</v>
      </c>
      <c r="RP3">
        <f t="shared" ref="RP3:RP34" si="289">IFERROR(_xlfn.NUMBERVALUE(MID(CI3, SEARCH("-", CI3)+1, SEARCH("^", CI3)-SEARCH("-", CI3)-1)), 0)</f>
        <v>0</v>
      </c>
      <c r="RQ3">
        <f t="shared" ref="RQ3:RQ34" si="290">IFERROR(_xlfn.NUMBERVALUE(MID(CJ3, SEARCH("-", CJ3)+1, SEARCH("^", CJ3)-SEARCH("-", CJ3)-1)), 0)</f>
        <v>0</v>
      </c>
      <c r="RR3">
        <f t="shared" ref="RR3:RR34" si="291">IFERROR(_xlfn.NUMBERVALUE(MID(CK3, SEARCH("-", CK3)+1, SEARCH("^", CK3)-SEARCH("-", CK3)-1)), 0)</f>
        <v>0</v>
      </c>
      <c r="RS3">
        <f t="shared" ref="RS3:RS34" si="292">IFERROR(_xlfn.NUMBERVALUE(MID(CL3, SEARCH("-", CL3)+1, SEARCH("^", CL3)-SEARCH("-", CL3)-1)), 0)</f>
        <v>0</v>
      </c>
      <c r="RT3">
        <f t="shared" ref="RT3:RT34" si="293">IFERROR(_xlfn.NUMBERVALUE(MID(CM3, SEARCH("-", CM3)+1, SEARCH("^", CM3)-SEARCH("-", CM3)-1)), 0)</f>
        <v>0</v>
      </c>
      <c r="RU3">
        <f t="shared" ref="RU3:RU34" si="294">IFERROR(_xlfn.NUMBERVALUE(MID(CN3, SEARCH("-", CN3)+1, SEARCH("^", CN3)-SEARCH("-", CN3)-1)), 0)</f>
        <v>0</v>
      </c>
      <c r="RV3">
        <f t="shared" ref="RV3:RV34" si="295">IFERROR(_xlfn.NUMBERVALUE(MID(CO3, SEARCH("-", CO3)+1, SEARCH("^", CO3)-SEARCH("-", CO3)-1)), 0)</f>
        <v>0</v>
      </c>
      <c r="RW3">
        <f t="shared" ref="RW3:RW34" si="296">IFERROR(_xlfn.NUMBERVALUE(MID(CP3, SEARCH("-", CP3)+1, SEARCH("^", CP3)-SEARCH("-", CP3)-1)), 0)</f>
        <v>0</v>
      </c>
      <c r="RX3">
        <f t="shared" ref="RX3:RX34" si="297">IFERROR(_xlfn.NUMBERVALUE(MID(CQ3, SEARCH("-", CQ3)+1, SEARCH("^", CQ3)-SEARCH("-", CQ3)-1)), 0)</f>
        <v>0</v>
      </c>
      <c r="RY3">
        <f t="shared" ref="RY3:RY34" si="298">IFERROR(_xlfn.NUMBERVALUE(MID(CR3, SEARCH("-", CR3)+1, SEARCH("^", CR3)-SEARCH("-", CR3)-1)), 0)</f>
        <v>0</v>
      </c>
      <c r="SA3" s="4">
        <f t="shared" ref="SA3:SA34" si="299">SI3+SJ3+SK3+SN3+SQ3+SW3+SZ3+TF3+TI3+TO3+TR3+TX3+UA3+UG3+UJ3</f>
        <v>27.380000000000003</v>
      </c>
      <c r="SB3" s="4">
        <f t="shared" ref="SB3:SB34" si="300">SO3+SP3+ST3+SX3+SY3+TC3+TG3+TH3+TL3+TP3+TQ3+TU3+TY3+TZ3+UD3</f>
        <v>8.91</v>
      </c>
      <c r="SC3" s="4">
        <f t="shared" ref="SC3:SC34" si="301">SL3+SM3+SR3+SS3+SU3+SV3+TA3+TB3+TD3+TE3+TJ3+TK3+TM3+TN3+TS3</f>
        <v>20.380000000000003</v>
      </c>
      <c r="SD3" s="4">
        <f t="shared" ref="SD3:SD34" si="302">SUM(UK3:VO3)+TT3+TV3+TW3+UB3+UC3+UE3+UF3+UH3+UI3</f>
        <v>0</v>
      </c>
      <c r="SF3" s="4">
        <f t="shared" ref="SF3:SF34" si="303">SA3+SB3+SC3*1+SD3*1</f>
        <v>56.670000000000009</v>
      </c>
      <c r="SI3">
        <f t="shared" ref="SI3:SI34" si="304">IFERROR(_xlfn.NUMBERVALUE(MID(L3, SEARCH("^", L3)+1, SEARCH("(", L3)-SEARCH("^", L3)-1)), "0")</f>
        <v>5.78</v>
      </c>
      <c r="SJ3">
        <f t="shared" ref="SJ3:SJ34" si="305">IFERROR(_xlfn.NUMBERVALUE(MID(M3, SEARCH("^", M3)+1, SEARCH("(", M3)-SEARCH("^", M3)-1)), "0")</f>
        <v>6</v>
      </c>
      <c r="SK3">
        <f t="shared" ref="SK3:SK34" si="306">IFERROR(_xlfn.NUMBERVALUE(MID(N3, SEARCH("^", N3)+1, SEARCH("(", N3)-SEARCH("^", N3)-1)), "0")</f>
        <v>4</v>
      </c>
      <c r="SL3">
        <f t="shared" ref="SL3:SL34" si="307">IFERROR(_xlfn.NUMBERVALUE(MID(O3, SEARCH("^", O3)+1, SEARCH("(", O3)-SEARCH("^", O3)-1)), "0")</f>
        <v>5.14</v>
      </c>
      <c r="SM3">
        <f t="shared" ref="SM3:SM34" si="308">IFERROR(_xlfn.NUMBERVALUE(MID(P3, SEARCH("^", P3)+1, SEARCH("(", P3)-SEARCH("^", P3)-1)), "0")</f>
        <v>5.09</v>
      </c>
      <c r="SN3">
        <f t="shared" ref="SN3:SN34" si="309">IFERROR(_xlfn.NUMBERVALUE(MID(Q3, SEARCH("^", Q3)+1, SEARCH("(", Q3)-SEARCH("^", Q3)-1)), "0")</f>
        <v>5.43</v>
      </c>
      <c r="SO3">
        <f t="shared" ref="SO3:SO34" si="310">IFERROR(_xlfn.NUMBERVALUE(MID(R3, SEARCH("^", R3)+1, SEARCH("(", R3)-SEARCH("^", R3)-1)), "0")</f>
        <v>3.45</v>
      </c>
      <c r="SP3">
        <f t="shared" ref="SP3:SP34" si="311">IFERROR(_xlfn.NUMBERVALUE(MID(S3, SEARCH("^", S3)+1, SEARCH("(", S3)-SEARCH("^", S3)-1)), "0")</f>
        <v>5.46</v>
      </c>
      <c r="SQ3">
        <f t="shared" ref="SQ3:SQ34" si="312">IFERROR(_xlfn.NUMBERVALUE(MID(T3, SEARCH("^", T3)+1, SEARCH("(", T3)-SEARCH("^", T3)-1)), "0")</f>
        <v>6.17</v>
      </c>
      <c r="SR3">
        <f t="shared" ref="SR3:SR34" si="313">IFERROR(_xlfn.NUMBERVALUE(MID(U3, SEARCH("^", U3)+1, SEARCH("(", U3)-SEARCH("^", U3)-1)), "0")</f>
        <v>4.75</v>
      </c>
      <c r="SS3">
        <f t="shared" ref="SS3:SS34" si="314">IFERROR(_xlfn.NUMBERVALUE(MID(V3, SEARCH("^", V3)+1, SEARCH("(", V3)-SEARCH("^", V3)-1)), "0")</f>
        <v>5.4</v>
      </c>
      <c r="ST3" t="str">
        <f t="shared" ref="ST3:ST34" si="315">IFERROR(_xlfn.NUMBERVALUE(MID(W3, SEARCH("^", W3)+1, SEARCH("(", W3)-SEARCH("^", W3)-1)), "0")</f>
        <v>0</v>
      </c>
      <c r="SU3" t="str">
        <f t="shared" ref="SU3:SU34" si="316">IFERROR(_xlfn.NUMBERVALUE(MID(X3, SEARCH("^", X3)+1, SEARCH("(", X3)-SEARCH("^", X3)-1)), "0")</f>
        <v>0</v>
      </c>
      <c r="SV3" t="str">
        <f t="shared" ref="SV3:SV34" si="317">IFERROR(_xlfn.NUMBERVALUE(MID(Y3, SEARCH("^", Y3)+1, SEARCH("(", Y3)-SEARCH("^", Y3)-1)), "0")</f>
        <v>0</v>
      </c>
      <c r="SW3" t="str">
        <f t="shared" ref="SW3:SW34" si="318">IFERROR(_xlfn.NUMBERVALUE(MID(Z3, SEARCH("^", Z3)+1, SEARCH("(", Z3)-SEARCH("^", Z3)-1)), "0")</f>
        <v>0</v>
      </c>
      <c r="SX3" t="str">
        <f t="shared" ref="SX3:SX34" si="319">IFERROR(_xlfn.NUMBERVALUE(MID(AA3, SEARCH("^", AA3)+1, SEARCH("(", AA3)-SEARCH("^", AA3)-1)), "0")</f>
        <v>0</v>
      </c>
      <c r="SY3" t="str">
        <f t="shared" ref="SY3:SY34" si="320">IFERROR(_xlfn.NUMBERVALUE(MID(AB3, SEARCH("^", AB3)+1, SEARCH("(", AB3)-SEARCH("^", AB3)-1)), "0")</f>
        <v>0</v>
      </c>
      <c r="SZ3" t="str">
        <f t="shared" ref="SZ3:SZ34" si="321">IFERROR(_xlfn.NUMBERVALUE(MID(AC3, SEARCH("^", AC3)+1, SEARCH("(", AC3)-SEARCH("^", AC3)-1)), "0")</f>
        <v>0</v>
      </c>
      <c r="TA3" t="str">
        <f t="shared" ref="TA3:TA34" si="322">IFERROR(_xlfn.NUMBERVALUE(MID(AD3, SEARCH("^", AD3)+1, SEARCH("(", AD3)-SEARCH("^", AD3)-1)), "0")</f>
        <v>0</v>
      </c>
      <c r="TB3" t="str">
        <f t="shared" ref="TB3:TB34" si="323">IFERROR(_xlfn.NUMBERVALUE(MID(AE3, SEARCH("^", AE3)+1, SEARCH("(", AE3)-SEARCH("^", AE3)-1)), "0")</f>
        <v>0</v>
      </c>
      <c r="TC3" t="str">
        <f t="shared" ref="TC3:TC34" si="324">IFERROR(_xlfn.NUMBERVALUE(MID(AF3, SEARCH("^", AF3)+1, SEARCH("(", AF3)-SEARCH("^", AF3)-1)), "0")</f>
        <v>0</v>
      </c>
      <c r="TD3" t="str">
        <f t="shared" ref="TD3:TD34" si="325">IFERROR(_xlfn.NUMBERVALUE(MID(AG3, SEARCH("^", AG3)+1, SEARCH("(", AG3)-SEARCH("^", AG3)-1)), "0")</f>
        <v>0</v>
      </c>
      <c r="TE3" t="str">
        <f t="shared" ref="TE3:TE34" si="326">IFERROR(_xlfn.NUMBERVALUE(MID(AH3, SEARCH("^", AH3)+1, SEARCH("(", AH3)-SEARCH("^", AH3)-1)), "0")</f>
        <v>0</v>
      </c>
      <c r="TF3" t="str">
        <f t="shared" ref="TF3:TF34" si="327">IFERROR(_xlfn.NUMBERVALUE(MID(AI3, SEARCH("^", AI3)+1, SEARCH("(", AI3)-SEARCH("^", AI3)-1)), "0")</f>
        <v>0</v>
      </c>
      <c r="TG3" t="str">
        <f t="shared" ref="TG3:TG34" si="328">IFERROR(_xlfn.NUMBERVALUE(MID(AJ3, SEARCH("^", AJ3)+1, SEARCH("(", AJ3)-SEARCH("^", AJ3)-1)), "0")</f>
        <v>0</v>
      </c>
      <c r="TH3" t="str">
        <f t="shared" ref="TH3:TH34" si="329">IFERROR(_xlfn.NUMBERVALUE(MID(AK3, SEARCH("^", AK3)+1, SEARCH("(", AK3)-SEARCH("^", AK3)-1)), "0")</f>
        <v>0</v>
      </c>
      <c r="TI3" t="str">
        <f t="shared" ref="TI3:TI34" si="330">IFERROR(_xlfn.NUMBERVALUE(MID(AL3, SEARCH("^", AL3)+1, SEARCH("(", AL3)-SEARCH("^", AL3)-1)), "0")</f>
        <v>0</v>
      </c>
      <c r="TJ3" t="str">
        <f t="shared" ref="TJ3:TJ34" si="331">IFERROR(_xlfn.NUMBERVALUE(MID(AM3, SEARCH("^", AM3)+1, SEARCH("(", AM3)-SEARCH("^", AM3)-1)), "0")</f>
        <v>0</v>
      </c>
      <c r="TK3" t="str">
        <f t="shared" ref="TK3:TK34" si="332">IFERROR(_xlfn.NUMBERVALUE(MID(AN3, SEARCH("^", AN3)+1, SEARCH("(", AN3)-SEARCH("^", AN3)-1)), "0")</f>
        <v>0</v>
      </c>
      <c r="TL3" t="str">
        <f t="shared" ref="TL3:TL34" si="333">IFERROR(_xlfn.NUMBERVALUE(MID(AO3, SEARCH("^", AO3)+1, SEARCH("(", AO3)-SEARCH("^", AO3)-1)), "0")</f>
        <v>0</v>
      </c>
      <c r="TM3" t="str">
        <f t="shared" ref="TM3:TM34" si="334">IFERROR(_xlfn.NUMBERVALUE(MID(AP3, SEARCH("^", AP3)+1, SEARCH("(", AP3)-SEARCH("^", AP3)-1)), "0")</f>
        <v>0</v>
      </c>
      <c r="TN3" t="str">
        <f t="shared" ref="TN3:TN34" si="335">IFERROR(_xlfn.NUMBERVALUE(MID(AQ3, SEARCH("^", AQ3)+1, SEARCH("(", AQ3)-SEARCH("^", AQ3)-1)), "0")</f>
        <v>0</v>
      </c>
      <c r="TO3" t="str">
        <f t="shared" ref="TO3:TO34" si="336">IFERROR(_xlfn.NUMBERVALUE(MID(AR3, SEARCH("^", AR3)+1, SEARCH("(", AR3)-SEARCH("^", AR3)-1)), "0")</f>
        <v>0</v>
      </c>
      <c r="TP3" t="str">
        <f t="shared" ref="TP3:TP34" si="337">IFERROR(_xlfn.NUMBERVALUE(MID(AS3, SEARCH("^", AS3)+1, SEARCH("(", AS3)-SEARCH("^", AS3)-1)), "0")</f>
        <v>0</v>
      </c>
      <c r="TQ3" t="str">
        <f t="shared" ref="TQ3:TQ34" si="338">IFERROR(_xlfn.NUMBERVALUE(MID(AT3, SEARCH("^", AT3)+1, SEARCH("(", AT3)-SEARCH("^", AT3)-1)), "0")</f>
        <v>0</v>
      </c>
      <c r="TR3" t="str">
        <f t="shared" ref="TR3:TR34" si="339">IFERROR(_xlfn.NUMBERVALUE(MID(AU3, SEARCH("^", AU3)+1, SEARCH("(", AU3)-SEARCH("^", AU3)-1)), "0")</f>
        <v>0</v>
      </c>
      <c r="TS3" t="str">
        <f t="shared" ref="TS3:TS34" si="340">IFERROR(_xlfn.NUMBERVALUE(MID(AV3, SEARCH("^", AV3)+1, SEARCH("(", AV3)-SEARCH("^", AV3)-1)), "0")</f>
        <v>0</v>
      </c>
      <c r="TT3" t="str">
        <f t="shared" ref="TT3:TT34" si="341">IFERROR(_xlfn.NUMBERVALUE(MID(AW3, SEARCH("^", AW3)+1, SEARCH("(", AW3)-SEARCH("^", AW3)-1)), "0")</f>
        <v>0</v>
      </c>
      <c r="TU3" t="str">
        <f t="shared" ref="TU3:TU34" si="342">IFERROR(_xlfn.NUMBERVALUE(MID(AX3, SEARCH("^", AX3)+1, SEARCH("(", AX3)-SEARCH("^", AX3)-1)), "0")</f>
        <v>0</v>
      </c>
      <c r="TV3" t="str">
        <f t="shared" ref="TV3:TV34" si="343">IFERROR(_xlfn.NUMBERVALUE(MID(AY3, SEARCH("^", AY3)+1, SEARCH("(", AY3)-SEARCH("^", AY3)-1)), "0")</f>
        <v>0</v>
      </c>
      <c r="TW3" t="str">
        <f t="shared" ref="TW3:TW34" si="344">IFERROR(_xlfn.NUMBERVALUE(MID(AZ3, SEARCH("^", AZ3)+1, SEARCH("(", AZ3)-SEARCH("^", AZ3)-1)), "0")</f>
        <v>0</v>
      </c>
      <c r="TX3" t="str">
        <f t="shared" ref="TX3:TX34" si="345">IFERROR(_xlfn.NUMBERVALUE(MID(BA3, SEARCH("^", BA3)+1, SEARCH("(", BA3)-SEARCH("^", BA3)-1)), "0")</f>
        <v>0</v>
      </c>
      <c r="TY3" t="str">
        <f t="shared" ref="TY3:TY34" si="346">IFERROR(_xlfn.NUMBERVALUE(MID(BB3, SEARCH("^", BB3)+1, SEARCH("(", BB3)-SEARCH("^", BB3)-1)), "0")</f>
        <v>0</v>
      </c>
      <c r="TZ3" t="str">
        <f t="shared" ref="TZ3:TZ34" si="347">IFERROR(_xlfn.NUMBERVALUE(MID(BC3, SEARCH("^", BC3)+1, SEARCH("(", BC3)-SEARCH("^", BC3)-1)), "0")</f>
        <v>0</v>
      </c>
      <c r="UA3" t="str">
        <f t="shared" ref="UA3:UA34" si="348">IFERROR(_xlfn.NUMBERVALUE(MID(BD3, SEARCH("^", BD3)+1, SEARCH("(", BD3)-SEARCH("^", BD3)-1)), "0")</f>
        <v>0</v>
      </c>
      <c r="UB3" t="str">
        <f t="shared" ref="UB3:UB34" si="349">IFERROR(_xlfn.NUMBERVALUE(MID(BE3, SEARCH("^", BE3)+1, SEARCH("(", BE3)-SEARCH("^", BE3)-1)), "0")</f>
        <v>0</v>
      </c>
      <c r="UC3" t="str">
        <f t="shared" ref="UC3:UC34" si="350">IFERROR(_xlfn.NUMBERVALUE(MID(BF3, SEARCH("^", BF3)+1, SEARCH("(", BF3)-SEARCH("^", BF3)-1)), "0")</f>
        <v>0</v>
      </c>
      <c r="UD3" t="str">
        <f t="shared" ref="UD3:UD34" si="351">IFERROR(_xlfn.NUMBERVALUE(MID(BG3, SEARCH("^", BG3)+1, SEARCH("(", BG3)-SEARCH("^", BG3)-1)), "0")</f>
        <v>0</v>
      </c>
      <c r="UE3" t="str">
        <f t="shared" ref="UE3:UE34" si="352">IFERROR(_xlfn.NUMBERVALUE(MID(BH3, SEARCH("^", BH3)+1, SEARCH("(", BH3)-SEARCH("^", BH3)-1)), "0")</f>
        <v>0</v>
      </c>
      <c r="UF3" t="str">
        <f t="shared" ref="UF3:UF34" si="353">IFERROR(_xlfn.NUMBERVALUE(MID(BI3, SEARCH("^", BI3)+1, SEARCH("(", BI3)-SEARCH("^", BI3)-1)), "0")</f>
        <v>0</v>
      </c>
      <c r="UG3" t="str">
        <f t="shared" ref="UG3:UG34" si="354">IFERROR(_xlfn.NUMBERVALUE(MID(BJ3, SEARCH("^", BJ3)+1, SEARCH("(", BJ3)-SEARCH("^", BJ3)-1)), "0")</f>
        <v>0</v>
      </c>
      <c r="UH3" t="str">
        <f t="shared" ref="UH3:UH34" si="355">IFERROR(_xlfn.NUMBERVALUE(MID(BK3, SEARCH("^", BK3)+1, SEARCH("(", BK3)-SEARCH("^", BK3)-1)), "0")</f>
        <v>0</v>
      </c>
      <c r="UI3" t="str">
        <f t="shared" ref="UI3:UI34" si="356">IFERROR(_xlfn.NUMBERVALUE(MID(BL3, SEARCH("^", BL3)+1, SEARCH("(", BL3)-SEARCH("^", BL3)-1)), "0")</f>
        <v>0</v>
      </c>
      <c r="UJ3" t="str">
        <f t="shared" ref="UJ3:UJ34" si="357">IFERROR(_xlfn.NUMBERVALUE(MID(BM3, SEARCH("^", BM3)+1, SEARCH("(", BM3)-SEARCH("^", BM3)-1)), "0")</f>
        <v>0</v>
      </c>
      <c r="UK3" t="str">
        <f t="shared" ref="UK3:UK34" si="358">IFERROR(_xlfn.NUMBERVALUE(MID(BN3, SEARCH("^", BN3)+1, SEARCH("(", BN3)-SEARCH("^", BN3)-1)), "0")</f>
        <v>0</v>
      </c>
      <c r="UL3" t="str">
        <f t="shared" ref="UL3:UL34" si="359">IFERROR(_xlfn.NUMBERVALUE(MID(BO3, SEARCH("^", BO3)+1, SEARCH("(", BO3)-SEARCH("^", BO3)-1)), "0")</f>
        <v>0</v>
      </c>
      <c r="UM3" t="str">
        <f t="shared" ref="UM3:UM34" si="360">IFERROR(_xlfn.NUMBERVALUE(MID(BP3, SEARCH("^", BP3)+1, SEARCH("(", BP3)-SEARCH("^", BP3)-1)), "0")</f>
        <v>0</v>
      </c>
      <c r="UN3" t="str">
        <f t="shared" ref="UN3:UN34" si="361">IFERROR(_xlfn.NUMBERVALUE(MID(BQ3, SEARCH("^", BQ3)+1, SEARCH("(", BQ3)-SEARCH("^", BQ3)-1)), "0")</f>
        <v>0</v>
      </c>
      <c r="UO3" t="str">
        <f t="shared" ref="UO3:UO34" si="362">IFERROR(_xlfn.NUMBERVALUE(MID(BR3, SEARCH("^", BR3)+1, SEARCH("(", BR3)-SEARCH("^", BR3)-1)), "0")</f>
        <v>0</v>
      </c>
      <c r="UP3" t="str">
        <f t="shared" ref="UP3:UP34" si="363">IFERROR(_xlfn.NUMBERVALUE(MID(BS3, SEARCH("^", BS3)+1, SEARCH("(", BS3)-SEARCH("^", BS3)-1)), "0")</f>
        <v>0</v>
      </c>
      <c r="UQ3" t="str">
        <f t="shared" ref="UQ3:UQ34" si="364">IFERROR(_xlfn.NUMBERVALUE(MID(BT3, SEARCH("^", BT3)+1, SEARCH("(", BT3)-SEARCH("^", BT3)-1)), "0")</f>
        <v>0</v>
      </c>
      <c r="UR3" t="str">
        <f t="shared" ref="UR3:UR34" si="365">IFERROR(_xlfn.NUMBERVALUE(MID(BU3, SEARCH("^", BU3)+1, SEARCH("(", BU3)-SEARCH("^", BU3)-1)), "0")</f>
        <v>0</v>
      </c>
      <c r="US3" t="str">
        <f t="shared" ref="US3:US34" si="366">IFERROR(_xlfn.NUMBERVALUE(MID(BV3, SEARCH("^", BV3)+1, SEARCH("(", BV3)-SEARCH("^", BV3)-1)), "0")</f>
        <v>0</v>
      </c>
      <c r="UT3" t="str">
        <f t="shared" ref="UT3:UT34" si="367">IFERROR(_xlfn.NUMBERVALUE(MID(BW3, SEARCH("^", BW3)+1, SEARCH("(", BW3)-SEARCH("^", BW3)-1)), "0")</f>
        <v>0</v>
      </c>
      <c r="UU3" t="str">
        <f t="shared" ref="UU3:UU34" si="368">IFERROR(_xlfn.NUMBERVALUE(MID(BX3, SEARCH("^", BX3)+1, SEARCH("(", BX3)-SEARCH("^", BX3)-1)), "0")</f>
        <v>0</v>
      </c>
      <c r="UV3" t="str">
        <f t="shared" ref="UV3:UV34" si="369">IFERROR(_xlfn.NUMBERVALUE(MID(BY3, SEARCH("^", BY3)+1, SEARCH("(", BY3)-SEARCH("^", BY3)-1)), "0")</f>
        <v>0</v>
      </c>
      <c r="UW3" t="str">
        <f t="shared" ref="UW3:UW34" si="370">IFERROR(_xlfn.NUMBERVALUE(MID(BZ3, SEARCH("^", BZ3)+1, SEARCH("(", BZ3)-SEARCH("^", BZ3)-1)), "0")</f>
        <v>0</v>
      </c>
      <c r="UX3" t="str">
        <f t="shared" ref="UX3:UX34" si="371">IFERROR(_xlfn.NUMBERVALUE(MID(CA3, SEARCH("^", CA3)+1, SEARCH("(", CA3)-SEARCH("^", CA3)-1)), "0")</f>
        <v>0</v>
      </c>
      <c r="UY3" t="str">
        <f t="shared" ref="UY3:UY34" si="372">IFERROR(_xlfn.NUMBERVALUE(MID(CB3, SEARCH("^", CB3)+1, SEARCH("(", CB3)-SEARCH("^", CB3)-1)), "0")</f>
        <v>0</v>
      </c>
      <c r="UZ3" t="str">
        <f t="shared" ref="UZ3:UZ34" si="373">IFERROR(_xlfn.NUMBERVALUE(MID(CC3, SEARCH("^", CC3)+1, SEARCH("(", CC3)-SEARCH("^", CC3)-1)), "0")</f>
        <v>0</v>
      </c>
      <c r="VA3" t="str">
        <f t="shared" ref="VA3:VA34" si="374">IFERROR(_xlfn.NUMBERVALUE(MID(CD3, SEARCH("^", CD3)+1, SEARCH("(", CD3)-SEARCH("^", CD3)-1)), "0")</f>
        <v>0</v>
      </c>
      <c r="VB3" t="str">
        <f t="shared" ref="VB3:VB34" si="375">IFERROR(_xlfn.NUMBERVALUE(MID(CE3, SEARCH("^", CE3)+1, SEARCH("(", CE3)-SEARCH("^", CE3)-1)), "0")</f>
        <v>0</v>
      </c>
      <c r="VC3" t="str">
        <f t="shared" ref="VC3:VC34" si="376">IFERROR(_xlfn.NUMBERVALUE(MID(CF3, SEARCH("^", CF3)+1, SEARCH("(", CF3)-SEARCH("^", CF3)-1)), "0")</f>
        <v>0</v>
      </c>
      <c r="VD3" t="str">
        <f t="shared" ref="VD3:VD34" si="377">IFERROR(_xlfn.NUMBERVALUE(MID(CG3, SEARCH("^", CG3)+1, SEARCH("(", CG3)-SEARCH("^", CG3)-1)), "0")</f>
        <v>0</v>
      </c>
      <c r="VE3" t="str">
        <f t="shared" ref="VE3:VE34" si="378">IFERROR(_xlfn.NUMBERVALUE(MID(CH3, SEARCH("^", CH3)+1, SEARCH("(", CH3)-SEARCH("^", CH3)-1)), "0")</f>
        <v>0</v>
      </c>
      <c r="VF3" t="str">
        <f t="shared" ref="VF3:VF34" si="379">IFERROR(_xlfn.NUMBERVALUE(MID(CI3, SEARCH("^", CI3)+1, SEARCH("(", CI3)-SEARCH("^", CI3)-1)), "0")</f>
        <v>0</v>
      </c>
      <c r="VG3" t="str">
        <f t="shared" ref="VG3:VG34" si="380">IFERROR(_xlfn.NUMBERVALUE(MID(CJ3, SEARCH("^", CJ3)+1, SEARCH("(", CJ3)-SEARCH("^", CJ3)-1)), "0")</f>
        <v>0</v>
      </c>
      <c r="VH3" t="str">
        <f t="shared" ref="VH3:VH34" si="381">IFERROR(_xlfn.NUMBERVALUE(MID(CK3, SEARCH("^", CK3)+1, SEARCH("(", CK3)-SEARCH("^", CK3)-1)), "0")</f>
        <v>0</v>
      </c>
      <c r="VI3" t="str">
        <f t="shared" ref="VI3:VI34" si="382">IFERROR(_xlfn.NUMBERVALUE(MID(CL3, SEARCH("^", CL3)+1, SEARCH("(", CL3)-SEARCH("^", CL3)-1)), "0")</f>
        <v>0</v>
      </c>
      <c r="VJ3" t="str">
        <f t="shared" ref="VJ3:VJ34" si="383">IFERROR(_xlfn.NUMBERVALUE(MID(CM3, SEARCH("^", CM3)+1, SEARCH("(", CM3)-SEARCH("^", CM3)-1)), "0")</f>
        <v>0</v>
      </c>
      <c r="VK3" t="str">
        <f t="shared" ref="VK3:VK34" si="384">IFERROR(_xlfn.NUMBERVALUE(MID(CN3, SEARCH("^", CN3)+1, SEARCH("(", CN3)-SEARCH("^", CN3)-1)), "0")</f>
        <v>0</v>
      </c>
      <c r="VL3" t="str">
        <f t="shared" ref="VL3:VL34" si="385">IFERROR(_xlfn.NUMBERVALUE(MID(CO3, SEARCH("^", CO3)+1, SEARCH("(", CO3)-SEARCH("^", CO3)-1)), "0")</f>
        <v>0</v>
      </c>
      <c r="VM3" t="str">
        <f t="shared" ref="VM3:VM34" si="386">IFERROR(_xlfn.NUMBERVALUE(MID(CP3, SEARCH("^", CP3)+1, SEARCH("(", CP3)-SEARCH("^", CP3)-1)), "0")</f>
        <v>0</v>
      </c>
      <c r="VN3" t="str">
        <f t="shared" ref="VN3:VN34" si="387">IFERROR(_xlfn.NUMBERVALUE(MID(CQ3, SEARCH("^", CQ3)+1, SEARCH("(", CQ3)-SEARCH("^", CQ3)-1)), "0")</f>
        <v>0</v>
      </c>
      <c r="VO3" t="str">
        <f t="shared" ref="VO3:VO34" si="388">IFERROR(_xlfn.NUMBERVALUE(MID(CR3, SEARCH("^", CR3)+1, SEARCH("(", CR3)-SEARCH("^", CR3)-1)), "0")</f>
        <v>0</v>
      </c>
      <c r="VQ3" s="4">
        <f t="shared" ref="VQ3:VQ34" si="389">VY3+VZ3+WA3+WD3+WG3+WM3+WP3+WV3+WY3+XE3+XH3+XN3+XQ3+XW3+XZ3</f>
        <v>78.97</v>
      </c>
      <c r="VR3" s="4">
        <f t="shared" ref="VR3:VR34" si="390">WE3+WF3+WJ3+WN3+WO3+WS3+WW3+WX3+XB3+XF3+XG3+XK3+XO3+XP3+XT3</f>
        <v>32.339999999999996</v>
      </c>
      <c r="VS3" s="4">
        <f t="shared" ref="VS3:VS34" si="391">WB3+WC3+WH3+WI3+WK3+WL3+WQ3+WR3+WT3+WU3+WZ3+XA3+XC3+XD3+XI3</f>
        <v>56.16</v>
      </c>
      <c r="VT3" s="4">
        <f t="shared" ref="VT3:VT34" si="392">SUM(YA3:ZE3)+XJ3+XL3+XM3+XR3+XS3+XU3+XV3+XX3+XY3</f>
        <v>0</v>
      </c>
      <c r="VV3" s="4">
        <f t="shared" ref="VV3:VV34" si="393">VQ3+VR3+VS3*1+VT3*1</f>
        <v>167.47</v>
      </c>
      <c r="VY3">
        <f t="shared" ref="VY3:VY34" si="394">IFERROR(_xlfn.NUMBERVALUE(MID(L3, SEARCH("(", L3)+1, SEARCH(")", L3)-SEARCH("(", L3)-1)), 0)</f>
        <v>17.77</v>
      </c>
      <c r="VZ3">
        <f t="shared" ref="VZ3:VZ34" si="395">IFERROR(_xlfn.NUMBERVALUE(MID(M3, SEARCH("(", M3)+1, SEARCH(")", M3)-SEARCH("(", M3)-1)), 0)</f>
        <v>13.07</v>
      </c>
      <c r="WA3">
        <f t="shared" ref="WA3:WA34" si="396">IFERROR(_xlfn.NUMBERVALUE(MID(N3, SEARCH("(", N3)+1, SEARCH(")", N3)-SEARCH("(", N3)-1)), 0)</f>
        <v>9.19</v>
      </c>
      <c r="WB3">
        <f t="shared" ref="WB3:WB34" si="397">IFERROR(_xlfn.NUMBERVALUE(MID(O3, SEARCH("(", O3)+1, SEARCH(")", O3)-SEARCH("(", O3)-1)), 0)</f>
        <v>19.100000000000001</v>
      </c>
      <c r="WC3">
        <f t="shared" ref="WC3:WC34" si="398">IFERROR(_xlfn.NUMBERVALUE(MID(P3, SEARCH("(", P3)+1, SEARCH(")", P3)-SEARCH("(", P3)-1)), 0)</f>
        <v>8.9</v>
      </c>
      <c r="WD3">
        <f t="shared" ref="WD3:WD34" si="399">IFERROR(_xlfn.NUMBERVALUE(MID(Q3, SEARCH("(", Q3)+1, SEARCH(")", Q3)-SEARCH("(", Q3)-1)), 0)</f>
        <v>21.23</v>
      </c>
      <c r="WE3">
        <f t="shared" ref="WE3:WE34" si="400">IFERROR(_xlfn.NUMBERVALUE(MID(R3, SEARCH("(", R3)+1, SEARCH(")", R3)-SEARCH("(", R3)-1)), 0)</f>
        <v>4.55</v>
      </c>
      <c r="WF3">
        <f t="shared" ref="WF3:WF34" si="401">IFERROR(_xlfn.NUMBERVALUE(MID(S3, SEARCH("(", S3)+1, SEARCH(")", S3)-SEARCH("(", S3)-1)), 0)</f>
        <v>27.79</v>
      </c>
      <c r="WG3">
        <f t="shared" ref="WG3:WG34" si="402">IFERROR(_xlfn.NUMBERVALUE(MID(T3, SEARCH("(", T3)+1, SEARCH(")", T3)-SEARCH("(", T3)-1)), 0)</f>
        <v>17.71</v>
      </c>
      <c r="WH3">
        <f t="shared" ref="WH3:WH34" si="403">IFERROR(_xlfn.NUMBERVALUE(MID(U3, SEARCH("(", U3)+1, SEARCH(")", U3)-SEARCH("(", U3)-1)), 0)</f>
        <v>17.5</v>
      </c>
      <c r="WI3">
        <f t="shared" ref="WI3:WI34" si="404">IFERROR(_xlfn.NUMBERVALUE(MID(V3, SEARCH("(", V3)+1, SEARCH(")", V3)-SEARCH("(", V3)-1)), 0)</f>
        <v>10.66</v>
      </c>
      <c r="WJ3">
        <f t="shared" ref="WJ3:WJ34" si="405">IFERROR(_xlfn.NUMBERVALUE(MID(W3, SEARCH("(", W3)+1, SEARCH(")", W3)-SEARCH("(", W3)-1)), 0)</f>
        <v>0</v>
      </c>
      <c r="WK3">
        <f t="shared" ref="WK3:WK34" si="406">IFERROR(_xlfn.NUMBERVALUE(MID(X3, SEARCH("(", X3)+1, SEARCH(")", X3)-SEARCH("(", X3)-1)), 0)</f>
        <v>0</v>
      </c>
      <c r="WL3">
        <f t="shared" ref="WL3:WL34" si="407">IFERROR(_xlfn.NUMBERVALUE(MID(Y3, SEARCH("(", Y3)+1, SEARCH(")", Y3)-SEARCH("(", Y3)-1)), 0)</f>
        <v>0</v>
      </c>
      <c r="WM3">
        <f t="shared" ref="WM3:WM34" si="408">IFERROR(_xlfn.NUMBERVALUE(MID(Z3, SEARCH("(", Z3)+1, SEARCH(")", Z3)-SEARCH("(", Z3)-1)), 0)</f>
        <v>0</v>
      </c>
      <c r="WN3">
        <f t="shared" ref="WN3:WN34" si="409">IFERROR(_xlfn.NUMBERVALUE(MID(AA3, SEARCH("(", AA3)+1, SEARCH(")", AA3)-SEARCH("(", AA3)-1)), 0)</f>
        <v>0</v>
      </c>
      <c r="WO3">
        <f t="shared" ref="WO3:WO34" si="410">IFERROR(_xlfn.NUMBERVALUE(MID(AB3, SEARCH("(", AB3)+1, SEARCH(")", AB3)-SEARCH("(", AB3)-1)), 0)</f>
        <v>0</v>
      </c>
      <c r="WP3">
        <f t="shared" ref="WP3:WP34" si="411">IFERROR(_xlfn.NUMBERVALUE(MID(AC3, SEARCH("(", AC3)+1, SEARCH(")", AC3)-SEARCH("(", AC3)-1)), 0)</f>
        <v>0</v>
      </c>
      <c r="WQ3">
        <f t="shared" ref="WQ3:WQ34" si="412">IFERROR(_xlfn.NUMBERVALUE(MID(AD3, SEARCH("(", AD3)+1, SEARCH(")", AD3)-SEARCH("(", AD3)-1)), 0)</f>
        <v>0</v>
      </c>
      <c r="WR3">
        <f t="shared" ref="WR3:WR34" si="413">IFERROR(_xlfn.NUMBERVALUE(MID(AE3, SEARCH("(", AE3)+1, SEARCH(")", AE3)-SEARCH("(", AE3)-1)), 0)</f>
        <v>0</v>
      </c>
      <c r="WS3">
        <f t="shared" ref="WS3:WS34" si="414">IFERROR(_xlfn.NUMBERVALUE(MID(AF3, SEARCH("(", AF3)+1, SEARCH(")", AF3)-SEARCH("(", AF3)-1)), 0)</f>
        <v>0</v>
      </c>
      <c r="WT3">
        <f t="shared" ref="WT3:WT34" si="415">IFERROR(_xlfn.NUMBERVALUE(MID(AG3, SEARCH("(", AG3)+1, SEARCH(")", AG3)-SEARCH("(", AG3)-1)), 0)</f>
        <v>0</v>
      </c>
      <c r="WU3">
        <f t="shared" ref="WU3:WU34" si="416">IFERROR(_xlfn.NUMBERVALUE(MID(AH3, SEARCH("(", AH3)+1, SEARCH(")", AH3)-SEARCH("(", AH3)-1)), 0)</f>
        <v>0</v>
      </c>
      <c r="WV3">
        <f t="shared" ref="WV3:WV34" si="417">IFERROR(_xlfn.NUMBERVALUE(MID(AI3, SEARCH("(", AI3)+1, SEARCH(")", AI3)-SEARCH("(", AI3)-1)), 0)</f>
        <v>0</v>
      </c>
      <c r="WW3">
        <f t="shared" ref="WW3:WW34" si="418">IFERROR(_xlfn.NUMBERVALUE(MID(AJ3, SEARCH("(", AJ3)+1, SEARCH(")", AJ3)-SEARCH("(", AJ3)-1)), 0)</f>
        <v>0</v>
      </c>
      <c r="WX3">
        <f t="shared" ref="WX3:WX34" si="419">IFERROR(_xlfn.NUMBERVALUE(MID(AK3, SEARCH("(", AK3)+1, SEARCH(")", AK3)-SEARCH("(", AK3)-1)), 0)</f>
        <v>0</v>
      </c>
      <c r="WY3">
        <f t="shared" ref="WY3:WY34" si="420">IFERROR(_xlfn.NUMBERVALUE(MID(AL3, SEARCH("(", AL3)+1, SEARCH(")", AL3)-SEARCH("(", AL3)-1)), 0)</f>
        <v>0</v>
      </c>
      <c r="WZ3">
        <f t="shared" ref="WZ3:WZ34" si="421">IFERROR(_xlfn.NUMBERVALUE(MID(AM3, SEARCH("(", AM3)+1, SEARCH(")", AM3)-SEARCH("(", AM3)-1)), 0)</f>
        <v>0</v>
      </c>
      <c r="XA3">
        <f t="shared" ref="XA3:XA34" si="422">IFERROR(_xlfn.NUMBERVALUE(MID(AN3, SEARCH("(", AN3)+1, SEARCH(")", AN3)-SEARCH("(", AN3)-1)), 0)</f>
        <v>0</v>
      </c>
      <c r="XB3">
        <f t="shared" ref="XB3:XB34" si="423">IFERROR(_xlfn.NUMBERVALUE(MID(AO3, SEARCH("(", AO3)+1, SEARCH(")", AO3)-SEARCH("(", AO3)-1)), 0)</f>
        <v>0</v>
      </c>
      <c r="XC3">
        <f t="shared" ref="XC3:XC34" si="424">IFERROR(_xlfn.NUMBERVALUE(MID(AP3, SEARCH("(", AP3)+1, SEARCH(")", AP3)-SEARCH("(", AP3)-1)), 0)</f>
        <v>0</v>
      </c>
      <c r="XD3">
        <f t="shared" ref="XD3:XD34" si="425">IFERROR(_xlfn.NUMBERVALUE(MID(AQ3, SEARCH("(", AQ3)+1, SEARCH(")", AQ3)-SEARCH("(", AQ3)-1)), 0)</f>
        <v>0</v>
      </c>
      <c r="XE3">
        <f t="shared" ref="XE3:XE34" si="426">IFERROR(_xlfn.NUMBERVALUE(MID(AR3, SEARCH("(", AR3)+1, SEARCH(")", AR3)-SEARCH("(", AR3)-1)), 0)</f>
        <v>0</v>
      </c>
      <c r="XF3">
        <f t="shared" ref="XF3:XF34" si="427">IFERROR(_xlfn.NUMBERVALUE(MID(AS3, SEARCH("(", AS3)+1, SEARCH(")", AS3)-SEARCH("(", AS3)-1)), 0)</f>
        <v>0</v>
      </c>
      <c r="XG3">
        <f t="shared" ref="XG3:XG34" si="428">IFERROR(_xlfn.NUMBERVALUE(MID(AT3, SEARCH("(", AT3)+1, SEARCH(")", AT3)-SEARCH("(", AT3)-1)), 0)</f>
        <v>0</v>
      </c>
      <c r="XH3">
        <f t="shared" ref="XH3:XH34" si="429">IFERROR(_xlfn.NUMBERVALUE(MID(AU3, SEARCH("(", AU3)+1, SEARCH(")", AU3)-SEARCH("(", AU3)-1)), 0)</f>
        <v>0</v>
      </c>
      <c r="XI3">
        <f t="shared" ref="XI3:XI34" si="430">IFERROR(_xlfn.NUMBERVALUE(MID(AV3, SEARCH("(", AV3)+1, SEARCH(")", AV3)-SEARCH("(", AV3)-1)), 0)</f>
        <v>0</v>
      </c>
      <c r="XJ3">
        <f t="shared" ref="XJ3:XJ34" si="431">IFERROR(_xlfn.NUMBERVALUE(MID(AW3, SEARCH("(", AW3)+1, SEARCH(")", AW3)-SEARCH("(", AW3)-1)), 0)</f>
        <v>0</v>
      </c>
      <c r="XK3">
        <f t="shared" ref="XK3:XK34" si="432">IFERROR(_xlfn.NUMBERVALUE(MID(AX3, SEARCH("(", AX3)+1, SEARCH(")", AX3)-SEARCH("(", AX3)-1)), 0)</f>
        <v>0</v>
      </c>
      <c r="XL3">
        <f t="shared" ref="XL3:XL34" si="433">IFERROR(_xlfn.NUMBERVALUE(MID(AY3, SEARCH("(", AY3)+1, SEARCH(")", AY3)-SEARCH("(", AY3)-1)), 0)</f>
        <v>0</v>
      </c>
      <c r="XM3">
        <f t="shared" ref="XM3:XM34" si="434">IFERROR(_xlfn.NUMBERVALUE(MID(AZ3, SEARCH("(", AZ3)+1, SEARCH(")", AZ3)-SEARCH("(", AZ3)-1)), 0)</f>
        <v>0</v>
      </c>
      <c r="XN3">
        <f t="shared" ref="XN3:XN34" si="435">IFERROR(_xlfn.NUMBERVALUE(MID(BA3, SEARCH("(", BA3)+1, SEARCH(")", BA3)-SEARCH("(", BA3)-1)), 0)</f>
        <v>0</v>
      </c>
      <c r="XO3">
        <f t="shared" ref="XO3:XO34" si="436">IFERROR(_xlfn.NUMBERVALUE(MID(BB3, SEARCH("(", BB3)+1, SEARCH(")", BB3)-SEARCH("(", BB3)-1)), 0)</f>
        <v>0</v>
      </c>
      <c r="XP3">
        <f t="shared" ref="XP3:XP34" si="437">IFERROR(_xlfn.NUMBERVALUE(MID(BC3, SEARCH("(", BC3)+1, SEARCH(")", BC3)-SEARCH("(", BC3)-1)), 0)</f>
        <v>0</v>
      </c>
      <c r="XQ3">
        <f t="shared" ref="XQ3:XQ34" si="438">IFERROR(_xlfn.NUMBERVALUE(MID(BD3, SEARCH("(", BD3)+1, SEARCH(")", BD3)-SEARCH("(", BD3)-1)), 0)</f>
        <v>0</v>
      </c>
      <c r="XR3">
        <f t="shared" ref="XR3:XR34" si="439">IFERROR(_xlfn.NUMBERVALUE(MID(BE3, SEARCH("(", BE3)+1, SEARCH(")", BE3)-SEARCH("(", BE3)-1)), 0)</f>
        <v>0</v>
      </c>
      <c r="XS3">
        <f t="shared" ref="XS3:XS34" si="440">IFERROR(_xlfn.NUMBERVALUE(MID(BF3, SEARCH("(", BF3)+1, SEARCH(")", BF3)-SEARCH("(", BF3)-1)), 0)</f>
        <v>0</v>
      </c>
      <c r="XT3">
        <f t="shared" ref="XT3:XT34" si="441">IFERROR(_xlfn.NUMBERVALUE(MID(BG3, SEARCH("(", BG3)+1, SEARCH(")", BG3)-SEARCH("(", BG3)-1)), 0)</f>
        <v>0</v>
      </c>
      <c r="XU3">
        <f t="shared" ref="XU3:XU34" si="442">IFERROR(_xlfn.NUMBERVALUE(MID(BH3, SEARCH("(", BH3)+1, SEARCH(")", BH3)-SEARCH("(", BH3)-1)), 0)</f>
        <v>0</v>
      </c>
      <c r="XV3">
        <f t="shared" ref="XV3:XV34" si="443">IFERROR(_xlfn.NUMBERVALUE(MID(BI3, SEARCH("(", BI3)+1, SEARCH(")", BI3)-SEARCH("(", BI3)-1)), 0)</f>
        <v>0</v>
      </c>
      <c r="XW3">
        <f t="shared" ref="XW3:XW34" si="444">IFERROR(_xlfn.NUMBERVALUE(MID(BJ3, SEARCH("(", BJ3)+1, SEARCH(")", BJ3)-SEARCH("(", BJ3)-1)), 0)</f>
        <v>0</v>
      </c>
      <c r="XX3">
        <f t="shared" ref="XX3:XX34" si="445">IFERROR(_xlfn.NUMBERVALUE(MID(BK3, SEARCH("(", BK3)+1, SEARCH(")", BK3)-SEARCH("(", BK3)-1)), 0)</f>
        <v>0</v>
      </c>
      <c r="XY3">
        <f t="shared" ref="XY3:XY34" si="446">IFERROR(_xlfn.NUMBERVALUE(MID(BL3, SEARCH("(", BL3)+1, SEARCH(")", BL3)-SEARCH("(", BL3)-1)), 0)</f>
        <v>0</v>
      </c>
      <c r="XZ3">
        <f t="shared" ref="XZ3:XZ34" si="447">IFERROR(_xlfn.NUMBERVALUE(MID(BM3, SEARCH("(", BM3)+1, SEARCH(")", BM3)-SEARCH("(", BM3)-1)), 0)</f>
        <v>0</v>
      </c>
      <c r="YA3">
        <f t="shared" ref="YA3:YA34" si="448">IFERROR(_xlfn.NUMBERVALUE(MID(BN3, SEARCH("(", BN3)+1, SEARCH(")", BN3)-SEARCH("(", BN3)-1)), 0)</f>
        <v>0</v>
      </c>
      <c r="YB3">
        <f t="shared" ref="YB3:YB34" si="449">IFERROR(_xlfn.NUMBERVALUE(MID(BO3, SEARCH("(", BO3)+1, SEARCH(")", BO3)-SEARCH("(", BO3)-1)), 0)</f>
        <v>0</v>
      </c>
      <c r="YC3">
        <f t="shared" ref="YC3:YC34" si="450">IFERROR(_xlfn.NUMBERVALUE(MID(BP3, SEARCH("(", BP3)+1, SEARCH(")", BP3)-SEARCH("(", BP3)-1)), 0)</f>
        <v>0</v>
      </c>
      <c r="YD3">
        <f t="shared" ref="YD3:YD34" si="451">IFERROR(_xlfn.NUMBERVALUE(MID(BQ3, SEARCH("(", BQ3)+1, SEARCH(")", BQ3)-SEARCH("(", BQ3)-1)), 0)</f>
        <v>0</v>
      </c>
      <c r="YE3">
        <f t="shared" ref="YE3:YE34" si="452">IFERROR(_xlfn.NUMBERVALUE(MID(BR3, SEARCH("(", BR3)+1, SEARCH(")", BR3)-SEARCH("(", BR3)-1)), 0)</f>
        <v>0</v>
      </c>
      <c r="YF3">
        <f t="shared" ref="YF3:YF34" si="453">IFERROR(_xlfn.NUMBERVALUE(MID(BS3, SEARCH("(", BS3)+1, SEARCH(")", BS3)-SEARCH("(", BS3)-1)), 0)</f>
        <v>0</v>
      </c>
      <c r="YG3">
        <f t="shared" ref="YG3:YG34" si="454">IFERROR(_xlfn.NUMBERVALUE(MID(BT3, SEARCH("(", BT3)+1, SEARCH(")", BT3)-SEARCH("(", BT3)-1)), 0)</f>
        <v>0</v>
      </c>
      <c r="YH3">
        <f t="shared" ref="YH3:YH34" si="455">IFERROR(_xlfn.NUMBERVALUE(MID(BU3, SEARCH("(", BU3)+1, SEARCH(")", BU3)-SEARCH("(", BU3)-1)), 0)</f>
        <v>0</v>
      </c>
      <c r="YI3">
        <f t="shared" ref="YI3:YI34" si="456">IFERROR(_xlfn.NUMBERVALUE(MID(BV3, SEARCH("(", BV3)+1, SEARCH(")", BV3)-SEARCH("(", BV3)-1)), 0)</f>
        <v>0</v>
      </c>
      <c r="YJ3">
        <f t="shared" ref="YJ3:YJ34" si="457">IFERROR(_xlfn.NUMBERVALUE(MID(BW3, SEARCH("(", BW3)+1, SEARCH(")", BW3)-SEARCH("(", BW3)-1)), 0)</f>
        <v>0</v>
      </c>
      <c r="YK3">
        <f t="shared" ref="YK3:YK34" si="458">IFERROR(_xlfn.NUMBERVALUE(MID(BX3, SEARCH("(", BX3)+1, SEARCH(")", BX3)-SEARCH("(", BX3)-1)), 0)</f>
        <v>0</v>
      </c>
      <c r="YL3">
        <f t="shared" ref="YL3:YL34" si="459">IFERROR(_xlfn.NUMBERVALUE(MID(BY3, SEARCH("(", BY3)+1, SEARCH(")", BY3)-SEARCH("(", BY3)-1)), 0)</f>
        <v>0</v>
      </c>
      <c r="YM3">
        <f t="shared" ref="YM3:YM34" si="460">IFERROR(_xlfn.NUMBERVALUE(MID(BZ3, SEARCH("(", BZ3)+1, SEARCH(")", BZ3)-SEARCH("(", BZ3)-1)), 0)</f>
        <v>0</v>
      </c>
      <c r="YN3">
        <f t="shared" ref="YN3:YN34" si="461">IFERROR(_xlfn.NUMBERVALUE(MID(CA3, SEARCH("(", CA3)+1, SEARCH(")", CA3)-SEARCH("(", CA3)-1)), 0)</f>
        <v>0</v>
      </c>
      <c r="YO3">
        <f t="shared" ref="YO3:YO34" si="462">IFERROR(_xlfn.NUMBERVALUE(MID(CB3, SEARCH("(", CB3)+1, SEARCH(")", CB3)-SEARCH("(", CB3)-1)), 0)</f>
        <v>0</v>
      </c>
      <c r="YP3">
        <f t="shared" ref="YP3:YP34" si="463">IFERROR(_xlfn.NUMBERVALUE(MID(CC3, SEARCH("(", CC3)+1, SEARCH(")", CC3)-SEARCH("(", CC3)-1)), 0)</f>
        <v>0</v>
      </c>
      <c r="YQ3">
        <f t="shared" ref="YQ3:YQ34" si="464">IFERROR(_xlfn.NUMBERVALUE(MID(CD3, SEARCH("(", CD3)+1, SEARCH(")", CD3)-SEARCH("(", CD3)-1)), 0)</f>
        <v>0</v>
      </c>
      <c r="YR3">
        <f t="shared" ref="YR3:YR34" si="465">IFERROR(_xlfn.NUMBERVALUE(MID(CE3, SEARCH("(", CE3)+1, SEARCH(")", CE3)-SEARCH("(", CE3)-1)), 0)</f>
        <v>0</v>
      </c>
      <c r="YS3">
        <f t="shared" ref="YS3:YS34" si="466">IFERROR(_xlfn.NUMBERVALUE(MID(CF3, SEARCH("(", CF3)+1, SEARCH(")", CF3)-SEARCH("(", CF3)-1)), 0)</f>
        <v>0</v>
      </c>
      <c r="YT3">
        <f t="shared" ref="YT3:YT34" si="467">IFERROR(_xlfn.NUMBERVALUE(MID(CG3, SEARCH("(", CG3)+1, SEARCH(")", CG3)-SEARCH("(", CG3)-1)), 0)</f>
        <v>0</v>
      </c>
      <c r="YU3">
        <f t="shared" ref="YU3:YU34" si="468">IFERROR(_xlfn.NUMBERVALUE(MID(CH3, SEARCH("(", CH3)+1, SEARCH(")", CH3)-SEARCH("(", CH3)-1)), 0)</f>
        <v>0</v>
      </c>
      <c r="YV3">
        <f t="shared" ref="YV3:YV34" si="469">IFERROR(_xlfn.NUMBERVALUE(MID(CI3, SEARCH("(", CI3)+1, SEARCH(")", CI3)-SEARCH("(", CI3)-1)), 0)</f>
        <v>0</v>
      </c>
      <c r="YW3">
        <f t="shared" ref="YW3:YW34" si="470">IFERROR(_xlfn.NUMBERVALUE(MID(CJ3, SEARCH("(", CJ3)+1, SEARCH(")", CJ3)-SEARCH("(", CJ3)-1)), 0)</f>
        <v>0</v>
      </c>
      <c r="YX3">
        <f t="shared" ref="YX3:YX34" si="471">IFERROR(_xlfn.NUMBERVALUE(MID(CK3, SEARCH("(", CK3)+1, SEARCH(")", CK3)-SEARCH("(", CK3)-1)), 0)</f>
        <v>0</v>
      </c>
      <c r="YY3">
        <f t="shared" ref="YY3:YY34" si="472">IFERROR(_xlfn.NUMBERVALUE(MID(CL3, SEARCH("(", CL3)+1, SEARCH(")", CL3)-SEARCH("(", CL3)-1)), 0)</f>
        <v>0</v>
      </c>
      <c r="YZ3">
        <f t="shared" ref="YZ3:YZ34" si="473">IFERROR(_xlfn.NUMBERVALUE(MID(CM3, SEARCH("(", CM3)+1, SEARCH(")", CM3)-SEARCH("(", CM3)-1)), 0)</f>
        <v>0</v>
      </c>
      <c r="ZA3">
        <f t="shared" ref="ZA3:ZA34" si="474">IFERROR(_xlfn.NUMBERVALUE(MID(CN3, SEARCH("(", CN3)+1, SEARCH(")", CN3)-SEARCH("(", CN3)-1)), 0)</f>
        <v>0</v>
      </c>
      <c r="ZB3">
        <f t="shared" ref="ZB3:ZB34" si="475">IFERROR(_xlfn.NUMBERVALUE(MID(CO3, SEARCH("(", CO3)+1, SEARCH(")", CO3)-SEARCH("(", CO3)-1)), 0)</f>
        <v>0</v>
      </c>
      <c r="ZC3">
        <f t="shared" ref="ZC3:ZC34" si="476">IFERROR(_xlfn.NUMBERVALUE(MID(CP3, SEARCH("(", CP3)+1, SEARCH(")", CP3)-SEARCH("(", CP3)-1)), 0)</f>
        <v>0</v>
      </c>
      <c r="ZD3">
        <f t="shared" ref="ZD3:ZD34" si="477">IFERROR(_xlfn.NUMBERVALUE(MID(CQ3, SEARCH("(", CQ3)+1, SEARCH(")", CQ3)-SEARCH("(", CQ3)-1)), 0)</f>
        <v>0</v>
      </c>
      <c r="ZE3">
        <f t="shared" ref="ZE3:ZE34" si="478">IFERROR(_xlfn.NUMBERVALUE(MID(CR3, SEARCH("(", CR3)+1, SEARCH(")", CR3)-SEARCH("(", CR3)-1)), 0)</f>
        <v>0</v>
      </c>
      <c r="ZG3" s="4">
        <f t="shared" ref="ZG3:ZG34" si="479">ZO3+ZP3+ZQ3+ZT3+ZW3+AAC3+AAF3+AAL3+AAO3+AAU3+AAX3+ABD3+ABG3+ABM3+ABP3</f>
        <v>372</v>
      </c>
      <c r="ZH3" s="4">
        <f t="shared" ref="ZH3:ZH34" si="480">ZU3+ZV3+ZZ3+AAD3+AAE3+AAI3+AAM3+AAN3+AAR3+AAV3+AAW3+ABA3+ABE3+ABF3+ABJ3</f>
        <v>171</v>
      </c>
      <c r="ZI3" s="4">
        <f t="shared" ref="ZI3:ZI34" si="481">ZR3+ZS3+ZX3+ZY3+AAA3+AAB3+AAG3+AAH3+AAJ3+AAK3+AAP3+AAQ3+AAS3+AAT3+AAY3</f>
        <v>300</v>
      </c>
      <c r="ZJ3" s="4">
        <f t="shared" ref="ZJ3:ZJ34" si="482">SUM(ABQ3:ACU3)+AAZ3+ABB3+ABC3+ABH3+ABI3+ABK3+ABL3+ABN3+ABO3</f>
        <v>0</v>
      </c>
      <c r="ZL3" s="4">
        <f t="shared" ref="ZL3:ZL34" si="483">ZG3+ZH3+ZI3*1+ZJ3*1</f>
        <v>843</v>
      </c>
      <c r="ZO3">
        <f t="shared" ref="ZO3:ZO34" si="484">IFERROR(_xlfn.NUMBERVALUE(MID(L3, SEARCH("[", L3)+1, SEARCH("]", L3)-SEARCH("[", L3)-1)), 0)</f>
        <v>55</v>
      </c>
      <c r="ZP3">
        <f t="shared" ref="ZP3:ZP34" si="485">IFERROR(_xlfn.NUMBERVALUE(MID(M3, SEARCH("[", M3)+1, SEARCH("]", M3)-SEARCH("[", M3)-1)), 0)</f>
        <v>78</v>
      </c>
      <c r="ZQ3">
        <f t="shared" ref="ZQ3:ZQ34" si="486">IFERROR(_xlfn.NUMBERVALUE(MID(N3, SEARCH("[", N3)+1, SEARCH("]", N3)-SEARCH("[", N3)-1)), 0)</f>
        <v>83</v>
      </c>
      <c r="ZR3">
        <f t="shared" ref="ZR3:ZR34" si="487">IFERROR(_xlfn.NUMBERVALUE(MID(O3, SEARCH("[", O3)+1, SEARCH("]", O3)-SEARCH("[", O3)-1)), 0)</f>
        <v>53</v>
      </c>
      <c r="ZS3">
        <f t="shared" ref="ZS3:ZS34" si="488">IFERROR(_xlfn.NUMBERVALUE(MID(P3, SEARCH("[", P3)+1, SEARCH("]", P3)-SEARCH("[", P3)-1)), 0)</f>
        <v>70</v>
      </c>
      <c r="ZT3">
        <f t="shared" ref="ZT3:ZT34" si="489">IFERROR(_xlfn.NUMBERVALUE(MID(Q3, SEARCH("[", Q3)+1, SEARCH("]", Q3)-SEARCH("[", Q3)-1)), 0)</f>
        <v>80</v>
      </c>
      <c r="ZU3">
        <f t="shared" ref="ZU3:ZU34" si="490">IFERROR(_xlfn.NUMBERVALUE(MID(R3, SEARCH("[", R3)+1, SEARCH("]", R3)-SEARCH("[", R3)-1)), 0)</f>
        <v>102</v>
      </c>
      <c r="ZV3">
        <f t="shared" ref="ZV3:ZV34" si="491">IFERROR(_xlfn.NUMBERVALUE(MID(S3, SEARCH("[", S3)+1, SEARCH("]", S3)-SEARCH("[", S3)-1)), 0)</f>
        <v>69</v>
      </c>
      <c r="ZW3">
        <f t="shared" ref="ZW3:ZW34" si="492">IFERROR(_xlfn.NUMBERVALUE(MID(T3, SEARCH("[", T3)+1, SEARCH("]", T3)-SEARCH("[", T3)-1)), 0)</f>
        <v>76</v>
      </c>
      <c r="ZX3">
        <f t="shared" ref="ZX3:ZX34" si="493">IFERROR(_xlfn.NUMBERVALUE(MID(U3, SEARCH("[", U3)+1, SEARCH("]", U3)-SEARCH("[", U3)-1)), 0)</f>
        <v>87</v>
      </c>
      <c r="ZY3">
        <f t="shared" ref="ZY3:ZY34" si="494">IFERROR(_xlfn.NUMBERVALUE(MID(V3, SEARCH("[", V3)+1, SEARCH("]", V3)-SEARCH("[", V3)-1)), 0)</f>
        <v>90</v>
      </c>
      <c r="ZZ3">
        <f t="shared" ref="ZZ3:ZZ34" si="495">IFERROR(_xlfn.NUMBERVALUE(MID(W3, SEARCH("[", W3)+1, SEARCH("]", W3)-SEARCH("[", W3)-1)), 0)</f>
        <v>0</v>
      </c>
      <c r="AAA3">
        <f t="shared" ref="AAA3:AAA34" si="496">IFERROR(_xlfn.NUMBERVALUE(MID(X3, SEARCH("[", X3)+1, SEARCH("]", X3)-SEARCH("[", X3)-1)), 0)</f>
        <v>0</v>
      </c>
      <c r="AAB3">
        <f t="shared" ref="AAB3:AAB34" si="497">IFERROR(_xlfn.NUMBERVALUE(MID(Y3, SEARCH("[", Y3)+1, SEARCH("]", Y3)-SEARCH("[", Y3)-1)), 0)</f>
        <v>0</v>
      </c>
      <c r="AAC3">
        <f t="shared" ref="AAC3:AAC34" si="498">IFERROR(_xlfn.NUMBERVALUE(MID(Z3, SEARCH("[", Z3)+1, SEARCH("]", Z3)-SEARCH("[", Z3)-1)), 0)</f>
        <v>0</v>
      </c>
      <c r="AAD3">
        <f t="shared" ref="AAD3:AAD34" si="499">IFERROR(_xlfn.NUMBERVALUE(MID(AA3, SEARCH("[", AA3)+1, SEARCH("]", AA3)-SEARCH("[", AA3)-1)), 0)</f>
        <v>0</v>
      </c>
      <c r="AAE3">
        <f t="shared" ref="AAE3:AAE34" si="500">IFERROR(_xlfn.NUMBERVALUE(MID(AB3, SEARCH("[", AB3)+1, SEARCH("]", AB3)-SEARCH("[", AB3)-1)), 0)</f>
        <v>0</v>
      </c>
      <c r="AAF3">
        <f t="shared" ref="AAF3:AAF34" si="501">IFERROR(_xlfn.NUMBERVALUE(MID(AC3, SEARCH("[", AC3)+1, SEARCH("]", AC3)-SEARCH("[", AC3)-1)), 0)</f>
        <v>0</v>
      </c>
      <c r="AAG3">
        <f t="shared" ref="AAG3:AAG34" si="502">IFERROR(_xlfn.NUMBERVALUE(MID(AD3, SEARCH("[", AD3)+1, SEARCH("]", AD3)-SEARCH("[", AD3)-1)), 0)</f>
        <v>0</v>
      </c>
      <c r="AAH3">
        <f t="shared" ref="AAH3:AAH34" si="503">IFERROR(_xlfn.NUMBERVALUE(MID(AE3, SEARCH("[", AE3)+1, SEARCH("]", AE3)-SEARCH("[", AE3)-1)), 0)</f>
        <v>0</v>
      </c>
      <c r="AAI3">
        <f t="shared" ref="AAI3:AAI34" si="504">IFERROR(_xlfn.NUMBERVALUE(MID(AF3, SEARCH("[", AF3)+1, SEARCH("]", AF3)-SEARCH("[", AF3)-1)), 0)</f>
        <v>0</v>
      </c>
      <c r="AAJ3">
        <f t="shared" ref="AAJ3:AAJ34" si="505">IFERROR(_xlfn.NUMBERVALUE(MID(AG3, SEARCH("[", AG3)+1, SEARCH("]", AG3)-SEARCH("[", AG3)-1)), 0)</f>
        <v>0</v>
      </c>
      <c r="AAK3">
        <f t="shared" ref="AAK3:AAK34" si="506">IFERROR(_xlfn.NUMBERVALUE(MID(AH3, SEARCH("[", AH3)+1, SEARCH("]", AH3)-SEARCH("[", AH3)-1)), 0)</f>
        <v>0</v>
      </c>
      <c r="AAL3">
        <f t="shared" ref="AAL3:AAL34" si="507">IFERROR(_xlfn.NUMBERVALUE(MID(AI3, SEARCH("[", AI3)+1, SEARCH("]", AI3)-SEARCH("[", AI3)-1)), 0)</f>
        <v>0</v>
      </c>
      <c r="AAM3">
        <f t="shared" ref="AAM3:AAM34" si="508">IFERROR(_xlfn.NUMBERVALUE(MID(AJ3, SEARCH("[", AJ3)+1, SEARCH("]", AJ3)-SEARCH("[", AJ3)-1)), 0)</f>
        <v>0</v>
      </c>
      <c r="AAN3">
        <f t="shared" ref="AAN3:AAN34" si="509">IFERROR(_xlfn.NUMBERVALUE(MID(AK3, SEARCH("[", AK3)+1, SEARCH("]", AK3)-SEARCH("[", AK3)-1)), 0)</f>
        <v>0</v>
      </c>
      <c r="AAO3">
        <f t="shared" ref="AAO3:AAO34" si="510">IFERROR(_xlfn.NUMBERVALUE(MID(AL3, SEARCH("[", AL3)+1, SEARCH("]", AL3)-SEARCH("[", AL3)-1)), 0)</f>
        <v>0</v>
      </c>
      <c r="AAP3">
        <f t="shared" ref="AAP3:AAP34" si="511">IFERROR(_xlfn.NUMBERVALUE(MID(AM3, SEARCH("[", AM3)+1, SEARCH("]", AM3)-SEARCH("[", AM3)-1)), 0)</f>
        <v>0</v>
      </c>
      <c r="AAQ3">
        <f t="shared" ref="AAQ3:AAQ34" si="512">IFERROR(_xlfn.NUMBERVALUE(MID(AN3, SEARCH("[", AN3)+1, SEARCH("]", AN3)-SEARCH("[", AN3)-1)), 0)</f>
        <v>0</v>
      </c>
      <c r="AAR3">
        <f t="shared" ref="AAR3:AAR34" si="513">IFERROR(_xlfn.NUMBERVALUE(MID(AO3, SEARCH("[", AO3)+1, SEARCH("]", AO3)-SEARCH("[", AO3)-1)), 0)</f>
        <v>0</v>
      </c>
      <c r="AAS3">
        <f t="shared" ref="AAS3:AAS34" si="514">IFERROR(_xlfn.NUMBERVALUE(MID(AP3, SEARCH("[", AP3)+1, SEARCH("]", AP3)-SEARCH("[", AP3)-1)), 0)</f>
        <v>0</v>
      </c>
      <c r="AAT3">
        <f t="shared" ref="AAT3:AAT34" si="515">IFERROR(_xlfn.NUMBERVALUE(MID(AQ3, SEARCH("[", AQ3)+1, SEARCH("]", AQ3)-SEARCH("[", AQ3)-1)), 0)</f>
        <v>0</v>
      </c>
      <c r="AAU3">
        <f t="shared" ref="AAU3:AAU34" si="516">IFERROR(_xlfn.NUMBERVALUE(MID(AR3, SEARCH("[", AR3)+1, SEARCH("]", AR3)-SEARCH("[", AR3)-1)), 0)</f>
        <v>0</v>
      </c>
      <c r="AAV3">
        <f t="shared" ref="AAV3:AAV34" si="517">IFERROR(_xlfn.NUMBERVALUE(MID(AS3, SEARCH("[", AS3)+1, SEARCH("]", AS3)-SEARCH("[", AS3)-1)), 0)</f>
        <v>0</v>
      </c>
      <c r="AAW3">
        <f t="shared" ref="AAW3:AAW34" si="518">IFERROR(_xlfn.NUMBERVALUE(MID(AT3, SEARCH("[", AT3)+1, SEARCH("]", AT3)-SEARCH("[", AT3)-1)), 0)</f>
        <v>0</v>
      </c>
      <c r="AAX3">
        <f t="shared" ref="AAX3:AAX34" si="519">IFERROR(_xlfn.NUMBERVALUE(MID(AU3, SEARCH("[", AU3)+1, SEARCH("]", AU3)-SEARCH("[", AU3)-1)), 0)</f>
        <v>0</v>
      </c>
      <c r="AAY3">
        <f t="shared" ref="AAY3:AAY34" si="520">IFERROR(_xlfn.NUMBERVALUE(MID(AV3, SEARCH("[", AV3)+1, SEARCH("]", AV3)-SEARCH("[", AV3)-1)), 0)</f>
        <v>0</v>
      </c>
      <c r="AAZ3">
        <f t="shared" ref="AAZ3:AAZ34" si="521">IFERROR(_xlfn.NUMBERVALUE(MID(AW3, SEARCH("[", AW3)+1, SEARCH("]", AW3)-SEARCH("[", AW3)-1)), 0)</f>
        <v>0</v>
      </c>
      <c r="ABA3">
        <f t="shared" ref="ABA3:ABA34" si="522">IFERROR(_xlfn.NUMBERVALUE(MID(AX3, SEARCH("[", AX3)+1, SEARCH("]", AX3)-SEARCH("[", AX3)-1)), 0)</f>
        <v>0</v>
      </c>
      <c r="ABB3">
        <f t="shared" ref="ABB3:ABB34" si="523">IFERROR(_xlfn.NUMBERVALUE(MID(AY3, SEARCH("[", AY3)+1, SEARCH("]", AY3)-SEARCH("[", AY3)-1)), 0)</f>
        <v>0</v>
      </c>
      <c r="ABC3">
        <f t="shared" ref="ABC3:ABC34" si="524">IFERROR(_xlfn.NUMBERVALUE(MID(AZ3, SEARCH("[", AZ3)+1, SEARCH("]", AZ3)-SEARCH("[", AZ3)-1)), 0)</f>
        <v>0</v>
      </c>
      <c r="ABD3">
        <f t="shared" ref="ABD3:ABD34" si="525">IFERROR(_xlfn.NUMBERVALUE(MID(BA3, SEARCH("[", BA3)+1, SEARCH("]", BA3)-SEARCH("[", BA3)-1)), 0)</f>
        <v>0</v>
      </c>
      <c r="ABE3">
        <f t="shared" ref="ABE3:ABE34" si="526">IFERROR(_xlfn.NUMBERVALUE(MID(BB3, SEARCH("[", BB3)+1, SEARCH("]", BB3)-SEARCH("[", BB3)-1)), 0)</f>
        <v>0</v>
      </c>
      <c r="ABF3">
        <f t="shared" ref="ABF3:ABF34" si="527">IFERROR(_xlfn.NUMBERVALUE(MID(BC3, SEARCH("[", BC3)+1, SEARCH("]", BC3)-SEARCH("[", BC3)-1)), 0)</f>
        <v>0</v>
      </c>
      <c r="ABG3">
        <f t="shared" ref="ABG3:ABG34" si="528">IFERROR(_xlfn.NUMBERVALUE(MID(BD3, SEARCH("[", BD3)+1, SEARCH("]", BD3)-SEARCH("[", BD3)-1)), 0)</f>
        <v>0</v>
      </c>
      <c r="ABH3">
        <f t="shared" ref="ABH3:ABH34" si="529">IFERROR(_xlfn.NUMBERVALUE(MID(BE3, SEARCH("[", BE3)+1, SEARCH("]", BE3)-SEARCH("[", BE3)-1)), 0)</f>
        <v>0</v>
      </c>
      <c r="ABI3">
        <f t="shared" ref="ABI3:ABI34" si="530">IFERROR(_xlfn.NUMBERVALUE(MID(BF3, SEARCH("[", BF3)+1, SEARCH("]", BF3)-SEARCH("[", BF3)-1)), 0)</f>
        <v>0</v>
      </c>
      <c r="ABJ3">
        <f t="shared" ref="ABJ3:ABJ34" si="531">IFERROR(_xlfn.NUMBERVALUE(MID(BG3, SEARCH("[", BG3)+1, SEARCH("]", BG3)-SEARCH("[", BG3)-1)), 0)</f>
        <v>0</v>
      </c>
      <c r="ABK3">
        <f t="shared" ref="ABK3:ABK34" si="532">IFERROR(_xlfn.NUMBERVALUE(MID(BH3, SEARCH("[", BH3)+1, SEARCH("]", BH3)-SEARCH("[", BH3)-1)), 0)</f>
        <v>0</v>
      </c>
      <c r="ABL3">
        <f t="shared" ref="ABL3:ABL34" si="533">IFERROR(_xlfn.NUMBERVALUE(MID(BI3, SEARCH("[", BI3)+1, SEARCH("]", BI3)-SEARCH("[", BI3)-1)), 0)</f>
        <v>0</v>
      </c>
      <c r="ABM3">
        <f t="shared" ref="ABM3:ABM34" si="534">IFERROR(_xlfn.NUMBERVALUE(MID(BJ3, SEARCH("[", BJ3)+1, SEARCH("]", BJ3)-SEARCH("[", BJ3)-1)), 0)</f>
        <v>0</v>
      </c>
      <c r="ABN3">
        <f t="shared" ref="ABN3:ABN34" si="535">IFERROR(_xlfn.NUMBERVALUE(MID(BK3, SEARCH("[", BK3)+1, SEARCH("]", BK3)-SEARCH("[", BK3)-1)), 0)</f>
        <v>0</v>
      </c>
      <c r="ABO3">
        <f t="shared" ref="ABO3:ABO34" si="536">IFERROR(_xlfn.NUMBERVALUE(MID(BL3, SEARCH("[", BL3)+1, SEARCH("]", BL3)-SEARCH("[", BL3)-1)), 0)</f>
        <v>0</v>
      </c>
      <c r="ABP3">
        <f t="shared" ref="ABP3:ABP34" si="537">IFERROR(_xlfn.NUMBERVALUE(MID(BM3, SEARCH("[", BM3)+1, SEARCH("]", BM3)-SEARCH("[", BM3)-1)), 0)</f>
        <v>0</v>
      </c>
      <c r="ABQ3">
        <f t="shared" ref="ABQ3:ABQ34" si="538">IFERROR(_xlfn.NUMBERVALUE(MID(BN3, SEARCH("[", BN3)+1, SEARCH("]", BN3)-SEARCH("[", BN3)-1)), 0)</f>
        <v>0</v>
      </c>
      <c r="ABR3">
        <f t="shared" ref="ABR3:ABR34" si="539">IFERROR(_xlfn.NUMBERVALUE(MID(BO3, SEARCH("[", BO3)+1, SEARCH("]", BO3)-SEARCH("[", BO3)-1)), 0)</f>
        <v>0</v>
      </c>
      <c r="ABS3">
        <f t="shared" ref="ABS3:ABS34" si="540">IFERROR(_xlfn.NUMBERVALUE(MID(BP3, SEARCH("[", BP3)+1, SEARCH("]", BP3)-SEARCH("[", BP3)-1)), 0)</f>
        <v>0</v>
      </c>
      <c r="ABT3">
        <f t="shared" ref="ABT3:ABT34" si="541">IFERROR(_xlfn.NUMBERVALUE(MID(BQ3, SEARCH("[", BQ3)+1, SEARCH("]", BQ3)-SEARCH("[", BQ3)-1)), 0)</f>
        <v>0</v>
      </c>
      <c r="ABU3">
        <f t="shared" ref="ABU3:ABU34" si="542">IFERROR(_xlfn.NUMBERVALUE(MID(BR3, SEARCH("[", BR3)+1, SEARCH("]", BR3)-SEARCH("[", BR3)-1)), 0)</f>
        <v>0</v>
      </c>
      <c r="ABV3">
        <f t="shared" ref="ABV3:ABV34" si="543">IFERROR(_xlfn.NUMBERVALUE(MID(BS3, SEARCH("[", BS3)+1, SEARCH("]", BS3)-SEARCH("[", BS3)-1)), 0)</f>
        <v>0</v>
      </c>
      <c r="ABW3">
        <f t="shared" ref="ABW3:ABW34" si="544">IFERROR(_xlfn.NUMBERVALUE(MID(BT3, SEARCH("[", BT3)+1, SEARCH("]", BT3)-SEARCH("[", BT3)-1)), 0)</f>
        <v>0</v>
      </c>
      <c r="ABX3">
        <f t="shared" ref="ABX3:ABX34" si="545">IFERROR(_xlfn.NUMBERVALUE(MID(BU3, SEARCH("[", BU3)+1, SEARCH("]", BU3)-SEARCH("[", BU3)-1)), 0)</f>
        <v>0</v>
      </c>
      <c r="ABY3">
        <f t="shared" ref="ABY3:ABY34" si="546">IFERROR(_xlfn.NUMBERVALUE(MID(BV3, SEARCH("[", BV3)+1, SEARCH("]", BV3)-SEARCH("[", BV3)-1)), 0)</f>
        <v>0</v>
      </c>
      <c r="ABZ3">
        <f t="shared" ref="ABZ3:ABZ34" si="547">IFERROR(_xlfn.NUMBERVALUE(MID(BW3, SEARCH("[", BW3)+1, SEARCH("]", BW3)-SEARCH("[", BW3)-1)), 0)</f>
        <v>0</v>
      </c>
      <c r="ACA3">
        <f t="shared" ref="ACA3:ACA34" si="548">IFERROR(_xlfn.NUMBERVALUE(MID(BX3, SEARCH("[", BX3)+1, SEARCH("]", BX3)-SEARCH("[", BX3)-1)), 0)</f>
        <v>0</v>
      </c>
      <c r="ACB3">
        <f t="shared" ref="ACB3:ACB34" si="549">IFERROR(_xlfn.NUMBERVALUE(MID(BY3, SEARCH("[", BY3)+1, SEARCH("]", BY3)-SEARCH("[", BY3)-1)), 0)</f>
        <v>0</v>
      </c>
      <c r="ACC3">
        <f t="shared" ref="ACC3:ACC34" si="550">IFERROR(_xlfn.NUMBERVALUE(MID(BZ3, SEARCH("[", BZ3)+1, SEARCH("]", BZ3)-SEARCH("[", BZ3)-1)), 0)</f>
        <v>0</v>
      </c>
      <c r="ACD3">
        <f t="shared" ref="ACD3:ACD34" si="551">IFERROR(_xlfn.NUMBERVALUE(MID(CA3, SEARCH("[", CA3)+1, SEARCH("]", CA3)-SEARCH("[", CA3)-1)), 0)</f>
        <v>0</v>
      </c>
      <c r="ACE3">
        <f t="shared" ref="ACE3:ACE34" si="552">IFERROR(_xlfn.NUMBERVALUE(MID(CB3, SEARCH("[", CB3)+1, SEARCH("]", CB3)-SEARCH("[", CB3)-1)), 0)</f>
        <v>0</v>
      </c>
      <c r="ACF3">
        <f t="shared" ref="ACF3:ACF34" si="553">IFERROR(_xlfn.NUMBERVALUE(MID(CC3, SEARCH("[", CC3)+1, SEARCH("]", CC3)-SEARCH("[", CC3)-1)), 0)</f>
        <v>0</v>
      </c>
      <c r="ACG3">
        <f t="shared" ref="ACG3:ACG34" si="554">IFERROR(_xlfn.NUMBERVALUE(MID(CD3, SEARCH("[", CD3)+1, SEARCH("]", CD3)-SEARCH("[", CD3)-1)), 0)</f>
        <v>0</v>
      </c>
      <c r="ACH3">
        <f t="shared" ref="ACH3:ACH34" si="555">IFERROR(_xlfn.NUMBERVALUE(MID(CE3, SEARCH("[", CE3)+1, SEARCH("]", CE3)-SEARCH("[", CE3)-1)), 0)</f>
        <v>0</v>
      </c>
      <c r="ACI3">
        <f t="shared" ref="ACI3:ACI34" si="556">IFERROR(_xlfn.NUMBERVALUE(MID(CF3, SEARCH("[", CF3)+1, SEARCH("]", CF3)-SEARCH("[", CF3)-1)), 0)</f>
        <v>0</v>
      </c>
      <c r="ACJ3">
        <f t="shared" ref="ACJ3:ACJ34" si="557">IFERROR(_xlfn.NUMBERVALUE(MID(CG3, SEARCH("[", CG3)+1, SEARCH("]", CG3)-SEARCH("[", CG3)-1)), 0)</f>
        <v>0</v>
      </c>
      <c r="ACK3">
        <f t="shared" ref="ACK3:ACK34" si="558">IFERROR(_xlfn.NUMBERVALUE(MID(CH3, SEARCH("[", CH3)+1, SEARCH("]", CH3)-SEARCH("[", CH3)-1)), 0)</f>
        <v>0</v>
      </c>
      <c r="ACL3">
        <f t="shared" ref="ACL3:ACL34" si="559">IFERROR(_xlfn.NUMBERVALUE(MID(CI3, SEARCH("[", CI3)+1, SEARCH("]", CI3)-SEARCH("[", CI3)-1)), 0)</f>
        <v>0</v>
      </c>
      <c r="ACM3">
        <f t="shared" ref="ACM3:ACM34" si="560">IFERROR(_xlfn.NUMBERVALUE(MID(CJ3, SEARCH("[", CJ3)+1, SEARCH("]", CJ3)-SEARCH("[", CJ3)-1)), 0)</f>
        <v>0</v>
      </c>
      <c r="ACN3">
        <f t="shared" ref="ACN3:ACN34" si="561">IFERROR(_xlfn.NUMBERVALUE(MID(CK3, SEARCH("[", CK3)+1, SEARCH("]", CK3)-SEARCH("[", CK3)-1)), 0)</f>
        <v>0</v>
      </c>
      <c r="ACO3">
        <f t="shared" ref="ACO3:ACO34" si="562">IFERROR(_xlfn.NUMBERVALUE(MID(CL3, SEARCH("[", CL3)+1, SEARCH("]", CL3)-SEARCH("[", CL3)-1)), 0)</f>
        <v>0</v>
      </c>
      <c r="ACP3">
        <f t="shared" ref="ACP3:ACP34" si="563">IFERROR(_xlfn.NUMBERVALUE(MID(CM3, SEARCH("[", CM3)+1, SEARCH("]", CM3)-SEARCH("[", CM3)-1)), 0)</f>
        <v>0</v>
      </c>
      <c r="ACQ3">
        <f t="shared" ref="ACQ3:ACQ34" si="564">IFERROR(_xlfn.NUMBERVALUE(MID(CN3, SEARCH("[", CN3)+1, SEARCH("]", CN3)-SEARCH("[", CN3)-1)), 0)</f>
        <v>0</v>
      </c>
      <c r="ACR3">
        <f t="shared" ref="ACR3:ACR34" si="565">IFERROR(_xlfn.NUMBERVALUE(MID(CO3, SEARCH("[", CO3)+1, SEARCH("]", CO3)-SEARCH("[", CO3)-1)), 0)</f>
        <v>0</v>
      </c>
      <c r="ACS3">
        <f t="shared" ref="ACS3:ACS34" si="566">IFERROR(_xlfn.NUMBERVALUE(MID(CP3, SEARCH("[", CP3)+1, SEARCH("]", CP3)-SEARCH("[", CP3)-1)), 0)</f>
        <v>0</v>
      </c>
      <c r="ACT3">
        <f t="shared" ref="ACT3:ACT34" si="567">IFERROR(_xlfn.NUMBERVALUE(MID(CQ3, SEARCH("[", CQ3)+1, SEARCH("]", CQ3)-SEARCH("[", CQ3)-1)), 0)</f>
        <v>0</v>
      </c>
      <c r="ACU3">
        <f t="shared" ref="ACU3:ACU34" si="568">IFERROR(_xlfn.NUMBERVALUE(MID(CR3, SEARCH("[", CR3)+1, SEARCH("]", CR3)-SEARCH("[", CR3)-1)), 0)</f>
        <v>0</v>
      </c>
      <c r="ACW3" s="4">
        <f t="shared" ref="ACW3:ACW34" si="569">ADE3+ADF3+ADG3+ADJ3+ADM3+ADS3+ADV3+AEB3+AEE3+AEK3+AEN3+AET3+AEW3+AFC3+AFF3</f>
        <v>428.7</v>
      </c>
      <c r="ACX3" s="4">
        <f t="shared" ref="ACX3:ACX34" si="570">ADK3+ADL3+ADP3+ADT3+ADU3+ADY3+AEC3+AED3+AEH3+AEL3+AEM3+AEQ3+AEU3+AEV3+AEZ3</f>
        <v>367.5</v>
      </c>
      <c r="ACY3" s="4">
        <f t="shared" ref="ACY3:ACY34" si="571">ADH3+ADI3+ADN3+ADO3+ADQ3+ADR3+ADW3+ADX3+ADZ3+AEA3+AEF3+AEG3+AEI3+AEJ3+AEO3</f>
        <v>619.90000000000009</v>
      </c>
      <c r="ACZ3" s="4">
        <f t="shared" ref="ACZ3:ACZ34" si="572">SUM(AFG3:AGK3)+AEP3+AER3+AES3+AEX3+AEY3+AFA3+AFB3+AFD3+AFE3</f>
        <v>0</v>
      </c>
      <c r="ADA3" s="88">
        <f t="shared" ref="ADA3:ADA34" si="573">IFERROR(SQRT(ACX3/SUM(CX3:DA3)), 0)</f>
        <v>13.555441711725958</v>
      </c>
      <c r="ADB3" s="4">
        <f t="shared" ref="ADB3:ADB34" si="574">ACW3+ACX3+ACY3*1+ACZ3*1</f>
        <v>1416.1000000000001</v>
      </c>
      <c r="ADC3" s="5">
        <f t="shared" ref="ADC3:ADC34" si="575">IFERROR(SQRT(ACW3/SUM(CT3:CW3)), 0)</f>
        <v>9.2595896237360318</v>
      </c>
      <c r="ADD3" s="5">
        <f t="shared" ref="ADD3:ADD34" si="576">IFERROR(SQRT(ACY3/(SUM(DB3:DE3)-(COUNTIF(O3:P3, "3S-")))), 0)</f>
        <v>12.448895533339496</v>
      </c>
      <c r="ADE3">
        <f t="shared" ref="ADE3:ADE34" si="577">IFERROR(_xlfn.NUMBERVALUE(MID(L3, SEARCH("{", L3)+1, SEARCH("}", L3)-SEARCH("{", L3)-1)), 0)</f>
        <v>122.6</v>
      </c>
      <c r="ADF3">
        <f t="shared" ref="ADF3:ADF34" si="578">IFERROR(_xlfn.NUMBERVALUE(MID(M3, SEARCH("{", M3)+1, SEARCH("}", M3)-SEARCH("{", M3)-1)), 0)</f>
        <v>84.5</v>
      </c>
      <c r="ADG3">
        <f t="shared" ref="ADG3:ADG34" si="579">IFERROR(_xlfn.NUMBERVALUE(MID(N3, SEARCH("{", N3)+1, SEARCH("}", N3)-SEARCH("{", N3)-1)), 0)</f>
        <v>42</v>
      </c>
      <c r="ADH3">
        <f t="shared" ref="ADH3:ADH34" si="580">IFERROR(_xlfn.NUMBERVALUE(MID(O3, SEARCH("{", O3)+1, SEARCH("}", O3)-SEARCH("{", O3)-1)), 0)</f>
        <v>101.6</v>
      </c>
      <c r="ADI3">
        <f t="shared" ref="ADI3:ADI34" si="581">IFERROR(_xlfn.NUMBERVALUE(MID(P3, SEARCH("{", P3)+1, SEARCH("}", P3)-SEARCH("{", P3)-1)), 0)</f>
        <v>130.9</v>
      </c>
      <c r="ADJ3">
        <f t="shared" ref="ADJ3:ADJ34" si="582">IFERROR(_xlfn.NUMBERVALUE(MID(Q3, SEARCH("{", Q3)+1, SEARCH("}", Q3)-SEARCH("{", Q3)-1)), 0)</f>
        <v>148.1</v>
      </c>
      <c r="ADK3">
        <f t="shared" ref="ADK3:ADK34" si="583">IFERROR(_xlfn.NUMBERVALUE(MID(R3, SEARCH("{", R3)+1, SEARCH("}", R3)-SEARCH("{", R3)-1)), 0)</f>
        <v>158.6</v>
      </c>
      <c r="ADL3">
        <f t="shared" ref="ADL3:ADL34" si="584">IFERROR(_xlfn.NUMBERVALUE(MID(S3, SEARCH("{", S3)+1, SEARCH("}", S3)-SEARCH("{", S3)-1)), 0)</f>
        <v>208.9</v>
      </c>
      <c r="ADM3">
        <f t="shared" ref="ADM3:ADM34" si="585">IFERROR(_xlfn.NUMBERVALUE(MID(T3, SEARCH("{", T3)+1, SEARCH("}", T3)-SEARCH("{", T3)-1)), 0)</f>
        <v>31.5</v>
      </c>
      <c r="ADN3">
        <f t="shared" ref="ADN3:ADN34" si="586">IFERROR(_xlfn.NUMBERVALUE(MID(U3, SEARCH("{", U3)+1, SEARCH("}", U3)-SEARCH("{", U3)-1)), 0)</f>
        <v>132.1</v>
      </c>
      <c r="ADO3">
        <f t="shared" ref="ADO3:ADO34" si="587">IFERROR(_xlfn.NUMBERVALUE(MID(V3, SEARCH("{", V3)+1, SEARCH("}", V3)-SEARCH("{", V3)-1)), 0)</f>
        <v>255.3</v>
      </c>
      <c r="ADP3">
        <f t="shared" ref="ADP3:ADP34" si="588">IFERROR(_xlfn.NUMBERVALUE(MID(W3, SEARCH("{", W3)+1, SEARCH("}", W3)-SEARCH("{", W3)-1)), 0)</f>
        <v>0</v>
      </c>
      <c r="ADQ3">
        <f t="shared" ref="ADQ3:ADQ34" si="589">IFERROR(_xlfn.NUMBERVALUE(MID(X3, SEARCH("{", X3)+1, SEARCH("}", X3)-SEARCH("{", X3)-1)), 0)</f>
        <v>0</v>
      </c>
      <c r="ADR3">
        <f t="shared" ref="ADR3:ADR34" si="590">IFERROR(_xlfn.NUMBERVALUE(MID(Y3, SEARCH("{", Y3)+1, SEARCH("}", Y3)-SEARCH("{", Y3)-1)), 0)</f>
        <v>0</v>
      </c>
      <c r="ADS3">
        <f t="shared" ref="ADS3:ADS34" si="591">IFERROR(_xlfn.NUMBERVALUE(MID(Z3, SEARCH("{", Z3)+1, SEARCH("}", Z3)-SEARCH("{", Z3)-1)), 0)</f>
        <v>0</v>
      </c>
      <c r="ADT3">
        <f t="shared" ref="ADT3:ADT34" si="592">IFERROR(_xlfn.NUMBERVALUE(MID(AA3, SEARCH("{", AA3)+1, SEARCH("}", AA3)-SEARCH("{", AA3)-1)), 0)</f>
        <v>0</v>
      </c>
      <c r="ADU3">
        <f t="shared" ref="ADU3:ADU34" si="593">IFERROR(_xlfn.NUMBERVALUE(MID(AB3, SEARCH("{", AB3)+1, SEARCH("}", AB3)-SEARCH("{", AB3)-1)), 0)</f>
        <v>0</v>
      </c>
      <c r="ADV3">
        <f t="shared" ref="ADV3:ADV34" si="594">IFERROR(_xlfn.NUMBERVALUE(MID(AC3, SEARCH("{", AC3)+1, SEARCH("}", AC3)-SEARCH("{", AC3)-1)), 0)</f>
        <v>0</v>
      </c>
      <c r="ADW3">
        <f t="shared" ref="ADW3:ADW34" si="595">IFERROR(_xlfn.NUMBERVALUE(MID(AD3, SEARCH("{", AD3)+1, SEARCH("}", AD3)-SEARCH("{", AD3)-1)), 0)</f>
        <v>0</v>
      </c>
      <c r="ADX3">
        <f t="shared" ref="ADX3:ADX34" si="596">IFERROR(_xlfn.NUMBERVALUE(MID(AE3, SEARCH("{", AE3)+1, SEARCH("}", AE3)-SEARCH("{", AE3)-1)), 0)</f>
        <v>0</v>
      </c>
      <c r="ADY3">
        <f t="shared" ref="ADY3:ADY34" si="597">IFERROR(_xlfn.NUMBERVALUE(MID(AF3, SEARCH("{", AF3)+1, SEARCH("}", AF3)-SEARCH("{", AF3)-1)), 0)</f>
        <v>0</v>
      </c>
      <c r="ADZ3">
        <f t="shared" ref="ADZ3:ADZ34" si="598">IFERROR(_xlfn.NUMBERVALUE(MID(AG3, SEARCH("{", AG3)+1, SEARCH("}", AG3)-SEARCH("{", AG3)-1)), 0)</f>
        <v>0</v>
      </c>
      <c r="AEA3">
        <f t="shared" ref="AEA3:AEA34" si="599">IFERROR(_xlfn.NUMBERVALUE(MID(AH3, SEARCH("{", AH3)+1, SEARCH("}", AH3)-SEARCH("{", AH3)-1)), 0)</f>
        <v>0</v>
      </c>
      <c r="AEB3">
        <f t="shared" ref="AEB3:AEB34" si="600">IFERROR(_xlfn.NUMBERVALUE(MID(AI3, SEARCH("{", AI3)+1, SEARCH("}", AI3)-SEARCH("{", AI3)-1)), 0)</f>
        <v>0</v>
      </c>
      <c r="AEC3">
        <f t="shared" ref="AEC3:AEC34" si="601">IFERROR(_xlfn.NUMBERVALUE(MID(AJ3, SEARCH("{", AJ3)+1, SEARCH("}", AJ3)-SEARCH("{", AJ3)-1)), 0)</f>
        <v>0</v>
      </c>
      <c r="AED3">
        <f t="shared" ref="AED3:AED34" si="602">IFERROR(_xlfn.NUMBERVALUE(MID(AK3, SEARCH("{", AK3)+1, SEARCH("}", AK3)-SEARCH("{", AK3)-1)), 0)</f>
        <v>0</v>
      </c>
      <c r="AEE3">
        <f t="shared" ref="AEE3:AEE34" si="603">IFERROR(_xlfn.NUMBERVALUE(MID(AL3, SEARCH("{", AL3)+1, SEARCH("}", AL3)-SEARCH("{", AL3)-1)), 0)</f>
        <v>0</v>
      </c>
      <c r="AEF3">
        <f t="shared" ref="AEF3:AEF34" si="604">IFERROR(_xlfn.NUMBERVALUE(MID(AM3, SEARCH("{", AM3)+1, SEARCH("}", AM3)-SEARCH("{", AM3)-1)), 0)</f>
        <v>0</v>
      </c>
      <c r="AEG3">
        <f t="shared" ref="AEG3:AEG34" si="605">IFERROR(_xlfn.NUMBERVALUE(MID(AN3, SEARCH("{", AN3)+1, SEARCH("}", AN3)-SEARCH("{", AN3)-1)), 0)</f>
        <v>0</v>
      </c>
      <c r="AEH3">
        <f t="shared" ref="AEH3:AEH34" si="606">IFERROR(_xlfn.NUMBERVALUE(MID(AO3, SEARCH("{", AO3)+1, SEARCH("}", AO3)-SEARCH("{", AO3)-1)), 0)</f>
        <v>0</v>
      </c>
      <c r="AEI3">
        <f t="shared" ref="AEI3:AEI34" si="607">IFERROR(_xlfn.NUMBERVALUE(MID(AP3, SEARCH("{", AP3)+1, SEARCH("}", AP3)-SEARCH("{", AP3)-1)), 0)</f>
        <v>0</v>
      </c>
      <c r="AEJ3">
        <f t="shared" ref="AEJ3:AEJ34" si="608">IFERROR(_xlfn.NUMBERVALUE(MID(AQ3, SEARCH("{", AQ3)+1, SEARCH("}", AQ3)-SEARCH("{", AQ3)-1)), 0)</f>
        <v>0</v>
      </c>
      <c r="AEK3">
        <f t="shared" ref="AEK3:AEK34" si="609">IFERROR(_xlfn.NUMBERVALUE(MID(AR3, SEARCH("{", AR3)+1, SEARCH("}", AR3)-SEARCH("{", AR3)-1)), 0)</f>
        <v>0</v>
      </c>
      <c r="AEL3">
        <f t="shared" ref="AEL3:AEL34" si="610">IFERROR(_xlfn.NUMBERVALUE(MID(AS3, SEARCH("{", AS3)+1, SEARCH("}", AS3)-SEARCH("{", AS3)-1)), 0)</f>
        <v>0</v>
      </c>
      <c r="AEM3">
        <f t="shared" ref="AEM3:AEM34" si="611">IFERROR(_xlfn.NUMBERVALUE(MID(AT3, SEARCH("{", AT3)+1, SEARCH("}", AT3)-SEARCH("{", AT3)-1)), 0)</f>
        <v>0</v>
      </c>
      <c r="AEN3">
        <f t="shared" ref="AEN3:AEN34" si="612">IFERROR(_xlfn.NUMBERVALUE(MID(AU3, SEARCH("{", AU3)+1, SEARCH("}", AU3)-SEARCH("{", AU3)-1)), 0)</f>
        <v>0</v>
      </c>
      <c r="AEO3">
        <f t="shared" ref="AEO3:AEO34" si="613">IFERROR(_xlfn.NUMBERVALUE(MID(AV3, SEARCH("{", AV3)+1, SEARCH("}", AV3)-SEARCH("{", AV3)-1)), 0)</f>
        <v>0</v>
      </c>
      <c r="AEP3">
        <f t="shared" ref="AEP3:AEP34" si="614">IFERROR(_xlfn.NUMBERVALUE(MID(AW3, SEARCH("{", AW3)+1, SEARCH("}", AW3)-SEARCH("{", AW3)-1)), 0)</f>
        <v>0</v>
      </c>
      <c r="AEQ3">
        <f t="shared" ref="AEQ3:AEQ34" si="615">IFERROR(_xlfn.NUMBERVALUE(MID(AX3, SEARCH("{", AX3)+1, SEARCH("}", AX3)-SEARCH("{", AX3)-1)), 0)</f>
        <v>0</v>
      </c>
      <c r="AER3">
        <f t="shared" ref="AER3:AER34" si="616">IFERROR(_xlfn.NUMBERVALUE(MID(AY3, SEARCH("{", AY3)+1, SEARCH("}", AY3)-SEARCH("{", AY3)-1)), 0)</f>
        <v>0</v>
      </c>
      <c r="AES3">
        <f t="shared" ref="AES3:AES34" si="617">IFERROR(_xlfn.NUMBERVALUE(MID(AZ3, SEARCH("{", AZ3)+1, SEARCH("}", AZ3)-SEARCH("{", AZ3)-1)), 0)</f>
        <v>0</v>
      </c>
      <c r="AET3">
        <f t="shared" ref="AET3:AET34" si="618">IFERROR(_xlfn.NUMBERVALUE(MID(BA3, SEARCH("{", BA3)+1, SEARCH("}", BA3)-SEARCH("{", BA3)-1)), 0)</f>
        <v>0</v>
      </c>
      <c r="AEU3">
        <f t="shared" ref="AEU3:AEU34" si="619">IFERROR(_xlfn.NUMBERVALUE(MID(BB3, SEARCH("{", BB3)+1, SEARCH("}", BB3)-SEARCH("{", BB3)-1)), 0)</f>
        <v>0</v>
      </c>
      <c r="AEV3">
        <f t="shared" ref="AEV3:AEV34" si="620">IFERROR(_xlfn.NUMBERVALUE(MID(BC3, SEARCH("{", BC3)+1, SEARCH("}", BC3)-SEARCH("{", BC3)-1)), 0)</f>
        <v>0</v>
      </c>
      <c r="AEW3">
        <f t="shared" ref="AEW3:AEW34" si="621">IFERROR(_xlfn.NUMBERVALUE(MID(BD3, SEARCH("{", BD3)+1, SEARCH("}", BD3)-SEARCH("{", BD3)-1)), 0)</f>
        <v>0</v>
      </c>
      <c r="AEX3">
        <f t="shared" ref="AEX3:AEX34" si="622">IFERROR(_xlfn.NUMBERVALUE(MID(BE3, SEARCH("{", BE3)+1, SEARCH("}", BE3)-SEARCH("{", BE3)-1)), 0)</f>
        <v>0</v>
      </c>
      <c r="AEY3">
        <f t="shared" ref="AEY3:AEY34" si="623">IFERROR(_xlfn.NUMBERVALUE(MID(BF3, SEARCH("{", BF3)+1, SEARCH("}", BF3)-SEARCH("{", BF3)-1)), 0)</f>
        <v>0</v>
      </c>
      <c r="AEZ3">
        <f t="shared" ref="AEZ3:AEZ34" si="624">IFERROR(_xlfn.NUMBERVALUE(MID(BG3, SEARCH("{", BG3)+1, SEARCH("}", BG3)-SEARCH("{", BG3)-1)), 0)</f>
        <v>0</v>
      </c>
      <c r="AFA3">
        <f t="shared" ref="AFA3:AFA34" si="625">IFERROR(_xlfn.NUMBERVALUE(MID(BH3, SEARCH("{", BH3)+1, SEARCH("}", BH3)-SEARCH("{", BH3)-1)), 0)</f>
        <v>0</v>
      </c>
      <c r="AFB3">
        <f t="shared" ref="AFB3:AFB34" si="626">IFERROR(_xlfn.NUMBERVALUE(MID(BI3, SEARCH("{", BI3)+1, SEARCH("}", BI3)-SEARCH("{", BI3)-1)), 0)</f>
        <v>0</v>
      </c>
      <c r="AFC3">
        <f t="shared" ref="AFC3:AFC34" si="627">IFERROR(_xlfn.NUMBERVALUE(MID(BJ3, SEARCH("{", BJ3)+1, SEARCH("}", BJ3)-SEARCH("{", BJ3)-1)), 0)</f>
        <v>0</v>
      </c>
      <c r="AFD3">
        <f t="shared" ref="AFD3:AFD34" si="628">IFERROR(_xlfn.NUMBERVALUE(MID(BK3, SEARCH("{", BK3)+1, SEARCH("}", BK3)-SEARCH("{", BK3)-1)), 0)</f>
        <v>0</v>
      </c>
      <c r="AFE3">
        <f t="shared" ref="AFE3:AFE34" si="629">IFERROR(_xlfn.NUMBERVALUE(MID(BL3, SEARCH("{", BL3)+1, SEARCH("}", BL3)-SEARCH("{", BL3)-1)), 0)</f>
        <v>0</v>
      </c>
      <c r="AFF3">
        <f t="shared" ref="AFF3:AFF34" si="630">IFERROR(_xlfn.NUMBERVALUE(MID(BM3, SEARCH("{", BM3)+1, SEARCH("}", BM3)-SEARCH("{", BM3)-1)), 0)</f>
        <v>0</v>
      </c>
      <c r="AFG3">
        <f t="shared" ref="AFG3:AFG34" si="631">IFERROR(_xlfn.NUMBERVALUE(MID(BN3, SEARCH("{", BN3)+1, SEARCH("}", BN3)-SEARCH("{", BN3)-1)), 0)</f>
        <v>0</v>
      </c>
      <c r="AFH3">
        <f t="shared" ref="AFH3:AFH34" si="632">IFERROR(_xlfn.NUMBERVALUE(MID(BO3, SEARCH("{", BO3)+1, SEARCH("}", BO3)-SEARCH("{", BO3)-1)), 0)</f>
        <v>0</v>
      </c>
      <c r="AFI3">
        <f t="shared" ref="AFI3:AFI34" si="633">IFERROR(_xlfn.NUMBERVALUE(MID(BP3, SEARCH("{", BP3)+1, SEARCH("}", BP3)-SEARCH("{", BP3)-1)), 0)</f>
        <v>0</v>
      </c>
      <c r="AFJ3">
        <f t="shared" ref="AFJ3:AFJ34" si="634">IFERROR(_xlfn.NUMBERVALUE(MID(BQ3, SEARCH("{", BQ3)+1, SEARCH("}", BQ3)-SEARCH("{", BQ3)-1)), 0)</f>
        <v>0</v>
      </c>
      <c r="AFK3">
        <f t="shared" ref="AFK3:AFK34" si="635">IFERROR(_xlfn.NUMBERVALUE(MID(BR3, SEARCH("{", BR3)+1, SEARCH("}", BR3)-SEARCH("{", BR3)-1)), 0)</f>
        <v>0</v>
      </c>
      <c r="AFL3">
        <f t="shared" ref="AFL3:AFL34" si="636">IFERROR(_xlfn.NUMBERVALUE(MID(BS3, SEARCH("{", BS3)+1, SEARCH("}", BS3)-SEARCH("{", BS3)-1)), 0)</f>
        <v>0</v>
      </c>
      <c r="AFM3">
        <f t="shared" ref="AFM3:AFM34" si="637">IFERROR(_xlfn.NUMBERVALUE(MID(BT3, SEARCH("{", BT3)+1, SEARCH("}", BT3)-SEARCH("{", BT3)-1)), 0)</f>
        <v>0</v>
      </c>
      <c r="AFN3">
        <f t="shared" ref="AFN3:AFN34" si="638">IFERROR(_xlfn.NUMBERVALUE(MID(BU3, SEARCH("{", BU3)+1, SEARCH("}", BU3)-SEARCH("{", BU3)-1)), 0)</f>
        <v>0</v>
      </c>
      <c r="AFO3">
        <f t="shared" ref="AFO3:AFO34" si="639">IFERROR(_xlfn.NUMBERVALUE(MID(BV3, SEARCH("{", BV3)+1, SEARCH("}", BV3)-SEARCH("{", BV3)-1)), 0)</f>
        <v>0</v>
      </c>
      <c r="AFP3">
        <f t="shared" ref="AFP3:AFP34" si="640">IFERROR(_xlfn.NUMBERVALUE(MID(BW3, SEARCH("{", BW3)+1, SEARCH("}", BW3)-SEARCH("{", BW3)-1)), 0)</f>
        <v>0</v>
      </c>
      <c r="AFQ3">
        <f t="shared" ref="AFQ3:AFQ34" si="641">IFERROR(_xlfn.NUMBERVALUE(MID(BX3, SEARCH("{", BX3)+1, SEARCH("}", BX3)-SEARCH("{", BX3)-1)), 0)</f>
        <v>0</v>
      </c>
      <c r="AFR3">
        <f t="shared" ref="AFR3:AFR34" si="642">IFERROR(_xlfn.NUMBERVALUE(MID(BY3, SEARCH("{", BY3)+1, SEARCH("}", BY3)-SEARCH("{", BY3)-1)), 0)</f>
        <v>0</v>
      </c>
      <c r="AFS3">
        <f t="shared" ref="AFS3:AFS34" si="643">IFERROR(_xlfn.NUMBERVALUE(MID(BZ3, SEARCH("{", BZ3)+1, SEARCH("}", BZ3)-SEARCH("{", BZ3)-1)), 0)</f>
        <v>0</v>
      </c>
      <c r="AFT3">
        <f t="shared" ref="AFT3:AFT34" si="644">IFERROR(_xlfn.NUMBERVALUE(MID(CA3, SEARCH("{", CA3)+1, SEARCH("}", CA3)-SEARCH("{", CA3)-1)), 0)</f>
        <v>0</v>
      </c>
      <c r="AFU3">
        <f t="shared" ref="AFU3:AFU34" si="645">IFERROR(_xlfn.NUMBERVALUE(MID(CB3, SEARCH("{", CB3)+1, SEARCH("}", CB3)-SEARCH("{", CB3)-1)), 0)</f>
        <v>0</v>
      </c>
      <c r="AFV3">
        <f t="shared" ref="AFV3:AFV34" si="646">IFERROR(_xlfn.NUMBERVALUE(MID(CC3, SEARCH("{", CC3)+1, SEARCH("}", CC3)-SEARCH("{", CC3)-1)), 0)</f>
        <v>0</v>
      </c>
      <c r="AFW3">
        <f t="shared" ref="AFW3:AFW34" si="647">IFERROR(_xlfn.NUMBERVALUE(MID(CD3, SEARCH("{", CD3)+1, SEARCH("}", CD3)-SEARCH("{", CD3)-1)), 0)</f>
        <v>0</v>
      </c>
      <c r="AFX3">
        <f t="shared" ref="AFX3:AFX34" si="648">IFERROR(_xlfn.NUMBERVALUE(MID(CE3, SEARCH("{", CE3)+1, SEARCH("}", CE3)-SEARCH("{", CE3)-1)), 0)</f>
        <v>0</v>
      </c>
      <c r="AFY3">
        <f t="shared" ref="AFY3:AFY34" si="649">IFERROR(_xlfn.NUMBERVALUE(MID(CF3, SEARCH("{", CF3)+1, SEARCH("}", CF3)-SEARCH("{", CF3)-1)), 0)</f>
        <v>0</v>
      </c>
      <c r="AFZ3">
        <f t="shared" ref="AFZ3:AFZ34" si="650">IFERROR(_xlfn.NUMBERVALUE(MID(CG3, SEARCH("{", CG3)+1, SEARCH("}", CG3)-SEARCH("{", CG3)-1)), 0)</f>
        <v>0</v>
      </c>
      <c r="AGA3">
        <f t="shared" ref="AGA3:AGA34" si="651">IFERROR(_xlfn.NUMBERVALUE(MID(CH3, SEARCH("{", CH3)+1, SEARCH("}", CH3)-SEARCH("{", CH3)-1)), 0)</f>
        <v>0</v>
      </c>
      <c r="AGB3">
        <f t="shared" ref="AGB3:AGB34" si="652">IFERROR(_xlfn.NUMBERVALUE(MID(CI3, SEARCH("{", CI3)+1, SEARCH("}", CI3)-SEARCH("{", CI3)-1)), 0)</f>
        <v>0</v>
      </c>
      <c r="AGC3">
        <f t="shared" ref="AGC3:AGC34" si="653">IFERROR(_xlfn.NUMBERVALUE(MID(CJ3, SEARCH("{", CJ3)+1, SEARCH("}", CJ3)-SEARCH("{", CJ3)-1)), 0)</f>
        <v>0</v>
      </c>
      <c r="AGD3">
        <f t="shared" ref="AGD3:AGD34" si="654">IFERROR(_xlfn.NUMBERVALUE(MID(CK3, SEARCH("{", CK3)+1, SEARCH("}", CK3)-SEARCH("{", CK3)-1)), 0)</f>
        <v>0</v>
      </c>
      <c r="AGE3">
        <f t="shared" ref="AGE3:AGE34" si="655">IFERROR(_xlfn.NUMBERVALUE(MID(CL3, SEARCH("{", CL3)+1, SEARCH("}", CL3)-SEARCH("{", CL3)-1)), 0)</f>
        <v>0</v>
      </c>
      <c r="AGF3">
        <f t="shared" ref="AGF3:AGF34" si="656">IFERROR(_xlfn.NUMBERVALUE(MID(CM3, SEARCH("{", CM3)+1, SEARCH("}", CM3)-SEARCH("{", CM3)-1)), 0)</f>
        <v>0</v>
      </c>
      <c r="AGG3">
        <f t="shared" ref="AGG3:AGG34" si="657">IFERROR(_xlfn.NUMBERVALUE(MID(CN3, SEARCH("{", CN3)+1, SEARCH("}", CN3)-SEARCH("{", CN3)-1)), 0)</f>
        <v>0</v>
      </c>
      <c r="AGH3">
        <f t="shared" ref="AGH3:AGH34" si="658">IFERROR(_xlfn.NUMBERVALUE(MID(CO3, SEARCH("{", CO3)+1, SEARCH("}", CO3)-SEARCH("{", CO3)-1)), 0)</f>
        <v>0</v>
      </c>
      <c r="AGI3">
        <f t="shared" ref="AGI3:AGI34" si="659">IFERROR(_xlfn.NUMBERVALUE(MID(CP3, SEARCH("{", CP3)+1, SEARCH("}", CP3)-SEARCH("{", CP3)-1)), 0)</f>
        <v>0</v>
      </c>
      <c r="AGJ3">
        <f t="shared" ref="AGJ3:AGJ34" si="660">IFERROR(_xlfn.NUMBERVALUE(MID(CQ3, SEARCH("{", CQ3)+1, SEARCH("}", CQ3)-SEARCH("{", CQ3)-1)), 0)</f>
        <v>0</v>
      </c>
      <c r="AGK3">
        <f t="shared" ref="AGK3:AGK34" si="661">IFERROR(_xlfn.NUMBERVALUE(MID(CR3, SEARCH("{", CR3)+1, SEARCH("}", CR3)-SEARCH("{", CR3)-1)), 0)</f>
        <v>0</v>
      </c>
      <c r="AGM3" s="88">
        <f t="shared" ref="AGM3:AGM34" si="662">SUM(AJX3:AND3)</f>
        <v>93</v>
      </c>
      <c r="AGN3" s="88">
        <v>93</v>
      </c>
      <c r="AGO3">
        <v>3</v>
      </c>
      <c r="AGP3">
        <f t="shared" ref="AGP3:AGP34" si="663">IFERROR(IF(LEFT(L3, 1)="H", $AGO3, ROUNDUP((MID(L3, SEARCH("!", L3)+1, SEARCH("+", L3)-SEARCH("!", L3)-1))/16,0)),0)</f>
        <v>3</v>
      </c>
      <c r="AGQ3">
        <f t="shared" ref="AGQ3:AGQ34" si="664">IFERROR(IF(LEFT(M3, 1)="H", $AGO3, ROUNDUP((MID(M3, SEARCH("!", M3)+1, SEARCH("+", M3)-SEARCH("!", M3)-1))/16,0)),0)</f>
        <v>3</v>
      </c>
      <c r="AGR3">
        <f t="shared" ref="AGR3:AGR34" si="665">IFERROR(IF(LEFT(N3, 1)="H", $AGO3, ROUNDUP((MID(N3, SEARCH("!", N3)+1, SEARCH("+", N3)-SEARCH("!", N3)-1))/16,0)),0)</f>
        <v>3</v>
      </c>
      <c r="AGS3">
        <f t="shared" ref="AGS3:AGS34" si="666">IFERROR(IF(LEFT(O3, 1)="H", $AGO3, ROUNDUP((MID(O3, SEARCH("!", O3)+1, SEARCH("+", O3)-SEARCH("!", O3)-1))/16,0)),0)</f>
        <v>3</v>
      </c>
      <c r="AGT3">
        <f t="shared" ref="AGT3:AGT34" si="667">IFERROR(IF(LEFT(P3, 1)="H", $AGO3, ROUNDUP((MID(P3, SEARCH("!", P3)+1, SEARCH("+", P3)-SEARCH("!", P3)-1))/16,0)),0)</f>
        <v>3</v>
      </c>
      <c r="AGU3">
        <f t="shared" ref="AGU3:AGU34" si="668">IFERROR(IF(LEFT(Q3, 1)="H", $AGO3, ROUNDUP((MID(Q3, SEARCH("!", Q3)+1, SEARCH("+", Q3)-SEARCH("!", Q3)-1))/16,0)),0)</f>
        <v>3</v>
      </c>
      <c r="AGV3">
        <f t="shared" ref="AGV3:AGV34" si="669">IFERROR(IF(LEFT(R3, 1)="H", $AGO3, ROUNDUP((MID(R3, SEARCH("!", R3)+1, SEARCH("+", R3)-SEARCH("!", R3)-1))/16,0)),0)</f>
        <v>8</v>
      </c>
      <c r="AGW3">
        <f t="shared" ref="AGW3:AGW34" si="670">IFERROR(IF(LEFT(S3, 1)="H", $AGO3, ROUNDUP((MID(S3, SEARCH("!", S3)+1, SEARCH("+", S3)-SEARCH("!", S3)-1))/16,0)),0)</f>
        <v>10</v>
      </c>
      <c r="AGX3">
        <f t="shared" ref="AGX3:AGX34" si="671">IFERROR(IF(LEFT(T3, 1)="H", $AGO3, ROUNDUP((MID(T3, SEARCH("!", T3)+1, SEARCH("+", T3)-SEARCH("!", T3)-1))/16,0)),0)</f>
        <v>3</v>
      </c>
      <c r="AGY3">
        <f t="shared" ref="AGY3:AGY34" si="672">IFERROR(IF(LEFT(U3, 1)="H", $AGO3, ROUNDUP((MID(U3, SEARCH("!", U3)+1, SEARCH("+", U3)-SEARCH("!", U3)-1))/16,0)),0)</f>
        <v>1</v>
      </c>
      <c r="AGZ3">
        <f t="shared" ref="AGZ3:AGZ34" si="673">IFERROR(IF(LEFT(V3, 1)="H", $AGO3, ROUNDUP((MID(V3, SEARCH("!", V3)+1, SEARCH("+", V3)-SEARCH("!", V3)-1))/16,0)),0)</f>
        <v>1</v>
      </c>
      <c r="AHA3">
        <f t="shared" ref="AHA3:AHA34" si="674">IFERROR(IF(LEFT(W3, 1)="H", $AGO3, ROUNDUP((MID(W3, SEARCH("!", W3)+1, SEARCH("+", W3)-SEARCH("!", W3)-1))/16,0)),0)</f>
        <v>0</v>
      </c>
      <c r="AHB3">
        <f t="shared" ref="AHB3:AHB34" si="675">IFERROR(IF(LEFT(X3, 1)="H", $AGO3, ROUNDUP((MID(X3, SEARCH("!", X3)+1, SEARCH("+", X3)-SEARCH("!", X3)-1))/16,0)),0)</f>
        <v>0</v>
      </c>
      <c r="AHC3">
        <f t="shared" ref="AHC3:AHC34" si="676">IFERROR(IF(LEFT(Y3, 1)="H", $AGO3, ROUNDUP((MID(Y3, SEARCH("!", Y3)+1, SEARCH("+", Y3)-SEARCH("!", Y3)-1))/16,0)),0)</f>
        <v>0</v>
      </c>
      <c r="AHD3">
        <f t="shared" ref="AHD3:AHD34" si="677">IFERROR(IF(LEFT(Z3, 1)="H", $AGO3, ROUNDUP((MID(Z3, SEARCH("!", Z3)+1, SEARCH("+", Z3)-SEARCH("!", Z3)-1))/16,0)),0)</f>
        <v>0</v>
      </c>
      <c r="AHE3">
        <f t="shared" ref="AHE3:AHE34" si="678">IFERROR(IF(LEFT(AA3, 1)="H", $AGO3, ROUNDUP((MID(AA3, SEARCH("!", AA3)+1, SEARCH("+", AA3)-SEARCH("!", AA3)-1))/16,0)),0)</f>
        <v>0</v>
      </c>
      <c r="AHF3">
        <f t="shared" ref="AHF3:AHF34" si="679">IFERROR(IF(LEFT(AB3, 1)="H", $AGO3, ROUNDUP((MID(AB3, SEARCH("!", AB3)+1, SEARCH("+", AB3)-SEARCH("!", AB3)-1))/16,0)),0)</f>
        <v>0</v>
      </c>
      <c r="AHG3">
        <f t="shared" ref="AHG3:AHG34" si="680">IFERROR(IF(LEFT(AC3, 1)="H", $AGO3, ROUNDUP((MID(AC3, SEARCH("!", AC3)+1, SEARCH("+", AC3)-SEARCH("!", AC3)-1))/16,0)),0)</f>
        <v>0</v>
      </c>
      <c r="AHH3">
        <f t="shared" ref="AHH3:AHH34" si="681">IFERROR(IF(LEFT(AD3, 1)="H", $AGO3, ROUNDUP((MID(AD3, SEARCH("!", AD3)+1, SEARCH("+", AD3)-SEARCH("!", AD3)-1))/16,0)),0)</f>
        <v>0</v>
      </c>
      <c r="AHI3">
        <f t="shared" ref="AHI3:AHI34" si="682">IFERROR(IF(LEFT(AE3, 1)="H", $AGO3, ROUNDUP((MID(AE3, SEARCH("!", AE3)+1, SEARCH("+", AE3)-SEARCH("!", AE3)-1))/16,0)),0)</f>
        <v>0</v>
      </c>
      <c r="AHJ3">
        <f t="shared" ref="AHJ3:AHJ34" si="683">IFERROR(IF(LEFT(AF3, 1)="H", $AGO3, ROUNDUP((MID(AF3, SEARCH("!", AF3)+1, SEARCH("+", AF3)-SEARCH("!", AF3)-1))/16,0)),0)</f>
        <v>0</v>
      </c>
      <c r="AHK3">
        <f t="shared" ref="AHK3:AHK34" si="684">IFERROR(IF(LEFT(AG3, 1)="H", $AGO3, ROUNDUP((MID(AG3, SEARCH("!", AG3)+1, SEARCH("+", AG3)-SEARCH("!", AG3)-1))/16,0)),0)</f>
        <v>0</v>
      </c>
      <c r="AHL3">
        <f t="shared" ref="AHL3:AHL34" si="685">IFERROR(IF(LEFT(AH3, 1)="H", $AGO3, ROUNDUP((MID(AH3, SEARCH("!", AH3)+1, SEARCH("+", AH3)-SEARCH("!", AH3)-1))/16,0)),0)</f>
        <v>0</v>
      </c>
      <c r="AHM3">
        <f t="shared" ref="AHM3:AHM34" si="686">IFERROR(IF(LEFT(AI3, 1)="H", $AGO3, ROUNDUP((MID(AI3, SEARCH("!", AI3)+1, SEARCH("+", AI3)-SEARCH("!", AI3)-1))/16,0)),0)</f>
        <v>0</v>
      </c>
      <c r="AHN3">
        <f t="shared" ref="AHN3:AHN34" si="687">IFERROR(IF(LEFT(AJ3, 1)="H", $AGO3, ROUNDUP((MID(AJ3, SEARCH("!", AJ3)+1, SEARCH("+", AJ3)-SEARCH("!", AJ3)-1))/16,0)),0)</f>
        <v>0</v>
      </c>
      <c r="AHO3">
        <f t="shared" ref="AHO3:AHO34" si="688">IFERROR(IF(LEFT(AK3, 1)="H", $AGO3, ROUNDUP((MID(AK3, SEARCH("!", AK3)+1, SEARCH("+", AK3)-SEARCH("!", AK3)-1))/16,0)),0)</f>
        <v>0</v>
      </c>
      <c r="AHP3">
        <f t="shared" ref="AHP3:AHP34" si="689">IFERROR(IF(LEFT(AL3, 1)="H", $AGO3, ROUNDUP((MID(AL3, SEARCH("!", AL3)+1, SEARCH("+", AL3)-SEARCH("!", AL3)-1))/16,0)),0)</f>
        <v>0</v>
      </c>
      <c r="AHQ3">
        <f t="shared" ref="AHQ3:AHQ34" si="690">IFERROR(IF(LEFT(AM3, 1)="H", $AGO3, ROUNDUP((MID(AM3, SEARCH("!", AM3)+1, SEARCH("+", AM3)-SEARCH("!", AM3)-1))/16,0)),0)</f>
        <v>0</v>
      </c>
      <c r="AHR3">
        <f t="shared" ref="AHR3:AHR34" si="691">IFERROR(IF(LEFT(AN3, 1)="H", $AGO3, ROUNDUP((MID(AN3, SEARCH("!", AN3)+1, SEARCH("+", AN3)-SEARCH("!", AN3)-1))/16,0)),0)</f>
        <v>0</v>
      </c>
      <c r="AHS3">
        <f t="shared" ref="AHS3:AHS34" si="692">IFERROR(IF(LEFT(AO3, 1)="H", $AGO3, ROUNDUP((MID(AO3, SEARCH("!", AO3)+1, SEARCH("+", AO3)-SEARCH("!", AO3)-1))/16,0)),0)</f>
        <v>0</v>
      </c>
      <c r="AHT3">
        <f t="shared" ref="AHT3:AHT34" si="693">IFERROR(IF(LEFT(AP3, 1)="H", $AGO3, ROUNDUP((MID(AP3, SEARCH("!", AP3)+1, SEARCH("+", AP3)-SEARCH("!", AP3)-1))/16,0)),0)</f>
        <v>0</v>
      </c>
      <c r="AHU3">
        <f t="shared" ref="AHU3:AHU34" si="694">IFERROR(IF(LEFT(AQ3, 1)="H", $AGO3, ROUNDUP((MID(AQ3, SEARCH("!", AQ3)+1, SEARCH("+", AQ3)-SEARCH("!", AQ3)-1))/16,0)),0)</f>
        <v>0</v>
      </c>
      <c r="AHV3">
        <f t="shared" ref="AHV3:AHV34" si="695">IFERROR(IF(LEFT(AR3, 1)="H", $AGO3, ROUNDUP((MID(AR3, SEARCH("!", AR3)+1, SEARCH("+", AR3)-SEARCH("!", AR3)-1))/16,0)),0)</f>
        <v>0</v>
      </c>
      <c r="AHW3">
        <f t="shared" ref="AHW3:AHW34" si="696">IFERROR(IF(LEFT(AS3, 1)="H", $AGO3, ROUNDUP((MID(AS3, SEARCH("!", AS3)+1, SEARCH("+", AS3)-SEARCH("!", AS3)-1))/16,0)),0)</f>
        <v>0</v>
      </c>
      <c r="AHX3">
        <f t="shared" ref="AHX3:AHX34" si="697">IFERROR(IF(LEFT(AT3, 1)="H", $AGO3, ROUNDUP((MID(AT3, SEARCH("!", AT3)+1, SEARCH("+", AT3)-SEARCH("!", AT3)-1))/16,0)),0)</f>
        <v>0</v>
      </c>
      <c r="AHY3">
        <f t="shared" ref="AHY3:AHY34" si="698">IFERROR(IF(LEFT(AU3, 1)="H", $AGO3, ROUNDUP((MID(AU3, SEARCH("!", AU3)+1, SEARCH("+", AU3)-SEARCH("!", AU3)-1))/16,0)),0)</f>
        <v>0</v>
      </c>
      <c r="AHZ3">
        <f t="shared" ref="AHZ3:AHZ34" si="699">IFERROR(IF(LEFT(AV3, 1)="H", $AGO3, ROUNDUP((MID(AV3, SEARCH("!", AV3)+1, SEARCH("+", AV3)-SEARCH("!", AV3)-1))/16,0)),0)</f>
        <v>0</v>
      </c>
      <c r="AIA3">
        <f t="shared" ref="AIA3:AIA34" si="700">IFERROR(IF(LEFT(AW3, 1)="H", $AGO3, ROUNDUP((MID(AW3, SEARCH("!", AW3)+1, SEARCH("+", AW3)-SEARCH("!", AW3)-1))/16,0)),0)</f>
        <v>0</v>
      </c>
      <c r="AIB3">
        <f t="shared" ref="AIB3:AIB34" si="701">IFERROR(IF(LEFT(AX3, 1)="H", $AGO3, ROUNDUP((MID(AX3, SEARCH("!", AX3)+1, SEARCH("+", AX3)-SEARCH("!", AX3)-1))/16,0)),0)</f>
        <v>0</v>
      </c>
      <c r="AIC3">
        <f t="shared" ref="AIC3:AIC34" si="702">IFERROR(IF(LEFT(AY3, 1)="H", $AGO3, ROUNDUP((MID(AY3, SEARCH("!", AY3)+1, SEARCH("+", AY3)-SEARCH("!", AY3)-1))/16,0)),0)</f>
        <v>0</v>
      </c>
      <c r="AID3">
        <f t="shared" ref="AID3:AID34" si="703">IFERROR(IF(LEFT(AZ3, 1)="H", $AGO3, ROUNDUP((MID(AZ3, SEARCH("!", AZ3)+1, SEARCH("+", AZ3)-SEARCH("!", AZ3)-1))/16,0)),0)</f>
        <v>0</v>
      </c>
      <c r="AIE3">
        <f t="shared" ref="AIE3:AIE34" si="704">IFERROR(IF(LEFT(BA3, 1)="H", $AGO3, ROUNDUP((MID(BA3, SEARCH("!", BA3)+1, SEARCH("+", BA3)-SEARCH("!", BA3)-1))/16,0)),0)</f>
        <v>0</v>
      </c>
      <c r="AIF3">
        <f t="shared" ref="AIF3:AIF34" si="705">IFERROR(IF(LEFT(BB3, 1)="H", $AGO3, ROUNDUP((MID(BB3, SEARCH("!", BB3)+1, SEARCH("+", BB3)-SEARCH("!", BB3)-1))/16,0)),0)</f>
        <v>0</v>
      </c>
      <c r="AIG3">
        <f t="shared" ref="AIG3:AIG34" si="706">IFERROR(IF(LEFT(BC3, 1)="H", $AGO3, ROUNDUP((MID(BC3, SEARCH("!", BC3)+1, SEARCH("+", BC3)-SEARCH("!", BC3)-1))/16,0)),0)</f>
        <v>0</v>
      </c>
      <c r="AIH3">
        <f t="shared" ref="AIH3:AIH34" si="707">IFERROR(IF(LEFT(BD3, 1)="H", $AGO3, ROUNDUP((MID(BD3, SEARCH("!", BD3)+1, SEARCH("+", BD3)-SEARCH("!", BD3)-1))/16,0)),0)</f>
        <v>0</v>
      </c>
      <c r="AII3">
        <f t="shared" ref="AII3:AII34" si="708">IFERROR(IF(LEFT(BE3, 1)="H", $AGO3, ROUNDUP((MID(BE3, SEARCH("!", BE3)+1, SEARCH("+", BE3)-SEARCH("!", BE3)-1))/16,0)),0)</f>
        <v>0</v>
      </c>
      <c r="AIJ3">
        <f t="shared" ref="AIJ3:AIJ34" si="709">IFERROR(IF(LEFT(BF3, 1)="H", $AGO3, ROUNDUP((MID(BF3, SEARCH("!", BF3)+1, SEARCH("+", BF3)-SEARCH("!", BF3)-1))/16,0)),0)</f>
        <v>0</v>
      </c>
      <c r="AIK3">
        <f t="shared" ref="AIK3:AIK34" si="710">IFERROR(IF(LEFT(BG3, 1)="H", $AGO3, ROUNDUP((MID(BG3, SEARCH("!", BG3)+1, SEARCH("+", BG3)-SEARCH("!", BG3)-1))/16,0)),0)</f>
        <v>0</v>
      </c>
      <c r="AIL3">
        <f t="shared" ref="AIL3:AIL34" si="711">IFERROR(IF(LEFT(BH3, 1)="H", $AGO3, ROUNDUP((MID(BH3, SEARCH("!", BH3)+1, SEARCH("+", BH3)-SEARCH("!", BH3)-1))/16,0)),0)</f>
        <v>0</v>
      </c>
      <c r="AIM3">
        <f t="shared" ref="AIM3:AIM34" si="712">IFERROR(IF(LEFT(BI3, 1)="H", $AGO3, ROUNDUP((MID(BI3, SEARCH("!", BI3)+1, SEARCH("+", BI3)-SEARCH("!", BI3)-1))/16,0)),0)</f>
        <v>0</v>
      </c>
      <c r="AIN3">
        <f t="shared" ref="AIN3:AIN34" si="713">IFERROR(IF(LEFT(BJ3, 1)="H", $AGO3, ROUNDUP((MID(BJ3, SEARCH("!", BJ3)+1, SEARCH("+", BJ3)-SEARCH("!", BJ3)-1))/16,0)),0)</f>
        <v>0</v>
      </c>
      <c r="AIO3">
        <f t="shared" ref="AIO3:AIO34" si="714">IFERROR(IF(LEFT(BK3, 1)="H", $AGO3, ROUNDUP((MID(BK3, SEARCH("!", BK3)+1, SEARCH("+", BK3)-SEARCH("!", BK3)-1))/16,0)),0)</f>
        <v>0</v>
      </c>
      <c r="AIP3">
        <f t="shared" ref="AIP3:AIP34" si="715">IFERROR(IF(LEFT(BL3, 1)="H", $AGO3, ROUNDUP((MID(BL3, SEARCH("!", BL3)+1, SEARCH("+", BL3)-SEARCH("!", BL3)-1))/16,0)),0)</f>
        <v>0</v>
      </c>
      <c r="AIQ3">
        <f t="shared" ref="AIQ3:AIQ34" si="716">IFERROR(IF(LEFT(BM3, 1)="H", $AGO3, ROUNDUP((MID(BM3, SEARCH("!", BM3)+1, SEARCH("+", BM3)-SEARCH("!", BM3)-1))/16,0)),0)</f>
        <v>0</v>
      </c>
      <c r="AIR3">
        <f t="shared" ref="AIR3:AIR34" si="717">IFERROR(IF(LEFT(BN3, 1)="H", $AGO3, ROUNDUP((MID(BN3, SEARCH("!", BN3)+1, SEARCH("+", BN3)-SEARCH("!", BN3)-1))/16,0)),0)</f>
        <v>0</v>
      </c>
      <c r="AIS3">
        <f t="shared" ref="AIS3:AIS34" si="718">IFERROR(IF(LEFT(BO3, 1)="H", $AGO3, ROUNDUP((MID(BO3, SEARCH("!", BO3)+1, SEARCH("+", BO3)-SEARCH("!", BO3)-1))/16,0)),0)</f>
        <v>0</v>
      </c>
      <c r="AIT3">
        <f t="shared" ref="AIT3:AIT34" si="719">IFERROR(IF(LEFT(BP3, 1)="H", $AGO3, ROUNDUP((MID(BP3, SEARCH("!", BP3)+1, SEARCH("+", BP3)-SEARCH("!", BP3)-1))/16,0)),0)</f>
        <v>0</v>
      </c>
      <c r="AIU3">
        <f t="shared" ref="AIU3:AIU34" si="720">IFERROR(IF(LEFT(BQ3, 1)="H", $AGO3, ROUNDUP((MID(BQ3, SEARCH("!", BQ3)+1, SEARCH("+", BQ3)-SEARCH("!", BQ3)-1))/16,0)),0)</f>
        <v>0</v>
      </c>
      <c r="AIV3">
        <f t="shared" ref="AIV3:AIV34" si="721">IFERROR(IF(LEFT(BR3, 1)="H", $AGO3, ROUNDUP((MID(BR3, SEARCH("!", BR3)+1, SEARCH("+", BR3)-SEARCH("!", BR3)-1))/16,0)),0)</f>
        <v>0</v>
      </c>
      <c r="AIW3">
        <f t="shared" ref="AIW3:AIW34" si="722">IFERROR(IF(LEFT(BS3, 1)="H", $AGO3, ROUNDUP((MID(BS3, SEARCH("!", BS3)+1, SEARCH("+", BS3)-SEARCH("!", BS3)-1))/16,0)),0)</f>
        <v>0</v>
      </c>
      <c r="AIX3">
        <f t="shared" ref="AIX3:AIX34" si="723">IFERROR(IF(LEFT(BT3, 1)="H", $AGO3, ROUNDUP((MID(BT3, SEARCH("!", BT3)+1, SEARCH("+", BT3)-SEARCH("!", BT3)-1))/16,0)),0)</f>
        <v>0</v>
      </c>
      <c r="AIY3">
        <f t="shared" ref="AIY3:AIY34" si="724">IFERROR(IF(LEFT(BU3, 1)="H", $AGO3, ROUNDUP((MID(BU3, SEARCH("!", BU3)+1, SEARCH("+", BU3)-SEARCH("!", BU3)-1))/16,0)),0)</f>
        <v>0</v>
      </c>
      <c r="AIZ3">
        <f t="shared" ref="AIZ3:AIZ34" si="725">IFERROR(IF(LEFT(BV3, 1)="H", $AGO3, ROUNDUP((MID(BV3, SEARCH("!", BV3)+1, SEARCH("+", BV3)-SEARCH("!", BV3)-1))/16,0)),0)</f>
        <v>0</v>
      </c>
      <c r="AJA3">
        <f t="shared" ref="AJA3:AJA34" si="726">IFERROR(IF(LEFT(BW3, 1)="H", $AGO3, ROUNDUP((MID(BW3, SEARCH("!", BW3)+1, SEARCH("+", BW3)-SEARCH("!", BW3)-1))/16,0)),0)</f>
        <v>0</v>
      </c>
      <c r="AJB3">
        <f t="shared" ref="AJB3:AJB34" si="727">IFERROR(IF(LEFT(BX3, 1)="H", $AGO3, ROUNDUP((MID(BX3, SEARCH("!", BX3)+1, SEARCH("+", BX3)-SEARCH("!", BX3)-1))/16,0)),0)</f>
        <v>0</v>
      </c>
      <c r="AJC3">
        <f t="shared" ref="AJC3:AJC34" si="728">IFERROR(IF(LEFT(BY3, 1)="H", $AGO3, ROUNDUP((MID(BY3, SEARCH("!", BY3)+1, SEARCH("+", BY3)-SEARCH("!", BY3)-1))/16,0)),0)</f>
        <v>0</v>
      </c>
      <c r="AJD3">
        <f t="shared" ref="AJD3:AJD34" si="729">IFERROR(IF(LEFT(BZ3, 1)="H", $AGO3, ROUNDUP((MID(BZ3, SEARCH("!", BZ3)+1, SEARCH("+", BZ3)-SEARCH("!", BZ3)-1))/16,0)),0)</f>
        <v>0</v>
      </c>
      <c r="AJE3">
        <f t="shared" ref="AJE3:AJE34" si="730">IFERROR(IF(LEFT(CA3, 1)="H", $AGO3, ROUNDUP((MID(CA3, SEARCH("!", CA3)+1, SEARCH("+", CA3)-SEARCH("!", CA3)-1))/16,0)),0)</f>
        <v>0</v>
      </c>
      <c r="AJF3">
        <f t="shared" ref="AJF3:AJF34" si="731">IFERROR(IF(LEFT(CB3, 1)="H", $AGO3, ROUNDUP((MID(CB3, SEARCH("!", CB3)+1, SEARCH("+", CB3)-SEARCH("!", CB3)-1))/16,0)),0)</f>
        <v>0</v>
      </c>
      <c r="AJG3">
        <f t="shared" ref="AJG3:AJG34" si="732">IFERROR(IF(LEFT(CC3, 1)="H", $AGO3, ROUNDUP((MID(CC3, SEARCH("!", CC3)+1, SEARCH("+", CC3)-SEARCH("!", CC3)-1))/16,0)),0)</f>
        <v>0</v>
      </c>
      <c r="AJH3">
        <f t="shared" ref="AJH3:AJH34" si="733">IFERROR(IF(LEFT(CD3, 1)="H", $AGO3, ROUNDUP((MID(CD3, SEARCH("!", CD3)+1, SEARCH("+", CD3)-SEARCH("!", CD3)-1))/16,0)),0)</f>
        <v>0</v>
      </c>
      <c r="AJI3">
        <f t="shared" ref="AJI3:AJI34" si="734">IFERROR(IF(LEFT(CE3, 1)="H", $AGO3, ROUNDUP((MID(CE3, SEARCH("!", CE3)+1, SEARCH("+", CE3)-SEARCH("!", CE3)-1))/16,0)),0)</f>
        <v>0</v>
      </c>
      <c r="AJJ3">
        <f t="shared" ref="AJJ3:AJJ34" si="735">IFERROR(IF(LEFT(CF3, 1)="H", $AGO3, ROUNDUP((MID(CF3, SEARCH("!", CF3)+1, SEARCH("+", CF3)-SEARCH("!", CF3)-1))/16,0)),0)</f>
        <v>0</v>
      </c>
      <c r="AJK3">
        <f t="shared" ref="AJK3:AJK34" si="736">IFERROR(IF(LEFT(CG3, 1)="H", $AGO3, ROUNDUP((MID(CG3, SEARCH("!", CG3)+1, SEARCH("+", CG3)-SEARCH("!", CG3)-1))/16,0)),0)</f>
        <v>0</v>
      </c>
      <c r="AJL3">
        <f t="shared" ref="AJL3:AJL34" si="737">IFERROR(IF(LEFT(CH3, 1)="H", $AGO3, ROUNDUP((MID(CH3, SEARCH("!", CH3)+1, SEARCH("+", CH3)-SEARCH("!", CH3)-1))/16,0)),0)</f>
        <v>0</v>
      </c>
      <c r="AJM3">
        <f t="shared" ref="AJM3:AJM34" si="738">IFERROR(IF(LEFT(CI3, 1)="H", $AGO3, ROUNDUP((MID(CI3, SEARCH("!", CI3)+1, SEARCH("+", CI3)-SEARCH("!", CI3)-1))/16,0)),0)</f>
        <v>0</v>
      </c>
      <c r="AJN3">
        <f t="shared" ref="AJN3:AJN34" si="739">IFERROR(IF(LEFT(CJ3, 1)="H", $AGO3, ROUNDUP((MID(CJ3, SEARCH("!", CJ3)+1, SEARCH("+", CJ3)-SEARCH("!", CJ3)-1))/16,0)),0)</f>
        <v>0</v>
      </c>
      <c r="AJO3">
        <f t="shared" ref="AJO3:AJO34" si="740">IFERROR(IF(LEFT(CK3, 1)="H", $AGO3, ROUNDUP((MID(CK3, SEARCH("!", CK3)+1, SEARCH("+", CK3)-SEARCH("!", CK3)-1))/16,0)),0)</f>
        <v>0</v>
      </c>
      <c r="AJP3">
        <f t="shared" ref="AJP3:AJP34" si="741">IFERROR(IF(LEFT(CL3, 1)="H", $AGO3, ROUNDUP((MID(CL3, SEARCH("!", CL3)+1, SEARCH("+", CL3)-SEARCH("!", CL3)-1))/16,0)),0)</f>
        <v>0</v>
      </c>
      <c r="AJQ3">
        <f t="shared" ref="AJQ3:AJQ34" si="742">IFERROR(IF(LEFT(CM3, 1)="H", $AGO3, ROUNDUP((MID(CM3, SEARCH("!", CM3)+1, SEARCH("+", CM3)-SEARCH("!", CM3)-1))/16,0)),0)</f>
        <v>0</v>
      </c>
      <c r="AJR3">
        <f t="shared" ref="AJR3:AJR34" si="743">IFERROR(IF(LEFT(CN3, 1)="H", $AGO3, ROUNDUP((MID(CN3, SEARCH("!", CN3)+1, SEARCH("+", CN3)-SEARCH("!", CN3)-1))/16,0)),0)</f>
        <v>0</v>
      </c>
      <c r="AJS3">
        <f t="shared" ref="AJS3:AJS34" si="744">IFERROR(IF(LEFT(CO3, 1)="H", $AGO3, ROUNDUP((MID(CO3, SEARCH("!", CO3)+1, SEARCH("+", CO3)-SEARCH("!", CO3)-1))/16,0)),0)</f>
        <v>0</v>
      </c>
      <c r="AJT3">
        <f t="shared" ref="AJT3:AJT34" si="745">IFERROR(IF(LEFT(CP3, 1)="H", $AGO3, ROUNDUP((MID(CP3, SEARCH("!", CP3)+1, SEARCH("+", CP3)-SEARCH("!", CP3)-1))/16,0)),0)</f>
        <v>0</v>
      </c>
      <c r="AJU3">
        <f t="shared" ref="AJU3:AJU34" si="746">IFERROR(IF(LEFT(CQ3, 1)="H", $AGO3, ROUNDUP((MID(CQ3, SEARCH("!", CQ3)+1, SEARCH("+", CQ3)-SEARCH("!", CQ3)-1))/16,0)),0)</f>
        <v>0</v>
      </c>
      <c r="AJV3">
        <f t="shared" ref="AJV3:AJV34" si="747">IFERROR(IF(LEFT(CR3, 1)="H", $AGO3, ROUNDUP((MID(CR3, SEARCH("!", CR3)+1, SEARCH("+", CR3)-SEARCH("!", CR3)-1))/16,0)),0)</f>
        <v>0</v>
      </c>
      <c r="AJX3">
        <v>65</v>
      </c>
      <c r="AJY3">
        <v>1</v>
      </c>
      <c r="AJZ3">
        <v>1</v>
      </c>
      <c r="AKA3">
        <f t="shared" ref="AKA3:AKA34" si="748">IF(AGS3&gt;0, VLOOKUP(AGS3, $ANG$164:$ANQ$173, IF(AGR3&gt;0, AGR3+1, IF(AGQ3&gt;0, AGQ3+1, IF(AGP3&gt;0, AGP3+1, IF(AGO3&gt;0, AGO3+1, IF(AGN3&gt;0, AGN3+1, AGL3+1))))), FALSE), 0)/IF(AGR3&gt;0, 1, IF(AGQ3&gt;0, 2, IF(AGP3&gt;0, 4, IF(AGO3&gt;0, 8, IF(AGN3&gt;0, 16, 32)))))</f>
        <v>1</v>
      </c>
      <c r="AKB3">
        <f t="shared" ref="AKB3:AKB34" si="749">IF(AGT3&gt;0, VLOOKUP(AGT3, $ANG$164:$ANQ$173, IF(AGS3&gt;0, AGS3+1, IF(AGR3&gt;0, AGR3+1, IF(AGQ3&gt;0, AGQ3+1, IF(AGP3&gt;0, AGP3+1, IF(AGO3&gt;0, AGO3+1, AGN3+1))))), FALSE), 0)/IF(AGS3&gt;0, 1, IF(AGR3&gt;0, 2, IF(AGQ3&gt;0, 4, IF(AGP3&gt;0, 8, IF(AGO3&gt;0, 16, 32)))))</f>
        <v>1</v>
      </c>
      <c r="AKC3">
        <f t="shared" ref="AKC3:AKC34" si="750">IF(AGU3&gt;0, VLOOKUP(AGU3, $ANG$164:$ANQ$173, IF(AGT3&gt;0, AGT3+1, IF(AGS3&gt;0, AGS3+1, IF(AGR3&gt;0, AGR3+1, IF(AGQ3&gt;0, AGQ3+1, IF(AGP3&gt;0, AGP3+1, AGO3+1))))), FALSE), 0)/IF(AGT3&gt;0, 1, IF(AGS3&gt;0, 2, IF(AGR3&gt;0, 4, IF(AGQ3&gt;0, 8, IF(AGP3&gt;0, 16, 32)))))</f>
        <v>1</v>
      </c>
      <c r="AKD3">
        <f t="shared" ref="AKD3:AKD34" si="751">IF(AGV3&gt;0, VLOOKUP(AGV3, $ANG$164:$ANQ$173, IF(AGU3&gt;0, AGU3+1, IF(AGT3&gt;0, AGT3+1, IF(AGS3&gt;0, AGS3+1, IF(AGR3&gt;0, AGR3+1, IF(AGQ3&gt;0, AGQ3+1, AGP3+1))))), FALSE), 0)/IF(AGU3&gt;0, 1, IF(AGT3&gt;0, 2, IF(AGS3&gt;0, 4, IF(AGR3&gt;0, 8, IF(AGQ3&gt;0, 16, 32)))))</f>
        <v>8</v>
      </c>
      <c r="AKE3">
        <f t="shared" ref="AKE3:AKE34" si="752">IF(AGW3&gt;0, VLOOKUP(AGW3, $ANG$164:$ANQ$173, IF(AGV3&gt;0, AGV3+1, IF(AGU3&gt;0, AGU3+1, IF(AGT3&gt;0, AGT3+1, IF(AGS3&gt;0, AGS3+1, IF(AGR3&gt;0, AGR3+1, AGQ3+1))))), FALSE), 0)/IF(AGV3&gt;0, 1, IF(AGU3&gt;0, 2, IF(AGT3&gt;0, 4, IF(AGS3&gt;0, 8, IF(AGR3&gt;0, 16, 32)))))</f>
        <v>4</v>
      </c>
      <c r="AKF3">
        <f t="shared" ref="AKF3:AKF34" si="753">IF(AGX3&gt;0, VLOOKUP(AGX3, $ANG$164:$ANQ$173, IF(AGW3&gt;0, AGW3+1, IF(AGV3&gt;0, AGV3+1, IF(AGU3&gt;0, AGU3+1, IF(AGT3&gt;0, AGT3+1, IF(AGS3&gt;0, AGS3+1, AGR3+1))))), FALSE), 0)/IF(AGW3&gt;0, 1, IF(AGV3&gt;0, 2, IF(AGU3&gt;0, 4, IF(AGT3&gt;0, 8, IF(AGS3&gt;0, 16, 32)))))</f>
        <v>8</v>
      </c>
      <c r="AKG3">
        <f t="shared" ref="AKG3:AKG34" si="754">IF(AGY3&gt;0, VLOOKUP(AGY3, $ANG$164:$ANQ$173, IF(AGX3&gt;0, AGX3+1, IF(AGW3&gt;0, AGW3+1, IF(AGV3&gt;0, AGV3+1, IF(AGU3&gt;0, AGU3+1, IF(AGT3&gt;0, AGT3+1, AGS3+1))))), FALSE), 0)/IF(AGX3&gt;0, 1, IF(AGW3&gt;0, 2, IF(AGV3&gt;0, 4, IF(AGU3&gt;0, 8, IF(AGT3&gt;0, 16, 32)))))</f>
        <v>2</v>
      </c>
      <c r="AKH3">
        <f t="shared" ref="AKH3:AKH34" si="755">IF(AGZ3&gt;0, VLOOKUP(AGZ3, $ANG$164:$ANQ$173, IF(AGY3&gt;0, AGY3+1, IF(AGX3&gt;0, AGX3+1, IF(AGW3&gt;0, AGW3+1, IF(AGV3&gt;0, AGV3+1, IF(AGU3&gt;0, AGU3+1, AGT3+1))))), FALSE), 0)/IF(AGY3&gt;0, 1, IF(AGX3&gt;0, 2, IF(AGW3&gt;0, 4, IF(AGV3&gt;0, 8, IF(AGU3&gt;0, 16, 32)))))</f>
        <v>1</v>
      </c>
      <c r="AKI3">
        <f t="shared" ref="AKI3:AKI34" si="756">IF(AHA3&gt;0, VLOOKUP(AHA3, $ANG$164:$ANQ$173, IF(AGZ3&gt;0, AGZ3+1, IF(AGY3&gt;0, AGY3+1, IF(AGX3&gt;0, AGX3+1, IF(AGW3&gt;0, AGW3+1, IF(AGV3&gt;0, AGV3+1, AGU3+1))))), FALSE), 0)/IF(AGZ3&gt;0, 1, IF(AGY3&gt;0, 2, IF(AGX3&gt;0, 4, IF(AGW3&gt;0, 8, IF(AGV3&gt;0, 16, 32)))))</f>
        <v>0</v>
      </c>
      <c r="AKJ3">
        <f t="shared" ref="AKJ3:AKJ34" si="757">IF(AHB3&gt;0, VLOOKUP(AHB3, $ANG$164:$ANQ$173, IF(AHA3&gt;0, AHA3+1, IF(AGZ3&gt;0, AGZ3+1, IF(AGY3&gt;0, AGY3+1, IF(AGX3&gt;0, AGX3+1, IF(AGW3&gt;0, AGW3+1, AGV3+1))))), FALSE), 0)/IF(AHA3&gt;0, 1, IF(AGZ3&gt;0, 2, IF(AGY3&gt;0, 4, IF(AGX3&gt;0, 8, IF(AGW3&gt;0, 16, 32)))))</f>
        <v>0</v>
      </c>
      <c r="AKK3">
        <f t="shared" ref="AKK3:AKK34" si="758">IF(AHC3&gt;0, VLOOKUP(AHC3, $ANG$164:$ANQ$173, IF(AHB3&gt;0, AHB3+1, IF(AHA3&gt;0, AHA3+1, IF(AGZ3&gt;0, AGZ3+1, IF(AGY3&gt;0, AGY3+1, IF(AGX3&gt;0, AGX3+1, AGW3+1))))), FALSE), 0)/IF(AHB3&gt;0, 1, IF(AHA3&gt;0, 2, IF(AGZ3&gt;0, 4, IF(AGY3&gt;0, 8, IF(AGX3&gt;0, 16, 32)))))</f>
        <v>0</v>
      </c>
      <c r="AKL3">
        <f t="shared" ref="AKL3:AKL34" si="759">IF(AHD3&gt;0, VLOOKUP(AHD3, $ANG$164:$ANQ$173, IF(AHC3&gt;0, AHC3+1, IF(AHB3&gt;0, AHB3+1, IF(AHA3&gt;0, AHA3+1, IF(AGZ3&gt;0, AGZ3+1, IF(AGY3&gt;0, AGY3+1, AGX3+1))))), FALSE), 0)/IF(AHC3&gt;0, 1, IF(AHB3&gt;0, 2, IF(AHA3&gt;0, 4, IF(AGZ3&gt;0, 8, IF(AGY3&gt;0, 16, 32)))))</f>
        <v>0</v>
      </c>
      <c r="AKM3">
        <f t="shared" ref="AKM3:AKM34" si="760">IF(AHE3&gt;0, VLOOKUP(AHE3, $ANG$164:$ANQ$173, IF(AHD3&gt;0, AHD3+1, IF(AHC3&gt;0, AHC3+1, IF(AHB3&gt;0, AHB3+1, IF(AHA3&gt;0, AHA3+1, IF(AGZ3&gt;0, AGZ3+1, AGY3+1))))), FALSE), 0)/IF(AHD3&gt;0, 1, IF(AHC3&gt;0, 2, IF(AHB3&gt;0, 4, IF(AHA3&gt;0, 8, IF(AGZ3&gt;0, 16, 32)))))</f>
        <v>0</v>
      </c>
      <c r="AKN3">
        <f t="shared" ref="AKN3:AKN34" si="761">IF(AHF3&gt;0, VLOOKUP(AHF3, $ANG$164:$ANQ$173, IF(AHE3&gt;0, AHE3+1, IF(AHD3&gt;0, AHD3+1, IF(AHC3&gt;0, AHC3+1, IF(AHB3&gt;0, AHB3+1, IF(AHA3&gt;0, AHA3+1, AGZ3+1))))), FALSE), 0)/IF(AHE3&gt;0, 1, IF(AHD3&gt;0, 2, IF(AHC3&gt;0, 4, IF(AHB3&gt;0, 8, IF(AHA3&gt;0, 16, 32)))))</f>
        <v>0</v>
      </c>
      <c r="AKO3">
        <f t="shared" ref="AKO3:AKO34" si="762">IF(AHG3&gt;0, VLOOKUP(AHG3, $ANG$164:$ANQ$173, IF(AHF3&gt;0, AHF3+1, IF(AHE3&gt;0, AHE3+1, IF(AHD3&gt;0, AHD3+1, IF(AHC3&gt;0, AHC3+1, IF(AHB3&gt;0, AHB3+1, AHA3+1))))), FALSE), 0)/IF(AHF3&gt;0, 1, IF(AHE3&gt;0, 2, IF(AHD3&gt;0, 4, IF(AHC3&gt;0, 8, IF(AHB3&gt;0, 16, 32)))))</f>
        <v>0</v>
      </c>
      <c r="AKP3">
        <f t="shared" ref="AKP3:AKP34" si="763">IF(AHH3&gt;0, VLOOKUP(AHH3, $ANG$164:$ANQ$173, IF(AHG3&gt;0, AHG3+1, IF(AHF3&gt;0, AHF3+1, IF(AHE3&gt;0, AHE3+1, IF(AHD3&gt;0, AHD3+1, IF(AHC3&gt;0, AHC3+1, AHB3+1))))), FALSE), 0)/IF(AHG3&gt;0, 1, IF(AHF3&gt;0, 2, IF(AHE3&gt;0, 4, IF(AHD3&gt;0, 8, IF(AHC3&gt;0, 16, 32)))))</f>
        <v>0</v>
      </c>
      <c r="AKQ3">
        <f t="shared" ref="AKQ3:AKQ34" si="764">IF(AHI3&gt;0, VLOOKUP(AHI3, $ANG$164:$ANQ$173, IF(AHH3&gt;0, AHH3+1, IF(AHG3&gt;0, AHG3+1, IF(AHF3&gt;0, AHF3+1, IF(AHE3&gt;0, AHE3+1, IF(AHD3&gt;0, AHD3+1, AHC3+1))))), FALSE), 0)/IF(AHH3&gt;0, 1, IF(AHG3&gt;0, 2, IF(AHF3&gt;0, 4, IF(AHE3&gt;0, 8, IF(AHD3&gt;0, 16, 32)))))</f>
        <v>0</v>
      </c>
      <c r="AKR3">
        <f t="shared" ref="AKR3:AKR34" si="765">IF(AHJ3&gt;0, VLOOKUP(AHJ3, $ANG$164:$ANQ$173, IF(AHI3&gt;0, AHI3+1, IF(AHH3&gt;0, AHH3+1, IF(AHG3&gt;0, AHG3+1, IF(AHF3&gt;0, AHF3+1, IF(AHE3&gt;0, AHE3+1, AHD3+1))))), FALSE), 0)/IF(AHI3&gt;0, 1, IF(AHH3&gt;0, 2, IF(AHG3&gt;0, 4, IF(AHF3&gt;0, 8, IF(AHE3&gt;0, 16, 32)))))</f>
        <v>0</v>
      </c>
      <c r="AKS3">
        <f t="shared" ref="AKS3:AKS34" si="766">IF(AHK3&gt;0, VLOOKUP(AHK3, $ANG$164:$ANQ$173, IF(AHJ3&gt;0, AHJ3+1, IF(AHI3&gt;0, AHI3+1, IF(AHH3&gt;0, AHH3+1, IF(AHG3&gt;0, AHG3+1, IF(AHF3&gt;0, AHF3+1, AHE3+1))))), FALSE), 0)/IF(AHJ3&gt;0, 1, IF(AHI3&gt;0, 2, IF(AHH3&gt;0, 4, IF(AHG3&gt;0, 8, IF(AHF3&gt;0, 16, 32)))))</f>
        <v>0</v>
      </c>
      <c r="AKT3">
        <f t="shared" ref="AKT3:AKT34" si="767">IF(AHL3&gt;0, VLOOKUP(AHL3, $ANG$164:$ANQ$173, IF(AHK3&gt;0, AHK3+1, IF(AHJ3&gt;0, AHJ3+1, IF(AHI3&gt;0, AHI3+1, IF(AHH3&gt;0, AHH3+1, IF(AHG3&gt;0, AHG3+1, AHF3+1))))), FALSE), 0)/IF(AHK3&gt;0, 1, IF(AHJ3&gt;0, 2, IF(AHI3&gt;0, 4, IF(AHH3&gt;0, 8, IF(AHG3&gt;0, 16, 32)))))</f>
        <v>0</v>
      </c>
      <c r="AKU3">
        <f t="shared" ref="AKU3:AKU34" si="768">IF(AHM3&gt;0, VLOOKUP(AHM3, $ANG$164:$ANQ$173, IF(AHL3&gt;0, AHL3+1, IF(AHK3&gt;0, AHK3+1, IF(AHJ3&gt;0, AHJ3+1, IF(AHI3&gt;0, AHI3+1, IF(AHH3&gt;0, AHH3+1, AHG3+1))))), FALSE), 0)/IF(AHL3&gt;0, 1, IF(AHK3&gt;0, 2, IF(AHJ3&gt;0, 4, IF(AHI3&gt;0, 8, IF(AHH3&gt;0, 16, 32)))))</f>
        <v>0</v>
      </c>
      <c r="AKV3">
        <f t="shared" ref="AKV3:AKV34" si="769">IF(AHN3&gt;0, VLOOKUP(AHN3, $ANG$164:$ANQ$173, IF(AHM3&gt;0, AHM3+1, IF(AHL3&gt;0, AHL3+1, IF(AHK3&gt;0, AHK3+1, IF(AHJ3&gt;0, AHJ3+1, IF(AHI3&gt;0, AHI3+1, AHH3+1))))), FALSE), 0)/IF(AHM3&gt;0, 1, IF(AHL3&gt;0, 2, IF(AHK3&gt;0, 4, IF(AHJ3&gt;0, 8, IF(AHI3&gt;0, 16, 32)))))</f>
        <v>0</v>
      </c>
      <c r="AKW3">
        <f t="shared" ref="AKW3:AKW34" si="770">IF(AHO3&gt;0, VLOOKUP(AHO3, $ANG$164:$ANQ$173, IF(AHN3&gt;0, AHN3+1, IF(AHM3&gt;0, AHM3+1, IF(AHL3&gt;0, AHL3+1, IF(AHK3&gt;0, AHK3+1, IF(AHJ3&gt;0, AHJ3+1, AHI3+1))))), FALSE), 0)/IF(AHN3&gt;0, 1, IF(AHM3&gt;0, 2, IF(AHL3&gt;0, 4, IF(AHK3&gt;0, 8, IF(AHJ3&gt;0, 16, 32)))))</f>
        <v>0</v>
      </c>
      <c r="AKX3">
        <f t="shared" ref="AKX3:AKX34" si="771">IF(AHP3&gt;0, VLOOKUP(AHP3, $ANG$164:$ANQ$173, IF(AHO3&gt;0, AHO3+1, IF(AHN3&gt;0, AHN3+1, IF(AHM3&gt;0, AHM3+1, IF(AHL3&gt;0, AHL3+1, IF(AHK3&gt;0, AHK3+1, AHJ3+1))))), FALSE), 0)/IF(AHO3&gt;0, 1, IF(AHN3&gt;0, 2, IF(AHM3&gt;0, 4, IF(AHL3&gt;0, 8, IF(AHK3&gt;0, 16, 32)))))</f>
        <v>0</v>
      </c>
      <c r="AKY3">
        <f t="shared" ref="AKY3:AKY34" si="772">IF(AHQ3&gt;0, VLOOKUP(AHQ3, $ANG$164:$ANQ$173, IF(AHP3&gt;0, AHP3+1, IF(AHO3&gt;0, AHO3+1, IF(AHN3&gt;0, AHN3+1, IF(AHM3&gt;0, AHM3+1, IF(AHL3&gt;0, AHL3+1, AHK3+1))))), FALSE), 0)/IF(AHP3&gt;0, 1, IF(AHO3&gt;0, 2, IF(AHN3&gt;0, 4, IF(AHM3&gt;0, 8, IF(AHL3&gt;0, 16, 32)))))</f>
        <v>0</v>
      </c>
      <c r="AKZ3">
        <f t="shared" ref="AKZ3:AKZ34" si="773">IF(AHR3&gt;0, VLOOKUP(AHR3, $ANG$164:$ANQ$173, IF(AHQ3&gt;0, AHQ3+1, IF(AHP3&gt;0, AHP3+1, IF(AHO3&gt;0, AHO3+1, IF(AHN3&gt;0, AHN3+1, IF(AHM3&gt;0, AHM3+1, AHL3+1))))), FALSE), 0)/IF(AHQ3&gt;0, 1, IF(AHP3&gt;0, 2, IF(AHO3&gt;0, 4, IF(AHN3&gt;0, 8, IF(AHM3&gt;0, 16, 32)))))</f>
        <v>0</v>
      </c>
      <c r="ALA3">
        <f t="shared" ref="ALA3:ALA34" si="774">IF(AHS3&gt;0, VLOOKUP(AHS3, $ANG$164:$ANQ$173, IF(AHR3&gt;0, AHR3+1, IF(AHQ3&gt;0, AHQ3+1, IF(AHP3&gt;0, AHP3+1, IF(AHO3&gt;0, AHO3+1, IF(AHN3&gt;0, AHN3+1, AHM3+1))))), FALSE), 0)/IF(AHR3&gt;0, 1, IF(AHQ3&gt;0, 2, IF(AHP3&gt;0, 4, IF(AHO3&gt;0, 8, IF(AHN3&gt;0, 16, 32)))))</f>
        <v>0</v>
      </c>
      <c r="ALB3">
        <f t="shared" ref="ALB3:ALB34" si="775">IF(AHT3&gt;0, VLOOKUP(AHT3, $ANG$164:$ANQ$173, IF(AHS3&gt;0, AHS3+1, IF(AHR3&gt;0, AHR3+1, IF(AHQ3&gt;0, AHQ3+1, IF(AHP3&gt;0, AHP3+1, IF(AHO3&gt;0, AHO3+1, AHN3+1))))), FALSE), 0)/IF(AHS3&gt;0, 1, IF(AHR3&gt;0, 2, IF(AHQ3&gt;0, 4, IF(AHP3&gt;0, 8, IF(AHO3&gt;0, 16, 32)))))</f>
        <v>0</v>
      </c>
      <c r="ALC3">
        <f t="shared" ref="ALC3:ALC34" si="776">IF(AHU3&gt;0, VLOOKUP(AHU3, $ANG$164:$ANQ$173, IF(AHT3&gt;0, AHT3+1, IF(AHS3&gt;0, AHS3+1, IF(AHR3&gt;0, AHR3+1, IF(AHQ3&gt;0, AHQ3+1, IF(AHP3&gt;0, AHP3+1, AHO3+1))))), FALSE), 0)/IF(AHT3&gt;0, 1, IF(AHS3&gt;0, 2, IF(AHR3&gt;0, 4, IF(AHQ3&gt;0, 8, IF(AHP3&gt;0, 16, 32)))))</f>
        <v>0</v>
      </c>
      <c r="ALD3">
        <f t="shared" ref="ALD3:ALD34" si="777">IF(AHV3&gt;0, VLOOKUP(AHV3, $ANG$164:$ANQ$173, IF(AHU3&gt;0, AHU3+1, IF(AHT3&gt;0, AHT3+1, IF(AHS3&gt;0, AHS3+1, IF(AHR3&gt;0, AHR3+1, IF(AHQ3&gt;0, AHQ3+1, AHP3+1))))), FALSE), 0)/IF(AHU3&gt;0, 1, IF(AHT3&gt;0, 2, IF(AHS3&gt;0, 4, IF(AHR3&gt;0, 8, IF(AHQ3&gt;0, 16, 32)))))</f>
        <v>0</v>
      </c>
      <c r="ALE3">
        <f t="shared" ref="ALE3:ALE34" si="778">IF(AHW3&gt;0, VLOOKUP(AHW3, $ANG$164:$ANQ$173, IF(AHV3&gt;0, AHV3+1, IF(AHU3&gt;0, AHU3+1, IF(AHT3&gt;0, AHT3+1, IF(AHS3&gt;0, AHS3+1, IF(AHR3&gt;0, AHR3+1, AHQ3+1))))), FALSE), 0)/IF(AHV3&gt;0, 1, IF(AHU3&gt;0, 2, IF(AHT3&gt;0, 4, IF(AHS3&gt;0, 8, IF(AHR3&gt;0, 16, 32)))))</f>
        <v>0</v>
      </c>
      <c r="ALF3">
        <f t="shared" ref="ALF3:ALF34" si="779">IF(AHX3&gt;0, VLOOKUP(AHX3, $ANG$164:$ANQ$173, IF(AHW3&gt;0, AHW3+1, IF(AHV3&gt;0, AHV3+1, IF(AHU3&gt;0, AHU3+1, IF(AHT3&gt;0, AHT3+1, IF(AHS3&gt;0, AHS3+1, AHR3+1))))), FALSE), 0)/IF(AHW3&gt;0, 1, IF(AHV3&gt;0, 2, IF(AHU3&gt;0, 4, IF(AHT3&gt;0, 8, IF(AHS3&gt;0, 16, 32)))))</f>
        <v>0</v>
      </c>
      <c r="ALG3">
        <f t="shared" ref="ALG3:ALG34" si="780">IF(AHY3&gt;0, VLOOKUP(AHY3, $ANG$164:$ANQ$173, IF(AHX3&gt;0, AHX3+1, IF(AHW3&gt;0, AHW3+1, IF(AHV3&gt;0, AHV3+1, IF(AHU3&gt;0, AHU3+1, IF(AHT3&gt;0, AHT3+1, AHS3+1))))), FALSE), 0)/IF(AHX3&gt;0, 1, IF(AHW3&gt;0, 2, IF(AHV3&gt;0, 4, IF(AHU3&gt;0, 8, IF(AHT3&gt;0, 16, 32)))))</f>
        <v>0</v>
      </c>
      <c r="ALH3">
        <f t="shared" ref="ALH3:ALH34" si="781">IF(AHZ3&gt;0, VLOOKUP(AHZ3, $ANG$164:$ANQ$173, IF(AHY3&gt;0, AHY3+1, IF(AHX3&gt;0, AHX3+1, IF(AHW3&gt;0, AHW3+1, IF(AHV3&gt;0, AHV3+1, IF(AHU3&gt;0, AHU3+1, AHT3+1))))), FALSE), 0)/IF(AHY3&gt;0, 1, IF(AHX3&gt;0, 2, IF(AHW3&gt;0, 4, IF(AHV3&gt;0, 8, IF(AHU3&gt;0, 16, 32)))))</f>
        <v>0</v>
      </c>
      <c r="ALI3">
        <f t="shared" ref="ALI3:ALI34" si="782">IF(AIA3&gt;0, VLOOKUP(AIA3, $ANG$164:$ANQ$173, IF(AHZ3&gt;0, AHZ3+1, IF(AHY3&gt;0, AHY3+1, IF(AHX3&gt;0, AHX3+1, IF(AHW3&gt;0, AHW3+1, IF(AHV3&gt;0, AHV3+1, AHU3+1))))), FALSE), 0)/IF(AHZ3&gt;0, 1, IF(AHY3&gt;0, 2, IF(AHX3&gt;0, 4, IF(AHW3&gt;0, 8, IF(AHV3&gt;0, 16, 32)))))</f>
        <v>0</v>
      </c>
      <c r="ALJ3">
        <f t="shared" ref="ALJ3:ALJ34" si="783">IF(AIB3&gt;0, VLOOKUP(AIB3, $ANG$164:$ANQ$173, IF(AIA3&gt;0, AIA3+1, IF(AHZ3&gt;0, AHZ3+1, IF(AHY3&gt;0, AHY3+1, IF(AHX3&gt;0, AHX3+1, IF(AHW3&gt;0, AHW3+1, AHV3+1))))), FALSE), 0)/IF(AIA3&gt;0, 1, IF(AHZ3&gt;0, 2, IF(AHY3&gt;0, 4, IF(AHX3&gt;0, 8, IF(AHW3&gt;0, 16, 32)))))</f>
        <v>0</v>
      </c>
      <c r="ALK3">
        <f t="shared" ref="ALK3:ALK34" si="784">IF(AIC3&gt;0, VLOOKUP(AIC3, $ANG$164:$ANQ$173, IF(AIB3&gt;0, AIB3+1, IF(AIA3&gt;0, AIA3+1, IF(AHZ3&gt;0, AHZ3+1, IF(AHY3&gt;0, AHY3+1, IF(AHX3&gt;0, AHX3+1, AHW3+1))))), FALSE), 0)/IF(AIB3&gt;0, 1, IF(AIA3&gt;0, 2, IF(AHZ3&gt;0, 4, IF(AHY3&gt;0, 8, IF(AHX3&gt;0, 16, 32)))))</f>
        <v>0</v>
      </c>
      <c r="ALL3">
        <f t="shared" ref="ALL3:ALL34" si="785">IF(AID3&gt;0, VLOOKUP(AID3, $ANG$164:$ANQ$173, IF(AIC3&gt;0, AIC3+1, IF(AIB3&gt;0, AIB3+1, IF(AIA3&gt;0, AIA3+1, IF(AHZ3&gt;0, AHZ3+1, IF(AHY3&gt;0, AHY3+1, AHX3+1))))), FALSE), 0)/IF(AIC3&gt;0, 1, IF(AIB3&gt;0, 2, IF(AIA3&gt;0, 4, IF(AHZ3&gt;0, 8, IF(AHY3&gt;0, 16, 32)))))</f>
        <v>0</v>
      </c>
      <c r="ALM3">
        <f t="shared" ref="ALM3:ALM34" si="786">IF(AIE3&gt;0, VLOOKUP(AIE3, $ANG$164:$ANQ$173, IF(AID3&gt;0, AID3+1, IF(AIC3&gt;0, AIC3+1, IF(AIB3&gt;0, AIB3+1, IF(AIA3&gt;0, AIA3+1, IF(AHZ3&gt;0, AHZ3+1, AHY3+1))))), FALSE), 0)/IF(AID3&gt;0, 1, IF(AIC3&gt;0, 2, IF(AIB3&gt;0, 4, IF(AIA3&gt;0, 8, IF(AHZ3&gt;0, 16, 32)))))</f>
        <v>0</v>
      </c>
      <c r="ALN3">
        <f t="shared" ref="ALN3:ALN34" si="787">IF(AIF3&gt;0, VLOOKUP(AIF3, $ANG$164:$ANQ$173, IF(AIE3&gt;0, AIE3+1, IF(AID3&gt;0, AID3+1, IF(AIC3&gt;0, AIC3+1, IF(AIB3&gt;0, AIB3+1, IF(AIA3&gt;0, AIA3+1, AHZ3+1))))), FALSE), 0)/IF(AIE3&gt;0, 1, IF(AID3&gt;0, 2, IF(AIC3&gt;0, 4, IF(AIB3&gt;0, 8, IF(AIA3&gt;0, 16, 32)))))</f>
        <v>0</v>
      </c>
      <c r="ALO3">
        <f t="shared" ref="ALO3:ALO34" si="788">IF(AIG3&gt;0, VLOOKUP(AIG3, $ANG$164:$ANQ$173, IF(AIF3&gt;0, AIF3+1, IF(AIE3&gt;0, AIE3+1, IF(AID3&gt;0, AID3+1, IF(AIC3&gt;0, AIC3+1, IF(AIB3&gt;0, AIB3+1, AIA3+1))))), FALSE), 0)/IF(AIF3&gt;0, 1, IF(AIE3&gt;0, 2, IF(AID3&gt;0, 4, IF(AIC3&gt;0, 8, IF(AIB3&gt;0, 16, 32)))))</f>
        <v>0</v>
      </c>
      <c r="ALP3">
        <f t="shared" ref="ALP3:ALP34" si="789">IF(AIH3&gt;0, VLOOKUP(AIH3, $ANG$164:$ANQ$173, IF(AIG3&gt;0, AIG3+1, IF(AIF3&gt;0, AIF3+1, IF(AIE3&gt;0, AIE3+1, IF(AID3&gt;0, AID3+1, IF(AIC3&gt;0, AIC3+1, AIB3+1))))), FALSE), 0)/IF(AIG3&gt;0, 1, IF(AIF3&gt;0, 2, IF(AIE3&gt;0, 4, IF(AID3&gt;0, 8, IF(AIC3&gt;0, 16, 32)))))</f>
        <v>0</v>
      </c>
      <c r="ALQ3">
        <f t="shared" ref="ALQ3:ALQ34" si="790">IF(AII3&gt;0, VLOOKUP(AII3, $ANG$164:$ANQ$173, IF(AIH3&gt;0, AIH3+1, IF(AIG3&gt;0, AIG3+1, IF(AIF3&gt;0, AIF3+1, IF(AIE3&gt;0, AIE3+1, IF(AID3&gt;0, AID3+1, AIC3+1))))), FALSE), 0)/IF(AIH3&gt;0, 1, IF(AIG3&gt;0, 2, IF(AIF3&gt;0, 4, IF(AIE3&gt;0, 8, IF(AID3&gt;0, 16, 32)))))</f>
        <v>0</v>
      </c>
      <c r="ALR3">
        <f t="shared" ref="ALR3:ALR34" si="791">IF(AIJ3&gt;0, VLOOKUP(AIJ3, $ANG$164:$ANQ$173, IF(AII3&gt;0, AII3+1, IF(AIH3&gt;0, AIH3+1, IF(AIG3&gt;0, AIG3+1, IF(AIF3&gt;0, AIF3+1, IF(AIE3&gt;0, AIE3+1, AID3+1))))), FALSE), 0)/IF(AII3&gt;0, 1, IF(AIH3&gt;0, 2, IF(AIG3&gt;0, 4, IF(AIF3&gt;0, 8, IF(AIE3&gt;0, 16, 32)))))</f>
        <v>0</v>
      </c>
      <c r="ALS3">
        <f t="shared" ref="ALS3:ALS34" si="792">IF(AIK3&gt;0, VLOOKUP(AIK3, $ANG$164:$ANQ$173, IF(AIJ3&gt;0, AIJ3+1, IF(AII3&gt;0, AII3+1, IF(AIH3&gt;0, AIH3+1, IF(AIG3&gt;0, AIG3+1, IF(AIF3&gt;0, AIF3+1, AIE3+1))))), FALSE), 0)/IF(AIJ3&gt;0, 1, IF(AII3&gt;0, 2, IF(AIH3&gt;0, 4, IF(AIG3&gt;0, 8, IF(AIF3&gt;0, 16, 32)))))</f>
        <v>0</v>
      </c>
      <c r="ALT3">
        <f t="shared" ref="ALT3:ALT34" si="793">IF(AIL3&gt;0, VLOOKUP(AIL3, $ANG$164:$ANQ$173, IF(AIK3&gt;0, AIK3+1, IF(AIJ3&gt;0, AIJ3+1, IF(AII3&gt;0, AII3+1, IF(AIH3&gt;0, AIH3+1, IF(AIG3&gt;0, AIG3+1, AIF3+1))))), FALSE), 0)/IF(AIK3&gt;0, 1, IF(AIJ3&gt;0, 2, IF(AII3&gt;0, 4, IF(AIH3&gt;0, 8, IF(AIG3&gt;0, 16, 32)))))</f>
        <v>0</v>
      </c>
      <c r="ALU3">
        <f t="shared" ref="ALU3:ALU34" si="794">IF(AIM3&gt;0, VLOOKUP(AIM3, $ANG$164:$ANQ$173, IF(AIL3&gt;0, AIL3+1, IF(AIK3&gt;0, AIK3+1, IF(AIJ3&gt;0, AIJ3+1, IF(AII3&gt;0, AII3+1, IF(AIH3&gt;0, AIH3+1, AIG3+1))))), FALSE), 0)/IF(AIL3&gt;0, 1, IF(AIK3&gt;0, 2, IF(AIJ3&gt;0, 4, IF(AII3&gt;0, 8, IF(AIH3&gt;0, 16, 32)))))</f>
        <v>0</v>
      </c>
      <c r="ALV3">
        <f t="shared" ref="ALV3:ALV34" si="795">IF(AIN3&gt;0, VLOOKUP(AIN3, $ANG$164:$ANQ$173, IF(AIM3&gt;0, AIM3+1, IF(AIL3&gt;0, AIL3+1, IF(AIK3&gt;0, AIK3+1, IF(AIJ3&gt;0, AIJ3+1, IF(AII3&gt;0, AII3+1, AIH3+1))))), FALSE), 0)/IF(AIM3&gt;0, 1, IF(AIL3&gt;0, 2, IF(AIK3&gt;0, 4, IF(AIJ3&gt;0, 8, IF(AII3&gt;0, 16, 32)))))</f>
        <v>0</v>
      </c>
      <c r="ALW3">
        <f t="shared" ref="ALW3:ALW34" si="796">IF(AIO3&gt;0, VLOOKUP(AIO3, $ANG$164:$ANQ$173, IF(AIN3&gt;0, AIN3+1, IF(AIM3&gt;0, AIM3+1, IF(AIL3&gt;0, AIL3+1, IF(AIK3&gt;0, AIK3+1, IF(AIJ3&gt;0, AIJ3+1, AII3+1))))), FALSE), 0)/IF(AIN3&gt;0, 1, IF(AIM3&gt;0, 2, IF(AIL3&gt;0, 4, IF(AIK3&gt;0, 8, IF(AIJ3&gt;0, 16, 32)))))</f>
        <v>0</v>
      </c>
      <c r="ALX3">
        <f t="shared" ref="ALX3:ALX34" si="797">IF(AIP3&gt;0, VLOOKUP(AIP3, $ANG$164:$ANQ$173, IF(AIO3&gt;0, AIO3+1, IF(AIN3&gt;0, AIN3+1, IF(AIM3&gt;0, AIM3+1, IF(AIL3&gt;0, AIL3+1, IF(AIK3&gt;0, AIK3+1, AIJ3+1))))), FALSE), 0)/IF(AIO3&gt;0, 1, IF(AIN3&gt;0, 2, IF(AIM3&gt;0, 4, IF(AIL3&gt;0, 8, IF(AIK3&gt;0, 16, 32)))))</f>
        <v>0</v>
      </c>
      <c r="ALY3">
        <f t="shared" ref="ALY3:ALY34" si="798">IF(AIQ3&gt;0, VLOOKUP(AIQ3, $ANG$164:$ANQ$173, IF(AIP3&gt;0, AIP3+1, IF(AIO3&gt;0, AIO3+1, IF(AIN3&gt;0, AIN3+1, IF(AIM3&gt;0, AIM3+1, IF(AIL3&gt;0, AIL3+1, AIK3+1))))), FALSE), 0)/IF(AIP3&gt;0, 1, IF(AIO3&gt;0, 2, IF(AIN3&gt;0, 4, IF(AIM3&gt;0, 8, IF(AIL3&gt;0, 16, 32)))))</f>
        <v>0</v>
      </c>
      <c r="ALZ3">
        <f t="shared" ref="ALZ3:ALZ34" si="799">IF(AIR3&gt;0, VLOOKUP(AIR3, $ANG$164:$ANQ$173, IF(AIQ3&gt;0, AIQ3+1, IF(AIP3&gt;0, AIP3+1, IF(AIO3&gt;0, AIO3+1, IF(AIN3&gt;0, AIN3+1, IF(AIM3&gt;0, AIM3+1, AIL3+1))))), FALSE), 0)/IF(AIQ3&gt;0, 1, IF(AIP3&gt;0, 2, IF(AIO3&gt;0, 4, IF(AIN3&gt;0, 8, IF(AIM3&gt;0, 16, 32)))))</f>
        <v>0</v>
      </c>
      <c r="AMA3">
        <f t="shared" ref="AMA3:AMA34" si="800">IF(AIS3&gt;0, VLOOKUP(AIS3, $ANG$164:$ANQ$173, IF(AIR3&gt;0, AIR3+1, IF(AIQ3&gt;0, AIQ3+1, IF(AIP3&gt;0, AIP3+1, IF(AIO3&gt;0, AIO3+1, IF(AIN3&gt;0, AIN3+1, AIM3+1))))), FALSE), 0)/IF(AIR3&gt;0, 1, IF(AIQ3&gt;0, 2, IF(AIP3&gt;0, 4, IF(AIO3&gt;0, 8, IF(AIN3&gt;0, 16, 32)))))</f>
        <v>0</v>
      </c>
      <c r="AMB3">
        <f t="shared" ref="AMB3:AMB34" si="801">IF(AIT3&gt;0, VLOOKUP(AIT3, $ANG$164:$ANQ$173, IF(AIS3&gt;0, AIS3+1, IF(AIR3&gt;0, AIR3+1, IF(AIQ3&gt;0, AIQ3+1, IF(AIP3&gt;0, AIP3+1, IF(AIO3&gt;0, AIO3+1, AIN3+1))))), FALSE), 0)/IF(AIS3&gt;0, 1, IF(AIR3&gt;0, 2, IF(AIQ3&gt;0, 4, IF(AIP3&gt;0, 8, IF(AIO3&gt;0, 16, 32)))))</f>
        <v>0</v>
      </c>
      <c r="AMC3">
        <f t="shared" ref="AMC3:AMC34" si="802">IF(AIU3&gt;0, VLOOKUP(AIU3, $ANG$164:$ANQ$173, IF(AIT3&gt;0, AIT3+1, IF(AIS3&gt;0, AIS3+1, IF(AIR3&gt;0, AIR3+1, IF(AIQ3&gt;0, AIQ3+1, IF(AIP3&gt;0, AIP3+1, AIO3+1))))), FALSE), 0)/IF(AIT3&gt;0, 1, IF(AIS3&gt;0, 2, IF(AIR3&gt;0, 4, IF(AIQ3&gt;0, 8, IF(AIP3&gt;0, 16, 32)))))</f>
        <v>0</v>
      </c>
      <c r="AMD3">
        <f t="shared" ref="AMD3:AMD34" si="803">IF(AIV3&gt;0, VLOOKUP(AIV3, $ANG$164:$ANQ$173, IF(AIU3&gt;0, AIU3+1, IF(AIT3&gt;0, AIT3+1, IF(AIS3&gt;0, AIS3+1, IF(AIR3&gt;0, AIR3+1, IF(AIQ3&gt;0, AIQ3+1, AIP3+1))))), FALSE), 0)/IF(AIU3&gt;0, 1, IF(AIT3&gt;0, 2, IF(AIS3&gt;0, 4, IF(AIR3&gt;0, 8, IF(AIQ3&gt;0, 16, 32)))))</f>
        <v>0</v>
      </c>
      <c r="AME3">
        <f t="shared" ref="AME3:AME34" si="804">IF(AIW3&gt;0, VLOOKUP(AIW3, $ANG$164:$ANQ$173, IF(AIV3&gt;0, AIV3+1, IF(AIU3&gt;0, AIU3+1, IF(AIT3&gt;0, AIT3+1, IF(AIS3&gt;0, AIS3+1, IF(AIR3&gt;0, AIR3+1, AIQ3+1))))), FALSE), 0)/IF(AIV3&gt;0, 1, IF(AIU3&gt;0, 2, IF(AIT3&gt;0, 4, IF(AIS3&gt;0, 8, IF(AIR3&gt;0, 16, 32)))))</f>
        <v>0</v>
      </c>
      <c r="AMF3">
        <f t="shared" ref="AMF3:AMF34" si="805">IF(AIX3&gt;0, VLOOKUP(AIX3, $ANG$164:$ANQ$173, IF(AIW3&gt;0, AIW3+1, IF(AIV3&gt;0, AIV3+1, IF(AIU3&gt;0, AIU3+1, IF(AIT3&gt;0, AIT3+1, IF(AIS3&gt;0, AIS3+1, AIR3+1))))), FALSE), 0)/IF(AIW3&gt;0, 1, IF(AIV3&gt;0, 2, IF(AIU3&gt;0, 4, IF(AIT3&gt;0, 8, IF(AIS3&gt;0, 16, 32)))))</f>
        <v>0</v>
      </c>
      <c r="AMG3">
        <f t="shared" ref="AMG3:AMG34" si="806">IF(AIY3&gt;0, VLOOKUP(AIY3, $ANG$164:$ANQ$173, IF(AIX3&gt;0, AIX3+1, IF(AIW3&gt;0, AIW3+1, IF(AIV3&gt;0, AIV3+1, IF(AIU3&gt;0, AIU3+1, IF(AIT3&gt;0, AIT3+1, AIS3+1))))), FALSE), 0)/IF(AIX3&gt;0, 1, IF(AIW3&gt;0, 2, IF(AIV3&gt;0, 4, IF(AIU3&gt;0, 8, IF(AIT3&gt;0, 16, 32)))))</f>
        <v>0</v>
      </c>
      <c r="AMH3">
        <f t="shared" ref="AMH3:AMH34" si="807">IF(AIZ3&gt;0, VLOOKUP(AIZ3, $ANG$164:$ANQ$173, IF(AIY3&gt;0, AIY3+1, IF(AIX3&gt;0, AIX3+1, IF(AIW3&gt;0, AIW3+1, IF(AIV3&gt;0, AIV3+1, IF(AIU3&gt;0, AIU3+1, AIT3+1))))), FALSE), 0)/IF(AIY3&gt;0, 1, IF(AIX3&gt;0, 2, IF(AIW3&gt;0, 4, IF(AIV3&gt;0, 8, IF(AIU3&gt;0, 16, 32)))))</f>
        <v>0</v>
      </c>
      <c r="AMI3">
        <f t="shared" ref="AMI3:AMI34" si="808">IF(AJA3&gt;0, VLOOKUP(AJA3, $ANG$164:$ANQ$173, IF(AIZ3&gt;0, AIZ3+1, IF(AIY3&gt;0, AIY3+1, IF(AIX3&gt;0, AIX3+1, IF(AIW3&gt;0, AIW3+1, IF(AIV3&gt;0, AIV3+1, AIU3+1))))), FALSE), 0)/IF(AIZ3&gt;0, 1, IF(AIY3&gt;0, 2, IF(AIX3&gt;0, 4, IF(AIW3&gt;0, 8, IF(AIV3&gt;0, 16, 32)))))</f>
        <v>0</v>
      </c>
      <c r="AMJ3">
        <f t="shared" ref="AMJ3:AMJ34" si="809">IF(AJB3&gt;0, VLOOKUP(AJB3, $ANG$164:$ANQ$173, IF(AJA3&gt;0, AJA3+1, IF(AIZ3&gt;0, AIZ3+1, IF(AIY3&gt;0, AIY3+1, IF(AIX3&gt;0, AIX3+1, IF(AIW3&gt;0, AIW3+1, AIV3+1))))), FALSE), 0)/IF(AJA3&gt;0, 1, IF(AIZ3&gt;0, 2, IF(AIY3&gt;0, 4, IF(AIX3&gt;0, 8, IF(AIW3&gt;0, 16, 32)))))</f>
        <v>0</v>
      </c>
      <c r="AMK3">
        <f t="shared" ref="AMK3:AMK34" si="810">IF(AJC3&gt;0, VLOOKUP(AJC3, $ANG$164:$ANQ$173, IF(AJB3&gt;0, AJB3+1, IF(AJA3&gt;0, AJA3+1, IF(AIZ3&gt;0, AIZ3+1, IF(AIY3&gt;0, AIY3+1, IF(AIX3&gt;0, AIX3+1, AIW3+1))))), FALSE), 0)/IF(AJB3&gt;0, 1, IF(AJA3&gt;0, 2, IF(AIZ3&gt;0, 4, IF(AIY3&gt;0, 8, IF(AIX3&gt;0, 16, 32)))))</f>
        <v>0</v>
      </c>
      <c r="AML3">
        <f t="shared" ref="AML3:AML34" si="811">IF(AJD3&gt;0, VLOOKUP(AJD3, $ANG$164:$ANQ$173, IF(AJC3&gt;0, AJC3+1, IF(AJB3&gt;0, AJB3+1, IF(AJA3&gt;0, AJA3+1, IF(AIZ3&gt;0, AIZ3+1, IF(AIY3&gt;0, AIY3+1, AIX3+1))))), FALSE), 0)/IF(AJC3&gt;0, 1, IF(AJB3&gt;0, 2, IF(AJA3&gt;0, 4, IF(AIZ3&gt;0, 8, IF(AIY3&gt;0, 16, 32)))))</f>
        <v>0</v>
      </c>
      <c r="AMM3">
        <f t="shared" ref="AMM3:AMM34" si="812">IF(AJE3&gt;0, VLOOKUP(AJE3, $ANG$164:$ANQ$173, IF(AJD3&gt;0, AJD3+1, IF(AJC3&gt;0, AJC3+1, IF(AJB3&gt;0, AJB3+1, IF(AJA3&gt;0, AJA3+1, IF(AIZ3&gt;0, AIZ3+1, AIY3+1))))), FALSE), 0)/IF(AJD3&gt;0, 1, IF(AJC3&gt;0, 2, IF(AJB3&gt;0, 4, IF(AJA3&gt;0, 8, IF(AIZ3&gt;0, 16, 32)))))</f>
        <v>0</v>
      </c>
      <c r="AMN3">
        <f t="shared" ref="AMN3:AMN34" si="813">IF(AJF3&gt;0, VLOOKUP(AJF3, $ANG$164:$ANQ$173, IF(AJE3&gt;0, AJE3+1, IF(AJD3&gt;0, AJD3+1, IF(AJC3&gt;0, AJC3+1, IF(AJB3&gt;0, AJB3+1, IF(AJA3&gt;0, AJA3+1, AIZ3+1))))), FALSE), 0)/IF(AJE3&gt;0, 1, IF(AJD3&gt;0, 2, IF(AJC3&gt;0, 4, IF(AJB3&gt;0, 8, IF(AJA3&gt;0, 16, 32)))))</f>
        <v>0</v>
      </c>
      <c r="AMO3">
        <f t="shared" ref="AMO3:AMO34" si="814">IF(AJG3&gt;0, VLOOKUP(AJG3, $ANG$164:$ANQ$173, IF(AJF3&gt;0, AJF3+1, IF(AJE3&gt;0, AJE3+1, IF(AJD3&gt;0, AJD3+1, IF(AJC3&gt;0, AJC3+1, IF(AJB3&gt;0, AJB3+1, AJA3+1))))), FALSE), 0)/IF(AJF3&gt;0, 1, IF(AJE3&gt;0, 2, IF(AJD3&gt;0, 4, IF(AJC3&gt;0, 8, IF(AJB3&gt;0, 16, 32)))))</f>
        <v>0</v>
      </c>
      <c r="AMP3">
        <f t="shared" ref="AMP3:AMP34" si="815">IF(AJH3&gt;0, VLOOKUP(AJH3, $ANG$164:$ANQ$173, IF(AJG3&gt;0, AJG3+1, IF(AJF3&gt;0, AJF3+1, IF(AJE3&gt;0, AJE3+1, IF(AJD3&gt;0, AJD3+1, IF(AJC3&gt;0, AJC3+1, AJB3+1))))), FALSE), 0)/IF(AJG3&gt;0, 1, IF(AJF3&gt;0, 2, IF(AJE3&gt;0, 4, IF(AJD3&gt;0, 8, IF(AJC3&gt;0, 16, 32)))))</f>
        <v>0</v>
      </c>
      <c r="AMQ3">
        <f t="shared" ref="AMQ3:AMQ34" si="816">IF(AJI3&gt;0, VLOOKUP(AJI3, $ANG$164:$ANQ$173, IF(AJH3&gt;0, AJH3+1, IF(AJG3&gt;0, AJG3+1, IF(AJF3&gt;0, AJF3+1, IF(AJE3&gt;0, AJE3+1, IF(AJD3&gt;0, AJD3+1, AJC3+1))))), FALSE), 0)/IF(AJH3&gt;0, 1, IF(AJG3&gt;0, 2, IF(AJF3&gt;0, 4, IF(AJE3&gt;0, 8, IF(AJD3&gt;0, 16, 32)))))</f>
        <v>0</v>
      </c>
      <c r="AMR3">
        <f t="shared" ref="AMR3:AMR34" si="817">IF(AJJ3&gt;0, VLOOKUP(AJJ3, $ANG$164:$ANQ$173, IF(AJI3&gt;0, AJI3+1, IF(AJH3&gt;0, AJH3+1, IF(AJG3&gt;0, AJG3+1, IF(AJF3&gt;0, AJF3+1, IF(AJE3&gt;0, AJE3+1, AJD3+1))))), FALSE), 0)/IF(AJI3&gt;0, 1, IF(AJH3&gt;0, 2, IF(AJG3&gt;0, 4, IF(AJF3&gt;0, 8, IF(AJE3&gt;0, 16, 32)))))</f>
        <v>0</v>
      </c>
      <c r="AMS3">
        <f t="shared" ref="AMS3:AMS34" si="818">IF(AJK3&gt;0, VLOOKUP(AJK3, $ANG$164:$ANQ$173, IF(AJJ3&gt;0, AJJ3+1, IF(AJI3&gt;0, AJI3+1, IF(AJH3&gt;0, AJH3+1, IF(AJG3&gt;0, AJG3+1, IF(AJF3&gt;0, AJF3+1, AJE3+1))))), FALSE), 0)/IF(AJJ3&gt;0, 1, IF(AJI3&gt;0, 2, IF(AJH3&gt;0, 4, IF(AJG3&gt;0, 8, IF(AJF3&gt;0, 16, 32)))))</f>
        <v>0</v>
      </c>
      <c r="AMT3">
        <f t="shared" ref="AMT3:AMT34" si="819">IF(AJL3&gt;0, VLOOKUP(AJL3, $ANG$164:$ANQ$173, IF(AJK3&gt;0, AJK3+1, IF(AJJ3&gt;0, AJJ3+1, IF(AJI3&gt;0, AJI3+1, IF(AJH3&gt;0, AJH3+1, IF(AJG3&gt;0, AJG3+1, AJF3+1))))), FALSE), 0)/IF(AJK3&gt;0, 1, IF(AJJ3&gt;0, 2, IF(AJI3&gt;0, 4, IF(AJH3&gt;0, 8, IF(AJG3&gt;0, 16, 32)))))</f>
        <v>0</v>
      </c>
      <c r="AMU3">
        <f t="shared" ref="AMU3:AMU34" si="820">IF(AJM3&gt;0, VLOOKUP(AJM3, $ANG$164:$ANQ$173, IF(AJL3&gt;0, AJL3+1, IF(AJK3&gt;0, AJK3+1, IF(AJJ3&gt;0, AJJ3+1, IF(AJI3&gt;0, AJI3+1, IF(AJH3&gt;0, AJH3+1, AJG3+1))))), FALSE), 0)/IF(AJL3&gt;0, 1, IF(AJK3&gt;0, 2, IF(AJJ3&gt;0, 4, IF(AJI3&gt;0, 8, IF(AJH3&gt;0, 16, 32)))))</f>
        <v>0</v>
      </c>
      <c r="AMV3">
        <f t="shared" ref="AMV3:AMV34" si="821">IF(AJN3&gt;0, VLOOKUP(AJN3, $ANG$164:$ANQ$173, IF(AJM3&gt;0, AJM3+1, IF(AJL3&gt;0, AJL3+1, IF(AJK3&gt;0, AJK3+1, IF(AJJ3&gt;0, AJJ3+1, IF(AJI3&gt;0, AJI3+1, AJH3+1))))), FALSE), 0)/IF(AJM3&gt;0, 1, IF(AJL3&gt;0, 2, IF(AJK3&gt;0, 4, IF(AJJ3&gt;0, 8, IF(AJI3&gt;0, 16, 32)))))</f>
        <v>0</v>
      </c>
      <c r="AMW3">
        <f t="shared" ref="AMW3:AMW34" si="822">IF(AJO3&gt;0, VLOOKUP(AJO3, $ANG$164:$ANQ$173, IF(AJN3&gt;0, AJN3+1, IF(AJM3&gt;0, AJM3+1, IF(AJL3&gt;0, AJL3+1, IF(AJK3&gt;0, AJK3+1, IF(AJJ3&gt;0, AJJ3+1, AJI3+1))))), FALSE), 0)/IF(AJN3&gt;0, 1, IF(AJM3&gt;0, 2, IF(AJL3&gt;0, 4, IF(AJK3&gt;0, 8, IF(AJJ3&gt;0, 16, 32)))))</f>
        <v>0</v>
      </c>
      <c r="AMX3">
        <f t="shared" ref="AMX3:AMX34" si="823">IF(AJP3&gt;0, VLOOKUP(AJP3, $ANG$164:$ANQ$173, IF(AJO3&gt;0, AJO3+1, IF(AJN3&gt;0, AJN3+1, IF(AJM3&gt;0, AJM3+1, IF(AJL3&gt;0, AJL3+1, IF(AJK3&gt;0, AJK3+1, AJJ3+1))))), FALSE), 0)/IF(AJO3&gt;0, 1, IF(AJN3&gt;0, 2, IF(AJM3&gt;0, 4, IF(AJL3&gt;0, 8, IF(AJK3&gt;0, 16, 32)))))</f>
        <v>0</v>
      </c>
      <c r="AMY3">
        <f t="shared" ref="AMY3:AMY34" si="824">IF(AJQ3&gt;0, VLOOKUP(AJQ3, $ANG$164:$ANQ$173, IF(AJP3&gt;0, AJP3+1, IF(AJO3&gt;0, AJO3+1, IF(AJN3&gt;0, AJN3+1, IF(AJM3&gt;0, AJM3+1, IF(AJL3&gt;0, AJL3+1, AJK3+1))))), FALSE), 0)/IF(AJP3&gt;0, 1, IF(AJO3&gt;0, 2, IF(AJN3&gt;0, 4, IF(AJM3&gt;0, 8, IF(AJL3&gt;0, 16, 32)))))</f>
        <v>0</v>
      </c>
      <c r="AMZ3">
        <f t="shared" ref="AMZ3:AMZ34" si="825">IF(AJR3&gt;0, VLOOKUP(AJR3, $ANG$164:$ANQ$173, IF(AJQ3&gt;0, AJQ3+1, IF(AJP3&gt;0, AJP3+1, IF(AJO3&gt;0, AJO3+1, IF(AJN3&gt;0, AJN3+1, IF(AJM3&gt;0, AJM3+1, AJL3+1))))), FALSE), 0)/IF(AJQ3&gt;0, 1, IF(AJP3&gt;0, 2, IF(AJO3&gt;0, 4, IF(AJN3&gt;0, 8, IF(AJM3&gt;0, 16, 32)))))</f>
        <v>0</v>
      </c>
      <c r="ANA3">
        <f t="shared" ref="ANA3:ANA34" si="826">IF(AJS3&gt;0, VLOOKUP(AJS3, $ANG$164:$ANQ$173, IF(AJR3&gt;0, AJR3+1, IF(AJQ3&gt;0, AJQ3+1, IF(AJP3&gt;0, AJP3+1, IF(AJO3&gt;0, AJO3+1, IF(AJN3&gt;0, AJN3+1, AJM3+1))))), FALSE), 0)/IF(AJR3&gt;0, 1, IF(AJQ3&gt;0, 2, IF(AJP3&gt;0, 4, IF(AJO3&gt;0, 8, IF(AJN3&gt;0, 16, 32)))))</f>
        <v>0</v>
      </c>
      <c r="ANB3">
        <f t="shared" ref="ANB3:ANB34" si="827">IF(AJT3&gt;0, VLOOKUP(AJT3, $ANG$164:$ANQ$173, IF(AJS3&gt;0, AJS3+1, IF(AJR3&gt;0, AJR3+1, IF(AJQ3&gt;0, AJQ3+1, IF(AJP3&gt;0, AJP3+1, IF(AJO3&gt;0, AJO3+1, AJN3+1))))), FALSE), 0)/IF(AJS3&gt;0, 1, IF(AJR3&gt;0, 2, IF(AJQ3&gt;0, 4, IF(AJP3&gt;0, 8, IF(AJO3&gt;0, 16, 32)))))</f>
        <v>0</v>
      </c>
      <c r="ANC3">
        <f t="shared" ref="ANC3:ANC34" si="828">IF(AJU3&gt;0, VLOOKUP(AJU3, $ANG$164:$ANQ$173, IF(AJT3&gt;0, AJT3+1, IF(AJS3&gt;0, AJS3+1, IF(AJR3&gt;0, AJR3+1, IF(AJQ3&gt;0, AJQ3+1, IF(AJP3&gt;0, AJP3+1, AJO3+1))))), FALSE), 0)/IF(AJT3&gt;0, 1, IF(AJS3&gt;0, 2, IF(AJR3&gt;0, 4, IF(AJQ3&gt;0, 8, IF(AJP3&gt;0, 16, 32)))))</f>
        <v>0</v>
      </c>
      <c r="AND3">
        <f t="shared" ref="AND3:AND34" si="829">IF(AJV3&gt;0, VLOOKUP(AJV3, $ANG$164:$ANQ$173, IF(AJU3&gt;0, AJU3+1, IF(AJT3&gt;0, AJT3+1, IF(AJS3&gt;0, AJS3+1, IF(AJR3&gt;0, AJR3+1, IF(AJQ3&gt;0, AJQ3+1, AJP3+1))))), FALSE), 0)/IF(AJU3&gt;0, 1, IF(AJT3&gt;0, 2, IF(AJS3&gt;0, 4, IF(AJR3&gt;0, 8, IF(AJQ3&gt;0, 16, 32)))))</f>
        <v>0</v>
      </c>
      <c r="ANR3" s="4">
        <v>2543</v>
      </c>
      <c r="ANS3" s="4">
        <f t="shared" ref="ANS3:ANS34" si="830">_xlfn.NUMBERVALUE(ARB3)</f>
        <v>2543</v>
      </c>
      <c r="ANU3" s="4">
        <v>2505</v>
      </c>
      <c r="ANV3" t="str">
        <f t="shared" ref="ANV3:ANV34" si="831">IF(RIGHT(L3, 1)="-", ANU3, RIGHT(L3, 4))</f>
        <v>2506</v>
      </c>
      <c r="ANW3" t="str">
        <f t="shared" ref="ANW3:ANW34" si="832">IF(RIGHT(M3, 1)="-", ANV3, RIGHT(M3, 4))</f>
        <v>2507</v>
      </c>
      <c r="ANX3" t="str">
        <f t="shared" ref="ANX3:ANX34" si="833">IF(RIGHT(N3, 1)="-", ANW3, RIGHT(N3, 4))</f>
        <v>2508</v>
      </c>
      <c r="ANY3" t="str">
        <f t="shared" ref="ANY3:ANY34" si="834">IF(RIGHT(O3, 1)="-", ANX3, RIGHT(O3, 4))</f>
        <v>2509</v>
      </c>
      <c r="ANZ3" t="str">
        <f t="shared" ref="ANZ3:ANZ34" si="835">IF(RIGHT(P3, 1)="-", ANY3, RIGHT(P3, 4))</f>
        <v>2510</v>
      </c>
      <c r="AOA3" t="str">
        <f t="shared" ref="AOA3:AOA34" si="836">IF(RIGHT(Q3, 1)="-", ANZ3, RIGHT(Q3, 4))</f>
        <v>2511</v>
      </c>
      <c r="AOB3" t="str">
        <f t="shared" ref="AOB3:AOB34" si="837">IF(RIGHT(R3, 1)="-", AOA3, RIGHT(R3, 4))</f>
        <v>2534</v>
      </c>
      <c r="AOC3" t="str">
        <f t="shared" ref="AOC3:AOC34" si="838">IF(RIGHT(S3, 1)="-", AOB3, RIGHT(S3, 4))</f>
        <v>2536</v>
      </c>
      <c r="AOD3" t="str">
        <f t="shared" ref="AOD3:AOD34" si="839">IF(RIGHT(T3, 1)="-", AOC3, RIGHT(T3, 4))</f>
        <v>2537</v>
      </c>
      <c r="AOE3" t="str">
        <f t="shared" ref="AOE3:AOE34" si="840">IF(RIGHT(U3, 1)="-", AOD3, RIGHT(U3, 4))</f>
        <v>2539</v>
      </c>
      <c r="AOF3" t="str">
        <f t="shared" ref="AOF3:AOF34" si="841">IF(RIGHT(V3, 1)="-", AOE3, RIGHT(V3, 4))</f>
        <v>2543</v>
      </c>
      <c r="AOG3" t="str">
        <f t="shared" ref="AOG3:AOG34" si="842">IF(RIGHT(W3, 1)="-", AOF3, RIGHT(W3, 4))</f>
        <v>2543</v>
      </c>
      <c r="AOH3" t="str">
        <f t="shared" ref="AOH3:AOH34" si="843">IF(RIGHT(X3, 1)="-", AOG3, RIGHT(X3, 4))</f>
        <v>2543</v>
      </c>
      <c r="AOI3" t="str">
        <f t="shared" ref="AOI3:AOI34" si="844">IF(RIGHT(Y3, 1)="-", AOH3, RIGHT(Y3, 4))</f>
        <v>2543</v>
      </c>
      <c r="AOJ3" t="str">
        <f t="shared" ref="AOJ3:AOJ34" si="845">IF(RIGHT(Z3, 1)="-", AOI3, RIGHT(Z3, 4))</f>
        <v>2543</v>
      </c>
      <c r="AOK3" t="str">
        <f t="shared" ref="AOK3:AOK34" si="846">IF(RIGHT(AA3, 1)="-", AOJ3, RIGHT(AA3, 4))</f>
        <v>2543</v>
      </c>
      <c r="AOL3" t="str">
        <f t="shared" ref="AOL3:AOL34" si="847">IF(RIGHT(AB3, 1)="-", AOK3, RIGHT(AB3, 4))</f>
        <v>2543</v>
      </c>
      <c r="AOM3" t="str">
        <f t="shared" ref="AOM3:AOM34" si="848">IF(RIGHT(AC3, 1)="-", AOL3, RIGHT(AC3, 4))</f>
        <v>2543</v>
      </c>
      <c r="AON3" t="str">
        <f t="shared" ref="AON3:AON34" si="849">IF(RIGHT(AD3, 1)="-", AOM3, RIGHT(AD3, 4))</f>
        <v>2543</v>
      </c>
      <c r="AOO3" t="str">
        <f t="shared" ref="AOO3:AOO34" si="850">IF(RIGHT(AE3, 1)="-", AON3, RIGHT(AE3, 4))</f>
        <v>2543</v>
      </c>
      <c r="AOP3" t="str">
        <f t="shared" ref="AOP3:AOP34" si="851">IF(RIGHT(AF3, 1)="-", AOO3, RIGHT(AF3, 4))</f>
        <v>2543</v>
      </c>
      <c r="AOQ3" t="str">
        <f t="shared" ref="AOQ3:AOQ34" si="852">IF(RIGHT(AG3, 1)="-", AOP3, RIGHT(AG3, 4))</f>
        <v>2543</v>
      </c>
      <c r="AOR3" t="str">
        <f t="shared" ref="AOR3:AOR34" si="853">IF(RIGHT(AH3, 1)="-", AOQ3, RIGHT(AH3, 4))</f>
        <v>2543</v>
      </c>
      <c r="AOS3" t="str">
        <f t="shared" ref="AOS3:AOS34" si="854">IF(RIGHT(AI3, 1)="-", AOR3, RIGHT(AI3, 4))</f>
        <v>2543</v>
      </c>
      <c r="AOT3" t="str">
        <f t="shared" ref="AOT3:AOT34" si="855">IF(RIGHT(AJ3, 1)="-", AOS3, RIGHT(AJ3, 4))</f>
        <v>2543</v>
      </c>
      <c r="AOU3" t="str">
        <f t="shared" ref="AOU3:AOU34" si="856">IF(RIGHT(AK3, 1)="-", AOT3, RIGHT(AK3, 4))</f>
        <v>2543</v>
      </c>
      <c r="AOV3" t="str">
        <f t="shared" ref="AOV3:AOV34" si="857">IF(RIGHT(AL3, 1)="-", AOU3, RIGHT(AL3, 4))</f>
        <v>2543</v>
      </c>
      <c r="AOW3" t="str">
        <f t="shared" ref="AOW3:AOW34" si="858">IF(RIGHT(AM3, 1)="-", AOV3, RIGHT(AM3, 4))</f>
        <v>2543</v>
      </c>
      <c r="AOX3" t="str">
        <f t="shared" ref="AOX3:AOX34" si="859">IF(RIGHT(AN3, 1)="-", AOW3, RIGHT(AN3, 4))</f>
        <v>2543</v>
      </c>
      <c r="AOY3" t="str">
        <f t="shared" ref="AOY3:AOY34" si="860">IF(RIGHT(AO3, 1)="-", AOX3, RIGHT(AO3, 4))</f>
        <v>2543</v>
      </c>
      <c r="AOZ3" t="str">
        <f t="shared" ref="AOZ3:AOZ34" si="861">IF(RIGHT(AP3, 1)="-", AOY3, RIGHT(AP3, 4))</f>
        <v>2543</v>
      </c>
      <c r="APA3" t="str">
        <f t="shared" ref="APA3:APA34" si="862">IF(RIGHT(AQ3, 1)="-", AOZ3, RIGHT(AQ3, 4))</f>
        <v>2543</v>
      </c>
      <c r="APB3" t="str">
        <f t="shared" ref="APB3:APB34" si="863">IF(RIGHT(AR3, 1)="-", APA3, RIGHT(AR3, 4))</f>
        <v>2543</v>
      </c>
      <c r="APC3" t="str">
        <f t="shared" ref="APC3:APC34" si="864">IF(RIGHT(AS3, 1)="-", APB3, RIGHT(AS3, 4))</f>
        <v>2543</v>
      </c>
      <c r="APD3" t="str">
        <f t="shared" ref="APD3:APD34" si="865">IF(RIGHT(AT3, 1)="-", APC3, RIGHT(AT3, 4))</f>
        <v>2543</v>
      </c>
      <c r="APE3" t="str">
        <f t="shared" ref="APE3:APE34" si="866">IF(RIGHT(AU3, 1)="-", APD3, RIGHT(AU3, 4))</f>
        <v>2543</v>
      </c>
      <c r="APF3" t="str">
        <f t="shared" ref="APF3:APF34" si="867">IF(RIGHT(AV3, 1)="-", APE3, RIGHT(AV3, 4))</f>
        <v>2543</v>
      </c>
      <c r="APG3" t="str">
        <f t="shared" ref="APG3:APG34" si="868">IF(RIGHT(AW3, 1)="-", APF3, RIGHT(AW3, 4))</f>
        <v>2543</v>
      </c>
      <c r="APH3" t="str">
        <f t="shared" ref="APH3:APH34" si="869">IF(RIGHT(AX3, 1)="-", APG3, RIGHT(AX3, 4))</f>
        <v>2543</v>
      </c>
      <c r="API3" t="str">
        <f t="shared" ref="API3:API34" si="870">IF(RIGHT(AY3, 1)="-", APH3, RIGHT(AY3, 4))</f>
        <v>2543</v>
      </c>
      <c r="APJ3" t="str">
        <f t="shared" ref="APJ3:APJ34" si="871">IF(RIGHT(AZ3, 1)="-", API3, RIGHT(AZ3, 4))</f>
        <v>2543</v>
      </c>
      <c r="APK3" t="str">
        <f t="shared" ref="APK3:APK34" si="872">IF(RIGHT(BA3, 1)="-", APJ3, RIGHT(BA3, 4))</f>
        <v>2543</v>
      </c>
      <c r="APL3" t="str">
        <f t="shared" ref="APL3:APL34" si="873">IF(RIGHT(BB3, 1)="-", APK3, RIGHT(BB3, 4))</f>
        <v>2543</v>
      </c>
      <c r="APM3" t="str">
        <f t="shared" ref="APM3:APM34" si="874">IF(RIGHT(BC3, 1)="-", APL3, RIGHT(BC3, 4))</f>
        <v>2543</v>
      </c>
      <c r="APN3" t="str">
        <f t="shared" ref="APN3:APN34" si="875">IF(RIGHT(BD3, 1)="-", APM3, RIGHT(BD3, 4))</f>
        <v>2543</v>
      </c>
      <c r="APO3" t="str">
        <f t="shared" ref="APO3:APO34" si="876">IF(RIGHT(BE3, 1)="-", APN3, RIGHT(BE3, 4))</f>
        <v>2543</v>
      </c>
      <c r="APP3" t="str">
        <f t="shared" ref="APP3:APP34" si="877">IF(RIGHT(BF3, 1)="-", APO3, RIGHT(BF3, 4))</f>
        <v>2543</v>
      </c>
      <c r="APQ3" t="str">
        <f t="shared" ref="APQ3:APQ34" si="878">IF(RIGHT(BG3, 1)="-", APP3, RIGHT(BG3, 4))</f>
        <v>2543</v>
      </c>
      <c r="APR3" t="str">
        <f t="shared" ref="APR3:APR34" si="879">IF(RIGHT(BH3, 1)="-", APQ3, RIGHT(BH3, 4))</f>
        <v>2543</v>
      </c>
      <c r="APS3" t="str">
        <f t="shared" ref="APS3:APS34" si="880">IF(RIGHT(BI3, 1)="-", APR3, RIGHT(BI3, 4))</f>
        <v>2543</v>
      </c>
      <c r="APT3" t="str">
        <f t="shared" ref="APT3:APT34" si="881">IF(RIGHT(BJ3, 1)="-", APS3, RIGHT(BJ3, 4))</f>
        <v>2543</v>
      </c>
      <c r="APU3" t="str">
        <f t="shared" ref="APU3:APU34" si="882">IF(RIGHT(BK3, 1)="-", APT3, RIGHT(BK3, 4))</f>
        <v>2543</v>
      </c>
      <c r="APV3" t="str">
        <f t="shared" ref="APV3:APV34" si="883">IF(RIGHT(BL3, 1)="-", APU3, RIGHT(BL3, 4))</f>
        <v>2543</v>
      </c>
      <c r="APW3" t="str">
        <f t="shared" ref="APW3:APW34" si="884">IF(RIGHT(BM3, 1)="-", APV3, RIGHT(BM3, 4))</f>
        <v>2543</v>
      </c>
      <c r="APX3" t="str">
        <f t="shared" ref="APX3:APX34" si="885">IF(RIGHT(BN3, 1)="-", APW3, RIGHT(BN3, 4))</f>
        <v>2543</v>
      </c>
      <c r="APY3" t="str">
        <f t="shared" ref="APY3:APY34" si="886">IF(RIGHT(BO3, 1)="-", APX3, RIGHT(BO3, 4))</f>
        <v>2543</v>
      </c>
      <c r="APZ3" t="str">
        <f t="shared" ref="APZ3:APZ34" si="887">IF(RIGHT(BP3, 1)="-", APY3, RIGHT(BP3, 4))</f>
        <v>2543</v>
      </c>
      <c r="AQA3" t="str">
        <f t="shared" ref="AQA3:AQA34" si="888">IF(RIGHT(BQ3, 1)="-", APZ3, RIGHT(BQ3, 4))</f>
        <v>2543</v>
      </c>
      <c r="AQB3" t="str">
        <f t="shared" ref="AQB3:AQB34" si="889">IF(RIGHT(BR3, 1)="-", AQA3, RIGHT(BR3, 4))</f>
        <v>2543</v>
      </c>
      <c r="AQC3" t="str">
        <f t="shared" ref="AQC3:AQC34" si="890">IF(RIGHT(BS3, 1)="-", AQB3, RIGHT(BS3, 4))</f>
        <v>2543</v>
      </c>
      <c r="AQD3" t="str">
        <f t="shared" ref="AQD3:AQD34" si="891">IF(RIGHT(BT3, 1)="-", AQC3, RIGHT(BT3, 4))</f>
        <v>2543</v>
      </c>
      <c r="AQE3" t="str">
        <f t="shared" ref="AQE3:AQE34" si="892">IF(RIGHT(BU3, 1)="-", AQD3, RIGHT(BU3, 4))</f>
        <v>2543</v>
      </c>
      <c r="AQF3" t="str">
        <f t="shared" ref="AQF3:AQF34" si="893">IF(RIGHT(BV3, 1)="-", AQE3, RIGHT(BV3, 4))</f>
        <v>2543</v>
      </c>
      <c r="AQG3" t="str">
        <f t="shared" ref="AQG3:AQG34" si="894">IF(RIGHT(BW3, 1)="-", AQF3, RIGHT(BW3, 4))</f>
        <v>2543</v>
      </c>
      <c r="AQH3" t="str">
        <f t="shared" ref="AQH3:AQH34" si="895">IF(RIGHT(BX3, 1)="-", AQG3, RIGHT(BX3, 4))</f>
        <v>2543</v>
      </c>
      <c r="AQI3" t="str">
        <f t="shared" ref="AQI3:AQI34" si="896">IF(RIGHT(BY3, 1)="-", AQH3, RIGHT(BY3, 4))</f>
        <v>2543</v>
      </c>
      <c r="AQJ3" t="str">
        <f t="shared" ref="AQJ3:AQJ34" si="897">IF(RIGHT(BZ3, 1)="-", AQI3, RIGHT(BZ3, 4))</f>
        <v>2543</v>
      </c>
      <c r="AQK3" t="str">
        <f t="shared" ref="AQK3:AQK34" si="898">IF(RIGHT(CA3, 1)="-", AQJ3, RIGHT(CA3, 4))</f>
        <v>2543</v>
      </c>
      <c r="AQL3" t="str">
        <f t="shared" ref="AQL3:AQL34" si="899">IF(RIGHT(CB3, 1)="-", AQK3, RIGHT(CB3, 4))</f>
        <v>2543</v>
      </c>
      <c r="AQM3" t="str">
        <f t="shared" ref="AQM3:AQM34" si="900">IF(RIGHT(CC3, 1)="-", AQL3, RIGHT(CC3, 4))</f>
        <v>2543</v>
      </c>
      <c r="AQN3" t="str">
        <f t="shared" ref="AQN3:AQN34" si="901">IF(RIGHT(CD3, 1)="-", AQM3, RIGHT(CD3, 4))</f>
        <v>2543</v>
      </c>
      <c r="AQO3" t="str">
        <f t="shared" ref="AQO3:AQO34" si="902">IF(RIGHT(CE3, 1)="-", AQN3, RIGHT(CE3, 4))</f>
        <v>2543</v>
      </c>
      <c r="AQP3" t="str">
        <f t="shared" ref="AQP3:AQP34" si="903">IF(RIGHT(CF3, 1)="-", AQO3, RIGHT(CF3, 4))</f>
        <v>2543</v>
      </c>
      <c r="AQQ3" t="str">
        <f t="shared" ref="AQQ3:AQQ34" si="904">IF(RIGHT(CG3, 1)="-", AQP3, RIGHT(CG3, 4))</f>
        <v>2543</v>
      </c>
      <c r="AQR3" t="str">
        <f t="shared" ref="AQR3:AQR34" si="905">IF(RIGHT(CH3, 1)="-", AQQ3, RIGHT(CH3, 4))</f>
        <v>2543</v>
      </c>
      <c r="AQS3" t="str">
        <f t="shared" ref="AQS3:AQS34" si="906">IF(RIGHT(CI3, 1)="-", AQR3, RIGHT(CI3, 4))</f>
        <v>2543</v>
      </c>
      <c r="AQT3" t="str">
        <f t="shared" ref="AQT3:AQT34" si="907">IF(RIGHT(CJ3, 1)="-", AQS3, RIGHT(CJ3, 4))</f>
        <v>2543</v>
      </c>
      <c r="AQU3" t="str">
        <f t="shared" ref="AQU3:AQU34" si="908">IF(RIGHT(CK3, 1)="-", AQT3, RIGHT(CK3, 4))</f>
        <v>2543</v>
      </c>
      <c r="AQV3" t="str">
        <f t="shared" ref="AQV3:AQV34" si="909">IF(RIGHT(CL3, 1)="-", AQU3, RIGHT(CL3, 4))</f>
        <v>2543</v>
      </c>
      <c r="AQW3" t="str">
        <f t="shared" ref="AQW3:AQW34" si="910">IF(RIGHT(CM3, 1)="-", AQV3, RIGHT(CM3, 4))</f>
        <v>2543</v>
      </c>
      <c r="AQX3" t="str">
        <f t="shared" ref="AQX3:AQX34" si="911">IF(RIGHT(CN3, 1)="-", AQW3, RIGHT(CN3, 4))</f>
        <v>2543</v>
      </c>
      <c r="AQY3" t="str">
        <f t="shared" ref="AQY3:AQY34" si="912">IF(RIGHT(CO3, 1)="-", AQX3, RIGHT(CO3, 4))</f>
        <v>2543</v>
      </c>
      <c r="AQZ3" t="str">
        <f t="shared" ref="AQZ3:AQZ34" si="913">IF(RIGHT(CP3, 1)="-", AQY3, RIGHT(CP3, 4))</f>
        <v>2543</v>
      </c>
      <c r="ARA3" t="str">
        <f t="shared" ref="ARA3:ARA34" si="914">IF(RIGHT(CQ3, 1)="-", AQZ3, RIGHT(CQ3, 4))</f>
        <v>2543</v>
      </c>
      <c r="ARB3" t="str">
        <f t="shared" ref="ARB3:ARB34" si="915">IF(RIGHT(CR3, 1)="-", ARA3, RIGHT(CR3, 4))</f>
        <v>2543</v>
      </c>
      <c r="ARC3">
        <v>2505</v>
      </c>
      <c r="ARH3" s="5"/>
    </row>
    <row r="4" spans="1:1154" x14ac:dyDescent="0.2">
      <c r="A4">
        <v>40</v>
      </c>
      <c r="B4" s="15" t="s">
        <v>86</v>
      </c>
      <c r="C4" s="20">
        <f>VLOOKUP(A4, Rankings!$A$2:$AN$161, 40, FALSE)</f>
        <v>2</v>
      </c>
      <c r="D4" s="225" t="s">
        <v>210</v>
      </c>
      <c r="F4" s="4">
        <v>6</v>
      </c>
      <c r="G4" s="4">
        <v>10</v>
      </c>
      <c r="I4" s="5">
        <f t="shared" si="0"/>
        <v>11</v>
      </c>
      <c r="L4" t="s">
        <v>1988</v>
      </c>
      <c r="M4" t="s">
        <v>2149</v>
      </c>
      <c r="N4" t="s">
        <v>2501</v>
      </c>
      <c r="O4" t="s">
        <v>2583</v>
      </c>
      <c r="P4" t="s">
        <v>2861</v>
      </c>
      <c r="Q4" t="s">
        <v>3164</v>
      </c>
      <c r="R4" t="s">
        <v>3427</v>
      </c>
      <c r="S4" t="s">
        <v>3586</v>
      </c>
      <c r="T4" t="s">
        <v>3897</v>
      </c>
      <c r="U4" t="s">
        <v>4052</v>
      </c>
      <c r="V4" t="s">
        <v>4196</v>
      </c>
      <c r="W4" t="str">
        <f>Rankings!D3</f>
        <v>-</v>
      </c>
      <c r="X4" t="s">
        <v>10</v>
      </c>
      <c r="Y4" t="s">
        <v>10</v>
      </c>
      <c r="Z4" t="s">
        <v>10</v>
      </c>
      <c r="AA4" t="s">
        <v>10</v>
      </c>
      <c r="AB4" t="s">
        <v>10</v>
      </c>
      <c r="AC4" t="s">
        <v>10</v>
      </c>
      <c r="AD4" t="s">
        <v>10</v>
      </c>
      <c r="AE4" t="s">
        <v>10</v>
      </c>
      <c r="AF4" t="s">
        <v>10</v>
      </c>
      <c r="AG4" t="s">
        <v>10</v>
      </c>
      <c r="AH4" t="s">
        <v>10</v>
      </c>
      <c r="AI4" t="s">
        <v>10</v>
      </c>
      <c r="AJ4" t="s">
        <v>10</v>
      </c>
      <c r="AK4" t="s">
        <v>10</v>
      </c>
      <c r="AL4" t="s">
        <v>10</v>
      </c>
      <c r="AM4" t="s">
        <v>10</v>
      </c>
      <c r="AN4" t="s">
        <v>10</v>
      </c>
      <c r="AO4" t="s">
        <v>10</v>
      </c>
      <c r="AP4" t="s">
        <v>10</v>
      </c>
      <c r="AQ4" t="s">
        <v>10</v>
      </c>
      <c r="AR4" t="s">
        <v>10</v>
      </c>
      <c r="AS4" t="s">
        <v>10</v>
      </c>
      <c r="AT4" t="s">
        <v>10</v>
      </c>
      <c r="AU4" t="s">
        <v>10</v>
      </c>
      <c r="AV4" t="s">
        <v>10</v>
      </c>
      <c r="AW4" t="s">
        <v>10</v>
      </c>
      <c r="AX4" t="s">
        <v>10</v>
      </c>
      <c r="AY4" t="s">
        <v>10</v>
      </c>
      <c r="AZ4" t="s">
        <v>10</v>
      </c>
      <c r="BA4" t="s">
        <v>10</v>
      </c>
      <c r="BB4" t="s">
        <v>10</v>
      </c>
      <c r="BC4" t="s">
        <v>10</v>
      </c>
      <c r="BD4" t="s">
        <v>10</v>
      </c>
      <c r="BE4" t="s">
        <v>10</v>
      </c>
      <c r="BF4" t="s">
        <v>10</v>
      </c>
      <c r="BG4" t="s">
        <v>10</v>
      </c>
      <c r="BH4" t="s">
        <v>10</v>
      </c>
      <c r="BI4" t="s">
        <v>10</v>
      </c>
      <c r="BJ4" t="s">
        <v>10</v>
      </c>
      <c r="BK4" t="s">
        <v>10</v>
      </c>
      <c r="BL4" t="s">
        <v>10</v>
      </c>
      <c r="BM4" t="s">
        <v>10</v>
      </c>
      <c r="BN4" t="s">
        <v>10</v>
      </c>
      <c r="BO4" t="s">
        <v>10</v>
      </c>
      <c r="BP4" t="s">
        <v>10</v>
      </c>
      <c r="BQ4" t="s">
        <v>10</v>
      </c>
      <c r="BR4" t="s">
        <v>10</v>
      </c>
      <c r="BS4" t="s">
        <v>10</v>
      </c>
      <c r="BT4" t="s">
        <v>10</v>
      </c>
      <c r="BU4" t="s">
        <v>10</v>
      </c>
      <c r="BV4" t="s">
        <v>10</v>
      </c>
      <c r="BW4" t="s">
        <v>10</v>
      </c>
      <c r="BX4" t="s">
        <v>10</v>
      </c>
      <c r="BY4" t="s">
        <v>10</v>
      </c>
      <c r="BZ4" t="s">
        <v>10</v>
      </c>
      <c r="CA4" t="s">
        <v>10</v>
      </c>
      <c r="CB4" t="s">
        <v>10</v>
      </c>
      <c r="CC4" t="s">
        <v>10</v>
      </c>
      <c r="CD4" t="s">
        <v>10</v>
      </c>
      <c r="CE4" t="s">
        <v>10</v>
      </c>
      <c r="CF4" t="s">
        <v>10</v>
      </c>
      <c r="CG4" t="s">
        <v>10</v>
      </c>
      <c r="CH4" t="s">
        <v>10</v>
      </c>
      <c r="CI4" t="s">
        <v>10</v>
      </c>
      <c r="CJ4" t="s">
        <v>10</v>
      </c>
      <c r="CK4" t="s">
        <v>10</v>
      </c>
      <c r="CL4" t="s">
        <v>10</v>
      </c>
      <c r="CM4" t="s">
        <v>10</v>
      </c>
      <c r="CN4" t="s">
        <v>10</v>
      </c>
      <c r="CO4" t="s">
        <v>10</v>
      </c>
      <c r="CP4" t="s">
        <v>10</v>
      </c>
      <c r="CQ4" t="s">
        <v>10</v>
      </c>
      <c r="CR4" t="s">
        <v>10</v>
      </c>
      <c r="CT4" s="4">
        <f t="shared" si="1"/>
        <v>5</v>
      </c>
      <c r="CU4" s="4">
        <f t="shared" si="2"/>
        <v>0</v>
      </c>
      <c r="CV4" s="4">
        <f t="shared" si="3"/>
        <v>0</v>
      </c>
      <c r="CW4" s="4">
        <f t="shared" si="4"/>
        <v>0</v>
      </c>
      <c r="CX4" s="4">
        <f t="shared" si="5"/>
        <v>2</v>
      </c>
      <c r="CY4" s="4">
        <f t="shared" si="6"/>
        <v>0</v>
      </c>
      <c r="CZ4" s="4">
        <f t="shared" si="7"/>
        <v>0</v>
      </c>
      <c r="DA4" s="4">
        <f t="shared" si="8"/>
        <v>0</v>
      </c>
      <c r="DB4" s="4">
        <f t="shared" si="9"/>
        <v>3</v>
      </c>
      <c r="DC4" s="4">
        <f t="shared" si="10"/>
        <v>0</v>
      </c>
      <c r="DD4" s="4">
        <f t="shared" si="11"/>
        <v>0</v>
      </c>
      <c r="DE4" s="4">
        <f t="shared" si="12"/>
        <v>1</v>
      </c>
      <c r="DF4" s="4">
        <f t="shared" si="13"/>
        <v>0</v>
      </c>
      <c r="DG4" s="4">
        <f t="shared" si="14"/>
        <v>0</v>
      </c>
      <c r="DH4" s="4">
        <f t="shared" si="15"/>
        <v>0</v>
      </c>
      <c r="DI4" s="152">
        <f t="shared" si="16"/>
        <v>0</v>
      </c>
      <c r="DJ4" s="153">
        <f t="shared" si="17"/>
        <v>5</v>
      </c>
      <c r="DK4" s="4">
        <f t="shared" si="18"/>
        <v>0</v>
      </c>
      <c r="DL4" s="4">
        <f t="shared" si="19"/>
        <v>2</v>
      </c>
      <c r="DM4" s="4">
        <f t="shared" si="20"/>
        <v>0</v>
      </c>
      <c r="DN4" s="4">
        <f t="shared" si="21"/>
        <v>3</v>
      </c>
      <c r="DO4" s="4">
        <f t="shared" si="22"/>
        <v>1</v>
      </c>
      <c r="DP4" s="4">
        <f t="shared" si="23"/>
        <v>0</v>
      </c>
      <c r="DQ4" s="4">
        <f t="shared" si="24"/>
        <v>0</v>
      </c>
      <c r="DR4" s="4">
        <f t="shared" si="25"/>
        <v>17</v>
      </c>
      <c r="DS4" s="4">
        <f t="shared" si="26"/>
        <v>11</v>
      </c>
      <c r="DT4" s="4">
        <f t="shared" si="27"/>
        <v>9</v>
      </c>
      <c r="DU4" t="str">
        <f t="shared" si="28"/>
        <v>3R</v>
      </c>
      <c r="DV4" t="str">
        <f t="shared" si="29"/>
        <v>3R</v>
      </c>
      <c r="DW4" t="str">
        <f t="shared" si="30"/>
        <v>3R</v>
      </c>
      <c r="DX4" t="str">
        <f t="shared" si="31"/>
        <v>3S</v>
      </c>
      <c r="DY4" t="str">
        <f t="shared" si="32"/>
        <v>3S</v>
      </c>
      <c r="DZ4" t="str">
        <f t="shared" si="33"/>
        <v>3R</v>
      </c>
      <c r="EA4" t="str">
        <f t="shared" si="34"/>
        <v>3L</v>
      </c>
      <c r="EB4" t="str">
        <f t="shared" si="35"/>
        <v>3L</v>
      </c>
      <c r="EC4" t="str">
        <f t="shared" si="36"/>
        <v>3R</v>
      </c>
      <c r="ED4" t="str">
        <f t="shared" si="37"/>
        <v>3S</v>
      </c>
      <c r="EE4" t="str">
        <f t="shared" si="38"/>
        <v>0S</v>
      </c>
      <c r="EF4">
        <f t="shared" si="39"/>
        <v>0</v>
      </c>
      <c r="EG4">
        <f t="shared" si="40"/>
        <v>0</v>
      </c>
      <c r="EH4">
        <f t="shared" si="41"/>
        <v>0</v>
      </c>
      <c r="EI4">
        <f t="shared" si="42"/>
        <v>0</v>
      </c>
      <c r="EJ4">
        <f t="shared" si="43"/>
        <v>0</v>
      </c>
      <c r="EK4">
        <f t="shared" si="44"/>
        <v>0</v>
      </c>
      <c r="EL4">
        <f t="shared" si="45"/>
        <v>0</v>
      </c>
      <c r="EM4">
        <f t="shared" si="46"/>
        <v>0</v>
      </c>
      <c r="EN4">
        <f t="shared" si="47"/>
        <v>0</v>
      </c>
      <c r="EO4">
        <f t="shared" si="48"/>
        <v>0</v>
      </c>
      <c r="EP4">
        <f t="shared" si="49"/>
        <v>0</v>
      </c>
      <c r="EQ4">
        <f t="shared" si="50"/>
        <v>0</v>
      </c>
      <c r="ER4">
        <f t="shared" si="51"/>
        <v>0</v>
      </c>
      <c r="ES4">
        <f t="shared" si="52"/>
        <v>0</v>
      </c>
      <c r="ET4">
        <f t="shared" si="53"/>
        <v>0</v>
      </c>
      <c r="EU4">
        <f t="shared" si="54"/>
        <v>0</v>
      </c>
      <c r="EV4">
        <f t="shared" si="55"/>
        <v>0</v>
      </c>
      <c r="EW4">
        <f t="shared" si="56"/>
        <v>0</v>
      </c>
      <c r="EX4">
        <f t="shared" si="57"/>
        <v>0</v>
      </c>
      <c r="EY4">
        <f t="shared" si="58"/>
        <v>0</v>
      </c>
      <c r="EZ4">
        <f t="shared" si="59"/>
        <v>0</v>
      </c>
      <c r="FA4">
        <f t="shared" si="60"/>
        <v>0</v>
      </c>
      <c r="FB4">
        <f t="shared" si="61"/>
        <v>0</v>
      </c>
      <c r="FC4">
        <f t="shared" si="62"/>
        <v>0</v>
      </c>
      <c r="FD4">
        <f t="shared" si="63"/>
        <v>0</v>
      </c>
      <c r="FE4">
        <f t="shared" si="64"/>
        <v>0</v>
      </c>
      <c r="FF4">
        <f t="shared" si="65"/>
        <v>0</v>
      </c>
      <c r="FG4">
        <f t="shared" si="66"/>
        <v>0</v>
      </c>
      <c r="FH4">
        <f t="shared" si="67"/>
        <v>0</v>
      </c>
      <c r="FI4">
        <f t="shared" si="68"/>
        <v>0</v>
      </c>
      <c r="FJ4">
        <f t="shared" si="69"/>
        <v>0</v>
      </c>
      <c r="FK4">
        <f t="shared" si="70"/>
        <v>0</v>
      </c>
      <c r="FL4">
        <f t="shared" si="71"/>
        <v>0</v>
      </c>
      <c r="FM4">
        <f t="shared" si="72"/>
        <v>0</v>
      </c>
      <c r="FN4">
        <f t="shared" si="73"/>
        <v>0</v>
      </c>
      <c r="FO4">
        <f t="shared" si="74"/>
        <v>0</v>
      </c>
      <c r="FP4">
        <f t="shared" si="75"/>
        <v>0</v>
      </c>
      <c r="FQ4">
        <f t="shared" si="76"/>
        <v>0</v>
      </c>
      <c r="FR4">
        <f t="shared" si="77"/>
        <v>0</v>
      </c>
      <c r="FS4">
        <f t="shared" si="78"/>
        <v>0</v>
      </c>
      <c r="FT4">
        <f t="shared" si="79"/>
        <v>0</v>
      </c>
      <c r="FU4">
        <f t="shared" si="80"/>
        <v>0</v>
      </c>
      <c r="FV4">
        <f t="shared" si="81"/>
        <v>0</v>
      </c>
      <c r="FW4">
        <f t="shared" si="82"/>
        <v>0</v>
      </c>
      <c r="FX4">
        <f t="shared" si="83"/>
        <v>0</v>
      </c>
      <c r="FY4">
        <f t="shared" si="84"/>
        <v>0</v>
      </c>
      <c r="FZ4">
        <f t="shared" si="85"/>
        <v>0</v>
      </c>
      <c r="GA4">
        <f t="shared" si="86"/>
        <v>0</v>
      </c>
      <c r="GB4">
        <f t="shared" si="87"/>
        <v>0</v>
      </c>
      <c r="GC4">
        <f t="shared" si="88"/>
        <v>0</v>
      </c>
      <c r="GD4">
        <f t="shared" si="89"/>
        <v>0</v>
      </c>
      <c r="GE4">
        <f t="shared" si="90"/>
        <v>0</v>
      </c>
      <c r="GF4">
        <f t="shared" si="91"/>
        <v>0</v>
      </c>
      <c r="GG4">
        <f t="shared" si="92"/>
        <v>0</v>
      </c>
      <c r="GH4">
        <f t="shared" si="93"/>
        <v>0</v>
      </c>
      <c r="GI4">
        <f t="shared" si="94"/>
        <v>0</v>
      </c>
      <c r="GJ4">
        <f t="shared" si="95"/>
        <v>0</v>
      </c>
      <c r="GK4">
        <f t="shared" si="96"/>
        <v>0</v>
      </c>
      <c r="GL4">
        <f t="shared" si="97"/>
        <v>0</v>
      </c>
      <c r="GM4">
        <f t="shared" si="98"/>
        <v>0</v>
      </c>
      <c r="GN4">
        <f t="shared" si="99"/>
        <v>0</v>
      </c>
      <c r="GO4">
        <f t="shared" si="100"/>
        <v>0</v>
      </c>
      <c r="GP4">
        <f t="shared" si="101"/>
        <v>0</v>
      </c>
      <c r="GQ4">
        <f t="shared" si="102"/>
        <v>0</v>
      </c>
      <c r="GR4">
        <f t="shared" si="103"/>
        <v>0</v>
      </c>
      <c r="GS4">
        <f t="shared" si="104"/>
        <v>0</v>
      </c>
      <c r="GT4">
        <f t="shared" si="105"/>
        <v>0</v>
      </c>
      <c r="GU4">
        <f t="shared" si="106"/>
        <v>0</v>
      </c>
      <c r="GV4">
        <f t="shared" si="107"/>
        <v>0</v>
      </c>
      <c r="GW4">
        <f t="shared" si="108"/>
        <v>0</v>
      </c>
      <c r="GX4">
        <f t="shared" si="109"/>
        <v>0</v>
      </c>
      <c r="GY4">
        <f t="shared" si="110"/>
        <v>0</v>
      </c>
      <c r="GZ4">
        <f t="shared" si="111"/>
        <v>0</v>
      </c>
      <c r="HA4">
        <f t="shared" si="112"/>
        <v>0</v>
      </c>
      <c r="HB4" s="176" t="s">
        <v>269</v>
      </c>
      <c r="HC4" s="89">
        <f t="shared" si="113"/>
        <v>287.36287658779804</v>
      </c>
      <c r="HD4" s="89">
        <f t="shared" si="114"/>
        <v>105.14728887609273</v>
      </c>
      <c r="HE4" s="89">
        <f t="shared" si="115"/>
        <v>200.15127979844027</v>
      </c>
      <c r="HF4" s="89">
        <f t="shared" si="116"/>
        <v>0</v>
      </c>
      <c r="HH4" s="88">
        <f t="shared" si="117"/>
        <v>592.66144526233097</v>
      </c>
      <c r="HI4" s="88">
        <f t="shared" si="118"/>
        <v>50.037819949610068</v>
      </c>
      <c r="HK4">
        <f>IFERROR(VLOOKUP(_xlfn.NUMBERVALUE(MID(L4, SEARCH("!", L4)+1, SEARCH("+", L4)-SEARCH("!", L4)-1)), Rankings!$A$2:$BK$161, 63, FALSE),0)</f>
        <v>53.943399840546967</v>
      </c>
      <c r="HL4">
        <f>IFERROR(VLOOKUP(_xlfn.NUMBERVALUE(MID(M4, SEARCH("!", M4)+1, SEARCH("+", M4)-SEARCH("!", M4)-1)), Rankings!$A$2:$BK$161, 63, FALSE),0)</f>
        <v>50.685563461802374</v>
      </c>
      <c r="HM4">
        <f>IFERROR(VLOOKUP(_xlfn.NUMBERVALUE(MID(N4, SEARCH("!", N4)+1, SEARCH("+", N4)-SEARCH("!", N4)-1)), Rankings!$A$2:$BK$161, 63, FALSE),0)</f>
        <v>64.291983254547887</v>
      </c>
      <c r="HN4">
        <f>IFERROR(VLOOKUP(_xlfn.NUMBERVALUE(MID(O4, SEARCH("!", O4)+1, SEARCH("+", O4)-SEARCH("!", O4)-1)), Rankings!$A$2:$BK$161, 63, FALSE),0)</f>
        <v>24.829294597640079</v>
      </c>
      <c r="HO4">
        <f>IFERROR(VLOOKUP(_xlfn.NUMBERVALUE(MID(P4, SEARCH("!", P4)+1, SEARCH("+", P4)-SEARCH("!", P4)-1)), Rankings!$A$2:$BK$161, 63, FALSE),0)</f>
        <v>56.620915742041326</v>
      </c>
      <c r="HP4">
        <f>IFERROR(VLOOKUP(_xlfn.NUMBERVALUE(MID(Q4, SEARCH("!", Q4)+1, SEARCH("+", Q4)-SEARCH("!", Q4)-1)), Rankings!$A$2:$BK$161, 63, FALSE),0)</f>
        <v>59.350534729379433</v>
      </c>
      <c r="HQ4">
        <f>IFERROR(VLOOKUP(_xlfn.NUMBERVALUE(MID(R4, SEARCH("!", R4)+1, SEARCH("+", R4)-SEARCH("!", R4)-1)), Rankings!$A$2:$BK$161, 63, FALSE),0)</f>
        <v>59.539737705209873</v>
      </c>
      <c r="HR4">
        <f>IFERROR(VLOOKUP(_xlfn.NUMBERVALUE(MID(S4, SEARCH("!", S4)+1, SEARCH("+", S4)-SEARCH("!", S4)-1)), Rankings!$A$2:$BK$161, 63, FALSE),0)</f>
        <v>45.607551170882857</v>
      </c>
      <c r="HS4">
        <f>IFERROR(VLOOKUP(_xlfn.NUMBERVALUE(MID(T4, SEARCH("!", T4)+1, SEARCH("+", T4)-SEARCH("!", T4)-1)), Rankings!$A$2:$BK$161, 63, FALSE),0)</f>
        <v>59.091395301521381</v>
      </c>
      <c r="HT4">
        <f>IFERROR(VLOOKUP(_xlfn.NUMBERVALUE(MID(U4, SEARCH("!", U4)+1, SEARCH("+", U4)-SEARCH("!", U4)-1)), Rankings!$A$2:$BK$161, 63, FALSE),0)</f>
        <v>59.350534729379433</v>
      </c>
      <c r="HU4">
        <f>IFERROR(VLOOKUP(_xlfn.NUMBERVALUE(MID(V4, SEARCH("!", V4)+1, SEARCH("+", V4)-SEARCH("!", V4)-1)), Rankings!$A$2:$BK$161, 63, FALSE),0)</f>
        <v>59.350534729379433</v>
      </c>
      <c r="HV4">
        <f>IFERROR(VLOOKUP(_xlfn.NUMBERVALUE(MID(W4, SEARCH("!", W4)+1, SEARCH("+", W4)-SEARCH("!", W4)-1)), Rankings!$A$2:$BK$161, 63, FALSE),0)</f>
        <v>0</v>
      </c>
      <c r="HW4">
        <f>IFERROR(VLOOKUP(_xlfn.NUMBERVALUE(MID(X4, SEARCH("!", X4)+1, SEARCH("+", X4)-SEARCH("!", X4)-1)), Rankings!$A$2:$BK$161, 63, FALSE),0)</f>
        <v>0</v>
      </c>
      <c r="HX4">
        <f>IFERROR(VLOOKUP(_xlfn.NUMBERVALUE(MID(Y4, SEARCH("!", Y4)+1, SEARCH("+", Y4)-SEARCH("!", Y4)-1)), Rankings!$A$2:$BK$161, 63, FALSE),0)</f>
        <v>0</v>
      </c>
      <c r="HY4">
        <f>IFERROR(VLOOKUP(_xlfn.NUMBERVALUE(MID(Z4, SEARCH("!", Z4)+1, SEARCH("+", Z4)-SEARCH("!", Z4)-1)), Rankings!$A$2:$BK$161, 63, FALSE),0)</f>
        <v>0</v>
      </c>
      <c r="HZ4">
        <f>IFERROR(VLOOKUP(_xlfn.NUMBERVALUE(MID(AA4, SEARCH("!", AA4)+1, SEARCH("+", AA4)-SEARCH("!", AA4)-1)), Rankings!$A$2:$BK$161, 63, FALSE),0)</f>
        <v>0</v>
      </c>
      <c r="IA4">
        <f>IFERROR(VLOOKUP(_xlfn.NUMBERVALUE(MID(AB4, SEARCH("!", AB4)+1, SEARCH("+", AB4)-SEARCH("!", AB4)-1)), Rankings!$A$2:$BK$161, 63, FALSE),0)</f>
        <v>0</v>
      </c>
      <c r="IB4">
        <f>IFERROR(VLOOKUP(_xlfn.NUMBERVALUE(MID(AC4, SEARCH("!", AC4)+1, SEARCH("+", AC4)-SEARCH("!", AC4)-1)), Rankings!$A$2:$BK$161, 63, FALSE),0)</f>
        <v>0</v>
      </c>
      <c r="IC4">
        <f>IFERROR(VLOOKUP(_xlfn.NUMBERVALUE(MID(AD4, SEARCH("!", AD4)+1, SEARCH("+", AD4)-SEARCH("!", AD4)-1)), Rankings!$A$2:$BK$161, 63, FALSE),0)</f>
        <v>0</v>
      </c>
      <c r="ID4">
        <f>IFERROR(VLOOKUP(_xlfn.NUMBERVALUE(MID(AE4, SEARCH("!", AE4)+1, SEARCH("+", AE4)-SEARCH("!", AE4)-1)), Rankings!$A$2:$BK$161, 63, FALSE),0)</f>
        <v>0</v>
      </c>
      <c r="IE4">
        <f>IFERROR(VLOOKUP(_xlfn.NUMBERVALUE(MID(AF4, SEARCH("!", AF4)+1, SEARCH("+", AF4)-SEARCH("!", AF4)-1)), Rankings!$A$2:$BK$161, 63, FALSE),0)</f>
        <v>0</v>
      </c>
      <c r="IF4">
        <f>IFERROR(VLOOKUP(_xlfn.NUMBERVALUE(MID(AG4, SEARCH("!", AG4)+1, SEARCH("+", AG4)-SEARCH("!", AG4)-1)), Rankings!$A$2:$BK$161, 63, FALSE),0)</f>
        <v>0</v>
      </c>
      <c r="IG4">
        <f>IFERROR(VLOOKUP(_xlfn.NUMBERVALUE(MID(AH4, SEARCH("!", AH4)+1, SEARCH("+", AH4)-SEARCH("!", AH4)-1)), Rankings!$A$2:$BK$161, 63, FALSE),0)</f>
        <v>0</v>
      </c>
      <c r="IH4">
        <f>IFERROR(VLOOKUP(_xlfn.NUMBERVALUE(MID(AI4, SEARCH("!", AI4)+1, SEARCH("+", AI4)-SEARCH("!", AI4)-1)), Rankings!$A$2:$BK$161, 63, FALSE),0)</f>
        <v>0</v>
      </c>
      <c r="II4">
        <f>IFERROR(VLOOKUP(_xlfn.NUMBERVALUE(MID(AJ4, SEARCH("!", AJ4)+1, SEARCH("+", AJ4)-SEARCH("!", AJ4)-1)), Rankings!$A$2:$BK$161, 63, FALSE),0)</f>
        <v>0</v>
      </c>
      <c r="IJ4">
        <f>IFERROR(VLOOKUP(_xlfn.NUMBERVALUE(MID(AK4, SEARCH("!", AK4)+1, SEARCH("+", AK4)-SEARCH("!", AK4)-1)), Rankings!$A$2:$BK$161, 63, FALSE),0)</f>
        <v>0</v>
      </c>
      <c r="IK4">
        <f>IFERROR(VLOOKUP(_xlfn.NUMBERVALUE(MID(AL4, SEARCH("!", AL4)+1, SEARCH("+", AL4)-SEARCH("!", AL4)-1)), Rankings!$A$2:$BK$161, 63, FALSE),0)</f>
        <v>0</v>
      </c>
      <c r="IL4">
        <f>IFERROR(VLOOKUP(_xlfn.NUMBERVALUE(MID(AM4, SEARCH("!", AM4)+1, SEARCH("+", AM4)-SEARCH("!", AM4)-1)), Rankings!$A$2:$BK$161, 63, FALSE),0)</f>
        <v>0</v>
      </c>
      <c r="IM4">
        <f>IFERROR(VLOOKUP(_xlfn.NUMBERVALUE(MID(AN4, SEARCH("!", AN4)+1, SEARCH("+", AN4)-SEARCH("!", AN4)-1)), Rankings!$A$2:$BK$161, 63, FALSE),0)</f>
        <v>0</v>
      </c>
      <c r="IN4">
        <f>IFERROR(VLOOKUP(_xlfn.NUMBERVALUE(MID(AO4, SEARCH("!", AO4)+1, SEARCH("+", AO4)-SEARCH("!", AO4)-1)), Rankings!$A$2:$BK$161, 63, FALSE),0)</f>
        <v>0</v>
      </c>
      <c r="IO4">
        <f>IFERROR(VLOOKUP(_xlfn.NUMBERVALUE(MID(AP4, SEARCH("!", AP4)+1, SEARCH("+", AP4)-SEARCH("!", AP4)-1)), Rankings!$A$2:$BK$161, 63, FALSE),0)</f>
        <v>0</v>
      </c>
      <c r="IP4">
        <f>IFERROR(VLOOKUP(_xlfn.NUMBERVALUE(MID(AQ4, SEARCH("!", AQ4)+1, SEARCH("+", AQ4)-SEARCH("!", AQ4)-1)), Rankings!$A$2:$BK$161, 63, FALSE),0)</f>
        <v>0</v>
      </c>
      <c r="IQ4">
        <f>IFERROR(VLOOKUP(_xlfn.NUMBERVALUE(MID(AR4, SEARCH("!", AR4)+1, SEARCH("+", AR4)-SEARCH("!", AR4)-1)), Rankings!$A$2:$BK$161, 63, FALSE),0)</f>
        <v>0</v>
      </c>
      <c r="IR4">
        <f>IFERROR(VLOOKUP(_xlfn.NUMBERVALUE(MID(AS4, SEARCH("!", AS4)+1, SEARCH("+", AS4)-SEARCH("!", AS4)-1)), Rankings!$A$2:$BK$161, 63, FALSE),0)</f>
        <v>0</v>
      </c>
      <c r="IS4">
        <f>IFERROR(VLOOKUP(_xlfn.NUMBERVALUE(MID(AT4, SEARCH("!", AT4)+1, SEARCH("+", AT4)-SEARCH("!", AT4)-1)), Rankings!$A$2:$BK$161, 63, FALSE),0)</f>
        <v>0</v>
      </c>
      <c r="IT4">
        <f>IFERROR(VLOOKUP(_xlfn.NUMBERVALUE(MID(AU4, SEARCH("!", AU4)+1, SEARCH("+", AU4)-SEARCH("!", AU4)-1)), Rankings!$A$2:$BK$161, 63, FALSE),0)</f>
        <v>0</v>
      </c>
      <c r="IU4">
        <f>IFERROR(VLOOKUP(_xlfn.NUMBERVALUE(MID(AV4, SEARCH("!", AV4)+1, SEARCH("+", AV4)-SEARCH("!", AV4)-1)), Rankings!$A$2:$BK$161, 63, FALSE),0)</f>
        <v>0</v>
      </c>
      <c r="IV4">
        <f>IFERROR(VLOOKUP(_xlfn.NUMBERVALUE(MID(AW4, SEARCH("!", AW4)+1, SEARCH("+", AW4)-SEARCH("!", AW4)-1)), Rankings!$A$2:$BK$161, 63, FALSE),0)</f>
        <v>0</v>
      </c>
      <c r="IW4">
        <f>IFERROR(VLOOKUP(_xlfn.NUMBERVALUE(MID(AX4, SEARCH("!", AX4)+1, SEARCH("+", AX4)-SEARCH("!", AX4)-1)), Rankings!$A$2:$BK$161, 63, FALSE),0)</f>
        <v>0</v>
      </c>
      <c r="IX4">
        <f>IFERROR(VLOOKUP(_xlfn.NUMBERVALUE(MID(AY4, SEARCH("!", AY4)+1, SEARCH("+", AY4)-SEARCH("!", AY4)-1)), Rankings!$A$2:$BK$161, 63, FALSE),0)</f>
        <v>0</v>
      </c>
      <c r="IY4">
        <f>IFERROR(VLOOKUP(_xlfn.NUMBERVALUE(MID(AZ4, SEARCH("!", AZ4)+1, SEARCH("+", AZ4)-SEARCH("!", AZ4)-1)), Rankings!$A$2:$BK$161, 63, FALSE),0)</f>
        <v>0</v>
      </c>
      <c r="IZ4">
        <f>IFERROR(VLOOKUP(_xlfn.NUMBERVALUE(MID(BA4, SEARCH("!", BA4)+1, SEARCH("+", BA4)-SEARCH("!", BA4)-1)), Rankings!$A$2:$BK$161, 63, FALSE),0)</f>
        <v>0</v>
      </c>
      <c r="JA4">
        <f>IFERROR(VLOOKUP(_xlfn.NUMBERVALUE(MID(BB4, SEARCH("!", BB4)+1, SEARCH("+", BB4)-SEARCH("!", BB4)-1)), Rankings!$A$2:$BK$161, 63, FALSE),0)</f>
        <v>0</v>
      </c>
      <c r="JB4">
        <f>IFERROR(VLOOKUP(_xlfn.NUMBERVALUE(MID(BC4, SEARCH("!", BC4)+1, SEARCH("+", BC4)-SEARCH("!", BC4)-1)), Rankings!$A$2:$BK$161, 63, FALSE),0)</f>
        <v>0</v>
      </c>
      <c r="JC4">
        <f>IFERROR(VLOOKUP(_xlfn.NUMBERVALUE(MID(BD4, SEARCH("!", BD4)+1, SEARCH("+", BD4)-SEARCH("!", BD4)-1)), Rankings!$A$2:$BK$161, 63, FALSE),0)</f>
        <v>0</v>
      </c>
      <c r="JD4">
        <f>IFERROR(VLOOKUP(_xlfn.NUMBERVALUE(MID(BE4, SEARCH("!", BE4)+1, SEARCH("+", BE4)-SEARCH("!", BE4)-1)), Rankings!$A$2:$BK$161, 63, FALSE),0)</f>
        <v>0</v>
      </c>
      <c r="JE4">
        <f>IFERROR(VLOOKUP(_xlfn.NUMBERVALUE(MID(BF4, SEARCH("!", BF4)+1, SEARCH("+", BF4)-SEARCH("!", BF4)-1)), Rankings!$A$2:$BK$161, 63, FALSE),0)</f>
        <v>0</v>
      </c>
      <c r="JF4">
        <f>IFERROR(VLOOKUP(_xlfn.NUMBERVALUE(MID(BG4, SEARCH("!", BG4)+1, SEARCH("+", BG4)-SEARCH("!", BG4)-1)), Rankings!$A$2:$BK$161, 63, FALSE),0)</f>
        <v>0</v>
      </c>
      <c r="JG4">
        <f>IFERROR(VLOOKUP(_xlfn.NUMBERVALUE(MID(BH4, SEARCH("!", BH4)+1, SEARCH("+", BH4)-SEARCH("!", BH4)-1)), Rankings!$A$2:$BK$161, 63, FALSE),0)</f>
        <v>0</v>
      </c>
      <c r="JH4">
        <f>IFERROR(VLOOKUP(_xlfn.NUMBERVALUE(MID(BI4, SEARCH("!", BI4)+1, SEARCH("+", BI4)-SEARCH("!", BI4)-1)), Rankings!$A$2:$BK$161, 63, FALSE),0)</f>
        <v>0</v>
      </c>
      <c r="JI4">
        <f>IFERROR(VLOOKUP(_xlfn.NUMBERVALUE(MID(BJ4, SEARCH("!", BJ4)+1, SEARCH("+", BJ4)-SEARCH("!", BJ4)-1)), Rankings!$A$2:$BK$161, 63, FALSE),0)</f>
        <v>0</v>
      </c>
      <c r="JJ4">
        <f>IFERROR(VLOOKUP(_xlfn.NUMBERVALUE(MID(BK4, SEARCH("!", BK4)+1, SEARCH("+", BK4)-SEARCH("!", BK4)-1)), Rankings!$A$2:$BK$161, 63, FALSE),0)</f>
        <v>0</v>
      </c>
      <c r="JK4">
        <f>IFERROR(VLOOKUP(_xlfn.NUMBERVALUE(MID(BL4, SEARCH("!", BL4)+1, SEARCH("+", BL4)-SEARCH("!", BL4)-1)), Rankings!$A$2:$BK$161, 63, FALSE),0)</f>
        <v>0</v>
      </c>
      <c r="JL4">
        <f>IFERROR(VLOOKUP(_xlfn.NUMBERVALUE(MID(BM4, SEARCH("!", BM4)+1, SEARCH("+", BM4)-SEARCH("!", BM4)-1)), Rankings!$A$2:$BK$161, 63, FALSE),0)</f>
        <v>0</v>
      </c>
      <c r="JM4">
        <f>IFERROR(VLOOKUP(_xlfn.NUMBERVALUE(MID(BN4, SEARCH("!", BN4)+1, SEARCH("+", BN4)-SEARCH("!", BN4)-1)), Rankings!$A$2:$BK$161, 63, FALSE),0)</f>
        <v>0</v>
      </c>
      <c r="JN4">
        <f>IFERROR(VLOOKUP(_xlfn.NUMBERVALUE(MID(BO4, SEARCH("!", BO4)+1, SEARCH("+", BO4)-SEARCH("!", BO4)-1)), Rankings!$A$2:$BK$161, 63, FALSE),0)</f>
        <v>0</v>
      </c>
      <c r="JO4">
        <f>IFERROR(VLOOKUP(_xlfn.NUMBERVALUE(MID(BP4, SEARCH("!", BP4)+1, SEARCH("+", BP4)-SEARCH("!", BP4)-1)), Rankings!$A$2:$BK$161, 63, FALSE),0)</f>
        <v>0</v>
      </c>
      <c r="JP4">
        <f>IFERROR(VLOOKUP(_xlfn.NUMBERVALUE(MID(BQ4, SEARCH("!", BQ4)+1, SEARCH("+", BQ4)-SEARCH("!", BQ4)-1)), Rankings!$A$2:$BK$161, 63, FALSE),0)</f>
        <v>0</v>
      </c>
      <c r="JQ4">
        <f>IFERROR(VLOOKUP(_xlfn.NUMBERVALUE(MID(BR4, SEARCH("!", BR4)+1, SEARCH("+", BR4)-SEARCH("!", BR4)-1)), Rankings!$A$2:$BK$161, 63, FALSE),0)</f>
        <v>0</v>
      </c>
      <c r="JR4">
        <f>IFERROR(VLOOKUP(_xlfn.NUMBERVALUE(MID(BS4, SEARCH("!", BS4)+1, SEARCH("+", BS4)-SEARCH("!", BS4)-1)), Rankings!$A$2:$BK$161, 63, FALSE),0)</f>
        <v>0</v>
      </c>
      <c r="JS4">
        <f>IFERROR(VLOOKUP(_xlfn.NUMBERVALUE(MID(BT4, SEARCH("!", BT4)+1, SEARCH("+", BT4)-SEARCH("!", BT4)-1)), Rankings!$A$2:$BK$161, 63, FALSE),0)</f>
        <v>0</v>
      </c>
      <c r="JT4">
        <f>IFERROR(VLOOKUP(_xlfn.NUMBERVALUE(MID(BU4, SEARCH("!", BU4)+1, SEARCH("+", BU4)-SEARCH("!", BU4)-1)), Rankings!$A$2:$BK$161, 63, FALSE),0)</f>
        <v>0</v>
      </c>
      <c r="JU4">
        <f>IFERROR(VLOOKUP(_xlfn.NUMBERVALUE(MID(BV4, SEARCH("!", BV4)+1, SEARCH("+", BV4)-SEARCH("!", BV4)-1)), Rankings!$A$2:$BK$161, 63, FALSE),0)</f>
        <v>0</v>
      </c>
      <c r="JV4">
        <f>IFERROR(VLOOKUP(_xlfn.NUMBERVALUE(MID(BW4, SEARCH("!", BW4)+1, SEARCH("+", BW4)-SEARCH("!", BW4)-1)), Rankings!$A$2:$BK$161, 63, FALSE),0)</f>
        <v>0</v>
      </c>
      <c r="JW4">
        <f>IFERROR(VLOOKUP(_xlfn.NUMBERVALUE(MID(BX4, SEARCH("!", BX4)+1, SEARCH("+", BX4)-SEARCH("!", BX4)-1)), Rankings!$A$2:$BK$161, 63, FALSE),0)</f>
        <v>0</v>
      </c>
      <c r="JX4">
        <f>IFERROR(VLOOKUP(_xlfn.NUMBERVALUE(MID(BY4, SEARCH("!", BY4)+1, SEARCH("+", BY4)-SEARCH("!", BY4)-1)), Rankings!$A$2:$BK$161, 63, FALSE),0)</f>
        <v>0</v>
      </c>
      <c r="JY4">
        <f>IFERROR(VLOOKUP(_xlfn.NUMBERVALUE(MID(BZ4, SEARCH("!", BZ4)+1, SEARCH("+", BZ4)-SEARCH("!", BZ4)-1)), Rankings!$A$2:$BK$161, 63, FALSE),0)</f>
        <v>0</v>
      </c>
      <c r="JZ4">
        <f>IFERROR(VLOOKUP(_xlfn.NUMBERVALUE(MID(CA4, SEARCH("!", CA4)+1, SEARCH("+", CA4)-SEARCH("!", CA4)-1)), Rankings!$A$2:$BK$161, 63, FALSE),0)</f>
        <v>0</v>
      </c>
      <c r="KA4">
        <f>IFERROR(VLOOKUP(_xlfn.NUMBERVALUE(MID(CB4, SEARCH("!", CB4)+1, SEARCH("+", CB4)-SEARCH("!", CB4)-1)), Rankings!$A$2:$BK$161, 63, FALSE),0)</f>
        <v>0</v>
      </c>
      <c r="KB4">
        <f>IFERROR(VLOOKUP(_xlfn.NUMBERVALUE(MID(CC4, SEARCH("!", CC4)+1, SEARCH("+", CC4)-SEARCH("!", CC4)-1)), Rankings!$A$2:$BK$161, 63, FALSE),0)</f>
        <v>0</v>
      </c>
      <c r="KC4">
        <f>IFERROR(VLOOKUP(_xlfn.NUMBERVALUE(MID(CD4, SEARCH("!", CD4)+1, SEARCH("+", CD4)-SEARCH("!", CD4)-1)), Rankings!$A$2:$BK$161, 63, FALSE),0)</f>
        <v>0</v>
      </c>
      <c r="KD4">
        <f>IFERROR(VLOOKUP(_xlfn.NUMBERVALUE(MID(CE4, SEARCH("!", CE4)+1, SEARCH("+", CE4)-SEARCH("!", CE4)-1)), Rankings!$A$2:$BK$161, 63, FALSE),0)</f>
        <v>0</v>
      </c>
      <c r="KE4">
        <f>IFERROR(VLOOKUP(_xlfn.NUMBERVALUE(MID(CF4, SEARCH("!", CF4)+1, SEARCH("+", CF4)-SEARCH("!", CF4)-1)), Rankings!$A$2:$BK$161, 63, FALSE),0)</f>
        <v>0</v>
      </c>
      <c r="KF4">
        <f>IFERROR(VLOOKUP(_xlfn.NUMBERVALUE(MID(CG4, SEARCH("!", CG4)+1, SEARCH("+", CG4)-SEARCH("!", CG4)-1)), Rankings!$A$2:$BK$161, 63, FALSE),0)</f>
        <v>0</v>
      </c>
      <c r="KG4">
        <f>IFERROR(VLOOKUP(_xlfn.NUMBERVALUE(MID(CH4, SEARCH("!", CH4)+1, SEARCH("+", CH4)-SEARCH("!", CH4)-1)), Rankings!$A$2:$BK$161, 63, FALSE),0)</f>
        <v>0</v>
      </c>
      <c r="KH4">
        <f>IFERROR(VLOOKUP(_xlfn.NUMBERVALUE(MID(CI4, SEARCH("!", CI4)+1, SEARCH("+", CI4)-SEARCH("!", CI4)-1)), Rankings!$A$2:$BK$161, 63, FALSE),0)</f>
        <v>0</v>
      </c>
      <c r="KI4">
        <f>IFERROR(VLOOKUP(_xlfn.NUMBERVALUE(MID(CJ4, SEARCH("!", CJ4)+1, SEARCH("+", CJ4)-SEARCH("!", CJ4)-1)), Rankings!$A$2:$BK$161, 63, FALSE),0)</f>
        <v>0</v>
      </c>
      <c r="KJ4">
        <f>IFERROR(VLOOKUP(_xlfn.NUMBERVALUE(MID(CK4, SEARCH("!", CK4)+1, SEARCH("+", CK4)-SEARCH("!", CK4)-1)), Rankings!$A$2:$BK$161, 63, FALSE),0)</f>
        <v>0</v>
      </c>
      <c r="KK4">
        <f>IFERROR(VLOOKUP(_xlfn.NUMBERVALUE(MID(CL4, SEARCH("!", CL4)+1, SEARCH("+", CL4)-SEARCH("!", CL4)-1)), Rankings!$A$2:$BK$161, 63, FALSE),0)</f>
        <v>0</v>
      </c>
      <c r="KL4">
        <f>IFERROR(VLOOKUP(_xlfn.NUMBERVALUE(MID(CM4, SEARCH("!", CM4)+1, SEARCH("+", CM4)-SEARCH("!", CM4)-1)), Rankings!$A$2:$BK$161, 63, FALSE),0)</f>
        <v>0</v>
      </c>
      <c r="KM4">
        <f>IFERROR(VLOOKUP(_xlfn.NUMBERVALUE(MID(CN4, SEARCH("!", CN4)+1, SEARCH("+", CN4)-SEARCH("!", CN4)-1)), Rankings!$A$2:$BK$161, 63, FALSE),0)</f>
        <v>0</v>
      </c>
      <c r="KN4">
        <f>IFERROR(VLOOKUP(_xlfn.NUMBERVALUE(MID(CO4, SEARCH("!", CO4)+1, SEARCH("+", CO4)-SEARCH("!", CO4)-1)), Rankings!$A$2:$BK$161, 63, FALSE),0)</f>
        <v>0</v>
      </c>
      <c r="KO4">
        <f>IFERROR(VLOOKUP(_xlfn.NUMBERVALUE(MID(CP4, SEARCH("!", CP4)+1, SEARCH("+", CP4)-SEARCH("!", CP4)-1)), Rankings!$A$2:$BK$161, 63, FALSE),0)</f>
        <v>0</v>
      </c>
      <c r="KP4">
        <f>IFERROR(VLOOKUP(_xlfn.NUMBERVALUE(MID(CQ4, SEARCH("!", CQ4)+1, SEARCH("+", CQ4)-SEARCH("!", CQ4)-1)), Rankings!$A$2:$BK$161, 63, FALSE),0)</f>
        <v>0</v>
      </c>
      <c r="KQ4">
        <f>IFERROR(VLOOKUP(_xlfn.NUMBERVALUE(MID(CR4, SEARCH("!", CR4)+1, SEARCH("+", CR4)-SEARCH("!", CR4)-1)), Rankings!$A$2:$BK$161, 63, FALSE),0)</f>
        <v>0</v>
      </c>
      <c r="KS4" s="4">
        <f t="shared" si="119"/>
        <v>251</v>
      </c>
      <c r="KT4" s="4">
        <f t="shared" si="120"/>
        <v>121</v>
      </c>
      <c r="KU4" s="4">
        <f t="shared" si="121"/>
        <v>258</v>
      </c>
      <c r="KV4" s="4">
        <f t="shared" si="122"/>
        <v>0</v>
      </c>
      <c r="KY4" s="4">
        <f t="shared" si="123"/>
        <v>630</v>
      </c>
      <c r="KZ4" s="4"/>
      <c r="LB4">
        <f t="shared" si="124"/>
        <v>50</v>
      </c>
      <c r="LC4">
        <f t="shared" si="125"/>
        <v>53</v>
      </c>
      <c r="LD4">
        <f t="shared" si="126"/>
        <v>34</v>
      </c>
      <c r="LE4">
        <f t="shared" si="127"/>
        <v>88</v>
      </c>
      <c r="LF4">
        <f t="shared" si="128"/>
        <v>57</v>
      </c>
      <c r="LG4">
        <f t="shared" si="129"/>
        <v>68</v>
      </c>
      <c r="LH4">
        <f t="shared" si="130"/>
        <v>69</v>
      </c>
      <c r="LI4">
        <f t="shared" si="131"/>
        <v>52</v>
      </c>
      <c r="LJ4">
        <f t="shared" si="132"/>
        <v>46</v>
      </c>
      <c r="LK4">
        <f t="shared" si="133"/>
        <v>91</v>
      </c>
      <c r="LL4">
        <f t="shared" si="134"/>
        <v>22</v>
      </c>
      <c r="LM4">
        <f t="shared" si="135"/>
        <v>0</v>
      </c>
      <c r="LN4">
        <f t="shared" si="136"/>
        <v>0</v>
      </c>
      <c r="LO4">
        <f t="shared" si="137"/>
        <v>0</v>
      </c>
      <c r="LP4">
        <f t="shared" si="138"/>
        <v>0</v>
      </c>
      <c r="LQ4">
        <f t="shared" si="139"/>
        <v>0</v>
      </c>
      <c r="LR4">
        <f t="shared" si="140"/>
        <v>0</v>
      </c>
      <c r="LS4">
        <f t="shared" si="141"/>
        <v>0</v>
      </c>
      <c r="LT4">
        <f t="shared" si="142"/>
        <v>0</v>
      </c>
      <c r="LU4">
        <f t="shared" si="143"/>
        <v>0</v>
      </c>
      <c r="LV4">
        <f t="shared" si="144"/>
        <v>0</v>
      </c>
      <c r="LW4">
        <f t="shared" si="145"/>
        <v>0</v>
      </c>
      <c r="LX4">
        <f t="shared" si="146"/>
        <v>0</v>
      </c>
      <c r="LY4">
        <f t="shared" si="147"/>
        <v>0</v>
      </c>
      <c r="LZ4">
        <f t="shared" si="148"/>
        <v>0</v>
      </c>
      <c r="MA4">
        <f t="shared" si="149"/>
        <v>0</v>
      </c>
      <c r="MB4">
        <f t="shared" si="150"/>
        <v>0</v>
      </c>
      <c r="MC4">
        <f t="shared" si="151"/>
        <v>0</v>
      </c>
      <c r="MD4">
        <f t="shared" si="152"/>
        <v>0</v>
      </c>
      <c r="ME4">
        <f t="shared" si="153"/>
        <v>0</v>
      </c>
      <c r="MF4">
        <f t="shared" si="154"/>
        <v>0</v>
      </c>
      <c r="MG4">
        <f t="shared" si="155"/>
        <v>0</v>
      </c>
      <c r="MH4">
        <f t="shared" si="156"/>
        <v>0</v>
      </c>
      <c r="MI4">
        <f t="shared" si="157"/>
        <v>0</v>
      </c>
      <c r="MJ4">
        <f t="shared" si="158"/>
        <v>0</v>
      </c>
      <c r="MK4">
        <f t="shared" si="159"/>
        <v>0</v>
      </c>
      <c r="ML4">
        <f t="shared" si="160"/>
        <v>0</v>
      </c>
      <c r="MM4">
        <f t="shared" si="161"/>
        <v>0</v>
      </c>
      <c r="MN4">
        <f t="shared" si="162"/>
        <v>0</v>
      </c>
      <c r="MO4">
        <f t="shared" si="163"/>
        <v>0</v>
      </c>
      <c r="MP4">
        <f t="shared" si="164"/>
        <v>0</v>
      </c>
      <c r="MQ4">
        <f t="shared" si="165"/>
        <v>0</v>
      </c>
      <c r="MR4">
        <f t="shared" si="166"/>
        <v>0</v>
      </c>
      <c r="MS4">
        <f t="shared" si="167"/>
        <v>0</v>
      </c>
      <c r="MT4">
        <f t="shared" si="168"/>
        <v>0</v>
      </c>
      <c r="MU4">
        <f t="shared" si="169"/>
        <v>0</v>
      </c>
      <c r="MV4">
        <f t="shared" si="170"/>
        <v>0</v>
      </c>
      <c r="MW4">
        <f t="shared" si="171"/>
        <v>0</v>
      </c>
      <c r="MX4">
        <f t="shared" si="172"/>
        <v>0</v>
      </c>
      <c r="MY4">
        <f t="shared" si="173"/>
        <v>0</v>
      </c>
      <c r="MZ4">
        <f t="shared" si="174"/>
        <v>0</v>
      </c>
      <c r="NA4">
        <f t="shared" si="175"/>
        <v>0</v>
      </c>
      <c r="NB4">
        <f t="shared" si="176"/>
        <v>0</v>
      </c>
      <c r="NC4">
        <f t="shared" si="177"/>
        <v>0</v>
      </c>
      <c r="ND4">
        <f t="shared" si="178"/>
        <v>0</v>
      </c>
      <c r="NE4">
        <f t="shared" si="179"/>
        <v>0</v>
      </c>
      <c r="NF4">
        <f t="shared" si="180"/>
        <v>0</v>
      </c>
      <c r="NG4">
        <f t="shared" si="181"/>
        <v>0</v>
      </c>
      <c r="NH4">
        <f t="shared" si="182"/>
        <v>0</v>
      </c>
      <c r="NI4">
        <f t="shared" si="183"/>
        <v>0</v>
      </c>
      <c r="NJ4">
        <f t="shared" si="184"/>
        <v>0</v>
      </c>
      <c r="NK4">
        <f t="shared" si="185"/>
        <v>0</v>
      </c>
      <c r="NL4">
        <f t="shared" si="186"/>
        <v>0</v>
      </c>
      <c r="NM4">
        <f t="shared" si="187"/>
        <v>0</v>
      </c>
      <c r="NN4">
        <f t="shared" si="188"/>
        <v>0</v>
      </c>
      <c r="NO4">
        <f t="shared" si="189"/>
        <v>0</v>
      </c>
      <c r="NP4">
        <f t="shared" si="190"/>
        <v>0</v>
      </c>
      <c r="NQ4">
        <f t="shared" si="191"/>
        <v>0</v>
      </c>
      <c r="NR4">
        <f t="shared" si="192"/>
        <v>0</v>
      </c>
      <c r="NS4">
        <f t="shared" si="193"/>
        <v>0</v>
      </c>
      <c r="NT4">
        <f t="shared" si="194"/>
        <v>0</v>
      </c>
      <c r="NU4">
        <f t="shared" si="195"/>
        <v>0</v>
      </c>
      <c r="NV4">
        <f t="shared" si="196"/>
        <v>0</v>
      </c>
      <c r="NW4">
        <f t="shared" si="197"/>
        <v>0</v>
      </c>
      <c r="NX4">
        <f t="shared" si="198"/>
        <v>0</v>
      </c>
      <c r="NY4">
        <f t="shared" si="199"/>
        <v>0</v>
      </c>
      <c r="NZ4">
        <f t="shared" si="200"/>
        <v>0</v>
      </c>
      <c r="OA4">
        <f t="shared" si="201"/>
        <v>0</v>
      </c>
      <c r="OB4">
        <f t="shared" si="202"/>
        <v>0</v>
      </c>
      <c r="OC4">
        <f t="shared" si="203"/>
        <v>0</v>
      </c>
      <c r="OD4">
        <f t="shared" si="204"/>
        <v>0</v>
      </c>
      <c r="OE4">
        <f t="shared" si="205"/>
        <v>0</v>
      </c>
      <c r="OF4">
        <f t="shared" si="206"/>
        <v>0</v>
      </c>
      <c r="OG4">
        <f t="shared" si="207"/>
        <v>0</v>
      </c>
      <c r="OH4">
        <f t="shared" si="208"/>
        <v>0</v>
      </c>
      <c r="OJ4" s="4">
        <f t="shared" si="209"/>
        <v>146</v>
      </c>
      <c r="OK4" s="4">
        <f t="shared" si="210"/>
        <v>28</v>
      </c>
      <c r="OL4" s="4">
        <f t="shared" si="211"/>
        <v>141</v>
      </c>
      <c r="OM4" s="4">
        <f t="shared" si="212"/>
        <v>0</v>
      </c>
      <c r="OP4" s="4">
        <f t="shared" si="213"/>
        <v>315</v>
      </c>
      <c r="OQ4" s="4"/>
      <c r="OS4">
        <f t="shared" si="214"/>
        <v>19</v>
      </c>
      <c r="OT4">
        <f t="shared" si="215"/>
        <v>34</v>
      </c>
      <c r="OU4">
        <f t="shared" si="216"/>
        <v>33</v>
      </c>
      <c r="OV4">
        <f t="shared" si="217"/>
        <v>28</v>
      </c>
      <c r="OW4">
        <f t="shared" si="218"/>
        <v>48</v>
      </c>
      <c r="OX4">
        <f t="shared" si="219"/>
        <v>25</v>
      </c>
      <c r="OY4">
        <f t="shared" si="220"/>
        <v>10</v>
      </c>
      <c r="OZ4">
        <f t="shared" si="221"/>
        <v>18</v>
      </c>
      <c r="PA4">
        <f t="shared" si="222"/>
        <v>35</v>
      </c>
      <c r="PB4">
        <f t="shared" si="223"/>
        <v>12</v>
      </c>
      <c r="PC4">
        <f t="shared" si="224"/>
        <v>53</v>
      </c>
      <c r="PD4">
        <f t="shared" si="225"/>
        <v>0</v>
      </c>
      <c r="PE4">
        <f t="shared" si="226"/>
        <v>0</v>
      </c>
      <c r="PF4">
        <f t="shared" si="227"/>
        <v>0</v>
      </c>
      <c r="PG4">
        <f t="shared" si="228"/>
        <v>0</v>
      </c>
      <c r="PH4">
        <f t="shared" si="229"/>
        <v>0</v>
      </c>
      <c r="PI4">
        <f t="shared" si="230"/>
        <v>0</v>
      </c>
      <c r="PJ4">
        <f t="shared" si="231"/>
        <v>0</v>
      </c>
      <c r="PK4">
        <f t="shared" si="232"/>
        <v>0</v>
      </c>
      <c r="PL4">
        <f t="shared" si="233"/>
        <v>0</v>
      </c>
      <c r="PM4">
        <f t="shared" si="234"/>
        <v>0</v>
      </c>
      <c r="PN4">
        <f t="shared" si="235"/>
        <v>0</v>
      </c>
      <c r="PO4">
        <f t="shared" si="236"/>
        <v>0</v>
      </c>
      <c r="PP4">
        <f t="shared" si="237"/>
        <v>0</v>
      </c>
      <c r="PQ4">
        <f t="shared" si="238"/>
        <v>0</v>
      </c>
      <c r="PR4">
        <f t="shared" si="239"/>
        <v>0</v>
      </c>
      <c r="PS4">
        <f t="shared" si="240"/>
        <v>0</v>
      </c>
      <c r="PT4">
        <f t="shared" si="241"/>
        <v>0</v>
      </c>
      <c r="PU4">
        <f t="shared" si="242"/>
        <v>0</v>
      </c>
      <c r="PV4">
        <f t="shared" si="243"/>
        <v>0</v>
      </c>
      <c r="PW4">
        <f t="shared" si="244"/>
        <v>0</v>
      </c>
      <c r="PX4">
        <f t="shared" si="245"/>
        <v>0</v>
      </c>
      <c r="PY4">
        <f t="shared" si="246"/>
        <v>0</v>
      </c>
      <c r="PZ4">
        <f t="shared" si="247"/>
        <v>0</v>
      </c>
      <c r="QA4">
        <f t="shared" si="248"/>
        <v>0</v>
      </c>
      <c r="QB4">
        <f t="shared" si="249"/>
        <v>0</v>
      </c>
      <c r="QC4">
        <f t="shared" si="250"/>
        <v>0</v>
      </c>
      <c r="QD4">
        <f t="shared" si="251"/>
        <v>0</v>
      </c>
      <c r="QE4">
        <f t="shared" si="252"/>
        <v>0</v>
      </c>
      <c r="QF4">
        <f t="shared" si="253"/>
        <v>0</v>
      </c>
      <c r="QG4">
        <f t="shared" si="254"/>
        <v>0</v>
      </c>
      <c r="QH4">
        <f t="shared" si="255"/>
        <v>0</v>
      </c>
      <c r="QI4">
        <f t="shared" si="256"/>
        <v>0</v>
      </c>
      <c r="QJ4">
        <f t="shared" si="257"/>
        <v>0</v>
      </c>
      <c r="QK4">
        <f t="shared" si="258"/>
        <v>0</v>
      </c>
      <c r="QL4">
        <f t="shared" si="259"/>
        <v>0</v>
      </c>
      <c r="QM4">
        <f t="shared" si="260"/>
        <v>0</v>
      </c>
      <c r="QN4">
        <f t="shared" si="261"/>
        <v>0</v>
      </c>
      <c r="QO4">
        <f t="shared" si="262"/>
        <v>0</v>
      </c>
      <c r="QP4">
        <f t="shared" si="263"/>
        <v>0</v>
      </c>
      <c r="QQ4">
        <f t="shared" si="264"/>
        <v>0</v>
      </c>
      <c r="QR4">
        <f t="shared" si="265"/>
        <v>0</v>
      </c>
      <c r="QS4">
        <f t="shared" si="266"/>
        <v>0</v>
      </c>
      <c r="QT4">
        <f t="shared" si="267"/>
        <v>0</v>
      </c>
      <c r="QU4">
        <f t="shared" si="268"/>
        <v>0</v>
      </c>
      <c r="QV4">
        <f t="shared" si="269"/>
        <v>0</v>
      </c>
      <c r="QW4">
        <f t="shared" si="270"/>
        <v>0</v>
      </c>
      <c r="QX4">
        <f t="shared" si="271"/>
        <v>0</v>
      </c>
      <c r="QY4">
        <f t="shared" si="272"/>
        <v>0</v>
      </c>
      <c r="QZ4">
        <f t="shared" si="273"/>
        <v>0</v>
      </c>
      <c r="RA4">
        <f t="shared" si="274"/>
        <v>0</v>
      </c>
      <c r="RB4">
        <f t="shared" si="275"/>
        <v>0</v>
      </c>
      <c r="RC4">
        <f t="shared" si="276"/>
        <v>0</v>
      </c>
      <c r="RD4">
        <f t="shared" si="277"/>
        <v>0</v>
      </c>
      <c r="RE4">
        <f t="shared" si="278"/>
        <v>0</v>
      </c>
      <c r="RF4">
        <f t="shared" si="279"/>
        <v>0</v>
      </c>
      <c r="RG4">
        <f t="shared" si="280"/>
        <v>0</v>
      </c>
      <c r="RH4">
        <f t="shared" si="281"/>
        <v>0</v>
      </c>
      <c r="RI4">
        <f t="shared" si="282"/>
        <v>0</v>
      </c>
      <c r="RJ4">
        <f t="shared" si="283"/>
        <v>0</v>
      </c>
      <c r="RK4">
        <f t="shared" si="284"/>
        <v>0</v>
      </c>
      <c r="RL4">
        <f t="shared" si="285"/>
        <v>0</v>
      </c>
      <c r="RM4">
        <f t="shared" si="286"/>
        <v>0</v>
      </c>
      <c r="RN4">
        <f t="shared" si="287"/>
        <v>0</v>
      </c>
      <c r="RO4">
        <f t="shared" si="288"/>
        <v>0</v>
      </c>
      <c r="RP4">
        <f t="shared" si="289"/>
        <v>0</v>
      </c>
      <c r="RQ4">
        <f t="shared" si="290"/>
        <v>0</v>
      </c>
      <c r="RR4">
        <f t="shared" si="291"/>
        <v>0</v>
      </c>
      <c r="RS4">
        <f t="shared" si="292"/>
        <v>0</v>
      </c>
      <c r="RT4">
        <f t="shared" si="293"/>
        <v>0</v>
      </c>
      <c r="RU4">
        <f t="shared" si="294"/>
        <v>0</v>
      </c>
      <c r="RV4">
        <f t="shared" si="295"/>
        <v>0</v>
      </c>
      <c r="RW4">
        <f t="shared" si="296"/>
        <v>0</v>
      </c>
      <c r="RX4">
        <f t="shared" si="297"/>
        <v>0</v>
      </c>
      <c r="RY4">
        <f t="shared" si="298"/>
        <v>0</v>
      </c>
      <c r="SA4" s="4">
        <f t="shared" si="299"/>
        <v>21.9</v>
      </c>
      <c r="SB4" s="4">
        <f t="shared" si="300"/>
        <v>10.06</v>
      </c>
      <c r="SC4" s="4">
        <f t="shared" si="301"/>
        <v>20.62</v>
      </c>
      <c r="SD4" s="4">
        <f t="shared" si="302"/>
        <v>0</v>
      </c>
      <c r="SF4" s="4">
        <f t="shared" si="303"/>
        <v>52.58</v>
      </c>
      <c r="SI4">
        <f t="shared" si="304"/>
        <v>4.38</v>
      </c>
      <c r="SJ4">
        <f t="shared" si="305"/>
        <v>4.63</v>
      </c>
      <c r="SK4">
        <f t="shared" si="306"/>
        <v>3.71</v>
      </c>
      <c r="SL4">
        <f t="shared" si="307"/>
        <v>6</v>
      </c>
      <c r="SM4">
        <f t="shared" si="308"/>
        <v>4.78</v>
      </c>
      <c r="SN4">
        <f t="shared" si="309"/>
        <v>4.18</v>
      </c>
      <c r="SO4">
        <f t="shared" si="310"/>
        <v>5.2</v>
      </c>
      <c r="SP4">
        <f t="shared" si="311"/>
        <v>4.8600000000000003</v>
      </c>
      <c r="SQ4">
        <f t="shared" si="312"/>
        <v>5</v>
      </c>
      <c r="SR4">
        <f t="shared" si="313"/>
        <v>5.17</v>
      </c>
      <c r="SS4">
        <f t="shared" si="314"/>
        <v>4.67</v>
      </c>
      <c r="ST4" t="str">
        <f t="shared" si="315"/>
        <v>0</v>
      </c>
      <c r="SU4" t="str">
        <f t="shared" si="316"/>
        <v>0</v>
      </c>
      <c r="SV4" t="str">
        <f t="shared" si="317"/>
        <v>0</v>
      </c>
      <c r="SW4" t="str">
        <f t="shared" si="318"/>
        <v>0</v>
      </c>
      <c r="SX4" t="str">
        <f t="shared" si="319"/>
        <v>0</v>
      </c>
      <c r="SY4" t="str">
        <f t="shared" si="320"/>
        <v>0</v>
      </c>
      <c r="SZ4" t="str">
        <f t="shared" si="321"/>
        <v>0</v>
      </c>
      <c r="TA4" t="str">
        <f t="shared" si="322"/>
        <v>0</v>
      </c>
      <c r="TB4" t="str">
        <f t="shared" si="323"/>
        <v>0</v>
      </c>
      <c r="TC4" t="str">
        <f t="shared" si="324"/>
        <v>0</v>
      </c>
      <c r="TD4" t="str">
        <f t="shared" si="325"/>
        <v>0</v>
      </c>
      <c r="TE4" t="str">
        <f t="shared" si="326"/>
        <v>0</v>
      </c>
      <c r="TF4" t="str">
        <f t="shared" si="327"/>
        <v>0</v>
      </c>
      <c r="TG4" t="str">
        <f t="shared" si="328"/>
        <v>0</v>
      </c>
      <c r="TH4" t="str">
        <f t="shared" si="329"/>
        <v>0</v>
      </c>
      <c r="TI4" t="str">
        <f t="shared" si="330"/>
        <v>0</v>
      </c>
      <c r="TJ4" t="str">
        <f t="shared" si="331"/>
        <v>0</v>
      </c>
      <c r="TK4" t="str">
        <f t="shared" si="332"/>
        <v>0</v>
      </c>
      <c r="TL4" t="str">
        <f t="shared" si="333"/>
        <v>0</v>
      </c>
      <c r="TM4" t="str">
        <f t="shared" si="334"/>
        <v>0</v>
      </c>
      <c r="TN4" t="str">
        <f t="shared" si="335"/>
        <v>0</v>
      </c>
      <c r="TO4" t="str">
        <f t="shared" si="336"/>
        <v>0</v>
      </c>
      <c r="TP4" t="str">
        <f t="shared" si="337"/>
        <v>0</v>
      </c>
      <c r="TQ4" t="str">
        <f t="shared" si="338"/>
        <v>0</v>
      </c>
      <c r="TR4" t="str">
        <f t="shared" si="339"/>
        <v>0</v>
      </c>
      <c r="TS4" t="str">
        <f t="shared" si="340"/>
        <v>0</v>
      </c>
      <c r="TT4" t="str">
        <f t="shared" si="341"/>
        <v>0</v>
      </c>
      <c r="TU4" t="str">
        <f t="shared" si="342"/>
        <v>0</v>
      </c>
      <c r="TV4" t="str">
        <f t="shared" si="343"/>
        <v>0</v>
      </c>
      <c r="TW4" t="str">
        <f t="shared" si="344"/>
        <v>0</v>
      </c>
      <c r="TX4" t="str">
        <f t="shared" si="345"/>
        <v>0</v>
      </c>
      <c r="TY4" t="str">
        <f t="shared" si="346"/>
        <v>0</v>
      </c>
      <c r="TZ4" t="str">
        <f t="shared" si="347"/>
        <v>0</v>
      </c>
      <c r="UA4" t="str">
        <f t="shared" si="348"/>
        <v>0</v>
      </c>
      <c r="UB4" t="str">
        <f t="shared" si="349"/>
        <v>0</v>
      </c>
      <c r="UC4" t="str">
        <f t="shared" si="350"/>
        <v>0</v>
      </c>
      <c r="UD4" t="str">
        <f t="shared" si="351"/>
        <v>0</v>
      </c>
      <c r="UE4" t="str">
        <f t="shared" si="352"/>
        <v>0</v>
      </c>
      <c r="UF4" t="str">
        <f t="shared" si="353"/>
        <v>0</v>
      </c>
      <c r="UG4" t="str">
        <f t="shared" si="354"/>
        <v>0</v>
      </c>
      <c r="UH4" t="str">
        <f t="shared" si="355"/>
        <v>0</v>
      </c>
      <c r="UI4" t="str">
        <f t="shared" si="356"/>
        <v>0</v>
      </c>
      <c r="UJ4" t="str">
        <f t="shared" si="357"/>
        <v>0</v>
      </c>
      <c r="UK4" t="str">
        <f t="shared" si="358"/>
        <v>0</v>
      </c>
      <c r="UL4" t="str">
        <f t="shared" si="359"/>
        <v>0</v>
      </c>
      <c r="UM4" t="str">
        <f t="shared" si="360"/>
        <v>0</v>
      </c>
      <c r="UN4" t="str">
        <f t="shared" si="361"/>
        <v>0</v>
      </c>
      <c r="UO4" t="str">
        <f t="shared" si="362"/>
        <v>0</v>
      </c>
      <c r="UP4" t="str">
        <f t="shared" si="363"/>
        <v>0</v>
      </c>
      <c r="UQ4" t="str">
        <f t="shared" si="364"/>
        <v>0</v>
      </c>
      <c r="UR4" t="str">
        <f t="shared" si="365"/>
        <v>0</v>
      </c>
      <c r="US4" t="str">
        <f t="shared" si="366"/>
        <v>0</v>
      </c>
      <c r="UT4" t="str">
        <f t="shared" si="367"/>
        <v>0</v>
      </c>
      <c r="UU4" t="str">
        <f t="shared" si="368"/>
        <v>0</v>
      </c>
      <c r="UV4" t="str">
        <f t="shared" si="369"/>
        <v>0</v>
      </c>
      <c r="UW4" t="str">
        <f t="shared" si="370"/>
        <v>0</v>
      </c>
      <c r="UX4" t="str">
        <f t="shared" si="371"/>
        <v>0</v>
      </c>
      <c r="UY4" t="str">
        <f t="shared" si="372"/>
        <v>0</v>
      </c>
      <c r="UZ4" t="str">
        <f t="shared" si="373"/>
        <v>0</v>
      </c>
      <c r="VA4" t="str">
        <f t="shared" si="374"/>
        <v>0</v>
      </c>
      <c r="VB4" t="str">
        <f t="shared" si="375"/>
        <v>0</v>
      </c>
      <c r="VC4" t="str">
        <f t="shared" si="376"/>
        <v>0</v>
      </c>
      <c r="VD4" t="str">
        <f t="shared" si="377"/>
        <v>0</v>
      </c>
      <c r="VE4" t="str">
        <f t="shared" si="378"/>
        <v>0</v>
      </c>
      <c r="VF4" t="str">
        <f t="shared" si="379"/>
        <v>0</v>
      </c>
      <c r="VG4" t="str">
        <f t="shared" si="380"/>
        <v>0</v>
      </c>
      <c r="VH4" t="str">
        <f t="shared" si="381"/>
        <v>0</v>
      </c>
      <c r="VI4" t="str">
        <f t="shared" si="382"/>
        <v>0</v>
      </c>
      <c r="VJ4" t="str">
        <f t="shared" si="383"/>
        <v>0</v>
      </c>
      <c r="VK4" t="str">
        <f t="shared" si="384"/>
        <v>0</v>
      </c>
      <c r="VL4" t="str">
        <f t="shared" si="385"/>
        <v>0</v>
      </c>
      <c r="VM4" t="str">
        <f t="shared" si="386"/>
        <v>0</v>
      </c>
      <c r="VN4" t="str">
        <f t="shared" si="387"/>
        <v>0</v>
      </c>
      <c r="VO4" t="str">
        <f t="shared" si="388"/>
        <v>0</v>
      </c>
      <c r="VQ4" s="4">
        <f t="shared" si="389"/>
        <v>59.81</v>
      </c>
      <c r="VR4" s="4">
        <f t="shared" si="390"/>
        <v>33.46</v>
      </c>
      <c r="VS4" s="4">
        <f t="shared" si="391"/>
        <v>56.92</v>
      </c>
      <c r="VT4" s="4">
        <f t="shared" si="392"/>
        <v>0</v>
      </c>
      <c r="VV4" s="4">
        <f t="shared" si="393"/>
        <v>150.19</v>
      </c>
      <c r="VY4">
        <f t="shared" si="394"/>
        <v>10.87</v>
      </c>
      <c r="VZ4">
        <f t="shared" si="395"/>
        <v>12.45</v>
      </c>
      <c r="WA4">
        <f t="shared" si="396"/>
        <v>6.38</v>
      </c>
      <c r="WB4">
        <f t="shared" si="397"/>
        <v>15.78</v>
      </c>
      <c r="WC4">
        <f t="shared" si="398"/>
        <v>9.6199999999999992</v>
      </c>
      <c r="WD4">
        <f t="shared" si="399"/>
        <v>17.89</v>
      </c>
      <c r="WE4">
        <f t="shared" si="400"/>
        <v>10.6</v>
      </c>
      <c r="WF4">
        <f t="shared" si="401"/>
        <v>22.86</v>
      </c>
      <c r="WG4">
        <f t="shared" si="402"/>
        <v>12.22</v>
      </c>
      <c r="WH4">
        <f t="shared" si="403"/>
        <v>21.3</v>
      </c>
      <c r="WI4">
        <f t="shared" si="404"/>
        <v>10.220000000000001</v>
      </c>
      <c r="WJ4">
        <f t="shared" si="405"/>
        <v>0</v>
      </c>
      <c r="WK4">
        <f t="shared" si="406"/>
        <v>0</v>
      </c>
      <c r="WL4">
        <f t="shared" si="407"/>
        <v>0</v>
      </c>
      <c r="WM4">
        <f t="shared" si="408"/>
        <v>0</v>
      </c>
      <c r="WN4">
        <f t="shared" si="409"/>
        <v>0</v>
      </c>
      <c r="WO4">
        <f t="shared" si="410"/>
        <v>0</v>
      </c>
      <c r="WP4">
        <f t="shared" si="411"/>
        <v>0</v>
      </c>
      <c r="WQ4">
        <f t="shared" si="412"/>
        <v>0</v>
      </c>
      <c r="WR4">
        <f t="shared" si="413"/>
        <v>0</v>
      </c>
      <c r="WS4">
        <f t="shared" si="414"/>
        <v>0</v>
      </c>
      <c r="WT4">
        <f t="shared" si="415"/>
        <v>0</v>
      </c>
      <c r="WU4">
        <f t="shared" si="416"/>
        <v>0</v>
      </c>
      <c r="WV4">
        <f t="shared" si="417"/>
        <v>0</v>
      </c>
      <c r="WW4">
        <f t="shared" si="418"/>
        <v>0</v>
      </c>
      <c r="WX4">
        <f t="shared" si="419"/>
        <v>0</v>
      </c>
      <c r="WY4">
        <f t="shared" si="420"/>
        <v>0</v>
      </c>
      <c r="WZ4">
        <f t="shared" si="421"/>
        <v>0</v>
      </c>
      <c r="XA4">
        <f t="shared" si="422"/>
        <v>0</v>
      </c>
      <c r="XB4">
        <f t="shared" si="423"/>
        <v>0</v>
      </c>
      <c r="XC4">
        <f t="shared" si="424"/>
        <v>0</v>
      </c>
      <c r="XD4">
        <f t="shared" si="425"/>
        <v>0</v>
      </c>
      <c r="XE4">
        <f t="shared" si="426"/>
        <v>0</v>
      </c>
      <c r="XF4">
        <f t="shared" si="427"/>
        <v>0</v>
      </c>
      <c r="XG4">
        <f t="shared" si="428"/>
        <v>0</v>
      </c>
      <c r="XH4">
        <f t="shared" si="429"/>
        <v>0</v>
      </c>
      <c r="XI4">
        <f t="shared" si="430"/>
        <v>0</v>
      </c>
      <c r="XJ4">
        <f t="shared" si="431"/>
        <v>0</v>
      </c>
      <c r="XK4">
        <f t="shared" si="432"/>
        <v>0</v>
      </c>
      <c r="XL4">
        <f t="shared" si="433"/>
        <v>0</v>
      </c>
      <c r="XM4">
        <f t="shared" si="434"/>
        <v>0</v>
      </c>
      <c r="XN4">
        <f t="shared" si="435"/>
        <v>0</v>
      </c>
      <c r="XO4">
        <f t="shared" si="436"/>
        <v>0</v>
      </c>
      <c r="XP4">
        <f t="shared" si="437"/>
        <v>0</v>
      </c>
      <c r="XQ4">
        <f t="shared" si="438"/>
        <v>0</v>
      </c>
      <c r="XR4">
        <f t="shared" si="439"/>
        <v>0</v>
      </c>
      <c r="XS4">
        <f t="shared" si="440"/>
        <v>0</v>
      </c>
      <c r="XT4">
        <f t="shared" si="441"/>
        <v>0</v>
      </c>
      <c r="XU4">
        <f t="shared" si="442"/>
        <v>0</v>
      </c>
      <c r="XV4">
        <f t="shared" si="443"/>
        <v>0</v>
      </c>
      <c r="XW4">
        <f t="shared" si="444"/>
        <v>0</v>
      </c>
      <c r="XX4">
        <f t="shared" si="445"/>
        <v>0</v>
      </c>
      <c r="XY4">
        <f t="shared" si="446"/>
        <v>0</v>
      </c>
      <c r="XZ4">
        <f t="shared" si="447"/>
        <v>0</v>
      </c>
      <c r="YA4">
        <f t="shared" si="448"/>
        <v>0</v>
      </c>
      <c r="YB4">
        <f t="shared" si="449"/>
        <v>0</v>
      </c>
      <c r="YC4">
        <f t="shared" si="450"/>
        <v>0</v>
      </c>
      <c r="YD4">
        <f t="shared" si="451"/>
        <v>0</v>
      </c>
      <c r="YE4">
        <f t="shared" si="452"/>
        <v>0</v>
      </c>
      <c r="YF4">
        <f t="shared" si="453"/>
        <v>0</v>
      </c>
      <c r="YG4">
        <f t="shared" si="454"/>
        <v>0</v>
      </c>
      <c r="YH4">
        <f t="shared" si="455"/>
        <v>0</v>
      </c>
      <c r="YI4">
        <f t="shared" si="456"/>
        <v>0</v>
      </c>
      <c r="YJ4">
        <f t="shared" si="457"/>
        <v>0</v>
      </c>
      <c r="YK4">
        <f t="shared" si="458"/>
        <v>0</v>
      </c>
      <c r="YL4">
        <f t="shared" si="459"/>
        <v>0</v>
      </c>
      <c r="YM4">
        <f t="shared" si="460"/>
        <v>0</v>
      </c>
      <c r="YN4">
        <f t="shared" si="461"/>
        <v>0</v>
      </c>
      <c r="YO4">
        <f t="shared" si="462"/>
        <v>0</v>
      </c>
      <c r="YP4">
        <f t="shared" si="463"/>
        <v>0</v>
      </c>
      <c r="YQ4">
        <f t="shared" si="464"/>
        <v>0</v>
      </c>
      <c r="YR4">
        <f t="shared" si="465"/>
        <v>0</v>
      </c>
      <c r="YS4">
        <f t="shared" si="466"/>
        <v>0</v>
      </c>
      <c r="YT4">
        <f t="shared" si="467"/>
        <v>0</v>
      </c>
      <c r="YU4">
        <f t="shared" si="468"/>
        <v>0</v>
      </c>
      <c r="YV4">
        <f t="shared" si="469"/>
        <v>0</v>
      </c>
      <c r="YW4">
        <f t="shared" si="470"/>
        <v>0</v>
      </c>
      <c r="YX4">
        <f t="shared" si="471"/>
        <v>0</v>
      </c>
      <c r="YY4">
        <f t="shared" si="472"/>
        <v>0</v>
      </c>
      <c r="YZ4">
        <f t="shared" si="473"/>
        <v>0</v>
      </c>
      <c r="ZA4">
        <f t="shared" si="474"/>
        <v>0</v>
      </c>
      <c r="ZB4">
        <f t="shared" si="475"/>
        <v>0</v>
      </c>
      <c r="ZC4">
        <f t="shared" si="476"/>
        <v>0</v>
      </c>
      <c r="ZD4">
        <f t="shared" si="477"/>
        <v>0</v>
      </c>
      <c r="ZE4">
        <f t="shared" si="478"/>
        <v>0</v>
      </c>
      <c r="ZG4" s="4">
        <f t="shared" si="479"/>
        <v>385</v>
      </c>
      <c r="ZH4" s="4">
        <f t="shared" si="480"/>
        <v>151</v>
      </c>
      <c r="ZI4" s="4">
        <f t="shared" si="481"/>
        <v>293</v>
      </c>
      <c r="ZJ4" s="4">
        <f t="shared" si="482"/>
        <v>0</v>
      </c>
      <c r="ZL4" s="4">
        <f t="shared" si="483"/>
        <v>829</v>
      </c>
      <c r="ZO4">
        <f t="shared" si="484"/>
        <v>73</v>
      </c>
      <c r="ZP4">
        <f t="shared" si="485"/>
        <v>67</v>
      </c>
      <c r="ZQ4">
        <f t="shared" si="486"/>
        <v>85</v>
      </c>
      <c r="ZR4">
        <f t="shared" si="487"/>
        <v>56</v>
      </c>
      <c r="ZS4">
        <f t="shared" si="488"/>
        <v>68</v>
      </c>
      <c r="ZT4">
        <f t="shared" si="489"/>
        <v>80</v>
      </c>
      <c r="ZU4">
        <f t="shared" si="490"/>
        <v>86</v>
      </c>
      <c r="ZV4">
        <f t="shared" si="491"/>
        <v>65</v>
      </c>
      <c r="ZW4">
        <f t="shared" si="492"/>
        <v>80</v>
      </c>
      <c r="ZX4">
        <f t="shared" si="493"/>
        <v>77</v>
      </c>
      <c r="ZY4">
        <f t="shared" si="494"/>
        <v>92</v>
      </c>
      <c r="ZZ4">
        <f t="shared" si="495"/>
        <v>0</v>
      </c>
      <c r="AAA4">
        <f t="shared" si="496"/>
        <v>0</v>
      </c>
      <c r="AAB4">
        <f t="shared" si="497"/>
        <v>0</v>
      </c>
      <c r="AAC4">
        <f t="shared" si="498"/>
        <v>0</v>
      </c>
      <c r="AAD4">
        <f t="shared" si="499"/>
        <v>0</v>
      </c>
      <c r="AAE4">
        <f t="shared" si="500"/>
        <v>0</v>
      </c>
      <c r="AAF4">
        <f t="shared" si="501"/>
        <v>0</v>
      </c>
      <c r="AAG4">
        <f t="shared" si="502"/>
        <v>0</v>
      </c>
      <c r="AAH4">
        <f t="shared" si="503"/>
        <v>0</v>
      </c>
      <c r="AAI4">
        <f t="shared" si="504"/>
        <v>0</v>
      </c>
      <c r="AAJ4">
        <f t="shared" si="505"/>
        <v>0</v>
      </c>
      <c r="AAK4">
        <f t="shared" si="506"/>
        <v>0</v>
      </c>
      <c r="AAL4">
        <f t="shared" si="507"/>
        <v>0</v>
      </c>
      <c r="AAM4">
        <f t="shared" si="508"/>
        <v>0</v>
      </c>
      <c r="AAN4">
        <f t="shared" si="509"/>
        <v>0</v>
      </c>
      <c r="AAO4">
        <f t="shared" si="510"/>
        <v>0</v>
      </c>
      <c r="AAP4">
        <f t="shared" si="511"/>
        <v>0</v>
      </c>
      <c r="AAQ4">
        <f t="shared" si="512"/>
        <v>0</v>
      </c>
      <c r="AAR4">
        <f t="shared" si="513"/>
        <v>0</v>
      </c>
      <c r="AAS4">
        <f t="shared" si="514"/>
        <v>0</v>
      </c>
      <c r="AAT4">
        <f t="shared" si="515"/>
        <v>0</v>
      </c>
      <c r="AAU4">
        <f t="shared" si="516"/>
        <v>0</v>
      </c>
      <c r="AAV4">
        <f t="shared" si="517"/>
        <v>0</v>
      </c>
      <c r="AAW4">
        <f t="shared" si="518"/>
        <v>0</v>
      </c>
      <c r="AAX4">
        <f t="shared" si="519"/>
        <v>0</v>
      </c>
      <c r="AAY4">
        <f t="shared" si="520"/>
        <v>0</v>
      </c>
      <c r="AAZ4">
        <f t="shared" si="521"/>
        <v>0</v>
      </c>
      <c r="ABA4">
        <f t="shared" si="522"/>
        <v>0</v>
      </c>
      <c r="ABB4">
        <f t="shared" si="523"/>
        <v>0</v>
      </c>
      <c r="ABC4">
        <f t="shared" si="524"/>
        <v>0</v>
      </c>
      <c r="ABD4">
        <f t="shared" si="525"/>
        <v>0</v>
      </c>
      <c r="ABE4">
        <f t="shared" si="526"/>
        <v>0</v>
      </c>
      <c r="ABF4">
        <f t="shared" si="527"/>
        <v>0</v>
      </c>
      <c r="ABG4">
        <f t="shared" si="528"/>
        <v>0</v>
      </c>
      <c r="ABH4">
        <f t="shared" si="529"/>
        <v>0</v>
      </c>
      <c r="ABI4">
        <f t="shared" si="530"/>
        <v>0</v>
      </c>
      <c r="ABJ4">
        <f t="shared" si="531"/>
        <v>0</v>
      </c>
      <c r="ABK4">
        <f t="shared" si="532"/>
        <v>0</v>
      </c>
      <c r="ABL4">
        <f t="shared" si="533"/>
        <v>0</v>
      </c>
      <c r="ABM4">
        <f t="shared" si="534"/>
        <v>0</v>
      </c>
      <c r="ABN4">
        <f t="shared" si="535"/>
        <v>0</v>
      </c>
      <c r="ABO4">
        <f t="shared" si="536"/>
        <v>0</v>
      </c>
      <c r="ABP4">
        <f t="shared" si="537"/>
        <v>0</v>
      </c>
      <c r="ABQ4">
        <f t="shared" si="538"/>
        <v>0</v>
      </c>
      <c r="ABR4">
        <f t="shared" si="539"/>
        <v>0</v>
      </c>
      <c r="ABS4">
        <f t="shared" si="540"/>
        <v>0</v>
      </c>
      <c r="ABT4">
        <f t="shared" si="541"/>
        <v>0</v>
      </c>
      <c r="ABU4">
        <f t="shared" si="542"/>
        <v>0</v>
      </c>
      <c r="ABV4">
        <f t="shared" si="543"/>
        <v>0</v>
      </c>
      <c r="ABW4">
        <f t="shared" si="544"/>
        <v>0</v>
      </c>
      <c r="ABX4">
        <f t="shared" si="545"/>
        <v>0</v>
      </c>
      <c r="ABY4">
        <f t="shared" si="546"/>
        <v>0</v>
      </c>
      <c r="ABZ4">
        <f t="shared" si="547"/>
        <v>0</v>
      </c>
      <c r="ACA4">
        <f t="shared" si="548"/>
        <v>0</v>
      </c>
      <c r="ACB4">
        <f t="shared" si="549"/>
        <v>0</v>
      </c>
      <c r="ACC4">
        <f t="shared" si="550"/>
        <v>0</v>
      </c>
      <c r="ACD4">
        <f t="shared" si="551"/>
        <v>0</v>
      </c>
      <c r="ACE4">
        <f t="shared" si="552"/>
        <v>0</v>
      </c>
      <c r="ACF4">
        <f t="shared" si="553"/>
        <v>0</v>
      </c>
      <c r="ACG4">
        <f t="shared" si="554"/>
        <v>0</v>
      </c>
      <c r="ACH4">
        <f t="shared" si="555"/>
        <v>0</v>
      </c>
      <c r="ACI4">
        <f t="shared" si="556"/>
        <v>0</v>
      </c>
      <c r="ACJ4">
        <f t="shared" si="557"/>
        <v>0</v>
      </c>
      <c r="ACK4">
        <f t="shared" si="558"/>
        <v>0</v>
      </c>
      <c r="ACL4">
        <f t="shared" si="559"/>
        <v>0</v>
      </c>
      <c r="ACM4">
        <f t="shared" si="560"/>
        <v>0</v>
      </c>
      <c r="ACN4">
        <f t="shared" si="561"/>
        <v>0</v>
      </c>
      <c r="ACO4">
        <f t="shared" si="562"/>
        <v>0</v>
      </c>
      <c r="ACP4">
        <f t="shared" si="563"/>
        <v>0</v>
      </c>
      <c r="ACQ4">
        <f t="shared" si="564"/>
        <v>0</v>
      </c>
      <c r="ACR4">
        <f t="shared" si="565"/>
        <v>0</v>
      </c>
      <c r="ACS4">
        <f t="shared" si="566"/>
        <v>0</v>
      </c>
      <c r="ACT4">
        <f t="shared" si="567"/>
        <v>0</v>
      </c>
      <c r="ACU4">
        <f t="shared" si="568"/>
        <v>0</v>
      </c>
      <c r="ACW4" s="4">
        <f t="shared" si="569"/>
        <v>385.1</v>
      </c>
      <c r="ACX4" s="4">
        <f t="shared" si="570"/>
        <v>372.6</v>
      </c>
      <c r="ACY4" s="4">
        <f t="shared" si="571"/>
        <v>458.1</v>
      </c>
      <c r="ACZ4" s="4">
        <f t="shared" si="572"/>
        <v>0</v>
      </c>
      <c r="ADA4" s="88">
        <f t="shared" si="573"/>
        <v>13.649175799292792</v>
      </c>
      <c r="ADB4" s="4">
        <f t="shared" si="574"/>
        <v>1215.8000000000002</v>
      </c>
      <c r="ADC4" s="5">
        <f t="shared" si="575"/>
        <v>8.7761039191659531</v>
      </c>
      <c r="ADD4" s="5">
        <f t="shared" si="576"/>
        <v>10.701635389042181</v>
      </c>
      <c r="ADE4">
        <f t="shared" si="577"/>
        <v>104.7</v>
      </c>
      <c r="ADF4">
        <f t="shared" si="578"/>
        <v>92.4</v>
      </c>
      <c r="ADG4">
        <f t="shared" si="579"/>
        <v>26.3</v>
      </c>
      <c r="ADH4">
        <f t="shared" si="580"/>
        <v>125.3</v>
      </c>
      <c r="ADI4">
        <f t="shared" si="581"/>
        <v>49.7</v>
      </c>
      <c r="ADJ4">
        <f t="shared" si="582"/>
        <v>118.6</v>
      </c>
      <c r="ADK4">
        <f t="shared" si="583"/>
        <v>268.7</v>
      </c>
      <c r="ADL4">
        <f t="shared" si="584"/>
        <v>103.9</v>
      </c>
      <c r="ADM4">
        <f t="shared" si="585"/>
        <v>43.1</v>
      </c>
      <c r="ADN4">
        <f t="shared" si="586"/>
        <v>283.10000000000002</v>
      </c>
      <c r="ADO4">
        <f t="shared" si="587"/>
        <v>0</v>
      </c>
      <c r="ADP4">
        <f t="shared" si="588"/>
        <v>0</v>
      </c>
      <c r="ADQ4">
        <f t="shared" si="589"/>
        <v>0</v>
      </c>
      <c r="ADR4">
        <f t="shared" si="590"/>
        <v>0</v>
      </c>
      <c r="ADS4">
        <f t="shared" si="591"/>
        <v>0</v>
      </c>
      <c r="ADT4">
        <f t="shared" si="592"/>
        <v>0</v>
      </c>
      <c r="ADU4">
        <f t="shared" si="593"/>
        <v>0</v>
      </c>
      <c r="ADV4">
        <f t="shared" si="594"/>
        <v>0</v>
      </c>
      <c r="ADW4">
        <f t="shared" si="595"/>
        <v>0</v>
      </c>
      <c r="ADX4">
        <f t="shared" si="596"/>
        <v>0</v>
      </c>
      <c r="ADY4">
        <f t="shared" si="597"/>
        <v>0</v>
      </c>
      <c r="ADZ4">
        <f t="shared" si="598"/>
        <v>0</v>
      </c>
      <c r="AEA4">
        <f t="shared" si="599"/>
        <v>0</v>
      </c>
      <c r="AEB4">
        <f t="shared" si="600"/>
        <v>0</v>
      </c>
      <c r="AEC4">
        <f t="shared" si="601"/>
        <v>0</v>
      </c>
      <c r="AED4">
        <f t="shared" si="602"/>
        <v>0</v>
      </c>
      <c r="AEE4">
        <f t="shared" si="603"/>
        <v>0</v>
      </c>
      <c r="AEF4">
        <f t="shared" si="604"/>
        <v>0</v>
      </c>
      <c r="AEG4">
        <f t="shared" si="605"/>
        <v>0</v>
      </c>
      <c r="AEH4">
        <f t="shared" si="606"/>
        <v>0</v>
      </c>
      <c r="AEI4">
        <f t="shared" si="607"/>
        <v>0</v>
      </c>
      <c r="AEJ4">
        <f t="shared" si="608"/>
        <v>0</v>
      </c>
      <c r="AEK4">
        <f t="shared" si="609"/>
        <v>0</v>
      </c>
      <c r="AEL4">
        <f t="shared" si="610"/>
        <v>0</v>
      </c>
      <c r="AEM4">
        <f t="shared" si="611"/>
        <v>0</v>
      </c>
      <c r="AEN4">
        <f t="shared" si="612"/>
        <v>0</v>
      </c>
      <c r="AEO4">
        <f t="shared" si="613"/>
        <v>0</v>
      </c>
      <c r="AEP4">
        <f t="shared" si="614"/>
        <v>0</v>
      </c>
      <c r="AEQ4">
        <f t="shared" si="615"/>
        <v>0</v>
      </c>
      <c r="AER4">
        <f t="shared" si="616"/>
        <v>0</v>
      </c>
      <c r="AES4">
        <f t="shared" si="617"/>
        <v>0</v>
      </c>
      <c r="AET4">
        <f t="shared" si="618"/>
        <v>0</v>
      </c>
      <c r="AEU4">
        <f t="shared" si="619"/>
        <v>0</v>
      </c>
      <c r="AEV4">
        <f t="shared" si="620"/>
        <v>0</v>
      </c>
      <c r="AEW4">
        <f t="shared" si="621"/>
        <v>0</v>
      </c>
      <c r="AEX4">
        <f t="shared" si="622"/>
        <v>0</v>
      </c>
      <c r="AEY4">
        <f t="shared" si="623"/>
        <v>0</v>
      </c>
      <c r="AEZ4">
        <f t="shared" si="624"/>
        <v>0</v>
      </c>
      <c r="AFA4">
        <f t="shared" si="625"/>
        <v>0</v>
      </c>
      <c r="AFB4">
        <f t="shared" si="626"/>
        <v>0</v>
      </c>
      <c r="AFC4">
        <f t="shared" si="627"/>
        <v>0</v>
      </c>
      <c r="AFD4">
        <f t="shared" si="628"/>
        <v>0</v>
      </c>
      <c r="AFE4">
        <f t="shared" si="629"/>
        <v>0</v>
      </c>
      <c r="AFF4">
        <f t="shared" si="630"/>
        <v>0</v>
      </c>
      <c r="AFG4">
        <f t="shared" si="631"/>
        <v>0</v>
      </c>
      <c r="AFH4">
        <f t="shared" si="632"/>
        <v>0</v>
      </c>
      <c r="AFI4">
        <f t="shared" si="633"/>
        <v>0</v>
      </c>
      <c r="AFJ4">
        <f t="shared" si="634"/>
        <v>0</v>
      </c>
      <c r="AFK4">
        <f t="shared" si="635"/>
        <v>0</v>
      </c>
      <c r="AFL4">
        <f t="shared" si="636"/>
        <v>0</v>
      </c>
      <c r="AFM4">
        <f t="shared" si="637"/>
        <v>0</v>
      </c>
      <c r="AFN4">
        <f t="shared" si="638"/>
        <v>0</v>
      </c>
      <c r="AFO4">
        <f t="shared" si="639"/>
        <v>0</v>
      </c>
      <c r="AFP4">
        <f t="shared" si="640"/>
        <v>0</v>
      </c>
      <c r="AFQ4">
        <f t="shared" si="641"/>
        <v>0</v>
      </c>
      <c r="AFR4">
        <f t="shared" si="642"/>
        <v>0</v>
      </c>
      <c r="AFS4">
        <f t="shared" si="643"/>
        <v>0</v>
      </c>
      <c r="AFT4">
        <f t="shared" si="644"/>
        <v>0</v>
      </c>
      <c r="AFU4">
        <f t="shared" si="645"/>
        <v>0</v>
      </c>
      <c r="AFV4">
        <f t="shared" si="646"/>
        <v>0</v>
      </c>
      <c r="AFW4">
        <f t="shared" si="647"/>
        <v>0</v>
      </c>
      <c r="AFX4">
        <f t="shared" si="648"/>
        <v>0</v>
      </c>
      <c r="AFY4">
        <f t="shared" si="649"/>
        <v>0</v>
      </c>
      <c r="AFZ4">
        <f t="shared" si="650"/>
        <v>0</v>
      </c>
      <c r="AGA4">
        <f t="shared" si="651"/>
        <v>0</v>
      </c>
      <c r="AGB4">
        <f t="shared" si="652"/>
        <v>0</v>
      </c>
      <c r="AGC4">
        <f t="shared" si="653"/>
        <v>0</v>
      </c>
      <c r="AGD4">
        <f t="shared" si="654"/>
        <v>0</v>
      </c>
      <c r="AGE4">
        <f t="shared" si="655"/>
        <v>0</v>
      </c>
      <c r="AGF4">
        <f t="shared" si="656"/>
        <v>0</v>
      </c>
      <c r="AGG4">
        <f t="shared" si="657"/>
        <v>0</v>
      </c>
      <c r="AGH4">
        <f t="shared" si="658"/>
        <v>0</v>
      </c>
      <c r="AGI4">
        <f t="shared" si="659"/>
        <v>0</v>
      </c>
      <c r="AGJ4">
        <f t="shared" si="660"/>
        <v>0</v>
      </c>
      <c r="AGK4">
        <f t="shared" si="661"/>
        <v>0</v>
      </c>
      <c r="AGM4" s="88">
        <f t="shared" si="662"/>
        <v>101</v>
      </c>
      <c r="AGN4" s="88">
        <v>101</v>
      </c>
      <c r="AGO4">
        <v>3</v>
      </c>
      <c r="AGP4">
        <f t="shared" si="663"/>
        <v>3</v>
      </c>
      <c r="AGQ4">
        <f t="shared" si="664"/>
        <v>3</v>
      </c>
      <c r="AGR4">
        <f t="shared" si="665"/>
        <v>3</v>
      </c>
      <c r="AGS4">
        <f t="shared" si="666"/>
        <v>2</v>
      </c>
      <c r="AGT4">
        <f t="shared" si="667"/>
        <v>9</v>
      </c>
      <c r="AGU4">
        <f t="shared" si="668"/>
        <v>3</v>
      </c>
      <c r="AGV4">
        <f t="shared" si="669"/>
        <v>6</v>
      </c>
      <c r="AGW4">
        <f t="shared" si="670"/>
        <v>7</v>
      </c>
      <c r="AGX4">
        <f t="shared" si="671"/>
        <v>3</v>
      </c>
      <c r="AGY4">
        <f t="shared" si="672"/>
        <v>3</v>
      </c>
      <c r="AGZ4">
        <f t="shared" si="673"/>
        <v>3</v>
      </c>
      <c r="AHA4">
        <f t="shared" si="674"/>
        <v>0</v>
      </c>
      <c r="AHB4">
        <f t="shared" si="675"/>
        <v>0</v>
      </c>
      <c r="AHC4">
        <f t="shared" si="676"/>
        <v>0</v>
      </c>
      <c r="AHD4">
        <f t="shared" si="677"/>
        <v>0</v>
      </c>
      <c r="AHE4">
        <f t="shared" si="678"/>
        <v>0</v>
      </c>
      <c r="AHF4">
        <f t="shared" si="679"/>
        <v>0</v>
      </c>
      <c r="AHG4">
        <f t="shared" si="680"/>
        <v>0</v>
      </c>
      <c r="AHH4">
        <f t="shared" si="681"/>
        <v>0</v>
      </c>
      <c r="AHI4">
        <f t="shared" si="682"/>
        <v>0</v>
      </c>
      <c r="AHJ4">
        <f t="shared" si="683"/>
        <v>0</v>
      </c>
      <c r="AHK4">
        <f t="shared" si="684"/>
        <v>0</v>
      </c>
      <c r="AHL4">
        <f t="shared" si="685"/>
        <v>0</v>
      </c>
      <c r="AHM4">
        <f t="shared" si="686"/>
        <v>0</v>
      </c>
      <c r="AHN4">
        <f t="shared" si="687"/>
        <v>0</v>
      </c>
      <c r="AHO4">
        <f t="shared" si="688"/>
        <v>0</v>
      </c>
      <c r="AHP4">
        <f t="shared" si="689"/>
        <v>0</v>
      </c>
      <c r="AHQ4">
        <f t="shared" si="690"/>
        <v>0</v>
      </c>
      <c r="AHR4">
        <f t="shared" si="691"/>
        <v>0</v>
      </c>
      <c r="AHS4">
        <f t="shared" si="692"/>
        <v>0</v>
      </c>
      <c r="AHT4">
        <f t="shared" si="693"/>
        <v>0</v>
      </c>
      <c r="AHU4">
        <f t="shared" si="694"/>
        <v>0</v>
      </c>
      <c r="AHV4">
        <f t="shared" si="695"/>
        <v>0</v>
      </c>
      <c r="AHW4">
        <f t="shared" si="696"/>
        <v>0</v>
      </c>
      <c r="AHX4">
        <f t="shared" si="697"/>
        <v>0</v>
      </c>
      <c r="AHY4">
        <f t="shared" si="698"/>
        <v>0</v>
      </c>
      <c r="AHZ4">
        <f t="shared" si="699"/>
        <v>0</v>
      </c>
      <c r="AIA4">
        <f t="shared" si="700"/>
        <v>0</v>
      </c>
      <c r="AIB4">
        <f t="shared" si="701"/>
        <v>0</v>
      </c>
      <c r="AIC4">
        <f t="shared" si="702"/>
        <v>0</v>
      </c>
      <c r="AID4">
        <f t="shared" si="703"/>
        <v>0</v>
      </c>
      <c r="AIE4">
        <f t="shared" si="704"/>
        <v>0</v>
      </c>
      <c r="AIF4">
        <f t="shared" si="705"/>
        <v>0</v>
      </c>
      <c r="AIG4">
        <f t="shared" si="706"/>
        <v>0</v>
      </c>
      <c r="AIH4">
        <f t="shared" si="707"/>
        <v>0</v>
      </c>
      <c r="AII4">
        <f t="shared" si="708"/>
        <v>0</v>
      </c>
      <c r="AIJ4">
        <f t="shared" si="709"/>
        <v>0</v>
      </c>
      <c r="AIK4">
        <f t="shared" si="710"/>
        <v>0</v>
      </c>
      <c r="AIL4">
        <f t="shared" si="711"/>
        <v>0</v>
      </c>
      <c r="AIM4">
        <f t="shared" si="712"/>
        <v>0</v>
      </c>
      <c r="AIN4">
        <f t="shared" si="713"/>
        <v>0</v>
      </c>
      <c r="AIO4">
        <f t="shared" si="714"/>
        <v>0</v>
      </c>
      <c r="AIP4">
        <f t="shared" si="715"/>
        <v>0</v>
      </c>
      <c r="AIQ4">
        <f t="shared" si="716"/>
        <v>0</v>
      </c>
      <c r="AIR4">
        <f t="shared" si="717"/>
        <v>0</v>
      </c>
      <c r="AIS4">
        <f t="shared" si="718"/>
        <v>0</v>
      </c>
      <c r="AIT4">
        <f t="shared" si="719"/>
        <v>0</v>
      </c>
      <c r="AIU4">
        <f t="shared" si="720"/>
        <v>0</v>
      </c>
      <c r="AIV4">
        <f t="shared" si="721"/>
        <v>0</v>
      </c>
      <c r="AIW4">
        <f t="shared" si="722"/>
        <v>0</v>
      </c>
      <c r="AIX4">
        <f t="shared" si="723"/>
        <v>0</v>
      </c>
      <c r="AIY4">
        <f t="shared" si="724"/>
        <v>0</v>
      </c>
      <c r="AIZ4">
        <f t="shared" si="725"/>
        <v>0</v>
      </c>
      <c r="AJA4">
        <f t="shared" si="726"/>
        <v>0</v>
      </c>
      <c r="AJB4">
        <f t="shared" si="727"/>
        <v>0</v>
      </c>
      <c r="AJC4">
        <f t="shared" si="728"/>
        <v>0</v>
      </c>
      <c r="AJD4">
        <f t="shared" si="729"/>
        <v>0</v>
      </c>
      <c r="AJE4">
        <f t="shared" si="730"/>
        <v>0</v>
      </c>
      <c r="AJF4">
        <f t="shared" si="731"/>
        <v>0</v>
      </c>
      <c r="AJG4">
        <f t="shared" si="732"/>
        <v>0</v>
      </c>
      <c r="AJH4">
        <f t="shared" si="733"/>
        <v>0</v>
      </c>
      <c r="AJI4">
        <f t="shared" si="734"/>
        <v>0</v>
      </c>
      <c r="AJJ4">
        <f t="shared" si="735"/>
        <v>0</v>
      </c>
      <c r="AJK4">
        <f t="shared" si="736"/>
        <v>0</v>
      </c>
      <c r="AJL4">
        <f t="shared" si="737"/>
        <v>0</v>
      </c>
      <c r="AJM4">
        <f t="shared" si="738"/>
        <v>0</v>
      </c>
      <c r="AJN4">
        <f t="shared" si="739"/>
        <v>0</v>
      </c>
      <c r="AJO4">
        <f t="shared" si="740"/>
        <v>0</v>
      </c>
      <c r="AJP4">
        <f t="shared" si="741"/>
        <v>0</v>
      </c>
      <c r="AJQ4">
        <f t="shared" si="742"/>
        <v>0</v>
      </c>
      <c r="AJR4">
        <f t="shared" si="743"/>
        <v>0</v>
      </c>
      <c r="AJS4">
        <f t="shared" si="744"/>
        <v>0</v>
      </c>
      <c r="AJT4">
        <f t="shared" si="745"/>
        <v>0</v>
      </c>
      <c r="AJU4">
        <f t="shared" si="746"/>
        <v>0</v>
      </c>
      <c r="AJV4">
        <f t="shared" si="747"/>
        <v>0</v>
      </c>
      <c r="AJX4">
        <v>63</v>
      </c>
      <c r="AJY4">
        <v>1</v>
      </c>
      <c r="AJZ4">
        <v>1</v>
      </c>
      <c r="AKA4">
        <f t="shared" si="748"/>
        <v>2</v>
      </c>
      <c r="AKB4">
        <f t="shared" si="749"/>
        <v>2</v>
      </c>
      <c r="AKC4">
        <f t="shared" si="750"/>
        <v>2</v>
      </c>
      <c r="AKD4">
        <f t="shared" si="751"/>
        <v>4</v>
      </c>
      <c r="AKE4">
        <f t="shared" si="752"/>
        <v>16</v>
      </c>
      <c r="AKF4">
        <f t="shared" si="753"/>
        <v>8</v>
      </c>
      <c r="AKG4">
        <f t="shared" si="754"/>
        <v>1</v>
      </c>
      <c r="AKH4">
        <f t="shared" si="755"/>
        <v>1</v>
      </c>
      <c r="AKI4">
        <f t="shared" si="756"/>
        <v>0</v>
      </c>
      <c r="AKJ4">
        <f t="shared" si="757"/>
        <v>0</v>
      </c>
      <c r="AKK4">
        <f t="shared" si="758"/>
        <v>0</v>
      </c>
      <c r="AKL4">
        <f t="shared" si="759"/>
        <v>0</v>
      </c>
      <c r="AKM4">
        <f t="shared" si="760"/>
        <v>0</v>
      </c>
      <c r="AKN4">
        <f t="shared" si="761"/>
        <v>0</v>
      </c>
      <c r="AKO4">
        <f t="shared" si="762"/>
        <v>0</v>
      </c>
      <c r="AKP4">
        <f t="shared" si="763"/>
        <v>0</v>
      </c>
      <c r="AKQ4">
        <f t="shared" si="764"/>
        <v>0</v>
      </c>
      <c r="AKR4">
        <f t="shared" si="765"/>
        <v>0</v>
      </c>
      <c r="AKS4">
        <f t="shared" si="766"/>
        <v>0</v>
      </c>
      <c r="AKT4">
        <f t="shared" si="767"/>
        <v>0</v>
      </c>
      <c r="AKU4">
        <f t="shared" si="768"/>
        <v>0</v>
      </c>
      <c r="AKV4">
        <f t="shared" si="769"/>
        <v>0</v>
      </c>
      <c r="AKW4">
        <f t="shared" si="770"/>
        <v>0</v>
      </c>
      <c r="AKX4">
        <f t="shared" si="771"/>
        <v>0</v>
      </c>
      <c r="AKY4">
        <f t="shared" si="772"/>
        <v>0</v>
      </c>
      <c r="AKZ4">
        <f t="shared" si="773"/>
        <v>0</v>
      </c>
      <c r="ALA4">
        <f t="shared" si="774"/>
        <v>0</v>
      </c>
      <c r="ALB4">
        <f t="shared" si="775"/>
        <v>0</v>
      </c>
      <c r="ALC4">
        <f t="shared" si="776"/>
        <v>0</v>
      </c>
      <c r="ALD4">
        <f t="shared" si="777"/>
        <v>0</v>
      </c>
      <c r="ALE4">
        <f t="shared" si="778"/>
        <v>0</v>
      </c>
      <c r="ALF4">
        <f t="shared" si="779"/>
        <v>0</v>
      </c>
      <c r="ALG4">
        <f t="shared" si="780"/>
        <v>0</v>
      </c>
      <c r="ALH4">
        <f t="shared" si="781"/>
        <v>0</v>
      </c>
      <c r="ALI4">
        <f t="shared" si="782"/>
        <v>0</v>
      </c>
      <c r="ALJ4">
        <f t="shared" si="783"/>
        <v>0</v>
      </c>
      <c r="ALK4">
        <f t="shared" si="784"/>
        <v>0</v>
      </c>
      <c r="ALL4">
        <f t="shared" si="785"/>
        <v>0</v>
      </c>
      <c r="ALM4">
        <f t="shared" si="786"/>
        <v>0</v>
      </c>
      <c r="ALN4">
        <f t="shared" si="787"/>
        <v>0</v>
      </c>
      <c r="ALO4">
        <f t="shared" si="788"/>
        <v>0</v>
      </c>
      <c r="ALP4">
        <f t="shared" si="789"/>
        <v>0</v>
      </c>
      <c r="ALQ4">
        <f t="shared" si="790"/>
        <v>0</v>
      </c>
      <c r="ALR4">
        <f t="shared" si="791"/>
        <v>0</v>
      </c>
      <c r="ALS4">
        <f t="shared" si="792"/>
        <v>0</v>
      </c>
      <c r="ALT4">
        <f t="shared" si="793"/>
        <v>0</v>
      </c>
      <c r="ALU4">
        <f t="shared" si="794"/>
        <v>0</v>
      </c>
      <c r="ALV4">
        <f t="shared" si="795"/>
        <v>0</v>
      </c>
      <c r="ALW4">
        <f t="shared" si="796"/>
        <v>0</v>
      </c>
      <c r="ALX4">
        <f t="shared" si="797"/>
        <v>0</v>
      </c>
      <c r="ALY4">
        <f t="shared" si="798"/>
        <v>0</v>
      </c>
      <c r="ALZ4">
        <f t="shared" si="799"/>
        <v>0</v>
      </c>
      <c r="AMA4">
        <f t="shared" si="800"/>
        <v>0</v>
      </c>
      <c r="AMB4">
        <f t="shared" si="801"/>
        <v>0</v>
      </c>
      <c r="AMC4">
        <f t="shared" si="802"/>
        <v>0</v>
      </c>
      <c r="AMD4">
        <f t="shared" si="803"/>
        <v>0</v>
      </c>
      <c r="AME4">
        <f t="shared" si="804"/>
        <v>0</v>
      </c>
      <c r="AMF4">
        <f t="shared" si="805"/>
        <v>0</v>
      </c>
      <c r="AMG4">
        <f t="shared" si="806"/>
        <v>0</v>
      </c>
      <c r="AMH4">
        <f t="shared" si="807"/>
        <v>0</v>
      </c>
      <c r="AMI4">
        <f t="shared" si="808"/>
        <v>0</v>
      </c>
      <c r="AMJ4">
        <f t="shared" si="809"/>
        <v>0</v>
      </c>
      <c r="AMK4">
        <f t="shared" si="810"/>
        <v>0</v>
      </c>
      <c r="AML4">
        <f t="shared" si="811"/>
        <v>0</v>
      </c>
      <c r="AMM4">
        <f t="shared" si="812"/>
        <v>0</v>
      </c>
      <c r="AMN4">
        <f t="shared" si="813"/>
        <v>0</v>
      </c>
      <c r="AMO4">
        <f t="shared" si="814"/>
        <v>0</v>
      </c>
      <c r="AMP4">
        <f t="shared" si="815"/>
        <v>0</v>
      </c>
      <c r="AMQ4">
        <f t="shared" si="816"/>
        <v>0</v>
      </c>
      <c r="AMR4">
        <f t="shared" si="817"/>
        <v>0</v>
      </c>
      <c r="AMS4">
        <f t="shared" si="818"/>
        <v>0</v>
      </c>
      <c r="AMT4">
        <f t="shared" si="819"/>
        <v>0</v>
      </c>
      <c r="AMU4">
        <f t="shared" si="820"/>
        <v>0</v>
      </c>
      <c r="AMV4">
        <f t="shared" si="821"/>
        <v>0</v>
      </c>
      <c r="AMW4">
        <f t="shared" si="822"/>
        <v>0</v>
      </c>
      <c r="AMX4">
        <f t="shared" si="823"/>
        <v>0</v>
      </c>
      <c r="AMY4">
        <f t="shared" si="824"/>
        <v>0</v>
      </c>
      <c r="AMZ4">
        <f t="shared" si="825"/>
        <v>0</v>
      </c>
      <c r="ANA4">
        <f t="shared" si="826"/>
        <v>0</v>
      </c>
      <c r="ANB4">
        <f t="shared" si="827"/>
        <v>0</v>
      </c>
      <c r="ANC4">
        <f t="shared" si="828"/>
        <v>0</v>
      </c>
      <c r="AND4">
        <f t="shared" si="829"/>
        <v>0</v>
      </c>
      <c r="ANR4" s="4">
        <v>2288</v>
      </c>
      <c r="ANS4" s="4">
        <f t="shared" si="830"/>
        <v>2288</v>
      </c>
      <c r="ANU4" s="4">
        <v>2304</v>
      </c>
      <c r="ANV4" t="str">
        <f t="shared" si="831"/>
        <v>2307</v>
      </c>
      <c r="ANW4" t="str">
        <f t="shared" si="832"/>
        <v>2308</v>
      </c>
      <c r="ANX4" t="str">
        <f t="shared" si="833"/>
        <v>2310</v>
      </c>
      <c r="ANY4" t="str">
        <f t="shared" si="834"/>
        <v>2311</v>
      </c>
      <c r="ANZ4" t="str">
        <f t="shared" si="835"/>
        <v>2312</v>
      </c>
      <c r="AOA4" t="str">
        <f t="shared" si="836"/>
        <v>2317</v>
      </c>
      <c r="AOB4" t="str">
        <f t="shared" si="837"/>
        <v>2326</v>
      </c>
      <c r="AOC4" t="str">
        <f t="shared" si="838"/>
        <v>2329</v>
      </c>
      <c r="AOD4" t="str">
        <f t="shared" si="839"/>
        <v>2333</v>
      </c>
      <c r="AOE4" t="str">
        <f t="shared" si="840"/>
        <v>2340</v>
      </c>
      <c r="AOF4" t="str">
        <f t="shared" si="841"/>
        <v>2288</v>
      </c>
      <c r="AOG4" t="str">
        <f t="shared" si="842"/>
        <v>2288</v>
      </c>
      <c r="AOH4" t="str">
        <f t="shared" si="843"/>
        <v>2288</v>
      </c>
      <c r="AOI4" t="str">
        <f t="shared" si="844"/>
        <v>2288</v>
      </c>
      <c r="AOJ4" t="str">
        <f t="shared" si="845"/>
        <v>2288</v>
      </c>
      <c r="AOK4" t="str">
        <f t="shared" si="846"/>
        <v>2288</v>
      </c>
      <c r="AOL4" t="str">
        <f t="shared" si="847"/>
        <v>2288</v>
      </c>
      <c r="AOM4" t="str">
        <f t="shared" si="848"/>
        <v>2288</v>
      </c>
      <c r="AON4" t="str">
        <f t="shared" si="849"/>
        <v>2288</v>
      </c>
      <c r="AOO4" t="str">
        <f t="shared" si="850"/>
        <v>2288</v>
      </c>
      <c r="AOP4" t="str">
        <f t="shared" si="851"/>
        <v>2288</v>
      </c>
      <c r="AOQ4" t="str">
        <f t="shared" si="852"/>
        <v>2288</v>
      </c>
      <c r="AOR4" t="str">
        <f t="shared" si="853"/>
        <v>2288</v>
      </c>
      <c r="AOS4" t="str">
        <f t="shared" si="854"/>
        <v>2288</v>
      </c>
      <c r="AOT4" t="str">
        <f t="shared" si="855"/>
        <v>2288</v>
      </c>
      <c r="AOU4" t="str">
        <f t="shared" si="856"/>
        <v>2288</v>
      </c>
      <c r="AOV4" t="str">
        <f t="shared" si="857"/>
        <v>2288</v>
      </c>
      <c r="AOW4" t="str">
        <f t="shared" si="858"/>
        <v>2288</v>
      </c>
      <c r="AOX4" t="str">
        <f t="shared" si="859"/>
        <v>2288</v>
      </c>
      <c r="AOY4" t="str">
        <f t="shared" si="860"/>
        <v>2288</v>
      </c>
      <c r="AOZ4" t="str">
        <f t="shared" si="861"/>
        <v>2288</v>
      </c>
      <c r="APA4" t="str">
        <f t="shared" si="862"/>
        <v>2288</v>
      </c>
      <c r="APB4" t="str">
        <f t="shared" si="863"/>
        <v>2288</v>
      </c>
      <c r="APC4" t="str">
        <f t="shared" si="864"/>
        <v>2288</v>
      </c>
      <c r="APD4" t="str">
        <f t="shared" si="865"/>
        <v>2288</v>
      </c>
      <c r="APE4" t="str">
        <f t="shared" si="866"/>
        <v>2288</v>
      </c>
      <c r="APF4" t="str">
        <f t="shared" si="867"/>
        <v>2288</v>
      </c>
      <c r="APG4" t="str">
        <f t="shared" si="868"/>
        <v>2288</v>
      </c>
      <c r="APH4" t="str">
        <f t="shared" si="869"/>
        <v>2288</v>
      </c>
      <c r="API4" t="str">
        <f t="shared" si="870"/>
        <v>2288</v>
      </c>
      <c r="APJ4" t="str">
        <f t="shared" si="871"/>
        <v>2288</v>
      </c>
      <c r="APK4" t="str">
        <f t="shared" si="872"/>
        <v>2288</v>
      </c>
      <c r="APL4" t="str">
        <f t="shared" si="873"/>
        <v>2288</v>
      </c>
      <c r="APM4" t="str">
        <f t="shared" si="874"/>
        <v>2288</v>
      </c>
      <c r="APN4" t="str">
        <f t="shared" si="875"/>
        <v>2288</v>
      </c>
      <c r="APO4" t="str">
        <f t="shared" si="876"/>
        <v>2288</v>
      </c>
      <c r="APP4" t="str">
        <f t="shared" si="877"/>
        <v>2288</v>
      </c>
      <c r="APQ4" t="str">
        <f t="shared" si="878"/>
        <v>2288</v>
      </c>
      <c r="APR4" t="str">
        <f t="shared" si="879"/>
        <v>2288</v>
      </c>
      <c r="APS4" t="str">
        <f t="shared" si="880"/>
        <v>2288</v>
      </c>
      <c r="APT4" t="str">
        <f t="shared" si="881"/>
        <v>2288</v>
      </c>
      <c r="APU4" t="str">
        <f t="shared" si="882"/>
        <v>2288</v>
      </c>
      <c r="APV4" t="str">
        <f t="shared" si="883"/>
        <v>2288</v>
      </c>
      <c r="APW4" t="str">
        <f t="shared" si="884"/>
        <v>2288</v>
      </c>
      <c r="APX4" t="str">
        <f t="shared" si="885"/>
        <v>2288</v>
      </c>
      <c r="APY4" t="str">
        <f t="shared" si="886"/>
        <v>2288</v>
      </c>
      <c r="APZ4" t="str">
        <f t="shared" si="887"/>
        <v>2288</v>
      </c>
      <c r="AQA4" t="str">
        <f t="shared" si="888"/>
        <v>2288</v>
      </c>
      <c r="AQB4" t="str">
        <f t="shared" si="889"/>
        <v>2288</v>
      </c>
      <c r="AQC4" t="str">
        <f t="shared" si="890"/>
        <v>2288</v>
      </c>
      <c r="AQD4" t="str">
        <f t="shared" si="891"/>
        <v>2288</v>
      </c>
      <c r="AQE4" t="str">
        <f t="shared" si="892"/>
        <v>2288</v>
      </c>
      <c r="AQF4" t="str">
        <f t="shared" si="893"/>
        <v>2288</v>
      </c>
      <c r="AQG4" t="str">
        <f t="shared" si="894"/>
        <v>2288</v>
      </c>
      <c r="AQH4" t="str">
        <f t="shared" si="895"/>
        <v>2288</v>
      </c>
      <c r="AQI4" t="str">
        <f t="shared" si="896"/>
        <v>2288</v>
      </c>
      <c r="AQJ4" t="str">
        <f t="shared" si="897"/>
        <v>2288</v>
      </c>
      <c r="AQK4" t="str">
        <f t="shared" si="898"/>
        <v>2288</v>
      </c>
      <c r="AQL4" t="str">
        <f t="shared" si="899"/>
        <v>2288</v>
      </c>
      <c r="AQM4" t="str">
        <f t="shared" si="900"/>
        <v>2288</v>
      </c>
      <c r="AQN4" t="str">
        <f t="shared" si="901"/>
        <v>2288</v>
      </c>
      <c r="AQO4" t="str">
        <f t="shared" si="902"/>
        <v>2288</v>
      </c>
      <c r="AQP4" t="str">
        <f t="shared" si="903"/>
        <v>2288</v>
      </c>
      <c r="AQQ4" t="str">
        <f t="shared" si="904"/>
        <v>2288</v>
      </c>
      <c r="AQR4" t="str">
        <f t="shared" si="905"/>
        <v>2288</v>
      </c>
      <c r="AQS4" t="str">
        <f t="shared" si="906"/>
        <v>2288</v>
      </c>
      <c r="AQT4" t="str">
        <f t="shared" si="907"/>
        <v>2288</v>
      </c>
      <c r="AQU4" t="str">
        <f t="shared" si="908"/>
        <v>2288</v>
      </c>
      <c r="AQV4" t="str">
        <f t="shared" si="909"/>
        <v>2288</v>
      </c>
      <c r="AQW4" t="str">
        <f t="shared" si="910"/>
        <v>2288</v>
      </c>
      <c r="AQX4" t="str">
        <f t="shared" si="911"/>
        <v>2288</v>
      </c>
      <c r="AQY4" t="str">
        <f t="shared" si="912"/>
        <v>2288</v>
      </c>
      <c r="AQZ4" t="str">
        <f t="shared" si="913"/>
        <v>2288</v>
      </c>
      <c r="ARA4" t="str">
        <f t="shared" si="914"/>
        <v>2288</v>
      </c>
      <c r="ARB4" t="str">
        <f t="shared" si="915"/>
        <v>2288</v>
      </c>
      <c r="ARC4">
        <v>2304</v>
      </c>
      <c r="ARH4" s="5"/>
    </row>
    <row r="5" spans="1:1154" x14ac:dyDescent="0.2">
      <c r="A5">
        <v>132</v>
      </c>
      <c r="B5" s="229" t="s">
        <v>391</v>
      </c>
      <c r="C5" s="20">
        <f>VLOOKUP(A5, Rankings!$A$2:$AN$161, 40, FALSE)</f>
        <v>3</v>
      </c>
      <c r="D5" s="229" t="s">
        <v>404</v>
      </c>
      <c r="F5" s="4">
        <v>12</v>
      </c>
      <c r="G5" s="4">
        <v>10</v>
      </c>
      <c r="I5" s="5">
        <f t="shared" si="0"/>
        <v>11</v>
      </c>
      <c r="L5" t="s">
        <v>1961</v>
      </c>
      <c r="M5" t="s">
        <v>2252</v>
      </c>
      <c r="N5" t="s">
        <v>2341</v>
      </c>
      <c r="O5" t="s">
        <v>2645</v>
      </c>
      <c r="P5" t="s">
        <v>2870</v>
      </c>
      <c r="Q5" t="s">
        <v>3211</v>
      </c>
      <c r="R5" t="s">
        <v>3466</v>
      </c>
      <c r="S5" t="s">
        <v>3673</v>
      </c>
      <c r="T5" t="s">
        <v>3870</v>
      </c>
      <c r="U5" t="s">
        <v>4073</v>
      </c>
      <c r="V5" t="s">
        <v>4140</v>
      </c>
      <c r="W5" t="str">
        <f>Rankings!D4</f>
        <v>-</v>
      </c>
      <c r="X5" t="s">
        <v>10</v>
      </c>
      <c r="Y5" t="s">
        <v>10</v>
      </c>
      <c r="Z5" t="s">
        <v>10</v>
      </c>
      <c r="AA5" t="s">
        <v>10</v>
      </c>
      <c r="AB5" t="s">
        <v>10</v>
      </c>
      <c r="AC5" t="s">
        <v>10</v>
      </c>
      <c r="AD5" t="s">
        <v>10</v>
      </c>
      <c r="AE5" t="s">
        <v>10</v>
      </c>
      <c r="AF5" t="s">
        <v>10</v>
      </c>
      <c r="AG5" t="s">
        <v>10</v>
      </c>
      <c r="AH5" t="s">
        <v>10</v>
      </c>
      <c r="AI5" t="s">
        <v>10</v>
      </c>
      <c r="AJ5" t="s">
        <v>10</v>
      </c>
      <c r="AK5" t="s">
        <v>10</v>
      </c>
      <c r="AL5" t="s">
        <v>10</v>
      </c>
      <c r="AM5" t="s">
        <v>10</v>
      </c>
      <c r="AN5" t="s">
        <v>10</v>
      </c>
      <c r="AO5" t="s">
        <v>10</v>
      </c>
      <c r="AP5" t="s">
        <v>10</v>
      </c>
      <c r="AQ5" t="s">
        <v>10</v>
      </c>
      <c r="AR5" t="s">
        <v>10</v>
      </c>
      <c r="AS5" t="s">
        <v>10</v>
      </c>
      <c r="AT5" t="s">
        <v>10</v>
      </c>
      <c r="AU5" t="s">
        <v>10</v>
      </c>
      <c r="AV5" t="s">
        <v>10</v>
      </c>
      <c r="AW5" t="s">
        <v>10</v>
      </c>
      <c r="AX5" t="s">
        <v>10</v>
      </c>
      <c r="AY5" t="s">
        <v>10</v>
      </c>
      <c r="AZ5" t="s">
        <v>10</v>
      </c>
      <c r="BA5" t="s">
        <v>10</v>
      </c>
      <c r="BB5" t="s">
        <v>10</v>
      </c>
      <c r="BC5" t="s">
        <v>10</v>
      </c>
      <c r="BD5" t="s">
        <v>10</v>
      </c>
      <c r="BE5" t="s">
        <v>10</v>
      </c>
      <c r="BF5" t="s">
        <v>10</v>
      </c>
      <c r="BG5" t="s">
        <v>10</v>
      </c>
      <c r="BH5" t="s">
        <v>10</v>
      </c>
      <c r="BI5" t="s">
        <v>10</v>
      </c>
      <c r="BJ5" t="s">
        <v>10</v>
      </c>
      <c r="BK5" t="s">
        <v>10</v>
      </c>
      <c r="BL5" t="s">
        <v>10</v>
      </c>
      <c r="BM5" t="s">
        <v>10</v>
      </c>
      <c r="BN5" t="s">
        <v>10</v>
      </c>
      <c r="BO5" t="s">
        <v>10</v>
      </c>
      <c r="BP5" t="s">
        <v>10</v>
      </c>
      <c r="BQ5" t="s">
        <v>10</v>
      </c>
      <c r="BR5" t="s">
        <v>10</v>
      </c>
      <c r="BS5" t="s">
        <v>10</v>
      </c>
      <c r="BT5" t="s">
        <v>10</v>
      </c>
      <c r="BU5" t="s">
        <v>10</v>
      </c>
      <c r="BV5" t="s">
        <v>10</v>
      </c>
      <c r="BW5" t="s">
        <v>10</v>
      </c>
      <c r="BX5" t="s">
        <v>10</v>
      </c>
      <c r="BY5" t="s">
        <v>10</v>
      </c>
      <c r="BZ5" t="s">
        <v>10</v>
      </c>
      <c r="CA5" t="s">
        <v>10</v>
      </c>
      <c r="CB5" t="s">
        <v>10</v>
      </c>
      <c r="CC5" t="s">
        <v>10</v>
      </c>
      <c r="CD5" t="s">
        <v>10</v>
      </c>
      <c r="CE5" t="s">
        <v>10</v>
      </c>
      <c r="CF5" t="s">
        <v>10</v>
      </c>
      <c r="CG5" t="s">
        <v>10</v>
      </c>
      <c r="CH5" t="s">
        <v>10</v>
      </c>
      <c r="CI5" t="s">
        <v>10</v>
      </c>
      <c r="CJ5" t="s">
        <v>10</v>
      </c>
      <c r="CK5" t="s">
        <v>10</v>
      </c>
      <c r="CL5" t="s">
        <v>10</v>
      </c>
      <c r="CM5" t="s">
        <v>10</v>
      </c>
      <c r="CN5" t="s">
        <v>10</v>
      </c>
      <c r="CO5" t="s">
        <v>10</v>
      </c>
      <c r="CP5" t="s">
        <v>10</v>
      </c>
      <c r="CQ5" t="s">
        <v>10</v>
      </c>
      <c r="CR5" t="s">
        <v>10</v>
      </c>
      <c r="CT5" s="4">
        <f t="shared" si="1"/>
        <v>4</v>
      </c>
      <c r="CU5" s="4">
        <f t="shared" si="2"/>
        <v>0</v>
      </c>
      <c r="CV5" s="4">
        <f t="shared" si="3"/>
        <v>0</v>
      </c>
      <c r="CW5" s="4">
        <f t="shared" si="4"/>
        <v>1</v>
      </c>
      <c r="CX5" s="4">
        <f t="shared" si="5"/>
        <v>1</v>
      </c>
      <c r="CY5" s="4">
        <f t="shared" si="6"/>
        <v>0</v>
      </c>
      <c r="CZ5" s="4">
        <f t="shared" si="7"/>
        <v>0</v>
      </c>
      <c r="DA5" s="4">
        <f t="shared" si="8"/>
        <v>1</v>
      </c>
      <c r="DB5" s="4">
        <f t="shared" si="9"/>
        <v>4</v>
      </c>
      <c r="DC5" s="4">
        <f t="shared" si="10"/>
        <v>0</v>
      </c>
      <c r="DD5" s="4">
        <f t="shared" si="11"/>
        <v>0</v>
      </c>
      <c r="DE5" s="4">
        <f t="shared" si="12"/>
        <v>0</v>
      </c>
      <c r="DF5" s="4">
        <f t="shared" si="13"/>
        <v>0</v>
      </c>
      <c r="DG5" s="4">
        <f t="shared" si="14"/>
        <v>0</v>
      </c>
      <c r="DH5" s="4">
        <f t="shared" si="15"/>
        <v>0</v>
      </c>
      <c r="DI5" s="152">
        <f t="shared" si="16"/>
        <v>0</v>
      </c>
      <c r="DJ5" s="153">
        <f t="shared" si="17"/>
        <v>4</v>
      </c>
      <c r="DK5" s="4">
        <f t="shared" si="18"/>
        <v>1</v>
      </c>
      <c r="DL5" s="4">
        <f t="shared" si="19"/>
        <v>1</v>
      </c>
      <c r="DM5" s="4">
        <f t="shared" si="20"/>
        <v>1</v>
      </c>
      <c r="DN5" s="4">
        <f t="shared" si="21"/>
        <v>4</v>
      </c>
      <c r="DO5" s="4">
        <f t="shared" si="22"/>
        <v>0</v>
      </c>
      <c r="DP5" s="4">
        <f t="shared" si="23"/>
        <v>0</v>
      </c>
      <c r="DQ5" s="4">
        <f t="shared" si="24"/>
        <v>0</v>
      </c>
      <c r="DR5" s="4">
        <f t="shared" si="25"/>
        <v>13</v>
      </c>
      <c r="DS5" s="4">
        <f t="shared" si="26"/>
        <v>7</v>
      </c>
      <c r="DT5" s="4">
        <f t="shared" si="27"/>
        <v>12</v>
      </c>
      <c r="DU5" t="str">
        <f t="shared" si="28"/>
        <v>3R</v>
      </c>
      <c r="DV5" t="str">
        <f t="shared" si="29"/>
        <v>3R</v>
      </c>
      <c r="DW5" t="str">
        <f t="shared" si="30"/>
        <v>3R</v>
      </c>
      <c r="DX5" t="str">
        <f t="shared" si="31"/>
        <v>3S</v>
      </c>
      <c r="DY5" t="str">
        <f t="shared" si="32"/>
        <v>3S</v>
      </c>
      <c r="DZ5" t="str">
        <f t="shared" si="33"/>
        <v>0R</v>
      </c>
      <c r="EA5" t="str">
        <f t="shared" si="34"/>
        <v>0L</v>
      </c>
      <c r="EB5" t="str">
        <f t="shared" si="35"/>
        <v>3L</v>
      </c>
      <c r="EC5" t="str">
        <f t="shared" si="36"/>
        <v>3R</v>
      </c>
      <c r="ED5" t="str">
        <f t="shared" si="37"/>
        <v>3S</v>
      </c>
      <c r="EE5" t="str">
        <f t="shared" si="38"/>
        <v>3S</v>
      </c>
      <c r="EF5">
        <f t="shared" si="39"/>
        <v>0</v>
      </c>
      <c r="EG5">
        <f t="shared" si="40"/>
        <v>0</v>
      </c>
      <c r="EH5">
        <f t="shared" si="41"/>
        <v>0</v>
      </c>
      <c r="EI5">
        <f t="shared" si="42"/>
        <v>0</v>
      </c>
      <c r="EJ5">
        <f t="shared" si="43"/>
        <v>0</v>
      </c>
      <c r="EK5">
        <f t="shared" si="44"/>
        <v>0</v>
      </c>
      <c r="EL5">
        <f t="shared" si="45"/>
        <v>0</v>
      </c>
      <c r="EM5">
        <f t="shared" si="46"/>
        <v>0</v>
      </c>
      <c r="EN5">
        <f t="shared" si="47"/>
        <v>0</v>
      </c>
      <c r="EO5">
        <f t="shared" si="48"/>
        <v>0</v>
      </c>
      <c r="EP5">
        <f t="shared" si="49"/>
        <v>0</v>
      </c>
      <c r="EQ5">
        <f t="shared" si="50"/>
        <v>0</v>
      </c>
      <c r="ER5">
        <f t="shared" si="51"/>
        <v>0</v>
      </c>
      <c r="ES5">
        <f t="shared" si="52"/>
        <v>0</v>
      </c>
      <c r="ET5">
        <f t="shared" si="53"/>
        <v>0</v>
      </c>
      <c r="EU5">
        <f t="shared" si="54"/>
        <v>0</v>
      </c>
      <c r="EV5">
        <f t="shared" si="55"/>
        <v>0</v>
      </c>
      <c r="EW5">
        <f t="shared" si="56"/>
        <v>0</v>
      </c>
      <c r="EX5">
        <f t="shared" si="57"/>
        <v>0</v>
      </c>
      <c r="EY5">
        <f t="shared" si="58"/>
        <v>0</v>
      </c>
      <c r="EZ5">
        <f t="shared" si="59"/>
        <v>0</v>
      </c>
      <c r="FA5">
        <f t="shared" si="60"/>
        <v>0</v>
      </c>
      <c r="FB5">
        <f t="shared" si="61"/>
        <v>0</v>
      </c>
      <c r="FC5">
        <f t="shared" si="62"/>
        <v>0</v>
      </c>
      <c r="FD5">
        <f t="shared" si="63"/>
        <v>0</v>
      </c>
      <c r="FE5">
        <f t="shared" si="64"/>
        <v>0</v>
      </c>
      <c r="FF5">
        <f t="shared" si="65"/>
        <v>0</v>
      </c>
      <c r="FG5">
        <f t="shared" si="66"/>
        <v>0</v>
      </c>
      <c r="FH5">
        <f t="shared" si="67"/>
        <v>0</v>
      </c>
      <c r="FI5">
        <f t="shared" si="68"/>
        <v>0</v>
      </c>
      <c r="FJ5">
        <f t="shared" si="69"/>
        <v>0</v>
      </c>
      <c r="FK5">
        <f t="shared" si="70"/>
        <v>0</v>
      </c>
      <c r="FL5">
        <f t="shared" si="71"/>
        <v>0</v>
      </c>
      <c r="FM5">
        <f t="shared" si="72"/>
        <v>0</v>
      </c>
      <c r="FN5">
        <f t="shared" si="73"/>
        <v>0</v>
      </c>
      <c r="FO5">
        <f t="shared" si="74"/>
        <v>0</v>
      </c>
      <c r="FP5">
        <f t="shared" si="75"/>
        <v>0</v>
      </c>
      <c r="FQ5">
        <f t="shared" si="76"/>
        <v>0</v>
      </c>
      <c r="FR5">
        <f t="shared" si="77"/>
        <v>0</v>
      </c>
      <c r="FS5">
        <f t="shared" si="78"/>
        <v>0</v>
      </c>
      <c r="FT5">
        <f t="shared" si="79"/>
        <v>0</v>
      </c>
      <c r="FU5">
        <f t="shared" si="80"/>
        <v>0</v>
      </c>
      <c r="FV5">
        <f t="shared" si="81"/>
        <v>0</v>
      </c>
      <c r="FW5">
        <f t="shared" si="82"/>
        <v>0</v>
      </c>
      <c r="FX5">
        <f t="shared" si="83"/>
        <v>0</v>
      </c>
      <c r="FY5">
        <f t="shared" si="84"/>
        <v>0</v>
      </c>
      <c r="FZ5">
        <f t="shared" si="85"/>
        <v>0</v>
      </c>
      <c r="GA5">
        <f t="shared" si="86"/>
        <v>0</v>
      </c>
      <c r="GB5">
        <f t="shared" si="87"/>
        <v>0</v>
      </c>
      <c r="GC5">
        <f t="shared" si="88"/>
        <v>0</v>
      </c>
      <c r="GD5">
        <f t="shared" si="89"/>
        <v>0</v>
      </c>
      <c r="GE5">
        <f t="shared" si="90"/>
        <v>0</v>
      </c>
      <c r="GF5">
        <f t="shared" si="91"/>
        <v>0</v>
      </c>
      <c r="GG5">
        <f t="shared" si="92"/>
        <v>0</v>
      </c>
      <c r="GH5">
        <f t="shared" si="93"/>
        <v>0</v>
      </c>
      <c r="GI5">
        <f t="shared" si="94"/>
        <v>0</v>
      </c>
      <c r="GJ5">
        <f t="shared" si="95"/>
        <v>0</v>
      </c>
      <c r="GK5">
        <f t="shared" si="96"/>
        <v>0</v>
      </c>
      <c r="GL5">
        <f t="shared" si="97"/>
        <v>0</v>
      </c>
      <c r="GM5">
        <f t="shared" si="98"/>
        <v>0</v>
      </c>
      <c r="GN5">
        <f t="shared" si="99"/>
        <v>0</v>
      </c>
      <c r="GO5">
        <f t="shared" si="100"/>
        <v>0</v>
      </c>
      <c r="GP5">
        <f t="shared" si="101"/>
        <v>0</v>
      </c>
      <c r="GQ5">
        <f t="shared" si="102"/>
        <v>0</v>
      </c>
      <c r="GR5">
        <f t="shared" si="103"/>
        <v>0</v>
      </c>
      <c r="GS5">
        <f t="shared" si="104"/>
        <v>0</v>
      </c>
      <c r="GT5">
        <f t="shared" si="105"/>
        <v>0</v>
      </c>
      <c r="GU5">
        <f t="shared" si="106"/>
        <v>0</v>
      </c>
      <c r="GV5">
        <f t="shared" si="107"/>
        <v>0</v>
      </c>
      <c r="GW5">
        <f t="shared" si="108"/>
        <v>0</v>
      </c>
      <c r="GX5">
        <f t="shared" si="109"/>
        <v>0</v>
      </c>
      <c r="GY5">
        <f t="shared" si="110"/>
        <v>0</v>
      </c>
      <c r="GZ5">
        <f t="shared" si="111"/>
        <v>0</v>
      </c>
      <c r="HA5">
        <f t="shared" si="112"/>
        <v>0</v>
      </c>
      <c r="HB5" s="176" t="s">
        <v>265</v>
      </c>
      <c r="HC5" s="89">
        <f t="shared" si="113"/>
        <v>307.2055763887472</v>
      </c>
      <c r="HD5" s="89">
        <f t="shared" si="114"/>
        <v>139.36154294187435</v>
      </c>
      <c r="HE5" s="89">
        <f t="shared" si="115"/>
        <v>196.41487096152991</v>
      </c>
      <c r="HF5" s="89">
        <f t="shared" si="116"/>
        <v>0</v>
      </c>
      <c r="HH5" s="88">
        <f t="shared" si="117"/>
        <v>642.98199029215152</v>
      </c>
      <c r="HI5" s="88">
        <f t="shared" si="118"/>
        <v>49.103717740382478</v>
      </c>
      <c r="HK5">
        <f>IFERROR(VLOOKUP(_xlfn.NUMBERVALUE(MID(L5, SEARCH("!", L5)+1, SEARCH("+", L5)-SEARCH("!", L5)-1)), Rankings!$A$2:$BK$161, 63, FALSE),0)</f>
        <v>83.315382295648959</v>
      </c>
      <c r="HL5">
        <f>IFERROR(VLOOKUP(_xlfn.NUMBERVALUE(MID(M5, SEARCH("!", M5)+1, SEARCH("+", M5)-SEARCH("!", M5)-1)), Rankings!$A$2:$BK$161, 63, FALSE),0)</f>
        <v>69.92182659802387</v>
      </c>
      <c r="HM5">
        <f>IFERROR(VLOOKUP(_xlfn.NUMBERVALUE(MID(N5, SEARCH("!", N5)+1, SEARCH("+", N5)-SEARCH("!", N5)-1)), Rankings!$A$2:$BK$161, 63, FALSE),0)</f>
        <v>40.734025249428527</v>
      </c>
      <c r="HN5">
        <f>IFERROR(VLOOKUP(_xlfn.NUMBERVALUE(MID(O5, SEARCH("!", O5)+1, SEARCH("+", O5)-SEARCH("!", O5)-1)), Rankings!$A$2:$BK$161, 63, FALSE),0)</f>
        <v>44.680327582602331</v>
      </c>
      <c r="HO5">
        <f>IFERROR(VLOOKUP(_xlfn.NUMBERVALUE(MID(P5, SEARCH("!", P5)+1, SEARCH("+", P5)-SEARCH("!", P5)-1)), Rankings!$A$2:$BK$161, 63, FALSE),0)</f>
        <v>45.218278735056671</v>
      </c>
      <c r="HP5">
        <f>IFERROR(VLOOKUP(_xlfn.NUMBERVALUE(MID(Q5, SEARCH("!", Q5)+1, SEARCH("+", Q5)-SEARCH("!", Q5)-1)), Rankings!$A$2:$BK$161, 63, FALSE),0)</f>
        <v>67.889005275432126</v>
      </c>
      <c r="HQ5">
        <f>IFERROR(VLOOKUP(_xlfn.NUMBERVALUE(MID(R5, SEARCH("!", R5)+1, SEARCH("+", R5)-SEARCH("!", R5)-1)), Rankings!$A$2:$BK$161, 63, FALSE),0)</f>
        <v>82.260676116405421</v>
      </c>
      <c r="HR5">
        <f>IFERROR(VLOOKUP(_xlfn.NUMBERVALUE(MID(S5, SEARCH("!", S5)+1, SEARCH("+", S5)-SEARCH("!", S5)-1)), Rankings!$A$2:$BK$161, 63, FALSE),0)</f>
        <v>57.100866825468913</v>
      </c>
      <c r="HS5">
        <f>IFERROR(VLOOKUP(_xlfn.NUMBERVALUE(MID(T5, SEARCH("!", T5)+1, SEARCH("+", T5)-SEARCH("!", T5)-1)), Rankings!$A$2:$BK$161, 63, FALSE),0)</f>
        <v>45.345336970213744</v>
      </c>
      <c r="HT5">
        <f>IFERROR(VLOOKUP(_xlfn.NUMBERVALUE(MID(U5, SEARCH("!", U5)+1, SEARCH("+", U5)-SEARCH("!", U5)-1)), Rankings!$A$2:$BK$161, 63, FALSE),0)</f>
        <v>63.055462542453483</v>
      </c>
      <c r="HU5">
        <f>IFERROR(VLOOKUP(_xlfn.NUMBERVALUE(MID(V5, SEARCH("!", V5)+1, SEARCH("+", V5)-SEARCH("!", V5)-1)), Rankings!$A$2:$BK$161, 63, FALSE),0)</f>
        <v>43.460802101417421</v>
      </c>
      <c r="HV5">
        <f>IFERROR(VLOOKUP(_xlfn.NUMBERVALUE(MID(W5, SEARCH("!", W5)+1, SEARCH("+", W5)-SEARCH("!", W5)-1)), Rankings!$A$2:$BK$161, 63, FALSE),0)</f>
        <v>0</v>
      </c>
      <c r="HW5">
        <f>IFERROR(VLOOKUP(_xlfn.NUMBERVALUE(MID(X5, SEARCH("!", X5)+1, SEARCH("+", X5)-SEARCH("!", X5)-1)), Rankings!$A$2:$BK$161, 63, FALSE),0)</f>
        <v>0</v>
      </c>
      <c r="HX5">
        <f>IFERROR(VLOOKUP(_xlfn.NUMBERVALUE(MID(Y5, SEARCH("!", Y5)+1, SEARCH("+", Y5)-SEARCH("!", Y5)-1)), Rankings!$A$2:$BK$161, 63, FALSE),0)</f>
        <v>0</v>
      </c>
      <c r="HY5">
        <f>IFERROR(VLOOKUP(_xlfn.NUMBERVALUE(MID(Z5, SEARCH("!", Z5)+1, SEARCH("+", Z5)-SEARCH("!", Z5)-1)), Rankings!$A$2:$BK$161, 63, FALSE),0)</f>
        <v>0</v>
      </c>
      <c r="HZ5">
        <f>IFERROR(VLOOKUP(_xlfn.NUMBERVALUE(MID(AA5, SEARCH("!", AA5)+1, SEARCH("+", AA5)-SEARCH("!", AA5)-1)), Rankings!$A$2:$BK$161, 63, FALSE),0)</f>
        <v>0</v>
      </c>
      <c r="IA5">
        <f>IFERROR(VLOOKUP(_xlfn.NUMBERVALUE(MID(AB5, SEARCH("!", AB5)+1, SEARCH("+", AB5)-SEARCH("!", AB5)-1)), Rankings!$A$2:$BK$161, 63, FALSE),0)</f>
        <v>0</v>
      </c>
      <c r="IB5">
        <f>IFERROR(VLOOKUP(_xlfn.NUMBERVALUE(MID(AC5, SEARCH("!", AC5)+1, SEARCH("+", AC5)-SEARCH("!", AC5)-1)), Rankings!$A$2:$BK$161, 63, FALSE),0)</f>
        <v>0</v>
      </c>
      <c r="IC5">
        <f>IFERROR(VLOOKUP(_xlfn.NUMBERVALUE(MID(AD5, SEARCH("!", AD5)+1, SEARCH("+", AD5)-SEARCH("!", AD5)-1)), Rankings!$A$2:$BK$161, 63, FALSE),0)</f>
        <v>0</v>
      </c>
      <c r="ID5">
        <f>IFERROR(VLOOKUP(_xlfn.NUMBERVALUE(MID(AE5, SEARCH("!", AE5)+1, SEARCH("+", AE5)-SEARCH("!", AE5)-1)), Rankings!$A$2:$BK$161, 63, FALSE),0)</f>
        <v>0</v>
      </c>
      <c r="IE5">
        <f>IFERROR(VLOOKUP(_xlfn.NUMBERVALUE(MID(AF5, SEARCH("!", AF5)+1, SEARCH("+", AF5)-SEARCH("!", AF5)-1)), Rankings!$A$2:$BK$161, 63, FALSE),0)</f>
        <v>0</v>
      </c>
      <c r="IF5">
        <f>IFERROR(VLOOKUP(_xlfn.NUMBERVALUE(MID(AG5, SEARCH("!", AG5)+1, SEARCH("+", AG5)-SEARCH("!", AG5)-1)), Rankings!$A$2:$BK$161, 63, FALSE),0)</f>
        <v>0</v>
      </c>
      <c r="IG5">
        <f>IFERROR(VLOOKUP(_xlfn.NUMBERVALUE(MID(AH5, SEARCH("!", AH5)+1, SEARCH("+", AH5)-SEARCH("!", AH5)-1)), Rankings!$A$2:$BK$161, 63, FALSE),0)</f>
        <v>0</v>
      </c>
      <c r="IH5">
        <f>IFERROR(VLOOKUP(_xlfn.NUMBERVALUE(MID(AI5, SEARCH("!", AI5)+1, SEARCH("+", AI5)-SEARCH("!", AI5)-1)), Rankings!$A$2:$BK$161, 63, FALSE),0)</f>
        <v>0</v>
      </c>
      <c r="II5">
        <f>IFERROR(VLOOKUP(_xlfn.NUMBERVALUE(MID(AJ5, SEARCH("!", AJ5)+1, SEARCH("+", AJ5)-SEARCH("!", AJ5)-1)), Rankings!$A$2:$BK$161, 63, FALSE),0)</f>
        <v>0</v>
      </c>
      <c r="IJ5">
        <f>IFERROR(VLOOKUP(_xlfn.NUMBERVALUE(MID(AK5, SEARCH("!", AK5)+1, SEARCH("+", AK5)-SEARCH("!", AK5)-1)), Rankings!$A$2:$BK$161, 63, FALSE),0)</f>
        <v>0</v>
      </c>
      <c r="IK5">
        <f>IFERROR(VLOOKUP(_xlfn.NUMBERVALUE(MID(AL5, SEARCH("!", AL5)+1, SEARCH("+", AL5)-SEARCH("!", AL5)-1)), Rankings!$A$2:$BK$161, 63, FALSE),0)</f>
        <v>0</v>
      </c>
      <c r="IL5">
        <f>IFERROR(VLOOKUP(_xlfn.NUMBERVALUE(MID(AM5, SEARCH("!", AM5)+1, SEARCH("+", AM5)-SEARCH("!", AM5)-1)), Rankings!$A$2:$BK$161, 63, FALSE),0)</f>
        <v>0</v>
      </c>
      <c r="IM5">
        <f>IFERROR(VLOOKUP(_xlfn.NUMBERVALUE(MID(AN5, SEARCH("!", AN5)+1, SEARCH("+", AN5)-SEARCH("!", AN5)-1)), Rankings!$A$2:$BK$161, 63, FALSE),0)</f>
        <v>0</v>
      </c>
      <c r="IN5">
        <f>IFERROR(VLOOKUP(_xlfn.NUMBERVALUE(MID(AO5, SEARCH("!", AO5)+1, SEARCH("+", AO5)-SEARCH("!", AO5)-1)), Rankings!$A$2:$BK$161, 63, FALSE),0)</f>
        <v>0</v>
      </c>
      <c r="IO5">
        <f>IFERROR(VLOOKUP(_xlfn.NUMBERVALUE(MID(AP5, SEARCH("!", AP5)+1, SEARCH("+", AP5)-SEARCH("!", AP5)-1)), Rankings!$A$2:$BK$161, 63, FALSE),0)</f>
        <v>0</v>
      </c>
      <c r="IP5">
        <f>IFERROR(VLOOKUP(_xlfn.NUMBERVALUE(MID(AQ5, SEARCH("!", AQ5)+1, SEARCH("+", AQ5)-SEARCH("!", AQ5)-1)), Rankings!$A$2:$BK$161, 63, FALSE),0)</f>
        <v>0</v>
      </c>
      <c r="IQ5">
        <f>IFERROR(VLOOKUP(_xlfn.NUMBERVALUE(MID(AR5, SEARCH("!", AR5)+1, SEARCH("+", AR5)-SEARCH("!", AR5)-1)), Rankings!$A$2:$BK$161, 63, FALSE),0)</f>
        <v>0</v>
      </c>
      <c r="IR5">
        <f>IFERROR(VLOOKUP(_xlfn.NUMBERVALUE(MID(AS5, SEARCH("!", AS5)+1, SEARCH("+", AS5)-SEARCH("!", AS5)-1)), Rankings!$A$2:$BK$161, 63, FALSE),0)</f>
        <v>0</v>
      </c>
      <c r="IS5">
        <f>IFERROR(VLOOKUP(_xlfn.NUMBERVALUE(MID(AT5, SEARCH("!", AT5)+1, SEARCH("+", AT5)-SEARCH("!", AT5)-1)), Rankings!$A$2:$BK$161, 63, FALSE),0)</f>
        <v>0</v>
      </c>
      <c r="IT5">
        <f>IFERROR(VLOOKUP(_xlfn.NUMBERVALUE(MID(AU5, SEARCH("!", AU5)+1, SEARCH("+", AU5)-SEARCH("!", AU5)-1)), Rankings!$A$2:$BK$161, 63, FALSE),0)</f>
        <v>0</v>
      </c>
      <c r="IU5">
        <f>IFERROR(VLOOKUP(_xlfn.NUMBERVALUE(MID(AV5, SEARCH("!", AV5)+1, SEARCH("+", AV5)-SEARCH("!", AV5)-1)), Rankings!$A$2:$BK$161, 63, FALSE),0)</f>
        <v>0</v>
      </c>
      <c r="IV5">
        <f>IFERROR(VLOOKUP(_xlfn.NUMBERVALUE(MID(AW5, SEARCH("!", AW5)+1, SEARCH("+", AW5)-SEARCH("!", AW5)-1)), Rankings!$A$2:$BK$161, 63, FALSE),0)</f>
        <v>0</v>
      </c>
      <c r="IW5">
        <f>IFERROR(VLOOKUP(_xlfn.NUMBERVALUE(MID(AX5, SEARCH("!", AX5)+1, SEARCH("+", AX5)-SEARCH("!", AX5)-1)), Rankings!$A$2:$BK$161, 63, FALSE),0)</f>
        <v>0</v>
      </c>
      <c r="IX5">
        <f>IFERROR(VLOOKUP(_xlfn.NUMBERVALUE(MID(AY5, SEARCH("!", AY5)+1, SEARCH("+", AY5)-SEARCH("!", AY5)-1)), Rankings!$A$2:$BK$161, 63, FALSE),0)</f>
        <v>0</v>
      </c>
      <c r="IY5">
        <f>IFERROR(VLOOKUP(_xlfn.NUMBERVALUE(MID(AZ5, SEARCH("!", AZ5)+1, SEARCH("+", AZ5)-SEARCH("!", AZ5)-1)), Rankings!$A$2:$BK$161, 63, FALSE),0)</f>
        <v>0</v>
      </c>
      <c r="IZ5">
        <f>IFERROR(VLOOKUP(_xlfn.NUMBERVALUE(MID(BA5, SEARCH("!", BA5)+1, SEARCH("+", BA5)-SEARCH("!", BA5)-1)), Rankings!$A$2:$BK$161, 63, FALSE),0)</f>
        <v>0</v>
      </c>
      <c r="JA5">
        <f>IFERROR(VLOOKUP(_xlfn.NUMBERVALUE(MID(BB5, SEARCH("!", BB5)+1, SEARCH("+", BB5)-SEARCH("!", BB5)-1)), Rankings!$A$2:$BK$161, 63, FALSE),0)</f>
        <v>0</v>
      </c>
      <c r="JB5">
        <f>IFERROR(VLOOKUP(_xlfn.NUMBERVALUE(MID(BC5, SEARCH("!", BC5)+1, SEARCH("+", BC5)-SEARCH("!", BC5)-1)), Rankings!$A$2:$BK$161, 63, FALSE),0)</f>
        <v>0</v>
      </c>
      <c r="JC5">
        <f>IFERROR(VLOOKUP(_xlfn.NUMBERVALUE(MID(BD5, SEARCH("!", BD5)+1, SEARCH("+", BD5)-SEARCH("!", BD5)-1)), Rankings!$A$2:$BK$161, 63, FALSE),0)</f>
        <v>0</v>
      </c>
      <c r="JD5">
        <f>IFERROR(VLOOKUP(_xlfn.NUMBERVALUE(MID(BE5, SEARCH("!", BE5)+1, SEARCH("+", BE5)-SEARCH("!", BE5)-1)), Rankings!$A$2:$BK$161, 63, FALSE),0)</f>
        <v>0</v>
      </c>
      <c r="JE5">
        <f>IFERROR(VLOOKUP(_xlfn.NUMBERVALUE(MID(BF5, SEARCH("!", BF5)+1, SEARCH("+", BF5)-SEARCH("!", BF5)-1)), Rankings!$A$2:$BK$161, 63, FALSE),0)</f>
        <v>0</v>
      </c>
      <c r="JF5">
        <f>IFERROR(VLOOKUP(_xlfn.NUMBERVALUE(MID(BG5, SEARCH("!", BG5)+1, SEARCH("+", BG5)-SEARCH("!", BG5)-1)), Rankings!$A$2:$BK$161, 63, FALSE),0)</f>
        <v>0</v>
      </c>
      <c r="JG5">
        <f>IFERROR(VLOOKUP(_xlfn.NUMBERVALUE(MID(BH5, SEARCH("!", BH5)+1, SEARCH("+", BH5)-SEARCH("!", BH5)-1)), Rankings!$A$2:$BK$161, 63, FALSE),0)</f>
        <v>0</v>
      </c>
      <c r="JH5">
        <f>IFERROR(VLOOKUP(_xlfn.NUMBERVALUE(MID(BI5, SEARCH("!", BI5)+1, SEARCH("+", BI5)-SEARCH("!", BI5)-1)), Rankings!$A$2:$BK$161, 63, FALSE),0)</f>
        <v>0</v>
      </c>
      <c r="JI5">
        <f>IFERROR(VLOOKUP(_xlfn.NUMBERVALUE(MID(BJ5, SEARCH("!", BJ5)+1, SEARCH("+", BJ5)-SEARCH("!", BJ5)-1)), Rankings!$A$2:$BK$161, 63, FALSE),0)</f>
        <v>0</v>
      </c>
      <c r="JJ5">
        <f>IFERROR(VLOOKUP(_xlfn.NUMBERVALUE(MID(BK5, SEARCH("!", BK5)+1, SEARCH("+", BK5)-SEARCH("!", BK5)-1)), Rankings!$A$2:$BK$161, 63, FALSE),0)</f>
        <v>0</v>
      </c>
      <c r="JK5">
        <f>IFERROR(VLOOKUP(_xlfn.NUMBERVALUE(MID(BL5, SEARCH("!", BL5)+1, SEARCH("+", BL5)-SEARCH("!", BL5)-1)), Rankings!$A$2:$BK$161, 63, FALSE),0)</f>
        <v>0</v>
      </c>
      <c r="JL5">
        <f>IFERROR(VLOOKUP(_xlfn.NUMBERVALUE(MID(BM5, SEARCH("!", BM5)+1, SEARCH("+", BM5)-SEARCH("!", BM5)-1)), Rankings!$A$2:$BK$161, 63, FALSE),0)</f>
        <v>0</v>
      </c>
      <c r="JM5">
        <f>IFERROR(VLOOKUP(_xlfn.NUMBERVALUE(MID(BN5, SEARCH("!", BN5)+1, SEARCH("+", BN5)-SEARCH("!", BN5)-1)), Rankings!$A$2:$BK$161, 63, FALSE),0)</f>
        <v>0</v>
      </c>
      <c r="JN5">
        <f>IFERROR(VLOOKUP(_xlfn.NUMBERVALUE(MID(BO5, SEARCH("!", BO5)+1, SEARCH("+", BO5)-SEARCH("!", BO5)-1)), Rankings!$A$2:$BK$161, 63, FALSE),0)</f>
        <v>0</v>
      </c>
      <c r="JO5">
        <f>IFERROR(VLOOKUP(_xlfn.NUMBERVALUE(MID(BP5, SEARCH("!", BP5)+1, SEARCH("+", BP5)-SEARCH("!", BP5)-1)), Rankings!$A$2:$BK$161, 63, FALSE),0)</f>
        <v>0</v>
      </c>
      <c r="JP5">
        <f>IFERROR(VLOOKUP(_xlfn.NUMBERVALUE(MID(BQ5, SEARCH("!", BQ5)+1, SEARCH("+", BQ5)-SEARCH("!", BQ5)-1)), Rankings!$A$2:$BK$161, 63, FALSE),0)</f>
        <v>0</v>
      </c>
      <c r="JQ5">
        <f>IFERROR(VLOOKUP(_xlfn.NUMBERVALUE(MID(BR5, SEARCH("!", BR5)+1, SEARCH("+", BR5)-SEARCH("!", BR5)-1)), Rankings!$A$2:$BK$161, 63, FALSE),0)</f>
        <v>0</v>
      </c>
      <c r="JR5">
        <f>IFERROR(VLOOKUP(_xlfn.NUMBERVALUE(MID(BS5, SEARCH("!", BS5)+1, SEARCH("+", BS5)-SEARCH("!", BS5)-1)), Rankings!$A$2:$BK$161, 63, FALSE),0)</f>
        <v>0</v>
      </c>
      <c r="JS5">
        <f>IFERROR(VLOOKUP(_xlfn.NUMBERVALUE(MID(BT5, SEARCH("!", BT5)+1, SEARCH("+", BT5)-SEARCH("!", BT5)-1)), Rankings!$A$2:$BK$161, 63, FALSE),0)</f>
        <v>0</v>
      </c>
      <c r="JT5">
        <f>IFERROR(VLOOKUP(_xlfn.NUMBERVALUE(MID(BU5, SEARCH("!", BU5)+1, SEARCH("+", BU5)-SEARCH("!", BU5)-1)), Rankings!$A$2:$BK$161, 63, FALSE),0)</f>
        <v>0</v>
      </c>
      <c r="JU5">
        <f>IFERROR(VLOOKUP(_xlfn.NUMBERVALUE(MID(BV5, SEARCH("!", BV5)+1, SEARCH("+", BV5)-SEARCH("!", BV5)-1)), Rankings!$A$2:$BK$161, 63, FALSE),0)</f>
        <v>0</v>
      </c>
      <c r="JV5">
        <f>IFERROR(VLOOKUP(_xlfn.NUMBERVALUE(MID(BW5, SEARCH("!", BW5)+1, SEARCH("+", BW5)-SEARCH("!", BW5)-1)), Rankings!$A$2:$BK$161, 63, FALSE),0)</f>
        <v>0</v>
      </c>
      <c r="JW5">
        <f>IFERROR(VLOOKUP(_xlfn.NUMBERVALUE(MID(BX5, SEARCH("!", BX5)+1, SEARCH("+", BX5)-SEARCH("!", BX5)-1)), Rankings!$A$2:$BK$161, 63, FALSE),0)</f>
        <v>0</v>
      </c>
      <c r="JX5">
        <f>IFERROR(VLOOKUP(_xlfn.NUMBERVALUE(MID(BY5, SEARCH("!", BY5)+1, SEARCH("+", BY5)-SEARCH("!", BY5)-1)), Rankings!$A$2:$BK$161, 63, FALSE),0)</f>
        <v>0</v>
      </c>
      <c r="JY5">
        <f>IFERROR(VLOOKUP(_xlfn.NUMBERVALUE(MID(BZ5, SEARCH("!", BZ5)+1, SEARCH("+", BZ5)-SEARCH("!", BZ5)-1)), Rankings!$A$2:$BK$161, 63, FALSE),0)</f>
        <v>0</v>
      </c>
      <c r="JZ5">
        <f>IFERROR(VLOOKUP(_xlfn.NUMBERVALUE(MID(CA5, SEARCH("!", CA5)+1, SEARCH("+", CA5)-SEARCH("!", CA5)-1)), Rankings!$A$2:$BK$161, 63, FALSE),0)</f>
        <v>0</v>
      </c>
      <c r="KA5">
        <f>IFERROR(VLOOKUP(_xlfn.NUMBERVALUE(MID(CB5, SEARCH("!", CB5)+1, SEARCH("+", CB5)-SEARCH("!", CB5)-1)), Rankings!$A$2:$BK$161, 63, FALSE),0)</f>
        <v>0</v>
      </c>
      <c r="KB5">
        <f>IFERROR(VLOOKUP(_xlfn.NUMBERVALUE(MID(CC5, SEARCH("!", CC5)+1, SEARCH("+", CC5)-SEARCH("!", CC5)-1)), Rankings!$A$2:$BK$161, 63, FALSE),0)</f>
        <v>0</v>
      </c>
      <c r="KC5">
        <f>IFERROR(VLOOKUP(_xlfn.NUMBERVALUE(MID(CD5, SEARCH("!", CD5)+1, SEARCH("+", CD5)-SEARCH("!", CD5)-1)), Rankings!$A$2:$BK$161, 63, FALSE),0)</f>
        <v>0</v>
      </c>
      <c r="KD5">
        <f>IFERROR(VLOOKUP(_xlfn.NUMBERVALUE(MID(CE5, SEARCH("!", CE5)+1, SEARCH("+", CE5)-SEARCH("!", CE5)-1)), Rankings!$A$2:$BK$161, 63, FALSE),0)</f>
        <v>0</v>
      </c>
      <c r="KE5">
        <f>IFERROR(VLOOKUP(_xlfn.NUMBERVALUE(MID(CF5, SEARCH("!", CF5)+1, SEARCH("+", CF5)-SEARCH("!", CF5)-1)), Rankings!$A$2:$BK$161, 63, FALSE),0)</f>
        <v>0</v>
      </c>
      <c r="KF5">
        <f>IFERROR(VLOOKUP(_xlfn.NUMBERVALUE(MID(CG5, SEARCH("!", CG5)+1, SEARCH("+", CG5)-SEARCH("!", CG5)-1)), Rankings!$A$2:$BK$161, 63, FALSE),0)</f>
        <v>0</v>
      </c>
      <c r="KG5">
        <f>IFERROR(VLOOKUP(_xlfn.NUMBERVALUE(MID(CH5, SEARCH("!", CH5)+1, SEARCH("+", CH5)-SEARCH("!", CH5)-1)), Rankings!$A$2:$BK$161, 63, FALSE),0)</f>
        <v>0</v>
      </c>
      <c r="KH5">
        <f>IFERROR(VLOOKUP(_xlfn.NUMBERVALUE(MID(CI5, SEARCH("!", CI5)+1, SEARCH("+", CI5)-SEARCH("!", CI5)-1)), Rankings!$A$2:$BK$161, 63, FALSE),0)</f>
        <v>0</v>
      </c>
      <c r="KI5">
        <f>IFERROR(VLOOKUP(_xlfn.NUMBERVALUE(MID(CJ5, SEARCH("!", CJ5)+1, SEARCH("+", CJ5)-SEARCH("!", CJ5)-1)), Rankings!$A$2:$BK$161, 63, FALSE),0)</f>
        <v>0</v>
      </c>
      <c r="KJ5">
        <f>IFERROR(VLOOKUP(_xlfn.NUMBERVALUE(MID(CK5, SEARCH("!", CK5)+1, SEARCH("+", CK5)-SEARCH("!", CK5)-1)), Rankings!$A$2:$BK$161, 63, FALSE),0)</f>
        <v>0</v>
      </c>
      <c r="KK5">
        <f>IFERROR(VLOOKUP(_xlfn.NUMBERVALUE(MID(CL5, SEARCH("!", CL5)+1, SEARCH("+", CL5)-SEARCH("!", CL5)-1)), Rankings!$A$2:$BK$161, 63, FALSE),0)</f>
        <v>0</v>
      </c>
      <c r="KL5">
        <f>IFERROR(VLOOKUP(_xlfn.NUMBERVALUE(MID(CM5, SEARCH("!", CM5)+1, SEARCH("+", CM5)-SEARCH("!", CM5)-1)), Rankings!$A$2:$BK$161, 63, FALSE),0)</f>
        <v>0</v>
      </c>
      <c r="KM5">
        <f>IFERROR(VLOOKUP(_xlfn.NUMBERVALUE(MID(CN5, SEARCH("!", CN5)+1, SEARCH("+", CN5)-SEARCH("!", CN5)-1)), Rankings!$A$2:$BK$161, 63, FALSE),0)</f>
        <v>0</v>
      </c>
      <c r="KN5">
        <f>IFERROR(VLOOKUP(_xlfn.NUMBERVALUE(MID(CO5, SEARCH("!", CO5)+1, SEARCH("+", CO5)-SEARCH("!", CO5)-1)), Rankings!$A$2:$BK$161, 63, FALSE),0)</f>
        <v>0</v>
      </c>
      <c r="KO5">
        <f>IFERROR(VLOOKUP(_xlfn.NUMBERVALUE(MID(CP5, SEARCH("!", CP5)+1, SEARCH("+", CP5)-SEARCH("!", CP5)-1)), Rankings!$A$2:$BK$161, 63, FALSE),0)</f>
        <v>0</v>
      </c>
      <c r="KP5">
        <f>IFERROR(VLOOKUP(_xlfn.NUMBERVALUE(MID(CQ5, SEARCH("!", CQ5)+1, SEARCH("+", CQ5)-SEARCH("!", CQ5)-1)), Rankings!$A$2:$BK$161, 63, FALSE),0)</f>
        <v>0</v>
      </c>
      <c r="KQ5">
        <f>IFERROR(VLOOKUP(_xlfn.NUMBERVALUE(MID(CR5, SEARCH("!", CR5)+1, SEARCH("+", CR5)-SEARCH("!", CR5)-1)), Rankings!$A$2:$BK$161, 63, FALSE),0)</f>
        <v>0</v>
      </c>
      <c r="KS5" s="4">
        <f t="shared" si="119"/>
        <v>264</v>
      </c>
      <c r="KT5" s="4">
        <f t="shared" si="120"/>
        <v>45</v>
      </c>
      <c r="KU5" s="4">
        <f t="shared" si="121"/>
        <v>294</v>
      </c>
      <c r="KV5" s="4">
        <f t="shared" si="122"/>
        <v>0</v>
      </c>
      <c r="KY5" s="4">
        <f t="shared" si="123"/>
        <v>603</v>
      </c>
      <c r="KZ5" s="4"/>
      <c r="LB5">
        <f t="shared" si="124"/>
        <v>50</v>
      </c>
      <c r="LC5">
        <f t="shared" si="125"/>
        <v>49</v>
      </c>
      <c r="LD5">
        <f t="shared" si="126"/>
        <v>55</v>
      </c>
      <c r="LE5">
        <f t="shared" si="127"/>
        <v>56</v>
      </c>
      <c r="LF5">
        <f t="shared" si="128"/>
        <v>88</v>
      </c>
      <c r="LG5">
        <f t="shared" si="129"/>
        <v>30</v>
      </c>
      <c r="LH5">
        <f t="shared" si="130"/>
        <v>11</v>
      </c>
      <c r="LI5">
        <f t="shared" si="131"/>
        <v>34</v>
      </c>
      <c r="LJ5">
        <f t="shared" si="132"/>
        <v>80</v>
      </c>
      <c r="LK5">
        <f t="shared" si="133"/>
        <v>64</v>
      </c>
      <c r="LL5">
        <f t="shared" si="134"/>
        <v>86</v>
      </c>
      <c r="LM5">
        <f t="shared" si="135"/>
        <v>0</v>
      </c>
      <c r="LN5">
        <f t="shared" si="136"/>
        <v>0</v>
      </c>
      <c r="LO5">
        <f t="shared" si="137"/>
        <v>0</v>
      </c>
      <c r="LP5">
        <f t="shared" si="138"/>
        <v>0</v>
      </c>
      <c r="LQ5">
        <f t="shared" si="139"/>
        <v>0</v>
      </c>
      <c r="LR5">
        <f t="shared" si="140"/>
        <v>0</v>
      </c>
      <c r="LS5">
        <f t="shared" si="141"/>
        <v>0</v>
      </c>
      <c r="LT5">
        <f t="shared" si="142"/>
        <v>0</v>
      </c>
      <c r="LU5">
        <f t="shared" si="143"/>
        <v>0</v>
      </c>
      <c r="LV5">
        <f t="shared" si="144"/>
        <v>0</v>
      </c>
      <c r="LW5">
        <f t="shared" si="145"/>
        <v>0</v>
      </c>
      <c r="LX5">
        <f t="shared" si="146"/>
        <v>0</v>
      </c>
      <c r="LY5">
        <f t="shared" si="147"/>
        <v>0</v>
      </c>
      <c r="LZ5">
        <f t="shared" si="148"/>
        <v>0</v>
      </c>
      <c r="MA5">
        <f t="shared" si="149"/>
        <v>0</v>
      </c>
      <c r="MB5">
        <f t="shared" si="150"/>
        <v>0</v>
      </c>
      <c r="MC5">
        <f t="shared" si="151"/>
        <v>0</v>
      </c>
      <c r="MD5">
        <f t="shared" si="152"/>
        <v>0</v>
      </c>
      <c r="ME5">
        <f t="shared" si="153"/>
        <v>0</v>
      </c>
      <c r="MF5">
        <f t="shared" si="154"/>
        <v>0</v>
      </c>
      <c r="MG5">
        <f t="shared" si="155"/>
        <v>0</v>
      </c>
      <c r="MH5">
        <f t="shared" si="156"/>
        <v>0</v>
      </c>
      <c r="MI5">
        <f t="shared" si="157"/>
        <v>0</v>
      </c>
      <c r="MJ5">
        <f t="shared" si="158"/>
        <v>0</v>
      </c>
      <c r="MK5">
        <f t="shared" si="159"/>
        <v>0</v>
      </c>
      <c r="ML5">
        <f t="shared" si="160"/>
        <v>0</v>
      </c>
      <c r="MM5">
        <f t="shared" si="161"/>
        <v>0</v>
      </c>
      <c r="MN5">
        <f t="shared" si="162"/>
        <v>0</v>
      </c>
      <c r="MO5">
        <f t="shared" si="163"/>
        <v>0</v>
      </c>
      <c r="MP5">
        <f t="shared" si="164"/>
        <v>0</v>
      </c>
      <c r="MQ5">
        <f t="shared" si="165"/>
        <v>0</v>
      </c>
      <c r="MR5">
        <f t="shared" si="166"/>
        <v>0</v>
      </c>
      <c r="MS5">
        <f t="shared" si="167"/>
        <v>0</v>
      </c>
      <c r="MT5">
        <f t="shared" si="168"/>
        <v>0</v>
      </c>
      <c r="MU5">
        <f t="shared" si="169"/>
        <v>0</v>
      </c>
      <c r="MV5">
        <f t="shared" si="170"/>
        <v>0</v>
      </c>
      <c r="MW5">
        <f t="shared" si="171"/>
        <v>0</v>
      </c>
      <c r="MX5">
        <f t="shared" si="172"/>
        <v>0</v>
      </c>
      <c r="MY5">
        <f t="shared" si="173"/>
        <v>0</v>
      </c>
      <c r="MZ5">
        <f t="shared" si="174"/>
        <v>0</v>
      </c>
      <c r="NA5">
        <f t="shared" si="175"/>
        <v>0</v>
      </c>
      <c r="NB5">
        <f t="shared" si="176"/>
        <v>0</v>
      </c>
      <c r="NC5">
        <f t="shared" si="177"/>
        <v>0</v>
      </c>
      <c r="ND5">
        <f t="shared" si="178"/>
        <v>0</v>
      </c>
      <c r="NE5">
        <f t="shared" si="179"/>
        <v>0</v>
      </c>
      <c r="NF5">
        <f t="shared" si="180"/>
        <v>0</v>
      </c>
      <c r="NG5">
        <f t="shared" si="181"/>
        <v>0</v>
      </c>
      <c r="NH5">
        <f t="shared" si="182"/>
        <v>0</v>
      </c>
      <c r="NI5">
        <f t="shared" si="183"/>
        <v>0</v>
      </c>
      <c r="NJ5">
        <f t="shared" si="184"/>
        <v>0</v>
      </c>
      <c r="NK5">
        <f t="shared" si="185"/>
        <v>0</v>
      </c>
      <c r="NL5">
        <f t="shared" si="186"/>
        <v>0</v>
      </c>
      <c r="NM5">
        <f t="shared" si="187"/>
        <v>0</v>
      </c>
      <c r="NN5">
        <f t="shared" si="188"/>
        <v>0</v>
      </c>
      <c r="NO5">
        <f t="shared" si="189"/>
        <v>0</v>
      </c>
      <c r="NP5">
        <f t="shared" si="190"/>
        <v>0</v>
      </c>
      <c r="NQ5">
        <f t="shared" si="191"/>
        <v>0</v>
      </c>
      <c r="NR5">
        <f t="shared" si="192"/>
        <v>0</v>
      </c>
      <c r="NS5">
        <f t="shared" si="193"/>
        <v>0</v>
      </c>
      <c r="NT5">
        <f t="shared" si="194"/>
        <v>0</v>
      </c>
      <c r="NU5">
        <f t="shared" si="195"/>
        <v>0</v>
      </c>
      <c r="NV5">
        <f t="shared" si="196"/>
        <v>0</v>
      </c>
      <c r="NW5">
        <f t="shared" si="197"/>
        <v>0</v>
      </c>
      <c r="NX5">
        <f t="shared" si="198"/>
        <v>0</v>
      </c>
      <c r="NY5">
        <f t="shared" si="199"/>
        <v>0</v>
      </c>
      <c r="NZ5">
        <f t="shared" si="200"/>
        <v>0</v>
      </c>
      <c r="OA5">
        <f t="shared" si="201"/>
        <v>0</v>
      </c>
      <c r="OB5">
        <f t="shared" si="202"/>
        <v>0</v>
      </c>
      <c r="OC5">
        <f t="shared" si="203"/>
        <v>0</v>
      </c>
      <c r="OD5">
        <f t="shared" si="204"/>
        <v>0</v>
      </c>
      <c r="OE5">
        <f t="shared" si="205"/>
        <v>0</v>
      </c>
      <c r="OF5">
        <f t="shared" si="206"/>
        <v>0</v>
      </c>
      <c r="OG5">
        <f t="shared" si="207"/>
        <v>0</v>
      </c>
      <c r="OH5">
        <f t="shared" si="208"/>
        <v>0</v>
      </c>
      <c r="OJ5" s="4">
        <f t="shared" si="209"/>
        <v>137</v>
      </c>
      <c r="OK5" s="4">
        <f t="shared" si="210"/>
        <v>60</v>
      </c>
      <c r="OL5" s="4">
        <f t="shared" si="211"/>
        <v>81</v>
      </c>
      <c r="OM5" s="4">
        <f t="shared" si="212"/>
        <v>0</v>
      </c>
      <c r="OP5" s="4">
        <f t="shared" si="213"/>
        <v>278</v>
      </c>
      <c r="OQ5" s="4"/>
      <c r="OS5">
        <f t="shared" si="214"/>
        <v>11</v>
      </c>
      <c r="OT5">
        <f t="shared" si="215"/>
        <v>16</v>
      </c>
      <c r="OU5">
        <f t="shared" si="216"/>
        <v>49</v>
      </c>
      <c r="OV5">
        <f t="shared" si="217"/>
        <v>21</v>
      </c>
      <c r="OW5">
        <f t="shared" si="218"/>
        <v>19</v>
      </c>
      <c r="OX5">
        <f t="shared" si="219"/>
        <v>39</v>
      </c>
      <c r="OY5">
        <f t="shared" si="220"/>
        <v>27</v>
      </c>
      <c r="OZ5">
        <f t="shared" si="221"/>
        <v>33</v>
      </c>
      <c r="PA5">
        <f t="shared" si="222"/>
        <v>22</v>
      </c>
      <c r="PB5">
        <f t="shared" si="223"/>
        <v>23</v>
      </c>
      <c r="PC5">
        <f t="shared" si="224"/>
        <v>18</v>
      </c>
      <c r="PD5">
        <f t="shared" si="225"/>
        <v>0</v>
      </c>
      <c r="PE5">
        <f t="shared" si="226"/>
        <v>0</v>
      </c>
      <c r="PF5">
        <f t="shared" si="227"/>
        <v>0</v>
      </c>
      <c r="PG5">
        <f t="shared" si="228"/>
        <v>0</v>
      </c>
      <c r="PH5">
        <f t="shared" si="229"/>
        <v>0</v>
      </c>
      <c r="PI5">
        <f t="shared" si="230"/>
        <v>0</v>
      </c>
      <c r="PJ5">
        <f t="shared" si="231"/>
        <v>0</v>
      </c>
      <c r="PK5">
        <f t="shared" si="232"/>
        <v>0</v>
      </c>
      <c r="PL5">
        <f t="shared" si="233"/>
        <v>0</v>
      </c>
      <c r="PM5">
        <f t="shared" si="234"/>
        <v>0</v>
      </c>
      <c r="PN5">
        <f t="shared" si="235"/>
        <v>0</v>
      </c>
      <c r="PO5">
        <f t="shared" si="236"/>
        <v>0</v>
      </c>
      <c r="PP5">
        <f t="shared" si="237"/>
        <v>0</v>
      </c>
      <c r="PQ5">
        <f t="shared" si="238"/>
        <v>0</v>
      </c>
      <c r="PR5">
        <f t="shared" si="239"/>
        <v>0</v>
      </c>
      <c r="PS5">
        <f t="shared" si="240"/>
        <v>0</v>
      </c>
      <c r="PT5">
        <f t="shared" si="241"/>
        <v>0</v>
      </c>
      <c r="PU5">
        <f t="shared" si="242"/>
        <v>0</v>
      </c>
      <c r="PV5">
        <f t="shared" si="243"/>
        <v>0</v>
      </c>
      <c r="PW5">
        <f t="shared" si="244"/>
        <v>0</v>
      </c>
      <c r="PX5">
        <f t="shared" si="245"/>
        <v>0</v>
      </c>
      <c r="PY5">
        <f t="shared" si="246"/>
        <v>0</v>
      </c>
      <c r="PZ5">
        <f t="shared" si="247"/>
        <v>0</v>
      </c>
      <c r="QA5">
        <f t="shared" si="248"/>
        <v>0</v>
      </c>
      <c r="QB5">
        <f t="shared" si="249"/>
        <v>0</v>
      </c>
      <c r="QC5">
        <f t="shared" si="250"/>
        <v>0</v>
      </c>
      <c r="QD5">
        <f t="shared" si="251"/>
        <v>0</v>
      </c>
      <c r="QE5">
        <f t="shared" si="252"/>
        <v>0</v>
      </c>
      <c r="QF5">
        <f t="shared" si="253"/>
        <v>0</v>
      </c>
      <c r="QG5">
        <f t="shared" si="254"/>
        <v>0</v>
      </c>
      <c r="QH5">
        <f t="shared" si="255"/>
        <v>0</v>
      </c>
      <c r="QI5">
        <f t="shared" si="256"/>
        <v>0</v>
      </c>
      <c r="QJ5">
        <f t="shared" si="257"/>
        <v>0</v>
      </c>
      <c r="QK5">
        <f t="shared" si="258"/>
        <v>0</v>
      </c>
      <c r="QL5">
        <f t="shared" si="259"/>
        <v>0</v>
      </c>
      <c r="QM5">
        <f t="shared" si="260"/>
        <v>0</v>
      </c>
      <c r="QN5">
        <f t="shared" si="261"/>
        <v>0</v>
      </c>
      <c r="QO5">
        <f t="shared" si="262"/>
        <v>0</v>
      </c>
      <c r="QP5">
        <f t="shared" si="263"/>
        <v>0</v>
      </c>
      <c r="QQ5">
        <f t="shared" si="264"/>
        <v>0</v>
      </c>
      <c r="QR5">
        <f t="shared" si="265"/>
        <v>0</v>
      </c>
      <c r="QS5">
        <f t="shared" si="266"/>
        <v>0</v>
      </c>
      <c r="QT5">
        <f t="shared" si="267"/>
        <v>0</v>
      </c>
      <c r="QU5">
        <f t="shared" si="268"/>
        <v>0</v>
      </c>
      <c r="QV5">
        <f t="shared" si="269"/>
        <v>0</v>
      </c>
      <c r="QW5">
        <f t="shared" si="270"/>
        <v>0</v>
      </c>
      <c r="QX5">
        <f t="shared" si="271"/>
        <v>0</v>
      </c>
      <c r="QY5">
        <f t="shared" si="272"/>
        <v>0</v>
      </c>
      <c r="QZ5">
        <f t="shared" si="273"/>
        <v>0</v>
      </c>
      <c r="RA5">
        <f t="shared" si="274"/>
        <v>0</v>
      </c>
      <c r="RB5">
        <f t="shared" si="275"/>
        <v>0</v>
      </c>
      <c r="RC5">
        <f t="shared" si="276"/>
        <v>0</v>
      </c>
      <c r="RD5">
        <f t="shared" si="277"/>
        <v>0</v>
      </c>
      <c r="RE5">
        <f t="shared" si="278"/>
        <v>0</v>
      </c>
      <c r="RF5">
        <f t="shared" si="279"/>
        <v>0</v>
      </c>
      <c r="RG5">
        <f t="shared" si="280"/>
        <v>0</v>
      </c>
      <c r="RH5">
        <f t="shared" si="281"/>
        <v>0</v>
      </c>
      <c r="RI5">
        <f t="shared" si="282"/>
        <v>0</v>
      </c>
      <c r="RJ5">
        <f t="shared" si="283"/>
        <v>0</v>
      </c>
      <c r="RK5">
        <f t="shared" si="284"/>
        <v>0</v>
      </c>
      <c r="RL5">
        <f t="shared" si="285"/>
        <v>0</v>
      </c>
      <c r="RM5">
        <f t="shared" si="286"/>
        <v>0</v>
      </c>
      <c r="RN5">
        <f t="shared" si="287"/>
        <v>0</v>
      </c>
      <c r="RO5">
        <f t="shared" si="288"/>
        <v>0</v>
      </c>
      <c r="RP5">
        <f t="shared" si="289"/>
        <v>0</v>
      </c>
      <c r="RQ5">
        <f t="shared" si="290"/>
        <v>0</v>
      </c>
      <c r="RR5">
        <f t="shared" si="291"/>
        <v>0</v>
      </c>
      <c r="RS5">
        <f t="shared" si="292"/>
        <v>0</v>
      </c>
      <c r="RT5">
        <f t="shared" si="293"/>
        <v>0</v>
      </c>
      <c r="RU5">
        <f t="shared" si="294"/>
        <v>0</v>
      </c>
      <c r="RV5">
        <f t="shared" si="295"/>
        <v>0</v>
      </c>
      <c r="RW5">
        <f t="shared" si="296"/>
        <v>0</v>
      </c>
      <c r="RX5">
        <f t="shared" si="297"/>
        <v>0</v>
      </c>
      <c r="RY5">
        <f t="shared" si="298"/>
        <v>0</v>
      </c>
      <c r="SA5" s="4">
        <f t="shared" si="299"/>
        <v>24.97</v>
      </c>
      <c r="SB5" s="4">
        <f t="shared" si="300"/>
        <v>7.67</v>
      </c>
      <c r="SC5" s="4">
        <f t="shared" si="301"/>
        <v>17.670000000000002</v>
      </c>
      <c r="SD5" s="4">
        <f t="shared" si="302"/>
        <v>0</v>
      </c>
      <c r="SF5" s="4">
        <f t="shared" si="303"/>
        <v>50.31</v>
      </c>
      <c r="SI5">
        <f t="shared" si="304"/>
        <v>4.4000000000000004</v>
      </c>
      <c r="SJ5">
        <f t="shared" si="305"/>
        <v>4.5</v>
      </c>
      <c r="SK5">
        <f t="shared" si="306"/>
        <v>5.43</v>
      </c>
      <c r="SL5">
        <f t="shared" si="307"/>
        <v>3.89</v>
      </c>
      <c r="SM5">
        <f t="shared" si="308"/>
        <v>4.5999999999999996</v>
      </c>
      <c r="SN5">
        <f t="shared" si="309"/>
        <v>5</v>
      </c>
      <c r="SO5">
        <f t="shared" si="310"/>
        <v>3.67</v>
      </c>
      <c r="SP5">
        <f t="shared" si="311"/>
        <v>4</v>
      </c>
      <c r="SQ5">
        <f t="shared" si="312"/>
        <v>5.64</v>
      </c>
      <c r="SR5">
        <f t="shared" si="313"/>
        <v>4.18</v>
      </c>
      <c r="SS5">
        <f t="shared" si="314"/>
        <v>5</v>
      </c>
      <c r="ST5" t="str">
        <f t="shared" si="315"/>
        <v>0</v>
      </c>
      <c r="SU5" t="str">
        <f t="shared" si="316"/>
        <v>0</v>
      </c>
      <c r="SV5" t="str">
        <f t="shared" si="317"/>
        <v>0</v>
      </c>
      <c r="SW5" t="str">
        <f t="shared" si="318"/>
        <v>0</v>
      </c>
      <c r="SX5" t="str">
        <f t="shared" si="319"/>
        <v>0</v>
      </c>
      <c r="SY5" t="str">
        <f t="shared" si="320"/>
        <v>0</v>
      </c>
      <c r="SZ5" t="str">
        <f t="shared" si="321"/>
        <v>0</v>
      </c>
      <c r="TA5" t="str">
        <f t="shared" si="322"/>
        <v>0</v>
      </c>
      <c r="TB5" t="str">
        <f t="shared" si="323"/>
        <v>0</v>
      </c>
      <c r="TC5" t="str">
        <f t="shared" si="324"/>
        <v>0</v>
      </c>
      <c r="TD5" t="str">
        <f t="shared" si="325"/>
        <v>0</v>
      </c>
      <c r="TE5" t="str">
        <f t="shared" si="326"/>
        <v>0</v>
      </c>
      <c r="TF5" t="str">
        <f t="shared" si="327"/>
        <v>0</v>
      </c>
      <c r="TG5" t="str">
        <f t="shared" si="328"/>
        <v>0</v>
      </c>
      <c r="TH5" t="str">
        <f t="shared" si="329"/>
        <v>0</v>
      </c>
      <c r="TI5" t="str">
        <f t="shared" si="330"/>
        <v>0</v>
      </c>
      <c r="TJ5" t="str">
        <f t="shared" si="331"/>
        <v>0</v>
      </c>
      <c r="TK5" t="str">
        <f t="shared" si="332"/>
        <v>0</v>
      </c>
      <c r="TL5" t="str">
        <f t="shared" si="333"/>
        <v>0</v>
      </c>
      <c r="TM5" t="str">
        <f t="shared" si="334"/>
        <v>0</v>
      </c>
      <c r="TN5" t="str">
        <f t="shared" si="335"/>
        <v>0</v>
      </c>
      <c r="TO5" t="str">
        <f t="shared" si="336"/>
        <v>0</v>
      </c>
      <c r="TP5" t="str">
        <f t="shared" si="337"/>
        <v>0</v>
      </c>
      <c r="TQ5" t="str">
        <f t="shared" si="338"/>
        <v>0</v>
      </c>
      <c r="TR5" t="str">
        <f t="shared" si="339"/>
        <v>0</v>
      </c>
      <c r="TS5" t="str">
        <f t="shared" si="340"/>
        <v>0</v>
      </c>
      <c r="TT5" t="str">
        <f t="shared" si="341"/>
        <v>0</v>
      </c>
      <c r="TU5" t="str">
        <f t="shared" si="342"/>
        <v>0</v>
      </c>
      <c r="TV5" t="str">
        <f t="shared" si="343"/>
        <v>0</v>
      </c>
      <c r="TW5" t="str">
        <f t="shared" si="344"/>
        <v>0</v>
      </c>
      <c r="TX5" t="str">
        <f t="shared" si="345"/>
        <v>0</v>
      </c>
      <c r="TY5" t="str">
        <f t="shared" si="346"/>
        <v>0</v>
      </c>
      <c r="TZ5" t="str">
        <f t="shared" si="347"/>
        <v>0</v>
      </c>
      <c r="UA5" t="str">
        <f t="shared" si="348"/>
        <v>0</v>
      </c>
      <c r="UB5" t="str">
        <f t="shared" si="349"/>
        <v>0</v>
      </c>
      <c r="UC5" t="str">
        <f t="shared" si="350"/>
        <v>0</v>
      </c>
      <c r="UD5" t="str">
        <f t="shared" si="351"/>
        <v>0</v>
      </c>
      <c r="UE5" t="str">
        <f t="shared" si="352"/>
        <v>0</v>
      </c>
      <c r="UF5" t="str">
        <f t="shared" si="353"/>
        <v>0</v>
      </c>
      <c r="UG5" t="str">
        <f t="shared" si="354"/>
        <v>0</v>
      </c>
      <c r="UH5" t="str">
        <f t="shared" si="355"/>
        <v>0</v>
      </c>
      <c r="UI5" t="str">
        <f t="shared" si="356"/>
        <v>0</v>
      </c>
      <c r="UJ5" t="str">
        <f t="shared" si="357"/>
        <v>0</v>
      </c>
      <c r="UK5" t="str">
        <f t="shared" si="358"/>
        <v>0</v>
      </c>
      <c r="UL5" t="str">
        <f t="shared" si="359"/>
        <v>0</v>
      </c>
      <c r="UM5" t="str">
        <f t="shared" si="360"/>
        <v>0</v>
      </c>
      <c r="UN5" t="str">
        <f t="shared" si="361"/>
        <v>0</v>
      </c>
      <c r="UO5" t="str">
        <f t="shared" si="362"/>
        <v>0</v>
      </c>
      <c r="UP5" t="str">
        <f t="shared" si="363"/>
        <v>0</v>
      </c>
      <c r="UQ5" t="str">
        <f t="shared" si="364"/>
        <v>0</v>
      </c>
      <c r="UR5" t="str">
        <f t="shared" si="365"/>
        <v>0</v>
      </c>
      <c r="US5" t="str">
        <f t="shared" si="366"/>
        <v>0</v>
      </c>
      <c r="UT5" t="str">
        <f t="shared" si="367"/>
        <v>0</v>
      </c>
      <c r="UU5" t="str">
        <f t="shared" si="368"/>
        <v>0</v>
      </c>
      <c r="UV5" t="str">
        <f t="shared" si="369"/>
        <v>0</v>
      </c>
      <c r="UW5" t="str">
        <f t="shared" si="370"/>
        <v>0</v>
      </c>
      <c r="UX5" t="str">
        <f t="shared" si="371"/>
        <v>0</v>
      </c>
      <c r="UY5" t="str">
        <f t="shared" si="372"/>
        <v>0</v>
      </c>
      <c r="UZ5" t="str">
        <f t="shared" si="373"/>
        <v>0</v>
      </c>
      <c r="VA5" t="str">
        <f t="shared" si="374"/>
        <v>0</v>
      </c>
      <c r="VB5" t="str">
        <f t="shared" si="375"/>
        <v>0</v>
      </c>
      <c r="VC5" t="str">
        <f t="shared" si="376"/>
        <v>0</v>
      </c>
      <c r="VD5" t="str">
        <f t="shared" si="377"/>
        <v>0</v>
      </c>
      <c r="VE5" t="str">
        <f t="shared" si="378"/>
        <v>0</v>
      </c>
      <c r="VF5" t="str">
        <f t="shared" si="379"/>
        <v>0</v>
      </c>
      <c r="VG5" t="str">
        <f t="shared" si="380"/>
        <v>0</v>
      </c>
      <c r="VH5" t="str">
        <f t="shared" si="381"/>
        <v>0</v>
      </c>
      <c r="VI5" t="str">
        <f t="shared" si="382"/>
        <v>0</v>
      </c>
      <c r="VJ5" t="str">
        <f t="shared" si="383"/>
        <v>0</v>
      </c>
      <c r="VK5" t="str">
        <f t="shared" si="384"/>
        <v>0</v>
      </c>
      <c r="VL5" t="str">
        <f t="shared" si="385"/>
        <v>0</v>
      </c>
      <c r="VM5" t="str">
        <f t="shared" si="386"/>
        <v>0</v>
      </c>
      <c r="VN5" t="str">
        <f t="shared" si="387"/>
        <v>0</v>
      </c>
      <c r="VO5" t="str">
        <f t="shared" si="388"/>
        <v>0</v>
      </c>
      <c r="VQ5" s="4">
        <f t="shared" si="389"/>
        <v>46.279999999999994</v>
      </c>
      <c r="VR5" s="4">
        <f t="shared" si="390"/>
        <v>4.71</v>
      </c>
      <c r="VS5" s="4">
        <f t="shared" si="391"/>
        <v>48.81</v>
      </c>
      <c r="VT5" s="4">
        <f t="shared" si="392"/>
        <v>0</v>
      </c>
      <c r="VV5" s="4">
        <f t="shared" si="393"/>
        <v>99.8</v>
      </c>
      <c r="VY5">
        <f t="shared" si="394"/>
        <v>0.4</v>
      </c>
      <c r="VZ5">
        <f t="shared" si="395"/>
        <v>9</v>
      </c>
      <c r="WA5">
        <f t="shared" si="396"/>
        <v>11.29</v>
      </c>
      <c r="WB5">
        <f t="shared" si="397"/>
        <v>14.69</v>
      </c>
      <c r="WC5">
        <f t="shared" si="398"/>
        <v>8.85</v>
      </c>
      <c r="WD5">
        <f t="shared" si="399"/>
        <v>13.47</v>
      </c>
      <c r="WE5">
        <f t="shared" si="400"/>
        <v>-1.05</v>
      </c>
      <c r="WF5">
        <f t="shared" si="401"/>
        <v>5.76</v>
      </c>
      <c r="WG5">
        <f t="shared" si="402"/>
        <v>12.12</v>
      </c>
      <c r="WH5">
        <f t="shared" si="403"/>
        <v>11.93</v>
      </c>
      <c r="WI5">
        <f t="shared" si="404"/>
        <v>13.34</v>
      </c>
      <c r="WJ5">
        <f t="shared" si="405"/>
        <v>0</v>
      </c>
      <c r="WK5">
        <f t="shared" si="406"/>
        <v>0</v>
      </c>
      <c r="WL5">
        <f t="shared" si="407"/>
        <v>0</v>
      </c>
      <c r="WM5">
        <f t="shared" si="408"/>
        <v>0</v>
      </c>
      <c r="WN5">
        <f t="shared" si="409"/>
        <v>0</v>
      </c>
      <c r="WO5">
        <f t="shared" si="410"/>
        <v>0</v>
      </c>
      <c r="WP5">
        <f t="shared" si="411"/>
        <v>0</v>
      </c>
      <c r="WQ5">
        <f t="shared" si="412"/>
        <v>0</v>
      </c>
      <c r="WR5">
        <f t="shared" si="413"/>
        <v>0</v>
      </c>
      <c r="WS5">
        <f t="shared" si="414"/>
        <v>0</v>
      </c>
      <c r="WT5">
        <f t="shared" si="415"/>
        <v>0</v>
      </c>
      <c r="WU5">
        <f t="shared" si="416"/>
        <v>0</v>
      </c>
      <c r="WV5">
        <f t="shared" si="417"/>
        <v>0</v>
      </c>
      <c r="WW5">
        <f t="shared" si="418"/>
        <v>0</v>
      </c>
      <c r="WX5">
        <f t="shared" si="419"/>
        <v>0</v>
      </c>
      <c r="WY5">
        <f t="shared" si="420"/>
        <v>0</v>
      </c>
      <c r="WZ5">
        <f t="shared" si="421"/>
        <v>0</v>
      </c>
      <c r="XA5">
        <f t="shared" si="422"/>
        <v>0</v>
      </c>
      <c r="XB5">
        <f t="shared" si="423"/>
        <v>0</v>
      </c>
      <c r="XC5">
        <f t="shared" si="424"/>
        <v>0</v>
      </c>
      <c r="XD5">
        <f t="shared" si="425"/>
        <v>0</v>
      </c>
      <c r="XE5">
        <f t="shared" si="426"/>
        <v>0</v>
      </c>
      <c r="XF5">
        <f t="shared" si="427"/>
        <v>0</v>
      </c>
      <c r="XG5">
        <f t="shared" si="428"/>
        <v>0</v>
      </c>
      <c r="XH5">
        <f t="shared" si="429"/>
        <v>0</v>
      </c>
      <c r="XI5">
        <f t="shared" si="430"/>
        <v>0</v>
      </c>
      <c r="XJ5">
        <f t="shared" si="431"/>
        <v>0</v>
      </c>
      <c r="XK5">
        <f t="shared" si="432"/>
        <v>0</v>
      </c>
      <c r="XL5">
        <f t="shared" si="433"/>
        <v>0</v>
      </c>
      <c r="XM5">
        <f t="shared" si="434"/>
        <v>0</v>
      </c>
      <c r="XN5">
        <f t="shared" si="435"/>
        <v>0</v>
      </c>
      <c r="XO5">
        <f t="shared" si="436"/>
        <v>0</v>
      </c>
      <c r="XP5">
        <f t="shared" si="437"/>
        <v>0</v>
      </c>
      <c r="XQ5">
        <f t="shared" si="438"/>
        <v>0</v>
      </c>
      <c r="XR5">
        <f t="shared" si="439"/>
        <v>0</v>
      </c>
      <c r="XS5">
        <f t="shared" si="440"/>
        <v>0</v>
      </c>
      <c r="XT5">
        <f t="shared" si="441"/>
        <v>0</v>
      </c>
      <c r="XU5">
        <f t="shared" si="442"/>
        <v>0</v>
      </c>
      <c r="XV5">
        <f t="shared" si="443"/>
        <v>0</v>
      </c>
      <c r="XW5">
        <f t="shared" si="444"/>
        <v>0</v>
      </c>
      <c r="XX5">
        <f t="shared" si="445"/>
        <v>0</v>
      </c>
      <c r="XY5">
        <f t="shared" si="446"/>
        <v>0</v>
      </c>
      <c r="XZ5">
        <f t="shared" si="447"/>
        <v>0</v>
      </c>
      <c r="YA5">
        <f t="shared" si="448"/>
        <v>0</v>
      </c>
      <c r="YB5">
        <f t="shared" si="449"/>
        <v>0</v>
      </c>
      <c r="YC5">
        <f t="shared" si="450"/>
        <v>0</v>
      </c>
      <c r="YD5">
        <f t="shared" si="451"/>
        <v>0</v>
      </c>
      <c r="YE5">
        <f t="shared" si="452"/>
        <v>0</v>
      </c>
      <c r="YF5">
        <f t="shared" si="453"/>
        <v>0</v>
      </c>
      <c r="YG5">
        <f t="shared" si="454"/>
        <v>0</v>
      </c>
      <c r="YH5">
        <f t="shared" si="455"/>
        <v>0</v>
      </c>
      <c r="YI5">
        <f t="shared" si="456"/>
        <v>0</v>
      </c>
      <c r="YJ5">
        <f t="shared" si="457"/>
        <v>0</v>
      </c>
      <c r="YK5">
        <f t="shared" si="458"/>
        <v>0</v>
      </c>
      <c r="YL5">
        <f t="shared" si="459"/>
        <v>0</v>
      </c>
      <c r="YM5">
        <f t="shared" si="460"/>
        <v>0</v>
      </c>
      <c r="YN5">
        <f t="shared" si="461"/>
        <v>0</v>
      </c>
      <c r="YO5">
        <f t="shared" si="462"/>
        <v>0</v>
      </c>
      <c r="YP5">
        <f t="shared" si="463"/>
        <v>0</v>
      </c>
      <c r="YQ5">
        <f t="shared" si="464"/>
        <v>0</v>
      </c>
      <c r="YR5">
        <f t="shared" si="465"/>
        <v>0</v>
      </c>
      <c r="YS5">
        <f t="shared" si="466"/>
        <v>0</v>
      </c>
      <c r="YT5">
        <f t="shared" si="467"/>
        <v>0</v>
      </c>
      <c r="YU5">
        <f t="shared" si="468"/>
        <v>0</v>
      </c>
      <c r="YV5">
        <f t="shared" si="469"/>
        <v>0</v>
      </c>
      <c r="YW5">
        <f t="shared" si="470"/>
        <v>0</v>
      </c>
      <c r="YX5">
        <f t="shared" si="471"/>
        <v>0</v>
      </c>
      <c r="YY5">
        <f t="shared" si="472"/>
        <v>0</v>
      </c>
      <c r="YZ5">
        <f t="shared" si="473"/>
        <v>0</v>
      </c>
      <c r="ZA5">
        <f t="shared" si="474"/>
        <v>0</v>
      </c>
      <c r="ZB5">
        <f t="shared" si="475"/>
        <v>0</v>
      </c>
      <c r="ZC5">
        <f t="shared" si="476"/>
        <v>0</v>
      </c>
      <c r="ZD5">
        <f t="shared" si="477"/>
        <v>0</v>
      </c>
      <c r="ZE5">
        <f t="shared" si="478"/>
        <v>0</v>
      </c>
      <c r="ZG5" s="4">
        <f t="shared" si="479"/>
        <v>414</v>
      </c>
      <c r="ZH5" s="4">
        <f t="shared" si="480"/>
        <v>191</v>
      </c>
      <c r="ZI5" s="4">
        <f t="shared" si="481"/>
        <v>285</v>
      </c>
      <c r="ZJ5" s="4">
        <f t="shared" si="482"/>
        <v>0</v>
      </c>
      <c r="ZL5" s="4">
        <f t="shared" si="483"/>
        <v>890</v>
      </c>
      <c r="ZO5">
        <f t="shared" si="484"/>
        <v>91</v>
      </c>
      <c r="ZP5">
        <f t="shared" si="485"/>
        <v>84</v>
      </c>
      <c r="ZQ5">
        <f t="shared" si="486"/>
        <v>56</v>
      </c>
      <c r="ZR5">
        <f t="shared" si="487"/>
        <v>62</v>
      </c>
      <c r="ZS5">
        <f t="shared" si="488"/>
        <v>69</v>
      </c>
      <c r="ZT5">
        <f t="shared" si="489"/>
        <v>108</v>
      </c>
      <c r="ZU5">
        <f t="shared" si="490"/>
        <v>102</v>
      </c>
      <c r="ZV5">
        <f t="shared" si="491"/>
        <v>89</v>
      </c>
      <c r="ZW5">
        <f t="shared" si="492"/>
        <v>75</v>
      </c>
      <c r="ZX5">
        <f t="shared" si="493"/>
        <v>86</v>
      </c>
      <c r="ZY5">
        <f t="shared" si="494"/>
        <v>68</v>
      </c>
      <c r="ZZ5">
        <f t="shared" si="495"/>
        <v>0</v>
      </c>
      <c r="AAA5">
        <f t="shared" si="496"/>
        <v>0</v>
      </c>
      <c r="AAB5">
        <f t="shared" si="497"/>
        <v>0</v>
      </c>
      <c r="AAC5">
        <f t="shared" si="498"/>
        <v>0</v>
      </c>
      <c r="AAD5">
        <f t="shared" si="499"/>
        <v>0</v>
      </c>
      <c r="AAE5">
        <f t="shared" si="500"/>
        <v>0</v>
      </c>
      <c r="AAF5">
        <f t="shared" si="501"/>
        <v>0</v>
      </c>
      <c r="AAG5">
        <f t="shared" si="502"/>
        <v>0</v>
      </c>
      <c r="AAH5">
        <f t="shared" si="503"/>
        <v>0</v>
      </c>
      <c r="AAI5">
        <f t="shared" si="504"/>
        <v>0</v>
      </c>
      <c r="AAJ5">
        <f t="shared" si="505"/>
        <v>0</v>
      </c>
      <c r="AAK5">
        <f t="shared" si="506"/>
        <v>0</v>
      </c>
      <c r="AAL5">
        <f t="shared" si="507"/>
        <v>0</v>
      </c>
      <c r="AAM5">
        <f t="shared" si="508"/>
        <v>0</v>
      </c>
      <c r="AAN5">
        <f t="shared" si="509"/>
        <v>0</v>
      </c>
      <c r="AAO5">
        <f t="shared" si="510"/>
        <v>0</v>
      </c>
      <c r="AAP5">
        <f t="shared" si="511"/>
        <v>0</v>
      </c>
      <c r="AAQ5">
        <f t="shared" si="512"/>
        <v>0</v>
      </c>
      <c r="AAR5">
        <f t="shared" si="513"/>
        <v>0</v>
      </c>
      <c r="AAS5">
        <f t="shared" si="514"/>
        <v>0</v>
      </c>
      <c r="AAT5">
        <f t="shared" si="515"/>
        <v>0</v>
      </c>
      <c r="AAU5">
        <f t="shared" si="516"/>
        <v>0</v>
      </c>
      <c r="AAV5">
        <f t="shared" si="517"/>
        <v>0</v>
      </c>
      <c r="AAW5">
        <f t="shared" si="518"/>
        <v>0</v>
      </c>
      <c r="AAX5">
        <f t="shared" si="519"/>
        <v>0</v>
      </c>
      <c r="AAY5">
        <f t="shared" si="520"/>
        <v>0</v>
      </c>
      <c r="AAZ5">
        <f t="shared" si="521"/>
        <v>0</v>
      </c>
      <c r="ABA5">
        <f t="shared" si="522"/>
        <v>0</v>
      </c>
      <c r="ABB5">
        <f t="shared" si="523"/>
        <v>0</v>
      </c>
      <c r="ABC5">
        <f t="shared" si="524"/>
        <v>0</v>
      </c>
      <c r="ABD5">
        <f t="shared" si="525"/>
        <v>0</v>
      </c>
      <c r="ABE5">
        <f t="shared" si="526"/>
        <v>0</v>
      </c>
      <c r="ABF5">
        <f t="shared" si="527"/>
        <v>0</v>
      </c>
      <c r="ABG5">
        <f t="shared" si="528"/>
        <v>0</v>
      </c>
      <c r="ABH5">
        <f t="shared" si="529"/>
        <v>0</v>
      </c>
      <c r="ABI5">
        <f t="shared" si="530"/>
        <v>0</v>
      </c>
      <c r="ABJ5">
        <f t="shared" si="531"/>
        <v>0</v>
      </c>
      <c r="ABK5">
        <f t="shared" si="532"/>
        <v>0</v>
      </c>
      <c r="ABL5">
        <f t="shared" si="533"/>
        <v>0</v>
      </c>
      <c r="ABM5">
        <f t="shared" si="534"/>
        <v>0</v>
      </c>
      <c r="ABN5">
        <f t="shared" si="535"/>
        <v>0</v>
      </c>
      <c r="ABO5">
        <f t="shared" si="536"/>
        <v>0</v>
      </c>
      <c r="ABP5">
        <f t="shared" si="537"/>
        <v>0</v>
      </c>
      <c r="ABQ5">
        <f t="shared" si="538"/>
        <v>0</v>
      </c>
      <c r="ABR5">
        <f t="shared" si="539"/>
        <v>0</v>
      </c>
      <c r="ABS5">
        <f t="shared" si="540"/>
        <v>0</v>
      </c>
      <c r="ABT5">
        <f t="shared" si="541"/>
        <v>0</v>
      </c>
      <c r="ABU5">
        <f t="shared" si="542"/>
        <v>0</v>
      </c>
      <c r="ABV5">
        <f t="shared" si="543"/>
        <v>0</v>
      </c>
      <c r="ABW5">
        <f t="shared" si="544"/>
        <v>0</v>
      </c>
      <c r="ABX5">
        <f t="shared" si="545"/>
        <v>0</v>
      </c>
      <c r="ABY5">
        <f t="shared" si="546"/>
        <v>0</v>
      </c>
      <c r="ABZ5">
        <f t="shared" si="547"/>
        <v>0</v>
      </c>
      <c r="ACA5">
        <f t="shared" si="548"/>
        <v>0</v>
      </c>
      <c r="ACB5">
        <f t="shared" si="549"/>
        <v>0</v>
      </c>
      <c r="ACC5">
        <f t="shared" si="550"/>
        <v>0</v>
      </c>
      <c r="ACD5">
        <f t="shared" si="551"/>
        <v>0</v>
      </c>
      <c r="ACE5">
        <f t="shared" si="552"/>
        <v>0</v>
      </c>
      <c r="ACF5">
        <f t="shared" si="553"/>
        <v>0</v>
      </c>
      <c r="ACG5">
        <f t="shared" si="554"/>
        <v>0</v>
      </c>
      <c r="ACH5">
        <f t="shared" si="555"/>
        <v>0</v>
      </c>
      <c r="ACI5">
        <f t="shared" si="556"/>
        <v>0</v>
      </c>
      <c r="ACJ5">
        <f t="shared" si="557"/>
        <v>0</v>
      </c>
      <c r="ACK5">
        <f t="shared" si="558"/>
        <v>0</v>
      </c>
      <c r="ACL5">
        <f t="shared" si="559"/>
        <v>0</v>
      </c>
      <c r="ACM5">
        <f t="shared" si="560"/>
        <v>0</v>
      </c>
      <c r="ACN5">
        <f t="shared" si="561"/>
        <v>0</v>
      </c>
      <c r="ACO5">
        <f t="shared" si="562"/>
        <v>0</v>
      </c>
      <c r="ACP5">
        <f t="shared" si="563"/>
        <v>0</v>
      </c>
      <c r="ACQ5">
        <f t="shared" si="564"/>
        <v>0</v>
      </c>
      <c r="ACR5">
        <f t="shared" si="565"/>
        <v>0</v>
      </c>
      <c r="ACS5">
        <f t="shared" si="566"/>
        <v>0</v>
      </c>
      <c r="ACT5">
        <f t="shared" si="567"/>
        <v>0</v>
      </c>
      <c r="ACU5">
        <f t="shared" si="568"/>
        <v>0</v>
      </c>
      <c r="ACW5" s="4">
        <f t="shared" si="569"/>
        <v>558.4</v>
      </c>
      <c r="ACX5" s="4">
        <f t="shared" si="570"/>
        <v>23</v>
      </c>
      <c r="ACY5" s="4">
        <f t="shared" si="571"/>
        <v>570.30000000000007</v>
      </c>
      <c r="ACZ5" s="4">
        <f t="shared" si="572"/>
        <v>0</v>
      </c>
      <c r="ADA5" s="88">
        <f t="shared" si="573"/>
        <v>3.3911649915626341</v>
      </c>
      <c r="ADB5" s="4">
        <f t="shared" si="574"/>
        <v>1151.7</v>
      </c>
      <c r="ADC5" s="5">
        <f t="shared" si="575"/>
        <v>10.567875850898325</v>
      </c>
      <c r="ADD5" s="5">
        <f t="shared" si="576"/>
        <v>11.940477377391577</v>
      </c>
      <c r="ADE5">
        <f t="shared" si="577"/>
        <v>237.7</v>
      </c>
      <c r="ADF5">
        <f t="shared" si="578"/>
        <v>120.1</v>
      </c>
      <c r="ADG5">
        <f t="shared" si="579"/>
        <v>61.3</v>
      </c>
      <c r="ADH5">
        <f t="shared" si="580"/>
        <v>110.4</v>
      </c>
      <c r="ADI5">
        <f t="shared" si="581"/>
        <v>169.7</v>
      </c>
      <c r="ADJ5">
        <f t="shared" si="582"/>
        <v>0</v>
      </c>
      <c r="ADK5">
        <f t="shared" si="583"/>
        <v>0</v>
      </c>
      <c r="ADL5">
        <f t="shared" si="584"/>
        <v>23</v>
      </c>
      <c r="ADM5">
        <f t="shared" si="585"/>
        <v>139.30000000000001</v>
      </c>
      <c r="ADN5">
        <f t="shared" si="586"/>
        <v>125.3</v>
      </c>
      <c r="ADO5">
        <f t="shared" si="587"/>
        <v>164.9</v>
      </c>
      <c r="ADP5">
        <f t="shared" si="588"/>
        <v>0</v>
      </c>
      <c r="ADQ5">
        <f t="shared" si="589"/>
        <v>0</v>
      </c>
      <c r="ADR5">
        <f t="shared" si="590"/>
        <v>0</v>
      </c>
      <c r="ADS5">
        <f t="shared" si="591"/>
        <v>0</v>
      </c>
      <c r="ADT5">
        <f t="shared" si="592"/>
        <v>0</v>
      </c>
      <c r="ADU5">
        <f t="shared" si="593"/>
        <v>0</v>
      </c>
      <c r="ADV5">
        <f t="shared" si="594"/>
        <v>0</v>
      </c>
      <c r="ADW5">
        <f t="shared" si="595"/>
        <v>0</v>
      </c>
      <c r="ADX5">
        <f t="shared" si="596"/>
        <v>0</v>
      </c>
      <c r="ADY5">
        <f t="shared" si="597"/>
        <v>0</v>
      </c>
      <c r="ADZ5">
        <f t="shared" si="598"/>
        <v>0</v>
      </c>
      <c r="AEA5">
        <f t="shared" si="599"/>
        <v>0</v>
      </c>
      <c r="AEB5">
        <f t="shared" si="600"/>
        <v>0</v>
      </c>
      <c r="AEC5">
        <f t="shared" si="601"/>
        <v>0</v>
      </c>
      <c r="AED5">
        <f t="shared" si="602"/>
        <v>0</v>
      </c>
      <c r="AEE5">
        <f t="shared" si="603"/>
        <v>0</v>
      </c>
      <c r="AEF5">
        <f t="shared" si="604"/>
        <v>0</v>
      </c>
      <c r="AEG5">
        <f t="shared" si="605"/>
        <v>0</v>
      </c>
      <c r="AEH5">
        <f t="shared" si="606"/>
        <v>0</v>
      </c>
      <c r="AEI5">
        <f t="shared" si="607"/>
        <v>0</v>
      </c>
      <c r="AEJ5">
        <f t="shared" si="608"/>
        <v>0</v>
      </c>
      <c r="AEK5">
        <f t="shared" si="609"/>
        <v>0</v>
      </c>
      <c r="AEL5">
        <f t="shared" si="610"/>
        <v>0</v>
      </c>
      <c r="AEM5">
        <f t="shared" si="611"/>
        <v>0</v>
      </c>
      <c r="AEN5">
        <f t="shared" si="612"/>
        <v>0</v>
      </c>
      <c r="AEO5">
        <f t="shared" si="613"/>
        <v>0</v>
      </c>
      <c r="AEP5">
        <f t="shared" si="614"/>
        <v>0</v>
      </c>
      <c r="AEQ5">
        <f t="shared" si="615"/>
        <v>0</v>
      </c>
      <c r="AER5">
        <f t="shared" si="616"/>
        <v>0</v>
      </c>
      <c r="AES5">
        <f t="shared" si="617"/>
        <v>0</v>
      </c>
      <c r="AET5">
        <f t="shared" si="618"/>
        <v>0</v>
      </c>
      <c r="AEU5">
        <f t="shared" si="619"/>
        <v>0</v>
      </c>
      <c r="AEV5">
        <f t="shared" si="620"/>
        <v>0</v>
      </c>
      <c r="AEW5">
        <f t="shared" si="621"/>
        <v>0</v>
      </c>
      <c r="AEX5">
        <f t="shared" si="622"/>
        <v>0</v>
      </c>
      <c r="AEY5">
        <f t="shared" si="623"/>
        <v>0</v>
      </c>
      <c r="AEZ5">
        <f t="shared" si="624"/>
        <v>0</v>
      </c>
      <c r="AFA5">
        <f t="shared" si="625"/>
        <v>0</v>
      </c>
      <c r="AFB5">
        <f t="shared" si="626"/>
        <v>0</v>
      </c>
      <c r="AFC5">
        <f t="shared" si="627"/>
        <v>0</v>
      </c>
      <c r="AFD5">
        <f t="shared" si="628"/>
        <v>0</v>
      </c>
      <c r="AFE5">
        <f t="shared" si="629"/>
        <v>0</v>
      </c>
      <c r="AFF5">
        <f t="shared" si="630"/>
        <v>0</v>
      </c>
      <c r="AFG5">
        <f t="shared" si="631"/>
        <v>0</v>
      </c>
      <c r="AFH5">
        <f t="shared" si="632"/>
        <v>0</v>
      </c>
      <c r="AFI5">
        <f t="shared" si="633"/>
        <v>0</v>
      </c>
      <c r="AFJ5">
        <f t="shared" si="634"/>
        <v>0</v>
      </c>
      <c r="AFK5">
        <f t="shared" si="635"/>
        <v>0</v>
      </c>
      <c r="AFL5">
        <f t="shared" si="636"/>
        <v>0</v>
      </c>
      <c r="AFM5">
        <f t="shared" si="637"/>
        <v>0</v>
      </c>
      <c r="AFN5">
        <f t="shared" si="638"/>
        <v>0</v>
      </c>
      <c r="AFO5">
        <f t="shared" si="639"/>
        <v>0</v>
      </c>
      <c r="AFP5">
        <f t="shared" si="640"/>
        <v>0</v>
      </c>
      <c r="AFQ5">
        <f t="shared" si="641"/>
        <v>0</v>
      </c>
      <c r="AFR5">
        <f t="shared" si="642"/>
        <v>0</v>
      </c>
      <c r="AFS5">
        <f t="shared" si="643"/>
        <v>0</v>
      </c>
      <c r="AFT5">
        <f t="shared" si="644"/>
        <v>0</v>
      </c>
      <c r="AFU5">
        <f t="shared" si="645"/>
        <v>0</v>
      </c>
      <c r="AFV5">
        <f t="shared" si="646"/>
        <v>0</v>
      </c>
      <c r="AFW5">
        <f t="shared" si="647"/>
        <v>0</v>
      </c>
      <c r="AFX5">
        <f t="shared" si="648"/>
        <v>0</v>
      </c>
      <c r="AFY5">
        <f t="shared" si="649"/>
        <v>0</v>
      </c>
      <c r="AFZ5">
        <f t="shared" si="650"/>
        <v>0</v>
      </c>
      <c r="AGA5">
        <f t="shared" si="651"/>
        <v>0</v>
      </c>
      <c r="AGB5">
        <f t="shared" si="652"/>
        <v>0</v>
      </c>
      <c r="AGC5">
        <f t="shared" si="653"/>
        <v>0</v>
      </c>
      <c r="AGD5">
        <f t="shared" si="654"/>
        <v>0</v>
      </c>
      <c r="AGE5">
        <f t="shared" si="655"/>
        <v>0</v>
      </c>
      <c r="AGF5">
        <f t="shared" si="656"/>
        <v>0</v>
      </c>
      <c r="AGG5">
        <f t="shared" si="657"/>
        <v>0</v>
      </c>
      <c r="AGH5">
        <f t="shared" si="658"/>
        <v>0</v>
      </c>
      <c r="AGI5">
        <f t="shared" si="659"/>
        <v>0</v>
      </c>
      <c r="AGJ5">
        <f t="shared" si="660"/>
        <v>0</v>
      </c>
      <c r="AGK5">
        <f t="shared" si="661"/>
        <v>0</v>
      </c>
      <c r="AGM5" s="88">
        <f t="shared" si="662"/>
        <v>92</v>
      </c>
      <c r="AGN5" s="88">
        <v>92</v>
      </c>
      <c r="AGO5">
        <v>9</v>
      </c>
      <c r="AGP5">
        <f t="shared" si="663"/>
        <v>9</v>
      </c>
      <c r="AGQ5">
        <f t="shared" si="664"/>
        <v>9</v>
      </c>
      <c r="AGR5">
        <f t="shared" si="665"/>
        <v>9</v>
      </c>
      <c r="AGS5">
        <f t="shared" si="666"/>
        <v>2</v>
      </c>
      <c r="AGT5">
        <f t="shared" si="667"/>
        <v>3</v>
      </c>
      <c r="AGU5">
        <f t="shared" si="668"/>
        <v>9</v>
      </c>
      <c r="AGV5">
        <f t="shared" si="669"/>
        <v>4</v>
      </c>
      <c r="AGW5">
        <f t="shared" si="670"/>
        <v>4</v>
      </c>
      <c r="AGX5">
        <f t="shared" si="671"/>
        <v>9</v>
      </c>
      <c r="AGY5">
        <f t="shared" si="672"/>
        <v>2</v>
      </c>
      <c r="AGZ5">
        <f t="shared" si="673"/>
        <v>2</v>
      </c>
      <c r="AHA5">
        <f t="shared" si="674"/>
        <v>0</v>
      </c>
      <c r="AHB5">
        <f t="shared" si="675"/>
        <v>0</v>
      </c>
      <c r="AHC5">
        <f t="shared" si="676"/>
        <v>0</v>
      </c>
      <c r="AHD5">
        <f t="shared" si="677"/>
        <v>0</v>
      </c>
      <c r="AHE5">
        <f t="shared" si="678"/>
        <v>0</v>
      </c>
      <c r="AHF5">
        <f t="shared" si="679"/>
        <v>0</v>
      </c>
      <c r="AHG5">
        <f t="shared" si="680"/>
        <v>0</v>
      </c>
      <c r="AHH5">
        <f t="shared" si="681"/>
        <v>0</v>
      </c>
      <c r="AHI5">
        <f t="shared" si="682"/>
        <v>0</v>
      </c>
      <c r="AHJ5">
        <f t="shared" si="683"/>
        <v>0</v>
      </c>
      <c r="AHK5">
        <f t="shared" si="684"/>
        <v>0</v>
      </c>
      <c r="AHL5">
        <f t="shared" si="685"/>
        <v>0</v>
      </c>
      <c r="AHM5">
        <f t="shared" si="686"/>
        <v>0</v>
      </c>
      <c r="AHN5">
        <f t="shared" si="687"/>
        <v>0</v>
      </c>
      <c r="AHO5">
        <f t="shared" si="688"/>
        <v>0</v>
      </c>
      <c r="AHP5">
        <f t="shared" si="689"/>
        <v>0</v>
      </c>
      <c r="AHQ5">
        <f t="shared" si="690"/>
        <v>0</v>
      </c>
      <c r="AHR5">
        <f t="shared" si="691"/>
        <v>0</v>
      </c>
      <c r="AHS5">
        <f t="shared" si="692"/>
        <v>0</v>
      </c>
      <c r="AHT5">
        <f t="shared" si="693"/>
        <v>0</v>
      </c>
      <c r="AHU5">
        <f t="shared" si="694"/>
        <v>0</v>
      </c>
      <c r="AHV5">
        <f t="shared" si="695"/>
        <v>0</v>
      </c>
      <c r="AHW5">
        <f t="shared" si="696"/>
        <v>0</v>
      </c>
      <c r="AHX5">
        <f t="shared" si="697"/>
        <v>0</v>
      </c>
      <c r="AHY5">
        <f t="shared" si="698"/>
        <v>0</v>
      </c>
      <c r="AHZ5">
        <f t="shared" si="699"/>
        <v>0</v>
      </c>
      <c r="AIA5">
        <f t="shared" si="700"/>
        <v>0</v>
      </c>
      <c r="AIB5">
        <f t="shared" si="701"/>
        <v>0</v>
      </c>
      <c r="AIC5">
        <f t="shared" si="702"/>
        <v>0</v>
      </c>
      <c r="AID5">
        <f t="shared" si="703"/>
        <v>0</v>
      </c>
      <c r="AIE5">
        <f t="shared" si="704"/>
        <v>0</v>
      </c>
      <c r="AIF5">
        <f t="shared" si="705"/>
        <v>0</v>
      </c>
      <c r="AIG5">
        <f t="shared" si="706"/>
        <v>0</v>
      </c>
      <c r="AIH5">
        <f t="shared" si="707"/>
        <v>0</v>
      </c>
      <c r="AII5">
        <f t="shared" si="708"/>
        <v>0</v>
      </c>
      <c r="AIJ5">
        <f t="shared" si="709"/>
        <v>0</v>
      </c>
      <c r="AIK5">
        <f t="shared" si="710"/>
        <v>0</v>
      </c>
      <c r="AIL5">
        <f t="shared" si="711"/>
        <v>0</v>
      </c>
      <c r="AIM5">
        <f t="shared" si="712"/>
        <v>0</v>
      </c>
      <c r="AIN5">
        <f t="shared" si="713"/>
        <v>0</v>
      </c>
      <c r="AIO5">
        <f t="shared" si="714"/>
        <v>0</v>
      </c>
      <c r="AIP5">
        <f t="shared" si="715"/>
        <v>0</v>
      </c>
      <c r="AIQ5">
        <f t="shared" si="716"/>
        <v>0</v>
      </c>
      <c r="AIR5">
        <f t="shared" si="717"/>
        <v>0</v>
      </c>
      <c r="AIS5">
        <f t="shared" si="718"/>
        <v>0</v>
      </c>
      <c r="AIT5">
        <f t="shared" si="719"/>
        <v>0</v>
      </c>
      <c r="AIU5">
        <f t="shared" si="720"/>
        <v>0</v>
      </c>
      <c r="AIV5">
        <f t="shared" si="721"/>
        <v>0</v>
      </c>
      <c r="AIW5">
        <f t="shared" si="722"/>
        <v>0</v>
      </c>
      <c r="AIX5">
        <f t="shared" si="723"/>
        <v>0</v>
      </c>
      <c r="AIY5">
        <f t="shared" si="724"/>
        <v>0</v>
      </c>
      <c r="AIZ5">
        <f t="shared" si="725"/>
        <v>0</v>
      </c>
      <c r="AJA5">
        <f t="shared" si="726"/>
        <v>0</v>
      </c>
      <c r="AJB5">
        <f t="shared" si="727"/>
        <v>0</v>
      </c>
      <c r="AJC5">
        <f t="shared" si="728"/>
        <v>0</v>
      </c>
      <c r="AJD5">
        <f t="shared" si="729"/>
        <v>0</v>
      </c>
      <c r="AJE5">
        <f t="shared" si="730"/>
        <v>0</v>
      </c>
      <c r="AJF5">
        <f t="shared" si="731"/>
        <v>0</v>
      </c>
      <c r="AJG5">
        <f t="shared" si="732"/>
        <v>0</v>
      </c>
      <c r="AJH5">
        <f t="shared" si="733"/>
        <v>0</v>
      </c>
      <c r="AJI5">
        <f t="shared" si="734"/>
        <v>0</v>
      </c>
      <c r="AJJ5">
        <f t="shared" si="735"/>
        <v>0</v>
      </c>
      <c r="AJK5">
        <f t="shared" si="736"/>
        <v>0</v>
      </c>
      <c r="AJL5">
        <f t="shared" si="737"/>
        <v>0</v>
      </c>
      <c r="AJM5">
        <f t="shared" si="738"/>
        <v>0</v>
      </c>
      <c r="AJN5">
        <f t="shared" si="739"/>
        <v>0</v>
      </c>
      <c r="AJO5">
        <f t="shared" si="740"/>
        <v>0</v>
      </c>
      <c r="AJP5">
        <f t="shared" si="741"/>
        <v>0</v>
      </c>
      <c r="AJQ5">
        <f t="shared" si="742"/>
        <v>0</v>
      </c>
      <c r="AJR5">
        <f t="shared" si="743"/>
        <v>0</v>
      </c>
      <c r="AJS5">
        <f t="shared" si="744"/>
        <v>0</v>
      </c>
      <c r="AJT5">
        <f t="shared" si="745"/>
        <v>0</v>
      </c>
      <c r="AJU5">
        <f t="shared" si="746"/>
        <v>0</v>
      </c>
      <c r="AJV5">
        <f t="shared" si="747"/>
        <v>0</v>
      </c>
      <c r="AJX5">
        <v>64</v>
      </c>
      <c r="AJY5">
        <v>1</v>
      </c>
      <c r="AJZ5">
        <v>1</v>
      </c>
      <c r="AKA5">
        <f t="shared" si="748"/>
        <v>2</v>
      </c>
      <c r="AKB5">
        <f t="shared" si="749"/>
        <v>2</v>
      </c>
      <c r="AKC5">
        <f t="shared" si="750"/>
        <v>2</v>
      </c>
      <c r="AKD5">
        <f t="shared" si="751"/>
        <v>8</v>
      </c>
      <c r="AKE5">
        <f t="shared" si="752"/>
        <v>1</v>
      </c>
      <c r="AKF5">
        <f t="shared" si="753"/>
        <v>8</v>
      </c>
      <c r="AKG5">
        <f t="shared" si="754"/>
        <v>2</v>
      </c>
      <c r="AKH5">
        <f t="shared" si="755"/>
        <v>1</v>
      </c>
      <c r="AKI5">
        <f t="shared" si="756"/>
        <v>0</v>
      </c>
      <c r="AKJ5">
        <f t="shared" si="757"/>
        <v>0</v>
      </c>
      <c r="AKK5">
        <f t="shared" si="758"/>
        <v>0</v>
      </c>
      <c r="AKL5">
        <f t="shared" si="759"/>
        <v>0</v>
      </c>
      <c r="AKM5">
        <f t="shared" si="760"/>
        <v>0</v>
      </c>
      <c r="AKN5">
        <f t="shared" si="761"/>
        <v>0</v>
      </c>
      <c r="AKO5">
        <f t="shared" si="762"/>
        <v>0</v>
      </c>
      <c r="AKP5">
        <f t="shared" si="763"/>
        <v>0</v>
      </c>
      <c r="AKQ5">
        <f t="shared" si="764"/>
        <v>0</v>
      </c>
      <c r="AKR5">
        <f t="shared" si="765"/>
        <v>0</v>
      </c>
      <c r="AKS5">
        <f t="shared" si="766"/>
        <v>0</v>
      </c>
      <c r="AKT5">
        <f t="shared" si="767"/>
        <v>0</v>
      </c>
      <c r="AKU5">
        <f t="shared" si="768"/>
        <v>0</v>
      </c>
      <c r="AKV5">
        <f t="shared" si="769"/>
        <v>0</v>
      </c>
      <c r="AKW5">
        <f t="shared" si="770"/>
        <v>0</v>
      </c>
      <c r="AKX5">
        <f t="shared" si="771"/>
        <v>0</v>
      </c>
      <c r="AKY5">
        <f t="shared" si="772"/>
        <v>0</v>
      </c>
      <c r="AKZ5">
        <f t="shared" si="773"/>
        <v>0</v>
      </c>
      <c r="ALA5">
        <f t="shared" si="774"/>
        <v>0</v>
      </c>
      <c r="ALB5">
        <f t="shared" si="775"/>
        <v>0</v>
      </c>
      <c r="ALC5">
        <f t="shared" si="776"/>
        <v>0</v>
      </c>
      <c r="ALD5">
        <f t="shared" si="777"/>
        <v>0</v>
      </c>
      <c r="ALE5">
        <f t="shared" si="778"/>
        <v>0</v>
      </c>
      <c r="ALF5">
        <f t="shared" si="779"/>
        <v>0</v>
      </c>
      <c r="ALG5">
        <f t="shared" si="780"/>
        <v>0</v>
      </c>
      <c r="ALH5">
        <f t="shared" si="781"/>
        <v>0</v>
      </c>
      <c r="ALI5">
        <f t="shared" si="782"/>
        <v>0</v>
      </c>
      <c r="ALJ5">
        <f t="shared" si="783"/>
        <v>0</v>
      </c>
      <c r="ALK5">
        <f t="shared" si="784"/>
        <v>0</v>
      </c>
      <c r="ALL5">
        <f t="shared" si="785"/>
        <v>0</v>
      </c>
      <c r="ALM5">
        <f t="shared" si="786"/>
        <v>0</v>
      </c>
      <c r="ALN5">
        <f t="shared" si="787"/>
        <v>0</v>
      </c>
      <c r="ALO5">
        <f t="shared" si="788"/>
        <v>0</v>
      </c>
      <c r="ALP5">
        <f t="shared" si="789"/>
        <v>0</v>
      </c>
      <c r="ALQ5">
        <f t="shared" si="790"/>
        <v>0</v>
      </c>
      <c r="ALR5">
        <f t="shared" si="791"/>
        <v>0</v>
      </c>
      <c r="ALS5">
        <f t="shared" si="792"/>
        <v>0</v>
      </c>
      <c r="ALT5">
        <f t="shared" si="793"/>
        <v>0</v>
      </c>
      <c r="ALU5">
        <f t="shared" si="794"/>
        <v>0</v>
      </c>
      <c r="ALV5">
        <f t="shared" si="795"/>
        <v>0</v>
      </c>
      <c r="ALW5">
        <f t="shared" si="796"/>
        <v>0</v>
      </c>
      <c r="ALX5">
        <f t="shared" si="797"/>
        <v>0</v>
      </c>
      <c r="ALY5">
        <f t="shared" si="798"/>
        <v>0</v>
      </c>
      <c r="ALZ5">
        <f t="shared" si="799"/>
        <v>0</v>
      </c>
      <c r="AMA5">
        <f t="shared" si="800"/>
        <v>0</v>
      </c>
      <c r="AMB5">
        <f t="shared" si="801"/>
        <v>0</v>
      </c>
      <c r="AMC5">
        <f t="shared" si="802"/>
        <v>0</v>
      </c>
      <c r="AMD5">
        <f t="shared" si="803"/>
        <v>0</v>
      </c>
      <c r="AME5">
        <f t="shared" si="804"/>
        <v>0</v>
      </c>
      <c r="AMF5">
        <f t="shared" si="805"/>
        <v>0</v>
      </c>
      <c r="AMG5">
        <f t="shared" si="806"/>
        <v>0</v>
      </c>
      <c r="AMH5">
        <f t="shared" si="807"/>
        <v>0</v>
      </c>
      <c r="AMI5">
        <f t="shared" si="808"/>
        <v>0</v>
      </c>
      <c r="AMJ5">
        <f t="shared" si="809"/>
        <v>0</v>
      </c>
      <c r="AMK5">
        <f t="shared" si="810"/>
        <v>0</v>
      </c>
      <c r="AML5">
        <f t="shared" si="811"/>
        <v>0</v>
      </c>
      <c r="AMM5">
        <f t="shared" si="812"/>
        <v>0</v>
      </c>
      <c r="AMN5">
        <f t="shared" si="813"/>
        <v>0</v>
      </c>
      <c r="AMO5">
        <f t="shared" si="814"/>
        <v>0</v>
      </c>
      <c r="AMP5">
        <f t="shared" si="815"/>
        <v>0</v>
      </c>
      <c r="AMQ5">
        <f t="shared" si="816"/>
        <v>0</v>
      </c>
      <c r="AMR5">
        <f t="shared" si="817"/>
        <v>0</v>
      </c>
      <c r="AMS5">
        <f t="shared" si="818"/>
        <v>0</v>
      </c>
      <c r="AMT5">
        <f t="shared" si="819"/>
        <v>0</v>
      </c>
      <c r="AMU5">
        <f t="shared" si="820"/>
        <v>0</v>
      </c>
      <c r="AMV5">
        <f t="shared" si="821"/>
        <v>0</v>
      </c>
      <c r="AMW5">
        <f t="shared" si="822"/>
        <v>0</v>
      </c>
      <c r="AMX5">
        <f t="shared" si="823"/>
        <v>0</v>
      </c>
      <c r="AMY5">
        <f t="shared" si="824"/>
        <v>0</v>
      </c>
      <c r="AMZ5">
        <f t="shared" si="825"/>
        <v>0</v>
      </c>
      <c r="ANA5">
        <f t="shared" si="826"/>
        <v>0</v>
      </c>
      <c r="ANB5">
        <f t="shared" si="827"/>
        <v>0</v>
      </c>
      <c r="ANC5">
        <f t="shared" si="828"/>
        <v>0</v>
      </c>
      <c r="AND5">
        <f t="shared" si="829"/>
        <v>0</v>
      </c>
      <c r="ANR5" s="4">
        <v>2324</v>
      </c>
      <c r="ANS5" s="4">
        <f t="shared" si="830"/>
        <v>2324</v>
      </c>
      <c r="ANU5" s="4">
        <v>2321</v>
      </c>
      <c r="ANV5" t="str">
        <f t="shared" si="831"/>
        <v>2342</v>
      </c>
      <c r="ANW5" t="str">
        <f t="shared" si="832"/>
        <v>2345</v>
      </c>
      <c r="ANX5" t="str">
        <f t="shared" si="833"/>
        <v>2346</v>
      </c>
      <c r="ANY5" t="str">
        <f t="shared" si="834"/>
        <v>2347</v>
      </c>
      <c r="ANZ5" t="str">
        <f t="shared" si="835"/>
        <v>2351</v>
      </c>
      <c r="AOA5" t="str">
        <f t="shared" si="836"/>
        <v>2325</v>
      </c>
      <c r="AOB5" t="str">
        <f t="shared" si="837"/>
        <v>2305</v>
      </c>
      <c r="AOC5" t="str">
        <f t="shared" si="838"/>
        <v>2311</v>
      </c>
      <c r="AOD5" t="str">
        <f t="shared" si="839"/>
        <v>2314</v>
      </c>
      <c r="AOE5" t="str">
        <f t="shared" si="840"/>
        <v>2318</v>
      </c>
      <c r="AOF5" t="str">
        <f t="shared" si="841"/>
        <v>2324</v>
      </c>
      <c r="AOG5" t="str">
        <f t="shared" si="842"/>
        <v>2324</v>
      </c>
      <c r="AOH5" t="str">
        <f t="shared" si="843"/>
        <v>2324</v>
      </c>
      <c r="AOI5" t="str">
        <f t="shared" si="844"/>
        <v>2324</v>
      </c>
      <c r="AOJ5" t="str">
        <f t="shared" si="845"/>
        <v>2324</v>
      </c>
      <c r="AOK5" t="str">
        <f t="shared" si="846"/>
        <v>2324</v>
      </c>
      <c r="AOL5" t="str">
        <f t="shared" si="847"/>
        <v>2324</v>
      </c>
      <c r="AOM5" t="str">
        <f t="shared" si="848"/>
        <v>2324</v>
      </c>
      <c r="AON5" t="str">
        <f t="shared" si="849"/>
        <v>2324</v>
      </c>
      <c r="AOO5" t="str">
        <f t="shared" si="850"/>
        <v>2324</v>
      </c>
      <c r="AOP5" t="str">
        <f t="shared" si="851"/>
        <v>2324</v>
      </c>
      <c r="AOQ5" t="str">
        <f t="shared" si="852"/>
        <v>2324</v>
      </c>
      <c r="AOR5" t="str">
        <f t="shared" si="853"/>
        <v>2324</v>
      </c>
      <c r="AOS5" t="str">
        <f t="shared" si="854"/>
        <v>2324</v>
      </c>
      <c r="AOT5" t="str">
        <f t="shared" si="855"/>
        <v>2324</v>
      </c>
      <c r="AOU5" t="str">
        <f t="shared" si="856"/>
        <v>2324</v>
      </c>
      <c r="AOV5" t="str">
        <f t="shared" si="857"/>
        <v>2324</v>
      </c>
      <c r="AOW5" t="str">
        <f t="shared" si="858"/>
        <v>2324</v>
      </c>
      <c r="AOX5" t="str">
        <f t="shared" si="859"/>
        <v>2324</v>
      </c>
      <c r="AOY5" t="str">
        <f t="shared" si="860"/>
        <v>2324</v>
      </c>
      <c r="AOZ5" t="str">
        <f t="shared" si="861"/>
        <v>2324</v>
      </c>
      <c r="APA5" t="str">
        <f t="shared" si="862"/>
        <v>2324</v>
      </c>
      <c r="APB5" t="str">
        <f t="shared" si="863"/>
        <v>2324</v>
      </c>
      <c r="APC5" t="str">
        <f t="shared" si="864"/>
        <v>2324</v>
      </c>
      <c r="APD5" t="str">
        <f t="shared" si="865"/>
        <v>2324</v>
      </c>
      <c r="APE5" t="str">
        <f t="shared" si="866"/>
        <v>2324</v>
      </c>
      <c r="APF5" t="str">
        <f t="shared" si="867"/>
        <v>2324</v>
      </c>
      <c r="APG5" t="str">
        <f t="shared" si="868"/>
        <v>2324</v>
      </c>
      <c r="APH5" t="str">
        <f t="shared" si="869"/>
        <v>2324</v>
      </c>
      <c r="API5" t="str">
        <f t="shared" si="870"/>
        <v>2324</v>
      </c>
      <c r="APJ5" t="str">
        <f t="shared" si="871"/>
        <v>2324</v>
      </c>
      <c r="APK5" t="str">
        <f t="shared" si="872"/>
        <v>2324</v>
      </c>
      <c r="APL5" t="str">
        <f t="shared" si="873"/>
        <v>2324</v>
      </c>
      <c r="APM5" t="str">
        <f t="shared" si="874"/>
        <v>2324</v>
      </c>
      <c r="APN5" t="str">
        <f t="shared" si="875"/>
        <v>2324</v>
      </c>
      <c r="APO5" t="str">
        <f t="shared" si="876"/>
        <v>2324</v>
      </c>
      <c r="APP5" t="str">
        <f t="shared" si="877"/>
        <v>2324</v>
      </c>
      <c r="APQ5" t="str">
        <f t="shared" si="878"/>
        <v>2324</v>
      </c>
      <c r="APR5" t="str">
        <f t="shared" si="879"/>
        <v>2324</v>
      </c>
      <c r="APS5" t="str">
        <f t="shared" si="880"/>
        <v>2324</v>
      </c>
      <c r="APT5" t="str">
        <f t="shared" si="881"/>
        <v>2324</v>
      </c>
      <c r="APU5" t="str">
        <f t="shared" si="882"/>
        <v>2324</v>
      </c>
      <c r="APV5" t="str">
        <f t="shared" si="883"/>
        <v>2324</v>
      </c>
      <c r="APW5" t="str">
        <f t="shared" si="884"/>
        <v>2324</v>
      </c>
      <c r="APX5" t="str">
        <f t="shared" si="885"/>
        <v>2324</v>
      </c>
      <c r="APY5" t="str">
        <f t="shared" si="886"/>
        <v>2324</v>
      </c>
      <c r="APZ5" t="str">
        <f t="shared" si="887"/>
        <v>2324</v>
      </c>
      <c r="AQA5" t="str">
        <f t="shared" si="888"/>
        <v>2324</v>
      </c>
      <c r="AQB5" t="str">
        <f t="shared" si="889"/>
        <v>2324</v>
      </c>
      <c r="AQC5" t="str">
        <f t="shared" si="890"/>
        <v>2324</v>
      </c>
      <c r="AQD5" t="str">
        <f t="shared" si="891"/>
        <v>2324</v>
      </c>
      <c r="AQE5" t="str">
        <f t="shared" si="892"/>
        <v>2324</v>
      </c>
      <c r="AQF5" t="str">
        <f t="shared" si="893"/>
        <v>2324</v>
      </c>
      <c r="AQG5" t="str">
        <f t="shared" si="894"/>
        <v>2324</v>
      </c>
      <c r="AQH5" t="str">
        <f t="shared" si="895"/>
        <v>2324</v>
      </c>
      <c r="AQI5" t="str">
        <f t="shared" si="896"/>
        <v>2324</v>
      </c>
      <c r="AQJ5" t="str">
        <f t="shared" si="897"/>
        <v>2324</v>
      </c>
      <c r="AQK5" t="str">
        <f t="shared" si="898"/>
        <v>2324</v>
      </c>
      <c r="AQL5" t="str">
        <f t="shared" si="899"/>
        <v>2324</v>
      </c>
      <c r="AQM5" t="str">
        <f t="shared" si="900"/>
        <v>2324</v>
      </c>
      <c r="AQN5" t="str">
        <f t="shared" si="901"/>
        <v>2324</v>
      </c>
      <c r="AQO5" t="str">
        <f t="shared" si="902"/>
        <v>2324</v>
      </c>
      <c r="AQP5" t="str">
        <f t="shared" si="903"/>
        <v>2324</v>
      </c>
      <c r="AQQ5" t="str">
        <f t="shared" si="904"/>
        <v>2324</v>
      </c>
      <c r="AQR5" t="str">
        <f t="shared" si="905"/>
        <v>2324</v>
      </c>
      <c r="AQS5" t="str">
        <f t="shared" si="906"/>
        <v>2324</v>
      </c>
      <c r="AQT5" t="str">
        <f t="shared" si="907"/>
        <v>2324</v>
      </c>
      <c r="AQU5" t="str">
        <f t="shared" si="908"/>
        <v>2324</v>
      </c>
      <c r="AQV5" t="str">
        <f t="shared" si="909"/>
        <v>2324</v>
      </c>
      <c r="AQW5" t="str">
        <f t="shared" si="910"/>
        <v>2324</v>
      </c>
      <c r="AQX5" t="str">
        <f t="shared" si="911"/>
        <v>2324</v>
      </c>
      <c r="AQY5" t="str">
        <f t="shared" si="912"/>
        <v>2324</v>
      </c>
      <c r="AQZ5" t="str">
        <f t="shared" si="913"/>
        <v>2324</v>
      </c>
      <c r="ARA5" t="str">
        <f t="shared" si="914"/>
        <v>2324</v>
      </c>
      <c r="ARB5" t="str">
        <f t="shared" si="915"/>
        <v>2324</v>
      </c>
      <c r="ARC5">
        <v>2321</v>
      </c>
      <c r="ARH5" s="5"/>
    </row>
    <row r="6" spans="1:1154" x14ac:dyDescent="0.2">
      <c r="A6">
        <v>151</v>
      </c>
      <c r="B6" s="106" t="s">
        <v>479</v>
      </c>
      <c r="C6" s="20">
        <f>VLOOKUP(A6, Rankings!$A$2:$AN$161, 40, FALSE)</f>
        <v>4</v>
      </c>
      <c r="D6" s="106" t="s">
        <v>396</v>
      </c>
      <c r="F6" s="4">
        <v>15</v>
      </c>
      <c r="G6" s="4">
        <v>4</v>
      </c>
      <c r="I6" s="5">
        <f t="shared" si="0"/>
        <v>11</v>
      </c>
      <c r="L6" t="s">
        <v>1911</v>
      </c>
      <c r="M6" t="s">
        <v>2220</v>
      </c>
      <c r="N6" t="s">
        <v>2344</v>
      </c>
      <c r="O6" t="s">
        <v>2556</v>
      </c>
      <c r="P6" t="s">
        <v>2898</v>
      </c>
      <c r="Q6" t="s">
        <v>3101</v>
      </c>
      <c r="R6" t="s">
        <v>3385</v>
      </c>
      <c r="S6" t="s">
        <v>3551</v>
      </c>
      <c r="T6" t="s">
        <v>3855</v>
      </c>
      <c r="U6" t="s">
        <v>4061</v>
      </c>
      <c r="V6" t="s">
        <v>4242</v>
      </c>
      <c r="W6" t="str">
        <f>Rankings!D5</f>
        <v>-</v>
      </c>
      <c r="X6" t="s">
        <v>10</v>
      </c>
      <c r="Y6" t="s">
        <v>10</v>
      </c>
      <c r="Z6" t="s">
        <v>10</v>
      </c>
      <c r="AA6" t="s">
        <v>10</v>
      </c>
      <c r="AB6" t="s">
        <v>10</v>
      </c>
      <c r="AC6" t="s">
        <v>10</v>
      </c>
      <c r="AD6" t="s">
        <v>10</v>
      </c>
      <c r="AE6" t="s">
        <v>10</v>
      </c>
      <c r="AF6" t="s">
        <v>10</v>
      </c>
      <c r="AG6" t="s">
        <v>10</v>
      </c>
      <c r="AH6" t="s">
        <v>10</v>
      </c>
      <c r="AI6" t="s">
        <v>10</v>
      </c>
      <c r="AJ6" t="s">
        <v>10</v>
      </c>
      <c r="AK6" t="s">
        <v>10</v>
      </c>
      <c r="AL6" t="s">
        <v>10</v>
      </c>
      <c r="AM6" t="s">
        <v>10</v>
      </c>
      <c r="AN6" t="s">
        <v>10</v>
      </c>
      <c r="AO6" t="s">
        <v>10</v>
      </c>
      <c r="AP6" t="s">
        <v>10</v>
      </c>
      <c r="AQ6" t="s">
        <v>10</v>
      </c>
      <c r="AR6" t="s">
        <v>10</v>
      </c>
      <c r="AS6" t="s">
        <v>10</v>
      </c>
      <c r="AT6" t="s">
        <v>10</v>
      </c>
      <c r="AU6" t="s">
        <v>10</v>
      </c>
      <c r="AV6" t="s">
        <v>10</v>
      </c>
      <c r="AW6" t="s">
        <v>10</v>
      </c>
      <c r="AX6" t="s">
        <v>10</v>
      </c>
      <c r="AY6" t="s">
        <v>10</v>
      </c>
      <c r="AZ6" t="s">
        <v>10</v>
      </c>
      <c r="BA6" t="s">
        <v>10</v>
      </c>
      <c r="BB6" t="s">
        <v>10</v>
      </c>
      <c r="BC6" t="s">
        <v>10</v>
      </c>
      <c r="BD6" t="s">
        <v>10</v>
      </c>
      <c r="BE6" t="s">
        <v>10</v>
      </c>
      <c r="BF6" t="s">
        <v>10</v>
      </c>
      <c r="BG6" t="s">
        <v>10</v>
      </c>
      <c r="BH6" t="s">
        <v>10</v>
      </c>
      <c r="BI6" t="s">
        <v>10</v>
      </c>
      <c r="BJ6" t="s">
        <v>10</v>
      </c>
      <c r="BK6" t="s">
        <v>10</v>
      </c>
      <c r="BL6" t="s">
        <v>10</v>
      </c>
      <c r="BM6" t="s">
        <v>10</v>
      </c>
      <c r="BN6" t="s">
        <v>10</v>
      </c>
      <c r="BO6" t="s">
        <v>10</v>
      </c>
      <c r="BP6" t="s">
        <v>10</v>
      </c>
      <c r="BQ6" t="s">
        <v>10</v>
      </c>
      <c r="BR6" t="s">
        <v>10</v>
      </c>
      <c r="BS6" t="s">
        <v>10</v>
      </c>
      <c r="BT6" t="s">
        <v>10</v>
      </c>
      <c r="BU6" t="s">
        <v>10</v>
      </c>
      <c r="BV6" t="s">
        <v>10</v>
      </c>
      <c r="BW6" t="s">
        <v>10</v>
      </c>
      <c r="BX6" t="s">
        <v>10</v>
      </c>
      <c r="BY6" t="s">
        <v>10</v>
      </c>
      <c r="BZ6" t="s">
        <v>10</v>
      </c>
      <c r="CA6" t="s">
        <v>10</v>
      </c>
      <c r="CB6" t="s">
        <v>10</v>
      </c>
      <c r="CC6" t="s">
        <v>10</v>
      </c>
      <c r="CD6" t="s">
        <v>10</v>
      </c>
      <c r="CE6" t="s">
        <v>10</v>
      </c>
      <c r="CF6" t="s">
        <v>10</v>
      </c>
      <c r="CG6" t="s">
        <v>10</v>
      </c>
      <c r="CH6" t="s">
        <v>10</v>
      </c>
      <c r="CI6" t="s">
        <v>10</v>
      </c>
      <c r="CJ6" t="s">
        <v>10</v>
      </c>
      <c r="CK6" t="s">
        <v>10</v>
      </c>
      <c r="CL6" t="s">
        <v>10</v>
      </c>
      <c r="CM6" t="s">
        <v>10</v>
      </c>
      <c r="CN6" t="s">
        <v>10</v>
      </c>
      <c r="CO6" t="s">
        <v>10</v>
      </c>
      <c r="CP6" t="s">
        <v>10</v>
      </c>
      <c r="CQ6" t="s">
        <v>10</v>
      </c>
      <c r="CR6" t="s">
        <v>10</v>
      </c>
      <c r="CT6" s="4">
        <f t="shared" si="1"/>
        <v>5</v>
      </c>
      <c r="CU6" s="4">
        <f t="shared" si="2"/>
        <v>0</v>
      </c>
      <c r="CV6" s="4">
        <f t="shared" si="3"/>
        <v>0</v>
      </c>
      <c r="CW6" s="4">
        <f t="shared" si="4"/>
        <v>0</v>
      </c>
      <c r="CX6" s="4">
        <f t="shared" si="5"/>
        <v>2</v>
      </c>
      <c r="CY6" s="4">
        <f t="shared" si="6"/>
        <v>0</v>
      </c>
      <c r="CZ6" s="4">
        <f t="shared" si="7"/>
        <v>0</v>
      </c>
      <c r="DA6" s="4">
        <f t="shared" si="8"/>
        <v>0</v>
      </c>
      <c r="DB6" s="4">
        <f t="shared" si="9"/>
        <v>4</v>
      </c>
      <c r="DC6" s="4">
        <f t="shared" si="10"/>
        <v>0</v>
      </c>
      <c r="DD6" s="4">
        <f t="shared" si="11"/>
        <v>0</v>
      </c>
      <c r="DE6" s="4">
        <f t="shared" si="12"/>
        <v>0</v>
      </c>
      <c r="DF6" s="4">
        <f t="shared" si="13"/>
        <v>0</v>
      </c>
      <c r="DG6" s="4">
        <f t="shared" si="14"/>
        <v>0</v>
      </c>
      <c r="DH6" s="4">
        <f t="shared" si="15"/>
        <v>0</v>
      </c>
      <c r="DI6" s="152">
        <f t="shared" si="16"/>
        <v>0</v>
      </c>
      <c r="DJ6" s="153">
        <f t="shared" si="17"/>
        <v>5</v>
      </c>
      <c r="DK6" s="4">
        <f t="shared" si="18"/>
        <v>0</v>
      </c>
      <c r="DL6" s="4">
        <f t="shared" si="19"/>
        <v>2</v>
      </c>
      <c r="DM6" s="4">
        <f t="shared" si="20"/>
        <v>0</v>
      </c>
      <c r="DN6" s="4">
        <f t="shared" si="21"/>
        <v>4</v>
      </c>
      <c r="DO6" s="4">
        <f t="shared" si="22"/>
        <v>0</v>
      </c>
      <c r="DP6" s="4">
        <f t="shared" si="23"/>
        <v>0</v>
      </c>
      <c r="DQ6" s="4">
        <f t="shared" si="24"/>
        <v>0</v>
      </c>
      <c r="DR6" s="4">
        <f t="shared" si="25"/>
        <v>17</v>
      </c>
      <c r="DS6" s="4">
        <f t="shared" si="26"/>
        <v>11</v>
      </c>
      <c r="DT6" s="4">
        <f t="shared" si="27"/>
        <v>12</v>
      </c>
      <c r="DU6" t="str">
        <f t="shared" si="28"/>
        <v>3R</v>
      </c>
      <c r="DV6" t="str">
        <f t="shared" si="29"/>
        <v>3R</v>
      </c>
      <c r="DW6" t="str">
        <f t="shared" si="30"/>
        <v>3R</v>
      </c>
      <c r="DX6" t="str">
        <f t="shared" si="31"/>
        <v>3S</v>
      </c>
      <c r="DY6" t="str">
        <f t="shared" si="32"/>
        <v>3S</v>
      </c>
      <c r="DZ6" t="str">
        <f t="shared" si="33"/>
        <v>3R</v>
      </c>
      <c r="EA6" t="str">
        <f t="shared" si="34"/>
        <v>3L</v>
      </c>
      <c r="EB6" t="str">
        <f t="shared" si="35"/>
        <v>3L</v>
      </c>
      <c r="EC6" t="str">
        <f t="shared" si="36"/>
        <v>3R</v>
      </c>
      <c r="ED6" t="str">
        <f t="shared" si="37"/>
        <v>3S</v>
      </c>
      <c r="EE6" t="str">
        <f t="shared" si="38"/>
        <v>3S</v>
      </c>
      <c r="EF6">
        <f t="shared" si="39"/>
        <v>0</v>
      </c>
      <c r="EG6">
        <f t="shared" si="40"/>
        <v>0</v>
      </c>
      <c r="EH6">
        <f t="shared" si="41"/>
        <v>0</v>
      </c>
      <c r="EI6">
        <f t="shared" si="42"/>
        <v>0</v>
      </c>
      <c r="EJ6">
        <f t="shared" si="43"/>
        <v>0</v>
      </c>
      <c r="EK6">
        <f t="shared" si="44"/>
        <v>0</v>
      </c>
      <c r="EL6">
        <f t="shared" si="45"/>
        <v>0</v>
      </c>
      <c r="EM6">
        <f t="shared" si="46"/>
        <v>0</v>
      </c>
      <c r="EN6">
        <f t="shared" si="47"/>
        <v>0</v>
      </c>
      <c r="EO6">
        <f t="shared" si="48"/>
        <v>0</v>
      </c>
      <c r="EP6">
        <f t="shared" si="49"/>
        <v>0</v>
      </c>
      <c r="EQ6">
        <f t="shared" si="50"/>
        <v>0</v>
      </c>
      <c r="ER6">
        <f t="shared" si="51"/>
        <v>0</v>
      </c>
      <c r="ES6">
        <f t="shared" si="52"/>
        <v>0</v>
      </c>
      <c r="ET6">
        <f t="shared" si="53"/>
        <v>0</v>
      </c>
      <c r="EU6">
        <f t="shared" si="54"/>
        <v>0</v>
      </c>
      <c r="EV6">
        <f t="shared" si="55"/>
        <v>0</v>
      </c>
      <c r="EW6">
        <f t="shared" si="56"/>
        <v>0</v>
      </c>
      <c r="EX6">
        <f t="shared" si="57"/>
        <v>0</v>
      </c>
      <c r="EY6">
        <f t="shared" si="58"/>
        <v>0</v>
      </c>
      <c r="EZ6">
        <f t="shared" si="59"/>
        <v>0</v>
      </c>
      <c r="FA6">
        <f t="shared" si="60"/>
        <v>0</v>
      </c>
      <c r="FB6">
        <f t="shared" si="61"/>
        <v>0</v>
      </c>
      <c r="FC6">
        <f t="shared" si="62"/>
        <v>0</v>
      </c>
      <c r="FD6">
        <f t="shared" si="63"/>
        <v>0</v>
      </c>
      <c r="FE6">
        <f t="shared" si="64"/>
        <v>0</v>
      </c>
      <c r="FF6">
        <f t="shared" si="65"/>
        <v>0</v>
      </c>
      <c r="FG6">
        <f t="shared" si="66"/>
        <v>0</v>
      </c>
      <c r="FH6">
        <f t="shared" si="67"/>
        <v>0</v>
      </c>
      <c r="FI6">
        <f t="shared" si="68"/>
        <v>0</v>
      </c>
      <c r="FJ6">
        <f t="shared" si="69"/>
        <v>0</v>
      </c>
      <c r="FK6">
        <f t="shared" si="70"/>
        <v>0</v>
      </c>
      <c r="FL6">
        <f t="shared" si="71"/>
        <v>0</v>
      </c>
      <c r="FM6">
        <f t="shared" si="72"/>
        <v>0</v>
      </c>
      <c r="FN6">
        <f t="shared" si="73"/>
        <v>0</v>
      </c>
      <c r="FO6">
        <f t="shared" si="74"/>
        <v>0</v>
      </c>
      <c r="FP6">
        <f t="shared" si="75"/>
        <v>0</v>
      </c>
      <c r="FQ6">
        <f t="shared" si="76"/>
        <v>0</v>
      </c>
      <c r="FR6">
        <f t="shared" si="77"/>
        <v>0</v>
      </c>
      <c r="FS6">
        <f t="shared" si="78"/>
        <v>0</v>
      </c>
      <c r="FT6">
        <f t="shared" si="79"/>
        <v>0</v>
      </c>
      <c r="FU6">
        <f t="shared" si="80"/>
        <v>0</v>
      </c>
      <c r="FV6">
        <f t="shared" si="81"/>
        <v>0</v>
      </c>
      <c r="FW6">
        <f t="shared" si="82"/>
        <v>0</v>
      </c>
      <c r="FX6">
        <f t="shared" si="83"/>
        <v>0</v>
      </c>
      <c r="FY6">
        <f t="shared" si="84"/>
        <v>0</v>
      </c>
      <c r="FZ6">
        <f t="shared" si="85"/>
        <v>0</v>
      </c>
      <c r="GA6">
        <f t="shared" si="86"/>
        <v>0</v>
      </c>
      <c r="GB6">
        <f t="shared" si="87"/>
        <v>0</v>
      </c>
      <c r="GC6">
        <f t="shared" si="88"/>
        <v>0</v>
      </c>
      <c r="GD6">
        <f t="shared" si="89"/>
        <v>0</v>
      </c>
      <c r="GE6">
        <f t="shared" si="90"/>
        <v>0</v>
      </c>
      <c r="GF6">
        <f t="shared" si="91"/>
        <v>0</v>
      </c>
      <c r="GG6">
        <f t="shared" si="92"/>
        <v>0</v>
      </c>
      <c r="GH6">
        <f t="shared" si="93"/>
        <v>0</v>
      </c>
      <c r="GI6">
        <f t="shared" si="94"/>
        <v>0</v>
      </c>
      <c r="GJ6">
        <f t="shared" si="95"/>
        <v>0</v>
      </c>
      <c r="GK6">
        <f t="shared" si="96"/>
        <v>0</v>
      </c>
      <c r="GL6">
        <f t="shared" si="97"/>
        <v>0</v>
      </c>
      <c r="GM6">
        <f t="shared" si="98"/>
        <v>0</v>
      </c>
      <c r="GN6">
        <f t="shared" si="99"/>
        <v>0</v>
      </c>
      <c r="GO6">
        <f t="shared" si="100"/>
        <v>0</v>
      </c>
      <c r="GP6">
        <f t="shared" si="101"/>
        <v>0</v>
      </c>
      <c r="GQ6">
        <f t="shared" si="102"/>
        <v>0</v>
      </c>
      <c r="GR6">
        <f t="shared" si="103"/>
        <v>0</v>
      </c>
      <c r="GS6">
        <f t="shared" si="104"/>
        <v>0</v>
      </c>
      <c r="GT6">
        <f t="shared" si="105"/>
        <v>0</v>
      </c>
      <c r="GU6">
        <f t="shared" si="106"/>
        <v>0</v>
      </c>
      <c r="GV6">
        <f t="shared" si="107"/>
        <v>0</v>
      </c>
      <c r="GW6">
        <f t="shared" si="108"/>
        <v>0</v>
      </c>
      <c r="GX6">
        <f t="shared" si="109"/>
        <v>0</v>
      </c>
      <c r="GY6">
        <f t="shared" si="110"/>
        <v>0</v>
      </c>
      <c r="GZ6">
        <f t="shared" si="111"/>
        <v>0</v>
      </c>
      <c r="HA6">
        <f t="shared" si="112"/>
        <v>0</v>
      </c>
      <c r="HB6" s="176" t="s">
        <v>269</v>
      </c>
      <c r="HC6" s="89">
        <f t="shared" si="113"/>
        <v>208.52389116910715</v>
      </c>
      <c r="HD6" s="89">
        <f t="shared" si="114"/>
        <v>95.055514199001749</v>
      </c>
      <c r="HE6" s="89">
        <f t="shared" si="115"/>
        <v>198.90041381810562</v>
      </c>
      <c r="HF6" s="89">
        <f t="shared" si="116"/>
        <v>0</v>
      </c>
      <c r="HH6" s="88">
        <f t="shared" si="117"/>
        <v>502.47981918621451</v>
      </c>
      <c r="HI6" s="88">
        <f t="shared" si="118"/>
        <v>49.725103454526405</v>
      </c>
      <c r="HK6">
        <f>IFERROR(VLOOKUP(_xlfn.NUMBERVALUE(MID(L6, SEARCH("!", L6)+1, SEARCH("+", L6)-SEARCH("!", L6)-1)), Rankings!$A$2:$BK$161, 63, FALSE),0)</f>
        <v>47.695430254270278</v>
      </c>
      <c r="HL6">
        <f>IFERROR(VLOOKUP(_xlfn.NUMBERVALUE(MID(M6, SEARCH("!", M6)+1, SEARCH("+", M6)-SEARCH("!", M6)-1)), Rankings!$A$2:$BK$161, 63, FALSE),0)</f>
        <v>42.240006875296153</v>
      </c>
      <c r="HM6">
        <f>IFERROR(VLOOKUP(_xlfn.NUMBERVALUE(MID(N6, SEARCH("!", N6)+1, SEARCH("+", N6)-SEARCH("!", N6)-1)), Rankings!$A$2:$BK$161, 63, FALSE),0)</f>
        <v>32.803816327749196</v>
      </c>
      <c r="HN6">
        <f>IFERROR(VLOOKUP(_xlfn.NUMBERVALUE(MID(O6, SEARCH("!", O6)+1, SEARCH("+", O6)-SEARCH("!", O6)-1)), Rankings!$A$2:$BK$161, 63, FALSE),0)</f>
        <v>21.697479887649887</v>
      </c>
      <c r="HO6">
        <f>IFERROR(VLOOKUP(_xlfn.NUMBERVALUE(MID(P6, SEARCH("!", P6)+1, SEARCH("+", P6)-SEARCH("!", P6)-1)), Rankings!$A$2:$BK$161, 63, FALSE),0)</f>
        <v>44.152793191810147</v>
      </c>
      <c r="HP6">
        <f>IFERROR(VLOOKUP(_xlfn.NUMBERVALUE(MID(Q6, SEARCH("!", Q6)+1, SEARCH("+", Q6)-SEARCH("!", Q6)-1)), Rankings!$A$2:$BK$161, 63, FALSE),0)</f>
        <v>39.301156012828677</v>
      </c>
      <c r="HQ6">
        <f>IFERROR(VLOOKUP(_xlfn.NUMBERVALUE(MID(R6, SEARCH("!", R6)+1, SEARCH("+", R6)-SEARCH("!", R6)-1)), Rankings!$A$2:$BK$161, 63, FALSE),0)</f>
        <v>54.132469507511118</v>
      </c>
      <c r="HR6">
        <f>IFERROR(VLOOKUP(_xlfn.NUMBERVALUE(MID(S6, SEARCH("!", S6)+1, SEARCH("+", S6)-SEARCH("!", S6)-1)), Rankings!$A$2:$BK$161, 63, FALSE),0)</f>
        <v>40.923044691490631</v>
      </c>
      <c r="HS6">
        <f>IFERROR(VLOOKUP(_xlfn.NUMBERVALUE(MID(T6, SEARCH("!", T6)+1, SEARCH("+", T6)-SEARCH("!", T6)-1)), Rankings!$A$2:$BK$161, 63, FALSE),0)</f>
        <v>46.483481698962862</v>
      </c>
      <c r="HT6">
        <f>IFERROR(VLOOKUP(_xlfn.NUMBERVALUE(MID(U6, SEARCH("!", U6)+1, SEARCH("+", U6)-SEARCH("!", U6)-1)), Rankings!$A$2:$BK$161, 63, FALSE),0)</f>
        <v>63.622571586060495</v>
      </c>
      <c r="HU6">
        <f>IFERROR(VLOOKUP(_xlfn.NUMBERVALUE(MID(V6, SEARCH("!", V6)+1, SEARCH("+", V6)-SEARCH("!", V6)-1)), Rankings!$A$2:$BK$161, 63, FALSE),0)</f>
        <v>69.427569152585079</v>
      </c>
      <c r="HV6">
        <f>IFERROR(VLOOKUP(_xlfn.NUMBERVALUE(MID(W6, SEARCH("!", W6)+1, SEARCH("+", W6)-SEARCH("!", W6)-1)), Rankings!$A$2:$BK$161, 63, FALSE),0)</f>
        <v>0</v>
      </c>
      <c r="HW6">
        <f>IFERROR(VLOOKUP(_xlfn.NUMBERVALUE(MID(X6, SEARCH("!", X6)+1, SEARCH("+", X6)-SEARCH("!", X6)-1)), Rankings!$A$2:$BK$161, 63, FALSE),0)</f>
        <v>0</v>
      </c>
      <c r="HX6">
        <f>IFERROR(VLOOKUP(_xlfn.NUMBERVALUE(MID(Y6, SEARCH("!", Y6)+1, SEARCH("+", Y6)-SEARCH("!", Y6)-1)), Rankings!$A$2:$BK$161, 63, FALSE),0)</f>
        <v>0</v>
      </c>
      <c r="HY6">
        <f>IFERROR(VLOOKUP(_xlfn.NUMBERVALUE(MID(Z6, SEARCH("!", Z6)+1, SEARCH("+", Z6)-SEARCH("!", Z6)-1)), Rankings!$A$2:$BK$161, 63, FALSE),0)</f>
        <v>0</v>
      </c>
      <c r="HZ6">
        <f>IFERROR(VLOOKUP(_xlfn.NUMBERVALUE(MID(AA6, SEARCH("!", AA6)+1, SEARCH("+", AA6)-SEARCH("!", AA6)-1)), Rankings!$A$2:$BK$161, 63, FALSE),0)</f>
        <v>0</v>
      </c>
      <c r="IA6">
        <f>IFERROR(VLOOKUP(_xlfn.NUMBERVALUE(MID(AB6, SEARCH("!", AB6)+1, SEARCH("+", AB6)-SEARCH("!", AB6)-1)), Rankings!$A$2:$BK$161, 63, FALSE),0)</f>
        <v>0</v>
      </c>
      <c r="IB6">
        <f>IFERROR(VLOOKUP(_xlfn.NUMBERVALUE(MID(AC6, SEARCH("!", AC6)+1, SEARCH("+", AC6)-SEARCH("!", AC6)-1)), Rankings!$A$2:$BK$161, 63, FALSE),0)</f>
        <v>0</v>
      </c>
      <c r="IC6">
        <f>IFERROR(VLOOKUP(_xlfn.NUMBERVALUE(MID(AD6, SEARCH("!", AD6)+1, SEARCH("+", AD6)-SEARCH("!", AD6)-1)), Rankings!$A$2:$BK$161, 63, FALSE),0)</f>
        <v>0</v>
      </c>
      <c r="ID6">
        <f>IFERROR(VLOOKUP(_xlfn.NUMBERVALUE(MID(AE6, SEARCH("!", AE6)+1, SEARCH("+", AE6)-SEARCH("!", AE6)-1)), Rankings!$A$2:$BK$161, 63, FALSE),0)</f>
        <v>0</v>
      </c>
      <c r="IE6">
        <f>IFERROR(VLOOKUP(_xlfn.NUMBERVALUE(MID(AF6, SEARCH("!", AF6)+1, SEARCH("+", AF6)-SEARCH("!", AF6)-1)), Rankings!$A$2:$BK$161, 63, FALSE),0)</f>
        <v>0</v>
      </c>
      <c r="IF6">
        <f>IFERROR(VLOOKUP(_xlfn.NUMBERVALUE(MID(AG6, SEARCH("!", AG6)+1, SEARCH("+", AG6)-SEARCH("!", AG6)-1)), Rankings!$A$2:$BK$161, 63, FALSE),0)</f>
        <v>0</v>
      </c>
      <c r="IG6">
        <f>IFERROR(VLOOKUP(_xlfn.NUMBERVALUE(MID(AH6, SEARCH("!", AH6)+1, SEARCH("+", AH6)-SEARCH("!", AH6)-1)), Rankings!$A$2:$BK$161, 63, FALSE),0)</f>
        <v>0</v>
      </c>
      <c r="IH6">
        <f>IFERROR(VLOOKUP(_xlfn.NUMBERVALUE(MID(AI6, SEARCH("!", AI6)+1, SEARCH("+", AI6)-SEARCH("!", AI6)-1)), Rankings!$A$2:$BK$161, 63, FALSE),0)</f>
        <v>0</v>
      </c>
      <c r="II6">
        <f>IFERROR(VLOOKUP(_xlfn.NUMBERVALUE(MID(AJ6, SEARCH("!", AJ6)+1, SEARCH("+", AJ6)-SEARCH("!", AJ6)-1)), Rankings!$A$2:$BK$161, 63, FALSE),0)</f>
        <v>0</v>
      </c>
      <c r="IJ6">
        <f>IFERROR(VLOOKUP(_xlfn.NUMBERVALUE(MID(AK6, SEARCH("!", AK6)+1, SEARCH("+", AK6)-SEARCH("!", AK6)-1)), Rankings!$A$2:$BK$161, 63, FALSE),0)</f>
        <v>0</v>
      </c>
      <c r="IK6">
        <f>IFERROR(VLOOKUP(_xlfn.NUMBERVALUE(MID(AL6, SEARCH("!", AL6)+1, SEARCH("+", AL6)-SEARCH("!", AL6)-1)), Rankings!$A$2:$BK$161, 63, FALSE),0)</f>
        <v>0</v>
      </c>
      <c r="IL6">
        <f>IFERROR(VLOOKUP(_xlfn.NUMBERVALUE(MID(AM6, SEARCH("!", AM6)+1, SEARCH("+", AM6)-SEARCH("!", AM6)-1)), Rankings!$A$2:$BK$161, 63, FALSE),0)</f>
        <v>0</v>
      </c>
      <c r="IM6">
        <f>IFERROR(VLOOKUP(_xlfn.NUMBERVALUE(MID(AN6, SEARCH("!", AN6)+1, SEARCH("+", AN6)-SEARCH("!", AN6)-1)), Rankings!$A$2:$BK$161, 63, FALSE),0)</f>
        <v>0</v>
      </c>
      <c r="IN6">
        <f>IFERROR(VLOOKUP(_xlfn.NUMBERVALUE(MID(AO6, SEARCH("!", AO6)+1, SEARCH("+", AO6)-SEARCH("!", AO6)-1)), Rankings!$A$2:$BK$161, 63, FALSE),0)</f>
        <v>0</v>
      </c>
      <c r="IO6">
        <f>IFERROR(VLOOKUP(_xlfn.NUMBERVALUE(MID(AP6, SEARCH("!", AP6)+1, SEARCH("+", AP6)-SEARCH("!", AP6)-1)), Rankings!$A$2:$BK$161, 63, FALSE),0)</f>
        <v>0</v>
      </c>
      <c r="IP6">
        <f>IFERROR(VLOOKUP(_xlfn.NUMBERVALUE(MID(AQ6, SEARCH("!", AQ6)+1, SEARCH("+", AQ6)-SEARCH("!", AQ6)-1)), Rankings!$A$2:$BK$161, 63, FALSE),0)</f>
        <v>0</v>
      </c>
      <c r="IQ6">
        <f>IFERROR(VLOOKUP(_xlfn.NUMBERVALUE(MID(AR6, SEARCH("!", AR6)+1, SEARCH("+", AR6)-SEARCH("!", AR6)-1)), Rankings!$A$2:$BK$161, 63, FALSE),0)</f>
        <v>0</v>
      </c>
      <c r="IR6">
        <f>IFERROR(VLOOKUP(_xlfn.NUMBERVALUE(MID(AS6, SEARCH("!", AS6)+1, SEARCH("+", AS6)-SEARCH("!", AS6)-1)), Rankings!$A$2:$BK$161, 63, FALSE),0)</f>
        <v>0</v>
      </c>
      <c r="IS6">
        <f>IFERROR(VLOOKUP(_xlfn.NUMBERVALUE(MID(AT6, SEARCH("!", AT6)+1, SEARCH("+", AT6)-SEARCH("!", AT6)-1)), Rankings!$A$2:$BK$161, 63, FALSE),0)</f>
        <v>0</v>
      </c>
      <c r="IT6">
        <f>IFERROR(VLOOKUP(_xlfn.NUMBERVALUE(MID(AU6, SEARCH("!", AU6)+1, SEARCH("+", AU6)-SEARCH("!", AU6)-1)), Rankings!$A$2:$BK$161, 63, FALSE),0)</f>
        <v>0</v>
      </c>
      <c r="IU6">
        <f>IFERROR(VLOOKUP(_xlfn.NUMBERVALUE(MID(AV6, SEARCH("!", AV6)+1, SEARCH("+", AV6)-SEARCH("!", AV6)-1)), Rankings!$A$2:$BK$161, 63, FALSE),0)</f>
        <v>0</v>
      </c>
      <c r="IV6">
        <f>IFERROR(VLOOKUP(_xlfn.NUMBERVALUE(MID(AW6, SEARCH("!", AW6)+1, SEARCH("+", AW6)-SEARCH("!", AW6)-1)), Rankings!$A$2:$BK$161, 63, FALSE),0)</f>
        <v>0</v>
      </c>
      <c r="IW6">
        <f>IFERROR(VLOOKUP(_xlfn.NUMBERVALUE(MID(AX6, SEARCH("!", AX6)+1, SEARCH("+", AX6)-SEARCH("!", AX6)-1)), Rankings!$A$2:$BK$161, 63, FALSE),0)</f>
        <v>0</v>
      </c>
      <c r="IX6">
        <f>IFERROR(VLOOKUP(_xlfn.NUMBERVALUE(MID(AY6, SEARCH("!", AY6)+1, SEARCH("+", AY6)-SEARCH("!", AY6)-1)), Rankings!$A$2:$BK$161, 63, FALSE),0)</f>
        <v>0</v>
      </c>
      <c r="IY6">
        <f>IFERROR(VLOOKUP(_xlfn.NUMBERVALUE(MID(AZ6, SEARCH("!", AZ6)+1, SEARCH("+", AZ6)-SEARCH("!", AZ6)-1)), Rankings!$A$2:$BK$161, 63, FALSE),0)</f>
        <v>0</v>
      </c>
      <c r="IZ6">
        <f>IFERROR(VLOOKUP(_xlfn.NUMBERVALUE(MID(BA6, SEARCH("!", BA6)+1, SEARCH("+", BA6)-SEARCH("!", BA6)-1)), Rankings!$A$2:$BK$161, 63, FALSE),0)</f>
        <v>0</v>
      </c>
      <c r="JA6">
        <f>IFERROR(VLOOKUP(_xlfn.NUMBERVALUE(MID(BB6, SEARCH("!", BB6)+1, SEARCH("+", BB6)-SEARCH("!", BB6)-1)), Rankings!$A$2:$BK$161, 63, FALSE),0)</f>
        <v>0</v>
      </c>
      <c r="JB6">
        <f>IFERROR(VLOOKUP(_xlfn.NUMBERVALUE(MID(BC6, SEARCH("!", BC6)+1, SEARCH("+", BC6)-SEARCH("!", BC6)-1)), Rankings!$A$2:$BK$161, 63, FALSE),0)</f>
        <v>0</v>
      </c>
      <c r="JC6">
        <f>IFERROR(VLOOKUP(_xlfn.NUMBERVALUE(MID(BD6, SEARCH("!", BD6)+1, SEARCH("+", BD6)-SEARCH("!", BD6)-1)), Rankings!$A$2:$BK$161, 63, FALSE),0)</f>
        <v>0</v>
      </c>
      <c r="JD6">
        <f>IFERROR(VLOOKUP(_xlfn.NUMBERVALUE(MID(BE6, SEARCH("!", BE6)+1, SEARCH("+", BE6)-SEARCH("!", BE6)-1)), Rankings!$A$2:$BK$161, 63, FALSE),0)</f>
        <v>0</v>
      </c>
      <c r="JE6">
        <f>IFERROR(VLOOKUP(_xlfn.NUMBERVALUE(MID(BF6, SEARCH("!", BF6)+1, SEARCH("+", BF6)-SEARCH("!", BF6)-1)), Rankings!$A$2:$BK$161, 63, FALSE),0)</f>
        <v>0</v>
      </c>
      <c r="JF6">
        <f>IFERROR(VLOOKUP(_xlfn.NUMBERVALUE(MID(BG6, SEARCH("!", BG6)+1, SEARCH("+", BG6)-SEARCH("!", BG6)-1)), Rankings!$A$2:$BK$161, 63, FALSE),0)</f>
        <v>0</v>
      </c>
      <c r="JG6">
        <f>IFERROR(VLOOKUP(_xlfn.NUMBERVALUE(MID(BH6, SEARCH("!", BH6)+1, SEARCH("+", BH6)-SEARCH("!", BH6)-1)), Rankings!$A$2:$BK$161, 63, FALSE),0)</f>
        <v>0</v>
      </c>
      <c r="JH6">
        <f>IFERROR(VLOOKUP(_xlfn.NUMBERVALUE(MID(BI6, SEARCH("!", BI6)+1, SEARCH("+", BI6)-SEARCH("!", BI6)-1)), Rankings!$A$2:$BK$161, 63, FALSE),0)</f>
        <v>0</v>
      </c>
      <c r="JI6">
        <f>IFERROR(VLOOKUP(_xlfn.NUMBERVALUE(MID(BJ6, SEARCH("!", BJ6)+1, SEARCH("+", BJ6)-SEARCH("!", BJ6)-1)), Rankings!$A$2:$BK$161, 63, FALSE),0)</f>
        <v>0</v>
      </c>
      <c r="JJ6">
        <f>IFERROR(VLOOKUP(_xlfn.NUMBERVALUE(MID(BK6, SEARCH("!", BK6)+1, SEARCH("+", BK6)-SEARCH("!", BK6)-1)), Rankings!$A$2:$BK$161, 63, FALSE),0)</f>
        <v>0</v>
      </c>
      <c r="JK6">
        <f>IFERROR(VLOOKUP(_xlfn.NUMBERVALUE(MID(BL6, SEARCH("!", BL6)+1, SEARCH("+", BL6)-SEARCH("!", BL6)-1)), Rankings!$A$2:$BK$161, 63, FALSE),0)</f>
        <v>0</v>
      </c>
      <c r="JL6">
        <f>IFERROR(VLOOKUP(_xlfn.NUMBERVALUE(MID(BM6, SEARCH("!", BM6)+1, SEARCH("+", BM6)-SEARCH("!", BM6)-1)), Rankings!$A$2:$BK$161, 63, FALSE),0)</f>
        <v>0</v>
      </c>
      <c r="JM6">
        <f>IFERROR(VLOOKUP(_xlfn.NUMBERVALUE(MID(BN6, SEARCH("!", BN6)+1, SEARCH("+", BN6)-SEARCH("!", BN6)-1)), Rankings!$A$2:$BK$161, 63, FALSE),0)</f>
        <v>0</v>
      </c>
      <c r="JN6">
        <f>IFERROR(VLOOKUP(_xlfn.NUMBERVALUE(MID(BO6, SEARCH("!", BO6)+1, SEARCH("+", BO6)-SEARCH("!", BO6)-1)), Rankings!$A$2:$BK$161, 63, FALSE),0)</f>
        <v>0</v>
      </c>
      <c r="JO6">
        <f>IFERROR(VLOOKUP(_xlfn.NUMBERVALUE(MID(BP6, SEARCH("!", BP6)+1, SEARCH("+", BP6)-SEARCH("!", BP6)-1)), Rankings!$A$2:$BK$161, 63, FALSE),0)</f>
        <v>0</v>
      </c>
      <c r="JP6">
        <f>IFERROR(VLOOKUP(_xlfn.NUMBERVALUE(MID(BQ6, SEARCH("!", BQ6)+1, SEARCH("+", BQ6)-SEARCH("!", BQ6)-1)), Rankings!$A$2:$BK$161, 63, FALSE),0)</f>
        <v>0</v>
      </c>
      <c r="JQ6">
        <f>IFERROR(VLOOKUP(_xlfn.NUMBERVALUE(MID(BR6, SEARCH("!", BR6)+1, SEARCH("+", BR6)-SEARCH("!", BR6)-1)), Rankings!$A$2:$BK$161, 63, FALSE),0)</f>
        <v>0</v>
      </c>
      <c r="JR6">
        <f>IFERROR(VLOOKUP(_xlfn.NUMBERVALUE(MID(BS6, SEARCH("!", BS6)+1, SEARCH("+", BS6)-SEARCH("!", BS6)-1)), Rankings!$A$2:$BK$161, 63, FALSE),0)</f>
        <v>0</v>
      </c>
      <c r="JS6">
        <f>IFERROR(VLOOKUP(_xlfn.NUMBERVALUE(MID(BT6, SEARCH("!", BT6)+1, SEARCH("+", BT6)-SEARCH("!", BT6)-1)), Rankings!$A$2:$BK$161, 63, FALSE),0)</f>
        <v>0</v>
      </c>
      <c r="JT6">
        <f>IFERROR(VLOOKUP(_xlfn.NUMBERVALUE(MID(BU6, SEARCH("!", BU6)+1, SEARCH("+", BU6)-SEARCH("!", BU6)-1)), Rankings!$A$2:$BK$161, 63, FALSE),0)</f>
        <v>0</v>
      </c>
      <c r="JU6">
        <f>IFERROR(VLOOKUP(_xlfn.NUMBERVALUE(MID(BV6, SEARCH("!", BV6)+1, SEARCH("+", BV6)-SEARCH("!", BV6)-1)), Rankings!$A$2:$BK$161, 63, FALSE),0)</f>
        <v>0</v>
      </c>
      <c r="JV6">
        <f>IFERROR(VLOOKUP(_xlfn.NUMBERVALUE(MID(BW6, SEARCH("!", BW6)+1, SEARCH("+", BW6)-SEARCH("!", BW6)-1)), Rankings!$A$2:$BK$161, 63, FALSE),0)</f>
        <v>0</v>
      </c>
      <c r="JW6">
        <f>IFERROR(VLOOKUP(_xlfn.NUMBERVALUE(MID(BX6, SEARCH("!", BX6)+1, SEARCH("+", BX6)-SEARCH("!", BX6)-1)), Rankings!$A$2:$BK$161, 63, FALSE),0)</f>
        <v>0</v>
      </c>
      <c r="JX6">
        <f>IFERROR(VLOOKUP(_xlfn.NUMBERVALUE(MID(BY6, SEARCH("!", BY6)+1, SEARCH("+", BY6)-SEARCH("!", BY6)-1)), Rankings!$A$2:$BK$161, 63, FALSE),0)</f>
        <v>0</v>
      </c>
      <c r="JY6">
        <f>IFERROR(VLOOKUP(_xlfn.NUMBERVALUE(MID(BZ6, SEARCH("!", BZ6)+1, SEARCH("+", BZ6)-SEARCH("!", BZ6)-1)), Rankings!$A$2:$BK$161, 63, FALSE),0)</f>
        <v>0</v>
      </c>
      <c r="JZ6">
        <f>IFERROR(VLOOKUP(_xlfn.NUMBERVALUE(MID(CA6, SEARCH("!", CA6)+1, SEARCH("+", CA6)-SEARCH("!", CA6)-1)), Rankings!$A$2:$BK$161, 63, FALSE),0)</f>
        <v>0</v>
      </c>
      <c r="KA6">
        <f>IFERROR(VLOOKUP(_xlfn.NUMBERVALUE(MID(CB6, SEARCH("!", CB6)+1, SEARCH("+", CB6)-SEARCH("!", CB6)-1)), Rankings!$A$2:$BK$161, 63, FALSE),0)</f>
        <v>0</v>
      </c>
      <c r="KB6">
        <f>IFERROR(VLOOKUP(_xlfn.NUMBERVALUE(MID(CC6, SEARCH("!", CC6)+1, SEARCH("+", CC6)-SEARCH("!", CC6)-1)), Rankings!$A$2:$BK$161, 63, FALSE),0)</f>
        <v>0</v>
      </c>
      <c r="KC6">
        <f>IFERROR(VLOOKUP(_xlfn.NUMBERVALUE(MID(CD6, SEARCH("!", CD6)+1, SEARCH("+", CD6)-SEARCH("!", CD6)-1)), Rankings!$A$2:$BK$161, 63, FALSE),0)</f>
        <v>0</v>
      </c>
      <c r="KD6">
        <f>IFERROR(VLOOKUP(_xlfn.NUMBERVALUE(MID(CE6, SEARCH("!", CE6)+1, SEARCH("+", CE6)-SEARCH("!", CE6)-1)), Rankings!$A$2:$BK$161, 63, FALSE),0)</f>
        <v>0</v>
      </c>
      <c r="KE6">
        <f>IFERROR(VLOOKUP(_xlfn.NUMBERVALUE(MID(CF6, SEARCH("!", CF6)+1, SEARCH("+", CF6)-SEARCH("!", CF6)-1)), Rankings!$A$2:$BK$161, 63, FALSE),0)</f>
        <v>0</v>
      </c>
      <c r="KF6">
        <f>IFERROR(VLOOKUP(_xlfn.NUMBERVALUE(MID(CG6, SEARCH("!", CG6)+1, SEARCH("+", CG6)-SEARCH("!", CG6)-1)), Rankings!$A$2:$BK$161, 63, FALSE),0)</f>
        <v>0</v>
      </c>
      <c r="KG6">
        <f>IFERROR(VLOOKUP(_xlfn.NUMBERVALUE(MID(CH6, SEARCH("!", CH6)+1, SEARCH("+", CH6)-SEARCH("!", CH6)-1)), Rankings!$A$2:$BK$161, 63, FALSE),0)</f>
        <v>0</v>
      </c>
      <c r="KH6">
        <f>IFERROR(VLOOKUP(_xlfn.NUMBERVALUE(MID(CI6, SEARCH("!", CI6)+1, SEARCH("+", CI6)-SEARCH("!", CI6)-1)), Rankings!$A$2:$BK$161, 63, FALSE),0)</f>
        <v>0</v>
      </c>
      <c r="KI6">
        <f>IFERROR(VLOOKUP(_xlfn.NUMBERVALUE(MID(CJ6, SEARCH("!", CJ6)+1, SEARCH("+", CJ6)-SEARCH("!", CJ6)-1)), Rankings!$A$2:$BK$161, 63, FALSE),0)</f>
        <v>0</v>
      </c>
      <c r="KJ6">
        <f>IFERROR(VLOOKUP(_xlfn.NUMBERVALUE(MID(CK6, SEARCH("!", CK6)+1, SEARCH("+", CK6)-SEARCH("!", CK6)-1)), Rankings!$A$2:$BK$161, 63, FALSE),0)</f>
        <v>0</v>
      </c>
      <c r="KK6">
        <f>IFERROR(VLOOKUP(_xlfn.NUMBERVALUE(MID(CL6, SEARCH("!", CL6)+1, SEARCH("+", CL6)-SEARCH("!", CL6)-1)), Rankings!$A$2:$BK$161, 63, FALSE),0)</f>
        <v>0</v>
      </c>
      <c r="KL6">
        <f>IFERROR(VLOOKUP(_xlfn.NUMBERVALUE(MID(CM6, SEARCH("!", CM6)+1, SEARCH("+", CM6)-SEARCH("!", CM6)-1)), Rankings!$A$2:$BK$161, 63, FALSE),0)</f>
        <v>0</v>
      </c>
      <c r="KM6">
        <f>IFERROR(VLOOKUP(_xlfn.NUMBERVALUE(MID(CN6, SEARCH("!", CN6)+1, SEARCH("+", CN6)-SEARCH("!", CN6)-1)), Rankings!$A$2:$BK$161, 63, FALSE),0)</f>
        <v>0</v>
      </c>
      <c r="KN6">
        <f>IFERROR(VLOOKUP(_xlfn.NUMBERVALUE(MID(CO6, SEARCH("!", CO6)+1, SEARCH("+", CO6)-SEARCH("!", CO6)-1)), Rankings!$A$2:$BK$161, 63, FALSE),0)</f>
        <v>0</v>
      </c>
      <c r="KO6">
        <f>IFERROR(VLOOKUP(_xlfn.NUMBERVALUE(MID(CP6, SEARCH("!", CP6)+1, SEARCH("+", CP6)-SEARCH("!", CP6)-1)), Rankings!$A$2:$BK$161, 63, FALSE),0)</f>
        <v>0</v>
      </c>
      <c r="KP6">
        <f>IFERROR(VLOOKUP(_xlfn.NUMBERVALUE(MID(CQ6, SEARCH("!", CQ6)+1, SEARCH("+", CQ6)-SEARCH("!", CQ6)-1)), Rankings!$A$2:$BK$161, 63, FALSE),0)</f>
        <v>0</v>
      </c>
      <c r="KQ6">
        <f>IFERROR(VLOOKUP(_xlfn.NUMBERVALUE(MID(CR6, SEARCH("!", CR6)+1, SEARCH("+", CR6)-SEARCH("!", CR6)-1)), Rankings!$A$2:$BK$161, 63, FALSE),0)</f>
        <v>0</v>
      </c>
      <c r="KS6" s="4">
        <f t="shared" si="119"/>
        <v>277</v>
      </c>
      <c r="KT6" s="4">
        <f t="shared" si="120"/>
        <v>105</v>
      </c>
      <c r="KU6" s="4">
        <f t="shared" si="121"/>
        <v>232</v>
      </c>
      <c r="KV6" s="4">
        <f t="shared" si="122"/>
        <v>0</v>
      </c>
      <c r="KY6" s="4">
        <f t="shared" si="123"/>
        <v>614</v>
      </c>
      <c r="KZ6" s="4"/>
      <c r="LB6">
        <f t="shared" si="124"/>
        <v>43</v>
      </c>
      <c r="LC6">
        <f t="shared" si="125"/>
        <v>38</v>
      </c>
      <c r="LD6">
        <f t="shared" si="126"/>
        <v>66</v>
      </c>
      <c r="LE6">
        <f t="shared" si="127"/>
        <v>64</v>
      </c>
      <c r="LF6">
        <f t="shared" si="128"/>
        <v>58</v>
      </c>
      <c r="LG6">
        <f t="shared" si="129"/>
        <v>64</v>
      </c>
      <c r="LH6">
        <f t="shared" si="130"/>
        <v>38</v>
      </c>
      <c r="LI6">
        <f t="shared" si="131"/>
        <v>67</v>
      </c>
      <c r="LJ6">
        <f t="shared" si="132"/>
        <v>66</v>
      </c>
      <c r="LK6">
        <f t="shared" si="133"/>
        <v>53</v>
      </c>
      <c r="LL6">
        <f t="shared" si="134"/>
        <v>57</v>
      </c>
      <c r="LM6">
        <f t="shared" si="135"/>
        <v>0</v>
      </c>
      <c r="LN6">
        <f t="shared" si="136"/>
        <v>0</v>
      </c>
      <c r="LO6">
        <f t="shared" si="137"/>
        <v>0</v>
      </c>
      <c r="LP6">
        <f t="shared" si="138"/>
        <v>0</v>
      </c>
      <c r="LQ6">
        <f t="shared" si="139"/>
        <v>0</v>
      </c>
      <c r="LR6">
        <f t="shared" si="140"/>
        <v>0</v>
      </c>
      <c r="LS6">
        <f t="shared" si="141"/>
        <v>0</v>
      </c>
      <c r="LT6">
        <f t="shared" si="142"/>
        <v>0</v>
      </c>
      <c r="LU6">
        <f t="shared" si="143"/>
        <v>0</v>
      </c>
      <c r="LV6">
        <f t="shared" si="144"/>
        <v>0</v>
      </c>
      <c r="LW6">
        <f t="shared" si="145"/>
        <v>0</v>
      </c>
      <c r="LX6">
        <f t="shared" si="146"/>
        <v>0</v>
      </c>
      <c r="LY6">
        <f t="shared" si="147"/>
        <v>0</v>
      </c>
      <c r="LZ6">
        <f t="shared" si="148"/>
        <v>0</v>
      </c>
      <c r="MA6">
        <f t="shared" si="149"/>
        <v>0</v>
      </c>
      <c r="MB6">
        <f t="shared" si="150"/>
        <v>0</v>
      </c>
      <c r="MC6">
        <f t="shared" si="151"/>
        <v>0</v>
      </c>
      <c r="MD6">
        <f t="shared" si="152"/>
        <v>0</v>
      </c>
      <c r="ME6">
        <f t="shared" si="153"/>
        <v>0</v>
      </c>
      <c r="MF6">
        <f t="shared" si="154"/>
        <v>0</v>
      </c>
      <c r="MG6">
        <f t="shared" si="155"/>
        <v>0</v>
      </c>
      <c r="MH6">
        <f t="shared" si="156"/>
        <v>0</v>
      </c>
      <c r="MI6">
        <f t="shared" si="157"/>
        <v>0</v>
      </c>
      <c r="MJ6">
        <f t="shared" si="158"/>
        <v>0</v>
      </c>
      <c r="MK6">
        <f t="shared" si="159"/>
        <v>0</v>
      </c>
      <c r="ML6">
        <f t="shared" si="160"/>
        <v>0</v>
      </c>
      <c r="MM6">
        <f t="shared" si="161"/>
        <v>0</v>
      </c>
      <c r="MN6">
        <f t="shared" si="162"/>
        <v>0</v>
      </c>
      <c r="MO6">
        <f t="shared" si="163"/>
        <v>0</v>
      </c>
      <c r="MP6">
        <f t="shared" si="164"/>
        <v>0</v>
      </c>
      <c r="MQ6">
        <f t="shared" si="165"/>
        <v>0</v>
      </c>
      <c r="MR6">
        <f t="shared" si="166"/>
        <v>0</v>
      </c>
      <c r="MS6">
        <f t="shared" si="167"/>
        <v>0</v>
      </c>
      <c r="MT6">
        <f t="shared" si="168"/>
        <v>0</v>
      </c>
      <c r="MU6">
        <f t="shared" si="169"/>
        <v>0</v>
      </c>
      <c r="MV6">
        <f t="shared" si="170"/>
        <v>0</v>
      </c>
      <c r="MW6">
        <f t="shared" si="171"/>
        <v>0</v>
      </c>
      <c r="MX6">
        <f t="shared" si="172"/>
        <v>0</v>
      </c>
      <c r="MY6">
        <f t="shared" si="173"/>
        <v>0</v>
      </c>
      <c r="MZ6">
        <f t="shared" si="174"/>
        <v>0</v>
      </c>
      <c r="NA6">
        <f t="shared" si="175"/>
        <v>0</v>
      </c>
      <c r="NB6">
        <f t="shared" si="176"/>
        <v>0</v>
      </c>
      <c r="NC6">
        <f t="shared" si="177"/>
        <v>0</v>
      </c>
      <c r="ND6">
        <f t="shared" si="178"/>
        <v>0</v>
      </c>
      <c r="NE6">
        <f t="shared" si="179"/>
        <v>0</v>
      </c>
      <c r="NF6">
        <f t="shared" si="180"/>
        <v>0</v>
      </c>
      <c r="NG6">
        <f t="shared" si="181"/>
        <v>0</v>
      </c>
      <c r="NH6">
        <f t="shared" si="182"/>
        <v>0</v>
      </c>
      <c r="NI6">
        <f t="shared" si="183"/>
        <v>0</v>
      </c>
      <c r="NJ6">
        <f t="shared" si="184"/>
        <v>0</v>
      </c>
      <c r="NK6">
        <f t="shared" si="185"/>
        <v>0</v>
      </c>
      <c r="NL6">
        <f t="shared" si="186"/>
        <v>0</v>
      </c>
      <c r="NM6">
        <f t="shared" si="187"/>
        <v>0</v>
      </c>
      <c r="NN6">
        <f t="shared" si="188"/>
        <v>0</v>
      </c>
      <c r="NO6">
        <f t="shared" si="189"/>
        <v>0</v>
      </c>
      <c r="NP6">
        <f t="shared" si="190"/>
        <v>0</v>
      </c>
      <c r="NQ6">
        <f t="shared" si="191"/>
        <v>0</v>
      </c>
      <c r="NR6">
        <f t="shared" si="192"/>
        <v>0</v>
      </c>
      <c r="NS6">
        <f t="shared" si="193"/>
        <v>0</v>
      </c>
      <c r="NT6">
        <f t="shared" si="194"/>
        <v>0</v>
      </c>
      <c r="NU6">
        <f t="shared" si="195"/>
        <v>0</v>
      </c>
      <c r="NV6">
        <f t="shared" si="196"/>
        <v>0</v>
      </c>
      <c r="NW6">
        <f t="shared" si="197"/>
        <v>0</v>
      </c>
      <c r="NX6">
        <f t="shared" si="198"/>
        <v>0</v>
      </c>
      <c r="NY6">
        <f t="shared" si="199"/>
        <v>0</v>
      </c>
      <c r="NZ6">
        <f t="shared" si="200"/>
        <v>0</v>
      </c>
      <c r="OA6">
        <f t="shared" si="201"/>
        <v>0</v>
      </c>
      <c r="OB6">
        <f t="shared" si="202"/>
        <v>0</v>
      </c>
      <c r="OC6">
        <f t="shared" si="203"/>
        <v>0</v>
      </c>
      <c r="OD6">
        <f t="shared" si="204"/>
        <v>0</v>
      </c>
      <c r="OE6">
        <f t="shared" si="205"/>
        <v>0</v>
      </c>
      <c r="OF6">
        <f t="shared" si="206"/>
        <v>0</v>
      </c>
      <c r="OG6">
        <f t="shared" si="207"/>
        <v>0</v>
      </c>
      <c r="OH6">
        <f t="shared" si="208"/>
        <v>0</v>
      </c>
      <c r="OJ6" s="4">
        <f t="shared" si="209"/>
        <v>100</v>
      </c>
      <c r="OK6" s="4">
        <f t="shared" si="210"/>
        <v>30</v>
      </c>
      <c r="OL6" s="4">
        <f t="shared" si="211"/>
        <v>91</v>
      </c>
      <c r="OM6" s="4">
        <f t="shared" si="212"/>
        <v>0</v>
      </c>
      <c r="OP6" s="4">
        <f t="shared" si="213"/>
        <v>221</v>
      </c>
      <c r="OQ6" s="4"/>
      <c r="OS6">
        <f t="shared" si="214"/>
        <v>25</v>
      </c>
      <c r="OT6">
        <f t="shared" si="215"/>
        <v>28</v>
      </c>
      <c r="OU6">
        <f t="shared" si="216"/>
        <v>14</v>
      </c>
      <c r="OV6">
        <f t="shared" si="217"/>
        <v>11</v>
      </c>
      <c r="OW6">
        <f t="shared" si="218"/>
        <v>11</v>
      </c>
      <c r="OX6">
        <f t="shared" si="219"/>
        <v>19</v>
      </c>
      <c r="OY6">
        <f t="shared" si="220"/>
        <v>18</v>
      </c>
      <c r="OZ6">
        <f t="shared" si="221"/>
        <v>12</v>
      </c>
      <c r="PA6">
        <f t="shared" si="222"/>
        <v>14</v>
      </c>
      <c r="PB6">
        <f t="shared" si="223"/>
        <v>27</v>
      </c>
      <c r="PC6">
        <f t="shared" si="224"/>
        <v>42</v>
      </c>
      <c r="PD6">
        <f t="shared" si="225"/>
        <v>0</v>
      </c>
      <c r="PE6">
        <f t="shared" si="226"/>
        <v>0</v>
      </c>
      <c r="PF6">
        <f t="shared" si="227"/>
        <v>0</v>
      </c>
      <c r="PG6">
        <f t="shared" si="228"/>
        <v>0</v>
      </c>
      <c r="PH6">
        <f t="shared" si="229"/>
        <v>0</v>
      </c>
      <c r="PI6">
        <f t="shared" si="230"/>
        <v>0</v>
      </c>
      <c r="PJ6">
        <f t="shared" si="231"/>
        <v>0</v>
      </c>
      <c r="PK6">
        <f t="shared" si="232"/>
        <v>0</v>
      </c>
      <c r="PL6">
        <f t="shared" si="233"/>
        <v>0</v>
      </c>
      <c r="PM6">
        <f t="shared" si="234"/>
        <v>0</v>
      </c>
      <c r="PN6">
        <f t="shared" si="235"/>
        <v>0</v>
      </c>
      <c r="PO6">
        <f t="shared" si="236"/>
        <v>0</v>
      </c>
      <c r="PP6">
        <f t="shared" si="237"/>
        <v>0</v>
      </c>
      <c r="PQ6">
        <f t="shared" si="238"/>
        <v>0</v>
      </c>
      <c r="PR6">
        <f t="shared" si="239"/>
        <v>0</v>
      </c>
      <c r="PS6">
        <f t="shared" si="240"/>
        <v>0</v>
      </c>
      <c r="PT6">
        <f t="shared" si="241"/>
        <v>0</v>
      </c>
      <c r="PU6">
        <f t="shared" si="242"/>
        <v>0</v>
      </c>
      <c r="PV6">
        <f t="shared" si="243"/>
        <v>0</v>
      </c>
      <c r="PW6">
        <f t="shared" si="244"/>
        <v>0</v>
      </c>
      <c r="PX6">
        <f t="shared" si="245"/>
        <v>0</v>
      </c>
      <c r="PY6">
        <f t="shared" si="246"/>
        <v>0</v>
      </c>
      <c r="PZ6">
        <f t="shared" si="247"/>
        <v>0</v>
      </c>
      <c r="QA6">
        <f t="shared" si="248"/>
        <v>0</v>
      </c>
      <c r="QB6">
        <f t="shared" si="249"/>
        <v>0</v>
      </c>
      <c r="QC6">
        <f t="shared" si="250"/>
        <v>0</v>
      </c>
      <c r="QD6">
        <f t="shared" si="251"/>
        <v>0</v>
      </c>
      <c r="QE6">
        <f t="shared" si="252"/>
        <v>0</v>
      </c>
      <c r="QF6">
        <f t="shared" si="253"/>
        <v>0</v>
      </c>
      <c r="QG6">
        <f t="shared" si="254"/>
        <v>0</v>
      </c>
      <c r="QH6">
        <f t="shared" si="255"/>
        <v>0</v>
      </c>
      <c r="QI6">
        <f t="shared" si="256"/>
        <v>0</v>
      </c>
      <c r="QJ6">
        <f t="shared" si="257"/>
        <v>0</v>
      </c>
      <c r="QK6">
        <f t="shared" si="258"/>
        <v>0</v>
      </c>
      <c r="QL6">
        <f t="shared" si="259"/>
        <v>0</v>
      </c>
      <c r="QM6">
        <f t="shared" si="260"/>
        <v>0</v>
      </c>
      <c r="QN6">
        <f t="shared" si="261"/>
        <v>0</v>
      </c>
      <c r="QO6">
        <f t="shared" si="262"/>
        <v>0</v>
      </c>
      <c r="QP6">
        <f t="shared" si="263"/>
        <v>0</v>
      </c>
      <c r="QQ6">
        <f t="shared" si="264"/>
        <v>0</v>
      </c>
      <c r="QR6">
        <f t="shared" si="265"/>
        <v>0</v>
      </c>
      <c r="QS6">
        <f t="shared" si="266"/>
        <v>0</v>
      </c>
      <c r="QT6">
        <f t="shared" si="267"/>
        <v>0</v>
      </c>
      <c r="QU6">
        <f t="shared" si="268"/>
        <v>0</v>
      </c>
      <c r="QV6">
        <f t="shared" si="269"/>
        <v>0</v>
      </c>
      <c r="QW6">
        <f t="shared" si="270"/>
        <v>0</v>
      </c>
      <c r="QX6">
        <f t="shared" si="271"/>
        <v>0</v>
      </c>
      <c r="QY6">
        <f t="shared" si="272"/>
        <v>0</v>
      </c>
      <c r="QZ6">
        <f t="shared" si="273"/>
        <v>0</v>
      </c>
      <c r="RA6">
        <f t="shared" si="274"/>
        <v>0</v>
      </c>
      <c r="RB6">
        <f t="shared" si="275"/>
        <v>0</v>
      </c>
      <c r="RC6">
        <f t="shared" si="276"/>
        <v>0</v>
      </c>
      <c r="RD6">
        <f t="shared" si="277"/>
        <v>0</v>
      </c>
      <c r="RE6">
        <f t="shared" si="278"/>
        <v>0</v>
      </c>
      <c r="RF6">
        <f t="shared" si="279"/>
        <v>0</v>
      </c>
      <c r="RG6">
        <f t="shared" si="280"/>
        <v>0</v>
      </c>
      <c r="RH6">
        <f t="shared" si="281"/>
        <v>0</v>
      </c>
      <c r="RI6">
        <f t="shared" si="282"/>
        <v>0</v>
      </c>
      <c r="RJ6">
        <f t="shared" si="283"/>
        <v>0</v>
      </c>
      <c r="RK6">
        <f t="shared" si="284"/>
        <v>0</v>
      </c>
      <c r="RL6">
        <f t="shared" si="285"/>
        <v>0</v>
      </c>
      <c r="RM6">
        <f t="shared" si="286"/>
        <v>0</v>
      </c>
      <c r="RN6">
        <f t="shared" si="287"/>
        <v>0</v>
      </c>
      <c r="RO6">
        <f t="shared" si="288"/>
        <v>0</v>
      </c>
      <c r="RP6">
        <f t="shared" si="289"/>
        <v>0</v>
      </c>
      <c r="RQ6">
        <f t="shared" si="290"/>
        <v>0</v>
      </c>
      <c r="RR6">
        <f t="shared" si="291"/>
        <v>0</v>
      </c>
      <c r="RS6">
        <f t="shared" si="292"/>
        <v>0</v>
      </c>
      <c r="RT6">
        <f t="shared" si="293"/>
        <v>0</v>
      </c>
      <c r="RU6">
        <f t="shared" si="294"/>
        <v>0</v>
      </c>
      <c r="RV6">
        <f t="shared" si="295"/>
        <v>0</v>
      </c>
      <c r="RW6">
        <f t="shared" si="296"/>
        <v>0</v>
      </c>
      <c r="RX6">
        <f t="shared" si="297"/>
        <v>0</v>
      </c>
      <c r="RY6">
        <f t="shared" si="298"/>
        <v>0</v>
      </c>
      <c r="SA6" s="4">
        <f t="shared" si="299"/>
        <v>24.22</v>
      </c>
      <c r="SB6" s="4">
        <f t="shared" si="300"/>
        <v>8.6900000000000013</v>
      </c>
      <c r="SC6" s="4">
        <f t="shared" si="301"/>
        <v>17.420000000000002</v>
      </c>
      <c r="SD6" s="4">
        <f t="shared" si="302"/>
        <v>0</v>
      </c>
      <c r="SF6" s="4">
        <f t="shared" si="303"/>
        <v>50.33</v>
      </c>
      <c r="SI6">
        <f t="shared" si="304"/>
        <v>4.33</v>
      </c>
      <c r="SJ6">
        <f t="shared" si="305"/>
        <v>3.88</v>
      </c>
      <c r="SK6">
        <f t="shared" si="306"/>
        <v>5.78</v>
      </c>
      <c r="SL6">
        <f t="shared" si="307"/>
        <v>4.78</v>
      </c>
      <c r="SM6">
        <f t="shared" si="308"/>
        <v>3.77</v>
      </c>
      <c r="SN6">
        <f t="shared" si="309"/>
        <v>5.63</v>
      </c>
      <c r="SO6">
        <f t="shared" si="310"/>
        <v>4.29</v>
      </c>
      <c r="SP6">
        <f t="shared" si="311"/>
        <v>4.4000000000000004</v>
      </c>
      <c r="SQ6">
        <f t="shared" si="312"/>
        <v>4.5999999999999996</v>
      </c>
      <c r="SR6">
        <f t="shared" si="313"/>
        <v>4.67</v>
      </c>
      <c r="SS6">
        <f t="shared" si="314"/>
        <v>4.2</v>
      </c>
      <c r="ST6" t="str">
        <f t="shared" si="315"/>
        <v>0</v>
      </c>
      <c r="SU6" t="str">
        <f t="shared" si="316"/>
        <v>0</v>
      </c>
      <c r="SV6" t="str">
        <f t="shared" si="317"/>
        <v>0</v>
      </c>
      <c r="SW6" t="str">
        <f t="shared" si="318"/>
        <v>0</v>
      </c>
      <c r="SX6" t="str">
        <f t="shared" si="319"/>
        <v>0</v>
      </c>
      <c r="SY6" t="str">
        <f t="shared" si="320"/>
        <v>0</v>
      </c>
      <c r="SZ6" t="str">
        <f t="shared" si="321"/>
        <v>0</v>
      </c>
      <c r="TA6" t="str">
        <f t="shared" si="322"/>
        <v>0</v>
      </c>
      <c r="TB6" t="str">
        <f t="shared" si="323"/>
        <v>0</v>
      </c>
      <c r="TC6" t="str">
        <f t="shared" si="324"/>
        <v>0</v>
      </c>
      <c r="TD6" t="str">
        <f t="shared" si="325"/>
        <v>0</v>
      </c>
      <c r="TE6" t="str">
        <f t="shared" si="326"/>
        <v>0</v>
      </c>
      <c r="TF6" t="str">
        <f t="shared" si="327"/>
        <v>0</v>
      </c>
      <c r="TG6" t="str">
        <f t="shared" si="328"/>
        <v>0</v>
      </c>
      <c r="TH6" t="str">
        <f t="shared" si="329"/>
        <v>0</v>
      </c>
      <c r="TI6" t="str">
        <f t="shared" si="330"/>
        <v>0</v>
      </c>
      <c r="TJ6" t="str">
        <f t="shared" si="331"/>
        <v>0</v>
      </c>
      <c r="TK6" t="str">
        <f t="shared" si="332"/>
        <v>0</v>
      </c>
      <c r="TL6" t="str">
        <f t="shared" si="333"/>
        <v>0</v>
      </c>
      <c r="TM6" t="str">
        <f t="shared" si="334"/>
        <v>0</v>
      </c>
      <c r="TN6" t="str">
        <f t="shared" si="335"/>
        <v>0</v>
      </c>
      <c r="TO6" t="str">
        <f t="shared" si="336"/>
        <v>0</v>
      </c>
      <c r="TP6" t="str">
        <f t="shared" si="337"/>
        <v>0</v>
      </c>
      <c r="TQ6" t="str">
        <f t="shared" si="338"/>
        <v>0</v>
      </c>
      <c r="TR6" t="str">
        <f t="shared" si="339"/>
        <v>0</v>
      </c>
      <c r="TS6" t="str">
        <f t="shared" si="340"/>
        <v>0</v>
      </c>
      <c r="TT6" t="str">
        <f t="shared" si="341"/>
        <v>0</v>
      </c>
      <c r="TU6" t="str">
        <f t="shared" si="342"/>
        <v>0</v>
      </c>
      <c r="TV6" t="str">
        <f t="shared" si="343"/>
        <v>0</v>
      </c>
      <c r="TW6" t="str">
        <f t="shared" si="344"/>
        <v>0</v>
      </c>
      <c r="TX6" t="str">
        <f t="shared" si="345"/>
        <v>0</v>
      </c>
      <c r="TY6" t="str">
        <f t="shared" si="346"/>
        <v>0</v>
      </c>
      <c r="TZ6" t="str">
        <f t="shared" si="347"/>
        <v>0</v>
      </c>
      <c r="UA6" t="str">
        <f t="shared" si="348"/>
        <v>0</v>
      </c>
      <c r="UB6" t="str">
        <f t="shared" si="349"/>
        <v>0</v>
      </c>
      <c r="UC6" t="str">
        <f t="shared" si="350"/>
        <v>0</v>
      </c>
      <c r="UD6" t="str">
        <f t="shared" si="351"/>
        <v>0</v>
      </c>
      <c r="UE6" t="str">
        <f t="shared" si="352"/>
        <v>0</v>
      </c>
      <c r="UF6" t="str">
        <f t="shared" si="353"/>
        <v>0</v>
      </c>
      <c r="UG6" t="str">
        <f t="shared" si="354"/>
        <v>0</v>
      </c>
      <c r="UH6" t="str">
        <f t="shared" si="355"/>
        <v>0</v>
      </c>
      <c r="UI6" t="str">
        <f t="shared" si="356"/>
        <v>0</v>
      </c>
      <c r="UJ6" t="str">
        <f t="shared" si="357"/>
        <v>0</v>
      </c>
      <c r="UK6" t="str">
        <f t="shared" si="358"/>
        <v>0</v>
      </c>
      <c r="UL6" t="str">
        <f t="shared" si="359"/>
        <v>0</v>
      </c>
      <c r="UM6" t="str">
        <f t="shared" si="360"/>
        <v>0</v>
      </c>
      <c r="UN6" t="str">
        <f t="shared" si="361"/>
        <v>0</v>
      </c>
      <c r="UO6" t="str">
        <f t="shared" si="362"/>
        <v>0</v>
      </c>
      <c r="UP6" t="str">
        <f t="shared" si="363"/>
        <v>0</v>
      </c>
      <c r="UQ6" t="str">
        <f t="shared" si="364"/>
        <v>0</v>
      </c>
      <c r="UR6" t="str">
        <f t="shared" si="365"/>
        <v>0</v>
      </c>
      <c r="US6" t="str">
        <f t="shared" si="366"/>
        <v>0</v>
      </c>
      <c r="UT6" t="str">
        <f t="shared" si="367"/>
        <v>0</v>
      </c>
      <c r="UU6" t="str">
        <f t="shared" si="368"/>
        <v>0</v>
      </c>
      <c r="UV6" t="str">
        <f t="shared" si="369"/>
        <v>0</v>
      </c>
      <c r="UW6" t="str">
        <f t="shared" si="370"/>
        <v>0</v>
      </c>
      <c r="UX6" t="str">
        <f t="shared" si="371"/>
        <v>0</v>
      </c>
      <c r="UY6" t="str">
        <f t="shared" si="372"/>
        <v>0</v>
      </c>
      <c r="UZ6" t="str">
        <f t="shared" si="373"/>
        <v>0</v>
      </c>
      <c r="VA6" t="str">
        <f t="shared" si="374"/>
        <v>0</v>
      </c>
      <c r="VB6" t="str">
        <f t="shared" si="375"/>
        <v>0</v>
      </c>
      <c r="VC6" t="str">
        <f t="shared" si="376"/>
        <v>0</v>
      </c>
      <c r="VD6" t="str">
        <f t="shared" si="377"/>
        <v>0</v>
      </c>
      <c r="VE6" t="str">
        <f t="shared" si="378"/>
        <v>0</v>
      </c>
      <c r="VF6" t="str">
        <f t="shared" si="379"/>
        <v>0</v>
      </c>
      <c r="VG6" t="str">
        <f t="shared" si="380"/>
        <v>0</v>
      </c>
      <c r="VH6" t="str">
        <f t="shared" si="381"/>
        <v>0</v>
      </c>
      <c r="VI6" t="str">
        <f t="shared" si="382"/>
        <v>0</v>
      </c>
      <c r="VJ6" t="str">
        <f t="shared" si="383"/>
        <v>0</v>
      </c>
      <c r="VK6" t="str">
        <f t="shared" si="384"/>
        <v>0</v>
      </c>
      <c r="VL6" t="str">
        <f t="shared" si="385"/>
        <v>0</v>
      </c>
      <c r="VM6" t="str">
        <f t="shared" si="386"/>
        <v>0</v>
      </c>
      <c r="VN6" t="str">
        <f t="shared" si="387"/>
        <v>0</v>
      </c>
      <c r="VO6" t="str">
        <f t="shared" si="388"/>
        <v>0</v>
      </c>
      <c r="VQ6" s="4">
        <f t="shared" si="389"/>
        <v>37.93</v>
      </c>
      <c r="VR6" s="4">
        <f t="shared" si="390"/>
        <v>22.770000000000003</v>
      </c>
      <c r="VS6" s="4">
        <f t="shared" si="391"/>
        <v>35.200000000000003</v>
      </c>
      <c r="VT6" s="4">
        <f t="shared" si="392"/>
        <v>0</v>
      </c>
      <c r="VV6" s="4">
        <f t="shared" si="393"/>
        <v>95.9</v>
      </c>
      <c r="VY6">
        <f t="shared" si="394"/>
        <v>-2.35</v>
      </c>
      <c r="VZ6">
        <f t="shared" si="395"/>
        <v>3.37</v>
      </c>
      <c r="WA6">
        <f t="shared" si="396"/>
        <v>7.98</v>
      </c>
      <c r="WB6">
        <f t="shared" si="397"/>
        <v>16.03</v>
      </c>
      <c r="WC6">
        <f t="shared" si="398"/>
        <v>3.23</v>
      </c>
      <c r="WD6">
        <f t="shared" si="399"/>
        <v>14.65</v>
      </c>
      <c r="WE6">
        <f t="shared" si="400"/>
        <v>5.6</v>
      </c>
      <c r="WF6">
        <f t="shared" si="401"/>
        <v>17.170000000000002</v>
      </c>
      <c r="WG6">
        <f t="shared" si="402"/>
        <v>14.28</v>
      </c>
      <c r="WH6">
        <f t="shared" si="403"/>
        <v>5.17</v>
      </c>
      <c r="WI6">
        <f t="shared" si="404"/>
        <v>10.77</v>
      </c>
      <c r="WJ6">
        <f t="shared" si="405"/>
        <v>0</v>
      </c>
      <c r="WK6">
        <f t="shared" si="406"/>
        <v>0</v>
      </c>
      <c r="WL6">
        <f t="shared" si="407"/>
        <v>0</v>
      </c>
      <c r="WM6">
        <f t="shared" si="408"/>
        <v>0</v>
      </c>
      <c r="WN6">
        <f t="shared" si="409"/>
        <v>0</v>
      </c>
      <c r="WO6">
        <f t="shared" si="410"/>
        <v>0</v>
      </c>
      <c r="WP6">
        <f t="shared" si="411"/>
        <v>0</v>
      </c>
      <c r="WQ6">
        <f t="shared" si="412"/>
        <v>0</v>
      </c>
      <c r="WR6">
        <f t="shared" si="413"/>
        <v>0</v>
      </c>
      <c r="WS6">
        <f t="shared" si="414"/>
        <v>0</v>
      </c>
      <c r="WT6">
        <f t="shared" si="415"/>
        <v>0</v>
      </c>
      <c r="WU6">
        <f t="shared" si="416"/>
        <v>0</v>
      </c>
      <c r="WV6">
        <f t="shared" si="417"/>
        <v>0</v>
      </c>
      <c r="WW6">
        <f t="shared" si="418"/>
        <v>0</v>
      </c>
      <c r="WX6">
        <f t="shared" si="419"/>
        <v>0</v>
      </c>
      <c r="WY6">
        <f t="shared" si="420"/>
        <v>0</v>
      </c>
      <c r="WZ6">
        <f t="shared" si="421"/>
        <v>0</v>
      </c>
      <c r="XA6">
        <f t="shared" si="422"/>
        <v>0</v>
      </c>
      <c r="XB6">
        <f t="shared" si="423"/>
        <v>0</v>
      </c>
      <c r="XC6">
        <f t="shared" si="424"/>
        <v>0</v>
      </c>
      <c r="XD6">
        <f t="shared" si="425"/>
        <v>0</v>
      </c>
      <c r="XE6">
        <f t="shared" si="426"/>
        <v>0</v>
      </c>
      <c r="XF6">
        <f t="shared" si="427"/>
        <v>0</v>
      </c>
      <c r="XG6">
        <f t="shared" si="428"/>
        <v>0</v>
      </c>
      <c r="XH6">
        <f t="shared" si="429"/>
        <v>0</v>
      </c>
      <c r="XI6">
        <f t="shared" si="430"/>
        <v>0</v>
      </c>
      <c r="XJ6">
        <f t="shared" si="431"/>
        <v>0</v>
      </c>
      <c r="XK6">
        <f t="shared" si="432"/>
        <v>0</v>
      </c>
      <c r="XL6">
        <f t="shared" si="433"/>
        <v>0</v>
      </c>
      <c r="XM6">
        <f t="shared" si="434"/>
        <v>0</v>
      </c>
      <c r="XN6">
        <f t="shared" si="435"/>
        <v>0</v>
      </c>
      <c r="XO6">
        <f t="shared" si="436"/>
        <v>0</v>
      </c>
      <c r="XP6">
        <f t="shared" si="437"/>
        <v>0</v>
      </c>
      <c r="XQ6">
        <f t="shared" si="438"/>
        <v>0</v>
      </c>
      <c r="XR6">
        <f t="shared" si="439"/>
        <v>0</v>
      </c>
      <c r="XS6">
        <f t="shared" si="440"/>
        <v>0</v>
      </c>
      <c r="XT6">
        <f t="shared" si="441"/>
        <v>0</v>
      </c>
      <c r="XU6">
        <f t="shared" si="442"/>
        <v>0</v>
      </c>
      <c r="XV6">
        <f t="shared" si="443"/>
        <v>0</v>
      </c>
      <c r="XW6">
        <f t="shared" si="444"/>
        <v>0</v>
      </c>
      <c r="XX6">
        <f t="shared" si="445"/>
        <v>0</v>
      </c>
      <c r="XY6">
        <f t="shared" si="446"/>
        <v>0</v>
      </c>
      <c r="XZ6">
        <f t="shared" si="447"/>
        <v>0</v>
      </c>
      <c r="YA6">
        <f t="shared" si="448"/>
        <v>0</v>
      </c>
      <c r="YB6">
        <f t="shared" si="449"/>
        <v>0</v>
      </c>
      <c r="YC6">
        <f t="shared" si="450"/>
        <v>0</v>
      </c>
      <c r="YD6">
        <f t="shared" si="451"/>
        <v>0</v>
      </c>
      <c r="YE6">
        <f t="shared" si="452"/>
        <v>0</v>
      </c>
      <c r="YF6">
        <f t="shared" si="453"/>
        <v>0</v>
      </c>
      <c r="YG6">
        <f t="shared" si="454"/>
        <v>0</v>
      </c>
      <c r="YH6">
        <f t="shared" si="455"/>
        <v>0</v>
      </c>
      <c r="YI6">
        <f t="shared" si="456"/>
        <v>0</v>
      </c>
      <c r="YJ6">
        <f t="shared" si="457"/>
        <v>0</v>
      </c>
      <c r="YK6">
        <f t="shared" si="458"/>
        <v>0</v>
      </c>
      <c r="YL6">
        <f t="shared" si="459"/>
        <v>0</v>
      </c>
      <c r="YM6">
        <f t="shared" si="460"/>
        <v>0</v>
      </c>
      <c r="YN6">
        <f t="shared" si="461"/>
        <v>0</v>
      </c>
      <c r="YO6">
        <f t="shared" si="462"/>
        <v>0</v>
      </c>
      <c r="YP6">
        <f t="shared" si="463"/>
        <v>0</v>
      </c>
      <c r="YQ6">
        <f t="shared" si="464"/>
        <v>0</v>
      </c>
      <c r="YR6">
        <f t="shared" si="465"/>
        <v>0</v>
      </c>
      <c r="YS6">
        <f t="shared" si="466"/>
        <v>0</v>
      </c>
      <c r="YT6">
        <f t="shared" si="467"/>
        <v>0</v>
      </c>
      <c r="YU6">
        <f t="shared" si="468"/>
        <v>0</v>
      </c>
      <c r="YV6">
        <f t="shared" si="469"/>
        <v>0</v>
      </c>
      <c r="YW6">
        <f t="shared" si="470"/>
        <v>0</v>
      </c>
      <c r="YX6">
        <f t="shared" si="471"/>
        <v>0</v>
      </c>
      <c r="YY6">
        <f t="shared" si="472"/>
        <v>0</v>
      </c>
      <c r="YZ6">
        <f t="shared" si="473"/>
        <v>0</v>
      </c>
      <c r="ZA6">
        <f t="shared" si="474"/>
        <v>0</v>
      </c>
      <c r="ZB6">
        <f t="shared" si="475"/>
        <v>0</v>
      </c>
      <c r="ZC6">
        <f t="shared" si="476"/>
        <v>0</v>
      </c>
      <c r="ZD6">
        <f t="shared" si="477"/>
        <v>0</v>
      </c>
      <c r="ZE6">
        <f t="shared" si="478"/>
        <v>0</v>
      </c>
      <c r="ZG6" s="4">
        <f t="shared" si="479"/>
        <v>293</v>
      </c>
      <c r="ZH6" s="4">
        <f t="shared" si="480"/>
        <v>134</v>
      </c>
      <c r="ZI6" s="4">
        <f t="shared" si="481"/>
        <v>278</v>
      </c>
      <c r="ZJ6" s="4">
        <f t="shared" si="482"/>
        <v>0</v>
      </c>
      <c r="ZL6" s="4">
        <f t="shared" si="483"/>
        <v>705</v>
      </c>
      <c r="ZO6">
        <f t="shared" si="484"/>
        <v>60</v>
      </c>
      <c r="ZP6">
        <f t="shared" si="485"/>
        <v>61</v>
      </c>
      <c r="ZQ6">
        <f t="shared" si="486"/>
        <v>41</v>
      </c>
      <c r="ZR6">
        <f t="shared" si="487"/>
        <v>39</v>
      </c>
      <c r="ZS6">
        <f t="shared" si="488"/>
        <v>61</v>
      </c>
      <c r="ZT6">
        <f t="shared" si="489"/>
        <v>61</v>
      </c>
      <c r="ZU6">
        <f t="shared" si="490"/>
        <v>75</v>
      </c>
      <c r="ZV6">
        <f t="shared" si="491"/>
        <v>59</v>
      </c>
      <c r="ZW6">
        <f t="shared" si="492"/>
        <v>70</v>
      </c>
      <c r="ZX6">
        <f t="shared" si="493"/>
        <v>86</v>
      </c>
      <c r="ZY6">
        <f t="shared" si="494"/>
        <v>92</v>
      </c>
      <c r="ZZ6">
        <f t="shared" si="495"/>
        <v>0</v>
      </c>
      <c r="AAA6">
        <f t="shared" si="496"/>
        <v>0</v>
      </c>
      <c r="AAB6">
        <f t="shared" si="497"/>
        <v>0</v>
      </c>
      <c r="AAC6">
        <f t="shared" si="498"/>
        <v>0</v>
      </c>
      <c r="AAD6">
        <f t="shared" si="499"/>
        <v>0</v>
      </c>
      <c r="AAE6">
        <f t="shared" si="500"/>
        <v>0</v>
      </c>
      <c r="AAF6">
        <f t="shared" si="501"/>
        <v>0</v>
      </c>
      <c r="AAG6">
        <f t="shared" si="502"/>
        <v>0</v>
      </c>
      <c r="AAH6">
        <f t="shared" si="503"/>
        <v>0</v>
      </c>
      <c r="AAI6">
        <f t="shared" si="504"/>
        <v>0</v>
      </c>
      <c r="AAJ6">
        <f t="shared" si="505"/>
        <v>0</v>
      </c>
      <c r="AAK6">
        <f t="shared" si="506"/>
        <v>0</v>
      </c>
      <c r="AAL6">
        <f t="shared" si="507"/>
        <v>0</v>
      </c>
      <c r="AAM6">
        <f t="shared" si="508"/>
        <v>0</v>
      </c>
      <c r="AAN6">
        <f t="shared" si="509"/>
        <v>0</v>
      </c>
      <c r="AAO6">
        <f t="shared" si="510"/>
        <v>0</v>
      </c>
      <c r="AAP6">
        <f t="shared" si="511"/>
        <v>0</v>
      </c>
      <c r="AAQ6">
        <f t="shared" si="512"/>
        <v>0</v>
      </c>
      <c r="AAR6">
        <f t="shared" si="513"/>
        <v>0</v>
      </c>
      <c r="AAS6">
        <f t="shared" si="514"/>
        <v>0</v>
      </c>
      <c r="AAT6">
        <f t="shared" si="515"/>
        <v>0</v>
      </c>
      <c r="AAU6">
        <f t="shared" si="516"/>
        <v>0</v>
      </c>
      <c r="AAV6">
        <f t="shared" si="517"/>
        <v>0</v>
      </c>
      <c r="AAW6">
        <f t="shared" si="518"/>
        <v>0</v>
      </c>
      <c r="AAX6">
        <f t="shared" si="519"/>
        <v>0</v>
      </c>
      <c r="AAY6">
        <f t="shared" si="520"/>
        <v>0</v>
      </c>
      <c r="AAZ6">
        <f t="shared" si="521"/>
        <v>0</v>
      </c>
      <c r="ABA6">
        <f t="shared" si="522"/>
        <v>0</v>
      </c>
      <c r="ABB6">
        <f t="shared" si="523"/>
        <v>0</v>
      </c>
      <c r="ABC6">
        <f t="shared" si="524"/>
        <v>0</v>
      </c>
      <c r="ABD6">
        <f t="shared" si="525"/>
        <v>0</v>
      </c>
      <c r="ABE6">
        <f t="shared" si="526"/>
        <v>0</v>
      </c>
      <c r="ABF6">
        <f t="shared" si="527"/>
        <v>0</v>
      </c>
      <c r="ABG6">
        <f t="shared" si="528"/>
        <v>0</v>
      </c>
      <c r="ABH6">
        <f t="shared" si="529"/>
        <v>0</v>
      </c>
      <c r="ABI6">
        <f t="shared" si="530"/>
        <v>0</v>
      </c>
      <c r="ABJ6">
        <f t="shared" si="531"/>
        <v>0</v>
      </c>
      <c r="ABK6">
        <f t="shared" si="532"/>
        <v>0</v>
      </c>
      <c r="ABL6">
        <f t="shared" si="533"/>
        <v>0</v>
      </c>
      <c r="ABM6">
        <f t="shared" si="534"/>
        <v>0</v>
      </c>
      <c r="ABN6">
        <f t="shared" si="535"/>
        <v>0</v>
      </c>
      <c r="ABO6">
        <f t="shared" si="536"/>
        <v>0</v>
      </c>
      <c r="ABP6">
        <f t="shared" si="537"/>
        <v>0</v>
      </c>
      <c r="ABQ6">
        <f t="shared" si="538"/>
        <v>0</v>
      </c>
      <c r="ABR6">
        <f t="shared" si="539"/>
        <v>0</v>
      </c>
      <c r="ABS6">
        <f t="shared" si="540"/>
        <v>0</v>
      </c>
      <c r="ABT6">
        <f t="shared" si="541"/>
        <v>0</v>
      </c>
      <c r="ABU6">
        <f t="shared" si="542"/>
        <v>0</v>
      </c>
      <c r="ABV6">
        <f t="shared" si="543"/>
        <v>0</v>
      </c>
      <c r="ABW6">
        <f t="shared" si="544"/>
        <v>0</v>
      </c>
      <c r="ABX6">
        <f t="shared" si="545"/>
        <v>0</v>
      </c>
      <c r="ABY6">
        <f t="shared" si="546"/>
        <v>0</v>
      </c>
      <c r="ABZ6">
        <f t="shared" si="547"/>
        <v>0</v>
      </c>
      <c r="ACA6">
        <f t="shared" si="548"/>
        <v>0</v>
      </c>
      <c r="ACB6">
        <f t="shared" si="549"/>
        <v>0</v>
      </c>
      <c r="ACC6">
        <f t="shared" si="550"/>
        <v>0</v>
      </c>
      <c r="ACD6">
        <f t="shared" si="551"/>
        <v>0</v>
      </c>
      <c r="ACE6">
        <f t="shared" si="552"/>
        <v>0</v>
      </c>
      <c r="ACF6">
        <f t="shared" si="553"/>
        <v>0</v>
      </c>
      <c r="ACG6">
        <f t="shared" si="554"/>
        <v>0</v>
      </c>
      <c r="ACH6">
        <f t="shared" si="555"/>
        <v>0</v>
      </c>
      <c r="ACI6">
        <f t="shared" si="556"/>
        <v>0</v>
      </c>
      <c r="ACJ6">
        <f t="shared" si="557"/>
        <v>0</v>
      </c>
      <c r="ACK6">
        <f t="shared" si="558"/>
        <v>0</v>
      </c>
      <c r="ACL6">
        <f t="shared" si="559"/>
        <v>0</v>
      </c>
      <c r="ACM6">
        <f t="shared" si="560"/>
        <v>0</v>
      </c>
      <c r="ACN6">
        <f t="shared" si="561"/>
        <v>0</v>
      </c>
      <c r="ACO6">
        <f t="shared" si="562"/>
        <v>0</v>
      </c>
      <c r="ACP6">
        <f t="shared" si="563"/>
        <v>0</v>
      </c>
      <c r="ACQ6">
        <f t="shared" si="564"/>
        <v>0</v>
      </c>
      <c r="ACR6">
        <f t="shared" si="565"/>
        <v>0</v>
      </c>
      <c r="ACS6">
        <f t="shared" si="566"/>
        <v>0</v>
      </c>
      <c r="ACT6">
        <f t="shared" si="567"/>
        <v>0</v>
      </c>
      <c r="ACU6">
        <f t="shared" si="568"/>
        <v>0</v>
      </c>
      <c r="ACW6" s="4">
        <f t="shared" si="569"/>
        <v>570</v>
      </c>
      <c r="ACX6" s="4">
        <f t="shared" si="570"/>
        <v>215.3</v>
      </c>
      <c r="ACY6" s="4">
        <f t="shared" si="571"/>
        <v>480.1</v>
      </c>
      <c r="ACZ6" s="4">
        <f t="shared" si="572"/>
        <v>0</v>
      </c>
      <c r="ADA6" s="88">
        <f t="shared" si="573"/>
        <v>10.375451797391765</v>
      </c>
      <c r="ADB6" s="4">
        <f t="shared" si="574"/>
        <v>1265.4000000000001</v>
      </c>
      <c r="ADC6" s="5">
        <f t="shared" si="575"/>
        <v>10.677078252031311</v>
      </c>
      <c r="ADD6" s="5">
        <f t="shared" si="576"/>
        <v>10.955592179339281</v>
      </c>
      <c r="ADE6">
        <f t="shared" si="577"/>
        <v>92.5</v>
      </c>
      <c r="ADF6">
        <f t="shared" si="578"/>
        <v>53.3</v>
      </c>
      <c r="ADG6">
        <f t="shared" si="579"/>
        <v>150.19999999999999</v>
      </c>
      <c r="ADH6">
        <f t="shared" si="580"/>
        <v>158.4</v>
      </c>
      <c r="ADI6">
        <f t="shared" si="581"/>
        <v>183.3</v>
      </c>
      <c r="ADJ6">
        <f t="shared" si="582"/>
        <v>126.8</v>
      </c>
      <c r="ADK6">
        <f t="shared" si="583"/>
        <v>76.5</v>
      </c>
      <c r="ADL6">
        <f t="shared" si="584"/>
        <v>138.80000000000001</v>
      </c>
      <c r="ADM6">
        <f t="shared" si="585"/>
        <v>147.19999999999999</v>
      </c>
      <c r="ADN6">
        <f t="shared" si="586"/>
        <v>80</v>
      </c>
      <c r="ADO6">
        <f t="shared" si="587"/>
        <v>58.4</v>
      </c>
      <c r="ADP6">
        <f t="shared" si="588"/>
        <v>0</v>
      </c>
      <c r="ADQ6">
        <f t="shared" si="589"/>
        <v>0</v>
      </c>
      <c r="ADR6">
        <f t="shared" si="590"/>
        <v>0</v>
      </c>
      <c r="ADS6">
        <f t="shared" si="591"/>
        <v>0</v>
      </c>
      <c r="ADT6">
        <f t="shared" si="592"/>
        <v>0</v>
      </c>
      <c r="ADU6">
        <f t="shared" si="593"/>
        <v>0</v>
      </c>
      <c r="ADV6">
        <f t="shared" si="594"/>
        <v>0</v>
      </c>
      <c r="ADW6">
        <f t="shared" si="595"/>
        <v>0</v>
      </c>
      <c r="ADX6">
        <f t="shared" si="596"/>
        <v>0</v>
      </c>
      <c r="ADY6">
        <f t="shared" si="597"/>
        <v>0</v>
      </c>
      <c r="ADZ6">
        <f t="shared" si="598"/>
        <v>0</v>
      </c>
      <c r="AEA6">
        <f t="shared" si="599"/>
        <v>0</v>
      </c>
      <c r="AEB6">
        <f t="shared" si="600"/>
        <v>0</v>
      </c>
      <c r="AEC6">
        <f t="shared" si="601"/>
        <v>0</v>
      </c>
      <c r="AED6">
        <f t="shared" si="602"/>
        <v>0</v>
      </c>
      <c r="AEE6">
        <f t="shared" si="603"/>
        <v>0</v>
      </c>
      <c r="AEF6">
        <f t="shared" si="604"/>
        <v>0</v>
      </c>
      <c r="AEG6">
        <f t="shared" si="605"/>
        <v>0</v>
      </c>
      <c r="AEH6">
        <f t="shared" si="606"/>
        <v>0</v>
      </c>
      <c r="AEI6">
        <f t="shared" si="607"/>
        <v>0</v>
      </c>
      <c r="AEJ6">
        <f t="shared" si="608"/>
        <v>0</v>
      </c>
      <c r="AEK6">
        <f t="shared" si="609"/>
        <v>0</v>
      </c>
      <c r="AEL6">
        <f t="shared" si="610"/>
        <v>0</v>
      </c>
      <c r="AEM6">
        <f t="shared" si="611"/>
        <v>0</v>
      </c>
      <c r="AEN6">
        <f t="shared" si="612"/>
        <v>0</v>
      </c>
      <c r="AEO6">
        <f t="shared" si="613"/>
        <v>0</v>
      </c>
      <c r="AEP6">
        <f t="shared" si="614"/>
        <v>0</v>
      </c>
      <c r="AEQ6">
        <f t="shared" si="615"/>
        <v>0</v>
      </c>
      <c r="AER6">
        <f t="shared" si="616"/>
        <v>0</v>
      </c>
      <c r="AES6">
        <f t="shared" si="617"/>
        <v>0</v>
      </c>
      <c r="AET6">
        <f t="shared" si="618"/>
        <v>0</v>
      </c>
      <c r="AEU6">
        <f t="shared" si="619"/>
        <v>0</v>
      </c>
      <c r="AEV6">
        <f t="shared" si="620"/>
        <v>0</v>
      </c>
      <c r="AEW6">
        <f t="shared" si="621"/>
        <v>0</v>
      </c>
      <c r="AEX6">
        <f t="shared" si="622"/>
        <v>0</v>
      </c>
      <c r="AEY6">
        <f t="shared" si="623"/>
        <v>0</v>
      </c>
      <c r="AEZ6">
        <f t="shared" si="624"/>
        <v>0</v>
      </c>
      <c r="AFA6">
        <f t="shared" si="625"/>
        <v>0</v>
      </c>
      <c r="AFB6">
        <f t="shared" si="626"/>
        <v>0</v>
      </c>
      <c r="AFC6">
        <f t="shared" si="627"/>
        <v>0</v>
      </c>
      <c r="AFD6">
        <f t="shared" si="628"/>
        <v>0</v>
      </c>
      <c r="AFE6">
        <f t="shared" si="629"/>
        <v>0</v>
      </c>
      <c r="AFF6">
        <f t="shared" si="630"/>
        <v>0</v>
      </c>
      <c r="AFG6">
        <f t="shared" si="631"/>
        <v>0</v>
      </c>
      <c r="AFH6">
        <f t="shared" si="632"/>
        <v>0</v>
      </c>
      <c r="AFI6">
        <f t="shared" si="633"/>
        <v>0</v>
      </c>
      <c r="AFJ6">
        <f t="shared" si="634"/>
        <v>0</v>
      </c>
      <c r="AFK6">
        <f t="shared" si="635"/>
        <v>0</v>
      </c>
      <c r="AFL6">
        <f t="shared" si="636"/>
        <v>0</v>
      </c>
      <c r="AFM6">
        <f t="shared" si="637"/>
        <v>0</v>
      </c>
      <c r="AFN6">
        <f t="shared" si="638"/>
        <v>0</v>
      </c>
      <c r="AFO6">
        <f t="shared" si="639"/>
        <v>0</v>
      </c>
      <c r="AFP6">
        <f t="shared" si="640"/>
        <v>0</v>
      </c>
      <c r="AFQ6">
        <f t="shared" si="641"/>
        <v>0</v>
      </c>
      <c r="AFR6">
        <f t="shared" si="642"/>
        <v>0</v>
      </c>
      <c r="AFS6">
        <f t="shared" si="643"/>
        <v>0</v>
      </c>
      <c r="AFT6">
        <f t="shared" si="644"/>
        <v>0</v>
      </c>
      <c r="AFU6">
        <f t="shared" si="645"/>
        <v>0</v>
      </c>
      <c r="AFV6">
        <f t="shared" si="646"/>
        <v>0</v>
      </c>
      <c r="AFW6">
        <f t="shared" si="647"/>
        <v>0</v>
      </c>
      <c r="AFX6">
        <f t="shared" si="648"/>
        <v>0</v>
      </c>
      <c r="AFY6">
        <f t="shared" si="649"/>
        <v>0</v>
      </c>
      <c r="AFZ6">
        <f t="shared" si="650"/>
        <v>0</v>
      </c>
      <c r="AGA6">
        <f t="shared" si="651"/>
        <v>0</v>
      </c>
      <c r="AGB6">
        <f t="shared" si="652"/>
        <v>0</v>
      </c>
      <c r="AGC6">
        <f t="shared" si="653"/>
        <v>0</v>
      </c>
      <c r="AGD6">
        <f t="shared" si="654"/>
        <v>0</v>
      </c>
      <c r="AGE6">
        <f t="shared" si="655"/>
        <v>0</v>
      </c>
      <c r="AGF6">
        <f t="shared" si="656"/>
        <v>0</v>
      </c>
      <c r="AGG6">
        <f t="shared" si="657"/>
        <v>0</v>
      </c>
      <c r="AGH6">
        <f t="shared" si="658"/>
        <v>0</v>
      </c>
      <c r="AGI6">
        <f t="shared" si="659"/>
        <v>0</v>
      </c>
      <c r="AGJ6">
        <f t="shared" si="660"/>
        <v>0</v>
      </c>
      <c r="AGK6">
        <f t="shared" si="661"/>
        <v>0</v>
      </c>
      <c r="AGM6" s="88">
        <f t="shared" si="662"/>
        <v>68</v>
      </c>
      <c r="AGN6" s="88">
        <v>68</v>
      </c>
      <c r="AGO6">
        <v>10</v>
      </c>
      <c r="AGP6">
        <f t="shared" si="663"/>
        <v>10</v>
      </c>
      <c r="AGQ6">
        <f t="shared" si="664"/>
        <v>10</v>
      </c>
      <c r="AGR6">
        <f t="shared" si="665"/>
        <v>10</v>
      </c>
      <c r="AGS6">
        <f t="shared" si="666"/>
        <v>5</v>
      </c>
      <c r="AGT6">
        <f t="shared" si="667"/>
        <v>5</v>
      </c>
      <c r="AGU6">
        <f t="shared" si="668"/>
        <v>10</v>
      </c>
      <c r="AGV6">
        <f t="shared" si="669"/>
        <v>8</v>
      </c>
      <c r="AGW6">
        <f t="shared" si="670"/>
        <v>10</v>
      </c>
      <c r="AGX6">
        <f t="shared" si="671"/>
        <v>10</v>
      </c>
      <c r="AGY6">
        <f t="shared" si="672"/>
        <v>5</v>
      </c>
      <c r="AGZ6">
        <f t="shared" si="673"/>
        <v>7</v>
      </c>
      <c r="AHA6">
        <f t="shared" si="674"/>
        <v>0</v>
      </c>
      <c r="AHB6">
        <f t="shared" si="675"/>
        <v>0</v>
      </c>
      <c r="AHC6">
        <f t="shared" si="676"/>
        <v>0</v>
      </c>
      <c r="AHD6">
        <f t="shared" si="677"/>
        <v>0</v>
      </c>
      <c r="AHE6">
        <f t="shared" si="678"/>
        <v>0</v>
      </c>
      <c r="AHF6">
        <f t="shared" si="679"/>
        <v>0</v>
      </c>
      <c r="AHG6">
        <f t="shared" si="680"/>
        <v>0</v>
      </c>
      <c r="AHH6">
        <f t="shared" si="681"/>
        <v>0</v>
      </c>
      <c r="AHI6">
        <f t="shared" si="682"/>
        <v>0</v>
      </c>
      <c r="AHJ6">
        <f t="shared" si="683"/>
        <v>0</v>
      </c>
      <c r="AHK6">
        <f t="shared" si="684"/>
        <v>0</v>
      </c>
      <c r="AHL6">
        <f t="shared" si="685"/>
        <v>0</v>
      </c>
      <c r="AHM6">
        <f t="shared" si="686"/>
        <v>0</v>
      </c>
      <c r="AHN6">
        <f t="shared" si="687"/>
        <v>0</v>
      </c>
      <c r="AHO6">
        <f t="shared" si="688"/>
        <v>0</v>
      </c>
      <c r="AHP6">
        <f t="shared" si="689"/>
        <v>0</v>
      </c>
      <c r="AHQ6">
        <f t="shared" si="690"/>
        <v>0</v>
      </c>
      <c r="AHR6">
        <f t="shared" si="691"/>
        <v>0</v>
      </c>
      <c r="AHS6">
        <f t="shared" si="692"/>
        <v>0</v>
      </c>
      <c r="AHT6">
        <f t="shared" si="693"/>
        <v>0</v>
      </c>
      <c r="AHU6">
        <f t="shared" si="694"/>
        <v>0</v>
      </c>
      <c r="AHV6">
        <f t="shared" si="695"/>
        <v>0</v>
      </c>
      <c r="AHW6">
        <f t="shared" si="696"/>
        <v>0</v>
      </c>
      <c r="AHX6">
        <f t="shared" si="697"/>
        <v>0</v>
      </c>
      <c r="AHY6">
        <f t="shared" si="698"/>
        <v>0</v>
      </c>
      <c r="AHZ6">
        <f t="shared" si="699"/>
        <v>0</v>
      </c>
      <c r="AIA6">
        <f t="shared" si="700"/>
        <v>0</v>
      </c>
      <c r="AIB6">
        <f t="shared" si="701"/>
        <v>0</v>
      </c>
      <c r="AIC6">
        <f t="shared" si="702"/>
        <v>0</v>
      </c>
      <c r="AID6">
        <f t="shared" si="703"/>
        <v>0</v>
      </c>
      <c r="AIE6">
        <f t="shared" si="704"/>
        <v>0</v>
      </c>
      <c r="AIF6">
        <f t="shared" si="705"/>
        <v>0</v>
      </c>
      <c r="AIG6">
        <f t="shared" si="706"/>
        <v>0</v>
      </c>
      <c r="AIH6">
        <f t="shared" si="707"/>
        <v>0</v>
      </c>
      <c r="AII6">
        <f t="shared" si="708"/>
        <v>0</v>
      </c>
      <c r="AIJ6">
        <f t="shared" si="709"/>
        <v>0</v>
      </c>
      <c r="AIK6">
        <f t="shared" si="710"/>
        <v>0</v>
      </c>
      <c r="AIL6">
        <f t="shared" si="711"/>
        <v>0</v>
      </c>
      <c r="AIM6">
        <f t="shared" si="712"/>
        <v>0</v>
      </c>
      <c r="AIN6">
        <f t="shared" si="713"/>
        <v>0</v>
      </c>
      <c r="AIO6">
        <f t="shared" si="714"/>
        <v>0</v>
      </c>
      <c r="AIP6">
        <f t="shared" si="715"/>
        <v>0</v>
      </c>
      <c r="AIQ6">
        <f t="shared" si="716"/>
        <v>0</v>
      </c>
      <c r="AIR6">
        <f t="shared" si="717"/>
        <v>0</v>
      </c>
      <c r="AIS6">
        <f t="shared" si="718"/>
        <v>0</v>
      </c>
      <c r="AIT6">
        <f t="shared" si="719"/>
        <v>0</v>
      </c>
      <c r="AIU6">
        <f t="shared" si="720"/>
        <v>0</v>
      </c>
      <c r="AIV6">
        <f t="shared" si="721"/>
        <v>0</v>
      </c>
      <c r="AIW6">
        <f t="shared" si="722"/>
        <v>0</v>
      </c>
      <c r="AIX6">
        <f t="shared" si="723"/>
        <v>0</v>
      </c>
      <c r="AIY6">
        <f t="shared" si="724"/>
        <v>0</v>
      </c>
      <c r="AIZ6">
        <f t="shared" si="725"/>
        <v>0</v>
      </c>
      <c r="AJA6">
        <f t="shared" si="726"/>
        <v>0</v>
      </c>
      <c r="AJB6">
        <f t="shared" si="727"/>
        <v>0</v>
      </c>
      <c r="AJC6">
        <f t="shared" si="728"/>
        <v>0</v>
      </c>
      <c r="AJD6">
        <f t="shared" si="729"/>
        <v>0</v>
      </c>
      <c r="AJE6">
        <f t="shared" si="730"/>
        <v>0</v>
      </c>
      <c r="AJF6">
        <f t="shared" si="731"/>
        <v>0</v>
      </c>
      <c r="AJG6">
        <f t="shared" si="732"/>
        <v>0</v>
      </c>
      <c r="AJH6">
        <f t="shared" si="733"/>
        <v>0</v>
      </c>
      <c r="AJI6">
        <f t="shared" si="734"/>
        <v>0</v>
      </c>
      <c r="AJJ6">
        <f t="shared" si="735"/>
        <v>0</v>
      </c>
      <c r="AJK6">
        <f t="shared" si="736"/>
        <v>0</v>
      </c>
      <c r="AJL6">
        <f t="shared" si="737"/>
        <v>0</v>
      </c>
      <c r="AJM6">
        <f t="shared" si="738"/>
        <v>0</v>
      </c>
      <c r="AJN6">
        <f t="shared" si="739"/>
        <v>0</v>
      </c>
      <c r="AJO6">
        <f t="shared" si="740"/>
        <v>0</v>
      </c>
      <c r="AJP6">
        <f t="shared" si="741"/>
        <v>0</v>
      </c>
      <c r="AJQ6">
        <f t="shared" si="742"/>
        <v>0</v>
      </c>
      <c r="AJR6">
        <f t="shared" si="743"/>
        <v>0</v>
      </c>
      <c r="AJS6">
        <f t="shared" si="744"/>
        <v>0</v>
      </c>
      <c r="AJT6">
        <f t="shared" si="745"/>
        <v>0</v>
      </c>
      <c r="AJU6">
        <f t="shared" si="746"/>
        <v>0</v>
      </c>
      <c r="AJV6">
        <f t="shared" si="747"/>
        <v>0</v>
      </c>
      <c r="AJX6">
        <v>48</v>
      </c>
      <c r="AJY6">
        <v>1</v>
      </c>
      <c r="AJZ6">
        <v>1</v>
      </c>
      <c r="AKA6">
        <f t="shared" si="748"/>
        <v>2</v>
      </c>
      <c r="AKB6">
        <f t="shared" si="749"/>
        <v>1</v>
      </c>
      <c r="AKC6">
        <f t="shared" si="750"/>
        <v>2</v>
      </c>
      <c r="AKD6">
        <f t="shared" si="751"/>
        <v>4</v>
      </c>
      <c r="AKE6">
        <f t="shared" si="752"/>
        <v>4</v>
      </c>
      <c r="AKF6">
        <f t="shared" si="753"/>
        <v>1</v>
      </c>
      <c r="AKG6">
        <f t="shared" si="754"/>
        <v>2</v>
      </c>
      <c r="AKH6">
        <f t="shared" si="755"/>
        <v>2</v>
      </c>
      <c r="AKI6">
        <f t="shared" si="756"/>
        <v>0</v>
      </c>
      <c r="AKJ6">
        <f t="shared" si="757"/>
        <v>0</v>
      </c>
      <c r="AKK6">
        <f t="shared" si="758"/>
        <v>0</v>
      </c>
      <c r="AKL6">
        <f t="shared" si="759"/>
        <v>0</v>
      </c>
      <c r="AKM6">
        <f t="shared" si="760"/>
        <v>0</v>
      </c>
      <c r="AKN6">
        <f t="shared" si="761"/>
        <v>0</v>
      </c>
      <c r="AKO6">
        <f t="shared" si="762"/>
        <v>0</v>
      </c>
      <c r="AKP6">
        <f t="shared" si="763"/>
        <v>0</v>
      </c>
      <c r="AKQ6">
        <f t="shared" si="764"/>
        <v>0</v>
      </c>
      <c r="AKR6">
        <f t="shared" si="765"/>
        <v>0</v>
      </c>
      <c r="AKS6">
        <f t="shared" si="766"/>
        <v>0</v>
      </c>
      <c r="AKT6">
        <f t="shared" si="767"/>
        <v>0</v>
      </c>
      <c r="AKU6">
        <f t="shared" si="768"/>
        <v>0</v>
      </c>
      <c r="AKV6">
        <f t="shared" si="769"/>
        <v>0</v>
      </c>
      <c r="AKW6">
        <f t="shared" si="770"/>
        <v>0</v>
      </c>
      <c r="AKX6">
        <f t="shared" si="771"/>
        <v>0</v>
      </c>
      <c r="AKY6">
        <f t="shared" si="772"/>
        <v>0</v>
      </c>
      <c r="AKZ6">
        <f t="shared" si="773"/>
        <v>0</v>
      </c>
      <c r="ALA6">
        <f t="shared" si="774"/>
        <v>0</v>
      </c>
      <c r="ALB6">
        <f t="shared" si="775"/>
        <v>0</v>
      </c>
      <c r="ALC6">
        <f t="shared" si="776"/>
        <v>0</v>
      </c>
      <c r="ALD6">
        <f t="shared" si="777"/>
        <v>0</v>
      </c>
      <c r="ALE6">
        <f t="shared" si="778"/>
        <v>0</v>
      </c>
      <c r="ALF6">
        <f t="shared" si="779"/>
        <v>0</v>
      </c>
      <c r="ALG6">
        <f t="shared" si="780"/>
        <v>0</v>
      </c>
      <c r="ALH6">
        <f t="shared" si="781"/>
        <v>0</v>
      </c>
      <c r="ALI6">
        <f t="shared" si="782"/>
        <v>0</v>
      </c>
      <c r="ALJ6">
        <f t="shared" si="783"/>
        <v>0</v>
      </c>
      <c r="ALK6">
        <f t="shared" si="784"/>
        <v>0</v>
      </c>
      <c r="ALL6">
        <f t="shared" si="785"/>
        <v>0</v>
      </c>
      <c r="ALM6">
        <f t="shared" si="786"/>
        <v>0</v>
      </c>
      <c r="ALN6">
        <f t="shared" si="787"/>
        <v>0</v>
      </c>
      <c r="ALO6">
        <f t="shared" si="788"/>
        <v>0</v>
      </c>
      <c r="ALP6">
        <f t="shared" si="789"/>
        <v>0</v>
      </c>
      <c r="ALQ6">
        <f t="shared" si="790"/>
        <v>0</v>
      </c>
      <c r="ALR6">
        <f t="shared" si="791"/>
        <v>0</v>
      </c>
      <c r="ALS6">
        <f t="shared" si="792"/>
        <v>0</v>
      </c>
      <c r="ALT6">
        <f t="shared" si="793"/>
        <v>0</v>
      </c>
      <c r="ALU6">
        <f t="shared" si="794"/>
        <v>0</v>
      </c>
      <c r="ALV6">
        <f t="shared" si="795"/>
        <v>0</v>
      </c>
      <c r="ALW6">
        <f t="shared" si="796"/>
        <v>0</v>
      </c>
      <c r="ALX6">
        <f t="shared" si="797"/>
        <v>0</v>
      </c>
      <c r="ALY6">
        <f t="shared" si="798"/>
        <v>0</v>
      </c>
      <c r="ALZ6">
        <f t="shared" si="799"/>
        <v>0</v>
      </c>
      <c r="AMA6">
        <f t="shared" si="800"/>
        <v>0</v>
      </c>
      <c r="AMB6">
        <f t="shared" si="801"/>
        <v>0</v>
      </c>
      <c r="AMC6">
        <f t="shared" si="802"/>
        <v>0</v>
      </c>
      <c r="AMD6">
        <f t="shared" si="803"/>
        <v>0</v>
      </c>
      <c r="AME6">
        <f t="shared" si="804"/>
        <v>0</v>
      </c>
      <c r="AMF6">
        <f t="shared" si="805"/>
        <v>0</v>
      </c>
      <c r="AMG6">
        <f t="shared" si="806"/>
        <v>0</v>
      </c>
      <c r="AMH6">
        <f t="shared" si="807"/>
        <v>0</v>
      </c>
      <c r="AMI6">
        <f t="shared" si="808"/>
        <v>0</v>
      </c>
      <c r="AMJ6">
        <f t="shared" si="809"/>
        <v>0</v>
      </c>
      <c r="AMK6">
        <f t="shared" si="810"/>
        <v>0</v>
      </c>
      <c r="AML6">
        <f t="shared" si="811"/>
        <v>0</v>
      </c>
      <c r="AMM6">
        <f t="shared" si="812"/>
        <v>0</v>
      </c>
      <c r="AMN6">
        <f t="shared" si="813"/>
        <v>0</v>
      </c>
      <c r="AMO6">
        <f t="shared" si="814"/>
        <v>0</v>
      </c>
      <c r="AMP6">
        <f t="shared" si="815"/>
        <v>0</v>
      </c>
      <c r="AMQ6">
        <f t="shared" si="816"/>
        <v>0</v>
      </c>
      <c r="AMR6">
        <f t="shared" si="817"/>
        <v>0</v>
      </c>
      <c r="AMS6">
        <f t="shared" si="818"/>
        <v>0</v>
      </c>
      <c r="AMT6">
        <f t="shared" si="819"/>
        <v>0</v>
      </c>
      <c r="AMU6">
        <f t="shared" si="820"/>
        <v>0</v>
      </c>
      <c r="AMV6">
        <f t="shared" si="821"/>
        <v>0</v>
      </c>
      <c r="AMW6">
        <f t="shared" si="822"/>
        <v>0</v>
      </c>
      <c r="AMX6">
        <f t="shared" si="823"/>
        <v>0</v>
      </c>
      <c r="AMY6">
        <f t="shared" si="824"/>
        <v>0</v>
      </c>
      <c r="AMZ6">
        <f t="shared" si="825"/>
        <v>0</v>
      </c>
      <c r="ANA6">
        <f t="shared" si="826"/>
        <v>0</v>
      </c>
      <c r="ANB6">
        <f t="shared" si="827"/>
        <v>0</v>
      </c>
      <c r="ANC6">
        <f t="shared" si="828"/>
        <v>0</v>
      </c>
      <c r="AND6">
        <f t="shared" si="829"/>
        <v>0</v>
      </c>
      <c r="ANR6" s="4">
        <v>1993</v>
      </c>
      <c r="ANS6" s="4">
        <f t="shared" si="830"/>
        <v>1993</v>
      </c>
      <c r="ANU6" s="4">
        <v>1783</v>
      </c>
      <c r="ANV6" t="str">
        <f t="shared" si="831"/>
        <v>1807</v>
      </c>
      <c r="ANW6" t="str">
        <f t="shared" si="832"/>
        <v>1820</v>
      </c>
      <c r="ANX6" t="str">
        <f t="shared" si="833"/>
        <v>1828</v>
      </c>
      <c r="ANY6" t="str">
        <f t="shared" si="834"/>
        <v>1831</v>
      </c>
      <c r="ANZ6" t="str">
        <f t="shared" si="835"/>
        <v>1862</v>
      </c>
      <c r="AOA6" t="str">
        <f t="shared" si="836"/>
        <v>1876</v>
      </c>
      <c r="AOB6" t="str">
        <f t="shared" si="837"/>
        <v>1894</v>
      </c>
      <c r="AOC6" t="str">
        <f t="shared" si="838"/>
        <v>1910</v>
      </c>
      <c r="AOD6" t="str">
        <f t="shared" si="839"/>
        <v>1942</v>
      </c>
      <c r="AOE6" t="str">
        <f t="shared" si="840"/>
        <v>1975</v>
      </c>
      <c r="AOF6" t="str">
        <f t="shared" si="841"/>
        <v>1993</v>
      </c>
      <c r="AOG6" t="str">
        <f t="shared" si="842"/>
        <v>1993</v>
      </c>
      <c r="AOH6" t="str">
        <f t="shared" si="843"/>
        <v>1993</v>
      </c>
      <c r="AOI6" t="str">
        <f t="shared" si="844"/>
        <v>1993</v>
      </c>
      <c r="AOJ6" t="str">
        <f t="shared" si="845"/>
        <v>1993</v>
      </c>
      <c r="AOK6" t="str">
        <f t="shared" si="846"/>
        <v>1993</v>
      </c>
      <c r="AOL6" t="str">
        <f t="shared" si="847"/>
        <v>1993</v>
      </c>
      <c r="AOM6" t="str">
        <f t="shared" si="848"/>
        <v>1993</v>
      </c>
      <c r="AON6" t="str">
        <f t="shared" si="849"/>
        <v>1993</v>
      </c>
      <c r="AOO6" t="str">
        <f t="shared" si="850"/>
        <v>1993</v>
      </c>
      <c r="AOP6" t="str">
        <f t="shared" si="851"/>
        <v>1993</v>
      </c>
      <c r="AOQ6" t="str">
        <f t="shared" si="852"/>
        <v>1993</v>
      </c>
      <c r="AOR6" t="str">
        <f t="shared" si="853"/>
        <v>1993</v>
      </c>
      <c r="AOS6" t="str">
        <f t="shared" si="854"/>
        <v>1993</v>
      </c>
      <c r="AOT6" t="str">
        <f t="shared" si="855"/>
        <v>1993</v>
      </c>
      <c r="AOU6" t="str">
        <f t="shared" si="856"/>
        <v>1993</v>
      </c>
      <c r="AOV6" t="str">
        <f t="shared" si="857"/>
        <v>1993</v>
      </c>
      <c r="AOW6" t="str">
        <f t="shared" si="858"/>
        <v>1993</v>
      </c>
      <c r="AOX6" t="str">
        <f t="shared" si="859"/>
        <v>1993</v>
      </c>
      <c r="AOY6" t="str">
        <f t="shared" si="860"/>
        <v>1993</v>
      </c>
      <c r="AOZ6" t="str">
        <f t="shared" si="861"/>
        <v>1993</v>
      </c>
      <c r="APA6" t="str">
        <f t="shared" si="862"/>
        <v>1993</v>
      </c>
      <c r="APB6" t="str">
        <f t="shared" si="863"/>
        <v>1993</v>
      </c>
      <c r="APC6" t="str">
        <f t="shared" si="864"/>
        <v>1993</v>
      </c>
      <c r="APD6" t="str">
        <f t="shared" si="865"/>
        <v>1993</v>
      </c>
      <c r="APE6" t="str">
        <f t="shared" si="866"/>
        <v>1993</v>
      </c>
      <c r="APF6" t="str">
        <f t="shared" si="867"/>
        <v>1993</v>
      </c>
      <c r="APG6" t="str">
        <f t="shared" si="868"/>
        <v>1993</v>
      </c>
      <c r="APH6" t="str">
        <f t="shared" si="869"/>
        <v>1993</v>
      </c>
      <c r="API6" t="str">
        <f t="shared" si="870"/>
        <v>1993</v>
      </c>
      <c r="APJ6" t="str">
        <f t="shared" si="871"/>
        <v>1993</v>
      </c>
      <c r="APK6" t="str">
        <f t="shared" si="872"/>
        <v>1993</v>
      </c>
      <c r="APL6" t="str">
        <f t="shared" si="873"/>
        <v>1993</v>
      </c>
      <c r="APM6" t="str">
        <f t="shared" si="874"/>
        <v>1993</v>
      </c>
      <c r="APN6" t="str">
        <f t="shared" si="875"/>
        <v>1993</v>
      </c>
      <c r="APO6" t="str">
        <f t="shared" si="876"/>
        <v>1993</v>
      </c>
      <c r="APP6" t="str">
        <f t="shared" si="877"/>
        <v>1993</v>
      </c>
      <c r="APQ6" t="str">
        <f t="shared" si="878"/>
        <v>1993</v>
      </c>
      <c r="APR6" t="str">
        <f t="shared" si="879"/>
        <v>1993</v>
      </c>
      <c r="APS6" t="str">
        <f t="shared" si="880"/>
        <v>1993</v>
      </c>
      <c r="APT6" t="str">
        <f t="shared" si="881"/>
        <v>1993</v>
      </c>
      <c r="APU6" t="str">
        <f t="shared" si="882"/>
        <v>1993</v>
      </c>
      <c r="APV6" t="str">
        <f t="shared" si="883"/>
        <v>1993</v>
      </c>
      <c r="APW6" t="str">
        <f t="shared" si="884"/>
        <v>1993</v>
      </c>
      <c r="APX6" t="str">
        <f t="shared" si="885"/>
        <v>1993</v>
      </c>
      <c r="APY6" t="str">
        <f t="shared" si="886"/>
        <v>1993</v>
      </c>
      <c r="APZ6" t="str">
        <f t="shared" si="887"/>
        <v>1993</v>
      </c>
      <c r="AQA6" t="str">
        <f t="shared" si="888"/>
        <v>1993</v>
      </c>
      <c r="AQB6" t="str">
        <f t="shared" si="889"/>
        <v>1993</v>
      </c>
      <c r="AQC6" t="str">
        <f t="shared" si="890"/>
        <v>1993</v>
      </c>
      <c r="AQD6" t="str">
        <f t="shared" si="891"/>
        <v>1993</v>
      </c>
      <c r="AQE6" t="str">
        <f t="shared" si="892"/>
        <v>1993</v>
      </c>
      <c r="AQF6" t="str">
        <f t="shared" si="893"/>
        <v>1993</v>
      </c>
      <c r="AQG6" t="str">
        <f t="shared" si="894"/>
        <v>1993</v>
      </c>
      <c r="AQH6" t="str">
        <f t="shared" si="895"/>
        <v>1993</v>
      </c>
      <c r="AQI6" t="str">
        <f t="shared" si="896"/>
        <v>1993</v>
      </c>
      <c r="AQJ6" t="str">
        <f t="shared" si="897"/>
        <v>1993</v>
      </c>
      <c r="AQK6" t="str">
        <f t="shared" si="898"/>
        <v>1993</v>
      </c>
      <c r="AQL6" t="str">
        <f t="shared" si="899"/>
        <v>1993</v>
      </c>
      <c r="AQM6" t="str">
        <f t="shared" si="900"/>
        <v>1993</v>
      </c>
      <c r="AQN6" t="str">
        <f t="shared" si="901"/>
        <v>1993</v>
      </c>
      <c r="AQO6" t="str">
        <f t="shared" si="902"/>
        <v>1993</v>
      </c>
      <c r="AQP6" t="str">
        <f t="shared" si="903"/>
        <v>1993</v>
      </c>
      <c r="AQQ6" t="str">
        <f t="shared" si="904"/>
        <v>1993</v>
      </c>
      <c r="AQR6" t="str">
        <f t="shared" si="905"/>
        <v>1993</v>
      </c>
      <c r="AQS6" t="str">
        <f t="shared" si="906"/>
        <v>1993</v>
      </c>
      <c r="AQT6" t="str">
        <f t="shared" si="907"/>
        <v>1993</v>
      </c>
      <c r="AQU6" t="str">
        <f t="shared" si="908"/>
        <v>1993</v>
      </c>
      <c r="AQV6" t="str">
        <f t="shared" si="909"/>
        <v>1993</v>
      </c>
      <c r="AQW6" t="str">
        <f t="shared" si="910"/>
        <v>1993</v>
      </c>
      <c r="AQX6" t="str">
        <f t="shared" si="911"/>
        <v>1993</v>
      </c>
      <c r="AQY6" t="str">
        <f t="shared" si="912"/>
        <v>1993</v>
      </c>
      <c r="AQZ6" t="str">
        <f t="shared" si="913"/>
        <v>1993</v>
      </c>
      <c r="ARA6" t="str">
        <f t="shared" si="914"/>
        <v>1993</v>
      </c>
      <c r="ARB6" t="str">
        <f t="shared" si="915"/>
        <v>1993</v>
      </c>
      <c r="ARC6">
        <v>1783</v>
      </c>
      <c r="ARH6" s="5"/>
    </row>
    <row r="7" spans="1:1154" x14ac:dyDescent="0.2">
      <c r="A7">
        <v>55</v>
      </c>
      <c r="B7" s="16" t="s">
        <v>71</v>
      </c>
      <c r="C7" s="20">
        <f>VLOOKUP(A7, Rankings!$A$2:$AN$161, 40, FALSE)</f>
        <v>5</v>
      </c>
      <c r="D7" s="224" t="s">
        <v>214</v>
      </c>
      <c r="F7" s="4">
        <v>4</v>
      </c>
      <c r="G7" s="4">
        <v>5</v>
      </c>
      <c r="I7" s="5">
        <f t="shared" si="0"/>
        <v>9</v>
      </c>
      <c r="L7" t="s">
        <v>1950</v>
      </c>
      <c r="M7" t="s">
        <v>2199</v>
      </c>
      <c r="N7" t="s">
        <v>2507</v>
      </c>
      <c r="O7" t="s">
        <v>2745</v>
      </c>
      <c r="P7" t="s">
        <v>2745</v>
      </c>
      <c r="Q7" t="s">
        <v>3201</v>
      </c>
      <c r="R7" t="s">
        <v>3388</v>
      </c>
      <c r="S7" t="s">
        <v>3625</v>
      </c>
      <c r="T7" t="s">
        <v>3921</v>
      </c>
      <c r="U7" t="s">
        <v>4049</v>
      </c>
      <c r="V7" t="s">
        <v>4198</v>
      </c>
      <c r="W7" t="str">
        <f>Rankings!D6</f>
        <v>-</v>
      </c>
      <c r="X7" t="s">
        <v>10</v>
      </c>
      <c r="Y7" t="s">
        <v>10</v>
      </c>
      <c r="Z7" t="s">
        <v>10</v>
      </c>
      <c r="AA7" t="s">
        <v>10</v>
      </c>
      <c r="AB7" t="s">
        <v>10</v>
      </c>
      <c r="AC7" t="s">
        <v>10</v>
      </c>
      <c r="AD7" t="s">
        <v>10</v>
      </c>
      <c r="AE7" t="s">
        <v>10</v>
      </c>
      <c r="AF7" t="s">
        <v>10</v>
      </c>
      <c r="AG7" t="s">
        <v>10</v>
      </c>
      <c r="AH7" t="s">
        <v>10</v>
      </c>
      <c r="AI7" t="s">
        <v>10</v>
      </c>
      <c r="AJ7" t="s">
        <v>10</v>
      </c>
      <c r="AK7" t="s">
        <v>10</v>
      </c>
      <c r="AL7" t="s">
        <v>10</v>
      </c>
      <c r="AM7" t="s">
        <v>10</v>
      </c>
      <c r="AN7" t="s">
        <v>10</v>
      </c>
      <c r="AO7" t="s">
        <v>10</v>
      </c>
      <c r="AP7" t="s">
        <v>10</v>
      </c>
      <c r="AQ7" t="s">
        <v>10</v>
      </c>
      <c r="AR7" t="s">
        <v>10</v>
      </c>
      <c r="AS7" t="s">
        <v>10</v>
      </c>
      <c r="AT7" t="s">
        <v>10</v>
      </c>
      <c r="AU7" t="s">
        <v>10</v>
      </c>
      <c r="AV7" t="s">
        <v>10</v>
      </c>
      <c r="AW7" t="s">
        <v>10</v>
      </c>
      <c r="AX7" t="s">
        <v>10</v>
      </c>
      <c r="AY7" t="s">
        <v>10</v>
      </c>
      <c r="AZ7" t="s">
        <v>10</v>
      </c>
      <c r="BA7" t="s">
        <v>10</v>
      </c>
      <c r="BB7" t="s">
        <v>10</v>
      </c>
      <c r="BC7" t="s">
        <v>10</v>
      </c>
      <c r="BD7" t="s">
        <v>10</v>
      </c>
      <c r="BE7" t="s">
        <v>10</v>
      </c>
      <c r="BF7" t="s">
        <v>10</v>
      </c>
      <c r="BG7" t="s">
        <v>10</v>
      </c>
      <c r="BH7" t="s">
        <v>10</v>
      </c>
      <c r="BI7" t="s">
        <v>10</v>
      </c>
      <c r="BJ7" t="s">
        <v>10</v>
      </c>
      <c r="BK7" t="s">
        <v>10</v>
      </c>
      <c r="BL7" t="s">
        <v>10</v>
      </c>
      <c r="BM7" t="s">
        <v>10</v>
      </c>
      <c r="BN7" t="s">
        <v>10</v>
      </c>
      <c r="BO7" t="s">
        <v>10</v>
      </c>
      <c r="BP7" t="s">
        <v>10</v>
      </c>
      <c r="BQ7" t="s">
        <v>10</v>
      </c>
      <c r="BR7" t="s">
        <v>10</v>
      </c>
      <c r="BS7" t="s">
        <v>10</v>
      </c>
      <c r="BT7" t="s">
        <v>10</v>
      </c>
      <c r="BU7" t="s">
        <v>10</v>
      </c>
      <c r="BV7" t="s">
        <v>10</v>
      </c>
      <c r="BW7" t="s">
        <v>10</v>
      </c>
      <c r="BX7" t="s">
        <v>10</v>
      </c>
      <c r="BY7" t="s">
        <v>10</v>
      </c>
      <c r="BZ7" t="s">
        <v>10</v>
      </c>
      <c r="CA7" t="s">
        <v>10</v>
      </c>
      <c r="CB7" t="s">
        <v>10</v>
      </c>
      <c r="CC7" t="s">
        <v>10</v>
      </c>
      <c r="CD7" t="s">
        <v>10</v>
      </c>
      <c r="CE7" t="s">
        <v>10</v>
      </c>
      <c r="CF7" t="s">
        <v>10</v>
      </c>
      <c r="CG7" t="s">
        <v>10</v>
      </c>
      <c r="CH7" t="s">
        <v>10</v>
      </c>
      <c r="CI7" t="s">
        <v>10</v>
      </c>
      <c r="CJ7" t="s">
        <v>10</v>
      </c>
      <c r="CK7" t="s">
        <v>10</v>
      </c>
      <c r="CL7" t="s">
        <v>10</v>
      </c>
      <c r="CM7" t="s">
        <v>10</v>
      </c>
      <c r="CN7" t="s">
        <v>10</v>
      </c>
      <c r="CO7" t="s">
        <v>10</v>
      </c>
      <c r="CP7" t="s">
        <v>10</v>
      </c>
      <c r="CQ7" t="s">
        <v>10</v>
      </c>
      <c r="CR7" t="s">
        <v>10</v>
      </c>
      <c r="CT7" s="4">
        <f t="shared" si="1"/>
        <v>5</v>
      </c>
      <c r="CU7" s="4">
        <f t="shared" si="2"/>
        <v>0</v>
      </c>
      <c r="CV7" s="4">
        <f t="shared" si="3"/>
        <v>0</v>
      </c>
      <c r="CW7" s="4">
        <f t="shared" si="4"/>
        <v>0</v>
      </c>
      <c r="CX7" s="4">
        <f t="shared" si="5"/>
        <v>2</v>
      </c>
      <c r="CY7" s="4">
        <f t="shared" si="6"/>
        <v>0</v>
      </c>
      <c r="CZ7" s="4">
        <f t="shared" si="7"/>
        <v>0</v>
      </c>
      <c r="DA7" s="4">
        <f t="shared" si="8"/>
        <v>0</v>
      </c>
      <c r="DB7" s="4">
        <f t="shared" si="9"/>
        <v>4</v>
      </c>
      <c r="DC7" s="4">
        <f t="shared" si="10"/>
        <v>0</v>
      </c>
      <c r="DD7" s="4">
        <f t="shared" si="11"/>
        <v>0</v>
      </c>
      <c r="DE7" s="4">
        <f t="shared" si="12"/>
        <v>0</v>
      </c>
      <c r="DF7" s="4">
        <f t="shared" si="13"/>
        <v>0</v>
      </c>
      <c r="DG7" s="4">
        <f t="shared" si="14"/>
        <v>0</v>
      </c>
      <c r="DH7" s="4">
        <f t="shared" si="15"/>
        <v>0</v>
      </c>
      <c r="DI7" s="152">
        <f t="shared" si="16"/>
        <v>0</v>
      </c>
      <c r="DJ7" s="153">
        <f t="shared" si="17"/>
        <v>5</v>
      </c>
      <c r="DK7" s="4">
        <f t="shared" si="18"/>
        <v>0</v>
      </c>
      <c r="DL7" s="4">
        <f t="shared" si="19"/>
        <v>2</v>
      </c>
      <c r="DM7" s="4">
        <f t="shared" si="20"/>
        <v>0</v>
      </c>
      <c r="DN7" s="4">
        <f t="shared" si="21"/>
        <v>4</v>
      </c>
      <c r="DO7" s="4">
        <f t="shared" si="22"/>
        <v>0</v>
      </c>
      <c r="DP7" s="4">
        <f t="shared" si="23"/>
        <v>0</v>
      </c>
      <c r="DQ7" s="4">
        <f t="shared" si="24"/>
        <v>0</v>
      </c>
      <c r="DR7" s="4">
        <f t="shared" si="25"/>
        <v>17</v>
      </c>
      <c r="DS7" s="4">
        <f t="shared" si="26"/>
        <v>11</v>
      </c>
      <c r="DT7" s="4">
        <f t="shared" si="27"/>
        <v>12</v>
      </c>
      <c r="DU7" t="str">
        <f t="shared" si="28"/>
        <v>3R</v>
      </c>
      <c r="DV7" t="str">
        <f t="shared" si="29"/>
        <v>3R</v>
      </c>
      <c r="DW7" t="str">
        <f t="shared" si="30"/>
        <v>3R</v>
      </c>
      <c r="DX7" t="str">
        <f t="shared" si="31"/>
        <v>3S</v>
      </c>
      <c r="DY7" t="str">
        <f t="shared" si="32"/>
        <v>3S</v>
      </c>
      <c r="DZ7" t="str">
        <f t="shared" si="33"/>
        <v>3R</v>
      </c>
      <c r="EA7" t="str">
        <f t="shared" si="34"/>
        <v>3L</v>
      </c>
      <c r="EB7" t="str">
        <f t="shared" si="35"/>
        <v>3L</v>
      </c>
      <c r="EC7" t="str">
        <f t="shared" si="36"/>
        <v>3R</v>
      </c>
      <c r="ED7" t="str">
        <f t="shared" si="37"/>
        <v>3S</v>
      </c>
      <c r="EE7" t="str">
        <f t="shared" si="38"/>
        <v>3S</v>
      </c>
      <c r="EF7">
        <f t="shared" si="39"/>
        <v>0</v>
      </c>
      <c r="EG7">
        <f t="shared" si="40"/>
        <v>0</v>
      </c>
      <c r="EH7">
        <f t="shared" si="41"/>
        <v>0</v>
      </c>
      <c r="EI7">
        <f t="shared" si="42"/>
        <v>0</v>
      </c>
      <c r="EJ7">
        <f t="shared" si="43"/>
        <v>0</v>
      </c>
      <c r="EK7">
        <f t="shared" si="44"/>
        <v>0</v>
      </c>
      <c r="EL7">
        <f t="shared" si="45"/>
        <v>0</v>
      </c>
      <c r="EM7">
        <f t="shared" si="46"/>
        <v>0</v>
      </c>
      <c r="EN7">
        <f t="shared" si="47"/>
        <v>0</v>
      </c>
      <c r="EO7">
        <f t="shared" si="48"/>
        <v>0</v>
      </c>
      <c r="EP7">
        <f t="shared" si="49"/>
        <v>0</v>
      </c>
      <c r="EQ7">
        <f t="shared" si="50"/>
        <v>0</v>
      </c>
      <c r="ER7">
        <f t="shared" si="51"/>
        <v>0</v>
      </c>
      <c r="ES7">
        <f t="shared" si="52"/>
        <v>0</v>
      </c>
      <c r="ET7">
        <f t="shared" si="53"/>
        <v>0</v>
      </c>
      <c r="EU7">
        <f t="shared" si="54"/>
        <v>0</v>
      </c>
      <c r="EV7">
        <f t="shared" si="55"/>
        <v>0</v>
      </c>
      <c r="EW7">
        <f t="shared" si="56"/>
        <v>0</v>
      </c>
      <c r="EX7">
        <f t="shared" si="57"/>
        <v>0</v>
      </c>
      <c r="EY7">
        <f t="shared" si="58"/>
        <v>0</v>
      </c>
      <c r="EZ7">
        <f t="shared" si="59"/>
        <v>0</v>
      </c>
      <c r="FA7">
        <f t="shared" si="60"/>
        <v>0</v>
      </c>
      <c r="FB7">
        <f t="shared" si="61"/>
        <v>0</v>
      </c>
      <c r="FC7">
        <f t="shared" si="62"/>
        <v>0</v>
      </c>
      <c r="FD7">
        <f t="shared" si="63"/>
        <v>0</v>
      </c>
      <c r="FE7">
        <f t="shared" si="64"/>
        <v>0</v>
      </c>
      <c r="FF7">
        <f t="shared" si="65"/>
        <v>0</v>
      </c>
      <c r="FG7">
        <f t="shared" si="66"/>
        <v>0</v>
      </c>
      <c r="FH7">
        <f t="shared" si="67"/>
        <v>0</v>
      </c>
      <c r="FI7">
        <f t="shared" si="68"/>
        <v>0</v>
      </c>
      <c r="FJ7">
        <f t="shared" si="69"/>
        <v>0</v>
      </c>
      <c r="FK7">
        <f t="shared" si="70"/>
        <v>0</v>
      </c>
      <c r="FL7">
        <f t="shared" si="71"/>
        <v>0</v>
      </c>
      <c r="FM7">
        <f t="shared" si="72"/>
        <v>0</v>
      </c>
      <c r="FN7">
        <f t="shared" si="73"/>
        <v>0</v>
      </c>
      <c r="FO7">
        <f t="shared" si="74"/>
        <v>0</v>
      </c>
      <c r="FP7">
        <f t="shared" si="75"/>
        <v>0</v>
      </c>
      <c r="FQ7">
        <f t="shared" si="76"/>
        <v>0</v>
      </c>
      <c r="FR7">
        <f t="shared" si="77"/>
        <v>0</v>
      </c>
      <c r="FS7">
        <f t="shared" si="78"/>
        <v>0</v>
      </c>
      <c r="FT7">
        <f t="shared" si="79"/>
        <v>0</v>
      </c>
      <c r="FU7">
        <f t="shared" si="80"/>
        <v>0</v>
      </c>
      <c r="FV7">
        <f t="shared" si="81"/>
        <v>0</v>
      </c>
      <c r="FW7">
        <f t="shared" si="82"/>
        <v>0</v>
      </c>
      <c r="FX7">
        <f t="shared" si="83"/>
        <v>0</v>
      </c>
      <c r="FY7">
        <f t="shared" si="84"/>
        <v>0</v>
      </c>
      <c r="FZ7">
        <f t="shared" si="85"/>
        <v>0</v>
      </c>
      <c r="GA7">
        <f t="shared" si="86"/>
        <v>0</v>
      </c>
      <c r="GB7">
        <f t="shared" si="87"/>
        <v>0</v>
      </c>
      <c r="GC7">
        <f t="shared" si="88"/>
        <v>0</v>
      </c>
      <c r="GD7">
        <f t="shared" si="89"/>
        <v>0</v>
      </c>
      <c r="GE7">
        <f t="shared" si="90"/>
        <v>0</v>
      </c>
      <c r="GF7">
        <f t="shared" si="91"/>
        <v>0</v>
      </c>
      <c r="GG7">
        <f t="shared" si="92"/>
        <v>0</v>
      </c>
      <c r="GH7">
        <f t="shared" si="93"/>
        <v>0</v>
      </c>
      <c r="GI7">
        <f t="shared" si="94"/>
        <v>0</v>
      </c>
      <c r="GJ7">
        <f t="shared" si="95"/>
        <v>0</v>
      </c>
      <c r="GK7">
        <f t="shared" si="96"/>
        <v>0</v>
      </c>
      <c r="GL7">
        <f t="shared" si="97"/>
        <v>0</v>
      </c>
      <c r="GM7">
        <f t="shared" si="98"/>
        <v>0</v>
      </c>
      <c r="GN7">
        <f t="shared" si="99"/>
        <v>0</v>
      </c>
      <c r="GO7">
        <f t="shared" si="100"/>
        <v>0</v>
      </c>
      <c r="GP7">
        <f t="shared" si="101"/>
        <v>0</v>
      </c>
      <c r="GQ7">
        <f t="shared" si="102"/>
        <v>0</v>
      </c>
      <c r="GR7">
        <f t="shared" si="103"/>
        <v>0</v>
      </c>
      <c r="GS7">
        <f t="shared" si="104"/>
        <v>0</v>
      </c>
      <c r="GT7">
        <f t="shared" si="105"/>
        <v>0</v>
      </c>
      <c r="GU7">
        <f t="shared" si="106"/>
        <v>0</v>
      </c>
      <c r="GV7">
        <f t="shared" si="107"/>
        <v>0</v>
      </c>
      <c r="GW7">
        <f t="shared" si="108"/>
        <v>0</v>
      </c>
      <c r="GX7">
        <f t="shared" si="109"/>
        <v>0</v>
      </c>
      <c r="GY7">
        <f t="shared" si="110"/>
        <v>0</v>
      </c>
      <c r="GZ7">
        <f t="shared" si="111"/>
        <v>0</v>
      </c>
      <c r="HA7">
        <f t="shared" si="112"/>
        <v>0</v>
      </c>
      <c r="HB7" s="176" t="s">
        <v>269</v>
      </c>
      <c r="HC7" s="89">
        <f t="shared" si="113"/>
        <v>261.59754569796206</v>
      </c>
      <c r="HD7" s="89">
        <f t="shared" si="114"/>
        <v>100.89709421086003</v>
      </c>
      <c r="HE7" s="89">
        <f t="shared" si="115"/>
        <v>113.67220721272099</v>
      </c>
      <c r="HF7" s="89">
        <f t="shared" si="116"/>
        <v>0</v>
      </c>
      <c r="HH7" s="88">
        <f t="shared" si="117"/>
        <v>476.16684712154307</v>
      </c>
      <c r="HI7" s="88">
        <f t="shared" si="118"/>
        <v>56.836103606360496</v>
      </c>
      <c r="HK7">
        <f>IFERROR(VLOOKUP(_xlfn.NUMBERVALUE(MID(L7, SEARCH("!", L7)+1, SEARCH("+", L7)-SEARCH("!", L7)-1)), Rankings!$A$2:$BK$161, 63, FALSE),0)</f>
        <v>41.345433525326584</v>
      </c>
      <c r="HL7">
        <f>IFERROR(VLOOKUP(_xlfn.NUMBERVALUE(MID(M7, SEARCH("!", M7)+1, SEARCH("+", M7)-SEARCH("!", M7)-1)), Rankings!$A$2:$BK$161, 63, FALSE),0)</f>
        <v>47.246376244865132</v>
      </c>
      <c r="HM7">
        <f>IFERROR(VLOOKUP(_xlfn.NUMBERVALUE(MID(N7, SEARCH("!", N7)+1, SEARCH("+", N7)-SEARCH("!", N7)-1)), Rankings!$A$2:$BK$161, 63, FALSE),0)</f>
        <v>59.024350588287334</v>
      </c>
      <c r="HN7">
        <f>IFERROR(VLOOKUP(_xlfn.NUMBERVALUE(MID(O7, SEARCH("!", O7)+1, SEARCH("+", O7)-SEARCH("!", O7)-1)), Rankings!$A$2:$BK$161, 63, FALSE),0)</f>
        <v>0</v>
      </c>
      <c r="HO7">
        <f>IFERROR(VLOOKUP(_xlfn.NUMBERVALUE(MID(P7, SEARCH("!", P7)+1, SEARCH("+", P7)-SEARCH("!", P7)-1)), Rankings!$A$2:$BK$161, 63, FALSE),0)</f>
        <v>0</v>
      </c>
      <c r="HP7">
        <f>IFERROR(VLOOKUP(_xlfn.NUMBERVALUE(MID(Q7, SEARCH("!", Q7)+1, SEARCH("+", Q7)-SEARCH("!", Q7)-1)), Rankings!$A$2:$BK$161, 63, FALSE),0)</f>
        <v>56.880518514014099</v>
      </c>
      <c r="HQ7">
        <f>IFERROR(VLOOKUP(_xlfn.NUMBERVALUE(MID(R7, SEARCH("!", R7)+1, SEARCH("+", R7)-SEARCH("!", R7)-1)), Rankings!$A$2:$BK$161, 63, FALSE),0)</f>
        <v>53.380951906585516</v>
      </c>
      <c r="HR7">
        <f>IFERROR(VLOOKUP(_xlfn.NUMBERVALUE(MID(S7, SEARCH("!", S7)+1, SEARCH("+", S7)-SEARCH("!", S7)-1)), Rankings!$A$2:$BK$161, 63, FALSE),0)</f>
        <v>47.516142304274517</v>
      </c>
      <c r="HS7">
        <f>IFERROR(VLOOKUP(_xlfn.NUMBERVALUE(MID(T7, SEARCH("!", T7)+1, SEARCH("+", T7)-SEARCH("!", T7)-1)), Rankings!$A$2:$BK$161, 63, FALSE),0)</f>
        <v>57.100866825468913</v>
      </c>
      <c r="HT7">
        <f>IFERROR(VLOOKUP(_xlfn.NUMBERVALUE(MID(U7, SEARCH("!", U7)+1, SEARCH("+", U7)-SEARCH("!", U7)-1)), Rankings!$A$2:$BK$161, 63, FALSE),0)</f>
        <v>54.132469507511118</v>
      </c>
      <c r="HU7">
        <f>IFERROR(VLOOKUP(_xlfn.NUMBERVALUE(MID(V7, SEARCH("!", V7)+1, SEARCH("+", V7)-SEARCH("!", V7)-1)), Rankings!$A$2:$BK$161, 63, FALSE),0)</f>
        <v>59.539737705209873</v>
      </c>
      <c r="HV7">
        <f>IFERROR(VLOOKUP(_xlfn.NUMBERVALUE(MID(W7, SEARCH("!", W7)+1, SEARCH("+", W7)-SEARCH("!", W7)-1)), Rankings!$A$2:$BK$161, 63, FALSE),0)</f>
        <v>0</v>
      </c>
      <c r="HW7">
        <f>IFERROR(VLOOKUP(_xlfn.NUMBERVALUE(MID(X7, SEARCH("!", X7)+1, SEARCH("+", X7)-SEARCH("!", X7)-1)), Rankings!$A$2:$BK$161, 63, FALSE),0)</f>
        <v>0</v>
      </c>
      <c r="HX7">
        <f>IFERROR(VLOOKUP(_xlfn.NUMBERVALUE(MID(Y7, SEARCH("!", Y7)+1, SEARCH("+", Y7)-SEARCH("!", Y7)-1)), Rankings!$A$2:$BK$161, 63, FALSE),0)</f>
        <v>0</v>
      </c>
      <c r="HY7">
        <f>IFERROR(VLOOKUP(_xlfn.NUMBERVALUE(MID(Z7, SEARCH("!", Z7)+1, SEARCH("+", Z7)-SEARCH("!", Z7)-1)), Rankings!$A$2:$BK$161, 63, FALSE),0)</f>
        <v>0</v>
      </c>
      <c r="HZ7">
        <f>IFERROR(VLOOKUP(_xlfn.NUMBERVALUE(MID(AA7, SEARCH("!", AA7)+1, SEARCH("+", AA7)-SEARCH("!", AA7)-1)), Rankings!$A$2:$BK$161, 63, FALSE),0)</f>
        <v>0</v>
      </c>
      <c r="IA7">
        <f>IFERROR(VLOOKUP(_xlfn.NUMBERVALUE(MID(AB7, SEARCH("!", AB7)+1, SEARCH("+", AB7)-SEARCH("!", AB7)-1)), Rankings!$A$2:$BK$161, 63, FALSE),0)</f>
        <v>0</v>
      </c>
      <c r="IB7">
        <f>IFERROR(VLOOKUP(_xlfn.NUMBERVALUE(MID(AC7, SEARCH("!", AC7)+1, SEARCH("+", AC7)-SEARCH("!", AC7)-1)), Rankings!$A$2:$BK$161, 63, FALSE),0)</f>
        <v>0</v>
      </c>
      <c r="IC7">
        <f>IFERROR(VLOOKUP(_xlfn.NUMBERVALUE(MID(AD7, SEARCH("!", AD7)+1, SEARCH("+", AD7)-SEARCH("!", AD7)-1)), Rankings!$A$2:$BK$161, 63, FALSE),0)</f>
        <v>0</v>
      </c>
      <c r="ID7">
        <f>IFERROR(VLOOKUP(_xlfn.NUMBERVALUE(MID(AE7, SEARCH("!", AE7)+1, SEARCH("+", AE7)-SEARCH("!", AE7)-1)), Rankings!$A$2:$BK$161, 63, FALSE),0)</f>
        <v>0</v>
      </c>
      <c r="IE7">
        <f>IFERROR(VLOOKUP(_xlfn.NUMBERVALUE(MID(AF7, SEARCH("!", AF7)+1, SEARCH("+", AF7)-SEARCH("!", AF7)-1)), Rankings!$A$2:$BK$161, 63, FALSE),0)</f>
        <v>0</v>
      </c>
      <c r="IF7">
        <f>IFERROR(VLOOKUP(_xlfn.NUMBERVALUE(MID(AG7, SEARCH("!", AG7)+1, SEARCH("+", AG7)-SEARCH("!", AG7)-1)), Rankings!$A$2:$BK$161, 63, FALSE),0)</f>
        <v>0</v>
      </c>
      <c r="IG7">
        <f>IFERROR(VLOOKUP(_xlfn.NUMBERVALUE(MID(AH7, SEARCH("!", AH7)+1, SEARCH("+", AH7)-SEARCH("!", AH7)-1)), Rankings!$A$2:$BK$161, 63, FALSE),0)</f>
        <v>0</v>
      </c>
      <c r="IH7">
        <f>IFERROR(VLOOKUP(_xlfn.NUMBERVALUE(MID(AI7, SEARCH("!", AI7)+1, SEARCH("+", AI7)-SEARCH("!", AI7)-1)), Rankings!$A$2:$BK$161, 63, FALSE),0)</f>
        <v>0</v>
      </c>
      <c r="II7">
        <f>IFERROR(VLOOKUP(_xlfn.NUMBERVALUE(MID(AJ7, SEARCH("!", AJ7)+1, SEARCH("+", AJ7)-SEARCH("!", AJ7)-1)), Rankings!$A$2:$BK$161, 63, FALSE),0)</f>
        <v>0</v>
      </c>
      <c r="IJ7">
        <f>IFERROR(VLOOKUP(_xlfn.NUMBERVALUE(MID(AK7, SEARCH("!", AK7)+1, SEARCH("+", AK7)-SEARCH("!", AK7)-1)), Rankings!$A$2:$BK$161, 63, FALSE),0)</f>
        <v>0</v>
      </c>
      <c r="IK7">
        <f>IFERROR(VLOOKUP(_xlfn.NUMBERVALUE(MID(AL7, SEARCH("!", AL7)+1, SEARCH("+", AL7)-SEARCH("!", AL7)-1)), Rankings!$A$2:$BK$161, 63, FALSE),0)</f>
        <v>0</v>
      </c>
      <c r="IL7">
        <f>IFERROR(VLOOKUP(_xlfn.NUMBERVALUE(MID(AM7, SEARCH("!", AM7)+1, SEARCH("+", AM7)-SEARCH("!", AM7)-1)), Rankings!$A$2:$BK$161, 63, FALSE),0)</f>
        <v>0</v>
      </c>
      <c r="IM7">
        <f>IFERROR(VLOOKUP(_xlfn.NUMBERVALUE(MID(AN7, SEARCH("!", AN7)+1, SEARCH("+", AN7)-SEARCH("!", AN7)-1)), Rankings!$A$2:$BK$161, 63, FALSE),0)</f>
        <v>0</v>
      </c>
      <c r="IN7">
        <f>IFERROR(VLOOKUP(_xlfn.NUMBERVALUE(MID(AO7, SEARCH("!", AO7)+1, SEARCH("+", AO7)-SEARCH("!", AO7)-1)), Rankings!$A$2:$BK$161, 63, FALSE),0)</f>
        <v>0</v>
      </c>
      <c r="IO7">
        <f>IFERROR(VLOOKUP(_xlfn.NUMBERVALUE(MID(AP7, SEARCH("!", AP7)+1, SEARCH("+", AP7)-SEARCH("!", AP7)-1)), Rankings!$A$2:$BK$161, 63, FALSE),0)</f>
        <v>0</v>
      </c>
      <c r="IP7">
        <f>IFERROR(VLOOKUP(_xlfn.NUMBERVALUE(MID(AQ7, SEARCH("!", AQ7)+1, SEARCH("+", AQ7)-SEARCH("!", AQ7)-1)), Rankings!$A$2:$BK$161, 63, FALSE),0)</f>
        <v>0</v>
      </c>
      <c r="IQ7">
        <f>IFERROR(VLOOKUP(_xlfn.NUMBERVALUE(MID(AR7, SEARCH("!", AR7)+1, SEARCH("+", AR7)-SEARCH("!", AR7)-1)), Rankings!$A$2:$BK$161, 63, FALSE),0)</f>
        <v>0</v>
      </c>
      <c r="IR7">
        <f>IFERROR(VLOOKUP(_xlfn.NUMBERVALUE(MID(AS7, SEARCH("!", AS7)+1, SEARCH("+", AS7)-SEARCH("!", AS7)-1)), Rankings!$A$2:$BK$161, 63, FALSE),0)</f>
        <v>0</v>
      </c>
      <c r="IS7">
        <f>IFERROR(VLOOKUP(_xlfn.NUMBERVALUE(MID(AT7, SEARCH("!", AT7)+1, SEARCH("+", AT7)-SEARCH("!", AT7)-1)), Rankings!$A$2:$BK$161, 63, FALSE),0)</f>
        <v>0</v>
      </c>
      <c r="IT7">
        <f>IFERROR(VLOOKUP(_xlfn.NUMBERVALUE(MID(AU7, SEARCH("!", AU7)+1, SEARCH("+", AU7)-SEARCH("!", AU7)-1)), Rankings!$A$2:$BK$161, 63, FALSE),0)</f>
        <v>0</v>
      </c>
      <c r="IU7">
        <f>IFERROR(VLOOKUP(_xlfn.NUMBERVALUE(MID(AV7, SEARCH("!", AV7)+1, SEARCH("+", AV7)-SEARCH("!", AV7)-1)), Rankings!$A$2:$BK$161, 63, FALSE),0)</f>
        <v>0</v>
      </c>
      <c r="IV7">
        <f>IFERROR(VLOOKUP(_xlfn.NUMBERVALUE(MID(AW7, SEARCH("!", AW7)+1, SEARCH("+", AW7)-SEARCH("!", AW7)-1)), Rankings!$A$2:$BK$161, 63, FALSE),0)</f>
        <v>0</v>
      </c>
      <c r="IW7">
        <f>IFERROR(VLOOKUP(_xlfn.NUMBERVALUE(MID(AX7, SEARCH("!", AX7)+1, SEARCH("+", AX7)-SEARCH("!", AX7)-1)), Rankings!$A$2:$BK$161, 63, FALSE),0)</f>
        <v>0</v>
      </c>
      <c r="IX7">
        <f>IFERROR(VLOOKUP(_xlfn.NUMBERVALUE(MID(AY7, SEARCH("!", AY7)+1, SEARCH("+", AY7)-SEARCH("!", AY7)-1)), Rankings!$A$2:$BK$161, 63, FALSE),0)</f>
        <v>0</v>
      </c>
      <c r="IY7">
        <f>IFERROR(VLOOKUP(_xlfn.NUMBERVALUE(MID(AZ7, SEARCH("!", AZ7)+1, SEARCH("+", AZ7)-SEARCH("!", AZ7)-1)), Rankings!$A$2:$BK$161, 63, FALSE),0)</f>
        <v>0</v>
      </c>
      <c r="IZ7">
        <f>IFERROR(VLOOKUP(_xlfn.NUMBERVALUE(MID(BA7, SEARCH("!", BA7)+1, SEARCH("+", BA7)-SEARCH("!", BA7)-1)), Rankings!$A$2:$BK$161, 63, FALSE),0)</f>
        <v>0</v>
      </c>
      <c r="JA7">
        <f>IFERROR(VLOOKUP(_xlfn.NUMBERVALUE(MID(BB7, SEARCH("!", BB7)+1, SEARCH("+", BB7)-SEARCH("!", BB7)-1)), Rankings!$A$2:$BK$161, 63, FALSE),0)</f>
        <v>0</v>
      </c>
      <c r="JB7">
        <f>IFERROR(VLOOKUP(_xlfn.NUMBERVALUE(MID(BC7, SEARCH("!", BC7)+1, SEARCH("+", BC7)-SEARCH("!", BC7)-1)), Rankings!$A$2:$BK$161, 63, FALSE),0)</f>
        <v>0</v>
      </c>
      <c r="JC7">
        <f>IFERROR(VLOOKUP(_xlfn.NUMBERVALUE(MID(BD7, SEARCH("!", BD7)+1, SEARCH("+", BD7)-SEARCH("!", BD7)-1)), Rankings!$A$2:$BK$161, 63, FALSE),0)</f>
        <v>0</v>
      </c>
      <c r="JD7">
        <f>IFERROR(VLOOKUP(_xlfn.NUMBERVALUE(MID(BE7, SEARCH("!", BE7)+1, SEARCH("+", BE7)-SEARCH("!", BE7)-1)), Rankings!$A$2:$BK$161, 63, FALSE),0)</f>
        <v>0</v>
      </c>
      <c r="JE7">
        <f>IFERROR(VLOOKUP(_xlfn.NUMBERVALUE(MID(BF7, SEARCH("!", BF7)+1, SEARCH("+", BF7)-SEARCH("!", BF7)-1)), Rankings!$A$2:$BK$161, 63, FALSE),0)</f>
        <v>0</v>
      </c>
      <c r="JF7">
        <f>IFERROR(VLOOKUP(_xlfn.NUMBERVALUE(MID(BG7, SEARCH("!", BG7)+1, SEARCH("+", BG7)-SEARCH("!", BG7)-1)), Rankings!$A$2:$BK$161, 63, FALSE),0)</f>
        <v>0</v>
      </c>
      <c r="JG7">
        <f>IFERROR(VLOOKUP(_xlfn.NUMBERVALUE(MID(BH7, SEARCH("!", BH7)+1, SEARCH("+", BH7)-SEARCH("!", BH7)-1)), Rankings!$A$2:$BK$161, 63, FALSE),0)</f>
        <v>0</v>
      </c>
      <c r="JH7">
        <f>IFERROR(VLOOKUP(_xlfn.NUMBERVALUE(MID(BI7, SEARCH("!", BI7)+1, SEARCH("+", BI7)-SEARCH("!", BI7)-1)), Rankings!$A$2:$BK$161, 63, FALSE),0)</f>
        <v>0</v>
      </c>
      <c r="JI7">
        <f>IFERROR(VLOOKUP(_xlfn.NUMBERVALUE(MID(BJ7, SEARCH("!", BJ7)+1, SEARCH("+", BJ7)-SEARCH("!", BJ7)-1)), Rankings!$A$2:$BK$161, 63, FALSE),0)</f>
        <v>0</v>
      </c>
      <c r="JJ7">
        <f>IFERROR(VLOOKUP(_xlfn.NUMBERVALUE(MID(BK7, SEARCH("!", BK7)+1, SEARCH("+", BK7)-SEARCH("!", BK7)-1)), Rankings!$A$2:$BK$161, 63, FALSE),0)</f>
        <v>0</v>
      </c>
      <c r="JK7">
        <f>IFERROR(VLOOKUP(_xlfn.NUMBERVALUE(MID(BL7, SEARCH("!", BL7)+1, SEARCH("+", BL7)-SEARCH("!", BL7)-1)), Rankings!$A$2:$BK$161, 63, FALSE),0)</f>
        <v>0</v>
      </c>
      <c r="JL7">
        <f>IFERROR(VLOOKUP(_xlfn.NUMBERVALUE(MID(BM7, SEARCH("!", BM7)+1, SEARCH("+", BM7)-SEARCH("!", BM7)-1)), Rankings!$A$2:$BK$161, 63, FALSE),0)</f>
        <v>0</v>
      </c>
      <c r="JM7">
        <f>IFERROR(VLOOKUP(_xlfn.NUMBERVALUE(MID(BN7, SEARCH("!", BN7)+1, SEARCH("+", BN7)-SEARCH("!", BN7)-1)), Rankings!$A$2:$BK$161, 63, FALSE),0)</f>
        <v>0</v>
      </c>
      <c r="JN7">
        <f>IFERROR(VLOOKUP(_xlfn.NUMBERVALUE(MID(BO7, SEARCH("!", BO7)+1, SEARCH("+", BO7)-SEARCH("!", BO7)-1)), Rankings!$A$2:$BK$161, 63, FALSE),0)</f>
        <v>0</v>
      </c>
      <c r="JO7">
        <f>IFERROR(VLOOKUP(_xlfn.NUMBERVALUE(MID(BP7, SEARCH("!", BP7)+1, SEARCH("+", BP7)-SEARCH("!", BP7)-1)), Rankings!$A$2:$BK$161, 63, FALSE),0)</f>
        <v>0</v>
      </c>
      <c r="JP7">
        <f>IFERROR(VLOOKUP(_xlfn.NUMBERVALUE(MID(BQ7, SEARCH("!", BQ7)+1, SEARCH("+", BQ7)-SEARCH("!", BQ7)-1)), Rankings!$A$2:$BK$161, 63, FALSE),0)</f>
        <v>0</v>
      </c>
      <c r="JQ7">
        <f>IFERROR(VLOOKUP(_xlfn.NUMBERVALUE(MID(BR7, SEARCH("!", BR7)+1, SEARCH("+", BR7)-SEARCH("!", BR7)-1)), Rankings!$A$2:$BK$161, 63, FALSE),0)</f>
        <v>0</v>
      </c>
      <c r="JR7">
        <f>IFERROR(VLOOKUP(_xlfn.NUMBERVALUE(MID(BS7, SEARCH("!", BS7)+1, SEARCH("+", BS7)-SEARCH("!", BS7)-1)), Rankings!$A$2:$BK$161, 63, FALSE),0)</f>
        <v>0</v>
      </c>
      <c r="JS7">
        <f>IFERROR(VLOOKUP(_xlfn.NUMBERVALUE(MID(BT7, SEARCH("!", BT7)+1, SEARCH("+", BT7)-SEARCH("!", BT7)-1)), Rankings!$A$2:$BK$161, 63, FALSE),0)</f>
        <v>0</v>
      </c>
      <c r="JT7">
        <f>IFERROR(VLOOKUP(_xlfn.NUMBERVALUE(MID(BU7, SEARCH("!", BU7)+1, SEARCH("+", BU7)-SEARCH("!", BU7)-1)), Rankings!$A$2:$BK$161, 63, FALSE),0)</f>
        <v>0</v>
      </c>
      <c r="JU7">
        <f>IFERROR(VLOOKUP(_xlfn.NUMBERVALUE(MID(BV7, SEARCH("!", BV7)+1, SEARCH("+", BV7)-SEARCH("!", BV7)-1)), Rankings!$A$2:$BK$161, 63, FALSE),0)</f>
        <v>0</v>
      </c>
      <c r="JV7">
        <f>IFERROR(VLOOKUP(_xlfn.NUMBERVALUE(MID(BW7, SEARCH("!", BW7)+1, SEARCH("+", BW7)-SEARCH("!", BW7)-1)), Rankings!$A$2:$BK$161, 63, FALSE),0)</f>
        <v>0</v>
      </c>
      <c r="JW7">
        <f>IFERROR(VLOOKUP(_xlfn.NUMBERVALUE(MID(BX7, SEARCH("!", BX7)+1, SEARCH("+", BX7)-SEARCH("!", BX7)-1)), Rankings!$A$2:$BK$161, 63, FALSE),0)</f>
        <v>0</v>
      </c>
      <c r="JX7">
        <f>IFERROR(VLOOKUP(_xlfn.NUMBERVALUE(MID(BY7, SEARCH("!", BY7)+1, SEARCH("+", BY7)-SEARCH("!", BY7)-1)), Rankings!$A$2:$BK$161, 63, FALSE),0)</f>
        <v>0</v>
      </c>
      <c r="JY7">
        <f>IFERROR(VLOOKUP(_xlfn.NUMBERVALUE(MID(BZ7, SEARCH("!", BZ7)+1, SEARCH("+", BZ7)-SEARCH("!", BZ7)-1)), Rankings!$A$2:$BK$161, 63, FALSE),0)</f>
        <v>0</v>
      </c>
      <c r="JZ7">
        <f>IFERROR(VLOOKUP(_xlfn.NUMBERVALUE(MID(CA7, SEARCH("!", CA7)+1, SEARCH("+", CA7)-SEARCH("!", CA7)-1)), Rankings!$A$2:$BK$161, 63, FALSE),0)</f>
        <v>0</v>
      </c>
      <c r="KA7">
        <f>IFERROR(VLOOKUP(_xlfn.NUMBERVALUE(MID(CB7, SEARCH("!", CB7)+1, SEARCH("+", CB7)-SEARCH("!", CB7)-1)), Rankings!$A$2:$BK$161, 63, FALSE),0)</f>
        <v>0</v>
      </c>
      <c r="KB7">
        <f>IFERROR(VLOOKUP(_xlfn.NUMBERVALUE(MID(CC7, SEARCH("!", CC7)+1, SEARCH("+", CC7)-SEARCH("!", CC7)-1)), Rankings!$A$2:$BK$161, 63, FALSE),0)</f>
        <v>0</v>
      </c>
      <c r="KC7">
        <f>IFERROR(VLOOKUP(_xlfn.NUMBERVALUE(MID(CD7, SEARCH("!", CD7)+1, SEARCH("+", CD7)-SEARCH("!", CD7)-1)), Rankings!$A$2:$BK$161, 63, FALSE),0)</f>
        <v>0</v>
      </c>
      <c r="KD7">
        <f>IFERROR(VLOOKUP(_xlfn.NUMBERVALUE(MID(CE7, SEARCH("!", CE7)+1, SEARCH("+", CE7)-SEARCH("!", CE7)-1)), Rankings!$A$2:$BK$161, 63, FALSE),0)</f>
        <v>0</v>
      </c>
      <c r="KE7">
        <f>IFERROR(VLOOKUP(_xlfn.NUMBERVALUE(MID(CF7, SEARCH("!", CF7)+1, SEARCH("+", CF7)-SEARCH("!", CF7)-1)), Rankings!$A$2:$BK$161, 63, FALSE),0)</f>
        <v>0</v>
      </c>
      <c r="KF7">
        <f>IFERROR(VLOOKUP(_xlfn.NUMBERVALUE(MID(CG7, SEARCH("!", CG7)+1, SEARCH("+", CG7)-SEARCH("!", CG7)-1)), Rankings!$A$2:$BK$161, 63, FALSE),0)</f>
        <v>0</v>
      </c>
      <c r="KG7">
        <f>IFERROR(VLOOKUP(_xlfn.NUMBERVALUE(MID(CH7, SEARCH("!", CH7)+1, SEARCH("+", CH7)-SEARCH("!", CH7)-1)), Rankings!$A$2:$BK$161, 63, FALSE),0)</f>
        <v>0</v>
      </c>
      <c r="KH7">
        <f>IFERROR(VLOOKUP(_xlfn.NUMBERVALUE(MID(CI7, SEARCH("!", CI7)+1, SEARCH("+", CI7)-SEARCH("!", CI7)-1)), Rankings!$A$2:$BK$161, 63, FALSE),0)</f>
        <v>0</v>
      </c>
      <c r="KI7">
        <f>IFERROR(VLOOKUP(_xlfn.NUMBERVALUE(MID(CJ7, SEARCH("!", CJ7)+1, SEARCH("+", CJ7)-SEARCH("!", CJ7)-1)), Rankings!$A$2:$BK$161, 63, FALSE),0)</f>
        <v>0</v>
      </c>
      <c r="KJ7">
        <f>IFERROR(VLOOKUP(_xlfn.NUMBERVALUE(MID(CK7, SEARCH("!", CK7)+1, SEARCH("+", CK7)-SEARCH("!", CK7)-1)), Rankings!$A$2:$BK$161, 63, FALSE),0)</f>
        <v>0</v>
      </c>
      <c r="KK7">
        <f>IFERROR(VLOOKUP(_xlfn.NUMBERVALUE(MID(CL7, SEARCH("!", CL7)+1, SEARCH("+", CL7)-SEARCH("!", CL7)-1)), Rankings!$A$2:$BK$161, 63, FALSE),0)</f>
        <v>0</v>
      </c>
      <c r="KL7">
        <f>IFERROR(VLOOKUP(_xlfn.NUMBERVALUE(MID(CM7, SEARCH("!", CM7)+1, SEARCH("+", CM7)-SEARCH("!", CM7)-1)), Rankings!$A$2:$BK$161, 63, FALSE),0)</f>
        <v>0</v>
      </c>
      <c r="KM7">
        <f>IFERROR(VLOOKUP(_xlfn.NUMBERVALUE(MID(CN7, SEARCH("!", CN7)+1, SEARCH("+", CN7)-SEARCH("!", CN7)-1)), Rankings!$A$2:$BK$161, 63, FALSE),0)</f>
        <v>0</v>
      </c>
      <c r="KN7">
        <f>IFERROR(VLOOKUP(_xlfn.NUMBERVALUE(MID(CO7, SEARCH("!", CO7)+1, SEARCH("+", CO7)-SEARCH("!", CO7)-1)), Rankings!$A$2:$BK$161, 63, FALSE),0)</f>
        <v>0</v>
      </c>
      <c r="KO7">
        <f>IFERROR(VLOOKUP(_xlfn.NUMBERVALUE(MID(CP7, SEARCH("!", CP7)+1, SEARCH("+", CP7)-SEARCH("!", CP7)-1)), Rankings!$A$2:$BK$161, 63, FALSE),0)</f>
        <v>0</v>
      </c>
      <c r="KP7">
        <f>IFERROR(VLOOKUP(_xlfn.NUMBERVALUE(MID(CQ7, SEARCH("!", CQ7)+1, SEARCH("+", CQ7)-SEARCH("!", CQ7)-1)), Rankings!$A$2:$BK$161, 63, FALSE),0)</f>
        <v>0</v>
      </c>
      <c r="KQ7">
        <f>IFERROR(VLOOKUP(_xlfn.NUMBERVALUE(MID(CR7, SEARCH("!", CR7)+1, SEARCH("+", CR7)-SEARCH("!", CR7)-1)), Rankings!$A$2:$BK$161, 63, FALSE),0)</f>
        <v>0</v>
      </c>
      <c r="KS7" s="4">
        <f t="shared" si="119"/>
        <v>264</v>
      </c>
      <c r="KT7" s="4">
        <f t="shared" si="120"/>
        <v>118</v>
      </c>
      <c r="KU7" s="4">
        <f t="shared" si="121"/>
        <v>127</v>
      </c>
      <c r="KV7" s="4">
        <f t="shared" si="122"/>
        <v>0</v>
      </c>
      <c r="KY7" s="4">
        <f t="shared" si="123"/>
        <v>509</v>
      </c>
      <c r="KZ7" s="4"/>
      <c r="LB7">
        <f t="shared" si="124"/>
        <v>99</v>
      </c>
      <c r="LC7">
        <f t="shared" si="125"/>
        <v>33</v>
      </c>
      <c r="LD7">
        <f t="shared" si="126"/>
        <v>47</v>
      </c>
      <c r="LE7">
        <f t="shared" si="127"/>
        <v>0</v>
      </c>
      <c r="LF7">
        <f t="shared" si="128"/>
        <v>0</v>
      </c>
      <c r="LG7">
        <f t="shared" si="129"/>
        <v>40</v>
      </c>
      <c r="LH7">
        <f t="shared" si="130"/>
        <v>54</v>
      </c>
      <c r="LI7">
        <f t="shared" si="131"/>
        <v>64</v>
      </c>
      <c r="LJ7">
        <f t="shared" si="132"/>
        <v>45</v>
      </c>
      <c r="LK7">
        <f t="shared" si="133"/>
        <v>75</v>
      </c>
      <c r="LL7">
        <f t="shared" si="134"/>
        <v>52</v>
      </c>
      <c r="LM7">
        <f t="shared" si="135"/>
        <v>0</v>
      </c>
      <c r="LN7">
        <f t="shared" si="136"/>
        <v>0</v>
      </c>
      <c r="LO7">
        <f t="shared" si="137"/>
        <v>0</v>
      </c>
      <c r="LP7">
        <f t="shared" si="138"/>
        <v>0</v>
      </c>
      <c r="LQ7">
        <f t="shared" si="139"/>
        <v>0</v>
      </c>
      <c r="LR7">
        <f t="shared" si="140"/>
        <v>0</v>
      </c>
      <c r="LS7">
        <f t="shared" si="141"/>
        <v>0</v>
      </c>
      <c r="LT7">
        <f t="shared" si="142"/>
        <v>0</v>
      </c>
      <c r="LU7">
        <f t="shared" si="143"/>
        <v>0</v>
      </c>
      <c r="LV7">
        <f t="shared" si="144"/>
        <v>0</v>
      </c>
      <c r="LW7">
        <f t="shared" si="145"/>
        <v>0</v>
      </c>
      <c r="LX7">
        <f t="shared" si="146"/>
        <v>0</v>
      </c>
      <c r="LY7">
        <f t="shared" si="147"/>
        <v>0</v>
      </c>
      <c r="LZ7">
        <f t="shared" si="148"/>
        <v>0</v>
      </c>
      <c r="MA7">
        <f t="shared" si="149"/>
        <v>0</v>
      </c>
      <c r="MB7">
        <f t="shared" si="150"/>
        <v>0</v>
      </c>
      <c r="MC7">
        <f t="shared" si="151"/>
        <v>0</v>
      </c>
      <c r="MD7">
        <f t="shared" si="152"/>
        <v>0</v>
      </c>
      <c r="ME7">
        <f t="shared" si="153"/>
        <v>0</v>
      </c>
      <c r="MF7">
        <f t="shared" si="154"/>
        <v>0</v>
      </c>
      <c r="MG7">
        <f t="shared" si="155"/>
        <v>0</v>
      </c>
      <c r="MH7">
        <f t="shared" si="156"/>
        <v>0</v>
      </c>
      <c r="MI7">
        <f t="shared" si="157"/>
        <v>0</v>
      </c>
      <c r="MJ7">
        <f t="shared" si="158"/>
        <v>0</v>
      </c>
      <c r="MK7">
        <f t="shared" si="159"/>
        <v>0</v>
      </c>
      <c r="ML7">
        <f t="shared" si="160"/>
        <v>0</v>
      </c>
      <c r="MM7">
        <f t="shared" si="161"/>
        <v>0</v>
      </c>
      <c r="MN7">
        <f t="shared" si="162"/>
        <v>0</v>
      </c>
      <c r="MO7">
        <f t="shared" si="163"/>
        <v>0</v>
      </c>
      <c r="MP7">
        <f t="shared" si="164"/>
        <v>0</v>
      </c>
      <c r="MQ7">
        <f t="shared" si="165"/>
        <v>0</v>
      </c>
      <c r="MR7">
        <f t="shared" si="166"/>
        <v>0</v>
      </c>
      <c r="MS7">
        <f t="shared" si="167"/>
        <v>0</v>
      </c>
      <c r="MT7">
        <f t="shared" si="168"/>
        <v>0</v>
      </c>
      <c r="MU7">
        <f t="shared" si="169"/>
        <v>0</v>
      </c>
      <c r="MV7">
        <f t="shared" si="170"/>
        <v>0</v>
      </c>
      <c r="MW7">
        <f t="shared" si="171"/>
        <v>0</v>
      </c>
      <c r="MX7">
        <f t="shared" si="172"/>
        <v>0</v>
      </c>
      <c r="MY7">
        <f t="shared" si="173"/>
        <v>0</v>
      </c>
      <c r="MZ7">
        <f t="shared" si="174"/>
        <v>0</v>
      </c>
      <c r="NA7">
        <f t="shared" si="175"/>
        <v>0</v>
      </c>
      <c r="NB7">
        <f t="shared" si="176"/>
        <v>0</v>
      </c>
      <c r="NC7">
        <f t="shared" si="177"/>
        <v>0</v>
      </c>
      <c r="ND7">
        <f t="shared" si="178"/>
        <v>0</v>
      </c>
      <c r="NE7">
        <f t="shared" si="179"/>
        <v>0</v>
      </c>
      <c r="NF7">
        <f t="shared" si="180"/>
        <v>0</v>
      </c>
      <c r="NG7">
        <f t="shared" si="181"/>
        <v>0</v>
      </c>
      <c r="NH7">
        <f t="shared" si="182"/>
        <v>0</v>
      </c>
      <c r="NI7">
        <f t="shared" si="183"/>
        <v>0</v>
      </c>
      <c r="NJ7">
        <f t="shared" si="184"/>
        <v>0</v>
      </c>
      <c r="NK7">
        <f t="shared" si="185"/>
        <v>0</v>
      </c>
      <c r="NL7">
        <f t="shared" si="186"/>
        <v>0</v>
      </c>
      <c r="NM7">
        <f t="shared" si="187"/>
        <v>0</v>
      </c>
      <c r="NN7">
        <f t="shared" si="188"/>
        <v>0</v>
      </c>
      <c r="NO7">
        <f t="shared" si="189"/>
        <v>0</v>
      </c>
      <c r="NP7">
        <f t="shared" si="190"/>
        <v>0</v>
      </c>
      <c r="NQ7">
        <f t="shared" si="191"/>
        <v>0</v>
      </c>
      <c r="NR7">
        <f t="shared" si="192"/>
        <v>0</v>
      </c>
      <c r="NS7">
        <f t="shared" si="193"/>
        <v>0</v>
      </c>
      <c r="NT7">
        <f t="shared" si="194"/>
        <v>0</v>
      </c>
      <c r="NU7">
        <f t="shared" si="195"/>
        <v>0</v>
      </c>
      <c r="NV7">
        <f t="shared" si="196"/>
        <v>0</v>
      </c>
      <c r="NW7">
        <f t="shared" si="197"/>
        <v>0</v>
      </c>
      <c r="NX7">
        <f t="shared" si="198"/>
        <v>0</v>
      </c>
      <c r="NY7">
        <f t="shared" si="199"/>
        <v>0</v>
      </c>
      <c r="NZ7">
        <f t="shared" si="200"/>
        <v>0</v>
      </c>
      <c r="OA7">
        <f t="shared" si="201"/>
        <v>0</v>
      </c>
      <c r="OB7">
        <f t="shared" si="202"/>
        <v>0</v>
      </c>
      <c r="OC7">
        <f t="shared" si="203"/>
        <v>0</v>
      </c>
      <c r="OD7">
        <f t="shared" si="204"/>
        <v>0</v>
      </c>
      <c r="OE7">
        <f t="shared" si="205"/>
        <v>0</v>
      </c>
      <c r="OF7">
        <f t="shared" si="206"/>
        <v>0</v>
      </c>
      <c r="OG7">
        <f t="shared" si="207"/>
        <v>0</v>
      </c>
      <c r="OH7">
        <f t="shared" si="208"/>
        <v>0</v>
      </c>
      <c r="OJ7" s="4">
        <f t="shared" si="209"/>
        <v>160</v>
      </c>
      <c r="OK7" s="4">
        <f t="shared" si="210"/>
        <v>60</v>
      </c>
      <c r="OL7" s="4">
        <f t="shared" si="211"/>
        <v>54</v>
      </c>
      <c r="OM7" s="4">
        <f t="shared" si="212"/>
        <v>0</v>
      </c>
      <c r="OP7" s="4">
        <f t="shared" si="213"/>
        <v>274</v>
      </c>
      <c r="OQ7" s="4"/>
      <c r="OS7">
        <f t="shared" si="214"/>
        <v>29</v>
      </c>
      <c r="OT7">
        <f t="shared" si="215"/>
        <v>32</v>
      </c>
      <c r="OU7">
        <f t="shared" si="216"/>
        <v>46</v>
      </c>
      <c r="OV7">
        <f t="shared" si="217"/>
        <v>0</v>
      </c>
      <c r="OW7">
        <f t="shared" si="218"/>
        <v>0</v>
      </c>
      <c r="OX7">
        <f t="shared" si="219"/>
        <v>30</v>
      </c>
      <c r="OY7">
        <f t="shared" si="220"/>
        <v>26</v>
      </c>
      <c r="OZ7">
        <f t="shared" si="221"/>
        <v>34</v>
      </c>
      <c r="PA7">
        <f t="shared" si="222"/>
        <v>23</v>
      </c>
      <c r="PB7">
        <f t="shared" si="223"/>
        <v>18</v>
      </c>
      <c r="PC7">
        <f t="shared" si="224"/>
        <v>36</v>
      </c>
      <c r="PD7">
        <f t="shared" si="225"/>
        <v>0</v>
      </c>
      <c r="PE7">
        <f t="shared" si="226"/>
        <v>0</v>
      </c>
      <c r="PF7">
        <f t="shared" si="227"/>
        <v>0</v>
      </c>
      <c r="PG7">
        <f t="shared" si="228"/>
        <v>0</v>
      </c>
      <c r="PH7">
        <f t="shared" si="229"/>
        <v>0</v>
      </c>
      <c r="PI7">
        <f t="shared" si="230"/>
        <v>0</v>
      </c>
      <c r="PJ7">
        <f t="shared" si="231"/>
        <v>0</v>
      </c>
      <c r="PK7">
        <f t="shared" si="232"/>
        <v>0</v>
      </c>
      <c r="PL7">
        <f t="shared" si="233"/>
        <v>0</v>
      </c>
      <c r="PM7">
        <f t="shared" si="234"/>
        <v>0</v>
      </c>
      <c r="PN7">
        <f t="shared" si="235"/>
        <v>0</v>
      </c>
      <c r="PO7">
        <f t="shared" si="236"/>
        <v>0</v>
      </c>
      <c r="PP7">
        <f t="shared" si="237"/>
        <v>0</v>
      </c>
      <c r="PQ7">
        <f t="shared" si="238"/>
        <v>0</v>
      </c>
      <c r="PR7">
        <f t="shared" si="239"/>
        <v>0</v>
      </c>
      <c r="PS7">
        <f t="shared" si="240"/>
        <v>0</v>
      </c>
      <c r="PT7">
        <f t="shared" si="241"/>
        <v>0</v>
      </c>
      <c r="PU7">
        <f t="shared" si="242"/>
        <v>0</v>
      </c>
      <c r="PV7">
        <f t="shared" si="243"/>
        <v>0</v>
      </c>
      <c r="PW7">
        <f t="shared" si="244"/>
        <v>0</v>
      </c>
      <c r="PX7">
        <f t="shared" si="245"/>
        <v>0</v>
      </c>
      <c r="PY7">
        <f t="shared" si="246"/>
        <v>0</v>
      </c>
      <c r="PZ7">
        <f t="shared" si="247"/>
        <v>0</v>
      </c>
      <c r="QA7">
        <f t="shared" si="248"/>
        <v>0</v>
      </c>
      <c r="QB7">
        <f t="shared" si="249"/>
        <v>0</v>
      </c>
      <c r="QC7">
        <f t="shared" si="250"/>
        <v>0</v>
      </c>
      <c r="QD7">
        <f t="shared" si="251"/>
        <v>0</v>
      </c>
      <c r="QE7">
        <f t="shared" si="252"/>
        <v>0</v>
      </c>
      <c r="QF7">
        <f t="shared" si="253"/>
        <v>0</v>
      </c>
      <c r="QG7">
        <f t="shared" si="254"/>
        <v>0</v>
      </c>
      <c r="QH7">
        <f t="shared" si="255"/>
        <v>0</v>
      </c>
      <c r="QI7">
        <f t="shared" si="256"/>
        <v>0</v>
      </c>
      <c r="QJ7">
        <f t="shared" si="257"/>
        <v>0</v>
      </c>
      <c r="QK7">
        <f t="shared" si="258"/>
        <v>0</v>
      </c>
      <c r="QL7">
        <f t="shared" si="259"/>
        <v>0</v>
      </c>
      <c r="QM7">
        <f t="shared" si="260"/>
        <v>0</v>
      </c>
      <c r="QN7">
        <f t="shared" si="261"/>
        <v>0</v>
      </c>
      <c r="QO7">
        <f t="shared" si="262"/>
        <v>0</v>
      </c>
      <c r="QP7">
        <f t="shared" si="263"/>
        <v>0</v>
      </c>
      <c r="QQ7">
        <f t="shared" si="264"/>
        <v>0</v>
      </c>
      <c r="QR7">
        <f t="shared" si="265"/>
        <v>0</v>
      </c>
      <c r="QS7">
        <f t="shared" si="266"/>
        <v>0</v>
      </c>
      <c r="QT7">
        <f t="shared" si="267"/>
        <v>0</v>
      </c>
      <c r="QU7">
        <f t="shared" si="268"/>
        <v>0</v>
      </c>
      <c r="QV7">
        <f t="shared" si="269"/>
        <v>0</v>
      </c>
      <c r="QW7">
        <f t="shared" si="270"/>
        <v>0</v>
      </c>
      <c r="QX7">
        <f t="shared" si="271"/>
        <v>0</v>
      </c>
      <c r="QY7">
        <f t="shared" si="272"/>
        <v>0</v>
      </c>
      <c r="QZ7">
        <f t="shared" si="273"/>
        <v>0</v>
      </c>
      <c r="RA7">
        <f t="shared" si="274"/>
        <v>0</v>
      </c>
      <c r="RB7">
        <f t="shared" si="275"/>
        <v>0</v>
      </c>
      <c r="RC7">
        <f t="shared" si="276"/>
        <v>0</v>
      </c>
      <c r="RD7">
        <f t="shared" si="277"/>
        <v>0</v>
      </c>
      <c r="RE7">
        <f t="shared" si="278"/>
        <v>0</v>
      </c>
      <c r="RF7">
        <f t="shared" si="279"/>
        <v>0</v>
      </c>
      <c r="RG7">
        <f t="shared" si="280"/>
        <v>0</v>
      </c>
      <c r="RH7">
        <f t="shared" si="281"/>
        <v>0</v>
      </c>
      <c r="RI7">
        <f t="shared" si="282"/>
        <v>0</v>
      </c>
      <c r="RJ7">
        <f t="shared" si="283"/>
        <v>0</v>
      </c>
      <c r="RK7">
        <f t="shared" si="284"/>
        <v>0</v>
      </c>
      <c r="RL7">
        <f t="shared" si="285"/>
        <v>0</v>
      </c>
      <c r="RM7">
        <f t="shared" si="286"/>
        <v>0</v>
      </c>
      <c r="RN7">
        <f t="shared" si="287"/>
        <v>0</v>
      </c>
      <c r="RO7">
        <f t="shared" si="288"/>
        <v>0</v>
      </c>
      <c r="RP7">
        <f t="shared" si="289"/>
        <v>0</v>
      </c>
      <c r="RQ7">
        <f t="shared" si="290"/>
        <v>0</v>
      </c>
      <c r="RR7">
        <f t="shared" si="291"/>
        <v>0</v>
      </c>
      <c r="RS7">
        <f t="shared" si="292"/>
        <v>0</v>
      </c>
      <c r="RT7">
        <f t="shared" si="293"/>
        <v>0</v>
      </c>
      <c r="RU7">
        <f t="shared" si="294"/>
        <v>0</v>
      </c>
      <c r="RV7">
        <f t="shared" si="295"/>
        <v>0</v>
      </c>
      <c r="RW7">
        <f t="shared" si="296"/>
        <v>0</v>
      </c>
      <c r="RX7">
        <f t="shared" si="297"/>
        <v>0</v>
      </c>
      <c r="RY7">
        <f t="shared" si="298"/>
        <v>0</v>
      </c>
      <c r="SA7" s="4">
        <f t="shared" si="299"/>
        <v>23.64</v>
      </c>
      <c r="SB7" s="4">
        <f t="shared" si="300"/>
        <v>9.34</v>
      </c>
      <c r="SC7" s="4">
        <f t="shared" si="301"/>
        <v>10.25</v>
      </c>
      <c r="SD7" s="4">
        <f t="shared" si="302"/>
        <v>0</v>
      </c>
      <c r="SF7" s="4">
        <f t="shared" si="303"/>
        <v>43.230000000000004</v>
      </c>
      <c r="SI7">
        <f t="shared" si="304"/>
        <v>4.9400000000000004</v>
      </c>
      <c r="SJ7">
        <f t="shared" si="305"/>
        <v>4.2</v>
      </c>
      <c r="SK7">
        <f t="shared" si="306"/>
        <v>4.88</v>
      </c>
      <c r="SL7" t="str">
        <f t="shared" si="307"/>
        <v>0</v>
      </c>
      <c r="SM7" t="str">
        <f t="shared" si="308"/>
        <v>0</v>
      </c>
      <c r="SN7">
        <f t="shared" si="309"/>
        <v>4.29</v>
      </c>
      <c r="SO7">
        <f t="shared" si="310"/>
        <v>4.5599999999999996</v>
      </c>
      <c r="SP7">
        <f t="shared" si="311"/>
        <v>4.78</v>
      </c>
      <c r="SQ7">
        <f t="shared" si="312"/>
        <v>5.33</v>
      </c>
      <c r="SR7">
        <f t="shared" si="313"/>
        <v>4.25</v>
      </c>
      <c r="SS7">
        <f t="shared" si="314"/>
        <v>6</v>
      </c>
      <c r="ST7" t="str">
        <f t="shared" si="315"/>
        <v>0</v>
      </c>
      <c r="SU7" t="str">
        <f t="shared" si="316"/>
        <v>0</v>
      </c>
      <c r="SV7" t="str">
        <f t="shared" si="317"/>
        <v>0</v>
      </c>
      <c r="SW7" t="str">
        <f t="shared" si="318"/>
        <v>0</v>
      </c>
      <c r="SX7" t="str">
        <f t="shared" si="319"/>
        <v>0</v>
      </c>
      <c r="SY7" t="str">
        <f t="shared" si="320"/>
        <v>0</v>
      </c>
      <c r="SZ7" t="str">
        <f t="shared" si="321"/>
        <v>0</v>
      </c>
      <c r="TA7" t="str">
        <f t="shared" si="322"/>
        <v>0</v>
      </c>
      <c r="TB7" t="str">
        <f t="shared" si="323"/>
        <v>0</v>
      </c>
      <c r="TC7" t="str">
        <f t="shared" si="324"/>
        <v>0</v>
      </c>
      <c r="TD7" t="str">
        <f t="shared" si="325"/>
        <v>0</v>
      </c>
      <c r="TE7" t="str">
        <f t="shared" si="326"/>
        <v>0</v>
      </c>
      <c r="TF7" t="str">
        <f t="shared" si="327"/>
        <v>0</v>
      </c>
      <c r="TG7" t="str">
        <f t="shared" si="328"/>
        <v>0</v>
      </c>
      <c r="TH7" t="str">
        <f t="shared" si="329"/>
        <v>0</v>
      </c>
      <c r="TI7" t="str">
        <f t="shared" si="330"/>
        <v>0</v>
      </c>
      <c r="TJ7" t="str">
        <f t="shared" si="331"/>
        <v>0</v>
      </c>
      <c r="TK7" t="str">
        <f t="shared" si="332"/>
        <v>0</v>
      </c>
      <c r="TL7" t="str">
        <f t="shared" si="333"/>
        <v>0</v>
      </c>
      <c r="TM7" t="str">
        <f t="shared" si="334"/>
        <v>0</v>
      </c>
      <c r="TN7" t="str">
        <f t="shared" si="335"/>
        <v>0</v>
      </c>
      <c r="TO7" t="str">
        <f t="shared" si="336"/>
        <v>0</v>
      </c>
      <c r="TP7" t="str">
        <f t="shared" si="337"/>
        <v>0</v>
      </c>
      <c r="TQ7" t="str">
        <f t="shared" si="338"/>
        <v>0</v>
      </c>
      <c r="TR7" t="str">
        <f t="shared" si="339"/>
        <v>0</v>
      </c>
      <c r="TS7" t="str">
        <f t="shared" si="340"/>
        <v>0</v>
      </c>
      <c r="TT7" t="str">
        <f t="shared" si="341"/>
        <v>0</v>
      </c>
      <c r="TU7" t="str">
        <f t="shared" si="342"/>
        <v>0</v>
      </c>
      <c r="TV7" t="str">
        <f t="shared" si="343"/>
        <v>0</v>
      </c>
      <c r="TW7" t="str">
        <f t="shared" si="344"/>
        <v>0</v>
      </c>
      <c r="TX7" t="str">
        <f t="shared" si="345"/>
        <v>0</v>
      </c>
      <c r="TY7" t="str">
        <f t="shared" si="346"/>
        <v>0</v>
      </c>
      <c r="TZ7" t="str">
        <f t="shared" si="347"/>
        <v>0</v>
      </c>
      <c r="UA7" t="str">
        <f t="shared" si="348"/>
        <v>0</v>
      </c>
      <c r="UB7" t="str">
        <f t="shared" si="349"/>
        <v>0</v>
      </c>
      <c r="UC7" t="str">
        <f t="shared" si="350"/>
        <v>0</v>
      </c>
      <c r="UD7" t="str">
        <f t="shared" si="351"/>
        <v>0</v>
      </c>
      <c r="UE7" t="str">
        <f t="shared" si="352"/>
        <v>0</v>
      </c>
      <c r="UF7" t="str">
        <f t="shared" si="353"/>
        <v>0</v>
      </c>
      <c r="UG7" t="str">
        <f t="shared" si="354"/>
        <v>0</v>
      </c>
      <c r="UH7" t="str">
        <f t="shared" si="355"/>
        <v>0</v>
      </c>
      <c r="UI7" t="str">
        <f t="shared" si="356"/>
        <v>0</v>
      </c>
      <c r="UJ7" t="str">
        <f t="shared" si="357"/>
        <v>0</v>
      </c>
      <c r="UK7" t="str">
        <f t="shared" si="358"/>
        <v>0</v>
      </c>
      <c r="UL7" t="str">
        <f t="shared" si="359"/>
        <v>0</v>
      </c>
      <c r="UM7" t="str">
        <f t="shared" si="360"/>
        <v>0</v>
      </c>
      <c r="UN7" t="str">
        <f t="shared" si="361"/>
        <v>0</v>
      </c>
      <c r="UO7" t="str">
        <f t="shared" si="362"/>
        <v>0</v>
      </c>
      <c r="UP7" t="str">
        <f t="shared" si="363"/>
        <v>0</v>
      </c>
      <c r="UQ7" t="str">
        <f t="shared" si="364"/>
        <v>0</v>
      </c>
      <c r="UR7" t="str">
        <f t="shared" si="365"/>
        <v>0</v>
      </c>
      <c r="US7" t="str">
        <f t="shared" si="366"/>
        <v>0</v>
      </c>
      <c r="UT7" t="str">
        <f t="shared" si="367"/>
        <v>0</v>
      </c>
      <c r="UU7" t="str">
        <f t="shared" si="368"/>
        <v>0</v>
      </c>
      <c r="UV7" t="str">
        <f t="shared" si="369"/>
        <v>0</v>
      </c>
      <c r="UW7" t="str">
        <f t="shared" si="370"/>
        <v>0</v>
      </c>
      <c r="UX7" t="str">
        <f t="shared" si="371"/>
        <v>0</v>
      </c>
      <c r="UY7" t="str">
        <f t="shared" si="372"/>
        <v>0</v>
      </c>
      <c r="UZ7" t="str">
        <f t="shared" si="373"/>
        <v>0</v>
      </c>
      <c r="VA7" t="str">
        <f t="shared" si="374"/>
        <v>0</v>
      </c>
      <c r="VB7" t="str">
        <f t="shared" si="375"/>
        <v>0</v>
      </c>
      <c r="VC7" t="str">
        <f t="shared" si="376"/>
        <v>0</v>
      </c>
      <c r="VD7" t="str">
        <f t="shared" si="377"/>
        <v>0</v>
      </c>
      <c r="VE7" t="str">
        <f t="shared" si="378"/>
        <v>0</v>
      </c>
      <c r="VF7" t="str">
        <f t="shared" si="379"/>
        <v>0</v>
      </c>
      <c r="VG7" t="str">
        <f t="shared" si="380"/>
        <v>0</v>
      </c>
      <c r="VH7" t="str">
        <f t="shared" si="381"/>
        <v>0</v>
      </c>
      <c r="VI7" t="str">
        <f t="shared" si="382"/>
        <v>0</v>
      </c>
      <c r="VJ7" t="str">
        <f t="shared" si="383"/>
        <v>0</v>
      </c>
      <c r="VK7" t="str">
        <f t="shared" si="384"/>
        <v>0</v>
      </c>
      <c r="VL7" t="str">
        <f t="shared" si="385"/>
        <v>0</v>
      </c>
      <c r="VM7" t="str">
        <f t="shared" si="386"/>
        <v>0</v>
      </c>
      <c r="VN7" t="str">
        <f t="shared" si="387"/>
        <v>0</v>
      </c>
      <c r="VO7" t="str">
        <f t="shared" si="388"/>
        <v>0</v>
      </c>
      <c r="VQ7" s="4">
        <f t="shared" si="389"/>
        <v>41.69</v>
      </c>
      <c r="VR7" s="4">
        <f t="shared" si="390"/>
        <v>25.26</v>
      </c>
      <c r="VS7" s="4">
        <f t="shared" si="391"/>
        <v>27.6</v>
      </c>
      <c r="VT7" s="4">
        <f t="shared" si="392"/>
        <v>0</v>
      </c>
      <c r="VV7" s="4">
        <f t="shared" si="393"/>
        <v>94.550000000000011</v>
      </c>
      <c r="VY7">
        <f t="shared" si="394"/>
        <v>10.119999999999999</v>
      </c>
      <c r="VZ7">
        <f t="shared" si="395"/>
        <v>10.01</v>
      </c>
      <c r="WA7">
        <f t="shared" si="396"/>
        <v>4.16</v>
      </c>
      <c r="WB7">
        <f t="shared" si="397"/>
        <v>0</v>
      </c>
      <c r="WC7">
        <f t="shared" si="398"/>
        <v>0</v>
      </c>
      <c r="WD7">
        <f t="shared" si="399"/>
        <v>8.31</v>
      </c>
      <c r="WE7">
        <f t="shared" si="400"/>
        <v>8.57</v>
      </c>
      <c r="WF7">
        <f t="shared" si="401"/>
        <v>16.690000000000001</v>
      </c>
      <c r="WG7">
        <f t="shared" si="402"/>
        <v>9.09</v>
      </c>
      <c r="WH7">
        <f t="shared" si="403"/>
        <v>15.86</v>
      </c>
      <c r="WI7">
        <f t="shared" si="404"/>
        <v>11.74</v>
      </c>
      <c r="WJ7">
        <f t="shared" si="405"/>
        <v>0</v>
      </c>
      <c r="WK7">
        <f t="shared" si="406"/>
        <v>0</v>
      </c>
      <c r="WL7">
        <f t="shared" si="407"/>
        <v>0</v>
      </c>
      <c r="WM7">
        <f t="shared" si="408"/>
        <v>0</v>
      </c>
      <c r="WN7">
        <f t="shared" si="409"/>
        <v>0</v>
      </c>
      <c r="WO7">
        <f t="shared" si="410"/>
        <v>0</v>
      </c>
      <c r="WP7">
        <f t="shared" si="411"/>
        <v>0</v>
      </c>
      <c r="WQ7">
        <f t="shared" si="412"/>
        <v>0</v>
      </c>
      <c r="WR7">
        <f t="shared" si="413"/>
        <v>0</v>
      </c>
      <c r="WS7">
        <f t="shared" si="414"/>
        <v>0</v>
      </c>
      <c r="WT7">
        <f t="shared" si="415"/>
        <v>0</v>
      </c>
      <c r="WU7">
        <f t="shared" si="416"/>
        <v>0</v>
      </c>
      <c r="WV7">
        <f t="shared" si="417"/>
        <v>0</v>
      </c>
      <c r="WW7">
        <f t="shared" si="418"/>
        <v>0</v>
      </c>
      <c r="WX7">
        <f t="shared" si="419"/>
        <v>0</v>
      </c>
      <c r="WY7">
        <f t="shared" si="420"/>
        <v>0</v>
      </c>
      <c r="WZ7">
        <f t="shared" si="421"/>
        <v>0</v>
      </c>
      <c r="XA7">
        <f t="shared" si="422"/>
        <v>0</v>
      </c>
      <c r="XB7">
        <f t="shared" si="423"/>
        <v>0</v>
      </c>
      <c r="XC7">
        <f t="shared" si="424"/>
        <v>0</v>
      </c>
      <c r="XD7">
        <f t="shared" si="425"/>
        <v>0</v>
      </c>
      <c r="XE7">
        <f t="shared" si="426"/>
        <v>0</v>
      </c>
      <c r="XF7">
        <f t="shared" si="427"/>
        <v>0</v>
      </c>
      <c r="XG7">
        <f t="shared" si="428"/>
        <v>0</v>
      </c>
      <c r="XH7">
        <f t="shared" si="429"/>
        <v>0</v>
      </c>
      <c r="XI7">
        <f t="shared" si="430"/>
        <v>0</v>
      </c>
      <c r="XJ7">
        <f t="shared" si="431"/>
        <v>0</v>
      </c>
      <c r="XK7">
        <f t="shared" si="432"/>
        <v>0</v>
      </c>
      <c r="XL7">
        <f t="shared" si="433"/>
        <v>0</v>
      </c>
      <c r="XM7">
        <f t="shared" si="434"/>
        <v>0</v>
      </c>
      <c r="XN7">
        <f t="shared" si="435"/>
        <v>0</v>
      </c>
      <c r="XO7">
        <f t="shared" si="436"/>
        <v>0</v>
      </c>
      <c r="XP7">
        <f t="shared" si="437"/>
        <v>0</v>
      </c>
      <c r="XQ7">
        <f t="shared" si="438"/>
        <v>0</v>
      </c>
      <c r="XR7">
        <f t="shared" si="439"/>
        <v>0</v>
      </c>
      <c r="XS7">
        <f t="shared" si="440"/>
        <v>0</v>
      </c>
      <c r="XT7">
        <f t="shared" si="441"/>
        <v>0</v>
      </c>
      <c r="XU7">
        <f t="shared" si="442"/>
        <v>0</v>
      </c>
      <c r="XV7">
        <f t="shared" si="443"/>
        <v>0</v>
      </c>
      <c r="XW7">
        <f t="shared" si="444"/>
        <v>0</v>
      </c>
      <c r="XX7">
        <f t="shared" si="445"/>
        <v>0</v>
      </c>
      <c r="XY7">
        <f t="shared" si="446"/>
        <v>0</v>
      </c>
      <c r="XZ7">
        <f t="shared" si="447"/>
        <v>0</v>
      </c>
      <c r="YA7">
        <f t="shared" si="448"/>
        <v>0</v>
      </c>
      <c r="YB7">
        <f t="shared" si="449"/>
        <v>0</v>
      </c>
      <c r="YC7">
        <f t="shared" si="450"/>
        <v>0</v>
      </c>
      <c r="YD7">
        <f t="shared" si="451"/>
        <v>0</v>
      </c>
      <c r="YE7">
        <f t="shared" si="452"/>
        <v>0</v>
      </c>
      <c r="YF7">
        <f t="shared" si="453"/>
        <v>0</v>
      </c>
      <c r="YG7">
        <f t="shared" si="454"/>
        <v>0</v>
      </c>
      <c r="YH7">
        <f t="shared" si="455"/>
        <v>0</v>
      </c>
      <c r="YI7">
        <f t="shared" si="456"/>
        <v>0</v>
      </c>
      <c r="YJ7">
        <f t="shared" si="457"/>
        <v>0</v>
      </c>
      <c r="YK7">
        <f t="shared" si="458"/>
        <v>0</v>
      </c>
      <c r="YL7">
        <f t="shared" si="459"/>
        <v>0</v>
      </c>
      <c r="YM7">
        <f t="shared" si="460"/>
        <v>0</v>
      </c>
      <c r="YN7">
        <f t="shared" si="461"/>
        <v>0</v>
      </c>
      <c r="YO7">
        <f t="shared" si="462"/>
        <v>0</v>
      </c>
      <c r="YP7">
        <f t="shared" si="463"/>
        <v>0</v>
      </c>
      <c r="YQ7">
        <f t="shared" si="464"/>
        <v>0</v>
      </c>
      <c r="YR7">
        <f t="shared" si="465"/>
        <v>0</v>
      </c>
      <c r="YS7">
        <f t="shared" si="466"/>
        <v>0</v>
      </c>
      <c r="YT7">
        <f t="shared" si="467"/>
        <v>0</v>
      </c>
      <c r="YU7">
        <f t="shared" si="468"/>
        <v>0</v>
      </c>
      <c r="YV7">
        <f t="shared" si="469"/>
        <v>0</v>
      </c>
      <c r="YW7">
        <f t="shared" si="470"/>
        <v>0</v>
      </c>
      <c r="YX7">
        <f t="shared" si="471"/>
        <v>0</v>
      </c>
      <c r="YY7">
        <f t="shared" si="472"/>
        <v>0</v>
      </c>
      <c r="YZ7">
        <f t="shared" si="473"/>
        <v>0</v>
      </c>
      <c r="ZA7">
        <f t="shared" si="474"/>
        <v>0</v>
      </c>
      <c r="ZB7">
        <f t="shared" si="475"/>
        <v>0</v>
      </c>
      <c r="ZC7">
        <f t="shared" si="476"/>
        <v>0</v>
      </c>
      <c r="ZD7">
        <f t="shared" si="477"/>
        <v>0</v>
      </c>
      <c r="ZE7">
        <f t="shared" si="478"/>
        <v>0</v>
      </c>
      <c r="ZG7" s="4">
        <f t="shared" si="479"/>
        <v>399</v>
      </c>
      <c r="ZH7" s="4">
        <f t="shared" si="480"/>
        <v>154</v>
      </c>
      <c r="ZI7" s="4">
        <f t="shared" si="481"/>
        <v>159</v>
      </c>
      <c r="ZJ7" s="4">
        <f t="shared" si="482"/>
        <v>0</v>
      </c>
      <c r="ZL7" s="4">
        <f t="shared" si="483"/>
        <v>712</v>
      </c>
      <c r="ZO7">
        <f t="shared" si="484"/>
        <v>61</v>
      </c>
      <c r="ZP7">
        <f t="shared" si="485"/>
        <v>70</v>
      </c>
      <c r="ZQ7">
        <f t="shared" si="486"/>
        <v>88</v>
      </c>
      <c r="ZR7">
        <f t="shared" si="487"/>
        <v>0</v>
      </c>
      <c r="ZS7">
        <f t="shared" si="488"/>
        <v>0</v>
      </c>
      <c r="ZT7">
        <f t="shared" si="489"/>
        <v>94</v>
      </c>
      <c r="ZU7">
        <f t="shared" si="490"/>
        <v>79</v>
      </c>
      <c r="ZV7">
        <f t="shared" si="491"/>
        <v>75</v>
      </c>
      <c r="ZW7">
        <f t="shared" si="492"/>
        <v>86</v>
      </c>
      <c r="ZX7">
        <f t="shared" si="493"/>
        <v>78</v>
      </c>
      <c r="ZY7">
        <f t="shared" si="494"/>
        <v>81</v>
      </c>
      <c r="ZZ7">
        <f t="shared" si="495"/>
        <v>0</v>
      </c>
      <c r="AAA7">
        <f t="shared" si="496"/>
        <v>0</v>
      </c>
      <c r="AAB7">
        <f t="shared" si="497"/>
        <v>0</v>
      </c>
      <c r="AAC7">
        <f t="shared" si="498"/>
        <v>0</v>
      </c>
      <c r="AAD7">
        <f t="shared" si="499"/>
        <v>0</v>
      </c>
      <c r="AAE7">
        <f t="shared" si="500"/>
        <v>0</v>
      </c>
      <c r="AAF7">
        <f t="shared" si="501"/>
        <v>0</v>
      </c>
      <c r="AAG7">
        <f t="shared" si="502"/>
        <v>0</v>
      </c>
      <c r="AAH7">
        <f t="shared" si="503"/>
        <v>0</v>
      </c>
      <c r="AAI7">
        <f t="shared" si="504"/>
        <v>0</v>
      </c>
      <c r="AAJ7">
        <f t="shared" si="505"/>
        <v>0</v>
      </c>
      <c r="AAK7">
        <f t="shared" si="506"/>
        <v>0</v>
      </c>
      <c r="AAL7">
        <f t="shared" si="507"/>
        <v>0</v>
      </c>
      <c r="AAM7">
        <f t="shared" si="508"/>
        <v>0</v>
      </c>
      <c r="AAN7">
        <f t="shared" si="509"/>
        <v>0</v>
      </c>
      <c r="AAO7">
        <f t="shared" si="510"/>
        <v>0</v>
      </c>
      <c r="AAP7">
        <f t="shared" si="511"/>
        <v>0</v>
      </c>
      <c r="AAQ7">
        <f t="shared" si="512"/>
        <v>0</v>
      </c>
      <c r="AAR7">
        <f t="shared" si="513"/>
        <v>0</v>
      </c>
      <c r="AAS7">
        <f t="shared" si="514"/>
        <v>0</v>
      </c>
      <c r="AAT7">
        <f t="shared" si="515"/>
        <v>0</v>
      </c>
      <c r="AAU7">
        <f t="shared" si="516"/>
        <v>0</v>
      </c>
      <c r="AAV7">
        <f t="shared" si="517"/>
        <v>0</v>
      </c>
      <c r="AAW7">
        <f t="shared" si="518"/>
        <v>0</v>
      </c>
      <c r="AAX7">
        <f t="shared" si="519"/>
        <v>0</v>
      </c>
      <c r="AAY7">
        <f t="shared" si="520"/>
        <v>0</v>
      </c>
      <c r="AAZ7">
        <f t="shared" si="521"/>
        <v>0</v>
      </c>
      <c r="ABA7">
        <f t="shared" si="522"/>
        <v>0</v>
      </c>
      <c r="ABB7">
        <f t="shared" si="523"/>
        <v>0</v>
      </c>
      <c r="ABC7">
        <f t="shared" si="524"/>
        <v>0</v>
      </c>
      <c r="ABD7">
        <f t="shared" si="525"/>
        <v>0</v>
      </c>
      <c r="ABE7">
        <f t="shared" si="526"/>
        <v>0</v>
      </c>
      <c r="ABF7">
        <f t="shared" si="527"/>
        <v>0</v>
      </c>
      <c r="ABG7">
        <f t="shared" si="528"/>
        <v>0</v>
      </c>
      <c r="ABH7">
        <f t="shared" si="529"/>
        <v>0</v>
      </c>
      <c r="ABI7">
        <f t="shared" si="530"/>
        <v>0</v>
      </c>
      <c r="ABJ7">
        <f t="shared" si="531"/>
        <v>0</v>
      </c>
      <c r="ABK7">
        <f t="shared" si="532"/>
        <v>0</v>
      </c>
      <c r="ABL7">
        <f t="shared" si="533"/>
        <v>0</v>
      </c>
      <c r="ABM7">
        <f t="shared" si="534"/>
        <v>0</v>
      </c>
      <c r="ABN7">
        <f t="shared" si="535"/>
        <v>0</v>
      </c>
      <c r="ABO7">
        <f t="shared" si="536"/>
        <v>0</v>
      </c>
      <c r="ABP7">
        <f t="shared" si="537"/>
        <v>0</v>
      </c>
      <c r="ABQ7">
        <f t="shared" si="538"/>
        <v>0</v>
      </c>
      <c r="ABR7">
        <f t="shared" si="539"/>
        <v>0</v>
      </c>
      <c r="ABS7">
        <f t="shared" si="540"/>
        <v>0</v>
      </c>
      <c r="ABT7">
        <f t="shared" si="541"/>
        <v>0</v>
      </c>
      <c r="ABU7">
        <f t="shared" si="542"/>
        <v>0</v>
      </c>
      <c r="ABV7">
        <f t="shared" si="543"/>
        <v>0</v>
      </c>
      <c r="ABW7">
        <f t="shared" si="544"/>
        <v>0</v>
      </c>
      <c r="ABX7">
        <f t="shared" si="545"/>
        <v>0</v>
      </c>
      <c r="ABY7">
        <f t="shared" si="546"/>
        <v>0</v>
      </c>
      <c r="ABZ7">
        <f t="shared" si="547"/>
        <v>0</v>
      </c>
      <c r="ACA7">
        <f t="shared" si="548"/>
        <v>0</v>
      </c>
      <c r="ACB7">
        <f t="shared" si="549"/>
        <v>0</v>
      </c>
      <c r="ACC7">
        <f t="shared" si="550"/>
        <v>0</v>
      </c>
      <c r="ACD7">
        <f t="shared" si="551"/>
        <v>0</v>
      </c>
      <c r="ACE7">
        <f t="shared" si="552"/>
        <v>0</v>
      </c>
      <c r="ACF7">
        <f t="shared" si="553"/>
        <v>0</v>
      </c>
      <c r="ACG7">
        <f t="shared" si="554"/>
        <v>0</v>
      </c>
      <c r="ACH7">
        <f t="shared" si="555"/>
        <v>0</v>
      </c>
      <c r="ACI7">
        <f t="shared" si="556"/>
        <v>0</v>
      </c>
      <c r="ACJ7">
        <f t="shared" si="557"/>
        <v>0</v>
      </c>
      <c r="ACK7">
        <f t="shared" si="558"/>
        <v>0</v>
      </c>
      <c r="ACL7">
        <f t="shared" si="559"/>
        <v>0</v>
      </c>
      <c r="ACM7">
        <f t="shared" si="560"/>
        <v>0</v>
      </c>
      <c r="ACN7">
        <f t="shared" si="561"/>
        <v>0</v>
      </c>
      <c r="ACO7">
        <f t="shared" si="562"/>
        <v>0</v>
      </c>
      <c r="ACP7">
        <f t="shared" si="563"/>
        <v>0</v>
      </c>
      <c r="ACQ7">
        <f t="shared" si="564"/>
        <v>0</v>
      </c>
      <c r="ACR7">
        <f t="shared" si="565"/>
        <v>0</v>
      </c>
      <c r="ACS7">
        <f t="shared" si="566"/>
        <v>0</v>
      </c>
      <c r="ACT7">
        <f t="shared" si="567"/>
        <v>0</v>
      </c>
      <c r="ACU7">
        <f t="shared" si="568"/>
        <v>0</v>
      </c>
      <c r="ACW7" s="4">
        <f t="shared" si="569"/>
        <v>346.1</v>
      </c>
      <c r="ACX7" s="4">
        <f t="shared" si="570"/>
        <v>200.89999999999998</v>
      </c>
      <c r="ACY7" s="4">
        <f t="shared" si="571"/>
        <v>238.6</v>
      </c>
      <c r="ACZ7" s="4">
        <f t="shared" si="572"/>
        <v>0</v>
      </c>
      <c r="ADA7" s="88">
        <f t="shared" si="573"/>
        <v>10.022474744293447</v>
      </c>
      <c r="ADB7" s="4">
        <f t="shared" si="574"/>
        <v>785.6</v>
      </c>
      <c r="ADC7" s="5">
        <f t="shared" si="575"/>
        <v>8.3198557679805969</v>
      </c>
      <c r="ADD7" s="5">
        <f t="shared" si="576"/>
        <v>10.922453936730518</v>
      </c>
      <c r="ADE7">
        <f t="shared" si="577"/>
        <v>156</v>
      </c>
      <c r="ADF7">
        <f t="shared" si="578"/>
        <v>26</v>
      </c>
      <c r="ADG7">
        <f t="shared" si="579"/>
        <v>45.9</v>
      </c>
      <c r="ADH7">
        <f t="shared" si="580"/>
        <v>0</v>
      </c>
      <c r="ADI7">
        <f t="shared" si="581"/>
        <v>0</v>
      </c>
      <c r="ADJ7">
        <f t="shared" si="582"/>
        <v>46.2</v>
      </c>
      <c r="ADK7">
        <f t="shared" si="583"/>
        <v>102.3</v>
      </c>
      <c r="ADL7">
        <f t="shared" si="584"/>
        <v>98.6</v>
      </c>
      <c r="ADM7">
        <f t="shared" si="585"/>
        <v>72</v>
      </c>
      <c r="ADN7">
        <f t="shared" si="586"/>
        <v>142.19999999999999</v>
      </c>
      <c r="ADO7">
        <f t="shared" si="587"/>
        <v>96.4</v>
      </c>
      <c r="ADP7">
        <f t="shared" si="588"/>
        <v>0</v>
      </c>
      <c r="ADQ7">
        <f t="shared" si="589"/>
        <v>0</v>
      </c>
      <c r="ADR7">
        <f t="shared" si="590"/>
        <v>0</v>
      </c>
      <c r="ADS7">
        <f t="shared" si="591"/>
        <v>0</v>
      </c>
      <c r="ADT7">
        <f t="shared" si="592"/>
        <v>0</v>
      </c>
      <c r="ADU7">
        <f t="shared" si="593"/>
        <v>0</v>
      </c>
      <c r="ADV7">
        <f t="shared" si="594"/>
        <v>0</v>
      </c>
      <c r="ADW7">
        <f t="shared" si="595"/>
        <v>0</v>
      </c>
      <c r="ADX7">
        <f t="shared" si="596"/>
        <v>0</v>
      </c>
      <c r="ADY7">
        <f t="shared" si="597"/>
        <v>0</v>
      </c>
      <c r="ADZ7">
        <f t="shared" si="598"/>
        <v>0</v>
      </c>
      <c r="AEA7">
        <f t="shared" si="599"/>
        <v>0</v>
      </c>
      <c r="AEB7">
        <f t="shared" si="600"/>
        <v>0</v>
      </c>
      <c r="AEC7">
        <f t="shared" si="601"/>
        <v>0</v>
      </c>
      <c r="AED7">
        <f t="shared" si="602"/>
        <v>0</v>
      </c>
      <c r="AEE7">
        <f t="shared" si="603"/>
        <v>0</v>
      </c>
      <c r="AEF7">
        <f t="shared" si="604"/>
        <v>0</v>
      </c>
      <c r="AEG7">
        <f t="shared" si="605"/>
        <v>0</v>
      </c>
      <c r="AEH7">
        <f t="shared" si="606"/>
        <v>0</v>
      </c>
      <c r="AEI7">
        <f t="shared" si="607"/>
        <v>0</v>
      </c>
      <c r="AEJ7">
        <f t="shared" si="608"/>
        <v>0</v>
      </c>
      <c r="AEK7">
        <f t="shared" si="609"/>
        <v>0</v>
      </c>
      <c r="AEL7">
        <f t="shared" si="610"/>
        <v>0</v>
      </c>
      <c r="AEM7">
        <f t="shared" si="611"/>
        <v>0</v>
      </c>
      <c r="AEN7">
        <f t="shared" si="612"/>
        <v>0</v>
      </c>
      <c r="AEO7">
        <f t="shared" si="613"/>
        <v>0</v>
      </c>
      <c r="AEP7">
        <f t="shared" si="614"/>
        <v>0</v>
      </c>
      <c r="AEQ7">
        <f t="shared" si="615"/>
        <v>0</v>
      </c>
      <c r="AER7">
        <f t="shared" si="616"/>
        <v>0</v>
      </c>
      <c r="AES7">
        <f t="shared" si="617"/>
        <v>0</v>
      </c>
      <c r="AET7">
        <f t="shared" si="618"/>
        <v>0</v>
      </c>
      <c r="AEU7">
        <f t="shared" si="619"/>
        <v>0</v>
      </c>
      <c r="AEV7">
        <f t="shared" si="620"/>
        <v>0</v>
      </c>
      <c r="AEW7">
        <f t="shared" si="621"/>
        <v>0</v>
      </c>
      <c r="AEX7">
        <f t="shared" si="622"/>
        <v>0</v>
      </c>
      <c r="AEY7">
        <f t="shared" si="623"/>
        <v>0</v>
      </c>
      <c r="AEZ7">
        <f t="shared" si="624"/>
        <v>0</v>
      </c>
      <c r="AFA7">
        <f t="shared" si="625"/>
        <v>0</v>
      </c>
      <c r="AFB7">
        <f t="shared" si="626"/>
        <v>0</v>
      </c>
      <c r="AFC7">
        <f t="shared" si="627"/>
        <v>0</v>
      </c>
      <c r="AFD7">
        <f t="shared" si="628"/>
        <v>0</v>
      </c>
      <c r="AFE7">
        <f t="shared" si="629"/>
        <v>0</v>
      </c>
      <c r="AFF7">
        <f t="shared" si="630"/>
        <v>0</v>
      </c>
      <c r="AFG7">
        <f t="shared" si="631"/>
        <v>0</v>
      </c>
      <c r="AFH7">
        <f t="shared" si="632"/>
        <v>0</v>
      </c>
      <c r="AFI7">
        <f t="shared" si="633"/>
        <v>0</v>
      </c>
      <c r="AFJ7">
        <f t="shared" si="634"/>
        <v>0</v>
      </c>
      <c r="AFK7">
        <f t="shared" si="635"/>
        <v>0</v>
      </c>
      <c r="AFL7">
        <f t="shared" si="636"/>
        <v>0</v>
      </c>
      <c r="AFM7">
        <f t="shared" si="637"/>
        <v>0</v>
      </c>
      <c r="AFN7">
        <f t="shared" si="638"/>
        <v>0</v>
      </c>
      <c r="AFO7">
        <f t="shared" si="639"/>
        <v>0</v>
      </c>
      <c r="AFP7">
        <f t="shared" si="640"/>
        <v>0</v>
      </c>
      <c r="AFQ7">
        <f t="shared" si="641"/>
        <v>0</v>
      </c>
      <c r="AFR7">
        <f t="shared" si="642"/>
        <v>0</v>
      </c>
      <c r="AFS7">
        <f t="shared" si="643"/>
        <v>0</v>
      </c>
      <c r="AFT7">
        <f t="shared" si="644"/>
        <v>0</v>
      </c>
      <c r="AFU7">
        <f t="shared" si="645"/>
        <v>0</v>
      </c>
      <c r="AFV7">
        <f t="shared" si="646"/>
        <v>0</v>
      </c>
      <c r="AFW7">
        <f t="shared" si="647"/>
        <v>0</v>
      </c>
      <c r="AFX7">
        <f t="shared" si="648"/>
        <v>0</v>
      </c>
      <c r="AFY7">
        <f t="shared" si="649"/>
        <v>0</v>
      </c>
      <c r="AFZ7">
        <f t="shared" si="650"/>
        <v>0</v>
      </c>
      <c r="AGA7">
        <f t="shared" si="651"/>
        <v>0</v>
      </c>
      <c r="AGB7">
        <f t="shared" si="652"/>
        <v>0</v>
      </c>
      <c r="AGC7">
        <f t="shared" si="653"/>
        <v>0</v>
      </c>
      <c r="AGD7">
        <f t="shared" si="654"/>
        <v>0</v>
      </c>
      <c r="AGE7">
        <f t="shared" si="655"/>
        <v>0</v>
      </c>
      <c r="AGF7">
        <f t="shared" si="656"/>
        <v>0</v>
      </c>
      <c r="AGG7">
        <f t="shared" si="657"/>
        <v>0</v>
      </c>
      <c r="AGH7">
        <f t="shared" si="658"/>
        <v>0</v>
      </c>
      <c r="AGI7">
        <f t="shared" si="659"/>
        <v>0</v>
      </c>
      <c r="AGJ7">
        <f t="shared" si="660"/>
        <v>0</v>
      </c>
      <c r="AGK7">
        <f t="shared" si="661"/>
        <v>0</v>
      </c>
      <c r="AGM7" s="88">
        <f t="shared" si="662"/>
        <v>82.25</v>
      </c>
      <c r="AGN7" s="88">
        <v>82.25</v>
      </c>
      <c r="AGO7">
        <v>4</v>
      </c>
      <c r="AGP7">
        <f t="shared" si="663"/>
        <v>4</v>
      </c>
      <c r="AGQ7">
        <f t="shared" si="664"/>
        <v>4</v>
      </c>
      <c r="AGR7">
        <f t="shared" si="665"/>
        <v>4</v>
      </c>
      <c r="AGS7">
        <f t="shared" si="666"/>
        <v>0</v>
      </c>
      <c r="AGT7">
        <f t="shared" si="667"/>
        <v>0</v>
      </c>
      <c r="AGU7">
        <f t="shared" si="668"/>
        <v>4</v>
      </c>
      <c r="AGV7">
        <f t="shared" si="669"/>
        <v>6</v>
      </c>
      <c r="AGW7">
        <f t="shared" si="670"/>
        <v>2</v>
      </c>
      <c r="AGX7">
        <f t="shared" si="671"/>
        <v>4</v>
      </c>
      <c r="AGY7">
        <f t="shared" si="672"/>
        <v>8</v>
      </c>
      <c r="AGZ7">
        <f t="shared" si="673"/>
        <v>6</v>
      </c>
      <c r="AHA7">
        <f t="shared" si="674"/>
        <v>0</v>
      </c>
      <c r="AHB7">
        <f t="shared" si="675"/>
        <v>0</v>
      </c>
      <c r="AHC7">
        <f t="shared" si="676"/>
        <v>0</v>
      </c>
      <c r="AHD7">
        <f t="shared" si="677"/>
        <v>0</v>
      </c>
      <c r="AHE7">
        <f t="shared" si="678"/>
        <v>0</v>
      </c>
      <c r="AHF7">
        <f t="shared" si="679"/>
        <v>0</v>
      </c>
      <c r="AHG7">
        <f t="shared" si="680"/>
        <v>0</v>
      </c>
      <c r="AHH7">
        <f t="shared" si="681"/>
        <v>0</v>
      </c>
      <c r="AHI7">
        <f t="shared" si="682"/>
        <v>0</v>
      </c>
      <c r="AHJ7">
        <f t="shared" si="683"/>
        <v>0</v>
      </c>
      <c r="AHK7">
        <f t="shared" si="684"/>
        <v>0</v>
      </c>
      <c r="AHL7">
        <f t="shared" si="685"/>
        <v>0</v>
      </c>
      <c r="AHM7">
        <f t="shared" si="686"/>
        <v>0</v>
      </c>
      <c r="AHN7">
        <f t="shared" si="687"/>
        <v>0</v>
      </c>
      <c r="AHO7">
        <f t="shared" si="688"/>
        <v>0</v>
      </c>
      <c r="AHP7">
        <f t="shared" si="689"/>
        <v>0</v>
      </c>
      <c r="AHQ7">
        <f t="shared" si="690"/>
        <v>0</v>
      </c>
      <c r="AHR7">
        <f t="shared" si="691"/>
        <v>0</v>
      </c>
      <c r="AHS7">
        <f t="shared" si="692"/>
        <v>0</v>
      </c>
      <c r="AHT7">
        <f t="shared" si="693"/>
        <v>0</v>
      </c>
      <c r="AHU7">
        <f t="shared" si="694"/>
        <v>0</v>
      </c>
      <c r="AHV7">
        <f t="shared" si="695"/>
        <v>0</v>
      </c>
      <c r="AHW7">
        <f t="shared" si="696"/>
        <v>0</v>
      </c>
      <c r="AHX7">
        <f t="shared" si="697"/>
        <v>0</v>
      </c>
      <c r="AHY7">
        <f t="shared" si="698"/>
        <v>0</v>
      </c>
      <c r="AHZ7">
        <f t="shared" si="699"/>
        <v>0</v>
      </c>
      <c r="AIA7">
        <f t="shared" si="700"/>
        <v>0</v>
      </c>
      <c r="AIB7">
        <f t="shared" si="701"/>
        <v>0</v>
      </c>
      <c r="AIC7">
        <f t="shared" si="702"/>
        <v>0</v>
      </c>
      <c r="AID7">
        <f t="shared" si="703"/>
        <v>0</v>
      </c>
      <c r="AIE7">
        <f t="shared" si="704"/>
        <v>0</v>
      </c>
      <c r="AIF7">
        <f t="shared" si="705"/>
        <v>0</v>
      </c>
      <c r="AIG7">
        <f t="shared" si="706"/>
        <v>0</v>
      </c>
      <c r="AIH7">
        <f t="shared" si="707"/>
        <v>0</v>
      </c>
      <c r="AII7">
        <f t="shared" si="708"/>
        <v>0</v>
      </c>
      <c r="AIJ7">
        <f t="shared" si="709"/>
        <v>0</v>
      </c>
      <c r="AIK7">
        <f t="shared" si="710"/>
        <v>0</v>
      </c>
      <c r="AIL7">
        <f t="shared" si="711"/>
        <v>0</v>
      </c>
      <c r="AIM7">
        <f t="shared" si="712"/>
        <v>0</v>
      </c>
      <c r="AIN7">
        <f t="shared" si="713"/>
        <v>0</v>
      </c>
      <c r="AIO7">
        <f t="shared" si="714"/>
        <v>0</v>
      </c>
      <c r="AIP7">
        <f t="shared" si="715"/>
        <v>0</v>
      </c>
      <c r="AIQ7">
        <f t="shared" si="716"/>
        <v>0</v>
      </c>
      <c r="AIR7">
        <f t="shared" si="717"/>
        <v>0</v>
      </c>
      <c r="AIS7">
        <f t="shared" si="718"/>
        <v>0</v>
      </c>
      <c r="AIT7">
        <f t="shared" si="719"/>
        <v>0</v>
      </c>
      <c r="AIU7">
        <f t="shared" si="720"/>
        <v>0</v>
      </c>
      <c r="AIV7">
        <f t="shared" si="721"/>
        <v>0</v>
      </c>
      <c r="AIW7">
        <f t="shared" si="722"/>
        <v>0</v>
      </c>
      <c r="AIX7">
        <f t="shared" si="723"/>
        <v>0</v>
      </c>
      <c r="AIY7">
        <f t="shared" si="724"/>
        <v>0</v>
      </c>
      <c r="AIZ7">
        <f t="shared" si="725"/>
        <v>0</v>
      </c>
      <c r="AJA7">
        <f t="shared" si="726"/>
        <v>0</v>
      </c>
      <c r="AJB7">
        <f t="shared" si="727"/>
        <v>0</v>
      </c>
      <c r="AJC7">
        <f t="shared" si="728"/>
        <v>0</v>
      </c>
      <c r="AJD7">
        <f t="shared" si="729"/>
        <v>0</v>
      </c>
      <c r="AJE7">
        <f t="shared" si="730"/>
        <v>0</v>
      </c>
      <c r="AJF7">
        <f t="shared" si="731"/>
        <v>0</v>
      </c>
      <c r="AJG7">
        <f t="shared" si="732"/>
        <v>0</v>
      </c>
      <c r="AJH7">
        <f t="shared" si="733"/>
        <v>0</v>
      </c>
      <c r="AJI7">
        <f t="shared" si="734"/>
        <v>0</v>
      </c>
      <c r="AJJ7">
        <f t="shared" si="735"/>
        <v>0</v>
      </c>
      <c r="AJK7">
        <f t="shared" si="736"/>
        <v>0</v>
      </c>
      <c r="AJL7">
        <f t="shared" si="737"/>
        <v>0</v>
      </c>
      <c r="AJM7">
        <f t="shared" si="738"/>
        <v>0</v>
      </c>
      <c r="AJN7">
        <f t="shared" si="739"/>
        <v>0</v>
      </c>
      <c r="AJO7">
        <f t="shared" si="740"/>
        <v>0</v>
      </c>
      <c r="AJP7">
        <f t="shared" si="741"/>
        <v>0</v>
      </c>
      <c r="AJQ7">
        <f t="shared" si="742"/>
        <v>0</v>
      </c>
      <c r="AJR7">
        <f t="shared" si="743"/>
        <v>0</v>
      </c>
      <c r="AJS7">
        <f t="shared" si="744"/>
        <v>0</v>
      </c>
      <c r="AJT7">
        <f t="shared" si="745"/>
        <v>0</v>
      </c>
      <c r="AJU7">
        <f t="shared" si="746"/>
        <v>0</v>
      </c>
      <c r="AJV7">
        <f t="shared" si="747"/>
        <v>0</v>
      </c>
      <c r="AJX7">
        <v>54</v>
      </c>
      <c r="AJY7">
        <v>1</v>
      </c>
      <c r="AJZ7">
        <v>1</v>
      </c>
      <c r="AKA7">
        <f t="shared" si="748"/>
        <v>0</v>
      </c>
      <c r="AKB7">
        <f t="shared" si="749"/>
        <v>0</v>
      </c>
      <c r="AKC7">
        <f t="shared" si="750"/>
        <v>0.25</v>
      </c>
      <c r="AKD7">
        <f t="shared" si="751"/>
        <v>8</v>
      </c>
      <c r="AKE7">
        <f t="shared" si="752"/>
        <v>4</v>
      </c>
      <c r="AKF7">
        <f t="shared" si="753"/>
        <v>8</v>
      </c>
      <c r="AKG7">
        <f t="shared" si="754"/>
        <v>2</v>
      </c>
      <c r="AKH7">
        <f t="shared" si="755"/>
        <v>4</v>
      </c>
      <c r="AKI7">
        <f t="shared" si="756"/>
        <v>0</v>
      </c>
      <c r="AKJ7">
        <f t="shared" si="757"/>
        <v>0</v>
      </c>
      <c r="AKK7">
        <f t="shared" si="758"/>
        <v>0</v>
      </c>
      <c r="AKL7">
        <f t="shared" si="759"/>
        <v>0</v>
      </c>
      <c r="AKM7">
        <f t="shared" si="760"/>
        <v>0</v>
      </c>
      <c r="AKN7">
        <f t="shared" si="761"/>
        <v>0</v>
      </c>
      <c r="AKO7">
        <f t="shared" si="762"/>
        <v>0</v>
      </c>
      <c r="AKP7">
        <f t="shared" si="763"/>
        <v>0</v>
      </c>
      <c r="AKQ7">
        <f t="shared" si="764"/>
        <v>0</v>
      </c>
      <c r="AKR7">
        <f t="shared" si="765"/>
        <v>0</v>
      </c>
      <c r="AKS7">
        <f t="shared" si="766"/>
        <v>0</v>
      </c>
      <c r="AKT7">
        <f t="shared" si="767"/>
        <v>0</v>
      </c>
      <c r="AKU7">
        <f t="shared" si="768"/>
        <v>0</v>
      </c>
      <c r="AKV7">
        <f t="shared" si="769"/>
        <v>0</v>
      </c>
      <c r="AKW7">
        <f t="shared" si="770"/>
        <v>0</v>
      </c>
      <c r="AKX7">
        <f t="shared" si="771"/>
        <v>0</v>
      </c>
      <c r="AKY7">
        <f t="shared" si="772"/>
        <v>0</v>
      </c>
      <c r="AKZ7">
        <f t="shared" si="773"/>
        <v>0</v>
      </c>
      <c r="ALA7">
        <f t="shared" si="774"/>
        <v>0</v>
      </c>
      <c r="ALB7">
        <f t="shared" si="775"/>
        <v>0</v>
      </c>
      <c r="ALC7">
        <f t="shared" si="776"/>
        <v>0</v>
      </c>
      <c r="ALD7">
        <f t="shared" si="777"/>
        <v>0</v>
      </c>
      <c r="ALE7">
        <f t="shared" si="778"/>
        <v>0</v>
      </c>
      <c r="ALF7">
        <f t="shared" si="779"/>
        <v>0</v>
      </c>
      <c r="ALG7">
        <f t="shared" si="780"/>
        <v>0</v>
      </c>
      <c r="ALH7">
        <f t="shared" si="781"/>
        <v>0</v>
      </c>
      <c r="ALI7">
        <f t="shared" si="782"/>
        <v>0</v>
      </c>
      <c r="ALJ7">
        <f t="shared" si="783"/>
        <v>0</v>
      </c>
      <c r="ALK7">
        <f t="shared" si="784"/>
        <v>0</v>
      </c>
      <c r="ALL7">
        <f t="shared" si="785"/>
        <v>0</v>
      </c>
      <c r="ALM7">
        <f t="shared" si="786"/>
        <v>0</v>
      </c>
      <c r="ALN7">
        <f t="shared" si="787"/>
        <v>0</v>
      </c>
      <c r="ALO7">
        <f t="shared" si="788"/>
        <v>0</v>
      </c>
      <c r="ALP7">
        <f t="shared" si="789"/>
        <v>0</v>
      </c>
      <c r="ALQ7">
        <f t="shared" si="790"/>
        <v>0</v>
      </c>
      <c r="ALR7">
        <f t="shared" si="791"/>
        <v>0</v>
      </c>
      <c r="ALS7">
        <f t="shared" si="792"/>
        <v>0</v>
      </c>
      <c r="ALT7">
        <f t="shared" si="793"/>
        <v>0</v>
      </c>
      <c r="ALU7">
        <f t="shared" si="794"/>
        <v>0</v>
      </c>
      <c r="ALV7">
        <f t="shared" si="795"/>
        <v>0</v>
      </c>
      <c r="ALW7">
        <f t="shared" si="796"/>
        <v>0</v>
      </c>
      <c r="ALX7">
        <f t="shared" si="797"/>
        <v>0</v>
      </c>
      <c r="ALY7">
        <f t="shared" si="798"/>
        <v>0</v>
      </c>
      <c r="ALZ7">
        <f t="shared" si="799"/>
        <v>0</v>
      </c>
      <c r="AMA7">
        <f t="shared" si="800"/>
        <v>0</v>
      </c>
      <c r="AMB7">
        <f t="shared" si="801"/>
        <v>0</v>
      </c>
      <c r="AMC7">
        <f t="shared" si="802"/>
        <v>0</v>
      </c>
      <c r="AMD7">
        <f t="shared" si="803"/>
        <v>0</v>
      </c>
      <c r="AME7">
        <f t="shared" si="804"/>
        <v>0</v>
      </c>
      <c r="AMF7">
        <f t="shared" si="805"/>
        <v>0</v>
      </c>
      <c r="AMG7">
        <f t="shared" si="806"/>
        <v>0</v>
      </c>
      <c r="AMH7">
        <f t="shared" si="807"/>
        <v>0</v>
      </c>
      <c r="AMI7">
        <f t="shared" si="808"/>
        <v>0</v>
      </c>
      <c r="AMJ7">
        <f t="shared" si="809"/>
        <v>0</v>
      </c>
      <c r="AMK7">
        <f t="shared" si="810"/>
        <v>0</v>
      </c>
      <c r="AML7">
        <f t="shared" si="811"/>
        <v>0</v>
      </c>
      <c r="AMM7">
        <f t="shared" si="812"/>
        <v>0</v>
      </c>
      <c r="AMN7">
        <f t="shared" si="813"/>
        <v>0</v>
      </c>
      <c r="AMO7">
        <f t="shared" si="814"/>
        <v>0</v>
      </c>
      <c r="AMP7">
        <f t="shared" si="815"/>
        <v>0</v>
      </c>
      <c r="AMQ7">
        <f t="shared" si="816"/>
        <v>0</v>
      </c>
      <c r="AMR7">
        <f t="shared" si="817"/>
        <v>0</v>
      </c>
      <c r="AMS7">
        <f t="shared" si="818"/>
        <v>0</v>
      </c>
      <c r="AMT7">
        <f t="shared" si="819"/>
        <v>0</v>
      </c>
      <c r="AMU7">
        <f t="shared" si="820"/>
        <v>0</v>
      </c>
      <c r="AMV7">
        <f t="shared" si="821"/>
        <v>0</v>
      </c>
      <c r="AMW7">
        <f t="shared" si="822"/>
        <v>0</v>
      </c>
      <c r="AMX7">
        <f t="shared" si="823"/>
        <v>0</v>
      </c>
      <c r="AMY7">
        <f t="shared" si="824"/>
        <v>0</v>
      </c>
      <c r="AMZ7">
        <f t="shared" si="825"/>
        <v>0</v>
      </c>
      <c r="ANA7">
        <f t="shared" si="826"/>
        <v>0</v>
      </c>
      <c r="ANB7">
        <f t="shared" si="827"/>
        <v>0</v>
      </c>
      <c r="ANC7">
        <f t="shared" si="828"/>
        <v>0</v>
      </c>
      <c r="AND7">
        <f t="shared" si="829"/>
        <v>0</v>
      </c>
      <c r="ANR7" s="4">
        <v>2236</v>
      </c>
      <c r="ANS7" s="4">
        <f t="shared" si="830"/>
        <v>2236</v>
      </c>
      <c r="ANU7" s="4">
        <v>2178</v>
      </c>
      <c r="ANV7" t="str">
        <f t="shared" si="831"/>
        <v>2181</v>
      </c>
      <c r="ANW7" t="str">
        <f t="shared" si="832"/>
        <v>2182</v>
      </c>
      <c r="ANX7" t="str">
        <f t="shared" si="833"/>
        <v>2186</v>
      </c>
      <c r="ANY7" t="str">
        <f t="shared" si="834"/>
        <v>2186</v>
      </c>
      <c r="ANZ7" t="str">
        <f t="shared" si="835"/>
        <v>2186</v>
      </c>
      <c r="AOA7" t="str">
        <f t="shared" si="836"/>
        <v>2195</v>
      </c>
      <c r="AOB7" t="str">
        <f t="shared" si="837"/>
        <v>2207</v>
      </c>
      <c r="AOC7" t="str">
        <f t="shared" si="838"/>
        <v>2212</v>
      </c>
      <c r="AOD7" t="str">
        <f t="shared" si="839"/>
        <v>2225</v>
      </c>
      <c r="AOE7" t="str">
        <f t="shared" si="840"/>
        <v>2228</v>
      </c>
      <c r="AOF7" t="str">
        <f t="shared" si="841"/>
        <v>2236</v>
      </c>
      <c r="AOG7" t="str">
        <f t="shared" si="842"/>
        <v>2236</v>
      </c>
      <c r="AOH7" t="str">
        <f t="shared" si="843"/>
        <v>2236</v>
      </c>
      <c r="AOI7" t="str">
        <f t="shared" si="844"/>
        <v>2236</v>
      </c>
      <c r="AOJ7" t="str">
        <f t="shared" si="845"/>
        <v>2236</v>
      </c>
      <c r="AOK7" t="str">
        <f t="shared" si="846"/>
        <v>2236</v>
      </c>
      <c r="AOL7" t="str">
        <f t="shared" si="847"/>
        <v>2236</v>
      </c>
      <c r="AOM7" t="str">
        <f t="shared" si="848"/>
        <v>2236</v>
      </c>
      <c r="AON7" t="str">
        <f t="shared" si="849"/>
        <v>2236</v>
      </c>
      <c r="AOO7" t="str">
        <f t="shared" si="850"/>
        <v>2236</v>
      </c>
      <c r="AOP7" t="str">
        <f t="shared" si="851"/>
        <v>2236</v>
      </c>
      <c r="AOQ7" t="str">
        <f t="shared" si="852"/>
        <v>2236</v>
      </c>
      <c r="AOR7" t="str">
        <f t="shared" si="853"/>
        <v>2236</v>
      </c>
      <c r="AOS7" t="str">
        <f t="shared" si="854"/>
        <v>2236</v>
      </c>
      <c r="AOT7" t="str">
        <f t="shared" si="855"/>
        <v>2236</v>
      </c>
      <c r="AOU7" t="str">
        <f t="shared" si="856"/>
        <v>2236</v>
      </c>
      <c r="AOV7" t="str">
        <f t="shared" si="857"/>
        <v>2236</v>
      </c>
      <c r="AOW7" t="str">
        <f t="shared" si="858"/>
        <v>2236</v>
      </c>
      <c r="AOX7" t="str">
        <f t="shared" si="859"/>
        <v>2236</v>
      </c>
      <c r="AOY7" t="str">
        <f t="shared" si="860"/>
        <v>2236</v>
      </c>
      <c r="AOZ7" t="str">
        <f t="shared" si="861"/>
        <v>2236</v>
      </c>
      <c r="APA7" t="str">
        <f t="shared" si="862"/>
        <v>2236</v>
      </c>
      <c r="APB7" t="str">
        <f t="shared" si="863"/>
        <v>2236</v>
      </c>
      <c r="APC7" t="str">
        <f t="shared" si="864"/>
        <v>2236</v>
      </c>
      <c r="APD7" t="str">
        <f t="shared" si="865"/>
        <v>2236</v>
      </c>
      <c r="APE7" t="str">
        <f t="shared" si="866"/>
        <v>2236</v>
      </c>
      <c r="APF7" t="str">
        <f t="shared" si="867"/>
        <v>2236</v>
      </c>
      <c r="APG7" t="str">
        <f t="shared" si="868"/>
        <v>2236</v>
      </c>
      <c r="APH7" t="str">
        <f t="shared" si="869"/>
        <v>2236</v>
      </c>
      <c r="API7" t="str">
        <f t="shared" si="870"/>
        <v>2236</v>
      </c>
      <c r="APJ7" t="str">
        <f t="shared" si="871"/>
        <v>2236</v>
      </c>
      <c r="APK7" t="str">
        <f t="shared" si="872"/>
        <v>2236</v>
      </c>
      <c r="APL7" t="str">
        <f t="shared" si="873"/>
        <v>2236</v>
      </c>
      <c r="APM7" t="str">
        <f t="shared" si="874"/>
        <v>2236</v>
      </c>
      <c r="APN7" t="str">
        <f t="shared" si="875"/>
        <v>2236</v>
      </c>
      <c r="APO7" t="str">
        <f t="shared" si="876"/>
        <v>2236</v>
      </c>
      <c r="APP7" t="str">
        <f t="shared" si="877"/>
        <v>2236</v>
      </c>
      <c r="APQ7" t="str">
        <f t="shared" si="878"/>
        <v>2236</v>
      </c>
      <c r="APR7" t="str">
        <f t="shared" si="879"/>
        <v>2236</v>
      </c>
      <c r="APS7" t="str">
        <f t="shared" si="880"/>
        <v>2236</v>
      </c>
      <c r="APT7" t="str">
        <f t="shared" si="881"/>
        <v>2236</v>
      </c>
      <c r="APU7" t="str">
        <f t="shared" si="882"/>
        <v>2236</v>
      </c>
      <c r="APV7" t="str">
        <f t="shared" si="883"/>
        <v>2236</v>
      </c>
      <c r="APW7" t="str">
        <f t="shared" si="884"/>
        <v>2236</v>
      </c>
      <c r="APX7" t="str">
        <f t="shared" si="885"/>
        <v>2236</v>
      </c>
      <c r="APY7" t="str">
        <f t="shared" si="886"/>
        <v>2236</v>
      </c>
      <c r="APZ7" t="str">
        <f t="shared" si="887"/>
        <v>2236</v>
      </c>
      <c r="AQA7" t="str">
        <f t="shared" si="888"/>
        <v>2236</v>
      </c>
      <c r="AQB7" t="str">
        <f t="shared" si="889"/>
        <v>2236</v>
      </c>
      <c r="AQC7" t="str">
        <f t="shared" si="890"/>
        <v>2236</v>
      </c>
      <c r="AQD7" t="str">
        <f t="shared" si="891"/>
        <v>2236</v>
      </c>
      <c r="AQE7" t="str">
        <f t="shared" si="892"/>
        <v>2236</v>
      </c>
      <c r="AQF7" t="str">
        <f t="shared" si="893"/>
        <v>2236</v>
      </c>
      <c r="AQG7" t="str">
        <f t="shared" si="894"/>
        <v>2236</v>
      </c>
      <c r="AQH7" t="str">
        <f t="shared" si="895"/>
        <v>2236</v>
      </c>
      <c r="AQI7" t="str">
        <f t="shared" si="896"/>
        <v>2236</v>
      </c>
      <c r="AQJ7" t="str">
        <f t="shared" si="897"/>
        <v>2236</v>
      </c>
      <c r="AQK7" t="str">
        <f t="shared" si="898"/>
        <v>2236</v>
      </c>
      <c r="AQL7" t="str">
        <f t="shared" si="899"/>
        <v>2236</v>
      </c>
      <c r="AQM7" t="str">
        <f t="shared" si="900"/>
        <v>2236</v>
      </c>
      <c r="AQN7" t="str">
        <f t="shared" si="901"/>
        <v>2236</v>
      </c>
      <c r="AQO7" t="str">
        <f t="shared" si="902"/>
        <v>2236</v>
      </c>
      <c r="AQP7" t="str">
        <f t="shared" si="903"/>
        <v>2236</v>
      </c>
      <c r="AQQ7" t="str">
        <f t="shared" si="904"/>
        <v>2236</v>
      </c>
      <c r="AQR7" t="str">
        <f t="shared" si="905"/>
        <v>2236</v>
      </c>
      <c r="AQS7" t="str">
        <f t="shared" si="906"/>
        <v>2236</v>
      </c>
      <c r="AQT7" t="str">
        <f t="shared" si="907"/>
        <v>2236</v>
      </c>
      <c r="AQU7" t="str">
        <f t="shared" si="908"/>
        <v>2236</v>
      </c>
      <c r="AQV7" t="str">
        <f t="shared" si="909"/>
        <v>2236</v>
      </c>
      <c r="AQW7" t="str">
        <f t="shared" si="910"/>
        <v>2236</v>
      </c>
      <c r="AQX7" t="str">
        <f t="shared" si="911"/>
        <v>2236</v>
      </c>
      <c r="AQY7" t="str">
        <f t="shared" si="912"/>
        <v>2236</v>
      </c>
      <c r="AQZ7" t="str">
        <f t="shared" si="913"/>
        <v>2236</v>
      </c>
      <c r="ARA7" t="str">
        <f t="shared" si="914"/>
        <v>2236</v>
      </c>
      <c r="ARB7" t="str">
        <f t="shared" si="915"/>
        <v>2236</v>
      </c>
      <c r="ARC7">
        <v>2178</v>
      </c>
      <c r="ARH7" s="5"/>
    </row>
    <row r="8" spans="1:1154" x14ac:dyDescent="0.2">
      <c r="A8">
        <v>113</v>
      </c>
      <c r="B8" s="228" t="s">
        <v>176</v>
      </c>
      <c r="C8" s="20">
        <f>VLOOKUP(A8, Rankings!$A$2:$AN$161, 40, FALSE)</f>
        <v>6</v>
      </c>
      <c r="D8" s="227" t="s">
        <v>229</v>
      </c>
      <c r="F8" s="4">
        <v>5</v>
      </c>
      <c r="G8" s="4">
        <v>11</v>
      </c>
      <c r="I8" s="5">
        <f t="shared" si="0"/>
        <v>9</v>
      </c>
      <c r="L8" t="s">
        <v>1998</v>
      </c>
      <c r="M8" t="s">
        <v>2271</v>
      </c>
      <c r="N8" t="s">
        <v>2464</v>
      </c>
      <c r="O8" t="s">
        <v>2745</v>
      </c>
      <c r="P8" t="s">
        <v>2745</v>
      </c>
      <c r="Q8" t="s">
        <v>3220</v>
      </c>
      <c r="R8" t="s">
        <v>3469</v>
      </c>
      <c r="S8" t="s">
        <v>3703</v>
      </c>
      <c r="T8" t="s">
        <v>3925</v>
      </c>
      <c r="U8" t="s">
        <v>4004</v>
      </c>
      <c r="V8" t="s">
        <v>4246</v>
      </c>
      <c r="W8" t="str">
        <f>Rankings!D7</f>
        <v>-</v>
      </c>
      <c r="X8" t="s">
        <v>10</v>
      </c>
      <c r="Y8" t="s">
        <v>10</v>
      </c>
      <c r="Z8" t="s">
        <v>10</v>
      </c>
      <c r="AA8" t="s">
        <v>10</v>
      </c>
      <c r="AB8" t="s">
        <v>10</v>
      </c>
      <c r="AC8" t="s">
        <v>10</v>
      </c>
      <c r="AD8" t="s">
        <v>10</v>
      </c>
      <c r="AE8" t="s">
        <v>10</v>
      </c>
      <c r="AF8" t="s">
        <v>10</v>
      </c>
      <c r="AG8" t="s">
        <v>10</v>
      </c>
      <c r="AH8" t="s">
        <v>10</v>
      </c>
      <c r="AI8" t="s">
        <v>10</v>
      </c>
      <c r="AJ8" t="s">
        <v>10</v>
      </c>
      <c r="AK8" t="s">
        <v>10</v>
      </c>
      <c r="AL8" t="s">
        <v>10</v>
      </c>
      <c r="AM8" t="s">
        <v>10</v>
      </c>
      <c r="AN8" t="s">
        <v>10</v>
      </c>
      <c r="AO8" t="s">
        <v>10</v>
      </c>
      <c r="AP8" t="s">
        <v>10</v>
      </c>
      <c r="AQ8" t="s">
        <v>10</v>
      </c>
      <c r="AR8" t="s">
        <v>10</v>
      </c>
      <c r="AS8" t="s">
        <v>10</v>
      </c>
      <c r="AT8" t="s">
        <v>10</v>
      </c>
      <c r="AU8" t="s">
        <v>10</v>
      </c>
      <c r="AV8" t="s">
        <v>10</v>
      </c>
      <c r="AW8" t="s">
        <v>10</v>
      </c>
      <c r="AX8" t="s">
        <v>10</v>
      </c>
      <c r="AY8" t="s">
        <v>10</v>
      </c>
      <c r="AZ8" t="s">
        <v>10</v>
      </c>
      <c r="BA8" t="s">
        <v>10</v>
      </c>
      <c r="BB8" t="s">
        <v>10</v>
      </c>
      <c r="BC8" t="s">
        <v>10</v>
      </c>
      <c r="BD8" t="s">
        <v>10</v>
      </c>
      <c r="BE8" t="s">
        <v>10</v>
      </c>
      <c r="BF8" t="s">
        <v>10</v>
      </c>
      <c r="BG8" t="s">
        <v>10</v>
      </c>
      <c r="BH8" t="s">
        <v>10</v>
      </c>
      <c r="BI8" t="s">
        <v>10</v>
      </c>
      <c r="BJ8" t="s">
        <v>10</v>
      </c>
      <c r="BK8" t="s">
        <v>10</v>
      </c>
      <c r="BL8" t="s">
        <v>10</v>
      </c>
      <c r="BM8" t="s">
        <v>10</v>
      </c>
      <c r="BN8" t="s">
        <v>10</v>
      </c>
      <c r="BO8" t="s">
        <v>10</v>
      </c>
      <c r="BP8" t="s">
        <v>10</v>
      </c>
      <c r="BQ8" t="s">
        <v>10</v>
      </c>
      <c r="BR8" t="s">
        <v>10</v>
      </c>
      <c r="BS8" t="s">
        <v>10</v>
      </c>
      <c r="BT8" t="s">
        <v>10</v>
      </c>
      <c r="BU8" t="s">
        <v>10</v>
      </c>
      <c r="BV8" t="s">
        <v>10</v>
      </c>
      <c r="BW8" t="s">
        <v>10</v>
      </c>
      <c r="BX8" t="s">
        <v>10</v>
      </c>
      <c r="BY8" t="s">
        <v>10</v>
      </c>
      <c r="BZ8" t="s">
        <v>10</v>
      </c>
      <c r="CA8" t="s">
        <v>10</v>
      </c>
      <c r="CB8" t="s">
        <v>10</v>
      </c>
      <c r="CC8" t="s">
        <v>10</v>
      </c>
      <c r="CD8" t="s">
        <v>10</v>
      </c>
      <c r="CE8" t="s">
        <v>10</v>
      </c>
      <c r="CF8" t="s">
        <v>10</v>
      </c>
      <c r="CG8" t="s">
        <v>10</v>
      </c>
      <c r="CH8" t="s">
        <v>10</v>
      </c>
      <c r="CI8" t="s">
        <v>10</v>
      </c>
      <c r="CJ8" t="s">
        <v>10</v>
      </c>
      <c r="CK8" t="s">
        <v>10</v>
      </c>
      <c r="CL8" t="s">
        <v>10</v>
      </c>
      <c r="CM8" t="s">
        <v>10</v>
      </c>
      <c r="CN8" t="s">
        <v>10</v>
      </c>
      <c r="CO8" t="s">
        <v>10</v>
      </c>
      <c r="CP8" t="s">
        <v>10</v>
      </c>
      <c r="CQ8" t="s">
        <v>10</v>
      </c>
      <c r="CR8" t="s">
        <v>10</v>
      </c>
      <c r="CT8" s="4">
        <f t="shared" si="1"/>
        <v>4</v>
      </c>
      <c r="CU8" s="4">
        <f t="shared" si="2"/>
        <v>0</v>
      </c>
      <c r="CV8" s="4">
        <f t="shared" si="3"/>
        <v>0</v>
      </c>
      <c r="CW8" s="4">
        <f t="shared" si="4"/>
        <v>1</v>
      </c>
      <c r="CX8" s="4">
        <f t="shared" si="5"/>
        <v>1</v>
      </c>
      <c r="CY8" s="4">
        <f t="shared" si="6"/>
        <v>0</v>
      </c>
      <c r="CZ8" s="4">
        <f t="shared" si="7"/>
        <v>0</v>
      </c>
      <c r="DA8" s="4">
        <f t="shared" si="8"/>
        <v>1</v>
      </c>
      <c r="DB8" s="4">
        <f t="shared" si="9"/>
        <v>3</v>
      </c>
      <c r="DC8" s="4">
        <f t="shared" si="10"/>
        <v>0</v>
      </c>
      <c r="DD8" s="4">
        <f t="shared" si="11"/>
        <v>0</v>
      </c>
      <c r="DE8" s="4">
        <f t="shared" si="12"/>
        <v>1</v>
      </c>
      <c r="DF8" s="4">
        <f t="shared" si="13"/>
        <v>0</v>
      </c>
      <c r="DG8" s="4">
        <f t="shared" si="14"/>
        <v>0</v>
      </c>
      <c r="DH8" s="4">
        <f t="shared" si="15"/>
        <v>0</v>
      </c>
      <c r="DI8" s="152">
        <f t="shared" si="16"/>
        <v>0</v>
      </c>
      <c r="DJ8" s="153">
        <f t="shared" si="17"/>
        <v>4</v>
      </c>
      <c r="DK8" s="4">
        <f t="shared" si="18"/>
        <v>1</v>
      </c>
      <c r="DL8" s="4">
        <f t="shared" si="19"/>
        <v>1</v>
      </c>
      <c r="DM8" s="4">
        <f t="shared" si="20"/>
        <v>1</v>
      </c>
      <c r="DN8" s="4">
        <f t="shared" si="21"/>
        <v>3</v>
      </c>
      <c r="DO8" s="4">
        <f t="shared" si="22"/>
        <v>1</v>
      </c>
      <c r="DP8" s="4">
        <f t="shared" si="23"/>
        <v>0</v>
      </c>
      <c r="DQ8" s="4">
        <f t="shared" si="24"/>
        <v>0</v>
      </c>
      <c r="DR8" s="4">
        <f t="shared" si="25"/>
        <v>13</v>
      </c>
      <c r="DS8" s="4">
        <f t="shared" si="26"/>
        <v>7</v>
      </c>
      <c r="DT8" s="4">
        <f t="shared" si="27"/>
        <v>9</v>
      </c>
      <c r="DU8" t="str">
        <f t="shared" si="28"/>
        <v>3R</v>
      </c>
      <c r="DV8" t="str">
        <f t="shared" si="29"/>
        <v>3R</v>
      </c>
      <c r="DW8" t="str">
        <f t="shared" si="30"/>
        <v>3R</v>
      </c>
      <c r="DX8" t="str">
        <f t="shared" si="31"/>
        <v>3S</v>
      </c>
      <c r="DY8" t="str">
        <f t="shared" si="32"/>
        <v>3S</v>
      </c>
      <c r="DZ8" t="str">
        <f t="shared" si="33"/>
        <v>3R</v>
      </c>
      <c r="EA8" t="str">
        <f t="shared" si="34"/>
        <v>0L</v>
      </c>
      <c r="EB8" t="str">
        <f t="shared" si="35"/>
        <v>3L</v>
      </c>
      <c r="EC8" t="str">
        <f t="shared" si="36"/>
        <v>0R</v>
      </c>
      <c r="ED8" t="str">
        <f t="shared" si="37"/>
        <v>3S</v>
      </c>
      <c r="EE8" t="str">
        <f t="shared" si="38"/>
        <v>0S</v>
      </c>
      <c r="EF8">
        <f t="shared" si="39"/>
        <v>0</v>
      </c>
      <c r="EG8">
        <f t="shared" si="40"/>
        <v>0</v>
      </c>
      <c r="EH8">
        <f t="shared" si="41"/>
        <v>0</v>
      </c>
      <c r="EI8">
        <f t="shared" si="42"/>
        <v>0</v>
      </c>
      <c r="EJ8">
        <f t="shared" si="43"/>
        <v>0</v>
      </c>
      <c r="EK8">
        <f t="shared" si="44"/>
        <v>0</v>
      </c>
      <c r="EL8">
        <f t="shared" si="45"/>
        <v>0</v>
      </c>
      <c r="EM8">
        <f t="shared" si="46"/>
        <v>0</v>
      </c>
      <c r="EN8">
        <f t="shared" si="47"/>
        <v>0</v>
      </c>
      <c r="EO8">
        <f t="shared" si="48"/>
        <v>0</v>
      </c>
      <c r="EP8">
        <f t="shared" si="49"/>
        <v>0</v>
      </c>
      <c r="EQ8">
        <f t="shared" si="50"/>
        <v>0</v>
      </c>
      <c r="ER8">
        <f t="shared" si="51"/>
        <v>0</v>
      </c>
      <c r="ES8">
        <f t="shared" si="52"/>
        <v>0</v>
      </c>
      <c r="ET8">
        <f t="shared" si="53"/>
        <v>0</v>
      </c>
      <c r="EU8">
        <f t="shared" si="54"/>
        <v>0</v>
      </c>
      <c r="EV8">
        <f t="shared" si="55"/>
        <v>0</v>
      </c>
      <c r="EW8">
        <f t="shared" si="56"/>
        <v>0</v>
      </c>
      <c r="EX8">
        <f t="shared" si="57"/>
        <v>0</v>
      </c>
      <c r="EY8">
        <f t="shared" si="58"/>
        <v>0</v>
      </c>
      <c r="EZ8">
        <f t="shared" si="59"/>
        <v>0</v>
      </c>
      <c r="FA8">
        <f t="shared" si="60"/>
        <v>0</v>
      </c>
      <c r="FB8">
        <f t="shared" si="61"/>
        <v>0</v>
      </c>
      <c r="FC8">
        <f t="shared" si="62"/>
        <v>0</v>
      </c>
      <c r="FD8">
        <f t="shared" si="63"/>
        <v>0</v>
      </c>
      <c r="FE8">
        <f t="shared" si="64"/>
        <v>0</v>
      </c>
      <c r="FF8">
        <f t="shared" si="65"/>
        <v>0</v>
      </c>
      <c r="FG8">
        <f t="shared" si="66"/>
        <v>0</v>
      </c>
      <c r="FH8">
        <f t="shared" si="67"/>
        <v>0</v>
      </c>
      <c r="FI8">
        <f t="shared" si="68"/>
        <v>0</v>
      </c>
      <c r="FJ8">
        <f t="shared" si="69"/>
        <v>0</v>
      </c>
      <c r="FK8">
        <f t="shared" si="70"/>
        <v>0</v>
      </c>
      <c r="FL8">
        <f t="shared" si="71"/>
        <v>0</v>
      </c>
      <c r="FM8">
        <f t="shared" si="72"/>
        <v>0</v>
      </c>
      <c r="FN8">
        <f t="shared" si="73"/>
        <v>0</v>
      </c>
      <c r="FO8">
        <f t="shared" si="74"/>
        <v>0</v>
      </c>
      <c r="FP8">
        <f t="shared" si="75"/>
        <v>0</v>
      </c>
      <c r="FQ8">
        <f t="shared" si="76"/>
        <v>0</v>
      </c>
      <c r="FR8">
        <f t="shared" si="77"/>
        <v>0</v>
      </c>
      <c r="FS8">
        <f t="shared" si="78"/>
        <v>0</v>
      </c>
      <c r="FT8">
        <f t="shared" si="79"/>
        <v>0</v>
      </c>
      <c r="FU8">
        <f t="shared" si="80"/>
        <v>0</v>
      </c>
      <c r="FV8">
        <f t="shared" si="81"/>
        <v>0</v>
      </c>
      <c r="FW8">
        <f t="shared" si="82"/>
        <v>0</v>
      </c>
      <c r="FX8">
        <f t="shared" si="83"/>
        <v>0</v>
      </c>
      <c r="FY8">
        <f t="shared" si="84"/>
        <v>0</v>
      </c>
      <c r="FZ8">
        <f t="shared" si="85"/>
        <v>0</v>
      </c>
      <c r="GA8">
        <f t="shared" si="86"/>
        <v>0</v>
      </c>
      <c r="GB8">
        <f t="shared" si="87"/>
        <v>0</v>
      </c>
      <c r="GC8">
        <f t="shared" si="88"/>
        <v>0</v>
      </c>
      <c r="GD8">
        <f t="shared" si="89"/>
        <v>0</v>
      </c>
      <c r="GE8">
        <f t="shared" si="90"/>
        <v>0</v>
      </c>
      <c r="GF8">
        <f t="shared" si="91"/>
        <v>0</v>
      </c>
      <c r="GG8">
        <f t="shared" si="92"/>
        <v>0</v>
      </c>
      <c r="GH8">
        <f t="shared" si="93"/>
        <v>0</v>
      </c>
      <c r="GI8">
        <f t="shared" si="94"/>
        <v>0</v>
      </c>
      <c r="GJ8">
        <f t="shared" si="95"/>
        <v>0</v>
      </c>
      <c r="GK8">
        <f t="shared" si="96"/>
        <v>0</v>
      </c>
      <c r="GL8">
        <f t="shared" si="97"/>
        <v>0</v>
      </c>
      <c r="GM8">
        <f t="shared" si="98"/>
        <v>0</v>
      </c>
      <c r="GN8">
        <f t="shared" si="99"/>
        <v>0</v>
      </c>
      <c r="GO8">
        <f t="shared" si="100"/>
        <v>0</v>
      </c>
      <c r="GP8">
        <f t="shared" si="101"/>
        <v>0</v>
      </c>
      <c r="GQ8">
        <f t="shared" si="102"/>
        <v>0</v>
      </c>
      <c r="GR8">
        <f t="shared" si="103"/>
        <v>0</v>
      </c>
      <c r="GS8">
        <f t="shared" si="104"/>
        <v>0</v>
      </c>
      <c r="GT8">
        <f t="shared" si="105"/>
        <v>0</v>
      </c>
      <c r="GU8">
        <f t="shared" si="106"/>
        <v>0</v>
      </c>
      <c r="GV8">
        <f t="shared" si="107"/>
        <v>0</v>
      </c>
      <c r="GW8">
        <f t="shared" si="108"/>
        <v>0</v>
      </c>
      <c r="GX8">
        <f t="shared" si="109"/>
        <v>0</v>
      </c>
      <c r="GY8">
        <f t="shared" si="110"/>
        <v>0</v>
      </c>
      <c r="GZ8">
        <f t="shared" si="111"/>
        <v>0</v>
      </c>
      <c r="HA8">
        <f t="shared" si="112"/>
        <v>0</v>
      </c>
      <c r="HB8" s="176" t="s">
        <v>265</v>
      </c>
      <c r="HC8" s="89">
        <f t="shared" si="113"/>
        <v>337.66131771962296</v>
      </c>
      <c r="HD8" s="89">
        <f t="shared" si="114"/>
        <v>173.48144813221654</v>
      </c>
      <c r="HE8" s="89">
        <f t="shared" si="115"/>
        <v>129.29178593478187</v>
      </c>
      <c r="HF8" s="89">
        <f t="shared" si="116"/>
        <v>0</v>
      </c>
      <c r="HH8" s="88">
        <f t="shared" si="117"/>
        <v>640.43455178662134</v>
      </c>
      <c r="HI8" s="88">
        <f t="shared" si="118"/>
        <v>64.645892967390935</v>
      </c>
      <c r="HK8">
        <f>IFERROR(VLOOKUP(_xlfn.NUMBERVALUE(MID(L8, SEARCH("!", L8)+1, SEARCH("+", L8)-SEARCH("!", L8)-1)), Rankings!$A$2:$BK$161, 63, FALSE),0)</f>
        <v>71.610217769113774</v>
      </c>
      <c r="HL8">
        <f>IFERROR(VLOOKUP(_xlfn.NUMBERVALUE(MID(M8, SEARCH("!", M8)+1, SEARCH("+", M8)-SEARCH("!", M8)-1)), Rankings!$A$2:$BK$161, 63, FALSE),0)</f>
        <v>84.092037967001431</v>
      </c>
      <c r="HM8">
        <f>IFERROR(VLOOKUP(_xlfn.NUMBERVALUE(MID(N8, SEARCH("!", N8)+1, SEARCH("+", N8)-SEARCH("!", N8)-1)), Rankings!$A$2:$BK$161, 63, FALSE),0)</f>
        <v>44.390704418637554</v>
      </c>
      <c r="HN8">
        <f>IFERROR(VLOOKUP(_xlfn.NUMBERVALUE(MID(O8, SEARCH("!", O8)+1, SEARCH("+", O8)-SEARCH("!", O8)-1)), Rankings!$A$2:$BK$161, 63, FALSE),0)</f>
        <v>0</v>
      </c>
      <c r="HO8">
        <f>IFERROR(VLOOKUP(_xlfn.NUMBERVALUE(MID(P8, SEARCH("!", P8)+1, SEARCH("+", P8)-SEARCH("!", P8)-1)), Rankings!$A$2:$BK$161, 63, FALSE),0)</f>
        <v>0</v>
      </c>
      <c r="HP8">
        <f>IFERROR(VLOOKUP(_xlfn.NUMBERVALUE(MID(Q8, SEARCH("!", Q8)+1, SEARCH("+", Q8)-SEARCH("!", Q8)-1)), Rankings!$A$2:$BK$161, 63, FALSE),0)</f>
        <v>69.3235115295616</v>
      </c>
      <c r="HQ8">
        <f>IFERROR(VLOOKUP(_xlfn.NUMBERVALUE(MID(R8, SEARCH("!", R8)+1, SEARCH("+", R8)-SEARCH("!", R8)-1)), Rankings!$A$2:$BK$161, 63, FALSE),0)</f>
        <v>103.20377789803</v>
      </c>
      <c r="HR8">
        <f>IFERROR(VLOOKUP(_xlfn.NUMBERVALUE(MID(S8, SEARCH("!", S8)+1, SEARCH("+", S8)-SEARCH("!", S8)-1)), Rankings!$A$2:$BK$161, 63, FALSE),0)</f>
        <v>70.277670234186559</v>
      </c>
      <c r="HS8">
        <f>IFERROR(VLOOKUP(_xlfn.NUMBERVALUE(MID(T8, SEARCH("!", T8)+1, SEARCH("+", T8)-SEARCH("!", T8)-1)), Rankings!$A$2:$BK$161, 63, FALSE),0)</f>
        <v>68.244846035308626</v>
      </c>
      <c r="HT8">
        <f>IFERROR(VLOOKUP(_xlfn.NUMBERVALUE(MID(U8, SEARCH("!", U8)+1, SEARCH("+", U8)-SEARCH("!", U8)-1)), Rankings!$A$2:$BK$161, 63, FALSE),0)</f>
        <v>44.50154797270298</v>
      </c>
      <c r="HU8">
        <f>IFERROR(VLOOKUP(_xlfn.NUMBERVALUE(MID(V8, SEARCH("!", V8)+1, SEARCH("+", V8)-SEARCH("!", V8)-1)), Rankings!$A$2:$BK$161, 63, FALSE),0)</f>
        <v>84.790237962078891</v>
      </c>
      <c r="HV8">
        <f>IFERROR(VLOOKUP(_xlfn.NUMBERVALUE(MID(W8, SEARCH("!", W8)+1, SEARCH("+", W8)-SEARCH("!", W8)-1)), Rankings!$A$2:$BK$161, 63, FALSE),0)</f>
        <v>0</v>
      </c>
      <c r="HW8">
        <f>IFERROR(VLOOKUP(_xlfn.NUMBERVALUE(MID(X8, SEARCH("!", X8)+1, SEARCH("+", X8)-SEARCH("!", X8)-1)), Rankings!$A$2:$BK$161, 63, FALSE),0)</f>
        <v>0</v>
      </c>
      <c r="HX8">
        <f>IFERROR(VLOOKUP(_xlfn.NUMBERVALUE(MID(Y8, SEARCH("!", Y8)+1, SEARCH("+", Y8)-SEARCH("!", Y8)-1)), Rankings!$A$2:$BK$161, 63, FALSE),0)</f>
        <v>0</v>
      </c>
      <c r="HY8">
        <f>IFERROR(VLOOKUP(_xlfn.NUMBERVALUE(MID(Z8, SEARCH("!", Z8)+1, SEARCH("+", Z8)-SEARCH("!", Z8)-1)), Rankings!$A$2:$BK$161, 63, FALSE),0)</f>
        <v>0</v>
      </c>
      <c r="HZ8">
        <f>IFERROR(VLOOKUP(_xlfn.NUMBERVALUE(MID(AA8, SEARCH("!", AA8)+1, SEARCH("+", AA8)-SEARCH("!", AA8)-1)), Rankings!$A$2:$BK$161, 63, FALSE),0)</f>
        <v>0</v>
      </c>
      <c r="IA8">
        <f>IFERROR(VLOOKUP(_xlfn.NUMBERVALUE(MID(AB8, SEARCH("!", AB8)+1, SEARCH("+", AB8)-SEARCH("!", AB8)-1)), Rankings!$A$2:$BK$161, 63, FALSE),0)</f>
        <v>0</v>
      </c>
      <c r="IB8">
        <f>IFERROR(VLOOKUP(_xlfn.NUMBERVALUE(MID(AC8, SEARCH("!", AC8)+1, SEARCH("+", AC8)-SEARCH("!", AC8)-1)), Rankings!$A$2:$BK$161, 63, FALSE),0)</f>
        <v>0</v>
      </c>
      <c r="IC8">
        <f>IFERROR(VLOOKUP(_xlfn.NUMBERVALUE(MID(AD8, SEARCH("!", AD8)+1, SEARCH("+", AD8)-SEARCH("!", AD8)-1)), Rankings!$A$2:$BK$161, 63, FALSE),0)</f>
        <v>0</v>
      </c>
      <c r="ID8">
        <f>IFERROR(VLOOKUP(_xlfn.NUMBERVALUE(MID(AE8, SEARCH("!", AE8)+1, SEARCH("+", AE8)-SEARCH("!", AE8)-1)), Rankings!$A$2:$BK$161, 63, FALSE),0)</f>
        <v>0</v>
      </c>
      <c r="IE8">
        <f>IFERROR(VLOOKUP(_xlfn.NUMBERVALUE(MID(AF8, SEARCH("!", AF8)+1, SEARCH("+", AF8)-SEARCH("!", AF8)-1)), Rankings!$A$2:$BK$161, 63, FALSE),0)</f>
        <v>0</v>
      </c>
      <c r="IF8">
        <f>IFERROR(VLOOKUP(_xlfn.NUMBERVALUE(MID(AG8, SEARCH("!", AG8)+1, SEARCH("+", AG8)-SEARCH("!", AG8)-1)), Rankings!$A$2:$BK$161, 63, FALSE),0)</f>
        <v>0</v>
      </c>
      <c r="IG8">
        <f>IFERROR(VLOOKUP(_xlfn.NUMBERVALUE(MID(AH8, SEARCH("!", AH8)+1, SEARCH("+", AH8)-SEARCH("!", AH8)-1)), Rankings!$A$2:$BK$161, 63, FALSE),0)</f>
        <v>0</v>
      </c>
      <c r="IH8">
        <f>IFERROR(VLOOKUP(_xlfn.NUMBERVALUE(MID(AI8, SEARCH("!", AI8)+1, SEARCH("+", AI8)-SEARCH("!", AI8)-1)), Rankings!$A$2:$BK$161, 63, FALSE),0)</f>
        <v>0</v>
      </c>
      <c r="II8">
        <f>IFERROR(VLOOKUP(_xlfn.NUMBERVALUE(MID(AJ8, SEARCH("!", AJ8)+1, SEARCH("+", AJ8)-SEARCH("!", AJ8)-1)), Rankings!$A$2:$BK$161, 63, FALSE),0)</f>
        <v>0</v>
      </c>
      <c r="IJ8">
        <f>IFERROR(VLOOKUP(_xlfn.NUMBERVALUE(MID(AK8, SEARCH("!", AK8)+1, SEARCH("+", AK8)-SEARCH("!", AK8)-1)), Rankings!$A$2:$BK$161, 63, FALSE),0)</f>
        <v>0</v>
      </c>
      <c r="IK8">
        <f>IFERROR(VLOOKUP(_xlfn.NUMBERVALUE(MID(AL8, SEARCH("!", AL8)+1, SEARCH("+", AL8)-SEARCH("!", AL8)-1)), Rankings!$A$2:$BK$161, 63, FALSE),0)</f>
        <v>0</v>
      </c>
      <c r="IL8">
        <f>IFERROR(VLOOKUP(_xlfn.NUMBERVALUE(MID(AM8, SEARCH("!", AM8)+1, SEARCH("+", AM8)-SEARCH("!", AM8)-1)), Rankings!$A$2:$BK$161, 63, FALSE),0)</f>
        <v>0</v>
      </c>
      <c r="IM8">
        <f>IFERROR(VLOOKUP(_xlfn.NUMBERVALUE(MID(AN8, SEARCH("!", AN8)+1, SEARCH("+", AN8)-SEARCH("!", AN8)-1)), Rankings!$A$2:$BK$161, 63, FALSE),0)</f>
        <v>0</v>
      </c>
      <c r="IN8">
        <f>IFERROR(VLOOKUP(_xlfn.NUMBERVALUE(MID(AO8, SEARCH("!", AO8)+1, SEARCH("+", AO8)-SEARCH("!", AO8)-1)), Rankings!$A$2:$BK$161, 63, FALSE),0)</f>
        <v>0</v>
      </c>
      <c r="IO8">
        <f>IFERROR(VLOOKUP(_xlfn.NUMBERVALUE(MID(AP8, SEARCH("!", AP8)+1, SEARCH("+", AP8)-SEARCH("!", AP8)-1)), Rankings!$A$2:$BK$161, 63, FALSE),0)</f>
        <v>0</v>
      </c>
      <c r="IP8">
        <f>IFERROR(VLOOKUP(_xlfn.NUMBERVALUE(MID(AQ8, SEARCH("!", AQ8)+1, SEARCH("+", AQ8)-SEARCH("!", AQ8)-1)), Rankings!$A$2:$BK$161, 63, FALSE),0)</f>
        <v>0</v>
      </c>
      <c r="IQ8">
        <f>IFERROR(VLOOKUP(_xlfn.NUMBERVALUE(MID(AR8, SEARCH("!", AR8)+1, SEARCH("+", AR8)-SEARCH("!", AR8)-1)), Rankings!$A$2:$BK$161, 63, FALSE),0)</f>
        <v>0</v>
      </c>
      <c r="IR8">
        <f>IFERROR(VLOOKUP(_xlfn.NUMBERVALUE(MID(AS8, SEARCH("!", AS8)+1, SEARCH("+", AS8)-SEARCH("!", AS8)-1)), Rankings!$A$2:$BK$161, 63, FALSE),0)</f>
        <v>0</v>
      </c>
      <c r="IS8">
        <f>IFERROR(VLOOKUP(_xlfn.NUMBERVALUE(MID(AT8, SEARCH("!", AT8)+1, SEARCH("+", AT8)-SEARCH("!", AT8)-1)), Rankings!$A$2:$BK$161, 63, FALSE),0)</f>
        <v>0</v>
      </c>
      <c r="IT8">
        <f>IFERROR(VLOOKUP(_xlfn.NUMBERVALUE(MID(AU8, SEARCH("!", AU8)+1, SEARCH("+", AU8)-SEARCH("!", AU8)-1)), Rankings!$A$2:$BK$161, 63, FALSE),0)</f>
        <v>0</v>
      </c>
      <c r="IU8">
        <f>IFERROR(VLOOKUP(_xlfn.NUMBERVALUE(MID(AV8, SEARCH("!", AV8)+1, SEARCH("+", AV8)-SEARCH("!", AV8)-1)), Rankings!$A$2:$BK$161, 63, FALSE),0)</f>
        <v>0</v>
      </c>
      <c r="IV8">
        <f>IFERROR(VLOOKUP(_xlfn.NUMBERVALUE(MID(AW8, SEARCH("!", AW8)+1, SEARCH("+", AW8)-SEARCH("!", AW8)-1)), Rankings!$A$2:$BK$161, 63, FALSE),0)</f>
        <v>0</v>
      </c>
      <c r="IW8">
        <f>IFERROR(VLOOKUP(_xlfn.NUMBERVALUE(MID(AX8, SEARCH("!", AX8)+1, SEARCH("+", AX8)-SEARCH("!", AX8)-1)), Rankings!$A$2:$BK$161, 63, FALSE),0)</f>
        <v>0</v>
      </c>
      <c r="IX8">
        <f>IFERROR(VLOOKUP(_xlfn.NUMBERVALUE(MID(AY8, SEARCH("!", AY8)+1, SEARCH("+", AY8)-SEARCH("!", AY8)-1)), Rankings!$A$2:$BK$161, 63, FALSE),0)</f>
        <v>0</v>
      </c>
      <c r="IY8">
        <f>IFERROR(VLOOKUP(_xlfn.NUMBERVALUE(MID(AZ8, SEARCH("!", AZ8)+1, SEARCH("+", AZ8)-SEARCH("!", AZ8)-1)), Rankings!$A$2:$BK$161, 63, FALSE),0)</f>
        <v>0</v>
      </c>
      <c r="IZ8">
        <f>IFERROR(VLOOKUP(_xlfn.NUMBERVALUE(MID(BA8, SEARCH("!", BA8)+1, SEARCH("+", BA8)-SEARCH("!", BA8)-1)), Rankings!$A$2:$BK$161, 63, FALSE),0)</f>
        <v>0</v>
      </c>
      <c r="JA8">
        <f>IFERROR(VLOOKUP(_xlfn.NUMBERVALUE(MID(BB8, SEARCH("!", BB8)+1, SEARCH("+", BB8)-SEARCH("!", BB8)-1)), Rankings!$A$2:$BK$161, 63, FALSE),0)</f>
        <v>0</v>
      </c>
      <c r="JB8">
        <f>IFERROR(VLOOKUP(_xlfn.NUMBERVALUE(MID(BC8, SEARCH("!", BC8)+1, SEARCH("+", BC8)-SEARCH("!", BC8)-1)), Rankings!$A$2:$BK$161, 63, FALSE),0)</f>
        <v>0</v>
      </c>
      <c r="JC8">
        <f>IFERROR(VLOOKUP(_xlfn.NUMBERVALUE(MID(BD8, SEARCH("!", BD8)+1, SEARCH("+", BD8)-SEARCH("!", BD8)-1)), Rankings!$A$2:$BK$161, 63, FALSE),0)</f>
        <v>0</v>
      </c>
      <c r="JD8">
        <f>IFERROR(VLOOKUP(_xlfn.NUMBERVALUE(MID(BE8, SEARCH("!", BE8)+1, SEARCH("+", BE8)-SEARCH("!", BE8)-1)), Rankings!$A$2:$BK$161, 63, FALSE),0)</f>
        <v>0</v>
      </c>
      <c r="JE8">
        <f>IFERROR(VLOOKUP(_xlfn.NUMBERVALUE(MID(BF8, SEARCH("!", BF8)+1, SEARCH("+", BF8)-SEARCH("!", BF8)-1)), Rankings!$A$2:$BK$161, 63, FALSE),0)</f>
        <v>0</v>
      </c>
      <c r="JF8">
        <f>IFERROR(VLOOKUP(_xlfn.NUMBERVALUE(MID(BG8, SEARCH("!", BG8)+1, SEARCH("+", BG8)-SEARCH("!", BG8)-1)), Rankings!$A$2:$BK$161, 63, FALSE),0)</f>
        <v>0</v>
      </c>
      <c r="JG8">
        <f>IFERROR(VLOOKUP(_xlfn.NUMBERVALUE(MID(BH8, SEARCH("!", BH8)+1, SEARCH("+", BH8)-SEARCH("!", BH8)-1)), Rankings!$A$2:$BK$161, 63, FALSE),0)</f>
        <v>0</v>
      </c>
      <c r="JH8">
        <f>IFERROR(VLOOKUP(_xlfn.NUMBERVALUE(MID(BI8, SEARCH("!", BI8)+1, SEARCH("+", BI8)-SEARCH("!", BI8)-1)), Rankings!$A$2:$BK$161, 63, FALSE),0)</f>
        <v>0</v>
      </c>
      <c r="JI8">
        <f>IFERROR(VLOOKUP(_xlfn.NUMBERVALUE(MID(BJ8, SEARCH("!", BJ8)+1, SEARCH("+", BJ8)-SEARCH("!", BJ8)-1)), Rankings!$A$2:$BK$161, 63, FALSE),0)</f>
        <v>0</v>
      </c>
      <c r="JJ8">
        <f>IFERROR(VLOOKUP(_xlfn.NUMBERVALUE(MID(BK8, SEARCH("!", BK8)+1, SEARCH("+", BK8)-SEARCH("!", BK8)-1)), Rankings!$A$2:$BK$161, 63, FALSE),0)</f>
        <v>0</v>
      </c>
      <c r="JK8">
        <f>IFERROR(VLOOKUP(_xlfn.NUMBERVALUE(MID(BL8, SEARCH("!", BL8)+1, SEARCH("+", BL8)-SEARCH("!", BL8)-1)), Rankings!$A$2:$BK$161, 63, FALSE),0)</f>
        <v>0</v>
      </c>
      <c r="JL8">
        <f>IFERROR(VLOOKUP(_xlfn.NUMBERVALUE(MID(BM8, SEARCH("!", BM8)+1, SEARCH("+", BM8)-SEARCH("!", BM8)-1)), Rankings!$A$2:$BK$161, 63, FALSE),0)</f>
        <v>0</v>
      </c>
      <c r="JM8">
        <f>IFERROR(VLOOKUP(_xlfn.NUMBERVALUE(MID(BN8, SEARCH("!", BN8)+1, SEARCH("+", BN8)-SEARCH("!", BN8)-1)), Rankings!$A$2:$BK$161, 63, FALSE),0)</f>
        <v>0</v>
      </c>
      <c r="JN8">
        <f>IFERROR(VLOOKUP(_xlfn.NUMBERVALUE(MID(BO8, SEARCH("!", BO8)+1, SEARCH("+", BO8)-SEARCH("!", BO8)-1)), Rankings!$A$2:$BK$161, 63, FALSE),0)</f>
        <v>0</v>
      </c>
      <c r="JO8">
        <f>IFERROR(VLOOKUP(_xlfn.NUMBERVALUE(MID(BP8, SEARCH("!", BP8)+1, SEARCH("+", BP8)-SEARCH("!", BP8)-1)), Rankings!$A$2:$BK$161, 63, FALSE),0)</f>
        <v>0</v>
      </c>
      <c r="JP8">
        <f>IFERROR(VLOOKUP(_xlfn.NUMBERVALUE(MID(BQ8, SEARCH("!", BQ8)+1, SEARCH("+", BQ8)-SEARCH("!", BQ8)-1)), Rankings!$A$2:$BK$161, 63, FALSE),0)</f>
        <v>0</v>
      </c>
      <c r="JQ8">
        <f>IFERROR(VLOOKUP(_xlfn.NUMBERVALUE(MID(BR8, SEARCH("!", BR8)+1, SEARCH("+", BR8)-SEARCH("!", BR8)-1)), Rankings!$A$2:$BK$161, 63, FALSE),0)</f>
        <v>0</v>
      </c>
      <c r="JR8">
        <f>IFERROR(VLOOKUP(_xlfn.NUMBERVALUE(MID(BS8, SEARCH("!", BS8)+1, SEARCH("+", BS8)-SEARCH("!", BS8)-1)), Rankings!$A$2:$BK$161, 63, FALSE),0)</f>
        <v>0</v>
      </c>
      <c r="JS8">
        <f>IFERROR(VLOOKUP(_xlfn.NUMBERVALUE(MID(BT8, SEARCH("!", BT8)+1, SEARCH("+", BT8)-SEARCH("!", BT8)-1)), Rankings!$A$2:$BK$161, 63, FALSE),0)</f>
        <v>0</v>
      </c>
      <c r="JT8">
        <f>IFERROR(VLOOKUP(_xlfn.NUMBERVALUE(MID(BU8, SEARCH("!", BU8)+1, SEARCH("+", BU8)-SEARCH("!", BU8)-1)), Rankings!$A$2:$BK$161, 63, FALSE),0)</f>
        <v>0</v>
      </c>
      <c r="JU8">
        <f>IFERROR(VLOOKUP(_xlfn.NUMBERVALUE(MID(BV8, SEARCH("!", BV8)+1, SEARCH("+", BV8)-SEARCH("!", BV8)-1)), Rankings!$A$2:$BK$161, 63, FALSE),0)</f>
        <v>0</v>
      </c>
      <c r="JV8">
        <f>IFERROR(VLOOKUP(_xlfn.NUMBERVALUE(MID(BW8, SEARCH("!", BW8)+1, SEARCH("+", BW8)-SEARCH("!", BW8)-1)), Rankings!$A$2:$BK$161, 63, FALSE),0)</f>
        <v>0</v>
      </c>
      <c r="JW8">
        <f>IFERROR(VLOOKUP(_xlfn.NUMBERVALUE(MID(BX8, SEARCH("!", BX8)+1, SEARCH("+", BX8)-SEARCH("!", BX8)-1)), Rankings!$A$2:$BK$161, 63, FALSE),0)</f>
        <v>0</v>
      </c>
      <c r="JX8">
        <f>IFERROR(VLOOKUP(_xlfn.NUMBERVALUE(MID(BY8, SEARCH("!", BY8)+1, SEARCH("+", BY8)-SEARCH("!", BY8)-1)), Rankings!$A$2:$BK$161, 63, FALSE),0)</f>
        <v>0</v>
      </c>
      <c r="JY8">
        <f>IFERROR(VLOOKUP(_xlfn.NUMBERVALUE(MID(BZ8, SEARCH("!", BZ8)+1, SEARCH("+", BZ8)-SEARCH("!", BZ8)-1)), Rankings!$A$2:$BK$161, 63, FALSE),0)</f>
        <v>0</v>
      </c>
      <c r="JZ8">
        <f>IFERROR(VLOOKUP(_xlfn.NUMBERVALUE(MID(CA8, SEARCH("!", CA8)+1, SEARCH("+", CA8)-SEARCH("!", CA8)-1)), Rankings!$A$2:$BK$161, 63, FALSE),0)</f>
        <v>0</v>
      </c>
      <c r="KA8">
        <f>IFERROR(VLOOKUP(_xlfn.NUMBERVALUE(MID(CB8, SEARCH("!", CB8)+1, SEARCH("+", CB8)-SEARCH("!", CB8)-1)), Rankings!$A$2:$BK$161, 63, FALSE),0)</f>
        <v>0</v>
      </c>
      <c r="KB8">
        <f>IFERROR(VLOOKUP(_xlfn.NUMBERVALUE(MID(CC8, SEARCH("!", CC8)+1, SEARCH("+", CC8)-SEARCH("!", CC8)-1)), Rankings!$A$2:$BK$161, 63, FALSE),0)</f>
        <v>0</v>
      </c>
      <c r="KC8">
        <f>IFERROR(VLOOKUP(_xlfn.NUMBERVALUE(MID(CD8, SEARCH("!", CD8)+1, SEARCH("+", CD8)-SEARCH("!", CD8)-1)), Rankings!$A$2:$BK$161, 63, FALSE),0)</f>
        <v>0</v>
      </c>
      <c r="KD8">
        <f>IFERROR(VLOOKUP(_xlfn.NUMBERVALUE(MID(CE8, SEARCH("!", CE8)+1, SEARCH("+", CE8)-SEARCH("!", CE8)-1)), Rankings!$A$2:$BK$161, 63, FALSE),0)</f>
        <v>0</v>
      </c>
      <c r="KE8">
        <f>IFERROR(VLOOKUP(_xlfn.NUMBERVALUE(MID(CF8, SEARCH("!", CF8)+1, SEARCH("+", CF8)-SEARCH("!", CF8)-1)), Rankings!$A$2:$BK$161, 63, FALSE),0)</f>
        <v>0</v>
      </c>
      <c r="KF8">
        <f>IFERROR(VLOOKUP(_xlfn.NUMBERVALUE(MID(CG8, SEARCH("!", CG8)+1, SEARCH("+", CG8)-SEARCH("!", CG8)-1)), Rankings!$A$2:$BK$161, 63, FALSE),0)</f>
        <v>0</v>
      </c>
      <c r="KG8">
        <f>IFERROR(VLOOKUP(_xlfn.NUMBERVALUE(MID(CH8, SEARCH("!", CH8)+1, SEARCH("+", CH8)-SEARCH("!", CH8)-1)), Rankings!$A$2:$BK$161, 63, FALSE),0)</f>
        <v>0</v>
      </c>
      <c r="KH8">
        <f>IFERROR(VLOOKUP(_xlfn.NUMBERVALUE(MID(CI8, SEARCH("!", CI8)+1, SEARCH("+", CI8)-SEARCH("!", CI8)-1)), Rankings!$A$2:$BK$161, 63, FALSE),0)</f>
        <v>0</v>
      </c>
      <c r="KI8">
        <f>IFERROR(VLOOKUP(_xlfn.NUMBERVALUE(MID(CJ8, SEARCH("!", CJ8)+1, SEARCH("+", CJ8)-SEARCH("!", CJ8)-1)), Rankings!$A$2:$BK$161, 63, FALSE),0)</f>
        <v>0</v>
      </c>
      <c r="KJ8">
        <f>IFERROR(VLOOKUP(_xlfn.NUMBERVALUE(MID(CK8, SEARCH("!", CK8)+1, SEARCH("+", CK8)-SEARCH("!", CK8)-1)), Rankings!$A$2:$BK$161, 63, FALSE),0)</f>
        <v>0</v>
      </c>
      <c r="KK8">
        <f>IFERROR(VLOOKUP(_xlfn.NUMBERVALUE(MID(CL8, SEARCH("!", CL8)+1, SEARCH("+", CL8)-SEARCH("!", CL8)-1)), Rankings!$A$2:$BK$161, 63, FALSE),0)</f>
        <v>0</v>
      </c>
      <c r="KL8">
        <f>IFERROR(VLOOKUP(_xlfn.NUMBERVALUE(MID(CM8, SEARCH("!", CM8)+1, SEARCH("+", CM8)-SEARCH("!", CM8)-1)), Rankings!$A$2:$BK$161, 63, FALSE),0)</f>
        <v>0</v>
      </c>
      <c r="KM8">
        <f>IFERROR(VLOOKUP(_xlfn.NUMBERVALUE(MID(CN8, SEARCH("!", CN8)+1, SEARCH("+", CN8)-SEARCH("!", CN8)-1)), Rankings!$A$2:$BK$161, 63, FALSE),0)</f>
        <v>0</v>
      </c>
      <c r="KN8">
        <f>IFERROR(VLOOKUP(_xlfn.NUMBERVALUE(MID(CO8, SEARCH("!", CO8)+1, SEARCH("+", CO8)-SEARCH("!", CO8)-1)), Rankings!$A$2:$BK$161, 63, FALSE),0)</f>
        <v>0</v>
      </c>
      <c r="KO8">
        <f>IFERROR(VLOOKUP(_xlfn.NUMBERVALUE(MID(CP8, SEARCH("!", CP8)+1, SEARCH("+", CP8)-SEARCH("!", CP8)-1)), Rankings!$A$2:$BK$161, 63, FALSE),0)</f>
        <v>0</v>
      </c>
      <c r="KP8">
        <f>IFERROR(VLOOKUP(_xlfn.NUMBERVALUE(MID(CQ8, SEARCH("!", CQ8)+1, SEARCH("+", CQ8)-SEARCH("!", CQ8)-1)), Rankings!$A$2:$BK$161, 63, FALSE),0)</f>
        <v>0</v>
      </c>
      <c r="KQ8">
        <f>IFERROR(VLOOKUP(_xlfn.NUMBERVALUE(MID(CR8, SEARCH("!", CR8)+1, SEARCH("+", CR8)-SEARCH("!", CR8)-1)), Rankings!$A$2:$BK$161, 63, FALSE),0)</f>
        <v>0</v>
      </c>
      <c r="KS8" s="4">
        <f t="shared" si="119"/>
        <v>226</v>
      </c>
      <c r="KT8" s="4">
        <f t="shared" si="120"/>
        <v>67</v>
      </c>
      <c r="KU8" s="4">
        <f t="shared" si="121"/>
        <v>113</v>
      </c>
      <c r="KV8" s="4">
        <f t="shared" si="122"/>
        <v>0</v>
      </c>
      <c r="KY8" s="4">
        <f t="shared" si="123"/>
        <v>406</v>
      </c>
      <c r="KZ8" s="4"/>
      <c r="LB8">
        <f t="shared" si="124"/>
        <v>50</v>
      </c>
      <c r="LC8">
        <f t="shared" si="125"/>
        <v>39</v>
      </c>
      <c r="LD8">
        <f t="shared" si="126"/>
        <v>33</v>
      </c>
      <c r="LE8">
        <f t="shared" si="127"/>
        <v>0</v>
      </c>
      <c r="LF8">
        <f t="shared" si="128"/>
        <v>0</v>
      </c>
      <c r="LG8">
        <f t="shared" si="129"/>
        <v>67</v>
      </c>
      <c r="LH8">
        <f t="shared" si="130"/>
        <v>10</v>
      </c>
      <c r="LI8">
        <f t="shared" si="131"/>
        <v>57</v>
      </c>
      <c r="LJ8">
        <f t="shared" si="132"/>
        <v>37</v>
      </c>
      <c r="LK8">
        <f t="shared" si="133"/>
        <v>80</v>
      </c>
      <c r="LL8">
        <f t="shared" si="134"/>
        <v>33</v>
      </c>
      <c r="LM8">
        <f t="shared" si="135"/>
        <v>0</v>
      </c>
      <c r="LN8">
        <f t="shared" si="136"/>
        <v>0</v>
      </c>
      <c r="LO8">
        <f t="shared" si="137"/>
        <v>0</v>
      </c>
      <c r="LP8">
        <f t="shared" si="138"/>
        <v>0</v>
      </c>
      <c r="LQ8">
        <f t="shared" si="139"/>
        <v>0</v>
      </c>
      <c r="LR8">
        <f t="shared" si="140"/>
        <v>0</v>
      </c>
      <c r="LS8">
        <f t="shared" si="141"/>
        <v>0</v>
      </c>
      <c r="LT8">
        <f t="shared" si="142"/>
        <v>0</v>
      </c>
      <c r="LU8">
        <f t="shared" si="143"/>
        <v>0</v>
      </c>
      <c r="LV8">
        <f t="shared" si="144"/>
        <v>0</v>
      </c>
      <c r="LW8">
        <f t="shared" si="145"/>
        <v>0</v>
      </c>
      <c r="LX8">
        <f t="shared" si="146"/>
        <v>0</v>
      </c>
      <c r="LY8">
        <f t="shared" si="147"/>
        <v>0</v>
      </c>
      <c r="LZ8">
        <f t="shared" si="148"/>
        <v>0</v>
      </c>
      <c r="MA8">
        <f t="shared" si="149"/>
        <v>0</v>
      </c>
      <c r="MB8">
        <f t="shared" si="150"/>
        <v>0</v>
      </c>
      <c r="MC8">
        <f t="shared" si="151"/>
        <v>0</v>
      </c>
      <c r="MD8">
        <f t="shared" si="152"/>
        <v>0</v>
      </c>
      <c r="ME8">
        <f t="shared" si="153"/>
        <v>0</v>
      </c>
      <c r="MF8">
        <f t="shared" si="154"/>
        <v>0</v>
      </c>
      <c r="MG8">
        <f t="shared" si="155"/>
        <v>0</v>
      </c>
      <c r="MH8">
        <f t="shared" si="156"/>
        <v>0</v>
      </c>
      <c r="MI8">
        <f t="shared" si="157"/>
        <v>0</v>
      </c>
      <c r="MJ8">
        <f t="shared" si="158"/>
        <v>0</v>
      </c>
      <c r="MK8">
        <f t="shared" si="159"/>
        <v>0</v>
      </c>
      <c r="ML8">
        <f t="shared" si="160"/>
        <v>0</v>
      </c>
      <c r="MM8">
        <f t="shared" si="161"/>
        <v>0</v>
      </c>
      <c r="MN8">
        <f t="shared" si="162"/>
        <v>0</v>
      </c>
      <c r="MO8">
        <f t="shared" si="163"/>
        <v>0</v>
      </c>
      <c r="MP8">
        <f t="shared" si="164"/>
        <v>0</v>
      </c>
      <c r="MQ8">
        <f t="shared" si="165"/>
        <v>0</v>
      </c>
      <c r="MR8">
        <f t="shared" si="166"/>
        <v>0</v>
      </c>
      <c r="MS8">
        <f t="shared" si="167"/>
        <v>0</v>
      </c>
      <c r="MT8">
        <f t="shared" si="168"/>
        <v>0</v>
      </c>
      <c r="MU8">
        <f t="shared" si="169"/>
        <v>0</v>
      </c>
      <c r="MV8">
        <f t="shared" si="170"/>
        <v>0</v>
      </c>
      <c r="MW8">
        <f t="shared" si="171"/>
        <v>0</v>
      </c>
      <c r="MX8">
        <f t="shared" si="172"/>
        <v>0</v>
      </c>
      <c r="MY8">
        <f t="shared" si="173"/>
        <v>0</v>
      </c>
      <c r="MZ8">
        <f t="shared" si="174"/>
        <v>0</v>
      </c>
      <c r="NA8">
        <f t="shared" si="175"/>
        <v>0</v>
      </c>
      <c r="NB8">
        <f t="shared" si="176"/>
        <v>0</v>
      </c>
      <c r="NC8">
        <f t="shared" si="177"/>
        <v>0</v>
      </c>
      <c r="ND8">
        <f t="shared" si="178"/>
        <v>0</v>
      </c>
      <c r="NE8">
        <f t="shared" si="179"/>
        <v>0</v>
      </c>
      <c r="NF8">
        <f t="shared" si="180"/>
        <v>0</v>
      </c>
      <c r="NG8">
        <f t="shared" si="181"/>
        <v>0</v>
      </c>
      <c r="NH8">
        <f t="shared" si="182"/>
        <v>0</v>
      </c>
      <c r="NI8">
        <f t="shared" si="183"/>
        <v>0</v>
      </c>
      <c r="NJ8">
        <f t="shared" si="184"/>
        <v>0</v>
      </c>
      <c r="NK8">
        <f t="shared" si="185"/>
        <v>0</v>
      </c>
      <c r="NL8">
        <f t="shared" si="186"/>
        <v>0</v>
      </c>
      <c r="NM8">
        <f t="shared" si="187"/>
        <v>0</v>
      </c>
      <c r="NN8">
        <f t="shared" si="188"/>
        <v>0</v>
      </c>
      <c r="NO8">
        <f t="shared" si="189"/>
        <v>0</v>
      </c>
      <c r="NP8">
        <f t="shared" si="190"/>
        <v>0</v>
      </c>
      <c r="NQ8">
        <f t="shared" si="191"/>
        <v>0</v>
      </c>
      <c r="NR8">
        <f t="shared" si="192"/>
        <v>0</v>
      </c>
      <c r="NS8">
        <f t="shared" si="193"/>
        <v>0</v>
      </c>
      <c r="NT8">
        <f t="shared" si="194"/>
        <v>0</v>
      </c>
      <c r="NU8">
        <f t="shared" si="195"/>
        <v>0</v>
      </c>
      <c r="NV8">
        <f t="shared" si="196"/>
        <v>0</v>
      </c>
      <c r="NW8">
        <f t="shared" si="197"/>
        <v>0</v>
      </c>
      <c r="NX8">
        <f t="shared" si="198"/>
        <v>0</v>
      </c>
      <c r="NY8">
        <f t="shared" si="199"/>
        <v>0</v>
      </c>
      <c r="NZ8">
        <f t="shared" si="200"/>
        <v>0</v>
      </c>
      <c r="OA8">
        <f t="shared" si="201"/>
        <v>0</v>
      </c>
      <c r="OB8">
        <f t="shared" si="202"/>
        <v>0</v>
      </c>
      <c r="OC8">
        <f t="shared" si="203"/>
        <v>0</v>
      </c>
      <c r="OD8">
        <f t="shared" si="204"/>
        <v>0</v>
      </c>
      <c r="OE8">
        <f t="shared" si="205"/>
        <v>0</v>
      </c>
      <c r="OF8">
        <f t="shared" si="206"/>
        <v>0</v>
      </c>
      <c r="OG8">
        <f t="shared" si="207"/>
        <v>0</v>
      </c>
      <c r="OH8">
        <f t="shared" si="208"/>
        <v>0</v>
      </c>
      <c r="OJ8" s="4">
        <f t="shared" si="209"/>
        <v>154</v>
      </c>
      <c r="OK8" s="4">
        <f t="shared" si="210"/>
        <v>68</v>
      </c>
      <c r="OL8" s="4">
        <f t="shared" si="211"/>
        <v>59</v>
      </c>
      <c r="OM8" s="4">
        <f t="shared" si="212"/>
        <v>0</v>
      </c>
      <c r="OP8" s="4">
        <f t="shared" si="213"/>
        <v>281</v>
      </c>
      <c r="OQ8" s="4"/>
      <c r="OS8">
        <f t="shared" si="214"/>
        <v>39</v>
      </c>
      <c r="OT8">
        <f t="shared" si="215"/>
        <v>35</v>
      </c>
      <c r="OU8">
        <f t="shared" si="216"/>
        <v>30</v>
      </c>
      <c r="OV8">
        <f t="shared" si="217"/>
        <v>0</v>
      </c>
      <c r="OW8">
        <f t="shared" si="218"/>
        <v>0</v>
      </c>
      <c r="OX8">
        <f t="shared" si="219"/>
        <v>8</v>
      </c>
      <c r="OY8">
        <f t="shared" si="220"/>
        <v>49</v>
      </c>
      <c r="OZ8">
        <f t="shared" si="221"/>
        <v>19</v>
      </c>
      <c r="PA8">
        <f t="shared" si="222"/>
        <v>42</v>
      </c>
      <c r="PB8">
        <f t="shared" si="223"/>
        <v>23</v>
      </c>
      <c r="PC8">
        <f t="shared" si="224"/>
        <v>36</v>
      </c>
      <c r="PD8">
        <f t="shared" si="225"/>
        <v>0</v>
      </c>
      <c r="PE8">
        <f t="shared" si="226"/>
        <v>0</v>
      </c>
      <c r="PF8">
        <f t="shared" si="227"/>
        <v>0</v>
      </c>
      <c r="PG8">
        <f t="shared" si="228"/>
        <v>0</v>
      </c>
      <c r="PH8">
        <f t="shared" si="229"/>
        <v>0</v>
      </c>
      <c r="PI8">
        <f t="shared" si="230"/>
        <v>0</v>
      </c>
      <c r="PJ8">
        <f t="shared" si="231"/>
        <v>0</v>
      </c>
      <c r="PK8">
        <f t="shared" si="232"/>
        <v>0</v>
      </c>
      <c r="PL8">
        <f t="shared" si="233"/>
        <v>0</v>
      </c>
      <c r="PM8">
        <f t="shared" si="234"/>
        <v>0</v>
      </c>
      <c r="PN8">
        <f t="shared" si="235"/>
        <v>0</v>
      </c>
      <c r="PO8">
        <f t="shared" si="236"/>
        <v>0</v>
      </c>
      <c r="PP8">
        <f t="shared" si="237"/>
        <v>0</v>
      </c>
      <c r="PQ8">
        <f t="shared" si="238"/>
        <v>0</v>
      </c>
      <c r="PR8">
        <f t="shared" si="239"/>
        <v>0</v>
      </c>
      <c r="PS8">
        <f t="shared" si="240"/>
        <v>0</v>
      </c>
      <c r="PT8">
        <f t="shared" si="241"/>
        <v>0</v>
      </c>
      <c r="PU8">
        <f t="shared" si="242"/>
        <v>0</v>
      </c>
      <c r="PV8">
        <f t="shared" si="243"/>
        <v>0</v>
      </c>
      <c r="PW8">
        <f t="shared" si="244"/>
        <v>0</v>
      </c>
      <c r="PX8">
        <f t="shared" si="245"/>
        <v>0</v>
      </c>
      <c r="PY8">
        <f t="shared" si="246"/>
        <v>0</v>
      </c>
      <c r="PZ8">
        <f t="shared" si="247"/>
        <v>0</v>
      </c>
      <c r="QA8">
        <f t="shared" si="248"/>
        <v>0</v>
      </c>
      <c r="QB8">
        <f t="shared" si="249"/>
        <v>0</v>
      </c>
      <c r="QC8">
        <f t="shared" si="250"/>
        <v>0</v>
      </c>
      <c r="QD8">
        <f t="shared" si="251"/>
        <v>0</v>
      </c>
      <c r="QE8">
        <f t="shared" si="252"/>
        <v>0</v>
      </c>
      <c r="QF8">
        <f t="shared" si="253"/>
        <v>0</v>
      </c>
      <c r="QG8">
        <f t="shared" si="254"/>
        <v>0</v>
      </c>
      <c r="QH8">
        <f t="shared" si="255"/>
        <v>0</v>
      </c>
      <c r="QI8">
        <f t="shared" si="256"/>
        <v>0</v>
      </c>
      <c r="QJ8">
        <f t="shared" si="257"/>
        <v>0</v>
      </c>
      <c r="QK8">
        <f t="shared" si="258"/>
        <v>0</v>
      </c>
      <c r="QL8">
        <f t="shared" si="259"/>
        <v>0</v>
      </c>
      <c r="QM8">
        <f t="shared" si="260"/>
        <v>0</v>
      </c>
      <c r="QN8">
        <f t="shared" si="261"/>
        <v>0</v>
      </c>
      <c r="QO8">
        <f t="shared" si="262"/>
        <v>0</v>
      </c>
      <c r="QP8">
        <f t="shared" si="263"/>
        <v>0</v>
      </c>
      <c r="QQ8">
        <f t="shared" si="264"/>
        <v>0</v>
      </c>
      <c r="QR8">
        <f t="shared" si="265"/>
        <v>0</v>
      </c>
      <c r="QS8">
        <f t="shared" si="266"/>
        <v>0</v>
      </c>
      <c r="QT8">
        <f t="shared" si="267"/>
        <v>0</v>
      </c>
      <c r="QU8">
        <f t="shared" si="268"/>
        <v>0</v>
      </c>
      <c r="QV8">
        <f t="shared" si="269"/>
        <v>0</v>
      </c>
      <c r="QW8">
        <f t="shared" si="270"/>
        <v>0</v>
      </c>
      <c r="QX8">
        <f t="shared" si="271"/>
        <v>0</v>
      </c>
      <c r="QY8">
        <f t="shared" si="272"/>
        <v>0</v>
      </c>
      <c r="QZ8">
        <f t="shared" si="273"/>
        <v>0</v>
      </c>
      <c r="RA8">
        <f t="shared" si="274"/>
        <v>0</v>
      </c>
      <c r="RB8">
        <f t="shared" si="275"/>
        <v>0</v>
      </c>
      <c r="RC8">
        <f t="shared" si="276"/>
        <v>0</v>
      </c>
      <c r="RD8">
        <f t="shared" si="277"/>
        <v>0</v>
      </c>
      <c r="RE8">
        <f t="shared" si="278"/>
        <v>0</v>
      </c>
      <c r="RF8">
        <f t="shared" si="279"/>
        <v>0</v>
      </c>
      <c r="RG8">
        <f t="shared" si="280"/>
        <v>0</v>
      </c>
      <c r="RH8">
        <f t="shared" si="281"/>
        <v>0</v>
      </c>
      <c r="RI8">
        <f t="shared" si="282"/>
        <v>0</v>
      </c>
      <c r="RJ8">
        <f t="shared" si="283"/>
        <v>0</v>
      </c>
      <c r="RK8">
        <f t="shared" si="284"/>
        <v>0</v>
      </c>
      <c r="RL8">
        <f t="shared" si="285"/>
        <v>0</v>
      </c>
      <c r="RM8">
        <f t="shared" si="286"/>
        <v>0</v>
      </c>
      <c r="RN8">
        <f t="shared" si="287"/>
        <v>0</v>
      </c>
      <c r="RO8">
        <f t="shared" si="288"/>
        <v>0</v>
      </c>
      <c r="RP8">
        <f t="shared" si="289"/>
        <v>0</v>
      </c>
      <c r="RQ8">
        <f t="shared" si="290"/>
        <v>0</v>
      </c>
      <c r="RR8">
        <f t="shared" si="291"/>
        <v>0</v>
      </c>
      <c r="RS8">
        <f t="shared" si="292"/>
        <v>0</v>
      </c>
      <c r="RT8">
        <f t="shared" si="293"/>
        <v>0</v>
      </c>
      <c r="RU8">
        <f t="shared" si="294"/>
        <v>0</v>
      </c>
      <c r="RV8">
        <f t="shared" si="295"/>
        <v>0</v>
      </c>
      <c r="RW8">
        <f t="shared" si="296"/>
        <v>0</v>
      </c>
      <c r="RX8">
        <f t="shared" si="297"/>
        <v>0</v>
      </c>
      <c r="RY8">
        <f t="shared" si="298"/>
        <v>0</v>
      </c>
      <c r="SA8" s="4">
        <f t="shared" si="299"/>
        <v>22.310000000000002</v>
      </c>
      <c r="SB8" s="4">
        <f t="shared" si="300"/>
        <v>7.63</v>
      </c>
      <c r="SC8" s="4">
        <f t="shared" si="301"/>
        <v>8.66</v>
      </c>
      <c r="SD8" s="4">
        <f t="shared" si="302"/>
        <v>0</v>
      </c>
      <c r="SF8" s="4">
        <f t="shared" si="303"/>
        <v>38.6</v>
      </c>
      <c r="SI8">
        <f t="shared" si="304"/>
        <v>5.71</v>
      </c>
      <c r="SJ8">
        <f t="shared" si="305"/>
        <v>4.29</v>
      </c>
      <c r="SK8">
        <f t="shared" si="306"/>
        <v>4.4000000000000004</v>
      </c>
      <c r="SL8" t="str">
        <f t="shared" si="307"/>
        <v>0</v>
      </c>
      <c r="SM8" t="str">
        <f t="shared" si="308"/>
        <v>0</v>
      </c>
      <c r="SN8">
        <f t="shared" si="309"/>
        <v>4.08</v>
      </c>
      <c r="SO8">
        <f t="shared" si="310"/>
        <v>3.33</v>
      </c>
      <c r="SP8">
        <f t="shared" si="311"/>
        <v>4.3</v>
      </c>
      <c r="SQ8">
        <f t="shared" si="312"/>
        <v>3.83</v>
      </c>
      <c r="SR8">
        <f t="shared" si="313"/>
        <v>4.2300000000000004</v>
      </c>
      <c r="SS8">
        <f t="shared" si="314"/>
        <v>4.43</v>
      </c>
      <c r="ST8" t="str">
        <f t="shared" si="315"/>
        <v>0</v>
      </c>
      <c r="SU8" t="str">
        <f t="shared" si="316"/>
        <v>0</v>
      </c>
      <c r="SV8" t="str">
        <f t="shared" si="317"/>
        <v>0</v>
      </c>
      <c r="SW8" t="str">
        <f t="shared" si="318"/>
        <v>0</v>
      </c>
      <c r="SX8" t="str">
        <f t="shared" si="319"/>
        <v>0</v>
      </c>
      <c r="SY8" t="str">
        <f t="shared" si="320"/>
        <v>0</v>
      </c>
      <c r="SZ8" t="str">
        <f t="shared" si="321"/>
        <v>0</v>
      </c>
      <c r="TA8" t="str">
        <f t="shared" si="322"/>
        <v>0</v>
      </c>
      <c r="TB8" t="str">
        <f t="shared" si="323"/>
        <v>0</v>
      </c>
      <c r="TC8" t="str">
        <f t="shared" si="324"/>
        <v>0</v>
      </c>
      <c r="TD8" t="str">
        <f t="shared" si="325"/>
        <v>0</v>
      </c>
      <c r="TE8" t="str">
        <f t="shared" si="326"/>
        <v>0</v>
      </c>
      <c r="TF8" t="str">
        <f t="shared" si="327"/>
        <v>0</v>
      </c>
      <c r="TG8" t="str">
        <f t="shared" si="328"/>
        <v>0</v>
      </c>
      <c r="TH8" t="str">
        <f t="shared" si="329"/>
        <v>0</v>
      </c>
      <c r="TI8" t="str">
        <f t="shared" si="330"/>
        <v>0</v>
      </c>
      <c r="TJ8" t="str">
        <f t="shared" si="331"/>
        <v>0</v>
      </c>
      <c r="TK8" t="str">
        <f t="shared" si="332"/>
        <v>0</v>
      </c>
      <c r="TL8" t="str">
        <f t="shared" si="333"/>
        <v>0</v>
      </c>
      <c r="TM8" t="str">
        <f t="shared" si="334"/>
        <v>0</v>
      </c>
      <c r="TN8" t="str">
        <f t="shared" si="335"/>
        <v>0</v>
      </c>
      <c r="TO8" t="str">
        <f t="shared" si="336"/>
        <v>0</v>
      </c>
      <c r="TP8" t="str">
        <f t="shared" si="337"/>
        <v>0</v>
      </c>
      <c r="TQ8" t="str">
        <f t="shared" si="338"/>
        <v>0</v>
      </c>
      <c r="TR8" t="str">
        <f t="shared" si="339"/>
        <v>0</v>
      </c>
      <c r="TS8" t="str">
        <f t="shared" si="340"/>
        <v>0</v>
      </c>
      <c r="TT8" t="str">
        <f t="shared" si="341"/>
        <v>0</v>
      </c>
      <c r="TU8" t="str">
        <f t="shared" si="342"/>
        <v>0</v>
      </c>
      <c r="TV8" t="str">
        <f t="shared" si="343"/>
        <v>0</v>
      </c>
      <c r="TW8" t="str">
        <f t="shared" si="344"/>
        <v>0</v>
      </c>
      <c r="TX8" t="str">
        <f t="shared" si="345"/>
        <v>0</v>
      </c>
      <c r="TY8" t="str">
        <f t="shared" si="346"/>
        <v>0</v>
      </c>
      <c r="TZ8" t="str">
        <f t="shared" si="347"/>
        <v>0</v>
      </c>
      <c r="UA8" t="str">
        <f t="shared" si="348"/>
        <v>0</v>
      </c>
      <c r="UB8" t="str">
        <f t="shared" si="349"/>
        <v>0</v>
      </c>
      <c r="UC8" t="str">
        <f t="shared" si="350"/>
        <v>0</v>
      </c>
      <c r="UD8" t="str">
        <f t="shared" si="351"/>
        <v>0</v>
      </c>
      <c r="UE8" t="str">
        <f t="shared" si="352"/>
        <v>0</v>
      </c>
      <c r="UF8" t="str">
        <f t="shared" si="353"/>
        <v>0</v>
      </c>
      <c r="UG8" t="str">
        <f t="shared" si="354"/>
        <v>0</v>
      </c>
      <c r="UH8" t="str">
        <f t="shared" si="355"/>
        <v>0</v>
      </c>
      <c r="UI8" t="str">
        <f t="shared" si="356"/>
        <v>0</v>
      </c>
      <c r="UJ8" t="str">
        <f t="shared" si="357"/>
        <v>0</v>
      </c>
      <c r="UK8" t="str">
        <f t="shared" si="358"/>
        <v>0</v>
      </c>
      <c r="UL8" t="str">
        <f t="shared" si="359"/>
        <v>0</v>
      </c>
      <c r="UM8" t="str">
        <f t="shared" si="360"/>
        <v>0</v>
      </c>
      <c r="UN8" t="str">
        <f t="shared" si="361"/>
        <v>0</v>
      </c>
      <c r="UO8" t="str">
        <f t="shared" si="362"/>
        <v>0</v>
      </c>
      <c r="UP8" t="str">
        <f t="shared" si="363"/>
        <v>0</v>
      </c>
      <c r="UQ8" t="str">
        <f t="shared" si="364"/>
        <v>0</v>
      </c>
      <c r="UR8" t="str">
        <f t="shared" si="365"/>
        <v>0</v>
      </c>
      <c r="US8" t="str">
        <f t="shared" si="366"/>
        <v>0</v>
      </c>
      <c r="UT8" t="str">
        <f t="shared" si="367"/>
        <v>0</v>
      </c>
      <c r="UU8" t="str">
        <f t="shared" si="368"/>
        <v>0</v>
      </c>
      <c r="UV8" t="str">
        <f t="shared" si="369"/>
        <v>0</v>
      </c>
      <c r="UW8" t="str">
        <f t="shared" si="370"/>
        <v>0</v>
      </c>
      <c r="UX8" t="str">
        <f t="shared" si="371"/>
        <v>0</v>
      </c>
      <c r="UY8" t="str">
        <f t="shared" si="372"/>
        <v>0</v>
      </c>
      <c r="UZ8" t="str">
        <f t="shared" si="373"/>
        <v>0</v>
      </c>
      <c r="VA8" t="str">
        <f t="shared" si="374"/>
        <v>0</v>
      </c>
      <c r="VB8" t="str">
        <f t="shared" si="375"/>
        <v>0</v>
      </c>
      <c r="VC8" t="str">
        <f t="shared" si="376"/>
        <v>0</v>
      </c>
      <c r="VD8" t="str">
        <f t="shared" si="377"/>
        <v>0</v>
      </c>
      <c r="VE8" t="str">
        <f t="shared" si="378"/>
        <v>0</v>
      </c>
      <c r="VF8" t="str">
        <f t="shared" si="379"/>
        <v>0</v>
      </c>
      <c r="VG8" t="str">
        <f t="shared" si="380"/>
        <v>0</v>
      </c>
      <c r="VH8" t="str">
        <f t="shared" si="381"/>
        <v>0</v>
      </c>
      <c r="VI8" t="str">
        <f t="shared" si="382"/>
        <v>0</v>
      </c>
      <c r="VJ8" t="str">
        <f t="shared" si="383"/>
        <v>0</v>
      </c>
      <c r="VK8" t="str">
        <f t="shared" si="384"/>
        <v>0</v>
      </c>
      <c r="VL8" t="str">
        <f t="shared" si="385"/>
        <v>0</v>
      </c>
      <c r="VM8" t="str">
        <f t="shared" si="386"/>
        <v>0</v>
      </c>
      <c r="VN8" t="str">
        <f t="shared" si="387"/>
        <v>0</v>
      </c>
      <c r="VO8" t="str">
        <f t="shared" si="388"/>
        <v>0</v>
      </c>
      <c r="VQ8" s="4">
        <f t="shared" si="389"/>
        <v>41.92</v>
      </c>
      <c r="VR8" s="4">
        <f t="shared" si="390"/>
        <v>3.29</v>
      </c>
      <c r="VS8" s="4">
        <f t="shared" si="391"/>
        <v>17.77</v>
      </c>
      <c r="VT8" s="4">
        <f t="shared" si="392"/>
        <v>0</v>
      </c>
      <c r="VV8" s="4">
        <f t="shared" si="393"/>
        <v>62.980000000000004</v>
      </c>
      <c r="VY8">
        <f t="shared" si="394"/>
        <v>6.25</v>
      </c>
      <c r="VZ8">
        <f t="shared" si="395"/>
        <v>6.87</v>
      </c>
      <c r="WA8">
        <f t="shared" si="396"/>
        <v>9.1</v>
      </c>
      <c r="WB8">
        <f t="shared" si="397"/>
        <v>0</v>
      </c>
      <c r="WC8">
        <f t="shared" si="398"/>
        <v>0</v>
      </c>
      <c r="WD8">
        <f t="shared" si="399"/>
        <v>7.9</v>
      </c>
      <c r="WE8">
        <f t="shared" si="400"/>
        <v>-4.55</v>
      </c>
      <c r="WF8">
        <f t="shared" si="401"/>
        <v>7.84</v>
      </c>
      <c r="WG8">
        <f t="shared" si="402"/>
        <v>11.8</v>
      </c>
      <c r="WH8">
        <f t="shared" si="403"/>
        <v>18.7</v>
      </c>
      <c r="WI8">
        <f t="shared" si="404"/>
        <v>-0.93</v>
      </c>
      <c r="WJ8">
        <f t="shared" si="405"/>
        <v>0</v>
      </c>
      <c r="WK8">
        <f t="shared" si="406"/>
        <v>0</v>
      </c>
      <c r="WL8">
        <f t="shared" si="407"/>
        <v>0</v>
      </c>
      <c r="WM8">
        <f t="shared" si="408"/>
        <v>0</v>
      </c>
      <c r="WN8">
        <f t="shared" si="409"/>
        <v>0</v>
      </c>
      <c r="WO8">
        <f t="shared" si="410"/>
        <v>0</v>
      </c>
      <c r="WP8">
        <f t="shared" si="411"/>
        <v>0</v>
      </c>
      <c r="WQ8">
        <f t="shared" si="412"/>
        <v>0</v>
      </c>
      <c r="WR8">
        <f t="shared" si="413"/>
        <v>0</v>
      </c>
      <c r="WS8">
        <f t="shared" si="414"/>
        <v>0</v>
      </c>
      <c r="WT8">
        <f t="shared" si="415"/>
        <v>0</v>
      </c>
      <c r="WU8">
        <f t="shared" si="416"/>
        <v>0</v>
      </c>
      <c r="WV8">
        <f t="shared" si="417"/>
        <v>0</v>
      </c>
      <c r="WW8">
        <f t="shared" si="418"/>
        <v>0</v>
      </c>
      <c r="WX8">
        <f t="shared" si="419"/>
        <v>0</v>
      </c>
      <c r="WY8">
        <f t="shared" si="420"/>
        <v>0</v>
      </c>
      <c r="WZ8">
        <f t="shared" si="421"/>
        <v>0</v>
      </c>
      <c r="XA8">
        <f t="shared" si="422"/>
        <v>0</v>
      </c>
      <c r="XB8">
        <f t="shared" si="423"/>
        <v>0</v>
      </c>
      <c r="XC8">
        <f t="shared" si="424"/>
        <v>0</v>
      </c>
      <c r="XD8">
        <f t="shared" si="425"/>
        <v>0</v>
      </c>
      <c r="XE8">
        <f t="shared" si="426"/>
        <v>0</v>
      </c>
      <c r="XF8">
        <f t="shared" si="427"/>
        <v>0</v>
      </c>
      <c r="XG8">
        <f t="shared" si="428"/>
        <v>0</v>
      </c>
      <c r="XH8">
        <f t="shared" si="429"/>
        <v>0</v>
      </c>
      <c r="XI8">
        <f t="shared" si="430"/>
        <v>0</v>
      </c>
      <c r="XJ8">
        <f t="shared" si="431"/>
        <v>0</v>
      </c>
      <c r="XK8">
        <f t="shared" si="432"/>
        <v>0</v>
      </c>
      <c r="XL8">
        <f t="shared" si="433"/>
        <v>0</v>
      </c>
      <c r="XM8">
        <f t="shared" si="434"/>
        <v>0</v>
      </c>
      <c r="XN8">
        <f t="shared" si="435"/>
        <v>0</v>
      </c>
      <c r="XO8">
        <f t="shared" si="436"/>
        <v>0</v>
      </c>
      <c r="XP8">
        <f t="shared" si="437"/>
        <v>0</v>
      </c>
      <c r="XQ8">
        <f t="shared" si="438"/>
        <v>0</v>
      </c>
      <c r="XR8">
        <f t="shared" si="439"/>
        <v>0</v>
      </c>
      <c r="XS8">
        <f t="shared" si="440"/>
        <v>0</v>
      </c>
      <c r="XT8">
        <f t="shared" si="441"/>
        <v>0</v>
      </c>
      <c r="XU8">
        <f t="shared" si="442"/>
        <v>0</v>
      </c>
      <c r="XV8">
        <f t="shared" si="443"/>
        <v>0</v>
      </c>
      <c r="XW8">
        <f t="shared" si="444"/>
        <v>0</v>
      </c>
      <c r="XX8">
        <f t="shared" si="445"/>
        <v>0</v>
      </c>
      <c r="XY8">
        <f t="shared" si="446"/>
        <v>0</v>
      </c>
      <c r="XZ8">
        <f t="shared" si="447"/>
        <v>0</v>
      </c>
      <c r="YA8">
        <f t="shared" si="448"/>
        <v>0</v>
      </c>
      <c r="YB8">
        <f t="shared" si="449"/>
        <v>0</v>
      </c>
      <c r="YC8">
        <f t="shared" si="450"/>
        <v>0</v>
      </c>
      <c r="YD8">
        <f t="shared" si="451"/>
        <v>0</v>
      </c>
      <c r="YE8">
        <f t="shared" si="452"/>
        <v>0</v>
      </c>
      <c r="YF8">
        <f t="shared" si="453"/>
        <v>0</v>
      </c>
      <c r="YG8">
        <f t="shared" si="454"/>
        <v>0</v>
      </c>
      <c r="YH8">
        <f t="shared" si="455"/>
        <v>0</v>
      </c>
      <c r="YI8">
        <f t="shared" si="456"/>
        <v>0</v>
      </c>
      <c r="YJ8">
        <f t="shared" si="457"/>
        <v>0</v>
      </c>
      <c r="YK8">
        <f t="shared" si="458"/>
        <v>0</v>
      </c>
      <c r="YL8">
        <f t="shared" si="459"/>
        <v>0</v>
      </c>
      <c r="YM8">
        <f t="shared" si="460"/>
        <v>0</v>
      </c>
      <c r="YN8">
        <f t="shared" si="461"/>
        <v>0</v>
      </c>
      <c r="YO8">
        <f t="shared" si="462"/>
        <v>0</v>
      </c>
      <c r="YP8">
        <f t="shared" si="463"/>
        <v>0</v>
      </c>
      <c r="YQ8">
        <f t="shared" si="464"/>
        <v>0</v>
      </c>
      <c r="YR8">
        <f t="shared" si="465"/>
        <v>0</v>
      </c>
      <c r="YS8">
        <f t="shared" si="466"/>
        <v>0</v>
      </c>
      <c r="YT8">
        <f t="shared" si="467"/>
        <v>0</v>
      </c>
      <c r="YU8">
        <f t="shared" si="468"/>
        <v>0</v>
      </c>
      <c r="YV8">
        <f t="shared" si="469"/>
        <v>0</v>
      </c>
      <c r="YW8">
        <f t="shared" si="470"/>
        <v>0</v>
      </c>
      <c r="YX8">
        <f t="shared" si="471"/>
        <v>0</v>
      </c>
      <c r="YY8">
        <f t="shared" si="472"/>
        <v>0</v>
      </c>
      <c r="YZ8">
        <f t="shared" si="473"/>
        <v>0</v>
      </c>
      <c r="ZA8">
        <f t="shared" si="474"/>
        <v>0</v>
      </c>
      <c r="ZB8">
        <f t="shared" si="475"/>
        <v>0</v>
      </c>
      <c r="ZC8">
        <f t="shared" si="476"/>
        <v>0</v>
      </c>
      <c r="ZD8">
        <f t="shared" si="477"/>
        <v>0</v>
      </c>
      <c r="ZE8">
        <f t="shared" si="478"/>
        <v>0</v>
      </c>
      <c r="ZG8" s="4">
        <f t="shared" si="479"/>
        <v>467</v>
      </c>
      <c r="ZH8" s="4">
        <f t="shared" si="480"/>
        <v>198</v>
      </c>
      <c r="ZI8" s="4">
        <f t="shared" si="481"/>
        <v>170</v>
      </c>
      <c r="ZJ8" s="4">
        <f t="shared" si="482"/>
        <v>0</v>
      </c>
      <c r="ZL8" s="4">
        <f t="shared" si="483"/>
        <v>835</v>
      </c>
      <c r="ZO8">
        <f t="shared" si="484"/>
        <v>92</v>
      </c>
      <c r="ZP8">
        <f t="shared" si="485"/>
        <v>96</v>
      </c>
      <c r="ZQ8">
        <f t="shared" si="486"/>
        <v>78</v>
      </c>
      <c r="ZR8">
        <f t="shared" si="487"/>
        <v>0</v>
      </c>
      <c r="ZS8">
        <f t="shared" si="488"/>
        <v>0</v>
      </c>
      <c r="ZT8">
        <f t="shared" si="489"/>
        <v>101</v>
      </c>
      <c r="ZU8">
        <f t="shared" si="490"/>
        <v>102</v>
      </c>
      <c r="ZV8">
        <f t="shared" si="491"/>
        <v>96</v>
      </c>
      <c r="ZW8">
        <f t="shared" si="492"/>
        <v>100</v>
      </c>
      <c r="ZX8">
        <f t="shared" si="493"/>
        <v>68</v>
      </c>
      <c r="ZY8">
        <f t="shared" si="494"/>
        <v>102</v>
      </c>
      <c r="ZZ8">
        <f t="shared" si="495"/>
        <v>0</v>
      </c>
      <c r="AAA8">
        <f t="shared" si="496"/>
        <v>0</v>
      </c>
      <c r="AAB8">
        <f t="shared" si="497"/>
        <v>0</v>
      </c>
      <c r="AAC8">
        <f t="shared" si="498"/>
        <v>0</v>
      </c>
      <c r="AAD8">
        <f t="shared" si="499"/>
        <v>0</v>
      </c>
      <c r="AAE8">
        <f t="shared" si="500"/>
        <v>0</v>
      </c>
      <c r="AAF8">
        <f t="shared" si="501"/>
        <v>0</v>
      </c>
      <c r="AAG8">
        <f t="shared" si="502"/>
        <v>0</v>
      </c>
      <c r="AAH8">
        <f t="shared" si="503"/>
        <v>0</v>
      </c>
      <c r="AAI8">
        <f t="shared" si="504"/>
        <v>0</v>
      </c>
      <c r="AAJ8">
        <f t="shared" si="505"/>
        <v>0</v>
      </c>
      <c r="AAK8">
        <f t="shared" si="506"/>
        <v>0</v>
      </c>
      <c r="AAL8">
        <f t="shared" si="507"/>
        <v>0</v>
      </c>
      <c r="AAM8">
        <f t="shared" si="508"/>
        <v>0</v>
      </c>
      <c r="AAN8">
        <f t="shared" si="509"/>
        <v>0</v>
      </c>
      <c r="AAO8">
        <f t="shared" si="510"/>
        <v>0</v>
      </c>
      <c r="AAP8">
        <f t="shared" si="511"/>
        <v>0</v>
      </c>
      <c r="AAQ8">
        <f t="shared" si="512"/>
        <v>0</v>
      </c>
      <c r="AAR8">
        <f t="shared" si="513"/>
        <v>0</v>
      </c>
      <c r="AAS8">
        <f t="shared" si="514"/>
        <v>0</v>
      </c>
      <c r="AAT8">
        <f t="shared" si="515"/>
        <v>0</v>
      </c>
      <c r="AAU8">
        <f t="shared" si="516"/>
        <v>0</v>
      </c>
      <c r="AAV8">
        <f t="shared" si="517"/>
        <v>0</v>
      </c>
      <c r="AAW8">
        <f t="shared" si="518"/>
        <v>0</v>
      </c>
      <c r="AAX8">
        <f t="shared" si="519"/>
        <v>0</v>
      </c>
      <c r="AAY8">
        <f t="shared" si="520"/>
        <v>0</v>
      </c>
      <c r="AAZ8">
        <f t="shared" si="521"/>
        <v>0</v>
      </c>
      <c r="ABA8">
        <f t="shared" si="522"/>
        <v>0</v>
      </c>
      <c r="ABB8">
        <f t="shared" si="523"/>
        <v>0</v>
      </c>
      <c r="ABC8">
        <f t="shared" si="524"/>
        <v>0</v>
      </c>
      <c r="ABD8">
        <f t="shared" si="525"/>
        <v>0</v>
      </c>
      <c r="ABE8">
        <f t="shared" si="526"/>
        <v>0</v>
      </c>
      <c r="ABF8">
        <f t="shared" si="527"/>
        <v>0</v>
      </c>
      <c r="ABG8">
        <f t="shared" si="528"/>
        <v>0</v>
      </c>
      <c r="ABH8">
        <f t="shared" si="529"/>
        <v>0</v>
      </c>
      <c r="ABI8">
        <f t="shared" si="530"/>
        <v>0</v>
      </c>
      <c r="ABJ8">
        <f t="shared" si="531"/>
        <v>0</v>
      </c>
      <c r="ABK8">
        <f t="shared" si="532"/>
        <v>0</v>
      </c>
      <c r="ABL8">
        <f t="shared" si="533"/>
        <v>0</v>
      </c>
      <c r="ABM8">
        <f t="shared" si="534"/>
        <v>0</v>
      </c>
      <c r="ABN8">
        <f t="shared" si="535"/>
        <v>0</v>
      </c>
      <c r="ABO8">
        <f t="shared" si="536"/>
        <v>0</v>
      </c>
      <c r="ABP8">
        <f t="shared" si="537"/>
        <v>0</v>
      </c>
      <c r="ABQ8">
        <f t="shared" si="538"/>
        <v>0</v>
      </c>
      <c r="ABR8">
        <f t="shared" si="539"/>
        <v>0</v>
      </c>
      <c r="ABS8">
        <f t="shared" si="540"/>
        <v>0</v>
      </c>
      <c r="ABT8">
        <f t="shared" si="541"/>
        <v>0</v>
      </c>
      <c r="ABU8">
        <f t="shared" si="542"/>
        <v>0</v>
      </c>
      <c r="ABV8">
        <f t="shared" si="543"/>
        <v>0</v>
      </c>
      <c r="ABW8">
        <f t="shared" si="544"/>
        <v>0</v>
      </c>
      <c r="ABX8">
        <f t="shared" si="545"/>
        <v>0</v>
      </c>
      <c r="ABY8">
        <f t="shared" si="546"/>
        <v>0</v>
      </c>
      <c r="ABZ8">
        <f t="shared" si="547"/>
        <v>0</v>
      </c>
      <c r="ACA8">
        <f t="shared" si="548"/>
        <v>0</v>
      </c>
      <c r="ACB8">
        <f t="shared" si="549"/>
        <v>0</v>
      </c>
      <c r="ACC8">
        <f t="shared" si="550"/>
        <v>0</v>
      </c>
      <c r="ACD8">
        <f t="shared" si="551"/>
        <v>0</v>
      </c>
      <c r="ACE8">
        <f t="shared" si="552"/>
        <v>0</v>
      </c>
      <c r="ACF8">
        <f t="shared" si="553"/>
        <v>0</v>
      </c>
      <c r="ACG8">
        <f t="shared" si="554"/>
        <v>0</v>
      </c>
      <c r="ACH8">
        <f t="shared" si="555"/>
        <v>0</v>
      </c>
      <c r="ACI8">
        <f t="shared" si="556"/>
        <v>0</v>
      </c>
      <c r="ACJ8">
        <f t="shared" si="557"/>
        <v>0</v>
      </c>
      <c r="ACK8">
        <f t="shared" si="558"/>
        <v>0</v>
      </c>
      <c r="ACL8">
        <f t="shared" si="559"/>
        <v>0</v>
      </c>
      <c r="ACM8">
        <f t="shared" si="560"/>
        <v>0</v>
      </c>
      <c r="ACN8">
        <f t="shared" si="561"/>
        <v>0</v>
      </c>
      <c r="ACO8">
        <f t="shared" si="562"/>
        <v>0</v>
      </c>
      <c r="ACP8">
        <f t="shared" si="563"/>
        <v>0</v>
      </c>
      <c r="ACQ8">
        <f t="shared" si="564"/>
        <v>0</v>
      </c>
      <c r="ACR8">
        <f t="shared" si="565"/>
        <v>0</v>
      </c>
      <c r="ACS8">
        <f t="shared" si="566"/>
        <v>0</v>
      </c>
      <c r="ACT8">
        <f t="shared" si="567"/>
        <v>0</v>
      </c>
      <c r="ACU8">
        <f t="shared" si="568"/>
        <v>0</v>
      </c>
      <c r="ACW8" s="4">
        <f t="shared" si="569"/>
        <v>430.8</v>
      </c>
      <c r="ACX8" s="4">
        <f t="shared" si="570"/>
        <v>115.69999999999999</v>
      </c>
      <c r="ACY8" s="4">
        <f t="shared" si="571"/>
        <v>164.8</v>
      </c>
      <c r="ACZ8" s="4">
        <f t="shared" si="572"/>
        <v>0</v>
      </c>
      <c r="ADA8" s="88">
        <f t="shared" si="573"/>
        <v>7.6059187479225674</v>
      </c>
      <c r="ADB8" s="4">
        <f t="shared" si="574"/>
        <v>711.3</v>
      </c>
      <c r="ADC8" s="5">
        <f t="shared" si="575"/>
        <v>9.2822411086978338</v>
      </c>
      <c r="ADD8" s="5">
        <f t="shared" si="576"/>
        <v>9.0774445743281742</v>
      </c>
      <c r="ADE8">
        <f t="shared" si="577"/>
        <v>76.3</v>
      </c>
      <c r="ADF8">
        <f t="shared" si="578"/>
        <v>35.799999999999997</v>
      </c>
      <c r="ADG8">
        <f t="shared" si="579"/>
        <v>24.4</v>
      </c>
      <c r="ADH8">
        <f t="shared" si="580"/>
        <v>0</v>
      </c>
      <c r="ADI8">
        <f t="shared" si="581"/>
        <v>0</v>
      </c>
      <c r="ADJ8">
        <f t="shared" si="582"/>
        <v>294.3</v>
      </c>
      <c r="ADK8">
        <f t="shared" si="583"/>
        <v>4.0999999999999996</v>
      </c>
      <c r="ADL8">
        <f t="shared" si="584"/>
        <v>111.6</v>
      </c>
      <c r="ADM8">
        <f t="shared" si="585"/>
        <v>0</v>
      </c>
      <c r="ADN8">
        <f t="shared" si="586"/>
        <v>132.9</v>
      </c>
      <c r="ADO8">
        <f t="shared" si="587"/>
        <v>31.9</v>
      </c>
      <c r="ADP8">
        <f t="shared" si="588"/>
        <v>0</v>
      </c>
      <c r="ADQ8">
        <f t="shared" si="589"/>
        <v>0</v>
      </c>
      <c r="ADR8">
        <f t="shared" si="590"/>
        <v>0</v>
      </c>
      <c r="ADS8">
        <f t="shared" si="591"/>
        <v>0</v>
      </c>
      <c r="ADT8">
        <f t="shared" si="592"/>
        <v>0</v>
      </c>
      <c r="ADU8">
        <f t="shared" si="593"/>
        <v>0</v>
      </c>
      <c r="ADV8">
        <f t="shared" si="594"/>
        <v>0</v>
      </c>
      <c r="ADW8">
        <f t="shared" si="595"/>
        <v>0</v>
      </c>
      <c r="ADX8">
        <f t="shared" si="596"/>
        <v>0</v>
      </c>
      <c r="ADY8">
        <f t="shared" si="597"/>
        <v>0</v>
      </c>
      <c r="ADZ8">
        <f t="shared" si="598"/>
        <v>0</v>
      </c>
      <c r="AEA8">
        <f t="shared" si="599"/>
        <v>0</v>
      </c>
      <c r="AEB8">
        <f t="shared" si="600"/>
        <v>0</v>
      </c>
      <c r="AEC8">
        <f t="shared" si="601"/>
        <v>0</v>
      </c>
      <c r="AED8">
        <f t="shared" si="602"/>
        <v>0</v>
      </c>
      <c r="AEE8">
        <f t="shared" si="603"/>
        <v>0</v>
      </c>
      <c r="AEF8">
        <f t="shared" si="604"/>
        <v>0</v>
      </c>
      <c r="AEG8">
        <f t="shared" si="605"/>
        <v>0</v>
      </c>
      <c r="AEH8">
        <f t="shared" si="606"/>
        <v>0</v>
      </c>
      <c r="AEI8">
        <f t="shared" si="607"/>
        <v>0</v>
      </c>
      <c r="AEJ8">
        <f t="shared" si="608"/>
        <v>0</v>
      </c>
      <c r="AEK8">
        <f t="shared" si="609"/>
        <v>0</v>
      </c>
      <c r="AEL8">
        <f t="shared" si="610"/>
        <v>0</v>
      </c>
      <c r="AEM8">
        <f t="shared" si="611"/>
        <v>0</v>
      </c>
      <c r="AEN8">
        <f t="shared" si="612"/>
        <v>0</v>
      </c>
      <c r="AEO8">
        <f t="shared" si="613"/>
        <v>0</v>
      </c>
      <c r="AEP8">
        <f t="shared" si="614"/>
        <v>0</v>
      </c>
      <c r="AEQ8">
        <f t="shared" si="615"/>
        <v>0</v>
      </c>
      <c r="AER8">
        <f t="shared" si="616"/>
        <v>0</v>
      </c>
      <c r="AES8">
        <f t="shared" si="617"/>
        <v>0</v>
      </c>
      <c r="AET8">
        <f t="shared" si="618"/>
        <v>0</v>
      </c>
      <c r="AEU8">
        <f t="shared" si="619"/>
        <v>0</v>
      </c>
      <c r="AEV8">
        <f t="shared" si="620"/>
        <v>0</v>
      </c>
      <c r="AEW8">
        <f t="shared" si="621"/>
        <v>0</v>
      </c>
      <c r="AEX8">
        <f t="shared" si="622"/>
        <v>0</v>
      </c>
      <c r="AEY8">
        <f t="shared" si="623"/>
        <v>0</v>
      </c>
      <c r="AEZ8">
        <f t="shared" si="624"/>
        <v>0</v>
      </c>
      <c r="AFA8">
        <f t="shared" si="625"/>
        <v>0</v>
      </c>
      <c r="AFB8">
        <f t="shared" si="626"/>
        <v>0</v>
      </c>
      <c r="AFC8">
        <f t="shared" si="627"/>
        <v>0</v>
      </c>
      <c r="AFD8">
        <f t="shared" si="628"/>
        <v>0</v>
      </c>
      <c r="AFE8">
        <f t="shared" si="629"/>
        <v>0</v>
      </c>
      <c r="AFF8">
        <f t="shared" si="630"/>
        <v>0</v>
      </c>
      <c r="AFG8">
        <f t="shared" si="631"/>
        <v>0</v>
      </c>
      <c r="AFH8">
        <f t="shared" si="632"/>
        <v>0</v>
      </c>
      <c r="AFI8">
        <f t="shared" si="633"/>
        <v>0</v>
      </c>
      <c r="AFJ8">
        <f t="shared" si="634"/>
        <v>0</v>
      </c>
      <c r="AFK8">
        <f t="shared" si="635"/>
        <v>0</v>
      </c>
      <c r="AFL8">
        <f t="shared" si="636"/>
        <v>0</v>
      </c>
      <c r="AFM8">
        <f t="shared" si="637"/>
        <v>0</v>
      </c>
      <c r="AFN8">
        <f t="shared" si="638"/>
        <v>0</v>
      </c>
      <c r="AFO8">
        <f t="shared" si="639"/>
        <v>0</v>
      </c>
      <c r="AFP8">
        <f t="shared" si="640"/>
        <v>0</v>
      </c>
      <c r="AFQ8">
        <f t="shared" si="641"/>
        <v>0</v>
      </c>
      <c r="AFR8">
        <f t="shared" si="642"/>
        <v>0</v>
      </c>
      <c r="AFS8">
        <f t="shared" si="643"/>
        <v>0</v>
      </c>
      <c r="AFT8">
        <f t="shared" si="644"/>
        <v>0</v>
      </c>
      <c r="AFU8">
        <f t="shared" si="645"/>
        <v>0</v>
      </c>
      <c r="AFV8">
        <f t="shared" si="646"/>
        <v>0</v>
      </c>
      <c r="AFW8">
        <f t="shared" si="647"/>
        <v>0</v>
      </c>
      <c r="AFX8">
        <f t="shared" si="648"/>
        <v>0</v>
      </c>
      <c r="AFY8">
        <f t="shared" si="649"/>
        <v>0</v>
      </c>
      <c r="AFZ8">
        <f t="shared" si="650"/>
        <v>0</v>
      </c>
      <c r="AGA8">
        <f t="shared" si="651"/>
        <v>0</v>
      </c>
      <c r="AGB8">
        <f t="shared" si="652"/>
        <v>0</v>
      </c>
      <c r="AGC8">
        <f t="shared" si="653"/>
        <v>0</v>
      </c>
      <c r="AGD8">
        <f t="shared" si="654"/>
        <v>0</v>
      </c>
      <c r="AGE8">
        <f t="shared" si="655"/>
        <v>0</v>
      </c>
      <c r="AGF8">
        <f t="shared" si="656"/>
        <v>0</v>
      </c>
      <c r="AGG8">
        <f t="shared" si="657"/>
        <v>0</v>
      </c>
      <c r="AGH8">
        <f t="shared" si="658"/>
        <v>0</v>
      </c>
      <c r="AGI8">
        <f t="shared" si="659"/>
        <v>0</v>
      </c>
      <c r="AGJ8">
        <f t="shared" si="660"/>
        <v>0</v>
      </c>
      <c r="AGK8">
        <f t="shared" si="661"/>
        <v>0</v>
      </c>
      <c r="AGM8" s="88">
        <f t="shared" si="662"/>
        <v>83.25</v>
      </c>
      <c r="AGN8" s="88">
        <v>83.25</v>
      </c>
      <c r="AGO8">
        <v>8</v>
      </c>
      <c r="AGP8">
        <f t="shared" si="663"/>
        <v>8</v>
      </c>
      <c r="AGQ8">
        <f t="shared" si="664"/>
        <v>8</v>
      </c>
      <c r="AGR8">
        <f t="shared" si="665"/>
        <v>8</v>
      </c>
      <c r="AGS8">
        <f t="shared" si="666"/>
        <v>0</v>
      </c>
      <c r="AGT8">
        <f t="shared" si="667"/>
        <v>0</v>
      </c>
      <c r="AGU8">
        <f t="shared" si="668"/>
        <v>8</v>
      </c>
      <c r="AGV8">
        <f t="shared" si="669"/>
        <v>3</v>
      </c>
      <c r="AGW8">
        <f t="shared" si="670"/>
        <v>1</v>
      </c>
      <c r="AGX8">
        <f t="shared" si="671"/>
        <v>8</v>
      </c>
      <c r="AGY8">
        <f t="shared" si="672"/>
        <v>6</v>
      </c>
      <c r="AGZ8">
        <f t="shared" si="673"/>
        <v>8</v>
      </c>
      <c r="AHA8">
        <f t="shared" si="674"/>
        <v>0</v>
      </c>
      <c r="AHB8">
        <f t="shared" si="675"/>
        <v>0</v>
      </c>
      <c r="AHC8">
        <f t="shared" si="676"/>
        <v>0</v>
      </c>
      <c r="AHD8">
        <f t="shared" si="677"/>
        <v>0</v>
      </c>
      <c r="AHE8">
        <f t="shared" si="678"/>
        <v>0</v>
      </c>
      <c r="AHF8">
        <f t="shared" si="679"/>
        <v>0</v>
      </c>
      <c r="AHG8">
        <f t="shared" si="680"/>
        <v>0</v>
      </c>
      <c r="AHH8">
        <f t="shared" si="681"/>
        <v>0</v>
      </c>
      <c r="AHI8">
        <f t="shared" si="682"/>
        <v>0</v>
      </c>
      <c r="AHJ8">
        <f t="shared" si="683"/>
        <v>0</v>
      </c>
      <c r="AHK8">
        <f t="shared" si="684"/>
        <v>0</v>
      </c>
      <c r="AHL8">
        <f t="shared" si="685"/>
        <v>0</v>
      </c>
      <c r="AHM8">
        <f t="shared" si="686"/>
        <v>0</v>
      </c>
      <c r="AHN8">
        <f t="shared" si="687"/>
        <v>0</v>
      </c>
      <c r="AHO8">
        <f t="shared" si="688"/>
        <v>0</v>
      </c>
      <c r="AHP8">
        <f t="shared" si="689"/>
        <v>0</v>
      </c>
      <c r="AHQ8">
        <f t="shared" si="690"/>
        <v>0</v>
      </c>
      <c r="AHR8">
        <f t="shared" si="691"/>
        <v>0</v>
      </c>
      <c r="AHS8">
        <f t="shared" si="692"/>
        <v>0</v>
      </c>
      <c r="AHT8">
        <f t="shared" si="693"/>
        <v>0</v>
      </c>
      <c r="AHU8">
        <f t="shared" si="694"/>
        <v>0</v>
      </c>
      <c r="AHV8">
        <f t="shared" si="695"/>
        <v>0</v>
      </c>
      <c r="AHW8">
        <f t="shared" si="696"/>
        <v>0</v>
      </c>
      <c r="AHX8">
        <f t="shared" si="697"/>
        <v>0</v>
      </c>
      <c r="AHY8">
        <f t="shared" si="698"/>
        <v>0</v>
      </c>
      <c r="AHZ8">
        <f t="shared" si="699"/>
        <v>0</v>
      </c>
      <c r="AIA8">
        <f t="shared" si="700"/>
        <v>0</v>
      </c>
      <c r="AIB8">
        <f t="shared" si="701"/>
        <v>0</v>
      </c>
      <c r="AIC8">
        <f t="shared" si="702"/>
        <v>0</v>
      </c>
      <c r="AID8">
        <f t="shared" si="703"/>
        <v>0</v>
      </c>
      <c r="AIE8">
        <f t="shared" si="704"/>
        <v>0</v>
      </c>
      <c r="AIF8">
        <f t="shared" si="705"/>
        <v>0</v>
      </c>
      <c r="AIG8">
        <f t="shared" si="706"/>
        <v>0</v>
      </c>
      <c r="AIH8">
        <f t="shared" si="707"/>
        <v>0</v>
      </c>
      <c r="AII8">
        <f t="shared" si="708"/>
        <v>0</v>
      </c>
      <c r="AIJ8">
        <f t="shared" si="709"/>
        <v>0</v>
      </c>
      <c r="AIK8">
        <f t="shared" si="710"/>
        <v>0</v>
      </c>
      <c r="AIL8">
        <f t="shared" si="711"/>
        <v>0</v>
      </c>
      <c r="AIM8">
        <f t="shared" si="712"/>
        <v>0</v>
      </c>
      <c r="AIN8">
        <f t="shared" si="713"/>
        <v>0</v>
      </c>
      <c r="AIO8">
        <f t="shared" si="714"/>
        <v>0</v>
      </c>
      <c r="AIP8">
        <f t="shared" si="715"/>
        <v>0</v>
      </c>
      <c r="AIQ8">
        <f t="shared" si="716"/>
        <v>0</v>
      </c>
      <c r="AIR8">
        <f t="shared" si="717"/>
        <v>0</v>
      </c>
      <c r="AIS8">
        <f t="shared" si="718"/>
        <v>0</v>
      </c>
      <c r="AIT8">
        <f t="shared" si="719"/>
        <v>0</v>
      </c>
      <c r="AIU8">
        <f t="shared" si="720"/>
        <v>0</v>
      </c>
      <c r="AIV8">
        <f t="shared" si="721"/>
        <v>0</v>
      </c>
      <c r="AIW8">
        <f t="shared" si="722"/>
        <v>0</v>
      </c>
      <c r="AIX8">
        <f t="shared" si="723"/>
        <v>0</v>
      </c>
      <c r="AIY8">
        <f t="shared" si="724"/>
        <v>0</v>
      </c>
      <c r="AIZ8">
        <f t="shared" si="725"/>
        <v>0</v>
      </c>
      <c r="AJA8">
        <f t="shared" si="726"/>
        <v>0</v>
      </c>
      <c r="AJB8">
        <f t="shared" si="727"/>
        <v>0</v>
      </c>
      <c r="AJC8">
        <f t="shared" si="728"/>
        <v>0</v>
      </c>
      <c r="AJD8">
        <f t="shared" si="729"/>
        <v>0</v>
      </c>
      <c r="AJE8">
        <f t="shared" si="730"/>
        <v>0</v>
      </c>
      <c r="AJF8">
        <f t="shared" si="731"/>
        <v>0</v>
      </c>
      <c r="AJG8">
        <f t="shared" si="732"/>
        <v>0</v>
      </c>
      <c r="AJH8">
        <f t="shared" si="733"/>
        <v>0</v>
      </c>
      <c r="AJI8">
        <f t="shared" si="734"/>
        <v>0</v>
      </c>
      <c r="AJJ8">
        <f t="shared" si="735"/>
        <v>0</v>
      </c>
      <c r="AJK8">
        <f t="shared" si="736"/>
        <v>0</v>
      </c>
      <c r="AJL8">
        <f t="shared" si="737"/>
        <v>0</v>
      </c>
      <c r="AJM8">
        <f t="shared" si="738"/>
        <v>0</v>
      </c>
      <c r="AJN8">
        <f t="shared" si="739"/>
        <v>0</v>
      </c>
      <c r="AJO8">
        <f t="shared" si="740"/>
        <v>0</v>
      </c>
      <c r="AJP8">
        <f t="shared" si="741"/>
        <v>0</v>
      </c>
      <c r="AJQ8">
        <f t="shared" si="742"/>
        <v>0</v>
      </c>
      <c r="AJR8">
        <f t="shared" si="743"/>
        <v>0</v>
      </c>
      <c r="AJS8">
        <f t="shared" si="744"/>
        <v>0</v>
      </c>
      <c r="AJT8">
        <f t="shared" si="745"/>
        <v>0</v>
      </c>
      <c r="AJU8">
        <f t="shared" si="746"/>
        <v>0</v>
      </c>
      <c r="AJV8">
        <f t="shared" si="747"/>
        <v>0</v>
      </c>
      <c r="AJX8">
        <v>55</v>
      </c>
      <c r="AJY8">
        <v>1</v>
      </c>
      <c r="AJZ8">
        <v>1</v>
      </c>
      <c r="AKA8">
        <f t="shared" si="748"/>
        <v>0</v>
      </c>
      <c r="AKB8">
        <f t="shared" si="749"/>
        <v>0</v>
      </c>
      <c r="AKC8">
        <f t="shared" si="750"/>
        <v>0.25</v>
      </c>
      <c r="AKD8">
        <f t="shared" si="751"/>
        <v>8</v>
      </c>
      <c r="AKE8">
        <f t="shared" si="752"/>
        <v>2</v>
      </c>
      <c r="AKF8">
        <f t="shared" si="753"/>
        <v>8</v>
      </c>
      <c r="AKG8">
        <f t="shared" si="754"/>
        <v>4</v>
      </c>
      <c r="AKH8">
        <f t="shared" si="755"/>
        <v>4</v>
      </c>
      <c r="AKI8">
        <f t="shared" si="756"/>
        <v>0</v>
      </c>
      <c r="AKJ8">
        <f t="shared" si="757"/>
        <v>0</v>
      </c>
      <c r="AKK8">
        <f t="shared" si="758"/>
        <v>0</v>
      </c>
      <c r="AKL8">
        <f t="shared" si="759"/>
        <v>0</v>
      </c>
      <c r="AKM8">
        <f t="shared" si="760"/>
        <v>0</v>
      </c>
      <c r="AKN8">
        <f t="shared" si="761"/>
        <v>0</v>
      </c>
      <c r="AKO8">
        <f t="shared" si="762"/>
        <v>0</v>
      </c>
      <c r="AKP8">
        <f t="shared" si="763"/>
        <v>0</v>
      </c>
      <c r="AKQ8">
        <f t="shared" si="764"/>
        <v>0</v>
      </c>
      <c r="AKR8">
        <f t="shared" si="765"/>
        <v>0</v>
      </c>
      <c r="AKS8">
        <f t="shared" si="766"/>
        <v>0</v>
      </c>
      <c r="AKT8">
        <f t="shared" si="767"/>
        <v>0</v>
      </c>
      <c r="AKU8">
        <f t="shared" si="768"/>
        <v>0</v>
      </c>
      <c r="AKV8">
        <f t="shared" si="769"/>
        <v>0</v>
      </c>
      <c r="AKW8">
        <f t="shared" si="770"/>
        <v>0</v>
      </c>
      <c r="AKX8">
        <f t="shared" si="771"/>
        <v>0</v>
      </c>
      <c r="AKY8">
        <f t="shared" si="772"/>
        <v>0</v>
      </c>
      <c r="AKZ8">
        <f t="shared" si="773"/>
        <v>0</v>
      </c>
      <c r="ALA8">
        <f t="shared" si="774"/>
        <v>0</v>
      </c>
      <c r="ALB8">
        <f t="shared" si="775"/>
        <v>0</v>
      </c>
      <c r="ALC8">
        <f t="shared" si="776"/>
        <v>0</v>
      </c>
      <c r="ALD8">
        <f t="shared" si="777"/>
        <v>0</v>
      </c>
      <c r="ALE8">
        <f t="shared" si="778"/>
        <v>0</v>
      </c>
      <c r="ALF8">
        <f t="shared" si="779"/>
        <v>0</v>
      </c>
      <c r="ALG8">
        <f t="shared" si="780"/>
        <v>0</v>
      </c>
      <c r="ALH8">
        <f t="shared" si="781"/>
        <v>0</v>
      </c>
      <c r="ALI8">
        <f t="shared" si="782"/>
        <v>0</v>
      </c>
      <c r="ALJ8">
        <f t="shared" si="783"/>
        <v>0</v>
      </c>
      <c r="ALK8">
        <f t="shared" si="784"/>
        <v>0</v>
      </c>
      <c r="ALL8">
        <f t="shared" si="785"/>
        <v>0</v>
      </c>
      <c r="ALM8">
        <f t="shared" si="786"/>
        <v>0</v>
      </c>
      <c r="ALN8">
        <f t="shared" si="787"/>
        <v>0</v>
      </c>
      <c r="ALO8">
        <f t="shared" si="788"/>
        <v>0</v>
      </c>
      <c r="ALP8">
        <f t="shared" si="789"/>
        <v>0</v>
      </c>
      <c r="ALQ8">
        <f t="shared" si="790"/>
        <v>0</v>
      </c>
      <c r="ALR8">
        <f t="shared" si="791"/>
        <v>0</v>
      </c>
      <c r="ALS8">
        <f t="shared" si="792"/>
        <v>0</v>
      </c>
      <c r="ALT8">
        <f t="shared" si="793"/>
        <v>0</v>
      </c>
      <c r="ALU8">
        <f t="shared" si="794"/>
        <v>0</v>
      </c>
      <c r="ALV8">
        <f t="shared" si="795"/>
        <v>0</v>
      </c>
      <c r="ALW8">
        <f t="shared" si="796"/>
        <v>0</v>
      </c>
      <c r="ALX8">
        <f t="shared" si="797"/>
        <v>0</v>
      </c>
      <c r="ALY8">
        <f t="shared" si="798"/>
        <v>0</v>
      </c>
      <c r="ALZ8">
        <f t="shared" si="799"/>
        <v>0</v>
      </c>
      <c r="AMA8">
        <f t="shared" si="800"/>
        <v>0</v>
      </c>
      <c r="AMB8">
        <f t="shared" si="801"/>
        <v>0</v>
      </c>
      <c r="AMC8">
        <f t="shared" si="802"/>
        <v>0</v>
      </c>
      <c r="AMD8">
        <f t="shared" si="803"/>
        <v>0</v>
      </c>
      <c r="AME8">
        <f t="shared" si="804"/>
        <v>0</v>
      </c>
      <c r="AMF8">
        <f t="shared" si="805"/>
        <v>0</v>
      </c>
      <c r="AMG8">
        <f t="shared" si="806"/>
        <v>0</v>
      </c>
      <c r="AMH8">
        <f t="shared" si="807"/>
        <v>0</v>
      </c>
      <c r="AMI8">
        <f t="shared" si="808"/>
        <v>0</v>
      </c>
      <c r="AMJ8">
        <f t="shared" si="809"/>
        <v>0</v>
      </c>
      <c r="AMK8">
        <f t="shared" si="810"/>
        <v>0</v>
      </c>
      <c r="AML8">
        <f t="shared" si="811"/>
        <v>0</v>
      </c>
      <c r="AMM8">
        <f t="shared" si="812"/>
        <v>0</v>
      </c>
      <c r="AMN8">
        <f t="shared" si="813"/>
        <v>0</v>
      </c>
      <c r="AMO8">
        <f t="shared" si="814"/>
        <v>0</v>
      </c>
      <c r="AMP8">
        <f t="shared" si="815"/>
        <v>0</v>
      </c>
      <c r="AMQ8">
        <f t="shared" si="816"/>
        <v>0</v>
      </c>
      <c r="AMR8">
        <f t="shared" si="817"/>
        <v>0</v>
      </c>
      <c r="AMS8">
        <f t="shared" si="818"/>
        <v>0</v>
      </c>
      <c r="AMT8">
        <f t="shared" si="819"/>
        <v>0</v>
      </c>
      <c r="AMU8">
        <f t="shared" si="820"/>
        <v>0</v>
      </c>
      <c r="AMV8">
        <f t="shared" si="821"/>
        <v>0</v>
      </c>
      <c r="AMW8">
        <f t="shared" si="822"/>
        <v>0</v>
      </c>
      <c r="AMX8">
        <f t="shared" si="823"/>
        <v>0</v>
      </c>
      <c r="AMY8">
        <f t="shared" si="824"/>
        <v>0</v>
      </c>
      <c r="AMZ8">
        <f t="shared" si="825"/>
        <v>0</v>
      </c>
      <c r="ANA8">
        <f t="shared" si="826"/>
        <v>0</v>
      </c>
      <c r="ANB8">
        <f t="shared" si="827"/>
        <v>0</v>
      </c>
      <c r="ANC8">
        <f t="shared" si="828"/>
        <v>0</v>
      </c>
      <c r="AND8">
        <f t="shared" si="829"/>
        <v>0</v>
      </c>
      <c r="ANR8" s="4">
        <v>2415</v>
      </c>
      <c r="ANS8" s="4">
        <f t="shared" si="830"/>
        <v>2415</v>
      </c>
      <c r="ANU8" s="4">
        <v>2471</v>
      </c>
      <c r="ANV8" t="str">
        <f t="shared" si="831"/>
        <v>2474</v>
      </c>
      <c r="ANW8" t="str">
        <f t="shared" si="832"/>
        <v>2476</v>
      </c>
      <c r="ANX8" t="str">
        <f t="shared" si="833"/>
        <v>2477</v>
      </c>
      <c r="ANY8" t="str">
        <f t="shared" si="834"/>
        <v>2477</v>
      </c>
      <c r="ANZ8" t="str">
        <f t="shared" si="835"/>
        <v>2477</v>
      </c>
      <c r="AOA8" t="str">
        <f t="shared" si="836"/>
        <v>2481</v>
      </c>
      <c r="AOB8" t="str">
        <f t="shared" si="837"/>
        <v>2458</v>
      </c>
      <c r="AOC8" t="str">
        <f t="shared" si="838"/>
        <v>2463</v>
      </c>
      <c r="AOD8" t="str">
        <f t="shared" si="839"/>
        <v>2438</v>
      </c>
      <c r="AOE8" t="str">
        <f t="shared" si="840"/>
        <v>2439</v>
      </c>
      <c r="AOF8" t="str">
        <f t="shared" si="841"/>
        <v>2415</v>
      </c>
      <c r="AOG8" t="str">
        <f t="shared" si="842"/>
        <v>2415</v>
      </c>
      <c r="AOH8" t="str">
        <f t="shared" si="843"/>
        <v>2415</v>
      </c>
      <c r="AOI8" t="str">
        <f t="shared" si="844"/>
        <v>2415</v>
      </c>
      <c r="AOJ8" t="str">
        <f t="shared" si="845"/>
        <v>2415</v>
      </c>
      <c r="AOK8" t="str">
        <f t="shared" si="846"/>
        <v>2415</v>
      </c>
      <c r="AOL8" t="str">
        <f t="shared" si="847"/>
        <v>2415</v>
      </c>
      <c r="AOM8" t="str">
        <f t="shared" si="848"/>
        <v>2415</v>
      </c>
      <c r="AON8" t="str">
        <f t="shared" si="849"/>
        <v>2415</v>
      </c>
      <c r="AOO8" t="str">
        <f t="shared" si="850"/>
        <v>2415</v>
      </c>
      <c r="AOP8" t="str">
        <f t="shared" si="851"/>
        <v>2415</v>
      </c>
      <c r="AOQ8" t="str">
        <f t="shared" si="852"/>
        <v>2415</v>
      </c>
      <c r="AOR8" t="str">
        <f t="shared" si="853"/>
        <v>2415</v>
      </c>
      <c r="AOS8" t="str">
        <f t="shared" si="854"/>
        <v>2415</v>
      </c>
      <c r="AOT8" t="str">
        <f t="shared" si="855"/>
        <v>2415</v>
      </c>
      <c r="AOU8" t="str">
        <f t="shared" si="856"/>
        <v>2415</v>
      </c>
      <c r="AOV8" t="str">
        <f t="shared" si="857"/>
        <v>2415</v>
      </c>
      <c r="AOW8" t="str">
        <f t="shared" si="858"/>
        <v>2415</v>
      </c>
      <c r="AOX8" t="str">
        <f t="shared" si="859"/>
        <v>2415</v>
      </c>
      <c r="AOY8" t="str">
        <f t="shared" si="860"/>
        <v>2415</v>
      </c>
      <c r="AOZ8" t="str">
        <f t="shared" si="861"/>
        <v>2415</v>
      </c>
      <c r="APA8" t="str">
        <f t="shared" si="862"/>
        <v>2415</v>
      </c>
      <c r="APB8" t="str">
        <f t="shared" si="863"/>
        <v>2415</v>
      </c>
      <c r="APC8" t="str">
        <f t="shared" si="864"/>
        <v>2415</v>
      </c>
      <c r="APD8" t="str">
        <f t="shared" si="865"/>
        <v>2415</v>
      </c>
      <c r="APE8" t="str">
        <f t="shared" si="866"/>
        <v>2415</v>
      </c>
      <c r="APF8" t="str">
        <f t="shared" si="867"/>
        <v>2415</v>
      </c>
      <c r="APG8" t="str">
        <f t="shared" si="868"/>
        <v>2415</v>
      </c>
      <c r="APH8" t="str">
        <f t="shared" si="869"/>
        <v>2415</v>
      </c>
      <c r="API8" t="str">
        <f t="shared" si="870"/>
        <v>2415</v>
      </c>
      <c r="APJ8" t="str">
        <f t="shared" si="871"/>
        <v>2415</v>
      </c>
      <c r="APK8" t="str">
        <f t="shared" si="872"/>
        <v>2415</v>
      </c>
      <c r="APL8" t="str">
        <f t="shared" si="873"/>
        <v>2415</v>
      </c>
      <c r="APM8" t="str">
        <f t="shared" si="874"/>
        <v>2415</v>
      </c>
      <c r="APN8" t="str">
        <f t="shared" si="875"/>
        <v>2415</v>
      </c>
      <c r="APO8" t="str">
        <f t="shared" si="876"/>
        <v>2415</v>
      </c>
      <c r="APP8" t="str">
        <f t="shared" si="877"/>
        <v>2415</v>
      </c>
      <c r="APQ8" t="str">
        <f t="shared" si="878"/>
        <v>2415</v>
      </c>
      <c r="APR8" t="str">
        <f t="shared" si="879"/>
        <v>2415</v>
      </c>
      <c r="APS8" t="str">
        <f t="shared" si="880"/>
        <v>2415</v>
      </c>
      <c r="APT8" t="str">
        <f t="shared" si="881"/>
        <v>2415</v>
      </c>
      <c r="APU8" t="str">
        <f t="shared" si="882"/>
        <v>2415</v>
      </c>
      <c r="APV8" t="str">
        <f t="shared" si="883"/>
        <v>2415</v>
      </c>
      <c r="APW8" t="str">
        <f t="shared" si="884"/>
        <v>2415</v>
      </c>
      <c r="APX8" t="str">
        <f t="shared" si="885"/>
        <v>2415</v>
      </c>
      <c r="APY8" t="str">
        <f t="shared" si="886"/>
        <v>2415</v>
      </c>
      <c r="APZ8" t="str">
        <f t="shared" si="887"/>
        <v>2415</v>
      </c>
      <c r="AQA8" t="str">
        <f t="shared" si="888"/>
        <v>2415</v>
      </c>
      <c r="AQB8" t="str">
        <f t="shared" si="889"/>
        <v>2415</v>
      </c>
      <c r="AQC8" t="str">
        <f t="shared" si="890"/>
        <v>2415</v>
      </c>
      <c r="AQD8" t="str">
        <f t="shared" si="891"/>
        <v>2415</v>
      </c>
      <c r="AQE8" t="str">
        <f t="shared" si="892"/>
        <v>2415</v>
      </c>
      <c r="AQF8" t="str">
        <f t="shared" si="893"/>
        <v>2415</v>
      </c>
      <c r="AQG8" t="str">
        <f t="shared" si="894"/>
        <v>2415</v>
      </c>
      <c r="AQH8" t="str">
        <f t="shared" si="895"/>
        <v>2415</v>
      </c>
      <c r="AQI8" t="str">
        <f t="shared" si="896"/>
        <v>2415</v>
      </c>
      <c r="AQJ8" t="str">
        <f t="shared" si="897"/>
        <v>2415</v>
      </c>
      <c r="AQK8" t="str">
        <f t="shared" si="898"/>
        <v>2415</v>
      </c>
      <c r="AQL8" t="str">
        <f t="shared" si="899"/>
        <v>2415</v>
      </c>
      <c r="AQM8" t="str">
        <f t="shared" si="900"/>
        <v>2415</v>
      </c>
      <c r="AQN8" t="str">
        <f t="shared" si="901"/>
        <v>2415</v>
      </c>
      <c r="AQO8" t="str">
        <f t="shared" si="902"/>
        <v>2415</v>
      </c>
      <c r="AQP8" t="str">
        <f t="shared" si="903"/>
        <v>2415</v>
      </c>
      <c r="AQQ8" t="str">
        <f t="shared" si="904"/>
        <v>2415</v>
      </c>
      <c r="AQR8" t="str">
        <f t="shared" si="905"/>
        <v>2415</v>
      </c>
      <c r="AQS8" t="str">
        <f t="shared" si="906"/>
        <v>2415</v>
      </c>
      <c r="AQT8" t="str">
        <f t="shared" si="907"/>
        <v>2415</v>
      </c>
      <c r="AQU8" t="str">
        <f t="shared" si="908"/>
        <v>2415</v>
      </c>
      <c r="AQV8" t="str">
        <f t="shared" si="909"/>
        <v>2415</v>
      </c>
      <c r="AQW8" t="str">
        <f t="shared" si="910"/>
        <v>2415</v>
      </c>
      <c r="AQX8" t="str">
        <f t="shared" si="911"/>
        <v>2415</v>
      </c>
      <c r="AQY8" t="str">
        <f t="shared" si="912"/>
        <v>2415</v>
      </c>
      <c r="AQZ8" t="str">
        <f t="shared" si="913"/>
        <v>2415</v>
      </c>
      <c r="ARA8" t="str">
        <f t="shared" si="914"/>
        <v>2415</v>
      </c>
      <c r="ARB8" t="str">
        <f t="shared" si="915"/>
        <v>2415</v>
      </c>
      <c r="ARC8">
        <v>2471</v>
      </c>
      <c r="ARH8" s="5"/>
    </row>
    <row r="9" spans="1:1154" x14ac:dyDescent="0.2">
      <c r="A9">
        <v>136</v>
      </c>
      <c r="B9" s="229" t="s">
        <v>383</v>
      </c>
      <c r="C9" s="20">
        <f>VLOOKUP(A9, Rankings!$A$2:$AN$161, 40, FALSE)</f>
        <v>7</v>
      </c>
      <c r="D9" s="229" t="s">
        <v>405</v>
      </c>
      <c r="F9" s="4">
        <v>13</v>
      </c>
      <c r="G9" s="4">
        <v>9</v>
      </c>
      <c r="I9" s="5">
        <f t="shared" si="0"/>
        <v>11</v>
      </c>
      <c r="L9" t="s">
        <v>1744</v>
      </c>
      <c r="M9" t="s">
        <v>2233</v>
      </c>
      <c r="N9" t="s">
        <v>2437</v>
      </c>
      <c r="O9" t="s">
        <v>2731</v>
      </c>
      <c r="P9" t="s">
        <v>2895</v>
      </c>
      <c r="Q9" t="s">
        <v>3204</v>
      </c>
      <c r="R9" t="s">
        <v>3301</v>
      </c>
      <c r="S9" t="s">
        <v>3653</v>
      </c>
      <c r="T9" t="s">
        <v>3804</v>
      </c>
      <c r="U9" t="s">
        <v>4082</v>
      </c>
      <c r="V9" t="s">
        <v>4179</v>
      </c>
      <c r="W9" t="str">
        <f>Rankings!D8</f>
        <v>-</v>
      </c>
      <c r="X9" t="s">
        <v>10</v>
      </c>
      <c r="Y9" t="s">
        <v>10</v>
      </c>
      <c r="Z9" t="s">
        <v>10</v>
      </c>
      <c r="AA9" t="s">
        <v>10</v>
      </c>
      <c r="AB9" t="s">
        <v>10</v>
      </c>
      <c r="AC9" t="s">
        <v>10</v>
      </c>
      <c r="AD9" t="s">
        <v>10</v>
      </c>
      <c r="AE9" t="s">
        <v>10</v>
      </c>
      <c r="AF9" t="s">
        <v>10</v>
      </c>
      <c r="AG9" t="s">
        <v>10</v>
      </c>
      <c r="AH9" t="s">
        <v>10</v>
      </c>
      <c r="AI9" t="s">
        <v>10</v>
      </c>
      <c r="AJ9" t="s">
        <v>10</v>
      </c>
      <c r="AK9" t="s">
        <v>10</v>
      </c>
      <c r="AL9" t="s">
        <v>10</v>
      </c>
      <c r="AM9" t="s">
        <v>10</v>
      </c>
      <c r="AN9" t="s">
        <v>10</v>
      </c>
      <c r="AO9" t="s">
        <v>10</v>
      </c>
      <c r="AP9" t="s">
        <v>10</v>
      </c>
      <c r="AQ9" t="s">
        <v>10</v>
      </c>
      <c r="AR9" t="s">
        <v>10</v>
      </c>
      <c r="AS9" t="s">
        <v>10</v>
      </c>
      <c r="AT9" t="s">
        <v>10</v>
      </c>
      <c r="AU9" t="s">
        <v>10</v>
      </c>
      <c r="AV9" t="s">
        <v>10</v>
      </c>
      <c r="AW9" t="s">
        <v>10</v>
      </c>
      <c r="AX9" t="s">
        <v>10</v>
      </c>
      <c r="AY9" t="s">
        <v>10</v>
      </c>
      <c r="AZ9" t="s">
        <v>10</v>
      </c>
      <c r="BA9" t="s">
        <v>10</v>
      </c>
      <c r="BB9" t="s">
        <v>10</v>
      </c>
      <c r="BC9" t="s">
        <v>10</v>
      </c>
      <c r="BD9" t="s">
        <v>10</v>
      </c>
      <c r="BE9" t="s">
        <v>10</v>
      </c>
      <c r="BF9" t="s">
        <v>10</v>
      </c>
      <c r="BG9" t="s">
        <v>10</v>
      </c>
      <c r="BH9" t="s">
        <v>10</v>
      </c>
      <c r="BI9" t="s">
        <v>10</v>
      </c>
      <c r="BJ9" t="s">
        <v>10</v>
      </c>
      <c r="BK9" t="s">
        <v>10</v>
      </c>
      <c r="BL9" t="s">
        <v>10</v>
      </c>
      <c r="BM9" t="s">
        <v>10</v>
      </c>
      <c r="BN9" t="s">
        <v>10</v>
      </c>
      <c r="BO9" t="s">
        <v>10</v>
      </c>
      <c r="BP9" t="s">
        <v>10</v>
      </c>
      <c r="BQ9" t="s">
        <v>10</v>
      </c>
      <c r="BR9" t="s">
        <v>10</v>
      </c>
      <c r="BS9" t="s">
        <v>10</v>
      </c>
      <c r="BT9" t="s">
        <v>10</v>
      </c>
      <c r="BU9" t="s">
        <v>10</v>
      </c>
      <c r="BV9" t="s">
        <v>10</v>
      </c>
      <c r="BW9" t="s">
        <v>10</v>
      </c>
      <c r="BX9" t="s">
        <v>10</v>
      </c>
      <c r="BY9" t="s">
        <v>10</v>
      </c>
      <c r="BZ9" t="s">
        <v>10</v>
      </c>
      <c r="CA9" t="s">
        <v>10</v>
      </c>
      <c r="CB9" t="s">
        <v>10</v>
      </c>
      <c r="CC9" t="s">
        <v>10</v>
      </c>
      <c r="CD9" t="s">
        <v>10</v>
      </c>
      <c r="CE9" t="s">
        <v>10</v>
      </c>
      <c r="CF9" t="s">
        <v>10</v>
      </c>
      <c r="CG9" t="s">
        <v>10</v>
      </c>
      <c r="CH9" t="s">
        <v>10</v>
      </c>
      <c r="CI9" t="s">
        <v>10</v>
      </c>
      <c r="CJ9" t="s">
        <v>10</v>
      </c>
      <c r="CK9" t="s">
        <v>10</v>
      </c>
      <c r="CL9" t="s">
        <v>10</v>
      </c>
      <c r="CM9" t="s">
        <v>10</v>
      </c>
      <c r="CN9" t="s">
        <v>10</v>
      </c>
      <c r="CO9" t="s">
        <v>10</v>
      </c>
      <c r="CP9" t="s">
        <v>10</v>
      </c>
      <c r="CQ9" t="s">
        <v>10</v>
      </c>
      <c r="CR9" t="s">
        <v>10</v>
      </c>
      <c r="CT9" s="4">
        <f t="shared" si="1"/>
        <v>5</v>
      </c>
      <c r="CU9" s="4">
        <f t="shared" si="2"/>
        <v>0</v>
      </c>
      <c r="CV9" s="4">
        <f t="shared" si="3"/>
        <v>0</v>
      </c>
      <c r="CW9" s="4">
        <f t="shared" si="4"/>
        <v>0</v>
      </c>
      <c r="CX9" s="4">
        <f t="shared" si="5"/>
        <v>1</v>
      </c>
      <c r="CY9" s="4">
        <f t="shared" si="6"/>
        <v>0</v>
      </c>
      <c r="CZ9" s="4">
        <f t="shared" si="7"/>
        <v>0</v>
      </c>
      <c r="DA9" s="4">
        <f t="shared" si="8"/>
        <v>1</v>
      </c>
      <c r="DB9" s="4">
        <f t="shared" si="9"/>
        <v>4</v>
      </c>
      <c r="DC9" s="4">
        <f t="shared" si="10"/>
        <v>0</v>
      </c>
      <c r="DD9" s="4">
        <f t="shared" si="11"/>
        <v>0</v>
      </c>
      <c r="DE9" s="4">
        <f t="shared" si="12"/>
        <v>0</v>
      </c>
      <c r="DF9" s="4">
        <f t="shared" si="13"/>
        <v>0</v>
      </c>
      <c r="DG9" s="4">
        <f t="shared" si="14"/>
        <v>0</v>
      </c>
      <c r="DH9" s="4">
        <f t="shared" si="15"/>
        <v>0</v>
      </c>
      <c r="DI9" s="152">
        <f t="shared" si="16"/>
        <v>0</v>
      </c>
      <c r="DJ9" s="153">
        <f t="shared" si="17"/>
        <v>5</v>
      </c>
      <c r="DK9" s="4">
        <f t="shared" si="18"/>
        <v>0</v>
      </c>
      <c r="DL9" s="4">
        <f t="shared" si="19"/>
        <v>1</v>
      </c>
      <c r="DM9" s="4">
        <f t="shared" si="20"/>
        <v>1</v>
      </c>
      <c r="DN9" s="4">
        <f t="shared" si="21"/>
        <v>4</v>
      </c>
      <c r="DO9" s="4">
        <f t="shared" si="22"/>
        <v>0</v>
      </c>
      <c r="DP9" s="4">
        <f t="shared" si="23"/>
        <v>0</v>
      </c>
      <c r="DQ9" s="4">
        <f t="shared" si="24"/>
        <v>0</v>
      </c>
      <c r="DR9" s="4">
        <f t="shared" si="25"/>
        <v>16</v>
      </c>
      <c r="DS9" s="4">
        <f t="shared" si="26"/>
        <v>8</v>
      </c>
      <c r="DT9" s="4">
        <f t="shared" si="27"/>
        <v>12</v>
      </c>
      <c r="DU9" t="str">
        <f t="shared" si="28"/>
        <v>3R</v>
      </c>
      <c r="DV9" t="str">
        <f t="shared" si="29"/>
        <v>3R</v>
      </c>
      <c r="DW9" t="str">
        <f t="shared" si="30"/>
        <v>3R</v>
      </c>
      <c r="DX9" t="str">
        <f t="shared" si="31"/>
        <v>3S</v>
      </c>
      <c r="DY9" t="str">
        <f t="shared" si="32"/>
        <v>3S</v>
      </c>
      <c r="DZ9" t="str">
        <f t="shared" si="33"/>
        <v>3R</v>
      </c>
      <c r="EA9" t="str">
        <f t="shared" si="34"/>
        <v>3L</v>
      </c>
      <c r="EB9" t="str">
        <f t="shared" si="35"/>
        <v>0L</v>
      </c>
      <c r="EC9" t="str">
        <f t="shared" si="36"/>
        <v>3R</v>
      </c>
      <c r="ED9" t="str">
        <f t="shared" si="37"/>
        <v>3S</v>
      </c>
      <c r="EE9" t="str">
        <f t="shared" si="38"/>
        <v>3S</v>
      </c>
      <c r="EF9">
        <f t="shared" si="39"/>
        <v>0</v>
      </c>
      <c r="EG9">
        <f t="shared" si="40"/>
        <v>0</v>
      </c>
      <c r="EH9">
        <f t="shared" si="41"/>
        <v>0</v>
      </c>
      <c r="EI9">
        <f t="shared" si="42"/>
        <v>0</v>
      </c>
      <c r="EJ9">
        <f t="shared" si="43"/>
        <v>0</v>
      </c>
      <c r="EK9">
        <f t="shared" si="44"/>
        <v>0</v>
      </c>
      <c r="EL9">
        <f t="shared" si="45"/>
        <v>0</v>
      </c>
      <c r="EM9">
        <f t="shared" si="46"/>
        <v>0</v>
      </c>
      <c r="EN9">
        <f t="shared" si="47"/>
        <v>0</v>
      </c>
      <c r="EO9">
        <f t="shared" si="48"/>
        <v>0</v>
      </c>
      <c r="EP9">
        <f t="shared" si="49"/>
        <v>0</v>
      </c>
      <c r="EQ9">
        <f t="shared" si="50"/>
        <v>0</v>
      </c>
      <c r="ER9">
        <f t="shared" si="51"/>
        <v>0</v>
      </c>
      <c r="ES9">
        <f t="shared" si="52"/>
        <v>0</v>
      </c>
      <c r="ET9">
        <f t="shared" si="53"/>
        <v>0</v>
      </c>
      <c r="EU9">
        <f t="shared" si="54"/>
        <v>0</v>
      </c>
      <c r="EV9">
        <f t="shared" si="55"/>
        <v>0</v>
      </c>
      <c r="EW9">
        <f t="shared" si="56"/>
        <v>0</v>
      </c>
      <c r="EX9">
        <f t="shared" si="57"/>
        <v>0</v>
      </c>
      <c r="EY9">
        <f t="shared" si="58"/>
        <v>0</v>
      </c>
      <c r="EZ9">
        <f t="shared" si="59"/>
        <v>0</v>
      </c>
      <c r="FA9">
        <f t="shared" si="60"/>
        <v>0</v>
      </c>
      <c r="FB9">
        <f t="shared" si="61"/>
        <v>0</v>
      </c>
      <c r="FC9">
        <f t="shared" si="62"/>
        <v>0</v>
      </c>
      <c r="FD9">
        <f t="shared" si="63"/>
        <v>0</v>
      </c>
      <c r="FE9">
        <f t="shared" si="64"/>
        <v>0</v>
      </c>
      <c r="FF9">
        <f t="shared" si="65"/>
        <v>0</v>
      </c>
      <c r="FG9">
        <f t="shared" si="66"/>
        <v>0</v>
      </c>
      <c r="FH9">
        <f t="shared" si="67"/>
        <v>0</v>
      </c>
      <c r="FI9">
        <f t="shared" si="68"/>
        <v>0</v>
      </c>
      <c r="FJ9">
        <f t="shared" si="69"/>
        <v>0</v>
      </c>
      <c r="FK9">
        <f t="shared" si="70"/>
        <v>0</v>
      </c>
      <c r="FL9">
        <f t="shared" si="71"/>
        <v>0</v>
      </c>
      <c r="FM9">
        <f t="shared" si="72"/>
        <v>0</v>
      </c>
      <c r="FN9">
        <f t="shared" si="73"/>
        <v>0</v>
      </c>
      <c r="FO9">
        <f t="shared" si="74"/>
        <v>0</v>
      </c>
      <c r="FP9">
        <f t="shared" si="75"/>
        <v>0</v>
      </c>
      <c r="FQ9">
        <f t="shared" si="76"/>
        <v>0</v>
      </c>
      <c r="FR9">
        <f t="shared" si="77"/>
        <v>0</v>
      </c>
      <c r="FS9">
        <f t="shared" si="78"/>
        <v>0</v>
      </c>
      <c r="FT9">
        <f t="shared" si="79"/>
        <v>0</v>
      </c>
      <c r="FU9">
        <f t="shared" si="80"/>
        <v>0</v>
      </c>
      <c r="FV9">
        <f t="shared" si="81"/>
        <v>0</v>
      </c>
      <c r="FW9">
        <f t="shared" si="82"/>
        <v>0</v>
      </c>
      <c r="FX9">
        <f t="shared" si="83"/>
        <v>0</v>
      </c>
      <c r="FY9">
        <f t="shared" si="84"/>
        <v>0</v>
      </c>
      <c r="FZ9">
        <f t="shared" si="85"/>
        <v>0</v>
      </c>
      <c r="GA9">
        <f t="shared" si="86"/>
        <v>0</v>
      </c>
      <c r="GB9">
        <f t="shared" si="87"/>
        <v>0</v>
      </c>
      <c r="GC9">
        <f t="shared" si="88"/>
        <v>0</v>
      </c>
      <c r="GD9">
        <f t="shared" si="89"/>
        <v>0</v>
      </c>
      <c r="GE9">
        <f t="shared" si="90"/>
        <v>0</v>
      </c>
      <c r="GF9">
        <f t="shared" si="91"/>
        <v>0</v>
      </c>
      <c r="GG9">
        <f t="shared" si="92"/>
        <v>0</v>
      </c>
      <c r="GH9">
        <f t="shared" si="93"/>
        <v>0</v>
      </c>
      <c r="GI9">
        <f t="shared" si="94"/>
        <v>0</v>
      </c>
      <c r="GJ9">
        <f t="shared" si="95"/>
        <v>0</v>
      </c>
      <c r="GK9">
        <f t="shared" si="96"/>
        <v>0</v>
      </c>
      <c r="GL9">
        <f t="shared" si="97"/>
        <v>0</v>
      </c>
      <c r="GM9">
        <f t="shared" si="98"/>
        <v>0</v>
      </c>
      <c r="GN9">
        <f t="shared" si="99"/>
        <v>0</v>
      </c>
      <c r="GO9">
        <f t="shared" si="100"/>
        <v>0</v>
      </c>
      <c r="GP9">
        <f t="shared" si="101"/>
        <v>0</v>
      </c>
      <c r="GQ9">
        <f t="shared" si="102"/>
        <v>0</v>
      </c>
      <c r="GR9">
        <f t="shared" si="103"/>
        <v>0</v>
      </c>
      <c r="GS9">
        <f t="shared" si="104"/>
        <v>0</v>
      </c>
      <c r="GT9">
        <f t="shared" si="105"/>
        <v>0</v>
      </c>
      <c r="GU9">
        <f t="shared" si="106"/>
        <v>0</v>
      </c>
      <c r="GV9">
        <f t="shared" si="107"/>
        <v>0</v>
      </c>
      <c r="GW9">
        <f t="shared" si="108"/>
        <v>0</v>
      </c>
      <c r="GX9">
        <f t="shared" si="109"/>
        <v>0</v>
      </c>
      <c r="GY9">
        <f t="shared" si="110"/>
        <v>0</v>
      </c>
      <c r="GZ9">
        <f t="shared" si="111"/>
        <v>0</v>
      </c>
      <c r="HA9">
        <f t="shared" si="112"/>
        <v>0</v>
      </c>
      <c r="HB9" s="176" t="s">
        <v>265</v>
      </c>
      <c r="HC9" s="89">
        <f t="shared" si="113"/>
        <v>257.53285464821363</v>
      </c>
      <c r="HD9" s="89">
        <f t="shared" si="114"/>
        <v>111.82142809956571</v>
      </c>
      <c r="HE9" s="89">
        <f t="shared" si="115"/>
        <v>211.77100927549435</v>
      </c>
      <c r="HF9" s="89">
        <f t="shared" si="116"/>
        <v>0</v>
      </c>
      <c r="HH9" s="88">
        <f t="shared" si="117"/>
        <v>581.12529202327369</v>
      </c>
      <c r="HI9" s="88">
        <f t="shared" si="118"/>
        <v>52.942752318873588</v>
      </c>
      <c r="HK9">
        <f>IFERROR(VLOOKUP(_xlfn.NUMBERVALUE(MID(L9, SEARCH("!", L9)+1, SEARCH("+", L9)-SEARCH("!", L9)-1)), Rankings!$A$2:$BK$161, 63, FALSE),0)</f>
        <v>33.642660555115349</v>
      </c>
      <c r="HL9">
        <f>IFERROR(VLOOKUP(_xlfn.NUMBERVALUE(MID(M9, SEARCH("!", M9)+1, SEARCH("+", M9)-SEARCH("!", M9)-1)), Rankings!$A$2:$BK$161, 63, FALSE),0)</f>
        <v>67.889005275432126</v>
      </c>
      <c r="HM9">
        <f>IFERROR(VLOOKUP(_xlfn.NUMBERVALUE(MID(N9, SEARCH("!", N9)+1, SEARCH("+", N9)-SEARCH("!", N9)-1)), Rankings!$A$2:$BK$161, 63, FALSE),0)</f>
        <v>45.345336970213744</v>
      </c>
      <c r="HN9">
        <f>IFERROR(VLOOKUP(_xlfn.NUMBERVALUE(MID(O9, SEARCH("!", O9)+1, SEARCH("+", O9)-SEARCH("!", O9)-1)), Rankings!$A$2:$BK$161, 63, FALSE),0)</f>
        <v>54.23702183911206</v>
      </c>
      <c r="HO9">
        <f>IFERROR(VLOOKUP(_xlfn.NUMBERVALUE(MID(P9, SEARCH("!", P9)+1, SEARCH("+", P9)-SEARCH("!", P9)-1)), Rankings!$A$2:$BK$161, 63, FALSE),0)</f>
        <v>40.942234364201667</v>
      </c>
      <c r="HP9">
        <f>IFERROR(VLOOKUP(_xlfn.NUMBERVALUE(MID(Q9, SEARCH("!", Q9)+1, SEARCH("+", Q9)-SEARCH("!", Q9)-1)), Rankings!$A$2:$BK$161, 63, FALSE),0)</f>
        <v>69.92182659802387</v>
      </c>
      <c r="HQ9">
        <f>IFERROR(VLOOKUP(_xlfn.NUMBERVALUE(MID(R9, SEARCH("!", R9)+1, SEARCH("+", R9)-SEARCH("!", R9)-1)), Rankings!$A$2:$BK$161, 63, FALSE),0)</f>
        <v>43.116859593222628</v>
      </c>
      <c r="HR9">
        <f>IFERROR(VLOOKUP(_xlfn.NUMBERVALUE(MID(S9, SEARCH("!", S9)+1, SEARCH("+", S9)-SEARCH("!", S9)-1)), Rankings!$A$2:$BK$161, 63, FALSE),0)</f>
        <v>68.70456850634308</v>
      </c>
      <c r="HS9">
        <f>IFERROR(VLOOKUP(_xlfn.NUMBERVALUE(MID(T9, SEARCH("!", T9)+1, SEARCH("+", T9)-SEARCH("!", T9)-1)), Rankings!$A$2:$BK$161, 63, FALSE),0)</f>
        <v>40.734025249428527</v>
      </c>
      <c r="HT9">
        <f>IFERROR(VLOOKUP(_xlfn.NUMBERVALUE(MID(U9, SEARCH("!", U9)+1, SEARCH("+", U9)-SEARCH("!", U9)-1)), Rankings!$A$2:$BK$161, 63, FALSE),0)</f>
        <v>64.86107196588901</v>
      </c>
      <c r="HU9">
        <f>IFERROR(VLOOKUP(_xlfn.NUMBERVALUE(MID(V9, SEARCH("!", V9)+1, SEARCH("+", V9)-SEARCH("!", V9)-1)), Rankings!$A$2:$BK$161, 63, FALSE),0)</f>
        <v>51.730681106291627</v>
      </c>
      <c r="HV9">
        <f>IFERROR(VLOOKUP(_xlfn.NUMBERVALUE(MID(W9, SEARCH("!", W9)+1, SEARCH("+", W9)-SEARCH("!", W9)-1)), Rankings!$A$2:$BK$161, 63, FALSE),0)</f>
        <v>0</v>
      </c>
      <c r="HW9">
        <f>IFERROR(VLOOKUP(_xlfn.NUMBERVALUE(MID(X9, SEARCH("!", X9)+1, SEARCH("+", X9)-SEARCH("!", X9)-1)), Rankings!$A$2:$BK$161, 63, FALSE),0)</f>
        <v>0</v>
      </c>
      <c r="HX9">
        <f>IFERROR(VLOOKUP(_xlfn.NUMBERVALUE(MID(Y9, SEARCH("!", Y9)+1, SEARCH("+", Y9)-SEARCH("!", Y9)-1)), Rankings!$A$2:$BK$161, 63, FALSE),0)</f>
        <v>0</v>
      </c>
      <c r="HY9">
        <f>IFERROR(VLOOKUP(_xlfn.NUMBERVALUE(MID(Z9, SEARCH("!", Z9)+1, SEARCH("+", Z9)-SEARCH("!", Z9)-1)), Rankings!$A$2:$BK$161, 63, FALSE),0)</f>
        <v>0</v>
      </c>
      <c r="HZ9">
        <f>IFERROR(VLOOKUP(_xlfn.NUMBERVALUE(MID(AA9, SEARCH("!", AA9)+1, SEARCH("+", AA9)-SEARCH("!", AA9)-1)), Rankings!$A$2:$BK$161, 63, FALSE),0)</f>
        <v>0</v>
      </c>
      <c r="IA9">
        <f>IFERROR(VLOOKUP(_xlfn.NUMBERVALUE(MID(AB9, SEARCH("!", AB9)+1, SEARCH("+", AB9)-SEARCH("!", AB9)-1)), Rankings!$A$2:$BK$161, 63, FALSE),0)</f>
        <v>0</v>
      </c>
      <c r="IB9">
        <f>IFERROR(VLOOKUP(_xlfn.NUMBERVALUE(MID(AC9, SEARCH("!", AC9)+1, SEARCH("+", AC9)-SEARCH("!", AC9)-1)), Rankings!$A$2:$BK$161, 63, FALSE),0)</f>
        <v>0</v>
      </c>
      <c r="IC9">
        <f>IFERROR(VLOOKUP(_xlfn.NUMBERVALUE(MID(AD9, SEARCH("!", AD9)+1, SEARCH("+", AD9)-SEARCH("!", AD9)-1)), Rankings!$A$2:$BK$161, 63, FALSE),0)</f>
        <v>0</v>
      </c>
      <c r="ID9">
        <f>IFERROR(VLOOKUP(_xlfn.NUMBERVALUE(MID(AE9, SEARCH("!", AE9)+1, SEARCH("+", AE9)-SEARCH("!", AE9)-1)), Rankings!$A$2:$BK$161, 63, FALSE),0)</f>
        <v>0</v>
      </c>
      <c r="IE9">
        <f>IFERROR(VLOOKUP(_xlfn.NUMBERVALUE(MID(AF9, SEARCH("!", AF9)+1, SEARCH("+", AF9)-SEARCH("!", AF9)-1)), Rankings!$A$2:$BK$161, 63, FALSE),0)</f>
        <v>0</v>
      </c>
      <c r="IF9">
        <f>IFERROR(VLOOKUP(_xlfn.NUMBERVALUE(MID(AG9, SEARCH("!", AG9)+1, SEARCH("+", AG9)-SEARCH("!", AG9)-1)), Rankings!$A$2:$BK$161, 63, FALSE),0)</f>
        <v>0</v>
      </c>
      <c r="IG9">
        <f>IFERROR(VLOOKUP(_xlfn.NUMBERVALUE(MID(AH9, SEARCH("!", AH9)+1, SEARCH("+", AH9)-SEARCH("!", AH9)-1)), Rankings!$A$2:$BK$161, 63, FALSE),0)</f>
        <v>0</v>
      </c>
      <c r="IH9">
        <f>IFERROR(VLOOKUP(_xlfn.NUMBERVALUE(MID(AI9, SEARCH("!", AI9)+1, SEARCH("+", AI9)-SEARCH("!", AI9)-1)), Rankings!$A$2:$BK$161, 63, FALSE),0)</f>
        <v>0</v>
      </c>
      <c r="II9">
        <f>IFERROR(VLOOKUP(_xlfn.NUMBERVALUE(MID(AJ9, SEARCH("!", AJ9)+1, SEARCH("+", AJ9)-SEARCH("!", AJ9)-1)), Rankings!$A$2:$BK$161, 63, FALSE),0)</f>
        <v>0</v>
      </c>
      <c r="IJ9">
        <f>IFERROR(VLOOKUP(_xlfn.NUMBERVALUE(MID(AK9, SEARCH("!", AK9)+1, SEARCH("+", AK9)-SEARCH("!", AK9)-1)), Rankings!$A$2:$BK$161, 63, FALSE),0)</f>
        <v>0</v>
      </c>
      <c r="IK9">
        <f>IFERROR(VLOOKUP(_xlfn.NUMBERVALUE(MID(AL9, SEARCH("!", AL9)+1, SEARCH("+", AL9)-SEARCH("!", AL9)-1)), Rankings!$A$2:$BK$161, 63, FALSE),0)</f>
        <v>0</v>
      </c>
      <c r="IL9">
        <f>IFERROR(VLOOKUP(_xlfn.NUMBERVALUE(MID(AM9, SEARCH("!", AM9)+1, SEARCH("+", AM9)-SEARCH("!", AM9)-1)), Rankings!$A$2:$BK$161, 63, FALSE),0)</f>
        <v>0</v>
      </c>
      <c r="IM9">
        <f>IFERROR(VLOOKUP(_xlfn.NUMBERVALUE(MID(AN9, SEARCH("!", AN9)+1, SEARCH("+", AN9)-SEARCH("!", AN9)-1)), Rankings!$A$2:$BK$161, 63, FALSE),0)</f>
        <v>0</v>
      </c>
      <c r="IN9">
        <f>IFERROR(VLOOKUP(_xlfn.NUMBERVALUE(MID(AO9, SEARCH("!", AO9)+1, SEARCH("+", AO9)-SEARCH("!", AO9)-1)), Rankings!$A$2:$BK$161, 63, FALSE),0)</f>
        <v>0</v>
      </c>
      <c r="IO9">
        <f>IFERROR(VLOOKUP(_xlfn.NUMBERVALUE(MID(AP9, SEARCH("!", AP9)+1, SEARCH("+", AP9)-SEARCH("!", AP9)-1)), Rankings!$A$2:$BK$161, 63, FALSE),0)</f>
        <v>0</v>
      </c>
      <c r="IP9">
        <f>IFERROR(VLOOKUP(_xlfn.NUMBERVALUE(MID(AQ9, SEARCH("!", AQ9)+1, SEARCH("+", AQ9)-SEARCH("!", AQ9)-1)), Rankings!$A$2:$BK$161, 63, FALSE),0)</f>
        <v>0</v>
      </c>
      <c r="IQ9">
        <f>IFERROR(VLOOKUP(_xlfn.NUMBERVALUE(MID(AR9, SEARCH("!", AR9)+1, SEARCH("+", AR9)-SEARCH("!", AR9)-1)), Rankings!$A$2:$BK$161, 63, FALSE),0)</f>
        <v>0</v>
      </c>
      <c r="IR9">
        <f>IFERROR(VLOOKUP(_xlfn.NUMBERVALUE(MID(AS9, SEARCH("!", AS9)+1, SEARCH("+", AS9)-SEARCH("!", AS9)-1)), Rankings!$A$2:$BK$161, 63, FALSE),0)</f>
        <v>0</v>
      </c>
      <c r="IS9">
        <f>IFERROR(VLOOKUP(_xlfn.NUMBERVALUE(MID(AT9, SEARCH("!", AT9)+1, SEARCH("+", AT9)-SEARCH("!", AT9)-1)), Rankings!$A$2:$BK$161, 63, FALSE),0)</f>
        <v>0</v>
      </c>
      <c r="IT9">
        <f>IFERROR(VLOOKUP(_xlfn.NUMBERVALUE(MID(AU9, SEARCH("!", AU9)+1, SEARCH("+", AU9)-SEARCH("!", AU9)-1)), Rankings!$A$2:$BK$161, 63, FALSE),0)</f>
        <v>0</v>
      </c>
      <c r="IU9">
        <f>IFERROR(VLOOKUP(_xlfn.NUMBERVALUE(MID(AV9, SEARCH("!", AV9)+1, SEARCH("+", AV9)-SEARCH("!", AV9)-1)), Rankings!$A$2:$BK$161, 63, FALSE),0)</f>
        <v>0</v>
      </c>
      <c r="IV9">
        <f>IFERROR(VLOOKUP(_xlfn.NUMBERVALUE(MID(AW9, SEARCH("!", AW9)+1, SEARCH("+", AW9)-SEARCH("!", AW9)-1)), Rankings!$A$2:$BK$161, 63, FALSE),0)</f>
        <v>0</v>
      </c>
      <c r="IW9">
        <f>IFERROR(VLOOKUP(_xlfn.NUMBERVALUE(MID(AX9, SEARCH("!", AX9)+1, SEARCH("+", AX9)-SEARCH("!", AX9)-1)), Rankings!$A$2:$BK$161, 63, FALSE),0)</f>
        <v>0</v>
      </c>
      <c r="IX9">
        <f>IFERROR(VLOOKUP(_xlfn.NUMBERVALUE(MID(AY9, SEARCH("!", AY9)+1, SEARCH("+", AY9)-SEARCH("!", AY9)-1)), Rankings!$A$2:$BK$161, 63, FALSE),0)</f>
        <v>0</v>
      </c>
      <c r="IY9">
        <f>IFERROR(VLOOKUP(_xlfn.NUMBERVALUE(MID(AZ9, SEARCH("!", AZ9)+1, SEARCH("+", AZ9)-SEARCH("!", AZ9)-1)), Rankings!$A$2:$BK$161, 63, FALSE),0)</f>
        <v>0</v>
      </c>
      <c r="IZ9">
        <f>IFERROR(VLOOKUP(_xlfn.NUMBERVALUE(MID(BA9, SEARCH("!", BA9)+1, SEARCH("+", BA9)-SEARCH("!", BA9)-1)), Rankings!$A$2:$BK$161, 63, FALSE),0)</f>
        <v>0</v>
      </c>
      <c r="JA9">
        <f>IFERROR(VLOOKUP(_xlfn.NUMBERVALUE(MID(BB9, SEARCH("!", BB9)+1, SEARCH("+", BB9)-SEARCH("!", BB9)-1)), Rankings!$A$2:$BK$161, 63, FALSE),0)</f>
        <v>0</v>
      </c>
      <c r="JB9">
        <f>IFERROR(VLOOKUP(_xlfn.NUMBERVALUE(MID(BC9, SEARCH("!", BC9)+1, SEARCH("+", BC9)-SEARCH("!", BC9)-1)), Rankings!$A$2:$BK$161, 63, FALSE),0)</f>
        <v>0</v>
      </c>
      <c r="JC9">
        <f>IFERROR(VLOOKUP(_xlfn.NUMBERVALUE(MID(BD9, SEARCH("!", BD9)+1, SEARCH("+", BD9)-SEARCH("!", BD9)-1)), Rankings!$A$2:$BK$161, 63, FALSE),0)</f>
        <v>0</v>
      </c>
      <c r="JD9">
        <f>IFERROR(VLOOKUP(_xlfn.NUMBERVALUE(MID(BE9, SEARCH("!", BE9)+1, SEARCH("+", BE9)-SEARCH("!", BE9)-1)), Rankings!$A$2:$BK$161, 63, FALSE),0)</f>
        <v>0</v>
      </c>
      <c r="JE9">
        <f>IFERROR(VLOOKUP(_xlfn.NUMBERVALUE(MID(BF9, SEARCH("!", BF9)+1, SEARCH("+", BF9)-SEARCH("!", BF9)-1)), Rankings!$A$2:$BK$161, 63, FALSE),0)</f>
        <v>0</v>
      </c>
      <c r="JF9">
        <f>IFERROR(VLOOKUP(_xlfn.NUMBERVALUE(MID(BG9, SEARCH("!", BG9)+1, SEARCH("+", BG9)-SEARCH("!", BG9)-1)), Rankings!$A$2:$BK$161, 63, FALSE),0)</f>
        <v>0</v>
      </c>
      <c r="JG9">
        <f>IFERROR(VLOOKUP(_xlfn.NUMBERVALUE(MID(BH9, SEARCH("!", BH9)+1, SEARCH("+", BH9)-SEARCH("!", BH9)-1)), Rankings!$A$2:$BK$161, 63, FALSE),0)</f>
        <v>0</v>
      </c>
      <c r="JH9">
        <f>IFERROR(VLOOKUP(_xlfn.NUMBERVALUE(MID(BI9, SEARCH("!", BI9)+1, SEARCH("+", BI9)-SEARCH("!", BI9)-1)), Rankings!$A$2:$BK$161, 63, FALSE),0)</f>
        <v>0</v>
      </c>
      <c r="JI9">
        <f>IFERROR(VLOOKUP(_xlfn.NUMBERVALUE(MID(BJ9, SEARCH("!", BJ9)+1, SEARCH("+", BJ9)-SEARCH("!", BJ9)-1)), Rankings!$A$2:$BK$161, 63, FALSE),0)</f>
        <v>0</v>
      </c>
      <c r="JJ9">
        <f>IFERROR(VLOOKUP(_xlfn.NUMBERVALUE(MID(BK9, SEARCH("!", BK9)+1, SEARCH("+", BK9)-SEARCH("!", BK9)-1)), Rankings!$A$2:$BK$161, 63, FALSE),0)</f>
        <v>0</v>
      </c>
      <c r="JK9">
        <f>IFERROR(VLOOKUP(_xlfn.NUMBERVALUE(MID(BL9, SEARCH("!", BL9)+1, SEARCH("+", BL9)-SEARCH("!", BL9)-1)), Rankings!$A$2:$BK$161, 63, FALSE),0)</f>
        <v>0</v>
      </c>
      <c r="JL9">
        <f>IFERROR(VLOOKUP(_xlfn.NUMBERVALUE(MID(BM9, SEARCH("!", BM9)+1, SEARCH("+", BM9)-SEARCH("!", BM9)-1)), Rankings!$A$2:$BK$161, 63, FALSE),0)</f>
        <v>0</v>
      </c>
      <c r="JM9">
        <f>IFERROR(VLOOKUP(_xlfn.NUMBERVALUE(MID(BN9, SEARCH("!", BN9)+1, SEARCH("+", BN9)-SEARCH("!", BN9)-1)), Rankings!$A$2:$BK$161, 63, FALSE),0)</f>
        <v>0</v>
      </c>
      <c r="JN9">
        <f>IFERROR(VLOOKUP(_xlfn.NUMBERVALUE(MID(BO9, SEARCH("!", BO9)+1, SEARCH("+", BO9)-SEARCH("!", BO9)-1)), Rankings!$A$2:$BK$161, 63, FALSE),0)</f>
        <v>0</v>
      </c>
      <c r="JO9">
        <f>IFERROR(VLOOKUP(_xlfn.NUMBERVALUE(MID(BP9, SEARCH("!", BP9)+1, SEARCH("+", BP9)-SEARCH("!", BP9)-1)), Rankings!$A$2:$BK$161, 63, FALSE),0)</f>
        <v>0</v>
      </c>
      <c r="JP9">
        <f>IFERROR(VLOOKUP(_xlfn.NUMBERVALUE(MID(BQ9, SEARCH("!", BQ9)+1, SEARCH("+", BQ9)-SEARCH("!", BQ9)-1)), Rankings!$A$2:$BK$161, 63, FALSE),0)</f>
        <v>0</v>
      </c>
      <c r="JQ9">
        <f>IFERROR(VLOOKUP(_xlfn.NUMBERVALUE(MID(BR9, SEARCH("!", BR9)+1, SEARCH("+", BR9)-SEARCH("!", BR9)-1)), Rankings!$A$2:$BK$161, 63, FALSE),0)</f>
        <v>0</v>
      </c>
      <c r="JR9">
        <f>IFERROR(VLOOKUP(_xlfn.NUMBERVALUE(MID(BS9, SEARCH("!", BS9)+1, SEARCH("+", BS9)-SEARCH("!", BS9)-1)), Rankings!$A$2:$BK$161, 63, FALSE),0)</f>
        <v>0</v>
      </c>
      <c r="JS9">
        <f>IFERROR(VLOOKUP(_xlfn.NUMBERVALUE(MID(BT9, SEARCH("!", BT9)+1, SEARCH("+", BT9)-SEARCH("!", BT9)-1)), Rankings!$A$2:$BK$161, 63, FALSE),0)</f>
        <v>0</v>
      </c>
      <c r="JT9">
        <f>IFERROR(VLOOKUP(_xlfn.NUMBERVALUE(MID(BU9, SEARCH("!", BU9)+1, SEARCH("+", BU9)-SEARCH("!", BU9)-1)), Rankings!$A$2:$BK$161, 63, FALSE),0)</f>
        <v>0</v>
      </c>
      <c r="JU9">
        <f>IFERROR(VLOOKUP(_xlfn.NUMBERVALUE(MID(BV9, SEARCH("!", BV9)+1, SEARCH("+", BV9)-SEARCH("!", BV9)-1)), Rankings!$A$2:$BK$161, 63, FALSE),0)</f>
        <v>0</v>
      </c>
      <c r="JV9">
        <f>IFERROR(VLOOKUP(_xlfn.NUMBERVALUE(MID(BW9, SEARCH("!", BW9)+1, SEARCH("+", BW9)-SEARCH("!", BW9)-1)), Rankings!$A$2:$BK$161, 63, FALSE),0)</f>
        <v>0</v>
      </c>
      <c r="JW9">
        <f>IFERROR(VLOOKUP(_xlfn.NUMBERVALUE(MID(BX9, SEARCH("!", BX9)+1, SEARCH("+", BX9)-SEARCH("!", BX9)-1)), Rankings!$A$2:$BK$161, 63, FALSE),0)</f>
        <v>0</v>
      </c>
      <c r="JX9">
        <f>IFERROR(VLOOKUP(_xlfn.NUMBERVALUE(MID(BY9, SEARCH("!", BY9)+1, SEARCH("+", BY9)-SEARCH("!", BY9)-1)), Rankings!$A$2:$BK$161, 63, FALSE),0)</f>
        <v>0</v>
      </c>
      <c r="JY9">
        <f>IFERROR(VLOOKUP(_xlfn.NUMBERVALUE(MID(BZ9, SEARCH("!", BZ9)+1, SEARCH("+", BZ9)-SEARCH("!", BZ9)-1)), Rankings!$A$2:$BK$161, 63, FALSE),0)</f>
        <v>0</v>
      </c>
      <c r="JZ9">
        <f>IFERROR(VLOOKUP(_xlfn.NUMBERVALUE(MID(CA9, SEARCH("!", CA9)+1, SEARCH("+", CA9)-SEARCH("!", CA9)-1)), Rankings!$A$2:$BK$161, 63, FALSE),0)</f>
        <v>0</v>
      </c>
      <c r="KA9">
        <f>IFERROR(VLOOKUP(_xlfn.NUMBERVALUE(MID(CB9, SEARCH("!", CB9)+1, SEARCH("+", CB9)-SEARCH("!", CB9)-1)), Rankings!$A$2:$BK$161, 63, FALSE),0)</f>
        <v>0</v>
      </c>
      <c r="KB9">
        <f>IFERROR(VLOOKUP(_xlfn.NUMBERVALUE(MID(CC9, SEARCH("!", CC9)+1, SEARCH("+", CC9)-SEARCH("!", CC9)-1)), Rankings!$A$2:$BK$161, 63, FALSE),0)</f>
        <v>0</v>
      </c>
      <c r="KC9">
        <f>IFERROR(VLOOKUP(_xlfn.NUMBERVALUE(MID(CD9, SEARCH("!", CD9)+1, SEARCH("+", CD9)-SEARCH("!", CD9)-1)), Rankings!$A$2:$BK$161, 63, FALSE),0)</f>
        <v>0</v>
      </c>
      <c r="KD9">
        <f>IFERROR(VLOOKUP(_xlfn.NUMBERVALUE(MID(CE9, SEARCH("!", CE9)+1, SEARCH("+", CE9)-SEARCH("!", CE9)-1)), Rankings!$A$2:$BK$161, 63, FALSE),0)</f>
        <v>0</v>
      </c>
      <c r="KE9">
        <f>IFERROR(VLOOKUP(_xlfn.NUMBERVALUE(MID(CF9, SEARCH("!", CF9)+1, SEARCH("+", CF9)-SEARCH("!", CF9)-1)), Rankings!$A$2:$BK$161, 63, FALSE),0)</f>
        <v>0</v>
      </c>
      <c r="KF9">
        <f>IFERROR(VLOOKUP(_xlfn.NUMBERVALUE(MID(CG9, SEARCH("!", CG9)+1, SEARCH("+", CG9)-SEARCH("!", CG9)-1)), Rankings!$A$2:$BK$161, 63, FALSE),0)</f>
        <v>0</v>
      </c>
      <c r="KG9">
        <f>IFERROR(VLOOKUP(_xlfn.NUMBERVALUE(MID(CH9, SEARCH("!", CH9)+1, SEARCH("+", CH9)-SEARCH("!", CH9)-1)), Rankings!$A$2:$BK$161, 63, FALSE),0)</f>
        <v>0</v>
      </c>
      <c r="KH9">
        <f>IFERROR(VLOOKUP(_xlfn.NUMBERVALUE(MID(CI9, SEARCH("!", CI9)+1, SEARCH("+", CI9)-SEARCH("!", CI9)-1)), Rankings!$A$2:$BK$161, 63, FALSE),0)</f>
        <v>0</v>
      </c>
      <c r="KI9">
        <f>IFERROR(VLOOKUP(_xlfn.NUMBERVALUE(MID(CJ9, SEARCH("!", CJ9)+1, SEARCH("+", CJ9)-SEARCH("!", CJ9)-1)), Rankings!$A$2:$BK$161, 63, FALSE),0)</f>
        <v>0</v>
      </c>
      <c r="KJ9">
        <f>IFERROR(VLOOKUP(_xlfn.NUMBERVALUE(MID(CK9, SEARCH("!", CK9)+1, SEARCH("+", CK9)-SEARCH("!", CK9)-1)), Rankings!$A$2:$BK$161, 63, FALSE),0)</f>
        <v>0</v>
      </c>
      <c r="KK9">
        <f>IFERROR(VLOOKUP(_xlfn.NUMBERVALUE(MID(CL9, SEARCH("!", CL9)+1, SEARCH("+", CL9)-SEARCH("!", CL9)-1)), Rankings!$A$2:$BK$161, 63, FALSE),0)</f>
        <v>0</v>
      </c>
      <c r="KL9">
        <f>IFERROR(VLOOKUP(_xlfn.NUMBERVALUE(MID(CM9, SEARCH("!", CM9)+1, SEARCH("+", CM9)-SEARCH("!", CM9)-1)), Rankings!$A$2:$BK$161, 63, FALSE),0)</f>
        <v>0</v>
      </c>
      <c r="KM9">
        <f>IFERROR(VLOOKUP(_xlfn.NUMBERVALUE(MID(CN9, SEARCH("!", CN9)+1, SEARCH("+", CN9)-SEARCH("!", CN9)-1)), Rankings!$A$2:$BK$161, 63, FALSE),0)</f>
        <v>0</v>
      </c>
      <c r="KN9">
        <f>IFERROR(VLOOKUP(_xlfn.NUMBERVALUE(MID(CO9, SEARCH("!", CO9)+1, SEARCH("+", CO9)-SEARCH("!", CO9)-1)), Rankings!$A$2:$BK$161, 63, FALSE),0)</f>
        <v>0</v>
      </c>
      <c r="KO9">
        <f>IFERROR(VLOOKUP(_xlfn.NUMBERVALUE(MID(CP9, SEARCH("!", CP9)+1, SEARCH("+", CP9)-SEARCH("!", CP9)-1)), Rankings!$A$2:$BK$161, 63, FALSE),0)</f>
        <v>0</v>
      </c>
      <c r="KP9">
        <f>IFERROR(VLOOKUP(_xlfn.NUMBERVALUE(MID(CQ9, SEARCH("!", CQ9)+1, SEARCH("+", CQ9)-SEARCH("!", CQ9)-1)), Rankings!$A$2:$BK$161, 63, FALSE),0)</f>
        <v>0</v>
      </c>
      <c r="KQ9">
        <f>IFERROR(VLOOKUP(_xlfn.NUMBERVALUE(MID(CR9, SEARCH("!", CR9)+1, SEARCH("+", CR9)-SEARCH("!", CR9)-1)), Rankings!$A$2:$BK$161, 63, FALSE),0)</f>
        <v>0</v>
      </c>
      <c r="KS9" s="4">
        <f t="shared" si="119"/>
        <v>397</v>
      </c>
      <c r="KT9" s="4">
        <f t="shared" si="120"/>
        <v>71</v>
      </c>
      <c r="KU9" s="4">
        <f t="shared" si="121"/>
        <v>261</v>
      </c>
      <c r="KV9" s="4">
        <f t="shared" si="122"/>
        <v>0</v>
      </c>
      <c r="KY9" s="4">
        <f t="shared" si="123"/>
        <v>729</v>
      </c>
      <c r="KZ9" s="4"/>
      <c r="LB9">
        <f t="shared" si="124"/>
        <v>86</v>
      </c>
      <c r="LC9">
        <f t="shared" si="125"/>
        <v>68</v>
      </c>
      <c r="LD9">
        <f t="shared" si="126"/>
        <v>95</v>
      </c>
      <c r="LE9">
        <f t="shared" si="127"/>
        <v>52</v>
      </c>
      <c r="LF9">
        <f t="shared" si="128"/>
        <v>86</v>
      </c>
      <c r="LG9">
        <f t="shared" si="129"/>
        <v>77</v>
      </c>
      <c r="LH9">
        <f t="shared" si="130"/>
        <v>37</v>
      </c>
      <c r="LI9">
        <f t="shared" si="131"/>
        <v>34</v>
      </c>
      <c r="LJ9">
        <f t="shared" si="132"/>
        <v>71</v>
      </c>
      <c r="LK9">
        <f t="shared" si="133"/>
        <v>75</v>
      </c>
      <c r="LL9">
        <f t="shared" si="134"/>
        <v>48</v>
      </c>
      <c r="LM9">
        <f t="shared" si="135"/>
        <v>0</v>
      </c>
      <c r="LN9">
        <f t="shared" si="136"/>
        <v>0</v>
      </c>
      <c r="LO9">
        <f t="shared" si="137"/>
        <v>0</v>
      </c>
      <c r="LP9">
        <f t="shared" si="138"/>
        <v>0</v>
      </c>
      <c r="LQ9">
        <f t="shared" si="139"/>
        <v>0</v>
      </c>
      <c r="LR9">
        <f t="shared" si="140"/>
        <v>0</v>
      </c>
      <c r="LS9">
        <f t="shared" si="141"/>
        <v>0</v>
      </c>
      <c r="LT9">
        <f t="shared" si="142"/>
        <v>0</v>
      </c>
      <c r="LU9">
        <f t="shared" si="143"/>
        <v>0</v>
      </c>
      <c r="LV9">
        <f t="shared" si="144"/>
        <v>0</v>
      </c>
      <c r="LW9">
        <f t="shared" si="145"/>
        <v>0</v>
      </c>
      <c r="LX9">
        <f t="shared" si="146"/>
        <v>0</v>
      </c>
      <c r="LY9">
        <f t="shared" si="147"/>
        <v>0</v>
      </c>
      <c r="LZ9">
        <f t="shared" si="148"/>
        <v>0</v>
      </c>
      <c r="MA9">
        <f t="shared" si="149"/>
        <v>0</v>
      </c>
      <c r="MB9">
        <f t="shared" si="150"/>
        <v>0</v>
      </c>
      <c r="MC9">
        <f t="shared" si="151"/>
        <v>0</v>
      </c>
      <c r="MD9">
        <f t="shared" si="152"/>
        <v>0</v>
      </c>
      <c r="ME9">
        <f t="shared" si="153"/>
        <v>0</v>
      </c>
      <c r="MF9">
        <f t="shared" si="154"/>
        <v>0</v>
      </c>
      <c r="MG9">
        <f t="shared" si="155"/>
        <v>0</v>
      </c>
      <c r="MH9">
        <f t="shared" si="156"/>
        <v>0</v>
      </c>
      <c r="MI9">
        <f t="shared" si="157"/>
        <v>0</v>
      </c>
      <c r="MJ9">
        <f t="shared" si="158"/>
        <v>0</v>
      </c>
      <c r="MK9">
        <f t="shared" si="159"/>
        <v>0</v>
      </c>
      <c r="ML9">
        <f t="shared" si="160"/>
        <v>0</v>
      </c>
      <c r="MM9">
        <f t="shared" si="161"/>
        <v>0</v>
      </c>
      <c r="MN9">
        <f t="shared" si="162"/>
        <v>0</v>
      </c>
      <c r="MO9">
        <f t="shared" si="163"/>
        <v>0</v>
      </c>
      <c r="MP9">
        <f t="shared" si="164"/>
        <v>0</v>
      </c>
      <c r="MQ9">
        <f t="shared" si="165"/>
        <v>0</v>
      </c>
      <c r="MR9">
        <f t="shared" si="166"/>
        <v>0</v>
      </c>
      <c r="MS9">
        <f t="shared" si="167"/>
        <v>0</v>
      </c>
      <c r="MT9">
        <f t="shared" si="168"/>
        <v>0</v>
      </c>
      <c r="MU9">
        <f t="shared" si="169"/>
        <v>0</v>
      </c>
      <c r="MV9">
        <f t="shared" si="170"/>
        <v>0</v>
      </c>
      <c r="MW9">
        <f t="shared" si="171"/>
        <v>0</v>
      </c>
      <c r="MX9">
        <f t="shared" si="172"/>
        <v>0</v>
      </c>
      <c r="MY9">
        <f t="shared" si="173"/>
        <v>0</v>
      </c>
      <c r="MZ9">
        <f t="shared" si="174"/>
        <v>0</v>
      </c>
      <c r="NA9">
        <f t="shared" si="175"/>
        <v>0</v>
      </c>
      <c r="NB9">
        <f t="shared" si="176"/>
        <v>0</v>
      </c>
      <c r="NC9">
        <f t="shared" si="177"/>
        <v>0</v>
      </c>
      <c r="ND9">
        <f t="shared" si="178"/>
        <v>0</v>
      </c>
      <c r="NE9">
        <f t="shared" si="179"/>
        <v>0</v>
      </c>
      <c r="NF9">
        <f t="shared" si="180"/>
        <v>0</v>
      </c>
      <c r="NG9">
        <f t="shared" si="181"/>
        <v>0</v>
      </c>
      <c r="NH9">
        <f t="shared" si="182"/>
        <v>0</v>
      </c>
      <c r="NI9">
        <f t="shared" si="183"/>
        <v>0</v>
      </c>
      <c r="NJ9">
        <f t="shared" si="184"/>
        <v>0</v>
      </c>
      <c r="NK9">
        <f t="shared" si="185"/>
        <v>0</v>
      </c>
      <c r="NL9">
        <f t="shared" si="186"/>
        <v>0</v>
      </c>
      <c r="NM9">
        <f t="shared" si="187"/>
        <v>0</v>
      </c>
      <c r="NN9">
        <f t="shared" si="188"/>
        <v>0</v>
      </c>
      <c r="NO9">
        <f t="shared" si="189"/>
        <v>0</v>
      </c>
      <c r="NP9">
        <f t="shared" si="190"/>
        <v>0</v>
      </c>
      <c r="NQ9">
        <f t="shared" si="191"/>
        <v>0</v>
      </c>
      <c r="NR9">
        <f t="shared" si="192"/>
        <v>0</v>
      </c>
      <c r="NS9">
        <f t="shared" si="193"/>
        <v>0</v>
      </c>
      <c r="NT9">
        <f t="shared" si="194"/>
        <v>0</v>
      </c>
      <c r="NU9">
        <f t="shared" si="195"/>
        <v>0</v>
      </c>
      <c r="NV9">
        <f t="shared" si="196"/>
        <v>0</v>
      </c>
      <c r="NW9">
        <f t="shared" si="197"/>
        <v>0</v>
      </c>
      <c r="NX9">
        <f t="shared" si="198"/>
        <v>0</v>
      </c>
      <c r="NY9">
        <f t="shared" si="199"/>
        <v>0</v>
      </c>
      <c r="NZ9">
        <f t="shared" si="200"/>
        <v>0</v>
      </c>
      <c r="OA9">
        <f t="shared" si="201"/>
        <v>0</v>
      </c>
      <c r="OB9">
        <f t="shared" si="202"/>
        <v>0</v>
      </c>
      <c r="OC9">
        <f t="shared" si="203"/>
        <v>0</v>
      </c>
      <c r="OD9">
        <f t="shared" si="204"/>
        <v>0</v>
      </c>
      <c r="OE9">
        <f t="shared" si="205"/>
        <v>0</v>
      </c>
      <c r="OF9">
        <f t="shared" si="206"/>
        <v>0</v>
      </c>
      <c r="OG9">
        <f t="shared" si="207"/>
        <v>0</v>
      </c>
      <c r="OH9">
        <f t="shared" si="208"/>
        <v>0</v>
      </c>
      <c r="OJ9" s="4">
        <f t="shared" si="209"/>
        <v>171</v>
      </c>
      <c r="OK9" s="4">
        <f t="shared" si="210"/>
        <v>62</v>
      </c>
      <c r="OL9" s="4">
        <f t="shared" si="211"/>
        <v>93</v>
      </c>
      <c r="OM9" s="4">
        <f t="shared" si="212"/>
        <v>0</v>
      </c>
      <c r="OP9" s="4">
        <f t="shared" si="213"/>
        <v>326</v>
      </c>
      <c r="OQ9" s="4"/>
      <c r="OS9">
        <f t="shared" si="214"/>
        <v>28</v>
      </c>
      <c r="OT9">
        <f t="shared" si="215"/>
        <v>32</v>
      </c>
      <c r="OU9">
        <f t="shared" si="216"/>
        <v>30</v>
      </c>
      <c r="OV9">
        <f t="shared" si="217"/>
        <v>10</v>
      </c>
      <c r="OW9">
        <f t="shared" si="218"/>
        <v>33</v>
      </c>
      <c r="OX9">
        <f t="shared" si="219"/>
        <v>41</v>
      </c>
      <c r="OY9">
        <f t="shared" si="220"/>
        <v>18</v>
      </c>
      <c r="OZ9">
        <f t="shared" si="221"/>
        <v>44</v>
      </c>
      <c r="PA9">
        <f t="shared" si="222"/>
        <v>40</v>
      </c>
      <c r="PB9">
        <f t="shared" si="223"/>
        <v>25</v>
      </c>
      <c r="PC9">
        <f t="shared" si="224"/>
        <v>25</v>
      </c>
      <c r="PD9">
        <f t="shared" si="225"/>
        <v>0</v>
      </c>
      <c r="PE9">
        <f t="shared" si="226"/>
        <v>0</v>
      </c>
      <c r="PF9">
        <f t="shared" si="227"/>
        <v>0</v>
      </c>
      <c r="PG9">
        <f t="shared" si="228"/>
        <v>0</v>
      </c>
      <c r="PH9">
        <f t="shared" si="229"/>
        <v>0</v>
      </c>
      <c r="PI9">
        <f t="shared" si="230"/>
        <v>0</v>
      </c>
      <c r="PJ9">
        <f t="shared" si="231"/>
        <v>0</v>
      </c>
      <c r="PK9">
        <f t="shared" si="232"/>
        <v>0</v>
      </c>
      <c r="PL9">
        <f t="shared" si="233"/>
        <v>0</v>
      </c>
      <c r="PM9">
        <f t="shared" si="234"/>
        <v>0</v>
      </c>
      <c r="PN9">
        <f t="shared" si="235"/>
        <v>0</v>
      </c>
      <c r="PO9">
        <f t="shared" si="236"/>
        <v>0</v>
      </c>
      <c r="PP9">
        <f t="shared" si="237"/>
        <v>0</v>
      </c>
      <c r="PQ9">
        <f t="shared" si="238"/>
        <v>0</v>
      </c>
      <c r="PR9">
        <f t="shared" si="239"/>
        <v>0</v>
      </c>
      <c r="PS9">
        <f t="shared" si="240"/>
        <v>0</v>
      </c>
      <c r="PT9">
        <f t="shared" si="241"/>
        <v>0</v>
      </c>
      <c r="PU9">
        <f t="shared" si="242"/>
        <v>0</v>
      </c>
      <c r="PV9">
        <f t="shared" si="243"/>
        <v>0</v>
      </c>
      <c r="PW9">
        <f t="shared" si="244"/>
        <v>0</v>
      </c>
      <c r="PX9">
        <f t="shared" si="245"/>
        <v>0</v>
      </c>
      <c r="PY9">
        <f t="shared" si="246"/>
        <v>0</v>
      </c>
      <c r="PZ9">
        <f t="shared" si="247"/>
        <v>0</v>
      </c>
      <c r="QA9">
        <f t="shared" si="248"/>
        <v>0</v>
      </c>
      <c r="QB9">
        <f t="shared" si="249"/>
        <v>0</v>
      </c>
      <c r="QC9">
        <f t="shared" si="250"/>
        <v>0</v>
      </c>
      <c r="QD9">
        <f t="shared" si="251"/>
        <v>0</v>
      </c>
      <c r="QE9">
        <f t="shared" si="252"/>
        <v>0</v>
      </c>
      <c r="QF9">
        <f t="shared" si="253"/>
        <v>0</v>
      </c>
      <c r="QG9">
        <f t="shared" si="254"/>
        <v>0</v>
      </c>
      <c r="QH9">
        <f t="shared" si="255"/>
        <v>0</v>
      </c>
      <c r="QI9">
        <f t="shared" si="256"/>
        <v>0</v>
      </c>
      <c r="QJ9">
        <f t="shared" si="257"/>
        <v>0</v>
      </c>
      <c r="QK9">
        <f t="shared" si="258"/>
        <v>0</v>
      </c>
      <c r="QL9">
        <f t="shared" si="259"/>
        <v>0</v>
      </c>
      <c r="QM9">
        <f t="shared" si="260"/>
        <v>0</v>
      </c>
      <c r="QN9">
        <f t="shared" si="261"/>
        <v>0</v>
      </c>
      <c r="QO9">
        <f t="shared" si="262"/>
        <v>0</v>
      </c>
      <c r="QP9">
        <f t="shared" si="263"/>
        <v>0</v>
      </c>
      <c r="QQ9">
        <f t="shared" si="264"/>
        <v>0</v>
      </c>
      <c r="QR9">
        <f t="shared" si="265"/>
        <v>0</v>
      </c>
      <c r="QS9">
        <f t="shared" si="266"/>
        <v>0</v>
      </c>
      <c r="QT9">
        <f t="shared" si="267"/>
        <v>0</v>
      </c>
      <c r="QU9">
        <f t="shared" si="268"/>
        <v>0</v>
      </c>
      <c r="QV9">
        <f t="shared" si="269"/>
        <v>0</v>
      </c>
      <c r="QW9">
        <f t="shared" si="270"/>
        <v>0</v>
      </c>
      <c r="QX9">
        <f t="shared" si="271"/>
        <v>0</v>
      </c>
      <c r="QY9">
        <f t="shared" si="272"/>
        <v>0</v>
      </c>
      <c r="QZ9">
        <f t="shared" si="273"/>
        <v>0</v>
      </c>
      <c r="RA9">
        <f t="shared" si="274"/>
        <v>0</v>
      </c>
      <c r="RB9">
        <f t="shared" si="275"/>
        <v>0</v>
      </c>
      <c r="RC9">
        <f t="shared" si="276"/>
        <v>0</v>
      </c>
      <c r="RD9">
        <f t="shared" si="277"/>
        <v>0</v>
      </c>
      <c r="RE9">
        <f t="shared" si="278"/>
        <v>0</v>
      </c>
      <c r="RF9">
        <f t="shared" si="279"/>
        <v>0</v>
      </c>
      <c r="RG9">
        <f t="shared" si="280"/>
        <v>0</v>
      </c>
      <c r="RH9">
        <f t="shared" si="281"/>
        <v>0</v>
      </c>
      <c r="RI9">
        <f t="shared" si="282"/>
        <v>0</v>
      </c>
      <c r="RJ9">
        <f t="shared" si="283"/>
        <v>0</v>
      </c>
      <c r="RK9">
        <f t="shared" si="284"/>
        <v>0</v>
      </c>
      <c r="RL9">
        <f t="shared" si="285"/>
        <v>0</v>
      </c>
      <c r="RM9">
        <f t="shared" si="286"/>
        <v>0</v>
      </c>
      <c r="RN9">
        <f t="shared" si="287"/>
        <v>0</v>
      </c>
      <c r="RO9">
        <f t="shared" si="288"/>
        <v>0</v>
      </c>
      <c r="RP9">
        <f t="shared" si="289"/>
        <v>0</v>
      </c>
      <c r="RQ9">
        <f t="shared" si="290"/>
        <v>0</v>
      </c>
      <c r="RR9">
        <f t="shared" si="291"/>
        <v>0</v>
      </c>
      <c r="RS9">
        <f t="shared" si="292"/>
        <v>0</v>
      </c>
      <c r="RT9">
        <f t="shared" si="293"/>
        <v>0</v>
      </c>
      <c r="RU9">
        <f t="shared" si="294"/>
        <v>0</v>
      </c>
      <c r="RV9">
        <f t="shared" si="295"/>
        <v>0</v>
      </c>
      <c r="RW9">
        <f t="shared" si="296"/>
        <v>0</v>
      </c>
      <c r="RX9">
        <f t="shared" si="297"/>
        <v>0</v>
      </c>
      <c r="RY9">
        <f t="shared" si="298"/>
        <v>0</v>
      </c>
      <c r="SA9" s="4">
        <f t="shared" si="299"/>
        <v>25.51</v>
      </c>
      <c r="SB9" s="4">
        <f t="shared" si="300"/>
        <v>10</v>
      </c>
      <c r="SC9" s="4">
        <f t="shared" si="301"/>
        <v>20.93</v>
      </c>
      <c r="SD9" s="4">
        <f t="shared" si="302"/>
        <v>0</v>
      </c>
      <c r="SF9" s="4">
        <f t="shared" si="303"/>
        <v>56.440000000000005</v>
      </c>
      <c r="SI9">
        <f t="shared" si="304"/>
        <v>5.42</v>
      </c>
      <c r="SJ9">
        <f t="shared" si="305"/>
        <v>3.75</v>
      </c>
      <c r="SK9">
        <f t="shared" si="306"/>
        <v>5.13</v>
      </c>
      <c r="SL9">
        <f t="shared" si="307"/>
        <v>4.4000000000000004</v>
      </c>
      <c r="SM9">
        <f t="shared" si="308"/>
        <v>6.2</v>
      </c>
      <c r="SN9">
        <f t="shared" si="309"/>
        <v>5.33</v>
      </c>
      <c r="SO9">
        <f t="shared" si="310"/>
        <v>4.5999999999999996</v>
      </c>
      <c r="SP9">
        <f t="shared" si="311"/>
        <v>5.4</v>
      </c>
      <c r="SQ9">
        <f t="shared" si="312"/>
        <v>5.88</v>
      </c>
      <c r="SR9">
        <f t="shared" si="313"/>
        <v>4.83</v>
      </c>
      <c r="SS9">
        <f t="shared" si="314"/>
        <v>5.5</v>
      </c>
      <c r="ST9" t="str">
        <f t="shared" si="315"/>
        <v>0</v>
      </c>
      <c r="SU9" t="str">
        <f t="shared" si="316"/>
        <v>0</v>
      </c>
      <c r="SV9" t="str">
        <f t="shared" si="317"/>
        <v>0</v>
      </c>
      <c r="SW9" t="str">
        <f t="shared" si="318"/>
        <v>0</v>
      </c>
      <c r="SX9" t="str">
        <f t="shared" si="319"/>
        <v>0</v>
      </c>
      <c r="SY9" t="str">
        <f t="shared" si="320"/>
        <v>0</v>
      </c>
      <c r="SZ9" t="str">
        <f t="shared" si="321"/>
        <v>0</v>
      </c>
      <c r="TA9" t="str">
        <f t="shared" si="322"/>
        <v>0</v>
      </c>
      <c r="TB9" t="str">
        <f t="shared" si="323"/>
        <v>0</v>
      </c>
      <c r="TC9" t="str">
        <f t="shared" si="324"/>
        <v>0</v>
      </c>
      <c r="TD9" t="str">
        <f t="shared" si="325"/>
        <v>0</v>
      </c>
      <c r="TE9" t="str">
        <f t="shared" si="326"/>
        <v>0</v>
      </c>
      <c r="TF9" t="str">
        <f t="shared" si="327"/>
        <v>0</v>
      </c>
      <c r="TG9" t="str">
        <f t="shared" si="328"/>
        <v>0</v>
      </c>
      <c r="TH9" t="str">
        <f t="shared" si="329"/>
        <v>0</v>
      </c>
      <c r="TI9" t="str">
        <f t="shared" si="330"/>
        <v>0</v>
      </c>
      <c r="TJ9" t="str">
        <f t="shared" si="331"/>
        <v>0</v>
      </c>
      <c r="TK9" t="str">
        <f t="shared" si="332"/>
        <v>0</v>
      </c>
      <c r="TL9" t="str">
        <f t="shared" si="333"/>
        <v>0</v>
      </c>
      <c r="TM9" t="str">
        <f t="shared" si="334"/>
        <v>0</v>
      </c>
      <c r="TN9" t="str">
        <f t="shared" si="335"/>
        <v>0</v>
      </c>
      <c r="TO9" t="str">
        <f t="shared" si="336"/>
        <v>0</v>
      </c>
      <c r="TP9" t="str">
        <f t="shared" si="337"/>
        <v>0</v>
      </c>
      <c r="TQ9" t="str">
        <f t="shared" si="338"/>
        <v>0</v>
      </c>
      <c r="TR9" t="str">
        <f t="shared" si="339"/>
        <v>0</v>
      </c>
      <c r="TS9" t="str">
        <f t="shared" si="340"/>
        <v>0</v>
      </c>
      <c r="TT9" t="str">
        <f t="shared" si="341"/>
        <v>0</v>
      </c>
      <c r="TU9" t="str">
        <f t="shared" si="342"/>
        <v>0</v>
      </c>
      <c r="TV9" t="str">
        <f t="shared" si="343"/>
        <v>0</v>
      </c>
      <c r="TW9" t="str">
        <f t="shared" si="344"/>
        <v>0</v>
      </c>
      <c r="TX9" t="str">
        <f t="shared" si="345"/>
        <v>0</v>
      </c>
      <c r="TY9" t="str">
        <f t="shared" si="346"/>
        <v>0</v>
      </c>
      <c r="TZ9" t="str">
        <f t="shared" si="347"/>
        <v>0</v>
      </c>
      <c r="UA9" t="str">
        <f t="shared" si="348"/>
        <v>0</v>
      </c>
      <c r="UB9" t="str">
        <f t="shared" si="349"/>
        <v>0</v>
      </c>
      <c r="UC9" t="str">
        <f t="shared" si="350"/>
        <v>0</v>
      </c>
      <c r="UD9" t="str">
        <f t="shared" si="351"/>
        <v>0</v>
      </c>
      <c r="UE9" t="str">
        <f t="shared" si="352"/>
        <v>0</v>
      </c>
      <c r="UF9" t="str">
        <f t="shared" si="353"/>
        <v>0</v>
      </c>
      <c r="UG9" t="str">
        <f t="shared" si="354"/>
        <v>0</v>
      </c>
      <c r="UH9" t="str">
        <f t="shared" si="355"/>
        <v>0</v>
      </c>
      <c r="UI9" t="str">
        <f t="shared" si="356"/>
        <v>0</v>
      </c>
      <c r="UJ9" t="str">
        <f t="shared" si="357"/>
        <v>0</v>
      </c>
      <c r="UK9" t="str">
        <f t="shared" si="358"/>
        <v>0</v>
      </c>
      <c r="UL9" t="str">
        <f t="shared" si="359"/>
        <v>0</v>
      </c>
      <c r="UM9" t="str">
        <f t="shared" si="360"/>
        <v>0</v>
      </c>
      <c r="UN9" t="str">
        <f t="shared" si="361"/>
        <v>0</v>
      </c>
      <c r="UO9" t="str">
        <f t="shared" si="362"/>
        <v>0</v>
      </c>
      <c r="UP9" t="str">
        <f t="shared" si="363"/>
        <v>0</v>
      </c>
      <c r="UQ9" t="str">
        <f t="shared" si="364"/>
        <v>0</v>
      </c>
      <c r="UR9" t="str">
        <f t="shared" si="365"/>
        <v>0</v>
      </c>
      <c r="US9" t="str">
        <f t="shared" si="366"/>
        <v>0</v>
      </c>
      <c r="UT9" t="str">
        <f t="shared" si="367"/>
        <v>0</v>
      </c>
      <c r="UU9" t="str">
        <f t="shared" si="368"/>
        <v>0</v>
      </c>
      <c r="UV9" t="str">
        <f t="shared" si="369"/>
        <v>0</v>
      </c>
      <c r="UW9" t="str">
        <f t="shared" si="370"/>
        <v>0</v>
      </c>
      <c r="UX9" t="str">
        <f t="shared" si="371"/>
        <v>0</v>
      </c>
      <c r="UY9" t="str">
        <f t="shared" si="372"/>
        <v>0</v>
      </c>
      <c r="UZ9" t="str">
        <f t="shared" si="373"/>
        <v>0</v>
      </c>
      <c r="VA9" t="str">
        <f t="shared" si="374"/>
        <v>0</v>
      </c>
      <c r="VB9" t="str">
        <f t="shared" si="375"/>
        <v>0</v>
      </c>
      <c r="VC9" t="str">
        <f t="shared" si="376"/>
        <v>0</v>
      </c>
      <c r="VD9" t="str">
        <f t="shared" si="377"/>
        <v>0</v>
      </c>
      <c r="VE9" t="str">
        <f t="shared" si="378"/>
        <v>0</v>
      </c>
      <c r="VF9" t="str">
        <f t="shared" si="379"/>
        <v>0</v>
      </c>
      <c r="VG9" t="str">
        <f t="shared" si="380"/>
        <v>0</v>
      </c>
      <c r="VH9" t="str">
        <f t="shared" si="381"/>
        <v>0</v>
      </c>
      <c r="VI9" t="str">
        <f t="shared" si="382"/>
        <v>0</v>
      </c>
      <c r="VJ9" t="str">
        <f t="shared" si="383"/>
        <v>0</v>
      </c>
      <c r="VK9" t="str">
        <f t="shared" si="384"/>
        <v>0</v>
      </c>
      <c r="VL9" t="str">
        <f t="shared" si="385"/>
        <v>0</v>
      </c>
      <c r="VM9" t="str">
        <f t="shared" si="386"/>
        <v>0</v>
      </c>
      <c r="VN9" t="str">
        <f t="shared" si="387"/>
        <v>0</v>
      </c>
      <c r="VO9" t="str">
        <f t="shared" si="388"/>
        <v>0</v>
      </c>
      <c r="VQ9" s="4">
        <f t="shared" si="389"/>
        <v>31.200000000000003</v>
      </c>
      <c r="VR9" s="4">
        <f t="shared" si="390"/>
        <v>20.38</v>
      </c>
      <c r="VS9" s="4">
        <f t="shared" si="391"/>
        <v>29.65</v>
      </c>
      <c r="VT9" s="4">
        <f t="shared" si="392"/>
        <v>0</v>
      </c>
      <c r="VV9" s="4">
        <f t="shared" si="393"/>
        <v>81.22999999999999</v>
      </c>
      <c r="VY9">
        <f t="shared" si="394"/>
        <v>8.74</v>
      </c>
      <c r="VZ9">
        <f t="shared" si="395"/>
        <v>-1.35</v>
      </c>
      <c r="WA9">
        <f t="shared" si="396"/>
        <v>2.67</v>
      </c>
      <c r="WB9">
        <f t="shared" si="397"/>
        <v>2.1</v>
      </c>
      <c r="WC9">
        <f t="shared" si="398"/>
        <v>13.62</v>
      </c>
      <c r="WD9">
        <f t="shared" si="399"/>
        <v>4.63</v>
      </c>
      <c r="WE9">
        <f t="shared" si="400"/>
        <v>15.1</v>
      </c>
      <c r="WF9">
        <f t="shared" si="401"/>
        <v>5.28</v>
      </c>
      <c r="WG9">
        <f t="shared" si="402"/>
        <v>16.510000000000002</v>
      </c>
      <c r="WH9">
        <f t="shared" si="403"/>
        <v>4.58</v>
      </c>
      <c r="WI9">
        <f t="shared" si="404"/>
        <v>9.35</v>
      </c>
      <c r="WJ9">
        <f t="shared" si="405"/>
        <v>0</v>
      </c>
      <c r="WK9">
        <f t="shared" si="406"/>
        <v>0</v>
      </c>
      <c r="WL9">
        <f t="shared" si="407"/>
        <v>0</v>
      </c>
      <c r="WM9">
        <f t="shared" si="408"/>
        <v>0</v>
      </c>
      <c r="WN9">
        <f t="shared" si="409"/>
        <v>0</v>
      </c>
      <c r="WO9">
        <f t="shared" si="410"/>
        <v>0</v>
      </c>
      <c r="WP9">
        <f t="shared" si="411"/>
        <v>0</v>
      </c>
      <c r="WQ9">
        <f t="shared" si="412"/>
        <v>0</v>
      </c>
      <c r="WR9">
        <f t="shared" si="413"/>
        <v>0</v>
      </c>
      <c r="WS9">
        <f t="shared" si="414"/>
        <v>0</v>
      </c>
      <c r="WT9">
        <f t="shared" si="415"/>
        <v>0</v>
      </c>
      <c r="WU9">
        <f t="shared" si="416"/>
        <v>0</v>
      </c>
      <c r="WV9">
        <f t="shared" si="417"/>
        <v>0</v>
      </c>
      <c r="WW9">
        <f t="shared" si="418"/>
        <v>0</v>
      </c>
      <c r="WX9">
        <f t="shared" si="419"/>
        <v>0</v>
      </c>
      <c r="WY9">
        <f t="shared" si="420"/>
        <v>0</v>
      </c>
      <c r="WZ9">
        <f t="shared" si="421"/>
        <v>0</v>
      </c>
      <c r="XA9">
        <f t="shared" si="422"/>
        <v>0</v>
      </c>
      <c r="XB9">
        <f t="shared" si="423"/>
        <v>0</v>
      </c>
      <c r="XC9">
        <f t="shared" si="424"/>
        <v>0</v>
      </c>
      <c r="XD9">
        <f t="shared" si="425"/>
        <v>0</v>
      </c>
      <c r="XE9">
        <f t="shared" si="426"/>
        <v>0</v>
      </c>
      <c r="XF9">
        <f t="shared" si="427"/>
        <v>0</v>
      </c>
      <c r="XG9">
        <f t="shared" si="428"/>
        <v>0</v>
      </c>
      <c r="XH9">
        <f t="shared" si="429"/>
        <v>0</v>
      </c>
      <c r="XI9">
        <f t="shared" si="430"/>
        <v>0</v>
      </c>
      <c r="XJ9">
        <f t="shared" si="431"/>
        <v>0</v>
      </c>
      <c r="XK9">
        <f t="shared" si="432"/>
        <v>0</v>
      </c>
      <c r="XL9">
        <f t="shared" si="433"/>
        <v>0</v>
      </c>
      <c r="XM9">
        <f t="shared" si="434"/>
        <v>0</v>
      </c>
      <c r="XN9">
        <f t="shared" si="435"/>
        <v>0</v>
      </c>
      <c r="XO9">
        <f t="shared" si="436"/>
        <v>0</v>
      </c>
      <c r="XP9">
        <f t="shared" si="437"/>
        <v>0</v>
      </c>
      <c r="XQ9">
        <f t="shared" si="438"/>
        <v>0</v>
      </c>
      <c r="XR9">
        <f t="shared" si="439"/>
        <v>0</v>
      </c>
      <c r="XS9">
        <f t="shared" si="440"/>
        <v>0</v>
      </c>
      <c r="XT9">
        <f t="shared" si="441"/>
        <v>0</v>
      </c>
      <c r="XU9">
        <f t="shared" si="442"/>
        <v>0</v>
      </c>
      <c r="XV9">
        <f t="shared" si="443"/>
        <v>0</v>
      </c>
      <c r="XW9">
        <f t="shared" si="444"/>
        <v>0</v>
      </c>
      <c r="XX9">
        <f t="shared" si="445"/>
        <v>0</v>
      </c>
      <c r="XY9">
        <f t="shared" si="446"/>
        <v>0</v>
      </c>
      <c r="XZ9">
        <f t="shared" si="447"/>
        <v>0</v>
      </c>
      <c r="YA9">
        <f t="shared" si="448"/>
        <v>0</v>
      </c>
      <c r="YB9">
        <f t="shared" si="449"/>
        <v>0</v>
      </c>
      <c r="YC9">
        <f t="shared" si="450"/>
        <v>0</v>
      </c>
      <c r="YD9">
        <f t="shared" si="451"/>
        <v>0</v>
      </c>
      <c r="YE9">
        <f t="shared" si="452"/>
        <v>0</v>
      </c>
      <c r="YF9">
        <f t="shared" si="453"/>
        <v>0</v>
      </c>
      <c r="YG9">
        <f t="shared" si="454"/>
        <v>0</v>
      </c>
      <c r="YH9">
        <f t="shared" si="455"/>
        <v>0</v>
      </c>
      <c r="YI9">
        <f t="shared" si="456"/>
        <v>0</v>
      </c>
      <c r="YJ9">
        <f t="shared" si="457"/>
        <v>0</v>
      </c>
      <c r="YK9">
        <f t="shared" si="458"/>
        <v>0</v>
      </c>
      <c r="YL9">
        <f t="shared" si="459"/>
        <v>0</v>
      </c>
      <c r="YM9">
        <f t="shared" si="460"/>
        <v>0</v>
      </c>
      <c r="YN9">
        <f t="shared" si="461"/>
        <v>0</v>
      </c>
      <c r="YO9">
        <f t="shared" si="462"/>
        <v>0</v>
      </c>
      <c r="YP9">
        <f t="shared" si="463"/>
        <v>0</v>
      </c>
      <c r="YQ9">
        <f t="shared" si="464"/>
        <v>0</v>
      </c>
      <c r="YR9">
        <f t="shared" si="465"/>
        <v>0</v>
      </c>
      <c r="YS9">
        <f t="shared" si="466"/>
        <v>0</v>
      </c>
      <c r="YT9">
        <f t="shared" si="467"/>
        <v>0</v>
      </c>
      <c r="YU9">
        <f t="shared" si="468"/>
        <v>0</v>
      </c>
      <c r="YV9">
        <f t="shared" si="469"/>
        <v>0</v>
      </c>
      <c r="YW9">
        <f t="shared" si="470"/>
        <v>0</v>
      </c>
      <c r="YX9">
        <f t="shared" si="471"/>
        <v>0</v>
      </c>
      <c r="YY9">
        <f t="shared" si="472"/>
        <v>0</v>
      </c>
      <c r="YZ9">
        <f t="shared" si="473"/>
        <v>0</v>
      </c>
      <c r="ZA9">
        <f t="shared" si="474"/>
        <v>0</v>
      </c>
      <c r="ZB9">
        <f t="shared" si="475"/>
        <v>0</v>
      </c>
      <c r="ZC9">
        <f t="shared" si="476"/>
        <v>0</v>
      </c>
      <c r="ZD9">
        <f t="shared" si="477"/>
        <v>0</v>
      </c>
      <c r="ZE9">
        <f t="shared" si="478"/>
        <v>0</v>
      </c>
      <c r="ZG9" s="4">
        <f t="shared" si="479"/>
        <v>340</v>
      </c>
      <c r="ZH9" s="4">
        <f t="shared" si="480"/>
        <v>150</v>
      </c>
      <c r="ZI9" s="4">
        <f t="shared" si="481"/>
        <v>300</v>
      </c>
      <c r="ZJ9" s="4">
        <f t="shared" si="482"/>
        <v>0</v>
      </c>
      <c r="ZL9" s="4">
        <f t="shared" si="483"/>
        <v>790</v>
      </c>
      <c r="ZO9">
        <f t="shared" si="484"/>
        <v>41</v>
      </c>
      <c r="ZP9">
        <f t="shared" si="485"/>
        <v>81</v>
      </c>
      <c r="ZQ9">
        <f t="shared" si="486"/>
        <v>61</v>
      </c>
      <c r="ZR9">
        <f t="shared" si="487"/>
        <v>72</v>
      </c>
      <c r="ZS9">
        <f t="shared" si="488"/>
        <v>62</v>
      </c>
      <c r="ZT9">
        <f t="shared" si="489"/>
        <v>94</v>
      </c>
      <c r="ZU9">
        <f t="shared" si="490"/>
        <v>60</v>
      </c>
      <c r="ZV9">
        <f t="shared" si="491"/>
        <v>90</v>
      </c>
      <c r="ZW9">
        <f t="shared" si="492"/>
        <v>63</v>
      </c>
      <c r="ZX9">
        <f t="shared" si="493"/>
        <v>89</v>
      </c>
      <c r="ZY9">
        <f t="shared" si="494"/>
        <v>77</v>
      </c>
      <c r="ZZ9">
        <f t="shared" si="495"/>
        <v>0</v>
      </c>
      <c r="AAA9">
        <f t="shared" si="496"/>
        <v>0</v>
      </c>
      <c r="AAB9">
        <f t="shared" si="497"/>
        <v>0</v>
      </c>
      <c r="AAC9">
        <f t="shared" si="498"/>
        <v>0</v>
      </c>
      <c r="AAD9">
        <f t="shared" si="499"/>
        <v>0</v>
      </c>
      <c r="AAE9">
        <f t="shared" si="500"/>
        <v>0</v>
      </c>
      <c r="AAF9">
        <f t="shared" si="501"/>
        <v>0</v>
      </c>
      <c r="AAG9">
        <f t="shared" si="502"/>
        <v>0</v>
      </c>
      <c r="AAH9">
        <f t="shared" si="503"/>
        <v>0</v>
      </c>
      <c r="AAI9">
        <f t="shared" si="504"/>
        <v>0</v>
      </c>
      <c r="AAJ9">
        <f t="shared" si="505"/>
        <v>0</v>
      </c>
      <c r="AAK9">
        <f t="shared" si="506"/>
        <v>0</v>
      </c>
      <c r="AAL9">
        <f t="shared" si="507"/>
        <v>0</v>
      </c>
      <c r="AAM9">
        <f t="shared" si="508"/>
        <v>0</v>
      </c>
      <c r="AAN9">
        <f t="shared" si="509"/>
        <v>0</v>
      </c>
      <c r="AAO9">
        <f t="shared" si="510"/>
        <v>0</v>
      </c>
      <c r="AAP9">
        <f t="shared" si="511"/>
        <v>0</v>
      </c>
      <c r="AAQ9">
        <f t="shared" si="512"/>
        <v>0</v>
      </c>
      <c r="AAR9">
        <f t="shared" si="513"/>
        <v>0</v>
      </c>
      <c r="AAS9">
        <f t="shared" si="514"/>
        <v>0</v>
      </c>
      <c r="AAT9">
        <f t="shared" si="515"/>
        <v>0</v>
      </c>
      <c r="AAU9">
        <f t="shared" si="516"/>
        <v>0</v>
      </c>
      <c r="AAV9">
        <f t="shared" si="517"/>
        <v>0</v>
      </c>
      <c r="AAW9">
        <f t="shared" si="518"/>
        <v>0</v>
      </c>
      <c r="AAX9">
        <f t="shared" si="519"/>
        <v>0</v>
      </c>
      <c r="AAY9">
        <f t="shared" si="520"/>
        <v>0</v>
      </c>
      <c r="AAZ9">
        <f t="shared" si="521"/>
        <v>0</v>
      </c>
      <c r="ABA9">
        <f t="shared" si="522"/>
        <v>0</v>
      </c>
      <c r="ABB9">
        <f t="shared" si="523"/>
        <v>0</v>
      </c>
      <c r="ABC9">
        <f t="shared" si="524"/>
        <v>0</v>
      </c>
      <c r="ABD9">
        <f t="shared" si="525"/>
        <v>0</v>
      </c>
      <c r="ABE9">
        <f t="shared" si="526"/>
        <v>0</v>
      </c>
      <c r="ABF9">
        <f t="shared" si="527"/>
        <v>0</v>
      </c>
      <c r="ABG9">
        <f t="shared" si="528"/>
        <v>0</v>
      </c>
      <c r="ABH9">
        <f t="shared" si="529"/>
        <v>0</v>
      </c>
      <c r="ABI9">
        <f t="shared" si="530"/>
        <v>0</v>
      </c>
      <c r="ABJ9">
        <f t="shared" si="531"/>
        <v>0</v>
      </c>
      <c r="ABK9">
        <f t="shared" si="532"/>
        <v>0</v>
      </c>
      <c r="ABL9">
        <f t="shared" si="533"/>
        <v>0</v>
      </c>
      <c r="ABM9">
        <f t="shared" si="534"/>
        <v>0</v>
      </c>
      <c r="ABN9">
        <f t="shared" si="535"/>
        <v>0</v>
      </c>
      <c r="ABO9">
        <f t="shared" si="536"/>
        <v>0</v>
      </c>
      <c r="ABP9">
        <f t="shared" si="537"/>
        <v>0</v>
      </c>
      <c r="ABQ9">
        <f t="shared" si="538"/>
        <v>0</v>
      </c>
      <c r="ABR9">
        <f t="shared" si="539"/>
        <v>0</v>
      </c>
      <c r="ABS9">
        <f t="shared" si="540"/>
        <v>0</v>
      </c>
      <c r="ABT9">
        <f t="shared" si="541"/>
        <v>0</v>
      </c>
      <c r="ABU9">
        <f t="shared" si="542"/>
        <v>0</v>
      </c>
      <c r="ABV9">
        <f t="shared" si="543"/>
        <v>0</v>
      </c>
      <c r="ABW9">
        <f t="shared" si="544"/>
        <v>0</v>
      </c>
      <c r="ABX9">
        <f t="shared" si="545"/>
        <v>0</v>
      </c>
      <c r="ABY9">
        <f t="shared" si="546"/>
        <v>0</v>
      </c>
      <c r="ABZ9">
        <f t="shared" si="547"/>
        <v>0</v>
      </c>
      <c r="ACA9">
        <f t="shared" si="548"/>
        <v>0</v>
      </c>
      <c r="ACB9">
        <f t="shared" si="549"/>
        <v>0</v>
      </c>
      <c r="ACC9">
        <f t="shared" si="550"/>
        <v>0</v>
      </c>
      <c r="ACD9">
        <f t="shared" si="551"/>
        <v>0</v>
      </c>
      <c r="ACE9">
        <f t="shared" si="552"/>
        <v>0</v>
      </c>
      <c r="ACF9">
        <f t="shared" si="553"/>
        <v>0</v>
      </c>
      <c r="ACG9">
        <f t="shared" si="554"/>
        <v>0</v>
      </c>
      <c r="ACH9">
        <f t="shared" si="555"/>
        <v>0</v>
      </c>
      <c r="ACI9">
        <f t="shared" si="556"/>
        <v>0</v>
      </c>
      <c r="ACJ9">
        <f t="shared" si="557"/>
        <v>0</v>
      </c>
      <c r="ACK9">
        <f t="shared" si="558"/>
        <v>0</v>
      </c>
      <c r="ACL9">
        <f t="shared" si="559"/>
        <v>0</v>
      </c>
      <c r="ACM9">
        <f t="shared" si="560"/>
        <v>0</v>
      </c>
      <c r="ACN9">
        <f t="shared" si="561"/>
        <v>0</v>
      </c>
      <c r="ACO9">
        <f t="shared" si="562"/>
        <v>0</v>
      </c>
      <c r="ACP9">
        <f t="shared" si="563"/>
        <v>0</v>
      </c>
      <c r="ACQ9">
        <f t="shared" si="564"/>
        <v>0</v>
      </c>
      <c r="ACR9">
        <f t="shared" si="565"/>
        <v>0</v>
      </c>
      <c r="ACS9">
        <f t="shared" si="566"/>
        <v>0</v>
      </c>
      <c r="ACT9">
        <f t="shared" si="567"/>
        <v>0</v>
      </c>
      <c r="ACU9">
        <f t="shared" si="568"/>
        <v>0</v>
      </c>
      <c r="ACW9" s="4">
        <f t="shared" si="569"/>
        <v>600.19999999999993</v>
      </c>
      <c r="ACX9" s="4">
        <f t="shared" si="570"/>
        <v>91.3</v>
      </c>
      <c r="ACY9" s="4">
        <f t="shared" si="571"/>
        <v>526.6</v>
      </c>
      <c r="ACZ9" s="4">
        <f t="shared" si="572"/>
        <v>0</v>
      </c>
      <c r="ADA9" s="88">
        <f t="shared" si="573"/>
        <v>6.7564783726435476</v>
      </c>
      <c r="ADB9" s="4">
        <f t="shared" si="574"/>
        <v>1218.0999999999999</v>
      </c>
      <c r="ADC9" s="5">
        <f t="shared" si="575"/>
        <v>10.95627673984187</v>
      </c>
      <c r="ADD9" s="5">
        <f t="shared" si="576"/>
        <v>11.473883387938018</v>
      </c>
      <c r="ADE9">
        <f t="shared" si="577"/>
        <v>132.1</v>
      </c>
      <c r="ADF9">
        <f t="shared" si="578"/>
        <v>114.8</v>
      </c>
      <c r="ADG9">
        <f t="shared" si="579"/>
        <v>149.19999999999999</v>
      </c>
      <c r="ADH9">
        <f t="shared" si="580"/>
        <v>182.7</v>
      </c>
      <c r="ADI9">
        <f t="shared" si="581"/>
        <v>123.4</v>
      </c>
      <c r="ADJ9">
        <f t="shared" si="582"/>
        <v>112.5</v>
      </c>
      <c r="ADK9">
        <f t="shared" si="583"/>
        <v>59.6</v>
      </c>
      <c r="ADL9">
        <f t="shared" si="584"/>
        <v>31.7</v>
      </c>
      <c r="ADM9">
        <f t="shared" si="585"/>
        <v>91.6</v>
      </c>
      <c r="ADN9">
        <f t="shared" si="586"/>
        <v>158.19999999999999</v>
      </c>
      <c r="ADO9">
        <f t="shared" si="587"/>
        <v>62.3</v>
      </c>
      <c r="ADP9">
        <f t="shared" si="588"/>
        <v>0</v>
      </c>
      <c r="ADQ9">
        <f t="shared" si="589"/>
        <v>0</v>
      </c>
      <c r="ADR9">
        <f t="shared" si="590"/>
        <v>0</v>
      </c>
      <c r="ADS9">
        <f t="shared" si="591"/>
        <v>0</v>
      </c>
      <c r="ADT9">
        <f t="shared" si="592"/>
        <v>0</v>
      </c>
      <c r="ADU9">
        <f t="shared" si="593"/>
        <v>0</v>
      </c>
      <c r="ADV9">
        <f t="shared" si="594"/>
        <v>0</v>
      </c>
      <c r="ADW9">
        <f t="shared" si="595"/>
        <v>0</v>
      </c>
      <c r="ADX9">
        <f t="shared" si="596"/>
        <v>0</v>
      </c>
      <c r="ADY9">
        <f t="shared" si="597"/>
        <v>0</v>
      </c>
      <c r="ADZ9">
        <f t="shared" si="598"/>
        <v>0</v>
      </c>
      <c r="AEA9">
        <f t="shared" si="599"/>
        <v>0</v>
      </c>
      <c r="AEB9">
        <f t="shared" si="600"/>
        <v>0</v>
      </c>
      <c r="AEC9">
        <f t="shared" si="601"/>
        <v>0</v>
      </c>
      <c r="AED9">
        <f t="shared" si="602"/>
        <v>0</v>
      </c>
      <c r="AEE9">
        <f t="shared" si="603"/>
        <v>0</v>
      </c>
      <c r="AEF9">
        <f t="shared" si="604"/>
        <v>0</v>
      </c>
      <c r="AEG9">
        <f t="shared" si="605"/>
        <v>0</v>
      </c>
      <c r="AEH9">
        <f t="shared" si="606"/>
        <v>0</v>
      </c>
      <c r="AEI9">
        <f t="shared" si="607"/>
        <v>0</v>
      </c>
      <c r="AEJ9">
        <f t="shared" si="608"/>
        <v>0</v>
      </c>
      <c r="AEK9">
        <f t="shared" si="609"/>
        <v>0</v>
      </c>
      <c r="AEL9">
        <f t="shared" si="610"/>
        <v>0</v>
      </c>
      <c r="AEM9">
        <f t="shared" si="611"/>
        <v>0</v>
      </c>
      <c r="AEN9">
        <f t="shared" si="612"/>
        <v>0</v>
      </c>
      <c r="AEO9">
        <f t="shared" si="613"/>
        <v>0</v>
      </c>
      <c r="AEP9">
        <f t="shared" si="614"/>
        <v>0</v>
      </c>
      <c r="AEQ9">
        <f t="shared" si="615"/>
        <v>0</v>
      </c>
      <c r="AER9">
        <f t="shared" si="616"/>
        <v>0</v>
      </c>
      <c r="AES9">
        <f t="shared" si="617"/>
        <v>0</v>
      </c>
      <c r="AET9">
        <f t="shared" si="618"/>
        <v>0</v>
      </c>
      <c r="AEU9">
        <f t="shared" si="619"/>
        <v>0</v>
      </c>
      <c r="AEV9">
        <f t="shared" si="620"/>
        <v>0</v>
      </c>
      <c r="AEW9">
        <f t="shared" si="621"/>
        <v>0</v>
      </c>
      <c r="AEX9">
        <f t="shared" si="622"/>
        <v>0</v>
      </c>
      <c r="AEY9">
        <f t="shared" si="623"/>
        <v>0</v>
      </c>
      <c r="AEZ9">
        <f t="shared" si="624"/>
        <v>0</v>
      </c>
      <c r="AFA9">
        <f t="shared" si="625"/>
        <v>0</v>
      </c>
      <c r="AFB9">
        <f t="shared" si="626"/>
        <v>0</v>
      </c>
      <c r="AFC9">
        <f t="shared" si="627"/>
        <v>0</v>
      </c>
      <c r="AFD9">
        <f t="shared" si="628"/>
        <v>0</v>
      </c>
      <c r="AFE9">
        <f t="shared" si="629"/>
        <v>0</v>
      </c>
      <c r="AFF9">
        <f t="shared" si="630"/>
        <v>0</v>
      </c>
      <c r="AFG9">
        <f t="shared" si="631"/>
        <v>0</v>
      </c>
      <c r="AFH9">
        <f t="shared" si="632"/>
        <v>0</v>
      </c>
      <c r="AFI9">
        <f t="shared" si="633"/>
        <v>0</v>
      </c>
      <c r="AFJ9">
        <f t="shared" si="634"/>
        <v>0</v>
      </c>
      <c r="AFK9">
        <f t="shared" si="635"/>
        <v>0</v>
      </c>
      <c r="AFL9">
        <f t="shared" si="636"/>
        <v>0</v>
      </c>
      <c r="AFM9">
        <f t="shared" si="637"/>
        <v>0</v>
      </c>
      <c r="AFN9">
        <f t="shared" si="638"/>
        <v>0</v>
      </c>
      <c r="AFO9">
        <f t="shared" si="639"/>
        <v>0</v>
      </c>
      <c r="AFP9">
        <f t="shared" si="640"/>
        <v>0</v>
      </c>
      <c r="AFQ9">
        <f t="shared" si="641"/>
        <v>0</v>
      </c>
      <c r="AFR9">
        <f t="shared" si="642"/>
        <v>0</v>
      </c>
      <c r="AFS9">
        <f t="shared" si="643"/>
        <v>0</v>
      </c>
      <c r="AFT9">
        <f t="shared" si="644"/>
        <v>0</v>
      </c>
      <c r="AFU9">
        <f t="shared" si="645"/>
        <v>0</v>
      </c>
      <c r="AFV9">
        <f t="shared" si="646"/>
        <v>0</v>
      </c>
      <c r="AFW9">
        <f t="shared" si="647"/>
        <v>0</v>
      </c>
      <c r="AFX9">
        <f t="shared" si="648"/>
        <v>0</v>
      </c>
      <c r="AFY9">
        <f t="shared" si="649"/>
        <v>0</v>
      </c>
      <c r="AFZ9">
        <f t="shared" si="650"/>
        <v>0</v>
      </c>
      <c r="AGA9">
        <f t="shared" si="651"/>
        <v>0</v>
      </c>
      <c r="AGB9">
        <f t="shared" si="652"/>
        <v>0</v>
      </c>
      <c r="AGC9">
        <f t="shared" si="653"/>
        <v>0</v>
      </c>
      <c r="AGD9">
        <f t="shared" si="654"/>
        <v>0</v>
      </c>
      <c r="AGE9">
        <f t="shared" si="655"/>
        <v>0</v>
      </c>
      <c r="AGF9">
        <f t="shared" si="656"/>
        <v>0</v>
      </c>
      <c r="AGG9">
        <f t="shared" si="657"/>
        <v>0</v>
      </c>
      <c r="AGH9">
        <f t="shared" si="658"/>
        <v>0</v>
      </c>
      <c r="AGI9">
        <f t="shared" si="659"/>
        <v>0</v>
      </c>
      <c r="AGJ9">
        <f t="shared" si="660"/>
        <v>0</v>
      </c>
      <c r="AGK9">
        <f t="shared" si="661"/>
        <v>0</v>
      </c>
      <c r="AGM9" s="88">
        <f t="shared" si="662"/>
        <v>65</v>
      </c>
      <c r="AGN9" s="88">
        <v>65</v>
      </c>
      <c r="AGO9">
        <v>9</v>
      </c>
      <c r="AGP9">
        <f t="shared" si="663"/>
        <v>9</v>
      </c>
      <c r="AGQ9">
        <f t="shared" si="664"/>
        <v>9</v>
      </c>
      <c r="AGR9">
        <f t="shared" si="665"/>
        <v>9</v>
      </c>
      <c r="AGS9">
        <f t="shared" si="666"/>
        <v>2</v>
      </c>
      <c r="AGT9">
        <f t="shared" si="667"/>
        <v>2</v>
      </c>
      <c r="AGU9">
        <f t="shared" si="668"/>
        <v>9</v>
      </c>
      <c r="AGV9">
        <f t="shared" si="669"/>
        <v>8</v>
      </c>
      <c r="AGW9">
        <f t="shared" si="670"/>
        <v>7</v>
      </c>
      <c r="AGX9">
        <f t="shared" si="671"/>
        <v>9</v>
      </c>
      <c r="AGY9">
        <f t="shared" si="672"/>
        <v>1</v>
      </c>
      <c r="AGZ9">
        <f t="shared" si="673"/>
        <v>2</v>
      </c>
      <c r="AHA9">
        <f t="shared" si="674"/>
        <v>0</v>
      </c>
      <c r="AHB9">
        <f t="shared" si="675"/>
        <v>0</v>
      </c>
      <c r="AHC9">
        <f t="shared" si="676"/>
        <v>0</v>
      </c>
      <c r="AHD9">
        <f t="shared" si="677"/>
        <v>0</v>
      </c>
      <c r="AHE9">
        <f t="shared" si="678"/>
        <v>0</v>
      </c>
      <c r="AHF9">
        <f t="shared" si="679"/>
        <v>0</v>
      </c>
      <c r="AHG9">
        <f t="shared" si="680"/>
        <v>0</v>
      </c>
      <c r="AHH9">
        <f t="shared" si="681"/>
        <v>0</v>
      </c>
      <c r="AHI9">
        <f t="shared" si="682"/>
        <v>0</v>
      </c>
      <c r="AHJ9">
        <f t="shared" si="683"/>
        <v>0</v>
      </c>
      <c r="AHK9">
        <f t="shared" si="684"/>
        <v>0</v>
      </c>
      <c r="AHL9">
        <f t="shared" si="685"/>
        <v>0</v>
      </c>
      <c r="AHM9">
        <f t="shared" si="686"/>
        <v>0</v>
      </c>
      <c r="AHN9">
        <f t="shared" si="687"/>
        <v>0</v>
      </c>
      <c r="AHO9">
        <f t="shared" si="688"/>
        <v>0</v>
      </c>
      <c r="AHP9">
        <f t="shared" si="689"/>
        <v>0</v>
      </c>
      <c r="AHQ9">
        <f t="shared" si="690"/>
        <v>0</v>
      </c>
      <c r="AHR9">
        <f t="shared" si="691"/>
        <v>0</v>
      </c>
      <c r="AHS9">
        <f t="shared" si="692"/>
        <v>0</v>
      </c>
      <c r="AHT9">
        <f t="shared" si="693"/>
        <v>0</v>
      </c>
      <c r="AHU9">
        <f t="shared" si="694"/>
        <v>0</v>
      </c>
      <c r="AHV9">
        <f t="shared" si="695"/>
        <v>0</v>
      </c>
      <c r="AHW9">
        <f t="shared" si="696"/>
        <v>0</v>
      </c>
      <c r="AHX9">
        <f t="shared" si="697"/>
        <v>0</v>
      </c>
      <c r="AHY9">
        <f t="shared" si="698"/>
        <v>0</v>
      </c>
      <c r="AHZ9">
        <f t="shared" si="699"/>
        <v>0</v>
      </c>
      <c r="AIA9">
        <f t="shared" si="700"/>
        <v>0</v>
      </c>
      <c r="AIB9">
        <f t="shared" si="701"/>
        <v>0</v>
      </c>
      <c r="AIC9">
        <f t="shared" si="702"/>
        <v>0</v>
      </c>
      <c r="AID9">
        <f t="shared" si="703"/>
        <v>0</v>
      </c>
      <c r="AIE9">
        <f t="shared" si="704"/>
        <v>0</v>
      </c>
      <c r="AIF9">
        <f t="shared" si="705"/>
        <v>0</v>
      </c>
      <c r="AIG9">
        <f t="shared" si="706"/>
        <v>0</v>
      </c>
      <c r="AIH9">
        <f t="shared" si="707"/>
        <v>0</v>
      </c>
      <c r="AII9">
        <f t="shared" si="708"/>
        <v>0</v>
      </c>
      <c r="AIJ9">
        <f t="shared" si="709"/>
        <v>0</v>
      </c>
      <c r="AIK9">
        <f t="shared" si="710"/>
        <v>0</v>
      </c>
      <c r="AIL9">
        <f t="shared" si="711"/>
        <v>0</v>
      </c>
      <c r="AIM9">
        <f t="shared" si="712"/>
        <v>0</v>
      </c>
      <c r="AIN9">
        <f t="shared" si="713"/>
        <v>0</v>
      </c>
      <c r="AIO9">
        <f t="shared" si="714"/>
        <v>0</v>
      </c>
      <c r="AIP9">
        <f t="shared" si="715"/>
        <v>0</v>
      </c>
      <c r="AIQ9">
        <f t="shared" si="716"/>
        <v>0</v>
      </c>
      <c r="AIR9">
        <f t="shared" si="717"/>
        <v>0</v>
      </c>
      <c r="AIS9">
        <f t="shared" si="718"/>
        <v>0</v>
      </c>
      <c r="AIT9">
        <f t="shared" si="719"/>
        <v>0</v>
      </c>
      <c r="AIU9">
        <f t="shared" si="720"/>
        <v>0</v>
      </c>
      <c r="AIV9">
        <f t="shared" si="721"/>
        <v>0</v>
      </c>
      <c r="AIW9">
        <f t="shared" si="722"/>
        <v>0</v>
      </c>
      <c r="AIX9">
        <f t="shared" si="723"/>
        <v>0</v>
      </c>
      <c r="AIY9">
        <f t="shared" si="724"/>
        <v>0</v>
      </c>
      <c r="AIZ9">
        <f t="shared" si="725"/>
        <v>0</v>
      </c>
      <c r="AJA9">
        <f t="shared" si="726"/>
        <v>0</v>
      </c>
      <c r="AJB9">
        <f t="shared" si="727"/>
        <v>0</v>
      </c>
      <c r="AJC9">
        <f t="shared" si="728"/>
        <v>0</v>
      </c>
      <c r="AJD9">
        <f t="shared" si="729"/>
        <v>0</v>
      </c>
      <c r="AJE9">
        <f t="shared" si="730"/>
        <v>0</v>
      </c>
      <c r="AJF9">
        <f t="shared" si="731"/>
        <v>0</v>
      </c>
      <c r="AJG9">
        <f t="shared" si="732"/>
        <v>0</v>
      </c>
      <c r="AJH9">
        <f t="shared" si="733"/>
        <v>0</v>
      </c>
      <c r="AJI9">
        <f t="shared" si="734"/>
        <v>0</v>
      </c>
      <c r="AJJ9">
        <f t="shared" si="735"/>
        <v>0</v>
      </c>
      <c r="AJK9">
        <f t="shared" si="736"/>
        <v>0</v>
      </c>
      <c r="AJL9">
        <f t="shared" si="737"/>
        <v>0</v>
      </c>
      <c r="AJM9">
        <f t="shared" si="738"/>
        <v>0</v>
      </c>
      <c r="AJN9">
        <f t="shared" si="739"/>
        <v>0</v>
      </c>
      <c r="AJO9">
        <f t="shared" si="740"/>
        <v>0</v>
      </c>
      <c r="AJP9">
        <f t="shared" si="741"/>
        <v>0</v>
      </c>
      <c r="AJQ9">
        <f t="shared" si="742"/>
        <v>0</v>
      </c>
      <c r="AJR9">
        <f t="shared" si="743"/>
        <v>0</v>
      </c>
      <c r="AJS9">
        <f t="shared" si="744"/>
        <v>0</v>
      </c>
      <c r="AJT9">
        <f t="shared" si="745"/>
        <v>0</v>
      </c>
      <c r="AJU9">
        <f t="shared" si="746"/>
        <v>0</v>
      </c>
      <c r="AJV9">
        <f t="shared" si="747"/>
        <v>0</v>
      </c>
      <c r="AJX9">
        <v>34</v>
      </c>
      <c r="AJY9">
        <v>1</v>
      </c>
      <c r="AJZ9">
        <v>1</v>
      </c>
      <c r="AKA9">
        <f t="shared" si="748"/>
        <v>2</v>
      </c>
      <c r="AKB9">
        <f t="shared" si="749"/>
        <v>1</v>
      </c>
      <c r="AKC9">
        <f t="shared" si="750"/>
        <v>2</v>
      </c>
      <c r="AKD9">
        <f t="shared" si="751"/>
        <v>8</v>
      </c>
      <c r="AKE9">
        <f t="shared" si="752"/>
        <v>4</v>
      </c>
      <c r="AKF9">
        <f t="shared" si="753"/>
        <v>8</v>
      </c>
      <c r="AKG9">
        <f t="shared" si="754"/>
        <v>2</v>
      </c>
      <c r="AKH9">
        <f t="shared" si="755"/>
        <v>2</v>
      </c>
      <c r="AKI9">
        <f t="shared" si="756"/>
        <v>0</v>
      </c>
      <c r="AKJ9">
        <f t="shared" si="757"/>
        <v>0</v>
      </c>
      <c r="AKK9">
        <f t="shared" si="758"/>
        <v>0</v>
      </c>
      <c r="AKL9">
        <f t="shared" si="759"/>
        <v>0</v>
      </c>
      <c r="AKM9">
        <f t="shared" si="760"/>
        <v>0</v>
      </c>
      <c r="AKN9">
        <f t="shared" si="761"/>
        <v>0</v>
      </c>
      <c r="AKO9">
        <f t="shared" si="762"/>
        <v>0</v>
      </c>
      <c r="AKP9">
        <f t="shared" si="763"/>
        <v>0</v>
      </c>
      <c r="AKQ9">
        <f t="shared" si="764"/>
        <v>0</v>
      </c>
      <c r="AKR9">
        <f t="shared" si="765"/>
        <v>0</v>
      </c>
      <c r="AKS9">
        <f t="shared" si="766"/>
        <v>0</v>
      </c>
      <c r="AKT9">
        <f t="shared" si="767"/>
        <v>0</v>
      </c>
      <c r="AKU9">
        <f t="shared" si="768"/>
        <v>0</v>
      </c>
      <c r="AKV9">
        <f t="shared" si="769"/>
        <v>0</v>
      </c>
      <c r="AKW9">
        <f t="shared" si="770"/>
        <v>0</v>
      </c>
      <c r="AKX9">
        <f t="shared" si="771"/>
        <v>0</v>
      </c>
      <c r="AKY9">
        <f t="shared" si="772"/>
        <v>0</v>
      </c>
      <c r="AKZ9">
        <f t="shared" si="773"/>
        <v>0</v>
      </c>
      <c r="ALA9">
        <f t="shared" si="774"/>
        <v>0</v>
      </c>
      <c r="ALB9">
        <f t="shared" si="775"/>
        <v>0</v>
      </c>
      <c r="ALC9">
        <f t="shared" si="776"/>
        <v>0</v>
      </c>
      <c r="ALD9">
        <f t="shared" si="777"/>
        <v>0</v>
      </c>
      <c r="ALE9">
        <f t="shared" si="778"/>
        <v>0</v>
      </c>
      <c r="ALF9">
        <f t="shared" si="779"/>
        <v>0</v>
      </c>
      <c r="ALG9">
        <f t="shared" si="780"/>
        <v>0</v>
      </c>
      <c r="ALH9">
        <f t="shared" si="781"/>
        <v>0</v>
      </c>
      <c r="ALI9">
        <f t="shared" si="782"/>
        <v>0</v>
      </c>
      <c r="ALJ9">
        <f t="shared" si="783"/>
        <v>0</v>
      </c>
      <c r="ALK9">
        <f t="shared" si="784"/>
        <v>0</v>
      </c>
      <c r="ALL9">
        <f t="shared" si="785"/>
        <v>0</v>
      </c>
      <c r="ALM9">
        <f t="shared" si="786"/>
        <v>0</v>
      </c>
      <c r="ALN9">
        <f t="shared" si="787"/>
        <v>0</v>
      </c>
      <c r="ALO9">
        <f t="shared" si="788"/>
        <v>0</v>
      </c>
      <c r="ALP9">
        <f t="shared" si="789"/>
        <v>0</v>
      </c>
      <c r="ALQ9">
        <f t="shared" si="790"/>
        <v>0</v>
      </c>
      <c r="ALR9">
        <f t="shared" si="791"/>
        <v>0</v>
      </c>
      <c r="ALS9">
        <f t="shared" si="792"/>
        <v>0</v>
      </c>
      <c r="ALT9">
        <f t="shared" si="793"/>
        <v>0</v>
      </c>
      <c r="ALU9">
        <f t="shared" si="794"/>
        <v>0</v>
      </c>
      <c r="ALV9">
        <f t="shared" si="795"/>
        <v>0</v>
      </c>
      <c r="ALW9">
        <f t="shared" si="796"/>
        <v>0</v>
      </c>
      <c r="ALX9">
        <f t="shared" si="797"/>
        <v>0</v>
      </c>
      <c r="ALY9">
        <f t="shared" si="798"/>
        <v>0</v>
      </c>
      <c r="ALZ9">
        <f t="shared" si="799"/>
        <v>0</v>
      </c>
      <c r="AMA9">
        <f t="shared" si="800"/>
        <v>0</v>
      </c>
      <c r="AMB9">
        <f t="shared" si="801"/>
        <v>0</v>
      </c>
      <c r="AMC9">
        <f t="shared" si="802"/>
        <v>0</v>
      </c>
      <c r="AMD9">
        <f t="shared" si="803"/>
        <v>0</v>
      </c>
      <c r="AME9">
        <f t="shared" si="804"/>
        <v>0</v>
      </c>
      <c r="AMF9">
        <f t="shared" si="805"/>
        <v>0</v>
      </c>
      <c r="AMG9">
        <f t="shared" si="806"/>
        <v>0</v>
      </c>
      <c r="AMH9">
        <f t="shared" si="807"/>
        <v>0</v>
      </c>
      <c r="AMI9">
        <f t="shared" si="808"/>
        <v>0</v>
      </c>
      <c r="AMJ9">
        <f t="shared" si="809"/>
        <v>0</v>
      </c>
      <c r="AMK9">
        <f t="shared" si="810"/>
        <v>0</v>
      </c>
      <c r="AML9">
        <f t="shared" si="811"/>
        <v>0</v>
      </c>
      <c r="AMM9">
        <f t="shared" si="812"/>
        <v>0</v>
      </c>
      <c r="AMN9">
        <f t="shared" si="813"/>
        <v>0</v>
      </c>
      <c r="AMO9">
        <f t="shared" si="814"/>
        <v>0</v>
      </c>
      <c r="AMP9">
        <f t="shared" si="815"/>
        <v>0</v>
      </c>
      <c r="AMQ9">
        <f t="shared" si="816"/>
        <v>0</v>
      </c>
      <c r="AMR9">
        <f t="shared" si="817"/>
        <v>0</v>
      </c>
      <c r="AMS9">
        <f t="shared" si="818"/>
        <v>0</v>
      </c>
      <c r="AMT9">
        <f t="shared" si="819"/>
        <v>0</v>
      </c>
      <c r="AMU9">
        <f t="shared" si="820"/>
        <v>0</v>
      </c>
      <c r="AMV9">
        <f t="shared" si="821"/>
        <v>0</v>
      </c>
      <c r="AMW9">
        <f t="shared" si="822"/>
        <v>0</v>
      </c>
      <c r="AMX9">
        <f t="shared" si="823"/>
        <v>0</v>
      </c>
      <c r="AMY9">
        <f t="shared" si="824"/>
        <v>0</v>
      </c>
      <c r="AMZ9">
        <f t="shared" si="825"/>
        <v>0</v>
      </c>
      <c r="ANA9">
        <f t="shared" si="826"/>
        <v>0</v>
      </c>
      <c r="ANB9">
        <f t="shared" si="827"/>
        <v>0</v>
      </c>
      <c r="ANC9">
        <f t="shared" si="828"/>
        <v>0</v>
      </c>
      <c r="AND9">
        <f t="shared" si="829"/>
        <v>0</v>
      </c>
      <c r="ANR9" s="4">
        <v>2018</v>
      </c>
      <c r="ANS9" s="4">
        <f t="shared" si="830"/>
        <v>2018</v>
      </c>
      <c r="ANU9" s="4">
        <v>1799</v>
      </c>
      <c r="ANV9" t="str">
        <f t="shared" si="831"/>
        <v>1820</v>
      </c>
      <c r="ANW9" t="str">
        <f t="shared" si="832"/>
        <v>1865</v>
      </c>
      <c r="ANX9" t="str">
        <f t="shared" si="833"/>
        <v>1893</v>
      </c>
      <c r="ANY9" t="str">
        <f t="shared" si="834"/>
        <v>1908</v>
      </c>
      <c r="ANZ9" t="str">
        <f t="shared" si="835"/>
        <v>1924</v>
      </c>
      <c r="AOA9" t="str">
        <f t="shared" si="836"/>
        <v>1946</v>
      </c>
      <c r="AOB9" t="str">
        <f t="shared" si="837"/>
        <v>1954</v>
      </c>
      <c r="AOC9" t="str">
        <f t="shared" si="838"/>
        <v>1933</v>
      </c>
      <c r="AOD9" t="str">
        <f t="shared" si="839"/>
        <v>1937</v>
      </c>
      <c r="AOE9" t="str">
        <f t="shared" si="840"/>
        <v>2002</v>
      </c>
      <c r="AOF9" t="str">
        <f t="shared" si="841"/>
        <v>2018</v>
      </c>
      <c r="AOG9" t="str">
        <f t="shared" si="842"/>
        <v>2018</v>
      </c>
      <c r="AOH9" t="str">
        <f t="shared" si="843"/>
        <v>2018</v>
      </c>
      <c r="AOI9" t="str">
        <f t="shared" si="844"/>
        <v>2018</v>
      </c>
      <c r="AOJ9" t="str">
        <f t="shared" si="845"/>
        <v>2018</v>
      </c>
      <c r="AOK9" t="str">
        <f t="shared" si="846"/>
        <v>2018</v>
      </c>
      <c r="AOL9" t="str">
        <f t="shared" si="847"/>
        <v>2018</v>
      </c>
      <c r="AOM9" t="str">
        <f t="shared" si="848"/>
        <v>2018</v>
      </c>
      <c r="AON9" t="str">
        <f t="shared" si="849"/>
        <v>2018</v>
      </c>
      <c r="AOO9" t="str">
        <f t="shared" si="850"/>
        <v>2018</v>
      </c>
      <c r="AOP9" t="str">
        <f t="shared" si="851"/>
        <v>2018</v>
      </c>
      <c r="AOQ9" t="str">
        <f t="shared" si="852"/>
        <v>2018</v>
      </c>
      <c r="AOR9" t="str">
        <f t="shared" si="853"/>
        <v>2018</v>
      </c>
      <c r="AOS9" t="str">
        <f t="shared" si="854"/>
        <v>2018</v>
      </c>
      <c r="AOT9" t="str">
        <f t="shared" si="855"/>
        <v>2018</v>
      </c>
      <c r="AOU9" t="str">
        <f t="shared" si="856"/>
        <v>2018</v>
      </c>
      <c r="AOV9" t="str">
        <f t="shared" si="857"/>
        <v>2018</v>
      </c>
      <c r="AOW9" t="str">
        <f t="shared" si="858"/>
        <v>2018</v>
      </c>
      <c r="AOX9" t="str">
        <f t="shared" si="859"/>
        <v>2018</v>
      </c>
      <c r="AOY9" t="str">
        <f t="shared" si="860"/>
        <v>2018</v>
      </c>
      <c r="AOZ9" t="str">
        <f t="shared" si="861"/>
        <v>2018</v>
      </c>
      <c r="APA9" t="str">
        <f t="shared" si="862"/>
        <v>2018</v>
      </c>
      <c r="APB9" t="str">
        <f t="shared" si="863"/>
        <v>2018</v>
      </c>
      <c r="APC9" t="str">
        <f t="shared" si="864"/>
        <v>2018</v>
      </c>
      <c r="APD9" t="str">
        <f t="shared" si="865"/>
        <v>2018</v>
      </c>
      <c r="APE9" t="str">
        <f t="shared" si="866"/>
        <v>2018</v>
      </c>
      <c r="APF9" t="str">
        <f t="shared" si="867"/>
        <v>2018</v>
      </c>
      <c r="APG9" t="str">
        <f t="shared" si="868"/>
        <v>2018</v>
      </c>
      <c r="APH9" t="str">
        <f t="shared" si="869"/>
        <v>2018</v>
      </c>
      <c r="API9" t="str">
        <f t="shared" si="870"/>
        <v>2018</v>
      </c>
      <c r="APJ9" t="str">
        <f t="shared" si="871"/>
        <v>2018</v>
      </c>
      <c r="APK9" t="str">
        <f t="shared" si="872"/>
        <v>2018</v>
      </c>
      <c r="APL9" t="str">
        <f t="shared" si="873"/>
        <v>2018</v>
      </c>
      <c r="APM9" t="str">
        <f t="shared" si="874"/>
        <v>2018</v>
      </c>
      <c r="APN9" t="str">
        <f t="shared" si="875"/>
        <v>2018</v>
      </c>
      <c r="APO9" t="str">
        <f t="shared" si="876"/>
        <v>2018</v>
      </c>
      <c r="APP9" t="str">
        <f t="shared" si="877"/>
        <v>2018</v>
      </c>
      <c r="APQ9" t="str">
        <f t="shared" si="878"/>
        <v>2018</v>
      </c>
      <c r="APR9" t="str">
        <f t="shared" si="879"/>
        <v>2018</v>
      </c>
      <c r="APS9" t="str">
        <f t="shared" si="880"/>
        <v>2018</v>
      </c>
      <c r="APT9" t="str">
        <f t="shared" si="881"/>
        <v>2018</v>
      </c>
      <c r="APU9" t="str">
        <f t="shared" si="882"/>
        <v>2018</v>
      </c>
      <c r="APV9" t="str">
        <f t="shared" si="883"/>
        <v>2018</v>
      </c>
      <c r="APW9" t="str">
        <f t="shared" si="884"/>
        <v>2018</v>
      </c>
      <c r="APX9" t="str">
        <f t="shared" si="885"/>
        <v>2018</v>
      </c>
      <c r="APY9" t="str">
        <f t="shared" si="886"/>
        <v>2018</v>
      </c>
      <c r="APZ9" t="str">
        <f t="shared" si="887"/>
        <v>2018</v>
      </c>
      <c r="AQA9" t="str">
        <f t="shared" si="888"/>
        <v>2018</v>
      </c>
      <c r="AQB9" t="str">
        <f t="shared" si="889"/>
        <v>2018</v>
      </c>
      <c r="AQC9" t="str">
        <f t="shared" si="890"/>
        <v>2018</v>
      </c>
      <c r="AQD9" t="str">
        <f t="shared" si="891"/>
        <v>2018</v>
      </c>
      <c r="AQE9" t="str">
        <f t="shared" si="892"/>
        <v>2018</v>
      </c>
      <c r="AQF9" t="str">
        <f t="shared" si="893"/>
        <v>2018</v>
      </c>
      <c r="AQG9" t="str">
        <f t="shared" si="894"/>
        <v>2018</v>
      </c>
      <c r="AQH9" t="str">
        <f t="shared" si="895"/>
        <v>2018</v>
      </c>
      <c r="AQI9" t="str">
        <f t="shared" si="896"/>
        <v>2018</v>
      </c>
      <c r="AQJ9" t="str">
        <f t="shared" si="897"/>
        <v>2018</v>
      </c>
      <c r="AQK9" t="str">
        <f t="shared" si="898"/>
        <v>2018</v>
      </c>
      <c r="AQL9" t="str">
        <f t="shared" si="899"/>
        <v>2018</v>
      </c>
      <c r="AQM9" t="str">
        <f t="shared" si="900"/>
        <v>2018</v>
      </c>
      <c r="AQN9" t="str">
        <f t="shared" si="901"/>
        <v>2018</v>
      </c>
      <c r="AQO9" t="str">
        <f t="shared" si="902"/>
        <v>2018</v>
      </c>
      <c r="AQP9" t="str">
        <f t="shared" si="903"/>
        <v>2018</v>
      </c>
      <c r="AQQ9" t="str">
        <f t="shared" si="904"/>
        <v>2018</v>
      </c>
      <c r="AQR9" t="str">
        <f t="shared" si="905"/>
        <v>2018</v>
      </c>
      <c r="AQS9" t="str">
        <f t="shared" si="906"/>
        <v>2018</v>
      </c>
      <c r="AQT9" t="str">
        <f t="shared" si="907"/>
        <v>2018</v>
      </c>
      <c r="AQU9" t="str">
        <f t="shared" si="908"/>
        <v>2018</v>
      </c>
      <c r="AQV9" t="str">
        <f t="shared" si="909"/>
        <v>2018</v>
      </c>
      <c r="AQW9" t="str">
        <f t="shared" si="910"/>
        <v>2018</v>
      </c>
      <c r="AQX9" t="str">
        <f t="shared" si="911"/>
        <v>2018</v>
      </c>
      <c r="AQY9" t="str">
        <f t="shared" si="912"/>
        <v>2018</v>
      </c>
      <c r="AQZ9" t="str">
        <f t="shared" si="913"/>
        <v>2018</v>
      </c>
      <c r="ARA9" t="str">
        <f t="shared" si="914"/>
        <v>2018</v>
      </c>
      <c r="ARB9" t="str">
        <f t="shared" si="915"/>
        <v>2018</v>
      </c>
      <c r="ARC9">
        <v>1799</v>
      </c>
      <c r="ARH9" s="5"/>
    </row>
    <row r="10" spans="1:1154" x14ac:dyDescent="0.2">
      <c r="A10">
        <v>125</v>
      </c>
      <c r="B10" s="228" t="s">
        <v>188</v>
      </c>
      <c r="C10" s="20">
        <f>VLOOKUP(A10, Rankings!$A$2:$AN$161, 40, FALSE)</f>
        <v>8</v>
      </c>
      <c r="D10" s="227" t="s">
        <v>232</v>
      </c>
      <c r="F10" s="4">
        <v>1</v>
      </c>
      <c r="G10" s="4">
        <v>8</v>
      </c>
      <c r="I10" s="5">
        <f t="shared" si="0"/>
        <v>11</v>
      </c>
      <c r="L10" t="s">
        <v>1965</v>
      </c>
      <c r="M10" t="s">
        <v>2186</v>
      </c>
      <c r="N10" t="s">
        <v>2523</v>
      </c>
      <c r="O10" t="s">
        <v>2550</v>
      </c>
      <c r="P10" t="s">
        <v>2873</v>
      </c>
      <c r="Q10" t="s">
        <v>3161</v>
      </c>
      <c r="R10" t="s">
        <v>3446</v>
      </c>
      <c r="S10" t="s">
        <v>3709</v>
      </c>
      <c r="T10" t="s">
        <v>3951</v>
      </c>
      <c r="U10" t="s">
        <v>4092</v>
      </c>
      <c r="V10" t="s">
        <v>4245</v>
      </c>
      <c r="W10" t="str">
        <f>Rankings!D9</f>
        <v>-</v>
      </c>
      <c r="X10" t="s">
        <v>10</v>
      </c>
      <c r="Y10" t="s">
        <v>10</v>
      </c>
      <c r="Z10" t="s">
        <v>10</v>
      </c>
      <c r="AA10" t="s">
        <v>10</v>
      </c>
      <c r="AB10" t="s">
        <v>10</v>
      </c>
      <c r="AC10" t="s">
        <v>10</v>
      </c>
      <c r="AD10" t="s">
        <v>10</v>
      </c>
      <c r="AE10" t="s">
        <v>10</v>
      </c>
      <c r="AF10" t="s">
        <v>10</v>
      </c>
      <c r="AG10" t="s">
        <v>10</v>
      </c>
      <c r="AH10" t="s">
        <v>10</v>
      </c>
      <c r="AI10" t="s">
        <v>10</v>
      </c>
      <c r="AJ10" t="s">
        <v>10</v>
      </c>
      <c r="AK10" t="s">
        <v>10</v>
      </c>
      <c r="AL10" t="s">
        <v>10</v>
      </c>
      <c r="AM10" t="s">
        <v>10</v>
      </c>
      <c r="AN10" t="s">
        <v>10</v>
      </c>
      <c r="AO10" t="s">
        <v>10</v>
      </c>
      <c r="AP10" t="s">
        <v>10</v>
      </c>
      <c r="AQ10" t="s">
        <v>10</v>
      </c>
      <c r="AR10" t="s">
        <v>10</v>
      </c>
      <c r="AS10" t="s">
        <v>10</v>
      </c>
      <c r="AT10" t="s">
        <v>10</v>
      </c>
      <c r="AU10" t="s">
        <v>10</v>
      </c>
      <c r="AV10" t="s">
        <v>10</v>
      </c>
      <c r="AW10" t="s">
        <v>10</v>
      </c>
      <c r="AX10" t="s">
        <v>10</v>
      </c>
      <c r="AY10" t="s">
        <v>10</v>
      </c>
      <c r="AZ10" t="s">
        <v>10</v>
      </c>
      <c r="BA10" t="s">
        <v>10</v>
      </c>
      <c r="BB10" t="s">
        <v>10</v>
      </c>
      <c r="BC10" t="s">
        <v>10</v>
      </c>
      <c r="BD10" t="s">
        <v>10</v>
      </c>
      <c r="BE10" t="s">
        <v>10</v>
      </c>
      <c r="BF10" t="s">
        <v>10</v>
      </c>
      <c r="BG10" t="s">
        <v>10</v>
      </c>
      <c r="BH10" t="s">
        <v>10</v>
      </c>
      <c r="BI10" t="s">
        <v>10</v>
      </c>
      <c r="BJ10" t="s">
        <v>10</v>
      </c>
      <c r="BK10" t="s">
        <v>10</v>
      </c>
      <c r="BL10" t="s">
        <v>10</v>
      </c>
      <c r="BM10" t="s">
        <v>10</v>
      </c>
      <c r="BN10" t="s">
        <v>10</v>
      </c>
      <c r="BO10" t="s">
        <v>10</v>
      </c>
      <c r="BP10" t="s">
        <v>10</v>
      </c>
      <c r="BQ10" t="s">
        <v>10</v>
      </c>
      <c r="BR10" t="s">
        <v>10</v>
      </c>
      <c r="BS10" t="s">
        <v>10</v>
      </c>
      <c r="BT10" t="s">
        <v>10</v>
      </c>
      <c r="BU10" t="s">
        <v>10</v>
      </c>
      <c r="BV10" t="s">
        <v>10</v>
      </c>
      <c r="BW10" t="s">
        <v>10</v>
      </c>
      <c r="BX10" t="s">
        <v>10</v>
      </c>
      <c r="BY10" t="s">
        <v>10</v>
      </c>
      <c r="BZ10" t="s">
        <v>10</v>
      </c>
      <c r="CA10" t="s">
        <v>10</v>
      </c>
      <c r="CB10" t="s">
        <v>10</v>
      </c>
      <c r="CC10" t="s">
        <v>10</v>
      </c>
      <c r="CD10" t="s">
        <v>10</v>
      </c>
      <c r="CE10" t="s">
        <v>10</v>
      </c>
      <c r="CF10" t="s">
        <v>10</v>
      </c>
      <c r="CG10" t="s">
        <v>10</v>
      </c>
      <c r="CH10" t="s">
        <v>10</v>
      </c>
      <c r="CI10" t="s">
        <v>10</v>
      </c>
      <c r="CJ10" t="s">
        <v>10</v>
      </c>
      <c r="CK10" t="s">
        <v>10</v>
      </c>
      <c r="CL10" t="s">
        <v>10</v>
      </c>
      <c r="CM10" t="s">
        <v>10</v>
      </c>
      <c r="CN10" t="s">
        <v>10</v>
      </c>
      <c r="CO10" t="s">
        <v>10</v>
      </c>
      <c r="CP10" t="s">
        <v>10</v>
      </c>
      <c r="CQ10" t="s">
        <v>10</v>
      </c>
      <c r="CR10" t="s">
        <v>10</v>
      </c>
      <c r="CT10" s="4">
        <f t="shared" si="1"/>
        <v>4</v>
      </c>
      <c r="CU10" s="4">
        <f t="shared" si="2"/>
        <v>0</v>
      </c>
      <c r="CV10" s="4">
        <f t="shared" si="3"/>
        <v>0</v>
      </c>
      <c r="CW10" s="4">
        <f t="shared" si="4"/>
        <v>1</v>
      </c>
      <c r="CX10" s="4">
        <f t="shared" si="5"/>
        <v>2</v>
      </c>
      <c r="CY10" s="4">
        <f t="shared" si="6"/>
        <v>0</v>
      </c>
      <c r="CZ10" s="4">
        <f t="shared" si="7"/>
        <v>0</v>
      </c>
      <c r="DA10" s="4">
        <f t="shared" si="8"/>
        <v>0</v>
      </c>
      <c r="DB10" s="4">
        <f t="shared" si="9"/>
        <v>3</v>
      </c>
      <c r="DC10" s="4">
        <f t="shared" si="10"/>
        <v>0</v>
      </c>
      <c r="DD10" s="4">
        <f t="shared" si="11"/>
        <v>0</v>
      </c>
      <c r="DE10" s="4">
        <f t="shared" si="12"/>
        <v>1</v>
      </c>
      <c r="DF10" s="4">
        <f t="shared" si="13"/>
        <v>0</v>
      </c>
      <c r="DG10" s="4">
        <f t="shared" si="14"/>
        <v>0</v>
      </c>
      <c r="DH10" s="4">
        <f t="shared" si="15"/>
        <v>0</v>
      </c>
      <c r="DI10" s="152">
        <f t="shared" si="16"/>
        <v>0</v>
      </c>
      <c r="DJ10" s="153">
        <f t="shared" si="17"/>
        <v>4</v>
      </c>
      <c r="DK10" s="4">
        <f t="shared" si="18"/>
        <v>1</v>
      </c>
      <c r="DL10" s="4">
        <f t="shared" si="19"/>
        <v>2</v>
      </c>
      <c r="DM10" s="4">
        <f t="shared" si="20"/>
        <v>0</v>
      </c>
      <c r="DN10" s="4">
        <f t="shared" si="21"/>
        <v>3</v>
      </c>
      <c r="DO10" s="4">
        <f t="shared" si="22"/>
        <v>1</v>
      </c>
      <c r="DP10" s="4">
        <f t="shared" si="23"/>
        <v>0</v>
      </c>
      <c r="DQ10" s="4">
        <f t="shared" si="24"/>
        <v>0</v>
      </c>
      <c r="DR10" s="4">
        <f t="shared" si="25"/>
        <v>14</v>
      </c>
      <c r="DS10" s="4">
        <f t="shared" si="26"/>
        <v>10</v>
      </c>
      <c r="DT10" s="4">
        <f t="shared" si="27"/>
        <v>9</v>
      </c>
      <c r="DU10" t="str">
        <f t="shared" si="28"/>
        <v>3R</v>
      </c>
      <c r="DV10" t="str">
        <f t="shared" si="29"/>
        <v>3R</v>
      </c>
      <c r="DW10" t="str">
        <f t="shared" si="30"/>
        <v>0R</v>
      </c>
      <c r="DX10" t="str">
        <f t="shared" si="31"/>
        <v>3S</v>
      </c>
      <c r="DY10" t="str">
        <f t="shared" si="32"/>
        <v>3S</v>
      </c>
      <c r="DZ10" t="str">
        <f t="shared" si="33"/>
        <v>3R</v>
      </c>
      <c r="EA10" t="str">
        <f t="shared" si="34"/>
        <v>3L</v>
      </c>
      <c r="EB10" t="str">
        <f t="shared" si="35"/>
        <v>3L</v>
      </c>
      <c r="EC10" t="str">
        <f t="shared" si="36"/>
        <v>3R</v>
      </c>
      <c r="ED10" t="str">
        <f t="shared" si="37"/>
        <v>0S</v>
      </c>
      <c r="EE10" t="str">
        <f t="shared" si="38"/>
        <v>3S</v>
      </c>
      <c r="EF10">
        <f t="shared" si="39"/>
        <v>0</v>
      </c>
      <c r="EG10">
        <f t="shared" si="40"/>
        <v>0</v>
      </c>
      <c r="EH10">
        <f t="shared" si="41"/>
        <v>0</v>
      </c>
      <c r="EI10">
        <f t="shared" si="42"/>
        <v>0</v>
      </c>
      <c r="EJ10">
        <f t="shared" si="43"/>
        <v>0</v>
      </c>
      <c r="EK10">
        <f t="shared" si="44"/>
        <v>0</v>
      </c>
      <c r="EL10">
        <f t="shared" si="45"/>
        <v>0</v>
      </c>
      <c r="EM10">
        <f t="shared" si="46"/>
        <v>0</v>
      </c>
      <c r="EN10">
        <f t="shared" si="47"/>
        <v>0</v>
      </c>
      <c r="EO10">
        <f t="shared" si="48"/>
        <v>0</v>
      </c>
      <c r="EP10">
        <f t="shared" si="49"/>
        <v>0</v>
      </c>
      <c r="EQ10">
        <f t="shared" si="50"/>
        <v>0</v>
      </c>
      <c r="ER10">
        <f t="shared" si="51"/>
        <v>0</v>
      </c>
      <c r="ES10">
        <f t="shared" si="52"/>
        <v>0</v>
      </c>
      <c r="ET10">
        <f t="shared" si="53"/>
        <v>0</v>
      </c>
      <c r="EU10">
        <f t="shared" si="54"/>
        <v>0</v>
      </c>
      <c r="EV10">
        <f t="shared" si="55"/>
        <v>0</v>
      </c>
      <c r="EW10">
        <f t="shared" si="56"/>
        <v>0</v>
      </c>
      <c r="EX10">
        <f t="shared" si="57"/>
        <v>0</v>
      </c>
      <c r="EY10">
        <f t="shared" si="58"/>
        <v>0</v>
      </c>
      <c r="EZ10">
        <f t="shared" si="59"/>
        <v>0</v>
      </c>
      <c r="FA10">
        <f t="shared" si="60"/>
        <v>0</v>
      </c>
      <c r="FB10">
        <f t="shared" si="61"/>
        <v>0</v>
      </c>
      <c r="FC10">
        <f t="shared" si="62"/>
        <v>0</v>
      </c>
      <c r="FD10">
        <f t="shared" si="63"/>
        <v>0</v>
      </c>
      <c r="FE10">
        <f t="shared" si="64"/>
        <v>0</v>
      </c>
      <c r="FF10">
        <f t="shared" si="65"/>
        <v>0</v>
      </c>
      <c r="FG10">
        <f t="shared" si="66"/>
        <v>0</v>
      </c>
      <c r="FH10">
        <f t="shared" si="67"/>
        <v>0</v>
      </c>
      <c r="FI10">
        <f t="shared" si="68"/>
        <v>0</v>
      </c>
      <c r="FJ10">
        <f t="shared" si="69"/>
        <v>0</v>
      </c>
      <c r="FK10">
        <f t="shared" si="70"/>
        <v>0</v>
      </c>
      <c r="FL10">
        <f t="shared" si="71"/>
        <v>0</v>
      </c>
      <c r="FM10">
        <f t="shared" si="72"/>
        <v>0</v>
      </c>
      <c r="FN10">
        <f t="shared" si="73"/>
        <v>0</v>
      </c>
      <c r="FO10">
        <f t="shared" si="74"/>
        <v>0</v>
      </c>
      <c r="FP10">
        <f t="shared" si="75"/>
        <v>0</v>
      </c>
      <c r="FQ10">
        <f t="shared" si="76"/>
        <v>0</v>
      </c>
      <c r="FR10">
        <f t="shared" si="77"/>
        <v>0</v>
      </c>
      <c r="FS10">
        <f t="shared" si="78"/>
        <v>0</v>
      </c>
      <c r="FT10">
        <f t="shared" si="79"/>
        <v>0</v>
      </c>
      <c r="FU10">
        <f t="shared" si="80"/>
        <v>0</v>
      </c>
      <c r="FV10">
        <f t="shared" si="81"/>
        <v>0</v>
      </c>
      <c r="FW10">
        <f t="shared" si="82"/>
        <v>0</v>
      </c>
      <c r="FX10">
        <f t="shared" si="83"/>
        <v>0</v>
      </c>
      <c r="FY10">
        <f t="shared" si="84"/>
        <v>0</v>
      </c>
      <c r="FZ10">
        <f t="shared" si="85"/>
        <v>0</v>
      </c>
      <c r="GA10">
        <f t="shared" si="86"/>
        <v>0</v>
      </c>
      <c r="GB10">
        <f t="shared" si="87"/>
        <v>0</v>
      </c>
      <c r="GC10">
        <f t="shared" si="88"/>
        <v>0</v>
      </c>
      <c r="GD10">
        <f t="shared" si="89"/>
        <v>0</v>
      </c>
      <c r="GE10">
        <f t="shared" si="90"/>
        <v>0</v>
      </c>
      <c r="GF10">
        <f t="shared" si="91"/>
        <v>0</v>
      </c>
      <c r="GG10">
        <f t="shared" si="92"/>
        <v>0</v>
      </c>
      <c r="GH10">
        <f t="shared" si="93"/>
        <v>0</v>
      </c>
      <c r="GI10">
        <f t="shared" si="94"/>
        <v>0</v>
      </c>
      <c r="GJ10">
        <f t="shared" si="95"/>
        <v>0</v>
      </c>
      <c r="GK10">
        <f t="shared" si="96"/>
        <v>0</v>
      </c>
      <c r="GL10">
        <f t="shared" si="97"/>
        <v>0</v>
      </c>
      <c r="GM10">
        <f t="shared" si="98"/>
        <v>0</v>
      </c>
      <c r="GN10">
        <f t="shared" si="99"/>
        <v>0</v>
      </c>
      <c r="GO10">
        <f t="shared" si="100"/>
        <v>0</v>
      </c>
      <c r="GP10">
        <f t="shared" si="101"/>
        <v>0</v>
      </c>
      <c r="GQ10">
        <f t="shared" si="102"/>
        <v>0</v>
      </c>
      <c r="GR10">
        <f t="shared" si="103"/>
        <v>0</v>
      </c>
      <c r="GS10">
        <f t="shared" si="104"/>
        <v>0</v>
      </c>
      <c r="GT10">
        <f t="shared" si="105"/>
        <v>0</v>
      </c>
      <c r="GU10">
        <f t="shared" si="106"/>
        <v>0</v>
      </c>
      <c r="GV10">
        <f t="shared" si="107"/>
        <v>0</v>
      </c>
      <c r="GW10">
        <f t="shared" si="108"/>
        <v>0</v>
      </c>
      <c r="GX10">
        <f t="shared" si="109"/>
        <v>0</v>
      </c>
      <c r="GY10">
        <f t="shared" si="110"/>
        <v>0</v>
      </c>
      <c r="GZ10">
        <f t="shared" si="111"/>
        <v>0</v>
      </c>
      <c r="HA10">
        <f t="shared" si="112"/>
        <v>0</v>
      </c>
      <c r="HB10" s="176" t="s">
        <v>269</v>
      </c>
      <c r="HC10" s="89">
        <f t="shared" si="113"/>
        <v>332.92987721186455</v>
      </c>
      <c r="HD10" s="89">
        <f t="shared" si="114"/>
        <v>139.36154294187435</v>
      </c>
      <c r="HE10" s="89">
        <f t="shared" si="115"/>
        <v>223.25261905028154</v>
      </c>
      <c r="HF10" s="89">
        <f t="shared" si="116"/>
        <v>0</v>
      </c>
      <c r="HH10" s="88">
        <f t="shared" si="117"/>
        <v>695.54403920402046</v>
      </c>
      <c r="HI10" s="88">
        <f t="shared" si="118"/>
        <v>55.813154762570385</v>
      </c>
      <c r="HK10">
        <f>IFERROR(VLOOKUP(_xlfn.NUMBERVALUE(MID(L10, SEARCH("!", L10)+1, SEARCH("+", L10)-SEARCH("!", L10)-1)), Rankings!$A$2:$BK$161, 63, FALSE),0)</f>
        <v>68.244846035308626</v>
      </c>
      <c r="HL10">
        <f>IFERROR(VLOOKUP(_xlfn.NUMBERVALUE(MID(M10, SEARCH("!", M10)+1, SEARCH("+", M10)-SEARCH("!", M10)-1)), Rankings!$A$2:$BK$161, 63, FALSE),0)</f>
        <v>57.123961342687494</v>
      </c>
      <c r="HM10">
        <f>IFERROR(VLOOKUP(_xlfn.NUMBERVALUE(MID(N10, SEARCH("!", N10)+1, SEARCH("+", N10)-SEARCH("!", N10)-1)), Rankings!$A$2:$BK$161, 63, FALSE),0)</f>
        <v>81.818382557243552</v>
      </c>
      <c r="HN10">
        <f>IFERROR(VLOOKUP(_xlfn.NUMBERVALUE(MID(O10, SEARCH("!", O10)+1, SEARCH("+", O10)-SEARCH("!", O10)-1)), Rankings!$A$2:$BK$161, 63, FALSE),0)</f>
        <v>18.74619033054983</v>
      </c>
      <c r="HO10">
        <f>IFERROR(VLOOKUP(_xlfn.NUMBERVALUE(MID(P10, SEARCH("!", P10)+1, SEARCH("+", P10)-SEARCH("!", P10)-1)), Rankings!$A$2:$BK$161, 63, FALSE),0)</f>
        <v>43.116859593222628</v>
      </c>
      <c r="HP10">
        <f>IFERROR(VLOOKUP(_xlfn.NUMBERVALUE(MID(Q10, SEARCH("!", Q10)+1, SEARCH("+", Q10)-SEARCH("!", Q10)-1)), Rankings!$A$2:$BK$161, 63, FALSE),0)</f>
        <v>54.132469507511118</v>
      </c>
      <c r="HQ10">
        <f>IFERROR(VLOOKUP(_xlfn.NUMBERVALUE(MID(R10, SEARCH("!", R10)+1, SEARCH("+", R10)-SEARCH("!", R10)-1)), Rankings!$A$2:$BK$161, 63, FALSE),0)</f>
        <v>57.100866825468913</v>
      </c>
      <c r="HR10">
        <f>IFERROR(VLOOKUP(_xlfn.NUMBERVALUE(MID(S10, SEARCH("!", S10)+1, SEARCH("+", S10)-SEARCH("!", S10)-1)), Rankings!$A$2:$BK$161, 63, FALSE),0)</f>
        <v>82.260676116405421</v>
      </c>
      <c r="HS10">
        <f>IFERROR(VLOOKUP(_xlfn.NUMBERVALUE(MID(T10, SEARCH("!", T10)+1, SEARCH("+", T10)-SEARCH("!", T10)-1)), Rankings!$A$2:$BK$161, 63, FALSE),0)</f>
        <v>71.610217769113774</v>
      </c>
      <c r="HT10">
        <f>IFERROR(VLOOKUP(_xlfn.NUMBERVALUE(MID(U10, SEARCH("!", U10)+1, SEARCH("+", U10)-SEARCH("!", U10)-1)), Rankings!$A$2:$BK$161, 63, FALSE),0)</f>
        <v>75.030376898977266</v>
      </c>
      <c r="HU10">
        <f>IFERROR(VLOOKUP(_xlfn.NUMBERVALUE(MID(V10, SEARCH("!", V10)+1, SEARCH("+", V10)-SEARCH("!", V10)-1)), Rankings!$A$2:$BK$161, 63, FALSE),0)</f>
        <v>86.359192227531821</v>
      </c>
      <c r="HV10">
        <f>IFERROR(VLOOKUP(_xlfn.NUMBERVALUE(MID(W10, SEARCH("!", W10)+1, SEARCH("+", W10)-SEARCH("!", W10)-1)), Rankings!$A$2:$BK$161, 63, FALSE),0)</f>
        <v>0</v>
      </c>
      <c r="HW10">
        <f>IFERROR(VLOOKUP(_xlfn.NUMBERVALUE(MID(X10, SEARCH("!", X10)+1, SEARCH("+", X10)-SEARCH("!", X10)-1)), Rankings!$A$2:$BK$161, 63, FALSE),0)</f>
        <v>0</v>
      </c>
      <c r="HX10">
        <f>IFERROR(VLOOKUP(_xlfn.NUMBERVALUE(MID(Y10, SEARCH("!", Y10)+1, SEARCH("+", Y10)-SEARCH("!", Y10)-1)), Rankings!$A$2:$BK$161, 63, FALSE),0)</f>
        <v>0</v>
      </c>
      <c r="HY10">
        <f>IFERROR(VLOOKUP(_xlfn.NUMBERVALUE(MID(Z10, SEARCH("!", Z10)+1, SEARCH("+", Z10)-SEARCH("!", Z10)-1)), Rankings!$A$2:$BK$161, 63, FALSE),0)</f>
        <v>0</v>
      </c>
      <c r="HZ10">
        <f>IFERROR(VLOOKUP(_xlfn.NUMBERVALUE(MID(AA10, SEARCH("!", AA10)+1, SEARCH("+", AA10)-SEARCH("!", AA10)-1)), Rankings!$A$2:$BK$161, 63, FALSE),0)</f>
        <v>0</v>
      </c>
      <c r="IA10">
        <f>IFERROR(VLOOKUP(_xlfn.NUMBERVALUE(MID(AB10, SEARCH("!", AB10)+1, SEARCH("+", AB10)-SEARCH("!", AB10)-1)), Rankings!$A$2:$BK$161, 63, FALSE),0)</f>
        <v>0</v>
      </c>
      <c r="IB10">
        <f>IFERROR(VLOOKUP(_xlfn.NUMBERVALUE(MID(AC10, SEARCH("!", AC10)+1, SEARCH("+", AC10)-SEARCH("!", AC10)-1)), Rankings!$A$2:$BK$161, 63, FALSE),0)</f>
        <v>0</v>
      </c>
      <c r="IC10">
        <f>IFERROR(VLOOKUP(_xlfn.NUMBERVALUE(MID(AD10, SEARCH("!", AD10)+1, SEARCH("+", AD10)-SEARCH("!", AD10)-1)), Rankings!$A$2:$BK$161, 63, FALSE),0)</f>
        <v>0</v>
      </c>
      <c r="ID10">
        <f>IFERROR(VLOOKUP(_xlfn.NUMBERVALUE(MID(AE10, SEARCH("!", AE10)+1, SEARCH("+", AE10)-SEARCH("!", AE10)-1)), Rankings!$A$2:$BK$161, 63, FALSE),0)</f>
        <v>0</v>
      </c>
      <c r="IE10">
        <f>IFERROR(VLOOKUP(_xlfn.NUMBERVALUE(MID(AF10, SEARCH("!", AF10)+1, SEARCH("+", AF10)-SEARCH("!", AF10)-1)), Rankings!$A$2:$BK$161, 63, FALSE),0)</f>
        <v>0</v>
      </c>
      <c r="IF10">
        <f>IFERROR(VLOOKUP(_xlfn.NUMBERVALUE(MID(AG10, SEARCH("!", AG10)+1, SEARCH("+", AG10)-SEARCH("!", AG10)-1)), Rankings!$A$2:$BK$161, 63, FALSE),0)</f>
        <v>0</v>
      </c>
      <c r="IG10">
        <f>IFERROR(VLOOKUP(_xlfn.NUMBERVALUE(MID(AH10, SEARCH("!", AH10)+1, SEARCH("+", AH10)-SEARCH("!", AH10)-1)), Rankings!$A$2:$BK$161, 63, FALSE),0)</f>
        <v>0</v>
      </c>
      <c r="IH10">
        <f>IFERROR(VLOOKUP(_xlfn.NUMBERVALUE(MID(AI10, SEARCH("!", AI10)+1, SEARCH("+", AI10)-SEARCH("!", AI10)-1)), Rankings!$A$2:$BK$161, 63, FALSE),0)</f>
        <v>0</v>
      </c>
      <c r="II10">
        <f>IFERROR(VLOOKUP(_xlfn.NUMBERVALUE(MID(AJ10, SEARCH("!", AJ10)+1, SEARCH("+", AJ10)-SEARCH("!", AJ10)-1)), Rankings!$A$2:$BK$161, 63, FALSE),0)</f>
        <v>0</v>
      </c>
      <c r="IJ10">
        <f>IFERROR(VLOOKUP(_xlfn.NUMBERVALUE(MID(AK10, SEARCH("!", AK10)+1, SEARCH("+", AK10)-SEARCH("!", AK10)-1)), Rankings!$A$2:$BK$161, 63, FALSE),0)</f>
        <v>0</v>
      </c>
      <c r="IK10">
        <f>IFERROR(VLOOKUP(_xlfn.NUMBERVALUE(MID(AL10, SEARCH("!", AL10)+1, SEARCH("+", AL10)-SEARCH("!", AL10)-1)), Rankings!$A$2:$BK$161, 63, FALSE),0)</f>
        <v>0</v>
      </c>
      <c r="IL10">
        <f>IFERROR(VLOOKUP(_xlfn.NUMBERVALUE(MID(AM10, SEARCH("!", AM10)+1, SEARCH("+", AM10)-SEARCH("!", AM10)-1)), Rankings!$A$2:$BK$161, 63, FALSE),0)</f>
        <v>0</v>
      </c>
      <c r="IM10">
        <f>IFERROR(VLOOKUP(_xlfn.NUMBERVALUE(MID(AN10, SEARCH("!", AN10)+1, SEARCH("+", AN10)-SEARCH("!", AN10)-1)), Rankings!$A$2:$BK$161, 63, FALSE),0)</f>
        <v>0</v>
      </c>
      <c r="IN10">
        <f>IFERROR(VLOOKUP(_xlfn.NUMBERVALUE(MID(AO10, SEARCH("!", AO10)+1, SEARCH("+", AO10)-SEARCH("!", AO10)-1)), Rankings!$A$2:$BK$161, 63, FALSE),0)</f>
        <v>0</v>
      </c>
      <c r="IO10">
        <f>IFERROR(VLOOKUP(_xlfn.NUMBERVALUE(MID(AP10, SEARCH("!", AP10)+1, SEARCH("+", AP10)-SEARCH("!", AP10)-1)), Rankings!$A$2:$BK$161, 63, FALSE),0)</f>
        <v>0</v>
      </c>
      <c r="IP10">
        <f>IFERROR(VLOOKUP(_xlfn.NUMBERVALUE(MID(AQ10, SEARCH("!", AQ10)+1, SEARCH("+", AQ10)-SEARCH("!", AQ10)-1)), Rankings!$A$2:$BK$161, 63, FALSE),0)</f>
        <v>0</v>
      </c>
      <c r="IQ10">
        <f>IFERROR(VLOOKUP(_xlfn.NUMBERVALUE(MID(AR10, SEARCH("!", AR10)+1, SEARCH("+", AR10)-SEARCH("!", AR10)-1)), Rankings!$A$2:$BK$161, 63, FALSE),0)</f>
        <v>0</v>
      </c>
      <c r="IR10">
        <f>IFERROR(VLOOKUP(_xlfn.NUMBERVALUE(MID(AS10, SEARCH("!", AS10)+1, SEARCH("+", AS10)-SEARCH("!", AS10)-1)), Rankings!$A$2:$BK$161, 63, FALSE),0)</f>
        <v>0</v>
      </c>
      <c r="IS10">
        <f>IFERROR(VLOOKUP(_xlfn.NUMBERVALUE(MID(AT10, SEARCH("!", AT10)+1, SEARCH("+", AT10)-SEARCH("!", AT10)-1)), Rankings!$A$2:$BK$161, 63, FALSE),0)</f>
        <v>0</v>
      </c>
      <c r="IT10">
        <f>IFERROR(VLOOKUP(_xlfn.NUMBERVALUE(MID(AU10, SEARCH("!", AU10)+1, SEARCH("+", AU10)-SEARCH("!", AU10)-1)), Rankings!$A$2:$BK$161, 63, FALSE),0)</f>
        <v>0</v>
      </c>
      <c r="IU10">
        <f>IFERROR(VLOOKUP(_xlfn.NUMBERVALUE(MID(AV10, SEARCH("!", AV10)+1, SEARCH("+", AV10)-SEARCH("!", AV10)-1)), Rankings!$A$2:$BK$161, 63, FALSE),0)</f>
        <v>0</v>
      </c>
      <c r="IV10">
        <f>IFERROR(VLOOKUP(_xlfn.NUMBERVALUE(MID(AW10, SEARCH("!", AW10)+1, SEARCH("+", AW10)-SEARCH("!", AW10)-1)), Rankings!$A$2:$BK$161, 63, FALSE),0)</f>
        <v>0</v>
      </c>
      <c r="IW10">
        <f>IFERROR(VLOOKUP(_xlfn.NUMBERVALUE(MID(AX10, SEARCH("!", AX10)+1, SEARCH("+", AX10)-SEARCH("!", AX10)-1)), Rankings!$A$2:$BK$161, 63, FALSE),0)</f>
        <v>0</v>
      </c>
      <c r="IX10">
        <f>IFERROR(VLOOKUP(_xlfn.NUMBERVALUE(MID(AY10, SEARCH("!", AY10)+1, SEARCH("+", AY10)-SEARCH("!", AY10)-1)), Rankings!$A$2:$BK$161, 63, FALSE),0)</f>
        <v>0</v>
      </c>
      <c r="IY10">
        <f>IFERROR(VLOOKUP(_xlfn.NUMBERVALUE(MID(AZ10, SEARCH("!", AZ10)+1, SEARCH("+", AZ10)-SEARCH("!", AZ10)-1)), Rankings!$A$2:$BK$161, 63, FALSE),0)</f>
        <v>0</v>
      </c>
      <c r="IZ10">
        <f>IFERROR(VLOOKUP(_xlfn.NUMBERVALUE(MID(BA10, SEARCH("!", BA10)+1, SEARCH("+", BA10)-SEARCH("!", BA10)-1)), Rankings!$A$2:$BK$161, 63, FALSE),0)</f>
        <v>0</v>
      </c>
      <c r="JA10">
        <f>IFERROR(VLOOKUP(_xlfn.NUMBERVALUE(MID(BB10, SEARCH("!", BB10)+1, SEARCH("+", BB10)-SEARCH("!", BB10)-1)), Rankings!$A$2:$BK$161, 63, FALSE),0)</f>
        <v>0</v>
      </c>
      <c r="JB10">
        <f>IFERROR(VLOOKUP(_xlfn.NUMBERVALUE(MID(BC10, SEARCH("!", BC10)+1, SEARCH("+", BC10)-SEARCH("!", BC10)-1)), Rankings!$A$2:$BK$161, 63, FALSE),0)</f>
        <v>0</v>
      </c>
      <c r="JC10">
        <f>IFERROR(VLOOKUP(_xlfn.NUMBERVALUE(MID(BD10, SEARCH("!", BD10)+1, SEARCH("+", BD10)-SEARCH("!", BD10)-1)), Rankings!$A$2:$BK$161, 63, FALSE),0)</f>
        <v>0</v>
      </c>
      <c r="JD10">
        <f>IFERROR(VLOOKUP(_xlfn.NUMBERVALUE(MID(BE10, SEARCH("!", BE10)+1, SEARCH("+", BE10)-SEARCH("!", BE10)-1)), Rankings!$A$2:$BK$161, 63, FALSE),0)</f>
        <v>0</v>
      </c>
      <c r="JE10">
        <f>IFERROR(VLOOKUP(_xlfn.NUMBERVALUE(MID(BF10, SEARCH("!", BF10)+1, SEARCH("+", BF10)-SEARCH("!", BF10)-1)), Rankings!$A$2:$BK$161, 63, FALSE),0)</f>
        <v>0</v>
      </c>
      <c r="JF10">
        <f>IFERROR(VLOOKUP(_xlfn.NUMBERVALUE(MID(BG10, SEARCH("!", BG10)+1, SEARCH("+", BG10)-SEARCH("!", BG10)-1)), Rankings!$A$2:$BK$161, 63, FALSE),0)</f>
        <v>0</v>
      </c>
      <c r="JG10">
        <f>IFERROR(VLOOKUP(_xlfn.NUMBERVALUE(MID(BH10, SEARCH("!", BH10)+1, SEARCH("+", BH10)-SEARCH("!", BH10)-1)), Rankings!$A$2:$BK$161, 63, FALSE),0)</f>
        <v>0</v>
      </c>
      <c r="JH10">
        <f>IFERROR(VLOOKUP(_xlfn.NUMBERVALUE(MID(BI10, SEARCH("!", BI10)+1, SEARCH("+", BI10)-SEARCH("!", BI10)-1)), Rankings!$A$2:$BK$161, 63, FALSE),0)</f>
        <v>0</v>
      </c>
      <c r="JI10">
        <f>IFERROR(VLOOKUP(_xlfn.NUMBERVALUE(MID(BJ10, SEARCH("!", BJ10)+1, SEARCH("+", BJ10)-SEARCH("!", BJ10)-1)), Rankings!$A$2:$BK$161, 63, FALSE),0)</f>
        <v>0</v>
      </c>
      <c r="JJ10">
        <f>IFERROR(VLOOKUP(_xlfn.NUMBERVALUE(MID(BK10, SEARCH("!", BK10)+1, SEARCH("+", BK10)-SEARCH("!", BK10)-1)), Rankings!$A$2:$BK$161, 63, FALSE),0)</f>
        <v>0</v>
      </c>
      <c r="JK10">
        <f>IFERROR(VLOOKUP(_xlfn.NUMBERVALUE(MID(BL10, SEARCH("!", BL10)+1, SEARCH("+", BL10)-SEARCH("!", BL10)-1)), Rankings!$A$2:$BK$161, 63, FALSE),0)</f>
        <v>0</v>
      </c>
      <c r="JL10">
        <f>IFERROR(VLOOKUP(_xlfn.NUMBERVALUE(MID(BM10, SEARCH("!", BM10)+1, SEARCH("+", BM10)-SEARCH("!", BM10)-1)), Rankings!$A$2:$BK$161, 63, FALSE),0)</f>
        <v>0</v>
      </c>
      <c r="JM10">
        <f>IFERROR(VLOOKUP(_xlfn.NUMBERVALUE(MID(BN10, SEARCH("!", BN10)+1, SEARCH("+", BN10)-SEARCH("!", BN10)-1)), Rankings!$A$2:$BK$161, 63, FALSE),0)</f>
        <v>0</v>
      </c>
      <c r="JN10">
        <f>IFERROR(VLOOKUP(_xlfn.NUMBERVALUE(MID(BO10, SEARCH("!", BO10)+1, SEARCH("+", BO10)-SEARCH("!", BO10)-1)), Rankings!$A$2:$BK$161, 63, FALSE),0)</f>
        <v>0</v>
      </c>
      <c r="JO10">
        <f>IFERROR(VLOOKUP(_xlfn.NUMBERVALUE(MID(BP10, SEARCH("!", BP10)+1, SEARCH("+", BP10)-SEARCH("!", BP10)-1)), Rankings!$A$2:$BK$161, 63, FALSE),0)</f>
        <v>0</v>
      </c>
      <c r="JP10">
        <f>IFERROR(VLOOKUP(_xlfn.NUMBERVALUE(MID(BQ10, SEARCH("!", BQ10)+1, SEARCH("+", BQ10)-SEARCH("!", BQ10)-1)), Rankings!$A$2:$BK$161, 63, FALSE),0)</f>
        <v>0</v>
      </c>
      <c r="JQ10">
        <f>IFERROR(VLOOKUP(_xlfn.NUMBERVALUE(MID(BR10, SEARCH("!", BR10)+1, SEARCH("+", BR10)-SEARCH("!", BR10)-1)), Rankings!$A$2:$BK$161, 63, FALSE),0)</f>
        <v>0</v>
      </c>
      <c r="JR10">
        <f>IFERROR(VLOOKUP(_xlfn.NUMBERVALUE(MID(BS10, SEARCH("!", BS10)+1, SEARCH("+", BS10)-SEARCH("!", BS10)-1)), Rankings!$A$2:$BK$161, 63, FALSE),0)</f>
        <v>0</v>
      </c>
      <c r="JS10">
        <f>IFERROR(VLOOKUP(_xlfn.NUMBERVALUE(MID(BT10, SEARCH("!", BT10)+1, SEARCH("+", BT10)-SEARCH("!", BT10)-1)), Rankings!$A$2:$BK$161, 63, FALSE),0)</f>
        <v>0</v>
      </c>
      <c r="JT10">
        <f>IFERROR(VLOOKUP(_xlfn.NUMBERVALUE(MID(BU10, SEARCH("!", BU10)+1, SEARCH("+", BU10)-SEARCH("!", BU10)-1)), Rankings!$A$2:$BK$161, 63, FALSE),0)</f>
        <v>0</v>
      </c>
      <c r="JU10">
        <f>IFERROR(VLOOKUP(_xlfn.NUMBERVALUE(MID(BV10, SEARCH("!", BV10)+1, SEARCH("+", BV10)-SEARCH("!", BV10)-1)), Rankings!$A$2:$BK$161, 63, FALSE),0)</f>
        <v>0</v>
      </c>
      <c r="JV10">
        <f>IFERROR(VLOOKUP(_xlfn.NUMBERVALUE(MID(BW10, SEARCH("!", BW10)+1, SEARCH("+", BW10)-SEARCH("!", BW10)-1)), Rankings!$A$2:$BK$161, 63, FALSE),0)</f>
        <v>0</v>
      </c>
      <c r="JW10">
        <f>IFERROR(VLOOKUP(_xlfn.NUMBERVALUE(MID(BX10, SEARCH("!", BX10)+1, SEARCH("+", BX10)-SEARCH("!", BX10)-1)), Rankings!$A$2:$BK$161, 63, FALSE),0)</f>
        <v>0</v>
      </c>
      <c r="JX10">
        <f>IFERROR(VLOOKUP(_xlfn.NUMBERVALUE(MID(BY10, SEARCH("!", BY10)+1, SEARCH("+", BY10)-SEARCH("!", BY10)-1)), Rankings!$A$2:$BK$161, 63, FALSE),0)</f>
        <v>0</v>
      </c>
      <c r="JY10">
        <f>IFERROR(VLOOKUP(_xlfn.NUMBERVALUE(MID(BZ10, SEARCH("!", BZ10)+1, SEARCH("+", BZ10)-SEARCH("!", BZ10)-1)), Rankings!$A$2:$BK$161, 63, FALSE),0)</f>
        <v>0</v>
      </c>
      <c r="JZ10">
        <f>IFERROR(VLOOKUP(_xlfn.NUMBERVALUE(MID(CA10, SEARCH("!", CA10)+1, SEARCH("+", CA10)-SEARCH("!", CA10)-1)), Rankings!$A$2:$BK$161, 63, FALSE),0)</f>
        <v>0</v>
      </c>
      <c r="KA10">
        <f>IFERROR(VLOOKUP(_xlfn.NUMBERVALUE(MID(CB10, SEARCH("!", CB10)+1, SEARCH("+", CB10)-SEARCH("!", CB10)-1)), Rankings!$A$2:$BK$161, 63, FALSE),0)</f>
        <v>0</v>
      </c>
      <c r="KB10">
        <f>IFERROR(VLOOKUP(_xlfn.NUMBERVALUE(MID(CC10, SEARCH("!", CC10)+1, SEARCH("+", CC10)-SEARCH("!", CC10)-1)), Rankings!$A$2:$BK$161, 63, FALSE),0)</f>
        <v>0</v>
      </c>
      <c r="KC10">
        <f>IFERROR(VLOOKUP(_xlfn.NUMBERVALUE(MID(CD10, SEARCH("!", CD10)+1, SEARCH("+", CD10)-SEARCH("!", CD10)-1)), Rankings!$A$2:$BK$161, 63, FALSE),0)</f>
        <v>0</v>
      </c>
      <c r="KD10">
        <f>IFERROR(VLOOKUP(_xlfn.NUMBERVALUE(MID(CE10, SEARCH("!", CE10)+1, SEARCH("+", CE10)-SEARCH("!", CE10)-1)), Rankings!$A$2:$BK$161, 63, FALSE),0)</f>
        <v>0</v>
      </c>
      <c r="KE10">
        <f>IFERROR(VLOOKUP(_xlfn.NUMBERVALUE(MID(CF10, SEARCH("!", CF10)+1, SEARCH("+", CF10)-SEARCH("!", CF10)-1)), Rankings!$A$2:$BK$161, 63, FALSE),0)</f>
        <v>0</v>
      </c>
      <c r="KF10">
        <f>IFERROR(VLOOKUP(_xlfn.NUMBERVALUE(MID(CG10, SEARCH("!", CG10)+1, SEARCH("+", CG10)-SEARCH("!", CG10)-1)), Rankings!$A$2:$BK$161, 63, FALSE),0)</f>
        <v>0</v>
      </c>
      <c r="KG10">
        <f>IFERROR(VLOOKUP(_xlfn.NUMBERVALUE(MID(CH10, SEARCH("!", CH10)+1, SEARCH("+", CH10)-SEARCH("!", CH10)-1)), Rankings!$A$2:$BK$161, 63, FALSE),0)</f>
        <v>0</v>
      </c>
      <c r="KH10">
        <f>IFERROR(VLOOKUP(_xlfn.NUMBERVALUE(MID(CI10, SEARCH("!", CI10)+1, SEARCH("+", CI10)-SEARCH("!", CI10)-1)), Rankings!$A$2:$BK$161, 63, FALSE),0)</f>
        <v>0</v>
      </c>
      <c r="KI10">
        <f>IFERROR(VLOOKUP(_xlfn.NUMBERVALUE(MID(CJ10, SEARCH("!", CJ10)+1, SEARCH("+", CJ10)-SEARCH("!", CJ10)-1)), Rankings!$A$2:$BK$161, 63, FALSE),0)</f>
        <v>0</v>
      </c>
      <c r="KJ10">
        <f>IFERROR(VLOOKUP(_xlfn.NUMBERVALUE(MID(CK10, SEARCH("!", CK10)+1, SEARCH("+", CK10)-SEARCH("!", CK10)-1)), Rankings!$A$2:$BK$161, 63, FALSE),0)</f>
        <v>0</v>
      </c>
      <c r="KK10">
        <f>IFERROR(VLOOKUP(_xlfn.NUMBERVALUE(MID(CL10, SEARCH("!", CL10)+1, SEARCH("+", CL10)-SEARCH("!", CL10)-1)), Rankings!$A$2:$BK$161, 63, FALSE),0)</f>
        <v>0</v>
      </c>
      <c r="KL10">
        <f>IFERROR(VLOOKUP(_xlfn.NUMBERVALUE(MID(CM10, SEARCH("!", CM10)+1, SEARCH("+", CM10)-SEARCH("!", CM10)-1)), Rankings!$A$2:$BK$161, 63, FALSE),0)</f>
        <v>0</v>
      </c>
      <c r="KM10">
        <f>IFERROR(VLOOKUP(_xlfn.NUMBERVALUE(MID(CN10, SEARCH("!", CN10)+1, SEARCH("+", CN10)-SEARCH("!", CN10)-1)), Rankings!$A$2:$BK$161, 63, FALSE),0)</f>
        <v>0</v>
      </c>
      <c r="KN10">
        <f>IFERROR(VLOOKUP(_xlfn.NUMBERVALUE(MID(CO10, SEARCH("!", CO10)+1, SEARCH("+", CO10)-SEARCH("!", CO10)-1)), Rankings!$A$2:$BK$161, 63, FALSE),0)</f>
        <v>0</v>
      </c>
      <c r="KO10">
        <f>IFERROR(VLOOKUP(_xlfn.NUMBERVALUE(MID(CP10, SEARCH("!", CP10)+1, SEARCH("+", CP10)-SEARCH("!", CP10)-1)), Rankings!$A$2:$BK$161, 63, FALSE),0)</f>
        <v>0</v>
      </c>
      <c r="KP10">
        <f>IFERROR(VLOOKUP(_xlfn.NUMBERVALUE(MID(CQ10, SEARCH("!", CQ10)+1, SEARCH("+", CQ10)-SEARCH("!", CQ10)-1)), Rankings!$A$2:$BK$161, 63, FALSE),0)</f>
        <v>0</v>
      </c>
      <c r="KQ10">
        <f>IFERROR(VLOOKUP(_xlfn.NUMBERVALUE(MID(CR10, SEARCH("!", CR10)+1, SEARCH("+", CR10)-SEARCH("!", CR10)-1)), Rankings!$A$2:$BK$161, 63, FALSE),0)</f>
        <v>0</v>
      </c>
      <c r="KS10" s="4">
        <f t="shared" si="119"/>
        <v>174</v>
      </c>
      <c r="KT10" s="4">
        <f t="shared" si="120"/>
        <v>83</v>
      </c>
      <c r="KU10" s="4">
        <f t="shared" si="121"/>
        <v>138</v>
      </c>
      <c r="KV10" s="4">
        <f t="shared" si="122"/>
        <v>0</v>
      </c>
      <c r="KY10" s="4">
        <f t="shared" si="123"/>
        <v>395</v>
      </c>
      <c r="KZ10" s="4"/>
      <c r="LB10">
        <f t="shared" si="124"/>
        <v>28</v>
      </c>
      <c r="LC10">
        <f t="shared" si="125"/>
        <v>33</v>
      </c>
      <c r="LD10">
        <f t="shared" si="126"/>
        <v>24</v>
      </c>
      <c r="LE10">
        <f t="shared" si="127"/>
        <v>26</v>
      </c>
      <c r="LF10">
        <f t="shared" si="128"/>
        <v>67</v>
      </c>
      <c r="LG10">
        <f t="shared" si="129"/>
        <v>45</v>
      </c>
      <c r="LH10">
        <f t="shared" si="130"/>
        <v>52</v>
      </c>
      <c r="LI10">
        <f t="shared" si="131"/>
        <v>31</v>
      </c>
      <c r="LJ10">
        <f t="shared" si="132"/>
        <v>44</v>
      </c>
      <c r="LK10">
        <f t="shared" si="133"/>
        <v>9</v>
      </c>
      <c r="LL10">
        <f t="shared" si="134"/>
        <v>36</v>
      </c>
      <c r="LM10">
        <f t="shared" si="135"/>
        <v>0</v>
      </c>
      <c r="LN10">
        <f t="shared" si="136"/>
        <v>0</v>
      </c>
      <c r="LO10">
        <f t="shared" si="137"/>
        <v>0</v>
      </c>
      <c r="LP10">
        <f t="shared" si="138"/>
        <v>0</v>
      </c>
      <c r="LQ10">
        <f t="shared" si="139"/>
        <v>0</v>
      </c>
      <c r="LR10">
        <f t="shared" si="140"/>
        <v>0</v>
      </c>
      <c r="LS10">
        <f t="shared" si="141"/>
        <v>0</v>
      </c>
      <c r="LT10">
        <f t="shared" si="142"/>
        <v>0</v>
      </c>
      <c r="LU10">
        <f t="shared" si="143"/>
        <v>0</v>
      </c>
      <c r="LV10">
        <f t="shared" si="144"/>
        <v>0</v>
      </c>
      <c r="LW10">
        <f t="shared" si="145"/>
        <v>0</v>
      </c>
      <c r="LX10">
        <f t="shared" si="146"/>
        <v>0</v>
      </c>
      <c r="LY10">
        <f t="shared" si="147"/>
        <v>0</v>
      </c>
      <c r="LZ10">
        <f t="shared" si="148"/>
        <v>0</v>
      </c>
      <c r="MA10">
        <f t="shared" si="149"/>
        <v>0</v>
      </c>
      <c r="MB10">
        <f t="shared" si="150"/>
        <v>0</v>
      </c>
      <c r="MC10">
        <f t="shared" si="151"/>
        <v>0</v>
      </c>
      <c r="MD10">
        <f t="shared" si="152"/>
        <v>0</v>
      </c>
      <c r="ME10">
        <f t="shared" si="153"/>
        <v>0</v>
      </c>
      <c r="MF10">
        <f t="shared" si="154"/>
        <v>0</v>
      </c>
      <c r="MG10">
        <f t="shared" si="155"/>
        <v>0</v>
      </c>
      <c r="MH10">
        <f t="shared" si="156"/>
        <v>0</v>
      </c>
      <c r="MI10">
        <f t="shared" si="157"/>
        <v>0</v>
      </c>
      <c r="MJ10">
        <f t="shared" si="158"/>
        <v>0</v>
      </c>
      <c r="MK10">
        <f t="shared" si="159"/>
        <v>0</v>
      </c>
      <c r="ML10">
        <f t="shared" si="160"/>
        <v>0</v>
      </c>
      <c r="MM10">
        <f t="shared" si="161"/>
        <v>0</v>
      </c>
      <c r="MN10">
        <f t="shared" si="162"/>
        <v>0</v>
      </c>
      <c r="MO10">
        <f t="shared" si="163"/>
        <v>0</v>
      </c>
      <c r="MP10">
        <f t="shared" si="164"/>
        <v>0</v>
      </c>
      <c r="MQ10">
        <f t="shared" si="165"/>
        <v>0</v>
      </c>
      <c r="MR10">
        <f t="shared" si="166"/>
        <v>0</v>
      </c>
      <c r="MS10">
        <f t="shared" si="167"/>
        <v>0</v>
      </c>
      <c r="MT10">
        <f t="shared" si="168"/>
        <v>0</v>
      </c>
      <c r="MU10">
        <f t="shared" si="169"/>
        <v>0</v>
      </c>
      <c r="MV10">
        <f t="shared" si="170"/>
        <v>0</v>
      </c>
      <c r="MW10">
        <f t="shared" si="171"/>
        <v>0</v>
      </c>
      <c r="MX10">
        <f t="shared" si="172"/>
        <v>0</v>
      </c>
      <c r="MY10">
        <f t="shared" si="173"/>
        <v>0</v>
      </c>
      <c r="MZ10">
        <f t="shared" si="174"/>
        <v>0</v>
      </c>
      <c r="NA10">
        <f t="shared" si="175"/>
        <v>0</v>
      </c>
      <c r="NB10">
        <f t="shared" si="176"/>
        <v>0</v>
      </c>
      <c r="NC10">
        <f t="shared" si="177"/>
        <v>0</v>
      </c>
      <c r="ND10">
        <f t="shared" si="178"/>
        <v>0</v>
      </c>
      <c r="NE10">
        <f t="shared" si="179"/>
        <v>0</v>
      </c>
      <c r="NF10">
        <f t="shared" si="180"/>
        <v>0</v>
      </c>
      <c r="NG10">
        <f t="shared" si="181"/>
        <v>0</v>
      </c>
      <c r="NH10">
        <f t="shared" si="182"/>
        <v>0</v>
      </c>
      <c r="NI10">
        <f t="shared" si="183"/>
        <v>0</v>
      </c>
      <c r="NJ10">
        <f t="shared" si="184"/>
        <v>0</v>
      </c>
      <c r="NK10">
        <f t="shared" si="185"/>
        <v>0</v>
      </c>
      <c r="NL10">
        <f t="shared" si="186"/>
        <v>0</v>
      </c>
      <c r="NM10">
        <f t="shared" si="187"/>
        <v>0</v>
      </c>
      <c r="NN10">
        <f t="shared" si="188"/>
        <v>0</v>
      </c>
      <c r="NO10">
        <f t="shared" si="189"/>
        <v>0</v>
      </c>
      <c r="NP10">
        <f t="shared" si="190"/>
        <v>0</v>
      </c>
      <c r="NQ10">
        <f t="shared" si="191"/>
        <v>0</v>
      </c>
      <c r="NR10">
        <f t="shared" si="192"/>
        <v>0</v>
      </c>
      <c r="NS10">
        <f t="shared" si="193"/>
        <v>0</v>
      </c>
      <c r="NT10">
        <f t="shared" si="194"/>
        <v>0</v>
      </c>
      <c r="NU10">
        <f t="shared" si="195"/>
        <v>0</v>
      </c>
      <c r="NV10">
        <f t="shared" si="196"/>
        <v>0</v>
      </c>
      <c r="NW10">
        <f t="shared" si="197"/>
        <v>0</v>
      </c>
      <c r="NX10">
        <f t="shared" si="198"/>
        <v>0</v>
      </c>
      <c r="NY10">
        <f t="shared" si="199"/>
        <v>0</v>
      </c>
      <c r="NZ10">
        <f t="shared" si="200"/>
        <v>0</v>
      </c>
      <c r="OA10">
        <f t="shared" si="201"/>
        <v>0</v>
      </c>
      <c r="OB10">
        <f t="shared" si="202"/>
        <v>0</v>
      </c>
      <c r="OC10">
        <f t="shared" si="203"/>
        <v>0</v>
      </c>
      <c r="OD10">
        <f t="shared" si="204"/>
        <v>0</v>
      </c>
      <c r="OE10">
        <f t="shared" si="205"/>
        <v>0</v>
      </c>
      <c r="OF10">
        <f t="shared" si="206"/>
        <v>0</v>
      </c>
      <c r="OG10">
        <f t="shared" si="207"/>
        <v>0</v>
      </c>
      <c r="OH10">
        <f t="shared" si="208"/>
        <v>0</v>
      </c>
      <c r="OJ10" s="4">
        <f t="shared" si="209"/>
        <v>148</v>
      </c>
      <c r="OK10" s="4">
        <f t="shared" si="210"/>
        <v>36</v>
      </c>
      <c r="OL10" s="4">
        <f t="shared" si="211"/>
        <v>94</v>
      </c>
      <c r="OM10" s="4">
        <f t="shared" si="212"/>
        <v>0</v>
      </c>
      <c r="OP10" s="4">
        <f t="shared" si="213"/>
        <v>278</v>
      </c>
      <c r="OQ10" s="4"/>
      <c r="OS10">
        <f t="shared" si="214"/>
        <v>25</v>
      </c>
      <c r="OT10">
        <f t="shared" si="215"/>
        <v>27</v>
      </c>
      <c r="OU10">
        <f t="shared" si="216"/>
        <v>47</v>
      </c>
      <c r="OV10">
        <f t="shared" si="217"/>
        <v>7</v>
      </c>
      <c r="OW10">
        <f t="shared" si="218"/>
        <v>12</v>
      </c>
      <c r="OX10">
        <f t="shared" si="219"/>
        <v>27</v>
      </c>
      <c r="OY10">
        <f t="shared" si="220"/>
        <v>11</v>
      </c>
      <c r="OZ10">
        <f t="shared" si="221"/>
        <v>25</v>
      </c>
      <c r="PA10">
        <f t="shared" si="222"/>
        <v>22</v>
      </c>
      <c r="PB10">
        <f t="shared" si="223"/>
        <v>42</v>
      </c>
      <c r="PC10">
        <f t="shared" si="224"/>
        <v>33</v>
      </c>
      <c r="PD10">
        <f t="shared" si="225"/>
        <v>0</v>
      </c>
      <c r="PE10">
        <f t="shared" si="226"/>
        <v>0</v>
      </c>
      <c r="PF10">
        <f t="shared" si="227"/>
        <v>0</v>
      </c>
      <c r="PG10">
        <f t="shared" si="228"/>
        <v>0</v>
      </c>
      <c r="PH10">
        <f t="shared" si="229"/>
        <v>0</v>
      </c>
      <c r="PI10">
        <f t="shared" si="230"/>
        <v>0</v>
      </c>
      <c r="PJ10">
        <f t="shared" si="231"/>
        <v>0</v>
      </c>
      <c r="PK10">
        <f t="shared" si="232"/>
        <v>0</v>
      </c>
      <c r="PL10">
        <f t="shared" si="233"/>
        <v>0</v>
      </c>
      <c r="PM10">
        <f t="shared" si="234"/>
        <v>0</v>
      </c>
      <c r="PN10">
        <f t="shared" si="235"/>
        <v>0</v>
      </c>
      <c r="PO10">
        <f t="shared" si="236"/>
        <v>0</v>
      </c>
      <c r="PP10">
        <f t="shared" si="237"/>
        <v>0</v>
      </c>
      <c r="PQ10">
        <f t="shared" si="238"/>
        <v>0</v>
      </c>
      <c r="PR10">
        <f t="shared" si="239"/>
        <v>0</v>
      </c>
      <c r="PS10">
        <f t="shared" si="240"/>
        <v>0</v>
      </c>
      <c r="PT10">
        <f t="shared" si="241"/>
        <v>0</v>
      </c>
      <c r="PU10">
        <f t="shared" si="242"/>
        <v>0</v>
      </c>
      <c r="PV10">
        <f t="shared" si="243"/>
        <v>0</v>
      </c>
      <c r="PW10">
        <f t="shared" si="244"/>
        <v>0</v>
      </c>
      <c r="PX10">
        <f t="shared" si="245"/>
        <v>0</v>
      </c>
      <c r="PY10">
        <f t="shared" si="246"/>
        <v>0</v>
      </c>
      <c r="PZ10">
        <f t="shared" si="247"/>
        <v>0</v>
      </c>
      <c r="QA10">
        <f t="shared" si="248"/>
        <v>0</v>
      </c>
      <c r="QB10">
        <f t="shared" si="249"/>
        <v>0</v>
      </c>
      <c r="QC10">
        <f t="shared" si="250"/>
        <v>0</v>
      </c>
      <c r="QD10">
        <f t="shared" si="251"/>
        <v>0</v>
      </c>
      <c r="QE10">
        <f t="shared" si="252"/>
        <v>0</v>
      </c>
      <c r="QF10">
        <f t="shared" si="253"/>
        <v>0</v>
      </c>
      <c r="QG10">
        <f t="shared" si="254"/>
        <v>0</v>
      </c>
      <c r="QH10">
        <f t="shared" si="255"/>
        <v>0</v>
      </c>
      <c r="QI10">
        <f t="shared" si="256"/>
        <v>0</v>
      </c>
      <c r="QJ10">
        <f t="shared" si="257"/>
        <v>0</v>
      </c>
      <c r="QK10">
        <f t="shared" si="258"/>
        <v>0</v>
      </c>
      <c r="QL10">
        <f t="shared" si="259"/>
        <v>0</v>
      </c>
      <c r="QM10">
        <f t="shared" si="260"/>
        <v>0</v>
      </c>
      <c r="QN10">
        <f t="shared" si="261"/>
        <v>0</v>
      </c>
      <c r="QO10">
        <f t="shared" si="262"/>
        <v>0</v>
      </c>
      <c r="QP10">
        <f t="shared" si="263"/>
        <v>0</v>
      </c>
      <c r="QQ10">
        <f t="shared" si="264"/>
        <v>0</v>
      </c>
      <c r="QR10">
        <f t="shared" si="265"/>
        <v>0</v>
      </c>
      <c r="QS10">
        <f t="shared" si="266"/>
        <v>0</v>
      </c>
      <c r="QT10">
        <f t="shared" si="267"/>
        <v>0</v>
      </c>
      <c r="QU10">
        <f t="shared" si="268"/>
        <v>0</v>
      </c>
      <c r="QV10">
        <f t="shared" si="269"/>
        <v>0</v>
      </c>
      <c r="QW10">
        <f t="shared" si="270"/>
        <v>0</v>
      </c>
      <c r="QX10">
        <f t="shared" si="271"/>
        <v>0</v>
      </c>
      <c r="QY10">
        <f t="shared" si="272"/>
        <v>0</v>
      </c>
      <c r="QZ10">
        <f t="shared" si="273"/>
        <v>0</v>
      </c>
      <c r="RA10">
        <f t="shared" si="274"/>
        <v>0</v>
      </c>
      <c r="RB10">
        <f t="shared" si="275"/>
        <v>0</v>
      </c>
      <c r="RC10">
        <f t="shared" si="276"/>
        <v>0</v>
      </c>
      <c r="RD10">
        <f t="shared" si="277"/>
        <v>0</v>
      </c>
      <c r="RE10">
        <f t="shared" si="278"/>
        <v>0</v>
      </c>
      <c r="RF10">
        <f t="shared" si="279"/>
        <v>0</v>
      </c>
      <c r="RG10">
        <f t="shared" si="280"/>
        <v>0</v>
      </c>
      <c r="RH10">
        <f t="shared" si="281"/>
        <v>0</v>
      </c>
      <c r="RI10">
        <f t="shared" si="282"/>
        <v>0</v>
      </c>
      <c r="RJ10">
        <f t="shared" si="283"/>
        <v>0</v>
      </c>
      <c r="RK10">
        <f t="shared" si="284"/>
        <v>0</v>
      </c>
      <c r="RL10">
        <f t="shared" si="285"/>
        <v>0</v>
      </c>
      <c r="RM10">
        <f t="shared" si="286"/>
        <v>0</v>
      </c>
      <c r="RN10">
        <f t="shared" si="287"/>
        <v>0</v>
      </c>
      <c r="RO10">
        <f t="shared" si="288"/>
        <v>0</v>
      </c>
      <c r="RP10">
        <f t="shared" si="289"/>
        <v>0</v>
      </c>
      <c r="RQ10">
        <f t="shared" si="290"/>
        <v>0</v>
      </c>
      <c r="RR10">
        <f t="shared" si="291"/>
        <v>0</v>
      </c>
      <c r="RS10">
        <f t="shared" si="292"/>
        <v>0</v>
      </c>
      <c r="RT10">
        <f t="shared" si="293"/>
        <v>0</v>
      </c>
      <c r="RU10">
        <f t="shared" si="294"/>
        <v>0</v>
      </c>
      <c r="RV10">
        <f t="shared" si="295"/>
        <v>0</v>
      </c>
      <c r="RW10">
        <f t="shared" si="296"/>
        <v>0</v>
      </c>
      <c r="RX10">
        <f t="shared" si="297"/>
        <v>0</v>
      </c>
      <c r="RY10">
        <f t="shared" si="298"/>
        <v>0</v>
      </c>
      <c r="SA10" s="4">
        <f t="shared" si="299"/>
        <v>19.3</v>
      </c>
      <c r="SB10" s="4">
        <f t="shared" si="300"/>
        <v>7.75</v>
      </c>
      <c r="SC10" s="4">
        <f t="shared" si="301"/>
        <v>14.939999999999998</v>
      </c>
      <c r="SD10" s="4">
        <f t="shared" si="302"/>
        <v>0</v>
      </c>
      <c r="SF10" s="4">
        <f t="shared" si="303"/>
        <v>41.989999999999995</v>
      </c>
      <c r="SI10">
        <f t="shared" si="304"/>
        <v>3.5</v>
      </c>
      <c r="SJ10">
        <f t="shared" si="305"/>
        <v>4.17</v>
      </c>
      <c r="SK10">
        <f t="shared" si="306"/>
        <v>3.17</v>
      </c>
      <c r="SL10">
        <f t="shared" si="307"/>
        <v>4</v>
      </c>
      <c r="SM10">
        <f t="shared" si="308"/>
        <v>4.3099999999999996</v>
      </c>
      <c r="SN10">
        <f t="shared" si="309"/>
        <v>3.89</v>
      </c>
      <c r="SO10">
        <f t="shared" si="310"/>
        <v>3.75</v>
      </c>
      <c r="SP10">
        <f t="shared" si="311"/>
        <v>4</v>
      </c>
      <c r="SQ10">
        <f t="shared" si="312"/>
        <v>4.57</v>
      </c>
      <c r="SR10">
        <f t="shared" si="313"/>
        <v>2.5</v>
      </c>
      <c r="SS10">
        <f t="shared" si="314"/>
        <v>4.13</v>
      </c>
      <c r="ST10" t="str">
        <f t="shared" si="315"/>
        <v>0</v>
      </c>
      <c r="SU10" t="str">
        <f t="shared" si="316"/>
        <v>0</v>
      </c>
      <c r="SV10" t="str">
        <f t="shared" si="317"/>
        <v>0</v>
      </c>
      <c r="SW10" t="str">
        <f t="shared" si="318"/>
        <v>0</v>
      </c>
      <c r="SX10" t="str">
        <f t="shared" si="319"/>
        <v>0</v>
      </c>
      <c r="SY10" t="str">
        <f t="shared" si="320"/>
        <v>0</v>
      </c>
      <c r="SZ10" t="str">
        <f t="shared" si="321"/>
        <v>0</v>
      </c>
      <c r="TA10" t="str">
        <f t="shared" si="322"/>
        <v>0</v>
      </c>
      <c r="TB10" t="str">
        <f t="shared" si="323"/>
        <v>0</v>
      </c>
      <c r="TC10" t="str">
        <f t="shared" si="324"/>
        <v>0</v>
      </c>
      <c r="TD10" t="str">
        <f t="shared" si="325"/>
        <v>0</v>
      </c>
      <c r="TE10" t="str">
        <f t="shared" si="326"/>
        <v>0</v>
      </c>
      <c r="TF10" t="str">
        <f t="shared" si="327"/>
        <v>0</v>
      </c>
      <c r="TG10" t="str">
        <f t="shared" si="328"/>
        <v>0</v>
      </c>
      <c r="TH10" t="str">
        <f t="shared" si="329"/>
        <v>0</v>
      </c>
      <c r="TI10" t="str">
        <f t="shared" si="330"/>
        <v>0</v>
      </c>
      <c r="TJ10" t="str">
        <f t="shared" si="331"/>
        <v>0</v>
      </c>
      <c r="TK10" t="str">
        <f t="shared" si="332"/>
        <v>0</v>
      </c>
      <c r="TL10" t="str">
        <f t="shared" si="333"/>
        <v>0</v>
      </c>
      <c r="TM10" t="str">
        <f t="shared" si="334"/>
        <v>0</v>
      </c>
      <c r="TN10" t="str">
        <f t="shared" si="335"/>
        <v>0</v>
      </c>
      <c r="TO10" t="str">
        <f t="shared" si="336"/>
        <v>0</v>
      </c>
      <c r="TP10" t="str">
        <f t="shared" si="337"/>
        <v>0</v>
      </c>
      <c r="TQ10" t="str">
        <f t="shared" si="338"/>
        <v>0</v>
      </c>
      <c r="TR10" t="str">
        <f t="shared" si="339"/>
        <v>0</v>
      </c>
      <c r="TS10" t="str">
        <f t="shared" si="340"/>
        <v>0</v>
      </c>
      <c r="TT10" t="str">
        <f t="shared" si="341"/>
        <v>0</v>
      </c>
      <c r="TU10" t="str">
        <f t="shared" si="342"/>
        <v>0</v>
      </c>
      <c r="TV10" t="str">
        <f t="shared" si="343"/>
        <v>0</v>
      </c>
      <c r="TW10" t="str">
        <f t="shared" si="344"/>
        <v>0</v>
      </c>
      <c r="TX10" t="str">
        <f t="shared" si="345"/>
        <v>0</v>
      </c>
      <c r="TY10" t="str">
        <f t="shared" si="346"/>
        <v>0</v>
      </c>
      <c r="TZ10" t="str">
        <f t="shared" si="347"/>
        <v>0</v>
      </c>
      <c r="UA10" t="str">
        <f t="shared" si="348"/>
        <v>0</v>
      </c>
      <c r="UB10" t="str">
        <f t="shared" si="349"/>
        <v>0</v>
      </c>
      <c r="UC10" t="str">
        <f t="shared" si="350"/>
        <v>0</v>
      </c>
      <c r="UD10" t="str">
        <f t="shared" si="351"/>
        <v>0</v>
      </c>
      <c r="UE10" t="str">
        <f t="shared" si="352"/>
        <v>0</v>
      </c>
      <c r="UF10" t="str">
        <f t="shared" si="353"/>
        <v>0</v>
      </c>
      <c r="UG10" t="str">
        <f t="shared" si="354"/>
        <v>0</v>
      </c>
      <c r="UH10" t="str">
        <f t="shared" si="355"/>
        <v>0</v>
      </c>
      <c r="UI10" t="str">
        <f t="shared" si="356"/>
        <v>0</v>
      </c>
      <c r="UJ10" t="str">
        <f t="shared" si="357"/>
        <v>0</v>
      </c>
      <c r="UK10" t="str">
        <f t="shared" si="358"/>
        <v>0</v>
      </c>
      <c r="UL10" t="str">
        <f t="shared" si="359"/>
        <v>0</v>
      </c>
      <c r="UM10" t="str">
        <f t="shared" si="360"/>
        <v>0</v>
      </c>
      <c r="UN10" t="str">
        <f t="shared" si="361"/>
        <v>0</v>
      </c>
      <c r="UO10" t="str">
        <f t="shared" si="362"/>
        <v>0</v>
      </c>
      <c r="UP10" t="str">
        <f t="shared" si="363"/>
        <v>0</v>
      </c>
      <c r="UQ10" t="str">
        <f t="shared" si="364"/>
        <v>0</v>
      </c>
      <c r="UR10" t="str">
        <f t="shared" si="365"/>
        <v>0</v>
      </c>
      <c r="US10" t="str">
        <f t="shared" si="366"/>
        <v>0</v>
      </c>
      <c r="UT10" t="str">
        <f t="shared" si="367"/>
        <v>0</v>
      </c>
      <c r="UU10" t="str">
        <f t="shared" si="368"/>
        <v>0</v>
      </c>
      <c r="UV10" t="str">
        <f t="shared" si="369"/>
        <v>0</v>
      </c>
      <c r="UW10" t="str">
        <f t="shared" si="370"/>
        <v>0</v>
      </c>
      <c r="UX10" t="str">
        <f t="shared" si="371"/>
        <v>0</v>
      </c>
      <c r="UY10" t="str">
        <f t="shared" si="372"/>
        <v>0</v>
      </c>
      <c r="UZ10" t="str">
        <f t="shared" si="373"/>
        <v>0</v>
      </c>
      <c r="VA10" t="str">
        <f t="shared" si="374"/>
        <v>0</v>
      </c>
      <c r="VB10" t="str">
        <f t="shared" si="375"/>
        <v>0</v>
      </c>
      <c r="VC10" t="str">
        <f t="shared" si="376"/>
        <v>0</v>
      </c>
      <c r="VD10" t="str">
        <f t="shared" si="377"/>
        <v>0</v>
      </c>
      <c r="VE10" t="str">
        <f t="shared" si="378"/>
        <v>0</v>
      </c>
      <c r="VF10" t="str">
        <f t="shared" si="379"/>
        <v>0</v>
      </c>
      <c r="VG10" t="str">
        <f t="shared" si="380"/>
        <v>0</v>
      </c>
      <c r="VH10" t="str">
        <f t="shared" si="381"/>
        <v>0</v>
      </c>
      <c r="VI10" t="str">
        <f t="shared" si="382"/>
        <v>0</v>
      </c>
      <c r="VJ10" t="str">
        <f t="shared" si="383"/>
        <v>0</v>
      </c>
      <c r="VK10" t="str">
        <f t="shared" si="384"/>
        <v>0</v>
      </c>
      <c r="VL10" t="str">
        <f t="shared" si="385"/>
        <v>0</v>
      </c>
      <c r="VM10" t="str">
        <f t="shared" si="386"/>
        <v>0</v>
      </c>
      <c r="VN10" t="str">
        <f t="shared" si="387"/>
        <v>0</v>
      </c>
      <c r="VO10" t="str">
        <f t="shared" si="388"/>
        <v>0</v>
      </c>
      <c r="VQ10" s="4">
        <f t="shared" si="389"/>
        <v>32.019999999999996</v>
      </c>
      <c r="VR10" s="4">
        <f t="shared" si="390"/>
        <v>1.56</v>
      </c>
      <c r="VS10" s="4">
        <f t="shared" si="391"/>
        <v>29.83</v>
      </c>
      <c r="VT10" s="4">
        <f t="shared" si="392"/>
        <v>0</v>
      </c>
      <c r="VV10" s="4">
        <f t="shared" si="393"/>
        <v>63.41</v>
      </c>
      <c r="VY10">
        <f t="shared" si="394"/>
        <v>4.51</v>
      </c>
      <c r="VZ10">
        <f t="shared" si="395"/>
        <v>6.14</v>
      </c>
      <c r="WA10">
        <f t="shared" si="396"/>
        <v>3.25</v>
      </c>
      <c r="WB10">
        <f t="shared" si="397"/>
        <v>19.29</v>
      </c>
      <c r="WC10">
        <f t="shared" si="398"/>
        <v>4.82</v>
      </c>
      <c r="WD10">
        <f t="shared" si="399"/>
        <v>7.96</v>
      </c>
      <c r="WE10">
        <f t="shared" si="400"/>
        <v>0.56999999999999995</v>
      </c>
      <c r="WF10">
        <f t="shared" si="401"/>
        <v>0.99</v>
      </c>
      <c r="WG10">
        <f t="shared" si="402"/>
        <v>10.16</v>
      </c>
      <c r="WH10">
        <f t="shared" si="403"/>
        <v>4.79</v>
      </c>
      <c r="WI10">
        <f t="shared" si="404"/>
        <v>0.93</v>
      </c>
      <c r="WJ10">
        <f t="shared" si="405"/>
        <v>0</v>
      </c>
      <c r="WK10">
        <f t="shared" si="406"/>
        <v>0</v>
      </c>
      <c r="WL10">
        <f t="shared" si="407"/>
        <v>0</v>
      </c>
      <c r="WM10">
        <f t="shared" si="408"/>
        <v>0</v>
      </c>
      <c r="WN10">
        <f t="shared" si="409"/>
        <v>0</v>
      </c>
      <c r="WO10">
        <f t="shared" si="410"/>
        <v>0</v>
      </c>
      <c r="WP10">
        <f t="shared" si="411"/>
        <v>0</v>
      </c>
      <c r="WQ10">
        <f t="shared" si="412"/>
        <v>0</v>
      </c>
      <c r="WR10">
        <f t="shared" si="413"/>
        <v>0</v>
      </c>
      <c r="WS10">
        <f t="shared" si="414"/>
        <v>0</v>
      </c>
      <c r="WT10">
        <f t="shared" si="415"/>
        <v>0</v>
      </c>
      <c r="WU10">
        <f t="shared" si="416"/>
        <v>0</v>
      </c>
      <c r="WV10">
        <f t="shared" si="417"/>
        <v>0</v>
      </c>
      <c r="WW10">
        <f t="shared" si="418"/>
        <v>0</v>
      </c>
      <c r="WX10">
        <f t="shared" si="419"/>
        <v>0</v>
      </c>
      <c r="WY10">
        <f t="shared" si="420"/>
        <v>0</v>
      </c>
      <c r="WZ10">
        <f t="shared" si="421"/>
        <v>0</v>
      </c>
      <c r="XA10">
        <f t="shared" si="422"/>
        <v>0</v>
      </c>
      <c r="XB10">
        <f t="shared" si="423"/>
        <v>0</v>
      </c>
      <c r="XC10">
        <f t="shared" si="424"/>
        <v>0</v>
      </c>
      <c r="XD10">
        <f t="shared" si="425"/>
        <v>0</v>
      </c>
      <c r="XE10">
        <f t="shared" si="426"/>
        <v>0</v>
      </c>
      <c r="XF10">
        <f t="shared" si="427"/>
        <v>0</v>
      </c>
      <c r="XG10">
        <f t="shared" si="428"/>
        <v>0</v>
      </c>
      <c r="XH10">
        <f t="shared" si="429"/>
        <v>0</v>
      </c>
      <c r="XI10">
        <f t="shared" si="430"/>
        <v>0</v>
      </c>
      <c r="XJ10">
        <f t="shared" si="431"/>
        <v>0</v>
      </c>
      <c r="XK10">
        <f t="shared" si="432"/>
        <v>0</v>
      </c>
      <c r="XL10">
        <f t="shared" si="433"/>
        <v>0</v>
      </c>
      <c r="XM10">
        <f t="shared" si="434"/>
        <v>0</v>
      </c>
      <c r="XN10">
        <f t="shared" si="435"/>
        <v>0</v>
      </c>
      <c r="XO10">
        <f t="shared" si="436"/>
        <v>0</v>
      </c>
      <c r="XP10">
        <f t="shared" si="437"/>
        <v>0</v>
      </c>
      <c r="XQ10">
        <f t="shared" si="438"/>
        <v>0</v>
      </c>
      <c r="XR10">
        <f t="shared" si="439"/>
        <v>0</v>
      </c>
      <c r="XS10">
        <f t="shared" si="440"/>
        <v>0</v>
      </c>
      <c r="XT10">
        <f t="shared" si="441"/>
        <v>0</v>
      </c>
      <c r="XU10">
        <f t="shared" si="442"/>
        <v>0</v>
      </c>
      <c r="XV10">
        <f t="shared" si="443"/>
        <v>0</v>
      </c>
      <c r="XW10">
        <f t="shared" si="444"/>
        <v>0</v>
      </c>
      <c r="XX10">
        <f t="shared" si="445"/>
        <v>0</v>
      </c>
      <c r="XY10">
        <f t="shared" si="446"/>
        <v>0</v>
      </c>
      <c r="XZ10">
        <f t="shared" si="447"/>
        <v>0</v>
      </c>
      <c r="YA10">
        <f t="shared" si="448"/>
        <v>0</v>
      </c>
      <c r="YB10">
        <f t="shared" si="449"/>
        <v>0</v>
      </c>
      <c r="YC10">
        <f t="shared" si="450"/>
        <v>0</v>
      </c>
      <c r="YD10">
        <f t="shared" si="451"/>
        <v>0</v>
      </c>
      <c r="YE10">
        <f t="shared" si="452"/>
        <v>0</v>
      </c>
      <c r="YF10">
        <f t="shared" si="453"/>
        <v>0</v>
      </c>
      <c r="YG10">
        <f t="shared" si="454"/>
        <v>0</v>
      </c>
      <c r="YH10">
        <f t="shared" si="455"/>
        <v>0</v>
      </c>
      <c r="YI10">
        <f t="shared" si="456"/>
        <v>0</v>
      </c>
      <c r="YJ10">
        <f t="shared" si="457"/>
        <v>0</v>
      </c>
      <c r="YK10">
        <f t="shared" si="458"/>
        <v>0</v>
      </c>
      <c r="YL10">
        <f t="shared" si="459"/>
        <v>0</v>
      </c>
      <c r="YM10">
        <f t="shared" si="460"/>
        <v>0</v>
      </c>
      <c r="YN10">
        <f t="shared" si="461"/>
        <v>0</v>
      </c>
      <c r="YO10">
        <f t="shared" si="462"/>
        <v>0</v>
      </c>
      <c r="YP10">
        <f t="shared" si="463"/>
        <v>0</v>
      </c>
      <c r="YQ10">
        <f t="shared" si="464"/>
        <v>0</v>
      </c>
      <c r="YR10">
        <f t="shared" si="465"/>
        <v>0</v>
      </c>
      <c r="YS10">
        <f t="shared" si="466"/>
        <v>0</v>
      </c>
      <c r="YT10">
        <f t="shared" si="467"/>
        <v>0</v>
      </c>
      <c r="YU10">
        <f t="shared" si="468"/>
        <v>0</v>
      </c>
      <c r="YV10">
        <f t="shared" si="469"/>
        <v>0</v>
      </c>
      <c r="YW10">
        <f t="shared" si="470"/>
        <v>0</v>
      </c>
      <c r="YX10">
        <f t="shared" si="471"/>
        <v>0</v>
      </c>
      <c r="YY10">
        <f t="shared" si="472"/>
        <v>0</v>
      </c>
      <c r="YZ10">
        <f t="shared" si="473"/>
        <v>0</v>
      </c>
      <c r="ZA10">
        <f t="shared" si="474"/>
        <v>0</v>
      </c>
      <c r="ZB10">
        <f t="shared" si="475"/>
        <v>0</v>
      </c>
      <c r="ZC10">
        <f t="shared" si="476"/>
        <v>0</v>
      </c>
      <c r="ZD10">
        <f t="shared" si="477"/>
        <v>0</v>
      </c>
      <c r="ZE10">
        <f t="shared" si="478"/>
        <v>0</v>
      </c>
      <c r="ZG10" s="4">
        <f t="shared" si="479"/>
        <v>420</v>
      </c>
      <c r="ZH10" s="4">
        <f t="shared" si="480"/>
        <v>196</v>
      </c>
      <c r="ZI10" s="4">
        <f t="shared" si="481"/>
        <v>315</v>
      </c>
      <c r="ZJ10" s="4">
        <f t="shared" si="482"/>
        <v>0</v>
      </c>
      <c r="ZL10" s="4">
        <f t="shared" si="483"/>
        <v>931</v>
      </c>
      <c r="ZO10">
        <f t="shared" si="484"/>
        <v>76</v>
      </c>
      <c r="ZP10">
        <f t="shared" si="485"/>
        <v>71</v>
      </c>
      <c r="ZQ10">
        <f t="shared" si="486"/>
        <v>95</v>
      </c>
      <c r="ZR10">
        <f t="shared" si="487"/>
        <v>48</v>
      </c>
      <c r="ZS10">
        <f t="shared" si="488"/>
        <v>67</v>
      </c>
      <c r="ZT10">
        <f t="shared" si="489"/>
        <v>81</v>
      </c>
      <c r="ZU10">
        <f t="shared" si="490"/>
        <v>94</v>
      </c>
      <c r="ZV10">
        <f t="shared" si="491"/>
        <v>102</v>
      </c>
      <c r="ZW10">
        <f t="shared" si="492"/>
        <v>97</v>
      </c>
      <c r="ZX10">
        <f t="shared" si="493"/>
        <v>98</v>
      </c>
      <c r="ZY10">
        <f t="shared" si="494"/>
        <v>102</v>
      </c>
      <c r="ZZ10">
        <f t="shared" si="495"/>
        <v>0</v>
      </c>
      <c r="AAA10">
        <f t="shared" si="496"/>
        <v>0</v>
      </c>
      <c r="AAB10">
        <f t="shared" si="497"/>
        <v>0</v>
      </c>
      <c r="AAC10">
        <f t="shared" si="498"/>
        <v>0</v>
      </c>
      <c r="AAD10">
        <f t="shared" si="499"/>
        <v>0</v>
      </c>
      <c r="AAE10">
        <f t="shared" si="500"/>
        <v>0</v>
      </c>
      <c r="AAF10">
        <f t="shared" si="501"/>
        <v>0</v>
      </c>
      <c r="AAG10">
        <f t="shared" si="502"/>
        <v>0</v>
      </c>
      <c r="AAH10">
        <f t="shared" si="503"/>
        <v>0</v>
      </c>
      <c r="AAI10">
        <f t="shared" si="504"/>
        <v>0</v>
      </c>
      <c r="AAJ10">
        <f t="shared" si="505"/>
        <v>0</v>
      </c>
      <c r="AAK10">
        <f t="shared" si="506"/>
        <v>0</v>
      </c>
      <c r="AAL10">
        <f t="shared" si="507"/>
        <v>0</v>
      </c>
      <c r="AAM10">
        <f t="shared" si="508"/>
        <v>0</v>
      </c>
      <c r="AAN10">
        <f t="shared" si="509"/>
        <v>0</v>
      </c>
      <c r="AAO10">
        <f t="shared" si="510"/>
        <v>0</v>
      </c>
      <c r="AAP10">
        <f t="shared" si="511"/>
        <v>0</v>
      </c>
      <c r="AAQ10">
        <f t="shared" si="512"/>
        <v>0</v>
      </c>
      <c r="AAR10">
        <f t="shared" si="513"/>
        <v>0</v>
      </c>
      <c r="AAS10">
        <f t="shared" si="514"/>
        <v>0</v>
      </c>
      <c r="AAT10">
        <f t="shared" si="515"/>
        <v>0</v>
      </c>
      <c r="AAU10">
        <f t="shared" si="516"/>
        <v>0</v>
      </c>
      <c r="AAV10">
        <f t="shared" si="517"/>
        <v>0</v>
      </c>
      <c r="AAW10">
        <f t="shared" si="518"/>
        <v>0</v>
      </c>
      <c r="AAX10">
        <f t="shared" si="519"/>
        <v>0</v>
      </c>
      <c r="AAY10">
        <f t="shared" si="520"/>
        <v>0</v>
      </c>
      <c r="AAZ10">
        <f t="shared" si="521"/>
        <v>0</v>
      </c>
      <c r="ABA10">
        <f t="shared" si="522"/>
        <v>0</v>
      </c>
      <c r="ABB10">
        <f t="shared" si="523"/>
        <v>0</v>
      </c>
      <c r="ABC10">
        <f t="shared" si="524"/>
        <v>0</v>
      </c>
      <c r="ABD10">
        <f t="shared" si="525"/>
        <v>0</v>
      </c>
      <c r="ABE10">
        <f t="shared" si="526"/>
        <v>0</v>
      </c>
      <c r="ABF10">
        <f t="shared" si="527"/>
        <v>0</v>
      </c>
      <c r="ABG10">
        <f t="shared" si="528"/>
        <v>0</v>
      </c>
      <c r="ABH10">
        <f t="shared" si="529"/>
        <v>0</v>
      </c>
      <c r="ABI10">
        <f t="shared" si="530"/>
        <v>0</v>
      </c>
      <c r="ABJ10">
        <f t="shared" si="531"/>
        <v>0</v>
      </c>
      <c r="ABK10">
        <f t="shared" si="532"/>
        <v>0</v>
      </c>
      <c r="ABL10">
        <f t="shared" si="533"/>
        <v>0</v>
      </c>
      <c r="ABM10">
        <f t="shared" si="534"/>
        <v>0</v>
      </c>
      <c r="ABN10">
        <f t="shared" si="535"/>
        <v>0</v>
      </c>
      <c r="ABO10">
        <f t="shared" si="536"/>
        <v>0</v>
      </c>
      <c r="ABP10">
        <f t="shared" si="537"/>
        <v>0</v>
      </c>
      <c r="ABQ10">
        <f t="shared" si="538"/>
        <v>0</v>
      </c>
      <c r="ABR10">
        <f t="shared" si="539"/>
        <v>0</v>
      </c>
      <c r="ABS10">
        <f t="shared" si="540"/>
        <v>0</v>
      </c>
      <c r="ABT10">
        <f t="shared" si="541"/>
        <v>0</v>
      </c>
      <c r="ABU10">
        <f t="shared" si="542"/>
        <v>0</v>
      </c>
      <c r="ABV10">
        <f t="shared" si="543"/>
        <v>0</v>
      </c>
      <c r="ABW10">
        <f t="shared" si="544"/>
        <v>0</v>
      </c>
      <c r="ABX10">
        <f t="shared" si="545"/>
        <v>0</v>
      </c>
      <c r="ABY10">
        <f t="shared" si="546"/>
        <v>0</v>
      </c>
      <c r="ABZ10">
        <f t="shared" si="547"/>
        <v>0</v>
      </c>
      <c r="ACA10">
        <f t="shared" si="548"/>
        <v>0</v>
      </c>
      <c r="ACB10">
        <f t="shared" si="549"/>
        <v>0</v>
      </c>
      <c r="ACC10">
        <f t="shared" si="550"/>
        <v>0</v>
      </c>
      <c r="ACD10">
        <f t="shared" si="551"/>
        <v>0</v>
      </c>
      <c r="ACE10">
        <f t="shared" si="552"/>
        <v>0</v>
      </c>
      <c r="ACF10">
        <f t="shared" si="553"/>
        <v>0</v>
      </c>
      <c r="ACG10">
        <f t="shared" si="554"/>
        <v>0</v>
      </c>
      <c r="ACH10">
        <f t="shared" si="555"/>
        <v>0</v>
      </c>
      <c r="ACI10">
        <f t="shared" si="556"/>
        <v>0</v>
      </c>
      <c r="ACJ10">
        <f t="shared" si="557"/>
        <v>0</v>
      </c>
      <c r="ACK10">
        <f t="shared" si="558"/>
        <v>0</v>
      </c>
      <c r="ACL10">
        <f t="shared" si="559"/>
        <v>0</v>
      </c>
      <c r="ACM10">
        <f t="shared" si="560"/>
        <v>0</v>
      </c>
      <c r="ACN10">
        <f t="shared" si="561"/>
        <v>0</v>
      </c>
      <c r="ACO10">
        <f t="shared" si="562"/>
        <v>0</v>
      </c>
      <c r="ACP10">
        <f t="shared" si="563"/>
        <v>0</v>
      </c>
      <c r="ACQ10">
        <f t="shared" si="564"/>
        <v>0</v>
      </c>
      <c r="ACR10">
        <f t="shared" si="565"/>
        <v>0</v>
      </c>
      <c r="ACS10">
        <f t="shared" si="566"/>
        <v>0</v>
      </c>
      <c r="ACT10">
        <f t="shared" si="567"/>
        <v>0</v>
      </c>
      <c r="ACU10">
        <f t="shared" si="568"/>
        <v>0</v>
      </c>
      <c r="ACW10" s="4">
        <f t="shared" si="569"/>
        <v>301.60000000000002</v>
      </c>
      <c r="ACX10" s="4">
        <f t="shared" si="570"/>
        <v>371.90000000000003</v>
      </c>
      <c r="ACY10" s="4">
        <f t="shared" si="571"/>
        <v>308.7</v>
      </c>
      <c r="ACZ10" s="4">
        <f t="shared" si="572"/>
        <v>0</v>
      </c>
      <c r="ADA10" s="88">
        <f t="shared" si="573"/>
        <v>13.636348484840068</v>
      </c>
      <c r="ADB10" s="4">
        <f t="shared" si="574"/>
        <v>982.2</v>
      </c>
      <c r="ADC10" s="5">
        <f t="shared" si="575"/>
        <v>7.7665951355790401</v>
      </c>
      <c r="ADD10" s="5">
        <f t="shared" si="576"/>
        <v>8.7849302786077939</v>
      </c>
      <c r="ADE10">
        <f t="shared" si="577"/>
        <v>39.5</v>
      </c>
      <c r="ADF10">
        <f t="shared" si="578"/>
        <v>54.3</v>
      </c>
      <c r="ADG10">
        <f t="shared" si="579"/>
        <v>19.399999999999999</v>
      </c>
      <c r="ADH10">
        <f t="shared" si="580"/>
        <v>73.599999999999994</v>
      </c>
      <c r="ADI10">
        <f t="shared" si="581"/>
        <v>192.4</v>
      </c>
      <c r="ADJ10">
        <f t="shared" si="582"/>
        <v>87.3</v>
      </c>
      <c r="ADK10">
        <f t="shared" si="583"/>
        <v>314.60000000000002</v>
      </c>
      <c r="ADL10">
        <f t="shared" si="584"/>
        <v>57.3</v>
      </c>
      <c r="ADM10">
        <f t="shared" si="585"/>
        <v>101.1</v>
      </c>
      <c r="ADN10">
        <f t="shared" si="586"/>
        <v>0</v>
      </c>
      <c r="ADO10">
        <f t="shared" si="587"/>
        <v>42.7</v>
      </c>
      <c r="ADP10">
        <f t="shared" si="588"/>
        <v>0</v>
      </c>
      <c r="ADQ10">
        <f t="shared" si="589"/>
        <v>0</v>
      </c>
      <c r="ADR10">
        <f t="shared" si="590"/>
        <v>0</v>
      </c>
      <c r="ADS10">
        <f t="shared" si="591"/>
        <v>0</v>
      </c>
      <c r="ADT10">
        <f t="shared" si="592"/>
        <v>0</v>
      </c>
      <c r="ADU10">
        <f t="shared" si="593"/>
        <v>0</v>
      </c>
      <c r="ADV10">
        <f t="shared" si="594"/>
        <v>0</v>
      </c>
      <c r="ADW10">
        <f t="shared" si="595"/>
        <v>0</v>
      </c>
      <c r="ADX10">
        <f t="shared" si="596"/>
        <v>0</v>
      </c>
      <c r="ADY10">
        <f t="shared" si="597"/>
        <v>0</v>
      </c>
      <c r="ADZ10">
        <f t="shared" si="598"/>
        <v>0</v>
      </c>
      <c r="AEA10">
        <f t="shared" si="599"/>
        <v>0</v>
      </c>
      <c r="AEB10">
        <f t="shared" si="600"/>
        <v>0</v>
      </c>
      <c r="AEC10">
        <f t="shared" si="601"/>
        <v>0</v>
      </c>
      <c r="AED10">
        <f t="shared" si="602"/>
        <v>0</v>
      </c>
      <c r="AEE10">
        <f t="shared" si="603"/>
        <v>0</v>
      </c>
      <c r="AEF10">
        <f t="shared" si="604"/>
        <v>0</v>
      </c>
      <c r="AEG10">
        <f t="shared" si="605"/>
        <v>0</v>
      </c>
      <c r="AEH10">
        <f t="shared" si="606"/>
        <v>0</v>
      </c>
      <c r="AEI10">
        <f t="shared" si="607"/>
        <v>0</v>
      </c>
      <c r="AEJ10">
        <f t="shared" si="608"/>
        <v>0</v>
      </c>
      <c r="AEK10">
        <f t="shared" si="609"/>
        <v>0</v>
      </c>
      <c r="AEL10">
        <f t="shared" si="610"/>
        <v>0</v>
      </c>
      <c r="AEM10">
        <f t="shared" si="611"/>
        <v>0</v>
      </c>
      <c r="AEN10">
        <f t="shared" si="612"/>
        <v>0</v>
      </c>
      <c r="AEO10">
        <f t="shared" si="613"/>
        <v>0</v>
      </c>
      <c r="AEP10">
        <f t="shared" si="614"/>
        <v>0</v>
      </c>
      <c r="AEQ10">
        <f t="shared" si="615"/>
        <v>0</v>
      </c>
      <c r="AER10">
        <f t="shared" si="616"/>
        <v>0</v>
      </c>
      <c r="AES10">
        <f t="shared" si="617"/>
        <v>0</v>
      </c>
      <c r="AET10">
        <f t="shared" si="618"/>
        <v>0</v>
      </c>
      <c r="AEU10">
        <f t="shared" si="619"/>
        <v>0</v>
      </c>
      <c r="AEV10">
        <f t="shared" si="620"/>
        <v>0</v>
      </c>
      <c r="AEW10">
        <f t="shared" si="621"/>
        <v>0</v>
      </c>
      <c r="AEX10">
        <f t="shared" si="622"/>
        <v>0</v>
      </c>
      <c r="AEY10">
        <f t="shared" si="623"/>
        <v>0</v>
      </c>
      <c r="AEZ10">
        <f t="shared" si="624"/>
        <v>0</v>
      </c>
      <c r="AFA10">
        <f t="shared" si="625"/>
        <v>0</v>
      </c>
      <c r="AFB10">
        <f t="shared" si="626"/>
        <v>0</v>
      </c>
      <c r="AFC10">
        <f t="shared" si="627"/>
        <v>0</v>
      </c>
      <c r="AFD10">
        <f t="shared" si="628"/>
        <v>0</v>
      </c>
      <c r="AFE10">
        <f t="shared" si="629"/>
        <v>0</v>
      </c>
      <c r="AFF10">
        <f t="shared" si="630"/>
        <v>0</v>
      </c>
      <c r="AFG10">
        <f t="shared" si="631"/>
        <v>0</v>
      </c>
      <c r="AFH10">
        <f t="shared" si="632"/>
        <v>0</v>
      </c>
      <c r="AFI10">
        <f t="shared" si="633"/>
        <v>0</v>
      </c>
      <c r="AFJ10">
        <f t="shared" si="634"/>
        <v>0</v>
      </c>
      <c r="AFK10">
        <f t="shared" si="635"/>
        <v>0</v>
      </c>
      <c r="AFL10">
        <f t="shared" si="636"/>
        <v>0</v>
      </c>
      <c r="AFM10">
        <f t="shared" si="637"/>
        <v>0</v>
      </c>
      <c r="AFN10">
        <f t="shared" si="638"/>
        <v>0</v>
      </c>
      <c r="AFO10">
        <f t="shared" si="639"/>
        <v>0</v>
      </c>
      <c r="AFP10">
        <f t="shared" si="640"/>
        <v>0</v>
      </c>
      <c r="AFQ10">
        <f t="shared" si="641"/>
        <v>0</v>
      </c>
      <c r="AFR10">
        <f t="shared" si="642"/>
        <v>0</v>
      </c>
      <c r="AFS10">
        <f t="shared" si="643"/>
        <v>0</v>
      </c>
      <c r="AFT10">
        <f t="shared" si="644"/>
        <v>0</v>
      </c>
      <c r="AFU10">
        <f t="shared" si="645"/>
        <v>0</v>
      </c>
      <c r="AFV10">
        <f t="shared" si="646"/>
        <v>0</v>
      </c>
      <c r="AFW10">
        <f t="shared" si="647"/>
        <v>0</v>
      </c>
      <c r="AFX10">
        <f t="shared" si="648"/>
        <v>0</v>
      </c>
      <c r="AFY10">
        <f t="shared" si="649"/>
        <v>0</v>
      </c>
      <c r="AFZ10">
        <f t="shared" si="650"/>
        <v>0</v>
      </c>
      <c r="AGA10">
        <f t="shared" si="651"/>
        <v>0</v>
      </c>
      <c r="AGB10">
        <f t="shared" si="652"/>
        <v>0</v>
      </c>
      <c r="AGC10">
        <f t="shared" si="653"/>
        <v>0</v>
      </c>
      <c r="AGD10">
        <f t="shared" si="654"/>
        <v>0</v>
      </c>
      <c r="AGE10">
        <f t="shared" si="655"/>
        <v>0</v>
      </c>
      <c r="AGF10">
        <f t="shared" si="656"/>
        <v>0</v>
      </c>
      <c r="AGG10">
        <f t="shared" si="657"/>
        <v>0</v>
      </c>
      <c r="AGH10">
        <f t="shared" si="658"/>
        <v>0</v>
      </c>
      <c r="AGI10">
        <f t="shared" si="659"/>
        <v>0</v>
      </c>
      <c r="AGJ10">
        <f t="shared" si="660"/>
        <v>0</v>
      </c>
      <c r="AGK10">
        <f t="shared" si="661"/>
        <v>0</v>
      </c>
      <c r="AGM10" s="88">
        <f t="shared" si="662"/>
        <v>77</v>
      </c>
      <c r="AGN10" s="88">
        <v>77</v>
      </c>
      <c r="AGO10">
        <v>8</v>
      </c>
      <c r="AGP10">
        <f t="shared" si="663"/>
        <v>8</v>
      </c>
      <c r="AGQ10">
        <f t="shared" si="664"/>
        <v>8</v>
      </c>
      <c r="AGR10">
        <f t="shared" si="665"/>
        <v>8</v>
      </c>
      <c r="AGS10">
        <f t="shared" si="666"/>
        <v>4</v>
      </c>
      <c r="AGT10">
        <f t="shared" si="667"/>
        <v>8</v>
      </c>
      <c r="AGU10">
        <f t="shared" si="668"/>
        <v>8</v>
      </c>
      <c r="AGV10">
        <f t="shared" si="669"/>
        <v>4</v>
      </c>
      <c r="AGW10">
        <f t="shared" si="670"/>
        <v>4</v>
      </c>
      <c r="AGX10">
        <f t="shared" si="671"/>
        <v>8</v>
      </c>
      <c r="AGY10">
        <f t="shared" si="672"/>
        <v>4</v>
      </c>
      <c r="AGZ10">
        <f t="shared" si="673"/>
        <v>8</v>
      </c>
      <c r="AHA10">
        <f t="shared" si="674"/>
        <v>0</v>
      </c>
      <c r="AHB10">
        <f t="shared" si="675"/>
        <v>0</v>
      </c>
      <c r="AHC10">
        <f t="shared" si="676"/>
        <v>0</v>
      </c>
      <c r="AHD10">
        <f t="shared" si="677"/>
        <v>0</v>
      </c>
      <c r="AHE10">
        <f t="shared" si="678"/>
        <v>0</v>
      </c>
      <c r="AHF10">
        <f t="shared" si="679"/>
        <v>0</v>
      </c>
      <c r="AHG10">
        <f t="shared" si="680"/>
        <v>0</v>
      </c>
      <c r="AHH10">
        <f t="shared" si="681"/>
        <v>0</v>
      </c>
      <c r="AHI10">
        <f t="shared" si="682"/>
        <v>0</v>
      </c>
      <c r="AHJ10">
        <f t="shared" si="683"/>
        <v>0</v>
      </c>
      <c r="AHK10">
        <f t="shared" si="684"/>
        <v>0</v>
      </c>
      <c r="AHL10">
        <f t="shared" si="685"/>
        <v>0</v>
      </c>
      <c r="AHM10">
        <f t="shared" si="686"/>
        <v>0</v>
      </c>
      <c r="AHN10">
        <f t="shared" si="687"/>
        <v>0</v>
      </c>
      <c r="AHO10">
        <f t="shared" si="688"/>
        <v>0</v>
      </c>
      <c r="AHP10">
        <f t="shared" si="689"/>
        <v>0</v>
      </c>
      <c r="AHQ10">
        <f t="shared" si="690"/>
        <v>0</v>
      </c>
      <c r="AHR10">
        <f t="shared" si="691"/>
        <v>0</v>
      </c>
      <c r="AHS10">
        <f t="shared" si="692"/>
        <v>0</v>
      </c>
      <c r="AHT10">
        <f t="shared" si="693"/>
        <v>0</v>
      </c>
      <c r="AHU10">
        <f t="shared" si="694"/>
        <v>0</v>
      </c>
      <c r="AHV10">
        <f t="shared" si="695"/>
        <v>0</v>
      </c>
      <c r="AHW10">
        <f t="shared" si="696"/>
        <v>0</v>
      </c>
      <c r="AHX10">
        <f t="shared" si="697"/>
        <v>0</v>
      </c>
      <c r="AHY10">
        <f t="shared" si="698"/>
        <v>0</v>
      </c>
      <c r="AHZ10">
        <f t="shared" si="699"/>
        <v>0</v>
      </c>
      <c r="AIA10">
        <f t="shared" si="700"/>
        <v>0</v>
      </c>
      <c r="AIB10">
        <f t="shared" si="701"/>
        <v>0</v>
      </c>
      <c r="AIC10">
        <f t="shared" si="702"/>
        <v>0</v>
      </c>
      <c r="AID10">
        <f t="shared" si="703"/>
        <v>0</v>
      </c>
      <c r="AIE10">
        <f t="shared" si="704"/>
        <v>0</v>
      </c>
      <c r="AIF10">
        <f t="shared" si="705"/>
        <v>0</v>
      </c>
      <c r="AIG10">
        <f t="shared" si="706"/>
        <v>0</v>
      </c>
      <c r="AIH10">
        <f t="shared" si="707"/>
        <v>0</v>
      </c>
      <c r="AII10">
        <f t="shared" si="708"/>
        <v>0</v>
      </c>
      <c r="AIJ10">
        <f t="shared" si="709"/>
        <v>0</v>
      </c>
      <c r="AIK10">
        <f t="shared" si="710"/>
        <v>0</v>
      </c>
      <c r="AIL10">
        <f t="shared" si="711"/>
        <v>0</v>
      </c>
      <c r="AIM10">
        <f t="shared" si="712"/>
        <v>0</v>
      </c>
      <c r="AIN10">
        <f t="shared" si="713"/>
        <v>0</v>
      </c>
      <c r="AIO10">
        <f t="shared" si="714"/>
        <v>0</v>
      </c>
      <c r="AIP10">
        <f t="shared" si="715"/>
        <v>0</v>
      </c>
      <c r="AIQ10">
        <f t="shared" si="716"/>
        <v>0</v>
      </c>
      <c r="AIR10">
        <f t="shared" si="717"/>
        <v>0</v>
      </c>
      <c r="AIS10">
        <f t="shared" si="718"/>
        <v>0</v>
      </c>
      <c r="AIT10">
        <f t="shared" si="719"/>
        <v>0</v>
      </c>
      <c r="AIU10">
        <f t="shared" si="720"/>
        <v>0</v>
      </c>
      <c r="AIV10">
        <f t="shared" si="721"/>
        <v>0</v>
      </c>
      <c r="AIW10">
        <f t="shared" si="722"/>
        <v>0</v>
      </c>
      <c r="AIX10">
        <f t="shared" si="723"/>
        <v>0</v>
      </c>
      <c r="AIY10">
        <f t="shared" si="724"/>
        <v>0</v>
      </c>
      <c r="AIZ10">
        <f t="shared" si="725"/>
        <v>0</v>
      </c>
      <c r="AJA10">
        <f t="shared" si="726"/>
        <v>0</v>
      </c>
      <c r="AJB10">
        <f t="shared" si="727"/>
        <v>0</v>
      </c>
      <c r="AJC10">
        <f t="shared" si="728"/>
        <v>0</v>
      </c>
      <c r="AJD10">
        <f t="shared" si="729"/>
        <v>0</v>
      </c>
      <c r="AJE10">
        <f t="shared" si="730"/>
        <v>0</v>
      </c>
      <c r="AJF10">
        <f t="shared" si="731"/>
        <v>0</v>
      </c>
      <c r="AJG10">
        <f t="shared" si="732"/>
        <v>0</v>
      </c>
      <c r="AJH10">
        <f t="shared" si="733"/>
        <v>0</v>
      </c>
      <c r="AJI10">
        <f t="shared" si="734"/>
        <v>0</v>
      </c>
      <c r="AJJ10">
        <f t="shared" si="735"/>
        <v>0</v>
      </c>
      <c r="AJK10">
        <f t="shared" si="736"/>
        <v>0</v>
      </c>
      <c r="AJL10">
        <f t="shared" si="737"/>
        <v>0</v>
      </c>
      <c r="AJM10">
        <f t="shared" si="738"/>
        <v>0</v>
      </c>
      <c r="AJN10">
        <f t="shared" si="739"/>
        <v>0</v>
      </c>
      <c r="AJO10">
        <f t="shared" si="740"/>
        <v>0</v>
      </c>
      <c r="AJP10">
        <f t="shared" si="741"/>
        <v>0</v>
      </c>
      <c r="AJQ10">
        <f t="shared" si="742"/>
        <v>0</v>
      </c>
      <c r="AJR10">
        <f t="shared" si="743"/>
        <v>0</v>
      </c>
      <c r="AJS10">
        <f t="shared" si="744"/>
        <v>0</v>
      </c>
      <c r="AJT10">
        <f t="shared" si="745"/>
        <v>0</v>
      </c>
      <c r="AJU10">
        <f t="shared" si="746"/>
        <v>0</v>
      </c>
      <c r="AJV10">
        <f t="shared" si="747"/>
        <v>0</v>
      </c>
      <c r="AJX10">
        <v>61</v>
      </c>
      <c r="AJY10">
        <v>1</v>
      </c>
      <c r="AJZ10">
        <v>1</v>
      </c>
      <c r="AKA10">
        <f t="shared" si="748"/>
        <v>2</v>
      </c>
      <c r="AKB10">
        <f t="shared" si="749"/>
        <v>2</v>
      </c>
      <c r="AKC10">
        <f t="shared" si="750"/>
        <v>1</v>
      </c>
      <c r="AKD10">
        <f t="shared" si="751"/>
        <v>2</v>
      </c>
      <c r="AKE10">
        <f t="shared" si="752"/>
        <v>1</v>
      </c>
      <c r="AKF10">
        <f t="shared" si="753"/>
        <v>2</v>
      </c>
      <c r="AKG10">
        <f t="shared" si="754"/>
        <v>2</v>
      </c>
      <c r="AKH10">
        <f t="shared" si="755"/>
        <v>2</v>
      </c>
      <c r="AKI10">
        <f t="shared" si="756"/>
        <v>0</v>
      </c>
      <c r="AKJ10">
        <f t="shared" si="757"/>
        <v>0</v>
      </c>
      <c r="AKK10">
        <f t="shared" si="758"/>
        <v>0</v>
      </c>
      <c r="AKL10">
        <f t="shared" si="759"/>
        <v>0</v>
      </c>
      <c r="AKM10">
        <f t="shared" si="760"/>
        <v>0</v>
      </c>
      <c r="AKN10">
        <f t="shared" si="761"/>
        <v>0</v>
      </c>
      <c r="AKO10">
        <f t="shared" si="762"/>
        <v>0</v>
      </c>
      <c r="AKP10">
        <f t="shared" si="763"/>
        <v>0</v>
      </c>
      <c r="AKQ10">
        <f t="shared" si="764"/>
        <v>0</v>
      </c>
      <c r="AKR10">
        <f t="shared" si="765"/>
        <v>0</v>
      </c>
      <c r="AKS10">
        <f t="shared" si="766"/>
        <v>0</v>
      </c>
      <c r="AKT10">
        <f t="shared" si="767"/>
        <v>0</v>
      </c>
      <c r="AKU10">
        <f t="shared" si="768"/>
        <v>0</v>
      </c>
      <c r="AKV10">
        <f t="shared" si="769"/>
        <v>0</v>
      </c>
      <c r="AKW10">
        <f t="shared" si="770"/>
        <v>0</v>
      </c>
      <c r="AKX10">
        <f t="shared" si="771"/>
        <v>0</v>
      </c>
      <c r="AKY10">
        <f t="shared" si="772"/>
        <v>0</v>
      </c>
      <c r="AKZ10">
        <f t="shared" si="773"/>
        <v>0</v>
      </c>
      <c r="ALA10">
        <f t="shared" si="774"/>
        <v>0</v>
      </c>
      <c r="ALB10">
        <f t="shared" si="775"/>
        <v>0</v>
      </c>
      <c r="ALC10">
        <f t="shared" si="776"/>
        <v>0</v>
      </c>
      <c r="ALD10">
        <f t="shared" si="777"/>
        <v>0</v>
      </c>
      <c r="ALE10">
        <f t="shared" si="778"/>
        <v>0</v>
      </c>
      <c r="ALF10">
        <f t="shared" si="779"/>
        <v>0</v>
      </c>
      <c r="ALG10">
        <f t="shared" si="780"/>
        <v>0</v>
      </c>
      <c r="ALH10">
        <f t="shared" si="781"/>
        <v>0</v>
      </c>
      <c r="ALI10">
        <f t="shared" si="782"/>
        <v>0</v>
      </c>
      <c r="ALJ10">
        <f t="shared" si="783"/>
        <v>0</v>
      </c>
      <c r="ALK10">
        <f t="shared" si="784"/>
        <v>0</v>
      </c>
      <c r="ALL10">
        <f t="shared" si="785"/>
        <v>0</v>
      </c>
      <c r="ALM10">
        <f t="shared" si="786"/>
        <v>0</v>
      </c>
      <c r="ALN10">
        <f t="shared" si="787"/>
        <v>0</v>
      </c>
      <c r="ALO10">
        <f t="shared" si="788"/>
        <v>0</v>
      </c>
      <c r="ALP10">
        <f t="shared" si="789"/>
        <v>0</v>
      </c>
      <c r="ALQ10">
        <f t="shared" si="790"/>
        <v>0</v>
      </c>
      <c r="ALR10">
        <f t="shared" si="791"/>
        <v>0</v>
      </c>
      <c r="ALS10">
        <f t="shared" si="792"/>
        <v>0</v>
      </c>
      <c r="ALT10">
        <f t="shared" si="793"/>
        <v>0</v>
      </c>
      <c r="ALU10">
        <f t="shared" si="794"/>
        <v>0</v>
      </c>
      <c r="ALV10">
        <f t="shared" si="795"/>
        <v>0</v>
      </c>
      <c r="ALW10">
        <f t="shared" si="796"/>
        <v>0</v>
      </c>
      <c r="ALX10">
        <f t="shared" si="797"/>
        <v>0</v>
      </c>
      <c r="ALY10">
        <f t="shared" si="798"/>
        <v>0</v>
      </c>
      <c r="ALZ10">
        <f t="shared" si="799"/>
        <v>0</v>
      </c>
      <c r="AMA10">
        <f t="shared" si="800"/>
        <v>0</v>
      </c>
      <c r="AMB10">
        <f t="shared" si="801"/>
        <v>0</v>
      </c>
      <c r="AMC10">
        <f t="shared" si="802"/>
        <v>0</v>
      </c>
      <c r="AMD10">
        <f t="shared" si="803"/>
        <v>0</v>
      </c>
      <c r="AME10">
        <f t="shared" si="804"/>
        <v>0</v>
      </c>
      <c r="AMF10">
        <f t="shared" si="805"/>
        <v>0</v>
      </c>
      <c r="AMG10">
        <f t="shared" si="806"/>
        <v>0</v>
      </c>
      <c r="AMH10">
        <f t="shared" si="807"/>
        <v>0</v>
      </c>
      <c r="AMI10">
        <f t="shared" si="808"/>
        <v>0</v>
      </c>
      <c r="AMJ10">
        <f t="shared" si="809"/>
        <v>0</v>
      </c>
      <c r="AMK10">
        <f t="shared" si="810"/>
        <v>0</v>
      </c>
      <c r="AML10">
        <f t="shared" si="811"/>
        <v>0</v>
      </c>
      <c r="AMM10">
        <f t="shared" si="812"/>
        <v>0</v>
      </c>
      <c r="AMN10">
        <f t="shared" si="813"/>
        <v>0</v>
      </c>
      <c r="AMO10">
        <f t="shared" si="814"/>
        <v>0</v>
      </c>
      <c r="AMP10">
        <f t="shared" si="815"/>
        <v>0</v>
      </c>
      <c r="AMQ10">
        <f t="shared" si="816"/>
        <v>0</v>
      </c>
      <c r="AMR10">
        <f t="shared" si="817"/>
        <v>0</v>
      </c>
      <c r="AMS10">
        <f t="shared" si="818"/>
        <v>0</v>
      </c>
      <c r="AMT10">
        <f t="shared" si="819"/>
        <v>0</v>
      </c>
      <c r="AMU10">
        <f t="shared" si="820"/>
        <v>0</v>
      </c>
      <c r="AMV10">
        <f t="shared" si="821"/>
        <v>0</v>
      </c>
      <c r="AMW10">
        <f t="shared" si="822"/>
        <v>0</v>
      </c>
      <c r="AMX10">
        <f t="shared" si="823"/>
        <v>0</v>
      </c>
      <c r="AMY10">
        <f t="shared" si="824"/>
        <v>0</v>
      </c>
      <c r="AMZ10">
        <f t="shared" si="825"/>
        <v>0</v>
      </c>
      <c r="ANA10">
        <f t="shared" si="826"/>
        <v>0</v>
      </c>
      <c r="ANB10">
        <f t="shared" si="827"/>
        <v>0</v>
      </c>
      <c r="ANC10">
        <f t="shared" si="828"/>
        <v>0</v>
      </c>
      <c r="AND10">
        <f t="shared" si="829"/>
        <v>0</v>
      </c>
      <c r="ANR10" s="4">
        <v>2183</v>
      </c>
      <c r="ANS10" s="4">
        <f t="shared" si="830"/>
        <v>2183</v>
      </c>
      <c r="ANU10" s="4">
        <v>2164</v>
      </c>
      <c r="ANV10" t="str">
        <f t="shared" si="831"/>
        <v>2167</v>
      </c>
      <c r="ANW10" t="str">
        <f t="shared" si="832"/>
        <v>2170</v>
      </c>
      <c r="ANX10" t="str">
        <f t="shared" si="833"/>
        <v>2132</v>
      </c>
      <c r="ANY10" t="str">
        <f t="shared" si="834"/>
        <v>2133</v>
      </c>
      <c r="ANZ10" t="str">
        <f t="shared" si="835"/>
        <v>2140</v>
      </c>
      <c r="AOA10" t="str">
        <f t="shared" si="836"/>
        <v>2145</v>
      </c>
      <c r="AOB10" t="str">
        <f t="shared" si="837"/>
        <v>2175</v>
      </c>
      <c r="AOC10" t="str">
        <f t="shared" si="838"/>
        <v>2192</v>
      </c>
      <c r="AOD10" t="str">
        <f t="shared" si="839"/>
        <v>2199</v>
      </c>
      <c r="AOE10" t="str">
        <f t="shared" si="840"/>
        <v>2159</v>
      </c>
      <c r="AOF10" t="str">
        <f t="shared" si="841"/>
        <v>2183</v>
      </c>
      <c r="AOG10" t="str">
        <f t="shared" si="842"/>
        <v>2183</v>
      </c>
      <c r="AOH10" t="str">
        <f t="shared" si="843"/>
        <v>2183</v>
      </c>
      <c r="AOI10" t="str">
        <f t="shared" si="844"/>
        <v>2183</v>
      </c>
      <c r="AOJ10" t="str">
        <f t="shared" si="845"/>
        <v>2183</v>
      </c>
      <c r="AOK10" t="str">
        <f t="shared" si="846"/>
        <v>2183</v>
      </c>
      <c r="AOL10" t="str">
        <f t="shared" si="847"/>
        <v>2183</v>
      </c>
      <c r="AOM10" t="str">
        <f t="shared" si="848"/>
        <v>2183</v>
      </c>
      <c r="AON10" t="str">
        <f t="shared" si="849"/>
        <v>2183</v>
      </c>
      <c r="AOO10" t="str">
        <f t="shared" si="850"/>
        <v>2183</v>
      </c>
      <c r="AOP10" t="str">
        <f t="shared" si="851"/>
        <v>2183</v>
      </c>
      <c r="AOQ10" t="str">
        <f t="shared" si="852"/>
        <v>2183</v>
      </c>
      <c r="AOR10" t="str">
        <f t="shared" si="853"/>
        <v>2183</v>
      </c>
      <c r="AOS10" t="str">
        <f t="shared" si="854"/>
        <v>2183</v>
      </c>
      <c r="AOT10" t="str">
        <f t="shared" si="855"/>
        <v>2183</v>
      </c>
      <c r="AOU10" t="str">
        <f t="shared" si="856"/>
        <v>2183</v>
      </c>
      <c r="AOV10" t="str">
        <f t="shared" si="857"/>
        <v>2183</v>
      </c>
      <c r="AOW10" t="str">
        <f t="shared" si="858"/>
        <v>2183</v>
      </c>
      <c r="AOX10" t="str">
        <f t="shared" si="859"/>
        <v>2183</v>
      </c>
      <c r="AOY10" t="str">
        <f t="shared" si="860"/>
        <v>2183</v>
      </c>
      <c r="AOZ10" t="str">
        <f t="shared" si="861"/>
        <v>2183</v>
      </c>
      <c r="APA10" t="str">
        <f t="shared" si="862"/>
        <v>2183</v>
      </c>
      <c r="APB10" t="str">
        <f t="shared" si="863"/>
        <v>2183</v>
      </c>
      <c r="APC10" t="str">
        <f t="shared" si="864"/>
        <v>2183</v>
      </c>
      <c r="APD10" t="str">
        <f t="shared" si="865"/>
        <v>2183</v>
      </c>
      <c r="APE10" t="str">
        <f t="shared" si="866"/>
        <v>2183</v>
      </c>
      <c r="APF10" t="str">
        <f t="shared" si="867"/>
        <v>2183</v>
      </c>
      <c r="APG10" t="str">
        <f t="shared" si="868"/>
        <v>2183</v>
      </c>
      <c r="APH10" t="str">
        <f t="shared" si="869"/>
        <v>2183</v>
      </c>
      <c r="API10" t="str">
        <f t="shared" si="870"/>
        <v>2183</v>
      </c>
      <c r="APJ10" t="str">
        <f t="shared" si="871"/>
        <v>2183</v>
      </c>
      <c r="APK10" t="str">
        <f t="shared" si="872"/>
        <v>2183</v>
      </c>
      <c r="APL10" t="str">
        <f t="shared" si="873"/>
        <v>2183</v>
      </c>
      <c r="APM10" t="str">
        <f t="shared" si="874"/>
        <v>2183</v>
      </c>
      <c r="APN10" t="str">
        <f t="shared" si="875"/>
        <v>2183</v>
      </c>
      <c r="APO10" t="str">
        <f t="shared" si="876"/>
        <v>2183</v>
      </c>
      <c r="APP10" t="str">
        <f t="shared" si="877"/>
        <v>2183</v>
      </c>
      <c r="APQ10" t="str">
        <f t="shared" si="878"/>
        <v>2183</v>
      </c>
      <c r="APR10" t="str">
        <f t="shared" si="879"/>
        <v>2183</v>
      </c>
      <c r="APS10" t="str">
        <f t="shared" si="880"/>
        <v>2183</v>
      </c>
      <c r="APT10" t="str">
        <f t="shared" si="881"/>
        <v>2183</v>
      </c>
      <c r="APU10" t="str">
        <f t="shared" si="882"/>
        <v>2183</v>
      </c>
      <c r="APV10" t="str">
        <f t="shared" si="883"/>
        <v>2183</v>
      </c>
      <c r="APW10" t="str">
        <f t="shared" si="884"/>
        <v>2183</v>
      </c>
      <c r="APX10" t="str">
        <f t="shared" si="885"/>
        <v>2183</v>
      </c>
      <c r="APY10" t="str">
        <f t="shared" si="886"/>
        <v>2183</v>
      </c>
      <c r="APZ10" t="str">
        <f t="shared" si="887"/>
        <v>2183</v>
      </c>
      <c r="AQA10" t="str">
        <f t="shared" si="888"/>
        <v>2183</v>
      </c>
      <c r="AQB10" t="str">
        <f t="shared" si="889"/>
        <v>2183</v>
      </c>
      <c r="AQC10" t="str">
        <f t="shared" si="890"/>
        <v>2183</v>
      </c>
      <c r="AQD10" t="str">
        <f t="shared" si="891"/>
        <v>2183</v>
      </c>
      <c r="AQE10" t="str">
        <f t="shared" si="892"/>
        <v>2183</v>
      </c>
      <c r="AQF10" t="str">
        <f t="shared" si="893"/>
        <v>2183</v>
      </c>
      <c r="AQG10" t="str">
        <f t="shared" si="894"/>
        <v>2183</v>
      </c>
      <c r="AQH10" t="str">
        <f t="shared" si="895"/>
        <v>2183</v>
      </c>
      <c r="AQI10" t="str">
        <f t="shared" si="896"/>
        <v>2183</v>
      </c>
      <c r="AQJ10" t="str">
        <f t="shared" si="897"/>
        <v>2183</v>
      </c>
      <c r="AQK10" t="str">
        <f t="shared" si="898"/>
        <v>2183</v>
      </c>
      <c r="AQL10" t="str">
        <f t="shared" si="899"/>
        <v>2183</v>
      </c>
      <c r="AQM10" t="str">
        <f t="shared" si="900"/>
        <v>2183</v>
      </c>
      <c r="AQN10" t="str">
        <f t="shared" si="901"/>
        <v>2183</v>
      </c>
      <c r="AQO10" t="str">
        <f t="shared" si="902"/>
        <v>2183</v>
      </c>
      <c r="AQP10" t="str">
        <f t="shared" si="903"/>
        <v>2183</v>
      </c>
      <c r="AQQ10" t="str">
        <f t="shared" si="904"/>
        <v>2183</v>
      </c>
      <c r="AQR10" t="str">
        <f t="shared" si="905"/>
        <v>2183</v>
      </c>
      <c r="AQS10" t="str">
        <f t="shared" si="906"/>
        <v>2183</v>
      </c>
      <c r="AQT10" t="str">
        <f t="shared" si="907"/>
        <v>2183</v>
      </c>
      <c r="AQU10" t="str">
        <f t="shared" si="908"/>
        <v>2183</v>
      </c>
      <c r="AQV10" t="str">
        <f t="shared" si="909"/>
        <v>2183</v>
      </c>
      <c r="AQW10" t="str">
        <f t="shared" si="910"/>
        <v>2183</v>
      </c>
      <c r="AQX10" t="str">
        <f t="shared" si="911"/>
        <v>2183</v>
      </c>
      <c r="AQY10" t="str">
        <f t="shared" si="912"/>
        <v>2183</v>
      </c>
      <c r="AQZ10" t="str">
        <f t="shared" si="913"/>
        <v>2183</v>
      </c>
      <c r="ARA10" t="str">
        <f t="shared" si="914"/>
        <v>2183</v>
      </c>
      <c r="ARB10" t="str">
        <f t="shared" si="915"/>
        <v>2183</v>
      </c>
      <c r="ARC10">
        <v>2164</v>
      </c>
      <c r="ARH10" s="5"/>
    </row>
    <row r="11" spans="1:1154" x14ac:dyDescent="0.2">
      <c r="A11">
        <v>91</v>
      </c>
      <c r="B11" s="18" t="s">
        <v>36</v>
      </c>
      <c r="C11" s="20">
        <f>VLOOKUP(A11, Rankings!$A$2:$AN$161, 40, FALSE)</f>
        <v>9</v>
      </c>
      <c r="D11" s="222" t="s">
        <v>223</v>
      </c>
      <c r="F11" s="4">
        <v>12</v>
      </c>
      <c r="G11" s="4">
        <v>13</v>
      </c>
      <c r="I11" s="5">
        <f t="shared" si="0"/>
        <v>9</v>
      </c>
      <c r="L11" t="s">
        <v>1942</v>
      </c>
      <c r="M11" t="s">
        <v>2258</v>
      </c>
      <c r="N11" t="s">
        <v>2492</v>
      </c>
      <c r="O11" t="s">
        <v>2745</v>
      </c>
      <c r="P11" t="s">
        <v>2745</v>
      </c>
      <c r="Q11" t="s">
        <v>3217</v>
      </c>
      <c r="R11" t="s">
        <v>3405</v>
      </c>
      <c r="S11" t="s">
        <v>3589</v>
      </c>
      <c r="T11" t="s">
        <v>3927</v>
      </c>
      <c r="U11" t="s">
        <v>4064</v>
      </c>
      <c r="V11" t="s">
        <v>4185</v>
      </c>
      <c r="W11" t="str">
        <f>Rankings!D10</f>
        <v>-</v>
      </c>
      <c r="X11" t="s">
        <v>10</v>
      </c>
      <c r="Y11" t="s">
        <v>10</v>
      </c>
      <c r="Z11" t="s">
        <v>10</v>
      </c>
      <c r="AA11" t="s">
        <v>10</v>
      </c>
      <c r="AB11" t="s">
        <v>10</v>
      </c>
      <c r="AC11" t="s">
        <v>10</v>
      </c>
      <c r="AD11" t="s">
        <v>10</v>
      </c>
      <c r="AE11" t="s">
        <v>10</v>
      </c>
      <c r="AF11" t="s">
        <v>10</v>
      </c>
      <c r="AG11" t="s">
        <v>10</v>
      </c>
      <c r="AH11" t="s">
        <v>10</v>
      </c>
      <c r="AI11" t="s">
        <v>10</v>
      </c>
      <c r="AJ11" t="s">
        <v>10</v>
      </c>
      <c r="AK11" t="s">
        <v>10</v>
      </c>
      <c r="AL11" t="s">
        <v>10</v>
      </c>
      <c r="AM11" t="s">
        <v>10</v>
      </c>
      <c r="AN11" t="s">
        <v>10</v>
      </c>
      <c r="AO11" t="s">
        <v>10</v>
      </c>
      <c r="AP11" t="s">
        <v>10</v>
      </c>
      <c r="AQ11" t="s">
        <v>10</v>
      </c>
      <c r="AR11" t="s">
        <v>10</v>
      </c>
      <c r="AS11" t="s">
        <v>10</v>
      </c>
      <c r="AT11" t="s">
        <v>10</v>
      </c>
      <c r="AU11" t="s">
        <v>10</v>
      </c>
      <c r="AV11" t="s">
        <v>10</v>
      </c>
      <c r="AW11" t="s">
        <v>10</v>
      </c>
      <c r="AX11" t="s">
        <v>10</v>
      </c>
      <c r="AY11" t="s">
        <v>10</v>
      </c>
      <c r="AZ11" t="s">
        <v>10</v>
      </c>
      <c r="BA11" t="s">
        <v>10</v>
      </c>
      <c r="BB11" t="s">
        <v>10</v>
      </c>
      <c r="BC11" t="s">
        <v>10</v>
      </c>
      <c r="BD11" t="s">
        <v>10</v>
      </c>
      <c r="BE11" t="s">
        <v>10</v>
      </c>
      <c r="BF11" t="s">
        <v>10</v>
      </c>
      <c r="BG11" t="s">
        <v>10</v>
      </c>
      <c r="BH11" t="s">
        <v>10</v>
      </c>
      <c r="BI11" t="s">
        <v>10</v>
      </c>
      <c r="BJ11" t="s">
        <v>10</v>
      </c>
      <c r="BK11" t="s">
        <v>10</v>
      </c>
      <c r="BL11" t="s">
        <v>10</v>
      </c>
      <c r="BM11" t="s">
        <v>10</v>
      </c>
      <c r="BN11" t="s">
        <v>10</v>
      </c>
      <c r="BO11" t="s">
        <v>10</v>
      </c>
      <c r="BP11" t="s">
        <v>10</v>
      </c>
      <c r="BQ11" t="s">
        <v>10</v>
      </c>
      <c r="BR11" t="s">
        <v>10</v>
      </c>
      <c r="BS11" t="s">
        <v>10</v>
      </c>
      <c r="BT11" t="s">
        <v>10</v>
      </c>
      <c r="BU11" t="s">
        <v>10</v>
      </c>
      <c r="BV11" t="s">
        <v>10</v>
      </c>
      <c r="BW11" t="s">
        <v>10</v>
      </c>
      <c r="BX11" t="s">
        <v>10</v>
      </c>
      <c r="BY11" t="s">
        <v>10</v>
      </c>
      <c r="BZ11" t="s">
        <v>10</v>
      </c>
      <c r="CA11" t="s">
        <v>10</v>
      </c>
      <c r="CB11" t="s">
        <v>10</v>
      </c>
      <c r="CC11" t="s">
        <v>10</v>
      </c>
      <c r="CD11" t="s">
        <v>10</v>
      </c>
      <c r="CE11" t="s">
        <v>10</v>
      </c>
      <c r="CF11" t="s">
        <v>10</v>
      </c>
      <c r="CG11" t="s">
        <v>10</v>
      </c>
      <c r="CH11" t="s">
        <v>10</v>
      </c>
      <c r="CI11" t="s">
        <v>10</v>
      </c>
      <c r="CJ11" t="s">
        <v>10</v>
      </c>
      <c r="CK11" t="s">
        <v>10</v>
      </c>
      <c r="CL11" t="s">
        <v>10</v>
      </c>
      <c r="CM11" t="s">
        <v>10</v>
      </c>
      <c r="CN11" t="s">
        <v>10</v>
      </c>
      <c r="CO11" t="s">
        <v>10</v>
      </c>
      <c r="CP11" t="s">
        <v>10</v>
      </c>
      <c r="CQ11" t="s">
        <v>10</v>
      </c>
      <c r="CR11" t="s">
        <v>10</v>
      </c>
      <c r="CT11" s="4">
        <f t="shared" si="1"/>
        <v>5</v>
      </c>
      <c r="CU11" s="4">
        <f t="shared" si="2"/>
        <v>0</v>
      </c>
      <c r="CV11" s="4">
        <f t="shared" si="3"/>
        <v>0</v>
      </c>
      <c r="CW11" s="4">
        <f t="shared" si="4"/>
        <v>0</v>
      </c>
      <c r="CX11" s="4">
        <f t="shared" si="5"/>
        <v>2</v>
      </c>
      <c r="CY11" s="4">
        <f t="shared" si="6"/>
        <v>0</v>
      </c>
      <c r="CZ11" s="4">
        <f t="shared" si="7"/>
        <v>0</v>
      </c>
      <c r="DA11" s="4">
        <f t="shared" si="8"/>
        <v>0</v>
      </c>
      <c r="DB11" s="4">
        <f t="shared" si="9"/>
        <v>4</v>
      </c>
      <c r="DC11" s="4">
        <f t="shared" si="10"/>
        <v>0</v>
      </c>
      <c r="DD11" s="4">
        <f t="shared" si="11"/>
        <v>0</v>
      </c>
      <c r="DE11" s="4">
        <f t="shared" si="12"/>
        <v>0</v>
      </c>
      <c r="DF11" s="4">
        <f t="shared" si="13"/>
        <v>0</v>
      </c>
      <c r="DG11" s="4">
        <f t="shared" si="14"/>
        <v>0</v>
      </c>
      <c r="DH11" s="4">
        <f t="shared" si="15"/>
        <v>0</v>
      </c>
      <c r="DI11" s="152">
        <f t="shared" si="16"/>
        <v>0</v>
      </c>
      <c r="DJ11" s="153">
        <f t="shared" si="17"/>
        <v>5</v>
      </c>
      <c r="DK11" s="4">
        <f t="shared" si="18"/>
        <v>0</v>
      </c>
      <c r="DL11" s="4">
        <f t="shared" si="19"/>
        <v>2</v>
      </c>
      <c r="DM11" s="4">
        <f t="shared" si="20"/>
        <v>0</v>
      </c>
      <c r="DN11" s="4">
        <f t="shared" si="21"/>
        <v>4</v>
      </c>
      <c r="DO11" s="4">
        <f t="shared" si="22"/>
        <v>0</v>
      </c>
      <c r="DP11" s="4">
        <f t="shared" si="23"/>
        <v>0</v>
      </c>
      <c r="DQ11" s="4">
        <f t="shared" si="24"/>
        <v>0</v>
      </c>
      <c r="DR11" s="4">
        <f t="shared" si="25"/>
        <v>17</v>
      </c>
      <c r="DS11" s="4">
        <f t="shared" si="26"/>
        <v>11</v>
      </c>
      <c r="DT11" s="4">
        <f t="shared" si="27"/>
        <v>12</v>
      </c>
      <c r="DU11" t="str">
        <f t="shared" si="28"/>
        <v>3R</v>
      </c>
      <c r="DV11" t="str">
        <f t="shared" si="29"/>
        <v>3R</v>
      </c>
      <c r="DW11" t="str">
        <f t="shared" si="30"/>
        <v>3R</v>
      </c>
      <c r="DX11" t="str">
        <f t="shared" si="31"/>
        <v>3S</v>
      </c>
      <c r="DY11" t="str">
        <f t="shared" si="32"/>
        <v>3S</v>
      </c>
      <c r="DZ11" t="str">
        <f t="shared" si="33"/>
        <v>3R</v>
      </c>
      <c r="EA11" t="str">
        <f t="shared" si="34"/>
        <v>3L</v>
      </c>
      <c r="EB11" t="str">
        <f t="shared" si="35"/>
        <v>3L</v>
      </c>
      <c r="EC11" t="str">
        <f t="shared" si="36"/>
        <v>3R</v>
      </c>
      <c r="ED11" t="str">
        <f t="shared" si="37"/>
        <v>3S</v>
      </c>
      <c r="EE11" t="str">
        <f t="shared" si="38"/>
        <v>3S</v>
      </c>
      <c r="EF11">
        <f t="shared" si="39"/>
        <v>0</v>
      </c>
      <c r="EG11">
        <f t="shared" si="40"/>
        <v>0</v>
      </c>
      <c r="EH11">
        <f t="shared" si="41"/>
        <v>0</v>
      </c>
      <c r="EI11">
        <f t="shared" si="42"/>
        <v>0</v>
      </c>
      <c r="EJ11">
        <f t="shared" si="43"/>
        <v>0</v>
      </c>
      <c r="EK11">
        <f t="shared" si="44"/>
        <v>0</v>
      </c>
      <c r="EL11">
        <f t="shared" si="45"/>
        <v>0</v>
      </c>
      <c r="EM11">
        <f t="shared" si="46"/>
        <v>0</v>
      </c>
      <c r="EN11">
        <f t="shared" si="47"/>
        <v>0</v>
      </c>
      <c r="EO11">
        <f t="shared" si="48"/>
        <v>0</v>
      </c>
      <c r="EP11">
        <f t="shared" si="49"/>
        <v>0</v>
      </c>
      <c r="EQ11">
        <f t="shared" si="50"/>
        <v>0</v>
      </c>
      <c r="ER11">
        <f t="shared" si="51"/>
        <v>0</v>
      </c>
      <c r="ES11">
        <f t="shared" si="52"/>
        <v>0</v>
      </c>
      <c r="ET11">
        <f t="shared" si="53"/>
        <v>0</v>
      </c>
      <c r="EU11">
        <f t="shared" si="54"/>
        <v>0</v>
      </c>
      <c r="EV11">
        <f t="shared" si="55"/>
        <v>0</v>
      </c>
      <c r="EW11">
        <f t="shared" si="56"/>
        <v>0</v>
      </c>
      <c r="EX11">
        <f t="shared" si="57"/>
        <v>0</v>
      </c>
      <c r="EY11">
        <f t="shared" si="58"/>
        <v>0</v>
      </c>
      <c r="EZ11">
        <f t="shared" si="59"/>
        <v>0</v>
      </c>
      <c r="FA11">
        <f t="shared" si="60"/>
        <v>0</v>
      </c>
      <c r="FB11">
        <f t="shared" si="61"/>
        <v>0</v>
      </c>
      <c r="FC11">
        <f t="shared" si="62"/>
        <v>0</v>
      </c>
      <c r="FD11">
        <f t="shared" si="63"/>
        <v>0</v>
      </c>
      <c r="FE11">
        <f t="shared" si="64"/>
        <v>0</v>
      </c>
      <c r="FF11">
        <f t="shared" si="65"/>
        <v>0</v>
      </c>
      <c r="FG11">
        <f t="shared" si="66"/>
        <v>0</v>
      </c>
      <c r="FH11">
        <f t="shared" si="67"/>
        <v>0</v>
      </c>
      <c r="FI11">
        <f t="shared" si="68"/>
        <v>0</v>
      </c>
      <c r="FJ11">
        <f t="shared" si="69"/>
        <v>0</v>
      </c>
      <c r="FK11">
        <f t="shared" si="70"/>
        <v>0</v>
      </c>
      <c r="FL11">
        <f t="shared" si="71"/>
        <v>0</v>
      </c>
      <c r="FM11">
        <f t="shared" si="72"/>
        <v>0</v>
      </c>
      <c r="FN11">
        <f t="shared" si="73"/>
        <v>0</v>
      </c>
      <c r="FO11">
        <f t="shared" si="74"/>
        <v>0</v>
      </c>
      <c r="FP11">
        <f t="shared" si="75"/>
        <v>0</v>
      </c>
      <c r="FQ11">
        <f t="shared" si="76"/>
        <v>0</v>
      </c>
      <c r="FR11">
        <f t="shared" si="77"/>
        <v>0</v>
      </c>
      <c r="FS11">
        <f t="shared" si="78"/>
        <v>0</v>
      </c>
      <c r="FT11">
        <f t="shared" si="79"/>
        <v>0</v>
      </c>
      <c r="FU11">
        <f t="shared" si="80"/>
        <v>0</v>
      </c>
      <c r="FV11">
        <f t="shared" si="81"/>
        <v>0</v>
      </c>
      <c r="FW11">
        <f t="shared" si="82"/>
        <v>0</v>
      </c>
      <c r="FX11">
        <f t="shared" si="83"/>
        <v>0</v>
      </c>
      <c r="FY11">
        <f t="shared" si="84"/>
        <v>0</v>
      </c>
      <c r="FZ11">
        <f t="shared" si="85"/>
        <v>0</v>
      </c>
      <c r="GA11">
        <f t="shared" si="86"/>
        <v>0</v>
      </c>
      <c r="GB11">
        <f t="shared" si="87"/>
        <v>0</v>
      </c>
      <c r="GC11">
        <f t="shared" si="88"/>
        <v>0</v>
      </c>
      <c r="GD11">
        <f t="shared" si="89"/>
        <v>0</v>
      </c>
      <c r="GE11">
        <f t="shared" si="90"/>
        <v>0</v>
      </c>
      <c r="GF11">
        <f t="shared" si="91"/>
        <v>0</v>
      </c>
      <c r="GG11">
        <f t="shared" si="92"/>
        <v>0</v>
      </c>
      <c r="GH11">
        <f t="shared" si="93"/>
        <v>0</v>
      </c>
      <c r="GI11">
        <f t="shared" si="94"/>
        <v>0</v>
      </c>
      <c r="GJ11">
        <f t="shared" si="95"/>
        <v>0</v>
      </c>
      <c r="GK11">
        <f t="shared" si="96"/>
        <v>0</v>
      </c>
      <c r="GL11">
        <f t="shared" si="97"/>
        <v>0</v>
      </c>
      <c r="GM11">
        <f t="shared" si="98"/>
        <v>0</v>
      </c>
      <c r="GN11">
        <f t="shared" si="99"/>
        <v>0</v>
      </c>
      <c r="GO11">
        <f t="shared" si="100"/>
        <v>0</v>
      </c>
      <c r="GP11">
        <f t="shared" si="101"/>
        <v>0</v>
      </c>
      <c r="GQ11">
        <f t="shared" si="102"/>
        <v>0</v>
      </c>
      <c r="GR11">
        <f t="shared" si="103"/>
        <v>0</v>
      </c>
      <c r="GS11">
        <f t="shared" si="104"/>
        <v>0</v>
      </c>
      <c r="GT11">
        <f t="shared" si="105"/>
        <v>0</v>
      </c>
      <c r="GU11">
        <f t="shared" si="106"/>
        <v>0</v>
      </c>
      <c r="GV11">
        <f t="shared" si="107"/>
        <v>0</v>
      </c>
      <c r="GW11">
        <f t="shared" si="108"/>
        <v>0</v>
      </c>
      <c r="GX11">
        <f t="shared" si="109"/>
        <v>0</v>
      </c>
      <c r="GY11">
        <f t="shared" si="110"/>
        <v>0</v>
      </c>
      <c r="GZ11">
        <f t="shared" si="111"/>
        <v>0</v>
      </c>
      <c r="HA11">
        <f t="shared" si="112"/>
        <v>0</v>
      </c>
      <c r="HB11" s="176" t="s">
        <v>269</v>
      </c>
      <c r="HC11" s="89">
        <f t="shared" si="113"/>
        <v>332.27257450035108</v>
      </c>
      <c r="HD11" s="89">
        <f t="shared" si="114"/>
        <v>110.53389075940063</v>
      </c>
      <c r="HE11" s="89">
        <f t="shared" si="115"/>
        <v>117.4175727384746</v>
      </c>
      <c r="HF11" s="89">
        <f t="shared" si="116"/>
        <v>0</v>
      </c>
      <c r="HH11" s="88">
        <f t="shared" si="117"/>
        <v>560.22403799822632</v>
      </c>
      <c r="HI11" s="88">
        <f t="shared" si="118"/>
        <v>58.708786369237302</v>
      </c>
      <c r="HK11">
        <f>IFERROR(VLOOKUP(_xlfn.NUMBERVALUE(MID(L11, SEARCH("!", L11)+1, SEARCH("+", L11)-SEARCH("!", L11)-1)), Rankings!$A$2:$BK$161, 63, FALSE),0)</f>
        <v>53.380951906585516</v>
      </c>
      <c r="HL11">
        <f>IFERROR(VLOOKUP(_xlfn.NUMBERVALUE(MID(M11, SEARCH("!", M11)+1, SEARCH("+", M11)-SEARCH("!", M11)-1)), Rankings!$A$2:$BK$161, 63, FALSE),0)</f>
        <v>69.968683322895316</v>
      </c>
      <c r="HM11">
        <f>IFERROR(VLOOKUP(_xlfn.NUMBERVALUE(MID(N11, SEARCH("!", N11)+1, SEARCH("+", N11)-SEARCH("!", N11)-1)), Rankings!$A$2:$BK$161, 63, FALSE),0)</f>
        <v>70.09385280589116</v>
      </c>
      <c r="HN11">
        <f>IFERROR(VLOOKUP(_xlfn.NUMBERVALUE(MID(O11, SEARCH("!", O11)+1, SEARCH("+", O11)-SEARCH("!", O11)-1)), Rankings!$A$2:$BK$161, 63, FALSE),0)</f>
        <v>0</v>
      </c>
      <c r="HO11">
        <f>IFERROR(VLOOKUP(_xlfn.NUMBERVALUE(MID(P11, SEARCH("!", P11)+1, SEARCH("+", P11)-SEARCH("!", P11)-1)), Rankings!$A$2:$BK$161, 63, FALSE),0)</f>
        <v>0</v>
      </c>
      <c r="HP11">
        <f>IFERROR(VLOOKUP(_xlfn.NUMBERVALUE(MID(Q11, SEARCH("!", Q11)+1, SEARCH("+", Q11)-SEARCH("!", Q11)-1)), Rankings!$A$2:$BK$161, 63, FALSE),0)</f>
        <v>76.029924540402675</v>
      </c>
      <c r="HQ11">
        <f>IFERROR(VLOOKUP(_xlfn.NUMBERVALUE(MID(R11, SEARCH("!", R11)+1, SEARCH("+", R11)-SEARCH("!", R11)-1)), Rankings!$A$2:$BK$161, 63, FALSE),0)</f>
        <v>57.123961342687494</v>
      </c>
      <c r="HR11">
        <f>IFERROR(VLOOKUP(_xlfn.NUMBERVALUE(MID(S11, SEARCH("!", S11)+1, SEARCH("+", S11)-SEARCH("!", S11)-1)), Rankings!$A$2:$BK$161, 63, FALSE),0)</f>
        <v>53.409929416713148</v>
      </c>
      <c r="HS11">
        <f>IFERROR(VLOOKUP(_xlfn.NUMBERVALUE(MID(T11, SEARCH("!", T11)+1, SEARCH("+", T11)-SEARCH("!", T11)-1)), Rankings!$A$2:$BK$161, 63, FALSE),0)</f>
        <v>62.799161924576438</v>
      </c>
      <c r="HT11">
        <f>IFERROR(VLOOKUP(_xlfn.NUMBERVALUE(MID(U11, SEARCH("!", U11)+1, SEARCH("+", U11)-SEARCH("!", U11)-1)), Rankings!$A$2:$BK$161, 63, FALSE),0)</f>
        <v>62.799161924576438</v>
      </c>
      <c r="HU11">
        <f>IFERROR(VLOOKUP(_xlfn.NUMBERVALUE(MID(V11, SEARCH("!", V11)+1, SEARCH("+", V11)-SEARCH("!", V11)-1)), Rankings!$A$2:$BK$161, 63, FALSE),0)</f>
        <v>54.618410813898173</v>
      </c>
      <c r="HV11">
        <f>IFERROR(VLOOKUP(_xlfn.NUMBERVALUE(MID(W11, SEARCH("!", W11)+1, SEARCH("+", W11)-SEARCH("!", W11)-1)), Rankings!$A$2:$BK$161, 63, FALSE),0)</f>
        <v>0</v>
      </c>
      <c r="HW11">
        <f>IFERROR(VLOOKUP(_xlfn.NUMBERVALUE(MID(X11, SEARCH("!", X11)+1, SEARCH("+", X11)-SEARCH("!", X11)-1)), Rankings!$A$2:$BK$161, 63, FALSE),0)</f>
        <v>0</v>
      </c>
      <c r="HX11">
        <f>IFERROR(VLOOKUP(_xlfn.NUMBERVALUE(MID(Y11, SEARCH("!", Y11)+1, SEARCH("+", Y11)-SEARCH("!", Y11)-1)), Rankings!$A$2:$BK$161, 63, FALSE),0)</f>
        <v>0</v>
      </c>
      <c r="HY11">
        <f>IFERROR(VLOOKUP(_xlfn.NUMBERVALUE(MID(Z11, SEARCH("!", Z11)+1, SEARCH("+", Z11)-SEARCH("!", Z11)-1)), Rankings!$A$2:$BK$161, 63, FALSE),0)</f>
        <v>0</v>
      </c>
      <c r="HZ11">
        <f>IFERROR(VLOOKUP(_xlfn.NUMBERVALUE(MID(AA11, SEARCH("!", AA11)+1, SEARCH("+", AA11)-SEARCH("!", AA11)-1)), Rankings!$A$2:$BK$161, 63, FALSE),0)</f>
        <v>0</v>
      </c>
      <c r="IA11">
        <f>IFERROR(VLOOKUP(_xlfn.NUMBERVALUE(MID(AB11, SEARCH("!", AB11)+1, SEARCH("+", AB11)-SEARCH("!", AB11)-1)), Rankings!$A$2:$BK$161, 63, FALSE),0)</f>
        <v>0</v>
      </c>
      <c r="IB11">
        <f>IFERROR(VLOOKUP(_xlfn.NUMBERVALUE(MID(AC11, SEARCH("!", AC11)+1, SEARCH("+", AC11)-SEARCH("!", AC11)-1)), Rankings!$A$2:$BK$161, 63, FALSE),0)</f>
        <v>0</v>
      </c>
      <c r="IC11">
        <f>IFERROR(VLOOKUP(_xlfn.NUMBERVALUE(MID(AD11, SEARCH("!", AD11)+1, SEARCH("+", AD11)-SEARCH("!", AD11)-1)), Rankings!$A$2:$BK$161, 63, FALSE),0)</f>
        <v>0</v>
      </c>
      <c r="ID11">
        <f>IFERROR(VLOOKUP(_xlfn.NUMBERVALUE(MID(AE11, SEARCH("!", AE11)+1, SEARCH("+", AE11)-SEARCH("!", AE11)-1)), Rankings!$A$2:$BK$161, 63, FALSE),0)</f>
        <v>0</v>
      </c>
      <c r="IE11">
        <f>IFERROR(VLOOKUP(_xlfn.NUMBERVALUE(MID(AF11, SEARCH("!", AF11)+1, SEARCH("+", AF11)-SEARCH("!", AF11)-1)), Rankings!$A$2:$BK$161, 63, FALSE),0)</f>
        <v>0</v>
      </c>
      <c r="IF11">
        <f>IFERROR(VLOOKUP(_xlfn.NUMBERVALUE(MID(AG11, SEARCH("!", AG11)+1, SEARCH("+", AG11)-SEARCH("!", AG11)-1)), Rankings!$A$2:$BK$161, 63, FALSE),0)</f>
        <v>0</v>
      </c>
      <c r="IG11">
        <f>IFERROR(VLOOKUP(_xlfn.NUMBERVALUE(MID(AH11, SEARCH("!", AH11)+1, SEARCH("+", AH11)-SEARCH("!", AH11)-1)), Rankings!$A$2:$BK$161, 63, FALSE),0)</f>
        <v>0</v>
      </c>
      <c r="IH11">
        <f>IFERROR(VLOOKUP(_xlfn.NUMBERVALUE(MID(AI11, SEARCH("!", AI11)+1, SEARCH("+", AI11)-SEARCH("!", AI11)-1)), Rankings!$A$2:$BK$161, 63, FALSE),0)</f>
        <v>0</v>
      </c>
      <c r="II11">
        <f>IFERROR(VLOOKUP(_xlfn.NUMBERVALUE(MID(AJ11, SEARCH("!", AJ11)+1, SEARCH("+", AJ11)-SEARCH("!", AJ11)-1)), Rankings!$A$2:$BK$161, 63, FALSE),0)</f>
        <v>0</v>
      </c>
      <c r="IJ11">
        <f>IFERROR(VLOOKUP(_xlfn.NUMBERVALUE(MID(AK11, SEARCH("!", AK11)+1, SEARCH("+", AK11)-SEARCH("!", AK11)-1)), Rankings!$A$2:$BK$161, 63, FALSE),0)</f>
        <v>0</v>
      </c>
      <c r="IK11">
        <f>IFERROR(VLOOKUP(_xlfn.NUMBERVALUE(MID(AL11, SEARCH("!", AL11)+1, SEARCH("+", AL11)-SEARCH("!", AL11)-1)), Rankings!$A$2:$BK$161, 63, FALSE),0)</f>
        <v>0</v>
      </c>
      <c r="IL11">
        <f>IFERROR(VLOOKUP(_xlfn.NUMBERVALUE(MID(AM11, SEARCH("!", AM11)+1, SEARCH("+", AM11)-SEARCH("!", AM11)-1)), Rankings!$A$2:$BK$161, 63, FALSE),0)</f>
        <v>0</v>
      </c>
      <c r="IM11">
        <f>IFERROR(VLOOKUP(_xlfn.NUMBERVALUE(MID(AN11, SEARCH("!", AN11)+1, SEARCH("+", AN11)-SEARCH("!", AN11)-1)), Rankings!$A$2:$BK$161, 63, FALSE),0)</f>
        <v>0</v>
      </c>
      <c r="IN11">
        <f>IFERROR(VLOOKUP(_xlfn.NUMBERVALUE(MID(AO11, SEARCH("!", AO11)+1, SEARCH("+", AO11)-SEARCH("!", AO11)-1)), Rankings!$A$2:$BK$161, 63, FALSE),0)</f>
        <v>0</v>
      </c>
      <c r="IO11">
        <f>IFERROR(VLOOKUP(_xlfn.NUMBERVALUE(MID(AP11, SEARCH("!", AP11)+1, SEARCH("+", AP11)-SEARCH("!", AP11)-1)), Rankings!$A$2:$BK$161, 63, FALSE),0)</f>
        <v>0</v>
      </c>
      <c r="IP11">
        <f>IFERROR(VLOOKUP(_xlfn.NUMBERVALUE(MID(AQ11, SEARCH("!", AQ11)+1, SEARCH("+", AQ11)-SEARCH("!", AQ11)-1)), Rankings!$A$2:$BK$161, 63, FALSE),0)</f>
        <v>0</v>
      </c>
      <c r="IQ11">
        <f>IFERROR(VLOOKUP(_xlfn.NUMBERVALUE(MID(AR11, SEARCH("!", AR11)+1, SEARCH("+", AR11)-SEARCH("!", AR11)-1)), Rankings!$A$2:$BK$161, 63, FALSE),0)</f>
        <v>0</v>
      </c>
      <c r="IR11">
        <f>IFERROR(VLOOKUP(_xlfn.NUMBERVALUE(MID(AS11, SEARCH("!", AS11)+1, SEARCH("+", AS11)-SEARCH("!", AS11)-1)), Rankings!$A$2:$BK$161, 63, FALSE),0)</f>
        <v>0</v>
      </c>
      <c r="IS11">
        <f>IFERROR(VLOOKUP(_xlfn.NUMBERVALUE(MID(AT11, SEARCH("!", AT11)+1, SEARCH("+", AT11)-SEARCH("!", AT11)-1)), Rankings!$A$2:$BK$161, 63, FALSE),0)</f>
        <v>0</v>
      </c>
      <c r="IT11">
        <f>IFERROR(VLOOKUP(_xlfn.NUMBERVALUE(MID(AU11, SEARCH("!", AU11)+1, SEARCH("+", AU11)-SEARCH("!", AU11)-1)), Rankings!$A$2:$BK$161, 63, FALSE),0)</f>
        <v>0</v>
      </c>
      <c r="IU11">
        <f>IFERROR(VLOOKUP(_xlfn.NUMBERVALUE(MID(AV11, SEARCH("!", AV11)+1, SEARCH("+", AV11)-SEARCH("!", AV11)-1)), Rankings!$A$2:$BK$161, 63, FALSE),0)</f>
        <v>0</v>
      </c>
      <c r="IV11">
        <f>IFERROR(VLOOKUP(_xlfn.NUMBERVALUE(MID(AW11, SEARCH("!", AW11)+1, SEARCH("+", AW11)-SEARCH("!", AW11)-1)), Rankings!$A$2:$BK$161, 63, FALSE),0)</f>
        <v>0</v>
      </c>
      <c r="IW11">
        <f>IFERROR(VLOOKUP(_xlfn.NUMBERVALUE(MID(AX11, SEARCH("!", AX11)+1, SEARCH("+", AX11)-SEARCH("!", AX11)-1)), Rankings!$A$2:$BK$161, 63, FALSE),0)</f>
        <v>0</v>
      </c>
      <c r="IX11">
        <f>IFERROR(VLOOKUP(_xlfn.NUMBERVALUE(MID(AY11, SEARCH("!", AY11)+1, SEARCH("+", AY11)-SEARCH("!", AY11)-1)), Rankings!$A$2:$BK$161, 63, FALSE),0)</f>
        <v>0</v>
      </c>
      <c r="IY11">
        <f>IFERROR(VLOOKUP(_xlfn.NUMBERVALUE(MID(AZ11, SEARCH("!", AZ11)+1, SEARCH("+", AZ11)-SEARCH("!", AZ11)-1)), Rankings!$A$2:$BK$161, 63, FALSE),0)</f>
        <v>0</v>
      </c>
      <c r="IZ11">
        <f>IFERROR(VLOOKUP(_xlfn.NUMBERVALUE(MID(BA11, SEARCH("!", BA11)+1, SEARCH("+", BA11)-SEARCH("!", BA11)-1)), Rankings!$A$2:$BK$161, 63, FALSE),0)</f>
        <v>0</v>
      </c>
      <c r="JA11">
        <f>IFERROR(VLOOKUP(_xlfn.NUMBERVALUE(MID(BB11, SEARCH("!", BB11)+1, SEARCH("+", BB11)-SEARCH("!", BB11)-1)), Rankings!$A$2:$BK$161, 63, FALSE),0)</f>
        <v>0</v>
      </c>
      <c r="JB11">
        <f>IFERROR(VLOOKUP(_xlfn.NUMBERVALUE(MID(BC11, SEARCH("!", BC11)+1, SEARCH("+", BC11)-SEARCH("!", BC11)-1)), Rankings!$A$2:$BK$161, 63, FALSE),0)</f>
        <v>0</v>
      </c>
      <c r="JC11">
        <f>IFERROR(VLOOKUP(_xlfn.NUMBERVALUE(MID(BD11, SEARCH("!", BD11)+1, SEARCH("+", BD11)-SEARCH("!", BD11)-1)), Rankings!$A$2:$BK$161, 63, FALSE),0)</f>
        <v>0</v>
      </c>
      <c r="JD11">
        <f>IFERROR(VLOOKUP(_xlfn.NUMBERVALUE(MID(BE11, SEARCH("!", BE11)+1, SEARCH("+", BE11)-SEARCH("!", BE11)-1)), Rankings!$A$2:$BK$161, 63, FALSE),0)</f>
        <v>0</v>
      </c>
      <c r="JE11">
        <f>IFERROR(VLOOKUP(_xlfn.NUMBERVALUE(MID(BF11, SEARCH("!", BF11)+1, SEARCH("+", BF11)-SEARCH("!", BF11)-1)), Rankings!$A$2:$BK$161, 63, FALSE),0)</f>
        <v>0</v>
      </c>
      <c r="JF11">
        <f>IFERROR(VLOOKUP(_xlfn.NUMBERVALUE(MID(BG11, SEARCH("!", BG11)+1, SEARCH("+", BG11)-SEARCH("!", BG11)-1)), Rankings!$A$2:$BK$161, 63, FALSE),0)</f>
        <v>0</v>
      </c>
      <c r="JG11">
        <f>IFERROR(VLOOKUP(_xlfn.NUMBERVALUE(MID(BH11, SEARCH("!", BH11)+1, SEARCH("+", BH11)-SEARCH("!", BH11)-1)), Rankings!$A$2:$BK$161, 63, FALSE),0)</f>
        <v>0</v>
      </c>
      <c r="JH11">
        <f>IFERROR(VLOOKUP(_xlfn.NUMBERVALUE(MID(BI11, SEARCH("!", BI11)+1, SEARCH("+", BI11)-SEARCH("!", BI11)-1)), Rankings!$A$2:$BK$161, 63, FALSE),0)</f>
        <v>0</v>
      </c>
      <c r="JI11">
        <f>IFERROR(VLOOKUP(_xlfn.NUMBERVALUE(MID(BJ11, SEARCH("!", BJ11)+1, SEARCH("+", BJ11)-SEARCH("!", BJ11)-1)), Rankings!$A$2:$BK$161, 63, FALSE),0)</f>
        <v>0</v>
      </c>
      <c r="JJ11">
        <f>IFERROR(VLOOKUP(_xlfn.NUMBERVALUE(MID(BK11, SEARCH("!", BK11)+1, SEARCH("+", BK11)-SEARCH("!", BK11)-1)), Rankings!$A$2:$BK$161, 63, FALSE),0)</f>
        <v>0</v>
      </c>
      <c r="JK11">
        <f>IFERROR(VLOOKUP(_xlfn.NUMBERVALUE(MID(BL11, SEARCH("!", BL11)+1, SEARCH("+", BL11)-SEARCH("!", BL11)-1)), Rankings!$A$2:$BK$161, 63, FALSE),0)</f>
        <v>0</v>
      </c>
      <c r="JL11">
        <f>IFERROR(VLOOKUP(_xlfn.NUMBERVALUE(MID(BM11, SEARCH("!", BM11)+1, SEARCH("+", BM11)-SEARCH("!", BM11)-1)), Rankings!$A$2:$BK$161, 63, FALSE),0)</f>
        <v>0</v>
      </c>
      <c r="JM11">
        <f>IFERROR(VLOOKUP(_xlfn.NUMBERVALUE(MID(BN11, SEARCH("!", BN11)+1, SEARCH("+", BN11)-SEARCH("!", BN11)-1)), Rankings!$A$2:$BK$161, 63, FALSE),0)</f>
        <v>0</v>
      </c>
      <c r="JN11">
        <f>IFERROR(VLOOKUP(_xlfn.NUMBERVALUE(MID(BO11, SEARCH("!", BO11)+1, SEARCH("+", BO11)-SEARCH("!", BO11)-1)), Rankings!$A$2:$BK$161, 63, FALSE),0)</f>
        <v>0</v>
      </c>
      <c r="JO11">
        <f>IFERROR(VLOOKUP(_xlfn.NUMBERVALUE(MID(BP11, SEARCH("!", BP11)+1, SEARCH("+", BP11)-SEARCH("!", BP11)-1)), Rankings!$A$2:$BK$161, 63, FALSE),0)</f>
        <v>0</v>
      </c>
      <c r="JP11">
        <f>IFERROR(VLOOKUP(_xlfn.NUMBERVALUE(MID(BQ11, SEARCH("!", BQ11)+1, SEARCH("+", BQ11)-SEARCH("!", BQ11)-1)), Rankings!$A$2:$BK$161, 63, FALSE),0)</f>
        <v>0</v>
      </c>
      <c r="JQ11">
        <f>IFERROR(VLOOKUP(_xlfn.NUMBERVALUE(MID(BR11, SEARCH("!", BR11)+1, SEARCH("+", BR11)-SEARCH("!", BR11)-1)), Rankings!$A$2:$BK$161, 63, FALSE),0)</f>
        <v>0</v>
      </c>
      <c r="JR11">
        <f>IFERROR(VLOOKUP(_xlfn.NUMBERVALUE(MID(BS11, SEARCH("!", BS11)+1, SEARCH("+", BS11)-SEARCH("!", BS11)-1)), Rankings!$A$2:$BK$161, 63, FALSE),0)</f>
        <v>0</v>
      </c>
      <c r="JS11">
        <f>IFERROR(VLOOKUP(_xlfn.NUMBERVALUE(MID(BT11, SEARCH("!", BT11)+1, SEARCH("+", BT11)-SEARCH("!", BT11)-1)), Rankings!$A$2:$BK$161, 63, FALSE),0)</f>
        <v>0</v>
      </c>
      <c r="JT11">
        <f>IFERROR(VLOOKUP(_xlfn.NUMBERVALUE(MID(BU11, SEARCH("!", BU11)+1, SEARCH("+", BU11)-SEARCH("!", BU11)-1)), Rankings!$A$2:$BK$161, 63, FALSE),0)</f>
        <v>0</v>
      </c>
      <c r="JU11">
        <f>IFERROR(VLOOKUP(_xlfn.NUMBERVALUE(MID(BV11, SEARCH("!", BV11)+1, SEARCH("+", BV11)-SEARCH("!", BV11)-1)), Rankings!$A$2:$BK$161, 63, FALSE),0)</f>
        <v>0</v>
      </c>
      <c r="JV11">
        <f>IFERROR(VLOOKUP(_xlfn.NUMBERVALUE(MID(BW11, SEARCH("!", BW11)+1, SEARCH("+", BW11)-SEARCH("!", BW11)-1)), Rankings!$A$2:$BK$161, 63, FALSE),0)</f>
        <v>0</v>
      </c>
      <c r="JW11">
        <f>IFERROR(VLOOKUP(_xlfn.NUMBERVALUE(MID(BX11, SEARCH("!", BX11)+1, SEARCH("+", BX11)-SEARCH("!", BX11)-1)), Rankings!$A$2:$BK$161, 63, FALSE),0)</f>
        <v>0</v>
      </c>
      <c r="JX11">
        <f>IFERROR(VLOOKUP(_xlfn.NUMBERVALUE(MID(BY11, SEARCH("!", BY11)+1, SEARCH("+", BY11)-SEARCH("!", BY11)-1)), Rankings!$A$2:$BK$161, 63, FALSE),0)</f>
        <v>0</v>
      </c>
      <c r="JY11">
        <f>IFERROR(VLOOKUP(_xlfn.NUMBERVALUE(MID(BZ11, SEARCH("!", BZ11)+1, SEARCH("+", BZ11)-SEARCH("!", BZ11)-1)), Rankings!$A$2:$BK$161, 63, FALSE),0)</f>
        <v>0</v>
      </c>
      <c r="JZ11">
        <f>IFERROR(VLOOKUP(_xlfn.NUMBERVALUE(MID(CA11, SEARCH("!", CA11)+1, SEARCH("+", CA11)-SEARCH("!", CA11)-1)), Rankings!$A$2:$BK$161, 63, FALSE),0)</f>
        <v>0</v>
      </c>
      <c r="KA11">
        <f>IFERROR(VLOOKUP(_xlfn.NUMBERVALUE(MID(CB11, SEARCH("!", CB11)+1, SEARCH("+", CB11)-SEARCH("!", CB11)-1)), Rankings!$A$2:$BK$161, 63, FALSE),0)</f>
        <v>0</v>
      </c>
      <c r="KB11">
        <f>IFERROR(VLOOKUP(_xlfn.NUMBERVALUE(MID(CC11, SEARCH("!", CC11)+1, SEARCH("+", CC11)-SEARCH("!", CC11)-1)), Rankings!$A$2:$BK$161, 63, FALSE),0)</f>
        <v>0</v>
      </c>
      <c r="KC11">
        <f>IFERROR(VLOOKUP(_xlfn.NUMBERVALUE(MID(CD11, SEARCH("!", CD11)+1, SEARCH("+", CD11)-SEARCH("!", CD11)-1)), Rankings!$A$2:$BK$161, 63, FALSE),0)</f>
        <v>0</v>
      </c>
      <c r="KD11">
        <f>IFERROR(VLOOKUP(_xlfn.NUMBERVALUE(MID(CE11, SEARCH("!", CE11)+1, SEARCH("+", CE11)-SEARCH("!", CE11)-1)), Rankings!$A$2:$BK$161, 63, FALSE),0)</f>
        <v>0</v>
      </c>
      <c r="KE11">
        <f>IFERROR(VLOOKUP(_xlfn.NUMBERVALUE(MID(CF11, SEARCH("!", CF11)+1, SEARCH("+", CF11)-SEARCH("!", CF11)-1)), Rankings!$A$2:$BK$161, 63, FALSE),0)</f>
        <v>0</v>
      </c>
      <c r="KF11">
        <f>IFERROR(VLOOKUP(_xlfn.NUMBERVALUE(MID(CG11, SEARCH("!", CG11)+1, SEARCH("+", CG11)-SEARCH("!", CG11)-1)), Rankings!$A$2:$BK$161, 63, FALSE),0)</f>
        <v>0</v>
      </c>
      <c r="KG11">
        <f>IFERROR(VLOOKUP(_xlfn.NUMBERVALUE(MID(CH11, SEARCH("!", CH11)+1, SEARCH("+", CH11)-SEARCH("!", CH11)-1)), Rankings!$A$2:$BK$161, 63, FALSE),0)</f>
        <v>0</v>
      </c>
      <c r="KH11">
        <f>IFERROR(VLOOKUP(_xlfn.NUMBERVALUE(MID(CI11, SEARCH("!", CI11)+1, SEARCH("+", CI11)-SEARCH("!", CI11)-1)), Rankings!$A$2:$BK$161, 63, FALSE),0)</f>
        <v>0</v>
      </c>
      <c r="KI11">
        <f>IFERROR(VLOOKUP(_xlfn.NUMBERVALUE(MID(CJ11, SEARCH("!", CJ11)+1, SEARCH("+", CJ11)-SEARCH("!", CJ11)-1)), Rankings!$A$2:$BK$161, 63, FALSE),0)</f>
        <v>0</v>
      </c>
      <c r="KJ11">
        <f>IFERROR(VLOOKUP(_xlfn.NUMBERVALUE(MID(CK11, SEARCH("!", CK11)+1, SEARCH("+", CK11)-SEARCH("!", CK11)-1)), Rankings!$A$2:$BK$161, 63, FALSE),0)</f>
        <v>0</v>
      </c>
      <c r="KK11">
        <f>IFERROR(VLOOKUP(_xlfn.NUMBERVALUE(MID(CL11, SEARCH("!", CL11)+1, SEARCH("+", CL11)-SEARCH("!", CL11)-1)), Rankings!$A$2:$BK$161, 63, FALSE),0)</f>
        <v>0</v>
      </c>
      <c r="KL11">
        <f>IFERROR(VLOOKUP(_xlfn.NUMBERVALUE(MID(CM11, SEARCH("!", CM11)+1, SEARCH("+", CM11)-SEARCH("!", CM11)-1)), Rankings!$A$2:$BK$161, 63, FALSE),0)</f>
        <v>0</v>
      </c>
      <c r="KM11">
        <f>IFERROR(VLOOKUP(_xlfn.NUMBERVALUE(MID(CN11, SEARCH("!", CN11)+1, SEARCH("+", CN11)-SEARCH("!", CN11)-1)), Rankings!$A$2:$BK$161, 63, FALSE),0)</f>
        <v>0</v>
      </c>
      <c r="KN11">
        <f>IFERROR(VLOOKUP(_xlfn.NUMBERVALUE(MID(CO11, SEARCH("!", CO11)+1, SEARCH("+", CO11)-SEARCH("!", CO11)-1)), Rankings!$A$2:$BK$161, 63, FALSE),0)</f>
        <v>0</v>
      </c>
      <c r="KO11">
        <f>IFERROR(VLOOKUP(_xlfn.NUMBERVALUE(MID(CP11, SEARCH("!", CP11)+1, SEARCH("+", CP11)-SEARCH("!", CP11)-1)), Rankings!$A$2:$BK$161, 63, FALSE),0)</f>
        <v>0</v>
      </c>
      <c r="KP11">
        <f>IFERROR(VLOOKUP(_xlfn.NUMBERVALUE(MID(CQ11, SEARCH("!", CQ11)+1, SEARCH("+", CQ11)-SEARCH("!", CQ11)-1)), Rankings!$A$2:$BK$161, 63, FALSE),0)</f>
        <v>0</v>
      </c>
      <c r="KQ11">
        <f>IFERROR(VLOOKUP(_xlfn.NUMBERVALUE(MID(CR11, SEARCH("!", CR11)+1, SEARCH("+", CR11)-SEARCH("!", CR11)-1)), Rankings!$A$2:$BK$161, 63, FALSE),0)</f>
        <v>0</v>
      </c>
      <c r="KS11" s="4">
        <f t="shared" si="119"/>
        <v>230</v>
      </c>
      <c r="KT11" s="4">
        <f t="shared" si="120"/>
        <v>78</v>
      </c>
      <c r="KU11" s="4">
        <f t="shared" si="121"/>
        <v>86</v>
      </c>
      <c r="KV11" s="4">
        <f t="shared" si="122"/>
        <v>0</v>
      </c>
      <c r="KY11" s="4">
        <f t="shared" si="123"/>
        <v>394</v>
      </c>
      <c r="KZ11" s="4"/>
      <c r="LB11">
        <f t="shared" si="124"/>
        <v>35</v>
      </c>
      <c r="LC11">
        <f t="shared" si="125"/>
        <v>53</v>
      </c>
      <c r="LD11">
        <f t="shared" si="126"/>
        <v>47</v>
      </c>
      <c r="LE11">
        <f t="shared" si="127"/>
        <v>0</v>
      </c>
      <c r="LF11">
        <f t="shared" si="128"/>
        <v>0</v>
      </c>
      <c r="LG11">
        <f t="shared" si="129"/>
        <v>41</v>
      </c>
      <c r="LH11">
        <f t="shared" si="130"/>
        <v>39</v>
      </c>
      <c r="LI11">
        <f t="shared" si="131"/>
        <v>39</v>
      </c>
      <c r="LJ11">
        <f t="shared" si="132"/>
        <v>54</v>
      </c>
      <c r="LK11">
        <f t="shared" si="133"/>
        <v>35</v>
      </c>
      <c r="LL11">
        <f t="shared" si="134"/>
        <v>51</v>
      </c>
      <c r="LM11">
        <f t="shared" si="135"/>
        <v>0</v>
      </c>
      <c r="LN11">
        <f t="shared" si="136"/>
        <v>0</v>
      </c>
      <c r="LO11">
        <f t="shared" si="137"/>
        <v>0</v>
      </c>
      <c r="LP11">
        <f t="shared" si="138"/>
        <v>0</v>
      </c>
      <c r="LQ11">
        <f t="shared" si="139"/>
        <v>0</v>
      </c>
      <c r="LR11">
        <f t="shared" si="140"/>
        <v>0</v>
      </c>
      <c r="LS11">
        <f t="shared" si="141"/>
        <v>0</v>
      </c>
      <c r="LT11">
        <f t="shared" si="142"/>
        <v>0</v>
      </c>
      <c r="LU11">
        <f t="shared" si="143"/>
        <v>0</v>
      </c>
      <c r="LV11">
        <f t="shared" si="144"/>
        <v>0</v>
      </c>
      <c r="LW11">
        <f t="shared" si="145"/>
        <v>0</v>
      </c>
      <c r="LX11">
        <f t="shared" si="146"/>
        <v>0</v>
      </c>
      <c r="LY11">
        <f t="shared" si="147"/>
        <v>0</v>
      </c>
      <c r="LZ11">
        <f t="shared" si="148"/>
        <v>0</v>
      </c>
      <c r="MA11">
        <f t="shared" si="149"/>
        <v>0</v>
      </c>
      <c r="MB11">
        <f t="shared" si="150"/>
        <v>0</v>
      </c>
      <c r="MC11">
        <f t="shared" si="151"/>
        <v>0</v>
      </c>
      <c r="MD11">
        <f t="shared" si="152"/>
        <v>0</v>
      </c>
      <c r="ME11">
        <f t="shared" si="153"/>
        <v>0</v>
      </c>
      <c r="MF11">
        <f t="shared" si="154"/>
        <v>0</v>
      </c>
      <c r="MG11">
        <f t="shared" si="155"/>
        <v>0</v>
      </c>
      <c r="MH11">
        <f t="shared" si="156"/>
        <v>0</v>
      </c>
      <c r="MI11">
        <f t="shared" si="157"/>
        <v>0</v>
      </c>
      <c r="MJ11">
        <f t="shared" si="158"/>
        <v>0</v>
      </c>
      <c r="MK11">
        <f t="shared" si="159"/>
        <v>0</v>
      </c>
      <c r="ML11">
        <f t="shared" si="160"/>
        <v>0</v>
      </c>
      <c r="MM11">
        <f t="shared" si="161"/>
        <v>0</v>
      </c>
      <c r="MN11">
        <f t="shared" si="162"/>
        <v>0</v>
      </c>
      <c r="MO11">
        <f t="shared" si="163"/>
        <v>0</v>
      </c>
      <c r="MP11">
        <f t="shared" si="164"/>
        <v>0</v>
      </c>
      <c r="MQ11">
        <f t="shared" si="165"/>
        <v>0</v>
      </c>
      <c r="MR11">
        <f t="shared" si="166"/>
        <v>0</v>
      </c>
      <c r="MS11">
        <f t="shared" si="167"/>
        <v>0</v>
      </c>
      <c r="MT11">
        <f t="shared" si="168"/>
        <v>0</v>
      </c>
      <c r="MU11">
        <f t="shared" si="169"/>
        <v>0</v>
      </c>
      <c r="MV11">
        <f t="shared" si="170"/>
        <v>0</v>
      </c>
      <c r="MW11">
        <f t="shared" si="171"/>
        <v>0</v>
      </c>
      <c r="MX11">
        <f t="shared" si="172"/>
        <v>0</v>
      </c>
      <c r="MY11">
        <f t="shared" si="173"/>
        <v>0</v>
      </c>
      <c r="MZ11">
        <f t="shared" si="174"/>
        <v>0</v>
      </c>
      <c r="NA11">
        <f t="shared" si="175"/>
        <v>0</v>
      </c>
      <c r="NB11">
        <f t="shared" si="176"/>
        <v>0</v>
      </c>
      <c r="NC11">
        <f t="shared" si="177"/>
        <v>0</v>
      </c>
      <c r="ND11">
        <f t="shared" si="178"/>
        <v>0</v>
      </c>
      <c r="NE11">
        <f t="shared" si="179"/>
        <v>0</v>
      </c>
      <c r="NF11">
        <f t="shared" si="180"/>
        <v>0</v>
      </c>
      <c r="NG11">
        <f t="shared" si="181"/>
        <v>0</v>
      </c>
      <c r="NH11">
        <f t="shared" si="182"/>
        <v>0</v>
      </c>
      <c r="NI11">
        <f t="shared" si="183"/>
        <v>0</v>
      </c>
      <c r="NJ11">
        <f t="shared" si="184"/>
        <v>0</v>
      </c>
      <c r="NK11">
        <f t="shared" si="185"/>
        <v>0</v>
      </c>
      <c r="NL11">
        <f t="shared" si="186"/>
        <v>0</v>
      </c>
      <c r="NM11">
        <f t="shared" si="187"/>
        <v>0</v>
      </c>
      <c r="NN11">
        <f t="shared" si="188"/>
        <v>0</v>
      </c>
      <c r="NO11">
        <f t="shared" si="189"/>
        <v>0</v>
      </c>
      <c r="NP11">
        <f t="shared" si="190"/>
        <v>0</v>
      </c>
      <c r="NQ11">
        <f t="shared" si="191"/>
        <v>0</v>
      </c>
      <c r="NR11">
        <f t="shared" si="192"/>
        <v>0</v>
      </c>
      <c r="NS11">
        <f t="shared" si="193"/>
        <v>0</v>
      </c>
      <c r="NT11">
        <f t="shared" si="194"/>
        <v>0</v>
      </c>
      <c r="NU11">
        <f t="shared" si="195"/>
        <v>0</v>
      </c>
      <c r="NV11">
        <f t="shared" si="196"/>
        <v>0</v>
      </c>
      <c r="NW11">
        <f t="shared" si="197"/>
        <v>0</v>
      </c>
      <c r="NX11">
        <f t="shared" si="198"/>
        <v>0</v>
      </c>
      <c r="NY11">
        <f t="shared" si="199"/>
        <v>0</v>
      </c>
      <c r="NZ11">
        <f t="shared" si="200"/>
        <v>0</v>
      </c>
      <c r="OA11">
        <f t="shared" si="201"/>
        <v>0</v>
      </c>
      <c r="OB11">
        <f t="shared" si="202"/>
        <v>0</v>
      </c>
      <c r="OC11">
        <f t="shared" si="203"/>
        <v>0</v>
      </c>
      <c r="OD11">
        <f t="shared" si="204"/>
        <v>0</v>
      </c>
      <c r="OE11">
        <f t="shared" si="205"/>
        <v>0</v>
      </c>
      <c r="OF11">
        <f t="shared" si="206"/>
        <v>0</v>
      </c>
      <c r="OG11">
        <f t="shared" si="207"/>
        <v>0</v>
      </c>
      <c r="OH11">
        <f t="shared" si="208"/>
        <v>0</v>
      </c>
      <c r="OJ11" s="4">
        <f t="shared" si="209"/>
        <v>137</v>
      </c>
      <c r="OK11" s="4">
        <f t="shared" si="210"/>
        <v>51</v>
      </c>
      <c r="OL11" s="4">
        <f t="shared" si="211"/>
        <v>54</v>
      </c>
      <c r="OM11" s="4">
        <f t="shared" si="212"/>
        <v>0</v>
      </c>
      <c r="OP11" s="4">
        <f t="shared" si="213"/>
        <v>242</v>
      </c>
      <c r="OQ11" s="4"/>
      <c r="OS11">
        <f t="shared" si="214"/>
        <v>32</v>
      </c>
      <c r="OT11">
        <f t="shared" si="215"/>
        <v>31</v>
      </c>
      <c r="OU11">
        <f t="shared" si="216"/>
        <v>31</v>
      </c>
      <c r="OV11">
        <f t="shared" si="217"/>
        <v>0</v>
      </c>
      <c r="OW11">
        <f t="shared" si="218"/>
        <v>0</v>
      </c>
      <c r="OX11">
        <f t="shared" si="219"/>
        <v>14</v>
      </c>
      <c r="OY11">
        <f t="shared" si="220"/>
        <v>26</v>
      </c>
      <c r="OZ11">
        <f t="shared" si="221"/>
        <v>25</v>
      </c>
      <c r="PA11">
        <f t="shared" si="222"/>
        <v>29</v>
      </c>
      <c r="PB11">
        <f t="shared" si="223"/>
        <v>25</v>
      </c>
      <c r="PC11">
        <f t="shared" si="224"/>
        <v>29</v>
      </c>
      <c r="PD11">
        <f t="shared" si="225"/>
        <v>0</v>
      </c>
      <c r="PE11">
        <f t="shared" si="226"/>
        <v>0</v>
      </c>
      <c r="PF11">
        <f t="shared" si="227"/>
        <v>0</v>
      </c>
      <c r="PG11">
        <f t="shared" si="228"/>
        <v>0</v>
      </c>
      <c r="PH11">
        <f t="shared" si="229"/>
        <v>0</v>
      </c>
      <c r="PI11">
        <f t="shared" si="230"/>
        <v>0</v>
      </c>
      <c r="PJ11">
        <f t="shared" si="231"/>
        <v>0</v>
      </c>
      <c r="PK11">
        <f t="shared" si="232"/>
        <v>0</v>
      </c>
      <c r="PL11">
        <f t="shared" si="233"/>
        <v>0</v>
      </c>
      <c r="PM11">
        <f t="shared" si="234"/>
        <v>0</v>
      </c>
      <c r="PN11">
        <f t="shared" si="235"/>
        <v>0</v>
      </c>
      <c r="PO11">
        <f t="shared" si="236"/>
        <v>0</v>
      </c>
      <c r="PP11">
        <f t="shared" si="237"/>
        <v>0</v>
      </c>
      <c r="PQ11">
        <f t="shared" si="238"/>
        <v>0</v>
      </c>
      <c r="PR11">
        <f t="shared" si="239"/>
        <v>0</v>
      </c>
      <c r="PS11">
        <f t="shared" si="240"/>
        <v>0</v>
      </c>
      <c r="PT11">
        <f t="shared" si="241"/>
        <v>0</v>
      </c>
      <c r="PU11">
        <f t="shared" si="242"/>
        <v>0</v>
      </c>
      <c r="PV11">
        <f t="shared" si="243"/>
        <v>0</v>
      </c>
      <c r="PW11">
        <f t="shared" si="244"/>
        <v>0</v>
      </c>
      <c r="PX11">
        <f t="shared" si="245"/>
        <v>0</v>
      </c>
      <c r="PY11">
        <f t="shared" si="246"/>
        <v>0</v>
      </c>
      <c r="PZ11">
        <f t="shared" si="247"/>
        <v>0</v>
      </c>
      <c r="QA11">
        <f t="shared" si="248"/>
        <v>0</v>
      </c>
      <c r="QB11">
        <f t="shared" si="249"/>
        <v>0</v>
      </c>
      <c r="QC11">
        <f t="shared" si="250"/>
        <v>0</v>
      </c>
      <c r="QD11">
        <f t="shared" si="251"/>
        <v>0</v>
      </c>
      <c r="QE11">
        <f t="shared" si="252"/>
        <v>0</v>
      </c>
      <c r="QF11">
        <f t="shared" si="253"/>
        <v>0</v>
      </c>
      <c r="QG11">
        <f t="shared" si="254"/>
        <v>0</v>
      </c>
      <c r="QH11">
        <f t="shared" si="255"/>
        <v>0</v>
      </c>
      <c r="QI11">
        <f t="shared" si="256"/>
        <v>0</v>
      </c>
      <c r="QJ11">
        <f t="shared" si="257"/>
        <v>0</v>
      </c>
      <c r="QK11">
        <f t="shared" si="258"/>
        <v>0</v>
      </c>
      <c r="QL11">
        <f t="shared" si="259"/>
        <v>0</v>
      </c>
      <c r="QM11">
        <f t="shared" si="260"/>
        <v>0</v>
      </c>
      <c r="QN11">
        <f t="shared" si="261"/>
        <v>0</v>
      </c>
      <c r="QO11">
        <f t="shared" si="262"/>
        <v>0</v>
      </c>
      <c r="QP11">
        <f t="shared" si="263"/>
        <v>0</v>
      </c>
      <c r="QQ11">
        <f t="shared" si="264"/>
        <v>0</v>
      </c>
      <c r="QR11">
        <f t="shared" si="265"/>
        <v>0</v>
      </c>
      <c r="QS11">
        <f t="shared" si="266"/>
        <v>0</v>
      </c>
      <c r="QT11">
        <f t="shared" si="267"/>
        <v>0</v>
      </c>
      <c r="QU11">
        <f t="shared" si="268"/>
        <v>0</v>
      </c>
      <c r="QV11">
        <f t="shared" si="269"/>
        <v>0</v>
      </c>
      <c r="QW11">
        <f t="shared" si="270"/>
        <v>0</v>
      </c>
      <c r="QX11">
        <f t="shared" si="271"/>
        <v>0</v>
      </c>
      <c r="QY11">
        <f t="shared" si="272"/>
        <v>0</v>
      </c>
      <c r="QZ11">
        <f t="shared" si="273"/>
        <v>0</v>
      </c>
      <c r="RA11">
        <f t="shared" si="274"/>
        <v>0</v>
      </c>
      <c r="RB11">
        <f t="shared" si="275"/>
        <v>0</v>
      </c>
      <c r="RC11">
        <f t="shared" si="276"/>
        <v>0</v>
      </c>
      <c r="RD11">
        <f t="shared" si="277"/>
        <v>0</v>
      </c>
      <c r="RE11">
        <f t="shared" si="278"/>
        <v>0</v>
      </c>
      <c r="RF11">
        <f t="shared" si="279"/>
        <v>0</v>
      </c>
      <c r="RG11">
        <f t="shared" si="280"/>
        <v>0</v>
      </c>
      <c r="RH11">
        <f t="shared" si="281"/>
        <v>0</v>
      </c>
      <c r="RI11">
        <f t="shared" si="282"/>
        <v>0</v>
      </c>
      <c r="RJ11">
        <f t="shared" si="283"/>
        <v>0</v>
      </c>
      <c r="RK11">
        <f t="shared" si="284"/>
        <v>0</v>
      </c>
      <c r="RL11">
        <f t="shared" si="285"/>
        <v>0</v>
      </c>
      <c r="RM11">
        <f t="shared" si="286"/>
        <v>0</v>
      </c>
      <c r="RN11">
        <f t="shared" si="287"/>
        <v>0</v>
      </c>
      <c r="RO11">
        <f t="shared" si="288"/>
        <v>0</v>
      </c>
      <c r="RP11">
        <f t="shared" si="289"/>
        <v>0</v>
      </c>
      <c r="RQ11">
        <f t="shared" si="290"/>
        <v>0</v>
      </c>
      <c r="RR11">
        <f t="shared" si="291"/>
        <v>0</v>
      </c>
      <c r="RS11">
        <f t="shared" si="292"/>
        <v>0</v>
      </c>
      <c r="RT11">
        <f t="shared" si="293"/>
        <v>0</v>
      </c>
      <c r="RU11">
        <f t="shared" si="294"/>
        <v>0</v>
      </c>
      <c r="RV11">
        <f t="shared" si="295"/>
        <v>0</v>
      </c>
      <c r="RW11">
        <f t="shared" si="296"/>
        <v>0</v>
      </c>
      <c r="RX11">
        <f t="shared" si="297"/>
        <v>0</v>
      </c>
      <c r="RY11">
        <f t="shared" si="298"/>
        <v>0</v>
      </c>
      <c r="SA11" s="4">
        <f t="shared" si="299"/>
        <v>19.38</v>
      </c>
      <c r="SB11" s="4">
        <f t="shared" si="300"/>
        <v>8.33</v>
      </c>
      <c r="SC11" s="4">
        <f t="shared" si="301"/>
        <v>9.23</v>
      </c>
      <c r="SD11" s="4">
        <f t="shared" si="302"/>
        <v>0</v>
      </c>
      <c r="SF11" s="4">
        <f t="shared" si="303"/>
        <v>36.94</v>
      </c>
      <c r="SI11">
        <f t="shared" si="304"/>
        <v>3.5</v>
      </c>
      <c r="SJ11">
        <f t="shared" si="305"/>
        <v>3.92</v>
      </c>
      <c r="SK11">
        <f t="shared" si="306"/>
        <v>4</v>
      </c>
      <c r="SL11" t="str">
        <f t="shared" si="307"/>
        <v>0</v>
      </c>
      <c r="SM11" t="str">
        <f t="shared" si="308"/>
        <v>0</v>
      </c>
      <c r="SN11">
        <f t="shared" si="309"/>
        <v>3.08</v>
      </c>
      <c r="SO11">
        <f t="shared" si="310"/>
        <v>4.5</v>
      </c>
      <c r="SP11">
        <f t="shared" si="311"/>
        <v>3.83</v>
      </c>
      <c r="SQ11">
        <f t="shared" si="312"/>
        <v>4.88</v>
      </c>
      <c r="SR11">
        <f t="shared" si="313"/>
        <v>4.5999999999999996</v>
      </c>
      <c r="SS11">
        <f t="shared" si="314"/>
        <v>4.63</v>
      </c>
      <c r="ST11" t="str">
        <f t="shared" si="315"/>
        <v>0</v>
      </c>
      <c r="SU11" t="str">
        <f t="shared" si="316"/>
        <v>0</v>
      </c>
      <c r="SV11" t="str">
        <f t="shared" si="317"/>
        <v>0</v>
      </c>
      <c r="SW11" t="str">
        <f t="shared" si="318"/>
        <v>0</v>
      </c>
      <c r="SX11" t="str">
        <f t="shared" si="319"/>
        <v>0</v>
      </c>
      <c r="SY11" t="str">
        <f t="shared" si="320"/>
        <v>0</v>
      </c>
      <c r="SZ11" t="str">
        <f t="shared" si="321"/>
        <v>0</v>
      </c>
      <c r="TA11" t="str">
        <f t="shared" si="322"/>
        <v>0</v>
      </c>
      <c r="TB11" t="str">
        <f t="shared" si="323"/>
        <v>0</v>
      </c>
      <c r="TC11" t="str">
        <f t="shared" si="324"/>
        <v>0</v>
      </c>
      <c r="TD11" t="str">
        <f t="shared" si="325"/>
        <v>0</v>
      </c>
      <c r="TE11" t="str">
        <f t="shared" si="326"/>
        <v>0</v>
      </c>
      <c r="TF11" t="str">
        <f t="shared" si="327"/>
        <v>0</v>
      </c>
      <c r="TG11" t="str">
        <f t="shared" si="328"/>
        <v>0</v>
      </c>
      <c r="TH11" t="str">
        <f t="shared" si="329"/>
        <v>0</v>
      </c>
      <c r="TI11" t="str">
        <f t="shared" si="330"/>
        <v>0</v>
      </c>
      <c r="TJ11" t="str">
        <f t="shared" si="331"/>
        <v>0</v>
      </c>
      <c r="TK11" t="str">
        <f t="shared" si="332"/>
        <v>0</v>
      </c>
      <c r="TL11" t="str">
        <f t="shared" si="333"/>
        <v>0</v>
      </c>
      <c r="TM11" t="str">
        <f t="shared" si="334"/>
        <v>0</v>
      </c>
      <c r="TN11" t="str">
        <f t="shared" si="335"/>
        <v>0</v>
      </c>
      <c r="TO11" t="str">
        <f t="shared" si="336"/>
        <v>0</v>
      </c>
      <c r="TP11" t="str">
        <f t="shared" si="337"/>
        <v>0</v>
      </c>
      <c r="TQ11" t="str">
        <f t="shared" si="338"/>
        <v>0</v>
      </c>
      <c r="TR11" t="str">
        <f t="shared" si="339"/>
        <v>0</v>
      </c>
      <c r="TS11" t="str">
        <f t="shared" si="340"/>
        <v>0</v>
      </c>
      <c r="TT11" t="str">
        <f t="shared" si="341"/>
        <v>0</v>
      </c>
      <c r="TU11" t="str">
        <f t="shared" si="342"/>
        <v>0</v>
      </c>
      <c r="TV11" t="str">
        <f t="shared" si="343"/>
        <v>0</v>
      </c>
      <c r="TW11" t="str">
        <f t="shared" si="344"/>
        <v>0</v>
      </c>
      <c r="TX11" t="str">
        <f t="shared" si="345"/>
        <v>0</v>
      </c>
      <c r="TY11" t="str">
        <f t="shared" si="346"/>
        <v>0</v>
      </c>
      <c r="TZ11" t="str">
        <f t="shared" si="347"/>
        <v>0</v>
      </c>
      <c r="UA11" t="str">
        <f t="shared" si="348"/>
        <v>0</v>
      </c>
      <c r="UB11" t="str">
        <f t="shared" si="349"/>
        <v>0</v>
      </c>
      <c r="UC11" t="str">
        <f t="shared" si="350"/>
        <v>0</v>
      </c>
      <c r="UD11" t="str">
        <f t="shared" si="351"/>
        <v>0</v>
      </c>
      <c r="UE11" t="str">
        <f t="shared" si="352"/>
        <v>0</v>
      </c>
      <c r="UF11" t="str">
        <f t="shared" si="353"/>
        <v>0</v>
      </c>
      <c r="UG11" t="str">
        <f t="shared" si="354"/>
        <v>0</v>
      </c>
      <c r="UH11" t="str">
        <f t="shared" si="355"/>
        <v>0</v>
      </c>
      <c r="UI11" t="str">
        <f t="shared" si="356"/>
        <v>0</v>
      </c>
      <c r="UJ11" t="str">
        <f t="shared" si="357"/>
        <v>0</v>
      </c>
      <c r="UK11" t="str">
        <f t="shared" si="358"/>
        <v>0</v>
      </c>
      <c r="UL11" t="str">
        <f t="shared" si="359"/>
        <v>0</v>
      </c>
      <c r="UM11" t="str">
        <f t="shared" si="360"/>
        <v>0</v>
      </c>
      <c r="UN11" t="str">
        <f t="shared" si="361"/>
        <v>0</v>
      </c>
      <c r="UO11" t="str">
        <f t="shared" si="362"/>
        <v>0</v>
      </c>
      <c r="UP11" t="str">
        <f t="shared" si="363"/>
        <v>0</v>
      </c>
      <c r="UQ11" t="str">
        <f t="shared" si="364"/>
        <v>0</v>
      </c>
      <c r="UR11" t="str">
        <f t="shared" si="365"/>
        <v>0</v>
      </c>
      <c r="US11" t="str">
        <f t="shared" si="366"/>
        <v>0</v>
      </c>
      <c r="UT11" t="str">
        <f t="shared" si="367"/>
        <v>0</v>
      </c>
      <c r="UU11" t="str">
        <f t="shared" si="368"/>
        <v>0</v>
      </c>
      <c r="UV11" t="str">
        <f t="shared" si="369"/>
        <v>0</v>
      </c>
      <c r="UW11" t="str">
        <f t="shared" si="370"/>
        <v>0</v>
      </c>
      <c r="UX11" t="str">
        <f t="shared" si="371"/>
        <v>0</v>
      </c>
      <c r="UY11" t="str">
        <f t="shared" si="372"/>
        <v>0</v>
      </c>
      <c r="UZ11" t="str">
        <f t="shared" si="373"/>
        <v>0</v>
      </c>
      <c r="VA11" t="str">
        <f t="shared" si="374"/>
        <v>0</v>
      </c>
      <c r="VB11" t="str">
        <f t="shared" si="375"/>
        <v>0</v>
      </c>
      <c r="VC11" t="str">
        <f t="shared" si="376"/>
        <v>0</v>
      </c>
      <c r="VD11" t="str">
        <f t="shared" si="377"/>
        <v>0</v>
      </c>
      <c r="VE11" t="str">
        <f t="shared" si="378"/>
        <v>0</v>
      </c>
      <c r="VF11" t="str">
        <f t="shared" si="379"/>
        <v>0</v>
      </c>
      <c r="VG11" t="str">
        <f t="shared" si="380"/>
        <v>0</v>
      </c>
      <c r="VH11" t="str">
        <f t="shared" si="381"/>
        <v>0</v>
      </c>
      <c r="VI11" t="str">
        <f t="shared" si="382"/>
        <v>0</v>
      </c>
      <c r="VJ11" t="str">
        <f t="shared" si="383"/>
        <v>0</v>
      </c>
      <c r="VK11" t="str">
        <f t="shared" si="384"/>
        <v>0</v>
      </c>
      <c r="VL11" t="str">
        <f t="shared" si="385"/>
        <v>0</v>
      </c>
      <c r="VM11" t="str">
        <f t="shared" si="386"/>
        <v>0</v>
      </c>
      <c r="VN11" t="str">
        <f t="shared" si="387"/>
        <v>0</v>
      </c>
      <c r="VO11" t="str">
        <f t="shared" si="388"/>
        <v>0</v>
      </c>
      <c r="VQ11" s="4">
        <f t="shared" si="389"/>
        <v>10.280000000000001</v>
      </c>
      <c r="VR11" s="4">
        <f t="shared" si="390"/>
        <v>22.59</v>
      </c>
      <c r="VS11" s="4">
        <f t="shared" si="391"/>
        <v>23.75</v>
      </c>
      <c r="VT11" s="4">
        <f t="shared" si="392"/>
        <v>0</v>
      </c>
      <c r="VV11" s="4">
        <f t="shared" si="393"/>
        <v>56.620000000000005</v>
      </c>
      <c r="VY11">
        <f t="shared" si="394"/>
        <v>2.91</v>
      </c>
      <c r="VZ11">
        <f t="shared" si="395"/>
        <v>-0.21</v>
      </c>
      <c r="WA11">
        <f t="shared" si="396"/>
        <v>3.06</v>
      </c>
      <c r="WB11">
        <f t="shared" si="397"/>
        <v>0</v>
      </c>
      <c r="WC11">
        <f t="shared" si="398"/>
        <v>0</v>
      </c>
      <c r="WD11">
        <f t="shared" si="399"/>
        <v>-6.36</v>
      </c>
      <c r="WE11">
        <f t="shared" si="400"/>
        <v>10.31</v>
      </c>
      <c r="WF11">
        <f t="shared" si="401"/>
        <v>12.28</v>
      </c>
      <c r="WG11">
        <f t="shared" si="402"/>
        <v>10.88</v>
      </c>
      <c r="WH11">
        <f t="shared" si="403"/>
        <v>13.75</v>
      </c>
      <c r="WI11">
        <f t="shared" si="404"/>
        <v>10</v>
      </c>
      <c r="WJ11">
        <f t="shared" si="405"/>
        <v>0</v>
      </c>
      <c r="WK11">
        <f t="shared" si="406"/>
        <v>0</v>
      </c>
      <c r="WL11">
        <f t="shared" si="407"/>
        <v>0</v>
      </c>
      <c r="WM11">
        <f t="shared" si="408"/>
        <v>0</v>
      </c>
      <c r="WN11">
        <f t="shared" si="409"/>
        <v>0</v>
      </c>
      <c r="WO11">
        <f t="shared" si="410"/>
        <v>0</v>
      </c>
      <c r="WP11">
        <f t="shared" si="411"/>
        <v>0</v>
      </c>
      <c r="WQ11">
        <f t="shared" si="412"/>
        <v>0</v>
      </c>
      <c r="WR11">
        <f t="shared" si="413"/>
        <v>0</v>
      </c>
      <c r="WS11">
        <f t="shared" si="414"/>
        <v>0</v>
      </c>
      <c r="WT11">
        <f t="shared" si="415"/>
        <v>0</v>
      </c>
      <c r="WU11">
        <f t="shared" si="416"/>
        <v>0</v>
      </c>
      <c r="WV11">
        <f t="shared" si="417"/>
        <v>0</v>
      </c>
      <c r="WW11">
        <f t="shared" si="418"/>
        <v>0</v>
      </c>
      <c r="WX11">
        <f t="shared" si="419"/>
        <v>0</v>
      </c>
      <c r="WY11">
        <f t="shared" si="420"/>
        <v>0</v>
      </c>
      <c r="WZ11">
        <f t="shared" si="421"/>
        <v>0</v>
      </c>
      <c r="XA11">
        <f t="shared" si="422"/>
        <v>0</v>
      </c>
      <c r="XB11">
        <f t="shared" si="423"/>
        <v>0</v>
      </c>
      <c r="XC11">
        <f t="shared" si="424"/>
        <v>0</v>
      </c>
      <c r="XD11">
        <f t="shared" si="425"/>
        <v>0</v>
      </c>
      <c r="XE11">
        <f t="shared" si="426"/>
        <v>0</v>
      </c>
      <c r="XF11">
        <f t="shared" si="427"/>
        <v>0</v>
      </c>
      <c r="XG11">
        <f t="shared" si="428"/>
        <v>0</v>
      </c>
      <c r="XH11">
        <f t="shared" si="429"/>
        <v>0</v>
      </c>
      <c r="XI11">
        <f t="shared" si="430"/>
        <v>0</v>
      </c>
      <c r="XJ11">
        <f t="shared" si="431"/>
        <v>0</v>
      </c>
      <c r="XK11">
        <f t="shared" si="432"/>
        <v>0</v>
      </c>
      <c r="XL11">
        <f t="shared" si="433"/>
        <v>0</v>
      </c>
      <c r="XM11">
        <f t="shared" si="434"/>
        <v>0</v>
      </c>
      <c r="XN11">
        <f t="shared" si="435"/>
        <v>0</v>
      </c>
      <c r="XO11">
        <f t="shared" si="436"/>
        <v>0</v>
      </c>
      <c r="XP11">
        <f t="shared" si="437"/>
        <v>0</v>
      </c>
      <c r="XQ11">
        <f t="shared" si="438"/>
        <v>0</v>
      </c>
      <c r="XR11">
        <f t="shared" si="439"/>
        <v>0</v>
      </c>
      <c r="XS11">
        <f t="shared" si="440"/>
        <v>0</v>
      </c>
      <c r="XT11">
        <f t="shared" si="441"/>
        <v>0</v>
      </c>
      <c r="XU11">
        <f t="shared" si="442"/>
        <v>0</v>
      </c>
      <c r="XV11">
        <f t="shared" si="443"/>
        <v>0</v>
      </c>
      <c r="XW11">
        <f t="shared" si="444"/>
        <v>0</v>
      </c>
      <c r="XX11">
        <f t="shared" si="445"/>
        <v>0</v>
      </c>
      <c r="XY11">
        <f t="shared" si="446"/>
        <v>0</v>
      </c>
      <c r="XZ11">
        <f t="shared" si="447"/>
        <v>0</v>
      </c>
      <c r="YA11">
        <f t="shared" si="448"/>
        <v>0</v>
      </c>
      <c r="YB11">
        <f t="shared" si="449"/>
        <v>0</v>
      </c>
      <c r="YC11">
        <f t="shared" si="450"/>
        <v>0</v>
      </c>
      <c r="YD11">
        <f t="shared" si="451"/>
        <v>0</v>
      </c>
      <c r="YE11">
        <f t="shared" si="452"/>
        <v>0</v>
      </c>
      <c r="YF11">
        <f t="shared" si="453"/>
        <v>0</v>
      </c>
      <c r="YG11">
        <f t="shared" si="454"/>
        <v>0</v>
      </c>
      <c r="YH11">
        <f t="shared" si="455"/>
        <v>0</v>
      </c>
      <c r="YI11">
        <f t="shared" si="456"/>
        <v>0</v>
      </c>
      <c r="YJ11">
        <f t="shared" si="457"/>
        <v>0</v>
      </c>
      <c r="YK11">
        <f t="shared" si="458"/>
        <v>0</v>
      </c>
      <c r="YL11">
        <f t="shared" si="459"/>
        <v>0</v>
      </c>
      <c r="YM11">
        <f t="shared" si="460"/>
        <v>0</v>
      </c>
      <c r="YN11">
        <f t="shared" si="461"/>
        <v>0</v>
      </c>
      <c r="YO11">
        <f t="shared" si="462"/>
        <v>0</v>
      </c>
      <c r="YP11">
        <f t="shared" si="463"/>
        <v>0</v>
      </c>
      <c r="YQ11">
        <f t="shared" si="464"/>
        <v>0</v>
      </c>
      <c r="YR11">
        <f t="shared" si="465"/>
        <v>0</v>
      </c>
      <c r="YS11">
        <f t="shared" si="466"/>
        <v>0</v>
      </c>
      <c r="YT11">
        <f t="shared" si="467"/>
        <v>0</v>
      </c>
      <c r="YU11">
        <f t="shared" si="468"/>
        <v>0</v>
      </c>
      <c r="YV11">
        <f t="shared" si="469"/>
        <v>0</v>
      </c>
      <c r="YW11">
        <f t="shared" si="470"/>
        <v>0</v>
      </c>
      <c r="YX11">
        <f t="shared" si="471"/>
        <v>0</v>
      </c>
      <c r="YY11">
        <f t="shared" si="472"/>
        <v>0</v>
      </c>
      <c r="YZ11">
        <f t="shared" si="473"/>
        <v>0</v>
      </c>
      <c r="ZA11">
        <f t="shared" si="474"/>
        <v>0</v>
      </c>
      <c r="ZB11">
        <f t="shared" si="475"/>
        <v>0</v>
      </c>
      <c r="ZC11">
        <f t="shared" si="476"/>
        <v>0</v>
      </c>
      <c r="ZD11">
        <f t="shared" si="477"/>
        <v>0</v>
      </c>
      <c r="ZE11">
        <f t="shared" si="478"/>
        <v>0</v>
      </c>
      <c r="ZG11" s="4">
        <f t="shared" si="479"/>
        <v>446</v>
      </c>
      <c r="ZH11" s="4">
        <f t="shared" si="480"/>
        <v>148</v>
      </c>
      <c r="ZI11" s="4">
        <f t="shared" si="481"/>
        <v>161</v>
      </c>
      <c r="ZJ11" s="4">
        <f t="shared" si="482"/>
        <v>0</v>
      </c>
      <c r="ZL11" s="4">
        <f t="shared" si="483"/>
        <v>755</v>
      </c>
      <c r="ZO11">
        <f t="shared" si="484"/>
        <v>82</v>
      </c>
      <c r="ZP11">
        <f t="shared" si="485"/>
        <v>88</v>
      </c>
      <c r="ZQ11">
        <f t="shared" si="486"/>
        <v>81</v>
      </c>
      <c r="ZR11">
        <f t="shared" si="487"/>
        <v>0</v>
      </c>
      <c r="ZS11">
        <f t="shared" si="488"/>
        <v>0</v>
      </c>
      <c r="ZT11">
        <f t="shared" si="489"/>
        <v>107</v>
      </c>
      <c r="ZU11">
        <f t="shared" si="490"/>
        <v>80</v>
      </c>
      <c r="ZV11">
        <f t="shared" si="491"/>
        <v>68</v>
      </c>
      <c r="ZW11">
        <f t="shared" si="492"/>
        <v>88</v>
      </c>
      <c r="ZX11">
        <f t="shared" si="493"/>
        <v>82</v>
      </c>
      <c r="ZY11">
        <f t="shared" si="494"/>
        <v>79</v>
      </c>
      <c r="ZZ11">
        <f t="shared" si="495"/>
        <v>0</v>
      </c>
      <c r="AAA11">
        <f t="shared" si="496"/>
        <v>0</v>
      </c>
      <c r="AAB11">
        <f t="shared" si="497"/>
        <v>0</v>
      </c>
      <c r="AAC11">
        <f t="shared" si="498"/>
        <v>0</v>
      </c>
      <c r="AAD11">
        <f t="shared" si="499"/>
        <v>0</v>
      </c>
      <c r="AAE11">
        <f t="shared" si="500"/>
        <v>0</v>
      </c>
      <c r="AAF11">
        <f t="shared" si="501"/>
        <v>0</v>
      </c>
      <c r="AAG11">
        <f t="shared" si="502"/>
        <v>0</v>
      </c>
      <c r="AAH11">
        <f t="shared" si="503"/>
        <v>0</v>
      </c>
      <c r="AAI11">
        <f t="shared" si="504"/>
        <v>0</v>
      </c>
      <c r="AAJ11">
        <f t="shared" si="505"/>
        <v>0</v>
      </c>
      <c r="AAK11">
        <f t="shared" si="506"/>
        <v>0</v>
      </c>
      <c r="AAL11">
        <f t="shared" si="507"/>
        <v>0</v>
      </c>
      <c r="AAM11">
        <f t="shared" si="508"/>
        <v>0</v>
      </c>
      <c r="AAN11">
        <f t="shared" si="509"/>
        <v>0</v>
      </c>
      <c r="AAO11">
        <f t="shared" si="510"/>
        <v>0</v>
      </c>
      <c r="AAP11">
        <f t="shared" si="511"/>
        <v>0</v>
      </c>
      <c r="AAQ11">
        <f t="shared" si="512"/>
        <v>0</v>
      </c>
      <c r="AAR11">
        <f t="shared" si="513"/>
        <v>0</v>
      </c>
      <c r="AAS11">
        <f t="shared" si="514"/>
        <v>0</v>
      </c>
      <c r="AAT11">
        <f t="shared" si="515"/>
        <v>0</v>
      </c>
      <c r="AAU11">
        <f t="shared" si="516"/>
        <v>0</v>
      </c>
      <c r="AAV11">
        <f t="shared" si="517"/>
        <v>0</v>
      </c>
      <c r="AAW11">
        <f t="shared" si="518"/>
        <v>0</v>
      </c>
      <c r="AAX11">
        <f t="shared" si="519"/>
        <v>0</v>
      </c>
      <c r="AAY11">
        <f t="shared" si="520"/>
        <v>0</v>
      </c>
      <c r="AAZ11">
        <f t="shared" si="521"/>
        <v>0</v>
      </c>
      <c r="ABA11">
        <f t="shared" si="522"/>
        <v>0</v>
      </c>
      <c r="ABB11">
        <f t="shared" si="523"/>
        <v>0</v>
      </c>
      <c r="ABC11">
        <f t="shared" si="524"/>
        <v>0</v>
      </c>
      <c r="ABD11">
        <f t="shared" si="525"/>
        <v>0</v>
      </c>
      <c r="ABE11">
        <f t="shared" si="526"/>
        <v>0</v>
      </c>
      <c r="ABF11">
        <f t="shared" si="527"/>
        <v>0</v>
      </c>
      <c r="ABG11">
        <f t="shared" si="528"/>
        <v>0</v>
      </c>
      <c r="ABH11">
        <f t="shared" si="529"/>
        <v>0</v>
      </c>
      <c r="ABI11">
        <f t="shared" si="530"/>
        <v>0</v>
      </c>
      <c r="ABJ11">
        <f t="shared" si="531"/>
        <v>0</v>
      </c>
      <c r="ABK11">
        <f t="shared" si="532"/>
        <v>0</v>
      </c>
      <c r="ABL11">
        <f t="shared" si="533"/>
        <v>0</v>
      </c>
      <c r="ABM11">
        <f t="shared" si="534"/>
        <v>0</v>
      </c>
      <c r="ABN11">
        <f t="shared" si="535"/>
        <v>0</v>
      </c>
      <c r="ABO11">
        <f t="shared" si="536"/>
        <v>0</v>
      </c>
      <c r="ABP11">
        <f t="shared" si="537"/>
        <v>0</v>
      </c>
      <c r="ABQ11">
        <f t="shared" si="538"/>
        <v>0</v>
      </c>
      <c r="ABR11">
        <f t="shared" si="539"/>
        <v>0</v>
      </c>
      <c r="ABS11">
        <f t="shared" si="540"/>
        <v>0</v>
      </c>
      <c r="ABT11">
        <f t="shared" si="541"/>
        <v>0</v>
      </c>
      <c r="ABU11">
        <f t="shared" si="542"/>
        <v>0</v>
      </c>
      <c r="ABV11">
        <f t="shared" si="543"/>
        <v>0</v>
      </c>
      <c r="ABW11">
        <f t="shared" si="544"/>
        <v>0</v>
      </c>
      <c r="ABX11">
        <f t="shared" si="545"/>
        <v>0</v>
      </c>
      <c r="ABY11">
        <f t="shared" si="546"/>
        <v>0</v>
      </c>
      <c r="ABZ11">
        <f t="shared" si="547"/>
        <v>0</v>
      </c>
      <c r="ACA11">
        <f t="shared" si="548"/>
        <v>0</v>
      </c>
      <c r="ACB11">
        <f t="shared" si="549"/>
        <v>0</v>
      </c>
      <c r="ACC11">
        <f t="shared" si="550"/>
        <v>0</v>
      </c>
      <c r="ACD11">
        <f t="shared" si="551"/>
        <v>0</v>
      </c>
      <c r="ACE11">
        <f t="shared" si="552"/>
        <v>0</v>
      </c>
      <c r="ACF11">
        <f t="shared" si="553"/>
        <v>0</v>
      </c>
      <c r="ACG11">
        <f t="shared" si="554"/>
        <v>0</v>
      </c>
      <c r="ACH11">
        <f t="shared" si="555"/>
        <v>0</v>
      </c>
      <c r="ACI11">
        <f t="shared" si="556"/>
        <v>0</v>
      </c>
      <c r="ACJ11">
        <f t="shared" si="557"/>
        <v>0</v>
      </c>
      <c r="ACK11">
        <f t="shared" si="558"/>
        <v>0</v>
      </c>
      <c r="ACL11">
        <f t="shared" si="559"/>
        <v>0</v>
      </c>
      <c r="ACM11">
        <f t="shared" si="560"/>
        <v>0</v>
      </c>
      <c r="ACN11">
        <f t="shared" si="561"/>
        <v>0</v>
      </c>
      <c r="ACO11">
        <f t="shared" si="562"/>
        <v>0</v>
      </c>
      <c r="ACP11">
        <f t="shared" si="563"/>
        <v>0</v>
      </c>
      <c r="ACQ11">
        <f t="shared" si="564"/>
        <v>0</v>
      </c>
      <c r="ACR11">
        <f t="shared" si="565"/>
        <v>0</v>
      </c>
      <c r="ACS11">
        <f t="shared" si="566"/>
        <v>0</v>
      </c>
      <c r="ACT11">
        <f t="shared" si="567"/>
        <v>0</v>
      </c>
      <c r="ACU11">
        <f t="shared" si="568"/>
        <v>0</v>
      </c>
      <c r="ACW11" s="4">
        <f t="shared" si="569"/>
        <v>464.79999999999995</v>
      </c>
      <c r="ACX11" s="4">
        <f t="shared" si="570"/>
        <v>132.69999999999999</v>
      </c>
      <c r="ACY11" s="4">
        <f t="shared" si="571"/>
        <v>122.6</v>
      </c>
      <c r="ACZ11" s="4">
        <f t="shared" si="572"/>
        <v>0</v>
      </c>
      <c r="ADA11" s="88">
        <f t="shared" si="573"/>
        <v>8.1455509328712683</v>
      </c>
      <c r="ADB11" s="4">
        <f t="shared" si="574"/>
        <v>720.1</v>
      </c>
      <c r="ADC11" s="5">
        <f t="shared" si="575"/>
        <v>9.6415766345551592</v>
      </c>
      <c r="ADD11" s="5">
        <f t="shared" si="576"/>
        <v>7.8294316524253533</v>
      </c>
      <c r="ADE11">
        <f t="shared" si="577"/>
        <v>37.1</v>
      </c>
      <c r="ADF11">
        <f t="shared" si="578"/>
        <v>102.5</v>
      </c>
      <c r="ADG11">
        <f t="shared" si="579"/>
        <v>95.2</v>
      </c>
      <c r="ADH11">
        <f t="shared" si="580"/>
        <v>0</v>
      </c>
      <c r="ADI11">
        <f t="shared" si="581"/>
        <v>0</v>
      </c>
      <c r="ADJ11">
        <f t="shared" si="582"/>
        <v>146.1</v>
      </c>
      <c r="ADK11">
        <f t="shared" si="583"/>
        <v>75.099999999999994</v>
      </c>
      <c r="ADL11">
        <f t="shared" si="584"/>
        <v>57.6</v>
      </c>
      <c r="ADM11">
        <f t="shared" si="585"/>
        <v>83.9</v>
      </c>
      <c r="ADN11">
        <f t="shared" si="586"/>
        <v>33.9</v>
      </c>
      <c r="ADO11">
        <f t="shared" si="587"/>
        <v>88.7</v>
      </c>
      <c r="ADP11">
        <f t="shared" si="588"/>
        <v>0</v>
      </c>
      <c r="ADQ11">
        <f t="shared" si="589"/>
        <v>0</v>
      </c>
      <c r="ADR11">
        <f t="shared" si="590"/>
        <v>0</v>
      </c>
      <c r="ADS11">
        <f t="shared" si="591"/>
        <v>0</v>
      </c>
      <c r="ADT11">
        <f t="shared" si="592"/>
        <v>0</v>
      </c>
      <c r="ADU11">
        <f t="shared" si="593"/>
        <v>0</v>
      </c>
      <c r="ADV11">
        <f t="shared" si="594"/>
        <v>0</v>
      </c>
      <c r="ADW11">
        <f t="shared" si="595"/>
        <v>0</v>
      </c>
      <c r="ADX11">
        <f t="shared" si="596"/>
        <v>0</v>
      </c>
      <c r="ADY11">
        <f t="shared" si="597"/>
        <v>0</v>
      </c>
      <c r="ADZ11">
        <f t="shared" si="598"/>
        <v>0</v>
      </c>
      <c r="AEA11">
        <f t="shared" si="599"/>
        <v>0</v>
      </c>
      <c r="AEB11">
        <f t="shared" si="600"/>
        <v>0</v>
      </c>
      <c r="AEC11">
        <f t="shared" si="601"/>
        <v>0</v>
      </c>
      <c r="AED11">
        <f t="shared" si="602"/>
        <v>0</v>
      </c>
      <c r="AEE11">
        <f t="shared" si="603"/>
        <v>0</v>
      </c>
      <c r="AEF11">
        <f t="shared" si="604"/>
        <v>0</v>
      </c>
      <c r="AEG11">
        <f t="shared" si="605"/>
        <v>0</v>
      </c>
      <c r="AEH11">
        <f t="shared" si="606"/>
        <v>0</v>
      </c>
      <c r="AEI11">
        <f t="shared" si="607"/>
        <v>0</v>
      </c>
      <c r="AEJ11">
        <f t="shared" si="608"/>
        <v>0</v>
      </c>
      <c r="AEK11">
        <f t="shared" si="609"/>
        <v>0</v>
      </c>
      <c r="AEL11">
        <f t="shared" si="610"/>
        <v>0</v>
      </c>
      <c r="AEM11">
        <f t="shared" si="611"/>
        <v>0</v>
      </c>
      <c r="AEN11">
        <f t="shared" si="612"/>
        <v>0</v>
      </c>
      <c r="AEO11">
        <f t="shared" si="613"/>
        <v>0</v>
      </c>
      <c r="AEP11">
        <f t="shared" si="614"/>
        <v>0</v>
      </c>
      <c r="AEQ11">
        <f t="shared" si="615"/>
        <v>0</v>
      </c>
      <c r="AER11">
        <f t="shared" si="616"/>
        <v>0</v>
      </c>
      <c r="AES11">
        <f t="shared" si="617"/>
        <v>0</v>
      </c>
      <c r="AET11">
        <f t="shared" si="618"/>
        <v>0</v>
      </c>
      <c r="AEU11">
        <f t="shared" si="619"/>
        <v>0</v>
      </c>
      <c r="AEV11">
        <f t="shared" si="620"/>
        <v>0</v>
      </c>
      <c r="AEW11">
        <f t="shared" si="621"/>
        <v>0</v>
      </c>
      <c r="AEX11">
        <f t="shared" si="622"/>
        <v>0</v>
      </c>
      <c r="AEY11">
        <f t="shared" si="623"/>
        <v>0</v>
      </c>
      <c r="AEZ11">
        <f t="shared" si="624"/>
        <v>0</v>
      </c>
      <c r="AFA11">
        <f t="shared" si="625"/>
        <v>0</v>
      </c>
      <c r="AFB11">
        <f t="shared" si="626"/>
        <v>0</v>
      </c>
      <c r="AFC11">
        <f t="shared" si="627"/>
        <v>0</v>
      </c>
      <c r="AFD11">
        <f t="shared" si="628"/>
        <v>0</v>
      </c>
      <c r="AFE11">
        <f t="shared" si="629"/>
        <v>0</v>
      </c>
      <c r="AFF11">
        <f t="shared" si="630"/>
        <v>0</v>
      </c>
      <c r="AFG11">
        <f t="shared" si="631"/>
        <v>0</v>
      </c>
      <c r="AFH11">
        <f t="shared" si="632"/>
        <v>0</v>
      </c>
      <c r="AFI11">
        <f t="shared" si="633"/>
        <v>0</v>
      </c>
      <c r="AFJ11">
        <f t="shared" si="634"/>
        <v>0</v>
      </c>
      <c r="AFK11">
        <f t="shared" si="635"/>
        <v>0</v>
      </c>
      <c r="AFL11">
        <f t="shared" si="636"/>
        <v>0</v>
      </c>
      <c r="AFM11">
        <f t="shared" si="637"/>
        <v>0</v>
      </c>
      <c r="AFN11">
        <f t="shared" si="638"/>
        <v>0</v>
      </c>
      <c r="AFO11">
        <f t="shared" si="639"/>
        <v>0</v>
      </c>
      <c r="AFP11">
        <f t="shared" si="640"/>
        <v>0</v>
      </c>
      <c r="AFQ11">
        <f t="shared" si="641"/>
        <v>0</v>
      </c>
      <c r="AFR11">
        <f t="shared" si="642"/>
        <v>0</v>
      </c>
      <c r="AFS11">
        <f t="shared" si="643"/>
        <v>0</v>
      </c>
      <c r="AFT11">
        <f t="shared" si="644"/>
        <v>0</v>
      </c>
      <c r="AFU11">
        <f t="shared" si="645"/>
        <v>0</v>
      </c>
      <c r="AFV11">
        <f t="shared" si="646"/>
        <v>0</v>
      </c>
      <c r="AFW11">
        <f t="shared" si="647"/>
        <v>0</v>
      </c>
      <c r="AFX11">
        <f t="shared" si="648"/>
        <v>0</v>
      </c>
      <c r="AFY11">
        <f t="shared" si="649"/>
        <v>0</v>
      </c>
      <c r="AFZ11">
        <f t="shared" si="650"/>
        <v>0</v>
      </c>
      <c r="AGA11">
        <f t="shared" si="651"/>
        <v>0</v>
      </c>
      <c r="AGB11">
        <f t="shared" si="652"/>
        <v>0</v>
      </c>
      <c r="AGC11">
        <f t="shared" si="653"/>
        <v>0</v>
      </c>
      <c r="AGD11">
        <f t="shared" si="654"/>
        <v>0</v>
      </c>
      <c r="AGE11">
        <f t="shared" si="655"/>
        <v>0</v>
      </c>
      <c r="AGF11">
        <f t="shared" si="656"/>
        <v>0</v>
      </c>
      <c r="AGG11">
        <f t="shared" si="657"/>
        <v>0</v>
      </c>
      <c r="AGH11">
        <f t="shared" si="658"/>
        <v>0</v>
      </c>
      <c r="AGI11">
        <f t="shared" si="659"/>
        <v>0</v>
      </c>
      <c r="AGJ11">
        <f t="shared" si="660"/>
        <v>0</v>
      </c>
      <c r="AGK11">
        <f t="shared" si="661"/>
        <v>0</v>
      </c>
      <c r="AGM11" s="88">
        <f t="shared" si="662"/>
        <v>97.25</v>
      </c>
      <c r="AGN11" s="88">
        <v>97.25</v>
      </c>
      <c r="AGO11">
        <v>6</v>
      </c>
      <c r="AGP11">
        <f t="shared" si="663"/>
        <v>6</v>
      </c>
      <c r="AGQ11">
        <f t="shared" si="664"/>
        <v>6</v>
      </c>
      <c r="AGR11">
        <f t="shared" si="665"/>
        <v>6</v>
      </c>
      <c r="AGS11">
        <f t="shared" si="666"/>
        <v>0</v>
      </c>
      <c r="AGT11">
        <f t="shared" si="667"/>
        <v>0</v>
      </c>
      <c r="AGU11">
        <f t="shared" si="668"/>
        <v>6</v>
      </c>
      <c r="AGV11">
        <f t="shared" si="669"/>
        <v>8</v>
      </c>
      <c r="AGW11">
        <f t="shared" si="670"/>
        <v>1</v>
      </c>
      <c r="AGX11">
        <f t="shared" si="671"/>
        <v>6</v>
      </c>
      <c r="AGY11">
        <f t="shared" si="672"/>
        <v>6</v>
      </c>
      <c r="AGZ11">
        <f t="shared" si="673"/>
        <v>4</v>
      </c>
      <c r="AHA11">
        <f t="shared" si="674"/>
        <v>0</v>
      </c>
      <c r="AHB11">
        <f t="shared" si="675"/>
        <v>0</v>
      </c>
      <c r="AHC11">
        <f t="shared" si="676"/>
        <v>0</v>
      </c>
      <c r="AHD11">
        <f t="shared" si="677"/>
        <v>0</v>
      </c>
      <c r="AHE11">
        <f t="shared" si="678"/>
        <v>0</v>
      </c>
      <c r="AHF11">
        <f t="shared" si="679"/>
        <v>0</v>
      </c>
      <c r="AHG11">
        <f t="shared" si="680"/>
        <v>0</v>
      </c>
      <c r="AHH11">
        <f t="shared" si="681"/>
        <v>0</v>
      </c>
      <c r="AHI11">
        <f t="shared" si="682"/>
        <v>0</v>
      </c>
      <c r="AHJ11">
        <f t="shared" si="683"/>
        <v>0</v>
      </c>
      <c r="AHK11">
        <f t="shared" si="684"/>
        <v>0</v>
      </c>
      <c r="AHL11">
        <f t="shared" si="685"/>
        <v>0</v>
      </c>
      <c r="AHM11">
        <f t="shared" si="686"/>
        <v>0</v>
      </c>
      <c r="AHN11">
        <f t="shared" si="687"/>
        <v>0</v>
      </c>
      <c r="AHO11">
        <f t="shared" si="688"/>
        <v>0</v>
      </c>
      <c r="AHP11">
        <f t="shared" si="689"/>
        <v>0</v>
      </c>
      <c r="AHQ11">
        <f t="shared" si="690"/>
        <v>0</v>
      </c>
      <c r="AHR11">
        <f t="shared" si="691"/>
        <v>0</v>
      </c>
      <c r="AHS11">
        <f t="shared" si="692"/>
        <v>0</v>
      </c>
      <c r="AHT11">
        <f t="shared" si="693"/>
        <v>0</v>
      </c>
      <c r="AHU11">
        <f t="shared" si="694"/>
        <v>0</v>
      </c>
      <c r="AHV11">
        <f t="shared" si="695"/>
        <v>0</v>
      </c>
      <c r="AHW11">
        <f t="shared" si="696"/>
        <v>0</v>
      </c>
      <c r="AHX11">
        <f t="shared" si="697"/>
        <v>0</v>
      </c>
      <c r="AHY11">
        <f t="shared" si="698"/>
        <v>0</v>
      </c>
      <c r="AHZ11">
        <f t="shared" si="699"/>
        <v>0</v>
      </c>
      <c r="AIA11">
        <f t="shared" si="700"/>
        <v>0</v>
      </c>
      <c r="AIB11">
        <f t="shared" si="701"/>
        <v>0</v>
      </c>
      <c r="AIC11">
        <f t="shared" si="702"/>
        <v>0</v>
      </c>
      <c r="AID11">
        <f t="shared" si="703"/>
        <v>0</v>
      </c>
      <c r="AIE11">
        <f t="shared" si="704"/>
        <v>0</v>
      </c>
      <c r="AIF11">
        <f t="shared" si="705"/>
        <v>0</v>
      </c>
      <c r="AIG11">
        <f t="shared" si="706"/>
        <v>0</v>
      </c>
      <c r="AIH11">
        <f t="shared" si="707"/>
        <v>0</v>
      </c>
      <c r="AII11">
        <f t="shared" si="708"/>
        <v>0</v>
      </c>
      <c r="AIJ11">
        <f t="shared" si="709"/>
        <v>0</v>
      </c>
      <c r="AIK11">
        <f t="shared" si="710"/>
        <v>0</v>
      </c>
      <c r="AIL11">
        <f t="shared" si="711"/>
        <v>0</v>
      </c>
      <c r="AIM11">
        <f t="shared" si="712"/>
        <v>0</v>
      </c>
      <c r="AIN11">
        <f t="shared" si="713"/>
        <v>0</v>
      </c>
      <c r="AIO11">
        <f t="shared" si="714"/>
        <v>0</v>
      </c>
      <c r="AIP11">
        <f t="shared" si="715"/>
        <v>0</v>
      </c>
      <c r="AIQ11">
        <f t="shared" si="716"/>
        <v>0</v>
      </c>
      <c r="AIR11">
        <f t="shared" si="717"/>
        <v>0</v>
      </c>
      <c r="AIS11">
        <f t="shared" si="718"/>
        <v>0</v>
      </c>
      <c r="AIT11">
        <f t="shared" si="719"/>
        <v>0</v>
      </c>
      <c r="AIU11">
        <f t="shared" si="720"/>
        <v>0</v>
      </c>
      <c r="AIV11">
        <f t="shared" si="721"/>
        <v>0</v>
      </c>
      <c r="AIW11">
        <f t="shared" si="722"/>
        <v>0</v>
      </c>
      <c r="AIX11">
        <f t="shared" si="723"/>
        <v>0</v>
      </c>
      <c r="AIY11">
        <f t="shared" si="724"/>
        <v>0</v>
      </c>
      <c r="AIZ11">
        <f t="shared" si="725"/>
        <v>0</v>
      </c>
      <c r="AJA11">
        <f t="shared" si="726"/>
        <v>0</v>
      </c>
      <c r="AJB11">
        <f t="shared" si="727"/>
        <v>0</v>
      </c>
      <c r="AJC11">
        <f t="shared" si="728"/>
        <v>0</v>
      </c>
      <c r="AJD11">
        <f t="shared" si="729"/>
        <v>0</v>
      </c>
      <c r="AJE11">
        <f t="shared" si="730"/>
        <v>0</v>
      </c>
      <c r="AJF11">
        <f t="shared" si="731"/>
        <v>0</v>
      </c>
      <c r="AJG11">
        <f t="shared" si="732"/>
        <v>0</v>
      </c>
      <c r="AJH11">
        <f t="shared" si="733"/>
        <v>0</v>
      </c>
      <c r="AJI11">
        <f t="shared" si="734"/>
        <v>0</v>
      </c>
      <c r="AJJ11">
        <f t="shared" si="735"/>
        <v>0</v>
      </c>
      <c r="AJK11">
        <f t="shared" si="736"/>
        <v>0</v>
      </c>
      <c r="AJL11">
        <f t="shared" si="737"/>
        <v>0</v>
      </c>
      <c r="AJM11">
        <f t="shared" si="738"/>
        <v>0</v>
      </c>
      <c r="AJN11">
        <f t="shared" si="739"/>
        <v>0</v>
      </c>
      <c r="AJO11">
        <f t="shared" si="740"/>
        <v>0</v>
      </c>
      <c r="AJP11">
        <f t="shared" si="741"/>
        <v>0</v>
      </c>
      <c r="AJQ11">
        <f t="shared" si="742"/>
        <v>0</v>
      </c>
      <c r="AJR11">
        <f t="shared" si="743"/>
        <v>0</v>
      </c>
      <c r="AJS11">
        <f t="shared" si="744"/>
        <v>0</v>
      </c>
      <c r="AJT11">
        <f t="shared" si="745"/>
        <v>0</v>
      </c>
      <c r="AJU11">
        <f t="shared" si="746"/>
        <v>0</v>
      </c>
      <c r="AJV11">
        <f t="shared" si="747"/>
        <v>0</v>
      </c>
      <c r="AJX11">
        <v>70</v>
      </c>
      <c r="AJY11">
        <v>1</v>
      </c>
      <c r="AJZ11">
        <v>1</v>
      </c>
      <c r="AKA11">
        <f t="shared" si="748"/>
        <v>0</v>
      </c>
      <c r="AKB11">
        <f t="shared" si="749"/>
        <v>0</v>
      </c>
      <c r="AKC11">
        <f t="shared" si="750"/>
        <v>0.25</v>
      </c>
      <c r="AKD11">
        <f t="shared" si="751"/>
        <v>4</v>
      </c>
      <c r="AKE11">
        <f t="shared" si="752"/>
        <v>8</v>
      </c>
      <c r="AKF11">
        <f t="shared" si="753"/>
        <v>4</v>
      </c>
      <c r="AKG11">
        <f t="shared" si="754"/>
        <v>1</v>
      </c>
      <c r="AKH11">
        <f t="shared" si="755"/>
        <v>8</v>
      </c>
      <c r="AKI11">
        <f t="shared" si="756"/>
        <v>0</v>
      </c>
      <c r="AKJ11">
        <f t="shared" si="757"/>
        <v>0</v>
      </c>
      <c r="AKK11">
        <f t="shared" si="758"/>
        <v>0</v>
      </c>
      <c r="AKL11">
        <f t="shared" si="759"/>
        <v>0</v>
      </c>
      <c r="AKM11">
        <f t="shared" si="760"/>
        <v>0</v>
      </c>
      <c r="AKN11">
        <f t="shared" si="761"/>
        <v>0</v>
      </c>
      <c r="AKO11">
        <f t="shared" si="762"/>
        <v>0</v>
      </c>
      <c r="AKP11">
        <f t="shared" si="763"/>
        <v>0</v>
      </c>
      <c r="AKQ11">
        <f t="shared" si="764"/>
        <v>0</v>
      </c>
      <c r="AKR11">
        <f t="shared" si="765"/>
        <v>0</v>
      </c>
      <c r="AKS11">
        <f t="shared" si="766"/>
        <v>0</v>
      </c>
      <c r="AKT11">
        <f t="shared" si="767"/>
        <v>0</v>
      </c>
      <c r="AKU11">
        <f t="shared" si="768"/>
        <v>0</v>
      </c>
      <c r="AKV11">
        <f t="shared" si="769"/>
        <v>0</v>
      </c>
      <c r="AKW11">
        <f t="shared" si="770"/>
        <v>0</v>
      </c>
      <c r="AKX11">
        <f t="shared" si="771"/>
        <v>0</v>
      </c>
      <c r="AKY11">
        <f t="shared" si="772"/>
        <v>0</v>
      </c>
      <c r="AKZ11">
        <f t="shared" si="773"/>
        <v>0</v>
      </c>
      <c r="ALA11">
        <f t="shared" si="774"/>
        <v>0</v>
      </c>
      <c r="ALB11">
        <f t="shared" si="775"/>
        <v>0</v>
      </c>
      <c r="ALC11">
        <f t="shared" si="776"/>
        <v>0</v>
      </c>
      <c r="ALD11">
        <f t="shared" si="777"/>
        <v>0</v>
      </c>
      <c r="ALE11">
        <f t="shared" si="778"/>
        <v>0</v>
      </c>
      <c r="ALF11">
        <f t="shared" si="779"/>
        <v>0</v>
      </c>
      <c r="ALG11">
        <f t="shared" si="780"/>
        <v>0</v>
      </c>
      <c r="ALH11">
        <f t="shared" si="781"/>
        <v>0</v>
      </c>
      <c r="ALI11">
        <f t="shared" si="782"/>
        <v>0</v>
      </c>
      <c r="ALJ11">
        <f t="shared" si="783"/>
        <v>0</v>
      </c>
      <c r="ALK11">
        <f t="shared" si="784"/>
        <v>0</v>
      </c>
      <c r="ALL11">
        <f t="shared" si="785"/>
        <v>0</v>
      </c>
      <c r="ALM11">
        <f t="shared" si="786"/>
        <v>0</v>
      </c>
      <c r="ALN11">
        <f t="shared" si="787"/>
        <v>0</v>
      </c>
      <c r="ALO11">
        <f t="shared" si="788"/>
        <v>0</v>
      </c>
      <c r="ALP11">
        <f t="shared" si="789"/>
        <v>0</v>
      </c>
      <c r="ALQ11">
        <f t="shared" si="790"/>
        <v>0</v>
      </c>
      <c r="ALR11">
        <f t="shared" si="791"/>
        <v>0</v>
      </c>
      <c r="ALS11">
        <f t="shared" si="792"/>
        <v>0</v>
      </c>
      <c r="ALT11">
        <f t="shared" si="793"/>
        <v>0</v>
      </c>
      <c r="ALU11">
        <f t="shared" si="794"/>
        <v>0</v>
      </c>
      <c r="ALV11">
        <f t="shared" si="795"/>
        <v>0</v>
      </c>
      <c r="ALW11">
        <f t="shared" si="796"/>
        <v>0</v>
      </c>
      <c r="ALX11">
        <f t="shared" si="797"/>
        <v>0</v>
      </c>
      <c r="ALY11">
        <f t="shared" si="798"/>
        <v>0</v>
      </c>
      <c r="ALZ11">
        <f t="shared" si="799"/>
        <v>0</v>
      </c>
      <c r="AMA11">
        <f t="shared" si="800"/>
        <v>0</v>
      </c>
      <c r="AMB11">
        <f t="shared" si="801"/>
        <v>0</v>
      </c>
      <c r="AMC11">
        <f t="shared" si="802"/>
        <v>0</v>
      </c>
      <c r="AMD11">
        <f t="shared" si="803"/>
        <v>0</v>
      </c>
      <c r="AME11">
        <f t="shared" si="804"/>
        <v>0</v>
      </c>
      <c r="AMF11">
        <f t="shared" si="805"/>
        <v>0</v>
      </c>
      <c r="AMG11">
        <f t="shared" si="806"/>
        <v>0</v>
      </c>
      <c r="AMH11">
        <f t="shared" si="807"/>
        <v>0</v>
      </c>
      <c r="AMI11">
        <f t="shared" si="808"/>
        <v>0</v>
      </c>
      <c r="AMJ11">
        <f t="shared" si="809"/>
        <v>0</v>
      </c>
      <c r="AMK11">
        <f t="shared" si="810"/>
        <v>0</v>
      </c>
      <c r="AML11">
        <f t="shared" si="811"/>
        <v>0</v>
      </c>
      <c r="AMM11">
        <f t="shared" si="812"/>
        <v>0</v>
      </c>
      <c r="AMN11">
        <f t="shared" si="813"/>
        <v>0</v>
      </c>
      <c r="AMO11">
        <f t="shared" si="814"/>
        <v>0</v>
      </c>
      <c r="AMP11">
        <f t="shared" si="815"/>
        <v>0</v>
      </c>
      <c r="AMQ11">
        <f t="shared" si="816"/>
        <v>0</v>
      </c>
      <c r="AMR11">
        <f t="shared" si="817"/>
        <v>0</v>
      </c>
      <c r="AMS11">
        <f t="shared" si="818"/>
        <v>0</v>
      </c>
      <c r="AMT11">
        <f t="shared" si="819"/>
        <v>0</v>
      </c>
      <c r="AMU11">
        <f t="shared" si="820"/>
        <v>0</v>
      </c>
      <c r="AMV11">
        <f t="shared" si="821"/>
        <v>0</v>
      </c>
      <c r="AMW11">
        <f t="shared" si="822"/>
        <v>0</v>
      </c>
      <c r="AMX11">
        <f t="shared" si="823"/>
        <v>0</v>
      </c>
      <c r="AMY11">
        <f t="shared" si="824"/>
        <v>0</v>
      </c>
      <c r="AMZ11">
        <f t="shared" si="825"/>
        <v>0</v>
      </c>
      <c r="ANA11">
        <f t="shared" si="826"/>
        <v>0</v>
      </c>
      <c r="ANB11">
        <f t="shared" si="827"/>
        <v>0</v>
      </c>
      <c r="ANC11">
        <f t="shared" si="828"/>
        <v>0</v>
      </c>
      <c r="AND11">
        <f t="shared" si="829"/>
        <v>0</v>
      </c>
      <c r="ANR11" s="4">
        <v>2099</v>
      </c>
      <c r="ANS11" s="4">
        <f t="shared" si="830"/>
        <v>2099</v>
      </c>
      <c r="ANU11" s="4">
        <v>1979</v>
      </c>
      <c r="ANV11" t="str">
        <f t="shared" si="831"/>
        <v>1989</v>
      </c>
      <c r="ANW11" t="str">
        <f t="shared" si="832"/>
        <v>2016</v>
      </c>
      <c r="ANX11" t="str">
        <f t="shared" si="833"/>
        <v>2028</v>
      </c>
      <c r="ANY11" t="str">
        <f t="shared" si="834"/>
        <v>2028</v>
      </c>
      <c r="ANZ11" t="str">
        <f t="shared" si="835"/>
        <v>2028</v>
      </c>
      <c r="AOA11" t="str">
        <f t="shared" si="836"/>
        <v>2060</v>
      </c>
      <c r="AOB11" t="str">
        <f t="shared" si="837"/>
        <v>2067</v>
      </c>
      <c r="AOC11" t="str">
        <f t="shared" si="838"/>
        <v>2073</v>
      </c>
      <c r="AOD11" t="str">
        <f t="shared" si="839"/>
        <v>2082</v>
      </c>
      <c r="AOE11" t="str">
        <f t="shared" si="840"/>
        <v>2088</v>
      </c>
      <c r="AOF11" t="str">
        <f t="shared" si="841"/>
        <v>2099</v>
      </c>
      <c r="AOG11" t="str">
        <f t="shared" si="842"/>
        <v>2099</v>
      </c>
      <c r="AOH11" t="str">
        <f t="shared" si="843"/>
        <v>2099</v>
      </c>
      <c r="AOI11" t="str">
        <f t="shared" si="844"/>
        <v>2099</v>
      </c>
      <c r="AOJ11" t="str">
        <f t="shared" si="845"/>
        <v>2099</v>
      </c>
      <c r="AOK11" t="str">
        <f t="shared" si="846"/>
        <v>2099</v>
      </c>
      <c r="AOL11" t="str">
        <f t="shared" si="847"/>
        <v>2099</v>
      </c>
      <c r="AOM11" t="str">
        <f t="shared" si="848"/>
        <v>2099</v>
      </c>
      <c r="AON11" t="str">
        <f t="shared" si="849"/>
        <v>2099</v>
      </c>
      <c r="AOO11" t="str">
        <f t="shared" si="850"/>
        <v>2099</v>
      </c>
      <c r="AOP11" t="str">
        <f t="shared" si="851"/>
        <v>2099</v>
      </c>
      <c r="AOQ11" t="str">
        <f t="shared" si="852"/>
        <v>2099</v>
      </c>
      <c r="AOR11" t="str">
        <f t="shared" si="853"/>
        <v>2099</v>
      </c>
      <c r="AOS11" t="str">
        <f t="shared" si="854"/>
        <v>2099</v>
      </c>
      <c r="AOT11" t="str">
        <f t="shared" si="855"/>
        <v>2099</v>
      </c>
      <c r="AOU11" t="str">
        <f t="shared" si="856"/>
        <v>2099</v>
      </c>
      <c r="AOV11" t="str">
        <f t="shared" si="857"/>
        <v>2099</v>
      </c>
      <c r="AOW11" t="str">
        <f t="shared" si="858"/>
        <v>2099</v>
      </c>
      <c r="AOX11" t="str">
        <f t="shared" si="859"/>
        <v>2099</v>
      </c>
      <c r="AOY11" t="str">
        <f t="shared" si="860"/>
        <v>2099</v>
      </c>
      <c r="AOZ11" t="str">
        <f t="shared" si="861"/>
        <v>2099</v>
      </c>
      <c r="APA11" t="str">
        <f t="shared" si="862"/>
        <v>2099</v>
      </c>
      <c r="APB11" t="str">
        <f t="shared" si="863"/>
        <v>2099</v>
      </c>
      <c r="APC11" t="str">
        <f t="shared" si="864"/>
        <v>2099</v>
      </c>
      <c r="APD11" t="str">
        <f t="shared" si="865"/>
        <v>2099</v>
      </c>
      <c r="APE11" t="str">
        <f t="shared" si="866"/>
        <v>2099</v>
      </c>
      <c r="APF11" t="str">
        <f t="shared" si="867"/>
        <v>2099</v>
      </c>
      <c r="APG11" t="str">
        <f t="shared" si="868"/>
        <v>2099</v>
      </c>
      <c r="APH11" t="str">
        <f t="shared" si="869"/>
        <v>2099</v>
      </c>
      <c r="API11" t="str">
        <f t="shared" si="870"/>
        <v>2099</v>
      </c>
      <c r="APJ11" t="str">
        <f t="shared" si="871"/>
        <v>2099</v>
      </c>
      <c r="APK11" t="str">
        <f t="shared" si="872"/>
        <v>2099</v>
      </c>
      <c r="APL11" t="str">
        <f t="shared" si="873"/>
        <v>2099</v>
      </c>
      <c r="APM11" t="str">
        <f t="shared" si="874"/>
        <v>2099</v>
      </c>
      <c r="APN11" t="str">
        <f t="shared" si="875"/>
        <v>2099</v>
      </c>
      <c r="APO11" t="str">
        <f t="shared" si="876"/>
        <v>2099</v>
      </c>
      <c r="APP11" t="str">
        <f t="shared" si="877"/>
        <v>2099</v>
      </c>
      <c r="APQ11" t="str">
        <f t="shared" si="878"/>
        <v>2099</v>
      </c>
      <c r="APR11" t="str">
        <f t="shared" si="879"/>
        <v>2099</v>
      </c>
      <c r="APS11" t="str">
        <f t="shared" si="880"/>
        <v>2099</v>
      </c>
      <c r="APT11" t="str">
        <f t="shared" si="881"/>
        <v>2099</v>
      </c>
      <c r="APU11" t="str">
        <f t="shared" si="882"/>
        <v>2099</v>
      </c>
      <c r="APV11" t="str">
        <f t="shared" si="883"/>
        <v>2099</v>
      </c>
      <c r="APW11" t="str">
        <f t="shared" si="884"/>
        <v>2099</v>
      </c>
      <c r="APX11" t="str">
        <f t="shared" si="885"/>
        <v>2099</v>
      </c>
      <c r="APY11" t="str">
        <f t="shared" si="886"/>
        <v>2099</v>
      </c>
      <c r="APZ11" t="str">
        <f t="shared" si="887"/>
        <v>2099</v>
      </c>
      <c r="AQA11" t="str">
        <f t="shared" si="888"/>
        <v>2099</v>
      </c>
      <c r="AQB11" t="str">
        <f t="shared" si="889"/>
        <v>2099</v>
      </c>
      <c r="AQC11" t="str">
        <f t="shared" si="890"/>
        <v>2099</v>
      </c>
      <c r="AQD11" t="str">
        <f t="shared" si="891"/>
        <v>2099</v>
      </c>
      <c r="AQE11" t="str">
        <f t="shared" si="892"/>
        <v>2099</v>
      </c>
      <c r="AQF11" t="str">
        <f t="shared" si="893"/>
        <v>2099</v>
      </c>
      <c r="AQG11" t="str">
        <f t="shared" si="894"/>
        <v>2099</v>
      </c>
      <c r="AQH11" t="str">
        <f t="shared" si="895"/>
        <v>2099</v>
      </c>
      <c r="AQI11" t="str">
        <f t="shared" si="896"/>
        <v>2099</v>
      </c>
      <c r="AQJ11" t="str">
        <f t="shared" si="897"/>
        <v>2099</v>
      </c>
      <c r="AQK11" t="str">
        <f t="shared" si="898"/>
        <v>2099</v>
      </c>
      <c r="AQL11" t="str">
        <f t="shared" si="899"/>
        <v>2099</v>
      </c>
      <c r="AQM11" t="str">
        <f t="shared" si="900"/>
        <v>2099</v>
      </c>
      <c r="AQN11" t="str">
        <f t="shared" si="901"/>
        <v>2099</v>
      </c>
      <c r="AQO11" t="str">
        <f t="shared" si="902"/>
        <v>2099</v>
      </c>
      <c r="AQP11" t="str">
        <f t="shared" si="903"/>
        <v>2099</v>
      </c>
      <c r="AQQ11" t="str">
        <f t="shared" si="904"/>
        <v>2099</v>
      </c>
      <c r="AQR11" t="str">
        <f t="shared" si="905"/>
        <v>2099</v>
      </c>
      <c r="AQS11" t="str">
        <f t="shared" si="906"/>
        <v>2099</v>
      </c>
      <c r="AQT11" t="str">
        <f t="shared" si="907"/>
        <v>2099</v>
      </c>
      <c r="AQU11" t="str">
        <f t="shared" si="908"/>
        <v>2099</v>
      </c>
      <c r="AQV11" t="str">
        <f t="shared" si="909"/>
        <v>2099</v>
      </c>
      <c r="AQW11" t="str">
        <f t="shared" si="910"/>
        <v>2099</v>
      </c>
      <c r="AQX11" t="str">
        <f t="shared" si="911"/>
        <v>2099</v>
      </c>
      <c r="AQY11" t="str">
        <f t="shared" si="912"/>
        <v>2099</v>
      </c>
      <c r="AQZ11" t="str">
        <f t="shared" si="913"/>
        <v>2099</v>
      </c>
      <c r="ARA11" t="str">
        <f t="shared" si="914"/>
        <v>2099</v>
      </c>
      <c r="ARB11" t="str">
        <f t="shared" si="915"/>
        <v>2099</v>
      </c>
      <c r="ARC11">
        <v>1979</v>
      </c>
      <c r="ARH11" s="5"/>
    </row>
    <row r="12" spans="1:1154" x14ac:dyDescent="0.2">
      <c r="A12">
        <v>69</v>
      </c>
      <c r="B12" s="17" t="s">
        <v>57</v>
      </c>
      <c r="C12" s="20">
        <f>VLOOKUP(A12, Rankings!$A$2:$AN$161, 40, FALSE)</f>
        <v>10</v>
      </c>
      <c r="D12" s="223" t="s">
        <v>218</v>
      </c>
      <c r="F12" s="4">
        <v>1</v>
      </c>
      <c r="G12" s="4">
        <v>12</v>
      </c>
      <c r="I12" s="5">
        <f t="shared" si="0"/>
        <v>9</v>
      </c>
      <c r="L12" t="s">
        <v>1994</v>
      </c>
      <c r="M12" t="s">
        <v>2268</v>
      </c>
      <c r="N12" t="s">
        <v>2498</v>
      </c>
      <c r="O12" t="s">
        <v>2745</v>
      </c>
      <c r="P12" t="s">
        <v>2745</v>
      </c>
      <c r="Q12" t="s">
        <v>3055</v>
      </c>
      <c r="R12" t="s">
        <v>3310</v>
      </c>
      <c r="S12" t="s">
        <v>3664</v>
      </c>
      <c r="T12" t="s">
        <v>3785</v>
      </c>
      <c r="U12" t="s">
        <v>4101</v>
      </c>
      <c r="V12" t="s">
        <v>4122</v>
      </c>
      <c r="W12" t="str">
        <f>Rankings!D11</f>
        <v>-</v>
      </c>
      <c r="X12" t="s">
        <v>10</v>
      </c>
      <c r="Y12" t="s">
        <v>10</v>
      </c>
      <c r="Z12" t="s">
        <v>10</v>
      </c>
      <c r="AA12" t="s">
        <v>10</v>
      </c>
      <c r="AB12" t="s">
        <v>10</v>
      </c>
      <c r="AC12" t="s">
        <v>10</v>
      </c>
      <c r="AD12" t="s">
        <v>10</v>
      </c>
      <c r="AE12" t="s">
        <v>10</v>
      </c>
      <c r="AF12" t="s">
        <v>10</v>
      </c>
      <c r="AG12" t="s">
        <v>10</v>
      </c>
      <c r="AH12" t="s">
        <v>10</v>
      </c>
      <c r="AI12" t="s">
        <v>10</v>
      </c>
      <c r="AJ12" t="s">
        <v>10</v>
      </c>
      <c r="AK12" t="s">
        <v>10</v>
      </c>
      <c r="AL12" t="s">
        <v>10</v>
      </c>
      <c r="AM12" t="s">
        <v>10</v>
      </c>
      <c r="AN12" t="s">
        <v>10</v>
      </c>
      <c r="AO12" t="s">
        <v>10</v>
      </c>
      <c r="AP12" t="s">
        <v>10</v>
      </c>
      <c r="AQ12" t="s">
        <v>10</v>
      </c>
      <c r="AR12" t="s">
        <v>10</v>
      </c>
      <c r="AS12" t="s">
        <v>10</v>
      </c>
      <c r="AT12" t="s">
        <v>10</v>
      </c>
      <c r="AU12" t="s">
        <v>10</v>
      </c>
      <c r="AV12" t="s">
        <v>10</v>
      </c>
      <c r="AW12" t="s">
        <v>10</v>
      </c>
      <c r="AX12" t="s">
        <v>10</v>
      </c>
      <c r="AY12" t="s">
        <v>10</v>
      </c>
      <c r="AZ12" t="s">
        <v>10</v>
      </c>
      <c r="BA12" t="s">
        <v>10</v>
      </c>
      <c r="BB12" t="s">
        <v>10</v>
      </c>
      <c r="BC12" t="s">
        <v>10</v>
      </c>
      <c r="BD12" t="s">
        <v>10</v>
      </c>
      <c r="BE12" t="s">
        <v>10</v>
      </c>
      <c r="BF12" t="s">
        <v>10</v>
      </c>
      <c r="BG12" t="s">
        <v>10</v>
      </c>
      <c r="BH12" t="s">
        <v>10</v>
      </c>
      <c r="BI12" t="s">
        <v>10</v>
      </c>
      <c r="BJ12" t="s">
        <v>10</v>
      </c>
      <c r="BK12" t="s">
        <v>10</v>
      </c>
      <c r="BL12" t="s">
        <v>10</v>
      </c>
      <c r="BM12" t="s">
        <v>10</v>
      </c>
      <c r="BN12" t="s">
        <v>10</v>
      </c>
      <c r="BO12" t="s">
        <v>10</v>
      </c>
      <c r="BP12" t="s">
        <v>10</v>
      </c>
      <c r="BQ12" t="s">
        <v>10</v>
      </c>
      <c r="BR12" t="s">
        <v>10</v>
      </c>
      <c r="BS12" t="s">
        <v>10</v>
      </c>
      <c r="BT12" t="s">
        <v>10</v>
      </c>
      <c r="BU12" t="s">
        <v>10</v>
      </c>
      <c r="BV12" t="s">
        <v>10</v>
      </c>
      <c r="BW12" t="s">
        <v>10</v>
      </c>
      <c r="BX12" t="s">
        <v>10</v>
      </c>
      <c r="BY12" t="s">
        <v>10</v>
      </c>
      <c r="BZ12" t="s">
        <v>10</v>
      </c>
      <c r="CA12" t="s">
        <v>10</v>
      </c>
      <c r="CB12" t="s">
        <v>10</v>
      </c>
      <c r="CC12" t="s">
        <v>10</v>
      </c>
      <c r="CD12" t="s">
        <v>10</v>
      </c>
      <c r="CE12" t="s">
        <v>10</v>
      </c>
      <c r="CF12" t="s">
        <v>10</v>
      </c>
      <c r="CG12" t="s">
        <v>10</v>
      </c>
      <c r="CH12" t="s">
        <v>10</v>
      </c>
      <c r="CI12" t="s">
        <v>10</v>
      </c>
      <c r="CJ12" t="s">
        <v>10</v>
      </c>
      <c r="CK12" t="s">
        <v>10</v>
      </c>
      <c r="CL12" t="s">
        <v>10</v>
      </c>
      <c r="CM12" t="s">
        <v>10</v>
      </c>
      <c r="CN12" t="s">
        <v>10</v>
      </c>
      <c r="CO12" t="s">
        <v>10</v>
      </c>
      <c r="CP12" t="s">
        <v>10</v>
      </c>
      <c r="CQ12" t="s">
        <v>10</v>
      </c>
      <c r="CR12" t="s">
        <v>10</v>
      </c>
      <c r="CT12" s="4">
        <f t="shared" si="1"/>
        <v>5</v>
      </c>
      <c r="CU12" s="4">
        <f t="shared" si="2"/>
        <v>0</v>
      </c>
      <c r="CV12" s="4">
        <f t="shared" si="3"/>
        <v>0</v>
      </c>
      <c r="CW12" s="4">
        <f t="shared" si="4"/>
        <v>0</v>
      </c>
      <c r="CX12" s="4">
        <f t="shared" si="5"/>
        <v>2</v>
      </c>
      <c r="CY12" s="4">
        <f t="shared" si="6"/>
        <v>0</v>
      </c>
      <c r="CZ12" s="4">
        <f t="shared" si="7"/>
        <v>0</v>
      </c>
      <c r="DA12" s="4">
        <f t="shared" si="8"/>
        <v>0</v>
      </c>
      <c r="DB12" s="4">
        <f t="shared" si="9"/>
        <v>3</v>
      </c>
      <c r="DC12" s="4">
        <f t="shared" si="10"/>
        <v>0</v>
      </c>
      <c r="DD12" s="4">
        <f t="shared" si="11"/>
        <v>0</v>
      </c>
      <c r="DE12" s="4">
        <f t="shared" si="12"/>
        <v>1</v>
      </c>
      <c r="DF12" s="4">
        <f t="shared" si="13"/>
        <v>0</v>
      </c>
      <c r="DG12" s="4">
        <f t="shared" si="14"/>
        <v>0</v>
      </c>
      <c r="DH12" s="4">
        <f t="shared" si="15"/>
        <v>0</v>
      </c>
      <c r="DI12" s="152">
        <f t="shared" si="16"/>
        <v>0</v>
      </c>
      <c r="DJ12" s="153">
        <f t="shared" si="17"/>
        <v>5</v>
      </c>
      <c r="DK12" s="4">
        <f t="shared" si="18"/>
        <v>0</v>
      </c>
      <c r="DL12" s="4">
        <f t="shared" si="19"/>
        <v>2</v>
      </c>
      <c r="DM12" s="4">
        <f t="shared" si="20"/>
        <v>0</v>
      </c>
      <c r="DN12" s="4">
        <f t="shared" si="21"/>
        <v>3</v>
      </c>
      <c r="DO12" s="4">
        <f t="shared" si="22"/>
        <v>1</v>
      </c>
      <c r="DP12" s="4">
        <f t="shared" si="23"/>
        <v>0</v>
      </c>
      <c r="DQ12" s="4">
        <f t="shared" si="24"/>
        <v>0</v>
      </c>
      <c r="DR12" s="4">
        <f t="shared" si="25"/>
        <v>17</v>
      </c>
      <c r="DS12" s="4">
        <f t="shared" si="26"/>
        <v>11</v>
      </c>
      <c r="DT12" s="4">
        <f t="shared" si="27"/>
        <v>9</v>
      </c>
      <c r="DU12" t="str">
        <f t="shared" si="28"/>
        <v>3R</v>
      </c>
      <c r="DV12" t="str">
        <f t="shared" si="29"/>
        <v>3R</v>
      </c>
      <c r="DW12" t="str">
        <f t="shared" si="30"/>
        <v>3R</v>
      </c>
      <c r="DX12" t="str">
        <f t="shared" si="31"/>
        <v>3S</v>
      </c>
      <c r="DY12" t="str">
        <f t="shared" si="32"/>
        <v>3S</v>
      </c>
      <c r="DZ12" t="str">
        <f t="shared" si="33"/>
        <v>3R</v>
      </c>
      <c r="EA12" t="str">
        <f t="shared" si="34"/>
        <v>3L</v>
      </c>
      <c r="EB12" t="str">
        <f t="shared" si="35"/>
        <v>3L</v>
      </c>
      <c r="EC12" t="str">
        <f t="shared" si="36"/>
        <v>3R</v>
      </c>
      <c r="ED12" t="str">
        <f t="shared" si="37"/>
        <v>0S</v>
      </c>
      <c r="EE12" t="str">
        <f t="shared" si="38"/>
        <v>3S</v>
      </c>
      <c r="EF12">
        <f t="shared" si="39"/>
        <v>0</v>
      </c>
      <c r="EG12">
        <f t="shared" si="40"/>
        <v>0</v>
      </c>
      <c r="EH12">
        <f t="shared" si="41"/>
        <v>0</v>
      </c>
      <c r="EI12">
        <f t="shared" si="42"/>
        <v>0</v>
      </c>
      <c r="EJ12">
        <f t="shared" si="43"/>
        <v>0</v>
      </c>
      <c r="EK12">
        <f t="shared" si="44"/>
        <v>0</v>
      </c>
      <c r="EL12">
        <f t="shared" si="45"/>
        <v>0</v>
      </c>
      <c r="EM12">
        <f t="shared" si="46"/>
        <v>0</v>
      </c>
      <c r="EN12">
        <f t="shared" si="47"/>
        <v>0</v>
      </c>
      <c r="EO12">
        <f t="shared" si="48"/>
        <v>0</v>
      </c>
      <c r="EP12">
        <f t="shared" si="49"/>
        <v>0</v>
      </c>
      <c r="EQ12">
        <f t="shared" si="50"/>
        <v>0</v>
      </c>
      <c r="ER12">
        <f t="shared" si="51"/>
        <v>0</v>
      </c>
      <c r="ES12">
        <f t="shared" si="52"/>
        <v>0</v>
      </c>
      <c r="ET12">
        <f t="shared" si="53"/>
        <v>0</v>
      </c>
      <c r="EU12">
        <f t="shared" si="54"/>
        <v>0</v>
      </c>
      <c r="EV12">
        <f t="shared" si="55"/>
        <v>0</v>
      </c>
      <c r="EW12">
        <f t="shared" si="56"/>
        <v>0</v>
      </c>
      <c r="EX12">
        <f t="shared" si="57"/>
        <v>0</v>
      </c>
      <c r="EY12">
        <f t="shared" si="58"/>
        <v>0</v>
      </c>
      <c r="EZ12">
        <f t="shared" si="59"/>
        <v>0</v>
      </c>
      <c r="FA12">
        <f t="shared" si="60"/>
        <v>0</v>
      </c>
      <c r="FB12">
        <f t="shared" si="61"/>
        <v>0</v>
      </c>
      <c r="FC12">
        <f t="shared" si="62"/>
        <v>0</v>
      </c>
      <c r="FD12">
        <f t="shared" si="63"/>
        <v>0</v>
      </c>
      <c r="FE12">
        <f t="shared" si="64"/>
        <v>0</v>
      </c>
      <c r="FF12">
        <f t="shared" si="65"/>
        <v>0</v>
      </c>
      <c r="FG12">
        <f t="shared" si="66"/>
        <v>0</v>
      </c>
      <c r="FH12">
        <f t="shared" si="67"/>
        <v>0</v>
      </c>
      <c r="FI12">
        <f t="shared" si="68"/>
        <v>0</v>
      </c>
      <c r="FJ12">
        <f t="shared" si="69"/>
        <v>0</v>
      </c>
      <c r="FK12">
        <f t="shared" si="70"/>
        <v>0</v>
      </c>
      <c r="FL12">
        <f t="shared" si="71"/>
        <v>0</v>
      </c>
      <c r="FM12">
        <f t="shared" si="72"/>
        <v>0</v>
      </c>
      <c r="FN12">
        <f t="shared" si="73"/>
        <v>0</v>
      </c>
      <c r="FO12">
        <f t="shared" si="74"/>
        <v>0</v>
      </c>
      <c r="FP12">
        <f t="shared" si="75"/>
        <v>0</v>
      </c>
      <c r="FQ12">
        <f t="shared" si="76"/>
        <v>0</v>
      </c>
      <c r="FR12">
        <f t="shared" si="77"/>
        <v>0</v>
      </c>
      <c r="FS12">
        <f t="shared" si="78"/>
        <v>0</v>
      </c>
      <c r="FT12">
        <f t="shared" si="79"/>
        <v>0</v>
      </c>
      <c r="FU12">
        <f t="shared" si="80"/>
        <v>0</v>
      </c>
      <c r="FV12">
        <f t="shared" si="81"/>
        <v>0</v>
      </c>
      <c r="FW12">
        <f t="shared" si="82"/>
        <v>0</v>
      </c>
      <c r="FX12">
        <f t="shared" si="83"/>
        <v>0</v>
      </c>
      <c r="FY12">
        <f t="shared" si="84"/>
        <v>0</v>
      </c>
      <c r="FZ12">
        <f t="shared" si="85"/>
        <v>0</v>
      </c>
      <c r="GA12">
        <f t="shared" si="86"/>
        <v>0</v>
      </c>
      <c r="GB12">
        <f t="shared" si="87"/>
        <v>0</v>
      </c>
      <c r="GC12">
        <f t="shared" si="88"/>
        <v>0</v>
      </c>
      <c r="GD12">
        <f t="shared" si="89"/>
        <v>0</v>
      </c>
      <c r="GE12">
        <f t="shared" si="90"/>
        <v>0</v>
      </c>
      <c r="GF12">
        <f t="shared" si="91"/>
        <v>0</v>
      </c>
      <c r="GG12">
        <f t="shared" si="92"/>
        <v>0</v>
      </c>
      <c r="GH12">
        <f t="shared" si="93"/>
        <v>0</v>
      </c>
      <c r="GI12">
        <f t="shared" si="94"/>
        <v>0</v>
      </c>
      <c r="GJ12">
        <f t="shared" si="95"/>
        <v>0</v>
      </c>
      <c r="GK12">
        <f t="shared" si="96"/>
        <v>0</v>
      </c>
      <c r="GL12">
        <f t="shared" si="97"/>
        <v>0</v>
      </c>
      <c r="GM12">
        <f t="shared" si="98"/>
        <v>0</v>
      </c>
      <c r="GN12">
        <f t="shared" si="99"/>
        <v>0</v>
      </c>
      <c r="GO12">
        <f t="shared" si="100"/>
        <v>0</v>
      </c>
      <c r="GP12">
        <f t="shared" si="101"/>
        <v>0</v>
      </c>
      <c r="GQ12">
        <f t="shared" si="102"/>
        <v>0</v>
      </c>
      <c r="GR12">
        <f t="shared" si="103"/>
        <v>0</v>
      </c>
      <c r="GS12">
        <f t="shared" si="104"/>
        <v>0</v>
      </c>
      <c r="GT12">
        <f t="shared" si="105"/>
        <v>0</v>
      </c>
      <c r="GU12">
        <f t="shared" si="106"/>
        <v>0</v>
      </c>
      <c r="GV12">
        <f t="shared" si="107"/>
        <v>0</v>
      </c>
      <c r="GW12">
        <f t="shared" si="108"/>
        <v>0</v>
      </c>
      <c r="GX12">
        <f t="shared" si="109"/>
        <v>0</v>
      </c>
      <c r="GY12">
        <f t="shared" si="110"/>
        <v>0</v>
      </c>
      <c r="GZ12">
        <f t="shared" si="111"/>
        <v>0</v>
      </c>
      <c r="HA12">
        <f t="shared" si="112"/>
        <v>0</v>
      </c>
      <c r="HB12" s="176" t="s">
        <v>265</v>
      </c>
      <c r="HC12" s="89">
        <f t="shared" si="113"/>
        <v>196.25126151691106</v>
      </c>
      <c r="HD12" s="89">
        <f t="shared" si="114"/>
        <v>99.762639318039703</v>
      </c>
      <c r="HE12" s="89">
        <f t="shared" si="115"/>
        <v>121.6188547051762</v>
      </c>
      <c r="HF12" s="89">
        <f t="shared" si="116"/>
        <v>0</v>
      </c>
      <c r="HH12" s="88">
        <f t="shared" si="117"/>
        <v>417.63275554012694</v>
      </c>
      <c r="HI12" s="88">
        <f t="shared" si="118"/>
        <v>60.809427352588102</v>
      </c>
      <c r="HK12">
        <f>IFERROR(VLOOKUP(_xlfn.NUMBERVALUE(MID(L12, SEARCH("!", L12)+1, SEARCH("+", L12)-SEARCH("!", L12)-1)), Rankings!$A$2:$BK$161, 63, FALSE),0)</f>
        <v>25.305200433552464</v>
      </c>
      <c r="HL12">
        <f>IFERROR(VLOOKUP(_xlfn.NUMBERVALUE(MID(M12, SEARCH("!", M12)+1, SEARCH("+", M12)-SEARCH("!", M12)-1)), Rankings!$A$2:$BK$161, 63, FALSE),0)</f>
        <v>55.548751592916311</v>
      </c>
      <c r="HM12">
        <f>IFERROR(VLOOKUP(_xlfn.NUMBERVALUE(MID(N12, SEARCH("!", N12)+1, SEARCH("+", N12)-SEARCH("!", N12)-1)), Rankings!$A$2:$BK$161, 63, FALSE),0)</f>
        <v>49.602374340748362</v>
      </c>
      <c r="HN12">
        <f>IFERROR(VLOOKUP(_xlfn.NUMBERVALUE(MID(O12, SEARCH("!", O12)+1, SEARCH("+", O12)-SEARCH("!", O12)-1)), Rankings!$A$2:$BK$161, 63, FALSE),0)</f>
        <v>0</v>
      </c>
      <c r="HO12">
        <f>IFERROR(VLOOKUP(_xlfn.NUMBERVALUE(MID(P12, SEARCH("!", P12)+1, SEARCH("+", P12)-SEARCH("!", P12)-1)), Rankings!$A$2:$BK$161, 63, FALSE),0)</f>
        <v>0</v>
      </c>
      <c r="HP12">
        <f>IFERROR(VLOOKUP(_xlfn.NUMBERVALUE(MID(Q12, SEARCH("!", Q12)+1, SEARCH("+", Q12)-SEARCH("!", Q12)-1)), Rankings!$A$2:$BK$161, 63, FALSE),0)</f>
        <v>30.551582780926971</v>
      </c>
      <c r="HQ12">
        <f>IFERROR(VLOOKUP(_xlfn.NUMBERVALUE(MID(R12, SEARCH("!", R12)+1, SEARCH("+", R12)-SEARCH("!", R12)-1)), Rankings!$A$2:$BK$161, 63, FALSE),0)</f>
        <v>36.140067731979215</v>
      </c>
      <c r="HR12">
        <f>IFERROR(VLOOKUP(_xlfn.NUMBERVALUE(MID(S12, SEARCH("!", S12)+1, SEARCH("+", S12)-SEARCH("!", S12)-1)), Rankings!$A$2:$BK$161, 63, FALSE),0)</f>
        <v>63.622571586060495</v>
      </c>
      <c r="HS12">
        <f>IFERROR(VLOOKUP(_xlfn.NUMBERVALUE(MID(T12, SEARCH("!", T12)+1, SEARCH("+", T12)-SEARCH("!", T12)-1)), Rankings!$A$2:$BK$161, 63, FALSE),0)</f>
        <v>35.243352368766949</v>
      </c>
      <c r="HT12">
        <f>IFERROR(VLOOKUP(_xlfn.NUMBERVALUE(MID(U12, SEARCH("!", U12)+1, SEARCH("+", U12)-SEARCH("!", U12)-1)), Rankings!$A$2:$BK$161, 63, FALSE),0)</f>
        <v>79.378847829880058</v>
      </c>
      <c r="HU12">
        <f>IFERROR(VLOOKUP(_xlfn.NUMBERVALUE(MID(V12, SEARCH("!", V12)+1, SEARCH("+", V12)-SEARCH("!", V12)-1)), Rankings!$A$2:$BK$161, 63, FALSE),0)</f>
        <v>42.240006875296153</v>
      </c>
      <c r="HV12">
        <f>IFERROR(VLOOKUP(_xlfn.NUMBERVALUE(MID(W12, SEARCH("!", W12)+1, SEARCH("+", W12)-SEARCH("!", W12)-1)), Rankings!$A$2:$BK$161, 63, FALSE),0)</f>
        <v>0</v>
      </c>
      <c r="HW12">
        <f>IFERROR(VLOOKUP(_xlfn.NUMBERVALUE(MID(X12, SEARCH("!", X12)+1, SEARCH("+", X12)-SEARCH("!", X12)-1)), Rankings!$A$2:$BK$161, 63, FALSE),0)</f>
        <v>0</v>
      </c>
      <c r="HX12">
        <f>IFERROR(VLOOKUP(_xlfn.NUMBERVALUE(MID(Y12, SEARCH("!", Y12)+1, SEARCH("+", Y12)-SEARCH("!", Y12)-1)), Rankings!$A$2:$BK$161, 63, FALSE),0)</f>
        <v>0</v>
      </c>
      <c r="HY12">
        <f>IFERROR(VLOOKUP(_xlfn.NUMBERVALUE(MID(Z12, SEARCH("!", Z12)+1, SEARCH("+", Z12)-SEARCH("!", Z12)-1)), Rankings!$A$2:$BK$161, 63, FALSE),0)</f>
        <v>0</v>
      </c>
      <c r="HZ12">
        <f>IFERROR(VLOOKUP(_xlfn.NUMBERVALUE(MID(AA12, SEARCH("!", AA12)+1, SEARCH("+", AA12)-SEARCH("!", AA12)-1)), Rankings!$A$2:$BK$161, 63, FALSE),0)</f>
        <v>0</v>
      </c>
      <c r="IA12">
        <f>IFERROR(VLOOKUP(_xlfn.NUMBERVALUE(MID(AB12, SEARCH("!", AB12)+1, SEARCH("+", AB12)-SEARCH("!", AB12)-1)), Rankings!$A$2:$BK$161, 63, FALSE),0)</f>
        <v>0</v>
      </c>
      <c r="IB12">
        <f>IFERROR(VLOOKUP(_xlfn.NUMBERVALUE(MID(AC12, SEARCH("!", AC12)+1, SEARCH("+", AC12)-SEARCH("!", AC12)-1)), Rankings!$A$2:$BK$161, 63, FALSE),0)</f>
        <v>0</v>
      </c>
      <c r="IC12">
        <f>IFERROR(VLOOKUP(_xlfn.NUMBERVALUE(MID(AD12, SEARCH("!", AD12)+1, SEARCH("+", AD12)-SEARCH("!", AD12)-1)), Rankings!$A$2:$BK$161, 63, FALSE),0)</f>
        <v>0</v>
      </c>
      <c r="ID12">
        <f>IFERROR(VLOOKUP(_xlfn.NUMBERVALUE(MID(AE12, SEARCH("!", AE12)+1, SEARCH("+", AE12)-SEARCH("!", AE12)-1)), Rankings!$A$2:$BK$161, 63, FALSE),0)</f>
        <v>0</v>
      </c>
      <c r="IE12">
        <f>IFERROR(VLOOKUP(_xlfn.NUMBERVALUE(MID(AF12, SEARCH("!", AF12)+1, SEARCH("+", AF12)-SEARCH("!", AF12)-1)), Rankings!$A$2:$BK$161, 63, FALSE),0)</f>
        <v>0</v>
      </c>
      <c r="IF12">
        <f>IFERROR(VLOOKUP(_xlfn.NUMBERVALUE(MID(AG12, SEARCH("!", AG12)+1, SEARCH("+", AG12)-SEARCH("!", AG12)-1)), Rankings!$A$2:$BK$161, 63, FALSE),0)</f>
        <v>0</v>
      </c>
      <c r="IG12">
        <f>IFERROR(VLOOKUP(_xlfn.NUMBERVALUE(MID(AH12, SEARCH("!", AH12)+1, SEARCH("+", AH12)-SEARCH("!", AH12)-1)), Rankings!$A$2:$BK$161, 63, FALSE),0)</f>
        <v>0</v>
      </c>
      <c r="IH12">
        <f>IFERROR(VLOOKUP(_xlfn.NUMBERVALUE(MID(AI12, SEARCH("!", AI12)+1, SEARCH("+", AI12)-SEARCH("!", AI12)-1)), Rankings!$A$2:$BK$161, 63, FALSE),0)</f>
        <v>0</v>
      </c>
      <c r="II12">
        <f>IFERROR(VLOOKUP(_xlfn.NUMBERVALUE(MID(AJ12, SEARCH("!", AJ12)+1, SEARCH("+", AJ12)-SEARCH("!", AJ12)-1)), Rankings!$A$2:$BK$161, 63, FALSE),0)</f>
        <v>0</v>
      </c>
      <c r="IJ12">
        <f>IFERROR(VLOOKUP(_xlfn.NUMBERVALUE(MID(AK12, SEARCH("!", AK12)+1, SEARCH("+", AK12)-SEARCH("!", AK12)-1)), Rankings!$A$2:$BK$161, 63, FALSE),0)</f>
        <v>0</v>
      </c>
      <c r="IK12">
        <f>IFERROR(VLOOKUP(_xlfn.NUMBERVALUE(MID(AL12, SEARCH("!", AL12)+1, SEARCH("+", AL12)-SEARCH("!", AL12)-1)), Rankings!$A$2:$BK$161, 63, FALSE),0)</f>
        <v>0</v>
      </c>
      <c r="IL12">
        <f>IFERROR(VLOOKUP(_xlfn.NUMBERVALUE(MID(AM12, SEARCH("!", AM12)+1, SEARCH("+", AM12)-SEARCH("!", AM12)-1)), Rankings!$A$2:$BK$161, 63, FALSE),0)</f>
        <v>0</v>
      </c>
      <c r="IM12">
        <f>IFERROR(VLOOKUP(_xlfn.NUMBERVALUE(MID(AN12, SEARCH("!", AN12)+1, SEARCH("+", AN12)-SEARCH("!", AN12)-1)), Rankings!$A$2:$BK$161, 63, FALSE),0)</f>
        <v>0</v>
      </c>
      <c r="IN12">
        <f>IFERROR(VLOOKUP(_xlfn.NUMBERVALUE(MID(AO12, SEARCH("!", AO12)+1, SEARCH("+", AO12)-SEARCH("!", AO12)-1)), Rankings!$A$2:$BK$161, 63, FALSE),0)</f>
        <v>0</v>
      </c>
      <c r="IO12">
        <f>IFERROR(VLOOKUP(_xlfn.NUMBERVALUE(MID(AP12, SEARCH("!", AP12)+1, SEARCH("+", AP12)-SEARCH("!", AP12)-1)), Rankings!$A$2:$BK$161, 63, FALSE),0)</f>
        <v>0</v>
      </c>
      <c r="IP12">
        <f>IFERROR(VLOOKUP(_xlfn.NUMBERVALUE(MID(AQ12, SEARCH("!", AQ12)+1, SEARCH("+", AQ12)-SEARCH("!", AQ12)-1)), Rankings!$A$2:$BK$161, 63, FALSE),0)</f>
        <v>0</v>
      </c>
      <c r="IQ12">
        <f>IFERROR(VLOOKUP(_xlfn.NUMBERVALUE(MID(AR12, SEARCH("!", AR12)+1, SEARCH("+", AR12)-SEARCH("!", AR12)-1)), Rankings!$A$2:$BK$161, 63, FALSE),0)</f>
        <v>0</v>
      </c>
      <c r="IR12">
        <f>IFERROR(VLOOKUP(_xlfn.NUMBERVALUE(MID(AS12, SEARCH("!", AS12)+1, SEARCH("+", AS12)-SEARCH("!", AS12)-1)), Rankings!$A$2:$BK$161, 63, FALSE),0)</f>
        <v>0</v>
      </c>
      <c r="IS12">
        <f>IFERROR(VLOOKUP(_xlfn.NUMBERVALUE(MID(AT12, SEARCH("!", AT12)+1, SEARCH("+", AT12)-SEARCH("!", AT12)-1)), Rankings!$A$2:$BK$161, 63, FALSE),0)</f>
        <v>0</v>
      </c>
      <c r="IT12">
        <f>IFERROR(VLOOKUP(_xlfn.NUMBERVALUE(MID(AU12, SEARCH("!", AU12)+1, SEARCH("+", AU12)-SEARCH("!", AU12)-1)), Rankings!$A$2:$BK$161, 63, FALSE),0)</f>
        <v>0</v>
      </c>
      <c r="IU12">
        <f>IFERROR(VLOOKUP(_xlfn.NUMBERVALUE(MID(AV12, SEARCH("!", AV12)+1, SEARCH("+", AV12)-SEARCH("!", AV12)-1)), Rankings!$A$2:$BK$161, 63, FALSE),0)</f>
        <v>0</v>
      </c>
      <c r="IV12">
        <f>IFERROR(VLOOKUP(_xlfn.NUMBERVALUE(MID(AW12, SEARCH("!", AW12)+1, SEARCH("+", AW12)-SEARCH("!", AW12)-1)), Rankings!$A$2:$BK$161, 63, FALSE),0)</f>
        <v>0</v>
      </c>
      <c r="IW12">
        <f>IFERROR(VLOOKUP(_xlfn.NUMBERVALUE(MID(AX12, SEARCH("!", AX12)+1, SEARCH("+", AX12)-SEARCH("!", AX12)-1)), Rankings!$A$2:$BK$161, 63, FALSE),0)</f>
        <v>0</v>
      </c>
      <c r="IX12">
        <f>IFERROR(VLOOKUP(_xlfn.NUMBERVALUE(MID(AY12, SEARCH("!", AY12)+1, SEARCH("+", AY12)-SEARCH("!", AY12)-1)), Rankings!$A$2:$BK$161, 63, FALSE),0)</f>
        <v>0</v>
      </c>
      <c r="IY12">
        <f>IFERROR(VLOOKUP(_xlfn.NUMBERVALUE(MID(AZ12, SEARCH("!", AZ12)+1, SEARCH("+", AZ12)-SEARCH("!", AZ12)-1)), Rankings!$A$2:$BK$161, 63, FALSE),0)</f>
        <v>0</v>
      </c>
      <c r="IZ12">
        <f>IFERROR(VLOOKUP(_xlfn.NUMBERVALUE(MID(BA12, SEARCH("!", BA12)+1, SEARCH("+", BA12)-SEARCH("!", BA12)-1)), Rankings!$A$2:$BK$161, 63, FALSE),0)</f>
        <v>0</v>
      </c>
      <c r="JA12">
        <f>IFERROR(VLOOKUP(_xlfn.NUMBERVALUE(MID(BB12, SEARCH("!", BB12)+1, SEARCH("+", BB12)-SEARCH("!", BB12)-1)), Rankings!$A$2:$BK$161, 63, FALSE),0)</f>
        <v>0</v>
      </c>
      <c r="JB12">
        <f>IFERROR(VLOOKUP(_xlfn.NUMBERVALUE(MID(BC12, SEARCH("!", BC12)+1, SEARCH("+", BC12)-SEARCH("!", BC12)-1)), Rankings!$A$2:$BK$161, 63, FALSE),0)</f>
        <v>0</v>
      </c>
      <c r="JC12">
        <f>IFERROR(VLOOKUP(_xlfn.NUMBERVALUE(MID(BD12, SEARCH("!", BD12)+1, SEARCH("+", BD12)-SEARCH("!", BD12)-1)), Rankings!$A$2:$BK$161, 63, FALSE),0)</f>
        <v>0</v>
      </c>
      <c r="JD12">
        <f>IFERROR(VLOOKUP(_xlfn.NUMBERVALUE(MID(BE12, SEARCH("!", BE12)+1, SEARCH("+", BE12)-SEARCH("!", BE12)-1)), Rankings!$A$2:$BK$161, 63, FALSE),0)</f>
        <v>0</v>
      </c>
      <c r="JE12">
        <f>IFERROR(VLOOKUP(_xlfn.NUMBERVALUE(MID(BF12, SEARCH("!", BF12)+1, SEARCH("+", BF12)-SEARCH("!", BF12)-1)), Rankings!$A$2:$BK$161, 63, FALSE),0)</f>
        <v>0</v>
      </c>
      <c r="JF12">
        <f>IFERROR(VLOOKUP(_xlfn.NUMBERVALUE(MID(BG12, SEARCH("!", BG12)+1, SEARCH("+", BG12)-SEARCH("!", BG12)-1)), Rankings!$A$2:$BK$161, 63, FALSE),0)</f>
        <v>0</v>
      </c>
      <c r="JG12">
        <f>IFERROR(VLOOKUP(_xlfn.NUMBERVALUE(MID(BH12, SEARCH("!", BH12)+1, SEARCH("+", BH12)-SEARCH("!", BH12)-1)), Rankings!$A$2:$BK$161, 63, FALSE),0)</f>
        <v>0</v>
      </c>
      <c r="JH12">
        <f>IFERROR(VLOOKUP(_xlfn.NUMBERVALUE(MID(BI12, SEARCH("!", BI12)+1, SEARCH("+", BI12)-SEARCH("!", BI12)-1)), Rankings!$A$2:$BK$161, 63, FALSE),0)</f>
        <v>0</v>
      </c>
      <c r="JI12">
        <f>IFERROR(VLOOKUP(_xlfn.NUMBERVALUE(MID(BJ12, SEARCH("!", BJ12)+1, SEARCH("+", BJ12)-SEARCH("!", BJ12)-1)), Rankings!$A$2:$BK$161, 63, FALSE),0)</f>
        <v>0</v>
      </c>
      <c r="JJ12">
        <f>IFERROR(VLOOKUP(_xlfn.NUMBERVALUE(MID(BK12, SEARCH("!", BK12)+1, SEARCH("+", BK12)-SEARCH("!", BK12)-1)), Rankings!$A$2:$BK$161, 63, FALSE),0)</f>
        <v>0</v>
      </c>
      <c r="JK12">
        <f>IFERROR(VLOOKUP(_xlfn.NUMBERVALUE(MID(BL12, SEARCH("!", BL12)+1, SEARCH("+", BL12)-SEARCH("!", BL12)-1)), Rankings!$A$2:$BK$161, 63, FALSE),0)</f>
        <v>0</v>
      </c>
      <c r="JL12">
        <f>IFERROR(VLOOKUP(_xlfn.NUMBERVALUE(MID(BM12, SEARCH("!", BM12)+1, SEARCH("+", BM12)-SEARCH("!", BM12)-1)), Rankings!$A$2:$BK$161, 63, FALSE),0)</f>
        <v>0</v>
      </c>
      <c r="JM12">
        <f>IFERROR(VLOOKUP(_xlfn.NUMBERVALUE(MID(BN12, SEARCH("!", BN12)+1, SEARCH("+", BN12)-SEARCH("!", BN12)-1)), Rankings!$A$2:$BK$161, 63, FALSE),0)</f>
        <v>0</v>
      </c>
      <c r="JN12">
        <f>IFERROR(VLOOKUP(_xlfn.NUMBERVALUE(MID(BO12, SEARCH("!", BO12)+1, SEARCH("+", BO12)-SEARCH("!", BO12)-1)), Rankings!$A$2:$BK$161, 63, FALSE),0)</f>
        <v>0</v>
      </c>
      <c r="JO12">
        <f>IFERROR(VLOOKUP(_xlfn.NUMBERVALUE(MID(BP12, SEARCH("!", BP12)+1, SEARCH("+", BP12)-SEARCH("!", BP12)-1)), Rankings!$A$2:$BK$161, 63, FALSE),0)</f>
        <v>0</v>
      </c>
      <c r="JP12">
        <f>IFERROR(VLOOKUP(_xlfn.NUMBERVALUE(MID(BQ12, SEARCH("!", BQ12)+1, SEARCH("+", BQ12)-SEARCH("!", BQ12)-1)), Rankings!$A$2:$BK$161, 63, FALSE),0)</f>
        <v>0</v>
      </c>
      <c r="JQ12">
        <f>IFERROR(VLOOKUP(_xlfn.NUMBERVALUE(MID(BR12, SEARCH("!", BR12)+1, SEARCH("+", BR12)-SEARCH("!", BR12)-1)), Rankings!$A$2:$BK$161, 63, FALSE),0)</f>
        <v>0</v>
      </c>
      <c r="JR12">
        <f>IFERROR(VLOOKUP(_xlfn.NUMBERVALUE(MID(BS12, SEARCH("!", BS12)+1, SEARCH("+", BS12)-SEARCH("!", BS12)-1)), Rankings!$A$2:$BK$161, 63, FALSE),0)</f>
        <v>0</v>
      </c>
      <c r="JS12">
        <f>IFERROR(VLOOKUP(_xlfn.NUMBERVALUE(MID(BT12, SEARCH("!", BT12)+1, SEARCH("+", BT12)-SEARCH("!", BT12)-1)), Rankings!$A$2:$BK$161, 63, FALSE),0)</f>
        <v>0</v>
      </c>
      <c r="JT12">
        <f>IFERROR(VLOOKUP(_xlfn.NUMBERVALUE(MID(BU12, SEARCH("!", BU12)+1, SEARCH("+", BU12)-SEARCH("!", BU12)-1)), Rankings!$A$2:$BK$161, 63, FALSE),0)</f>
        <v>0</v>
      </c>
      <c r="JU12">
        <f>IFERROR(VLOOKUP(_xlfn.NUMBERVALUE(MID(BV12, SEARCH("!", BV12)+1, SEARCH("+", BV12)-SEARCH("!", BV12)-1)), Rankings!$A$2:$BK$161, 63, FALSE),0)</f>
        <v>0</v>
      </c>
      <c r="JV12">
        <f>IFERROR(VLOOKUP(_xlfn.NUMBERVALUE(MID(BW12, SEARCH("!", BW12)+1, SEARCH("+", BW12)-SEARCH("!", BW12)-1)), Rankings!$A$2:$BK$161, 63, FALSE),0)</f>
        <v>0</v>
      </c>
      <c r="JW12">
        <f>IFERROR(VLOOKUP(_xlfn.NUMBERVALUE(MID(BX12, SEARCH("!", BX12)+1, SEARCH("+", BX12)-SEARCH("!", BX12)-1)), Rankings!$A$2:$BK$161, 63, FALSE),0)</f>
        <v>0</v>
      </c>
      <c r="JX12">
        <f>IFERROR(VLOOKUP(_xlfn.NUMBERVALUE(MID(BY12, SEARCH("!", BY12)+1, SEARCH("+", BY12)-SEARCH("!", BY12)-1)), Rankings!$A$2:$BK$161, 63, FALSE),0)</f>
        <v>0</v>
      </c>
      <c r="JY12">
        <f>IFERROR(VLOOKUP(_xlfn.NUMBERVALUE(MID(BZ12, SEARCH("!", BZ12)+1, SEARCH("+", BZ12)-SEARCH("!", BZ12)-1)), Rankings!$A$2:$BK$161, 63, FALSE),0)</f>
        <v>0</v>
      </c>
      <c r="JZ12">
        <f>IFERROR(VLOOKUP(_xlfn.NUMBERVALUE(MID(CA12, SEARCH("!", CA12)+1, SEARCH("+", CA12)-SEARCH("!", CA12)-1)), Rankings!$A$2:$BK$161, 63, FALSE),0)</f>
        <v>0</v>
      </c>
      <c r="KA12">
        <f>IFERROR(VLOOKUP(_xlfn.NUMBERVALUE(MID(CB12, SEARCH("!", CB12)+1, SEARCH("+", CB12)-SEARCH("!", CB12)-1)), Rankings!$A$2:$BK$161, 63, FALSE),0)</f>
        <v>0</v>
      </c>
      <c r="KB12">
        <f>IFERROR(VLOOKUP(_xlfn.NUMBERVALUE(MID(CC12, SEARCH("!", CC12)+1, SEARCH("+", CC12)-SEARCH("!", CC12)-1)), Rankings!$A$2:$BK$161, 63, FALSE),0)</f>
        <v>0</v>
      </c>
      <c r="KC12">
        <f>IFERROR(VLOOKUP(_xlfn.NUMBERVALUE(MID(CD12, SEARCH("!", CD12)+1, SEARCH("+", CD12)-SEARCH("!", CD12)-1)), Rankings!$A$2:$BK$161, 63, FALSE),0)</f>
        <v>0</v>
      </c>
      <c r="KD12">
        <f>IFERROR(VLOOKUP(_xlfn.NUMBERVALUE(MID(CE12, SEARCH("!", CE12)+1, SEARCH("+", CE12)-SEARCH("!", CE12)-1)), Rankings!$A$2:$BK$161, 63, FALSE),0)</f>
        <v>0</v>
      </c>
      <c r="KE12">
        <f>IFERROR(VLOOKUP(_xlfn.NUMBERVALUE(MID(CF12, SEARCH("!", CF12)+1, SEARCH("+", CF12)-SEARCH("!", CF12)-1)), Rankings!$A$2:$BK$161, 63, FALSE),0)</f>
        <v>0</v>
      </c>
      <c r="KF12">
        <f>IFERROR(VLOOKUP(_xlfn.NUMBERVALUE(MID(CG12, SEARCH("!", CG12)+1, SEARCH("+", CG12)-SEARCH("!", CG12)-1)), Rankings!$A$2:$BK$161, 63, FALSE),0)</f>
        <v>0</v>
      </c>
      <c r="KG12">
        <f>IFERROR(VLOOKUP(_xlfn.NUMBERVALUE(MID(CH12, SEARCH("!", CH12)+1, SEARCH("+", CH12)-SEARCH("!", CH12)-1)), Rankings!$A$2:$BK$161, 63, FALSE),0)</f>
        <v>0</v>
      </c>
      <c r="KH12">
        <f>IFERROR(VLOOKUP(_xlfn.NUMBERVALUE(MID(CI12, SEARCH("!", CI12)+1, SEARCH("+", CI12)-SEARCH("!", CI12)-1)), Rankings!$A$2:$BK$161, 63, FALSE),0)</f>
        <v>0</v>
      </c>
      <c r="KI12">
        <f>IFERROR(VLOOKUP(_xlfn.NUMBERVALUE(MID(CJ12, SEARCH("!", CJ12)+1, SEARCH("+", CJ12)-SEARCH("!", CJ12)-1)), Rankings!$A$2:$BK$161, 63, FALSE),0)</f>
        <v>0</v>
      </c>
      <c r="KJ12">
        <f>IFERROR(VLOOKUP(_xlfn.NUMBERVALUE(MID(CK12, SEARCH("!", CK12)+1, SEARCH("+", CK12)-SEARCH("!", CK12)-1)), Rankings!$A$2:$BK$161, 63, FALSE),0)</f>
        <v>0</v>
      </c>
      <c r="KK12">
        <f>IFERROR(VLOOKUP(_xlfn.NUMBERVALUE(MID(CL12, SEARCH("!", CL12)+1, SEARCH("+", CL12)-SEARCH("!", CL12)-1)), Rankings!$A$2:$BK$161, 63, FALSE),0)</f>
        <v>0</v>
      </c>
      <c r="KL12">
        <f>IFERROR(VLOOKUP(_xlfn.NUMBERVALUE(MID(CM12, SEARCH("!", CM12)+1, SEARCH("+", CM12)-SEARCH("!", CM12)-1)), Rankings!$A$2:$BK$161, 63, FALSE),0)</f>
        <v>0</v>
      </c>
      <c r="KM12">
        <f>IFERROR(VLOOKUP(_xlfn.NUMBERVALUE(MID(CN12, SEARCH("!", CN12)+1, SEARCH("+", CN12)-SEARCH("!", CN12)-1)), Rankings!$A$2:$BK$161, 63, FALSE),0)</f>
        <v>0</v>
      </c>
      <c r="KN12">
        <f>IFERROR(VLOOKUP(_xlfn.NUMBERVALUE(MID(CO12, SEARCH("!", CO12)+1, SEARCH("+", CO12)-SEARCH("!", CO12)-1)), Rankings!$A$2:$BK$161, 63, FALSE),0)</f>
        <v>0</v>
      </c>
      <c r="KO12">
        <f>IFERROR(VLOOKUP(_xlfn.NUMBERVALUE(MID(CP12, SEARCH("!", CP12)+1, SEARCH("+", CP12)-SEARCH("!", CP12)-1)), Rankings!$A$2:$BK$161, 63, FALSE),0)</f>
        <v>0</v>
      </c>
      <c r="KP12">
        <f>IFERROR(VLOOKUP(_xlfn.NUMBERVALUE(MID(CQ12, SEARCH("!", CQ12)+1, SEARCH("+", CQ12)-SEARCH("!", CQ12)-1)), Rankings!$A$2:$BK$161, 63, FALSE),0)</f>
        <v>0</v>
      </c>
      <c r="KQ12">
        <f>IFERROR(VLOOKUP(_xlfn.NUMBERVALUE(MID(CR12, SEARCH("!", CR12)+1, SEARCH("+", CR12)-SEARCH("!", CR12)-1)), Rankings!$A$2:$BK$161, 63, FALSE),0)</f>
        <v>0</v>
      </c>
      <c r="KS12" s="4">
        <f t="shared" si="119"/>
        <v>246</v>
      </c>
      <c r="KT12" s="4">
        <f t="shared" si="120"/>
        <v>110</v>
      </c>
      <c r="KU12" s="4">
        <f t="shared" si="121"/>
        <v>85</v>
      </c>
      <c r="KV12" s="4">
        <f t="shared" si="122"/>
        <v>0</v>
      </c>
      <c r="KY12" s="4">
        <f t="shared" si="123"/>
        <v>441</v>
      </c>
      <c r="KZ12" s="4"/>
      <c r="LB12">
        <f t="shared" si="124"/>
        <v>54</v>
      </c>
      <c r="LC12">
        <f t="shared" si="125"/>
        <v>58</v>
      </c>
      <c r="LD12">
        <f t="shared" si="126"/>
        <v>43</v>
      </c>
      <c r="LE12">
        <f t="shared" si="127"/>
        <v>0</v>
      </c>
      <c r="LF12">
        <f t="shared" si="128"/>
        <v>0</v>
      </c>
      <c r="LG12">
        <f t="shared" si="129"/>
        <v>43</v>
      </c>
      <c r="LH12">
        <f t="shared" si="130"/>
        <v>47</v>
      </c>
      <c r="LI12">
        <f t="shared" si="131"/>
        <v>63</v>
      </c>
      <c r="LJ12">
        <f t="shared" si="132"/>
        <v>48</v>
      </c>
      <c r="LK12">
        <f t="shared" si="133"/>
        <v>35</v>
      </c>
      <c r="LL12">
        <f t="shared" si="134"/>
        <v>50</v>
      </c>
      <c r="LM12">
        <f t="shared" si="135"/>
        <v>0</v>
      </c>
      <c r="LN12">
        <f t="shared" si="136"/>
        <v>0</v>
      </c>
      <c r="LO12">
        <f t="shared" si="137"/>
        <v>0</v>
      </c>
      <c r="LP12">
        <f t="shared" si="138"/>
        <v>0</v>
      </c>
      <c r="LQ12">
        <f t="shared" si="139"/>
        <v>0</v>
      </c>
      <c r="LR12">
        <f t="shared" si="140"/>
        <v>0</v>
      </c>
      <c r="LS12">
        <f t="shared" si="141"/>
        <v>0</v>
      </c>
      <c r="LT12">
        <f t="shared" si="142"/>
        <v>0</v>
      </c>
      <c r="LU12">
        <f t="shared" si="143"/>
        <v>0</v>
      </c>
      <c r="LV12">
        <f t="shared" si="144"/>
        <v>0</v>
      </c>
      <c r="LW12">
        <f t="shared" si="145"/>
        <v>0</v>
      </c>
      <c r="LX12">
        <f t="shared" si="146"/>
        <v>0</v>
      </c>
      <c r="LY12">
        <f t="shared" si="147"/>
        <v>0</v>
      </c>
      <c r="LZ12">
        <f t="shared" si="148"/>
        <v>0</v>
      </c>
      <c r="MA12">
        <f t="shared" si="149"/>
        <v>0</v>
      </c>
      <c r="MB12">
        <f t="shared" si="150"/>
        <v>0</v>
      </c>
      <c r="MC12">
        <f t="shared" si="151"/>
        <v>0</v>
      </c>
      <c r="MD12">
        <f t="shared" si="152"/>
        <v>0</v>
      </c>
      <c r="ME12">
        <f t="shared" si="153"/>
        <v>0</v>
      </c>
      <c r="MF12">
        <f t="shared" si="154"/>
        <v>0</v>
      </c>
      <c r="MG12">
        <f t="shared" si="155"/>
        <v>0</v>
      </c>
      <c r="MH12">
        <f t="shared" si="156"/>
        <v>0</v>
      </c>
      <c r="MI12">
        <f t="shared" si="157"/>
        <v>0</v>
      </c>
      <c r="MJ12">
        <f t="shared" si="158"/>
        <v>0</v>
      </c>
      <c r="MK12">
        <f t="shared" si="159"/>
        <v>0</v>
      </c>
      <c r="ML12">
        <f t="shared" si="160"/>
        <v>0</v>
      </c>
      <c r="MM12">
        <f t="shared" si="161"/>
        <v>0</v>
      </c>
      <c r="MN12">
        <f t="shared" si="162"/>
        <v>0</v>
      </c>
      <c r="MO12">
        <f t="shared" si="163"/>
        <v>0</v>
      </c>
      <c r="MP12">
        <f t="shared" si="164"/>
        <v>0</v>
      </c>
      <c r="MQ12">
        <f t="shared" si="165"/>
        <v>0</v>
      </c>
      <c r="MR12">
        <f t="shared" si="166"/>
        <v>0</v>
      </c>
      <c r="MS12">
        <f t="shared" si="167"/>
        <v>0</v>
      </c>
      <c r="MT12">
        <f t="shared" si="168"/>
        <v>0</v>
      </c>
      <c r="MU12">
        <f t="shared" si="169"/>
        <v>0</v>
      </c>
      <c r="MV12">
        <f t="shared" si="170"/>
        <v>0</v>
      </c>
      <c r="MW12">
        <f t="shared" si="171"/>
        <v>0</v>
      </c>
      <c r="MX12">
        <f t="shared" si="172"/>
        <v>0</v>
      </c>
      <c r="MY12">
        <f t="shared" si="173"/>
        <v>0</v>
      </c>
      <c r="MZ12">
        <f t="shared" si="174"/>
        <v>0</v>
      </c>
      <c r="NA12">
        <f t="shared" si="175"/>
        <v>0</v>
      </c>
      <c r="NB12">
        <f t="shared" si="176"/>
        <v>0</v>
      </c>
      <c r="NC12">
        <f t="shared" si="177"/>
        <v>0</v>
      </c>
      <c r="ND12">
        <f t="shared" si="178"/>
        <v>0</v>
      </c>
      <c r="NE12">
        <f t="shared" si="179"/>
        <v>0</v>
      </c>
      <c r="NF12">
        <f t="shared" si="180"/>
        <v>0</v>
      </c>
      <c r="NG12">
        <f t="shared" si="181"/>
        <v>0</v>
      </c>
      <c r="NH12">
        <f t="shared" si="182"/>
        <v>0</v>
      </c>
      <c r="NI12">
        <f t="shared" si="183"/>
        <v>0</v>
      </c>
      <c r="NJ12">
        <f t="shared" si="184"/>
        <v>0</v>
      </c>
      <c r="NK12">
        <f t="shared" si="185"/>
        <v>0</v>
      </c>
      <c r="NL12">
        <f t="shared" si="186"/>
        <v>0</v>
      </c>
      <c r="NM12">
        <f t="shared" si="187"/>
        <v>0</v>
      </c>
      <c r="NN12">
        <f t="shared" si="188"/>
        <v>0</v>
      </c>
      <c r="NO12">
        <f t="shared" si="189"/>
        <v>0</v>
      </c>
      <c r="NP12">
        <f t="shared" si="190"/>
        <v>0</v>
      </c>
      <c r="NQ12">
        <f t="shared" si="191"/>
        <v>0</v>
      </c>
      <c r="NR12">
        <f t="shared" si="192"/>
        <v>0</v>
      </c>
      <c r="NS12">
        <f t="shared" si="193"/>
        <v>0</v>
      </c>
      <c r="NT12">
        <f t="shared" si="194"/>
        <v>0</v>
      </c>
      <c r="NU12">
        <f t="shared" si="195"/>
        <v>0</v>
      </c>
      <c r="NV12">
        <f t="shared" si="196"/>
        <v>0</v>
      </c>
      <c r="NW12">
        <f t="shared" si="197"/>
        <v>0</v>
      </c>
      <c r="NX12">
        <f t="shared" si="198"/>
        <v>0</v>
      </c>
      <c r="NY12">
        <f t="shared" si="199"/>
        <v>0</v>
      </c>
      <c r="NZ12">
        <f t="shared" si="200"/>
        <v>0</v>
      </c>
      <c r="OA12">
        <f t="shared" si="201"/>
        <v>0</v>
      </c>
      <c r="OB12">
        <f t="shared" si="202"/>
        <v>0</v>
      </c>
      <c r="OC12">
        <f t="shared" si="203"/>
        <v>0</v>
      </c>
      <c r="OD12">
        <f t="shared" si="204"/>
        <v>0</v>
      </c>
      <c r="OE12">
        <f t="shared" si="205"/>
        <v>0</v>
      </c>
      <c r="OF12">
        <f t="shared" si="206"/>
        <v>0</v>
      </c>
      <c r="OG12">
        <f t="shared" si="207"/>
        <v>0</v>
      </c>
      <c r="OH12">
        <f t="shared" si="208"/>
        <v>0</v>
      </c>
      <c r="OJ12" s="4">
        <f t="shared" si="209"/>
        <v>154</v>
      </c>
      <c r="OK12" s="4">
        <f t="shared" si="210"/>
        <v>46</v>
      </c>
      <c r="OL12" s="4">
        <f t="shared" si="211"/>
        <v>65</v>
      </c>
      <c r="OM12" s="4">
        <f t="shared" si="212"/>
        <v>0</v>
      </c>
      <c r="OP12" s="4">
        <f t="shared" si="213"/>
        <v>265</v>
      </c>
      <c r="OQ12" s="4"/>
      <c r="OS12">
        <f t="shared" si="214"/>
        <v>35</v>
      </c>
      <c r="OT12">
        <f t="shared" si="215"/>
        <v>29</v>
      </c>
      <c r="OU12">
        <f t="shared" si="216"/>
        <v>42</v>
      </c>
      <c r="OV12">
        <f t="shared" si="217"/>
        <v>0</v>
      </c>
      <c r="OW12">
        <f t="shared" si="218"/>
        <v>0</v>
      </c>
      <c r="OX12">
        <f t="shared" si="219"/>
        <v>33</v>
      </c>
      <c r="OY12">
        <f t="shared" si="220"/>
        <v>21</v>
      </c>
      <c r="OZ12">
        <f t="shared" si="221"/>
        <v>25</v>
      </c>
      <c r="PA12">
        <f t="shared" si="222"/>
        <v>15</v>
      </c>
      <c r="PB12">
        <f t="shared" si="223"/>
        <v>39</v>
      </c>
      <c r="PC12">
        <f t="shared" si="224"/>
        <v>26</v>
      </c>
      <c r="PD12">
        <f t="shared" si="225"/>
        <v>0</v>
      </c>
      <c r="PE12">
        <f t="shared" si="226"/>
        <v>0</v>
      </c>
      <c r="PF12">
        <f t="shared" si="227"/>
        <v>0</v>
      </c>
      <c r="PG12">
        <f t="shared" si="228"/>
        <v>0</v>
      </c>
      <c r="PH12">
        <f t="shared" si="229"/>
        <v>0</v>
      </c>
      <c r="PI12">
        <f t="shared" si="230"/>
        <v>0</v>
      </c>
      <c r="PJ12">
        <f t="shared" si="231"/>
        <v>0</v>
      </c>
      <c r="PK12">
        <f t="shared" si="232"/>
        <v>0</v>
      </c>
      <c r="PL12">
        <f t="shared" si="233"/>
        <v>0</v>
      </c>
      <c r="PM12">
        <f t="shared" si="234"/>
        <v>0</v>
      </c>
      <c r="PN12">
        <f t="shared" si="235"/>
        <v>0</v>
      </c>
      <c r="PO12">
        <f t="shared" si="236"/>
        <v>0</v>
      </c>
      <c r="PP12">
        <f t="shared" si="237"/>
        <v>0</v>
      </c>
      <c r="PQ12">
        <f t="shared" si="238"/>
        <v>0</v>
      </c>
      <c r="PR12">
        <f t="shared" si="239"/>
        <v>0</v>
      </c>
      <c r="PS12">
        <f t="shared" si="240"/>
        <v>0</v>
      </c>
      <c r="PT12">
        <f t="shared" si="241"/>
        <v>0</v>
      </c>
      <c r="PU12">
        <f t="shared" si="242"/>
        <v>0</v>
      </c>
      <c r="PV12">
        <f t="shared" si="243"/>
        <v>0</v>
      </c>
      <c r="PW12">
        <f t="shared" si="244"/>
        <v>0</v>
      </c>
      <c r="PX12">
        <f t="shared" si="245"/>
        <v>0</v>
      </c>
      <c r="PY12">
        <f t="shared" si="246"/>
        <v>0</v>
      </c>
      <c r="PZ12">
        <f t="shared" si="247"/>
        <v>0</v>
      </c>
      <c r="QA12">
        <f t="shared" si="248"/>
        <v>0</v>
      </c>
      <c r="QB12">
        <f t="shared" si="249"/>
        <v>0</v>
      </c>
      <c r="QC12">
        <f t="shared" si="250"/>
        <v>0</v>
      </c>
      <c r="QD12">
        <f t="shared" si="251"/>
        <v>0</v>
      </c>
      <c r="QE12">
        <f t="shared" si="252"/>
        <v>0</v>
      </c>
      <c r="QF12">
        <f t="shared" si="253"/>
        <v>0</v>
      </c>
      <c r="QG12">
        <f t="shared" si="254"/>
        <v>0</v>
      </c>
      <c r="QH12">
        <f t="shared" si="255"/>
        <v>0</v>
      </c>
      <c r="QI12">
        <f t="shared" si="256"/>
        <v>0</v>
      </c>
      <c r="QJ12">
        <f t="shared" si="257"/>
        <v>0</v>
      </c>
      <c r="QK12">
        <f t="shared" si="258"/>
        <v>0</v>
      </c>
      <c r="QL12">
        <f t="shared" si="259"/>
        <v>0</v>
      </c>
      <c r="QM12">
        <f t="shared" si="260"/>
        <v>0</v>
      </c>
      <c r="QN12">
        <f t="shared" si="261"/>
        <v>0</v>
      </c>
      <c r="QO12">
        <f t="shared" si="262"/>
        <v>0</v>
      </c>
      <c r="QP12">
        <f t="shared" si="263"/>
        <v>0</v>
      </c>
      <c r="QQ12">
        <f t="shared" si="264"/>
        <v>0</v>
      </c>
      <c r="QR12">
        <f t="shared" si="265"/>
        <v>0</v>
      </c>
      <c r="QS12">
        <f t="shared" si="266"/>
        <v>0</v>
      </c>
      <c r="QT12">
        <f t="shared" si="267"/>
        <v>0</v>
      </c>
      <c r="QU12">
        <f t="shared" si="268"/>
        <v>0</v>
      </c>
      <c r="QV12">
        <f t="shared" si="269"/>
        <v>0</v>
      </c>
      <c r="QW12">
        <f t="shared" si="270"/>
        <v>0</v>
      </c>
      <c r="QX12">
        <f t="shared" si="271"/>
        <v>0</v>
      </c>
      <c r="QY12">
        <f t="shared" si="272"/>
        <v>0</v>
      </c>
      <c r="QZ12">
        <f t="shared" si="273"/>
        <v>0</v>
      </c>
      <c r="RA12">
        <f t="shared" si="274"/>
        <v>0</v>
      </c>
      <c r="RB12">
        <f t="shared" si="275"/>
        <v>0</v>
      </c>
      <c r="RC12">
        <f t="shared" si="276"/>
        <v>0</v>
      </c>
      <c r="RD12">
        <f t="shared" si="277"/>
        <v>0</v>
      </c>
      <c r="RE12">
        <f t="shared" si="278"/>
        <v>0</v>
      </c>
      <c r="RF12">
        <f t="shared" si="279"/>
        <v>0</v>
      </c>
      <c r="RG12">
        <f t="shared" si="280"/>
        <v>0</v>
      </c>
      <c r="RH12">
        <f t="shared" si="281"/>
        <v>0</v>
      </c>
      <c r="RI12">
        <f t="shared" si="282"/>
        <v>0</v>
      </c>
      <c r="RJ12">
        <f t="shared" si="283"/>
        <v>0</v>
      </c>
      <c r="RK12">
        <f t="shared" si="284"/>
        <v>0</v>
      </c>
      <c r="RL12">
        <f t="shared" si="285"/>
        <v>0</v>
      </c>
      <c r="RM12">
        <f t="shared" si="286"/>
        <v>0</v>
      </c>
      <c r="RN12">
        <f t="shared" si="287"/>
        <v>0</v>
      </c>
      <c r="RO12">
        <f t="shared" si="288"/>
        <v>0</v>
      </c>
      <c r="RP12">
        <f t="shared" si="289"/>
        <v>0</v>
      </c>
      <c r="RQ12">
        <f t="shared" si="290"/>
        <v>0</v>
      </c>
      <c r="RR12">
        <f t="shared" si="291"/>
        <v>0</v>
      </c>
      <c r="RS12">
        <f t="shared" si="292"/>
        <v>0</v>
      </c>
      <c r="RT12">
        <f t="shared" si="293"/>
        <v>0</v>
      </c>
      <c r="RU12">
        <f t="shared" si="294"/>
        <v>0</v>
      </c>
      <c r="RV12">
        <f t="shared" si="295"/>
        <v>0</v>
      </c>
      <c r="RW12">
        <f t="shared" si="296"/>
        <v>0</v>
      </c>
      <c r="RX12">
        <f t="shared" si="297"/>
        <v>0</v>
      </c>
      <c r="RY12">
        <f t="shared" si="298"/>
        <v>0</v>
      </c>
      <c r="SA12" s="4">
        <f t="shared" si="299"/>
        <v>23.58</v>
      </c>
      <c r="SB12" s="4">
        <f t="shared" si="300"/>
        <v>9.2899999999999991</v>
      </c>
      <c r="SC12" s="4">
        <f t="shared" si="301"/>
        <v>9.57</v>
      </c>
      <c r="SD12" s="4">
        <f t="shared" si="302"/>
        <v>0</v>
      </c>
      <c r="SF12" s="4">
        <f t="shared" si="303"/>
        <v>42.44</v>
      </c>
      <c r="SI12">
        <f t="shared" si="304"/>
        <v>5</v>
      </c>
      <c r="SJ12">
        <f t="shared" si="305"/>
        <v>4.18</v>
      </c>
      <c r="SK12">
        <f t="shared" si="306"/>
        <v>3.67</v>
      </c>
      <c r="SL12" t="str">
        <f t="shared" si="307"/>
        <v>0</v>
      </c>
      <c r="SM12" t="str">
        <f t="shared" si="308"/>
        <v>0</v>
      </c>
      <c r="SN12">
        <f t="shared" si="309"/>
        <v>5.4</v>
      </c>
      <c r="SO12">
        <f t="shared" si="310"/>
        <v>4.29</v>
      </c>
      <c r="SP12">
        <f t="shared" si="311"/>
        <v>5</v>
      </c>
      <c r="SQ12">
        <f t="shared" si="312"/>
        <v>5.33</v>
      </c>
      <c r="SR12">
        <f t="shared" si="313"/>
        <v>5</v>
      </c>
      <c r="SS12">
        <f t="shared" si="314"/>
        <v>4.57</v>
      </c>
      <c r="ST12" t="str">
        <f t="shared" si="315"/>
        <v>0</v>
      </c>
      <c r="SU12" t="str">
        <f t="shared" si="316"/>
        <v>0</v>
      </c>
      <c r="SV12" t="str">
        <f t="shared" si="317"/>
        <v>0</v>
      </c>
      <c r="SW12" t="str">
        <f t="shared" si="318"/>
        <v>0</v>
      </c>
      <c r="SX12" t="str">
        <f t="shared" si="319"/>
        <v>0</v>
      </c>
      <c r="SY12" t="str">
        <f t="shared" si="320"/>
        <v>0</v>
      </c>
      <c r="SZ12" t="str">
        <f t="shared" si="321"/>
        <v>0</v>
      </c>
      <c r="TA12" t="str">
        <f t="shared" si="322"/>
        <v>0</v>
      </c>
      <c r="TB12" t="str">
        <f t="shared" si="323"/>
        <v>0</v>
      </c>
      <c r="TC12" t="str">
        <f t="shared" si="324"/>
        <v>0</v>
      </c>
      <c r="TD12" t="str">
        <f t="shared" si="325"/>
        <v>0</v>
      </c>
      <c r="TE12" t="str">
        <f t="shared" si="326"/>
        <v>0</v>
      </c>
      <c r="TF12" t="str">
        <f t="shared" si="327"/>
        <v>0</v>
      </c>
      <c r="TG12" t="str">
        <f t="shared" si="328"/>
        <v>0</v>
      </c>
      <c r="TH12" t="str">
        <f t="shared" si="329"/>
        <v>0</v>
      </c>
      <c r="TI12" t="str">
        <f t="shared" si="330"/>
        <v>0</v>
      </c>
      <c r="TJ12" t="str">
        <f t="shared" si="331"/>
        <v>0</v>
      </c>
      <c r="TK12" t="str">
        <f t="shared" si="332"/>
        <v>0</v>
      </c>
      <c r="TL12" t="str">
        <f t="shared" si="333"/>
        <v>0</v>
      </c>
      <c r="TM12" t="str">
        <f t="shared" si="334"/>
        <v>0</v>
      </c>
      <c r="TN12" t="str">
        <f t="shared" si="335"/>
        <v>0</v>
      </c>
      <c r="TO12" t="str">
        <f t="shared" si="336"/>
        <v>0</v>
      </c>
      <c r="TP12" t="str">
        <f t="shared" si="337"/>
        <v>0</v>
      </c>
      <c r="TQ12" t="str">
        <f t="shared" si="338"/>
        <v>0</v>
      </c>
      <c r="TR12" t="str">
        <f t="shared" si="339"/>
        <v>0</v>
      </c>
      <c r="TS12" t="str">
        <f t="shared" si="340"/>
        <v>0</v>
      </c>
      <c r="TT12" t="str">
        <f t="shared" si="341"/>
        <v>0</v>
      </c>
      <c r="TU12" t="str">
        <f t="shared" si="342"/>
        <v>0</v>
      </c>
      <c r="TV12" t="str">
        <f t="shared" si="343"/>
        <v>0</v>
      </c>
      <c r="TW12" t="str">
        <f t="shared" si="344"/>
        <v>0</v>
      </c>
      <c r="TX12" t="str">
        <f t="shared" si="345"/>
        <v>0</v>
      </c>
      <c r="TY12" t="str">
        <f t="shared" si="346"/>
        <v>0</v>
      </c>
      <c r="TZ12" t="str">
        <f t="shared" si="347"/>
        <v>0</v>
      </c>
      <c r="UA12" t="str">
        <f t="shared" si="348"/>
        <v>0</v>
      </c>
      <c r="UB12" t="str">
        <f t="shared" si="349"/>
        <v>0</v>
      </c>
      <c r="UC12" t="str">
        <f t="shared" si="350"/>
        <v>0</v>
      </c>
      <c r="UD12" t="str">
        <f t="shared" si="351"/>
        <v>0</v>
      </c>
      <c r="UE12" t="str">
        <f t="shared" si="352"/>
        <v>0</v>
      </c>
      <c r="UF12" t="str">
        <f t="shared" si="353"/>
        <v>0</v>
      </c>
      <c r="UG12" t="str">
        <f t="shared" si="354"/>
        <v>0</v>
      </c>
      <c r="UH12" t="str">
        <f t="shared" si="355"/>
        <v>0</v>
      </c>
      <c r="UI12" t="str">
        <f t="shared" si="356"/>
        <v>0</v>
      </c>
      <c r="UJ12" t="str">
        <f t="shared" si="357"/>
        <v>0</v>
      </c>
      <c r="UK12" t="str">
        <f t="shared" si="358"/>
        <v>0</v>
      </c>
      <c r="UL12" t="str">
        <f t="shared" si="359"/>
        <v>0</v>
      </c>
      <c r="UM12" t="str">
        <f t="shared" si="360"/>
        <v>0</v>
      </c>
      <c r="UN12" t="str">
        <f t="shared" si="361"/>
        <v>0</v>
      </c>
      <c r="UO12" t="str">
        <f t="shared" si="362"/>
        <v>0</v>
      </c>
      <c r="UP12" t="str">
        <f t="shared" si="363"/>
        <v>0</v>
      </c>
      <c r="UQ12" t="str">
        <f t="shared" si="364"/>
        <v>0</v>
      </c>
      <c r="UR12" t="str">
        <f t="shared" si="365"/>
        <v>0</v>
      </c>
      <c r="US12" t="str">
        <f t="shared" si="366"/>
        <v>0</v>
      </c>
      <c r="UT12" t="str">
        <f t="shared" si="367"/>
        <v>0</v>
      </c>
      <c r="UU12" t="str">
        <f t="shared" si="368"/>
        <v>0</v>
      </c>
      <c r="UV12" t="str">
        <f t="shared" si="369"/>
        <v>0</v>
      </c>
      <c r="UW12" t="str">
        <f t="shared" si="370"/>
        <v>0</v>
      </c>
      <c r="UX12" t="str">
        <f t="shared" si="371"/>
        <v>0</v>
      </c>
      <c r="UY12" t="str">
        <f t="shared" si="372"/>
        <v>0</v>
      </c>
      <c r="UZ12" t="str">
        <f t="shared" si="373"/>
        <v>0</v>
      </c>
      <c r="VA12" t="str">
        <f t="shared" si="374"/>
        <v>0</v>
      </c>
      <c r="VB12" t="str">
        <f t="shared" si="375"/>
        <v>0</v>
      </c>
      <c r="VC12" t="str">
        <f t="shared" si="376"/>
        <v>0</v>
      </c>
      <c r="VD12" t="str">
        <f t="shared" si="377"/>
        <v>0</v>
      </c>
      <c r="VE12" t="str">
        <f t="shared" si="378"/>
        <v>0</v>
      </c>
      <c r="VF12" t="str">
        <f t="shared" si="379"/>
        <v>0</v>
      </c>
      <c r="VG12" t="str">
        <f t="shared" si="380"/>
        <v>0</v>
      </c>
      <c r="VH12" t="str">
        <f t="shared" si="381"/>
        <v>0</v>
      </c>
      <c r="VI12" t="str">
        <f t="shared" si="382"/>
        <v>0</v>
      </c>
      <c r="VJ12" t="str">
        <f t="shared" si="383"/>
        <v>0</v>
      </c>
      <c r="VK12" t="str">
        <f t="shared" si="384"/>
        <v>0</v>
      </c>
      <c r="VL12" t="str">
        <f t="shared" si="385"/>
        <v>0</v>
      </c>
      <c r="VM12" t="str">
        <f t="shared" si="386"/>
        <v>0</v>
      </c>
      <c r="VN12" t="str">
        <f t="shared" si="387"/>
        <v>0</v>
      </c>
      <c r="VO12" t="str">
        <f t="shared" si="388"/>
        <v>0</v>
      </c>
      <c r="VQ12" s="4">
        <f t="shared" si="389"/>
        <v>73.53</v>
      </c>
      <c r="VR12" s="4">
        <f t="shared" si="390"/>
        <v>26.799999999999997</v>
      </c>
      <c r="VS12" s="4">
        <f t="shared" si="391"/>
        <v>25.799999999999997</v>
      </c>
      <c r="VT12" s="4">
        <f t="shared" si="392"/>
        <v>0</v>
      </c>
      <c r="VV12" s="4">
        <f t="shared" si="393"/>
        <v>126.13</v>
      </c>
      <c r="VY12">
        <f t="shared" si="394"/>
        <v>14.54</v>
      </c>
      <c r="VZ12">
        <f t="shared" si="395"/>
        <v>7.98</v>
      </c>
      <c r="WA12">
        <f t="shared" si="396"/>
        <v>5.77</v>
      </c>
      <c r="WB12">
        <f t="shared" si="397"/>
        <v>0</v>
      </c>
      <c r="WC12">
        <f t="shared" si="398"/>
        <v>0</v>
      </c>
      <c r="WD12">
        <f t="shared" si="399"/>
        <v>27.89</v>
      </c>
      <c r="WE12">
        <f t="shared" si="400"/>
        <v>13.26</v>
      </c>
      <c r="WF12">
        <f t="shared" si="401"/>
        <v>13.54</v>
      </c>
      <c r="WG12">
        <f t="shared" si="402"/>
        <v>17.350000000000001</v>
      </c>
      <c r="WH12">
        <f t="shared" si="403"/>
        <v>7.9</v>
      </c>
      <c r="WI12">
        <f t="shared" si="404"/>
        <v>17.899999999999999</v>
      </c>
      <c r="WJ12">
        <f t="shared" si="405"/>
        <v>0</v>
      </c>
      <c r="WK12">
        <f t="shared" si="406"/>
        <v>0</v>
      </c>
      <c r="WL12">
        <f t="shared" si="407"/>
        <v>0</v>
      </c>
      <c r="WM12">
        <f t="shared" si="408"/>
        <v>0</v>
      </c>
      <c r="WN12">
        <f t="shared" si="409"/>
        <v>0</v>
      </c>
      <c r="WO12">
        <f t="shared" si="410"/>
        <v>0</v>
      </c>
      <c r="WP12">
        <f t="shared" si="411"/>
        <v>0</v>
      </c>
      <c r="WQ12">
        <f t="shared" si="412"/>
        <v>0</v>
      </c>
      <c r="WR12">
        <f t="shared" si="413"/>
        <v>0</v>
      </c>
      <c r="WS12">
        <f t="shared" si="414"/>
        <v>0</v>
      </c>
      <c r="WT12">
        <f t="shared" si="415"/>
        <v>0</v>
      </c>
      <c r="WU12">
        <f t="shared" si="416"/>
        <v>0</v>
      </c>
      <c r="WV12">
        <f t="shared" si="417"/>
        <v>0</v>
      </c>
      <c r="WW12">
        <f t="shared" si="418"/>
        <v>0</v>
      </c>
      <c r="WX12">
        <f t="shared" si="419"/>
        <v>0</v>
      </c>
      <c r="WY12">
        <f t="shared" si="420"/>
        <v>0</v>
      </c>
      <c r="WZ12">
        <f t="shared" si="421"/>
        <v>0</v>
      </c>
      <c r="XA12">
        <f t="shared" si="422"/>
        <v>0</v>
      </c>
      <c r="XB12">
        <f t="shared" si="423"/>
        <v>0</v>
      </c>
      <c r="XC12">
        <f t="shared" si="424"/>
        <v>0</v>
      </c>
      <c r="XD12">
        <f t="shared" si="425"/>
        <v>0</v>
      </c>
      <c r="XE12">
        <f t="shared" si="426"/>
        <v>0</v>
      </c>
      <c r="XF12">
        <f t="shared" si="427"/>
        <v>0</v>
      </c>
      <c r="XG12">
        <f t="shared" si="428"/>
        <v>0</v>
      </c>
      <c r="XH12">
        <f t="shared" si="429"/>
        <v>0</v>
      </c>
      <c r="XI12">
        <f t="shared" si="430"/>
        <v>0</v>
      </c>
      <c r="XJ12">
        <f t="shared" si="431"/>
        <v>0</v>
      </c>
      <c r="XK12">
        <f t="shared" si="432"/>
        <v>0</v>
      </c>
      <c r="XL12">
        <f t="shared" si="433"/>
        <v>0</v>
      </c>
      <c r="XM12">
        <f t="shared" si="434"/>
        <v>0</v>
      </c>
      <c r="XN12">
        <f t="shared" si="435"/>
        <v>0</v>
      </c>
      <c r="XO12">
        <f t="shared" si="436"/>
        <v>0</v>
      </c>
      <c r="XP12">
        <f t="shared" si="437"/>
        <v>0</v>
      </c>
      <c r="XQ12">
        <f t="shared" si="438"/>
        <v>0</v>
      </c>
      <c r="XR12">
        <f t="shared" si="439"/>
        <v>0</v>
      </c>
      <c r="XS12">
        <f t="shared" si="440"/>
        <v>0</v>
      </c>
      <c r="XT12">
        <f t="shared" si="441"/>
        <v>0</v>
      </c>
      <c r="XU12">
        <f t="shared" si="442"/>
        <v>0</v>
      </c>
      <c r="XV12">
        <f t="shared" si="443"/>
        <v>0</v>
      </c>
      <c r="XW12">
        <f t="shared" si="444"/>
        <v>0</v>
      </c>
      <c r="XX12">
        <f t="shared" si="445"/>
        <v>0</v>
      </c>
      <c r="XY12">
        <f t="shared" si="446"/>
        <v>0</v>
      </c>
      <c r="XZ12">
        <f t="shared" si="447"/>
        <v>0</v>
      </c>
      <c r="YA12">
        <f t="shared" si="448"/>
        <v>0</v>
      </c>
      <c r="YB12">
        <f t="shared" si="449"/>
        <v>0</v>
      </c>
      <c r="YC12">
        <f t="shared" si="450"/>
        <v>0</v>
      </c>
      <c r="YD12">
        <f t="shared" si="451"/>
        <v>0</v>
      </c>
      <c r="YE12">
        <f t="shared" si="452"/>
        <v>0</v>
      </c>
      <c r="YF12">
        <f t="shared" si="453"/>
        <v>0</v>
      </c>
      <c r="YG12">
        <f t="shared" si="454"/>
        <v>0</v>
      </c>
      <c r="YH12">
        <f t="shared" si="455"/>
        <v>0</v>
      </c>
      <c r="YI12">
        <f t="shared" si="456"/>
        <v>0</v>
      </c>
      <c r="YJ12">
        <f t="shared" si="457"/>
        <v>0</v>
      </c>
      <c r="YK12">
        <f t="shared" si="458"/>
        <v>0</v>
      </c>
      <c r="YL12">
        <f t="shared" si="459"/>
        <v>0</v>
      </c>
      <c r="YM12">
        <f t="shared" si="460"/>
        <v>0</v>
      </c>
      <c r="YN12">
        <f t="shared" si="461"/>
        <v>0</v>
      </c>
      <c r="YO12">
        <f t="shared" si="462"/>
        <v>0</v>
      </c>
      <c r="YP12">
        <f t="shared" si="463"/>
        <v>0</v>
      </c>
      <c r="YQ12">
        <f t="shared" si="464"/>
        <v>0</v>
      </c>
      <c r="YR12">
        <f t="shared" si="465"/>
        <v>0</v>
      </c>
      <c r="YS12">
        <f t="shared" si="466"/>
        <v>0</v>
      </c>
      <c r="YT12">
        <f t="shared" si="467"/>
        <v>0</v>
      </c>
      <c r="YU12">
        <f t="shared" si="468"/>
        <v>0</v>
      </c>
      <c r="YV12">
        <f t="shared" si="469"/>
        <v>0</v>
      </c>
      <c r="YW12">
        <f t="shared" si="470"/>
        <v>0</v>
      </c>
      <c r="YX12">
        <f t="shared" si="471"/>
        <v>0</v>
      </c>
      <c r="YY12">
        <f t="shared" si="472"/>
        <v>0</v>
      </c>
      <c r="YZ12">
        <f t="shared" si="473"/>
        <v>0</v>
      </c>
      <c r="ZA12">
        <f t="shared" si="474"/>
        <v>0</v>
      </c>
      <c r="ZB12">
        <f t="shared" si="475"/>
        <v>0</v>
      </c>
      <c r="ZC12">
        <f t="shared" si="476"/>
        <v>0</v>
      </c>
      <c r="ZD12">
        <f t="shared" si="477"/>
        <v>0</v>
      </c>
      <c r="ZE12">
        <f t="shared" si="478"/>
        <v>0</v>
      </c>
      <c r="ZG12" s="4">
        <f t="shared" si="479"/>
        <v>352</v>
      </c>
      <c r="ZH12" s="4">
        <f t="shared" si="480"/>
        <v>147</v>
      </c>
      <c r="ZI12" s="4">
        <f t="shared" si="481"/>
        <v>164</v>
      </c>
      <c r="ZJ12" s="4">
        <f t="shared" si="482"/>
        <v>0</v>
      </c>
      <c r="ZL12" s="4">
        <f t="shared" si="483"/>
        <v>663</v>
      </c>
      <c r="ZO12">
        <f t="shared" si="484"/>
        <v>57</v>
      </c>
      <c r="ZP12">
        <f t="shared" si="485"/>
        <v>94</v>
      </c>
      <c r="ZQ12">
        <f t="shared" si="486"/>
        <v>85</v>
      </c>
      <c r="ZR12">
        <f t="shared" si="487"/>
        <v>0</v>
      </c>
      <c r="ZS12">
        <f t="shared" si="488"/>
        <v>0</v>
      </c>
      <c r="ZT12">
        <f t="shared" si="489"/>
        <v>56</v>
      </c>
      <c r="ZU12">
        <f t="shared" si="490"/>
        <v>64</v>
      </c>
      <c r="ZV12">
        <f t="shared" si="491"/>
        <v>83</v>
      </c>
      <c r="ZW12">
        <f t="shared" si="492"/>
        <v>60</v>
      </c>
      <c r="ZX12">
        <f t="shared" si="493"/>
        <v>103</v>
      </c>
      <c r="ZY12">
        <f t="shared" si="494"/>
        <v>61</v>
      </c>
      <c r="ZZ12">
        <f t="shared" si="495"/>
        <v>0</v>
      </c>
      <c r="AAA12">
        <f t="shared" si="496"/>
        <v>0</v>
      </c>
      <c r="AAB12">
        <f t="shared" si="497"/>
        <v>0</v>
      </c>
      <c r="AAC12">
        <f t="shared" si="498"/>
        <v>0</v>
      </c>
      <c r="AAD12">
        <f t="shared" si="499"/>
        <v>0</v>
      </c>
      <c r="AAE12">
        <f t="shared" si="500"/>
        <v>0</v>
      </c>
      <c r="AAF12">
        <f t="shared" si="501"/>
        <v>0</v>
      </c>
      <c r="AAG12">
        <f t="shared" si="502"/>
        <v>0</v>
      </c>
      <c r="AAH12">
        <f t="shared" si="503"/>
        <v>0</v>
      </c>
      <c r="AAI12">
        <f t="shared" si="504"/>
        <v>0</v>
      </c>
      <c r="AAJ12">
        <f t="shared" si="505"/>
        <v>0</v>
      </c>
      <c r="AAK12">
        <f t="shared" si="506"/>
        <v>0</v>
      </c>
      <c r="AAL12">
        <f t="shared" si="507"/>
        <v>0</v>
      </c>
      <c r="AAM12">
        <f t="shared" si="508"/>
        <v>0</v>
      </c>
      <c r="AAN12">
        <f t="shared" si="509"/>
        <v>0</v>
      </c>
      <c r="AAO12">
        <f t="shared" si="510"/>
        <v>0</v>
      </c>
      <c r="AAP12">
        <f t="shared" si="511"/>
        <v>0</v>
      </c>
      <c r="AAQ12">
        <f t="shared" si="512"/>
        <v>0</v>
      </c>
      <c r="AAR12">
        <f t="shared" si="513"/>
        <v>0</v>
      </c>
      <c r="AAS12">
        <f t="shared" si="514"/>
        <v>0</v>
      </c>
      <c r="AAT12">
        <f t="shared" si="515"/>
        <v>0</v>
      </c>
      <c r="AAU12">
        <f t="shared" si="516"/>
        <v>0</v>
      </c>
      <c r="AAV12">
        <f t="shared" si="517"/>
        <v>0</v>
      </c>
      <c r="AAW12">
        <f t="shared" si="518"/>
        <v>0</v>
      </c>
      <c r="AAX12">
        <f t="shared" si="519"/>
        <v>0</v>
      </c>
      <c r="AAY12">
        <f t="shared" si="520"/>
        <v>0</v>
      </c>
      <c r="AAZ12">
        <f t="shared" si="521"/>
        <v>0</v>
      </c>
      <c r="ABA12">
        <f t="shared" si="522"/>
        <v>0</v>
      </c>
      <c r="ABB12">
        <f t="shared" si="523"/>
        <v>0</v>
      </c>
      <c r="ABC12">
        <f t="shared" si="524"/>
        <v>0</v>
      </c>
      <c r="ABD12">
        <f t="shared" si="525"/>
        <v>0</v>
      </c>
      <c r="ABE12">
        <f t="shared" si="526"/>
        <v>0</v>
      </c>
      <c r="ABF12">
        <f t="shared" si="527"/>
        <v>0</v>
      </c>
      <c r="ABG12">
        <f t="shared" si="528"/>
        <v>0</v>
      </c>
      <c r="ABH12">
        <f t="shared" si="529"/>
        <v>0</v>
      </c>
      <c r="ABI12">
        <f t="shared" si="530"/>
        <v>0</v>
      </c>
      <c r="ABJ12">
        <f t="shared" si="531"/>
        <v>0</v>
      </c>
      <c r="ABK12">
        <f t="shared" si="532"/>
        <v>0</v>
      </c>
      <c r="ABL12">
        <f t="shared" si="533"/>
        <v>0</v>
      </c>
      <c r="ABM12">
        <f t="shared" si="534"/>
        <v>0</v>
      </c>
      <c r="ABN12">
        <f t="shared" si="535"/>
        <v>0</v>
      </c>
      <c r="ABO12">
        <f t="shared" si="536"/>
        <v>0</v>
      </c>
      <c r="ABP12">
        <f t="shared" si="537"/>
        <v>0</v>
      </c>
      <c r="ABQ12">
        <f t="shared" si="538"/>
        <v>0</v>
      </c>
      <c r="ABR12">
        <f t="shared" si="539"/>
        <v>0</v>
      </c>
      <c r="ABS12">
        <f t="shared" si="540"/>
        <v>0</v>
      </c>
      <c r="ABT12">
        <f t="shared" si="541"/>
        <v>0</v>
      </c>
      <c r="ABU12">
        <f t="shared" si="542"/>
        <v>0</v>
      </c>
      <c r="ABV12">
        <f t="shared" si="543"/>
        <v>0</v>
      </c>
      <c r="ABW12">
        <f t="shared" si="544"/>
        <v>0</v>
      </c>
      <c r="ABX12">
        <f t="shared" si="545"/>
        <v>0</v>
      </c>
      <c r="ABY12">
        <f t="shared" si="546"/>
        <v>0</v>
      </c>
      <c r="ABZ12">
        <f t="shared" si="547"/>
        <v>0</v>
      </c>
      <c r="ACA12">
        <f t="shared" si="548"/>
        <v>0</v>
      </c>
      <c r="ACB12">
        <f t="shared" si="549"/>
        <v>0</v>
      </c>
      <c r="ACC12">
        <f t="shared" si="550"/>
        <v>0</v>
      </c>
      <c r="ACD12">
        <f t="shared" si="551"/>
        <v>0</v>
      </c>
      <c r="ACE12">
        <f t="shared" si="552"/>
        <v>0</v>
      </c>
      <c r="ACF12">
        <f t="shared" si="553"/>
        <v>0</v>
      </c>
      <c r="ACG12">
        <f t="shared" si="554"/>
        <v>0</v>
      </c>
      <c r="ACH12">
        <f t="shared" si="555"/>
        <v>0</v>
      </c>
      <c r="ACI12">
        <f t="shared" si="556"/>
        <v>0</v>
      </c>
      <c r="ACJ12">
        <f t="shared" si="557"/>
        <v>0</v>
      </c>
      <c r="ACK12">
        <f t="shared" si="558"/>
        <v>0</v>
      </c>
      <c r="ACL12">
        <f t="shared" si="559"/>
        <v>0</v>
      </c>
      <c r="ACM12">
        <f t="shared" si="560"/>
        <v>0</v>
      </c>
      <c r="ACN12">
        <f t="shared" si="561"/>
        <v>0</v>
      </c>
      <c r="ACO12">
        <f t="shared" si="562"/>
        <v>0</v>
      </c>
      <c r="ACP12">
        <f t="shared" si="563"/>
        <v>0</v>
      </c>
      <c r="ACQ12">
        <f t="shared" si="564"/>
        <v>0</v>
      </c>
      <c r="ACR12">
        <f t="shared" si="565"/>
        <v>0</v>
      </c>
      <c r="ACS12">
        <f t="shared" si="566"/>
        <v>0</v>
      </c>
      <c r="ACT12">
        <f t="shared" si="567"/>
        <v>0</v>
      </c>
      <c r="ACU12">
        <f t="shared" si="568"/>
        <v>0</v>
      </c>
      <c r="ACW12" s="4">
        <f t="shared" si="569"/>
        <v>345.5</v>
      </c>
      <c r="ACX12" s="4">
        <f t="shared" si="570"/>
        <v>193.5</v>
      </c>
      <c r="ACY12" s="4">
        <f t="shared" si="571"/>
        <v>104.6</v>
      </c>
      <c r="ACZ12" s="4">
        <f t="shared" si="572"/>
        <v>0</v>
      </c>
      <c r="ADA12" s="88">
        <f t="shared" si="573"/>
        <v>9.8361577864530005</v>
      </c>
      <c r="ADB12" s="4">
        <f t="shared" si="574"/>
        <v>643.6</v>
      </c>
      <c r="ADC12" s="5">
        <f t="shared" si="575"/>
        <v>8.3126409762481615</v>
      </c>
      <c r="ADD12" s="5">
        <f t="shared" si="576"/>
        <v>7.2318738927058179</v>
      </c>
      <c r="ADE12">
        <f t="shared" si="577"/>
        <v>51.9</v>
      </c>
      <c r="ADF12">
        <f t="shared" si="578"/>
        <v>112.5</v>
      </c>
      <c r="ADG12">
        <f t="shared" si="579"/>
        <v>42.5</v>
      </c>
      <c r="ADH12">
        <f t="shared" si="580"/>
        <v>0</v>
      </c>
      <c r="ADI12">
        <f t="shared" si="581"/>
        <v>0</v>
      </c>
      <c r="ADJ12">
        <f t="shared" si="582"/>
        <v>44.4</v>
      </c>
      <c r="ADK12">
        <f t="shared" si="583"/>
        <v>85.8</v>
      </c>
      <c r="ADL12">
        <f t="shared" si="584"/>
        <v>107.7</v>
      </c>
      <c r="ADM12">
        <f t="shared" si="585"/>
        <v>94.2</v>
      </c>
      <c r="ADN12">
        <f t="shared" si="586"/>
        <v>17</v>
      </c>
      <c r="ADO12">
        <f t="shared" si="587"/>
        <v>87.6</v>
      </c>
      <c r="ADP12">
        <f t="shared" si="588"/>
        <v>0</v>
      </c>
      <c r="ADQ12">
        <f t="shared" si="589"/>
        <v>0</v>
      </c>
      <c r="ADR12">
        <f t="shared" si="590"/>
        <v>0</v>
      </c>
      <c r="ADS12">
        <f t="shared" si="591"/>
        <v>0</v>
      </c>
      <c r="ADT12">
        <f t="shared" si="592"/>
        <v>0</v>
      </c>
      <c r="ADU12">
        <f t="shared" si="593"/>
        <v>0</v>
      </c>
      <c r="ADV12">
        <f t="shared" si="594"/>
        <v>0</v>
      </c>
      <c r="ADW12">
        <f t="shared" si="595"/>
        <v>0</v>
      </c>
      <c r="ADX12">
        <f t="shared" si="596"/>
        <v>0</v>
      </c>
      <c r="ADY12">
        <f t="shared" si="597"/>
        <v>0</v>
      </c>
      <c r="ADZ12">
        <f t="shared" si="598"/>
        <v>0</v>
      </c>
      <c r="AEA12">
        <f t="shared" si="599"/>
        <v>0</v>
      </c>
      <c r="AEB12">
        <f t="shared" si="600"/>
        <v>0</v>
      </c>
      <c r="AEC12">
        <f t="shared" si="601"/>
        <v>0</v>
      </c>
      <c r="AED12">
        <f t="shared" si="602"/>
        <v>0</v>
      </c>
      <c r="AEE12">
        <f t="shared" si="603"/>
        <v>0</v>
      </c>
      <c r="AEF12">
        <f t="shared" si="604"/>
        <v>0</v>
      </c>
      <c r="AEG12">
        <f t="shared" si="605"/>
        <v>0</v>
      </c>
      <c r="AEH12">
        <f t="shared" si="606"/>
        <v>0</v>
      </c>
      <c r="AEI12">
        <f t="shared" si="607"/>
        <v>0</v>
      </c>
      <c r="AEJ12">
        <f t="shared" si="608"/>
        <v>0</v>
      </c>
      <c r="AEK12">
        <f t="shared" si="609"/>
        <v>0</v>
      </c>
      <c r="AEL12">
        <f t="shared" si="610"/>
        <v>0</v>
      </c>
      <c r="AEM12">
        <f t="shared" si="611"/>
        <v>0</v>
      </c>
      <c r="AEN12">
        <f t="shared" si="612"/>
        <v>0</v>
      </c>
      <c r="AEO12">
        <f t="shared" si="613"/>
        <v>0</v>
      </c>
      <c r="AEP12">
        <f t="shared" si="614"/>
        <v>0</v>
      </c>
      <c r="AEQ12">
        <f t="shared" si="615"/>
        <v>0</v>
      </c>
      <c r="AER12">
        <f t="shared" si="616"/>
        <v>0</v>
      </c>
      <c r="AES12">
        <f t="shared" si="617"/>
        <v>0</v>
      </c>
      <c r="AET12">
        <f t="shared" si="618"/>
        <v>0</v>
      </c>
      <c r="AEU12">
        <f t="shared" si="619"/>
        <v>0</v>
      </c>
      <c r="AEV12">
        <f t="shared" si="620"/>
        <v>0</v>
      </c>
      <c r="AEW12">
        <f t="shared" si="621"/>
        <v>0</v>
      </c>
      <c r="AEX12">
        <f t="shared" si="622"/>
        <v>0</v>
      </c>
      <c r="AEY12">
        <f t="shared" si="623"/>
        <v>0</v>
      </c>
      <c r="AEZ12">
        <f t="shared" si="624"/>
        <v>0</v>
      </c>
      <c r="AFA12">
        <f t="shared" si="625"/>
        <v>0</v>
      </c>
      <c r="AFB12">
        <f t="shared" si="626"/>
        <v>0</v>
      </c>
      <c r="AFC12">
        <f t="shared" si="627"/>
        <v>0</v>
      </c>
      <c r="AFD12">
        <f t="shared" si="628"/>
        <v>0</v>
      </c>
      <c r="AFE12">
        <f t="shared" si="629"/>
        <v>0</v>
      </c>
      <c r="AFF12">
        <f t="shared" si="630"/>
        <v>0</v>
      </c>
      <c r="AFG12">
        <f t="shared" si="631"/>
        <v>0</v>
      </c>
      <c r="AFH12">
        <f t="shared" si="632"/>
        <v>0</v>
      </c>
      <c r="AFI12">
        <f t="shared" si="633"/>
        <v>0</v>
      </c>
      <c r="AFJ12">
        <f t="shared" si="634"/>
        <v>0</v>
      </c>
      <c r="AFK12">
        <f t="shared" si="635"/>
        <v>0</v>
      </c>
      <c r="AFL12">
        <f t="shared" si="636"/>
        <v>0</v>
      </c>
      <c r="AFM12">
        <f t="shared" si="637"/>
        <v>0</v>
      </c>
      <c r="AFN12">
        <f t="shared" si="638"/>
        <v>0</v>
      </c>
      <c r="AFO12">
        <f t="shared" si="639"/>
        <v>0</v>
      </c>
      <c r="AFP12">
        <f t="shared" si="640"/>
        <v>0</v>
      </c>
      <c r="AFQ12">
        <f t="shared" si="641"/>
        <v>0</v>
      </c>
      <c r="AFR12">
        <f t="shared" si="642"/>
        <v>0</v>
      </c>
      <c r="AFS12">
        <f t="shared" si="643"/>
        <v>0</v>
      </c>
      <c r="AFT12">
        <f t="shared" si="644"/>
        <v>0</v>
      </c>
      <c r="AFU12">
        <f t="shared" si="645"/>
        <v>0</v>
      </c>
      <c r="AFV12">
        <f t="shared" si="646"/>
        <v>0</v>
      </c>
      <c r="AFW12">
        <f t="shared" si="647"/>
        <v>0</v>
      </c>
      <c r="AFX12">
        <f t="shared" si="648"/>
        <v>0</v>
      </c>
      <c r="AFY12">
        <f t="shared" si="649"/>
        <v>0</v>
      </c>
      <c r="AFZ12">
        <f t="shared" si="650"/>
        <v>0</v>
      </c>
      <c r="AGA12">
        <f t="shared" si="651"/>
        <v>0</v>
      </c>
      <c r="AGB12">
        <f t="shared" si="652"/>
        <v>0</v>
      </c>
      <c r="AGC12">
        <f t="shared" si="653"/>
        <v>0</v>
      </c>
      <c r="AGD12">
        <f t="shared" si="654"/>
        <v>0</v>
      </c>
      <c r="AGE12">
        <f t="shared" si="655"/>
        <v>0</v>
      </c>
      <c r="AGF12">
        <f t="shared" si="656"/>
        <v>0</v>
      </c>
      <c r="AGG12">
        <f t="shared" si="657"/>
        <v>0</v>
      </c>
      <c r="AGH12">
        <f t="shared" si="658"/>
        <v>0</v>
      </c>
      <c r="AGI12">
        <f t="shared" si="659"/>
        <v>0</v>
      </c>
      <c r="AGJ12">
        <f t="shared" si="660"/>
        <v>0</v>
      </c>
      <c r="AGK12">
        <f t="shared" si="661"/>
        <v>0</v>
      </c>
      <c r="AGM12" s="88">
        <f t="shared" si="662"/>
        <v>88.25</v>
      </c>
      <c r="AGN12" s="88">
        <v>88.25</v>
      </c>
      <c r="AGO12">
        <v>5</v>
      </c>
      <c r="AGP12">
        <f t="shared" si="663"/>
        <v>5</v>
      </c>
      <c r="AGQ12">
        <f t="shared" si="664"/>
        <v>5</v>
      </c>
      <c r="AGR12">
        <f t="shared" si="665"/>
        <v>5</v>
      </c>
      <c r="AGS12">
        <f t="shared" si="666"/>
        <v>0</v>
      </c>
      <c r="AGT12">
        <f t="shared" si="667"/>
        <v>0</v>
      </c>
      <c r="AGU12">
        <f t="shared" si="668"/>
        <v>5</v>
      </c>
      <c r="AGV12">
        <f t="shared" si="669"/>
        <v>7</v>
      </c>
      <c r="AGW12">
        <f t="shared" si="670"/>
        <v>5</v>
      </c>
      <c r="AGX12">
        <f t="shared" si="671"/>
        <v>5</v>
      </c>
      <c r="AGY12">
        <f t="shared" si="672"/>
        <v>5</v>
      </c>
      <c r="AGZ12">
        <f t="shared" si="673"/>
        <v>10</v>
      </c>
      <c r="AHA12">
        <f t="shared" si="674"/>
        <v>0</v>
      </c>
      <c r="AHB12">
        <f t="shared" si="675"/>
        <v>0</v>
      </c>
      <c r="AHC12">
        <f t="shared" si="676"/>
        <v>0</v>
      </c>
      <c r="AHD12">
        <f t="shared" si="677"/>
        <v>0</v>
      </c>
      <c r="AHE12">
        <f t="shared" si="678"/>
        <v>0</v>
      </c>
      <c r="AHF12">
        <f t="shared" si="679"/>
        <v>0</v>
      </c>
      <c r="AHG12">
        <f t="shared" si="680"/>
        <v>0</v>
      </c>
      <c r="AHH12">
        <f t="shared" si="681"/>
        <v>0</v>
      </c>
      <c r="AHI12">
        <f t="shared" si="682"/>
        <v>0</v>
      </c>
      <c r="AHJ12">
        <f t="shared" si="683"/>
        <v>0</v>
      </c>
      <c r="AHK12">
        <f t="shared" si="684"/>
        <v>0</v>
      </c>
      <c r="AHL12">
        <f t="shared" si="685"/>
        <v>0</v>
      </c>
      <c r="AHM12">
        <f t="shared" si="686"/>
        <v>0</v>
      </c>
      <c r="AHN12">
        <f t="shared" si="687"/>
        <v>0</v>
      </c>
      <c r="AHO12">
        <f t="shared" si="688"/>
        <v>0</v>
      </c>
      <c r="AHP12">
        <f t="shared" si="689"/>
        <v>0</v>
      </c>
      <c r="AHQ12">
        <f t="shared" si="690"/>
        <v>0</v>
      </c>
      <c r="AHR12">
        <f t="shared" si="691"/>
        <v>0</v>
      </c>
      <c r="AHS12">
        <f t="shared" si="692"/>
        <v>0</v>
      </c>
      <c r="AHT12">
        <f t="shared" si="693"/>
        <v>0</v>
      </c>
      <c r="AHU12">
        <f t="shared" si="694"/>
        <v>0</v>
      </c>
      <c r="AHV12">
        <f t="shared" si="695"/>
        <v>0</v>
      </c>
      <c r="AHW12">
        <f t="shared" si="696"/>
        <v>0</v>
      </c>
      <c r="AHX12">
        <f t="shared" si="697"/>
        <v>0</v>
      </c>
      <c r="AHY12">
        <f t="shared" si="698"/>
        <v>0</v>
      </c>
      <c r="AHZ12">
        <f t="shared" si="699"/>
        <v>0</v>
      </c>
      <c r="AIA12">
        <f t="shared" si="700"/>
        <v>0</v>
      </c>
      <c r="AIB12">
        <f t="shared" si="701"/>
        <v>0</v>
      </c>
      <c r="AIC12">
        <f t="shared" si="702"/>
        <v>0</v>
      </c>
      <c r="AID12">
        <f t="shared" si="703"/>
        <v>0</v>
      </c>
      <c r="AIE12">
        <f t="shared" si="704"/>
        <v>0</v>
      </c>
      <c r="AIF12">
        <f t="shared" si="705"/>
        <v>0</v>
      </c>
      <c r="AIG12">
        <f t="shared" si="706"/>
        <v>0</v>
      </c>
      <c r="AIH12">
        <f t="shared" si="707"/>
        <v>0</v>
      </c>
      <c r="AII12">
        <f t="shared" si="708"/>
        <v>0</v>
      </c>
      <c r="AIJ12">
        <f t="shared" si="709"/>
        <v>0</v>
      </c>
      <c r="AIK12">
        <f t="shared" si="710"/>
        <v>0</v>
      </c>
      <c r="AIL12">
        <f t="shared" si="711"/>
        <v>0</v>
      </c>
      <c r="AIM12">
        <f t="shared" si="712"/>
        <v>0</v>
      </c>
      <c r="AIN12">
        <f t="shared" si="713"/>
        <v>0</v>
      </c>
      <c r="AIO12">
        <f t="shared" si="714"/>
        <v>0</v>
      </c>
      <c r="AIP12">
        <f t="shared" si="715"/>
        <v>0</v>
      </c>
      <c r="AIQ12">
        <f t="shared" si="716"/>
        <v>0</v>
      </c>
      <c r="AIR12">
        <f t="shared" si="717"/>
        <v>0</v>
      </c>
      <c r="AIS12">
        <f t="shared" si="718"/>
        <v>0</v>
      </c>
      <c r="AIT12">
        <f t="shared" si="719"/>
        <v>0</v>
      </c>
      <c r="AIU12">
        <f t="shared" si="720"/>
        <v>0</v>
      </c>
      <c r="AIV12">
        <f t="shared" si="721"/>
        <v>0</v>
      </c>
      <c r="AIW12">
        <f t="shared" si="722"/>
        <v>0</v>
      </c>
      <c r="AIX12">
        <f t="shared" si="723"/>
        <v>0</v>
      </c>
      <c r="AIY12">
        <f t="shared" si="724"/>
        <v>0</v>
      </c>
      <c r="AIZ12">
        <f t="shared" si="725"/>
        <v>0</v>
      </c>
      <c r="AJA12">
        <f t="shared" si="726"/>
        <v>0</v>
      </c>
      <c r="AJB12">
        <f t="shared" si="727"/>
        <v>0</v>
      </c>
      <c r="AJC12">
        <f t="shared" si="728"/>
        <v>0</v>
      </c>
      <c r="AJD12">
        <f t="shared" si="729"/>
        <v>0</v>
      </c>
      <c r="AJE12">
        <f t="shared" si="730"/>
        <v>0</v>
      </c>
      <c r="AJF12">
        <f t="shared" si="731"/>
        <v>0</v>
      </c>
      <c r="AJG12">
        <f t="shared" si="732"/>
        <v>0</v>
      </c>
      <c r="AJH12">
        <f t="shared" si="733"/>
        <v>0</v>
      </c>
      <c r="AJI12">
        <f t="shared" si="734"/>
        <v>0</v>
      </c>
      <c r="AJJ12">
        <f t="shared" si="735"/>
        <v>0</v>
      </c>
      <c r="AJK12">
        <f t="shared" si="736"/>
        <v>0</v>
      </c>
      <c r="AJL12">
        <f t="shared" si="737"/>
        <v>0</v>
      </c>
      <c r="AJM12">
        <f t="shared" si="738"/>
        <v>0</v>
      </c>
      <c r="AJN12">
        <f t="shared" si="739"/>
        <v>0</v>
      </c>
      <c r="AJO12">
        <f t="shared" si="740"/>
        <v>0</v>
      </c>
      <c r="AJP12">
        <f t="shared" si="741"/>
        <v>0</v>
      </c>
      <c r="AJQ12">
        <f t="shared" si="742"/>
        <v>0</v>
      </c>
      <c r="AJR12">
        <f t="shared" si="743"/>
        <v>0</v>
      </c>
      <c r="AJS12">
        <f t="shared" si="744"/>
        <v>0</v>
      </c>
      <c r="AJT12">
        <f t="shared" si="745"/>
        <v>0</v>
      </c>
      <c r="AJU12">
        <f t="shared" si="746"/>
        <v>0</v>
      </c>
      <c r="AJV12">
        <f t="shared" si="747"/>
        <v>0</v>
      </c>
      <c r="AJX12">
        <v>78</v>
      </c>
      <c r="AJY12">
        <v>1</v>
      </c>
      <c r="AJZ12">
        <v>1</v>
      </c>
      <c r="AKA12">
        <f t="shared" si="748"/>
        <v>0</v>
      </c>
      <c r="AKB12">
        <f t="shared" si="749"/>
        <v>0</v>
      </c>
      <c r="AKC12">
        <f t="shared" si="750"/>
        <v>0.25</v>
      </c>
      <c r="AKD12">
        <f t="shared" si="751"/>
        <v>2</v>
      </c>
      <c r="AKE12">
        <f t="shared" si="752"/>
        <v>2</v>
      </c>
      <c r="AKF12">
        <f t="shared" si="753"/>
        <v>1</v>
      </c>
      <c r="AKG12">
        <f t="shared" si="754"/>
        <v>1</v>
      </c>
      <c r="AKH12">
        <f t="shared" si="755"/>
        <v>2</v>
      </c>
      <c r="AKI12">
        <f t="shared" si="756"/>
        <v>0</v>
      </c>
      <c r="AKJ12">
        <f t="shared" si="757"/>
        <v>0</v>
      </c>
      <c r="AKK12">
        <f t="shared" si="758"/>
        <v>0</v>
      </c>
      <c r="AKL12">
        <f t="shared" si="759"/>
        <v>0</v>
      </c>
      <c r="AKM12">
        <f t="shared" si="760"/>
        <v>0</v>
      </c>
      <c r="AKN12">
        <f t="shared" si="761"/>
        <v>0</v>
      </c>
      <c r="AKO12">
        <f t="shared" si="762"/>
        <v>0</v>
      </c>
      <c r="AKP12">
        <f t="shared" si="763"/>
        <v>0</v>
      </c>
      <c r="AKQ12">
        <f t="shared" si="764"/>
        <v>0</v>
      </c>
      <c r="AKR12">
        <f t="shared" si="765"/>
        <v>0</v>
      </c>
      <c r="AKS12">
        <f t="shared" si="766"/>
        <v>0</v>
      </c>
      <c r="AKT12">
        <f t="shared" si="767"/>
        <v>0</v>
      </c>
      <c r="AKU12">
        <f t="shared" si="768"/>
        <v>0</v>
      </c>
      <c r="AKV12">
        <f t="shared" si="769"/>
        <v>0</v>
      </c>
      <c r="AKW12">
        <f t="shared" si="770"/>
        <v>0</v>
      </c>
      <c r="AKX12">
        <f t="shared" si="771"/>
        <v>0</v>
      </c>
      <c r="AKY12">
        <f t="shared" si="772"/>
        <v>0</v>
      </c>
      <c r="AKZ12">
        <f t="shared" si="773"/>
        <v>0</v>
      </c>
      <c r="ALA12">
        <f t="shared" si="774"/>
        <v>0</v>
      </c>
      <c r="ALB12">
        <f t="shared" si="775"/>
        <v>0</v>
      </c>
      <c r="ALC12">
        <f t="shared" si="776"/>
        <v>0</v>
      </c>
      <c r="ALD12">
        <f t="shared" si="777"/>
        <v>0</v>
      </c>
      <c r="ALE12">
        <f t="shared" si="778"/>
        <v>0</v>
      </c>
      <c r="ALF12">
        <f t="shared" si="779"/>
        <v>0</v>
      </c>
      <c r="ALG12">
        <f t="shared" si="780"/>
        <v>0</v>
      </c>
      <c r="ALH12">
        <f t="shared" si="781"/>
        <v>0</v>
      </c>
      <c r="ALI12">
        <f t="shared" si="782"/>
        <v>0</v>
      </c>
      <c r="ALJ12">
        <f t="shared" si="783"/>
        <v>0</v>
      </c>
      <c r="ALK12">
        <f t="shared" si="784"/>
        <v>0</v>
      </c>
      <c r="ALL12">
        <f t="shared" si="785"/>
        <v>0</v>
      </c>
      <c r="ALM12">
        <f t="shared" si="786"/>
        <v>0</v>
      </c>
      <c r="ALN12">
        <f t="shared" si="787"/>
        <v>0</v>
      </c>
      <c r="ALO12">
        <f t="shared" si="788"/>
        <v>0</v>
      </c>
      <c r="ALP12">
        <f t="shared" si="789"/>
        <v>0</v>
      </c>
      <c r="ALQ12">
        <f t="shared" si="790"/>
        <v>0</v>
      </c>
      <c r="ALR12">
        <f t="shared" si="791"/>
        <v>0</v>
      </c>
      <c r="ALS12">
        <f t="shared" si="792"/>
        <v>0</v>
      </c>
      <c r="ALT12">
        <f t="shared" si="793"/>
        <v>0</v>
      </c>
      <c r="ALU12">
        <f t="shared" si="794"/>
        <v>0</v>
      </c>
      <c r="ALV12">
        <f t="shared" si="795"/>
        <v>0</v>
      </c>
      <c r="ALW12">
        <f t="shared" si="796"/>
        <v>0</v>
      </c>
      <c r="ALX12">
        <f t="shared" si="797"/>
        <v>0</v>
      </c>
      <c r="ALY12">
        <f t="shared" si="798"/>
        <v>0</v>
      </c>
      <c r="ALZ12">
        <f t="shared" si="799"/>
        <v>0</v>
      </c>
      <c r="AMA12">
        <f t="shared" si="800"/>
        <v>0</v>
      </c>
      <c r="AMB12">
        <f t="shared" si="801"/>
        <v>0</v>
      </c>
      <c r="AMC12">
        <f t="shared" si="802"/>
        <v>0</v>
      </c>
      <c r="AMD12">
        <f t="shared" si="803"/>
        <v>0</v>
      </c>
      <c r="AME12">
        <f t="shared" si="804"/>
        <v>0</v>
      </c>
      <c r="AMF12">
        <f t="shared" si="805"/>
        <v>0</v>
      </c>
      <c r="AMG12">
        <f t="shared" si="806"/>
        <v>0</v>
      </c>
      <c r="AMH12">
        <f t="shared" si="807"/>
        <v>0</v>
      </c>
      <c r="AMI12">
        <f t="shared" si="808"/>
        <v>0</v>
      </c>
      <c r="AMJ12">
        <f t="shared" si="809"/>
        <v>0</v>
      </c>
      <c r="AMK12">
        <f t="shared" si="810"/>
        <v>0</v>
      </c>
      <c r="AML12">
        <f t="shared" si="811"/>
        <v>0</v>
      </c>
      <c r="AMM12">
        <f t="shared" si="812"/>
        <v>0</v>
      </c>
      <c r="AMN12">
        <f t="shared" si="813"/>
        <v>0</v>
      </c>
      <c r="AMO12">
        <f t="shared" si="814"/>
        <v>0</v>
      </c>
      <c r="AMP12">
        <f t="shared" si="815"/>
        <v>0</v>
      </c>
      <c r="AMQ12">
        <f t="shared" si="816"/>
        <v>0</v>
      </c>
      <c r="AMR12">
        <f t="shared" si="817"/>
        <v>0</v>
      </c>
      <c r="AMS12">
        <f t="shared" si="818"/>
        <v>0</v>
      </c>
      <c r="AMT12">
        <f t="shared" si="819"/>
        <v>0</v>
      </c>
      <c r="AMU12">
        <f t="shared" si="820"/>
        <v>0</v>
      </c>
      <c r="AMV12">
        <f t="shared" si="821"/>
        <v>0</v>
      </c>
      <c r="AMW12">
        <f t="shared" si="822"/>
        <v>0</v>
      </c>
      <c r="AMX12">
        <f t="shared" si="823"/>
        <v>0</v>
      </c>
      <c r="AMY12">
        <f t="shared" si="824"/>
        <v>0</v>
      </c>
      <c r="AMZ12">
        <f t="shared" si="825"/>
        <v>0</v>
      </c>
      <c r="ANA12">
        <f t="shared" si="826"/>
        <v>0</v>
      </c>
      <c r="ANB12">
        <f t="shared" si="827"/>
        <v>0</v>
      </c>
      <c r="ANC12">
        <f t="shared" si="828"/>
        <v>0</v>
      </c>
      <c r="AND12">
        <f t="shared" si="829"/>
        <v>0</v>
      </c>
      <c r="ANR12" s="4">
        <v>2433</v>
      </c>
      <c r="ANS12" s="4">
        <f t="shared" si="830"/>
        <v>2433</v>
      </c>
      <c r="ANU12" s="4">
        <v>2447</v>
      </c>
      <c r="ANV12" t="str">
        <f t="shared" si="831"/>
        <v>2448</v>
      </c>
      <c r="ANW12" t="str">
        <f t="shared" si="832"/>
        <v>2457</v>
      </c>
      <c r="ANX12" t="str">
        <f t="shared" si="833"/>
        <v>2458</v>
      </c>
      <c r="ANY12" t="str">
        <f t="shared" si="834"/>
        <v>2458</v>
      </c>
      <c r="ANZ12" t="str">
        <f t="shared" si="835"/>
        <v>2458</v>
      </c>
      <c r="AOA12" t="str">
        <f t="shared" si="836"/>
        <v>2459</v>
      </c>
      <c r="AOB12" t="str">
        <f t="shared" si="837"/>
        <v>2460</v>
      </c>
      <c r="AOC12" t="str">
        <f t="shared" si="838"/>
        <v>2462</v>
      </c>
      <c r="AOD12" t="str">
        <f t="shared" si="839"/>
        <v>2463</v>
      </c>
      <c r="AOE12" t="str">
        <f t="shared" si="840"/>
        <v>2431</v>
      </c>
      <c r="AOF12" t="str">
        <f t="shared" si="841"/>
        <v>2433</v>
      </c>
      <c r="AOG12" t="str">
        <f t="shared" si="842"/>
        <v>2433</v>
      </c>
      <c r="AOH12" t="str">
        <f t="shared" si="843"/>
        <v>2433</v>
      </c>
      <c r="AOI12" t="str">
        <f t="shared" si="844"/>
        <v>2433</v>
      </c>
      <c r="AOJ12" t="str">
        <f t="shared" si="845"/>
        <v>2433</v>
      </c>
      <c r="AOK12" t="str">
        <f t="shared" si="846"/>
        <v>2433</v>
      </c>
      <c r="AOL12" t="str">
        <f t="shared" si="847"/>
        <v>2433</v>
      </c>
      <c r="AOM12" t="str">
        <f t="shared" si="848"/>
        <v>2433</v>
      </c>
      <c r="AON12" t="str">
        <f t="shared" si="849"/>
        <v>2433</v>
      </c>
      <c r="AOO12" t="str">
        <f t="shared" si="850"/>
        <v>2433</v>
      </c>
      <c r="AOP12" t="str">
        <f t="shared" si="851"/>
        <v>2433</v>
      </c>
      <c r="AOQ12" t="str">
        <f t="shared" si="852"/>
        <v>2433</v>
      </c>
      <c r="AOR12" t="str">
        <f t="shared" si="853"/>
        <v>2433</v>
      </c>
      <c r="AOS12" t="str">
        <f t="shared" si="854"/>
        <v>2433</v>
      </c>
      <c r="AOT12" t="str">
        <f t="shared" si="855"/>
        <v>2433</v>
      </c>
      <c r="AOU12" t="str">
        <f t="shared" si="856"/>
        <v>2433</v>
      </c>
      <c r="AOV12" t="str">
        <f t="shared" si="857"/>
        <v>2433</v>
      </c>
      <c r="AOW12" t="str">
        <f t="shared" si="858"/>
        <v>2433</v>
      </c>
      <c r="AOX12" t="str">
        <f t="shared" si="859"/>
        <v>2433</v>
      </c>
      <c r="AOY12" t="str">
        <f t="shared" si="860"/>
        <v>2433</v>
      </c>
      <c r="AOZ12" t="str">
        <f t="shared" si="861"/>
        <v>2433</v>
      </c>
      <c r="APA12" t="str">
        <f t="shared" si="862"/>
        <v>2433</v>
      </c>
      <c r="APB12" t="str">
        <f t="shared" si="863"/>
        <v>2433</v>
      </c>
      <c r="APC12" t="str">
        <f t="shared" si="864"/>
        <v>2433</v>
      </c>
      <c r="APD12" t="str">
        <f t="shared" si="865"/>
        <v>2433</v>
      </c>
      <c r="APE12" t="str">
        <f t="shared" si="866"/>
        <v>2433</v>
      </c>
      <c r="APF12" t="str">
        <f t="shared" si="867"/>
        <v>2433</v>
      </c>
      <c r="APG12" t="str">
        <f t="shared" si="868"/>
        <v>2433</v>
      </c>
      <c r="APH12" t="str">
        <f t="shared" si="869"/>
        <v>2433</v>
      </c>
      <c r="API12" t="str">
        <f t="shared" si="870"/>
        <v>2433</v>
      </c>
      <c r="APJ12" t="str">
        <f t="shared" si="871"/>
        <v>2433</v>
      </c>
      <c r="APK12" t="str">
        <f t="shared" si="872"/>
        <v>2433</v>
      </c>
      <c r="APL12" t="str">
        <f t="shared" si="873"/>
        <v>2433</v>
      </c>
      <c r="APM12" t="str">
        <f t="shared" si="874"/>
        <v>2433</v>
      </c>
      <c r="APN12" t="str">
        <f t="shared" si="875"/>
        <v>2433</v>
      </c>
      <c r="APO12" t="str">
        <f t="shared" si="876"/>
        <v>2433</v>
      </c>
      <c r="APP12" t="str">
        <f t="shared" si="877"/>
        <v>2433</v>
      </c>
      <c r="APQ12" t="str">
        <f t="shared" si="878"/>
        <v>2433</v>
      </c>
      <c r="APR12" t="str">
        <f t="shared" si="879"/>
        <v>2433</v>
      </c>
      <c r="APS12" t="str">
        <f t="shared" si="880"/>
        <v>2433</v>
      </c>
      <c r="APT12" t="str">
        <f t="shared" si="881"/>
        <v>2433</v>
      </c>
      <c r="APU12" t="str">
        <f t="shared" si="882"/>
        <v>2433</v>
      </c>
      <c r="APV12" t="str">
        <f t="shared" si="883"/>
        <v>2433</v>
      </c>
      <c r="APW12" t="str">
        <f t="shared" si="884"/>
        <v>2433</v>
      </c>
      <c r="APX12" t="str">
        <f t="shared" si="885"/>
        <v>2433</v>
      </c>
      <c r="APY12" t="str">
        <f t="shared" si="886"/>
        <v>2433</v>
      </c>
      <c r="APZ12" t="str">
        <f t="shared" si="887"/>
        <v>2433</v>
      </c>
      <c r="AQA12" t="str">
        <f t="shared" si="888"/>
        <v>2433</v>
      </c>
      <c r="AQB12" t="str">
        <f t="shared" si="889"/>
        <v>2433</v>
      </c>
      <c r="AQC12" t="str">
        <f t="shared" si="890"/>
        <v>2433</v>
      </c>
      <c r="AQD12" t="str">
        <f t="shared" si="891"/>
        <v>2433</v>
      </c>
      <c r="AQE12" t="str">
        <f t="shared" si="892"/>
        <v>2433</v>
      </c>
      <c r="AQF12" t="str">
        <f t="shared" si="893"/>
        <v>2433</v>
      </c>
      <c r="AQG12" t="str">
        <f t="shared" si="894"/>
        <v>2433</v>
      </c>
      <c r="AQH12" t="str">
        <f t="shared" si="895"/>
        <v>2433</v>
      </c>
      <c r="AQI12" t="str">
        <f t="shared" si="896"/>
        <v>2433</v>
      </c>
      <c r="AQJ12" t="str">
        <f t="shared" si="897"/>
        <v>2433</v>
      </c>
      <c r="AQK12" t="str">
        <f t="shared" si="898"/>
        <v>2433</v>
      </c>
      <c r="AQL12" t="str">
        <f t="shared" si="899"/>
        <v>2433</v>
      </c>
      <c r="AQM12" t="str">
        <f t="shared" si="900"/>
        <v>2433</v>
      </c>
      <c r="AQN12" t="str">
        <f t="shared" si="901"/>
        <v>2433</v>
      </c>
      <c r="AQO12" t="str">
        <f t="shared" si="902"/>
        <v>2433</v>
      </c>
      <c r="AQP12" t="str">
        <f t="shared" si="903"/>
        <v>2433</v>
      </c>
      <c r="AQQ12" t="str">
        <f t="shared" si="904"/>
        <v>2433</v>
      </c>
      <c r="AQR12" t="str">
        <f t="shared" si="905"/>
        <v>2433</v>
      </c>
      <c r="AQS12" t="str">
        <f t="shared" si="906"/>
        <v>2433</v>
      </c>
      <c r="AQT12" t="str">
        <f t="shared" si="907"/>
        <v>2433</v>
      </c>
      <c r="AQU12" t="str">
        <f t="shared" si="908"/>
        <v>2433</v>
      </c>
      <c r="AQV12" t="str">
        <f t="shared" si="909"/>
        <v>2433</v>
      </c>
      <c r="AQW12" t="str">
        <f t="shared" si="910"/>
        <v>2433</v>
      </c>
      <c r="AQX12" t="str">
        <f t="shared" si="911"/>
        <v>2433</v>
      </c>
      <c r="AQY12" t="str">
        <f t="shared" si="912"/>
        <v>2433</v>
      </c>
      <c r="AQZ12" t="str">
        <f t="shared" si="913"/>
        <v>2433</v>
      </c>
      <c r="ARA12" t="str">
        <f t="shared" si="914"/>
        <v>2433</v>
      </c>
      <c r="ARB12" t="str">
        <f t="shared" si="915"/>
        <v>2433</v>
      </c>
      <c r="ARC12">
        <v>2447</v>
      </c>
      <c r="ARH12" s="5"/>
    </row>
    <row r="13" spans="1:1154" x14ac:dyDescent="0.2">
      <c r="A13">
        <v>123</v>
      </c>
      <c r="B13" s="228" t="s">
        <v>186</v>
      </c>
      <c r="C13" s="20">
        <f>VLOOKUP(A13, Rankings!$A$2:$AN$161, 40, FALSE)</f>
        <v>11</v>
      </c>
      <c r="D13" s="227" t="s">
        <v>231</v>
      </c>
      <c r="F13" s="4">
        <v>3</v>
      </c>
      <c r="G13" s="4">
        <v>6</v>
      </c>
      <c r="I13" s="5">
        <f t="shared" si="0"/>
        <v>9</v>
      </c>
      <c r="L13" t="s">
        <v>1722</v>
      </c>
      <c r="M13" t="s">
        <v>2272</v>
      </c>
      <c r="N13" t="s">
        <v>2331</v>
      </c>
      <c r="O13" t="s">
        <v>2745</v>
      </c>
      <c r="P13" t="s">
        <v>2745</v>
      </c>
      <c r="Q13" t="s">
        <v>2998</v>
      </c>
      <c r="R13" t="s">
        <v>3461</v>
      </c>
      <c r="S13" t="s">
        <v>3706</v>
      </c>
      <c r="T13" t="s">
        <v>3933</v>
      </c>
      <c r="U13" t="s">
        <v>3969</v>
      </c>
      <c r="V13" t="s">
        <v>4237</v>
      </c>
      <c r="W13" t="str">
        <f>Rankings!D12</f>
        <v>-</v>
      </c>
      <c r="X13" t="s">
        <v>10</v>
      </c>
      <c r="Y13" t="s">
        <v>10</v>
      </c>
      <c r="Z13" t="s">
        <v>10</v>
      </c>
      <c r="AA13" t="s">
        <v>10</v>
      </c>
      <c r="AB13" t="s">
        <v>10</v>
      </c>
      <c r="AC13" t="s">
        <v>10</v>
      </c>
      <c r="AD13" t="s">
        <v>10</v>
      </c>
      <c r="AE13" t="s">
        <v>10</v>
      </c>
      <c r="AF13" t="s">
        <v>10</v>
      </c>
      <c r="AG13" t="s">
        <v>10</v>
      </c>
      <c r="AH13" t="s">
        <v>10</v>
      </c>
      <c r="AI13" t="s">
        <v>10</v>
      </c>
      <c r="AJ13" t="s">
        <v>10</v>
      </c>
      <c r="AK13" t="s">
        <v>10</v>
      </c>
      <c r="AL13" t="s">
        <v>10</v>
      </c>
      <c r="AM13" t="s">
        <v>10</v>
      </c>
      <c r="AN13" t="s">
        <v>10</v>
      </c>
      <c r="AO13" t="s">
        <v>10</v>
      </c>
      <c r="AP13" t="s">
        <v>10</v>
      </c>
      <c r="AQ13" t="s">
        <v>10</v>
      </c>
      <c r="AR13" t="s">
        <v>10</v>
      </c>
      <c r="AS13" t="s">
        <v>10</v>
      </c>
      <c r="AT13" t="s">
        <v>10</v>
      </c>
      <c r="AU13" t="s">
        <v>10</v>
      </c>
      <c r="AV13" t="s">
        <v>10</v>
      </c>
      <c r="AW13" t="s">
        <v>10</v>
      </c>
      <c r="AX13" t="s">
        <v>10</v>
      </c>
      <c r="AY13" t="s">
        <v>10</v>
      </c>
      <c r="AZ13" t="s">
        <v>10</v>
      </c>
      <c r="BA13" t="s">
        <v>10</v>
      </c>
      <c r="BB13" t="s">
        <v>10</v>
      </c>
      <c r="BC13" t="s">
        <v>10</v>
      </c>
      <c r="BD13" t="s">
        <v>10</v>
      </c>
      <c r="BE13" t="s">
        <v>10</v>
      </c>
      <c r="BF13" t="s">
        <v>10</v>
      </c>
      <c r="BG13" t="s">
        <v>10</v>
      </c>
      <c r="BH13" t="s">
        <v>10</v>
      </c>
      <c r="BI13" t="s">
        <v>10</v>
      </c>
      <c r="BJ13" t="s">
        <v>10</v>
      </c>
      <c r="BK13" t="s">
        <v>10</v>
      </c>
      <c r="BL13" t="s">
        <v>10</v>
      </c>
      <c r="BM13" t="s">
        <v>10</v>
      </c>
      <c r="BN13" t="s">
        <v>10</v>
      </c>
      <c r="BO13" t="s">
        <v>10</v>
      </c>
      <c r="BP13" t="s">
        <v>10</v>
      </c>
      <c r="BQ13" t="s">
        <v>10</v>
      </c>
      <c r="BR13" t="s">
        <v>10</v>
      </c>
      <c r="BS13" t="s">
        <v>10</v>
      </c>
      <c r="BT13" t="s">
        <v>10</v>
      </c>
      <c r="BU13" t="s">
        <v>10</v>
      </c>
      <c r="BV13" t="s">
        <v>10</v>
      </c>
      <c r="BW13" t="s">
        <v>10</v>
      </c>
      <c r="BX13" t="s">
        <v>10</v>
      </c>
      <c r="BY13" t="s">
        <v>10</v>
      </c>
      <c r="BZ13" t="s">
        <v>10</v>
      </c>
      <c r="CA13" t="s">
        <v>10</v>
      </c>
      <c r="CB13" t="s">
        <v>10</v>
      </c>
      <c r="CC13" t="s">
        <v>10</v>
      </c>
      <c r="CD13" t="s">
        <v>10</v>
      </c>
      <c r="CE13" t="s">
        <v>10</v>
      </c>
      <c r="CF13" t="s">
        <v>10</v>
      </c>
      <c r="CG13" t="s">
        <v>10</v>
      </c>
      <c r="CH13" t="s">
        <v>10</v>
      </c>
      <c r="CI13" t="s">
        <v>10</v>
      </c>
      <c r="CJ13" t="s">
        <v>10</v>
      </c>
      <c r="CK13" t="s">
        <v>10</v>
      </c>
      <c r="CL13" t="s">
        <v>10</v>
      </c>
      <c r="CM13" t="s">
        <v>10</v>
      </c>
      <c r="CN13" t="s">
        <v>10</v>
      </c>
      <c r="CO13" t="s">
        <v>10</v>
      </c>
      <c r="CP13" t="s">
        <v>10</v>
      </c>
      <c r="CQ13" t="s">
        <v>10</v>
      </c>
      <c r="CR13" t="s">
        <v>10</v>
      </c>
      <c r="CT13" s="4">
        <f t="shared" si="1"/>
        <v>3</v>
      </c>
      <c r="CU13" s="4">
        <f t="shared" si="2"/>
        <v>1</v>
      </c>
      <c r="CV13" s="4">
        <f t="shared" si="3"/>
        <v>0</v>
      </c>
      <c r="CW13" s="4">
        <f t="shared" si="4"/>
        <v>1</v>
      </c>
      <c r="CX13" s="4">
        <f t="shared" si="5"/>
        <v>2</v>
      </c>
      <c r="CY13" s="4">
        <f t="shared" si="6"/>
        <v>0</v>
      </c>
      <c r="CZ13" s="4">
        <f t="shared" si="7"/>
        <v>0</v>
      </c>
      <c r="DA13" s="4">
        <f t="shared" si="8"/>
        <v>0</v>
      </c>
      <c r="DB13" s="4">
        <f t="shared" si="9"/>
        <v>3</v>
      </c>
      <c r="DC13" s="4">
        <f t="shared" si="10"/>
        <v>0</v>
      </c>
      <c r="DD13" s="4">
        <f t="shared" si="11"/>
        <v>0</v>
      </c>
      <c r="DE13" s="4">
        <f t="shared" si="12"/>
        <v>1</v>
      </c>
      <c r="DF13" s="4">
        <f t="shared" si="13"/>
        <v>0</v>
      </c>
      <c r="DG13" s="4">
        <f t="shared" si="14"/>
        <v>0</v>
      </c>
      <c r="DH13" s="4">
        <f t="shared" si="15"/>
        <v>0</v>
      </c>
      <c r="DI13" s="152">
        <f t="shared" si="16"/>
        <v>0</v>
      </c>
      <c r="DJ13" s="153">
        <f t="shared" si="17"/>
        <v>4</v>
      </c>
      <c r="DK13" s="4">
        <f t="shared" si="18"/>
        <v>1</v>
      </c>
      <c r="DL13" s="4">
        <f t="shared" si="19"/>
        <v>2</v>
      </c>
      <c r="DM13" s="4">
        <f t="shared" si="20"/>
        <v>0</v>
      </c>
      <c r="DN13" s="4">
        <f t="shared" si="21"/>
        <v>3</v>
      </c>
      <c r="DO13" s="4">
        <f t="shared" si="22"/>
        <v>1</v>
      </c>
      <c r="DP13" s="4">
        <f t="shared" si="23"/>
        <v>0</v>
      </c>
      <c r="DQ13" s="4">
        <f t="shared" si="24"/>
        <v>0</v>
      </c>
      <c r="DR13" s="4">
        <f t="shared" si="25"/>
        <v>13</v>
      </c>
      <c r="DS13" s="4">
        <f t="shared" si="26"/>
        <v>10</v>
      </c>
      <c r="DT13" s="4">
        <f t="shared" si="27"/>
        <v>9</v>
      </c>
      <c r="DU13" t="str">
        <f t="shared" si="28"/>
        <v>3R</v>
      </c>
      <c r="DV13" t="str">
        <f t="shared" si="29"/>
        <v>0R</v>
      </c>
      <c r="DW13" t="str">
        <f t="shared" si="30"/>
        <v>3R</v>
      </c>
      <c r="DX13" t="str">
        <f t="shared" si="31"/>
        <v>3S</v>
      </c>
      <c r="DY13" t="str">
        <f t="shared" si="32"/>
        <v>3S</v>
      </c>
      <c r="DZ13" t="str">
        <f t="shared" si="33"/>
        <v>3R</v>
      </c>
      <c r="EA13" t="str">
        <f t="shared" si="34"/>
        <v>3L</v>
      </c>
      <c r="EB13" t="str">
        <f t="shared" si="35"/>
        <v>3L</v>
      </c>
      <c r="EC13" t="str">
        <f t="shared" si="36"/>
        <v>2R</v>
      </c>
      <c r="ED13" t="str">
        <f t="shared" si="37"/>
        <v>3S</v>
      </c>
      <c r="EE13" t="str">
        <f t="shared" si="38"/>
        <v>0S</v>
      </c>
      <c r="EF13">
        <f t="shared" si="39"/>
        <v>0</v>
      </c>
      <c r="EG13">
        <f t="shared" si="40"/>
        <v>0</v>
      </c>
      <c r="EH13">
        <f t="shared" si="41"/>
        <v>0</v>
      </c>
      <c r="EI13">
        <f t="shared" si="42"/>
        <v>0</v>
      </c>
      <c r="EJ13">
        <f t="shared" si="43"/>
        <v>0</v>
      </c>
      <c r="EK13">
        <f t="shared" si="44"/>
        <v>0</v>
      </c>
      <c r="EL13">
        <f t="shared" si="45"/>
        <v>0</v>
      </c>
      <c r="EM13">
        <f t="shared" si="46"/>
        <v>0</v>
      </c>
      <c r="EN13">
        <f t="shared" si="47"/>
        <v>0</v>
      </c>
      <c r="EO13">
        <f t="shared" si="48"/>
        <v>0</v>
      </c>
      <c r="EP13">
        <f t="shared" si="49"/>
        <v>0</v>
      </c>
      <c r="EQ13">
        <f t="shared" si="50"/>
        <v>0</v>
      </c>
      <c r="ER13">
        <f t="shared" si="51"/>
        <v>0</v>
      </c>
      <c r="ES13">
        <f t="shared" si="52"/>
        <v>0</v>
      </c>
      <c r="ET13">
        <f t="shared" si="53"/>
        <v>0</v>
      </c>
      <c r="EU13">
        <f t="shared" si="54"/>
        <v>0</v>
      </c>
      <c r="EV13">
        <f t="shared" si="55"/>
        <v>0</v>
      </c>
      <c r="EW13">
        <f t="shared" si="56"/>
        <v>0</v>
      </c>
      <c r="EX13">
        <f t="shared" si="57"/>
        <v>0</v>
      </c>
      <c r="EY13">
        <f t="shared" si="58"/>
        <v>0</v>
      </c>
      <c r="EZ13">
        <f t="shared" si="59"/>
        <v>0</v>
      </c>
      <c r="FA13">
        <f t="shared" si="60"/>
        <v>0</v>
      </c>
      <c r="FB13">
        <f t="shared" si="61"/>
        <v>0</v>
      </c>
      <c r="FC13">
        <f t="shared" si="62"/>
        <v>0</v>
      </c>
      <c r="FD13">
        <f t="shared" si="63"/>
        <v>0</v>
      </c>
      <c r="FE13">
        <f t="shared" si="64"/>
        <v>0</v>
      </c>
      <c r="FF13">
        <f t="shared" si="65"/>
        <v>0</v>
      </c>
      <c r="FG13">
        <f t="shared" si="66"/>
        <v>0</v>
      </c>
      <c r="FH13">
        <f t="shared" si="67"/>
        <v>0</v>
      </c>
      <c r="FI13">
        <f t="shared" si="68"/>
        <v>0</v>
      </c>
      <c r="FJ13">
        <f t="shared" si="69"/>
        <v>0</v>
      </c>
      <c r="FK13">
        <f t="shared" si="70"/>
        <v>0</v>
      </c>
      <c r="FL13">
        <f t="shared" si="71"/>
        <v>0</v>
      </c>
      <c r="FM13">
        <f t="shared" si="72"/>
        <v>0</v>
      </c>
      <c r="FN13">
        <f t="shared" si="73"/>
        <v>0</v>
      </c>
      <c r="FO13">
        <f t="shared" si="74"/>
        <v>0</v>
      </c>
      <c r="FP13">
        <f t="shared" si="75"/>
        <v>0</v>
      </c>
      <c r="FQ13">
        <f t="shared" si="76"/>
        <v>0</v>
      </c>
      <c r="FR13">
        <f t="shared" si="77"/>
        <v>0</v>
      </c>
      <c r="FS13">
        <f t="shared" si="78"/>
        <v>0</v>
      </c>
      <c r="FT13">
        <f t="shared" si="79"/>
        <v>0</v>
      </c>
      <c r="FU13">
        <f t="shared" si="80"/>
        <v>0</v>
      </c>
      <c r="FV13">
        <f t="shared" si="81"/>
        <v>0</v>
      </c>
      <c r="FW13">
        <f t="shared" si="82"/>
        <v>0</v>
      </c>
      <c r="FX13">
        <f t="shared" si="83"/>
        <v>0</v>
      </c>
      <c r="FY13">
        <f t="shared" si="84"/>
        <v>0</v>
      </c>
      <c r="FZ13">
        <f t="shared" si="85"/>
        <v>0</v>
      </c>
      <c r="GA13">
        <f t="shared" si="86"/>
        <v>0</v>
      </c>
      <c r="GB13">
        <f t="shared" si="87"/>
        <v>0</v>
      </c>
      <c r="GC13">
        <f t="shared" si="88"/>
        <v>0</v>
      </c>
      <c r="GD13">
        <f t="shared" si="89"/>
        <v>0</v>
      </c>
      <c r="GE13">
        <f t="shared" si="90"/>
        <v>0</v>
      </c>
      <c r="GF13">
        <f t="shared" si="91"/>
        <v>0</v>
      </c>
      <c r="GG13">
        <f t="shared" si="92"/>
        <v>0</v>
      </c>
      <c r="GH13">
        <f t="shared" si="93"/>
        <v>0</v>
      </c>
      <c r="GI13">
        <f t="shared" si="94"/>
        <v>0</v>
      </c>
      <c r="GJ13">
        <f t="shared" si="95"/>
        <v>0</v>
      </c>
      <c r="GK13">
        <f t="shared" si="96"/>
        <v>0</v>
      </c>
      <c r="GL13">
        <f t="shared" si="97"/>
        <v>0</v>
      </c>
      <c r="GM13">
        <f t="shared" si="98"/>
        <v>0</v>
      </c>
      <c r="GN13">
        <f t="shared" si="99"/>
        <v>0</v>
      </c>
      <c r="GO13">
        <f t="shared" si="100"/>
        <v>0</v>
      </c>
      <c r="GP13">
        <f t="shared" si="101"/>
        <v>0</v>
      </c>
      <c r="GQ13">
        <f t="shared" si="102"/>
        <v>0</v>
      </c>
      <c r="GR13">
        <f t="shared" si="103"/>
        <v>0</v>
      </c>
      <c r="GS13">
        <f t="shared" si="104"/>
        <v>0</v>
      </c>
      <c r="GT13">
        <f t="shared" si="105"/>
        <v>0</v>
      </c>
      <c r="GU13">
        <f t="shared" si="106"/>
        <v>0</v>
      </c>
      <c r="GV13">
        <f t="shared" si="107"/>
        <v>0</v>
      </c>
      <c r="GW13">
        <f t="shared" si="108"/>
        <v>0</v>
      </c>
      <c r="GX13">
        <f t="shared" si="109"/>
        <v>0</v>
      </c>
      <c r="GY13">
        <f t="shared" si="110"/>
        <v>0</v>
      </c>
      <c r="GZ13">
        <f t="shared" si="111"/>
        <v>0</v>
      </c>
      <c r="HA13">
        <f t="shared" si="112"/>
        <v>0</v>
      </c>
      <c r="HB13" s="176" t="s">
        <v>315</v>
      </c>
      <c r="HC13" s="89">
        <f t="shared" si="113"/>
        <v>229.12406944902324</v>
      </c>
      <c r="HD13" s="89">
        <f t="shared" si="114"/>
        <v>157.12737981155308</v>
      </c>
      <c r="HE13" s="89">
        <f t="shared" si="115"/>
        <v>105.24864494817081</v>
      </c>
      <c r="HF13" s="89">
        <f t="shared" si="116"/>
        <v>0</v>
      </c>
      <c r="HH13" s="88">
        <f t="shared" si="117"/>
        <v>491.50009420874716</v>
      </c>
      <c r="HI13" s="88">
        <f t="shared" si="118"/>
        <v>52.624322474085403</v>
      </c>
      <c r="HK13">
        <f>IFERROR(VLOOKUP(_xlfn.NUMBERVALUE(MID(L13, SEARCH("!", L13)+1, SEARCH("+", L13)-SEARCH("!", L13)-1)), Rankings!$A$2:$BK$161, 63, FALSE),0)</f>
        <v>13.186237675947385</v>
      </c>
      <c r="HL13">
        <f>IFERROR(VLOOKUP(_xlfn.NUMBERVALUE(MID(M13, SEARCH("!", M13)+1, SEARCH("+", M13)-SEARCH("!", M13)-1)), Rankings!$A$2:$BK$161, 63, FALSE),0)</f>
        <v>86.359192227531821</v>
      </c>
      <c r="HM13">
        <f>IFERROR(VLOOKUP(_xlfn.NUMBERVALUE(MID(N13, SEARCH("!", N13)+1, SEARCH("+", N13)-SEARCH("!", N13)-1)), Rankings!$A$2:$BK$161, 63, FALSE),0)</f>
        <v>45.900237753372679</v>
      </c>
      <c r="HN13">
        <f>IFERROR(VLOOKUP(_xlfn.NUMBERVALUE(MID(O13, SEARCH("!", O13)+1, SEARCH("+", O13)-SEARCH("!", O13)-1)), Rankings!$A$2:$BK$161, 63, FALSE),0)</f>
        <v>0</v>
      </c>
      <c r="HO13">
        <f>IFERROR(VLOOKUP(_xlfn.NUMBERVALUE(MID(P13, SEARCH("!", P13)+1, SEARCH("+", P13)-SEARCH("!", P13)-1)), Rankings!$A$2:$BK$161, 63, FALSE),0)</f>
        <v>0</v>
      </c>
      <c r="HP13">
        <f>IFERROR(VLOOKUP(_xlfn.NUMBERVALUE(MID(Q13, SEARCH("!", Q13)+1, SEARCH("+", Q13)-SEARCH("!", Q13)-1)), Rankings!$A$2:$BK$161, 63, FALSE),0)</f>
        <v>17.598710927253464</v>
      </c>
      <c r="HQ13">
        <f>IFERROR(VLOOKUP(_xlfn.NUMBERVALUE(MID(R13, SEARCH("!", R13)+1, SEARCH("+", R13)-SEARCH("!", R13)-1)), Rankings!$A$2:$BK$161, 63, FALSE),0)</f>
        <v>81.097455271150409</v>
      </c>
      <c r="HR13">
        <f>IFERROR(VLOOKUP(_xlfn.NUMBERVALUE(MID(S13, SEARCH("!", S13)+1, SEARCH("+", S13)-SEARCH("!", S13)-1)), Rankings!$A$2:$BK$161, 63, FALSE),0)</f>
        <v>76.029924540402675</v>
      </c>
      <c r="HS13">
        <f>IFERROR(VLOOKUP(_xlfn.NUMBERVALUE(MID(T13, SEARCH("!", T13)+1, SEARCH("+", T13)-SEARCH("!", T13)-1)), Rankings!$A$2:$BK$161, 63, FALSE),0)</f>
        <v>66.079690864917907</v>
      </c>
      <c r="HT13">
        <f>IFERROR(VLOOKUP(_xlfn.NUMBERVALUE(MID(U13, SEARCH("!", U13)+1, SEARCH("+", U13)-SEARCH("!", U13)-1)), Rankings!$A$2:$BK$161, 63, FALSE),0)</f>
        <v>35.154792142279646</v>
      </c>
      <c r="HU13">
        <f>IFERROR(VLOOKUP(_xlfn.NUMBERVALUE(MID(V13, SEARCH("!", V13)+1, SEARCH("+", V13)-SEARCH("!", V13)-1)), Rankings!$A$2:$BK$161, 63, FALSE),0)</f>
        <v>70.09385280589116</v>
      </c>
      <c r="HV13">
        <f>IFERROR(VLOOKUP(_xlfn.NUMBERVALUE(MID(W13, SEARCH("!", W13)+1, SEARCH("+", W13)-SEARCH("!", W13)-1)), Rankings!$A$2:$BK$161, 63, FALSE),0)</f>
        <v>0</v>
      </c>
      <c r="HW13">
        <f>IFERROR(VLOOKUP(_xlfn.NUMBERVALUE(MID(X13, SEARCH("!", X13)+1, SEARCH("+", X13)-SEARCH("!", X13)-1)), Rankings!$A$2:$BK$161, 63, FALSE),0)</f>
        <v>0</v>
      </c>
      <c r="HX13">
        <f>IFERROR(VLOOKUP(_xlfn.NUMBERVALUE(MID(Y13, SEARCH("!", Y13)+1, SEARCH("+", Y13)-SEARCH("!", Y13)-1)), Rankings!$A$2:$BK$161, 63, FALSE),0)</f>
        <v>0</v>
      </c>
      <c r="HY13">
        <f>IFERROR(VLOOKUP(_xlfn.NUMBERVALUE(MID(Z13, SEARCH("!", Z13)+1, SEARCH("+", Z13)-SEARCH("!", Z13)-1)), Rankings!$A$2:$BK$161, 63, FALSE),0)</f>
        <v>0</v>
      </c>
      <c r="HZ13">
        <f>IFERROR(VLOOKUP(_xlfn.NUMBERVALUE(MID(AA13, SEARCH("!", AA13)+1, SEARCH("+", AA13)-SEARCH("!", AA13)-1)), Rankings!$A$2:$BK$161, 63, FALSE),0)</f>
        <v>0</v>
      </c>
      <c r="IA13">
        <f>IFERROR(VLOOKUP(_xlfn.NUMBERVALUE(MID(AB13, SEARCH("!", AB13)+1, SEARCH("+", AB13)-SEARCH("!", AB13)-1)), Rankings!$A$2:$BK$161, 63, FALSE),0)</f>
        <v>0</v>
      </c>
      <c r="IB13">
        <f>IFERROR(VLOOKUP(_xlfn.NUMBERVALUE(MID(AC13, SEARCH("!", AC13)+1, SEARCH("+", AC13)-SEARCH("!", AC13)-1)), Rankings!$A$2:$BK$161, 63, FALSE),0)</f>
        <v>0</v>
      </c>
      <c r="IC13">
        <f>IFERROR(VLOOKUP(_xlfn.NUMBERVALUE(MID(AD13, SEARCH("!", AD13)+1, SEARCH("+", AD13)-SEARCH("!", AD13)-1)), Rankings!$A$2:$BK$161, 63, FALSE),0)</f>
        <v>0</v>
      </c>
      <c r="ID13">
        <f>IFERROR(VLOOKUP(_xlfn.NUMBERVALUE(MID(AE13, SEARCH("!", AE13)+1, SEARCH("+", AE13)-SEARCH("!", AE13)-1)), Rankings!$A$2:$BK$161, 63, FALSE),0)</f>
        <v>0</v>
      </c>
      <c r="IE13">
        <f>IFERROR(VLOOKUP(_xlfn.NUMBERVALUE(MID(AF13, SEARCH("!", AF13)+1, SEARCH("+", AF13)-SEARCH("!", AF13)-1)), Rankings!$A$2:$BK$161, 63, FALSE),0)</f>
        <v>0</v>
      </c>
      <c r="IF13">
        <f>IFERROR(VLOOKUP(_xlfn.NUMBERVALUE(MID(AG13, SEARCH("!", AG13)+1, SEARCH("+", AG13)-SEARCH("!", AG13)-1)), Rankings!$A$2:$BK$161, 63, FALSE),0)</f>
        <v>0</v>
      </c>
      <c r="IG13">
        <f>IFERROR(VLOOKUP(_xlfn.NUMBERVALUE(MID(AH13, SEARCH("!", AH13)+1, SEARCH("+", AH13)-SEARCH("!", AH13)-1)), Rankings!$A$2:$BK$161, 63, FALSE),0)</f>
        <v>0</v>
      </c>
      <c r="IH13">
        <f>IFERROR(VLOOKUP(_xlfn.NUMBERVALUE(MID(AI13, SEARCH("!", AI13)+1, SEARCH("+", AI13)-SEARCH("!", AI13)-1)), Rankings!$A$2:$BK$161, 63, FALSE),0)</f>
        <v>0</v>
      </c>
      <c r="II13">
        <f>IFERROR(VLOOKUP(_xlfn.NUMBERVALUE(MID(AJ13, SEARCH("!", AJ13)+1, SEARCH("+", AJ13)-SEARCH("!", AJ13)-1)), Rankings!$A$2:$BK$161, 63, FALSE),0)</f>
        <v>0</v>
      </c>
      <c r="IJ13">
        <f>IFERROR(VLOOKUP(_xlfn.NUMBERVALUE(MID(AK13, SEARCH("!", AK13)+1, SEARCH("+", AK13)-SEARCH("!", AK13)-1)), Rankings!$A$2:$BK$161, 63, FALSE),0)</f>
        <v>0</v>
      </c>
      <c r="IK13">
        <f>IFERROR(VLOOKUP(_xlfn.NUMBERVALUE(MID(AL13, SEARCH("!", AL13)+1, SEARCH("+", AL13)-SEARCH("!", AL13)-1)), Rankings!$A$2:$BK$161, 63, FALSE),0)</f>
        <v>0</v>
      </c>
      <c r="IL13">
        <f>IFERROR(VLOOKUP(_xlfn.NUMBERVALUE(MID(AM13, SEARCH("!", AM13)+1, SEARCH("+", AM13)-SEARCH("!", AM13)-1)), Rankings!$A$2:$BK$161, 63, FALSE),0)</f>
        <v>0</v>
      </c>
      <c r="IM13">
        <f>IFERROR(VLOOKUP(_xlfn.NUMBERVALUE(MID(AN13, SEARCH("!", AN13)+1, SEARCH("+", AN13)-SEARCH("!", AN13)-1)), Rankings!$A$2:$BK$161, 63, FALSE),0)</f>
        <v>0</v>
      </c>
      <c r="IN13">
        <f>IFERROR(VLOOKUP(_xlfn.NUMBERVALUE(MID(AO13, SEARCH("!", AO13)+1, SEARCH("+", AO13)-SEARCH("!", AO13)-1)), Rankings!$A$2:$BK$161, 63, FALSE),0)</f>
        <v>0</v>
      </c>
      <c r="IO13">
        <f>IFERROR(VLOOKUP(_xlfn.NUMBERVALUE(MID(AP13, SEARCH("!", AP13)+1, SEARCH("+", AP13)-SEARCH("!", AP13)-1)), Rankings!$A$2:$BK$161, 63, FALSE),0)</f>
        <v>0</v>
      </c>
      <c r="IP13">
        <f>IFERROR(VLOOKUP(_xlfn.NUMBERVALUE(MID(AQ13, SEARCH("!", AQ13)+1, SEARCH("+", AQ13)-SEARCH("!", AQ13)-1)), Rankings!$A$2:$BK$161, 63, FALSE),0)</f>
        <v>0</v>
      </c>
      <c r="IQ13">
        <f>IFERROR(VLOOKUP(_xlfn.NUMBERVALUE(MID(AR13, SEARCH("!", AR13)+1, SEARCH("+", AR13)-SEARCH("!", AR13)-1)), Rankings!$A$2:$BK$161, 63, FALSE),0)</f>
        <v>0</v>
      </c>
      <c r="IR13">
        <f>IFERROR(VLOOKUP(_xlfn.NUMBERVALUE(MID(AS13, SEARCH("!", AS13)+1, SEARCH("+", AS13)-SEARCH("!", AS13)-1)), Rankings!$A$2:$BK$161, 63, FALSE),0)</f>
        <v>0</v>
      </c>
      <c r="IS13">
        <f>IFERROR(VLOOKUP(_xlfn.NUMBERVALUE(MID(AT13, SEARCH("!", AT13)+1, SEARCH("+", AT13)-SEARCH("!", AT13)-1)), Rankings!$A$2:$BK$161, 63, FALSE),0)</f>
        <v>0</v>
      </c>
      <c r="IT13">
        <f>IFERROR(VLOOKUP(_xlfn.NUMBERVALUE(MID(AU13, SEARCH("!", AU13)+1, SEARCH("+", AU13)-SEARCH("!", AU13)-1)), Rankings!$A$2:$BK$161, 63, FALSE),0)</f>
        <v>0</v>
      </c>
      <c r="IU13">
        <f>IFERROR(VLOOKUP(_xlfn.NUMBERVALUE(MID(AV13, SEARCH("!", AV13)+1, SEARCH("+", AV13)-SEARCH("!", AV13)-1)), Rankings!$A$2:$BK$161, 63, FALSE),0)</f>
        <v>0</v>
      </c>
      <c r="IV13">
        <f>IFERROR(VLOOKUP(_xlfn.NUMBERVALUE(MID(AW13, SEARCH("!", AW13)+1, SEARCH("+", AW13)-SEARCH("!", AW13)-1)), Rankings!$A$2:$BK$161, 63, FALSE),0)</f>
        <v>0</v>
      </c>
      <c r="IW13">
        <f>IFERROR(VLOOKUP(_xlfn.NUMBERVALUE(MID(AX13, SEARCH("!", AX13)+1, SEARCH("+", AX13)-SEARCH("!", AX13)-1)), Rankings!$A$2:$BK$161, 63, FALSE),0)</f>
        <v>0</v>
      </c>
      <c r="IX13">
        <f>IFERROR(VLOOKUP(_xlfn.NUMBERVALUE(MID(AY13, SEARCH("!", AY13)+1, SEARCH("+", AY13)-SEARCH("!", AY13)-1)), Rankings!$A$2:$BK$161, 63, FALSE),0)</f>
        <v>0</v>
      </c>
      <c r="IY13">
        <f>IFERROR(VLOOKUP(_xlfn.NUMBERVALUE(MID(AZ13, SEARCH("!", AZ13)+1, SEARCH("+", AZ13)-SEARCH("!", AZ13)-1)), Rankings!$A$2:$BK$161, 63, FALSE),0)</f>
        <v>0</v>
      </c>
      <c r="IZ13">
        <f>IFERROR(VLOOKUP(_xlfn.NUMBERVALUE(MID(BA13, SEARCH("!", BA13)+1, SEARCH("+", BA13)-SEARCH("!", BA13)-1)), Rankings!$A$2:$BK$161, 63, FALSE),0)</f>
        <v>0</v>
      </c>
      <c r="JA13">
        <f>IFERROR(VLOOKUP(_xlfn.NUMBERVALUE(MID(BB13, SEARCH("!", BB13)+1, SEARCH("+", BB13)-SEARCH("!", BB13)-1)), Rankings!$A$2:$BK$161, 63, FALSE),0)</f>
        <v>0</v>
      </c>
      <c r="JB13">
        <f>IFERROR(VLOOKUP(_xlfn.NUMBERVALUE(MID(BC13, SEARCH("!", BC13)+1, SEARCH("+", BC13)-SEARCH("!", BC13)-1)), Rankings!$A$2:$BK$161, 63, FALSE),0)</f>
        <v>0</v>
      </c>
      <c r="JC13">
        <f>IFERROR(VLOOKUP(_xlfn.NUMBERVALUE(MID(BD13, SEARCH("!", BD13)+1, SEARCH("+", BD13)-SEARCH("!", BD13)-1)), Rankings!$A$2:$BK$161, 63, FALSE),0)</f>
        <v>0</v>
      </c>
      <c r="JD13">
        <f>IFERROR(VLOOKUP(_xlfn.NUMBERVALUE(MID(BE13, SEARCH("!", BE13)+1, SEARCH("+", BE13)-SEARCH("!", BE13)-1)), Rankings!$A$2:$BK$161, 63, FALSE),0)</f>
        <v>0</v>
      </c>
      <c r="JE13">
        <f>IFERROR(VLOOKUP(_xlfn.NUMBERVALUE(MID(BF13, SEARCH("!", BF13)+1, SEARCH("+", BF13)-SEARCH("!", BF13)-1)), Rankings!$A$2:$BK$161, 63, FALSE),0)</f>
        <v>0</v>
      </c>
      <c r="JF13">
        <f>IFERROR(VLOOKUP(_xlfn.NUMBERVALUE(MID(BG13, SEARCH("!", BG13)+1, SEARCH("+", BG13)-SEARCH("!", BG13)-1)), Rankings!$A$2:$BK$161, 63, FALSE),0)</f>
        <v>0</v>
      </c>
      <c r="JG13">
        <f>IFERROR(VLOOKUP(_xlfn.NUMBERVALUE(MID(BH13, SEARCH("!", BH13)+1, SEARCH("+", BH13)-SEARCH("!", BH13)-1)), Rankings!$A$2:$BK$161, 63, FALSE),0)</f>
        <v>0</v>
      </c>
      <c r="JH13">
        <f>IFERROR(VLOOKUP(_xlfn.NUMBERVALUE(MID(BI13, SEARCH("!", BI13)+1, SEARCH("+", BI13)-SEARCH("!", BI13)-1)), Rankings!$A$2:$BK$161, 63, FALSE),0)</f>
        <v>0</v>
      </c>
      <c r="JI13">
        <f>IFERROR(VLOOKUP(_xlfn.NUMBERVALUE(MID(BJ13, SEARCH("!", BJ13)+1, SEARCH("+", BJ13)-SEARCH("!", BJ13)-1)), Rankings!$A$2:$BK$161, 63, FALSE),0)</f>
        <v>0</v>
      </c>
      <c r="JJ13">
        <f>IFERROR(VLOOKUP(_xlfn.NUMBERVALUE(MID(BK13, SEARCH("!", BK13)+1, SEARCH("+", BK13)-SEARCH("!", BK13)-1)), Rankings!$A$2:$BK$161, 63, FALSE),0)</f>
        <v>0</v>
      </c>
      <c r="JK13">
        <f>IFERROR(VLOOKUP(_xlfn.NUMBERVALUE(MID(BL13, SEARCH("!", BL13)+1, SEARCH("+", BL13)-SEARCH("!", BL13)-1)), Rankings!$A$2:$BK$161, 63, FALSE),0)</f>
        <v>0</v>
      </c>
      <c r="JL13">
        <f>IFERROR(VLOOKUP(_xlfn.NUMBERVALUE(MID(BM13, SEARCH("!", BM13)+1, SEARCH("+", BM13)-SEARCH("!", BM13)-1)), Rankings!$A$2:$BK$161, 63, FALSE),0)</f>
        <v>0</v>
      </c>
      <c r="JM13">
        <f>IFERROR(VLOOKUP(_xlfn.NUMBERVALUE(MID(BN13, SEARCH("!", BN13)+1, SEARCH("+", BN13)-SEARCH("!", BN13)-1)), Rankings!$A$2:$BK$161, 63, FALSE),0)</f>
        <v>0</v>
      </c>
      <c r="JN13">
        <f>IFERROR(VLOOKUP(_xlfn.NUMBERVALUE(MID(BO13, SEARCH("!", BO13)+1, SEARCH("+", BO13)-SEARCH("!", BO13)-1)), Rankings!$A$2:$BK$161, 63, FALSE),0)</f>
        <v>0</v>
      </c>
      <c r="JO13">
        <f>IFERROR(VLOOKUP(_xlfn.NUMBERVALUE(MID(BP13, SEARCH("!", BP13)+1, SEARCH("+", BP13)-SEARCH("!", BP13)-1)), Rankings!$A$2:$BK$161, 63, FALSE),0)</f>
        <v>0</v>
      </c>
      <c r="JP13">
        <f>IFERROR(VLOOKUP(_xlfn.NUMBERVALUE(MID(BQ13, SEARCH("!", BQ13)+1, SEARCH("+", BQ13)-SEARCH("!", BQ13)-1)), Rankings!$A$2:$BK$161, 63, FALSE),0)</f>
        <v>0</v>
      </c>
      <c r="JQ13">
        <f>IFERROR(VLOOKUP(_xlfn.NUMBERVALUE(MID(BR13, SEARCH("!", BR13)+1, SEARCH("+", BR13)-SEARCH("!", BR13)-1)), Rankings!$A$2:$BK$161, 63, FALSE),0)</f>
        <v>0</v>
      </c>
      <c r="JR13">
        <f>IFERROR(VLOOKUP(_xlfn.NUMBERVALUE(MID(BS13, SEARCH("!", BS13)+1, SEARCH("+", BS13)-SEARCH("!", BS13)-1)), Rankings!$A$2:$BK$161, 63, FALSE),0)</f>
        <v>0</v>
      </c>
      <c r="JS13">
        <f>IFERROR(VLOOKUP(_xlfn.NUMBERVALUE(MID(BT13, SEARCH("!", BT13)+1, SEARCH("+", BT13)-SEARCH("!", BT13)-1)), Rankings!$A$2:$BK$161, 63, FALSE),0)</f>
        <v>0</v>
      </c>
      <c r="JT13">
        <f>IFERROR(VLOOKUP(_xlfn.NUMBERVALUE(MID(BU13, SEARCH("!", BU13)+1, SEARCH("+", BU13)-SEARCH("!", BU13)-1)), Rankings!$A$2:$BK$161, 63, FALSE),0)</f>
        <v>0</v>
      </c>
      <c r="JU13">
        <f>IFERROR(VLOOKUP(_xlfn.NUMBERVALUE(MID(BV13, SEARCH("!", BV13)+1, SEARCH("+", BV13)-SEARCH("!", BV13)-1)), Rankings!$A$2:$BK$161, 63, FALSE),0)</f>
        <v>0</v>
      </c>
      <c r="JV13">
        <f>IFERROR(VLOOKUP(_xlfn.NUMBERVALUE(MID(BW13, SEARCH("!", BW13)+1, SEARCH("+", BW13)-SEARCH("!", BW13)-1)), Rankings!$A$2:$BK$161, 63, FALSE),0)</f>
        <v>0</v>
      </c>
      <c r="JW13">
        <f>IFERROR(VLOOKUP(_xlfn.NUMBERVALUE(MID(BX13, SEARCH("!", BX13)+1, SEARCH("+", BX13)-SEARCH("!", BX13)-1)), Rankings!$A$2:$BK$161, 63, FALSE),0)</f>
        <v>0</v>
      </c>
      <c r="JX13">
        <f>IFERROR(VLOOKUP(_xlfn.NUMBERVALUE(MID(BY13, SEARCH("!", BY13)+1, SEARCH("+", BY13)-SEARCH("!", BY13)-1)), Rankings!$A$2:$BK$161, 63, FALSE),0)</f>
        <v>0</v>
      </c>
      <c r="JY13">
        <f>IFERROR(VLOOKUP(_xlfn.NUMBERVALUE(MID(BZ13, SEARCH("!", BZ13)+1, SEARCH("+", BZ13)-SEARCH("!", BZ13)-1)), Rankings!$A$2:$BK$161, 63, FALSE),0)</f>
        <v>0</v>
      </c>
      <c r="JZ13">
        <f>IFERROR(VLOOKUP(_xlfn.NUMBERVALUE(MID(CA13, SEARCH("!", CA13)+1, SEARCH("+", CA13)-SEARCH("!", CA13)-1)), Rankings!$A$2:$BK$161, 63, FALSE),0)</f>
        <v>0</v>
      </c>
      <c r="KA13">
        <f>IFERROR(VLOOKUP(_xlfn.NUMBERVALUE(MID(CB13, SEARCH("!", CB13)+1, SEARCH("+", CB13)-SEARCH("!", CB13)-1)), Rankings!$A$2:$BK$161, 63, FALSE),0)</f>
        <v>0</v>
      </c>
      <c r="KB13">
        <f>IFERROR(VLOOKUP(_xlfn.NUMBERVALUE(MID(CC13, SEARCH("!", CC13)+1, SEARCH("+", CC13)-SEARCH("!", CC13)-1)), Rankings!$A$2:$BK$161, 63, FALSE),0)</f>
        <v>0</v>
      </c>
      <c r="KC13">
        <f>IFERROR(VLOOKUP(_xlfn.NUMBERVALUE(MID(CD13, SEARCH("!", CD13)+1, SEARCH("+", CD13)-SEARCH("!", CD13)-1)), Rankings!$A$2:$BK$161, 63, FALSE),0)</f>
        <v>0</v>
      </c>
      <c r="KD13">
        <f>IFERROR(VLOOKUP(_xlfn.NUMBERVALUE(MID(CE13, SEARCH("!", CE13)+1, SEARCH("+", CE13)-SEARCH("!", CE13)-1)), Rankings!$A$2:$BK$161, 63, FALSE),0)</f>
        <v>0</v>
      </c>
      <c r="KE13">
        <f>IFERROR(VLOOKUP(_xlfn.NUMBERVALUE(MID(CF13, SEARCH("!", CF13)+1, SEARCH("+", CF13)-SEARCH("!", CF13)-1)), Rankings!$A$2:$BK$161, 63, FALSE),0)</f>
        <v>0</v>
      </c>
      <c r="KF13">
        <f>IFERROR(VLOOKUP(_xlfn.NUMBERVALUE(MID(CG13, SEARCH("!", CG13)+1, SEARCH("+", CG13)-SEARCH("!", CG13)-1)), Rankings!$A$2:$BK$161, 63, FALSE),0)</f>
        <v>0</v>
      </c>
      <c r="KG13">
        <f>IFERROR(VLOOKUP(_xlfn.NUMBERVALUE(MID(CH13, SEARCH("!", CH13)+1, SEARCH("+", CH13)-SEARCH("!", CH13)-1)), Rankings!$A$2:$BK$161, 63, FALSE),0)</f>
        <v>0</v>
      </c>
      <c r="KH13">
        <f>IFERROR(VLOOKUP(_xlfn.NUMBERVALUE(MID(CI13, SEARCH("!", CI13)+1, SEARCH("+", CI13)-SEARCH("!", CI13)-1)), Rankings!$A$2:$BK$161, 63, FALSE),0)</f>
        <v>0</v>
      </c>
      <c r="KI13">
        <f>IFERROR(VLOOKUP(_xlfn.NUMBERVALUE(MID(CJ13, SEARCH("!", CJ13)+1, SEARCH("+", CJ13)-SEARCH("!", CJ13)-1)), Rankings!$A$2:$BK$161, 63, FALSE),0)</f>
        <v>0</v>
      </c>
      <c r="KJ13">
        <f>IFERROR(VLOOKUP(_xlfn.NUMBERVALUE(MID(CK13, SEARCH("!", CK13)+1, SEARCH("+", CK13)-SEARCH("!", CK13)-1)), Rankings!$A$2:$BK$161, 63, FALSE),0)</f>
        <v>0</v>
      </c>
      <c r="KK13">
        <f>IFERROR(VLOOKUP(_xlfn.NUMBERVALUE(MID(CL13, SEARCH("!", CL13)+1, SEARCH("+", CL13)-SEARCH("!", CL13)-1)), Rankings!$A$2:$BK$161, 63, FALSE),0)</f>
        <v>0</v>
      </c>
      <c r="KL13">
        <f>IFERROR(VLOOKUP(_xlfn.NUMBERVALUE(MID(CM13, SEARCH("!", CM13)+1, SEARCH("+", CM13)-SEARCH("!", CM13)-1)), Rankings!$A$2:$BK$161, 63, FALSE),0)</f>
        <v>0</v>
      </c>
      <c r="KM13">
        <f>IFERROR(VLOOKUP(_xlfn.NUMBERVALUE(MID(CN13, SEARCH("!", CN13)+1, SEARCH("+", CN13)-SEARCH("!", CN13)-1)), Rankings!$A$2:$BK$161, 63, FALSE),0)</f>
        <v>0</v>
      </c>
      <c r="KN13">
        <f>IFERROR(VLOOKUP(_xlfn.NUMBERVALUE(MID(CO13, SEARCH("!", CO13)+1, SEARCH("+", CO13)-SEARCH("!", CO13)-1)), Rankings!$A$2:$BK$161, 63, FALSE),0)</f>
        <v>0</v>
      </c>
      <c r="KO13">
        <f>IFERROR(VLOOKUP(_xlfn.NUMBERVALUE(MID(CP13, SEARCH("!", CP13)+1, SEARCH("+", CP13)-SEARCH("!", CP13)-1)), Rankings!$A$2:$BK$161, 63, FALSE),0)</f>
        <v>0</v>
      </c>
      <c r="KP13">
        <f>IFERROR(VLOOKUP(_xlfn.NUMBERVALUE(MID(CQ13, SEARCH("!", CQ13)+1, SEARCH("+", CQ13)-SEARCH("!", CQ13)-1)), Rankings!$A$2:$BK$161, 63, FALSE),0)</f>
        <v>0</v>
      </c>
      <c r="KQ13">
        <f>IFERROR(VLOOKUP(_xlfn.NUMBERVALUE(MID(CR13, SEARCH("!", CR13)+1, SEARCH("+", CR13)-SEARCH("!", CR13)-1)), Rankings!$A$2:$BK$161, 63, FALSE),0)</f>
        <v>0</v>
      </c>
      <c r="KS13" s="4">
        <f t="shared" si="119"/>
        <v>263</v>
      </c>
      <c r="KT13" s="4">
        <f t="shared" si="120"/>
        <v>83</v>
      </c>
      <c r="KU13" s="4">
        <f t="shared" si="121"/>
        <v>122</v>
      </c>
      <c r="KV13" s="4">
        <f t="shared" si="122"/>
        <v>0</v>
      </c>
      <c r="KY13" s="4">
        <f t="shared" si="123"/>
        <v>468</v>
      </c>
      <c r="KZ13" s="4"/>
      <c r="LB13">
        <f t="shared" si="124"/>
        <v>92</v>
      </c>
      <c r="LC13">
        <f t="shared" si="125"/>
        <v>35</v>
      </c>
      <c r="LD13">
        <f t="shared" si="126"/>
        <v>49</v>
      </c>
      <c r="LE13">
        <f t="shared" si="127"/>
        <v>0</v>
      </c>
      <c r="LF13">
        <f t="shared" si="128"/>
        <v>0</v>
      </c>
      <c r="LG13">
        <f t="shared" si="129"/>
        <v>49</v>
      </c>
      <c r="LH13">
        <f t="shared" si="130"/>
        <v>36</v>
      </c>
      <c r="LI13">
        <f t="shared" si="131"/>
        <v>47</v>
      </c>
      <c r="LJ13">
        <f t="shared" si="132"/>
        <v>38</v>
      </c>
      <c r="LK13">
        <f t="shared" si="133"/>
        <v>78</v>
      </c>
      <c r="LL13">
        <f t="shared" si="134"/>
        <v>44</v>
      </c>
      <c r="LM13">
        <f t="shared" si="135"/>
        <v>0</v>
      </c>
      <c r="LN13">
        <f t="shared" si="136"/>
        <v>0</v>
      </c>
      <c r="LO13">
        <f t="shared" si="137"/>
        <v>0</v>
      </c>
      <c r="LP13">
        <f t="shared" si="138"/>
        <v>0</v>
      </c>
      <c r="LQ13">
        <f t="shared" si="139"/>
        <v>0</v>
      </c>
      <c r="LR13">
        <f t="shared" si="140"/>
        <v>0</v>
      </c>
      <c r="LS13">
        <f t="shared" si="141"/>
        <v>0</v>
      </c>
      <c r="LT13">
        <f t="shared" si="142"/>
        <v>0</v>
      </c>
      <c r="LU13">
        <f t="shared" si="143"/>
        <v>0</v>
      </c>
      <c r="LV13">
        <f t="shared" si="144"/>
        <v>0</v>
      </c>
      <c r="LW13">
        <f t="shared" si="145"/>
        <v>0</v>
      </c>
      <c r="LX13">
        <f t="shared" si="146"/>
        <v>0</v>
      </c>
      <c r="LY13">
        <f t="shared" si="147"/>
        <v>0</v>
      </c>
      <c r="LZ13">
        <f t="shared" si="148"/>
        <v>0</v>
      </c>
      <c r="MA13">
        <f t="shared" si="149"/>
        <v>0</v>
      </c>
      <c r="MB13">
        <f t="shared" si="150"/>
        <v>0</v>
      </c>
      <c r="MC13">
        <f t="shared" si="151"/>
        <v>0</v>
      </c>
      <c r="MD13">
        <f t="shared" si="152"/>
        <v>0</v>
      </c>
      <c r="ME13">
        <f t="shared" si="153"/>
        <v>0</v>
      </c>
      <c r="MF13">
        <f t="shared" si="154"/>
        <v>0</v>
      </c>
      <c r="MG13">
        <f t="shared" si="155"/>
        <v>0</v>
      </c>
      <c r="MH13">
        <f t="shared" si="156"/>
        <v>0</v>
      </c>
      <c r="MI13">
        <f t="shared" si="157"/>
        <v>0</v>
      </c>
      <c r="MJ13">
        <f t="shared" si="158"/>
        <v>0</v>
      </c>
      <c r="MK13">
        <f t="shared" si="159"/>
        <v>0</v>
      </c>
      <c r="ML13">
        <f t="shared" si="160"/>
        <v>0</v>
      </c>
      <c r="MM13">
        <f t="shared" si="161"/>
        <v>0</v>
      </c>
      <c r="MN13">
        <f t="shared" si="162"/>
        <v>0</v>
      </c>
      <c r="MO13">
        <f t="shared" si="163"/>
        <v>0</v>
      </c>
      <c r="MP13">
        <f t="shared" si="164"/>
        <v>0</v>
      </c>
      <c r="MQ13">
        <f t="shared" si="165"/>
        <v>0</v>
      </c>
      <c r="MR13">
        <f t="shared" si="166"/>
        <v>0</v>
      </c>
      <c r="MS13">
        <f t="shared" si="167"/>
        <v>0</v>
      </c>
      <c r="MT13">
        <f t="shared" si="168"/>
        <v>0</v>
      </c>
      <c r="MU13">
        <f t="shared" si="169"/>
        <v>0</v>
      </c>
      <c r="MV13">
        <f t="shared" si="170"/>
        <v>0</v>
      </c>
      <c r="MW13">
        <f t="shared" si="171"/>
        <v>0</v>
      </c>
      <c r="MX13">
        <f t="shared" si="172"/>
        <v>0</v>
      </c>
      <c r="MY13">
        <f t="shared" si="173"/>
        <v>0</v>
      </c>
      <c r="MZ13">
        <f t="shared" si="174"/>
        <v>0</v>
      </c>
      <c r="NA13">
        <f t="shared" si="175"/>
        <v>0</v>
      </c>
      <c r="NB13">
        <f t="shared" si="176"/>
        <v>0</v>
      </c>
      <c r="NC13">
        <f t="shared" si="177"/>
        <v>0</v>
      </c>
      <c r="ND13">
        <f t="shared" si="178"/>
        <v>0</v>
      </c>
      <c r="NE13">
        <f t="shared" si="179"/>
        <v>0</v>
      </c>
      <c r="NF13">
        <f t="shared" si="180"/>
        <v>0</v>
      </c>
      <c r="NG13">
        <f t="shared" si="181"/>
        <v>0</v>
      </c>
      <c r="NH13">
        <f t="shared" si="182"/>
        <v>0</v>
      </c>
      <c r="NI13">
        <f t="shared" si="183"/>
        <v>0</v>
      </c>
      <c r="NJ13">
        <f t="shared" si="184"/>
        <v>0</v>
      </c>
      <c r="NK13">
        <f t="shared" si="185"/>
        <v>0</v>
      </c>
      <c r="NL13">
        <f t="shared" si="186"/>
        <v>0</v>
      </c>
      <c r="NM13">
        <f t="shared" si="187"/>
        <v>0</v>
      </c>
      <c r="NN13">
        <f t="shared" si="188"/>
        <v>0</v>
      </c>
      <c r="NO13">
        <f t="shared" si="189"/>
        <v>0</v>
      </c>
      <c r="NP13">
        <f t="shared" si="190"/>
        <v>0</v>
      </c>
      <c r="NQ13">
        <f t="shared" si="191"/>
        <v>0</v>
      </c>
      <c r="NR13">
        <f t="shared" si="192"/>
        <v>0</v>
      </c>
      <c r="NS13">
        <f t="shared" si="193"/>
        <v>0</v>
      </c>
      <c r="NT13">
        <f t="shared" si="194"/>
        <v>0</v>
      </c>
      <c r="NU13">
        <f t="shared" si="195"/>
        <v>0</v>
      </c>
      <c r="NV13">
        <f t="shared" si="196"/>
        <v>0</v>
      </c>
      <c r="NW13">
        <f t="shared" si="197"/>
        <v>0</v>
      </c>
      <c r="NX13">
        <f t="shared" si="198"/>
        <v>0</v>
      </c>
      <c r="NY13">
        <f t="shared" si="199"/>
        <v>0</v>
      </c>
      <c r="NZ13">
        <f t="shared" si="200"/>
        <v>0</v>
      </c>
      <c r="OA13">
        <f t="shared" si="201"/>
        <v>0</v>
      </c>
      <c r="OB13">
        <f t="shared" si="202"/>
        <v>0</v>
      </c>
      <c r="OC13">
        <f t="shared" si="203"/>
        <v>0</v>
      </c>
      <c r="OD13">
        <f t="shared" si="204"/>
        <v>0</v>
      </c>
      <c r="OE13">
        <f t="shared" si="205"/>
        <v>0</v>
      </c>
      <c r="OF13">
        <f t="shared" si="206"/>
        <v>0</v>
      </c>
      <c r="OG13">
        <f t="shared" si="207"/>
        <v>0</v>
      </c>
      <c r="OH13">
        <f t="shared" si="208"/>
        <v>0</v>
      </c>
      <c r="OJ13" s="4">
        <f t="shared" si="209"/>
        <v>134</v>
      </c>
      <c r="OK13" s="4">
        <f t="shared" si="210"/>
        <v>73</v>
      </c>
      <c r="OL13" s="4">
        <f t="shared" si="211"/>
        <v>79</v>
      </c>
      <c r="OM13" s="4">
        <f t="shared" si="212"/>
        <v>0</v>
      </c>
      <c r="OP13" s="4">
        <f t="shared" si="213"/>
        <v>286</v>
      </c>
      <c r="OQ13" s="4"/>
      <c r="OS13">
        <f t="shared" si="214"/>
        <v>10</v>
      </c>
      <c r="OT13">
        <f t="shared" si="215"/>
        <v>39</v>
      </c>
      <c r="OU13">
        <f t="shared" si="216"/>
        <v>21</v>
      </c>
      <c r="OV13">
        <f t="shared" si="217"/>
        <v>0</v>
      </c>
      <c r="OW13">
        <f t="shared" si="218"/>
        <v>0</v>
      </c>
      <c r="OX13">
        <f t="shared" si="219"/>
        <v>30</v>
      </c>
      <c r="OY13">
        <f t="shared" si="220"/>
        <v>30</v>
      </c>
      <c r="OZ13">
        <f t="shared" si="221"/>
        <v>43</v>
      </c>
      <c r="PA13">
        <f t="shared" si="222"/>
        <v>34</v>
      </c>
      <c r="PB13">
        <f t="shared" si="223"/>
        <v>30</v>
      </c>
      <c r="PC13">
        <f t="shared" si="224"/>
        <v>49</v>
      </c>
      <c r="PD13">
        <f t="shared" si="225"/>
        <v>0</v>
      </c>
      <c r="PE13">
        <f t="shared" si="226"/>
        <v>0</v>
      </c>
      <c r="PF13">
        <f t="shared" si="227"/>
        <v>0</v>
      </c>
      <c r="PG13">
        <f t="shared" si="228"/>
        <v>0</v>
      </c>
      <c r="PH13">
        <f t="shared" si="229"/>
        <v>0</v>
      </c>
      <c r="PI13">
        <f t="shared" si="230"/>
        <v>0</v>
      </c>
      <c r="PJ13">
        <f t="shared" si="231"/>
        <v>0</v>
      </c>
      <c r="PK13">
        <f t="shared" si="232"/>
        <v>0</v>
      </c>
      <c r="PL13">
        <f t="shared" si="233"/>
        <v>0</v>
      </c>
      <c r="PM13">
        <f t="shared" si="234"/>
        <v>0</v>
      </c>
      <c r="PN13">
        <f t="shared" si="235"/>
        <v>0</v>
      </c>
      <c r="PO13">
        <f t="shared" si="236"/>
        <v>0</v>
      </c>
      <c r="PP13">
        <f t="shared" si="237"/>
        <v>0</v>
      </c>
      <c r="PQ13">
        <f t="shared" si="238"/>
        <v>0</v>
      </c>
      <c r="PR13">
        <f t="shared" si="239"/>
        <v>0</v>
      </c>
      <c r="PS13">
        <f t="shared" si="240"/>
        <v>0</v>
      </c>
      <c r="PT13">
        <f t="shared" si="241"/>
        <v>0</v>
      </c>
      <c r="PU13">
        <f t="shared" si="242"/>
        <v>0</v>
      </c>
      <c r="PV13">
        <f t="shared" si="243"/>
        <v>0</v>
      </c>
      <c r="PW13">
        <f t="shared" si="244"/>
        <v>0</v>
      </c>
      <c r="PX13">
        <f t="shared" si="245"/>
        <v>0</v>
      </c>
      <c r="PY13">
        <f t="shared" si="246"/>
        <v>0</v>
      </c>
      <c r="PZ13">
        <f t="shared" si="247"/>
        <v>0</v>
      </c>
      <c r="QA13">
        <f t="shared" si="248"/>
        <v>0</v>
      </c>
      <c r="QB13">
        <f t="shared" si="249"/>
        <v>0</v>
      </c>
      <c r="QC13">
        <f t="shared" si="250"/>
        <v>0</v>
      </c>
      <c r="QD13">
        <f t="shared" si="251"/>
        <v>0</v>
      </c>
      <c r="QE13">
        <f t="shared" si="252"/>
        <v>0</v>
      </c>
      <c r="QF13">
        <f t="shared" si="253"/>
        <v>0</v>
      </c>
      <c r="QG13">
        <f t="shared" si="254"/>
        <v>0</v>
      </c>
      <c r="QH13">
        <f t="shared" si="255"/>
        <v>0</v>
      </c>
      <c r="QI13">
        <f t="shared" si="256"/>
        <v>0</v>
      </c>
      <c r="QJ13">
        <f t="shared" si="257"/>
        <v>0</v>
      </c>
      <c r="QK13">
        <f t="shared" si="258"/>
        <v>0</v>
      </c>
      <c r="QL13">
        <f t="shared" si="259"/>
        <v>0</v>
      </c>
      <c r="QM13">
        <f t="shared" si="260"/>
        <v>0</v>
      </c>
      <c r="QN13">
        <f t="shared" si="261"/>
        <v>0</v>
      </c>
      <c r="QO13">
        <f t="shared" si="262"/>
        <v>0</v>
      </c>
      <c r="QP13">
        <f t="shared" si="263"/>
        <v>0</v>
      </c>
      <c r="QQ13">
        <f t="shared" si="264"/>
        <v>0</v>
      </c>
      <c r="QR13">
        <f t="shared" si="265"/>
        <v>0</v>
      </c>
      <c r="QS13">
        <f t="shared" si="266"/>
        <v>0</v>
      </c>
      <c r="QT13">
        <f t="shared" si="267"/>
        <v>0</v>
      </c>
      <c r="QU13">
        <f t="shared" si="268"/>
        <v>0</v>
      </c>
      <c r="QV13">
        <f t="shared" si="269"/>
        <v>0</v>
      </c>
      <c r="QW13">
        <f t="shared" si="270"/>
        <v>0</v>
      </c>
      <c r="QX13">
        <f t="shared" si="271"/>
        <v>0</v>
      </c>
      <c r="QY13">
        <f t="shared" si="272"/>
        <v>0</v>
      </c>
      <c r="QZ13">
        <f t="shared" si="273"/>
        <v>0</v>
      </c>
      <c r="RA13">
        <f t="shared" si="274"/>
        <v>0</v>
      </c>
      <c r="RB13">
        <f t="shared" si="275"/>
        <v>0</v>
      </c>
      <c r="RC13">
        <f t="shared" si="276"/>
        <v>0</v>
      </c>
      <c r="RD13">
        <f t="shared" si="277"/>
        <v>0</v>
      </c>
      <c r="RE13">
        <f t="shared" si="278"/>
        <v>0</v>
      </c>
      <c r="RF13">
        <f t="shared" si="279"/>
        <v>0</v>
      </c>
      <c r="RG13">
        <f t="shared" si="280"/>
        <v>0</v>
      </c>
      <c r="RH13">
        <f t="shared" si="281"/>
        <v>0</v>
      </c>
      <c r="RI13">
        <f t="shared" si="282"/>
        <v>0</v>
      </c>
      <c r="RJ13">
        <f t="shared" si="283"/>
        <v>0</v>
      </c>
      <c r="RK13">
        <f t="shared" si="284"/>
        <v>0</v>
      </c>
      <c r="RL13">
        <f t="shared" si="285"/>
        <v>0</v>
      </c>
      <c r="RM13">
        <f t="shared" si="286"/>
        <v>0</v>
      </c>
      <c r="RN13">
        <f t="shared" si="287"/>
        <v>0</v>
      </c>
      <c r="RO13">
        <f t="shared" si="288"/>
        <v>0</v>
      </c>
      <c r="RP13">
        <f t="shared" si="289"/>
        <v>0</v>
      </c>
      <c r="RQ13">
        <f t="shared" si="290"/>
        <v>0</v>
      </c>
      <c r="RR13">
        <f t="shared" si="291"/>
        <v>0</v>
      </c>
      <c r="RS13">
        <f t="shared" si="292"/>
        <v>0</v>
      </c>
      <c r="RT13">
        <f t="shared" si="293"/>
        <v>0</v>
      </c>
      <c r="RU13">
        <f t="shared" si="294"/>
        <v>0</v>
      </c>
      <c r="RV13">
        <f t="shared" si="295"/>
        <v>0</v>
      </c>
      <c r="RW13">
        <f t="shared" si="296"/>
        <v>0</v>
      </c>
      <c r="RX13">
        <f t="shared" si="297"/>
        <v>0</v>
      </c>
      <c r="RY13">
        <f t="shared" si="298"/>
        <v>0</v>
      </c>
      <c r="SA13" s="4">
        <f t="shared" si="299"/>
        <v>23.68</v>
      </c>
      <c r="SB13" s="4">
        <f t="shared" si="300"/>
        <v>9.3000000000000007</v>
      </c>
      <c r="SC13" s="4">
        <f t="shared" si="301"/>
        <v>9.08</v>
      </c>
      <c r="SD13" s="4">
        <f t="shared" si="302"/>
        <v>0</v>
      </c>
      <c r="SF13" s="4">
        <f t="shared" si="303"/>
        <v>42.06</v>
      </c>
      <c r="SI13">
        <f t="shared" si="304"/>
        <v>6</v>
      </c>
      <c r="SJ13">
        <f t="shared" si="305"/>
        <v>3.44</v>
      </c>
      <c r="SK13">
        <f t="shared" si="306"/>
        <v>4.57</v>
      </c>
      <c r="SL13" t="str">
        <f t="shared" si="307"/>
        <v>0</v>
      </c>
      <c r="SM13" t="str">
        <f t="shared" si="308"/>
        <v>0</v>
      </c>
      <c r="SN13">
        <f t="shared" si="309"/>
        <v>5.17</v>
      </c>
      <c r="SO13">
        <f t="shared" si="310"/>
        <v>4.8600000000000003</v>
      </c>
      <c r="SP13">
        <f t="shared" si="311"/>
        <v>4.4400000000000004</v>
      </c>
      <c r="SQ13">
        <f t="shared" si="312"/>
        <v>4.5</v>
      </c>
      <c r="SR13">
        <f t="shared" si="313"/>
        <v>4.7</v>
      </c>
      <c r="SS13">
        <f t="shared" si="314"/>
        <v>4.38</v>
      </c>
      <c r="ST13" t="str">
        <f t="shared" si="315"/>
        <v>0</v>
      </c>
      <c r="SU13" t="str">
        <f t="shared" si="316"/>
        <v>0</v>
      </c>
      <c r="SV13" t="str">
        <f t="shared" si="317"/>
        <v>0</v>
      </c>
      <c r="SW13" t="str">
        <f t="shared" si="318"/>
        <v>0</v>
      </c>
      <c r="SX13" t="str">
        <f t="shared" si="319"/>
        <v>0</v>
      </c>
      <c r="SY13" t="str">
        <f t="shared" si="320"/>
        <v>0</v>
      </c>
      <c r="SZ13" t="str">
        <f t="shared" si="321"/>
        <v>0</v>
      </c>
      <c r="TA13" t="str">
        <f t="shared" si="322"/>
        <v>0</v>
      </c>
      <c r="TB13" t="str">
        <f t="shared" si="323"/>
        <v>0</v>
      </c>
      <c r="TC13" t="str">
        <f t="shared" si="324"/>
        <v>0</v>
      </c>
      <c r="TD13" t="str">
        <f t="shared" si="325"/>
        <v>0</v>
      </c>
      <c r="TE13" t="str">
        <f t="shared" si="326"/>
        <v>0</v>
      </c>
      <c r="TF13" t="str">
        <f t="shared" si="327"/>
        <v>0</v>
      </c>
      <c r="TG13" t="str">
        <f t="shared" si="328"/>
        <v>0</v>
      </c>
      <c r="TH13" t="str">
        <f t="shared" si="329"/>
        <v>0</v>
      </c>
      <c r="TI13" t="str">
        <f t="shared" si="330"/>
        <v>0</v>
      </c>
      <c r="TJ13" t="str">
        <f t="shared" si="331"/>
        <v>0</v>
      </c>
      <c r="TK13" t="str">
        <f t="shared" si="332"/>
        <v>0</v>
      </c>
      <c r="TL13" t="str">
        <f t="shared" si="333"/>
        <v>0</v>
      </c>
      <c r="TM13" t="str">
        <f t="shared" si="334"/>
        <v>0</v>
      </c>
      <c r="TN13" t="str">
        <f t="shared" si="335"/>
        <v>0</v>
      </c>
      <c r="TO13" t="str">
        <f t="shared" si="336"/>
        <v>0</v>
      </c>
      <c r="TP13" t="str">
        <f t="shared" si="337"/>
        <v>0</v>
      </c>
      <c r="TQ13" t="str">
        <f t="shared" si="338"/>
        <v>0</v>
      </c>
      <c r="TR13" t="str">
        <f t="shared" si="339"/>
        <v>0</v>
      </c>
      <c r="TS13" t="str">
        <f t="shared" si="340"/>
        <v>0</v>
      </c>
      <c r="TT13" t="str">
        <f t="shared" si="341"/>
        <v>0</v>
      </c>
      <c r="TU13" t="str">
        <f t="shared" si="342"/>
        <v>0</v>
      </c>
      <c r="TV13" t="str">
        <f t="shared" si="343"/>
        <v>0</v>
      </c>
      <c r="TW13" t="str">
        <f t="shared" si="344"/>
        <v>0</v>
      </c>
      <c r="TX13" t="str">
        <f t="shared" si="345"/>
        <v>0</v>
      </c>
      <c r="TY13" t="str">
        <f t="shared" si="346"/>
        <v>0</v>
      </c>
      <c r="TZ13" t="str">
        <f t="shared" si="347"/>
        <v>0</v>
      </c>
      <c r="UA13" t="str">
        <f t="shared" si="348"/>
        <v>0</v>
      </c>
      <c r="UB13" t="str">
        <f t="shared" si="349"/>
        <v>0</v>
      </c>
      <c r="UC13" t="str">
        <f t="shared" si="350"/>
        <v>0</v>
      </c>
      <c r="UD13" t="str">
        <f t="shared" si="351"/>
        <v>0</v>
      </c>
      <c r="UE13" t="str">
        <f t="shared" si="352"/>
        <v>0</v>
      </c>
      <c r="UF13" t="str">
        <f t="shared" si="353"/>
        <v>0</v>
      </c>
      <c r="UG13" t="str">
        <f t="shared" si="354"/>
        <v>0</v>
      </c>
      <c r="UH13" t="str">
        <f t="shared" si="355"/>
        <v>0</v>
      </c>
      <c r="UI13" t="str">
        <f t="shared" si="356"/>
        <v>0</v>
      </c>
      <c r="UJ13" t="str">
        <f t="shared" si="357"/>
        <v>0</v>
      </c>
      <c r="UK13" t="str">
        <f t="shared" si="358"/>
        <v>0</v>
      </c>
      <c r="UL13" t="str">
        <f t="shared" si="359"/>
        <v>0</v>
      </c>
      <c r="UM13" t="str">
        <f t="shared" si="360"/>
        <v>0</v>
      </c>
      <c r="UN13" t="str">
        <f t="shared" si="361"/>
        <v>0</v>
      </c>
      <c r="UO13" t="str">
        <f t="shared" si="362"/>
        <v>0</v>
      </c>
      <c r="UP13" t="str">
        <f t="shared" si="363"/>
        <v>0</v>
      </c>
      <c r="UQ13" t="str">
        <f t="shared" si="364"/>
        <v>0</v>
      </c>
      <c r="UR13" t="str">
        <f t="shared" si="365"/>
        <v>0</v>
      </c>
      <c r="US13" t="str">
        <f t="shared" si="366"/>
        <v>0</v>
      </c>
      <c r="UT13" t="str">
        <f t="shared" si="367"/>
        <v>0</v>
      </c>
      <c r="UU13" t="str">
        <f t="shared" si="368"/>
        <v>0</v>
      </c>
      <c r="UV13" t="str">
        <f t="shared" si="369"/>
        <v>0</v>
      </c>
      <c r="UW13" t="str">
        <f t="shared" si="370"/>
        <v>0</v>
      </c>
      <c r="UX13" t="str">
        <f t="shared" si="371"/>
        <v>0</v>
      </c>
      <c r="UY13" t="str">
        <f t="shared" si="372"/>
        <v>0</v>
      </c>
      <c r="UZ13" t="str">
        <f t="shared" si="373"/>
        <v>0</v>
      </c>
      <c r="VA13" t="str">
        <f t="shared" si="374"/>
        <v>0</v>
      </c>
      <c r="VB13" t="str">
        <f t="shared" si="375"/>
        <v>0</v>
      </c>
      <c r="VC13" t="str">
        <f t="shared" si="376"/>
        <v>0</v>
      </c>
      <c r="VD13" t="str">
        <f t="shared" si="377"/>
        <v>0</v>
      </c>
      <c r="VE13" t="str">
        <f t="shared" si="378"/>
        <v>0</v>
      </c>
      <c r="VF13" t="str">
        <f t="shared" si="379"/>
        <v>0</v>
      </c>
      <c r="VG13" t="str">
        <f t="shared" si="380"/>
        <v>0</v>
      </c>
      <c r="VH13" t="str">
        <f t="shared" si="381"/>
        <v>0</v>
      </c>
      <c r="VI13" t="str">
        <f t="shared" si="382"/>
        <v>0</v>
      </c>
      <c r="VJ13" t="str">
        <f t="shared" si="383"/>
        <v>0</v>
      </c>
      <c r="VK13" t="str">
        <f t="shared" si="384"/>
        <v>0</v>
      </c>
      <c r="VL13" t="str">
        <f t="shared" si="385"/>
        <v>0</v>
      </c>
      <c r="VM13" t="str">
        <f t="shared" si="386"/>
        <v>0</v>
      </c>
      <c r="VN13" t="str">
        <f t="shared" si="387"/>
        <v>0</v>
      </c>
      <c r="VO13" t="str">
        <f t="shared" si="388"/>
        <v>0</v>
      </c>
      <c r="VQ13" s="4">
        <f t="shared" si="389"/>
        <v>52.17</v>
      </c>
      <c r="VR13" s="4">
        <f t="shared" si="390"/>
        <v>1.56</v>
      </c>
      <c r="VS13" s="4">
        <f t="shared" si="391"/>
        <v>34.11</v>
      </c>
      <c r="VT13" s="4">
        <f t="shared" si="392"/>
        <v>0</v>
      </c>
      <c r="VV13" s="4">
        <f t="shared" si="393"/>
        <v>87.84</v>
      </c>
      <c r="VY13">
        <f t="shared" si="394"/>
        <v>16.329999999999998</v>
      </c>
      <c r="VZ13">
        <f t="shared" si="395"/>
        <v>-6.87</v>
      </c>
      <c r="WA13">
        <f t="shared" si="396"/>
        <v>13.48</v>
      </c>
      <c r="WB13">
        <f t="shared" si="397"/>
        <v>0</v>
      </c>
      <c r="WC13">
        <f t="shared" si="398"/>
        <v>0</v>
      </c>
      <c r="WD13">
        <f t="shared" si="399"/>
        <v>20.18</v>
      </c>
      <c r="WE13">
        <f t="shared" si="400"/>
        <v>-1.4</v>
      </c>
      <c r="WF13">
        <f t="shared" si="401"/>
        <v>2.96</v>
      </c>
      <c r="WG13">
        <f t="shared" si="402"/>
        <v>9.0500000000000007</v>
      </c>
      <c r="WH13">
        <f t="shared" si="403"/>
        <v>29.01</v>
      </c>
      <c r="WI13">
        <f t="shared" si="404"/>
        <v>5.0999999999999996</v>
      </c>
      <c r="WJ13">
        <f t="shared" si="405"/>
        <v>0</v>
      </c>
      <c r="WK13">
        <f t="shared" si="406"/>
        <v>0</v>
      </c>
      <c r="WL13">
        <f t="shared" si="407"/>
        <v>0</v>
      </c>
      <c r="WM13">
        <f t="shared" si="408"/>
        <v>0</v>
      </c>
      <c r="WN13">
        <f t="shared" si="409"/>
        <v>0</v>
      </c>
      <c r="WO13">
        <f t="shared" si="410"/>
        <v>0</v>
      </c>
      <c r="WP13">
        <f t="shared" si="411"/>
        <v>0</v>
      </c>
      <c r="WQ13">
        <f t="shared" si="412"/>
        <v>0</v>
      </c>
      <c r="WR13">
        <f t="shared" si="413"/>
        <v>0</v>
      </c>
      <c r="WS13">
        <f t="shared" si="414"/>
        <v>0</v>
      </c>
      <c r="WT13">
        <f t="shared" si="415"/>
        <v>0</v>
      </c>
      <c r="WU13">
        <f t="shared" si="416"/>
        <v>0</v>
      </c>
      <c r="WV13">
        <f t="shared" si="417"/>
        <v>0</v>
      </c>
      <c r="WW13">
        <f t="shared" si="418"/>
        <v>0</v>
      </c>
      <c r="WX13">
        <f t="shared" si="419"/>
        <v>0</v>
      </c>
      <c r="WY13">
        <f t="shared" si="420"/>
        <v>0</v>
      </c>
      <c r="WZ13">
        <f t="shared" si="421"/>
        <v>0</v>
      </c>
      <c r="XA13">
        <f t="shared" si="422"/>
        <v>0</v>
      </c>
      <c r="XB13">
        <f t="shared" si="423"/>
        <v>0</v>
      </c>
      <c r="XC13">
        <f t="shared" si="424"/>
        <v>0</v>
      </c>
      <c r="XD13">
        <f t="shared" si="425"/>
        <v>0</v>
      </c>
      <c r="XE13">
        <f t="shared" si="426"/>
        <v>0</v>
      </c>
      <c r="XF13">
        <f t="shared" si="427"/>
        <v>0</v>
      </c>
      <c r="XG13">
        <f t="shared" si="428"/>
        <v>0</v>
      </c>
      <c r="XH13">
        <f t="shared" si="429"/>
        <v>0</v>
      </c>
      <c r="XI13">
        <f t="shared" si="430"/>
        <v>0</v>
      </c>
      <c r="XJ13">
        <f t="shared" si="431"/>
        <v>0</v>
      </c>
      <c r="XK13">
        <f t="shared" si="432"/>
        <v>0</v>
      </c>
      <c r="XL13">
        <f t="shared" si="433"/>
        <v>0</v>
      </c>
      <c r="XM13">
        <f t="shared" si="434"/>
        <v>0</v>
      </c>
      <c r="XN13">
        <f t="shared" si="435"/>
        <v>0</v>
      </c>
      <c r="XO13">
        <f t="shared" si="436"/>
        <v>0</v>
      </c>
      <c r="XP13">
        <f t="shared" si="437"/>
        <v>0</v>
      </c>
      <c r="XQ13">
        <f t="shared" si="438"/>
        <v>0</v>
      </c>
      <c r="XR13">
        <f t="shared" si="439"/>
        <v>0</v>
      </c>
      <c r="XS13">
        <f t="shared" si="440"/>
        <v>0</v>
      </c>
      <c r="XT13">
        <f t="shared" si="441"/>
        <v>0</v>
      </c>
      <c r="XU13">
        <f t="shared" si="442"/>
        <v>0</v>
      </c>
      <c r="XV13">
        <f t="shared" si="443"/>
        <v>0</v>
      </c>
      <c r="XW13">
        <f t="shared" si="444"/>
        <v>0</v>
      </c>
      <c r="XX13">
        <f t="shared" si="445"/>
        <v>0</v>
      </c>
      <c r="XY13">
        <f t="shared" si="446"/>
        <v>0</v>
      </c>
      <c r="XZ13">
        <f t="shared" si="447"/>
        <v>0</v>
      </c>
      <c r="YA13">
        <f t="shared" si="448"/>
        <v>0</v>
      </c>
      <c r="YB13">
        <f t="shared" si="449"/>
        <v>0</v>
      </c>
      <c r="YC13">
        <f t="shared" si="450"/>
        <v>0</v>
      </c>
      <c r="YD13">
        <f t="shared" si="451"/>
        <v>0</v>
      </c>
      <c r="YE13">
        <f t="shared" si="452"/>
        <v>0</v>
      </c>
      <c r="YF13">
        <f t="shared" si="453"/>
        <v>0</v>
      </c>
      <c r="YG13">
        <f t="shared" si="454"/>
        <v>0</v>
      </c>
      <c r="YH13">
        <f t="shared" si="455"/>
        <v>0</v>
      </c>
      <c r="YI13">
        <f t="shared" si="456"/>
        <v>0</v>
      </c>
      <c r="YJ13">
        <f t="shared" si="457"/>
        <v>0</v>
      </c>
      <c r="YK13">
        <f t="shared" si="458"/>
        <v>0</v>
      </c>
      <c r="YL13">
        <f t="shared" si="459"/>
        <v>0</v>
      </c>
      <c r="YM13">
        <f t="shared" si="460"/>
        <v>0</v>
      </c>
      <c r="YN13">
        <f t="shared" si="461"/>
        <v>0</v>
      </c>
      <c r="YO13">
        <f t="shared" si="462"/>
        <v>0</v>
      </c>
      <c r="YP13">
        <f t="shared" si="463"/>
        <v>0</v>
      </c>
      <c r="YQ13">
        <f t="shared" si="464"/>
        <v>0</v>
      </c>
      <c r="YR13">
        <f t="shared" si="465"/>
        <v>0</v>
      </c>
      <c r="YS13">
        <f t="shared" si="466"/>
        <v>0</v>
      </c>
      <c r="YT13">
        <f t="shared" si="467"/>
        <v>0</v>
      </c>
      <c r="YU13">
        <f t="shared" si="468"/>
        <v>0</v>
      </c>
      <c r="YV13">
        <f t="shared" si="469"/>
        <v>0</v>
      </c>
      <c r="YW13">
        <f t="shared" si="470"/>
        <v>0</v>
      </c>
      <c r="YX13">
        <f t="shared" si="471"/>
        <v>0</v>
      </c>
      <c r="YY13">
        <f t="shared" si="472"/>
        <v>0</v>
      </c>
      <c r="YZ13">
        <f t="shared" si="473"/>
        <v>0</v>
      </c>
      <c r="ZA13">
        <f t="shared" si="474"/>
        <v>0</v>
      </c>
      <c r="ZB13">
        <f t="shared" si="475"/>
        <v>0</v>
      </c>
      <c r="ZC13">
        <f t="shared" si="476"/>
        <v>0</v>
      </c>
      <c r="ZD13">
        <f t="shared" si="477"/>
        <v>0</v>
      </c>
      <c r="ZE13">
        <f t="shared" si="478"/>
        <v>0</v>
      </c>
      <c r="ZG13" s="4">
        <f t="shared" si="479"/>
        <v>355</v>
      </c>
      <c r="ZH13" s="4">
        <f t="shared" si="480"/>
        <v>203</v>
      </c>
      <c r="ZI13" s="4">
        <f t="shared" si="481"/>
        <v>150</v>
      </c>
      <c r="ZJ13" s="4">
        <f t="shared" si="482"/>
        <v>0</v>
      </c>
      <c r="ZL13" s="4">
        <f t="shared" si="483"/>
        <v>708</v>
      </c>
      <c r="ZO13">
        <f t="shared" si="484"/>
        <v>52</v>
      </c>
      <c r="ZP13">
        <f t="shared" si="485"/>
        <v>96</v>
      </c>
      <c r="ZQ13">
        <f t="shared" si="486"/>
        <v>53</v>
      </c>
      <c r="ZR13">
        <f t="shared" si="487"/>
        <v>0</v>
      </c>
      <c r="ZS13">
        <f t="shared" si="488"/>
        <v>0</v>
      </c>
      <c r="ZT13">
        <f t="shared" si="489"/>
        <v>52</v>
      </c>
      <c r="ZU13">
        <f t="shared" si="490"/>
        <v>102</v>
      </c>
      <c r="ZV13">
        <f t="shared" si="491"/>
        <v>101</v>
      </c>
      <c r="ZW13">
        <f t="shared" si="492"/>
        <v>102</v>
      </c>
      <c r="ZX13">
        <f t="shared" si="493"/>
        <v>53</v>
      </c>
      <c r="ZY13">
        <f t="shared" si="494"/>
        <v>97</v>
      </c>
      <c r="ZZ13">
        <f t="shared" si="495"/>
        <v>0</v>
      </c>
      <c r="AAA13">
        <f t="shared" si="496"/>
        <v>0</v>
      </c>
      <c r="AAB13">
        <f t="shared" si="497"/>
        <v>0</v>
      </c>
      <c r="AAC13">
        <f t="shared" si="498"/>
        <v>0</v>
      </c>
      <c r="AAD13">
        <f t="shared" si="499"/>
        <v>0</v>
      </c>
      <c r="AAE13">
        <f t="shared" si="500"/>
        <v>0</v>
      </c>
      <c r="AAF13">
        <f t="shared" si="501"/>
        <v>0</v>
      </c>
      <c r="AAG13">
        <f t="shared" si="502"/>
        <v>0</v>
      </c>
      <c r="AAH13">
        <f t="shared" si="503"/>
        <v>0</v>
      </c>
      <c r="AAI13">
        <f t="shared" si="504"/>
        <v>0</v>
      </c>
      <c r="AAJ13">
        <f t="shared" si="505"/>
        <v>0</v>
      </c>
      <c r="AAK13">
        <f t="shared" si="506"/>
        <v>0</v>
      </c>
      <c r="AAL13">
        <f t="shared" si="507"/>
        <v>0</v>
      </c>
      <c r="AAM13">
        <f t="shared" si="508"/>
        <v>0</v>
      </c>
      <c r="AAN13">
        <f t="shared" si="509"/>
        <v>0</v>
      </c>
      <c r="AAO13">
        <f t="shared" si="510"/>
        <v>0</v>
      </c>
      <c r="AAP13">
        <f t="shared" si="511"/>
        <v>0</v>
      </c>
      <c r="AAQ13">
        <f t="shared" si="512"/>
        <v>0</v>
      </c>
      <c r="AAR13">
        <f t="shared" si="513"/>
        <v>0</v>
      </c>
      <c r="AAS13">
        <f t="shared" si="514"/>
        <v>0</v>
      </c>
      <c r="AAT13">
        <f t="shared" si="515"/>
        <v>0</v>
      </c>
      <c r="AAU13">
        <f t="shared" si="516"/>
        <v>0</v>
      </c>
      <c r="AAV13">
        <f t="shared" si="517"/>
        <v>0</v>
      </c>
      <c r="AAW13">
        <f t="shared" si="518"/>
        <v>0</v>
      </c>
      <c r="AAX13">
        <f t="shared" si="519"/>
        <v>0</v>
      </c>
      <c r="AAY13">
        <f t="shared" si="520"/>
        <v>0</v>
      </c>
      <c r="AAZ13">
        <f t="shared" si="521"/>
        <v>0</v>
      </c>
      <c r="ABA13">
        <f t="shared" si="522"/>
        <v>0</v>
      </c>
      <c r="ABB13">
        <f t="shared" si="523"/>
        <v>0</v>
      </c>
      <c r="ABC13">
        <f t="shared" si="524"/>
        <v>0</v>
      </c>
      <c r="ABD13">
        <f t="shared" si="525"/>
        <v>0</v>
      </c>
      <c r="ABE13">
        <f t="shared" si="526"/>
        <v>0</v>
      </c>
      <c r="ABF13">
        <f t="shared" si="527"/>
        <v>0</v>
      </c>
      <c r="ABG13">
        <f t="shared" si="528"/>
        <v>0</v>
      </c>
      <c r="ABH13">
        <f t="shared" si="529"/>
        <v>0</v>
      </c>
      <c r="ABI13">
        <f t="shared" si="530"/>
        <v>0</v>
      </c>
      <c r="ABJ13">
        <f t="shared" si="531"/>
        <v>0</v>
      </c>
      <c r="ABK13">
        <f t="shared" si="532"/>
        <v>0</v>
      </c>
      <c r="ABL13">
        <f t="shared" si="533"/>
        <v>0</v>
      </c>
      <c r="ABM13">
        <f t="shared" si="534"/>
        <v>0</v>
      </c>
      <c r="ABN13">
        <f t="shared" si="535"/>
        <v>0</v>
      </c>
      <c r="ABO13">
        <f t="shared" si="536"/>
        <v>0</v>
      </c>
      <c r="ABP13">
        <f t="shared" si="537"/>
        <v>0</v>
      </c>
      <c r="ABQ13">
        <f t="shared" si="538"/>
        <v>0</v>
      </c>
      <c r="ABR13">
        <f t="shared" si="539"/>
        <v>0</v>
      </c>
      <c r="ABS13">
        <f t="shared" si="540"/>
        <v>0</v>
      </c>
      <c r="ABT13">
        <f t="shared" si="541"/>
        <v>0</v>
      </c>
      <c r="ABU13">
        <f t="shared" si="542"/>
        <v>0</v>
      </c>
      <c r="ABV13">
        <f t="shared" si="543"/>
        <v>0</v>
      </c>
      <c r="ABW13">
        <f t="shared" si="544"/>
        <v>0</v>
      </c>
      <c r="ABX13">
        <f t="shared" si="545"/>
        <v>0</v>
      </c>
      <c r="ABY13">
        <f t="shared" si="546"/>
        <v>0</v>
      </c>
      <c r="ABZ13">
        <f t="shared" si="547"/>
        <v>0</v>
      </c>
      <c r="ACA13">
        <f t="shared" si="548"/>
        <v>0</v>
      </c>
      <c r="ACB13">
        <f t="shared" si="549"/>
        <v>0</v>
      </c>
      <c r="ACC13">
        <f t="shared" si="550"/>
        <v>0</v>
      </c>
      <c r="ACD13">
        <f t="shared" si="551"/>
        <v>0</v>
      </c>
      <c r="ACE13">
        <f t="shared" si="552"/>
        <v>0</v>
      </c>
      <c r="ACF13">
        <f t="shared" si="553"/>
        <v>0</v>
      </c>
      <c r="ACG13">
        <f t="shared" si="554"/>
        <v>0</v>
      </c>
      <c r="ACH13">
        <f t="shared" si="555"/>
        <v>0</v>
      </c>
      <c r="ACI13">
        <f t="shared" si="556"/>
        <v>0</v>
      </c>
      <c r="ACJ13">
        <f t="shared" si="557"/>
        <v>0</v>
      </c>
      <c r="ACK13">
        <f t="shared" si="558"/>
        <v>0</v>
      </c>
      <c r="ACL13">
        <f t="shared" si="559"/>
        <v>0</v>
      </c>
      <c r="ACM13">
        <f t="shared" si="560"/>
        <v>0</v>
      </c>
      <c r="ACN13">
        <f t="shared" si="561"/>
        <v>0</v>
      </c>
      <c r="ACO13">
        <f t="shared" si="562"/>
        <v>0</v>
      </c>
      <c r="ACP13">
        <f t="shared" si="563"/>
        <v>0</v>
      </c>
      <c r="ACQ13">
        <f t="shared" si="564"/>
        <v>0</v>
      </c>
      <c r="ACR13">
        <f t="shared" si="565"/>
        <v>0</v>
      </c>
      <c r="ACS13">
        <f t="shared" si="566"/>
        <v>0</v>
      </c>
      <c r="ACT13">
        <f t="shared" si="567"/>
        <v>0</v>
      </c>
      <c r="ACU13">
        <f t="shared" si="568"/>
        <v>0</v>
      </c>
      <c r="ACW13" s="4">
        <f t="shared" si="569"/>
        <v>520.1</v>
      </c>
      <c r="ACX13" s="4">
        <f t="shared" si="570"/>
        <v>111.4</v>
      </c>
      <c r="ACY13" s="4">
        <f t="shared" si="571"/>
        <v>142.19999999999999</v>
      </c>
      <c r="ACZ13" s="4">
        <f t="shared" si="572"/>
        <v>0</v>
      </c>
      <c r="ADA13" s="88">
        <f t="shared" si="573"/>
        <v>7.463243262818116</v>
      </c>
      <c r="ADB13" s="4">
        <f t="shared" si="574"/>
        <v>773.7</v>
      </c>
      <c r="ADC13" s="5">
        <f t="shared" si="575"/>
        <v>10.199019560722492</v>
      </c>
      <c r="ADD13" s="5">
        <f t="shared" si="576"/>
        <v>8.4320815935331179</v>
      </c>
      <c r="ADE13">
        <f t="shared" si="577"/>
        <v>249.6</v>
      </c>
      <c r="ADF13">
        <f t="shared" si="578"/>
        <v>41.9</v>
      </c>
      <c r="ADG13">
        <f t="shared" si="579"/>
        <v>100.7</v>
      </c>
      <c r="ADH13">
        <f t="shared" si="580"/>
        <v>0</v>
      </c>
      <c r="ADI13">
        <f t="shared" si="581"/>
        <v>0</v>
      </c>
      <c r="ADJ13">
        <f t="shared" si="582"/>
        <v>72.2</v>
      </c>
      <c r="ADK13">
        <f t="shared" si="583"/>
        <v>67.3</v>
      </c>
      <c r="ADL13">
        <f t="shared" si="584"/>
        <v>44.1</v>
      </c>
      <c r="ADM13">
        <f t="shared" si="585"/>
        <v>55.7</v>
      </c>
      <c r="ADN13">
        <f t="shared" si="586"/>
        <v>123.8</v>
      </c>
      <c r="ADO13">
        <f t="shared" si="587"/>
        <v>18.399999999999999</v>
      </c>
      <c r="ADP13">
        <f t="shared" si="588"/>
        <v>0</v>
      </c>
      <c r="ADQ13">
        <f t="shared" si="589"/>
        <v>0</v>
      </c>
      <c r="ADR13">
        <f t="shared" si="590"/>
        <v>0</v>
      </c>
      <c r="ADS13">
        <f t="shared" si="591"/>
        <v>0</v>
      </c>
      <c r="ADT13">
        <f t="shared" si="592"/>
        <v>0</v>
      </c>
      <c r="ADU13">
        <f t="shared" si="593"/>
        <v>0</v>
      </c>
      <c r="ADV13">
        <f t="shared" si="594"/>
        <v>0</v>
      </c>
      <c r="ADW13">
        <f t="shared" si="595"/>
        <v>0</v>
      </c>
      <c r="ADX13">
        <f t="shared" si="596"/>
        <v>0</v>
      </c>
      <c r="ADY13">
        <f t="shared" si="597"/>
        <v>0</v>
      </c>
      <c r="ADZ13">
        <f t="shared" si="598"/>
        <v>0</v>
      </c>
      <c r="AEA13">
        <f t="shared" si="599"/>
        <v>0</v>
      </c>
      <c r="AEB13">
        <f t="shared" si="600"/>
        <v>0</v>
      </c>
      <c r="AEC13">
        <f t="shared" si="601"/>
        <v>0</v>
      </c>
      <c r="AED13">
        <f t="shared" si="602"/>
        <v>0</v>
      </c>
      <c r="AEE13">
        <f t="shared" si="603"/>
        <v>0</v>
      </c>
      <c r="AEF13">
        <f t="shared" si="604"/>
        <v>0</v>
      </c>
      <c r="AEG13">
        <f t="shared" si="605"/>
        <v>0</v>
      </c>
      <c r="AEH13">
        <f t="shared" si="606"/>
        <v>0</v>
      </c>
      <c r="AEI13">
        <f t="shared" si="607"/>
        <v>0</v>
      </c>
      <c r="AEJ13">
        <f t="shared" si="608"/>
        <v>0</v>
      </c>
      <c r="AEK13">
        <f t="shared" si="609"/>
        <v>0</v>
      </c>
      <c r="AEL13">
        <f t="shared" si="610"/>
        <v>0</v>
      </c>
      <c r="AEM13">
        <f t="shared" si="611"/>
        <v>0</v>
      </c>
      <c r="AEN13">
        <f t="shared" si="612"/>
        <v>0</v>
      </c>
      <c r="AEO13">
        <f t="shared" si="613"/>
        <v>0</v>
      </c>
      <c r="AEP13">
        <f t="shared" si="614"/>
        <v>0</v>
      </c>
      <c r="AEQ13">
        <f t="shared" si="615"/>
        <v>0</v>
      </c>
      <c r="AER13">
        <f t="shared" si="616"/>
        <v>0</v>
      </c>
      <c r="AES13">
        <f t="shared" si="617"/>
        <v>0</v>
      </c>
      <c r="AET13">
        <f t="shared" si="618"/>
        <v>0</v>
      </c>
      <c r="AEU13">
        <f t="shared" si="619"/>
        <v>0</v>
      </c>
      <c r="AEV13">
        <f t="shared" si="620"/>
        <v>0</v>
      </c>
      <c r="AEW13">
        <f t="shared" si="621"/>
        <v>0</v>
      </c>
      <c r="AEX13">
        <f t="shared" si="622"/>
        <v>0</v>
      </c>
      <c r="AEY13">
        <f t="shared" si="623"/>
        <v>0</v>
      </c>
      <c r="AEZ13">
        <f t="shared" si="624"/>
        <v>0</v>
      </c>
      <c r="AFA13">
        <f t="shared" si="625"/>
        <v>0</v>
      </c>
      <c r="AFB13">
        <f t="shared" si="626"/>
        <v>0</v>
      </c>
      <c r="AFC13">
        <f t="shared" si="627"/>
        <v>0</v>
      </c>
      <c r="AFD13">
        <f t="shared" si="628"/>
        <v>0</v>
      </c>
      <c r="AFE13">
        <f t="shared" si="629"/>
        <v>0</v>
      </c>
      <c r="AFF13">
        <f t="shared" si="630"/>
        <v>0</v>
      </c>
      <c r="AFG13">
        <f t="shared" si="631"/>
        <v>0</v>
      </c>
      <c r="AFH13">
        <f t="shared" si="632"/>
        <v>0</v>
      </c>
      <c r="AFI13">
        <f t="shared" si="633"/>
        <v>0</v>
      </c>
      <c r="AFJ13">
        <f t="shared" si="634"/>
        <v>0</v>
      </c>
      <c r="AFK13">
        <f t="shared" si="635"/>
        <v>0</v>
      </c>
      <c r="AFL13">
        <f t="shared" si="636"/>
        <v>0</v>
      </c>
      <c r="AFM13">
        <f t="shared" si="637"/>
        <v>0</v>
      </c>
      <c r="AFN13">
        <f t="shared" si="638"/>
        <v>0</v>
      </c>
      <c r="AFO13">
        <f t="shared" si="639"/>
        <v>0</v>
      </c>
      <c r="AFP13">
        <f t="shared" si="640"/>
        <v>0</v>
      </c>
      <c r="AFQ13">
        <f t="shared" si="641"/>
        <v>0</v>
      </c>
      <c r="AFR13">
        <f t="shared" si="642"/>
        <v>0</v>
      </c>
      <c r="AFS13">
        <f t="shared" si="643"/>
        <v>0</v>
      </c>
      <c r="AFT13">
        <f t="shared" si="644"/>
        <v>0</v>
      </c>
      <c r="AFU13">
        <f t="shared" si="645"/>
        <v>0</v>
      </c>
      <c r="AFV13">
        <f t="shared" si="646"/>
        <v>0</v>
      </c>
      <c r="AFW13">
        <f t="shared" si="647"/>
        <v>0</v>
      </c>
      <c r="AFX13">
        <f t="shared" si="648"/>
        <v>0</v>
      </c>
      <c r="AFY13">
        <f t="shared" si="649"/>
        <v>0</v>
      </c>
      <c r="AFZ13">
        <f t="shared" si="650"/>
        <v>0</v>
      </c>
      <c r="AGA13">
        <f t="shared" si="651"/>
        <v>0</v>
      </c>
      <c r="AGB13">
        <f t="shared" si="652"/>
        <v>0</v>
      </c>
      <c r="AGC13">
        <f t="shared" si="653"/>
        <v>0</v>
      </c>
      <c r="AGD13">
        <f t="shared" si="654"/>
        <v>0</v>
      </c>
      <c r="AGE13">
        <f t="shared" si="655"/>
        <v>0</v>
      </c>
      <c r="AGF13">
        <f t="shared" si="656"/>
        <v>0</v>
      </c>
      <c r="AGG13">
        <f t="shared" si="657"/>
        <v>0</v>
      </c>
      <c r="AGH13">
        <f t="shared" si="658"/>
        <v>0</v>
      </c>
      <c r="AGI13">
        <f t="shared" si="659"/>
        <v>0</v>
      </c>
      <c r="AGJ13">
        <f t="shared" si="660"/>
        <v>0</v>
      </c>
      <c r="AGK13">
        <f t="shared" si="661"/>
        <v>0</v>
      </c>
      <c r="AGM13" s="88">
        <f t="shared" si="662"/>
        <v>99.25</v>
      </c>
      <c r="AGN13" s="88">
        <v>99.25</v>
      </c>
      <c r="AGO13">
        <v>8</v>
      </c>
      <c r="AGP13">
        <f t="shared" si="663"/>
        <v>8</v>
      </c>
      <c r="AGQ13">
        <f t="shared" si="664"/>
        <v>8</v>
      </c>
      <c r="AGR13">
        <f t="shared" si="665"/>
        <v>8</v>
      </c>
      <c r="AGS13">
        <f t="shared" si="666"/>
        <v>0</v>
      </c>
      <c r="AGT13">
        <f t="shared" si="667"/>
        <v>0</v>
      </c>
      <c r="AGU13">
        <f t="shared" si="668"/>
        <v>8</v>
      </c>
      <c r="AGV13">
        <f t="shared" si="669"/>
        <v>7</v>
      </c>
      <c r="AGW13">
        <f t="shared" si="670"/>
        <v>6</v>
      </c>
      <c r="AGX13">
        <f t="shared" si="671"/>
        <v>8</v>
      </c>
      <c r="AGY13">
        <f t="shared" si="672"/>
        <v>6</v>
      </c>
      <c r="AGZ13">
        <f t="shared" si="673"/>
        <v>6</v>
      </c>
      <c r="AHA13">
        <f t="shared" si="674"/>
        <v>0</v>
      </c>
      <c r="AHB13">
        <f t="shared" si="675"/>
        <v>0</v>
      </c>
      <c r="AHC13">
        <f t="shared" si="676"/>
        <v>0</v>
      </c>
      <c r="AHD13">
        <f t="shared" si="677"/>
        <v>0</v>
      </c>
      <c r="AHE13">
        <f t="shared" si="678"/>
        <v>0</v>
      </c>
      <c r="AHF13">
        <f t="shared" si="679"/>
        <v>0</v>
      </c>
      <c r="AHG13">
        <f t="shared" si="680"/>
        <v>0</v>
      </c>
      <c r="AHH13">
        <f t="shared" si="681"/>
        <v>0</v>
      </c>
      <c r="AHI13">
        <f t="shared" si="682"/>
        <v>0</v>
      </c>
      <c r="AHJ13">
        <f t="shared" si="683"/>
        <v>0</v>
      </c>
      <c r="AHK13">
        <f t="shared" si="684"/>
        <v>0</v>
      </c>
      <c r="AHL13">
        <f t="shared" si="685"/>
        <v>0</v>
      </c>
      <c r="AHM13">
        <f t="shared" si="686"/>
        <v>0</v>
      </c>
      <c r="AHN13">
        <f t="shared" si="687"/>
        <v>0</v>
      </c>
      <c r="AHO13">
        <f t="shared" si="688"/>
        <v>0</v>
      </c>
      <c r="AHP13">
        <f t="shared" si="689"/>
        <v>0</v>
      </c>
      <c r="AHQ13">
        <f t="shared" si="690"/>
        <v>0</v>
      </c>
      <c r="AHR13">
        <f t="shared" si="691"/>
        <v>0</v>
      </c>
      <c r="AHS13">
        <f t="shared" si="692"/>
        <v>0</v>
      </c>
      <c r="AHT13">
        <f t="shared" si="693"/>
        <v>0</v>
      </c>
      <c r="AHU13">
        <f t="shared" si="694"/>
        <v>0</v>
      </c>
      <c r="AHV13">
        <f t="shared" si="695"/>
        <v>0</v>
      </c>
      <c r="AHW13">
        <f t="shared" si="696"/>
        <v>0</v>
      </c>
      <c r="AHX13">
        <f t="shared" si="697"/>
        <v>0</v>
      </c>
      <c r="AHY13">
        <f t="shared" si="698"/>
        <v>0</v>
      </c>
      <c r="AHZ13">
        <f t="shared" si="699"/>
        <v>0</v>
      </c>
      <c r="AIA13">
        <f t="shared" si="700"/>
        <v>0</v>
      </c>
      <c r="AIB13">
        <f t="shared" si="701"/>
        <v>0</v>
      </c>
      <c r="AIC13">
        <f t="shared" si="702"/>
        <v>0</v>
      </c>
      <c r="AID13">
        <f t="shared" si="703"/>
        <v>0</v>
      </c>
      <c r="AIE13">
        <f t="shared" si="704"/>
        <v>0</v>
      </c>
      <c r="AIF13">
        <f t="shared" si="705"/>
        <v>0</v>
      </c>
      <c r="AIG13">
        <f t="shared" si="706"/>
        <v>0</v>
      </c>
      <c r="AIH13">
        <f t="shared" si="707"/>
        <v>0</v>
      </c>
      <c r="AII13">
        <f t="shared" si="708"/>
        <v>0</v>
      </c>
      <c r="AIJ13">
        <f t="shared" si="709"/>
        <v>0</v>
      </c>
      <c r="AIK13">
        <f t="shared" si="710"/>
        <v>0</v>
      </c>
      <c r="AIL13">
        <f t="shared" si="711"/>
        <v>0</v>
      </c>
      <c r="AIM13">
        <f t="shared" si="712"/>
        <v>0</v>
      </c>
      <c r="AIN13">
        <f t="shared" si="713"/>
        <v>0</v>
      </c>
      <c r="AIO13">
        <f t="shared" si="714"/>
        <v>0</v>
      </c>
      <c r="AIP13">
        <f t="shared" si="715"/>
        <v>0</v>
      </c>
      <c r="AIQ13">
        <f t="shared" si="716"/>
        <v>0</v>
      </c>
      <c r="AIR13">
        <f t="shared" si="717"/>
        <v>0</v>
      </c>
      <c r="AIS13">
        <f t="shared" si="718"/>
        <v>0</v>
      </c>
      <c r="AIT13">
        <f t="shared" si="719"/>
        <v>0</v>
      </c>
      <c r="AIU13">
        <f t="shared" si="720"/>
        <v>0</v>
      </c>
      <c r="AIV13">
        <f t="shared" si="721"/>
        <v>0</v>
      </c>
      <c r="AIW13">
        <f t="shared" si="722"/>
        <v>0</v>
      </c>
      <c r="AIX13">
        <f t="shared" si="723"/>
        <v>0</v>
      </c>
      <c r="AIY13">
        <f t="shared" si="724"/>
        <v>0</v>
      </c>
      <c r="AIZ13">
        <f t="shared" si="725"/>
        <v>0</v>
      </c>
      <c r="AJA13">
        <f t="shared" si="726"/>
        <v>0</v>
      </c>
      <c r="AJB13">
        <f t="shared" si="727"/>
        <v>0</v>
      </c>
      <c r="AJC13">
        <f t="shared" si="728"/>
        <v>0</v>
      </c>
      <c r="AJD13">
        <f t="shared" si="729"/>
        <v>0</v>
      </c>
      <c r="AJE13">
        <f t="shared" si="730"/>
        <v>0</v>
      </c>
      <c r="AJF13">
        <f t="shared" si="731"/>
        <v>0</v>
      </c>
      <c r="AJG13">
        <f t="shared" si="732"/>
        <v>0</v>
      </c>
      <c r="AJH13">
        <f t="shared" si="733"/>
        <v>0</v>
      </c>
      <c r="AJI13">
        <f t="shared" si="734"/>
        <v>0</v>
      </c>
      <c r="AJJ13">
        <f t="shared" si="735"/>
        <v>0</v>
      </c>
      <c r="AJK13">
        <f t="shared" si="736"/>
        <v>0</v>
      </c>
      <c r="AJL13">
        <f t="shared" si="737"/>
        <v>0</v>
      </c>
      <c r="AJM13">
        <f t="shared" si="738"/>
        <v>0</v>
      </c>
      <c r="AJN13">
        <f t="shared" si="739"/>
        <v>0</v>
      </c>
      <c r="AJO13">
        <f t="shared" si="740"/>
        <v>0</v>
      </c>
      <c r="AJP13">
        <f t="shared" si="741"/>
        <v>0</v>
      </c>
      <c r="AJQ13">
        <f t="shared" si="742"/>
        <v>0</v>
      </c>
      <c r="AJR13">
        <f t="shared" si="743"/>
        <v>0</v>
      </c>
      <c r="AJS13">
        <f t="shared" si="744"/>
        <v>0</v>
      </c>
      <c r="AJT13">
        <f t="shared" si="745"/>
        <v>0</v>
      </c>
      <c r="AJU13">
        <f t="shared" si="746"/>
        <v>0</v>
      </c>
      <c r="AJV13">
        <f t="shared" si="747"/>
        <v>0</v>
      </c>
      <c r="AJX13">
        <v>68</v>
      </c>
      <c r="AJY13">
        <v>1</v>
      </c>
      <c r="AJZ13">
        <v>1</v>
      </c>
      <c r="AKA13">
        <f t="shared" si="748"/>
        <v>0</v>
      </c>
      <c r="AKB13">
        <f t="shared" si="749"/>
        <v>0</v>
      </c>
      <c r="AKC13">
        <f t="shared" si="750"/>
        <v>0.25</v>
      </c>
      <c r="AKD13">
        <f t="shared" si="751"/>
        <v>4</v>
      </c>
      <c r="AKE13">
        <f t="shared" si="752"/>
        <v>16</v>
      </c>
      <c r="AKF13">
        <f t="shared" si="753"/>
        <v>4</v>
      </c>
      <c r="AKG13">
        <f t="shared" si="754"/>
        <v>4</v>
      </c>
      <c r="AKH13">
        <f t="shared" si="755"/>
        <v>1</v>
      </c>
      <c r="AKI13">
        <f t="shared" si="756"/>
        <v>0</v>
      </c>
      <c r="AKJ13">
        <f t="shared" si="757"/>
        <v>0</v>
      </c>
      <c r="AKK13">
        <f t="shared" si="758"/>
        <v>0</v>
      </c>
      <c r="AKL13">
        <f t="shared" si="759"/>
        <v>0</v>
      </c>
      <c r="AKM13">
        <f t="shared" si="760"/>
        <v>0</v>
      </c>
      <c r="AKN13">
        <f t="shared" si="761"/>
        <v>0</v>
      </c>
      <c r="AKO13">
        <f t="shared" si="762"/>
        <v>0</v>
      </c>
      <c r="AKP13">
        <f t="shared" si="763"/>
        <v>0</v>
      </c>
      <c r="AKQ13">
        <f t="shared" si="764"/>
        <v>0</v>
      </c>
      <c r="AKR13">
        <f t="shared" si="765"/>
        <v>0</v>
      </c>
      <c r="AKS13">
        <f t="shared" si="766"/>
        <v>0</v>
      </c>
      <c r="AKT13">
        <f t="shared" si="767"/>
        <v>0</v>
      </c>
      <c r="AKU13">
        <f t="shared" si="768"/>
        <v>0</v>
      </c>
      <c r="AKV13">
        <f t="shared" si="769"/>
        <v>0</v>
      </c>
      <c r="AKW13">
        <f t="shared" si="770"/>
        <v>0</v>
      </c>
      <c r="AKX13">
        <f t="shared" si="771"/>
        <v>0</v>
      </c>
      <c r="AKY13">
        <f t="shared" si="772"/>
        <v>0</v>
      </c>
      <c r="AKZ13">
        <f t="shared" si="773"/>
        <v>0</v>
      </c>
      <c r="ALA13">
        <f t="shared" si="774"/>
        <v>0</v>
      </c>
      <c r="ALB13">
        <f t="shared" si="775"/>
        <v>0</v>
      </c>
      <c r="ALC13">
        <f t="shared" si="776"/>
        <v>0</v>
      </c>
      <c r="ALD13">
        <f t="shared" si="777"/>
        <v>0</v>
      </c>
      <c r="ALE13">
        <f t="shared" si="778"/>
        <v>0</v>
      </c>
      <c r="ALF13">
        <f t="shared" si="779"/>
        <v>0</v>
      </c>
      <c r="ALG13">
        <f t="shared" si="780"/>
        <v>0</v>
      </c>
      <c r="ALH13">
        <f t="shared" si="781"/>
        <v>0</v>
      </c>
      <c r="ALI13">
        <f t="shared" si="782"/>
        <v>0</v>
      </c>
      <c r="ALJ13">
        <f t="shared" si="783"/>
        <v>0</v>
      </c>
      <c r="ALK13">
        <f t="shared" si="784"/>
        <v>0</v>
      </c>
      <c r="ALL13">
        <f t="shared" si="785"/>
        <v>0</v>
      </c>
      <c r="ALM13">
        <f t="shared" si="786"/>
        <v>0</v>
      </c>
      <c r="ALN13">
        <f t="shared" si="787"/>
        <v>0</v>
      </c>
      <c r="ALO13">
        <f t="shared" si="788"/>
        <v>0</v>
      </c>
      <c r="ALP13">
        <f t="shared" si="789"/>
        <v>0</v>
      </c>
      <c r="ALQ13">
        <f t="shared" si="790"/>
        <v>0</v>
      </c>
      <c r="ALR13">
        <f t="shared" si="791"/>
        <v>0</v>
      </c>
      <c r="ALS13">
        <f t="shared" si="792"/>
        <v>0</v>
      </c>
      <c r="ALT13">
        <f t="shared" si="793"/>
        <v>0</v>
      </c>
      <c r="ALU13">
        <f t="shared" si="794"/>
        <v>0</v>
      </c>
      <c r="ALV13">
        <f t="shared" si="795"/>
        <v>0</v>
      </c>
      <c r="ALW13">
        <f t="shared" si="796"/>
        <v>0</v>
      </c>
      <c r="ALX13">
        <f t="shared" si="797"/>
        <v>0</v>
      </c>
      <c r="ALY13">
        <f t="shared" si="798"/>
        <v>0</v>
      </c>
      <c r="ALZ13">
        <f t="shared" si="799"/>
        <v>0</v>
      </c>
      <c r="AMA13">
        <f t="shared" si="800"/>
        <v>0</v>
      </c>
      <c r="AMB13">
        <f t="shared" si="801"/>
        <v>0</v>
      </c>
      <c r="AMC13">
        <f t="shared" si="802"/>
        <v>0</v>
      </c>
      <c r="AMD13">
        <f t="shared" si="803"/>
        <v>0</v>
      </c>
      <c r="AME13">
        <f t="shared" si="804"/>
        <v>0</v>
      </c>
      <c r="AMF13">
        <f t="shared" si="805"/>
        <v>0</v>
      </c>
      <c r="AMG13">
        <f t="shared" si="806"/>
        <v>0</v>
      </c>
      <c r="AMH13">
        <f t="shared" si="807"/>
        <v>0</v>
      </c>
      <c r="AMI13">
        <f t="shared" si="808"/>
        <v>0</v>
      </c>
      <c r="AMJ13">
        <f t="shared" si="809"/>
        <v>0</v>
      </c>
      <c r="AMK13">
        <f t="shared" si="810"/>
        <v>0</v>
      </c>
      <c r="AML13">
        <f t="shared" si="811"/>
        <v>0</v>
      </c>
      <c r="AMM13">
        <f t="shared" si="812"/>
        <v>0</v>
      </c>
      <c r="AMN13">
        <f t="shared" si="813"/>
        <v>0</v>
      </c>
      <c r="AMO13">
        <f t="shared" si="814"/>
        <v>0</v>
      </c>
      <c r="AMP13">
        <f t="shared" si="815"/>
        <v>0</v>
      </c>
      <c r="AMQ13">
        <f t="shared" si="816"/>
        <v>0</v>
      </c>
      <c r="AMR13">
        <f t="shared" si="817"/>
        <v>0</v>
      </c>
      <c r="AMS13">
        <f t="shared" si="818"/>
        <v>0</v>
      </c>
      <c r="AMT13">
        <f t="shared" si="819"/>
        <v>0</v>
      </c>
      <c r="AMU13">
        <f t="shared" si="820"/>
        <v>0</v>
      </c>
      <c r="AMV13">
        <f t="shared" si="821"/>
        <v>0</v>
      </c>
      <c r="AMW13">
        <f t="shared" si="822"/>
        <v>0</v>
      </c>
      <c r="AMX13">
        <f t="shared" si="823"/>
        <v>0</v>
      </c>
      <c r="AMY13">
        <f t="shared" si="824"/>
        <v>0</v>
      </c>
      <c r="AMZ13">
        <f t="shared" si="825"/>
        <v>0</v>
      </c>
      <c r="ANA13">
        <f t="shared" si="826"/>
        <v>0</v>
      </c>
      <c r="ANB13">
        <f t="shared" si="827"/>
        <v>0</v>
      </c>
      <c r="ANC13">
        <f t="shared" si="828"/>
        <v>0</v>
      </c>
      <c r="AND13">
        <f t="shared" si="829"/>
        <v>0</v>
      </c>
      <c r="ANR13" s="4">
        <v>2136</v>
      </c>
      <c r="ANS13" s="4">
        <f t="shared" si="830"/>
        <v>2136</v>
      </c>
      <c r="ANU13" s="4">
        <v>2105</v>
      </c>
      <c r="ANV13" t="str">
        <f t="shared" si="831"/>
        <v>2107</v>
      </c>
      <c r="ANW13" t="str">
        <f t="shared" si="832"/>
        <v>2105</v>
      </c>
      <c r="ANX13" t="str">
        <f t="shared" si="833"/>
        <v>2106</v>
      </c>
      <c r="ANY13" t="str">
        <f t="shared" si="834"/>
        <v>2106</v>
      </c>
      <c r="ANZ13" t="str">
        <f t="shared" si="835"/>
        <v>2106</v>
      </c>
      <c r="AOA13" t="str">
        <f t="shared" si="836"/>
        <v>2108</v>
      </c>
      <c r="AOB13" t="str">
        <f t="shared" si="837"/>
        <v>2131</v>
      </c>
      <c r="AOC13" t="str">
        <f t="shared" si="838"/>
        <v>2140</v>
      </c>
      <c r="AOD13" t="str">
        <f t="shared" si="839"/>
        <v>2155</v>
      </c>
      <c r="AOE13" t="str">
        <f t="shared" si="840"/>
        <v>2157</v>
      </c>
      <c r="AOF13" t="str">
        <f t="shared" si="841"/>
        <v>2136</v>
      </c>
      <c r="AOG13" t="str">
        <f t="shared" si="842"/>
        <v>2136</v>
      </c>
      <c r="AOH13" t="str">
        <f t="shared" si="843"/>
        <v>2136</v>
      </c>
      <c r="AOI13" t="str">
        <f t="shared" si="844"/>
        <v>2136</v>
      </c>
      <c r="AOJ13" t="str">
        <f t="shared" si="845"/>
        <v>2136</v>
      </c>
      <c r="AOK13" t="str">
        <f t="shared" si="846"/>
        <v>2136</v>
      </c>
      <c r="AOL13" t="str">
        <f t="shared" si="847"/>
        <v>2136</v>
      </c>
      <c r="AOM13" t="str">
        <f t="shared" si="848"/>
        <v>2136</v>
      </c>
      <c r="AON13" t="str">
        <f t="shared" si="849"/>
        <v>2136</v>
      </c>
      <c r="AOO13" t="str">
        <f t="shared" si="850"/>
        <v>2136</v>
      </c>
      <c r="AOP13" t="str">
        <f t="shared" si="851"/>
        <v>2136</v>
      </c>
      <c r="AOQ13" t="str">
        <f t="shared" si="852"/>
        <v>2136</v>
      </c>
      <c r="AOR13" t="str">
        <f t="shared" si="853"/>
        <v>2136</v>
      </c>
      <c r="AOS13" t="str">
        <f t="shared" si="854"/>
        <v>2136</v>
      </c>
      <c r="AOT13" t="str">
        <f t="shared" si="855"/>
        <v>2136</v>
      </c>
      <c r="AOU13" t="str">
        <f t="shared" si="856"/>
        <v>2136</v>
      </c>
      <c r="AOV13" t="str">
        <f t="shared" si="857"/>
        <v>2136</v>
      </c>
      <c r="AOW13" t="str">
        <f t="shared" si="858"/>
        <v>2136</v>
      </c>
      <c r="AOX13" t="str">
        <f t="shared" si="859"/>
        <v>2136</v>
      </c>
      <c r="AOY13" t="str">
        <f t="shared" si="860"/>
        <v>2136</v>
      </c>
      <c r="AOZ13" t="str">
        <f t="shared" si="861"/>
        <v>2136</v>
      </c>
      <c r="APA13" t="str">
        <f t="shared" si="862"/>
        <v>2136</v>
      </c>
      <c r="APB13" t="str">
        <f t="shared" si="863"/>
        <v>2136</v>
      </c>
      <c r="APC13" t="str">
        <f t="shared" si="864"/>
        <v>2136</v>
      </c>
      <c r="APD13" t="str">
        <f t="shared" si="865"/>
        <v>2136</v>
      </c>
      <c r="APE13" t="str">
        <f t="shared" si="866"/>
        <v>2136</v>
      </c>
      <c r="APF13" t="str">
        <f t="shared" si="867"/>
        <v>2136</v>
      </c>
      <c r="APG13" t="str">
        <f t="shared" si="868"/>
        <v>2136</v>
      </c>
      <c r="APH13" t="str">
        <f t="shared" si="869"/>
        <v>2136</v>
      </c>
      <c r="API13" t="str">
        <f t="shared" si="870"/>
        <v>2136</v>
      </c>
      <c r="APJ13" t="str">
        <f t="shared" si="871"/>
        <v>2136</v>
      </c>
      <c r="APK13" t="str">
        <f t="shared" si="872"/>
        <v>2136</v>
      </c>
      <c r="APL13" t="str">
        <f t="shared" si="873"/>
        <v>2136</v>
      </c>
      <c r="APM13" t="str">
        <f t="shared" si="874"/>
        <v>2136</v>
      </c>
      <c r="APN13" t="str">
        <f t="shared" si="875"/>
        <v>2136</v>
      </c>
      <c r="APO13" t="str">
        <f t="shared" si="876"/>
        <v>2136</v>
      </c>
      <c r="APP13" t="str">
        <f t="shared" si="877"/>
        <v>2136</v>
      </c>
      <c r="APQ13" t="str">
        <f t="shared" si="878"/>
        <v>2136</v>
      </c>
      <c r="APR13" t="str">
        <f t="shared" si="879"/>
        <v>2136</v>
      </c>
      <c r="APS13" t="str">
        <f t="shared" si="880"/>
        <v>2136</v>
      </c>
      <c r="APT13" t="str">
        <f t="shared" si="881"/>
        <v>2136</v>
      </c>
      <c r="APU13" t="str">
        <f t="shared" si="882"/>
        <v>2136</v>
      </c>
      <c r="APV13" t="str">
        <f t="shared" si="883"/>
        <v>2136</v>
      </c>
      <c r="APW13" t="str">
        <f t="shared" si="884"/>
        <v>2136</v>
      </c>
      <c r="APX13" t="str">
        <f t="shared" si="885"/>
        <v>2136</v>
      </c>
      <c r="APY13" t="str">
        <f t="shared" si="886"/>
        <v>2136</v>
      </c>
      <c r="APZ13" t="str">
        <f t="shared" si="887"/>
        <v>2136</v>
      </c>
      <c r="AQA13" t="str">
        <f t="shared" si="888"/>
        <v>2136</v>
      </c>
      <c r="AQB13" t="str">
        <f t="shared" si="889"/>
        <v>2136</v>
      </c>
      <c r="AQC13" t="str">
        <f t="shared" si="890"/>
        <v>2136</v>
      </c>
      <c r="AQD13" t="str">
        <f t="shared" si="891"/>
        <v>2136</v>
      </c>
      <c r="AQE13" t="str">
        <f t="shared" si="892"/>
        <v>2136</v>
      </c>
      <c r="AQF13" t="str">
        <f t="shared" si="893"/>
        <v>2136</v>
      </c>
      <c r="AQG13" t="str">
        <f t="shared" si="894"/>
        <v>2136</v>
      </c>
      <c r="AQH13" t="str">
        <f t="shared" si="895"/>
        <v>2136</v>
      </c>
      <c r="AQI13" t="str">
        <f t="shared" si="896"/>
        <v>2136</v>
      </c>
      <c r="AQJ13" t="str">
        <f t="shared" si="897"/>
        <v>2136</v>
      </c>
      <c r="AQK13" t="str">
        <f t="shared" si="898"/>
        <v>2136</v>
      </c>
      <c r="AQL13" t="str">
        <f t="shared" si="899"/>
        <v>2136</v>
      </c>
      <c r="AQM13" t="str">
        <f t="shared" si="900"/>
        <v>2136</v>
      </c>
      <c r="AQN13" t="str">
        <f t="shared" si="901"/>
        <v>2136</v>
      </c>
      <c r="AQO13" t="str">
        <f t="shared" si="902"/>
        <v>2136</v>
      </c>
      <c r="AQP13" t="str">
        <f t="shared" si="903"/>
        <v>2136</v>
      </c>
      <c r="AQQ13" t="str">
        <f t="shared" si="904"/>
        <v>2136</v>
      </c>
      <c r="AQR13" t="str">
        <f t="shared" si="905"/>
        <v>2136</v>
      </c>
      <c r="AQS13" t="str">
        <f t="shared" si="906"/>
        <v>2136</v>
      </c>
      <c r="AQT13" t="str">
        <f t="shared" si="907"/>
        <v>2136</v>
      </c>
      <c r="AQU13" t="str">
        <f t="shared" si="908"/>
        <v>2136</v>
      </c>
      <c r="AQV13" t="str">
        <f t="shared" si="909"/>
        <v>2136</v>
      </c>
      <c r="AQW13" t="str">
        <f t="shared" si="910"/>
        <v>2136</v>
      </c>
      <c r="AQX13" t="str">
        <f t="shared" si="911"/>
        <v>2136</v>
      </c>
      <c r="AQY13" t="str">
        <f t="shared" si="912"/>
        <v>2136</v>
      </c>
      <c r="AQZ13" t="str">
        <f t="shared" si="913"/>
        <v>2136</v>
      </c>
      <c r="ARA13" t="str">
        <f t="shared" si="914"/>
        <v>2136</v>
      </c>
      <c r="ARB13" t="str">
        <f t="shared" si="915"/>
        <v>2136</v>
      </c>
      <c r="ARC13">
        <v>2105</v>
      </c>
      <c r="ARH13" s="5"/>
    </row>
    <row r="14" spans="1:1154" x14ac:dyDescent="0.2">
      <c r="A14">
        <v>129</v>
      </c>
      <c r="B14" s="229" t="s">
        <v>124</v>
      </c>
      <c r="C14" s="20">
        <f>VLOOKUP(A14, Rankings!$A$2:$AN$161, 40, FALSE)</f>
        <v>12</v>
      </c>
      <c r="D14" s="229" t="s">
        <v>404</v>
      </c>
      <c r="F14" s="4">
        <v>7</v>
      </c>
      <c r="G14" s="4">
        <v>17</v>
      </c>
      <c r="I14" s="5">
        <f t="shared" si="0"/>
        <v>11</v>
      </c>
      <c r="L14" t="s">
        <v>1962</v>
      </c>
      <c r="M14" t="s">
        <v>2036</v>
      </c>
      <c r="N14" t="s">
        <v>2315</v>
      </c>
      <c r="O14" t="s">
        <v>2666</v>
      </c>
      <c r="P14" t="s">
        <v>2771</v>
      </c>
      <c r="Q14" t="s">
        <v>3122</v>
      </c>
      <c r="R14" t="s">
        <v>3455</v>
      </c>
      <c r="S14" t="s">
        <v>3697</v>
      </c>
      <c r="T14" t="s">
        <v>3954</v>
      </c>
      <c r="U14" t="s">
        <v>4034</v>
      </c>
      <c r="V14" t="s">
        <v>4216</v>
      </c>
      <c r="W14" t="str">
        <f>Rankings!D13</f>
        <v>-</v>
      </c>
      <c r="X14" t="s">
        <v>10</v>
      </c>
      <c r="Y14" t="s">
        <v>10</v>
      </c>
      <c r="Z14" t="s">
        <v>10</v>
      </c>
      <c r="AA14" t="s">
        <v>10</v>
      </c>
      <c r="AB14" t="s">
        <v>10</v>
      </c>
      <c r="AC14" t="s">
        <v>10</v>
      </c>
      <c r="AD14" t="s">
        <v>10</v>
      </c>
      <c r="AE14" t="s">
        <v>10</v>
      </c>
      <c r="AF14" t="s">
        <v>10</v>
      </c>
      <c r="AG14" t="s">
        <v>10</v>
      </c>
      <c r="AH14" t="s">
        <v>10</v>
      </c>
      <c r="AI14" t="s">
        <v>10</v>
      </c>
      <c r="AJ14" t="s">
        <v>10</v>
      </c>
      <c r="AK14" t="s">
        <v>10</v>
      </c>
      <c r="AL14" t="s">
        <v>10</v>
      </c>
      <c r="AM14" t="s">
        <v>10</v>
      </c>
      <c r="AN14" t="s">
        <v>10</v>
      </c>
      <c r="AO14" t="s">
        <v>10</v>
      </c>
      <c r="AP14" t="s">
        <v>10</v>
      </c>
      <c r="AQ14" t="s">
        <v>10</v>
      </c>
      <c r="AR14" t="s">
        <v>10</v>
      </c>
      <c r="AS14" t="s">
        <v>10</v>
      </c>
      <c r="AT14" t="s">
        <v>10</v>
      </c>
      <c r="AU14" t="s">
        <v>10</v>
      </c>
      <c r="AV14" t="s">
        <v>10</v>
      </c>
      <c r="AW14" t="s">
        <v>10</v>
      </c>
      <c r="AX14" t="s">
        <v>10</v>
      </c>
      <c r="AY14" t="s">
        <v>10</v>
      </c>
      <c r="AZ14" t="s">
        <v>10</v>
      </c>
      <c r="BA14" t="s">
        <v>10</v>
      </c>
      <c r="BB14" t="s">
        <v>10</v>
      </c>
      <c r="BC14" t="s">
        <v>10</v>
      </c>
      <c r="BD14" t="s">
        <v>10</v>
      </c>
      <c r="BE14" t="s">
        <v>10</v>
      </c>
      <c r="BF14" t="s">
        <v>10</v>
      </c>
      <c r="BG14" t="s">
        <v>10</v>
      </c>
      <c r="BH14" t="s">
        <v>10</v>
      </c>
      <c r="BI14" t="s">
        <v>10</v>
      </c>
      <c r="BJ14" t="s">
        <v>10</v>
      </c>
      <c r="BK14" t="s">
        <v>10</v>
      </c>
      <c r="BL14" t="s">
        <v>10</v>
      </c>
      <c r="BM14" t="s">
        <v>10</v>
      </c>
      <c r="BN14" t="s">
        <v>10</v>
      </c>
      <c r="BO14" t="s">
        <v>10</v>
      </c>
      <c r="BP14" t="s">
        <v>10</v>
      </c>
      <c r="BQ14" t="s">
        <v>10</v>
      </c>
      <c r="BR14" t="s">
        <v>10</v>
      </c>
      <c r="BS14" t="s">
        <v>10</v>
      </c>
      <c r="BT14" t="s">
        <v>10</v>
      </c>
      <c r="BU14" t="s">
        <v>10</v>
      </c>
      <c r="BV14" t="s">
        <v>10</v>
      </c>
      <c r="BW14" t="s">
        <v>10</v>
      </c>
      <c r="BX14" t="s">
        <v>10</v>
      </c>
      <c r="BY14" t="s">
        <v>10</v>
      </c>
      <c r="BZ14" t="s">
        <v>10</v>
      </c>
      <c r="CA14" t="s">
        <v>10</v>
      </c>
      <c r="CB14" t="s">
        <v>10</v>
      </c>
      <c r="CC14" t="s">
        <v>10</v>
      </c>
      <c r="CD14" t="s">
        <v>10</v>
      </c>
      <c r="CE14" t="s">
        <v>10</v>
      </c>
      <c r="CF14" t="s">
        <v>10</v>
      </c>
      <c r="CG14" t="s">
        <v>10</v>
      </c>
      <c r="CH14" t="s">
        <v>10</v>
      </c>
      <c r="CI14" t="s">
        <v>10</v>
      </c>
      <c r="CJ14" t="s">
        <v>10</v>
      </c>
      <c r="CK14" t="s">
        <v>10</v>
      </c>
      <c r="CL14" t="s">
        <v>10</v>
      </c>
      <c r="CM14" t="s">
        <v>10</v>
      </c>
      <c r="CN14" t="s">
        <v>10</v>
      </c>
      <c r="CO14" t="s">
        <v>10</v>
      </c>
      <c r="CP14" t="s">
        <v>10</v>
      </c>
      <c r="CQ14" t="s">
        <v>10</v>
      </c>
      <c r="CR14" t="s">
        <v>10</v>
      </c>
      <c r="CT14" s="4">
        <f t="shared" si="1"/>
        <v>4</v>
      </c>
      <c r="CU14" s="4">
        <f t="shared" si="2"/>
        <v>0</v>
      </c>
      <c r="CV14" s="4">
        <f t="shared" si="3"/>
        <v>0</v>
      </c>
      <c r="CW14" s="4">
        <f t="shared" si="4"/>
        <v>1</v>
      </c>
      <c r="CX14" s="4">
        <f t="shared" si="5"/>
        <v>2</v>
      </c>
      <c r="CY14" s="4">
        <f t="shared" si="6"/>
        <v>0</v>
      </c>
      <c r="CZ14" s="4">
        <f t="shared" si="7"/>
        <v>0</v>
      </c>
      <c r="DA14" s="4">
        <f t="shared" si="8"/>
        <v>0</v>
      </c>
      <c r="DB14" s="4">
        <f t="shared" si="9"/>
        <v>4</v>
      </c>
      <c r="DC14" s="4">
        <f t="shared" si="10"/>
        <v>0</v>
      </c>
      <c r="DD14" s="4">
        <f t="shared" si="11"/>
        <v>0</v>
      </c>
      <c r="DE14" s="4">
        <f t="shared" si="12"/>
        <v>0</v>
      </c>
      <c r="DF14" s="4">
        <f t="shared" si="13"/>
        <v>0</v>
      </c>
      <c r="DG14" s="4">
        <f t="shared" si="14"/>
        <v>0</v>
      </c>
      <c r="DH14" s="4">
        <f t="shared" si="15"/>
        <v>0</v>
      </c>
      <c r="DI14" s="152">
        <f t="shared" si="16"/>
        <v>0</v>
      </c>
      <c r="DJ14" s="153">
        <f t="shared" si="17"/>
        <v>4</v>
      </c>
      <c r="DK14" s="4">
        <f t="shared" si="18"/>
        <v>1</v>
      </c>
      <c r="DL14" s="4">
        <f t="shared" si="19"/>
        <v>2</v>
      </c>
      <c r="DM14" s="4">
        <f t="shared" si="20"/>
        <v>0</v>
      </c>
      <c r="DN14" s="4">
        <f t="shared" si="21"/>
        <v>4</v>
      </c>
      <c r="DO14" s="4">
        <f t="shared" si="22"/>
        <v>0</v>
      </c>
      <c r="DP14" s="4">
        <f t="shared" si="23"/>
        <v>0</v>
      </c>
      <c r="DQ14" s="4">
        <f t="shared" si="24"/>
        <v>0</v>
      </c>
      <c r="DR14" s="4">
        <f t="shared" si="25"/>
        <v>14</v>
      </c>
      <c r="DS14" s="4">
        <f t="shared" si="26"/>
        <v>10</v>
      </c>
      <c r="DT14" s="4">
        <f t="shared" si="27"/>
        <v>12</v>
      </c>
      <c r="DU14" t="str">
        <f t="shared" si="28"/>
        <v>0R</v>
      </c>
      <c r="DV14" t="str">
        <f t="shared" si="29"/>
        <v>3R</v>
      </c>
      <c r="DW14" t="str">
        <f t="shared" si="30"/>
        <v>3R</v>
      </c>
      <c r="DX14" t="str">
        <f t="shared" si="31"/>
        <v>3S</v>
      </c>
      <c r="DY14" t="str">
        <f t="shared" si="32"/>
        <v>3S</v>
      </c>
      <c r="DZ14" t="str">
        <f t="shared" si="33"/>
        <v>3R</v>
      </c>
      <c r="EA14" t="str">
        <f t="shared" si="34"/>
        <v>3L</v>
      </c>
      <c r="EB14" t="str">
        <f t="shared" si="35"/>
        <v>3L</v>
      </c>
      <c r="EC14" t="str">
        <f t="shared" si="36"/>
        <v>3R</v>
      </c>
      <c r="ED14" t="str">
        <f t="shared" si="37"/>
        <v>3S</v>
      </c>
      <c r="EE14" t="str">
        <f t="shared" si="38"/>
        <v>3S</v>
      </c>
      <c r="EF14">
        <f t="shared" si="39"/>
        <v>0</v>
      </c>
      <c r="EG14">
        <f t="shared" si="40"/>
        <v>0</v>
      </c>
      <c r="EH14">
        <f t="shared" si="41"/>
        <v>0</v>
      </c>
      <c r="EI14">
        <f t="shared" si="42"/>
        <v>0</v>
      </c>
      <c r="EJ14">
        <f t="shared" si="43"/>
        <v>0</v>
      </c>
      <c r="EK14">
        <f t="shared" si="44"/>
        <v>0</v>
      </c>
      <c r="EL14">
        <f t="shared" si="45"/>
        <v>0</v>
      </c>
      <c r="EM14">
        <f t="shared" si="46"/>
        <v>0</v>
      </c>
      <c r="EN14">
        <f t="shared" si="47"/>
        <v>0</v>
      </c>
      <c r="EO14">
        <f t="shared" si="48"/>
        <v>0</v>
      </c>
      <c r="EP14">
        <f t="shared" si="49"/>
        <v>0</v>
      </c>
      <c r="EQ14">
        <f t="shared" si="50"/>
        <v>0</v>
      </c>
      <c r="ER14">
        <f t="shared" si="51"/>
        <v>0</v>
      </c>
      <c r="ES14">
        <f t="shared" si="52"/>
        <v>0</v>
      </c>
      <c r="ET14">
        <f t="shared" si="53"/>
        <v>0</v>
      </c>
      <c r="EU14">
        <f t="shared" si="54"/>
        <v>0</v>
      </c>
      <c r="EV14">
        <f t="shared" si="55"/>
        <v>0</v>
      </c>
      <c r="EW14">
        <f t="shared" si="56"/>
        <v>0</v>
      </c>
      <c r="EX14">
        <f t="shared" si="57"/>
        <v>0</v>
      </c>
      <c r="EY14">
        <f t="shared" si="58"/>
        <v>0</v>
      </c>
      <c r="EZ14">
        <f t="shared" si="59"/>
        <v>0</v>
      </c>
      <c r="FA14">
        <f t="shared" si="60"/>
        <v>0</v>
      </c>
      <c r="FB14">
        <f t="shared" si="61"/>
        <v>0</v>
      </c>
      <c r="FC14">
        <f t="shared" si="62"/>
        <v>0</v>
      </c>
      <c r="FD14">
        <f t="shared" si="63"/>
        <v>0</v>
      </c>
      <c r="FE14">
        <f t="shared" si="64"/>
        <v>0</v>
      </c>
      <c r="FF14">
        <f t="shared" si="65"/>
        <v>0</v>
      </c>
      <c r="FG14">
        <f t="shared" si="66"/>
        <v>0</v>
      </c>
      <c r="FH14">
        <f t="shared" si="67"/>
        <v>0</v>
      </c>
      <c r="FI14">
        <f t="shared" si="68"/>
        <v>0</v>
      </c>
      <c r="FJ14">
        <f t="shared" si="69"/>
        <v>0</v>
      </c>
      <c r="FK14">
        <f t="shared" si="70"/>
        <v>0</v>
      </c>
      <c r="FL14">
        <f t="shared" si="71"/>
        <v>0</v>
      </c>
      <c r="FM14">
        <f t="shared" si="72"/>
        <v>0</v>
      </c>
      <c r="FN14">
        <f t="shared" si="73"/>
        <v>0</v>
      </c>
      <c r="FO14">
        <f t="shared" si="74"/>
        <v>0</v>
      </c>
      <c r="FP14">
        <f t="shared" si="75"/>
        <v>0</v>
      </c>
      <c r="FQ14">
        <f t="shared" si="76"/>
        <v>0</v>
      </c>
      <c r="FR14">
        <f t="shared" si="77"/>
        <v>0</v>
      </c>
      <c r="FS14">
        <f t="shared" si="78"/>
        <v>0</v>
      </c>
      <c r="FT14">
        <f t="shared" si="79"/>
        <v>0</v>
      </c>
      <c r="FU14">
        <f t="shared" si="80"/>
        <v>0</v>
      </c>
      <c r="FV14">
        <f t="shared" si="81"/>
        <v>0</v>
      </c>
      <c r="FW14">
        <f t="shared" si="82"/>
        <v>0</v>
      </c>
      <c r="FX14">
        <f t="shared" si="83"/>
        <v>0</v>
      </c>
      <c r="FY14">
        <f t="shared" si="84"/>
        <v>0</v>
      </c>
      <c r="FZ14">
        <f t="shared" si="85"/>
        <v>0</v>
      </c>
      <c r="GA14">
        <f t="shared" si="86"/>
        <v>0</v>
      </c>
      <c r="GB14">
        <f t="shared" si="87"/>
        <v>0</v>
      </c>
      <c r="GC14">
        <f t="shared" si="88"/>
        <v>0</v>
      </c>
      <c r="GD14">
        <f t="shared" si="89"/>
        <v>0</v>
      </c>
      <c r="GE14">
        <f t="shared" si="90"/>
        <v>0</v>
      </c>
      <c r="GF14">
        <f t="shared" si="91"/>
        <v>0</v>
      </c>
      <c r="GG14">
        <f t="shared" si="92"/>
        <v>0</v>
      </c>
      <c r="GH14">
        <f t="shared" si="93"/>
        <v>0</v>
      </c>
      <c r="GI14">
        <f t="shared" si="94"/>
        <v>0</v>
      </c>
      <c r="GJ14">
        <f t="shared" si="95"/>
        <v>0</v>
      </c>
      <c r="GK14">
        <f t="shared" si="96"/>
        <v>0</v>
      </c>
      <c r="GL14">
        <f t="shared" si="97"/>
        <v>0</v>
      </c>
      <c r="GM14">
        <f t="shared" si="98"/>
        <v>0</v>
      </c>
      <c r="GN14">
        <f t="shared" si="99"/>
        <v>0</v>
      </c>
      <c r="GO14">
        <f t="shared" si="100"/>
        <v>0</v>
      </c>
      <c r="GP14">
        <f t="shared" si="101"/>
        <v>0</v>
      </c>
      <c r="GQ14">
        <f t="shared" si="102"/>
        <v>0</v>
      </c>
      <c r="GR14">
        <f t="shared" si="103"/>
        <v>0</v>
      </c>
      <c r="GS14">
        <f t="shared" si="104"/>
        <v>0</v>
      </c>
      <c r="GT14">
        <f t="shared" si="105"/>
        <v>0</v>
      </c>
      <c r="GU14">
        <f t="shared" si="106"/>
        <v>0</v>
      </c>
      <c r="GV14">
        <f t="shared" si="107"/>
        <v>0</v>
      </c>
      <c r="GW14">
        <f t="shared" si="108"/>
        <v>0</v>
      </c>
      <c r="GX14">
        <f t="shared" si="109"/>
        <v>0</v>
      </c>
      <c r="GY14">
        <f t="shared" si="110"/>
        <v>0</v>
      </c>
      <c r="GZ14">
        <f t="shared" si="111"/>
        <v>0</v>
      </c>
      <c r="HA14">
        <f t="shared" si="112"/>
        <v>0</v>
      </c>
      <c r="HB14" s="176" t="s">
        <v>269</v>
      </c>
      <c r="HC14" s="89">
        <f t="shared" si="113"/>
        <v>274.28985754047932</v>
      </c>
      <c r="HD14" s="89">
        <f t="shared" si="114"/>
        <v>142.01913291497635</v>
      </c>
      <c r="HE14" s="89">
        <f t="shared" si="115"/>
        <v>198.6899463367877</v>
      </c>
      <c r="HF14" s="89">
        <f t="shared" si="116"/>
        <v>0</v>
      </c>
      <c r="HH14" s="88">
        <f t="shared" si="117"/>
        <v>614.9989367922434</v>
      </c>
      <c r="HI14" s="88">
        <f t="shared" si="118"/>
        <v>49.672486584196925</v>
      </c>
      <c r="HK14">
        <f>IFERROR(VLOOKUP(_xlfn.NUMBERVALUE(MID(L14, SEARCH("!", L14)+1, SEARCH("+", L14)-SEARCH("!", L14)-1)), Rankings!$A$2:$BK$161, 63, FALSE),0)</f>
        <v>88.706484395707392</v>
      </c>
      <c r="HL14">
        <f>IFERROR(VLOOKUP(_xlfn.NUMBERVALUE(MID(M14, SEARCH("!", M14)+1, SEARCH("+", M14)-SEARCH("!", M14)-1)), Rankings!$A$2:$BK$161, 63, FALSE),0)</f>
        <v>21.744899973923982</v>
      </c>
      <c r="HM14">
        <f>IFERROR(VLOOKUP(_xlfn.NUMBERVALUE(MID(N14, SEARCH("!", N14)+1, SEARCH("+", N14)-SEARCH("!", N14)-1)), Rankings!$A$2:$BK$161, 63, FALSE),0)</f>
        <v>35.639254813808741</v>
      </c>
      <c r="HN14">
        <f>IFERROR(VLOOKUP(_xlfn.NUMBERVALUE(MID(O14, SEARCH("!", O14)+1, SEARCH("+", O14)-SEARCH("!", O14)-1)), Rankings!$A$2:$BK$161, 63, FALSE),0)</f>
        <v>46.57191050078378</v>
      </c>
      <c r="HO14">
        <f>IFERROR(VLOOKUP(_xlfn.NUMBERVALUE(MID(P14, SEARCH("!", P14)+1, SEARCH("+", P14)-SEARCH("!", P14)-1)), Rankings!$A$2:$BK$161, 63, FALSE),0)</f>
        <v>33.909484452470728</v>
      </c>
      <c r="HP14">
        <f>IFERROR(VLOOKUP(_xlfn.NUMBERVALUE(MID(Q14, SEARCH("!", Q14)+1, SEARCH("+", Q14)-SEARCH("!", Q14)-1)), Rankings!$A$2:$BK$161, 63, FALSE),0)</f>
        <v>56.620915742041326</v>
      </c>
      <c r="HQ14">
        <f>IFERROR(VLOOKUP(_xlfn.NUMBERVALUE(MID(R14, SEARCH("!", R14)+1, SEARCH("+", R14)-SEARCH("!", R14)-1)), Rankings!$A$2:$BK$161, 63, FALSE),0)</f>
        <v>75.030376898977266</v>
      </c>
      <c r="HR14">
        <f>IFERROR(VLOOKUP(_xlfn.NUMBERVALUE(MID(S14, SEARCH("!", S14)+1, SEARCH("+", S14)-SEARCH("!", S14)-1)), Rankings!$A$2:$BK$161, 63, FALSE),0)</f>
        <v>66.988756015999087</v>
      </c>
      <c r="HS14">
        <f>IFERROR(VLOOKUP(_xlfn.NUMBERVALUE(MID(T14, SEARCH("!", T14)+1, SEARCH("+", T14)-SEARCH("!", T14)-1)), Rankings!$A$2:$BK$161, 63, FALSE),0)</f>
        <v>71.578302614997895</v>
      </c>
      <c r="HT14">
        <f>IFERROR(VLOOKUP(_xlfn.NUMBERVALUE(MID(U14, SEARCH("!", U14)+1, SEARCH("+", U14)-SEARCH("!", U14)-1)), Rankings!$A$2:$BK$161, 63, FALSE),0)</f>
        <v>53.943399840546967</v>
      </c>
      <c r="HU14">
        <f>IFERROR(VLOOKUP(_xlfn.NUMBERVALUE(MID(V14, SEARCH("!", V14)+1, SEARCH("+", V14)-SEARCH("!", V14)-1)), Rankings!$A$2:$BK$161, 63, FALSE),0)</f>
        <v>64.265151542986217</v>
      </c>
      <c r="HV14">
        <f>IFERROR(VLOOKUP(_xlfn.NUMBERVALUE(MID(W14, SEARCH("!", W14)+1, SEARCH("+", W14)-SEARCH("!", W14)-1)), Rankings!$A$2:$BK$161, 63, FALSE),0)</f>
        <v>0</v>
      </c>
      <c r="HW14">
        <f>IFERROR(VLOOKUP(_xlfn.NUMBERVALUE(MID(X14, SEARCH("!", X14)+1, SEARCH("+", X14)-SEARCH("!", X14)-1)), Rankings!$A$2:$BK$161, 63, FALSE),0)</f>
        <v>0</v>
      </c>
      <c r="HX14">
        <f>IFERROR(VLOOKUP(_xlfn.NUMBERVALUE(MID(Y14, SEARCH("!", Y14)+1, SEARCH("+", Y14)-SEARCH("!", Y14)-1)), Rankings!$A$2:$BK$161, 63, FALSE),0)</f>
        <v>0</v>
      </c>
      <c r="HY14">
        <f>IFERROR(VLOOKUP(_xlfn.NUMBERVALUE(MID(Z14, SEARCH("!", Z14)+1, SEARCH("+", Z14)-SEARCH("!", Z14)-1)), Rankings!$A$2:$BK$161, 63, FALSE),0)</f>
        <v>0</v>
      </c>
      <c r="HZ14">
        <f>IFERROR(VLOOKUP(_xlfn.NUMBERVALUE(MID(AA14, SEARCH("!", AA14)+1, SEARCH("+", AA14)-SEARCH("!", AA14)-1)), Rankings!$A$2:$BK$161, 63, FALSE),0)</f>
        <v>0</v>
      </c>
      <c r="IA14">
        <f>IFERROR(VLOOKUP(_xlfn.NUMBERVALUE(MID(AB14, SEARCH("!", AB14)+1, SEARCH("+", AB14)-SEARCH("!", AB14)-1)), Rankings!$A$2:$BK$161, 63, FALSE),0)</f>
        <v>0</v>
      </c>
      <c r="IB14">
        <f>IFERROR(VLOOKUP(_xlfn.NUMBERVALUE(MID(AC14, SEARCH("!", AC14)+1, SEARCH("+", AC14)-SEARCH("!", AC14)-1)), Rankings!$A$2:$BK$161, 63, FALSE),0)</f>
        <v>0</v>
      </c>
      <c r="IC14">
        <f>IFERROR(VLOOKUP(_xlfn.NUMBERVALUE(MID(AD14, SEARCH("!", AD14)+1, SEARCH("+", AD14)-SEARCH("!", AD14)-1)), Rankings!$A$2:$BK$161, 63, FALSE),0)</f>
        <v>0</v>
      </c>
      <c r="ID14">
        <f>IFERROR(VLOOKUP(_xlfn.NUMBERVALUE(MID(AE14, SEARCH("!", AE14)+1, SEARCH("+", AE14)-SEARCH("!", AE14)-1)), Rankings!$A$2:$BK$161, 63, FALSE),0)</f>
        <v>0</v>
      </c>
      <c r="IE14">
        <f>IFERROR(VLOOKUP(_xlfn.NUMBERVALUE(MID(AF14, SEARCH("!", AF14)+1, SEARCH("+", AF14)-SEARCH("!", AF14)-1)), Rankings!$A$2:$BK$161, 63, FALSE),0)</f>
        <v>0</v>
      </c>
      <c r="IF14">
        <f>IFERROR(VLOOKUP(_xlfn.NUMBERVALUE(MID(AG14, SEARCH("!", AG14)+1, SEARCH("+", AG14)-SEARCH("!", AG14)-1)), Rankings!$A$2:$BK$161, 63, FALSE),0)</f>
        <v>0</v>
      </c>
      <c r="IG14">
        <f>IFERROR(VLOOKUP(_xlfn.NUMBERVALUE(MID(AH14, SEARCH("!", AH14)+1, SEARCH("+", AH14)-SEARCH("!", AH14)-1)), Rankings!$A$2:$BK$161, 63, FALSE),0)</f>
        <v>0</v>
      </c>
      <c r="IH14">
        <f>IFERROR(VLOOKUP(_xlfn.NUMBERVALUE(MID(AI14, SEARCH("!", AI14)+1, SEARCH("+", AI14)-SEARCH("!", AI14)-1)), Rankings!$A$2:$BK$161, 63, FALSE),0)</f>
        <v>0</v>
      </c>
      <c r="II14">
        <f>IFERROR(VLOOKUP(_xlfn.NUMBERVALUE(MID(AJ14, SEARCH("!", AJ14)+1, SEARCH("+", AJ14)-SEARCH("!", AJ14)-1)), Rankings!$A$2:$BK$161, 63, FALSE),0)</f>
        <v>0</v>
      </c>
      <c r="IJ14">
        <f>IFERROR(VLOOKUP(_xlfn.NUMBERVALUE(MID(AK14, SEARCH("!", AK14)+1, SEARCH("+", AK14)-SEARCH("!", AK14)-1)), Rankings!$A$2:$BK$161, 63, FALSE),0)</f>
        <v>0</v>
      </c>
      <c r="IK14">
        <f>IFERROR(VLOOKUP(_xlfn.NUMBERVALUE(MID(AL14, SEARCH("!", AL14)+1, SEARCH("+", AL14)-SEARCH("!", AL14)-1)), Rankings!$A$2:$BK$161, 63, FALSE),0)</f>
        <v>0</v>
      </c>
      <c r="IL14">
        <f>IFERROR(VLOOKUP(_xlfn.NUMBERVALUE(MID(AM14, SEARCH("!", AM14)+1, SEARCH("+", AM14)-SEARCH("!", AM14)-1)), Rankings!$A$2:$BK$161, 63, FALSE),0)</f>
        <v>0</v>
      </c>
      <c r="IM14">
        <f>IFERROR(VLOOKUP(_xlfn.NUMBERVALUE(MID(AN14, SEARCH("!", AN14)+1, SEARCH("+", AN14)-SEARCH("!", AN14)-1)), Rankings!$A$2:$BK$161, 63, FALSE),0)</f>
        <v>0</v>
      </c>
      <c r="IN14">
        <f>IFERROR(VLOOKUP(_xlfn.NUMBERVALUE(MID(AO14, SEARCH("!", AO14)+1, SEARCH("+", AO14)-SEARCH("!", AO14)-1)), Rankings!$A$2:$BK$161, 63, FALSE),0)</f>
        <v>0</v>
      </c>
      <c r="IO14">
        <f>IFERROR(VLOOKUP(_xlfn.NUMBERVALUE(MID(AP14, SEARCH("!", AP14)+1, SEARCH("+", AP14)-SEARCH("!", AP14)-1)), Rankings!$A$2:$BK$161, 63, FALSE),0)</f>
        <v>0</v>
      </c>
      <c r="IP14">
        <f>IFERROR(VLOOKUP(_xlfn.NUMBERVALUE(MID(AQ14, SEARCH("!", AQ14)+1, SEARCH("+", AQ14)-SEARCH("!", AQ14)-1)), Rankings!$A$2:$BK$161, 63, FALSE),0)</f>
        <v>0</v>
      </c>
      <c r="IQ14">
        <f>IFERROR(VLOOKUP(_xlfn.NUMBERVALUE(MID(AR14, SEARCH("!", AR14)+1, SEARCH("+", AR14)-SEARCH("!", AR14)-1)), Rankings!$A$2:$BK$161, 63, FALSE),0)</f>
        <v>0</v>
      </c>
      <c r="IR14">
        <f>IFERROR(VLOOKUP(_xlfn.NUMBERVALUE(MID(AS14, SEARCH("!", AS14)+1, SEARCH("+", AS14)-SEARCH("!", AS14)-1)), Rankings!$A$2:$BK$161, 63, FALSE),0)</f>
        <v>0</v>
      </c>
      <c r="IS14">
        <f>IFERROR(VLOOKUP(_xlfn.NUMBERVALUE(MID(AT14, SEARCH("!", AT14)+1, SEARCH("+", AT14)-SEARCH("!", AT14)-1)), Rankings!$A$2:$BK$161, 63, FALSE),0)</f>
        <v>0</v>
      </c>
      <c r="IT14">
        <f>IFERROR(VLOOKUP(_xlfn.NUMBERVALUE(MID(AU14, SEARCH("!", AU14)+1, SEARCH("+", AU14)-SEARCH("!", AU14)-1)), Rankings!$A$2:$BK$161, 63, FALSE),0)</f>
        <v>0</v>
      </c>
      <c r="IU14">
        <f>IFERROR(VLOOKUP(_xlfn.NUMBERVALUE(MID(AV14, SEARCH("!", AV14)+1, SEARCH("+", AV14)-SEARCH("!", AV14)-1)), Rankings!$A$2:$BK$161, 63, FALSE),0)</f>
        <v>0</v>
      </c>
      <c r="IV14">
        <f>IFERROR(VLOOKUP(_xlfn.NUMBERVALUE(MID(AW14, SEARCH("!", AW14)+1, SEARCH("+", AW14)-SEARCH("!", AW14)-1)), Rankings!$A$2:$BK$161, 63, FALSE),0)</f>
        <v>0</v>
      </c>
      <c r="IW14">
        <f>IFERROR(VLOOKUP(_xlfn.NUMBERVALUE(MID(AX14, SEARCH("!", AX14)+1, SEARCH("+", AX14)-SEARCH("!", AX14)-1)), Rankings!$A$2:$BK$161, 63, FALSE),0)</f>
        <v>0</v>
      </c>
      <c r="IX14">
        <f>IFERROR(VLOOKUP(_xlfn.NUMBERVALUE(MID(AY14, SEARCH("!", AY14)+1, SEARCH("+", AY14)-SEARCH("!", AY14)-1)), Rankings!$A$2:$BK$161, 63, FALSE),0)</f>
        <v>0</v>
      </c>
      <c r="IY14">
        <f>IFERROR(VLOOKUP(_xlfn.NUMBERVALUE(MID(AZ14, SEARCH("!", AZ14)+1, SEARCH("+", AZ14)-SEARCH("!", AZ14)-1)), Rankings!$A$2:$BK$161, 63, FALSE),0)</f>
        <v>0</v>
      </c>
      <c r="IZ14">
        <f>IFERROR(VLOOKUP(_xlfn.NUMBERVALUE(MID(BA14, SEARCH("!", BA14)+1, SEARCH("+", BA14)-SEARCH("!", BA14)-1)), Rankings!$A$2:$BK$161, 63, FALSE),0)</f>
        <v>0</v>
      </c>
      <c r="JA14">
        <f>IFERROR(VLOOKUP(_xlfn.NUMBERVALUE(MID(BB14, SEARCH("!", BB14)+1, SEARCH("+", BB14)-SEARCH("!", BB14)-1)), Rankings!$A$2:$BK$161, 63, FALSE),0)</f>
        <v>0</v>
      </c>
      <c r="JB14">
        <f>IFERROR(VLOOKUP(_xlfn.NUMBERVALUE(MID(BC14, SEARCH("!", BC14)+1, SEARCH("+", BC14)-SEARCH("!", BC14)-1)), Rankings!$A$2:$BK$161, 63, FALSE),0)</f>
        <v>0</v>
      </c>
      <c r="JC14">
        <f>IFERROR(VLOOKUP(_xlfn.NUMBERVALUE(MID(BD14, SEARCH("!", BD14)+1, SEARCH("+", BD14)-SEARCH("!", BD14)-1)), Rankings!$A$2:$BK$161, 63, FALSE),0)</f>
        <v>0</v>
      </c>
      <c r="JD14">
        <f>IFERROR(VLOOKUP(_xlfn.NUMBERVALUE(MID(BE14, SEARCH("!", BE14)+1, SEARCH("+", BE14)-SEARCH("!", BE14)-1)), Rankings!$A$2:$BK$161, 63, FALSE),0)</f>
        <v>0</v>
      </c>
      <c r="JE14">
        <f>IFERROR(VLOOKUP(_xlfn.NUMBERVALUE(MID(BF14, SEARCH("!", BF14)+1, SEARCH("+", BF14)-SEARCH("!", BF14)-1)), Rankings!$A$2:$BK$161, 63, FALSE),0)</f>
        <v>0</v>
      </c>
      <c r="JF14">
        <f>IFERROR(VLOOKUP(_xlfn.NUMBERVALUE(MID(BG14, SEARCH("!", BG14)+1, SEARCH("+", BG14)-SEARCH("!", BG14)-1)), Rankings!$A$2:$BK$161, 63, FALSE),0)</f>
        <v>0</v>
      </c>
      <c r="JG14">
        <f>IFERROR(VLOOKUP(_xlfn.NUMBERVALUE(MID(BH14, SEARCH("!", BH14)+1, SEARCH("+", BH14)-SEARCH("!", BH14)-1)), Rankings!$A$2:$BK$161, 63, FALSE),0)</f>
        <v>0</v>
      </c>
      <c r="JH14">
        <f>IFERROR(VLOOKUP(_xlfn.NUMBERVALUE(MID(BI14, SEARCH("!", BI14)+1, SEARCH("+", BI14)-SEARCH("!", BI14)-1)), Rankings!$A$2:$BK$161, 63, FALSE),0)</f>
        <v>0</v>
      </c>
      <c r="JI14">
        <f>IFERROR(VLOOKUP(_xlfn.NUMBERVALUE(MID(BJ14, SEARCH("!", BJ14)+1, SEARCH("+", BJ14)-SEARCH("!", BJ14)-1)), Rankings!$A$2:$BK$161, 63, FALSE),0)</f>
        <v>0</v>
      </c>
      <c r="JJ14">
        <f>IFERROR(VLOOKUP(_xlfn.NUMBERVALUE(MID(BK14, SEARCH("!", BK14)+1, SEARCH("+", BK14)-SEARCH("!", BK14)-1)), Rankings!$A$2:$BK$161, 63, FALSE),0)</f>
        <v>0</v>
      </c>
      <c r="JK14">
        <f>IFERROR(VLOOKUP(_xlfn.NUMBERVALUE(MID(BL14, SEARCH("!", BL14)+1, SEARCH("+", BL14)-SEARCH("!", BL14)-1)), Rankings!$A$2:$BK$161, 63, FALSE),0)</f>
        <v>0</v>
      </c>
      <c r="JL14">
        <f>IFERROR(VLOOKUP(_xlfn.NUMBERVALUE(MID(BM14, SEARCH("!", BM14)+1, SEARCH("+", BM14)-SEARCH("!", BM14)-1)), Rankings!$A$2:$BK$161, 63, FALSE),0)</f>
        <v>0</v>
      </c>
      <c r="JM14">
        <f>IFERROR(VLOOKUP(_xlfn.NUMBERVALUE(MID(BN14, SEARCH("!", BN14)+1, SEARCH("+", BN14)-SEARCH("!", BN14)-1)), Rankings!$A$2:$BK$161, 63, FALSE),0)</f>
        <v>0</v>
      </c>
      <c r="JN14">
        <f>IFERROR(VLOOKUP(_xlfn.NUMBERVALUE(MID(BO14, SEARCH("!", BO14)+1, SEARCH("+", BO14)-SEARCH("!", BO14)-1)), Rankings!$A$2:$BK$161, 63, FALSE),0)</f>
        <v>0</v>
      </c>
      <c r="JO14">
        <f>IFERROR(VLOOKUP(_xlfn.NUMBERVALUE(MID(BP14, SEARCH("!", BP14)+1, SEARCH("+", BP14)-SEARCH("!", BP14)-1)), Rankings!$A$2:$BK$161, 63, FALSE),0)</f>
        <v>0</v>
      </c>
      <c r="JP14">
        <f>IFERROR(VLOOKUP(_xlfn.NUMBERVALUE(MID(BQ14, SEARCH("!", BQ14)+1, SEARCH("+", BQ14)-SEARCH("!", BQ14)-1)), Rankings!$A$2:$BK$161, 63, FALSE),0)</f>
        <v>0</v>
      </c>
      <c r="JQ14">
        <f>IFERROR(VLOOKUP(_xlfn.NUMBERVALUE(MID(BR14, SEARCH("!", BR14)+1, SEARCH("+", BR14)-SEARCH("!", BR14)-1)), Rankings!$A$2:$BK$161, 63, FALSE),0)</f>
        <v>0</v>
      </c>
      <c r="JR14">
        <f>IFERROR(VLOOKUP(_xlfn.NUMBERVALUE(MID(BS14, SEARCH("!", BS14)+1, SEARCH("+", BS14)-SEARCH("!", BS14)-1)), Rankings!$A$2:$BK$161, 63, FALSE),0)</f>
        <v>0</v>
      </c>
      <c r="JS14">
        <f>IFERROR(VLOOKUP(_xlfn.NUMBERVALUE(MID(BT14, SEARCH("!", BT14)+1, SEARCH("+", BT14)-SEARCH("!", BT14)-1)), Rankings!$A$2:$BK$161, 63, FALSE),0)</f>
        <v>0</v>
      </c>
      <c r="JT14">
        <f>IFERROR(VLOOKUP(_xlfn.NUMBERVALUE(MID(BU14, SEARCH("!", BU14)+1, SEARCH("+", BU14)-SEARCH("!", BU14)-1)), Rankings!$A$2:$BK$161, 63, FALSE),0)</f>
        <v>0</v>
      </c>
      <c r="JU14">
        <f>IFERROR(VLOOKUP(_xlfn.NUMBERVALUE(MID(BV14, SEARCH("!", BV14)+1, SEARCH("+", BV14)-SEARCH("!", BV14)-1)), Rankings!$A$2:$BK$161, 63, FALSE),0)</f>
        <v>0</v>
      </c>
      <c r="JV14">
        <f>IFERROR(VLOOKUP(_xlfn.NUMBERVALUE(MID(BW14, SEARCH("!", BW14)+1, SEARCH("+", BW14)-SEARCH("!", BW14)-1)), Rankings!$A$2:$BK$161, 63, FALSE),0)</f>
        <v>0</v>
      </c>
      <c r="JW14">
        <f>IFERROR(VLOOKUP(_xlfn.NUMBERVALUE(MID(BX14, SEARCH("!", BX14)+1, SEARCH("+", BX14)-SEARCH("!", BX14)-1)), Rankings!$A$2:$BK$161, 63, FALSE),0)</f>
        <v>0</v>
      </c>
      <c r="JX14">
        <f>IFERROR(VLOOKUP(_xlfn.NUMBERVALUE(MID(BY14, SEARCH("!", BY14)+1, SEARCH("+", BY14)-SEARCH("!", BY14)-1)), Rankings!$A$2:$BK$161, 63, FALSE),0)</f>
        <v>0</v>
      </c>
      <c r="JY14">
        <f>IFERROR(VLOOKUP(_xlfn.NUMBERVALUE(MID(BZ14, SEARCH("!", BZ14)+1, SEARCH("+", BZ14)-SEARCH("!", BZ14)-1)), Rankings!$A$2:$BK$161, 63, FALSE),0)</f>
        <v>0</v>
      </c>
      <c r="JZ14">
        <f>IFERROR(VLOOKUP(_xlfn.NUMBERVALUE(MID(CA14, SEARCH("!", CA14)+1, SEARCH("+", CA14)-SEARCH("!", CA14)-1)), Rankings!$A$2:$BK$161, 63, FALSE),0)</f>
        <v>0</v>
      </c>
      <c r="KA14">
        <f>IFERROR(VLOOKUP(_xlfn.NUMBERVALUE(MID(CB14, SEARCH("!", CB14)+1, SEARCH("+", CB14)-SEARCH("!", CB14)-1)), Rankings!$A$2:$BK$161, 63, FALSE),0)</f>
        <v>0</v>
      </c>
      <c r="KB14">
        <f>IFERROR(VLOOKUP(_xlfn.NUMBERVALUE(MID(CC14, SEARCH("!", CC14)+1, SEARCH("+", CC14)-SEARCH("!", CC14)-1)), Rankings!$A$2:$BK$161, 63, FALSE),0)</f>
        <v>0</v>
      </c>
      <c r="KC14">
        <f>IFERROR(VLOOKUP(_xlfn.NUMBERVALUE(MID(CD14, SEARCH("!", CD14)+1, SEARCH("+", CD14)-SEARCH("!", CD14)-1)), Rankings!$A$2:$BK$161, 63, FALSE),0)</f>
        <v>0</v>
      </c>
      <c r="KD14">
        <f>IFERROR(VLOOKUP(_xlfn.NUMBERVALUE(MID(CE14, SEARCH("!", CE14)+1, SEARCH("+", CE14)-SEARCH("!", CE14)-1)), Rankings!$A$2:$BK$161, 63, FALSE),0)</f>
        <v>0</v>
      </c>
      <c r="KE14">
        <f>IFERROR(VLOOKUP(_xlfn.NUMBERVALUE(MID(CF14, SEARCH("!", CF14)+1, SEARCH("+", CF14)-SEARCH("!", CF14)-1)), Rankings!$A$2:$BK$161, 63, FALSE),0)</f>
        <v>0</v>
      </c>
      <c r="KF14">
        <f>IFERROR(VLOOKUP(_xlfn.NUMBERVALUE(MID(CG14, SEARCH("!", CG14)+1, SEARCH("+", CG14)-SEARCH("!", CG14)-1)), Rankings!$A$2:$BK$161, 63, FALSE),0)</f>
        <v>0</v>
      </c>
      <c r="KG14">
        <f>IFERROR(VLOOKUP(_xlfn.NUMBERVALUE(MID(CH14, SEARCH("!", CH14)+1, SEARCH("+", CH14)-SEARCH("!", CH14)-1)), Rankings!$A$2:$BK$161, 63, FALSE),0)</f>
        <v>0</v>
      </c>
      <c r="KH14">
        <f>IFERROR(VLOOKUP(_xlfn.NUMBERVALUE(MID(CI14, SEARCH("!", CI14)+1, SEARCH("+", CI14)-SEARCH("!", CI14)-1)), Rankings!$A$2:$BK$161, 63, FALSE),0)</f>
        <v>0</v>
      </c>
      <c r="KI14">
        <f>IFERROR(VLOOKUP(_xlfn.NUMBERVALUE(MID(CJ14, SEARCH("!", CJ14)+1, SEARCH("+", CJ14)-SEARCH("!", CJ14)-1)), Rankings!$A$2:$BK$161, 63, FALSE),0)</f>
        <v>0</v>
      </c>
      <c r="KJ14">
        <f>IFERROR(VLOOKUP(_xlfn.NUMBERVALUE(MID(CK14, SEARCH("!", CK14)+1, SEARCH("+", CK14)-SEARCH("!", CK14)-1)), Rankings!$A$2:$BK$161, 63, FALSE),0)</f>
        <v>0</v>
      </c>
      <c r="KK14">
        <f>IFERROR(VLOOKUP(_xlfn.NUMBERVALUE(MID(CL14, SEARCH("!", CL14)+1, SEARCH("+", CL14)-SEARCH("!", CL14)-1)), Rankings!$A$2:$BK$161, 63, FALSE),0)</f>
        <v>0</v>
      </c>
      <c r="KL14">
        <f>IFERROR(VLOOKUP(_xlfn.NUMBERVALUE(MID(CM14, SEARCH("!", CM14)+1, SEARCH("+", CM14)-SEARCH("!", CM14)-1)), Rankings!$A$2:$BK$161, 63, FALSE),0)</f>
        <v>0</v>
      </c>
      <c r="KM14">
        <f>IFERROR(VLOOKUP(_xlfn.NUMBERVALUE(MID(CN14, SEARCH("!", CN14)+1, SEARCH("+", CN14)-SEARCH("!", CN14)-1)), Rankings!$A$2:$BK$161, 63, FALSE),0)</f>
        <v>0</v>
      </c>
      <c r="KN14">
        <f>IFERROR(VLOOKUP(_xlfn.NUMBERVALUE(MID(CO14, SEARCH("!", CO14)+1, SEARCH("+", CO14)-SEARCH("!", CO14)-1)), Rankings!$A$2:$BK$161, 63, FALSE),0)</f>
        <v>0</v>
      </c>
      <c r="KO14">
        <f>IFERROR(VLOOKUP(_xlfn.NUMBERVALUE(MID(CP14, SEARCH("!", CP14)+1, SEARCH("+", CP14)-SEARCH("!", CP14)-1)), Rankings!$A$2:$BK$161, 63, FALSE),0)</f>
        <v>0</v>
      </c>
      <c r="KP14">
        <f>IFERROR(VLOOKUP(_xlfn.NUMBERVALUE(MID(CQ14, SEARCH("!", CQ14)+1, SEARCH("+", CQ14)-SEARCH("!", CQ14)-1)), Rankings!$A$2:$BK$161, 63, FALSE),0)</f>
        <v>0</v>
      </c>
      <c r="KQ14">
        <f>IFERROR(VLOOKUP(_xlfn.NUMBERVALUE(MID(CR14, SEARCH("!", CR14)+1, SEARCH("+", CR14)-SEARCH("!", CR14)-1)), Rankings!$A$2:$BK$161, 63, FALSE),0)</f>
        <v>0</v>
      </c>
      <c r="KS14" s="4">
        <f t="shared" si="119"/>
        <v>233</v>
      </c>
      <c r="KT14" s="4">
        <f t="shared" si="120"/>
        <v>81</v>
      </c>
      <c r="KU14" s="4">
        <f t="shared" si="121"/>
        <v>206</v>
      </c>
      <c r="KV14" s="4">
        <f t="shared" si="122"/>
        <v>0</v>
      </c>
      <c r="KY14" s="4">
        <f t="shared" si="123"/>
        <v>520</v>
      </c>
      <c r="KZ14" s="4"/>
      <c r="LB14">
        <f t="shared" si="124"/>
        <v>11</v>
      </c>
      <c r="LC14">
        <f t="shared" si="125"/>
        <v>71</v>
      </c>
      <c r="LD14">
        <f t="shared" si="126"/>
        <v>59</v>
      </c>
      <c r="LE14">
        <f t="shared" si="127"/>
        <v>46</v>
      </c>
      <c r="LF14">
        <f t="shared" si="128"/>
        <v>68</v>
      </c>
      <c r="LG14">
        <f t="shared" si="129"/>
        <v>49</v>
      </c>
      <c r="LH14">
        <f t="shared" si="130"/>
        <v>34</v>
      </c>
      <c r="LI14">
        <f t="shared" si="131"/>
        <v>47</v>
      </c>
      <c r="LJ14">
        <f t="shared" si="132"/>
        <v>43</v>
      </c>
      <c r="LK14">
        <f t="shared" si="133"/>
        <v>52</v>
      </c>
      <c r="LL14">
        <f t="shared" si="134"/>
        <v>40</v>
      </c>
      <c r="LM14">
        <f t="shared" si="135"/>
        <v>0</v>
      </c>
      <c r="LN14">
        <f t="shared" si="136"/>
        <v>0</v>
      </c>
      <c r="LO14">
        <f t="shared" si="137"/>
        <v>0</v>
      </c>
      <c r="LP14">
        <f t="shared" si="138"/>
        <v>0</v>
      </c>
      <c r="LQ14">
        <f t="shared" si="139"/>
        <v>0</v>
      </c>
      <c r="LR14">
        <f t="shared" si="140"/>
        <v>0</v>
      </c>
      <c r="LS14">
        <f t="shared" si="141"/>
        <v>0</v>
      </c>
      <c r="LT14">
        <f t="shared" si="142"/>
        <v>0</v>
      </c>
      <c r="LU14">
        <f t="shared" si="143"/>
        <v>0</v>
      </c>
      <c r="LV14">
        <f t="shared" si="144"/>
        <v>0</v>
      </c>
      <c r="LW14">
        <f t="shared" si="145"/>
        <v>0</v>
      </c>
      <c r="LX14">
        <f t="shared" si="146"/>
        <v>0</v>
      </c>
      <c r="LY14">
        <f t="shared" si="147"/>
        <v>0</v>
      </c>
      <c r="LZ14">
        <f t="shared" si="148"/>
        <v>0</v>
      </c>
      <c r="MA14">
        <f t="shared" si="149"/>
        <v>0</v>
      </c>
      <c r="MB14">
        <f t="shared" si="150"/>
        <v>0</v>
      </c>
      <c r="MC14">
        <f t="shared" si="151"/>
        <v>0</v>
      </c>
      <c r="MD14">
        <f t="shared" si="152"/>
        <v>0</v>
      </c>
      <c r="ME14">
        <f t="shared" si="153"/>
        <v>0</v>
      </c>
      <c r="MF14">
        <f t="shared" si="154"/>
        <v>0</v>
      </c>
      <c r="MG14">
        <f t="shared" si="155"/>
        <v>0</v>
      </c>
      <c r="MH14">
        <f t="shared" si="156"/>
        <v>0</v>
      </c>
      <c r="MI14">
        <f t="shared" si="157"/>
        <v>0</v>
      </c>
      <c r="MJ14">
        <f t="shared" si="158"/>
        <v>0</v>
      </c>
      <c r="MK14">
        <f t="shared" si="159"/>
        <v>0</v>
      </c>
      <c r="ML14">
        <f t="shared" si="160"/>
        <v>0</v>
      </c>
      <c r="MM14">
        <f t="shared" si="161"/>
        <v>0</v>
      </c>
      <c r="MN14">
        <f t="shared" si="162"/>
        <v>0</v>
      </c>
      <c r="MO14">
        <f t="shared" si="163"/>
        <v>0</v>
      </c>
      <c r="MP14">
        <f t="shared" si="164"/>
        <v>0</v>
      </c>
      <c r="MQ14">
        <f t="shared" si="165"/>
        <v>0</v>
      </c>
      <c r="MR14">
        <f t="shared" si="166"/>
        <v>0</v>
      </c>
      <c r="MS14">
        <f t="shared" si="167"/>
        <v>0</v>
      </c>
      <c r="MT14">
        <f t="shared" si="168"/>
        <v>0</v>
      </c>
      <c r="MU14">
        <f t="shared" si="169"/>
        <v>0</v>
      </c>
      <c r="MV14">
        <f t="shared" si="170"/>
        <v>0</v>
      </c>
      <c r="MW14">
        <f t="shared" si="171"/>
        <v>0</v>
      </c>
      <c r="MX14">
        <f t="shared" si="172"/>
        <v>0</v>
      </c>
      <c r="MY14">
        <f t="shared" si="173"/>
        <v>0</v>
      </c>
      <c r="MZ14">
        <f t="shared" si="174"/>
        <v>0</v>
      </c>
      <c r="NA14">
        <f t="shared" si="175"/>
        <v>0</v>
      </c>
      <c r="NB14">
        <f t="shared" si="176"/>
        <v>0</v>
      </c>
      <c r="NC14">
        <f t="shared" si="177"/>
        <v>0</v>
      </c>
      <c r="ND14">
        <f t="shared" si="178"/>
        <v>0</v>
      </c>
      <c r="NE14">
        <f t="shared" si="179"/>
        <v>0</v>
      </c>
      <c r="NF14">
        <f t="shared" si="180"/>
        <v>0</v>
      </c>
      <c r="NG14">
        <f t="shared" si="181"/>
        <v>0</v>
      </c>
      <c r="NH14">
        <f t="shared" si="182"/>
        <v>0</v>
      </c>
      <c r="NI14">
        <f t="shared" si="183"/>
        <v>0</v>
      </c>
      <c r="NJ14">
        <f t="shared" si="184"/>
        <v>0</v>
      </c>
      <c r="NK14">
        <f t="shared" si="185"/>
        <v>0</v>
      </c>
      <c r="NL14">
        <f t="shared" si="186"/>
        <v>0</v>
      </c>
      <c r="NM14">
        <f t="shared" si="187"/>
        <v>0</v>
      </c>
      <c r="NN14">
        <f t="shared" si="188"/>
        <v>0</v>
      </c>
      <c r="NO14">
        <f t="shared" si="189"/>
        <v>0</v>
      </c>
      <c r="NP14">
        <f t="shared" si="190"/>
        <v>0</v>
      </c>
      <c r="NQ14">
        <f t="shared" si="191"/>
        <v>0</v>
      </c>
      <c r="NR14">
        <f t="shared" si="192"/>
        <v>0</v>
      </c>
      <c r="NS14">
        <f t="shared" si="193"/>
        <v>0</v>
      </c>
      <c r="NT14">
        <f t="shared" si="194"/>
        <v>0</v>
      </c>
      <c r="NU14">
        <f t="shared" si="195"/>
        <v>0</v>
      </c>
      <c r="NV14">
        <f t="shared" si="196"/>
        <v>0</v>
      </c>
      <c r="NW14">
        <f t="shared" si="197"/>
        <v>0</v>
      </c>
      <c r="NX14">
        <f t="shared" si="198"/>
        <v>0</v>
      </c>
      <c r="NY14">
        <f t="shared" si="199"/>
        <v>0</v>
      </c>
      <c r="NZ14">
        <f t="shared" si="200"/>
        <v>0</v>
      </c>
      <c r="OA14">
        <f t="shared" si="201"/>
        <v>0</v>
      </c>
      <c r="OB14">
        <f t="shared" si="202"/>
        <v>0</v>
      </c>
      <c r="OC14">
        <f t="shared" si="203"/>
        <v>0</v>
      </c>
      <c r="OD14">
        <f t="shared" si="204"/>
        <v>0</v>
      </c>
      <c r="OE14">
        <f t="shared" si="205"/>
        <v>0</v>
      </c>
      <c r="OF14">
        <f t="shared" si="206"/>
        <v>0</v>
      </c>
      <c r="OG14">
        <f t="shared" si="207"/>
        <v>0</v>
      </c>
      <c r="OH14">
        <f t="shared" si="208"/>
        <v>0</v>
      </c>
      <c r="OJ14" s="4">
        <f t="shared" si="209"/>
        <v>164</v>
      </c>
      <c r="OK14" s="4">
        <f t="shared" si="210"/>
        <v>48</v>
      </c>
      <c r="OL14" s="4">
        <f t="shared" si="211"/>
        <v>129</v>
      </c>
      <c r="OM14" s="4">
        <f t="shared" si="212"/>
        <v>0</v>
      </c>
      <c r="OP14" s="4">
        <f t="shared" si="213"/>
        <v>341</v>
      </c>
      <c r="OQ14" s="4"/>
      <c r="OS14">
        <f t="shared" si="214"/>
        <v>50</v>
      </c>
      <c r="OT14">
        <f t="shared" si="215"/>
        <v>17</v>
      </c>
      <c r="OU14">
        <f t="shared" si="216"/>
        <v>24</v>
      </c>
      <c r="OV14">
        <f t="shared" si="217"/>
        <v>36</v>
      </c>
      <c r="OW14">
        <f t="shared" si="218"/>
        <v>24</v>
      </c>
      <c r="OX14">
        <f t="shared" si="219"/>
        <v>31</v>
      </c>
      <c r="OY14">
        <f t="shared" si="220"/>
        <v>28</v>
      </c>
      <c r="OZ14">
        <f t="shared" si="221"/>
        <v>20</v>
      </c>
      <c r="PA14">
        <f t="shared" si="222"/>
        <v>42</v>
      </c>
      <c r="PB14">
        <f t="shared" si="223"/>
        <v>39</v>
      </c>
      <c r="PC14">
        <f t="shared" si="224"/>
        <v>30</v>
      </c>
      <c r="PD14">
        <f t="shared" si="225"/>
        <v>0</v>
      </c>
      <c r="PE14">
        <f t="shared" si="226"/>
        <v>0</v>
      </c>
      <c r="PF14">
        <f t="shared" si="227"/>
        <v>0</v>
      </c>
      <c r="PG14">
        <f t="shared" si="228"/>
        <v>0</v>
      </c>
      <c r="PH14">
        <f t="shared" si="229"/>
        <v>0</v>
      </c>
      <c r="PI14">
        <f t="shared" si="230"/>
        <v>0</v>
      </c>
      <c r="PJ14">
        <f t="shared" si="231"/>
        <v>0</v>
      </c>
      <c r="PK14">
        <f t="shared" si="232"/>
        <v>0</v>
      </c>
      <c r="PL14">
        <f t="shared" si="233"/>
        <v>0</v>
      </c>
      <c r="PM14">
        <f t="shared" si="234"/>
        <v>0</v>
      </c>
      <c r="PN14">
        <f t="shared" si="235"/>
        <v>0</v>
      </c>
      <c r="PO14">
        <f t="shared" si="236"/>
        <v>0</v>
      </c>
      <c r="PP14">
        <f t="shared" si="237"/>
        <v>0</v>
      </c>
      <c r="PQ14">
        <f t="shared" si="238"/>
        <v>0</v>
      </c>
      <c r="PR14">
        <f t="shared" si="239"/>
        <v>0</v>
      </c>
      <c r="PS14">
        <f t="shared" si="240"/>
        <v>0</v>
      </c>
      <c r="PT14">
        <f t="shared" si="241"/>
        <v>0</v>
      </c>
      <c r="PU14">
        <f t="shared" si="242"/>
        <v>0</v>
      </c>
      <c r="PV14">
        <f t="shared" si="243"/>
        <v>0</v>
      </c>
      <c r="PW14">
        <f t="shared" si="244"/>
        <v>0</v>
      </c>
      <c r="PX14">
        <f t="shared" si="245"/>
        <v>0</v>
      </c>
      <c r="PY14">
        <f t="shared" si="246"/>
        <v>0</v>
      </c>
      <c r="PZ14">
        <f t="shared" si="247"/>
        <v>0</v>
      </c>
      <c r="QA14">
        <f t="shared" si="248"/>
        <v>0</v>
      </c>
      <c r="QB14">
        <f t="shared" si="249"/>
        <v>0</v>
      </c>
      <c r="QC14">
        <f t="shared" si="250"/>
        <v>0</v>
      </c>
      <c r="QD14">
        <f t="shared" si="251"/>
        <v>0</v>
      </c>
      <c r="QE14">
        <f t="shared" si="252"/>
        <v>0</v>
      </c>
      <c r="QF14">
        <f t="shared" si="253"/>
        <v>0</v>
      </c>
      <c r="QG14">
        <f t="shared" si="254"/>
        <v>0</v>
      </c>
      <c r="QH14">
        <f t="shared" si="255"/>
        <v>0</v>
      </c>
      <c r="QI14">
        <f t="shared" si="256"/>
        <v>0</v>
      </c>
      <c r="QJ14">
        <f t="shared" si="257"/>
        <v>0</v>
      </c>
      <c r="QK14">
        <f t="shared" si="258"/>
        <v>0</v>
      </c>
      <c r="QL14">
        <f t="shared" si="259"/>
        <v>0</v>
      </c>
      <c r="QM14">
        <f t="shared" si="260"/>
        <v>0</v>
      </c>
      <c r="QN14">
        <f t="shared" si="261"/>
        <v>0</v>
      </c>
      <c r="QO14">
        <f t="shared" si="262"/>
        <v>0</v>
      </c>
      <c r="QP14">
        <f t="shared" si="263"/>
        <v>0</v>
      </c>
      <c r="QQ14">
        <f t="shared" si="264"/>
        <v>0</v>
      </c>
      <c r="QR14">
        <f t="shared" si="265"/>
        <v>0</v>
      </c>
      <c r="QS14">
        <f t="shared" si="266"/>
        <v>0</v>
      </c>
      <c r="QT14">
        <f t="shared" si="267"/>
        <v>0</v>
      </c>
      <c r="QU14">
        <f t="shared" si="268"/>
        <v>0</v>
      </c>
      <c r="QV14">
        <f t="shared" si="269"/>
        <v>0</v>
      </c>
      <c r="QW14">
        <f t="shared" si="270"/>
        <v>0</v>
      </c>
      <c r="QX14">
        <f t="shared" si="271"/>
        <v>0</v>
      </c>
      <c r="QY14">
        <f t="shared" si="272"/>
        <v>0</v>
      </c>
      <c r="QZ14">
        <f t="shared" si="273"/>
        <v>0</v>
      </c>
      <c r="RA14">
        <f t="shared" si="274"/>
        <v>0</v>
      </c>
      <c r="RB14">
        <f t="shared" si="275"/>
        <v>0</v>
      </c>
      <c r="RC14">
        <f t="shared" si="276"/>
        <v>0</v>
      </c>
      <c r="RD14">
        <f t="shared" si="277"/>
        <v>0</v>
      </c>
      <c r="RE14">
        <f t="shared" si="278"/>
        <v>0</v>
      </c>
      <c r="RF14">
        <f t="shared" si="279"/>
        <v>0</v>
      </c>
      <c r="RG14">
        <f t="shared" si="280"/>
        <v>0</v>
      </c>
      <c r="RH14">
        <f t="shared" si="281"/>
        <v>0</v>
      </c>
      <c r="RI14">
        <f t="shared" si="282"/>
        <v>0</v>
      </c>
      <c r="RJ14">
        <f t="shared" si="283"/>
        <v>0</v>
      </c>
      <c r="RK14">
        <f t="shared" si="284"/>
        <v>0</v>
      </c>
      <c r="RL14">
        <f t="shared" si="285"/>
        <v>0</v>
      </c>
      <c r="RM14">
        <f t="shared" si="286"/>
        <v>0</v>
      </c>
      <c r="RN14">
        <f t="shared" si="287"/>
        <v>0</v>
      </c>
      <c r="RO14">
        <f t="shared" si="288"/>
        <v>0</v>
      </c>
      <c r="RP14">
        <f t="shared" si="289"/>
        <v>0</v>
      </c>
      <c r="RQ14">
        <f t="shared" si="290"/>
        <v>0</v>
      </c>
      <c r="RR14">
        <f t="shared" si="291"/>
        <v>0</v>
      </c>
      <c r="RS14">
        <f t="shared" si="292"/>
        <v>0</v>
      </c>
      <c r="RT14">
        <f t="shared" si="293"/>
        <v>0</v>
      </c>
      <c r="RU14">
        <f t="shared" si="294"/>
        <v>0</v>
      </c>
      <c r="RV14">
        <f t="shared" si="295"/>
        <v>0</v>
      </c>
      <c r="RW14">
        <f t="shared" si="296"/>
        <v>0</v>
      </c>
      <c r="RX14">
        <f t="shared" si="297"/>
        <v>0</v>
      </c>
      <c r="RY14">
        <f t="shared" si="298"/>
        <v>0</v>
      </c>
      <c r="SA14" s="4">
        <f t="shared" si="299"/>
        <v>24.54</v>
      </c>
      <c r="SB14" s="4">
        <f t="shared" si="300"/>
        <v>9.73</v>
      </c>
      <c r="SC14" s="4">
        <f t="shared" si="301"/>
        <v>17.419999999999998</v>
      </c>
      <c r="SD14" s="4">
        <f t="shared" si="302"/>
        <v>0</v>
      </c>
      <c r="SF14" s="4">
        <f t="shared" si="303"/>
        <v>51.69</v>
      </c>
      <c r="SI14">
        <f t="shared" si="304"/>
        <v>5.5</v>
      </c>
      <c r="SJ14">
        <f t="shared" si="305"/>
        <v>3.77</v>
      </c>
      <c r="SK14">
        <f t="shared" si="306"/>
        <v>4.8899999999999997</v>
      </c>
      <c r="SL14">
        <f t="shared" si="307"/>
        <v>3.56</v>
      </c>
      <c r="SM14">
        <f t="shared" si="308"/>
        <v>5.44</v>
      </c>
      <c r="SN14">
        <f t="shared" si="309"/>
        <v>5.5</v>
      </c>
      <c r="SO14">
        <f t="shared" si="310"/>
        <v>5.4</v>
      </c>
      <c r="SP14">
        <f t="shared" si="311"/>
        <v>4.33</v>
      </c>
      <c r="SQ14">
        <f t="shared" si="312"/>
        <v>4.88</v>
      </c>
      <c r="SR14">
        <f t="shared" si="313"/>
        <v>4.8600000000000003</v>
      </c>
      <c r="SS14">
        <f t="shared" si="314"/>
        <v>3.56</v>
      </c>
      <c r="ST14" t="str">
        <f t="shared" si="315"/>
        <v>0</v>
      </c>
      <c r="SU14" t="str">
        <f t="shared" si="316"/>
        <v>0</v>
      </c>
      <c r="SV14" t="str">
        <f t="shared" si="317"/>
        <v>0</v>
      </c>
      <c r="SW14" t="str">
        <f t="shared" si="318"/>
        <v>0</v>
      </c>
      <c r="SX14" t="str">
        <f t="shared" si="319"/>
        <v>0</v>
      </c>
      <c r="SY14" t="str">
        <f t="shared" si="320"/>
        <v>0</v>
      </c>
      <c r="SZ14" t="str">
        <f t="shared" si="321"/>
        <v>0</v>
      </c>
      <c r="TA14" t="str">
        <f t="shared" si="322"/>
        <v>0</v>
      </c>
      <c r="TB14" t="str">
        <f t="shared" si="323"/>
        <v>0</v>
      </c>
      <c r="TC14" t="str">
        <f t="shared" si="324"/>
        <v>0</v>
      </c>
      <c r="TD14" t="str">
        <f t="shared" si="325"/>
        <v>0</v>
      </c>
      <c r="TE14" t="str">
        <f t="shared" si="326"/>
        <v>0</v>
      </c>
      <c r="TF14" t="str">
        <f t="shared" si="327"/>
        <v>0</v>
      </c>
      <c r="TG14" t="str">
        <f t="shared" si="328"/>
        <v>0</v>
      </c>
      <c r="TH14" t="str">
        <f t="shared" si="329"/>
        <v>0</v>
      </c>
      <c r="TI14" t="str">
        <f t="shared" si="330"/>
        <v>0</v>
      </c>
      <c r="TJ14" t="str">
        <f t="shared" si="331"/>
        <v>0</v>
      </c>
      <c r="TK14" t="str">
        <f t="shared" si="332"/>
        <v>0</v>
      </c>
      <c r="TL14" t="str">
        <f t="shared" si="333"/>
        <v>0</v>
      </c>
      <c r="TM14" t="str">
        <f t="shared" si="334"/>
        <v>0</v>
      </c>
      <c r="TN14" t="str">
        <f t="shared" si="335"/>
        <v>0</v>
      </c>
      <c r="TO14" t="str">
        <f t="shared" si="336"/>
        <v>0</v>
      </c>
      <c r="TP14" t="str">
        <f t="shared" si="337"/>
        <v>0</v>
      </c>
      <c r="TQ14" t="str">
        <f t="shared" si="338"/>
        <v>0</v>
      </c>
      <c r="TR14" t="str">
        <f t="shared" si="339"/>
        <v>0</v>
      </c>
      <c r="TS14" t="str">
        <f t="shared" si="340"/>
        <v>0</v>
      </c>
      <c r="TT14" t="str">
        <f t="shared" si="341"/>
        <v>0</v>
      </c>
      <c r="TU14" t="str">
        <f t="shared" si="342"/>
        <v>0</v>
      </c>
      <c r="TV14" t="str">
        <f t="shared" si="343"/>
        <v>0</v>
      </c>
      <c r="TW14" t="str">
        <f t="shared" si="344"/>
        <v>0</v>
      </c>
      <c r="TX14" t="str">
        <f t="shared" si="345"/>
        <v>0</v>
      </c>
      <c r="TY14" t="str">
        <f t="shared" si="346"/>
        <v>0</v>
      </c>
      <c r="TZ14" t="str">
        <f t="shared" si="347"/>
        <v>0</v>
      </c>
      <c r="UA14" t="str">
        <f t="shared" si="348"/>
        <v>0</v>
      </c>
      <c r="UB14" t="str">
        <f t="shared" si="349"/>
        <v>0</v>
      </c>
      <c r="UC14" t="str">
        <f t="shared" si="350"/>
        <v>0</v>
      </c>
      <c r="UD14" t="str">
        <f t="shared" si="351"/>
        <v>0</v>
      </c>
      <c r="UE14" t="str">
        <f t="shared" si="352"/>
        <v>0</v>
      </c>
      <c r="UF14" t="str">
        <f t="shared" si="353"/>
        <v>0</v>
      </c>
      <c r="UG14" t="str">
        <f t="shared" si="354"/>
        <v>0</v>
      </c>
      <c r="UH14" t="str">
        <f t="shared" si="355"/>
        <v>0</v>
      </c>
      <c r="UI14" t="str">
        <f t="shared" si="356"/>
        <v>0</v>
      </c>
      <c r="UJ14" t="str">
        <f t="shared" si="357"/>
        <v>0</v>
      </c>
      <c r="UK14" t="str">
        <f t="shared" si="358"/>
        <v>0</v>
      </c>
      <c r="UL14" t="str">
        <f t="shared" si="359"/>
        <v>0</v>
      </c>
      <c r="UM14" t="str">
        <f t="shared" si="360"/>
        <v>0</v>
      </c>
      <c r="UN14" t="str">
        <f t="shared" si="361"/>
        <v>0</v>
      </c>
      <c r="UO14" t="str">
        <f t="shared" si="362"/>
        <v>0</v>
      </c>
      <c r="UP14" t="str">
        <f t="shared" si="363"/>
        <v>0</v>
      </c>
      <c r="UQ14" t="str">
        <f t="shared" si="364"/>
        <v>0</v>
      </c>
      <c r="UR14" t="str">
        <f t="shared" si="365"/>
        <v>0</v>
      </c>
      <c r="US14" t="str">
        <f t="shared" si="366"/>
        <v>0</v>
      </c>
      <c r="UT14" t="str">
        <f t="shared" si="367"/>
        <v>0</v>
      </c>
      <c r="UU14" t="str">
        <f t="shared" si="368"/>
        <v>0</v>
      </c>
      <c r="UV14" t="str">
        <f t="shared" si="369"/>
        <v>0</v>
      </c>
      <c r="UW14" t="str">
        <f t="shared" si="370"/>
        <v>0</v>
      </c>
      <c r="UX14" t="str">
        <f t="shared" si="371"/>
        <v>0</v>
      </c>
      <c r="UY14" t="str">
        <f t="shared" si="372"/>
        <v>0</v>
      </c>
      <c r="UZ14" t="str">
        <f t="shared" si="373"/>
        <v>0</v>
      </c>
      <c r="VA14" t="str">
        <f t="shared" si="374"/>
        <v>0</v>
      </c>
      <c r="VB14" t="str">
        <f t="shared" si="375"/>
        <v>0</v>
      </c>
      <c r="VC14" t="str">
        <f t="shared" si="376"/>
        <v>0</v>
      </c>
      <c r="VD14" t="str">
        <f t="shared" si="377"/>
        <v>0</v>
      </c>
      <c r="VE14" t="str">
        <f t="shared" si="378"/>
        <v>0</v>
      </c>
      <c r="VF14" t="str">
        <f t="shared" si="379"/>
        <v>0</v>
      </c>
      <c r="VG14" t="str">
        <f t="shared" si="380"/>
        <v>0</v>
      </c>
      <c r="VH14" t="str">
        <f t="shared" si="381"/>
        <v>0</v>
      </c>
      <c r="VI14" t="str">
        <f t="shared" si="382"/>
        <v>0</v>
      </c>
      <c r="VJ14" t="str">
        <f t="shared" si="383"/>
        <v>0</v>
      </c>
      <c r="VK14" t="str">
        <f t="shared" si="384"/>
        <v>0</v>
      </c>
      <c r="VL14" t="str">
        <f t="shared" si="385"/>
        <v>0</v>
      </c>
      <c r="VM14" t="str">
        <f t="shared" si="386"/>
        <v>0</v>
      </c>
      <c r="VN14" t="str">
        <f t="shared" si="387"/>
        <v>0</v>
      </c>
      <c r="VO14" t="str">
        <f t="shared" si="388"/>
        <v>0</v>
      </c>
      <c r="VQ14" s="4">
        <f t="shared" si="389"/>
        <v>34.759999999999991</v>
      </c>
      <c r="VR14" s="4">
        <f t="shared" si="390"/>
        <v>9.120000000000001</v>
      </c>
      <c r="VS14" s="4">
        <f t="shared" si="391"/>
        <v>43.410000000000004</v>
      </c>
      <c r="VT14" s="4">
        <f t="shared" si="392"/>
        <v>0</v>
      </c>
      <c r="VV14" s="4">
        <f t="shared" si="393"/>
        <v>87.289999999999992</v>
      </c>
      <c r="VY14">
        <f t="shared" si="394"/>
        <v>-0.4</v>
      </c>
      <c r="VZ14">
        <f t="shared" si="395"/>
        <v>10.18</v>
      </c>
      <c r="WA14">
        <f t="shared" si="396"/>
        <v>7.46</v>
      </c>
      <c r="WB14">
        <f t="shared" si="397"/>
        <v>8.2200000000000006</v>
      </c>
      <c r="WC14">
        <f t="shared" si="398"/>
        <v>11.08</v>
      </c>
      <c r="WD14">
        <f t="shared" si="399"/>
        <v>18.329999999999998</v>
      </c>
      <c r="WE14">
        <f t="shared" si="400"/>
        <v>5.04</v>
      </c>
      <c r="WF14">
        <f t="shared" si="401"/>
        <v>4.08</v>
      </c>
      <c r="WG14">
        <f t="shared" si="402"/>
        <v>-0.81</v>
      </c>
      <c r="WH14">
        <f t="shared" si="403"/>
        <v>20.100000000000001</v>
      </c>
      <c r="WI14">
        <f t="shared" si="404"/>
        <v>4.01</v>
      </c>
      <c r="WJ14">
        <f t="shared" si="405"/>
        <v>0</v>
      </c>
      <c r="WK14">
        <f t="shared" si="406"/>
        <v>0</v>
      </c>
      <c r="WL14">
        <f t="shared" si="407"/>
        <v>0</v>
      </c>
      <c r="WM14">
        <f t="shared" si="408"/>
        <v>0</v>
      </c>
      <c r="WN14">
        <f t="shared" si="409"/>
        <v>0</v>
      </c>
      <c r="WO14">
        <f t="shared" si="410"/>
        <v>0</v>
      </c>
      <c r="WP14">
        <f t="shared" si="411"/>
        <v>0</v>
      </c>
      <c r="WQ14">
        <f t="shared" si="412"/>
        <v>0</v>
      </c>
      <c r="WR14">
        <f t="shared" si="413"/>
        <v>0</v>
      </c>
      <c r="WS14">
        <f t="shared" si="414"/>
        <v>0</v>
      </c>
      <c r="WT14">
        <f t="shared" si="415"/>
        <v>0</v>
      </c>
      <c r="WU14">
        <f t="shared" si="416"/>
        <v>0</v>
      </c>
      <c r="WV14">
        <f t="shared" si="417"/>
        <v>0</v>
      </c>
      <c r="WW14">
        <f t="shared" si="418"/>
        <v>0</v>
      </c>
      <c r="WX14">
        <f t="shared" si="419"/>
        <v>0</v>
      </c>
      <c r="WY14">
        <f t="shared" si="420"/>
        <v>0</v>
      </c>
      <c r="WZ14">
        <f t="shared" si="421"/>
        <v>0</v>
      </c>
      <c r="XA14">
        <f t="shared" si="422"/>
        <v>0</v>
      </c>
      <c r="XB14">
        <f t="shared" si="423"/>
        <v>0</v>
      </c>
      <c r="XC14">
        <f t="shared" si="424"/>
        <v>0</v>
      </c>
      <c r="XD14">
        <f t="shared" si="425"/>
        <v>0</v>
      </c>
      <c r="XE14">
        <f t="shared" si="426"/>
        <v>0</v>
      </c>
      <c r="XF14">
        <f t="shared" si="427"/>
        <v>0</v>
      </c>
      <c r="XG14">
        <f t="shared" si="428"/>
        <v>0</v>
      </c>
      <c r="XH14">
        <f t="shared" si="429"/>
        <v>0</v>
      </c>
      <c r="XI14">
        <f t="shared" si="430"/>
        <v>0</v>
      </c>
      <c r="XJ14">
        <f t="shared" si="431"/>
        <v>0</v>
      </c>
      <c r="XK14">
        <f t="shared" si="432"/>
        <v>0</v>
      </c>
      <c r="XL14">
        <f t="shared" si="433"/>
        <v>0</v>
      </c>
      <c r="XM14">
        <f t="shared" si="434"/>
        <v>0</v>
      </c>
      <c r="XN14">
        <f t="shared" si="435"/>
        <v>0</v>
      </c>
      <c r="XO14">
        <f t="shared" si="436"/>
        <v>0</v>
      </c>
      <c r="XP14">
        <f t="shared" si="437"/>
        <v>0</v>
      </c>
      <c r="XQ14">
        <f t="shared" si="438"/>
        <v>0</v>
      </c>
      <c r="XR14">
        <f t="shared" si="439"/>
        <v>0</v>
      </c>
      <c r="XS14">
        <f t="shared" si="440"/>
        <v>0</v>
      </c>
      <c r="XT14">
        <f t="shared" si="441"/>
        <v>0</v>
      </c>
      <c r="XU14">
        <f t="shared" si="442"/>
        <v>0</v>
      </c>
      <c r="XV14">
        <f t="shared" si="443"/>
        <v>0</v>
      </c>
      <c r="XW14">
        <f t="shared" si="444"/>
        <v>0</v>
      </c>
      <c r="XX14">
        <f t="shared" si="445"/>
        <v>0</v>
      </c>
      <c r="XY14">
        <f t="shared" si="446"/>
        <v>0</v>
      </c>
      <c r="XZ14">
        <f t="shared" si="447"/>
        <v>0</v>
      </c>
      <c r="YA14">
        <f t="shared" si="448"/>
        <v>0</v>
      </c>
      <c r="YB14">
        <f t="shared" si="449"/>
        <v>0</v>
      </c>
      <c r="YC14">
        <f t="shared" si="450"/>
        <v>0</v>
      </c>
      <c r="YD14">
        <f t="shared" si="451"/>
        <v>0</v>
      </c>
      <c r="YE14">
        <f t="shared" si="452"/>
        <v>0</v>
      </c>
      <c r="YF14">
        <f t="shared" si="453"/>
        <v>0</v>
      </c>
      <c r="YG14">
        <f t="shared" si="454"/>
        <v>0</v>
      </c>
      <c r="YH14">
        <f t="shared" si="455"/>
        <v>0</v>
      </c>
      <c r="YI14">
        <f t="shared" si="456"/>
        <v>0</v>
      </c>
      <c r="YJ14">
        <f t="shared" si="457"/>
        <v>0</v>
      </c>
      <c r="YK14">
        <f t="shared" si="458"/>
        <v>0</v>
      </c>
      <c r="YL14">
        <f t="shared" si="459"/>
        <v>0</v>
      </c>
      <c r="YM14">
        <f t="shared" si="460"/>
        <v>0</v>
      </c>
      <c r="YN14">
        <f t="shared" si="461"/>
        <v>0</v>
      </c>
      <c r="YO14">
        <f t="shared" si="462"/>
        <v>0</v>
      </c>
      <c r="YP14">
        <f t="shared" si="463"/>
        <v>0</v>
      </c>
      <c r="YQ14">
        <f t="shared" si="464"/>
        <v>0</v>
      </c>
      <c r="YR14">
        <f t="shared" si="465"/>
        <v>0</v>
      </c>
      <c r="YS14">
        <f t="shared" si="466"/>
        <v>0</v>
      </c>
      <c r="YT14">
        <f t="shared" si="467"/>
        <v>0</v>
      </c>
      <c r="YU14">
        <f t="shared" si="468"/>
        <v>0</v>
      </c>
      <c r="YV14">
        <f t="shared" si="469"/>
        <v>0</v>
      </c>
      <c r="YW14">
        <f t="shared" si="470"/>
        <v>0</v>
      </c>
      <c r="YX14">
        <f t="shared" si="471"/>
        <v>0</v>
      </c>
      <c r="YY14">
        <f t="shared" si="472"/>
        <v>0</v>
      </c>
      <c r="YZ14">
        <f t="shared" si="473"/>
        <v>0</v>
      </c>
      <c r="ZA14">
        <f t="shared" si="474"/>
        <v>0</v>
      </c>
      <c r="ZB14">
        <f t="shared" si="475"/>
        <v>0</v>
      </c>
      <c r="ZC14">
        <f t="shared" si="476"/>
        <v>0</v>
      </c>
      <c r="ZD14">
        <f t="shared" si="477"/>
        <v>0</v>
      </c>
      <c r="ZE14">
        <f t="shared" si="478"/>
        <v>0</v>
      </c>
      <c r="ZG14" s="4">
        <f t="shared" si="479"/>
        <v>363</v>
      </c>
      <c r="ZH14" s="4">
        <f t="shared" si="480"/>
        <v>187</v>
      </c>
      <c r="ZI14" s="4">
        <f t="shared" si="481"/>
        <v>273</v>
      </c>
      <c r="ZJ14" s="4">
        <f t="shared" si="482"/>
        <v>0</v>
      </c>
      <c r="ZL14" s="4">
        <f t="shared" si="483"/>
        <v>823</v>
      </c>
      <c r="ZO14">
        <f t="shared" si="484"/>
        <v>91</v>
      </c>
      <c r="ZP14">
        <f t="shared" si="485"/>
        <v>51</v>
      </c>
      <c r="ZQ14">
        <f t="shared" si="486"/>
        <v>53</v>
      </c>
      <c r="ZR14">
        <f t="shared" si="487"/>
        <v>62</v>
      </c>
      <c r="ZS14">
        <f t="shared" si="488"/>
        <v>52</v>
      </c>
      <c r="ZT14">
        <f t="shared" si="489"/>
        <v>65</v>
      </c>
      <c r="ZU14">
        <f t="shared" si="490"/>
        <v>93</v>
      </c>
      <c r="ZV14">
        <f t="shared" si="491"/>
        <v>94</v>
      </c>
      <c r="ZW14">
        <f t="shared" si="492"/>
        <v>103</v>
      </c>
      <c r="ZX14">
        <f t="shared" si="493"/>
        <v>72</v>
      </c>
      <c r="ZY14">
        <f t="shared" si="494"/>
        <v>87</v>
      </c>
      <c r="ZZ14">
        <f t="shared" si="495"/>
        <v>0</v>
      </c>
      <c r="AAA14">
        <f t="shared" si="496"/>
        <v>0</v>
      </c>
      <c r="AAB14">
        <f t="shared" si="497"/>
        <v>0</v>
      </c>
      <c r="AAC14">
        <f t="shared" si="498"/>
        <v>0</v>
      </c>
      <c r="AAD14">
        <f t="shared" si="499"/>
        <v>0</v>
      </c>
      <c r="AAE14">
        <f t="shared" si="500"/>
        <v>0</v>
      </c>
      <c r="AAF14">
        <f t="shared" si="501"/>
        <v>0</v>
      </c>
      <c r="AAG14">
        <f t="shared" si="502"/>
        <v>0</v>
      </c>
      <c r="AAH14">
        <f t="shared" si="503"/>
        <v>0</v>
      </c>
      <c r="AAI14">
        <f t="shared" si="504"/>
        <v>0</v>
      </c>
      <c r="AAJ14">
        <f t="shared" si="505"/>
        <v>0</v>
      </c>
      <c r="AAK14">
        <f t="shared" si="506"/>
        <v>0</v>
      </c>
      <c r="AAL14">
        <f t="shared" si="507"/>
        <v>0</v>
      </c>
      <c r="AAM14">
        <f t="shared" si="508"/>
        <v>0</v>
      </c>
      <c r="AAN14">
        <f t="shared" si="509"/>
        <v>0</v>
      </c>
      <c r="AAO14">
        <f t="shared" si="510"/>
        <v>0</v>
      </c>
      <c r="AAP14">
        <f t="shared" si="511"/>
        <v>0</v>
      </c>
      <c r="AAQ14">
        <f t="shared" si="512"/>
        <v>0</v>
      </c>
      <c r="AAR14">
        <f t="shared" si="513"/>
        <v>0</v>
      </c>
      <c r="AAS14">
        <f t="shared" si="514"/>
        <v>0</v>
      </c>
      <c r="AAT14">
        <f t="shared" si="515"/>
        <v>0</v>
      </c>
      <c r="AAU14">
        <f t="shared" si="516"/>
        <v>0</v>
      </c>
      <c r="AAV14">
        <f t="shared" si="517"/>
        <v>0</v>
      </c>
      <c r="AAW14">
        <f t="shared" si="518"/>
        <v>0</v>
      </c>
      <c r="AAX14">
        <f t="shared" si="519"/>
        <v>0</v>
      </c>
      <c r="AAY14">
        <f t="shared" si="520"/>
        <v>0</v>
      </c>
      <c r="AAZ14">
        <f t="shared" si="521"/>
        <v>0</v>
      </c>
      <c r="ABA14">
        <f t="shared" si="522"/>
        <v>0</v>
      </c>
      <c r="ABB14">
        <f t="shared" si="523"/>
        <v>0</v>
      </c>
      <c r="ABC14">
        <f t="shared" si="524"/>
        <v>0</v>
      </c>
      <c r="ABD14">
        <f t="shared" si="525"/>
        <v>0</v>
      </c>
      <c r="ABE14">
        <f t="shared" si="526"/>
        <v>0</v>
      </c>
      <c r="ABF14">
        <f t="shared" si="527"/>
        <v>0</v>
      </c>
      <c r="ABG14">
        <f t="shared" si="528"/>
        <v>0</v>
      </c>
      <c r="ABH14">
        <f t="shared" si="529"/>
        <v>0</v>
      </c>
      <c r="ABI14">
        <f t="shared" si="530"/>
        <v>0</v>
      </c>
      <c r="ABJ14">
        <f t="shared" si="531"/>
        <v>0</v>
      </c>
      <c r="ABK14">
        <f t="shared" si="532"/>
        <v>0</v>
      </c>
      <c r="ABL14">
        <f t="shared" si="533"/>
        <v>0</v>
      </c>
      <c r="ABM14">
        <f t="shared" si="534"/>
        <v>0</v>
      </c>
      <c r="ABN14">
        <f t="shared" si="535"/>
        <v>0</v>
      </c>
      <c r="ABO14">
        <f t="shared" si="536"/>
        <v>0</v>
      </c>
      <c r="ABP14">
        <f t="shared" si="537"/>
        <v>0</v>
      </c>
      <c r="ABQ14">
        <f t="shared" si="538"/>
        <v>0</v>
      </c>
      <c r="ABR14">
        <f t="shared" si="539"/>
        <v>0</v>
      </c>
      <c r="ABS14">
        <f t="shared" si="540"/>
        <v>0</v>
      </c>
      <c r="ABT14">
        <f t="shared" si="541"/>
        <v>0</v>
      </c>
      <c r="ABU14">
        <f t="shared" si="542"/>
        <v>0</v>
      </c>
      <c r="ABV14">
        <f t="shared" si="543"/>
        <v>0</v>
      </c>
      <c r="ABW14">
        <f t="shared" si="544"/>
        <v>0</v>
      </c>
      <c r="ABX14">
        <f t="shared" si="545"/>
        <v>0</v>
      </c>
      <c r="ABY14">
        <f t="shared" si="546"/>
        <v>0</v>
      </c>
      <c r="ABZ14">
        <f t="shared" si="547"/>
        <v>0</v>
      </c>
      <c r="ACA14">
        <f t="shared" si="548"/>
        <v>0</v>
      </c>
      <c r="ACB14">
        <f t="shared" si="549"/>
        <v>0</v>
      </c>
      <c r="ACC14">
        <f t="shared" si="550"/>
        <v>0</v>
      </c>
      <c r="ACD14">
        <f t="shared" si="551"/>
        <v>0</v>
      </c>
      <c r="ACE14">
        <f t="shared" si="552"/>
        <v>0</v>
      </c>
      <c r="ACF14">
        <f t="shared" si="553"/>
        <v>0</v>
      </c>
      <c r="ACG14">
        <f t="shared" si="554"/>
        <v>0</v>
      </c>
      <c r="ACH14">
        <f t="shared" si="555"/>
        <v>0</v>
      </c>
      <c r="ACI14">
        <f t="shared" si="556"/>
        <v>0</v>
      </c>
      <c r="ACJ14">
        <f t="shared" si="557"/>
        <v>0</v>
      </c>
      <c r="ACK14">
        <f t="shared" si="558"/>
        <v>0</v>
      </c>
      <c r="ACL14">
        <f t="shared" si="559"/>
        <v>0</v>
      </c>
      <c r="ACM14">
        <f t="shared" si="560"/>
        <v>0</v>
      </c>
      <c r="ACN14">
        <f t="shared" si="561"/>
        <v>0</v>
      </c>
      <c r="ACO14">
        <f t="shared" si="562"/>
        <v>0</v>
      </c>
      <c r="ACP14">
        <f t="shared" si="563"/>
        <v>0</v>
      </c>
      <c r="ACQ14">
        <f t="shared" si="564"/>
        <v>0</v>
      </c>
      <c r="ACR14">
        <f t="shared" si="565"/>
        <v>0</v>
      </c>
      <c r="ACS14">
        <f t="shared" si="566"/>
        <v>0</v>
      </c>
      <c r="ACT14">
        <f t="shared" si="567"/>
        <v>0</v>
      </c>
      <c r="ACU14">
        <f t="shared" si="568"/>
        <v>0</v>
      </c>
      <c r="ACW14" s="4">
        <f t="shared" si="569"/>
        <v>395.8</v>
      </c>
      <c r="ACX14" s="4">
        <f t="shared" si="570"/>
        <v>190.8</v>
      </c>
      <c r="ACY14" s="4">
        <f t="shared" si="571"/>
        <v>283.39999999999998</v>
      </c>
      <c r="ACZ14" s="4">
        <f t="shared" si="572"/>
        <v>0</v>
      </c>
      <c r="ADA14" s="88">
        <f t="shared" si="573"/>
        <v>9.7672923576598247</v>
      </c>
      <c r="ADB14" s="4">
        <f t="shared" si="574"/>
        <v>870</v>
      </c>
      <c r="ADC14" s="5">
        <f t="shared" si="575"/>
        <v>8.8971905678140892</v>
      </c>
      <c r="ADD14" s="5">
        <f t="shared" si="576"/>
        <v>8.4172442046075862</v>
      </c>
      <c r="ADE14">
        <f t="shared" si="577"/>
        <v>0</v>
      </c>
      <c r="ADF14">
        <f t="shared" si="578"/>
        <v>151.30000000000001</v>
      </c>
      <c r="ADG14">
        <f t="shared" si="579"/>
        <v>102.7</v>
      </c>
      <c r="ADH14">
        <f t="shared" si="580"/>
        <v>46.3</v>
      </c>
      <c r="ADI14">
        <f t="shared" si="581"/>
        <v>102.6</v>
      </c>
      <c r="ADJ14">
        <f t="shared" si="582"/>
        <v>87.5</v>
      </c>
      <c r="ADK14">
        <f t="shared" si="583"/>
        <v>76.400000000000006</v>
      </c>
      <c r="ADL14">
        <f t="shared" si="584"/>
        <v>114.4</v>
      </c>
      <c r="ADM14">
        <f t="shared" si="585"/>
        <v>54.3</v>
      </c>
      <c r="ADN14">
        <f t="shared" si="586"/>
        <v>54</v>
      </c>
      <c r="ADO14">
        <f t="shared" si="587"/>
        <v>80.5</v>
      </c>
      <c r="ADP14">
        <f t="shared" si="588"/>
        <v>0</v>
      </c>
      <c r="ADQ14">
        <f t="shared" si="589"/>
        <v>0</v>
      </c>
      <c r="ADR14">
        <f t="shared" si="590"/>
        <v>0</v>
      </c>
      <c r="ADS14">
        <f t="shared" si="591"/>
        <v>0</v>
      </c>
      <c r="ADT14">
        <f t="shared" si="592"/>
        <v>0</v>
      </c>
      <c r="ADU14">
        <f t="shared" si="593"/>
        <v>0</v>
      </c>
      <c r="ADV14">
        <f t="shared" si="594"/>
        <v>0</v>
      </c>
      <c r="ADW14">
        <f t="shared" si="595"/>
        <v>0</v>
      </c>
      <c r="ADX14">
        <f t="shared" si="596"/>
        <v>0</v>
      </c>
      <c r="ADY14">
        <f t="shared" si="597"/>
        <v>0</v>
      </c>
      <c r="ADZ14">
        <f t="shared" si="598"/>
        <v>0</v>
      </c>
      <c r="AEA14">
        <f t="shared" si="599"/>
        <v>0</v>
      </c>
      <c r="AEB14">
        <f t="shared" si="600"/>
        <v>0</v>
      </c>
      <c r="AEC14">
        <f t="shared" si="601"/>
        <v>0</v>
      </c>
      <c r="AED14">
        <f t="shared" si="602"/>
        <v>0</v>
      </c>
      <c r="AEE14">
        <f t="shared" si="603"/>
        <v>0</v>
      </c>
      <c r="AEF14">
        <f t="shared" si="604"/>
        <v>0</v>
      </c>
      <c r="AEG14">
        <f t="shared" si="605"/>
        <v>0</v>
      </c>
      <c r="AEH14">
        <f t="shared" si="606"/>
        <v>0</v>
      </c>
      <c r="AEI14">
        <f t="shared" si="607"/>
        <v>0</v>
      </c>
      <c r="AEJ14">
        <f t="shared" si="608"/>
        <v>0</v>
      </c>
      <c r="AEK14">
        <f t="shared" si="609"/>
        <v>0</v>
      </c>
      <c r="AEL14">
        <f t="shared" si="610"/>
        <v>0</v>
      </c>
      <c r="AEM14">
        <f t="shared" si="611"/>
        <v>0</v>
      </c>
      <c r="AEN14">
        <f t="shared" si="612"/>
        <v>0</v>
      </c>
      <c r="AEO14">
        <f t="shared" si="613"/>
        <v>0</v>
      </c>
      <c r="AEP14">
        <f t="shared" si="614"/>
        <v>0</v>
      </c>
      <c r="AEQ14">
        <f t="shared" si="615"/>
        <v>0</v>
      </c>
      <c r="AER14">
        <f t="shared" si="616"/>
        <v>0</v>
      </c>
      <c r="AES14">
        <f t="shared" si="617"/>
        <v>0</v>
      </c>
      <c r="AET14">
        <f t="shared" si="618"/>
        <v>0</v>
      </c>
      <c r="AEU14">
        <f t="shared" si="619"/>
        <v>0</v>
      </c>
      <c r="AEV14">
        <f t="shared" si="620"/>
        <v>0</v>
      </c>
      <c r="AEW14">
        <f t="shared" si="621"/>
        <v>0</v>
      </c>
      <c r="AEX14">
        <f t="shared" si="622"/>
        <v>0</v>
      </c>
      <c r="AEY14">
        <f t="shared" si="623"/>
        <v>0</v>
      </c>
      <c r="AEZ14">
        <f t="shared" si="624"/>
        <v>0</v>
      </c>
      <c r="AFA14">
        <f t="shared" si="625"/>
        <v>0</v>
      </c>
      <c r="AFB14">
        <f t="shared" si="626"/>
        <v>0</v>
      </c>
      <c r="AFC14">
        <f t="shared" si="627"/>
        <v>0</v>
      </c>
      <c r="AFD14">
        <f t="shared" si="628"/>
        <v>0</v>
      </c>
      <c r="AFE14">
        <f t="shared" si="629"/>
        <v>0</v>
      </c>
      <c r="AFF14">
        <f t="shared" si="630"/>
        <v>0</v>
      </c>
      <c r="AFG14">
        <f t="shared" si="631"/>
        <v>0</v>
      </c>
      <c r="AFH14">
        <f t="shared" si="632"/>
        <v>0</v>
      </c>
      <c r="AFI14">
        <f t="shared" si="633"/>
        <v>0</v>
      </c>
      <c r="AFJ14">
        <f t="shared" si="634"/>
        <v>0</v>
      </c>
      <c r="AFK14">
        <f t="shared" si="635"/>
        <v>0</v>
      </c>
      <c r="AFL14">
        <f t="shared" si="636"/>
        <v>0</v>
      </c>
      <c r="AFM14">
        <f t="shared" si="637"/>
        <v>0</v>
      </c>
      <c r="AFN14">
        <f t="shared" si="638"/>
        <v>0</v>
      </c>
      <c r="AFO14">
        <f t="shared" si="639"/>
        <v>0</v>
      </c>
      <c r="AFP14">
        <f t="shared" si="640"/>
        <v>0</v>
      </c>
      <c r="AFQ14">
        <f t="shared" si="641"/>
        <v>0</v>
      </c>
      <c r="AFR14">
        <f t="shared" si="642"/>
        <v>0</v>
      </c>
      <c r="AFS14">
        <f t="shared" si="643"/>
        <v>0</v>
      </c>
      <c r="AFT14">
        <f t="shared" si="644"/>
        <v>0</v>
      </c>
      <c r="AFU14">
        <f t="shared" si="645"/>
        <v>0</v>
      </c>
      <c r="AFV14">
        <f t="shared" si="646"/>
        <v>0</v>
      </c>
      <c r="AFW14">
        <f t="shared" si="647"/>
        <v>0</v>
      </c>
      <c r="AFX14">
        <f t="shared" si="648"/>
        <v>0</v>
      </c>
      <c r="AFY14">
        <f t="shared" si="649"/>
        <v>0</v>
      </c>
      <c r="AFZ14">
        <f t="shared" si="650"/>
        <v>0</v>
      </c>
      <c r="AGA14">
        <f t="shared" si="651"/>
        <v>0</v>
      </c>
      <c r="AGB14">
        <f t="shared" si="652"/>
        <v>0</v>
      </c>
      <c r="AGC14">
        <f t="shared" si="653"/>
        <v>0</v>
      </c>
      <c r="AGD14">
        <f t="shared" si="654"/>
        <v>0</v>
      </c>
      <c r="AGE14">
        <f t="shared" si="655"/>
        <v>0</v>
      </c>
      <c r="AGF14">
        <f t="shared" si="656"/>
        <v>0</v>
      </c>
      <c r="AGG14">
        <f t="shared" si="657"/>
        <v>0</v>
      </c>
      <c r="AGH14">
        <f t="shared" si="658"/>
        <v>0</v>
      </c>
      <c r="AGI14">
        <f t="shared" si="659"/>
        <v>0</v>
      </c>
      <c r="AGJ14">
        <f t="shared" si="660"/>
        <v>0</v>
      </c>
      <c r="AGK14">
        <f t="shared" si="661"/>
        <v>0</v>
      </c>
      <c r="AGM14" s="88">
        <f t="shared" si="662"/>
        <v>90</v>
      </c>
      <c r="AGN14" s="88">
        <v>90</v>
      </c>
      <c r="AGO14">
        <v>9</v>
      </c>
      <c r="AGP14">
        <f t="shared" si="663"/>
        <v>9</v>
      </c>
      <c r="AGQ14">
        <f t="shared" si="664"/>
        <v>9</v>
      </c>
      <c r="AGR14">
        <f t="shared" si="665"/>
        <v>9</v>
      </c>
      <c r="AGS14">
        <f t="shared" si="666"/>
        <v>1</v>
      </c>
      <c r="AGT14">
        <f t="shared" si="667"/>
        <v>3</v>
      </c>
      <c r="AGU14">
        <f t="shared" si="668"/>
        <v>9</v>
      </c>
      <c r="AGV14">
        <f t="shared" si="669"/>
        <v>4</v>
      </c>
      <c r="AGW14">
        <f t="shared" si="670"/>
        <v>4</v>
      </c>
      <c r="AGX14">
        <f t="shared" si="671"/>
        <v>9</v>
      </c>
      <c r="AGY14">
        <f t="shared" si="672"/>
        <v>3</v>
      </c>
      <c r="AGZ14">
        <f t="shared" si="673"/>
        <v>3</v>
      </c>
      <c r="AHA14">
        <f t="shared" si="674"/>
        <v>0</v>
      </c>
      <c r="AHB14">
        <f t="shared" si="675"/>
        <v>0</v>
      </c>
      <c r="AHC14">
        <f t="shared" si="676"/>
        <v>0</v>
      </c>
      <c r="AHD14">
        <f t="shared" si="677"/>
        <v>0</v>
      </c>
      <c r="AHE14">
        <f t="shared" si="678"/>
        <v>0</v>
      </c>
      <c r="AHF14">
        <f t="shared" si="679"/>
        <v>0</v>
      </c>
      <c r="AHG14">
        <f t="shared" si="680"/>
        <v>0</v>
      </c>
      <c r="AHH14">
        <f t="shared" si="681"/>
        <v>0</v>
      </c>
      <c r="AHI14">
        <f t="shared" si="682"/>
        <v>0</v>
      </c>
      <c r="AHJ14">
        <f t="shared" si="683"/>
        <v>0</v>
      </c>
      <c r="AHK14">
        <f t="shared" si="684"/>
        <v>0</v>
      </c>
      <c r="AHL14">
        <f t="shared" si="685"/>
        <v>0</v>
      </c>
      <c r="AHM14">
        <f t="shared" si="686"/>
        <v>0</v>
      </c>
      <c r="AHN14">
        <f t="shared" si="687"/>
        <v>0</v>
      </c>
      <c r="AHO14">
        <f t="shared" si="688"/>
        <v>0</v>
      </c>
      <c r="AHP14">
        <f t="shared" si="689"/>
        <v>0</v>
      </c>
      <c r="AHQ14">
        <f t="shared" si="690"/>
        <v>0</v>
      </c>
      <c r="AHR14">
        <f t="shared" si="691"/>
        <v>0</v>
      </c>
      <c r="AHS14">
        <f t="shared" si="692"/>
        <v>0</v>
      </c>
      <c r="AHT14">
        <f t="shared" si="693"/>
        <v>0</v>
      </c>
      <c r="AHU14">
        <f t="shared" si="694"/>
        <v>0</v>
      </c>
      <c r="AHV14">
        <f t="shared" si="695"/>
        <v>0</v>
      </c>
      <c r="AHW14">
        <f t="shared" si="696"/>
        <v>0</v>
      </c>
      <c r="AHX14">
        <f t="shared" si="697"/>
        <v>0</v>
      </c>
      <c r="AHY14">
        <f t="shared" si="698"/>
        <v>0</v>
      </c>
      <c r="AHZ14">
        <f t="shared" si="699"/>
        <v>0</v>
      </c>
      <c r="AIA14">
        <f t="shared" si="700"/>
        <v>0</v>
      </c>
      <c r="AIB14">
        <f t="shared" si="701"/>
        <v>0</v>
      </c>
      <c r="AIC14">
        <f t="shared" si="702"/>
        <v>0</v>
      </c>
      <c r="AID14">
        <f t="shared" si="703"/>
        <v>0</v>
      </c>
      <c r="AIE14">
        <f t="shared" si="704"/>
        <v>0</v>
      </c>
      <c r="AIF14">
        <f t="shared" si="705"/>
        <v>0</v>
      </c>
      <c r="AIG14">
        <f t="shared" si="706"/>
        <v>0</v>
      </c>
      <c r="AIH14">
        <f t="shared" si="707"/>
        <v>0</v>
      </c>
      <c r="AII14">
        <f t="shared" si="708"/>
        <v>0</v>
      </c>
      <c r="AIJ14">
        <f t="shared" si="709"/>
        <v>0</v>
      </c>
      <c r="AIK14">
        <f t="shared" si="710"/>
        <v>0</v>
      </c>
      <c r="AIL14">
        <f t="shared" si="711"/>
        <v>0</v>
      </c>
      <c r="AIM14">
        <f t="shared" si="712"/>
        <v>0</v>
      </c>
      <c r="AIN14">
        <f t="shared" si="713"/>
        <v>0</v>
      </c>
      <c r="AIO14">
        <f t="shared" si="714"/>
        <v>0</v>
      </c>
      <c r="AIP14">
        <f t="shared" si="715"/>
        <v>0</v>
      </c>
      <c r="AIQ14">
        <f t="shared" si="716"/>
        <v>0</v>
      </c>
      <c r="AIR14">
        <f t="shared" si="717"/>
        <v>0</v>
      </c>
      <c r="AIS14">
        <f t="shared" si="718"/>
        <v>0</v>
      </c>
      <c r="AIT14">
        <f t="shared" si="719"/>
        <v>0</v>
      </c>
      <c r="AIU14">
        <f t="shared" si="720"/>
        <v>0</v>
      </c>
      <c r="AIV14">
        <f t="shared" si="721"/>
        <v>0</v>
      </c>
      <c r="AIW14">
        <f t="shared" si="722"/>
        <v>0</v>
      </c>
      <c r="AIX14">
        <f t="shared" si="723"/>
        <v>0</v>
      </c>
      <c r="AIY14">
        <f t="shared" si="724"/>
        <v>0</v>
      </c>
      <c r="AIZ14">
        <f t="shared" si="725"/>
        <v>0</v>
      </c>
      <c r="AJA14">
        <f t="shared" si="726"/>
        <v>0</v>
      </c>
      <c r="AJB14">
        <f t="shared" si="727"/>
        <v>0</v>
      </c>
      <c r="AJC14">
        <f t="shared" si="728"/>
        <v>0</v>
      </c>
      <c r="AJD14">
        <f t="shared" si="729"/>
        <v>0</v>
      </c>
      <c r="AJE14">
        <f t="shared" si="730"/>
        <v>0</v>
      </c>
      <c r="AJF14">
        <f t="shared" si="731"/>
        <v>0</v>
      </c>
      <c r="AJG14">
        <f t="shared" si="732"/>
        <v>0</v>
      </c>
      <c r="AJH14">
        <f t="shared" si="733"/>
        <v>0</v>
      </c>
      <c r="AJI14">
        <f t="shared" si="734"/>
        <v>0</v>
      </c>
      <c r="AJJ14">
        <f t="shared" si="735"/>
        <v>0</v>
      </c>
      <c r="AJK14">
        <f t="shared" si="736"/>
        <v>0</v>
      </c>
      <c r="AJL14">
        <f t="shared" si="737"/>
        <v>0</v>
      </c>
      <c r="AJM14">
        <f t="shared" si="738"/>
        <v>0</v>
      </c>
      <c r="AJN14">
        <f t="shared" si="739"/>
        <v>0</v>
      </c>
      <c r="AJO14">
        <f t="shared" si="740"/>
        <v>0</v>
      </c>
      <c r="AJP14">
        <f t="shared" si="741"/>
        <v>0</v>
      </c>
      <c r="AJQ14">
        <f t="shared" si="742"/>
        <v>0</v>
      </c>
      <c r="AJR14">
        <f t="shared" si="743"/>
        <v>0</v>
      </c>
      <c r="AJS14">
        <f t="shared" si="744"/>
        <v>0</v>
      </c>
      <c r="AJT14">
        <f t="shared" si="745"/>
        <v>0</v>
      </c>
      <c r="AJU14">
        <f t="shared" si="746"/>
        <v>0</v>
      </c>
      <c r="AJV14">
        <f t="shared" si="747"/>
        <v>0</v>
      </c>
      <c r="AJX14">
        <v>62</v>
      </c>
      <c r="AJY14">
        <v>1</v>
      </c>
      <c r="AJZ14">
        <v>1</v>
      </c>
      <c r="AKA14">
        <f t="shared" si="748"/>
        <v>2</v>
      </c>
      <c r="AKB14">
        <f t="shared" si="749"/>
        <v>2</v>
      </c>
      <c r="AKC14">
        <f t="shared" si="750"/>
        <v>2</v>
      </c>
      <c r="AKD14">
        <f t="shared" si="751"/>
        <v>8</v>
      </c>
      <c r="AKE14">
        <f t="shared" si="752"/>
        <v>1</v>
      </c>
      <c r="AKF14">
        <f t="shared" si="753"/>
        <v>8</v>
      </c>
      <c r="AKG14">
        <f t="shared" si="754"/>
        <v>2</v>
      </c>
      <c r="AKH14">
        <f t="shared" si="755"/>
        <v>1</v>
      </c>
      <c r="AKI14">
        <f t="shared" si="756"/>
        <v>0</v>
      </c>
      <c r="AKJ14">
        <f t="shared" si="757"/>
        <v>0</v>
      </c>
      <c r="AKK14">
        <f t="shared" si="758"/>
        <v>0</v>
      </c>
      <c r="AKL14">
        <f t="shared" si="759"/>
        <v>0</v>
      </c>
      <c r="AKM14">
        <f t="shared" si="760"/>
        <v>0</v>
      </c>
      <c r="AKN14">
        <f t="shared" si="761"/>
        <v>0</v>
      </c>
      <c r="AKO14">
        <f t="shared" si="762"/>
        <v>0</v>
      </c>
      <c r="AKP14">
        <f t="shared" si="763"/>
        <v>0</v>
      </c>
      <c r="AKQ14">
        <f t="shared" si="764"/>
        <v>0</v>
      </c>
      <c r="AKR14">
        <f t="shared" si="765"/>
        <v>0</v>
      </c>
      <c r="AKS14">
        <f t="shared" si="766"/>
        <v>0</v>
      </c>
      <c r="AKT14">
        <f t="shared" si="767"/>
        <v>0</v>
      </c>
      <c r="AKU14">
        <f t="shared" si="768"/>
        <v>0</v>
      </c>
      <c r="AKV14">
        <f t="shared" si="769"/>
        <v>0</v>
      </c>
      <c r="AKW14">
        <f t="shared" si="770"/>
        <v>0</v>
      </c>
      <c r="AKX14">
        <f t="shared" si="771"/>
        <v>0</v>
      </c>
      <c r="AKY14">
        <f t="shared" si="772"/>
        <v>0</v>
      </c>
      <c r="AKZ14">
        <f t="shared" si="773"/>
        <v>0</v>
      </c>
      <c r="ALA14">
        <f t="shared" si="774"/>
        <v>0</v>
      </c>
      <c r="ALB14">
        <f t="shared" si="775"/>
        <v>0</v>
      </c>
      <c r="ALC14">
        <f t="shared" si="776"/>
        <v>0</v>
      </c>
      <c r="ALD14">
        <f t="shared" si="777"/>
        <v>0</v>
      </c>
      <c r="ALE14">
        <f t="shared" si="778"/>
        <v>0</v>
      </c>
      <c r="ALF14">
        <f t="shared" si="779"/>
        <v>0</v>
      </c>
      <c r="ALG14">
        <f t="shared" si="780"/>
        <v>0</v>
      </c>
      <c r="ALH14">
        <f t="shared" si="781"/>
        <v>0</v>
      </c>
      <c r="ALI14">
        <f t="shared" si="782"/>
        <v>0</v>
      </c>
      <c r="ALJ14">
        <f t="shared" si="783"/>
        <v>0</v>
      </c>
      <c r="ALK14">
        <f t="shared" si="784"/>
        <v>0</v>
      </c>
      <c r="ALL14">
        <f t="shared" si="785"/>
        <v>0</v>
      </c>
      <c r="ALM14">
        <f t="shared" si="786"/>
        <v>0</v>
      </c>
      <c r="ALN14">
        <f t="shared" si="787"/>
        <v>0</v>
      </c>
      <c r="ALO14">
        <f t="shared" si="788"/>
        <v>0</v>
      </c>
      <c r="ALP14">
        <f t="shared" si="789"/>
        <v>0</v>
      </c>
      <c r="ALQ14">
        <f t="shared" si="790"/>
        <v>0</v>
      </c>
      <c r="ALR14">
        <f t="shared" si="791"/>
        <v>0</v>
      </c>
      <c r="ALS14">
        <f t="shared" si="792"/>
        <v>0</v>
      </c>
      <c r="ALT14">
        <f t="shared" si="793"/>
        <v>0</v>
      </c>
      <c r="ALU14">
        <f t="shared" si="794"/>
        <v>0</v>
      </c>
      <c r="ALV14">
        <f t="shared" si="795"/>
        <v>0</v>
      </c>
      <c r="ALW14">
        <f t="shared" si="796"/>
        <v>0</v>
      </c>
      <c r="ALX14">
        <f t="shared" si="797"/>
        <v>0</v>
      </c>
      <c r="ALY14">
        <f t="shared" si="798"/>
        <v>0</v>
      </c>
      <c r="ALZ14">
        <f t="shared" si="799"/>
        <v>0</v>
      </c>
      <c r="AMA14">
        <f t="shared" si="800"/>
        <v>0</v>
      </c>
      <c r="AMB14">
        <f t="shared" si="801"/>
        <v>0</v>
      </c>
      <c r="AMC14">
        <f t="shared" si="802"/>
        <v>0</v>
      </c>
      <c r="AMD14">
        <f t="shared" si="803"/>
        <v>0</v>
      </c>
      <c r="AME14">
        <f t="shared" si="804"/>
        <v>0</v>
      </c>
      <c r="AMF14">
        <f t="shared" si="805"/>
        <v>0</v>
      </c>
      <c r="AMG14">
        <f t="shared" si="806"/>
        <v>0</v>
      </c>
      <c r="AMH14">
        <f t="shared" si="807"/>
        <v>0</v>
      </c>
      <c r="AMI14">
        <f t="shared" si="808"/>
        <v>0</v>
      </c>
      <c r="AMJ14">
        <f t="shared" si="809"/>
        <v>0</v>
      </c>
      <c r="AMK14">
        <f t="shared" si="810"/>
        <v>0</v>
      </c>
      <c r="AML14">
        <f t="shared" si="811"/>
        <v>0</v>
      </c>
      <c r="AMM14">
        <f t="shared" si="812"/>
        <v>0</v>
      </c>
      <c r="AMN14">
        <f t="shared" si="813"/>
        <v>0</v>
      </c>
      <c r="AMO14">
        <f t="shared" si="814"/>
        <v>0</v>
      </c>
      <c r="AMP14">
        <f t="shared" si="815"/>
        <v>0</v>
      </c>
      <c r="AMQ14">
        <f t="shared" si="816"/>
        <v>0</v>
      </c>
      <c r="AMR14">
        <f t="shared" si="817"/>
        <v>0</v>
      </c>
      <c r="AMS14">
        <f t="shared" si="818"/>
        <v>0</v>
      </c>
      <c r="AMT14">
        <f t="shared" si="819"/>
        <v>0</v>
      </c>
      <c r="AMU14">
        <f t="shared" si="820"/>
        <v>0</v>
      </c>
      <c r="AMV14">
        <f t="shared" si="821"/>
        <v>0</v>
      </c>
      <c r="AMW14">
        <f t="shared" si="822"/>
        <v>0</v>
      </c>
      <c r="AMX14">
        <f t="shared" si="823"/>
        <v>0</v>
      </c>
      <c r="AMY14">
        <f t="shared" si="824"/>
        <v>0</v>
      </c>
      <c r="AMZ14">
        <f t="shared" si="825"/>
        <v>0</v>
      </c>
      <c r="ANA14">
        <f t="shared" si="826"/>
        <v>0</v>
      </c>
      <c r="ANB14">
        <f t="shared" si="827"/>
        <v>0</v>
      </c>
      <c r="ANC14">
        <f t="shared" si="828"/>
        <v>0</v>
      </c>
      <c r="AND14">
        <f t="shared" si="829"/>
        <v>0</v>
      </c>
      <c r="ANR14" s="4">
        <v>2199</v>
      </c>
      <c r="ANS14" s="4">
        <f t="shared" si="830"/>
        <v>2199</v>
      </c>
      <c r="ANU14" s="4">
        <v>2149</v>
      </c>
      <c r="ANV14" t="str">
        <f t="shared" si="831"/>
        <v>2128</v>
      </c>
      <c r="ANW14" t="str">
        <f t="shared" si="832"/>
        <v>2130</v>
      </c>
      <c r="ANX14" t="str">
        <f t="shared" si="833"/>
        <v>2133</v>
      </c>
      <c r="ANY14" t="str">
        <f t="shared" si="834"/>
        <v>2135</v>
      </c>
      <c r="ANZ14" t="str">
        <f t="shared" si="835"/>
        <v>2138</v>
      </c>
      <c r="AOA14" t="str">
        <f t="shared" si="836"/>
        <v>2140</v>
      </c>
      <c r="AOB14" t="str">
        <f t="shared" si="837"/>
        <v>2148</v>
      </c>
      <c r="AOC14" t="str">
        <f t="shared" si="838"/>
        <v>2172</v>
      </c>
      <c r="AOD14" t="str">
        <f t="shared" si="839"/>
        <v>2186</v>
      </c>
      <c r="AOE14" t="str">
        <f t="shared" si="840"/>
        <v>2189</v>
      </c>
      <c r="AOF14" t="str">
        <f t="shared" si="841"/>
        <v>2199</v>
      </c>
      <c r="AOG14" t="str">
        <f t="shared" si="842"/>
        <v>2199</v>
      </c>
      <c r="AOH14" t="str">
        <f t="shared" si="843"/>
        <v>2199</v>
      </c>
      <c r="AOI14" t="str">
        <f t="shared" si="844"/>
        <v>2199</v>
      </c>
      <c r="AOJ14" t="str">
        <f t="shared" si="845"/>
        <v>2199</v>
      </c>
      <c r="AOK14" t="str">
        <f t="shared" si="846"/>
        <v>2199</v>
      </c>
      <c r="AOL14" t="str">
        <f t="shared" si="847"/>
        <v>2199</v>
      </c>
      <c r="AOM14" t="str">
        <f t="shared" si="848"/>
        <v>2199</v>
      </c>
      <c r="AON14" t="str">
        <f t="shared" si="849"/>
        <v>2199</v>
      </c>
      <c r="AOO14" t="str">
        <f t="shared" si="850"/>
        <v>2199</v>
      </c>
      <c r="AOP14" t="str">
        <f t="shared" si="851"/>
        <v>2199</v>
      </c>
      <c r="AOQ14" t="str">
        <f t="shared" si="852"/>
        <v>2199</v>
      </c>
      <c r="AOR14" t="str">
        <f t="shared" si="853"/>
        <v>2199</v>
      </c>
      <c r="AOS14" t="str">
        <f t="shared" si="854"/>
        <v>2199</v>
      </c>
      <c r="AOT14" t="str">
        <f t="shared" si="855"/>
        <v>2199</v>
      </c>
      <c r="AOU14" t="str">
        <f t="shared" si="856"/>
        <v>2199</v>
      </c>
      <c r="AOV14" t="str">
        <f t="shared" si="857"/>
        <v>2199</v>
      </c>
      <c r="AOW14" t="str">
        <f t="shared" si="858"/>
        <v>2199</v>
      </c>
      <c r="AOX14" t="str">
        <f t="shared" si="859"/>
        <v>2199</v>
      </c>
      <c r="AOY14" t="str">
        <f t="shared" si="860"/>
        <v>2199</v>
      </c>
      <c r="AOZ14" t="str">
        <f t="shared" si="861"/>
        <v>2199</v>
      </c>
      <c r="APA14" t="str">
        <f t="shared" si="862"/>
        <v>2199</v>
      </c>
      <c r="APB14" t="str">
        <f t="shared" si="863"/>
        <v>2199</v>
      </c>
      <c r="APC14" t="str">
        <f t="shared" si="864"/>
        <v>2199</v>
      </c>
      <c r="APD14" t="str">
        <f t="shared" si="865"/>
        <v>2199</v>
      </c>
      <c r="APE14" t="str">
        <f t="shared" si="866"/>
        <v>2199</v>
      </c>
      <c r="APF14" t="str">
        <f t="shared" si="867"/>
        <v>2199</v>
      </c>
      <c r="APG14" t="str">
        <f t="shared" si="868"/>
        <v>2199</v>
      </c>
      <c r="APH14" t="str">
        <f t="shared" si="869"/>
        <v>2199</v>
      </c>
      <c r="API14" t="str">
        <f t="shared" si="870"/>
        <v>2199</v>
      </c>
      <c r="APJ14" t="str">
        <f t="shared" si="871"/>
        <v>2199</v>
      </c>
      <c r="APK14" t="str">
        <f t="shared" si="872"/>
        <v>2199</v>
      </c>
      <c r="APL14" t="str">
        <f t="shared" si="873"/>
        <v>2199</v>
      </c>
      <c r="APM14" t="str">
        <f t="shared" si="874"/>
        <v>2199</v>
      </c>
      <c r="APN14" t="str">
        <f t="shared" si="875"/>
        <v>2199</v>
      </c>
      <c r="APO14" t="str">
        <f t="shared" si="876"/>
        <v>2199</v>
      </c>
      <c r="APP14" t="str">
        <f t="shared" si="877"/>
        <v>2199</v>
      </c>
      <c r="APQ14" t="str">
        <f t="shared" si="878"/>
        <v>2199</v>
      </c>
      <c r="APR14" t="str">
        <f t="shared" si="879"/>
        <v>2199</v>
      </c>
      <c r="APS14" t="str">
        <f t="shared" si="880"/>
        <v>2199</v>
      </c>
      <c r="APT14" t="str">
        <f t="shared" si="881"/>
        <v>2199</v>
      </c>
      <c r="APU14" t="str">
        <f t="shared" si="882"/>
        <v>2199</v>
      </c>
      <c r="APV14" t="str">
        <f t="shared" si="883"/>
        <v>2199</v>
      </c>
      <c r="APW14" t="str">
        <f t="shared" si="884"/>
        <v>2199</v>
      </c>
      <c r="APX14" t="str">
        <f t="shared" si="885"/>
        <v>2199</v>
      </c>
      <c r="APY14" t="str">
        <f t="shared" si="886"/>
        <v>2199</v>
      </c>
      <c r="APZ14" t="str">
        <f t="shared" si="887"/>
        <v>2199</v>
      </c>
      <c r="AQA14" t="str">
        <f t="shared" si="888"/>
        <v>2199</v>
      </c>
      <c r="AQB14" t="str">
        <f t="shared" si="889"/>
        <v>2199</v>
      </c>
      <c r="AQC14" t="str">
        <f t="shared" si="890"/>
        <v>2199</v>
      </c>
      <c r="AQD14" t="str">
        <f t="shared" si="891"/>
        <v>2199</v>
      </c>
      <c r="AQE14" t="str">
        <f t="shared" si="892"/>
        <v>2199</v>
      </c>
      <c r="AQF14" t="str">
        <f t="shared" si="893"/>
        <v>2199</v>
      </c>
      <c r="AQG14" t="str">
        <f t="shared" si="894"/>
        <v>2199</v>
      </c>
      <c r="AQH14" t="str">
        <f t="shared" si="895"/>
        <v>2199</v>
      </c>
      <c r="AQI14" t="str">
        <f t="shared" si="896"/>
        <v>2199</v>
      </c>
      <c r="AQJ14" t="str">
        <f t="shared" si="897"/>
        <v>2199</v>
      </c>
      <c r="AQK14" t="str">
        <f t="shared" si="898"/>
        <v>2199</v>
      </c>
      <c r="AQL14" t="str">
        <f t="shared" si="899"/>
        <v>2199</v>
      </c>
      <c r="AQM14" t="str">
        <f t="shared" si="900"/>
        <v>2199</v>
      </c>
      <c r="AQN14" t="str">
        <f t="shared" si="901"/>
        <v>2199</v>
      </c>
      <c r="AQO14" t="str">
        <f t="shared" si="902"/>
        <v>2199</v>
      </c>
      <c r="AQP14" t="str">
        <f t="shared" si="903"/>
        <v>2199</v>
      </c>
      <c r="AQQ14" t="str">
        <f t="shared" si="904"/>
        <v>2199</v>
      </c>
      <c r="AQR14" t="str">
        <f t="shared" si="905"/>
        <v>2199</v>
      </c>
      <c r="AQS14" t="str">
        <f t="shared" si="906"/>
        <v>2199</v>
      </c>
      <c r="AQT14" t="str">
        <f t="shared" si="907"/>
        <v>2199</v>
      </c>
      <c r="AQU14" t="str">
        <f t="shared" si="908"/>
        <v>2199</v>
      </c>
      <c r="AQV14" t="str">
        <f t="shared" si="909"/>
        <v>2199</v>
      </c>
      <c r="AQW14" t="str">
        <f t="shared" si="910"/>
        <v>2199</v>
      </c>
      <c r="AQX14" t="str">
        <f t="shared" si="911"/>
        <v>2199</v>
      </c>
      <c r="AQY14" t="str">
        <f t="shared" si="912"/>
        <v>2199</v>
      </c>
      <c r="AQZ14" t="str">
        <f t="shared" si="913"/>
        <v>2199</v>
      </c>
      <c r="ARA14" t="str">
        <f t="shared" si="914"/>
        <v>2199</v>
      </c>
      <c r="ARB14" t="str">
        <f t="shared" si="915"/>
        <v>2199</v>
      </c>
      <c r="ARC14">
        <v>2149</v>
      </c>
      <c r="ARH14" s="5"/>
    </row>
    <row r="15" spans="1:1154" x14ac:dyDescent="0.2">
      <c r="A15">
        <v>56</v>
      </c>
      <c r="B15" s="16" t="s">
        <v>70</v>
      </c>
      <c r="C15" s="20">
        <f>VLOOKUP(A15, Rankings!$A$2:$AN$161, 40, FALSE)</f>
        <v>13</v>
      </c>
      <c r="D15" s="224" t="s">
        <v>214</v>
      </c>
      <c r="F15" s="4">
        <v>8</v>
      </c>
      <c r="G15" s="4">
        <v>14</v>
      </c>
      <c r="I15" s="5">
        <f t="shared" si="0"/>
        <v>9</v>
      </c>
      <c r="L15" t="s">
        <v>1981</v>
      </c>
      <c r="M15" t="s">
        <v>2237</v>
      </c>
      <c r="N15" t="s">
        <v>2458</v>
      </c>
      <c r="O15" t="s">
        <v>2745</v>
      </c>
      <c r="P15" t="s">
        <v>2745</v>
      </c>
      <c r="Q15" t="s">
        <v>3213</v>
      </c>
      <c r="R15" t="s">
        <v>3465</v>
      </c>
      <c r="S15" t="s">
        <v>3710</v>
      </c>
      <c r="T15" t="s">
        <v>3915</v>
      </c>
      <c r="U15" t="s">
        <v>3995</v>
      </c>
      <c r="V15" t="s">
        <v>4164</v>
      </c>
      <c r="W15" t="str">
        <f>Rankings!D14</f>
        <v>-</v>
      </c>
      <c r="X15" t="s">
        <v>10</v>
      </c>
      <c r="Y15" t="s">
        <v>10</v>
      </c>
      <c r="Z15" t="s">
        <v>10</v>
      </c>
      <c r="AA15" t="s">
        <v>10</v>
      </c>
      <c r="AB15" t="s">
        <v>10</v>
      </c>
      <c r="AC15" t="s">
        <v>10</v>
      </c>
      <c r="AD15" t="s">
        <v>10</v>
      </c>
      <c r="AE15" t="s">
        <v>10</v>
      </c>
      <c r="AF15" t="s">
        <v>10</v>
      </c>
      <c r="AG15" t="s">
        <v>10</v>
      </c>
      <c r="AH15" t="s">
        <v>10</v>
      </c>
      <c r="AI15" t="s">
        <v>10</v>
      </c>
      <c r="AJ15" t="s">
        <v>10</v>
      </c>
      <c r="AK15" t="s">
        <v>10</v>
      </c>
      <c r="AL15" t="s">
        <v>10</v>
      </c>
      <c r="AM15" t="s">
        <v>10</v>
      </c>
      <c r="AN15" t="s">
        <v>10</v>
      </c>
      <c r="AO15" t="s">
        <v>10</v>
      </c>
      <c r="AP15" t="s">
        <v>10</v>
      </c>
      <c r="AQ15" t="s">
        <v>10</v>
      </c>
      <c r="AR15" t="s">
        <v>10</v>
      </c>
      <c r="AS15" t="s">
        <v>10</v>
      </c>
      <c r="AT15" t="s">
        <v>10</v>
      </c>
      <c r="AU15" t="s">
        <v>10</v>
      </c>
      <c r="AV15" t="s">
        <v>10</v>
      </c>
      <c r="AW15" t="s">
        <v>10</v>
      </c>
      <c r="AX15" t="s">
        <v>10</v>
      </c>
      <c r="AY15" t="s">
        <v>10</v>
      </c>
      <c r="AZ15" t="s">
        <v>10</v>
      </c>
      <c r="BA15" t="s">
        <v>10</v>
      </c>
      <c r="BB15" t="s">
        <v>10</v>
      </c>
      <c r="BC15" t="s">
        <v>10</v>
      </c>
      <c r="BD15" t="s">
        <v>10</v>
      </c>
      <c r="BE15" t="s">
        <v>10</v>
      </c>
      <c r="BF15" t="s">
        <v>10</v>
      </c>
      <c r="BG15" t="s">
        <v>10</v>
      </c>
      <c r="BH15" t="s">
        <v>10</v>
      </c>
      <c r="BI15" t="s">
        <v>10</v>
      </c>
      <c r="BJ15" t="s">
        <v>10</v>
      </c>
      <c r="BK15" t="s">
        <v>10</v>
      </c>
      <c r="BL15" t="s">
        <v>10</v>
      </c>
      <c r="BM15" t="s">
        <v>10</v>
      </c>
      <c r="BN15" t="s">
        <v>10</v>
      </c>
      <c r="BO15" t="s">
        <v>10</v>
      </c>
      <c r="BP15" t="s">
        <v>10</v>
      </c>
      <c r="BQ15" t="s">
        <v>10</v>
      </c>
      <c r="BR15" t="s">
        <v>10</v>
      </c>
      <c r="BS15" t="s">
        <v>10</v>
      </c>
      <c r="BT15" t="s">
        <v>10</v>
      </c>
      <c r="BU15" t="s">
        <v>10</v>
      </c>
      <c r="BV15" t="s">
        <v>10</v>
      </c>
      <c r="BW15" t="s">
        <v>10</v>
      </c>
      <c r="BX15" t="s">
        <v>10</v>
      </c>
      <c r="BY15" t="s">
        <v>10</v>
      </c>
      <c r="BZ15" t="s">
        <v>10</v>
      </c>
      <c r="CA15" t="s">
        <v>10</v>
      </c>
      <c r="CB15" t="s">
        <v>10</v>
      </c>
      <c r="CC15" t="s">
        <v>10</v>
      </c>
      <c r="CD15" t="s">
        <v>10</v>
      </c>
      <c r="CE15" t="s">
        <v>10</v>
      </c>
      <c r="CF15" t="s">
        <v>10</v>
      </c>
      <c r="CG15" t="s">
        <v>10</v>
      </c>
      <c r="CH15" t="s">
        <v>10</v>
      </c>
      <c r="CI15" t="s">
        <v>10</v>
      </c>
      <c r="CJ15" t="s">
        <v>10</v>
      </c>
      <c r="CK15" t="s">
        <v>10</v>
      </c>
      <c r="CL15" t="s">
        <v>10</v>
      </c>
      <c r="CM15" t="s">
        <v>10</v>
      </c>
      <c r="CN15" t="s">
        <v>10</v>
      </c>
      <c r="CO15" t="s">
        <v>10</v>
      </c>
      <c r="CP15" t="s">
        <v>10</v>
      </c>
      <c r="CQ15" t="s">
        <v>10</v>
      </c>
      <c r="CR15" t="s">
        <v>10</v>
      </c>
      <c r="CT15" s="4">
        <f t="shared" si="1"/>
        <v>4</v>
      </c>
      <c r="CU15" s="4">
        <f t="shared" si="2"/>
        <v>0</v>
      </c>
      <c r="CV15" s="4">
        <f t="shared" si="3"/>
        <v>0</v>
      </c>
      <c r="CW15" s="4">
        <f t="shared" si="4"/>
        <v>1</v>
      </c>
      <c r="CX15" s="4">
        <f t="shared" si="5"/>
        <v>1</v>
      </c>
      <c r="CY15" s="4">
        <f t="shared" si="6"/>
        <v>0</v>
      </c>
      <c r="CZ15" s="4">
        <f t="shared" si="7"/>
        <v>0</v>
      </c>
      <c r="DA15" s="4">
        <f t="shared" si="8"/>
        <v>1</v>
      </c>
      <c r="DB15" s="4">
        <f t="shared" si="9"/>
        <v>4</v>
      </c>
      <c r="DC15" s="4">
        <f t="shared" si="10"/>
        <v>0</v>
      </c>
      <c r="DD15" s="4">
        <f t="shared" si="11"/>
        <v>0</v>
      </c>
      <c r="DE15" s="4">
        <f t="shared" si="12"/>
        <v>0</v>
      </c>
      <c r="DF15" s="4">
        <f t="shared" si="13"/>
        <v>0</v>
      </c>
      <c r="DG15" s="4">
        <f t="shared" si="14"/>
        <v>0</v>
      </c>
      <c r="DH15" s="4">
        <f t="shared" si="15"/>
        <v>0</v>
      </c>
      <c r="DI15" s="152">
        <f t="shared" si="16"/>
        <v>0</v>
      </c>
      <c r="DJ15" s="153">
        <f t="shared" si="17"/>
        <v>4</v>
      </c>
      <c r="DK15" s="4">
        <f t="shared" si="18"/>
        <v>1</v>
      </c>
      <c r="DL15" s="4">
        <f t="shared" si="19"/>
        <v>1</v>
      </c>
      <c r="DM15" s="4">
        <f t="shared" si="20"/>
        <v>1</v>
      </c>
      <c r="DN15" s="4">
        <f t="shared" si="21"/>
        <v>4</v>
      </c>
      <c r="DO15" s="4">
        <f t="shared" si="22"/>
        <v>0</v>
      </c>
      <c r="DP15" s="4">
        <f t="shared" si="23"/>
        <v>0</v>
      </c>
      <c r="DQ15" s="4">
        <f t="shared" si="24"/>
        <v>0</v>
      </c>
      <c r="DR15" s="4">
        <f t="shared" si="25"/>
        <v>13</v>
      </c>
      <c r="DS15" s="4">
        <f t="shared" si="26"/>
        <v>7</v>
      </c>
      <c r="DT15" s="4">
        <f t="shared" si="27"/>
        <v>12</v>
      </c>
      <c r="DU15" t="str">
        <f t="shared" si="28"/>
        <v>3R</v>
      </c>
      <c r="DV15" t="str">
        <f t="shared" si="29"/>
        <v>0R</v>
      </c>
      <c r="DW15" t="str">
        <f t="shared" si="30"/>
        <v>3R</v>
      </c>
      <c r="DX15" t="str">
        <f t="shared" si="31"/>
        <v>3S</v>
      </c>
      <c r="DY15" t="str">
        <f t="shared" si="32"/>
        <v>3S</v>
      </c>
      <c r="DZ15" t="str">
        <f t="shared" si="33"/>
        <v>3R</v>
      </c>
      <c r="EA15" t="str">
        <f t="shared" si="34"/>
        <v>3L</v>
      </c>
      <c r="EB15" t="str">
        <f t="shared" si="35"/>
        <v>0L</v>
      </c>
      <c r="EC15" t="str">
        <f t="shared" si="36"/>
        <v>3R</v>
      </c>
      <c r="ED15" t="str">
        <f t="shared" si="37"/>
        <v>3S</v>
      </c>
      <c r="EE15" t="str">
        <f t="shared" si="38"/>
        <v>3S</v>
      </c>
      <c r="EF15">
        <f t="shared" si="39"/>
        <v>0</v>
      </c>
      <c r="EG15">
        <f t="shared" si="40"/>
        <v>0</v>
      </c>
      <c r="EH15">
        <f t="shared" si="41"/>
        <v>0</v>
      </c>
      <c r="EI15">
        <f t="shared" si="42"/>
        <v>0</v>
      </c>
      <c r="EJ15">
        <f t="shared" si="43"/>
        <v>0</v>
      </c>
      <c r="EK15">
        <f t="shared" si="44"/>
        <v>0</v>
      </c>
      <c r="EL15">
        <f t="shared" si="45"/>
        <v>0</v>
      </c>
      <c r="EM15">
        <f t="shared" si="46"/>
        <v>0</v>
      </c>
      <c r="EN15">
        <f t="shared" si="47"/>
        <v>0</v>
      </c>
      <c r="EO15">
        <f t="shared" si="48"/>
        <v>0</v>
      </c>
      <c r="EP15">
        <f t="shared" si="49"/>
        <v>0</v>
      </c>
      <c r="EQ15">
        <f t="shared" si="50"/>
        <v>0</v>
      </c>
      <c r="ER15">
        <f t="shared" si="51"/>
        <v>0</v>
      </c>
      <c r="ES15">
        <f t="shared" si="52"/>
        <v>0</v>
      </c>
      <c r="ET15">
        <f t="shared" si="53"/>
        <v>0</v>
      </c>
      <c r="EU15">
        <f t="shared" si="54"/>
        <v>0</v>
      </c>
      <c r="EV15">
        <f t="shared" si="55"/>
        <v>0</v>
      </c>
      <c r="EW15">
        <f t="shared" si="56"/>
        <v>0</v>
      </c>
      <c r="EX15">
        <f t="shared" si="57"/>
        <v>0</v>
      </c>
      <c r="EY15">
        <f t="shared" si="58"/>
        <v>0</v>
      </c>
      <c r="EZ15">
        <f t="shared" si="59"/>
        <v>0</v>
      </c>
      <c r="FA15">
        <f t="shared" si="60"/>
        <v>0</v>
      </c>
      <c r="FB15">
        <f t="shared" si="61"/>
        <v>0</v>
      </c>
      <c r="FC15">
        <f t="shared" si="62"/>
        <v>0</v>
      </c>
      <c r="FD15">
        <f t="shared" si="63"/>
        <v>0</v>
      </c>
      <c r="FE15">
        <f t="shared" si="64"/>
        <v>0</v>
      </c>
      <c r="FF15">
        <f t="shared" si="65"/>
        <v>0</v>
      </c>
      <c r="FG15">
        <f t="shared" si="66"/>
        <v>0</v>
      </c>
      <c r="FH15">
        <f t="shared" si="67"/>
        <v>0</v>
      </c>
      <c r="FI15">
        <f t="shared" si="68"/>
        <v>0</v>
      </c>
      <c r="FJ15">
        <f t="shared" si="69"/>
        <v>0</v>
      </c>
      <c r="FK15">
        <f t="shared" si="70"/>
        <v>0</v>
      </c>
      <c r="FL15">
        <f t="shared" si="71"/>
        <v>0</v>
      </c>
      <c r="FM15">
        <f t="shared" si="72"/>
        <v>0</v>
      </c>
      <c r="FN15">
        <f t="shared" si="73"/>
        <v>0</v>
      </c>
      <c r="FO15">
        <f t="shared" si="74"/>
        <v>0</v>
      </c>
      <c r="FP15">
        <f t="shared" si="75"/>
        <v>0</v>
      </c>
      <c r="FQ15">
        <f t="shared" si="76"/>
        <v>0</v>
      </c>
      <c r="FR15">
        <f t="shared" si="77"/>
        <v>0</v>
      </c>
      <c r="FS15">
        <f t="shared" si="78"/>
        <v>0</v>
      </c>
      <c r="FT15">
        <f t="shared" si="79"/>
        <v>0</v>
      </c>
      <c r="FU15">
        <f t="shared" si="80"/>
        <v>0</v>
      </c>
      <c r="FV15">
        <f t="shared" si="81"/>
        <v>0</v>
      </c>
      <c r="FW15">
        <f t="shared" si="82"/>
        <v>0</v>
      </c>
      <c r="FX15">
        <f t="shared" si="83"/>
        <v>0</v>
      </c>
      <c r="FY15">
        <f t="shared" si="84"/>
        <v>0</v>
      </c>
      <c r="FZ15">
        <f t="shared" si="85"/>
        <v>0</v>
      </c>
      <c r="GA15">
        <f t="shared" si="86"/>
        <v>0</v>
      </c>
      <c r="GB15">
        <f t="shared" si="87"/>
        <v>0</v>
      </c>
      <c r="GC15">
        <f t="shared" si="88"/>
        <v>0</v>
      </c>
      <c r="GD15">
        <f t="shared" si="89"/>
        <v>0</v>
      </c>
      <c r="GE15">
        <f t="shared" si="90"/>
        <v>0</v>
      </c>
      <c r="GF15">
        <f t="shared" si="91"/>
        <v>0</v>
      </c>
      <c r="GG15">
        <f t="shared" si="92"/>
        <v>0</v>
      </c>
      <c r="GH15">
        <f t="shared" si="93"/>
        <v>0</v>
      </c>
      <c r="GI15">
        <f t="shared" si="94"/>
        <v>0</v>
      </c>
      <c r="GJ15">
        <f t="shared" si="95"/>
        <v>0</v>
      </c>
      <c r="GK15">
        <f t="shared" si="96"/>
        <v>0</v>
      </c>
      <c r="GL15">
        <f t="shared" si="97"/>
        <v>0</v>
      </c>
      <c r="GM15">
        <f t="shared" si="98"/>
        <v>0</v>
      </c>
      <c r="GN15">
        <f t="shared" si="99"/>
        <v>0</v>
      </c>
      <c r="GO15">
        <f t="shared" si="100"/>
        <v>0</v>
      </c>
      <c r="GP15">
        <f t="shared" si="101"/>
        <v>0</v>
      </c>
      <c r="GQ15">
        <f t="shared" si="102"/>
        <v>0</v>
      </c>
      <c r="GR15">
        <f t="shared" si="103"/>
        <v>0</v>
      </c>
      <c r="GS15">
        <f t="shared" si="104"/>
        <v>0</v>
      </c>
      <c r="GT15">
        <f t="shared" si="105"/>
        <v>0</v>
      </c>
      <c r="GU15">
        <f t="shared" si="106"/>
        <v>0</v>
      </c>
      <c r="GV15">
        <f t="shared" si="107"/>
        <v>0</v>
      </c>
      <c r="GW15">
        <f t="shared" si="108"/>
        <v>0</v>
      </c>
      <c r="GX15">
        <f t="shared" si="109"/>
        <v>0</v>
      </c>
      <c r="GY15">
        <f t="shared" si="110"/>
        <v>0</v>
      </c>
      <c r="GZ15">
        <f t="shared" si="111"/>
        <v>0</v>
      </c>
      <c r="HA15">
        <f t="shared" si="112"/>
        <v>0</v>
      </c>
      <c r="HB15" s="176" t="s">
        <v>315</v>
      </c>
      <c r="HC15" s="89">
        <f t="shared" si="113"/>
        <v>269.48575701237809</v>
      </c>
      <c r="HD15" s="89">
        <f t="shared" si="114"/>
        <v>173.49672235778627</v>
      </c>
      <c r="HE15" s="89">
        <f t="shared" si="115"/>
        <v>96.480021084607728</v>
      </c>
      <c r="HF15" s="89">
        <f t="shared" si="116"/>
        <v>0</v>
      </c>
      <c r="HH15" s="88">
        <f t="shared" si="117"/>
        <v>539.46250045477211</v>
      </c>
      <c r="HI15" s="88">
        <f t="shared" si="118"/>
        <v>48.240010542303864</v>
      </c>
      <c r="HK15">
        <f>IFERROR(VLOOKUP(_xlfn.NUMBERVALUE(MID(L15, SEARCH("!", L15)+1, SEARCH("+", L15)-SEARCH("!", L15)-1)), Rankings!$A$2:$BK$161, 63, FALSE),0)</f>
        <v>49.233644839742588</v>
      </c>
      <c r="HL15">
        <f>IFERROR(VLOOKUP(_xlfn.NUMBERVALUE(MID(M15, SEARCH("!", M15)+1, SEARCH("+", M15)-SEARCH("!", M15)-1)), Rankings!$A$2:$BK$161, 63, FALSE),0)</f>
        <v>59.024350588287334</v>
      </c>
      <c r="HM15">
        <f>IFERROR(VLOOKUP(_xlfn.NUMBERVALUE(MID(N15, SEARCH("!", N15)+1, SEARCH("+", N15)-SEARCH("!", N15)-1)), Rankings!$A$2:$BK$161, 63, FALSE),0)</f>
        <v>47.246376244865132</v>
      </c>
      <c r="HN15">
        <f>IFERROR(VLOOKUP(_xlfn.NUMBERVALUE(MID(O15, SEARCH("!", O15)+1, SEARCH("+", O15)-SEARCH("!", O15)-1)), Rankings!$A$2:$BK$161, 63, FALSE),0)</f>
        <v>0</v>
      </c>
      <c r="HO15">
        <f>IFERROR(VLOOKUP(_xlfn.NUMBERVALUE(MID(P15, SEARCH("!", P15)+1, SEARCH("+", P15)-SEARCH("!", P15)-1)), Rankings!$A$2:$BK$161, 63, FALSE),0)</f>
        <v>0</v>
      </c>
      <c r="HP15">
        <f>IFERROR(VLOOKUP(_xlfn.NUMBERVALUE(MID(Q15, SEARCH("!", Q15)+1, SEARCH("+", Q15)-SEARCH("!", Q15)-1)), Rankings!$A$2:$BK$161, 63, FALSE),0)</f>
        <v>57.100866825468913</v>
      </c>
      <c r="HQ15">
        <f>IFERROR(VLOOKUP(_xlfn.NUMBERVALUE(MID(R15, SEARCH("!", R15)+1, SEARCH("+", R15)-SEARCH("!", R15)-1)), Rankings!$A$2:$BK$161, 63, FALSE),0)</f>
        <v>88.706484395707392</v>
      </c>
      <c r="HR15">
        <f>IFERROR(VLOOKUP(_xlfn.NUMBERVALUE(MID(S15, SEARCH("!", S15)+1, SEARCH("+", S15)-SEARCH("!", S15)-1)), Rankings!$A$2:$BK$161, 63, FALSE),0)</f>
        <v>84.790237962078891</v>
      </c>
      <c r="HS15">
        <f>IFERROR(VLOOKUP(_xlfn.NUMBERVALUE(MID(T15, SEARCH("!", T15)+1, SEARCH("+", T15)-SEARCH("!", T15)-1)), Rankings!$A$2:$BK$161, 63, FALSE),0)</f>
        <v>56.880518514014099</v>
      </c>
      <c r="HT15">
        <f>IFERROR(VLOOKUP(_xlfn.NUMBERVALUE(MID(U15, SEARCH("!", U15)+1, SEARCH("+", U15)-SEARCH("!", U15)-1)), Rankings!$A$2:$BK$161, 63, FALSE),0)</f>
        <v>47.246376244865132</v>
      </c>
      <c r="HU15">
        <f>IFERROR(VLOOKUP(_xlfn.NUMBERVALUE(MID(V15, SEARCH("!", V15)+1, SEARCH("+", V15)-SEARCH("!", V15)-1)), Rankings!$A$2:$BK$161, 63, FALSE),0)</f>
        <v>49.233644839742588</v>
      </c>
      <c r="HV15">
        <f>IFERROR(VLOOKUP(_xlfn.NUMBERVALUE(MID(W15, SEARCH("!", W15)+1, SEARCH("+", W15)-SEARCH("!", W15)-1)), Rankings!$A$2:$BK$161, 63, FALSE),0)</f>
        <v>0</v>
      </c>
      <c r="HW15">
        <f>IFERROR(VLOOKUP(_xlfn.NUMBERVALUE(MID(X15, SEARCH("!", X15)+1, SEARCH("+", X15)-SEARCH("!", X15)-1)), Rankings!$A$2:$BK$161, 63, FALSE),0)</f>
        <v>0</v>
      </c>
      <c r="HX15">
        <f>IFERROR(VLOOKUP(_xlfn.NUMBERVALUE(MID(Y15, SEARCH("!", Y15)+1, SEARCH("+", Y15)-SEARCH("!", Y15)-1)), Rankings!$A$2:$BK$161, 63, FALSE),0)</f>
        <v>0</v>
      </c>
      <c r="HY15">
        <f>IFERROR(VLOOKUP(_xlfn.NUMBERVALUE(MID(Z15, SEARCH("!", Z15)+1, SEARCH("+", Z15)-SEARCH("!", Z15)-1)), Rankings!$A$2:$BK$161, 63, FALSE),0)</f>
        <v>0</v>
      </c>
      <c r="HZ15">
        <f>IFERROR(VLOOKUP(_xlfn.NUMBERVALUE(MID(AA15, SEARCH("!", AA15)+1, SEARCH("+", AA15)-SEARCH("!", AA15)-1)), Rankings!$A$2:$BK$161, 63, FALSE),0)</f>
        <v>0</v>
      </c>
      <c r="IA15">
        <f>IFERROR(VLOOKUP(_xlfn.NUMBERVALUE(MID(AB15, SEARCH("!", AB15)+1, SEARCH("+", AB15)-SEARCH("!", AB15)-1)), Rankings!$A$2:$BK$161, 63, FALSE),0)</f>
        <v>0</v>
      </c>
      <c r="IB15">
        <f>IFERROR(VLOOKUP(_xlfn.NUMBERVALUE(MID(AC15, SEARCH("!", AC15)+1, SEARCH("+", AC15)-SEARCH("!", AC15)-1)), Rankings!$A$2:$BK$161, 63, FALSE),0)</f>
        <v>0</v>
      </c>
      <c r="IC15">
        <f>IFERROR(VLOOKUP(_xlfn.NUMBERVALUE(MID(AD15, SEARCH("!", AD15)+1, SEARCH("+", AD15)-SEARCH("!", AD15)-1)), Rankings!$A$2:$BK$161, 63, FALSE),0)</f>
        <v>0</v>
      </c>
      <c r="ID15">
        <f>IFERROR(VLOOKUP(_xlfn.NUMBERVALUE(MID(AE15, SEARCH("!", AE15)+1, SEARCH("+", AE15)-SEARCH("!", AE15)-1)), Rankings!$A$2:$BK$161, 63, FALSE),0)</f>
        <v>0</v>
      </c>
      <c r="IE15">
        <f>IFERROR(VLOOKUP(_xlfn.NUMBERVALUE(MID(AF15, SEARCH("!", AF15)+1, SEARCH("+", AF15)-SEARCH("!", AF15)-1)), Rankings!$A$2:$BK$161, 63, FALSE),0)</f>
        <v>0</v>
      </c>
      <c r="IF15">
        <f>IFERROR(VLOOKUP(_xlfn.NUMBERVALUE(MID(AG15, SEARCH("!", AG15)+1, SEARCH("+", AG15)-SEARCH("!", AG15)-1)), Rankings!$A$2:$BK$161, 63, FALSE),0)</f>
        <v>0</v>
      </c>
      <c r="IG15">
        <f>IFERROR(VLOOKUP(_xlfn.NUMBERVALUE(MID(AH15, SEARCH("!", AH15)+1, SEARCH("+", AH15)-SEARCH("!", AH15)-1)), Rankings!$A$2:$BK$161, 63, FALSE),0)</f>
        <v>0</v>
      </c>
      <c r="IH15">
        <f>IFERROR(VLOOKUP(_xlfn.NUMBERVALUE(MID(AI15, SEARCH("!", AI15)+1, SEARCH("+", AI15)-SEARCH("!", AI15)-1)), Rankings!$A$2:$BK$161, 63, FALSE),0)</f>
        <v>0</v>
      </c>
      <c r="II15">
        <f>IFERROR(VLOOKUP(_xlfn.NUMBERVALUE(MID(AJ15, SEARCH("!", AJ15)+1, SEARCH("+", AJ15)-SEARCH("!", AJ15)-1)), Rankings!$A$2:$BK$161, 63, FALSE),0)</f>
        <v>0</v>
      </c>
      <c r="IJ15">
        <f>IFERROR(VLOOKUP(_xlfn.NUMBERVALUE(MID(AK15, SEARCH("!", AK15)+1, SEARCH("+", AK15)-SEARCH("!", AK15)-1)), Rankings!$A$2:$BK$161, 63, FALSE),0)</f>
        <v>0</v>
      </c>
      <c r="IK15">
        <f>IFERROR(VLOOKUP(_xlfn.NUMBERVALUE(MID(AL15, SEARCH("!", AL15)+1, SEARCH("+", AL15)-SEARCH("!", AL15)-1)), Rankings!$A$2:$BK$161, 63, FALSE),0)</f>
        <v>0</v>
      </c>
      <c r="IL15">
        <f>IFERROR(VLOOKUP(_xlfn.NUMBERVALUE(MID(AM15, SEARCH("!", AM15)+1, SEARCH("+", AM15)-SEARCH("!", AM15)-1)), Rankings!$A$2:$BK$161, 63, FALSE),0)</f>
        <v>0</v>
      </c>
      <c r="IM15">
        <f>IFERROR(VLOOKUP(_xlfn.NUMBERVALUE(MID(AN15, SEARCH("!", AN15)+1, SEARCH("+", AN15)-SEARCH("!", AN15)-1)), Rankings!$A$2:$BK$161, 63, FALSE),0)</f>
        <v>0</v>
      </c>
      <c r="IN15">
        <f>IFERROR(VLOOKUP(_xlfn.NUMBERVALUE(MID(AO15, SEARCH("!", AO15)+1, SEARCH("+", AO15)-SEARCH("!", AO15)-1)), Rankings!$A$2:$BK$161, 63, FALSE),0)</f>
        <v>0</v>
      </c>
      <c r="IO15">
        <f>IFERROR(VLOOKUP(_xlfn.NUMBERVALUE(MID(AP15, SEARCH("!", AP15)+1, SEARCH("+", AP15)-SEARCH("!", AP15)-1)), Rankings!$A$2:$BK$161, 63, FALSE),0)</f>
        <v>0</v>
      </c>
      <c r="IP15">
        <f>IFERROR(VLOOKUP(_xlfn.NUMBERVALUE(MID(AQ15, SEARCH("!", AQ15)+1, SEARCH("+", AQ15)-SEARCH("!", AQ15)-1)), Rankings!$A$2:$BK$161, 63, FALSE),0)</f>
        <v>0</v>
      </c>
      <c r="IQ15">
        <f>IFERROR(VLOOKUP(_xlfn.NUMBERVALUE(MID(AR15, SEARCH("!", AR15)+1, SEARCH("+", AR15)-SEARCH("!", AR15)-1)), Rankings!$A$2:$BK$161, 63, FALSE),0)</f>
        <v>0</v>
      </c>
      <c r="IR15">
        <f>IFERROR(VLOOKUP(_xlfn.NUMBERVALUE(MID(AS15, SEARCH("!", AS15)+1, SEARCH("+", AS15)-SEARCH("!", AS15)-1)), Rankings!$A$2:$BK$161, 63, FALSE),0)</f>
        <v>0</v>
      </c>
      <c r="IS15">
        <f>IFERROR(VLOOKUP(_xlfn.NUMBERVALUE(MID(AT15, SEARCH("!", AT15)+1, SEARCH("+", AT15)-SEARCH("!", AT15)-1)), Rankings!$A$2:$BK$161, 63, FALSE),0)</f>
        <v>0</v>
      </c>
      <c r="IT15">
        <f>IFERROR(VLOOKUP(_xlfn.NUMBERVALUE(MID(AU15, SEARCH("!", AU15)+1, SEARCH("+", AU15)-SEARCH("!", AU15)-1)), Rankings!$A$2:$BK$161, 63, FALSE),0)</f>
        <v>0</v>
      </c>
      <c r="IU15">
        <f>IFERROR(VLOOKUP(_xlfn.NUMBERVALUE(MID(AV15, SEARCH("!", AV15)+1, SEARCH("+", AV15)-SEARCH("!", AV15)-1)), Rankings!$A$2:$BK$161, 63, FALSE),0)</f>
        <v>0</v>
      </c>
      <c r="IV15">
        <f>IFERROR(VLOOKUP(_xlfn.NUMBERVALUE(MID(AW15, SEARCH("!", AW15)+1, SEARCH("+", AW15)-SEARCH("!", AW15)-1)), Rankings!$A$2:$BK$161, 63, FALSE),0)</f>
        <v>0</v>
      </c>
      <c r="IW15">
        <f>IFERROR(VLOOKUP(_xlfn.NUMBERVALUE(MID(AX15, SEARCH("!", AX15)+1, SEARCH("+", AX15)-SEARCH("!", AX15)-1)), Rankings!$A$2:$BK$161, 63, FALSE),0)</f>
        <v>0</v>
      </c>
      <c r="IX15">
        <f>IFERROR(VLOOKUP(_xlfn.NUMBERVALUE(MID(AY15, SEARCH("!", AY15)+1, SEARCH("+", AY15)-SEARCH("!", AY15)-1)), Rankings!$A$2:$BK$161, 63, FALSE),0)</f>
        <v>0</v>
      </c>
      <c r="IY15">
        <f>IFERROR(VLOOKUP(_xlfn.NUMBERVALUE(MID(AZ15, SEARCH("!", AZ15)+1, SEARCH("+", AZ15)-SEARCH("!", AZ15)-1)), Rankings!$A$2:$BK$161, 63, FALSE),0)</f>
        <v>0</v>
      </c>
      <c r="IZ15">
        <f>IFERROR(VLOOKUP(_xlfn.NUMBERVALUE(MID(BA15, SEARCH("!", BA15)+1, SEARCH("+", BA15)-SEARCH("!", BA15)-1)), Rankings!$A$2:$BK$161, 63, FALSE),0)</f>
        <v>0</v>
      </c>
      <c r="JA15">
        <f>IFERROR(VLOOKUP(_xlfn.NUMBERVALUE(MID(BB15, SEARCH("!", BB15)+1, SEARCH("+", BB15)-SEARCH("!", BB15)-1)), Rankings!$A$2:$BK$161, 63, FALSE),0)</f>
        <v>0</v>
      </c>
      <c r="JB15">
        <f>IFERROR(VLOOKUP(_xlfn.NUMBERVALUE(MID(BC15, SEARCH("!", BC15)+1, SEARCH("+", BC15)-SEARCH("!", BC15)-1)), Rankings!$A$2:$BK$161, 63, FALSE),0)</f>
        <v>0</v>
      </c>
      <c r="JC15">
        <f>IFERROR(VLOOKUP(_xlfn.NUMBERVALUE(MID(BD15, SEARCH("!", BD15)+1, SEARCH("+", BD15)-SEARCH("!", BD15)-1)), Rankings!$A$2:$BK$161, 63, FALSE),0)</f>
        <v>0</v>
      </c>
      <c r="JD15">
        <f>IFERROR(VLOOKUP(_xlfn.NUMBERVALUE(MID(BE15, SEARCH("!", BE15)+1, SEARCH("+", BE15)-SEARCH("!", BE15)-1)), Rankings!$A$2:$BK$161, 63, FALSE),0)</f>
        <v>0</v>
      </c>
      <c r="JE15">
        <f>IFERROR(VLOOKUP(_xlfn.NUMBERVALUE(MID(BF15, SEARCH("!", BF15)+1, SEARCH("+", BF15)-SEARCH("!", BF15)-1)), Rankings!$A$2:$BK$161, 63, FALSE),0)</f>
        <v>0</v>
      </c>
      <c r="JF15">
        <f>IFERROR(VLOOKUP(_xlfn.NUMBERVALUE(MID(BG15, SEARCH("!", BG15)+1, SEARCH("+", BG15)-SEARCH("!", BG15)-1)), Rankings!$A$2:$BK$161, 63, FALSE),0)</f>
        <v>0</v>
      </c>
      <c r="JG15">
        <f>IFERROR(VLOOKUP(_xlfn.NUMBERVALUE(MID(BH15, SEARCH("!", BH15)+1, SEARCH("+", BH15)-SEARCH("!", BH15)-1)), Rankings!$A$2:$BK$161, 63, FALSE),0)</f>
        <v>0</v>
      </c>
      <c r="JH15">
        <f>IFERROR(VLOOKUP(_xlfn.NUMBERVALUE(MID(BI15, SEARCH("!", BI15)+1, SEARCH("+", BI15)-SEARCH("!", BI15)-1)), Rankings!$A$2:$BK$161, 63, FALSE),0)</f>
        <v>0</v>
      </c>
      <c r="JI15">
        <f>IFERROR(VLOOKUP(_xlfn.NUMBERVALUE(MID(BJ15, SEARCH("!", BJ15)+1, SEARCH("+", BJ15)-SEARCH("!", BJ15)-1)), Rankings!$A$2:$BK$161, 63, FALSE),0)</f>
        <v>0</v>
      </c>
      <c r="JJ15">
        <f>IFERROR(VLOOKUP(_xlfn.NUMBERVALUE(MID(BK15, SEARCH("!", BK15)+1, SEARCH("+", BK15)-SEARCH("!", BK15)-1)), Rankings!$A$2:$BK$161, 63, FALSE),0)</f>
        <v>0</v>
      </c>
      <c r="JK15">
        <f>IFERROR(VLOOKUP(_xlfn.NUMBERVALUE(MID(BL15, SEARCH("!", BL15)+1, SEARCH("+", BL15)-SEARCH("!", BL15)-1)), Rankings!$A$2:$BK$161, 63, FALSE),0)</f>
        <v>0</v>
      </c>
      <c r="JL15">
        <f>IFERROR(VLOOKUP(_xlfn.NUMBERVALUE(MID(BM15, SEARCH("!", BM15)+1, SEARCH("+", BM15)-SEARCH("!", BM15)-1)), Rankings!$A$2:$BK$161, 63, FALSE),0)</f>
        <v>0</v>
      </c>
      <c r="JM15">
        <f>IFERROR(VLOOKUP(_xlfn.NUMBERVALUE(MID(BN15, SEARCH("!", BN15)+1, SEARCH("+", BN15)-SEARCH("!", BN15)-1)), Rankings!$A$2:$BK$161, 63, FALSE),0)</f>
        <v>0</v>
      </c>
      <c r="JN15">
        <f>IFERROR(VLOOKUP(_xlfn.NUMBERVALUE(MID(BO15, SEARCH("!", BO15)+1, SEARCH("+", BO15)-SEARCH("!", BO15)-1)), Rankings!$A$2:$BK$161, 63, FALSE),0)</f>
        <v>0</v>
      </c>
      <c r="JO15">
        <f>IFERROR(VLOOKUP(_xlfn.NUMBERVALUE(MID(BP15, SEARCH("!", BP15)+1, SEARCH("+", BP15)-SEARCH("!", BP15)-1)), Rankings!$A$2:$BK$161, 63, FALSE),0)</f>
        <v>0</v>
      </c>
      <c r="JP15">
        <f>IFERROR(VLOOKUP(_xlfn.NUMBERVALUE(MID(BQ15, SEARCH("!", BQ15)+1, SEARCH("+", BQ15)-SEARCH("!", BQ15)-1)), Rankings!$A$2:$BK$161, 63, FALSE),0)</f>
        <v>0</v>
      </c>
      <c r="JQ15">
        <f>IFERROR(VLOOKUP(_xlfn.NUMBERVALUE(MID(BR15, SEARCH("!", BR15)+1, SEARCH("+", BR15)-SEARCH("!", BR15)-1)), Rankings!$A$2:$BK$161, 63, FALSE),0)</f>
        <v>0</v>
      </c>
      <c r="JR15">
        <f>IFERROR(VLOOKUP(_xlfn.NUMBERVALUE(MID(BS15, SEARCH("!", BS15)+1, SEARCH("+", BS15)-SEARCH("!", BS15)-1)), Rankings!$A$2:$BK$161, 63, FALSE),0)</f>
        <v>0</v>
      </c>
      <c r="JS15">
        <f>IFERROR(VLOOKUP(_xlfn.NUMBERVALUE(MID(BT15, SEARCH("!", BT15)+1, SEARCH("+", BT15)-SEARCH("!", BT15)-1)), Rankings!$A$2:$BK$161, 63, FALSE),0)</f>
        <v>0</v>
      </c>
      <c r="JT15">
        <f>IFERROR(VLOOKUP(_xlfn.NUMBERVALUE(MID(BU15, SEARCH("!", BU15)+1, SEARCH("+", BU15)-SEARCH("!", BU15)-1)), Rankings!$A$2:$BK$161, 63, FALSE),0)</f>
        <v>0</v>
      </c>
      <c r="JU15">
        <f>IFERROR(VLOOKUP(_xlfn.NUMBERVALUE(MID(BV15, SEARCH("!", BV15)+1, SEARCH("+", BV15)-SEARCH("!", BV15)-1)), Rankings!$A$2:$BK$161, 63, FALSE),0)</f>
        <v>0</v>
      </c>
      <c r="JV15">
        <f>IFERROR(VLOOKUP(_xlfn.NUMBERVALUE(MID(BW15, SEARCH("!", BW15)+1, SEARCH("+", BW15)-SEARCH("!", BW15)-1)), Rankings!$A$2:$BK$161, 63, FALSE),0)</f>
        <v>0</v>
      </c>
      <c r="JW15">
        <f>IFERROR(VLOOKUP(_xlfn.NUMBERVALUE(MID(BX15, SEARCH("!", BX15)+1, SEARCH("+", BX15)-SEARCH("!", BX15)-1)), Rankings!$A$2:$BK$161, 63, FALSE),0)</f>
        <v>0</v>
      </c>
      <c r="JX15">
        <f>IFERROR(VLOOKUP(_xlfn.NUMBERVALUE(MID(BY15, SEARCH("!", BY15)+1, SEARCH("+", BY15)-SEARCH("!", BY15)-1)), Rankings!$A$2:$BK$161, 63, FALSE),0)</f>
        <v>0</v>
      </c>
      <c r="JY15">
        <f>IFERROR(VLOOKUP(_xlfn.NUMBERVALUE(MID(BZ15, SEARCH("!", BZ15)+1, SEARCH("+", BZ15)-SEARCH("!", BZ15)-1)), Rankings!$A$2:$BK$161, 63, FALSE),0)</f>
        <v>0</v>
      </c>
      <c r="JZ15">
        <f>IFERROR(VLOOKUP(_xlfn.NUMBERVALUE(MID(CA15, SEARCH("!", CA15)+1, SEARCH("+", CA15)-SEARCH("!", CA15)-1)), Rankings!$A$2:$BK$161, 63, FALSE),0)</f>
        <v>0</v>
      </c>
      <c r="KA15">
        <f>IFERROR(VLOOKUP(_xlfn.NUMBERVALUE(MID(CB15, SEARCH("!", CB15)+1, SEARCH("+", CB15)-SEARCH("!", CB15)-1)), Rankings!$A$2:$BK$161, 63, FALSE),0)</f>
        <v>0</v>
      </c>
      <c r="KB15">
        <f>IFERROR(VLOOKUP(_xlfn.NUMBERVALUE(MID(CC15, SEARCH("!", CC15)+1, SEARCH("+", CC15)-SEARCH("!", CC15)-1)), Rankings!$A$2:$BK$161, 63, FALSE),0)</f>
        <v>0</v>
      </c>
      <c r="KC15">
        <f>IFERROR(VLOOKUP(_xlfn.NUMBERVALUE(MID(CD15, SEARCH("!", CD15)+1, SEARCH("+", CD15)-SEARCH("!", CD15)-1)), Rankings!$A$2:$BK$161, 63, FALSE),0)</f>
        <v>0</v>
      </c>
      <c r="KD15">
        <f>IFERROR(VLOOKUP(_xlfn.NUMBERVALUE(MID(CE15, SEARCH("!", CE15)+1, SEARCH("+", CE15)-SEARCH("!", CE15)-1)), Rankings!$A$2:$BK$161, 63, FALSE),0)</f>
        <v>0</v>
      </c>
      <c r="KE15">
        <f>IFERROR(VLOOKUP(_xlfn.NUMBERVALUE(MID(CF15, SEARCH("!", CF15)+1, SEARCH("+", CF15)-SEARCH("!", CF15)-1)), Rankings!$A$2:$BK$161, 63, FALSE),0)</f>
        <v>0</v>
      </c>
      <c r="KF15">
        <f>IFERROR(VLOOKUP(_xlfn.NUMBERVALUE(MID(CG15, SEARCH("!", CG15)+1, SEARCH("+", CG15)-SEARCH("!", CG15)-1)), Rankings!$A$2:$BK$161, 63, FALSE),0)</f>
        <v>0</v>
      </c>
      <c r="KG15">
        <f>IFERROR(VLOOKUP(_xlfn.NUMBERVALUE(MID(CH15, SEARCH("!", CH15)+1, SEARCH("+", CH15)-SEARCH("!", CH15)-1)), Rankings!$A$2:$BK$161, 63, FALSE),0)</f>
        <v>0</v>
      </c>
      <c r="KH15">
        <f>IFERROR(VLOOKUP(_xlfn.NUMBERVALUE(MID(CI15, SEARCH("!", CI15)+1, SEARCH("+", CI15)-SEARCH("!", CI15)-1)), Rankings!$A$2:$BK$161, 63, FALSE),0)</f>
        <v>0</v>
      </c>
      <c r="KI15">
        <f>IFERROR(VLOOKUP(_xlfn.NUMBERVALUE(MID(CJ15, SEARCH("!", CJ15)+1, SEARCH("+", CJ15)-SEARCH("!", CJ15)-1)), Rankings!$A$2:$BK$161, 63, FALSE),0)</f>
        <v>0</v>
      </c>
      <c r="KJ15">
        <f>IFERROR(VLOOKUP(_xlfn.NUMBERVALUE(MID(CK15, SEARCH("!", CK15)+1, SEARCH("+", CK15)-SEARCH("!", CK15)-1)), Rankings!$A$2:$BK$161, 63, FALSE),0)</f>
        <v>0</v>
      </c>
      <c r="KK15">
        <f>IFERROR(VLOOKUP(_xlfn.NUMBERVALUE(MID(CL15, SEARCH("!", CL15)+1, SEARCH("+", CL15)-SEARCH("!", CL15)-1)), Rankings!$A$2:$BK$161, 63, FALSE),0)</f>
        <v>0</v>
      </c>
      <c r="KL15">
        <f>IFERROR(VLOOKUP(_xlfn.NUMBERVALUE(MID(CM15, SEARCH("!", CM15)+1, SEARCH("+", CM15)-SEARCH("!", CM15)-1)), Rankings!$A$2:$BK$161, 63, FALSE),0)</f>
        <v>0</v>
      </c>
      <c r="KM15">
        <f>IFERROR(VLOOKUP(_xlfn.NUMBERVALUE(MID(CN15, SEARCH("!", CN15)+1, SEARCH("+", CN15)-SEARCH("!", CN15)-1)), Rankings!$A$2:$BK$161, 63, FALSE),0)</f>
        <v>0</v>
      </c>
      <c r="KN15">
        <f>IFERROR(VLOOKUP(_xlfn.NUMBERVALUE(MID(CO15, SEARCH("!", CO15)+1, SEARCH("+", CO15)-SEARCH("!", CO15)-1)), Rankings!$A$2:$BK$161, 63, FALSE),0)</f>
        <v>0</v>
      </c>
      <c r="KO15">
        <f>IFERROR(VLOOKUP(_xlfn.NUMBERVALUE(MID(CP15, SEARCH("!", CP15)+1, SEARCH("+", CP15)-SEARCH("!", CP15)-1)), Rankings!$A$2:$BK$161, 63, FALSE),0)</f>
        <v>0</v>
      </c>
      <c r="KP15">
        <f>IFERROR(VLOOKUP(_xlfn.NUMBERVALUE(MID(CQ15, SEARCH("!", CQ15)+1, SEARCH("+", CQ15)-SEARCH("!", CQ15)-1)), Rankings!$A$2:$BK$161, 63, FALSE),0)</f>
        <v>0</v>
      </c>
      <c r="KQ15">
        <f>IFERROR(VLOOKUP(_xlfn.NUMBERVALUE(MID(CR15, SEARCH("!", CR15)+1, SEARCH("+", CR15)-SEARCH("!", CR15)-1)), Rankings!$A$2:$BK$161, 63, FALSE),0)</f>
        <v>0</v>
      </c>
      <c r="KS15" s="4">
        <f t="shared" si="119"/>
        <v>193</v>
      </c>
      <c r="KT15" s="4">
        <f t="shared" si="120"/>
        <v>52</v>
      </c>
      <c r="KU15" s="4">
        <f t="shared" si="121"/>
        <v>96</v>
      </c>
      <c r="KV15" s="4">
        <f t="shared" si="122"/>
        <v>0</v>
      </c>
      <c r="KY15" s="4">
        <f t="shared" si="123"/>
        <v>341</v>
      </c>
      <c r="KZ15" s="4"/>
      <c r="LB15">
        <f t="shared" si="124"/>
        <v>32</v>
      </c>
      <c r="LC15">
        <f t="shared" si="125"/>
        <v>34</v>
      </c>
      <c r="LD15">
        <f t="shared" si="126"/>
        <v>57</v>
      </c>
      <c r="LE15">
        <f t="shared" si="127"/>
        <v>0</v>
      </c>
      <c r="LF15">
        <f t="shared" si="128"/>
        <v>0</v>
      </c>
      <c r="LG15">
        <f t="shared" si="129"/>
        <v>35</v>
      </c>
      <c r="LH15">
        <f t="shared" si="130"/>
        <v>27</v>
      </c>
      <c r="LI15">
        <f t="shared" si="131"/>
        <v>25</v>
      </c>
      <c r="LJ15">
        <f t="shared" si="132"/>
        <v>35</v>
      </c>
      <c r="LK15">
        <f t="shared" si="133"/>
        <v>43</v>
      </c>
      <c r="LL15">
        <f t="shared" si="134"/>
        <v>53</v>
      </c>
      <c r="LM15">
        <f t="shared" si="135"/>
        <v>0</v>
      </c>
      <c r="LN15">
        <f t="shared" si="136"/>
        <v>0</v>
      </c>
      <c r="LO15">
        <f t="shared" si="137"/>
        <v>0</v>
      </c>
      <c r="LP15">
        <f t="shared" si="138"/>
        <v>0</v>
      </c>
      <c r="LQ15">
        <f t="shared" si="139"/>
        <v>0</v>
      </c>
      <c r="LR15">
        <f t="shared" si="140"/>
        <v>0</v>
      </c>
      <c r="LS15">
        <f t="shared" si="141"/>
        <v>0</v>
      </c>
      <c r="LT15">
        <f t="shared" si="142"/>
        <v>0</v>
      </c>
      <c r="LU15">
        <f t="shared" si="143"/>
        <v>0</v>
      </c>
      <c r="LV15">
        <f t="shared" si="144"/>
        <v>0</v>
      </c>
      <c r="LW15">
        <f t="shared" si="145"/>
        <v>0</v>
      </c>
      <c r="LX15">
        <f t="shared" si="146"/>
        <v>0</v>
      </c>
      <c r="LY15">
        <f t="shared" si="147"/>
        <v>0</v>
      </c>
      <c r="LZ15">
        <f t="shared" si="148"/>
        <v>0</v>
      </c>
      <c r="MA15">
        <f t="shared" si="149"/>
        <v>0</v>
      </c>
      <c r="MB15">
        <f t="shared" si="150"/>
        <v>0</v>
      </c>
      <c r="MC15">
        <f t="shared" si="151"/>
        <v>0</v>
      </c>
      <c r="MD15">
        <f t="shared" si="152"/>
        <v>0</v>
      </c>
      <c r="ME15">
        <f t="shared" si="153"/>
        <v>0</v>
      </c>
      <c r="MF15">
        <f t="shared" si="154"/>
        <v>0</v>
      </c>
      <c r="MG15">
        <f t="shared" si="155"/>
        <v>0</v>
      </c>
      <c r="MH15">
        <f t="shared" si="156"/>
        <v>0</v>
      </c>
      <c r="MI15">
        <f t="shared" si="157"/>
        <v>0</v>
      </c>
      <c r="MJ15">
        <f t="shared" si="158"/>
        <v>0</v>
      </c>
      <c r="MK15">
        <f t="shared" si="159"/>
        <v>0</v>
      </c>
      <c r="ML15">
        <f t="shared" si="160"/>
        <v>0</v>
      </c>
      <c r="MM15">
        <f t="shared" si="161"/>
        <v>0</v>
      </c>
      <c r="MN15">
        <f t="shared" si="162"/>
        <v>0</v>
      </c>
      <c r="MO15">
        <f t="shared" si="163"/>
        <v>0</v>
      </c>
      <c r="MP15">
        <f t="shared" si="164"/>
        <v>0</v>
      </c>
      <c r="MQ15">
        <f t="shared" si="165"/>
        <v>0</v>
      </c>
      <c r="MR15">
        <f t="shared" si="166"/>
        <v>0</v>
      </c>
      <c r="MS15">
        <f t="shared" si="167"/>
        <v>0</v>
      </c>
      <c r="MT15">
        <f t="shared" si="168"/>
        <v>0</v>
      </c>
      <c r="MU15">
        <f t="shared" si="169"/>
        <v>0</v>
      </c>
      <c r="MV15">
        <f t="shared" si="170"/>
        <v>0</v>
      </c>
      <c r="MW15">
        <f t="shared" si="171"/>
        <v>0</v>
      </c>
      <c r="MX15">
        <f t="shared" si="172"/>
        <v>0</v>
      </c>
      <c r="MY15">
        <f t="shared" si="173"/>
        <v>0</v>
      </c>
      <c r="MZ15">
        <f t="shared" si="174"/>
        <v>0</v>
      </c>
      <c r="NA15">
        <f t="shared" si="175"/>
        <v>0</v>
      </c>
      <c r="NB15">
        <f t="shared" si="176"/>
        <v>0</v>
      </c>
      <c r="NC15">
        <f t="shared" si="177"/>
        <v>0</v>
      </c>
      <c r="ND15">
        <f t="shared" si="178"/>
        <v>0</v>
      </c>
      <c r="NE15">
        <f t="shared" si="179"/>
        <v>0</v>
      </c>
      <c r="NF15">
        <f t="shared" si="180"/>
        <v>0</v>
      </c>
      <c r="NG15">
        <f t="shared" si="181"/>
        <v>0</v>
      </c>
      <c r="NH15">
        <f t="shared" si="182"/>
        <v>0</v>
      </c>
      <c r="NI15">
        <f t="shared" si="183"/>
        <v>0</v>
      </c>
      <c r="NJ15">
        <f t="shared" si="184"/>
        <v>0</v>
      </c>
      <c r="NK15">
        <f t="shared" si="185"/>
        <v>0</v>
      </c>
      <c r="NL15">
        <f t="shared" si="186"/>
        <v>0</v>
      </c>
      <c r="NM15">
        <f t="shared" si="187"/>
        <v>0</v>
      </c>
      <c r="NN15">
        <f t="shared" si="188"/>
        <v>0</v>
      </c>
      <c r="NO15">
        <f t="shared" si="189"/>
        <v>0</v>
      </c>
      <c r="NP15">
        <f t="shared" si="190"/>
        <v>0</v>
      </c>
      <c r="NQ15">
        <f t="shared" si="191"/>
        <v>0</v>
      </c>
      <c r="NR15">
        <f t="shared" si="192"/>
        <v>0</v>
      </c>
      <c r="NS15">
        <f t="shared" si="193"/>
        <v>0</v>
      </c>
      <c r="NT15">
        <f t="shared" si="194"/>
        <v>0</v>
      </c>
      <c r="NU15">
        <f t="shared" si="195"/>
        <v>0</v>
      </c>
      <c r="NV15">
        <f t="shared" si="196"/>
        <v>0</v>
      </c>
      <c r="NW15">
        <f t="shared" si="197"/>
        <v>0</v>
      </c>
      <c r="NX15">
        <f t="shared" si="198"/>
        <v>0</v>
      </c>
      <c r="NY15">
        <f t="shared" si="199"/>
        <v>0</v>
      </c>
      <c r="NZ15">
        <f t="shared" si="200"/>
        <v>0</v>
      </c>
      <c r="OA15">
        <f t="shared" si="201"/>
        <v>0</v>
      </c>
      <c r="OB15">
        <f t="shared" si="202"/>
        <v>0</v>
      </c>
      <c r="OC15">
        <f t="shared" si="203"/>
        <v>0</v>
      </c>
      <c r="OD15">
        <f t="shared" si="204"/>
        <v>0</v>
      </c>
      <c r="OE15">
        <f t="shared" si="205"/>
        <v>0</v>
      </c>
      <c r="OF15">
        <f t="shared" si="206"/>
        <v>0</v>
      </c>
      <c r="OG15">
        <f t="shared" si="207"/>
        <v>0</v>
      </c>
      <c r="OH15">
        <f t="shared" si="208"/>
        <v>0</v>
      </c>
      <c r="OJ15" s="4">
        <f t="shared" si="209"/>
        <v>115</v>
      </c>
      <c r="OK15" s="4">
        <f t="shared" si="210"/>
        <v>42</v>
      </c>
      <c r="OL15" s="4">
        <f t="shared" si="211"/>
        <v>62</v>
      </c>
      <c r="OM15" s="4">
        <f t="shared" si="212"/>
        <v>0</v>
      </c>
      <c r="OP15" s="4">
        <f t="shared" si="213"/>
        <v>219</v>
      </c>
      <c r="OQ15" s="4"/>
      <c r="OS15">
        <f t="shared" si="214"/>
        <v>12</v>
      </c>
      <c r="OT15">
        <f t="shared" si="215"/>
        <v>43</v>
      </c>
      <c r="OU15">
        <f t="shared" si="216"/>
        <v>22</v>
      </c>
      <c r="OV15">
        <f t="shared" si="217"/>
        <v>0</v>
      </c>
      <c r="OW15">
        <f t="shared" si="218"/>
        <v>0</v>
      </c>
      <c r="OX15">
        <f t="shared" si="219"/>
        <v>23</v>
      </c>
      <c r="OY15">
        <f t="shared" si="220"/>
        <v>11</v>
      </c>
      <c r="OZ15">
        <f t="shared" si="221"/>
        <v>31</v>
      </c>
      <c r="PA15">
        <f t="shared" si="222"/>
        <v>15</v>
      </c>
      <c r="PB15">
        <f t="shared" si="223"/>
        <v>31</v>
      </c>
      <c r="PC15">
        <f t="shared" si="224"/>
        <v>31</v>
      </c>
      <c r="PD15">
        <f t="shared" si="225"/>
        <v>0</v>
      </c>
      <c r="PE15">
        <f t="shared" si="226"/>
        <v>0</v>
      </c>
      <c r="PF15">
        <f t="shared" si="227"/>
        <v>0</v>
      </c>
      <c r="PG15">
        <f t="shared" si="228"/>
        <v>0</v>
      </c>
      <c r="PH15">
        <f t="shared" si="229"/>
        <v>0</v>
      </c>
      <c r="PI15">
        <f t="shared" si="230"/>
        <v>0</v>
      </c>
      <c r="PJ15">
        <f t="shared" si="231"/>
        <v>0</v>
      </c>
      <c r="PK15">
        <f t="shared" si="232"/>
        <v>0</v>
      </c>
      <c r="PL15">
        <f t="shared" si="233"/>
        <v>0</v>
      </c>
      <c r="PM15">
        <f t="shared" si="234"/>
        <v>0</v>
      </c>
      <c r="PN15">
        <f t="shared" si="235"/>
        <v>0</v>
      </c>
      <c r="PO15">
        <f t="shared" si="236"/>
        <v>0</v>
      </c>
      <c r="PP15">
        <f t="shared" si="237"/>
        <v>0</v>
      </c>
      <c r="PQ15">
        <f t="shared" si="238"/>
        <v>0</v>
      </c>
      <c r="PR15">
        <f t="shared" si="239"/>
        <v>0</v>
      </c>
      <c r="PS15">
        <f t="shared" si="240"/>
        <v>0</v>
      </c>
      <c r="PT15">
        <f t="shared" si="241"/>
        <v>0</v>
      </c>
      <c r="PU15">
        <f t="shared" si="242"/>
        <v>0</v>
      </c>
      <c r="PV15">
        <f t="shared" si="243"/>
        <v>0</v>
      </c>
      <c r="PW15">
        <f t="shared" si="244"/>
        <v>0</v>
      </c>
      <c r="PX15">
        <f t="shared" si="245"/>
        <v>0</v>
      </c>
      <c r="PY15">
        <f t="shared" si="246"/>
        <v>0</v>
      </c>
      <c r="PZ15">
        <f t="shared" si="247"/>
        <v>0</v>
      </c>
      <c r="QA15">
        <f t="shared" si="248"/>
        <v>0</v>
      </c>
      <c r="QB15">
        <f t="shared" si="249"/>
        <v>0</v>
      </c>
      <c r="QC15">
        <f t="shared" si="250"/>
        <v>0</v>
      </c>
      <c r="QD15">
        <f t="shared" si="251"/>
        <v>0</v>
      </c>
      <c r="QE15">
        <f t="shared" si="252"/>
        <v>0</v>
      </c>
      <c r="QF15">
        <f t="shared" si="253"/>
        <v>0</v>
      </c>
      <c r="QG15">
        <f t="shared" si="254"/>
        <v>0</v>
      </c>
      <c r="QH15">
        <f t="shared" si="255"/>
        <v>0</v>
      </c>
      <c r="QI15">
        <f t="shared" si="256"/>
        <v>0</v>
      </c>
      <c r="QJ15">
        <f t="shared" si="257"/>
        <v>0</v>
      </c>
      <c r="QK15">
        <f t="shared" si="258"/>
        <v>0</v>
      </c>
      <c r="QL15">
        <f t="shared" si="259"/>
        <v>0</v>
      </c>
      <c r="QM15">
        <f t="shared" si="260"/>
        <v>0</v>
      </c>
      <c r="QN15">
        <f t="shared" si="261"/>
        <v>0</v>
      </c>
      <c r="QO15">
        <f t="shared" si="262"/>
        <v>0</v>
      </c>
      <c r="QP15">
        <f t="shared" si="263"/>
        <v>0</v>
      </c>
      <c r="QQ15">
        <f t="shared" si="264"/>
        <v>0</v>
      </c>
      <c r="QR15">
        <f t="shared" si="265"/>
        <v>0</v>
      </c>
      <c r="QS15">
        <f t="shared" si="266"/>
        <v>0</v>
      </c>
      <c r="QT15">
        <f t="shared" si="267"/>
        <v>0</v>
      </c>
      <c r="QU15">
        <f t="shared" si="268"/>
        <v>0</v>
      </c>
      <c r="QV15">
        <f t="shared" si="269"/>
        <v>0</v>
      </c>
      <c r="QW15">
        <f t="shared" si="270"/>
        <v>0</v>
      </c>
      <c r="QX15">
        <f t="shared" si="271"/>
        <v>0</v>
      </c>
      <c r="QY15">
        <f t="shared" si="272"/>
        <v>0</v>
      </c>
      <c r="QZ15">
        <f t="shared" si="273"/>
        <v>0</v>
      </c>
      <c r="RA15">
        <f t="shared" si="274"/>
        <v>0</v>
      </c>
      <c r="RB15">
        <f t="shared" si="275"/>
        <v>0</v>
      </c>
      <c r="RC15">
        <f t="shared" si="276"/>
        <v>0</v>
      </c>
      <c r="RD15">
        <f t="shared" si="277"/>
        <v>0</v>
      </c>
      <c r="RE15">
        <f t="shared" si="278"/>
        <v>0</v>
      </c>
      <c r="RF15">
        <f t="shared" si="279"/>
        <v>0</v>
      </c>
      <c r="RG15">
        <f t="shared" si="280"/>
        <v>0</v>
      </c>
      <c r="RH15">
        <f t="shared" si="281"/>
        <v>0</v>
      </c>
      <c r="RI15">
        <f t="shared" si="282"/>
        <v>0</v>
      </c>
      <c r="RJ15">
        <f t="shared" si="283"/>
        <v>0</v>
      </c>
      <c r="RK15">
        <f t="shared" si="284"/>
        <v>0</v>
      </c>
      <c r="RL15">
        <f t="shared" si="285"/>
        <v>0</v>
      </c>
      <c r="RM15">
        <f t="shared" si="286"/>
        <v>0</v>
      </c>
      <c r="RN15">
        <f t="shared" si="287"/>
        <v>0</v>
      </c>
      <c r="RO15">
        <f t="shared" si="288"/>
        <v>0</v>
      </c>
      <c r="RP15">
        <f t="shared" si="289"/>
        <v>0</v>
      </c>
      <c r="RQ15">
        <f t="shared" si="290"/>
        <v>0</v>
      </c>
      <c r="RR15">
        <f t="shared" si="291"/>
        <v>0</v>
      </c>
      <c r="RS15">
        <f t="shared" si="292"/>
        <v>0</v>
      </c>
      <c r="RT15">
        <f t="shared" si="293"/>
        <v>0</v>
      </c>
      <c r="RU15">
        <f t="shared" si="294"/>
        <v>0</v>
      </c>
      <c r="RV15">
        <f t="shared" si="295"/>
        <v>0</v>
      </c>
      <c r="RW15">
        <f t="shared" si="296"/>
        <v>0</v>
      </c>
      <c r="RX15">
        <f t="shared" si="297"/>
        <v>0</v>
      </c>
      <c r="RY15">
        <f t="shared" si="298"/>
        <v>0</v>
      </c>
      <c r="SA15" s="4">
        <f t="shared" si="299"/>
        <v>17.27</v>
      </c>
      <c r="SB15" s="4">
        <f t="shared" si="300"/>
        <v>7.29</v>
      </c>
      <c r="SC15" s="4">
        <f t="shared" si="301"/>
        <v>7.66</v>
      </c>
      <c r="SD15" s="4">
        <f t="shared" si="302"/>
        <v>0</v>
      </c>
      <c r="SF15" s="4">
        <f t="shared" si="303"/>
        <v>32.22</v>
      </c>
      <c r="SI15">
        <f t="shared" si="304"/>
        <v>2.67</v>
      </c>
      <c r="SJ15">
        <f t="shared" si="305"/>
        <v>3.13</v>
      </c>
      <c r="SK15">
        <f t="shared" si="306"/>
        <v>4.18</v>
      </c>
      <c r="SL15" t="str">
        <f t="shared" si="307"/>
        <v>0</v>
      </c>
      <c r="SM15" t="str">
        <f t="shared" si="308"/>
        <v>0</v>
      </c>
      <c r="SN15">
        <f t="shared" si="309"/>
        <v>3.86</v>
      </c>
      <c r="SO15">
        <f t="shared" si="310"/>
        <v>4</v>
      </c>
      <c r="SP15">
        <f t="shared" si="311"/>
        <v>3.29</v>
      </c>
      <c r="SQ15">
        <f t="shared" si="312"/>
        <v>3.43</v>
      </c>
      <c r="SR15">
        <f t="shared" si="313"/>
        <v>3.86</v>
      </c>
      <c r="SS15">
        <f t="shared" si="314"/>
        <v>3.8</v>
      </c>
      <c r="ST15" t="str">
        <f t="shared" si="315"/>
        <v>0</v>
      </c>
      <c r="SU15" t="str">
        <f t="shared" si="316"/>
        <v>0</v>
      </c>
      <c r="SV15" t="str">
        <f t="shared" si="317"/>
        <v>0</v>
      </c>
      <c r="SW15" t="str">
        <f t="shared" si="318"/>
        <v>0</v>
      </c>
      <c r="SX15" t="str">
        <f t="shared" si="319"/>
        <v>0</v>
      </c>
      <c r="SY15" t="str">
        <f t="shared" si="320"/>
        <v>0</v>
      </c>
      <c r="SZ15" t="str">
        <f t="shared" si="321"/>
        <v>0</v>
      </c>
      <c r="TA15" t="str">
        <f t="shared" si="322"/>
        <v>0</v>
      </c>
      <c r="TB15" t="str">
        <f t="shared" si="323"/>
        <v>0</v>
      </c>
      <c r="TC15" t="str">
        <f t="shared" si="324"/>
        <v>0</v>
      </c>
      <c r="TD15" t="str">
        <f t="shared" si="325"/>
        <v>0</v>
      </c>
      <c r="TE15" t="str">
        <f t="shared" si="326"/>
        <v>0</v>
      </c>
      <c r="TF15" t="str">
        <f t="shared" si="327"/>
        <v>0</v>
      </c>
      <c r="TG15" t="str">
        <f t="shared" si="328"/>
        <v>0</v>
      </c>
      <c r="TH15" t="str">
        <f t="shared" si="329"/>
        <v>0</v>
      </c>
      <c r="TI15" t="str">
        <f t="shared" si="330"/>
        <v>0</v>
      </c>
      <c r="TJ15" t="str">
        <f t="shared" si="331"/>
        <v>0</v>
      </c>
      <c r="TK15" t="str">
        <f t="shared" si="332"/>
        <v>0</v>
      </c>
      <c r="TL15" t="str">
        <f t="shared" si="333"/>
        <v>0</v>
      </c>
      <c r="TM15" t="str">
        <f t="shared" si="334"/>
        <v>0</v>
      </c>
      <c r="TN15" t="str">
        <f t="shared" si="335"/>
        <v>0</v>
      </c>
      <c r="TO15" t="str">
        <f t="shared" si="336"/>
        <v>0</v>
      </c>
      <c r="TP15" t="str">
        <f t="shared" si="337"/>
        <v>0</v>
      </c>
      <c r="TQ15" t="str">
        <f t="shared" si="338"/>
        <v>0</v>
      </c>
      <c r="TR15" t="str">
        <f t="shared" si="339"/>
        <v>0</v>
      </c>
      <c r="TS15" t="str">
        <f t="shared" si="340"/>
        <v>0</v>
      </c>
      <c r="TT15" t="str">
        <f t="shared" si="341"/>
        <v>0</v>
      </c>
      <c r="TU15" t="str">
        <f t="shared" si="342"/>
        <v>0</v>
      </c>
      <c r="TV15" t="str">
        <f t="shared" si="343"/>
        <v>0</v>
      </c>
      <c r="TW15" t="str">
        <f t="shared" si="344"/>
        <v>0</v>
      </c>
      <c r="TX15" t="str">
        <f t="shared" si="345"/>
        <v>0</v>
      </c>
      <c r="TY15" t="str">
        <f t="shared" si="346"/>
        <v>0</v>
      </c>
      <c r="TZ15" t="str">
        <f t="shared" si="347"/>
        <v>0</v>
      </c>
      <c r="UA15" t="str">
        <f t="shared" si="348"/>
        <v>0</v>
      </c>
      <c r="UB15" t="str">
        <f t="shared" si="349"/>
        <v>0</v>
      </c>
      <c r="UC15" t="str">
        <f t="shared" si="350"/>
        <v>0</v>
      </c>
      <c r="UD15" t="str">
        <f t="shared" si="351"/>
        <v>0</v>
      </c>
      <c r="UE15" t="str">
        <f t="shared" si="352"/>
        <v>0</v>
      </c>
      <c r="UF15" t="str">
        <f t="shared" si="353"/>
        <v>0</v>
      </c>
      <c r="UG15" t="str">
        <f t="shared" si="354"/>
        <v>0</v>
      </c>
      <c r="UH15" t="str">
        <f t="shared" si="355"/>
        <v>0</v>
      </c>
      <c r="UI15" t="str">
        <f t="shared" si="356"/>
        <v>0</v>
      </c>
      <c r="UJ15" t="str">
        <f t="shared" si="357"/>
        <v>0</v>
      </c>
      <c r="UK15" t="str">
        <f t="shared" si="358"/>
        <v>0</v>
      </c>
      <c r="UL15" t="str">
        <f t="shared" si="359"/>
        <v>0</v>
      </c>
      <c r="UM15" t="str">
        <f t="shared" si="360"/>
        <v>0</v>
      </c>
      <c r="UN15" t="str">
        <f t="shared" si="361"/>
        <v>0</v>
      </c>
      <c r="UO15" t="str">
        <f t="shared" si="362"/>
        <v>0</v>
      </c>
      <c r="UP15" t="str">
        <f t="shared" si="363"/>
        <v>0</v>
      </c>
      <c r="UQ15" t="str">
        <f t="shared" si="364"/>
        <v>0</v>
      </c>
      <c r="UR15" t="str">
        <f t="shared" si="365"/>
        <v>0</v>
      </c>
      <c r="US15" t="str">
        <f t="shared" si="366"/>
        <v>0</v>
      </c>
      <c r="UT15" t="str">
        <f t="shared" si="367"/>
        <v>0</v>
      </c>
      <c r="UU15" t="str">
        <f t="shared" si="368"/>
        <v>0</v>
      </c>
      <c r="UV15" t="str">
        <f t="shared" si="369"/>
        <v>0</v>
      </c>
      <c r="UW15" t="str">
        <f t="shared" si="370"/>
        <v>0</v>
      </c>
      <c r="UX15" t="str">
        <f t="shared" si="371"/>
        <v>0</v>
      </c>
      <c r="UY15" t="str">
        <f t="shared" si="372"/>
        <v>0</v>
      </c>
      <c r="UZ15" t="str">
        <f t="shared" si="373"/>
        <v>0</v>
      </c>
      <c r="VA15" t="str">
        <f t="shared" si="374"/>
        <v>0</v>
      </c>
      <c r="VB15" t="str">
        <f t="shared" si="375"/>
        <v>0</v>
      </c>
      <c r="VC15" t="str">
        <f t="shared" si="376"/>
        <v>0</v>
      </c>
      <c r="VD15" t="str">
        <f t="shared" si="377"/>
        <v>0</v>
      </c>
      <c r="VE15" t="str">
        <f t="shared" si="378"/>
        <v>0</v>
      </c>
      <c r="VF15" t="str">
        <f t="shared" si="379"/>
        <v>0</v>
      </c>
      <c r="VG15" t="str">
        <f t="shared" si="380"/>
        <v>0</v>
      </c>
      <c r="VH15" t="str">
        <f t="shared" si="381"/>
        <v>0</v>
      </c>
      <c r="VI15" t="str">
        <f t="shared" si="382"/>
        <v>0</v>
      </c>
      <c r="VJ15" t="str">
        <f t="shared" si="383"/>
        <v>0</v>
      </c>
      <c r="VK15" t="str">
        <f t="shared" si="384"/>
        <v>0</v>
      </c>
      <c r="VL15" t="str">
        <f t="shared" si="385"/>
        <v>0</v>
      </c>
      <c r="VM15" t="str">
        <f t="shared" si="386"/>
        <v>0</v>
      </c>
      <c r="VN15" t="str">
        <f t="shared" si="387"/>
        <v>0</v>
      </c>
      <c r="VO15" t="str">
        <f t="shared" si="388"/>
        <v>0</v>
      </c>
      <c r="VQ15" s="4">
        <f t="shared" si="389"/>
        <v>33.68</v>
      </c>
      <c r="VR15" s="4">
        <f t="shared" si="390"/>
        <v>6.0000000000000053E-2</v>
      </c>
      <c r="VS15" s="4">
        <f t="shared" si="391"/>
        <v>32.339999999999996</v>
      </c>
      <c r="VT15" s="4">
        <f t="shared" si="392"/>
        <v>0</v>
      </c>
      <c r="VV15" s="4">
        <f t="shared" si="393"/>
        <v>66.08</v>
      </c>
      <c r="VY15">
        <f t="shared" si="394"/>
        <v>3.99</v>
      </c>
      <c r="VZ15">
        <f t="shared" si="395"/>
        <v>7.09</v>
      </c>
      <c r="WA15">
        <f t="shared" si="396"/>
        <v>7.24</v>
      </c>
      <c r="WB15">
        <f t="shared" si="397"/>
        <v>0</v>
      </c>
      <c r="WC15">
        <f t="shared" si="398"/>
        <v>0</v>
      </c>
      <c r="WD15">
        <f t="shared" si="399"/>
        <v>6.45</v>
      </c>
      <c r="WE15">
        <f t="shared" si="400"/>
        <v>1.05</v>
      </c>
      <c r="WF15">
        <f t="shared" si="401"/>
        <v>-0.99</v>
      </c>
      <c r="WG15">
        <f t="shared" si="402"/>
        <v>8.91</v>
      </c>
      <c r="WH15">
        <f t="shared" si="403"/>
        <v>21.74</v>
      </c>
      <c r="WI15">
        <f t="shared" si="404"/>
        <v>10.6</v>
      </c>
      <c r="WJ15">
        <f t="shared" si="405"/>
        <v>0</v>
      </c>
      <c r="WK15">
        <f t="shared" si="406"/>
        <v>0</v>
      </c>
      <c r="WL15">
        <f t="shared" si="407"/>
        <v>0</v>
      </c>
      <c r="WM15">
        <f t="shared" si="408"/>
        <v>0</v>
      </c>
      <c r="WN15">
        <f t="shared" si="409"/>
        <v>0</v>
      </c>
      <c r="WO15">
        <f t="shared" si="410"/>
        <v>0</v>
      </c>
      <c r="WP15">
        <f t="shared" si="411"/>
        <v>0</v>
      </c>
      <c r="WQ15">
        <f t="shared" si="412"/>
        <v>0</v>
      </c>
      <c r="WR15">
        <f t="shared" si="413"/>
        <v>0</v>
      </c>
      <c r="WS15">
        <f t="shared" si="414"/>
        <v>0</v>
      </c>
      <c r="WT15">
        <f t="shared" si="415"/>
        <v>0</v>
      </c>
      <c r="WU15">
        <f t="shared" si="416"/>
        <v>0</v>
      </c>
      <c r="WV15">
        <f t="shared" si="417"/>
        <v>0</v>
      </c>
      <c r="WW15">
        <f t="shared" si="418"/>
        <v>0</v>
      </c>
      <c r="WX15">
        <f t="shared" si="419"/>
        <v>0</v>
      </c>
      <c r="WY15">
        <f t="shared" si="420"/>
        <v>0</v>
      </c>
      <c r="WZ15">
        <f t="shared" si="421"/>
        <v>0</v>
      </c>
      <c r="XA15">
        <f t="shared" si="422"/>
        <v>0</v>
      </c>
      <c r="XB15">
        <f t="shared" si="423"/>
        <v>0</v>
      </c>
      <c r="XC15">
        <f t="shared" si="424"/>
        <v>0</v>
      </c>
      <c r="XD15">
        <f t="shared" si="425"/>
        <v>0</v>
      </c>
      <c r="XE15">
        <f t="shared" si="426"/>
        <v>0</v>
      </c>
      <c r="XF15">
        <f t="shared" si="427"/>
        <v>0</v>
      </c>
      <c r="XG15">
        <f t="shared" si="428"/>
        <v>0</v>
      </c>
      <c r="XH15">
        <f t="shared" si="429"/>
        <v>0</v>
      </c>
      <c r="XI15">
        <f t="shared" si="430"/>
        <v>0</v>
      </c>
      <c r="XJ15">
        <f t="shared" si="431"/>
        <v>0</v>
      </c>
      <c r="XK15">
        <f t="shared" si="432"/>
        <v>0</v>
      </c>
      <c r="XL15">
        <f t="shared" si="433"/>
        <v>0</v>
      </c>
      <c r="XM15">
        <f t="shared" si="434"/>
        <v>0</v>
      </c>
      <c r="XN15">
        <f t="shared" si="435"/>
        <v>0</v>
      </c>
      <c r="XO15">
        <f t="shared" si="436"/>
        <v>0</v>
      </c>
      <c r="XP15">
        <f t="shared" si="437"/>
        <v>0</v>
      </c>
      <c r="XQ15">
        <f t="shared" si="438"/>
        <v>0</v>
      </c>
      <c r="XR15">
        <f t="shared" si="439"/>
        <v>0</v>
      </c>
      <c r="XS15">
        <f t="shared" si="440"/>
        <v>0</v>
      </c>
      <c r="XT15">
        <f t="shared" si="441"/>
        <v>0</v>
      </c>
      <c r="XU15">
        <f t="shared" si="442"/>
        <v>0</v>
      </c>
      <c r="XV15">
        <f t="shared" si="443"/>
        <v>0</v>
      </c>
      <c r="XW15">
        <f t="shared" si="444"/>
        <v>0</v>
      </c>
      <c r="XX15">
        <f t="shared" si="445"/>
        <v>0</v>
      </c>
      <c r="XY15">
        <f t="shared" si="446"/>
        <v>0</v>
      </c>
      <c r="XZ15">
        <f t="shared" si="447"/>
        <v>0</v>
      </c>
      <c r="YA15">
        <f t="shared" si="448"/>
        <v>0</v>
      </c>
      <c r="YB15">
        <f t="shared" si="449"/>
        <v>0</v>
      </c>
      <c r="YC15">
        <f t="shared" si="450"/>
        <v>0</v>
      </c>
      <c r="YD15">
        <f t="shared" si="451"/>
        <v>0</v>
      </c>
      <c r="YE15">
        <f t="shared" si="452"/>
        <v>0</v>
      </c>
      <c r="YF15">
        <f t="shared" si="453"/>
        <v>0</v>
      </c>
      <c r="YG15">
        <f t="shared" si="454"/>
        <v>0</v>
      </c>
      <c r="YH15">
        <f t="shared" si="455"/>
        <v>0</v>
      </c>
      <c r="YI15">
        <f t="shared" si="456"/>
        <v>0</v>
      </c>
      <c r="YJ15">
        <f t="shared" si="457"/>
        <v>0</v>
      </c>
      <c r="YK15">
        <f t="shared" si="458"/>
        <v>0</v>
      </c>
      <c r="YL15">
        <f t="shared" si="459"/>
        <v>0</v>
      </c>
      <c r="YM15">
        <f t="shared" si="460"/>
        <v>0</v>
      </c>
      <c r="YN15">
        <f t="shared" si="461"/>
        <v>0</v>
      </c>
      <c r="YO15">
        <f t="shared" si="462"/>
        <v>0</v>
      </c>
      <c r="YP15">
        <f t="shared" si="463"/>
        <v>0</v>
      </c>
      <c r="YQ15">
        <f t="shared" si="464"/>
        <v>0</v>
      </c>
      <c r="YR15">
        <f t="shared" si="465"/>
        <v>0</v>
      </c>
      <c r="YS15">
        <f t="shared" si="466"/>
        <v>0</v>
      </c>
      <c r="YT15">
        <f t="shared" si="467"/>
        <v>0</v>
      </c>
      <c r="YU15">
        <f t="shared" si="468"/>
        <v>0</v>
      </c>
      <c r="YV15">
        <f t="shared" si="469"/>
        <v>0</v>
      </c>
      <c r="YW15">
        <f t="shared" si="470"/>
        <v>0</v>
      </c>
      <c r="YX15">
        <f t="shared" si="471"/>
        <v>0</v>
      </c>
      <c r="YY15">
        <f t="shared" si="472"/>
        <v>0</v>
      </c>
      <c r="YZ15">
        <f t="shared" si="473"/>
        <v>0</v>
      </c>
      <c r="ZA15">
        <f t="shared" si="474"/>
        <v>0</v>
      </c>
      <c r="ZB15">
        <f t="shared" si="475"/>
        <v>0</v>
      </c>
      <c r="ZC15">
        <f t="shared" si="476"/>
        <v>0</v>
      </c>
      <c r="ZD15">
        <f t="shared" si="477"/>
        <v>0</v>
      </c>
      <c r="ZE15">
        <f t="shared" si="478"/>
        <v>0</v>
      </c>
      <c r="ZG15" s="4">
        <f t="shared" si="479"/>
        <v>428</v>
      </c>
      <c r="ZH15" s="4">
        <f t="shared" si="480"/>
        <v>204</v>
      </c>
      <c r="ZI15" s="4">
        <f t="shared" si="481"/>
        <v>136</v>
      </c>
      <c r="ZJ15" s="4">
        <f t="shared" si="482"/>
        <v>0</v>
      </c>
      <c r="ZL15" s="4">
        <f t="shared" si="483"/>
        <v>768</v>
      </c>
      <c r="ZO15">
        <f t="shared" si="484"/>
        <v>84</v>
      </c>
      <c r="ZP15">
        <f t="shared" si="485"/>
        <v>85</v>
      </c>
      <c r="ZQ15">
        <f t="shared" si="486"/>
        <v>77</v>
      </c>
      <c r="ZR15">
        <f t="shared" si="487"/>
        <v>0</v>
      </c>
      <c r="ZS15">
        <f t="shared" si="488"/>
        <v>0</v>
      </c>
      <c r="ZT15">
        <f t="shared" si="489"/>
        <v>99</v>
      </c>
      <c r="ZU15">
        <f t="shared" si="490"/>
        <v>102</v>
      </c>
      <c r="ZV15">
        <f t="shared" si="491"/>
        <v>102</v>
      </c>
      <c r="ZW15">
        <f t="shared" si="492"/>
        <v>83</v>
      </c>
      <c r="ZX15">
        <f t="shared" si="493"/>
        <v>64</v>
      </c>
      <c r="ZY15">
        <f t="shared" si="494"/>
        <v>72</v>
      </c>
      <c r="ZZ15">
        <f t="shared" si="495"/>
        <v>0</v>
      </c>
      <c r="AAA15">
        <f t="shared" si="496"/>
        <v>0</v>
      </c>
      <c r="AAB15">
        <f t="shared" si="497"/>
        <v>0</v>
      </c>
      <c r="AAC15">
        <f t="shared" si="498"/>
        <v>0</v>
      </c>
      <c r="AAD15">
        <f t="shared" si="499"/>
        <v>0</v>
      </c>
      <c r="AAE15">
        <f t="shared" si="500"/>
        <v>0</v>
      </c>
      <c r="AAF15">
        <f t="shared" si="501"/>
        <v>0</v>
      </c>
      <c r="AAG15">
        <f t="shared" si="502"/>
        <v>0</v>
      </c>
      <c r="AAH15">
        <f t="shared" si="503"/>
        <v>0</v>
      </c>
      <c r="AAI15">
        <f t="shared" si="504"/>
        <v>0</v>
      </c>
      <c r="AAJ15">
        <f t="shared" si="505"/>
        <v>0</v>
      </c>
      <c r="AAK15">
        <f t="shared" si="506"/>
        <v>0</v>
      </c>
      <c r="AAL15">
        <f t="shared" si="507"/>
        <v>0</v>
      </c>
      <c r="AAM15">
        <f t="shared" si="508"/>
        <v>0</v>
      </c>
      <c r="AAN15">
        <f t="shared" si="509"/>
        <v>0</v>
      </c>
      <c r="AAO15">
        <f t="shared" si="510"/>
        <v>0</v>
      </c>
      <c r="AAP15">
        <f t="shared" si="511"/>
        <v>0</v>
      </c>
      <c r="AAQ15">
        <f t="shared" si="512"/>
        <v>0</v>
      </c>
      <c r="AAR15">
        <f t="shared" si="513"/>
        <v>0</v>
      </c>
      <c r="AAS15">
        <f t="shared" si="514"/>
        <v>0</v>
      </c>
      <c r="AAT15">
        <f t="shared" si="515"/>
        <v>0</v>
      </c>
      <c r="AAU15">
        <f t="shared" si="516"/>
        <v>0</v>
      </c>
      <c r="AAV15">
        <f t="shared" si="517"/>
        <v>0</v>
      </c>
      <c r="AAW15">
        <f t="shared" si="518"/>
        <v>0</v>
      </c>
      <c r="AAX15">
        <f t="shared" si="519"/>
        <v>0</v>
      </c>
      <c r="AAY15">
        <f t="shared" si="520"/>
        <v>0</v>
      </c>
      <c r="AAZ15">
        <f t="shared" si="521"/>
        <v>0</v>
      </c>
      <c r="ABA15">
        <f t="shared" si="522"/>
        <v>0</v>
      </c>
      <c r="ABB15">
        <f t="shared" si="523"/>
        <v>0</v>
      </c>
      <c r="ABC15">
        <f t="shared" si="524"/>
        <v>0</v>
      </c>
      <c r="ABD15">
        <f t="shared" si="525"/>
        <v>0</v>
      </c>
      <c r="ABE15">
        <f t="shared" si="526"/>
        <v>0</v>
      </c>
      <c r="ABF15">
        <f t="shared" si="527"/>
        <v>0</v>
      </c>
      <c r="ABG15">
        <f t="shared" si="528"/>
        <v>0</v>
      </c>
      <c r="ABH15">
        <f t="shared" si="529"/>
        <v>0</v>
      </c>
      <c r="ABI15">
        <f t="shared" si="530"/>
        <v>0</v>
      </c>
      <c r="ABJ15">
        <f t="shared" si="531"/>
        <v>0</v>
      </c>
      <c r="ABK15">
        <f t="shared" si="532"/>
        <v>0</v>
      </c>
      <c r="ABL15">
        <f t="shared" si="533"/>
        <v>0</v>
      </c>
      <c r="ABM15">
        <f t="shared" si="534"/>
        <v>0</v>
      </c>
      <c r="ABN15">
        <f t="shared" si="535"/>
        <v>0</v>
      </c>
      <c r="ABO15">
        <f t="shared" si="536"/>
        <v>0</v>
      </c>
      <c r="ABP15">
        <f t="shared" si="537"/>
        <v>0</v>
      </c>
      <c r="ABQ15">
        <f t="shared" si="538"/>
        <v>0</v>
      </c>
      <c r="ABR15">
        <f t="shared" si="539"/>
        <v>0</v>
      </c>
      <c r="ABS15">
        <f t="shared" si="540"/>
        <v>0</v>
      </c>
      <c r="ABT15">
        <f t="shared" si="541"/>
        <v>0</v>
      </c>
      <c r="ABU15">
        <f t="shared" si="542"/>
        <v>0</v>
      </c>
      <c r="ABV15">
        <f t="shared" si="543"/>
        <v>0</v>
      </c>
      <c r="ABW15">
        <f t="shared" si="544"/>
        <v>0</v>
      </c>
      <c r="ABX15">
        <f t="shared" si="545"/>
        <v>0</v>
      </c>
      <c r="ABY15">
        <f t="shared" si="546"/>
        <v>0</v>
      </c>
      <c r="ABZ15">
        <f t="shared" si="547"/>
        <v>0</v>
      </c>
      <c r="ACA15">
        <f t="shared" si="548"/>
        <v>0</v>
      </c>
      <c r="ACB15">
        <f t="shared" si="549"/>
        <v>0</v>
      </c>
      <c r="ACC15">
        <f t="shared" si="550"/>
        <v>0</v>
      </c>
      <c r="ACD15">
        <f t="shared" si="551"/>
        <v>0</v>
      </c>
      <c r="ACE15">
        <f t="shared" si="552"/>
        <v>0</v>
      </c>
      <c r="ACF15">
        <f t="shared" si="553"/>
        <v>0</v>
      </c>
      <c r="ACG15">
        <f t="shared" si="554"/>
        <v>0</v>
      </c>
      <c r="ACH15">
        <f t="shared" si="555"/>
        <v>0</v>
      </c>
      <c r="ACI15">
        <f t="shared" si="556"/>
        <v>0</v>
      </c>
      <c r="ACJ15">
        <f t="shared" si="557"/>
        <v>0</v>
      </c>
      <c r="ACK15">
        <f t="shared" si="558"/>
        <v>0</v>
      </c>
      <c r="ACL15">
        <f t="shared" si="559"/>
        <v>0</v>
      </c>
      <c r="ACM15">
        <f t="shared" si="560"/>
        <v>0</v>
      </c>
      <c r="ACN15">
        <f t="shared" si="561"/>
        <v>0</v>
      </c>
      <c r="ACO15">
        <f t="shared" si="562"/>
        <v>0</v>
      </c>
      <c r="ACP15">
        <f t="shared" si="563"/>
        <v>0</v>
      </c>
      <c r="ACQ15">
        <f t="shared" si="564"/>
        <v>0</v>
      </c>
      <c r="ACR15">
        <f t="shared" si="565"/>
        <v>0</v>
      </c>
      <c r="ACS15">
        <f t="shared" si="566"/>
        <v>0</v>
      </c>
      <c r="ACT15">
        <f t="shared" si="567"/>
        <v>0</v>
      </c>
      <c r="ACU15">
        <f t="shared" si="568"/>
        <v>0</v>
      </c>
      <c r="ACW15" s="4">
        <f t="shared" si="569"/>
        <v>408.7</v>
      </c>
      <c r="ACX15" s="4">
        <f t="shared" si="570"/>
        <v>124</v>
      </c>
      <c r="ACY15" s="4">
        <f t="shared" si="571"/>
        <v>155.69999999999999</v>
      </c>
      <c r="ACZ15" s="4">
        <f t="shared" si="572"/>
        <v>0</v>
      </c>
      <c r="ADA15" s="88">
        <f t="shared" si="573"/>
        <v>7.8740078740118111</v>
      </c>
      <c r="ADB15" s="4">
        <f t="shared" si="574"/>
        <v>688.40000000000009</v>
      </c>
      <c r="ADC15" s="5">
        <f t="shared" si="575"/>
        <v>9.0410176418365644</v>
      </c>
      <c r="ADD15" s="5">
        <f t="shared" si="576"/>
        <v>8.8232647019116452</v>
      </c>
      <c r="ADE15">
        <f t="shared" si="577"/>
        <v>109.2</v>
      </c>
      <c r="ADF15">
        <f t="shared" si="578"/>
        <v>26.3</v>
      </c>
      <c r="ADG15">
        <f t="shared" si="579"/>
        <v>114.9</v>
      </c>
      <c r="ADH15">
        <f t="shared" si="580"/>
        <v>0</v>
      </c>
      <c r="ADI15">
        <f t="shared" si="581"/>
        <v>0</v>
      </c>
      <c r="ADJ15">
        <f t="shared" si="582"/>
        <v>56</v>
      </c>
      <c r="ADK15">
        <f t="shared" si="583"/>
        <v>114.4</v>
      </c>
      <c r="ADL15">
        <f t="shared" si="584"/>
        <v>9.6</v>
      </c>
      <c r="ADM15">
        <f t="shared" si="585"/>
        <v>102.3</v>
      </c>
      <c r="ADN15">
        <f t="shared" si="586"/>
        <v>64.599999999999994</v>
      </c>
      <c r="ADO15">
        <f t="shared" si="587"/>
        <v>91.1</v>
      </c>
      <c r="ADP15">
        <f t="shared" si="588"/>
        <v>0</v>
      </c>
      <c r="ADQ15">
        <f t="shared" si="589"/>
        <v>0</v>
      </c>
      <c r="ADR15">
        <f t="shared" si="590"/>
        <v>0</v>
      </c>
      <c r="ADS15">
        <f t="shared" si="591"/>
        <v>0</v>
      </c>
      <c r="ADT15">
        <f t="shared" si="592"/>
        <v>0</v>
      </c>
      <c r="ADU15">
        <f t="shared" si="593"/>
        <v>0</v>
      </c>
      <c r="ADV15">
        <f t="shared" si="594"/>
        <v>0</v>
      </c>
      <c r="ADW15">
        <f t="shared" si="595"/>
        <v>0</v>
      </c>
      <c r="ADX15">
        <f t="shared" si="596"/>
        <v>0</v>
      </c>
      <c r="ADY15">
        <f t="shared" si="597"/>
        <v>0</v>
      </c>
      <c r="ADZ15">
        <f t="shared" si="598"/>
        <v>0</v>
      </c>
      <c r="AEA15">
        <f t="shared" si="599"/>
        <v>0</v>
      </c>
      <c r="AEB15">
        <f t="shared" si="600"/>
        <v>0</v>
      </c>
      <c r="AEC15">
        <f t="shared" si="601"/>
        <v>0</v>
      </c>
      <c r="AED15">
        <f t="shared" si="602"/>
        <v>0</v>
      </c>
      <c r="AEE15">
        <f t="shared" si="603"/>
        <v>0</v>
      </c>
      <c r="AEF15">
        <f t="shared" si="604"/>
        <v>0</v>
      </c>
      <c r="AEG15">
        <f t="shared" si="605"/>
        <v>0</v>
      </c>
      <c r="AEH15">
        <f t="shared" si="606"/>
        <v>0</v>
      </c>
      <c r="AEI15">
        <f t="shared" si="607"/>
        <v>0</v>
      </c>
      <c r="AEJ15">
        <f t="shared" si="608"/>
        <v>0</v>
      </c>
      <c r="AEK15">
        <f t="shared" si="609"/>
        <v>0</v>
      </c>
      <c r="AEL15">
        <f t="shared" si="610"/>
        <v>0</v>
      </c>
      <c r="AEM15">
        <f t="shared" si="611"/>
        <v>0</v>
      </c>
      <c r="AEN15">
        <f t="shared" si="612"/>
        <v>0</v>
      </c>
      <c r="AEO15">
        <f t="shared" si="613"/>
        <v>0</v>
      </c>
      <c r="AEP15">
        <f t="shared" si="614"/>
        <v>0</v>
      </c>
      <c r="AEQ15">
        <f t="shared" si="615"/>
        <v>0</v>
      </c>
      <c r="AER15">
        <f t="shared" si="616"/>
        <v>0</v>
      </c>
      <c r="AES15">
        <f t="shared" si="617"/>
        <v>0</v>
      </c>
      <c r="AET15">
        <f t="shared" si="618"/>
        <v>0</v>
      </c>
      <c r="AEU15">
        <f t="shared" si="619"/>
        <v>0</v>
      </c>
      <c r="AEV15">
        <f t="shared" si="620"/>
        <v>0</v>
      </c>
      <c r="AEW15">
        <f t="shared" si="621"/>
        <v>0</v>
      </c>
      <c r="AEX15">
        <f t="shared" si="622"/>
        <v>0</v>
      </c>
      <c r="AEY15">
        <f t="shared" si="623"/>
        <v>0</v>
      </c>
      <c r="AEZ15">
        <f t="shared" si="624"/>
        <v>0</v>
      </c>
      <c r="AFA15">
        <f t="shared" si="625"/>
        <v>0</v>
      </c>
      <c r="AFB15">
        <f t="shared" si="626"/>
        <v>0</v>
      </c>
      <c r="AFC15">
        <f t="shared" si="627"/>
        <v>0</v>
      </c>
      <c r="AFD15">
        <f t="shared" si="628"/>
        <v>0</v>
      </c>
      <c r="AFE15">
        <f t="shared" si="629"/>
        <v>0</v>
      </c>
      <c r="AFF15">
        <f t="shared" si="630"/>
        <v>0</v>
      </c>
      <c r="AFG15">
        <f t="shared" si="631"/>
        <v>0</v>
      </c>
      <c r="AFH15">
        <f t="shared" si="632"/>
        <v>0</v>
      </c>
      <c r="AFI15">
        <f t="shared" si="633"/>
        <v>0</v>
      </c>
      <c r="AFJ15">
        <f t="shared" si="634"/>
        <v>0</v>
      </c>
      <c r="AFK15">
        <f t="shared" si="635"/>
        <v>0</v>
      </c>
      <c r="AFL15">
        <f t="shared" si="636"/>
        <v>0</v>
      </c>
      <c r="AFM15">
        <f t="shared" si="637"/>
        <v>0</v>
      </c>
      <c r="AFN15">
        <f t="shared" si="638"/>
        <v>0</v>
      </c>
      <c r="AFO15">
        <f t="shared" si="639"/>
        <v>0</v>
      </c>
      <c r="AFP15">
        <f t="shared" si="640"/>
        <v>0</v>
      </c>
      <c r="AFQ15">
        <f t="shared" si="641"/>
        <v>0</v>
      </c>
      <c r="AFR15">
        <f t="shared" si="642"/>
        <v>0</v>
      </c>
      <c r="AFS15">
        <f t="shared" si="643"/>
        <v>0</v>
      </c>
      <c r="AFT15">
        <f t="shared" si="644"/>
        <v>0</v>
      </c>
      <c r="AFU15">
        <f t="shared" si="645"/>
        <v>0</v>
      </c>
      <c r="AFV15">
        <f t="shared" si="646"/>
        <v>0</v>
      </c>
      <c r="AFW15">
        <f t="shared" si="647"/>
        <v>0</v>
      </c>
      <c r="AFX15">
        <f t="shared" si="648"/>
        <v>0</v>
      </c>
      <c r="AFY15">
        <f t="shared" si="649"/>
        <v>0</v>
      </c>
      <c r="AFZ15">
        <f t="shared" si="650"/>
        <v>0</v>
      </c>
      <c r="AGA15">
        <f t="shared" si="651"/>
        <v>0</v>
      </c>
      <c r="AGB15">
        <f t="shared" si="652"/>
        <v>0</v>
      </c>
      <c r="AGC15">
        <f t="shared" si="653"/>
        <v>0</v>
      </c>
      <c r="AGD15">
        <f t="shared" si="654"/>
        <v>0</v>
      </c>
      <c r="AGE15">
        <f t="shared" si="655"/>
        <v>0</v>
      </c>
      <c r="AGF15">
        <f t="shared" si="656"/>
        <v>0</v>
      </c>
      <c r="AGG15">
        <f t="shared" si="657"/>
        <v>0</v>
      </c>
      <c r="AGH15">
        <f t="shared" si="658"/>
        <v>0</v>
      </c>
      <c r="AGI15">
        <f t="shared" si="659"/>
        <v>0</v>
      </c>
      <c r="AGJ15">
        <f t="shared" si="660"/>
        <v>0</v>
      </c>
      <c r="AGK15">
        <f t="shared" si="661"/>
        <v>0</v>
      </c>
      <c r="AGM15" s="88">
        <f t="shared" si="662"/>
        <v>93.25</v>
      </c>
      <c r="AGN15" s="88">
        <v>93.25</v>
      </c>
      <c r="AGO15">
        <v>4</v>
      </c>
      <c r="AGP15">
        <f t="shared" si="663"/>
        <v>4</v>
      </c>
      <c r="AGQ15">
        <f t="shared" si="664"/>
        <v>4</v>
      </c>
      <c r="AGR15">
        <f t="shared" si="665"/>
        <v>4</v>
      </c>
      <c r="AGS15">
        <f t="shared" si="666"/>
        <v>0</v>
      </c>
      <c r="AGT15">
        <f t="shared" si="667"/>
        <v>0</v>
      </c>
      <c r="AGU15">
        <f t="shared" si="668"/>
        <v>4</v>
      </c>
      <c r="AGV15">
        <f t="shared" si="669"/>
        <v>9</v>
      </c>
      <c r="AGW15">
        <f t="shared" si="670"/>
        <v>8</v>
      </c>
      <c r="AGX15">
        <f t="shared" si="671"/>
        <v>4</v>
      </c>
      <c r="AGY15">
        <f t="shared" si="672"/>
        <v>4</v>
      </c>
      <c r="AGZ15">
        <f t="shared" si="673"/>
        <v>4</v>
      </c>
      <c r="AHA15">
        <f t="shared" si="674"/>
        <v>0</v>
      </c>
      <c r="AHB15">
        <f t="shared" si="675"/>
        <v>0</v>
      </c>
      <c r="AHC15">
        <f t="shared" si="676"/>
        <v>0</v>
      </c>
      <c r="AHD15">
        <f t="shared" si="677"/>
        <v>0</v>
      </c>
      <c r="AHE15">
        <f t="shared" si="678"/>
        <v>0</v>
      </c>
      <c r="AHF15">
        <f t="shared" si="679"/>
        <v>0</v>
      </c>
      <c r="AHG15">
        <f t="shared" si="680"/>
        <v>0</v>
      </c>
      <c r="AHH15">
        <f t="shared" si="681"/>
        <v>0</v>
      </c>
      <c r="AHI15">
        <f t="shared" si="682"/>
        <v>0</v>
      </c>
      <c r="AHJ15">
        <f t="shared" si="683"/>
        <v>0</v>
      </c>
      <c r="AHK15">
        <f t="shared" si="684"/>
        <v>0</v>
      </c>
      <c r="AHL15">
        <f t="shared" si="685"/>
        <v>0</v>
      </c>
      <c r="AHM15">
        <f t="shared" si="686"/>
        <v>0</v>
      </c>
      <c r="AHN15">
        <f t="shared" si="687"/>
        <v>0</v>
      </c>
      <c r="AHO15">
        <f t="shared" si="688"/>
        <v>0</v>
      </c>
      <c r="AHP15">
        <f t="shared" si="689"/>
        <v>0</v>
      </c>
      <c r="AHQ15">
        <f t="shared" si="690"/>
        <v>0</v>
      </c>
      <c r="AHR15">
        <f t="shared" si="691"/>
        <v>0</v>
      </c>
      <c r="AHS15">
        <f t="shared" si="692"/>
        <v>0</v>
      </c>
      <c r="AHT15">
        <f t="shared" si="693"/>
        <v>0</v>
      </c>
      <c r="AHU15">
        <f t="shared" si="694"/>
        <v>0</v>
      </c>
      <c r="AHV15">
        <f t="shared" si="695"/>
        <v>0</v>
      </c>
      <c r="AHW15">
        <f t="shared" si="696"/>
        <v>0</v>
      </c>
      <c r="AHX15">
        <f t="shared" si="697"/>
        <v>0</v>
      </c>
      <c r="AHY15">
        <f t="shared" si="698"/>
        <v>0</v>
      </c>
      <c r="AHZ15">
        <f t="shared" si="699"/>
        <v>0</v>
      </c>
      <c r="AIA15">
        <f t="shared" si="700"/>
        <v>0</v>
      </c>
      <c r="AIB15">
        <f t="shared" si="701"/>
        <v>0</v>
      </c>
      <c r="AIC15">
        <f t="shared" si="702"/>
        <v>0</v>
      </c>
      <c r="AID15">
        <f t="shared" si="703"/>
        <v>0</v>
      </c>
      <c r="AIE15">
        <f t="shared" si="704"/>
        <v>0</v>
      </c>
      <c r="AIF15">
        <f t="shared" si="705"/>
        <v>0</v>
      </c>
      <c r="AIG15">
        <f t="shared" si="706"/>
        <v>0</v>
      </c>
      <c r="AIH15">
        <f t="shared" si="707"/>
        <v>0</v>
      </c>
      <c r="AII15">
        <f t="shared" si="708"/>
        <v>0</v>
      </c>
      <c r="AIJ15">
        <f t="shared" si="709"/>
        <v>0</v>
      </c>
      <c r="AIK15">
        <f t="shared" si="710"/>
        <v>0</v>
      </c>
      <c r="AIL15">
        <f t="shared" si="711"/>
        <v>0</v>
      </c>
      <c r="AIM15">
        <f t="shared" si="712"/>
        <v>0</v>
      </c>
      <c r="AIN15">
        <f t="shared" si="713"/>
        <v>0</v>
      </c>
      <c r="AIO15">
        <f t="shared" si="714"/>
        <v>0</v>
      </c>
      <c r="AIP15">
        <f t="shared" si="715"/>
        <v>0</v>
      </c>
      <c r="AIQ15">
        <f t="shared" si="716"/>
        <v>0</v>
      </c>
      <c r="AIR15">
        <f t="shared" si="717"/>
        <v>0</v>
      </c>
      <c r="AIS15">
        <f t="shared" si="718"/>
        <v>0</v>
      </c>
      <c r="AIT15">
        <f t="shared" si="719"/>
        <v>0</v>
      </c>
      <c r="AIU15">
        <f t="shared" si="720"/>
        <v>0</v>
      </c>
      <c r="AIV15">
        <f t="shared" si="721"/>
        <v>0</v>
      </c>
      <c r="AIW15">
        <f t="shared" si="722"/>
        <v>0</v>
      </c>
      <c r="AIX15">
        <f t="shared" si="723"/>
        <v>0</v>
      </c>
      <c r="AIY15">
        <f t="shared" si="724"/>
        <v>0</v>
      </c>
      <c r="AIZ15">
        <f t="shared" si="725"/>
        <v>0</v>
      </c>
      <c r="AJA15">
        <f t="shared" si="726"/>
        <v>0</v>
      </c>
      <c r="AJB15">
        <f t="shared" si="727"/>
        <v>0</v>
      </c>
      <c r="AJC15">
        <f t="shared" si="728"/>
        <v>0</v>
      </c>
      <c r="AJD15">
        <f t="shared" si="729"/>
        <v>0</v>
      </c>
      <c r="AJE15">
        <f t="shared" si="730"/>
        <v>0</v>
      </c>
      <c r="AJF15">
        <f t="shared" si="731"/>
        <v>0</v>
      </c>
      <c r="AJG15">
        <f t="shared" si="732"/>
        <v>0</v>
      </c>
      <c r="AJH15">
        <f t="shared" si="733"/>
        <v>0</v>
      </c>
      <c r="AJI15">
        <f t="shared" si="734"/>
        <v>0</v>
      </c>
      <c r="AJJ15">
        <f t="shared" si="735"/>
        <v>0</v>
      </c>
      <c r="AJK15">
        <f t="shared" si="736"/>
        <v>0</v>
      </c>
      <c r="AJL15">
        <f t="shared" si="737"/>
        <v>0</v>
      </c>
      <c r="AJM15">
        <f t="shared" si="738"/>
        <v>0</v>
      </c>
      <c r="AJN15">
        <f t="shared" si="739"/>
        <v>0</v>
      </c>
      <c r="AJO15">
        <f t="shared" si="740"/>
        <v>0</v>
      </c>
      <c r="AJP15">
        <f t="shared" si="741"/>
        <v>0</v>
      </c>
      <c r="AJQ15">
        <f t="shared" si="742"/>
        <v>0</v>
      </c>
      <c r="AJR15">
        <f t="shared" si="743"/>
        <v>0</v>
      </c>
      <c r="AJS15">
        <f t="shared" si="744"/>
        <v>0</v>
      </c>
      <c r="AJT15">
        <f t="shared" si="745"/>
        <v>0</v>
      </c>
      <c r="AJU15">
        <f t="shared" si="746"/>
        <v>0</v>
      </c>
      <c r="AJV15">
        <f t="shared" si="747"/>
        <v>0</v>
      </c>
      <c r="AJX15">
        <v>71</v>
      </c>
      <c r="AJY15">
        <v>1</v>
      </c>
      <c r="AJZ15">
        <v>1</v>
      </c>
      <c r="AKA15">
        <f t="shared" si="748"/>
        <v>0</v>
      </c>
      <c r="AKB15">
        <f t="shared" si="749"/>
        <v>0</v>
      </c>
      <c r="AKC15">
        <f t="shared" si="750"/>
        <v>0.25</v>
      </c>
      <c r="AKD15">
        <f t="shared" si="751"/>
        <v>8</v>
      </c>
      <c r="AKE15">
        <f t="shared" si="752"/>
        <v>8</v>
      </c>
      <c r="AKF15">
        <f t="shared" si="753"/>
        <v>2</v>
      </c>
      <c r="AKG15">
        <f t="shared" si="754"/>
        <v>1</v>
      </c>
      <c r="AKH15">
        <f t="shared" si="755"/>
        <v>1</v>
      </c>
      <c r="AKI15">
        <f t="shared" si="756"/>
        <v>0</v>
      </c>
      <c r="AKJ15">
        <f t="shared" si="757"/>
        <v>0</v>
      </c>
      <c r="AKK15">
        <f t="shared" si="758"/>
        <v>0</v>
      </c>
      <c r="AKL15">
        <f t="shared" si="759"/>
        <v>0</v>
      </c>
      <c r="AKM15">
        <f t="shared" si="760"/>
        <v>0</v>
      </c>
      <c r="AKN15">
        <f t="shared" si="761"/>
        <v>0</v>
      </c>
      <c r="AKO15">
        <f t="shared" si="762"/>
        <v>0</v>
      </c>
      <c r="AKP15">
        <f t="shared" si="763"/>
        <v>0</v>
      </c>
      <c r="AKQ15">
        <f t="shared" si="764"/>
        <v>0</v>
      </c>
      <c r="AKR15">
        <f t="shared" si="765"/>
        <v>0</v>
      </c>
      <c r="AKS15">
        <f t="shared" si="766"/>
        <v>0</v>
      </c>
      <c r="AKT15">
        <f t="shared" si="767"/>
        <v>0</v>
      </c>
      <c r="AKU15">
        <f t="shared" si="768"/>
        <v>0</v>
      </c>
      <c r="AKV15">
        <f t="shared" si="769"/>
        <v>0</v>
      </c>
      <c r="AKW15">
        <f t="shared" si="770"/>
        <v>0</v>
      </c>
      <c r="AKX15">
        <f t="shared" si="771"/>
        <v>0</v>
      </c>
      <c r="AKY15">
        <f t="shared" si="772"/>
        <v>0</v>
      </c>
      <c r="AKZ15">
        <f t="shared" si="773"/>
        <v>0</v>
      </c>
      <c r="ALA15">
        <f t="shared" si="774"/>
        <v>0</v>
      </c>
      <c r="ALB15">
        <f t="shared" si="775"/>
        <v>0</v>
      </c>
      <c r="ALC15">
        <f t="shared" si="776"/>
        <v>0</v>
      </c>
      <c r="ALD15">
        <f t="shared" si="777"/>
        <v>0</v>
      </c>
      <c r="ALE15">
        <f t="shared" si="778"/>
        <v>0</v>
      </c>
      <c r="ALF15">
        <f t="shared" si="779"/>
        <v>0</v>
      </c>
      <c r="ALG15">
        <f t="shared" si="780"/>
        <v>0</v>
      </c>
      <c r="ALH15">
        <f t="shared" si="781"/>
        <v>0</v>
      </c>
      <c r="ALI15">
        <f t="shared" si="782"/>
        <v>0</v>
      </c>
      <c r="ALJ15">
        <f t="shared" si="783"/>
        <v>0</v>
      </c>
      <c r="ALK15">
        <f t="shared" si="784"/>
        <v>0</v>
      </c>
      <c r="ALL15">
        <f t="shared" si="785"/>
        <v>0</v>
      </c>
      <c r="ALM15">
        <f t="shared" si="786"/>
        <v>0</v>
      </c>
      <c r="ALN15">
        <f t="shared" si="787"/>
        <v>0</v>
      </c>
      <c r="ALO15">
        <f t="shared" si="788"/>
        <v>0</v>
      </c>
      <c r="ALP15">
        <f t="shared" si="789"/>
        <v>0</v>
      </c>
      <c r="ALQ15">
        <f t="shared" si="790"/>
        <v>0</v>
      </c>
      <c r="ALR15">
        <f t="shared" si="791"/>
        <v>0</v>
      </c>
      <c r="ALS15">
        <f t="shared" si="792"/>
        <v>0</v>
      </c>
      <c r="ALT15">
        <f t="shared" si="793"/>
        <v>0</v>
      </c>
      <c r="ALU15">
        <f t="shared" si="794"/>
        <v>0</v>
      </c>
      <c r="ALV15">
        <f t="shared" si="795"/>
        <v>0</v>
      </c>
      <c r="ALW15">
        <f t="shared" si="796"/>
        <v>0</v>
      </c>
      <c r="ALX15">
        <f t="shared" si="797"/>
        <v>0</v>
      </c>
      <c r="ALY15">
        <f t="shared" si="798"/>
        <v>0</v>
      </c>
      <c r="ALZ15">
        <f t="shared" si="799"/>
        <v>0</v>
      </c>
      <c r="AMA15">
        <f t="shared" si="800"/>
        <v>0</v>
      </c>
      <c r="AMB15">
        <f t="shared" si="801"/>
        <v>0</v>
      </c>
      <c r="AMC15">
        <f t="shared" si="802"/>
        <v>0</v>
      </c>
      <c r="AMD15">
        <f t="shared" si="803"/>
        <v>0</v>
      </c>
      <c r="AME15">
        <f t="shared" si="804"/>
        <v>0</v>
      </c>
      <c r="AMF15">
        <f t="shared" si="805"/>
        <v>0</v>
      </c>
      <c r="AMG15">
        <f t="shared" si="806"/>
        <v>0</v>
      </c>
      <c r="AMH15">
        <f t="shared" si="807"/>
        <v>0</v>
      </c>
      <c r="AMI15">
        <f t="shared" si="808"/>
        <v>0</v>
      </c>
      <c r="AMJ15">
        <f t="shared" si="809"/>
        <v>0</v>
      </c>
      <c r="AMK15">
        <f t="shared" si="810"/>
        <v>0</v>
      </c>
      <c r="AML15">
        <f t="shared" si="811"/>
        <v>0</v>
      </c>
      <c r="AMM15">
        <f t="shared" si="812"/>
        <v>0</v>
      </c>
      <c r="AMN15">
        <f t="shared" si="813"/>
        <v>0</v>
      </c>
      <c r="AMO15">
        <f t="shared" si="814"/>
        <v>0</v>
      </c>
      <c r="AMP15">
        <f t="shared" si="815"/>
        <v>0</v>
      </c>
      <c r="AMQ15">
        <f t="shared" si="816"/>
        <v>0</v>
      </c>
      <c r="AMR15">
        <f t="shared" si="817"/>
        <v>0</v>
      </c>
      <c r="AMS15">
        <f t="shared" si="818"/>
        <v>0</v>
      </c>
      <c r="AMT15">
        <f t="shared" si="819"/>
        <v>0</v>
      </c>
      <c r="AMU15">
        <f t="shared" si="820"/>
        <v>0</v>
      </c>
      <c r="AMV15">
        <f t="shared" si="821"/>
        <v>0</v>
      </c>
      <c r="AMW15">
        <f t="shared" si="822"/>
        <v>0</v>
      </c>
      <c r="AMX15">
        <f t="shared" si="823"/>
        <v>0</v>
      </c>
      <c r="AMY15">
        <f t="shared" si="824"/>
        <v>0</v>
      </c>
      <c r="AMZ15">
        <f t="shared" si="825"/>
        <v>0</v>
      </c>
      <c r="ANA15">
        <f t="shared" si="826"/>
        <v>0</v>
      </c>
      <c r="ANB15">
        <f t="shared" si="827"/>
        <v>0</v>
      </c>
      <c r="ANC15">
        <f t="shared" si="828"/>
        <v>0</v>
      </c>
      <c r="AND15">
        <f t="shared" si="829"/>
        <v>0</v>
      </c>
      <c r="ANR15" s="4">
        <v>2283</v>
      </c>
      <c r="ANS15" s="4">
        <f t="shared" si="830"/>
        <v>2283</v>
      </c>
      <c r="ANU15" s="4">
        <v>2270</v>
      </c>
      <c r="ANV15" t="str">
        <f t="shared" si="831"/>
        <v>2278</v>
      </c>
      <c r="ANW15" t="str">
        <f t="shared" si="832"/>
        <v>2250</v>
      </c>
      <c r="ANX15" t="str">
        <f t="shared" si="833"/>
        <v>2253</v>
      </c>
      <c r="ANY15" t="str">
        <f t="shared" si="834"/>
        <v>2253</v>
      </c>
      <c r="ANZ15" t="str">
        <f t="shared" si="835"/>
        <v>2253</v>
      </c>
      <c r="AOA15" t="str">
        <f t="shared" si="836"/>
        <v>2259</v>
      </c>
      <c r="AOB15" t="str">
        <f t="shared" si="837"/>
        <v>2279</v>
      </c>
      <c r="AOC15" t="str">
        <f t="shared" si="838"/>
        <v>2262</v>
      </c>
      <c r="AOD15" t="str">
        <f t="shared" si="839"/>
        <v>2275</v>
      </c>
      <c r="AOE15" t="str">
        <f t="shared" si="840"/>
        <v>2276</v>
      </c>
      <c r="AOF15" t="str">
        <f t="shared" si="841"/>
        <v>2283</v>
      </c>
      <c r="AOG15" t="str">
        <f t="shared" si="842"/>
        <v>2283</v>
      </c>
      <c r="AOH15" t="str">
        <f t="shared" si="843"/>
        <v>2283</v>
      </c>
      <c r="AOI15" t="str">
        <f t="shared" si="844"/>
        <v>2283</v>
      </c>
      <c r="AOJ15" t="str">
        <f t="shared" si="845"/>
        <v>2283</v>
      </c>
      <c r="AOK15" t="str">
        <f t="shared" si="846"/>
        <v>2283</v>
      </c>
      <c r="AOL15" t="str">
        <f t="shared" si="847"/>
        <v>2283</v>
      </c>
      <c r="AOM15" t="str">
        <f t="shared" si="848"/>
        <v>2283</v>
      </c>
      <c r="AON15" t="str">
        <f t="shared" si="849"/>
        <v>2283</v>
      </c>
      <c r="AOO15" t="str">
        <f t="shared" si="850"/>
        <v>2283</v>
      </c>
      <c r="AOP15" t="str">
        <f t="shared" si="851"/>
        <v>2283</v>
      </c>
      <c r="AOQ15" t="str">
        <f t="shared" si="852"/>
        <v>2283</v>
      </c>
      <c r="AOR15" t="str">
        <f t="shared" si="853"/>
        <v>2283</v>
      </c>
      <c r="AOS15" t="str">
        <f t="shared" si="854"/>
        <v>2283</v>
      </c>
      <c r="AOT15" t="str">
        <f t="shared" si="855"/>
        <v>2283</v>
      </c>
      <c r="AOU15" t="str">
        <f t="shared" si="856"/>
        <v>2283</v>
      </c>
      <c r="AOV15" t="str">
        <f t="shared" si="857"/>
        <v>2283</v>
      </c>
      <c r="AOW15" t="str">
        <f t="shared" si="858"/>
        <v>2283</v>
      </c>
      <c r="AOX15" t="str">
        <f t="shared" si="859"/>
        <v>2283</v>
      </c>
      <c r="AOY15" t="str">
        <f t="shared" si="860"/>
        <v>2283</v>
      </c>
      <c r="AOZ15" t="str">
        <f t="shared" si="861"/>
        <v>2283</v>
      </c>
      <c r="APA15" t="str">
        <f t="shared" si="862"/>
        <v>2283</v>
      </c>
      <c r="APB15" t="str">
        <f t="shared" si="863"/>
        <v>2283</v>
      </c>
      <c r="APC15" t="str">
        <f t="shared" si="864"/>
        <v>2283</v>
      </c>
      <c r="APD15" t="str">
        <f t="shared" si="865"/>
        <v>2283</v>
      </c>
      <c r="APE15" t="str">
        <f t="shared" si="866"/>
        <v>2283</v>
      </c>
      <c r="APF15" t="str">
        <f t="shared" si="867"/>
        <v>2283</v>
      </c>
      <c r="APG15" t="str">
        <f t="shared" si="868"/>
        <v>2283</v>
      </c>
      <c r="APH15" t="str">
        <f t="shared" si="869"/>
        <v>2283</v>
      </c>
      <c r="API15" t="str">
        <f t="shared" si="870"/>
        <v>2283</v>
      </c>
      <c r="APJ15" t="str">
        <f t="shared" si="871"/>
        <v>2283</v>
      </c>
      <c r="APK15" t="str">
        <f t="shared" si="872"/>
        <v>2283</v>
      </c>
      <c r="APL15" t="str">
        <f t="shared" si="873"/>
        <v>2283</v>
      </c>
      <c r="APM15" t="str">
        <f t="shared" si="874"/>
        <v>2283</v>
      </c>
      <c r="APN15" t="str">
        <f t="shared" si="875"/>
        <v>2283</v>
      </c>
      <c r="APO15" t="str">
        <f t="shared" si="876"/>
        <v>2283</v>
      </c>
      <c r="APP15" t="str">
        <f t="shared" si="877"/>
        <v>2283</v>
      </c>
      <c r="APQ15" t="str">
        <f t="shared" si="878"/>
        <v>2283</v>
      </c>
      <c r="APR15" t="str">
        <f t="shared" si="879"/>
        <v>2283</v>
      </c>
      <c r="APS15" t="str">
        <f t="shared" si="880"/>
        <v>2283</v>
      </c>
      <c r="APT15" t="str">
        <f t="shared" si="881"/>
        <v>2283</v>
      </c>
      <c r="APU15" t="str">
        <f t="shared" si="882"/>
        <v>2283</v>
      </c>
      <c r="APV15" t="str">
        <f t="shared" si="883"/>
        <v>2283</v>
      </c>
      <c r="APW15" t="str">
        <f t="shared" si="884"/>
        <v>2283</v>
      </c>
      <c r="APX15" t="str">
        <f t="shared" si="885"/>
        <v>2283</v>
      </c>
      <c r="APY15" t="str">
        <f t="shared" si="886"/>
        <v>2283</v>
      </c>
      <c r="APZ15" t="str">
        <f t="shared" si="887"/>
        <v>2283</v>
      </c>
      <c r="AQA15" t="str">
        <f t="shared" si="888"/>
        <v>2283</v>
      </c>
      <c r="AQB15" t="str">
        <f t="shared" si="889"/>
        <v>2283</v>
      </c>
      <c r="AQC15" t="str">
        <f t="shared" si="890"/>
        <v>2283</v>
      </c>
      <c r="AQD15" t="str">
        <f t="shared" si="891"/>
        <v>2283</v>
      </c>
      <c r="AQE15" t="str">
        <f t="shared" si="892"/>
        <v>2283</v>
      </c>
      <c r="AQF15" t="str">
        <f t="shared" si="893"/>
        <v>2283</v>
      </c>
      <c r="AQG15" t="str">
        <f t="shared" si="894"/>
        <v>2283</v>
      </c>
      <c r="AQH15" t="str">
        <f t="shared" si="895"/>
        <v>2283</v>
      </c>
      <c r="AQI15" t="str">
        <f t="shared" si="896"/>
        <v>2283</v>
      </c>
      <c r="AQJ15" t="str">
        <f t="shared" si="897"/>
        <v>2283</v>
      </c>
      <c r="AQK15" t="str">
        <f t="shared" si="898"/>
        <v>2283</v>
      </c>
      <c r="AQL15" t="str">
        <f t="shared" si="899"/>
        <v>2283</v>
      </c>
      <c r="AQM15" t="str">
        <f t="shared" si="900"/>
        <v>2283</v>
      </c>
      <c r="AQN15" t="str">
        <f t="shared" si="901"/>
        <v>2283</v>
      </c>
      <c r="AQO15" t="str">
        <f t="shared" si="902"/>
        <v>2283</v>
      </c>
      <c r="AQP15" t="str">
        <f t="shared" si="903"/>
        <v>2283</v>
      </c>
      <c r="AQQ15" t="str">
        <f t="shared" si="904"/>
        <v>2283</v>
      </c>
      <c r="AQR15" t="str">
        <f t="shared" si="905"/>
        <v>2283</v>
      </c>
      <c r="AQS15" t="str">
        <f t="shared" si="906"/>
        <v>2283</v>
      </c>
      <c r="AQT15" t="str">
        <f t="shared" si="907"/>
        <v>2283</v>
      </c>
      <c r="AQU15" t="str">
        <f t="shared" si="908"/>
        <v>2283</v>
      </c>
      <c r="AQV15" t="str">
        <f t="shared" si="909"/>
        <v>2283</v>
      </c>
      <c r="AQW15" t="str">
        <f t="shared" si="910"/>
        <v>2283</v>
      </c>
      <c r="AQX15" t="str">
        <f t="shared" si="911"/>
        <v>2283</v>
      </c>
      <c r="AQY15" t="str">
        <f t="shared" si="912"/>
        <v>2283</v>
      </c>
      <c r="AQZ15" t="str">
        <f t="shared" si="913"/>
        <v>2283</v>
      </c>
      <c r="ARA15" t="str">
        <f t="shared" si="914"/>
        <v>2283</v>
      </c>
      <c r="ARB15" t="str">
        <f t="shared" si="915"/>
        <v>2283</v>
      </c>
      <c r="ARC15">
        <v>2270</v>
      </c>
      <c r="ARH15" s="5"/>
    </row>
    <row r="16" spans="1:1154" x14ac:dyDescent="0.2">
      <c r="A16">
        <v>118</v>
      </c>
      <c r="B16" s="228" t="s">
        <v>181</v>
      </c>
      <c r="C16" s="20">
        <f>VLOOKUP(A16, Rankings!$A$2:$AN$161, 40, FALSE)</f>
        <v>14</v>
      </c>
      <c r="D16" s="227" t="s">
        <v>230</v>
      </c>
      <c r="F16" s="4">
        <v>2</v>
      </c>
      <c r="G16" s="4">
        <v>5</v>
      </c>
      <c r="I16" s="5">
        <f t="shared" si="0"/>
        <v>9</v>
      </c>
      <c r="L16" t="s">
        <v>1741</v>
      </c>
      <c r="M16" t="s">
        <v>2152</v>
      </c>
      <c r="N16" t="s">
        <v>2522</v>
      </c>
      <c r="O16" t="s">
        <v>2745</v>
      </c>
      <c r="P16" t="s">
        <v>2745</v>
      </c>
      <c r="Q16" t="s">
        <v>2983</v>
      </c>
      <c r="R16" t="s">
        <v>3249</v>
      </c>
      <c r="S16" t="s">
        <v>3592</v>
      </c>
      <c r="T16" t="s">
        <v>3825</v>
      </c>
      <c r="U16" t="s">
        <v>4038</v>
      </c>
      <c r="V16" t="s">
        <v>4207</v>
      </c>
      <c r="W16" t="str">
        <f>Rankings!D15</f>
        <v>-</v>
      </c>
      <c r="X16" t="s">
        <v>10</v>
      </c>
      <c r="Y16" t="s">
        <v>10</v>
      </c>
      <c r="Z16" t="s">
        <v>10</v>
      </c>
      <c r="AA16" t="s">
        <v>10</v>
      </c>
      <c r="AB16" t="s">
        <v>10</v>
      </c>
      <c r="AC16" t="s">
        <v>10</v>
      </c>
      <c r="AD16" t="s">
        <v>10</v>
      </c>
      <c r="AE16" t="s">
        <v>10</v>
      </c>
      <c r="AF16" t="s">
        <v>10</v>
      </c>
      <c r="AG16" t="s">
        <v>10</v>
      </c>
      <c r="AH16" t="s">
        <v>10</v>
      </c>
      <c r="AI16" t="s">
        <v>10</v>
      </c>
      <c r="AJ16" t="s">
        <v>10</v>
      </c>
      <c r="AK16" t="s">
        <v>10</v>
      </c>
      <c r="AL16" t="s">
        <v>10</v>
      </c>
      <c r="AM16" t="s">
        <v>10</v>
      </c>
      <c r="AN16" t="s">
        <v>10</v>
      </c>
      <c r="AO16" t="s">
        <v>10</v>
      </c>
      <c r="AP16" t="s">
        <v>10</v>
      </c>
      <c r="AQ16" t="s">
        <v>10</v>
      </c>
      <c r="AR16" t="s">
        <v>10</v>
      </c>
      <c r="AS16" t="s">
        <v>10</v>
      </c>
      <c r="AT16" t="s">
        <v>10</v>
      </c>
      <c r="AU16" t="s">
        <v>10</v>
      </c>
      <c r="AV16" t="s">
        <v>10</v>
      </c>
      <c r="AW16" t="s">
        <v>10</v>
      </c>
      <c r="AX16" t="s">
        <v>10</v>
      </c>
      <c r="AY16" t="s">
        <v>10</v>
      </c>
      <c r="AZ16" t="s">
        <v>10</v>
      </c>
      <c r="BA16" t="s">
        <v>10</v>
      </c>
      <c r="BB16" t="s">
        <v>10</v>
      </c>
      <c r="BC16" t="s">
        <v>10</v>
      </c>
      <c r="BD16" t="s">
        <v>10</v>
      </c>
      <c r="BE16" t="s">
        <v>10</v>
      </c>
      <c r="BF16" t="s">
        <v>10</v>
      </c>
      <c r="BG16" t="s">
        <v>10</v>
      </c>
      <c r="BH16" t="s">
        <v>10</v>
      </c>
      <c r="BI16" t="s">
        <v>10</v>
      </c>
      <c r="BJ16" t="s">
        <v>10</v>
      </c>
      <c r="BK16" t="s">
        <v>10</v>
      </c>
      <c r="BL16" t="s">
        <v>10</v>
      </c>
      <c r="BM16" t="s">
        <v>10</v>
      </c>
      <c r="BN16" t="s">
        <v>10</v>
      </c>
      <c r="BO16" t="s">
        <v>10</v>
      </c>
      <c r="BP16" t="s">
        <v>10</v>
      </c>
      <c r="BQ16" t="s">
        <v>10</v>
      </c>
      <c r="BR16" t="s">
        <v>10</v>
      </c>
      <c r="BS16" t="s">
        <v>10</v>
      </c>
      <c r="BT16" t="s">
        <v>10</v>
      </c>
      <c r="BU16" t="s">
        <v>10</v>
      </c>
      <c r="BV16" t="s">
        <v>10</v>
      </c>
      <c r="BW16" t="s">
        <v>10</v>
      </c>
      <c r="BX16" t="s">
        <v>10</v>
      </c>
      <c r="BY16" t="s">
        <v>10</v>
      </c>
      <c r="BZ16" t="s">
        <v>10</v>
      </c>
      <c r="CA16" t="s">
        <v>10</v>
      </c>
      <c r="CB16" t="s">
        <v>10</v>
      </c>
      <c r="CC16" t="s">
        <v>10</v>
      </c>
      <c r="CD16" t="s">
        <v>10</v>
      </c>
      <c r="CE16" t="s">
        <v>10</v>
      </c>
      <c r="CF16" t="s">
        <v>10</v>
      </c>
      <c r="CG16" t="s">
        <v>10</v>
      </c>
      <c r="CH16" t="s">
        <v>10</v>
      </c>
      <c r="CI16" t="s">
        <v>10</v>
      </c>
      <c r="CJ16" t="s">
        <v>10</v>
      </c>
      <c r="CK16" t="s">
        <v>10</v>
      </c>
      <c r="CL16" t="s">
        <v>10</v>
      </c>
      <c r="CM16" t="s">
        <v>10</v>
      </c>
      <c r="CN16" t="s">
        <v>10</v>
      </c>
      <c r="CO16" t="s">
        <v>10</v>
      </c>
      <c r="CP16" t="s">
        <v>10</v>
      </c>
      <c r="CQ16" t="s">
        <v>10</v>
      </c>
      <c r="CR16" t="s">
        <v>10</v>
      </c>
      <c r="CT16" s="4">
        <f t="shared" si="1"/>
        <v>5</v>
      </c>
      <c r="CU16" s="4">
        <f t="shared" si="2"/>
        <v>0</v>
      </c>
      <c r="CV16" s="4">
        <f t="shared" si="3"/>
        <v>0</v>
      </c>
      <c r="CW16" s="4">
        <f t="shared" si="4"/>
        <v>0</v>
      </c>
      <c r="CX16" s="4">
        <f t="shared" si="5"/>
        <v>2</v>
      </c>
      <c r="CY16" s="4">
        <f t="shared" si="6"/>
        <v>0</v>
      </c>
      <c r="CZ16" s="4">
        <f t="shared" si="7"/>
        <v>0</v>
      </c>
      <c r="DA16" s="4">
        <f t="shared" si="8"/>
        <v>0</v>
      </c>
      <c r="DB16" s="4">
        <f t="shared" si="9"/>
        <v>3</v>
      </c>
      <c r="DC16" s="4">
        <f t="shared" si="10"/>
        <v>0</v>
      </c>
      <c r="DD16" s="4">
        <f t="shared" si="11"/>
        <v>0</v>
      </c>
      <c r="DE16" s="4">
        <f t="shared" si="12"/>
        <v>1</v>
      </c>
      <c r="DF16" s="4">
        <f t="shared" si="13"/>
        <v>0</v>
      </c>
      <c r="DG16" s="4">
        <f t="shared" si="14"/>
        <v>0</v>
      </c>
      <c r="DH16" s="4">
        <f t="shared" si="15"/>
        <v>0</v>
      </c>
      <c r="DI16" s="152">
        <f t="shared" si="16"/>
        <v>0</v>
      </c>
      <c r="DJ16" s="153">
        <f t="shared" si="17"/>
        <v>5</v>
      </c>
      <c r="DK16" s="4">
        <f t="shared" si="18"/>
        <v>0</v>
      </c>
      <c r="DL16" s="4">
        <f t="shared" si="19"/>
        <v>2</v>
      </c>
      <c r="DM16" s="4">
        <f t="shared" si="20"/>
        <v>0</v>
      </c>
      <c r="DN16" s="4">
        <f t="shared" si="21"/>
        <v>3</v>
      </c>
      <c r="DO16" s="4">
        <f t="shared" si="22"/>
        <v>1</v>
      </c>
      <c r="DP16" s="4">
        <f t="shared" si="23"/>
        <v>0</v>
      </c>
      <c r="DQ16" s="4">
        <f t="shared" si="24"/>
        <v>0</v>
      </c>
      <c r="DR16" s="4">
        <f t="shared" si="25"/>
        <v>17</v>
      </c>
      <c r="DS16" s="4">
        <f t="shared" si="26"/>
        <v>11</v>
      </c>
      <c r="DT16" s="4">
        <f t="shared" si="27"/>
        <v>9</v>
      </c>
      <c r="DU16" t="str">
        <f t="shared" si="28"/>
        <v>3R</v>
      </c>
      <c r="DV16" t="str">
        <f t="shared" si="29"/>
        <v>3R</v>
      </c>
      <c r="DW16" t="str">
        <f t="shared" si="30"/>
        <v>3R</v>
      </c>
      <c r="DX16" t="str">
        <f t="shared" si="31"/>
        <v>3S</v>
      </c>
      <c r="DY16" t="str">
        <f t="shared" si="32"/>
        <v>3S</v>
      </c>
      <c r="DZ16" t="str">
        <f t="shared" si="33"/>
        <v>3R</v>
      </c>
      <c r="EA16" t="str">
        <f t="shared" si="34"/>
        <v>3L</v>
      </c>
      <c r="EB16" t="str">
        <f t="shared" si="35"/>
        <v>3L</v>
      </c>
      <c r="EC16" t="str">
        <f t="shared" si="36"/>
        <v>3R</v>
      </c>
      <c r="ED16" t="str">
        <f t="shared" si="37"/>
        <v>0S</v>
      </c>
      <c r="EE16" t="str">
        <f t="shared" si="38"/>
        <v>3S</v>
      </c>
      <c r="EF16">
        <f t="shared" si="39"/>
        <v>0</v>
      </c>
      <c r="EG16">
        <f t="shared" si="40"/>
        <v>0</v>
      </c>
      <c r="EH16">
        <f t="shared" si="41"/>
        <v>0</v>
      </c>
      <c r="EI16">
        <f t="shared" si="42"/>
        <v>0</v>
      </c>
      <c r="EJ16">
        <f t="shared" si="43"/>
        <v>0</v>
      </c>
      <c r="EK16">
        <f t="shared" si="44"/>
        <v>0</v>
      </c>
      <c r="EL16">
        <f t="shared" si="45"/>
        <v>0</v>
      </c>
      <c r="EM16">
        <f t="shared" si="46"/>
        <v>0</v>
      </c>
      <c r="EN16">
        <f t="shared" si="47"/>
        <v>0</v>
      </c>
      <c r="EO16">
        <f t="shared" si="48"/>
        <v>0</v>
      </c>
      <c r="EP16">
        <f t="shared" si="49"/>
        <v>0</v>
      </c>
      <c r="EQ16">
        <f t="shared" si="50"/>
        <v>0</v>
      </c>
      <c r="ER16">
        <f t="shared" si="51"/>
        <v>0</v>
      </c>
      <c r="ES16">
        <f t="shared" si="52"/>
        <v>0</v>
      </c>
      <c r="ET16">
        <f t="shared" si="53"/>
        <v>0</v>
      </c>
      <c r="EU16">
        <f t="shared" si="54"/>
        <v>0</v>
      </c>
      <c r="EV16">
        <f t="shared" si="55"/>
        <v>0</v>
      </c>
      <c r="EW16">
        <f t="shared" si="56"/>
        <v>0</v>
      </c>
      <c r="EX16">
        <f t="shared" si="57"/>
        <v>0</v>
      </c>
      <c r="EY16">
        <f t="shared" si="58"/>
        <v>0</v>
      </c>
      <c r="EZ16">
        <f t="shared" si="59"/>
        <v>0</v>
      </c>
      <c r="FA16">
        <f t="shared" si="60"/>
        <v>0</v>
      </c>
      <c r="FB16">
        <f t="shared" si="61"/>
        <v>0</v>
      </c>
      <c r="FC16">
        <f t="shared" si="62"/>
        <v>0</v>
      </c>
      <c r="FD16">
        <f t="shared" si="63"/>
        <v>0</v>
      </c>
      <c r="FE16">
        <f t="shared" si="64"/>
        <v>0</v>
      </c>
      <c r="FF16">
        <f t="shared" si="65"/>
        <v>0</v>
      </c>
      <c r="FG16">
        <f t="shared" si="66"/>
        <v>0</v>
      </c>
      <c r="FH16">
        <f t="shared" si="67"/>
        <v>0</v>
      </c>
      <c r="FI16">
        <f t="shared" si="68"/>
        <v>0</v>
      </c>
      <c r="FJ16">
        <f t="shared" si="69"/>
        <v>0</v>
      </c>
      <c r="FK16">
        <f t="shared" si="70"/>
        <v>0</v>
      </c>
      <c r="FL16">
        <f t="shared" si="71"/>
        <v>0</v>
      </c>
      <c r="FM16">
        <f t="shared" si="72"/>
        <v>0</v>
      </c>
      <c r="FN16">
        <f t="shared" si="73"/>
        <v>0</v>
      </c>
      <c r="FO16">
        <f t="shared" si="74"/>
        <v>0</v>
      </c>
      <c r="FP16">
        <f t="shared" si="75"/>
        <v>0</v>
      </c>
      <c r="FQ16">
        <f t="shared" si="76"/>
        <v>0</v>
      </c>
      <c r="FR16">
        <f t="shared" si="77"/>
        <v>0</v>
      </c>
      <c r="FS16">
        <f t="shared" si="78"/>
        <v>0</v>
      </c>
      <c r="FT16">
        <f t="shared" si="79"/>
        <v>0</v>
      </c>
      <c r="FU16">
        <f t="shared" si="80"/>
        <v>0</v>
      </c>
      <c r="FV16">
        <f t="shared" si="81"/>
        <v>0</v>
      </c>
      <c r="FW16">
        <f t="shared" si="82"/>
        <v>0</v>
      </c>
      <c r="FX16">
        <f t="shared" si="83"/>
        <v>0</v>
      </c>
      <c r="FY16">
        <f t="shared" si="84"/>
        <v>0</v>
      </c>
      <c r="FZ16">
        <f t="shared" si="85"/>
        <v>0</v>
      </c>
      <c r="GA16">
        <f t="shared" si="86"/>
        <v>0</v>
      </c>
      <c r="GB16">
        <f t="shared" si="87"/>
        <v>0</v>
      </c>
      <c r="GC16">
        <f t="shared" si="88"/>
        <v>0</v>
      </c>
      <c r="GD16">
        <f t="shared" si="89"/>
        <v>0</v>
      </c>
      <c r="GE16">
        <f t="shared" si="90"/>
        <v>0</v>
      </c>
      <c r="GF16">
        <f t="shared" si="91"/>
        <v>0</v>
      </c>
      <c r="GG16">
        <f t="shared" si="92"/>
        <v>0</v>
      </c>
      <c r="GH16">
        <f t="shared" si="93"/>
        <v>0</v>
      </c>
      <c r="GI16">
        <f t="shared" si="94"/>
        <v>0</v>
      </c>
      <c r="GJ16">
        <f t="shared" si="95"/>
        <v>0</v>
      </c>
      <c r="GK16">
        <f t="shared" si="96"/>
        <v>0</v>
      </c>
      <c r="GL16">
        <f t="shared" si="97"/>
        <v>0</v>
      </c>
      <c r="GM16">
        <f t="shared" si="98"/>
        <v>0</v>
      </c>
      <c r="GN16">
        <f t="shared" si="99"/>
        <v>0</v>
      </c>
      <c r="GO16">
        <f t="shared" si="100"/>
        <v>0</v>
      </c>
      <c r="GP16">
        <f t="shared" si="101"/>
        <v>0</v>
      </c>
      <c r="GQ16">
        <f t="shared" si="102"/>
        <v>0</v>
      </c>
      <c r="GR16">
        <f t="shared" si="103"/>
        <v>0</v>
      </c>
      <c r="GS16">
        <f t="shared" si="104"/>
        <v>0</v>
      </c>
      <c r="GT16">
        <f t="shared" si="105"/>
        <v>0</v>
      </c>
      <c r="GU16">
        <f t="shared" si="106"/>
        <v>0</v>
      </c>
      <c r="GV16">
        <f t="shared" si="107"/>
        <v>0</v>
      </c>
      <c r="GW16">
        <f t="shared" si="108"/>
        <v>0</v>
      </c>
      <c r="GX16">
        <f t="shared" si="109"/>
        <v>0</v>
      </c>
      <c r="GY16">
        <f t="shared" si="110"/>
        <v>0</v>
      </c>
      <c r="GZ16">
        <f t="shared" si="111"/>
        <v>0</v>
      </c>
      <c r="HA16">
        <f t="shared" si="112"/>
        <v>0</v>
      </c>
      <c r="HB16" s="176" t="s">
        <v>265</v>
      </c>
      <c r="HC16" s="89">
        <f t="shared" si="113"/>
        <v>187.13388279770652</v>
      </c>
      <c r="HD16" s="89">
        <f t="shared" si="114"/>
        <v>80.029959232446288</v>
      </c>
      <c r="HE16" s="89">
        <f t="shared" si="115"/>
        <v>120.24754632956839</v>
      </c>
      <c r="HF16" s="89">
        <f t="shared" si="116"/>
        <v>0</v>
      </c>
      <c r="HH16" s="88">
        <f t="shared" si="117"/>
        <v>387.41138835972117</v>
      </c>
      <c r="HI16" s="88">
        <f t="shared" si="118"/>
        <v>60.123773164784197</v>
      </c>
      <c r="HK16">
        <f>IFERROR(VLOOKUP(_xlfn.NUMBERVALUE(MID(L16, SEARCH("!", L16)+1, SEARCH("+", L16)-SEARCH("!", L16)-1)), Rankings!$A$2:$BK$161, 63, FALSE),0)</f>
        <v>17.598710927253464</v>
      </c>
      <c r="HL16">
        <f>IFERROR(VLOOKUP(_xlfn.NUMBERVALUE(MID(M16, SEARCH("!", M16)+1, SEARCH("+", M16)-SEARCH("!", M16)-1)), Rankings!$A$2:$BK$161, 63, FALSE),0)</f>
        <v>28.441836639204183</v>
      </c>
      <c r="HM16">
        <f>IFERROR(VLOOKUP(_xlfn.NUMBERVALUE(MID(N16, SEARCH("!", N16)+1, SEARCH("+", N16)-SEARCH("!", N16)-1)), Rankings!$A$2:$BK$161, 63, FALSE),0)</f>
        <v>84.790237962078891</v>
      </c>
      <c r="HN16">
        <f>IFERROR(VLOOKUP(_xlfn.NUMBERVALUE(MID(O16, SEARCH("!", O16)+1, SEARCH("+", O16)-SEARCH("!", O16)-1)), Rankings!$A$2:$BK$161, 63, FALSE),0)</f>
        <v>0</v>
      </c>
      <c r="HO16">
        <f>IFERROR(VLOOKUP(_xlfn.NUMBERVALUE(MID(P16, SEARCH("!", P16)+1, SEARCH("+", P16)-SEARCH("!", P16)-1)), Rankings!$A$2:$BK$161, 63, FALSE),0)</f>
        <v>0</v>
      </c>
      <c r="HP16">
        <f>IFERROR(VLOOKUP(_xlfn.NUMBERVALUE(MID(Q16, SEARCH("!", Q16)+1, SEARCH("+", Q16)-SEARCH("!", Q16)-1)), Rankings!$A$2:$BK$161, 63, FALSE),0)</f>
        <v>13.186237675947385</v>
      </c>
      <c r="HQ16">
        <f>IFERROR(VLOOKUP(_xlfn.NUMBERVALUE(MID(R16, SEARCH("!", R16)+1, SEARCH("+", R16)-SEARCH("!", R16)-1)), Rankings!$A$2:$BK$161, 63, FALSE),0)</f>
        <v>35.639254813808741</v>
      </c>
      <c r="HR16">
        <f>IFERROR(VLOOKUP(_xlfn.NUMBERVALUE(MID(S16, SEARCH("!", S16)+1, SEARCH("+", S16)-SEARCH("!", S16)-1)), Rankings!$A$2:$BK$161, 63, FALSE),0)</f>
        <v>44.390704418637554</v>
      </c>
      <c r="HS16">
        <f>IFERROR(VLOOKUP(_xlfn.NUMBERVALUE(MID(T16, SEARCH("!", T16)+1, SEARCH("+", T16)-SEARCH("!", T16)-1)), Rankings!$A$2:$BK$161, 63, FALSE),0)</f>
        <v>43.116859593222628</v>
      </c>
      <c r="HT16">
        <f>IFERROR(VLOOKUP(_xlfn.NUMBERVALUE(MID(U16, SEARCH("!", U16)+1, SEARCH("+", U16)-SEARCH("!", U16)-1)), Rankings!$A$2:$BK$161, 63, FALSE),0)</f>
        <v>59.024350588287334</v>
      </c>
      <c r="HU16">
        <f>IFERROR(VLOOKUP(_xlfn.NUMBERVALUE(MID(V16, SEARCH("!", V16)+1, SEARCH("+", V16)-SEARCH("!", V16)-1)), Rankings!$A$2:$BK$161, 63, FALSE),0)</f>
        <v>61.223195741281053</v>
      </c>
      <c r="HV16">
        <f>IFERROR(VLOOKUP(_xlfn.NUMBERVALUE(MID(W16, SEARCH("!", W16)+1, SEARCH("+", W16)-SEARCH("!", W16)-1)), Rankings!$A$2:$BK$161, 63, FALSE),0)</f>
        <v>0</v>
      </c>
      <c r="HW16">
        <f>IFERROR(VLOOKUP(_xlfn.NUMBERVALUE(MID(X16, SEARCH("!", X16)+1, SEARCH("+", X16)-SEARCH("!", X16)-1)), Rankings!$A$2:$BK$161, 63, FALSE),0)</f>
        <v>0</v>
      </c>
      <c r="HX16">
        <f>IFERROR(VLOOKUP(_xlfn.NUMBERVALUE(MID(Y16, SEARCH("!", Y16)+1, SEARCH("+", Y16)-SEARCH("!", Y16)-1)), Rankings!$A$2:$BK$161, 63, FALSE),0)</f>
        <v>0</v>
      </c>
      <c r="HY16">
        <f>IFERROR(VLOOKUP(_xlfn.NUMBERVALUE(MID(Z16, SEARCH("!", Z16)+1, SEARCH("+", Z16)-SEARCH("!", Z16)-1)), Rankings!$A$2:$BK$161, 63, FALSE),0)</f>
        <v>0</v>
      </c>
      <c r="HZ16">
        <f>IFERROR(VLOOKUP(_xlfn.NUMBERVALUE(MID(AA16, SEARCH("!", AA16)+1, SEARCH("+", AA16)-SEARCH("!", AA16)-1)), Rankings!$A$2:$BK$161, 63, FALSE),0)</f>
        <v>0</v>
      </c>
      <c r="IA16">
        <f>IFERROR(VLOOKUP(_xlfn.NUMBERVALUE(MID(AB16, SEARCH("!", AB16)+1, SEARCH("+", AB16)-SEARCH("!", AB16)-1)), Rankings!$A$2:$BK$161, 63, FALSE),0)</f>
        <v>0</v>
      </c>
      <c r="IB16">
        <f>IFERROR(VLOOKUP(_xlfn.NUMBERVALUE(MID(AC16, SEARCH("!", AC16)+1, SEARCH("+", AC16)-SEARCH("!", AC16)-1)), Rankings!$A$2:$BK$161, 63, FALSE),0)</f>
        <v>0</v>
      </c>
      <c r="IC16">
        <f>IFERROR(VLOOKUP(_xlfn.NUMBERVALUE(MID(AD16, SEARCH("!", AD16)+1, SEARCH("+", AD16)-SEARCH("!", AD16)-1)), Rankings!$A$2:$BK$161, 63, FALSE),0)</f>
        <v>0</v>
      </c>
      <c r="ID16">
        <f>IFERROR(VLOOKUP(_xlfn.NUMBERVALUE(MID(AE16, SEARCH("!", AE16)+1, SEARCH("+", AE16)-SEARCH("!", AE16)-1)), Rankings!$A$2:$BK$161, 63, FALSE),0)</f>
        <v>0</v>
      </c>
      <c r="IE16">
        <f>IFERROR(VLOOKUP(_xlfn.NUMBERVALUE(MID(AF16, SEARCH("!", AF16)+1, SEARCH("+", AF16)-SEARCH("!", AF16)-1)), Rankings!$A$2:$BK$161, 63, FALSE),0)</f>
        <v>0</v>
      </c>
      <c r="IF16">
        <f>IFERROR(VLOOKUP(_xlfn.NUMBERVALUE(MID(AG16, SEARCH("!", AG16)+1, SEARCH("+", AG16)-SEARCH("!", AG16)-1)), Rankings!$A$2:$BK$161, 63, FALSE),0)</f>
        <v>0</v>
      </c>
      <c r="IG16">
        <f>IFERROR(VLOOKUP(_xlfn.NUMBERVALUE(MID(AH16, SEARCH("!", AH16)+1, SEARCH("+", AH16)-SEARCH("!", AH16)-1)), Rankings!$A$2:$BK$161, 63, FALSE),0)</f>
        <v>0</v>
      </c>
      <c r="IH16">
        <f>IFERROR(VLOOKUP(_xlfn.NUMBERVALUE(MID(AI16, SEARCH("!", AI16)+1, SEARCH("+", AI16)-SEARCH("!", AI16)-1)), Rankings!$A$2:$BK$161, 63, FALSE),0)</f>
        <v>0</v>
      </c>
      <c r="II16">
        <f>IFERROR(VLOOKUP(_xlfn.NUMBERVALUE(MID(AJ16, SEARCH("!", AJ16)+1, SEARCH("+", AJ16)-SEARCH("!", AJ16)-1)), Rankings!$A$2:$BK$161, 63, FALSE),0)</f>
        <v>0</v>
      </c>
      <c r="IJ16">
        <f>IFERROR(VLOOKUP(_xlfn.NUMBERVALUE(MID(AK16, SEARCH("!", AK16)+1, SEARCH("+", AK16)-SEARCH("!", AK16)-1)), Rankings!$A$2:$BK$161, 63, FALSE),0)</f>
        <v>0</v>
      </c>
      <c r="IK16">
        <f>IFERROR(VLOOKUP(_xlfn.NUMBERVALUE(MID(AL16, SEARCH("!", AL16)+1, SEARCH("+", AL16)-SEARCH("!", AL16)-1)), Rankings!$A$2:$BK$161, 63, FALSE),0)</f>
        <v>0</v>
      </c>
      <c r="IL16">
        <f>IFERROR(VLOOKUP(_xlfn.NUMBERVALUE(MID(AM16, SEARCH("!", AM16)+1, SEARCH("+", AM16)-SEARCH("!", AM16)-1)), Rankings!$A$2:$BK$161, 63, FALSE),0)</f>
        <v>0</v>
      </c>
      <c r="IM16">
        <f>IFERROR(VLOOKUP(_xlfn.NUMBERVALUE(MID(AN16, SEARCH("!", AN16)+1, SEARCH("+", AN16)-SEARCH("!", AN16)-1)), Rankings!$A$2:$BK$161, 63, FALSE),0)</f>
        <v>0</v>
      </c>
      <c r="IN16">
        <f>IFERROR(VLOOKUP(_xlfn.NUMBERVALUE(MID(AO16, SEARCH("!", AO16)+1, SEARCH("+", AO16)-SEARCH("!", AO16)-1)), Rankings!$A$2:$BK$161, 63, FALSE),0)</f>
        <v>0</v>
      </c>
      <c r="IO16">
        <f>IFERROR(VLOOKUP(_xlfn.NUMBERVALUE(MID(AP16, SEARCH("!", AP16)+1, SEARCH("+", AP16)-SEARCH("!", AP16)-1)), Rankings!$A$2:$BK$161, 63, FALSE),0)</f>
        <v>0</v>
      </c>
      <c r="IP16">
        <f>IFERROR(VLOOKUP(_xlfn.NUMBERVALUE(MID(AQ16, SEARCH("!", AQ16)+1, SEARCH("+", AQ16)-SEARCH("!", AQ16)-1)), Rankings!$A$2:$BK$161, 63, FALSE),0)</f>
        <v>0</v>
      </c>
      <c r="IQ16">
        <f>IFERROR(VLOOKUP(_xlfn.NUMBERVALUE(MID(AR16, SEARCH("!", AR16)+1, SEARCH("+", AR16)-SEARCH("!", AR16)-1)), Rankings!$A$2:$BK$161, 63, FALSE),0)</f>
        <v>0</v>
      </c>
      <c r="IR16">
        <f>IFERROR(VLOOKUP(_xlfn.NUMBERVALUE(MID(AS16, SEARCH("!", AS16)+1, SEARCH("+", AS16)-SEARCH("!", AS16)-1)), Rankings!$A$2:$BK$161, 63, FALSE),0)</f>
        <v>0</v>
      </c>
      <c r="IS16">
        <f>IFERROR(VLOOKUP(_xlfn.NUMBERVALUE(MID(AT16, SEARCH("!", AT16)+1, SEARCH("+", AT16)-SEARCH("!", AT16)-1)), Rankings!$A$2:$BK$161, 63, FALSE),0)</f>
        <v>0</v>
      </c>
      <c r="IT16">
        <f>IFERROR(VLOOKUP(_xlfn.NUMBERVALUE(MID(AU16, SEARCH("!", AU16)+1, SEARCH("+", AU16)-SEARCH("!", AU16)-1)), Rankings!$A$2:$BK$161, 63, FALSE),0)</f>
        <v>0</v>
      </c>
      <c r="IU16">
        <f>IFERROR(VLOOKUP(_xlfn.NUMBERVALUE(MID(AV16, SEARCH("!", AV16)+1, SEARCH("+", AV16)-SEARCH("!", AV16)-1)), Rankings!$A$2:$BK$161, 63, FALSE),0)</f>
        <v>0</v>
      </c>
      <c r="IV16">
        <f>IFERROR(VLOOKUP(_xlfn.NUMBERVALUE(MID(AW16, SEARCH("!", AW16)+1, SEARCH("+", AW16)-SEARCH("!", AW16)-1)), Rankings!$A$2:$BK$161, 63, FALSE),0)</f>
        <v>0</v>
      </c>
      <c r="IW16">
        <f>IFERROR(VLOOKUP(_xlfn.NUMBERVALUE(MID(AX16, SEARCH("!", AX16)+1, SEARCH("+", AX16)-SEARCH("!", AX16)-1)), Rankings!$A$2:$BK$161, 63, FALSE),0)</f>
        <v>0</v>
      </c>
      <c r="IX16">
        <f>IFERROR(VLOOKUP(_xlfn.NUMBERVALUE(MID(AY16, SEARCH("!", AY16)+1, SEARCH("+", AY16)-SEARCH("!", AY16)-1)), Rankings!$A$2:$BK$161, 63, FALSE),0)</f>
        <v>0</v>
      </c>
      <c r="IY16">
        <f>IFERROR(VLOOKUP(_xlfn.NUMBERVALUE(MID(AZ16, SEARCH("!", AZ16)+1, SEARCH("+", AZ16)-SEARCH("!", AZ16)-1)), Rankings!$A$2:$BK$161, 63, FALSE),0)</f>
        <v>0</v>
      </c>
      <c r="IZ16">
        <f>IFERROR(VLOOKUP(_xlfn.NUMBERVALUE(MID(BA16, SEARCH("!", BA16)+1, SEARCH("+", BA16)-SEARCH("!", BA16)-1)), Rankings!$A$2:$BK$161, 63, FALSE),0)</f>
        <v>0</v>
      </c>
      <c r="JA16">
        <f>IFERROR(VLOOKUP(_xlfn.NUMBERVALUE(MID(BB16, SEARCH("!", BB16)+1, SEARCH("+", BB16)-SEARCH("!", BB16)-1)), Rankings!$A$2:$BK$161, 63, FALSE),0)</f>
        <v>0</v>
      </c>
      <c r="JB16">
        <f>IFERROR(VLOOKUP(_xlfn.NUMBERVALUE(MID(BC16, SEARCH("!", BC16)+1, SEARCH("+", BC16)-SEARCH("!", BC16)-1)), Rankings!$A$2:$BK$161, 63, FALSE),0)</f>
        <v>0</v>
      </c>
      <c r="JC16">
        <f>IFERROR(VLOOKUP(_xlfn.NUMBERVALUE(MID(BD16, SEARCH("!", BD16)+1, SEARCH("+", BD16)-SEARCH("!", BD16)-1)), Rankings!$A$2:$BK$161, 63, FALSE),0)</f>
        <v>0</v>
      </c>
      <c r="JD16">
        <f>IFERROR(VLOOKUP(_xlfn.NUMBERVALUE(MID(BE16, SEARCH("!", BE16)+1, SEARCH("+", BE16)-SEARCH("!", BE16)-1)), Rankings!$A$2:$BK$161, 63, FALSE),0)</f>
        <v>0</v>
      </c>
      <c r="JE16">
        <f>IFERROR(VLOOKUP(_xlfn.NUMBERVALUE(MID(BF16, SEARCH("!", BF16)+1, SEARCH("+", BF16)-SEARCH("!", BF16)-1)), Rankings!$A$2:$BK$161, 63, FALSE),0)</f>
        <v>0</v>
      </c>
      <c r="JF16">
        <f>IFERROR(VLOOKUP(_xlfn.NUMBERVALUE(MID(BG16, SEARCH("!", BG16)+1, SEARCH("+", BG16)-SEARCH("!", BG16)-1)), Rankings!$A$2:$BK$161, 63, FALSE),0)</f>
        <v>0</v>
      </c>
      <c r="JG16">
        <f>IFERROR(VLOOKUP(_xlfn.NUMBERVALUE(MID(BH16, SEARCH("!", BH16)+1, SEARCH("+", BH16)-SEARCH("!", BH16)-1)), Rankings!$A$2:$BK$161, 63, FALSE),0)</f>
        <v>0</v>
      </c>
      <c r="JH16">
        <f>IFERROR(VLOOKUP(_xlfn.NUMBERVALUE(MID(BI16, SEARCH("!", BI16)+1, SEARCH("+", BI16)-SEARCH("!", BI16)-1)), Rankings!$A$2:$BK$161, 63, FALSE),0)</f>
        <v>0</v>
      </c>
      <c r="JI16">
        <f>IFERROR(VLOOKUP(_xlfn.NUMBERVALUE(MID(BJ16, SEARCH("!", BJ16)+1, SEARCH("+", BJ16)-SEARCH("!", BJ16)-1)), Rankings!$A$2:$BK$161, 63, FALSE),0)</f>
        <v>0</v>
      </c>
      <c r="JJ16">
        <f>IFERROR(VLOOKUP(_xlfn.NUMBERVALUE(MID(BK16, SEARCH("!", BK16)+1, SEARCH("+", BK16)-SEARCH("!", BK16)-1)), Rankings!$A$2:$BK$161, 63, FALSE),0)</f>
        <v>0</v>
      </c>
      <c r="JK16">
        <f>IFERROR(VLOOKUP(_xlfn.NUMBERVALUE(MID(BL16, SEARCH("!", BL16)+1, SEARCH("+", BL16)-SEARCH("!", BL16)-1)), Rankings!$A$2:$BK$161, 63, FALSE),0)</f>
        <v>0</v>
      </c>
      <c r="JL16">
        <f>IFERROR(VLOOKUP(_xlfn.NUMBERVALUE(MID(BM16, SEARCH("!", BM16)+1, SEARCH("+", BM16)-SEARCH("!", BM16)-1)), Rankings!$A$2:$BK$161, 63, FALSE),0)</f>
        <v>0</v>
      </c>
      <c r="JM16">
        <f>IFERROR(VLOOKUP(_xlfn.NUMBERVALUE(MID(BN16, SEARCH("!", BN16)+1, SEARCH("+", BN16)-SEARCH("!", BN16)-1)), Rankings!$A$2:$BK$161, 63, FALSE),0)</f>
        <v>0</v>
      </c>
      <c r="JN16">
        <f>IFERROR(VLOOKUP(_xlfn.NUMBERVALUE(MID(BO16, SEARCH("!", BO16)+1, SEARCH("+", BO16)-SEARCH("!", BO16)-1)), Rankings!$A$2:$BK$161, 63, FALSE),0)</f>
        <v>0</v>
      </c>
      <c r="JO16">
        <f>IFERROR(VLOOKUP(_xlfn.NUMBERVALUE(MID(BP16, SEARCH("!", BP16)+1, SEARCH("+", BP16)-SEARCH("!", BP16)-1)), Rankings!$A$2:$BK$161, 63, FALSE),0)</f>
        <v>0</v>
      </c>
      <c r="JP16">
        <f>IFERROR(VLOOKUP(_xlfn.NUMBERVALUE(MID(BQ16, SEARCH("!", BQ16)+1, SEARCH("+", BQ16)-SEARCH("!", BQ16)-1)), Rankings!$A$2:$BK$161, 63, FALSE),0)</f>
        <v>0</v>
      </c>
      <c r="JQ16">
        <f>IFERROR(VLOOKUP(_xlfn.NUMBERVALUE(MID(BR16, SEARCH("!", BR16)+1, SEARCH("+", BR16)-SEARCH("!", BR16)-1)), Rankings!$A$2:$BK$161, 63, FALSE),0)</f>
        <v>0</v>
      </c>
      <c r="JR16">
        <f>IFERROR(VLOOKUP(_xlfn.NUMBERVALUE(MID(BS16, SEARCH("!", BS16)+1, SEARCH("+", BS16)-SEARCH("!", BS16)-1)), Rankings!$A$2:$BK$161, 63, FALSE),0)</f>
        <v>0</v>
      </c>
      <c r="JS16">
        <f>IFERROR(VLOOKUP(_xlfn.NUMBERVALUE(MID(BT16, SEARCH("!", BT16)+1, SEARCH("+", BT16)-SEARCH("!", BT16)-1)), Rankings!$A$2:$BK$161, 63, FALSE),0)</f>
        <v>0</v>
      </c>
      <c r="JT16">
        <f>IFERROR(VLOOKUP(_xlfn.NUMBERVALUE(MID(BU16, SEARCH("!", BU16)+1, SEARCH("+", BU16)-SEARCH("!", BU16)-1)), Rankings!$A$2:$BK$161, 63, FALSE),0)</f>
        <v>0</v>
      </c>
      <c r="JU16">
        <f>IFERROR(VLOOKUP(_xlfn.NUMBERVALUE(MID(BV16, SEARCH("!", BV16)+1, SEARCH("+", BV16)-SEARCH("!", BV16)-1)), Rankings!$A$2:$BK$161, 63, FALSE),0)</f>
        <v>0</v>
      </c>
      <c r="JV16">
        <f>IFERROR(VLOOKUP(_xlfn.NUMBERVALUE(MID(BW16, SEARCH("!", BW16)+1, SEARCH("+", BW16)-SEARCH("!", BW16)-1)), Rankings!$A$2:$BK$161, 63, FALSE),0)</f>
        <v>0</v>
      </c>
      <c r="JW16">
        <f>IFERROR(VLOOKUP(_xlfn.NUMBERVALUE(MID(BX16, SEARCH("!", BX16)+1, SEARCH("+", BX16)-SEARCH("!", BX16)-1)), Rankings!$A$2:$BK$161, 63, FALSE),0)</f>
        <v>0</v>
      </c>
      <c r="JX16">
        <f>IFERROR(VLOOKUP(_xlfn.NUMBERVALUE(MID(BY16, SEARCH("!", BY16)+1, SEARCH("+", BY16)-SEARCH("!", BY16)-1)), Rankings!$A$2:$BK$161, 63, FALSE),0)</f>
        <v>0</v>
      </c>
      <c r="JY16">
        <f>IFERROR(VLOOKUP(_xlfn.NUMBERVALUE(MID(BZ16, SEARCH("!", BZ16)+1, SEARCH("+", BZ16)-SEARCH("!", BZ16)-1)), Rankings!$A$2:$BK$161, 63, FALSE),0)</f>
        <v>0</v>
      </c>
      <c r="JZ16">
        <f>IFERROR(VLOOKUP(_xlfn.NUMBERVALUE(MID(CA16, SEARCH("!", CA16)+1, SEARCH("+", CA16)-SEARCH("!", CA16)-1)), Rankings!$A$2:$BK$161, 63, FALSE),0)</f>
        <v>0</v>
      </c>
      <c r="KA16">
        <f>IFERROR(VLOOKUP(_xlfn.NUMBERVALUE(MID(CB16, SEARCH("!", CB16)+1, SEARCH("+", CB16)-SEARCH("!", CB16)-1)), Rankings!$A$2:$BK$161, 63, FALSE),0)</f>
        <v>0</v>
      </c>
      <c r="KB16">
        <f>IFERROR(VLOOKUP(_xlfn.NUMBERVALUE(MID(CC16, SEARCH("!", CC16)+1, SEARCH("+", CC16)-SEARCH("!", CC16)-1)), Rankings!$A$2:$BK$161, 63, FALSE),0)</f>
        <v>0</v>
      </c>
      <c r="KC16">
        <f>IFERROR(VLOOKUP(_xlfn.NUMBERVALUE(MID(CD16, SEARCH("!", CD16)+1, SEARCH("+", CD16)-SEARCH("!", CD16)-1)), Rankings!$A$2:$BK$161, 63, FALSE),0)</f>
        <v>0</v>
      </c>
      <c r="KD16">
        <f>IFERROR(VLOOKUP(_xlfn.NUMBERVALUE(MID(CE16, SEARCH("!", CE16)+1, SEARCH("+", CE16)-SEARCH("!", CE16)-1)), Rankings!$A$2:$BK$161, 63, FALSE),0)</f>
        <v>0</v>
      </c>
      <c r="KE16">
        <f>IFERROR(VLOOKUP(_xlfn.NUMBERVALUE(MID(CF16, SEARCH("!", CF16)+1, SEARCH("+", CF16)-SEARCH("!", CF16)-1)), Rankings!$A$2:$BK$161, 63, FALSE),0)</f>
        <v>0</v>
      </c>
      <c r="KF16">
        <f>IFERROR(VLOOKUP(_xlfn.NUMBERVALUE(MID(CG16, SEARCH("!", CG16)+1, SEARCH("+", CG16)-SEARCH("!", CG16)-1)), Rankings!$A$2:$BK$161, 63, FALSE),0)</f>
        <v>0</v>
      </c>
      <c r="KG16">
        <f>IFERROR(VLOOKUP(_xlfn.NUMBERVALUE(MID(CH16, SEARCH("!", CH16)+1, SEARCH("+", CH16)-SEARCH("!", CH16)-1)), Rankings!$A$2:$BK$161, 63, FALSE),0)</f>
        <v>0</v>
      </c>
      <c r="KH16">
        <f>IFERROR(VLOOKUP(_xlfn.NUMBERVALUE(MID(CI16, SEARCH("!", CI16)+1, SEARCH("+", CI16)-SEARCH("!", CI16)-1)), Rankings!$A$2:$BK$161, 63, FALSE),0)</f>
        <v>0</v>
      </c>
      <c r="KI16">
        <f>IFERROR(VLOOKUP(_xlfn.NUMBERVALUE(MID(CJ16, SEARCH("!", CJ16)+1, SEARCH("+", CJ16)-SEARCH("!", CJ16)-1)), Rankings!$A$2:$BK$161, 63, FALSE),0)</f>
        <v>0</v>
      </c>
      <c r="KJ16">
        <f>IFERROR(VLOOKUP(_xlfn.NUMBERVALUE(MID(CK16, SEARCH("!", CK16)+1, SEARCH("+", CK16)-SEARCH("!", CK16)-1)), Rankings!$A$2:$BK$161, 63, FALSE),0)</f>
        <v>0</v>
      </c>
      <c r="KK16">
        <f>IFERROR(VLOOKUP(_xlfn.NUMBERVALUE(MID(CL16, SEARCH("!", CL16)+1, SEARCH("+", CL16)-SEARCH("!", CL16)-1)), Rankings!$A$2:$BK$161, 63, FALSE),0)</f>
        <v>0</v>
      </c>
      <c r="KL16">
        <f>IFERROR(VLOOKUP(_xlfn.NUMBERVALUE(MID(CM16, SEARCH("!", CM16)+1, SEARCH("+", CM16)-SEARCH("!", CM16)-1)), Rankings!$A$2:$BK$161, 63, FALSE),0)</f>
        <v>0</v>
      </c>
      <c r="KM16">
        <f>IFERROR(VLOOKUP(_xlfn.NUMBERVALUE(MID(CN16, SEARCH("!", CN16)+1, SEARCH("+", CN16)-SEARCH("!", CN16)-1)), Rankings!$A$2:$BK$161, 63, FALSE),0)</f>
        <v>0</v>
      </c>
      <c r="KN16">
        <f>IFERROR(VLOOKUP(_xlfn.NUMBERVALUE(MID(CO16, SEARCH("!", CO16)+1, SEARCH("+", CO16)-SEARCH("!", CO16)-1)), Rankings!$A$2:$BK$161, 63, FALSE),0)</f>
        <v>0</v>
      </c>
      <c r="KO16">
        <f>IFERROR(VLOOKUP(_xlfn.NUMBERVALUE(MID(CP16, SEARCH("!", CP16)+1, SEARCH("+", CP16)-SEARCH("!", CP16)-1)), Rankings!$A$2:$BK$161, 63, FALSE),0)</f>
        <v>0</v>
      </c>
      <c r="KP16">
        <f>IFERROR(VLOOKUP(_xlfn.NUMBERVALUE(MID(CQ16, SEARCH("!", CQ16)+1, SEARCH("+", CQ16)-SEARCH("!", CQ16)-1)), Rankings!$A$2:$BK$161, 63, FALSE),0)</f>
        <v>0</v>
      </c>
      <c r="KQ16">
        <f>IFERROR(VLOOKUP(_xlfn.NUMBERVALUE(MID(CR16, SEARCH("!", CR16)+1, SEARCH("+", CR16)-SEARCH("!", CR16)-1)), Rankings!$A$2:$BK$161, 63, FALSE),0)</f>
        <v>0</v>
      </c>
      <c r="KS16" s="4">
        <f t="shared" si="119"/>
        <v>257</v>
      </c>
      <c r="KT16" s="4">
        <f t="shared" si="120"/>
        <v>132</v>
      </c>
      <c r="KU16" s="4">
        <f t="shared" si="121"/>
        <v>88</v>
      </c>
      <c r="KV16" s="4">
        <f t="shared" si="122"/>
        <v>0</v>
      </c>
      <c r="KY16" s="4">
        <f t="shared" si="123"/>
        <v>477</v>
      </c>
      <c r="KZ16" s="4"/>
      <c r="LB16">
        <f t="shared" si="124"/>
        <v>75</v>
      </c>
      <c r="LC16">
        <f t="shared" si="125"/>
        <v>38</v>
      </c>
      <c r="LD16">
        <f t="shared" si="126"/>
        <v>47</v>
      </c>
      <c r="LE16">
        <f t="shared" si="127"/>
        <v>0</v>
      </c>
      <c r="LF16">
        <f t="shared" si="128"/>
        <v>0</v>
      </c>
      <c r="LG16">
        <f t="shared" si="129"/>
        <v>42</v>
      </c>
      <c r="LH16">
        <f t="shared" si="130"/>
        <v>57</v>
      </c>
      <c r="LI16">
        <f t="shared" si="131"/>
        <v>75</v>
      </c>
      <c r="LJ16">
        <f t="shared" si="132"/>
        <v>55</v>
      </c>
      <c r="LK16">
        <f t="shared" si="133"/>
        <v>37</v>
      </c>
      <c r="LL16">
        <f t="shared" si="134"/>
        <v>51</v>
      </c>
      <c r="LM16">
        <f t="shared" si="135"/>
        <v>0</v>
      </c>
      <c r="LN16">
        <f t="shared" si="136"/>
        <v>0</v>
      </c>
      <c r="LO16">
        <f t="shared" si="137"/>
        <v>0</v>
      </c>
      <c r="LP16">
        <f t="shared" si="138"/>
        <v>0</v>
      </c>
      <c r="LQ16">
        <f t="shared" si="139"/>
        <v>0</v>
      </c>
      <c r="LR16">
        <f t="shared" si="140"/>
        <v>0</v>
      </c>
      <c r="LS16">
        <f t="shared" si="141"/>
        <v>0</v>
      </c>
      <c r="LT16">
        <f t="shared" si="142"/>
        <v>0</v>
      </c>
      <c r="LU16">
        <f t="shared" si="143"/>
        <v>0</v>
      </c>
      <c r="LV16">
        <f t="shared" si="144"/>
        <v>0</v>
      </c>
      <c r="LW16">
        <f t="shared" si="145"/>
        <v>0</v>
      </c>
      <c r="LX16">
        <f t="shared" si="146"/>
        <v>0</v>
      </c>
      <c r="LY16">
        <f t="shared" si="147"/>
        <v>0</v>
      </c>
      <c r="LZ16">
        <f t="shared" si="148"/>
        <v>0</v>
      </c>
      <c r="MA16">
        <f t="shared" si="149"/>
        <v>0</v>
      </c>
      <c r="MB16">
        <f t="shared" si="150"/>
        <v>0</v>
      </c>
      <c r="MC16">
        <f t="shared" si="151"/>
        <v>0</v>
      </c>
      <c r="MD16">
        <f t="shared" si="152"/>
        <v>0</v>
      </c>
      <c r="ME16">
        <f t="shared" si="153"/>
        <v>0</v>
      </c>
      <c r="MF16">
        <f t="shared" si="154"/>
        <v>0</v>
      </c>
      <c r="MG16">
        <f t="shared" si="155"/>
        <v>0</v>
      </c>
      <c r="MH16">
        <f t="shared" si="156"/>
        <v>0</v>
      </c>
      <c r="MI16">
        <f t="shared" si="157"/>
        <v>0</v>
      </c>
      <c r="MJ16">
        <f t="shared" si="158"/>
        <v>0</v>
      </c>
      <c r="MK16">
        <f t="shared" si="159"/>
        <v>0</v>
      </c>
      <c r="ML16">
        <f t="shared" si="160"/>
        <v>0</v>
      </c>
      <c r="MM16">
        <f t="shared" si="161"/>
        <v>0</v>
      </c>
      <c r="MN16">
        <f t="shared" si="162"/>
        <v>0</v>
      </c>
      <c r="MO16">
        <f t="shared" si="163"/>
        <v>0</v>
      </c>
      <c r="MP16">
        <f t="shared" si="164"/>
        <v>0</v>
      </c>
      <c r="MQ16">
        <f t="shared" si="165"/>
        <v>0</v>
      </c>
      <c r="MR16">
        <f t="shared" si="166"/>
        <v>0</v>
      </c>
      <c r="MS16">
        <f t="shared" si="167"/>
        <v>0</v>
      </c>
      <c r="MT16">
        <f t="shared" si="168"/>
        <v>0</v>
      </c>
      <c r="MU16">
        <f t="shared" si="169"/>
        <v>0</v>
      </c>
      <c r="MV16">
        <f t="shared" si="170"/>
        <v>0</v>
      </c>
      <c r="MW16">
        <f t="shared" si="171"/>
        <v>0</v>
      </c>
      <c r="MX16">
        <f t="shared" si="172"/>
        <v>0</v>
      </c>
      <c r="MY16">
        <f t="shared" si="173"/>
        <v>0</v>
      </c>
      <c r="MZ16">
        <f t="shared" si="174"/>
        <v>0</v>
      </c>
      <c r="NA16">
        <f t="shared" si="175"/>
        <v>0</v>
      </c>
      <c r="NB16">
        <f t="shared" si="176"/>
        <v>0</v>
      </c>
      <c r="NC16">
        <f t="shared" si="177"/>
        <v>0</v>
      </c>
      <c r="ND16">
        <f t="shared" si="178"/>
        <v>0</v>
      </c>
      <c r="NE16">
        <f t="shared" si="179"/>
        <v>0</v>
      </c>
      <c r="NF16">
        <f t="shared" si="180"/>
        <v>0</v>
      </c>
      <c r="NG16">
        <f t="shared" si="181"/>
        <v>0</v>
      </c>
      <c r="NH16">
        <f t="shared" si="182"/>
        <v>0</v>
      </c>
      <c r="NI16">
        <f t="shared" si="183"/>
        <v>0</v>
      </c>
      <c r="NJ16">
        <f t="shared" si="184"/>
        <v>0</v>
      </c>
      <c r="NK16">
        <f t="shared" si="185"/>
        <v>0</v>
      </c>
      <c r="NL16">
        <f t="shared" si="186"/>
        <v>0</v>
      </c>
      <c r="NM16">
        <f t="shared" si="187"/>
        <v>0</v>
      </c>
      <c r="NN16">
        <f t="shared" si="188"/>
        <v>0</v>
      </c>
      <c r="NO16">
        <f t="shared" si="189"/>
        <v>0</v>
      </c>
      <c r="NP16">
        <f t="shared" si="190"/>
        <v>0</v>
      </c>
      <c r="NQ16">
        <f t="shared" si="191"/>
        <v>0</v>
      </c>
      <c r="NR16">
        <f t="shared" si="192"/>
        <v>0</v>
      </c>
      <c r="NS16">
        <f t="shared" si="193"/>
        <v>0</v>
      </c>
      <c r="NT16">
        <f t="shared" si="194"/>
        <v>0</v>
      </c>
      <c r="NU16">
        <f t="shared" si="195"/>
        <v>0</v>
      </c>
      <c r="NV16">
        <f t="shared" si="196"/>
        <v>0</v>
      </c>
      <c r="NW16">
        <f t="shared" si="197"/>
        <v>0</v>
      </c>
      <c r="NX16">
        <f t="shared" si="198"/>
        <v>0</v>
      </c>
      <c r="NY16">
        <f t="shared" si="199"/>
        <v>0</v>
      </c>
      <c r="NZ16">
        <f t="shared" si="200"/>
        <v>0</v>
      </c>
      <c r="OA16">
        <f t="shared" si="201"/>
        <v>0</v>
      </c>
      <c r="OB16">
        <f t="shared" si="202"/>
        <v>0</v>
      </c>
      <c r="OC16">
        <f t="shared" si="203"/>
        <v>0</v>
      </c>
      <c r="OD16">
        <f t="shared" si="204"/>
        <v>0</v>
      </c>
      <c r="OE16">
        <f t="shared" si="205"/>
        <v>0</v>
      </c>
      <c r="OF16">
        <f t="shared" si="206"/>
        <v>0</v>
      </c>
      <c r="OG16">
        <f t="shared" si="207"/>
        <v>0</v>
      </c>
      <c r="OH16">
        <f t="shared" si="208"/>
        <v>0</v>
      </c>
      <c r="OJ16" s="4">
        <f t="shared" si="209"/>
        <v>144</v>
      </c>
      <c r="OK16" s="4">
        <f t="shared" si="210"/>
        <v>35</v>
      </c>
      <c r="OL16" s="4">
        <f t="shared" si="211"/>
        <v>70</v>
      </c>
      <c r="OM16" s="4">
        <f t="shared" si="212"/>
        <v>0</v>
      </c>
      <c r="OP16" s="4">
        <f t="shared" si="213"/>
        <v>249</v>
      </c>
      <c r="OQ16" s="4"/>
      <c r="OS16">
        <f t="shared" si="214"/>
        <v>31</v>
      </c>
      <c r="OT16">
        <f t="shared" si="215"/>
        <v>30</v>
      </c>
      <c r="OU16">
        <f t="shared" si="216"/>
        <v>24</v>
      </c>
      <c r="OV16">
        <f t="shared" si="217"/>
        <v>0</v>
      </c>
      <c r="OW16">
        <f t="shared" si="218"/>
        <v>0</v>
      </c>
      <c r="OX16">
        <f t="shared" si="219"/>
        <v>31</v>
      </c>
      <c r="OY16">
        <f t="shared" si="220"/>
        <v>27</v>
      </c>
      <c r="OZ16">
        <f t="shared" si="221"/>
        <v>8</v>
      </c>
      <c r="PA16">
        <f t="shared" si="222"/>
        <v>28</v>
      </c>
      <c r="PB16">
        <f t="shared" si="223"/>
        <v>38</v>
      </c>
      <c r="PC16">
        <f t="shared" si="224"/>
        <v>32</v>
      </c>
      <c r="PD16">
        <f t="shared" si="225"/>
        <v>0</v>
      </c>
      <c r="PE16">
        <f t="shared" si="226"/>
        <v>0</v>
      </c>
      <c r="PF16">
        <f t="shared" si="227"/>
        <v>0</v>
      </c>
      <c r="PG16">
        <f t="shared" si="228"/>
        <v>0</v>
      </c>
      <c r="PH16">
        <f t="shared" si="229"/>
        <v>0</v>
      </c>
      <c r="PI16">
        <f t="shared" si="230"/>
        <v>0</v>
      </c>
      <c r="PJ16">
        <f t="shared" si="231"/>
        <v>0</v>
      </c>
      <c r="PK16">
        <f t="shared" si="232"/>
        <v>0</v>
      </c>
      <c r="PL16">
        <f t="shared" si="233"/>
        <v>0</v>
      </c>
      <c r="PM16">
        <f t="shared" si="234"/>
        <v>0</v>
      </c>
      <c r="PN16">
        <f t="shared" si="235"/>
        <v>0</v>
      </c>
      <c r="PO16">
        <f t="shared" si="236"/>
        <v>0</v>
      </c>
      <c r="PP16">
        <f t="shared" si="237"/>
        <v>0</v>
      </c>
      <c r="PQ16">
        <f t="shared" si="238"/>
        <v>0</v>
      </c>
      <c r="PR16">
        <f t="shared" si="239"/>
        <v>0</v>
      </c>
      <c r="PS16">
        <f t="shared" si="240"/>
        <v>0</v>
      </c>
      <c r="PT16">
        <f t="shared" si="241"/>
        <v>0</v>
      </c>
      <c r="PU16">
        <f t="shared" si="242"/>
        <v>0</v>
      </c>
      <c r="PV16">
        <f t="shared" si="243"/>
        <v>0</v>
      </c>
      <c r="PW16">
        <f t="shared" si="244"/>
        <v>0</v>
      </c>
      <c r="PX16">
        <f t="shared" si="245"/>
        <v>0</v>
      </c>
      <c r="PY16">
        <f t="shared" si="246"/>
        <v>0</v>
      </c>
      <c r="PZ16">
        <f t="shared" si="247"/>
        <v>0</v>
      </c>
      <c r="QA16">
        <f t="shared" si="248"/>
        <v>0</v>
      </c>
      <c r="QB16">
        <f t="shared" si="249"/>
        <v>0</v>
      </c>
      <c r="QC16">
        <f t="shared" si="250"/>
        <v>0</v>
      </c>
      <c r="QD16">
        <f t="shared" si="251"/>
        <v>0</v>
      </c>
      <c r="QE16">
        <f t="shared" si="252"/>
        <v>0</v>
      </c>
      <c r="QF16">
        <f t="shared" si="253"/>
        <v>0</v>
      </c>
      <c r="QG16">
        <f t="shared" si="254"/>
        <v>0</v>
      </c>
      <c r="QH16">
        <f t="shared" si="255"/>
        <v>0</v>
      </c>
      <c r="QI16">
        <f t="shared" si="256"/>
        <v>0</v>
      </c>
      <c r="QJ16">
        <f t="shared" si="257"/>
        <v>0</v>
      </c>
      <c r="QK16">
        <f t="shared" si="258"/>
        <v>0</v>
      </c>
      <c r="QL16">
        <f t="shared" si="259"/>
        <v>0</v>
      </c>
      <c r="QM16">
        <f t="shared" si="260"/>
        <v>0</v>
      </c>
      <c r="QN16">
        <f t="shared" si="261"/>
        <v>0</v>
      </c>
      <c r="QO16">
        <f t="shared" si="262"/>
        <v>0</v>
      </c>
      <c r="QP16">
        <f t="shared" si="263"/>
        <v>0</v>
      </c>
      <c r="QQ16">
        <f t="shared" si="264"/>
        <v>0</v>
      </c>
      <c r="QR16">
        <f t="shared" si="265"/>
        <v>0</v>
      </c>
      <c r="QS16">
        <f t="shared" si="266"/>
        <v>0</v>
      </c>
      <c r="QT16">
        <f t="shared" si="267"/>
        <v>0</v>
      </c>
      <c r="QU16">
        <f t="shared" si="268"/>
        <v>0</v>
      </c>
      <c r="QV16">
        <f t="shared" si="269"/>
        <v>0</v>
      </c>
      <c r="QW16">
        <f t="shared" si="270"/>
        <v>0</v>
      </c>
      <c r="QX16">
        <f t="shared" si="271"/>
        <v>0</v>
      </c>
      <c r="QY16">
        <f t="shared" si="272"/>
        <v>0</v>
      </c>
      <c r="QZ16">
        <f t="shared" si="273"/>
        <v>0</v>
      </c>
      <c r="RA16">
        <f t="shared" si="274"/>
        <v>0</v>
      </c>
      <c r="RB16">
        <f t="shared" si="275"/>
        <v>0</v>
      </c>
      <c r="RC16">
        <f t="shared" si="276"/>
        <v>0</v>
      </c>
      <c r="RD16">
        <f t="shared" si="277"/>
        <v>0</v>
      </c>
      <c r="RE16">
        <f t="shared" si="278"/>
        <v>0</v>
      </c>
      <c r="RF16">
        <f t="shared" si="279"/>
        <v>0</v>
      </c>
      <c r="RG16">
        <f t="shared" si="280"/>
        <v>0</v>
      </c>
      <c r="RH16">
        <f t="shared" si="281"/>
        <v>0</v>
      </c>
      <c r="RI16">
        <f t="shared" si="282"/>
        <v>0</v>
      </c>
      <c r="RJ16">
        <f t="shared" si="283"/>
        <v>0</v>
      </c>
      <c r="RK16">
        <f t="shared" si="284"/>
        <v>0</v>
      </c>
      <c r="RL16">
        <f t="shared" si="285"/>
        <v>0</v>
      </c>
      <c r="RM16">
        <f t="shared" si="286"/>
        <v>0</v>
      </c>
      <c r="RN16">
        <f t="shared" si="287"/>
        <v>0</v>
      </c>
      <c r="RO16">
        <f t="shared" si="288"/>
        <v>0</v>
      </c>
      <c r="RP16">
        <f t="shared" si="289"/>
        <v>0</v>
      </c>
      <c r="RQ16">
        <f t="shared" si="290"/>
        <v>0</v>
      </c>
      <c r="RR16">
        <f t="shared" si="291"/>
        <v>0</v>
      </c>
      <c r="RS16">
        <f t="shared" si="292"/>
        <v>0</v>
      </c>
      <c r="RT16">
        <f t="shared" si="293"/>
        <v>0</v>
      </c>
      <c r="RU16">
        <f t="shared" si="294"/>
        <v>0</v>
      </c>
      <c r="RV16">
        <f t="shared" si="295"/>
        <v>0</v>
      </c>
      <c r="RW16">
        <f t="shared" si="296"/>
        <v>0</v>
      </c>
      <c r="RX16">
        <f t="shared" si="297"/>
        <v>0</v>
      </c>
      <c r="RY16">
        <f t="shared" si="298"/>
        <v>0</v>
      </c>
      <c r="SA16" s="4">
        <f t="shared" si="299"/>
        <v>22.76</v>
      </c>
      <c r="SB16" s="4">
        <f t="shared" si="300"/>
        <v>9.870000000000001</v>
      </c>
      <c r="SC16" s="4">
        <f t="shared" si="301"/>
        <v>9.879999999999999</v>
      </c>
      <c r="SD16" s="4">
        <f t="shared" si="302"/>
        <v>0</v>
      </c>
      <c r="SF16" s="4">
        <f t="shared" si="303"/>
        <v>42.510000000000005</v>
      </c>
      <c r="SI16">
        <f t="shared" si="304"/>
        <v>5.78</v>
      </c>
      <c r="SJ16">
        <f t="shared" si="305"/>
        <v>3</v>
      </c>
      <c r="SK16">
        <f t="shared" si="306"/>
        <v>3.58</v>
      </c>
      <c r="SL16" t="str">
        <f t="shared" si="307"/>
        <v>0</v>
      </c>
      <c r="SM16" t="str">
        <f t="shared" si="308"/>
        <v>0</v>
      </c>
      <c r="SN16">
        <f t="shared" si="309"/>
        <v>5.4</v>
      </c>
      <c r="SO16">
        <f t="shared" si="310"/>
        <v>5.29</v>
      </c>
      <c r="SP16">
        <f t="shared" si="311"/>
        <v>4.58</v>
      </c>
      <c r="SQ16">
        <f t="shared" si="312"/>
        <v>5</v>
      </c>
      <c r="SR16">
        <f t="shared" si="313"/>
        <v>5</v>
      </c>
      <c r="SS16">
        <f t="shared" si="314"/>
        <v>4.88</v>
      </c>
      <c r="ST16" t="str">
        <f t="shared" si="315"/>
        <v>0</v>
      </c>
      <c r="SU16" t="str">
        <f t="shared" si="316"/>
        <v>0</v>
      </c>
      <c r="SV16" t="str">
        <f t="shared" si="317"/>
        <v>0</v>
      </c>
      <c r="SW16" t="str">
        <f t="shared" si="318"/>
        <v>0</v>
      </c>
      <c r="SX16" t="str">
        <f t="shared" si="319"/>
        <v>0</v>
      </c>
      <c r="SY16" t="str">
        <f t="shared" si="320"/>
        <v>0</v>
      </c>
      <c r="SZ16" t="str">
        <f t="shared" si="321"/>
        <v>0</v>
      </c>
      <c r="TA16" t="str">
        <f t="shared" si="322"/>
        <v>0</v>
      </c>
      <c r="TB16" t="str">
        <f t="shared" si="323"/>
        <v>0</v>
      </c>
      <c r="TC16" t="str">
        <f t="shared" si="324"/>
        <v>0</v>
      </c>
      <c r="TD16" t="str">
        <f t="shared" si="325"/>
        <v>0</v>
      </c>
      <c r="TE16" t="str">
        <f t="shared" si="326"/>
        <v>0</v>
      </c>
      <c r="TF16" t="str">
        <f t="shared" si="327"/>
        <v>0</v>
      </c>
      <c r="TG16" t="str">
        <f t="shared" si="328"/>
        <v>0</v>
      </c>
      <c r="TH16" t="str">
        <f t="shared" si="329"/>
        <v>0</v>
      </c>
      <c r="TI16" t="str">
        <f t="shared" si="330"/>
        <v>0</v>
      </c>
      <c r="TJ16" t="str">
        <f t="shared" si="331"/>
        <v>0</v>
      </c>
      <c r="TK16" t="str">
        <f t="shared" si="332"/>
        <v>0</v>
      </c>
      <c r="TL16" t="str">
        <f t="shared" si="333"/>
        <v>0</v>
      </c>
      <c r="TM16" t="str">
        <f t="shared" si="334"/>
        <v>0</v>
      </c>
      <c r="TN16" t="str">
        <f t="shared" si="335"/>
        <v>0</v>
      </c>
      <c r="TO16" t="str">
        <f t="shared" si="336"/>
        <v>0</v>
      </c>
      <c r="TP16" t="str">
        <f t="shared" si="337"/>
        <v>0</v>
      </c>
      <c r="TQ16" t="str">
        <f t="shared" si="338"/>
        <v>0</v>
      </c>
      <c r="TR16" t="str">
        <f t="shared" si="339"/>
        <v>0</v>
      </c>
      <c r="TS16" t="str">
        <f t="shared" si="340"/>
        <v>0</v>
      </c>
      <c r="TT16" t="str">
        <f t="shared" si="341"/>
        <v>0</v>
      </c>
      <c r="TU16" t="str">
        <f t="shared" si="342"/>
        <v>0</v>
      </c>
      <c r="TV16" t="str">
        <f t="shared" si="343"/>
        <v>0</v>
      </c>
      <c r="TW16" t="str">
        <f t="shared" si="344"/>
        <v>0</v>
      </c>
      <c r="TX16" t="str">
        <f t="shared" si="345"/>
        <v>0</v>
      </c>
      <c r="TY16" t="str">
        <f t="shared" si="346"/>
        <v>0</v>
      </c>
      <c r="TZ16" t="str">
        <f t="shared" si="347"/>
        <v>0</v>
      </c>
      <c r="UA16" t="str">
        <f t="shared" si="348"/>
        <v>0</v>
      </c>
      <c r="UB16" t="str">
        <f t="shared" si="349"/>
        <v>0</v>
      </c>
      <c r="UC16" t="str">
        <f t="shared" si="350"/>
        <v>0</v>
      </c>
      <c r="UD16" t="str">
        <f t="shared" si="351"/>
        <v>0</v>
      </c>
      <c r="UE16" t="str">
        <f t="shared" si="352"/>
        <v>0</v>
      </c>
      <c r="UF16" t="str">
        <f t="shared" si="353"/>
        <v>0</v>
      </c>
      <c r="UG16" t="str">
        <f t="shared" si="354"/>
        <v>0</v>
      </c>
      <c r="UH16" t="str">
        <f t="shared" si="355"/>
        <v>0</v>
      </c>
      <c r="UI16" t="str">
        <f t="shared" si="356"/>
        <v>0</v>
      </c>
      <c r="UJ16" t="str">
        <f t="shared" si="357"/>
        <v>0</v>
      </c>
      <c r="UK16" t="str">
        <f t="shared" si="358"/>
        <v>0</v>
      </c>
      <c r="UL16" t="str">
        <f t="shared" si="359"/>
        <v>0</v>
      </c>
      <c r="UM16" t="str">
        <f t="shared" si="360"/>
        <v>0</v>
      </c>
      <c r="UN16" t="str">
        <f t="shared" si="361"/>
        <v>0</v>
      </c>
      <c r="UO16" t="str">
        <f t="shared" si="362"/>
        <v>0</v>
      </c>
      <c r="UP16" t="str">
        <f t="shared" si="363"/>
        <v>0</v>
      </c>
      <c r="UQ16" t="str">
        <f t="shared" si="364"/>
        <v>0</v>
      </c>
      <c r="UR16" t="str">
        <f t="shared" si="365"/>
        <v>0</v>
      </c>
      <c r="US16" t="str">
        <f t="shared" si="366"/>
        <v>0</v>
      </c>
      <c r="UT16" t="str">
        <f t="shared" si="367"/>
        <v>0</v>
      </c>
      <c r="UU16" t="str">
        <f t="shared" si="368"/>
        <v>0</v>
      </c>
      <c r="UV16" t="str">
        <f t="shared" si="369"/>
        <v>0</v>
      </c>
      <c r="UW16" t="str">
        <f t="shared" si="370"/>
        <v>0</v>
      </c>
      <c r="UX16" t="str">
        <f t="shared" si="371"/>
        <v>0</v>
      </c>
      <c r="UY16" t="str">
        <f t="shared" si="372"/>
        <v>0</v>
      </c>
      <c r="UZ16" t="str">
        <f t="shared" si="373"/>
        <v>0</v>
      </c>
      <c r="VA16" t="str">
        <f t="shared" si="374"/>
        <v>0</v>
      </c>
      <c r="VB16" t="str">
        <f t="shared" si="375"/>
        <v>0</v>
      </c>
      <c r="VC16" t="str">
        <f t="shared" si="376"/>
        <v>0</v>
      </c>
      <c r="VD16" t="str">
        <f t="shared" si="377"/>
        <v>0</v>
      </c>
      <c r="VE16" t="str">
        <f t="shared" si="378"/>
        <v>0</v>
      </c>
      <c r="VF16" t="str">
        <f t="shared" si="379"/>
        <v>0</v>
      </c>
      <c r="VG16" t="str">
        <f t="shared" si="380"/>
        <v>0</v>
      </c>
      <c r="VH16" t="str">
        <f t="shared" si="381"/>
        <v>0</v>
      </c>
      <c r="VI16" t="str">
        <f t="shared" si="382"/>
        <v>0</v>
      </c>
      <c r="VJ16" t="str">
        <f t="shared" si="383"/>
        <v>0</v>
      </c>
      <c r="VK16" t="str">
        <f t="shared" si="384"/>
        <v>0</v>
      </c>
      <c r="VL16" t="str">
        <f t="shared" si="385"/>
        <v>0</v>
      </c>
      <c r="VM16" t="str">
        <f t="shared" si="386"/>
        <v>0</v>
      </c>
      <c r="VN16" t="str">
        <f t="shared" si="387"/>
        <v>0</v>
      </c>
      <c r="VO16" t="str">
        <f t="shared" si="388"/>
        <v>0</v>
      </c>
      <c r="VQ16" s="4">
        <f t="shared" si="389"/>
        <v>61.05</v>
      </c>
      <c r="VR16" s="4">
        <f t="shared" si="390"/>
        <v>30.46</v>
      </c>
      <c r="VS16" s="4">
        <f t="shared" si="391"/>
        <v>22.64</v>
      </c>
      <c r="VT16" s="4">
        <f t="shared" si="392"/>
        <v>0</v>
      </c>
      <c r="VV16" s="4">
        <f t="shared" si="393"/>
        <v>114.14999999999999</v>
      </c>
      <c r="VY16">
        <f t="shared" si="394"/>
        <v>16.75</v>
      </c>
      <c r="VZ16">
        <f t="shared" si="395"/>
        <v>7.07</v>
      </c>
      <c r="WA16">
        <f t="shared" si="396"/>
        <v>-3.25</v>
      </c>
      <c r="WB16">
        <f t="shared" si="397"/>
        <v>0</v>
      </c>
      <c r="WC16">
        <f t="shared" si="398"/>
        <v>0</v>
      </c>
      <c r="WD16">
        <f t="shared" si="399"/>
        <v>25.12</v>
      </c>
      <c r="WE16">
        <f t="shared" si="400"/>
        <v>18.93</v>
      </c>
      <c r="WF16">
        <f t="shared" si="401"/>
        <v>11.53</v>
      </c>
      <c r="WG16">
        <f t="shared" si="402"/>
        <v>15.36</v>
      </c>
      <c r="WH16">
        <f t="shared" si="403"/>
        <v>14.55</v>
      </c>
      <c r="WI16">
        <f t="shared" si="404"/>
        <v>8.09</v>
      </c>
      <c r="WJ16">
        <f t="shared" si="405"/>
        <v>0</v>
      </c>
      <c r="WK16">
        <f t="shared" si="406"/>
        <v>0</v>
      </c>
      <c r="WL16">
        <f t="shared" si="407"/>
        <v>0</v>
      </c>
      <c r="WM16">
        <f t="shared" si="408"/>
        <v>0</v>
      </c>
      <c r="WN16">
        <f t="shared" si="409"/>
        <v>0</v>
      </c>
      <c r="WO16">
        <f t="shared" si="410"/>
        <v>0</v>
      </c>
      <c r="WP16">
        <f t="shared" si="411"/>
        <v>0</v>
      </c>
      <c r="WQ16">
        <f t="shared" si="412"/>
        <v>0</v>
      </c>
      <c r="WR16">
        <f t="shared" si="413"/>
        <v>0</v>
      </c>
      <c r="WS16">
        <f t="shared" si="414"/>
        <v>0</v>
      </c>
      <c r="WT16">
        <f t="shared" si="415"/>
        <v>0</v>
      </c>
      <c r="WU16">
        <f t="shared" si="416"/>
        <v>0</v>
      </c>
      <c r="WV16">
        <f t="shared" si="417"/>
        <v>0</v>
      </c>
      <c r="WW16">
        <f t="shared" si="418"/>
        <v>0</v>
      </c>
      <c r="WX16">
        <f t="shared" si="419"/>
        <v>0</v>
      </c>
      <c r="WY16">
        <f t="shared" si="420"/>
        <v>0</v>
      </c>
      <c r="WZ16">
        <f t="shared" si="421"/>
        <v>0</v>
      </c>
      <c r="XA16">
        <f t="shared" si="422"/>
        <v>0</v>
      </c>
      <c r="XB16">
        <f t="shared" si="423"/>
        <v>0</v>
      </c>
      <c r="XC16">
        <f t="shared" si="424"/>
        <v>0</v>
      </c>
      <c r="XD16">
        <f t="shared" si="425"/>
        <v>0</v>
      </c>
      <c r="XE16">
        <f t="shared" si="426"/>
        <v>0</v>
      </c>
      <c r="XF16">
        <f t="shared" si="427"/>
        <v>0</v>
      </c>
      <c r="XG16">
        <f t="shared" si="428"/>
        <v>0</v>
      </c>
      <c r="XH16">
        <f t="shared" si="429"/>
        <v>0</v>
      </c>
      <c r="XI16">
        <f t="shared" si="430"/>
        <v>0</v>
      </c>
      <c r="XJ16">
        <f t="shared" si="431"/>
        <v>0</v>
      </c>
      <c r="XK16">
        <f t="shared" si="432"/>
        <v>0</v>
      </c>
      <c r="XL16">
        <f t="shared" si="433"/>
        <v>0</v>
      </c>
      <c r="XM16">
        <f t="shared" si="434"/>
        <v>0</v>
      </c>
      <c r="XN16">
        <f t="shared" si="435"/>
        <v>0</v>
      </c>
      <c r="XO16">
        <f t="shared" si="436"/>
        <v>0</v>
      </c>
      <c r="XP16">
        <f t="shared" si="437"/>
        <v>0</v>
      </c>
      <c r="XQ16">
        <f t="shared" si="438"/>
        <v>0</v>
      </c>
      <c r="XR16">
        <f t="shared" si="439"/>
        <v>0</v>
      </c>
      <c r="XS16">
        <f t="shared" si="440"/>
        <v>0</v>
      </c>
      <c r="XT16">
        <f t="shared" si="441"/>
        <v>0</v>
      </c>
      <c r="XU16">
        <f t="shared" si="442"/>
        <v>0</v>
      </c>
      <c r="XV16">
        <f t="shared" si="443"/>
        <v>0</v>
      </c>
      <c r="XW16">
        <f t="shared" si="444"/>
        <v>0</v>
      </c>
      <c r="XX16">
        <f t="shared" si="445"/>
        <v>0</v>
      </c>
      <c r="XY16">
        <f t="shared" si="446"/>
        <v>0</v>
      </c>
      <c r="XZ16">
        <f t="shared" si="447"/>
        <v>0</v>
      </c>
      <c r="YA16">
        <f t="shared" si="448"/>
        <v>0</v>
      </c>
      <c r="YB16">
        <f t="shared" si="449"/>
        <v>0</v>
      </c>
      <c r="YC16">
        <f t="shared" si="450"/>
        <v>0</v>
      </c>
      <c r="YD16">
        <f t="shared" si="451"/>
        <v>0</v>
      </c>
      <c r="YE16">
        <f t="shared" si="452"/>
        <v>0</v>
      </c>
      <c r="YF16">
        <f t="shared" si="453"/>
        <v>0</v>
      </c>
      <c r="YG16">
        <f t="shared" si="454"/>
        <v>0</v>
      </c>
      <c r="YH16">
        <f t="shared" si="455"/>
        <v>0</v>
      </c>
      <c r="YI16">
        <f t="shared" si="456"/>
        <v>0</v>
      </c>
      <c r="YJ16">
        <f t="shared" si="457"/>
        <v>0</v>
      </c>
      <c r="YK16">
        <f t="shared" si="458"/>
        <v>0</v>
      </c>
      <c r="YL16">
        <f t="shared" si="459"/>
        <v>0</v>
      </c>
      <c r="YM16">
        <f t="shared" si="460"/>
        <v>0</v>
      </c>
      <c r="YN16">
        <f t="shared" si="461"/>
        <v>0</v>
      </c>
      <c r="YO16">
        <f t="shared" si="462"/>
        <v>0</v>
      </c>
      <c r="YP16">
        <f t="shared" si="463"/>
        <v>0</v>
      </c>
      <c r="YQ16">
        <f t="shared" si="464"/>
        <v>0</v>
      </c>
      <c r="YR16">
        <f t="shared" si="465"/>
        <v>0</v>
      </c>
      <c r="YS16">
        <f t="shared" si="466"/>
        <v>0</v>
      </c>
      <c r="YT16">
        <f t="shared" si="467"/>
        <v>0</v>
      </c>
      <c r="YU16">
        <f t="shared" si="468"/>
        <v>0</v>
      </c>
      <c r="YV16">
        <f t="shared" si="469"/>
        <v>0</v>
      </c>
      <c r="YW16">
        <f t="shared" si="470"/>
        <v>0</v>
      </c>
      <c r="YX16">
        <f t="shared" si="471"/>
        <v>0</v>
      </c>
      <c r="YY16">
        <f t="shared" si="472"/>
        <v>0</v>
      </c>
      <c r="YZ16">
        <f t="shared" si="473"/>
        <v>0</v>
      </c>
      <c r="ZA16">
        <f t="shared" si="474"/>
        <v>0</v>
      </c>
      <c r="ZB16">
        <f t="shared" si="475"/>
        <v>0</v>
      </c>
      <c r="ZC16">
        <f t="shared" si="476"/>
        <v>0</v>
      </c>
      <c r="ZD16">
        <f t="shared" si="477"/>
        <v>0</v>
      </c>
      <c r="ZE16">
        <f t="shared" si="478"/>
        <v>0</v>
      </c>
      <c r="ZG16" s="4">
        <f t="shared" si="479"/>
        <v>317</v>
      </c>
      <c r="ZH16" s="4">
        <f t="shared" si="480"/>
        <v>115</v>
      </c>
      <c r="ZI16" s="4">
        <f t="shared" si="481"/>
        <v>174</v>
      </c>
      <c r="ZJ16" s="4">
        <f t="shared" si="482"/>
        <v>0</v>
      </c>
      <c r="ZL16" s="4">
        <f t="shared" si="483"/>
        <v>606</v>
      </c>
      <c r="ZO16">
        <f t="shared" si="484"/>
        <v>48</v>
      </c>
      <c r="ZP16">
        <f t="shared" si="485"/>
        <v>63</v>
      </c>
      <c r="ZQ16">
        <f t="shared" si="486"/>
        <v>95</v>
      </c>
      <c r="ZR16">
        <f t="shared" si="487"/>
        <v>0</v>
      </c>
      <c r="ZS16">
        <f t="shared" si="488"/>
        <v>0</v>
      </c>
      <c r="ZT16">
        <f t="shared" si="489"/>
        <v>45</v>
      </c>
      <c r="ZU16">
        <f t="shared" si="490"/>
        <v>48</v>
      </c>
      <c r="ZV16">
        <f t="shared" si="491"/>
        <v>67</v>
      </c>
      <c r="ZW16">
        <f t="shared" si="492"/>
        <v>66</v>
      </c>
      <c r="ZX16">
        <f t="shared" si="493"/>
        <v>89</v>
      </c>
      <c r="ZY16">
        <f t="shared" si="494"/>
        <v>85</v>
      </c>
      <c r="ZZ16">
        <f t="shared" si="495"/>
        <v>0</v>
      </c>
      <c r="AAA16">
        <f t="shared" si="496"/>
        <v>0</v>
      </c>
      <c r="AAB16">
        <f t="shared" si="497"/>
        <v>0</v>
      </c>
      <c r="AAC16">
        <f t="shared" si="498"/>
        <v>0</v>
      </c>
      <c r="AAD16">
        <f t="shared" si="499"/>
        <v>0</v>
      </c>
      <c r="AAE16">
        <f t="shared" si="500"/>
        <v>0</v>
      </c>
      <c r="AAF16">
        <f t="shared" si="501"/>
        <v>0</v>
      </c>
      <c r="AAG16">
        <f t="shared" si="502"/>
        <v>0</v>
      </c>
      <c r="AAH16">
        <f t="shared" si="503"/>
        <v>0</v>
      </c>
      <c r="AAI16">
        <f t="shared" si="504"/>
        <v>0</v>
      </c>
      <c r="AAJ16">
        <f t="shared" si="505"/>
        <v>0</v>
      </c>
      <c r="AAK16">
        <f t="shared" si="506"/>
        <v>0</v>
      </c>
      <c r="AAL16">
        <f t="shared" si="507"/>
        <v>0</v>
      </c>
      <c r="AAM16">
        <f t="shared" si="508"/>
        <v>0</v>
      </c>
      <c r="AAN16">
        <f t="shared" si="509"/>
        <v>0</v>
      </c>
      <c r="AAO16">
        <f t="shared" si="510"/>
        <v>0</v>
      </c>
      <c r="AAP16">
        <f t="shared" si="511"/>
        <v>0</v>
      </c>
      <c r="AAQ16">
        <f t="shared" si="512"/>
        <v>0</v>
      </c>
      <c r="AAR16">
        <f t="shared" si="513"/>
        <v>0</v>
      </c>
      <c r="AAS16">
        <f t="shared" si="514"/>
        <v>0</v>
      </c>
      <c r="AAT16">
        <f t="shared" si="515"/>
        <v>0</v>
      </c>
      <c r="AAU16">
        <f t="shared" si="516"/>
        <v>0</v>
      </c>
      <c r="AAV16">
        <f t="shared" si="517"/>
        <v>0</v>
      </c>
      <c r="AAW16">
        <f t="shared" si="518"/>
        <v>0</v>
      </c>
      <c r="AAX16">
        <f t="shared" si="519"/>
        <v>0</v>
      </c>
      <c r="AAY16">
        <f t="shared" si="520"/>
        <v>0</v>
      </c>
      <c r="AAZ16">
        <f t="shared" si="521"/>
        <v>0</v>
      </c>
      <c r="ABA16">
        <f t="shared" si="522"/>
        <v>0</v>
      </c>
      <c r="ABB16">
        <f t="shared" si="523"/>
        <v>0</v>
      </c>
      <c r="ABC16">
        <f t="shared" si="524"/>
        <v>0</v>
      </c>
      <c r="ABD16">
        <f t="shared" si="525"/>
        <v>0</v>
      </c>
      <c r="ABE16">
        <f t="shared" si="526"/>
        <v>0</v>
      </c>
      <c r="ABF16">
        <f t="shared" si="527"/>
        <v>0</v>
      </c>
      <c r="ABG16">
        <f t="shared" si="528"/>
        <v>0</v>
      </c>
      <c r="ABH16">
        <f t="shared" si="529"/>
        <v>0</v>
      </c>
      <c r="ABI16">
        <f t="shared" si="530"/>
        <v>0</v>
      </c>
      <c r="ABJ16">
        <f t="shared" si="531"/>
        <v>0</v>
      </c>
      <c r="ABK16">
        <f t="shared" si="532"/>
        <v>0</v>
      </c>
      <c r="ABL16">
        <f t="shared" si="533"/>
        <v>0</v>
      </c>
      <c r="ABM16">
        <f t="shared" si="534"/>
        <v>0</v>
      </c>
      <c r="ABN16">
        <f t="shared" si="535"/>
        <v>0</v>
      </c>
      <c r="ABO16">
        <f t="shared" si="536"/>
        <v>0</v>
      </c>
      <c r="ABP16">
        <f t="shared" si="537"/>
        <v>0</v>
      </c>
      <c r="ABQ16">
        <f t="shared" si="538"/>
        <v>0</v>
      </c>
      <c r="ABR16">
        <f t="shared" si="539"/>
        <v>0</v>
      </c>
      <c r="ABS16">
        <f t="shared" si="540"/>
        <v>0</v>
      </c>
      <c r="ABT16">
        <f t="shared" si="541"/>
        <v>0</v>
      </c>
      <c r="ABU16">
        <f t="shared" si="542"/>
        <v>0</v>
      </c>
      <c r="ABV16">
        <f t="shared" si="543"/>
        <v>0</v>
      </c>
      <c r="ABW16">
        <f t="shared" si="544"/>
        <v>0</v>
      </c>
      <c r="ABX16">
        <f t="shared" si="545"/>
        <v>0</v>
      </c>
      <c r="ABY16">
        <f t="shared" si="546"/>
        <v>0</v>
      </c>
      <c r="ABZ16">
        <f t="shared" si="547"/>
        <v>0</v>
      </c>
      <c r="ACA16">
        <f t="shared" si="548"/>
        <v>0</v>
      </c>
      <c r="ACB16">
        <f t="shared" si="549"/>
        <v>0</v>
      </c>
      <c r="ACC16">
        <f t="shared" si="550"/>
        <v>0</v>
      </c>
      <c r="ACD16">
        <f t="shared" si="551"/>
        <v>0</v>
      </c>
      <c r="ACE16">
        <f t="shared" si="552"/>
        <v>0</v>
      </c>
      <c r="ACF16">
        <f t="shared" si="553"/>
        <v>0</v>
      </c>
      <c r="ACG16">
        <f t="shared" si="554"/>
        <v>0</v>
      </c>
      <c r="ACH16">
        <f t="shared" si="555"/>
        <v>0</v>
      </c>
      <c r="ACI16">
        <f t="shared" si="556"/>
        <v>0</v>
      </c>
      <c r="ACJ16">
        <f t="shared" si="557"/>
        <v>0</v>
      </c>
      <c r="ACK16">
        <f t="shared" si="558"/>
        <v>0</v>
      </c>
      <c r="ACL16">
        <f t="shared" si="559"/>
        <v>0</v>
      </c>
      <c r="ACM16">
        <f t="shared" si="560"/>
        <v>0</v>
      </c>
      <c r="ACN16">
        <f t="shared" si="561"/>
        <v>0</v>
      </c>
      <c r="ACO16">
        <f t="shared" si="562"/>
        <v>0</v>
      </c>
      <c r="ACP16">
        <f t="shared" si="563"/>
        <v>0</v>
      </c>
      <c r="ACQ16">
        <f t="shared" si="564"/>
        <v>0</v>
      </c>
      <c r="ACR16">
        <f t="shared" si="565"/>
        <v>0</v>
      </c>
      <c r="ACS16">
        <f t="shared" si="566"/>
        <v>0</v>
      </c>
      <c r="ACT16">
        <f t="shared" si="567"/>
        <v>0</v>
      </c>
      <c r="ACU16">
        <f t="shared" si="568"/>
        <v>0</v>
      </c>
      <c r="ACW16" s="4">
        <f t="shared" si="569"/>
        <v>414.30000000000007</v>
      </c>
      <c r="ACX16" s="4">
        <f t="shared" si="570"/>
        <v>320</v>
      </c>
      <c r="ACY16" s="4">
        <f t="shared" si="571"/>
        <v>84.6</v>
      </c>
      <c r="ACZ16" s="4">
        <f t="shared" si="572"/>
        <v>0</v>
      </c>
      <c r="ADA16" s="88">
        <f t="shared" si="573"/>
        <v>12.649110640673518</v>
      </c>
      <c r="ADB16" s="4">
        <f t="shared" si="574"/>
        <v>818.90000000000009</v>
      </c>
      <c r="ADC16" s="5">
        <f t="shared" si="575"/>
        <v>9.1027468381802219</v>
      </c>
      <c r="ADD16" s="5">
        <f t="shared" si="576"/>
        <v>6.5038450166036395</v>
      </c>
      <c r="ADE16">
        <f t="shared" si="577"/>
        <v>105.1</v>
      </c>
      <c r="ADF16">
        <f t="shared" si="578"/>
        <v>58.4</v>
      </c>
      <c r="ADG16">
        <f t="shared" si="579"/>
        <v>110.8</v>
      </c>
      <c r="ADH16">
        <f t="shared" si="580"/>
        <v>0</v>
      </c>
      <c r="ADI16">
        <f t="shared" si="581"/>
        <v>0</v>
      </c>
      <c r="ADJ16">
        <f t="shared" si="582"/>
        <v>41.1</v>
      </c>
      <c r="ADK16">
        <f t="shared" si="583"/>
        <v>75</v>
      </c>
      <c r="ADL16">
        <f t="shared" si="584"/>
        <v>245</v>
      </c>
      <c r="ADM16">
        <f t="shared" si="585"/>
        <v>98.9</v>
      </c>
      <c r="ADN16">
        <f t="shared" si="586"/>
        <v>0</v>
      </c>
      <c r="ADO16">
        <f t="shared" si="587"/>
        <v>84.6</v>
      </c>
      <c r="ADP16">
        <f t="shared" si="588"/>
        <v>0</v>
      </c>
      <c r="ADQ16">
        <f t="shared" si="589"/>
        <v>0</v>
      </c>
      <c r="ADR16">
        <f t="shared" si="590"/>
        <v>0</v>
      </c>
      <c r="ADS16">
        <f t="shared" si="591"/>
        <v>0</v>
      </c>
      <c r="ADT16">
        <f t="shared" si="592"/>
        <v>0</v>
      </c>
      <c r="ADU16">
        <f t="shared" si="593"/>
        <v>0</v>
      </c>
      <c r="ADV16">
        <f t="shared" si="594"/>
        <v>0</v>
      </c>
      <c r="ADW16">
        <f t="shared" si="595"/>
        <v>0</v>
      </c>
      <c r="ADX16">
        <f t="shared" si="596"/>
        <v>0</v>
      </c>
      <c r="ADY16">
        <f t="shared" si="597"/>
        <v>0</v>
      </c>
      <c r="ADZ16">
        <f t="shared" si="598"/>
        <v>0</v>
      </c>
      <c r="AEA16">
        <f t="shared" si="599"/>
        <v>0</v>
      </c>
      <c r="AEB16">
        <f t="shared" si="600"/>
        <v>0</v>
      </c>
      <c r="AEC16">
        <f t="shared" si="601"/>
        <v>0</v>
      </c>
      <c r="AED16">
        <f t="shared" si="602"/>
        <v>0</v>
      </c>
      <c r="AEE16">
        <f t="shared" si="603"/>
        <v>0</v>
      </c>
      <c r="AEF16">
        <f t="shared" si="604"/>
        <v>0</v>
      </c>
      <c r="AEG16">
        <f t="shared" si="605"/>
        <v>0</v>
      </c>
      <c r="AEH16">
        <f t="shared" si="606"/>
        <v>0</v>
      </c>
      <c r="AEI16">
        <f t="shared" si="607"/>
        <v>0</v>
      </c>
      <c r="AEJ16">
        <f t="shared" si="608"/>
        <v>0</v>
      </c>
      <c r="AEK16">
        <f t="shared" si="609"/>
        <v>0</v>
      </c>
      <c r="AEL16">
        <f t="shared" si="610"/>
        <v>0</v>
      </c>
      <c r="AEM16">
        <f t="shared" si="611"/>
        <v>0</v>
      </c>
      <c r="AEN16">
        <f t="shared" si="612"/>
        <v>0</v>
      </c>
      <c r="AEO16">
        <f t="shared" si="613"/>
        <v>0</v>
      </c>
      <c r="AEP16">
        <f t="shared" si="614"/>
        <v>0</v>
      </c>
      <c r="AEQ16">
        <f t="shared" si="615"/>
        <v>0</v>
      </c>
      <c r="AER16">
        <f t="shared" si="616"/>
        <v>0</v>
      </c>
      <c r="AES16">
        <f t="shared" si="617"/>
        <v>0</v>
      </c>
      <c r="AET16">
        <f t="shared" si="618"/>
        <v>0</v>
      </c>
      <c r="AEU16">
        <f t="shared" si="619"/>
        <v>0</v>
      </c>
      <c r="AEV16">
        <f t="shared" si="620"/>
        <v>0</v>
      </c>
      <c r="AEW16">
        <f t="shared" si="621"/>
        <v>0</v>
      </c>
      <c r="AEX16">
        <f t="shared" si="622"/>
        <v>0</v>
      </c>
      <c r="AEY16">
        <f t="shared" si="623"/>
        <v>0</v>
      </c>
      <c r="AEZ16">
        <f t="shared" si="624"/>
        <v>0</v>
      </c>
      <c r="AFA16">
        <f t="shared" si="625"/>
        <v>0</v>
      </c>
      <c r="AFB16">
        <f t="shared" si="626"/>
        <v>0</v>
      </c>
      <c r="AFC16">
        <f t="shared" si="627"/>
        <v>0</v>
      </c>
      <c r="AFD16">
        <f t="shared" si="628"/>
        <v>0</v>
      </c>
      <c r="AFE16">
        <f t="shared" si="629"/>
        <v>0</v>
      </c>
      <c r="AFF16">
        <f t="shared" si="630"/>
        <v>0</v>
      </c>
      <c r="AFG16">
        <f t="shared" si="631"/>
        <v>0</v>
      </c>
      <c r="AFH16">
        <f t="shared" si="632"/>
        <v>0</v>
      </c>
      <c r="AFI16">
        <f t="shared" si="633"/>
        <v>0</v>
      </c>
      <c r="AFJ16">
        <f t="shared" si="634"/>
        <v>0</v>
      </c>
      <c r="AFK16">
        <f t="shared" si="635"/>
        <v>0</v>
      </c>
      <c r="AFL16">
        <f t="shared" si="636"/>
        <v>0</v>
      </c>
      <c r="AFM16">
        <f t="shared" si="637"/>
        <v>0</v>
      </c>
      <c r="AFN16">
        <f t="shared" si="638"/>
        <v>0</v>
      </c>
      <c r="AFO16">
        <f t="shared" si="639"/>
        <v>0</v>
      </c>
      <c r="AFP16">
        <f t="shared" si="640"/>
        <v>0</v>
      </c>
      <c r="AFQ16">
        <f t="shared" si="641"/>
        <v>0</v>
      </c>
      <c r="AFR16">
        <f t="shared" si="642"/>
        <v>0</v>
      </c>
      <c r="AFS16">
        <f t="shared" si="643"/>
        <v>0</v>
      </c>
      <c r="AFT16">
        <f t="shared" si="644"/>
        <v>0</v>
      </c>
      <c r="AFU16">
        <f t="shared" si="645"/>
        <v>0</v>
      </c>
      <c r="AFV16">
        <f t="shared" si="646"/>
        <v>0</v>
      </c>
      <c r="AFW16">
        <f t="shared" si="647"/>
        <v>0</v>
      </c>
      <c r="AFX16">
        <f t="shared" si="648"/>
        <v>0</v>
      </c>
      <c r="AFY16">
        <f t="shared" si="649"/>
        <v>0</v>
      </c>
      <c r="AFZ16">
        <f t="shared" si="650"/>
        <v>0</v>
      </c>
      <c r="AGA16">
        <f t="shared" si="651"/>
        <v>0</v>
      </c>
      <c r="AGB16">
        <f t="shared" si="652"/>
        <v>0</v>
      </c>
      <c r="AGC16">
        <f t="shared" si="653"/>
        <v>0</v>
      </c>
      <c r="AGD16">
        <f t="shared" si="654"/>
        <v>0</v>
      </c>
      <c r="AGE16">
        <f t="shared" si="655"/>
        <v>0</v>
      </c>
      <c r="AGF16">
        <f t="shared" si="656"/>
        <v>0</v>
      </c>
      <c r="AGG16">
        <f t="shared" si="657"/>
        <v>0</v>
      </c>
      <c r="AGH16">
        <f t="shared" si="658"/>
        <v>0</v>
      </c>
      <c r="AGI16">
        <f t="shared" si="659"/>
        <v>0</v>
      </c>
      <c r="AGJ16">
        <f t="shared" si="660"/>
        <v>0</v>
      </c>
      <c r="AGK16">
        <f t="shared" si="661"/>
        <v>0</v>
      </c>
      <c r="AGM16" s="88">
        <f t="shared" si="662"/>
        <v>60.25</v>
      </c>
      <c r="AGN16" s="88">
        <v>60.25</v>
      </c>
      <c r="AGO16">
        <v>8</v>
      </c>
      <c r="AGP16">
        <f t="shared" si="663"/>
        <v>8</v>
      </c>
      <c r="AGQ16">
        <f t="shared" si="664"/>
        <v>8</v>
      </c>
      <c r="AGR16">
        <f t="shared" si="665"/>
        <v>8</v>
      </c>
      <c r="AGS16">
        <f t="shared" si="666"/>
        <v>0</v>
      </c>
      <c r="AGT16">
        <f t="shared" si="667"/>
        <v>0</v>
      </c>
      <c r="AGU16">
        <f t="shared" si="668"/>
        <v>8</v>
      </c>
      <c r="AGV16">
        <f t="shared" si="669"/>
        <v>9</v>
      </c>
      <c r="AGW16">
        <f t="shared" si="670"/>
        <v>8</v>
      </c>
      <c r="AGX16">
        <f t="shared" si="671"/>
        <v>8</v>
      </c>
      <c r="AGY16">
        <f t="shared" si="672"/>
        <v>4</v>
      </c>
      <c r="AGZ16">
        <f t="shared" si="673"/>
        <v>4</v>
      </c>
      <c r="AHA16">
        <f t="shared" si="674"/>
        <v>0</v>
      </c>
      <c r="AHB16">
        <f t="shared" si="675"/>
        <v>0</v>
      </c>
      <c r="AHC16">
        <f t="shared" si="676"/>
        <v>0</v>
      </c>
      <c r="AHD16">
        <f t="shared" si="677"/>
        <v>0</v>
      </c>
      <c r="AHE16">
        <f t="shared" si="678"/>
        <v>0</v>
      </c>
      <c r="AHF16">
        <f t="shared" si="679"/>
        <v>0</v>
      </c>
      <c r="AHG16">
        <f t="shared" si="680"/>
        <v>0</v>
      </c>
      <c r="AHH16">
        <f t="shared" si="681"/>
        <v>0</v>
      </c>
      <c r="AHI16">
        <f t="shared" si="682"/>
        <v>0</v>
      </c>
      <c r="AHJ16">
        <f t="shared" si="683"/>
        <v>0</v>
      </c>
      <c r="AHK16">
        <f t="shared" si="684"/>
        <v>0</v>
      </c>
      <c r="AHL16">
        <f t="shared" si="685"/>
        <v>0</v>
      </c>
      <c r="AHM16">
        <f t="shared" si="686"/>
        <v>0</v>
      </c>
      <c r="AHN16">
        <f t="shared" si="687"/>
        <v>0</v>
      </c>
      <c r="AHO16">
        <f t="shared" si="688"/>
        <v>0</v>
      </c>
      <c r="AHP16">
        <f t="shared" si="689"/>
        <v>0</v>
      </c>
      <c r="AHQ16">
        <f t="shared" si="690"/>
        <v>0</v>
      </c>
      <c r="AHR16">
        <f t="shared" si="691"/>
        <v>0</v>
      </c>
      <c r="AHS16">
        <f t="shared" si="692"/>
        <v>0</v>
      </c>
      <c r="AHT16">
        <f t="shared" si="693"/>
        <v>0</v>
      </c>
      <c r="AHU16">
        <f t="shared" si="694"/>
        <v>0</v>
      </c>
      <c r="AHV16">
        <f t="shared" si="695"/>
        <v>0</v>
      </c>
      <c r="AHW16">
        <f t="shared" si="696"/>
        <v>0</v>
      </c>
      <c r="AHX16">
        <f t="shared" si="697"/>
        <v>0</v>
      </c>
      <c r="AHY16">
        <f t="shared" si="698"/>
        <v>0</v>
      </c>
      <c r="AHZ16">
        <f t="shared" si="699"/>
        <v>0</v>
      </c>
      <c r="AIA16">
        <f t="shared" si="700"/>
        <v>0</v>
      </c>
      <c r="AIB16">
        <f t="shared" si="701"/>
        <v>0</v>
      </c>
      <c r="AIC16">
        <f t="shared" si="702"/>
        <v>0</v>
      </c>
      <c r="AID16">
        <f t="shared" si="703"/>
        <v>0</v>
      </c>
      <c r="AIE16">
        <f t="shared" si="704"/>
        <v>0</v>
      </c>
      <c r="AIF16">
        <f t="shared" si="705"/>
        <v>0</v>
      </c>
      <c r="AIG16">
        <f t="shared" si="706"/>
        <v>0</v>
      </c>
      <c r="AIH16">
        <f t="shared" si="707"/>
        <v>0</v>
      </c>
      <c r="AII16">
        <f t="shared" si="708"/>
        <v>0</v>
      </c>
      <c r="AIJ16">
        <f t="shared" si="709"/>
        <v>0</v>
      </c>
      <c r="AIK16">
        <f t="shared" si="710"/>
        <v>0</v>
      </c>
      <c r="AIL16">
        <f t="shared" si="711"/>
        <v>0</v>
      </c>
      <c r="AIM16">
        <f t="shared" si="712"/>
        <v>0</v>
      </c>
      <c r="AIN16">
        <f t="shared" si="713"/>
        <v>0</v>
      </c>
      <c r="AIO16">
        <f t="shared" si="714"/>
        <v>0</v>
      </c>
      <c r="AIP16">
        <f t="shared" si="715"/>
        <v>0</v>
      </c>
      <c r="AIQ16">
        <f t="shared" si="716"/>
        <v>0</v>
      </c>
      <c r="AIR16">
        <f t="shared" si="717"/>
        <v>0</v>
      </c>
      <c r="AIS16">
        <f t="shared" si="718"/>
        <v>0</v>
      </c>
      <c r="AIT16">
        <f t="shared" si="719"/>
        <v>0</v>
      </c>
      <c r="AIU16">
        <f t="shared" si="720"/>
        <v>0</v>
      </c>
      <c r="AIV16">
        <f t="shared" si="721"/>
        <v>0</v>
      </c>
      <c r="AIW16">
        <f t="shared" si="722"/>
        <v>0</v>
      </c>
      <c r="AIX16">
        <f t="shared" si="723"/>
        <v>0</v>
      </c>
      <c r="AIY16">
        <f t="shared" si="724"/>
        <v>0</v>
      </c>
      <c r="AIZ16">
        <f t="shared" si="725"/>
        <v>0</v>
      </c>
      <c r="AJA16">
        <f t="shared" si="726"/>
        <v>0</v>
      </c>
      <c r="AJB16">
        <f t="shared" si="727"/>
        <v>0</v>
      </c>
      <c r="AJC16">
        <f t="shared" si="728"/>
        <v>0</v>
      </c>
      <c r="AJD16">
        <f t="shared" si="729"/>
        <v>0</v>
      </c>
      <c r="AJE16">
        <f t="shared" si="730"/>
        <v>0</v>
      </c>
      <c r="AJF16">
        <f t="shared" si="731"/>
        <v>0</v>
      </c>
      <c r="AJG16">
        <f t="shared" si="732"/>
        <v>0</v>
      </c>
      <c r="AJH16">
        <f t="shared" si="733"/>
        <v>0</v>
      </c>
      <c r="AJI16">
        <f t="shared" si="734"/>
        <v>0</v>
      </c>
      <c r="AJJ16">
        <f t="shared" si="735"/>
        <v>0</v>
      </c>
      <c r="AJK16">
        <f t="shared" si="736"/>
        <v>0</v>
      </c>
      <c r="AJL16">
        <f t="shared" si="737"/>
        <v>0</v>
      </c>
      <c r="AJM16">
        <f t="shared" si="738"/>
        <v>0</v>
      </c>
      <c r="AJN16">
        <f t="shared" si="739"/>
        <v>0</v>
      </c>
      <c r="AJO16">
        <f t="shared" si="740"/>
        <v>0</v>
      </c>
      <c r="AJP16">
        <f t="shared" si="741"/>
        <v>0</v>
      </c>
      <c r="AJQ16">
        <f t="shared" si="742"/>
        <v>0</v>
      </c>
      <c r="AJR16">
        <f t="shared" si="743"/>
        <v>0</v>
      </c>
      <c r="AJS16">
        <f t="shared" si="744"/>
        <v>0</v>
      </c>
      <c r="AJT16">
        <f t="shared" si="745"/>
        <v>0</v>
      </c>
      <c r="AJU16">
        <f t="shared" si="746"/>
        <v>0</v>
      </c>
      <c r="AJV16">
        <f t="shared" si="747"/>
        <v>0</v>
      </c>
      <c r="AJX16">
        <v>38</v>
      </c>
      <c r="AJY16">
        <v>1</v>
      </c>
      <c r="AJZ16">
        <v>1</v>
      </c>
      <c r="AKA16">
        <f t="shared" si="748"/>
        <v>0</v>
      </c>
      <c r="AKB16">
        <f t="shared" si="749"/>
        <v>0</v>
      </c>
      <c r="AKC16">
        <f t="shared" si="750"/>
        <v>0.25</v>
      </c>
      <c r="AKD16">
        <f t="shared" si="751"/>
        <v>8</v>
      </c>
      <c r="AKE16">
        <f t="shared" si="752"/>
        <v>8</v>
      </c>
      <c r="AKF16">
        <f t="shared" si="753"/>
        <v>1</v>
      </c>
      <c r="AKG16">
        <f t="shared" si="754"/>
        <v>2</v>
      </c>
      <c r="AKH16">
        <f t="shared" si="755"/>
        <v>1</v>
      </c>
      <c r="AKI16">
        <f t="shared" si="756"/>
        <v>0</v>
      </c>
      <c r="AKJ16">
        <f t="shared" si="757"/>
        <v>0</v>
      </c>
      <c r="AKK16">
        <f t="shared" si="758"/>
        <v>0</v>
      </c>
      <c r="AKL16">
        <f t="shared" si="759"/>
        <v>0</v>
      </c>
      <c r="AKM16">
        <f t="shared" si="760"/>
        <v>0</v>
      </c>
      <c r="AKN16">
        <f t="shared" si="761"/>
        <v>0</v>
      </c>
      <c r="AKO16">
        <f t="shared" si="762"/>
        <v>0</v>
      </c>
      <c r="AKP16">
        <f t="shared" si="763"/>
        <v>0</v>
      </c>
      <c r="AKQ16">
        <f t="shared" si="764"/>
        <v>0</v>
      </c>
      <c r="AKR16">
        <f t="shared" si="765"/>
        <v>0</v>
      </c>
      <c r="AKS16">
        <f t="shared" si="766"/>
        <v>0</v>
      </c>
      <c r="AKT16">
        <f t="shared" si="767"/>
        <v>0</v>
      </c>
      <c r="AKU16">
        <f t="shared" si="768"/>
        <v>0</v>
      </c>
      <c r="AKV16">
        <f t="shared" si="769"/>
        <v>0</v>
      </c>
      <c r="AKW16">
        <f t="shared" si="770"/>
        <v>0</v>
      </c>
      <c r="AKX16">
        <f t="shared" si="771"/>
        <v>0</v>
      </c>
      <c r="AKY16">
        <f t="shared" si="772"/>
        <v>0</v>
      </c>
      <c r="AKZ16">
        <f t="shared" si="773"/>
        <v>0</v>
      </c>
      <c r="ALA16">
        <f t="shared" si="774"/>
        <v>0</v>
      </c>
      <c r="ALB16">
        <f t="shared" si="775"/>
        <v>0</v>
      </c>
      <c r="ALC16">
        <f t="shared" si="776"/>
        <v>0</v>
      </c>
      <c r="ALD16">
        <f t="shared" si="777"/>
        <v>0</v>
      </c>
      <c r="ALE16">
        <f t="shared" si="778"/>
        <v>0</v>
      </c>
      <c r="ALF16">
        <f t="shared" si="779"/>
        <v>0</v>
      </c>
      <c r="ALG16">
        <f t="shared" si="780"/>
        <v>0</v>
      </c>
      <c r="ALH16">
        <f t="shared" si="781"/>
        <v>0</v>
      </c>
      <c r="ALI16">
        <f t="shared" si="782"/>
        <v>0</v>
      </c>
      <c r="ALJ16">
        <f t="shared" si="783"/>
        <v>0</v>
      </c>
      <c r="ALK16">
        <f t="shared" si="784"/>
        <v>0</v>
      </c>
      <c r="ALL16">
        <f t="shared" si="785"/>
        <v>0</v>
      </c>
      <c r="ALM16">
        <f t="shared" si="786"/>
        <v>0</v>
      </c>
      <c r="ALN16">
        <f t="shared" si="787"/>
        <v>0</v>
      </c>
      <c r="ALO16">
        <f t="shared" si="788"/>
        <v>0</v>
      </c>
      <c r="ALP16">
        <f t="shared" si="789"/>
        <v>0</v>
      </c>
      <c r="ALQ16">
        <f t="shared" si="790"/>
        <v>0</v>
      </c>
      <c r="ALR16">
        <f t="shared" si="791"/>
        <v>0</v>
      </c>
      <c r="ALS16">
        <f t="shared" si="792"/>
        <v>0</v>
      </c>
      <c r="ALT16">
        <f t="shared" si="793"/>
        <v>0</v>
      </c>
      <c r="ALU16">
        <f t="shared" si="794"/>
        <v>0</v>
      </c>
      <c r="ALV16">
        <f t="shared" si="795"/>
        <v>0</v>
      </c>
      <c r="ALW16">
        <f t="shared" si="796"/>
        <v>0</v>
      </c>
      <c r="ALX16">
        <f t="shared" si="797"/>
        <v>0</v>
      </c>
      <c r="ALY16">
        <f t="shared" si="798"/>
        <v>0</v>
      </c>
      <c r="ALZ16">
        <f t="shared" si="799"/>
        <v>0</v>
      </c>
      <c r="AMA16">
        <f t="shared" si="800"/>
        <v>0</v>
      </c>
      <c r="AMB16">
        <f t="shared" si="801"/>
        <v>0</v>
      </c>
      <c r="AMC16">
        <f t="shared" si="802"/>
        <v>0</v>
      </c>
      <c r="AMD16">
        <f t="shared" si="803"/>
        <v>0</v>
      </c>
      <c r="AME16">
        <f t="shared" si="804"/>
        <v>0</v>
      </c>
      <c r="AMF16">
        <f t="shared" si="805"/>
        <v>0</v>
      </c>
      <c r="AMG16">
        <f t="shared" si="806"/>
        <v>0</v>
      </c>
      <c r="AMH16">
        <f t="shared" si="807"/>
        <v>0</v>
      </c>
      <c r="AMI16">
        <f t="shared" si="808"/>
        <v>0</v>
      </c>
      <c r="AMJ16">
        <f t="shared" si="809"/>
        <v>0</v>
      </c>
      <c r="AMK16">
        <f t="shared" si="810"/>
        <v>0</v>
      </c>
      <c r="AML16">
        <f t="shared" si="811"/>
        <v>0</v>
      </c>
      <c r="AMM16">
        <f t="shared" si="812"/>
        <v>0</v>
      </c>
      <c r="AMN16">
        <f t="shared" si="813"/>
        <v>0</v>
      </c>
      <c r="AMO16">
        <f t="shared" si="814"/>
        <v>0</v>
      </c>
      <c r="AMP16">
        <f t="shared" si="815"/>
        <v>0</v>
      </c>
      <c r="AMQ16">
        <f t="shared" si="816"/>
        <v>0</v>
      </c>
      <c r="AMR16">
        <f t="shared" si="817"/>
        <v>0</v>
      </c>
      <c r="AMS16">
        <f t="shared" si="818"/>
        <v>0</v>
      </c>
      <c r="AMT16">
        <f t="shared" si="819"/>
        <v>0</v>
      </c>
      <c r="AMU16">
        <f t="shared" si="820"/>
        <v>0</v>
      </c>
      <c r="AMV16">
        <f t="shared" si="821"/>
        <v>0</v>
      </c>
      <c r="AMW16">
        <f t="shared" si="822"/>
        <v>0</v>
      </c>
      <c r="AMX16">
        <f t="shared" si="823"/>
        <v>0</v>
      </c>
      <c r="AMY16">
        <f t="shared" si="824"/>
        <v>0</v>
      </c>
      <c r="AMZ16">
        <f t="shared" si="825"/>
        <v>0</v>
      </c>
      <c r="ANA16">
        <f t="shared" si="826"/>
        <v>0</v>
      </c>
      <c r="ANB16">
        <f t="shared" si="827"/>
        <v>0</v>
      </c>
      <c r="ANC16">
        <f t="shared" si="828"/>
        <v>0</v>
      </c>
      <c r="AND16">
        <f t="shared" si="829"/>
        <v>0</v>
      </c>
      <c r="ANR16" s="4">
        <v>1980</v>
      </c>
      <c r="ANS16" s="4">
        <f t="shared" si="830"/>
        <v>1980</v>
      </c>
      <c r="ANU16" s="4">
        <v>1903</v>
      </c>
      <c r="ANV16" t="str">
        <f t="shared" si="831"/>
        <v>1907</v>
      </c>
      <c r="ANW16" t="str">
        <f t="shared" si="832"/>
        <v>1910</v>
      </c>
      <c r="ANX16" t="str">
        <f t="shared" si="833"/>
        <v>1948</v>
      </c>
      <c r="ANY16" t="str">
        <f t="shared" si="834"/>
        <v>1948</v>
      </c>
      <c r="ANZ16" t="str">
        <f t="shared" si="835"/>
        <v>1948</v>
      </c>
      <c r="AOA16" t="str">
        <f t="shared" si="836"/>
        <v>1949</v>
      </c>
      <c r="AOB16" t="str">
        <f t="shared" si="837"/>
        <v>1956</v>
      </c>
      <c r="AOC16" t="str">
        <f t="shared" si="838"/>
        <v>1983</v>
      </c>
      <c r="AOD16" t="str">
        <f t="shared" si="839"/>
        <v>1990</v>
      </c>
      <c r="AOE16" t="str">
        <f t="shared" si="840"/>
        <v>1967</v>
      </c>
      <c r="AOF16" t="str">
        <f t="shared" si="841"/>
        <v>1980</v>
      </c>
      <c r="AOG16" t="str">
        <f t="shared" si="842"/>
        <v>1980</v>
      </c>
      <c r="AOH16" t="str">
        <f t="shared" si="843"/>
        <v>1980</v>
      </c>
      <c r="AOI16" t="str">
        <f t="shared" si="844"/>
        <v>1980</v>
      </c>
      <c r="AOJ16" t="str">
        <f t="shared" si="845"/>
        <v>1980</v>
      </c>
      <c r="AOK16" t="str">
        <f t="shared" si="846"/>
        <v>1980</v>
      </c>
      <c r="AOL16" t="str">
        <f t="shared" si="847"/>
        <v>1980</v>
      </c>
      <c r="AOM16" t="str">
        <f t="shared" si="848"/>
        <v>1980</v>
      </c>
      <c r="AON16" t="str">
        <f t="shared" si="849"/>
        <v>1980</v>
      </c>
      <c r="AOO16" t="str">
        <f t="shared" si="850"/>
        <v>1980</v>
      </c>
      <c r="AOP16" t="str">
        <f t="shared" si="851"/>
        <v>1980</v>
      </c>
      <c r="AOQ16" t="str">
        <f t="shared" si="852"/>
        <v>1980</v>
      </c>
      <c r="AOR16" t="str">
        <f t="shared" si="853"/>
        <v>1980</v>
      </c>
      <c r="AOS16" t="str">
        <f t="shared" si="854"/>
        <v>1980</v>
      </c>
      <c r="AOT16" t="str">
        <f t="shared" si="855"/>
        <v>1980</v>
      </c>
      <c r="AOU16" t="str">
        <f t="shared" si="856"/>
        <v>1980</v>
      </c>
      <c r="AOV16" t="str">
        <f t="shared" si="857"/>
        <v>1980</v>
      </c>
      <c r="AOW16" t="str">
        <f t="shared" si="858"/>
        <v>1980</v>
      </c>
      <c r="AOX16" t="str">
        <f t="shared" si="859"/>
        <v>1980</v>
      </c>
      <c r="AOY16" t="str">
        <f t="shared" si="860"/>
        <v>1980</v>
      </c>
      <c r="AOZ16" t="str">
        <f t="shared" si="861"/>
        <v>1980</v>
      </c>
      <c r="APA16" t="str">
        <f t="shared" si="862"/>
        <v>1980</v>
      </c>
      <c r="APB16" t="str">
        <f t="shared" si="863"/>
        <v>1980</v>
      </c>
      <c r="APC16" t="str">
        <f t="shared" si="864"/>
        <v>1980</v>
      </c>
      <c r="APD16" t="str">
        <f t="shared" si="865"/>
        <v>1980</v>
      </c>
      <c r="APE16" t="str">
        <f t="shared" si="866"/>
        <v>1980</v>
      </c>
      <c r="APF16" t="str">
        <f t="shared" si="867"/>
        <v>1980</v>
      </c>
      <c r="APG16" t="str">
        <f t="shared" si="868"/>
        <v>1980</v>
      </c>
      <c r="APH16" t="str">
        <f t="shared" si="869"/>
        <v>1980</v>
      </c>
      <c r="API16" t="str">
        <f t="shared" si="870"/>
        <v>1980</v>
      </c>
      <c r="APJ16" t="str">
        <f t="shared" si="871"/>
        <v>1980</v>
      </c>
      <c r="APK16" t="str">
        <f t="shared" si="872"/>
        <v>1980</v>
      </c>
      <c r="APL16" t="str">
        <f t="shared" si="873"/>
        <v>1980</v>
      </c>
      <c r="APM16" t="str">
        <f t="shared" si="874"/>
        <v>1980</v>
      </c>
      <c r="APN16" t="str">
        <f t="shared" si="875"/>
        <v>1980</v>
      </c>
      <c r="APO16" t="str">
        <f t="shared" si="876"/>
        <v>1980</v>
      </c>
      <c r="APP16" t="str">
        <f t="shared" si="877"/>
        <v>1980</v>
      </c>
      <c r="APQ16" t="str">
        <f t="shared" si="878"/>
        <v>1980</v>
      </c>
      <c r="APR16" t="str">
        <f t="shared" si="879"/>
        <v>1980</v>
      </c>
      <c r="APS16" t="str">
        <f t="shared" si="880"/>
        <v>1980</v>
      </c>
      <c r="APT16" t="str">
        <f t="shared" si="881"/>
        <v>1980</v>
      </c>
      <c r="APU16" t="str">
        <f t="shared" si="882"/>
        <v>1980</v>
      </c>
      <c r="APV16" t="str">
        <f t="shared" si="883"/>
        <v>1980</v>
      </c>
      <c r="APW16" t="str">
        <f t="shared" si="884"/>
        <v>1980</v>
      </c>
      <c r="APX16" t="str">
        <f t="shared" si="885"/>
        <v>1980</v>
      </c>
      <c r="APY16" t="str">
        <f t="shared" si="886"/>
        <v>1980</v>
      </c>
      <c r="APZ16" t="str">
        <f t="shared" si="887"/>
        <v>1980</v>
      </c>
      <c r="AQA16" t="str">
        <f t="shared" si="888"/>
        <v>1980</v>
      </c>
      <c r="AQB16" t="str">
        <f t="shared" si="889"/>
        <v>1980</v>
      </c>
      <c r="AQC16" t="str">
        <f t="shared" si="890"/>
        <v>1980</v>
      </c>
      <c r="AQD16" t="str">
        <f t="shared" si="891"/>
        <v>1980</v>
      </c>
      <c r="AQE16" t="str">
        <f t="shared" si="892"/>
        <v>1980</v>
      </c>
      <c r="AQF16" t="str">
        <f t="shared" si="893"/>
        <v>1980</v>
      </c>
      <c r="AQG16" t="str">
        <f t="shared" si="894"/>
        <v>1980</v>
      </c>
      <c r="AQH16" t="str">
        <f t="shared" si="895"/>
        <v>1980</v>
      </c>
      <c r="AQI16" t="str">
        <f t="shared" si="896"/>
        <v>1980</v>
      </c>
      <c r="AQJ16" t="str">
        <f t="shared" si="897"/>
        <v>1980</v>
      </c>
      <c r="AQK16" t="str">
        <f t="shared" si="898"/>
        <v>1980</v>
      </c>
      <c r="AQL16" t="str">
        <f t="shared" si="899"/>
        <v>1980</v>
      </c>
      <c r="AQM16" t="str">
        <f t="shared" si="900"/>
        <v>1980</v>
      </c>
      <c r="AQN16" t="str">
        <f t="shared" si="901"/>
        <v>1980</v>
      </c>
      <c r="AQO16" t="str">
        <f t="shared" si="902"/>
        <v>1980</v>
      </c>
      <c r="AQP16" t="str">
        <f t="shared" si="903"/>
        <v>1980</v>
      </c>
      <c r="AQQ16" t="str">
        <f t="shared" si="904"/>
        <v>1980</v>
      </c>
      <c r="AQR16" t="str">
        <f t="shared" si="905"/>
        <v>1980</v>
      </c>
      <c r="AQS16" t="str">
        <f t="shared" si="906"/>
        <v>1980</v>
      </c>
      <c r="AQT16" t="str">
        <f t="shared" si="907"/>
        <v>1980</v>
      </c>
      <c r="AQU16" t="str">
        <f t="shared" si="908"/>
        <v>1980</v>
      </c>
      <c r="AQV16" t="str">
        <f t="shared" si="909"/>
        <v>1980</v>
      </c>
      <c r="AQW16" t="str">
        <f t="shared" si="910"/>
        <v>1980</v>
      </c>
      <c r="AQX16" t="str">
        <f t="shared" si="911"/>
        <v>1980</v>
      </c>
      <c r="AQY16" t="str">
        <f t="shared" si="912"/>
        <v>1980</v>
      </c>
      <c r="AQZ16" t="str">
        <f t="shared" si="913"/>
        <v>1980</v>
      </c>
      <c r="ARA16" t="str">
        <f t="shared" si="914"/>
        <v>1980</v>
      </c>
      <c r="ARB16" t="str">
        <f t="shared" si="915"/>
        <v>1980</v>
      </c>
      <c r="ARC16">
        <v>1903</v>
      </c>
      <c r="ARH16" s="5"/>
    </row>
    <row r="17" spans="1:1152" x14ac:dyDescent="0.2">
      <c r="A17">
        <v>104</v>
      </c>
      <c r="B17" s="19" t="s">
        <v>23</v>
      </c>
      <c r="C17" s="20">
        <f>VLOOKUP(A17, Rankings!$A$2:$AN$161, 40, FALSE)</f>
        <v>15</v>
      </c>
      <c r="D17" s="221" t="s">
        <v>226</v>
      </c>
      <c r="F17" s="4">
        <v>16</v>
      </c>
      <c r="G17" s="4">
        <v>15</v>
      </c>
      <c r="I17" s="5">
        <f t="shared" si="0"/>
        <v>9</v>
      </c>
      <c r="L17" t="s">
        <v>1975</v>
      </c>
      <c r="M17" t="s">
        <v>2213</v>
      </c>
      <c r="N17" t="s">
        <v>2530</v>
      </c>
      <c r="O17" t="s">
        <v>2745</v>
      </c>
      <c r="P17" t="s">
        <v>2745</v>
      </c>
      <c r="Q17" t="s">
        <v>3043</v>
      </c>
      <c r="R17" t="s">
        <v>3462</v>
      </c>
      <c r="S17" t="s">
        <v>3700</v>
      </c>
      <c r="T17" t="s">
        <v>3948</v>
      </c>
      <c r="U17" t="s">
        <v>4013</v>
      </c>
      <c r="V17" t="s">
        <v>4125</v>
      </c>
      <c r="W17" t="str">
        <f>Rankings!D16</f>
        <v>-</v>
      </c>
      <c r="X17" t="s">
        <v>10</v>
      </c>
      <c r="Y17" t="s">
        <v>10</v>
      </c>
      <c r="Z17" t="s">
        <v>10</v>
      </c>
      <c r="AA17" t="s">
        <v>10</v>
      </c>
      <c r="AB17" t="s">
        <v>10</v>
      </c>
      <c r="AC17" t="s">
        <v>10</v>
      </c>
      <c r="AD17" t="s">
        <v>10</v>
      </c>
      <c r="AE17" t="s">
        <v>10</v>
      </c>
      <c r="AF17" t="s">
        <v>10</v>
      </c>
      <c r="AG17" t="s">
        <v>10</v>
      </c>
      <c r="AH17" t="s">
        <v>10</v>
      </c>
      <c r="AI17" t="s">
        <v>10</v>
      </c>
      <c r="AJ17" t="s">
        <v>10</v>
      </c>
      <c r="AK17" t="s">
        <v>10</v>
      </c>
      <c r="AL17" t="s">
        <v>10</v>
      </c>
      <c r="AM17" t="s">
        <v>10</v>
      </c>
      <c r="AN17" t="s">
        <v>10</v>
      </c>
      <c r="AO17" t="s">
        <v>10</v>
      </c>
      <c r="AP17" t="s">
        <v>10</v>
      </c>
      <c r="AQ17" t="s">
        <v>10</v>
      </c>
      <c r="AR17" t="s">
        <v>10</v>
      </c>
      <c r="AS17" t="s">
        <v>10</v>
      </c>
      <c r="AT17" t="s">
        <v>10</v>
      </c>
      <c r="AU17" t="s">
        <v>10</v>
      </c>
      <c r="AV17" t="s">
        <v>10</v>
      </c>
      <c r="AW17" t="s">
        <v>10</v>
      </c>
      <c r="AX17" t="s">
        <v>10</v>
      </c>
      <c r="AY17" t="s">
        <v>10</v>
      </c>
      <c r="AZ17" t="s">
        <v>10</v>
      </c>
      <c r="BA17" t="s">
        <v>10</v>
      </c>
      <c r="BB17" t="s">
        <v>10</v>
      </c>
      <c r="BC17" t="s">
        <v>10</v>
      </c>
      <c r="BD17" t="s">
        <v>10</v>
      </c>
      <c r="BE17" t="s">
        <v>10</v>
      </c>
      <c r="BF17" t="s">
        <v>10</v>
      </c>
      <c r="BG17" t="s">
        <v>10</v>
      </c>
      <c r="BH17" t="s">
        <v>10</v>
      </c>
      <c r="BI17" t="s">
        <v>10</v>
      </c>
      <c r="BJ17" t="s">
        <v>10</v>
      </c>
      <c r="BK17" t="s">
        <v>10</v>
      </c>
      <c r="BL17" t="s">
        <v>10</v>
      </c>
      <c r="BM17" t="s">
        <v>10</v>
      </c>
      <c r="BN17" t="s">
        <v>10</v>
      </c>
      <c r="BO17" t="s">
        <v>10</v>
      </c>
      <c r="BP17" t="s">
        <v>10</v>
      </c>
      <c r="BQ17" t="s">
        <v>10</v>
      </c>
      <c r="BR17" t="s">
        <v>10</v>
      </c>
      <c r="BS17" t="s">
        <v>10</v>
      </c>
      <c r="BT17" t="s">
        <v>10</v>
      </c>
      <c r="BU17" t="s">
        <v>10</v>
      </c>
      <c r="BV17" t="s">
        <v>10</v>
      </c>
      <c r="BW17" t="s">
        <v>10</v>
      </c>
      <c r="BX17" t="s">
        <v>10</v>
      </c>
      <c r="BY17" t="s">
        <v>10</v>
      </c>
      <c r="BZ17" t="s">
        <v>10</v>
      </c>
      <c r="CA17" t="s">
        <v>10</v>
      </c>
      <c r="CB17" t="s">
        <v>10</v>
      </c>
      <c r="CC17" t="s">
        <v>10</v>
      </c>
      <c r="CD17" t="s">
        <v>10</v>
      </c>
      <c r="CE17" t="s">
        <v>10</v>
      </c>
      <c r="CF17" t="s">
        <v>10</v>
      </c>
      <c r="CG17" t="s">
        <v>10</v>
      </c>
      <c r="CH17" t="s">
        <v>10</v>
      </c>
      <c r="CI17" t="s">
        <v>10</v>
      </c>
      <c r="CJ17" t="s">
        <v>10</v>
      </c>
      <c r="CK17" t="s">
        <v>10</v>
      </c>
      <c r="CL17" t="s">
        <v>10</v>
      </c>
      <c r="CM17" t="s">
        <v>10</v>
      </c>
      <c r="CN17" t="s">
        <v>10</v>
      </c>
      <c r="CO17" t="s">
        <v>10</v>
      </c>
      <c r="CP17" t="s">
        <v>10</v>
      </c>
      <c r="CQ17" t="s">
        <v>10</v>
      </c>
      <c r="CR17" t="s">
        <v>10</v>
      </c>
      <c r="CT17" s="4">
        <f t="shared" si="1"/>
        <v>4</v>
      </c>
      <c r="CU17" s="4">
        <f t="shared" si="2"/>
        <v>0</v>
      </c>
      <c r="CV17" s="4">
        <f t="shared" si="3"/>
        <v>0</v>
      </c>
      <c r="CW17" s="4">
        <f t="shared" si="4"/>
        <v>1</v>
      </c>
      <c r="CX17" s="4">
        <f t="shared" si="5"/>
        <v>1</v>
      </c>
      <c r="CY17" s="4">
        <f t="shared" si="6"/>
        <v>0</v>
      </c>
      <c r="CZ17" s="4">
        <f t="shared" si="7"/>
        <v>0</v>
      </c>
      <c r="DA17" s="4">
        <f t="shared" si="8"/>
        <v>1</v>
      </c>
      <c r="DB17" s="4">
        <f t="shared" si="9"/>
        <v>4</v>
      </c>
      <c r="DC17" s="4">
        <f t="shared" si="10"/>
        <v>0</v>
      </c>
      <c r="DD17" s="4">
        <f t="shared" si="11"/>
        <v>0</v>
      </c>
      <c r="DE17" s="4">
        <f t="shared" si="12"/>
        <v>0</v>
      </c>
      <c r="DF17" s="4">
        <f t="shared" si="13"/>
        <v>0</v>
      </c>
      <c r="DG17" s="4">
        <f t="shared" si="14"/>
        <v>0</v>
      </c>
      <c r="DH17" s="4">
        <f t="shared" si="15"/>
        <v>0</v>
      </c>
      <c r="DI17" s="152">
        <f t="shared" si="16"/>
        <v>0</v>
      </c>
      <c r="DJ17" s="153">
        <f t="shared" si="17"/>
        <v>4</v>
      </c>
      <c r="DK17" s="4">
        <f t="shared" si="18"/>
        <v>1</v>
      </c>
      <c r="DL17" s="4">
        <f t="shared" si="19"/>
        <v>1</v>
      </c>
      <c r="DM17" s="4">
        <f t="shared" si="20"/>
        <v>1</v>
      </c>
      <c r="DN17" s="4">
        <f t="shared" si="21"/>
        <v>4</v>
      </c>
      <c r="DO17" s="4">
        <f t="shared" si="22"/>
        <v>0</v>
      </c>
      <c r="DP17" s="4">
        <f t="shared" si="23"/>
        <v>0</v>
      </c>
      <c r="DQ17" s="4">
        <f t="shared" si="24"/>
        <v>0</v>
      </c>
      <c r="DR17" s="4">
        <f t="shared" si="25"/>
        <v>13</v>
      </c>
      <c r="DS17" s="4">
        <f t="shared" si="26"/>
        <v>7</v>
      </c>
      <c r="DT17" s="4">
        <f t="shared" si="27"/>
        <v>12</v>
      </c>
      <c r="DU17" t="str">
        <f t="shared" si="28"/>
        <v>3R</v>
      </c>
      <c r="DV17" t="str">
        <f t="shared" si="29"/>
        <v>3R</v>
      </c>
      <c r="DW17" t="str">
        <f t="shared" si="30"/>
        <v>0R</v>
      </c>
      <c r="DX17" t="str">
        <f t="shared" si="31"/>
        <v>3S</v>
      </c>
      <c r="DY17" t="str">
        <f t="shared" si="32"/>
        <v>3S</v>
      </c>
      <c r="DZ17" t="str">
        <f t="shared" si="33"/>
        <v>3R</v>
      </c>
      <c r="EA17" t="str">
        <f t="shared" si="34"/>
        <v>0L</v>
      </c>
      <c r="EB17" t="str">
        <f t="shared" si="35"/>
        <v>3L</v>
      </c>
      <c r="EC17" t="str">
        <f t="shared" si="36"/>
        <v>3R</v>
      </c>
      <c r="ED17" t="str">
        <f t="shared" si="37"/>
        <v>3S</v>
      </c>
      <c r="EE17" t="str">
        <f t="shared" si="38"/>
        <v>3S</v>
      </c>
      <c r="EF17">
        <f t="shared" si="39"/>
        <v>0</v>
      </c>
      <c r="EG17">
        <f t="shared" si="40"/>
        <v>0</v>
      </c>
      <c r="EH17">
        <f t="shared" si="41"/>
        <v>0</v>
      </c>
      <c r="EI17">
        <f t="shared" si="42"/>
        <v>0</v>
      </c>
      <c r="EJ17">
        <f t="shared" si="43"/>
        <v>0</v>
      </c>
      <c r="EK17">
        <f t="shared" si="44"/>
        <v>0</v>
      </c>
      <c r="EL17">
        <f t="shared" si="45"/>
        <v>0</v>
      </c>
      <c r="EM17">
        <f t="shared" si="46"/>
        <v>0</v>
      </c>
      <c r="EN17">
        <f t="shared" si="47"/>
        <v>0</v>
      </c>
      <c r="EO17">
        <f t="shared" si="48"/>
        <v>0</v>
      </c>
      <c r="EP17">
        <f t="shared" si="49"/>
        <v>0</v>
      </c>
      <c r="EQ17">
        <f t="shared" si="50"/>
        <v>0</v>
      </c>
      <c r="ER17">
        <f t="shared" si="51"/>
        <v>0</v>
      </c>
      <c r="ES17">
        <f t="shared" si="52"/>
        <v>0</v>
      </c>
      <c r="ET17">
        <f t="shared" si="53"/>
        <v>0</v>
      </c>
      <c r="EU17">
        <f t="shared" si="54"/>
        <v>0</v>
      </c>
      <c r="EV17">
        <f t="shared" si="55"/>
        <v>0</v>
      </c>
      <c r="EW17">
        <f t="shared" si="56"/>
        <v>0</v>
      </c>
      <c r="EX17">
        <f t="shared" si="57"/>
        <v>0</v>
      </c>
      <c r="EY17">
        <f t="shared" si="58"/>
        <v>0</v>
      </c>
      <c r="EZ17">
        <f t="shared" si="59"/>
        <v>0</v>
      </c>
      <c r="FA17">
        <f t="shared" si="60"/>
        <v>0</v>
      </c>
      <c r="FB17">
        <f t="shared" si="61"/>
        <v>0</v>
      </c>
      <c r="FC17">
        <f t="shared" si="62"/>
        <v>0</v>
      </c>
      <c r="FD17">
        <f t="shared" si="63"/>
        <v>0</v>
      </c>
      <c r="FE17">
        <f t="shared" si="64"/>
        <v>0</v>
      </c>
      <c r="FF17">
        <f t="shared" si="65"/>
        <v>0</v>
      </c>
      <c r="FG17">
        <f t="shared" si="66"/>
        <v>0</v>
      </c>
      <c r="FH17">
        <f t="shared" si="67"/>
        <v>0</v>
      </c>
      <c r="FI17">
        <f t="shared" si="68"/>
        <v>0</v>
      </c>
      <c r="FJ17">
        <f t="shared" si="69"/>
        <v>0</v>
      </c>
      <c r="FK17">
        <f t="shared" si="70"/>
        <v>0</v>
      </c>
      <c r="FL17">
        <f t="shared" si="71"/>
        <v>0</v>
      </c>
      <c r="FM17">
        <f t="shared" si="72"/>
        <v>0</v>
      </c>
      <c r="FN17">
        <f t="shared" si="73"/>
        <v>0</v>
      </c>
      <c r="FO17">
        <f t="shared" si="74"/>
        <v>0</v>
      </c>
      <c r="FP17">
        <f t="shared" si="75"/>
        <v>0</v>
      </c>
      <c r="FQ17">
        <f t="shared" si="76"/>
        <v>0</v>
      </c>
      <c r="FR17">
        <f t="shared" si="77"/>
        <v>0</v>
      </c>
      <c r="FS17">
        <f t="shared" si="78"/>
        <v>0</v>
      </c>
      <c r="FT17">
        <f t="shared" si="79"/>
        <v>0</v>
      </c>
      <c r="FU17">
        <f t="shared" si="80"/>
        <v>0</v>
      </c>
      <c r="FV17">
        <f t="shared" si="81"/>
        <v>0</v>
      </c>
      <c r="FW17">
        <f t="shared" si="82"/>
        <v>0</v>
      </c>
      <c r="FX17">
        <f t="shared" si="83"/>
        <v>0</v>
      </c>
      <c r="FY17">
        <f t="shared" si="84"/>
        <v>0</v>
      </c>
      <c r="FZ17">
        <f t="shared" si="85"/>
        <v>0</v>
      </c>
      <c r="GA17">
        <f t="shared" si="86"/>
        <v>0</v>
      </c>
      <c r="GB17">
        <f t="shared" si="87"/>
        <v>0</v>
      </c>
      <c r="GC17">
        <f t="shared" si="88"/>
        <v>0</v>
      </c>
      <c r="GD17">
        <f t="shared" si="89"/>
        <v>0</v>
      </c>
      <c r="GE17">
        <f t="shared" si="90"/>
        <v>0</v>
      </c>
      <c r="GF17">
        <f t="shared" si="91"/>
        <v>0</v>
      </c>
      <c r="GG17">
        <f t="shared" si="92"/>
        <v>0</v>
      </c>
      <c r="GH17">
        <f t="shared" si="93"/>
        <v>0</v>
      </c>
      <c r="GI17">
        <f t="shared" si="94"/>
        <v>0</v>
      </c>
      <c r="GJ17">
        <f t="shared" si="95"/>
        <v>0</v>
      </c>
      <c r="GK17">
        <f t="shared" si="96"/>
        <v>0</v>
      </c>
      <c r="GL17">
        <f t="shared" si="97"/>
        <v>0</v>
      </c>
      <c r="GM17">
        <f t="shared" si="98"/>
        <v>0</v>
      </c>
      <c r="GN17">
        <f t="shared" si="99"/>
        <v>0</v>
      </c>
      <c r="GO17">
        <f t="shared" si="100"/>
        <v>0</v>
      </c>
      <c r="GP17">
        <f t="shared" si="101"/>
        <v>0</v>
      </c>
      <c r="GQ17">
        <f t="shared" si="102"/>
        <v>0</v>
      </c>
      <c r="GR17">
        <f t="shared" si="103"/>
        <v>0</v>
      </c>
      <c r="GS17">
        <f t="shared" si="104"/>
        <v>0</v>
      </c>
      <c r="GT17">
        <f t="shared" si="105"/>
        <v>0</v>
      </c>
      <c r="GU17">
        <f t="shared" si="106"/>
        <v>0</v>
      </c>
      <c r="GV17">
        <f t="shared" si="107"/>
        <v>0</v>
      </c>
      <c r="GW17">
        <f t="shared" si="108"/>
        <v>0</v>
      </c>
      <c r="GX17">
        <f t="shared" si="109"/>
        <v>0</v>
      </c>
      <c r="GY17">
        <f t="shared" si="110"/>
        <v>0</v>
      </c>
      <c r="GZ17">
        <f t="shared" si="111"/>
        <v>0</v>
      </c>
      <c r="HA17">
        <f t="shared" si="112"/>
        <v>0</v>
      </c>
      <c r="HB17" s="176" t="s">
        <v>315</v>
      </c>
      <c r="HC17" s="89">
        <f t="shared" si="113"/>
        <v>293.52147798391024</v>
      </c>
      <c r="HD17" s="89">
        <f t="shared" si="114"/>
        <v>153.16998959892675</v>
      </c>
      <c r="HE17" s="89">
        <f t="shared" si="115"/>
        <v>92.627546226186709</v>
      </c>
      <c r="HF17" s="89">
        <f t="shared" si="116"/>
        <v>0</v>
      </c>
      <c r="HH17" s="88">
        <f t="shared" si="117"/>
        <v>539.31901380902366</v>
      </c>
      <c r="HI17" s="88">
        <f t="shared" si="118"/>
        <v>46.313773113093355</v>
      </c>
      <c r="HK17">
        <f>IFERROR(VLOOKUP(_xlfn.NUMBERVALUE(MID(L17, SEARCH("!", L17)+1, SEARCH("+", L17)-SEARCH("!", L17)-1)), Rankings!$A$2:$BK$161, 63, FALSE),0)</f>
        <v>41.717456455340404</v>
      </c>
      <c r="HL17">
        <f>IFERROR(VLOOKUP(_xlfn.NUMBERVALUE(MID(M17, SEARCH("!", M17)+1, SEARCH("+", M17)-SEARCH("!", M17)-1)), Rankings!$A$2:$BK$161, 63, FALSE),0)</f>
        <v>68.70456850634308</v>
      </c>
      <c r="HM17">
        <f>IFERROR(VLOOKUP(_xlfn.NUMBERVALUE(MID(N17, SEARCH("!", N17)+1, SEARCH("+", N17)-SEARCH("!", N17)-1)), Rankings!$A$2:$BK$161, 63, FALSE),0)</f>
        <v>70.554813023684076</v>
      </c>
      <c r="HN17">
        <f>IFERROR(VLOOKUP(_xlfn.NUMBERVALUE(MID(O17, SEARCH("!", O17)+1, SEARCH("+", O17)-SEARCH("!", O17)-1)), Rankings!$A$2:$BK$161, 63, FALSE),0)</f>
        <v>0</v>
      </c>
      <c r="HO17">
        <f>IFERROR(VLOOKUP(_xlfn.NUMBERVALUE(MID(P17, SEARCH("!", P17)+1, SEARCH("+", P17)-SEARCH("!", P17)-1)), Rankings!$A$2:$BK$161, 63, FALSE),0)</f>
        <v>0</v>
      </c>
      <c r="HP17">
        <f>IFERROR(VLOOKUP(_xlfn.NUMBERVALUE(MID(Q17, SEARCH("!", Q17)+1, SEARCH("+", Q17)-SEARCH("!", Q17)-1)), Rankings!$A$2:$BK$161, 63, FALSE),0)</f>
        <v>43.117070845957592</v>
      </c>
      <c r="HQ17">
        <f>IFERROR(VLOOKUP(_xlfn.NUMBERVALUE(MID(R17, SEARCH("!", R17)+1, SEARCH("+", R17)-SEARCH("!", R17)-1)), Rankings!$A$2:$BK$161, 63, FALSE),0)</f>
        <v>84.092037967001431</v>
      </c>
      <c r="HR17">
        <f>IFERROR(VLOOKUP(_xlfn.NUMBERVALUE(MID(S17, SEARCH("!", S17)+1, SEARCH("+", S17)-SEARCH("!", S17)-1)), Rankings!$A$2:$BK$161, 63, FALSE),0)</f>
        <v>69.07795163192533</v>
      </c>
      <c r="HS17">
        <f>IFERROR(VLOOKUP(_xlfn.NUMBERVALUE(MID(T17, SEARCH("!", T17)+1, SEARCH("+", T17)-SEARCH("!", T17)-1)), Rankings!$A$2:$BK$161, 63, FALSE),0)</f>
        <v>69.427569152585079</v>
      </c>
      <c r="HT17">
        <f>IFERROR(VLOOKUP(_xlfn.NUMBERVALUE(MID(U17, SEARCH("!", U17)+1, SEARCH("+", U17)-SEARCH("!", U17)-1)), Rankings!$A$2:$BK$161, 63, FALSE),0)</f>
        <v>50.910089770846305</v>
      </c>
      <c r="HU17">
        <f>IFERROR(VLOOKUP(_xlfn.NUMBERVALUE(MID(V17, SEARCH("!", V17)+1, SEARCH("+", V17)-SEARCH("!", V17)-1)), Rankings!$A$2:$BK$161, 63, FALSE),0)</f>
        <v>41.717456455340404</v>
      </c>
      <c r="HV17">
        <f>IFERROR(VLOOKUP(_xlfn.NUMBERVALUE(MID(W17, SEARCH("!", W17)+1, SEARCH("+", W17)-SEARCH("!", W17)-1)), Rankings!$A$2:$BK$161, 63, FALSE),0)</f>
        <v>0</v>
      </c>
      <c r="HW17">
        <f>IFERROR(VLOOKUP(_xlfn.NUMBERVALUE(MID(X17, SEARCH("!", X17)+1, SEARCH("+", X17)-SEARCH("!", X17)-1)), Rankings!$A$2:$BK$161, 63, FALSE),0)</f>
        <v>0</v>
      </c>
      <c r="HX17">
        <f>IFERROR(VLOOKUP(_xlfn.NUMBERVALUE(MID(Y17, SEARCH("!", Y17)+1, SEARCH("+", Y17)-SEARCH("!", Y17)-1)), Rankings!$A$2:$BK$161, 63, FALSE),0)</f>
        <v>0</v>
      </c>
      <c r="HY17">
        <f>IFERROR(VLOOKUP(_xlfn.NUMBERVALUE(MID(Z17, SEARCH("!", Z17)+1, SEARCH("+", Z17)-SEARCH("!", Z17)-1)), Rankings!$A$2:$BK$161, 63, FALSE),0)</f>
        <v>0</v>
      </c>
      <c r="HZ17">
        <f>IFERROR(VLOOKUP(_xlfn.NUMBERVALUE(MID(AA17, SEARCH("!", AA17)+1, SEARCH("+", AA17)-SEARCH("!", AA17)-1)), Rankings!$A$2:$BK$161, 63, FALSE),0)</f>
        <v>0</v>
      </c>
      <c r="IA17">
        <f>IFERROR(VLOOKUP(_xlfn.NUMBERVALUE(MID(AB17, SEARCH("!", AB17)+1, SEARCH("+", AB17)-SEARCH("!", AB17)-1)), Rankings!$A$2:$BK$161, 63, FALSE),0)</f>
        <v>0</v>
      </c>
      <c r="IB17">
        <f>IFERROR(VLOOKUP(_xlfn.NUMBERVALUE(MID(AC17, SEARCH("!", AC17)+1, SEARCH("+", AC17)-SEARCH("!", AC17)-1)), Rankings!$A$2:$BK$161, 63, FALSE),0)</f>
        <v>0</v>
      </c>
      <c r="IC17">
        <f>IFERROR(VLOOKUP(_xlfn.NUMBERVALUE(MID(AD17, SEARCH("!", AD17)+1, SEARCH("+", AD17)-SEARCH("!", AD17)-1)), Rankings!$A$2:$BK$161, 63, FALSE),0)</f>
        <v>0</v>
      </c>
      <c r="ID17">
        <f>IFERROR(VLOOKUP(_xlfn.NUMBERVALUE(MID(AE17, SEARCH("!", AE17)+1, SEARCH("+", AE17)-SEARCH("!", AE17)-1)), Rankings!$A$2:$BK$161, 63, FALSE),0)</f>
        <v>0</v>
      </c>
      <c r="IE17">
        <f>IFERROR(VLOOKUP(_xlfn.NUMBERVALUE(MID(AF17, SEARCH("!", AF17)+1, SEARCH("+", AF17)-SEARCH("!", AF17)-1)), Rankings!$A$2:$BK$161, 63, FALSE),0)</f>
        <v>0</v>
      </c>
      <c r="IF17">
        <f>IFERROR(VLOOKUP(_xlfn.NUMBERVALUE(MID(AG17, SEARCH("!", AG17)+1, SEARCH("+", AG17)-SEARCH("!", AG17)-1)), Rankings!$A$2:$BK$161, 63, FALSE),0)</f>
        <v>0</v>
      </c>
      <c r="IG17">
        <f>IFERROR(VLOOKUP(_xlfn.NUMBERVALUE(MID(AH17, SEARCH("!", AH17)+1, SEARCH("+", AH17)-SEARCH("!", AH17)-1)), Rankings!$A$2:$BK$161, 63, FALSE),0)</f>
        <v>0</v>
      </c>
      <c r="IH17">
        <f>IFERROR(VLOOKUP(_xlfn.NUMBERVALUE(MID(AI17, SEARCH("!", AI17)+1, SEARCH("+", AI17)-SEARCH("!", AI17)-1)), Rankings!$A$2:$BK$161, 63, FALSE),0)</f>
        <v>0</v>
      </c>
      <c r="II17">
        <f>IFERROR(VLOOKUP(_xlfn.NUMBERVALUE(MID(AJ17, SEARCH("!", AJ17)+1, SEARCH("+", AJ17)-SEARCH("!", AJ17)-1)), Rankings!$A$2:$BK$161, 63, FALSE),0)</f>
        <v>0</v>
      </c>
      <c r="IJ17">
        <f>IFERROR(VLOOKUP(_xlfn.NUMBERVALUE(MID(AK17, SEARCH("!", AK17)+1, SEARCH("+", AK17)-SEARCH("!", AK17)-1)), Rankings!$A$2:$BK$161, 63, FALSE),0)</f>
        <v>0</v>
      </c>
      <c r="IK17">
        <f>IFERROR(VLOOKUP(_xlfn.NUMBERVALUE(MID(AL17, SEARCH("!", AL17)+1, SEARCH("+", AL17)-SEARCH("!", AL17)-1)), Rankings!$A$2:$BK$161, 63, FALSE),0)</f>
        <v>0</v>
      </c>
      <c r="IL17">
        <f>IFERROR(VLOOKUP(_xlfn.NUMBERVALUE(MID(AM17, SEARCH("!", AM17)+1, SEARCH("+", AM17)-SEARCH("!", AM17)-1)), Rankings!$A$2:$BK$161, 63, FALSE),0)</f>
        <v>0</v>
      </c>
      <c r="IM17">
        <f>IFERROR(VLOOKUP(_xlfn.NUMBERVALUE(MID(AN17, SEARCH("!", AN17)+1, SEARCH("+", AN17)-SEARCH("!", AN17)-1)), Rankings!$A$2:$BK$161, 63, FALSE),0)</f>
        <v>0</v>
      </c>
      <c r="IN17">
        <f>IFERROR(VLOOKUP(_xlfn.NUMBERVALUE(MID(AO17, SEARCH("!", AO17)+1, SEARCH("+", AO17)-SEARCH("!", AO17)-1)), Rankings!$A$2:$BK$161, 63, FALSE),0)</f>
        <v>0</v>
      </c>
      <c r="IO17">
        <f>IFERROR(VLOOKUP(_xlfn.NUMBERVALUE(MID(AP17, SEARCH("!", AP17)+1, SEARCH("+", AP17)-SEARCH("!", AP17)-1)), Rankings!$A$2:$BK$161, 63, FALSE),0)</f>
        <v>0</v>
      </c>
      <c r="IP17">
        <f>IFERROR(VLOOKUP(_xlfn.NUMBERVALUE(MID(AQ17, SEARCH("!", AQ17)+1, SEARCH("+", AQ17)-SEARCH("!", AQ17)-1)), Rankings!$A$2:$BK$161, 63, FALSE),0)</f>
        <v>0</v>
      </c>
      <c r="IQ17">
        <f>IFERROR(VLOOKUP(_xlfn.NUMBERVALUE(MID(AR17, SEARCH("!", AR17)+1, SEARCH("+", AR17)-SEARCH("!", AR17)-1)), Rankings!$A$2:$BK$161, 63, FALSE),0)</f>
        <v>0</v>
      </c>
      <c r="IR17">
        <f>IFERROR(VLOOKUP(_xlfn.NUMBERVALUE(MID(AS17, SEARCH("!", AS17)+1, SEARCH("+", AS17)-SEARCH("!", AS17)-1)), Rankings!$A$2:$BK$161, 63, FALSE),0)</f>
        <v>0</v>
      </c>
      <c r="IS17">
        <f>IFERROR(VLOOKUP(_xlfn.NUMBERVALUE(MID(AT17, SEARCH("!", AT17)+1, SEARCH("+", AT17)-SEARCH("!", AT17)-1)), Rankings!$A$2:$BK$161, 63, FALSE),0)</f>
        <v>0</v>
      </c>
      <c r="IT17">
        <f>IFERROR(VLOOKUP(_xlfn.NUMBERVALUE(MID(AU17, SEARCH("!", AU17)+1, SEARCH("+", AU17)-SEARCH("!", AU17)-1)), Rankings!$A$2:$BK$161, 63, FALSE),0)</f>
        <v>0</v>
      </c>
      <c r="IU17">
        <f>IFERROR(VLOOKUP(_xlfn.NUMBERVALUE(MID(AV17, SEARCH("!", AV17)+1, SEARCH("+", AV17)-SEARCH("!", AV17)-1)), Rankings!$A$2:$BK$161, 63, FALSE),0)</f>
        <v>0</v>
      </c>
      <c r="IV17">
        <f>IFERROR(VLOOKUP(_xlfn.NUMBERVALUE(MID(AW17, SEARCH("!", AW17)+1, SEARCH("+", AW17)-SEARCH("!", AW17)-1)), Rankings!$A$2:$BK$161, 63, FALSE),0)</f>
        <v>0</v>
      </c>
      <c r="IW17">
        <f>IFERROR(VLOOKUP(_xlfn.NUMBERVALUE(MID(AX17, SEARCH("!", AX17)+1, SEARCH("+", AX17)-SEARCH("!", AX17)-1)), Rankings!$A$2:$BK$161, 63, FALSE),0)</f>
        <v>0</v>
      </c>
      <c r="IX17">
        <f>IFERROR(VLOOKUP(_xlfn.NUMBERVALUE(MID(AY17, SEARCH("!", AY17)+1, SEARCH("+", AY17)-SEARCH("!", AY17)-1)), Rankings!$A$2:$BK$161, 63, FALSE),0)</f>
        <v>0</v>
      </c>
      <c r="IY17">
        <f>IFERROR(VLOOKUP(_xlfn.NUMBERVALUE(MID(AZ17, SEARCH("!", AZ17)+1, SEARCH("+", AZ17)-SEARCH("!", AZ17)-1)), Rankings!$A$2:$BK$161, 63, FALSE),0)</f>
        <v>0</v>
      </c>
      <c r="IZ17">
        <f>IFERROR(VLOOKUP(_xlfn.NUMBERVALUE(MID(BA17, SEARCH("!", BA17)+1, SEARCH("+", BA17)-SEARCH("!", BA17)-1)), Rankings!$A$2:$BK$161, 63, FALSE),0)</f>
        <v>0</v>
      </c>
      <c r="JA17">
        <f>IFERROR(VLOOKUP(_xlfn.NUMBERVALUE(MID(BB17, SEARCH("!", BB17)+1, SEARCH("+", BB17)-SEARCH("!", BB17)-1)), Rankings!$A$2:$BK$161, 63, FALSE),0)</f>
        <v>0</v>
      </c>
      <c r="JB17">
        <f>IFERROR(VLOOKUP(_xlfn.NUMBERVALUE(MID(BC17, SEARCH("!", BC17)+1, SEARCH("+", BC17)-SEARCH("!", BC17)-1)), Rankings!$A$2:$BK$161, 63, FALSE),0)</f>
        <v>0</v>
      </c>
      <c r="JC17">
        <f>IFERROR(VLOOKUP(_xlfn.NUMBERVALUE(MID(BD17, SEARCH("!", BD17)+1, SEARCH("+", BD17)-SEARCH("!", BD17)-1)), Rankings!$A$2:$BK$161, 63, FALSE),0)</f>
        <v>0</v>
      </c>
      <c r="JD17">
        <f>IFERROR(VLOOKUP(_xlfn.NUMBERVALUE(MID(BE17, SEARCH("!", BE17)+1, SEARCH("+", BE17)-SEARCH("!", BE17)-1)), Rankings!$A$2:$BK$161, 63, FALSE),0)</f>
        <v>0</v>
      </c>
      <c r="JE17">
        <f>IFERROR(VLOOKUP(_xlfn.NUMBERVALUE(MID(BF17, SEARCH("!", BF17)+1, SEARCH("+", BF17)-SEARCH("!", BF17)-1)), Rankings!$A$2:$BK$161, 63, FALSE),0)</f>
        <v>0</v>
      </c>
      <c r="JF17">
        <f>IFERROR(VLOOKUP(_xlfn.NUMBERVALUE(MID(BG17, SEARCH("!", BG17)+1, SEARCH("+", BG17)-SEARCH("!", BG17)-1)), Rankings!$A$2:$BK$161, 63, FALSE),0)</f>
        <v>0</v>
      </c>
      <c r="JG17">
        <f>IFERROR(VLOOKUP(_xlfn.NUMBERVALUE(MID(BH17, SEARCH("!", BH17)+1, SEARCH("+", BH17)-SEARCH("!", BH17)-1)), Rankings!$A$2:$BK$161, 63, FALSE),0)</f>
        <v>0</v>
      </c>
      <c r="JH17">
        <f>IFERROR(VLOOKUP(_xlfn.NUMBERVALUE(MID(BI17, SEARCH("!", BI17)+1, SEARCH("+", BI17)-SEARCH("!", BI17)-1)), Rankings!$A$2:$BK$161, 63, FALSE),0)</f>
        <v>0</v>
      </c>
      <c r="JI17">
        <f>IFERROR(VLOOKUP(_xlfn.NUMBERVALUE(MID(BJ17, SEARCH("!", BJ17)+1, SEARCH("+", BJ17)-SEARCH("!", BJ17)-1)), Rankings!$A$2:$BK$161, 63, FALSE),0)</f>
        <v>0</v>
      </c>
      <c r="JJ17">
        <f>IFERROR(VLOOKUP(_xlfn.NUMBERVALUE(MID(BK17, SEARCH("!", BK17)+1, SEARCH("+", BK17)-SEARCH("!", BK17)-1)), Rankings!$A$2:$BK$161, 63, FALSE),0)</f>
        <v>0</v>
      </c>
      <c r="JK17">
        <f>IFERROR(VLOOKUP(_xlfn.NUMBERVALUE(MID(BL17, SEARCH("!", BL17)+1, SEARCH("+", BL17)-SEARCH("!", BL17)-1)), Rankings!$A$2:$BK$161, 63, FALSE),0)</f>
        <v>0</v>
      </c>
      <c r="JL17">
        <f>IFERROR(VLOOKUP(_xlfn.NUMBERVALUE(MID(BM17, SEARCH("!", BM17)+1, SEARCH("+", BM17)-SEARCH("!", BM17)-1)), Rankings!$A$2:$BK$161, 63, FALSE),0)</f>
        <v>0</v>
      </c>
      <c r="JM17">
        <f>IFERROR(VLOOKUP(_xlfn.NUMBERVALUE(MID(BN17, SEARCH("!", BN17)+1, SEARCH("+", BN17)-SEARCH("!", BN17)-1)), Rankings!$A$2:$BK$161, 63, FALSE),0)</f>
        <v>0</v>
      </c>
      <c r="JN17">
        <f>IFERROR(VLOOKUP(_xlfn.NUMBERVALUE(MID(BO17, SEARCH("!", BO17)+1, SEARCH("+", BO17)-SEARCH("!", BO17)-1)), Rankings!$A$2:$BK$161, 63, FALSE),0)</f>
        <v>0</v>
      </c>
      <c r="JO17">
        <f>IFERROR(VLOOKUP(_xlfn.NUMBERVALUE(MID(BP17, SEARCH("!", BP17)+1, SEARCH("+", BP17)-SEARCH("!", BP17)-1)), Rankings!$A$2:$BK$161, 63, FALSE),0)</f>
        <v>0</v>
      </c>
      <c r="JP17">
        <f>IFERROR(VLOOKUP(_xlfn.NUMBERVALUE(MID(BQ17, SEARCH("!", BQ17)+1, SEARCH("+", BQ17)-SEARCH("!", BQ17)-1)), Rankings!$A$2:$BK$161, 63, FALSE),0)</f>
        <v>0</v>
      </c>
      <c r="JQ17">
        <f>IFERROR(VLOOKUP(_xlfn.NUMBERVALUE(MID(BR17, SEARCH("!", BR17)+1, SEARCH("+", BR17)-SEARCH("!", BR17)-1)), Rankings!$A$2:$BK$161, 63, FALSE),0)</f>
        <v>0</v>
      </c>
      <c r="JR17">
        <f>IFERROR(VLOOKUP(_xlfn.NUMBERVALUE(MID(BS17, SEARCH("!", BS17)+1, SEARCH("+", BS17)-SEARCH("!", BS17)-1)), Rankings!$A$2:$BK$161, 63, FALSE),0)</f>
        <v>0</v>
      </c>
      <c r="JS17">
        <f>IFERROR(VLOOKUP(_xlfn.NUMBERVALUE(MID(BT17, SEARCH("!", BT17)+1, SEARCH("+", BT17)-SEARCH("!", BT17)-1)), Rankings!$A$2:$BK$161, 63, FALSE),0)</f>
        <v>0</v>
      </c>
      <c r="JT17">
        <f>IFERROR(VLOOKUP(_xlfn.NUMBERVALUE(MID(BU17, SEARCH("!", BU17)+1, SEARCH("+", BU17)-SEARCH("!", BU17)-1)), Rankings!$A$2:$BK$161, 63, FALSE),0)</f>
        <v>0</v>
      </c>
      <c r="JU17">
        <f>IFERROR(VLOOKUP(_xlfn.NUMBERVALUE(MID(BV17, SEARCH("!", BV17)+1, SEARCH("+", BV17)-SEARCH("!", BV17)-1)), Rankings!$A$2:$BK$161, 63, FALSE),0)</f>
        <v>0</v>
      </c>
      <c r="JV17">
        <f>IFERROR(VLOOKUP(_xlfn.NUMBERVALUE(MID(BW17, SEARCH("!", BW17)+1, SEARCH("+", BW17)-SEARCH("!", BW17)-1)), Rankings!$A$2:$BK$161, 63, FALSE),0)</f>
        <v>0</v>
      </c>
      <c r="JW17">
        <f>IFERROR(VLOOKUP(_xlfn.NUMBERVALUE(MID(BX17, SEARCH("!", BX17)+1, SEARCH("+", BX17)-SEARCH("!", BX17)-1)), Rankings!$A$2:$BK$161, 63, FALSE),0)</f>
        <v>0</v>
      </c>
      <c r="JX17">
        <f>IFERROR(VLOOKUP(_xlfn.NUMBERVALUE(MID(BY17, SEARCH("!", BY17)+1, SEARCH("+", BY17)-SEARCH("!", BY17)-1)), Rankings!$A$2:$BK$161, 63, FALSE),0)</f>
        <v>0</v>
      </c>
      <c r="JY17">
        <f>IFERROR(VLOOKUP(_xlfn.NUMBERVALUE(MID(BZ17, SEARCH("!", BZ17)+1, SEARCH("+", BZ17)-SEARCH("!", BZ17)-1)), Rankings!$A$2:$BK$161, 63, FALSE),0)</f>
        <v>0</v>
      </c>
      <c r="JZ17">
        <f>IFERROR(VLOOKUP(_xlfn.NUMBERVALUE(MID(CA17, SEARCH("!", CA17)+1, SEARCH("+", CA17)-SEARCH("!", CA17)-1)), Rankings!$A$2:$BK$161, 63, FALSE),0)</f>
        <v>0</v>
      </c>
      <c r="KA17">
        <f>IFERROR(VLOOKUP(_xlfn.NUMBERVALUE(MID(CB17, SEARCH("!", CB17)+1, SEARCH("+", CB17)-SEARCH("!", CB17)-1)), Rankings!$A$2:$BK$161, 63, FALSE),0)</f>
        <v>0</v>
      </c>
      <c r="KB17">
        <f>IFERROR(VLOOKUP(_xlfn.NUMBERVALUE(MID(CC17, SEARCH("!", CC17)+1, SEARCH("+", CC17)-SEARCH("!", CC17)-1)), Rankings!$A$2:$BK$161, 63, FALSE),0)</f>
        <v>0</v>
      </c>
      <c r="KC17">
        <f>IFERROR(VLOOKUP(_xlfn.NUMBERVALUE(MID(CD17, SEARCH("!", CD17)+1, SEARCH("+", CD17)-SEARCH("!", CD17)-1)), Rankings!$A$2:$BK$161, 63, FALSE),0)</f>
        <v>0</v>
      </c>
      <c r="KD17">
        <f>IFERROR(VLOOKUP(_xlfn.NUMBERVALUE(MID(CE17, SEARCH("!", CE17)+1, SEARCH("+", CE17)-SEARCH("!", CE17)-1)), Rankings!$A$2:$BK$161, 63, FALSE),0)</f>
        <v>0</v>
      </c>
      <c r="KE17">
        <f>IFERROR(VLOOKUP(_xlfn.NUMBERVALUE(MID(CF17, SEARCH("!", CF17)+1, SEARCH("+", CF17)-SEARCH("!", CF17)-1)), Rankings!$A$2:$BK$161, 63, FALSE),0)</f>
        <v>0</v>
      </c>
      <c r="KF17">
        <f>IFERROR(VLOOKUP(_xlfn.NUMBERVALUE(MID(CG17, SEARCH("!", CG17)+1, SEARCH("+", CG17)-SEARCH("!", CG17)-1)), Rankings!$A$2:$BK$161, 63, FALSE),0)</f>
        <v>0</v>
      </c>
      <c r="KG17">
        <f>IFERROR(VLOOKUP(_xlfn.NUMBERVALUE(MID(CH17, SEARCH("!", CH17)+1, SEARCH("+", CH17)-SEARCH("!", CH17)-1)), Rankings!$A$2:$BK$161, 63, FALSE),0)</f>
        <v>0</v>
      </c>
      <c r="KH17">
        <f>IFERROR(VLOOKUP(_xlfn.NUMBERVALUE(MID(CI17, SEARCH("!", CI17)+1, SEARCH("+", CI17)-SEARCH("!", CI17)-1)), Rankings!$A$2:$BK$161, 63, FALSE),0)</f>
        <v>0</v>
      </c>
      <c r="KI17">
        <f>IFERROR(VLOOKUP(_xlfn.NUMBERVALUE(MID(CJ17, SEARCH("!", CJ17)+1, SEARCH("+", CJ17)-SEARCH("!", CJ17)-1)), Rankings!$A$2:$BK$161, 63, FALSE),0)</f>
        <v>0</v>
      </c>
      <c r="KJ17">
        <f>IFERROR(VLOOKUP(_xlfn.NUMBERVALUE(MID(CK17, SEARCH("!", CK17)+1, SEARCH("+", CK17)-SEARCH("!", CK17)-1)), Rankings!$A$2:$BK$161, 63, FALSE),0)</f>
        <v>0</v>
      </c>
      <c r="KK17">
        <f>IFERROR(VLOOKUP(_xlfn.NUMBERVALUE(MID(CL17, SEARCH("!", CL17)+1, SEARCH("+", CL17)-SEARCH("!", CL17)-1)), Rankings!$A$2:$BK$161, 63, FALSE),0)</f>
        <v>0</v>
      </c>
      <c r="KL17">
        <f>IFERROR(VLOOKUP(_xlfn.NUMBERVALUE(MID(CM17, SEARCH("!", CM17)+1, SEARCH("+", CM17)-SEARCH("!", CM17)-1)), Rankings!$A$2:$BK$161, 63, FALSE),0)</f>
        <v>0</v>
      </c>
      <c r="KM17">
        <f>IFERROR(VLOOKUP(_xlfn.NUMBERVALUE(MID(CN17, SEARCH("!", CN17)+1, SEARCH("+", CN17)-SEARCH("!", CN17)-1)), Rankings!$A$2:$BK$161, 63, FALSE),0)</f>
        <v>0</v>
      </c>
      <c r="KN17">
        <f>IFERROR(VLOOKUP(_xlfn.NUMBERVALUE(MID(CO17, SEARCH("!", CO17)+1, SEARCH("+", CO17)-SEARCH("!", CO17)-1)), Rankings!$A$2:$BK$161, 63, FALSE),0)</f>
        <v>0</v>
      </c>
      <c r="KO17">
        <f>IFERROR(VLOOKUP(_xlfn.NUMBERVALUE(MID(CP17, SEARCH("!", CP17)+1, SEARCH("+", CP17)-SEARCH("!", CP17)-1)), Rankings!$A$2:$BK$161, 63, FALSE),0)</f>
        <v>0</v>
      </c>
      <c r="KP17">
        <f>IFERROR(VLOOKUP(_xlfn.NUMBERVALUE(MID(CQ17, SEARCH("!", CQ17)+1, SEARCH("+", CQ17)-SEARCH("!", CQ17)-1)), Rankings!$A$2:$BK$161, 63, FALSE),0)</f>
        <v>0</v>
      </c>
      <c r="KQ17">
        <f>IFERROR(VLOOKUP(_xlfn.NUMBERVALUE(MID(CR17, SEARCH("!", CR17)+1, SEARCH("+", CR17)-SEARCH("!", CR17)-1)), Rankings!$A$2:$BK$161, 63, FALSE),0)</f>
        <v>0</v>
      </c>
      <c r="KS17" s="4">
        <f t="shared" si="119"/>
        <v>181</v>
      </c>
      <c r="KT17" s="4">
        <f t="shared" si="120"/>
        <v>82</v>
      </c>
      <c r="KU17" s="4">
        <f t="shared" si="121"/>
        <v>98</v>
      </c>
      <c r="KV17" s="4">
        <f t="shared" si="122"/>
        <v>0</v>
      </c>
      <c r="KY17" s="4">
        <f t="shared" si="123"/>
        <v>361</v>
      </c>
      <c r="KZ17" s="4"/>
      <c r="LB17">
        <f t="shared" si="124"/>
        <v>58</v>
      </c>
      <c r="LC17">
        <f t="shared" si="125"/>
        <v>40</v>
      </c>
      <c r="LD17">
        <f t="shared" si="126"/>
        <v>16</v>
      </c>
      <c r="LE17">
        <f t="shared" si="127"/>
        <v>0</v>
      </c>
      <c r="LF17">
        <f t="shared" si="128"/>
        <v>0</v>
      </c>
      <c r="LG17">
        <f t="shared" si="129"/>
        <v>38</v>
      </c>
      <c r="LH17">
        <f t="shared" si="130"/>
        <v>30</v>
      </c>
      <c r="LI17">
        <f t="shared" si="131"/>
        <v>52</v>
      </c>
      <c r="LJ17">
        <f t="shared" si="132"/>
        <v>29</v>
      </c>
      <c r="LK17">
        <f t="shared" si="133"/>
        <v>58</v>
      </c>
      <c r="LL17">
        <f t="shared" si="134"/>
        <v>40</v>
      </c>
      <c r="LM17">
        <f t="shared" si="135"/>
        <v>0</v>
      </c>
      <c r="LN17">
        <f t="shared" si="136"/>
        <v>0</v>
      </c>
      <c r="LO17">
        <f t="shared" si="137"/>
        <v>0</v>
      </c>
      <c r="LP17">
        <f t="shared" si="138"/>
        <v>0</v>
      </c>
      <c r="LQ17">
        <f t="shared" si="139"/>
        <v>0</v>
      </c>
      <c r="LR17">
        <f t="shared" si="140"/>
        <v>0</v>
      </c>
      <c r="LS17">
        <f t="shared" si="141"/>
        <v>0</v>
      </c>
      <c r="LT17">
        <f t="shared" si="142"/>
        <v>0</v>
      </c>
      <c r="LU17">
        <f t="shared" si="143"/>
        <v>0</v>
      </c>
      <c r="LV17">
        <f t="shared" si="144"/>
        <v>0</v>
      </c>
      <c r="LW17">
        <f t="shared" si="145"/>
        <v>0</v>
      </c>
      <c r="LX17">
        <f t="shared" si="146"/>
        <v>0</v>
      </c>
      <c r="LY17">
        <f t="shared" si="147"/>
        <v>0</v>
      </c>
      <c r="LZ17">
        <f t="shared" si="148"/>
        <v>0</v>
      </c>
      <c r="MA17">
        <f t="shared" si="149"/>
        <v>0</v>
      </c>
      <c r="MB17">
        <f t="shared" si="150"/>
        <v>0</v>
      </c>
      <c r="MC17">
        <f t="shared" si="151"/>
        <v>0</v>
      </c>
      <c r="MD17">
        <f t="shared" si="152"/>
        <v>0</v>
      </c>
      <c r="ME17">
        <f t="shared" si="153"/>
        <v>0</v>
      </c>
      <c r="MF17">
        <f t="shared" si="154"/>
        <v>0</v>
      </c>
      <c r="MG17">
        <f t="shared" si="155"/>
        <v>0</v>
      </c>
      <c r="MH17">
        <f t="shared" si="156"/>
        <v>0</v>
      </c>
      <c r="MI17">
        <f t="shared" si="157"/>
        <v>0</v>
      </c>
      <c r="MJ17">
        <f t="shared" si="158"/>
        <v>0</v>
      </c>
      <c r="MK17">
        <f t="shared" si="159"/>
        <v>0</v>
      </c>
      <c r="ML17">
        <f t="shared" si="160"/>
        <v>0</v>
      </c>
      <c r="MM17">
        <f t="shared" si="161"/>
        <v>0</v>
      </c>
      <c r="MN17">
        <f t="shared" si="162"/>
        <v>0</v>
      </c>
      <c r="MO17">
        <f t="shared" si="163"/>
        <v>0</v>
      </c>
      <c r="MP17">
        <f t="shared" si="164"/>
        <v>0</v>
      </c>
      <c r="MQ17">
        <f t="shared" si="165"/>
        <v>0</v>
      </c>
      <c r="MR17">
        <f t="shared" si="166"/>
        <v>0</v>
      </c>
      <c r="MS17">
        <f t="shared" si="167"/>
        <v>0</v>
      </c>
      <c r="MT17">
        <f t="shared" si="168"/>
        <v>0</v>
      </c>
      <c r="MU17">
        <f t="shared" si="169"/>
        <v>0</v>
      </c>
      <c r="MV17">
        <f t="shared" si="170"/>
        <v>0</v>
      </c>
      <c r="MW17">
        <f t="shared" si="171"/>
        <v>0</v>
      </c>
      <c r="MX17">
        <f t="shared" si="172"/>
        <v>0</v>
      </c>
      <c r="MY17">
        <f t="shared" si="173"/>
        <v>0</v>
      </c>
      <c r="MZ17">
        <f t="shared" si="174"/>
        <v>0</v>
      </c>
      <c r="NA17">
        <f t="shared" si="175"/>
        <v>0</v>
      </c>
      <c r="NB17">
        <f t="shared" si="176"/>
        <v>0</v>
      </c>
      <c r="NC17">
        <f t="shared" si="177"/>
        <v>0</v>
      </c>
      <c r="ND17">
        <f t="shared" si="178"/>
        <v>0</v>
      </c>
      <c r="NE17">
        <f t="shared" si="179"/>
        <v>0</v>
      </c>
      <c r="NF17">
        <f t="shared" si="180"/>
        <v>0</v>
      </c>
      <c r="NG17">
        <f t="shared" si="181"/>
        <v>0</v>
      </c>
      <c r="NH17">
        <f t="shared" si="182"/>
        <v>0</v>
      </c>
      <c r="NI17">
        <f t="shared" si="183"/>
        <v>0</v>
      </c>
      <c r="NJ17">
        <f t="shared" si="184"/>
        <v>0</v>
      </c>
      <c r="NK17">
        <f t="shared" si="185"/>
        <v>0</v>
      </c>
      <c r="NL17">
        <f t="shared" si="186"/>
        <v>0</v>
      </c>
      <c r="NM17">
        <f t="shared" si="187"/>
        <v>0</v>
      </c>
      <c r="NN17">
        <f t="shared" si="188"/>
        <v>0</v>
      </c>
      <c r="NO17">
        <f t="shared" si="189"/>
        <v>0</v>
      </c>
      <c r="NP17">
        <f t="shared" si="190"/>
        <v>0</v>
      </c>
      <c r="NQ17">
        <f t="shared" si="191"/>
        <v>0</v>
      </c>
      <c r="NR17">
        <f t="shared" si="192"/>
        <v>0</v>
      </c>
      <c r="NS17">
        <f t="shared" si="193"/>
        <v>0</v>
      </c>
      <c r="NT17">
        <f t="shared" si="194"/>
        <v>0</v>
      </c>
      <c r="NU17">
        <f t="shared" si="195"/>
        <v>0</v>
      </c>
      <c r="NV17">
        <f t="shared" si="196"/>
        <v>0</v>
      </c>
      <c r="NW17">
        <f t="shared" si="197"/>
        <v>0</v>
      </c>
      <c r="NX17">
        <f t="shared" si="198"/>
        <v>0</v>
      </c>
      <c r="NY17">
        <f t="shared" si="199"/>
        <v>0</v>
      </c>
      <c r="NZ17">
        <f t="shared" si="200"/>
        <v>0</v>
      </c>
      <c r="OA17">
        <f t="shared" si="201"/>
        <v>0</v>
      </c>
      <c r="OB17">
        <f t="shared" si="202"/>
        <v>0</v>
      </c>
      <c r="OC17">
        <f t="shared" si="203"/>
        <v>0</v>
      </c>
      <c r="OD17">
        <f t="shared" si="204"/>
        <v>0</v>
      </c>
      <c r="OE17">
        <f t="shared" si="205"/>
        <v>0</v>
      </c>
      <c r="OF17">
        <f t="shared" si="206"/>
        <v>0</v>
      </c>
      <c r="OG17">
        <f t="shared" si="207"/>
        <v>0</v>
      </c>
      <c r="OH17">
        <f t="shared" si="208"/>
        <v>0</v>
      </c>
      <c r="OJ17" s="4">
        <f t="shared" si="209"/>
        <v>123</v>
      </c>
      <c r="OK17" s="4">
        <f t="shared" si="210"/>
        <v>64</v>
      </c>
      <c r="OL17" s="4">
        <f t="shared" si="211"/>
        <v>37</v>
      </c>
      <c r="OM17" s="4">
        <f t="shared" si="212"/>
        <v>0</v>
      </c>
      <c r="OP17" s="4">
        <f t="shared" si="213"/>
        <v>224</v>
      </c>
      <c r="OQ17" s="4"/>
      <c r="OS17">
        <f t="shared" si="214"/>
        <v>31</v>
      </c>
      <c r="OT17">
        <f t="shared" si="215"/>
        <v>23</v>
      </c>
      <c r="OU17">
        <f t="shared" si="216"/>
        <v>32</v>
      </c>
      <c r="OV17">
        <f t="shared" si="217"/>
        <v>0</v>
      </c>
      <c r="OW17">
        <f t="shared" si="218"/>
        <v>0</v>
      </c>
      <c r="OX17">
        <f t="shared" si="219"/>
        <v>12</v>
      </c>
      <c r="OY17">
        <f t="shared" si="220"/>
        <v>36</v>
      </c>
      <c r="OZ17">
        <f t="shared" si="221"/>
        <v>28</v>
      </c>
      <c r="PA17">
        <f t="shared" si="222"/>
        <v>25</v>
      </c>
      <c r="PB17">
        <f t="shared" si="223"/>
        <v>19</v>
      </c>
      <c r="PC17">
        <f t="shared" si="224"/>
        <v>18</v>
      </c>
      <c r="PD17">
        <f t="shared" si="225"/>
        <v>0</v>
      </c>
      <c r="PE17">
        <f t="shared" si="226"/>
        <v>0</v>
      </c>
      <c r="PF17">
        <f t="shared" si="227"/>
        <v>0</v>
      </c>
      <c r="PG17">
        <f t="shared" si="228"/>
        <v>0</v>
      </c>
      <c r="PH17">
        <f t="shared" si="229"/>
        <v>0</v>
      </c>
      <c r="PI17">
        <f t="shared" si="230"/>
        <v>0</v>
      </c>
      <c r="PJ17">
        <f t="shared" si="231"/>
        <v>0</v>
      </c>
      <c r="PK17">
        <f t="shared" si="232"/>
        <v>0</v>
      </c>
      <c r="PL17">
        <f t="shared" si="233"/>
        <v>0</v>
      </c>
      <c r="PM17">
        <f t="shared" si="234"/>
        <v>0</v>
      </c>
      <c r="PN17">
        <f t="shared" si="235"/>
        <v>0</v>
      </c>
      <c r="PO17">
        <f t="shared" si="236"/>
        <v>0</v>
      </c>
      <c r="PP17">
        <f t="shared" si="237"/>
        <v>0</v>
      </c>
      <c r="PQ17">
        <f t="shared" si="238"/>
        <v>0</v>
      </c>
      <c r="PR17">
        <f t="shared" si="239"/>
        <v>0</v>
      </c>
      <c r="PS17">
        <f t="shared" si="240"/>
        <v>0</v>
      </c>
      <c r="PT17">
        <f t="shared" si="241"/>
        <v>0</v>
      </c>
      <c r="PU17">
        <f t="shared" si="242"/>
        <v>0</v>
      </c>
      <c r="PV17">
        <f t="shared" si="243"/>
        <v>0</v>
      </c>
      <c r="PW17">
        <f t="shared" si="244"/>
        <v>0</v>
      </c>
      <c r="PX17">
        <f t="shared" si="245"/>
        <v>0</v>
      </c>
      <c r="PY17">
        <f t="shared" si="246"/>
        <v>0</v>
      </c>
      <c r="PZ17">
        <f t="shared" si="247"/>
        <v>0</v>
      </c>
      <c r="QA17">
        <f t="shared" si="248"/>
        <v>0</v>
      </c>
      <c r="QB17">
        <f t="shared" si="249"/>
        <v>0</v>
      </c>
      <c r="QC17">
        <f t="shared" si="250"/>
        <v>0</v>
      </c>
      <c r="QD17">
        <f t="shared" si="251"/>
        <v>0</v>
      </c>
      <c r="QE17">
        <f t="shared" si="252"/>
        <v>0</v>
      </c>
      <c r="QF17">
        <f t="shared" si="253"/>
        <v>0</v>
      </c>
      <c r="QG17">
        <f t="shared" si="254"/>
        <v>0</v>
      </c>
      <c r="QH17">
        <f t="shared" si="255"/>
        <v>0</v>
      </c>
      <c r="QI17">
        <f t="shared" si="256"/>
        <v>0</v>
      </c>
      <c r="QJ17">
        <f t="shared" si="257"/>
        <v>0</v>
      </c>
      <c r="QK17">
        <f t="shared" si="258"/>
        <v>0</v>
      </c>
      <c r="QL17">
        <f t="shared" si="259"/>
        <v>0</v>
      </c>
      <c r="QM17">
        <f t="shared" si="260"/>
        <v>0</v>
      </c>
      <c r="QN17">
        <f t="shared" si="261"/>
        <v>0</v>
      </c>
      <c r="QO17">
        <f t="shared" si="262"/>
        <v>0</v>
      </c>
      <c r="QP17">
        <f t="shared" si="263"/>
        <v>0</v>
      </c>
      <c r="QQ17">
        <f t="shared" si="264"/>
        <v>0</v>
      </c>
      <c r="QR17">
        <f t="shared" si="265"/>
        <v>0</v>
      </c>
      <c r="QS17">
        <f t="shared" si="266"/>
        <v>0</v>
      </c>
      <c r="QT17">
        <f t="shared" si="267"/>
        <v>0</v>
      </c>
      <c r="QU17">
        <f t="shared" si="268"/>
        <v>0</v>
      </c>
      <c r="QV17">
        <f t="shared" si="269"/>
        <v>0</v>
      </c>
      <c r="QW17">
        <f t="shared" si="270"/>
        <v>0</v>
      </c>
      <c r="QX17">
        <f t="shared" si="271"/>
        <v>0</v>
      </c>
      <c r="QY17">
        <f t="shared" si="272"/>
        <v>0</v>
      </c>
      <c r="QZ17">
        <f t="shared" si="273"/>
        <v>0</v>
      </c>
      <c r="RA17">
        <f t="shared" si="274"/>
        <v>0</v>
      </c>
      <c r="RB17">
        <f t="shared" si="275"/>
        <v>0</v>
      </c>
      <c r="RC17">
        <f t="shared" si="276"/>
        <v>0</v>
      </c>
      <c r="RD17">
        <f t="shared" si="277"/>
        <v>0</v>
      </c>
      <c r="RE17">
        <f t="shared" si="278"/>
        <v>0</v>
      </c>
      <c r="RF17">
        <f t="shared" si="279"/>
        <v>0</v>
      </c>
      <c r="RG17">
        <f t="shared" si="280"/>
        <v>0</v>
      </c>
      <c r="RH17">
        <f t="shared" si="281"/>
        <v>0</v>
      </c>
      <c r="RI17">
        <f t="shared" si="282"/>
        <v>0</v>
      </c>
      <c r="RJ17">
        <f t="shared" si="283"/>
        <v>0</v>
      </c>
      <c r="RK17">
        <f t="shared" si="284"/>
        <v>0</v>
      </c>
      <c r="RL17">
        <f t="shared" si="285"/>
        <v>0</v>
      </c>
      <c r="RM17">
        <f t="shared" si="286"/>
        <v>0</v>
      </c>
      <c r="RN17">
        <f t="shared" si="287"/>
        <v>0</v>
      </c>
      <c r="RO17">
        <f t="shared" si="288"/>
        <v>0</v>
      </c>
      <c r="RP17">
        <f t="shared" si="289"/>
        <v>0</v>
      </c>
      <c r="RQ17">
        <f t="shared" si="290"/>
        <v>0</v>
      </c>
      <c r="RR17">
        <f t="shared" si="291"/>
        <v>0</v>
      </c>
      <c r="RS17">
        <f t="shared" si="292"/>
        <v>0</v>
      </c>
      <c r="RT17">
        <f t="shared" si="293"/>
        <v>0</v>
      </c>
      <c r="RU17">
        <f t="shared" si="294"/>
        <v>0</v>
      </c>
      <c r="RV17">
        <f t="shared" si="295"/>
        <v>0</v>
      </c>
      <c r="RW17">
        <f t="shared" si="296"/>
        <v>0</v>
      </c>
      <c r="RX17">
        <f t="shared" si="297"/>
        <v>0</v>
      </c>
      <c r="RY17">
        <f t="shared" si="298"/>
        <v>0</v>
      </c>
      <c r="SA17" s="4">
        <f t="shared" si="299"/>
        <v>20.37</v>
      </c>
      <c r="SB17" s="4">
        <f t="shared" si="300"/>
        <v>8.64</v>
      </c>
      <c r="SC17" s="4">
        <f t="shared" si="301"/>
        <v>8.4499999999999993</v>
      </c>
      <c r="SD17" s="4">
        <f t="shared" si="302"/>
        <v>0</v>
      </c>
      <c r="SF17" s="4">
        <f t="shared" si="303"/>
        <v>37.46</v>
      </c>
      <c r="SI17">
        <f t="shared" si="304"/>
        <v>5</v>
      </c>
      <c r="SJ17">
        <f t="shared" si="305"/>
        <v>4</v>
      </c>
      <c r="SK17">
        <f t="shared" si="306"/>
        <v>2.8</v>
      </c>
      <c r="SL17" t="str">
        <f t="shared" si="307"/>
        <v>0</v>
      </c>
      <c r="SM17" t="str">
        <f t="shared" si="308"/>
        <v>0</v>
      </c>
      <c r="SN17">
        <f t="shared" si="309"/>
        <v>5</v>
      </c>
      <c r="SO17">
        <f t="shared" si="310"/>
        <v>3.86</v>
      </c>
      <c r="SP17">
        <f t="shared" si="311"/>
        <v>4.78</v>
      </c>
      <c r="SQ17">
        <f t="shared" si="312"/>
        <v>3.57</v>
      </c>
      <c r="SR17">
        <f t="shared" si="313"/>
        <v>4.88</v>
      </c>
      <c r="SS17">
        <f t="shared" si="314"/>
        <v>3.57</v>
      </c>
      <c r="ST17" t="str">
        <f t="shared" si="315"/>
        <v>0</v>
      </c>
      <c r="SU17" t="str">
        <f t="shared" si="316"/>
        <v>0</v>
      </c>
      <c r="SV17" t="str">
        <f t="shared" si="317"/>
        <v>0</v>
      </c>
      <c r="SW17" t="str">
        <f t="shared" si="318"/>
        <v>0</v>
      </c>
      <c r="SX17" t="str">
        <f t="shared" si="319"/>
        <v>0</v>
      </c>
      <c r="SY17" t="str">
        <f t="shared" si="320"/>
        <v>0</v>
      </c>
      <c r="SZ17" t="str">
        <f t="shared" si="321"/>
        <v>0</v>
      </c>
      <c r="TA17" t="str">
        <f t="shared" si="322"/>
        <v>0</v>
      </c>
      <c r="TB17" t="str">
        <f t="shared" si="323"/>
        <v>0</v>
      </c>
      <c r="TC17" t="str">
        <f t="shared" si="324"/>
        <v>0</v>
      </c>
      <c r="TD17" t="str">
        <f t="shared" si="325"/>
        <v>0</v>
      </c>
      <c r="TE17" t="str">
        <f t="shared" si="326"/>
        <v>0</v>
      </c>
      <c r="TF17" t="str">
        <f t="shared" si="327"/>
        <v>0</v>
      </c>
      <c r="TG17" t="str">
        <f t="shared" si="328"/>
        <v>0</v>
      </c>
      <c r="TH17" t="str">
        <f t="shared" si="329"/>
        <v>0</v>
      </c>
      <c r="TI17" t="str">
        <f t="shared" si="330"/>
        <v>0</v>
      </c>
      <c r="TJ17" t="str">
        <f t="shared" si="331"/>
        <v>0</v>
      </c>
      <c r="TK17" t="str">
        <f t="shared" si="332"/>
        <v>0</v>
      </c>
      <c r="TL17" t="str">
        <f t="shared" si="333"/>
        <v>0</v>
      </c>
      <c r="TM17" t="str">
        <f t="shared" si="334"/>
        <v>0</v>
      </c>
      <c r="TN17" t="str">
        <f t="shared" si="335"/>
        <v>0</v>
      </c>
      <c r="TO17" t="str">
        <f t="shared" si="336"/>
        <v>0</v>
      </c>
      <c r="TP17" t="str">
        <f t="shared" si="337"/>
        <v>0</v>
      </c>
      <c r="TQ17" t="str">
        <f t="shared" si="338"/>
        <v>0</v>
      </c>
      <c r="TR17" t="str">
        <f t="shared" si="339"/>
        <v>0</v>
      </c>
      <c r="TS17" t="str">
        <f t="shared" si="340"/>
        <v>0</v>
      </c>
      <c r="TT17" t="str">
        <f t="shared" si="341"/>
        <v>0</v>
      </c>
      <c r="TU17" t="str">
        <f t="shared" si="342"/>
        <v>0</v>
      </c>
      <c r="TV17" t="str">
        <f t="shared" si="343"/>
        <v>0</v>
      </c>
      <c r="TW17" t="str">
        <f t="shared" si="344"/>
        <v>0</v>
      </c>
      <c r="TX17" t="str">
        <f t="shared" si="345"/>
        <v>0</v>
      </c>
      <c r="TY17" t="str">
        <f t="shared" si="346"/>
        <v>0</v>
      </c>
      <c r="TZ17" t="str">
        <f t="shared" si="347"/>
        <v>0</v>
      </c>
      <c r="UA17" t="str">
        <f t="shared" si="348"/>
        <v>0</v>
      </c>
      <c r="UB17" t="str">
        <f t="shared" si="349"/>
        <v>0</v>
      </c>
      <c r="UC17" t="str">
        <f t="shared" si="350"/>
        <v>0</v>
      </c>
      <c r="UD17" t="str">
        <f t="shared" si="351"/>
        <v>0</v>
      </c>
      <c r="UE17" t="str">
        <f t="shared" si="352"/>
        <v>0</v>
      </c>
      <c r="UF17" t="str">
        <f t="shared" si="353"/>
        <v>0</v>
      </c>
      <c r="UG17" t="str">
        <f t="shared" si="354"/>
        <v>0</v>
      </c>
      <c r="UH17" t="str">
        <f t="shared" si="355"/>
        <v>0</v>
      </c>
      <c r="UI17" t="str">
        <f t="shared" si="356"/>
        <v>0</v>
      </c>
      <c r="UJ17" t="str">
        <f t="shared" si="357"/>
        <v>0</v>
      </c>
      <c r="UK17" t="str">
        <f t="shared" si="358"/>
        <v>0</v>
      </c>
      <c r="UL17" t="str">
        <f t="shared" si="359"/>
        <v>0</v>
      </c>
      <c r="UM17" t="str">
        <f t="shared" si="360"/>
        <v>0</v>
      </c>
      <c r="UN17" t="str">
        <f t="shared" si="361"/>
        <v>0</v>
      </c>
      <c r="UO17" t="str">
        <f t="shared" si="362"/>
        <v>0</v>
      </c>
      <c r="UP17" t="str">
        <f t="shared" si="363"/>
        <v>0</v>
      </c>
      <c r="UQ17" t="str">
        <f t="shared" si="364"/>
        <v>0</v>
      </c>
      <c r="UR17" t="str">
        <f t="shared" si="365"/>
        <v>0</v>
      </c>
      <c r="US17" t="str">
        <f t="shared" si="366"/>
        <v>0</v>
      </c>
      <c r="UT17" t="str">
        <f t="shared" si="367"/>
        <v>0</v>
      </c>
      <c r="UU17" t="str">
        <f t="shared" si="368"/>
        <v>0</v>
      </c>
      <c r="UV17" t="str">
        <f t="shared" si="369"/>
        <v>0</v>
      </c>
      <c r="UW17" t="str">
        <f t="shared" si="370"/>
        <v>0</v>
      </c>
      <c r="UX17" t="str">
        <f t="shared" si="371"/>
        <v>0</v>
      </c>
      <c r="UY17" t="str">
        <f t="shared" si="372"/>
        <v>0</v>
      </c>
      <c r="UZ17" t="str">
        <f t="shared" si="373"/>
        <v>0</v>
      </c>
      <c r="VA17" t="str">
        <f t="shared" si="374"/>
        <v>0</v>
      </c>
      <c r="VB17" t="str">
        <f t="shared" si="375"/>
        <v>0</v>
      </c>
      <c r="VC17" t="str">
        <f t="shared" si="376"/>
        <v>0</v>
      </c>
      <c r="VD17" t="str">
        <f t="shared" si="377"/>
        <v>0</v>
      </c>
      <c r="VE17" t="str">
        <f t="shared" si="378"/>
        <v>0</v>
      </c>
      <c r="VF17" t="str">
        <f t="shared" si="379"/>
        <v>0</v>
      </c>
      <c r="VG17" t="str">
        <f t="shared" si="380"/>
        <v>0</v>
      </c>
      <c r="VH17" t="str">
        <f t="shared" si="381"/>
        <v>0</v>
      </c>
      <c r="VI17" t="str">
        <f t="shared" si="382"/>
        <v>0</v>
      </c>
      <c r="VJ17" t="str">
        <f t="shared" si="383"/>
        <v>0</v>
      </c>
      <c r="VK17" t="str">
        <f t="shared" si="384"/>
        <v>0</v>
      </c>
      <c r="VL17" t="str">
        <f t="shared" si="385"/>
        <v>0</v>
      </c>
      <c r="VM17" t="str">
        <f t="shared" si="386"/>
        <v>0</v>
      </c>
      <c r="VN17" t="str">
        <f t="shared" si="387"/>
        <v>0</v>
      </c>
      <c r="VO17" t="str">
        <f t="shared" si="388"/>
        <v>0</v>
      </c>
      <c r="VQ17" s="4">
        <f t="shared" si="389"/>
        <v>42.36</v>
      </c>
      <c r="VR17" s="4">
        <f t="shared" si="390"/>
        <v>6.7200000000000006</v>
      </c>
      <c r="VS17" s="4">
        <f t="shared" si="391"/>
        <v>27.84</v>
      </c>
      <c r="VT17" s="4">
        <f t="shared" si="392"/>
        <v>0</v>
      </c>
      <c r="VV17" s="4">
        <f t="shared" si="393"/>
        <v>76.92</v>
      </c>
      <c r="VY17">
        <f t="shared" si="394"/>
        <v>9.11</v>
      </c>
      <c r="VZ17">
        <f t="shared" si="395"/>
        <v>9.84</v>
      </c>
      <c r="WA17">
        <f t="shared" si="396"/>
        <v>-3.5</v>
      </c>
      <c r="WB17">
        <f t="shared" si="397"/>
        <v>0</v>
      </c>
      <c r="WC17">
        <f t="shared" si="398"/>
        <v>0</v>
      </c>
      <c r="WD17">
        <f t="shared" si="399"/>
        <v>24.94</v>
      </c>
      <c r="WE17">
        <f t="shared" si="400"/>
        <v>1.4</v>
      </c>
      <c r="WF17">
        <f t="shared" si="401"/>
        <v>5.32</v>
      </c>
      <c r="WG17">
        <f t="shared" si="402"/>
        <v>1.97</v>
      </c>
      <c r="WH17">
        <f t="shared" si="403"/>
        <v>15.26</v>
      </c>
      <c r="WI17">
        <f t="shared" si="404"/>
        <v>12.58</v>
      </c>
      <c r="WJ17">
        <f t="shared" si="405"/>
        <v>0</v>
      </c>
      <c r="WK17">
        <f t="shared" si="406"/>
        <v>0</v>
      </c>
      <c r="WL17">
        <f t="shared" si="407"/>
        <v>0</v>
      </c>
      <c r="WM17">
        <f t="shared" si="408"/>
        <v>0</v>
      </c>
      <c r="WN17">
        <f t="shared" si="409"/>
        <v>0</v>
      </c>
      <c r="WO17">
        <f t="shared" si="410"/>
        <v>0</v>
      </c>
      <c r="WP17">
        <f t="shared" si="411"/>
        <v>0</v>
      </c>
      <c r="WQ17">
        <f t="shared" si="412"/>
        <v>0</v>
      </c>
      <c r="WR17">
        <f t="shared" si="413"/>
        <v>0</v>
      </c>
      <c r="WS17">
        <f t="shared" si="414"/>
        <v>0</v>
      </c>
      <c r="WT17">
        <f t="shared" si="415"/>
        <v>0</v>
      </c>
      <c r="WU17">
        <f t="shared" si="416"/>
        <v>0</v>
      </c>
      <c r="WV17">
        <f t="shared" si="417"/>
        <v>0</v>
      </c>
      <c r="WW17">
        <f t="shared" si="418"/>
        <v>0</v>
      </c>
      <c r="WX17">
        <f t="shared" si="419"/>
        <v>0</v>
      </c>
      <c r="WY17">
        <f t="shared" si="420"/>
        <v>0</v>
      </c>
      <c r="WZ17">
        <f t="shared" si="421"/>
        <v>0</v>
      </c>
      <c r="XA17">
        <f t="shared" si="422"/>
        <v>0</v>
      </c>
      <c r="XB17">
        <f t="shared" si="423"/>
        <v>0</v>
      </c>
      <c r="XC17">
        <f t="shared" si="424"/>
        <v>0</v>
      </c>
      <c r="XD17">
        <f t="shared" si="425"/>
        <v>0</v>
      </c>
      <c r="XE17">
        <f t="shared" si="426"/>
        <v>0</v>
      </c>
      <c r="XF17">
        <f t="shared" si="427"/>
        <v>0</v>
      </c>
      <c r="XG17">
        <f t="shared" si="428"/>
        <v>0</v>
      </c>
      <c r="XH17">
        <f t="shared" si="429"/>
        <v>0</v>
      </c>
      <c r="XI17">
        <f t="shared" si="430"/>
        <v>0</v>
      </c>
      <c r="XJ17">
        <f t="shared" si="431"/>
        <v>0</v>
      </c>
      <c r="XK17">
        <f t="shared" si="432"/>
        <v>0</v>
      </c>
      <c r="XL17">
        <f t="shared" si="433"/>
        <v>0</v>
      </c>
      <c r="XM17">
        <f t="shared" si="434"/>
        <v>0</v>
      </c>
      <c r="XN17">
        <f t="shared" si="435"/>
        <v>0</v>
      </c>
      <c r="XO17">
        <f t="shared" si="436"/>
        <v>0</v>
      </c>
      <c r="XP17">
        <f t="shared" si="437"/>
        <v>0</v>
      </c>
      <c r="XQ17">
        <f t="shared" si="438"/>
        <v>0</v>
      </c>
      <c r="XR17">
        <f t="shared" si="439"/>
        <v>0</v>
      </c>
      <c r="XS17">
        <f t="shared" si="440"/>
        <v>0</v>
      </c>
      <c r="XT17">
        <f t="shared" si="441"/>
        <v>0</v>
      </c>
      <c r="XU17">
        <f t="shared" si="442"/>
        <v>0</v>
      </c>
      <c r="XV17">
        <f t="shared" si="443"/>
        <v>0</v>
      </c>
      <c r="XW17">
        <f t="shared" si="444"/>
        <v>0</v>
      </c>
      <c r="XX17">
        <f t="shared" si="445"/>
        <v>0</v>
      </c>
      <c r="XY17">
        <f t="shared" si="446"/>
        <v>0</v>
      </c>
      <c r="XZ17">
        <f t="shared" si="447"/>
        <v>0</v>
      </c>
      <c r="YA17">
        <f t="shared" si="448"/>
        <v>0</v>
      </c>
      <c r="YB17">
        <f t="shared" si="449"/>
        <v>0</v>
      </c>
      <c r="YC17">
        <f t="shared" si="450"/>
        <v>0</v>
      </c>
      <c r="YD17">
        <f t="shared" si="451"/>
        <v>0</v>
      </c>
      <c r="YE17">
        <f t="shared" si="452"/>
        <v>0</v>
      </c>
      <c r="YF17">
        <f t="shared" si="453"/>
        <v>0</v>
      </c>
      <c r="YG17">
        <f t="shared" si="454"/>
        <v>0</v>
      </c>
      <c r="YH17">
        <f t="shared" si="455"/>
        <v>0</v>
      </c>
      <c r="YI17">
        <f t="shared" si="456"/>
        <v>0</v>
      </c>
      <c r="YJ17">
        <f t="shared" si="457"/>
        <v>0</v>
      </c>
      <c r="YK17">
        <f t="shared" si="458"/>
        <v>0</v>
      </c>
      <c r="YL17">
        <f t="shared" si="459"/>
        <v>0</v>
      </c>
      <c r="YM17">
        <f t="shared" si="460"/>
        <v>0</v>
      </c>
      <c r="YN17">
        <f t="shared" si="461"/>
        <v>0</v>
      </c>
      <c r="YO17">
        <f t="shared" si="462"/>
        <v>0</v>
      </c>
      <c r="YP17">
        <f t="shared" si="463"/>
        <v>0</v>
      </c>
      <c r="YQ17">
        <f t="shared" si="464"/>
        <v>0</v>
      </c>
      <c r="YR17">
        <f t="shared" si="465"/>
        <v>0</v>
      </c>
      <c r="YS17">
        <f t="shared" si="466"/>
        <v>0</v>
      </c>
      <c r="YT17">
        <f t="shared" si="467"/>
        <v>0</v>
      </c>
      <c r="YU17">
        <f t="shared" si="468"/>
        <v>0</v>
      </c>
      <c r="YV17">
        <f t="shared" si="469"/>
        <v>0</v>
      </c>
      <c r="YW17">
        <f t="shared" si="470"/>
        <v>0</v>
      </c>
      <c r="YX17">
        <f t="shared" si="471"/>
        <v>0</v>
      </c>
      <c r="YY17">
        <f t="shared" si="472"/>
        <v>0</v>
      </c>
      <c r="YZ17">
        <f t="shared" si="473"/>
        <v>0</v>
      </c>
      <c r="ZA17">
        <f t="shared" si="474"/>
        <v>0</v>
      </c>
      <c r="ZB17">
        <f t="shared" si="475"/>
        <v>0</v>
      </c>
      <c r="ZC17">
        <f t="shared" si="476"/>
        <v>0</v>
      </c>
      <c r="ZD17">
        <f t="shared" si="477"/>
        <v>0</v>
      </c>
      <c r="ZE17">
        <f t="shared" si="478"/>
        <v>0</v>
      </c>
      <c r="ZG17" s="4">
        <f t="shared" si="479"/>
        <v>392</v>
      </c>
      <c r="ZH17" s="4">
        <f t="shared" si="480"/>
        <v>195</v>
      </c>
      <c r="ZI17" s="4">
        <f t="shared" si="481"/>
        <v>131</v>
      </c>
      <c r="ZJ17" s="4">
        <f t="shared" si="482"/>
        <v>0</v>
      </c>
      <c r="ZL17" s="4">
        <f t="shared" si="483"/>
        <v>718</v>
      </c>
      <c r="ZO17">
        <f t="shared" si="484"/>
        <v>69</v>
      </c>
      <c r="ZP17">
        <f t="shared" si="485"/>
        <v>74</v>
      </c>
      <c r="ZQ17">
        <f t="shared" si="486"/>
        <v>97</v>
      </c>
      <c r="ZR17">
        <f t="shared" si="487"/>
        <v>0</v>
      </c>
      <c r="ZS17">
        <f t="shared" si="488"/>
        <v>0</v>
      </c>
      <c r="ZT17">
        <f t="shared" si="489"/>
        <v>54</v>
      </c>
      <c r="ZU17">
        <f t="shared" si="490"/>
        <v>102</v>
      </c>
      <c r="ZV17">
        <f t="shared" si="491"/>
        <v>93</v>
      </c>
      <c r="ZW17">
        <f t="shared" si="492"/>
        <v>98</v>
      </c>
      <c r="ZX17">
        <f t="shared" si="493"/>
        <v>69</v>
      </c>
      <c r="ZY17">
        <f t="shared" si="494"/>
        <v>62</v>
      </c>
      <c r="ZZ17">
        <f t="shared" si="495"/>
        <v>0</v>
      </c>
      <c r="AAA17">
        <f t="shared" si="496"/>
        <v>0</v>
      </c>
      <c r="AAB17">
        <f t="shared" si="497"/>
        <v>0</v>
      </c>
      <c r="AAC17">
        <f t="shared" si="498"/>
        <v>0</v>
      </c>
      <c r="AAD17">
        <f t="shared" si="499"/>
        <v>0</v>
      </c>
      <c r="AAE17">
        <f t="shared" si="500"/>
        <v>0</v>
      </c>
      <c r="AAF17">
        <f t="shared" si="501"/>
        <v>0</v>
      </c>
      <c r="AAG17">
        <f t="shared" si="502"/>
        <v>0</v>
      </c>
      <c r="AAH17">
        <f t="shared" si="503"/>
        <v>0</v>
      </c>
      <c r="AAI17">
        <f t="shared" si="504"/>
        <v>0</v>
      </c>
      <c r="AAJ17">
        <f t="shared" si="505"/>
        <v>0</v>
      </c>
      <c r="AAK17">
        <f t="shared" si="506"/>
        <v>0</v>
      </c>
      <c r="AAL17">
        <f t="shared" si="507"/>
        <v>0</v>
      </c>
      <c r="AAM17">
        <f t="shared" si="508"/>
        <v>0</v>
      </c>
      <c r="AAN17">
        <f t="shared" si="509"/>
        <v>0</v>
      </c>
      <c r="AAO17">
        <f t="shared" si="510"/>
        <v>0</v>
      </c>
      <c r="AAP17">
        <f t="shared" si="511"/>
        <v>0</v>
      </c>
      <c r="AAQ17">
        <f t="shared" si="512"/>
        <v>0</v>
      </c>
      <c r="AAR17">
        <f t="shared" si="513"/>
        <v>0</v>
      </c>
      <c r="AAS17">
        <f t="shared" si="514"/>
        <v>0</v>
      </c>
      <c r="AAT17">
        <f t="shared" si="515"/>
        <v>0</v>
      </c>
      <c r="AAU17">
        <f t="shared" si="516"/>
        <v>0</v>
      </c>
      <c r="AAV17">
        <f t="shared" si="517"/>
        <v>0</v>
      </c>
      <c r="AAW17">
        <f t="shared" si="518"/>
        <v>0</v>
      </c>
      <c r="AAX17">
        <f t="shared" si="519"/>
        <v>0</v>
      </c>
      <c r="AAY17">
        <f t="shared" si="520"/>
        <v>0</v>
      </c>
      <c r="AAZ17">
        <f t="shared" si="521"/>
        <v>0</v>
      </c>
      <c r="ABA17">
        <f t="shared" si="522"/>
        <v>0</v>
      </c>
      <c r="ABB17">
        <f t="shared" si="523"/>
        <v>0</v>
      </c>
      <c r="ABC17">
        <f t="shared" si="524"/>
        <v>0</v>
      </c>
      <c r="ABD17">
        <f t="shared" si="525"/>
        <v>0</v>
      </c>
      <c r="ABE17">
        <f t="shared" si="526"/>
        <v>0</v>
      </c>
      <c r="ABF17">
        <f t="shared" si="527"/>
        <v>0</v>
      </c>
      <c r="ABG17">
        <f t="shared" si="528"/>
        <v>0</v>
      </c>
      <c r="ABH17">
        <f t="shared" si="529"/>
        <v>0</v>
      </c>
      <c r="ABI17">
        <f t="shared" si="530"/>
        <v>0</v>
      </c>
      <c r="ABJ17">
        <f t="shared" si="531"/>
        <v>0</v>
      </c>
      <c r="ABK17">
        <f t="shared" si="532"/>
        <v>0</v>
      </c>
      <c r="ABL17">
        <f t="shared" si="533"/>
        <v>0</v>
      </c>
      <c r="ABM17">
        <f t="shared" si="534"/>
        <v>0</v>
      </c>
      <c r="ABN17">
        <f t="shared" si="535"/>
        <v>0</v>
      </c>
      <c r="ABO17">
        <f t="shared" si="536"/>
        <v>0</v>
      </c>
      <c r="ABP17">
        <f t="shared" si="537"/>
        <v>0</v>
      </c>
      <c r="ABQ17">
        <f t="shared" si="538"/>
        <v>0</v>
      </c>
      <c r="ABR17">
        <f t="shared" si="539"/>
        <v>0</v>
      </c>
      <c r="ABS17">
        <f t="shared" si="540"/>
        <v>0</v>
      </c>
      <c r="ABT17">
        <f t="shared" si="541"/>
        <v>0</v>
      </c>
      <c r="ABU17">
        <f t="shared" si="542"/>
        <v>0</v>
      </c>
      <c r="ABV17">
        <f t="shared" si="543"/>
        <v>0</v>
      </c>
      <c r="ABW17">
        <f t="shared" si="544"/>
        <v>0</v>
      </c>
      <c r="ABX17">
        <f t="shared" si="545"/>
        <v>0</v>
      </c>
      <c r="ABY17">
        <f t="shared" si="546"/>
        <v>0</v>
      </c>
      <c r="ABZ17">
        <f t="shared" si="547"/>
        <v>0</v>
      </c>
      <c r="ACA17">
        <f t="shared" si="548"/>
        <v>0</v>
      </c>
      <c r="ACB17">
        <f t="shared" si="549"/>
        <v>0</v>
      </c>
      <c r="ACC17">
        <f t="shared" si="550"/>
        <v>0</v>
      </c>
      <c r="ACD17">
        <f t="shared" si="551"/>
        <v>0</v>
      </c>
      <c r="ACE17">
        <f t="shared" si="552"/>
        <v>0</v>
      </c>
      <c r="ACF17">
        <f t="shared" si="553"/>
        <v>0</v>
      </c>
      <c r="ACG17">
        <f t="shared" si="554"/>
        <v>0</v>
      </c>
      <c r="ACH17">
        <f t="shared" si="555"/>
        <v>0</v>
      </c>
      <c r="ACI17">
        <f t="shared" si="556"/>
        <v>0</v>
      </c>
      <c r="ACJ17">
        <f t="shared" si="557"/>
        <v>0</v>
      </c>
      <c r="ACK17">
        <f t="shared" si="558"/>
        <v>0</v>
      </c>
      <c r="ACL17">
        <f t="shared" si="559"/>
        <v>0</v>
      </c>
      <c r="ACM17">
        <f t="shared" si="560"/>
        <v>0</v>
      </c>
      <c r="ACN17">
        <f t="shared" si="561"/>
        <v>0</v>
      </c>
      <c r="ACO17">
        <f t="shared" si="562"/>
        <v>0</v>
      </c>
      <c r="ACP17">
        <f t="shared" si="563"/>
        <v>0</v>
      </c>
      <c r="ACQ17">
        <f t="shared" si="564"/>
        <v>0</v>
      </c>
      <c r="ACR17">
        <f t="shared" si="565"/>
        <v>0</v>
      </c>
      <c r="ACS17">
        <f t="shared" si="566"/>
        <v>0</v>
      </c>
      <c r="ACT17">
        <f t="shared" si="567"/>
        <v>0</v>
      </c>
      <c r="ACU17">
        <f t="shared" si="568"/>
        <v>0</v>
      </c>
      <c r="ACW17" s="4">
        <f t="shared" si="569"/>
        <v>341.2</v>
      </c>
      <c r="ACX17" s="4">
        <f t="shared" si="570"/>
        <v>100.5</v>
      </c>
      <c r="ACY17" s="4">
        <f t="shared" si="571"/>
        <v>213.7</v>
      </c>
      <c r="ACZ17" s="4">
        <f t="shared" si="572"/>
        <v>0</v>
      </c>
      <c r="ADA17" s="88">
        <f t="shared" si="573"/>
        <v>7.0887234393789127</v>
      </c>
      <c r="ADB17" s="4">
        <f t="shared" si="574"/>
        <v>655.4</v>
      </c>
      <c r="ADC17" s="5">
        <f t="shared" si="575"/>
        <v>8.2607505712253531</v>
      </c>
      <c r="ADD17" s="5">
        <f t="shared" si="576"/>
        <v>10.336827366266691</v>
      </c>
      <c r="ADE17">
        <f t="shared" si="577"/>
        <v>104</v>
      </c>
      <c r="ADF17">
        <f t="shared" si="578"/>
        <v>86.7</v>
      </c>
      <c r="ADG17">
        <f t="shared" si="579"/>
        <v>9.4</v>
      </c>
      <c r="ADH17">
        <f t="shared" si="580"/>
        <v>0</v>
      </c>
      <c r="ADI17">
        <f t="shared" si="581"/>
        <v>0</v>
      </c>
      <c r="ADJ17">
        <f t="shared" si="582"/>
        <v>96.3</v>
      </c>
      <c r="ADK17">
        <f t="shared" si="583"/>
        <v>34.1</v>
      </c>
      <c r="ADL17">
        <f t="shared" si="584"/>
        <v>66.400000000000006</v>
      </c>
      <c r="ADM17">
        <f t="shared" si="585"/>
        <v>44.8</v>
      </c>
      <c r="ADN17">
        <f t="shared" si="586"/>
        <v>112.6</v>
      </c>
      <c r="ADO17">
        <f t="shared" si="587"/>
        <v>101.1</v>
      </c>
      <c r="ADP17">
        <f t="shared" si="588"/>
        <v>0</v>
      </c>
      <c r="ADQ17">
        <f t="shared" si="589"/>
        <v>0</v>
      </c>
      <c r="ADR17">
        <f t="shared" si="590"/>
        <v>0</v>
      </c>
      <c r="ADS17">
        <f t="shared" si="591"/>
        <v>0</v>
      </c>
      <c r="ADT17">
        <f t="shared" si="592"/>
        <v>0</v>
      </c>
      <c r="ADU17">
        <f t="shared" si="593"/>
        <v>0</v>
      </c>
      <c r="ADV17">
        <f t="shared" si="594"/>
        <v>0</v>
      </c>
      <c r="ADW17">
        <f t="shared" si="595"/>
        <v>0</v>
      </c>
      <c r="ADX17">
        <f t="shared" si="596"/>
        <v>0</v>
      </c>
      <c r="ADY17">
        <f t="shared" si="597"/>
        <v>0</v>
      </c>
      <c r="ADZ17">
        <f t="shared" si="598"/>
        <v>0</v>
      </c>
      <c r="AEA17">
        <f t="shared" si="599"/>
        <v>0</v>
      </c>
      <c r="AEB17">
        <f t="shared" si="600"/>
        <v>0</v>
      </c>
      <c r="AEC17">
        <f t="shared" si="601"/>
        <v>0</v>
      </c>
      <c r="AED17">
        <f t="shared" si="602"/>
        <v>0</v>
      </c>
      <c r="AEE17">
        <f t="shared" si="603"/>
        <v>0</v>
      </c>
      <c r="AEF17">
        <f t="shared" si="604"/>
        <v>0</v>
      </c>
      <c r="AEG17">
        <f t="shared" si="605"/>
        <v>0</v>
      </c>
      <c r="AEH17">
        <f t="shared" si="606"/>
        <v>0</v>
      </c>
      <c r="AEI17">
        <f t="shared" si="607"/>
        <v>0</v>
      </c>
      <c r="AEJ17">
        <f t="shared" si="608"/>
        <v>0</v>
      </c>
      <c r="AEK17">
        <f t="shared" si="609"/>
        <v>0</v>
      </c>
      <c r="AEL17">
        <f t="shared" si="610"/>
        <v>0</v>
      </c>
      <c r="AEM17">
        <f t="shared" si="611"/>
        <v>0</v>
      </c>
      <c r="AEN17">
        <f t="shared" si="612"/>
        <v>0</v>
      </c>
      <c r="AEO17">
        <f t="shared" si="613"/>
        <v>0</v>
      </c>
      <c r="AEP17">
        <f t="shared" si="614"/>
        <v>0</v>
      </c>
      <c r="AEQ17">
        <f t="shared" si="615"/>
        <v>0</v>
      </c>
      <c r="AER17">
        <f t="shared" si="616"/>
        <v>0</v>
      </c>
      <c r="AES17">
        <f t="shared" si="617"/>
        <v>0</v>
      </c>
      <c r="AET17">
        <f t="shared" si="618"/>
        <v>0</v>
      </c>
      <c r="AEU17">
        <f t="shared" si="619"/>
        <v>0</v>
      </c>
      <c r="AEV17">
        <f t="shared" si="620"/>
        <v>0</v>
      </c>
      <c r="AEW17">
        <f t="shared" si="621"/>
        <v>0</v>
      </c>
      <c r="AEX17">
        <f t="shared" si="622"/>
        <v>0</v>
      </c>
      <c r="AEY17">
        <f t="shared" si="623"/>
        <v>0</v>
      </c>
      <c r="AEZ17">
        <f t="shared" si="624"/>
        <v>0</v>
      </c>
      <c r="AFA17">
        <f t="shared" si="625"/>
        <v>0</v>
      </c>
      <c r="AFB17">
        <f t="shared" si="626"/>
        <v>0</v>
      </c>
      <c r="AFC17">
        <f t="shared" si="627"/>
        <v>0</v>
      </c>
      <c r="AFD17">
        <f t="shared" si="628"/>
        <v>0</v>
      </c>
      <c r="AFE17">
        <f t="shared" si="629"/>
        <v>0</v>
      </c>
      <c r="AFF17">
        <f t="shared" si="630"/>
        <v>0</v>
      </c>
      <c r="AFG17">
        <f t="shared" si="631"/>
        <v>0</v>
      </c>
      <c r="AFH17">
        <f t="shared" si="632"/>
        <v>0</v>
      </c>
      <c r="AFI17">
        <f t="shared" si="633"/>
        <v>0</v>
      </c>
      <c r="AFJ17">
        <f t="shared" si="634"/>
        <v>0</v>
      </c>
      <c r="AFK17">
        <f t="shared" si="635"/>
        <v>0</v>
      </c>
      <c r="AFL17">
        <f t="shared" si="636"/>
        <v>0</v>
      </c>
      <c r="AFM17">
        <f t="shared" si="637"/>
        <v>0</v>
      </c>
      <c r="AFN17">
        <f t="shared" si="638"/>
        <v>0</v>
      </c>
      <c r="AFO17">
        <f t="shared" si="639"/>
        <v>0</v>
      </c>
      <c r="AFP17">
        <f t="shared" si="640"/>
        <v>0</v>
      </c>
      <c r="AFQ17">
        <f t="shared" si="641"/>
        <v>0</v>
      </c>
      <c r="AFR17">
        <f t="shared" si="642"/>
        <v>0</v>
      </c>
      <c r="AFS17">
        <f t="shared" si="643"/>
        <v>0</v>
      </c>
      <c r="AFT17">
        <f t="shared" si="644"/>
        <v>0</v>
      </c>
      <c r="AFU17">
        <f t="shared" si="645"/>
        <v>0</v>
      </c>
      <c r="AFV17">
        <f t="shared" si="646"/>
        <v>0</v>
      </c>
      <c r="AFW17">
        <f t="shared" si="647"/>
        <v>0</v>
      </c>
      <c r="AFX17">
        <f t="shared" si="648"/>
        <v>0</v>
      </c>
      <c r="AFY17">
        <f t="shared" si="649"/>
        <v>0</v>
      </c>
      <c r="AFZ17">
        <f t="shared" si="650"/>
        <v>0</v>
      </c>
      <c r="AGA17">
        <f t="shared" si="651"/>
        <v>0</v>
      </c>
      <c r="AGB17">
        <f t="shared" si="652"/>
        <v>0</v>
      </c>
      <c r="AGC17">
        <f t="shared" si="653"/>
        <v>0</v>
      </c>
      <c r="AGD17">
        <f t="shared" si="654"/>
        <v>0</v>
      </c>
      <c r="AGE17">
        <f t="shared" si="655"/>
        <v>0</v>
      </c>
      <c r="AGF17">
        <f t="shared" si="656"/>
        <v>0</v>
      </c>
      <c r="AGG17">
        <f t="shared" si="657"/>
        <v>0</v>
      </c>
      <c r="AGH17">
        <f t="shared" si="658"/>
        <v>0</v>
      </c>
      <c r="AGI17">
        <f t="shared" si="659"/>
        <v>0</v>
      </c>
      <c r="AGJ17">
        <f t="shared" si="660"/>
        <v>0</v>
      </c>
      <c r="AGK17">
        <f t="shared" si="661"/>
        <v>0</v>
      </c>
      <c r="AGM17" s="88">
        <f t="shared" si="662"/>
        <v>89.25</v>
      </c>
      <c r="AGN17" s="88">
        <v>89.25</v>
      </c>
      <c r="AGO17">
        <v>7</v>
      </c>
      <c r="AGP17">
        <f t="shared" si="663"/>
        <v>7</v>
      </c>
      <c r="AGQ17">
        <f t="shared" si="664"/>
        <v>7</v>
      </c>
      <c r="AGR17">
        <f t="shared" si="665"/>
        <v>7</v>
      </c>
      <c r="AGS17">
        <f t="shared" si="666"/>
        <v>0</v>
      </c>
      <c r="AGT17">
        <f t="shared" si="667"/>
        <v>0</v>
      </c>
      <c r="AGU17">
        <f t="shared" si="668"/>
        <v>7</v>
      </c>
      <c r="AGV17">
        <f t="shared" si="669"/>
        <v>8</v>
      </c>
      <c r="AGW17">
        <f t="shared" si="670"/>
        <v>10</v>
      </c>
      <c r="AGX17">
        <f t="shared" si="671"/>
        <v>7</v>
      </c>
      <c r="AGY17">
        <f t="shared" si="672"/>
        <v>10</v>
      </c>
      <c r="AGZ17">
        <f t="shared" si="673"/>
        <v>7</v>
      </c>
      <c r="AHA17">
        <f t="shared" si="674"/>
        <v>0</v>
      </c>
      <c r="AHB17">
        <f t="shared" si="675"/>
        <v>0</v>
      </c>
      <c r="AHC17">
        <f t="shared" si="676"/>
        <v>0</v>
      </c>
      <c r="AHD17">
        <f t="shared" si="677"/>
        <v>0</v>
      </c>
      <c r="AHE17">
        <f t="shared" si="678"/>
        <v>0</v>
      </c>
      <c r="AHF17">
        <f t="shared" si="679"/>
        <v>0</v>
      </c>
      <c r="AHG17">
        <f t="shared" si="680"/>
        <v>0</v>
      </c>
      <c r="AHH17">
        <f t="shared" si="681"/>
        <v>0</v>
      </c>
      <c r="AHI17">
        <f t="shared" si="682"/>
        <v>0</v>
      </c>
      <c r="AHJ17">
        <f t="shared" si="683"/>
        <v>0</v>
      </c>
      <c r="AHK17">
        <f t="shared" si="684"/>
        <v>0</v>
      </c>
      <c r="AHL17">
        <f t="shared" si="685"/>
        <v>0</v>
      </c>
      <c r="AHM17">
        <f t="shared" si="686"/>
        <v>0</v>
      </c>
      <c r="AHN17">
        <f t="shared" si="687"/>
        <v>0</v>
      </c>
      <c r="AHO17">
        <f t="shared" si="688"/>
        <v>0</v>
      </c>
      <c r="AHP17">
        <f t="shared" si="689"/>
        <v>0</v>
      </c>
      <c r="AHQ17">
        <f t="shared" si="690"/>
        <v>0</v>
      </c>
      <c r="AHR17">
        <f t="shared" si="691"/>
        <v>0</v>
      </c>
      <c r="AHS17">
        <f t="shared" si="692"/>
        <v>0</v>
      </c>
      <c r="AHT17">
        <f t="shared" si="693"/>
        <v>0</v>
      </c>
      <c r="AHU17">
        <f t="shared" si="694"/>
        <v>0</v>
      </c>
      <c r="AHV17">
        <f t="shared" si="695"/>
        <v>0</v>
      </c>
      <c r="AHW17">
        <f t="shared" si="696"/>
        <v>0</v>
      </c>
      <c r="AHX17">
        <f t="shared" si="697"/>
        <v>0</v>
      </c>
      <c r="AHY17">
        <f t="shared" si="698"/>
        <v>0</v>
      </c>
      <c r="AHZ17">
        <f t="shared" si="699"/>
        <v>0</v>
      </c>
      <c r="AIA17">
        <f t="shared" si="700"/>
        <v>0</v>
      </c>
      <c r="AIB17">
        <f t="shared" si="701"/>
        <v>0</v>
      </c>
      <c r="AIC17">
        <f t="shared" si="702"/>
        <v>0</v>
      </c>
      <c r="AID17">
        <f t="shared" si="703"/>
        <v>0</v>
      </c>
      <c r="AIE17">
        <f t="shared" si="704"/>
        <v>0</v>
      </c>
      <c r="AIF17">
        <f t="shared" si="705"/>
        <v>0</v>
      </c>
      <c r="AIG17">
        <f t="shared" si="706"/>
        <v>0</v>
      </c>
      <c r="AIH17">
        <f t="shared" si="707"/>
        <v>0</v>
      </c>
      <c r="AII17">
        <f t="shared" si="708"/>
        <v>0</v>
      </c>
      <c r="AIJ17">
        <f t="shared" si="709"/>
        <v>0</v>
      </c>
      <c r="AIK17">
        <f t="shared" si="710"/>
        <v>0</v>
      </c>
      <c r="AIL17">
        <f t="shared" si="711"/>
        <v>0</v>
      </c>
      <c r="AIM17">
        <f t="shared" si="712"/>
        <v>0</v>
      </c>
      <c r="AIN17">
        <f t="shared" si="713"/>
        <v>0</v>
      </c>
      <c r="AIO17">
        <f t="shared" si="714"/>
        <v>0</v>
      </c>
      <c r="AIP17">
        <f t="shared" si="715"/>
        <v>0</v>
      </c>
      <c r="AIQ17">
        <f t="shared" si="716"/>
        <v>0</v>
      </c>
      <c r="AIR17">
        <f t="shared" si="717"/>
        <v>0</v>
      </c>
      <c r="AIS17">
        <f t="shared" si="718"/>
        <v>0</v>
      </c>
      <c r="AIT17">
        <f t="shared" si="719"/>
        <v>0</v>
      </c>
      <c r="AIU17">
        <f t="shared" si="720"/>
        <v>0</v>
      </c>
      <c r="AIV17">
        <f t="shared" si="721"/>
        <v>0</v>
      </c>
      <c r="AIW17">
        <f t="shared" si="722"/>
        <v>0</v>
      </c>
      <c r="AIX17">
        <f t="shared" si="723"/>
        <v>0</v>
      </c>
      <c r="AIY17">
        <f t="shared" si="724"/>
        <v>0</v>
      </c>
      <c r="AIZ17">
        <f t="shared" si="725"/>
        <v>0</v>
      </c>
      <c r="AJA17">
        <f t="shared" si="726"/>
        <v>0</v>
      </c>
      <c r="AJB17">
        <f t="shared" si="727"/>
        <v>0</v>
      </c>
      <c r="AJC17">
        <f t="shared" si="728"/>
        <v>0</v>
      </c>
      <c r="AJD17">
        <f t="shared" si="729"/>
        <v>0</v>
      </c>
      <c r="AJE17">
        <f t="shared" si="730"/>
        <v>0</v>
      </c>
      <c r="AJF17">
        <f t="shared" si="731"/>
        <v>0</v>
      </c>
      <c r="AJG17">
        <f t="shared" si="732"/>
        <v>0</v>
      </c>
      <c r="AJH17">
        <f t="shared" si="733"/>
        <v>0</v>
      </c>
      <c r="AJI17">
        <f t="shared" si="734"/>
        <v>0</v>
      </c>
      <c r="AJJ17">
        <f t="shared" si="735"/>
        <v>0</v>
      </c>
      <c r="AJK17">
        <f t="shared" si="736"/>
        <v>0</v>
      </c>
      <c r="AJL17">
        <f t="shared" si="737"/>
        <v>0</v>
      </c>
      <c r="AJM17">
        <f t="shared" si="738"/>
        <v>0</v>
      </c>
      <c r="AJN17">
        <f t="shared" si="739"/>
        <v>0</v>
      </c>
      <c r="AJO17">
        <f t="shared" si="740"/>
        <v>0</v>
      </c>
      <c r="AJP17">
        <f t="shared" si="741"/>
        <v>0</v>
      </c>
      <c r="AJQ17">
        <f t="shared" si="742"/>
        <v>0</v>
      </c>
      <c r="AJR17">
        <f t="shared" si="743"/>
        <v>0</v>
      </c>
      <c r="AJS17">
        <f t="shared" si="744"/>
        <v>0</v>
      </c>
      <c r="AJT17">
        <f t="shared" si="745"/>
        <v>0</v>
      </c>
      <c r="AJU17">
        <f t="shared" si="746"/>
        <v>0</v>
      </c>
      <c r="AJV17">
        <f t="shared" si="747"/>
        <v>0</v>
      </c>
      <c r="AJX17">
        <v>73</v>
      </c>
      <c r="AJY17">
        <v>1</v>
      </c>
      <c r="AJZ17">
        <v>1</v>
      </c>
      <c r="AKA17">
        <f t="shared" si="748"/>
        <v>0</v>
      </c>
      <c r="AKB17">
        <f t="shared" si="749"/>
        <v>0</v>
      </c>
      <c r="AKC17">
        <f t="shared" si="750"/>
        <v>0.25</v>
      </c>
      <c r="AKD17">
        <f t="shared" si="751"/>
        <v>4</v>
      </c>
      <c r="AKE17">
        <f t="shared" si="752"/>
        <v>4</v>
      </c>
      <c r="AKF17">
        <f t="shared" si="753"/>
        <v>2</v>
      </c>
      <c r="AKG17">
        <f t="shared" si="754"/>
        <v>2</v>
      </c>
      <c r="AKH17">
        <f t="shared" si="755"/>
        <v>2</v>
      </c>
      <c r="AKI17">
        <f t="shared" si="756"/>
        <v>0</v>
      </c>
      <c r="AKJ17">
        <f t="shared" si="757"/>
        <v>0</v>
      </c>
      <c r="AKK17">
        <f t="shared" si="758"/>
        <v>0</v>
      </c>
      <c r="AKL17">
        <f t="shared" si="759"/>
        <v>0</v>
      </c>
      <c r="AKM17">
        <f t="shared" si="760"/>
        <v>0</v>
      </c>
      <c r="AKN17">
        <f t="shared" si="761"/>
        <v>0</v>
      </c>
      <c r="AKO17">
        <f t="shared" si="762"/>
        <v>0</v>
      </c>
      <c r="AKP17">
        <f t="shared" si="763"/>
        <v>0</v>
      </c>
      <c r="AKQ17">
        <f t="shared" si="764"/>
        <v>0</v>
      </c>
      <c r="AKR17">
        <f t="shared" si="765"/>
        <v>0</v>
      </c>
      <c r="AKS17">
        <f t="shared" si="766"/>
        <v>0</v>
      </c>
      <c r="AKT17">
        <f t="shared" si="767"/>
        <v>0</v>
      </c>
      <c r="AKU17">
        <f t="shared" si="768"/>
        <v>0</v>
      </c>
      <c r="AKV17">
        <f t="shared" si="769"/>
        <v>0</v>
      </c>
      <c r="AKW17">
        <f t="shared" si="770"/>
        <v>0</v>
      </c>
      <c r="AKX17">
        <f t="shared" si="771"/>
        <v>0</v>
      </c>
      <c r="AKY17">
        <f t="shared" si="772"/>
        <v>0</v>
      </c>
      <c r="AKZ17">
        <f t="shared" si="773"/>
        <v>0</v>
      </c>
      <c r="ALA17">
        <f t="shared" si="774"/>
        <v>0</v>
      </c>
      <c r="ALB17">
        <f t="shared" si="775"/>
        <v>0</v>
      </c>
      <c r="ALC17">
        <f t="shared" si="776"/>
        <v>0</v>
      </c>
      <c r="ALD17">
        <f t="shared" si="777"/>
        <v>0</v>
      </c>
      <c r="ALE17">
        <f t="shared" si="778"/>
        <v>0</v>
      </c>
      <c r="ALF17">
        <f t="shared" si="779"/>
        <v>0</v>
      </c>
      <c r="ALG17">
        <f t="shared" si="780"/>
        <v>0</v>
      </c>
      <c r="ALH17">
        <f t="shared" si="781"/>
        <v>0</v>
      </c>
      <c r="ALI17">
        <f t="shared" si="782"/>
        <v>0</v>
      </c>
      <c r="ALJ17">
        <f t="shared" si="783"/>
        <v>0</v>
      </c>
      <c r="ALK17">
        <f t="shared" si="784"/>
        <v>0</v>
      </c>
      <c r="ALL17">
        <f t="shared" si="785"/>
        <v>0</v>
      </c>
      <c r="ALM17">
        <f t="shared" si="786"/>
        <v>0</v>
      </c>
      <c r="ALN17">
        <f t="shared" si="787"/>
        <v>0</v>
      </c>
      <c r="ALO17">
        <f t="shared" si="788"/>
        <v>0</v>
      </c>
      <c r="ALP17">
        <f t="shared" si="789"/>
        <v>0</v>
      </c>
      <c r="ALQ17">
        <f t="shared" si="790"/>
        <v>0</v>
      </c>
      <c r="ALR17">
        <f t="shared" si="791"/>
        <v>0</v>
      </c>
      <c r="ALS17">
        <f t="shared" si="792"/>
        <v>0</v>
      </c>
      <c r="ALT17">
        <f t="shared" si="793"/>
        <v>0</v>
      </c>
      <c r="ALU17">
        <f t="shared" si="794"/>
        <v>0</v>
      </c>
      <c r="ALV17">
        <f t="shared" si="795"/>
        <v>0</v>
      </c>
      <c r="ALW17">
        <f t="shared" si="796"/>
        <v>0</v>
      </c>
      <c r="ALX17">
        <f t="shared" si="797"/>
        <v>0</v>
      </c>
      <c r="ALY17">
        <f t="shared" si="798"/>
        <v>0</v>
      </c>
      <c r="ALZ17">
        <f t="shared" si="799"/>
        <v>0</v>
      </c>
      <c r="AMA17">
        <f t="shared" si="800"/>
        <v>0</v>
      </c>
      <c r="AMB17">
        <f t="shared" si="801"/>
        <v>0</v>
      </c>
      <c r="AMC17">
        <f t="shared" si="802"/>
        <v>0</v>
      </c>
      <c r="AMD17">
        <f t="shared" si="803"/>
        <v>0</v>
      </c>
      <c r="AME17">
        <f t="shared" si="804"/>
        <v>0</v>
      </c>
      <c r="AMF17">
        <f t="shared" si="805"/>
        <v>0</v>
      </c>
      <c r="AMG17">
        <f t="shared" si="806"/>
        <v>0</v>
      </c>
      <c r="AMH17">
        <f t="shared" si="807"/>
        <v>0</v>
      </c>
      <c r="AMI17">
        <f t="shared" si="808"/>
        <v>0</v>
      </c>
      <c r="AMJ17">
        <f t="shared" si="809"/>
        <v>0</v>
      </c>
      <c r="AMK17">
        <f t="shared" si="810"/>
        <v>0</v>
      </c>
      <c r="AML17">
        <f t="shared" si="811"/>
        <v>0</v>
      </c>
      <c r="AMM17">
        <f t="shared" si="812"/>
        <v>0</v>
      </c>
      <c r="AMN17">
        <f t="shared" si="813"/>
        <v>0</v>
      </c>
      <c r="AMO17">
        <f t="shared" si="814"/>
        <v>0</v>
      </c>
      <c r="AMP17">
        <f t="shared" si="815"/>
        <v>0</v>
      </c>
      <c r="AMQ17">
        <f t="shared" si="816"/>
        <v>0</v>
      </c>
      <c r="AMR17">
        <f t="shared" si="817"/>
        <v>0</v>
      </c>
      <c r="AMS17">
        <f t="shared" si="818"/>
        <v>0</v>
      </c>
      <c r="AMT17">
        <f t="shared" si="819"/>
        <v>0</v>
      </c>
      <c r="AMU17">
        <f t="shared" si="820"/>
        <v>0</v>
      </c>
      <c r="AMV17">
        <f t="shared" si="821"/>
        <v>0</v>
      </c>
      <c r="AMW17">
        <f t="shared" si="822"/>
        <v>0</v>
      </c>
      <c r="AMX17">
        <f t="shared" si="823"/>
        <v>0</v>
      </c>
      <c r="AMY17">
        <f t="shared" si="824"/>
        <v>0</v>
      </c>
      <c r="AMZ17">
        <f t="shared" si="825"/>
        <v>0</v>
      </c>
      <c r="ANA17">
        <f t="shared" si="826"/>
        <v>0</v>
      </c>
      <c r="ANB17">
        <f t="shared" si="827"/>
        <v>0</v>
      </c>
      <c r="ANC17">
        <f t="shared" si="828"/>
        <v>0</v>
      </c>
      <c r="AND17">
        <f t="shared" si="829"/>
        <v>0</v>
      </c>
      <c r="ANR17" s="4">
        <v>2215</v>
      </c>
      <c r="ANS17" s="4">
        <f t="shared" si="830"/>
        <v>2215</v>
      </c>
      <c r="ANU17" s="4">
        <v>2225</v>
      </c>
      <c r="ANV17" t="str">
        <f t="shared" si="831"/>
        <v>2227</v>
      </c>
      <c r="ANW17" t="str">
        <f t="shared" si="832"/>
        <v>2229</v>
      </c>
      <c r="ANX17" t="str">
        <f t="shared" si="833"/>
        <v>2214</v>
      </c>
      <c r="ANY17" t="str">
        <f t="shared" si="834"/>
        <v>2214</v>
      </c>
      <c r="ANZ17" t="str">
        <f t="shared" si="835"/>
        <v>2214</v>
      </c>
      <c r="AOA17" t="str">
        <f t="shared" si="836"/>
        <v>2215</v>
      </c>
      <c r="AOB17" t="str">
        <f t="shared" si="837"/>
        <v>2192</v>
      </c>
      <c r="AOC17" t="str">
        <f t="shared" si="838"/>
        <v>2200</v>
      </c>
      <c r="AOD17" t="str">
        <f t="shared" si="839"/>
        <v>2208</v>
      </c>
      <c r="AOE17" t="str">
        <f t="shared" si="840"/>
        <v>2212</v>
      </c>
      <c r="AOF17" t="str">
        <f t="shared" si="841"/>
        <v>2215</v>
      </c>
      <c r="AOG17" t="str">
        <f t="shared" si="842"/>
        <v>2215</v>
      </c>
      <c r="AOH17" t="str">
        <f t="shared" si="843"/>
        <v>2215</v>
      </c>
      <c r="AOI17" t="str">
        <f t="shared" si="844"/>
        <v>2215</v>
      </c>
      <c r="AOJ17" t="str">
        <f t="shared" si="845"/>
        <v>2215</v>
      </c>
      <c r="AOK17" t="str">
        <f t="shared" si="846"/>
        <v>2215</v>
      </c>
      <c r="AOL17" t="str">
        <f t="shared" si="847"/>
        <v>2215</v>
      </c>
      <c r="AOM17" t="str">
        <f t="shared" si="848"/>
        <v>2215</v>
      </c>
      <c r="AON17" t="str">
        <f t="shared" si="849"/>
        <v>2215</v>
      </c>
      <c r="AOO17" t="str">
        <f t="shared" si="850"/>
        <v>2215</v>
      </c>
      <c r="AOP17" t="str">
        <f t="shared" si="851"/>
        <v>2215</v>
      </c>
      <c r="AOQ17" t="str">
        <f t="shared" si="852"/>
        <v>2215</v>
      </c>
      <c r="AOR17" t="str">
        <f t="shared" si="853"/>
        <v>2215</v>
      </c>
      <c r="AOS17" t="str">
        <f t="shared" si="854"/>
        <v>2215</v>
      </c>
      <c r="AOT17" t="str">
        <f t="shared" si="855"/>
        <v>2215</v>
      </c>
      <c r="AOU17" t="str">
        <f t="shared" si="856"/>
        <v>2215</v>
      </c>
      <c r="AOV17" t="str">
        <f t="shared" si="857"/>
        <v>2215</v>
      </c>
      <c r="AOW17" t="str">
        <f t="shared" si="858"/>
        <v>2215</v>
      </c>
      <c r="AOX17" t="str">
        <f t="shared" si="859"/>
        <v>2215</v>
      </c>
      <c r="AOY17" t="str">
        <f t="shared" si="860"/>
        <v>2215</v>
      </c>
      <c r="AOZ17" t="str">
        <f t="shared" si="861"/>
        <v>2215</v>
      </c>
      <c r="APA17" t="str">
        <f t="shared" si="862"/>
        <v>2215</v>
      </c>
      <c r="APB17" t="str">
        <f t="shared" si="863"/>
        <v>2215</v>
      </c>
      <c r="APC17" t="str">
        <f t="shared" si="864"/>
        <v>2215</v>
      </c>
      <c r="APD17" t="str">
        <f t="shared" si="865"/>
        <v>2215</v>
      </c>
      <c r="APE17" t="str">
        <f t="shared" si="866"/>
        <v>2215</v>
      </c>
      <c r="APF17" t="str">
        <f t="shared" si="867"/>
        <v>2215</v>
      </c>
      <c r="APG17" t="str">
        <f t="shared" si="868"/>
        <v>2215</v>
      </c>
      <c r="APH17" t="str">
        <f t="shared" si="869"/>
        <v>2215</v>
      </c>
      <c r="API17" t="str">
        <f t="shared" si="870"/>
        <v>2215</v>
      </c>
      <c r="APJ17" t="str">
        <f t="shared" si="871"/>
        <v>2215</v>
      </c>
      <c r="APK17" t="str">
        <f t="shared" si="872"/>
        <v>2215</v>
      </c>
      <c r="APL17" t="str">
        <f t="shared" si="873"/>
        <v>2215</v>
      </c>
      <c r="APM17" t="str">
        <f t="shared" si="874"/>
        <v>2215</v>
      </c>
      <c r="APN17" t="str">
        <f t="shared" si="875"/>
        <v>2215</v>
      </c>
      <c r="APO17" t="str">
        <f t="shared" si="876"/>
        <v>2215</v>
      </c>
      <c r="APP17" t="str">
        <f t="shared" si="877"/>
        <v>2215</v>
      </c>
      <c r="APQ17" t="str">
        <f t="shared" si="878"/>
        <v>2215</v>
      </c>
      <c r="APR17" t="str">
        <f t="shared" si="879"/>
        <v>2215</v>
      </c>
      <c r="APS17" t="str">
        <f t="shared" si="880"/>
        <v>2215</v>
      </c>
      <c r="APT17" t="str">
        <f t="shared" si="881"/>
        <v>2215</v>
      </c>
      <c r="APU17" t="str">
        <f t="shared" si="882"/>
        <v>2215</v>
      </c>
      <c r="APV17" t="str">
        <f t="shared" si="883"/>
        <v>2215</v>
      </c>
      <c r="APW17" t="str">
        <f t="shared" si="884"/>
        <v>2215</v>
      </c>
      <c r="APX17" t="str">
        <f t="shared" si="885"/>
        <v>2215</v>
      </c>
      <c r="APY17" t="str">
        <f t="shared" si="886"/>
        <v>2215</v>
      </c>
      <c r="APZ17" t="str">
        <f t="shared" si="887"/>
        <v>2215</v>
      </c>
      <c r="AQA17" t="str">
        <f t="shared" si="888"/>
        <v>2215</v>
      </c>
      <c r="AQB17" t="str">
        <f t="shared" si="889"/>
        <v>2215</v>
      </c>
      <c r="AQC17" t="str">
        <f t="shared" si="890"/>
        <v>2215</v>
      </c>
      <c r="AQD17" t="str">
        <f t="shared" si="891"/>
        <v>2215</v>
      </c>
      <c r="AQE17" t="str">
        <f t="shared" si="892"/>
        <v>2215</v>
      </c>
      <c r="AQF17" t="str">
        <f t="shared" si="893"/>
        <v>2215</v>
      </c>
      <c r="AQG17" t="str">
        <f t="shared" si="894"/>
        <v>2215</v>
      </c>
      <c r="AQH17" t="str">
        <f t="shared" si="895"/>
        <v>2215</v>
      </c>
      <c r="AQI17" t="str">
        <f t="shared" si="896"/>
        <v>2215</v>
      </c>
      <c r="AQJ17" t="str">
        <f t="shared" si="897"/>
        <v>2215</v>
      </c>
      <c r="AQK17" t="str">
        <f t="shared" si="898"/>
        <v>2215</v>
      </c>
      <c r="AQL17" t="str">
        <f t="shared" si="899"/>
        <v>2215</v>
      </c>
      <c r="AQM17" t="str">
        <f t="shared" si="900"/>
        <v>2215</v>
      </c>
      <c r="AQN17" t="str">
        <f t="shared" si="901"/>
        <v>2215</v>
      </c>
      <c r="AQO17" t="str">
        <f t="shared" si="902"/>
        <v>2215</v>
      </c>
      <c r="AQP17" t="str">
        <f t="shared" si="903"/>
        <v>2215</v>
      </c>
      <c r="AQQ17" t="str">
        <f t="shared" si="904"/>
        <v>2215</v>
      </c>
      <c r="AQR17" t="str">
        <f t="shared" si="905"/>
        <v>2215</v>
      </c>
      <c r="AQS17" t="str">
        <f t="shared" si="906"/>
        <v>2215</v>
      </c>
      <c r="AQT17" t="str">
        <f t="shared" si="907"/>
        <v>2215</v>
      </c>
      <c r="AQU17" t="str">
        <f t="shared" si="908"/>
        <v>2215</v>
      </c>
      <c r="AQV17" t="str">
        <f t="shared" si="909"/>
        <v>2215</v>
      </c>
      <c r="AQW17" t="str">
        <f t="shared" si="910"/>
        <v>2215</v>
      </c>
      <c r="AQX17" t="str">
        <f t="shared" si="911"/>
        <v>2215</v>
      </c>
      <c r="AQY17" t="str">
        <f t="shared" si="912"/>
        <v>2215</v>
      </c>
      <c r="AQZ17" t="str">
        <f t="shared" si="913"/>
        <v>2215</v>
      </c>
      <c r="ARA17" t="str">
        <f t="shared" si="914"/>
        <v>2215</v>
      </c>
      <c r="ARB17" t="str">
        <f t="shared" si="915"/>
        <v>2215</v>
      </c>
      <c r="ARC17">
        <v>2225</v>
      </c>
      <c r="ARH17" s="5"/>
    </row>
    <row r="18" spans="1:1152" x14ac:dyDescent="0.2">
      <c r="A18">
        <v>80</v>
      </c>
      <c r="B18" s="17" t="s">
        <v>47</v>
      </c>
      <c r="C18" s="20">
        <f>VLOOKUP(A18, Rankings!$A$2:$AN$161, 40, FALSE)</f>
        <v>16</v>
      </c>
      <c r="D18" s="223" t="s">
        <v>220</v>
      </c>
      <c r="F18" s="4">
        <v>1</v>
      </c>
      <c r="G18" s="4">
        <v>12</v>
      </c>
      <c r="I18" s="5">
        <f t="shared" si="0"/>
        <v>10</v>
      </c>
      <c r="L18" t="s">
        <v>1968</v>
      </c>
      <c r="M18" t="s">
        <v>2032</v>
      </c>
      <c r="N18" t="s">
        <v>2483</v>
      </c>
      <c r="O18" t="s">
        <v>2651</v>
      </c>
      <c r="P18" t="s">
        <v>2918</v>
      </c>
      <c r="Q18" t="s">
        <v>2980</v>
      </c>
      <c r="R18" t="s">
        <v>3431</v>
      </c>
      <c r="S18" t="s">
        <v>3572</v>
      </c>
      <c r="T18" t="s">
        <v>3936</v>
      </c>
      <c r="U18" t="s">
        <v>4100</v>
      </c>
      <c r="V18" t="s">
        <v>10</v>
      </c>
      <c r="W18" t="str">
        <f>Rankings!D17</f>
        <v>-</v>
      </c>
      <c r="X18" t="s">
        <v>10</v>
      </c>
      <c r="Y18" t="s">
        <v>10</v>
      </c>
      <c r="Z18" t="s">
        <v>10</v>
      </c>
      <c r="AA18" t="s">
        <v>10</v>
      </c>
      <c r="AB18" t="s">
        <v>10</v>
      </c>
      <c r="AC18" t="s">
        <v>10</v>
      </c>
      <c r="AD18" t="s">
        <v>10</v>
      </c>
      <c r="AE18" t="s">
        <v>10</v>
      </c>
      <c r="AF18" t="s">
        <v>10</v>
      </c>
      <c r="AG18" t="s">
        <v>10</v>
      </c>
      <c r="AH18" t="s">
        <v>10</v>
      </c>
      <c r="AI18" t="s">
        <v>10</v>
      </c>
      <c r="AJ18" t="s">
        <v>10</v>
      </c>
      <c r="AK18" t="s">
        <v>10</v>
      </c>
      <c r="AL18" t="s">
        <v>10</v>
      </c>
      <c r="AM18" t="s">
        <v>10</v>
      </c>
      <c r="AN18" t="s">
        <v>10</v>
      </c>
      <c r="AO18" t="s">
        <v>10</v>
      </c>
      <c r="AP18" t="s">
        <v>10</v>
      </c>
      <c r="AQ18" t="s">
        <v>10</v>
      </c>
      <c r="AR18" t="s">
        <v>10</v>
      </c>
      <c r="AS18" t="s">
        <v>10</v>
      </c>
      <c r="AT18" t="s">
        <v>10</v>
      </c>
      <c r="AU18" t="s">
        <v>10</v>
      </c>
      <c r="AV18" t="s">
        <v>10</v>
      </c>
      <c r="AW18" t="s">
        <v>10</v>
      </c>
      <c r="AX18" t="s">
        <v>10</v>
      </c>
      <c r="AY18" t="s">
        <v>10</v>
      </c>
      <c r="AZ18" t="s">
        <v>10</v>
      </c>
      <c r="BA18" t="s">
        <v>10</v>
      </c>
      <c r="BB18" t="s">
        <v>10</v>
      </c>
      <c r="BC18" t="s">
        <v>10</v>
      </c>
      <c r="BD18" t="s">
        <v>10</v>
      </c>
      <c r="BE18" t="s">
        <v>10</v>
      </c>
      <c r="BF18" t="s">
        <v>10</v>
      </c>
      <c r="BG18" t="s">
        <v>10</v>
      </c>
      <c r="BH18" t="s">
        <v>10</v>
      </c>
      <c r="BI18" t="s">
        <v>10</v>
      </c>
      <c r="BJ18" t="s">
        <v>10</v>
      </c>
      <c r="BK18" t="s">
        <v>10</v>
      </c>
      <c r="BL18" t="s">
        <v>10</v>
      </c>
      <c r="BM18" t="s">
        <v>10</v>
      </c>
      <c r="BN18" t="s">
        <v>10</v>
      </c>
      <c r="BO18" t="s">
        <v>10</v>
      </c>
      <c r="BP18" t="s">
        <v>10</v>
      </c>
      <c r="BQ18" t="s">
        <v>10</v>
      </c>
      <c r="BR18" t="s">
        <v>10</v>
      </c>
      <c r="BS18" t="s">
        <v>10</v>
      </c>
      <c r="BT18" t="s">
        <v>10</v>
      </c>
      <c r="BU18" t="s">
        <v>10</v>
      </c>
      <c r="BV18" t="s">
        <v>10</v>
      </c>
      <c r="BW18" t="s">
        <v>10</v>
      </c>
      <c r="BX18" t="s">
        <v>10</v>
      </c>
      <c r="BY18" t="s">
        <v>10</v>
      </c>
      <c r="BZ18" t="s">
        <v>10</v>
      </c>
      <c r="CA18" t="s">
        <v>10</v>
      </c>
      <c r="CB18" t="s">
        <v>10</v>
      </c>
      <c r="CC18" t="s">
        <v>10</v>
      </c>
      <c r="CD18" t="s">
        <v>10</v>
      </c>
      <c r="CE18" t="s">
        <v>10</v>
      </c>
      <c r="CF18" t="s">
        <v>10</v>
      </c>
      <c r="CG18" t="s">
        <v>10</v>
      </c>
      <c r="CH18" t="s">
        <v>10</v>
      </c>
      <c r="CI18" t="s">
        <v>10</v>
      </c>
      <c r="CJ18" t="s">
        <v>10</v>
      </c>
      <c r="CK18" t="s">
        <v>10</v>
      </c>
      <c r="CL18" t="s">
        <v>10</v>
      </c>
      <c r="CM18" t="s">
        <v>10</v>
      </c>
      <c r="CN18" t="s">
        <v>10</v>
      </c>
      <c r="CO18" t="s">
        <v>10</v>
      </c>
      <c r="CP18" t="s">
        <v>10</v>
      </c>
      <c r="CQ18" t="s">
        <v>10</v>
      </c>
      <c r="CR18" t="s">
        <v>10</v>
      </c>
      <c r="CT18" s="4">
        <f t="shared" si="1"/>
        <v>5</v>
      </c>
      <c r="CU18" s="4">
        <f t="shared" si="2"/>
        <v>0</v>
      </c>
      <c r="CV18" s="4">
        <f t="shared" si="3"/>
        <v>0</v>
      </c>
      <c r="CW18" s="4">
        <f t="shared" si="4"/>
        <v>0</v>
      </c>
      <c r="CX18" s="4">
        <f t="shared" si="5"/>
        <v>2</v>
      </c>
      <c r="CY18" s="4">
        <f t="shared" si="6"/>
        <v>0</v>
      </c>
      <c r="CZ18" s="4">
        <f t="shared" si="7"/>
        <v>0</v>
      </c>
      <c r="DA18" s="4">
        <f t="shared" si="8"/>
        <v>0</v>
      </c>
      <c r="DB18" s="4">
        <f t="shared" si="9"/>
        <v>2</v>
      </c>
      <c r="DC18" s="4">
        <f t="shared" si="10"/>
        <v>0</v>
      </c>
      <c r="DD18" s="4">
        <f t="shared" si="11"/>
        <v>0</v>
      </c>
      <c r="DE18" s="4">
        <f t="shared" si="12"/>
        <v>1</v>
      </c>
      <c r="DF18" s="4">
        <f t="shared" si="13"/>
        <v>0</v>
      </c>
      <c r="DG18" s="4">
        <f t="shared" si="14"/>
        <v>0</v>
      </c>
      <c r="DH18" s="4">
        <f t="shared" si="15"/>
        <v>0</v>
      </c>
      <c r="DI18" s="152">
        <f t="shared" si="16"/>
        <v>0</v>
      </c>
      <c r="DJ18" s="153">
        <f t="shared" si="17"/>
        <v>5</v>
      </c>
      <c r="DK18" s="4">
        <f t="shared" si="18"/>
        <v>0</v>
      </c>
      <c r="DL18" s="4">
        <f t="shared" si="19"/>
        <v>2</v>
      </c>
      <c r="DM18" s="4">
        <f t="shared" si="20"/>
        <v>0</v>
      </c>
      <c r="DN18" s="4">
        <f t="shared" si="21"/>
        <v>2</v>
      </c>
      <c r="DO18" s="4">
        <f t="shared" si="22"/>
        <v>1</v>
      </c>
      <c r="DP18" s="4">
        <f t="shared" si="23"/>
        <v>0</v>
      </c>
      <c r="DQ18" s="4">
        <f t="shared" si="24"/>
        <v>0</v>
      </c>
      <c r="DR18" s="4">
        <f t="shared" si="25"/>
        <v>17</v>
      </c>
      <c r="DS18" s="4">
        <f t="shared" si="26"/>
        <v>11</v>
      </c>
      <c r="DT18" s="4">
        <f t="shared" si="27"/>
        <v>6</v>
      </c>
      <c r="DU18" t="str">
        <f t="shared" si="28"/>
        <v>3R</v>
      </c>
      <c r="DV18" t="str">
        <f t="shared" si="29"/>
        <v>3R</v>
      </c>
      <c r="DW18" t="str">
        <f t="shared" si="30"/>
        <v>3R</v>
      </c>
      <c r="DX18" t="str">
        <f t="shared" si="31"/>
        <v>3S</v>
      </c>
      <c r="DY18" t="str">
        <f t="shared" si="32"/>
        <v>0S</v>
      </c>
      <c r="DZ18" t="str">
        <f t="shared" si="33"/>
        <v>3R</v>
      </c>
      <c r="EA18" t="str">
        <f t="shared" si="34"/>
        <v>3L</v>
      </c>
      <c r="EB18" t="str">
        <f t="shared" si="35"/>
        <v>3L</v>
      </c>
      <c r="EC18" t="str">
        <f t="shared" si="36"/>
        <v>3R</v>
      </c>
      <c r="ED18" t="str">
        <f t="shared" si="37"/>
        <v>3S</v>
      </c>
      <c r="EE18">
        <f t="shared" si="38"/>
        <v>0</v>
      </c>
      <c r="EF18">
        <f t="shared" si="39"/>
        <v>0</v>
      </c>
      <c r="EG18">
        <f t="shared" si="40"/>
        <v>0</v>
      </c>
      <c r="EH18">
        <f t="shared" si="41"/>
        <v>0</v>
      </c>
      <c r="EI18">
        <f t="shared" si="42"/>
        <v>0</v>
      </c>
      <c r="EJ18">
        <f t="shared" si="43"/>
        <v>0</v>
      </c>
      <c r="EK18">
        <f t="shared" si="44"/>
        <v>0</v>
      </c>
      <c r="EL18">
        <f t="shared" si="45"/>
        <v>0</v>
      </c>
      <c r="EM18">
        <f t="shared" si="46"/>
        <v>0</v>
      </c>
      <c r="EN18">
        <f t="shared" si="47"/>
        <v>0</v>
      </c>
      <c r="EO18">
        <f t="shared" si="48"/>
        <v>0</v>
      </c>
      <c r="EP18">
        <f t="shared" si="49"/>
        <v>0</v>
      </c>
      <c r="EQ18">
        <f t="shared" si="50"/>
        <v>0</v>
      </c>
      <c r="ER18">
        <f t="shared" si="51"/>
        <v>0</v>
      </c>
      <c r="ES18">
        <f t="shared" si="52"/>
        <v>0</v>
      </c>
      <c r="ET18">
        <f t="shared" si="53"/>
        <v>0</v>
      </c>
      <c r="EU18">
        <f t="shared" si="54"/>
        <v>0</v>
      </c>
      <c r="EV18">
        <f t="shared" si="55"/>
        <v>0</v>
      </c>
      <c r="EW18">
        <f t="shared" si="56"/>
        <v>0</v>
      </c>
      <c r="EX18">
        <f t="shared" si="57"/>
        <v>0</v>
      </c>
      <c r="EY18">
        <f t="shared" si="58"/>
        <v>0</v>
      </c>
      <c r="EZ18">
        <f t="shared" si="59"/>
        <v>0</v>
      </c>
      <c r="FA18">
        <f t="shared" si="60"/>
        <v>0</v>
      </c>
      <c r="FB18">
        <f t="shared" si="61"/>
        <v>0</v>
      </c>
      <c r="FC18">
        <f t="shared" si="62"/>
        <v>0</v>
      </c>
      <c r="FD18">
        <f t="shared" si="63"/>
        <v>0</v>
      </c>
      <c r="FE18">
        <f t="shared" si="64"/>
        <v>0</v>
      </c>
      <c r="FF18">
        <f t="shared" si="65"/>
        <v>0</v>
      </c>
      <c r="FG18">
        <f t="shared" si="66"/>
        <v>0</v>
      </c>
      <c r="FH18">
        <f t="shared" si="67"/>
        <v>0</v>
      </c>
      <c r="FI18">
        <f t="shared" si="68"/>
        <v>0</v>
      </c>
      <c r="FJ18">
        <f t="shared" si="69"/>
        <v>0</v>
      </c>
      <c r="FK18">
        <f t="shared" si="70"/>
        <v>0</v>
      </c>
      <c r="FL18">
        <f t="shared" si="71"/>
        <v>0</v>
      </c>
      <c r="FM18">
        <f t="shared" si="72"/>
        <v>0</v>
      </c>
      <c r="FN18">
        <f t="shared" si="73"/>
        <v>0</v>
      </c>
      <c r="FO18">
        <f t="shared" si="74"/>
        <v>0</v>
      </c>
      <c r="FP18">
        <f t="shared" si="75"/>
        <v>0</v>
      </c>
      <c r="FQ18">
        <f t="shared" si="76"/>
        <v>0</v>
      </c>
      <c r="FR18">
        <f t="shared" si="77"/>
        <v>0</v>
      </c>
      <c r="FS18">
        <f t="shared" si="78"/>
        <v>0</v>
      </c>
      <c r="FT18">
        <f t="shared" si="79"/>
        <v>0</v>
      </c>
      <c r="FU18">
        <f t="shared" si="80"/>
        <v>0</v>
      </c>
      <c r="FV18">
        <f t="shared" si="81"/>
        <v>0</v>
      </c>
      <c r="FW18">
        <f t="shared" si="82"/>
        <v>0</v>
      </c>
      <c r="FX18">
        <f t="shared" si="83"/>
        <v>0</v>
      </c>
      <c r="FY18">
        <f t="shared" si="84"/>
        <v>0</v>
      </c>
      <c r="FZ18">
        <f t="shared" si="85"/>
        <v>0</v>
      </c>
      <c r="GA18">
        <f t="shared" si="86"/>
        <v>0</v>
      </c>
      <c r="GB18">
        <f t="shared" si="87"/>
        <v>0</v>
      </c>
      <c r="GC18">
        <f t="shared" si="88"/>
        <v>0</v>
      </c>
      <c r="GD18">
        <f t="shared" si="89"/>
        <v>0</v>
      </c>
      <c r="GE18">
        <f t="shared" si="90"/>
        <v>0</v>
      </c>
      <c r="GF18">
        <f t="shared" si="91"/>
        <v>0</v>
      </c>
      <c r="GG18">
        <f t="shared" si="92"/>
        <v>0</v>
      </c>
      <c r="GH18">
        <f t="shared" si="93"/>
        <v>0</v>
      </c>
      <c r="GI18">
        <f t="shared" si="94"/>
        <v>0</v>
      </c>
      <c r="GJ18">
        <f t="shared" si="95"/>
        <v>0</v>
      </c>
      <c r="GK18">
        <f t="shared" si="96"/>
        <v>0</v>
      </c>
      <c r="GL18">
        <f t="shared" si="97"/>
        <v>0</v>
      </c>
      <c r="GM18">
        <f t="shared" si="98"/>
        <v>0</v>
      </c>
      <c r="GN18">
        <f t="shared" si="99"/>
        <v>0</v>
      </c>
      <c r="GO18">
        <f t="shared" si="100"/>
        <v>0</v>
      </c>
      <c r="GP18">
        <f t="shared" si="101"/>
        <v>0</v>
      </c>
      <c r="GQ18">
        <f t="shared" si="102"/>
        <v>0</v>
      </c>
      <c r="GR18">
        <f t="shared" si="103"/>
        <v>0</v>
      </c>
      <c r="GS18">
        <f t="shared" si="104"/>
        <v>0</v>
      </c>
      <c r="GT18">
        <f t="shared" si="105"/>
        <v>0</v>
      </c>
      <c r="GU18">
        <f t="shared" si="106"/>
        <v>0</v>
      </c>
      <c r="GV18">
        <f t="shared" si="107"/>
        <v>0</v>
      </c>
      <c r="GW18">
        <f t="shared" si="108"/>
        <v>0</v>
      </c>
      <c r="GX18">
        <f t="shared" si="109"/>
        <v>0</v>
      </c>
      <c r="GY18">
        <f t="shared" si="110"/>
        <v>0</v>
      </c>
      <c r="GZ18">
        <f t="shared" si="111"/>
        <v>0</v>
      </c>
      <c r="HA18">
        <f t="shared" si="112"/>
        <v>0</v>
      </c>
      <c r="HB18" s="176" t="s">
        <v>269</v>
      </c>
      <c r="HC18" s="89">
        <f t="shared" si="113"/>
        <v>243.91351936178199</v>
      </c>
      <c r="HD18" s="89">
        <f t="shared" si="114"/>
        <v>116.2905453517161</v>
      </c>
      <c r="HE18" s="89">
        <f t="shared" si="115"/>
        <v>157.15138211128934</v>
      </c>
      <c r="HF18" s="89">
        <f t="shared" si="116"/>
        <v>0</v>
      </c>
      <c r="HH18" s="88">
        <f t="shared" si="117"/>
        <v>517.35544682478746</v>
      </c>
      <c r="HI18" s="88">
        <f t="shared" si="118"/>
        <v>52.383794037096443</v>
      </c>
      <c r="HK18">
        <f>IFERROR(VLOOKUP(_xlfn.NUMBERVALUE(MID(L18, SEARCH("!", L18)+1, SEARCH("+", L18)-SEARCH("!", L18)-1)), Rankings!$A$2:$BK$161, 63, FALSE),0)</f>
        <v>55.548751592916311</v>
      </c>
      <c r="HL18">
        <f>IFERROR(VLOOKUP(_xlfn.NUMBERVALUE(MID(M18, SEARCH("!", M18)+1, SEARCH("+", M18)-SEARCH("!", M18)-1)), Rankings!$A$2:$BK$161, 63, FALSE),0)</f>
        <v>25.305200433552464</v>
      </c>
      <c r="HM18">
        <f>IFERROR(VLOOKUP(_xlfn.NUMBERVALUE(MID(N18, SEARCH("!", N18)+1, SEARCH("+", N18)-SEARCH("!", N18)-1)), Rankings!$A$2:$BK$161, 63, FALSE),0)</f>
        <v>77.003407791854769</v>
      </c>
      <c r="HN18">
        <f>IFERROR(VLOOKUP(_xlfn.NUMBERVALUE(MID(O18, SEARCH("!", O18)+1, SEARCH("+", O18)-SEARCH("!", O18)-1)), Rankings!$A$2:$BK$161, 63, FALSE),0)</f>
        <v>30.551582780926971</v>
      </c>
      <c r="HO18">
        <f>IFERROR(VLOOKUP(_xlfn.NUMBERVALUE(MID(P18, SEARCH("!", P18)+1, SEARCH("+", P18)-SEARCH("!", P18)-1)), Rankings!$A$2:$BK$161, 63, FALSE),0)</f>
        <v>42.240006875296153</v>
      </c>
      <c r="HP18">
        <f>IFERROR(VLOOKUP(_xlfn.NUMBERVALUE(MID(Q18, SEARCH("!", Q18)+1, SEARCH("+", Q18)-SEARCH("!", Q18)-1)), Rankings!$A$2:$BK$161, 63, FALSE),0)</f>
        <v>21.697479887649887</v>
      </c>
      <c r="HQ18">
        <f>IFERROR(VLOOKUP(_xlfn.NUMBERVALUE(MID(R18, SEARCH("!", R18)+1, SEARCH("+", R18)-SEARCH("!", R18)-1)), Rankings!$A$2:$BK$161, 63, FALSE),0)</f>
        <v>71.610217769113774</v>
      </c>
      <c r="HR18">
        <f>IFERROR(VLOOKUP(_xlfn.NUMBERVALUE(MID(S18, SEARCH("!", S18)+1, SEARCH("+", S18)-SEARCH("!", S18)-1)), Rankings!$A$2:$BK$161, 63, FALSE),0)</f>
        <v>44.680327582602331</v>
      </c>
      <c r="HS18">
        <f>IFERROR(VLOOKUP(_xlfn.NUMBERVALUE(MID(T18, SEARCH("!", T18)+1, SEARCH("+", T18)-SEARCH("!", T18)-1)), Rankings!$A$2:$BK$161, 63, FALSE),0)</f>
        <v>64.358679655808558</v>
      </c>
      <c r="HT18">
        <f>IFERROR(VLOOKUP(_xlfn.NUMBERVALUE(MID(U18, SEARCH("!", U18)+1, SEARCH("+", U18)-SEARCH("!", U18)-1)), Rankings!$A$2:$BK$161, 63, FALSE),0)</f>
        <v>84.359792455066213</v>
      </c>
      <c r="HU18">
        <f>IFERROR(VLOOKUP(_xlfn.NUMBERVALUE(MID(V18, SEARCH("!", V18)+1, SEARCH("+", V18)-SEARCH("!", V18)-1)), Rankings!$A$2:$BK$161, 63, FALSE),0)</f>
        <v>0</v>
      </c>
      <c r="HV18">
        <f>IFERROR(VLOOKUP(_xlfn.NUMBERVALUE(MID(W18, SEARCH("!", W18)+1, SEARCH("+", W18)-SEARCH("!", W18)-1)), Rankings!$A$2:$BK$161, 63, FALSE),0)</f>
        <v>0</v>
      </c>
      <c r="HW18">
        <f>IFERROR(VLOOKUP(_xlfn.NUMBERVALUE(MID(X18, SEARCH("!", X18)+1, SEARCH("+", X18)-SEARCH("!", X18)-1)), Rankings!$A$2:$BK$161, 63, FALSE),0)</f>
        <v>0</v>
      </c>
      <c r="HX18">
        <f>IFERROR(VLOOKUP(_xlfn.NUMBERVALUE(MID(Y18, SEARCH("!", Y18)+1, SEARCH("+", Y18)-SEARCH("!", Y18)-1)), Rankings!$A$2:$BK$161, 63, FALSE),0)</f>
        <v>0</v>
      </c>
      <c r="HY18">
        <f>IFERROR(VLOOKUP(_xlfn.NUMBERVALUE(MID(Z18, SEARCH("!", Z18)+1, SEARCH("+", Z18)-SEARCH("!", Z18)-1)), Rankings!$A$2:$BK$161, 63, FALSE),0)</f>
        <v>0</v>
      </c>
      <c r="HZ18">
        <f>IFERROR(VLOOKUP(_xlfn.NUMBERVALUE(MID(AA18, SEARCH("!", AA18)+1, SEARCH("+", AA18)-SEARCH("!", AA18)-1)), Rankings!$A$2:$BK$161, 63, FALSE),0)</f>
        <v>0</v>
      </c>
      <c r="IA18">
        <f>IFERROR(VLOOKUP(_xlfn.NUMBERVALUE(MID(AB18, SEARCH("!", AB18)+1, SEARCH("+", AB18)-SEARCH("!", AB18)-1)), Rankings!$A$2:$BK$161, 63, FALSE),0)</f>
        <v>0</v>
      </c>
      <c r="IB18">
        <f>IFERROR(VLOOKUP(_xlfn.NUMBERVALUE(MID(AC18, SEARCH("!", AC18)+1, SEARCH("+", AC18)-SEARCH("!", AC18)-1)), Rankings!$A$2:$BK$161, 63, FALSE),0)</f>
        <v>0</v>
      </c>
      <c r="IC18">
        <f>IFERROR(VLOOKUP(_xlfn.NUMBERVALUE(MID(AD18, SEARCH("!", AD18)+1, SEARCH("+", AD18)-SEARCH("!", AD18)-1)), Rankings!$A$2:$BK$161, 63, FALSE),0)</f>
        <v>0</v>
      </c>
      <c r="ID18">
        <f>IFERROR(VLOOKUP(_xlfn.NUMBERVALUE(MID(AE18, SEARCH("!", AE18)+1, SEARCH("+", AE18)-SEARCH("!", AE18)-1)), Rankings!$A$2:$BK$161, 63, FALSE),0)</f>
        <v>0</v>
      </c>
      <c r="IE18">
        <f>IFERROR(VLOOKUP(_xlfn.NUMBERVALUE(MID(AF18, SEARCH("!", AF18)+1, SEARCH("+", AF18)-SEARCH("!", AF18)-1)), Rankings!$A$2:$BK$161, 63, FALSE),0)</f>
        <v>0</v>
      </c>
      <c r="IF18">
        <f>IFERROR(VLOOKUP(_xlfn.NUMBERVALUE(MID(AG18, SEARCH("!", AG18)+1, SEARCH("+", AG18)-SEARCH("!", AG18)-1)), Rankings!$A$2:$BK$161, 63, FALSE),0)</f>
        <v>0</v>
      </c>
      <c r="IG18">
        <f>IFERROR(VLOOKUP(_xlfn.NUMBERVALUE(MID(AH18, SEARCH("!", AH18)+1, SEARCH("+", AH18)-SEARCH("!", AH18)-1)), Rankings!$A$2:$BK$161, 63, FALSE),0)</f>
        <v>0</v>
      </c>
      <c r="IH18">
        <f>IFERROR(VLOOKUP(_xlfn.NUMBERVALUE(MID(AI18, SEARCH("!", AI18)+1, SEARCH("+", AI18)-SEARCH("!", AI18)-1)), Rankings!$A$2:$BK$161, 63, FALSE),0)</f>
        <v>0</v>
      </c>
      <c r="II18">
        <f>IFERROR(VLOOKUP(_xlfn.NUMBERVALUE(MID(AJ18, SEARCH("!", AJ18)+1, SEARCH("+", AJ18)-SEARCH("!", AJ18)-1)), Rankings!$A$2:$BK$161, 63, FALSE),0)</f>
        <v>0</v>
      </c>
      <c r="IJ18">
        <f>IFERROR(VLOOKUP(_xlfn.NUMBERVALUE(MID(AK18, SEARCH("!", AK18)+1, SEARCH("+", AK18)-SEARCH("!", AK18)-1)), Rankings!$A$2:$BK$161, 63, FALSE),0)</f>
        <v>0</v>
      </c>
      <c r="IK18">
        <f>IFERROR(VLOOKUP(_xlfn.NUMBERVALUE(MID(AL18, SEARCH("!", AL18)+1, SEARCH("+", AL18)-SEARCH("!", AL18)-1)), Rankings!$A$2:$BK$161, 63, FALSE),0)</f>
        <v>0</v>
      </c>
      <c r="IL18">
        <f>IFERROR(VLOOKUP(_xlfn.NUMBERVALUE(MID(AM18, SEARCH("!", AM18)+1, SEARCH("+", AM18)-SEARCH("!", AM18)-1)), Rankings!$A$2:$BK$161, 63, FALSE),0)</f>
        <v>0</v>
      </c>
      <c r="IM18">
        <f>IFERROR(VLOOKUP(_xlfn.NUMBERVALUE(MID(AN18, SEARCH("!", AN18)+1, SEARCH("+", AN18)-SEARCH("!", AN18)-1)), Rankings!$A$2:$BK$161, 63, FALSE),0)</f>
        <v>0</v>
      </c>
      <c r="IN18">
        <f>IFERROR(VLOOKUP(_xlfn.NUMBERVALUE(MID(AO18, SEARCH("!", AO18)+1, SEARCH("+", AO18)-SEARCH("!", AO18)-1)), Rankings!$A$2:$BK$161, 63, FALSE),0)</f>
        <v>0</v>
      </c>
      <c r="IO18">
        <f>IFERROR(VLOOKUP(_xlfn.NUMBERVALUE(MID(AP18, SEARCH("!", AP18)+1, SEARCH("+", AP18)-SEARCH("!", AP18)-1)), Rankings!$A$2:$BK$161, 63, FALSE),0)</f>
        <v>0</v>
      </c>
      <c r="IP18">
        <f>IFERROR(VLOOKUP(_xlfn.NUMBERVALUE(MID(AQ18, SEARCH("!", AQ18)+1, SEARCH("+", AQ18)-SEARCH("!", AQ18)-1)), Rankings!$A$2:$BK$161, 63, FALSE),0)</f>
        <v>0</v>
      </c>
      <c r="IQ18">
        <f>IFERROR(VLOOKUP(_xlfn.NUMBERVALUE(MID(AR18, SEARCH("!", AR18)+1, SEARCH("+", AR18)-SEARCH("!", AR18)-1)), Rankings!$A$2:$BK$161, 63, FALSE),0)</f>
        <v>0</v>
      </c>
      <c r="IR18">
        <f>IFERROR(VLOOKUP(_xlfn.NUMBERVALUE(MID(AS18, SEARCH("!", AS18)+1, SEARCH("+", AS18)-SEARCH("!", AS18)-1)), Rankings!$A$2:$BK$161, 63, FALSE),0)</f>
        <v>0</v>
      </c>
      <c r="IS18">
        <f>IFERROR(VLOOKUP(_xlfn.NUMBERVALUE(MID(AT18, SEARCH("!", AT18)+1, SEARCH("+", AT18)-SEARCH("!", AT18)-1)), Rankings!$A$2:$BK$161, 63, FALSE),0)</f>
        <v>0</v>
      </c>
      <c r="IT18">
        <f>IFERROR(VLOOKUP(_xlfn.NUMBERVALUE(MID(AU18, SEARCH("!", AU18)+1, SEARCH("+", AU18)-SEARCH("!", AU18)-1)), Rankings!$A$2:$BK$161, 63, FALSE),0)</f>
        <v>0</v>
      </c>
      <c r="IU18">
        <f>IFERROR(VLOOKUP(_xlfn.NUMBERVALUE(MID(AV18, SEARCH("!", AV18)+1, SEARCH("+", AV18)-SEARCH("!", AV18)-1)), Rankings!$A$2:$BK$161, 63, FALSE),0)</f>
        <v>0</v>
      </c>
      <c r="IV18">
        <f>IFERROR(VLOOKUP(_xlfn.NUMBERVALUE(MID(AW18, SEARCH("!", AW18)+1, SEARCH("+", AW18)-SEARCH("!", AW18)-1)), Rankings!$A$2:$BK$161, 63, FALSE),0)</f>
        <v>0</v>
      </c>
      <c r="IW18">
        <f>IFERROR(VLOOKUP(_xlfn.NUMBERVALUE(MID(AX18, SEARCH("!", AX18)+1, SEARCH("+", AX18)-SEARCH("!", AX18)-1)), Rankings!$A$2:$BK$161, 63, FALSE),0)</f>
        <v>0</v>
      </c>
      <c r="IX18">
        <f>IFERROR(VLOOKUP(_xlfn.NUMBERVALUE(MID(AY18, SEARCH("!", AY18)+1, SEARCH("+", AY18)-SEARCH("!", AY18)-1)), Rankings!$A$2:$BK$161, 63, FALSE),0)</f>
        <v>0</v>
      </c>
      <c r="IY18">
        <f>IFERROR(VLOOKUP(_xlfn.NUMBERVALUE(MID(AZ18, SEARCH("!", AZ18)+1, SEARCH("+", AZ18)-SEARCH("!", AZ18)-1)), Rankings!$A$2:$BK$161, 63, FALSE),0)</f>
        <v>0</v>
      </c>
      <c r="IZ18">
        <f>IFERROR(VLOOKUP(_xlfn.NUMBERVALUE(MID(BA18, SEARCH("!", BA18)+1, SEARCH("+", BA18)-SEARCH("!", BA18)-1)), Rankings!$A$2:$BK$161, 63, FALSE),0)</f>
        <v>0</v>
      </c>
      <c r="JA18">
        <f>IFERROR(VLOOKUP(_xlfn.NUMBERVALUE(MID(BB18, SEARCH("!", BB18)+1, SEARCH("+", BB18)-SEARCH("!", BB18)-1)), Rankings!$A$2:$BK$161, 63, FALSE),0)</f>
        <v>0</v>
      </c>
      <c r="JB18">
        <f>IFERROR(VLOOKUP(_xlfn.NUMBERVALUE(MID(BC18, SEARCH("!", BC18)+1, SEARCH("+", BC18)-SEARCH("!", BC18)-1)), Rankings!$A$2:$BK$161, 63, FALSE),0)</f>
        <v>0</v>
      </c>
      <c r="JC18">
        <f>IFERROR(VLOOKUP(_xlfn.NUMBERVALUE(MID(BD18, SEARCH("!", BD18)+1, SEARCH("+", BD18)-SEARCH("!", BD18)-1)), Rankings!$A$2:$BK$161, 63, FALSE),0)</f>
        <v>0</v>
      </c>
      <c r="JD18">
        <f>IFERROR(VLOOKUP(_xlfn.NUMBERVALUE(MID(BE18, SEARCH("!", BE18)+1, SEARCH("+", BE18)-SEARCH("!", BE18)-1)), Rankings!$A$2:$BK$161, 63, FALSE),0)</f>
        <v>0</v>
      </c>
      <c r="JE18">
        <f>IFERROR(VLOOKUP(_xlfn.NUMBERVALUE(MID(BF18, SEARCH("!", BF18)+1, SEARCH("+", BF18)-SEARCH("!", BF18)-1)), Rankings!$A$2:$BK$161, 63, FALSE),0)</f>
        <v>0</v>
      </c>
      <c r="JF18">
        <f>IFERROR(VLOOKUP(_xlfn.NUMBERVALUE(MID(BG18, SEARCH("!", BG18)+1, SEARCH("+", BG18)-SEARCH("!", BG18)-1)), Rankings!$A$2:$BK$161, 63, FALSE),0)</f>
        <v>0</v>
      </c>
      <c r="JG18">
        <f>IFERROR(VLOOKUP(_xlfn.NUMBERVALUE(MID(BH18, SEARCH("!", BH18)+1, SEARCH("+", BH18)-SEARCH("!", BH18)-1)), Rankings!$A$2:$BK$161, 63, FALSE),0)</f>
        <v>0</v>
      </c>
      <c r="JH18">
        <f>IFERROR(VLOOKUP(_xlfn.NUMBERVALUE(MID(BI18, SEARCH("!", BI18)+1, SEARCH("+", BI18)-SEARCH("!", BI18)-1)), Rankings!$A$2:$BK$161, 63, FALSE),0)</f>
        <v>0</v>
      </c>
      <c r="JI18">
        <f>IFERROR(VLOOKUP(_xlfn.NUMBERVALUE(MID(BJ18, SEARCH("!", BJ18)+1, SEARCH("+", BJ18)-SEARCH("!", BJ18)-1)), Rankings!$A$2:$BK$161, 63, FALSE),0)</f>
        <v>0</v>
      </c>
      <c r="JJ18">
        <f>IFERROR(VLOOKUP(_xlfn.NUMBERVALUE(MID(BK18, SEARCH("!", BK18)+1, SEARCH("+", BK18)-SEARCH("!", BK18)-1)), Rankings!$A$2:$BK$161, 63, FALSE),0)</f>
        <v>0</v>
      </c>
      <c r="JK18">
        <f>IFERROR(VLOOKUP(_xlfn.NUMBERVALUE(MID(BL18, SEARCH("!", BL18)+1, SEARCH("+", BL18)-SEARCH("!", BL18)-1)), Rankings!$A$2:$BK$161, 63, FALSE),0)</f>
        <v>0</v>
      </c>
      <c r="JL18">
        <f>IFERROR(VLOOKUP(_xlfn.NUMBERVALUE(MID(BM18, SEARCH("!", BM18)+1, SEARCH("+", BM18)-SEARCH("!", BM18)-1)), Rankings!$A$2:$BK$161, 63, FALSE),0)</f>
        <v>0</v>
      </c>
      <c r="JM18">
        <f>IFERROR(VLOOKUP(_xlfn.NUMBERVALUE(MID(BN18, SEARCH("!", BN18)+1, SEARCH("+", BN18)-SEARCH("!", BN18)-1)), Rankings!$A$2:$BK$161, 63, FALSE),0)</f>
        <v>0</v>
      </c>
      <c r="JN18">
        <f>IFERROR(VLOOKUP(_xlfn.NUMBERVALUE(MID(BO18, SEARCH("!", BO18)+1, SEARCH("+", BO18)-SEARCH("!", BO18)-1)), Rankings!$A$2:$BK$161, 63, FALSE),0)</f>
        <v>0</v>
      </c>
      <c r="JO18">
        <f>IFERROR(VLOOKUP(_xlfn.NUMBERVALUE(MID(BP18, SEARCH("!", BP18)+1, SEARCH("+", BP18)-SEARCH("!", BP18)-1)), Rankings!$A$2:$BK$161, 63, FALSE),0)</f>
        <v>0</v>
      </c>
      <c r="JP18">
        <f>IFERROR(VLOOKUP(_xlfn.NUMBERVALUE(MID(BQ18, SEARCH("!", BQ18)+1, SEARCH("+", BQ18)-SEARCH("!", BQ18)-1)), Rankings!$A$2:$BK$161, 63, FALSE),0)</f>
        <v>0</v>
      </c>
      <c r="JQ18">
        <f>IFERROR(VLOOKUP(_xlfn.NUMBERVALUE(MID(BR18, SEARCH("!", BR18)+1, SEARCH("+", BR18)-SEARCH("!", BR18)-1)), Rankings!$A$2:$BK$161, 63, FALSE),0)</f>
        <v>0</v>
      </c>
      <c r="JR18">
        <f>IFERROR(VLOOKUP(_xlfn.NUMBERVALUE(MID(BS18, SEARCH("!", BS18)+1, SEARCH("+", BS18)-SEARCH("!", BS18)-1)), Rankings!$A$2:$BK$161, 63, FALSE),0)</f>
        <v>0</v>
      </c>
      <c r="JS18">
        <f>IFERROR(VLOOKUP(_xlfn.NUMBERVALUE(MID(BT18, SEARCH("!", BT18)+1, SEARCH("+", BT18)-SEARCH("!", BT18)-1)), Rankings!$A$2:$BK$161, 63, FALSE),0)</f>
        <v>0</v>
      </c>
      <c r="JT18">
        <f>IFERROR(VLOOKUP(_xlfn.NUMBERVALUE(MID(BU18, SEARCH("!", BU18)+1, SEARCH("+", BU18)-SEARCH("!", BU18)-1)), Rankings!$A$2:$BK$161, 63, FALSE),0)</f>
        <v>0</v>
      </c>
      <c r="JU18">
        <f>IFERROR(VLOOKUP(_xlfn.NUMBERVALUE(MID(BV18, SEARCH("!", BV18)+1, SEARCH("+", BV18)-SEARCH("!", BV18)-1)), Rankings!$A$2:$BK$161, 63, FALSE),0)</f>
        <v>0</v>
      </c>
      <c r="JV18">
        <f>IFERROR(VLOOKUP(_xlfn.NUMBERVALUE(MID(BW18, SEARCH("!", BW18)+1, SEARCH("+", BW18)-SEARCH("!", BW18)-1)), Rankings!$A$2:$BK$161, 63, FALSE),0)</f>
        <v>0</v>
      </c>
      <c r="JW18">
        <f>IFERROR(VLOOKUP(_xlfn.NUMBERVALUE(MID(BX18, SEARCH("!", BX18)+1, SEARCH("+", BX18)-SEARCH("!", BX18)-1)), Rankings!$A$2:$BK$161, 63, FALSE),0)</f>
        <v>0</v>
      </c>
      <c r="JX18">
        <f>IFERROR(VLOOKUP(_xlfn.NUMBERVALUE(MID(BY18, SEARCH("!", BY18)+1, SEARCH("+", BY18)-SEARCH("!", BY18)-1)), Rankings!$A$2:$BK$161, 63, FALSE),0)</f>
        <v>0</v>
      </c>
      <c r="JY18">
        <f>IFERROR(VLOOKUP(_xlfn.NUMBERVALUE(MID(BZ18, SEARCH("!", BZ18)+1, SEARCH("+", BZ18)-SEARCH("!", BZ18)-1)), Rankings!$A$2:$BK$161, 63, FALSE),0)</f>
        <v>0</v>
      </c>
      <c r="JZ18">
        <f>IFERROR(VLOOKUP(_xlfn.NUMBERVALUE(MID(CA18, SEARCH("!", CA18)+1, SEARCH("+", CA18)-SEARCH("!", CA18)-1)), Rankings!$A$2:$BK$161, 63, FALSE),0)</f>
        <v>0</v>
      </c>
      <c r="KA18">
        <f>IFERROR(VLOOKUP(_xlfn.NUMBERVALUE(MID(CB18, SEARCH("!", CB18)+1, SEARCH("+", CB18)-SEARCH("!", CB18)-1)), Rankings!$A$2:$BK$161, 63, FALSE),0)</f>
        <v>0</v>
      </c>
      <c r="KB18">
        <f>IFERROR(VLOOKUP(_xlfn.NUMBERVALUE(MID(CC18, SEARCH("!", CC18)+1, SEARCH("+", CC18)-SEARCH("!", CC18)-1)), Rankings!$A$2:$BK$161, 63, FALSE),0)</f>
        <v>0</v>
      </c>
      <c r="KC18">
        <f>IFERROR(VLOOKUP(_xlfn.NUMBERVALUE(MID(CD18, SEARCH("!", CD18)+1, SEARCH("+", CD18)-SEARCH("!", CD18)-1)), Rankings!$A$2:$BK$161, 63, FALSE),0)</f>
        <v>0</v>
      </c>
      <c r="KD18">
        <f>IFERROR(VLOOKUP(_xlfn.NUMBERVALUE(MID(CE18, SEARCH("!", CE18)+1, SEARCH("+", CE18)-SEARCH("!", CE18)-1)), Rankings!$A$2:$BK$161, 63, FALSE),0)</f>
        <v>0</v>
      </c>
      <c r="KE18">
        <f>IFERROR(VLOOKUP(_xlfn.NUMBERVALUE(MID(CF18, SEARCH("!", CF18)+1, SEARCH("+", CF18)-SEARCH("!", CF18)-1)), Rankings!$A$2:$BK$161, 63, FALSE),0)</f>
        <v>0</v>
      </c>
      <c r="KF18">
        <f>IFERROR(VLOOKUP(_xlfn.NUMBERVALUE(MID(CG18, SEARCH("!", CG18)+1, SEARCH("+", CG18)-SEARCH("!", CG18)-1)), Rankings!$A$2:$BK$161, 63, FALSE),0)</f>
        <v>0</v>
      </c>
      <c r="KG18">
        <f>IFERROR(VLOOKUP(_xlfn.NUMBERVALUE(MID(CH18, SEARCH("!", CH18)+1, SEARCH("+", CH18)-SEARCH("!", CH18)-1)), Rankings!$A$2:$BK$161, 63, FALSE),0)</f>
        <v>0</v>
      </c>
      <c r="KH18">
        <f>IFERROR(VLOOKUP(_xlfn.NUMBERVALUE(MID(CI18, SEARCH("!", CI18)+1, SEARCH("+", CI18)-SEARCH("!", CI18)-1)), Rankings!$A$2:$BK$161, 63, FALSE),0)</f>
        <v>0</v>
      </c>
      <c r="KI18">
        <f>IFERROR(VLOOKUP(_xlfn.NUMBERVALUE(MID(CJ18, SEARCH("!", CJ18)+1, SEARCH("+", CJ18)-SEARCH("!", CJ18)-1)), Rankings!$A$2:$BK$161, 63, FALSE),0)</f>
        <v>0</v>
      </c>
      <c r="KJ18">
        <f>IFERROR(VLOOKUP(_xlfn.NUMBERVALUE(MID(CK18, SEARCH("!", CK18)+1, SEARCH("+", CK18)-SEARCH("!", CK18)-1)), Rankings!$A$2:$BK$161, 63, FALSE),0)</f>
        <v>0</v>
      </c>
      <c r="KK18">
        <f>IFERROR(VLOOKUP(_xlfn.NUMBERVALUE(MID(CL18, SEARCH("!", CL18)+1, SEARCH("+", CL18)-SEARCH("!", CL18)-1)), Rankings!$A$2:$BK$161, 63, FALSE),0)</f>
        <v>0</v>
      </c>
      <c r="KL18">
        <f>IFERROR(VLOOKUP(_xlfn.NUMBERVALUE(MID(CM18, SEARCH("!", CM18)+1, SEARCH("+", CM18)-SEARCH("!", CM18)-1)), Rankings!$A$2:$BK$161, 63, FALSE),0)</f>
        <v>0</v>
      </c>
      <c r="KM18">
        <f>IFERROR(VLOOKUP(_xlfn.NUMBERVALUE(MID(CN18, SEARCH("!", CN18)+1, SEARCH("+", CN18)-SEARCH("!", CN18)-1)), Rankings!$A$2:$BK$161, 63, FALSE),0)</f>
        <v>0</v>
      </c>
      <c r="KN18">
        <f>IFERROR(VLOOKUP(_xlfn.NUMBERVALUE(MID(CO18, SEARCH("!", CO18)+1, SEARCH("+", CO18)-SEARCH("!", CO18)-1)), Rankings!$A$2:$BK$161, 63, FALSE),0)</f>
        <v>0</v>
      </c>
      <c r="KO18">
        <f>IFERROR(VLOOKUP(_xlfn.NUMBERVALUE(MID(CP18, SEARCH("!", CP18)+1, SEARCH("+", CP18)-SEARCH("!", CP18)-1)), Rankings!$A$2:$BK$161, 63, FALSE),0)</f>
        <v>0</v>
      </c>
      <c r="KP18">
        <f>IFERROR(VLOOKUP(_xlfn.NUMBERVALUE(MID(CQ18, SEARCH("!", CQ18)+1, SEARCH("+", CQ18)-SEARCH("!", CQ18)-1)), Rankings!$A$2:$BK$161, 63, FALSE),0)</f>
        <v>0</v>
      </c>
      <c r="KQ18">
        <f>IFERROR(VLOOKUP(_xlfn.NUMBERVALUE(MID(CR18, SEARCH("!", CR18)+1, SEARCH("+", CR18)-SEARCH("!", CR18)-1)), Rankings!$A$2:$BK$161, 63, FALSE),0)</f>
        <v>0</v>
      </c>
      <c r="KS18" s="4">
        <f t="shared" si="119"/>
        <v>271</v>
      </c>
      <c r="KT18" s="4">
        <f t="shared" si="120"/>
        <v>114</v>
      </c>
      <c r="KU18" s="4">
        <f t="shared" si="121"/>
        <v>107</v>
      </c>
      <c r="KV18" s="4">
        <f t="shared" si="122"/>
        <v>0</v>
      </c>
      <c r="KY18" s="4">
        <f t="shared" si="123"/>
        <v>492</v>
      </c>
      <c r="KZ18" s="4"/>
      <c r="LB18">
        <f t="shared" si="124"/>
        <v>32</v>
      </c>
      <c r="LC18">
        <f t="shared" si="125"/>
        <v>80</v>
      </c>
      <c r="LD18">
        <f t="shared" si="126"/>
        <v>43</v>
      </c>
      <c r="LE18">
        <f t="shared" si="127"/>
        <v>38</v>
      </c>
      <c r="LF18">
        <f t="shared" si="128"/>
        <v>30</v>
      </c>
      <c r="LG18">
        <f t="shared" si="129"/>
        <v>59</v>
      </c>
      <c r="LH18">
        <f t="shared" si="130"/>
        <v>58</v>
      </c>
      <c r="LI18">
        <f t="shared" si="131"/>
        <v>56</v>
      </c>
      <c r="LJ18">
        <f t="shared" si="132"/>
        <v>57</v>
      </c>
      <c r="LK18">
        <f t="shared" si="133"/>
        <v>39</v>
      </c>
      <c r="LL18">
        <f t="shared" si="134"/>
        <v>0</v>
      </c>
      <c r="LM18">
        <f t="shared" si="135"/>
        <v>0</v>
      </c>
      <c r="LN18">
        <f t="shared" si="136"/>
        <v>0</v>
      </c>
      <c r="LO18">
        <f t="shared" si="137"/>
        <v>0</v>
      </c>
      <c r="LP18">
        <f t="shared" si="138"/>
        <v>0</v>
      </c>
      <c r="LQ18">
        <f t="shared" si="139"/>
        <v>0</v>
      </c>
      <c r="LR18">
        <f t="shared" si="140"/>
        <v>0</v>
      </c>
      <c r="LS18">
        <f t="shared" si="141"/>
        <v>0</v>
      </c>
      <c r="LT18">
        <f t="shared" si="142"/>
        <v>0</v>
      </c>
      <c r="LU18">
        <f t="shared" si="143"/>
        <v>0</v>
      </c>
      <c r="LV18">
        <f t="shared" si="144"/>
        <v>0</v>
      </c>
      <c r="LW18">
        <f t="shared" si="145"/>
        <v>0</v>
      </c>
      <c r="LX18">
        <f t="shared" si="146"/>
        <v>0</v>
      </c>
      <c r="LY18">
        <f t="shared" si="147"/>
        <v>0</v>
      </c>
      <c r="LZ18">
        <f t="shared" si="148"/>
        <v>0</v>
      </c>
      <c r="MA18">
        <f t="shared" si="149"/>
        <v>0</v>
      </c>
      <c r="MB18">
        <f t="shared" si="150"/>
        <v>0</v>
      </c>
      <c r="MC18">
        <f t="shared" si="151"/>
        <v>0</v>
      </c>
      <c r="MD18">
        <f t="shared" si="152"/>
        <v>0</v>
      </c>
      <c r="ME18">
        <f t="shared" si="153"/>
        <v>0</v>
      </c>
      <c r="MF18">
        <f t="shared" si="154"/>
        <v>0</v>
      </c>
      <c r="MG18">
        <f t="shared" si="155"/>
        <v>0</v>
      </c>
      <c r="MH18">
        <f t="shared" si="156"/>
        <v>0</v>
      </c>
      <c r="MI18">
        <f t="shared" si="157"/>
        <v>0</v>
      </c>
      <c r="MJ18">
        <f t="shared" si="158"/>
        <v>0</v>
      </c>
      <c r="MK18">
        <f t="shared" si="159"/>
        <v>0</v>
      </c>
      <c r="ML18">
        <f t="shared" si="160"/>
        <v>0</v>
      </c>
      <c r="MM18">
        <f t="shared" si="161"/>
        <v>0</v>
      </c>
      <c r="MN18">
        <f t="shared" si="162"/>
        <v>0</v>
      </c>
      <c r="MO18">
        <f t="shared" si="163"/>
        <v>0</v>
      </c>
      <c r="MP18">
        <f t="shared" si="164"/>
        <v>0</v>
      </c>
      <c r="MQ18">
        <f t="shared" si="165"/>
        <v>0</v>
      </c>
      <c r="MR18">
        <f t="shared" si="166"/>
        <v>0</v>
      </c>
      <c r="MS18">
        <f t="shared" si="167"/>
        <v>0</v>
      </c>
      <c r="MT18">
        <f t="shared" si="168"/>
        <v>0</v>
      </c>
      <c r="MU18">
        <f t="shared" si="169"/>
        <v>0</v>
      </c>
      <c r="MV18">
        <f t="shared" si="170"/>
        <v>0</v>
      </c>
      <c r="MW18">
        <f t="shared" si="171"/>
        <v>0</v>
      </c>
      <c r="MX18">
        <f t="shared" si="172"/>
        <v>0</v>
      </c>
      <c r="MY18">
        <f t="shared" si="173"/>
        <v>0</v>
      </c>
      <c r="MZ18">
        <f t="shared" si="174"/>
        <v>0</v>
      </c>
      <c r="NA18">
        <f t="shared" si="175"/>
        <v>0</v>
      </c>
      <c r="NB18">
        <f t="shared" si="176"/>
        <v>0</v>
      </c>
      <c r="NC18">
        <f t="shared" si="177"/>
        <v>0</v>
      </c>
      <c r="ND18">
        <f t="shared" si="178"/>
        <v>0</v>
      </c>
      <c r="NE18">
        <f t="shared" si="179"/>
        <v>0</v>
      </c>
      <c r="NF18">
        <f t="shared" si="180"/>
        <v>0</v>
      </c>
      <c r="NG18">
        <f t="shared" si="181"/>
        <v>0</v>
      </c>
      <c r="NH18">
        <f t="shared" si="182"/>
        <v>0</v>
      </c>
      <c r="NI18">
        <f t="shared" si="183"/>
        <v>0</v>
      </c>
      <c r="NJ18">
        <f t="shared" si="184"/>
        <v>0</v>
      </c>
      <c r="NK18">
        <f t="shared" si="185"/>
        <v>0</v>
      </c>
      <c r="NL18">
        <f t="shared" si="186"/>
        <v>0</v>
      </c>
      <c r="NM18">
        <f t="shared" si="187"/>
        <v>0</v>
      </c>
      <c r="NN18">
        <f t="shared" si="188"/>
        <v>0</v>
      </c>
      <c r="NO18">
        <f t="shared" si="189"/>
        <v>0</v>
      </c>
      <c r="NP18">
        <f t="shared" si="190"/>
        <v>0</v>
      </c>
      <c r="NQ18">
        <f t="shared" si="191"/>
        <v>0</v>
      </c>
      <c r="NR18">
        <f t="shared" si="192"/>
        <v>0</v>
      </c>
      <c r="NS18">
        <f t="shared" si="193"/>
        <v>0</v>
      </c>
      <c r="NT18">
        <f t="shared" si="194"/>
        <v>0</v>
      </c>
      <c r="NU18">
        <f t="shared" si="195"/>
        <v>0</v>
      </c>
      <c r="NV18">
        <f t="shared" si="196"/>
        <v>0</v>
      </c>
      <c r="NW18">
        <f t="shared" si="197"/>
        <v>0</v>
      </c>
      <c r="NX18">
        <f t="shared" si="198"/>
        <v>0</v>
      </c>
      <c r="NY18">
        <f t="shared" si="199"/>
        <v>0</v>
      </c>
      <c r="NZ18">
        <f t="shared" si="200"/>
        <v>0</v>
      </c>
      <c r="OA18">
        <f t="shared" si="201"/>
        <v>0</v>
      </c>
      <c r="OB18">
        <f t="shared" si="202"/>
        <v>0</v>
      </c>
      <c r="OC18">
        <f t="shared" si="203"/>
        <v>0</v>
      </c>
      <c r="OD18">
        <f t="shared" si="204"/>
        <v>0</v>
      </c>
      <c r="OE18">
        <f t="shared" si="205"/>
        <v>0</v>
      </c>
      <c r="OF18">
        <f t="shared" si="206"/>
        <v>0</v>
      </c>
      <c r="OG18">
        <f t="shared" si="207"/>
        <v>0</v>
      </c>
      <c r="OH18">
        <f t="shared" si="208"/>
        <v>0</v>
      </c>
      <c r="OJ18" s="4">
        <f t="shared" si="209"/>
        <v>153</v>
      </c>
      <c r="OK18" s="4">
        <f t="shared" si="210"/>
        <v>58</v>
      </c>
      <c r="OL18" s="4">
        <f t="shared" si="211"/>
        <v>101</v>
      </c>
      <c r="OM18" s="4">
        <f t="shared" si="212"/>
        <v>0</v>
      </c>
      <c r="OP18" s="4">
        <f t="shared" si="213"/>
        <v>312</v>
      </c>
      <c r="OQ18" s="4"/>
      <c r="OS18">
        <f t="shared" si="214"/>
        <v>28</v>
      </c>
      <c r="OT18">
        <f t="shared" si="215"/>
        <v>18</v>
      </c>
      <c r="OU18">
        <f t="shared" si="216"/>
        <v>41</v>
      </c>
      <c r="OV18">
        <f t="shared" si="217"/>
        <v>34</v>
      </c>
      <c r="OW18">
        <f t="shared" si="218"/>
        <v>32</v>
      </c>
      <c r="OX18">
        <f t="shared" si="219"/>
        <v>31</v>
      </c>
      <c r="OY18">
        <f t="shared" si="220"/>
        <v>26</v>
      </c>
      <c r="OZ18">
        <f t="shared" si="221"/>
        <v>32</v>
      </c>
      <c r="PA18">
        <f t="shared" si="222"/>
        <v>35</v>
      </c>
      <c r="PB18">
        <f t="shared" si="223"/>
        <v>35</v>
      </c>
      <c r="PC18">
        <f t="shared" si="224"/>
        <v>0</v>
      </c>
      <c r="PD18">
        <f t="shared" si="225"/>
        <v>0</v>
      </c>
      <c r="PE18">
        <f t="shared" si="226"/>
        <v>0</v>
      </c>
      <c r="PF18">
        <f t="shared" si="227"/>
        <v>0</v>
      </c>
      <c r="PG18">
        <f t="shared" si="228"/>
        <v>0</v>
      </c>
      <c r="PH18">
        <f t="shared" si="229"/>
        <v>0</v>
      </c>
      <c r="PI18">
        <f t="shared" si="230"/>
        <v>0</v>
      </c>
      <c r="PJ18">
        <f t="shared" si="231"/>
        <v>0</v>
      </c>
      <c r="PK18">
        <f t="shared" si="232"/>
        <v>0</v>
      </c>
      <c r="PL18">
        <f t="shared" si="233"/>
        <v>0</v>
      </c>
      <c r="PM18">
        <f t="shared" si="234"/>
        <v>0</v>
      </c>
      <c r="PN18">
        <f t="shared" si="235"/>
        <v>0</v>
      </c>
      <c r="PO18">
        <f t="shared" si="236"/>
        <v>0</v>
      </c>
      <c r="PP18">
        <f t="shared" si="237"/>
        <v>0</v>
      </c>
      <c r="PQ18">
        <f t="shared" si="238"/>
        <v>0</v>
      </c>
      <c r="PR18">
        <f t="shared" si="239"/>
        <v>0</v>
      </c>
      <c r="PS18">
        <f t="shared" si="240"/>
        <v>0</v>
      </c>
      <c r="PT18">
        <f t="shared" si="241"/>
        <v>0</v>
      </c>
      <c r="PU18">
        <f t="shared" si="242"/>
        <v>0</v>
      </c>
      <c r="PV18">
        <f t="shared" si="243"/>
        <v>0</v>
      </c>
      <c r="PW18">
        <f t="shared" si="244"/>
        <v>0</v>
      </c>
      <c r="PX18">
        <f t="shared" si="245"/>
        <v>0</v>
      </c>
      <c r="PY18">
        <f t="shared" si="246"/>
        <v>0</v>
      </c>
      <c r="PZ18">
        <f t="shared" si="247"/>
        <v>0</v>
      </c>
      <c r="QA18">
        <f t="shared" si="248"/>
        <v>0</v>
      </c>
      <c r="QB18">
        <f t="shared" si="249"/>
        <v>0</v>
      </c>
      <c r="QC18">
        <f t="shared" si="250"/>
        <v>0</v>
      </c>
      <c r="QD18">
        <f t="shared" si="251"/>
        <v>0</v>
      </c>
      <c r="QE18">
        <f t="shared" si="252"/>
        <v>0</v>
      </c>
      <c r="QF18">
        <f t="shared" si="253"/>
        <v>0</v>
      </c>
      <c r="QG18">
        <f t="shared" si="254"/>
        <v>0</v>
      </c>
      <c r="QH18">
        <f t="shared" si="255"/>
        <v>0</v>
      </c>
      <c r="QI18">
        <f t="shared" si="256"/>
        <v>0</v>
      </c>
      <c r="QJ18">
        <f t="shared" si="257"/>
        <v>0</v>
      </c>
      <c r="QK18">
        <f t="shared" si="258"/>
        <v>0</v>
      </c>
      <c r="QL18">
        <f t="shared" si="259"/>
        <v>0</v>
      </c>
      <c r="QM18">
        <f t="shared" si="260"/>
        <v>0</v>
      </c>
      <c r="QN18">
        <f t="shared" si="261"/>
        <v>0</v>
      </c>
      <c r="QO18">
        <f t="shared" si="262"/>
        <v>0</v>
      </c>
      <c r="QP18">
        <f t="shared" si="263"/>
        <v>0</v>
      </c>
      <c r="QQ18">
        <f t="shared" si="264"/>
        <v>0</v>
      </c>
      <c r="QR18">
        <f t="shared" si="265"/>
        <v>0</v>
      </c>
      <c r="QS18">
        <f t="shared" si="266"/>
        <v>0</v>
      </c>
      <c r="QT18">
        <f t="shared" si="267"/>
        <v>0</v>
      </c>
      <c r="QU18">
        <f t="shared" si="268"/>
        <v>0</v>
      </c>
      <c r="QV18">
        <f t="shared" si="269"/>
        <v>0</v>
      </c>
      <c r="QW18">
        <f t="shared" si="270"/>
        <v>0</v>
      </c>
      <c r="QX18">
        <f t="shared" si="271"/>
        <v>0</v>
      </c>
      <c r="QY18">
        <f t="shared" si="272"/>
        <v>0</v>
      </c>
      <c r="QZ18">
        <f t="shared" si="273"/>
        <v>0</v>
      </c>
      <c r="RA18">
        <f t="shared" si="274"/>
        <v>0</v>
      </c>
      <c r="RB18">
        <f t="shared" si="275"/>
        <v>0</v>
      </c>
      <c r="RC18">
        <f t="shared" si="276"/>
        <v>0</v>
      </c>
      <c r="RD18">
        <f t="shared" si="277"/>
        <v>0</v>
      </c>
      <c r="RE18">
        <f t="shared" si="278"/>
        <v>0</v>
      </c>
      <c r="RF18">
        <f t="shared" si="279"/>
        <v>0</v>
      </c>
      <c r="RG18">
        <f t="shared" si="280"/>
        <v>0</v>
      </c>
      <c r="RH18">
        <f t="shared" si="281"/>
        <v>0</v>
      </c>
      <c r="RI18">
        <f t="shared" si="282"/>
        <v>0</v>
      </c>
      <c r="RJ18">
        <f t="shared" si="283"/>
        <v>0</v>
      </c>
      <c r="RK18">
        <f t="shared" si="284"/>
        <v>0</v>
      </c>
      <c r="RL18">
        <f t="shared" si="285"/>
        <v>0</v>
      </c>
      <c r="RM18">
        <f t="shared" si="286"/>
        <v>0</v>
      </c>
      <c r="RN18">
        <f t="shared" si="287"/>
        <v>0</v>
      </c>
      <c r="RO18">
        <f t="shared" si="288"/>
        <v>0</v>
      </c>
      <c r="RP18">
        <f t="shared" si="289"/>
        <v>0</v>
      </c>
      <c r="RQ18">
        <f t="shared" si="290"/>
        <v>0</v>
      </c>
      <c r="RR18">
        <f t="shared" si="291"/>
        <v>0</v>
      </c>
      <c r="RS18">
        <f t="shared" si="292"/>
        <v>0</v>
      </c>
      <c r="RT18">
        <f t="shared" si="293"/>
        <v>0</v>
      </c>
      <c r="RU18">
        <f t="shared" si="294"/>
        <v>0</v>
      </c>
      <c r="RV18">
        <f t="shared" si="295"/>
        <v>0</v>
      </c>
      <c r="RW18">
        <f t="shared" si="296"/>
        <v>0</v>
      </c>
      <c r="RX18">
        <f t="shared" si="297"/>
        <v>0</v>
      </c>
      <c r="RY18">
        <f t="shared" si="298"/>
        <v>0</v>
      </c>
      <c r="SA18" s="4">
        <f t="shared" si="299"/>
        <v>22.250000000000004</v>
      </c>
      <c r="SB18" s="4">
        <f t="shared" si="300"/>
        <v>8.14</v>
      </c>
      <c r="SC18" s="4">
        <f t="shared" si="301"/>
        <v>14.2</v>
      </c>
      <c r="SD18" s="4">
        <f t="shared" si="302"/>
        <v>0</v>
      </c>
      <c r="SF18" s="4">
        <f t="shared" si="303"/>
        <v>44.59</v>
      </c>
      <c r="SI18">
        <f t="shared" si="304"/>
        <v>2.8</v>
      </c>
      <c r="SJ18">
        <f t="shared" si="305"/>
        <v>5.5</v>
      </c>
      <c r="SK18">
        <f t="shared" si="306"/>
        <v>3.9</v>
      </c>
      <c r="SL18">
        <f t="shared" si="307"/>
        <v>4.57</v>
      </c>
      <c r="SM18">
        <f t="shared" si="308"/>
        <v>5.25</v>
      </c>
      <c r="SN18">
        <f t="shared" si="309"/>
        <v>5.25</v>
      </c>
      <c r="SO18">
        <f t="shared" si="310"/>
        <v>3.47</v>
      </c>
      <c r="SP18">
        <f t="shared" si="311"/>
        <v>4.67</v>
      </c>
      <c r="SQ18">
        <f t="shared" si="312"/>
        <v>4.8</v>
      </c>
      <c r="SR18">
        <f t="shared" si="313"/>
        <v>4.38</v>
      </c>
      <c r="SS18" t="str">
        <f t="shared" si="314"/>
        <v>0</v>
      </c>
      <c r="ST18" t="str">
        <f t="shared" si="315"/>
        <v>0</v>
      </c>
      <c r="SU18" t="str">
        <f t="shared" si="316"/>
        <v>0</v>
      </c>
      <c r="SV18" t="str">
        <f t="shared" si="317"/>
        <v>0</v>
      </c>
      <c r="SW18" t="str">
        <f t="shared" si="318"/>
        <v>0</v>
      </c>
      <c r="SX18" t="str">
        <f t="shared" si="319"/>
        <v>0</v>
      </c>
      <c r="SY18" t="str">
        <f t="shared" si="320"/>
        <v>0</v>
      </c>
      <c r="SZ18" t="str">
        <f t="shared" si="321"/>
        <v>0</v>
      </c>
      <c r="TA18" t="str">
        <f t="shared" si="322"/>
        <v>0</v>
      </c>
      <c r="TB18" t="str">
        <f t="shared" si="323"/>
        <v>0</v>
      </c>
      <c r="TC18" t="str">
        <f t="shared" si="324"/>
        <v>0</v>
      </c>
      <c r="TD18" t="str">
        <f t="shared" si="325"/>
        <v>0</v>
      </c>
      <c r="TE18" t="str">
        <f t="shared" si="326"/>
        <v>0</v>
      </c>
      <c r="TF18" t="str">
        <f t="shared" si="327"/>
        <v>0</v>
      </c>
      <c r="TG18" t="str">
        <f t="shared" si="328"/>
        <v>0</v>
      </c>
      <c r="TH18" t="str">
        <f t="shared" si="329"/>
        <v>0</v>
      </c>
      <c r="TI18" t="str">
        <f t="shared" si="330"/>
        <v>0</v>
      </c>
      <c r="TJ18" t="str">
        <f t="shared" si="331"/>
        <v>0</v>
      </c>
      <c r="TK18" t="str">
        <f t="shared" si="332"/>
        <v>0</v>
      </c>
      <c r="TL18" t="str">
        <f t="shared" si="333"/>
        <v>0</v>
      </c>
      <c r="TM18" t="str">
        <f t="shared" si="334"/>
        <v>0</v>
      </c>
      <c r="TN18" t="str">
        <f t="shared" si="335"/>
        <v>0</v>
      </c>
      <c r="TO18" t="str">
        <f t="shared" si="336"/>
        <v>0</v>
      </c>
      <c r="TP18" t="str">
        <f t="shared" si="337"/>
        <v>0</v>
      </c>
      <c r="TQ18" t="str">
        <f t="shared" si="338"/>
        <v>0</v>
      </c>
      <c r="TR18" t="str">
        <f t="shared" si="339"/>
        <v>0</v>
      </c>
      <c r="TS18" t="str">
        <f t="shared" si="340"/>
        <v>0</v>
      </c>
      <c r="TT18" t="str">
        <f t="shared" si="341"/>
        <v>0</v>
      </c>
      <c r="TU18" t="str">
        <f t="shared" si="342"/>
        <v>0</v>
      </c>
      <c r="TV18" t="str">
        <f t="shared" si="343"/>
        <v>0</v>
      </c>
      <c r="TW18" t="str">
        <f t="shared" si="344"/>
        <v>0</v>
      </c>
      <c r="TX18" t="str">
        <f t="shared" si="345"/>
        <v>0</v>
      </c>
      <c r="TY18" t="str">
        <f t="shared" si="346"/>
        <v>0</v>
      </c>
      <c r="TZ18" t="str">
        <f t="shared" si="347"/>
        <v>0</v>
      </c>
      <c r="UA18" t="str">
        <f t="shared" si="348"/>
        <v>0</v>
      </c>
      <c r="UB18" t="str">
        <f t="shared" si="349"/>
        <v>0</v>
      </c>
      <c r="UC18" t="str">
        <f t="shared" si="350"/>
        <v>0</v>
      </c>
      <c r="UD18" t="str">
        <f t="shared" si="351"/>
        <v>0</v>
      </c>
      <c r="UE18" t="str">
        <f t="shared" si="352"/>
        <v>0</v>
      </c>
      <c r="UF18" t="str">
        <f t="shared" si="353"/>
        <v>0</v>
      </c>
      <c r="UG18" t="str">
        <f t="shared" si="354"/>
        <v>0</v>
      </c>
      <c r="UH18" t="str">
        <f t="shared" si="355"/>
        <v>0</v>
      </c>
      <c r="UI18" t="str">
        <f t="shared" si="356"/>
        <v>0</v>
      </c>
      <c r="UJ18" t="str">
        <f t="shared" si="357"/>
        <v>0</v>
      </c>
      <c r="UK18" t="str">
        <f t="shared" si="358"/>
        <v>0</v>
      </c>
      <c r="UL18" t="str">
        <f t="shared" si="359"/>
        <v>0</v>
      </c>
      <c r="UM18" t="str">
        <f t="shared" si="360"/>
        <v>0</v>
      </c>
      <c r="UN18" t="str">
        <f t="shared" si="361"/>
        <v>0</v>
      </c>
      <c r="UO18" t="str">
        <f t="shared" si="362"/>
        <v>0</v>
      </c>
      <c r="UP18" t="str">
        <f t="shared" si="363"/>
        <v>0</v>
      </c>
      <c r="UQ18" t="str">
        <f t="shared" si="364"/>
        <v>0</v>
      </c>
      <c r="UR18" t="str">
        <f t="shared" si="365"/>
        <v>0</v>
      </c>
      <c r="US18" t="str">
        <f t="shared" si="366"/>
        <v>0</v>
      </c>
      <c r="UT18" t="str">
        <f t="shared" si="367"/>
        <v>0</v>
      </c>
      <c r="UU18" t="str">
        <f t="shared" si="368"/>
        <v>0</v>
      </c>
      <c r="UV18" t="str">
        <f t="shared" si="369"/>
        <v>0</v>
      </c>
      <c r="UW18" t="str">
        <f t="shared" si="370"/>
        <v>0</v>
      </c>
      <c r="UX18" t="str">
        <f t="shared" si="371"/>
        <v>0</v>
      </c>
      <c r="UY18" t="str">
        <f t="shared" si="372"/>
        <v>0</v>
      </c>
      <c r="UZ18" t="str">
        <f t="shared" si="373"/>
        <v>0</v>
      </c>
      <c r="VA18" t="str">
        <f t="shared" si="374"/>
        <v>0</v>
      </c>
      <c r="VB18" t="str">
        <f t="shared" si="375"/>
        <v>0</v>
      </c>
      <c r="VC18" t="str">
        <f t="shared" si="376"/>
        <v>0</v>
      </c>
      <c r="VD18" t="str">
        <f t="shared" si="377"/>
        <v>0</v>
      </c>
      <c r="VE18" t="str">
        <f t="shared" si="378"/>
        <v>0</v>
      </c>
      <c r="VF18" t="str">
        <f t="shared" si="379"/>
        <v>0</v>
      </c>
      <c r="VG18" t="str">
        <f t="shared" si="380"/>
        <v>0</v>
      </c>
      <c r="VH18" t="str">
        <f t="shared" si="381"/>
        <v>0</v>
      </c>
      <c r="VI18" t="str">
        <f t="shared" si="382"/>
        <v>0</v>
      </c>
      <c r="VJ18" t="str">
        <f t="shared" si="383"/>
        <v>0</v>
      </c>
      <c r="VK18" t="str">
        <f t="shared" si="384"/>
        <v>0</v>
      </c>
      <c r="VL18" t="str">
        <f t="shared" si="385"/>
        <v>0</v>
      </c>
      <c r="VM18" t="str">
        <f t="shared" si="386"/>
        <v>0</v>
      </c>
      <c r="VN18" t="str">
        <f t="shared" si="387"/>
        <v>0</v>
      </c>
      <c r="VO18" t="str">
        <f t="shared" si="388"/>
        <v>0</v>
      </c>
      <c r="VQ18" s="4">
        <f t="shared" si="389"/>
        <v>9.129999999999999</v>
      </c>
      <c r="VR18" s="4">
        <f t="shared" si="390"/>
        <v>-1.5900000000000016</v>
      </c>
      <c r="VS18" s="4">
        <f t="shared" si="391"/>
        <v>3.4500000000000011</v>
      </c>
      <c r="VT18" s="4">
        <f t="shared" si="392"/>
        <v>0</v>
      </c>
      <c r="VV18" s="4">
        <f t="shared" si="393"/>
        <v>10.989999999999998</v>
      </c>
      <c r="VY18">
        <f t="shared" si="394"/>
        <v>-11.68</v>
      </c>
      <c r="VZ18">
        <f t="shared" si="395"/>
        <v>5.84</v>
      </c>
      <c r="WA18">
        <f t="shared" si="396"/>
        <v>-2.5299999999999998</v>
      </c>
      <c r="WB18">
        <f t="shared" si="397"/>
        <v>4.07</v>
      </c>
      <c r="WC18">
        <f t="shared" si="398"/>
        <v>7.28</v>
      </c>
      <c r="WD18">
        <f t="shared" si="399"/>
        <v>12.94</v>
      </c>
      <c r="WE18">
        <f t="shared" si="400"/>
        <v>-9.6300000000000008</v>
      </c>
      <c r="WF18">
        <f t="shared" si="401"/>
        <v>8.0399999999999991</v>
      </c>
      <c r="WG18">
        <f t="shared" si="402"/>
        <v>4.5599999999999996</v>
      </c>
      <c r="WH18">
        <f t="shared" si="403"/>
        <v>-7.9</v>
      </c>
      <c r="WI18">
        <f t="shared" si="404"/>
        <v>0</v>
      </c>
      <c r="WJ18">
        <f t="shared" si="405"/>
        <v>0</v>
      </c>
      <c r="WK18">
        <f t="shared" si="406"/>
        <v>0</v>
      </c>
      <c r="WL18">
        <f t="shared" si="407"/>
        <v>0</v>
      </c>
      <c r="WM18">
        <f t="shared" si="408"/>
        <v>0</v>
      </c>
      <c r="WN18">
        <f t="shared" si="409"/>
        <v>0</v>
      </c>
      <c r="WO18">
        <f t="shared" si="410"/>
        <v>0</v>
      </c>
      <c r="WP18">
        <f t="shared" si="411"/>
        <v>0</v>
      </c>
      <c r="WQ18">
        <f t="shared" si="412"/>
        <v>0</v>
      </c>
      <c r="WR18">
        <f t="shared" si="413"/>
        <v>0</v>
      </c>
      <c r="WS18">
        <f t="shared" si="414"/>
        <v>0</v>
      </c>
      <c r="WT18">
        <f t="shared" si="415"/>
        <v>0</v>
      </c>
      <c r="WU18">
        <f t="shared" si="416"/>
        <v>0</v>
      </c>
      <c r="WV18">
        <f t="shared" si="417"/>
        <v>0</v>
      </c>
      <c r="WW18">
        <f t="shared" si="418"/>
        <v>0</v>
      </c>
      <c r="WX18">
        <f t="shared" si="419"/>
        <v>0</v>
      </c>
      <c r="WY18">
        <f t="shared" si="420"/>
        <v>0</v>
      </c>
      <c r="WZ18">
        <f t="shared" si="421"/>
        <v>0</v>
      </c>
      <c r="XA18">
        <f t="shared" si="422"/>
        <v>0</v>
      </c>
      <c r="XB18">
        <f t="shared" si="423"/>
        <v>0</v>
      </c>
      <c r="XC18">
        <f t="shared" si="424"/>
        <v>0</v>
      </c>
      <c r="XD18">
        <f t="shared" si="425"/>
        <v>0</v>
      </c>
      <c r="XE18">
        <f t="shared" si="426"/>
        <v>0</v>
      </c>
      <c r="XF18">
        <f t="shared" si="427"/>
        <v>0</v>
      </c>
      <c r="XG18">
        <f t="shared" si="428"/>
        <v>0</v>
      </c>
      <c r="XH18">
        <f t="shared" si="429"/>
        <v>0</v>
      </c>
      <c r="XI18">
        <f t="shared" si="430"/>
        <v>0</v>
      </c>
      <c r="XJ18">
        <f t="shared" si="431"/>
        <v>0</v>
      </c>
      <c r="XK18">
        <f t="shared" si="432"/>
        <v>0</v>
      </c>
      <c r="XL18">
        <f t="shared" si="433"/>
        <v>0</v>
      </c>
      <c r="XM18">
        <f t="shared" si="434"/>
        <v>0</v>
      </c>
      <c r="XN18">
        <f t="shared" si="435"/>
        <v>0</v>
      </c>
      <c r="XO18">
        <f t="shared" si="436"/>
        <v>0</v>
      </c>
      <c r="XP18">
        <f t="shared" si="437"/>
        <v>0</v>
      </c>
      <c r="XQ18">
        <f t="shared" si="438"/>
        <v>0</v>
      </c>
      <c r="XR18">
        <f t="shared" si="439"/>
        <v>0</v>
      </c>
      <c r="XS18">
        <f t="shared" si="440"/>
        <v>0</v>
      </c>
      <c r="XT18">
        <f t="shared" si="441"/>
        <v>0</v>
      </c>
      <c r="XU18">
        <f t="shared" si="442"/>
        <v>0</v>
      </c>
      <c r="XV18">
        <f t="shared" si="443"/>
        <v>0</v>
      </c>
      <c r="XW18">
        <f t="shared" si="444"/>
        <v>0</v>
      </c>
      <c r="XX18">
        <f t="shared" si="445"/>
        <v>0</v>
      </c>
      <c r="XY18">
        <f t="shared" si="446"/>
        <v>0</v>
      </c>
      <c r="XZ18">
        <f t="shared" si="447"/>
        <v>0</v>
      </c>
      <c r="YA18">
        <f t="shared" si="448"/>
        <v>0</v>
      </c>
      <c r="YB18">
        <f t="shared" si="449"/>
        <v>0</v>
      </c>
      <c r="YC18">
        <f t="shared" si="450"/>
        <v>0</v>
      </c>
      <c r="YD18">
        <f t="shared" si="451"/>
        <v>0</v>
      </c>
      <c r="YE18">
        <f t="shared" si="452"/>
        <v>0</v>
      </c>
      <c r="YF18">
        <f t="shared" si="453"/>
        <v>0</v>
      </c>
      <c r="YG18">
        <f t="shared" si="454"/>
        <v>0</v>
      </c>
      <c r="YH18">
        <f t="shared" si="455"/>
        <v>0</v>
      </c>
      <c r="YI18">
        <f t="shared" si="456"/>
        <v>0</v>
      </c>
      <c r="YJ18">
        <f t="shared" si="457"/>
        <v>0</v>
      </c>
      <c r="YK18">
        <f t="shared" si="458"/>
        <v>0</v>
      </c>
      <c r="YL18">
        <f t="shared" si="459"/>
        <v>0</v>
      </c>
      <c r="YM18">
        <f t="shared" si="460"/>
        <v>0</v>
      </c>
      <c r="YN18">
        <f t="shared" si="461"/>
        <v>0</v>
      </c>
      <c r="YO18">
        <f t="shared" si="462"/>
        <v>0</v>
      </c>
      <c r="YP18">
        <f t="shared" si="463"/>
        <v>0</v>
      </c>
      <c r="YQ18">
        <f t="shared" si="464"/>
        <v>0</v>
      </c>
      <c r="YR18">
        <f t="shared" si="465"/>
        <v>0</v>
      </c>
      <c r="YS18">
        <f t="shared" si="466"/>
        <v>0</v>
      </c>
      <c r="YT18">
        <f t="shared" si="467"/>
        <v>0</v>
      </c>
      <c r="YU18">
        <f t="shared" si="468"/>
        <v>0</v>
      </c>
      <c r="YV18">
        <f t="shared" si="469"/>
        <v>0</v>
      </c>
      <c r="YW18">
        <f t="shared" si="470"/>
        <v>0</v>
      </c>
      <c r="YX18">
        <f t="shared" si="471"/>
        <v>0</v>
      </c>
      <c r="YY18">
        <f t="shared" si="472"/>
        <v>0</v>
      </c>
      <c r="YZ18">
        <f t="shared" si="473"/>
        <v>0</v>
      </c>
      <c r="ZA18">
        <f t="shared" si="474"/>
        <v>0</v>
      </c>
      <c r="ZB18">
        <f t="shared" si="475"/>
        <v>0</v>
      </c>
      <c r="ZC18">
        <f t="shared" si="476"/>
        <v>0</v>
      </c>
      <c r="ZD18">
        <f t="shared" si="477"/>
        <v>0</v>
      </c>
      <c r="ZE18">
        <f t="shared" si="478"/>
        <v>0</v>
      </c>
      <c r="ZG18" s="4">
        <f t="shared" si="479"/>
        <v>307</v>
      </c>
      <c r="ZH18" s="4">
        <f t="shared" si="480"/>
        <v>155</v>
      </c>
      <c r="ZI18" s="4">
        <f t="shared" si="481"/>
        <v>220</v>
      </c>
      <c r="ZJ18" s="4">
        <f t="shared" si="482"/>
        <v>0</v>
      </c>
      <c r="ZL18" s="4">
        <f t="shared" si="483"/>
        <v>682</v>
      </c>
      <c r="ZO18">
        <f t="shared" si="484"/>
        <v>78</v>
      </c>
      <c r="ZP18">
        <f t="shared" si="485"/>
        <v>25</v>
      </c>
      <c r="ZQ18">
        <f t="shared" si="486"/>
        <v>72</v>
      </c>
      <c r="ZR18">
        <f t="shared" si="487"/>
        <v>52</v>
      </c>
      <c r="ZS18">
        <f t="shared" si="488"/>
        <v>65</v>
      </c>
      <c r="ZT18">
        <f t="shared" si="489"/>
        <v>38</v>
      </c>
      <c r="ZU18">
        <f t="shared" si="490"/>
        <v>93</v>
      </c>
      <c r="ZV18">
        <f t="shared" si="491"/>
        <v>62</v>
      </c>
      <c r="ZW18">
        <f t="shared" si="492"/>
        <v>94</v>
      </c>
      <c r="ZX18">
        <f t="shared" si="493"/>
        <v>103</v>
      </c>
      <c r="ZY18">
        <f t="shared" si="494"/>
        <v>0</v>
      </c>
      <c r="ZZ18">
        <f t="shared" si="495"/>
        <v>0</v>
      </c>
      <c r="AAA18">
        <f t="shared" si="496"/>
        <v>0</v>
      </c>
      <c r="AAB18">
        <f t="shared" si="497"/>
        <v>0</v>
      </c>
      <c r="AAC18">
        <f t="shared" si="498"/>
        <v>0</v>
      </c>
      <c r="AAD18">
        <f t="shared" si="499"/>
        <v>0</v>
      </c>
      <c r="AAE18">
        <f t="shared" si="500"/>
        <v>0</v>
      </c>
      <c r="AAF18">
        <f t="shared" si="501"/>
        <v>0</v>
      </c>
      <c r="AAG18">
        <f t="shared" si="502"/>
        <v>0</v>
      </c>
      <c r="AAH18">
        <f t="shared" si="503"/>
        <v>0</v>
      </c>
      <c r="AAI18">
        <f t="shared" si="504"/>
        <v>0</v>
      </c>
      <c r="AAJ18">
        <f t="shared" si="505"/>
        <v>0</v>
      </c>
      <c r="AAK18">
        <f t="shared" si="506"/>
        <v>0</v>
      </c>
      <c r="AAL18">
        <f t="shared" si="507"/>
        <v>0</v>
      </c>
      <c r="AAM18">
        <f t="shared" si="508"/>
        <v>0</v>
      </c>
      <c r="AAN18">
        <f t="shared" si="509"/>
        <v>0</v>
      </c>
      <c r="AAO18">
        <f t="shared" si="510"/>
        <v>0</v>
      </c>
      <c r="AAP18">
        <f t="shared" si="511"/>
        <v>0</v>
      </c>
      <c r="AAQ18">
        <f t="shared" si="512"/>
        <v>0</v>
      </c>
      <c r="AAR18">
        <f t="shared" si="513"/>
        <v>0</v>
      </c>
      <c r="AAS18">
        <f t="shared" si="514"/>
        <v>0</v>
      </c>
      <c r="AAT18">
        <f t="shared" si="515"/>
        <v>0</v>
      </c>
      <c r="AAU18">
        <f t="shared" si="516"/>
        <v>0</v>
      </c>
      <c r="AAV18">
        <f t="shared" si="517"/>
        <v>0</v>
      </c>
      <c r="AAW18">
        <f t="shared" si="518"/>
        <v>0</v>
      </c>
      <c r="AAX18">
        <f t="shared" si="519"/>
        <v>0</v>
      </c>
      <c r="AAY18">
        <f t="shared" si="520"/>
        <v>0</v>
      </c>
      <c r="AAZ18">
        <f t="shared" si="521"/>
        <v>0</v>
      </c>
      <c r="ABA18">
        <f t="shared" si="522"/>
        <v>0</v>
      </c>
      <c r="ABB18">
        <f t="shared" si="523"/>
        <v>0</v>
      </c>
      <c r="ABC18">
        <f t="shared" si="524"/>
        <v>0</v>
      </c>
      <c r="ABD18">
        <f t="shared" si="525"/>
        <v>0</v>
      </c>
      <c r="ABE18">
        <f t="shared" si="526"/>
        <v>0</v>
      </c>
      <c r="ABF18">
        <f t="shared" si="527"/>
        <v>0</v>
      </c>
      <c r="ABG18">
        <f t="shared" si="528"/>
        <v>0</v>
      </c>
      <c r="ABH18">
        <f t="shared" si="529"/>
        <v>0</v>
      </c>
      <c r="ABI18">
        <f t="shared" si="530"/>
        <v>0</v>
      </c>
      <c r="ABJ18">
        <f t="shared" si="531"/>
        <v>0</v>
      </c>
      <c r="ABK18">
        <f t="shared" si="532"/>
        <v>0</v>
      </c>
      <c r="ABL18">
        <f t="shared" si="533"/>
        <v>0</v>
      </c>
      <c r="ABM18">
        <f t="shared" si="534"/>
        <v>0</v>
      </c>
      <c r="ABN18">
        <f t="shared" si="535"/>
        <v>0</v>
      </c>
      <c r="ABO18">
        <f t="shared" si="536"/>
        <v>0</v>
      </c>
      <c r="ABP18">
        <f t="shared" si="537"/>
        <v>0</v>
      </c>
      <c r="ABQ18">
        <f t="shared" si="538"/>
        <v>0</v>
      </c>
      <c r="ABR18">
        <f t="shared" si="539"/>
        <v>0</v>
      </c>
      <c r="ABS18">
        <f t="shared" si="540"/>
        <v>0</v>
      </c>
      <c r="ABT18">
        <f t="shared" si="541"/>
        <v>0</v>
      </c>
      <c r="ABU18">
        <f t="shared" si="542"/>
        <v>0</v>
      </c>
      <c r="ABV18">
        <f t="shared" si="543"/>
        <v>0</v>
      </c>
      <c r="ABW18">
        <f t="shared" si="544"/>
        <v>0</v>
      </c>
      <c r="ABX18">
        <f t="shared" si="545"/>
        <v>0</v>
      </c>
      <c r="ABY18">
        <f t="shared" si="546"/>
        <v>0</v>
      </c>
      <c r="ABZ18">
        <f t="shared" si="547"/>
        <v>0</v>
      </c>
      <c r="ACA18">
        <f t="shared" si="548"/>
        <v>0</v>
      </c>
      <c r="ACB18">
        <f t="shared" si="549"/>
        <v>0</v>
      </c>
      <c r="ACC18">
        <f t="shared" si="550"/>
        <v>0</v>
      </c>
      <c r="ACD18">
        <f t="shared" si="551"/>
        <v>0</v>
      </c>
      <c r="ACE18">
        <f t="shared" si="552"/>
        <v>0</v>
      </c>
      <c r="ACF18">
        <f t="shared" si="553"/>
        <v>0</v>
      </c>
      <c r="ACG18">
        <f t="shared" si="554"/>
        <v>0</v>
      </c>
      <c r="ACH18">
        <f t="shared" si="555"/>
        <v>0</v>
      </c>
      <c r="ACI18">
        <f t="shared" si="556"/>
        <v>0</v>
      </c>
      <c r="ACJ18">
        <f t="shared" si="557"/>
        <v>0</v>
      </c>
      <c r="ACK18">
        <f t="shared" si="558"/>
        <v>0</v>
      </c>
      <c r="ACL18">
        <f t="shared" si="559"/>
        <v>0</v>
      </c>
      <c r="ACM18">
        <f t="shared" si="560"/>
        <v>0</v>
      </c>
      <c r="ACN18">
        <f t="shared" si="561"/>
        <v>0</v>
      </c>
      <c r="ACO18">
        <f t="shared" si="562"/>
        <v>0</v>
      </c>
      <c r="ACP18">
        <f t="shared" si="563"/>
        <v>0</v>
      </c>
      <c r="ACQ18">
        <f t="shared" si="564"/>
        <v>0</v>
      </c>
      <c r="ACR18">
        <f t="shared" si="565"/>
        <v>0</v>
      </c>
      <c r="ACS18">
        <f t="shared" si="566"/>
        <v>0</v>
      </c>
      <c r="ACT18">
        <f t="shared" si="567"/>
        <v>0</v>
      </c>
      <c r="ACU18">
        <f t="shared" si="568"/>
        <v>0</v>
      </c>
      <c r="ACW18" s="4">
        <f t="shared" si="569"/>
        <v>464.09999999999997</v>
      </c>
      <c r="ACX18" s="4">
        <f t="shared" si="570"/>
        <v>225.7</v>
      </c>
      <c r="ACY18" s="4">
        <f t="shared" si="571"/>
        <v>147.69999999999999</v>
      </c>
      <c r="ACZ18" s="4">
        <f t="shared" si="572"/>
        <v>0</v>
      </c>
      <c r="ADA18" s="88">
        <f t="shared" si="573"/>
        <v>10.62308806327049</v>
      </c>
      <c r="ADB18" s="4">
        <f t="shared" si="574"/>
        <v>837.5</v>
      </c>
      <c r="ADC18" s="5">
        <f t="shared" si="575"/>
        <v>9.6343136756076184</v>
      </c>
      <c r="ADD18" s="5">
        <f t="shared" si="576"/>
        <v>7.0166468724978124</v>
      </c>
      <c r="ADE18">
        <f t="shared" si="577"/>
        <v>60.6</v>
      </c>
      <c r="ADF18">
        <f t="shared" si="578"/>
        <v>148.6</v>
      </c>
      <c r="ADG18">
        <f t="shared" si="579"/>
        <v>52.2</v>
      </c>
      <c r="ADH18">
        <f t="shared" si="580"/>
        <v>43.3</v>
      </c>
      <c r="ADI18">
        <f t="shared" si="581"/>
        <v>12.9</v>
      </c>
      <c r="ADJ18">
        <f t="shared" si="582"/>
        <v>102.7</v>
      </c>
      <c r="ADK18">
        <f t="shared" si="583"/>
        <v>147.9</v>
      </c>
      <c r="ADL18">
        <f t="shared" si="584"/>
        <v>77.8</v>
      </c>
      <c r="ADM18">
        <f t="shared" si="585"/>
        <v>100</v>
      </c>
      <c r="ADN18">
        <f t="shared" si="586"/>
        <v>91.5</v>
      </c>
      <c r="ADO18">
        <f t="shared" si="587"/>
        <v>0</v>
      </c>
      <c r="ADP18">
        <f t="shared" si="588"/>
        <v>0</v>
      </c>
      <c r="ADQ18">
        <f t="shared" si="589"/>
        <v>0</v>
      </c>
      <c r="ADR18">
        <f t="shared" si="590"/>
        <v>0</v>
      </c>
      <c r="ADS18">
        <f t="shared" si="591"/>
        <v>0</v>
      </c>
      <c r="ADT18">
        <f t="shared" si="592"/>
        <v>0</v>
      </c>
      <c r="ADU18">
        <f t="shared" si="593"/>
        <v>0</v>
      </c>
      <c r="ADV18">
        <f t="shared" si="594"/>
        <v>0</v>
      </c>
      <c r="ADW18">
        <f t="shared" si="595"/>
        <v>0</v>
      </c>
      <c r="ADX18">
        <f t="shared" si="596"/>
        <v>0</v>
      </c>
      <c r="ADY18">
        <f t="shared" si="597"/>
        <v>0</v>
      </c>
      <c r="ADZ18">
        <f t="shared" si="598"/>
        <v>0</v>
      </c>
      <c r="AEA18">
        <f t="shared" si="599"/>
        <v>0</v>
      </c>
      <c r="AEB18">
        <f t="shared" si="600"/>
        <v>0</v>
      </c>
      <c r="AEC18">
        <f t="shared" si="601"/>
        <v>0</v>
      </c>
      <c r="AED18">
        <f t="shared" si="602"/>
        <v>0</v>
      </c>
      <c r="AEE18">
        <f t="shared" si="603"/>
        <v>0</v>
      </c>
      <c r="AEF18">
        <f t="shared" si="604"/>
        <v>0</v>
      </c>
      <c r="AEG18">
        <f t="shared" si="605"/>
        <v>0</v>
      </c>
      <c r="AEH18">
        <f t="shared" si="606"/>
        <v>0</v>
      </c>
      <c r="AEI18">
        <f t="shared" si="607"/>
        <v>0</v>
      </c>
      <c r="AEJ18">
        <f t="shared" si="608"/>
        <v>0</v>
      </c>
      <c r="AEK18">
        <f t="shared" si="609"/>
        <v>0</v>
      </c>
      <c r="AEL18">
        <f t="shared" si="610"/>
        <v>0</v>
      </c>
      <c r="AEM18">
        <f t="shared" si="611"/>
        <v>0</v>
      </c>
      <c r="AEN18">
        <f t="shared" si="612"/>
        <v>0</v>
      </c>
      <c r="AEO18">
        <f t="shared" si="613"/>
        <v>0</v>
      </c>
      <c r="AEP18">
        <f t="shared" si="614"/>
        <v>0</v>
      </c>
      <c r="AEQ18">
        <f t="shared" si="615"/>
        <v>0</v>
      </c>
      <c r="AER18">
        <f t="shared" si="616"/>
        <v>0</v>
      </c>
      <c r="AES18">
        <f t="shared" si="617"/>
        <v>0</v>
      </c>
      <c r="AET18">
        <f t="shared" si="618"/>
        <v>0</v>
      </c>
      <c r="AEU18">
        <f t="shared" si="619"/>
        <v>0</v>
      </c>
      <c r="AEV18">
        <f t="shared" si="620"/>
        <v>0</v>
      </c>
      <c r="AEW18">
        <f t="shared" si="621"/>
        <v>0</v>
      </c>
      <c r="AEX18">
        <f t="shared" si="622"/>
        <v>0</v>
      </c>
      <c r="AEY18">
        <f t="shared" si="623"/>
        <v>0</v>
      </c>
      <c r="AEZ18">
        <f t="shared" si="624"/>
        <v>0</v>
      </c>
      <c r="AFA18">
        <f t="shared" si="625"/>
        <v>0</v>
      </c>
      <c r="AFB18">
        <f t="shared" si="626"/>
        <v>0</v>
      </c>
      <c r="AFC18">
        <f t="shared" si="627"/>
        <v>0</v>
      </c>
      <c r="AFD18">
        <f t="shared" si="628"/>
        <v>0</v>
      </c>
      <c r="AFE18">
        <f t="shared" si="629"/>
        <v>0</v>
      </c>
      <c r="AFF18">
        <f t="shared" si="630"/>
        <v>0</v>
      </c>
      <c r="AFG18">
        <f t="shared" si="631"/>
        <v>0</v>
      </c>
      <c r="AFH18">
        <f t="shared" si="632"/>
        <v>0</v>
      </c>
      <c r="AFI18">
        <f t="shared" si="633"/>
        <v>0</v>
      </c>
      <c r="AFJ18">
        <f t="shared" si="634"/>
        <v>0</v>
      </c>
      <c r="AFK18">
        <f t="shared" si="635"/>
        <v>0</v>
      </c>
      <c r="AFL18">
        <f t="shared" si="636"/>
        <v>0</v>
      </c>
      <c r="AFM18">
        <f t="shared" si="637"/>
        <v>0</v>
      </c>
      <c r="AFN18">
        <f t="shared" si="638"/>
        <v>0</v>
      </c>
      <c r="AFO18">
        <f t="shared" si="639"/>
        <v>0</v>
      </c>
      <c r="AFP18">
        <f t="shared" si="640"/>
        <v>0</v>
      </c>
      <c r="AFQ18">
        <f t="shared" si="641"/>
        <v>0</v>
      </c>
      <c r="AFR18">
        <f t="shared" si="642"/>
        <v>0</v>
      </c>
      <c r="AFS18">
        <f t="shared" si="643"/>
        <v>0</v>
      </c>
      <c r="AFT18">
        <f t="shared" si="644"/>
        <v>0</v>
      </c>
      <c r="AFU18">
        <f t="shared" si="645"/>
        <v>0</v>
      </c>
      <c r="AFV18">
        <f t="shared" si="646"/>
        <v>0</v>
      </c>
      <c r="AFW18">
        <f t="shared" si="647"/>
        <v>0</v>
      </c>
      <c r="AFX18">
        <f t="shared" si="648"/>
        <v>0</v>
      </c>
      <c r="AFY18">
        <f t="shared" si="649"/>
        <v>0</v>
      </c>
      <c r="AFZ18">
        <f t="shared" si="650"/>
        <v>0</v>
      </c>
      <c r="AGA18">
        <f t="shared" si="651"/>
        <v>0</v>
      </c>
      <c r="AGB18">
        <f t="shared" si="652"/>
        <v>0</v>
      </c>
      <c r="AGC18">
        <f t="shared" si="653"/>
        <v>0</v>
      </c>
      <c r="AGD18">
        <f t="shared" si="654"/>
        <v>0</v>
      </c>
      <c r="AGE18">
        <f t="shared" si="655"/>
        <v>0</v>
      </c>
      <c r="AGF18">
        <f t="shared" si="656"/>
        <v>0</v>
      </c>
      <c r="AGG18">
        <f t="shared" si="657"/>
        <v>0</v>
      </c>
      <c r="AGH18">
        <f t="shared" si="658"/>
        <v>0</v>
      </c>
      <c r="AGI18">
        <f t="shared" si="659"/>
        <v>0</v>
      </c>
      <c r="AGJ18">
        <f t="shared" si="660"/>
        <v>0</v>
      </c>
      <c r="AGK18">
        <f t="shared" si="661"/>
        <v>0</v>
      </c>
      <c r="AGM18" s="88">
        <f t="shared" si="662"/>
        <v>72</v>
      </c>
      <c r="AGN18" s="88">
        <v>72</v>
      </c>
      <c r="AGO18">
        <v>5</v>
      </c>
      <c r="AGP18">
        <f t="shared" si="663"/>
        <v>5</v>
      </c>
      <c r="AGQ18">
        <f t="shared" si="664"/>
        <v>5</v>
      </c>
      <c r="AGR18">
        <f t="shared" si="665"/>
        <v>5</v>
      </c>
      <c r="AGS18">
        <f t="shared" si="666"/>
        <v>5</v>
      </c>
      <c r="AGT18">
        <f t="shared" si="667"/>
        <v>10</v>
      </c>
      <c r="AGU18">
        <f t="shared" si="668"/>
        <v>5</v>
      </c>
      <c r="AGV18">
        <f t="shared" si="669"/>
        <v>8</v>
      </c>
      <c r="AGW18">
        <f t="shared" si="670"/>
        <v>2</v>
      </c>
      <c r="AGX18">
        <f t="shared" si="671"/>
        <v>5</v>
      </c>
      <c r="AGY18">
        <f t="shared" si="672"/>
        <v>5</v>
      </c>
      <c r="AGZ18">
        <f t="shared" si="673"/>
        <v>0</v>
      </c>
      <c r="AHA18">
        <f t="shared" si="674"/>
        <v>0</v>
      </c>
      <c r="AHB18">
        <f t="shared" si="675"/>
        <v>0</v>
      </c>
      <c r="AHC18">
        <f t="shared" si="676"/>
        <v>0</v>
      </c>
      <c r="AHD18">
        <f t="shared" si="677"/>
        <v>0</v>
      </c>
      <c r="AHE18">
        <f t="shared" si="678"/>
        <v>0</v>
      </c>
      <c r="AHF18">
        <f t="shared" si="679"/>
        <v>0</v>
      </c>
      <c r="AHG18">
        <f t="shared" si="680"/>
        <v>0</v>
      </c>
      <c r="AHH18">
        <f t="shared" si="681"/>
        <v>0</v>
      </c>
      <c r="AHI18">
        <f t="shared" si="682"/>
        <v>0</v>
      </c>
      <c r="AHJ18">
        <f t="shared" si="683"/>
        <v>0</v>
      </c>
      <c r="AHK18">
        <f t="shared" si="684"/>
        <v>0</v>
      </c>
      <c r="AHL18">
        <f t="shared" si="685"/>
        <v>0</v>
      </c>
      <c r="AHM18">
        <f t="shared" si="686"/>
        <v>0</v>
      </c>
      <c r="AHN18">
        <f t="shared" si="687"/>
        <v>0</v>
      </c>
      <c r="AHO18">
        <f t="shared" si="688"/>
        <v>0</v>
      </c>
      <c r="AHP18">
        <f t="shared" si="689"/>
        <v>0</v>
      </c>
      <c r="AHQ18">
        <f t="shared" si="690"/>
        <v>0</v>
      </c>
      <c r="AHR18">
        <f t="shared" si="691"/>
        <v>0</v>
      </c>
      <c r="AHS18">
        <f t="shared" si="692"/>
        <v>0</v>
      </c>
      <c r="AHT18">
        <f t="shared" si="693"/>
        <v>0</v>
      </c>
      <c r="AHU18">
        <f t="shared" si="694"/>
        <v>0</v>
      </c>
      <c r="AHV18">
        <f t="shared" si="695"/>
        <v>0</v>
      </c>
      <c r="AHW18">
        <f t="shared" si="696"/>
        <v>0</v>
      </c>
      <c r="AHX18">
        <f t="shared" si="697"/>
        <v>0</v>
      </c>
      <c r="AHY18">
        <f t="shared" si="698"/>
        <v>0</v>
      </c>
      <c r="AHZ18">
        <f t="shared" si="699"/>
        <v>0</v>
      </c>
      <c r="AIA18">
        <f t="shared" si="700"/>
        <v>0</v>
      </c>
      <c r="AIB18">
        <f t="shared" si="701"/>
        <v>0</v>
      </c>
      <c r="AIC18">
        <f t="shared" si="702"/>
        <v>0</v>
      </c>
      <c r="AID18">
        <f t="shared" si="703"/>
        <v>0</v>
      </c>
      <c r="AIE18">
        <f t="shared" si="704"/>
        <v>0</v>
      </c>
      <c r="AIF18">
        <f t="shared" si="705"/>
        <v>0</v>
      </c>
      <c r="AIG18">
        <f t="shared" si="706"/>
        <v>0</v>
      </c>
      <c r="AIH18">
        <f t="shared" si="707"/>
        <v>0</v>
      </c>
      <c r="AII18">
        <f t="shared" si="708"/>
        <v>0</v>
      </c>
      <c r="AIJ18">
        <f t="shared" si="709"/>
        <v>0</v>
      </c>
      <c r="AIK18">
        <f t="shared" si="710"/>
        <v>0</v>
      </c>
      <c r="AIL18">
        <f t="shared" si="711"/>
        <v>0</v>
      </c>
      <c r="AIM18">
        <f t="shared" si="712"/>
        <v>0</v>
      </c>
      <c r="AIN18">
        <f t="shared" si="713"/>
        <v>0</v>
      </c>
      <c r="AIO18">
        <f t="shared" si="714"/>
        <v>0</v>
      </c>
      <c r="AIP18">
        <f t="shared" si="715"/>
        <v>0</v>
      </c>
      <c r="AIQ18">
        <f t="shared" si="716"/>
        <v>0</v>
      </c>
      <c r="AIR18">
        <f t="shared" si="717"/>
        <v>0</v>
      </c>
      <c r="AIS18">
        <f t="shared" si="718"/>
        <v>0</v>
      </c>
      <c r="AIT18">
        <f t="shared" si="719"/>
        <v>0</v>
      </c>
      <c r="AIU18">
        <f t="shared" si="720"/>
        <v>0</v>
      </c>
      <c r="AIV18">
        <f t="shared" si="721"/>
        <v>0</v>
      </c>
      <c r="AIW18">
        <f t="shared" si="722"/>
        <v>0</v>
      </c>
      <c r="AIX18">
        <f t="shared" si="723"/>
        <v>0</v>
      </c>
      <c r="AIY18">
        <f t="shared" si="724"/>
        <v>0</v>
      </c>
      <c r="AIZ18">
        <f t="shared" si="725"/>
        <v>0</v>
      </c>
      <c r="AJA18">
        <f t="shared" si="726"/>
        <v>0</v>
      </c>
      <c r="AJB18">
        <f t="shared" si="727"/>
        <v>0</v>
      </c>
      <c r="AJC18">
        <f t="shared" si="728"/>
        <v>0</v>
      </c>
      <c r="AJD18">
        <f t="shared" si="729"/>
        <v>0</v>
      </c>
      <c r="AJE18">
        <f t="shared" si="730"/>
        <v>0</v>
      </c>
      <c r="AJF18">
        <f t="shared" si="731"/>
        <v>0</v>
      </c>
      <c r="AJG18">
        <f t="shared" si="732"/>
        <v>0</v>
      </c>
      <c r="AJH18">
        <f t="shared" si="733"/>
        <v>0</v>
      </c>
      <c r="AJI18">
        <f t="shared" si="734"/>
        <v>0</v>
      </c>
      <c r="AJJ18">
        <f t="shared" si="735"/>
        <v>0</v>
      </c>
      <c r="AJK18">
        <f t="shared" si="736"/>
        <v>0</v>
      </c>
      <c r="AJL18">
        <f t="shared" si="737"/>
        <v>0</v>
      </c>
      <c r="AJM18">
        <f t="shared" si="738"/>
        <v>0</v>
      </c>
      <c r="AJN18">
        <f t="shared" si="739"/>
        <v>0</v>
      </c>
      <c r="AJO18">
        <f t="shared" si="740"/>
        <v>0</v>
      </c>
      <c r="AJP18">
        <f t="shared" si="741"/>
        <v>0</v>
      </c>
      <c r="AJQ18">
        <f t="shared" si="742"/>
        <v>0</v>
      </c>
      <c r="AJR18">
        <f t="shared" si="743"/>
        <v>0</v>
      </c>
      <c r="AJS18">
        <f t="shared" si="744"/>
        <v>0</v>
      </c>
      <c r="AJT18">
        <f t="shared" si="745"/>
        <v>0</v>
      </c>
      <c r="AJU18">
        <f t="shared" si="746"/>
        <v>0</v>
      </c>
      <c r="AJV18">
        <f t="shared" si="747"/>
        <v>0</v>
      </c>
      <c r="AJX18">
        <v>44</v>
      </c>
      <c r="AJY18">
        <v>1</v>
      </c>
      <c r="AJZ18">
        <v>1</v>
      </c>
      <c r="AKA18">
        <f t="shared" si="748"/>
        <v>1</v>
      </c>
      <c r="AKB18">
        <f t="shared" si="749"/>
        <v>2</v>
      </c>
      <c r="AKC18">
        <f t="shared" si="750"/>
        <v>2</v>
      </c>
      <c r="AKD18">
        <f t="shared" si="751"/>
        <v>4</v>
      </c>
      <c r="AKE18">
        <f t="shared" si="752"/>
        <v>8</v>
      </c>
      <c r="AKF18">
        <f t="shared" si="753"/>
        <v>8</v>
      </c>
      <c r="AKG18">
        <f t="shared" si="754"/>
        <v>1</v>
      </c>
      <c r="AKH18">
        <f t="shared" si="755"/>
        <v>0</v>
      </c>
      <c r="AKI18">
        <f t="shared" si="756"/>
        <v>0</v>
      </c>
      <c r="AKJ18">
        <f t="shared" si="757"/>
        <v>0</v>
      </c>
      <c r="AKK18">
        <f t="shared" si="758"/>
        <v>0</v>
      </c>
      <c r="AKL18">
        <f t="shared" si="759"/>
        <v>0</v>
      </c>
      <c r="AKM18">
        <f t="shared" si="760"/>
        <v>0</v>
      </c>
      <c r="AKN18">
        <f t="shared" si="761"/>
        <v>0</v>
      </c>
      <c r="AKO18">
        <f t="shared" si="762"/>
        <v>0</v>
      </c>
      <c r="AKP18">
        <f t="shared" si="763"/>
        <v>0</v>
      </c>
      <c r="AKQ18">
        <f t="shared" si="764"/>
        <v>0</v>
      </c>
      <c r="AKR18">
        <f t="shared" si="765"/>
        <v>0</v>
      </c>
      <c r="AKS18">
        <f t="shared" si="766"/>
        <v>0</v>
      </c>
      <c r="AKT18">
        <f t="shared" si="767"/>
        <v>0</v>
      </c>
      <c r="AKU18">
        <f t="shared" si="768"/>
        <v>0</v>
      </c>
      <c r="AKV18">
        <f t="shared" si="769"/>
        <v>0</v>
      </c>
      <c r="AKW18">
        <f t="shared" si="770"/>
        <v>0</v>
      </c>
      <c r="AKX18">
        <f t="shared" si="771"/>
        <v>0</v>
      </c>
      <c r="AKY18">
        <f t="shared" si="772"/>
        <v>0</v>
      </c>
      <c r="AKZ18">
        <f t="shared" si="773"/>
        <v>0</v>
      </c>
      <c r="ALA18">
        <f t="shared" si="774"/>
        <v>0</v>
      </c>
      <c r="ALB18">
        <f t="shared" si="775"/>
        <v>0</v>
      </c>
      <c r="ALC18">
        <f t="shared" si="776"/>
        <v>0</v>
      </c>
      <c r="ALD18">
        <f t="shared" si="777"/>
        <v>0</v>
      </c>
      <c r="ALE18">
        <f t="shared" si="778"/>
        <v>0</v>
      </c>
      <c r="ALF18">
        <f t="shared" si="779"/>
        <v>0</v>
      </c>
      <c r="ALG18">
        <f t="shared" si="780"/>
        <v>0</v>
      </c>
      <c r="ALH18">
        <f t="shared" si="781"/>
        <v>0</v>
      </c>
      <c r="ALI18">
        <f t="shared" si="782"/>
        <v>0</v>
      </c>
      <c r="ALJ18">
        <f t="shared" si="783"/>
        <v>0</v>
      </c>
      <c r="ALK18">
        <f t="shared" si="784"/>
        <v>0</v>
      </c>
      <c r="ALL18">
        <f t="shared" si="785"/>
        <v>0</v>
      </c>
      <c r="ALM18">
        <f t="shared" si="786"/>
        <v>0</v>
      </c>
      <c r="ALN18">
        <f t="shared" si="787"/>
        <v>0</v>
      </c>
      <c r="ALO18">
        <f t="shared" si="788"/>
        <v>0</v>
      </c>
      <c r="ALP18">
        <f t="shared" si="789"/>
        <v>0</v>
      </c>
      <c r="ALQ18">
        <f t="shared" si="790"/>
        <v>0</v>
      </c>
      <c r="ALR18">
        <f t="shared" si="791"/>
        <v>0</v>
      </c>
      <c r="ALS18">
        <f t="shared" si="792"/>
        <v>0</v>
      </c>
      <c r="ALT18">
        <f t="shared" si="793"/>
        <v>0</v>
      </c>
      <c r="ALU18">
        <f t="shared" si="794"/>
        <v>0</v>
      </c>
      <c r="ALV18">
        <f t="shared" si="795"/>
        <v>0</v>
      </c>
      <c r="ALW18">
        <f t="shared" si="796"/>
        <v>0</v>
      </c>
      <c r="ALX18">
        <f t="shared" si="797"/>
        <v>0</v>
      </c>
      <c r="ALY18">
        <f t="shared" si="798"/>
        <v>0</v>
      </c>
      <c r="ALZ18">
        <f t="shared" si="799"/>
        <v>0</v>
      </c>
      <c r="AMA18">
        <f t="shared" si="800"/>
        <v>0</v>
      </c>
      <c r="AMB18">
        <f t="shared" si="801"/>
        <v>0</v>
      </c>
      <c r="AMC18">
        <f t="shared" si="802"/>
        <v>0</v>
      </c>
      <c r="AMD18">
        <f t="shared" si="803"/>
        <v>0</v>
      </c>
      <c r="AME18">
        <f t="shared" si="804"/>
        <v>0</v>
      </c>
      <c r="AMF18">
        <f t="shared" si="805"/>
        <v>0</v>
      </c>
      <c r="AMG18">
        <f t="shared" si="806"/>
        <v>0</v>
      </c>
      <c r="AMH18">
        <f t="shared" si="807"/>
        <v>0</v>
      </c>
      <c r="AMI18">
        <f t="shared" si="808"/>
        <v>0</v>
      </c>
      <c r="AMJ18">
        <f t="shared" si="809"/>
        <v>0</v>
      </c>
      <c r="AMK18">
        <f t="shared" si="810"/>
        <v>0</v>
      </c>
      <c r="AML18">
        <f t="shared" si="811"/>
        <v>0</v>
      </c>
      <c r="AMM18">
        <f t="shared" si="812"/>
        <v>0</v>
      </c>
      <c r="AMN18">
        <f t="shared" si="813"/>
        <v>0</v>
      </c>
      <c r="AMO18">
        <f t="shared" si="814"/>
        <v>0</v>
      </c>
      <c r="AMP18">
        <f t="shared" si="815"/>
        <v>0</v>
      </c>
      <c r="AMQ18">
        <f t="shared" si="816"/>
        <v>0</v>
      </c>
      <c r="AMR18">
        <f t="shared" si="817"/>
        <v>0</v>
      </c>
      <c r="AMS18">
        <f t="shared" si="818"/>
        <v>0</v>
      </c>
      <c r="AMT18">
        <f t="shared" si="819"/>
        <v>0</v>
      </c>
      <c r="AMU18">
        <f t="shared" si="820"/>
        <v>0</v>
      </c>
      <c r="AMV18">
        <f t="shared" si="821"/>
        <v>0</v>
      </c>
      <c r="AMW18">
        <f t="shared" si="822"/>
        <v>0</v>
      </c>
      <c r="AMX18">
        <f t="shared" si="823"/>
        <v>0</v>
      </c>
      <c r="AMY18">
        <f t="shared" si="824"/>
        <v>0</v>
      </c>
      <c r="AMZ18">
        <f t="shared" si="825"/>
        <v>0</v>
      </c>
      <c r="ANA18">
        <f t="shared" si="826"/>
        <v>0</v>
      </c>
      <c r="ANB18">
        <f t="shared" si="827"/>
        <v>0</v>
      </c>
      <c r="ANC18">
        <f t="shared" si="828"/>
        <v>0</v>
      </c>
      <c r="AND18">
        <f t="shared" si="829"/>
        <v>0</v>
      </c>
      <c r="ANR18" s="4">
        <v>1893</v>
      </c>
      <c r="ANS18" s="4">
        <f t="shared" si="830"/>
        <v>1893</v>
      </c>
      <c r="ANU18" s="4">
        <v>1708</v>
      </c>
      <c r="ANV18" t="str">
        <f t="shared" si="831"/>
        <v>1732</v>
      </c>
      <c r="ANW18" t="str">
        <f t="shared" si="832"/>
        <v>1743</v>
      </c>
      <c r="ANX18" t="str">
        <f t="shared" si="833"/>
        <v>1760</v>
      </c>
      <c r="ANY18" t="str">
        <f t="shared" si="834"/>
        <v>1779</v>
      </c>
      <c r="ANZ18" t="str">
        <f t="shared" si="835"/>
        <v>1760</v>
      </c>
      <c r="AOA18" t="str">
        <f t="shared" si="836"/>
        <v>1765</v>
      </c>
      <c r="AOB18" t="str">
        <f t="shared" si="837"/>
        <v>1812</v>
      </c>
      <c r="AOC18" t="str">
        <f t="shared" si="838"/>
        <v>1829</v>
      </c>
      <c r="AOD18" t="str">
        <f t="shared" si="839"/>
        <v>1861</v>
      </c>
      <c r="AOE18" t="str">
        <f t="shared" si="840"/>
        <v>1893</v>
      </c>
      <c r="AOF18" t="str">
        <f t="shared" si="841"/>
        <v>1893</v>
      </c>
      <c r="AOG18" t="str">
        <f t="shared" si="842"/>
        <v>1893</v>
      </c>
      <c r="AOH18" t="str">
        <f t="shared" si="843"/>
        <v>1893</v>
      </c>
      <c r="AOI18" t="str">
        <f t="shared" si="844"/>
        <v>1893</v>
      </c>
      <c r="AOJ18" t="str">
        <f t="shared" si="845"/>
        <v>1893</v>
      </c>
      <c r="AOK18" t="str">
        <f t="shared" si="846"/>
        <v>1893</v>
      </c>
      <c r="AOL18" t="str">
        <f t="shared" si="847"/>
        <v>1893</v>
      </c>
      <c r="AOM18" t="str">
        <f t="shared" si="848"/>
        <v>1893</v>
      </c>
      <c r="AON18" t="str">
        <f t="shared" si="849"/>
        <v>1893</v>
      </c>
      <c r="AOO18" t="str">
        <f t="shared" si="850"/>
        <v>1893</v>
      </c>
      <c r="AOP18" t="str">
        <f t="shared" si="851"/>
        <v>1893</v>
      </c>
      <c r="AOQ18" t="str">
        <f t="shared" si="852"/>
        <v>1893</v>
      </c>
      <c r="AOR18" t="str">
        <f t="shared" si="853"/>
        <v>1893</v>
      </c>
      <c r="AOS18" t="str">
        <f t="shared" si="854"/>
        <v>1893</v>
      </c>
      <c r="AOT18" t="str">
        <f t="shared" si="855"/>
        <v>1893</v>
      </c>
      <c r="AOU18" t="str">
        <f t="shared" si="856"/>
        <v>1893</v>
      </c>
      <c r="AOV18" t="str">
        <f t="shared" si="857"/>
        <v>1893</v>
      </c>
      <c r="AOW18" t="str">
        <f t="shared" si="858"/>
        <v>1893</v>
      </c>
      <c r="AOX18" t="str">
        <f t="shared" si="859"/>
        <v>1893</v>
      </c>
      <c r="AOY18" t="str">
        <f t="shared" si="860"/>
        <v>1893</v>
      </c>
      <c r="AOZ18" t="str">
        <f t="shared" si="861"/>
        <v>1893</v>
      </c>
      <c r="APA18" t="str">
        <f t="shared" si="862"/>
        <v>1893</v>
      </c>
      <c r="APB18" t="str">
        <f t="shared" si="863"/>
        <v>1893</v>
      </c>
      <c r="APC18" t="str">
        <f t="shared" si="864"/>
        <v>1893</v>
      </c>
      <c r="APD18" t="str">
        <f t="shared" si="865"/>
        <v>1893</v>
      </c>
      <c r="APE18" t="str">
        <f t="shared" si="866"/>
        <v>1893</v>
      </c>
      <c r="APF18" t="str">
        <f t="shared" si="867"/>
        <v>1893</v>
      </c>
      <c r="APG18" t="str">
        <f t="shared" si="868"/>
        <v>1893</v>
      </c>
      <c r="APH18" t="str">
        <f t="shared" si="869"/>
        <v>1893</v>
      </c>
      <c r="API18" t="str">
        <f t="shared" si="870"/>
        <v>1893</v>
      </c>
      <c r="APJ18" t="str">
        <f t="shared" si="871"/>
        <v>1893</v>
      </c>
      <c r="APK18" t="str">
        <f t="shared" si="872"/>
        <v>1893</v>
      </c>
      <c r="APL18" t="str">
        <f t="shared" si="873"/>
        <v>1893</v>
      </c>
      <c r="APM18" t="str">
        <f t="shared" si="874"/>
        <v>1893</v>
      </c>
      <c r="APN18" t="str">
        <f t="shared" si="875"/>
        <v>1893</v>
      </c>
      <c r="APO18" t="str">
        <f t="shared" si="876"/>
        <v>1893</v>
      </c>
      <c r="APP18" t="str">
        <f t="shared" si="877"/>
        <v>1893</v>
      </c>
      <c r="APQ18" t="str">
        <f t="shared" si="878"/>
        <v>1893</v>
      </c>
      <c r="APR18" t="str">
        <f t="shared" si="879"/>
        <v>1893</v>
      </c>
      <c r="APS18" t="str">
        <f t="shared" si="880"/>
        <v>1893</v>
      </c>
      <c r="APT18" t="str">
        <f t="shared" si="881"/>
        <v>1893</v>
      </c>
      <c r="APU18" t="str">
        <f t="shared" si="882"/>
        <v>1893</v>
      </c>
      <c r="APV18" t="str">
        <f t="shared" si="883"/>
        <v>1893</v>
      </c>
      <c r="APW18" t="str">
        <f t="shared" si="884"/>
        <v>1893</v>
      </c>
      <c r="APX18" t="str">
        <f t="shared" si="885"/>
        <v>1893</v>
      </c>
      <c r="APY18" t="str">
        <f t="shared" si="886"/>
        <v>1893</v>
      </c>
      <c r="APZ18" t="str">
        <f t="shared" si="887"/>
        <v>1893</v>
      </c>
      <c r="AQA18" t="str">
        <f t="shared" si="888"/>
        <v>1893</v>
      </c>
      <c r="AQB18" t="str">
        <f t="shared" si="889"/>
        <v>1893</v>
      </c>
      <c r="AQC18" t="str">
        <f t="shared" si="890"/>
        <v>1893</v>
      </c>
      <c r="AQD18" t="str">
        <f t="shared" si="891"/>
        <v>1893</v>
      </c>
      <c r="AQE18" t="str">
        <f t="shared" si="892"/>
        <v>1893</v>
      </c>
      <c r="AQF18" t="str">
        <f t="shared" si="893"/>
        <v>1893</v>
      </c>
      <c r="AQG18" t="str">
        <f t="shared" si="894"/>
        <v>1893</v>
      </c>
      <c r="AQH18" t="str">
        <f t="shared" si="895"/>
        <v>1893</v>
      </c>
      <c r="AQI18" t="str">
        <f t="shared" si="896"/>
        <v>1893</v>
      </c>
      <c r="AQJ18" t="str">
        <f t="shared" si="897"/>
        <v>1893</v>
      </c>
      <c r="AQK18" t="str">
        <f t="shared" si="898"/>
        <v>1893</v>
      </c>
      <c r="AQL18" t="str">
        <f t="shared" si="899"/>
        <v>1893</v>
      </c>
      <c r="AQM18" t="str">
        <f t="shared" si="900"/>
        <v>1893</v>
      </c>
      <c r="AQN18" t="str">
        <f t="shared" si="901"/>
        <v>1893</v>
      </c>
      <c r="AQO18" t="str">
        <f t="shared" si="902"/>
        <v>1893</v>
      </c>
      <c r="AQP18" t="str">
        <f t="shared" si="903"/>
        <v>1893</v>
      </c>
      <c r="AQQ18" t="str">
        <f t="shared" si="904"/>
        <v>1893</v>
      </c>
      <c r="AQR18" t="str">
        <f t="shared" si="905"/>
        <v>1893</v>
      </c>
      <c r="AQS18" t="str">
        <f t="shared" si="906"/>
        <v>1893</v>
      </c>
      <c r="AQT18" t="str">
        <f t="shared" si="907"/>
        <v>1893</v>
      </c>
      <c r="AQU18" t="str">
        <f t="shared" si="908"/>
        <v>1893</v>
      </c>
      <c r="AQV18" t="str">
        <f t="shared" si="909"/>
        <v>1893</v>
      </c>
      <c r="AQW18" t="str">
        <f t="shared" si="910"/>
        <v>1893</v>
      </c>
      <c r="AQX18" t="str">
        <f t="shared" si="911"/>
        <v>1893</v>
      </c>
      <c r="AQY18" t="str">
        <f t="shared" si="912"/>
        <v>1893</v>
      </c>
      <c r="AQZ18" t="str">
        <f t="shared" si="913"/>
        <v>1893</v>
      </c>
      <c r="ARA18" t="str">
        <f t="shared" si="914"/>
        <v>1893</v>
      </c>
      <c r="ARB18" t="str">
        <f t="shared" si="915"/>
        <v>1893</v>
      </c>
      <c r="ARC18">
        <v>1708</v>
      </c>
      <c r="ARH18" s="5"/>
    </row>
    <row r="19" spans="1:1152" x14ac:dyDescent="0.2">
      <c r="A19">
        <v>73</v>
      </c>
      <c r="B19" s="17" t="s">
        <v>54</v>
      </c>
      <c r="C19" s="20">
        <f>VLOOKUP(A19, Rankings!$A$2:$AN$161, 40, FALSE)</f>
        <v>17</v>
      </c>
      <c r="D19" s="223" t="s">
        <v>219</v>
      </c>
      <c r="F19" s="4">
        <v>11</v>
      </c>
      <c r="G19" s="4">
        <v>6</v>
      </c>
      <c r="I19" s="5">
        <f t="shared" si="0"/>
        <v>9</v>
      </c>
      <c r="L19" t="s">
        <v>1896</v>
      </c>
      <c r="M19" t="s">
        <v>2009</v>
      </c>
      <c r="N19" t="s">
        <v>2519</v>
      </c>
      <c r="O19" t="s">
        <v>2745</v>
      </c>
      <c r="P19" t="s">
        <v>2745</v>
      </c>
      <c r="Q19" t="s">
        <v>2989</v>
      </c>
      <c r="R19" t="s">
        <v>3391</v>
      </c>
      <c r="S19" t="s">
        <v>3643</v>
      </c>
      <c r="T19" t="s">
        <v>3946</v>
      </c>
      <c r="U19" t="s">
        <v>4097</v>
      </c>
      <c r="V19" t="s">
        <v>4119</v>
      </c>
      <c r="W19" t="str">
        <f>Rankings!D18</f>
        <v>-</v>
      </c>
      <c r="X19" t="s">
        <v>10</v>
      </c>
      <c r="Y19" t="s">
        <v>10</v>
      </c>
      <c r="Z19" t="s">
        <v>10</v>
      </c>
      <c r="AA19" t="s">
        <v>10</v>
      </c>
      <c r="AB19" t="s">
        <v>10</v>
      </c>
      <c r="AC19" t="s">
        <v>10</v>
      </c>
      <c r="AD19" t="s">
        <v>10</v>
      </c>
      <c r="AE19" t="s">
        <v>10</v>
      </c>
      <c r="AF19" t="s">
        <v>10</v>
      </c>
      <c r="AG19" t="s">
        <v>10</v>
      </c>
      <c r="AH19" t="s">
        <v>10</v>
      </c>
      <c r="AI19" t="s">
        <v>10</v>
      </c>
      <c r="AJ19" t="s">
        <v>10</v>
      </c>
      <c r="AK19" t="s">
        <v>10</v>
      </c>
      <c r="AL19" t="s">
        <v>10</v>
      </c>
      <c r="AM19" t="s">
        <v>10</v>
      </c>
      <c r="AN19" t="s">
        <v>10</v>
      </c>
      <c r="AO19" t="s">
        <v>10</v>
      </c>
      <c r="AP19" t="s">
        <v>10</v>
      </c>
      <c r="AQ19" t="s">
        <v>10</v>
      </c>
      <c r="AR19" t="s">
        <v>10</v>
      </c>
      <c r="AS19" t="s">
        <v>10</v>
      </c>
      <c r="AT19" t="s">
        <v>10</v>
      </c>
      <c r="AU19" t="s">
        <v>10</v>
      </c>
      <c r="AV19" t="s">
        <v>10</v>
      </c>
      <c r="AW19" t="s">
        <v>10</v>
      </c>
      <c r="AX19" t="s">
        <v>10</v>
      </c>
      <c r="AY19" t="s">
        <v>10</v>
      </c>
      <c r="AZ19" t="s">
        <v>10</v>
      </c>
      <c r="BA19" t="s">
        <v>10</v>
      </c>
      <c r="BB19" t="s">
        <v>10</v>
      </c>
      <c r="BC19" t="s">
        <v>10</v>
      </c>
      <c r="BD19" t="s">
        <v>10</v>
      </c>
      <c r="BE19" t="s">
        <v>10</v>
      </c>
      <c r="BF19" t="s">
        <v>10</v>
      </c>
      <c r="BG19" t="s">
        <v>10</v>
      </c>
      <c r="BH19" t="s">
        <v>10</v>
      </c>
      <c r="BI19" t="s">
        <v>10</v>
      </c>
      <c r="BJ19" t="s">
        <v>10</v>
      </c>
      <c r="BK19" t="s">
        <v>10</v>
      </c>
      <c r="BL19" t="s">
        <v>10</v>
      </c>
      <c r="BM19" t="s">
        <v>10</v>
      </c>
      <c r="BN19" t="s">
        <v>10</v>
      </c>
      <c r="BO19" t="s">
        <v>10</v>
      </c>
      <c r="BP19" t="s">
        <v>10</v>
      </c>
      <c r="BQ19" t="s">
        <v>10</v>
      </c>
      <c r="BR19" t="s">
        <v>10</v>
      </c>
      <c r="BS19" t="s">
        <v>10</v>
      </c>
      <c r="BT19" t="s">
        <v>10</v>
      </c>
      <c r="BU19" t="s">
        <v>10</v>
      </c>
      <c r="BV19" t="s">
        <v>10</v>
      </c>
      <c r="BW19" t="s">
        <v>10</v>
      </c>
      <c r="BX19" t="s">
        <v>10</v>
      </c>
      <c r="BY19" t="s">
        <v>10</v>
      </c>
      <c r="BZ19" t="s">
        <v>10</v>
      </c>
      <c r="CA19" t="s">
        <v>10</v>
      </c>
      <c r="CB19" t="s">
        <v>10</v>
      </c>
      <c r="CC19" t="s">
        <v>10</v>
      </c>
      <c r="CD19" t="s">
        <v>10</v>
      </c>
      <c r="CE19" t="s">
        <v>10</v>
      </c>
      <c r="CF19" t="s">
        <v>10</v>
      </c>
      <c r="CG19" t="s">
        <v>10</v>
      </c>
      <c r="CH19" t="s">
        <v>10</v>
      </c>
      <c r="CI19" t="s">
        <v>10</v>
      </c>
      <c r="CJ19" t="s">
        <v>10</v>
      </c>
      <c r="CK19" t="s">
        <v>10</v>
      </c>
      <c r="CL19" t="s">
        <v>10</v>
      </c>
      <c r="CM19" t="s">
        <v>10</v>
      </c>
      <c r="CN19" t="s">
        <v>10</v>
      </c>
      <c r="CO19" t="s">
        <v>10</v>
      </c>
      <c r="CP19" t="s">
        <v>10</v>
      </c>
      <c r="CQ19" t="s">
        <v>10</v>
      </c>
      <c r="CR19" t="s">
        <v>10</v>
      </c>
      <c r="CT19" s="4">
        <f t="shared" si="1"/>
        <v>4</v>
      </c>
      <c r="CU19" s="4">
        <f t="shared" si="2"/>
        <v>0</v>
      </c>
      <c r="CV19" s="4">
        <f t="shared" si="3"/>
        <v>0</v>
      </c>
      <c r="CW19" s="4">
        <f t="shared" si="4"/>
        <v>1</v>
      </c>
      <c r="CX19" s="4">
        <f t="shared" si="5"/>
        <v>2</v>
      </c>
      <c r="CY19" s="4">
        <f t="shared" si="6"/>
        <v>0</v>
      </c>
      <c r="CZ19" s="4">
        <f t="shared" si="7"/>
        <v>0</v>
      </c>
      <c r="DA19" s="4">
        <f t="shared" si="8"/>
        <v>0</v>
      </c>
      <c r="DB19" s="4">
        <f t="shared" si="9"/>
        <v>4</v>
      </c>
      <c r="DC19" s="4">
        <f t="shared" si="10"/>
        <v>0</v>
      </c>
      <c r="DD19" s="4">
        <f t="shared" si="11"/>
        <v>0</v>
      </c>
      <c r="DE19" s="4">
        <f t="shared" si="12"/>
        <v>0</v>
      </c>
      <c r="DF19" s="4">
        <f t="shared" si="13"/>
        <v>0</v>
      </c>
      <c r="DG19" s="4">
        <f t="shared" si="14"/>
        <v>0</v>
      </c>
      <c r="DH19" s="4">
        <f t="shared" si="15"/>
        <v>0</v>
      </c>
      <c r="DI19" s="152">
        <f t="shared" si="16"/>
        <v>0</v>
      </c>
      <c r="DJ19" s="153">
        <f t="shared" si="17"/>
        <v>4</v>
      </c>
      <c r="DK19" s="4">
        <f t="shared" si="18"/>
        <v>1</v>
      </c>
      <c r="DL19" s="4">
        <f t="shared" si="19"/>
        <v>2</v>
      </c>
      <c r="DM19" s="4">
        <f t="shared" si="20"/>
        <v>0</v>
      </c>
      <c r="DN19" s="4">
        <f t="shared" si="21"/>
        <v>4</v>
      </c>
      <c r="DO19" s="4">
        <f t="shared" si="22"/>
        <v>0</v>
      </c>
      <c r="DP19" s="4">
        <f t="shared" si="23"/>
        <v>0</v>
      </c>
      <c r="DQ19" s="4">
        <f t="shared" si="24"/>
        <v>0</v>
      </c>
      <c r="DR19" s="4">
        <f t="shared" si="25"/>
        <v>14</v>
      </c>
      <c r="DS19" s="4">
        <f t="shared" si="26"/>
        <v>10</v>
      </c>
      <c r="DT19" s="4">
        <f t="shared" si="27"/>
        <v>12</v>
      </c>
      <c r="DU19" t="str">
        <f t="shared" si="28"/>
        <v>3R</v>
      </c>
      <c r="DV19" t="str">
        <f t="shared" si="29"/>
        <v>3R</v>
      </c>
      <c r="DW19" t="str">
        <f t="shared" si="30"/>
        <v>3R</v>
      </c>
      <c r="DX19" t="str">
        <f t="shared" si="31"/>
        <v>3S</v>
      </c>
      <c r="DY19" t="str">
        <f t="shared" si="32"/>
        <v>3S</v>
      </c>
      <c r="DZ19" t="str">
        <f t="shared" si="33"/>
        <v>3R</v>
      </c>
      <c r="EA19" t="str">
        <f t="shared" si="34"/>
        <v>3L</v>
      </c>
      <c r="EB19" t="str">
        <f t="shared" si="35"/>
        <v>3L</v>
      </c>
      <c r="EC19" t="str">
        <f t="shared" si="36"/>
        <v>0R</v>
      </c>
      <c r="ED19" t="str">
        <f t="shared" si="37"/>
        <v>3S</v>
      </c>
      <c r="EE19" t="str">
        <f t="shared" si="38"/>
        <v>3S</v>
      </c>
      <c r="EF19">
        <f t="shared" si="39"/>
        <v>0</v>
      </c>
      <c r="EG19">
        <f t="shared" si="40"/>
        <v>0</v>
      </c>
      <c r="EH19">
        <f t="shared" si="41"/>
        <v>0</v>
      </c>
      <c r="EI19">
        <f t="shared" si="42"/>
        <v>0</v>
      </c>
      <c r="EJ19">
        <f t="shared" si="43"/>
        <v>0</v>
      </c>
      <c r="EK19">
        <f t="shared" si="44"/>
        <v>0</v>
      </c>
      <c r="EL19">
        <f t="shared" si="45"/>
        <v>0</v>
      </c>
      <c r="EM19">
        <f t="shared" si="46"/>
        <v>0</v>
      </c>
      <c r="EN19">
        <f t="shared" si="47"/>
        <v>0</v>
      </c>
      <c r="EO19">
        <f t="shared" si="48"/>
        <v>0</v>
      </c>
      <c r="EP19">
        <f t="shared" si="49"/>
        <v>0</v>
      </c>
      <c r="EQ19">
        <f t="shared" si="50"/>
        <v>0</v>
      </c>
      <c r="ER19">
        <f t="shared" si="51"/>
        <v>0</v>
      </c>
      <c r="ES19">
        <f t="shared" si="52"/>
        <v>0</v>
      </c>
      <c r="ET19">
        <f t="shared" si="53"/>
        <v>0</v>
      </c>
      <c r="EU19">
        <f t="shared" si="54"/>
        <v>0</v>
      </c>
      <c r="EV19">
        <f t="shared" si="55"/>
        <v>0</v>
      </c>
      <c r="EW19">
        <f t="shared" si="56"/>
        <v>0</v>
      </c>
      <c r="EX19">
        <f t="shared" si="57"/>
        <v>0</v>
      </c>
      <c r="EY19">
        <f t="shared" si="58"/>
        <v>0</v>
      </c>
      <c r="EZ19">
        <f t="shared" si="59"/>
        <v>0</v>
      </c>
      <c r="FA19">
        <f t="shared" si="60"/>
        <v>0</v>
      </c>
      <c r="FB19">
        <f t="shared" si="61"/>
        <v>0</v>
      </c>
      <c r="FC19">
        <f t="shared" si="62"/>
        <v>0</v>
      </c>
      <c r="FD19">
        <f t="shared" si="63"/>
        <v>0</v>
      </c>
      <c r="FE19">
        <f t="shared" si="64"/>
        <v>0</v>
      </c>
      <c r="FF19">
        <f t="shared" si="65"/>
        <v>0</v>
      </c>
      <c r="FG19">
        <f t="shared" si="66"/>
        <v>0</v>
      </c>
      <c r="FH19">
        <f t="shared" si="67"/>
        <v>0</v>
      </c>
      <c r="FI19">
        <f t="shared" si="68"/>
        <v>0</v>
      </c>
      <c r="FJ19">
        <f t="shared" si="69"/>
        <v>0</v>
      </c>
      <c r="FK19">
        <f t="shared" si="70"/>
        <v>0</v>
      </c>
      <c r="FL19">
        <f t="shared" si="71"/>
        <v>0</v>
      </c>
      <c r="FM19">
        <f t="shared" si="72"/>
        <v>0</v>
      </c>
      <c r="FN19">
        <f t="shared" si="73"/>
        <v>0</v>
      </c>
      <c r="FO19">
        <f t="shared" si="74"/>
        <v>0</v>
      </c>
      <c r="FP19">
        <f t="shared" si="75"/>
        <v>0</v>
      </c>
      <c r="FQ19">
        <f t="shared" si="76"/>
        <v>0</v>
      </c>
      <c r="FR19">
        <f t="shared" si="77"/>
        <v>0</v>
      </c>
      <c r="FS19">
        <f t="shared" si="78"/>
        <v>0</v>
      </c>
      <c r="FT19">
        <f t="shared" si="79"/>
        <v>0</v>
      </c>
      <c r="FU19">
        <f t="shared" si="80"/>
        <v>0</v>
      </c>
      <c r="FV19">
        <f t="shared" si="81"/>
        <v>0</v>
      </c>
      <c r="FW19">
        <f t="shared" si="82"/>
        <v>0</v>
      </c>
      <c r="FX19">
        <f t="shared" si="83"/>
        <v>0</v>
      </c>
      <c r="FY19">
        <f t="shared" si="84"/>
        <v>0</v>
      </c>
      <c r="FZ19">
        <f t="shared" si="85"/>
        <v>0</v>
      </c>
      <c r="GA19">
        <f t="shared" si="86"/>
        <v>0</v>
      </c>
      <c r="GB19">
        <f t="shared" si="87"/>
        <v>0</v>
      </c>
      <c r="GC19">
        <f t="shared" si="88"/>
        <v>0</v>
      </c>
      <c r="GD19">
        <f t="shared" si="89"/>
        <v>0</v>
      </c>
      <c r="GE19">
        <f t="shared" si="90"/>
        <v>0</v>
      </c>
      <c r="GF19">
        <f t="shared" si="91"/>
        <v>0</v>
      </c>
      <c r="GG19">
        <f t="shared" si="92"/>
        <v>0</v>
      </c>
      <c r="GH19">
        <f t="shared" si="93"/>
        <v>0</v>
      </c>
      <c r="GI19">
        <f t="shared" si="94"/>
        <v>0</v>
      </c>
      <c r="GJ19">
        <f t="shared" si="95"/>
        <v>0</v>
      </c>
      <c r="GK19">
        <f t="shared" si="96"/>
        <v>0</v>
      </c>
      <c r="GL19">
        <f t="shared" si="97"/>
        <v>0</v>
      </c>
      <c r="GM19">
        <f t="shared" si="98"/>
        <v>0</v>
      </c>
      <c r="GN19">
        <f t="shared" si="99"/>
        <v>0</v>
      </c>
      <c r="GO19">
        <f t="shared" si="100"/>
        <v>0</v>
      </c>
      <c r="GP19">
        <f t="shared" si="101"/>
        <v>0</v>
      </c>
      <c r="GQ19">
        <f t="shared" si="102"/>
        <v>0</v>
      </c>
      <c r="GR19">
        <f t="shared" si="103"/>
        <v>0</v>
      </c>
      <c r="GS19">
        <f t="shared" si="104"/>
        <v>0</v>
      </c>
      <c r="GT19">
        <f t="shared" si="105"/>
        <v>0</v>
      </c>
      <c r="GU19">
        <f t="shared" si="106"/>
        <v>0</v>
      </c>
      <c r="GV19">
        <f t="shared" si="107"/>
        <v>0</v>
      </c>
      <c r="GW19">
        <f t="shared" si="108"/>
        <v>0</v>
      </c>
      <c r="GX19">
        <f t="shared" si="109"/>
        <v>0</v>
      </c>
      <c r="GY19">
        <f t="shared" si="110"/>
        <v>0</v>
      </c>
      <c r="GZ19">
        <f t="shared" si="111"/>
        <v>0</v>
      </c>
      <c r="HA19">
        <f t="shared" si="112"/>
        <v>0</v>
      </c>
      <c r="HB19" s="176" t="s">
        <v>314</v>
      </c>
      <c r="HC19" s="89">
        <f t="shared" si="113"/>
        <v>218.91635054979264</v>
      </c>
      <c r="HD19" s="89">
        <f t="shared" si="114"/>
        <v>93.769560059765411</v>
      </c>
      <c r="HE19" s="89">
        <f t="shared" si="115"/>
        <v>112.062708551637</v>
      </c>
      <c r="HF19" s="89">
        <f t="shared" si="116"/>
        <v>0</v>
      </c>
      <c r="HH19" s="88">
        <f t="shared" si="117"/>
        <v>424.74861916119505</v>
      </c>
      <c r="HI19" s="88">
        <f t="shared" si="118"/>
        <v>56.031354275818501</v>
      </c>
      <c r="HK19">
        <f>IFERROR(VLOOKUP(_xlfn.NUMBERVALUE(MID(L19, SEARCH("!", L19)+1, SEARCH("+", L19)-SEARCH("!", L19)-1)), Rankings!$A$2:$BK$161, 63, FALSE),0)</f>
        <v>30.551582780926971</v>
      </c>
      <c r="HL19">
        <f>IFERROR(VLOOKUP(_xlfn.NUMBERVALUE(MID(M19, SEARCH("!", M19)+1, SEARCH("+", M19)-SEARCH("!", M19)-1)), Rankings!$A$2:$BK$161, 63, FALSE),0)</f>
        <v>21.697479887649887</v>
      </c>
      <c r="HM19">
        <f>IFERROR(VLOOKUP(_xlfn.NUMBERVALUE(MID(N19, SEARCH("!", N19)+1, SEARCH("+", N19)-SEARCH("!", N19)-1)), Rankings!$A$2:$BK$161, 63, FALSE),0)</f>
        <v>64.358679655808558</v>
      </c>
      <c r="HN19">
        <f>IFERROR(VLOOKUP(_xlfn.NUMBERVALUE(MID(O19, SEARCH("!", O19)+1, SEARCH("+", O19)-SEARCH("!", O19)-1)), Rankings!$A$2:$BK$161, 63, FALSE),0)</f>
        <v>0</v>
      </c>
      <c r="HO19">
        <f>IFERROR(VLOOKUP(_xlfn.NUMBERVALUE(MID(P19, SEARCH("!", P19)+1, SEARCH("+", P19)-SEARCH("!", P19)-1)), Rankings!$A$2:$BK$161, 63, FALSE),0)</f>
        <v>0</v>
      </c>
      <c r="HP19">
        <f>IFERROR(VLOOKUP(_xlfn.NUMBERVALUE(MID(Q19, SEARCH("!", Q19)+1, SEARCH("+", Q19)-SEARCH("!", Q19)-1)), Rankings!$A$2:$BK$161, 63, FALSE),0)</f>
        <v>25.305200433552464</v>
      </c>
      <c r="HQ19">
        <f>IFERROR(VLOOKUP(_xlfn.NUMBERVALUE(MID(R19, SEARCH("!", R19)+1, SEARCH("+", R19)-SEARCH("!", R19)-1)), Rankings!$A$2:$BK$161, 63, FALSE),0)</f>
        <v>43.460802101417421</v>
      </c>
      <c r="HR19">
        <f>IFERROR(VLOOKUP(_xlfn.NUMBERVALUE(MID(S19, SEARCH("!", S19)+1, SEARCH("+", S19)-SEARCH("!", S19)-1)), Rankings!$A$2:$BK$161, 63, FALSE),0)</f>
        <v>50.308757958347982</v>
      </c>
      <c r="HS19">
        <f>IFERROR(VLOOKUP(_xlfn.NUMBERVALUE(MID(T19, SEARCH("!", T19)+1, SEARCH("+", T19)-SEARCH("!", T19)-1)), Rankings!$A$2:$BK$161, 63, FALSE),0)</f>
        <v>77.003407791854769</v>
      </c>
      <c r="HT19">
        <f>IFERROR(VLOOKUP(_xlfn.NUMBERVALUE(MID(U19, SEARCH("!", U19)+1, SEARCH("+", U19)-SEARCH("!", U19)-1)), Rankings!$A$2:$BK$161, 63, FALSE),0)</f>
        <v>72.761552538808317</v>
      </c>
      <c r="HU19">
        <f>IFERROR(VLOOKUP(_xlfn.NUMBERVALUE(MID(V19, SEARCH("!", V19)+1, SEARCH("+", V19)-SEARCH("!", V19)-1)), Rankings!$A$2:$BK$161, 63, FALSE),0)</f>
        <v>39.301156012828677</v>
      </c>
      <c r="HV19">
        <f>IFERROR(VLOOKUP(_xlfn.NUMBERVALUE(MID(W19, SEARCH("!", W19)+1, SEARCH("+", W19)-SEARCH("!", W19)-1)), Rankings!$A$2:$BK$161, 63, FALSE),0)</f>
        <v>0</v>
      </c>
      <c r="HW19">
        <f>IFERROR(VLOOKUP(_xlfn.NUMBERVALUE(MID(X19, SEARCH("!", X19)+1, SEARCH("+", X19)-SEARCH("!", X19)-1)), Rankings!$A$2:$BK$161, 63, FALSE),0)</f>
        <v>0</v>
      </c>
      <c r="HX19">
        <f>IFERROR(VLOOKUP(_xlfn.NUMBERVALUE(MID(Y19, SEARCH("!", Y19)+1, SEARCH("+", Y19)-SEARCH("!", Y19)-1)), Rankings!$A$2:$BK$161, 63, FALSE),0)</f>
        <v>0</v>
      </c>
      <c r="HY19">
        <f>IFERROR(VLOOKUP(_xlfn.NUMBERVALUE(MID(Z19, SEARCH("!", Z19)+1, SEARCH("+", Z19)-SEARCH("!", Z19)-1)), Rankings!$A$2:$BK$161, 63, FALSE),0)</f>
        <v>0</v>
      </c>
      <c r="HZ19">
        <f>IFERROR(VLOOKUP(_xlfn.NUMBERVALUE(MID(AA19, SEARCH("!", AA19)+1, SEARCH("+", AA19)-SEARCH("!", AA19)-1)), Rankings!$A$2:$BK$161, 63, FALSE),0)</f>
        <v>0</v>
      </c>
      <c r="IA19">
        <f>IFERROR(VLOOKUP(_xlfn.NUMBERVALUE(MID(AB19, SEARCH("!", AB19)+1, SEARCH("+", AB19)-SEARCH("!", AB19)-1)), Rankings!$A$2:$BK$161, 63, FALSE),0)</f>
        <v>0</v>
      </c>
      <c r="IB19">
        <f>IFERROR(VLOOKUP(_xlfn.NUMBERVALUE(MID(AC19, SEARCH("!", AC19)+1, SEARCH("+", AC19)-SEARCH("!", AC19)-1)), Rankings!$A$2:$BK$161, 63, FALSE),0)</f>
        <v>0</v>
      </c>
      <c r="IC19">
        <f>IFERROR(VLOOKUP(_xlfn.NUMBERVALUE(MID(AD19, SEARCH("!", AD19)+1, SEARCH("+", AD19)-SEARCH("!", AD19)-1)), Rankings!$A$2:$BK$161, 63, FALSE),0)</f>
        <v>0</v>
      </c>
      <c r="ID19">
        <f>IFERROR(VLOOKUP(_xlfn.NUMBERVALUE(MID(AE19, SEARCH("!", AE19)+1, SEARCH("+", AE19)-SEARCH("!", AE19)-1)), Rankings!$A$2:$BK$161, 63, FALSE),0)</f>
        <v>0</v>
      </c>
      <c r="IE19">
        <f>IFERROR(VLOOKUP(_xlfn.NUMBERVALUE(MID(AF19, SEARCH("!", AF19)+1, SEARCH("+", AF19)-SEARCH("!", AF19)-1)), Rankings!$A$2:$BK$161, 63, FALSE),0)</f>
        <v>0</v>
      </c>
      <c r="IF19">
        <f>IFERROR(VLOOKUP(_xlfn.NUMBERVALUE(MID(AG19, SEARCH("!", AG19)+1, SEARCH("+", AG19)-SEARCH("!", AG19)-1)), Rankings!$A$2:$BK$161, 63, FALSE),0)</f>
        <v>0</v>
      </c>
      <c r="IG19">
        <f>IFERROR(VLOOKUP(_xlfn.NUMBERVALUE(MID(AH19, SEARCH("!", AH19)+1, SEARCH("+", AH19)-SEARCH("!", AH19)-1)), Rankings!$A$2:$BK$161, 63, FALSE),0)</f>
        <v>0</v>
      </c>
      <c r="IH19">
        <f>IFERROR(VLOOKUP(_xlfn.NUMBERVALUE(MID(AI19, SEARCH("!", AI19)+1, SEARCH("+", AI19)-SEARCH("!", AI19)-1)), Rankings!$A$2:$BK$161, 63, FALSE),0)</f>
        <v>0</v>
      </c>
      <c r="II19">
        <f>IFERROR(VLOOKUP(_xlfn.NUMBERVALUE(MID(AJ19, SEARCH("!", AJ19)+1, SEARCH("+", AJ19)-SEARCH("!", AJ19)-1)), Rankings!$A$2:$BK$161, 63, FALSE),0)</f>
        <v>0</v>
      </c>
      <c r="IJ19">
        <f>IFERROR(VLOOKUP(_xlfn.NUMBERVALUE(MID(AK19, SEARCH("!", AK19)+1, SEARCH("+", AK19)-SEARCH("!", AK19)-1)), Rankings!$A$2:$BK$161, 63, FALSE),0)</f>
        <v>0</v>
      </c>
      <c r="IK19">
        <f>IFERROR(VLOOKUP(_xlfn.NUMBERVALUE(MID(AL19, SEARCH("!", AL19)+1, SEARCH("+", AL19)-SEARCH("!", AL19)-1)), Rankings!$A$2:$BK$161, 63, FALSE),0)</f>
        <v>0</v>
      </c>
      <c r="IL19">
        <f>IFERROR(VLOOKUP(_xlfn.NUMBERVALUE(MID(AM19, SEARCH("!", AM19)+1, SEARCH("+", AM19)-SEARCH("!", AM19)-1)), Rankings!$A$2:$BK$161, 63, FALSE),0)</f>
        <v>0</v>
      </c>
      <c r="IM19">
        <f>IFERROR(VLOOKUP(_xlfn.NUMBERVALUE(MID(AN19, SEARCH("!", AN19)+1, SEARCH("+", AN19)-SEARCH("!", AN19)-1)), Rankings!$A$2:$BK$161, 63, FALSE),0)</f>
        <v>0</v>
      </c>
      <c r="IN19">
        <f>IFERROR(VLOOKUP(_xlfn.NUMBERVALUE(MID(AO19, SEARCH("!", AO19)+1, SEARCH("+", AO19)-SEARCH("!", AO19)-1)), Rankings!$A$2:$BK$161, 63, FALSE),0)</f>
        <v>0</v>
      </c>
      <c r="IO19">
        <f>IFERROR(VLOOKUP(_xlfn.NUMBERVALUE(MID(AP19, SEARCH("!", AP19)+1, SEARCH("+", AP19)-SEARCH("!", AP19)-1)), Rankings!$A$2:$BK$161, 63, FALSE),0)</f>
        <v>0</v>
      </c>
      <c r="IP19">
        <f>IFERROR(VLOOKUP(_xlfn.NUMBERVALUE(MID(AQ19, SEARCH("!", AQ19)+1, SEARCH("+", AQ19)-SEARCH("!", AQ19)-1)), Rankings!$A$2:$BK$161, 63, FALSE),0)</f>
        <v>0</v>
      </c>
      <c r="IQ19">
        <f>IFERROR(VLOOKUP(_xlfn.NUMBERVALUE(MID(AR19, SEARCH("!", AR19)+1, SEARCH("+", AR19)-SEARCH("!", AR19)-1)), Rankings!$A$2:$BK$161, 63, FALSE),0)</f>
        <v>0</v>
      </c>
      <c r="IR19">
        <f>IFERROR(VLOOKUP(_xlfn.NUMBERVALUE(MID(AS19, SEARCH("!", AS19)+1, SEARCH("+", AS19)-SEARCH("!", AS19)-1)), Rankings!$A$2:$BK$161, 63, FALSE),0)</f>
        <v>0</v>
      </c>
      <c r="IS19">
        <f>IFERROR(VLOOKUP(_xlfn.NUMBERVALUE(MID(AT19, SEARCH("!", AT19)+1, SEARCH("+", AT19)-SEARCH("!", AT19)-1)), Rankings!$A$2:$BK$161, 63, FALSE),0)</f>
        <v>0</v>
      </c>
      <c r="IT19">
        <f>IFERROR(VLOOKUP(_xlfn.NUMBERVALUE(MID(AU19, SEARCH("!", AU19)+1, SEARCH("+", AU19)-SEARCH("!", AU19)-1)), Rankings!$A$2:$BK$161, 63, FALSE),0)</f>
        <v>0</v>
      </c>
      <c r="IU19">
        <f>IFERROR(VLOOKUP(_xlfn.NUMBERVALUE(MID(AV19, SEARCH("!", AV19)+1, SEARCH("+", AV19)-SEARCH("!", AV19)-1)), Rankings!$A$2:$BK$161, 63, FALSE),0)</f>
        <v>0</v>
      </c>
      <c r="IV19">
        <f>IFERROR(VLOOKUP(_xlfn.NUMBERVALUE(MID(AW19, SEARCH("!", AW19)+1, SEARCH("+", AW19)-SEARCH("!", AW19)-1)), Rankings!$A$2:$BK$161, 63, FALSE),0)</f>
        <v>0</v>
      </c>
      <c r="IW19">
        <f>IFERROR(VLOOKUP(_xlfn.NUMBERVALUE(MID(AX19, SEARCH("!", AX19)+1, SEARCH("+", AX19)-SEARCH("!", AX19)-1)), Rankings!$A$2:$BK$161, 63, FALSE),0)</f>
        <v>0</v>
      </c>
      <c r="IX19">
        <f>IFERROR(VLOOKUP(_xlfn.NUMBERVALUE(MID(AY19, SEARCH("!", AY19)+1, SEARCH("+", AY19)-SEARCH("!", AY19)-1)), Rankings!$A$2:$BK$161, 63, FALSE),0)</f>
        <v>0</v>
      </c>
      <c r="IY19">
        <f>IFERROR(VLOOKUP(_xlfn.NUMBERVALUE(MID(AZ19, SEARCH("!", AZ19)+1, SEARCH("+", AZ19)-SEARCH("!", AZ19)-1)), Rankings!$A$2:$BK$161, 63, FALSE),0)</f>
        <v>0</v>
      </c>
      <c r="IZ19">
        <f>IFERROR(VLOOKUP(_xlfn.NUMBERVALUE(MID(BA19, SEARCH("!", BA19)+1, SEARCH("+", BA19)-SEARCH("!", BA19)-1)), Rankings!$A$2:$BK$161, 63, FALSE),0)</f>
        <v>0</v>
      </c>
      <c r="JA19">
        <f>IFERROR(VLOOKUP(_xlfn.NUMBERVALUE(MID(BB19, SEARCH("!", BB19)+1, SEARCH("+", BB19)-SEARCH("!", BB19)-1)), Rankings!$A$2:$BK$161, 63, FALSE),0)</f>
        <v>0</v>
      </c>
      <c r="JB19">
        <f>IFERROR(VLOOKUP(_xlfn.NUMBERVALUE(MID(BC19, SEARCH("!", BC19)+1, SEARCH("+", BC19)-SEARCH("!", BC19)-1)), Rankings!$A$2:$BK$161, 63, FALSE),0)</f>
        <v>0</v>
      </c>
      <c r="JC19">
        <f>IFERROR(VLOOKUP(_xlfn.NUMBERVALUE(MID(BD19, SEARCH("!", BD19)+1, SEARCH("+", BD19)-SEARCH("!", BD19)-1)), Rankings!$A$2:$BK$161, 63, FALSE),0)</f>
        <v>0</v>
      </c>
      <c r="JD19">
        <f>IFERROR(VLOOKUP(_xlfn.NUMBERVALUE(MID(BE19, SEARCH("!", BE19)+1, SEARCH("+", BE19)-SEARCH("!", BE19)-1)), Rankings!$A$2:$BK$161, 63, FALSE),0)</f>
        <v>0</v>
      </c>
      <c r="JE19">
        <f>IFERROR(VLOOKUP(_xlfn.NUMBERVALUE(MID(BF19, SEARCH("!", BF19)+1, SEARCH("+", BF19)-SEARCH("!", BF19)-1)), Rankings!$A$2:$BK$161, 63, FALSE),0)</f>
        <v>0</v>
      </c>
      <c r="JF19">
        <f>IFERROR(VLOOKUP(_xlfn.NUMBERVALUE(MID(BG19, SEARCH("!", BG19)+1, SEARCH("+", BG19)-SEARCH("!", BG19)-1)), Rankings!$A$2:$BK$161, 63, FALSE),0)</f>
        <v>0</v>
      </c>
      <c r="JG19">
        <f>IFERROR(VLOOKUP(_xlfn.NUMBERVALUE(MID(BH19, SEARCH("!", BH19)+1, SEARCH("+", BH19)-SEARCH("!", BH19)-1)), Rankings!$A$2:$BK$161, 63, FALSE),0)</f>
        <v>0</v>
      </c>
      <c r="JH19">
        <f>IFERROR(VLOOKUP(_xlfn.NUMBERVALUE(MID(BI19, SEARCH("!", BI19)+1, SEARCH("+", BI19)-SEARCH("!", BI19)-1)), Rankings!$A$2:$BK$161, 63, FALSE),0)</f>
        <v>0</v>
      </c>
      <c r="JI19">
        <f>IFERROR(VLOOKUP(_xlfn.NUMBERVALUE(MID(BJ19, SEARCH("!", BJ19)+1, SEARCH("+", BJ19)-SEARCH("!", BJ19)-1)), Rankings!$A$2:$BK$161, 63, FALSE),0)</f>
        <v>0</v>
      </c>
      <c r="JJ19">
        <f>IFERROR(VLOOKUP(_xlfn.NUMBERVALUE(MID(BK19, SEARCH("!", BK19)+1, SEARCH("+", BK19)-SEARCH("!", BK19)-1)), Rankings!$A$2:$BK$161, 63, FALSE),0)</f>
        <v>0</v>
      </c>
      <c r="JK19">
        <f>IFERROR(VLOOKUP(_xlfn.NUMBERVALUE(MID(BL19, SEARCH("!", BL19)+1, SEARCH("+", BL19)-SEARCH("!", BL19)-1)), Rankings!$A$2:$BK$161, 63, FALSE),0)</f>
        <v>0</v>
      </c>
      <c r="JL19">
        <f>IFERROR(VLOOKUP(_xlfn.NUMBERVALUE(MID(BM19, SEARCH("!", BM19)+1, SEARCH("+", BM19)-SEARCH("!", BM19)-1)), Rankings!$A$2:$BK$161, 63, FALSE),0)</f>
        <v>0</v>
      </c>
      <c r="JM19">
        <f>IFERROR(VLOOKUP(_xlfn.NUMBERVALUE(MID(BN19, SEARCH("!", BN19)+1, SEARCH("+", BN19)-SEARCH("!", BN19)-1)), Rankings!$A$2:$BK$161, 63, FALSE),0)</f>
        <v>0</v>
      </c>
      <c r="JN19">
        <f>IFERROR(VLOOKUP(_xlfn.NUMBERVALUE(MID(BO19, SEARCH("!", BO19)+1, SEARCH("+", BO19)-SEARCH("!", BO19)-1)), Rankings!$A$2:$BK$161, 63, FALSE),0)</f>
        <v>0</v>
      </c>
      <c r="JO19">
        <f>IFERROR(VLOOKUP(_xlfn.NUMBERVALUE(MID(BP19, SEARCH("!", BP19)+1, SEARCH("+", BP19)-SEARCH("!", BP19)-1)), Rankings!$A$2:$BK$161, 63, FALSE),0)</f>
        <v>0</v>
      </c>
      <c r="JP19">
        <f>IFERROR(VLOOKUP(_xlfn.NUMBERVALUE(MID(BQ19, SEARCH("!", BQ19)+1, SEARCH("+", BQ19)-SEARCH("!", BQ19)-1)), Rankings!$A$2:$BK$161, 63, FALSE),0)</f>
        <v>0</v>
      </c>
      <c r="JQ19">
        <f>IFERROR(VLOOKUP(_xlfn.NUMBERVALUE(MID(BR19, SEARCH("!", BR19)+1, SEARCH("+", BR19)-SEARCH("!", BR19)-1)), Rankings!$A$2:$BK$161, 63, FALSE),0)</f>
        <v>0</v>
      </c>
      <c r="JR19">
        <f>IFERROR(VLOOKUP(_xlfn.NUMBERVALUE(MID(BS19, SEARCH("!", BS19)+1, SEARCH("+", BS19)-SEARCH("!", BS19)-1)), Rankings!$A$2:$BK$161, 63, FALSE),0)</f>
        <v>0</v>
      </c>
      <c r="JS19">
        <f>IFERROR(VLOOKUP(_xlfn.NUMBERVALUE(MID(BT19, SEARCH("!", BT19)+1, SEARCH("+", BT19)-SEARCH("!", BT19)-1)), Rankings!$A$2:$BK$161, 63, FALSE),0)</f>
        <v>0</v>
      </c>
      <c r="JT19">
        <f>IFERROR(VLOOKUP(_xlfn.NUMBERVALUE(MID(BU19, SEARCH("!", BU19)+1, SEARCH("+", BU19)-SEARCH("!", BU19)-1)), Rankings!$A$2:$BK$161, 63, FALSE),0)</f>
        <v>0</v>
      </c>
      <c r="JU19">
        <f>IFERROR(VLOOKUP(_xlfn.NUMBERVALUE(MID(BV19, SEARCH("!", BV19)+1, SEARCH("+", BV19)-SEARCH("!", BV19)-1)), Rankings!$A$2:$BK$161, 63, FALSE),0)</f>
        <v>0</v>
      </c>
      <c r="JV19">
        <f>IFERROR(VLOOKUP(_xlfn.NUMBERVALUE(MID(BW19, SEARCH("!", BW19)+1, SEARCH("+", BW19)-SEARCH("!", BW19)-1)), Rankings!$A$2:$BK$161, 63, FALSE),0)</f>
        <v>0</v>
      </c>
      <c r="JW19">
        <f>IFERROR(VLOOKUP(_xlfn.NUMBERVALUE(MID(BX19, SEARCH("!", BX19)+1, SEARCH("+", BX19)-SEARCH("!", BX19)-1)), Rankings!$A$2:$BK$161, 63, FALSE),0)</f>
        <v>0</v>
      </c>
      <c r="JX19">
        <f>IFERROR(VLOOKUP(_xlfn.NUMBERVALUE(MID(BY19, SEARCH("!", BY19)+1, SEARCH("+", BY19)-SEARCH("!", BY19)-1)), Rankings!$A$2:$BK$161, 63, FALSE),0)</f>
        <v>0</v>
      </c>
      <c r="JY19">
        <f>IFERROR(VLOOKUP(_xlfn.NUMBERVALUE(MID(BZ19, SEARCH("!", BZ19)+1, SEARCH("+", BZ19)-SEARCH("!", BZ19)-1)), Rankings!$A$2:$BK$161, 63, FALSE),0)</f>
        <v>0</v>
      </c>
      <c r="JZ19">
        <f>IFERROR(VLOOKUP(_xlfn.NUMBERVALUE(MID(CA19, SEARCH("!", CA19)+1, SEARCH("+", CA19)-SEARCH("!", CA19)-1)), Rankings!$A$2:$BK$161, 63, FALSE),0)</f>
        <v>0</v>
      </c>
      <c r="KA19">
        <f>IFERROR(VLOOKUP(_xlfn.NUMBERVALUE(MID(CB19, SEARCH("!", CB19)+1, SEARCH("+", CB19)-SEARCH("!", CB19)-1)), Rankings!$A$2:$BK$161, 63, FALSE),0)</f>
        <v>0</v>
      </c>
      <c r="KB19">
        <f>IFERROR(VLOOKUP(_xlfn.NUMBERVALUE(MID(CC19, SEARCH("!", CC19)+1, SEARCH("+", CC19)-SEARCH("!", CC19)-1)), Rankings!$A$2:$BK$161, 63, FALSE),0)</f>
        <v>0</v>
      </c>
      <c r="KC19">
        <f>IFERROR(VLOOKUP(_xlfn.NUMBERVALUE(MID(CD19, SEARCH("!", CD19)+1, SEARCH("+", CD19)-SEARCH("!", CD19)-1)), Rankings!$A$2:$BK$161, 63, FALSE),0)</f>
        <v>0</v>
      </c>
      <c r="KD19">
        <f>IFERROR(VLOOKUP(_xlfn.NUMBERVALUE(MID(CE19, SEARCH("!", CE19)+1, SEARCH("+", CE19)-SEARCH("!", CE19)-1)), Rankings!$A$2:$BK$161, 63, FALSE),0)</f>
        <v>0</v>
      </c>
      <c r="KE19">
        <f>IFERROR(VLOOKUP(_xlfn.NUMBERVALUE(MID(CF19, SEARCH("!", CF19)+1, SEARCH("+", CF19)-SEARCH("!", CF19)-1)), Rankings!$A$2:$BK$161, 63, FALSE),0)</f>
        <v>0</v>
      </c>
      <c r="KF19">
        <f>IFERROR(VLOOKUP(_xlfn.NUMBERVALUE(MID(CG19, SEARCH("!", CG19)+1, SEARCH("+", CG19)-SEARCH("!", CG19)-1)), Rankings!$A$2:$BK$161, 63, FALSE),0)</f>
        <v>0</v>
      </c>
      <c r="KG19">
        <f>IFERROR(VLOOKUP(_xlfn.NUMBERVALUE(MID(CH19, SEARCH("!", CH19)+1, SEARCH("+", CH19)-SEARCH("!", CH19)-1)), Rankings!$A$2:$BK$161, 63, FALSE),0)</f>
        <v>0</v>
      </c>
      <c r="KH19">
        <f>IFERROR(VLOOKUP(_xlfn.NUMBERVALUE(MID(CI19, SEARCH("!", CI19)+1, SEARCH("+", CI19)-SEARCH("!", CI19)-1)), Rankings!$A$2:$BK$161, 63, FALSE),0)</f>
        <v>0</v>
      </c>
      <c r="KI19">
        <f>IFERROR(VLOOKUP(_xlfn.NUMBERVALUE(MID(CJ19, SEARCH("!", CJ19)+1, SEARCH("+", CJ19)-SEARCH("!", CJ19)-1)), Rankings!$A$2:$BK$161, 63, FALSE),0)</f>
        <v>0</v>
      </c>
      <c r="KJ19">
        <f>IFERROR(VLOOKUP(_xlfn.NUMBERVALUE(MID(CK19, SEARCH("!", CK19)+1, SEARCH("+", CK19)-SEARCH("!", CK19)-1)), Rankings!$A$2:$BK$161, 63, FALSE),0)</f>
        <v>0</v>
      </c>
      <c r="KK19">
        <f>IFERROR(VLOOKUP(_xlfn.NUMBERVALUE(MID(CL19, SEARCH("!", CL19)+1, SEARCH("+", CL19)-SEARCH("!", CL19)-1)), Rankings!$A$2:$BK$161, 63, FALSE),0)</f>
        <v>0</v>
      </c>
      <c r="KL19">
        <f>IFERROR(VLOOKUP(_xlfn.NUMBERVALUE(MID(CM19, SEARCH("!", CM19)+1, SEARCH("+", CM19)-SEARCH("!", CM19)-1)), Rankings!$A$2:$BK$161, 63, FALSE),0)</f>
        <v>0</v>
      </c>
      <c r="KM19">
        <f>IFERROR(VLOOKUP(_xlfn.NUMBERVALUE(MID(CN19, SEARCH("!", CN19)+1, SEARCH("+", CN19)-SEARCH("!", CN19)-1)), Rankings!$A$2:$BK$161, 63, FALSE),0)</f>
        <v>0</v>
      </c>
      <c r="KN19">
        <f>IFERROR(VLOOKUP(_xlfn.NUMBERVALUE(MID(CO19, SEARCH("!", CO19)+1, SEARCH("+", CO19)-SEARCH("!", CO19)-1)), Rankings!$A$2:$BK$161, 63, FALSE),0)</f>
        <v>0</v>
      </c>
      <c r="KO19">
        <f>IFERROR(VLOOKUP(_xlfn.NUMBERVALUE(MID(CP19, SEARCH("!", CP19)+1, SEARCH("+", CP19)-SEARCH("!", CP19)-1)), Rankings!$A$2:$BK$161, 63, FALSE),0)</f>
        <v>0</v>
      </c>
      <c r="KP19">
        <f>IFERROR(VLOOKUP(_xlfn.NUMBERVALUE(MID(CQ19, SEARCH("!", CQ19)+1, SEARCH("+", CQ19)-SEARCH("!", CQ19)-1)), Rankings!$A$2:$BK$161, 63, FALSE),0)</f>
        <v>0</v>
      </c>
      <c r="KQ19">
        <f>IFERROR(VLOOKUP(_xlfn.NUMBERVALUE(MID(CR19, SEARCH("!", CR19)+1, SEARCH("+", CR19)-SEARCH("!", CR19)-1)), Rankings!$A$2:$BK$161, 63, FALSE),0)</f>
        <v>0</v>
      </c>
      <c r="KS19" s="4">
        <f t="shared" si="119"/>
        <v>217</v>
      </c>
      <c r="KT19" s="4">
        <f t="shared" si="120"/>
        <v>115</v>
      </c>
      <c r="KU19" s="4">
        <f t="shared" si="121"/>
        <v>93</v>
      </c>
      <c r="KV19" s="4">
        <f t="shared" si="122"/>
        <v>0</v>
      </c>
      <c r="KY19" s="4">
        <f t="shared" si="123"/>
        <v>425</v>
      </c>
      <c r="KZ19" s="4"/>
      <c r="LB19">
        <f t="shared" si="124"/>
        <v>53</v>
      </c>
      <c r="LC19">
        <f t="shared" si="125"/>
        <v>42</v>
      </c>
      <c r="LD19">
        <f t="shared" si="126"/>
        <v>44</v>
      </c>
      <c r="LE19">
        <f t="shared" si="127"/>
        <v>0</v>
      </c>
      <c r="LF19">
        <f t="shared" si="128"/>
        <v>0</v>
      </c>
      <c r="LG19">
        <f t="shared" si="129"/>
        <v>49</v>
      </c>
      <c r="LH19">
        <f t="shared" si="130"/>
        <v>48</v>
      </c>
      <c r="LI19">
        <f t="shared" si="131"/>
        <v>67</v>
      </c>
      <c r="LJ19">
        <f t="shared" si="132"/>
        <v>29</v>
      </c>
      <c r="LK19">
        <f t="shared" si="133"/>
        <v>40</v>
      </c>
      <c r="LL19">
        <f t="shared" si="134"/>
        <v>53</v>
      </c>
      <c r="LM19">
        <f t="shared" si="135"/>
        <v>0</v>
      </c>
      <c r="LN19">
        <f t="shared" si="136"/>
        <v>0</v>
      </c>
      <c r="LO19">
        <f t="shared" si="137"/>
        <v>0</v>
      </c>
      <c r="LP19">
        <f t="shared" si="138"/>
        <v>0</v>
      </c>
      <c r="LQ19">
        <f t="shared" si="139"/>
        <v>0</v>
      </c>
      <c r="LR19">
        <f t="shared" si="140"/>
        <v>0</v>
      </c>
      <c r="LS19">
        <f t="shared" si="141"/>
        <v>0</v>
      </c>
      <c r="LT19">
        <f t="shared" si="142"/>
        <v>0</v>
      </c>
      <c r="LU19">
        <f t="shared" si="143"/>
        <v>0</v>
      </c>
      <c r="LV19">
        <f t="shared" si="144"/>
        <v>0</v>
      </c>
      <c r="LW19">
        <f t="shared" si="145"/>
        <v>0</v>
      </c>
      <c r="LX19">
        <f t="shared" si="146"/>
        <v>0</v>
      </c>
      <c r="LY19">
        <f t="shared" si="147"/>
        <v>0</v>
      </c>
      <c r="LZ19">
        <f t="shared" si="148"/>
        <v>0</v>
      </c>
      <c r="MA19">
        <f t="shared" si="149"/>
        <v>0</v>
      </c>
      <c r="MB19">
        <f t="shared" si="150"/>
        <v>0</v>
      </c>
      <c r="MC19">
        <f t="shared" si="151"/>
        <v>0</v>
      </c>
      <c r="MD19">
        <f t="shared" si="152"/>
        <v>0</v>
      </c>
      <c r="ME19">
        <f t="shared" si="153"/>
        <v>0</v>
      </c>
      <c r="MF19">
        <f t="shared" si="154"/>
        <v>0</v>
      </c>
      <c r="MG19">
        <f t="shared" si="155"/>
        <v>0</v>
      </c>
      <c r="MH19">
        <f t="shared" si="156"/>
        <v>0</v>
      </c>
      <c r="MI19">
        <f t="shared" si="157"/>
        <v>0</v>
      </c>
      <c r="MJ19">
        <f t="shared" si="158"/>
        <v>0</v>
      </c>
      <c r="MK19">
        <f t="shared" si="159"/>
        <v>0</v>
      </c>
      <c r="ML19">
        <f t="shared" si="160"/>
        <v>0</v>
      </c>
      <c r="MM19">
        <f t="shared" si="161"/>
        <v>0</v>
      </c>
      <c r="MN19">
        <f t="shared" si="162"/>
        <v>0</v>
      </c>
      <c r="MO19">
        <f t="shared" si="163"/>
        <v>0</v>
      </c>
      <c r="MP19">
        <f t="shared" si="164"/>
        <v>0</v>
      </c>
      <c r="MQ19">
        <f t="shared" si="165"/>
        <v>0</v>
      </c>
      <c r="MR19">
        <f t="shared" si="166"/>
        <v>0</v>
      </c>
      <c r="MS19">
        <f t="shared" si="167"/>
        <v>0</v>
      </c>
      <c r="MT19">
        <f t="shared" si="168"/>
        <v>0</v>
      </c>
      <c r="MU19">
        <f t="shared" si="169"/>
        <v>0</v>
      </c>
      <c r="MV19">
        <f t="shared" si="170"/>
        <v>0</v>
      </c>
      <c r="MW19">
        <f t="shared" si="171"/>
        <v>0</v>
      </c>
      <c r="MX19">
        <f t="shared" si="172"/>
        <v>0</v>
      </c>
      <c r="MY19">
        <f t="shared" si="173"/>
        <v>0</v>
      </c>
      <c r="MZ19">
        <f t="shared" si="174"/>
        <v>0</v>
      </c>
      <c r="NA19">
        <f t="shared" si="175"/>
        <v>0</v>
      </c>
      <c r="NB19">
        <f t="shared" si="176"/>
        <v>0</v>
      </c>
      <c r="NC19">
        <f t="shared" si="177"/>
        <v>0</v>
      </c>
      <c r="ND19">
        <f t="shared" si="178"/>
        <v>0</v>
      </c>
      <c r="NE19">
        <f t="shared" si="179"/>
        <v>0</v>
      </c>
      <c r="NF19">
        <f t="shared" si="180"/>
        <v>0</v>
      </c>
      <c r="NG19">
        <f t="shared" si="181"/>
        <v>0</v>
      </c>
      <c r="NH19">
        <f t="shared" si="182"/>
        <v>0</v>
      </c>
      <c r="NI19">
        <f t="shared" si="183"/>
        <v>0</v>
      </c>
      <c r="NJ19">
        <f t="shared" si="184"/>
        <v>0</v>
      </c>
      <c r="NK19">
        <f t="shared" si="185"/>
        <v>0</v>
      </c>
      <c r="NL19">
        <f t="shared" si="186"/>
        <v>0</v>
      </c>
      <c r="NM19">
        <f t="shared" si="187"/>
        <v>0</v>
      </c>
      <c r="NN19">
        <f t="shared" si="188"/>
        <v>0</v>
      </c>
      <c r="NO19">
        <f t="shared" si="189"/>
        <v>0</v>
      </c>
      <c r="NP19">
        <f t="shared" si="190"/>
        <v>0</v>
      </c>
      <c r="NQ19">
        <f t="shared" si="191"/>
        <v>0</v>
      </c>
      <c r="NR19">
        <f t="shared" si="192"/>
        <v>0</v>
      </c>
      <c r="NS19">
        <f t="shared" si="193"/>
        <v>0</v>
      </c>
      <c r="NT19">
        <f t="shared" si="194"/>
        <v>0</v>
      </c>
      <c r="NU19">
        <f t="shared" si="195"/>
        <v>0</v>
      </c>
      <c r="NV19">
        <f t="shared" si="196"/>
        <v>0</v>
      </c>
      <c r="NW19">
        <f t="shared" si="197"/>
        <v>0</v>
      </c>
      <c r="NX19">
        <f t="shared" si="198"/>
        <v>0</v>
      </c>
      <c r="NY19">
        <f t="shared" si="199"/>
        <v>0</v>
      </c>
      <c r="NZ19">
        <f t="shared" si="200"/>
        <v>0</v>
      </c>
      <c r="OA19">
        <f t="shared" si="201"/>
        <v>0</v>
      </c>
      <c r="OB19">
        <f t="shared" si="202"/>
        <v>0</v>
      </c>
      <c r="OC19">
        <f t="shared" si="203"/>
        <v>0</v>
      </c>
      <c r="OD19">
        <f t="shared" si="204"/>
        <v>0</v>
      </c>
      <c r="OE19">
        <f t="shared" si="205"/>
        <v>0</v>
      </c>
      <c r="OF19">
        <f t="shared" si="206"/>
        <v>0</v>
      </c>
      <c r="OG19">
        <f t="shared" si="207"/>
        <v>0</v>
      </c>
      <c r="OH19">
        <f t="shared" si="208"/>
        <v>0</v>
      </c>
      <c r="OJ19" s="4">
        <f t="shared" si="209"/>
        <v>155</v>
      </c>
      <c r="OK19" s="4">
        <f t="shared" si="210"/>
        <v>37</v>
      </c>
      <c r="OL19" s="4">
        <f t="shared" si="211"/>
        <v>38</v>
      </c>
      <c r="OM19" s="4">
        <f t="shared" si="212"/>
        <v>0</v>
      </c>
      <c r="OP19" s="4">
        <f t="shared" si="213"/>
        <v>230</v>
      </c>
      <c r="OQ19" s="4"/>
      <c r="OS19">
        <f t="shared" si="214"/>
        <v>18</v>
      </c>
      <c r="OT19">
        <f t="shared" si="215"/>
        <v>37</v>
      </c>
      <c r="OU19">
        <f t="shared" si="216"/>
        <v>36</v>
      </c>
      <c r="OV19">
        <f t="shared" si="217"/>
        <v>0</v>
      </c>
      <c r="OW19">
        <f t="shared" si="218"/>
        <v>0</v>
      </c>
      <c r="OX19">
        <f t="shared" si="219"/>
        <v>17</v>
      </c>
      <c r="OY19">
        <f t="shared" si="220"/>
        <v>19</v>
      </c>
      <c r="OZ19">
        <f t="shared" si="221"/>
        <v>18</v>
      </c>
      <c r="PA19">
        <f t="shared" si="222"/>
        <v>47</v>
      </c>
      <c r="PB19">
        <f t="shared" si="223"/>
        <v>14</v>
      </c>
      <c r="PC19">
        <f t="shared" si="224"/>
        <v>24</v>
      </c>
      <c r="PD19">
        <f t="shared" si="225"/>
        <v>0</v>
      </c>
      <c r="PE19">
        <f t="shared" si="226"/>
        <v>0</v>
      </c>
      <c r="PF19">
        <f t="shared" si="227"/>
        <v>0</v>
      </c>
      <c r="PG19">
        <f t="shared" si="228"/>
        <v>0</v>
      </c>
      <c r="PH19">
        <f t="shared" si="229"/>
        <v>0</v>
      </c>
      <c r="PI19">
        <f t="shared" si="230"/>
        <v>0</v>
      </c>
      <c r="PJ19">
        <f t="shared" si="231"/>
        <v>0</v>
      </c>
      <c r="PK19">
        <f t="shared" si="232"/>
        <v>0</v>
      </c>
      <c r="PL19">
        <f t="shared" si="233"/>
        <v>0</v>
      </c>
      <c r="PM19">
        <f t="shared" si="234"/>
        <v>0</v>
      </c>
      <c r="PN19">
        <f t="shared" si="235"/>
        <v>0</v>
      </c>
      <c r="PO19">
        <f t="shared" si="236"/>
        <v>0</v>
      </c>
      <c r="PP19">
        <f t="shared" si="237"/>
        <v>0</v>
      </c>
      <c r="PQ19">
        <f t="shared" si="238"/>
        <v>0</v>
      </c>
      <c r="PR19">
        <f t="shared" si="239"/>
        <v>0</v>
      </c>
      <c r="PS19">
        <f t="shared" si="240"/>
        <v>0</v>
      </c>
      <c r="PT19">
        <f t="shared" si="241"/>
        <v>0</v>
      </c>
      <c r="PU19">
        <f t="shared" si="242"/>
        <v>0</v>
      </c>
      <c r="PV19">
        <f t="shared" si="243"/>
        <v>0</v>
      </c>
      <c r="PW19">
        <f t="shared" si="244"/>
        <v>0</v>
      </c>
      <c r="PX19">
        <f t="shared" si="245"/>
        <v>0</v>
      </c>
      <c r="PY19">
        <f t="shared" si="246"/>
        <v>0</v>
      </c>
      <c r="PZ19">
        <f t="shared" si="247"/>
        <v>0</v>
      </c>
      <c r="QA19">
        <f t="shared" si="248"/>
        <v>0</v>
      </c>
      <c r="QB19">
        <f t="shared" si="249"/>
        <v>0</v>
      </c>
      <c r="QC19">
        <f t="shared" si="250"/>
        <v>0</v>
      </c>
      <c r="QD19">
        <f t="shared" si="251"/>
        <v>0</v>
      </c>
      <c r="QE19">
        <f t="shared" si="252"/>
        <v>0</v>
      </c>
      <c r="QF19">
        <f t="shared" si="253"/>
        <v>0</v>
      </c>
      <c r="QG19">
        <f t="shared" si="254"/>
        <v>0</v>
      </c>
      <c r="QH19">
        <f t="shared" si="255"/>
        <v>0</v>
      </c>
      <c r="QI19">
        <f t="shared" si="256"/>
        <v>0</v>
      </c>
      <c r="QJ19">
        <f t="shared" si="257"/>
        <v>0</v>
      </c>
      <c r="QK19">
        <f t="shared" si="258"/>
        <v>0</v>
      </c>
      <c r="QL19">
        <f t="shared" si="259"/>
        <v>0</v>
      </c>
      <c r="QM19">
        <f t="shared" si="260"/>
        <v>0</v>
      </c>
      <c r="QN19">
        <f t="shared" si="261"/>
        <v>0</v>
      </c>
      <c r="QO19">
        <f t="shared" si="262"/>
        <v>0</v>
      </c>
      <c r="QP19">
        <f t="shared" si="263"/>
        <v>0</v>
      </c>
      <c r="QQ19">
        <f t="shared" si="264"/>
        <v>0</v>
      </c>
      <c r="QR19">
        <f t="shared" si="265"/>
        <v>0</v>
      </c>
      <c r="QS19">
        <f t="shared" si="266"/>
        <v>0</v>
      </c>
      <c r="QT19">
        <f t="shared" si="267"/>
        <v>0</v>
      </c>
      <c r="QU19">
        <f t="shared" si="268"/>
        <v>0</v>
      </c>
      <c r="QV19">
        <f t="shared" si="269"/>
        <v>0</v>
      </c>
      <c r="QW19">
        <f t="shared" si="270"/>
        <v>0</v>
      </c>
      <c r="QX19">
        <f t="shared" si="271"/>
        <v>0</v>
      </c>
      <c r="QY19">
        <f t="shared" si="272"/>
        <v>0</v>
      </c>
      <c r="QZ19">
        <f t="shared" si="273"/>
        <v>0</v>
      </c>
      <c r="RA19">
        <f t="shared" si="274"/>
        <v>0</v>
      </c>
      <c r="RB19">
        <f t="shared" si="275"/>
        <v>0</v>
      </c>
      <c r="RC19">
        <f t="shared" si="276"/>
        <v>0</v>
      </c>
      <c r="RD19">
        <f t="shared" si="277"/>
        <v>0</v>
      </c>
      <c r="RE19">
        <f t="shared" si="278"/>
        <v>0</v>
      </c>
      <c r="RF19">
        <f t="shared" si="279"/>
        <v>0</v>
      </c>
      <c r="RG19">
        <f t="shared" si="280"/>
        <v>0</v>
      </c>
      <c r="RH19">
        <f t="shared" si="281"/>
        <v>0</v>
      </c>
      <c r="RI19">
        <f t="shared" si="282"/>
        <v>0</v>
      </c>
      <c r="RJ19">
        <f t="shared" si="283"/>
        <v>0</v>
      </c>
      <c r="RK19">
        <f t="shared" si="284"/>
        <v>0</v>
      </c>
      <c r="RL19">
        <f t="shared" si="285"/>
        <v>0</v>
      </c>
      <c r="RM19">
        <f t="shared" si="286"/>
        <v>0</v>
      </c>
      <c r="RN19">
        <f t="shared" si="287"/>
        <v>0</v>
      </c>
      <c r="RO19">
        <f t="shared" si="288"/>
        <v>0</v>
      </c>
      <c r="RP19">
        <f t="shared" si="289"/>
        <v>0</v>
      </c>
      <c r="RQ19">
        <f t="shared" si="290"/>
        <v>0</v>
      </c>
      <c r="RR19">
        <f t="shared" si="291"/>
        <v>0</v>
      </c>
      <c r="RS19">
        <f t="shared" si="292"/>
        <v>0</v>
      </c>
      <c r="RT19">
        <f t="shared" si="293"/>
        <v>0</v>
      </c>
      <c r="RU19">
        <f t="shared" si="294"/>
        <v>0</v>
      </c>
      <c r="RV19">
        <f t="shared" si="295"/>
        <v>0</v>
      </c>
      <c r="RW19">
        <f t="shared" si="296"/>
        <v>0</v>
      </c>
      <c r="RX19">
        <f t="shared" si="297"/>
        <v>0</v>
      </c>
      <c r="RY19">
        <f t="shared" si="298"/>
        <v>0</v>
      </c>
      <c r="SA19" s="4">
        <f t="shared" si="299"/>
        <v>24.35</v>
      </c>
      <c r="SB19" s="4">
        <f t="shared" si="300"/>
        <v>7.84</v>
      </c>
      <c r="SC19" s="4">
        <f t="shared" si="301"/>
        <v>9.129999999999999</v>
      </c>
      <c r="SD19" s="4">
        <f t="shared" si="302"/>
        <v>0</v>
      </c>
      <c r="SF19" s="4">
        <f t="shared" si="303"/>
        <v>41.319999999999993</v>
      </c>
      <c r="SI19">
        <f t="shared" si="304"/>
        <v>4.18</v>
      </c>
      <c r="SJ19">
        <f t="shared" si="305"/>
        <v>5.6</v>
      </c>
      <c r="SK19">
        <f t="shared" si="306"/>
        <v>3.9</v>
      </c>
      <c r="SL19" t="str">
        <f t="shared" si="307"/>
        <v>0</v>
      </c>
      <c r="SM19" t="str">
        <f t="shared" si="308"/>
        <v>0</v>
      </c>
      <c r="SN19">
        <f t="shared" si="309"/>
        <v>5.17</v>
      </c>
      <c r="SO19">
        <f t="shared" si="310"/>
        <v>4.1100000000000003</v>
      </c>
      <c r="SP19">
        <f t="shared" si="311"/>
        <v>3.73</v>
      </c>
      <c r="SQ19">
        <f t="shared" si="312"/>
        <v>5.5</v>
      </c>
      <c r="SR19">
        <f t="shared" si="313"/>
        <v>4.13</v>
      </c>
      <c r="SS19">
        <f t="shared" si="314"/>
        <v>5</v>
      </c>
      <c r="ST19" t="str">
        <f t="shared" si="315"/>
        <v>0</v>
      </c>
      <c r="SU19" t="str">
        <f t="shared" si="316"/>
        <v>0</v>
      </c>
      <c r="SV19" t="str">
        <f t="shared" si="317"/>
        <v>0</v>
      </c>
      <c r="SW19" t="str">
        <f t="shared" si="318"/>
        <v>0</v>
      </c>
      <c r="SX19" t="str">
        <f t="shared" si="319"/>
        <v>0</v>
      </c>
      <c r="SY19" t="str">
        <f t="shared" si="320"/>
        <v>0</v>
      </c>
      <c r="SZ19" t="str">
        <f t="shared" si="321"/>
        <v>0</v>
      </c>
      <c r="TA19" t="str">
        <f t="shared" si="322"/>
        <v>0</v>
      </c>
      <c r="TB19" t="str">
        <f t="shared" si="323"/>
        <v>0</v>
      </c>
      <c r="TC19" t="str">
        <f t="shared" si="324"/>
        <v>0</v>
      </c>
      <c r="TD19" t="str">
        <f t="shared" si="325"/>
        <v>0</v>
      </c>
      <c r="TE19" t="str">
        <f t="shared" si="326"/>
        <v>0</v>
      </c>
      <c r="TF19" t="str">
        <f t="shared" si="327"/>
        <v>0</v>
      </c>
      <c r="TG19" t="str">
        <f t="shared" si="328"/>
        <v>0</v>
      </c>
      <c r="TH19" t="str">
        <f t="shared" si="329"/>
        <v>0</v>
      </c>
      <c r="TI19" t="str">
        <f t="shared" si="330"/>
        <v>0</v>
      </c>
      <c r="TJ19" t="str">
        <f t="shared" si="331"/>
        <v>0</v>
      </c>
      <c r="TK19" t="str">
        <f t="shared" si="332"/>
        <v>0</v>
      </c>
      <c r="TL19" t="str">
        <f t="shared" si="333"/>
        <v>0</v>
      </c>
      <c r="TM19" t="str">
        <f t="shared" si="334"/>
        <v>0</v>
      </c>
      <c r="TN19" t="str">
        <f t="shared" si="335"/>
        <v>0</v>
      </c>
      <c r="TO19" t="str">
        <f t="shared" si="336"/>
        <v>0</v>
      </c>
      <c r="TP19" t="str">
        <f t="shared" si="337"/>
        <v>0</v>
      </c>
      <c r="TQ19" t="str">
        <f t="shared" si="338"/>
        <v>0</v>
      </c>
      <c r="TR19" t="str">
        <f t="shared" si="339"/>
        <v>0</v>
      </c>
      <c r="TS19" t="str">
        <f t="shared" si="340"/>
        <v>0</v>
      </c>
      <c r="TT19" t="str">
        <f t="shared" si="341"/>
        <v>0</v>
      </c>
      <c r="TU19" t="str">
        <f t="shared" si="342"/>
        <v>0</v>
      </c>
      <c r="TV19" t="str">
        <f t="shared" si="343"/>
        <v>0</v>
      </c>
      <c r="TW19" t="str">
        <f t="shared" si="344"/>
        <v>0</v>
      </c>
      <c r="TX19" t="str">
        <f t="shared" si="345"/>
        <v>0</v>
      </c>
      <c r="TY19" t="str">
        <f t="shared" si="346"/>
        <v>0</v>
      </c>
      <c r="TZ19" t="str">
        <f t="shared" si="347"/>
        <v>0</v>
      </c>
      <c r="UA19" t="str">
        <f t="shared" si="348"/>
        <v>0</v>
      </c>
      <c r="UB19" t="str">
        <f t="shared" si="349"/>
        <v>0</v>
      </c>
      <c r="UC19" t="str">
        <f t="shared" si="350"/>
        <v>0</v>
      </c>
      <c r="UD19" t="str">
        <f t="shared" si="351"/>
        <v>0</v>
      </c>
      <c r="UE19" t="str">
        <f t="shared" si="352"/>
        <v>0</v>
      </c>
      <c r="UF19" t="str">
        <f t="shared" si="353"/>
        <v>0</v>
      </c>
      <c r="UG19" t="str">
        <f t="shared" si="354"/>
        <v>0</v>
      </c>
      <c r="UH19" t="str">
        <f t="shared" si="355"/>
        <v>0</v>
      </c>
      <c r="UI19" t="str">
        <f t="shared" si="356"/>
        <v>0</v>
      </c>
      <c r="UJ19" t="str">
        <f t="shared" si="357"/>
        <v>0</v>
      </c>
      <c r="UK19" t="str">
        <f t="shared" si="358"/>
        <v>0</v>
      </c>
      <c r="UL19" t="str">
        <f t="shared" si="359"/>
        <v>0</v>
      </c>
      <c r="UM19" t="str">
        <f t="shared" si="360"/>
        <v>0</v>
      </c>
      <c r="UN19" t="str">
        <f t="shared" si="361"/>
        <v>0</v>
      </c>
      <c r="UO19" t="str">
        <f t="shared" si="362"/>
        <v>0</v>
      </c>
      <c r="UP19" t="str">
        <f t="shared" si="363"/>
        <v>0</v>
      </c>
      <c r="UQ19" t="str">
        <f t="shared" si="364"/>
        <v>0</v>
      </c>
      <c r="UR19" t="str">
        <f t="shared" si="365"/>
        <v>0</v>
      </c>
      <c r="US19" t="str">
        <f t="shared" si="366"/>
        <v>0</v>
      </c>
      <c r="UT19" t="str">
        <f t="shared" si="367"/>
        <v>0</v>
      </c>
      <c r="UU19" t="str">
        <f t="shared" si="368"/>
        <v>0</v>
      </c>
      <c r="UV19" t="str">
        <f t="shared" si="369"/>
        <v>0</v>
      </c>
      <c r="UW19" t="str">
        <f t="shared" si="370"/>
        <v>0</v>
      </c>
      <c r="UX19" t="str">
        <f t="shared" si="371"/>
        <v>0</v>
      </c>
      <c r="UY19" t="str">
        <f t="shared" si="372"/>
        <v>0</v>
      </c>
      <c r="UZ19" t="str">
        <f t="shared" si="373"/>
        <v>0</v>
      </c>
      <c r="VA19" t="str">
        <f t="shared" si="374"/>
        <v>0</v>
      </c>
      <c r="VB19" t="str">
        <f t="shared" si="375"/>
        <v>0</v>
      </c>
      <c r="VC19" t="str">
        <f t="shared" si="376"/>
        <v>0</v>
      </c>
      <c r="VD19" t="str">
        <f t="shared" si="377"/>
        <v>0</v>
      </c>
      <c r="VE19" t="str">
        <f t="shared" si="378"/>
        <v>0</v>
      </c>
      <c r="VF19" t="str">
        <f t="shared" si="379"/>
        <v>0</v>
      </c>
      <c r="VG19" t="str">
        <f t="shared" si="380"/>
        <v>0</v>
      </c>
      <c r="VH19" t="str">
        <f t="shared" si="381"/>
        <v>0</v>
      </c>
      <c r="VI19" t="str">
        <f t="shared" si="382"/>
        <v>0</v>
      </c>
      <c r="VJ19" t="str">
        <f t="shared" si="383"/>
        <v>0</v>
      </c>
      <c r="VK19" t="str">
        <f t="shared" si="384"/>
        <v>0</v>
      </c>
      <c r="VL19" t="str">
        <f t="shared" si="385"/>
        <v>0</v>
      </c>
      <c r="VM19" t="str">
        <f t="shared" si="386"/>
        <v>0</v>
      </c>
      <c r="VN19" t="str">
        <f t="shared" si="387"/>
        <v>0</v>
      </c>
      <c r="VO19" t="str">
        <f t="shared" si="388"/>
        <v>0</v>
      </c>
      <c r="VQ19" s="4">
        <f t="shared" si="389"/>
        <v>35.24</v>
      </c>
      <c r="VR19" s="4">
        <f t="shared" si="390"/>
        <v>10.199999999999999</v>
      </c>
      <c r="VS19" s="4">
        <f t="shared" si="391"/>
        <v>18.28</v>
      </c>
      <c r="VT19" s="4">
        <f t="shared" si="392"/>
        <v>0</v>
      </c>
      <c r="VV19" s="4">
        <f t="shared" si="393"/>
        <v>63.72</v>
      </c>
      <c r="VY19">
        <f t="shared" si="394"/>
        <v>2.54</v>
      </c>
      <c r="VZ19">
        <f t="shared" si="395"/>
        <v>10.26</v>
      </c>
      <c r="WA19">
        <f t="shared" si="396"/>
        <v>0.69</v>
      </c>
      <c r="WB19">
        <f t="shared" si="397"/>
        <v>0</v>
      </c>
      <c r="WC19">
        <f t="shared" si="398"/>
        <v>0</v>
      </c>
      <c r="WD19">
        <f t="shared" si="399"/>
        <v>17.18</v>
      </c>
      <c r="WE19">
        <f t="shared" si="400"/>
        <v>4.7</v>
      </c>
      <c r="WF19">
        <f t="shared" si="401"/>
        <v>5.5</v>
      </c>
      <c r="WG19">
        <f t="shared" si="402"/>
        <v>4.57</v>
      </c>
      <c r="WH19">
        <f t="shared" si="403"/>
        <v>2.57</v>
      </c>
      <c r="WI19">
        <f t="shared" si="404"/>
        <v>15.71</v>
      </c>
      <c r="WJ19">
        <f t="shared" si="405"/>
        <v>0</v>
      </c>
      <c r="WK19">
        <f t="shared" si="406"/>
        <v>0</v>
      </c>
      <c r="WL19">
        <f t="shared" si="407"/>
        <v>0</v>
      </c>
      <c r="WM19">
        <f t="shared" si="408"/>
        <v>0</v>
      </c>
      <c r="WN19">
        <f t="shared" si="409"/>
        <v>0</v>
      </c>
      <c r="WO19">
        <f t="shared" si="410"/>
        <v>0</v>
      </c>
      <c r="WP19">
        <f t="shared" si="411"/>
        <v>0</v>
      </c>
      <c r="WQ19">
        <f t="shared" si="412"/>
        <v>0</v>
      </c>
      <c r="WR19">
        <f t="shared" si="413"/>
        <v>0</v>
      </c>
      <c r="WS19">
        <f t="shared" si="414"/>
        <v>0</v>
      </c>
      <c r="WT19">
        <f t="shared" si="415"/>
        <v>0</v>
      </c>
      <c r="WU19">
        <f t="shared" si="416"/>
        <v>0</v>
      </c>
      <c r="WV19">
        <f t="shared" si="417"/>
        <v>0</v>
      </c>
      <c r="WW19">
        <f t="shared" si="418"/>
        <v>0</v>
      </c>
      <c r="WX19">
        <f t="shared" si="419"/>
        <v>0</v>
      </c>
      <c r="WY19">
        <f t="shared" si="420"/>
        <v>0</v>
      </c>
      <c r="WZ19">
        <f t="shared" si="421"/>
        <v>0</v>
      </c>
      <c r="XA19">
        <f t="shared" si="422"/>
        <v>0</v>
      </c>
      <c r="XB19">
        <f t="shared" si="423"/>
        <v>0</v>
      </c>
      <c r="XC19">
        <f t="shared" si="424"/>
        <v>0</v>
      </c>
      <c r="XD19">
        <f t="shared" si="425"/>
        <v>0</v>
      </c>
      <c r="XE19">
        <f t="shared" si="426"/>
        <v>0</v>
      </c>
      <c r="XF19">
        <f t="shared" si="427"/>
        <v>0</v>
      </c>
      <c r="XG19">
        <f t="shared" si="428"/>
        <v>0</v>
      </c>
      <c r="XH19">
        <f t="shared" si="429"/>
        <v>0</v>
      </c>
      <c r="XI19">
        <f t="shared" si="430"/>
        <v>0</v>
      </c>
      <c r="XJ19">
        <f t="shared" si="431"/>
        <v>0</v>
      </c>
      <c r="XK19">
        <f t="shared" si="432"/>
        <v>0</v>
      </c>
      <c r="XL19">
        <f t="shared" si="433"/>
        <v>0</v>
      </c>
      <c r="XM19">
        <f t="shared" si="434"/>
        <v>0</v>
      </c>
      <c r="XN19">
        <f t="shared" si="435"/>
        <v>0</v>
      </c>
      <c r="XO19">
        <f t="shared" si="436"/>
        <v>0</v>
      </c>
      <c r="XP19">
        <f t="shared" si="437"/>
        <v>0</v>
      </c>
      <c r="XQ19">
        <f t="shared" si="438"/>
        <v>0</v>
      </c>
      <c r="XR19">
        <f t="shared" si="439"/>
        <v>0</v>
      </c>
      <c r="XS19">
        <f t="shared" si="440"/>
        <v>0</v>
      </c>
      <c r="XT19">
        <f t="shared" si="441"/>
        <v>0</v>
      </c>
      <c r="XU19">
        <f t="shared" si="442"/>
        <v>0</v>
      </c>
      <c r="XV19">
        <f t="shared" si="443"/>
        <v>0</v>
      </c>
      <c r="XW19">
        <f t="shared" si="444"/>
        <v>0</v>
      </c>
      <c r="XX19">
        <f t="shared" si="445"/>
        <v>0</v>
      </c>
      <c r="XY19">
        <f t="shared" si="446"/>
        <v>0</v>
      </c>
      <c r="XZ19">
        <f t="shared" si="447"/>
        <v>0</v>
      </c>
      <c r="YA19">
        <f t="shared" si="448"/>
        <v>0</v>
      </c>
      <c r="YB19">
        <f t="shared" si="449"/>
        <v>0</v>
      </c>
      <c r="YC19">
        <f t="shared" si="450"/>
        <v>0</v>
      </c>
      <c r="YD19">
        <f t="shared" si="451"/>
        <v>0</v>
      </c>
      <c r="YE19">
        <f t="shared" si="452"/>
        <v>0</v>
      </c>
      <c r="YF19">
        <f t="shared" si="453"/>
        <v>0</v>
      </c>
      <c r="YG19">
        <f t="shared" si="454"/>
        <v>0</v>
      </c>
      <c r="YH19">
        <f t="shared" si="455"/>
        <v>0</v>
      </c>
      <c r="YI19">
        <f t="shared" si="456"/>
        <v>0</v>
      </c>
      <c r="YJ19">
        <f t="shared" si="457"/>
        <v>0</v>
      </c>
      <c r="YK19">
        <f t="shared" si="458"/>
        <v>0</v>
      </c>
      <c r="YL19">
        <f t="shared" si="459"/>
        <v>0</v>
      </c>
      <c r="YM19">
        <f t="shared" si="460"/>
        <v>0</v>
      </c>
      <c r="YN19">
        <f t="shared" si="461"/>
        <v>0</v>
      </c>
      <c r="YO19">
        <f t="shared" si="462"/>
        <v>0</v>
      </c>
      <c r="YP19">
        <f t="shared" si="463"/>
        <v>0</v>
      </c>
      <c r="YQ19">
        <f t="shared" si="464"/>
        <v>0</v>
      </c>
      <c r="YR19">
        <f t="shared" si="465"/>
        <v>0</v>
      </c>
      <c r="YS19">
        <f t="shared" si="466"/>
        <v>0</v>
      </c>
      <c r="YT19">
        <f t="shared" si="467"/>
        <v>0</v>
      </c>
      <c r="YU19">
        <f t="shared" si="468"/>
        <v>0</v>
      </c>
      <c r="YV19">
        <f t="shared" si="469"/>
        <v>0</v>
      </c>
      <c r="YW19">
        <f t="shared" si="470"/>
        <v>0</v>
      </c>
      <c r="YX19">
        <f t="shared" si="471"/>
        <v>0</v>
      </c>
      <c r="YY19">
        <f t="shared" si="472"/>
        <v>0</v>
      </c>
      <c r="YZ19">
        <f t="shared" si="473"/>
        <v>0</v>
      </c>
      <c r="ZA19">
        <f t="shared" si="474"/>
        <v>0</v>
      </c>
      <c r="ZB19">
        <f t="shared" si="475"/>
        <v>0</v>
      </c>
      <c r="ZC19">
        <f t="shared" si="476"/>
        <v>0</v>
      </c>
      <c r="ZD19">
        <f t="shared" si="477"/>
        <v>0</v>
      </c>
      <c r="ZE19">
        <f t="shared" si="478"/>
        <v>0</v>
      </c>
      <c r="ZG19" s="4">
        <f t="shared" si="479"/>
        <v>351</v>
      </c>
      <c r="ZH19" s="4">
        <f t="shared" si="480"/>
        <v>157</v>
      </c>
      <c r="ZI19" s="4">
        <f t="shared" si="481"/>
        <v>152</v>
      </c>
      <c r="ZJ19" s="4">
        <f t="shared" si="482"/>
        <v>0</v>
      </c>
      <c r="ZL19" s="4">
        <f t="shared" si="483"/>
        <v>660</v>
      </c>
      <c r="ZO19">
        <f t="shared" si="484"/>
        <v>66</v>
      </c>
      <c r="ZP19">
        <f t="shared" si="485"/>
        <v>48</v>
      </c>
      <c r="ZQ19">
        <f t="shared" si="486"/>
        <v>91</v>
      </c>
      <c r="ZR19">
        <f t="shared" si="487"/>
        <v>0</v>
      </c>
      <c r="ZS19">
        <f t="shared" si="488"/>
        <v>0</v>
      </c>
      <c r="ZT19">
        <f t="shared" si="489"/>
        <v>45</v>
      </c>
      <c r="ZU19">
        <f t="shared" si="490"/>
        <v>76</v>
      </c>
      <c r="ZV19">
        <f t="shared" si="491"/>
        <v>81</v>
      </c>
      <c r="ZW19">
        <f t="shared" si="492"/>
        <v>101</v>
      </c>
      <c r="ZX19">
        <f t="shared" si="493"/>
        <v>95</v>
      </c>
      <c r="ZY19">
        <f t="shared" si="494"/>
        <v>57</v>
      </c>
      <c r="ZZ19">
        <f t="shared" si="495"/>
        <v>0</v>
      </c>
      <c r="AAA19">
        <f t="shared" si="496"/>
        <v>0</v>
      </c>
      <c r="AAB19">
        <f t="shared" si="497"/>
        <v>0</v>
      </c>
      <c r="AAC19">
        <f t="shared" si="498"/>
        <v>0</v>
      </c>
      <c r="AAD19">
        <f t="shared" si="499"/>
        <v>0</v>
      </c>
      <c r="AAE19">
        <f t="shared" si="500"/>
        <v>0</v>
      </c>
      <c r="AAF19">
        <f t="shared" si="501"/>
        <v>0</v>
      </c>
      <c r="AAG19">
        <f t="shared" si="502"/>
        <v>0</v>
      </c>
      <c r="AAH19">
        <f t="shared" si="503"/>
        <v>0</v>
      </c>
      <c r="AAI19">
        <f t="shared" si="504"/>
        <v>0</v>
      </c>
      <c r="AAJ19">
        <f t="shared" si="505"/>
        <v>0</v>
      </c>
      <c r="AAK19">
        <f t="shared" si="506"/>
        <v>0</v>
      </c>
      <c r="AAL19">
        <f t="shared" si="507"/>
        <v>0</v>
      </c>
      <c r="AAM19">
        <f t="shared" si="508"/>
        <v>0</v>
      </c>
      <c r="AAN19">
        <f t="shared" si="509"/>
        <v>0</v>
      </c>
      <c r="AAO19">
        <f t="shared" si="510"/>
        <v>0</v>
      </c>
      <c r="AAP19">
        <f t="shared" si="511"/>
        <v>0</v>
      </c>
      <c r="AAQ19">
        <f t="shared" si="512"/>
        <v>0</v>
      </c>
      <c r="AAR19">
        <f t="shared" si="513"/>
        <v>0</v>
      </c>
      <c r="AAS19">
        <f t="shared" si="514"/>
        <v>0</v>
      </c>
      <c r="AAT19">
        <f t="shared" si="515"/>
        <v>0</v>
      </c>
      <c r="AAU19">
        <f t="shared" si="516"/>
        <v>0</v>
      </c>
      <c r="AAV19">
        <f t="shared" si="517"/>
        <v>0</v>
      </c>
      <c r="AAW19">
        <f t="shared" si="518"/>
        <v>0</v>
      </c>
      <c r="AAX19">
        <f t="shared" si="519"/>
        <v>0</v>
      </c>
      <c r="AAY19">
        <f t="shared" si="520"/>
        <v>0</v>
      </c>
      <c r="AAZ19">
        <f t="shared" si="521"/>
        <v>0</v>
      </c>
      <c r="ABA19">
        <f t="shared" si="522"/>
        <v>0</v>
      </c>
      <c r="ABB19">
        <f t="shared" si="523"/>
        <v>0</v>
      </c>
      <c r="ABC19">
        <f t="shared" si="524"/>
        <v>0</v>
      </c>
      <c r="ABD19">
        <f t="shared" si="525"/>
        <v>0</v>
      </c>
      <c r="ABE19">
        <f t="shared" si="526"/>
        <v>0</v>
      </c>
      <c r="ABF19">
        <f t="shared" si="527"/>
        <v>0</v>
      </c>
      <c r="ABG19">
        <f t="shared" si="528"/>
        <v>0</v>
      </c>
      <c r="ABH19">
        <f t="shared" si="529"/>
        <v>0</v>
      </c>
      <c r="ABI19">
        <f t="shared" si="530"/>
        <v>0</v>
      </c>
      <c r="ABJ19">
        <f t="shared" si="531"/>
        <v>0</v>
      </c>
      <c r="ABK19">
        <f t="shared" si="532"/>
        <v>0</v>
      </c>
      <c r="ABL19">
        <f t="shared" si="533"/>
        <v>0</v>
      </c>
      <c r="ABM19">
        <f t="shared" si="534"/>
        <v>0</v>
      </c>
      <c r="ABN19">
        <f t="shared" si="535"/>
        <v>0</v>
      </c>
      <c r="ABO19">
        <f t="shared" si="536"/>
        <v>0</v>
      </c>
      <c r="ABP19">
        <f t="shared" si="537"/>
        <v>0</v>
      </c>
      <c r="ABQ19">
        <f t="shared" si="538"/>
        <v>0</v>
      </c>
      <c r="ABR19">
        <f t="shared" si="539"/>
        <v>0</v>
      </c>
      <c r="ABS19">
        <f t="shared" si="540"/>
        <v>0</v>
      </c>
      <c r="ABT19">
        <f t="shared" si="541"/>
        <v>0</v>
      </c>
      <c r="ABU19">
        <f t="shared" si="542"/>
        <v>0</v>
      </c>
      <c r="ABV19">
        <f t="shared" si="543"/>
        <v>0</v>
      </c>
      <c r="ABW19">
        <f t="shared" si="544"/>
        <v>0</v>
      </c>
      <c r="ABX19">
        <f t="shared" si="545"/>
        <v>0</v>
      </c>
      <c r="ABY19">
        <f t="shared" si="546"/>
        <v>0</v>
      </c>
      <c r="ABZ19">
        <f t="shared" si="547"/>
        <v>0</v>
      </c>
      <c r="ACA19">
        <f t="shared" si="548"/>
        <v>0</v>
      </c>
      <c r="ACB19">
        <f t="shared" si="549"/>
        <v>0</v>
      </c>
      <c r="ACC19">
        <f t="shared" si="550"/>
        <v>0</v>
      </c>
      <c r="ACD19">
        <f t="shared" si="551"/>
        <v>0</v>
      </c>
      <c r="ACE19">
        <f t="shared" si="552"/>
        <v>0</v>
      </c>
      <c r="ACF19">
        <f t="shared" si="553"/>
        <v>0</v>
      </c>
      <c r="ACG19">
        <f t="shared" si="554"/>
        <v>0</v>
      </c>
      <c r="ACH19">
        <f t="shared" si="555"/>
        <v>0</v>
      </c>
      <c r="ACI19">
        <f t="shared" si="556"/>
        <v>0</v>
      </c>
      <c r="ACJ19">
        <f t="shared" si="557"/>
        <v>0</v>
      </c>
      <c r="ACK19">
        <f t="shared" si="558"/>
        <v>0</v>
      </c>
      <c r="ACL19">
        <f t="shared" si="559"/>
        <v>0</v>
      </c>
      <c r="ACM19">
        <f t="shared" si="560"/>
        <v>0</v>
      </c>
      <c r="ACN19">
        <f t="shared" si="561"/>
        <v>0</v>
      </c>
      <c r="ACO19">
        <f t="shared" si="562"/>
        <v>0</v>
      </c>
      <c r="ACP19">
        <f t="shared" si="563"/>
        <v>0</v>
      </c>
      <c r="ACQ19">
        <f t="shared" si="564"/>
        <v>0</v>
      </c>
      <c r="ACR19">
        <f t="shared" si="565"/>
        <v>0</v>
      </c>
      <c r="ACS19">
        <f t="shared" si="566"/>
        <v>0</v>
      </c>
      <c r="ACT19">
        <f t="shared" si="567"/>
        <v>0</v>
      </c>
      <c r="ACU19">
        <f t="shared" si="568"/>
        <v>0</v>
      </c>
      <c r="ACW19" s="4">
        <f t="shared" si="569"/>
        <v>373.59999999999997</v>
      </c>
      <c r="ACX19" s="4">
        <f t="shared" si="570"/>
        <v>256.10000000000002</v>
      </c>
      <c r="ACY19" s="4">
        <f t="shared" si="571"/>
        <v>201.1</v>
      </c>
      <c r="ACZ19" s="4">
        <f t="shared" si="572"/>
        <v>0</v>
      </c>
      <c r="ADA19" s="88">
        <f t="shared" si="573"/>
        <v>11.315917991926241</v>
      </c>
      <c r="ADB19" s="4">
        <f t="shared" si="574"/>
        <v>830.80000000000007</v>
      </c>
      <c r="ADC19" s="5">
        <f t="shared" si="575"/>
        <v>8.6440731139897231</v>
      </c>
      <c r="ADD19" s="5">
        <f t="shared" si="576"/>
        <v>10.027462291128298</v>
      </c>
      <c r="ADE19">
        <f t="shared" si="577"/>
        <v>121.3</v>
      </c>
      <c r="ADF19">
        <f t="shared" si="578"/>
        <v>36.9</v>
      </c>
      <c r="ADG19">
        <f t="shared" si="579"/>
        <v>85.1</v>
      </c>
      <c r="ADH19">
        <f t="shared" si="580"/>
        <v>0</v>
      </c>
      <c r="ADI19">
        <f t="shared" si="581"/>
        <v>0</v>
      </c>
      <c r="ADJ19">
        <f t="shared" si="582"/>
        <v>110.3</v>
      </c>
      <c r="ADK19">
        <f t="shared" si="583"/>
        <v>107.5</v>
      </c>
      <c r="ADL19">
        <f t="shared" si="584"/>
        <v>148.6</v>
      </c>
      <c r="ADM19">
        <f t="shared" si="585"/>
        <v>20</v>
      </c>
      <c r="ADN19">
        <f t="shared" si="586"/>
        <v>118.3</v>
      </c>
      <c r="ADO19">
        <f t="shared" si="587"/>
        <v>82.8</v>
      </c>
      <c r="ADP19">
        <f t="shared" si="588"/>
        <v>0</v>
      </c>
      <c r="ADQ19">
        <f t="shared" si="589"/>
        <v>0</v>
      </c>
      <c r="ADR19">
        <f t="shared" si="590"/>
        <v>0</v>
      </c>
      <c r="ADS19">
        <f t="shared" si="591"/>
        <v>0</v>
      </c>
      <c r="ADT19">
        <f t="shared" si="592"/>
        <v>0</v>
      </c>
      <c r="ADU19">
        <f t="shared" si="593"/>
        <v>0</v>
      </c>
      <c r="ADV19">
        <f t="shared" si="594"/>
        <v>0</v>
      </c>
      <c r="ADW19">
        <f t="shared" si="595"/>
        <v>0</v>
      </c>
      <c r="ADX19">
        <f t="shared" si="596"/>
        <v>0</v>
      </c>
      <c r="ADY19">
        <f t="shared" si="597"/>
        <v>0</v>
      </c>
      <c r="ADZ19">
        <f t="shared" si="598"/>
        <v>0</v>
      </c>
      <c r="AEA19">
        <f t="shared" si="599"/>
        <v>0</v>
      </c>
      <c r="AEB19">
        <f t="shared" si="600"/>
        <v>0</v>
      </c>
      <c r="AEC19">
        <f t="shared" si="601"/>
        <v>0</v>
      </c>
      <c r="AED19">
        <f t="shared" si="602"/>
        <v>0</v>
      </c>
      <c r="AEE19">
        <f t="shared" si="603"/>
        <v>0</v>
      </c>
      <c r="AEF19">
        <f t="shared" si="604"/>
        <v>0</v>
      </c>
      <c r="AEG19">
        <f t="shared" si="605"/>
        <v>0</v>
      </c>
      <c r="AEH19">
        <f t="shared" si="606"/>
        <v>0</v>
      </c>
      <c r="AEI19">
        <f t="shared" si="607"/>
        <v>0</v>
      </c>
      <c r="AEJ19">
        <f t="shared" si="608"/>
        <v>0</v>
      </c>
      <c r="AEK19">
        <f t="shared" si="609"/>
        <v>0</v>
      </c>
      <c r="AEL19">
        <f t="shared" si="610"/>
        <v>0</v>
      </c>
      <c r="AEM19">
        <f t="shared" si="611"/>
        <v>0</v>
      </c>
      <c r="AEN19">
        <f t="shared" si="612"/>
        <v>0</v>
      </c>
      <c r="AEO19">
        <f t="shared" si="613"/>
        <v>0</v>
      </c>
      <c r="AEP19">
        <f t="shared" si="614"/>
        <v>0</v>
      </c>
      <c r="AEQ19">
        <f t="shared" si="615"/>
        <v>0</v>
      </c>
      <c r="AER19">
        <f t="shared" si="616"/>
        <v>0</v>
      </c>
      <c r="AES19">
        <f t="shared" si="617"/>
        <v>0</v>
      </c>
      <c r="AET19">
        <f t="shared" si="618"/>
        <v>0</v>
      </c>
      <c r="AEU19">
        <f t="shared" si="619"/>
        <v>0</v>
      </c>
      <c r="AEV19">
        <f t="shared" si="620"/>
        <v>0</v>
      </c>
      <c r="AEW19">
        <f t="shared" si="621"/>
        <v>0</v>
      </c>
      <c r="AEX19">
        <f t="shared" si="622"/>
        <v>0</v>
      </c>
      <c r="AEY19">
        <f t="shared" si="623"/>
        <v>0</v>
      </c>
      <c r="AEZ19">
        <f t="shared" si="624"/>
        <v>0</v>
      </c>
      <c r="AFA19">
        <f t="shared" si="625"/>
        <v>0</v>
      </c>
      <c r="AFB19">
        <f t="shared" si="626"/>
        <v>0</v>
      </c>
      <c r="AFC19">
        <f t="shared" si="627"/>
        <v>0</v>
      </c>
      <c r="AFD19">
        <f t="shared" si="628"/>
        <v>0</v>
      </c>
      <c r="AFE19">
        <f t="shared" si="629"/>
        <v>0</v>
      </c>
      <c r="AFF19">
        <f t="shared" si="630"/>
        <v>0</v>
      </c>
      <c r="AFG19">
        <f t="shared" si="631"/>
        <v>0</v>
      </c>
      <c r="AFH19">
        <f t="shared" si="632"/>
        <v>0</v>
      </c>
      <c r="AFI19">
        <f t="shared" si="633"/>
        <v>0</v>
      </c>
      <c r="AFJ19">
        <f t="shared" si="634"/>
        <v>0</v>
      </c>
      <c r="AFK19">
        <f t="shared" si="635"/>
        <v>0</v>
      </c>
      <c r="AFL19">
        <f t="shared" si="636"/>
        <v>0</v>
      </c>
      <c r="AFM19">
        <f t="shared" si="637"/>
        <v>0</v>
      </c>
      <c r="AFN19">
        <f t="shared" si="638"/>
        <v>0</v>
      </c>
      <c r="AFO19">
        <f t="shared" si="639"/>
        <v>0</v>
      </c>
      <c r="AFP19">
        <f t="shared" si="640"/>
        <v>0</v>
      </c>
      <c r="AFQ19">
        <f t="shared" si="641"/>
        <v>0</v>
      </c>
      <c r="AFR19">
        <f t="shared" si="642"/>
        <v>0</v>
      </c>
      <c r="AFS19">
        <f t="shared" si="643"/>
        <v>0</v>
      </c>
      <c r="AFT19">
        <f t="shared" si="644"/>
        <v>0</v>
      </c>
      <c r="AFU19">
        <f t="shared" si="645"/>
        <v>0</v>
      </c>
      <c r="AFV19">
        <f t="shared" si="646"/>
        <v>0</v>
      </c>
      <c r="AFW19">
        <f t="shared" si="647"/>
        <v>0</v>
      </c>
      <c r="AFX19">
        <f t="shared" si="648"/>
        <v>0</v>
      </c>
      <c r="AFY19">
        <f t="shared" si="649"/>
        <v>0</v>
      </c>
      <c r="AFZ19">
        <f t="shared" si="650"/>
        <v>0</v>
      </c>
      <c r="AGA19">
        <f t="shared" si="651"/>
        <v>0</v>
      </c>
      <c r="AGB19">
        <f t="shared" si="652"/>
        <v>0</v>
      </c>
      <c r="AGC19">
        <f t="shared" si="653"/>
        <v>0</v>
      </c>
      <c r="AGD19">
        <f t="shared" si="654"/>
        <v>0</v>
      </c>
      <c r="AGE19">
        <f t="shared" si="655"/>
        <v>0</v>
      </c>
      <c r="AGF19">
        <f t="shared" si="656"/>
        <v>0</v>
      </c>
      <c r="AGG19">
        <f t="shared" si="657"/>
        <v>0</v>
      </c>
      <c r="AGH19">
        <f t="shared" si="658"/>
        <v>0</v>
      </c>
      <c r="AGI19">
        <f t="shared" si="659"/>
        <v>0</v>
      </c>
      <c r="AGJ19">
        <f t="shared" si="660"/>
        <v>0</v>
      </c>
      <c r="AGK19">
        <f t="shared" si="661"/>
        <v>0</v>
      </c>
      <c r="AGM19" s="88">
        <f t="shared" si="662"/>
        <v>80.25</v>
      </c>
      <c r="AGN19" s="88">
        <v>80.25</v>
      </c>
      <c r="AGO19">
        <v>5</v>
      </c>
      <c r="AGP19">
        <f t="shared" si="663"/>
        <v>5</v>
      </c>
      <c r="AGQ19">
        <f t="shared" si="664"/>
        <v>5</v>
      </c>
      <c r="AGR19">
        <f t="shared" si="665"/>
        <v>5</v>
      </c>
      <c r="AGS19">
        <f t="shared" si="666"/>
        <v>0</v>
      </c>
      <c r="AGT19">
        <f t="shared" si="667"/>
        <v>0</v>
      </c>
      <c r="AGU19">
        <f t="shared" si="668"/>
        <v>5</v>
      </c>
      <c r="AGV19">
        <f t="shared" si="669"/>
        <v>2</v>
      </c>
      <c r="AGW19">
        <f t="shared" si="670"/>
        <v>1</v>
      </c>
      <c r="AGX19">
        <f t="shared" si="671"/>
        <v>5</v>
      </c>
      <c r="AGY19">
        <f t="shared" si="672"/>
        <v>7</v>
      </c>
      <c r="AGZ19">
        <f t="shared" si="673"/>
        <v>10</v>
      </c>
      <c r="AHA19">
        <f t="shared" si="674"/>
        <v>0</v>
      </c>
      <c r="AHB19">
        <f t="shared" si="675"/>
        <v>0</v>
      </c>
      <c r="AHC19">
        <f t="shared" si="676"/>
        <v>0</v>
      </c>
      <c r="AHD19">
        <f t="shared" si="677"/>
        <v>0</v>
      </c>
      <c r="AHE19">
        <f t="shared" si="678"/>
        <v>0</v>
      </c>
      <c r="AHF19">
        <f t="shared" si="679"/>
        <v>0</v>
      </c>
      <c r="AHG19">
        <f t="shared" si="680"/>
        <v>0</v>
      </c>
      <c r="AHH19">
        <f t="shared" si="681"/>
        <v>0</v>
      </c>
      <c r="AHI19">
        <f t="shared" si="682"/>
        <v>0</v>
      </c>
      <c r="AHJ19">
        <f t="shared" si="683"/>
        <v>0</v>
      </c>
      <c r="AHK19">
        <f t="shared" si="684"/>
        <v>0</v>
      </c>
      <c r="AHL19">
        <f t="shared" si="685"/>
        <v>0</v>
      </c>
      <c r="AHM19">
        <f t="shared" si="686"/>
        <v>0</v>
      </c>
      <c r="AHN19">
        <f t="shared" si="687"/>
        <v>0</v>
      </c>
      <c r="AHO19">
        <f t="shared" si="688"/>
        <v>0</v>
      </c>
      <c r="AHP19">
        <f t="shared" si="689"/>
        <v>0</v>
      </c>
      <c r="AHQ19">
        <f t="shared" si="690"/>
        <v>0</v>
      </c>
      <c r="AHR19">
        <f t="shared" si="691"/>
        <v>0</v>
      </c>
      <c r="AHS19">
        <f t="shared" si="692"/>
        <v>0</v>
      </c>
      <c r="AHT19">
        <f t="shared" si="693"/>
        <v>0</v>
      </c>
      <c r="AHU19">
        <f t="shared" si="694"/>
        <v>0</v>
      </c>
      <c r="AHV19">
        <f t="shared" si="695"/>
        <v>0</v>
      </c>
      <c r="AHW19">
        <f t="shared" si="696"/>
        <v>0</v>
      </c>
      <c r="AHX19">
        <f t="shared" si="697"/>
        <v>0</v>
      </c>
      <c r="AHY19">
        <f t="shared" si="698"/>
        <v>0</v>
      </c>
      <c r="AHZ19">
        <f t="shared" si="699"/>
        <v>0</v>
      </c>
      <c r="AIA19">
        <f t="shared" si="700"/>
        <v>0</v>
      </c>
      <c r="AIB19">
        <f t="shared" si="701"/>
        <v>0</v>
      </c>
      <c r="AIC19">
        <f t="shared" si="702"/>
        <v>0</v>
      </c>
      <c r="AID19">
        <f t="shared" si="703"/>
        <v>0</v>
      </c>
      <c r="AIE19">
        <f t="shared" si="704"/>
        <v>0</v>
      </c>
      <c r="AIF19">
        <f t="shared" si="705"/>
        <v>0</v>
      </c>
      <c r="AIG19">
        <f t="shared" si="706"/>
        <v>0</v>
      </c>
      <c r="AIH19">
        <f t="shared" si="707"/>
        <v>0</v>
      </c>
      <c r="AII19">
        <f t="shared" si="708"/>
        <v>0</v>
      </c>
      <c r="AIJ19">
        <f t="shared" si="709"/>
        <v>0</v>
      </c>
      <c r="AIK19">
        <f t="shared" si="710"/>
        <v>0</v>
      </c>
      <c r="AIL19">
        <f t="shared" si="711"/>
        <v>0</v>
      </c>
      <c r="AIM19">
        <f t="shared" si="712"/>
        <v>0</v>
      </c>
      <c r="AIN19">
        <f t="shared" si="713"/>
        <v>0</v>
      </c>
      <c r="AIO19">
        <f t="shared" si="714"/>
        <v>0</v>
      </c>
      <c r="AIP19">
        <f t="shared" si="715"/>
        <v>0</v>
      </c>
      <c r="AIQ19">
        <f t="shared" si="716"/>
        <v>0</v>
      </c>
      <c r="AIR19">
        <f t="shared" si="717"/>
        <v>0</v>
      </c>
      <c r="AIS19">
        <f t="shared" si="718"/>
        <v>0</v>
      </c>
      <c r="AIT19">
        <f t="shared" si="719"/>
        <v>0</v>
      </c>
      <c r="AIU19">
        <f t="shared" si="720"/>
        <v>0</v>
      </c>
      <c r="AIV19">
        <f t="shared" si="721"/>
        <v>0</v>
      </c>
      <c r="AIW19">
        <f t="shared" si="722"/>
        <v>0</v>
      </c>
      <c r="AIX19">
        <f t="shared" si="723"/>
        <v>0</v>
      </c>
      <c r="AIY19">
        <f t="shared" si="724"/>
        <v>0</v>
      </c>
      <c r="AIZ19">
        <f t="shared" si="725"/>
        <v>0</v>
      </c>
      <c r="AJA19">
        <f t="shared" si="726"/>
        <v>0</v>
      </c>
      <c r="AJB19">
        <f t="shared" si="727"/>
        <v>0</v>
      </c>
      <c r="AJC19">
        <f t="shared" si="728"/>
        <v>0</v>
      </c>
      <c r="AJD19">
        <f t="shared" si="729"/>
        <v>0</v>
      </c>
      <c r="AJE19">
        <f t="shared" si="730"/>
        <v>0</v>
      </c>
      <c r="AJF19">
        <f t="shared" si="731"/>
        <v>0</v>
      </c>
      <c r="AJG19">
        <f t="shared" si="732"/>
        <v>0</v>
      </c>
      <c r="AJH19">
        <f t="shared" si="733"/>
        <v>0</v>
      </c>
      <c r="AJI19">
        <f t="shared" si="734"/>
        <v>0</v>
      </c>
      <c r="AJJ19">
        <f t="shared" si="735"/>
        <v>0</v>
      </c>
      <c r="AJK19">
        <f t="shared" si="736"/>
        <v>0</v>
      </c>
      <c r="AJL19">
        <f t="shared" si="737"/>
        <v>0</v>
      </c>
      <c r="AJM19">
        <f t="shared" si="738"/>
        <v>0</v>
      </c>
      <c r="AJN19">
        <f t="shared" si="739"/>
        <v>0</v>
      </c>
      <c r="AJO19">
        <f t="shared" si="740"/>
        <v>0</v>
      </c>
      <c r="AJP19">
        <f t="shared" si="741"/>
        <v>0</v>
      </c>
      <c r="AJQ19">
        <f t="shared" si="742"/>
        <v>0</v>
      </c>
      <c r="AJR19">
        <f t="shared" si="743"/>
        <v>0</v>
      </c>
      <c r="AJS19">
        <f t="shared" si="744"/>
        <v>0</v>
      </c>
      <c r="AJT19">
        <f t="shared" si="745"/>
        <v>0</v>
      </c>
      <c r="AJU19">
        <f t="shared" si="746"/>
        <v>0</v>
      </c>
      <c r="AJV19">
        <f t="shared" si="747"/>
        <v>0</v>
      </c>
      <c r="AJX19">
        <v>56</v>
      </c>
      <c r="AJY19">
        <v>1</v>
      </c>
      <c r="AJZ19">
        <v>1</v>
      </c>
      <c r="AKA19">
        <f t="shared" si="748"/>
        <v>0</v>
      </c>
      <c r="AKB19">
        <f t="shared" si="749"/>
        <v>0</v>
      </c>
      <c r="AKC19">
        <f t="shared" si="750"/>
        <v>0.25</v>
      </c>
      <c r="AKD19">
        <f t="shared" si="751"/>
        <v>8</v>
      </c>
      <c r="AKE19">
        <f t="shared" si="752"/>
        <v>2</v>
      </c>
      <c r="AKF19">
        <f t="shared" si="753"/>
        <v>8</v>
      </c>
      <c r="AKG19">
        <f t="shared" si="754"/>
        <v>2</v>
      </c>
      <c r="AKH19">
        <f t="shared" si="755"/>
        <v>2</v>
      </c>
      <c r="AKI19">
        <f t="shared" si="756"/>
        <v>0</v>
      </c>
      <c r="AKJ19">
        <f t="shared" si="757"/>
        <v>0</v>
      </c>
      <c r="AKK19">
        <f t="shared" si="758"/>
        <v>0</v>
      </c>
      <c r="AKL19">
        <f t="shared" si="759"/>
        <v>0</v>
      </c>
      <c r="AKM19">
        <f t="shared" si="760"/>
        <v>0</v>
      </c>
      <c r="AKN19">
        <f t="shared" si="761"/>
        <v>0</v>
      </c>
      <c r="AKO19">
        <f t="shared" si="762"/>
        <v>0</v>
      </c>
      <c r="AKP19">
        <f t="shared" si="763"/>
        <v>0</v>
      </c>
      <c r="AKQ19">
        <f t="shared" si="764"/>
        <v>0</v>
      </c>
      <c r="AKR19">
        <f t="shared" si="765"/>
        <v>0</v>
      </c>
      <c r="AKS19">
        <f t="shared" si="766"/>
        <v>0</v>
      </c>
      <c r="AKT19">
        <f t="shared" si="767"/>
        <v>0</v>
      </c>
      <c r="AKU19">
        <f t="shared" si="768"/>
        <v>0</v>
      </c>
      <c r="AKV19">
        <f t="shared" si="769"/>
        <v>0</v>
      </c>
      <c r="AKW19">
        <f t="shared" si="770"/>
        <v>0</v>
      </c>
      <c r="AKX19">
        <f t="shared" si="771"/>
        <v>0</v>
      </c>
      <c r="AKY19">
        <f t="shared" si="772"/>
        <v>0</v>
      </c>
      <c r="AKZ19">
        <f t="shared" si="773"/>
        <v>0</v>
      </c>
      <c r="ALA19">
        <f t="shared" si="774"/>
        <v>0</v>
      </c>
      <c r="ALB19">
        <f t="shared" si="775"/>
        <v>0</v>
      </c>
      <c r="ALC19">
        <f t="shared" si="776"/>
        <v>0</v>
      </c>
      <c r="ALD19">
        <f t="shared" si="777"/>
        <v>0</v>
      </c>
      <c r="ALE19">
        <f t="shared" si="778"/>
        <v>0</v>
      </c>
      <c r="ALF19">
        <f t="shared" si="779"/>
        <v>0</v>
      </c>
      <c r="ALG19">
        <f t="shared" si="780"/>
        <v>0</v>
      </c>
      <c r="ALH19">
        <f t="shared" si="781"/>
        <v>0</v>
      </c>
      <c r="ALI19">
        <f t="shared" si="782"/>
        <v>0</v>
      </c>
      <c r="ALJ19">
        <f t="shared" si="783"/>
        <v>0</v>
      </c>
      <c r="ALK19">
        <f t="shared" si="784"/>
        <v>0</v>
      </c>
      <c r="ALL19">
        <f t="shared" si="785"/>
        <v>0</v>
      </c>
      <c r="ALM19">
        <f t="shared" si="786"/>
        <v>0</v>
      </c>
      <c r="ALN19">
        <f t="shared" si="787"/>
        <v>0</v>
      </c>
      <c r="ALO19">
        <f t="shared" si="788"/>
        <v>0</v>
      </c>
      <c r="ALP19">
        <f t="shared" si="789"/>
        <v>0</v>
      </c>
      <c r="ALQ19">
        <f t="shared" si="790"/>
        <v>0</v>
      </c>
      <c r="ALR19">
        <f t="shared" si="791"/>
        <v>0</v>
      </c>
      <c r="ALS19">
        <f t="shared" si="792"/>
        <v>0</v>
      </c>
      <c r="ALT19">
        <f t="shared" si="793"/>
        <v>0</v>
      </c>
      <c r="ALU19">
        <f t="shared" si="794"/>
        <v>0</v>
      </c>
      <c r="ALV19">
        <f t="shared" si="795"/>
        <v>0</v>
      </c>
      <c r="ALW19">
        <f t="shared" si="796"/>
        <v>0</v>
      </c>
      <c r="ALX19">
        <f t="shared" si="797"/>
        <v>0</v>
      </c>
      <c r="ALY19">
        <f t="shared" si="798"/>
        <v>0</v>
      </c>
      <c r="ALZ19">
        <f t="shared" si="799"/>
        <v>0</v>
      </c>
      <c r="AMA19">
        <f t="shared" si="800"/>
        <v>0</v>
      </c>
      <c r="AMB19">
        <f t="shared" si="801"/>
        <v>0</v>
      </c>
      <c r="AMC19">
        <f t="shared" si="802"/>
        <v>0</v>
      </c>
      <c r="AMD19">
        <f t="shared" si="803"/>
        <v>0</v>
      </c>
      <c r="AME19">
        <f t="shared" si="804"/>
        <v>0</v>
      </c>
      <c r="AMF19">
        <f t="shared" si="805"/>
        <v>0</v>
      </c>
      <c r="AMG19">
        <f t="shared" si="806"/>
        <v>0</v>
      </c>
      <c r="AMH19">
        <f t="shared" si="807"/>
        <v>0</v>
      </c>
      <c r="AMI19">
        <f t="shared" si="808"/>
        <v>0</v>
      </c>
      <c r="AMJ19">
        <f t="shared" si="809"/>
        <v>0</v>
      </c>
      <c r="AMK19">
        <f t="shared" si="810"/>
        <v>0</v>
      </c>
      <c r="AML19">
        <f t="shared" si="811"/>
        <v>0</v>
      </c>
      <c r="AMM19">
        <f t="shared" si="812"/>
        <v>0</v>
      </c>
      <c r="AMN19">
        <f t="shared" si="813"/>
        <v>0</v>
      </c>
      <c r="AMO19">
        <f t="shared" si="814"/>
        <v>0</v>
      </c>
      <c r="AMP19">
        <f t="shared" si="815"/>
        <v>0</v>
      </c>
      <c r="AMQ19">
        <f t="shared" si="816"/>
        <v>0</v>
      </c>
      <c r="AMR19">
        <f t="shared" si="817"/>
        <v>0</v>
      </c>
      <c r="AMS19">
        <f t="shared" si="818"/>
        <v>0</v>
      </c>
      <c r="AMT19">
        <f t="shared" si="819"/>
        <v>0</v>
      </c>
      <c r="AMU19">
        <f t="shared" si="820"/>
        <v>0</v>
      </c>
      <c r="AMV19">
        <f t="shared" si="821"/>
        <v>0</v>
      </c>
      <c r="AMW19">
        <f t="shared" si="822"/>
        <v>0</v>
      </c>
      <c r="AMX19">
        <f t="shared" si="823"/>
        <v>0</v>
      </c>
      <c r="AMY19">
        <f t="shared" si="824"/>
        <v>0</v>
      </c>
      <c r="AMZ19">
        <f t="shared" si="825"/>
        <v>0</v>
      </c>
      <c r="ANA19">
        <f t="shared" si="826"/>
        <v>0</v>
      </c>
      <c r="ANB19">
        <f t="shared" si="827"/>
        <v>0</v>
      </c>
      <c r="ANC19">
        <f t="shared" si="828"/>
        <v>0</v>
      </c>
      <c r="AND19">
        <f t="shared" si="829"/>
        <v>0</v>
      </c>
      <c r="ANR19" s="4">
        <v>2006</v>
      </c>
      <c r="ANS19" s="4">
        <f t="shared" si="830"/>
        <v>2006</v>
      </c>
      <c r="ANU19" s="4">
        <v>1900</v>
      </c>
      <c r="ANV19" t="str">
        <f t="shared" si="831"/>
        <v>1927</v>
      </c>
      <c r="ANW19" t="str">
        <f t="shared" si="832"/>
        <v>1928</v>
      </c>
      <c r="ANX19" t="str">
        <f t="shared" si="833"/>
        <v>1947</v>
      </c>
      <c r="ANY19" t="str">
        <f t="shared" si="834"/>
        <v>1947</v>
      </c>
      <c r="ANZ19" t="str">
        <f t="shared" si="835"/>
        <v>1947</v>
      </c>
      <c r="AOA19" t="str">
        <f t="shared" si="836"/>
        <v>1950</v>
      </c>
      <c r="AOB19" t="str">
        <f t="shared" si="837"/>
        <v>1972</v>
      </c>
      <c r="AOC19" t="str">
        <f t="shared" si="838"/>
        <v>2003</v>
      </c>
      <c r="AOD19" t="str">
        <f t="shared" si="839"/>
        <v>1982</v>
      </c>
      <c r="AOE19" t="str">
        <f t="shared" si="840"/>
        <v>1995</v>
      </c>
      <c r="AOF19" t="str">
        <f t="shared" si="841"/>
        <v>2006</v>
      </c>
      <c r="AOG19" t="str">
        <f t="shared" si="842"/>
        <v>2006</v>
      </c>
      <c r="AOH19" t="str">
        <f t="shared" si="843"/>
        <v>2006</v>
      </c>
      <c r="AOI19" t="str">
        <f t="shared" si="844"/>
        <v>2006</v>
      </c>
      <c r="AOJ19" t="str">
        <f t="shared" si="845"/>
        <v>2006</v>
      </c>
      <c r="AOK19" t="str">
        <f t="shared" si="846"/>
        <v>2006</v>
      </c>
      <c r="AOL19" t="str">
        <f t="shared" si="847"/>
        <v>2006</v>
      </c>
      <c r="AOM19" t="str">
        <f t="shared" si="848"/>
        <v>2006</v>
      </c>
      <c r="AON19" t="str">
        <f t="shared" si="849"/>
        <v>2006</v>
      </c>
      <c r="AOO19" t="str">
        <f t="shared" si="850"/>
        <v>2006</v>
      </c>
      <c r="AOP19" t="str">
        <f t="shared" si="851"/>
        <v>2006</v>
      </c>
      <c r="AOQ19" t="str">
        <f t="shared" si="852"/>
        <v>2006</v>
      </c>
      <c r="AOR19" t="str">
        <f t="shared" si="853"/>
        <v>2006</v>
      </c>
      <c r="AOS19" t="str">
        <f t="shared" si="854"/>
        <v>2006</v>
      </c>
      <c r="AOT19" t="str">
        <f t="shared" si="855"/>
        <v>2006</v>
      </c>
      <c r="AOU19" t="str">
        <f t="shared" si="856"/>
        <v>2006</v>
      </c>
      <c r="AOV19" t="str">
        <f t="shared" si="857"/>
        <v>2006</v>
      </c>
      <c r="AOW19" t="str">
        <f t="shared" si="858"/>
        <v>2006</v>
      </c>
      <c r="AOX19" t="str">
        <f t="shared" si="859"/>
        <v>2006</v>
      </c>
      <c r="AOY19" t="str">
        <f t="shared" si="860"/>
        <v>2006</v>
      </c>
      <c r="AOZ19" t="str">
        <f t="shared" si="861"/>
        <v>2006</v>
      </c>
      <c r="APA19" t="str">
        <f t="shared" si="862"/>
        <v>2006</v>
      </c>
      <c r="APB19" t="str">
        <f t="shared" si="863"/>
        <v>2006</v>
      </c>
      <c r="APC19" t="str">
        <f t="shared" si="864"/>
        <v>2006</v>
      </c>
      <c r="APD19" t="str">
        <f t="shared" si="865"/>
        <v>2006</v>
      </c>
      <c r="APE19" t="str">
        <f t="shared" si="866"/>
        <v>2006</v>
      </c>
      <c r="APF19" t="str">
        <f t="shared" si="867"/>
        <v>2006</v>
      </c>
      <c r="APG19" t="str">
        <f t="shared" si="868"/>
        <v>2006</v>
      </c>
      <c r="APH19" t="str">
        <f t="shared" si="869"/>
        <v>2006</v>
      </c>
      <c r="API19" t="str">
        <f t="shared" si="870"/>
        <v>2006</v>
      </c>
      <c r="APJ19" t="str">
        <f t="shared" si="871"/>
        <v>2006</v>
      </c>
      <c r="APK19" t="str">
        <f t="shared" si="872"/>
        <v>2006</v>
      </c>
      <c r="APL19" t="str">
        <f t="shared" si="873"/>
        <v>2006</v>
      </c>
      <c r="APM19" t="str">
        <f t="shared" si="874"/>
        <v>2006</v>
      </c>
      <c r="APN19" t="str">
        <f t="shared" si="875"/>
        <v>2006</v>
      </c>
      <c r="APO19" t="str">
        <f t="shared" si="876"/>
        <v>2006</v>
      </c>
      <c r="APP19" t="str">
        <f t="shared" si="877"/>
        <v>2006</v>
      </c>
      <c r="APQ19" t="str">
        <f t="shared" si="878"/>
        <v>2006</v>
      </c>
      <c r="APR19" t="str">
        <f t="shared" si="879"/>
        <v>2006</v>
      </c>
      <c r="APS19" t="str">
        <f t="shared" si="880"/>
        <v>2006</v>
      </c>
      <c r="APT19" t="str">
        <f t="shared" si="881"/>
        <v>2006</v>
      </c>
      <c r="APU19" t="str">
        <f t="shared" si="882"/>
        <v>2006</v>
      </c>
      <c r="APV19" t="str">
        <f t="shared" si="883"/>
        <v>2006</v>
      </c>
      <c r="APW19" t="str">
        <f t="shared" si="884"/>
        <v>2006</v>
      </c>
      <c r="APX19" t="str">
        <f t="shared" si="885"/>
        <v>2006</v>
      </c>
      <c r="APY19" t="str">
        <f t="shared" si="886"/>
        <v>2006</v>
      </c>
      <c r="APZ19" t="str">
        <f t="shared" si="887"/>
        <v>2006</v>
      </c>
      <c r="AQA19" t="str">
        <f t="shared" si="888"/>
        <v>2006</v>
      </c>
      <c r="AQB19" t="str">
        <f t="shared" si="889"/>
        <v>2006</v>
      </c>
      <c r="AQC19" t="str">
        <f t="shared" si="890"/>
        <v>2006</v>
      </c>
      <c r="AQD19" t="str">
        <f t="shared" si="891"/>
        <v>2006</v>
      </c>
      <c r="AQE19" t="str">
        <f t="shared" si="892"/>
        <v>2006</v>
      </c>
      <c r="AQF19" t="str">
        <f t="shared" si="893"/>
        <v>2006</v>
      </c>
      <c r="AQG19" t="str">
        <f t="shared" si="894"/>
        <v>2006</v>
      </c>
      <c r="AQH19" t="str">
        <f t="shared" si="895"/>
        <v>2006</v>
      </c>
      <c r="AQI19" t="str">
        <f t="shared" si="896"/>
        <v>2006</v>
      </c>
      <c r="AQJ19" t="str">
        <f t="shared" si="897"/>
        <v>2006</v>
      </c>
      <c r="AQK19" t="str">
        <f t="shared" si="898"/>
        <v>2006</v>
      </c>
      <c r="AQL19" t="str">
        <f t="shared" si="899"/>
        <v>2006</v>
      </c>
      <c r="AQM19" t="str">
        <f t="shared" si="900"/>
        <v>2006</v>
      </c>
      <c r="AQN19" t="str">
        <f t="shared" si="901"/>
        <v>2006</v>
      </c>
      <c r="AQO19" t="str">
        <f t="shared" si="902"/>
        <v>2006</v>
      </c>
      <c r="AQP19" t="str">
        <f t="shared" si="903"/>
        <v>2006</v>
      </c>
      <c r="AQQ19" t="str">
        <f t="shared" si="904"/>
        <v>2006</v>
      </c>
      <c r="AQR19" t="str">
        <f t="shared" si="905"/>
        <v>2006</v>
      </c>
      <c r="AQS19" t="str">
        <f t="shared" si="906"/>
        <v>2006</v>
      </c>
      <c r="AQT19" t="str">
        <f t="shared" si="907"/>
        <v>2006</v>
      </c>
      <c r="AQU19" t="str">
        <f t="shared" si="908"/>
        <v>2006</v>
      </c>
      <c r="AQV19" t="str">
        <f t="shared" si="909"/>
        <v>2006</v>
      </c>
      <c r="AQW19" t="str">
        <f t="shared" si="910"/>
        <v>2006</v>
      </c>
      <c r="AQX19" t="str">
        <f t="shared" si="911"/>
        <v>2006</v>
      </c>
      <c r="AQY19" t="str">
        <f t="shared" si="912"/>
        <v>2006</v>
      </c>
      <c r="AQZ19" t="str">
        <f t="shared" si="913"/>
        <v>2006</v>
      </c>
      <c r="ARA19" t="str">
        <f t="shared" si="914"/>
        <v>2006</v>
      </c>
      <c r="ARB19" t="str">
        <f t="shared" si="915"/>
        <v>2006</v>
      </c>
      <c r="ARC19">
        <v>1900</v>
      </c>
      <c r="ARH19" s="5"/>
    </row>
    <row r="20" spans="1:1152" x14ac:dyDescent="0.2">
      <c r="A20">
        <v>8</v>
      </c>
      <c r="B20" s="13" t="s">
        <v>334</v>
      </c>
      <c r="C20" s="20">
        <f>VLOOKUP(A20, Rankings!$A$2:$AN$161, 40, FALSE)</f>
        <v>18</v>
      </c>
      <c r="D20" s="2" t="s">
        <v>415</v>
      </c>
      <c r="F20" s="4">
        <v>15</v>
      </c>
      <c r="G20" s="4">
        <v>14</v>
      </c>
      <c r="I20" s="5">
        <f t="shared" si="0"/>
        <v>10</v>
      </c>
      <c r="L20" t="s">
        <v>1861</v>
      </c>
      <c r="M20" t="s">
        <v>2223</v>
      </c>
      <c r="N20" t="s">
        <v>2394</v>
      </c>
      <c r="O20" t="s">
        <v>2610</v>
      </c>
      <c r="P20" t="s">
        <v>2765</v>
      </c>
      <c r="Q20" t="s">
        <v>3176</v>
      </c>
      <c r="R20" t="s">
        <v>3328</v>
      </c>
      <c r="S20" t="s">
        <v>3619</v>
      </c>
      <c r="T20" t="s">
        <v>3858</v>
      </c>
      <c r="U20" t="s">
        <v>10</v>
      </c>
      <c r="V20" t="s">
        <v>4227</v>
      </c>
      <c r="W20" t="str">
        <f>Rankings!D19</f>
        <v>-</v>
      </c>
      <c r="X20" t="s">
        <v>10</v>
      </c>
      <c r="Y20" t="s">
        <v>10</v>
      </c>
      <c r="Z20" t="s">
        <v>10</v>
      </c>
      <c r="AA20" t="s">
        <v>10</v>
      </c>
      <c r="AB20" t="s">
        <v>10</v>
      </c>
      <c r="AC20" t="s">
        <v>10</v>
      </c>
      <c r="AD20" t="s">
        <v>10</v>
      </c>
      <c r="AE20" t="s">
        <v>10</v>
      </c>
      <c r="AF20" t="s">
        <v>10</v>
      </c>
      <c r="AG20" t="s">
        <v>10</v>
      </c>
      <c r="AH20" t="s">
        <v>10</v>
      </c>
      <c r="AI20" t="s">
        <v>10</v>
      </c>
      <c r="AJ20" t="s">
        <v>10</v>
      </c>
      <c r="AK20" t="s">
        <v>10</v>
      </c>
      <c r="AL20" t="s">
        <v>10</v>
      </c>
      <c r="AM20" t="s">
        <v>10</v>
      </c>
      <c r="AN20" t="s">
        <v>10</v>
      </c>
      <c r="AO20" t="s">
        <v>10</v>
      </c>
      <c r="AP20" t="s">
        <v>10</v>
      </c>
      <c r="AQ20" t="s">
        <v>10</v>
      </c>
      <c r="AR20" t="s">
        <v>10</v>
      </c>
      <c r="AS20" t="s">
        <v>10</v>
      </c>
      <c r="AT20" t="s">
        <v>10</v>
      </c>
      <c r="AU20" t="s">
        <v>10</v>
      </c>
      <c r="AV20" t="s">
        <v>10</v>
      </c>
      <c r="AW20" t="s">
        <v>10</v>
      </c>
      <c r="AX20" t="s">
        <v>10</v>
      </c>
      <c r="AY20" t="s">
        <v>10</v>
      </c>
      <c r="AZ20" t="s">
        <v>10</v>
      </c>
      <c r="BA20" t="s">
        <v>10</v>
      </c>
      <c r="BB20" t="s">
        <v>10</v>
      </c>
      <c r="BC20" t="s">
        <v>10</v>
      </c>
      <c r="BD20" t="s">
        <v>10</v>
      </c>
      <c r="BE20" t="s">
        <v>10</v>
      </c>
      <c r="BF20" t="s">
        <v>10</v>
      </c>
      <c r="BG20" t="s">
        <v>10</v>
      </c>
      <c r="BH20" t="s">
        <v>10</v>
      </c>
      <c r="BI20" t="s">
        <v>10</v>
      </c>
      <c r="BJ20" t="s">
        <v>10</v>
      </c>
      <c r="BK20" t="s">
        <v>10</v>
      </c>
      <c r="BL20" t="s">
        <v>10</v>
      </c>
      <c r="BM20" t="s">
        <v>10</v>
      </c>
      <c r="BN20" t="s">
        <v>10</v>
      </c>
      <c r="BO20" t="s">
        <v>10</v>
      </c>
      <c r="BP20" t="s">
        <v>10</v>
      </c>
      <c r="BQ20" t="s">
        <v>10</v>
      </c>
      <c r="BR20" t="s">
        <v>10</v>
      </c>
      <c r="BS20" t="s">
        <v>10</v>
      </c>
      <c r="BT20" t="s">
        <v>10</v>
      </c>
      <c r="BU20" t="s">
        <v>10</v>
      </c>
      <c r="BV20" t="s">
        <v>10</v>
      </c>
      <c r="BW20" t="s">
        <v>10</v>
      </c>
      <c r="BX20" t="s">
        <v>10</v>
      </c>
      <c r="BY20" t="s">
        <v>10</v>
      </c>
      <c r="BZ20" t="s">
        <v>10</v>
      </c>
      <c r="CA20" t="s">
        <v>10</v>
      </c>
      <c r="CB20" t="s">
        <v>10</v>
      </c>
      <c r="CC20" t="s">
        <v>10</v>
      </c>
      <c r="CD20" t="s">
        <v>10</v>
      </c>
      <c r="CE20" t="s">
        <v>10</v>
      </c>
      <c r="CF20" t="s">
        <v>10</v>
      </c>
      <c r="CG20" t="s">
        <v>10</v>
      </c>
      <c r="CH20" t="s">
        <v>10</v>
      </c>
      <c r="CI20" t="s">
        <v>10</v>
      </c>
      <c r="CJ20" t="s">
        <v>10</v>
      </c>
      <c r="CK20" t="s">
        <v>10</v>
      </c>
      <c r="CL20" t="s">
        <v>10</v>
      </c>
      <c r="CM20" t="s">
        <v>10</v>
      </c>
      <c r="CN20" t="s">
        <v>10</v>
      </c>
      <c r="CO20" t="s">
        <v>10</v>
      </c>
      <c r="CP20" t="s">
        <v>10</v>
      </c>
      <c r="CQ20" t="s">
        <v>10</v>
      </c>
      <c r="CR20" t="s">
        <v>10</v>
      </c>
      <c r="CT20" s="4">
        <f t="shared" si="1"/>
        <v>4</v>
      </c>
      <c r="CU20" s="4">
        <f t="shared" si="2"/>
        <v>0</v>
      </c>
      <c r="CV20" s="4">
        <f t="shared" si="3"/>
        <v>0</v>
      </c>
      <c r="CW20" s="4">
        <f t="shared" si="4"/>
        <v>1</v>
      </c>
      <c r="CX20" s="4">
        <f t="shared" si="5"/>
        <v>2</v>
      </c>
      <c r="CY20" s="4">
        <f t="shared" si="6"/>
        <v>0</v>
      </c>
      <c r="CZ20" s="4">
        <f t="shared" si="7"/>
        <v>0</v>
      </c>
      <c r="DA20" s="4">
        <f t="shared" si="8"/>
        <v>0</v>
      </c>
      <c r="DB20" s="4">
        <f t="shared" si="9"/>
        <v>2</v>
      </c>
      <c r="DC20" s="4">
        <f t="shared" si="10"/>
        <v>0</v>
      </c>
      <c r="DD20" s="4">
        <f t="shared" si="11"/>
        <v>0</v>
      </c>
      <c r="DE20" s="4">
        <f t="shared" si="12"/>
        <v>1</v>
      </c>
      <c r="DF20" s="4">
        <f t="shared" si="13"/>
        <v>0</v>
      </c>
      <c r="DG20" s="4">
        <f t="shared" si="14"/>
        <v>0</v>
      </c>
      <c r="DH20" s="4">
        <f t="shared" si="15"/>
        <v>0</v>
      </c>
      <c r="DI20" s="152">
        <f t="shared" si="16"/>
        <v>0</v>
      </c>
      <c r="DJ20" s="153">
        <f t="shared" si="17"/>
        <v>4</v>
      </c>
      <c r="DK20" s="4">
        <f t="shared" si="18"/>
        <v>1</v>
      </c>
      <c r="DL20" s="4">
        <f t="shared" si="19"/>
        <v>2</v>
      </c>
      <c r="DM20" s="4">
        <f t="shared" si="20"/>
        <v>0</v>
      </c>
      <c r="DN20" s="4">
        <f t="shared" si="21"/>
        <v>2</v>
      </c>
      <c r="DO20" s="4">
        <f t="shared" si="22"/>
        <v>1</v>
      </c>
      <c r="DP20" s="4">
        <f t="shared" si="23"/>
        <v>0</v>
      </c>
      <c r="DQ20" s="4">
        <f t="shared" si="24"/>
        <v>0</v>
      </c>
      <c r="DR20" s="4">
        <f t="shared" si="25"/>
        <v>14</v>
      </c>
      <c r="DS20" s="4">
        <f t="shared" si="26"/>
        <v>10</v>
      </c>
      <c r="DT20" s="4">
        <f t="shared" si="27"/>
        <v>6</v>
      </c>
      <c r="DU20" t="str">
        <f t="shared" si="28"/>
        <v>3R</v>
      </c>
      <c r="DV20" t="str">
        <f t="shared" si="29"/>
        <v>3R</v>
      </c>
      <c r="DW20" t="str">
        <f t="shared" si="30"/>
        <v>0R</v>
      </c>
      <c r="DX20" t="str">
        <f t="shared" si="31"/>
        <v>0S</v>
      </c>
      <c r="DY20" t="str">
        <f t="shared" si="32"/>
        <v>3S</v>
      </c>
      <c r="DZ20" t="str">
        <f t="shared" si="33"/>
        <v>3R</v>
      </c>
      <c r="EA20" t="str">
        <f t="shared" si="34"/>
        <v>3L</v>
      </c>
      <c r="EB20" t="str">
        <f t="shared" si="35"/>
        <v>3L</v>
      </c>
      <c r="EC20" t="str">
        <f t="shared" si="36"/>
        <v>3R</v>
      </c>
      <c r="ED20">
        <f t="shared" si="37"/>
        <v>0</v>
      </c>
      <c r="EE20" t="str">
        <f t="shared" si="38"/>
        <v>3S</v>
      </c>
      <c r="EF20">
        <f t="shared" si="39"/>
        <v>0</v>
      </c>
      <c r="EG20">
        <f t="shared" si="40"/>
        <v>0</v>
      </c>
      <c r="EH20">
        <f t="shared" si="41"/>
        <v>0</v>
      </c>
      <c r="EI20">
        <f t="shared" si="42"/>
        <v>0</v>
      </c>
      <c r="EJ20">
        <f t="shared" si="43"/>
        <v>0</v>
      </c>
      <c r="EK20">
        <f t="shared" si="44"/>
        <v>0</v>
      </c>
      <c r="EL20">
        <f t="shared" si="45"/>
        <v>0</v>
      </c>
      <c r="EM20">
        <f t="shared" si="46"/>
        <v>0</v>
      </c>
      <c r="EN20">
        <f t="shared" si="47"/>
        <v>0</v>
      </c>
      <c r="EO20">
        <f t="shared" si="48"/>
        <v>0</v>
      </c>
      <c r="EP20">
        <f t="shared" si="49"/>
        <v>0</v>
      </c>
      <c r="EQ20">
        <f t="shared" si="50"/>
        <v>0</v>
      </c>
      <c r="ER20">
        <f t="shared" si="51"/>
        <v>0</v>
      </c>
      <c r="ES20">
        <f t="shared" si="52"/>
        <v>0</v>
      </c>
      <c r="ET20">
        <f t="shared" si="53"/>
        <v>0</v>
      </c>
      <c r="EU20">
        <f t="shared" si="54"/>
        <v>0</v>
      </c>
      <c r="EV20">
        <f t="shared" si="55"/>
        <v>0</v>
      </c>
      <c r="EW20">
        <f t="shared" si="56"/>
        <v>0</v>
      </c>
      <c r="EX20">
        <f t="shared" si="57"/>
        <v>0</v>
      </c>
      <c r="EY20">
        <f t="shared" si="58"/>
        <v>0</v>
      </c>
      <c r="EZ20">
        <f t="shared" si="59"/>
        <v>0</v>
      </c>
      <c r="FA20">
        <f t="shared" si="60"/>
        <v>0</v>
      </c>
      <c r="FB20">
        <f t="shared" si="61"/>
        <v>0</v>
      </c>
      <c r="FC20">
        <f t="shared" si="62"/>
        <v>0</v>
      </c>
      <c r="FD20">
        <f t="shared" si="63"/>
        <v>0</v>
      </c>
      <c r="FE20">
        <f t="shared" si="64"/>
        <v>0</v>
      </c>
      <c r="FF20">
        <f t="shared" si="65"/>
        <v>0</v>
      </c>
      <c r="FG20">
        <f t="shared" si="66"/>
        <v>0</v>
      </c>
      <c r="FH20">
        <f t="shared" si="67"/>
        <v>0</v>
      </c>
      <c r="FI20">
        <f t="shared" si="68"/>
        <v>0</v>
      </c>
      <c r="FJ20">
        <f t="shared" si="69"/>
        <v>0</v>
      </c>
      <c r="FK20">
        <f t="shared" si="70"/>
        <v>0</v>
      </c>
      <c r="FL20">
        <f t="shared" si="71"/>
        <v>0</v>
      </c>
      <c r="FM20">
        <f t="shared" si="72"/>
        <v>0</v>
      </c>
      <c r="FN20">
        <f t="shared" si="73"/>
        <v>0</v>
      </c>
      <c r="FO20">
        <f t="shared" si="74"/>
        <v>0</v>
      </c>
      <c r="FP20">
        <f t="shared" si="75"/>
        <v>0</v>
      </c>
      <c r="FQ20">
        <f t="shared" si="76"/>
        <v>0</v>
      </c>
      <c r="FR20">
        <f t="shared" si="77"/>
        <v>0</v>
      </c>
      <c r="FS20">
        <f t="shared" si="78"/>
        <v>0</v>
      </c>
      <c r="FT20">
        <f t="shared" si="79"/>
        <v>0</v>
      </c>
      <c r="FU20">
        <f t="shared" si="80"/>
        <v>0</v>
      </c>
      <c r="FV20">
        <f t="shared" si="81"/>
        <v>0</v>
      </c>
      <c r="FW20">
        <f t="shared" si="82"/>
        <v>0</v>
      </c>
      <c r="FX20">
        <f t="shared" si="83"/>
        <v>0</v>
      </c>
      <c r="FY20">
        <f t="shared" si="84"/>
        <v>0</v>
      </c>
      <c r="FZ20">
        <f t="shared" si="85"/>
        <v>0</v>
      </c>
      <c r="GA20">
        <f t="shared" si="86"/>
        <v>0</v>
      </c>
      <c r="GB20">
        <f t="shared" si="87"/>
        <v>0</v>
      </c>
      <c r="GC20">
        <f t="shared" si="88"/>
        <v>0</v>
      </c>
      <c r="GD20">
        <f t="shared" si="89"/>
        <v>0</v>
      </c>
      <c r="GE20">
        <f t="shared" si="90"/>
        <v>0</v>
      </c>
      <c r="GF20">
        <f t="shared" si="91"/>
        <v>0</v>
      </c>
      <c r="GG20">
        <f t="shared" si="92"/>
        <v>0</v>
      </c>
      <c r="GH20">
        <f t="shared" si="93"/>
        <v>0</v>
      </c>
      <c r="GI20">
        <f t="shared" si="94"/>
        <v>0</v>
      </c>
      <c r="GJ20">
        <f t="shared" si="95"/>
        <v>0</v>
      </c>
      <c r="GK20">
        <f t="shared" si="96"/>
        <v>0</v>
      </c>
      <c r="GL20">
        <f t="shared" si="97"/>
        <v>0</v>
      </c>
      <c r="GM20">
        <f t="shared" si="98"/>
        <v>0</v>
      </c>
      <c r="GN20">
        <f t="shared" si="99"/>
        <v>0</v>
      </c>
      <c r="GO20">
        <f t="shared" si="100"/>
        <v>0</v>
      </c>
      <c r="GP20">
        <f t="shared" si="101"/>
        <v>0</v>
      </c>
      <c r="GQ20">
        <f t="shared" si="102"/>
        <v>0</v>
      </c>
      <c r="GR20">
        <f t="shared" si="103"/>
        <v>0</v>
      </c>
      <c r="GS20">
        <f t="shared" si="104"/>
        <v>0</v>
      </c>
      <c r="GT20">
        <f t="shared" si="105"/>
        <v>0</v>
      </c>
      <c r="GU20">
        <f t="shared" si="106"/>
        <v>0</v>
      </c>
      <c r="GV20">
        <f t="shared" si="107"/>
        <v>0</v>
      </c>
      <c r="GW20">
        <f t="shared" si="108"/>
        <v>0</v>
      </c>
      <c r="GX20">
        <f t="shared" si="109"/>
        <v>0</v>
      </c>
      <c r="GY20">
        <f t="shared" si="110"/>
        <v>0</v>
      </c>
      <c r="GZ20">
        <f t="shared" si="111"/>
        <v>0</v>
      </c>
      <c r="HA20">
        <f t="shared" si="112"/>
        <v>0</v>
      </c>
      <c r="HB20" s="176" t="s">
        <v>269</v>
      </c>
      <c r="HC20" s="89">
        <f t="shared" si="113"/>
        <v>247.5928570283231</v>
      </c>
      <c r="HD20" s="89">
        <f t="shared" si="114"/>
        <v>95.055514199001749</v>
      </c>
      <c r="HE20" s="89">
        <f t="shared" si="115"/>
        <v>146.07722417351073</v>
      </c>
      <c r="HF20" s="89">
        <f t="shared" si="116"/>
        <v>0</v>
      </c>
      <c r="HH20" s="88">
        <f t="shared" si="117"/>
        <v>488.72559540083557</v>
      </c>
      <c r="HI20" s="88">
        <f t="shared" si="118"/>
        <v>48.692408057836907</v>
      </c>
      <c r="HK20">
        <f>IFERROR(VLOOKUP(_xlfn.NUMBERVALUE(MID(L20, SEARCH("!", L20)+1, SEARCH("+", L20)-SEARCH("!", L20)-1)), Rankings!$A$2:$BK$161, 63, FALSE),0)</f>
        <v>48.972300357260778</v>
      </c>
      <c r="HL20">
        <f>IFERROR(VLOOKUP(_xlfn.NUMBERVALUE(MID(M20, SEARCH("!", M20)+1, SEARCH("+", M20)-SEARCH("!", M20)-1)), Rankings!$A$2:$BK$161, 63, FALSE),0)</f>
        <v>34.504050645400596</v>
      </c>
      <c r="HM20">
        <f>IFERROR(VLOOKUP(_xlfn.NUMBERVALUE(MID(N20, SEARCH("!", N20)+1, SEARCH("+", N20)-SEARCH("!", N20)-1)), Rankings!$A$2:$BK$161, 63, FALSE),0)</f>
        <v>50.82777816168349</v>
      </c>
      <c r="HN20">
        <f>IFERROR(VLOOKUP(_xlfn.NUMBERVALUE(MID(O20, SEARCH("!", O20)+1, SEARCH("+", O20)-SEARCH("!", O20)-1)), Rankings!$A$2:$BK$161, 63, FALSE),0)</f>
        <v>51.730681106291627</v>
      </c>
      <c r="HO20">
        <f>IFERROR(VLOOKUP(_xlfn.NUMBERVALUE(MID(P20, SEARCH("!", P20)+1, SEARCH("+", P20)-SEARCH("!", P20)-1)), Rankings!$A$2:$BK$161, 63, FALSE),0)</f>
        <v>28.743047053991727</v>
      </c>
      <c r="HP20">
        <f>IFERROR(VLOOKUP(_xlfn.NUMBERVALUE(MID(Q20, SEARCH("!", Q20)+1, SEARCH("+", Q20)-SEARCH("!", Q20)-1)), Rankings!$A$2:$BK$161, 63, FALSE),0)</f>
        <v>66.716817363194451</v>
      </c>
      <c r="HQ20">
        <f>IFERROR(VLOOKUP(_xlfn.NUMBERVALUE(MID(R20, SEARCH("!", R20)+1, SEARCH("+", R20)-SEARCH("!", R20)-1)), Rankings!$A$2:$BK$161, 63, FALSE),0)</f>
        <v>40.923044691490631</v>
      </c>
      <c r="HR20">
        <f>IFERROR(VLOOKUP(_xlfn.NUMBERVALUE(MID(S20, SEARCH("!", S20)+1, SEARCH("+", S20)-SEARCH("!", S20)-1)), Rankings!$A$2:$BK$161, 63, FALSE),0)</f>
        <v>54.132469507511118</v>
      </c>
      <c r="HS20">
        <f>IFERROR(VLOOKUP(_xlfn.NUMBERVALUE(MID(T20, SEARCH("!", T20)+1, SEARCH("+", T20)-SEARCH("!", T20)-1)), Rankings!$A$2:$BK$161, 63, FALSE),0)</f>
        <v>46.57191050078378</v>
      </c>
      <c r="HT20">
        <f>IFERROR(VLOOKUP(_xlfn.NUMBERVALUE(MID(U20, SEARCH("!", U20)+1, SEARCH("+", U20)-SEARCH("!", U20)-1)), Rankings!$A$2:$BK$161, 63, FALSE),0)</f>
        <v>0</v>
      </c>
      <c r="HU20">
        <f>IFERROR(VLOOKUP(_xlfn.NUMBERVALUE(MID(V20, SEARCH("!", V20)+1, SEARCH("+", V20)-SEARCH("!", V20)-1)), Rankings!$A$2:$BK$161, 63, FALSE),0)</f>
        <v>65.603496013227385</v>
      </c>
      <c r="HV20">
        <f>IFERROR(VLOOKUP(_xlfn.NUMBERVALUE(MID(W20, SEARCH("!", W20)+1, SEARCH("+", W20)-SEARCH("!", W20)-1)), Rankings!$A$2:$BK$161, 63, FALSE),0)</f>
        <v>0</v>
      </c>
      <c r="HW20">
        <f>IFERROR(VLOOKUP(_xlfn.NUMBERVALUE(MID(X20, SEARCH("!", X20)+1, SEARCH("+", X20)-SEARCH("!", X20)-1)), Rankings!$A$2:$BK$161, 63, FALSE),0)</f>
        <v>0</v>
      </c>
      <c r="HX20">
        <f>IFERROR(VLOOKUP(_xlfn.NUMBERVALUE(MID(Y20, SEARCH("!", Y20)+1, SEARCH("+", Y20)-SEARCH("!", Y20)-1)), Rankings!$A$2:$BK$161, 63, FALSE),0)</f>
        <v>0</v>
      </c>
      <c r="HY20">
        <f>IFERROR(VLOOKUP(_xlfn.NUMBERVALUE(MID(Z20, SEARCH("!", Z20)+1, SEARCH("+", Z20)-SEARCH("!", Z20)-1)), Rankings!$A$2:$BK$161, 63, FALSE),0)</f>
        <v>0</v>
      </c>
      <c r="HZ20">
        <f>IFERROR(VLOOKUP(_xlfn.NUMBERVALUE(MID(AA20, SEARCH("!", AA20)+1, SEARCH("+", AA20)-SEARCH("!", AA20)-1)), Rankings!$A$2:$BK$161, 63, FALSE),0)</f>
        <v>0</v>
      </c>
      <c r="IA20">
        <f>IFERROR(VLOOKUP(_xlfn.NUMBERVALUE(MID(AB20, SEARCH("!", AB20)+1, SEARCH("+", AB20)-SEARCH("!", AB20)-1)), Rankings!$A$2:$BK$161, 63, FALSE),0)</f>
        <v>0</v>
      </c>
      <c r="IB20">
        <f>IFERROR(VLOOKUP(_xlfn.NUMBERVALUE(MID(AC20, SEARCH("!", AC20)+1, SEARCH("+", AC20)-SEARCH("!", AC20)-1)), Rankings!$A$2:$BK$161, 63, FALSE),0)</f>
        <v>0</v>
      </c>
      <c r="IC20">
        <f>IFERROR(VLOOKUP(_xlfn.NUMBERVALUE(MID(AD20, SEARCH("!", AD20)+1, SEARCH("+", AD20)-SEARCH("!", AD20)-1)), Rankings!$A$2:$BK$161, 63, FALSE),0)</f>
        <v>0</v>
      </c>
      <c r="ID20">
        <f>IFERROR(VLOOKUP(_xlfn.NUMBERVALUE(MID(AE20, SEARCH("!", AE20)+1, SEARCH("+", AE20)-SEARCH("!", AE20)-1)), Rankings!$A$2:$BK$161, 63, FALSE),0)</f>
        <v>0</v>
      </c>
      <c r="IE20">
        <f>IFERROR(VLOOKUP(_xlfn.NUMBERVALUE(MID(AF20, SEARCH("!", AF20)+1, SEARCH("+", AF20)-SEARCH("!", AF20)-1)), Rankings!$A$2:$BK$161, 63, FALSE),0)</f>
        <v>0</v>
      </c>
      <c r="IF20">
        <f>IFERROR(VLOOKUP(_xlfn.NUMBERVALUE(MID(AG20, SEARCH("!", AG20)+1, SEARCH("+", AG20)-SEARCH("!", AG20)-1)), Rankings!$A$2:$BK$161, 63, FALSE),0)</f>
        <v>0</v>
      </c>
      <c r="IG20">
        <f>IFERROR(VLOOKUP(_xlfn.NUMBERVALUE(MID(AH20, SEARCH("!", AH20)+1, SEARCH("+", AH20)-SEARCH("!", AH20)-1)), Rankings!$A$2:$BK$161, 63, FALSE),0)</f>
        <v>0</v>
      </c>
      <c r="IH20">
        <f>IFERROR(VLOOKUP(_xlfn.NUMBERVALUE(MID(AI20, SEARCH("!", AI20)+1, SEARCH("+", AI20)-SEARCH("!", AI20)-1)), Rankings!$A$2:$BK$161, 63, FALSE),0)</f>
        <v>0</v>
      </c>
      <c r="II20">
        <f>IFERROR(VLOOKUP(_xlfn.NUMBERVALUE(MID(AJ20, SEARCH("!", AJ20)+1, SEARCH("+", AJ20)-SEARCH("!", AJ20)-1)), Rankings!$A$2:$BK$161, 63, FALSE),0)</f>
        <v>0</v>
      </c>
      <c r="IJ20">
        <f>IFERROR(VLOOKUP(_xlfn.NUMBERVALUE(MID(AK20, SEARCH("!", AK20)+1, SEARCH("+", AK20)-SEARCH("!", AK20)-1)), Rankings!$A$2:$BK$161, 63, FALSE),0)</f>
        <v>0</v>
      </c>
      <c r="IK20">
        <f>IFERROR(VLOOKUP(_xlfn.NUMBERVALUE(MID(AL20, SEARCH("!", AL20)+1, SEARCH("+", AL20)-SEARCH("!", AL20)-1)), Rankings!$A$2:$BK$161, 63, FALSE),0)</f>
        <v>0</v>
      </c>
      <c r="IL20">
        <f>IFERROR(VLOOKUP(_xlfn.NUMBERVALUE(MID(AM20, SEARCH("!", AM20)+1, SEARCH("+", AM20)-SEARCH("!", AM20)-1)), Rankings!$A$2:$BK$161, 63, FALSE),0)</f>
        <v>0</v>
      </c>
      <c r="IM20">
        <f>IFERROR(VLOOKUP(_xlfn.NUMBERVALUE(MID(AN20, SEARCH("!", AN20)+1, SEARCH("+", AN20)-SEARCH("!", AN20)-1)), Rankings!$A$2:$BK$161, 63, FALSE),0)</f>
        <v>0</v>
      </c>
      <c r="IN20">
        <f>IFERROR(VLOOKUP(_xlfn.NUMBERVALUE(MID(AO20, SEARCH("!", AO20)+1, SEARCH("+", AO20)-SEARCH("!", AO20)-1)), Rankings!$A$2:$BK$161, 63, FALSE),0)</f>
        <v>0</v>
      </c>
      <c r="IO20">
        <f>IFERROR(VLOOKUP(_xlfn.NUMBERVALUE(MID(AP20, SEARCH("!", AP20)+1, SEARCH("+", AP20)-SEARCH("!", AP20)-1)), Rankings!$A$2:$BK$161, 63, FALSE),0)</f>
        <v>0</v>
      </c>
      <c r="IP20">
        <f>IFERROR(VLOOKUP(_xlfn.NUMBERVALUE(MID(AQ20, SEARCH("!", AQ20)+1, SEARCH("+", AQ20)-SEARCH("!", AQ20)-1)), Rankings!$A$2:$BK$161, 63, FALSE),0)</f>
        <v>0</v>
      </c>
      <c r="IQ20">
        <f>IFERROR(VLOOKUP(_xlfn.NUMBERVALUE(MID(AR20, SEARCH("!", AR20)+1, SEARCH("+", AR20)-SEARCH("!", AR20)-1)), Rankings!$A$2:$BK$161, 63, FALSE),0)</f>
        <v>0</v>
      </c>
      <c r="IR20">
        <f>IFERROR(VLOOKUP(_xlfn.NUMBERVALUE(MID(AS20, SEARCH("!", AS20)+1, SEARCH("+", AS20)-SEARCH("!", AS20)-1)), Rankings!$A$2:$BK$161, 63, FALSE),0)</f>
        <v>0</v>
      </c>
      <c r="IS20">
        <f>IFERROR(VLOOKUP(_xlfn.NUMBERVALUE(MID(AT20, SEARCH("!", AT20)+1, SEARCH("+", AT20)-SEARCH("!", AT20)-1)), Rankings!$A$2:$BK$161, 63, FALSE),0)</f>
        <v>0</v>
      </c>
      <c r="IT20">
        <f>IFERROR(VLOOKUP(_xlfn.NUMBERVALUE(MID(AU20, SEARCH("!", AU20)+1, SEARCH("+", AU20)-SEARCH("!", AU20)-1)), Rankings!$A$2:$BK$161, 63, FALSE),0)</f>
        <v>0</v>
      </c>
      <c r="IU20">
        <f>IFERROR(VLOOKUP(_xlfn.NUMBERVALUE(MID(AV20, SEARCH("!", AV20)+1, SEARCH("+", AV20)-SEARCH("!", AV20)-1)), Rankings!$A$2:$BK$161, 63, FALSE),0)</f>
        <v>0</v>
      </c>
      <c r="IV20">
        <f>IFERROR(VLOOKUP(_xlfn.NUMBERVALUE(MID(AW20, SEARCH("!", AW20)+1, SEARCH("+", AW20)-SEARCH("!", AW20)-1)), Rankings!$A$2:$BK$161, 63, FALSE),0)</f>
        <v>0</v>
      </c>
      <c r="IW20">
        <f>IFERROR(VLOOKUP(_xlfn.NUMBERVALUE(MID(AX20, SEARCH("!", AX20)+1, SEARCH("+", AX20)-SEARCH("!", AX20)-1)), Rankings!$A$2:$BK$161, 63, FALSE),0)</f>
        <v>0</v>
      </c>
      <c r="IX20">
        <f>IFERROR(VLOOKUP(_xlfn.NUMBERVALUE(MID(AY20, SEARCH("!", AY20)+1, SEARCH("+", AY20)-SEARCH("!", AY20)-1)), Rankings!$A$2:$BK$161, 63, FALSE),0)</f>
        <v>0</v>
      </c>
      <c r="IY20">
        <f>IFERROR(VLOOKUP(_xlfn.NUMBERVALUE(MID(AZ20, SEARCH("!", AZ20)+1, SEARCH("+", AZ20)-SEARCH("!", AZ20)-1)), Rankings!$A$2:$BK$161, 63, FALSE),0)</f>
        <v>0</v>
      </c>
      <c r="IZ20">
        <f>IFERROR(VLOOKUP(_xlfn.NUMBERVALUE(MID(BA20, SEARCH("!", BA20)+1, SEARCH("+", BA20)-SEARCH("!", BA20)-1)), Rankings!$A$2:$BK$161, 63, FALSE),0)</f>
        <v>0</v>
      </c>
      <c r="JA20">
        <f>IFERROR(VLOOKUP(_xlfn.NUMBERVALUE(MID(BB20, SEARCH("!", BB20)+1, SEARCH("+", BB20)-SEARCH("!", BB20)-1)), Rankings!$A$2:$BK$161, 63, FALSE),0)</f>
        <v>0</v>
      </c>
      <c r="JB20">
        <f>IFERROR(VLOOKUP(_xlfn.NUMBERVALUE(MID(BC20, SEARCH("!", BC20)+1, SEARCH("+", BC20)-SEARCH("!", BC20)-1)), Rankings!$A$2:$BK$161, 63, FALSE),0)</f>
        <v>0</v>
      </c>
      <c r="JC20">
        <f>IFERROR(VLOOKUP(_xlfn.NUMBERVALUE(MID(BD20, SEARCH("!", BD20)+1, SEARCH("+", BD20)-SEARCH("!", BD20)-1)), Rankings!$A$2:$BK$161, 63, FALSE),0)</f>
        <v>0</v>
      </c>
      <c r="JD20">
        <f>IFERROR(VLOOKUP(_xlfn.NUMBERVALUE(MID(BE20, SEARCH("!", BE20)+1, SEARCH("+", BE20)-SEARCH("!", BE20)-1)), Rankings!$A$2:$BK$161, 63, FALSE),0)</f>
        <v>0</v>
      </c>
      <c r="JE20">
        <f>IFERROR(VLOOKUP(_xlfn.NUMBERVALUE(MID(BF20, SEARCH("!", BF20)+1, SEARCH("+", BF20)-SEARCH("!", BF20)-1)), Rankings!$A$2:$BK$161, 63, FALSE),0)</f>
        <v>0</v>
      </c>
      <c r="JF20">
        <f>IFERROR(VLOOKUP(_xlfn.NUMBERVALUE(MID(BG20, SEARCH("!", BG20)+1, SEARCH("+", BG20)-SEARCH("!", BG20)-1)), Rankings!$A$2:$BK$161, 63, FALSE),0)</f>
        <v>0</v>
      </c>
      <c r="JG20">
        <f>IFERROR(VLOOKUP(_xlfn.NUMBERVALUE(MID(BH20, SEARCH("!", BH20)+1, SEARCH("+", BH20)-SEARCH("!", BH20)-1)), Rankings!$A$2:$BK$161, 63, FALSE),0)</f>
        <v>0</v>
      </c>
      <c r="JH20">
        <f>IFERROR(VLOOKUP(_xlfn.NUMBERVALUE(MID(BI20, SEARCH("!", BI20)+1, SEARCH("+", BI20)-SEARCH("!", BI20)-1)), Rankings!$A$2:$BK$161, 63, FALSE),0)</f>
        <v>0</v>
      </c>
      <c r="JI20">
        <f>IFERROR(VLOOKUP(_xlfn.NUMBERVALUE(MID(BJ20, SEARCH("!", BJ20)+1, SEARCH("+", BJ20)-SEARCH("!", BJ20)-1)), Rankings!$A$2:$BK$161, 63, FALSE),0)</f>
        <v>0</v>
      </c>
      <c r="JJ20">
        <f>IFERROR(VLOOKUP(_xlfn.NUMBERVALUE(MID(BK20, SEARCH("!", BK20)+1, SEARCH("+", BK20)-SEARCH("!", BK20)-1)), Rankings!$A$2:$BK$161, 63, FALSE),0)</f>
        <v>0</v>
      </c>
      <c r="JK20">
        <f>IFERROR(VLOOKUP(_xlfn.NUMBERVALUE(MID(BL20, SEARCH("!", BL20)+1, SEARCH("+", BL20)-SEARCH("!", BL20)-1)), Rankings!$A$2:$BK$161, 63, FALSE),0)</f>
        <v>0</v>
      </c>
      <c r="JL20">
        <f>IFERROR(VLOOKUP(_xlfn.NUMBERVALUE(MID(BM20, SEARCH("!", BM20)+1, SEARCH("+", BM20)-SEARCH("!", BM20)-1)), Rankings!$A$2:$BK$161, 63, FALSE),0)</f>
        <v>0</v>
      </c>
      <c r="JM20">
        <f>IFERROR(VLOOKUP(_xlfn.NUMBERVALUE(MID(BN20, SEARCH("!", BN20)+1, SEARCH("+", BN20)-SEARCH("!", BN20)-1)), Rankings!$A$2:$BK$161, 63, FALSE),0)</f>
        <v>0</v>
      </c>
      <c r="JN20">
        <f>IFERROR(VLOOKUP(_xlfn.NUMBERVALUE(MID(BO20, SEARCH("!", BO20)+1, SEARCH("+", BO20)-SEARCH("!", BO20)-1)), Rankings!$A$2:$BK$161, 63, FALSE),0)</f>
        <v>0</v>
      </c>
      <c r="JO20">
        <f>IFERROR(VLOOKUP(_xlfn.NUMBERVALUE(MID(BP20, SEARCH("!", BP20)+1, SEARCH("+", BP20)-SEARCH("!", BP20)-1)), Rankings!$A$2:$BK$161, 63, FALSE),0)</f>
        <v>0</v>
      </c>
      <c r="JP20">
        <f>IFERROR(VLOOKUP(_xlfn.NUMBERVALUE(MID(BQ20, SEARCH("!", BQ20)+1, SEARCH("+", BQ20)-SEARCH("!", BQ20)-1)), Rankings!$A$2:$BK$161, 63, FALSE),0)</f>
        <v>0</v>
      </c>
      <c r="JQ20">
        <f>IFERROR(VLOOKUP(_xlfn.NUMBERVALUE(MID(BR20, SEARCH("!", BR20)+1, SEARCH("+", BR20)-SEARCH("!", BR20)-1)), Rankings!$A$2:$BK$161, 63, FALSE),0)</f>
        <v>0</v>
      </c>
      <c r="JR20">
        <f>IFERROR(VLOOKUP(_xlfn.NUMBERVALUE(MID(BS20, SEARCH("!", BS20)+1, SEARCH("+", BS20)-SEARCH("!", BS20)-1)), Rankings!$A$2:$BK$161, 63, FALSE),0)</f>
        <v>0</v>
      </c>
      <c r="JS20">
        <f>IFERROR(VLOOKUP(_xlfn.NUMBERVALUE(MID(BT20, SEARCH("!", BT20)+1, SEARCH("+", BT20)-SEARCH("!", BT20)-1)), Rankings!$A$2:$BK$161, 63, FALSE),0)</f>
        <v>0</v>
      </c>
      <c r="JT20">
        <f>IFERROR(VLOOKUP(_xlfn.NUMBERVALUE(MID(BU20, SEARCH("!", BU20)+1, SEARCH("+", BU20)-SEARCH("!", BU20)-1)), Rankings!$A$2:$BK$161, 63, FALSE),0)</f>
        <v>0</v>
      </c>
      <c r="JU20">
        <f>IFERROR(VLOOKUP(_xlfn.NUMBERVALUE(MID(BV20, SEARCH("!", BV20)+1, SEARCH("+", BV20)-SEARCH("!", BV20)-1)), Rankings!$A$2:$BK$161, 63, FALSE),0)</f>
        <v>0</v>
      </c>
      <c r="JV20">
        <f>IFERROR(VLOOKUP(_xlfn.NUMBERVALUE(MID(BW20, SEARCH("!", BW20)+1, SEARCH("+", BW20)-SEARCH("!", BW20)-1)), Rankings!$A$2:$BK$161, 63, FALSE),0)</f>
        <v>0</v>
      </c>
      <c r="JW20">
        <f>IFERROR(VLOOKUP(_xlfn.NUMBERVALUE(MID(BX20, SEARCH("!", BX20)+1, SEARCH("+", BX20)-SEARCH("!", BX20)-1)), Rankings!$A$2:$BK$161, 63, FALSE),0)</f>
        <v>0</v>
      </c>
      <c r="JX20">
        <f>IFERROR(VLOOKUP(_xlfn.NUMBERVALUE(MID(BY20, SEARCH("!", BY20)+1, SEARCH("+", BY20)-SEARCH("!", BY20)-1)), Rankings!$A$2:$BK$161, 63, FALSE),0)</f>
        <v>0</v>
      </c>
      <c r="JY20">
        <f>IFERROR(VLOOKUP(_xlfn.NUMBERVALUE(MID(BZ20, SEARCH("!", BZ20)+1, SEARCH("+", BZ20)-SEARCH("!", BZ20)-1)), Rankings!$A$2:$BK$161, 63, FALSE),0)</f>
        <v>0</v>
      </c>
      <c r="JZ20">
        <f>IFERROR(VLOOKUP(_xlfn.NUMBERVALUE(MID(CA20, SEARCH("!", CA20)+1, SEARCH("+", CA20)-SEARCH("!", CA20)-1)), Rankings!$A$2:$BK$161, 63, FALSE),0)</f>
        <v>0</v>
      </c>
      <c r="KA20">
        <f>IFERROR(VLOOKUP(_xlfn.NUMBERVALUE(MID(CB20, SEARCH("!", CB20)+1, SEARCH("+", CB20)-SEARCH("!", CB20)-1)), Rankings!$A$2:$BK$161, 63, FALSE),0)</f>
        <v>0</v>
      </c>
      <c r="KB20">
        <f>IFERROR(VLOOKUP(_xlfn.NUMBERVALUE(MID(CC20, SEARCH("!", CC20)+1, SEARCH("+", CC20)-SEARCH("!", CC20)-1)), Rankings!$A$2:$BK$161, 63, FALSE),0)</f>
        <v>0</v>
      </c>
      <c r="KC20">
        <f>IFERROR(VLOOKUP(_xlfn.NUMBERVALUE(MID(CD20, SEARCH("!", CD20)+1, SEARCH("+", CD20)-SEARCH("!", CD20)-1)), Rankings!$A$2:$BK$161, 63, FALSE),0)</f>
        <v>0</v>
      </c>
      <c r="KD20">
        <f>IFERROR(VLOOKUP(_xlfn.NUMBERVALUE(MID(CE20, SEARCH("!", CE20)+1, SEARCH("+", CE20)-SEARCH("!", CE20)-1)), Rankings!$A$2:$BK$161, 63, FALSE),0)</f>
        <v>0</v>
      </c>
      <c r="KE20">
        <f>IFERROR(VLOOKUP(_xlfn.NUMBERVALUE(MID(CF20, SEARCH("!", CF20)+1, SEARCH("+", CF20)-SEARCH("!", CF20)-1)), Rankings!$A$2:$BK$161, 63, FALSE),0)</f>
        <v>0</v>
      </c>
      <c r="KF20">
        <f>IFERROR(VLOOKUP(_xlfn.NUMBERVALUE(MID(CG20, SEARCH("!", CG20)+1, SEARCH("+", CG20)-SEARCH("!", CG20)-1)), Rankings!$A$2:$BK$161, 63, FALSE),0)</f>
        <v>0</v>
      </c>
      <c r="KG20">
        <f>IFERROR(VLOOKUP(_xlfn.NUMBERVALUE(MID(CH20, SEARCH("!", CH20)+1, SEARCH("+", CH20)-SEARCH("!", CH20)-1)), Rankings!$A$2:$BK$161, 63, FALSE),0)</f>
        <v>0</v>
      </c>
      <c r="KH20">
        <f>IFERROR(VLOOKUP(_xlfn.NUMBERVALUE(MID(CI20, SEARCH("!", CI20)+1, SEARCH("+", CI20)-SEARCH("!", CI20)-1)), Rankings!$A$2:$BK$161, 63, FALSE),0)</f>
        <v>0</v>
      </c>
      <c r="KI20">
        <f>IFERROR(VLOOKUP(_xlfn.NUMBERVALUE(MID(CJ20, SEARCH("!", CJ20)+1, SEARCH("+", CJ20)-SEARCH("!", CJ20)-1)), Rankings!$A$2:$BK$161, 63, FALSE),0)</f>
        <v>0</v>
      </c>
      <c r="KJ20">
        <f>IFERROR(VLOOKUP(_xlfn.NUMBERVALUE(MID(CK20, SEARCH("!", CK20)+1, SEARCH("+", CK20)-SEARCH("!", CK20)-1)), Rankings!$A$2:$BK$161, 63, FALSE),0)</f>
        <v>0</v>
      </c>
      <c r="KK20">
        <f>IFERROR(VLOOKUP(_xlfn.NUMBERVALUE(MID(CL20, SEARCH("!", CL20)+1, SEARCH("+", CL20)-SEARCH("!", CL20)-1)), Rankings!$A$2:$BK$161, 63, FALSE),0)</f>
        <v>0</v>
      </c>
      <c r="KL20">
        <f>IFERROR(VLOOKUP(_xlfn.NUMBERVALUE(MID(CM20, SEARCH("!", CM20)+1, SEARCH("+", CM20)-SEARCH("!", CM20)-1)), Rankings!$A$2:$BK$161, 63, FALSE),0)</f>
        <v>0</v>
      </c>
      <c r="KM20">
        <f>IFERROR(VLOOKUP(_xlfn.NUMBERVALUE(MID(CN20, SEARCH("!", CN20)+1, SEARCH("+", CN20)-SEARCH("!", CN20)-1)), Rankings!$A$2:$BK$161, 63, FALSE),0)</f>
        <v>0</v>
      </c>
      <c r="KN20">
        <f>IFERROR(VLOOKUP(_xlfn.NUMBERVALUE(MID(CO20, SEARCH("!", CO20)+1, SEARCH("+", CO20)-SEARCH("!", CO20)-1)), Rankings!$A$2:$BK$161, 63, FALSE),0)</f>
        <v>0</v>
      </c>
      <c r="KO20">
        <f>IFERROR(VLOOKUP(_xlfn.NUMBERVALUE(MID(CP20, SEARCH("!", CP20)+1, SEARCH("+", CP20)-SEARCH("!", CP20)-1)), Rankings!$A$2:$BK$161, 63, FALSE),0)</f>
        <v>0</v>
      </c>
      <c r="KP20">
        <f>IFERROR(VLOOKUP(_xlfn.NUMBERVALUE(MID(CQ20, SEARCH("!", CQ20)+1, SEARCH("+", CQ20)-SEARCH("!", CQ20)-1)), Rankings!$A$2:$BK$161, 63, FALSE),0)</f>
        <v>0</v>
      </c>
      <c r="KQ20">
        <f>IFERROR(VLOOKUP(_xlfn.NUMBERVALUE(MID(CR20, SEARCH("!", CR20)+1, SEARCH("+", CR20)-SEARCH("!", CR20)-1)), Rankings!$A$2:$BK$161, 63, FALSE),0)</f>
        <v>0</v>
      </c>
      <c r="KS20" s="4">
        <f t="shared" si="119"/>
        <v>218</v>
      </c>
      <c r="KT20" s="4">
        <f t="shared" si="120"/>
        <v>76</v>
      </c>
      <c r="KU20" s="4">
        <f t="shared" si="121"/>
        <v>140</v>
      </c>
      <c r="KV20" s="4">
        <f t="shared" si="122"/>
        <v>0</v>
      </c>
      <c r="KY20" s="4">
        <f t="shared" si="123"/>
        <v>434</v>
      </c>
      <c r="KZ20" s="4"/>
      <c r="LB20">
        <f t="shared" si="124"/>
        <v>51</v>
      </c>
      <c r="LC20">
        <f t="shared" si="125"/>
        <v>42</v>
      </c>
      <c r="LD20">
        <f t="shared" si="126"/>
        <v>33</v>
      </c>
      <c r="LE20">
        <f t="shared" si="127"/>
        <v>32</v>
      </c>
      <c r="LF20">
        <f t="shared" si="128"/>
        <v>60</v>
      </c>
      <c r="LG20">
        <f t="shared" si="129"/>
        <v>33</v>
      </c>
      <c r="LH20">
        <f t="shared" si="130"/>
        <v>48</v>
      </c>
      <c r="LI20">
        <f t="shared" si="131"/>
        <v>28</v>
      </c>
      <c r="LJ20">
        <f t="shared" si="132"/>
        <v>59</v>
      </c>
      <c r="LK20">
        <f t="shared" si="133"/>
        <v>0</v>
      </c>
      <c r="LL20">
        <f t="shared" si="134"/>
        <v>48</v>
      </c>
      <c r="LM20">
        <f t="shared" si="135"/>
        <v>0</v>
      </c>
      <c r="LN20">
        <f t="shared" si="136"/>
        <v>0</v>
      </c>
      <c r="LO20">
        <f t="shared" si="137"/>
        <v>0</v>
      </c>
      <c r="LP20">
        <f t="shared" si="138"/>
        <v>0</v>
      </c>
      <c r="LQ20">
        <f t="shared" si="139"/>
        <v>0</v>
      </c>
      <c r="LR20">
        <f t="shared" si="140"/>
        <v>0</v>
      </c>
      <c r="LS20">
        <f t="shared" si="141"/>
        <v>0</v>
      </c>
      <c r="LT20">
        <f t="shared" si="142"/>
        <v>0</v>
      </c>
      <c r="LU20">
        <f t="shared" si="143"/>
        <v>0</v>
      </c>
      <c r="LV20">
        <f t="shared" si="144"/>
        <v>0</v>
      </c>
      <c r="LW20">
        <f t="shared" si="145"/>
        <v>0</v>
      </c>
      <c r="LX20">
        <f t="shared" si="146"/>
        <v>0</v>
      </c>
      <c r="LY20">
        <f t="shared" si="147"/>
        <v>0</v>
      </c>
      <c r="LZ20">
        <f t="shared" si="148"/>
        <v>0</v>
      </c>
      <c r="MA20">
        <f t="shared" si="149"/>
        <v>0</v>
      </c>
      <c r="MB20">
        <f t="shared" si="150"/>
        <v>0</v>
      </c>
      <c r="MC20">
        <f t="shared" si="151"/>
        <v>0</v>
      </c>
      <c r="MD20">
        <f t="shared" si="152"/>
        <v>0</v>
      </c>
      <c r="ME20">
        <f t="shared" si="153"/>
        <v>0</v>
      </c>
      <c r="MF20">
        <f t="shared" si="154"/>
        <v>0</v>
      </c>
      <c r="MG20">
        <f t="shared" si="155"/>
        <v>0</v>
      </c>
      <c r="MH20">
        <f t="shared" si="156"/>
        <v>0</v>
      </c>
      <c r="MI20">
        <f t="shared" si="157"/>
        <v>0</v>
      </c>
      <c r="MJ20">
        <f t="shared" si="158"/>
        <v>0</v>
      </c>
      <c r="MK20">
        <f t="shared" si="159"/>
        <v>0</v>
      </c>
      <c r="ML20">
        <f t="shared" si="160"/>
        <v>0</v>
      </c>
      <c r="MM20">
        <f t="shared" si="161"/>
        <v>0</v>
      </c>
      <c r="MN20">
        <f t="shared" si="162"/>
        <v>0</v>
      </c>
      <c r="MO20">
        <f t="shared" si="163"/>
        <v>0</v>
      </c>
      <c r="MP20">
        <f t="shared" si="164"/>
        <v>0</v>
      </c>
      <c r="MQ20">
        <f t="shared" si="165"/>
        <v>0</v>
      </c>
      <c r="MR20">
        <f t="shared" si="166"/>
        <v>0</v>
      </c>
      <c r="MS20">
        <f t="shared" si="167"/>
        <v>0</v>
      </c>
      <c r="MT20">
        <f t="shared" si="168"/>
        <v>0</v>
      </c>
      <c r="MU20">
        <f t="shared" si="169"/>
        <v>0</v>
      </c>
      <c r="MV20">
        <f t="shared" si="170"/>
        <v>0</v>
      </c>
      <c r="MW20">
        <f t="shared" si="171"/>
        <v>0</v>
      </c>
      <c r="MX20">
        <f t="shared" si="172"/>
        <v>0</v>
      </c>
      <c r="MY20">
        <f t="shared" si="173"/>
        <v>0</v>
      </c>
      <c r="MZ20">
        <f t="shared" si="174"/>
        <v>0</v>
      </c>
      <c r="NA20">
        <f t="shared" si="175"/>
        <v>0</v>
      </c>
      <c r="NB20">
        <f t="shared" si="176"/>
        <v>0</v>
      </c>
      <c r="NC20">
        <f t="shared" si="177"/>
        <v>0</v>
      </c>
      <c r="ND20">
        <f t="shared" si="178"/>
        <v>0</v>
      </c>
      <c r="NE20">
        <f t="shared" si="179"/>
        <v>0</v>
      </c>
      <c r="NF20">
        <f t="shared" si="180"/>
        <v>0</v>
      </c>
      <c r="NG20">
        <f t="shared" si="181"/>
        <v>0</v>
      </c>
      <c r="NH20">
        <f t="shared" si="182"/>
        <v>0</v>
      </c>
      <c r="NI20">
        <f t="shared" si="183"/>
        <v>0</v>
      </c>
      <c r="NJ20">
        <f t="shared" si="184"/>
        <v>0</v>
      </c>
      <c r="NK20">
        <f t="shared" si="185"/>
        <v>0</v>
      </c>
      <c r="NL20">
        <f t="shared" si="186"/>
        <v>0</v>
      </c>
      <c r="NM20">
        <f t="shared" si="187"/>
        <v>0</v>
      </c>
      <c r="NN20">
        <f t="shared" si="188"/>
        <v>0</v>
      </c>
      <c r="NO20">
        <f t="shared" si="189"/>
        <v>0</v>
      </c>
      <c r="NP20">
        <f t="shared" si="190"/>
        <v>0</v>
      </c>
      <c r="NQ20">
        <f t="shared" si="191"/>
        <v>0</v>
      </c>
      <c r="NR20">
        <f t="shared" si="192"/>
        <v>0</v>
      </c>
      <c r="NS20">
        <f t="shared" si="193"/>
        <v>0</v>
      </c>
      <c r="NT20">
        <f t="shared" si="194"/>
        <v>0</v>
      </c>
      <c r="NU20">
        <f t="shared" si="195"/>
        <v>0</v>
      </c>
      <c r="NV20">
        <f t="shared" si="196"/>
        <v>0</v>
      </c>
      <c r="NW20">
        <f t="shared" si="197"/>
        <v>0</v>
      </c>
      <c r="NX20">
        <f t="shared" si="198"/>
        <v>0</v>
      </c>
      <c r="NY20">
        <f t="shared" si="199"/>
        <v>0</v>
      </c>
      <c r="NZ20">
        <f t="shared" si="200"/>
        <v>0</v>
      </c>
      <c r="OA20">
        <f t="shared" si="201"/>
        <v>0</v>
      </c>
      <c r="OB20">
        <f t="shared" si="202"/>
        <v>0</v>
      </c>
      <c r="OC20">
        <f t="shared" si="203"/>
        <v>0</v>
      </c>
      <c r="OD20">
        <f t="shared" si="204"/>
        <v>0</v>
      </c>
      <c r="OE20">
        <f t="shared" si="205"/>
        <v>0</v>
      </c>
      <c r="OF20">
        <f t="shared" si="206"/>
        <v>0</v>
      </c>
      <c r="OG20">
        <f t="shared" si="207"/>
        <v>0</v>
      </c>
      <c r="OH20">
        <f t="shared" si="208"/>
        <v>0</v>
      </c>
      <c r="OJ20" s="4">
        <f t="shared" si="209"/>
        <v>104</v>
      </c>
      <c r="OK20" s="4">
        <f t="shared" si="210"/>
        <v>55</v>
      </c>
      <c r="OL20" s="4">
        <f t="shared" si="211"/>
        <v>76</v>
      </c>
      <c r="OM20" s="4">
        <f t="shared" si="212"/>
        <v>0</v>
      </c>
      <c r="OP20" s="4">
        <f t="shared" si="213"/>
        <v>235</v>
      </c>
      <c r="OQ20" s="4"/>
      <c r="OS20">
        <f t="shared" si="214"/>
        <v>14</v>
      </c>
      <c r="OT20">
        <f t="shared" si="215"/>
        <v>19</v>
      </c>
      <c r="OU20">
        <f t="shared" si="216"/>
        <v>34</v>
      </c>
      <c r="OV20">
        <f t="shared" si="217"/>
        <v>39</v>
      </c>
      <c r="OW20">
        <f t="shared" si="218"/>
        <v>26</v>
      </c>
      <c r="OX20">
        <f t="shared" si="219"/>
        <v>27</v>
      </c>
      <c r="OY20">
        <f t="shared" si="220"/>
        <v>29</v>
      </c>
      <c r="OZ20">
        <f t="shared" si="221"/>
        <v>26</v>
      </c>
      <c r="PA20">
        <f t="shared" si="222"/>
        <v>10</v>
      </c>
      <c r="PB20">
        <f t="shared" si="223"/>
        <v>0</v>
      </c>
      <c r="PC20">
        <f t="shared" si="224"/>
        <v>11</v>
      </c>
      <c r="PD20">
        <f t="shared" si="225"/>
        <v>0</v>
      </c>
      <c r="PE20">
        <f t="shared" si="226"/>
        <v>0</v>
      </c>
      <c r="PF20">
        <f t="shared" si="227"/>
        <v>0</v>
      </c>
      <c r="PG20">
        <f t="shared" si="228"/>
        <v>0</v>
      </c>
      <c r="PH20">
        <f t="shared" si="229"/>
        <v>0</v>
      </c>
      <c r="PI20">
        <f t="shared" si="230"/>
        <v>0</v>
      </c>
      <c r="PJ20">
        <f t="shared" si="231"/>
        <v>0</v>
      </c>
      <c r="PK20">
        <f t="shared" si="232"/>
        <v>0</v>
      </c>
      <c r="PL20">
        <f t="shared" si="233"/>
        <v>0</v>
      </c>
      <c r="PM20">
        <f t="shared" si="234"/>
        <v>0</v>
      </c>
      <c r="PN20">
        <f t="shared" si="235"/>
        <v>0</v>
      </c>
      <c r="PO20">
        <f t="shared" si="236"/>
        <v>0</v>
      </c>
      <c r="PP20">
        <f t="shared" si="237"/>
        <v>0</v>
      </c>
      <c r="PQ20">
        <f t="shared" si="238"/>
        <v>0</v>
      </c>
      <c r="PR20">
        <f t="shared" si="239"/>
        <v>0</v>
      </c>
      <c r="PS20">
        <f t="shared" si="240"/>
        <v>0</v>
      </c>
      <c r="PT20">
        <f t="shared" si="241"/>
        <v>0</v>
      </c>
      <c r="PU20">
        <f t="shared" si="242"/>
        <v>0</v>
      </c>
      <c r="PV20">
        <f t="shared" si="243"/>
        <v>0</v>
      </c>
      <c r="PW20">
        <f t="shared" si="244"/>
        <v>0</v>
      </c>
      <c r="PX20">
        <f t="shared" si="245"/>
        <v>0</v>
      </c>
      <c r="PY20">
        <f t="shared" si="246"/>
        <v>0</v>
      </c>
      <c r="PZ20">
        <f t="shared" si="247"/>
        <v>0</v>
      </c>
      <c r="QA20">
        <f t="shared" si="248"/>
        <v>0</v>
      </c>
      <c r="QB20">
        <f t="shared" si="249"/>
        <v>0</v>
      </c>
      <c r="QC20">
        <f t="shared" si="250"/>
        <v>0</v>
      </c>
      <c r="QD20">
        <f t="shared" si="251"/>
        <v>0</v>
      </c>
      <c r="QE20">
        <f t="shared" si="252"/>
        <v>0</v>
      </c>
      <c r="QF20">
        <f t="shared" si="253"/>
        <v>0</v>
      </c>
      <c r="QG20">
        <f t="shared" si="254"/>
        <v>0</v>
      </c>
      <c r="QH20">
        <f t="shared" si="255"/>
        <v>0</v>
      </c>
      <c r="QI20">
        <f t="shared" si="256"/>
        <v>0</v>
      </c>
      <c r="QJ20">
        <f t="shared" si="257"/>
        <v>0</v>
      </c>
      <c r="QK20">
        <f t="shared" si="258"/>
        <v>0</v>
      </c>
      <c r="QL20">
        <f t="shared" si="259"/>
        <v>0</v>
      </c>
      <c r="QM20">
        <f t="shared" si="260"/>
        <v>0</v>
      </c>
      <c r="QN20">
        <f t="shared" si="261"/>
        <v>0</v>
      </c>
      <c r="QO20">
        <f t="shared" si="262"/>
        <v>0</v>
      </c>
      <c r="QP20">
        <f t="shared" si="263"/>
        <v>0</v>
      </c>
      <c r="QQ20">
        <f t="shared" si="264"/>
        <v>0</v>
      </c>
      <c r="QR20">
        <f t="shared" si="265"/>
        <v>0</v>
      </c>
      <c r="QS20">
        <f t="shared" si="266"/>
        <v>0</v>
      </c>
      <c r="QT20">
        <f t="shared" si="267"/>
        <v>0</v>
      </c>
      <c r="QU20">
        <f t="shared" si="268"/>
        <v>0</v>
      </c>
      <c r="QV20">
        <f t="shared" si="269"/>
        <v>0</v>
      </c>
      <c r="QW20">
        <f t="shared" si="270"/>
        <v>0</v>
      </c>
      <c r="QX20">
        <f t="shared" si="271"/>
        <v>0</v>
      </c>
      <c r="QY20">
        <f t="shared" si="272"/>
        <v>0</v>
      </c>
      <c r="QZ20">
        <f t="shared" si="273"/>
        <v>0</v>
      </c>
      <c r="RA20">
        <f t="shared" si="274"/>
        <v>0</v>
      </c>
      <c r="RB20">
        <f t="shared" si="275"/>
        <v>0</v>
      </c>
      <c r="RC20">
        <f t="shared" si="276"/>
        <v>0</v>
      </c>
      <c r="RD20">
        <f t="shared" si="277"/>
        <v>0</v>
      </c>
      <c r="RE20">
        <f t="shared" si="278"/>
        <v>0</v>
      </c>
      <c r="RF20">
        <f t="shared" si="279"/>
        <v>0</v>
      </c>
      <c r="RG20">
        <f t="shared" si="280"/>
        <v>0</v>
      </c>
      <c r="RH20">
        <f t="shared" si="281"/>
        <v>0</v>
      </c>
      <c r="RI20">
        <f t="shared" si="282"/>
        <v>0</v>
      </c>
      <c r="RJ20">
        <f t="shared" si="283"/>
        <v>0</v>
      </c>
      <c r="RK20">
        <f t="shared" si="284"/>
        <v>0</v>
      </c>
      <c r="RL20">
        <f t="shared" si="285"/>
        <v>0</v>
      </c>
      <c r="RM20">
        <f t="shared" si="286"/>
        <v>0</v>
      </c>
      <c r="RN20">
        <f t="shared" si="287"/>
        <v>0</v>
      </c>
      <c r="RO20">
        <f t="shared" si="288"/>
        <v>0</v>
      </c>
      <c r="RP20">
        <f t="shared" si="289"/>
        <v>0</v>
      </c>
      <c r="RQ20">
        <f t="shared" si="290"/>
        <v>0</v>
      </c>
      <c r="RR20">
        <f t="shared" si="291"/>
        <v>0</v>
      </c>
      <c r="RS20">
        <f t="shared" si="292"/>
        <v>0</v>
      </c>
      <c r="RT20">
        <f t="shared" si="293"/>
        <v>0</v>
      </c>
      <c r="RU20">
        <f t="shared" si="294"/>
        <v>0</v>
      </c>
      <c r="RV20">
        <f t="shared" si="295"/>
        <v>0</v>
      </c>
      <c r="RW20">
        <f t="shared" si="296"/>
        <v>0</v>
      </c>
      <c r="RX20">
        <f t="shared" si="297"/>
        <v>0</v>
      </c>
      <c r="RY20">
        <f t="shared" si="298"/>
        <v>0</v>
      </c>
      <c r="SA20" s="4">
        <f t="shared" si="299"/>
        <v>21.339999999999996</v>
      </c>
      <c r="SB20" s="4">
        <f t="shared" si="300"/>
        <v>8.1999999999999993</v>
      </c>
      <c r="SC20" s="4">
        <f t="shared" si="301"/>
        <v>13.780000000000001</v>
      </c>
      <c r="SD20" s="4">
        <f t="shared" si="302"/>
        <v>0</v>
      </c>
      <c r="SF20" s="4">
        <f t="shared" si="303"/>
        <v>43.319999999999993</v>
      </c>
      <c r="SI20">
        <f t="shared" si="304"/>
        <v>4.78</v>
      </c>
      <c r="SJ20">
        <f t="shared" si="305"/>
        <v>3.3</v>
      </c>
      <c r="SK20">
        <f t="shared" si="306"/>
        <v>4.8</v>
      </c>
      <c r="SL20">
        <f t="shared" si="307"/>
        <v>4</v>
      </c>
      <c r="SM20">
        <f t="shared" si="308"/>
        <v>5</v>
      </c>
      <c r="SN20">
        <f t="shared" si="309"/>
        <v>3.86</v>
      </c>
      <c r="SO20">
        <f t="shared" si="310"/>
        <v>4</v>
      </c>
      <c r="SP20">
        <f t="shared" si="311"/>
        <v>4.2</v>
      </c>
      <c r="SQ20">
        <f t="shared" si="312"/>
        <v>4.5999999999999996</v>
      </c>
      <c r="SR20" t="str">
        <f t="shared" si="313"/>
        <v>0</v>
      </c>
      <c r="SS20">
        <f t="shared" si="314"/>
        <v>4.78</v>
      </c>
      <c r="ST20" t="str">
        <f t="shared" si="315"/>
        <v>0</v>
      </c>
      <c r="SU20" t="str">
        <f t="shared" si="316"/>
        <v>0</v>
      </c>
      <c r="SV20" t="str">
        <f t="shared" si="317"/>
        <v>0</v>
      </c>
      <c r="SW20" t="str">
        <f t="shared" si="318"/>
        <v>0</v>
      </c>
      <c r="SX20" t="str">
        <f t="shared" si="319"/>
        <v>0</v>
      </c>
      <c r="SY20" t="str">
        <f t="shared" si="320"/>
        <v>0</v>
      </c>
      <c r="SZ20" t="str">
        <f t="shared" si="321"/>
        <v>0</v>
      </c>
      <c r="TA20" t="str">
        <f t="shared" si="322"/>
        <v>0</v>
      </c>
      <c r="TB20" t="str">
        <f t="shared" si="323"/>
        <v>0</v>
      </c>
      <c r="TC20" t="str">
        <f t="shared" si="324"/>
        <v>0</v>
      </c>
      <c r="TD20" t="str">
        <f t="shared" si="325"/>
        <v>0</v>
      </c>
      <c r="TE20" t="str">
        <f t="shared" si="326"/>
        <v>0</v>
      </c>
      <c r="TF20" t="str">
        <f t="shared" si="327"/>
        <v>0</v>
      </c>
      <c r="TG20" t="str">
        <f t="shared" si="328"/>
        <v>0</v>
      </c>
      <c r="TH20" t="str">
        <f t="shared" si="329"/>
        <v>0</v>
      </c>
      <c r="TI20" t="str">
        <f t="shared" si="330"/>
        <v>0</v>
      </c>
      <c r="TJ20" t="str">
        <f t="shared" si="331"/>
        <v>0</v>
      </c>
      <c r="TK20" t="str">
        <f t="shared" si="332"/>
        <v>0</v>
      </c>
      <c r="TL20" t="str">
        <f t="shared" si="333"/>
        <v>0</v>
      </c>
      <c r="TM20" t="str">
        <f t="shared" si="334"/>
        <v>0</v>
      </c>
      <c r="TN20" t="str">
        <f t="shared" si="335"/>
        <v>0</v>
      </c>
      <c r="TO20" t="str">
        <f t="shared" si="336"/>
        <v>0</v>
      </c>
      <c r="TP20" t="str">
        <f t="shared" si="337"/>
        <v>0</v>
      </c>
      <c r="TQ20" t="str">
        <f t="shared" si="338"/>
        <v>0</v>
      </c>
      <c r="TR20" t="str">
        <f t="shared" si="339"/>
        <v>0</v>
      </c>
      <c r="TS20" t="str">
        <f t="shared" si="340"/>
        <v>0</v>
      </c>
      <c r="TT20" t="str">
        <f t="shared" si="341"/>
        <v>0</v>
      </c>
      <c r="TU20" t="str">
        <f t="shared" si="342"/>
        <v>0</v>
      </c>
      <c r="TV20" t="str">
        <f t="shared" si="343"/>
        <v>0</v>
      </c>
      <c r="TW20" t="str">
        <f t="shared" si="344"/>
        <v>0</v>
      </c>
      <c r="TX20" t="str">
        <f t="shared" si="345"/>
        <v>0</v>
      </c>
      <c r="TY20" t="str">
        <f t="shared" si="346"/>
        <v>0</v>
      </c>
      <c r="TZ20" t="str">
        <f t="shared" si="347"/>
        <v>0</v>
      </c>
      <c r="UA20" t="str">
        <f t="shared" si="348"/>
        <v>0</v>
      </c>
      <c r="UB20" t="str">
        <f t="shared" si="349"/>
        <v>0</v>
      </c>
      <c r="UC20" t="str">
        <f t="shared" si="350"/>
        <v>0</v>
      </c>
      <c r="UD20" t="str">
        <f t="shared" si="351"/>
        <v>0</v>
      </c>
      <c r="UE20" t="str">
        <f t="shared" si="352"/>
        <v>0</v>
      </c>
      <c r="UF20" t="str">
        <f t="shared" si="353"/>
        <v>0</v>
      </c>
      <c r="UG20" t="str">
        <f t="shared" si="354"/>
        <v>0</v>
      </c>
      <c r="UH20" t="str">
        <f t="shared" si="355"/>
        <v>0</v>
      </c>
      <c r="UI20" t="str">
        <f t="shared" si="356"/>
        <v>0</v>
      </c>
      <c r="UJ20" t="str">
        <f t="shared" si="357"/>
        <v>0</v>
      </c>
      <c r="UK20" t="str">
        <f t="shared" si="358"/>
        <v>0</v>
      </c>
      <c r="UL20" t="str">
        <f t="shared" si="359"/>
        <v>0</v>
      </c>
      <c r="UM20" t="str">
        <f t="shared" si="360"/>
        <v>0</v>
      </c>
      <c r="UN20" t="str">
        <f t="shared" si="361"/>
        <v>0</v>
      </c>
      <c r="UO20" t="str">
        <f t="shared" si="362"/>
        <v>0</v>
      </c>
      <c r="UP20" t="str">
        <f t="shared" si="363"/>
        <v>0</v>
      </c>
      <c r="UQ20" t="str">
        <f t="shared" si="364"/>
        <v>0</v>
      </c>
      <c r="UR20" t="str">
        <f t="shared" si="365"/>
        <v>0</v>
      </c>
      <c r="US20" t="str">
        <f t="shared" si="366"/>
        <v>0</v>
      </c>
      <c r="UT20" t="str">
        <f t="shared" si="367"/>
        <v>0</v>
      </c>
      <c r="UU20" t="str">
        <f t="shared" si="368"/>
        <v>0</v>
      </c>
      <c r="UV20" t="str">
        <f t="shared" si="369"/>
        <v>0</v>
      </c>
      <c r="UW20" t="str">
        <f t="shared" si="370"/>
        <v>0</v>
      </c>
      <c r="UX20" t="str">
        <f t="shared" si="371"/>
        <v>0</v>
      </c>
      <c r="UY20" t="str">
        <f t="shared" si="372"/>
        <v>0</v>
      </c>
      <c r="UZ20" t="str">
        <f t="shared" si="373"/>
        <v>0</v>
      </c>
      <c r="VA20" t="str">
        <f t="shared" si="374"/>
        <v>0</v>
      </c>
      <c r="VB20" t="str">
        <f t="shared" si="375"/>
        <v>0</v>
      </c>
      <c r="VC20" t="str">
        <f t="shared" si="376"/>
        <v>0</v>
      </c>
      <c r="VD20" t="str">
        <f t="shared" si="377"/>
        <v>0</v>
      </c>
      <c r="VE20" t="str">
        <f t="shared" si="378"/>
        <v>0</v>
      </c>
      <c r="VF20" t="str">
        <f t="shared" si="379"/>
        <v>0</v>
      </c>
      <c r="VG20" t="str">
        <f t="shared" si="380"/>
        <v>0</v>
      </c>
      <c r="VH20" t="str">
        <f t="shared" si="381"/>
        <v>0</v>
      </c>
      <c r="VI20" t="str">
        <f t="shared" si="382"/>
        <v>0</v>
      </c>
      <c r="VJ20" t="str">
        <f t="shared" si="383"/>
        <v>0</v>
      </c>
      <c r="VK20" t="str">
        <f t="shared" si="384"/>
        <v>0</v>
      </c>
      <c r="VL20" t="str">
        <f t="shared" si="385"/>
        <v>0</v>
      </c>
      <c r="VM20" t="str">
        <f t="shared" si="386"/>
        <v>0</v>
      </c>
      <c r="VN20" t="str">
        <f t="shared" si="387"/>
        <v>0</v>
      </c>
      <c r="VO20" t="str">
        <f t="shared" si="388"/>
        <v>0</v>
      </c>
      <c r="VQ20" s="4">
        <f t="shared" si="389"/>
        <v>26.95</v>
      </c>
      <c r="VR20" s="4">
        <f t="shared" si="390"/>
        <v>13.24</v>
      </c>
      <c r="VS20" s="4">
        <f t="shared" si="391"/>
        <v>22.020000000000003</v>
      </c>
      <c r="VT20" s="4">
        <f t="shared" si="392"/>
        <v>0</v>
      </c>
      <c r="VV20" s="4">
        <f t="shared" si="393"/>
        <v>62.21</v>
      </c>
      <c r="VY20">
        <f t="shared" si="394"/>
        <v>3.65</v>
      </c>
      <c r="VZ20">
        <f t="shared" si="395"/>
        <v>4.62</v>
      </c>
      <c r="WA20">
        <f t="shared" si="396"/>
        <v>7.28</v>
      </c>
      <c r="WB20">
        <f t="shared" si="397"/>
        <v>11.82</v>
      </c>
      <c r="WC20">
        <f t="shared" si="398"/>
        <v>9.1</v>
      </c>
      <c r="WD20">
        <f t="shared" si="399"/>
        <v>4.13</v>
      </c>
      <c r="WE20">
        <f t="shared" si="400"/>
        <v>8.39</v>
      </c>
      <c r="WF20">
        <f t="shared" si="401"/>
        <v>4.8499999999999996</v>
      </c>
      <c r="WG20">
        <f t="shared" si="402"/>
        <v>7.27</v>
      </c>
      <c r="WH20">
        <f t="shared" si="403"/>
        <v>0</v>
      </c>
      <c r="WI20">
        <f t="shared" si="404"/>
        <v>1.1000000000000001</v>
      </c>
      <c r="WJ20">
        <f t="shared" si="405"/>
        <v>0</v>
      </c>
      <c r="WK20">
        <f t="shared" si="406"/>
        <v>0</v>
      </c>
      <c r="WL20">
        <f t="shared" si="407"/>
        <v>0</v>
      </c>
      <c r="WM20">
        <f t="shared" si="408"/>
        <v>0</v>
      </c>
      <c r="WN20">
        <f t="shared" si="409"/>
        <v>0</v>
      </c>
      <c r="WO20">
        <f t="shared" si="410"/>
        <v>0</v>
      </c>
      <c r="WP20">
        <f t="shared" si="411"/>
        <v>0</v>
      </c>
      <c r="WQ20">
        <f t="shared" si="412"/>
        <v>0</v>
      </c>
      <c r="WR20">
        <f t="shared" si="413"/>
        <v>0</v>
      </c>
      <c r="WS20">
        <f t="shared" si="414"/>
        <v>0</v>
      </c>
      <c r="WT20">
        <f t="shared" si="415"/>
        <v>0</v>
      </c>
      <c r="WU20">
        <f t="shared" si="416"/>
        <v>0</v>
      </c>
      <c r="WV20">
        <f t="shared" si="417"/>
        <v>0</v>
      </c>
      <c r="WW20">
        <f t="shared" si="418"/>
        <v>0</v>
      </c>
      <c r="WX20">
        <f t="shared" si="419"/>
        <v>0</v>
      </c>
      <c r="WY20">
        <f t="shared" si="420"/>
        <v>0</v>
      </c>
      <c r="WZ20">
        <f t="shared" si="421"/>
        <v>0</v>
      </c>
      <c r="XA20">
        <f t="shared" si="422"/>
        <v>0</v>
      </c>
      <c r="XB20">
        <f t="shared" si="423"/>
        <v>0</v>
      </c>
      <c r="XC20">
        <f t="shared" si="424"/>
        <v>0</v>
      </c>
      <c r="XD20">
        <f t="shared" si="425"/>
        <v>0</v>
      </c>
      <c r="XE20">
        <f t="shared" si="426"/>
        <v>0</v>
      </c>
      <c r="XF20">
        <f t="shared" si="427"/>
        <v>0</v>
      </c>
      <c r="XG20">
        <f t="shared" si="428"/>
        <v>0</v>
      </c>
      <c r="XH20">
        <f t="shared" si="429"/>
        <v>0</v>
      </c>
      <c r="XI20">
        <f t="shared" si="430"/>
        <v>0</v>
      </c>
      <c r="XJ20">
        <f t="shared" si="431"/>
        <v>0</v>
      </c>
      <c r="XK20">
        <f t="shared" si="432"/>
        <v>0</v>
      </c>
      <c r="XL20">
        <f t="shared" si="433"/>
        <v>0</v>
      </c>
      <c r="XM20">
        <f t="shared" si="434"/>
        <v>0</v>
      </c>
      <c r="XN20">
        <f t="shared" si="435"/>
        <v>0</v>
      </c>
      <c r="XO20">
        <f t="shared" si="436"/>
        <v>0</v>
      </c>
      <c r="XP20">
        <f t="shared" si="437"/>
        <v>0</v>
      </c>
      <c r="XQ20">
        <f t="shared" si="438"/>
        <v>0</v>
      </c>
      <c r="XR20">
        <f t="shared" si="439"/>
        <v>0</v>
      </c>
      <c r="XS20">
        <f t="shared" si="440"/>
        <v>0</v>
      </c>
      <c r="XT20">
        <f t="shared" si="441"/>
        <v>0</v>
      </c>
      <c r="XU20">
        <f t="shared" si="442"/>
        <v>0</v>
      </c>
      <c r="XV20">
        <f t="shared" si="443"/>
        <v>0</v>
      </c>
      <c r="XW20">
        <f t="shared" si="444"/>
        <v>0</v>
      </c>
      <c r="XX20">
        <f t="shared" si="445"/>
        <v>0</v>
      </c>
      <c r="XY20">
        <f t="shared" si="446"/>
        <v>0</v>
      </c>
      <c r="XZ20">
        <f t="shared" si="447"/>
        <v>0</v>
      </c>
      <c r="YA20">
        <f t="shared" si="448"/>
        <v>0</v>
      </c>
      <c r="YB20">
        <f t="shared" si="449"/>
        <v>0</v>
      </c>
      <c r="YC20">
        <f t="shared" si="450"/>
        <v>0</v>
      </c>
      <c r="YD20">
        <f t="shared" si="451"/>
        <v>0</v>
      </c>
      <c r="YE20">
        <f t="shared" si="452"/>
        <v>0</v>
      </c>
      <c r="YF20">
        <f t="shared" si="453"/>
        <v>0</v>
      </c>
      <c r="YG20">
        <f t="shared" si="454"/>
        <v>0</v>
      </c>
      <c r="YH20">
        <f t="shared" si="455"/>
        <v>0</v>
      </c>
      <c r="YI20">
        <f t="shared" si="456"/>
        <v>0</v>
      </c>
      <c r="YJ20">
        <f t="shared" si="457"/>
        <v>0</v>
      </c>
      <c r="YK20">
        <f t="shared" si="458"/>
        <v>0</v>
      </c>
      <c r="YL20">
        <f t="shared" si="459"/>
        <v>0</v>
      </c>
      <c r="YM20">
        <f t="shared" si="460"/>
        <v>0</v>
      </c>
      <c r="YN20">
        <f t="shared" si="461"/>
        <v>0</v>
      </c>
      <c r="YO20">
        <f t="shared" si="462"/>
        <v>0</v>
      </c>
      <c r="YP20">
        <f t="shared" si="463"/>
        <v>0</v>
      </c>
      <c r="YQ20">
        <f t="shared" si="464"/>
        <v>0</v>
      </c>
      <c r="YR20">
        <f t="shared" si="465"/>
        <v>0</v>
      </c>
      <c r="YS20">
        <f t="shared" si="466"/>
        <v>0</v>
      </c>
      <c r="YT20">
        <f t="shared" si="467"/>
        <v>0</v>
      </c>
      <c r="YU20">
        <f t="shared" si="468"/>
        <v>0</v>
      </c>
      <c r="YV20">
        <f t="shared" si="469"/>
        <v>0</v>
      </c>
      <c r="YW20">
        <f t="shared" si="470"/>
        <v>0</v>
      </c>
      <c r="YX20">
        <f t="shared" si="471"/>
        <v>0</v>
      </c>
      <c r="YY20">
        <f t="shared" si="472"/>
        <v>0</v>
      </c>
      <c r="YZ20">
        <f t="shared" si="473"/>
        <v>0</v>
      </c>
      <c r="ZA20">
        <f t="shared" si="474"/>
        <v>0</v>
      </c>
      <c r="ZB20">
        <f t="shared" si="475"/>
        <v>0</v>
      </c>
      <c r="ZC20">
        <f t="shared" si="476"/>
        <v>0</v>
      </c>
      <c r="ZD20">
        <f t="shared" si="477"/>
        <v>0</v>
      </c>
      <c r="ZE20">
        <f t="shared" si="478"/>
        <v>0</v>
      </c>
      <c r="ZG20" s="4">
        <f t="shared" si="479"/>
        <v>336</v>
      </c>
      <c r="ZH20" s="4">
        <f t="shared" si="480"/>
        <v>131</v>
      </c>
      <c r="ZI20" s="4">
        <f t="shared" si="481"/>
        <v>189</v>
      </c>
      <c r="ZJ20" s="4">
        <f t="shared" si="482"/>
        <v>0</v>
      </c>
      <c r="ZL20" s="4">
        <f t="shared" si="483"/>
        <v>656</v>
      </c>
      <c r="ZO20">
        <f t="shared" si="484"/>
        <v>52</v>
      </c>
      <c r="ZP20">
        <f t="shared" si="485"/>
        <v>69</v>
      </c>
      <c r="ZQ20">
        <f t="shared" si="486"/>
        <v>66</v>
      </c>
      <c r="ZR20">
        <f t="shared" si="487"/>
        <v>58</v>
      </c>
      <c r="ZS20">
        <f t="shared" si="488"/>
        <v>44</v>
      </c>
      <c r="ZT20">
        <f t="shared" si="489"/>
        <v>81</v>
      </c>
      <c r="ZU20">
        <f t="shared" si="490"/>
        <v>60</v>
      </c>
      <c r="ZV20">
        <f t="shared" si="491"/>
        <v>71</v>
      </c>
      <c r="ZW20">
        <f t="shared" si="492"/>
        <v>68</v>
      </c>
      <c r="ZX20">
        <f t="shared" si="493"/>
        <v>0</v>
      </c>
      <c r="ZY20">
        <f t="shared" si="494"/>
        <v>87</v>
      </c>
      <c r="ZZ20">
        <f t="shared" si="495"/>
        <v>0</v>
      </c>
      <c r="AAA20">
        <f t="shared" si="496"/>
        <v>0</v>
      </c>
      <c r="AAB20">
        <f t="shared" si="497"/>
        <v>0</v>
      </c>
      <c r="AAC20">
        <f t="shared" si="498"/>
        <v>0</v>
      </c>
      <c r="AAD20">
        <f t="shared" si="499"/>
        <v>0</v>
      </c>
      <c r="AAE20">
        <f t="shared" si="500"/>
        <v>0</v>
      </c>
      <c r="AAF20">
        <f t="shared" si="501"/>
        <v>0</v>
      </c>
      <c r="AAG20">
        <f t="shared" si="502"/>
        <v>0</v>
      </c>
      <c r="AAH20">
        <f t="shared" si="503"/>
        <v>0</v>
      </c>
      <c r="AAI20">
        <f t="shared" si="504"/>
        <v>0</v>
      </c>
      <c r="AAJ20">
        <f t="shared" si="505"/>
        <v>0</v>
      </c>
      <c r="AAK20">
        <f t="shared" si="506"/>
        <v>0</v>
      </c>
      <c r="AAL20">
        <f t="shared" si="507"/>
        <v>0</v>
      </c>
      <c r="AAM20">
        <f t="shared" si="508"/>
        <v>0</v>
      </c>
      <c r="AAN20">
        <f t="shared" si="509"/>
        <v>0</v>
      </c>
      <c r="AAO20">
        <f t="shared" si="510"/>
        <v>0</v>
      </c>
      <c r="AAP20">
        <f t="shared" si="511"/>
        <v>0</v>
      </c>
      <c r="AAQ20">
        <f t="shared" si="512"/>
        <v>0</v>
      </c>
      <c r="AAR20">
        <f t="shared" si="513"/>
        <v>0</v>
      </c>
      <c r="AAS20">
        <f t="shared" si="514"/>
        <v>0</v>
      </c>
      <c r="AAT20">
        <f t="shared" si="515"/>
        <v>0</v>
      </c>
      <c r="AAU20">
        <f t="shared" si="516"/>
        <v>0</v>
      </c>
      <c r="AAV20">
        <f t="shared" si="517"/>
        <v>0</v>
      </c>
      <c r="AAW20">
        <f t="shared" si="518"/>
        <v>0</v>
      </c>
      <c r="AAX20">
        <f t="shared" si="519"/>
        <v>0</v>
      </c>
      <c r="AAY20">
        <f t="shared" si="520"/>
        <v>0</v>
      </c>
      <c r="AAZ20">
        <f t="shared" si="521"/>
        <v>0</v>
      </c>
      <c r="ABA20">
        <f t="shared" si="522"/>
        <v>0</v>
      </c>
      <c r="ABB20">
        <f t="shared" si="523"/>
        <v>0</v>
      </c>
      <c r="ABC20">
        <f t="shared" si="524"/>
        <v>0</v>
      </c>
      <c r="ABD20">
        <f t="shared" si="525"/>
        <v>0</v>
      </c>
      <c r="ABE20">
        <f t="shared" si="526"/>
        <v>0</v>
      </c>
      <c r="ABF20">
        <f t="shared" si="527"/>
        <v>0</v>
      </c>
      <c r="ABG20">
        <f t="shared" si="528"/>
        <v>0</v>
      </c>
      <c r="ABH20">
        <f t="shared" si="529"/>
        <v>0</v>
      </c>
      <c r="ABI20">
        <f t="shared" si="530"/>
        <v>0</v>
      </c>
      <c r="ABJ20">
        <f t="shared" si="531"/>
        <v>0</v>
      </c>
      <c r="ABK20">
        <f t="shared" si="532"/>
        <v>0</v>
      </c>
      <c r="ABL20">
        <f t="shared" si="533"/>
        <v>0</v>
      </c>
      <c r="ABM20">
        <f t="shared" si="534"/>
        <v>0</v>
      </c>
      <c r="ABN20">
        <f t="shared" si="535"/>
        <v>0</v>
      </c>
      <c r="ABO20">
        <f t="shared" si="536"/>
        <v>0</v>
      </c>
      <c r="ABP20">
        <f t="shared" si="537"/>
        <v>0</v>
      </c>
      <c r="ABQ20">
        <f t="shared" si="538"/>
        <v>0</v>
      </c>
      <c r="ABR20">
        <f t="shared" si="539"/>
        <v>0</v>
      </c>
      <c r="ABS20">
        <f t="shared" si="540"/>
        <v>0</v>
      </c>
      <c r="ABT20">
        <f t="shared" si="541"/>
        <v>0</v>
      </c>
      <c r="ABU20">
        <f t="shared" si="542"/>
        <v>0</v>
      </c>
      <c r="ABV20">
        <f t="shared" si="543"/>
        <v>0</v>
      </c>
      <c r="ABW20">
        <f t="shared" si="544"/>
        <v>0</v>
      </c>
      <c r="ABX20">
        <f t="shared" si="545"/>
        <v>0</v>
      </c>
      <c r="ABY20">
        <f t="shared" si="546"/>
        <v>0</v>
      </c>
      <c r="ABZ20">
        <f t="shared" si="547"/>
        <v>0</v>
      </c>
      <c r="ACA20">
        <f t="shared" si="548"/>
        <v>0</v>
      </c>
      <c r="ACB20">
        <f t="shared" si="549"/>
        <v>0</v>
      </c>
      <c r="ACC20">
        <f t="shared" si="550"/>
        <v>0</v>
      </c>
      <c r="ACD20">
        <f t="shared" si="551"/>
        <v>0</v>
      </c>
      <c r="ACE20">
        <f t="shared" si="552"/>
        <v>0</v>
      </c>
      <c r="ACF20">
        <f t="shared" si="553"/>
        <v>0</v>
      </c>
      <c r="ACG20">
        <f t="shared" si="554"/>
        <v>0</v>
      </c>
      <c r="ACH20">
        <f t="shared" si="555"/>
        <v>0</v>
      </c>
      <c r="ACI20">
        <f t="shared" si="556"/>
        <v>0</v>
      </c>
      <c r="ACJ20">
        <f t="shared" si="557"/>
        <v>0</v>
      </c>
      <c r="ACK20">
        <f t="shared" si="558"/>
        <v>0</v>
      </c>
      <c r="ACL20">
        <f t="shared" si="559"/>
        <v>0</v>
      </c>
      <c r="ACM20">
        <f t="shared" si="560"/>
        <v>0</v>
      </c>
      <c r="ACN20">
        <f t="shared" si="561"/>
        <v>0</v>
      </c>
      <c r="ACO20">
        <f t="shared" si="562"/>
        <v>0</v>
      </c>
      <c r="ACP20">
        <f t="shared" si="563"/>
        <v>0</v>
      </c>
      <c r="ACQ20">
        <f t="shared" si="564"/>
        <v>0</v>
      </c>
      <c r="ACR20">
        <f t="shared" si="565"/>
        <v>0</v>
      </c>
      <c r="ACS20">
        <f t="shared" si="566"/>
        <v>0</v>
      </c>
      <c r="ACT20">
        <f t="shared" si="567"/>
        <v>0</v>
      </c>
      <c r="ACU20">
        <f t="shared" si="568"/>
        <v>0</v>
      </c>
      <c r="ACW20" s="4">
        <f t="shared" si="569"/>
        <v>500.6</v>
      </c>
      <c r="ACX20" s="4">
        <f t="shared" si="570"/>
        <v>102.8</v>
      </c>
      <c r="ACY20" s="4">
        <f t="shared" si="571"/>
        <v>328.1</v>
      </c>
      <c r="ACZ20" s="4">
        <f t="shared" si="572"/>
        <v>0</v>
      </c>
      <c r="ADA20" s="88">
        <f t="shared" si="573"/>
        <v>7.1693793315739685</v>
      </c>
      <c r="ADB20" s="4">
        <f t="shared" si="574"/>
        <v>931.5</v>
      </c>
      <c r="ADC20" s="5">
        <f t="shared" si="575"/>
        <v>10.005998201079191</v>
      </c>
      <c r="ADD20" s="5">
        <f t="shared" si="576"/>
        <v>10.457851914550458</v>
      </c>
      <c r="ADE20">
        <f t="shared" si="577"/>
        <v>124.4</v>
      </c>
      <c r="ADF20">
        <f t="shared" si="578"/>
        <v>106.6</v>
      </c>
      <c r="ADG20">
        <f t="shared" si="579"/>
        <v>28.8</v>
      </c>
      <c r="ADH20">
        <f t="shared" si="580"/>
        <v>5.6</v>
      </c>
      <c r="ADI20">
        <f t="shared" si="581"/>
        <v>100.2</v>
      </c>
      <c r="ADJ20">
        <f t="shared" si="582"/>
        <v>55.2</v>
      </c>
      <c r="ADK20">
        <f t="shared" si="583"/>
        <v>70</v>
      </c>
      <c r="ADL20">
        <f t="shared" si="584"/>
        <v>32.799999999999997</v>
      </c>
      <c r="ADM20">
        <f t="shared" si="585"/>
        <v>185.6</v>
      </c>
      <c r="ADN20">
        <f t="shared" si="586"/>
        <v>0</v>
      </c>
      <c r="ADO20">
        <f t="shared" si="587"/>
        <v>222.3</v>
      </c>
      <c r="ADP20">
        <f t="shared" si="588"/>
        <v>0</v>
      </c>
      <c r="ADQ20">
        <f t="shared" si="589"/>
        <v>0</v>
      </c>
      <c r="ADR20">
        <f t="shared" si="590"/>
        <v>0</v>
      </c>
      <c r="ADS20">
        <f t="shared" si="591"/>
        <v>0</v>
      </c>
      <c r="ADT20">
        <f t="shared" si="592"/>
        <v>0</v>
      </c>
      <c r="ADU20">
        <f t="shared" si="593"/>
        <v>0</v>
      </c>
      <c r="ADV20">
        <f t="shared" si="594"/>
        <v>0</v>
      </c>
      <c r="ADW20">
        <f t="shared" si="595"/>
        <v>0</v>
      </c>
      <c r="ADX20">
        <f t="shared" si="596"/>
        <v>0</v>
      </c>
      <c r="ADY20">
        <f t="shared" si="597"/>
        <v>0</v>
      </c>
      <c r="ADZ20">
        <f t="shared" si="598"/>
        <v>0</v>
      </c>
      <c r="AEA20">
        <f t="shared" si="599"/>
        <v>0</v>
      </c>
      <c r="AEB20">
        <f t="shared" si="600"/>
        <v>0</v>
      </c>
      <c r="AEC20">
        <f t="shared" si="601"/>
        <v>0</v>
      </c>
      <c r="AED20">
        <f t="shared" si="602"/>
        <v>0</v>
      </c>
      <c r="AEE20">
        <f t="shared" si="603"/>
        <v>0</v>
      </c>
      <c r="AEF20">
        <f t="shared" si="604"/>
        <v>0</v>
      </c>
      <c r="AEG20">
        <f t="shared" si="605"/>
        <v>0</v>
      </c>
      <c r="AEH20">
        <f t="shared" si="606"/>
        <v>0</v>
      </c>
      <c r="AEI20">
        <f t="shared" si="607"/>
        <v>0</v>
      </c>
      <c r="AEJ20">
        <f t="shared" si="608"/>
        <v>0</v>
      </c>
      <c r="AEK20">
        <f t="shared" si="609"/>
        <v>0</v>
      </c>
      <c r="AEL20">
        <f t="shared" si="610"/>
        <v>0</v>
      </c>
      <c r="AEM20">
        <f t="shared" si="611"/>
        <v>0</v>
      </c>
      <c r="AEN20">
        <f t="shared" si="612"/>
        <v>0</v>
      </c>
      <c r="AEO20">
        <f t="shared" si="613"/>
        <v>0</v>
      </c>
      <c r="AEP20">
        <f t="shared" si="614"/>
        <v>0</v>
      </c>
      <c r="AEQ20">
        <f t="shared" si="615"/>
        <v>0</v>
      </c>
      <c r="AER20">
        <f t="shared" si="616"/>
        <v>0</v>
      </c>
      <c r="AES20">
        <f t="shared" si="617"/>
        <v>0</v>
      </c>
      <c r="AET20">
        <f t="shared" si="618"/>
        <v>0</v>
      </c>
      <c r="AEU20">
        <f t="shared" si="619"/>
        <v>0</v>
      </c>
      <c r="AEV20">
        <f t="shared" si="620"/>
        <v>0</v>
      </c>
      <c r="AEW20">
        <f t="shared" si="621"/>
        <v>0</v>
      </c>
      <c r="AEX20">
        <f t="shared" si="622"/>
        <v>0</v>
      </c>
      <c r="AEY20">
        <f t="shared" si="623"/>
        <v>0</v>
      </c>
      <c r="AEZ20">
        <f t="shared" si="624"/>
        <v>0</v>
      </c>
      <c r="AFA20">
        <f t="shared" si="625"/>
        <v>0</v>
      </c>
      <c r="AFB20">
        <f t="shared" si="626"/>
        <v>0</v>
      </c>
      <c r="AFC20">
        <f t="shared" si="627"/>
        <v>0</v>
      </c>
      <c r="AFD20">
        <f t="shared" si="628"/>
        <v>0</v>
      </c>
      <c r="AFE20">
        <f t="shared" si="629"/>
        <v>0</v>
      </c>
      <c r="AFF20">
        <f t="shared" si="630"/>
        <v>0</v>
      </c>
      <c r="AFG20">
        <f t="shared" si="631"/>
        <v>0</v>
      </c>
      <c r="AFH20">
        <f t="shared" si="632"/>
        <v>0</v>
      </c>
      <c r="AFI20">
        <f t="shared" si="633"/>
        <v>0</v>
      </c>
      <c r="AFJ20">
        <f t="shared" si="634"/>
        <v>0</v>
      </c>
      <c r="AFK20">
        <f t="shared" si="635"/>
        <v>0</v>
      </c>
      <c r="AFL20">
        <f t="shared" si="636"/>
        <v>0</v>
      </c>
      <c r="AFM20">
        <f t="shared" si="637"/>
        <v>0</v>
      </c>
      <c r="AFN20">
        <f t="shared" si="638"/>
        <v>0</v>
      </c>
      <c r="AFO20">
        <f t="shared" si="639"/>
        <v>0</v>
      </c>
      <c r="AFP20">
        <f t="shared" si="640"/>
        <v>0</v>
      </c>
      <c r="AFQ20">
        <f t="shared" si="641"/>
        <v>0</v>
      </c>
      <c r="AFR20">
        <f t="shared" si="642"/>
        <v>0</v>
      </c>
      <c r="AFS20">
        <f t="shared" si="643"/>
        <v>0</v>
      </c>
      <c r="AFT20">
        <f t="shared" si="644"/>
        <v>0</v>
      </c>
      <c r="AFU20">
        <f t="shared" si="645"/>
        <v>0</v>
      </c>
      <c r="AFV20">
        <f t="shared" si="646"/>
        <v>0</v>
      </c>
      <c r="AFW20">
        <f t="shared" si="647"/>
        <v>0</v>
      </c>
      <c r="AFX20">
        <f t="shared" si="648"/>
        <v>0</v>
      </c>
      <c r="AFY20">
        <f t="shared" si="649"/>
        <v>0</v>
      </c>
      <c r="AFZ20">
        <f t="shared" si="650"/>
        <v>0</v>
      </c>
      <c r="AGA20">
        <f t="shared" si="651"/>
        <v>0</v>
      </c>
      <c r="AGB20">
        <f t="shared" si="652"/>
        <v>0</v>
      </c>
      <c r="AGC20">
        <f t="shared" si="653"/>
        <v>0</v>
      </c>
      <c r="AGD20">
        <f t="shared" si="654"/>
        <v>0</v>
      </c>
      <c r="AGE20">
        <f t="shared" si="655"/>
        <v>0</v>
      </c>
      <c r="AGF20">
        <f t="shared" si="656"/>
        <v>0</v>
      </c>
      <c r="AGG20">
        <f t="shared" si="657"/>
        <v>0</v>
      </c>
      <c r="AGH20">
        <f t="shared" si="658"/>
        <v>0</v>
      </c>
      <c r="AGI20">
        <f t="shared" si="659"/>
        <v>0</v>
      </c>
      <c r="AGJ20">
        <f t="shared" si="660"/>
        <v>0</v>
      </c>
      <c r="AGK20">
        <f t="shared" si="661"/>
        <v>0</v>
      </c>
      <c r="AGM20" s="88">
        <f t="shared" si="662"/>
        <v>80.5</v>
      </c>
      <c r="AGN20" s="88">
        <v>80.5</v>
      </c>
      <c r="AGO20">
        <v>1</v>
      </c>
      <c r="AGP20">
        <f t="shared" si="663"/>
        <v>1</v>
      </c>
      <c r="AGQ20">
        <f t="shared" si="664"/>
        <v>1</v>
      </c>
      <c r="AGR20">
        <f t="shared" si="665"/>
        <v>1</v>
      </c>
      <c r="AGS20">
        <f t="shared" si="666"/>
        <v>2</v>
      </c>
      <c r="AGT20">
        <f t="shared" si="667"/>
        <v>1</v>
      </c>
      <c r="AGU20">
        <f t="shared" si="668"/>
        <v>1</v>
      </c>
      <c r="AGV20">
        <f t="shared" si="669"/>
        <v>10</v>
      </c>
      <c r="AGW20">
        <f t="shared" si="670"/>
        <v>8</v>
      </c>
      <c r="AGX20">
        <f t="shared" si="671"/>
        <v>1</v>
      </c>
      <c r="AGY20">
        <f t="shared" si="672"/>
        <v>0</v>
      </c>
      <c r="AGZ20">
        <f t="shared" si="673"/>
        <v>1</v>
      </c>
      <c r="AHA20">
        <f t="shared" si="674"/>
        <v>0</v>
      </c>
      <c r="AHB20">
        <f t="shared" si="675"/>
        <v>0</v>
      </c>
      <c r="AHC20">
        <f t="shared" si="676"/>
        <v>0</v>
      </c>
      <c r="AHD20">
        <f t="shared" si="677"/>
        <v>0</v>
      </c>
      <c r="AHE20">
        <f t="shared" si="678"/>
        <v>0</v>
      </c>
      <c r="AHF20">
        <f t="shared" si="679"/>
        <v>0</v>
      </c>
      <c r="AHG20">
        <f t="shared" si="680"/>
        <v>0</v>
      </c>
      <c r="AHH20">
        <f t="shared" si="681"/>
        <v>0</v>
      </c>
      <c r="AHI20">
        <f t="shared" si="682"/>
        <v>0</v>
      </c>
      <c r="AHJ20">
        <f t="shared" si="683"/>
        <v>0</v>
      </c>
      <c r="AHK20">
        <f t="shared" si="684"/>
        <v>0</v>
      </c>
      <c r="AHL20">
        <f t="shared" si="685"/>
        <v>0</v>
      </c>
      <c r="AHM20">
        <f t="shared" si="686"/>
        <v>0</v>
      </c>
      <c r="AHN20">
        <f t="shared" si="687"/>
        <v>0</v>
      </c>
      <c r="AHO20">
        <f t="shared" si="688"/>
        <v>0</v>
      </c>
      <c r="AHP20">
        <f t="shared" si="689"/>
        <v>0</v>
      </c>
      <c r="AHQ20">
        <f t="shared" si="690"/>
        <v>0</v>
      </c>
      <c r="AHR20">
        <f t="shared" si="691"/>
        <v>0</v>
      </c>
      <c r="AHS20">
        <f t="shared" si="692"/>
        <v>0</v>
      </c>
      <c r="AHT20">
        <f t="shared" si="693"/>
        <v>0</v>
      </c>
      <c r="AHU20">
        <f t="shared" si="694"/>
        <v>0</v>
      </c>
      <c r="AHV20">
        <f t="shared" si="695"/>
        <v>0</v>
      </c>
      <c r="AHW20">
        <f t="shared" si="696"/>
        <v>0</v>
      </c>
      <c r="AHX20">
        <f t="shared" si="697"/>
        <v>0</v>
      </c>
      <c r="AHY20">
        <f t="shared" si="698"/>
        <v>0</v>
      </c>
      <c r="AHZ20">
        <f t="shared" si="699"/>
        <v>0</v>
      </c>
      <c r="AIA20">
        <f t="shared" si="700"/>
        <v>0</v>
      </c>
      <c r="AIB20">
        <f t="shared" si="701"/>
        <v>0</v>
      </c>
      <c r="AIC20">
        <f t="shared" si="702"/>
        <v>0</v>
      </c>
      <c r="AID20">
        <f t="shared" si="703"/>
        <v>0</v>
      </c>
      <c r="AIE20">
        <f t="shared" si="704"/>
        <v>0</v>
      </c>
      <c r="AIF20">
        <f t="shared" si="705"/>
        <v>0</v>
      </c>
      <c r="AIG20">
        <f t="shared" si="706"/>
        <v>0</v>
      </c>
      <c r="AIH20">
        <f t="shared" si="707"/>
        <v>0</v>
      </c>
      <c r="AII20">
        <f t="shared" si="708"/>
        <v>0</v>
      </c>
      <c r="AIJ20">
        <f t="shared" si="709"/>
        <v>0</v>
      </c>
      <c r="AIK20">
        <f t="shared" si="710"/>
        <v>0</v>
      </c>
      <c r="AIL20">
        <f t="shared" si="711"/>
        <v>0</v>
      </c>
      <c r="AIM20">
        <f t="shared" si="712"/>
        <v>0</v>
      </c>
      <c r="AIN20">
        <f t="shared" si="713"/>
        <v>0</v>
      </c>
      <c r="AIO20">
        <f t="shared" si="714"/>
        <v>0</v>
      </c>
      <c r="AIP20">
        <f t="shared" si="715"/>
        <v>0</v>
      </c>
      <c r="AIQ20">
        <f t="shared" si="716"/>
        <v>0</v>
      </c>
      <c r="AIR20">
        <f t="shared" si="717"/>
        <v>0</v>
      </c>
      <c r="AIS20">
        <f t="shared" si="718"/>
        <v>0</v>
      </c>
      <c r="AIT20">
        <f t="shared" si="719"/>
        <v>0</v>
      </c>
      <c r="AIU20">
        <f t="shared" si="720"/>
        <v>0</v>
      </c>
      <c r="AIV20">
        <f t="shared" si="721"/>
        <v>0</v>
      </c>
      <c r="AIW20">
        <f t="shared" si="722"/>
        <v>0</v>
      </c>
      <c r="AIX20">
        <f t="shared" si="723"/>
        <v>0</v>
      </c>
      <c r="AIY20">
        <f t="shared" si="724"/>
        <v>0</v>
      </c>
      <c r="AIZ20">
        <f t="shared" si="725"/>
        <v>0</v>
      </c>
      <c r="AJA20">
        <f t="shared" si="726"/>
        <v>0</v>
      </c>
      <c r="AJB20">
        <f t="shared" si="727"/>
        <v>0</v>
      </c>
      <c r="AJC20">
        <f t="shared" si="728"/>
        <v>0</v>
      </c>
      <c r="AJD20">
        <f t="shared" si="729"/>
        <v>0</v>
      </c>
      <c r="AJE20">
        <f t="shared" si="730"/>
        <v>0</v>
      </c>
      <c r="AJF20">
        <f t="shared" si="731"/>
        <v>0</v>
      </c>
      <c r="AJG20">
        <f t="shared" si="732"/>
        <v>0</v>
      </c>
      <c r="AJH20">
        <f t="shared" si="733"/>
        <v>0</v>
      </c>
      <c r="AJI20">
        <f t="shared" si="734"/>
        <v>0</v>
      </c>
      <c r="AJJ20">
        <f t="shared" si="735"/>
        <v>0</v>
      </c>
      <c r="AJK20">
        <f t="shared" si="736"/>
        <v>0</v>
      </c>
      <c r="AJL20">
        <f t="shared" si="737"/>
        <v>0</v>
      </c>
      <c r="AJM20">
        <f t="shared" si="738"/>
        <v>0</v>
      </c>
      <c r="AJN20">
        <f t="shared" si="739"/>
        <v>0</v>
      </c>
      <c r="AJO20">
        <f t="shared" si="740"/>
        <v>0</v>
      </c>
      <c r="AJP20">
        <f t="shared" si="741"/>
        <v>0</v>
      </c>
      <c r="AJQ20">
        <f t="shared" si="742"/>
        <v>0</v>
      </c>
      <c r="AJR20">
        <f t="shared" si="743"/>
        <v>0</v>
      </c>
      <c r="AJS20">
        <f t="shared" si="744"/>
        <v>0</v>
      </c>
      <c r="AJT20">
        <f t="shared" si="745"/>
        <v>0</v>
      </c>
      <c r="AJU20">
        <f t="shared" si="746"/>
        <v>0</v>
      </c>
      <c r="AJV20">
        <f t="shared" si="747"/>
        <v>0</v>
      </c>
      <c r="AJX20">
        <v>53</v>
      </c>
      <c r="AJY20">
        <v>1</v>
      </c>
      <c r="AJZ20">
        <v>1</v>
      </c>
      <c r="AKA20">
        <f t="shared" si="748"/>
        <v>2</v>
      </c>
      <c r="AKB20">
        <f t="shared" si="749"/>
        <v>2</v>
      </c>
      <c r="AKC20">
        <f t="shared" si="750"/>
        <v>1</v>
      </c>
      <c r="AKD20">
        <f t="shared" si="751"/>
        <v>8</v>
      </c>
      <c r="AKE20">
        <f t="shared" si="752"/>
        <v>4</v>
      </c>
      <c r="AKF20">
        <f t="shared" si="753"/>
        <v>8</v>
      </c>
      <c r="AKG20">
        <f t="shared" si="754"/>
        <v>0</v>
      </c>
      <c r="AKH20">
        <f t="shared" si="755"/>
        <v>0.5</v>
      </c>
      <c r="AKI20">
        <f t="shared" si="756"/>
        <v>0</v>
      </c>
      <c r="AKJ20">
        <f t="shared" si="757"/>
        <v>0</v>
      </c>
      <c r="AKK20">
        <f t="shared" si="758"/>
        <v>0</v>
      </c>
      <c r="AKL20">
        <f t="shared" si="759"/>
        <v>0</v>
      </c>
      <c r="AKM20">
        <f t="shared" si="760"/>
        <v>0</v>
      </c>
      <c r="AKN20">
        <f t="shared" si="761"/>
        <v>0</v>
      </c>
      <c r="AKO20">
        <f t="shared" si="762"/>
        <v>0</v>
      </c>
      <c r="AKP20">
        <f t="shared" si="763"/>
        <v>0</v>
      </c>
      <c r="AKQ20">
        <f t="shared" si="764"/>
        <v>0</v>
      </c>
      <c r="AKR20">
        <f t="shared" si="765"/>
        <v>0</v>
      </c>
      <c r="AKS20">
        <f t="shared" si="766"/>
        <v>0</v>
      </c>
      <c r="AKT20">
        <f t="shared" si="767"/>
        <v>0</v>
      </c>
      <c r="AKU20">
        <f t="shared" si="768"/>
        <v>0</v>
      </c>
      <c r="AKV20">
        <f t="shared" si="769"/>
        <v>0</v>
      </c>
      <c r="AKW20">
        <f t="shared" si="770"/>
        <v>0</v>
      </c>
      <c r="AKX20">
        <f t="shared" si="771"/>
        <v>0</v>
      </c>
      <c r="AKY20">
        <f t="shared" si="772"/>
        <v>0</v>
      </c>
      <c r="AKZ20">
        <f t="shared" si="773"/>
        <v>0</v>
      </c>
      <c r="ALA20">
        <f t="shared" si="774"/>
        <v>0</v>
      </c>
      <c r="ALB20">
        <f t="shared" si="775"/>
        <v>0</v>
      </c>
      <c r="ALC20">
        <f t="shared" si="776"/>
        <v>0</v>
      </c>
      <c r="ALD20">
        <f t="shared" si="777"/>
        <v>0</v>
      </c>
      <c r="ALE20">
        <f t="shared" si="778"/>
        <v>0</v>
      </c>
      <c r="ALF20">
        <f t="shared" si="779"/>
        <v>0</v>
      </c>
      <c r="ALG20">
        <f t="shared" si="780"/>
        <v>0</v>
      </c>
      <c r="ALH20">
        <f t="shared" si="781"/>
        <v>0</v>
      </c>
      <c r="ALI20">
        <f t="shared" si="782"/>
        <v>0</v>
      </c>
      <c r="ALJ20">
        <f t="shared" si="783"/>
        <v>0</v>
      </c>
      <c r="ALK20">
        <f t="shared" si="784"/>
        <v>0</v>
      </c>
      <c r="ALL20">
        <f t="shared" si="785"/>
        <v>0</v>
      </c>
      <c r="ALM20">
        <f t="shared" si="786"/>
        <v>0</v>
      </c>
      <c r="ALN20">
        <f t="shared" si="787"/>
        <v>0</v>
      </c>
      <c r="ALO20">
        <f t="shared" si="788"/>
        <v>0</v>
      </c>
      <c r="ALP20">
        <f t="shared" si="789"/>
        <v>0</v>
      </c>
      <c r="ALQ20">
        <f t="shared" si="790"/>
        <v>0</v>
      </c>
      <c r="ALR20">
        <f t="shared" si="791"/>
        <v>0</v>
      </c>
      <c r="ALS20">
        <f t="shared" si="792"/>
        <v>0</v>
      </c>
      <c r="ALT20">
        <f t="shared" si="793"/>
        <v>0</v>
      </c>
      <c r="ALU20">
        <f t="shared" si="794"/>
        <v>0</v>
      </c>
      <c r="ALV20">
        <f t="shared" si="795"/>
        <v>0</v>
      </c>
      <c r="ALW20">
        <f t="shared" si="796"/>
        <v>0</v>
      </c>
      <c r="ALX20">
        <f t="shared" si="797"/>
        <v>0</v>
      </c>
      <c r="ALY20">
        <f t="shared" si="798"/>
        <v>0</v>
      </c>
      <c r="ALZ20">
        <f t="shared" si="799"/>
        <v>0</v>
      </c>
      <c r="AMA20">
        <f t="shared" si="800"/>
        <v>0</v>
      </c>
      <c r="AMB20">
        <f t="shared" si="801"/>
        <v>0</v>
      </c>
      <c r="AMC20">
        <f t="shared" si="802"/>
        <v>0</v>
      </c>
      <c r="AMD20">
        <f t="shared" si="803"/>
        <v>0</v>
      </c>
      <c r="AME20">
        <f t="shared" si="804"/>
        <v>0</v>
      </c>
      <c r="AMF20">
        <f t="shared" si="805"/>
        <v>0</v>
      </c>
      <c r="AMG20">
        <f t="shared" si="806"/>
        <v>0</v>
      </c>
      <c r="AMH20">
        <f t="shared" si="807"/>
        <v>0</v>
      </c>
      <c r="AMI20">
        <f t="shared" si="808"/>
        <v>0</v>
      </c>
      <c r="AMJ20">
        <f t="shared" si="809"/>
        <v>0</v>
      </c>
      <c r="AMK20">
        <f t="shared" si="810"/>
        <v>0</v>
      </c>
      <c r="AML20">
        <f t="shared" si="811"/>
        <v>0</v>
      </c>
      <c r="AMM20">
        <f t="shared" si="812"/>
        <v>0</v>
      </c>
      <c r="AMN20">
        <f t="shared" si="813"/>
        <v>0</v>
      </c>
      <c r="AMO20">
        <f t="shared" si="814"/>
        <v>0</v>
      </c>
      <c r="AMP20">
        <f t="shared" si="815"/>
        <v>0</v>
      </c>
      <c r="AMQ20">
        <f t="shared" si="816"/>
        <v>0</v>
      </c>
      <c r="AMR20">
        <f t="shared" si="817"/>
        <v>0</v>
      </c>
      <c r="AMS20">
        <f t="shared" si="818"/>
        <v>0</v>
      </c>
      <c r="AMT20">
        <f t="shared" si="819"/>
        <v>0</v>
      </c>
      <c r="AMU20">
        <f t="shared" si="820"/>
        <v>0</v>
      </c>
      <c r="AMV20">
        <f t="shared" si="821"/>
        <v>0</v>
      </c>
      <c r="AMW20">
        <f t="shared" si="822"/>
        <v>0</v>
      </c>
      <c r="AMX20">
        <f t="shared" si="823"/>
        <v>0</v>
      </c>
      <c r="AMY20">
        <f t="shared" si="824"/>
        <v>0</v>
      </c>
      <c r="AMZ20">
        <f t="shared" si="825"/>
        <v>0</v>
      </c>
      <c r="ANA20">
        <f t="shared" si="826"/>
        <v>0</v>
      </c>
      <c r="ANB20">
        <f t="shared" si="827"/>
        <v>0</v>
      </c>
      <c r="ANC20">
        <f t="shared" si="828"/>
        <v>0</v>
      </c>
      <c r="AND20">
        <f t="shared" si="829"/>
        <v>0</v>
      </c>
      <c r="ANR20" s="4">
        <v>1988</v>
      </c>
      <c r="ANS20" s="4">
        <f t="shared" si="830"/>
        <v>1988</v>
      </c>
      <c r="ANU20" s="4">
        <v>1927</v>
      </c>
      <c r="ANV20" t="str">
        <f t="shared" si="831"/>
        <v>1949</v>
      </c>
      <c r="ANW20" t="str">
        <f t="shared" si="832"/>
        <v>1958</v>
      </c>
      <c r="ANX20" t="str">
        <f t="shared" si="833"/>
        <v>1941</v>
      </c>
      <c r="ANY20" t="str">
        <f t="shared" si="834"/>
        <v>1910</v>
      </c>
      <c r="ANZ20" t="str">
        <f t="shared" si="835"/>
        <v>1915</v>
      </c>
      <c r="AOA20" t="str">
        <f t="shared" si="836"/>
        <v>1927</v>
      </c>
      <c r="AOB20" t="str">
        <f t="shared" si="837"/>
        <v>1942</v>
      </c>
      <c r="AOC20" t="str">
        <f t="shared" si="838"/>
        <v>1950</v>
      </c>
      <c r="AOD20" t="str">
        <f t="shared" si="839"/>
        <v>1966</v>
      </c>
      <c r="AOE20" t="str">
        <f t="shared" si="840"/>
        <v>1966</v>
      </c>
      <c r="AOF20" t="str">
        <f t="shared" si="841"/>
        <v>1988</v>
      </c>
      <c r="AOG20" t="str">
        <f t="shared" si="842"/>
        <v>1988</v>
      </c>
      <c r="AOH20" t="str">
        <f t="shared" si="843"/>
        <v>1988</v>
      </c>
      <c r="AOI20" t="str">
        <f t="shared" si="844"/>
        <v>1988</v>
      </c>
      <c r="AOJ20" t="str">
        <f t="shared" si="845"/>
        <v>1988</v>
      </c>
      <c r="AOK20" t="str">
        <f t="shared" si="846"/>
        <v>1988</v>
      </c>
      <c r="AOL20" t="str">
        <f t="shared" si="847"/>
        <v>1988</v>
      </c>
      <c r="AOM20" t="str">
        <f t="shared" si="848"/>
        <v>1988</v>
      </c>
      <c r="AON20" t="str">
        <f t="shared" si="849"/>
        <v>1988</v>
      </c>
      <c r="AOO20" t="str">
        <f t="shared" si="850"/>
        <v>1988</v>
      </c>
      <c r="AOP20" t="str">
        <f t="shared" si="851"/>
        <v>1988</v>
      </c>
      <c r="AOQ20" t="str">
        <f t="shared" si="852"/>
        <v>1988</v>
      </c>
      <c r="AOR20" t="str">
        <f t="shared" si="853"/>
        <v>1988</v>
      </c>
      <c r="AOS20" t="str">
        <f t="shared" si="854"/>
        <v>1988</v>
      </c>
      <c r="AOT20" t="str">
        <f t="shared" si="855"/>
        <v>1988</v>
      </c>
      <c r="AOU20" t="str">
        <f t="shared" si="856"/>
        <v>1988</v>
      </c>
      <c r="AOV20" t="str">
        <f t="shared" si="857"/>
        <v>1988</v>
      </c>
      <c r="AOW20" t="str">
        <f t="shared" si="858"/>
        <v>1988</v>
      </c>
      <c r="AOX20" t="str">
        <f t="shared" si="859"/>
        <v>1988</v>
      </c>
      <c r="AOY20" t="str">
        <f t="shared" si="860"/>
        <v>1988</v>
      </c>
      <c r="AOZ20" t="str">
        <f t="shared" si="861"/>
        <v>1988</v>
      </c>
      <c r="APA20" t="str">
        <f t="shared" si="862"/>
        <v>1988</v>
      </c>
      <c r="APB20" t="str">
        <f t="shared" si="863"/>
        <v>1988</v>
      </c>
      <c r="APC20" t="str">
        <f t="shared" si="864"/>
        <v>1988</v>
      </c>
      <c r="APD20" t="str">
        <f t="shared" si="865"/>
        <v>1988</v>
      </c>
      <c r="APE20" t="str">
        <f t="shared" si="866"/>
        <v>1988</v>
      </c>
      <c r="APF20" t="str">
        <f t="shared" si="867"/>
        <v>1988</v>
      </c>
      <c r="APG20" t="str">
        <f t="shared" si="868"/>
        <v>1988</v>
      </c>
      <c r="APH20" t="str">
        <f t="shared" si="869"/>
        <v>1988</v>
      </c>
      <c r="API20" t="str">
        <f t="shared" si="870"/>
        <v>1988</v>
      </c>
      <c r="APJ20" t="str">
        <f t="shared" si="871"/>
        <v>1988</v>
      </c>
      <c r="APK20" t="str">
        <f t="shared" si="872"/>
        <v>1988</v>
      </c>
      <c r="APL20" t="str">
        <f t="shared" si="873"/>
        <v>1988</v>
      </c>
      <c r="APM20" t="str">
        <f t="shared" si="874"/>
        <v>1988</v>
      </c>
      <c r="APN20" t="str">
        <f t="shared" si="875"/>
        <v>1988</v>
      </c>
      <c r="APO20" t="str">
        <f t="shared" si="876"/>
        <v>1988</v>
      </c>
      <c r="APP20" t="str">
        <f t="shared" si="877"/>
        <v>1988</v>
      </c>
      <c r="APQ20" t="str">
        <f t="shared" si="878"/>
        <v>1988</v>
      </c>
      <c r="APR20" t="str">
        <f t="shared" si="879"/>
        <v>1988</v>
      </c>
      <c r="APS20" t="str">
        <f t="shared" si="880"/>
        <v>1988</v>
      </c>
      <c r="APT20" t="str">
        <f t="shared" si="881"/>
        <v>1988</v>
      </c>
      <c r="APU20" t="str">
        <f t="shared" si="882"/>
        <v>1988</v>
      </c>
      <c r="APV20" t="str">
        <f t="shared" si="883"/>
        <v>1988</v>
      </c>
      <c r="APW20" t="str">
        <f t="shared" si="884"/>
        <v>1988</v>
      </c>
      <c r="APX20" t="str">
        <f t="shared" si="885"/>
        <v>1988</v>
      </c>
      <c r="APY20" t="str">
        <f t="shared" si="886"/>
        <v>1988</v>
      </c>
      <c r="APZ20" t="str">
        <f t="shared" si="887"/>
        <v>1988</v>
      </c>
      <c r="AQA20" t="str">
        <f t="shared" si="888"/>
        <v>1988</v>
      </c>
      <c r="AQB20" t="str">
        <f t="shared" si="889"/>
        <v>1988</v>
      </c>
      <c r="AQC20" t="str">
        <f t="shared" si="890"/>
        <v>1988</v>
      </c>
      <c r="AQD20" t="str">
        <f t="shared" si="891"/>
        <v>1988</v>
      </c>
      <c r="AQE20" t="str">
        <f t="shared" si="892"/>
        <v>1988</v>
      </c>
      <c r="AQF20" t="str">
        <f t="shared" si="893"/>
        <v>1988</v>
      </c>
      <c r="AQG20" t="str">
        <f t="shared" si="894"/>
        <v>1988</v>
      </c>
      <c r="AQH20" t="str">
        <f t="shared" si="895"/>
        <v>1988</v>
      </c>
      <c r="AQI20" t="str">
        <f t="shared" si="896"/>
        <v>1988</v>
      </c>
      <c r="AQJ20" t="str">
        <f t="shared" si="897"/>
        <v>1988</v>
      </c>
      <c r="AQK20" t="str">
        <f t="shared" si="898"/>
        <v>1988</v>
      </c>
      <c r="AQL20" t="str">
        <f t="shared" si="899"/>
        <v>1988</v>
      </c>
      <c r="AQM20" t="str">
        <f t="shared" si="900"/>
        <v>1988</v>
      </c>
      <c r="AQN20" t="str">
        <f t="shared" si="901"/>
        <v>1988</v>
      </c>
      <c r="AQO20" t="str">
        <f t="shared" si="902"/>
        <v>1988</v>
      </c>
      <c r="AQP20" t="str">
        <f t="shared" si="903"/>
        <v>1988</v>
      </c>
      <c r="AQQ20" t="str">
        <f t="shared" si="904"/>
        <v>1988</v>
      </c>
      <c r="AQR20" t="str">
        <f t="shared" si="905"/>
        <v>1988</v>
      </c>
      <c r="AQS20" t="str">
        <f t="shared" si="906"/>
        <v>1988</v>
      </c>
      <c r="AQT20" t="str">
        <f t="shared" si="907"/>
        <v>1988</v>
      </c>
      <c r="AQU20" t="str">
        <f t="shared" si="908"/>
        <v>1988</v>
      </c>
      <c r="AQV20" t="str">
        <f t="shared" si="909"/>
        <v>1988</v>
      </c>
      <c r="AQW20" t="str">
        <f t="shared" si="910"/>
        <v>1988</v>
      </c>
      <c r="AQX20" t="str">
        <f t="shared" si="911"/>
        <v>1988</v>
      </c>
      <c r="AQY20" t="str">
        <f t="shared" si="912"/>
        <v>1988</v>
      </c>
      <c r="AQZ20" t="str">
        <f t="shared" si="913"/>
        <v>1988</v>
      </c>
      <c r="ARA20" t="str">
        <f t="shared" si="914"/>
        <v>1988</v>
      </c>
      <c r="ARB20" t="str">
        <f t="shared" si="915"/>
        <v>1988</v>
      </c>
      <c r="ARC20">
        <v>1927</v>
      </c>
      <c r="ARH20" s="5"/>
    </row>
    <row r="21" spans="1:1152" x14ac:dyDescent="0.2">
      <c r="A21">
        <v>95</v>
      </c>
      <c r="B21" s="18" t="s">
        <v>32</v>
      </c>
      <c r="C21" s="20">
        <f>VLOOKUP(A21, Rankings!$A$2:$AN$161, 40, FALSE)</f>
        <v>19</v>
      </c>
      <c r="D21" s="222" t="s">
        <v>224</v>
      </c>
      <c r="F21" s="4">
        <v>3</v>
      </c>
      <c r="G21" s="4">
        <v>2</v>
      </c>
      <c r="I21" s="5">
        <f t="shared" si="0"/>
        <v>9</v>
      </c>
      <c r="L21" t="s">
        <v>1850</v>
      </c>
      <c r="M21" t="s">
        <v>2002</v>
      </c>
      <c r="N21" t="s">
        <v>2390</v>
      </c>
      <c r="O21" t="s">
        <v>2745</v>
      </c>
      <c r="P21" t="s">
        <v>2745</v>
      </c>
      <c r="Q21" t="s">
        <v>3076</v>
      </c>
      <c r="R21" t="s">
        <v>3449</v>
      </c>
      <c r="S21" t="s">
        <v>3518</v>
      </c>
      <c r="T21" t="s">
        <v>3840</v>
      </c>
      <c r="U21" t="s">
        <v>4077</v>
      </c>
      <c r="V21" t="s">
        <v>4177</v>
      </c>
      <c r="W21" t="str">
        <f>Rankings!D20</f>
        <v>-</v>
      </c>
      <c r="X21" t="s">
        <v>10</v>
      </c>
      <c r="Y21" t="s">
        <v>10</v>
      </c>
      <c r="Z21" t="s">
        <v>10</v>
      </c>
      <c r="AA21" t="s">
        <v>10</v>
      </c>
      <c r="AB21" t="s">
        <v>10</v>
      </c>
      <c r="AC21" t="s">
        <v>10</v>
      </c>
      <c r="AD21" t="s">
        <v>10</v>
      </c>
      <c r="AE21" t="s">
        <v>10</v>
      </c>
      <c r="AF21" t="s">
        <v>10</v>
      </c>
      <c r="AG21" t="s">
        <v>10</v>
      </c>
      <c r="AH21" t="s">
        <v>10</v>
      </c>
      <c r="AI21" t="s">
        <v>10</v>
      </c>
      <c r="AJ21" t="s">
        <v>10</v>
      </c>
      <c r="AK21" t="s">
        <v>10</v>
      </c>
      <c r="AL21" t="s">
        <v>10</v>
      </c>
      <c r="AM21" t="s">
        <v>10</v>
      </c>
      <c r="AN21" t="s">
        <v>10</v>
      </c>
      <c r="AO21" t="s">
        <v>10</v>
      </c>
      <c r="AP21" t="s">
        <v>10</v>
      </c>
      <c r="AQ21" t="s">
        <v>10</v>
      </c>
      <c r="AR21" t="s">
        <v>10</v>
      </c>
      <c r="AS21" t="s">
        <v>10</v>
      </c>
      <c r="AT21" t="s">
        <v>10</v>
      </c>
      <c r="AU21" t="s">
        <v>10</v>
      </c>
      <c r="AV21" t="s">
        <v>10</v>
      </c>
      <c r="AW21" t="s">
        <v>10</v>
      </c>
      <c r="AX21" t="s">
        <v>10</v>
      </c>
      <c r="AY21" t="s">
        <v>10</v>
      </c>
      <c r="AZ21" t="s">
        <v>10</v>
      </c>
      <c r="BA21" t="s">
        <v>10</v>
      </c>
      <c r="BB21" t="s">
        <v>10</v>
      </c>
      <c r="BC21" t="s">
        <v>10</v>
      </c>
      <c r="BD21" t="s">
        <v>10</v>
      </c>
      <c r="BE21" t="s">
        <v>10</v>
      </c>
      <c r="BF21" t="s">
        <v>10</v>
      </c>
      <c r="BG21" t="s">
        <v>10</v>
      </c>
      <c r="BH21" t="s">
        <v>10</v>
      </c>
      <c r="BI21" t="s">
        <v>10</v>
      </c>
      <c r="BJ21" t="s">
        <v>10</v>
      </c>
      <c r="BK21" t="s">
        <v>10</v>
      </c>
      <c r="BL21" t="s">
        <v>10</v>
      </c>
      <c r="BM21" t="s">
        <v>10</v>
      </c>
      <c r="BN21" t="s">
        <v>10</v>
      </c>
      <c r="BO21" t="s">
        <v>10</v>
      </c>
      <c r="BP21" t="s">
        <v>10</v>
      </c>
      <c r="BQ21" t="s">
        <v>10</v>
      </c>
      <c r="BR21" t="s">
        <v>10</v>
      </c>
      <c r="BS21" t="s">
        <v>10</v>
      </c>
      <c r="BT21" t="s">
        <v>10</v>
      </c>
      <c r="BU21" t="s">
        <v>10</v>
      </c>
      <c r="BV21" t="s">
        <v>10</v>
      </c>
      <c r="BW21" t="s">
        <v>10</v>
      </c>
      <c r="BX21" t="s">
        <v>10</v>
      </c>
      <c r="BY21" t="s">
        <v>10</v>
      </c>
      <c r="BZ21" t="s">
        <v>10</v>
      </c>
      <c r="CA21" t="s">
        <v>10</v>
      </c>
      <c r="CB21" t="s">
        <v>10</v>
      </c>
      <c r="CC21" t="s">
        <v>10</v>
      </c>
      <c r="CD21" t="s">
        <v>10</v>
      </c>
      <c r="CE21" t="s">
        <v>10</v>
      </c>
      <c r="CF21" t="s">
        <v>10</v>
      </c>
      <c r="CG21" t="s">
        <v>10</v>
      </c>
      <c r="CH21" t="s">
        <v>10</v>
      </c>
      <c r="CI21" t="s">
        <v>10</v>
      </c>
      <c r="CJ21" t="s">
        <v>10</v>
      </c>
      <c r="CK21" t="s">
        <v>10</v>
      </c>
      <c r="CL21" t="s">
        <v>10</v>
      </c>
      <c r="CM21" t="s">
        <v>10</v>
      </c>
      <c r="CN21" t="s">
        <v>10</v>
      </c>
      <c r="CO21" t="s">
        <v>10</v>
      </c>
      <c r="CP21" t="s">
        <v>10</v>
      </c>
      <c r="CQ21" t="s">
        <v>10</v>
      </c>
      <c r="CR21" t="s">
        <v>10</v>
      </c>
      <c r="CT21" s="4">
        <f t="shared" si="1"/>
        <v>5</v>
      </c>
      <c r="CU21" s="4">
        <f t="shared" si="2"/>
        <v>0</v>
      </c>
      <c r="CV21" s="4">
        <f t="shared" si="3"/>
        <v>0</v>
      </c>
      <c r="CW21" s="4">
        <f t="shared" si="4"/>
        <v>0</v>
      </c>
      <c r="CX21" s="4">
        <f t="shared" si="5"/>
        <v>2</v>
      </c>
      <c r="CY21" s="4">
        <f t="shared" si="6"/>
        <v>0</v>
      </c>
      <c r="CZ21" s="4">
        <f t="shared" si="7"/>
        <v>0</v>
      </c>
      <c r="DA21" s="4">
        <f t="shared" si="8"/>
        <v>0</v>
      </c>
      <c r="DB21" s="4">
        <f t="shared" si="9"/>
        <v>2</v>
      </c>
      <c r="DC21" s="4">
        <f t="shared" si="10"/>
        <v>0</v>
      </c>
      <c r="DD21" s="4">
        <f t="shared" si="11"/>
        <v>0</v>
      </c>
      <c r="DE21" s="4">
        <f t="shared" si="12"/>
        <v>2</v>
      </c>
      <c r="DF21" s="4">
        <f t="shared" si="13"/>
        <v>0</v>
      </c>
      <c r="DG21" s="4">
        <f t="shared" si="14"/>
        <v>0</v>
      </c>
      <c r="DH21" s="4">
        <f t="shared" si="15"/>
        <v>0</v>
      </c>
      <c r="DI21" s="152">
        <f t="shared" si="16"/>
        <v>0</v>
      </c>
      <c r="DJ21" s="153">
        <f t="shared" si="17"/>
        <v>5</v>
      </c>
      <c r="DK21" s="4">
        <f t="shared" si="18"/>
        <v>0</v>
      </c>
      <c r="DL21" s="4">
        <f t="shared" si="19"/>
        <v>2</v>
      </c>
      <c r="DM21" s="4">
        <f t="shared" si="20"/>
        <v>0</v>
      </c>
      <c r="DN21" s="4">
        <f t="shared" si="21"/>
        <v>2</v>
      </c>
      <c r="DO21" s="4">
        <f t="shared" si="22"/>
        <v>2</v>
      </c>
      <c r="DP21" s="4">
        <f t="shared" si="23"/>
        <v>0</v>
      </c>
      <c r="DQ21" s="4">
        <f t="shared" si="24"/>
        <v>0</v>
      </c>
      <c r="DR21" s="4">
        <f t="shared" si="25"/>
        <v>17</v>
      </c>
      <c r="DS21" s="4">
        <f t="shared" si="26"/>
        <v>11</v>
      </c>
      <c r="DT21" s="4">
        <f t="shared" si="27"/>
        <v>6</v>
      </c>
      <c r="DU21" t="str">
        <f t="shared" si="28"/>
        <v>3R</v>
      </c>
      <c r="DV21" t="str">
        <f t="shared" si="29"/>
        <v>3R</v>
      </c>
      <c r="DW21" t="str">
        <f t="shared" si="30"/>
        <v>3R</v>
      </c>
      <c r="DX21" t="str">
        <f t="shared" si="31"/>
        <v>3S</v>
      </c>
      <c r="DY21" t="str">
        <f t="shared" si="32"/>
        <v>3S</v>
      </c>
      <c r="DZ21" t="str">
        <f t="shared" si="33"/>
        <v>3R</v>
      </c>
      <c r="EA21" t="str">
        <f t="shared" si="34"/>
        <v>3L</v>
      </c>
      <c r="EB21" t="str">
        <f t="shared" si="35"/>
        <v>3L</v>
      </c>
      <c r="EC21" t="str">
        <f t="shared" si="36"/>
        <v>3R</v>
      </c>
      <c r="ED21" t="str">
        <f t="shared" si="37"/>
        <v>0S</v>
      </c>
      <c r="EE21" t="str">
        <f t="shared" si="38"/>
        <v>0S</v>
      </c>
      <c r="EF21">
        <f t="shared" si="39"/>
        <v>0</v>
      </c>
      <c r="EG21">
        <f t="shared" si="40"/>
        <v>0</v>
      </c>
      <c r="EH21">
        <f t="shared" si="41"/>
        <v>0</v>
      </c>
      <c r="EI21">
        <f t="shared" si="42"/>
        <v>0</v>
      </c>
      <c r="EJ21">
        <f t="shared" si="43"/>
        <v>0</v>
      </c>
      <c r="EK21">
        <f t="shared" si="44"/>
        <v>0</v>
      </c>
      <c r="EL21">
        <f t="shared" si="45"/>
        <v>0</v>
      </c>
      <c r="EM21">
        <f t="shared" si="46"/>
        <v>0</v>
      </c>
      <c r="EN21">
        <f t="shared" si="47"/>
        <v>0</v>
      </c>
      <c r="EO21">
        <f t="shared" si="48"/>
        <v>0</v>
      </c>
      <c r="EP21">
        <f t="shared" si="49"/>
        <v>0</v>
      </c>
      <c r="EQ21">
        <f t="shared" si="50"/>
        <v>0</v>
      </c>
      <c r="ER21">
        <f t="shared" si="51"/>
        <v>0</v>
      </c>
      <c r="ES21">
        <f t="shared" si="52"/>
        <v>0</v>
      </c>
      <c r="ET21">
        <f t="shared" si="53"/>
        <v>0</v>
      </c>
      <c r="EU21">
        <f t="shared" si="54"/>
        <v>0</v>
      </c>
      <c r="EV21">
        <f t="shared" si="55"/>
        <v>0</v>
      </c>
      <c r="EW21">
        <f t="shared" si="56"/>
        <v>0</v>
      </c>
      <c r="EX21">
        <f t="shared" si="57"/>
        <v>0</v>
      </c>
      <c r="EY21">
        <f t="shared" si="58"/>
        <v>0</v>
      </c>
      <c r="EZ21">
        <f t="shared" si="59"/>
        <v>0</v>
      </c>
      <c r="FA21">
        <f t="shared" si="60"/>
        <v>0</v>
      </c>
      <c r="FB21">
        <f t="shared" si="61"/>
        <v>0</v>
      </c>
      <c r="FC21">
        <f t="shared" si="62"/>
        <v>0</v>
      </c>
      <c r="FD21">
        <f t="shared" si="63"/>
        <v>0</v>
      </c>
      <c r="FE21">
        <f t="shared" si="64"/>
        <v>0</v>
      </c>
      <c r="FF21">
        <f t="shared" si="65"/>
        <v>0</v>
      </c>
      <c r="FG21">
        <f t="shared" si="66"/>
        <v>0</v>
      </c>
      <c r="FH21">
        <f t="shared" si="67"/>
        <v>0</v>
      </c>
      <c r="FI21">
        <f t="shared" si="68"/>
        <v>0</v>
      </c>
      <c r="FJ21">
        <f t="shared" si="69"/>
        <v>0</v>
      </c>
      <c r="FK21">
        <f t="shared" si="70"/>
        <v>0</v>
      </c>
      <c r="FL21">
        <f t="shared" si="71"/>
        <v>0</v>
      </c>
      <c r="FM21">
        <f t="shared" si="72"/>
        <v>0</v>
      </c>
      <c r="FN21">
        <f t="shared" si="73"/>
        <v>0</v>
      </c>
      <c r="FO21">
        <f t="shared" si="74"/>
        <v>0</v>
      </c>
      <c r="FP21">
        <f t="shared" si="75"/>
        <v>0</v>
      </c>
      <c r="FQ21">
        <f t="shared" si="76"/>
        <v>0</v>
      </c>
      <c r="FR21">
        <f t="shared" si="77"/>
        <v>0</v>
      </c>
      <c r="FS21">
        <f t="shared" si="78"/>
        <v>0</v>
      </c>
      <c r="FT21">
        <f t="shared" si="79"/>
        <v>0</v>
      </c>
      <c r="FU21">
        <f t="shared" si="80"/>
        <v>0</v>
      </c>
      <c r="FV21">
        <f t="shared" si="81"/>
        <v>0</v>
      </c>
      <c r="FW21">
        <f t="shared" si="82"/>
        <v>0</v>
      </c>
      <c r="FX21">
        <f t="shared" si="83"/>
        <v>0</v>
      </c>
      <c r="FY21">
        <f t="shared" si="84"/>
        <v>0</v>
      </c>
      <c r="FZ21">
        <f t="shared" si="85"/>
        <v>0</v>
      </c>
      <c r="GA21">
        <f t="shared" si="86"/>
        <v>0</v>
      </c>
      <c r="GB21">
        <f t="shared" si="87"/>
        <v>0</v>
      </c>
      <c r="GC21">
        <f t="shared" si="88"/>
        <v>0</v>
      </c>
      <c r="GD21">
        <f t="shared" si="89"/>
        <v>0</v>
      </c>
      <c r="GE21">
        <f t="shared" si="90"/>
        <v>0</v>
      </c>
      <c r="GF21">
        <f t="shared" si="91"/>
        <v>0</v>
      </c>
      <c r="GG21">
        <f t="shared" si="92"/>
        <v>0</v>
      </c>
      <c r="GH21">
        <f t="shared" si="93"/>
        <v>0</v>
      </c>
      <c r="GI21">
        <f t="shared" si="94"/>
        <v>0</v>
      </c>
      <c r="GJ21">
        <f t="shared" si="95"/>
        <v>0</v>
      </c>
      <c r="GK21">
        <f t="shared" si="96"/>
        <v>0</v>
      </c>
      <c r="GL21">
        <f t="shared" si="97"/>
        <v>0</v>
      </c>
      <c r="GM21">
        <f t="shared" si="98"/>
        <v>0</v>
      </c>
      <c r="GN21">
        <f t="shared" si="99"/>
        <v>0</v>
      </c>
      <c r="GO21">
        <f t="shared" si="100"/>
        <v>0</v>
      </c>
      <c r="GP21">
        <f t="shared" si="101"/>
        <v>0</v>
      </c>
      <c r="GQ21">
        <f t="shared" si="102"/>
        <v>0</v>
      </c>
      <c r="GR21">
        <f t="shared" si="103"/>
        <v>0</v>
      </c>
      <c r="GS21">
        <f t="shared" si="104"/>
        <v>0</v>
      </c>
      <c r="GT21">
        <f t="shared" si="105"/>
        <v>0</v>
      </c>
      <c r="GU21">
        <f t="shared" si="106"/>
        <v>0</v>
      </c>
      <c r="GV21">
        <f t="shared" si="107"/>
        <v>0</v>
      </c>
      <c r="GW21">
        <f t="shared" si="108"/>
        <v>0</v>
      </c>
      <c r="GX21">
        <f t="shared" si="109"/>
        <v>0</v>
      </c>
      <c r="GY21">
        <f t="shared" si="110"/>
        <v>0</v>
      </c>
      <c r="GZ21">
        <f t="shared" si="111"/>
        <v>0</v>
      </c>
      <c r="HA21">
        <f t="shared" si="112"/>
        <v>0</v>
      </c>
      <c r="HB21" s="176" t="s">
        <v>265</v>
      </c>
      <c r="HC21" s="89">
        <f t="shared" si="113"/>
        <v>172.8577599148648</v>
      </c>
      <c r="HD21" s="89">
        <f t="shared" si="114"/>
        <v>105.33567654766418</v>
      </c>
      <c r="HE21" s="89">
        <f t="shared" si="115"/>
        <v>125.12536454932273</v>
      </c>
      <c r="HF21" s="89">
        <f t="shared" si="116"/>
        <v>0</v>
      </c>
      <c r="HH21" s="88">
        <f t="shared" si="117"/>
        <v>403.31880101185175</v>
      </c>
      <c r="HI21" s="88">
        <f t="shared" si="118"/>
        <v>62.562682274661363</v>
      </c>
      <c r="HK21">
        <f>IFERROR(VLOOKUP(_xlfn.NUMBERVALUE(MID(L21, SEARCH("!", L21)+1, SEARCH("+", L21)-SEARCH("!", L21)-1)), Rankings!$A$2:$BK$161, 63, FALSE),0)</f>
        <v>44.50154797270298</v>
      </c>
      <c r="HL21">
        <f>IFERROR(VLOOKUP(_xlfn.NUMBERVALUE(MID(M21, SEARCH("!", M21)+1, SEARCH("+", M21)-SEARCH("!", M21)-1)), Rankings!$A$2:$BK$161, 63, FALSE),0)</f>
        <v>11.042465212808322</v>
      </c>
      <c r="HM21">
        <f>IFERROR(VLOOKUP(_xlfn.NUMBERVALUE(MID(N21, SEARCH("!", N21)+1, SEARCH("+", N21)-SEARCH("!", N21)-1)), Rankings!$A$2:$BK$161, 63, FALSE),0)</f>
        <v>33.011869635053152</v>
      </c>
      <c r="HN21">
        <f>IFERROR(VLOOKUP(_xlfn.NUMBERVALUE(MID(O21, SEARCH("!", O21)+1, SEARCH("+", O21)-SEARCH("!", O21)-1)), Rankings!$A$2:$BK$161, 63, FALSE),0)</f>
        <v>0</v>
      </c>
      <c r="HO21">
        <f>IFERROR(VLOOKUP(_xlfn.NUMBERVALUE(MID(P21, SEARCH("!", P21)+1, SEARCH("+", P21)-SEARCH("!", P21)-1)), Rankings!$A$2:$BK$161, 63, FALSE),0)</f>
        <v>0</v>
      </c>
      <c r="HP21">
        <f>IFERROR(VLOOKUP(_xlfn.NUMBERVALUE(MID(Q21, SEARCH("!", Q21)+1, SEARCH("+", Q21)-SEARCH("!", Q21)-1)), Rankings!$A$2:$BK$161, 63, FALSE),0)</f>
        <v>38.824268172238426</v>
      </c>
      <c r="HQ21">
        <f>IFERROR(VLOOKUP(_xlfn.NUMBERVALUE(MID(R21, SEARCH("!", R21)+1, SEARCH("+", R21)-SEARCH("!", R21)-1)), Rankings!$A$2:$BK$161, 63, FALSE),0)</f>
        <v>74.784093766737215</v>
      </c>
      <c r="HR21">
        <f>IFERROR(VLOOKUP(_xlfn.NUMBERVALUE(MID(S21, SEARCH("!", S21)+1, SEARCH("+", S21)-SEARCH("!", S21)-1)), Rankings!$A$2:$BK$161, 63, FALSE),0)</f>
        <v>30.551582780926971</v>
      </c>
      <c r="HS21">
        <f>IFERROR(VLOOKUP(_xlfn.NUMBERVALUE(MID(T21, SEARCH("!", T21)+1, SEARCH("+", T21)-SEARCH("!", T21)-1)), Rankings!$A$2:$BK$161, 63, FALSE),0)</f>
        <v>45.47760892206194</v>
      </c>
      <c r="HT21">
        <f>IFERROR(VLOOKUP(_xlfn.NUMBERVALUE(MID(U21, SEARCH("!", U21)+1, SEARCH("+", U21)-SEARCH("!", U21)-1)), Rankings!$A$2:$BK$161, 63, FALSE),0)</f>
        <v>68.244846035308626</v>
      </c>
      <c r="HU21">
        <f>IFERROR(VLOOKUP(_xlfn.NUMBERVALUE(MID(V21, SEARCH("!", V21)+1, SEARCH("+", V21)-SEARCH("!", V21)-1)), Rankings!$A$2:$BK$161, 63, FALSE),0)</f>
        <v>56.880518514014099</v>
      </c>
      <c r="HV21">
        <f>IFERROR(VLOOKUP(_xlfn.NUMBERVALUE(MID(W21, SEARCH("!", W21)+1, SEARCH("+", W21)-SEARCH("!", W21)-1)), Rankings!$A$2:$BK$161, 63, FALSE),0)</f>
        <v>0</v>
      </c>
      <c r="HW21">
        <f>IFERROR(VLOOKUP(_xlfn.NUMBERVALUE(MID(X21, SEARCH("!", X21)+1, SEARCH("+", X21)-SEARCH("!", X21)-1)), Rankings!$A$2:$BK$161, 63, FALSE),0)</f>
        <v>0</v>
      </c>
      <c r="HX21">
        <f>IFERROR(VLOOKUP(_xlfn.NUMBERVALUE(MID(Y21, SEARCH("!", Y21)+1, SEARCH("+", Y21)-SEARCH("!", Y21)-1)), Rankings!$A$2:$BK$161, 63, FALSE),0)</f>
        <v>0</v>
      </c>
      <c r="HY21">
        <f>IFERROR(VLOOKUP(_xlfn.NUMBERVALUE(MID(Z21, SEARCH("!", Z21)+1, SEARCH("+", Z21)-SEARCH("!", Z21)-1)), Rankings!$A$2:$BK$161, 63, FALSE),0)</f>
        <v>0</v>
      </c>
      <c r="HZ21">
        <f>IFERROR(VLOOKUP(_xlfn.NUMBERVALUE(MID(AA21, SEARCH("!", AA21)+1, SEARCH("+", AA21)-SEARCH("!", AA21)-1)), Rankings!$A$2:$BK$161, 63, FALSE),0)</f>
        <v>0</v>
      </c>
      <c r="IA21">
        <f>IFERROR(VLOOKUP(_xlfn.NUMBERVALUE(MID(AB21, SEARCH("!", AB21)+1, SEARCH("+", AB21)-SEARCH("!", AB21)-1)), Rankings!$A$2:$BK$161, 63, FALSE),0)</f>
        <v>0</v>
      </c>
      <c r="IB21">
        <f>IFERROR(VLOOKUP(_xlfn.NUMBERVALUE(MID(AC21, SEARCH("!", AC21)+1, SEARCH("+", AC21)-SEARCH("!", AC21)-1)), Rankings!$A$2:$BK$161, 63, FALSE),0)</f>
        <v>0</v>
      </c>
      <c r="IC21">
        <f>IFERROR(VLOOKUP(_xlfn.NUMBERVALUE(MID(AD21, SEARCH("!", AD21)+1, SEARCH("+", AD21)-SEARCH("!", AD21)-1)), Rankings!$A$2:$BK$161, 63, FALSE),0)</f>
        <v>0</v>
      </c>
      <c r="ID21">
        <f>IFERROR(VLOOKUP(_xlfn.NUMBERVALUE(MID(AE21, SEARCH("!", AE21)+1, SEARCH("+", AE21)-SEARCH("!", AE21)-1)), Rankings!$A$2:$BK$161, 63, FALSE),0)</f>
        <v>0</v>
      </c>
      <c r="IE21">
        <f>IFERROR(VLOOKUP(_xlfn.NUMBERVALUE(MID(AF21, SEARCH("!", AF21)+1, SEARCH("+", AF21)-SEARCH("!", AF21)-1)), Rankings!$A$2:$BK$161, 63, FALSE),0)</f>
        <v>0</v>
      </c>
      <c r="IF21">
        <f>IFERROR(VLOOKUP(_xlfn.NUMBERVALUE(MID(AG21, SEARCH("!", AG21)+1, SEARCH("+", AG21)-SEARCH("!", AG21)-1)), Rankings!$A$2:$BK$161, 63, FALSE),0)</f>
        <v>0</v>
      </c>
      <c r="IG21">
        <f>IFERROR(VLOOKUP(_xlfn.NUMBERVALUE(MID(AH21, SEARCH("!", AH21)+1, SEARCH("+", AH21)-SEARCH("!", AH21)-1)), Rankings!$A$2:$BK$161, 63, FALSE),0)</f>
        <v>0</v>
      </c>
      <c r="IH21">
        <f>IFERROR(VLOOKUP(_xlfn.NUMBERVALUE(MID(AI21, SEARCH("!", AI21)+1, SEARCH("+", AI21)-SEARCH("!", AI21)-1)), Rankings!$A$2:$BK$161, 63, FALSE),0)</f>
        <v>0</v>
      </c>
      <c r="II21">
        <f>IFERROR(VLOOKUP(_xlfn.NUMBERVALUE(MID(AJ21, SEARCH("!", AJ21)+1, SEARCH("+", AJ21)-SEARCH("!", AJ21)-1)), Rankings!$A$2:$BK$161, 63, FALSE),0)</f>
        <v>0</v>
      </c>
      <c r="IJ21">
        <f>IFERROR(VLOOKUP(_xlfn.NUMBERVALUE(MID(AK21, SEARCH("!", AK21)+1, SEARCH("+", AK21)-SEARCH("!", AK21)-1)), Rankings!$A$2:$BK$161, 63, FALSE),0)</f>
        <v>0</v>
      </c>
      <c r="IK21">
        <f>IFERROR(VLOOKUP(_xlfn.NUMBERVALUE(MID(AL21, SEARCH("!", AL21)+1, SEARCH("+", AL21)-SEARCH("!", AL21)-1)), Rankings!$A$2:$BK$161, 63, FALSE),0)</f>
        <v>0</v>
      </c>
      <c r="IL21">
        <f>IFERROR(VLOOKUP(_xlfn.NUMBERVALUE(MID(AM21, SEARCH("!", AM21)+1, SEARCH("+", AM21)-SEARCH("!", AM21)-1)), Rankings!$A$2:$BK$161, 63, FALSE),0)</f>
        <v>0</v>
      </c>
      <c r="IM21">
        <f>IFERROR(VLOOKUP(_xlfn.NUMBERVALUE(MID(AN21, SEARCH("!", AN21)+1, SEARCH("+", AN21)-SEARCH("!", AN21)-1)), Rankings!$A$2:$BK$161, 63, FALSE),0)</f>
        <v>0</v>
      </c>
      <c r="IN21">
        <f>IFERROR(VLOOKUP(_xlfn.NUMBERVALUE(MID(AO21, SEARCH("!", AO21)+1, SEARCH("+", AO21)-SEARCH("!", AO21)-1)), Rankings!$A$2:$BK$161, 63, FALSE),0)</f>
        <v>0</v>
      </c>
      <c r="IO21">
        <f>IFERROR(VLOOKUP(_xlfn.NUMBERVALUE(MID(AP21, SEARCH("!", AP21)+1, SEARCH("+", AP21)-SEARCH("!", AP21)-1)), Rankings!$A$2:$BK$161, 63, FALSE),0)</f>
        <v>0</v>
      </c>
      <c r="IP21">
        <f>IFERROR(VLOOKUP(_xlfn.NUMBERVALUE(MID(AQ21, SEARCH("!", AQ21)+1, SEARCH("+", AQ21)-SEARCH("!", AQ21)-1)), Rankings!$A$2:$BK$161, 63, FALSE),0)</f>
        <v>0</v>
      </c>
      <c r="IQ21">
        <f>IFERROR(VLOOKUP(_xlfn.NUMBERVALUE(MID(AR21, SEARCH("!", AR21)+1, SEARCH("+", AR21)-SEARCH("!", AR21)-1)), Rankings!$A$2:$BK$161, 63, FALSE),0)</f>
        <v>0</v>
      </c>
      <c r="IR21">
        <f>IFERROR(VLOOKUP(_xlfn.NUMBERVALUE(MID(AS21, SEARCH("!", AS21)+1, SEARCH("+", AS21)-SEARCH("!", AS21)-1)), Rankings!$A$2:$BK$161, 63, FALSE),0)</f>
        <v>0</v>
      </c>
      <c r="IS21">
        <f>IFERROR(VLOOKUP(_xlfn.NUMBERVALUE(MID(AT21, SEARCH("!", AT21)+1, SEARCH("+", AT21)-SEARCH("!", AT21)-1)), Rankings!$A$2:$BK$161, 63, FALSE),0)</f>
        <v>0</v>
      </c>
      <c r="IT21">
        <f>IFERROR(VLOOKUP(_xlfn.NUMBERVALUE(MID(AU21, SEARCH("!", AU21)+1, SEARCH("+", AU21)-SEARCH("!", AU21)-1)), Rankings!$A$2:$BK$161, 63, FALSE),0)</f>
        <v>0</v>
      </c>
      <c r="IU21">
        <f>IFERROR(VLOOKUP(_xlfn.NUMBERVALUE(MID(AV21, SEARCH("!", AV21)+1, SEARCH("+", AV21)-SEARCH("!", AV21)-1)), Rankings!$A$2:$BK$161, 63, FALSE),0)</f>
        <v>0</v>
      </c>
      <c r="IV21">
        <f>IFERROR(VLOOKUP(_xlfn.NUMBERVALUE(MID(AW21, SEARCH("!", AW21)+1, SEARCH("+", AW21)-SEARCH("!", AW21)-1)), Rankings!$A$2:$BK$161, 63, FALSE),0)</f>
        <v>0</v>
      </c>
      <c r="IW21">
        <f>IFERROR(VLOOKUP(_xlfn.NUMBERVALUE(MID(AX21, SEARCH("!", AX21)+1, SEARCH("+", AX21)-SEARCH("!", AX21)-1)), Rankings!$A$2:$BK$161, 63, FALSE),0)</f>
        <v>0</v>
      </c>
      <c r="IX21">
        <f>IFERROR(VLOOKUP(_xlfn.NUMBERVALUE(MID(AY21, SEARCH("!", AY21)+1, SEARCH("+", AY21)-SEARCH("!", AY21)-1)), Rankings!$A$2:$BK$161, 63, FALSE),0)</f>
        <v>0</v>
      </c>
      <c r="IY21">
        <f>IFERROR(VLOOKUP(_xlfn.NUMBERVALUE(MID(AZ21, SEARCH("!", AZ21)+1, SEARCH("+", AZ21)-SEARCH("!", AZ21)-1)), Rankings!$A$2:$BK$161, 63, FALSE),0)</f>
        <v>0</v>
      </c>
      <c r="IZ21">
        <f>IFERROR(VLOOKUP(_xlfn.NUMBERVALUE(MID(BA21, SEARCH("!", BA21)+1, SEARCH("+", BA21)-SEARCH("!", BA21)-1)), Rankings!$A$2:$BK$161, 63, FALSE),0)</f>
        <v>0</v>
      </c>
      <c r="JA21">
        <f>IFERROR(VLOOKUP(_xlfn.NUMBERVALUE(MID(BB21, SEARCH("!", BB21)+1, SEARCH("+", BB21)-SEARCH("!", BB21)-1)), Rankings!$A$2:$BK$161, 63, FALSE),0)</f>
        <v>0</v>
      </c>
      <c r="JB21">
        <f>IFERROR(VLOOKUP(_xlfn.NUMBERVALUE(MID(BC21, SEARCH("!", BC21)+1, SEARCH("+", BC21)-SEARCH("!", BC21)-1)), Rankings!$A$2:$BK$161, 63, FALSE),0)</f>
        <v>0</v>
      </c>
      <c r="JC21">
        <f>IFERROR(VLOOKUP(_xlfn.NUMBERVALUE(MID(BD21, SEARCH("!", BD21)+1, SEARCH("+", BD21)-SEARCH("!", BD21)-1)), Rankings!$A$2:$BK$161, 63, FALSE),0)</f>
        <v>0</v>
      </c>
      <c r="JD21">
        <f>IFERROR(VLOOKUP(_xlfn.NUMBERVALUE(MID(BE21, SEARCH("!", BE21)+1, SEARCH("+", BE21)-SEARCH("!", BE21)-1)), Rankings!$A$2:$BK$161, 63, FALSE),0)</f>
        <v>0</v>
      </c>
      <c r="JE21">
        <f>IFERROR(VLOOKUP(_xlfn.NUMBERVALUE(MID(BF21, SEARCH("!", BF21)+1, SEARCH("+", BF21)-SEARCH("!", BF21)-1)), Rankings!$A$2:$BK$161, 63, FALSE),0)</f>
        <v>0</v>
      </c>
      <c r="JF21">
        <f>IFERROR(VLOOKUP(_xlfn.NUMBERVALUE(MID(BG21, SEARCH("!", BG21)+1, SEARCH("+", BG21)-SEARCH("!", BG21)-1)), Rankings!$A$2:$BK$161, 63, FALSE),0)</f>
        <v>0</v>
      </c>
      <c r="JG21">
        <f>IFERROR(VLOOKUP(_xlfn.NUMBERVALUE(MID(BH21, SEARCH("!", BH21)+1, SEARCH("+", BH21)-SEARCH("!", BH21)-1)), Rankings!$A$2:$BK$161, 63, FALSE),0)</f>
        <v>0</v>
      </c>
      <c r="JH21">
        <f>IFERROR(VLOOKUP(_xlfn.NUMBERVALUE(MID(BI21, SEARCH("!", BI21)+1, SEARCH("+", BI21)-SEARCH("!", BI21)-1)), Rankings!$A$2:$BK$161, 63, FALSE),0)</f>
        <v>0</v>
      </c>
      <c r="JI21">
        <f>IFERROR(VLOOKUP(_xlfn.NUMBERVALUE(MID(BJ21, SEARCH("!", BJ21)+1, SEARCH("+", BJ21)-SEARCH("!", BJ21)-1)), Rankings!$A$2:$BK$161, 63, FALSE),0)</f>
        <v>0</v>
      </c>
      <c r="JJ21">
        <f>IFERROR(VLOOKUP(_xlfn.NUMBERVALUE(MID(BK21, SEARCH("!", BK21)+1, SEARCH("+", BK21)-SEARCH("!", BK21)-1)), Rankings!$A$2:$BK$161, 63, FALSE),0)</f>
        <v>0</v>
      </c>
      <c r="JK21">
        <f>IFERROR(VLOOKUP(_xlfn.NUMBERVALUE(MID(BL21, SEARCH("!", BL21)+1, SEARCH("+", BL21)-SEARCH("!", BL21)-1)), Rankings!$A$2:$BK$161, 63, FALSE),0)</f>
        <v>0</v>
      </c>
      <c r="JL21">
        <f>IFERROR(VLOOKUP(_xlfn.NUMBERVALUE(MID(BM21, SEARCH("!", BM21)+1, SEARCH("+", BM21)-SEARCH("!", BM21)-1)), Rankings!$A$2:$BK$161, 63, FALSE),0)</f>
        <v>0</v>
      </c>
      <c r="JM21">
        <f>IFERROR(VLOOKUP(_xlfn.NUMBERVALUE(MID(BN21, SEARCH("!", BN21)+1, SEARCH("+", BN21)-SEARCH("!", BN21)-1)), Rankings!$A$2:$BK$161, 63, FALSE),0)</f>
        <v>0</v>
      </c>
      <c r="JN21">
        <f>IFERROR(VLOOKUP(_xlfn.NUMBERVALUE(MID(BO21, SEARCH("!", BO21)+1, SEARCH("+", BO21)-SEARCH("!", BO21)-1)), Rankings!$A$2:$BK$161, 63, FALSE),0)</f>
        <v>0</v>
      </c>
      <c r="JO21">
        <f>IFERROR(VLOOKUP(_xlfn.NUMBERVALUE(MID(BP21, SEARCH("!", BP21)+1, SEARCH("+", BP21)-SEARCH("!", BP21)-1)), Rankings!$A$2:$BK$161, 63, FALSE),0)</f>
        <v>0</v>
      </c>
      <c r="JP21">
        <f>IFERROR(VLOOKUP(_xlfn.NUMBERVALUE(MID(BQ21, SEARCH("!", BQ21)+1, SEARCH("+", BQ21)-SEARCH("!", BQ21)-1)), Rankings!$A$2:$BK$161, 63, FALSE),0)</f>
        <v>0</v>
      </c>
      <c r="JQ21">
        <f>IFERROR(VLOOKUP(_xlfn.NUMBERVALUE(MID(BR21, SEARCH("!", BR21)+1, SEARCH("+", BR21)-SEARCH("!", BR21)-1)), Rankings!$A$2:$BK$161, 63, FALSE),0)</f>
        <v>0</v>
      </c>
      <c r="JR21">
        <f>IFERROR(VLOOKUP(_xlfn.NUMBERVALUE(MID(BS21, SEARCH("!", BS21)+1, SEARCH("+", BS21)-SEARCH("!", BS21)-1)), Rankings!$A$2:$BK$161, 63, FALSE),0)</f>
        <v>0</v>
      </c>
      <c r="JS21">
        <f>IFERROR(VLOOKUP(_xlfn.NUMBERVALUE(MID(BT21, SEARCH("!", BT21)+1, SEARCH("+", BT21)-SEARCH("!", BT21)-1)), Rankings!$A$2:$BK$161, 63, FALSE),0)</f>
        <v>0</v>
      </c>
      <c r="JT21">
        <f>IFERROR(VLOOKUP(_xlfn.NUMBERVALUE(MID(BU21, SEARCH("!", BU21)+1, SEARCH("+", BU21)-SEARCH("!", BU21)-1)), Rankings!$A$2:$BK$161, 63, FALSE),0)</f>
        <v>0</v>
      </c>
      <c r="JU21">
        <f>IFERROR(VLOOKUP(_xlfn.NUMBERVALUE(MID(BV21, SEARCH("!", BV21)+1, SEARCH("+", BV21)-SEARCH("!", BV21)-1)), Rankings!$A$2:$BK$161, 63, FALSE),0)</f>
        <v>0</v>
      </c>
      <c r="JV21">
        <f>IFERROR(VLOOKUP(_xlfn.NUMBERVALUE(MID(BW21, SEARCH("!", BW21)+1, SEARCH("+", BW21)-SEARCH("!", BW21)-1)), Rankings!$A$2:$BK$161, 63, FALSE),0)</f>
        <v>0</v>
      </c>
      <c r="JW21">
        <f>IFERROR(VLOOKUP(_xlfn.NUMBERVALUE(MID(BX21, SEARCH("!", BX21)+1, SEARCH("+", BX21)-SEARCH("!", BX21)-1)), Rankings!$A$2:$BK$161, 63, FALSE),0)</f>
        <v>0</v>
      </c>
      <c r="JX21">
        <f>IFERROR(VLOOKUP(_xlfn.NUMBERVALUE(MID(BY21, SEARCH("!", BY21)+1, SEARCH("+", BY21)-SEARCH("!", BY21)-1)), Rankings!$A$2:$BK$161, 63, FALSE),0)</f>
        <v>0</v>
      </c>
      <c r="JY21">
        <f>IFERROR(VLOOKUP(_xlfn.NUMBERVALUE(MID(BZ21, SEARCH("!", BZ21)+1, SEARCH("+", BZ21)-SEARCH("!", BZ21)-1)), Rankings!$A$2:$BK$161, 63, FALSE),0)</f>
        <v>0</v>
      </c>
      <c r="JZ21">
        <f>IFERROR(VLOOKUP(_xlfn.NUMBERVALUE(MID(CA21, SEARCH("!", CA21)+1, SEARCH("+", CA21)-SEARCH("!", CA21)-1)), Rankings!$A$2:$BK$161, 63, FALSE),0)</f>
        <v>0</v>
      </c>
      <c r="KA21">
        <f>IFERROR(VLOOKUP(_xlfn.NUMBERVALUE(MID(CB21, SEARCH("!", CB21)+1, SEARCH("+", CB21)-SEARCH("!", CB21)-1)), Rankings!$A$2:$BK$161, 63, FALSE),0)</f>
        <v>0</v>
      </c>
      <c r="KB21">
        <f>IFERROR(VLOOKUP(_xlfn.NUMBERVALUE(MID(CC21, SEARCH("!", CC21)+1, SEARCH("+", CC21)-SEARCH("!", CC21)-1)), Rankings!$A$2:$BK$161, 63, FALSE),0)</f>
        <v>0</v>
      </c>
      <c r="KC21">
        <f>IFERROR(VLOOKUP(_xlfn.NUMBERVALUE(MID(CD21, SEARCH("!", CD21)+1, SEARCH("+", CD21)-SEARCH("!", CD21)-1)), Rankings!$A$2:$BK$161, 63, FALSE),0)</f>
        <v>0</v>
      </c>
      <c r="KD21">
        <f>IFERROR(VLOOKUP(_xlfn.NUMBERVALUE(MID(CE21, SEARCH("!", CE21)+1, SEARCH("+", CE21)-SEARCH("!", CE21)-1)), Rankings!$A$2:$BK$161, 63, FALSE),0)</f>
        <v>0</v>
      </c>
      <c r="KE21">
        <f>IFERROR(VLOOKUP(_xlfn.NUMBERVALUE(MID(CF21, SEARCH("!", CF21)+1, SEARCH("+", CF21)-SEARCH("!", CF21)-1)), Rankings!$A$2:$BK$161, 63, FALSE),0)</f>
        <v>0</v>
      </c>
      <c r="KF21">
        <f>IFERROR(VLOOKUP(_xlfn.NUMBERVALUE(MID(CG21, SEARCH("!", CG21)+1, SEARCH("+", CG21)-SEARCH("!", CG21)-1)), Rankings!$A$2:$BK$161, 63, FALSE),0)</f>
        <v>0</v>
      </c>
      <c r="KG21">
        <f>IFERROR(VLOOKUP(_xlfn.NUMBERVALUE(MID(CH21, SEARCH("!", CH21)+1, SEARCH("+", CH21)-SEARCH("!", CH21)-1)), Rankings!$A$2:$BK$161, 63, FALSE),0)</f>
        <v>0</v>
      </c>
      <c r="KH21">
        <f>IFERROR(VLOOKUP(_xlfn.NUMBERVALUE(MID(CI21, SEARCH("!", CI21)+1, SEARCH("+", CI21)-SEARCH("!", CI21)-1)), Rankings!$A$2:$BK$161, 63, FALSE),0)</f>
        <v>0</v>
      </c>
      <c r="KI21">
        <f>IFERROR(VLOOKUP(_xlfn.NUMBERVALUE(MID(CJ21, SEARCH("!", CJ21)+1, SEARCH("+", CJ21)-SEARCH("!", CJ21)-1)), Rankings!$A$2:$BK$161, 63, FALSE),0)</f>
        <v>0</v>
      </c>
      <c r="KJ21">
        <f>IFERROR(VLOOKUP(_xlfn.NUMBERVALUE(MID(CK21, SEARCH("!", CK21)+1, SEARCH("+", CK21)-SEARCH("!", CK21)-1)), Rankings!$A$2:$BK$161, 63, FALSE),0)</f>
        <v>0</v>
      </c>
      <c r="KK21">
        <f>IFERROR(VLOOKUP(_xlfn.NUMBERVALUE(MID(CL21, SEARCH("!", CL21)+1, SEARCH("+", CL21)-SEARCH("!", CL21)-1)), Rankings!$A$2:$BK$161, 63, FALSE),0)</f>
        <v>0</v>
      </c>
      <c r="KL21">
        <f>IFERROR(VLOOKUP(_xlfn.NUMBERVALUE(MID(CM21, SEARCH("!", CM21)+1, SEARCH("+", CM21)-SEARCH("!", CM21)-1)), Rankings!$A$2:$BK$161, 63, FALSE),0)</f>
        <v>0</v>
      </c>
      <c r="KM21">
        <f>IFERROR(VLOOKUP(_xlfn.NUMBERVALUE(MID(CN21, SEARCH("!", CN21)+1, SEARCH("+", CN21)-SEARCH("!", CN21)-1)), Rankings!$A$2:$BK$161, 63, FALSE),0)</f>
        <v>0</v>
      </c>
      <c r="KN21">
        <f>IFERROR(VLOOKUP(_xlfn.NUMBERVALUE(MID(CO21, SEARCH("!", CO21)+1, SEARCH("+", CO21)-SEARCH("!", CO21)-1)), Rankings!$A$2:$BK$161, 63, FALSE),0)</f>
        <v>0</v>
      </c>
      <c r="KO21">
        <f>IFERROR(VLOOKUP(_xlfn.NUMBERVALUE(MID(CP21, SEARCH("!", CP21)+1, SEARCH("+", CP21)-SEARCH("!", CP21)-1)), Rankings!$A$2:$BK$161, 63, FALSE),0)</f>
        <v>0</v>
      </c>
      <c r="KP21">
        <f>IFERROR(VLOOKUP(_xlfn.NUMBERVALUE(MID(CQ21, SEARCH("!", CQ21)+1, SEARCH("+", CQ21)-SEARCH("!", CQ21)-1)), Rankings!$A$2:$BK$161, 63, FALSE),0)</f>
        <v>0</v>
      </c>
      <c r="KQ21">
        <f>IFERROR(VLOOKUP(_xlfn.NUMBERVALUE(MID(CR21, SEARCH("!", CR21)+1, SEARCH("+", CR21)-SEARCH("!", CR21)-1)), Rankings!$A$2:$BK$161, 63, FALSE),0)</f>
        <v>0</v>
      </c>
      <c r="KS21" s="4">
        <f t="shared" si="119"/>
        <v>285</v>
      </c>
      <c r="KT21" s="4">
        <f t="shared" si="120"/>
        <v>59</v>
      </c>
      <c r="KU21" s="4">
        <f t="shared" si="121"/>
        <v>45</v>
      </c>
      <c r="KV21" s="4">
        <f t="shared" si="122"/>
        <v>0</v>
      </c>
      <c r="KY21" s="4">
        <f t="shared" si="123"/>
        <v>389</v>
      </c>
      <c r="KZ21" s="4"/>
      <c r="LB21">
        <f t="shared" si="124"/>
        <v>46</v>
      </c>
      <c r="LC21">
        <f t="shared" si="125"/>
        <v>74</v>
      </c>
      <c r="LD21">
        <f t="shared" si="126"/>
        <v>56</v>
      </c>
      <c r="LE21">
        <f t="shared" si="127"/>
        <v>0</v>
      </c>
      <c r="LF21">
        <f t="shared" si="128"/>
        <v>0</v>
      </c>
      <c r="LG21">
        <f t="shared" si="129"/>
        <v>51</v>
      </c>
      <c r="LH21">
        <f t="shared" si="130"/>
        <v>19</v>
      </c>
      <c r="LI21">
        <f t="shared" si="131"/>
        <v>40</v>
      </c>
      <c r="LJ21">
        <f t="shared" si="132"/>
        <v>58</v>
      </c>
      <c r="LK21">
        <f t="shared" si="133"/>
        <v>15</v>
      </c>
      <c r="LL21">
        <f t="shared" si="134"/>
        <v>30</v>
      </c>
      <c r="LM21">
        <f t="shared" si="135"/>
        <v>0</v>
      </c>
      <c r="LN21">
        <f t="shared" si="136"/>
        <v>0</v>
      </c>
      <c r="LO21">
        <f t="shared" si="137"/>
        <v>0</v>
      </c>
      <c r="LP21">
        <f t="shared" si="138"/>
        <v>0</v>
      </c>
      <c r="LQ21">
        <f t="shared" si="139"/>
        <v>0</v>
      </c>
      <c r="LR21">
        <f t="shared" si="140"/>
        <v>0</v>
      </c>
      <c r="LS21">
        <f t="shared" si="141"/>
        <v>0</v>
      </c>
      <c r="LT21">
        <f t="shared" si="142"/>
        <v>0</v>
      </c>
      <c r="LU21">
        <f t="shared" si="143"/>
        <v>0</v>
      </c>
      <c r="LV21">
        <f t="shared" si="144"/>
        <v>0</v>
      </c>
      <c r="LW21">
        <f t="shared" si="145"/>
        <v>0</v>
      </c>
      <c r="LX21">
        <f t="shared" si="146"/>
        <v>0</v>
      </c>
      <c r="LY21">
        <f t="shared" si="147"/>
        <v>0</v>
      </c>
      <c r="LZ21">
        <f t="shared" si="148"/>
        <v>0</v>
      </c>
      <c r="MA21">
        <f t="shared" si="149"/>
        <v>0</v>
      </c>
      <c r="MB21">
        <f t="shared" si="150"/>
        <v>0</v>
      </c>
      <c r="MC21">
        <f t="shared" si="151"/>
        <v>0</v>
      </c>
      <c r="MD21">
        <f t="shared" si="152"/>
        <v>0</v>
      </c>
      <c r="ME21">
        <f t="shared" si="153"/>
        <v>0</v>
      </c>
      <c r="MF21">
        <f t="shared" si="154"/>
        <v>0</v>
      </c>
      <c r="MG21">
        <f t="shared" si="155"/>
        <v>0</v>
      </c>
      <c r="MH21">
        <f t="shared" si="156"/>
        <v>0</v>
      </c>
      <c r="MI21">
        <f t="shared" si="157"/>
        <v>0</v>
      </c>
      <c r="MJ21">
        <f t="shared" si="158"/>
        <v>0</v>
      </c>
      <c r="MK21">
        <f t="shared" si="159"/>
        <v>0</v>
      </c>
      <c r="ML21">
        <f t="shared" si="160"/>
        <v>0</v>
      </c>
      <c r="MM21">
        <f t="shared" si="161"/>
        <v>0</v>
      </c>
      <c r="MN21">
        <f t="shared" si="162"/>
        <v>0</v>
      </c>
      <c r="MO21">
        <f t="shared" si="163"/>
        <v>0</v>
      </c>
      <c r="MP21">
        <f t="shared" si="164"/>
        <v>0</v>
      </c>
      <c r="MQ21">
        <f t="shared" si="165"/>
        <v>0</v>
      </c>
      <c r="MR21">
        <f t="shared" si="166"/>
        <v>0</v>
      </c>
      <c r="MS21">
        <f t="shared" si="167"/>
        <v>0</v>
      </c>
      <c r="MT21">
        <f t="shared" si="168"/>
        <v>0</v>
      </c>
      <c r="MU21">
        <f t="shared" si="169"/>
        <v>0</v>
      </c>
      <c r="MV21">
        <f t="shared" si="170"/>
        <v>0</v>
      </c>
      <c r="MW21">
        <f t="shared" si="171"/>
        <v>0</v>
      </c>
      <c r="MX21">
        <f t="shared" si="172"/>
        <v>0</v>
      </c>
      <c r="MY21">
        <f t="shared" si="173"/>
        <v>0</v>
      </c>
      <c r="MZ21">
        <f t="shared" si="174"/>
        <v>0</v>
      </c>
      <c r="NA21">
        <f t="shared" si="175"/>
        <v>0</v>
      </c>
      <c r="NB21">
        <f t="shared" si="176"/>
        <v>0</v>
      </c>
      <c r="NC21">
        <f t="shared" si="177"/>
        <v>0</v>
      </c>
      <c r="ND21">
        <f t="shared" si="178"/>
        <v>0</v>
      </c>
      <c r="NE21">
        <f t="shared" si="179"/>
        <v>0</v>
      </c>
      <c r="NF21">
        <f t="shared" si="180"/>
        <v>0</v>
      </c>
      <c r="NG21">
        <f t="shared" si="181"/>
        <v>0</v>
      </c>
      <c r="NH21">
        <f t="shared" si="182"/>
        <v>0</v>
      </c>
      <c r="NI21">
        <f t="shared" si="183"/>
        <v>0</v>
      </c>
      <c r="NJ21">
        <f t="shared" si="184"/>
        <v>0</v>
      </c>
      <c r="NK21">
        <f t="shared" si="185"/>
        <v>0</v>
      </c>
      <c r="NL21">
        <f t="shared" si="186"/>
        <v>0</v>
      </c>
      <c r="NM21">
        <f t="shared" si="187"/>
        <v>0</v>
      </c>
      <c r="NN21">
        <f t="shared" si="188"/>
        <v>0</v>
      </c>
      <c r="NO21">
        <f t="shared" si="189"/>
        <v>0</v>
      </c>
      <c r="NP21">
        <f t="shared" si="190"/>
        <v>0</v>
      </c>
      <c r="NQ21">
        <f t="shared" si="191"/>
        <v>0</v>
      </c>
      <c r="NR21">
        <f t="shared" si="192"/>
        <v>0</v>
      </c>
      <c r="NS21">
        <f t="shared" si="193"/>
        <v>0</v>
      </c>
      <c r="NT21">
        <f t="shared" si="194"/>
        <v>0</v>
      </c>
      <c r="NU21">
        <f t="shared" si="195"/>
        <v>0</v>
      </c>
      <c r="NV21">
        <f t="shared" si="196"/>
        <v>0</v>
      </c>
      <c r="NW21">
        <f t="shared" si="197"/>
        <v>0</v>
      </c>
      <c r="NX21">
        <f t="shared" si="198"/>
        <v>0</v>
      </c>
      <c r="NY21">
        <f t="shared" si="199"/>
        <v>0</v>
      </c>
      <c r="NZ21">
        <f t="shared" si="200"/>
        <v>0</v>
      </c>
      <c r="OA21">
        <f t="shared" si="201"/>
        <v>0</v>
      </c>
      <c r="OB21">
        <f t="shared" si="202"/>
        <v>0</v>
      </c>
      <c r="OC21">
        <f t="shared" si="203"/>
        <v>0</v>
      </c>
      <c r="OD21">
        <f t="shared" si="204"/>
        <v>0</v>
      </c>
      <c r="OE21">
        <f t="shared" si="205"/>
        <v>0</v>
      </c>
      <c r="OF21">
        <f t="shared" si="206"/>
        <v>0</v>
      </c>
      <c r="OG21">
        <f t="shared" si="207"/>
        <v>0</v>
      </c>
      <c r="OH21">
        <f t="shared" si="208"/>
        <v>0</v>
      </c>
      <c r="OJ21" s="4">
        <f t="shared" si="209"/>
        <v>149</v>
      </c>
      <c r="OK21" s="4">
        <f t="shared" si="210"/>
        <v>53</v>
      </c>
      <c r="OL21" s="4">
        <f t="shared" si="211"/>
        <v>70</v>
      </c>
      <c r="OM21" s="4">
        <f t="shared" si="212"/>
        <v>0</v>
      </c>
      <c r="OP21" s="4">
        <f t="shared" si="213"/>
        <v>272</v>
      </c>
      <c r="OQ21" s="4"/>
      <c r="OS21">
        <f t="shared" si="214"/>
        <v>20</v>
      </c>
      <c r="OT21">
        <f t="shared" si="215"/>
        <v>33</v>
      </c>
      <c r="OU21">
        <f t="shared" si="216"/>
        <v>29</v>
      </c>
      <c r="OV21">
        <f t="shared" si="217"/>
        <v>0</v>
      </c>
      <c r="OW21">
        <f t="shared" si="218"/>
        <v>0</v>
      </c>
      <c r="OX21">
        <f t="shared" si="219"/>
        <v>33</v>
      </c>
      <c r="OY21">
        <f t="shared" si="220"/>
        <v>18</v>
      </c>
      <c r="OZ21">
        <f t="shared" si="221"/>
        <v>35</v>
      </c>
      <c r="PA21">
        <f t="shared" si="222"/>
        <v>34</v>
      </c>
      <c r="PB21">
        <f t="shared" si="223"/>
        <v>34</v>
      </c>
      <c r="PC21">
        <f t="shared" si="224"/>
        <v>36</v>
      </c>
      <c r="PD21">
        <f t="shared" si="225"/>
        <v>0</v>
      </c>
      <c r="PE21">
        <f t="shared" si="226"/>
        <v>0</v>
      </c>
      <c r="PF21">
        <f t="shared" si="227"/>
        <v>0</v>
      </c>
      <c r="PG21">
        <f t="shared" si="228"/>
        <v>0</v>
      </c>
      <c r="PH21">
        <f t="shared" si="229"/>
        <v>0</v>
      </c>
      <c r="PI21">
        <f t="shared" si="230"/>
        <v>0</v>
      </c>
      <c r="PJ21">
        <f t="shared" si="231"/>
        <v>0</v>
      </c>
      <c r="PK21">
        <f t="shared" si="232"/>
        <v>0</v>
      </c>
      <c r="PL21">
        <f t="shared" si="233"/>
        <v>0</v>
      </c>
      <c r="PM21">
        <f t="shared" si="234"/>
        <v>0</v>
      </c>
      <c r="PN21">
        <f t="shared" si="235"/>
        <v>0</v>
      </c>
      <c r="PO21">
        <f t="shared" si="236"/>
        <v>0</v>
      </c>
      <c r="PP21">
        <f t="shared" si="237"/>
        <v>0</v>
      </c>
      <c r="PQ21">
        <f t="shared" si="238"/>
        <v>0</v>
      </c>
      <c r="PR21">
        <f t="shared" si="239"/>
        <v>0</v>
      </c>
      <c r="PS21">
        <f t="shared" si="240"/>
        <v>0</v>
      </c>
      <c r="PT21">
        <f t="shared" si="241"/>
        <v>0</v>
      </c>
      <c r="PU21">
        <f t="shared" si="242"/>
        <v>0</v>
      </c>
      <c r="PV21">
        <f t="shared" si="243"/>
        <v>0</v>
      </c>
      <c r="PW21">
        <f t="shared" si="244"/>
        <v>0</v>
      </c>
      <c r="PX21">
        <f t="shared" si="245"/>
        <v>0</v>
      </c>
      <c r="PY21">
        <f t="shared" si="246"/>
        <v>0</v>
      </c>
      <c r="PZ21">
        <f t="shared" si="247"/>
        <v>0</v>
      </c>
      <c r="QA21">
        <f t="shared" si="248"/>
        <v>0</v>
      </c>
      <c r="QB21">
        <f t="shared" si="249"/>
        <v>0</v>
      </c>
      <c r="QC21">
        <f t="shared" si="250"/>
        <v>0</v>
      </c>
      <c r="QD21">
        <f t="shared" si="251"/>
        <v>0</v>
      </c>
      <c r="QE21">
        <f t="shared" si="252"/>
        <v>0</v>
      </c>
      <c r="QF21">
        <f t="shared" si="253"/>
        <v>0</v>
      </c>
      <c r="QG21">
        <f t="shared" si="254"/>
        <v>0</v>
      </c>
      <c r="QH21">
        <f t="shared" si="255"/>
        <v>0</v>
      </c>
      <c r="QI21">
        <f t="shared" si="256"/>
        <v>0</v>
      </c>
      <c r="QJ21">
        <f t="shared" si="257"/>
        <v>0</v>
      </c>
      <c r="QK21">
        <f t="shared" si="258"/>
        <v>0</v>
      </c>
      <c r="QL21">
        <f t="shared" si="259"/>
        <v>0</v>
      </c>
      <c r="QM21">
        <f t="shared" si="260"/>
        <v>0</v>
      </c>
      <c r="QN21">
        <f t="shared" si="261"/>
        <v>0</v>
      </c>
      <c r="QO21">
        <f t="shared" si="262"/>
        <v>0</v>
      </c>
      <c r="QP21">
        <f t="shared" si="263"/>
        <v>0</v>
      </c>
      <c r="QQ21">
        <f t="shared" si="264"/>
        <v>0</v>
      </c>
      <c r="QR21">
        <f t="shared" si="265"/>
        <v>0</v>
      </c>
      <c r="QS21">
        <f t="shared" si="266"/>
        <v>0</v>
      </c>
      <c r="QT21">
        <f t="shared" si="267"/>
        <v>0</v>
      </c>
      <c r="QU21">
        <f t="shared" si="268"/>
        <v>0</v>
      </c>
      <c r="QV21">
        <f t="shared" si="269"/>
        <v>0</v>
      </c>
      <c r="QW21">
        <f t="shared" si="270"/>
        <v>0</v>
      </c>
      <c r="QX21">
        <f t="shared" si="271"/>
        <v>0</v>
      </c>
      <c r="QY21">
        <f t="shared" si="272"/>
        <v>0</v>
      </c>
      <c r="QZ21">
        <f t="shared" si="273"/>
        <v>0</v>
      </c>
      <c r="RA21">
        <f t="shared" si="274"/>
        <v>0</v>
      </c>
      <c r="RB21">
        <f t="shared" si="275"/>
        <v>0</v>
      </c>
      <c r="RC21">
        <f t="shared" si="276"/>
        <v>0</v>
      </c>
      <c r="RD21">
        <f t="shared" si="277"/>
        <v>0</v>
      </c>
      <c r="RE21">
        <f t="shared" si="278"/>
        <v>0</v>
      </c>
      <c r="RF21">
        <f t="shared" si="279"/>
        <v>0</v>
      </c>
      <c r="RG21">
        <f t="shared" si="280"/>
        <v>0</v>
      </c>
      <c r="RH21">
        <f t="shared" si="281"/>
        <v>0</v>
      </c>
      <c r="RI21">
        <f t="shared" si="282"/>
        <v>0</v>
      </c>
      <c r="RJ21">
        <f t="shared" si="283"/>
        <v>0</v>
      </c>
      <c r="RK21">
        <f t="shared" si="284"/>
        <v>0</v>
      </c>
      <c r="RL21">
        <f t="shared" si="285"/>
        <v>0</v>
      </c>
      <c r="RM21">
        <f t="shared" si="286"/>
        <v>0</v>
      </c>
      <c r="RN21">
        <f t="shared" si="287"/>
        <v>0</v>
      </c>
      <c r="RO21">
        <f t="shared" si="288"/>
        <v>0</v>
      </c>
      <c r="RP21">
        <f t="shared" si="289"/>
        <v>0</v>
      </c>
      <c r="RQ21">
        <f t="shared" si="290"/>
        <v>0</v>
      </c>
      <c r="RR21">
        <f t="shared" si="291"/>
        <v>0</v>
      </c>
      <c r="RS21">
        <f t="shared" si="292"/>
        <v>0</v>
      </c>
      <c r="RT21">
        <f t="shared" si="293"/>
        <v>0</v>
      </c>
      <c r="RU21">
        <f t="shared" si="294"/>
        <v>0</v>
      </c>
      <c r="RV21">
        <f t="shared" si="295"/>
        <v>0</v>
      </c>
      <c r="RW21">
        <f t="shared" si="296"/>
        <v>0</v>
      </c>
      <c r="RX21">
        <f t="shared" si="297"/>
        <v>0</v>
      </c>
      <c r="RY21">
        <f t="shared" si="298"/>
        <v>0</v>
      </c>
      <c r="SA21" s="4">
        <f t="shared" si="299"/>
        <v>23.6</v>
      </c>
      <c r="SB21" s="4">
        <f t="shared" si="300"/>
        <v>9</v>
      </c>
      <c r="SC21" s="4">
        <f t="shared" si="301"/>
        <v>9.3000000000000007</v>
      </c>
      <c r="SD21" s="4">
        <f t="shared" si="302"/>
        <v>0</v>
      </c>
      <c r="SF21" s="4">
        <f t="shared" si="303"/>
        <v>41.900000000000006</v>
      </c>
      <c r="SI21">
        <f t="shared" si="304"/>
        <v>4.38</v>
      </c>
      <c r="SJ21">
        <f t="shared" si="305"/>
        <v>4.82</v>
      </c>
      <c r="SK21">
        <f t="shared" si="306"/>
        <v>4.4400000000000004</v>
      </c>
      <c r="SL21" t="str">
        <f t="shared" si="307"/>
        <v>0</v>
      </c>
      <c r="SM21" t="str">
        <f t="shared" si="308"/>
        <v>0</v>
      </c>
      <c r="SN21">
        <f t="shared" si="309"/>
        <v>4.25</v>
      </c>
      <c r="SO21">
        <f t="shared" si="310"/>
        <v>3.4</v>
      </c>
      <c r="SP21">
        <f t="shared" si="311"/>
        <v>5.6</v>
      </c>
      <c r="SQ21">
        <f t="shared" si="312"/>
        <v>5.71</v>
      </c>
      <c r="SR21">
        <f t="shared" si="313"/>
        <v>5.5</v>
      </c>
      <c r="SS21">
        <f t="shared" si="314"/>
        <v>3.8</v>
      </c>
      <c r="ST21" t="str">
        <f t="shared" si="315"/>
        <v>0</v>
      </c>
      <c r="SU21" t="str">
        <f t="shared" si="316"/>
        <v>0</v>
      </c>
      <c r="SV21" t="str">
        <f t="shared" si="317"/>
        <v>0</v>
      </c>
      <c r="SW21" t="str">
        <f t="shared" si="318"/>
        <v>0</v>
      </c>
      <c r="SX21" t="str">
        <f t="shared" si="319"/>
        <v>0</v>
      </c>
      <c r="SY21" t="str">
        <f t="shared" si="320"/>
        <v>0</v>
      </c>
      <c r="SZ21" t="str">
        <f t="shared" si="321"/>
        <v>0</v>
      </c>
      <c r="TA21" t="str">
        <f t="shared" si="322"/>
        <v>0</v>
      </c>
      <c r="TB21" t="str">
        <f t="shared" si="323"/>
        <v>0</v>
      </c>
      <c r="TC21" t="str">
        <f t="shared" si="324"/>
        <v>0</v>
      </c>
      <c r="TD21" t="str">
        <f t="shared" si="325"/>
        <v>0</v>
      </c>
      <c r="TE21" t="str">
        <f t="shared" si="326"/>
        <v>0</v>
      </c>
      <c r="TF21" t="str">
        <f t="shared" si="327"/>
        <v>0</v>
      </c>
      <c r="TG21" t="str">
        <f t="shared" si="328"/>
        <v>0</v>
      </c>
      <c r="TH21" t="str">
        <f t="shared" si="329"/>
        <v>0</v>
      </c>
      <c r="TI21" t="str">
        <f t="shared" si="330"/>
        <v>0</v>
      </c>
      <c r="TJ21" t="str">
        <f t="shared" si="331"/>
        <v>0</v>
      </c>
      <c r="TK21" t="str">
        <f t="shared" si="332"/>
        <v>0</v>
      </c>
      <c r="TL21" t="str">
        <f t="shared" si="333"/>
        <v>0</v>
      </c>
      <c r="TM21" t="str">
        <f t="shared" si="334"/>
        <v>0</v>
      </c>
      <c r="TN21" t="str">
        <f t="shared" si="335"/>
        <v>0</v>
      </c>
      <c r="TO21" t="str">
        <f t="shared" si="336"/>
        <v>0</v>
      </c>
      <c r="TP21" t="str">
        <f t="shared" si="337"/>
        <v>0</v>
      </c>
      <c r="TQ21" t="str">
        <f t="shared" si="338"/>
        <v>0</v>
      </c>
      <c r="TR21" t="str">
        <f t="shared" si="339"/>
        <v>0</v>
      </c>
      <c r="TS21" t="str">
        <f t="shared" si="340"/>
        <v>0</v>
      </c>
      <c r="TT21" t="str">
        <f t="shared" si="341"/>
        <v>0</v>
      </c>
      <c r="TU21" t="str">
        <f t="shared" si="342"/>
        <v>0</v>
      </c>
      <c r="TV21" t="str">
        <f t="shared" si="343"/>
        <v>0</v>
      </c>
      <c r="TW21" t="str">
        <f t="shared" si="344"/>
        <v>0</v>
      </c>
      <c r="TX21" t="str">
        <f t="shared" si="345"/>
        <v>0</v>
      </c>
      <c r="TY21" t="str">
        <f t="shared" si="346"/>
        <v>0</v>
      </c>
      <c r="TZ21" t="str">
        <f t="shared" si="347"/>
        <v>0</v>
      </c>
      <c r="UA21" t="str">
        <f t="shared" si="348"/>
        <v>0</v>
      </c>
      <c r="UB21" t="str">
        <f t="shared" si="349"/>
        <v>0</v>
      </c>
      <c r="UC21" t="str">
        <f t="shared" si="350"/>
        <v>0</v>
      </c>
      <c r="UD21" t="str">
        <f t="shared" si="351"/>
        <v>0</v>
      </c>
      <c r="UE21" t="str">
        <f t="shared" si="352"/>
        <v>0</v>
      </c>
      <c r="UF21" t="str">
        <f t="shared" si="353"/>
        <v>0</v>
      </c>
      <c r="UG21" t="str">
        <f t="shared" si="354"/>
        <v>0</v>
      </c>
      <c r="UH21" t="str">
        <f t="shared" si="355"/>
        <v>0</v>
      </c>
      <c r="UI21" t="str">
        <f t="shared" si="356"/>
        <v>0</v>
      </c>
      <c r="UJ21" t="str">
        <f t="shared" si="357"/>
        <v>0</v>
      </c>
      <c r="UK21" t="str">
        <f t="shared" si="358"/>
        <v>0</v>
      </c>
      <c r="UL21" t="str">
        <f t="shared" si="359"/>
        <v>0</v>
      </c>
      <c r="UM21" t="str">
        <f t="shared" si="360"/>
        <v>0</v>
      </c>
      <c r="UN21" t="str">
        <f t="shared" si="361"/>
        <v>0</v>
      </c>
      <c r="UO21" t="str">
        <f t="shared" si="362"/>
        <v>0</v>
      </c>
      <c r="UP21" t="str">
        <f t="shared" si="363"/>
        <v>0</v>
      </c>
      <c r="UQ21" t="str">
        <f t="shared" si="364"/>
        <v>0</v>
      </c>
      <c r="UR21" t="str">
        <f t="shared" si="365"/>
        <v>0</v>
      </c>
      <c r="US21" t="str">
        <f t="shared" si="366"/>
        <v>0</v>
      </c>
      <c r="UT21" t="str">
        <f t="shared" si="367"/>
        <v>0</v>
      </c>
      <c r="UU21" t="str">
        <f t="shared" si="368"/>
        <v>0</v>
      </c>
      <c r="UV21" t="str">
        <f t="shared" si="369"/>
        <v>0</v>
      </c>
      <c r="UW21" t="str">
        <f t="shared" si="370"/>
        <v>0</v>
      </c>
      <c r="UX21" t="str">
        <f t="shared" si="371"/>
        <v>0</v>
      </c>
      <c r="UY21" t="str">
        <f t="shared" si="372"/>
        <v>0</v>
      </c>
      <c r="UZ21" t="str">
        <f t="shared" si="373"/>
        <v>0</v>
      </c>
      <c r="VA21" t="str">
        <f t="shared" si="374"/>
        <v>0</v>
      </c>
      <c r="VB21" t="str">
        <f t="shared" si="375"/>
        <v>0</v>
      </c>
      <c r="VC21" t="str">
        <f t="shared" si="376"/>
        <v>0</v>
      </c>
      <c r="VD21" t="str">
        <f t="shared" si="377"/>
        <v>0</v>
      </c>
      <c r="VE21" t="str">
        <f t="shared" si="378"/>
        <v>0</v>
      </c>
      <c r="VF21" t="str">
        <f t="shared" si="379"/>
        <v>0</v>
      </c>
      <c r="VG21" t="str">
        <f t="shared" si="380"/>
        <v>0</v>
      </c>
      <c r="VH21" t="str">
        <f t="shared" si="381"/>
        <v>0</v>
      </c>
      <c r="VI21" t="str">
        <f t="shared" si="382"/>
        <v>0</v>
      </c>
      <c r="VJ21" t="str">
        <f t="shared" si="383"/>
        <v>0</v>
      </c>
      <c r="VK21" t="str">
        <f t="shared" si="384"/>
        <v>0</v>
      </c>
      <c r="VL21" t="str">
        <f t="shared" si="385"/>
        <v>0</v>
      </c>
      <c r="VM21" t="str">
        <f t="shared" si="386"/>
        <v>0</v>
      </c>
      <c r="VN21" t="str">
        <f t="shared" si="387"/>
        <v>0</v>
      </c>
      <c r="VO21" t="str">
        <f t="shared" si="388"/>
        <v>0</v>
      </c>
      <c r="VQ21" s="4">
        <f t="shared" si="389"/>
        <v>59.569999999999993</v>
      </c>
      <c r="VR21" s="4">
        <f t="shared" si="390"/>
        <v>17.739999999999998</v>
      </c>
      <c r="VS21" s="4">
        <f t="shared" si="391"/>
        <v>19.96</v>
      </c>
      <c r="VT21" s="4">
        <f t="shared" si="392"/>
        <v>0</v>
      </c>
      <c r="VV21" s="4">
        <f t="shared" si="393"/>
        <v>97.269999999999982</v>
      </c>
      <c r="VY21">
        <f t="shared" si="394"/>
        <v>6.52</v>
      </c>
      <c r="VZ21">
        <f t="shared" si="395"/>
        <v>11.3</v>
      </c>
      <c r="WA21">
        <f t="shared" si="396"/>
        <v>10.34</v>
      </c>
      <c r="WB21">
        <f t="shared" si="397"/>
        <v>0</v>
      </c>
      <c r="WC21">
        <f t="shared" si="398"/>
        <v>0</v>
      </c>
      <c r="WD21">
        <f t="shared" si="399"/>
        <v>13.39</v>
      </c>
      <c r="WE21">
        <f t="shared" si="400"/>
        <v>-0.41</v>
      </c>
      <c r="WF21">
        <f t="shared" si="401"/>
        <v>18.149999999999999</v>
      </c>
      <c r="WG21">
        <f t="shared" si="402"/>
        <v>18.02</v>
      </c>
      <c r="WH21">
        <f t="shared" si="403"/>
        <v>10.63</v>
      </c>
      <c r="WI21">
        <f t="shared" si="404"/>
        <v>9.33</v>
      </c>
      <c r="WJ21">
        <f t="shared" si="405"/>
        <v>0</v>
      </c>
      <c r="WK21">
        <f t="shared" si="406"/>
        <v>0</v>
      </c>
      <c r="WL21">
        <f t="shared" si="407"/>
        <v>0</v>
      </c>
      <c r="WM21">
        <f t="shared" si="408"/>
        <v>0</v>
      </c>
      <c r="WN21">
        <f t="shared" si="409"/>
        <v>0</v>
      </c>
      <c r="WO21">
        <f t="shared" si="410"/>
        <v>0</v>
      </c>
      <c r="WP21">
        <f t="shared" si="411"/>
        <v>0</v>
      </c>
      <c r="WQ21">
        <f t="shared" si="412"/>
        <v>0</v>
      </c>
      <c r="WR21">
        <f t="shared" si="413"/>
        <v>0</v>
      </c>
      <c r="WS21">
        <f t="shared" si="414"/>
        <v>0</v>
      </c>
      <c r="WT21">
        <f t="shared" si="415"/>
        <v>0</v>
      </c>
      <c r="WU21">
        <f t="shared" si="416"/>
        <v>0</v>
      </c>
      <c r="WV21">
        <f t="shared" si="417"/>
        <v>0</v>
      </c>
      <c r="WW21">
        <f t="shared" si="418"/>
        <v>0</v>
      </c>
      <c r="WX21">
        <f t="shared" si="419"/>
        <v>0</v>
      </c>
      <c r="WY21">
        <f t="shared" si="420"/>
        <v>0</v>
      </c>
      <c r="WZ21">
        <f t="shared" si="421"/>
        <v>0</v>
      </c>
      <c r="XA21">
        <f t="shared" si="422"/>
        <v>0</v>
      </c>
      <c r="XB21">
        <f t="shared" si="423"/>
        <v>0</v>
      </c>
      <c r="XC21">
        <f t="shared" si="424"/>
        <v>0</v>
      </c>
      <c r="XD21">
        <f t="shared" si="425"/>
        <v>0</v>
      </c>
      <c r="XE21">
        <f t="shared" si="426"/>
        <v>0</v>
      </c>
      <c r="XF21">
        <f t="shared" si="427"/>
        <v>0</v>
      </c>
      <c r="XG21">
        <f t="shared" si="428"/>
        <v>0</v>
      </c>
      <c r="XH21">
        <f t="shared" si="429"/>
        <v>0</v>
      </c>
      <c r="XI21">
        <f t="shared" si="430"/>
        <v>0</v>
      </c>
      <c r="XJ21">
        <f t="shared" si="431"/>
        <v>0</v>
      </c>
      <c r="XK21">
        <f t="shared" si="432"/>
        <v>0</v>
      </c>
      <c r="XL21">
        <f t="shared" si="433"/>
        <v>0</v>
      </c>
      <c r="XM21">
        <f t="shared" si="434"/>
        <v>0</v>
      </c>
      <c r="XN21">
        <f t="shared" si="435"/>
        <v>0</v>
      </c>
      <c r="XO21">
        <f t="shared" si="436"/>
        <v>0</v>
      </c>
      <c r="XP21">
        <f t="shared" si="437"/>
        <v>0</v>
      </c>
      <c r="XQ21">
        <f t="shared" si="438"/>
        <v>0</v>
      </c>
      <c r="XR21">
        <f t="shared" si="439"/>
        <v>0</v>
      </c>
      <c r="XS21">
        <f t="shared" si="440"/>
        <v>0</v>
      </c>
      <c r="XT21">
        <f t="shared" si="441"/>
        <v>0</v>
      </c>
      <c r="XU21">
        <f t="shared" si="442"/>
        <v>0</v>
      </c>
      <c r="XV21">
        <f t="shared" si="443"/>
        <v>0</v>
      </c>
      <c r="XW21">
        <f t="shared" si="444"/>
        <v>0</v>
      </c>
      <c r="XX21">
        <f t="shared" si="445"/>
        <v>0</v>
      </c>
      <c r="XY21">
        <f t="shared" si="446"/>
        <v>0</v>
      </c>
      <c r="XZ21">
        <f t="shared" si="447"/>
        <v>0</v>
      </c>
      <c r="YA21">
        <f t="shared" si="448"/>
        <v>0</v>
      </c>
      <c r="YB21">
        <f t="shared" si="449"/>
        <v>0</v>
      </c>
      <c r="YC21">
        <f t="shared" si="450"/>
        <v>0</v>
      </c>
      <c r="YD21">
        <f t="shared" si="451"/>
        <v>0</v>
      </c>
      <c r="YE21">
        <f t="shared" si="452"/>
        <v>0</v>
      </c>
      <c r="YF21">
        <f t="shared" si="453"/>
        <v>0</v>
      </c>
      <c r="YG21">
        <f t="shared" si="454"/>
        <v>0</v>
      </c>
      <c r="YH21">
        <f t="shared" si="455"/>
        <v>0</v>
      </c>
      <c r="YI21">
        <f t="shared" si="456"/>
        <v>0</v>
      </c>
      <c r="YJ21">
        <f t="shared" si="457"/>
        <v>0</v>
      </c>
      <c r="YK21">
        <f t="shared" si="458"/>
        <v>0</v>
      </c>
      <c r="YL21">
        <f t="shared" si="459"/>
        <v>0</v>
      </c>
      <c r="YM21">
        <f t="shared" si="460"/>
        <v>0</v>
      </c>
      <c r="YN21">
        <f t="shared" si="461"/>
        <v>0</v>
      </c>
      <c r="YO21">
        <f t="shared" si="462"/>
        <v>0</v>
      </c>
      <c r="YP21">
        <f t="shared" si="463"/>
        <v>0</v>
      </c>
      <c r="YQ21">
        <f t="shared" si="464"/>
        <v>0</v>
      </c>
      <c r="YR21">
        <f t="shared" si="465"/>
        <v>0</v>
      </c>
      <c r="YS21">
        <f t="shared" si="466"/>
        <v>0</v>
      </c>
      <c r="YT21">
        <f t="shared" si="467"/>
        <v>0</v>
      </c>
      <c r="YU21">
        <f t="shared" si="468"/>
        <v>0</v>
      </c>
      <c r="YV21">
        <f t="shared" si="469"/>
        <v>0</v>
      </c>
      <c r="YW21">
        <f t="shared" si="470"/>
        <v>0</v>
      </c>
      <c r="YX21">
        <f t="shared" si="471"/>
        <v>0</v>
      </c>
      <c r="YY21">
        <f t="shared" si="472"/>
        <v>0</v>
      </c>
      <c r="YZ21">
        <f t="shared" si="473"/>
        <v>0</v>
      </c>
      <c r="ZA21">
        <f t="shared" si="474"/>
        <v>0</v>
      </c>
      <c r="ZB21">
        <f t="shared" si="475"/>
        <v>0</v>
      </c>
      <c r="ZC21">
        <f t="shared" si="476"/>
        <v>0</v>
      </c>
      <c r="ZD21">
        <f t="shared" si="477"/>
        <v>0</v>
      </c>
      <c r="ZE21">
        <f t="shared" si="478"/>
        <v>0</v>
      </c>
      <c r="ZG21" s="4">
        <f t="shared" si="479"/>
        <v>290</v>
      </c>
      <c r="ZH21" s="4">
        <f t="shared" si="480"/>
        <v>149</v>
      </c>
      <c r="ZI21" s="4">
        <f t="shared" si="481"/>
        <v>178</v>
      </c>
      <c r="ZJ21" s="4">
        <f t="shared" si="482"/>
        <v>0</v>
      </c>
      <c r="ZL21" s="4">
        <f t="shared" si="483"/>
        <v>617</v>
      </c>
      <c r="ZO21">
        <f t="shared" si="484"/>
        <v>48</v>
      </c>
      <c r="ZP21">
        <f t="shared" si="485"/>
        <v>51</v>
      </c>
      <c r="ZQ21">
        <f t="shared" si="486"/>
        <v>62</v>
      </c>
      <c r="ZR21">
        <f t="shared" si="487"/>
        <v>0</v>
      </c>
      <c r="ZS21">
        <f t="shared" si="488"/>
        <v>0</v>
      </c>
      <c r="ZT21">
        <f t="shared" si="489"/>
        <v>64</v>
      </c>
      <c r="ZU21">
        <f t="shared" si="490"/>
        <v>96</v>
      </c>
      <c r="ZV21">
        <f t="shared" si="491"/>
        <v>53</v>
      </c>
      <c r="ZW21">
        <f t="shared" si="492"/>
        <v>65</v>
      </c>
      <c r="ZX21">
        <f t="shared" si="493"/>
        <v>94</v>
      </c>
      <c r="ZY21">
        <f t="shared" si="494"/>
        <v>84</v>
      </c>
      <c r="ZZ21">
        <f t="shared" si="495"/>
        <v>0</v>
      </c>
      <c r="AAA21">
        <f t="shared" si="496"/>
        <v>0</v>
      </c>
      <c r="AAB21">
        <f t="shared" si="497"/>
        <v>0</v>
      </c>
      <c r="AAC21">
        <f t="shared" si="498"/>
        <v>0</v>
      </c>
      <c r="AAD21">
        <f t="shared" si="499"/>
        <v>0</v>
      </c>
      <c r="AAE21">
        <f t="shared" si="500"/>
        <v>0</v>
      </c>
      <c r="AAF21">
        <f t="shared" si="501"/>
        <v>0</v>
      </c>
      <c r="AAG21">
        <f t="shared" si="502"/>
        <v>0</v>
      </c>
      <c r="AAH21">
        <f t="shared" si="503"/>
        <v>0</v>
      </c>
      <c r="AAI21">
        <f t="shared" si="504"/>
        <v>0</v>
      </c>
      <c r="AAJ21">
        <f t="shared" si="505"/>
        <v>0</v>
      </c>
      <c r="AAK21">
        <f t="shared" si="506"/>
        <v>0</v>
      </c>
      <c r="AAL21">
        <f t="shared" si="507"/>
        <v>0</v>
      </c>
      <c r="AAM21">
        <f t="shared" si="508"/>
        <v>0</v>
      </c>
      <c r="AAN21">
        <f t="shared" si="509"/>
        <v>0</v>
      </c>
      <c r="AAO21">
        <f t="shared" si="510"/>
        <v>0</v>
      </c>
      <c r="AAP21">
        <f t="shared" si="511"/>
        <v>0</v>
      </c>
      <c r="AAQ21">
        <f t="shared" si="512"/>
        <v>0</v>
      </c>
      <c r="AAR21">
        <f t="shared" si="513"/>
        <v>0</v>
      </c>
      <c r="AAS21">
        <f t="shared" si="514"/>
        <v>0</v>
      </c>
      <c r="AAT21">
        <f t="shared" si="515"/>
        <v>0</v>
      </c>
      <c r="AAU21">
        <f t="shared" si="516"/>
        <v>0</v>
      </c>
      <c r="AAV21">
        <f t="shared" si="517"/>
        <v>0</v>
      </c>
      <c r="AAW21">
        <f t="shared" si="518"/>
        <v>0</v>
      </c>
      <c r="AAX21">
        <f t="shared" si="519"/>
        <v>0</v>
      </c>
      <c r="AAY21">
        <f t="shared" si="520"/>
        <v>0</v>
      </c>
      <c r="AAZ21">
        <f t="shared" si="521"/>
        <v>0</v>
      </c>
      <c r="ABA21">
        <f t="shared" si="522"/>
        <v>0</v>
      </c>
      <c r="ABB21">
        <f t="shared" si="523"/>
        <v>0</v>
      </c>
      <c r="ABC21">
        <f t="shared" si="524"/>
        <v>0</v>
      </c>
      <c r="ABD21">
        <f t="shared" si="525"/>
        <v>0</v>
      </c>
      <c r="ABE21">
        <f t="shared" si="526"/>
        <v>0</v>
      </c>
      <c r="ABF21">
        <f t="shared" si="527"/>
        <v>0</v>
      </c>
      <c r="ABG21">
        <f t="shared" si="528"/>
        <v>0</v>
      </c>
      <c r="ABH21">
        <f t="shared" si="529"/>
        <v>0</v>
      </c>
      <c r="ABI21">
        <f t="shared" si="530"/>
        <v>0</v>
      </c>
      <c r="ABJ21">
        <f t="shared" si="531"/>
        <v>0</v>
      </c>
      <c r="ABK21">
        <f t="shared" si="532"/>
        <v>0</v>
      </c>
      <c r="ABL21">
        <f t="shared" si="533"/>
        <v>0</v>
      </c>
      <c r="ABM21">
        <f t="shared" si="534"/>
        <v>0</v>
      </c>
      <c r="ABN21">
        <f t="shared" si="535"/>
        <v>0</v>
      </c>
      <c r="ABO21">
        <f t="shared" si="536"/>
        <v>0</v>
      </c>
      <c r="ABP21">
        <f t="shared" si="537"/>
        <v>0</v>
      </c>
      <c r="ABQ21">
        <f t="shared" si="538"/>
        <v>0</v>
      </c>
      <c r="ABR21">
        <f t="shared" si="539"/>
        <v>0</v>
      </c>
      <c r="ABS21">
        <f t="shared" si="540"/>
        <v>0</v>
      </c>
      <c r="ABT21">
        <f t="shared" si="541"/>
        <v>0</v>
      </c>
      <c r="ABU21">
        <f t="shared" si="542"/>
        <v>0</v>
      </c>
      <c r="ABV21">
        <f t="shared" si="543"/>
        <v>0</v>
      </c>
      <c r="ABW21">
        <f t="shared" si="544"/>
        <v>0</v>
      </c>
      <c r="ABX21">
        <f t="shared" si="545"/>
        <v>0</v>
      </c>
      <c r="ABY21">
        <f t="shared" si="546"/>
        <v>0</v>
      </c>
      <c r="ABZ21">
        <f t="shared" si="547"/>
        <v>0</v>
      </c>
      <c r="ACA21">
        <f t="shared" si="548"/>
        <v>0</v>
      </c>
      <c r="ACB21">
        <f t="shared" si="549"/>
        <v>0</v>
      </c>
      <c r="ACC21">
        <f t="shared" si="550"/>
        <v>0</v>
      </c>
      <c r="ACD21">
        <f t="shared" si="551"/>
        <v>0</v>
      </c>
      <c r="ACE21">
        <f t="shared" si="552"/>
        <v>0</v>
      </c>
      <c r="ACF21">
        <f t="shared" si="553"/>
        <v>0</v>
      </c>
      <c r="ACG21">
        <f t="shared" si="554"/>
        <v>0</v>
      </c>
      <c r="ACH21">
        <f t="shared" si="555"/>
        <v>0</v>
      </c>
      <c r="ACI21">
        <f t="shared" si="556"/>
        <v>0</v>
      </c>
      <c r="ACJ21">
        <f t="shared" si="557"/>
        <v>0</v>
      </c>
      <c r="ACK21">
        <f t="shared" si="558"/>
        <v>0</v>
      </c>
      <c r="ACL21">
        <f t="shared" si="559"/>
        <v>0</v>
      </c>
      <c r="ACM21">
        <f t="shared" si="560"/>
        <v>0</v>
      </c>
      <c r="ACN21">
        <f t="shared" si="561"/>
        <v>0</v>
      </c>
      <c r="ACO21">
        <f t="shared" si="562"/>
        <v>0</v>
      </c>
      <c r="ACP21">
        <f t="shared" si="563"/>
        <v>0</v>
      </c>
      <c r="ACQ21">
        <f t="shared" si="564"/>
        <v>0</v>
      </c>
      <c r="ACR21">
        <f t="shared" si="565"/>
        <v>0</v>
      </c>
      <c r="ACS21">
        <f t="shared" si="566"/>
        <v>0</v>
      </c>
      <c r="ACT21">
        <f t="shared" si="567"/>
        <v>0</v>
      </c>
      <c r="ACU21">
        <f t="shared" si="568"/>
        <v>0</v>
      </c>
      <c r="ACW21" s="4">
        <f t="shared" si="569"/>
        <v>490.09999999999997</v>
      </c>
      <c r="ACX21" s="4">
        <f t="shared" si="570"/>
        <v>73.2</v>
      </c>
      <c r="ACY21" s="4">
        <f t="shared" si="571"/>
        <v>0</v>
      </c>
      <c r="ACZ21" s="4">
        <f t="shared" si="572"/>
        <v>0</v>
      </c>
      <c r="ADA21" s="88">
        <f t="shared" si="573"/>
        <v>6.0497933849016698</v>
      </c>
      <c r="ADB21" s="4">
        <f t="shared" si="574"/>
        <v>563.29999999999995</v>
      </c>
      <c r="ADC21" s="5">
        <f t="shared" si="575"/>
        <v>9.9005050376230805</v>
      </c>
      <c r="ADD21" s="5">
        <f t="shared" si="576"/>
        <v>0</v>
      </c>
      <c r="ADE21">
        <f t="shared" si="577"/>
        <v>104.1</v>
      </c>
      <c r="ADF21">
        <f t="shared" si="578"/>
        <v>101.5</v>
      </c>
      <c r="ADG21">
        <f t="shared" si="579"/>
        <v>107.4</v>
      </c>
      <c r="ADH21">
        <f t="shared" si="580"/>
        <v>0</v>
      </c>
      <c r="ADI21">
        <f t="shared" si="581"/>
        <v>0</v>
      </c>
      <c r="ADJ21">
        <f t="shared" si="582"/>
        <v>77.400000000000006</v>
      </c>
      <c r="ADK21">
        <f t="shared" si="583"/>
        <v>27.8</v>
      </c>
      <c r="ADL21">
        <f t="shared" si="584"/>
        <v>45.4</v>
      </c>
      <c r="ADM21">
        <f t="shared" si="585"/>
        <v>99.7</v>
      </c>
      <c r="ADN21">
        <f t="shared" si="586"/>
        <v>0</v>
      </c>
      <c r="ADO21">
        <f t="shared" si="587"/>
        <v>0</v>
      </c>
      <c r="ADP21">
        <f t="shared" si="588"/>
        <v>0</v>
      </c>
      <c r="ADQ21">
        <f t="shared" si="589"/>
        <v>0</v>
      </c>
      <c r="ADR21">
        <f t="shared" si="590"/>
        <v>0</v>
      </c>
      <c r="ADS21">
        <f t="shared" si="591"/>
        <v>0</v>
      </c>
      <c r="ADT21">
        <f t="shared" si="592"/>
        <v>0</v>
      </c>
      <c r="ADU21">
        <f t="shared" si="593"/>
        <v>0</v>
      </c>
      <c r="ADV21">
        <f t="shared" si="594"/>
        <v>0</v>
      </c>
      <c r="ADW21">
        <f t="shared" si="595"/>
        <v>0</v>
      </c>
      <c r="ADX21">
        <f t="shared" si="596"/>
        <v>0</v>
      </c>
      <c r="ADY21">
        <f t="shared" si="597"/>
        <v>0</v>
      </c>
      <c r="ADZ21">
        <f t="shared" si="598"/>
        <v>0</v>
      </c>
      <c r="AEA21">
        <f t="shared" si="599"/>
        <v>0</v>
      </c>
      <c r="AEB21">
        <f t="shared" si="600"/>
        <v>0</v>
      </c>
      <c r="AEC21">
        <f t="shared" si="601"/>
        <v>0</v>
      </c>
      <c r="AED21">
        <f t="shared" si="602"/>
        <v>0</v>
      </c>
      <c r="AEE21">
        <f t="shared" si="603"/>
        <v>0</v>
      </c>
      <c r="AEF21">
        <f t="shared" si="604"/>
        <v>0</v>
      </c>
      <c r="AEG21">
        <f t="shared" si="605"/>
        <v>0</v>
      </c>
      <c r="AEH21">
        <f t="shared" si="606"/>
        <v>0</v>
      </c>
      <c r="AEI21">
        <f t="shared" si="607"/>
        <v>0</v>
      </c>
      <c r="AEJ21">
        <f t="shared" si="608"/>
        <v>0</v>
      </c>
      <c r="AEK21">
        <f t="shared" si="609"/>
        <v>0</v>
      </c>
      <c r="AEL21">
        <f t="shared" si="610"/>
        <v>0</v>
      </c>
      <c r="AEM21">
        <f t="shared" si="611"/>
        <v>0</v>
      </c>
      <c r="AEN21">
        <f t="shared" si="612"/>
        <v>0</v>
      </c>
      <c r="AEO21">
        <f t="shared" si="613"/>
        <v>0</v>
      </c>
      <c r="AEP21">
        <f t="shared" si="614"/>
        <v>0</v>
      </c>
      <c r="AEQ21">
        <f t="shared" si="615"/>
        <v>0</v>
      </c>
      <c r="AER21">
        <f t="shared" si="616"/>
        <v>0</v>
      </c>
      <c r="AES21">
        <f t="shared" si="617"/>
        <v>0</v>
      </c>
      <c r="AET21">
        <f t="shared" si="618"/>
        <v>0</v>
      </c>
      <c r="AEU21">
        <f t="shared" si="619"/>
        <v>0</v>
      </c>
      <c r="AEV21">
        <f t="shared" si="620"/>
        <v>0</v>
      </c>
      <c r="AEW21">
        <f t="shared" si="621"/>
        <v>0</v>
      </c>
      <c r="AEX21">
        <f t="shared" si="622"/>
        <v>0</v>
      </c>
      <c r="AEY21">
        <f t="shared" si="623"/>
        <v>0</v>
      </c>
      <c r="AEZ21">
        <f t="shared" si="624"/>
        <v>0</v>
      </c>
      <c r="AFA21">
        <f t="shared" si="625"/>
        <v>0</v>
      </c>
      <c r="AFB21">
        <f t="shared" si="626"/>
        <v>0</v>
      </c>
      <c r="AFC21">
        <f t="shared" si="627"/>
        <v>0</v>
      </c>
      <c r="AFD21">
        <f t="shared" si="628"/>
        <v>0</v>
      </c>
      <c r="AFE21">
        <f t="shared" si="629"/>
        <v>0</v>
      </c>
      <c r="AFF21">
        <f t="shared" si="630"/>
        <v>0</v>
      </c>
      <c r="AFG21">
        <f t="shared" si="631"/>
        <v>0</v>
      </c>
      <c r="AFH21">
        <f t="shared" si="632"/>
        <v>0</v>
      </c>
      <c r="AFI21">
        <f t="shared" si="633"/>
        <v>0</v>
      </c>
      <c r="AFJ21">
        <f t="shared" si="634"/>
        <v>0</v>
      </c>
      <c r="AFK21">
        <f t="shared" si="635"/>
        <v>0</v>
      </c>
      <c r="AFL21">
        <f t="shared" si="636"/>
        <v>0</v>
      </c>
      <c r="AFM21">
        <f t="shared" si="637"/>
        <v>0</v>
      </c>
      <c r="AFN21">
        <f t="shared" si="638"/>
        <v>0</v>
      </c>
      <c r="AFO21">
        <f t="shared" si="639"/>
        <v>0</v>
      </c>
      <c r="AFP21">
        <f t="shared" si="640"/>
        <v>0</v>
      </c>
      <c r="AFQ21">
        <f t="shared" si="641"/>
        <v>0</v>
      </c>
      <c r="AFR21">
        <f t="shared" si="642"/>
        <v>0</v>
      </c>
      <c r="AFS21">
        <f t="shared" si="643"/>
        <v>0</v>
      </c>
      <c r="AFT21">
        <f t="shared" si="644"/>
        <v>0</v>
      </c>
      <c r="AFU21">
        <f t="shared" si="645"/>
        <v>0</v>
      </c>
      <c r="AFV21">
        <f t="shared" si="646"/>
        <v>0</v>
      </c>
      <c r="AFW21">
        <f t="shared" si="647"/>
        <v>0</v>
      </c>
      <c r="AFX21">
        <f t="shared" si="648"/>
        <v>0</v>
      </c>
      <c r="AFY21">
        <f t="shared" si="649"/>
        <v>0</v>
      </c>
      <c r="AFZ21">
        <f t="shared" si="650"/>
        <v>0</v>
      </c>
      <c r="AGA21">
        <f t="shared" si="651"/>
        <v>0</v>
      </c>
      <c r="AGB21">
        <f t="shared" si="652"/>
        <v>0</v>
      </c>
      <c r="AGC21">
        <f t="shared" si="653"/>
        <v>0</v>
      </c>
      <c r="AGD21">
        <f t="shared" si="654"/>
        <v>0</v>
      </c>
      <c r="AGE21">
        <f t="shared" si="655"/>
        <v>0</v>
      </c>
      <c r="AGF21">
        <f t="shared" si="656"/>
        <v>0</v>
      </c>
      <c r="AGG21">
        <f t="shared" si="657"/>
        <v>0</v>
      </c>
      <c r="AGH21">
        <f t="shared" si="658"/>
        <v>0</v>
      </c>
      <c r="AGI21">
        <f t="shared" si="659"/>
        <v>0</v>
      </c>
      <c r="AGJ21">
        <f t="shared" si="660"/>
        <v>0</v>
      </c>
      <c r="AGK21">
        <f t="shared" si="661"/>
        <v>0</v>
      </c>
      <c r="AGM21" s="88">
        <f t="shared" si="662"/>
        <v>101.25</v>
      </c>
      <c r="AGN21" s="88">
        <v>101.25</v>
      </c>
      <c r="AGO21">
        <v>6</v>
      </c>
      <c r="AGP21">
        <f t="shared" si="663"/>
        <v>6</v>
      </c>
      <c r="AGQ21">
        <f t="shared" si="664"/>
        <v>6</v>
      </c>
      <c r="AGR21">
        <f t="shared" si="665"/>
        <v>6</v>
      </c>
      <c r="AGS21">
        <f t="shared" si="666"/>
        <v>0</v>
      </c>
      <c r="AGT21">
        <f t="shared" si="667"/>
        <v>0</v>
      </c>
      <c r="AGU21">
        <f t="shared" si="668"/>
        <v>6</v>
      </c>
      <c r="AGV21">
        <f t="shared" si="669"/>
        <v>3</v>
      </c>
      <c r="AGW21">
        <f t="shared" si="670"/>
        <v>5</v>
      </c>
      <c r="AGX21">
        <f t="shared" si="671"/>
        <v>6</v>
      </c>
      <c r="AGY21">
        <f t="shared" si="672"/>
        <v>8</v>
      </c>
      <c r="AGZ21">
        <f t="shared" si="673"/>
        <v>4</v>
      </c>
      <c r="AHA21">
        <f t="shared" si="674"/>
        <v>0</v>
      </c>
      <c r="AHB21">
        <f t="shared" si="675"/>
        <v>0</v>
      </c>
      <c r="AHC21">
        <f t="shared" si="676"/>
        <v>0</v>
      </c>
      <c r="AHD21">
        <f t="shared" si="677"/>
        <v>0</v>
      </c>
      <c r="AHE21">
        <f t="shared" si="678"/>
        <v>0</v>
      </c>
      <c r="AHF21">
        <f t="shared" si="679"/>
        <v>0</v>
      </c>
      <c r="AHG21">
        <f t="shared" si="680"/>
        <v>0</v>
      </c>
      <c r="AHH21">
        <f t="shared" si="681"/>
        <v>0</v>
      </c>
      <c r="AHI21">
        <f t="shared" si="682"/>
        <v>0</v>
      </c>
      <c r="AHJ21">
        <f t="shared" si="683"/>
        <v>0</v>
      </c>
      <c r="AHK21">
        <f t="shared" si="684"/>
        <v>0</v>
      </c>
      <c r="AHL21">
        <f t="shared" si="685"/>
        <v>0</v>
      </c>
      <c r="AHM21">
        <f t="shared" si="686"/>
        <v>0</v>
      </c>
      <c r="AHN21">
        <f t="shared" si="687"/>
        <v>0</v>
      </c>
      <c r="AHO21">
        <f t="shared" si="688"/>
        <v>0</v>
      </c>
      <c r="AHP21">
        <f t="shared" si="689"/>
        <v>0</v>
      </c>
      <c r="AHQ21">
        <f t="shared" si="690"/>
        <v>0</v>
      </c>
      <c r="AHR21">
        <f t="shared" si="691"/>
        <v>0</v>
      </c>
      <c r="AHS21">
        <f t="shared" si="692"/>
        <v>0</v>
      </c>
      <c r="AHT21">
        <f t="shared" si="693"/>
        <v>0</v>
      </c>
      <c r="AHU21">
        <f t="shared" si="694"/>
        <v>0</v>
      </c>
      <c r="AHV21">
        <f t="shared" si="695"/>
        <v>0</v>
      </c>
      <c r="AHW21">
        <f t="shared" si="696"/>
        <v>0</v>
      </c>
      <c r="AHX21">
        <f t="shared" si="697"/>
        <v>0</v>
      </c>
      <c r="AHY21">
        <f t="shared" si="698"/>
        <v>0</v>
      </c>
      <c r="AHZ21">
        <f t="shared" si="699"/>
        <v>0</v>
      </c>
      <c r="AIA21">
        <f t="shared" si="700"/>
        <v>0</v>
      </c>
      <c r="AIB21">
        <f t="shared" si="701"/>
        <v>0</v>
      </c>
      <c r="AIC21">
        <f t="shared" si="702"/>
        <v>0</v>
      </c>
      <c r="AID21">
        <f t="shared" si="703"/>
        <v>0</v>
      </c>
      <c r="AIE21">
        <f t="shared" si="704"/>
        <v>0</v>
      </c>
      <c r="AIF21">
        <f t="shared" si="705"/>
        <v>0</v>
      </c>
      <c r="AIG21">
        <f t="shared" si="706"/>
        <v>0</v>
      </c>
      <c r="AIH21">
        <f t="shared" si="707"/>
        <v>0</v>
      </c>
      <c r="AII21">
        <f t="shared" si="708"/>
        <v>0</v>
      </c>
      <c r="AIJ21">
        <f t="shared" si="709"/>
        <v>0</v>
      </c>
      <c r="AIK21">
        <f t="shared" si="710"/>
        <v>0</v>
      </c>
      <c r="AIL21">
        <f t="shared" si="711"/>
        <v>0</v>
      </c>
      <c r="AIM21">
        <f t="shared" si="712"/>
        <v>0</v>
      </c>
      <c r="AIN21">
        <f t="shared" si="713"/>
        <v>0</v>
      </c>
      <c r="AIO21">
        <f t="shared" si="714"/>
        <v>0</v>
      </c>
      <c r="AIP21">
        <f t="shared" si="715"/>
        <v>0</v>
      </c>
      <c r="AIQ21">
        <f t="shared" si="716"/>
        <v>0</v>
      </c>
      <c r="AIR21">
        <f t="shared" si="717"/>
        <v>0</v>
      </c>
      <c r="AIS21">
        <f t="shared" si="718"/>
        <v>0</v>
      </c>
      <c r="AIT21">
        <f t="shared" si="719"/>
        <v>0</v>
      </c>
      <c r="AIU21">
        <f t="shared" si="720"/>
        <v>0</v>
      </c>
      <c r="AIV21">
        <f t="shared" si="721"/>
        <v>0</v>
      </c>
      <c r="AIW21">
        <f t="shared" si="722"/>
        <v>0</v>
      </c>
      <c r="AIX21">
        <f t="shared" si="723"/>
        <v>0</v>
      </c>
      <c r="AIY21">
        <f t="shared" si="724"/>
        <v>0</v>
      </c>
      <c r="AIZ21">
        <f t="shared" si="725"/>
        <v>0</v>
      </c>
      <c r="AJA21">
        <f t="shared" si="726"/>
        <v>0</v>
      </c>
      <c r="AJB21">
        <f t="shared" si="727"/>
        <v>0</v>
      </c>
      <c r="AJC21">
        <f t="shared" si="728"/>
        <v>0</v>
      </c>
      <c r="AJD21">
        <f t="shared" si="729"/>
        <v>0</v>
      </c>
      <c r="AJE21">
        <f t="shared" si="730"/>
        <v>0</v>
      </c>
      <c r="AJF21">
        <f t="shared" si="731"/>
        <v>0</v>
      </c>
      <c r="AJG21">
        <f t="shared" si="732"/>
        <v>0</v>
      </c>
      <c r="AJH21">
        <f t="shared" si="733"/>
        <v>0</v>
      </c>
      <c r="AJI21">
        <f t="shared" si="734"/>
        <v>0</v>
      </c>
      <c r="AJJ21">
        <f t="shared" si="735"/>
        <v>0</v>
      </c>
      <c r="AJK21">
        <f t="shared" si="736"/>
        <v>0</v>
      </c>
      <c r="AJL21">
        <f t="shared" si="737"/>
        <v>0</v>
      </c>
      <c r="AJM21">
        <f t="shared" si="738"/>
        <v>0</v>
      </c>
      <c r="AJN21">
        <f t="shared" si="739"/>
        <v>0</v>
      </c>
      <c r="AJO21">
        <f t="shared" si="740"/>
        <v>0</v>
      </c>
      <c r="AJP21">
        <f t="shared" si="741"/>
        <v>0</v>
      </c>
      <c r="AJQ21">
        <f t="shared" si="742"/>
        <v>0</v>
      </c>
      <c r="AJR21">
        <f t="shared" si="743"/>
        <v>0</v>
      </c>
      <c r="AJS21">
        <f t="shared" si="744"/>
        <v>0</v>
      </c>
      <c r="AJT21">
        <f t="shared" si="745"/>
        <v>0</v>
      </c>
      <c r="AJU21">
        <f t="shared" si="746"/>
        <v>0</v>
      </c>
      <c r="AJV21">
        <f t="shared" si="747"/>
        <v>0</v>
      </c>
      <c r="AJX21">
        <v>65</v>
      </c>
      <c r="AJY21">
        <v>1</v>
      </c>
      <c r="AJZ21">
        <v>1</v>
      </c>
      <c r="AKA21">
        <f t="shared" si="748"/>
        <v>0</v>
      </c>
      <c r="AKB21">
        <f t="shared" si="749"/>
        <v>0</v>
      </c>
      <c r="AKC21">
        <f t="shared" si="750"/>
        <v>0.25</v>
      </c>
      <c r="AKD21">
        <f t="shared" si="751"/>
        <v>4</v>
      </c>
      <c r="AKE21">
        <f t="shared" si="752"/>
        <v>8</v>
      </c>
      <c r="AKF21">
        <f t="shared" si="753"/>
        <v>16</v>
      </c>
      <c r="AKG21">
        <f t="shared" si="754"/>
        <v>4</v>
      </c>
      <c r="AKH21">
        <f t="shared" si="755"/>
        <v>2</v>
      </c>
      <c r="AKI21">
        <f t="shared" si="756"/>
        <v>0</v>
      </c>
      <c r="AKJ21">
        <f t="shared" si="757"/>
        <v>0</v>
      </c>
      <c r="AKK21">
        <f t="shared" si="758"/>
        <v>0</v>
      </c>
      <c r="AKL21">
        <f t="shared" si="759"/>
        <v>0</v>
      </c>
      <c r="AKM21">
        <f t="shared" si="760"/>
        <v>0</v>
      </c>
      <c r="AKN21">
        <f t="shared" si="761"/>
        <v>0</v>
      </c>
      <c r="AKO21">
        <f t="shared" si="762"/>
        <v>0</v>
      </c>
      <c r="AKP21">
        <f t="shared" si="763"/>
        <v>0</v>
      </c>
      <c r="AKQ21">
        <f t="shared" si="764"/>
        <v>0</v>
      </c>
      <c r="AKR21">
        <f t="shared" si="765"/>
        <v>0</v>
      </c>
      <c r="AKS21">
        <f t="shared" si="766"/>
        <v>0</v>
      </c>
      <c r="AKT21">
        <f t="shared" si="767"/>
        <v>0</v>
      </c>
      <c r="AKU21">
        <f t="shared" si="768"/>
        <v>0</v>
      </c>
      <c r="AKV21">
        <f t="shared" si="769"/>
        <v>0</v>
      </c>
      <c r="AKW21">
        <f t="shared" si="770"/>
        <v>0</v>
      </c>
      <c r="AKX21">
        <f t="shared" si="771"/>
        <v>0</v>
      </c>
      <c r="AKY21">
        <f t="shared" si="772"/>
        <v>0</v>
      </c>
      <c r="AKZ21">
        <f t="shared" si="773"/>
        <v>0</v>
      </c>
      <c r="ALA21">
        <f t="shared" si="774"/>
        <v>0</v>
      </c>
      <c r="ALB21">
        <f t="shared" si="775"/>
        <v>0</v>
      </c>
      <c r="ALC21">
        <f t="shared" si="776"/>
        <v>0</v>
      </c>
      <c r="ALD21">
        <f t="shared" si="777"/>
        <v>0</v>
      </c>
      <c r="ALE21">
        <f t="shared" si="778"/>
        <v>0</v>
      </c>
      <c r="ALF21">
        <f t="shared" si="779"/>
        <v>0</v>
      </c>
      <c r="ALG21">
        <f t="shared" si="780"/>
        <v>0</v>
      </c>
      <c r="ALH21">
        <f t="shared" si="781"/>
        <v>0</v>
      </c>
      <c r="ALI21">
        <f t="shared" si="782"/>
        <v>0</v>
      </c>
      <c r="ALJ21">
        <f t="shared" si="783"/>
        <v>0</v>
      </c>
      <c r="ALK21">
        <f t="shared" si="784"/>
        <v>0</v>
      </c>
      <c r="ALL21">
        <f t="shared" si="785"/>
        <v>0</v>
      </c>
      <c r="ALM21">
        <f t="shared" si="786"/>
        <v>0</v>
      </c>
      <c r="ALN21">
        <f t="shared" si="787"/>
        <v>0</v>
      </c>
      <c r="ALO21">
        <f t="shared" si="788"/>
        <v>0</v>
      </c>
      <c r="ALP21">
        <f t="shared" si="789"/>
        <v>0</v>
      </c>
      <c r="ALQ21">
        <f t="shared" si="790"/>
        <v>0</v>
      </c>
      <c r="ALR21">
        <f t="shared" si="791"/>
        <v>0</v>
      </c>
      <c r="ALS21">
        <f t="shared" si="792"/>
        <v>0</v>
      </c>
      <c r="ALT21">
        <f t="shared" si="793"/>
        <v>0</v>
      </c>
      <c r="ALU21">
        <f t="shared" si="794"/>
        <v>0</v>
      </c>
      <c r="ALV21">
        <f t="shared" si="795"/>
        <v>0</v>
      </c>
      <c r="ALW21">
        <f t="shared" si="796"/>
        <v>0</v>
      </c>
      <c r="ALX21">
        <f t="shared" si="797"/>
        <v>0</v>
      </c>
      <c r="ALY21">
        <f t="shared" si="798"/>
        <v>0</v>
      </c>
      <c r="ALZ21">
        <f t="shared" si="799"/>
        <v>0</v>
      </c>
      <c r="AMA21">
        <f t="shared" si="800"/>
        <v>0</v>
      </c>
      <c r="AMB21">
        <f t="shared" si="801"/>
        <v>0</v>
      </c>
      <c r="AMC21">
        <f t="shared" si="802"/>
        <v>0</v>
      </c>
      <c r="AMD21">
        <f t="shared" si="803"/>
        <v>0</v>
      </c>
      <c r="AME21">
        <f t="shared" si="804"/>
        <v>0</v>
      </c>
      <c r="AMF21">
        <f t="shared" si="805"/>
        <v>0</v>
      </c>
      <c r="AMG21">
        <f t="shared" si="806"/>
        <v>0</v>
      </c>
      <c r="AMH21">
        <f t="shared" si="807"/>
        <v>0</v>
      </c>
      <c r="AMI21">
        <f t="shared" si="808"/>
        <v>0</v>
      </c>
      <c r="AMJ21">
        <f t="shared" si="809"/>
        <v>0</v>
      </c>
      <c r="AMK21">
        <f t="shared" si="810"/>
        <v>0</v>
      </c>
      <c r="AML21">
        <f t="shared" si="811"/>
        <v>0</v>
      </c>
      <c r="AMM21">
        <f t="shared" si="812"/>
        <v>0</v>
      </c>
      <c r="AMN21">
        <f t="shared" si="813"/>
        <v>0</v>
      </c>
      <c r="AMO21">
        <f t="shared" si="814"/>
        <v>0</v>
      </c>
      <c r="AMP21">
        <f t="shared" si="815"/>
        <v>0</v>
      </c>
      <c r="AMQ21">
        <f t="shared" si="816"/>
        <v>0</v>
      </c>
      <c r="AMR21">
        <f t="shared" si="817"/>
        <v>0</v>
      </c>
      <c r="AMS21">
        <f t="shared" si="818"/>
        <v>0</v>
      </c>
      <c r="AMT21">
        <f t="shared" si="819"/>
        <v>0</v>
      </c>
      <c r="AMU21">
        <f t="shared" si="820"/>
        <v>0</v>
      </c>
      <c r="AMV21">
        <f t="shared" si="821"/>
        <v>0</v>
      </c>
      <c r="AMW21">
        <f t="shared" si="822"/>
        <v>0</v>
      </c>
      <c r="AMX21">
        <f t="shared" si="823"/>
        <v>0</v>
      </c>
      <c r="AMY21">
        <f t="shared" si="824"/>
        <v>0</v>
      </c>
      <c r="AMZ21">
        <f t="shared" si="825"/>
        <v>0</v>
      </c>
      <c r="ANA21">
        <f t="shared" si="826"/>
        <v>0</v>
      </c>
      <c r="ANB21">
        <f t="shared" si="827"/>
        <v>0</v>
      </c>
      <c r="ANC21">
        <f t="shared" si="828"/>
        <v>0</v>
      </c>
      <c r="AND21">
        <f t="shared" si="829"/>
        <v>0</v>
      </c>
      <c r="ANR21" s="4">
        <v>2041</v>
      </c>
      <c r="ANS21" s="4">
        <f t="shared" si="830"/>
        <v>2041</v>
      </c>
      <c r="ANU21" s="4">
        <v>2060</v>
      </c>
      <c r="ANV21" t="str">
        <f t="shared" si="831"/>
        <v>2065</v>
      </c>
      <c r="ANW21" t="str">
        <f t="shared" si="832"/>
        <v>2067</v>
      </c>
      <c r="ANX21" t="str">
        <f t="shared" si="833"/>
        <v>2070</v>
      </c>
      <c r="ANY21" t="str">
        <f t="shared" si="834"/>
        <v>2070</v>
      </c>
      <c r="ANZ21" t="str">
        <f t="shared" si="835"/>
        <v>2070</v>
      </c>
      <c r="AOA21" t="str">
        <f t="shared" si="836"/>
        <v>2074</v>
      </c>
      <c r="AOB21" t="str">
        <f t="shared" si="837"/>
        <v>2090</v>
      </c>
      <c r="AOC21" t="str">
        <f t="shared" si="838"/>
        <v>2094</v>
      </c>
      <c r="AOD21" t="str">
        <f t="shared" si="839"/>
        <v>2095</v>
      </c>
      <c r="AOE21" t="str">
        <f t="shared" si="840"/>
        <v>2053</v>
      </c>
      <c r="AOF21" t="str">
        <f t="shared" si="841"/>
        <v>2041</v>
      </c>
      <c r="AOG21" t="str">
        <f t="shared" si="842"/>
        <v>2041</v>
      </c>
      <c r="AOH21" t="str">
        <f t="shared" si="843"/>
        <v>2041</v>
      </c>
      <c r="AOI21" t="str">
        <f t="shared" si="844"/>
        <v>2041</v>
      </c>
      <c r="AOJ21" t="str">
        <f t="shared" si="845"/>
        <v>2041</v>
      </c>
      <c r="AOK21" t="str">
        <f t="shared" si="846"/>
        <v>2041</v>
      </c>
      <c r="AOL21" t="str">
        <f t="shared" si="847"/>
        <v>2041</v>
      </c>
      <c r="AOM21" t="str">
        <f t="shared" si="848"/>
        <v>2041</v>
      </c>
      <c r="AON21" t="str">
        <f t="shared" si="849"/>
        <v>2041</v>
      </c>
      <c r="AOO21" t="str">
        <f t="shared" si="850"/>
        <v>2041</v>
      </c>
      <c r="AOP21" t="str">
        <f t="shared" si="851"/>
        <v>2041</v>
      </c>
      <c r="AOQ21" t="str">
        <f t="shared" si="852"/>
        <v>2041</v>
      </c>
      <c r="AOR21" t="str">
        <f t="shared" si="853"/>
        <v>2041</v>
      </c>
      <c r="AOS21" t="str">
        <f t="shared" si="854"/>
        <v>2041</v>
      </c>
      <c r="AOT21" t="str">
        <f t="shared" si="855"/>
        <v>2041</v>
      </c>
      <c r="AOU21" t="str">
        <f t="shared" si="856"/>
        <v>2041</v>
      </c>
      <c r="AOV21" t="str">
        <f t="shared" si="857"/>
        <v>2041</v>
      </c>
      <c r="AOW21" t="str">
        <f t="shared" si="858"/>
        <v>2041</v>
      </c>
      <c r="AOX21" t="str">
        <f t="shared" si="859"/>
        <v>2041</v>
      </c>
      <c r="AOY21" t="str">
        <f t="shared" si="860"/>
        <v>2041</v>
      </c>
      <c r="AOZ21" t="str">
        <f t="shared" si="861"/>
        <v>2041</v>
      </c>
      <c r="APA21" t="str">
        <f t="shared" si="862"/>
        <v>2041</v>
      </c>
      <c r="APB21" t="str">
        <f t="shared" si="863"/>
        <v>2041</v>
      </c>
      <c r="APC21" t="str">
        <f t="shared" si="864"/>
        <v>2041</v>
      </c>
      <c r="APD21" t="str">
        <f t="shared" si="865"/>
        <v>2041</v>
      </c>
      <c r="APE21" t="str">
        <f t="shared" si="866"/>
        <v>2041</v>
      </c>
      <c r="APF21" t="str">
        <f t="shared" si="867"/>
        <v>2041</v>
      </c>
      <c r="APG21" t="str">
        <f t="shared" si="868"/>
        <v>2041</v>
      </c>
      <c r="APH21" t="str">
        <f t="shared" si="869"/>
        <v>2041</v>
      </c>
      <c r="API21" t="str">
        <f t="shared" si="870"/>
        <v>2041</v>
      </c>
      <c r="APJ21" t="str">
        <f t="shared" si="871"/>
        <v>2041</v>
      </c>
      <c r="APK21" t="str">
        <f t="shared" si="872"/>
        <v>2041</v>
      </c>
      <c r="APL21" t="str">
        <f t="shared" si="873"/>
        <v>2041</v>
      </c>
      <c r="APM21" t="str">
        <f t="shared" si="874"/>
        <v>2041</v>
      </c>
      <c r="APN21" t="str">
        <f t="shared" si="875"/>
        <v>2041</v>
      </c>
      <c r="APO21" t="str">
        <f t="shared" si="876"/>
        <v>2041</v>
      </c>
      <c r="APP21" t="str">
        <f t="shared" si="877"/>
        <v>2041</v>
      </c>
      <c r="APQ21" t="str">
        <f t="shared" si="878"/>
        <v>2041</v>
      </c>
      <c r="APR21" t="str">
        <f t="shared" si="879"/>
        <v>2041</v>
      </c>
      <c r="APS21" t="str">
        <f t="shared" si="880"/>
        <v>2041</v>
      </c>
      <c r="APT21" t="str">
        <f t="shared" si="881"/>
        <v>2041</v>
      </c>
      <c r="APU21" t="str">
        <f t="shared" si="882"/>
        <v>2041</v>
      </c>
      <c r="APV21" t="str">
        <f t="shared" si="883"/>
        <v>2041</v>
      </c>
      <c r="APW21" t="str">
        <f t="shared" si="884"/>
        <v>2041</v>
      </c>
      <c r="APX21" t="str">
        <f t="shared" si="885"/>
        <v>2041</v>
      </c>
      <c r="APY21" t="str">
        <f t="shared" si="886"/>
        <v>2041</v>
      </c>
      <c r="APZ21" t="str">
        <f t="shared" si="887"/>
        <v>2041</v>
      </c>
      <c r="AQA21" t="str">
        <f t="shared" si="888"/>
        <v>2041</v>
      </c>
      <c r="AQB21" t="str">
        <f t="shared" si="889"/>
        <v>2041</v>
      </c>
      <c r="AQC21" t="str">
        <f t="shared" si="890"/>
        <v>2041</v>
      </c>
      <c r="AQD21" t="str">
        <f t="shared" si="891"/>
        <v>2041</v>
      </c>
      <c r="AQE21" t="str">
        <f t="shared" si="892"/>
        <v>2041</v>
      </c>
      <c r="AQF21" t="str">
        <f t="shared" si="893"/>
        <v>2041</v>
      </c>
      <c r="AQG21" t="str">
        <f t="shared" si="894"/>
        <v>2041</v>
      </c>
      <c r="AQH21" t="str">
        <f t="shared" si="895"/>
        <v>2041</v>
      </c>
      <c r="AQI21" t="str">
        <f t="shared" si="896"/>
        <v>2041</v>
      </c>
      <c r="AQJ21" t="str">
        <f t="shared" si="897"/>
        <v>2041</v>
      </c>
      <c r="AQK21" t="str">
        <f t="shared" si="898"/>
        <v>2041</v>
      </c>
      <c r="AQL21" t="str">
        <f t="shared" si="899"/>
        <v>2041</v>
      </c>
      <c r="AQM21" t="str">
        <f t="shared" si="900"/>
        <v>2041</v>
      </c>
      <c r="AQN21" t="str">
        <f t="shared" si="901"/>
        <v>2041</v>
      </c>
      <c r="AQO21" t="str">
        <f t="shared" si="902"/>
        <v>2041</v>
      </c>
      <c r="AQP21" t="str">
        <f t="shared" si="903"/>
        <v>2041</v>
      </c>
      <c r="AQQ21" t="str">
        <f t="shared" si="904"/>
        <v>2041</v>
      </c>
      <c r="AQR21" t="str">
        <f t="shared" si="905"/>
        <v>2041</v>
      </c>
      <c r="AQS21" t="str">
        <f t="shared" si="906"/>
        <v>2041</v>
      </c>
      <c r="AQT21" t="str">
        <f t="shared" si="907"/>
        <v>2041</v>
      </c>
      <c r="AQU21" t="str">
        <f t="shared" si="908"/>
        <v>2041</v>
      </c>
      <c r="AQV21" t="str">
        <f t="shared" si="909"/>
        <v>2041</v>
      </c>
      <c r="AQW21" t="str">
        <f t="shared" si="910"/>
        <v>2041</v>
      </c>
      <c r="AQX21" t="str">
        <f t="shared" si="911"/>
        <v>2041</v>
      </c>
      <c r="AQY21" t="str">
        <f t="shared" si="912"/>
        <v>2041</v>
      </c>
      <c r="AQZ21" t="str">
        <f t="shared" si="913"/>
        <v>2041</v>
      </c>
      <c r="ARA21" t="str">
        <f t="shared" si="914"/>
        <v>2041</v>
      </c>
      <c r="ARB21" t="str">
        <f t="shared" si="915"/>
        <v>2041</v>
      </c>
      <c r="ARC21">
        <v>2060</v>
      </c>
      <c r="ARH21" s="5"/>
    </row>
    <row r="22" spans="1:1152" x14ac:dyDescent="0.2">
      <c r="A22">
        <v>156</v>
      </c>
      <c r="B22" s="106" t="s">
        <v>1478</v>
      </c>
      <c r="C22" s="20">
        <f>VLOOKUP(A22, Rankings!$A$2:$AN$161, 40, FALSE)</f>
        <v>20</v>
      </c>
      <c r="D22" s="106" t="s">
        <v>220</v>
      </c>
      <c r="F22" s="4">
        <v>2</v>
      </c>
      <c r="G22" s="4">
        <v>15</v>
      </c>
      <c r="I22" s="5">
        <f t="shared" si="0"/>
        <v>11</v>
      </c>
      <c r="L22" t="s">
        <v>1904</v>
      </c>
      <c r="M22" t="s">
        <v>2180</v>
      </c>
      <c r="N22" t="s">
        <v>2490</v>
      </c>
      <c r="O22" t="s">
        <v>2590</v>
      </c>
      <c r="P22" t="s">
        <v>2784</v>
      </c>
      <c r="Q22" t="s">
        <v>3134</v>
      </c>
      <c r="R22" t="s">
        <v>3421</v>
      </c>
      <c r="S22" t="s">
        <v>3563</v>
      </c>
      <c r="T22" t="s">
        <v>3773</v>
      </c>
      <c r="U22" t="s">
        <v>4055</v>
      </c>
      <c r="V22" t="s">
        <v>4222</v>
      </c>
      <c r="W22" t="str">
        <f>Rankings!D21</f>
        <v>-</v>
      </c>
      <c r="X22" t="s">
        <v>10</v>
      </c>
      <c r="Y22" t="s">
        <v>10</v>
      </c>
      <c r="Z22" t="s">
        <v>10</v>
      </c>
      <c r="AA22" t="s">
        <v>10</v>
      </c>
      <c r="AB22" t="s">
        <v>10</v>
      </c>
      <c r="AC22" t="s">
        <v>10</v>
      </c>
      <c r="AD22" t="s">
        <v>10</v>
      </c>
      <c r="AE22" t="s">
        <v>10</v>
      </c>
      <c r="AF22" t="s">
        <v>10</v>
      </c>
      <c r="AG22" t="s">
        <v>10</v>
      </c>
      <c r="AH22" t="s">
        <v>10</v>
      </c>
      <c r="AI22" t="s">
        <v>10</v>
      </c>
      <c r="AJ22" t="s">
        <v>10</v>
      </c>
      <c r="AK22" t="s">
        <v>10</v>
      </c>
      <c r="AL22" t="s">
        <v>10</v>
      </c>
      <c r="AM22" t="s">
        <v>10</v>
      </c>
      <c r="AN22" t="s">
        <v>10</v>
      </c>
      <c r="AO22" t="s">
        <v>10</v>
      </c>
      <c r="AP22" t="s">
        <v>10</v>
      </c>
      <c r="AQ22" t="s">
        <v>10</v>
      </c>
      <c r="AR22" t="s">
        <v>10</v>
      </c>
      <c r="AS22" t="s">
        <v>10</v>
      </c>
      <c r="AT22" t="s">
        <v>10</v>
      </c>
      <c r="AU22" t="s">
        <v>10</v>
      </c>
      <c r="AV22" t="s">
        <v>10</v>
      </c>
      <c r="AW22" t="s">
        <v>10</v>
      </c>
      <c r="AX22" t="s">
        <v>10</v>
      </c>
      <c r="AY22" t="s">
        <v>10</v>
      </c>
      <c r="AZ22" t="s">
        <v>10</v>
      </c>
      <c r="BA22" t="s">
        <v>10</v>
      </c>
      <c r="BB22" t="s">
        <v>10</v>
      </c>
      <c r="BC22" t="s">
        <v>10</v>
      </c>
      <c r="BD22" t="s">
        <v>10</v>
      </c>
      <c r="BE22" t="s">
        <v>10</v>
      </c>
      <c r="BF22" t="s">
        <v>10</v>
      </c>
      <c r="BG22" t="s">
        <v>10</v>
      </c>
      <c r="BH22" t="s">
        <v>10</v>
      </c>
      <c r="BI22" t="s">
        <v>10</v>
      </c>
      <c r="BJ22" t="s">
        <v>10</v>
      </c>
      <c r="BK22" t="s">
        <v>10</v>
      </c>
      <c r="BL22" t="s">
        <v>10</v>
      </c>
      <c r="BM22" t="s">
        <v>10</v>
      </c>
      <c r="BN22" t="s">
        <v>10</v>
      </c>
      <c r="BO22" t="s">
        <v>10</v>
      </c>
      <c r="BP22" t="s">
        <v>10</v>
      </c>
      <c r="BQ22" t="s">
        <v>10</v>
      </c>
      <c r="BR22" t="s">
        <v>10</v>
      </c>
      <c r="BS22" t="s">
        <v>10</v>
      </c>
      <c r="BT22" t="s">
        <v>10</v>
      </c>
      <c r="BU22" t="s">
        <v>10</v>
      </c>
      <c r="BV22" t="s">
        <v>10</v>
      </c>
      <c r="BW22" t="s">
        <v>10</v>
      </c>
      <c r="BX22" t="s">
        <v>10</v>
      </c>
      <c r="BY22" t="s">
        <v>10</v>
      </c>
      <c r="BZ22" t="s">
        <v>10</v>
      </c>
      <c r="CA22" t="s">
        <v>10</v>
      </c>
      <c r="CB22" t="s">
        <v>10</v>
      </c>
      <c r="CC22" t="s">
        <v>10</v>
      </c>
      <c r="CD22" t="s">
        <v>10</v>
      </c>
      <c r="CE22" t="s">
        <v>10</v>
      </c>
      <c r="CF22" t="s">
        <v>10</v>
      </c>
      <c r="CG22" t="s">
        <v>10</v>
      </c>
      <c r="CH22" t="s">
        <v>10</v>
      </c>
      <c r="CI22" t="s">
        <v>10</v>
      </c>
      <c r="CJ22" t="s">
        <v>10</v>
      </c>
      <c r="CK22" t="s">
        <v>10</v>
      </c>
      <c r="CL22" t="s">
        <v>10</v>
      </c>
      <c r="CM22" t="s">
        <v>10</v>
      </c>
      <c r="CN22" t="s">
        <v>10</v>
      </c>
      <c r="CO22" t="s">
        <v>10</v>
      </c>
      <c r="CP22" t="s">
        <v>10</v>
      </c>
      <c r="CQ22" t="s">
        <v>10</v>
      </c>
      <c r="CR22" t="s">
        <v>10</v>
      </c>
      <c r="CT22" s="4">
        <f t="shared" si="1"/>
        <v>4</v>
      </c>
      <c r="CU22" s="4">
        <f t="shared" si="2"/>
        <v>0</v>
      </c>
      <c r="CV22" s="4">
        <f t="shared" si="3"/>
        <v>0</v>
      </c>
      <c r="CW22" s="4">
        <f t="shared" si="4"/>
        <v>1</v>
      </c>
      <c r="CX22" s="4">
        <f t="shared" si="5"/>
        <v>2</v>
      </c>
      <c r="CY22" s="4">
        <f t="shared" si="6"/>
        <v>0</v>
      </c>
      <c r="CZ22" s="4">
        <f t="shared" si="7"/>
        <v>0</v>
      </c>
      <c r="DA22" s="4">
        <f t="shared" si="8"/>
        <v>0</v>
      </c>
      <c r="DB22" s="4">
        <f t="shared" si="9"/>
        <v>4</v>
      </c>
      <c r="DC22" s="4">
        <f t="shared" si="10"/>
        <v>0</v>
      </c>
      <c r="DD22" s="4">
        <f t="shared" si="11"/>
        <v>0</v>
      </c>
      <c r="DE22" s="4">
        <f t="shared" si="12"/>
        <v>0</v>
      </c>
      <c r="DF22" s="4">
        <f t="shared" si="13"/>
        <v>0</v>
      </c>
      <c r="DG22" s="4">
        <f t="shared" si="14"/>
        <v>0</v>
      </c>
      <c r="DH22" s="4">
        <f t="shared" si="15"/>
        <v>0</v>
      </c>
      <c r="DI22" s="152">
        <f t="shared" si="16"/>
        <v>0</v>
      </c>
      <c r="DJ22" s="153">
        <f t="shared" si="17"/>
        <v>4</v>
      </c>
      <c r="DK22" s="4">
        <f t="shared" si="18"/>
        <v>1</v>
      </c>
      <c r="DL22" s="4">
        <f t="shared" si="19"/>
        <v>2</v>
      </c>
      <c r="DM22" s="4">
        <f t="shared" si="20"/>
        <v>0</v>
      </c>
      <c r="DN22" s="4">
        <f t="shared" si="21"/>
        <v>4</v>
      </c>
      <c r="DO22" s="4">
        <f t="shared" si="22"/>
        <v>0</v>
      </c>
      <c r="DP22" s="4">
        <f t="shared" si="23"/>
        <v>0</v>
      </c>
      <c r="DQ22" s="4">
        <f t="shared" si="24"/>
        <v>0</v>
      </c>
      <c r="DR22" s="4">
        <f t="shared" si="25"/>
        <v>14</v>
      </c>
      <c r="DS22" s="4">
        <f t="shared" si="26"/>
        <v>10</v>
      </c>
      <c r="DT22" s="4">
        <f t="shared" si="27"/>
        <v>12</v>
      </c>
      <c r="DU22" t="str">
        <f t="shared" si="28"/>
        <v>3R</v>
      </c>
      <c r="DV22" t="str">
        <f t="shared" si="29"/>
        <v>3R</v>
      </c>
      <c r="DW22" t="str">
        <f t="shared" si="30"/>
        <v>0R</v>
      </c>
      <c r="DX22" t="str">
        <f t="shared" si="31"/>
        <v>3S</v>
      </c>
      <c r="DY22" t="str">
        <f t="shared" si="32"/>
        <v>3S</v>
      </c>
      <c r="DZ22" t="str">
        <f t="shared" si="33"/>
        <v>3R</v>
      </c>
      <c r="EA22" t="str">
        <f t="shared" si="34"/>
        <v>3L</v>
      </c>
      <c r="EB22" t="str">
        <f t="shared" si="35"/>
        <v>3L</v>
      </c>
      <c r="EC22" t="str">
        <f t="shared" si="36"/>
        <v>3R</v>
      </c>
      <c r="ED22" t="str">
        <f t="shared" si="37"/>
        <v>3S</v>
      </c>
      <c r="EE22" t="str">
        <f t="shared" si="38"/>
        <v>3S</v>
      </c>
      <c r="EF22">
        <f t="shared" si="39"/>
        <v>0</v>
      </c>
      <c r="EG22">
        <f t="shared" si="40"/>
        <v>0</v>
      </c>
      <c r="EH22">
        <f t="shared" si="41"/>
        <v>0</v>
      </c>
      <c r="EI22">
        <f t="shared" si="42"/>
        <v>0</v>
      </c>
      <c r="EJ22">
        <f t="shared" si="43"/>
        <v>0</v>
      </c>
      <c r="EK22">
        <f t="shared" si="44"/>
        <v>0</v>
      </c>
      <c r="EL22">
        <f t="shared" si="45"/>
        <v>0</v>
      </c>
      <c r="EM22">
        <f t="shared" si="46"/>
        <v>0</v>
      </c>
      <c r="EN22">
        <f t="shared" si="47"/>
        <v>0</v>
      </c>
      <c r="EO22">
        <f t="shared" si="48"/>
        <v>0</v>
      </c>
      <c r="EP22">
        <f t="shared" si="49"/>
        <v>0</v>
      </c>
      <c r="EQ22">
        <f t="shared" si="50"/>
        <v>0</v>
      </c>
      <c r="ER22">
        <f t="shared" si="51"/>
        <v>0</v>
      </c>
      <c r="ES22">
        <f t="shared" si="52"/>
        <v>0</v>
      </c>
      <c r="ET22">
        <f t="shared" si="53"/>
        <v>0</v>
      </c>
      <c r="EU22">
        <f t="shared" si="54"/>
        <v>0</v>
      </c>
      <c r="EV22">
        <f t="shared" si="55"/>
        <v>0</v>
      </c>
      <c r="EW22">
        <f t="shared" si="56"/>
        <v>0</v>
      </c>
      <c r="EX22">
        <f t="shared" si="57"/>
        <v>0</v>
      </c>
      <c r="EY22">
        <f t="shared" si="58"/>
        <v>0</v>
      </c>
      <c r="EZ22">
        <f t="shared" si="59"/>
        <v>0</v>
      </c>
      <c r="FA22">
        <f t="shared" si="60"/>
        <v>0</v>
      </c>
      <c r="FB22">
        <f t="shared" si="61"/>
        <v>0</v>
      </c>
      <c r="FC22">
        <f t="shared" si="62"/>
        <v>0</v>
      </c>
      <c r="FD22">
        <f t="shared" si="63"/>
        <v>0</v>
      </c>
      <c r="FE22">
        <f t="shared" si="64"/>
        <v>0</v>
      </c>
      <c r="FF22">
        <f t="shared" si="65"/>
        <v>0</v>
      </c>
      <c r="FG22">
        <f t="shared" si="66"/>
        <v>0</v>
      </c>
      <c r="FH22">
        <f t="shared" si="67"/>
        <v>0</v>
      </c>
      <c r="FI22">
        <f t="shared" si="68"/>
        <v>0</v>
      </c>
      <c r="FJ22">
        <f t="shared" si="69"/>
        <v>0</v>
      </c>
      <c r="FK22">
        <f t="shared" si="70"/>
        <v>0</v>
      </c>
      <c r="FL22">
        <f t="shared" si="71"/>
        <v>0</v>
      </c>
      <c r="FM22">
        <f t="shared" si="72"/>
        <v>0</v>
      </c>
      <c r="FN22">
        <f t="shared" si="73"/>
        <v>0</v>
      </c>
      <c r="FO22">
        <f t="shared" si="74"/>
        <v>0</v>
      </c>
      <c r="FP22">
        <f t="shared" si="75"/>
        <v>0</v>
      </c>
      <c r="FQ22">
        <f t="shared" si="76"/>
        <v>0</v>
      </c>
      <c r="FR22">
        <f t="shared" si="77"/>
        <v>0</v>
      </c>
      <c r="FS22">
        <f t="shared" si="78"/>
        <v>0</v>
      </c>
      <c r="FT22">
        <f t="shared" si="79"/>
        <v>0</v>
      </c>
      <c r="FU22">
        <f t="shared" si="80"/>
        <v>0</v>
      </c>
      <c r="FV22">
        <f t="shared" si="81"/>
        <v>0</v>
      </c>
      <c r="FW22">
        <f t="shared" si="82"/>
        <v>0</v>
      </c>
      <c r="FX22">
        <f t="shared" si="83"/>
        <v>0</v>
      </c>
      <c r="FY22">
        <f t="shared" si="84"/>
        <v>0</v>
      </c>
      <c r="FZ22">
        <f t="shared" si="85"/>
        <v>0</v>
      </c>
      <c r="GA22">
        <f t="shared" si="86"/>
        <v>0</v>
      </c>
      <c r="GB22">
        <f t="shared" si="87"/>
        <v>0</v>
      </c>
      <c r="GC22">
        <f t="shared" si="88"/>
        <v>0</v>
      </c>
      <c r="GD22">
        <f t="shared" si="89"/>
        <v>0</v>
      </c>
      <c r="GE22">
        <f t="shared" si="90"/>
        <v>0</v>
      </c>
      <c r="GF22">
        <f t="shared" si="91"/>
        <v>0</v>
      </c>
      <c r="GG22">
        <f t="shared" si="92"/>
        <v>0</v>
      </c>
      <c r="GH22">
        <f t="shared" si="93"/>
        <v>0</v>
      </c>
      <c r="GI22">
        <f t="shared" si="94"/>
        <v>0</v>
      </c>
      <c r="GJ22">
        <f t="shared" si="95"/>
        <v>0</v>
      </c>
      <c r="GK22">
        <f t="shared" si="96"/>
        <v>0</v>
      </c>
      <c r="GL22">
        <f t="shared" si="97"/>
        <v>0</v>
      </c>
      <c r="GM22">
        <f t="shared" si="98"/>
        <v>0</v>
      </c>
      <c r="GN22">
        <f t="shared" si="99"/>
        <v>0</v>
      </c>
      <c r="GO22">
        <f t="shared" si="100"/>
        <v>0</v>
      </c>
      <c r="GP22">
        <f t="shared" si="101"/>
        <v>0</v>
      </c>
      <c r="GQ22">
        <f t="shared" si="102"/>
        <v>0</v>
      </c>
      <c r="GR22">
        <f t="shared" si="103"/>
        <v>0</v>
      </c>
      <c r="GS22">
        <f t="shared" si="104"/>
        <v>0</v>
      </c>
      <c r="GT22">
        <f t="shared" si="105"/>
        <v>0</v>
      </c>
      <c r="GU22">
        <f t="shared" si="106"/>
        <v>0</v>
      </c>
      <c r="GV22">
        <f t="shared" si="107"/>
        <v>0</v>
      </c>
      <c r="GW22">
        <f t="shared" si="108"/>
        <v>0</v>
      </c>
      <c r="GX22">
        <f t="shared" si="109"/>
        <v>0</v>
      </c>
      <c r="GY22">
        <f t="shared" si="110"/>
        <v>0</v>
      </c>
      <c r="GZ22">
        <f t="shared" si="111"/>
        <v>0</v>
      </c>
      <c r="HA22">
        <f t="shared" si="112"/>
        <v>0</v>
      </c>
      <c r="HB22" s="176" t="s">
        <v>269</v>
      </c>
      <c r="HC22" s="89">
        <f t="shared" si="113"/>
        <v>247.90767236136122</v>
      </c>
      <c r="HD22" s="89">
        <f t="shared" si="114"/>
        <v>106.07371026664256</v>
      </c>
      <c r="HE22" s="89">
        <f t="shared" si="115"/>
        <v>197.59443299164602</v>
      </c>
      <c r="HF22" s="89">
        <f t="shared" si="116"/>
        <v>0</v>
      </c>
      <c r="HH22" s="88">
        <f t="shared" si="117"/>
        <v>551.5758156196498</v>
      </c>
      <c r="HI22" s="88">
        <f t="shared" si="118"/>
        <v>49.398608247911504</v>
      </c>
      <c r="HK22">
        <f>IFERROR(VLOOKUP(_xlfn.NUMBERVALUE(MID(L22, SEARCH("!", L22)+1, SEARCH("+", L22)-SEARCH("!", L22)-1)), Rankings!$A$2:$BK$161, 63, FALSE),0)</f>
        <v>39.301156012828677</v>
      </c>
      <c r="HL22">
        <f>IFERROR(VLOOKUP(_xlfn.NUMBERVALUE(MID(M22, SEARCH("!", M22)+1, SEARCH("+", M22)-SEARCH("!", M22)-1)), Rankings!$A$2:$BK$161, 63, FALSE),0)</f>
        <v>50.910089770846305</v>
      </c>
      <c r="HM22">
        <f>IFERROR(VLOOKUP(_xlfn.NUMBERVALUE(MID(N22, SEARCH("!", N22)+1, SEARCH("+", N22)-SEARCH("!", N22)-1)), Rankings!$A$2:$BK$161, 63, FALSE),0)</f>
        <v>69.07795163192533</v>
      </c>
      <c r="HN22">
        <f>IFERROR(VLOOKUP(_xlfn.NUMBERVALUE(MID(O22, SEARCH("!", O22)+1, SEARCH("+", O22)-SEARCH("!", O22)-1)), Rankings!$A$2:$BK$161, 63, FALSE),0)</f>
        <v>45.545157351141022</v>
      </c>
      <c r="HO22">
        <f>IFERROR(VLOOKUP(_xlfn.NUMBERVALUE(MID(P22, SEARCH("!", P22)+1, SEARCH("+", P22)-SEARCH("!", P22)-1)), Rankings!$A$2:$BK$161, 63, FALSE),0)</f>
        <v>32.803816327749196</v>
      </c>
      <c r="HP22">
        <f>IFERROR(VLOOKUP(_xlfn.NUMBERVALUE(MID(Q22, SEARCH("!", Q22)+1, SEARCH("+", Q22)-SEARCH("!", Q22)-1)), Rankings!$A$2:$BK$161, 63, FALSE),0)</f>
        <v>47.695430254270278</v>
      </c>
      <c r="HQ22">
        <f>IFERROR(VLOOKUP(_xlfn.NUMBERVALUE(MID(R22, SEARCH("!", R22)+1, SEARCH("+", R22)-SEARCH("!", R22)-1)), Rankings!$A$2:$BK$161, 63, FALSE),0)</f>
        <v>57.749962593693567</v>
      </c>
      <c r="HR22">
        <f>IFERROR(VLOOKUP(_xlfn.NUMBERVALUE(MID(S22, SEARCH("!", S22)+1, SEARCH("+", S22)-SEARCH("!", S22)-1)), Rankings!$A$2:$BK$161, 63, FALSE),0)</f>
        <v>48.323747672949004</v>
      </c>
      <c r="HS22">
        <f>IFERROR(VLOOKUP(_xlfn.NUMBERVALUE(MID(T22, SEARCH("!", T22)+1, SEARCH("+", T22)-SEARCH("!", T22)-1)), Rankings!$A$2:$BK$161, 63, FALSE),0)</f>
        <v>40.923044691490631</v>
      </c>
      <c r="HT22">
        <f>IFERROR(VLOOKUP(_xlfn.NUMBERVALUE(MID(U22, SEARCH("!", U22)+1, SEARCH("+", U22)-SEARCH("!", U22)-1)), Rankings!$A$2:$BK$161, 63, FALSE),0)</f>
        <v>55.548751592916311</v>
      </c>
      <c r="HU22">
        <f>IFERROR(VLOOKUP(_xlfn.NUMBERVALUE(MID(V22, SEARCH("!", V22)+1, SEARCH("+", V22)-SEARCH("!", V22)-1)), Rankings!$A$2:$BK$161, 63, FALSE),0)</f>
        <v>63.69670771983948</v>
      </c>
      <c r="HV22">
        <f>IFERROR(VLOOKUP(_xlfn.NUMBERVALUE(MID(W22, SEARCH("!", W22)+1, SEARCH("+", W22)-SEARCH("!", W22)-1)), Rankings!$A$2:$BK$161, 63, FALSE),0)</f>
        <v>0</v>
      </c>
      <c r="HW22">
        <f>IFERROR(VLOOKUP(_xlfn.NUMBERVALUE(MID(X22, SEARCH("!", X22)+1, SEARCH("+", X22)-SEARCH("!", X22)-1)), Rankings!$A$2:$BK$161, 63, FALSE),0)</f>
        <v>0</v>
      </c>
      <c r="HX22">
        <f>IFERROR(VLOOKUP(_xlfn.NUMBERVALUE(MID(Y22, SEARCH("!", Y22)+1, SEARCH("+", Y22)-SEARCH("!", Y22)-1)), Rankings!$A$2:$BK$161, 63, FALSE),0)</f>
        <v>0</v>
      </c>
      <c r="HY22">
        <f>IFERROR(VLOOKUP(_xlfn.NUMBERVALUE(MID(Z22, SEARCH("!", Z22)+1, SEARCH("+", Z22)-SEARCH("!", Z22)-1)), Rankings!$A$2:$BK$161, 63, FALSE),0)</f>
        <v>0</v>
      </c>
      <c r="HZ22">
        <f>IFERROR(VLOOKUP(_xlfn.NUMBERVALUE(MID(AA22, SEARCH("!", AA22)+1, SEARCH("+", AA22)-SEARCH("!", AA22)-1)), Rankings!$A$2:$BK$161, 63, FALSE),0)</f>
        <v>0</v>
      </c>
      <c r="IA22">
        <f>IFERROR(VLOOKUP(_xlfn.NUMBERVALUE(MID(AB22, SEARCH("!", AB22)+1, SEARCH("+", AB22)-SEARCH("!", AB22)-1)), Rankings!$A$2:$BK$161, 63, FALSE),0)</f>
        <v>0</v>
      </c>
      <c r="IB22">
        <f>IFERROR(VLOOKUP(_xlfn.NUMBERVALUE(MID(AC22, SEARCH("!", AC22)+1, SEARCH("+", AC22)-SEARCH("!", AC22)-1)), Rankings!$A$2:$BK$161, 63, FALSE),0)</f>
        <v>0</v>
      </c>
      <c r="IC22">
        <f>IFERROR(VLOOKUP(_xlfn.NUMBERVALUE(MID(AD22, SEARCH("!", AD22)+1, SEARCH("+", AD22)-SEARCH("!", AD22)-1)), Rankings!$A$2:$BK$161, 63, FALSE),0)</f>
        <v>0</v>
      </c>
      <c r="ID22">
        <f>IFERROR(VLOOKUP(_xlfn.NUMBERVALUE(MID(AE22, SEARCH("!", AE22)+1, SEARCH("+", AE22)-SEARCH("!", AE22)-1)), Rankings!$A$2:$BK$161, 63, FALSE),0)</f>
        <v>0</v>
      </c>
      <c r="IE22">
        <f>IFERROR(VLOOKUP(_xlfn.NUMBERVALUE(MID(AF22, SEARCH("!", AF22)+1, SEARCH("+", AF22)-SEARCH("!", AF22)-1)), Rankings!$A$2:$BK$161, 63, FALSE),0)</f>
        <v>0</v>
      </c>
      <c r="IF22">
        <f>IFERROR(VLOOKUP(_xlfn.NUMBERVALUE(MID(AG22, SEARCH("!", AG22)+1, SEARCH("+", AG22)-SEARCH("!", AG22)-1)), Rankings!$A$2:$BK$161, 63, FALSE),0)</f>
        <v>0</v>
      </c>
      <c r="IG22">
        <f>IFERROR(VLOOKUP(_xlfn.NUMBERVALUE(MID(AH22, SEARCH("!", AH22)+1, SEARCH("+", AH22)-SEARCH("!", AH22)-1)), Rankings!$A$2:$BK$161, 63, FALSE),0)</f>
        <v>0</v>
      </c>
      <c r="IH22">
        <f>IFERROR(VLOOKUP(_xlfn.NUMBERVALUE(MID(AI22, SEARCH("!", AI22)+1, SEARCH("+", AI22)-SEARCH("!", AI22)-1)), Rankings!$A$2:$BK$161, 63, FALSE),0)</f>
        <v>0</v>
      </c>
      <c r="II22">
        <f>IFERROR(VLOOKUP(_xlfn.NUMBERVALUE(MID(AJ22, SEARCH("!", AJ22)+1, SEARCH("+", AJ22)-SEARCH("!", AJ22)-1)), Rankings!$A$2:$BK$161, 63, FALSE),0)</f>
        <v>0</v>
      </c>
      <c r="IJ22">
        <f>IFERROR(VLOOKUP(_xlfn.NUMBERVALUE(MID(AK22, SEARCH("!", AK22)+1, SEARCH("+", AK22)-SEARCH("!", AK22)-1)), Rankings!$A$2:$BK$161, 63, FALSE),0)</f>
        <v>0</v>
      </c>
      <c r="IK22">
        <f>IFERROR(VLOOKUP(_xlfn.NUMBERVALUE(MID(AL22, SEARCH("!", AL22)+1, SEARCH("+", AL22)-SEARCH("!", AL22)-1)), Rankings!$A$2:$BK$161, 63, FALSE),0)</f>
        <v>0</v>
      </c>
      <c r="IL22">
        <f>IFERROR(VLOOKUP(_xlfn.NUMBERVALUE(MID(AM22, SEARCH("!", AM22)+1, SEARCH("+", AM22)-SEARCH("!", AM22)-1)), Rankings!$A$2:$BK$161, 63, FALSE),0)</f>
        <v>0</v>
      </c>
      <c r="IM22">
        <f>IFERROR(VLOOKUP(_xlfn.NUMBERVALUE(MID(AN22, SEARCH("!", AN22)+1, SEARCH("+", AN22)-SEARCH("!", AN22)-1)), Rankings!$A$2:$BK$161, 63, FALSE),0)</f>
        <v>0</v>
      </c>
      <c r="IN22">
        <f>IFERROR(VLOOKUP(_xlfn.NUMBERVALUE(MID(AO22, SEARCH("!", AO22)+1, SEARCH("+", AO22)-SEARCH("!", AO22)-1)), Rankings!$A$2:$BK$161, 63, FALSE),0)</f>
        <v>0</v>
      </c>
      <c r="IO22">
        <f>IFERROR(VLOOKUP(_xlfn.NUMBERVALUE(MID(AP22, SEARCH("!", AP22)+1, SEARCH("+", AP22)-SEARCH("!", AP22)-1)), Rankings!$A$2:$BK$161, 63, FALSE),0)</f>
        <v>0</v>
      </c>
      <c r="IP22">
        <f>IFERROR(VLOOKUP(_xlfn.NUMBERVALUE(MID(AQ22, SEARCH("!", AQ22)+1, SEARCH("+", AQ22)-SEARCH("!", AQ22)-1)), Rankings!$A$2:$BK$161, 63, FALSE),0)</f>
        <v>0</v>
      </c>
      <c r="IQ22">
        <f>IFERROR(VLOOKUP(_xlfn.NUMBERVALUE(MID(AR22, SEARCH("!", AR22)+1, SEARCH("+", AR22)-SEARCH("!", AR22)-1)), Rankings!$A$2:$BK$161, 63, FALSE),0)</f>
        <v>0</v>
      </c>
      <c r="IR22">
        <f>IFERROR(VLOOKUP(_xlfn.NUMBERVALUE(MID(AS22, SEARCH("!", AS22)+1, SEARCH("+", AS22)-SEARCH("!", AS22)-1)), Rankings!$A$2:$BK$161, 63, FALSE),0)</f>
        <v>0</v>
      </c>
      <c r="IS22">
        <f>IFERROR(VLOOKUP(_xlfn.NUMBERVALUE(MID(AT22, SEARCH("!", AT22)+1, SEARCH("+", AT22)-SEARCH("!", AT22)-1)), Rankings!$A$2:$BK$161, 63, FALSE),0)</f>
        <v>0</v>
      </c>
      <c r="IT22">
        <f>IFERROR(VLOOKUP(_xlfn.NUMBERVALUE(MID(AU22, SEARCH("!", AU22)+1, SEARCH("+", AU22)-SEARCH("!", AU22)-1)), Rankings!$A$2:$BK$161, 63, FALSE),0)</f>
        <v>0</v>
      </c>
      <c r="IU22">
        <f>IFERROR(VLOOKUP(_xlfn.NUMBERVALUE(MID(AV22, SEARCH("!", AV22)+1, SEARCH("+", AV22)-SEARCH("!", AV22)-1)), Rankings!$A$2:$BK$161, 63, FALSE),0)</f>
        <v>0</v>
      </c>
      <c r="IV22">
        <f>IFERROR(VLOOKUP(_xlfn.NUMBERVALUE(MID(AW22, SEARCH("!", AW22)+1, SEARCH("+", AW22)-SEARCH("!", AW22)-1)), Rankings!$A$2:$BK$161, 63, FALSE),0)</f>
        <v>0</v>
      </c>
      <c r="IW22">
        <f>IFERROR(VLOOKUP(_xlfn.NUMBERVALUE(MID(AX22, SEARCH("!", AX22)+1, SEARCH("+", AX22)-SEARCH("!", AX22)-1)), Rankings!$A$2:$BK$161, 63, FALSE),0)</f>
        <v>0</v>
      </c>
      <c r="IX22">
        <f>IFERROR(VLOOKUP(_xlfn.NUMBERVALUE(MID(AY22, SEARCH("!", AY22)+1, SEARCH("+", AY22)-SEARCH("!", AY22)-1)), Rankings!$A$2:$BK$161, 63, FALSE),0)</f>
        <v>0</v>
      </c>
      <c r="IY22">
        <f>IFERROR(VLOOKUP(_xlfn.NUMBERVALUE(MID(AZ22, SEARCH("!", AZ22)+1, SEARCH("+", AZ22)-SEARCH("!", AZ22)-1)), Rankings!$A$2:$BK$161, 63, FALSE),0)</f>
        <v>0</v>
      </c>
      <c r="IZ22">
        <f>IFERROR(VLOOKUP(_xlfn.NUMBERVALUE(MID(BA22, SEARCH("!", BA22)+1, SEARCH("+", BA22)-SEARCH("!", BA22)-1)), Rankings!$A$2:$BK$161, 63, FALSE),0)</f>
        <v>0</v>
      </c>
      <c r="JA22">
        <f>IFERROR(VLOOKUP(_xlfn.NUMBERVALUE(MID(BB22, SEARCH("!", BB22)+1, SEARCH("+", BB22)-SEARCH("!", BB22)-1)), Rankings!$A$2:$BK$161, 63, FALSE),0)</f>
        <v>0</v>
      </c>
      <c r="JB22">
        <f>IFERROR(VLOOKUP(_xlfn.NUMBERVALUE(MID(BC22, SEARCH("!", BC22)+1, SEARCH("+", BC22)-SEARCH("!", BC22)-1)), Rankings!$A$2:$BK$161, 63, FALSE),0)</f>
        <v>0</v>
      </c>
      <c r="JC22">
        <f>IFERROR(VLOOKUP(_xlfn.NUMBERVALUE(MID(BD22, SEARCH("!", BD22)+1, SEARCH("+", BD22)-SEARCH("!", BD22)-1)), Rankings!$A$2:$BK$161, 63, FALSE),0)</f>
        <v>0</v>
      </c>
      <c r="JD22">
        <f>IFERROR(VLOOKUP(_xlfn.NUMBERVALUE(MID(BE22, SEARCH("!", BE22)+1, SEARCH("+", BE22)-SEARCH("!", BE22)-1)), Rankings!$A$2:$BK$161, 63, FALSE),0)</f>
        <v>0</v>
      </c>
      <c r="JE22">
        <f>IFERROR(VLOOKUP(_xlfn.NUMBERVALUE(MID(BF22, SEARCH("!", BF22)+1, SEARCH("+", BF22)-SEARCH("!", BF22)-1)), Rankings!$A$2:$BK$161, 63, FALSE),0)</f>
        <v>0</v>
      </c>
      <c r="JF22">
        <f>IFERROR(VLOOKUP(_xlfn.NUMBERVALUE(MID(BG22, SEARCH("!", BG22)+1, SEARCH("+", BG22)-SEARCH("!", BG22)-1)), Rankings!$A$2:$BK$161, 63, FALSE),0)</f>
        <v>0</v>
      </c>
      <c r="JG22">
        <f>IFERROR(VLOOKUP(_xlfn.NUMBERVALUE(MID(BH22, SEARCH("!", BH22)+1, SEARCH("+", BH22)-SEARCH("!", BH22)-1)), Rankings!$A$2:$BK$161, 63, FALSE),0)</f>
        <v>0</v>
      </c>
      <c r="JH22">
        <f>IFERROR(VLOOKUP(_xlfn.NUMBERVALUE(MID(BI22, SEARCH("!", BI22)+1, SEARCH("+", BI22)-SEARCH("!", BI22)-1)), Rankings!$A$2:$BK$161, 63, FALSE),0)</f>
        <v>0</v>
      </c>
      <c r="JI22">
        <f>IFERROR(VLOOKUP(_xlfn.NUMBERVALUE(MID(BJ22, SEARCH("!", BJ22)+1, SEARCH("+", BJ22)-SEARCH("!", BJ22)-1)), Rankings!$A$2:$BK$161, 63, FALSE),0)</f>
        <v>0</v>
      </c>
      <c r="JJ22">
        <f>IFERROR(VLOOKUP(_xlfn.NUMBERVALUE(MID(BK22, SEARCH("!", BK22)+1, SEARCH("+", BK22)-SEARCH("!", BK22)-1)), Rankings!$A$2:$BK$161, 63, FALSE),0)</f>
        <v>0</v>
      </c>
      <c r="JK22">
        <f>IFERROR(VLOOKUP(_xlfn.NUMBERVALUE(MID(BL22, SEARCH("!", BL22)+1, SEARCH("+", BL22)-SEARCH("!", BL22)-1)), Rankings!$A$2:$BK$161, 63, FALSE),0)</f>
        <v>0</v>
      </c>
      <c r="JL22">
        <f>IFERROR(VLOOKUP(_xlfn.NUMBERVALUE(MID(BM22, SEARCH("!", BM22)+1, SEARCH("+", BM22)-SEARCH("!", BM22)-1)), Rankings!$A$2:$BK$161, 63, FALSE),0)</f>
        <v>0</v>
      </c>
      <c r="JM22">
        <f>IFERROR(VLOOKUP(_xlfn.NUMBERVALUE(MID(BN22, SEARCH("!", BN22)+1, SEARCH("+", BN22)-SEARCH("!", BN22)-1)), Rankings!$A$2:$BK$161, 63, FALSE),0)</f>
        <v>0</v>
      </c>
      <c r="JN22">
        <f>IFERROR(VLOOKUP(_xlfn.NUMBERVALUE(MID(BO22, SEARCH("!", BO22)+1, SEARCH("+", BO22)-SEARCH("!", BO22)-1)), Rankings!$A$2:$BK$161, 63, FALSE),0)</f>
        <v>0</v>
      </c>
      <c r="JO22">
        <f>IFERROR(VLOOKUP(_xlfn.NUMBERVALUE(MID(BP22, SEARCH("!", BP22)+1, SEARCH("+", BP22)-SEARCH("!", BP22)-1)), Rankings!$A$2:$BK$161, 63, FALSE),0)</f>
        <v>0</v>
      </c>
      <c r="JP22">
        <f>IFERROR(VLOOKUP(_xlfn.NUMBERVALUE(MID(BQ22, SEARCH("!", BQ22)+1, SEARCH("+", BQ22)-SEARCH("!", BQ22)-1)), Rankings!$A$2:$BK$161, 63, FALSE),0)</f>
        <v>0</v>
      </c>
      <c r="JQ22">
        <f>IFERROR(VLOOKUP(_xlfn.NUMBERVALUE(MID(BR22, SEARCH("!", BR22)+1, SEARCH("+", BR22)-SEARCH("!", BR22)-1)), Rankings!$A$2:$BK$161, 63, FALSE),0)</f>
        <v>0</v>
      </c>
      <c r="JR22">
        <f>IFERROR(VLOOKUP(_xlfn.NUMBERVALUE(MID(BS22, SEARCH("!", BS22)+1, SEARCH("+", BS22)-SEARCH("!", BS22)-1)), Rankings!$A$2:$BK$161, 63, FALSE),0)</f>
        <v>0</v>
      </c>
      <c r="JS22">
        <f>IFERROR(VLOOKUP(_xlfn.NUMBERVALUE(MID(BT22, SEARCH("!", BT22)+1, SEARCH("+", BT22)-SEARCH("!", BT22)-1)), Rankings!$A$2:$BK$161, 63, FALSE),0)</f>
        <v>0</v>
      </c>
      <c r="JT22">
        <f>IFERROR(VLOOKUP(_xlfn.NUMBERVALUE(MID(BU22, SEARCH("!", BU22)+1, SEARCH("+", BU22)-SEARCH("!", BU22)-1)), Rankings!$A$2:$BK$161, 63, FALSE),0)</f>
        <v>0</v>
      </c>
      <c r="JU22">
        <f>IFERROR(VLOOKUP(_xlfn.NUMBERVALUE(MID(BV22, SEARCH("!", BV22)+1, SEARCH("+", BV22)-SEARCH("!", BV22)-1)), Rankings!$A$2:$BK$161, 63, FALSE),0)</f>
        <v>0</v>
      </c>
      <c r="JV22">
        <f>IFERROR(VLOOKUP(_xlfn.NUMBERVALUE(MID(BW22, SEARCH("!", BW22)+1, SEARCH("+", BW22)-SEARCH("!", BW22)-1)), Rankings!$A$2:$BK$161, 63, FALSE),0)</f>
        <v>0</v>
      </c>
      <c r="JW22">
        <f>IFERROR(VLOOKUP(_xlfn.NUMBERVALUE(MID(BX22, SEARCH("!", BX22)+1, SEARCH("+", BX22)-SEARCH("!", BX22)-1)), Rankings!$A$2:$BK$161, 63, FALSE),0)</f>
        <v>0</v>
      </c>
      <c r="JX22">
        <f>IFERROR(VLOOKUP(_xlfn.NUMBERVALUE(MID(BY22, SEARCH("!", BY22)+1, SEARCH("+", BY22)-SEARCH("!", BY22)-1)), Rankings!$A$2:$BK$161, 63, FALSE),0)</f>
        <v>0</v>
      </c>
      <c r="JY22">
        <f>IFERROR(VLOOKUP(_xlfn.NUMBERVALUE(MID(BZ22, SEARCH("!", BZ22)+1, SEARCH("+", BZ22)-SEARCH("!", BZ22)-1)), Rankings!$A$2:$BK$161, 63, FALSE),0)</f>
        <v>0</v>
      </c>
      <c r="JZ22">
        <f>IFERROR(VLOOKUP(_xlfn.NUMBERVALUE(MID(CA22, SEARCH("!", CA22)+1, SEARCH("+", CA22)-SEARCH("!", CA22)-1)), Rankings!$A$2:$BK$161, 63, FALSE),0)</f>
        <v>0</v>
      </c>
      <c r="KA22">
        <f>IFERROR(VLOOKUP(_xlfn.NUMBERVALUE(MID(CB22, SEARCH("!", CB22)+1, SEARCH("+", CB22)-SEARCH("!", CB22)-1)), Rankings!$A$2:$BK$161, 63, FALSE),0)</f>
        <v>0</v>
      </c>
      <c r="KB22">
        <f>IFERROR(VLOOKUP(_xlfn.NUMBERVALUE(MID(CC22, SEARCH("!", CC22)+1, SEARCH("+", CC22)-SEARCH("!", CC22)-1)), Rankings!$A$2:$BK$161, 63, FALSE),0)</f>
        <v>0</v>
      </c>
      <c r="KC22">
        <f>IFERROR(VLOOKUP(_xlfn.NUMBERVALUE(MID(CD22, SEARCH("!", CD22)+1, SEARCH("+", CD22)-SEARCH("!", CD22)-1)), Rankings!$A$2:$BK$161, 63, FALSE),0)</f>
        <v>0</v>
      </c>
      <c r="KD22">
        <f>IFERROR(VLOOKUP(_xlfn.NUMBERVALUE(MID(CE22, SEARCH("!", CE22)+1, SEARCH("+", CE22)-SEARCH("!", CE22)-1)), Rankings!$A$2:$BK$161, 63, FALSE),0)</f>
        <v>0</v>
      </c>
      <c r="KE22">
        <f>IFERROR(VLOOKUP(_xlfn.NUMBERVALUE(MID(CF22, SEARCH("!", CF22)+1, SEARCH("+", CF22)-SEARCH("!", CF22)-1)), Rankings!$A$2:$BK$161, 63, FALSE),0)</f>
        <v>0</v>
      </c>
      <c r="KF22">
        <f>IFERROR(VLOOKUP(_xlfn.NUMBERVALUE(MID(CG22, SEARCH("!", CG22)+1, SEARCH("+", CG22)-SEARCH("!", CG22)-1)), Rankings!$A$2:$BK$161, 63, FALSE),0)</f>
        <v>0</v>
      </c>
      <c r="KG22">
        <f>IFERROR(VLOOKUP(_xlfn.NUMBERVALUE(MID(CH22, SEARCH("!", CH22)+1, SEARCH("+", CH22)-SEARCH("!", CH22)-1)), Rankings!$A$2:$BK$161, 63, FALSE),0)</f>
        <v>0</v>
      </c>
      <c r="KH22">
        <f>IFERROR(VLOOKUP(_xlfn.NUMBERVALUE(MID(CI22, SEARCH("!", CI22)+1, SEARCH("+", CI22)-SEARCH("!", CI22)-1)), Rankings!$A$2:$BK$161, 63, FALSE),0)</f>
        <v>0</v>
      </c>
      <c r="KI22">
        <f>IFERROR(VLOOKUP(_xlfn.NUMBERVALUE(MID(CJ22, SEARCH("!", CJ22)+1, SEARCH("+", CJ22)-SEARCH("!", CJ22)-1)), Rankings!$A$2:$BK$161, 63, FALSE),0)</f>
        <v>0</v>
      </c>
      <c r="KJ22">
        <f>IFERROR(VLOOKUP(_xlfn.NUMBERVALUE(MID(CK22, SEARCH("!", CK22)+1, SEARCH("+", CK22)-SEARCH("!", CK22)-1)), Rankings!$A$2:$BK$161, 63, FALSE),0)</f>
        <v>0</v>
      </c>
      <c r="KK22">
        <f>IFERROR(VLOOKUP(_xlfn.NUMBERVALUE(MID(CL22, SEARCH("!", CL22)+1, SEARCH("+", CL22)-SEARCH("!", CL22)-1)), Rankings!$A$2:$BK$161, 63, FALSE),0)</f>
        <v>0</v>
      </c>
      <c r="KL22">
        <f>IFERROR(VLOOKUP(_xlfn.NUMBERVALUE(MID(CM22, SEARCH("!", CM22)+1, SEARCH("+", CM22)-SEARCH("!", CM22)-1)), Rankings!$A$2:$BK$161, 63, FALSE),0)</f>
        <v>0</v>
      </c>
      <c r="KM22">
        <f>IFERROR(VLOOKUP(_xlfn.NUMBERVALUE(MID(CN22, SEARCH("!", CN22)+1, SEARCH("+", CN22)-SEARCH("!", CN22)-1)), Rankings!$A$2:$BK$161, 63, FALSE),0)</f>
        <v>0</v>
      </c>
      <c r="KN22">
        <f>IFERROR(VLOOKUP(_xlfn.NUMBERVALUE(MID(CO22, SEARCH("!", CO22)+1, SEARCH("+", CO22)-SEARCH("!", CO22)-1)), Rankings!$A$2:$BK$161, 63, FALSE),0)</f>
        <v>0</v>
      </c>
      <c r="KO22">
        <f>IFERROR(VLOOKUP(_xlfn.NUMBERVALUE(MID(CP22, SEARCH("!", CP22)+1, SEARCH("+", CP22)-SEARCH("!", CP22)-1)), Rankings!$A$2:$BK$161, 63, FALSE),0)</f>
        <v>0</v>
      </c>
      <c r="KP22">
        <f>IFERROR(VLOOKUP(_xlfn.NUMBERVALUE(MID(CQ22, SEARCH("!", CQ22)+1, SEARCH("+", CQ22)-SEARCH("!", CQ22)-1)), Rankings!$A$2:$BK$161, 63, FALSE),0)</f>
        <v>0</v>
      </c>
      <c r="KQ22">
        <f>IFERROR(VLOOKUP(_xlfn.NUMBERVALUE(MID(CR22, SEARCH("!", CR22)+1, SEARCH("+", CR22)-SEARCH("!", CR22)-1)), Rankings!$A$2:$BK$161, 63, FALSE),0)</f>
        <v>0</v>
      </c>
      <c r="KS22" s="4">
        <f t="shared" si="119"/>
        <v>163</v>
      </c>
      <c r="KT22" s="4">
        <f t="shared" si="120"/>
        <v>95</v>
      </c>
      <c r="KU22" s="4">
        <f t="shared" si="121"/>
        <v>202</v>
      </c>
      <c r="KV22" s="4">
        <f t="shared" si="122"/>
        <v>0</v>
      </c>
      <c r="KY22" s="4">
        <f t="shared" si="123"/>
        <v>460</v>
      </c>
      <c r="KZ22" s="4"/>
      <c r="LB22">
        <f t="shared" si="124"/>
        <v>46</v>
      </c>
      <c r="LC22">
        <f t="shared" si="125"/>
        <v>32</v>
      </c>
      <c r="LD22">
        <f t="shared" si="126"/>
        <v>22</v>
      </c>
      <c r="LE22">
        <f t="shared" si="127"/>
        <v>56</v>
      </c>
      <c r="LF22">
        <f t="shared" si="128"/>
        <v>48</v>
      </c>
      <c r="LG22">
        <f t="shared" si="129"/>
        <v>42</v>
      </c>
      <c r="LH22">
        <f t="shared" si="130"/>
        <v>36</v>
      </c>
      <c r="LI22">
        <f t="shared" si="131"/>
        <v>59</v>
      </c>
      <c r="LJ22">
        <f t="shared" si="132"/>
        <v>21</v>
      </c>
      <c r="LK22">
        <f t="shared" si="133"/>
        <v>54</v>
      </c>
      <c r="LL22">
        <f t="shared" si="134"/>
        <v>44</v>
      </c>
      <c r="LM22">
        <f t="shared" si="135"/>
        <v>0</v>
      </c>
      <c r="LN22">
        <f t="shared" si="136"/>
        <v>0</v>
      </c>
      <c r="LO22">
        <f t="shared" si="137"/>
        <v>0</v>
      </c>
      <c r="LP22">
        <f t="shared" si="138"/>
        <v>0</v>
      </c>
      <c r="LQ22">
        <f t="shared" si="139"/>
        <v>0</v>
      </c>
      <c r="LR22">
        <f t="shared" si="140"/>
        <v>0</v>
      </c>
      <c r="LS22">
        <f t="shared" si="141"/>
        <v>0</v>
      </c>
      <c r="LT22">
        <f t="shared" si="142"/>
        <v>0</v>
      </c>
      <c r="LU22">
        <f t="shared" si="143"/>
        <v>0</v>
      </c>
      <c r="LV22">
        <f t="shared" si="144"/>
        <v>0</v>
      </c>
      <c r="LW22">
        <f t="shared" si="145"/>
        <v>0</v>
      </c>
      <c r="LX22">
        <f t="shared" si="146"/>
        <v>0</v>
      </c>
      <c r="LY22">
        <f t="shared" si="147"/>
        <v>0</v>
      </c>
      <c r="LZ22">
        <f t="shared" si="148"/>
        <v>0</v>
      </c>
      <c r="MA22">
        <f t="shared" si="149"/>
        <v>0</v>
      </c>
      <c r="MB22">
        <f t="shared" si="150"/>
        <v>0</v>
      </c>
      <c r="MC22">
        <f t="shared" si="151"/>
        <v>0</v>
      </c>
      <c r="MD22">
        <f t="shared" si="152"/>
        <v>0</v>
      </c>
      <c r="ME22">
        <f t="shared" si="153"/>
        <v>0</v>
      </c>
      <c r="MF22">
        <f t="shared" si="154"/>
        <v>0</v>
      </c>
      <c r="MG22">
        <f t="shared" si="155"/>
        <v>0</v>
      </c>
      <c r="MH22">
        <f t="shared" si="156"/>
        <v>0</v>
      </c>
      <c r="MI22">
        <f t="shared" si="157"/>
        <v>0</v>
      </c>
      <c r="MJ22">
        <f t="shared" si="158"/>
        <v>0</v>
      </c>
      <c r="MK22">
        <f t="shared" si="159"/>
        <v>0</v>
      </c>
      <c r="ML22">
        <f t="shared" si="160"/>
        <v>0</v>
      </c>
      <c r="MM22">
        <f t="shared" si="161"/>
        <v>0</v>
      </c>
      <c r="MN22">
        <f t="shared" si="162"/>
        <v>0</v>
      </c>
      <c r="MO22">
        <f t="shared" si="163"/>
        <v>0</v>
      </c>
      <c r="MP22">
        <f t="shared" si="164"/>
        <v>0</v>
      </c>
      <c r="MQ22">
        <f t="shared" si="165"/>
        <v>0</v>
      </c>
      <c r="MR22">
        <f t="shared" si="166"/>
        <v>0</v>
      </c>
      <c r="MS22">
        <f t="shared" si="167"/>
        <v>0</v>
      </c>
      <c r="MT22">
        <f t="shared" si="168"/>
        <v>0</v>
      </c>
      <c r="MU22">
        <f t="shared" si="169"/>
        <v>0</v>
      </c>
      <c r="MV22">
        <f t="shared" si="170"/>
        <v>0</v>
      </c>
      <c r="MW22">
        <f t="shared" si="171"/>
        <v>0</v>
      </c>
      <c r="MX22">
        <f t="shared" si="172"/>
        <v>0</v>
      </c>
      <c r="MY22">
        <f t="shared" si="173"/>
        <v>0</v>
      </c>
      <c r="MZ22">
        <f t="shared" si="174"/>
        <v>0</v>
      </c>
      <c r="NA22">
        <f t="shared" si="175"/>
        <v>0</v>
      </c>
      <c r="NB22">
        <f t="shared" si="176"/>
        <v>0</v>
      </c>
      <c r="NC22">
        <f t="shared" si="177"/>
        <v>0</v>
      </c>
      <c r="ND22">
        <f t="shared" si="178"/>
        <v>0</v>
      </c>
      <c r="NE22">
        <f t="shared" si="179"/>
        <v>0</v>
      </c>
      <c r="NF22">
        <f t="shared" si="180"/>
        <v>0</v>
      </c>
      <c r="NG22">
        <f t="shared" si="181"/>
        <v>0</v>
      </c>
      <c r="NH22">
        <f t="shared" si="182"/>
        <v>0</v>
      </c>
      <c r="NI22">
        <f t="shared" si="183"/>
        <v>0</v>
      </c>
      <c r="NJ22">
        <f t="shared" si="184"/>
        <v>0</v>
      </c>
      <c r="NK22">
        <f t="shared" si="185"/>
        <v>0</v>
      </c>
      <c r="NL22">
        <f t="shared" si="186"/>
        <v>0</v>
      </c>
      <c r="NM22">
        <f t="shared" si="187"/>
        <v>0</v>
      </c>
      <c r="NN22">
        <f t="shared" si="188"/>
        <v>0</v>
      </c>
      <c r="NO22">
        <f t="shared" si="189"/>
        <v>0</v>
      </c>
      <c r="NP22">
        <f t="shared" si="190"/>
        <v>0</v>
      </c>
      <c r="NQ22">
        <f t="shared" si="191"/>
        <v>0</v>
      </c>
      <c r="NR22">
        <f t="shared" si="192"/>
        <v>0</v>
      </c>
      <c r="NS22">
        <f t="shared" si="193"/>
        <v>0</v>
      </c>
      <c r="NT22">
        <f t="shared" si="194"/>
        <v>0</v>
      </c>
      <c r="NU22">
        <f t="shared" si="195"/>
        <v>0</v>
      </c>
      <c r="NV22">
        <f t="shared" si="196"/>
        <v>0</v>
      </c>
      <c r="NW22">
        <f t="shared" si="197"/>
        <v>0</v>
      </c>
      <c r="NX22">
        <f t="shared" si="198"/>
        <v>0</v>
      </c>
      <c r="NY22">
        <f t="shared" si="199"/>
        <v>0</v>
      </c>
      <c r="NZ22">
        <f t="shared" si="200"/>
        <v>0</v>
      </c>
      <c r="OA22">
        <f t="shared" si="201"/>
        <v>0</v>
      </c>
      <c r="OB22">
        <f t="shared" si="202"/>
        <v>0</v>
      </c>
      <c r="OC22">
        <f t="shared" si="203"/>
        <v>0</v>
      </c>
      <c r="OD22">
        <f t="shared" si="204"/>
        <v>0</v>
      </c>
      <c r="OE22">
        <f t="shared" si="205"/>
        <v>0</v>
      </c>
      <c r="OF22">
        <f t="shared" si="206"/>
        <v>0</v>
      </c>
      <c r="OG22">
        <f t="shared" si="207"/>
        <v>0</v>
      </c>
      <c r="OH22">
        <f t="shared" si="208"/>
        <v>0</v>
      </c>
      <c r="OJ22" s="4">
        <f t="shared" si="209"/>
        <v>149</v>
      </c>
      <c r="OK22" s="4">
        <f t="shared" si="210"/>
        <v>40</v>
      </c>
      <c r="OL22" s="4">
        <f t="shared" si="211"/>
        <v>68</v>
      </c>
      <c r="OM22" s="4">
        <f t="shared" si="212"/>
        <v>0</v>
      </c>
      <c r="OP22" s="4">
        <f t="shared" si="213"/>
        <v>257</v>
      </c>
      <c r="OQ22" s="4"/>
      <c r="OS22">
        <f t="shared" si="214"/>
        <v>27</v>
      </c>
      <c r="OT22">
        <f t="shared" si="215"/>
        <v>28</v>
      </c>
      <c r="OU22">
        <f t="shared" si="216"/>
        <v>49</v>
      </c>
      <c r="OV22">
        <f t="shared" si="217"/>
        <v>9</v>
      </c>
      <c r="OW22">
        <f t="shared" si="218"/>
        <v>19</v>
      </c>
      <c r="OX22">
        <f t="shared" si="219"/>
        <v>28</v>
      </c>
      <c r="OY22">
        <f t="shared" si="220"/>
        <v>20</v>
      </c>
      <c r="OZ22">
        <f t="shared" si="221"/>
        <v>20</v>
      </c>
      <c r="PA22">
        <f t="shared" si="222"/>
        <v>17</v>
      </c>
      <c r="PB22">
        <f t="shared" si="223"/>
        <v>27</v>
      </c>
      <c r="PC22">
        <f t="shared" si="224"/>
        <v>13</v>
      </c>
      <c r="PD22">
        <f t="shared" si="225"/>
        <v>0</v>
      </c>
      <c r="PE22">
        <f t="shared" si="226"/>
        <v>0</v>
      </c>
      <c r="PF22">
        <f t="shared" si="227"/>
        <v>0</v>
      </c>
      <c r="PG22">
        <f t="shared" si="228"/>
        <v>0</v>
      </c>
      <c r="PH22">
        <f t="shared" si="229"/>
        <v>0</v>
      </c>
      <c r="PI22">
        <f t="shared" si="230"/>
        <v>0</v>
      </c>
      <c r="PJ22">
        <f t="shared" si="231"/>
        <v>0</v>
      </c>
      <c r="PK22">
        <f t="shared" si="232"/>
        <v>0</v>
      </c>
      <c r="PL22">
        <f t="shared" si="233"/>
        <v>0</v>
      </c>
      <c r="PM22">
        <f t="shared" si="234"/>
        <v>0</v>
      </c>
      <c r="PN22">
        <f t="shared" si="235"/>
        <v>0</v>
      </c>
      <c r="PO22">
        <f t="shared" si="236"/>
        <v>0</v>
      </c>
      <c r="PP22">
        <f t="shared" si="237"/>
        <v>0</v>
      </c>
      <c r="PQ22">
        <f t="shared" si="238"/>
        <v>0</v>
      </c>
      <c r="PR22">
        <f t="shared" si="239"/>
        <v>0</v>
      </c>
      <c r="PS22">
        <f t="shared" si="240"/>
        <v>0</v>
      </c>
      <c r="PT22">
        <f t="shared" si="241"/>
        <v>0</v>
      </c>
      <c r="PU22">
        <f t="shared" si="242"/>
        <v>0</v>
      </c>
      <c r="PV22">
        <f t="shared" si="243"/>
        <v>0</v>
      </c>
      <c r="PW22">
        <f t="shared" si="244"/>
        <v>0</v>
      </c>
      <c r="PX22">
        <f t="shared" si="245"/>
        <v>0</v>
      </c>
      <c r="PY22">
        <f t="shared" si="246"/>
        <v>0</v>
      </c>
      <c r="PZ22">
        <f t="shared" si="247"/>
        <v>0</v>
      </c>
      <c r="QA22">
        <f t="shared" si="248"/>
        <v>0</v>
      </c>
      <c r="QB22">
        <f t="shared" si="249"/>
        <v>0</v>
      </c>
      <c r="QC22">
        <f t="shared" si="250"/>
        <v>0</v>
      </c>
      <c r="QD22">
        <f t="shared" si="251"/>
        <v>0</v>
      </c>
      <c r="QE22">
        <f t="shared" si="252"/>
        <v>0</v>
      </c>
      <c r="QF22">
        <f t="shared" si="253"/>
        <v>0</v>
      </c>
      <c r="QG22">
        <f t="shared" si="254"/>
        <v>0</v>
      </c>
      <c r="QH22">
        <f t="shared" si="255"/>
        <v>0</v>
      </c>
      <c r="QI22">
        <f t="shared" si="256"/>
        <v>0</v>
      </c>
      <c r="QJ22">
        <f t="shared" si="257"/>
        <v>0</v>
      </c>
      <c r="QK22">
        <f t="shared" si="258"/>
        <v>0</v>
      </c>
      <c r="QL22">
        <f t="shared" si="259"/>
        <v>0</v>
      </c>
      <c r="QM22">
        <f t="shared" si="260"/>
        <v>0</v>
      </c>
      <c r="QN22">
        <f t="shared" si="261"/>
        <v>0</v>
      </c>
      <c r="QO22">
        <f t="shared" si="262"/>
        <v>0</v>
      </c>
      <c r="QP22">
        <f t="shared" si="263"/>
        <v>0</v>
      </c>
      <c r="QQ22">
        <f t="shared" si="264"/>
        <v>0</v>
      </c>
      <c r="QR22">
        <f t="shared" si="265"/>
        <v>0</v>
      </c>
      <c r="QS22">
        <f t="shared" si="266"/>
        <v>0</v>
      </c>
      <c r="QT22">
        <f t="shared" si="267"/>
        <v>0</v>
      </c>
      <c r="QU22">
        <f t="shared" si="268"/>
        <v>0</v>
      </c>
      <c r="QV22">
        <f t="shared" si="269"/>
        <v>0</v>
      </c>
      <c r="QW22">
        <f t="shared" si="270"/>
        <v>0</v>
      </c>
      <c r="QX22">
        <f t="shared" si="271"/>
        <v>0</v>
      </c>
      <c r="QY22">
        <f t="shared" si="272"/>
        <v>0</v>
      </c>
      <c r="QZ22">
        <f t="shared" si="273"/>
        <v>0</v>
      </c>
      <c r="RA22">
        <f t="shared" si="274"/>
        <v>0</v>
      </c>
      <c r="RB22">
        <f t="shared" si="275"/>
        <v>0</v>
      </c>
      <c r="RC22">
        <f t="shared" si="276"/>
        <v>0</v>
      </c>
      <c r="RD22">
        <f t="shared" si="277"/>
        <v>0</v>
      </c>
      <c r="RE22">
        <f t="shared" si="278"/>
        <v>0</v>
      </c>
      <c r="RF22">
        <f t="shared" si="279"/>
        <v>0</v>
      </c>
      <c r="RG22">
        <f t="shared" si="280"/>
        <v>0</v>
      </c>
      <c r="RH22">
        <f t="shared" si="281"/>
        <v>0</v>
      </c>
      <c r="RI22">
        <f t="shared" si="282"/>
        <v>0</v>
      </c>
      <c r="RJ22">
        <f t="shared" si="283"/>
        <v>0</v>
      </c>
      <c r="RK22">
        <f t="shared" si="284"/>
        <v>0</v>
      </c>
      <c r="RL22">
        <f t="shared" si="285"/>
        <v>0</v>
      </c>
      <c r="RM22">
        <f t="shared" si="286"/>
        <v>0</v>
      </c>
      <c r="RN22">
        <f t="shared" si="287"/>
        <v>0</v>
      </c>
      <c r="RO22">
        <f t="shared" si="288"/>
        <v>0</v>
      </c>
      <c r="RP22">
        <f t="shared" si="289"/>
        <v>0</v>
      </c>
      <c r="RQ22">
        <f t="shared" si="290"/>
        <v>0</v>
      </c>
      <c r="RR22">
        <f t="shared" si="291"/>
        <v>0</v>
      </c>
      <c r="RS22">
        <f t="shared" si="292"/>
        <v>0</v>
      </c>
      <c r="RT22">
        <f t="shared" si="293"/>
        <v>0</v>
      </c>
      <c r="RU22">
        <f t="shared" si="294"/>
        <v>0</v>
      </c>
      <c r="RV22">
        <f t="shared" si="295"/>
        <v>0</v>
      </c>
      <c r="RW22">
        <f t="shared" si="296"/>
        <v>0</v>
      </c>
      <c r="RX22">
        <f t="shared" si="297"/>
        <v>0</v>
      </c>
      <c r="RY22">
        <f t="shared" si="298"/>
        <v>0</v>
      </c>
      <c r="SA22" s="4">
        <f t="shared" si="299"/>
        <v>20.5</v>
      </c>
      <c r="SB22" s="4">
        <f t="shared" si="300"/>
        <v>8.26</v>
      </c>
      <c r="SC22" s="4">
        <f t="shared" si="301"/>
        <v>16.670000000000002</v>
      </c>
      <c r="SD22" s="4">
        <f t="shared" si="302"/>
        <v>0</v>
      </c>
      <c r="SF22" s="4">
        <f t="shared" si="303"/>
        <v>45.43</v>
      </c>
      <c r="SI22">
        <f t="shared" si="304"/>
        <v>4.2</v>
      </c>
      <c r="SJ22">
        <f t="shared" si="305"/>
        <v>3.5</v>
      </c>
      <c r="SK22">
        <f t="shared" si="306"/>
        <v>3.33</v>
      </c>
      <c r="SL22">
        <f t="shared" si="307"/>
        <v>3.82</v>
      </c>
      <c r="SM22">
        <f t="shared" si="308"/>
        <v>5.43</v>
      </c>
      <c r="SN22">
        <f t="shared" si="309"/>
        <v>5.14</v>
      </c>
      <c r="SO22">
        <f t="shared" si="310"/>
        <v>3.56</v>
      </c>
      <c r="SP22">
        <f t="shared" si="311"/>
        <v>4.7</v>
      </c>
      <c r="SQ22">
        <f t="shared" si="312"/>
        <v>4.33</v>
      </c>
      <c r="SR22">
        <f t="shared" si="313"/>
        <v>3.75</v>
      </c>
      <c r="SS22">
        <f t="shared" si="314"/>
        <v>3.67</v>
      </c>
      <c r="ST22" t="str">
        <f t="shared" si="315"/>
        <v>0</v>
      </c>
      <c r="SU22" t="str">
        <f t="shared" si="316"/>
        <v>0</v>
      </c>
      <c r="SV22" t="str">
        <f t="shared" si="317"/>
        <v>0</v>
      </c>
      <c r="SW22" t="str">
        <f t="shared" si="318"/>
        <v>0</v>
      </c>
      <c r="SX22" t="str">
        <f t="shared" si="319"/>
        <v>0</v>
      </c>
      <c r="SY22" t="str">
        <f t="shared" si="320"/>
        <v>0</v>
      </c>
      <c r="SZ22" t="str">
        <f t="shared" si="321"/>
        <v>0</v>
      </c>
      <c r="TA22" t="str">
        <f t="shared" si="322"/>
        <v>0</v>
      </c>
      <c r="TB22" t="str">
        <f t="shared" si="323"/>
        <v>0</v>
      </c>
      <c r="TC22" t="str">
        <f t="shared" si="324"/>
        <v>0</v>
      </c>
      <c r="TD22" t="str">
        <f t="shared" si="325"/>
        <v>0</v>
      </c>
      <c r="TE22" t="str">
        <f t="shared" si="326"/>
        <v>0</v>
      </c>
      <c r="TF22" t="str">
        <f t="shared" si="327"/>
        <v>0</v>
      </c>
      <c r="TG22" t="str">
        <f t="shared" si="328"/>
        <v>0</v>
      </c>
      <c r="TH22" t="str">
        <f t="shared" si="329"/>
        <v>0</v>
      </c>
      <c r="TI22" t="str">
        <f t="shared" si="330"/>
        <v>0</v>
      </c>
      <c r="TJ22" t="str">
        <f t="shared" si="331"/>
        <v>0</v>
      </c>
      <c r="TK22" t="str">
        <f t="shared" si="332"/>
        <v>0</v>
      </c>
      <c r="TL22" t="str">
        <f t="shared" si="333"/>
        <v>0</v>
      </c>
      <c r="TM22" t="str">
        <f t="shared" si="334"/>
        <v>0</v>
      </c>
      <c r="TN22" t="str">
        <f t="shared" si="335"/>
        <v>0</v>
      </c>
      <c r="TO22" t="str">
        <f t="shared" si="336"/>
        <v>0</v>
      </c>
      <c r="TP22" t="str">
        <f t="shared" si="337"/>
        <v>0</v>
      </c>
      <c r="TQ22" t="str">
        <f t="shared" si="338"/>
        <v>0</v>
      </c>
      <c r="TR22" t="str">
        <f t="shared" si="339"/>
        <v>0</v>
      </c>
      <c r="TS22" t="str">
        <f t="shared" si="340"/>
        <v>0</v>
      </c>
      <c r="TT22" t="str">
        <f t="shared" si="341"/>
        <v>0</v>
      </c>
      <c r="TU22" t="str">
        <f t="shared" si="342"/>
        <v>0</v>
      </c>
      <c r="TV22" t="str">
        <f t="shared" si="343"/>
        <v>0</v>
      </c>
      <c r="TW22" t="str">
        <f t="shared" si="344"/>
        <v>0</v>
      </c>
      <c r="TX22" t="str">
        <f t="shared" si="345"/>
        <v>0</v>
      </c>
      <c r="TY22" t="str">
        <f t="shared" si="346"/>
        <v>0</v>
      </c>
      <c r="TZ22" t="str">
        <f t="shared" si="347"/>
        <v>0</v>
      </c>
      <c r="UA22" t="str">
        <f t="shared" si="348"/>
        <v>0</v>
      </c>
      <c r="UB22" t="str">
        <f t="shared" si="349"/>
        <v>0</v>
      </c>
      <c r="UC22" t="str">
        <f t="shared" si="350"/>
        <v>0</v>
      </c>
      <c r="UD22" t="str">
        <f t="shared" si="351"/>
        <v>0</v>
      </c>
      <c r="UE22" t="str">
        <f t="shared" si="352"/>
        <v>0</v>
      </c>
      <c r="UF22" t="str">
        <f t="shared" si="353"/>
        <v>0</v>
      </c>
      <c r="UG22" t="str">
        <f t="shared" si="354"/>
        <v>0</v>
      </c>
      <c r="UH22" t="str">
        <f t="shared" si="355"/>
        <v>0</v>
      </c>
      <c r="UI22" t="str">
        <f t="shared" si="356"/>
        <v>0</v>
      </c>
      <c r="UJ22" t="str">
        <f t="shared" si="357"/>
        <v>0</v>
      </c>
      <c r="UK22" t="str">
        <f t="shared" si="358"/>
        <v>0</v>
      </c>
      <c r="UL22" t="str">
        <f t="shared" si="359"/>
        <v>0</v>
      </c>
      <c r="UM22" t="str">
        <f t="shared" si="360"/>
        <v>0</v>
      </c>
      <c r="UN22" t="str">
        <f t="shared" si="361"/>
        <v>0</v>
      </c>
      <c r="UO22" t="str">
        <f t="shared" si="362"/>
        <v>0</v>
      </c>
      <c r="UP22" t="str">
        <f t="shared" si="363"/>
        <v>0</v>
      </c>
      <c r="UQ22" t="str">
        <f t="shared" si="364"/>
        <v>0</v>
      </c>
      <c r="UR22" t="str">
        <f t="shared" si="365"/>
        <v>0</v>
      </c>
      <c r="US22" t="str">
        <f t="shared" si="366"/>
        <v>0</v>
      </c>
      <c r="UT22" t="str">
        <f t="shared" si="367"/>
        <v>0</v>
      </c>
      <c r="UU22" t="str">
        <f t="shared" si="368"/>
        <v>0</v>
      </c>
      <c r="UV22" t="str">
        <f t="shared" si="369"/>
        <v>0</v>
      </c>
      <c r="UW22" t="str">
        <f t="shared" si="370"/>
        <v>0</v>
      </c>
      <c r="UX22" t="str">
        <f t="shared" si="371"/>
        <v>0</v>
      </c>
      <c r="UY22" t="str">
        <f t="shared" si="372"/>
        <v>0</v>
      </c>
      <c r="UZ22" t="str">
        <f t="shared" si="373"/>
        <v>0</v>
      </c>
      <c r="VA22" t="str">
        <f t="shared" si="374"/>
        <v>0</v>
      </c>
      <c r="VB22" t="str">
        <f t="shared" si="375"/>
        <v>0</v>
      </c>
      <c r="VC22" t="str">
        <f t="shared" si="376"/>
        <v>0</v>
      </c>
      <c r="VD22" t="str">
        <f t="shared" si="377"/>
        <v>0</v>
      </c>
      <c r="VE22" t="str">
        <f t="shared" si="378"/>
        <v>0</v>
      </c>
      <c r="VF22" t="str">
        <f t="shared" si="379"/>
        <v>0</v>
      </c>
      <c r="VG22" t="str">
        <f t="shared" si="380"/>
        <v>0</v>
      </c>
      <c r="VH22" t="str">
        <f t="shared" si="381"/>
        <v>0</v>
      </c>
      <c r="VI22" t="str">
        <f t="shared" si="382"/>
        <v>0</v>
      </c>
      <c r="VJ22" t="str">
        <f t="shared" si="383"/>
        <v>0</v>
      </c>
      <c r="VK22" t="str">
        <f t="shared" si="384"/>
        <v>0</v>
      </c>
      <c r="VL22" t="str">
        <f t="shared" si="385"/>
        <v>0</v>
      </c>
      <c r="VM22" t="str">
        <f t="shared" si="386"/>
        <v>0</v>
      </c>
      <c r="VN22" t="str">
        <f t="shared" si="387"/>
        <v>0</v>
      </c>
      <c r="VO22" t="str">
        <f t="shared" si="388"/>
        <v>0</v>
      </c>
      <c r="VQ22" s="4">
        <f t="shared" si="389"/>
        <v>16.14</v>
      </c>
      <c r="VR22" s="4">
        <f t="shared" si="390"/>
        <v>2.8899999999999997</v>
      </c>
      <c r="VS22" s="4">
        <f t="shared" si="391"/>
        <v>23.73</v>
      </c>
      <c r="VT22" s="4">
        <f t="shared" si="392"/>
        <v>0</v>
      </c>
      <c r="VV22" s="4">
        <f t="shared" si="393"/>
        <v>42.760000000000005</v>
      </c>
      <c r="VY22">
        <f t="shared" si="394"/>
        <v>-0.85</v>
      </c>
      <c r="VZ22">
        <f t="shared" si="395"/>
        <v>-1.98</v>
      </c>
      <c r="WA22">
        <f t="shared" si="396"/>
        <v>-2.83</v>
      </c>
      <c r="WB22">
        <f t="shared" si="397"/>
        <v>7.64</v>
      </c>
      <c r="WC22">
        <f t="shared" si="398"/>
        <v>6.14</v>
      </c>
      <c r="WD22">
        <f t="shared" si="399"/>
        <v>3.91</v>
      </c>
      <c r="WE22">
        <f t="shared" si="400"/>
        <v>-2.83</v>
      </c>
      <c r="WF22">
        <f t="shared" si="401"/>
        <v>5.72</v>
      </c>
      <c r="WG22">
        <f t="shared" si="402"/>
        <v>17.89</v>
      </c>
      <c r="WH22">
        <f t="shared" si="403"/>
        <v>3.02</v>
      </c>
      <c r="WI22">
        <f t="shared" si="404"/>
        <v>6.93</v>
      </c>
      <c r="WJ22">
        <f t="shared" si="405"/>
        <v>0</v>
      </c>
      <c r="WK22">
        <f t="shared" si="406"/>
        <v>0</v>
      </c>
      <c r="WL22">
        <f t="shared" si="407"/>
        <v>0</v>
      </c>
      <c r="WM22">
        <f t="shared" si="408"/>
        <v>0</v>
      </c>
      <c r="WN22">
        <f t="shared" si="409"/>
        <v>0</v>
      </c>
      <c r="WO22">
        <f t="shared" si="410"/>
        <v>0</v>
      </c>
      <c r="WP22">
        <f t="shared" si="411"/>
        <v>0</v>
      </c>
      <c r="WQ22">
        <f t="shared" si="412"/>
        <v>0</v>
      </c>
      <c r="WR22">
        <f t="shared" si="413"/>
        <v>0</v>
      </c>
      <c r="WS22">
        <f t="shared" si="414"/>
        <v>0</v>
      </c>
      <c r="WT22">
        <f t="shared" si="415"/>
        <v>0</v>
      </c>
      <c r="WU22">
        <f t="shared" si="416"/>
        <v>0</v>
      </c>
      <c r="WV22">
        <f t="shared" si="417"/>
        <v>0</v>
      </c>
      <c r="WW22">
        <f t="shared" si="418"/>
        <v>0</v>
      </c>
      <c r="WX22">
        <f t="shared" si="419"/>
        <v>0</v>
      </c>
      <c r="WY22">
        <f t="shared" si="420"/>
        <v>0</v>
      </c>
      <c r="WZ22">
        <f t="shared" si="421"/>
        <v>0</v>
      </c>
      <c r="XA22">
        <f t="shared" si="422"/>
        <v>0</v>
      </c>
      <c r="XB22">
        <f t="shared" si="423"/>
        <v>0</v>
      </c>
      <c r="XC22">
        <f t="shared" si="424"/>
        <v>0</v>
      </c>
      <c r="XD22">
        <f t="shared" si="425"/>
        <v>0</v>
      </c>
      <c r="XE22">
        <f t="shared" si="426"/>
        <v>0</v>
      </c>
      <c r="XF22">
        <f t="shared" si="427"/>
        <v>0</v>
      </c>
      <c r="XG22">
        <f t="shared" si="428"/>
        <v>0</v>
      </c>
      <c r="XH22">
        <f t="shared" si="429"/>
        <v>0</v>
      </c>
      <c r="XI22">
        <f t="shared" si="430"/>
        <v>0</v>
      </c>
      <c r="XJ22">
        <f t="shared" si="431"/>
        <v>0</v>
      </c>
      <c r="XK22">
        <f t="shared" si="432"/>
        <v>0</v>
      </c>
      <c r="XL22">
        <f t="shared" si="433"/>
        <v>0</v>
      </c>
      <c r="XM22">
        <f t="shared" si="434"/>
        <v>0</v>
      </c>
      <c r="XN22">
        <f t="shared" si="435"/>
        <v>0</v>
      </c>
      <c r="XO22">
        <f t="shared" si="436"/>
        <v>0</v>
      </c>
      <c r="XP22">
        <f t="shared" si="437"/>
        <v>0</v>
      </c>
      <c r="XQ22">
        <f t="shared" si="438"/>
        <v>0</v>
      </c>
      <c r="XR22">
        <f t="shared" si="439"/>
        <v>0</v>
      </c>
      <c r="XS22">
        <f t="shared" si="440"/>
        <v>0</v>
      </c>
      <c r="XT22">
        <f t="shared" si="441"/>
        <v>0</v>
      </c>
      <c r="XU22">
        <f t="shared" si="442"/>
        <v>0</v>
      </c>
      <c r="XV22">
        <f t="shared" si="443"/>
        <v>0</v>
      </c>
      <c r="XW22">
        <f t="shared" si="444"/>
        <v>0</v>
      </c>
      <c r="XX22">
        <f t="shared" si="445"/>
        <v>0</v>
      </c>
      <c r="XY22">
        <f t="shared" si="446"/>
        <v>0</v>
      </c>
      <c r="XZ22">
        <f t="shared" si="447"/>
        <v>0</v>
      </c>
      <c r="YA22">
        <f t="shared" si="448"/>
        <v>0</v>
      </c>
      <c r="YB22">
        <f t="shared" si="449"/>
        <v>0</v>
      </c>
      <c r="YC22">
        <f t="shared" si="450"/>
        <v>0</v>
      </c>
      <c r="YD22">
        <f t="shared" si="451"/>
        <v>0</v>
      </c>
      <c r="YE22">
        <f t="shared" si="452"/>
        <v>0</v>
      </c>
      <c r="YF22">
        <f t="shared" si="453"/>
        <v>0</v>
      </c>
      <c r="YG22">
        <f t="shared" si="454"/>
        <v>0</v>
      </c>
      <c r="YH22">
        <f t="shared" si="455"/>
        <v>0</v>
      </c>
      <c r="YI22">
        <f t="shared" si="456"/>
        <v>0</v>
      </c>
      <c r="YJ22">
        <f t="shared" si="457"/>
        <v>0</v>
      </c>
      <c r="YK22">
        <f t="shared" si="458"/>
        <v>0</v>
      </c>
      <c r="YL22">
        <f t="shared" si="459"/>
        <v>0</v>
      </c>
      <c r="YM22">
        <f t="shared" si="460"/>
        <v>0</v>
      </c>
      <c r="YN22">
        <f t="shared" si="461"/>
        <v>0</v>
      </c>
      <c r="YO22">
        <f t="shared" si="462"/>
        <v>0</v>
      </c>
      <c r="YP22">
        <f t="shared" si="463"/>
        <v>0</v>
      </c>
      <c r="YQ22">
        <f t="shared" si="464"/>
        <v>0</v>
      </c>
      <c r="YR22">
        <f t="shared" si="465"/>
        <v>0</v>
      </c>
      <c r="YS22">
        <f t="shared" si="466"/>
        <v>0</v>
      </c>
      <c r="YT22">
        <f t="shared" si="467"/>
        <v>0</v>
      </c>
      <c r="YU22">
        <f t="shared" si="468"/>
        <v>0</v>
      </c>
      <c r="YV22">
        <f t="shared" si="469"/>
        <v>0</v>
      </c>
      <c r="YW22">
        <f t="shared" si="470"/>
        <v>0</v>
      </c>
      <c r="YX22">
        <f t="shared" si="471"/>
        <v>0</v>
      </c>
      <c r="YY22">
        <f t="shared" si="472"/>
        <v>0</v>
      </c>
      <c r="YZ22">
        <f t="shared" si="473"/>
        <v>0</v>
      </c>
      <c r="ZA22">
        <f t="shared" si="474"/>
        <v>0</v>
      </c>
      <c r="ZB22">
        <f t="shared" si="475"/>
        <v>0</v>
      </c>
      <c r="ZC22">
        <f t="shared" si="476"/>
        <v>0</v>
      </c>
      <c r="ZD22">
        <f t="shared" si="477"/>
        <v>0</v>
      </c>
      <c r="ZE22">
        <f t="shared" si="478"/>
        <v>0</v>
      </c>
      <c r="ZG22" s="4">
        <f t="shared" si="479"/>
        <v>292</v>
      </c>
      <c r="ZH22" s="4">
        <f t="shared" si="480"/>
        <v>134</v>
      </c>
      <c r="ZI22" s="4">
        <f t="shared" si="481"/>
        <v>239</v>
      </c>
      <c r="ZJ22" s="4">
        <f t="shared" si="482"/>
        <v>0</v>
      </c>
      <c r="ZL22" s="4">
        <f t="shared" si="483"/>
        <v>665</v>
      </c>
      <c r="ZO22">
        <f t="shared" si="484"/>
        <v>48</v>
      </c>
      <c r="ZP22">
        <f t="shared" si="485"/>
        <v>54</v>
      </c>
      <c r="ZQ22">
        <f t="shared" si="486"/>
        <v>78</v>
      </c>
      <c r="ZR22">
        <f t="shared" si="487"/>
        <v>38</v>
      </c>
      <c r="ZS22">
        <f t="shared" si="488"/>
        <v>38</v>
      </c>
      <c r="ZT22">
        <f t="shared" si="489"/>
        <v>61</v>
      </c>
      <c r="ZU22">
        <f t="shared" si="490"/>
        <v>78</v>
      </c>
      <c r="ZV22">
        <f t="shared" si="491"/>
        <v>56</v>
      </c>
      <c r="ZW22">
        <f t="shared" si="492"/>
        <v>51</v>
      </c>
      <c r="ZX22">
        <f t="shared" si="493"/>
        <v>81</v>
      </c>
      <c r="ZY22">
        <f t="shared" si="494"/>
        <v>82</v>
      </c>
      <c r="ZZ22">
        <f t="shared" si="495"/>
        <v>0</v>
      </c>
      <c r="AAA22">
        <f t="shared" si="496"/>
        <v>0</v>
      </c>
      <c r="AAB22">
        <f t="shared" si="497"/>
        <v>0</v>
      </c>
      <c r="AAC22">
        <f t="shared" si="498"/>
        <v>0</v>
      </c>
      <c r="AAD22">
        <f t="shared" si="499"/>
        <v>0</v>
      </c>
      <c r="AAE22">
        <f t="shared" si="500"/>
        <v>0</v>
      </c>
      <c r="AAF22">
        <f t="shared" si="501"/>
        <v>0</v>
      </c>
      <c r="AAG22">
        <f t="shared" si="502"/>
        <v>0</v>
      </c>
      <c r="AAH22">
        <f t="shared" si="503"/>
        <v>0</v>
      </c>
      <c r="AAI22">
        <f t="shared" si="504"/>
        <v>0</v>
      </c>
      <c r="AAJ22">
        <f t="shared" si="505"/>
        <v>0</v>
      </c>
      <c r="AAK22">
        <f t="shared" si="506"/>
        <v>0</v>
      </c>
      <c r="AAL22">
        <f t="shared" si="507"/>
        <v>0</v>
      </c>
      <c r="AAM22">
        <f t="shared" si="508"/>
        <v>0</v>
      </c>
      <c r="AAN22">
        <f t="shared" si="509"/>
        <v>0</v>
      </c>
      <c r="AAO22">
        <f t="shared" si="510"/>
        <v>0</v>
      </c>
      <c r="AAP22">
        <f t="shared" si="511"/>
        <v>0</v>
      </c>
      <c r="AAQ22">
        <f t="shared" si="512"/>
        <v>0</v>
      </c>
      <c r="AAR22">
        <f t="shared" si="513"/>
        <v>0</v>
      </c>
      <c r="AAS22">
        <f t="shared" si="514"/>
        <v>0</v>
      </c>
      <c r="AAT22">
        <f t="shared" si="515"/>
        <v>0</v>
      </c>
      <c r="AAU22">
        <f t="shared" si="516"/>
        <v>0</v>
      </c>
      <c r="AAV22">
        <f t="shared" si="517"/>
        <v>0</v>
      </c>
      <c r="AAW22">
        <f t="shared" si="518"/>
        <v>0</v>
      </c>
      <c r="AAX22">
        <f t="shared" si="519"/>
        <v>0</v>
      </c>
      <c r="AAY22">
        <f t="shared" si="520"/>
        <v>0</v>
      </c>
      <c r="AAZ22">
        <f t="shared" si="521"/>
        <v>0</v>
      </c>
      <c r="ABA22">
        <f t="shared" si="522"/>
        <v>0</v>
      </c>
      <c r="ABB22">
        <f t="shared" si="523"/>
        <v>0</v>
      </c>
      <c r="ABC22">
        <f t="shared" si="524"/>
        <v>0</v>
      </c>
      <c r="ABD22">
        <f t="shared" si="525"/>
        <v>0</v>
      </c>
      <c r="ABE22">
        <f t="shared" si="526"/>
        <v>0</v>
      </c>
      <c r="ABF22">
        <f t="shared" si="527"/>
        <v>0</v>
      </c>
      <c r="ABG22">
        <f t="shared" si="528"/>
        <v>0</v>
      </c>
      <c r="ABH22">
        <f t="shared" si="529"/>
        <v>0</v>
      </c>
      <c r="ABI22">
        <f t="shared" si="530"/>
        <v>0</v>
      </c>
      <c r="ABJ22">
        <f t="shared" si="531"/>
        <v>0</v>
      </c>
      <c r="ABK22">
        <f t="shared" si="532"/>
        <v>0</v>
      </c>
      <c r="ABL22">
        <f t="shared" si="533"/>
        <v>0</v>
      </c>
      <c r="ABM22">
        <f t="shared" si="534"/>
        <v>0</v>
      </c>
      <c r="ABN22">
        <f t="shared" si="535"/>
        <v>0</v>
      </c>
      <c r="ABO22">
        <f t="shared" si="536"/>
        <v>0</v>
      </c>
      <c r="ABP22">
        <f t="shared" si="537"/>
        <v>0</v>
      </c>
      <c r="ABQ22">
        <f t="shared" si="538"/>
        <v>0</v>
      </c>
      <c r="ABR22">
        <f t="shared" si="539"/>
        <v>0</v>
      </c>
      <c r="ABS22">
        <f t="shared" si="540"/>
        <v>0</v>
      </c>
      <c r="ABT22">
        <f t="shared" si="541"/>
        <v>0</v>
      </c>
      <c r="ABU22">
        <f t="shared" si="542"/>
        <v>0</v>
      </c>
      <c r="ABV22">
        <f t="shared" si="543"/>
        <v>0</v>
      </c>
      <c r="ABW22">
        <f t="shared" si="544"/>
        <v>0</v>
      </c>
      <c r="ABX22">
        <f t="shared" si="545"/>
        <v>0</v>
      </c>
      <c r="ABY22">
        <f t="shared" si="546"/>
        <v>0</v>
      </c>
      <c r="ABZ22">
        <f t="shared" si="547"/>
        <v>0</v>
      </c>
      <c r="ACA22">
        <f t="shared" si="548"/>
        <v>0</v>
      </c>
      <c r="ACB22">
        <f t="shared" si="549"/>
        <v>0</v>
      </c>
      <c r="ACC22">
        <f t="shared" si="550"/>
        <v>0</v>
      </c>
      <c r="ACD22">
        <f t="shared" si="551"/>
        <v>0</v>
      </c>
      <c r="ACE22">
        <f t="shared" si="552"/>
        <v>0</v>
      </c>
      <c r="ACF22">
        <f t="shared" si="553"/>
        <v>0</v>
      </c>
      <c r="ACG22">
        <f t="shared" si="554"/>
        <v>0</v>
      </c>
      <c r="ACH22">
        <f t="shared" si="555"/>
        <v>0</v>
      </c>
      <c r="ACI22">
        <f t="shared" si="556"/>
        <v>0</v>
      </c>
      <c r="ACJ22">
        <f t="shared" si="557"/>
        <v>0</v>
      </c>
      <c r="ACK22">
        <f t="shared" si="558"/>
        <v>0</v>
      </c>
      <c r="ACL22">
        <f t="shared" si="559"/>
        <v>0</v>
      </c>
      <c r="ACM22">
        <f t="shared" si="560"/>
        <v>0</v>
      </c>
      <c r="ACN22">
        <f t="shared" si="561"/>
        <v>0</v>
      </c>
      <c r="ACO22">
        <f t="shared" si="562"/>
        <v>0</v>
      </c>
      <c r="ACP22">
        <f t="shared" si="563"/>
        <v>0</v>
      </c>
      <c r="ACQ22">
        <f t="shared" si="564"/>
        <v>0</v>
      </c>
      <c r="ACR22">
        <f t="shared" si="565"/>
        <v>0</v>
      </c>
      <c r="ACS22">
        <f t="shared" si="566"/>
        <v>0</v>
      </c>
      <c r="ACT22">
        <f t="shared" si="567"/>
        <v>0</v>
      </c>
      <c r="ACU22">
        <f t="shared" si="568"/>
        <v>0</v>
      </c>
      <c r="ACW22" s="4">
        <f t="shared" si="569"/>
        <v>196.2</v>
      </c>
      <c r="ACX22" s="4">
        <f t="shared" si="570"/>
        <v>226.1</v>
      </c>
      <c r="ACY22" s="4">
        <f t="shared" si="571"/>
        <v>469</v>
      </c>
      <c r="ACZ22" s="4">
        <f t="shared" si="572"/>
        <v>0</v>
      </c>
      <c r="ADA22" s="88">
        <f t="shared" si="573"/>
        <v>10.632497354808041</v>
      </c>
      <c r="ADB22" s="4">
        <f t="shared" si="574"/>
        <v>891.3</v>
      </c>
      <c r="ADC22" s="5">
        <f t="shared" si="575"/>
        <v>6.2641839053463295</v>
      </c>
      <c r="ADD22" s="5">
        <f t="shared" si="576"/>
        <v>10.828203913853857</v>
      </c>
      <c r="ADE22">
        <f t="shared" si="577"/>
        <v>87.3</v>
      </c>
      <c r="ADF22">
        <f t="shared" si="578"/>
        <v>35.4</v>
      </c>
      <c r="ADG22">
        <f t="shared" si="579"/>
        <v>3.6</v>
      </c>
      <c r="ADH22">
        <f t="shared" si="580"/>
        <v>154.80000000000001</v>
      </c>
      <c r="ADI22">
        <f t="shared" si="581"/>
        <v>96.3</v>
      </c>
      <c r="ADJ22">
        <f t="shared" si="582"/>
        <v>43.1</v>
      </c>
      <c r="ADK22">
        <f t="shared" si="583"/>
        <v>100.8</v>
      </c>
      <c r="ADL22">
        <f t="shared" si="584"/>
        <v>125.3</v>
      </c>
      <c r="ADM22">
        <f t="shared" si="585"/>
        <v>26.8</v>
      </c>
      <c r="ADN22">
        <f t="shared" si="586"/>
        <v>110.7</v>
      </c>
      <c r="ADO22">
        <f t="shared" si="587"/>
        <v>107.2</v>
      </c>
      <c r="ADP22">
        <f t="shared" si="588"/>
        <v>0</v>
      </c>
      <c r="ADQ22">
        <f t="shared" si="589"/>
        <v>0</v>
      </c>
      <c r="ADR22">
        <f t="shared" si="590"/>
        <v>0</v>
      </c>
      <c r="ADS22">
        <f t="shared" si="591"/>
        <v>0</v>
      </c>
      <c r="ADT22">
        <f t="shared" si="592"/>
        <v>0</v>
      </c>
      <c r="ADU22">
        <f t="shared" si="593"/>
        <v>0</v>
      </c>
      <c r="ADV22">
        <f t="shared" si="594"/>
        <v>0</v>
      </c>
      <c r="ADW22">
        <f t="shared" si="595"/>
        <v>0</v>
      </c>
      <c r="ADX22">
        <f t="shared" si="596"/>
        <v>0</v>
      </c>
      <c r="ADY22">
        <f t="shared" si="597"/>
        <v>0</v>
      </c>
      <c r="ADZ22">
        <f t="shared" si="598"/>
        <v>0</v>
      </c>
      <c r="AEA22">
        <f t="shared" si="599"/>
        <v>0</v>
      </c>
      <c r="AEB22">
        <f t="shared" si="600"/>
        <v>0</v>
      </c>
      <c r="AEC22">
        <f t="shared" si="601"/>
        <v>0</v>
      </c>
      <c r="AED22">
        <f t="shared" si="602"/>
        <v>0</v>
      </c>
      <c r="AEE22">
        <f t="shared" si="603"/>
        <v>0</v>
      </c>
      <c r="AEF22">
        <f t="shared" si="604"/>
        <v>0</v>
      </c>
      <c r="AEG22">
        <f t="shared" si="605"/>
        <v>0</v>
      </c>
      <c r="AEH22">
        <f t="shared" si="606"/>
        <v>0</v>
      </c>
      <c r="AEI22">
        <f t="shared" si="607"/>
        <v>0</v>
      </c>
      <c r="AEJ22">
        <f t="shared" si="608"/>
        <v>0</v>
      </c>
      <c r="AEK22">
        <f t="shared" si="609"/>
        <v>0</v>
      </c>
      <c r="AEL22">
        <f t="shared" si="610"/>
        <v>0</v>
      </c>
      <c r="AEM22">
        <f t="shared" si="611"/>
        <v>0</v>
      </c>
      <c r="AEN22">
        <f t="shared" si="612"/>
        <v>0</v>
      </c>
      <c r="AEO22">
        <f t="shared" si="613"/>
        <v>0</v>
      </c>
      <c r="AEP22">
        <f t="shared" si="614"/>
        <v>0</v>
      </c>
      <c r="AEQ22">
        <f t="shared" si="615"/>
        <v>0</v>
      </c>
      <c r="AER22">
        <f t="shared" si="616"/>
        <v>0</v>
      </c>
      <c r="AES22">
        <f t="shared" si="617"/>
        <v>0</v>
      </c>
      <c r="AET22">
        <f t="shared" si="618"/>
        <v>0</v>
      </c>
      <c r="AEU22">
        <f t="shared" si="619"/>
        <v>0</v>
      </c>
      <c r="AEV22">
        <f t="shared" si="620"/>
        <v>0</v>
      </c>
      <c r="AEW22">
        <f t="shared" si="621"/>
        <v>0</v>
      </c>
      <c r="AEX22">
        <f t="shared" si="622"/>
        <v>0</v>
      </c>
      <c r="AEY22">
        <f t="shared" si="623"/>
        <v>0</v>
      </c>
      <c r="AEZ22">
        <f t="shared" si="624"/>
        <v>0</v>
      </c>
      <c r="AFA22">
        <f t="shared" si="625"/>
        <v>0</v>
      </c>
      <c r="AFB22">
        <f t="shared" si="626"/>
        <v>0</v>
      </c>
      <c r="AFC22">
        <f t="shared" si="627"/>
        <v>0</v>
      </c>
      <c r="AFD22">
        <f t="shared" si="628"/>
        <v>0</v>
      </c>
      <c r="AFE22">
        <f t="shared" si="629"/>
        <v>0</v>
      </c>
      <c r="AFF22">
        <f t="shared" si="630"/>
        <v>0</v>
      </c>
      <c r="AFG22">
        <f t="shared" si="631"/>
        <v>0</v>
      </c>
      <c r="AFH22">
        <f t="shared" si="632"/>
        <v>0</v>
      </c>
      <c r="AFI22">
        <f t="shared" si="633"/>
        <v>0</v>
      </c>
      <c r="AFJ22">
        <f t="shared" si="634"/>
        <v>0</v>
      </c>
      <c r="AFK22">
        <f t="shared" si="635"/>
        <v>0</v>
      </c>
      <c r="AFL22">
        <f t="shared" si="636"/>
        <v>0</v>
      </c>
      <c r="AFM22">
        <f t="shared" si="637"/>
        <v>0</v>
      </c>
      <c r="AFN22">
        <f t="shared" si="638"/>
        <v>0</v>
      </c>
      <c r="AFO22">
        <f t="shared" si="639"/>
        <v>0</v>
      </c>
      <c r="AFP22">
        <f t="shared" si="640"/>
        <v>0</v>
      </c>
      <c r="AFQ22">
        <f t="shared" si="641"/>
        <v>0</v>
      </c>
      <c r="AFR22">
        <f t="shared" si="642"/>
        <v>0</v>
      </c>
      <c r="AFS22">
        <f t="shared" si="643"/>
        <v>0</v>
      </c>
      <c r="AFT22">
        <f t="shared" si="644"/>
        <v>0</v>
      </c>
      <c r="AFU22">
        <f t="shared" si="645"/>
        <v>0</v>
      </c>
      <c r="AFV22">
        <f t="shared" si="646"/>
        <v>0</v>
      </c>
      <c r="AFW22">
        <f t="shared" si="647"/>
        <v>0</v>
      </c>
      <c r="AFX22">
        <f t="shared" si="648"/>
        <v>0</v>
      </c>
      <c r="AFY22">
        <f t="shared" si="649"/>
        <v>0</v>
      </c>
      <c r="AFZ22">
        <f t="shared" si="650"/>
        <v>0</v>
      </c>
      <c r="AGA22">
        <f t="shared" si="651"/>
        <v>0</v>
      </c>
      <c r="AGB22">
        <f t="shared" si="652"/>
        <v>0</v>
      </c>
      <c r="AGC22">
        <f t="shared" si="653"/>
        <v>0</v>
      </c>
      <c r="AGD22">
        <f t="shared" si="654"/>
        <v>0</v>
      </c>
      <c r="AGE22">
        <f t="shared" si="655"/>
        <v>0</v>
      </c>
      <c r="AGF22">
        <f t="shared" si="656"/>
        <v>0</v>
      </c>
      <c r="AGG22">
        <f t="shared" si="657"/>
        <v>0</v>
      </c>
      <c r="AGH22">
        <f t="shared" si="658"/>
        <v>0</v>
      </c>
      <c r="AGI22">
        <f t="shared" si="659"/>
        <v>0</v>
      </c>
      <c r="AGJ22">
        <f t="shared" si="660"/>
        <v>0</v>
      </c>
      <c r="AGK22">
        <f t="shared" si="661"/>
        <v>0</v>
      </c>
      <c r="AGM22" s="88">
        <f t="shared" si="662"/>
        <v>70</v>
      </c>
      <c r="AGN22" s="88">
        <v>70</v>
      </c>
      <c r="AGO22">
        <v>3</v>
      </c>
      <c r="AGP22">
        <f t="shared" si="663"/>
        <v>10</v>
      </c>
      <c r="AGQ22">
        <f t="shared" si="664"/>
        <v>10</v>
      </c>
      <c r="AGR22">
        <f t="shared" si="665"/>
        <v>10</v>
      </c>
      <c r="AGS22">
        <f t="shared" si="666"/>
        <v>5</v>
      </c>
      <c r="AGT22">
        <f t="shared" si="667"/>
        <v>10</v>
      </c>
      <c r="AGU22">
        <f t="shared" si="668"/>
        <v>10</v>
      </c>
      <c r="AGV22">
        <f t="shared" si="669"/>
        <v>9</v>
      </c>
      <c r="AGW22">
        <f t="shared" si="670"/>
        <v>5</v>
      </c>
      <c r="AGX22">
        <f t="shared" si="671"/>
        <v>10</v>
      </c>
      <c r="AGY22">
        <f t="shared" si="672"/>
        <v>5</v>
      </c>
      <c r="AGZ22">
        <f t="shared" si="673"/>
        <v>7</v>
      </c>
      <c r="AHA22">
        <f t="shared" si="674"/>
        <v>0</v>
      </c>
      <c r="AHB22">
        <f t="shared" si="675"/>
        <v>0</v>
      </c>
      <c r="AHC22">
        <f t="shared" si="676"/>
        <v>0</v>
      </c>
      <c r="AHD22">
        <f t="shared" si="677"/>
        <v>0</v>
      </c>
      <c r="AHE22">
        <f t="shared" si="678"/>
        <v>0</v>
      </c>
      <c r="AHF22">
        <f t="shared" si="679"/>
        <v>0</v>
      </c>
      <c r="AHG22">
        <f t="shared" si="680"/>
        <v>0</v>
      </c>
      <c r="AHH22">
        <f t="shared" si="681"/>
        <v>0</v>
      </c>
      <c r="AHI22">
        <f t="shared" si="682"/>
        <v>0</v>
      </c>
      <c r="AHJ22">
        <f t="shared" si="683"/>
        <v>0</v>
      </c>
      <c r="AHK22">
        <f t="shared" si="684"/>
        <v>0</v>
      </c>
      <c r="AHL22">
        <f t="shared" si="685"/>
        <v>0</v>
      </c>
      <c r="AHM22">
        <f t="shared" si="686"/>
        <v>0</v>
      </c>
      <c r="AHN22">
        <f t="shared" si="687"/>
        <v>0</v>
      </c>
      <c r="AHO22">
        <f t="shared" si="688"/>
        <v>0</v>
      </c>
      <c r="AHP22">
        <f t="shared" si="689"/>
        <v>0</v>
      </c>
      <c r="AHQ22">
        <f t="shared" si="690"/>
        <v>0</v>
      </c>
      <c r="AHR22">
        <f t="shared" si="691"/>
        <v>0</v>
      </c>
      <c r="AHS22">
        <f t="shared" si="692"/>
        <v>0</v>
      </c>
      <c r="AHT22">
        <f t="shared" si="693"/>
        <v>0</v>
      </c>
      <c r="AHU22">
        <f t="shared" si="694"/>
        <v>0</v>
      </c>
      <c r="AHV22">
        <f t="shared" si="695"/>
        <v>0</v>
      </c>
      <c r="AHW22">
        <f t="shared" si="696"/>
        <v>0</v>
      </c>
      <c r="AHX22">
        <f t="shared" si="697"/>
        <v>0</v>
      </c>
      <c r="AHY22">
        <f t="shared" si="698"/>
        <v>0</v>
      </c>
      <c r="AHZ22">
        <f t="shared" si="699"/>
        <v>0</v>
      </c>
      <c r="AIA22">
        <f t="shared" si="700"/>
        <v>0</v>
      </c>
      <c r="AIB22">
        <f t="shared" si="701"/>
        <v>0</v>
      </c>
      <c r="AIC22">
        <f t="shared" si="702"/>
        <v>0</v>
      </c>
      <c r="AID22">
        <f t="shared" si="703"/>
        <v>0</v>
      </c>
      <c r="AIE22">
        <f t="shared" si="704"/>
        <v>0</v>
      </c>
      <c r="AIF22">
        <f t="shared" si="705"/>
        <v>0</v>
      </c>
      <c r="AIG22">
        <f t="shared" si="706"/>
        <v>0</v>
      </c>
      <c r="AIH22">
        <f t="shared" si="707"/>
        <v>0</v>
      </c>
      <c r="AII22">
        <f t="shared" si="708"/>
        <v>0</v>
      </c>
      <c r="AIJ22">
        <f t="shared" si="709"/>
        <v>0</v>
      </c>
      <c r="AIK22">
        <f t="shared" si="710"/>
        <v>0</v>
      </c>
      <c r="AIL22">
        <f t="shared" si="711"/>
        <v>0</v>
      </c>
      <c r="AIM22">
        <f t="shared" si="712"/>
        <v>0</v>
      </c>
      <c r="AIN22">
        <f t="shared" si="713"/>
        <v>0</v>
      </c>
      <c r="AIO22">
        <f t="shared" si="714"/>
        <v>0</v>
      </c>
      <c r="AIP22">
        <f t="shared" si="715"/>
        <v>0</v>
      </c>
      <c r="AIQ22">
        <f t="shared" si="716"/>
        <v>0</v>
      </c>
      <c r="AIR22">
        <f t="shared" si="717"/>
        <v>0</v>
      </c>
      <c r="AIS22">
        <f t="shared" si="718"/>
        <v>0</v>
      </c>
      <c r="AIT22">
        <f t="shared" si="719"/>
        <v>0</v>
      </c>
      <c r="AIU22">
        <f t="shared" si="720"/>
        <v>0</v>
      </c>
      <c r="AIV22">
        <f t="shared" si="721"/>
        <v>0</v>
      </c>
      <c r="AIW22">
        <f t="shared" si="722"/>
        <v>0</v>
      </c>
      <c r="AIX22">
        <f t="shared" si="723"/>
        <v>0</v>
      </c>
      <c r="AIY22">
        <f t="shared" si="724"/>
        <v>0</v>
      </c>
      <c r="AIZ22">
        <f t="shared" si="725"/>
        <v>0</v>
      </c>
      <c r="AJA22">
        <f t="shared" si="726"/>
        <v>0</v>
      </c>
      <c r="AJB22">
        <f t="shared" si="727"/>
        <v>0</v>
      </c>
      <c r="AJC22">
        <f t="shared" si="728"/>
        <v>0</v>
      </c>
      <c r="AJD22">
        <f t="shared" si="729"/>
        <v>0</v>
      </c>
      <c r="AJE22">
        <f t="shared" si="730"/>
        <v>0</v>
      </c>
      <c r="AJF22">
        <f t="shared" si="731"/>
        <v>0</v>
      </c>
      <c r="AJG22">
        <f t="shared" si="732"/>
        <v>0</v>
      </c>
      <c r="AJH22">
        <f t="shared" si="733"/>
        <v>0</v>
      </c>
      <c r="AJI22">
        <f t="shared" si="734"/>
        <v>0</v>
      </c>
      <c r="AJJ22">
        <f t="shared" si="735"/>
        <v>0</v>
      </c>
      <c r="AJK22">
        <f t="shared" si="736"/>
        <v>0</v>
      </c>
      <c r="AJL22">
        <f t="shared" si="737"/>
        <v>0</v>
      </c>
      <c r="AJM22">
        <f t="shared" si="738"/>
        <v>0</v>
      </c>
      <c r="AJN22">
        <f t="shared" si="739"/>
        <v>0</v>
      </c>
      <c r="AJO22">
        <f t="shared" si="740"/>
        <v>0</v>
      </c>
      <c r="AJP22">
        <f t="shared" si="741"/>
        <v>0</v>
      </c>
      <c r="AJQ22">
        <f t="shared" si="742"/>
        <v>0</v>
      </c>
      <c r="AJR22">
        <f t="shared" si="743"/>
        <v>0</v>
      </c>
      <c r="AJS22">
        <f t="shared" si="744"/>
        <v>0</v>
      </c>
      <c r="AJT22">
        <f t="shared" si="745"/>
        <v>0</v>
      </c>
      <c r="AJU22">
        <f t="shared" si="746"/>
        <v>0</v>
      </c>
      <c r="AJV22">
        <f t="shared" si="747"/>
        <v>0</v>
      </c>
      <c r="AJX22">
        <v>41</v>
      </c>
      <c r="AJY22">
        <v>1</v>
      </c>
      <c r="AJZ22">
        <v>1</v>
      </c>
      <c r="AKA22">
        <f t="shared" si="748"/>
        <v>2</v>
      </c>
      <c r="AKB22">
        <f t="shared" si="749"/>
        <v>2</v>
      </c>
      <c r="AKC22">
        <f t="shared" si="750"/>
        <v>1</v>
      </c>
      <c r="AKD22">
        <f t="shared" si="751"/>
        <v>8</v>
      </c>
      <c r="AKE22">
        <f t="shared" si="752"/>
        <v>8</v>
      </c>
      <c r="AKF22">
        <f t="shared" si="753"/>
        <v>2</v>
      </c>
      <c r="AKG22">
        <f t="shared" si="754"/>
        <v>2</v>
      </c>
      <c r="AKH22">
        <f t="shared" si="755"/>
        <v>2</v>
      </c>
      <c r="AKI22">
        <f t="shared" si="756"/>
        <v>0</v>
      </c>
      <c r="AKJ22">
        <f t="shared" si="757"/>
        <v>0</v>
      </c>
      <c r="AKK22">
        <f t="shared" si="758"/>
        <v>0</v>
      </c>
      <c r="AKL22">
        <f t="shared" si="759"/>
        <v>0</v>
      </c>
      <c r="AKM22">
        <f t="shared" si="760"/>
        <v>0</v>
      </c>
      <c r="AKN22">
        <f t="shared" si="761"/>
        <v>0</v>
      </c>
      <c r="AKO22">
        <f t="shared" si="762"/>
        <v>0</v>
      </c>
      <c r="AKP22">
        <f t="shared" si="763"/>
        <v>0</v>
      </c>
      <c r="AKQ22">
        <f t="shared" si="764"/>
        <v>0</v>
      </c>
      <c r="AKR22">
        <f t="shared" si="765"/>
        <v>0</v>
      </c>
      <c r="AKS22">
        <f t="shared" si="766"/>
        <v>0</v>
      </c>
      <c r="AKT22">
        <f t="shared" si="767"/>
        <v>0</v>
      </c>
      <c r="AKU22">
        <f t="shared" si="768"/>
        <v>0</v>
      </c>
      <c r="AKV22">
        <f t="shared" si="769"/>
        <v>0</v>
      </c>
      <c r="AKW22">
        <f t="shared" si="770"/>
        <v>0</v>
      </c>
      <c r="AKX22">
        <f t="shared" si="771"/>
        <v>0</v>
      </c>
      <c r="AKY22">
        <f t="shared" si="772"/>
        <v>0</v>
      </c>
      <c r="AKZ22">
        <f t="shared" si="773"/>
        <v>0</v>
      </c>
      <c r="ALA22">
        <f t="shared" si="774"/>
        <v>0</v>
      </c>
      <c r="ALB22">
        <f t="shared" si="775"/>
        <v>0</v>
      </c>
      <c r="ALC22">
        <f t="shared" si="776"/>
        <v>0</v>
      </c>
      <c r="ALD22">
        <f t="shared" si="777"/>
        <v>0</v>
      </c>
      <c r="ALE22">
        <f t="shared" si="778"/>
        <v>0</v>
      </c>
      <c r="ALF22">
        <f t="shared" si="779"/>
        <v>0</v>
      </c>
      <c r="ALG22">
        <f t="shared" si="780"/>
        <v>0</v>
      </c>
      <c r="ALH22">
        <f t="shared" si="781"/>
        <v>0</v>
      </c>
      <c r="ALI22">
        <f t="shared" si="782"/>
        <v>0</v>
      </c>
      <c r="ALJ22">
        <f t="shared" si="783"/>
        <v>0</v>
      </c>
      <c r="ALK22">
        <f t="shared" si="784"/>
        <v>0</v>
      </c>
      <c r="ALL22">
        <f t="shared" si="785"/>
        <v>0</v>
      </c>
      <c r="ALM22">
        <f t="shared" si="786"/>
        <v>0</v>
      </c>
      <c r="ALN22">
        <f t="shared" si="787"/>
        <v>0</v>
      </c>
      <c r="ALO22">
        <f t="shared" si="788"/>
        <v>0</v>
      </c>
      <c r="ALP22">
        <f t="shared" si="789"/>
        <v>0</v>
      </c>
      <c r="ALQ22">
        <f t="shared" si="790"/>
        <v>0</v>
      </c>
      <c r="ALR22">
        <f t="shared" si="791"/>
        <v>0</v>
      </c>
      <c r="ALS22">
        <f t="shared" si="792"/>
        <v>0</v>
      </c>
      <c r="ALT22">
        <f t="shared" si="793"/>
        <v>0</v>
      </c>
      <c r="ALU22">
        <f t="shared" si="794"/>
        <v>0</v>
      </c>
      <c r="ALV22">
        <f t="shared" si="795"/>
        <v>0</v>
      </c>
      <c r="ALW22">
        <f t="shared" si="796"/>
        <v>0</v>
      </c>
      <c r="ALX22">
        <f t="shared" si="797"/>
        <v>0</v>
      </c>
      <c r="ALY22">
        <f t="shared" si="798"/>
        <v>0</v>
      </c>
      <c r="ALZ22">
        <f t="shared" si="799"/>
        <v>0</v>
      </c>
      <c r="AMA22">
        <f t="shared" si="800"/>
        <v>0</v>
      </c>
      <c r="AMB22">
        <f t="shared" si="801"/>
        <v>0</v>
      </c>
      <c r="AMC22">
        <f t="shared" si="802"/>
        <v>0</v>
      </c>
      <c r="AMD22">
        <f t="shared" si="803"/>
        <v>0</v>
      </c>
      <c r="AME22">
        <f t="shared" si="804"/>
        <v>0</v>
      </c>
      <c r="AMF22">
        <f t="shared" si="805"/>
        <v>0</v>
      </c>
      <c r="AMG22">
        <f t="shared" si="806"/>
        <v>0</v>
      </c>
      <c r="AMH22">
        <f t="shared" si="807"/>
        <v>0</v>
      </c>
      <c r="AMI22">
        <f t="shared" si="808"/>
        <v>0</v>
      </c>
      <c r="AMJ22">
        <f t="shared" si="809"/>
        <v>0</v>
      </c>
      <c r="AMK22">
        <f t="shared" si="810"/>
        <v>0</v>
      </c>
      <c r="AML22">
        <f t="shared" si="811"/>
        <v>0</v>
      </c>
      <c r="AMM22">
        <f t="shared" si="812"/>
        <v>0</v>
      </c>
      <c r="AMN22">
        <f t="shared" si="813"/>
        <v>0</v>
      </c>
      <c r="AMO22">
        <f t="shared" si="814"/>
        <v>0</v>
      </c>
      <c r="AMP22">
        <f t="shared" si="815"/>
        <v>0</v>
      </c>
      <c r="AMQ22">
        <f t="shared" si="816"/>
        <v>0</v>
      </c>
      <c r="AMR22">
        <f t="shared" si="817"/>
        <v>0</v>
      </c>
      <c r="AMS22">
        <f t="shared" si="818"/>
        <v>0</v>
      </c>
      <c r="AMT22">
        <f t="shared" si="819"/>
        <v>0</v>
      </c>
      <c r="AMU22">
        <f t="shared" si="820"/>
        <v>0</v>
      </c>
      <c r="AMV22">
        <f t="shared" si="821"/>
        <v>0</v>
      </c>
      <c r="AMW22">
        <f t="shared" si="822"/>
        <v>0</v>
      </c>
      <c r="AMX22">
        <f t="shared" si="823"/>
        <v>0</v>
      </c>
      <c r="AMY22">
        <f t="shared" si="824"/>
        <v>0</v>
      </c>
      <c r="AMZ22">
        <f t="shared" si="825"/>
        <v>0</v>
      </c>
      <c r="ANA22">
        <f t="shared" si="826"/>
        <v>0</v>
      </c>
      <c r="ANB22">
        <f t="shared" si="827"/>
        <v>0</v>
      </c>
      <c r="ANC22">
        <f t="shared" si="828"/>
        <v>0</v>
      </c>
      <c r="AND22">
        <f t="shared" si="829"/>
        <v>0</v>
      </c>
      <c r="ANR22" s="4">
        <v>1872</v>
      </c>
      <c r="ANS22" s="4">
        <f t="shared" si="830"/>
        <v>1872</v>
      </c>
      <c r="ANU22" s="4">
        <v>1634</v>
      </c>
      <c r="ANV22" t="str">
        <f t="shared" si="831"/>
        <v>1662</v>
      </c>
      <c r="ANW22" t="str">
        <f t="shared" si="832"/>
        <v>1682</v>
      </c>
      <c r="ANX22" t="str">
        <f t="shared" si="833"/>
        <v>1672</v>
      </c>
      <c r="ANY22" t="str">
        <f t="shared" si="834"/>
        <v>1685</v>
      </c>
      <c r="ANZ22" t="str">
        <f t="shared" si="835"/>
        <v>1701</v>
      </c>
      <c r="AOA22" t="str">
        <f t="shared" si="836"/>
        <v>1725</v>
      </c>
      <c r="AOB22" t="str">
        <f t="shared" si="837"/>
        <v>1757</v>
      </c>
      <c r="AOC22" t="str">
        <f t="shared" si="838"/>
        <v>1787</v>
      </c>
      <c r="AOD22" t="str">
        <f t="shared" si="839"/>
        <v>1795</v>
      </c>
      <c r="AOE22" t="str">
        <f t="shared" si="840"/>
        <v>1847</v>
      </c>
      <c r="AOF22" t="str">
        <f t="shared" si="841"/>
        <v>1872</v>
      </c>
      <c r="AOG22" t="str">
        <f t="shared" si="842"/>
        <v>1872</v>
      </c>
      <c r="AOH22" t="str">
        <f t="shared" si="843"/>
        <v>1872</v>
      </c>
      <c r="AOI22" t="str">
        <f t="shared" si="844"/>
        <v>1872</v>
      </c>
      <c r="AOJ22" t="str">
        <f t="shared" si="845"/>
        <v>1872</v>
      </c>
      <c r="AOK22" t="str">
        <f t="shared" si="846"/>
        <v>1872</v>
      </c>
      <c r="AOL22" t="str">
        <f t="shared" si="847"/>
        <v>1872</v>
      </c>
      <c r="AOM22" t="str">
        <f t="shared" si="848"/>
        <v>1872</v>
      </c>
      <c r="AON22" t="str">
        <f t="shared" si="849"/>
        <v>1872</v>
      </c>
      <c r="AOO22" t="str">
        <f t="shared" si="850"/>
        <v>1872</v>
      </c>
      <c r="AOP22" t="str">
        <f t="shared" si="851"/>
        <v>1872</v>
      </c>
      <c r="AOQ22" t="str">
        <f t="shared" si="852"/>
        <v>1872</v>
      </c>
      <c r="AOR22" t="str">
        <f t="shared" si="853"/>
        <v>1872</v>
      </c>
      <c r="AOS22" t="str">
        <f t="shared" si="854"/>
        <v>1872</v>
      </c>
      <c r="AOT22" t="str">
        <f t="shared" si="855"/>
        <v>1872</v>
      </c>
      <c r="AOU22" t="str">
        <f t="shared" si="856"/>
        <v>1872</v>
      </c>
      <c r="AOV22" t="str">
        <f t="shared" si="857"/>
        <v>1872</v>
      </c>
      <c r="AOW22" t="str">
        <f t="shared" si="858"/>
        <v>1872</v>
      </c>
      <c r="AOX22" t="str">
        <f t="shared" si="859"/>
        <v>1872</v>
      </c>
      <c r="AOY22" t="str">
        <f t="shared" si="860"/>
        <v>1872</v>
      </c>
      <c r="AOZ22" t="str">
        <f t="shared" si="861"/>
        <v>1872</v>
      </c>
      <c r="APA22" t="str">
        <f t="shared" si="862"/>
        <v>1872</v>
      </c>
      <c r="APB22" t="str">
        <f t="shared" si="863"/>
        <v>1872</v>
      </c>
      <c r="APC22" t="str">
        <f t="shared" si="864"/>
        <v>1872</v>
      </c>
      <c r="APD22" t="str">
        <f t="shared" si="865"/>
        <v>1872</v>
      </c>
      <c r="APE22" t="str">
        <f t="shared" si="866"/>
        <v>1872</v>
      </c>
      <c r="APF22" t="str">
        <f t="shared" si="867"/>
        <v>1872</v>
      </c>
      <c r="APG22" t="str">
        <f t="shared" si="868"/>
        <v>1872</v>
      </c>
      <c r="APH22" t="str">
        <f t="shared" si="869"/>
        <v>1872</v>
      </c>
      <c r="API22" t="str">
        <f t="shared" si="870"/>
        <v>1872</v>
      </c>
      <c r="APJ22" t="str">
        <f t="shared" si="871"/>
        <v>1872</v>
      </c>
      <c r="APK22" t="str">
        <f t="shared" si="872"/>
        <v>1872</v>
      </c>
      <c r="APL22" t="str">
        <f t="shared" si="873"/>
        <v>1872</v>
      </c>
      <c r="APM22" t="str">
        <f t="shared" si="874"/>
        <v>1872</v>
      </c>
      <c r="APN22" t="str">
        <f t="shared" si="875"/>
        <v>1872</v>
      </c>
      <c r="APO22" t="str">
        <f t="shared" si="876"/>
        <v>1872</v>
      </c>
      <c r="APP22" t="str">
        <f t="shared" si="877"/>
        <v>1872</v>
      </c>
      <c r="APQ22" t="str">
        <f t="shared" si="878"/>
        <v>1872</v>
      </c>
      <c r="APR22" t="str">
        <f t="shared" si="879"/>
        <v>1872</v>
      </c>
      <c r="APS22" t="str">
        <f t="shared" si="880"/>
        <v>1872</v>
      </c>
      <c r="APT22" t="str">
        <f t="shared" si="881"/>
        <v>1872</v>
      </c>
      <c r="APU22" t="str">
        <f t="shared" si="882"/>
        <v>1872</v>
      </c>
      <c r="APV22" t="str">
        <f t="shared" si="883"/>
        <v>1872</v>
      </c>
      <c r="APW22" t="str">
        <f t="shared" si="884"/>
        <v>1872</v>
      </c>
      <c r="APX22" t="str">
        <f t="shared" si="885"/>
        <v>1872</v>
      </c>
      <c r="APY22" t="str">
        <f t="shared" si="886"/>
        <v>1872</v>
      </c>
      <c r="APZ22" t="str">
        <f t="shared" si="887"/>
        <v>1872</v>
      </c>
      <c r="AQA22" t="str">
        <f t="shared" si="888"/>
        <v>1872</v>
      </c>
      <c r="AQB22" t="str">
        <f t="shared" si="889"/>
        <v>1872</v>
      </c>
      <c r="AQC22" t="str">
        <f t="shared" si="890"/>
        <v>1872</v>
      </c>
      <c r="AQD22" t="str">
        <f t="shared" si="891"/>
        <v>1872</v>
      </c>
      <c r="AQE22" t="str">
        <f t="shared" si="892"/>
        <v>1872</v>
      </c>
      <c r="AQF22" t="str">
        <f t="shared" si="893"/>
        <v>1872</v>
      </c>
      <c r="AQG22" t="str">
        <f t="shared" si="894"/>
        <v>1872</v>
      </c>
      <c r="AQH22" t="str">
        <f t="shared" si="895"/>
        <v>1872</v>
      </c>
      <c r="AQI22" t="str">
        <f t="shared" si="896"/>
        <v>1872</v>
      </c>
      <c r="AQJ22" t="str">
        <f t="shared" si="897"/>
        <v>1872</v>
      </c>
      <c r="AQK22" t="str">
        <f t="shared" si="898"/>
        <v>1872</v>
      </c>
      <c r="AQL22" t="str">
        <f t="shared" si="899"/>
        <v>1872</v>
      </c>
      <c r="AQM22" t="str">
        <f t="shared" si="900"/>
        <v>1872</v>
      </c>
      <c r="AQN22" t="str">
        <f t="shared" si="901"/>
        <v>1872</v>
      </c>
      <c r="AQO22" t="str">
        <f t="shared" si="902"/>
        <v>1872</v>
      </c>
      <c r="AQP22" t="str">
        <f t="shared" si="903"/>
        <v>1872</v>
      </c>
      <c r="AQQ22" t="str">
        <f t="shared" si="904"/>
        <v>1872</v>
      </c>
      <c r="AQR22" t="str">
        <f t="shared" si="905"/>
        <v>1872</v>
      </c>
      <c r="AQS22" t="str">
        <f t="shared" si="906"/>
        <v>1872</v>
      </c>
      <c r="AQT22" t="str">
        <f t="shared" si="907"/>
        <v>1872</v>
      </c>
      <c r="AQU22" t="str">
        <f t="shared" si="908"/>
        <v>1872</v>
      </c>
      <c r="AQV22" t="str">
        <f t="shared" si="909"/>
        <v>1872</v>
      </c>
      <c r="AQW22" t="str">
        <f t="shared" si="910"/>
        <v>1872</v>
      </c>
      <c r="AQX22" t="str">
        <f t="shared" si="911"/>
        <v>1872</v>
      </c>
      <c r="AQY22" t="str">
        <f t="shared" si="912"/>
        <v>1872</v>
      </c>
      <c r="AQZ22" t="str">
        <f t="shared" si="913"/>
        <v>1872</v>
      </c>
      <c r="ARA22" t="str">
        <f t="shared" si="914"/>
        <v>1872</v>
      </c>
      <c r="ARB22" t="str">
        <f t="shared" si="915"/>
        <v>1872</v>
      </c>
      <c r="ARC22">
        <v>1634</v>
      </c>
      <c r="ARH22" s="5"/>
    </row>
    <row r="23" spans="1:1152" x14ac:dyDescent="0.2">
      <c r="A23">
        <v>72</v>
      </c>
      <c r="B23" s="17" t="s">
        <v>9</v>
      </c>
      <c r="C23" s="20">
        <f>VLOOKUP(A23, Rankings!$A$2:$AN$161, 40, FALSE)</f>
        <v>21</v>
      </c>
      <c r="D23" s="223" t="s">
        <v>218</v>
      </c>
      <c r="F23" s="4">
        <v>4</v>
      </c>
      <c r="G23" s="4">
        <v>6</v>
      </c>
      <c r="I23" s="5">
        <f t="shared" si="0"/>
        <v>9</v>
      </c>
      <c r="L23" t="s">
        <v>1751</v>
      </c>
      <c r="M23" t="s">
        <v>2106</v>
      </c>
      <c r="N23" t="s">
        <v>2484</v>
      </c>
      <c r="O23" t="s">
        <v>2745</v>
      </c>
      <c r="P23" t="s">
        <v>2745</v>
      </c>
      <c r="Q23" t="s">
        <v>3113</v>
      </c>
      <c r="R23" t="s">
        <v>3443</v>
      </c>
      <c r="S23" t="s">
        <v>3617</v>
      </c>
      <c r="T23" t="s">
        <v>3945</v>
      </c>
      <c r="U23" t="s">
        <v>4019</v>
      </c>
      <c r="V23" t="s">
        <v>4146</v>
      </c>
      <c r="W23" t="str">
        <f>Rankings!D22</f>
        <v>-</v>
      </c>
      <c r="X23" t="s">
        <v>10</v>
      </c>
      <c r="Y23" t="s">
        <v>10</v>
      </c>
      <c r="Z23" t="s">
        <v>10</v>
      </c>
      <c r="AA23" t="s">
        <v>10</v>
      </c>
      <c r="AB23" t="s">
        <v>10</v>
      </c>
      <c r="AC23" t="s">
        <v>10</v>
      </c>
      <c r="AD23" t="s">
        <v>10</v>
      </c>
      <c r="AE23" t="s">
        <v>10</v>
      </c>
      <c r="AF23" t="s">
        <v>10</v>
      </c>
      <c r="AG23" t="s">
        <v>10</v>
      </c>
      <c r="AH23" t="s">
        <v>10</v>
      </c>
      <c r="AI23" t="s">
        <v>10</v>
      </c>
      <c r="AJ23" t="s">
        <v>10</v>
      </c>
      <c r="AK23" t="s">
        <v>10</v>
      </c>
      <c r="AL23" t="s">
        <v>10</v>
      </c>
      <c r="AM23" t="s">
        <v>10</v>
      </c>
      <c r="AN23" t="s">
        <v>10</v>
      </c>
      <c r="AO23" t="s">
        <v>10</v>
      </c>
      <c r="AP23" t="s">
        <v>10</v>
      </c>
      <c r="AQ23" t="s">
        <v>10</v>
      </c>
      <c r="AR23" t="s">
        <v>10</v>
      </c>
      <c r="AS23" t="s">
        <v>10</v>
      </c>
      <c r="AT23" t="s">
        <v>10</v>
      </c>
      <c r="AU23" t="s">
        <v>10</v>
      </c>
      <c r="AV23" t="s">
        <v>10</v>
      </c>
      <c r="AW23" t="s">
        <v>10</v>
      </c>
      <c r="AX23" t="s">
        <v>10</v>
      </c>
      <c r="AY23" t="s">
        <v>10</v>
      </c>
      <c r="AZ23" t="s">
        <v>10</v>
      </c>
      <c r="BA23" t="s">
        <v>10</v>
      </c>
      <c r="BB23" t="s">
        <v>10</v>
      </c>
      <c r="BC23" t="s">
        <v>10</v>
      </c>
      <c r="BD23" t="s">
        <v>10</v>
      </c>
      <c r="BE23" t="s">
        <v>10</v>
      </c>
      <c r="BF23" t="s">
        <v>10</v>
      </c>
      <c r="BG23" t="s">
        <v>10</v>
      </c>
      <c r="BH23" t="s">
        <v>10</v>
      </c>
      <c r="BI23" t="s">
        <v>10</v>
      </c>
      <c r="BJ23" t="s">
        <v>10</v>
      </c>
      <c r="BK23" t="s">
        <v>10</v>
      </c>
      <c r="BL23" t="s">
        <v>10</v>
      </c>
      <c r="BM23" t="s">
        <v>10</v>
      </c>
      <c r="BN23" t="s">
        <v>10</v>
      </c>
      <c r="BO23" t="s">
        <v>10</v>
      </c>
      <c r="BP23" t="s">
        <v>10</v>
      </c>
      <c r="BQ23" t="s">
        <v>10</v>
      </c>
      <c r="BR23" t="s">
        <v>10</v>
      </c>
      <c r="BS23" t="s">
        <v>10</v>
      </c>
      <c r="BT23" t="s">
        <v>10</v>
      </c>
      <c r="BU23" t="s">
        <v>10</v>
      </c>
      <c r="BV23" t="s">
        <v>10</v>
      </c>
      <c r="BW23" t="s">
        <v>10</v>
      </c>
      <c r="BX23" t="s">
        <v>10</v>
      </c>
      <c r="BY23" t="s">
        <v>10</v>
      </c>
      <c r="BZ23" t="s">
        <v>10</v>
      </c>
      <c r="CA23" t="s">
        <v>10</v>
      </c>
      <c r="CB23" t="s">
        <v>10</v>
      </c>
      <c r="CC23" t="s">
        <v>10</v>
      </c>
      <c r="CD23" t="s">
        <v>10</v>
      </c>
      <c r="CE23" t="s">
        <v>10</v>
      </c>
      <c r="CF23" t="s">
        <v>10</v>
      </c>
      <c r="CG23" t="s">
        <v>10</v>
      </c>
      <c r="CH23" t="s">
        <v>10</v>
      </c>
      <c r="CI23" t="s">
        <v>10</v>
      </c>
      <c r="CJ23" t="s">
        <v>10</v>
      </c>
      <c r="CK23" t="s">
        <v>10</v>
      </c>
      <c r="CL23" t="s">
        <v>10</v>
      </c>
      <c r="CM23" t="s">
        <v>10</v>
      </c>
      <c r="CN23" t="s">
        <v>10</v>
      </c>
      <c r="CO23" t="s">
        <v>10</v>
      </c>
      <c r="CP23" t="s">
        <v>10</v>
      </c>
      <c r="CQ23" t="s">
        <v>10</v>
      </c>
      <c r="CR23" t="s">
        <v>10</v>
      </c>
      <c r="CT23" s="4">
        <f t="shared" si="1"/>
        <v>4</v>
      </c>
      <c r="CU23" s="4">
        <f t="shared" si="2"/>
        <v>0</v>
      </c>
      <c r="CV23" s="4">
        <f t="shared" si="3"/>
        <v>0</v>
      </c>
      <c r="CW23" s="4">
        <f t="shared" si="4"/>
        <v>1</v>
      </c>
      <c r="CX23" s="4">
        <f t="shared" si="5"/>
        <v>1</v>
      </c>
      <c r="CY23" s="4">
        <f t="shared" si="6"/>
        <v>0</v>
      </c>
      <c r="CZ23" s="4">
        <f t="shared" si="7"/>
        <v>0</v>
      </c>
      <c r="DA23" s="4">
        <f t="shared" si="8"/>
        <v>1</v>
      </c>
      <c r="DB23" s="4">
        <f t="shared" si="9"/>
        <v>4</v>
      </c>
      <c r="DC23" s="4">
        <f t="shared" si="10"/>
        <v>0</v>
      </c>
      <c r="DD23" s="4">
        <f t="shared" si="11"/>
        <v>0</v>
      </c>
      <c r="DE23" s="4">
        <f t="shared" si="12"/>
        <v>0</v>
      </c>
      <c r="DF23" s="4">
        <f t="shared" si="13"/>
        <v>0</v>
      </c>
      <c r="DG23" s="4">
        <f t="shared" si="14"/>
        <v>0</v>
      </c>
      <c r="DH23" s="4">
        <f t="shared" si="15"/>
        <v>0</v>
      </c>
      <c r="DI23" s="152">
        <f t="shared" si="16"/>
        <v>0</v>
      </c>
      <c r="DJ23" s="153">
        <f t="shared" si="17"/>
        <v>4</v>
      </c>
      <c r="DK23" s="4">
        <f t="shared" si="18"/>
        <v>1</v>
      </c>
      <c r="DL23" s="4">
        <f t="shared" si="19"/>
        <v>1</v>
      </c>
      <c r="DM23" s="4">
        <f t="shared" si="20"/>
        <v>1</v>
      </c>
      <c r="DN23" s="4">
        <f t="shared" si="21"/>
        <v>4</v>
      </c>
      <c r="DO23" s="4">
        <f t="shared" si="22"/>
        <v>0</v>
      </c>
      <c r="DP23" s="4">
        <f t="shared" si="23"/>
        <v>0</v>
      </c>
      <c r="DQ23" s="4">
        <f t="shared" si="24"/>
        <v>0</v>
      </c>
      <c r="DR23" s="4">
        <f t="shared" si="25"/>
        <v>13</v>
      </c>
      <c r="DS23" s="4">
        <f t="shared" si="26"/>
        <v>7</v>
      </c>
      <c r="DT23" s="4">
        <f t="shared" si="27"/>
        <v>12</v>
      </c>
      <c r="DU23" t="str">
        <f t="shared" si="28"/>
        <v>3R</v>
      </c>
      <c r="DV23" t="str">
        <f t="shared" si="29"/>
        <v>3R</v>
      </c>
      <c r="DW23" t="str">
        <f t="shared" si="30"/>
        <v>0R</v>
      </c>
      <c r="DX23" t="str">
        <f t="shared" si="31"/>
        <v>3S</v>
      </c>
      <c r="DY23" t="str">
        <f t="shared" si="32"/>
        <v>3S</v>
      </c>
      <c r="DZ23" t="str">
        <f t="shared" si="33"/>
        <v>3R</v>
      </c>
      <c r="EA23" t="str">
        <f t="shared" si="34"/>
        <v>3L</v>
      </c>
      <c r="EB23" t="str">
        <f t="shared" si="35"/>
        <v>0L</v>
      </c>
      <c r="EC23" t="str">
        <f t="shared" si="36"/>
        <v>3R</v>
      </c>
      <c r="ED23" t="str">
        <f t="shared" si="37"/>
        <v>3S</v>
      </c>
      <c r="EE23" t="str">
        <f t="shared" si="38"/>
        <v>3S</v>
      </c>
      <c r="EF23">
        <f t="shared" si="39"/>
        <v>0</v>
      </c>
      <c r="EG23">
        <f t="shared" si="40"/>
        <v>0</v>
      </c>
      <c r="EH23">
        <f t="shared" si="41"/>
        <v>0</v>
      </c>
      <c r="EI23">
        <f t="shared" si="42"/>
        <v>0</v>
      </c>
      <c r="EJ23">
        <f t="shared" si="43"/>
        <v>0</v>
      </c>
      <c r="EK23">
        <f t="shared" si="44"/>
        <v>0</v>
      </c>
      <c r="EL23">
        <f t="shared" si="45"/>
        <v>0</v>
      </c>
      <c r="EM23">
        <f t="shared" si="46"/>
        <v>0</v>
      </c>
      <c r="EN23">
        <f t="shared" si="47"/>
        <v>0</v>
      </c>
      <c r="EO23">
        <f t="shared" si="48"/>
        <v>0</v>
      </c>
      <c r="EP23">
        <f t="shared" si="49"/>
        <v>0</v>
      </c>
      <c r="EQ23">
        <f t="shared" si="50"/>
        <v>0</v>
      </c>
      <c r="ER23">
        <f t="shared" si="51"/>
        <v>0</v>
      </c>
      <c r="ES23">
        <f t="shared" si="52"/>
        <v>0</v>
      </c>
      <c r="ET23">
        <f t="shared" si="53"/>
        <v>0</v>
      </c>
      <c r="EU23">
        <f t="shared" si="54"/>
        <v>0</v>
      </c>
      <c r="EV23">
        <f t="shared" si="55"/>
        <v>0</v>
      </c>
      <c r="EW23">
        <f t="shared" si="56"/>
        <v>0</v>
      </c>
      <c r="EX23">
        <f t="shared" si="57"/>
        <v>0</v>
      </c>
      <c r="EY23">
        <f t="shared" si="58"/>
        <v>0</v>
      </c>
      <c r="EZ23">
        <f t="shared" si="59"/>
        <v>0</v>
      </c>
      <c r="FA23">
        <f t="shared" si="60"/>
        <v>0</v>
      </c>
      <c r="FB23">
        <f t="shared" si="61"/>
        <v>0</v>
      </c>
      <c r="FC23">
        <f t="shared" si="62"/>
        <v>0</v>
      </c>
      <c r="FD23">
        <f t="shared" si="63"/>
        <v>0</v>
      </c>
      <c r="FE23">
        <f t="shared" si="64"/>
        <v>0</v>
      </c>
      <c r="FF23">
        <f t="shared" si="65"/>
        <v>0</v>
      </c>
      <c r="FG23">
        <f t="shared" si="66"/>
        <v>0</v>
      </c>
      <c r="FH23">
        <f t="shared" si="67"/>
        <v>0</v>
      </c>
      <c r="FI23">
        <f t="shared" si="68"/>
        <v>0</v>
      </c>
      <c r="FJ23">
        <f t="shared" si="69"/>
        <v>0</v>
      </c>
      <c r="FK23">
        <f t="shared" si="70"/>
        <v>0</v>
      </c>
      <c r="FL23">
        <f t="shared" si="71"/>
        <v>0</v>
      </c>
      <c r="FM23">
        <f t="shared" si="72"/>
        <v>0</v>
      </c>
      <c r="FN23">
        <f t="shared" si="73"/>
        <v>0</v>
      </c>
      <c r="FO23">
        <f t="shared" si="74"/>
        <v>0</v>
      </c>
      <c r="FP23">
        <f t="shared" si="75"/>
        <v>0</v>
      </c>
      <c r="FQ23">
        <f t="shared" si="76"/>
        <v>0</v>
      </c>
      <c r="FR23">
        <f t="shared" si="77"/>
        <v>0</v>
      </c>
      <c r="FS23">
        <f t="shared" si="78"/>
        <v>0</v>
      </c>
      <c r="FT23">
        <f t="shared" si="79"/>
        <v>0</v>
      </c>
      <c r="FU23">
        <f t="shared" si="80"/>
        <v>0</v>
      </c>
      <c r="FV23">
        <f t="shared" si="81"/>
        <v>0</v>
      </c>
      <c r="FW23">
        <f t="shared" si="82"/>
        <v>0</v>
      </c>
      <c r="FX23">
        <f t="shared" si="83"/>
        <v>0</v>
      </c>
      <c r="FY23">
        <f t="shared" si="84"/>
        <v>0</v>
      </c>
      <c r="FZ23">
        <f t="shared" si="85"/>
        <v>0</v>
      </c>
      <c r="GA23">
        <f t="shared" si="86"/>
        <v>0</v>
      </c>
      <c r="GB23">
        <f t="shared" si="87"/>
        <v>0</v>
      </c>
      <c r="GC23">
        <f t="shared" si="88"/>
        <v>0</v>
      </c>
      <c r="GD23">
        <f t="shared" si="89"/>
        <v>0</v>
      </c>
      <c r="GE23">
        <f t="shared" si="90"/>
        <v>0</v>
      </c>
      <c r="GF23">
        <f t="shared" si="91"/>
        <v>0</v>
      </c>
      <c r="GG23">
        <f t="shared" si="92"/>
        <v>0</v>
      </c>
      <c r="GH23">
        <f t="shared" si="93"/>
        <v>0</v>
      </c>
      <c r="GI23">
        <f t="shared" si="94"/>
        <v>0</v>
      </c>
      <c r="GJ23">
        <f t="shared" si="95"/>
        <v>0</v>
      </c>
      <c r="GK23">
        <f t="shared" si="96"/>
        <v>0</v>
      </c>
      <c r="GL23">
        <f t="shared" si="97"/>
        <v>0</v>
      </c>
      <c r="GM23">
        <f t="shared" si="98"/>
        <v>0</v>
      </c>
      <c r="GN23">
        <f t="shared" si="99"/>
        <v>0</v>
      </c>
      <c r="GO23">
        <f t="shared" si="100"/>
        <v>0</v>
      </c>
      <c r="GP23">
        <f t="shared" si="101"/>
        <v>0</v>
      </c>
      <c r="GQ23">
        <f t="shared" si="102"/>
        <v>0</v>
      </c>
      <c r="GR23">
        <f t="shared" si="103"/>
        <v>0</v>
      </c>
      <c r="GS23">
        <f t="shared" si="104"/>
        <v>0</v>
      </c>
      <c r="GT23">
        <f t="shared" si="105"/>
        <v>0</v>
      </c>
      <c r="GU23">
        <f t="shared" si="106"/>
        <v>0</v>
      </c>
      <c r="GV23">
        <f t="shared" si="107"/>
        <v>0</v>
      </c>
      <c r="GW23">
        <f t="shared" si="108"/>
        <v>0</v>
      </c>
      <c r="GX23">
        <f t="shared" si="109"/>
        <v>0</v>
      </c>
      <c r="GY23">
        <f t="shared" si="110"/>
        <v>0</v>
      </c>
      <c r="GZ23">
        <f t="shared" si="111"/>
        <v>0</v>
      </c>
      <c r="HA23">
        <f t="shared" si="112"/>
        <v>0</v>
      </c>
      <c r="HB23" s="176" t="s">
        <v>314</v>
      </c>
      <c r="HC23" s="89">
        <f t="shared" si="113"/>
        <v>294.90565319818188</v>
      </c>
      <c r="HD23" s="89">
        <f t="shared" si="114"/>
        <v>129.64620832520546</v>
      </c>
      <c r="HE23" s="89">
        <f t="shared" si="115"/>
        <v>95.209925511631212</v>
      </c>
      <c r="HF23" s="89">
        <f t="shared" si="116"/>
        <v>0</v>
      </c>
      <c r="HH23" s="88">
        <f t="shared" si="117"/>
        <v>519.76178703501853</v>
      </c>
      <c r="HI23" s="88">
        <f t="shared" si="118"/>
        <v>47.604962755815606</v>
      </c>
      <c r="HK23">
        <f>IFERROR(VLOOKUP(_xlfn.NUMBERVALUE(MID(L23, SEARCH("!", L23)+1, SEARCH("+", L23)-SEARCH("!", L23)-1)), Rankings!$A$2:$BK$161, 63, FALSE),0)</f>
        <v>45.545157351141022</v>
      </c>
      <c r="HL23">
        <f>IFERROR(VLOOKUP(_xlfn.NUMBERVALUE(MID(M23, SEARCH("!", M23)+1, SEARCH("+", M23)-SEARCH("!", M23)-1)), Rankings!$A$2:$BK$161, 63, FALSE),0)</f>
        <v>48.323747672949004</v>
      </c>
      <c r="HM23">
        <f>IFERROR(VLOOKUP(_xlfn.NUMBERVALUE(MID(N23, SEARCH("!", N23)+1, SEARCH("+", N23)-SEARCH("!", N23)-1)), Rankings!$A$2:$BK$161, 63, FALSE),0)</f>
        <v>79.378847829880058</v>
      </c>
      <c r="HN23">
        <f>IFERROR(VLOOKUP(_xlfn.NUMBERVALUE(MID(O23, SEARCH("!", O23)+1, SEARCH("+", O23)-SEARCH("!", O23)-1)), Rankings!$A$2:$BK$161, 63, FALSE),0)</f>
        <v>0</v>
      </c>
      <c r="HO23">
        <f>IFERROR(VLOOKUP(_xlfn.NUMBERVALUE(MID(P23, SEARCH("!", P23)+1, SEARCH("+", P23)-SEARCH("!", P23)-1)), Rankings!$A$2:$BK$161, 63, FALSE),0)</f>
        <v>0</v>
      </c>
      <c r="HP23">
        <f>IFERROR(VLOOKUP(_xlfn.NUMBERVALUE(MID(Q23, SEARCH("!", Q23)+1, SEARCH("+", Q23)-SEARCH("!", Q23)-1)), Rankings!$A$2:$BK$161, 63, FALSE),0)</f>
        <v>44.152793191810147</v>
      </c>
      <c r="HQ23">
        <f>IFERROR(VLOOKUP(_xlfn.NUMBERVALUE(MID(R23, SEARCH("!", R23)+1, SEARCH("+", R23)-SEARCH("!", R23)-1)), Rankings!$A$2:$BK$161, 63, FALSE),0)</f>
        <v>70.554813023684076</v>
      </c>
      <c r="HR23">
        <f>IFERROR(VLOOKUP(_xlfn.NUMBERVALUE(MID(S23, SEARCH("!", S23)+1, SEARCH("+", S23)-SEARCH("!", S23)-1)), Rankings!$A$2:$BK$161, 63, FALSE),0)</f>
        <v>59.091395301521381</v>
      </c>
      <c r="HS23">
        <f>IFERROR(VLOOKUP(_xlfn.NUMBERVALUE(MID(T23, SEARCH("!", T23)+1, SEARCH("+", T23)-SEARCH("!", T23)-1)), Rankings!$A$2:$BK$161, 63, FALSE),0)</f>
        <v>77.505107152401649</v>
      </c>
      <c r="HT23">
        <f>IFERROR(VLOOKUP(_xlfn.NUMBERVALUE(MID(U23, SEARCH("!", U23)+1, SEARCH("+", U23)-SEARCH("!", U23)-1)), Rankings!$A$2:$BK$161, 63, FALSE),0)</f>
        <v>49.602374340748362</v>
      </c>
      <c r="HU23">
        <f>IFERROR(VLOOKUP(_xlfn.NUMBERVALUE(MID(V23, SEARCH("!", V23)+1, SEARCH("+", V23)-SEARCH("!", V23)-1)), Rankings!$A$2:$BK$161, 63, FALSE),0)</f>
        <v>45.607551170882857</v>
      </c>
      <c r="HV23">
        <f>IFERROR(VLOOKUP(_xlfn.NUMBERVALUE(MID(W23, SEARCH("!", W23)+1, SEARCH("+", W23)-SEARCH("!", W23)-1)), Rankings!$A$2:$BK$161, 63, FALSE),0)</f>
        <v>0</v>
      </c>
      <c r="HW23">
        <f>IFERROR(VLOOKUP(_xlfn.NUMBERVALUE(MID(X23, SEARCH("!", X23)+1, SEARCH("+", X23)-SEARCH("!", X23)-1)), Rankings!$A$2:$BK$161, 63, FALSE),0)</f>
        <v>0</v>
      </c>
      <c r="HX23">
        <f>IFERROR(VLOOKUP(_xlfn.NUMBERVALUE(MID(Y23, SEARCH("!", Y23)+1, SEARCH("+", Y23)-SEARCH("!", Y23)-1)), Rankings!$A$2:$BK$161, 63, FALSE),0)</f>
        <v>0</v>
      </c>
      <c r="HY23">
        <f>IFERROR(VLOOKUP(_xlfn.NUMBERVALUE(MID(Z23, SEARCH("!", Z23)+1, SEARCH("+", Z23)-SEARCH("!", Z23)-1)), Rankings!$A$2:$BK$161, 63, FALSE),0)</f>
        <v>0</v>
      </c>
      <c r="HZ23">
        <f>IFERROR(VLOOKUP(_xlfn.NUMBERVALUE(MID(AA23, SEARCH("!", AA23)+1, SEARCH("+", AA23)-SEARCH("!", AA23)-1)), Rankings!$A$2:$BK$161, 63, FALSE),0)</f>
        <v>0</v>
      </c>
      <c r="IA23">
        <f>IFERROR(VLOOKUP(_xlfn.NUMBERVALUE(MID(AB23, SEARCH("!", AB23)+1, SEARCH("+", AB23)-SEARCH("!", AB23)-1)), Rankings!$A$2:$BK$161, 63, FALSE),0)</f>
        <v>0</v>
      </c>
      <c r="IB23">
        <f>IFERROR(VLOOKUP(_xlfn.NUMBERVALUE(MID(AC23, SEARCH("!", AC23)+1, SEARCH("+", AC23)-SEARCH("!", AC23)-1)), Rankings!$A$2:$BK$161, 63, FALSE),0)</f>
        <v>0</v>
      </c>
      <c r="IC23">
        <f>IFERROR(VLOOKUP(_xlfn.NUMBERVALUE(MID(AD23, SEARCH("!", AD23)+1, SEARCH("+", AD23)-SEARCH("!", AD23)-1)), Rankings!$A$2:$BK$161, 63, FALSE),0)</f>
        <v>0</v>
      </c>
      <c r="ID23">
        <f>IFERROR(VLOOKUP(_xlfn.NUMBERVALUE(MID(AE23, SEARCH("!", AE23)+1, SEARCH("+", AE23)-SEARCH("!", AE23)-1)), Rankings!$A$2:$BK$161, 63, FALSE),0)</f>
        <v>0</v>
      </c>
      <c r="IE23">
        <f>IFERROR(VLOOKUP(_xlfn.NUMBERVALUE(MID(AF23, SEARCH("!", AF23)+1, SEARCH("+", AF23)-SEARCH("!", AF23)-1)), Rankings!$A$2:$BK$161, 63, FALSE),0)</f>
        <v>0</v>
      </c>
      <c r="IF23">
        <f>IFERROR(VLOOKUP(_xlfn.NUMBERVALUE(MID(AG23, SEARCH("!", AG23)+1, SEARCH("+", AG23)-SEARCH("!", AG23)-1)), Rankings!$A$2:$BK$161, 63, FALSE),0)</f>
        <v>0</v>
      </c>
      <c r="IG23">
        <f>IFERROR(VLOOKUP(_xlfn.NUMBERVALUE(MID(AH23, SEARCH("!", AH23)+1, SEARCH("+", AH23)-SEARCH("!", AH23)-1)), Rankings!$A$2:$BK$161, 63, FALSE),0)</f>
        <v>0</v>
      </c>
      <c r="IH23">
        <f>IFERROR(VLOOKUP(_xlfn.NUMBERVALUE(MID(AI23, SEARCH("!", AI23)+1, SEARCH("+", AI23)-SEARCH("!", AI23)-1)), Rankings!$A$2:$BK$161, 63, FALSE),0)</f>
        <v>0</v>
      </c>
      <c r="II23">
        <f>IFERROR(VLOOKUP(_xlfn.NUMBERVALUE(MID(AJ23, SEARCH("!", AJ23)+1, SEARCH("+", AJ23)-SEARCH("!", AJ23)-1)), Rankings!$A$2:$BK$161, 63, FALSE),0)</f>
        <v>0</v>
      </c>
      <c r="IJ23">
        <f>IFERROR(VLOOKUP(_xlfn.NUMBERVALUE(MID(AK23, SEARCH("!", AK23)+1, SEARCH("+", AK23)-SEARCH("!", AK23)-1)), Rankings!$A$2:$BK$161, 63, FALSE),0)</f>
        <v>0</v>
      </c>
      <c r="IK23">
        <f>IFERROR(VLOOKUP(_xlfn.NUMBERVALUE(MID(AL23, SEARCH("!", AL23)+1, SEARCH("+", AL23)-SEARCH("!", AL23)-1)), Rankings!$A$2:$BK$161, 63, FALSE),0)</f>
        <v>0</v>
      </c>
      <c r="IL23">
        <f>IFERROR(VLOOKUP(_xlfn.NUMBERVALUE(MID(AM23, SEARCH("!", AM23)+1, SEARCH("+", AM23)-SEARCH("!", AM23)-1)), Rankings!$A$2:$BK$161, 63, FALSE),0)</f>
        <v>0</v>
      </c>
      <c r="IM23">
        <f>IFERROR(VLOOKUP(_xlfn.NUMBERVALUE(MID(AN23, SEARCH("!", AN23)+1, SEARCH("+", AN23)-SEARCH("!", AN23)-1)), Rankings!$A$2:$BK$161, 63, FALSE),0)</f>
        <v>0</v>
      </c>
      <c r="IN23">
        <f>IFERROR(VLOOKUP(_xlfn.NUMBERVALUE(MID(AO23, SEARCH("!", AO23)+1, SEARCH("+", AO23)-SEARCH("!", AO23)-1)), Rankings!$A$2:$BK$161, 63, FALSE),0)</f>
        <v>0</v>
      </c>
      <c r="IO23">
        <f>IFERROR(VLOOKUP(_xlfn.NUMBERVALUE(MID(AP23, SEARCH("!", AP23)+1, SEARCH("+", AP23)-SEARCH("!", AP23)-1)), Rankings!$A$2:$BK$161, 63, FALSE),0)</f>
        <v>0</v>
      </c>
      <c r="IP23">
        <f>IFERROR(VLOOKUP(_xlfn.NUMBERVALUE(MID(AQ23, SEARCH("!", AQ23)+1, SEARCH("+", AQ23)-SEARCH("!", AQ23)-1)), Rankings!$A$2:$BK$161, 63, FALSE),0)</f>
        <v>0</v>
      </c>
      <c r="IQ23">
        <f>IFERROR(VLOOKUP(_xlfn.NUMBERVALUE(MID(AR23, SEARCH("!", AR23)+1, SEARCH("+", AR23)-SEARCH("!", AR23)-1)), Rankings!$A$2:$BK$161, 63, FALSE),0)</f>
        <v>0</v>
      </c>
      <c r="IR23">
        <f>IFERROR(VLOOKUP(_xlfn.NUMBERVALUE(MID(AS23, SEARCH("!", AS23)+1, SEARCH("+", AS23)-SEARCH("!", AS23)-1)), Rankings!$A$2:$BK$161, 63, FALSE),0)</f>
        <v>0</v>
      </c>
      <c r="IS23">
        <f>IFERROR(VLOOKUP(_xlfn.NUMBERVALUE(MID(AT23, SEARCH("!", AT23)+1, SEARCH("+", AT23)-SEARCH("!", AT23)-1)), Rankings!$A$2:$BK$161, 63, FALSE),0)</f>
        <v>0</v>
      </c>
      <c r="IT23">
        <f>IFERROR(VLOOKUP(_xlfn.NUMBERVALUE(MID(AU23, SEARCH("!", AU23)+1, SEARCH("+", AU23)-SEARCH("!", AU23)-1)), Rankings!$A$2:$BK$161, 63, FALSE),0)</f>
        <v>0</v>
      </c>
      <c r="IU23">
        <f>IFERROR(VLOOKUP(_xlfn.NUMBERVALUE(MID(AV23, SEARCH("!", AV23)+1, SEARCH("+", AV23)-SEARCH("!", AV23)-1)), Rankings!$A$2:$BK$161, 63, FALSE),0)</f>
        <v>0</v>
      </c>
      <c r="IV23">
        <f>IFERROR(VLOOKUP(_xlfn.NUMBERVALUE(MID(AW23, SEARCH("!", AW23)+1, SEARCH("+", AW23)-SEARCH("!", AW23)-1)), Rankings!$A$2:$BK$161, 63, FALSE),0)</f>
        <v>0</v>
      </c>
      <c r="IW23">
        <f>IFERROR(VLOOKUP(_xlfn.NUMBERVALUE(MID(AX23, SEARCH("!", AX23)+1, SEARCH("+", AX23)-SEARCH("!", AX23)-1)), Rankings!$A$2:$BK$161, 63, FALSE),0)</f>
        <v>0</v>
      </c>
      <c r="IX23">
        <f>IFERROR(VLOOKUP(_xlfn.NUMBERVALUE(MID(AY23, SEARCH("!", AY23)+1, SEARCH("+", AY23)-SEARCH("!", AY23)-1)), Rankings!$A$2:$BK$161, 63, FALSE),0)</f>
        <v>0</v>
      </c>
      <c r="IY23">
        <f>IFERROR(VLOOKUP(_xlfn.NUMBERVALUE(MID(AZ23, SEARCH("!", AZ23)+1, SEARCH("+", AZ23)-SEARCH("!", AZ23)-1)), Rankings!$A$2:$BK$161, 63, FALSE),0)</f>
        <v>0</v>
      </c>
      <c r="IZ23">
        <f>IFERROR(VLOOKUP(_xlfn.NUMBERVALUE(MID(BA23, SEARCH("!", BA23)+1, SEARCH("+", BA23)-SEARCH("!", BA23)-1)), Rankings!$A$2:$BK$161, 63, FALSE),0)</f>
        <v>0</v>
      </c>
      <c r="JA23">
        <f>IFERROR(VLOOKUP(_xlfn.NUMBERVALUE(MID(BB23, SEARCH("!", BB23)+1, SEARCH("+", BB23)-SEARCH("!", BB23)-1)), Rankings!$A$2:$BK$161, 63, FALSE),0)</f>
        <v>0</v>
      </c>
      <c r="JB23">
        <f>IFERROR(VLOOKUP(_xlfn.NUMBERVALUE(MID(BC23, SEARCH("!", BC23)+1, SEARCH("+", BC23)-SEARCH("!", BC23)-1)), Rankings!$A$2:$BK$161, 63, FALSE),0)</f>
        <v>0</v>
      </c>
      <c r="JC23">
        <f>IFERROR(VLOOKUP(_xlfn.NUMBERVALUE(MID(BD23, SEARCH("!", BD23)+1, SEARCH("+", BD23)-SEARCH("!", BD23)-1)), Rankings!$A$2:$BK$161, 63, FALSE),0)</f>
        <v>0</v>
      </c>
      <c r="JD23">
        <f>IFERROR(VLOOKUP(_xlfn.NUMBERVALUE(MID(BE23, SEARCH("!", BE23)+1, SEARCH("+", BE23)-SEARCH("!", BE23)-1)), Rankings!$A$2:$BK$161, 63, FALSE),0)</f>
        <v>0</v>
      </c>
      <c r="JE23">
        <f>IFERROR(VLOOKUP(_xlfn.NUMBERVALUE(MID(BF23, SEARCH("!", BF23)+1, SEARCH("+", BF23)-SEARCH("!", BF23)-1)), Rankings!$A$2:$BK$161, 63, FALSE),0)</f>
        <v>0</v>
      </c>
      <c r="JF23">
        <f>IFERROR(VLOOKUP(_xlfn.NUMBERVALUE(MID(BG23, SEARCH("!", BG23)+1, SEARCH("+", BG23)-SEARCH("!", BG23)-1)), Rankings!$A$2:$BK$161, 63, FALSE),0)</f>
        <v>0</v>
      </c>
      <c r="JG23">
        <f>IFERROR(VLOOKUP(_xlfn.NUMBERVALUE(MID(BH23, SEARCH("!", BH23)+1, SEARCH("+", BH23)-SEARCH("!", BH23)-1)), Rankings!$A$2:$BK$161, 63, FALSE),0)</f>
        <v>0</v>
      </c>
      <c r="JH23">
        <f>IFERROR(VLOOKUP(_xlfn.NUMBERVALUE(MID(BI23, SEARCH("!", BI23)+1, SEARCH("+", BI23)-SEARCH("!", BI23)-1)), Rankings!$A$2:$BK$161, 63, FALSE),0)</f>
        <v>0</v>
      </c>
      <c r="JI23">
        <f>IFERROR(VLOOKUP(_xlfn.NUMBERVALUE(MID(BJ23, SEARCH("!", BJ23)+1, SEARCH("+", BJ23)-SEARCH("!", BJ23)-1)), Rankings!$A$2:$BK$161, 63, FALSE),0)</f>
        <v>0</v>
      </c>
      <c r="JJ23">
        <f>IFERROR(VLOOKUP(_xlfn.NUMBERVALUE(MID(BK23, SEARCH("!", BK23)+1, SEARCH("+", BK23)-SEARCH("!", BK23)-1)), Rankings!$A$2:$BK$161, 63, FALSE),0)</f>
        <v>0</v>
      </c>
      <c r="JK23">
        <f>IFERROR(VLOOKUP(_xlfn.NUMBERVALUE(MID(BL23, SEARCH("!", BL23)+1, SEARCH("+", BL23)-SEARCH("!", BL23)-1)), Rankings!$A$2:$BK$161, 63, FALSE),0)</f>
        <v>0</v>
      </c>
      <c r="JL23">
        <f>IFERROR(VLOOKUP(_xlfn.NUMBERVALUE(MID(BM23, SEARCH("!", BM23)+1, SEARCH("+", BM23)-SEARCH("!", BM23)-1)), Rankings!$A$2:$BK$161, 63, FALSE),0)</f>
        <v>0</v>
      </c>
      <c r="JM23">
        <f>IFERROR(VLOOKUP(_xlfn.NUMBERVALUE(MID(BN23, SEARCH("!", BN23)+1, SEARCH("+", BN23)-SEARCH("!", BN23)-1)), Rankings!$A$2:$BK$161, 63, FALSE),0)</f>
        <v>0</v>
      </c>
      <c r="JN23">
        <f>IFERROR(VLOOKUP(_xlfn.NUMBERVALUE(MID(BO23, SEARCH("!", BO23)+1, SEARCH("+", BO23)-SEARCH("!", BO23)-1)), Rankings!$A$2:$BK$161, 63, FALSE),0)</f>
        <v>0</v>
      </c>
      <c r="JO23">
        <f>IFERROR(VLOOKUP(_xlfn.NUMBERVALUE(MID(BP23, SEARCH("!", BP23)+1, SEARCH("+", BP23)-SEARCH("!", BP23)-1)), Rankings!$A$2:$BK$161, 63, FALSE),0)</f>
        <v>0</v>
      </c>
      <c r="JP23">
        <f>IFERROR(VLOOKUP(_xlfn.NUMBERVALUE(MID(BQ23, SEARCH("!", BQ23)+1, SEARCH("+", BQ23)-SEARCH("!", BQ23)-1)), Rankings!$A$2:$BK$161, 63, FALSE),0)</f>
        <v>0</v>
      </c>
      <c r="JQ23">
        <f>IFERROR(VLOOKUP(_xlfn.NUMBERVALUE(MID(BR23, SEARCH("!", BR23)+1, SEARCH("+", BR23)-SEARCH("!", BR23)-1)), Rankings!$A$2:$BK$161, 63, FALSE),0)</f>
        <v>0</v>
      </c>
      <c r="JR23">
        <f>IFERROR(VLOOKUP(_xlfn.NUMBERVALUE(MID(BS23, SEARCH("!", BS23)+1, SEARCH("+", BS23)-SEARCH("!", BS23)-1)), Rankings!$A$2:$BK$161, 63, FALSE),0)</f>
        <v>0</v>
      </c>
      <c r="JS23">
        <f>IFERROR(VLOOKUP(_xlfn.NUMBERVALUE(MID(BT23, SEARCH("!", BT23)+1, SEARCH("+", BT23)-SEARCH("!", BT23)-1)), Rankings!$A$2:$BK$161, 63, FALSE),0)</f>
        <v>0</v>
      </c>
      <c r="JT23">
        <f>IFERROR(VLOOKUP(_xlfn.NUMBERVALUE(MID(BU23, SEARCH("!", BU23)+1, SEARCH("+", BU23)-SEARCH("!", BU23)-1)), Rankings!$A$2:$BK$161, 63, FALSE),0)</f>
        <v>0</v>
      </c>
      <c r="JU23">
        <f>IFERROR(VLOOKUP(_xlfn.NUMBERVALUE(MID(BV23, SEARCH("!", BV23)+1, SEARCH("+", BV23)-SEARCH("!", BV23)-1)), Rankings!$A$2:$BK$161, 63, FALSE),0)</f>
        <v>0</v>
      </c>
      <c r="JV23">
        <f>IFERROR(VLOOKUP(_xlfn.NUMBERVALUE(MID(BW23, SEARCH("!", BW23)+1, SEARCH("+", BW23)-SEARCH("!", BW23)-1)), Rankings!$A$2:$BK$161, 63, FALSE),0)</f>
        <v>0</v>
      </c>
      <c r="JW23">
        <f>IFERROR(VLOOKUP(_xlfn.NUMBERVALUE(MID(BX23, SEARCH("!", BX23)+1, SEARCH("+", BX23)-SEARCH("!", BX23)-1)), Rankings!$A$2:$BK$161, 63, FALSE),0)</f>
        <v>0</v>
      </c>
      <c r="JX23">
        <f>IFERROR(VLOOKUP(_xlfn.NUMBERVALUE(MID(BY23, SEARCH("!", BY23)+1, SEARCH("+", BY23)-SEARCH("!", BY23)-1)), Rankings!$A$2:$BK$161, 63, FALSE),0)</f>
        <v>0</v>
      </c>
      <c r="JY23">
        <f>IFERROR(VLOOKUP(_xlfn.NUMBERVALUE(MID(BZ23, SEARCH("!", BZ23)+1, SEARCH("+", BZ23)-SEARCH("!", BZ23)-1)), Rankings!$A$2:$BK$161, 63, FALSE),0)</f>
        <v>0</v>
      </c>
      <c r="JZ23">
        <f>IFERROR(VLOOKUP(_xlfn.NUMBERVALUE(MID(CA23, SEARCH("!", CA23)+1, SEARCH("+", CA23)-SEARCH("!", CA23)-1)), Rankings!$A$2:$BK$161, 63, FALSE),0)</f>
        <v>0</v>
      </c>
      <c r="KA23">
        <f>IFERROR(VLOOKUP(_xlfn.NUMBERVALUE(MID(CB23, SEARCH("!", CB23)+1, SEARCH("+", CB23)-SEARCH("!", CB23)-1)), Rankings!$A$2:$BK$161, 63, FALSE),0)</f>
        <v>0</v>
      </c>
      <c r="KB23">
        <f>IFERROR(VLOOKUP(_xlfn.NUMBERVALUE(MID(CC23, SEARCH("!", CC23)+1, SEARCH("+", CC23)-SEARCH("!", CC23)-1)), Rankings!$A$2:$BK$161, 63, FALSE),0)</f>
        <v>0</v>
      </c>
      <c r="KC23">
        <f>IFERROR(VLOOKUP(_xlfn.NUMBERVALUE(MID(CD23, SEARCH("!", CD23)+1, SEARCH("+", CD23)-SEARCH("!", CD23)-1)), Rankings!$A$2:$BK$161, 63, FALSE),0)</f>
        <v>0</v>
      </c>
      <c r="KD23">
        <f>IFERROR(VLOOKUP(_xlfn.NUMBERVALUE(MID(CE23, SEARCH("!", CE23)+1, SEARCH("+", CE23)-SEARCH("!", CE23)-1)), Rankings!$A$2:$BK$161, 63, FALSE),0)</f>
        <v>0</v>
      </c>
      <c r="KE23">
        <f>IFERROR(VLOOKUP(_xlfn.NUMBERVALUE(MID(CF23, SEARCH("!", CF23)+1, SEARCH("+", CF23)-SEARCH("!", CF23)-1)), Rankings!$A$2:$BK$161, 63, FALSE),0)</f>
        <v>0</v>
      </c>
      <c r="KF23">
        <f>IFERROR(VLOOKUP(_xlfn.NUMBERVALUE(MID(CG23, SEARCH("!", CG23)+1, SEARCH("+", CG23)-SEARCH("!", CG23)-1)), Rankings!$A$2:$BK$161, 63, FALSE),0)</f>
        <v>0</v>
      </c>
      <c r="KG23">
        <f>IFERROR(VLOOKUP(_xlfn.NUMBERVALUE(MID(CH23, SEARCH("!", CH23)+1, SEARCH("+", CH23)-SEARCH("!", CH23)-1)), Rankings!$A$2:$BK$161, 63, FALSE),0)</f>
        <v>0</v>
      </c>
      <c r="KH23">
        <f>IFERROR(VLOOKUP(_xlfn.NUMBERVALUE(MID(CI23, SEARCH("!", CI23)+1, SEARCH("+", CI23)-SEARCH("!", CI23)-1)), Rankings!$A$2:$BK$161, 63, FALSE),0)</f>
        <v>0</v>
      </c>
      <c r="KI23">
        <f>IFERROR(VLOOKUP(_xlfn.NUMBERVALUE(MID(CJ23, SEARCH("!", CJ23)+1, SEARCH("+", CJ23)-SEARCH("!", CJ23)-1)), Rankings!$A$2:$BK$161, 63, FALSE),0)</f>
        <v>0</v>
      </c>
      <c r="KJ23">
        <f>IFERROR(VLOOKUP(_xlfn.NUMBERVALUE(MID(CK23, SEARCH("!", CK23)+1, SEARCH("+", CK23)-SEARCH("!", CK23)-1)), Rankings!$A$2:$BK$161, 63, FALSE),0)</f>
        <v>0</v>
      </c>
      <c r="KK23">
        <f>IFERROR(VLOOKUP(_xlfn.NUMBERVALUE(MID(CL23, SEARCH("!", CL23)+1, SEARCH("+", CL23)-SEARCH("!", CL23)-1)), Rankings!$A$2:$BK$161, 63, FALSE),0)</f>
        <v>0</v>
      </c>
      <c r="KL23">
        <f>IFERROR(VLOOKUP(_xlfn.NUMBERVALUE(MID(CM23, SEARCH("!", CM23)+1, SEARCH("+", CM23)-SEARCH("!", CM23)-1)), Rankings!$A$2:$BK$161, 63, FALSE),0)</f>
        <v>0</v>
      </c>
      <c r="KM23">
        <f>IFERROR(VLOOKUP(_xlfn.NUMBERVALUE(MID(CN23, SEARCH("!", CN23)+1, SEARCH("+", CN23)-SEARCH("!", CN23)-1)), Rankings!$A$2:$BK$161, 63, FALSE),0)</f>
        <v>0</v>
      </c>
      <c r="KN23">
        <f>IFERROR(VLOOKUP(_xlfn.NUMBERVALUE(MID(CO23, SEARCH("!", CO23)+1, SEARCH("+", CO23)-SEARCH("!", CO23)-1)), Rankings!$A$2:$BK$161, 63, FALSE),0)</f>
        <v>0</v>
      </c>
      <c r="KO23">
        <f>IFERROR(VLOOKUP(_xlfn.NUMBERVALUE(MID(CP23, SEARCH("!", CP23)+1, SEARCH("+", CP23)-SEARCH("!", CP23)-1)), Rankings!$A$2:$BK$161, 63, FALSE),0)</f>
        <v>0</v>
      </c>
      <c r="KP23">
        <f>IFERROR(VLOOKUP(_xlfn.NUMBERVALUE(MID(CQ23, SEARCH("!", CQ23)+1, SEARCH("+", CQ23)-SEARCH("!", CQ23)-1)), Rankings!$A$2:$BK$161, 63, FALSE),0)</f>
        <v>0</v>
      </c>
      <c r="KQ23">
        <f>IFERROR(VLOOKUP(_xlfn.NUMBERVALUE(MID(CR23, SEARCH("!", CR23)+1, SEARCH("+", CR23)-SEARCH("!", CR23)-1)), Rankings!$A$2:$BK$161, 63, FALSE),0)</f>
        <v>0</v>
      </c>
      <c r="KS23" s="4">
        <f t="shared" si="119"/>
        <v>259</v>
      </c>
      <c r="KT23" s="4">
        <f t="shared" si="120"/>
        <v>73</v>
      </c>
      <c r="KU23" s="4">
        <f t="shared" si="121"/>
        <v>96</v>
      </c>
      <c r="KV23" s="4">
        <f t="shared" si="122"/>
        <v>0</v>
      </c>
      <c r="KY23" s="4">
        <f t="shared" si="123"/>
        <v>428</v>
      </c>
      <c r="KZ23" s="4"/>
      <c r="LB23">
        <f t="shared" si="124"/>
        <v>45</v>
      </c>
      <c r="LC23">
        <f t="shared" si="125"/>
        <v>73</v>
      </c>
      <c r="LD23">
        <f t="shared" si="126"/>
        <v>41</v>
      </c>
      <c r="LE23">
        <f t="shared" si="127"/>
        <v>0</v>
      </c>
      <c r="LF23">
        <f t="shared" si="128"/>
        <v>0</v>
      </c>
      <c r="LG23">
        <f t="shared" si="129"/>
        <v>53</v>
      </c>
      <c r="LH23">
        <f t="shared" si="130"/>
        <v>45</v>
      </c>
      <c r="LI23">
        <f t="shared" si="131"/>
        <v>28</v>
      </c>
      <c r="LJ23">
        <f t="shared" si="132"/>
        <v>47</v>
      </c>
      <c r="LK23">
        <f t="shared" si="133"/>
        <v>59</v>
      </c>
      <c r="LL23">
        <f t="shared" si="134"/>
        <v>37</v>
      </c>
      <c r="LM23">
        <f t="shared" si="135"/>
        <v>0</v>
      </c>
      <c r="LN23">
        <f t="shared" si="136"/>
        <v>0</v>
      </c>
      <c r="LO23">
        <f t="shared" si="137"/>
        <v>0</v>
      </c>
      <c r="LP23">
        <f t="shared" si="138"/>
        <v>0</v>
      </c>
      <c r="LQ23">
        <f t="shared" si="139"/>
        <v>0</v>
      </c>
      <c r="LR23">
        <f t="shared" si="140"/>
        <v>0</v>
      </c>
      <c r="LS23">
        <f t="shared" si="141"/>
        <v>0</v>
      </c>
      <c r="LT23">
        <f t="shared" si="142"/>
        <v>0</v>
      </c>
      <c r="LU23">
        <f t="shared" si="143"/>
        <v>0</v>
      </c>
      <c r="LV23">
        <f t="shared" si="144"/>
        <v>0</v>
      </c>
      <c r="LW23">
        <f t="shared" si="145"/>
        <v>0</v>
      </c>
      <c r="LX23">
        <f t="shared" si="146"/>
        <v>0</v>
      </c>
      <c r="LY23">
        <f t="shared" si="147"/>
        <v>0</v>
      </c>
      <c r="LZ23">
        <f t="shared" si="148"/>
        <v>0</v>
      </c>
      <c r="MA23">
        <f t="shared" si="149"/>
        <v>0</v>
      </c>
      <c r="MB23">
        <f t="shared" si="150"/>
        <v>0</v>
      </c>
      <c r="MC23">
        <f t="shared" si="151"/>
        <v>0</v>
      </c>
      <c r="MD23">
        <f t="shared" si="152"/>
        <v>0</v>
      </c>
      <c r="ME23">
        <f t="shared" si="153"/>
        <v>0</v>
      </c>
      <c r="MF23">
        <f t="shared" si="154"/>
        <v>0</v>
      </c>
      <c r="MG23">
        <f t="shared" si="155"/>
        <v>0</v>
      </c>
      <c r="MH23">
        <f t="shared" si="156"/>
        <v>0</v>
      </c>
      <c r="MI23">
        <f t="shared" si="157"/>
        <v>0</v>
      </c>
      <c r="MJ23">
        <f t="shared" si="158"/>
        <v>0</v>
      </c>
      <c r="MK23">
        <f t="shared" si="159"/>
        <v>0</v>
      </c>
      <c r="ML23">
        <f t="shared" si="160"/>
        <v>0</v>
      </c>
      <c r="MM23">
        <f t="shared" si="161"/>
        <v>0</v>
      </c>
      <c r="MN23">
        <f t="shared" si="162"/>
        <v>0</v>
      </c>
      <c r="MO23">
        <f t="shared" si="163"/>
        <v>0</v>
      </c>
      <c r="MP23">
        <f t="shared" si="164"/>
        <v>0</v>
      </c>
      <c r="MQ23">
        <f t="shared" si="165"/>
        <v>0</v>
      </c>
      <c r="MR23">
        <f t="shared" si="166"/>
        <v>0</v>
      </c>
      <c r="MS23">
        <f t="shared" si="167"/>
        <v>0</v>
      </c>
      <c r="MT23">
        <f t="shared" si="168"/>
        <v>0</v>
      </c>
      <c r="MU23">
        <f t="shared" si="169"/>
        <v>0</v>
      </c>
      <c r="MV23">
        <f t="shared" si="170"/>
        <v>0</v>
      </c>
      <c r="MW23">
        <f t="shared" si="171"/>
        <v>0</v>
      </c>
      <c r="MX23">
        <f t="shared" si="172"/>
        <v>0</v>
      </c>
      <c r="MY23">
        <f t="shared" si="173"/>
        <v>0</v>
      </c>
      <c r="MZ23">
        <f t="shared" si="174"/>
        <v>0</v>
      </c>
      <c r="NA23">
        <f t="shared" si="175"/>
        <v>0</v>
      </c>
      <c r="NB23">
        <f t="shared" si="176"/>
        <v>0</v>
      </c>
      <c r="NC23">
        <f t="shared" si="177"/>
        <v>0</v>
      </c>
      <c r="ND23">
        <f t="shared" si="178"/>
        <v>0</v>
      </c>
      <c r="NE23">
        <f t="shared" si="179"/>
        <v>0</v>
      </c>
      <c r="NF23">
        <f t="shared" si="180"/>
        <v>0</v>
      </c>
      <c r="NG23">
        <f t="shared" si="181"/>
        <v>0</v>
      </c>
      <c r="NH23">
        <f t="shared" si="182"/>
        <v>0</v>
      </c>
      <c r="NI23">
        <f t="shared" si="183"/>
        <v>0</v>
      </c>
      <c r="NJ23">
        <f t="shared" si="184"/>
        <v>0</v>
      </c>
      <c r="NK23">
        <f t="shared" si="185"/>
        <v>0</v>
      </c>
      <c r="NL23">
        <f t="shared" si="186"/>
        <v>0</v>
      </c>
      <c r="NM23">
        <f t="shared" si="187"/>
        <v>0</v>
      </c>
      <c r="NN23">
        <f t="shared" si="188"/>
        <v>0</v>
      </c>
      <c r="NO23">
        <f t="shared" si="189"/>
        <v>0</v>
      </c>
      <c r="NP23">
        <f t="shared" si="190"/>
        <v>0</v>
      </c>
      <c r="NQ23">
        <f t="shared" si="191"/>
        <v>0</v>
      </c>
      <c r="NR23">
        <f t="shared" si="192"/>
        <v>0</v>
      </c>
      <c r="NS23">
        <f t="shared" si="193"/>
        <v>0</v>
      </c>
      <c r="NT23">
        <f t="shared" si="194"/>
        <v>0</v>
      </c>
      <c r="NU23">
        <f t="shared" si="195"/>
        <v>0</v>
      </c>
      <c r="NV23">
        <f t="shared" si="196"/>
        <v>0</v>
      </c>
      <c r="NW23">
        <f t="shared" si="197"/>
        <v>0</v>
      </c>
      <c r="NX23">
        <f t="shared" si="198"/>
        <v>0</v>
      </c>
      <c r="NY23">
        <f t="shared" si="199"/>
        <v>0</v>
      </c>
      <c r="NZ23">
        <f t="shared" si="200"/>
        <v>0</v>
      </c>
      <c r="OA23">
        <f t="shared" si="201"/>
        <v>0</v>
      </c>
      <c r="OB23">
        <f t="shared" si="202"/>
        <v>0</v>
      </c>
      <c r="OC23">
        <f t="shared" si="203"/>
        <v>0</v>
      </c>
      <c r="OD23">
        <f t="shared" si="204"/>
        <v>0</v>
      </c>
      <c r="OE23">
        <f t="shared" si="205"/>
        <v>0</v>
      </c>
      <c r="OF23">
        <f t="shared" si="206"/>
        <v>0</v>
      </c>
      <c r="OG23">
        <f t="shared" si="207"/>
        <v>0</v>
      </c>
      <c r="OH23">
        <f t="shared" si="208"/>
        <v>0</v>
      </c>
      <c r="OJ23" s="4">
        <f t="shared" si="209"/>
        <v>147</v>
      </c>
      <c r="OK23" s="4">
        <f t="shared" si="210"/>
        <v>45</v>
      </c>
      <c r="OL23" s="4">
        <f t="shared" si="211"/>
        <v>45</v>
      </c>
      <c r="OM23" s="4">
        <f t="shared" si="212"/>
        <v>0</v>
      </c>
      <c r="OP23" s="4">
        <f t="shared" si="213"/>
        <v>237</v>
      </c>
      <c r="OQ23" s="4"/>
      <c r="OS23">
        <f t="shared" si="214"/>
        <v>37</v>
      </c>
      <c r="OT23">
        <f t="shared" si="215"/>
        <v>18</v>
      </c>
      <c r="OU23">
        <f t="shared" si="216"/>
        <v>43</v>
      </c>
      <c r="OV23">
        <f t="shared" si="217"/>
        <v>0</v>
      </c>
      <c r="OW23">
        <f t="shared" si="218"/>
        <v>0</v>
      </c>
      <c r="OX23">
        <f t="shared" si="219"/>
        <v>20</v>
      </c>
      <c r="OY23">
        <f t="shared" si="220"/>
        <v>15</v>
      </c>
      <c r="OZ23">
        <f t="shared" si="221"/>
        <v>30</v>
      </c>
      <c r="PA23">
        <f t="shared" si="222"/>
        <v>29</v>
      </c>
      <c r="PB23">
        <f t="shared" si="223"/>
        <v>11</v>
      </c>
      <c r="PC23">
        <f t="shared" si="224"/>
        <v>34</v>
      </c>
      <c r="PD23">
        <f t="shared" si="225"/>
        <v>0</v>
      </c>
      <c r="PE23">
        <f t="shared" si="226"/>
        <v>0</v>
      </c>
      <c r="PF23">
        <f t="shared" si="227"/>
        <v>0</v>
      </c>
      <c r="PG23">
        <f t="shared" si="228"/>
        <v>0</v>
      </c>
      <c r="PH23">
        <f t="shared" si="229"/>
        <v>0</v>
      </c>
      <c r="PI23">
        <f t="shared" si="230"/>
        <v>0</v>
      </c>
      <c r="PJ23">
        <f t="shared" si="231"/>
        <v>0</v>
      </c>
      <c r="PK23">
        <f t="shared" si="232"/>
        <v>0</v>
      </c>
      <c r="PL23">
        <f t="shared" si="233"/>
        <v>0</v>
      </c>
      <c r="PM23">
        <f t="shared" si="234"/>
        <v>0</v>
      </c>
      <c r="PN23">
        <f t="shared" si="235"/>
        <v>0</v>
      </c>
      <c r="PO23">
        <f t="shared" si="236"/>
        <v>0</v>
      </c>
      <c r="PP23">
        <f t="shared" si="237"/>
        <v>0</v>
      </c>
      <c r="PQ23">
        <f t="shared" si="238"/>
        <v>0</v>
      </c>
      <c r="PR23">
        <f t="shared" si="239"/>
        <v>0</v>
      </c>
      <c r="PS23">
        <f t="shared" si="240"/>
        <v>0</v>
      </c>
      <c r="PT23">
        <f t="shared" si="241"/>
        <v>0</v>
      </c>
      <c r="PU23">
        <f t="shared" si="242"/>
        <v>0</v>
      </c>
      <c r="PV23">
        <f t="shared" si="243"/>
        <v>0</v>
      </c>
      <c r="PW23">
        <f t="shared" si="244"/>
        <v>0</v>
      </c>
      <c r="PX23">
        <f t="shared" si="245"/>
        <v>0</v>
      </c>
      <c r="PY23">
        <f t="shared" si="246"/>
        <v>0</v>
      </c>
      <c r="PZ23">
        <f t="shared" si="247"/>
        <v>0</v>
      </c>
      <c r="QA23">
        <f t="shared" si="248"/>
        <v>0</v>
      </c>
      <c r="QB23">
        <f t="shared" si="249"/>
        <v>0</v>
      </c>
      <c r="QC23">
        <f t="shared" si="250"/>
        <v>0</v>
      </c>
      <c r="QD23">
        <f t="shared" si="251"/>
        <v>0</v>
      </c>
      <c r="QE23">
        <f t="shared" si="252"/>
        <v>0</v>
      </c>
      <c r="QF23">
        <f t="shared" si="253"/>
        <v>0</v>
      </c>
      <c r="QG23">
        <f t="shared" si="254"/>
        <v>0</v>
      </c>
      <c r="QH23">
        <f t="shared" si="255"/>
        <v>0</v>
      </c>
      <c r="QI23">
        <f t="shared" si="256"/>
        <v>0</v>
      </c>
      <c r="QJ23">
        <f t="shared" si="257"/>
        <v>0</v>
      </c>
      <c r="QK23">
        <f t="shared" si="258"/>
        <v>0</v>
      </c>
      <c r="QL23">
        <f t="shared" si="259"/>
        <v>0</v>
      </c>
      <c r="QM23">
        <f t="shared" si="260"/>
        <v>0</v>
      </c>
      <c r="QN23">
        <f t="shared" si="261"/>
        <v>0</v>
      </c>
      <c r="QO23">
        <f t="shared" si="262"/>
        <v>0</v>
      </c>
      <c r="QP23">
        <f t="shared" si="263"/>
        <v>0</v>
      </c>
      <c r="QQ23">
        <f t="shared" si="264"/>
        <v>0</v>
      </c>
      <c r="QR23">
        <f t="shared" si="265"/>
        <v>0</v>
      </c>
      <c r="QS23">
        <f t="shared" si="266"/>
        <v>0</v>
      </c>
      <c r="QT23">
        <f t="shared" si="267"/>
        <v>0</v>
      </c>
      <c r="QU23">
        <f t="shared" si="268"/>
        <v>0</v>
      </c>
      <c r="QV23">
        <f t="shared" si="269"/>
        <v>0</v>
      </c>
      <c r="QW23">
        <f t="shared" si="270"/>
        <v>0</v>
      </c>
      <c r="QX23">
        <f t="shared" si="271"/>
        <v>0</v>
      </c>
      <c r="QY23">
        <f t="shared" si="272"/>
        <v>0</v>
      </c>
      <c r="QZ23">
        <f t="shared" si="273"/>
        <v>0</v>
      </c>
      <c r="RA23">
        <f t="shared" si="274"/>
        <v>0</v>
      </c>
      <c r="RB23">
        <f t="shared" si="275"/>
        <v>0</v>
      </c>
      <c r="RC23">
        <f t="shared" si="276"/>
        <v>0</v>
      </c>
      <c r="RD23">
        <f t="shared" si="277"/>
        <v>0</v>
      </c>
      <c r="RE23">
        <f t="shared" si="278"/>
        <v>0</v>
      </c>
      <c r="RF23">
        <f t="shared" si="279"/>
        <v>0</v>
      </c>
      <c r="RG23">
        <f t="shared" si="280"/>
        <v>0</v>
      </c>
      <c r="RH23">
        <f t="shared" si="281"/>
        <v>0</v>
      </c>
      <c r="RI23">
        <f t="shared" si="282"/>
        <v>0</v>
      </c>
      <c r="RJ23">
        <f t="shared" si="283"/>
        <v>0</v>
      </c>
      <c r="RK23">
        <f t="shared" si="284"/>
        <v>0</v>
      </c>
      <c r="RL23">
        <f t="shared" si="285"/>
        <v>0</v>
      </c>
      <c r="RM23">
        <f t="shared" si="286"/>
        <v>0</v>
      </c>
      <c r="RN23">
        <f t="shared" si="287"/>
        <v>0</v>
      </c>
      <c r="RO23">
        <f t="shared" si="288"/>
        <v>0</v>
      </c>
      <c r="RP23">
        <f t="shared" si="289"/>
        <v>0</v>
      </c>
      <c r="RQ23">
        <f t="shared" si="290"/>
        <v>0</v>
      </c>
      <c r="RR23">
        <f t="shared" si="291"/>
        <v>0</v>
      </c>
      <c r="RS23">
        <f t="shared" si="292"/>
        <v>0</v>
      </c>
      <c r="RT23">
        <f t="shared" si="293"/>
        <v>0</v>
      </c>
      <c r="RU23">
        <f t="shared" si="294"/>
        <v>0</v>
      </c>
      <c r="RV23">
        <f t="shared" si="295"/>
        <v>0</v>
      </c>
      <c r="RW23">
        <f t="shared" si="296"/>
        <v>0</v>
      </c>
      <c r="RX23">
        <f t="shared" si="297"/>
        <v>0</v>
      </c>
      <c r="RY23">
        <f t="shared" si="298"/>
        <v>0</v>
      </c>
      <c r="SA23" s="4">
        <f t="shared" si="299"/>
        <v>24.650000000000002</v>
      </c>
      <c r="SB23" s="4">
        <f t="shared" si="300"/>
        <v>7.92</v>
      </c>
      <c r="SC23" s="4">
        <f t="shared" si="301"/>
        <v>10.129999999999999</v>
      </c>
      <c r="SD23" s="4">
        <f t="shared" si="302"/>
        <v>0</v>
      </c>
      <c r="SF23" s="4">
        <f t="shared" si="303"/>
        <v>42.7</v>
      </c>
      <c r="SI23">
        <f t="shared" si="304"/>
        <v>5</v>
      </c>
      <c r="SJ23">
        <f t="shared" si="305"/>
        <v>5.8</v>
      </c>
      <c r="SK23">
        <f t="shared" si="306"/>
        <v>3.78</v>
      </c>
      <c r="SL23" t="str">
        <f t="shared" si="307"/>
        <v>0</v>
      </c>
      <c r="SM23" t="str">
        <f t="shared" si="308"/>
        <v>0</v>
      </c>
      <c r="SN23">
        <f t="shared" si="309"/>
        <v>5.29</v>
      </c>
      <c r="SO23">
        <f t="shared" si="310"/>
        <v>3.42</v>
      </c>
      <c r="SP23">
        <f t="shared" si="311"/>
        <v>4.5</v>
      </c>
      <c r="SQ23">
        <f t="shared" si="312"/>
        <v>4.78</v>
      </c>
      <c r="SR23">
        <f t="shared" si="313"/>
        <v>5.13</v>
      </c>
      <c r="SS23">
        <f t="shared" si="314"/>
        <v>5</v>
      </c>
      <c r="ST23" t="str">
        <f t="shared" si="315"/>
        <v>0</v>
      </c>
      <c r="SU23" t="str">
        <f t="shared" si="316"/>
        <v>0</v>
      </c>
      <c r="SV23" t="str">
        <f t="shared" si="317"/>
        <v>0</v>
      </c>
      <c r="SW23" t="str">
        <f t="shared" si="318"/>
        <v>0</v>
      </c>
      <c r="SX23" t="str">
        <f t="shared" si="319"/>
        <v>0</v>
      </c>
      <c r="SY23" t="str">
        <f t="shared" si="320"/>
        <v>0</v>
      </c>
      <c r="SZ23" t="str">
        <f t="shared" si="321"/>
        <v>0</v>
      </c>
      <c r="TA23" t="str">
        <f t="shared" si="322"/>
        <v>0</v>
      </c>
      <c r="TB23" t="str">
        <f t="shared" si="323"/>
        <v>0</v>
      </c>
      <c r="TC23" t="str">
        <f t="shared" si="324"/>
        <v>0</v>
      </c>
      <c r="TD23" t="str">
        <f t="shared" si="325"/>
        <v>0</v>
      </c>
      <c r="TE23" t="str">
        <f t="shared" si="326"/>
        <v>0</v>
      </c>
      <c r="TF23" t="str">
        <f t="shared" si="327"/>
        <v>0</v>
      </c>
      <c r="TG23" t="str">
        <f t="shared" si="328"/>
        <v>0</v>
      </c>
      <c r="TH23" t="str">
        <f t="shared" si="329"/>
        <v>0</v>
      </c>
      <c r="TI23" t="str">
        <f t="shared" si="330"/>
        <v>0</v>
      </c>
      <c r="TJ23" t="str">
        <f t="shared" si="331"/>
        <v>0</v>
      </c>
      <c r="TK23" t="str">
        <f t="shared" si="332"/>
        <v>0</v>
      </c>
      <c r="TL23" t="str">
        <f t="shared" si="333"/>
        <v>0</v>
      </c>
      <c r="TM23" t="str">
        <f t="shared" si="334"/>
        <v>0</v>
      </c>
      <c r="TN23" t="str">
        <f t="shared" si="335"/>
        <v>0</v>
      </c>
      <c r="TO23" t="str">
        <f t="shared" si="336"/>
        <v>0</v>
      </c>
      <c r="TP23" t="str">
        <f t="shared" si="337"/>
        <v>0</v>
      </c>
      <c r="TQ23" t="str">
        <f t="shared" si="338"/>
        <v>0</v>
      </c>
      <c r="TR23" t="str">
        <f t="shared" si="339"/>
        <v>0</v>
      </c>
      <c r="TS23" t="str">
        <f t="shared" si="340"/>
        <v>0</v>
      </c>
      <c r="TT23" t="str">
        <f t="shared" si="341"/>
        <v>0</v>
      </c>
      <c r="TU23" t="str">
        <f t="shared" si="342"/>
        <v>0</v>
      </c>
      <c r="TV23" t="str">
        <f t="shared" si="343"/>
        <v>0</v>
      </c>
      <c r="TW23" t="str">
        <f t="shared" si="344"/>
        <v>0</v>
      </c>
      <c r="TX23" t="str">
        <f t="shared" si="345"/>
        <v>0</v>
      </c>
      <c r="TY23" t="str">
        <f t="shared" si="346"/>
        <v>0</v>
      </c>
      <c r="TZ23" t="str">
        <f t="shared" si="347"/>
        <v>0</v>
      </c>
      <c r="UA23" t="str">
        <f t="shared" si="348"/>
        <v>0</v>
      </c>
      <c r="UB23" t="str">
        <f t="shared" si="349"/>
        <v>0</v>
      </c>
      <c r="UC23" t="str">
        <f t="shared" si="350"/>
        <v>0</v>
      </c>
      <c r="UD23" t="str">
        <f t="shared" si="351"/>
        <v>0</v>
      </c>
      <c r="UE23" t="str">
        <f t="shared" si="352"/>
        <v>0</v>
      </c>
      <c r="UF23" t="str">
        <f t="shared" si="353"/>
        <v>0</v>
      </c>
      <c r="UG23" t="str">
        <f t="shared" si="354"/>
        <v>0</v>
      </c>
      <c r="UH23" t="str">
        <f t="shared" si="355"/>
        <v>0</v>
      </c>
      <c r="UI23" t="str">
        <f t="shared" si="356"/>
        <v>0</v>
      </c>
      <c r="UJ23" t="str">
        <f t="shared" si="357"/>
        <v>0</v>
      </c>
      <c r="UK23" t="str">
        <f t="shared" si="358"/>
        <v>0</v>
      </c>
      <c r="UL23" t="str">
        <f t="shared" si="359"/>
        <v>0</v>
      </c>
      <c r="UM23" t="str">
        <f t="shared" si="360"/>
        <v>0</v>
      </c>
      <c r="UN23" t="str">
        <f t="shared" si="361"/>
        <v>0</v>
      </c>
      <c r="UO23" t="str">
        <f t="shared" si="362"/>
        <v>0</v>
      </c>
      <c r="UP23" t="str">
        <f t="shared" si="363"/>
        <v>0</v>
      </c>
      <c r="UQ23" t="str">
        <f t="shared" si="364"/>
        <v>0</v>
      </c>
      <c r="UR23" t="str">
        <f t="shared" si="365"/>
        <v>0</v>
      </c>
      <c r="US23" t="str">
        <f t="shared" si="366"/>
        <v>0</v>
      </c>
      <c r="UT23" t="str">
        <f t="shared" si="367"/>
        <v>0</v>
      </c>
      <c r="UU23" t="str">
        <f t="shared" si="368"/>
        <v>0</v>
      </c>
      <c r="UV23" t="str">
        <f t="shared" si="369"/>
        <v>0</v>
      </c>
      <c r="UW23" t="str">
        <f t="shared" si="370"/>
        <v>0</v>
      </c>
      <c r="UX23" t="str">
        <f t="shared" si="371"/>
        <v>0</v>
      </c>
      <c r="UY23" t="str">
        <f t="shared" si="372"/>
        <v>0</v>
      </c>
      <c r="UZ23" t="str">
        <f t="shared" si="373"/>
        <v>0</v>
      </c>
      <c r="VA23" t="str">
        <f t="shared" si="374"/>
        <v>0</v>
      </c>
      <c r="VB23" t="str">
        <f t="shared" si="375"/>
        <v>0</v>
      </c>
      <c r="VC23" t="str">
        <f t="shared" si="376"/>
        <v>0</v>
      </c>
      <c r="VD23" t="str">
        <f t="shared" si="377"/>
        <v>0</v>
      </c>
      <c r="VE23" t="str">
        <f t="shared" si="378"/>
        <v>0</v>
      </c>
      <c r="VF23" t="str">
        <f t="shared" si="379"/>
        <v>0</v>
      </c>
      <c r="VG23" t="str">
        <f t="shared" si="380"/>
        <v>0</v>
      </c>
      <c r="VH23" t="str">
        <f t="shared" si="381"/>
        <v>0</v>
      </c>
      <c r="VI23" t="str">
        <f t="shared" si="382"/>
        <v>0</v>
      </c>
      <c r="VJ23" t="str">
        <f t="shared" si="383"/>
        <v>0</v>
      </c>
      <c r="VK23" t="str">
        <f t="shared" si="384"/>
        <v>0</v>
      </c>
      <c r="VL23" t="str">
        <f t="shared" si="385"/>
        <v>0</v>
      </c>
      <c r="VM23" t="str">
        <f t="shared" si="386"/>
        <v>0</v>
      </c>
      <c r="VN23" t="str">
        <f t="shared" si="387"/>
        <v>0</v>
      </c>
      <c r="VO23" t="str">
        <f t="shared" si="388"/>
        <v>0</v>
      </c>
      <c r="VQ23" s="4">
        <f t="shared" si="389"/>
        <v>30.1</v>
      </c>
      <c r="VR23" s="4">
        <f t="shared" si="390"/>
        <v>5.57</v>
      </c>
      <c r="VS23" s="4">
        <f t="shared" si="391"/>
        <v>25.15</v>
      </c>
      <c r="VT23" s="4">
        <f t="shared" si="392"/>
        <v>0</v>
      </c>
      <c r="VV23" s="4">
        <f t="shared" si="393"/>
        <v>60.82</v>
      </c>
      <c r="VY23">
        <f t="shared" si="394"/>
        <v>10.74</v>
      </c>
      <c r="VZ23">
        <f t="shared" si="395"/>
        <v>9.07</v>
      </c>
      <c r="WA23">
        <f t="shared" si="396"/>
        <v>2.5299999999999998</v>
      </c>
      <c r="WB23">
        <f t="shared" si="397"/>
        <v>0</v>
      </c>
      <c r="WC23">
        <f t="shared" si="398"/>
        <v>0</v>
      </c>
      <c r="WD23">
        <f t="shared" si="399"/>
        <v>12.33</v>
      </c>
      <c r="WE23">
        <f t="shared" si="400"/>
        <v>-3.36</v>
      </c>
      <c r="WF23">
        <f t="shared" si="401"/>
        <v>8.93</v>
      </c>
      <c r="WG23">
        <f t="shared" si="402"/>
        <v>-4.57</v>
      </c>
      <c r="WH23">
        <f t="shared" si="403"/>
        <v>13.88</v>
      </c>
      <c r="WI23">
        <f t="shared" si="404"/>
        <v>11.27</v>
      </c>
      <c r="WJ23">
        <f t="shared" si="405"/>
        <v>0</v>
      </c>
      <c r="WK23">
        <f t="shared" si="406"/>
        <v>0</v>
      </c>
      <c r="WL23">
        <f t="shared" si="407"/>
        <v>0</v>
      </c>
      <c r="WM23">
        <f t="shared" si="408"/>
        <v>0</v>
      </c>
      <c r="WN23">
        <f t="shared" si="409"/>
        <v>0</v>
      </c>
      <c r="WO23">
        <f t="shared" si="410"/>
        <v>0</v>
      </c>
      <c r="WP23">
        <f t="shared" si="411"/>
        <v>0</v>
      </c>
      <c r="WQ23">
        <f t="shared" si="412"/>
        <v>0</v>
      </c>
      <c r="WR23">
        <f t="shared" si="413"/>
        <v>0</v>
      </c>
      <c r="WS23">
        <f t="shared" si="414"/>
        <v>0</v>
      </c>
      <c r="WT23">
        <f t="shared" si="415"/>
        <v>0</v>
      </c>
      <c r="WU23">
        <f t="shared" si="416"/>
        <v>0</v>
      </c>
      <c r="WV23">
        <f t="shared" si="417"/>
        <v>0</v>
      </c>
      <c r="WW23">
        <f t="shared" si="418"/>
        <v>0</v>
      </c>
      <c r="WX23">
        <f t="shared" si="419"/>
        <v>0</v>
      </c>
      <c r="WY23">
        <f t="shared" si="420"/>
        <v>0</v>
      </c>
      <c r="WZ23">
        <f t="shared" si="421"/>
        <v>0</v>
      </c>
      <c r="XA23">
        <f t="shared" si="422"/>
        <v>0</v>
      </c>
      <c r="XB23">
        <f t="shared" si="423"/>
        <v>0</v>
      </c>
      <c r="XC23">
        <f t="shared" si="424"/>
        <v>0</v>
      </c>
      <c r="XD23">
        <f t="shared" si="425"/>
        <v>0</v>
      </c>
      <c r="XE23">
        <f t="shared" si="426"/>
        <v>0</v>
      </c>
      <c r="XF23">
        <f t="shared" si="427"/>
        <v>0</v>
      </c>
      <c r="XG23">
        <f t="shared" si="428"/>
        <v>0</v>
      </c>
      <c r="XH23">
        <f t="shared" si="429"/>
        <v>0</v>
      </c>
      <c r="XI23">
        <f t="shared" si="430"/>
        <v>0</v>
      </c>
      <c r="XJ23">
        <f t="shared" si="431"/>
        <v>0</v>
      </c>
      <c r="XK23">
        <f t="shared" si="432"/>
        <v>0</v>
      </c>
      <c r="XL23">
        <f t="shared" si="433"/>
        <v>0</v>
      </c>
      <c r="XM23">
        <f t="shared" si="434"/>
        <v>0</v>
      </c>
      <c r="XN23">
        <f t="shared" si="435"/>
        <v>0</v>
      </c>
      <c r="XO23">
        <f t="shared" si="436"/>
        <v>0</v>
      </c>
      <c r="XP23">
        <f t="shared" si="437"/>
        <v>0</v>
      </c>
      <c r="XQ23">
        <f t="shared" si="438"/>
        <v>0</v>
      </c>
      <c r="XR23">
        <f t="shared" si="439"/>
        <v>0</v>
      </c>
      <c r="XS23">
        <f t="shared" si="440"/>
        <v>0</v>
      </c>
      <c r="XT23">
        <f t="shared" si="441"/>
        <v>0</v>
      </c>
      <c r="XU23">
        <f t="shared" si="442"/>
        <v>0</v>
      </c>
      <c r="XV23">
        <f t="shared" si="443"/>
        <v>0</v>
      </c>
      <c r="XW23">
        <f t="shared" si="444"/>
        <v>0</v>
      </c>
      <c r="XX23">
        <f t="shared" si="445"/>
        <v>0</v>
      </c>
      <c r="XY23">
        <f t="shared" si="446"/>
        <v>0</v>
      </c>
      <c r="XZ23">
        <f t="shared" si="447"/>
        <v>0</v>
      </c>
      <c r="YA23">
        <f t="shared" si="448"/>
        <v>0</v>
      </c>
      <c r="YB23">
        <f t="shared" si="449"/>
        <v>0</v>
      </c>
      <c r="YC23">
        <f t="shared" si="450"/>
        <v>0</v>
      </c>
      <c r="YD23">
        <f t="shared" si="451"/>
        <v>0</v>
      </c>
      <c r="YE23">
        <f t="shared" si="452"/>
        <v>0</v>
      </c>
      <c r="YF23">
        <f t="shared" si="453"/>
        <v>0</v>
      </c>
      <c r="YG23">
        <f t="shared" si="454"/>
        <v>0</v>
      </c>
      <c r="YH23">
        <f t="shared" si="455"/>
        <v>0</v>
      </c>
      <c r="YI23">
        <f t="shared" si="456"/>
        <v>0</v>
      </c>
      <c r="YJ23">
        <f t="shared" si="457"/>
        <v>0</v>
      </c>
      <c r="YK23">
        <f t="shared" si="458"/>
        <v>0</v>
      </c>
      <c r="YL23">
        <f t="shared" si="459"/>
        <v>0</v>
      </c>
      <c r="YM23">
        <f t="shared" si="460"/>
        <v>0</v>
      </c>
      <c r="YN23">
        <f t="shared" si="461"/>
        <v>0</v>
      </c>
      <c r="YO23">
        <f t="shared" si="462"/>
        <v>0</v>
      </c>
      <c r="YP23">
        <f t="shared" si="463"/>
        <v>0</v>
      </c>
      <c r="YQ23">
        <f t="shared" si="464"/>
        <v>0</v>
      </c>
      <c r="YR23">
        <f t="shared" si="465"/>
        <v>0</v>
      </c>
      <c r="YS23">
        <f t="shared" si="466"/>
        <v>0</v>
      </c>
      <c r="YT23">
        <f t="shared" si="467"/>
        <v>0</v>
      </c>
      <c r="YU23">
        <f t="shared" si="468"/>
        <v>0</v>
      </c>
      <c r="YV23">
        <f t="shared" si="469"/>
        <v>0</v>
      </c>
      <c r="YW23">
        <f t="shared" si="470"/>
        <v>0</v>
      </c>
      <c r="YX23">
        <f t="shared" si="471"/>
        <v>0</v>
      </c>
      <c r="YY23">
        <f t="shared" si="472"/>
        <v>0</v>
      </c>
      <c r="YZ23">
        <f t="shared" si="473"/>
        <v>0</v>
      </c>
      <c r="ZA23">
        <f t="shared" si="474"/>
        <v>0</v>
      </c>
      <c r="ZB23">
        <f t="shared" si="475"/>
        <v>0</v>
      </c>
      <c r="ZC23">
        <f t="shared" si="476"/>
        <v>0</v>
      </c>
      <c r="ZD23">
        <f t="shared" si="477"/>
        <v>0</v>
      </c>
      <c r="ZE23">
        <f t="shared" si="478"/>
        <v>0</v>
      </c>
      <c r="ZG23" s="4">
        <f t="shared" si="479"/>
        <v>318</v>
      </c>
      <c r="ZH23" s="4">
        <f t="shared" si="480"/>
        <v>177</v>
      </c>
      <c r="ZI23" s="4">
        <f t="shared" si="481"/>
        <v>136</v>
      </c>
      <c r="ZJ23" s="4">
        <f t="shared" si="482"/>
        <v>0</v>
      </c>
      <c r="ZL23" s="4">
        <f t="shared" si="483"/>
        <v>631</v>
      </c>
      <c r="ZO23">
        <f t="shared" si="484"/>
        <v>40</v>
      </c>
      <c r="ZP23">
        <f t="shared" si="485"/>
        <v>45</v>
      </c>
      <c r="ZQ23">
        <f t="shared" si="486"/>
        <v>72</v>
      </c>
      <c r="ZR23">
        <f t="shared" si="487"/>
        <v>0</v>
      </c>
      <c r="ZS23">
        <f t="shared" si="488"/>
        <v>0</v>
      </c>
      <c r="ZT23">
        <f t="shared" si="489"/>
        <v>60</v>
      </c>
      <c r="ZU23">
        <f t="shared" si="490"/>
        <v>96</v>
      </c>
      <c r="ZV23">
        <f t="shared" si="491"/>
        <v>81</v>
      </c>
      <c r="ZW23">
        <f t="shared" si="492"/>
        <v>101</v>
      </c>
      <c r="ZX23">
        <f t="shared" si="493"/>
        <v>70</v>
      </c>
      <c r="ZY23">
        <f t="shared" si="494"/>
        <v>66</v>
      </c>
      <c r="ZZ23">
        <f t="shared" si="495"/>
        <v>0</v>
      </c>
      <c r="AAA23">
        <f t="shared" si="496"/>
        <v>0</v>
      </c>
      <c r="AAB23">
        <f t="shared" si="497"/>
        <v>0</v>
      </c>
      <c r="AAC23">
        <f t="shared" si="498"/>
        <v>0</v>
      </c>
      <c r="AAD23">
        <f t="shared" si="499"/>
        <v>0</v>
      </c>
      <c r="AAE23">
        <f t="shared" si="500"/>
        <v>0</v>
      </c>
      <c r="AAF23">
        <f t="shared" si="501"/>
        <v>0</v>
      </c>
      <c r="AAG23">
        <f t="shared" si="502"/>
        <v>0</v>
      </c>
      <c r="AAH23">
        <f t="shared" si="503"/>
        <v>0</v>
      </c>
      <c r="AAI23">
        <f t="shared" si="504"/>
        <v>0</v>
      </c>
      <c r="AAJ23">
        <f t="shared" si="505"/>
        <v>0</v>
      </c>
      <c r="AAK23">
        <f t="shared" si="506"/>
        <v>0</v>
      </c>
      <c r="AAL23">
        <f t="shared" si="507"/>
        <v>0</v>
      </c>
      <c r="AAM23">
        <f t="shared" si="508"/>
        <v>0</v>
      </c>
      <c r="AAN23">
        <f t="shared" si="509"/>
        <v>0</v>
      </c>
      <c r="AAO23">
        <f t="shared" si="510"/>
        <v>0</v>
      </c>
      <c r="AAP23">
        <f t="shared" si="511"/>
        <v>0</v>
      </c>
      <c r="AAQ23">
        <f t="shared" si="512"/>
        <v>0</v>
      </c>
      <c r="AAR23">
        <f t="shared" si="513"/>
        <v>0</v>
      </c>
      <c r="AAS23">
        <f t="shared" si="514"/>
        <v>0</v>
      </c>
      <c r="AAT23">
        <f t="shared" si="515"/>
        <v>0</v>
      </c>
      <c r="AAU23">
        <f t="shared" si="516"/>
        <v>0</v>
      </c>
      <c r="AAV23">
        <f t="shared" si="517"/>
        <v>0</v>
      </c>
      <c r="AAW23">
        <f t="shared" si="518"/>
        <v>0</v>
      </c>
      <c r="AAX23">
        <f t="shared" si="519"/>
        <v>0</v>
      </c>
      <c r="AAY23">
        <f t="shared" si="520"/>
        <v>0</v>
      </c>
      <c r="AAZ23">
        <f t="shared" si="521"/>
        <v>0</v>
      </c>
      <c r="ABA23">
        <f t="shared" si="522"/>
        <v>0</v>
      </c>
      <c r="ABB23">
        <f t="shared" si="523"/>
        <v>0</v>
      </c>
      <c r="ABC23">
        <f t="shared" si="524"/>
        <v>0</v>
      </c>
      <c r="ABD23">
        <f t="shared" si="525"/>
        <v>0</v>
      </c>
      <c r="ABE23">
        <f t="shared" si="526"/>
        <v>0</v>
      </c>
      <c r="ABF23">
        <f t="shared" si="527"/>
        <v>0</v>
      </c>
      <c r="ABG23">
        <f t="shared" si="528"/>
        <v>0</v>
      </c>
      <c r="ABH23">
        <f t="shared" si="529"/>
        <v>0</v>
      </c>
      <c r="ABI23">
        <f t="shared" si="530"/>
        <v>0</v>
      </c>
      <c r="ABJ23">
        <f t="shared" si="531"/>
        <v>0</v>
      </c>
      <c r="ABK23">
        <f t="shared" si="532"/>
        <v>0</v>
      </c>
      <c r="ABL23">
        <f t="shared" si="533"/>
        <v>0</v>
      </c>
      <c r="ABM23">
        <f t="shared" si="534"/>
        <v>0</v>
      </c>
      <c r="ABN23">
        <f t="shared" si="535"/>
        <v>0</v>
      </c>
      <c r="ABO23">
        <f t="shared" si="536"/>
        <v>0</v>
      </c>
      <c r="ABP23">
        <f t="shared" si="537"/>
        <v>0</v>
      </c>
      <c r="ABQ23">
        <f t="shared" si="538"/>
        <v>0</v>
      </c>
      <c r="ABR23">
        <f t="shared" si="539"/>
        <v>0</v>
      </c>
      <c r="ABS23">
        <f t="shared" si="540"/>
        <v>0</v>
      </c>
      <c r="ABT23">
        <f t="shared" si="541"/>
        <v>0</v>
      </c>
      <c r="ABU23">
        <f t="shared" si="542"/>
        <v>0</v>
      </c>
      <c r="ABV23">
        <f t="shared" si="543"/>
        <v>0</v>
      </c>
      <c r="ABW23">
        <f t="shared" si="544"/>
        <v>0</v>
      </c>
      <c r="ABX23">
        <f t="shared" si="545"/>
        <v>0</v>
      </c>
      <c r="ABY23">
        <f t="shared" si="546"/>
        <v>0</v>
      </c>
      <c r="ABZ23">
        <f t="shared" si="547"/>
        <v>0</v>
      </c>
      <c r="ACA23">
        <f t="shared" si="548"/>
        <v>0</v>
      </c>
      <c r="ACB23">
        <f t="shared" si="549"/>
        <v>0</v>
      </c>
      <c r="ACC23">
        <f t="shared" si="550"/>
        <v>0</v>
      </c>
      <c r="ACD23">
        <f t="shared" si="551"/>
        <v>0</v>
      </c>
      <c r="ACE23">
        <f t="shared" si="552"/>
        <v>0</v>
      </c>
      <c r="ACF23">
        <f t="shared" si="553"/>
        <v>0</v>
      </c>
      <c r="ACG23">
        <f t="shared" si="554"/>
        <v>0</v>
      </c>
      <c r="ACH23">
        <f t="shared" si="555"/>
        <v>0</v>
      </c>
      <c r="ACI23">
        <f t="shared" si="556"/>
        <v>0</v>
      </c>
      <c r="ACJ23">
        <f t="shared" si="557"/>
        <v>0</v>
      </c>
      <c r="ACK23">
        <f t="shared" si="558"/>
        <v>0</v>
      </c>
      <c r="ACL23">
        <f t="shared" si="559"/>
        <v>0</v>
      </c>
      <c r="ACM23">
        <f t="shared" si="560"/>
        <v>0</v>
      </c>
      <c r="ACN23">
        <f t="shared" si="561"/>
        <v>0</v>
      </c>
      <c r="ACO23">
        <f t="shared" si="562"/>
        <v>0</v>
      </c>
      <c r="ACP23">
        <f t="shared" si="563"/>
        <v>0</v>
      </c>
      <c r="ACQ23">
        <f t="shared" si="564"/>
        <v>0</v>
      </c>
      <c r="ACR23">
        <f t="shared" si="565"/>
        <v>0</v>
      </c>
      <c r="ACS23">
        <f t="shared" si="566"/>
        <v>0</v>
      </c>
      <c r="ACT23">
        <f t="shared" si="567"/>
        <v>0</v>
      </c>
      <c r="ACU23">
        <f t="shared" si="568"/>
        <v>0</v>
      </c>
      <c r="ACW23" s="4">
        <f t="shared" si="569"/>
        <v>445.6</v>
      </c>
      <c r="ACX23" s="4">
        <f t="shared" si="570"/>
        <v>151.1</v>
      </c>
      <c r="ACY23" s="4">
        <f t="shared" si="571"/>
        <v>206.6</v>
      </c>
      <c r="ACZ23" s="4">
        <f t="shared" si="572"/>
        <v>0</v>
      </c>
      <c r="ADA23" s="88">
        <f t="shared" si="573"/>
        <v>8.6919502989835369</v>
      </c>
      <c r="ADB23" s="4">
        <f t="shared" si="574"/>
        <v>803.30000000000007</v>
      </c>
      <c r="ADC23" s="5">
        <f t="shared" si="575"/>
        <v>9.4403389769647568</v>
      </c>
      <c r="ADD23" s="5">
        <f t="shared" si="576"/>
        <v>10.16366075781753</v>
      </c>
      <c r="ADE23">
        <f t="shared" si="577"/>
        <v>37.799999999999997</v>
      </c>
      <c r="ADF23">
        <f t="shared" si="578"/>
        <v>154.9</v>
      </c>
      <c r="ADG23">
        <f t="shared" si="579"/>
        <v>34.5</v>
      </c>
      <c r="ADH23">
        <f t="shared" si="580"/>
        <v>0</v>
      </c>
      <c r="ADI23">
        <f t="shared" si="581"/>
        <v>0</v>
      </c>
      <c r="ADJ23">
        <f t="shared" si="582"/>
        <v>107.8</v>
      </c>
      <c r="ADK23">
        <f t="shared" si="583"/>
        <v>151.1</v>
      </c>
      <c r="ADL23">
        <f t="shared" si="584"/>
        <v>0</v>
      </c>
      <c r="ADM23">
        <f t="shared" si="585"/>
        <v>110.6</v>
      </c>
      <c r="ADN23">
        <f t="shared" si="586"/>
        <v>165.5</v>
      </c>
      <c r="ADO23">
        <f t="shared" si="587"/>
        <v>41.1</v>
      </c>
      <c r="ADP23">
        <f t="shared" si="588"/>
        <v>0</v>
      </c>
      <c r="ADQ23">
        <f t="shared" si="589"/>
        <v>0</v>
      </c>
      <c r="ADR23">
        <f t="shared" si="590"/>
        <v>0</v>
      </c>
      <c r="ADS23">
        <f t="shared" si="591"/>
        <v>0</v>
      </c>
      <c r="ADT23">
        <f t="shared" si="592"/>
        <v>0</v>
      </c>
      <c r="ADU23">
        <f t="shared" si="593"/>
        <v>0</v>
      </c>
      <c r="ADV23">
        <f t="shared" si="594"/>
        <v>0</v>
      </c>
      <c r="ADW23">
        <f t="shared" si="595"/>
        <v>0</v>
      </c>
      <c r="ADX23">
        <f t="shared" si="596"/>
        <v>0</v>
      </c>
      <c r="ADY23">
        <f t="shared" si="597"/>
        <v>0</v>
      </c>
      <c r="ADZ23">
        <f t="shared" si="598"/>
        <v>0</v>
      </c>
      <c r="AEA23">
        <f t="shared" si="599"/>
        <v>0</v>
      </c>
      <c r="AEB23">
        <f t="shared" si="600"/>
        <v>0</v>
      </c>
      <c r="AEC23">
        <f t="shared" si="601"/>
        <v>0</v>
      </c>
      <c r="AED23">
        <f t="shared" si="602"/>
        <v>0</v>
      </c>
      <c r="AEE23">
        <f t="shared" si="603"/>
        <v>0</v>
      </c>
      <c r="AEF23">
        <f t="shared" si="604"/>
        <v>0</v>
      </c>
      <c r="AEG23">
        <f t="shared" si="605"/>
        <v>0</v>
      </c>
      <c r="AEH23">
        <f t="shared" si="606"/>
        <v>0</v>
      </c>
      <c r="AEI23">
        <f t="shared" si="607"/>
        <v>0</v>
      </c>
      <c r="AEJ23">
        <f t="shared" si="608"/>
        <v>0</v>
      </c>
      <c r="AEK23">
        <f t="shared" si="609"/>
        <v>0</v>
      </c>
      <c r="AEL23">
        <f t="shared" si="610"/>
        <v>0</v>
      </c>
      <c r="AEM23">
        <f t="shared" si="611"/>
        <v>0</v>
      </c>
      <c r="AEN23">
        <f t="shared" si="612"/>
        <v>0</v>
      </c>
      <c r="AEO23">
        <f t="shared" si="613"/>
        <v>0</v>
      </c>
      <c r="AEP23">
        <f t="shared" si="614"/>
        <v>0</v>
      </c>
      <c r="AEQ23">
        <f t="shared" si="615"/>
        <v>0</v>
      </c>
      <c r="AER23">
        <f t="shared" si="616"/>
        <v>0</v>
      </c>
      <c r="AES23">
        <f t="shared" si="617"/>
        <v>0</v>
      </c>
      <c r="AET23">
        <f t="shared" si="618"/>
        <v>0</v>
      </c>
      <c r="AEU23">
        <f t="shared" si="619"/>
        <v>0</v>
      </c>
      <c r="AEV23">
        <f t="shared" si="620"/>
        <v>0</v>
      </c>
      <c r="AEW23">
        <f t="shared" si="621"/>
        <v>0</v>
      </c>
      <c r="AEX23">
        <f t="shared" si="622"/>
        <v>0</v>
      </c>
      <c r="AEY23">
        <f t="shared" si="623"/>
        <v>0</v>
      </c>
      <c r="AEZ23">
        <f t="shared" si="624"/>
        <v>0</v>
      </c>
      <c r="AFA23">
        <f t="shared" si="625"/>
        <v>0</v>
      </c>
      <c r="AFB23">
        <f t="shared" si="626"/>
        <v>0</v>
      </c>
      <c r="AFC23">
        <f t="shared" si="627"/>
        <v>0</v>
      </c>
      <c r="AFD23">
        <f t="shared" si="628"/>
        <v>0</v>
      </c>
      <c r="AFE23">
        <f t="shared" si="629"/>
        <v>0</v>
      </c>
      <c r="AFF23">
        <f t="shared" si="630"/>
        <v>0</v>
      </c>
      <c r="AFG23">
        <f t="shared" si="631"/>
        <v>0</v>
      </c>
      <c r="AFH23">
        <f t="shared" si="632"/>
        <v>0</v>
      </c>
      <c r="AFI23">
        <f t="shared" si="633"/>
        <v>0</v>
      </c>
      <c r="AFJ23">
        <f t="shared" si="634"/>
        <v>0</v>
      </c>
      <c r="AFK23">
        <f t="shared" si="635"/>
        <v>0</v>
      </c>
      <c r="AFL23">
        <f t="shared" si="636"/>
        <v>0</v>
      </c>
      <c r="AFM23">
        <f t="shared" si="637"/>
        <v>0</v>
      </c>
      <c r="AFN23">
        <f t="shared" si="638"/>
        <v>0</v>
      </c>
      <c r="AFO23">
        <f t="shared" si="639"/>
        <v>0</v>
      </c>
      <c r="AFP23">
        <f t="shared" si="640"/>
        <v>0</v>
      </c>
      <c r="AFQ23">
        <f t="shared" si="641"/>
        <v>0</v>
      </c>
      <c r="AFR23">
        <f t="shared" si="642"/>
        <v>0</v>
      </c>
      <c r="AFS23">
        <f t="shared" si="643"/>
        <v>0</v>
      </c>
      <c r="AFT23">
        <f t="shared" si="644"/>
        <v>0</v>
      </c>
      <c r="AFU23">
        <f t="shared" si="645"/>
        <v>0</v>
      </c>
      <c r="AFV23">
        <f t="shared" si="646"/>
        <v>0</v>
      </c>
      <c r="AFW23">
        <f t="shared" si="647"/>
        <v>0</v>
      </c>
      <c r="AFX23">
        <f t="shared" si="648"/>
        <v>0</v>
      </c>
      <c r="AFY23">
        <f t="shared" si="649"/>
        <v>0</v>
      </c>
      <c r="AFZ23">
        <f t="shared" si="650"/>
        <v>0</v>
      </c>
      <c r="AGA23">
        <f t="shared" si="651"/>
        <v>0</v>
      </c>
      <c r="AGB23">
        <f t="shared" si="652"/>
        <v>0</v>
      </c>
      <c r="AGC23">
        <f t="shared" si="653"/>
        <v>0</v>
      </c>
      <c r="AGD23">
        <f t="shared" si="654"/>
        <v>0</v>
      </c>
      <c r="AGE23">
        <f t="shared" si="655"/>
        <v>0</v>
      </c>
      <c r="AGF23">
        <f t="shared" si="656"/>
        <v>0</v>
      </c>
      <c r="AGG23">
        <f t="shared" si="657"/>
        <v>0</v>
      </c>
      <c r="AGH23">
        <f t="shared" si="658"/>
        <v>0</v>
      </c>
      <c r="AGI23">
        <f t="shared" si="659"/>
        <v>0</v>
      </c>
      <c r="AGJ23">
        <f t="shared" si="660"/>
        <v>0</v>
      </c>
      <c r="AGK23">
        <f t="shared" si="661"/>
        <v>0</v>
      </c>
      <c r="AGM23" s="88">
        <f t="shared" si="662"/>
        <v>71.25</v>
      </c>
      <c r="AGN23" s="88">
        <v>71.25</v>
      </c>
      <c r="AGO23">
        <v>5</v>
      </c>
      <c r="AGP23">
        <f t="shared" si="663"/>
        <v>5</v>
      </c>
      <c r="AGQ23">
        <f t="shared" si="664"/>
        <v>5</v>
      </c>
      <c r="AGR23">
        <f t="shared" si="665"/>
        <v>5</v>
      </c>
      <c r="AGS23">
        <f t="shared" si="666"/>
        <v>0</v>
      </c>
      <c r="AGT23">
        <f t="shared" si="667"/>
        <v>0</v>
      </c>
      <c r="AGU23">
        <f t="shared" si="668"/>
        <v>5</v>
      </c>
      <c r="AGV23">
        <f t="shared" si="669"/>
        <v>7</v>
      </c>
      <c r="AGW23">
        <f t="shared" si="670"/>
        <v>3</v>
      </c>
      <c r="AGX23">
        <f t="shared" si="671"/>
        <v>5</v>
      </c>
      <c r="AGY23">
        <f t="shared" si="672"/>
        <v>5</v>
      </c>
      <c r="AGZ23">
        <f t="shared" si="673"/>
        <v>7</v>
      </c>
      <c r="AHA23">
        <f t="shared" si="674"/>
        <v>0</v>
      </c>
      <c r="AHB23">
        <f t="shared" si="675"/>
        <v>0</v>
      </c>
      <c r="AHC23">
        <f t="shared" si="676"/>
        <v>0</v>
      </c>
      <c r="AHD23">
        <f t="shared" si="677"/>
        <v>0</v>
      </c>
      <c r="AHE23">
        <f t="shared" si="678"/>
        <v>0</v>
      </c>
      <c r="AHF23">
        <f t="shared" si="679"/>
        <v>0</v>
      </c>
      <c r="AHG23">
        <f t="shared" si="680"/>
        <v>0</v>
      </c>
      <c r="AHH23">
        <f t="shared" si="681"/>
        <v>0</v>
      </c>
      <c r="AHI23">
        <f t="shared" si="682"/>
        <v>0</v>
      </c>
      <c r="AHJ23">
        <f t="shared" si="683"/>
        <v>0</v>
      </c>
      <c r="AHK23">
        <f t="shared" si="684"/>
        <v>0</v>
      </c>
      <c r="AHL23">
        <f t="shared" si="685"/>
        <v>0</v>
      </c>
      <c r="AHM23">
        <f t="shared" si="686"/>
        <v>0</v>
      </c>
      <c r="AHN23">
        <f t="shared" si="687"/>
        <v>0</v>
      </c>
      <c r="AHO23">
        <f t="shared" si="688"/>
        <v>0</v>
      </c>
      <c r="AHP23">
        <f t="shared" si="689"/>
        <v>0</v>
      </c>
      <c r="AHQ23">
        <f t="shared" si="690"/>
        <v>0</v>
      </c>
      <c r="AHR23">
        <f t="shared" si="691"/>
        <v>0</v>
      </c>
      <c r="AHS23">
        <f t="shared" si="692"/>
        <v>0</v>
      </c>
      <c r="AHT23">
        <f t="shared" si="693"/>
        <v>0</v>
      </c>
      <c r="AHU23">
        <f t="shared" si="694"/>
        <v>0</v>
      </c>
      <c r="AHV23">
        <f t="shared" si="695"/>
        <v>0</v>
      </c>
      <c r="AHW23">
        <f t="shared" si="696"/>
        <v>0</v>
      </c>
      <c r="AHX23">
        <f t="shared" si="697"/>
        <v>0</v>
      </c>
      <c r="AHY23">
        <f t="shared" si="698"/>
        <v>0</v>
      </c>
      <c r="AHZ23">
        <f t="shared" si="699"/>
        <v>0</v>
      </c>
      <c r="AIA23">
        <f t="shared" si="700"/>
        <v>0</v>
      </c>
      <c r="AIB23">
        <f t="shared" si="701"/>
        <v>0</v>
      </c>
      <c r="AIC23">
        <f t="shared" si="702"/>
        <v>0</v>
      </c>
      <c r="AID23">
        <f t="shared" si="703"/>
        <v>0</v>
      </c>
      <c r="AIE23">
        <f t="shared" si="704"/>
        <v>0</v>
      </c>
      <c r="AIF23">
        <f t="shared" si="705"/>
        <v>0</v>
      </c>
      <c r="AIG23">
        <f t="shared" si="706"/>
        <v>0</v>
      </c>
      <c r="AIH23">
        <f t="shared" si="707"/>
        <v>0</v>
      </c>
      <c r="AII23">
        <f t="shared" si="708"/>
        <v>0</v>
      </c>
      <c r="AIJ23">
        <f t="shared" si="709"/>
        <v>0</v>
      </c>
      <c r="AIK23">
        <f t="shared" si="710"/>
        <v>0</v>
      </c>
      <c r="AIL23">
        <f t="shared" si="711"/>
        <v>0</v>
      </c>
      <c r="AIM23">
        <f t="shared" si="712"/>
        <v>0</v>
      </c>
      <c r="AIN23">
        <f t="shared" si="713"/>
        <v>0</v>
      </c>
      <c r="AIO23">
        <f t="shared" si="714"/>
        <v>0</v>
      </c>
      <c r="AIP23">
        <f t="shared" si="715"/>
        <v>0</v>
      </c>
      <c r="AIQ23">
        <f t="shared" si="716"/>
        <v>0</v>
      </c>
      <c r="AIR23">
        <f t="shared" si="717"/>
        <v>0</v>
      </c>
      <c r="AIS23">
        <f t="shared" si="718"/>
        <v>0</v>
      </c>
      <c r="AIT23">
        <f t="shared" si="719"/>
        <v>0</v>
      </c>
      <c r="AIU23">
        <f t="shared" si="720"/>
        <v>0</v>
      </c>
      <c r="AIV23">
        <f t="shared" si="721"/>
        <v>0</v>
      </c>
      <c r="AIW23">
        <f t="shared" si="722"/>
        <v>0</v>
      </c>
      <c r="AIX23">
        <f t="shared" si="723"/>
        <v>0</v>
      </c>
      <c r="AIY23">
        <f t="shared" si="724"/>
        <v>0</v>
      </c>
      <c r="AIZ23">
        <f t="shared" si="725"/>
        <v>0</v>
      </c>
      <c r="AJA23">
        <f t="shared" si="726"/>
        <v>0</v>
      </c>
      <c r="AJB23">
        <f t="shared" si="727"/>
        <v>0</v>
      </c>
      <c r="AJC23">
        <f t="shared" si="728"/>
        <v>0</v>
      </c>
      <c r="AJD23">
        <f t="shared" si="729"/>
        <v>0</v>
      </c>
      <c r="AJE23">
        <f t="shared" si="730"/>
        <v>0</v>
      </c>
      <c r="AJF23">
        <f t="shared" si="731"/>
        <v>0</v>
      </c>
      <c r="AJG23">
        <f t="shared" si="732"/>
        <v>0</v>
      </c>
      <c r="AJH23">
        <f t="shared" si="733"/>
        <v>0</v>
      </c>
      <c r="AJI23">
        <f t="shared" si="734"/>
        <v>0</v>
      </c>
      <c r="AJJ23">
        <f t="shared" si="735"/>
        <v>0</v>
      </c>
      <c r="AJK23">
        <f t="shared" si="736"/>
        <v>0</v>
      </c>
      <c r="AJL23">
        <f t="shared" si="737"/>
        <v>0</v>
      </c>
      <c r="AJM23">
        <f t="shared" si="738"/>
        <v>0</v>
      </c>
      <c r="AJN23">
        <f t="shared" si="739"/>
        <v>0</v>
      </c>
      <c r="AJO23">
        <f t="shared" si="740"/>
        <v>0</v>
      </c>
      <c r="AJP23">
        <f t="shared" si="741"/>
        <v>0</v>
      </c>
      <c r="AJQ23">
        <f t="shared" si="742"/>
        <v>0</v>
      </c>
      <c r="AJR23">
        <f t="shared" si="743"/>
        <v>0</v>
      </c>
      <c r="AJS23">
        <f t="shared" si="744"/>
        <v>0</v>
      </c>
      <c r="AJT23">
        <f t="shared" si="745"/>
        <v>0</v>
      </c>
      <c r="AJU23">
        <f t="shared" si="746"/>
        <v>0</v>
      </c>
      <c r="AJV23">
        <f t="shared" si="747"/>
        <v>0</v>
      </c>
      <c r="AJX23">
        <v>48</v>
      </c>
      <c r="AJY23">
        <v>1</v>
      </c>
      <c r="AJZ23">
        <v>1</v>
      </c>
      <c r="AKA23">
        <f t="shared" si="748"/>
        <v>0</v>
      </c>
      <c r="AKB23">
        <f t="shared" si="749"/>
        <v>0</v>
      </c>
      <c r="AKC23">
        <f t="shared" si="750"/>
        <v>0.25</v>
      </c>
      <c r="AKD23">
        <f t="shared" si="751"/>
        <v>2</v>
      </c>
      <c r="AKE23">
        <f t="shared" si="752"/>
        <v>8</v>
      </c>
      <c r="AKF23">
        <f t="shared" si="753"/>
        <v>8</v>
      </c>
      <c r="AKG23">
        <f t="shared" si="754"/>
        <v>1</v>
      </c>
      <c r="AKH23">
        <f t="shared" si="755"/>
        <v>2</v>
      </c>
      <c r="AKI23">
        <f t="shared" si="756"/>
        <v>0</v>
      </c>
      <c r="AKJ23">
        <f t="shared" si="757"/>
        <v>0</v>
      </c>
      <c r="AKK23">
        <f t="shared" si="758"/>
        <v>0</v>
      </c>
      <c r="AKL23">
        <f t="shared" si="759"/>
        <v>0</v>
      </c>
      <c r="AKM23">
        <f t="shared" si="760"/>
        <v>0</v>
      </c>
      <c r="AKN23">
        <f t="shared" si="761"/>
        <v>0</v>
      </c>
      <c r="AKO23">
        <f t="shared" si="762"/>
        <v>0</v>
      </c>
      <c r="AKP23">
        <f t="shared" si="763"/>
        <v>0</v>
      </c>
      <c r="AKQ23">
        <f t="shared" si="764"/>
        <v>0</v>
      </c>
      <c r="AKR23">
        <f t="shared" si="765"/>
        <v>0</v>
      </c>
      <c r="AKS23">
        <f t="shared" si="766"/>
        <v>0</v>
      </c>
      <c r="AKT23">
        <f t="shared" si="767"/>
        <v>0</v>
      </c>
      <c r="AKU23">
        <f t="shared" si="768"/>
        <v>0</v>
      </c>
      <c r="AKV23">
        <f t="shared" si="769"/>
        <v>0</v>
      </c>
      <c r="AKW23">
        <f t="shared" si="770"/>
        <v>0</v>
      </c>
      <c r="AKX23">
        <f t="shared" si="771"/>
        <v>0</v>
      </c>
      <c r="AKY23">
        <f t="shared" si="772"/>
        <v>0</v>
      </c>
      <c r="AKZ23">
        <f t="shared" si="773"/>
        <v>0</v>
      </c>
      <c r="ALA23">
        <f t="shared" si="774"/>
        <v>0</v>
      </c>
      <c r="ALB23">
        <f t="shared" si="775"/>
        <v>0</v>
      </c>
      <c r="ALC23">
        <f t="shared" si="776"/>
        <v>0</v>
      </c>
      <c r="ALD23">
        <f t="shared" si="777"/>
        <v>0</v>
      </c>
      <c r="ALE23">
        <f t="shared" si="778"/>
        <v>0</v>
      </c>
      <c r="ALF23">
        <f t="shared" si="779"/>
        <v>0</v>
      </c>
      <c r="ALG23">
        <f t="shared" si="780"/>
        <v>0</v>
      </c>
      <c r="ALH23">
        <f t="shared" si="781"/>
        <v>0</v>
      </c>
      <c r="ALI23">
        <f t="shared" si="782"/>
        <v>0</v>
      </c>
      <c r="ALJ23">
        <f t="shared" si="783"/>
        <v>0</v>
      </c>
      <c r="ALK23">
        <f t="shared" si="784"/>
        <v>0</v>
      </c>
      <c r="ALL23">
        <f t="shared" si="785"/>
        <v>0</v>
      </c>
      <c r="ALM23">
        <f t="shared" si="786"/>
        <v>0</v>
      </c>
      <c r="ALN23">
        <f t="shared" si="787"/>
        <v>0</v>
      </c>
      <c r="ALO23">
        <f t="shared" si="788"/>
        <v>0</v>
      </c>
      <c r="ALP23">
        <f t="shared" si="789"/>
        <v>0</v>
      </c>
      <c r="ALQ23">
        <f t="shared" si="790"/>
        <v>0</v>
      </c>
      <c r="ALR23">
        <f t="shared" si="791"/>
        <v>0</v>
      </c>
      <c r="ALS23">
        <f t="shared" si="792"/>
        <v>0</v>
      </c>
      <c r="ALT23">
        <f t="shared" si="793"/>
        <v>0</v>
      </c>
      <c r="ALU23">
        <f t="shared" si="794"/>
        <v>0</v>
      </c>
      <c r="ALV23">
        <f t="shared" si="795"/>
        <v>0</v>
      </c>
      <c r="ALW23">
        <f t="shared" si="796"/>
        <v>0</v>
      </c>
      <c r="ALX23">
        <f t="shared" si="797"/>
        <v>0</v>
      </c>
      <c r="ALY23">
        <f t="shared" si="798"/>
        <v>0</v>
      </c>
      <c r="ALZ23">
        <f t="shared" si="799"/>
        <v>0</v>
      </c>
      <c r="AMA23">
        <f t="shared" si="800"/>
        <v>0</v>
      </c>
      <c r="AMB23">
        <f t="shared" si="801"/>
        <v>0</v>
      </c>
      <c r="AMC23">
        <f t="shared" si="802"/>
        <v>0</v>
      </c>
      <c r="AMD23">
        <f t="shared" si="803"/>
        <v>0</v>
      </c>
      <c r="AME23">
        <f t="shared" si="804"/>
        <v>0</v>
      </c>
      <c r="AMF23">
        <f t="shared" si="805"/>
        <v>0</v>
      </c>
      <c r="AMG23">
        <f t="shared" si="806"/>
        <v>0</v>
      </c>
      <c r="AMH23">
        <f t="shared" si="807"/>
        <v>0</v>
      </c>
      <c r="AMI23">
        <f t="shared" si="808"/>
        <v>0</v>
      </c>
      <c r="AMJ23">
        <f t="shared" si="809"/>
        <v>0</v>
      </c>
      <c r="AMK23">
        <f t="shared" si="810"/>
        <v>0</v>
      </c>
      <c r="AML23">
        <f t="shared" si="811"/>
        <v>0</v>
      </c>
      <c r="AMM23">
        <f t="shared" si="812"/>
        <v>0</v>
      </c>
      <c r="AMN23">
        <f t="shared" si="813"/>
        <v>0</v>
      </c>
      <c r="AMO23">
        <f t="shared" si="814"/>
        <v>0</v>
      </c>
      <c r="AMP23">
        <f t="shared" si="815"/>
        <v>0</v>
      </c>
      <c r="AMQ23">
        <f t="shared" si="816"/>
        <v>0</v>
      </c>
      <c r="AMR23">
        <f t="shared" si="817"/>
        <v>0</v>
      </c>
      <c r="AMS23">
        <f t="shared" si="818"/>
        <v>0</v>
      </c>
      <c r="AMT23">
        <f t="shared" si="819"/>
        <v>0</v>
      </c>
      <c r="AMU23">
        <f t="shared" si="820"/>
        <v>0</v>
      </c>
      <c r="AMV23">
        <f t="shared" si="821"/>
        <v>0</v>
      </c>
      <c r="AMW23">
        <f t="shared" si="822"/>
        <v>0</v>
      </c>
      <c r="AMX23">
        <f t="shared" si="823"/>
        <v>0</v>
      </c>
      <c r="AMY23">
        <f t="shared" si="824"/>
        <v>0</v>
      </c>
      <c r="AMZ23">
        <f t="shared" si="825"/>
        <v>0</v>
      </c>
      <c r="ANA23">
        <f t="shared" si="826"/>
        <v>0</v>
      </c>
      <c r="ANB23">
        <f t="shared" si="827"/>
        <v>0</v>
      </c>
      <c r="ANC23">
        <f t="shared" si="828"/>
        <v>0</v>
      </c>
      <c r="AND23">
        <f t="shared" si="829"/>
        <v>0</v>
      </c>
      <c r="ANR23" s="4">
        <v>2065</v>
      </c>
      <c r="ANS23" s="4">
        <f t="shared" si="830"/>
        <v>2065</v>
      </c>
      <c r="ANU23" s="4">
        <v>2006</v>
      </c>
      <c r="ANV23" t="str">
        <f t="shared" si="831"/>
        <v>2007</v>
      </c>
      <c r="ANW23" t="str">
        <f t="shared" si="832"/>
        <v>2014</v>
      </c>
      <c r="ANX23" t="str">
        <f t="shared" si="833"/>
        <v>1997</v>
      </c>
      <c r="ANY23" t="str">
        <f t="shared" si="834"/>
        <v>1997</v>
      </c>
      <c r="ANZ23" t="str">
        <f t="shared" si="835"/>
        <v>1997</v>
      </c>
      <c r="AOA23" t="str">
        <f t="shared" si="836"/>
        <v>2002</v>
      </c>
      <c r="AOB23" t="str">
        <f t="shared" si="837"/>
        <v>2043</v>
      </c>
      <c r="AOC23" t="str">
        <f t="shared" si="838"/>
        <v>2027</v>
      </c>
      <c r="AOD23" t="str">
        <f t="shared" si="839"/>
        <v>2048</v>
      </c>
      <c r="AOE23" t="str">
        <f t="shared" si="840"/>
        <v>2055</v>
      </c>
      <c r="AOF23" t="str">
        <f t="shared" si="841"/>
        <v>2065</v>
      </c>
      <c r="AOG23" t="str">
        <f t="shared" si="842"/>
        <v>2065</v>
      </c>
      <c r="AOH23" t="str">
        <f t="shared" si="843"/>
        <v>2065</v>
      </c>
      <c r="AOI23" t="str">
        <f t="shared" si="844"/>
        <v>2065</v>
      </c>
      <c r="AOJ23" t="str">
        <f t="shared" si="845"/>
        <v>2065</v>
      </c>
      <c r="AOK23" t="str">
        <f t="shared" si="846"/>
        <v>2065</v>
      </c>
      <c r="AOL23" t="str">
        <f t="shared" si="847"/>
        <v>2065</v>
      </c>
      <c r="AOM23" t="str">
        <f t="shared" si="848"/>
        <v>2065</v>
      </c>
      <c r="AON23" t="str">
        <f t="shared" si="849"/>
        <v>2065</v>
      </c>
      <c r="AOO23" t="str">
        <f t="shared" si="850"/>
        <v>2065</v>
      </c>
      <c r="AOP23" t="str">
        <f t="shared" si="851"/>
        <v>2065</v>
      </c>
      <c r="AOQ23" t="str">
        <f t="shared" si="852"/>
        <v>2065</v>
      </c>
      <c r="AOR23" t="str">
        <f t="shared" si="853"/>
        <v>2065</v>
      </c>
      <c r="AOS23" t="str">
        <f t="shared" si="854"/>
        <v>2065</v>
      </c>
      <c r="AOT23" t="str">
        <f t="shared" si="855"/>
        <v>2065</v>
      </c>
      <c r="AOU23" t="str">
        <f t="shared" si="856"/>
        <v>2065</v>
      </c>
      <c r="AOV23" t="str">
        <f t="shared" si="857"/>
        <v>2065</v>
      </c>
      <c r="AOW23" t="str">
        <f t="shared" si="858"/>
        <v>2065</v>
      </c>
      <c r="AOX23" t="str">
        <f t="shared" si="859"/>
        <v>2065</v>
      </c>
      <c r="AOY23" t="str">
        <f t="shared" si="860"/>
        <v>2065</v>
      </c>
      <c r="AOZ23" t="str">
        <f t="shared" si="861"/>
        <v>2065</v>
      </c>
      <c r="APA23" t="str">
        <f t="shared" si="862"/>
        <v>2065</v>
      </c>
      <c r="APB23" t="str">
        <f t="shared" si="863"/>
        <v>2065</v>
      </c>
      <c r="APC23" t="str">
        <f t="shared" si="864"/>
        <v>2065</v>
      </c>
      <c r="APD23" t="str">
        <f t="shared" si="865"/>
        <v>2065</v>
      </c>
      <c r="APE23" t="str">
        <f t="shared" si="866"/>
        <v>2065</v>
      </c>
      <c r="APF23" t="str">
        <f t="shared" si="867"/>
        <v>2065</v>
      </c>
      <c r="APG23" t="str">
        <f t="shared" si="868"/>
        <v>2065</v>
      </c>
      <c r="APH23" t="str">
        <f t="shared" si="869"/>
        <v>2065</v>
      </c>
      <c r="API23" t="str">
        <f t="shared" si="870"/>
        <v>2065</v>
      </c>
      <c r="APJ23" t="str">
        <f t="shared" si="871"/>
        <v>2065</v>
      </c>
      <c r="APK23" t="str">
        <f t="shared" si="872"/>
        <v>2065</v>
      </c>
      <c r="APL23" t="str">
        <f t="shared" si="873"/>
        <v>2065</v>
      </c>
      <c r="APM23" t="str">
        <f t="shared" si="874"/>
        <v>2065</v>
      </c>
      <c r="APN23" t="str">
        <f t="shared" si="875"/>
        <v>2065</v>
      </c>
      <c r="APO23" t="str">
        <f t="shared" si="876"/>
        <v>2065</v>
      </c>
      <c r="APP23" t="str">
        <f t="shared" si="877"/>
        <v>2065</v>
      </c>
      <c r="APQ23" t="str">
        <f t="shared" si="878"/>
        <v>2065</v>
      </c>
      <c r="APR23" t="str">
        <f t="shared" si="879"/>
        <v>2065</v>
      </c>
      <c r="APS23" t="str">
        <f t="shared" si="880"/>
        <v>2065</v>
      </c>
      <c r="APT23" t="str">
        <f t="shared" si="881"/>
        <v>2065</v>
      </c>
      <c r="APU23" t="str">
        <f t="shared" si="882"/>
        <v>2065</v>
      </c>
      <c r="APV23" t="str">
        <f t="shared" si="883"/>
        <v>2065</v>
      </c>
      <c r="APW23" t="str">
        <f t="shared" si="884"/>
        <v>2065</v>
      </c>
      <c r="APX23" t="str">
        <f t="shared" si="885"/>
        <v>2065</v>
      </c>
      <c r="APY23" t="str">
        <f t="shared" si="886"/>
        <v>2065</v>
      </c>
      <c r="APZ23" t="str">
        <f t="shared" si="887"/>
        <v>2065</v>
      </c>
      <c r="AQA23" t="str">
        <f t="shared" si="888"/>
        <v>2065</v>
      </c>
      <c r="AQB23" t="str">
        <f t="shared" si="889"/>
        <v>2065</v>
      </c>
      <c r="AQC23" t="str">
        <f t="shared" si="890"/>
        <v>2065</v>
      </c>
      <c r="AQD23" t="str">
        <f t="shared" si="891"/>
        <v>2065</v>
      </c>
      <c r="AQE23" t="str">
        <f t="shared" si="892"/>
        <v>2065</v>
      </c>
      <c r="AQF23" t="str">
        <f t="shared" si="893"/>
        <v>2065</v>
      </c>
      <c r="AQG23" t="str">
        <f t="shared" si="894"/>
        <v>2065</v>
      </c>
      <c r="AQH23" t="str">
        <f t="shared" si="895"/>
        <v>2065</v>
      </c>
      <c r="AQI23" t="str">
        <f t="shared" si="896"/>
        <v>2065</v>
      </c>
      <c r="AQJ23" t="str">
        <f t="shared" si="897"/>
        <v>2065</v>
      </c>
      <c r="AQK23" t="str">
        <f t="shared" si="898"/>
        <v>2065</v>
      </c>
      <c r="AQL23" t="str">
        <f t="shared" si="899"/>
        <v>2065</v>
      </c>
      <c r="AQM23" t="str">
        <f t="shared" si="900"/>
        <v>2065</v>
      </c>
      <c r="AQN23" t="str">
        <f t="shared" si="901"/>
        <v>2065</v>
      </c>
      <c r="AQO23" t="str">
        <f t="shared" si="902"/>
        <v>2065</v>
      </c>
      <c r="AQP23" t="str">
        <f t="shared" si="903"/>
        <v>2065</v>
      </c>
      <c r="AQQ23" t="str">
        <f t="shared" si="904"/>
        <v>2065</v>
      </c>
      <c r="AQR23" t="str">
        <f t="shared" si="905"/>
        <v>2065</v>
      </c>
      <c r="AQS23" t="str">
        <f t="shared" si="906"/>
        <v>2065</v>
      </c>
      <c r="AQT23" t="str">
        <f t="shared" si="907"/>
        <v>2065</v>
      </c>
      <c r="AQU23" t="str">
        <f t="shared" si="908"/>
        <v>2065</v>
      </c>
      <c r="AQV23" t="str">
        <f t="shared" si="909"/>
        <v>2065</v>
      </c>
      <c r="AQW23" t="str">
        <f t="shared" si="910"/>
        <v>2065</v>
      </c>
      <c r="AQX23" t="str">
        <f t="shared" si="911"/>
        <v>2065</v>
      </c>
      <c r="AQY23" t="str">
        <f t="shared" si="912"/>
        <v>2065</v>
      </c>
      <c r="AQZ23" t="str">
        <f t="shared" si="913"/>
        <v>2065</v>
      </c>
      <c r="ARA23" t="str">
        <f t="shared" si="914"/>
        <v>2065</v>
      </c>
      <c r="ARB23" t="str">
        <f t="shared" si="915"/>
        <v>2065</v>
      </c>
      <c r="ARC23">
        <v>2006</v>
      </c>
      <c r="ARH23" s="5"/>
    </row>
    <row r="24" spans="1:1152" x14ac:dyDescent="0.2">
      <c r="A24">
        <v>29</v>
      </c>
      <c r="B24" s="14" t="s">
        <v>97</v>
      </c>
      <c r="C24" s="20">
        <f>VLOOKUP(A24, Rankings!$A$2:$AN$161, 40, FALSE)</f>
        <v>22</v>
      </c>
      <c r="D24" s="226" t="s">
        <v>208</v>
      </c>
      <c r="F24" s="4">
        <v>10</v>
      </c>
      <c r="G24" s="4">
        <v>4</v>
      </c>
      <c r="I24" s="5">
        <f t="shared" si="0"/>
        <v>11</v>
      </c>
      <c r="L24" t="s">
        <v>1747</v>
      </c>
      <c r="M24" t="s">
        <v>2265</v>
      </c>
      <c r="N24" t="s">
        <v>2477</v>
      </c>
      <c r="O24" t="s">
        <v>2574</v>
      </c>
      <c r="P24" t="s">
        <v>2855</v>
      </c>
      <c r="Q24" t="s">
        <v>3153</v>
      </c>
      <c r="R24" t="s">
        <v>3437</v>
      </c>
      <c r="S24" t="s">
        <v>3542</v>
      </c>
      <c r="T24" t="s">
        <v>3942</v>
      </c>
      <c r="U24" t="s">
        <v>4010</v>
      </c>
      <c r="V24" t="s">
        <v>4161</v>
      </c>
      <c r="W24" t="str">
        <f>Rankings!D23</f>
        <v>-</v>
      </c>
      <c r="X24" t="s">
        <v>10</v>
      </c>
      <c r="Y24" t="s">
        <v>10</v>
      </c>
      <c r="Z24" t="s">
        <v>10</v>
      </c>
      <c r="AA24" t="s">
        <v>10</v>
      </c>
      <c r="AB24" t="s">
        <v>10</v>
      </c>
      <c r="AC24" t="s">
        <v>10</v>
      </c>
      <c r="AD24" t="s">
        <v>10</v>
      </c>
      <c r="AE24" t="s">
        <v>10</v>
      </c>
      <c r="AF24" t="s">
        <v>10</v>
      </c>
      <c r="AG24" t="s">
        <v>10</v>
      </c>
      <c r="AH24" t="s">
        <v>10</v>
      </c>
      <c r="AI24" t="s">
        <v>10</v>
      </c>
      <c r="AJ24" t="s">
        <v>10</v>
      </c>
      <c r="AK24" t="s">
        <v>10</v>
      </c>
      <c r="AL24" t="s">
        <v>10</v>
      </c>
      <c r="AM24" t="s">
        <v>10</v>
      </c>
      <c r="AN24" t="s">
        <v>10</v>
      </c>
      <c r="AO24" t="s">
        <v>10</v>
      </c>
      <c r="AP24" t="s">
        <v>10</v>
      </c>
      <c r="AQ24" t="s">
        <v>10</v>
      </c>
      <c r="AR24" t="s">
        <v>10</v>
      </c>
      <c r="AS24" t="s">
        <v>10</v>
      </c>
      <c r="AT24" t="s">
        <v>10</v>
      </c>
      <c r="AU24" t="s">
        <v>10</v>
      </c>
      <c r="AV24" t="s">
        <v>10</v>
      </c>
      <c r="AW24" t="s">
        <v>10</v>
      </c>
      <c r="AX24" t="s">
        <v>10</v>
      </c>
      <c r="AY24" t="s">
        <v>10</v>
      </c>
      <c r="AZ24" t="s">
        <v>10</v>
      </c>
      <c r="BA24" t="s">
        <v>10</v>
      </c>
      <c r="BB24" t="s">
        <v>10</v>
      </c>
      <c r="BC24" t="s">
        <v>10</v>
      </c>
      <c r="BD24" t="s">
        <v>10</v>
      </c>
      <c r="BE24" t="s">
        <v>10</v>
      </c>
      <c r="BF24" t="s">
        <v>10</v>
      </c>
      <c r="BG24" t="s">
        <v>10</v>
      </c>
      <c r="BH24" t="s">
        <v>10</v>
      </c>
      <c r="BI24" t="s">
        <v>10</v>
      </c>
      <c r="BJ24" t="s">
        <v>10</v>
      </c>
      <c r="BK24" t="s">
        <v>10</v>
      </c>
      <c r="BL24" t="s">
        <v>10</v>
      </c>
      <c r="BM24" t="s">
        <v>10</v>
      </c>
      <c r="BN24" t="s">
        <v>10</v>
      </c>
      <c r="BO24" t="s">
        <v>10</v>
      </c>
      <c r="BP24" t="s">
        <v>10</v>
      </c>
      <c r="BQ24" t="s">
        <v>10</v>
      </c>
      <c r="BR24" t="s">
        <v>10</v>
      </c>
      <c r="BS24" t="s">
        <v>10</v>
      </c>
      <c r="BT24" t="s">
        <v>10</v>
      </c>
      <c r="BU24" t="s">
        <v>10</v>
      </c>
      <c r="BV24" t="s">
        <v>10</v>
      </c>
      <c r="BW24" t="s">
        <v>10</v>
      </c>
      <c r="BX24" t="s">
        <v>10</v>
      </c>
      <c r="BY24" t="s">
        <v>10</v>
      </c>
      <c r="BZ24" t="s">
        <v>10</v>
      </c>
      <c r="CA24" t="s">
        <v>10</v>
      </c>
      <c r="CB24" t="s">
        <v>10</v>
      </c>
      <c r="CC24" t="s">
        <v>10</v>
      </c>
      <c r="CD24" t="s">
        <v>10</v>
      </c>
      <c r="CE24" t="s">
        <v>10</v>
      </c>
      <c r="CF24" t="s">
        <v>10</v>
      </c>
      <c r="CG24" t="s">
        <v>10</v>
      </c>
      <c r="CH24" t="s">
        <v>10</v>
      </c>
      <c r="CI24" t="s">
        <v>10</v>
      </c>
      <c r="CJ24" t="s">
        <v>10</v>
      </c>
      <c r="CK24" t="s">
        <v>10</v>
      </c>
      <c r="CL24" t="s">
        <v>10</v>
      </c>
      <c r="CM24" t="s">
        <v>10</v>
      </c>
      <c r="CN24" t="s">
        <v>10</v>
      </c>
      <c r="CO24" t="s">
        <v>10</v>
      </c>
      <c r="CP24" t="s">
        <v>10</v>
      </c>
      <c r="CQ24" t="s">
        <v>10</v>
      </c>
      <c r="CR24" t="s">
        <v>10</v>
      </c>
      <c r="CT24" s="4">
        <f t="shared" si="1"/>
        <v>3</v>
      </c>
      <c r="CU24" s="4">
        <f t="shared" si="2"/>
        <v>0</v>
      </c>
      <c r="CV24" s="4">
        <f t="shared" si="3"/>
        <v>0</v>
      </c>
      <c r="CW24" s="4">
        <f t="shared" si="4"/>
        <v>2</v>
      </c>
      <c r="CX24" s="4">
        <f t="shared" si="5"/>
        <v>2</v>
      </c>
      <c r="CY24" s="4">
        <f t="shared" si="6"/>
        <v>0</v>
      </c>
      <c r="CZ24" s="4">
        <f t="shared" si="7"/>
        <v>0</v>
      </c>
      <c r="DA24" s="4">
        <f t="shared" si="8"/>
        <v>0</v>
      </c>
      <c r="DB24" s="4">
        <f t="shared" si="9"/>
        <v>4</v>
      </c>
      <c r="DC24" s="4">
        <f t="shared" si="10"/>
        <v>0</v>
      </c>
      <c r="DD24" s="4">
        <f t="shared" si="11"/>
        <v>0</v>
      </c>
      <c r="DE24" s="4">
        <f t="shared" si="12"/>
        <v>0</v>
      </c>
      <c r="DF24" s="4">
        <f t="shared" si="13"/>
        <v>0</v>
      </c>
      <c r="DG24" s="4">
        <f t="shared" si="14"/>
        <v>0</v>
      </c>
      <c r="DH24" s="4">
        <f t="shared" si="15"/>
        <v>0</v>
      </c>
      <c r="DI24" s="152">
        <f t="shared" si="16"/>
        <v>0</v>
      </c>
      <c r="DJ24" s="153">
        <f t="shared" si="17"/>
        <v>3</v>
      </c>
      <c r="DK24" s="4">
        <f t="shared" si="18"/>
        <v>2</v>
      </c>
      <c r="DL24" s="4">
        <f t="shared" si="19"/>
        <v>2</v>
      </c>
      <c r="DM24" s="4">
        <f t="shared" si="20"/>
        <v>0</v>
      </c>
      <c r="DN24" s="4">
        <f t="shared" si="21"/>
        <v>4</v>
      </c>
      <c r="DO24" s="4">
        <f t="shared" si="22"/>
        <v>0</v>
      </c>
      <c r="DP24" s="4">
        <f t="shared" si="23"/>
        <v>0</v>
      </c>
      <c r="DQ24" s="4">
        <f t="shared" si="24"/>
        <v>0</v>
      </c>
      <c r="DR24" s="4">
        <f t="shared" si="25"/>
        <v>11</v>
      </c>
      <c r="DS24" s="4">
        <f t="shared" si="26"/>
        <v>9</v>
      </c>
      <c r="DT24" s="4">
        <f t="shared" si="27"/>
        <v>12</v>
      </c>
      <c r="DU24" t="str">
        <f t="shared" si="28"/>
        <v>3R</v>
      </c>
      <c r="DV24" t="str">
        <f t="shared" si="29"/>
        <v>0R</v>
      </c>
      <c r="DW24" t="str">
        <f t="shared" si="30"/>
        <v>3R</v>
      </c>
      <c r="DX24" t="str">
        <f t="shared" si="31"/>
        <v>3S</v>
      </c>
      <c r="DY24" t="str">
        <f t="shared" si="32"/>
        <v>3S</v>
      </c>
      <c r="DZ24" t="str">
        <f t="shared" si="33"/>
        <v>0R</v>
      </c>
      <c r="EA24" t="str">
        <f t="shared" si="34"/>
        <v>3L</v>
      </c>
      <c r="EB24" t="str">
        <f t="shared" si="35"/>
        <v>3L</v>
      </c>
      <c r="EC24" t="str">
        <f t="shared" si="36"/>
        <v>3R</v>
      </c>
      <c r="ED24" t="str">
        <f t="shared" si="37"/>
        <v>3S</v>
      </c>
      <c r="EE24" t="str">
        <f t="shared" si="38"/>
        <v>3S</v>
      </c>
      <c r="EF24">
        <f t="shared" si="39"/>
        <v>0</v>
      </c>
      <c r="EG24">
        <f t="shared" si="40"/>
        <v>0</v>
      </c>
      <c r="EH24">
        <f t="shared" si="41"/>
        <v>0</v>
      </c>
      <c r="EI24">
        <f t="shared" si="42"/>
        <v>0</v>
      </c>
      <c r="EJ24">
        <f t="shared" si="43"/>
        <v>0</v>
      </c>
      <c r="EK24">
        <f t="shared" si="44"/>
        <v>0</v>
      </c>
      <c r="EL24">
        <f t="shared" si="45"/>
        <v>0</v>
      </c>
      <c r="EM24">
        <f t="shared" si="46"/>
        <v>0</v>
      </c>
      <c r="EN24">
        <f t="shared" si="47"/>
        <v>0</v>
      </c>
      <c r="EO24">
        <f t="shared" si="48"/>
        <v>0</v>
      </c>
      <c r="EP24">
        <f t="shared" si="49"/>
        <v>0</v>
      </c>
      <c r="EQ24">
        <f t="shared" si="50"/>
        <v>0</v>
      </c>
      <c r="ER24">
        <f t="shared" si="51"/>
        <v>0</v>
      </c>
      <c r="ES24">
        <f t="shared" si="52"/>
        <v>0</v>
      </c>
      <c r="ET24">
        <f t="shared" si="53"/>
        <v>0</v>
      </c>
      <c r="EU24">
        <f t="shared" si="54"/>
        <v>0</v>
      </c>
      <c r="EV24">
        <f t="shared" si="55"/>
        <v>0</v>
      </c>
      <c r="EW24">
        <f t="shared" si="56"/>
        <v>0</v>
      </c>
      <c r="EX24">
        <f t="shared" si="57"/>
        <v>0</v>
      </c>
      <c r="EY24">
        <f t="shared" si="58"/>
        <v>0</v>
      </c>
      <c r="EZ24">
        <f t="shared" si="59"/>
        <v>0</v>
      </c>
      <c r="FA24">
        <f t="shared" si="60"/>
        <v>0</v>
      </c>
      <c r="FB24">
        <f t="shared" si="61"/>
        <v>0</v>
      </c>
      <c r="FC24">
        <f t="shared" si="62"/>
        <v>0</v>
      </c>
      <c r="FD24">
        <f t="shared" si="63"/>
        <v>0</v>
      </c>
      <c r="FE24">
        <f t="shared" si="64"/>
        <v>0</v>
      </c>
      <c r="FF24">
        <f t="shared" si="65"/>
        <v>0</v>
      </c>
      <c r="FG24">
        <f t="shared" si="66"/>
        <v>0</v>
      </c>
      <c r="FH24">
        <f t="shared" si="67"/>
        <v>0</v>
      </c>
      <c r="FI24">
        <f t="shared" si="68"/>
        <v>0</v>
      </c>
      <c r="FJ24">
        <f t="shared" si="69"/>
        <v>0</v>
      </c>
      <c r="FK24">
        <f t="shared" si="70"/>
        <v>0</v>
      </c>
      <c r="FL24">
        <f t="shared" si="71"/>
        <v>0</v>
      </c>
      <c r="FM24">
        <f t="shared" si="72"/>
        <v>0</v>
      </c>
      <c r="FN24">
        <f t="shared" si="73"/>
        <v>0</v>
      </c>
      <c r="FO24">
        <f t="shared" si="74"/>
        <v>0</v>
      </c>
      <c r="FP24">
        <f t="shared" si="75"/>
        <v>0</v>
      </c>
      <c r="FQ24">
        <f t="shared" si="76"/>
        <v>0</v>
      </c>
      <c r="FR24">
        <f t="shared" si="77"/>
        <v>0</v>
      </c>
      <c r="FS24">
        <f t="shared" si="78"/>
        <v>0</v>
      </c>
      <c r="FT24">
        <f t="shared" si="79"/>
        <v>0</v>
      </c>
      <c r="FU24">
        <f t="shared" si="80"/>
        <v>0</v>
      </c>
      <c r="FV24">
        <f t="shared" si="81"/>
        <v>0</v>
      </c>
      <c r="FW24">
        <f t="shared" si="82"/>
        <v>0</v>
      </c>
      <c r="FX24">
        <f t="shared" si="83"/>
        <v>0</v>
      </c>
      <c r="FY24">
        <f t="shared" si="84"/>
        <v>0</v>
      </c>
      <c r="FZ24">
        <f t="shared" si="85"/>
        <v>0</v>
      </c>
      <c r="GA24">
        <f t="shared" si="86"/>
        <v>0</v>
      </c>
      <c r="GB24">
        <f t="shared" si="87"/>
        <v>0</v>
      </c>
      <c r="GC24">
        <f t="shared" si="88"/>
        <v>0</v>
      </c>
      <c r="GD24">
        <f t="shared" si="89"/>
        <v>0</v>
      </c>
      <c r="GE24">
        <f t="shared" si="90"/>
        <v>0</v>
      </c>
      <c r="GF24">
        <f t="shared" si="91"/>
        <v>0</v>
      </c>
      <c r="GG24">
        <f t="shared" si="92"/>
        <v>0</v>
      </c>
      <c r="GH24">
        <f t="shared" si="93"/>
        <v>0</v>
      </c>
      <c r="GI24">
        <f t="shared" si="94"/>
        <v>0</v>
      </c>
      <c r="GJ24">
        <f t="shared" si="95"/>
        <v>0</v>
      </c>
      <c r="GK24">
        <f t="shared" si="96"/>
        <v>0</v>
      </c>
      <c r="GL24">
        <f t="shared" si="97"/>
        <v>0</v>
      </c>
      <c r="GM24">
        <f t="shared" si="98"/>
        <v>0</v>
      </c>
      <c r="GN24">
        <f t="shared" si="99"/>
        <v>0</v>
      </c>
      <c r="GO24">
        <f t="shared" si="100"/>
        <v>0</v>
      </c>
      <c r="GP24">
        <f t="shared" si="101"/>
        <v>0</v>
      </c>
      <c r="GQ24">
        <f t="shared" si="102"/>
        <v>0</v>
      </c>
      <c r="GR24">
        <f t="shared" si="103"/>
        <v>0</v>
      </c>
      <c r="GS24">
        <f t="shared" si="104"/>
        <v>0</v>
      </c>
      <c r="GT24">
        <f t="shared" si="105"/>
        <v>0</v>
      </c>
      <c r="GU24">
        <f t="shared" si="106"/>
        <v>0</v>
      </c>
      <c r="GV24">
        <f t="shared" si="107"/>
        <v>0</v>
      </c>
      <c r="GW24">
        <f t="shared" si="108"/>
        <v>0</v>
      </c>
      <c r="GX24">
        <f t="shared" si="109"/>
        <v>0</v>
      </c>
      <c r="GY24">
        <f t="shared" si="110"/>
        <v>0</v>
      </c>
      <c r="GZ24">
        <f t="shared" si="111"/>
        <v>0</v>
      </c>
      <c r="HA24">
        <f t="shared" si="112"/>
        <v>0</v>
      </c>
      <c r="HB24" s="176" t="s">
        <v>314</v>
      </c>
      <c r="HC24" s="89">
        <f t="shared" si="113"/>
        <v>274.5384380225895</v>
      </c>
      <c r="HD24" s="89">
        <f t="shared" si="114"/>
        <v>99.762639318039703</v>
      </c>
      <c r="HE24" s="89">
        <f t="shared" si="115"/>
        <v>175.51367956180354</v>
      </c>
      <c r="HF24" s="89">
        <f t="shared" si="116"/>
        <v>0</v>
      </c>
      <c r="HH24" s="88">
        <f t="shared" si="117"/>
        <v>549.81475690243269</v>
      </c>
      <c r="HI24" s="88">
        <f t="shared" si="118"/>
        <v>43.878419890450886</v>
      </c>
      <c r="HK24">
        <f>IFERROR(VLOOKUP(_xlfn.NUMBERVALUE(MID(L24, SEARCH("!", L24)+1, SEARCH("+", L24)-SEARCH("!", L24)-1)), Rankings!$A$2:$BK$161, 63, FALSE),0)</f>
        <v>44.680327582602331</v>
      </c>
      <c r="HL24">
        <f>IFERROR(VLOOKUP(_xlfn.NUMBERVALUE(MID(M24, SEARCH("!", M24)+1, SEARCH("+", M24)-SEARCH("!", M24)-1)), Rankings!$A$2:$BK$161, 63, FALSE),0)</f>
        <v>69.104823957004172</v>
      </c>
      <c r="HM24">
        <f>IFERROR(VLOOKUP(_xlfn.NUMBERVALUE(MID(N24, SEARCH("!", N24)+1, SEARCH("+", N24)-SEARCH("!", N24)-1)), Rankings!$A$2:$BK$161, 63, FALSE),0)</f>
        <v>43.460802101417421</v>
      </c>
      <c r="HN24">
        <f>IFERROR(VLOOKUP(_xlfn.NUMBERVALUE(MID(O24, SEARCH("!", O24)+1, SEARCH("+", O24)-SEARCH("!", O24)-1)), Rankings!$A$2:$BK$161, 63, FALSE),0)</f>
        <v>33.909484452470728</v>
      </c>
      <c r="HO24">
        <f>IFERROR(VLOOKUP(_xlfn.NUMBERVALUE(MID(P24, SEARCH("!", P24)+1, SEARCH("+", P24)-SEARCH("!", P24)-1)), Rankings!$A$2:$BK$161, 63, FALSE),0)</f>
        <v>46.57191050078378</v>
      </c>
      <c r="HP24">
        <f>IFERROR(VLOOKUP(_xlfn.NUMBERVALUE(MID(Q24, SEARCH("!", Q24)+1, SEARCH("+", Q24)-SEARCH("!", Q24)-1)), Rankings!$A$2:$BK$161, 63, FALSE),0)</f>
        <v>54.23702183911206</v>
      </c>
      <c r="HQ24">
        <f>IFERROR(VLOOKUP(_xlfn.NUMBERVALUE(MID(R24, SEARCH("!", R24)+1, SEARCH("+", R24)-SEARCH("!", R24)-1)), Rankings!$A$2:$BK$161, 63, FALSE),0)</f>
        <v>63.622571586060495</v>
      </c>
      <c r="HR24">
        <f>IFERROR(VLOOKUP(_xlfn.NUMBERVALUE(MID(S24, SEARCH("!", S24)+1, SEARCH("+", S24)-SEARCH("!", S24)-1)), Rankings!$A$2:$BK$161, 63, FALSE),0)</f>
        <v>36.140067731979215</v>
      </c>
      <c r="HS24">
        <f>IFERROR(VLOOKUP(_xlfn.NUMBERVALUE(MID(T24, SEARCH("!", T24)+1, SEARCH("+", T24)-SEARCH("!", T24)-1)), Rankings!$A$2:$BK$161, 63, FALSE),0)</f>
        <v>63.055462542453483</v>
      </c>
      <c r="HT24">
        <f>IFERROR(VLOOKUP(_xlfn.NUMBERVALUE(MID(U24, SEARCH("!", U24)+1, SEARCH("+", U24)-SEARCH("!", U24)-1)), Rankings!$A$2:$BK$161, 63, FALSE),0)</f>
        <v>47.516142304274517</v>
      </c>
      <c r="HU24">
        <f>IFERROR(VLOOKUP(_xlfn.NUMBERVALUE(MID(V24, SEARCH("!", V24)+1, SEARCH("+", V24)-SEARCH("!", V24)-1)), Rankings!$A$2:$BK$161, 63, FALSE),0)</f>
        <v>47.516142304274517</v>
      </c>
      <c r="HV24">
        <f>IFERROR(VLOOKUP(_xlfn.NUMBERVALUE(MID(W24, SEARCH("!", W24)+1, SEARCH("+", W24)-SEARCH("!", W24)-1)), Rankings!$A$2:$BK$161, 63, FALSE),0)</f>
        <v>0</v>
      </c>
      <c r="HW24">
        <f>IFERROR(VLOOKUP(_xlfn.NUMBERVALUE(MID(X24, SEARCH("!", X24)+1, SEARCH("+", X24)-SEARCH("!", X24)-1)), Rankings!$A$2:$BK$161, 63, FALSE),0)</f>
        <v>0</v>
      </c>
      <c r="HX24">
        <f>IFERROR(VLOOKUP(_xlfn.NUMBERVALUE(MID(Y24, SEARCH("!", Y24)+1, SEARCH("+", Y24)-SEARCH("!", Y24)-1)), Rankings!$A$2:$BK$161, 63, FALSE),0)</f>
        <v>0</v>
      </c>
      <c r="HY24">
        <f>IFERROR(VLOOKUP(_xlfn.NUMBERVALUE(MID(Z24, SEARCH("!", Z24)+1, SEARCH("+", Z24)-SEARCH("!", Z24)-1)), Rankings!$A$2:$BK$161, 63, FALSE),0)</f>
        <v>0</v>
      </c>
      <c r="HZ24">
        <f>IFERROR(VLOOKUP(_xlfn.NUMBERVALUE(MID(AA24, SEARCH("!", AA24)+1, SEARCH("+", AA24)-SEARCH("!", AA24)-1)), Rankings!$A$2:$BK$161, 63, FALSE),0)</f>
        <v>0</v>
      </c>
      <c r="IA24">
        <f>IFERROR(VLOOKUP(_xlfn.NUMBERVALUE(MID(AB24, SEARCH("!", AB24)+1, SEARCH("+", AB24)-SEARCH("!", AB24)-1)), Rankings!$A$2:$BK$161, 63, FALSE),0)</f>
        <v>0</v>
      </c>
      <c r="IB24">
        <f>IFERROR(VLOOKUP(_xlfn.NUMBERVALUE(MID(AC24, SEARCH("!", AC24)+1, SEARCH("+", AC24)-SEARCH("!", AC24)-1)), Rankings!$A$2:$BK$161, 63, FALSE),0)</f>
        <v>0</v>
      </c>
      <c r="IC24">
        <f>IFERROR(VLOOKUP(_xlfn.NUMBERVALUE(MID(AD24, SEARCH("!", AD24)+1, SEARCH("+", AD24)-SEARCH("!", AD24)-1)), Rankings!$A$2:$BK$161, 63, FALSE),0)</f>
        <v>0</v>
      </c>
      <c r="ID24">
        <f>IFERROR(VLOOKUP(_xlfn.NUMBERVALUE(MID(AE24, SEARCH("!", AE24)+1, SEARCH("+", AE24)-SEARCH("!", AE24)-1)), Rankings!$A$2:$BK$161, 63, FALSE),0)</f>
        <v>0</v>
      </c>
      <c r="IE24">
        <f>IFERROR(VLOOKUP(_xlfn.NUMBERVALUE(MID(AF24, SEARCH("!", AF24)+1, SEARCH("+", AF24)-SEARCH("!", AF24)-1)), Rankings!$A$2:$BK$161, 63, FALSE),0)</f>
        <v>0</v>
      </c>
      <c r="IF24">
        <f>IFERROR(VLOOKUP(_xlfn.NUMBERVALUE(MID(AG24, SEARCH("!", AG24)+1, SEARCH("+", AG24)-SEARCH("!", AG24)-1)), Rankings!$A$2:$BK$161, 63, FALSE),0)</f>
        <v>0</v>
      </c>
      <c r="IG24">
        <f>IFERROR(VLOOKUP(_xlfn.NUMBERVALUE(MID(AH24, SEARCH("!", AH24)+1, SEARCH("+", AH24)-SEARCH("!", AH24)-1)), Rankings!$A$2:$BK$161, 63, FALSE),0)</f>
        <v>0</v>
      </c>
      <c r="IH24">
        <f>IFERROR(VLOOKUP(_xlfn.NUMBERVALUE(MID(AI24, SEARCH("!", AI24)+1, SEARCH("+", AI24)-SEARCH("!", AI24)-1)), Rankings!$A$2:$BK$161, 63, FALSE),0)</f>
        <v>0</v>
      </c>
      <c r="II24">
        <f>IFERROR(VLOOKUP(_xlfn.NUMBERVALUE(MID(AJ24, SEARCH("!", AJ24)+1, SEARCH("+", AJ24)-SEARCH("!", AJ24)-1)), Rankings!$A$2:$BK$161, 63, FALSE),0)</f>
        <v>0</v>
      </c>
      <c r="IJ24">
        <f>IFERROR(VLOOKUP(_xlfn.NUMBERVALUE(MID(AK24, SEARCH("!", AK24)+1, SEARCH("+", AK24)-SEARCH("!", AK24)-1)), Rankings!$A$2:$BK$161, 63, FALSE),0)</f>
        <v>0</v>
      </c>
      <c r="IK24">
        <f>IFERROR(VLOOKUP(_xlfn.NUMBERVALUE(MID(AL24, SEARCH("!", AL24)+1, SEARCH("+", AL24)-SEARCH("!", AL24)-1)), Rankings!$A$2:$BK$161, 63, FALSE),0)</f>
        <v>0</v>
      </c>
      <c r="IL24">
        <f>IFERROR(VLOOKUP(_xlfn.NUMBERVALUE(MID(AM24, SEARCH("!", AM24)+1, SEARCH("+", AM24)-SEARCH("!", AM24)-1)), Rankings!$A$2:$BK$161, 63, FALSE),0)</f>
        <v>0</v>
      </c>
      <c r="IM24">
        <f>IFERROR(VLOOKUP(_xlfn.NUMBERVALUE(MID(AN24, SEARCH("!", AN24)+1, SEARCH("+", AN24)-SEARCH("!", AN24)-1)), Rankings!$A$2:$BK$161, 63, FALSE),0)</f>
        <v>0</v>
      </c>
      <c r="IN24">
        <f>IFERROR(VLOOKUP(_xlfn.NUMBERVALUE(MID(AO24, SEARCH("!", AO24)+1, SEARCH("+", AO24)-SEARCH("!", AO24)-1)), Rankings!$A$2:$BK$161, 63, FALSE),0)</f>
        <v>0</v>
      </c>
      <c r="IO24">
        <f>IFERROR(VLOOKUP(_xlfn.NUMBERVALUE(MID(AP24, SEARCH("!", AP24)+1, SEARCH("+", AP24)-SEARCH("!", AP24)-1)), Rankings!$A$2:$BK$161, 63, FALSE),0)</f>
        <v>0</v>
      </c>
      <c r="IP24">
        <f>IFERROR(VLOOKUP(_xlfn.NUMBERVALUE(MID(AQ24, SEARCH("!", AQ24)+1, SEARCH("+", AQ24)-SEARCH("!", AQ24)-1)), Rankings!$A$2:$BK$161, 63, FALSE),0)</f>
        <v>0</v>
      </c>
      <c r="IQ24">
        <f>IFERROR(VLOOKUP(_xlfn.NUMBERVALUE(MID(AR24, SEARCH("!", AR24)+1, SEARCH("+", AR24)-SEARCH("!", AR24)-1)), Rankings!$A$2:$BK$161, 63, FALSE),0)</f>
        <v>0</v>
      </c>
      <c r="IR24">
        <f>IFERROR(VLOOKUP(_xlfn.NUMBERVALUE(MID(AS24, SEARCH("!", AS24)+1, SEARCH("+", AS24)-SEARCH("!", AS24)-1)), Rankings!$A$2:$BK$161, 63, FALSE),0)</f>
        <v>0</v>
      </c>
      <c r="IS24">
        <f>IFERROR(VLOOKUP(_xlfn.NUMBERVALUE(MID(AT24, SEARCH("!", AT24)+1, SEARCH("+", AT24)-SEARCH("!", AT24)-1)), Rankings!$A$2:$BK$161, 63, FALSE),0)</f>
        <v>0</v>
      </c>
      <c r="IT24">
        <f>IFERROR(VLOOKUP(_xlfn.NUMBERVALUE(MID(AU24, SEARCH("!", AU24)+1, SEARCH("+", AU24)-SEARCH("!", AU24)-1)), Rankings!$A$2:$BK$161, 63, FALSE),0)</f>
        <v>0</v>
      </c>
      <c r="IU24">
        <f>IFERROR(VLOOKUP(_xlfn.NUMBERVALUE(MID(AV24, SEARCH("!", AV24)+1, SEARCH("+", AV24)-SEARCH("!", AV24)-1)), Rankings!$A$2:$BK$161, 63, FALSE),0)</f>
        <v>0</v>
      </c>
      <c r="IV24">
        <f>IFERROR(VLOOKUP(_xlfn.NUMBERVALUE(MID(AW24, SEARCH("!", AW24)+1, SEARCH("+", AW24)-SEARCH("!", AW24)-1)), Rankings!$A$2:$BK$161, 63, FALSE),0)</f>
        <v>0</v>
      </c>
      <c r="IW24">
        <f>IFERROR(VLOOKUP(_xlfn.NUMBERVALUE(MID(AX24, SEARCH("!", AX24)+1, SEARCH("+", AX24)-SEARCH("!", AX24)-1)), Rankings!$A$2:$BK$161, 63, FALSE),0)</f>
        <v>0</v>
      </c>
      <c r="IX24">
        <f>IFERROR(VLOOKUP(_xlfn.NUMBERVALUE(MID(AY24, SEARCH("!", AY24)+1, SEARCH("+", AY24)-SEARCH("!", AY24)-1)), Rankings!$A$2:$BK$161, 63, FALSE),0)</f>
        <v>0</v>
      </c>
      <c r="IY24">
        <f>IFERROR(VLOOKUP(_xlfn.NUMBERVALUE(MID(AZ24, SEARCH("!", AZ24)+1, SEARCH("+", AZ24)-SEARCH("!", AZ24)-1)), Rankings!$A$2:$BK$161, 63, FALSE),0)</f>
        <v>0</v>
      </c>
      <c r="IZ24">
        <f>IFERROR(VLOOKUP(_xlfn.NUMBERVALUE(MID(BA24, SEARCH("!", BA24)+1, SEARCH("+", BA24)-SEARCH("!", BA24)-1)), Rankings!$A$2:$BK$161, 63, FALSE),0)</f>
        <v>0</v>
      </c>
      <c r="JA24">
        <f>IFERROR(VLOOKUP(_xlfn.NUMBERVALUE(MID(BB24, SEARCH("!", BB24)+1, SEARCH("+", BB24)-SEARCH("!", BB24)-1)), Rankings!$A$2:$BK$161, 63, FALSE),0)</f>
        <v>0</v>
      </c>
      <c r="JB24">
        <f>IFERROR(VLOOKUP(_xlfn.NUMBERVALUE(MID(BC24, SEARCH("!", BC24)+1, SEARCH("+", BC24)-SEARCH("!", BC24)-1)), Rankings!$A$2:$BK$161, 63, FALSE),0)</f>
        <v>0</v>
      </c>
      <c r="JC24">
        <f>IFERROR(VLOOKUP(_xlfn.NUMBERVALUE(MID(BD24, SEARCH("!", BD24)+1, SEARCH("+", BD24)-SEARCH("!", BD24)-1)), Rankings!$A$2:$BK$161, 63, FALSE),0)</f>
        <v>0</v>
      </c>
      <c r="JD24">
        <f>IFERROR(VLOOKUP(_xlfn.NUMBERVALUE(MID(BE24, SEARCH("!", BE24)+1, SEARCH("+", BE24)-SEARCH("!", BE24)-1)), Rankings!$A$2:$BK$161, 63, FALSE),0)</f>
        <v>0</v>
      </c>
      <c r="JE24">
        <f>IFERROR(VLOOKUP(_xlfn.NUMBERVALUE(MID(BF24, SEARCH("!", BF24)+1, SEARCH("+", BF24)-SEARCH("!", BF24)-1)), Rankings!$A$2:$BK$161, 63, FALSE),0)</f>
        <v>0</v>
      </c>
      <c r="JF24">
        <f>IFERROR(VLOOKUP(_xlfn.NUMBERVALUE(MID(BG24, SEARCH("!", BG24)+1, SEARCH("+", BG24)-SEARCH("!", BG24)-1)), Rankings!$A$2:$BK$161, 63, FALSE),0)</f>
        <v>0</v>
      </c>
      <c r="JG24">
        <f>IFERROR(VLOOKUP(_xlfn.NUMBERVALUE(MID(BH24, SEARCH("!", BH24)+1, SEARCH("+", BH24)-SEARCH("!", BH24)-1)), Rankings!$A$2:$BK$161, 63, FALSE),0)</f>
        <v>0</v>
      </c>
      <c r="JH24">
        <f>IFERROR(VLOOKUP(_xlfn.NUMBERVALUE(MID(BI24, SEARCH("!", BI24)+1, SEARCH("+", BI24)-SEARCH("!", BI24)-1)), Rankings!$A$2:$BK$161, 63, FALSE),0)</f>
        <v>0</v>
      </c>
      <c r="JI24">
        <f>IFERROR(VLOOKUP(_xlfn.NUMBERVALUE(MID(BJ24, SEARCH("!", BJ24)+1, SEARCH("+", BJ24)-SEARCH("!", BJ24)-1)), Rankings!$A$2:$BK$161, 63, FALSE),0)</f>
        <v>0</v>
      </c>
      <c r="JJ24">
        <f>IFERROR(VLOOKUP(_xlfn.NUMBERVALUE(MID(BK24, SEARCH("!", BK24)+1, SEARCH("+", BK24)-SEARCH("!", BK24)-1)), Rankings!$A$2:$BK$161, 63, FALSE),0)</f>
        <v>0</v>
      </c>
      <c r="JK24">
        <f>IFERROR(VLOOKUP(_xlfn.NUMBERVALUE(MID(BL24, SEARCH("!", BL24)+1, SEARCH("+", BL24)-SEARCH("!", BL24)-1)), Rankings!$A$2:$BK$161, 63, FALSE),0)</f>
        <v>0</v>
      </c>
      <c r="JL24">
        <f>IFERROR(VLOOKUP(_xlfn.NUMBERVALUE(MID(BM24, SEARCH("!", BM24)+1, SEARCH("+", BM24)-SEARCH("!", BM24)-1)), Rankings!$A$2:$BK$161, 63, FALSE),0)</f>
        <v>0</v>
      </c>
      <c r="JM24">
        <f>IFERROR(VLOOKUP(_xlfn.NUMBERVALUE(MID(BN24, SEARCH("!", BN24)+1, SEARCH("+", BN24)-SEARCH("!", BN24)-1)), Rankings!$A$2:$BK$161, 63, FALSE),0)</f>
        <v>0</v>
      </c>
      <c r="JN24">
        <f>IFERROR(VLOOKUP(_xlfn.NUMBERVALUE(MID(BO24, SEARCH("!", BO24)+1, SEARCH("+", BO24)-SEARCH("!", BO24)-1)), Rankings!$A$2:$BK$161, 63, FALSE),0)</f>
        <v>0</v>
      </c>
      <c r="JO24">
        <f>IFERROR(VLOOKUP(_xlfn.NUMBERVALUE(MID(BP24, SEARCH("!", BP24)+1, SEARCH("+", BP24)-SEARCH("!", BP24)-1)), Rankings!$A$2:$BK$161, 63, FALSE),0)</f>
        <v>0</v>
      </c>
      <c r="JP24">
        <f>IFERROR(VLOOKUP(_xlfn.NUMBERVALUE(MID(BQ24, SEARCH("!", BQ24)+1, SEARCH("+", BQ24)-SEARCH("!", BQ24)-1)), Rankings!$A$2:$BK$161, 63, FALSE),0)</f>
        <v>0</v>
      </c>
      <c r="JQ24">
        <f>IFERROR(VLOOKUP(_xlfn.NUMBERVALUE(MID(BR24, SEARCH("!", BR24)+1, SEARCH("+", BR24)-SEARCH("!", BR24)-1)), Rankings!$A$2:$BK$161, 63, FALSE),0)</f>
        <v>0</v>
      </c>
      <c r="JR24">
        <f>IFERROR(VLOOKUP(_xlfn.NUMBERVALUE(MID(BS24, SEARCH("!", BS24)+1, SEARCH("+", BS24)-SEARCH("!", BS24)-1)), Rankings!$A$2:$BK$161, 63, FALSE),0)</f>
        <v>0</v>
      </c>
      <c r="JS24">
        <f>IFERROR(VLOOKUP(_xlfn.NUMBERVALUE(MID(BT24, SEARCH("!", BT24)+1, SEARCH("+", BT24)-SEARCH("!", BT24)-1)), Rankings!$A$2:$BK$161, 63, FALSE),0)</f>
        <v>0</v>
      </c>
      <c r="JT24">
        <f>IFERROR(VLOOKUP(_xlfn.NUMBERVALUE(MID(BU24, SEARCH("!", BU24)+1, SEARCH("+", BU24)-SEARCH("!", BU24)-1)), Rankings!$A$2:$BK$161, 63, FALSE),0)</f>
        <v>0</v>
      </c>
      <c r="JU24">
        <f>IFERROR(VLOOKUP(_xlfn.NUMBERVALUE(MID(BV24, SEARCH("!", BV24)+1, SEARCH("+", BV24)-SEARCH("!", BV24)-1)), Rankings!$A$2:$BK$161, 63, FALSE),0)</f>
        <v>0</v>
      </c>
      <c r="JV24">
        <f>IFERROR(VLOOKUP(_xlfn.NUMBERVALUE(MID(BW24, SEARCH("!", BW24)+1, SEARCH("+", BW24)-SEARCH("!", BW24)-1)), Rankings!$A$2:$BK$161, 63, FALSE),0)</f>
        <v>0</v>
      </c>
      <c r="JW24">
        <f>IFERROR(VLOOKUP(_xlfn.NUMBERVALUE(MID(BX24, SEARCH("!", BX24)+1, SEARCH("+", BX24)-SEARCH("!", BX24)-1)), Rankings!$A$2:$BK$161, 63, FALSE),0)</f>
        <v>0</v>
      </c>
      <c r="JX24">
        <f>IFERROR(VLOOKUP(_xlfn.NUMBERVALUE(MID(BY24, SEARCH("!", BY24)+1, SEARCH("+", BY24)-SEARCH("!", BY24)-1)), Rankings!$A$2:$BK$161, 63, FALSE),0)</f>
        <v>0</v>
      </c>
      <c r="JY24">
        <f>IFERROR(VLOOKUP(_xlfn.NUMBERVALUE(MID(BZ24, SEARCH("!", BZ24)+1, SEARCH("+", BZ24)-SEARCH("!", BZ24)-1)), Rankings!$A$2:$BK$161, 63, FALSE),0)</f>
        <v>0</v>
      </c>
      <c r="JZ24">
        <f>IFERROR(VLOOKUP(_xlfn.NUMBERVALUE(MID(CA24, SEARCH("!", CA24)+1, SEARCH("+", CA24)-SEARCH("!", CA24)-1)), Rankings!$A$2:$BK$161, 63, FALSE),0)</f>
        <v>0</v>
      </c>
      <c r="KA24">
        <f>IFERROR(VLOOKUP(_xlfn.NUMBERVALUE(MID(CB24, SEARCH("!", CB24)+1, SEARCH("+", CB24)-SEARCH("!", CB24)-1)), Rankings!$A$2:$BK$161, 63, FALSE),0)</f>
        <v>0</v>
      </c>
      <c r="KB24">
        <f>IFERROR(VLOOKUP(_xlfn.NUMBERVALUE(MID(CC24, SEARCH("!", CC24)+1, SEARCH("+", CC24)-SEARCH("!", CC24)-1)), Rankings!$A$2:$BK$161, 63, FALSE),0)</f>
        <v>0</v>
      </c>
      <c r="KC24">
        <f>IFERROR(VLOOKUP(_xlfn.NUMBERVALUE(MID(CD24, SEARCH("!", CD24)+1, SEARCH("+", CD24)-SEARCH("!", CD24)-1)), Rankings!$A$2:$BK$161, 63, FALSE),0)</f>
        <v>0</v>
      </c>
      <c r="KD24">
        <f>IFERROR(VLOOKUP(_xlfn.NUMBERVALUE(MID(CE24, SEARCH("!", CE24)+1, SEARCH("+", CE24)-SEARCH("!", CE24)-1)), Rankings!$A$2:$BK$161, 63, FALSE),0)</f>
        <v>0</v>
      </c>
      <c r="KE24">
        <f>IFERROR(VLOOKUP(_xlfn.NUMBERVALUE(MID(CF24, SEARCH("!", CF24)+1, SEARCH("+", CF24)-SEARCH("!", CF24)-1)), Rankings!$A$2:$BK$161, 63, FALSE),0)</f>
        <v>0</v>
      </c>
      <c r="KF24">
        <f>IFERROR(VLOOKUP(_xlfn.NUMBERVALUE(MID(CG24, SEARCH("!", CG24)+1, SEARCH("+", CG24)-SEARCH("!", CG24)-1)), Rankings!$A$2:$BK$161, 63, FALSE),0)</f>
        <v>0</v>
      </c>
      <c r="KG24">
        <f>IFERROR(VLOOKUP(_xlfn.NUMBERVALUE(MID(CH24, SEARCH("!", CH24)+1, SEARCH("+", CH24)-SEARCH("!", CH24)-1)), Rankings!$A$2:$BK$161, 63, FALSE),0)</f>
        <v>0</v>
      </c>
      <c r="KH24">
        <f>IFERROR(VLOOKUP(_xlfn.NUMBERVALUE(MID(CI24, SEARCH("!", CI24)+1, SEARCH("+", CI24)-SEARCH("!", CI24)-1)), Rankings!$A$2:$BK$161, 63, FALSE),0)</f>
        <v>0</v>
      </c>
      <c r="KI24">
        <f>IFERROR(VLOOKUP(_xlfn.NUMBERVALUE(MID(CJ24, SEARCH("!", CJ24)+1, SEARCH("+", CJ24)-SEARCH("!", CJ24)-1)), Rankings!$A$2:$BK$161, 63, FALSE),0)</f>
        <v>0</v>
      </c>
      <c r="KJ24">
        <f>IFERROR(VLOOKUP(_xlfn.NUMBERVALUE(MID(CK24, SEARCH("!", CK24)+1, SEARCH("+", CK24)-SEARCH("!", CK24)-1)), Rankings!$A$2:$BK$161, 63, FALSE),0)</f>
        <v>0</v>
      </c>
      <c r="KK24">
        <f>IFERROR(VLOOKUP(_xlfn.NUMBERVALUE(MID(CL24, SEARCH("!", CL24)+1, SEARCH("+", CL24)-SEARCH("!", CL24)-1)), Rankings!$A$2:$BK$161, 63, FALSE),0)</f>
        <v>0</v>
      </c>
      <c r="KL24">
        <f>IFERROR(VLOOKUP(_xlfn.NUMBERVALUE(MID(CM24, SEARCH("!", CM24)+1, SEARCH("+", CM24)-SEARCH("!", CM24)-1)), Rankings!$A$2:$BK$161, 63, FALSE),0)</f>
        <v>0</v>
      </c>
      <c r="KM24">
        <f>IFERROR(VLOOKUP(_xlfn.NUMBERVALUE(MID(CN24, SEARCH("!", CN24)+1, SEARCH("+", CN24)-SEARCH("!", CN24)-1)), Rankings!$A$2:$BK$161, 63, FALSE),0)</f>
        <v>0</v>
      </c>
      <c r="KN24">
        <f>IFERROR(VLOOKUP(_xlfn.NUMBERVALUE(MID(CO24, SEARCH("!", CO24)+1, SEARCH("+", CO24)-SEARCH("!", CO24)-1)), Rankings!$A$2:$BK$161, 63, FALSE),0)</f>
        <v>0</v>
      </c>
      <c r="KO24">
        <f>IFERROR(VLOOKUP(_xlfn.NUMBERVALUE(MID(CP24, SEARCH("!", CP24)+1, SEARCH("+", CP24)-SEARCH("!", CP24)-1)), Rankings!$A$2:$BK$161, 63, FALSE),0)</f>
        <v>0</v>
      </c>
      <c r="KP24">
        <f>IFERROR(VLOOKUP(_xlfn.NUMBERVALUE(MID(CQ24, SEARCH("!", CQ24)+1, SEARCH("+", CQ24)-SEARCH("!", CQ24)-1)), Rankings!$A$2:$BK$161, 63, FALSE),0)</f>
        <v>0</v>
      </c>
      <c r="KQ24">
        <f>IFERROR(VLOOKUP(_xlfn.NUMBERVALUE(MID(CR24, SEARCH("!", CR24)+1, SEARCH("+", CR24)-SEARCH("!", CR24)-1)), Rankings!$A$2:$BK$161, 63, FALSE),0)</f>
        <v>0</v>
      </c>
      <c r="KS24" s="4">
        <f t="shared" si="119"/>
        <v>229</v>
      </c>
      <c r="KT24" s="4">
        <f t="shared" si="120"/>
        <v>88</v>
      </c>
      <c r="KU24" s="4">
        <f t="shared" si="121"/>
        <v>233</v>
      </c>
      <c r="KV24" s="4">
        <f t="shared" si="122"/>
        <v>0</v>
      </c>
      <c r="KY24" s="4">
        <f t="shared" si="123"/>
        <v>550</v>
      </c>
      <c r="KZ24" s="4"/>
      <c r="LB24">
        <f t="shared" si="124"/>
        <v>54</v>
      </c>
      <c r="LC24">
        <f t="shared" si="125"/>
        <v>31</v>
      </c>
      <c r="LD24">
        <f t="shared" si="126"/>
        <v>51</v>
      </c>
      <c r="LE24">
        <f t="shared" si="127"/>
        <v>56</v>
      </c>
      <c r="LF24">
        <f t="shared" si="128"/>
        <v>64</v>
      </c>
      <c r="LG24">
        <f t="shared" si="129"/>
        <v>29</v>
      </c>
      <c r="LH24">
        <f t="shared" si="130"/>
        <v>47</v>
      </c>
      <c r="LI24">
        <f t="shared" si="131"/>
        <v>41</v>
      </c>
      <c r="LJ24">
        <f t="shared" si="132"/>
        <v>64</v>
      </c>
      <c r="LK24">
        <f t="shared" si="133"/>
        <v>63</v>
      </c>
      <c r="LL24">
        <f t="shared" si="134"/>
        <v>50</v>
      </c>
      <c r="LM24">
        <f t="shared" si="135"/>
        <v>0</v>
      </c>
      <c r="LN24">
        <f t="shared" si="136"/>
        <v>0</v>
      </c>
      <c r="LO24">
        <f t="shared" si="137"/>
        <v>0</v>
      </c>
      <c r="LP24">
        <f t="shared" si="138"/>
        <v>0</v>
      </c>
      <c r="LQ24">
        <f t="shared" si="139"/>
        <v>0</v>
      </c>
      <c r="LR24">
        <f t="shared" si="140"/>
        <v>0</v>
      </c>
      <c r="LS24">
        <f t="shared" si="141"/>
        <v>0</v>
      </c>
      <c r="LT24">
        <f t="shared" si="142"/>
        <v>0</v>
      </c>
      <c r="LU24">
        <f t="shared" si="143"/>
        <v>0</v>
      </c>
      <c r="LV24">
        <f t="shared" si="144"/>
        <v>0</v>
      </c>
      <c r="LW24">
        <f t="shared" si="145"/>
        <v>0</v>
      </c>
      <c r="LX24">
        <f t="shared" si="146"/>
        <v>0</v>
      </c>
      <c r="LY24">
        <f t="shared" si="147"/>
        <v>0</v>
      </c>
      <c r="LZ24">
        <f t="shared" si="148"/>
        <v>0</v>
      </c>
      <c r="MA24">
        <f t="shared" si="149"/>
        <v>0</v>
      </c>
      <c r="MB24">
        <f t="shared" si="150"/>
        <v>0</v>
      </c>
      <c r="MC24">
        <f t="shared" si="151"/>
        <v>0</v>
      </c>
      <c r="MD24">
        <f t="shared" si="152"/>
        <v>0</v>
      </c>
      <c r="ME24">
        <f t="shared" si="153"/>
        <v>0</v>
      </c>
      <c r="MF24">
        <f t="shared" si="154"/>
        <v>0</v>
      </c>
      <c r="MG24">
        <f t="shared" si="155"/>
        <v>0</v>
      </c>
      <c r="MH24">
        <f t="shared" si="156"/>
        <v>0</v>
      </c>
      <c r="MI24">
        <f t="shared" si="157"/>
        <v>0</v>
      </c>
      <c r="MJ24">
        <f t="shared" si="158"/>
        <v>0</v>
      </c>
      <c r="MK24">
        <f t="shared" si="159"/>
        <v>0</v>
      </c>
      <c r="ML24">
        <f t="shared" si="160"/>
        <v>0</v>
      </c>
      <c r="MM24">
        <f t="shared" si="161"/>
        <v>0</v>
      </c>
      <c r="MN24">
        <f t="shared" si="162"/>
        <v>0</v>
      </c>
      <c r="MO24">
        <f t="shared" si="163"/>
        <v>0</v>
      </c>
      <c r="MP24">
        <f t="shared" si="164"/>
        <v>0</v>
      </c>
      <c r="MQ24">
        <f t="shared" si="165"/>
        <v>0</v>
      </c>
      <c r="MR24">
        <f t="shared" si="166"/>
        <v>0</v>
      </c>
      <c r="MS24">
        <f t="shared" si="167"/>
        <v>0</v>
      </c>
      <c r="MT24">
        <f t="shared" si="168"/>
        <v>0</v>
      </c>
      <c r="MU24">
        <f t="shared" si="169"/>
        <v>0</v>
      </c>
      <c r="MV24">
        <f t="shared" si="170"/>
        <v>0</v>
      </c>
      <c r="MW24">
        <f t="shared" si="171"/>
        <v>0</v>
      </c>
      <c r="MX24">
        <f t="shared" si="172"/>
        <v>0</v>
      </c>
      <c r="MY24">
        <f t="shared" si="173"/>
        <v>0</v>
      </c>
      <c r="MZ24">
        <f t="shared" si="174"/>
        <v>0</v>
      </c>
      <c r="NA24">
        <f t="shared" si="175"/>
        <v>0</v>
      </c>
      <c r="NB24">
        <f t="shared" si="176"/>
        <v>0</v>
      </c>
      <c r="NC24">
        <f t="shared" si="177"/>
        <v>0</v>
      </c>
      <c r="ND24">
        <f t="shared" si="178"/>
        <v>0</v>
      </c>
      <c r="NE24">
        <f t="shared" si="179"/>
        <v>0</v>
      </c>
      <c r="NF24">
        <f t="shared" si="180"/>
        <v>0</v>
      </c>
      <c r="NG24">
        <f t="shared" si="181"/>
        <v>0</v>
      </c>
      <c r="NH24">
        <f t="shared" si="182"/>
        <v>0</v>
      </c>
      <c r="NI24">
        <f t="shared" si="183"/>
        <v>0</v>
      </c>
      <c r="NJ24">
        <f t="shared" si="184"/>
        <v>0</v>
      </c>
      <c r="NK24">
        <f t="shared" si="185"/>
        <v>0</v>
      </c>
      <c r="NL24">
        <f t="shared" si="186"/>
        <v>0</v>
      </c>
      <c r="NM24">
        <f t="shared" si="187"/>
        <v>0</v>
      </c>
      <c r="NN24">
        <f t="shared" si="188"/>
        <v>0</v>
      </c>
      <c r="NO24">
        <f t="shared" si="189"/>
        <v>0</v>
      </c>
      <c r="NP24">
        <f t="shared" si="190"/>
        <v>0</v>
      </c>
      <c r="NQ24">
        <f t="shared" si="191"/>
        <v>0</v>
      </c>
      <c r="NR24">
        <f t="shared" si="192"/>
        <v>0</v>
      </c>
      <c r="NS24">
        <f t="shared" si="193"/>
        <v>0</v>
      </c>
      <c r="NT24">
        <f t="shared" si="194"/>
        <v>0</v>
      </c>
      <c r="NU24">
        <f t="shared" si="195"/>
        <v>0</v>
      </c>
      <c r="NV24">
        <f t="shared" si="196"/>
        <v>0</v>
      </c>
      <c r="NW24">
        <f t="shared" si="197"/>
        <v>0</v>
      </c>
      <c r="NX24">
        <f t="shared" si="198"/>
        <v>0</v>
      </c>
      <c r="NY24">
        <f t="shared" si="199"/>
        <v>0</v>
      </c>
      <c r="NZ24">
        <f t="shared" si="200"/>
        <v>0</v>
      </c>
      <c r="OA24">
        <f t="shared" si="201"/>
        <v>0</v>
      </c>
      <c r="OB24">
        <f t="shared" si="202"/>
        <v>0</v>
      </c>
      <c r="OC24">
        <f t="shared" si="203"/>
        <v>0</v>
      </c>
      <c r="OD24">
        <f t="shared" si="204"/>
        <v>0</v>
      </c>
      <c r="OE24">
        <f t="shared" si="205"/>
        <v>0</v>
      </c>
      <c r="OF24">
        <f t="shared" si="206"/>
        <v>0</v>
      </c>
      <c r="OG24">
        <f t="shared" si="207"/>
        <v>0</v>
      </c>
      <c r="OH24">
        <f t="shared" si="208"/>
        <v>0</v>
      </c>
      <c r="OJ24" s="4">
        <f t="shared" si="209"/>
        <v>146</v>
      </c>
      <c r="OK24" s="4">
        <f t="shared" si="210"/>
        <v>47</v>
      </c>
      <c r="OL24" s="4">
        <f t="shared" si="211"/>
        <v>96</v>
      </c>
      <c r="OM24" s="4">
        <f t="shared" si="212"/>
        <v>0</v>
      </c>
      <c r="OP24" s="4">
        <f t="shared" si="213"/>
        <v>289</v>
      </c>
      <c r="OQ24" s="4"/>
      <c r="OS24">
        <f t="shared" si="214"/>
        <v>17</v>
      </c>
      <c r="OT24">
        <f t="shared" si="215"/>
        <v>35</v>
      </c>
      <c r="OU24">
        <f t="shared" si="216"/>
        <v>21</v>
      </c>
      <c r="OV24">
        <f t="shared" si="217"/>
        <v>35</v>
      </c>
      <c r="OW24">
        <f t="shared" si="218"/>
        <v>7</v>
      </c>
      <c r="OX24">
        <f t="shared" si="219"/>
        <v>52</v>
      </c>
      <c r="OY24">
        <f t="shared" si="220"/>
        <v>21</v>
      </c>
      <c r="OZ24">
        <f t="shared" si="221"/>
        <v>26</v>
      </c>
      <c r="PA24">
        <f t="shared" si="222"/>
        <v>21</v>
      </c>
      <c r="PB24">
        <f t="shared" si="223"/>
        <v>25</v>
      </c>
      <c r="PC24">
        <f t="shared" si="224"/>
        <v>29</v>
      </c>
      <c r="PD24">
        <f t="shared" si="225"/>
        <v>0</v>
      </c>
      <c r="PE24">
        <f t="shared" si="226"/>
        <v>0</v>
      </c>
      <c r="PF24">
        <f t="shared" si="227"/>
        <v>0</v>
      </c>
      <c r="PG24">
        <f t="shared" si="228"/>
        <v>0</v>
      </c>
      <c r="PH24">
        <f t="shared" si="229"/>
        <v>0</v>
      </c>
      <c r="PI24">
        <f t="shared" si="230"/>
        <v>0</v>
      </c>
      <c r="PJ24">
        <f t="shared" si="231"/>
        <v>0</v>
      </c>
      <c r="PK24">
        <f t="shared" si="232"/>
        <v>0</v>
      </c>
      <c r="PL24">
        <f t="shared" si="233"/>
        <v>0</v>
      </c>
      <c r="PM24">
        <f t="shared" si="234"/>
        <v>0</v>
      </c>
      <c r="PN24">
        <f t="shared" si="235"/>
        <v>0</v>
      </c>
      <c r="PO24">
        <f t="shared" si="236"/>
        <v>0</v>
      </c>
      <c r="PP24">
        <f t="shared" si="237"/>
        <v>0</v>
      </c>
      <c r="PQ24">
        <f t="shared" si="238"/>
        <v>0</v>
      </c>
      <c r="PR24">
        <f t="shared" si="239"/>
        <v>0</v>
      </c>
      <c r="PS24">
        <f t="shared" si="240"/>
        <v>0</v>
      </c>
      <c r="PT24">
        <f t="shared" si="241"/>
        <v>0</v>
      </c>
      <c r="PU24">
        <f t="shared" si="242"/>
        <v>0</v>
      </c>
      <c r="PV24">
        <f t="shared" si="243"/>
        <v>0</v>
      </c>
      <c r="PW24">
        <f t="shared" si="244"/>
        <v>0</v>
      </c>
      <c r="PX24">
        <f t="shared" si="245"/>
        <v>0</v>
      </c>
      <c r="PY24">
        <f t="shared" si="246"/>
        <v>0</v>
      </c>
      <c r="PZ24">
        <f t="shared" si="247"/>
        <v>0</v>
      </c>
      <c r="QA24">
        <f t="shared" si="248"/>
        <v>0</v>
      </c>
      <c r="QB24">
        <f t="shared" si="249"/>
        <v>0</v>
      </c>
      <c r="QC24">
        <f t="shared" si="250"/>
        <v>0</v>
      </c>
      <c r="QD24">
        <f t="shared" si="251"/>
        <v>0</v>
      </c>
      <c r="QE24">
        <f t="shared" si="252"/>
        <v>0</v>
      </c>
      <c r="QF24">
        <f t="shared" si="253"/>
        <v>0</v>
      </c>
      <c r="QG24">
        <f t="shared" si="254"/>
        <v>0</v>
      </c>
      <c r="QH24">
        <f t="shared" si="255"/>
        <v>0</v>
      </c>
      <c r="QI24">
        <f t="shared" si="256"/>
        <v>0</v>
      </c>
      <c r="QJ24">
        <f t="shared" si="257"/>
        <v>0</v>
      </c>
      <c r="QK24">
        <f t="shared" si="258"/>
        <v>0</v>
      </c>
      <c r="QL24">
        <f t="shared" si="259"/>
        <v>0</v>
      </c>
      <c r="QM24">
        <f t="shared" si="260"/>
        <v>0</v>
      </c>
      <c r="QN24">
        <f t="shared" si="261"/>
        <v>0</v>
      </c>
      <c r="QO24">
        <f t="shared" si="262"/>
        <v>0</v>
      </c>
      <c r="QP24">
        <f t="shared" si="263"/>
        <v>0</v>
      </c>
      <c r="QQ24">
        <f t="shared" si="264"/>
        <v>0</v>
      </c>
      <c r="QR24">
        <f t="shared" si="265"/>
        <v>0</v>
      </c>
      <c r="QS24">
        <f t="shared" si="266"/>
        <v>0</v>
      </c>
      <c r="QT24">
        <f t="shared" si="267"/>
        <v>0</v>
      </c>
      <c r="QU24">
        <f t="shared" si="268"/>
        <v>0</v>
      </c>
      <c r="QV24">
        <f t="shared" si="269"/>
        <v>0</v>
      </c>
      <c r="QW24">
        <f t="shared" si="270"/>
        <v>0</v>
      </c>
      <c r="QX24">
        <f t="shared" si="271"/>
        <v>0</v>
      </c>
      <c r="QY24">
        <f t="shared" si="272"/>
        <v>0</v>
      </c>
      <c r="QZ24">
        <f t="shared" si="273"/>
        <v>0</v>
      </c>
      <c r="RA24">
        <f t="shared" si="274"/>
        <v>0</v>
      </c>
      <c r="RB24">
        <f t="shared" si="275"/>
        <v>0</v>
      </c>
      <c r="RC24">
        <f t="shared" si="276"/>
        <v>0</v>
      </c>
      <c r="RD24">
        <f t="shared" si="277"/>
        <v>0</v>
      </c>
      <c r="RE24">
        <f t="shared" si="278"/>
        <v>0</v>
      </c>
      <c r="RF24">
        <f t="shared" si="279"/>
        <v>0</v>
      </c>
      <c r="RG24">
        <f t="shared" si="280"/>
        <v>0</v>
      </c>
      <c r="RH24">
        <f t="shared" si="281"/>
        <v>0</v>
      </c>
      <c r="RI24">
        <f t="shared" si="282"/>
        <v>0</v>
      </c>
      <c r="RJ24">
        <f t="shared" si="283"/>
        <v>0</v>
      </c>
      <c r="RK24">
        <f t="shared" si="284"/>
        <v>0</v>
      </c>
      <c r="RL24">
        <f t="shared" si="285"/>
        <v>0</v>
      </c>
      <c r="RM24">
        <f t="shared" si="286"/>
        <v>0</v>
      </c>
      <c r="RN24">
        <f t="shared" si="287"/>
        <v>0</v>
      </c>
      <c r="RO24">
        <f t="shared" si="288"/>
        <v>0</v>
      </c>
      <c r="RP24">
        <f t="shared" si="289"/>
        <v>0</v>
      </c>
      <c r="RQ24">
        <f t="shared" si="290"/>
        <v>0</v>
      </c>
      <c r="RR24">
        <f t="shared" si="291"/>
        <v>0</v>
      </c>
      <c r="RS24">
        <f t="shared" si="292"/>
        <v>0</v>
      </c>
      <c r="RT24">
        <f t="shared" si="293"/>
        <v>0</v>
      </c>
      <c r="RU24">
        <f t="shared" si="294"/>
        <v>0</v>
      </c>
      <c r="RV24">
        <f t="shared" si="295"/>
        <v>0</v>
      </c>
      <c r="RW24">
        <f t="shared" si="296"/>
        <v>0</v>
      </c>
      <c r="RX24">
        <f t="shared" si="297"/>
        <v>0</v>
      </c>
      <c r="RY24">
        <f t="shared" si="298"/>
        <v>0</v>
      </c>
      <c r="SA24" s="4">
        <f t="shared" si="299"/>
        <v>21.240000000000002</v>
      </c>
      <c r="SB24" s="4">
        <f t="shared" si="300"/>
        <v>10.36</v>
      </c>
      <c r="SC24" s="4">
        <f t="shared" si="301"/>
        <v>20.38</v>
      </c>
      <c r="SD24" s="4">
        <f t="shared" si="302"/>
        <v>0</v>
      </c>
      <c r="SF24" s="4">
        <f t="shared" si="303"/>
        <v>51.980000000000004</v>
      </c>
      <c r="SI24">
        <f t="shared" si="304"/>
        <v>5.29</v>
      </c>
      <c r="SJ24">
        <f t="shared" si="305"/>
        <v>3.22</v>
      </c>
      <c r="SK24">
        <f t="shared" si="306"/>
        <v>3.9</v>
      </c>
      <c r="SL24">
        <f t="shared" si="307"/>
        <v>6.67</v>
      </c>
      <c r="SM24">
        <f t="shared" si="308"/>
        <v>4.6399999999999997</v>
      </c>
      <c r="SN24">
        <f t="shared" si="309"/>
        <v>4.75</v>
      </c>
      <c r="SO24">
        <f t="shared" si="310"/>
        <v>4.5599999999999996</v>
      </c>
      <c r="SP24">
        <f t="shared" si="311"/>
        <v>5.8</v>
      </c>
      <c r="SQ24">
        <f t="shared" si="312"/>
        <v>4.08</v>
      </c>
      <c r="SR24">
        <f t="shared" si="313"/>
        <v>4.4400000000000004</v>
      </c>
      <c r="SS24">
        <f t="shared" si="314"/>
        <v>4.63</v>
      </c>
      <c r="ST24" t="str">
        <f t="shared" si="315"/>
        <v>0</v>
      </c>
      <c r="SU24" t="str">
        <f t="shared" si="316"/>
        <v>0</v>
      </c>
      <c r="SV24" t="str">
        <f t="shared" si="317"/>
        <v>0</v>
      </c>
      <c r="SW24" t="str">
        <f t="shared" si="318"/>
        <v>0</v>
      </c>
      <c r="SX24" t="str">
        <f t="shared" si="319"/>
        <v>0</v>
      </c>
      <c r="SY24" t="str">
        <f t="shared" si="320"/>
        <v>0</v>
      </c>
      <c r="SZ24" t="str">
        <f t="shared" si="321"/>
        <v>0</v>
      </c>
      <c r="TA24" t="str">
        <f t="shared" si="322"/>
        <v>0</v>
      </c>
      <c r="TB24" t="str">
        <f t="shared" si="323"/>
        <v>0</v>
      </c>
      <c r="TC24" t="str">
        <f t="shared" si="324"/>
        <v>0</v>
      </c>
      <c r="TD24" t="str">
        <f t="shared" si="325"/>
        <v>0</v>
      </c>
      <c r="TE24" t="str">
        <f t="shared" si="326"/>
        <v>0</v>
      </c>
      <c r="TF24" t="str">
        <f t="shared" si="327"/>
        <v>0</v>
      </c>
      <c r="TG24" t="str">
        <f t="shared" si="328"/>
        <v>0</v>
      </c>
      <c r="TH24" t="str">
        <f t="shared" si="329"/>
        <v>0</v>
      </c>
      <c r="TI24" t="str">
        <f t="shared" si="330"/>
        <v>0</v>
      </c>
      <c r="TJ24" t="str">
        <f t="shared" si="331"/>
        <v>0</v>
      </c>
      <c r="TK24" t="str">
        <f t="shared" si="332"/>
        <v>0</v>
      </c>
      <c r="TL24" t="str">
        <f t="shared" si="333"/>
        <v>0</v>
      </c>
      <c r="TM24" t="str">
        <f t="shared" si="334"/>
        <v>0</v>
      </c>
      <c r="TN24" t="str">
        <f t="shared" si="335"/>
        <v>0</v>
      </c>
      <c r="TO24" t="str">
        <f t="shared" si="336"/>
        <v>0</v>
      </c>
      <c r="TP24" t="str">
        <f t="shared" si="337"/>
        <v>0</v>
      </c>
      <c r="TQ24" t="str">
        <f t="shared" si="338"/>
        <v>0</v>
      </c>
      <c r="TR24" t="str">
        <f t="shared" si="339"/>
        <v>0</v>
      </c>
      <c r="TS24" t="str">
        <f t="shared" si="340"/>
        <v>0</v>
      </c>
      <c r="TT24" t="str">
        <f t="shared" si="341"/>
        <v>0</v>
      </c>
      <c r="TU24" t="str">
        <f t="shared" si="342"/>
        <v>0</v>
      </c>
      <c r="TV24" t="str">
        <f t="shared" si="343"/>
        <v>0</v>
      </c>
      <c r="TW24" t="str">
        <f t="shared" si="344"/>
        <v>0</v>
      </c>
      <c r="TX24" t="str">
        <f t="shared" si="345"/>
        <v>0</v>
      </c>
      <c r="TY24" t="str">
        <f t="shared" si="346"/>
        <v>0</v>
      </c>
      <c r="TZ24" t="str">
        <f t="shared" si="347"/>
        <v>0</v>
      </c>
      <c r="UA24" t="str">
        <f t="shared" si="348"/>
        <v>0</v>
      </c>
      <c r="UB24" t="str">
        <f t="shared" si="349"/>
        <v>0</v>
      </c>
      <c r="UC24" t="str">
        <f t="shared" si="350"/>
        <v>0</v>
      </c>
      <c r="UD24" t="str">
        <f t="shared" si="351"/>
        <v>0</v>
      </c>
      <c r="UE24" t="str">
        <f t="shared" si="352"/>
        <v>0</v>
      </c>
      <c r="UF24" t="str">
        <f t="shared" si="353"/>
        <v>0</v>
      </c>
      <c r="UG24" t="str">
        <f t="shared" si="354"/>
        <v>0</v>
      </c>
      <c r="UH24" t="str">
        <f t="shared" si="355"/>
        <v>0</v>
      </c>
      <c r="UI24" t="str">
        <f t="shared" si="356"/>
        <v>0</v>
      </c>
      <c r="UJ24" t="str">
        <f t="shared" si="357"/>
        <v>0</v>
      </c>
      <c r="UK24" t="str">
        <f t="shared" si="358"/>
        <v>0</v>
      </c>
      <c r="UL24" t="str">
        <f t="shared" si="359"/>
        <v>0</v>
      </c>
      <c r="UM24" t="str">
        <f t="shared" si="360"/>
        <v>0</v>
      </c>
      <c r="UN24" t="str">
        <f t="shared" si="361"/>
        <v>0</v>
      </c>
      <c r="UO24" t="str">
        <f t="shared" si="362"/>
        <v>0</v>
      </c>
      <c r="UP24" t="str">
        <f t="shared" si="363"/>
        <v>0</v>
      </c>
      <c r="UQ24" t="str">
        <f t="shared" si="364"/>
        <v>0</v>
      </c>
      <c r="UR24" t="str">
        <f t="shared" si="365"/>
        <v>0</v>
      </c>
      <c r="US24" t="str">
        <f t="shared" si="366"/>
        <v>0</v>
      </c>
      <c r="UT24" t="str">
        <f t="shared" si="367"/>
        <v>0</v>
      </c>
      <c r="UU24" t="str">
        <f t="shared" si="368"/>
        <v>0</v>
      </c>
      <c r="UV24" t="str">
        <f t="shared" si="369"/>
        <v>0</v>
      </c>
      <c r="UW24" t="str">
        <f t="shared" si="370"/>
        <v>0</v>
      </c>
      <c r="UX24" t="str">
        <f t="shared" si="371"/>
        <v>0</v>
      </c>
      <c r="UY24" t="str">
        <f t="shared" si="372"/>
        <v>0</v>
      </c>
      <c r="UZ24" t="str">
        <f t="shared" si="373"/>
        <v>0</v>
      </c>
      <c r="VA24" t="str">
        <f t="shared" si="374"/>
        <v>0</v>
      </c>
      <c r="VB24" t="str">
        <f t="shared" si="375"/>
        <v>0</v>
      </c>
      <c r="VC24" t="str">
        <f t="shared" si="376"/>
        <v>0</v>
      </c>
      <c r="VD24" t="str">
        <f t="shared" si="377"/>
        <v>0</v>
      </c>
      <c r="VE24" t="str">
        <f t="shared" si="378"/>
        <v>0</v>
      </c>
      <c r="VF24" t="str">
        <f t="shared" si="379"/>
        <v>0</v>
      </c>
      <c r="VG24" t="str">
        <f t="shared" si="380"/>
        <v>0</v>
      </c>
      <c r="VH24" t="str">
        <f t="shared" si="381"/>
        <v>0</v>
      </c>
      <c r="VI24" t="str">
        <f t="shared" si="382"/>
        <v>0</v>
      </c>
      <c r="VJ24" t="str">
        <f t="shared" si="383"/>
        <v>0</v>
      </c>
      <c r="VK24" t="str">
        <f t="shared" si="384"/>
        <v>0</v>
      </c>
      <c r="VL24" t="str">
        <f t="shared" si="385"/>
        <v>0</v>
      </c>
      <c r="VM24" t="str">
        <f t="shared" si="386"/>
        <v>0</v>
      </c>
      <c r="VN24" t="str">
        <f t="shared" si="387"/>
        <v>0</v>
      </c>
      <c r="VO24" t="str">
        <f t="shared" si="388"/>
        <v>0</v>
      </c>
      <c r="VQ24" s="4">
        <f t="shared" si="389"/>
        <v>36.230000000000004</v>
      </c>
      <c r="VR24" s="4">
        <f t="shared" si="390"/>
        <v>16.54</v>
      </c>
      <c r="VS24" s="4">
        <f t="shared" si="391"/>
        <v>51.59</v>
      </c>
      <c r="VT24" s="4">
        <f t="shared" si="392"/>
        <v>0</v>
      </c>
      <c r="VV24" s="4">
        <f t="shared" si="393"/>
        <v>104.36000000000001</v>
      </c>
      <c r="VY24">
        <f t="shared" si="394"/>
        <v>15.21</v>
      </c>
      <c r="VZ24">
        <f t="shared" si="395"/>
        <v>-1.37</v>
      </c>
      <c r="WA24">
        <f t="shared" si="396"/>
        <v>8.16</v>
      </c>
      <c r="WB24">
        <f t="shared" si="397"/>
        <v>18.27</v>
      </c>
      <c r="WC24">
        <f t="shared" si="398"/>
        <v>6.64</v>
      </c>
      <c r="WD24">
        <f t="shared" si="399"/>
        <v>8.73</v>
      </c>
      <c r="WE24">
        <f t="shared" si="400"/>
        <v>2.02</v>
      </c>
      <c r="WF24">
        <f t="shared" si="401"/>
        <v>14.52</v>
      </c>
      <c r="WG24">
        <f t="shared" si="402"/>
        <v>5.5</v>
      </c>
      <c r="WH24">
        <f t="shared" si="403"/>
        <v>17.48</v>
      </c>
      <c r="WI24">
        <f t="shared" si="404"/>
        <v>9.1999999999999993</v>
      </c>
      <c r="WJ24">
        <f t="shared" si="405"/>
        <v>0</v>
      </c>
      <c r="WK24">
        <f t="shared" si="406"/>
        <v>0</v>
      </c>
      <c r="WL24">
        <f t="shared" si="407"/>
        <v>0</v>
      </c>
      <c r="WM24">
        <f t="shared" si="408"/>
        <v>0</v>
      </c>
      <c r="WN24">
        <f t="shared" si="409"/>
        <v>0</v>
      </c>
      <c r="WO24">
        <f t="shared" si="410"/>
        <v>0</v>
      </c>
      <c r="WP24">
        <f t="shared" si="411"/>
        <v>0</v>
      </c>
      <c r="WQ24">
        <f t="shared" si="412"/>
        <v>0</v>
      </c>
      <c r="WR24">
        <f t="shared" si="413"/>
        <v>0</v>
      </c>
      <c r="WS24">
        <f t="shared" si="414"/>
        <v>0</v>
      </c>
      <c r="WT24">
        <f t="shared" si="415"/>
        <v>0</v>
      </c>
      <c r="WU24">
        <f t="shared" si="416"/>
        <v>0</v>
      </c>
      <c r="WV24">
        <f t="shared" si="417"/>
        <v>0</v>
      </c>
      <c r="WW24">
        <f t="shared" si="418"/>
        <v>0</v>
      </c>
      <c r="WX24">
        <f t="shared" si="419"/>
        <v>0</v>
      </c>
      <c r="WY24">
        <f t="shared" si="420"/>
        <v>0</v>
      </c>
      <c r="WZ24">
        <f t="shared" si="421"/>
        <v>0</v>
      </c>
      <c r="XA24">
        <f t="shared" si="422"/>
        <v>0</v>
      </c>
      <c r="XB24">
        <f t="shared" si="423"/>
        <v>0</v>
      </c>
      <c r="XC24">
        <f t="shared" si="424"/>
        <v>0</v>
      </c>
      <c r="XD24">
        <f t="shared" si="425"/>
        <v>0</v>
      </c>
      <c r="XE24">
        <f t="shared" si="426"/>
        <v>0</v>
      </c>
      <c r="XF24">
        <f t="shared" si="427"/>
        <v>0</v>
      </c>
      <c r="XG24">
        <f t="shared" si="428"/>
        <v>0</v>
      </c>
      <c r="XH24">
        <f t="shared" si="429"/>
        <v>0</v>
      </c>
      <c r="XI24">
        <f t="shared" si="430"/>
        <v>0</v>
      </c>
      <c r="XJ24">
        <f t="shared" si="431"/>
        <v>0</v>
      </c>
      <c r="XK24">
        <f t="shared" si="432"/>
        <v>0</v>
      </c>
      <c r="XL24">
        <f t="shared" si="433"/>
        <v>0</v>
      </c>
      <c r="XM24">
        <f t="shared" si="434"/>
        <v>0</v>
      </c>
      <c r="XN24">
        <f t="shared" si="435"/>
        <v>0</v>
      </c>
      <c r="XO24">
        <f t="shared" si="436"/>
        <v>0</v>
      </c>
      <c r="XP24">
        <f t="shared" si="437"/>
        <v>0</v>
      </c>
      <c r="XQ24">
        <f t="shared" si="438"/>
        <v>0</v>
      </c>
      <c r="XR24">
        <f t="shared" si="439"/>
        <v>0</v>
      </c>
      <c r="XS24">
        <f t="shared" si="440"/>
        <v>0</v>
      </c>
      <c r="XT24">
        <f t="shared" si="441"/>
        <v>0</v>
      </c>
      <c r="XU24">
        <f t="shared" si="442"/>
        <v>0</v>
      </c>
      <c r="XV24">
        <f t="shared" si="443"/>
        <v>0</v>
      </c>
      <c r="XW24">
        <f t="shared" si="444"/>
        <v>0</v>
      </c>
      <c r="XX24">
        <f t="shared" si="445"/>
        <v>0</v>
      </c>
      <c r="XY24">
        <f t="shared" si="446"/>
        <v>0</v>
      </c>
      <c r="XZ24">
        <f t="shared" si="447"/>
        <v>0</v>
      </c>
      <c r="YA24">
        <f t="shared" si="448"/>
        <v>0</v>
      </c>
      <c r="YB24">
        <f t="shared" si="449"/>
        <v>0</v>
      </c>
      <c r="YC24">
        <f t="shared" si="450"/>
        <v>0</v>
      </c>
      <c r="YD24">
        <f t="shared" si="451"/>
        <v>0</v>
      </c>
      <c r="YE24">
        <f t="shared" si="452"/>
        <v>0</v>
      </c>
      <c r="YF24">
        <f t="shared" si="453"/>
        <v>0</v>
      </c>
      <c r="YG24">
        <f t="shared" si="454"/>
        <v>0</v>
      </c>
      <c r="YH24">
        <f t="shared" si="455"/>
        <v>0</v>
      </c>
      <c r="YI24">
        <f t="shared" si="456"/>
        <v>0</v>
      </c>
      <c r="YJ24">
        <f t="shared" si="457"/>
        <v>0</v>
      </c>
      <c r="YK24">
        <f t="shared" si="458"/>
        <v>0</v>
      </c>
      <c r="YL24">
        <f t="shared" si="459"/>
        <v>0</v>
      </c>
      <c r="YM24">
        <f t="shared" si="460"/>
        <v>0</v>
      </c>
      <c r="YN24">
        <f t="shared" si="461"/>
        <v>0</v>
      </c>
      <c r="YO24">
        <f t="shared" si="462"/>
        <v>0</v>
      </c>
      <c r="YP24">
        <f t="shared" si="463"/>
        <v>0</v>
      </c>
      <c r="YQ24">
        <f t="shared" si="464"/>
        <v>0</v>
      </c>
      <c r="YR24">
        <f t="shared" si="465"/>
        <v>0</v>
      </c>
      <c r="YS24">
        <f t="shared" si="466"/>
        <v>0</v>
      </c>
      <c r="YT24">
        <f t="shared" si="467"/>
        <v>0</v>
      </c>
      <c r="YU24">
        <f t="shared" si="468"/>
        <v>0</v>
      </c>
      <c r="YV24">
        <f t="shared" si="469"/>
        <v>0</v>
      </c>
      <c r="YW24">
        <f t="shared" si="470"/>
        <v>0</v>
      </c>
      <c r="YX24">
        <f t="shared" si="471"/>
        <v>0</v>
      </c>
      <c r="YY24">
        <f t="shared" si="472"/>
        <v>0</v>
      </c>
      <c r="YZ24">
        <f t="shared" si="473"/>
        <v>0</v>
      </c>
      <c r="ZA24">
        <f t="shared" si="474"/>
        <v>0</v>
      </c>
      <c r="ZB24">
        <f t="shared" si="475"/>
        <v>0</v>
      </c>
      <c r="ZC24">
        <f t="shared" si="476"/>
        <v>0</v>
      </c>
      <c r="ZD24">
        <f t="shared" si="477"/>
        <v>0</v>
      </c>
      <c r="ZE24">
        <f t="shared" si="478"/>
        <v>0</v>
      </c>
      <c r="ZG24" s="4">
        <f t="shared" si="479"/>
        <v>389</v>
      </c>
      <c r="ZH24" s="4">
        <f t="shared" si="480"/>
        <v>139</v>
      </c>
      <c r="ZI24" s="4">
        <f t="shared" si="481"/>
        <v>246</v>
      </c>
      <c r="ZJ24" s="4">
        <f t="shared" si="482"/>
        <v>0</v>
      </c>
      <c r="ZL24" s="4">
        <f t="shared" si="483"/>
        <v>774</v>
      </c>
      <c r="ZO24">
        <f t="shared" si="484"/>
        <v>50</v>
      </c>
      <c r="ZP24">
        <f t="shared" si="485"/>
        <v>89</v>
      </c>
      <c r="ZQ24">
        <f t="shared" si="486"/>
        <v>73</v>
      </c>
      <c r="ZR24">
        <f t="shared" si="487"/>
        <v>48</v>
      </c>
      <c r="ZS24">
        <f t="shared" si="488"/>
        <v>62</v>
      </c>
      <c r="ZT24">
        <f t="shared" si="489"/>
        <v>85</v>
      </c>
      <c r="ZU24">
        <f t="shared" si="490"/>
        <v>84</v>
      </c>
      <c r="ZV24">
        <f t="shared" si="491"/>
        <v>55</v>
      </c>
      <c r="ZW24">
        <f t="shared" si="492"/>
        <v>92</v>
      </c>
      <c r="ZX24">
        <f t="shared" si="493"/>
        <v>66</v>
      </c>
      <c r="ZY24">
        <f t="shared" si="494"/>
        <v>70</v>
      </c>
      <c r="ZZ24">
        <f t="shared" si="495"/>
        <v>0</v>
      </c>
      <c r="AAA24">
        <f t="shared" si="496"/>
        <v>0</v>
      </c>
      <c r="AAB24">
        <f t="shared" si="497"/>
        <v>0</v>
      </c>
      <c r="AAC24">
        <f t="shared" si="498"/>
        <v>0</v>
      </c>
      <c r="AAD24">
        <f t="shared" si="499"/>
        <v>0</v>
      </c>
      <c r="AAE24">
        <f t="shared" si="500"/>
        <v>0</v>
      </c>
      <c r="AAF24">
        <f t="shared" si="501"/>
        <v>0</v>
      </c>
      <c r="AAG24">
        <f t="shared" si="502"/>
        <v>0</v>
      </c>
      <c r="AAH24">
        <f t="shared" si="503"/>
        <v>0</v>
      </c>
      <c r="AAI24">
        <f t="shared" si="504"/>
        <v>0</v>
      </c>
      <c r="AAJ24">
        <f t="shared" si="505"/>
        <v>0</v>
      </c>
      <c r="AAK24">
        <f t="shared" si="506"/>
        <v>0</v>
      </c>
      <c r="AAL24">
        <f t="shared" si="507"/>
        <v>0</v>
      </c>
      <c r="AAM24">
        <f t="shared" si="508"/>
        <v>0</v>
      </c>
      <c r="AAN24">
        <f t="shared" si="509"/>
        <v>0</v>
      </c>
      <c r="AAO24">
        <f t="shared" si="510"/>
        <v>0</v>
      </c>
      <c r="AAP24">
        <f t="shared" si="511"/>
        <v>0</v>
      </c>
      <c r="AAQ24">
        <f t="shared" si="512"/>
        <v>0</v>
      </c>
      <c r="AAR24">
        <f t="shared" si="513"/>
        <v>0</v>
      </c>
      <c r="AAS24">
        <f t="shared" si="514"/>
        <v>0</v>
      </c>
      <c r="AAT24">
        <f t="shared" si="515"/>
        <v>0</v>
      </c>
      <c r="AAU24">
        <f t="shared" si="516"/>
        <v>0</v>
      </c>
      <c r="AAV24">
        <f t="shared" si="517"/>
        <v>0</v>
      </c>
      <c r="AAW24">
        <f t="shared" si="518"/>
        <v>0</v>
      </c>
      <c r="AAX24">
        <f t="shared" si="519"/>
        <v>0</v>
      </c>
      <c r="AAY24">
        <f t="shared" si="520"/>
        <v>0</v>
      </c>
      <c r="AAZ24">
        <f t="shared" si="521"/>
        <v>0</v>
      </c>
      <c r="ABA24">
        <f t="shared" si="522"/>
        <v>0</v>
      </c>
      <c r="ABB24">
        <f t="shared" si="523"/>
        <v>0</v>
      </c>
      <c r="ABC24">
        <f t="shared" si="524"/>
        <v>0</v>
      </c>
      <c r="ABD24">
        <f t="shared" si="525"/>
        <v>0</v>
      </c>
      <c r="ABE24">
        <f t="shared" si="526"/>
        <v>0</v>
      </c>
      <c r="ABF24">
        <f t="shared" si="527"/>
        <v>0</v>
      </c>
      <c r="ABG24">
        <f t="shared" si="528"/>
        <v>0</v>
      </c>
      <c r="ABH24">
        <f t="shared" si="529"/>
        <v>0</v>
      </c>
      <c r="ABI24">
        <f t="shared" si="530"/>
        <v>0</v>
      </c>
      <c r="ABJ24">
        <f t="shared" si="531"/>
        <v>0</v>
      </c>
      <c r="ABK24">
        <f t="shared" si="532"/>
        <v>0</v>
      </c>
      <c r="ABL24">
        <f t="shared" si="533"/>
        <v>0</v>
      </c>
      <c r="ABM24">
        <f t="shared" si="534"/>
        <v>0</v>
      </c>
      <c r="ABN24">
        <f t="shared" si="535"/>
        <v>0</v>
      </c>
      <c r="ABO24">
        <f t="shared" si="536"/>
        <v>0</v>
      </c>
      <c r="ABP24">
        <f t="shared" si="537"/>
        <v>0</v>
      </c>
      <c r="ABQ24">
        <f t="shared" si="538"/>
        <v>0</v>
      </c>
      <c r="ABR24">
        <f t="shared" si="539"/>
        <v>0</v>
      </c>
      <c r="ABS24">
        <f t="shared" si="540"/>
        <v>0</v>
      </c>
      <c r="ABT24">
        <f t="shared" si="541"/>
        <v>0</v>
      </c>
      <c r="ABU24">
        <f t="shared" si="542"/>
        <v>0</v>
      </c>
      <c r="ABV24">
        <f t="shared" si="543"/>
        <v>0</v>
      </c>
      <c r="ABW24">
        <f t="shared" si="544"/>
        <v>0</v>
      </c>
      <c r="ABX24">
        <f t="shared" si="545"/>
        <v>0</v>
      </c>
      <c r="ABY24">
        <f t="shared" si="546"/>
        <v>0</v>
      </c>
      <c r="ABZ24">
        <f t="shared" si="547"/>
        <v>0</v>
      </c>
      <c r="ACA24">
        <f t="shared" si="548"/>
        <v>0</v>
      </c>
      <c r="ACB24">
        <f t="shared" si="549"/>
        <v>0</v>
      </c>
      <c r="ACC24">
        <f t="shared" si="550"/>
        <v>0</v>
      </c>
      <c r="ACD24">
        <f t="shared" si="551"/>
        <v>0</v>
      </c>
      <c r="ACE24">
        <f t="shared" si="552"/>
        <v>0</v>
      </c>
      <c r="ACF24">
        <f t="shared" si="553"/>
        <v>0</v>
      </c>
      <c r="ACG24">
        <f t="shared" si="554"/>
        <v>0</v>
      </c>
      <c r="ACH24">
        <f t="shared" si="555"/>
        <v>0</v>
      </c>
      <c r="ACI24">
        <f t="shared" si="556"/>
        <v>0</v>
      </c>
      <c r="ACJ24">
        <f t="shared" si="557"/>
        <v>0</v>
      </c>
      <c r="ACK24">
        <f t="shared" si="558"/>
        <v>0</v>
      </c>
      <c r="ACL24">
        <f t="shared" si="559"/>
        <v>0</v>
      </c>
      <c r="ACM24">
        <f t="shared" si="560"/>
        <v>0</v>
      </c>
      <c r="ACN24">
        <f t="shared" si="561"/>
        <v>0</v>
      </c>
      <c r="ACO24">
        <f t="shared" si="562"/>
        <v>0</v>
      </c>
      <c r="ACP24">
        <f t="shared" si="563"/>
        <v>0</v>
      </c>
      <c r="ACQ24">
        <f t="shared" si="564"/>
        <v>0</v>
      </c>
      <c r="ACR24">
        <f t="shared" si="565"/>
        <v>0</v>
      </c>
      <c r="ACS24">
        <f t="shared" si="566"/>
        <v>0</v>
      </c>
      <c r="ACT24">
        <f t="shared" si="567"/>
        <v>0</v>
      </c>
      <c r="ACU24">
        <f t="shared" si="568"/>
        <v>0</v>
      </c>
      <c r="ACW24" s="4">
        <f t="shared" si="569"/>
        <v>374.1</v>
      </c>
      <c r="ACX24" s="4">
        <f t="shared" si="570"/>
        <v>169.8</v>
      </c>
      <c r="ACY24" s="4">
        <f t="shared" si="571"/>
        <v>537.09999999999991</v>
      </c>
      <c r="ACZ24" s="4">
        <f t="shared" si="572"/>
        <v>0</v>
      </c>
      <c r="ADA24" s="88">
        <f t="shared" si="573"/>
        <v>9.2141195998315553</v>
      </c>
      <c r="ADB24" s="4">
        <f t="shared" si="574"/>
        <v>1081</v>
      </c>
      <c r="ADC24" s="5">
        <f t="shared" si="575"/>
        <v>8.6498554901223645</v>
      </c>
      <c r="ADD24" s="5">
        <f t="shared" si="576"/>
        <v>11.587709005666305</v>
      </c>
      <c r="ADE24">
        <f t="shared" si="577"/>
        <v>106</v>
      </c>
      <c r="ADF24">
        <f t="shared" si="578"/>
        <v>21</v>
      </c>
      <c r="ADG24">
        <f t="shared" si="579"/>
        <v>107.6</v>
      </c>
      <c r="ADH24">
        <f t="shared" si="580"/>
        <v>74.7</v>
      </c>
      <c r="ADI24">
        <f t="shared" si="581"/>
        <v>261.89999999999998</v>
      </c>
      <c r="ADJ24">
        <f t="shared" si="582"/>
        <v>0</v>
      </c>
      <c r="ADK24">
        <f t="shared" si="583"/>
        <v>114.3</v>
      </c>
      <c r="ADL24">
        <f t="shared" si="584"/>
        <v>55.5</v>
      </c>
      <c r="ADM24">
        <f t="shared" si="585"/>
        <v>139.5</v>
      </c>
      <c r="ADN24">
        <f t="shared" si="586"/>
        <v>103.7</v>
      </c>
      <c r="ADO24">
        <f t="shared" si="587"/>
        <v>96.8</v>
      </c>
      <c r="ADP24">
        <f t="shared" si="588"/>
        <v>0</v>
      </c>
      <c r="ADQ24">
        <f t="shared" si="589"/>
        <v>0</v>
      </c>
      <c r="ADR24">
        <f t="shared" si="590"/>
        <v>0</v>
      </c>
      <c r="ADS24">
        <f t="shared" si="591"/>
        <v>0</v>
      </c>
      <c r="ADT24">
        <f t="shared" si="592"/>
        <v>0</v>
      </c>
      <c r="ADU24">
        <f t="shared" si="593"/>
        <v>0</v>
      </c>
      <c r="ADV24">
        <f t="shared" si="594"/>
        <v>0</v>
      </c>
      <c r="ADW24">
        <f t="shared" si="595"/>
        <v>0</v>
      </c>
      <c r="ADX24">
        <f t="shared" si="596"/>
        <v>0</v>
      </c>
      <c r="ADY24">
        <f t="shared" si="597"/>
        <v>0</v>
      </c>
      <c r="ADZ24">
        <f t="shared" si="598"/>
        <v>0</v>
      </c>
      <c r="AEA24">
        <f t="shared" si="599"/>
        <v>0</v>
      </c>
      <c r="AEB24">
        <f t="shared" si="600"/>
        <v>0</v>
      </c>
      <c r="AEC24">
        <f t="shared" si="601"/>
        <v>0</v>
      </c>
      <c r="AED24">
        <f t="shared" si="602"/>
        <v>0</v>
      </c>
      <c r="AEE24">
        <f t="shared" si="603"/>
        <v>0</v>
      </c>
      <c r="AEF24">
        <f t="shared" si="604"/>
        <v>0</v>
      </c>
      <c r="AEG24">
        <f t="shared" si="605"/>
        <v>0</v>
      </c>
      <c r="AEH24">
        <f t="shared" si="606"/>
        <v>0</v>
      </c>
      <c r="AEI24">
        <f t="shared" si="607"/>
        <v>0</v>
      </c>
      <c r="AEJ24">
        <f t="shared" si="608"/>
        <v>0</v>
      </c>
      <c r="AEK24">
        <f t="shared" si="609"/>
        <v>0</v>
      </c>
      <c r="AEL24">
        <f t="shared" si="610"/>
        <v>0</v>
      </c>
      <c r="AEM24">
        <f t="shared" si="611"/>
        <v>0</v>
      </c>
      <c r="AEN24">
        <f t="shared" si="612"/>
        <v>0</v>
      </c>
      <c r="AEO24">
        <f t="shared" si="613"/>
        <v>0</v>
      </c>
      <c r="AEP24">
        <f t="shared" si="614"/>
        <v>0</v>
      </c>
      <c r="AEQ24">
        <f t="shared" si="615"/>
        <v>0</v>
      </c>
      <c r="AER24">
        <f t="shared" si="616"/>
        <v>0</v>
      </c>
      <c r="AES24">
        <f t="shared" si="617"/>
        <v>0</v>
      </c>
      <c r="AET24">
        <f t="shared" si="618"/>
        <v>0</v>
      </c>
      <c r="AEU24">
        <f t="shared" si="619"/>
        <v>0</v>
      </c>
      <c r="AEV24">
        <f t="shared" si="620"/>
        <v>0</v>
      </c>
      <c r="AEW24">
        <f t="shared" si="621"/>
        <v>0</v>
      </c>
      <c r="AEX24">
        <f t="shared" si="622"/>
        <v>0</v>
      </c>
      <c r="AEY24">
        <f t="shared" si="623"/>
        <v>0</v>
      </c>
      <c r="AEZ24">
        <f t="shared" si="624"/>
        <v>0</v>
      </c>
      <c r="AFA24">
        <f t="shared" si="625"/>
        <v>0</v>
      </c>
      <c r="AFB24">
        <f t="shared" si="626"/>
        <v>0</v>
      </c>
      <c r="AFC24">
        <f t="shared" si="627"/>
        <v>0</v>
      </c>
      <c r="AFD24">
        <f t="shared" si="628"/>
        <v>0</v>
      </c>
      <c r="AFE24">
        <f t="shared" si="629"/>
        <v>0</v>
      </c>
      <c r="AFF24">
        <f t="shared" si="630"/>
        <v>0</v>
      </c>
      <c r="AFG24">
        <f t="shared" si="631"/>
        <v>0</v>
      </c>
      <c r="AFH24">
        <f t="shared" si="632"/>
        <v>0</v>
      </c>
      <c r="AFI24">
        <f t="shared" si="633"/>
        <v>0</v>
      </c>
      <c r="AFJ24">
        <f t="shared" si="634"/>
        <v>0</v>
      </c>
      <c r="AFK24">
        <f t="shared" si="635"/>
        <v>0</v>
      </c>
      <c r="AFL24">
        <f t="shared" si="636"/>
        <v>0</v>
      </c>
      <c r="AFM24">
        <f t="shared" si="637"/>
        <v>0</v>
      </c>
      <c r="AFN24">
        <f t="shared" si="638"/>
        <v>0</v>
      </c>
      <c r="AFO24">
        <f t="shared" si="639"/>
        <v>0</v>
      </c>
      <c r="AFP24">
        <f t="shared" si="640"/>
        <v>0</v>
      </c>
      <c r="AFQ24">
        <f t="shared" si="641"/>
        <v>0</v>
      </c>
      <c r="AFR24">
        <f t="shared" si="642"/>
        <v>0</v>
      </c>
      <c r="AFS24">
        <f t="shared" si="643"/>
        <v>0</v>
      </c>
      <c r="AFT24">
        <f t="shared" si="644"/>
        <v>0</v>
      </c>
      <c r="AFU24">
        <f t="shared" si="645"/>
        <v>0</v>
      </c>
      <c r="AFV24">
        <f t="shared" si="646"/>
        <v>0</v>
      </c>
      <c r="AFW24">
        <f t="shared" si="647"/>
        <v>0</v>
      </c>
      <c r="AFX24">
        <f t="shared" si="648"/>
        <v>0</v>
      </c>
      <c r="AFY24">
        <f t="shared" si="649"/>
        <v>0</v>
      </c>
      <c r="AFZ24">
        <f t="shared" si="650"/>
        <v>0</v>
      </c>
      <c r="AGA24">
        <f t="shared" si="651"/>
        <v>0</v>
      </c>
      <c r="AGB24">
        <f t="shared" si="652"/>
        <v>0</v>
      </c>
      <c r="AGC24">
        <f t="shared" si="653"/>
        <v>0</v>
      </c>
      <c r="AGD24">
        <f t="shared" si="654"/>
        <v>0</v>
      </c>
      <c r="AGE24">
        <f t="shared" si="655"/>
        <v>0</v>
      </c>
      <c r="AGF24">
        <f t="shared" si="656"/>
        <v>0</v>
      </c>
      <c r="AGG24">
        <f t="shared" si="657"/>
        <v>0</v>
      </c>
      <c r="AGH24">
        <f t="shared" si="658"/>
        <v>0</v>
      </c>
      <c r="AGI24">
        <f t="shared" si="659"/>
        <v>0</v>
      </c>
      <c r="AGJ24">
        <f t="shared" si="660"/>
        <v>0</v>
      </c>
      <c r="AGK24">
        <f t="shared" si="661"/>
        <v>0</v>
      </c>
      <c r="AGM24" s="88">
        <f t="shared" si="662"/>
        <v>81</v>
      </c>
      <c r="AGN24" s="88">
        <v>81</v>
      </c>
      <c r="AGO24">
        <v>2</v>
      </c>
      <c r="AGP24">
        <f t="shared" si="663"/>
        <v>2</v>
      </c>
      <c r="AGQ24">
        <f t="shared" si="664"/>
        <v>2</v>
      </c>
      <c r="AGR24">
        <f t="shared" si="665"/>
        <v>2</v>
      </c>
      <c r="AGS24">
        <f t="shared" si="666"/>
        <v>3</v>
      </c>
      <c r="AGT24">
        <f t="shared" si="667"/>
        <v>1</v>
      </c>
      <c r="AGU24">
        <f t="shared" si="668"/>
        <v>2</v>
      </c>
      <c r="AGV24">
        <f t="shared" si="669"/>
        <v>5</v>
      </c>
      <c r="AGW24">
        <f t="shared" si="670"/>
        <v>7</v>
      </c>
      <c r="AGX24">
        <f t="shared" si="671"/>
        <v>2</v>
      </c>
      <c r="AGY24">
        <f t="shared" si="672"/>
        <v>2</v>
      </c>
      <c r="AGZ24">
        <f t="shared" si="673"/>
        <v>2</v>
      </c>
      <c r="AHA24">
        <f t="shared" si="674"/>
        <v>0</v>
      </c>
      <c r="AHB24">
        <f t="shared" si="675"/>
        <v>0</v>
      </c>
      <c r="AHC24">
        <f t="shared" si="676"/>
        <v>0</v>
      </c>
      <c r="AHD24">
        <f t="shared" si="677"/>
        <v>0</v>
      </c>
      <c r="AHE24">
        <f t="shared" si="678"/>
        <v>0</v>
      </c>
      <c r="AHF24">
        <f t="shared" si="679"/>
        <v>0</v>
      </c>
      <c r="AHG24">
        <f t="shared" si="680"/>
        <v>0</v>
      </c>
      <c r="AHH24">
        <f t="shared" si="681"/>
        <v>0</v>
      </c>
      <c r="AHI24">
        <f t="shared" si="682"/>
        <v>0</v>
      </c>
      <c r="AHJ24">
        <f t="shared" si="683"/>
        <v>0</v>
      </c>
      <c r="AHK24">
        <f t="shared" si="684"/>
        <v>0</v>
      </c>
      <c r="AHL24">
        <f t="shared" si="685"/>
        <v>0</v>
      </c>
      <c r="AHM24">
        <f t="shared" si="686"/>
        <v>0</v>
      </c>
      <c r="AHN24">
        <f t="shared" si="687"/>
        <v>0</v>
      </c>
      <c r="AHO24">
        <f t="shared" si="688"/>
        <v>0</v>
      </c>
      <c r="AHP24">
        <f t="shared" si="689"/>
        <v>0</v>
      </c>
      <c r="AHQ24">
        <f t="shared" si="690"/>
        <v>0</v>
      </c>
      <c r="AHR24">
        <f t="shared" si="691"/>
        <v>0</v>
      </c>
      <c r="AHS24">
        <f t="shared" si="692"/>
        <v>0</v>
      </c>
      <c r="AHT24">
        <f t="shared" si="693"/>
        <v>0</v>
      </c>
      <c r="AHU24">
        <f t="shared" si="694"/>
        <v>0</v>
      </c>
      <c r="AHV24">
        <f t="shared" si="695"/>
        <v>0</v>
      </c>
      <c r="AHW24">
        <f t="shared" si="696"/>
        <v>0</v>
      </c>
      <c r="AHX24">
        <f t="shared" si="697"/>
        <v>0</v>
      </c>
      <c r="AHY24">
        <f t="shared" si="698"/>
        <v>0</v>
      </c>
      <c r="AHZ24">
        <f t="shared" si="699"/>
        <v>0</v>
      </c>
      <c r="AIA24">
        <f t="shared" si="700"/>
        <v>0</v>
      </c>
      <c r="AIB24">
        <f t="shared" si="701"/>
        <v>0</v>
      </c>
      <c r="AIC24">
        <f t="shared" si="702"/>
        <v>0</v>
      </c>
      <c r="AID24">
        <f t="shared" si="703"/>
        <v>0</v>
      </c>
      <c r="AIE24">
        <f t="shared" si="704"/>
        <v>0</v>
      </c>
      <c r="AIF24">
        <f t="shared" si="705"/>
        <v>0</v>
      </c>
      <c r="AIG24">
        <f t="shared" si="706"/>
        <v>0</v>
      </c>
      <c r="AIH24">
        <f t="shared" si="707"/>
        <v>0</v>
      </c>
      <c r="AII24">
        <f t="shared" si="708"/>
        <v>0</v>
      </c>
      <c r="AIJ24">
        <f t="shared" si="709"/>
        <v>0</v>
      </c>
      <c r="AIK24">
        <f t="shared" si="710"/>
        <v>0</v>
      </c>
      <c r="AIL24">
        <f t="shared" si="711"/>
        <v>0</v>
      </c>
      <c r="AIM24">
        <f t="shared" si="712"/>
        <v>0</v>
      </c>
      <c r="AIN24">
        <f t="shared" si="713"/>
        <v>0</v>
      </c>
      <c r="AIO24">
        <f t="shared" si="714"/>
        <v>0</v>
      </c>
      <c r="AIP24">
        <f t="shared" si="715"/>
        <v>0</v>
      </c>
      <c r="AIQ24">
        <f t="shared" si="716"/>
        <v>0</v>
      </c>
      <c r="AIR24">
        <f t="shared" si="717"/>
        <v>0</v>
      </c>
      <c r="AIS24">
        <f t="shared" si="718"/>
        <v>0</v>
      </c>
      <c r="AIT24">
        <f t="shared" si="719"/>
        <v>0</v>
      </c>
      <c r="AIU24">
        <f t="shared" si="720"/>
        <v>0</v>
      </c>
      <c r="AIV24">
        <f t="shared" si="721"/>
        <v>0</v>
      </c>
      <c r="AIW24">
        <f t="shared" si="722"/>
        <v>0</v>
      </c>
      <c r="AIX24">
        <f t="shared" si="723"/>
        <v>0</v>
      </c>
      <c r="AIY24">
        <f t="shared" si="724"/>
        <v>0</v>
      </c>
      <c r="AIZ24">
        <f t="shared" si="725"/>
        <v>0</v>
      </c>
      <c r="AJA24">
        <f t="shared" si="726"/>
        <v>0</v>
      </c>
      <c r="AJB24">
        <f t="shared" si="727"/>
        <v>0</v>
      </c>
      <c r="AJC24">
        <f t="shared" si="728"/>
        <v>0</v>
      </c>
      <c r="AJD24">
        <f t="shared" si="729"/>
        <v>0</v>
      </c>
      <c r="AJE24">
        <f t="shared" si="730"/>
        <v>0</v>
      </c>
      <c r="AJF24">
        <f t="shared" si="731"/>
        <v>0</v>
      </c>
      <c r="AJG24">
        <f t="shared" si="732"/>
        <v>0</v>
      </c>
      <c r="AJH24">
        <f t="shared" si="733"/>
        <v>0</v>
      </c>
      <c r="AJI24">
        <f t="shared" si="734"/>
        <v>0</v>
      </c>
      <c r="AJJ24">
        <f t="shared" si="735"/>
        <v>0</v>
      </c>
      <c r="AJK24">
        <f t="shared" si="736"/>
        <v>0</v>
      </c>
      <c r="AJL24">
        <f t="shared" si="737"/>
        <v>0</v>
      </c>
      <c r="AJM24">
        <f t="shared" si="738"/>
        <v>0</v>
      </c>
      <c r="AJN24">
        <f t="shared" si="739"/>
        <v>0</v>
      </c>
      <c r="AJO24">
        <f t="shared" si="740"/>
        <v>0</v>
      </c>
      <c r="AJP24">
        <f t="shared" si="741"/>
        <v>0</v>
      </c>
      <c r="AJQ24">
        <f t="shared" si="742"/>
        <v>0</v>
      </c>
      <c r="AJR24">
        <f t="shared" si="743"/>
        <v>0</v>
      </c>
      <c r="AJS24">
        <f t="shared" si="744"/>
        <v>0</v>
      </c>
      <c r="AJT24">
        <f t="shared" si="745"/>
        <v>0</v>
      </c>
      <c r="AJU24">
        <f t="shared" si="746"/>
        <v>0</v>
      </c>
      <c r="AJV24">
        <f t="shared" si="747"/>
        <v>0</v>
      </c>
      <c r="AJX24">
        <v>53</v>
      </c>
      <c r="AJY24">
        <v>1</v>
      </c>
      <c r="AJZ24">
        <v>1</v>
      </c>
      <c r="AKA24">
        <f t="shared" si="748"/>
        <v>2</v>
      </c>
      <c r="AKB24">
        <f t="shared" si="749"/>
        <v>2</v>
      </c>
      <c r="AKC24">
        <f t="shared" si="750"/>
        <v>2</v>
      </c>
      <c r="AKD24">
        <f t="shared" si="751"/>
        <v>8</v>
      </c>
      <c r="AKE24">
        <f t="shared" si="752"/>
        <v>2</v>
      </c>
      <c r="AKF24">
        <f t="shared" si="753"/>
        <v>8</v>
      </c>
      <c r="AKG24">
        <f t="shared" si="754"/>
        <v>1</v>
      </c>
      <c r="AKH24">
        <f t="shared" si="755"/>
        <v>1</v>
      </c>
      <c r="AKI24">
        <f t="shared" si="756"/>
        <v>0</v>
      </c>
      <c r="AKJ24">
        <f t="shared" si="757"/>
        <v>0</v>
      </c>
      <c r="AKK24">
        <f t="shared" si="758"/>
        <v>0</v>
      </c>
      <c r="AKL24">
        <f t="shared" si="759"/>
        <v>0</v>
      </c>
      <c r="AKM24">
        <f t="shared" si="760"/>
        <v>0</v>
      </c>
      <c r="AKN24">
        <f t="shared" si="761"/>
        <v>0</v>
      </c>
      <c r="AKO24">
        <f t="shared" si="762"/>
        <v>0</v>
      </c>
      <c r="AKP24">
        <f t="shared" si="763"/>
        <v>0</v>
      </c>
      <c r="AKQ24">
        <f t="shared" si="764"/>
        <v>0</v>
      </c>
      <c r="AKR24">
        <f t="shared" si="765"/>
        <v>0</v>
      </c>
      <c r="AKS24">
        <f t="shared" si="766"/>
        <v>0</v>
      </c>
      <c r="AKT24">
        <f t="shared" si="767"/>
        <v>0</v>
      </c>
      <c r="AKU24">
        <f t="shared" si="768"/>
        <v>0</v>
      </c>
      <c r="AKV24">
        <f t="shared" si="769"/>
        <v>0</v>
      </c>
      <c r="AKW24">
        <f t="shared" si="770"/>
        <v>0</v>
      </c>
      <c r="AKX24">
        <f t="shared" si="771"/>
        <v>0</v>
      </c>
      <c r="AKY24">
        <f t="shared" si="772"/>
        <v>0</v>
      </c>
      <c r="AKZ24">
        <f t="shared" si="773"/>
        <v>0</v>
      </c>
      <c r="ALA24">
        <f t="shared" si="774"/>
        <v>0</v>
      </c>
      <c r="ALB24">
        <f t="shared" si="775"/>
        <v>0</v>
      </c>
      <c r="ALC24">
        <f t="shared" si="776"/>
        <v>0</v>
      </c>
      <c r="ALD24">
        <f t="shared" si="777"/>
        <v>0</v>
      </c>
      <c r="ALE24">
        <f t="shared" si="778"/>
        <v>0</v>
      </c>
      <c r="ALF24">
        <f t="shared" si="779"/>
        <v>0</v>
      </c>
      <c r="ALG24">
        <f t="shared" si="780"/>
        <v>0</v>
      </c>
      <c r="ALH24">
        <f t="shared" si="781"/>
        <v>0</v>
      </c>
      <c r="ALI24">
        <f t="shared" si="782"/>
        <v>0</v>
      </c>
      <c r="ALJ24">
        <f t="shared" si="783"/>
        <v>0</v>
      </c>
      <c r="ALK24">
        <f t="shared" si="784"/>
        <v>0</v>
      </c>
      <c r="ALL24">
        <f t="shared" si="785"/>
        <v>0</v>
      </c>
      <c r="ALM24">
        <f t="shared" si="786"/>
        <v>0</v>
      </c>
      <c r="ALN24">
        <f t="shared" si="787"/>
        <v>0</v>
      </c>
      <c r="ALO24">
        <f t="shared" si="788"/>
        <v>0</v>
      </c>
      <c r="ALP24">
        <f t="shared" si="789"/>
        <v>0</v>
      </c>
      <c r="ALQ24">
        <f t="shared" si="790"/>
        <v>0</v>
      </c>
      <c r="ALR24">
        <f t="shared" si="791"/>
        <v>0</v>
      </c>
      <c r="ALS24">
        <f t="shared" si="792"/>
        <v>0</v>
      </c>
      <c r="ALT24">
        <f t="shared" si="793"/>
        <v>0</v>
      </c>
      <c r="ALU24">
        <f t="shared" si="794"/>
        <v>0</v>
      </c>
      <c r="ALV24">
        <f t="shared" si="795"/>
        <v>0</v>
      </c>
      <c r="ALW24">
        <f t="shared" si="796"/>
        <v>0</v>
      </c>
      <c r="ALX24">
        <f t="shared" si="797"/>
        <v>0</v>
      </c>
      <c r="ALY24">
        <f t="shared" si="798"/>
        <v>0</v>
      </c>
      <c r="ALZ24">
        <f t="shared" si="799"/>
        <v>0</v>
      </c>
      <c r="AMA24">
        <f t="shared" si="800"/>
        <v>0</v>
      </c>
      <c r="AMB24">
        <f t="shared" si="801"/>
        <v>0</v>
      </c>
      <c r="AMC24">
        <f t="shared" si="802"/>
        <v>0</v>
      </c>
      <c r="AMD24">
        <f t="shared" si="803"/>
        <v>0</v>
      </c>
      <c r="AME24">
        <f t="shared" si="804"/>
        <v>0</v>
      </c>
      <c r="AMF24">
        <f t="shared" si="805"/>
        <v>0</v>
      </c>
      <c r="AMG24">
        <f t="shared" si="806"/>
        <v>0</v>
      </c>
      <c r="AMH24">
        <f t="shared" si="807"/>
        <v>0</v>
      </c>
      <c r="AMI24">
        <f t="shared" si="808"/>
        <v>0</v>
      </c>
      <c r="AMJ24">
        <f t="shared" si="809"/>
        <v>0</v>
      </c>
      <c r="AMK24">
        <f t="shared" si="810"/>
        <v>0</v>
      </c>
      <c r="AML24">
        <f t="shared" si="811"/>
        <v>0</v>
      </c>
      <c r="AMM24">
        <f t="shared" si="812"/>
        <v>0</v>
      </c>
      <c r="AMN24">
        <f t="shared" si="813"/>
        <v>0</v>
      </c>
      <c r="AMO24">
        <f t="shared" si="814"/>
        <v>0</v>
      </c>
      <c r="AMP24">
        <f t="shared" si="815"/>
        <v>0</v>
      </c>
      <c r="AMQ24">
        <f t="shared" si="816"/>
        <v>0</v>
      </c>
      <c r="AMR24">
        <f t="shared" si="817"/>
        <v>0</v>
      </c>
      <c r="AMS24">
        <f t="shared" si="818"/>
        <v>0</v>
      </c>
      <c r="AMT24">
        <f t="shared" si="819"/>
        <v>0</v>
      </c>
      <c r="AMU24">
        <f t="shared" si="820"/>
        <v>0</v>
      </c>
      <c r="AMV24">
        <f t="shared" si="821"/>
        <v>0</v>
      </c>
      <c r="AMW24">
        <f t="shared" si="822"/>
        <v>0</v>
      </c>
      <c r="AMX24">
        <f t="shared" si="823"/>
        <v>0</v>
      </c>
      <c r="AMY24">
        <f t="shared" si="824"/>
        <v>0</v>
      </c>
      <c r="AMZ24">
        <f t="shared" si="825"/>
        <v>0</v>
      </c>
      <c r="ANA24">
        <f t="shared" si="826"/>
        <v>0</v>
      </c>
      <c r="ANB24">
        <f t="shared" si="827"/>
        <v>0</v>
      </c>
      <c r="ANC24">
        <f t="shared" si="828"/>
        <v>0</v>
      </c>
      <c r="AND24">
        <f t="shared" si="829"/>
        <v>0</v>
      </c>
      <c r="ANR24" s="4">
        <v>2094</v>
      </c>
      <c r="ANS24" s="4">
        <f t="shared" si="830"/>
        <v>2094</v>
      </c>
      <c r="ANU24" s="4">
        <v>2051</v>
      </c>
      <c r="ANV24" t="str">
        <f t="shared" si="831"/>
        <v>2054</v>
      </c>
      <c r="ANW24" t="str">
        <f t="shared" si="832"/>
        <v>2043</v>
      </c>
      <c r="ANX24" t="str">
        <f t="shared" si="833"/>
        <v>2052</v>
      </c>
      <c r="ANY24" t="str">
        <f t="shared" si="834"/>
        <v>2053</v>
      </c>
      <c r="ANZ24" t="str">
        <f t="shared" si="835"/>
        <v>2067</v>
      </c>
      <c r="AOA24" t="str">
        <f t="shared" si="836"/>
        <v>2026</v>
      </c>
      <c r="AOB24" t="str">
        <f t="shared" si="837"/>
        <v>2051</v>
      </c>
      <c r="AOC24" t="str">
        <f t="shared" si="838"/>
        <v>2057</v>
      </c>
      <c r="AOD24" t="str">
        <f t="shared" si="839"/>
        <v>2071</v>
      </c>
      <c r="AOE24" t="str">
        <f t="shared" si="840"/>
        <v>2081</v>
      </c>
      <c r="AOF24" t="str">
        <f t="shared" si="841"/>
        <v>2094</v>
      </c>
      <c r="AOG24" t="str">
        <f t="shared" si="842"/>
        <v>2094</v>
      </c>
      <c r="AOH24" t="str">
        <f t="shared" si="843"/>
        <v>2094</v>
      </c>
      <c r="AOI24" t="str">
        <f t="shared" si="844"/>
        <v>2094</v>
      </c>
      <c r="AOJ24" t="str">
        <f t="shared" si="845"/>
        <v>2094</v>
      </c>
      <c r="AOK24" t="str">
        <f t="shared" si="846"/>
        <v>2094</v>
      </c>
      <c r="AOL24" t="str">
        <f t="shared" si="847"/>
        <v>2094</v>
      </c>
      <c r="AOM24" t="str">
        <f t="shared" si="848"/>
        <v>2094</v>
      </c>
      <c r="AON24" t="str">
        <f t="shared" si="849"/>
        <v>2094</v>
      </c>
      <c r="AOO24" t="str">
        <f t="shared" si="850"/>
        <v>2094</v>
      </c>
      <c r="AOP24" t="str">
        <f t="shared" si="851"/>
        <v>2094</v>
      </c>
      <c r="AOQ24" t="str">
        <f t="shared" si="852"/>
        <v>2094</v>
      </c>
      <c r="AOR24" t="str">
        <f t="shared" si="853"/>
        <v>2094</v>
      </c>
      <c r="AOS24" t="str">
        <f t="shared" si="854"/>
        <v>2094</v>
      </c>
      <c r="AOT24" t="str">
        <f t="shared" si="855"/>
        <v>2094</v>
      </c>
      <c r="AOU24" t="str">
        <f t="shared" si="856"/>
        <v>2094</v>
      </c>
      <c r="AOV24" t="str">
        <f t="shared" si="857"/>
        <v>2094</v>
      </c>
      <c r="AOW24" t="str">
        <f t="shared" si="858"/>
        <v>2094</v>
      </c>
      <c r="AOX24" t="str">
        <f t="shared" si="859"/>
        <v>2094</v>
      </c>
      <c r="AOY24" t="str">
        <f t="shared" si="860"/>
        <v>2094</v>
      </c>
      <c r="AOZ24" t="str">
        <f t="shared" si="861"/>
        <v>2094</v>
      </c>
      <c r="APA24" t="str">
        <f t="shared" si="862"/>
        <v>2094</v>
      </c>
      <c r="APB24" t="str">
        <f t="shared" si="863"/>
        <v>2094</v>
      </c>
      <c r="APC24" t="str">
        <f t="shared" si="864"/>
        <v>2094</v>
      </c>
      <c r="APD24" t="str">
        <f t="shared" si="865"/>
        <v>2094</v>
      </c>
      <c r="APE24" t="str">
        <f t="shared" si="866"/>
        <v>2094</v>
      </c>
      <c r="APF24" t="str">
        <f t="shared" si="867"/>
        <v>2094</v>
      </c>
      <c r="APG24" t="str">
        <f t="shared" si="868"/>
        <v>2094</v>
      </c>
      <c r="APH24" t="str">
        <f t="shared" si="869"/>
        <v>2094</v>
      </c>
      <c r="API24" t="str">
        <f t="shared" si="870"/>
        <v>2094</v>
      </c>
      <c r="APJ24" t="str">
        <f t="shared" si="871"/>
        <v>2094</v>
      </c>
      <c r="APK24" t="str">
        <f t="shared" si="872"/>
        <v>2094</v>
      </c>
      <c r="APL24" t="str">
        <f t="shared" si="873"/>
        <v>2094</v>
      </c>
      <c r="APM24" t="str">
        <f t="shared" si="874"/>
        <v>2094</v>
      </c>
      <c r="APN24" t="str">
        <f t="shared" si="875"/>
        <v>2094</v>
      </c>
      <c r="APO24" t="str">
        <f t="shared" si="876"/>
        <v>2094</v>
      </c>
      <c r="APP24" t="str">
        <f t="shared" si="877"/>
        <v>2094</v>
      </c>
      <c r="APQ24" t="str">
        <f t="shared" si="878"/>
        <v>2094</v>
      </c>
      <c r="APR24" t="str">
        <f t="shared" si="879"/>
        <v>2094</v>
      </c>
      <c r="APS24" t="str">
        <f t="shared" si="880"/>
        <v>2094</v>
      </c>
      <c r="APT24" t="str">
        <f t="shared" si="881"/>
        <v>2094</v>
      </c>
      <c r="APU24" t="str">
        <f t="shared" si="882"/>
        <v>2094</v>
      </c>
      <c r="APV24" t="str">
        <f t="shared" si="883"/>
        <v>2094</v>
      </c>
      <c r="APW24" t="str">
        <f t="shared" si="884"/>
        <v>2094</v>
      </c>
      <c r="APX24" t="str">
        <f t="shared" si="885"/>
        <v>2094</v>
      </c>
      <c r="APY24" t="str">
        <f t="shared" si="886"/>
        <v>2094</v>
      </c>
      <c r="APZ24" t="str">
        <f t="shared" si="887"/>
        <v>2094</v>
      </c>
      <c r="AQA24" t="str">
        <f t="shared" si="888"/>
        <v>2094</v>
      </c>
      <c r="AQB24" t="str">
        <f t="shared" si="889"/>
        <v>2094</v>
      </c>
      <c r="AQC24" t="str">
        <f t="shared" si="890"/>
        <v>2094</v>
      </c>
      <c r="AQD24" t="str">
        <f t="shared" si="891"/>
        <v>2094</v>
      </c>
      <c r="AQE24" t="str">
        <f t="shared" si="892"/>
        <v>2094</v>
      </c>
      <c r="AQF24" t="str">
        <f t="shared" si="893"/>
        <v>2094</v>
      </c>
      <c r="AQG24" t="str">
        <f t="shared" si="894"/>
        <v>2094</v>
      </c>
      <c r="AQH24" t="str">
        <f t="shared" si="895"/>
        <v>2094</v>
      </c>
      <c r="AQI24" t="str">
        <f t="shared" si="896"/>
        <v>2094</v>
      </c>
      <c r="AQJ24" t="str">
        <f t="shared" si="897"/>
        <v>2094</v>
      </c>
      <c r="AQK24" t="str">
        <f t="shared" si="898"/>
        <v>2094</v>
      </c>
      <c r="AQL24" t="str">
        <f t="shared" si="899"/>
        <v>2094</v>
      </c>
      <c r="AQM24" t="str">
        <f t="shared" si="900"/>
        <v>2094</v>
      </c>
      <c r="AQN24" t="str">
        <f t="shared" si="901"/>
        <v>2094</v>
      </c>
      <c r="AQO24" t="str">
        <f t="shared" si="902"/>
        <v>2094</v>
      </c>
      <c r="AQP24" t="str">
        <f t="shared" si="903"/>
        <v>2094</v>
      </c>
      <c r="AQQ24" t="str">
        <f t="shared" si="904"/>
        <v>2094</v>
      </c>
      <c r="AQR24" t="str">
        <f t="shared" si="905"/>
        <v>2094</v>
      </c>
      <c r="AQS24" t="str">
        <f t="shared" si="906"/>
        <v>2094</v>
      </c>
      <c r="AQT24" t="str">
        <f t="shared" si="907"/>
        <v>2094</v>
      </c>
      <c r="AQU24" t="str">
        <f t="shared" si="908"/>
        <v>2094</v>
      </c>
      <c r="AQV24" t="str">
        <f t="shared" si="909"/>
        <v>2094</v>
      </c>
      <c r="AQW24" t="str">
        <f t="shared" si="910"/>
        <v>2094</v>
      </c>
      <c r="AQX24" t="str">
        <f t="shared" si="911"/>
        <v>2094</v>
      </c>
      <c r="AQY24" t="str">
        <f t="shared" si="912"/>
        <v>2094</v>
      </c>
      <c r="AQZ24" t="str">
        <f t="shared" si="913"/>
        <v>2094</v>
      </c>
      <c r="ARA24" t="str">
        <f t="shared" si="914"/>
        <v>2094</v>
      </c>
      <c r="ARB24" t="str">
        <f t="shared" si="915"/>
        <v>2094</v>
      </c>
      <c r="ARC24">
        <v>2051</v>
      </c>
      <c r="ARH24" s="5"/>
    </row>
    <row r="25" spans="1:1152" x14ac:dyDescent="0.2">
      <c r="A25">
        <v>88</v>
      </c>
      <c r="B25" s="18" t="s">
        <v>39</v>
      </c>
      <c r="C25" s="20">
        <f>VLOOKUP(A25, Rankings!$A$2:$AN$161, 40, FALSE)</f>
        <v>23</v>
      </c>
      <c r="D25" s="222" t="s">
        <v>222</v>
      </c>
      <c r="F25" s="4">
        <v>8</v>
      </c>
      <c r="G25" s="4">
        <v>8</v>
      </c>
      <c r="I25" s="5">
        <f t="shared" si="0"/>
        <v>9</v>
      </c>
      <c r="L25" t="s">
        <v>1698</v>
      </c>
      <c r="M25" t="s">
        <v>2132</v>
      </c>
      <c r="N25" t="s">
        <v>2368</v>
      </c>
      <c r="O25" t="s">
        <v>2745</v>
      </c>
      <c r="P25" t="s">
        <v>2745</v>
      </c>
      <c r="Q25" t="s">
        <v>3218</v>
      </c>
      <c r="R25" t="s">
        <v>3458</v>
      </c>
      <c r="S25" t="s">
        <v>3707</v>
      </c>
      <c r="T25" t="s">
        <v>3776</v>
      </c>
      <c r="U25" t="s">
        <v>3966</v>
      </c>
      <c r="V25" t="s">
        <v>4183</v>
      </c>
      <c r="W25" t="str">
        <f>Rankings!D24</f>
        <v>-</v>
      </c>
      <c r="X25" t="s">
        <v>10</v>
      </c>
      <c r="Y25" t="s">
        <v>10</v>
      </c>
      <c r="Z25" t="s">
        <v>10</v>
      </c>
      <c r="AA25" t="s">
        <v>10</v>
      </c>
      <c r="AB25" t="s">
        <v>10</v>
      </c>
      <c r="AC25" t="s">
        <v>10</v>
      </c>
      <c r="AD25" t="s">
        <v>10</v>
      </c>
      <c r="AE25" t="s">
        <v>10</v>
      </c>
      <c r="AF25" t="s">
        <v>10</v>
      </c>
      <c r="AG25" t="s">
        <v>10</v>
      </c>
      <c r="AH25" t="s">
        <v>10</v>
      </c>
      <c r="AI25" t="s">
        <v>10</v>
      </c>
      <c r="AJ25" t="s">
        <v>10</v>
      </c>
      <c r="AK25" t="s">
        <v>10</v>
      </c>
      <c r="AL25" t="s">
        <v>10</v>
      </c>
      <c r="AM25" t="s">
        <v>10</v>
      </c>
      <c r="AN25" t="s">
        <v>10</v>
      </c>
      <c r="AO25" t="s">
        <v>10</v>
      </c>
      <c r="AP25" t="s">
        <v>10</v>
      </c>
      <c r="AQ25" t="s">
        <v>10</v>
      </c>
      <c r="AR25" t="s">
        <v>10</v>
      </c>
      <c r="AS25" t="s">
        <v>10</v>
      </c>
      <c r="AT25" t="s">
        <v>10</v>
      </c>
      <c r="AU25" t="s">
        <v>10</v>
      </c>
      <c r="AV25" t="s">
        <v>10</v>
      </c>
      <c r="AW25" t="s">
        <v>10</v>
      </c>
      <c r="AX25" t="s">
        <v>10</v>
      </c>
      <c r="AY25" t="s">
        <v>10</v>
      </c>
      <c r="AZ25" t="s">
        <v>10</v>
      </c>
      <c r="BA25" t="s">
        <v>10</v>
      </c>
      <c r="BB25" t="s">
        <v>10</v>
      </c>
      <c r="BC25" t="s">
        <v>10</v>
      </c>
      <c r="BD25" t="s">
        <v>10</v>
      </c>
      <c r="BE25" t="s">
        <v>10</v>
      </c>
      <c r="BF25" t="s">
        <v>10</v>
      </c>
      <c r="BG25" t="s">
        <v>10</v>
      </c>
      <c r="BH25" t="s">
        <v>10</v>
      </c>
      <c r="BI25" t="s">
        <v>10</v>
      </c>
      <c r="BJ25" t="s">
        <v>10</v>
      </c>
      <c r="BK25" t="s">
        <v>10</v>
      </c>
      <c r="BL25" t="s">
        <v>10</v>
      </c>
      <c r="BM25" t="s">
        <v>10</v>
      </c>
      <c r="BN25" t="s">
        <v>10</v>
      </c>
      <c r="BO25" t="s">
        <v>10</v>
      </c>
      <c r="BP25" t="s">
        <v>10</v>
      </c>
      <c r="BQ25" t="s">
        <v>10</v>
      </c>
      <c r="BR25" t="s">
        <v>10</v>
      </c>
      <c r="BS25" t="s">
        <v>10</v>
      </c>
      <c r="BT25" t="s">
        <v>10</v>
      </c>
      <c r="BU25" t="s">
        <v>10</v>
      </c>
      <c r="BV25" t="s">
        <v>10</v>
      </c>
      <c r="BW25" t="s">
        <v>10</v>
      </c>
      <c r="BX25" t="s">
        <v>10</v>
      </c>
      <c r="BY25" t="s">
        <v>10</v>
      </c>
      <c r="BZ25" t="s">
        <v>10</v>
      </c>
      <c r="CA25" t="s">
        <v>10</v>
      </c>
      <c r="CB25" t="s">
        <v>10</v>
      </c>
      <c r="CC25" t="s">
        <v>10</v>
      </c>
      <c r="CD25" t="s">
        <v>10</v>
      </c>
      <c r="CE25" t="s">
        <v>10</v>
      </c>
      <c r="CF25" t="s">
        <v>10</v>
      </c>
      <c r="CG25" t="s">
        <v>10</v>
      </c>
      <c r="CH25" t="s">
        <v>10</v>
      </c>
      <c r="CI25" t="s">
        <v>10</v>
      </c>
      <c r="CJ25" t="s">
        <v>10</v>
      </c>
      <c r="CK25" t="s">
        <v>10</v>
      </c>
      <c r="CL25" t="s">
        <v>10</v>
      </c>
      <c r="CM25" t="s">
        <v>10</v>
      </c>
      <c r="CN25" t="s">
        <v>10</v>
      </c>
      <c r="CO25" t="s">
        <v>10</v>
      </c>
      <c r="CP25" t="s">
        <v>10</v>
      </c>
      <c r="CQ25" t="s">
        <v>10</v>
      </c>
      <c r="CR25" t="s">
        <v>10</v>
      </c>
      <c r="CT25" s="4">
        <f t="shared" si="1"/>
        <v>4</v>
      </c>
      <c r="CU25" s="4">
        <f t="shared" si="2"/>
        <v>0</v>
      </c>
      <c r="CV25" s="4">
        <f t="shared" si="3"/>
        <v>0</v>
      </c>
      <c r="CW25" s="4">
        <f t="shared" si="4"/>
        <v>1</v>
      </c>
      <c r="CX25" s="4">
        <f t="shared" si="5"/>
        <v>1</v>
      </c>
      <c r="CY25" s="4">
        <f t="shared" si="6"/>
        <v>0</v>
      </c>
      <c r="CZ25" s="4">
        <f t="shared" si="7"/>
        <v>0</v>
      </c>
      <c r="DA25" s="4">
        <f t="shared" si="8"/>
        <v>1</v>
      </c>
      <c r="DB25" s="4">
        <f t="shared" si="9"/>
        <v>3</v>
      </c>
      <c r="DC25" s="4">
        <f t="shared" si="10"/>
        <v>0</v>
      </c>
      <c r="DD25" s="4">
        <f t="shared" si="11"/>
        <v>0</v>
      </c>
      <c r="DE25" s="4">
        <f t="shared" si="12"/>
        <v>1</v>
      </c>
      <c r="DF25" s="4">
        <f t="shared" si="13"/>
        <v>0</v>
      </c>
      <c r="DG25" s="4">
        <f t="shared" si="14"/>
        <v>0</v>
      </c>
      <c r="DH25" s="4">
        <f t="shared" si="15"/>
        <v>0</v>
      </c>
      <c r="DI25" s="152">
        <f t="shared" si="16"/>
        <v>0</v>
      </c>
      <c r="DJ25" s="153">
        <f t="shared" si="17"/>
        <v>4</v>
      </c>
      <c r="DK25" s="4">
        <f t="shared" si="18"/>
        <v>1</v>
      </c>
      <c r="DL25" s="4">
        <f t="shared" si="19"/>
        <v>1</v>
      </c>
      <c r="DM25" s="4">
        <f t="shared" si="20"/>
        <v>1</v>
      </c>
      <c r="DN25" s="4">
        <f t="shared" si="21"/>
        <v>3</v>
      </c>
      <c r="DO25" s="4">
        <f t="shared" si="22"/>
        <v>1</v>
      </c>
      <c r="DP25" s="4">
        <f t="shared" si="23"/>
        <v>0</v>
      </c>
      <c r="DQ25" s="4">
        <f t="shared" si="24"/>
        <v>0</v>
      </c>
      <c r="DR25" s="4">
        <f t="shared" si="25"/>
        <v>13</v>
      </c>
      <c r="DS25" s="4">
        <f t="shared" si="26"/>
        <v>7</v>
      </c>
      <c r="DT25" s="4">
        <f t="shared" si="27"/>
        <v>9</v>
      </c>
      <c r="DU25" t="str">
        <f t="shared" si="28"/>
        <v>3R</v>
      </c>
      <c r="DV25" t="str">
        <f t="shared" si="29"/>
        <v>3R</v>
      </c>
      <c r="DW25" t="str">
        <f t="shared" si="30"/>
        <v>3R</v>
      </c>
      <c r="DX25" t="str">
        <f t="shared" si="31"/>
        <v>3S</v>
      </c>
      <c r="DY25" t="str">
        <f t="shared" si="32"/>
        <v>3S</v>
      </c>
      <c r="DZ25" t="str">
        <f t="shared" si="33"/>
        <v>0R</v>
      </c>
      <c r="EA25" t="str">
        <f t="shared" si="34"/>
        <v>3L</v>
      </c>
      <c r="EB25" t="str">
        <f t="shared" si="35"/>
        <v>0L</v>
      </c>
      <c r="EC25" t="str">
        <f t="shared" si="36"/>
        <v>3R</v>
      </c>
      <c r="ED25" t="str">
        <f t="shared" si="37"/>
        <v>3S</v>
      </c>
      <c r="EE25" t="str">
        <f t="shared" si="38"/>
        <v>0S</v>
      </c>
      <c r="EF25">
        <f t="shared" si="39"/>
        <v>0</v>
      </c>
      <c r="EG25">
        <f t="shared" si="40"/>
        <v>0</v>
      </c>
      <c r="EH25">
        <f t="shared" si="41"/>
        <v>0</v>
      </c>
      <c r="EI25">
        <f t="shared" si="42"/>
        <v>0</v>
      </c>
      <c r="EJ25">
        <f t="shared" si="43"/>
        <v>0</v>
      </c>
      <c r="EK25">
        <f t="shared" si="44"/>
        <v>0</v>
      </c>
      <c r="EL25">
        <f t="shared" si="45"/>
        <v>0</v>
      </c>
      <c r="EM25">
        <f t="shared" si="46"/>
        <v>0</v>
      </c>
      <c r="EN25">
        <f t="shared" si="47"/>
        <v>0</v>
      </c>
      <c r="EO25">
        <f t="shared" si="48"/>
        <v>0</v>
      </c>
      <c r="EP25">
        <f t="shared" si="49"/>
        <v>0</v>
      </c>
      <c r="EQ25">
        <f t="shared" si="50"/>
        <v>0</v>
      </c>
      <c r="ER25">
        <f t="shared" si="51"/>
        <v>0</v>
      </c>
      <c r="ES25">
        <f t="shared" si="52"/>
        <v>0</v>
      </c>
      <c r="ET25">
        <f t="shared" si="53"/>
        <v>0</v>
      </c>
      <c r="EU25">
        <f t="shared" si="54"/>
        <v>0</v>
      </c>
      <c r="EV25">
        <f t="shared" si="55"/>
        <v>0</v>
      </c>
      <c r="EW25">
        <f t="shared" si="56"/>
        <v>0</v>
      </c>
      <c r="EX25">
        <f t="shared" si="57"/>
        <v>0</v>
      </c>
      <c r="EY25">
        <f t="shared" si="58"/>
        <v>0</v>
      </c>
      <c r="EZ25">
        <f t="shared" si="59"/>
        <v>0</v>
      </c>
      <c r="FA25">
        <f t="shared" si="60"/>
        <v>0</v>
      </c>
      <c r="FB25">
        <f t="shared" si="61"/>
        <v>0</v>
      </c>
      <c r="FC25">
        <f t="shared" si="62"/>
        <v>0</v>
      </c>
      <c r="FD25">
        <f t="shared" si="63"/>
        <v>0</v>
      </c>
      <c r="FE25">
        <f t="shared" si="64"/>
        <v>0</v>
      </c>
      <c r="FF25">
        <f t="shared" si="65"/>
        <v>0</v>
      </c>
      <c r="FG25">
        <f t="shared" si="66"/>
        <v>0</v>
      </c>
      <c r="FH25">
        <f t="shared" si="67"/>
        <v>0</v>
      </c>
      <c r="FI25">
        <f t="shared" si="68"/>
        <v>0</v>
      </c>
      <c r="FJ25">
        <f t="shared" si="69"/>
        <v>0</v>
      </c>
      <c r="FK25">
        <f t="shared" si="70"/>
        <v>0</v>
      </c>
      <c r="FL25">
        <f t="shared" si="71"/>
        <v>0</v>
      </c>
      <c r="FM25">
        <f t="shared" si="72"/>
        <v>0</v>
      </c>
      <c r="FN25">
        <f t="shared" si="73"/>
        <v>0</v>
      </c>
      <c r="FO25">
        <f t="shared" si="74"/>
        <v>0</v>
      </c>
      <c r="FP25">
        <f t="shared" si="75"/>
        <v>0</v>
      </c>
      <c r="FQ25">
        <f t="shared" si="76"/>
        <v>0</v>
      </c>
      <c r="FR25">
        <f t="shared" si="77"/>
        <v>0</v>
      </c>
      <c r="FS25">
        <f t="shared" si="78"/>
        <v>0</v>
      </c>
      <c r="FT25">
        <f t="shared" si="79"/>
        <v>0</v>
      </c>
      <c r="FU25">
        <f t="shared" si="80"/>
        <v>0</v>
      </c>
      <c r="FV25">
        <f t="shared" si="81"/>
        <v>0</v>
      </c>
      <c r="FW25">
        <f t="shared" si="82"/>
        <v>0</v>
      </c>
      <c r="FX25">
        <f t="shared" si="83"/>
        <v>0</v>
      </c>
      <c r="FY25">
        <f t="shared" si="84"/>
        <v>0</v>
      </c>
      <c r="FZ25">
        <f t="shared" si="85"/>
        <v>0</v>
      </c>
      <c r="GA25">
        <f t="shared" si="86"/>
        <v>0</v>
      </c>
      <c r="GB25">
        <f t="shared" si="87"/>
        <v>0</v>
      </c>
      <c r="GC25">
        <f t="shared" si="88"/>
        <v>0</v>
      </c>
      <c r="GD25">
        <f t="shared" si="89"/>
        <v>0</v>
      </c>
      <c r="GE25">
        <f t="shared" si="90"/>
        <v>0</v>
      </c>
      <c r="GF25">
        <f t="shared" si="91"/>
        <v>0</v>
      </c>
      <c r="GG25">
        <f t="shared" si="92"/>
        <v>0</v>
      </c>
      <c r="GH25">
        <f t="shared" si="93"/>
        <v>0</v>
      </c>
      <c r="GI25">
        <f t="shared" si="94"/>
        <v>0</v>
      </c>
      <c r="GJ25">
        <f t="shared" si="95"/>
        <v>0</v>
      </c>
      <c r="GK25">
        <f t="shared" si="96"/>
        <v>0</v>
      </c>
      <c r="GL25">
        <f t="shared" si="97"/>
        <v>0</v>
      </c>
      <c r="GM25">
        <f t="shared" si="98"/>
        <v>0</v>
      </c>
      <c r="GN25">
        <f t="shared" si="99"/>
        <v>0</v>
      </c>
      <c r="GO25">
        <f t="shared" si="100"/>
        <v>0</v>
      </c>
      <c r="GP25">
        <f t="shared" si="101"/>
        <v>0</v>
      </c>
      <c r="GQ25">
        <f t="shared" si="102"/>
        <v>0</v>
      </c>
      <c r="GR25">
        <f t="shared" si="103"/>
        <v>0</v>
      </c>
      <c r="GS25">
        <f t="shared" si="104"/>
        <v>0</v>
      </c>
      <c r="GT25">
        <f t="shared" si="105"/>
        <v>0</v>
      </c>
      <c r="GU25">
        <f t="shared" si="106"/>
        <v>0</v>
      </c>
      <c r="GV25">
        <f t="shared" si="107"/>
        <v>0</v>
      </c>
      <c r="GW25">
        <f t="shared" si="108"/>
        <v>0</v>
      </c>
      <c r="GX25">
        <f t="shared" si="109"/>
        <v>0</v>
      </c>
      <c r="GY25">
        <f t="shared" si="110"/>
        <v>0</v>
      </c>
      <c r="GZ25">
        <f t="shared" si="111"/>
        <v>0</v>
      </c>
      <c r="HA25">
        <f t="shared" si="112"/>
        <v>0</v>
      </c>
      <c r="HB25" s="176" t="s">
        <v>314</v>
      </c>
      <c r="HC25" s="89">
        <f t="shared" si="113"/>
        <v>228.02387863946058</v>
      </c>
      <c r="HD25" s="89">
        <f t="shared" si="114"/>
        <v>153.16998959892675</v>
      </c>
      <c r="HE25" s="89">
        <f t="shared" si="115"/>
        <v>92.036220223340479</v>
      </c>
      <c r="HF25" s="89">
        <f t="shared" si="116"/>
        <v>0</v>
      </c>
      <c r="HH25" s="88">
        <f t="shared" si="117"/>
        <v>473.2300884617278</v>
      </c>
      <c r="HI25" s="88">
        <f t="shared" si="118"/>
        <v>46.018110111670239</v>
      </c>
      <c r="HK25">
        <f>IFERROR(VLOOKUP(_xlfn.NUMBERVALUE(MID(L25, SEARCH("!", L25)+1, SEARCH("+", L25)-SEARCH("!", L25)-1)), Rankings!$A$2:$BK$161, 63, FALSE),0)</f>
        <v>11.042465212808322</v>
      </c>
      <c r="HL25">
        <f>IFERROR(VLOOKUP(_xlfn.NUMBERVALUE(MID(M25, SEARCH("!", M25)+1, SEARCH("+", M25)-SEARCH("!", M25)-1)), Rankings!$A$2:$BK$161, 63, FALSE),0)</f>
        <v>44.50154797270298</v>
      </c>
      <c r="HM25">
        <f>IFERROR(VLOOKUP(_xlfn.NUMBERVALUE(MID(N25, SEARCH("!", N25)+1, SEARCH("+", N25)-SEARCH("!", N25)-1)), Rankings!$A$2:$BK$161, 63, FALSE),0)</f>
        <v>52.933579123277653</v>
      </c>
      <c r="HN25">
        <f>IFERROR(VLOOKUP(_xlfn.NUMBERVALUE(MID(O25, SEARCH("!", O25)+1, SEARCH("+", O25)-SEARCH("!", O25)-1)), Rankings!$A$2:$BK$161, 63, FALSE),0)</f>
        <v>0</v>
      </c>
      <c r="HO25">
        <f>IFERROR(VLOOKUP(_xlfn.NUMBERVALUE(MID(P25, SEARCH("!", P25)+1, SEARCH("+", P25)-SEARCH("!", P25)-1)), Rankings!$A$2:$BK$161, 63, FALSE),0)</f>
        <v>0</v>
      </c>
      <c r="HP25">
        <f>IFERROR(VLOOKUP(_xlfn.NUMBERVALUE(MID(Q25, SEARCH("!", Q25)+1, SEARCH("+", Q25)-SEARCH("!", Q25)-1)), Rankings!$A$2:$BK$161, 63, FALSE),0)</f>
        <v>84.39149418839196</v>
      </c>
      <c r="HQ25">
        <f>IFERROR(VLOOKUP(_xlfn.NUMBERVALUE(MID(R25, SEARCH("!", R25)+1, SEARCH("+", R25)-SEARCH("!", R25)-1)), Rankings!$A$2:$BK$161, 63, FALSE),0)</f>
        <v>69.07795163192533</v>
      </c>
      <c r="HR25">
        <f>IFERROR(VLOOKUP(_xlfn.NUMBERVALUE(MID(S25, SEARCH("!", S25)+1, SEARCH("+", S25)-SEARCH("!", S25)-1)), Rankings!$A$2:$BK$161, 63, FALSE),0)</f>
        <v>84.092037967001431</v>
      </c>
      <c r="HS25">
        <f>IFERROR(VLOOKUP(_xlfn.NUMBERVALUE(MID(T25, SEARCH("!", T25)+1, SEARCH("+", T25)-SEARCH("!", T25)-1)), Rankings!$A$2:$BK$161, 63, FALSE),0)</f>
        <v>35.154792142279646</v>
      </c>
      <c r="HT25">
        <f>IFERROR(VLOOKUP(_xlfn.NUMBERVALUE(MID(U25, SEARCH("!", U25)+1, SEARCH("+", U25)-SEARCH("!", U25)-1)), Rankings!$A$2:$BK$161, 63, FALSE),0)</f>
        <v>33.011869635053152</v>
      </c>
      <c r="HU25">
        <f>IFERROR(VLOOKUP(_xlfn.NUMBERVALUE(MID(V25, SEARCH("!", V25)+1, SEARCH("+", V25)-SEARCH("!", V25)-1)), Rankings!$A$2:$BK$161, 63, FALSE),0)</f>
        <v>59.024350588287334</v>
      </c>
      <c r="HV25">
        <f>IFERROR(VLOOKUP(_xlfn.NUMBERVALUE(MID(W25, SEARCH("!", W25)+1, SEARCH("+", W25)-SEARCH("!", W25)-1)), Rankings!$A$2:$BK$161, 63, FALSE),0)</f>
        <v>0</v>
      </c>
      <c r="HW25">
        <f>IFERROR(VLOOKUP(_xlfn.NUMBERVALUE(MID(X25, SEARCH("!", X25)+1, SEARCH("+", X25)-SEARCH("!", X25)-1)), Rankings!$A$2:$BK$161, 63, FALSE),0)</f>
        <v>0</v>
      </c>
      <c r="HX25">
        <f>IFERROR(VLOOKUP(_xlfn.NUMBERVALUE(MID(Y25, SEARCH("!", Y25)+1, SEARCH("+", Y25)-SEARCH("!", Y25)-1)), Rankings!$A$2:$BK$161, 63, FALSE),0)</f>
        <v>0</v>
      </c>
      <c r="HY25">
        <f>IFERROR(VLOOKUP(_xlfn.NUMBERVALUE(MID(Z25, SEARCH("!", Z25)+1, SEARCH("+", Z25)-SEARCH("!", Z25)-1)), Rankings!$A$2:$BK$161, 63, FALSE),0)</f>
        <v>0</v>
      </c>
      <c r="HZ25">
        <f>IFERROR(VLOOKUP(_xlfn.NUMBERVALUE(MID(AA25, SEARCH("!", AA25)+1, SEARCH("+", AA25)-SEARCH("!", AA25)-1)), Rankings!$A$2:$BK$161, 63, FALSE),0)</f>
        <v>0</v>
      </c>
      <c r="IA25">
        <f>IFERROR(VLOOKUP(_xlfn.NUMBERVALUE(MID(AB25, SEARCH("!", AB25)+1, SEARCH("+", AB25)-SEARCH("!", AB25)-1)), Rankings!$A$2:$BK$161, 63, FALSE),0)</f>
        <v>0</v>
      </c>
      <c r="IB25">
        <f>IFERROR(VLOOKUP(_xlfn.NUMBERVALUE(MID(AC25, SEARCH("!", AC25)+1, SEARCH("+", AC25)-SEARCH("!", AC25)-1)), Rankings!$A$2:$BK$161, 63, FALSE),0)</f>
        <v>0</v>
      </c>
      <c r="IC25">
        <f>IFERROR(VLOOKUP(_xlfn.NUMBERVALUE(MID(AD25, SEARCH("!", AD25)+1, SEARCH("+", AD25)-SEARCH("!", AD25)-1)), Rankings!$A$2:$BK$161, 63, FALSE),0)</f>
        <v>0</v>
      </c>
      <c r="ID25">
        <f>IFERROR(VLOOKUP(_xlfn.NUMBERVALUE(MID(AE25, SEARCH("!", AE25)+1, SEARCH("+", AE25)-SEARCH("!", AE25)-1)), Rankings!$A$2:$BK$161, 63, FALSE),0)</f>
        <v>0</v>
      </c>
      <c r="IE25">
        <f>IFERROR(VLOOKUP(_xlfn.NUMBERVALUE(MID(AF25, SEARCH("!", AF25)+1, SEARCH("+", AF25)-SEARCH("!", AF25)-1)), Rankings!$A$2:$BK$161, 63, FALSE),0)</f>
        <v>0</v>
      </c>
      <c r="IF25">
        <f>IFERROR(VLOOKUP(_xlfn.NUMBERVALUE(MID(AG25, SEARCH("!", AG25)+1, SEARCH("+", AG25)-SEARCH("!", AG25)-1)), Rankings!$A$2:$BK$161, 63, FALSE),0)</f>
        <v>0</v>
      </c>
      <c r="IG25">
        <f>IFERROR(VLOOKUP(_xlfn.NUMBERVALUE(MID(AH25, SEARCH("!", AH25)+1, SEARCH("+", AH25)-SEARCH("!", AH25)-1)), Rankings!$A$2:$BK$161, 63, FALSE),0)</f>
        <v>0</v>
      </c>
      <c r="IH25">
        <f>IFERROR(VLOOKUP(_xlfn.NUMBERVALUE(MID(AI25, SEARCH("!", AI25)+1, SEARCH("+", AI25)-SEARCH("!", AI25)-1)), Rankings!$A$2:$BK$161, 63, FALSE),0)</f>
        <v>0</v>
      </c>
      <c r="II25">
        <f>IFERROR(VLOOKUP(_xlfn.NUMBERVALUE(MID(AJ25, SEARCH("!", AJ25)+1, SEARCH("+", AJ25)-SEARCH("!", AJ25)-1)), Rankings!$A$2:$BK$161, 63, FALSE),0)</f>
        <v>0</v>
      </c>
      <c r="IJ25">
        <f>IFERROR(VLOOKUP(_xlfn.NUMBERVALUE(MID(AK25, SEARCH("!", AK25)+1, SEARCH("+", AK25)-SEARCH("!", AK25)-1)), Rankings!$A$2:$BK$161, 63, FALSE),0)</f>
        <v>0</v>
      </c>
      <c r="IK25">
        <f>IFERROR(VLOOKUP(_xlfn.NUMBERVALUE(MID(AL25, SEARCH("!", AL25)+1, SEARCH("+", AL25)-SEARCH("!", AL25)-1)), Rankings!$A$2:$BK$161, 63, FALSE),0)</f>
        <v>0</v>
      </c>
      <c r="IL25">
        <f>IFERROR(VLOOKUP(_xlfn.NUMBERVALUE(MID(AM25, SEARCH("!", AM25)+1, SEARCH("+", AM25)-SEARCH("!", AM25)-1)), Rankings!$A$2:$BK$161, 63, FALSE),0)</f>
        <v>0</v>
      </c>
      <c r="IM25">
        <f>IFERROR(VLOOKUP(_xlfn.NUMBERVALUE(MID(AN25, SEARCH("!", AN25)+1, SEARCH("+", AN25)-SEARCH("!", AN25)-1)), Rankings!$A$2:$BK$161, 63, FALSE),0)</f>
        <v>0</v>
      </c>
      <c r="IN25">
        <f>IFERROR(VLOOKUP(_xlfn.NUMBERVALUE(MID(AO25, SEARCH("!", AO25)+1, SEARCH("+", AO25)-SEARCH("!", AO25)-1)), Rankings!$A$2:$BK$161, 63, FALSE),0)</f>
        <v>0</v>
      </c>
      <c r="IO25">
        <f>IFERROR(VLOOKUP(_xlfn.NUMBERVALUE(MID(AP25, SEARCH("!", AP25)+1, SEARCH("+", AP25)-SEARCH("!", AP25)-1)), Rankings!$A$2:$BK$161, 63, FALSE),0)</f>
        <v>0</v>
      </c>
      <c r="IP25">
        <f>IFERROR(VLOOKUP(_xlfn.NUMBERVALUE(MID(AQ25, SEARCH("!", AQ25)+1, SEARCH("+", AQ25)-SEARCH("!", AQ25)-1)), Rankings!$A$2:$BK$161, 63, FALSE),0)</f>
        <v>0</v>
      </c>
      <c r="IQ25">
        <f>IFERROR(VLOOKUP(_xlfn.NUMBERVALUE(MID(AR25, SEARCH("!", AR25)+1, SEARCH("+", AR25)-SEARCH("!", AR25)-1)), Rankings!$A$2:$BK$161, 63, FALSE),0)</f>
        <v>0</v>
      </c>
      <c r="IR25">
        <f>IFERROR(VLOOKUP(_xlfn.NUMBERVALUE(MID(AS25, SEARCH("!", AS25)+1, SEARCH("+", AS25)-SEARCH("!", AS25)-1)), Rankings!$A$2:$BK$161, 63, FALSE),0)</f>
        <v>0</v>
      </c>
      <c r="IS25">
        <f>IFERROR(VLOOKUP(_xlfn.NUMBERVALUE(MID(AT25, SEARCH("!", AT25)+1, SEARCH("+", AT25)-SEARCH("!", AT25)-1)), Rankings!$A$2:$BK$161, 63, FALSE),0)</f>
        <v>0</v>
      </c>
      <c r="IT25">
        <f>IFERROR(VLOOKUP(_xlfn.NUMBERVALUE(MID(AU25, SEARCH("!", AU25)+1, SEARCH("+", AU25)-SEARCH("!", AU25)-1)), Rankings!$A$2:$BK$161, 63, FALSE),0)</f>
        <v>0</v>
      </c>
      <c r="IU25">
        <f>IFERROR(VLOOKUP(_xlfn.NUMBERVALUE(MID(AV25, SEARCH("!", AV25)+1, SEARCH("+", AV25)-SEARCH("!", AV25)-1)), Rankings!$A$2:$BK$161, 63, FALSE),0)</f>
        <v>0</v>
      </c>
      <c r="IV25">
        <f>IFERROR(VLOOKUP(_xlfn.NUMBERVALUE(MID(AW25, SEARCH("!", AW25)+1, SEARCH("+", AW25)-SEARCH("!", AW25)-1)), Rankings!$A$2:$BK$161, 63, FALSE),0)</f>
        <v>0</v>
      </c>
      <c r="IW25">
        <f>IFERROR(VLOOKUP(_xlfn.NUMBERVALUE(MID(AX25, SEARCH("!", AX25)+1, SEARCH("+", AX25)-SEARCH("!", AX25)-1)), Rankings!$A$2:$BK$161, 63, FALSE),0)</f>
        <v>0</v>
      </c>
      <c r="IX25">
        <f>IFERROR(VLOOKUP(_xlfn.NUMBERVALUE(MID(AY25, SEARCH("!", AY25)+1, SEARCH("+", AY25)-SEARCH("!", AY25)-1)), Rankings!$A$2:$BK$161, 63, FALSE),0)</f>
        <v>0</v>
      </c>
      <c r="IY25">
        <f>IFERROR(VLOOKUP(_xlfn.NUMBERVALUE(MID(AZ25, SEARCH("!", AZ25)+1, SEARCH("+", AZ25)-SEARCH("!", AZ25)-1)), Rankings!$A$2:$BK$161, 63, FALSE),0)</f>
        <v>0</v>
      </c>
      <c r="IZ25">
        <f>IFERROR(VLOOKUP(_xlfn.NUMBERVALUE(MID(BA25, SEARCH("!", BA25)+1, SEARCH("+", BA25)-SEARCH("!", BA25)-1)), Rankings!$A$2:$BK$161, 63, FALSE),0)</f>
        <v>0</v>
      </c>
      <c r="JA25">
        <f>IFERROR(VLOOKUP(_xlfn.NUMBERVALUE(MID(BB25, SEARCH("!", BB25)+1, SEARCH("+", BB25)-SEARCH("!", BB25)-1)), Rankings!$A$2:$BK$161, 63, FALSE),0)</f>
        <v>0</v>
      </c>
      <c r="JB25">
        <f>IFERROR(VLOOKUP(_xlfn.NUMBERVALUE(MID(BC25, SEARCH("!", BC25)+1, SEARCH("+", BC25)-SEARCH("!", BC25)-1)), Rankings!$A$2:$BK$161, 63, FALSE),0)</f>
        <v>0</v>
      </c>
      <c r="JC25">
        <f>IFERROR(VLOOKUP(_xlfn.NUMBERVALUE(MID(BD25, SEARCH("!", BD25)+1, SEARCH("+", BD25)-SEARCH("!", BD25)-1)), Rankings!$A$2:$BK$161, 63, FALSE),0)</f>
        <v>0</v>
      </c>
      <c r="JD25">
        <f>IFERROR(VLOOKUP(_xlfn.NUMBERVALUE(MID(BE25, SEARCH("!", BE25)+1, SEARCH("+", BE25)-SEARCH("!", BE25)-1)), Rankings!$A$2:$BK$161, 63, FALSE),0)</f>
        <v>0</v>
      </c>
      <c r="JE25">
        <f>IFERROR(VLOOKUP(_xlfn.NUMBERVALUE(MID(BF25, SEARCH("!", BF25)+1, SEARCH("+", BF25)-SEARCH("!", BF25)-1)), Rankings!$A$2:$BK$161, 63, FALSE),0)</f>
        <v>0</v>
      </c>
      <c r="JF25">
        <f>IFERROR(VLOOKUP(_xlfn.NUMBERVALUE(MID(BG25, SEARCH("!", BG25)+1, SEARCH("+", BG25)-SEARCH("!", BG25)-1)), Rankings!$A$2:$BK$161, 63, FALSE),0)</f>
        <v>0</v>
      </c>
      <c r="JG25">
        <f>IFERROR(VLOOKUP(_xlfn.NUMBERVALUE(MID(BH25, SEARCH("!", BH25)+1, SEARCH("+", BH25)-SEARCH("!", BH25)-1)), Rankings!$A$2:$BK$161, 63, FALSE),0)</f>
        <v>0</v>
      </c>
      <c r="JH25">
        <f>IFERROR(VLOOKUP(_xlfn.NUMBERVALUE(MID(BI25, SEARCH("!", BI25)+1, SEARCH("+", BI25)-SEARCH("!", BI25)-1)), Rankings!$A$2:$BK$161, 63, FALSE),0)</f>
        <v>0</v>
      </c>
      <c r="JI25">
        <f>IFERROR(VLOOKUP(_xlfn.NUMBERVALUE(MID(BJ25, SEARCH("!", BJ25)+1, SEARCH("+", BJ25)-SEARCH("!", BJ25)-1)), Rankings!$A$2:$BK$161, 63, FALSE),0)</f>
        <v>0</v>
      </c>
      <c r="JJ25">
        <f>IFERROR(VLOOKUP(_xlfn.NUMBERVALUE(MID(BK25, SEARCH("!", BK25)+1, SEARCH("+", BK25)-SEARCH("!", BK25)-1)), Rankings!$A$2:$BK$161, 63, FALSE),0)</f>
        <v>0</v>
      </c>
      <c r="JK25">
        <f>IFERROR(VLOOKUP(_xlfn.NUMBERVALUE(MID(BL25, SEARCH("!", BL25)+1, SEARCH("+", BL25)-SEARCH("!", BL25)-1)), Rankings!$A$2:$BK$161, 63, FALSE),0)</f>
        <v>0</v>
      </c>
      <c r="JL25">
        <f>IFERROR(VLOOKUP(_xlfn.NUMBERVALUE(MID(BM25, SEARCH("!", BM25)+1, SEARCH("+", BM25)-SEARCH("!", BM25)-1)), Rankings!$A$2:$BK$161, 63, FALSE),0)</f>
        <v>0</v>
      </c>
      <c r="JM25">
        <f>IFERROR(VLOOKUP(_xlfn.NUMBERVALUE(MID(BN25, SEARCH("!", BN25)+1, SEARCH("+", BN25)-SEARCH("!", BN25)-1)), Rankings!$A$2:$BK$161, 63, FALSE),0)</f>
        <v>0</v>
      </c>
      <c r="JN25">
        <f>IFERROR(VLOOKUP(_xlfn.NUMBERVALUE(MID(BO25, SEARCH("!", BO25)+1, SEARCH("+", BO25)-SEARCH("!", BO25)-1)), Rankings!$A$2:$BK$161, 63, FALSE),0)</f>
        <v>0</v>
      </c>
      <c r="JO25">
        <f>IFERROR(VLOOKUP(_xlfn.NUMBERVALUE(MID(BP25, SEARCH("!", BP25)+1, SEARCH("+", BP25)-SEARCH("!", BP25)-1)), Rankings!$A$2:$BK$161, 63, FALSE),0)</f>
        <v>0</v>
      </c>
      <c r="JP25">
        <f>IFERROR(VLOOKUP(_xlfn.NUMBERVALUE(MID(BQ25, SEARCH("!", BQ25)+1, SEARCH("+", BQ25)-SEARCH("!", BQ25)-1)), Rankings!$A$2:$BK$161, 63, FALSE),0)</f>
        <v>0</v>
      </c>
      <c r="JQ25">
        <f>IFERROR(VLOOKUP(_xlfn.NUMBERVALUE(MID(BR25, SEARCH("!", BR25)+1, SEARCH("+", BR25)-SEARCH("!", BR25)-1)), Rankings!$A$2:$BK$161, 63, FALSE),0)</f>
        <v>0</v>
      </c>
      <c r="JR25">
        <f>IFERROR(VLOOKUP(_xlfn.NUMBERVALUE(MID(BS25, SEARCH("!", BS25)+1, SEARCH("+", BS25)-SEARCH("!", BS25)-1)), Rankings!$A$2:$BK$161, 63, FALSE),0)</f>
        <v>0</v>
      </c>
      <c r="JS25">
        <f>IFERROR(VLOOKUP(_xlfn.NUMBERVALUE(MID(BT25, SEARCH("!", BT25)+1, SEARCH("+", BT25)-SEARCH("!", BT25)-1)), Rankings!$A$2:$BK$161, 63, FALSE),0)</f>
        <v>0</v>
      </c>
      <c r="JT25">
        <f>IFERROR(VLOOKUP(_xlfn.NUMBERVALUE(MID(BU25, SEARCH("!", BU25)+1, SEARCH("+", BU25)-SEARCH("!", BU25)-1)), Rankings!$A$2:$BK$161, 63, FALSE),0)</f>
        <v>0</v>
      </c>
      <c r="JU25">
        <f>IFERROR(VLOOKUP(_xlfn.NUMBERVALUE(MID(BV25, SEARCH("!", BV25)+1, SEARCH("+", BV25)-SEARCH("!", BV25)-1)), Rankings!$A$2:$BK$161, 63, FALSE),0)</f>
        <v>0</v>
      </c>
      <c r="JV25">
        <f>IFERROR(VLOOKUP(_xlfn.NUMBERVALUE(MID(BW25, SEARCH("!", BW25)+1, SEARCH("+", BW25)-SEARCH("!", BW25)-1)), Rankings!$A$2:$BK$161, 63, FALSE),0)</f>
        <v>0</v>
      </c>
      <c r="JW25">
        <f>IFERROR(VLOOKUP(_xlfn.NUMBERVALUE(MID(BX25, SEARCH("!", BX25)+1, SEARCH("+", BX25)-SEARCH("!", BX25)-1)), Rankings!$A$2:$BK$161, 63, FALSE),0)</f>
        <v>0</v>
      </c>
      <c r="JX25">
        <f>IFERROR(VLOOKUP(_xlfn.NUMBERVALUE(MID(BY25, SEARCH("!", BY25)+1, SEARCH("+", BY25)-SEARCH("!", BY25)-1)), Rankings!$A$2:$BK$161, 63, FALSE),0)</f>
        <v>0</v>
      </c>
      <c r="JY25">
        <f>IFERROR(VLOOKUP(_xlfn.NUMBERVALUE(MID(BZ25, SEARCH("!", BZ25)+1, SEARCH("+", BZ25)-SEARCH("!", BZ25)-1)), Rankings!$A$2:$BK$161, 63, FALSE),0)</f>
        <v>0</v>
      </c>
      <c r="JZ25">
        <f>IFERROR(VLOOKUP(_xlfn.NUMBERVALUE(MID(CA25, SEARCH("!", CA25)+1, SEARCH("+", CA25)-SEARCH("!", CA25)-1)), Rankings!$A$2:$BK$161, 63, FALSE),0)</f>
        <v>0</v>
      </c>
      <c r="KA25">
        <f>IFERROR(VLOOKUP(_xlfn.NUMBERVALUE(MID(CB25, SEARCH("!", CB25)+1, SEARCH("+", CB25)-SEARCH("!", CB25)-1)), Rankings!$A$2:$BK$161, 63, FALSE),0)</f>
        <v>0</v>
      </c>
      <c r="KB25">
        <f>IFERROR(VLOOKUP(_xlfn.NUMBERVALUE(MID(CC25, SEARCH("!", CC25)+1, SEARCH("+", CC25)-SEARCH("!", CC25)-1)), Rankings!$A$2:$BK$161, 63, FALSE),0)</f>
        <v>0</v>
      </c>
      <c r="KC25">
        <f>IFERROR(VLOOKUP(_xlfn.NUMBERVALUE(MID(CD25, SEARCH("!", CD25)+1, SEARCH("+", CD25)-SEARCH("!", CD25)-1)), Rankings!$A$2:$BK$161, 63, FALSE),0)</f>
        <v>0</v>
      </c>
      <c r="KD25">
        <f>IFERROR(VLOOKUP(_xlfn.NUMBERVALUE(MID(CE25, SEARCH("!", CE25)+1, SEARCH("+", CE25)-SEARCH("!", CE25)-1)), Rankings!$A$2:$BK$161, 63, FALSE),0)</f>
        <v>0</v>
      </c>
      <c r="KE25">
        <f>IFERROR(VLOOKUP(_xlfn.NUMBERVALUE(MID(CF25, SEARCH("!", CF25)+1, SEARCH("+", CF25)-SEARCH("!", CF25)-1)), Rankings!$A$2:$BK$161, 63, FALSE),0)</f>
        <v>0</v>
      </c>
      <c r="KF25">
        <f>IFERROR(VLOOKUP(_xlfn.NUMBERVALUE(MID(CG25, SEARCH("!", CG25)+1, SEARCH("+", CG25)-SEARCH("!", CG25)-1)), Rankings!$A$2:$BK$161, 63, FALSE),0)</f>
        <v>0</v>
      </c>
      <c r="KG25">
        <f>IFERROR(VLOOKUP(_xlfn.NUMBERVALUE(MID(CH25, SEARCH("!", CH25)+1, SEARCH("+", CH25)-SEARCH("!", CH25)-1)), Rankings!$A$2:$BK$161, 63, FALSE),0)</f>
        <v>0</v>
      </c>
      <c r="KH25">
        <f>IFERROR(VLOOKUP(_xlfn.NUMBERVALUE(MID(CI25, SEARCH("!", CI25)+1, SEARCH("+", CI25)-SEARCH("!", CI25)-1)), Rankings!$A$2:$BK$161, 63, FALSE),0)</f>
        <v>0</v>
      </c>
      <c r="KI25">
        <f>IFERROR(VLOOKUP(_xlfn.NUMBERVALUE(MID(CJ25, SEARCH("!", CJ25)+1, SEARCH("+", CJ25)-SEARCH("!", CJ25)-1)), Rankings!$A$2:$BK$161, 63, FALSE),0)</f>
        <v>0</v>
      </c>
      <c r="KJ25">
        <f>IFERROR(VLOOKUP(_xlfn.NUMBERVALUE(MID(CK25, SEARCH("!", CK25)+1, SEARCH("+", CK25)-SEARCH("!", CK25)-1)), Rankings!$A$2:$BK$161, 63, FALSE),0)</f>
        <v>0</v>
      </c>
      <c r="KK25">
        <f>IFERROR(VLOOKUP(_xlfn.NUMBERVALUE(MID(CL25, SEARCH("!", CL25)+1, SEARCH("+", CL25)-SEARCH("!", CL25)-1)), Rankings!$A$2:$BK$161, 63, FALSE),0)</f>
        <v>0</v>
      </c>
      <c r="KL25">
        <f>IFERROR(VLOOKUP(_xlfn.NUMBERVALUE(MID(CM25, SEARCH("!", CM25)+1, SEARCH("+", CM25)-SEARCH("!", CM25)-1)), Rankings!$A$2:$BK$161, 63, FALSE),0)</f>
        <v>0</v>
      </c>
      <c r="KM25">
        <f>IFERROR(VLOOKUP(_xlfn.NUMBERVALUE(MID(CN25, SEARCH("!", CN25)+1, SEARCH("+", CN25)-SEARCH("!", CN25)-1)), Rankings!$A$2:$BK$161, 63, FALSE),0)</f>
        <v>0</v>
      </c>
      <c r="KN25">
        <f>IFERROR(VLOOKUP(_xlfn.NUMBERVALUE(MID(CO25, SEARCH("!", CO25)+1, SEARCH("+", CO25)-SEARCH("!", CO25)-1)), Rankings!$A$2:$BK$161, 63, FALSE),0)</f>
        <v>0</v>
      </c>
      <c r="KO25">
        <f>IFERROR(VLOOKUP(_xlfn.NUMBERVALUE(MID(CP25, SEARCH("!", CP25)+1, SEARCH("+", CP25)-SEARCH("!", CP25)-1)), Rankings!$A$2:$BK$161, 63, FALSE),0)</f>
        <v>0</v>
      </c>
      <c r="KP25">
        <f>IFERROR(VLOOKUP(_xlfn.NUMBERVALUE(MID(CQ25, SEARCH("!", CQ25)+1, SEARCH("+", CQ25)-SEARCH("!", CQ25)-1)), Rankings!$A$2:$BK$161, 63, FALSE),0)</f>
        <v>0</v>
      </c>
      <c r="KQ25">
        <f>IFERROR(VLOOKUP(_xlfn.NUMBERVALUE(MID(CR25, SEARCH("!", CR25)+1, SEARCH("+", CR25)-SEARCH("!", CR25)-1)), Rankings!$A$2:$BK$161, 63, FALSE),0)</f>
        <v>0</v>
      </c>
      <c r="KS25" s="4">
        <f t="shared" si="119"/>
        <v>259</v>
      </c>
      <c r="KT25" s="4">
        <f t="shared" si="120"/>
        <v>104</v>
      </c>
      <c r="KU25" s="4">
        <f t="shared" si="121"/>
        <v>68</v>
      </c>
      <c r="KV25" s="4">
        <f t="shared" si="122"/>
        <v>0</v>
      </c>
      <c r="KY25" s="4">
        <f t="shared" si="123"/>
        <v>431</v>
      </c>
      <c r="KZ25" s="4"/>
      <c r="LB25">
        <f t="shared" si="124"/>
        <v>108</v>
      </c>
      <c r="LC25">
        <f t="shared" si="125"/>
        <v>50</v>
      </c>
      <c r="LD25">
        <f t="shared" si="126"/>
        <v>25</v>
      </c>
      <c r="LE25">
        <f t="shared" si="127"/>
        <v>0</v>
      </c>
      <c r="LF25">
        <f t="shared" si="128"/>
        <v>0</v>
      </c>
      <c r="LG25">
        <f t="shared" si="129"/>
        <v>14</v>
      </c>
      <c r="LH25">
        <f t="shared" si="130"/>
        <v>61</v>
      </c>
      <c r="LI25">
        <f t="shared" si="131"/>
        <v>43</v>
      </c>
      <c r="LJ25">
        <f t="shared" si="132"/>
        <v>62</v>
      </c>
      <c r="LK25">
        <f t="shared" si="133"/>
        <v>42</v>
      </c>
      <c r="LL25">
        <f t="shared" si="134"/>
        <v>26</v>
      </c>
      <c r="LM25">
        <f t="shared" si="135"/>
        <v>0</v>
      </c>
      <c r="LN25">
        <f t="shared" si="136"/>
        <v>0</v>
      </c>
      <c r="LO25">
        <f t="shared" si="137"/>
        <v>0</v>
      </c>
      <c r="LP25">
        <f t="shared" si="138"/>
        <v>0</v>
      </c>
      <c r="LQ25">
        <f t="shared" si="139"/>
        <v>0</v>
      </c>
      <c r="LR25">
        <f t="shared" si="140"/>
        <v>0</v>
      </c>
      <c r="LS25">
        <f t="shared" si="141"/>
        <v>0</v>
      </c>
      <c r="LT25">
        <f t="shared" si="142"/>
        <v>0</v>
      </c>
      <c r="LU25">
        <f t="shared" si="143"/>
        <v>0</v>
      </c>
      <c r="LV25">
        <f t="shared" si="144"/>
        <v>0</v>
      </c>
      <c r="LW25">
        <f t="shared" si="145"/>
        <v>0</v>
      </c>
      <c r="LX25">
        <f t="shared" si="146"/>
        <v>0</v>
      </c>
      <c r="LY25">
        <f t="shared" si="147"/>
        <v>0</v>
      </c>
      <c r="LZ25">
        <f t="shared" si="148"/>
        <v>0</v>
      </c>
      <c r="MA25">
        <f t="shared" si="149"/>
        <v>0</v>
      </c>
      <c r="MB25">
        <f t="shared" si="150"/>
        <v>0</v>
      </c>
      <c r="MC25">
        <f t="shared" si="151"/>
        <v>0</v>
      </c>
      <c r="MD25">
        <f t="shared" si="152"/>
        <v>0</v>
      </c>
      <c r="ME25">
        <f t="shared" si="153"/>
        <v>0</v>
      </c>
      <c r="MF25">
        <f t="shared" si="154"/>
        <v>0</v>
      </c>
      <c r="MG25">
        <f t="shared" si="155"/>
        <v>0</v>
      </c>
      <c r="MH25">
        <f t="shared" si="156"/>
        <v>0</v>
      </c>
      <c r="MI25">
        <f t="shared" si="157"/>
        <v>0</v>
      </c>
      <c r="MJ25">
        <f t="shared" si="158"/>
        <v>0</v>
      </c>
      <c r="MK25">
        <f t="shared" si="159"/>
        <v>0</v>
      </c>
      <c r="ML25">
        <f t="shared" si="160"/>
        <v>0</v>
      </c>
      <c r="MM25">
        <f t="shared" si="161"/>
        <v>0</v>
      </c>
      <c r="MN25">
        <f t="shared" si="162"/>
        <v>0</v>
      </c>
      <c r="MO25">
        <f t="shared" si="163"/>
        <v>0</v>
      </c>
      <c r="MP25">
        <f t="shared" si="164"/>
        <v>0</v>
      </c>
      <c r="MQ25">
        <f t="shared" si="165"/>
        <v>0</v>
      </c>
      <c r="MR25">
        <f t="shared" si="166"/>
        <v>0</v>
      </c>
      <c r="MS25">
        <f t="shared" si="167"/>
        <v>0</v>
      </c>
      <c r="MT25">
        <f t="shared" si="168"/>
        <v>0</v>
      </c>
      <c r="MU25">
        <f t="shared" si="169"/>
        <v>0</v>
      </c>
      <c r="MV25">
        <f t="shared" si="170"/>
        <v>0</v>
      </c>
      <c r="MW25">
        <f t="shared" si="171"/>
        <v>0</v>
      </c>
      <c r="MX25">
        <f t="shared" si="172"/>
        <v>0</v>
      </c>
      <c r="MY25">
        <f t="shared" si="173"/>
        <v>0</v>
      </c>
      <c r="MZ25">
        <f t="shared" si="174"/>
        <v>0</v>
      </c>
      <c r="NA25">
        <f t="shared" si="175"/>
        <v>0</v>
      </c>
      <c r="NB25">
        <f t="shared" si="176"/>
        <v>0</v>
      </c>
      <c r="NC25">
        <f t="shared" si="177"/>
        <v>0</v>
      </c>
      <c r="ND25">
        <f t="shared" si="178"/>
        <v>0</v>
      </c>
      <c r="NE25">
        <f t="shared" si="179"/>
        <v>0</v>
      </c>
      <c r="NF25">
        <f t="shared" si="180"/>
        <v>0</v>
      </c>
      <c r="NG25">
        <f t="shared" si="181"/>
        <v>0</v>
      </c>
      <c r="NH25">
        <f t="shared" si="182"/>
        <v>0</v>
      </c>
      <c r="NI25">
        <f t="shared" si="183"/>
        <v>0</v>
      </c>
      <c r="NJ25">
        <f t="shared" si="184"/>
        <v>0</v>
      </c>
      <c r="NK25">
        <f t="shared" si="185"/>
        <v>0</v>
      </c>
      <c r="NL25">
        <f t="shared" si="186"/>
        <v>0</v>
      </c>
      <c r="NM25">
        <f t="shared" si="187"/>
        <v>0</v>
      </c>
      <c r="NN25">
        <f t="shared" si="188"/>
        <v>0</v>
      </c>
      <c r="NO25">
        <f t="shared" si="189"/>
        <v>0</v>
      </c>
      <c r="NP25">
        <f t="shared" si="190"/>
        <v>0</v>
      </c>
      <c r="NQ25">
        <f t="shared" si="191"/>
        <v>0</v>
      </c>
      <c r="NR25">
        <f t="shared" si="192"/>
        <v>0</v>
      </c>
      <c r="NS25">
        <f t="shared" si="193"/>
        <v>0</v>
      </c>
      <c r="NT25">
        <f t="shared" si="194"/>
        <v>0</v>
      </c>
      <c r="NU25">
        <f t="shared" si="195"/>
        <v>0</v>
      </c>
      <c r="NV25">
        <f t="shared" si="196"/>
        <v>0</v>
      </c>
      <c r="NW25">
        <f t="shared" si="197"/>
        <v>0</v>
      </c>
      <c r="NX25">
        <f t="shared" si="198"/>
        <v>0</v>
      </c>
      <c r="NY25">
        <f t="shared" si="199"/>
        <v>0</v>
      </c>
      <c r="NZ25">
        <f t="shared" si="200"/>
        <v>0</v>
      </c>
      <c r="OA25">
        <f t="shared" si="201"/>
        <v>0</v>
      </c>
      <c r="OB25">
        <f t="shared" si="202"/>
        <v>0</v>
      </c>
      <c r="OC25">
        <f t="shared" si="203"/>
        <v>0</v>
      </c>
      <c r="OD25">
        <f t="shared" si="204"/>
        <v>0</v>
      </c>
      <c r="OE25">
        <f t="shared" si="205"/>
        <v>0</v>
      </c>
      <c r="OF25">
        <f t="shared" si="206"/>
        <v>0</v>
      </c>
      <c r="OG25">
        <f t="shared" si="207"/>
        <v>0</v>
      </c>
      <c r="OH25">
        <f t="shared" si="208"/>
        <v>0</v>
      </c>
      <c r="OJ25" s="4">
        <f t="shared" si="209"/>
        <v>132</v>
      </c>
      <c r="OK25" s="4">
        <f t="shared" si="210"/>
        <v>83</v>
      </c>
      <c r="OL25" s="4">
        <f t="shared" si="211"/>
        <v>75</v>
      </c>
      <c r="OM25" s="4">
        <f t="shared" si="212"/>
        <v>0</v>
      </c>
      <c r="OP25" s="4">
        <f t="shared" si="213"/>
        <v>290</v>
      </c>
      <c r="OQ25" s="4"/>
      <c r="OS25">
        <f t="shared" si="214"/>
        <v>13</v>
      </c>
      <c r="OT25">
        <f t="shared" si="215"/>
        <v>39</v>
      </c>
      <c r="OU25">
        <f t="shared" si="216"/>
        <v>13</v>
      </c>
      <c r="OV25">
        <f t="shared" si="217"/>
        <v>0</v>
      </c>
      <c r="OW25">
        <f t="shared" si="218"/>
        <v>0</v>
      </c>
      <c r="OX25">
        <f t="shared" si="219"/>
        <v>41</v>
      </c>
      <c r="OY25">
        <f t="shared" si="220"/>
        <v>36</v>
      </c>
      <c r="OZ25">
        <f t="shared" si="221"/>
        <v>47</v>
      </c>
      <c r="PA25">
        <f t="shared" si="222"/>
        <v>26</v>
      </c>
      <c r="PB25">
        <f t="shared" si="223"/>
        <v>19</v>
      </c>
      <c r="PC25">
        <f t="shared" si="224"/>
        <v>56</v>
      </c>
      <c r="PD25">
        <f t="shared" si="225"/>
        <v>0</v>
      </c>
      <c r="PE25">
        <f t="shared" si="226"/>
        <v>0</v>
      </c>
      <c r="PF25">
        <f t="shared" si="227"/>
        <v>0</v>
      </c>
      <c r="PG25">
        <f t="shared" si="228"/>
        <v>0</v>
      </c>
      <c r="PH25">
        <f t="shared" si="229"/>
        <v>0</v>
      </c>
      <c r="PI25">
        <f t="shared" si="230"/>
        <v>0</v>
      </c>
      <c r="PJ25">
        <f t="shared" si="231"/>
        <v>0</v>
      </c>
      <c r="PK25">
        <f t="shared" si="232"/>
        <v>0</v>
      </c>
      <c r="PL25">
        <f t="shared" si="233"/>
        <v>0</v>
      </c>
      <c r="PM25">
        <f t="shared" si="234"/>
        <v>0</v>
      </c>
      <c r="PN25">
        <f t="shared" si="235"/>
        <v>0</v>
      </c>
      <c r="PO25">
        <f t="shared" si="236"/>
        <v>0</v>
      </c>
      <c r="PP25">
        <f t="shared" si="237"/>
        <v>0</v>
      </c>
      <c r="PQ25">
        <f t="shared" si="238"/>
        <v>0</v>
      </c>
      <c r="PR25">
        <f t="shared" si="239"/>
        <v>0</v>
      </c>
      <c r="PS25">
        <f t="shared" si="240"/>
        <v>0</v>
      </c>
      <c r="PT25">
        <f t="shared" si="241"/>
        <v>0</v>
      </c>
      <c r="PU25">
        <f t="shared" si="242"/>
        <v>0</v>
      </c>
      <c r="PV25">
        <f t="shared" si="243"/>
        <v>0</v>
      </c>
      <c r="PW25">
        <f t="shared" si="244"/>
        <v>0</v>
      </c>
      <c r="PX25">
        <f t="shared" si="245"/>
        <v>0</v>
      </c>
      <c r="PY25">
        <f t="shared" si="246"/>
        <v>0</v>
      </c>
      <c r="PZ25">
        <f t="shared" si="247"/>
        <v>0</v>
      </c>
      <c r="QA25">
        <f t="shared" si="248"/>
        <v>0</v>
      </c>
      <c r="QB25">
        <f t="shared" si="249"/>
        <v>0</v>
      </c>
      <c r="QC25">
        <f t="shared" si="250"/>
        <v>0</v>
      </c>
      <c r="QD25">
        <f t="shared" si="251"/>
        <v>0</v>
      </c>
      <c r="QE25">
        <f t="shared" si="252"/>
        <v>0</v>
      </c>
      <c r="QF25">
        <f t="shared" si="253"/>
        <v>0</v>
      </c>
      <c r="QG25">
        <f t="shared" si="254"/>
        <v>0</v>
      </c>
      <c r="QH25">
        <f t="shared" si="255"/>
        <v>0</v>
      </c>
      <c r="QI25">
        <f t="shared" si="256"/>
        <v>0</v>
      </c>
      <c r="QJ25">
        <f t="shared" si="257"/>
        <v>0</v>
      </c>
      <c r="QK25">
        <f t="shared" si="258"/>
        <v>0</v>
      </c>
      <c r="QL25">
        <f t="shared" si="259"/>
        <v>0</v>
      </c>
      <c r="QM25">
        <f t="shared" si="260"/>
        <v>0</v>
      </c>
      <c r="QN25">
        <f t="shared" si="261"/>
        <v>0</v>
      </c>
      <c r="QO25">
        <f t="shared" si="262"/>
        <v>0</v>
      </c>
      <c r="QP25">
        <f t="shared" si="263"/>
        <v>0</v>
      </c>
      <c r="QQ25">
        <f t="shared" si="264"/>
        <v>0</v>
      </c>
      <c r="QR25">
        <f t="shared" si="265"/>
        <v>0</v>
      </c>
      <c r="QS25">
        <f t="shared" si="266"/>
        <v>0</v>
      </c>
      <c r="QT25">
        <f t="shared" si="267"/>
        <v>0</v>
      </c>
      <c r="QU25">
        <f t="shared" si="268"/>
        <v>0</v>
      </c>
      <c r="QV25">
        <f t="shared" si="269"/>
        <v>0</v>
      </c>
      <c r="QW25">
        <f t="shared" si="270"/>
        <v>0</v>
      </c>
      <c r="QX25">
        <f t="shared" si="271"/>
        <v>0</v>
      </c>
      <c r="QY25">
        <f t="shared" si="272"/>
        <v>0</v>
      </c>
      <c r="QZ25">
        <f t="shared" si="273"/>
        <v>0</v>
      </c>
      <c r="RA25">
        <f t="shared" si="274"/>
        <v>0</v>
      </c>
      <c r="RB25">
        <f t="shared" si="275"/>
        <v>0</v>
      </c>
      <c r="RC25">
        <f t="shared" si="276"/>
        <v>0</v>
      </c>
      <c r="RD25">
        <f t="shared" si="277"/>
        <v>0</v>
      </c>
      <c r="RE25">
        <f t="shared" si="278"/>
        <v>0</v>
      </c>
      <c r="RF25">
        <f t="shared" si="279"/>
        <v>0</v>
      </c>
      <c r="RG25">
        <f t="shared" si="280"/>
        <v>0</v>
      </c>
      <c r="RH25">
        <f t="shared" si="281"/>
        <v>0</v>
      </c>
      <c r="RI25">
        <f t="shared" si="282"/>
        <v>0</v>
      </c>
      <c r="RJ25">
        <f t="shared" si="283"/>
        <v>0</v>
      </c>
      <c r="RK25">
        <f t="shared" si="284"/>
        <v>0</v>
      </c>
      <c r="RL25">
        <f t="shared" si="285"/>
        <v>0</v>
      </c>
      <c r="RM25">
        <f t="shared" si="286"/>
        <v>0</v>
      </c>
      <c r="RN25">
        <f t="shared" si="287"/>
        <v>0</v>
      </c>
      <c r="RO25">
        <f t="shared" si="288"/>
        <v>0</v>
      </c>
      <c r="RP25">
        <f t="shared" si="289"/>
        <v>0</v>
      </c>
      <c r="RQ25">
        <f t="shared" si="290"/>
        <v>0</v>
      </c>
      <c r="RR25">
        <f t="shared" si="291"/>
        <v>0</v>
      </c>
      <c r="RS25">
        <f t="shared" si="292"/>
        <v>0</v>
      </c>
      <c r="RT25">
        <f t="shared" si="293"/>
        <v>0</v>
      </c>
      <c r="RU25">
        <f t="shared" si="294"/>
        <v>0</v>
      </c>
      <c r="RV25">
        <f t="shared" si="295"/>
        <v>0</v>
      </c>
      <c r="RW25">
        <f t="shared" si="296"/>
        <v>0</v>
      </c>
      <c r="RX25">
        <f t="shared" si="297"/>
        <v>0</v>
      </c>
      <c r="RY25">
        <f t="shared" si="298"/>
        <v>0</v>
      </c>
      <c r="SA25" s="4">
        <f t="shared" si="299"/>
        <v>25.33</v>
      </c>
      <c r="SB25" s="4">
        <f t="shared" si="300"/>
        <v>9.2100000000000009</v>
      </c>
      <c r="SC25" s="4">
        <f t="shared" si="301"/>
        <v>10.3</v>
      </c>
      <c r="SD25" s="4">
        <f t="shared" si="302"/>
        <v>0</v>
      </c>
      <c r="SF25" s="4">
        <f t="shared" si="303"/>
        <v>44.84</v>
      </c>
      <c r="SI25">
        <f t="shared" si="304"/>
        <v>5.79</v>
      </c>
      <c r="SJ25">
        <f t="shared" si="305"/>
        <v>4.5</v>
      </c>
      <c r="SK25">
        <f t="shared" si="306"/>
        <v>3.75</v>
      </c>
      <c r="SL25" t="str">
        <f t="shared" si="307"/>
        <v>0</v>
      </c>
      <c r="SM25" t="str">
        <f t="shared" si="308"/>
        <v>0</v>
      </c>
      <c r="SN25">
        <f t="shared" si="309"/>
        <v>5</v>
      </c>
      <c r="SO25">
        <f t="shared" si="310"/>
        <v>4.33</v>
      </c>
      <c r="SP25">
        <f t="shared" si="311"/>
        <v>4.88</v>
      </c>
      <c r="SQ25">
        <f t="shared" si="312"/>
        <v>6.29</v>
      </c>
      <c r="SR25">
        <f t="shared" si="313"/>
        <v>5.8</v>
      </c>
      <c r="SS25">
        <f t="shared" si="314"/>
        <v>4.5</v>
      </c>
      <c r="ST25" t="str">
        <f t="shared" si="315"/>
        <v>0</v>
      </c>
      <c r="SU25" t="str">
        <f t="shared" si="316"/>
        <v>0</v>
      </c>
      <c r="SV25" t="str">
        <f t="shared" si="317"/>
        <v>0</v>
      </c>
      <c r="SW25" t="str">
        <f t="shared" si="318"/>
        <v>0</v>
      </c>
      <c r="SX25" t="str">
        <f t="shared" si="319"/>
        <v>0</v>
      </c>
      <c r="SY25" t="str">
        <f t="shared" si="320"/>
        <v>0</v>
      </c>
      <c r="SZ25" t="str">
        <f t="shared" si="321"/>
        <v>0</v>
      </c>
      <c r="TA25" t="str">
        <f t="shared" si="322"/>
        <v>0</v>
      </c>
      <c r="TB25" t="str">
        <f t="shared" si="323"/>
        <v>0</v>
      </c>
      <c r="TC25" t="str">
        <f t="shared" si="324"/>
        <v>0</v>
      </c>
      <c r="TD25" t="str">
        <f t="shared" si="325"/>
        <v>0</v>
      </c>
      <c r="TE25" t="str">
        <f t="shared" si="326"/>
        <v>0</v>
      </c>
      <c r="TF25" t="str">
        <f t="shared" si="327"/>
        <v>0</v>
      </c>
      <c r="TG25" t="str">
        <f t="shared" si="328"/>
        <v>0</v>
      </c>
      <c r="TH25" t="str">
        <f t="shared" si="329"/>
        <v>0</v>
      </c>
      <c r="TI25" t="str">
        <f t="shared" si="330"/>
        <v>0</v>
      </c>
      <c r="TJ25" t="str">
        <f t="shared" si="331"/>
        <v>0</v>
      </c>
      <c r="TK25" t="str">
        <f t="shared" si="332"/>
        <v>0</v>
      </c>
      <c r="TL25" t="str">
        <f t="shared" si="333"/>
        <v>0</v>
      </c>
      <c r="TM25" t="str">
        <f t="shared" si="334"/>
        <v>0</v>
      </c>
      <c r="TN25" t="str">
        <f t="shared" si="335"/>
        <v>0</v>
      </c>
      <c r="TO25" t="str">
        <f t="shared" si="336"/>
        <v>0</v>
      </c>
      <c r="TP25" t="str">
        <f t="shared" si="337"/>
        <v>0</v>
      </c>
      <c r="TQ25" t="str">
        <f t="shared" si="338"/>
        <v>0</v>
      </c>
      <c r="TR25" t="str">
        <f t="shared" si="339"/>
        <v>0</v>
      </c>
      <c r="TS25" t="str">
        <f t="shared" si="340"/>
        <v>0</v>
      </c>
      <c r="TT25" t="str">
        <f t="shared" si="341"/>
        <v>0</v>
      </c>
      <c r="TU25" t="str">
        <f t="shared" si="342"/>
        <v>0</v>
      </c>
      <c r="TV25" t="str">
        <f t="shared" si="343"/>
        <v>0</v>
      </c>
      <c r="TW25" t="str">
        <f t="shared" si="344"/>
        <v>0</v>
      </c>
      <c r="TX25" t="str">
        <f t="shared" si="345"/>
        <v>0</v>
      </c>
      <c r="TY25" t="str">
        <f t="shared" si="346"/>
        <v>0</v>
      </c>
      <c r="TZ25" t="str">
        <f t="shared" si="347"/>
        <v>0</v>
      </c>
      <c r="UA25" t="str">
        <f t="shared" si="348"/>
        <v>0</v>
      </c>
      <c r="UB25" t="str">
        <f t="shared" si="349"/>
        <v>0</v>
      </c>
      <c r="UC25" t="str">
        <f t="shared" si="350"/>
        <v>0</v>
      </c>
      <c r="UD25" t="str">
        <f t="shared" si="351"/>
        <v>0</v>
      </c>
      <c r="UE25" t="str">
        <f t="shared" si="352"/>
        <v>0</v>
      </c>
      <c r="UF25" t="str">
        <f t="shared" si="353"/>
        <v>0</v>
      </c>
      <c r="UG25" t="str">
        <f t="shared" si="354"/>
        <v>0</v>
      </c>
      <c r="UH25" t="str">
        <f t="shared" si="355"/>
        <v>0</v>
      </c>
      <c r="UI25" t="str">
        <f t="shared" si="356"/>
        <v>0</v>
      </c>
      <c r="UJ25" t="str">
        <f t="shared" si="357"/>
        <v>0</v>
      </c>
      <c r="UK25" t="str">
        <f t="shared" si="358"/>
        <v>0</v>
      </c>
      <c r="UL25" t="str">
        <f t="shared" si="359"/>
        <v>0</v>
      </c>
      <c r="UM25" t="str">
        <f t="shared" si="360"/>
        <v>0</v>
      </c>
      <c r="UN25" t="str">
        <f t="shared" si="361"/>
        <v>0</v>
      </c>
      <c r="UO25" t="str">
        <f t="shared" si="362"/>
        <v>0</v>
      </c>
      <c r="UP25" t="str">
        <f t="shared" si="363"/>
        <v>0</v>
      </c>
      <c r="UQ25" t="str">
        <f t="shared" si="364"/>
        <v>0</v>
      </c>
      <c r="UR25" t="str">
        <f t="shared" si="365"/>
        <v>0</v>
      </c>
      <c r="US25" t="str">
        <f t="shared" si="366"/>
        <v>0</v>
      </c>
      <c r="UT25" t="str">
        <f t="shared" si="367"/>
        <v>0</v>
      </c>
      <c r="UU25" t="str">
        <f t="shared" si="368"/>
        <v>0</v>
      </c>
      <c r="UV25" t="str">
        <f t="shared" si="369"/>
        <v>0</v>
      </c>
      <c r="UW25" t="str">
        <f t="shared" si="370"/>
        <v>0</v>
      </c>
      <c r="UX25" t="str">
        <f t="shared" si="371"/>
        <v>0</v>
      </c>
      <c r="UY25" t="str">
        <f t="shared" si="372"/>
        <v>0</v>
      </c>
      <c r="UZ25" t="str">
        <f t="shared" si="373"/>
        <v>0</v>
      </c>
      <c r="VA25" t="str">
        <f t="shared" si="374"/>
        <v>0</v>
      </c>
      <c r="VB25" t="str">
        <f t="shared" si="375"/>
        <v>0</v>
      </c>
      <c r="VC25" t="str">
        <f t="shared" si="376"/>
        <v>0</v>
      </c>
      <c r="VD25" t="str">
        <f t="shared" si="377"/>
        <v>0</v>
      </c>
      <c r="VE25" t="str">
        <f t="shared" si="378"/>
        <v>0</v>
      </c>
      <c r="VF25" t="str">
        <f t="shared" si="379"/>
        <v>0</v>
      </c>
      <c r="VG25" t="str">
        <f t="shared" si="380"/>
        <v>0</v>
      </c>
      <c r="VH25" t="str">
        <f t="shared" si="381"/>
        <v>0</v>
      </c>
      <c r="VI25" t="str">
        <f t="shared" si="382"/>
        <v>0</v>
      </c>
      <c r="VJ25" t="str">
        <f t="shared" si="383"/>
        <v>0</v>
      </c>
      <c r="VK25" t="str">
        <f t="shared" si="384"/>
        <v>0</v>
      </c>
      <c r="VL25" t="str">
        <f t="shared" si="385"/>
        <v>0</v>
      </c>
      <c r="VM25" t="str">
        <f t="shared" si="386"/>
        <v>0</v>
      </c>
      <c r="VN25" t="str">
        <f t="shared" si="387"/>
        <v>0</v>
      </c>
      <c r="VO25" t="str">
        <f t="shared" si="388"/>
        <v>0</v>
      </c>
      <c r="VQ25" s="4">
        <f t="shared" si="389"/>
        <v>54.18</v>
      </c>
      <c r="VR25" s="4">
        <f t="shared" si="390"/>
        <v>-0.29999999999999982</v>
      </c>
      <c r="VS25" s="4">
        <f t="shared" si="391"/>
        <v>31.14</v>
      </c>
      <c r="VT25" s="4">
        <f t="shared" si="392"/>
        <v>0</v>
      </c>
      <c r="VV25" s="4">
        <f t="shared" si="393"/>
        <v>85.02000000000001</v>
      </c>
      <c r="VY25">
        <f t="shared" si="394"/>
        <v>12.69</v>
      </c>
      <c r="VZ25">
        <f t="shared" si="395"/>
        <v>10.35</v>
      </c>
      <c r="WA25">
        <f t="shared" si="396"/>
        <v>9</v>
      </c>
      <c r="WB25">
        <f t="shared" si="397"/>
        <v>0</v>
      </c>
      <c r="WC25">
        <f t="shared" si="398"/>
        <v>0</v>
      </c>
      <c r="WD25">
        <f t="shared" si="399"/>
        <v>6.36</v>
      </c>
      <c r="WE25">
        <f t="shared" si="400"/>
        <v>2.66</v>
      </c>
      <c r="WF25">
        <f t="shared" si="401"/>
        <v>-2.96</v>
      </c>
      <c r="WG25">
        <f t="shared" si="402"/>
        <v>15.78</v>
      </c>
      <c r="WH25">
        <f t="shared" si="403"/>
        <v>24.75</v>
      </c>
      <c r="WI25">
        <f t="shared" si="404"/>
        <v>6.39</v>
      </c>
      <c r="WJ25">
        <f t="shared" si="405"/>
        <v>0</v>
      </c>
      <c r="WK25">
        <f t="shared" si="406"/>
        <v>0</v>
      </c>
      <c r="WL25">
        <f t="shared" si="407"/>
        <v>0</v>
      </c>
      <c r="WM25">
        <f t="shared" si="408"/>
        <v>0</v>
      </c>
      <c r="WN25">
        <f t="shared" si="409"/>
        <v>0</v>
      </c>
      <c r="WO25">
        <f t="shared" si="410"/>
        <v>0</v>
      </c>
      <c r="WP25">
        <f t="shared" si="411"/>
        <v>0</v>
      </c>
      <c r="WQ25">
        <f t="shared" si="412"/>
        <v>0</v>
      </c>
      <c r="WR25">
        <f t="shared" si="413"/>
        <v>0</v>
      </c>
      <c r="WS25">
        <f t="shared" si="414"/>
        <v>0</v>
      </c>
      <c r="WT25">
        <f t="shared" si="415"/>
        <v>0</v>
      </c>
      <c r="WU25">
        <f t="shared" si="416"/>
        <v>0</v>
      </c>
      <c r="WV25">
        <f t="shared" si="417"/>
        <v>0</v>
      </c>
      <c r="WW25">
        <f t="shared" si="418"/>
        <v>0</v>
      </c>
      <c r="WX25">
        <f t="shared" si="419"/>
        <v>0</v>
      </c>
      <c r="WY25">
        <f t="shared" si="420"/>
        <v>0</v>
      </c>
      <c r="WZ25">
        <f t="shared" si="421"/>
        <v>0</v>
      </c>
      <c r="XA25">
        <f t="shared" si="422"/>
        <v>0</v>
      </c>
      <c r="XB25">
        <f t="shared" si="423"/>
        <v>0</v>
      </c>
      <c r="XC25">
        <f t="shared" si="424"/>
        <v>0</v>
      </c>
      <c r="XD25">
        <f t="shared" si="425"/>
        <v>0</v>
      </c>
      <c r="XE25">
        <f t="shared" si="426"/>
        <v>0</v>
      </c>
      <c r="XF25">
        <f t="shared" si="427"/>
        <v>0</v>
      </c>
      <c r="XG25">
        <f t="shared" si="428"/>
        <v>0</v>
      </c>
      <c r="XH25">
        <f t="shared" si="429"/>
        <v>0</v>
      </c>
      <c r="XI25">
        <f t="shared" si="430"/>
        <v>0</v>
      </c>
      <c r="XJ25">
        <f t="shared" si="431"/>
        <v>0</v>
      </c>
      <c r="XK25">
        <f t="shared" si="432"/>
        <v>0</v>
      </c>
      <c r="XL25">
        <f t="shared" si="433"/>
        <v>0</v>
      </c>
      <c r="XM25">
        <f t="shared" si="434"/>
        <v>0</v>
      </c>
      <c r="XN25">
        <f t="shared" si="435"/>
        <v>0</v>
      </c>
      <c r="XO25">
        <f t="shared" si="436"/>
        <v>0</v>
      </c>
      <c r="XP25">
        <f t="shared" si="437"/>
        <v>0</v>
      </c>
      <c r="XQ25">
        <f t="shared" si="438"/>
        <v>0</v>
      </c>
      <c r="XR25">
        <f t="shared" si="439"/>
        <v>0</v>
      </c>
      <c r="XS25">
        <f t="shared" si="440"/>
        <v>0</v>
      </c>
      <c r="XT25">
        <f t="shared" si="441"/>
        <v>0</v>
      </c>
      <c r="XU25">
        <f t="shared" si="442"/>
        <v>0</v>
      </c>
      <c r="XV25">
        <f t="shared" si="443"/>
        <v>0</v>
      </c>
      <c r="XW25">
        <f t="shared" si="444"/>
        <v>0</v>
      </c>
      <c r="XX25">
        <f t="shared" si="445"/>
        <v>0</v>
      </c>
      <c r="XY25">
        <f t="shared" si="446"/>
        <v>0</v>
      </c>
      <c r="XZ25">
        <f t="shared" si="447"/>
        <v>0</v>
      </c>
      <c r="YA25">
        <f t="shared" si="448"/>
        <v>0</v>
      </c>
      <c r="YB25">
        <f t="shared" si="449"/>
        <v>0</v>
      </c>
      <c r="YC25">
        <f t="shared" si="450"/>
        <v>0</v>
      </c>
      <c r="YD25">
        <f t="shared" si="451"/>
        <v>0</v>
      </c>
      <c r="YE25">
        <f t="shared" si="452"/>
        <v>0</v>
      </c>
      <c r="YF25">
        <f t="shared" si="453"/>
        <v>0</v>
      </c>
      <c r="YG25">
        <f t="shared" si="454"/>
        <v>0</v>
      </c>
      <c r="YH25">
        <f t="shared" si="455"/>
        <v>0</v>
      </c>
      <c r="YI25">
        <f t="shared" si="456"/>
        <v>0</v>
      </c>
      <c r="YJ25">
        <f t="shared" si="457"/>
        <v>0</v>
      </c>
      <c r="YK25">
        <f t="shared" si="458"/>
        <v>0</v>
      </c>
      <c r="YL25">
        <f t="shared" si="459"/>
        <v>0</v>
      </c>
      <c r="YM25">
        <f t="shared" si="460"/>
        <v>0</v>
      </c>
      <c r="YN25">
        <f t="shared" si="461"/>
        <v>0</v>
      </c>
      <c r="YO25">
        <f t="shared" si="462"/>
        <v>0</v>
      </c>
      <c r="YP25">
        <f t="shared" si="463"/>
        <v>0</v>
      </c>
      <c r="YQ25">
        <f t="shared" si="464"/>
        <v>0</v>
      </c>
      <c r="YR25">
        <f t="shared" si="465"/>
        <v>0</v>
      </c>
      <c r="YS25">
        <f t="shared" si="466"/>
        <v>0</v>
      </c>
      <c r="YT25">
        <f t="shared" si="467"/>
        <v>0</v>
      </c>
      <c r="YU25">
        <f t="shared" si="468"/>
        <v>0</v>
      </c>
      <c r="YV25">
        <f t="shared" si="469"/>
        <v>0</v>
      </c>
      <c r="YW25">
        <f t="shared" si="470"/>
        <v>0</v>
      </c>
      <c r="YX25">
        <f t="shared" si="471"/>
        <v>0</v>
      </c>
      <c r="YY25">
        <f t="shared" si="472"/>
        <v>0</v>
      </c>
      <c r="YZ25">
        <f t="shared" si="473"/>
        <v>0</v>
      </c>
      <c r="ZA25">
        <f t="shared" si="474"/>
        <v>0</v>
      </c>
      <c r="ZB25">
        <f t="shared" si="475"/>
        <v>0</v>
      </c>
      <c r="ZC25">
        <f t="shared" si="476"/>
        <v>0</v>
      </c>
      <c r="ZD25">
        <f t="shared" si="477"/>
        <v>0</v>
      </c>
      <c r="ZE25">
        <f t="shared" si="478"/>
        <v>0</v>
      </c>
      <c r="ZG25" s="4">
        <f t="shared" si="479"/>
        <v>333</v>
      </c>
      <c r="ZH25" s="4">
        <f t="shared" si="480"/>
        <v>199</v>
      </c>
      <c r="ZI25" s="4">
        <f t="shared" si="481"/>
        <v>135</v>
      </c>
      <c r="ZJ25" s="4">
        <f t="shared" si="482"/>
        <v>0</v>
      </c>
      <c r="ZL25" s="4">
        <f t="shared" si="483"/>
        <v>667</v>
      </c>
      <c r="ZO25">
        <f t="shared" si="484"/>
        <v>51</v>
      </c>
      <c r="ZP25">
        <f t="shared" si="485"/>
        <v>60</v>
      </c>
      <c r="ZQ25">
        <f t="shared" si="486"/>
        <v>59</v>
      </c>
      <c r="ZR25">
        <f t="shared" si="487"/>
        <v>0</v>
      </c>
      <c r="ZS25">
        <f t="shared" si="488"/>
        <v>0</v>
      </c>
      <c r="ZT25">
        <f t="shared" si="489"/>
        <v>107</v>
      </c>
      <c r="ZU25">
        <f t="shared" si="490"/>
        <v>98</v>
      </c>
      <c r="ZV25">
        <f t="shared" si="491"/>
        <v>101</v>
      </c>
      <c r="ZW25">
        <f t="shared" si="492"/>
        <v>56</v>
      </c>
      <c r="ZX25">
        <f t="shared" si="493"/>
        <v>51</v>
      </c>
      <c r="ZY25">
        <f t="shared" si="494"/>
        <v>84</v>
      </c>
      <c r="ZZ25">
        <f t="shared" si="495"/>
        <v>0</v>
      </c>
      <c r="AAA25">
        <f t="shared" si="496"/>
        <v>0</v>
      </c>
      <c r="AAB25">
        <f t="shared" si="497"/>
        <v>0</v>
      </c>
      <c r="AAC25">
        <f t="shared" si="498"/>
        <v>0</v>
      </c>
      <c r="AAD25">
        <f t="shared" si="499"/>
        <v>0</v>
      </c>
      <c r="AAE25">
        <f t="shared" si="500"/>
        <v>0</v>
      </c>
      <c r="AAF25">
        <f t="shared" si="501"/>
        <v>0</v>
      </c>
      <c r="AAG25">
        <f t="shared" si="502"/>
        <v>0</v>
      </c>
      <c r="AAH25">
        <f t="shared" si="503"/>
        <v>0</v>
      </c>
      <c r="AAI25">
        <f t="shared" si="504"/>
        <v>0</v>
      </c>
      <c r="AAJ25">
        <f t="shared" si="505"/>
        <v>0</v>
      </c>
      <c r="AAK25">
        <f t="shared" si="506"/>
        <v>0</v>
      </c>
      <c r="AAL25">
        <f t="shared" si="507"/>
        <v>0</v>
      </c>
      <c r="AAM25">
        <f t="shared" si="508"/>
        <v>0</v>
      </c>
      <c r="AAN25">
        <f t="shared" si="509"/>
        <v>0</v>
      </c>
      <c r="AAO25">
        <f t="shared" si="510"/>
        <v>0</v>
      </c>
      <c r="AAP25">
        <f t="shared" si="511"/>
        <v>0</v>
      </c>
      <c r="AAQ25">
        <f t="shared" si="512"/>
        <v>0</v>
      </c>
      <c r="AAR25">
        <f t="shared" si="513"/>
        <v>0</v>
      </c>
      <c r="AAS25">
        <f t="shared" si="514"/>
        <v>0</v>
      </c>
      <c r="AAT25">
        <f t="shared" si="515"/>
        <v>0</v>
      </c>
      <c r="AAU25">
        <f t="shared" si="516"/>
        <v>0</v>
      </c>
      <c r="AAV25">
        <f t="shared" si="517"/>
        <v>0</v>
      </c>
      <c r="AAW25">
        <f t="shared" si="518"/>
        <v>0</v>
      </c>
      <c r="AAX25">
        <f t="shared" si="519"/>
        <v>0</v>
      </c>
      <c r="AAY25">
        <f t="shared" si="520"/>
        <v>0</v>
      </c>
      <c r="AAZ25">
        <f t="shared" si="521"/>
        <v>0</v>
      </c>
      <c r="ABA25">
        <f t="shared" si="522"/>
        <v>0</v>
      </c>
      <c r="ABB25">
        <f t="shared" si="523"/>
        <v>0</v>
      </c>
      <c r="ABC25">
        <f t="shared" si="524"/>
        <v>0</v>
      </c>
      <c r="ABD25">
        <f t="shared" si="525"/>
        <v>0</v>
      </c>
      <c r="ABE25">
        <f t="shared" si="526"/>
        <v>0</v>
      </c>
      <c r="ABF25">
        <f t="shared" si="527"/>
        <v>0</v>
      </c>
      <c r="ABG25">
        <f t="shared" si="528"/>
        <v>0</v>
      </c>
      <c r="ABH25">
        <f t="shared" si="529"/>
        <v>0</v>
      </c>
      <c r="ABI25">
        <f t="shared" si="530"/>
        <v>0</v>
      </c>
      <c r="ABJ25">
        <f t="shared" si="531"/>
        <v>0</v>
      </c>
      <c r="ABK25">
        <f t="shared" si="532"/>
        <v>0</v>
      </c>
      <c r="ABL25">
        <f t="shared" si="533"/>
        <v>0</v>
      </c>
      <c r="ABM25">
        <f t="shared" si="534"/>
        <v>0</v>
      </c>
      <c r="ABN25">
        <f t="shared" si="535"/>
        <v>0</v>
      </c>
      <c r="ABO25">
        <f t="shared" si="536"/>
        <v>0</v>
      </c>
      <c r="ABP25">
        <f t="shared" si="537"/>
        <v>0</v>
      </c>
      <c r="ABQ25">
        <f t="shared" si="538"/>
        <v>0</v>
      </c>
      <c r="ABR25">
        <f t="shared" si="539"/>
        <v>0</v>
      </c>
      <c r="ABS25">
        <f t="shared" si="540"/>
        <v>0</v>
      </c>
      <c r="ABT25">
        <f t="shared" si="541"/>
        <v>0</v>
      </c>
      <c r="ABU25">
        <f t="shared" si="542"/>
        <v>0</v>
      </c>
      <c r="ABV25">
        <f t="shared" si="543"/>
        <v>0</v>
      </c>
      <c r="ABW25">
        <f t="shared" si="544"/>
        <v>0</v>
      </c>
      <c r="ABX25">
        <f t="shared" si="545"/>
        <v>0</v>
      </c>
      <c r="ABY25">
        <f t="shared" si="546"/>
        <v>0</v>
      </c>
      <c r="ABZ25">
        <f t="shared" si="547"/>
        <v>0</v>
      </c>
      <c r="ACA25">
        <f t="shared" si="548"/>
        <v>0</v>
      </c>
      <c r="ACB25">
        <f t="shared" si="549"/>
        <v>0</v>
      </c>
      <c r="ACC25">
        <f t="shared" si="550"/>
        <v>0</v>
      </c>
      <c r="ACD25">
        <f t="shared" si="551"/>
        <v>0</v>
      </c>
      <c r="ACE25">
        <f t="shared" si="552"/>
        <v>0</v>
      </c>
      <c r="ACF25">
        <f t="shared" si="553"/>
        <v>0</v>
      </c>
      <c r="ACG25">
        <f t="shared" si="554"/>
        <v>0</v>
      </c>
      <c r="ACH25">
        <f t="shared" si="555"/>
        <v>0</v>
      </c>
      <c r="ACI25">
        <f t="shared" si="556"/>
        <v>0</v>
      </c>
      <c r="ACJ25">
        <f t="shared" si="557"/>
        <v>0</v>
      </c>
      <c r="ACK25">
        <f t="shared" si="558"/>
        <v>0</v>
      </c>
      <c r="ACL25">
        <f t="shared" si="559"/>
        <v>0</v>
      </c>
      <c r="ACM25">
        <f t="shared" si="560"/>
        <v>0</v>
      </c>
      <c r="ACN25">
        <f t="shared" si="561"/>
        <v>0</v>
      </c>
      <c r="ACO25">
        <f t="shared" si="562"/>
        <v>0</v>
      </c>
      <c r="ACP25">
        <f t="shared" si="563"/>
        <v>0</v>
      </c>
      <c r="ACQ25">
        <f t="shared" si="564"/>
        <v>0</v>
      </c>
      <c r="ACR25">
        <f t="shared" si="565"/>
        <v>0</v>
      </c>
      <c r="ACS25">
        <f t="shared" si="566"/>
        <v>0</v>
      </c>
      <c r="ACT25">
        <f t="shared" si="567"/>
        <v>0</v>
      </c>
      <c r="ACU25">
        <f t="shared" si="568"/>
        <v>0</v>
      </c>
      <c r="ACW25" s="4">
        <f t="shared" si="569"/>
        <v>484.1</v>
      </c>
      <c r="ACX25" s="4">
        <f t="shared" si="570"/>
        <v>150.80000000000001</v>
      </c>
      <c r="ACY25" s="4">
        <f t="shared" si="571"/>
        <v>74.599999999999994</v>
      </c>
      <c r="ACZ25" s="4">
        <f t="shared" si="572"/>
        <v>0</v>
      </c>
      <c r="ADA25" s="88">
        <f t="shared" si="573"/>
        <v>8.6833173384369644</v>
      </c>
      <c r="ADB25" s="4">
        <f t="shared" si="574"/>
        <v>709.50000000000011</v>
      </c>
      <c r="ADC25" s="5">
        <f t="shared" si="575"/>
        <v>9.8397154430400064</v>
      </c>
      <c r="ADD25" s="5">
        <f t="shared" si="576"/>
        <v>6.1073725938409877</v>
      </c>
      <c r="ADE25">
        <f t="shared" si="577"/>
        <v>266.8</v>
      </c>
      <c r="ADF25">
        <f t="shared" si="578"/>
        <v>63.6</v>
      </c>
      <c r="ADG25">
        <f t="shared" si="579"/>
        <v>44.7</v>
      </c>
      <c r="ADH25">
        <f t="shared" si="580"/>
        <v>0</v>
      </c>
      <c r="ADI25">
        <f t="shared" si="581"/>
        <v>0</v>
      </c>
      <c r="ADJ25">
        <f t="shared" si="582"/>
        <v>0</v>
      </c>
      <c r="ADK25">
        <f t="shared" si="583"/>
        <v>112.4</v>
      </c>
      <c r="ADL25">
        <f t="shared" si="584"/>
        <v>38.4</v>
      </c>
      <c r="ADM25">
        <f t="shared" si="585"/>
        <v>109</v>
      </c>
      <c r="ADN25">
        <f t="shared" si="586"/>
        <v>74.599999999999994</v>
      </c>
      <c r="ADO25">
        <f t="shared" si="587"/>
        <v>0</v>
      </c>
      <c r="ADP25">
        <f t="shared" si="588"/>
        <v>0</v>
      </c>
      <c r="ADQ25">
        <f t="shared" si="589"/>
        <v>0</v>
      </c>
      <c r="ADR25">
        <f t="shared" si="590"/>
        <v>0</v>
      </c>
      <c r="ADS25">
        <f t="shared" si="591"/>
        <v>0</v>
      </c>
      <c r="ADT25">
        <f t="shared" si="592"/>
        <v>0</v>
      </c>
      <c r="ADU25">
        <f t="shared" si="593"/>
        <v>0</v>
      </c>
      <c r="ADV25">
        <f t="shared" si="594"/>
        <v>0</v>
      </c>
      <c r="ADW25">
        <f t="shared" si="595"/>
        <v>0</v>
      </c>
      <c r="ADX25">
        <f t="shared" si="596"/>
        <v>0</v>
      </c>
      <c r="ADY25">
        <f t="shared" si="597"/>
        <v>0</v>
      </c>
      <c r="ADZ25">
        <f t="shared" si="598"/>
        <v>0</v>
      </c>
      <c r="AEA25">
        <f t="shared" si="599"/>
        <v>0</v>
      </c>
      <c r="AEB25">
        <f t="shared" si="600"/>
        <v>0</v>
      </c>
      <c r="AEC25">
        <f t="shared" si="601"/>
        <v>0</v>
      </c>
      <c r="AED25">
        <f t="shared" si="602"/>
        <v>0</v>
      </c>
      <c r="AEE25">
        <f t="shared" si="603"/>
        <v>0</v>
      </c>
      <c r="AEF25">
        <f t="shared" si="604"/>
        <v>0</v>
      </c>
      <c r="AEG25">
        <f t="shared" si="605"/>
        <v>0</v>
      </c>
      <c r="AEH25">
        <f t="shared" si="606"/>
        <v>0</v>
      </c>
      <c r="AEI25">
        <f t="shared" si="607"/>
        <v>0</v>
      </c>
      <c r="AEJ25">
        <f t="shared" si="608"/>
        <v>0</v>
      </c>
      <c r="AEK25">
        <f t="shared" si="609"/>
        <v>0</v>
      </c>
      <c r="AEL25">
        <f t="shared" si="610"/>
        <v>0</v>
      </c>
      <c r="AEM25">
        <f t="shared" si="611"/>
        <v>0</v>
      </c>
      <c r="AEN25">
        <f t="shared" si="612"/>
        <v>0</v>
      </c>
      <c r="AEO25">
        <f t="shared" si="613"/>
        <v>0</v>
      </c>
      <c r="AEP25">
        <f t="shared" si="614"/>
        <v>0</v>
      </c>
      <c r="AEQ25">
        <f t="shared" si="615"/>
        <v>0</v>
      </c>
      <c r="AER25">
        <f t="shared" si="616"/>
        <v>0</v>
      </c>
      <c r="AES25">
        <f t="shared" si="617"/>
        <v>0</v>
      </c>
      <c r="AET25">
        <f t="shared" si="618"/>
        <v>0</v>
      </c>
      <c r="AEU25">
        <f t="shared" si="619"/>
        <v>0</v>
      </c>
      <c r="AEV25">
        <f t="shared" si="620"/>
        <v>0</v>
      </c>
      <c r="AEW25">
        <f t="shared" si="621"/>
        <v>0</v>
      </c>
      <c r="AEX25">
        <f t="shared" si="622"/>
        <v>0</v>
      </c>
      <c r="AEY25">
        <f t="shared" si="623"/>
        <v>0</v>
      </c>
      <c r="AEZ25">
        <f t="shared" si="624"/>
        <v>0</v>
      </c>
      <c r="AFA25">
        <f t="shared" si="625"/>
        <v>0</v>
      </c>
      <c r="AFB25">
        <f t="shared" si="626"/>
        <v>0</v>
      </c>
      <c r="AFC25">
        <f t="shared" si="627"/>
        <v>0</v>
      </c>
      <c r="AFD25">
        <f t="shared" si="628"/>
        <v>0</v>
      </c>
      <c r="AFE25">
        <f t="shared" si="629"/>
        <v>0</v>
      </c>
      <c r="AFF25">
        <f t="shared" si="630"/>
        <v>0</v>
      </c>
      <c r="AFG25">
        <f t="shared" si="631"/>
        <v>0</v>
      </c>
      <c r="AFH25">
        <f t="shared" si="632"/>
        <v>0</v>
      </c>
      <c r="AFI25">
        <f t="shared" si="633"/>
        <v>0</v>
      </c>
      <c r="AFJ25">
        <f t="shared" si="634"/>
        <v>0</v>
      </c>
      <c r="AFK25">
        <f t="shared" si="635"/>
        <v>0</v>
      </c>
      <c r="AFL25">
        <f t="shared" si="636"/>
        <v>0</v>
      </c>
      <c r="AFM25">
        <f t="shared" si="637"/>
        <v>0</v>
      </c>
      <c r="AFN25">
        <f t="shared" si="638"/>
        <v>0</v>
      </c>
      <c r="AFO25">
        <f t="shared" si="639"/>
        <v>0</v>
      </c>
      <c r="AFP25">
        <f t="shared" si="640"/>
        <v>0</v>
      </c>
      <c r="AFQ25">
        <f t="shared" si="641"/>
        <v>0</v>
      </c>
      <c r="AFR25">
        <f t="shared" si="642"/>
        <v>0</v>
      </c>
      <c r="AFS25">
        <f t="shared" si="643"/>
        <v>0</v>
      </c>
      <c r="AFT25">
        <f t="shared" si="644"/>
        <v>0</v>
      </c>
      <c r="AFU25">
        <f t="shared" si="645"/>
        <v>0</v>
      </c>
      <c r="AFV25">
        <f t="shared" si="646"/>
        <v>0</v>
      </c>
      <c r="AFW25">
        <f t="shared" si="647"/>
        <v>0</v>
      </c>
      <c r="AFX25">
        <f t="shared" si="648"/>
        <v>0</v>
      </c>
      <c r="AFY25">
        <f t="shared" si="649"/>
        <v>0</v>
      </c>
      <c r="AFZ25">
        <f t="shared" si="650"/>
        <v>0</v>
      </c>
      <c r="AGA25">
        <f t="shared" si="651"/>
        <v>0</v>
      </c>
      <c r="AGB25">
        <f t="shared" si="652"/>
        <v>0</v>
      </c>
      <c r="AGC25">
        <f t="shared" si="653"/>
        <v>0</v>
      </c>
      <c r="AGD25">
        <f t="shared" si="654"/>
        <v>0</v>
      </c>
      <c r="AGE25">
        <f t="shared" si="655"/>
        <v>0</v>
      </c>
      <c r="AGF25">
        <f t="shared" si="656"/>
        <v>0</v>
      </c>
      <c r="AGG25">
        <f t="shared" si="657"/>
        <v>0</v>
      </c>
      <c r="AGH25">
        <f t="shared" si="658"/>
        <v>0</v>
      </c>
      <c r="AGI25">
        <f t="shared" si="659"/>
        <v>0</v>
      </c>
      <c r="AGJ25">
        <f t="shared" si="660"/>
        <v>0</v>
      </c>
      <c r="AGK25">
        <f t="shared" si="661"/>
        <v>0</v>
      </c>
      <c r="AGM25" s="88">
        <f t="shared" si="662"/>
        <v>115.25</v>
      </c>
      <c r="AGN25" s="88">
        <v>115.25</v>
      </c>
      <c r="AGO25">
        <v>6</v>
      </c>
      <c r="AGP25">
        <f t="shared" si="663"/>
        <v>6</v>
      </c>
      <c r="AGQ25">
        <f t="shared" si="664"/>
        <v>6</v>
      </c>
      <c r="AGR25">
        <f t="shared" si="665"/>
        <v>6</v>
      </c>
      <c r="AGS25">
        <f t="shared" si="666"/>
        <v>0</v>
      </c>
      <c r="AGT25">
        <f t="shared" si="667"/>
        <v>0</v>
      </c>
      <c r="AGU25">
        <f t="shared" si="668"/>
        <v>6</v>
      </c>
      <c r="AGV25">
        <f t="shared" si="669"/>
        <v>10</v>
      </c>
      <c r="AGW25">
        <f t="shared" si="670"/>
        <v>8</v>
      </c>
      <c r="AGX25">
        <f t="shared" si="671"/>
        <v>6</v>
      </c>
      <c r="AGY25">
        <f t="shared" si="672"/>
        <v>6</v>
      </c>
      <c r="AGZ25">
        <f t="shared" si="673"/>
        <v>4</v>
      </c>
      <c r="AHA25">
        <f t="shared" si="674"/>
        <v>0</v>
      </c>
      <c r="AHB25">
        <f t="shared" si="675"/>
        <v>0</v>
      </c>
      <c r="AHC25">
        <f t="shared" si="676"/>
        <v>0</v>
      </c>
      <c r="AHD25">
        <f t="shared" si="677"/>
        <v>0</v>
      </c>
      <c r="AHE25">
        <f t="shared" si="678"/>
        <v>0</v>
      </c>
      <c r="AHF25">
        <f t="shared" si="679"/>
        <v>0</v>
      </c>
      <c r="AHG25">
        <f t="shared" si="680"/>
        <v>0</v>
      </c>
      <c r="AHH25">
        <f t="shared" si="681"/>
        <v>0</v>
      </c>
      <c r="AHI25">
        <f t="shared" si="682"/>
        <v>0</v>
      </c>
      <c r="AHJ25">
        <f t="shared" si="683"/>
        <v>0</v>
      </c>
      <c r="AHK25">
        <f t="shared" si="684"/>
        <v>0</v>
      </c>
      <c r="AHL25">
        <f t="shared" si="685"/>
        <v>0</v>
      </c>
      <c r="AHM25">
        <f t="shared" si="686"/>
        <v>0</v>
      </c>
      <c r="AHN25">
        <f t="shared" si="687"/>
        <v>0</v>
      </c>
      <c r="AHO25">
        <f t="shared" si="688"/>
        <v>0</v>
      </c>
      <c r="AHP25">
        <f t="shared" si="689"/>
        <v>0</v>
      </c>
      <c r="AHQ25">
        <f t="shared" si="690"/>
        <v>0</v>
      </c>
      <c r="AHR25">
        <f t="shared" si="691"/>
        <v>0</v>
      </c>
      <c r="AHS25">
        <f t="shared" si="692"/>
        <v>0</v>
      </c>
      <c r="AHT25">
        <f t="shared" si="693"/>
        <v>0</v>
      </c>
      <c r="AHU25">
        <f t="shared" si="694"/>
        <v>0</v>
      </c>
      <c r="AHV25">
        <f t="shared" si="695"/>
        <v>0</v>
      </c>
      <c r="AHW25">
        <f t="shared" si="696"/>
        <v>0</v>
      </c>
      <c r="AHX25">
        <f t="shared" si="697"/>
        <v>0</v>
      </c>
      <c r="AHY25">
        <f t="shared" si="698"/>
        <v>0</v>
      </c>
      <c r="AHZ25">
        <f t="shared" si="699"/>
        <v>0</v>
      </c>
      <c r="AIA25">
        <f t="shared" si="700"/>
        <v>0</v>
      </c>
      <c r="AIB25">
        <f t="shared" si="701"/>
        <v>0</v>
      </c>
      <c r="AIC25">
        <f t="shared" si="702"/>
        <v>0</v>
      </c>
      <c r="AID25">
        <f t="shared" si="703"/>
        <v>0</v>
      </c>
      <c r="AIE25">
        <f t="shared" si="704"/>
        <v>0</v>
      </c>
      <c r="AIF25">
        <f t="shared" si="705"/>
        <v>0</v>
      </c>
      <c r="AIG25">
        <f t="shared" si="706"/>
        <v>0</v>
      </c>
      <c r="AIH25">
        <f t="shared" si="707"/>
        <v>0</v>
      </c>
      <c r="AII25">
        <f t="shared" si="708"/>
        <v>0</v>
      </c>
      <c r="AIJ25">
        <f t="shared" si="709"/>
        <v>0</v>
      </c>
      <c r="AIK25">
        <f t="shared" si="710"/>
        <v>0</v>
      </c>
      <c r="AIL25">
        <f t="shared" si="711"/>
        <v>0</v>
      </c>
      <c r="AIM25">
        <f t="shared" si="712"/>
        <v>0</v>
      </c>
      <c r="AIN25">
        <f t="shared" si="713"/>
        <v>0</v>
      </c>
      <c r="AIO25">
        <f t="shared" si="714"/>
        <v>0</v>
      </c>
      <c r="AIP25">
        <f t="shared" si="715"/>
        <v>0</v>
      </c>
      <c r="AIQ25">
        <f t="shared" si="716"/>
        <v>0</v>
      </c>
      <c r="AIR25">
        <f t="shared" si="717"/>
        <v>0</v>
      </c>
      <c r="AIS25">
        <f t="shared" si="718"/>
        <v>0</v>
      </c>
      <c r="AIT25">
        <f t="shared" si="719"/>
        <v>0</v>
      </c>
      <c r="AIU25">
        <f t="shared" si="720"/>
        <v>0</v>
      </c>
      <c r="AIV25">
        <f t="shared" si="721"/>
        <v>0</v>
      </c>
      <c r="AIW25">
        <f t="shared" si="722"/>
        <v>0</v>
      </c>
      <c r="AIX25">
        <f t="shared" si="723"/>
        <v>0</v>
      </c>
      <c r="AIY25">
        <f t="shared" si="724"/>
        <v>0</v>
      </c>
      <c r="AIZ25">
        <f t="shared" si="725"/>
        <v>0</v>
      </c>
      <c r="AJA25">
        <f t="shared" si="726"/>
        <v>0</v>
      </c>
      <c r="AJB25">
        <f t="shared" si="727"/>
        <v>0</v>
      </c>
      <c r="AJC25">
        <f t="shared" si="728"/>
        <v>0</v>
      </c>
      <c r="AJD25">
        <f t="shared" si="729"/>
        <v>0</v>
      </c>
      <c r="AJE25">
        <f t="shared" si="730"/>
        <v>0</v>
      </c>
      <c r="AJF25">
        <f t="shared" si="731"/>
        <v>0</v>
      </c>
      <c r="AJG25">
        <f t="shared" si="732"/>
        <v>0</v>
      </c>
      <c r="AJH25">
        <f t="shared" si="733"/>
        <v>0</v>
      </c>
      <c r="AJI25">
        <f t="shared" si="734"/>
        <v>0</v>
      </c>
      <c r="AJJ25">
        <f t="shared" si="735"/>
        <v>0</v>
      </c>
      <c r="AJK25">
        <f t="shared" si="736"/>
        <v>0</v>
      </c>
      <c r="AJL25">
        <f t="shared" si="737"/>
        <v>0</v>
      </c>
      <c r="AJM25">
        <f t="shared" si="738"/>
        <v>0</v>
      </c>
      <c r="AJN25">
        <f t="shared" si="739"/>
        <v>0</v>
      </c>
      <c r="AJO25">
        <f t="shared" si="740"/>
        <v>0</v>
      </c>
      <c r="AJP25">
        <f t="shared" si="741"/>
        <v>0</v>
      </c>
      <c r="AJQ25">
        <f t="shared" si="742"/>
        <v>0</v>
      </c>
      <c r="AJR25">
        <f t="shared" si="743"/>
        <v>0</v>
      </c>
      <c r="AJS25">
        <f t="shared" si="744"/>
        <v>0</v>
      </c>
      <c r="AJT25">
        <f t="shared" si="745"/>
        <v>0</v>
      </c>
      <c r="AJU25">
        <f t="shared" si="746"/>
        <v>0</v>
      </c>
      <c r="AJV25">
        <f t="shared" si="747"/>
        <v>0</v>
      </c>
      <c r="AJX25">
        <v>80</v>
      </c>
      <c r="AJY25">
        <v>1</v>
      </c>
      <c r="AJZ25">
        <v>1</v>
      </c>
      <c r="AKA25">
        <f t="shared" si="748"/>
        <v>0</v>
      </c>
      <c r="AKB25">
        <f t="shared" si="749"/>
        <v>0</v>
      </c>
      <c r="AKC25">
        <f t="shared" si="750"/>
        <v>0.25</v>
      </c>
      <c r="AKD25">
        <f t="shared" si="751"/>
        <v>16</v>
      </c>
      <c r="AKE25">
        <f t="shared" si="752"/>
        <v>4</v>
      </c>
      <c r="AKF25">
        <f t="shared" si="753"/>
        <v>4</v>
      </c>
      <c r="AKG25">
        <f t="shared" si="754"/>
        <v>1</v>
      </c>
      <c r="AKH25">
        <f t="shared" si="755"/>
        <v>8</v>
      </c>
      <c r="AKI25">
        <f t="shared" si="756"/>
        <v>0</v>
      </c>
      <c r="AKJ25">
        <f t="shared" si="757"/>
        <v>0</v>
      </c>
      <c r="AKK25">
        <f t="shared" si="758"/>
        <v>0</v>
      </c>
      <c r="AKL25">
        <f t="shared" si="759"/>
        <v>0</v>
      </c>
      <c r="AKM25">
        <f t="shared" si="760"/>
        <v>0</v>
      </c>
      <c r="AKN25">
        <f t="shared" si="761"/>
        <v>0</v>
      </c>
      <c r="AKO25">
        <f t="shared" si="762"/>
        <v>0</v>
      </c>
      <c r="AKP25">
        <f t="shared" si="763"/>
        <v>0</v>
      </c>
      <c r="AKQ25">
        <f t="shared" si="764"/>
        <v>0</v>
      </c>
      <c r="AKR25">
        <f t="shared" si="765"/>
        <v>0</v>
      </c>
      <c r="AKS25">
        <f t="shared" si="766"/>
        <v>0</v>
      </c>
      <c r="AKT25">
        <f t="shared" si="767"/>
        <v>0</v>
      </c>
      <c r="AKU25">
        <f t="shared" si="768"/>
        <v>0</v>
      </c>
      <c r="AKV25">
        <f t="shared" si="769"/>
        <v>0</v>
      </c>
      <c r="AKW25">
        <f t="shared" si="770"/>
        <v>0</v>
      </c>
      <c r="AKX25">
        <f t="shared" si="771"/>
        <v>0</v>
      </c>
      <c r="AKY25">
        <f t="shared" si="772"/>
        <v>0</v>
      </c>
      <c r="AKZ25">
        <f t="shared" si="773"/>
        <v>0</v>
      </c>
      <c r="ALA25">
        <f t="shared" si="774"/>
        <v>0</v>
      </c>
      <c r="ALB25">
        <f t="shared" si="775"/>
        <v>0</v>
      </c>
      <c r="ALC25">
        <f t="shared" si="776"/>
        <v>0</v>
      </c>
      <c r="ALD25">
        <f t="shared" si="777"/>
        <v>0</v>
      </c>
      <c r="ALE25">
        <f t="shared" si="778"/>
        <v>0</v>
      </c>
      <c r="ALF25">
        <f t="shared" si="779"/>
        <v>0</v>
      </c>
      <c r="ALG25">
        <f t="shared" si="780"/>
        <v>0</v>
      </c>
      <c r="ALH25">
        <f t="shared" si="781"/>
        <v>0</v>
      </c>
      <c r="ALI25">
        <f t="shared" si="782"/>
        <v>0</v>
      </c>
      <c r="ALJ25">
        <f t="shared" si="783"/>
        <v>0</v>
      </c>
      <c r="ALK25">
        <f t="shared" si="784"/>
        <v>0</v>
      </c>
      <c r="ALL25">
        <f t="shared" si="785"/>
        <v>0</v>
      </c>
      <c r="ALM25">
        <f t="shared" si="786"/>
        <v>0</v>
      </c>
      <c r="ALN25">
        <f t="shared" si="787"/>
        <v>0</v>
      </c>
      <c r="ALO25">
        <f t="shared" si="788"/>
        <v>0</v>
      </c>
      <c r="ALP25">
        <f t="shared" si="789"/>
        <v>0</v>
      </c>
      <c r="ALQ25">
        <f t="shared" si="790"/>
        <v>0</v>
      </c>
      <c r="ALR25">
        <f t="shared" si="791"/>
        <v>0</v>
      </c>
      <c r="ALS25">
        <f t="shared" si="792"/>
        <v>0</v>
      </c>
      <c r="ALT25">
        <f t="shared" si="793"/>
        <v>0</v>
      </c>
      <c r="ALU25">
        <f t="shared" si="794"/>
        <v>0</v>
      </c>
      <c r="ALV25">
        <f t="shared" si="795"/>
        <v>0</v>
      </c>
      <c r="ALW25">
        <f t="shared" si="796"/>
        <v>0</v>
      </c>
      <c r="ALX25">
        <f t="shared" si="797"/>
        <v>0</v>
      </c>
      <c r="ALY25">
        <f t="shared" si="798"/>
        <v>0</v>
      </c>
      <c r="ALZ25">
        <f t="shared" si="799"/>
        <v>0</v>
      </c>
      <c r="AMA25">
        <f t="shared" si="800"/>
        <v>0</v>
      </c>
      <c r="AMB25">
        <f t="shared" si="801"/>
        <v>0</v>
      </c>
      <c r="AMC25">
        <f t="shared" si="802"/>
        <v>0</v>
      </c>
      <c r="AMD25">
        <f t="shared" si="803"/>
        <v>0</v>
      </c>
      <c r="AME25">
        <f t="shared" si="804"/>
        <v>0</v>
      </c>
      <c r="AMF25">
        <f t="shared" si="805"/>
        <v>0</v>
      </c>
      <c r="AMG25">
        <f t="shared" si="806"/>
        <v>0</v>
      </c>
      <c r="AMH25">
        <f t="shared" si="807"/>
        <v>0</v>
      </c>
      <c r="AMI25">
        <f t="shared" si="808"/>
        <v>0</v>
      </c>
      <c r="AMJ25">
        <f t="shared" si="809"/>
        <v>0</v>
      </c>
      <c r="AMK25">
        <f t="shared" si="810"/>
        <v>0</v>
      </c>
      <c r="AML25">
        <f t="shared" si="811"/>
        <v>0</v>
      </c>
      <c r="AMM25">
        <f t="shared" si="812"/>
        <v>0</v>
      </c>
      <c r="AMN25">
        <f t="shared" si="813"/>
        <v>0</v>
      </c>
      <c r="AMO25">
        <f t="shared" si="814"/>
        <v>0</v>
      </c>
      <c r="AMP25">
        <f t="shared" si="815"/>
        <v>0</v>
      </c>
      <c r="AMQ25">
        <f t="shared" si="816"/>
        <v>0</v>
      </c>
      <c r="AMR25">
        <f t="shared" si="817"/>
        <v>0</v>
      </c>
      <c r="AMS25">
        <f t="shared" si="818"/>
        <v>0</v>
      </c>
      <c r="AMT25">
        <f t="shared" si="819"/>
        <v>0</v>
      </c>
      <c r="AMU25">
        <f t="shared" si="820"/>
        <v>0</v>
      </c>
      <c r="AMV25">
        <f t="shared" si="821"/>
        <v>0</v>
      </c>
      <c r="AMW25">
        <f t="shared" si="822"/>
        <v>0</v>
      </c>
      <c r="AMX25">
        <f t="shared" si="823"/>
        <v>0</v>
      </c>
      <c r="AMY25">
        <f t="shared" si="824"/>
        <v>0</v>
      </c>
      <c r="AMZ25">
        <f t="shared" si="825"/>
        <v>0</v>
      </c>
      <c r="ANA25">
        <f t="shared" si="826"/>
        <v>0</v>
      </c>
      <c r="ANB25">
        <f t="shared" si="827"/>
        <v>0</v>
      </c>
      <c r="ANC25">
        <f t="shared" si="828"/>
        <v>0</v>
      </c>
      <c r="AND25">
        <f t="shared" si="829"/>
        <v>0</v>
      </c>
      <c r="ANR25" s="4">
        <v>2029</v>
      </c>
      <c r="ANS25" s="4">
        <f t="shared" si="830"/>
        <v>2029</v>
      </c>
      <c r="ANU25" s="4">
        <v>2078</v>
      </c>
      <c r="ANV25" t="str">
        <f t="shared" si="831"/>
        <v>2080</v>
      </c>
      <c r="ANW25" t="str">
        <f t="shared" si="832"/>
        <v>2082</v>
      </c>
      <c r="ANX25" t="str">
        <f t="shared" si="833"/>
        <v>2085</v>
      </c>
      <c r="ANY25" t="str">
        <f t="shared" si="834"/>
        <v>2085</v>
      </c>
      <c r="ANZ25" t="str">
        <f t="shared" si="835"/>
        <v>2085</v>
      </c>
      <c r="AOA25" t="str">
        <f t="shared" si="836"/>
        <v>2053</v>
      </c>
      <c r="AOB25" t="str">
        <f t="shared" si="837"/>
        <v>2069</v>
      </c>
      <c r="AOC25" t="str">
        <f t="shared" si="838"/>
        <v>2060</v>
      </c>
      <c r="AOD25" t="str">
        <f t="shared" si="839"/>
        <v>2065</v>
      </c>
      <c r="AOE25" t="str">
        <f t="shared" si="840"/>
        <v>2068</v>
      </c>
      <c r="AOF25" t="str">
        <f t="shared" si="841"/>
        <v>2029</v>
      </c>
      <c r="AOG25" t="str">
        <f t="shared" si="842"/>
        <v>2029</v>
      </c>
      <c r="AOH25" t="str">
        <f t="shared" si="843"/>
        <v>2029</v>
      </c>
      <c r="AOI25" t="str">
        <f t="shared" si="844"/>
        <v>2029</v>
      </c>
      <c r="AOJ25" t="str">
        <f t="shared" si="845"/>
        <v>2029</v>
      </c>
      <c r="AOK25" t="str">
        <f t="shared" si="846"/>
        <v>2029</v>
      </c>
      <c r="AOL25" t="str">
        <f t="shared" si="847"/>
        <v>2029</v>
      </c>
      <c r="AOM25" t="str">
        <f t="shared" si="848"/>
        <v>2029</v>
      </c>
      <c r="AON25" t="str">
        <f t="shared" si="849"/>
        <v>2029</v>
      </c>
      <c r="AOO25" t="str">
        <f t="shared" si="850"/>
        <v>2029</v>
      </c>
      <c r="AOP25" t="str">
        <f t="shared" si="851"/>
        <v>2029</v>
      </c>
      <c r="AOQ25" t="str">
        <f t="shared" si="852"/>
        <v>2029</v>
      </c>
      <c r="AOR25" t="str">
        <f t="shared" si="853"/>
        <v>2029</v>
      </c>
      <c r="AOS25" t="str">
        <f t="shared" si="854"/>
        <v>2029</v>
      </c>
      <c r="AOT25" t="str">
        <f t="shared" si="855"/>
        <v>2029</v>
      </c>
      <c r="AOU25" t="str">
        <f t="shared" si="856"/>
        <v>2029</v>
      </c>
      <c r="AOV25" t="str">
        <f t="shared" si="857"/>
        <v>2029</v>
      </c>
      <c r="AOW25" t="str">
        <f t="shared" si="858"/>
        <v>2029</v>
      </c>
      <c r="AOX25" t="str">
        <f t="shared" si="859"/>
        <v>2029</v>
      </c>
      <c r="AOY25" t="str">
        <f t="shared" si="860"/>
        <v>2029</v>
      </c>
      <c r="AOZ25" t="str">
        <f t="shared" si="861"/>
        <v>2029</v>
      </c>
      <c r="APA25" t="str">
        <f t="shared" si="862"/>
        <v>2029</v>
      </c>
      <c r="APB25" t="str">
        <f t="shared" si="863"/>
        <v>2029</v>
      </c>
      <c r="APC25" t="str">
        <f t="shared" si="864"/>
        <v>2029</v>
      </c>
      <c r="APD25" t="str">
        <f t="shared" si="865"/>
        <v>2029</v>
      </c>
      <c r="APE25" t="str">
        <f t="shared" si="866"/>
        <v>2029</v>
      </c>
      <c r="APF25" t="str">
        <f t="shared" si="867"/>
        <v>2029</v>
      </c>
      <c r="APG25" t="str">
        <f t="shared" si="868"/>
        <v>2029</v>
      </c>
      <c r="APH25" t="str">
        <f t="shared" si="869"/>
        <v>2029</v>
      </c>
      <c r="API25" t="str">
        <f t="shared" si="870"/>
        <v>2029</v>
      </c>
      <c r="APJ25" t="str">
        <f t="shared" si="871"/>
        <v>2029</v>
      </c>
      <c r="APK25" t="str">
        <f t="shared" si="872"/>
        <v>2029</v>
      </c>
      <c r="APL25" t="str">
        <f t="shared" si="873"/>
        <v>2029</v>
      </c>
      <c r="APM25" t="str">
        <f t="shared" si="874"/>
        <v>2029</v>
      </c>
      <c r="APN25" t="str">
        <f t="shared" si="875"/>
        <v>2029</v>
      </c>
      <c r="APO25" t="str">
        <f t="shared" si="876"/>
        <v>2029</v>
      </c>
      <c r="APP25" t="str">
        <f t="shared" si="877"/>
        <v>2029</v>
      </c>
      <c r="APQ25" t="str">
        <f t="shared" si="878"/>
        <v>2029</v>
      </c>
      <c r="APR25" t="str">
        <f t="shared" si="879"/>
        <v>2029</v>
      </c>
      <c r="APS25" t="str">
        <f t="shared" si="880"/>
        <v>2029</v>
      </c>
      <c r="APT25" t="str">
        <f t="shared" si="881"/>
        <v>2029</v>
      </c>
      <c r="APU25" t="str">
        <f t="shared" si="882"/>
        <v>2029</v>
      </c>
      <c r="APV25" t="str">
        <f t="shared" si="883"/>
        <v>2029</v>
      </c>
      <c r="APW25" t="str">
        <f t="shared" si="884"/>
        <v>2029</v>
      </c>
      <c r="APX25" t="str">
        <f t="shared" si="885"/>
        <v>2029</v>
      </c>
      <c r="APY25" t="str">
        <f t="shared" si="886"/>
        <v>2029</v>
      </c>
      <c r="APZ25" t="str">
        <f t="shared" si="887"/>
        <v>2029</v>
      </c>
      <c r="AQA25" t="str">
        <f t="shared" si="888"/>
        <v>2029</v>
      </c>
      <c r="AQB25" t="str">
        <f t="shared" si="889"/>
        <v>2029</v>
      </c>
      <c r="AQC25" t="str">
        <f t="shared" si="890"/>
        <v>2029</v>
      </c>
      <c r="AQD25" t="str">
        <f t="shared" si="891"/>
        <v>2029</v>
      </c>
      <c r="AQE25" t="str">
        <f t="shared" si="892"/>
        <v>2029</v>
      </c>
      <c r="AQF25" t="str">
        <f t="shared" si="893"/>
        <v>2029</v>
      </c>
      <c r="AQG25" t="str">
        <f t="shared" si="894"/>
        <v>2029</v>
      </c>
      <c r="AQH25" t="str">
        <f t="shared" si="895"/>
        <v>2029</v>
      </c>
      <c r="AQI25" t="str">
        <f t="shared" si="896"/>
        <v>2029</v>
      </c>
      <c r="AQJ25" t="str">
        <f t="shared" si="897"/>
        <v>2029</v>
      </c>
      <c r="AQK25" t="str">
        <f t="shared" si="898"/>
        <v>2029</v>
      </c>
      <c r="AQL25" t="str">
        <f t="shared" si="899"/>
        <v>2029</v>
      </c>
      <c r="AQM25" t="str">
        <f t="shared" si="900"/>
        <v>2029</v>
      </c>
      <c r="AQN25" t="str">
        <f t="shared" si="901"/>
        <v>2029</v>
      </c>
      <c r="AQO25" t="str">
        <f t="shared" si="902"/>
        <v>2029</v>
      </c>
      <c r="AQP25" t="str">
        <f t="shared" si="903"/>
        <v>2029</v>
      </c>
      <c r="AQQ25" t="str">
        <f t="shared" si="904"/>
        <v>2029</v>
      </c>
      <c r="AQR25" t="str">
        <f t="shared" si="905"/>
        <v>2029</v>
      </c>
      <c r="AQS25" t="str">
        <f t="shared" si="906"/>
        <v>2029</v>
      </c>
      <c r="AQT25" t="str">
        <f t="shared" si="907"/>
        <v>2029</v>
      </c>
      <c r="AQU25" t="str">
        <f t="shared" si="908"/>
        <v>2029</v>
      </c>
      <c r="AQV25" t="str">
        <f t="shared" si="909"/>
        <v>2029</v>
      </c>
      <c r="AQW25" t="str">
        <f t="shared" si="910"/>
        <v>2029</v>
      </c>
      <c r="AQX25" t="str">
        <f t="shared" si="911"/>
        <v>2029</v>
      </c>
      <c r="AQY25" t="str">
        <f t="shared" si="912"/>
        <v>2029</v>
      </c>
      <c r="AQZ25" t="str">
        <f t="shared" si="913"/>
        <v>2029</v>
      </c>
      <c r="ARA25" t="str">
        <f t="shared" si="914"/>
        <v>2029</v>
      </c>
      <c r="ARB25" t="str">
        <f t="shared" si="915"/>
        <v>2029</v>
      </c>
      <c r="ARC25">
        <v>2078</v>
      </c>
      <c r="ARH25" s="5"/>
    </row>
    <row r="26" spans="1:1152" x14ac:dyDescent="0.2">
      <c r="A26">
        <v>160</v>
      </c>
      <c r="B26" s="106" t="s">
        <v>477</v>
      </c>
      <c r="C26" s="20">
        <f>VLOOKUP(A26, Rankings!$A$2:$AN$161, 40, FALSE)</f>
        <v>24</v>
      </c>
      <c r="D26" s="106" t="s">
        <v>397</v>
      </c>
      <c r="F26" s="4">
        <v>1</v>
      </c>
      <c r="G26" s="4">
        <v>5</v>
      </c>
      <c r="I26" s="5">
        <f t="shared" si="0"/>
        <v>9</v>
      </c>
      <c r="L26" t="s">
        <v>1919</v>
      </c>
      <c r="M26" t="s">
        <v>2209</v>
      </c>
      <c r="N26" t="s">
        <v>2420</v>
      </c>
      <c r="O26" t="s">
        <v>2745</v>
      </c>
      <c r="P26" t="s">
        <v>2745</v>
      </c>
      <c r="Q26" t="s">
        <v>3167</v>
      </c>
      <c r="R26" t="s">
        <v>3400</v>
      </c>
      <c r="S26" t="s">
        <v>3685</v>
      </c>
      <c r="T26" t="s">
        <v>3939</v>
      </c>
      <c r="U26" t="s">
        <v>3981</v>
      </c>
      <c r="V26" t="s">
        <v>4106</v>
      </c>
      <c r="W26" t="str">
        <f>Rankings!D25</f>
        <v>-</v>
      </c>
      <c r="X26" t="s">
        <v>10</v>
      </c>
      <c r="Y26" t="s">
        <v>10</v>
      </c>
      <c r="Z26" t="s">
        <v>10</v>
      </c>
      <c r="AA26" t="s">
        <v>10</v>
      </c>
      <c r="AB26" t="s">
        <v>10</v>
      </c>
      <c r="AC26" t="s">
        <v>10</v>
      </c>
      <c r="AD26" t="s">
        <v>10</v>
      </c>
      <c r="AE26" t="s">
        <v>10</v>
      </c>
      <c r="AF26" t="s">
        <v>10</v>
      </c>
      <c r="AG26" t="s">
        <v>10</v>
      </c>
      <c r="AH26" t="s">
        <v>10</v>
      </c>
      <c r="AI26" t="s">
        <v>10</v>
      </c>
      <c r="AJ26" t="s">
        <v>10</v>
      </c>
      <c r="AK26" t="s">
        <v>10</v>
      </c>
      <c r="AL26" t="s">
        <v>10</v>
      </c>
      <c r="AM26" t="s">
        <v>10</v>
      </c>
      <c r="AN26" t="s">
        <v>10</v>
      </c>
      <c r="AO26" t="s">
        <v>10</v>
      </c>
      <c r="AP26" t="s">
        <v>10</v>
      </c>
      <c r="AQ26" t="s">
        <v>10</v>
      </c>
      <c r="AR26" t="s">
        <v>10</v>
      </c>
      <c r="AS26" t="s">
        <v>10</v>
      </c>
      <c r="AT26" t="s">
        <v>10</v>
      </c>
      <c r="AU26" t="s">
        <v>10</v>
      </c>
      <c r="AV26" t="s">
        <v>10</v>
      </c>
      <c r="AW26" t="s">
        <v>10</v>
      </c>
      <c r="AX26" t="s">
        <v>10</v>
      </c>
      <c r="AY26" t="s">
        <v>10</v>
      </c>
      <c r="AZ26" t="s">
        <v>10</v>
      </c>
      <c r="BA26" t="s">
        <v>10</v>
      </c>
      <c r="BB26" t="s">
        <v>10</v>
      </c>
      <c r="BC26" t="s">
        <v>10</v>
      </c>
      <c r="BD26" t="s">
        <v>10</v>
      </c>
      <c r="BE26" t="s">
        <v>10</v>
      </c>
      <c r="BF26" t="s">
        <v>10</v>
      </c>
      <c r="BG26" t="s">
        <v>10</v>
      </c>
      <c r="BH26" t="s">
        <v>10</v>
      </c>
      <c r="BI26" t="s">
        <v>10</v>
      </c>
      <c r="BJ26" t="s">
        <v>10</v>
      </c>
      <c r="BK26" t="s">
        <v>10</v>
      </c>
      <c r="BL26" t="s">
        <v>10</v>
      </c>
      <c r="BM26" t="s">
        <v>10</v>
      </c>
      <c r="BN26" t="s">
        <v>10</v>
      </c>
      <c r="BO26" t="s">
        <v>10</v>
      </c>
      <c r="BP26" t="s">
        <v>10</v>
      </c>
      <c r="BQ26" t="s">
        <v>10</v>
      </c>
      <c r="BR26" t="s">
        <v>10</v>
      </c>
      <c r="BS26" t="s">
        <v>10</v>
      </c>
      <c r="BT26" t="s">
        <v>10</v>
      </c>
      <c r="BU26" t="s">
        <v>10</v>
      </c>
      <c r="BV26" t="s">
        <v>10</v>
      </c>
      <c r="BW26" t="s">
        <v>10</v>
      </c>
      <c r="BX26" t="s">
        <v>10</v>
      </c>
      <c r="BY26" t="s">
        <v>10</v>
      </c>
      <c r="BZ26" t="s">
        <v>10</v>
      </c>
      <c r="CA26" t="s">
        <v>10</v>
      </c>
      <c r="CB26" t="s">
        <v>10</v>
      </c>
      <c r="CC26" t="s">
        <v>10</v>
      </c>
      <c r="CD26" t="s">
        <v>10</v>
      </c>
      <c r="CE26" t="s">
        <v>10</v>
      </c>
      <c r="CF26" t="s">
        <v>10</v>
      </c>
      <c r="CG26" t="s">
        <v>10</v>
      </c>
      <c r="CH26" t="s">
        <v>10</v>
      </c>
      <c r="CI26" t="s">
        <v>10</v>
      </c>
      <c r="CJ26" t="s">
        <v>10</v>
      </c>
      <c r="CK26" t="s">
        <v>10</v>
      </c>
      <c r="CL26" t="s">
        <v>10</v>
      </c>
      <c r="CM26" t="s">
        <v>10</v>
      </c>
      <c r="CN26" t="s">
        <v>10</v>
      </c>
      <c r="CO26" t="s">
        <v>10</v>
      </c>
      <c r="CP26" t="s">
        <v>10</v>
      </c>
      <c r="CQ26" t="s">
        <v>10</v>
      </c>
      <c r="CR26" t="s">
        <v>10</v>
      </c>
      <c r="CT26" s="4">
        <f t="shared" si="1"/>
        <v>5</v>
      </c>
      <c r="CU26" s="4">
        <f t="shared" si="2"/>
        <v>0</v>
      </c>
      <c r="CV26" s="4">
        <f t="shared" si="3"/>
        <v>0</v>
      </c>
      <c r="CW26" s="4">
        <f t="shared" si="4"/>
        <v>0</v>
      </c>
      <c r="CX26" s="4">
        <f t="shared" si="5"/>
        <v>1</v>
      </c>
      <c r="CY26" s="4">
        <f t="shared" si="6"/>
        <v>0</v>
      </c>
      <c r="CZ26" s="4">
        <f t="shared" si="7"/>
        <v>0</v>
      </c>
      <c r="DA26" s="4">
        <f t="shared" si="8"/>
        <v>1</v>
      </c>
      <c r="DB26" s="4">
        <f t="shared" si="9"/>
        <v>4</v>
      </c>
      <c r="DC26" s="4">
        <f t="shared" si="10"/>
        <v>0</v>
      </c>
      <c r="DD26" s="4">
        <f t="shared" si="11"/>
        <v>0</v>
      </c>
      <c r="DE26" s="4">
        <f t="shared" si="12"/>
        <v>0</v>
      </c>
      <c r="DF26" s="4">
        <f t="shared" si="13"/>
        <v>0</v>
      </c>
      <c r="DG26" s="4">
        <f t="shared" si="14"/>
        <v>0</v>
      </c>
      <c r="DH26" s="4">
        <f t="shared" si="15"/>
        <v>0</v>
      </c>
      <c r="DI26" s="152">
        <f t="shared" si="16"/>
        <v>0</v>
      </c>
      <c r="DJ26" s="153">
        <f t="shared" si="17"/>
        <v>5</v>
      </c>
      <c r="DK26" s="4">
        <f t="shared" si="18"/>
        <v>0</v>
      </c>
      <c r="DL26" s="4">
        <f t="shared" si="19"/>
        <v>1</v>
      </c>
      <c r="DM26" s="4">
        <f t="shared" si="20"/>
        <v>1</v>
      </c>
      <c r="DN26" s="4">
        <f t="shared" si="21"/>
        <v>4</v>
      </c>
      <c r="DO26" s="4">
        <f t="shared" si="22"/>
        <v>0</v>
      </c>
      <c r="DP26" s="4">
        <f t="shared" si="23"/>
        <v>0</v>
      </c>
      <c r="DQ26" s="4">
        <f t="shared" si="24"/>
        <v>0</v>
      </c>
      <c r="DR26" s="4">
        <f t="shared" si="25"/>
        <v>16</v>
      </c>
      <c r="DS26" s="4">
        <f t="shared" si="26"/>
        <v>8</v>
      </c>
      <c r="DT26" s="4">
        <f t="shared" si="27"/>
        <v>12</v>
      </c>
      <c r="DU26" t="str">
        <f t="shared" si="28"/>
        <v>3R</v>
      </c>
      <c r="DV26" t="str">
        <f t="shared" si="29"/>
        <v>3R</v>
      </c>
      <c r="DW26" t="str">
        <f t="shared" si="30"/>
        <v>3R</v>
      </c>
      <c r="DX26" t="str">
        <f t="shared" si="31"/>
        <v>3S</v>
      </c>
      <c r="DY26" t="str">
        <f t="shared" si="32"/>
        <v>3S</v>
      </c>
      <c r="DZ26" t="str">
        <f t="shared" si="33"/>
        <v>3R</v>
      </c>
      <c r="EA26" t="str">
        <f t="shared" si="34"/>
        <v>0L</v>
      </c>
      <c r="EB26" t="str">
        <f t="shared" si="35"/>
        <v>3L</v>
      </c>
      <c r="EC26" t="str">
        <f t="shared" si="36"/>
        <v>3R</v>
      </c>
      <c r="ED26" t="str">
        <f t="shared" si="37"/>
        <v>3S</v>
      </c>
      <c r="EE26" t="str">
        <f t="shared" si="38"/>
        <v>3S</v>
      </c>
      <c r="EF26">
        <f t="shared" si="39"/>
        <v>0</v>
      </c>
      <c r="EG26">
        <f t="shared" si="40"/>
        <v>0</v>
      </c>
      <c r="EH26">
        <f t="shared" si="41"/>
        <v>0</v>
      </c>
      <c r="EI26">
        <f t="shared" si="42"/>
        <v>0</v>
      </c>
      <c r="EJ26">
        <f t="shared" si="43"/>
        <v>0</v>
      </c>
      <c r="EK26">
        <f t="shared" si="44"/>
        <v>0</v>
      </c>
      <c r="EL26">
        <f t="shared" si="45"/>
        <v>0</v>
      </c>
      <c r="EM26">
        <f t="shared" si="46"/>
        <v>0</v>
      </c>
      <c r="EN26">
        <f t="shared" si="47"/>
        <v>0</v>
      </c>
      <c r="EO26">
        <f t="shared" si="48"/>
        <v>0</v>
      </c>
      <c r="EP26">
        <f t="shared" si="49"/>
        <v>0</v>
      </c>
      <c r="EQ26">
        <f t="shared" si="50"/>
        <v>0</v>
      </c>
      <c r="ER26">
        <f t="shared" si="51"/>
        <v>0</v>
      </c>
      <c r="ES26">
        <f t="shared" si="52"/>
        <v>0</v>
      </c>
      <c r="ET26">
        <f t="shared" si="53"/>
        <v>0</v>
      </c>
      <c r="EU26">
        <f t="shared" si="54"/>
        <v>0</v>
      </c>
      <c r="EV26">
        <f t="shared" si="55"/>
        <v>0</v>
      </c>
      <c r="EW26">
        <f t="shared" si="56"/>
        <v>0</v>
      </c>
      <c r="EX26">
        <f t="shared" si="57"/>
        <v>0</v>
      </c>
      <c r="EY26">
        <f t="shared" si="58"/>
        <v>0</v>
      </c>
      <c r="EZ26">
        <f t="shared" si="59"/>
        <v>0</v>
      </c>
      <c r="FA26">
        <f t="shared" si="60"/>
        <v>0</v>
      </c>
      <c r="FB26">
        <f t="shared" si="61"/>
        <v>0</v>
      </c>
      <c r="FC26">
        <f t="shared" si="62"/>
        <v>0</v>
      </c>
      <c r="FD26">
        <f t="shared" si="63"/>
        <v>0</v>
      </c>
      <c r="FE26">
        <f t="shared" si="64"/>
        <v>0</v>
      </c>
      <c r="FF26">
        <f t="shared" si="65"/>
        <v>0</v>
      </c>
      <c r="FG26">
        <f t="shared" si="66"/>
        <v>0</v>
      </c>
      <c r="FH26">
        <f t="shared" si="67"/>
        <v>0</v>
      </c>
      <c r="FI26">
        <f t="shared" si="68"/>
        <v>0</v>
      </c>
      <c r="FJ26">
        <f t="shared" si="69"/>
        <v>0</v>
      </c>
      <c r="FK26">
        <f t="shared" si="70"/>
        <v>0</v>
      </c>
      <c r="FL26">
        <f t="shared" si="71"/>
        <v>0</v>
      </c>
      <c r="FM26">
        <f t="shared" si="72"/>
        <v>0</v>
      </c>
      <c r="FN26">
        <f t="shared" si="73"/>
        <v>0</v>
      </c>
      <c r="FO26">
        <f t="shared" si="74"/>
        <v>0</v>
      </c>
      <c r="FP26">
        <f t="shared" si="75"/>
        <v>0</v>
      </c>
      <c r="FQ26">
        <f t="shared" si="76"/>
        <v>0</v>
      </c>
      <c r="FR26">
        <f t="shared" si="77"/>
        <v>0</v>
      </c>
      <c r="FS26">
        <f t="shared" si="78"/>
        <v>0</v>
      </c>
      <c r="FT26">
        <f t="shared" si="79"/>
        <v>0</v>
      </c>
      <c r="FU26">
        <f t="shared" si="80"/>
        <v>0</v>
      </c>
      <c r="FV26">
        <f t="shared" si="81"/>
        <v>0</v>
      </c>
      <c r="FW26">
        <f t="shared" si="82"/>
        <v>0</v>
      </c>
      <c r="FX26">
        <f t="shared" si="83"/>
        <v>0</v>
      </c>
      <c r="FY26">
        <f t="shared" si="84"/>
        <v>0</v>
      </c>
      <c r="FZ26">
        <f t="shared" si="85"/>
        <v>0</v>
      </c>
      <c r="GA26">
        <f t="shared" si="86"/>
        <v>0</v>
      </c>
      <c r="GB26">
        <f t="shared" si="87"/>
        <v>0</v>
      </c>
      <c r="GC26">
        <f t="shared" si="88"/>
        <v>0</v>
      </c>
      <c r="GD26">
        <f t="shared" si="89"/>
        <v>0</v>
      </c>
      <c r="GE26">
        <f t="shared" si="90"/>
        <v>0</v>
      </c>
      <c r="GF26">
        <f t="shared" si="91"/>
        <v>0</v>
      </c>
      <c r="GG26">
        <f t="shared" si="92"/>
        <v>0</v>
      </c>
      <c r="GH26">
        <f t="shared" si="93"/>
        <v>0</v>
      </c>
      <c r="GI26">
        <f t="shared" si="94"/>
        <v>0</v>
      </c>
      <c r="GJ26">
        <f t="shared" si="95"/>
        <v>0</v>
      </c>
      <c r="GK26">
        <f t="shared" si="96"/>
        <v>0</v>
      </c>
      <c r="GL26">
        <f t="shared" si="97"/>
        <v>0</v>
      </c>
      <c r="GM26">
        <f t="shared" si="98"/>
        <v>0</v>
      </c>
      <c r="GN26">
        <f t="shared" si="99"/>
        <v>0</v>
      </c>
      <c r="GO26">
        <f t="shared" si="100"/>
        <v>0</v>
      </c>
      <c r="GP26">
        <f t="shared" si="101"/>
        <v>0</v>
      </c>
      <c r="GQ26">
        <f t="shared" si="102"/>
        <v>0</v>
      </c>
      <c r="GR26">
        <f t="shared" si="103"/>
        <v>0</v>
      </c>
      <c r="GS26">
        <f t="shared" si="104"/>
        <v>0</v>
      </c>
      <c r="GT26">
        <f t="shared" si="105"/>
        <v>0</v>
      </c>
      <c r="GU26">
        <f t="shared" si="106"/>
        <v>0</v>
      </c>
      <c r="GV26">
        <f t="shared" si="107"/>
        <v>0</v>
      </c>
      <c r="GW26">
        <f t="shared" si="108"/>
        <v>0</v>
      </c>
      <c r="GX26">
        <f t="shared" si="109"/>
        <v>0</v>
      </c>
      <c r="GY26">
        <f t="shared" si="110"/>
        <v>0</v>
      </c>
      <c r="GZ26">
        <f t="shared" si="111"/>
        <v>0</v>
      </c>
      <c r="HA26">
        <f t="shared" si="112"/>
        <v>0</v>
      </c>
      <c r="HB26" s="176" t="s">
        <v>314</v>
      </c>
      <c r="HC26" s="89">
        <f t="shared" si="113"/>
        <v>250.84652322382868</v>
      </c>
      <c r="HD26" s="89">
        <f t="shared" si="114"/>
        <v>134.45253246169972</v>
      </c>
      <c r="HE26" s="89">
        <f t="shared" si="115"/>
        <v>67.545207308848617</v>
      </c>
      <c r="HF26" s="89">
        <f t="shared" si="116"/>
        <v>0</v>
      </c>
      <c r="HH26" s="88">
        <f t="shared" si="117"/>
        <v>452.844262994377</v>
      </c>
      <c r="HI26" s="88">
        <f t="shared" si="118"/>
        <v>33.772603654424309</v>
      </c>
      <c r="HK26">
        <f>IFERROR(VLOOKUP(_xlfn.NUMBERVALUE(MID(L26, SEARCH("!", L26)+1, SEARCH("+", L26)-SEARCH("!", L26)-1)), Rankings!$A$2:$BK$161, 63, FALSE),0)</f>
        <v>42.240006875296153</v>
      </c>
      <c r="HL26">
        <f>IFERROR(VLOOKUP(_xlfn.NUMBERVALUE(MID(M26, SEARCH("!", M26)+1, SEARCH("+", M26)-SEARCH("!", M26)-1)), Rankings!$A$2:$BK$161, 63, FALSE),0)</f>
        <v>47.695430254270278</v>
      </c>
      <c r="HM26">
        <f>IFERROR(VLOOKUP(_xlfn.NUMBERVALUE(MID(N26, SEARCH("!", N26)+1, SEARCH("+", N26)-SEARCH("!", N26)-1)), Rankings!$A$2:$BK$161, 63, FALSE),0)</f>
        <v>40.923044691490631</v>
      </c>
      <c r="HN26">
        <f>IFERROR(VLOOKUP(_xlfn.NUMBERVALUE(MID(O26, SEARCH("!", O26)+1, SEARCH("+", O26)-SEARCH("!", O26)-1)), Rankings!$A$2:$BK$161, 63, FALSE),0)</f>
        <v>0</v>
      </c>
      <c r="HO26">
        <f>IFERROR(VLOOKUP(_xlfn.NUMBERVALUE(MID(P26, SEARCH("!", P26)+1, SEARCH("+", P26)-SEARCH("!", P26)-1)), Rankings!$A$2:$BK$161, 63, FALSE),0)</f>
        <v>0</v>
      </c>
      <c r="HP26">
        <f>IFERROR(VLOOKUP(_xlfn.NUMBERVALUE(MID(Q26, SEARCH("!", Q26)+1, SEARCH("+", Q26)-SEARCH("!", Q26)-1)), Rankings!$A$2:$BK$161, 63, FALSE),0)</f>
        <v>50.910089770846305</v>
      </c>
      <c r="HQ26">
        <f>IFERROR(VLOOKUP(_xlfn.NUMBERVALUE(MID(R26, SEARCH("!", R26)+1, SEARCH("+", R26)-SEARCH("!", R26)-1)), Rankings!$A$2:$BK$161, 63, FALSE),0)</f>
        <v>70.09385280589116</v>
      </c>
      <c r="HR26">
        <f>IFERROR(VLOOKUP(_xlfn.NUMBERVALUE(MID(S26, SEARCH("!", S26)+1, SEARCH("+", S26)-SEARCH("!", S26)-1)), Rankings!$A$2:$BK$161, 63, FALSE),0)</f>
        <v>64.358679655808558</v>
      </c>
      <c r="HS26">
        <f>IFERROR(VLOOKUP(_xlfn.NUMBERVALUE(MID(T26, SEARCH("!", T26)+1, SEARCH("+", T26)-SEARCH("!", T26)-1)), Rankings!$A$2:$BK$161, 63, FALSE),0)</f>
        <v>69.07795163192533</v>
      </c>
      <c r="HT26">
        <f>IFERROR(VLOOKUP(_xlfn.NUMBERVALUE(MID(U26, SEARCH("!", U26)+1, SEARCH("+", U26)-SEARCH("!", U26)-1)), Rankings!$A$2:$BK$161, 63, FALSE),0)</f>
        <v>42.240006875296153</v>
      </c>
      <c r="HU26">
        <f>IFERROR(VLOOKUP(_xlfn.NUMBERVALUE(MID(V26, SEARCH("!", V26)+1, SEARCH("+", V26)-SEARCH("!", V26)-1)), Rankings!$A$2:$BK$161, 63, FALSE),0)</f>
        <v>25.305200433552464</v>
      </c>
      <c r="HV26">
        <f>IFERROR(VLOOKUP(_xlfn.NUMBERVALUE(MID(W26, SEARCH("!", W26)+1, SEARCH("+", W26)-SEARCH("!", W26)-1)), Rankings!$A$2:$BK$161, 63, FALSE),0)</f>
        <v>0</v>
      </c>
      <c r="HW26">
        <f>IFERROR(VLOOKUP(_xlfn.NUMBERVALUE(MID(X26, SEARCH("!", X26)+1, SEARCH("+", X26)-SEARCH("!", X26)-1)), Rankings!$A$2:$BK$161, 63, FALSE),0)</f>
        <v>0</v>
      </c>
      <c r="HX26">
        <f>IFERROR(VLOOKUP(_xlfn.NUMBERVALUE(MID(Y26, SEARCH("!", Y26)+1, SEARCH("+", Y26)-SEARCH("!", Y26)-1)), Rankings!$A$2:$BK$161, 63, FALSE),0)</f>
        <v>0</v>
      </c>
      <c r="HY26">
        <f>IFERROR(VLOOKUP(_xlfn.NUMBERVALUE(MID(Z26, SEARCH("!", Z26)+1, SEARCH("+", Z26)-SEARCH("!", Z26)-1)), Rankings!$A$2:$BK$161, 63, FALSE),0)</f>
        <v>0</v>
      </c>
      <c r="HZ26">
        <f>IFERROR(VLOOKUP(_xlfn.NUMBERVALUE(MID(AA26, SEARCH("!", AA26)+1, SEARCH("+", AA26)-SEARCH("!", AA26)-1)), Rankings!$A$2:$BK$161, 63, FALSE),0)</f>
        <v>0</v>
      </c>
      <c r="IA26">
        <f>IFERROR(VLOOKUP(_xlfn.NUMBERVALUE(MID(AB26, SEARCH("!", AB26)+1, SEARCH("+", AB26)-SEARCH("!", AB26)-1)), Rankings!$A$2:$BK$161, 63, FALSE),0)</f>
        <v>0</v>
      </c>
      <c r="IB26">
        <f>IFERROR(VLOOKUP(_xlfn.NUMBERVALUE(MID(AC26, SEARCH("!", AC26)+1, SEARCH("+", AC26)-SEARCH("!", AC26)-1)), Rankings!$A$2:$BK$161, 63, FALSE),0)</f>
        <v>0</v>
      </c>
      <c r="IC26">
        <f>IFERROR(VLOOKUP(_xlfn.NUMBERVALUE(MID(AD26, SEARCH("!", AD26)+1, SEARCH("+", AD26)-SEARCH("!", AD26)-1)), Rankings!$A$2:$BK$161, 63, FALSE),0)</f>
        <v>0</v>
      </c>
      <c r="ID26">
        <f>IFERROR(VLOOKUP(_xlfn.NUMBERVALUE(MID(AE26, SEARCH("!", AE26)+1, SEARCH("+", AE26)-SEARCH("!", AE26)-1)), Rankings!$A$2:$BK$161, 63, FALSE),0)</f>
        <v>0</v>
      </c>
      <c r="IE26">
        <f>IFERROR(VLOOKUP(_xlfn.NUMBERVALUE(MID(AF26, SEARCH("!", AF26)+1, SEARCH("+", AF26)-SEARCH("!", AF26)-1)), Rankings!$A$2:$BK$161, 63, FALSE),0)</f>
        <v>0</v>
      </c>
      <c r="IF26">
        <f>IFERROR(VLOOKUP(_xlfn.NUMBERVALUE(MID(AG26, SEARCH("!", AG26)+1, SEARCH("+", AG26)-SEARCH("!", AG26)-1)), Rankings!$A$2:$BK$161, 63, FALSE),0)</f>
        <v>0</v>
      </c>
      <c r="IG26">
        <f>IFERROR(VLOOKUP(_xlfn.NUMBERVALUE(MID(AH26, SEARCH("!", AH26)+1, SEARCH("+", AH26)-SEARCH("!", AH26)-1)), Rankings!$A$2:$BK$161, 63, FALSE),0)</f>
        <v>0</v>
      </c>
      <c r="IH26">
        <f>IFERROR(VLOOKUP(_xlfn.NUMBERVALUE(MID(AI26, SEARCH("!", AI26)+1, SEARCH("+", AI26)-SEARCH("!", AI26)-1)), Rankings!$A$2:$BK$161, 63, FALSE),0)</f>
        <v>0</v>
      </c>
      <c r="II26">
        <f>IFERROR(VLOOKUP(_xlfn.NUMBERVALUE(MID(AJ26, SEARCH("!", AJ26)+1, SEARCH("+", AJ26)-SEARCH("!", AJ26)-1)), Rankings!$A$2:$BK$161, 63, FALSE),0)</f>
        <v>0</v>
      </c>
      <c r="IJ26">
        <f>IFERROR(VLOOKUP(_xlfn.NUMBERVALUE(MID(AK26, SEARCH("!", AK26)+1, SEARCH("+", AK26)-SEARCH("!", AK26)-1)), Rankings!$A$2:$BK$161, 63, FALSE),0)</f>
        <v>0</v>
      </c>
      <c r="IK26">
        <f>IFERROR(VLOOKUP(_xlfn.NUMBERVALUE(MID(AL26, SEARCH("!", AL26)+1, SEARCH("+", AL26)-SEARCH("!", AL26)-1)), Rankings!$A$2:$BK$161, 63, FALSE),0)</f>
        <v>0</v>
      </c>
      <c r="IL26">
        <f>IFERROR(VLOOKUP(_xlfn.NUMBERVALUE(MID(AM26, SEARCH("!", AM26)+1, SEARCH("+", AM26)-SEARCH("!", AM26)-1)), Rankings!$A$2:$BK$161, 63, FALSE),0)</f>
        <v>0</v>
      </c>
      <c r="IM26">
        <f>IFERROR(VLOOKUP(_xlfn.NUMBERVALUE(MID(AN26, SEARCH("!", AN26)+1, SEARCH("+", AN26)-SEARCH("!", AN26)-1)), Rankings!$A$2:$BK$161, 63, FALSE),0)</f>
        <v>0</v>
      </c>
      <c r="IN26">
        <f>IFERROR(VLOOKUP(_xlfn.NUMBERVALUE(MID(AO26, SEARCH("!", AO26)+1, SEARCH("+", AO26)-SEARCH("!", AO26)-1)), Rankings!$A$2:$BK$161, 63, FALSE),0)</f>
        <v>0</v>
      </c>
      <c r="IO26">
        <f>IFERROR(VLOOKUP(_xlfn.NUMBERVALUE(MID(AP26, SEARCH("!", AP26)+1, SEARCH("+", AP26)-SEARCH("!", AP26)-1)), Rankings!$A$2:$BK$161, 63, FALSE),0)</f>
        <v>0</v>
      </c>
      <c r="IP26">
        <f>IFERROR(VLOOKUP(_xlfn.NUMBERVALUE(MID(AQ26, SEARCH("!", AQ26)+1, SEARCH("+", AQ26)-SEARCH("!", AQ26)-1)), Rankings!$A$2:$BK$161, 63, FALSE),0)</f>
        <v>0</v>
      </c>
      <c r="IQ26">
        <f>IFERROR(VLOOKUP(_xlfn.NUMBERVALUE(MID(AR26, SEARCH("!", AR26)+1, SEARCH("+", AR26)-SEARCH("!", AR26)-1)), Rankings!$A$2:$BK$161, 63, FALSE),0)</f>
        <v>0</v>
      </c>
      <c r="IR26">
        <f>IFERROR(VLOOKUP(_xlfn.NUMBERVALUE(MID(AS26, SEARCH("!", AS26)+1, SEARCH("+", AS26)-SEARCH("!", AS26)-1)), Rankings!$A$2:$BK$161, 63, FALSE),0)</f>
        <v>0</v>
      </c>
      <c r="IS26">
        <f>IFERROR(VLOOKUP(_xlfn.NUMBERVALUE(MID(AT26, SEARCH("!", AT26)+1, SEARCH("+", AT26)-SEARCH("!", AT26)-1)), Rankings!$A$2:$BK$161, 63, FALSE),0)</f>
        <v>0</v>
      </c>
      <c r="IT26">
        <f>IFERROR(VLOOKUP(_xlfn.NUMBERVALUE(MID(AU26, SEARCH("!", AU26)+1, SEARCH("+", AU26)-SEARCH("!", AU26)-1)), Rankings!$A$2:$BK$161, 63, FALSE),0)</f>
        <v>0</v>
      </c>
      <c r="IU26">
        <f>IFERROR(VLOOKUP(_xlfn.NUMBERVALUE(MID(AV26, SEARCH("!", AV26)+1, SEARCH("+", AV26)-SEARCH("!", AV26)-1)), Rankings!$A$2:$BK$161, 63, FALSE),0)</f>
        <v>0</v>
      </c>
      <c r="IV26">
        <f>IFERROR(VLOOKUP(_xlfn.NUMBERVALUE(MID(AW26, SEARCH("!", AW26)+1, SEARCH("+", AW26)-SEARCH("!", AW26)-1)), Rankings!$A$2:$BK$161, 63, FALSE),0)</f>
        <v>0</v>
      </c>
      <c r="IW26">
        <f>IFERROR(VLOOKUP(_xlfn.NUMBERVALUE(MID(AX26, SEARCH("!", AX26)+1, SEARCH("+", AX26)-SEARCH("!", AX26)-1)), Rankings!$A$2:$BK$161, 63, FALSE),0)</f>
        <v>0</v>
      </c>
      <c r="IX26">
        <f>IFERROR(VLOOKUP(_xlfn.NUMBERVALUE(MID(AY26, SEARCH("!", AY26)+1, SEARCH("+", AY26)-SEARCH("!", AY26)-1)), Rankings!$A$2:$BK$161, 63, FALSE),0)</f>
        <v>0</v>
      </c>
      <c r="IY26">
        <f>IFERROR(VLOOKUP(_xlfn.NUMBERVALUE(MID(AZ26, SEARCH("!", AZ26)+1, SEARCH("+", AZ26)-SEARCH("!", AZ26)-1)), Rankings!$A$2:$BK$161, 63, FALSE),0)</f>
        <v>0</v>
      </c>
      <c r="IZ26">
        <f>IFERROR(VLOOKUP(_xlfn.NUMBERVALUE(MID(BA26, SEARCH("!", BA26)+1, SEARCH("+", BA26)-SEARCH("!", BA26)-1)), Rankings!$A$2:$BK$161, 63, FALSE),0)</f>
        <v>0</v>
      </c>
      <c r="JA26">
        <f>IFERROR(VLOOKUP(_xlfn.NUMBERVALUE(MID(BB26, SEARCH("!", BB26)+1, SEARCH("+", BB26)-SEARCH("!", BB26)-1)), Rankings!$A$2:$BK$161, 63, FALSE),0)</f>
        <v>0</v>
      </c>
      <c r="JB26">
        <f>IFERROR(VLOOKUP(_xlfn.NUMBERVALUE(MID(BC26, SEARCH("!", BC26)+1, SEARCH("+", BC26)-SEARCH("!", BC26)-1)), Rankings!$A$2:$BK$161, 63, FALSE),0)</f>
        <v>0</v>
      </c>
      <c r="JC26">
        <f>IFERROR(VLOOKUP(_xlfn.NUMBERVALUE(MID(BD26, SEARCH("!", BD26)+1, SEARCH("+", BD26)-SEARCH("!", BD26)-1)), Rankings!$A$2:$BK$161, 63, FALSE),0)</f>
        <v>0</v>
      </c>
      <c r="JD26">
        <f>IFERROR(VLOOKUP(_xlfn.NUMBERVALUE(MID(BE26, SEARCH("!", BE26)+1, SEARCH("+", BE26)-SEARCH("!", BE26)-1)), Rankings!$A$2:$BK$161, 63, FALSE),0)</f>
        <v>0</v>
      </c>
      <c r="JE26">
        <f>IFERROR(VLOOKUP(_xlfn.NUMBERVALUE(MID(BF26, SEARCH("!", BF26)+1, SEARCH("+", BF26)-SEARCH("!", BF26)-1)), Rankings!$A$2:$BK$161, 63, FALSE),0)</f>
        <v>0</v>
      </c>
      <c r="JF26">
        <f>IFERROR(VLOOKUP(_xlfn.NUMBERVALUE(MID(BG26, SEARCH("!", BG26)+1, SEARCH("+", BG26)-SEARCH("!", BG26)-1)), Rankings!$A$2:$BK$161, 63, FALSE),0)</f>
        <v>0</v>
      </c>
      <c r="JG26">
        <f>IFERROR(VLOOKUP(_xlfn.NUMBERVALUE(MID(BH26, SEARCH("!", BH26)+1, SEARCH("+", BH26)-SEARCH("!", BH26)-1)), Rankings!$A$2:$BK$161, 63, FALSE),0)</f>
        <v>0</v>
      </c>
      <c r="JH26">
        <f>IFERROR(VLOOKUP(_xlfn.NUMBERVALUE(MID(BI26, SEARCH("!", BI26)+1, SEARCH("+", BI26)-SEARCH("!", BI26)-1)), Rankings!$A$2:$BK$161, 63, FALSE),0)</f>
        <v>0</v>
      </c>
      <c r="JI26">
        <f>IFERROR(VLOOKUP(_xlfn.NUMBERVALUE(MID(BJ26, SEARCH("!", BJ26)+1, SEARCH("+", BJ26)-SEARCH("!", BJ26)-1)), Rankings!$A$2:$BK$161, 63, FALSE),0)</f>
        <v>0</v>
      </c>
      <c r="JJ26">
        <f>IFERROR(VLOOKUP(_xlfn.NUMBERVALUE(MID(BK26, SEARCH("!", BK26)+1, SEARCH("+", BK26)-SEARCH("!", BK26)-1)), Rankings!$A$2:$BK$161, 63, FALSE),0)</f>
        <v>0</v>
      </c>
      <c r="JK26">
        <f>IFERROR(VLOOKUP(_xlfn.NUMBERVALUE(MID(BL26, SEARCH("!", BL26)+1, SEARCH("+", BL26)-SEARCH("!", BL26)-1)), Rankings!$A$2:$BK$161, 63, FALSE),0)</f>
        <v>0</v>
      </c>
      <c r="JL26">
        <f>IFERROR(VLOOKUP(_xlfn.NUMBERVALUE(MID(BM26, SEARCH("!", BM26)+1, SEARCH("+", BM26)-SEARCH("!", BM26)-1)), Rankings!$A$2:$BK$161, 63, FALSE),0)</f>
        <v>0</v>
      </c>
      <c r="JM26">
        <f>IFERROR(VLOOKUP(_xlfn.NUMBERVALUE(MID(BN26, SEARCH("!", BN26)+1, SEARCH("+", BN26)-SEARCH("!", BN26)-1)), Rankings!$A$2:$BK$161, 63, FALSE),0)</f>
        <v>0</v>
      </c>
      <c r="JN26">
        <f>IFERROR(VLOOKUP(_xlfn.NUMBERVALUE(MID(BO26, SEARCH("!", BO26)+1, SEARCH("+", BO26)-SEARCH("!", BO26)-1)), Rankings!$A$2:$BK$161, 63, FALSE),0)</f>
        <v>0</v>
      </c>
      <c r="JO26">
        <f>IFERROR(VLOOKUP(_xlfn.NUMBERVALUE(MID(BP26, SEARCH("!", BP26)+1, SEARCH("+", BP26)-SEARCH("!", BP26)-1)), Rankings!$A$2:$BK$161, 63, FALSE),0)</f>
        <v>0</v>
      </c>
      <c r="JP26">
        <f>IFERROR(VLOOKUP(_xlfn.NUMBERVALUE(MID(BQ26, SEARCH("!", BQ26)+1, SEARCH("+", BQ26)-SEARCH("!", BQ26)-1)), Rankings!$A$2:$BK$161, 63, FALSE),0)</f>
        <v>0</v>
      </c>
      <c r="JQ26">
        <f>IFERROR(VLOOKUP(_xlfn.NUMBERVALUE(MID(BR26, SEARCH("!", BR26)+1, SEARCH("+", BR26)-SEARCH("!", BR26)-1)), Rankings!$A$2:$BK$161, 63, FALSE),0)</f>
        <v>0</v>
      </c>
      <c r="JR26">
        <f>IFERROR(VLOOKUP(_xlfn.NUMBERVALUE(MID(BS26, SEARCH("!", BS26)+1, SEARCH("+", BS26)-SEARCH("!", BS26)-1)), Rankings!$A$2:$BK$161, 63, FALSE),0)</f>
        <v>0</v>
      </c>
      <c r="JS26">
        <f>IFERROR(VLOOKUP(_xlfn.NUMBERVALUE(MID(BT26, SEARCH("!", BT26)+1, SEARCH("+", BT26)-SEARCH("!", BT26)-1)), Rankings!$A$2:$BK$161, 63, FALSE),0)</f>
        <v>0</v>
      </c>
      <c r="JT26">
        <f>IFERROR(VLOOKUP(_xlfn.NUMBERVALUE(MID(BU26, SEARCH("!", BU26)+1, SEARCH("+", BU26)-SEARCH("!", BU26)-1)), Rankings!$A$2:$BK$161, 63, FALSE),0)</f>
        <v>0</v>
      </c>
      <c r="JU26">
        <f>IFERROR(VLOOKUP(_xlfn.NUMBERVALUE(MID(BV26, SEARCH("!", BV26)+1, SEARCH("+", BV26)-SEARCH("!", BV26)-1)), Rankings!$A$2:$BK$161, 63, FALSE),0)</f>
        <v>0</v>
      </c>
      <c r="JV26">
        <f>IFERROR(VLOOKUP(_xlfn.NUMBERVALUE(MID(BW26, SEARCH("!", BW26)+1, SEARCH("+", BW26)-SEARCH("!", BW26)-1)), Rankings!$A$2:$BK$161, 63, FALSE),0)</f>
        <v>0</v>
      </c>
      <c r="JW26">
        <f>IFERROR(VLOOKUP(_xlfn.NUMBERVALUE(MID(BX26, SEARCH("!", BX26)+1, SEARCH("+", BX26)-SEARCH("!", BX26)-1)), Rankings!$A$2:$BK$161, 63, FALSE),0)</f>
        <v>0</v>
      </c>
      <c r="JX26">
        <f>IFERROR(VLOOKUP(_xlfn.NUMBERVALUE(MID(BY26, SEARCH("!", BY26)+1, SEARCH("+", BY26)-SEARCH("!", BY26)-1)), Rankings!$A$2:$BK$161, 63, FALSE),0)</f>
        <v>0</v>
      </c>
      <c r="JY26">
        <f>IFERROR(VLOOKUP(_xlfn.NUMBERVALUE(MID(BZ26, SEARCH("!", BZ26)+1, SEARCH("+", BZ26)-SEARCH("!", BZ26)-1)), Rankings!$A$2:$BK$161, 63, FALSE),0)</f>
        <v>0</v>
      </c>
      <c r="JZ26">
        <f>IFERROR(VLOOKUP(_xlfn.NUMBERVALUE(MID(CA26, SEARCH("!", CA26)+1, SEARCH("+", CA26)-SEARCH("!", CA26)-1)), Rankings!$A$2:$BK$161, 63, FALSE),0)</f>
        <v>0</v>
      </c>
      <c r="KA26">
        <f>IFERROR(VLOOKUP(_xlfn.NUMBERVALUE(MID(CB26, SEARCH("!", CB26)+1, SEARCH("+", CB26)-SEARCH("!", CB26)-1)), Rankings!$A$2:$BK$161, 63, FALSE),0)</f>
        <v>0</v>
      </c>
      <c r="KB26">
        <f>IFERROR(VLOOKUP(_xlfn.NUMBERVALUE(MID(CC26, SEARCH("!", CC26)+1, SEARCH("+", CC26)-SEARCH("!", CC26)-1)), Rankings!$A$2:$BK$161, 63, FALSE),0)</f>
        <v>0</v>
      </c>
      <c r="KC26">
        <f>IFERROR(VLOOKUP(_xlfn.NUMBERVALUE(MID(CD26, SEARCH("!", CD26)+1, SEARCH("+", CD26)-SEARCH("!", CD26)-1)), Rankings!$A$2:$BK$161, 63, FALSE),0)</f>
        <v>0</v>
      </c>
      <c r="KD26">
        <f>IFERROR(VLOOKUP(_xlfn.NUMBERVALUE(MID(CE26, SEARCH("!", CE26)+1, SEARCH("+", CE26)-SEARCH("!", CE26)-1)), Rankings!$A$2:$BK$161, 63, FALSE),0)</f>
        <v>0</v>
      </c>
      <c r="KE26">
        <f>IFERROR(VLOOKUP(_xlfn.NUMBERVALUE(MID(CF26, SEARCH("!", CF26)+1, SEARCH("+", CF26)-SEARCH("!", CF26)-1)), Rankings!$A$2:$BK$161, 63, FALSE),0)</f>
        <v>0</v>
      </c>
      <c r="KF26">
        <f>IFERROR(VLOOKUP(_xlfn.NUMBERVALUE(MID(CG26, SEARCH("!", CG26)+1, SEARCH("+", CG26)-SEARCH("!", CG26)-1)), Rankings!$A$2:$BK$161, 63, FALSE),0)</f>
        <v>0</v>
      </c>
      <c r="KG26">
        <f>IFERROR(VLOOKUP(_xlfn.NUMBERVALUE(MID(CH26, SEARCH("!", CH26)+1, SEARCH("+", CH26)-SEARCH("!", CH26)-1)), Rankings!$A$2:$BK$161, 63, FALSE),0)</f>
        <v>0</v>
      </c>
      <c r="KH26">
        <f>IFERROR(VLOOKUP(_xlfn.NUMBERVALUE(MID(CI26, SEARCH("!", CI26)+1, SEARCH("+", CI26)-SEARCH("!", CI26)-1)), Rankings!$A$2:$BK$161, 63, FALSE),0)</f>
        <v>0</v>
      </c>
      <c r="KI26">
        <f>IFERROR(VLOOKUP(_xlfn.NUMBERVALUE(MID(CJ26, SEARCH("!", CJ26)+1, SEARCH("+", CJ26)-SEARCH("!", CJ26)-1)), Rankings!$A$2:$BK$161, 63, FALSE),0)</f>
        <v>0</v>
      </c>
      <c r="KJ26">
        <f>IFERROR(VLOOKUP(_xlfn.NUMBERVALUE(MID(CK26, SEARCH("!", CK26)+1, SEARCH("+", CK26)-SEARCH("!", CK26)-1)), Rankings!$A$2:$BK$161, 63, FALSE),0)</f>
        <v>0</v>
      </c>
      <c r="KK26">
        <f>IFERROR(VLOOKUP(_xlfn.NUMBERVALUE(MID(CL26, SEARCH("!", CL26)+1, SEARCH("+", CL26)-SEARCH("!", CL26)-1)), Rankings!$A$2:$BK$161, 63, FALSE),0)</f>
        <v>0</v>
      </c>
      <c r="KL26">
        <f>IFERROR(VLOOKUP(_xlfn.NUMBERVALUE(MID(CM26, SEARCH("!", CM26)+1, SEARCH("+", CM26)-SEARCH("!", CM26)-1)), Rankings!$A$2:$BK$161, 63, FALSE),0)</f>
        <v>0</v>
      </c>
      <c r="KM26">
        <f>IFERROR(VLOOKUP(_xlfn.NUMBERVALUE(MID(CN26, SEARCH("!", CN26)+1, SEARCH("+", CN26)-SEARCH("!", CN26)-1)), Rankings!$A$2:$BK$161, 63, FALSE),0)</f>
        <v>0</v>
      </c>
      <c r="KN26">
        <f>IFERROR(VLOOKUP(_xlfn.NUMBERVALUE(MID(CO26, SEARCH("!", CO26)+1, SEARCH("+", CO26)-SEARCH("!", CO26)-1)), Rankings!$A$2:$BK$161, 63, FALSE),0)</f>
        <v>0</v>
      </c>
      <c r="KO26">
        <f>IFERROR(VLOOKUP(_xlfn.NUMBERVALUE(MID(CP26, SEARCH("!", CP26)+1, SEARCH("+", CP26)-SEARCH("!", CP26)-1)), Rankings!$A$2:$BK$161, 63, FALSE),0)</f>
        <v>0</v>
      </c>
      <c r="KP26">
        <f>IFERROR(VLOOKUP(_xlfn.NUMBERVALUE(MID(CQ26, SEARCH("!", CQ26)+1, SEARCH("+", CQ26)-SEARCH("!", CQ26)-1)), Rankings!$A$2:$BK$161, 63, FALSE),0)</f>
        <v>0</v>
      </c>
      <c r="KQ26">
        <f>IFERROR(VLOOKUP(_xlfn.NUMBERVALUE(MID(CR26, SEARCH("!", CR26)+1, SEARCH("+", CR26)-SEARCH("!", CR26)-1)), Rankings!$A$2:$BK$161, 63, FALSE),0)</f>
        <v>0</v>
      </c>
      <c r="KS26" s="4">
        <f t="shared" si="119"/>
        <v>221</v>
      </c>
      <c r="KT26" s="4">
        <f t="shared" si="120"/>
        <v>47</v>
      </c>
      <c r="KU26" s="4">
        <f t="shared" si="121"/>
        <v>105</v>
      </c>
      <c r="KV26" s="4">
        <f t="shared" si="122"/>
        <v>0</v>
      </c>
      <c r="KY26" s="4">
        <f t="shared" si="123"/>
        <v>373</v>
      </c>
      <c r="KZ26" s="4"/>
      <c r="LB26">
        <f t="shared" si="124"/>
        <v>41</v>
      </c>
      <c r="LC26">
        <f t="shared" si="125"/>
        <v>42</v>
      </c>
      <c r="LD26">
        <f t="shared" si="126"/>
        <v>45</v>
      </c>
      <c r="LE26">
        <f t="shared" si="127"/>
        <v>0</v>
      </c>
      <c r="LF26">
        <f t="shared" si="128"/>
        <v>0</v>
      </c>
      <c r="LG26">
        <f t="shared" si="129"/>
        <v>53</v>
      </c>
      <c r="LH26">
        <f t="shared" si="130"/>
        <v>20</v>
      </c>
      <c r="LI26">
        <f t="shared" si="131"/>
        <v>27</v>
      </c>
      <c r="LJ26">
        <f t="shared" si="132"/>
        <v>40</v>
      </c>
      <c r="LK26">
        <f t="shared" si="133"/>
        <v>64</v>
      </c>
      <c r="LL26">
        <f t="shared" si="134"/>
        <v>41</v>
      </c>
      <c r="LM26">
        <f t="shared" si="135"/>
        <v>0</v>
      </c>
      <c r="LN26">
        <f t="shared" si="136"/>
        <v>0</v>
      </c>
      <c r="LO26">
        <f t="shared" si="137"/>
        <v>0</v>
      </c>
      <c r="LP26">
        <f t="shared" si="138"/>
        <v>0</v>
      </c>
      <c r="LQ26">
        <f t="shared" si="139"/>
        <v>0</v>
      </c>
      <c r="LR26">
        <f t="shared" si="140"/>
        <v>0</v>
      </c>
      <c r="LS26">
        <f t="shared" si="141"/>
        <v>0</v>
      </c>
      <c r="LT26">
        <f t="shared" si="142"/>
        <v>0</v>
      </c>
      <c r="LU26">
        <f t="shared" si="143"/>
        <v>0</v>
      </c>
      <c r="LV26">
        <f t="shared" si="144"/>
        <v>0</v>
      </c>
      <c r="LW26">
        <f t="shared" si="145"/>
        <v>0</v>
      </c>
      <c r="LX26">
        <f t="shared" si="146"/>
        <v>0</v>
      </c>
      <c r="LY26">
        <f t="shared" si="147"/>
        <v>0</v>
      </c>
      <c r="LZ26">
        <f t="shared" si="148"/>
        <v>0</v>
      </c>
      <c r="MA26">
        <f t="shared" si="149"/>
        <v>0</v>
      </c>
      <c r="MB26">
        <f t="shared" si="150"/>
        <v>0</v>
      </c>
      <c r="MC26">
        <f t="shared" si="151"/>
        <v>0</v>
      </c>
      <c r="MD26">
        <f t="shared" si="152"/>
        <v>0</v>
      </c>
      <c r="ME26">
        <f t="shared" si="153"/>
        <v>0</v>
      </c>
      <c r="MF26">
        <f t="shared" si="154"/>
        <v>0</v>
      </c>
      <c r="MG26">
        <f t="shared" si="155"/>
        <v>0</v>
      </c>
      <c r="MH26">
        <f t="shared" si="156"/>
        <v>0</v>
      </c>
      <c r="MI26">
        <f t="shared" si="157"/>
        <v>0</v>
      </c>
      <c r="MJ26">
        <f t="shared" si="158"/>
        <v>0</v>
      </c>
      <c r="MK26">
        <f t="shared" si="159"/>
        <v>0</v>
      </c>
      <c r="ML26">
        <f t="shared" si="160"/>
        <v>0</v>
      </c>
      <c r="MM26">
        <f t="shared" si="161"/>
        <v>0</v>
      </c>
      <c r="MN26">
        <f t="shared" si="162"/>
        <v>0</v>
      </c>
      <c r="MO26">
        <f t="shared" si="163"/>
        <v>0</v>
      </c>
      <c r="MP26">
        <f t="shared" si="164"/>
        <v>0</v>
      </c>
      <c r="MQ26">
        <f t="shared" si="165"/>
        <v>0</v>
      </c>
      <c r="MR26">
        <f t="shared" si="166"/>
        <v>0</v>
      </c>
      <c r="MS26">
        <f t="shared" si="167"/>
        <v>0</v>
      </c>
      <c r="MT26">
        <f t="shared" si="168"/>
        <v>0</v>
      </c>
      <c r="MU26">
        <f t="shared" si="169"/>
        <v>0</v>
      </c>
      <c r="MV26">
        <f t="shared" si="170"/>
        <v>0</v>
      </c>
      <c r="MW26">
        <f t="shared" si="171"/>
        <v>0</v>
      </c>
      <c r="MX26">
        <f t="shared" si="172"/>
        <v>0</v>
      </c>
      <c r="MY26">
        <f t="shared" si="173"/>
        <v>0</v>
      </c>
      <c r="MZ26">
        <f t="shared" si="174"/>
        <v>0</v>
      </c>
      <c r="NA26">
        <f t="shared" si="175"/>
        <v>0</v>
      </c>
      <c r="NB26">
        <f t="shared" si="176"/>
        <v>0</v>
      </c>
      <c r="NC26">
        <f t="shared" si="177"/>
        <v>0</v>
      </c>
      <c r="ND26">
        <f t="shared" si="178"/>
        <v>0</v>
      </c>
      <c r="NE26">
        <f t="shared" si="179"/>
        <v>0</v>
      </c>
      <c r="NF26">
        <f t="shared" si="180"/>
        <v>0</v>
      </c>
      <c r="NG26">
        <f t="shared" si="181"/>
        <v>0</v>
      </c>
      <c r="NH26">
        <f t="shared" si="182"/>
        <v>0</v>
      </c>
      <c r="NI26">
        <f t="shared" si="183"/>
        <v>0</v>
      </c>
      <c r="NJ26">
        <f t="shared" si="184"/>
        <v>0</v>
      </c>
      <c r="NK26">
        <f t="shared" si="185"/>
        <v>0</v>
      </c>
      <c r="NL26">
        <f t="shared" si="186"/>
        <v>0</v>
      </c>
      <c r="NM26">
        <f t="shared" si="187"/>
        <v>0</v>
      </c>
      <c r="NN26">
        <f t="shared" si="188"/>
        <v>0</v>
      </c>
      <c r="NO26">
        <f t="shared" si="189"/>
        <v>0</v>
      </c>
      <c r="NP26">
        <f t="shared" si="190"/>
        <v>0</v>
      </c>
      <c r="NQ26">
        <f t="shared" si="191"/>
        <v>0</v>
      </c>
      <c r="NR26">
        <f t="shared" si="192"/>
        <v>0</v>
      </c>
      <c r="NS26">
        <f t="shared" si="193"/>
        <v>0</v>
      </c>
      <c r="NT26">
        <f t="shared" si="194"/>
        <v>0</v>
      </c>
      <c r="NU26">
        <f t="shared" si="195"/>
        <v>0</v>
      </c>
      <c r="NV26">
        <f t="shared" si="196"/>
        <v>0</v>
      </c>
      <c r="NW26">
        <f t="shared" si="197"/>
        <v>0</v>
      </c>
      <c r="NX26">
        <f t="shared" si="198"/>
        <v>0</v>
      </c>
      <c r="NY26">
        <f t="shared" si="199"/>
        <v>0</v>
      </c>
      <c r="NZ26">
        <f t="shared" si="200"/>
        <v>0</v>
      </c>
      <c r="OA26">
        <f t="shared" si="201"/>
        <v>0</v>
      </c>
      <c r="OB26">
        <f t="shared" si="202"/>
        <v>0</v>
      </c>
      <c r="OC26">
        <f t="shared" si="203"/>
        <v>0</v>
      </c>
      <c r="OD26">
        <f t="shared" si="204"/>
        <v>0</v>
      </c>
      <c r="OE26">
        <f t="shared" si="205"/>
        <v>0</v>
      </c>
      <c r="OF26">
        <f t="shared" si="206"/>
        <v>0</v>
      </c>
      <c r="OG26">
        <f t="shared" si="207"/>
        <v>0</v>
      </c>
      <c r="OH26">
        <f t="shared" si="208"/>
        <v>0</v>
      </c>
      <c r="OJ26" s="4">
        <f t="shared" si="209"/>
        <v>141</v>
      </c>
      <c r="OK26" s="4">
        <f t="shared" si="210"/>
        <v>65</v>
      </c>
      <c r="OL26" s="4">
        <f t="shared" si="211"/>
        <v>65</v>
      </c>
      <c r="OM26" s="4">
        <f t="shared" si="212"/>
        <v>0</v>
      </c>
      <c r="OP26" s="4">
        <f t="shared" si="213"/>
        <v>271</v>
      </c>
      <c r="OQ26" s="4"/>
      <c r="OS26">
        <f t="shared" si="214"/>
        <v>19</v>
      </c>
      <c r="OT26">
        <f t="shared" si="215"/>
        <v>41</v>
      </c>
      <c r="OU26">
        <f t="shared" si="216"/>
        <v>37</v>
      </c>
      <c r="OV26">
        <f t="shared" si="217"/>
        <v>0</v>
      </c>
      <c r="OW26">
        <f t="shared" si="218"/>
        <v>0</v>
      </c>
      <c r="OX26">
        <f t="shared" si="219"/>
        <v>26</v>
      </c>
      <c r="OY26">
        <f t="shared" si="220"/>
        <v>50</v>
      </c>
      <c r="OZ26">
        <f t="shared" si="221"/>
        <v>15</v>
      </c>
      <c r="PA26">
        <f t="shared" si="222"/>
        <v>18</v>
      </c>
      <c r="PB26">
        <f t="shared" si="223"/>
        <v>45</v>
      </c>
      <c r="PC26">
        <f t="shared" si="224"/>
        <v>20</v>
      </c>
      <c r="PD26">
        <f t="shared" si="225"/>
        <v>0</v>
      </c>
      <c r="PE26">
        <f t="shared" si="226"/>
        <v>0</v>
      </c>
      <c r="PF26">
        <f t="shared" si="227"/>
        <v>0</v>
      </c>
      <c r="PG26">
        <f t="shared" si="228"/>
        <v>0</v>
      </c>
      <c r="PH26">
        <f t="shared" si="229"/>
        <v>0</v>
      </c>
      <c r="PI26">
        <f t="shared" si="230"/>
        <v>0</v>
      </c>
      <c r="PJ26">
        <f t="shared" si="231"/>
        <v>0</v>
      </c>
      <c r="PK26">
        <f t="shared" si="232"/>
        <v>0</v>
      </c>
      <c r="PL26">
        <f t="shared" si="233"/>
        <v>0</v>
      </c>
      <c r="PM26">
        <f t="shared" si="234"/>
        <v>0</v>
      </c>
      <c r="PN26">
        <f t="shared" si="235"/>
        <v>0</v>
      </c>
      <c r="PO26">
        <f t="shared" si="236"/>
        <v>0</v>
      </c>
      <c r="PP26">
        <f t="shared" si="237"/>
        <v>0</v>
      </c>
      <c r="PQ26">
        <f t="shared" si="238"/>
        <v>0</v>
      </c>
      <c r="PR26">
        <f t="shared" si="239"/>
        <v>0</v>
      </c>
      <c r="PS26">
        <f t="shared" si="240"/>
        <v>0</v>
      </c>
      <c r="PT26">
        <f t="shared" si="241"/>
        <v>0</v>
      </c>
      <c r="PU26">
        <f t="shared" si="242"/>
        <v>0</v>
      </c>
      <c r="PV26">
        <f t="shared" si="243"/>
        <v>0</v>
      </c>
      <c r="PW26">
        <f t="shared" si="244"/>
        <v>0</v>
      </c>
      <c r="PX26">
        <f t="shared" si="245"/>
        <v>0</v>
      </c>
      <c r="PY26">
        <f t="shared" si="246"/>
        <v>0</v>
      </c>
      <c r="PZ26">
        <f t="shared" si="247"/>
        <v>0</v>
      </c>
      <c r="QA26">
        <f t="shared" si="248"/>
        <v>0</v>
      </c>
      <c r="QB26">
        <f t="shared" si="249"/>
        <v>0</v>
      </c>
      <c r="QC26">
        <f t="shared" si="250"/>
        <v>0</v>
      </c>
      <c r="QD26">
        <f t="shared" si="251"/>
        <v>0</v>
      </c>
      <c r="QE26">
        <f t="shared" si="252"/>
        <v>0</v>
      </c>
      <c r="QF26">
        <f t="shared" si="253"/>
        <v>0</v>
      </c>
      <c r="QG26">
        <f t="shared" si="254"/>
        <v>0</v>
      </c>
      <c r="QH26">
        <f t="shared" si="255"/>
        <v>0</v>
      </c>
      <c r="QI26">
        <f t="shared" si="256"/>
        <v>0</v>
      </c>
      <c r="QJ26">
        <f t="shared" si="257"/>
        <v>0</v>
      </c>
      <c r="QK26">
        <f t="shared" si="258"/>
        <v>0</v>
      </c>
      <c r="QL26">
        <f t="shared" si="259"/>
        <v>0</v>
      </c>
      <c r="QM26">
        <f t="shared" si="260"/>
        <v>0</v>
      </c>
      <c r="QN26">
        <f t="shared" si="261"/>
        <v>0</v>
      </c>
      <c r="QO26">
        <f t="shared" si="262"/>
        <v>0</v>
      </c>
      <c r="QP26">
        <f t="shared" si="263"/>
        <v>0</v>
      </c>
      <c r="QQ26">
        <f t="shared" si="264"/>
        <v>0</v>
      </c>
      <c r="QR26">
        <f t="shared" si="265"/>
        <v>0</v>
      </c>
      <c r="QS26">
        <f t="shared" si="266"/>
        <v>0</v>
      </c>
      <c r="QT26">
        <f t="shared" si="267"/>
        <v>0</v>
      </c>
      <c r="QU26">
        <f t="shared" si="268"/>
        <v>0</v>
      </c>
      <c r="QV26">
        <f t="shared" si="269"/>
        <v>0</v>
      </c>
      <c r="QW26">
        <f t="shared" si="270"/>
        <v>0</v>
      </c>
      <c r="QX26">
        <f t="shared" si="271"/>
        <v>0</v>
      </c>
      <c r="QY26">
        <f t="shared" si="272"/>
        <v>0</v>
      </c>
      <c r="QZ26">
        <f t="shared" si="273"/>
        <v>0</v>
      </c>
      <c r="RA26">
        <f t="shared" si="274"/>
        <v>0</v>
      </c>
      <c r="RB26">
        <f t="shared" si="275"/>
        <v>0</v>
      </c>
      <c r="RC26">
        <f t="shared" si="276"/>
        <v>0</v>
      </c>
      <c r="RD26">
        <f t="shared" si="277"/>
        <v>0</v>
      </c>
      <c r="RE26">
        <f t="shared" si="278"/>
        <v>0</v>
      </c>
      <c r="RF26">
        <f t="shared" si="279"/>
        <v>0</v>
      </c>
      <c r="RG26">
        <f t="shared" si="280"/>
        <v>0</v>
      </c>
      <c r="RH26">
        <f t="shared" si="281"/>
        <v>0</v>
      </c>
      <c r="RI26">
        <f t="shared" si="282"/>
        <v>0</v>
      </c>
      <c r="RJ26">
        <f t="shared" si="283"/>
        <v>0</v>
      </c>
      <c r="RK26">
        <f t="shared" si="284"/>
        <v>0</v>
      </c>
      <c r="RL26">
        <f t="shared" si="285"/>
        <v>0</v>
      </c>
      <c r="RM26">
        <f t="shared" si="286"/>
        <v>0</v>
      </c>
      <c r="RN26">
        <f t="shared" si="287"/>
        <v>0</v>
      </c>
      <c r="RO26">
        <f t="shared" si="288"/>
        <v>0</v>
      </c>
      <c r="RP26">
        <f t="shared" si="289"/>
        <v>0</v>
      </c>
      <c r="RQ26">
        <f t="shared" si="290"/>
        <v>0</v>
      </c>
      <c r="RR26">
        <f t="shared" si="291"/>
        <v>0</v>
      </c>
      <c r="RS26">
        <f t="shared" si="292"/>
        <v>0</v>
      </c>
      <c r="RT26">
        <f t="shared" si="293"/>
        <v>0</v>
      </c>
      <c r="RU26">
        <f t="shared" si="294"/>
        <v>0</v>
      </c>
      <c r="RV26">
        <f t="shared" si="295"/>
        <v>0</v>
      </c>
      <c r="RW26">
        <f t="shared" si="296"/>
        <v>0</v>
      </c>
      <c r="RX26">
        <f t="shared" si="297"/>
        <v>0</v>
      </c>
      <c r="RY26">
        <f t="shared" si="298"/>
        <v>0</v>
      </c>
      <c r="SA26" s="4">
        <f t="shared" si="299"/>
        <v>20.73</v>
      </c>
      <c r="SB26" s="4">
        <f t="shared" si="300"/>
        <v>8.24</v>
      </c>
      <c r="SC26" s="4">
        <f t="shared" si="301"/>
        <v>9.67</v>
      </c>
      <c r="SD26" s="4">
        <f t="shared" si="302"/>
        <v>0</v>
      </c>
      <c r="SF26" s="4">
        <f t="shared" si="303"/>
        <v>38.64</v>
      </c>
      <c r="SI26">
        <f t="shared" si="304"/>
        <v>4.5</v>
      </c>
      <c r="SJ26">
        <f t="shared" si="305"/>
        <v>3.5</v>
      </c>
      <c r="SK26">
        <f t="shared" si="306"/>
        <v>4.25</v>
      </c>
      <c r="SL26" t="str">
        <f t="shared" si="307"/>
        <v>0</v>
      </c>
      <c r="SM26" t="str">
        <f t="shared" si="308"/>
        <v>0</v>
      </c>
      <c r="SN26">
        <f t="shared" si="309"/>
        <v>4.5999999999999996</v>
      </c>
      <c r="SO26">
        <f t="shared" si="310"/>
        <v>4.67</v>
      </c>
      <c r="SP26">
        <f t="shared" si="311"/>
        <v>3.57</v>
      </c>
      <c r="SQ26">
        <f t="shared" si="312"/>
        <v>3.88</v>
      </c>
      <c r="SR26">
        <f t="shared" si="313"/>
        <v>5.5</v>
      </c>
      <c r="SS26">
        <f t="shared" si="314"/>
        <v>4.17</v>
      </c>
      <c r="ST26" t="str">
        <f t="shared" si="315"/>
        <v>0</v>
      </c>
      <c r="SU26" t="str">
        <f t="shared" si="316"/>
        <v>0</v>
      </c>
      <c r="SV26" t="str">
        <f t="shared" si="317"/>
        <v>0</v>
      </c>
      <c r="SW26" t="str">
        <f t="shared" si="318"/>
        <v>0</v>
      </c>
      <c r="SX26" t="str">
        <f t="shared" si="319"/>
        <v>0</v>
      </c>
      <c r="SY26" t="str">
        <f t="shared" si="320"/>
        <v>0</v>
      </c>
      <c r="SZ26" t="str">
        <f t="shared" si="321"/>
        <v>0</v>
      </c>
      <c r="TA26" t="str">
        <f t="shared" si="322"/>
        <v>0</v>
      </c>
      <c r="TB26" t="str">
        <f t="shared" si="323"/>
        <v>0</v>
      </c>
      <c r="TC26" t="str">
        <f t="shared" si="324"/>
        <v>0</v>
      </c>
      <c r="TD26" t="str">
        <f t="shared" si="325"/>
        <v>0</v>
      </c>
      <c r="TE26" t="str">
        <f t="shared" si="326"/>
        <v>0</v>
      </c>
      <c r="TF26" t="str">
        <f t="shared" si="327"/>
        <v>0</v>
      </c>
      <c r="TG26" t="str">
        <f t="shared" si="328"/>
        <v>0</v>
      </c>
      <c r="TH26" t="str">
        <f t="shared" si="329"/>
        <v>0</v>
      </c>
      <c r="TI26" t="str">
        <f t="shared" si="330"/>
        <v>0</v>
      </c>
      <c r="TJ26" t="str">
        <f t="shared" si="331"/>
        <v>0</v>
      </c>
      <c r="TK26" t="str">
        <f t="shared" si="332"/>
        <v>0</v>
      </c>
      <c r="TL26" t="str">
        <f t="shared" si="333"/>
        <v>0</v>
      </c>
      <c r="TM26" t="str">
        <f t="shared" si="334"/>
        <v>0</v>
      </c>
      <c r="TN26" t="str">
        <f t="shared" si="335"/>
        <v>0</v>
      </c>
      <c r="TO26" t="str">
        <f t="shared" si="336"/>
        <v>0</v>
      </c>
      <c r="TP26" t="str">
        <f t="shared" si="337"/>
        <v>0</v>
      </c>
      <c r="TQ26" t="str">
        <f t="shared" si="338"/>
        <v>0</v>
      </c>
      <c r="TR26" t="str">
        <f t="shared" si="339"/>
        <v>0</v>
      </c>
      <c r="TS26" t="str">
        <f t="shared" si="340"/>
        <v>0</v>
      </c>
      <c r="TT26" t="str">
        <f t="shared" si="341"/>
        <v>0</v>
      </c>
      <c r="TU26" t="str">
        <f t="shared" si="342"/>
        <v>0</v>
      </c>
      <c r="TV26" t="str">
        <f t="shared" si="343"/>
        <v>0</v>
      </c>
      <c r="TW26" t="str">
        <f t="shared" si="344"/>
        <v>0</v>
      </c>
      <c r="TX26" t="str">
        <f t="shared" si="345"/>
        <v>0</v>
      </c>
      <c r="TY26" t="str">
        <f t="shared" si="346"/>
        <v>0</v>
      </c>
      <c r="TZ26" t="str">
        <f t="shared" si="347"/>
        <v>0</v>
      </c>
      <c r="UA26" t="str">
        <f t="shared" si="348"/>
        <v>0</v>
      </c>
      <c r="UB26" t="str">
        <f t="shared" si="349"/>
        <v>0</v>
      </c>
      <c r="UC26" t="str">
        <f t="shared" si="350"/>
        <v>0</v>
      </c>
      <c r="UD26" t="str">
        <f t="shared" si="351"/>
        <v>0</v>
      </c>
      <c r="UE26" t="str">
        <f t="shared" si="352"/>
        <v>0</v>
      </c>
      <c r="UF26" t="str">
        <f t="shared" si="353"/>
        <v>0</v>
      </c>
      <c r="UG26" t="str">
        <f t="shared" si="354"/>
        <v>0</v>
      </c>
      <c r="UH26" t="str">
        <f t="shared" si="355"/>
        <v>0</v>
      </c>
      <c r="UI26" t="str">
        <f t="shared" si="356"/>
        <v>0</v>
      </c>
      <c r="UJ26" t="str">
        <f t="shared" si="357"/>
        <v>0</v>
      </c>
      <c r="UK26" t="str">
        <f t="shared" si="358"/>
        <v>0</v>
      </c>
      <c r="UL26" t="str">
        <f t="shared" si="359"/>
        <v>0</v>
      </c>
      <c r="UM26" t="str">
        <f t="shared" si="360"/>
        <v>0</v>
      </c>
      <c r="UN26" t="str">
        <f t="shared" si="361"/>
        <v>0</v>
      </c>
      <c r="UO26" t="str">
        <f t="shared" si="362"/>
        <v>0</v>
      </c>
      <c r="UP26" t="str">
        <f t="shared" si="363"/>
        <v>0</v>
      </c>
      <c r="UQ26" t="str">
        <f t="shared" si="364"/>
        <v>0</v>
      </c>
      <c r="UR26" t="str">
        <f t="shared" si="365"/>
        <v>0</v>
      </c>
      <c r="US26" t="str">
        <f t="shared" si="366"/>
        <v>0</v>
      </c>
      <c r="UT26" t="str">
        <f t="shared" si="367"/>
        <v>0</v>
      </c>
      <c r="UU26" t="str">
        <f t="shared" si="368"/>
        <v>0</v>
      </c>
      <c r="UV26" t="str">
        <f t="shared" si="369"/>
        <v>0</v>
      </c>
      <c r="UW26" t="str">
        <f t="shared" si="370"/>
        <v>0</v>
      </c>
      <c r="UX26" t="str">
        <f t="shared" si="371"/>
        <v>0</v>
      </c>
      <c r="UY26" t="str">
        <f t="shared" si="372"/>
        <v>0</v>
      </c>
      <c r="UZ26" t="str">
        <f t="shared" si="373"/>
        <v>0</v>
      </c>
      <c r="VA26" t="str">
        <f t="shared" si="374"/>
        <v>0</v>
      </c>
      <c r="VB26" t="str">
        <f t="shared" si="375"/>
        <v>0</v>
      </c>
      <c r="VC26" t="str">
        <f t="shared" si="376"/>
        <v>0</v>
      </c>
      <c r="VD26" t="str">
        <f t="shared" si="377"/>
        <v>0</v>
      </c>
      <c r="VE26" t="str">
        <f t="shared" si="378"/>
        <v>0</v>
      </c>
      <c r="VF26" t="str">
        <f t="shared" si="379"/>
        <v>0</v>
      </c>
      <c r="VG26" t="str">
        <f t="shared" si="380"/>
        <v>0</v>
      </c>
      <c r="VH26" t="str">
        <f t="shared" si="381"/>
        <v>0</v>
      </c>
      <c r="VI26" t="str">
        <f t="shared" si="382"/>
        <v>0</v>
      </c>
      <c r="VJ26" t="str">
        <f t="shared" si="383"/>
        <v>0</v>
      </c>
      <c r="VK26" t="str">
        <f t="shared" si="384"/>
        <v>0</v>
      </c>
      <c r="VL26" t="str">
        <f t="shared" si="385"/>
        <v>0</v>
      </c>
      <c r="VM26" t="str">
        <f t="shared" si="386"/>
        <v>0</v>
      </c>
      <c r="VN26" t="str">
        <f t="shared" si="387"/>
        <v>0</v>
      </c>
      <c r="VO26" t="str">
        <f t="shared" si="388"/>
        <v>0</v>
      </c>
      <c r="VQ26" s="4">
        <f t="shared" si="389"/>
        <v>17.95</v>
      </c>
      <c r="VR26" s="4">
        <f t="shared" si="390"/>
        <v>6.7799999999999994</v>
      </c>
      <c r="VS26" s="4">
        <f t="shared" si="391"/>
        <v>37.159999999999997</v>
      </c>
      <c r="VT26" s="4">
        <f t="shared" si="392"/>
        <v>0</v>
      </c>
      <c r="VV26" s="4">
        <f t="shared" si="393"/>
        <v>61.889999999999993</v>
      </c>
      <c r="VY26">
        <f t="shared" si="394"/>
        <v>0.51</v>
      </c>
      <c r="VZ26">
        <f t="shared" si="395"/>
        <v>2.94</v>
      </c>
      <c r="WA26">
        <f t="shared" si="396"/>
        <v>7.38</v>
      </c>
      <c r="WB26">
        <f t="shared" si="397"/>
        <v>0</v>
      </c>
      <c r="WC26">
        <f t="shared" si="398"/>
        <v>0</v>
      </c>
      <c r="WD26">
        <f t="shared" si="399"/>
        <v>2.5099999999999998</v>
      </c>
      <c r="WE26">
        <f t="shared" si="400"/>
        <v>11.43</v>
      </c>
      <c r="WF26">
        <f t="shared" si="401"/>
        <v>-4.6500000000000004</v>
      </c>
      <c r="WG26">
        <f t="shared" si="402"/>
        <v>4.6100000000000003</v>
      </c>
      <c r="WH26">
        <f t="shared" si="403"/>
        <v>20.65</v>
      </c>
      <c r="WI26">
        <f t="shared" si="404"/>
        <v>16.510000000000002</v>
      </c>
      <c r="WJ26">
        <f t="shared" si="405"/>
        <v>0</v>
      </c>
      <c r="WK26">
        <f t="shared" si="406"/>
        <v>0</v>
      </c>
      <c r="WL26">
        <f t="shared" si="407"/>
        <v>0</v>
      </c>
      <c r="WM26">
        <f t="shared" si="408"/>
        <v>0</v>
      </c>
      <c r="WN26">
        <f t="shared" si="409"/>
        <v>0</v>
      </c>
      <c r="WO26">
        <f t="shared" si="410"/>
        <v>0</v>
      </c>
      <c r="WP26">
        <f t="shared" si="411"/>
        <v>0</v>
      </c>
      <c r="WQ26">
        <f t="shared" si="412"/>
        <v>0</v>
      </c>
      <c r="WR26">
        <f t="shared" si="413"/>
        <v>0</v>
      </c>
      <c r="WS26">
        <f t="shared" si="414"/>
        <v>0</v>
      </c>
      <c r="WT26">
        <f t="shared" si="415"/>
        <v>0</v>
      </c>
      <c r="WU26">
        <f t="shared" si="416"/>
        <v>0</v>
      </c>
      <c r="WV26">
        <f t="shared" si="417"/>
        <v>0</v>
      </c>
      <c r="WW26">
        <f t="shared" si="418"/>
        <v>0</v>
      </c>
      <c r="WX26">
        <f t="shared" si="419"/>
        <v>0</v>
      </c>
      <c r="WY26">
        <f t="shared" si="420"/>
        <v>0</v>
      </c>
      <c r="WZ26">
        <f t="shared" si="421"/>
        <v>0</v>
      </c>
      <c r="XA26">
        <f t="shared" si="422"/>
        <v>0</v>
      </c>
      <c r="XB26">
        <f t="shared" si="423"/>
        <v>0</v>
      </c>
      <c r="XC26">
        <f t="shared" si="424"/>
        <v>0</v>
      </c>
      <c r="XD26">
        <f t="shared" si="425"/>
        <v>0</v>
      </c>
      <c r="XE26">
        <f t="shared" si="426"/>
        <v>0</v>
      </c>
      <c r="XF26">
        <f t="shared" si="427"/>
        <v>0</v>
      </c>
      <c r="XG26">
        <f t="shared" si="428"/>
        <v>0</v>
      </c>
      <c r="XH26">
        <f t="shared" si="429"/>
        <v>0</v>
      </c>
      <c r="XI26">
        <f t="shared" si="430"/>
        <v>0</v>
      </c>
      <c r="XJ26">
        <f t="shared" si="431"/>
        <v>0</v>
      </c>
      <c r="XK26">
        <f t="shared" si="432"/>
        <v>0</v>
      </c>
      <c r="XL26">
        <f t="shared" si="433"/>
        <v>0</v>
      </c>
      <c r="XM26">
        <f t="shared" si="434"/>
        <v>0</v>
      </c>
      <c r="XN26">
        <f t="shared" si="435"/>
        <v>0</v>
      </c>
      <c r="XO26">
        <f t="shared" si="436"/>
        <v>0</v>
      </c>
      <c r="XP26">
        <f t="shared" si="437"/>
        <v>0</v>
      </c>
      <c r="XQ26">
        <f t="shared" si="438"/>
        <v>0</v>
      </c>
      <c r="XR26">
        <f t="shared" si="439"/>
        <v>0</v>
      </c>
      <c r="XS26">
        <f t="shared" si="440"/>
        <v>0</v>
      </c>
      <c r="XT26">
        <f t="shared" si="441"/>
        <v>0</v>
      </c>
      <c r="XU26">
        <f t="shared" si="442"/>
        <v>0</v>
      </c>
      <c r="XV26">
        <f t="shared" si="443"/>
        <v>0</v>
      </c>
      <c r="XW26">
        <f t="shared" si="444"/>
        <v>0</v>
      </c>
      <c r="XX26">
        <f t="shared" si="445"/>
        <v>0</v>
      </c>
      <c r="XY26">
        <f t="shared" si="446"/>
        <v>0</v>
      </c>
      <c r="XZ26">
        <f t="shared" si="447"/>
        <v>0</v>
      </c>
      <c r="YA26">
        <f t="shared" si="448"/>
        <v>0</v>
      </c>
      <c r="YB26">
        <f t="shared" si="449"/>
        <v>0</v>
      </c>
      <c r="YC26">
        <f t="shared" si="450"/>
        <v>0</v>
      </c>
      <c r="YD26">
        <f t="shared" si="451"/>
        <v>0</v>
      </c>
      <c r="YE26">
        <f t="shared" si="452"/>
        <v>0</v>
      </c>
      <c r="YF26">
        <f t="shared" si="453"/>
        <v>0</v>
      </c>
      <c r="YG26">
        <f t="shared" si="454"/>
        <v>0</v>
      </c>
      <c r="YH26">
        <f t="shared" si="455"/>
        <v>0</v>
      </c>
      <c r="YI26">
        <f t="shared" si="456"/>
        <v>0</v>
      </c>
      <c r="YJ26">
        <f t="shared" si="457"/>
        <v>0</v>
      </c>
      <c r="YK26">
        <f t="shared" si="458"/>
        <v>0</v>
      </c>
      <c r="YL26">
        <f t="shared" si="459"/>
        <v>0</v>
      </c>
      <c r="YM26">
        <f t="shared" si="460"/>
        <v>0</v>
      </c>
      <c r="YN26">
        <f t="shared" si="461"/>
        <v>0</v>
      </c>
      <c r="YO26">
        <f t="shared" si="462"/>
        <v>0</v>
      </c>
      <c r="YP26">
        <f t="shared" si="463"/>
        <v>0</v>
      </c>
      <c r="YQ26">
        <f t="shared" si="464"/>
        <v>0</v>
      </c>
      <c r="YR26">
        <f t="shared" si="465"/>
        <v>0</v>
      </c>
      <c r="YS26">
        <f t="shared" si="466"/>
        <v>0</v>
      </c>
      <c r="YT26">
        <f t="shared" si="467"/>
        <v>0</v>
      </c>
      <c r="YU26">
        <f t="shared" si="468"/>
        <v>0</v>
      </c>
      <c r="YV26">
        <f t="shared" si="469"/>
        <v>0</v>
      </c>
      <c r="YW26">
        <f t="shared" si="470"/>
        <v>0</v>
      </c>
      <c r="YX26">
        <f t="shared" si="471"/>
        <v>0</v>
      </c>
      <c r="YY26">
        <f t="shared" si="472"/>
        <v>0</v>
      </c>
      <c r="YZ26">
        <f t="shared" si="473"/>
        <v>0</v>
      </c>
      <c r="ZA26">
        <f t="shared" si="474"/>
        <v>0</v>
      </c>
      <c r="ZB26">
        <f t="shared" si="475"/>
        <v>0</v>
      </c>
      <c r="ZC26">
        <f t="shared" si="476"/>
        <v>0</v>
      </c>
      <c r="ZD26">
        <f t="shared" si="477"/>
        <v>0</v>
      </c>
      <c r="ZE26">
        <f t="shared" si="478"/>
        <v>0</v>
      </c>
      <c r="ZG26" s="4">
        <f t="shared" si="479"/>
        <v>382</v>
      </c>
      <c r="ZH26" s="4">
        <f t="shared" si="480"/>
        <v>180</v>
      </c>
      <c r="ZI26" s="4">
        <f t="shared" si="481"/>
        <v>107</v>
      </c>
      <c r="ZJ26" s="4">
        <f t="shared" si="482"/>
        <v>0</v>
      </c>
      <c r="ZL26" s="4">
        <f t="shared" si="483"/>
        <v>669</v>
      </c>
      <c r="ZO26">
        <f t="shared" si="484"/>
        <v>76</v>
      </c>
      <c r="ZP26">
        <f t="shared" si="485"/>
        <v>73</v>
      </c>
      <c r="ZQ26">
        <f t="shared" si="486"/>
        <v>60</v>
      </c>
      <c r="ZR26">
        <f t="shared" si="487"/>
        <v>0</v>
      </c>
      <c r="ZS26">
        <f t="shared" si="488"/>
        <v>0</v>
      </c>
      <c r="ZT26">
        <f t="shared" si="489"/>
        <v>81</v>
      </c>
      <c r="ZU26">
        <f t="shared" si="490"/>
        <v>87</v>
      </c>
      <c r="ZV26">
        <f t="shared" si="491"/>
        <v>93</v>
      </c>
      <c r="ZW26">
        <f t="shared" si="492"/>
        <v>92</v>
      </c>
      <c r="ZX26">
        <f t="shared" si="493"/>
        <v>57</v>
      </c>
      <c r="ZY26">
        <f t="shared" si="494"/>
        <v>50</v>
      </c>
      <c r="ZZ26">
        <f t="shared" si="495"/>
        <v>0</v>
      </c>
      <c r="AAA26">
        <f t="shared" si="496"/>
        <v>0</v>
      </c>
      <c r="AAB26">
        <f t="shared" si="497"/>
        <v>0</v>
      </c>
      <c r="AAC26">
        <f t="shared" si="498"/>
        <v>0</v>
      </c>
      <c r="AAD26">
        <f t="shared" si="499"/>
        <v>0</v>
      </c>
      <c r="AAE26">
        <f t="shared" si="500"/>
        <v>0</v>
      </c>
      <c r="AAF26">
        <f t="shared" si="501"/>
        <v>0</v>
      </c>
      <c r="AAG26">
        <f t="shared" si="502"/>
        <v>0</v>
      </c>
      <c r="AAH26">
        <f t="shared" si="503"/>
        <v>0</v>
      </c>
      <c r="AAI26">
        <f t="shared" si="504"/>
        <v>0</v>
      </c>
      <c r="AAJ26">
        <f t="shared" si="505"/>
        <v>0</v>
      </c>
      <c r="AAK26">
        <f t="shared" si="506"/>
        <v>0</v>
      </c>
      <c r="AAL26">
        <f t="shared" si="507"/>
        <v>0</v>
      </c>
      <c r="AAM26">
        <f t="shared" si="508"/>
        <v>0</v>
      </c>
      <c r="AAN26">
        <f t="shared" si="509"/>
        <v>0</v>
      </c>
      <c r="AAO26">
        <f t="shared" si="510"/>
        <v>0</v>
      </c>
      <c r="AAP26">
        <f t="shared" si="511"/>
        <v>0</v>
      </c>
      <c r="AAQ26">
        <f t="shared" si="512"/>
        <v>0</v>
      </c>
      <c r="AAR26">
        <f t="shared" si="513"/>
        <v>0</v>
      </c>
      <c r="AAS26">
        <f t="shared" si="514"/>
        <v>0</v>
      </c>
      <c r="AAT26">
        <f t="shared" si="515"/>
        <v>0</v>
      </c>
      <c r="AAU26">
        <f t="shared" si="516"/>
        <v>0</v>
      </c>
      <c r="AAV26">
        <f t="shared" si="517"/>
        <v>0</v>
      </c>
      <c r="AAW26">
        <f t="shared" si="518"/>
        <v>0</v>
      </c>
      <c r="AAX26">
        <f t="shared" si="519"/>
        <v>0</v>
      </c>
      <c r="AAY26">
        <f t="shared" si="520"/>
        <v>0</v>
      </c>
      <c r="AAZ26">
        <f t="shared" si="521"/>
        <v>0</v>
      </c>
      <c r="ABA26">
        <f t="shared" si="522"/>
        <v>0</v>
      </c>
      <c r="ABB26">
        <f t="shared" si="523"/>
        <v>0</v>
      </c>
      <c r="ABC26">
        <f t="shared" si="524"/>
        <v>0</v>
      </c>
      <c r="ABD26">
        <f t="shared" si="525"/>
        <v>0</v>
      </c>
      <c r="ABE26">
        <f t="shared" si="526"/>
        <v>0</v>
      </c>
      <c r="ABF26">
        <f t="shared" si="527"/>
        <v>0</v>
      </c>
      <c r="ABG26">
        <f t="shared" si="528"/>
        <v>0</v>
      </c>
      <c r="ABH26">
        <f t="shared" si="529"/>
        <v>0</v>
      </c>
      <c r="ABI26">
        <f t="shared" si="530"/>
        <v>0</v>
      </c>
      <c r="ABJ26">
        <f t="shared" si="531"/>
        <v>0</v>
      </c>
      <c r="ABK26">
        <f t="shared" si="532"/>
        <v>0</v>
      </c>
      <c r="ABL26">
        <f t="shared" si="533"/>
        <v>0</v>
      </c>
      <c r="ABM26">
        <f t="shared" si="534"/>
        <v>0</v>
      </c>
      <c r="ABN26">
        <f t="shared" si="535"/>
        <v>0</v>
      </c>
      <c r="ABO26">
        <f t="shared" si="536"/>
        <v>0</v>
      </c>
      <c r="ABP26">
        <f t="shared" si="537"/>
        <v>0</v>
      </c>
      <c r="ABQ26">
        <f t="shared" si="538"/>
        <v>0</v>
      </c>
      <c r="ABR26">
        <f t="shared" si="539"/>
        <v>0</v>
      </c>
      <c r="ABS26">
        <f t="shared" si="540"/>
        <v>0</v>
      </c>
      <c r="ABT26">
        <f t="shared" si="541"/>
        <v>0</v>
      </c>
      <c r="ABU26">
        <f t="shared" si="542"/>
        <v>0</v>
      </c>
      <c r="ABV26">
        <f t="shared" si="543"/>
        <v>0</v>
      </c>
      <c r="ABW26">
        <f t="shared" si="544"/>
        <v>0</v>
      </c>
      <c r="ABX26">
        <f t="shared" si="545"/>
        <v>0</v>
      </c>
      <c r="ABY26">
        <f t="shared" si="546"/>
        <v>0</v>
      </c>
      <c r="ABZ26">
        <f t="shared" si="547"/>
        <v>0</v>
      </c>
      <c r="ACA26">
        <f t="shared" si="548"/>
        <v>0</v>
      </c>
      <c r="ACB26">
        <f t="shared" si="549"/>
        <v>0</v>
      </c>
      <c r="ACC26">
        <f t="shared" si="550"/>
        <v>0</v>
      </c>
      <c r="ACD26">
        <f t="shared" si="551"/>
        <v>0</v>
      </c>
      <c r="ACE26">
        <f t="shared" si="552"/>
        <v>0</v>
      </c>
      <c r="ACF26">
        <f t="shared" si="553"/>
        <v>0</v>
      </c>
      <c r="ACG26">
        <f t="shared" si="554"/>
        <v>0</v>
      </c>
      <c r="ACH26">
        <f t="shared" si="555"/>
        <v>0</v>
      </c>
      <c r="ACI26">
        <f t="shared" si="556"/>
        <v>0</v>
      </c>
      <c r="ACJ26">
        <f t="shared" si="557"/>
        <v>0</v>
      </c>
      <c r="ACK26">
        <f t="shared" si="558"/>
        <v>0</v>
      </c>
      <c r="ACL26">
        <f t="shared" si="559"/>
        <v>0</v>
      </c>
      <c r="ACM26">
        <f t="shared" si="560"/>
        <v>0</v>
      </c>
      <c r="ACN26">
        <f t="shared" si="561"/>
        <v>0</v>
      </c>
      <c r="ACO26">
        <f t="shared" si="562"/>
        <v>0</v>
      </c>
      <c r="ACP26">
        <f t="shared" si="563"/>
        <v>0</v>
      </c>
      <c r="ACQ26">
        <f t="shared" si="564"/>
        <v>0</v>
      </c>
      <c r="ACR26">
        <f t="shared" si="565"/>
        <v>0</v>
      </c>
      <c r="ACS26">
        <f t="shared" si="566"/>
        <v>0</v>
      </c>
      <c r="ACT26">
        <f t="shared" si="567"/>
        <v>0</v>
      </c>
      <c r="ACU26">
        <f t="shared" si="568"/>
        <v>0</v>
      </c>
      <c r="ACW26" s="4">
        <f t="shared" si="569"/>
        <v>402.5</v>
      </c>
      <c r="ACX26" s="4">
        <f t="shared" si="570"/>
        <v>101.6</v>
      </c>
      <c r="ACY26" s="4">
        <f t="shared" si="571"/>
        <v>160.1</v>
      </c>
      <c r="ACZ26" s="4">
        <f t="shared" si="572"/>
        <v>0</v>
      </c>
      <c r="ADA26" s="88">
        <f t="shared" si="573"/>
        <v>7.1274118724821847</v>
      </c>
      <c r="ADB26" s="4">
        <f t="shared" si="574"/>
        <v>664.2</v>
      </c>
      <c r="ADC26" s="5">
        <f t="shared" si="575"/>
        <v>8.9721792224631809</v>
      </c>
      <c r="ADD26" s="5">
        <f t="shared" si="576"/>
        <v>8.9470665583754325</v>
      </c>
      <c r="ADE26">
        <f t="shared" si="577"/>
        <v>123.8</v>
      </c>
      <c r="ADF26">
        <f t="shared" si="578"/>
        <v>43.6</v>
      </c>
      <c r="ADG26">
        <f t="shared" si="579"/>
        <v>34.200000000000003</v>
      </c>
      <c r="ADH26">
        <f t="shared" si="580"/>
        <v>0</v>
      </c>
      <c r="ADI26">
        <f t="shared" si="581"/>
        <v>0</v>
      </c>
      <c r="ADJ26">
        <f t="shared" si="582"/>
        <v>103.9</v>
      </c>
      <c r="ADK26">
        <f t="shared" si="583"/>
        <v>0</v>
      </c>
      <c r="ADL26">
        <f t="shared" si="584"/>
        <v>101.6</v>
      </c>
      <c r="ADM26">
        <f t="shared" si="585"/>
        <v>97</v>
      </c>
      <c r="ADN26">
        <f t="shared" si="586"/>
        <v>88.1</v>
      </c>
      <c r="ADO26">
        <f t="shared" si="587"/>
        <v>72</v>
      </c>
      <c r="ADP26">
        <f t="shared" si="588"/>
        <v>0</v>
      </c>
      <c r="ADQ26">
        <f t="shared" si="589"/>
        <v>0</v>
      </c>
      <c r="ADR26">
        <f t="shared" si="590"/>
        <v>0</v>
      </c>
      <c r="ADS26">
        <f t="shared" si="591"/>
        <v>0</v>
      </c>
      <c r="ADT26">
        <f t="shared" si="592"/>
        <v>0</v>
      </c>
      <c r="ADU26">
        <f t="shared" si="593"/>
        <v>0</v>
      </c>
      <c r="ADV26">
        <f t="shared" si="594"/>
        <v>0</v>
      </c>
      <c r="ADW26">
        <f t="shared" si="595"/>
        <v>0</v>
      </c>
      <c r="ADX26">
        <f t="shared" si="596"/>
        <v>0</v>
      </c>
      <c r="ADY26">
        <f t="shared" si="597"/>
        <v>0</v>
      </c>
      <c r="ADZ26">
        <f t="shared" si="598"/>
        <v>0</v>
      </c>
      <c r="AEA26">
        <f t="shared" si="599"/>
        <v>0</v>
      </c>
      <c r="AEB26">
        <f t="shared" si="600"/>
        <v>0</v>
      </c>
      <c r="AEC26">
        <f t="shared" si="601"/>
        <v>0</v>
      </c>
      <c r="AED26">
        <f t="shared" si="602"/>
        <v>0</v>
      </c>
      <c r="AEE26">
        <f t="shared" si="603"/>
        <v>0</v>
      </c>
      <c r="AEF26">
        <f t="shared" si="604"/>
        <v>0</v>
      </c>
      <c r="AEG26">
        <f t="shared" si="605"/>
        <v>0</v>
      </c>
      <c r="AEH26">
        <f t="shared" si="606"/>
        <v>0</v>
      </c>
      <c r="AEI26">
        <f t="shared" si="607"/>
        <v>0</v>
      </c>
      <c r="AEJ26">
        <f t="shared" si="608"/>
        <v>0</v>
      </c>
      <c r="AEK26">
        <f t="shared" si="609"/>
        <v>0</v>
      </c>
      <c r="AEL26">
        <f t="shared" si="610"/>
        <v>0</v>
      </c>
      <c r="AEM26">
        <f t="shared" si="611"/>
        <v>0</v>
      </c>
      <c r="AEN26">
        <f t="shared" si="612"/>
        <v>0</v>
      </c>
      <c r="AEO26">
        <f t="shared" si="613"/>
        <v>0</v>
      </c>
      <c r="AEP26">
        <f t="shared" si="614"/>
        <v>0</v>
      </c>
      <c r="AEQ26">
        <f t="shared" si="615"/>
        <v>0</v>
      </c>
      <c r="AER26">
        <f t="shared" si="616"/>
        <v>0</v>
      </c>
      <c r="AES26">
        <f t="shared" si="617"/>
        <v>0</v>
      </c>
      <c r="AET26">
        <f t="shared" si="618"/>
        <v>0</v>
      </c>
      <c r="AEU26">
        <f t="shared" si="619"/>
        <v>0</v>
      </c>
      <c r="AEV26">
        <f t="shared" si="620"/>
        <v>0</v>
      </c>
      <c r="AEW26">
        <f t="shared" si="621"/>
        <v>0</v>
      </c>
      <c r="AEX26">
        <f t="shared" si="622"/>
        <v>0</v>
      </c>
      <c r="AEY26">
        <f t="shared" si="623"/>
        <v>0</v>
      </c>
      <c r="AEZ26">
        <f t="shared" si="624"/>
        <v>0</v>
      </c>
      <c r="AFA26">
        <f t="shared" si="625"/>
        <v>0</v>
      </c>
      <c r="AFB26">
        <f t="shared" si="626"/>
        <v>0</v>
      </c>
      <c r="AFC26">
        <f t="shared" si="627"/>
        <v>0</v>
      </c>
      <c r="AFD26">
        <f t="shared" si="628"/>
        <v>0</v>
      </c>
      <c r="AFE26">
        <f t="shared" si="629"/>
        <v>0</v>
      </c>
      <c r="AFF26">
        <f t="shared" si="630"/>
        <v>0</v>
      </c>
      <c r="AFG26">
        <f t="shared" si="631"/>
        <v>0</v>
      </c>
      <c r="AFH26">
        <f t="shared" si="632"/>
        <v>0</v>
      </c>
      <c r="AFI26">
        <f t="shared" si="633"/>
        <v>0</v>
      </c>
      <c r="AFJ26">
        <f t="shared" si="634"/>
        <v>0</v>
      </c>
      <c r="AFK26">
        <f t="shared" si="635"/>
        <v>0</v>
      </c>
      <c r="AFL26">
        <f t="shared" si="636"/>
        <v>0</v>
      </c>
      <c r="AFM26">
        <f t="shared" si="637"/>
        <v>0</v>
      </c>
      <c r="AFN26">
        <f t="shared" si="638"/>
        <v>0</v>
      </c>
      <c r="AFO26">
        <f t="shared" si="639"/>
        <v>0</v>
      </c>
      <c r="AFP26">
        <f t="shared" si="640"/>
        <v>0</v>
      </c>
      <c r="AFQ26">
        <f t="shared" si="641"/>
        <v>0</v>
      </c>
      <c r="AFR26">
        <f t="shared" si="642"/>
        <v>0</v>
      </c>
      <c r="AFS26">
        <f t="shared" si="643"/>
        <v>0</v>
      </c>
      <c r="AFT26">
        <f t="shared" si="644"/>
        <v>0</v>
      </c>
      <c r="AFU26">
        <f t="shared" si="645"/>
        <v>0</v>
      </c>
      <c r="AFV26">
        <f t="shared" si="646"/>
        <v>0</v>
      </c>
      <c r="AFW26">
        <f t="shared" si="647"/>
        <v>0</v>
      </c>
      <c r="AFX26">
        <f t="shared" si="648"/>
        <v>0</v>
      </c>
      <c r="AFY26">
        <f t="shared" si="649"/>
        <v>0</v>
      </c>
      <c r="AFZ26">
        <f t="shared" si="650"/>
        <v>0</v>
      </c>
      <c r="AGA26">
        <f t="shared" si="651"/>
        <v>0</v>
      </c>
      <c r="AGB26">
        <f t="shared" si="652"/>
        <v>0</v>
      </c>
      <c r="AGC26">
        <f t="shared" si="653"/>
        <v>0</v>
      </c>
      <c r="AGD26">
        <f t="shared" si="654"/>
        <v>0</v>
      </c>
      <c r="AGE26">
        <f t="shared" si="655"/>
        <v>0</v>
      </c>
      <c r="AGF26">
        <f t="shared" si="656"/>
        <v>0</v>
      </c>
      <c r="AGG26">
        <f t="shared" si="657"/>
        <v>0</v>
      </c>
      <c r="AGH26">
        <f t="shared" si="658"/>
        <v>0</v>
      </c>
      <c r="AGI26">
        <f t="shared" si="659"/>
        <v>0</v>
      </c>
      <c r="AGJ26">
        <f t="shared" si="660"/>
        <v>0</v>
      </c>
      <c r="AGK26">
        <f t="shared" si="661"/>
        <v>0</v>
      </c>
      <c r="AGM26" s="88">
        <f t="shared" si="662"/>
        <v>100.25</v>
      </c>
      <c r="AGN26" s="88">
        <v>100.25</v>
      </c>
      <c r="AGO26">
        <v>10</v>
      </c>
      <c r="AGP26">
        <f t="shared" si="663"/>
        <v>10</v>
      </c>
      <c r="AGQ26">
        <f t="shared" si="664"/>
        <v>10</v>
      </c>
      <c r="AGR26">
        <f t="shared" si="665"/>
        <v>10</v>
      </c>
      <c r="AGS26">
        <f t="shared" si="666"/>
        <v>0</v>
      </c>
      <c r="AGT26">
        <f t="shared" si="667"/>
        <v>0</v>
      </c>
      <c r="AGU26">
        <f t="shared" si="668"/>
        <v>10</v>
      </c>
      <c r="AGV26">
        <f t="shared" si="669"/>
        <v>6</v>
      </c>
      <c r="AGW26">
        <f t="shared" si="670"/>
        <v>5</v>
      </c>
      <c r="AGX26">
        <f t="shared" si="671"/>
        <v>10</v>
      </c>
      <c r="AGY26">
        <f t="shared" si="672"/>
        <v>10</v>
      </c>
      <c r="AGZ26">
        <f t="shared" si="673"/>
        <v>5</v>
      </c>
      <c r="AHA26">
        <f t="shared" si="674"/>
        <v>0</v>
      </c>
      <c r="AHB26">
        <f t="shared" si="675"/>
        <v>0</v>
      </c>
      <c r="AHC26">
        <f t="shared" si="676"/>
        <v>0</v>
      </c>
      <c r="AHD26">
        <f t="shared" si="677"/>
        <v>0</v>
      </c>
      <c r="AHE26">
        <f t="shared" si="678"/>
        <v>0</v>
      </c>
      <c r="AHF26">
        <f t="shared" si="679"/>
        <v>0</v>
      </c>
      <c r="AHG26">
        <f t="shared" si="680"/>
        <v>0</v>
      </c>
      <c r="AHH26">
        <f t="shared" si="681"/>
        <v>0</v>
      </c>
      <c r="AHI26">
        <f t="shared" si="682"/>
        <v>0</v>
      </c>
      <c r="AHJ26">
        <f t="shared" si="683"/>
        <v>0</v>
      </c>
      <c r="AHK26">
        <f t="shared" si="684"/>
        <v>0</v>
      </c>
      <c r="AHL26">
        <f t="shared" si="685"/>
        <v>0</v>
      </c>
      <c r="AHM26">
        <f t="shared" si="686"/>
        <v>0</v>
      </c>
      <c r="AHN26">
        <f t="shared" si="687"/>
        <v>0</v>
      </c>
      <c r="AHO26">
        <f t="shared" si="688"/>
        <v>0</v>
      </c>
      <c r="AHP26">
        <f t="shared" si="689"/>
        <v>0</v>
      </c>
      <c r="AHQ26">
        <f t="shared" si="690"/>
        <v>0</v>
      </c>
      <c r="AHR26">
        <f t="shared" si="691"/>
        <v>0</v>
      </c>
      <c r="AHS26">
        <f t="shared" si="692"/>
        <v>0</v>
      </c>
      <c r="AHT26">
        <f t="shared" si="693"/>
        <v>0</v>
      </c>
      <c r="AHU26">
        <f t="shared" si="694"/>
        <v>0</v>
      </c>
      <c r="AHV26">
        <f t="shared" si="695"/>
        <v>0</v>
      </c>
      <c r="AHW26">
        <f t="shared" si="696"/>
        <v>0</v>
      </c>
      <c r="AHX26">
        <f t="shared" si="697"/>
        <v>0</v>
      </c>
      <c r="AHY26">
        <f t="shared" si="698"/>
        <v>0</v>
      </c>
      <c r="AHZ26">
        <f t="shared" si="699"/>
        <v>0</v>
      </c>
      <c r="AIA26">
        <f t="shared" si="700"/>
        <v>0</v>
      </c>
      <c r="AIB26">
        <f t="shared" si="701"/>
        <v>0</v>
      </c>
      <c r="AIC26">
        <f t="shared" si="702"/>
        <v>0</v>
      </c>
      <c r="AID26">
        <f t="shared" si="703"/>
        <v>0</v>
      </c>
      <c r="AIE26">
        <f t="shared" si="704"/>
        <v>0</v>
      </c>
      <c r="AIF26">
        <f t="shared" si="705"/>
        <v>0</v>
      </c>
      <c r="AIG26">
        <f t="shared" si="706"/>
        <v>0</v>
      </c>
      <c r="AIH26">
        <f t="shared" si="707"/>
        <v>0</v>
      </c>
      <c r="AII26">
        <f t="shared" si="708"/>
        <v>0</v>
      </c>
      <c r="AIJ26">
        <f t="shared" si="709"/>
        <v>0</v>
      </c>
      <c r="AIK26">
        <f t="shared" si="710"/>
        <v>0</v>
      </c>
      <c r="AIL26">
        <f t="shared" si="711"/>
        <v>0</v>
      </c>
      <c r="AIM26">
        <f t="shared" si="712"/>
        <v>0</v>
      </c>
      <c r="AIN26">
        <f t="shared" si="713"/>
        <v>0</v>
      </c>
      <c r="AIO26">
        <f t="shared" si="714"/>
        <v>0</v>
      </c>
      <c r="AIP26">
        <f t="shared" si="715"/>
        <v>0</v>
      </c>
      <c r="AIQ26">
        <f t="shared" si="716"/>
        <v>0</v>
      </c>
      <c r="AIR26">
        <f t="shared" si="717"/>
        <v>0</v>
      </c>
      <c r="AIS26">
        <f t="shared" si="718"/>
        <v>0</v>
      </c>
      <c r="AIT26">
        <f t="shared" si="719"/>
        <v>0</v>
      </c>
      <c r="AIU26">
        <f t="shared" si="720"/>
        <v>0</v>
      </c>
      <c r="AIV26">
        <f t="shared" si="721"/>
        <v>0</v>
      </c>
      <c r="AIW26">
        <f t="shared" si="722"/>
        <v>0</v>
      </c>
      <c r="AIX26">
        <f t="shared" si="723"/>
        <v>0</v>
      </c>
      <c r="AIY26">
        <f t="shared" si="724"/>
        <v>0</v>
      </c>
      <c r="AIZ26">
        <f t="shared" si="725"/>
        <v>0</v>
      </c>
      <c r="AJA26">
        <f t="shared" si="726"/>
        <v>0</v>
      </c>
      <c r="AJB26">
        <f t="shared" si="727"/>
        <v>0</v>
      </c>
      <c r="AJC26">
        <f t="shared" si="728"/>
        <v>0</v>
      </c>
      <c r="AJD26">
        <f t="shared" si="729"/>
        <v>0</v>
      </c>
      <c r="AJE26">
        <f t="shared" si="730"/>
        <v>0</v>
      </c>
      <c r="AJF26">
        <f t="shared" si="731"/>
        <v>0</v>
      </c>
      <c r="AJG26">
        <f t="shared" si="732"/>
        <v>0</v>
      </c>
      <c r="AJH26">
        <f t="shared" si="733"/>
        <v>0</v>
      </c>
      <c r="AJI26">
        <f t="shared" si="734"/>
        <v>0</v>
      </c>
      <c r="AJJ26">
        <f t="shared" si="735"/>
        <v>0</v>
      </c>
      <c r="AJK26">
        <f t="shared" si="736"/>
        <v>0</v>
      </c>
      <c r="AJL26">
        <f t="shared" si="737"/>
        <v>0</v>
      </c>
      <c r="AJM26">
        <f t="shared" si="738"/>
        <v>0</v>
      </c>
      <c r="AJN26">
        <f t="shared" si="739"/>
        <v>0</v>
      </c>
      <c r="AJO26">
        <f t="shared" si="740"/>
        <v>0</v>
      </c>
      <c r="AJP26">
        <f t="shared" si="741"/>
        <v>0</v>
      </c>
      <c r="AJQ26">
        <f t="shared" si="742"/>
        <v>0</v>
      </c>
      <c r="AJR26">
        <f t="shared" si="743"/>
        <v>0</v>
      </c>
      <c r="AJS26">
        <f t="shared" si="744"/>
        <v>0</v>
      </c>
      <c r="AJT26">
        <f t="shared" si="745"/>
        <v>0</v>
      </c>
      <c r="AJU26">
        <f t="shared" si="746"/>
        <v>0</v>
      </c>
      <c r="AJV26">
        <f t="shared" si="747"/>
        <v>0</v>
      </c>
      <c r="AJX26">
        <v>61</v>
      </c>
      <c r="AJY26">
        <v>1</v>
      </c>
      <c r="AJZ26">
        <v>1</v>
      </c>
      <c r="AKA26">
        <f t="shared" si="748"/>
        <v>0</v>
      </c>
      <c r="AKB26">
        <f t="shared" si="749"/>
        <v>0</v>
      </c>
      <c r="AKC26">
        <f t="shared" si="750"/>
        <v>0.25</v>
      </c>
      <c r="AKD26">
        <f t="shared" si="751"/>
        <v>16</v>
      </c>
      <c r="AKE26">
        <f t="shared" si="752"/>
        <v>16</v>
      </c>
      <c r="AKF26">
        <f t="shared" si="753"/>
        <v>2</v>
      </c>
      <c r="AKG26">
        <f t="shared" si="754"/>
        <v>1</v>
      </c>
      <c r="AKH26">
        <f t="shared" si="755"/>
        <v>2</v>
      </c>
      <c r="AKI26">
        <f t="shared" si="756"/>
        <v>0</v>
      </c>
      <c r="AKJ26">
        <f t="shared" si="757"/>
        <v>0</v>
      </c>
      <c r="AKK26">
        <f t="shared" si="758"/>
        <v>0</v>
      </c>
      <c r="AKL26">
        <f t="shared" si="759"/>
        <v>0</v>
      </c>
      <c r="AKM26">
        <f t="shared" si="760"/>
        <v>0</v>
      </c>
      <c r="AKN26">
        <f t="shared" si="761"/>
        <v>0</v>
      </c>
      <c r="AKO26">
        <f t="shared" si="762"/>
        <v>0</v>
      </c>
      <c r="AKP26">
        <f t="shared" si="763"/>
        <v>0</v>
      </c>
      <c r="AKQ26">
        <f t="shared" si="764"/>
        <v>0</v>
      </c>
      <c r="AKR26">
        <f t="shared" si="765"/>
        <v>0</v>
      </c>
      <c r="AKS26">
        <f t="shared" si="766"/>
        <v>0</v>
      </c>
      <c r="AKT26">
        <f t="shared" si="767"/>
        <v>0</v>
      </c>
      <c r="AKU26">
        <f t="shared" si="768"/>
        <v>0</v>
      </c>
      <c r="AKV26">
        <f t="shared" si="769"/>
        <v>0</v>
      </c>
      <c r="AKW26">
        <f t="shared" si="770"/>
        <v>0</v>
      </c>
      <c r="AKX26">
        <f t="shared" si="771"/>
        <v>0</v>
      </c>
      <c r="AKY26">
        <f t="shared" si="772"/>
        <v>0</v>
      </c>
      <c r="AKZ26">
        <f t="shared" si="773"/>
        <v>0</v>
      </c>
      <c r="ALA26">
        <f t="shared" si="774"/>
        <v>0</v>
      </c>
      <c r="ALB26">
        <f t="shared" si="775"/>
        <v>0</v>
      </c>
      <c r="ALC26">
        <f t="shared" si="776"/>
        <v>0</v>
      </c>
      <c r="ALD26">
        <f t="shared" si="777"/>
        <v>0</v>
      </c>
      <c r="ALE26">
        <f t="shared" si="778"/>
        <v>0</v>
      </c>
      <c r="ALF26">
        <f t="shared" si="779"/>
        <v>0</v>
      </c>
      <c r="ALG26">
        <f t="shared" si="780"/>
        <v>0</v>
      </c>
      <c r="ALH26">
        <f t="shared" si="781"/>
        <v>0</v>
      </c>
      <c r="ALI26">
        <f t="shared" si="782"/>
        <v>0</v>
      </c>
      <c r="ALJ26">
        <f t="shared" si="783"/>
        <v>0</v>
      </c>
      <c r="ALK26">
        <f t="shared" si="784"/>
        <v>0</v>
      </c>
      <c r="ALL26">
        <f t="shared" si="785"/>
        <v>0</v>
      </c>
      <c r="ALM26">
        <f t="shared" si="786"/>
        <v>0</v>
      </c>
      <c r="ALN26">
        <f t="shared" si="787"/>
        <v>0</v>
      </c>
      <c r="ALO26">
        <f t="shared" si="788"/>
        <v>0</v>
      </c>
      <c r="ALP26">
        <f t="shared" si="789"/>
        <v>0</v>
      </c>
      <c r="ALQ26">
        <f t="shared" si="790"/>
        <v>0</v>
      </c>
      <c r="ALR26">
        <f t="shared" si="791"/>
        <v>0</v>
      </c>
      <c r="ALS26">
        <f t="shared" si="792"/>
        <v>0</v>
      </c>
      <c r="ALT26">
        <f t="shared" si="793"/>
        <v>0</v>
      </c>
      <c r="ALU26">
        <f t="shared" si="794"/>
        <v>0</v>
      </c>
      <c r="ALV26">
        <f t="shared" si="795"/>
        <v>0</v>
      </c>
      <c r="ALW26">
        <f t="shared" si="796"/>
        <v>0</v>
      </c>
      <c r="ALX26">
        <f t="shared" si="797"/>
        <v>0</v>
      </c>
      <c r="ALY26">
        <f t="shared" si="798"/>
        <v>0</v>
      </c>
      <c r="ALZ26">
        <f t="shared" si="799"/>
        <v>0</v>
      </c>
      <c r="AMA26">
        <f t="shared" si="800"/>
        <v>0</v>
      </c>
      <c r="AMB26">
        <f t="shared" si="801"/>
        <v>0</v>
      </c>
      <c r="AMC26">
        <f t="shared" si="802"/>
        <v>0</v>
      </c>
      <c r="AMD26">
        <f t="shared" si="803"/>
        <v>0</v>
      </c>
      <c r="AME26">
        <f t="shared" si="804"/>
        <v>0</v>
      </c>
      <c r="AMF26">
        <f t="shared" si="805"/>
        <v>0</v>
      </c>
      <c r="AMG26">
        <f t="shared" si="806"/>
        <v>0</v>
      </c>
      <c r="AMH26">
        <f t="shared" si="807"/>
        <v>0</v>
      </c>
      <c r="AMI26">
        <f t="shared" si="808"/>
        <v>0</v>
      </c>
      <c r="AMJ26">
        <f t="shared" si="809"/>
        <v>0</v>
      </c>
      <c r="AMK26">
        <f t="shared" si="810"/>
        <v>0</v>
      </c>
      <c r="AML26">
        <f t="shared" si="811"/>
        <v>0</v>
      </c>
      <c r="AMM26">
        <f t="shared" si="812"/>
        <v>0</v>
      </c>
      <c r="AMN26">
        <f t="shared" si="813"/>
        <v>0</v>
      </c>
      <c r="AMO26">
        <f t="shared" si="814"/>
        <v>0</v>
      </c>
      <c r="AMP26">
        <f t="shared" si="815"/>
        <v>0</v>
      </c>
      <c r="AMQ26">
        <f t="shared" si="816"/>
        <v>0</v>
      </c>
      <c r="AMR26">
        <f t="shared" si="817"/>
        <v>0</v>
      </c>
      <c r="AMS26">
        <f t="shared" si="818"/>
        <v>0</v>
      </c>
      <c r="AMT26">
        <f t="shared" si="819"/>
        <v>0</v>
      </c>
      <c r="AMU26">
        <f t="shared" si="820"/>
        <v>0</v>
      </c>
      <c r="AMV26">
        <f t="shared" si="821"/>
        <v>0</v>
      </c>
      <c r="AMW26">
        <f t="shared" si="822"/>
        <v>0</v>
      </c>
      <c r="AMX26">
        <f t="shared" si="823"/>
        <v>0</v>
      </c>
      <c r="AMY26">
        <f t="shared" si="824"/>
        <v>0</v>
      </c>
      <c r="AMZ26">
        <f t="shared" si="825"/>
        <v>0</v>
      </c>
      <c r="ANA26">
        <f t="shared" si="826"/>
        <v>0</v>
      </c>
      <c r="ANB26">
        <f t="shared" si="827"/>
        <v>0</v>
      </c>
      <c r="ANC26">
        <f t="shared" si="828"/>
        <v>0</v>
      </c>
      <c r="AND26">
        <f t="shared" si="829"/>
        <v>0</v>
      </c>
      <c r="ANR26" s="4">
        <v>2045</v>
      </c>
      <c r="ANS26" s="4">
        <f t="shared" si="830"/>
        <v>2045</v>
      </c>
      <c r="ANU26" s="4">
        <v>1993</v>
      </c>
      <c r="ANV26" t="str">
        <f t="shared" si="831"/>
        <v>2009</v>
      </c>
      <c r="ANW26" t="str">
        <f t="shared" si="832"/>
        <v>2016</v>
      </c>
      <c r="ANX26" t="str">
        <f t="shared" si="833"/>
        <v>2020</v>
      </c>
      <c r="ANY26" t="str">
        <f t="shared" si="834"/>
        <v>2020</v>
      </c>
      <c r="ANZ26" t="str">
        <f t="shared" si="835"/>
        <v>2020</v>
      </c>
      <c r="AOA26" t="str">
        <f t="shared" si="836"/>
        <v>2038</v>
      </c>
      <c r="AOB26" t="str">
        <f t="shared" si="837"/>
        <v>1995</v>
      </c>
      <c r="AOC26" t="str">
        <f t="shared" si="838"/>
        <v>2022</v>
      </c>
      <c r="AOD26" t="str">
        <f t="shared" si="839"/>
        <v>2037</v>
      </c>
      <c r="AOE26" t="str">
        <f t="shared" si="840"/>
        <v>2043</v>
      </c>
      <c r="AOF26" t="str">
        <f t="shared" si="841"/>
        <v>2045</v>
      </c>
      <c r="AOG26" t="str">
        <f t="shared" si="842"/>
        <v>2045</v>
      </c>
      <c r="AOH26" t="str">
        <f t="shared" si="843"/>
        <v>2045</v>
      </c>
      <c r="AOI26" t="str">
        <f t="shared" si="844"/>
        <v>2045</v>
      </c>
      <c r="AOJ26" t="str">
        <f t="shared" si="845"/>
        <v>2045</v>
      </c>
      <c r="AOK26" t="str">
        <f t="shared" si="846"/>
        <v>2045</v>
      </c>
      <c r="AOL26" t="str">
        <f t="shared" si="847"/>
        <v>2045</v>
      </c>
      <c r="AOM26" t="str">
        <f t="shared" si="848"/>
        <v>2045</v>
      </c>
      <c r="AON26" t="str">
        <f t="shared" si="849"/>
        <v>2045</v>
      </c>
      <c r="AOO26" t="str">
        <f t="shared" si="850"/>
        <v>2045</v>
      </c>
      <c r="AOP26" t="str">
        <f t="shared" si="851"/>
        <v>2045</v>
      </c>
      <c r="AOQ26" t="str">
        <f t="shared" si="852"/>
        <v>2045</v>
      </c>
      <c r="AOR26" t="str">
        <f t="shared" si="853"/>
        <v>2045</v>
      </c>
      <c r="AOS26" t="str">
        <f t="shared" si="854"/>
        <v>2045</v>
      </c>
      <c r="AOT26" t="str">
        <f t="shared" si="855"/>
        <v>2045</v>
      </c>
      <c r="AOU26" t="str">
        <f t="shared" si="856"/>
        <v>2045</v>
      </c>
      <c r="AOV26" t="str">
        <f t="shared" si="857"/>
        <v>2045</v>
      </c>
      <c r="AOW26" t="str">
        <f t="shared" si="858"/>
        <v>2045</v>
      </c>
      <c r="AOX26" t="str">
        <f t="shared" si="859"/>
        <v>2045</v>
      </c>
      <c r="AOY26" t="str">
        <f t="shared" si="860"/>
        <v>2045</v>
      </c>
      <c r="AOZ26" t="str">
        <f t="shared" si="861"/>
        <v>2045</v>
      </c>
      <c r="APA26" t="str">
        <f t="shared" si="862"/>
        <v>2045</v>
      </c>
      <c r="APB26" t="str">
        <f t="shared" si="863"/>
        <v>2045</v>
      </c>
      <c r="APC26" t="str">
        <f t="shared" si="864"/>
        <v>2045</v>
      </c>
      <c r="APD26" t="str">
        <f t="shared" si="865"/>
        <v>2045</v>
      </c>
      <c r="APE26" t="str">
        <f t="shared" si="866"/>
        <v>2045</v>
      </c>
      <c r="APF26" t="str">
        <f t="shared" si="867"/>
        <v>2045</v>
      </c>
      <c r="APG26" t="str">
        <f t="shared" si="868"/>
        <v>2045</v>
      </c>
      <c r="APH26" t="str">
        <f t="shared" si="869"/>
        <v>2045</v>
      </c>
      <c r="API26" t="str">
        <f t="shared" si="870"/>
        <v>2045</v>
      </c>
      <c r="APJ26" t="str">
        <f t="shared" si="871"/>
        <v>2045</v>
      </c>
      <c r="APK26" t="str">
        <f t="shared" si="872"/>
        <v>2045</v>
      </c>
      <c r="APL26" t="str">
        <f t="shared" si="873"/>
        <v>2045</v>
      </c>
      <c r="APM26" t="str">
        <f t="shared" si="874"/>
        <v>2045</v>
      </c>
      <c r="APN26" t="str">
        <f t="shared" si="875"/>
        <v>2045</v>
      </c>
      <c r="APO26" t="str">
        <f t="shared" si="876"/>
        <v>2045</v>
      </c>
      <c r="APP26" t="str">
        <f t="shared" si="877"/>
        <v>2045</v>
      </c>
      <c r="APQ26" t="str">
        <f t="shared" si="878"/>
        <v>2045</v>
      </c>
      <c r="APR26" t="str">
        <f t="shared" si="879"/>
        <v>2045</v>
      </c>
      <c r="APS26" t="str">
        <f t="shared" si="880"/>
        <v>2045</v>
      </c>
      <c r="APT26" t="str">
        <f t="shared" si="881"/>
        <v>2045</v>
      </c>
      <c r="APU26" t="str">
        <f t="shared" si="882"/>
        <v>2045</v>
      </c>
      <c r="APV26" t="str">
        <f t="shared" si="883"/>
        <v>2045</v>
      </c>
      <c r="APW26" t="str">
        <f t="shared" si="884"/>
        <v>2045</v>
      </c>
      <c r="APX26" t="str">
        <f t="shared" si="885"/>
        <v>2045</v>
      </c>
      <c r="APY26" t="str">
        <f t="shared" si="886"/>
        <v>2045</v>
      </c>
      <c r="APZ26" t="str">
        <f t="shared" si="887"/>
        <v>2045</v>
      </c>
      <c r="AQA26" t="str">
        <f t="shared" si="888"/>
        <v>2045</v>
      </c>
      <c r="AQB26" t="str">
        <f t="shared" si="889"/>
        <v>2045</v>
      </c>
      <c r="AQC26" t="str">
        <f t="shared" si="890"/>
        <v>2045</v>
      </c>
      <c r="AQD26" t="str">
        <f t="shared" si="891"/>
        <v>2045</v>
      </c>
      <c r="AQE26" t="str">
        <f t="shared" si="892"/>
        <v>2045</v>
      </c>
      <c r="AQF26" t="str">
        <f t="shared" si="893"/>
        <v>2045</v>
      </c>
      <c r="AQG26" t="str">
        <f t="shared" si="894"/>
        <v>2045</v>
      </c>
      <c r="AQH26" t="str">
        <f t="shared" si="895"/>
        <v>2045</v>
      </c>
      <c r="AQI26" t="str">
        <f t="shared" si="896"/>
        <v>2045</v>
      </c>
      <c r="AQJ26" t="str">
        <f t="shared" si="897"/>
        <v>2045</v>
      </c>
      <c r="AQK26" t="str">
        <f t="shared" si="898"/>
        <v>2045</v>
      </c>
      <c r="AQL26" t="str">
        <f t="shared" si="899"/>
        <v>2045</v>
      </c>
      <c r="AQM26" t="str">
        <f t="shared" si="900"/>
        <v>2045</v>
      </c>
      <c r="AQN26" t="str">
        <f t="shared" si="901"/>
        <v>2045</v>
      </c>
      <c r="AQO26" t="str">
        <f t="shared" si="902"/>
        <v>2045</v>
      </c>
      <c r="AQP26" t="str">
        <f t="shared" si="903"/>
        <v>2045</v>
      </c>
      <c r="AQQ26" t="str">
        <f t="shared" si="904"/>
        <v>2045</v>
      </c>
      <c r="AQR26" t="str">
        <f t="shared" si="905"/>
        <v>2045</v>
      </c>
      <c r="AQS26" t="str">
        <f t="shared" si="906"/>
        <v>2045</v>
      </c>
      <c r="AQT26" t="str">
        <f t="shared" si="907"/>
        <v>2045</v>
      </c>
      <c r="AQU26" t="str">
        <f t="shared" si="908"/>
        <v>2045</v>
      </c>
      <c r="AQV26" t="str">
        <f t="shared" si="909"/>
        <v>2045</v>
      </c>
      <c r="AQW26" t="str">
        <f t="shared" si="910"/>
        <v>2045</v>
      </c>
      <c r="AQX26" t="str">
        <f t="shared" si="911"/>
        <v>2045</v>
      </c>
      <c r="AQY26" t="str">
        <f t="shared" si="912"/>
        <v>2045</v>
      </c>
      <c r="AQZ26" t="str">
        <f t="shared" si="913"/>
        <v>2045</v>
      </c>
      <c r="ARA26" t="str">
        <f t="shared" si="914"/>
        <v>2045</v>
      </c>
      <c r="ARB26" t="str">
        <f t="shared" si="915"/>
        <v>2045</v>
      </c>
      <c r="ARC26">
        <v>1993</v>
      </c>
      <c r="ARH26" s="5"/>
    </row>
    <row r="27" spans="1:1152" x14ac:dyDescent="0.2">
      <c r="A27">
        <v>49</v>
      </c>
      <c r="B27" s="16" t="s">
        <v>77</v>
      </c>
      <c r="C27" s="20">
        <f>VLOOKUP(A27, Rankings!$A$2:$AN$161, 40, FALSE)</f>
        <v>25</v>
      </c>
      <c r="D27" s="224" t="s">
        <v>213</v>
      </c>
      <c r="F27" s="4">
        <v>17</v>
      </c>
      <c r="G27" s="4">
        <v>15</v>
      </c>
      <c r="I27" s="5">
        <f t="shared" si="0"/>
        <v>9</v>
      </c>
      <c r="L27" t="s">
        <v>1857</v>
      </c>
      <c r="M27" t="s">
        <v>2262</v>
      </c>
      <c r="N27" t="s">
        <v>2516</v>
      </c>
      <c r="O27" t="s">
        <v>2745</v>
      </c>
      <c r="P27" t="s">
        <v>2745</v>
      </c>
      <c r="Q27" t="s">
        <v>3185</v>
      </c>
      <c r="R27" t="s">
        <v>3456</v>
      </c>
      <c r="S27" t="s">
        <v>3695</v>
      </c>
      <c r="T27" t="s">
        <v>3861</v>
      </c>
      <c r="U27" t="s">
        <v>4091</v>
      </c>
      <c r="V27" t="s">
        <v>4103</v>
      </c>
      <c r="W27" t="str">
        <f>Rankings!D26</f>
        <v>-</v>
      </c>
      <c r="X27" t="s">
        <v>10</v>
      </c>
      <c r="Y27" t="s">
        <v>10</v>
      </c>
      <c r="Z27" t="s">
        <v>10</v>
      </c>
      <c r="AA27" t="s">
        <v>10</v>
      </c>
      <c r="AB27" t="s">
        <v>10</v>
      </c>
      <c r="AC27" t="s">
        <v>10</v>
      </c>
      <c r="AD27" t="s">
        <v>10</v>
      </c>
      <c r="AE27" t="s">
        <v>10</v>
      </c>
      <c r="AF27" t="s">
        <v>10</v>
      </c>
      <c r="AG27" t="s">
        <v>10</v>
      </c>
      <c r="AH27" t="s">
        <v>10</v>
      </c>
      <c r="AI27" t="s">
        <v>10</v>
      </c>
      <c r="AJ27" t="s">
        <v>10</v>
      </c>
      <c r="AK27" t="s">
        <v>10</v>
      </c>
      <c r="AL27" t="s">
        <v>10</v>
      </c>
      <c r="AM27" t="s">
        <v>10</v>
      </c>
      <c r="AN27" t="s">
        <v>10</v>
      </c>
      <c r="AO27" t="s">
        <v>10</v>
      </c>
      <c r="AP27" t="s">
        <v>10</v>
      </c>
      <c r="AQ27" t="s">
        <v>10</v>
      </c>
      <c r="AR27" t="s">
        <v>10</v>
      </c>
      <c r="AS27" t="s">
        <v>10</v>
      </c>
      <c r="AT27" t="s">
        <v>10</v>
      </c>
      <c r="AU27" t="s">
        <v>10</v>
      </c>
      <c r="AV27" t="s">
        <v>10</v>
      </c>
      <c r="AW27" t="s">
        <v>10</v>
      </c>
      <c r="AX27" t="s">
        <v>10</v>
      </c>
      <c r="AY27" t="s">
        <v>10</v>
      </c>
      <c r="AZ27" t="s">
        <v>10</v>
      </c>
      <c r="BA27" t="s">
        <v>10</v>
      </c>
      <c r="BB27" t="s">
        <v>10</v>
      </c>
      <c r="BC27" t="s">
        <v>10</v>
      </c>
      <c r="BD27" t="s">
        <v>10</v>
      </c>
      <c r="BE27" t="s">
        <v>10</v>
      </c>
      <c r="BF27" t="s">
        <v>10</v>
      </c>
      <c r="BG27" t="s">
        <v>10</v>
      </c>
      <c r="BH27" t="s">
        <v>10</v>
      </c>
      <c r="BI27" t="s">
        <v>10</v>
      </c>
      <c r="BJ27" t="s">
        <v>10</v>
      </c>
      <c r="BK27" t="s">
        <v>10</v>
      </c>
      <c r="BL27" t="s">
        <v>10</v>
      </c>
      <c r="BM27" t="s">
        <v>10</v>
      </c>
      <c r="BN27" t="s">
        <v>10</v>
      </c>
      <c r="BO27" t="s">
        <v>10</v>
      </c>
      <c r="BP27" t="s">
        <v>10</v>
      </c>
      <c r="BQ27" t="s">
        <v>10</v>
      </c>
      <c r="BR27" t="s">
        <v>10</v>
      </c>
      <c r="BS27" t="s">
        <v>10</v>
      </c>
      <c r="BT27" t="s">
        <v>10</v>
      </c>
      <c r="BU27" t="s">
        <v>10</v>
      </c>
      <c r="BV27" t="s">
        <v>10</v>
      </c>
      <c r="BW27" t="s">
        <v>10</v>
      </c>
      <c r="BX27" t="s">
        <v>10</v>
      </c>
      <c r="BY27" t="s">
        <v>10</v>
      </c>
      <c r="BZ27" t="s">
        <v>10</v>
      </c>
      <c r="CA27" t="s">
        <v>10</v>
      </c>
      <c r="CB27" t="s">
        <v>10</v>
      </c>
      <c r="CC27" t="s">
        <v>10</v>
      </c>
      <c r="CD27" t="s">
        <v>10</v>
      </c>
      <c r="CE27" t="s">
        <v>10</v>
      </c>
      <c r="CF27" t="s">
        <v>10</v>
      </c>
      <c r="CG27" t="s">
        <v>10</v>
      </c>
      <c r="CH27" t="s">
        <v>10</v>
      </c>
      <c r="CI27" t="s">
        <v>10</v>
      </c>
      <c r="CJ27" t="s">
        <v>10</v>
      </c>
      <c r="CK27" t="s">
        <v>10</v>
      </c>
      <c r="CL27" t="s">
        <v>10</v>
      </c>
      <c r="CM27" t="s">
        <v>10</v>
      </c>
      <c r="CN27" t="s">
        <v>10</v>
      </c>
      <c r="CO27" t="s">
        <v>10</v>
      </c>
      <c r="CP27" t="s">
        <v>10</v>
      </c>
      <c r="CQ27" t="s">
        <v>10</v>
      </c>
      <c r="CR27" t="s">
        <v>10</v>
      </c>
      <c r="CT27" s="4">
        <f t="shared" si="1"/>
        <v>4</v>
      </c>
      <c r="CU27" s="4">
        <f t="shared" si="2"/>
        <v>0</v>
      </c>
      <c r="CV27" s="4">
        <f t="shared" si="3"/>
        <v>0</v>
      </c>
      <c r="CW27" s="4">
        <f t="shared" si="4"/>
        <v>1</v>
      </c>
      <c r="CX27" s="4">
        <f t="shared" si="5"/>
        <v>0</v>
      </c>
      <c r="CY27" s="4">
        <f t="shared" si="6"/>
        <v>0</v>
      </c>
      <c r="CZ27" s="4">
        <f t="shared" si="7"/>
        <v>0</v>
      </c>
      <c r="DA27" s="4">
        <f t="shared" si="8"/>
        <v>2</v>
      </c>
      <c r="DB27" s="4">
        <f t="shared" si="9"/>
        <v>4</v>
      </c>
      <c r="DC27" s="4">
        <f t="shared" si="10"/>
        <v>0</v>
      </c>
      <c r="DD27" s="4">
        <f t="shared" si="11"/>
        <v>0</v>
      </c>
      <c r="DE27" s="4">
        <f t="shared" si="12"/>
        <v>0</v>
      </c>
      <c r="DF27" s="4">
        <f t="shared" si="13"/>
        <v>0</v>
      </c>
      <c r="DG27" s="4">
        <f t="shared" si="14"/>
        <v>0</v>
      </c>
      <c r="DH27" s="4">
        <f t="shared" si="15"/>
        <v>0</v>
      </c>
      <c r="DI27" s="152">
        <f t="shared" si="16"/>
        <v>0</v>
      </c>
      <c r="DJ27" s="153">
        <f t="shared" si="17"/>
        <v>4</v>
      </c>
      <c r="DK27" s="4">
        <f t="shared" si="18"/>
        <v>1</v>
      </c>
      <c r="DL27" s="4">
        <f t="shared" si="19"/>
        <v>0</v>
      </c>
      <c r="DM27" s="4">
        <f t="shared" si="20"/>
        <v>2</v>
      </c>
      <c r="DN27" s="4">
        <f t="shared" si="21"/>
        <v>4</v>
      </c>
      <c r="DO27" s="4">
        <f t="shared" si="22"/>
        <v>0</v>
      </c>
      <c r="DP27" s="4">
        <f t="shared" si="23"/>
        <v>0</v>
      </c>
      <c r="DQ27" s="4">
        <f t="shared" si="24"/>
        <v>0</v>
      </c>
      <c r="DR27" s="4">
        <f t="shared" si="25"/>
        <v>12</v>
      </c>
      <c r="DS27" s="4">
        <f t="shared" si="26"/>
        <v>4</v>
      </c>
      <c r="DT27" s="4">
        <f t="shared" si="27"/>
        <v>12</v>
      </c>
      <c r="DU27" t="str">
        <f t="shared" si="28"/>
        <v>3R</v>
      </c>
      <c r="DV27" t="str">
        <f t="shared" si="29"/>
        <v>0R</v>
      </c>
      <c r="DW27" t="str">
        <f t="shared" si="30"/>
        <v>3R</v>
      </c>
      <c r="DX27" t="str">
        <f t="shared" si="31"/>
        <v>3S</v>
      </c>
      <c r="DY27" t="str">
        <f t="shared" si="32"/>
        <v>3S</v>
      </c>
      <c r="DZ27" t="str">
        <f t="shared" si="33"/>
        <v>3R</v>
      </c>
      <c r="EA27" t="str">
        <f t="shared" si="34"/>
        <v>0L</v>
      </c>
      <c r="EB27" t="str">
        <f t="shared" si="35"/>
        <v>0L</v>
      </c>
      <c r="EC27" t="str">
        <f t="shared" si="36"/>
        <v>3R</v>
      </c>
      <c r="ED27" t="str">
        <f t="shared" si="37"/>
        <v>3S</v>
      </c>
      <c r="EE27" t="str">
        <f t="shared" si="38"/>
        <v>3S</v>
      </c>
      <c r="EF27">
        <f t="shared" si="39"/>
        <v>0</v>
      </c>
      <c r="EG27">
        <f t="shared" si="40"/>
        <v>0</v>
      </c>
      <c r="EH27">
        <f t="shared" si="41"/>
        <v>0</v>
      </c>
      <c r="EI27">
        <f t="shared" si="42"/>
        <v>0</v>
      </c>
      <c r="EJ27">
        <f t="shared" si="43"/>
        <v>0</v>
      </c>
      <c r="EK27">
        <f t="shared" si="44"/>
        <v>0</v>
      </c>
      <c r="EL27">
        <f t="shared" si="45"/>
        <v>0</v>
      </c>
      <c r="EM27">
        <f t="shared" si="46"/>
        <v>0</v>
      </c>
      <c r="EN27">
        <f t="shared" si="47"/>
        <v>0</v>
      </c>
      <c r="EO27">
        <f t="shared" si="48"/>
        <v>0</v>
      </c>
      <c r="EP27">
        <f t="shared" si="49"/>
        <v>0</v>
      </c>
      <c r="EQ27">
        <f t="shared" si="50"/>
        <v>0</v>
      </c>
      <c r="ER27">
        <f t="shared" si="51"/>
        <v>0</v>
      </c>
      <c r="ES27">
        <f t="shared" si="52"/>
        <v>0</v>
      </c>
      <c r="ET27">
        <f t="shared" si="53"/>
        <v>0</v>
      </c>
      <c r="EU27">
        <f t="shared" si="54"/>
        <v>0</v>
      </c>
      <c r="EV27">
        <f t="shared" si="55"/>
        <v>0</v>
      </c>
      <c r="EW27">
        <f t="shared" si="56"/>
        <v>0</v>
      </c>
      <c r="EX27">
        <f t="shared" si="57"/>
        <v>0</v>
      </c>
      <c r="EY27">
        <f t="shared" si="58"/>
        <v>0</v>
      </c>
      <c r="EZ27">
        <f t="shared" si="59"/>
        <v>0</v>
      </c>
      <c r="FA27">
        <f t="shared" si="60"/>
        <v>0</v>
      </c>
      <c r="FB27">
        <f t="shared" si="61"/>
        <v>0</v>
      </c>
      <c r="FC27">
        <f t="shared" si="62"/>
        <v>0</v>
      </c>
      <c r="FD27">
        <f t="shared" si="63"/>
        <v>0</v>
      </c>
      <c r="FE27">
        <f t="shared" si="64"/>
        <v>0</v>
      </c>
      <c r="FF27">
        <f t="shared" si="65"/>
        <v>0</v>
      </c>
      <c r="FG27">
        <f t="shared" si="66"/>
        <v>0</v>
      </c>
      <c r="FH27">
        <f t="shared" si="67"/>
        <v>0</v>
      </c>
      <c r="FI27">
        <f t="shared" si="68"/>
        <v>0</v>
      </c>
      <c r="FJ27">
        <f t="shared" si="69"/>
        <v>0</v>
      </c>
      <c r="FK27">
        <f t="shared" si="70"/>
        <v>0</v>
      </c>
      <c r="FL27">
        <f t="shared" si="71"/>
        <v>0</v>
      </c>
      <c r="FM27">
        <f t="shared" si="72"/>
        <v>0</v>
      </c>
      <c r="FN27">
        <f t="shared" si="73"/>
        <v>0</v>
      </c>
      <c r="FO27">
        <f t="shared" si="74"/>
        <v>0</v>
      </c>
      <c r="FP27">
        <f t="shared" si="75"/>
        <v>0</v>
      </c>
      <c r="FQ27">
        <f t="shared" si="76"/>
        <v>0</v>
      </c>
      <c r="FR27">
        <f t="shared" si="77"/>
        <v>0</v>
      </c>
      <c r="FS27">
        <f t="shared" si="78"/>
        <v>0</v>
      </c>
      <c r="FT27">
        <f t="shared" si="79"/>
        <v>0</v>
      </c>
      <c r="FU27">
        <f t="shared" si="80"/>
        <v>0</v>
      </c>
      <c r="FV27">
        <f t="shared" si="81"/>
        <v>0</v>
      </c>
      <c r="FW27">
        <f t="shared" si="82"/>
        <v>0</v>
      </c>
      <c r="FX27">
        <f t="shared" si="83"/>
        <v>0</v>
      </c>
      <c r="FY27">
        <f t="shared" si="84"/>
        <v>0</v>
      </c>
      <c r="FZ27">
        <f t="shared" si="85"/>
        <v>0</v>
      </c>
      <c r="GA27">
        <f t="shared" si="86"/>
        <v>0</v>
      </c>
      <c r="GB27">
        <f t="shared" si="87"/>
        <v>0</v>
      </c>
      <c r="GC27">
        <f t="shared" si="88"/>
        <v>0</v>
      </c>
      <c r="GD27">
        <f t="shared" si="89"/>
        <v>0</v>
      </c>
      <c r="GE27">
        <f t="shared" si="90"/>
        <v>0</v>
      </c>
      <c r="GF27">
        <f t="shared" si="91"/>
        <v>0</v>
      </c>
      <c r="GG27">
        <f t="shared" si="92"/>
        <v>0</v>
      </c>
      <c r="GH27">
        <f t="shared" si="93"/>
        <v>0</v>
      </c>
      <c r="GI27">
        <f t="shared" si="94"/>
        <v>0</v>
      </c>
      <c r="GJ27">
        <f t="shared" si="95"/>
        <v>0</v>
      </c>
      <c r="GK27">
        <f t="shared" si="96"/>
        <v>0</v>
      </c>
      <c r="GL27">
        <f t="shared" si="97"/>
        <v>0</v>
      </c>
      <c r="GM27">
        <f t="shared" si="98"/>
        <v>0</v>
      </c>
      <c r="GN27">
        <f t="shared" si="99"/>
        <v>0</v>
      </c>
      <c r="GO27">
        <f t="shared" si="100"/>
        <v>0</v>
      </c>
      <c r="GP27">
        <f t="shared" si="101"/>
        <v>0</v>
      </c>
      <c r="GQ27">
        <f t="shared" si="102"/>
        <v>0</v>
      </c>
      <c r="GR27">
        <f t="shared" si="103"/>
        <v>0</v>
      </c>
      <c r="GS27">
        <f t="shared" si="104"/>
        <v>0</v>
      </c>
      <c r="GT27">
        <f t="shared" si="105"/>
        <v>0</v>
      </c>
      <c r="GU27">
        <f t="shared" si="106"/>
        <v>0</v>
      </c>
      <c r="GV27">
        <f t="shared" si="107"/>
        <v>0</v>
      </c>
      <c r="GW27">
        <f t="shared" si="108"/>
        <v>0</v>
      </c>
      <c r="GX27">
        <f t="shared" si="109"/>
        <v>0</v>
      </c>
      <c r="GY27">
        <f t="shared" si="110"/>
        <v>0</v>
      </c>
      <c r="GZ27">
        <f t="shared" si="111"/>
        <v>0</v>
      </c>
      <c r="HA27">
        <f t="shared" si="112"/>
        <v>0</v>
      </c>
      <c r="HB27" s="176" t="s">
        <v>315</v>
      </c>
      <c r="HC27" s="89">
        <f t="shared" si="113"/>
        <v>251.24442822403847</v>
      </c>
      <c r="HD27" s="89">
        <f t="shared" si="114"/>
        <v>154.89368491064687</v>
      </c>
      <c r="HE27" s="89">
        <f t="shared" si="115"/>
        <v>103.53642829262873</v>
      </c>
      <c r="HF27" s="89">
        <f t="shared" si="116"/>
        <v>0</v>
      </c>
      <c r="HH27" s="88">
        <f t="shared" si="117"/>
        <v>509.67454142731407</v>
      </c>
      <c r="HI27" s="88">
        <f t="shared" si="118"/>
        <v>51.768214146314364</v>
      </c>
      <c r="HK27">
        <f>IFERROR(VLOOKUP(_xlfn.NUMBERVALUE(MID(L27, SEARCH("!", L27)+1, SEARCH("+", L27)-SEARCH("!", L27)-1)), Rankings!$A$2:$BK$161, 63, FALSE),0)</f>
        <v>30.992316051402973</v>
      </c>
      <c r="HL27">
        <f>IFERROR(VLOOKUP(_xlfn.NUMBERVALUE(MID(M27, SEARCH("!", M27)+1, SEARCH("+", M27)-SEARCH("!", M27)-1)), Rankings!$A$2:$BK$161, 63, FALSE),0)</f>
        <v>57.100866825468913</v>
      </c>
      <c r="HM27">
        <f>IFERROR(VLOOKUP(_xlfn.NUMBERVALUE(MID(N27, SEARCH("!", N27)+1, SEARCH("+", N27)-SEARCH("!", N27)-1)), Rankings!$A$2:$BK$161, 63, FALSE),0)</f>
        <v>56.880518514014099</v>
      </c>
      <c r="HN27">
        <f>IFERROR(VLOOKUP(_xlfn.NUMBERVALUE(MID(O27, SEARCH("!", O27)+1, SEARCH("+", O27)-SEARCH("!", O27)-1)), Rankings!$A$2:$BK$161, 63, FALSE),0)</f>
        <v>0</v>
      </c>
      <c r="HO27">
        <f>IFERROR(VLOOKUP(_xlfn.NUMBERVALUE(MID(P27, SEARCH("!", P27)+1, SEARCH("+", P27)-SEARCH("!", P27)-1)), Rankings!$A$2:$BK$161, 63, FALSE),0)</f>
        <v>0</v>
      </c>
      <c r="HP27">
        <f>IFERROR(VLOOKUP(_xlfn.NUMBERVALUE(MID(Q27, SEARCH("!", Q27)+1, SEARCH("+", Q27)-SEARCH("!", Q27)-1)), Rankings!$A$2:$BK$161, 63, FALSE),0)</f>
        <v>59.024350588287334</v>
      </c>
      <c r="HQ27">
        <f>IFERROR(VLOOKUP(_xlfn.NUMBERVALUE(MID(R27, SEARCH("!", R27)+1, SEARCH("+", R27)-SEARCH("!", R27)-1)), Rankings!$A$2:$BK$161, 63, FALSE),0)</f>
        <v>83.315382295648959</v>
      </c>
      <c r="HR27">
        <f>IFERROR(VLOOKUP(_xlfn.NUMBERVALUE(MID(S27, SEARCH("!", S27)+1, SEARCH("+", S27)-SEARCH("!", S27)-1)), Rankings!$A$2:$BK$161, 63, FALSE),0)</f>
        <v>71.578302614997895</v>
      </c>
      <c r="HS27">
        <f>IFERROR(VLOOKUP(_xlfn.NUMBERVALUE(MID(T27, SEARCH("!", T27)+1, SEARCH("+", T27)-SEARCH("!", T27)-1)), Rankings!$A$2:$BK$161, 63, FALSE),0)</f>
        <v>47.246376244865132</v>
      </c>
      <c r="HT27">
        <f>IFERROR(VLOOKUP(_xlfn.NUMBERVALUE(MID(U27, SEARCH("!", U27)+1, SEARCH("+", U27)-SEARCH("!", U27)-1)), Rankings!$A$2:$BK$161, 63, FALSE),0)</f>
        <v>84.790237962078891</v>
      </c>
      <c r="HU27">
        <f>IFERROR(VLOOKUP(_xlfn.NUMBERVALUE(MID(V27, SEARCH("!", V27)+1, SEARCH("+", V27)-SEARCH("!", V27)-1)), Rankings!$A$2:$BK$161, 63, FALSE),0)</f>
        <v>18.74619033054983</v>
      </c>
      <c r="HV27">
        <f>IFERROR(VLOOKUP(_xlfn.NUMBERVALUE(MID(W27, SEARCH("!", W27)+1, SEARCH("+", W27)-SEARCH("!", W27)-1)), Rankings!$A$2:$BK$161, 63, FALSE),0)</f>
        <v>0</v>
      </c>
      <c r="HW27">
        <f>IFERROR(VLOOKUP(_xlfn.NUMBERVALUE(MID(X27, SEARCH("!", X27)+1, SEARCH("+", X27)-SEARCH("!", X27)-1)), Rankings!$A$2:$BK$161, 63, FALSE),0)</f>
        <v>0</v>
      </c>
      <c r="HX27">
        <f>IFERROR(VLOOKUP(_xlfn.NUMBERVALUE(MID(Y27, SEARCH("!", Y27)+1, SEARCH("+", Y27)-SEARCH("!", Y27)-1)), Rankings!$A$2:$BK$161, 63, FALSE),0)</f>
        <v>0</v>
      </c>
      <c r="HY27">
        <f>IFERROR(VLOOKUP(_xlfn.NUMBERVALUE(MID(Z27, SEARCH("!", Z27)+1, SEARCH("+", Z27)-SEARCH("!", Z27)-1)), Rankings!$A$2:$BK$161, 63, FALSE),0)</f>
        <v>0</v>
      </c>
      <c r="HZ27">
        <f>IFERROR(VLOOKUP(_xlfn.NUMBERVALUE(MID(AA27, SEARCH("!", AA27)+1, SEARCH("+", AA27)-SEARCH("!", AA27)-1)), Rankings!$A$2:$BK$161, 63, FALSE),0)</f>
        <v>0</v>
      </c>
      <c r="IA27">
        <f>IFERROR(VLOOKUP(_xlfn.NUMBERVALUE(MID(AB27, SEARCH("!", AB27)+1, SEARCH("+", AB27)-SEARCH("!", AB27)-1)), Rankings!$A$2:$BK$161, 63, FALSE),0)</f>
        <v>0</v>
      </c>
      <c r="IB27">
        <f>IFERROR(VLOOKUP(_xlfn.NUMBERVALUE(MID(AC27, SEARCH("!", AC27)+1, SEARCH("+", AC27)-SEARCH("!", AC27)-1)), Rankings!$A$2:$BK$161, 63, FALSE),0)</f>
        <v>0</v>
      </c>
      <c r="IC27">
        <f>IFERROR(VLOOKUP(_xlfn.NUMBERVALUE(MID(AD27, SEARCH("!", AD27)+1, SEARCH("+", AD27)-SEARCH("!", AD27)-1)), Rankings!$A$2:$BK$161, 63, FALSE),0)</f>
        <v>0</v>
      </c>
      <c r="ID27">
        <f>IFERROR(VLOOKUP(_xlfn.NUMBERVALUE(MID(AE27, SEARCH("!", AE27)+1, SEARCH("+", AE27)-SEARCH("!", AE27)-1)), Rankings!$A$2:$BK$161, 63, FALSE),0)</f>
        <v>0</v>
      </c>
      <c r="IE27">
        <f>IFERROR(VLOOKUP(_xlfn.NUMBERVALUE(MID(AF27, SEARCH("!", AF27)+1, SEARCH("+", AF27)-SEARCH("!", AF27)-1)), Rankings!$A$2:$BK$161, 63, FALSE),0)</f>
        <v>0</v>
      </c>
      <c r="IF27">
        <f>IFERROR(VLOOKUP(_xlfn.NUMBERVALUE(MID(AG27, SEARCH("!", AG27)+1, SEARCH("+", AG27)-SEARCH("!", AG27)-1)), Rankings!$A$2:$BK$161, 63, FALSE),0)</f>
        <v>0</v>
      </c>
      <c r="IG27">
        <f>IFERROR(VLOOKUP(_xlfn.NUMBERVALUE(MID(AH27, SEARCH("!", AH27)+1, SEARCH("+", AH27)-SEARCH("!", AH27)-1)), Rankings!$A$2:$BK$161, 63, FALSE),0)</f>
        <v>0</v>
      </c>
      <c r="IH27">
        <f>IFERROR(VLOOKUP(_xlfn.NUMBERVALUE(MID(AI27, SEARCH("!", AI27)+1, SEARCH("+", AI27)-SEARCH("!", AI27)-1)), Rankings!$A$2:$BK$161, 63, FALSE),0)</f>
        <v>0</v>
      </c>
      <c r="II27">
        <f>IFERROR(VLOOKUP(_xlfn.NUMBERVALUE(MID(AJ27, SEARCH("!", AJ27)+1, SEARCH("+", AJ27)-SEARCH("!", AJ27)-1)), Rankings!$A$2:$BK$161, 63, FALSE),0)</f>
        <v>0</v>
      </c>
      <c r="IJ27">
        <f>IFERROR(VLOOKUP(_xlfn.NUMBERVALUE(MID(AK27, SEARCH("!", AK27)+1, SEARCH("+", AK27)-SEARCH("!", AK27)-1)), Rankings!$A$2:$BK$161, 63, FALSE),0)</f>
        <v>0</v>
      </c>
      <c r="IK27">
        <f>IFERROR(VLOOKUP(_xlfn.NUMBERVALUE(MID(AL27, SEARCH("!", AL27)+1, SEARCH("+", AL27)-SEARCH("!", AL27)-1)), Rankings!$A$2:$BK$161, 63, FALSE),0)</f>
        <v>0</v>
      </c>
      <c r="IL27">
        <f>IFERROR(VLOOKUP(_xlfn.NUMBERVALUE(MID(AM27, SEARCH("!", AM27)+1, SEARCH("+", AM27)-SEARCH("!", AM27)-1)), Rankings!$A$2:$BK$161, 63, FALSE),0)</f>
        <v>0</v>
      </c>
      <c r="IM27">
        <f>IFERROR(VLOOKUP(_xlfn.NUMBERVALUE(MID(AN27, SEARCH("!", AN27)+1, SEARCH("+", AN27)-SEARCH("!", AN27)-1)), Rankings!$A$2:$BK$161, 63, FALSE),0)</f>
        <v>0</v>
      </c>
      <c r="IN27">
        <f>IFERROR(VLOOKUP(_xlfn.NUMBERVALUE(MID(AO27, SEARCH("!", AO27)+1, SEARCH("+", AO27)-SEARCH("!", AO27)-1)), Rankings!$A$2:$BK$161, 63, FALSE),0)</f>
        <v>0</v>
      </c>
      <c r="IO27">
        <f>IFERROR(VLOOKUP(_xlfn.NUMBERVALUE(MID(AP27, SEARCH("!", AP27)+1, SEARCH("+", AP27)-SEARCH("!", AP27)-1)), Rankings!$A$2:$BK$161, 63, FALSE),0)</f>
        <v>0</v>
      </c>
      <c r="IP27">
        <f>IFERROR(VLOOKUP(_xlfn.NUMBERVALUE(MID(AQ27, SEARCH("!", AQ27)+1, SEARCH("+", AQ27)-SEARCH("!", AQ27)-1)), Rankings!$A$2:$BK$161, 63, FALSE),0)</f>
        <v>0</v>
      </c>
      <c r="IQ27">
        <f>IFERROR(VLOOKUP(_xlfn.NUMBERVALUE(MID(AR27, SEARCH("!", AR27)+1, SEARCH("+", AR27)-SEARCH("!", AR27)-1)), Rankings!$A$2:$BK$161, 63, FALSE),0)</f>
        <v>0</v>
      </c>
      <c r="IR27">
        <f>IFERROR(VLOOKUP(_xlfn.NUMBERVALUE(MID(AS27, SEARCH("!", AS27)+1, SEARCH("+", AS27)-SEARCH("!", AS27)-1)), Rankings!$A$2:$BK$161, 63, FALSE),0)</f>
        <v>0</v>
      </c>
      <c r="IS27">
        <f>IFERROR(VLOOKUP(_xlfn.NUMBERVALUE(MID(AT27, SEARCH("!", AT27)+1, SEARCH("+", AT27)-SEARCH("!", AT27)-1)), Rankings!$A$2:$BK$161, 63, FALSE),0)</f>
        <v>0</v>
      </c>
      <c r="IT27">
        <f>IFERROR(VLOOKUP(_xlfn.NUMBERVALUE(MID(AU27, SEARCH("!", AU27)+1, SEARCH("+", AU27)-SEARCH("!", AU27)-1)), Rankings!$A$2:$BK$161, 63, FALSE),0)</f>
        <v>0</v>
      </c>
      <c r="IU27">
        <f>IFERROR(VLOOKUP(_xlfn.NUMBERVALUE(MID(AV27, SEARCH("!", AV27)+1, SEARCH("+", AV27)-SEARCH("!", AV27)-1)), Rankings!$A$2:$BK$161, 63, FALSE),0)</f>
        <v>0</v>
      </c>
      <c r="IV27">
        <f>IFERROR(VLOOKUP(_xlfn.NUMBERVALUE(MID(AW27, SEARCH("!", AW27)+1, SEARCH("+", AW27)-SEARCH("!", AW27)-1)), Rankings!$A$2:$BK$161, 63, FALSE),0)</f>
        <v>0</v>
      </c>
      <c r="IW27">
        <f>IFERROR(VLOOKUP(_xlfn.NUMBERVALUE(MID(AX27, SEARCH("!", AX27)+1, SEARCH("+", AX27)-SEARCH("!", AX27)-1)), Rankings!$A$2:$BK$161, 63, FALSE),0)</f>
        <v>0</v>
      </c>
      <c r="IX27">
        <f>IFERROR(VLOOKUP(_xlfn.NUMBERVALUE(MID(AY27, SEARCH("!", AY27)+1, SEARCH("+", AY27)-SEARCH("!", AY27)-1)), Rankings!$A$2:$BK$161, 63, FALSE),0)</f>
        <v>0</v>
      </c>
      <c r="IY27">
        <f>IFERROR(VLOOKUP(_xlfn.NUMBERVALUE(MID(AZ27, SEARCH("!", AZ27)+1, SEARCH("+", AZ27)-SEARCH("!", AZ27)-1)), Rankings!$A$2:$BK$161, 63, FALSE),0)</f>
        <v>0</v>
      </c>
      <c r="IZ27">
        <f>IFERROR(VLOOKUP(_xlfn.NUMBERVALUE(MID(BA27, SEARCH("!", BA27)+1, SEARCH("+", BA27)-SEARCH("!", BA27)-1)), Rankings!$A$2:$BK$161, 63, FALSE),0)</f>
        <v>0</v>
      </c>
      <c r="JA27">
        <f>IFERROR(VLOOKUP(_xlfn.NUMBERVALUE(MID(BB27, SEARCH("!", BB27)+1, SEARCH("+", BB27)-SEARCH("!", BB27)-1)), Rankings!$A$2:$BK$161, 63, FALSE),0)</f>
        <v>0</v>
      </c>
      <c r="JB27">
        <f>IFERROR(VLOOKUP(_xlfn.NUMBERVALUE(MID(BC27, SEARCH("!", BC27)+1, SEARCH("+", BC27)-SEARCH("!", BC27)-1)), Rankings!$A$2:$BK$161, 63, FALSE),0)</f>
        <v>0</v>
      </c>
      <c r="JC27">
        <f>IFERROR(VLOOKUP(_xlfn.NUMBERVALUE(MID(BD27, SEARCH("!", BD27)+1, SEARCH("+", BD27)-SEARCH("!", BD27)-1)), Rankings!$A$2:$BK$161, 63, FALSE),0)</f>
        <v>0</v>
      </c>
      <c r="JD27">
        <f>IFERROR(VLOOKUP(_xlfn.NUMBERVALUE(MID(BE27, SEARCH("!", BE27)+1, SEARCH("+", BE27)-SEARCH("!", BE27)-1)), Rankings!$A$2:$BK$161, 63, FALSE),0)</f>
        <v>0</v>
      </c>
      <c r="JE27">
        <f>IFERROR(VLOOKUP(_xlfn.NUMBERVALUE(MID(BF27, SEARCH("!", BF27)+1, SEARCH("+", BF27)-SEARCH("!", BF27)-1)), Rankings!$A$2:$BK$161, 63, FALSE),0)</f>
        <v>0</v>
      </c>
      <c r="JF27">
        <f>IFERROR(VLOOKUP(_xlfn.NUMBERVALUE(MID(BG27, SEARCH("!", BG27)+1, SEARCH("+", BG27)-SEARCH("!", BG27)-1)), Rankings!$A$2:$BK$161, 63, FALSE),0)</f>
        <v>0</v>
      </c>
      <c r="JG27">
        <f>IFERROR(VLOOKUP(_xlfn.NUMBERVALUE(MID(BH27, SEARCH("!", BH27)+1, SEARCH("+", BH27)-SEARCH("!", BH27)-1)), Rankings!$A$2:$BK$161, 63, FALSE),0)</f>
        <v>0</v>
      </c>
      <c r="JH27">
        <f>IFERROR(VLOOKUP(_xlfn.NUMBERVALUE(MID(BI27, SEARCH("!", BI27)+1, SEARCH("+", BI27)-SEARCH("!", BI27)-1)), Rankings!$A$2:$BK$161, 63, FALSE),0)</f>
        <v>0</v>
      </c>
      <c r="JI27">
        <f>IFERROR(VLOOKUP(_xlfn.NUMBERVALUE(MID(BJ27, SEARCH("!", BJ27)+1, SEARCH("+", BJ27)-SEARCH("!", BJ27)-1)), Rankings!$A$2:$BK$161, 63, FALSE),0)</f>
        <v>0</v>
      </c>
      <c r="JJ27">
        <f>IFERROR(VLOOKUP(_xlfn.NUMBERVALUE(MID(BK27, SEARCH("!", BK27)+1, SEARCH("+", BK27)-SEARCH("!", BK27)-1)), Rankings!$A$2:$BK$161, 63, FALSE),0)</f>
        <v>0</v>
      </c>
      <c r="JK27">
        <f>IFERROR(VLOOKUP(_xlfn.NUMBERVALUE(MID(BL27, SEARCH("!", BL27)+1, SEARCH("+", BL27)-SEARCH("!", BL27)-1)), Rankings!$A$2:$BK$161, 63, FALSE),0)</f>
        <v>0</v>
      </c>
      <c r="JL27">
        <f>IFERROR(VLOOKUP(_xlfn.NUMBERVALUE(MID(BM27, SEARCH("!", BM27)+1, SEARCH("+", BM27)-SEARCH("!", BM27)-1)), Rankings!$A$2:$BK$161, 63, FALSE),0)</f>
        <v>0</v>
      </c>
      <c r="JM27">
        <f>IFERROR(VLOOKUP(_xlfn.NUMBERVALUE(MID(BN27, SEARCH("!", BN27)+1, SEARCH("+", BN27)-SEARCH("!", BN27)-1)), Rankings!$A$2:$BK$161, 63, FALSE),0)</f>
        <v>0</v>
      </c>
      <c r="JN27">
        <f>IFERROR(VLOOKUP(_xlfn.NUMBERVALUE(MID(BO27, SEARCH("!", BO27)+1, SEARCH("+", BO27)-SEARCH("!", BO27)-1)), Rankings!$A$2:$BK$161, 63, FALSE),0)</f>
        <v>0</v>
      </c>
      <c r="JO27">
        <f>IFERROR(VLOOKUP(_xlfn.NUMBERVALUE(MID(BP27, SEARCH("!", BP27)+1, SEARCH("+", BP27)-SEARCH("!", BP27)-1)), Rankings!$A$2:$BK$161, 63, FALSE),0)</f>
        <v>0</v>
      </c>
      <c r="JP27">
        <f>IFERROR(VLOOKUP(_xlfn.NUMBERVALUE(MID(BQ27, SEARCH("!", BQ27)+1, SEARCH("+", BQ27)-SEARCH("!", BQ27)-1)), Rankings!$A$2:$BK$161, 63, FALSE),0)</f>
        <v>0</v>
      </c>
      <c r="JQ27">
        <f>IFERROR(VLOOKUP(_xlfn.NUMBERVALUE(MID(BR27, SEARCH("!", BR27)+1, SEARCH("+", BR27)-SEARCH("!", BR27)-1)), Rankings!$A$2:$BK$161, 63, FALSE),0)</f>
        <v>0</v>
      </c>
      <c r="JR27">
        <f>IFERROR(VLOOKUP(_xlfn.NUMBERVALUE(MID(BS27, SEARCH("!", BS27)+1, SEARCH("+", BS27)-SEARCH("!", BS27)-1)), Rankings!$A$2:$BK$161, 63, FALSE),0)</f>
        <v>0</v>
      </c>
      <c r="JS27">
        <f>IFERROR(VLOOKUP(_xlfn.NUMBERVALUE(MID(BT27, SEARCH("!", BT27)+1, SEARCH("+", BT27)-SEARCH("!", BT27)-1)), Rankings!$A$2:$BK$161, 63, FALSE),0)</f>
        <v>0</v>
      </c>
      <c r="JT27">
        <f>IFERROR(VLOOKUP(_xlfn.NUMBERVALUE(MID(BU27, SEARCH("!", BU27)+1, SEARCH("+", BU27)-SEARCH("!", BU27)-1)), Rankings!$A$2:$BK$161, 63, FALSE),0)</f>
        <v>0</v>
      </c>
      <c r="JU27">
        <f>IFERROR(VLOOKUP(_xlfn.NUMBERVALUE(MID(BV27, SEARCH("!", BV27)+1, SEARCH("+", BV27)-SEARCH("!", BV27)-1)), Rankings!$A$2:$BK$161, 63, FALSE),0)</f>
        <v>0</v>
      </c>
      <c r="JV27">
        <f>IFERROR(VLOOKUP(_xlfn.NUMBERVALUE(MID(BW27, SEARCH("!", BW27)+1, SEARCH("+", BW27)-SEARCH("!", BW27)-1)), Rankings!$A$2:$BK$161, 63, FALSE),0)</f>
        <v>0</v>
      </c>
      <c r="JW27">
        <f>IFERROR(VLOOKUP(_xlfn.NUMBERVALUE(MID(BX27, SEARCH("!", BX27)+1, SEARCH("+", BX27)-SEARCH("!", BX27)-1)), Rankings!$A$2:$BK$161, 63, FALSE),0)</f>
        <v>0</v>
      </c>
      <c r="JX27">
        <f>IFERROR(VLOOKUP(_xlfn.NUMBERVALUE(MID(BY27, SEARCH("!", BY27)+1, SEARCH("+", BY27)-SEARCH("!", BY27)-1)), Rankings!$A$2:$BK$161, 63, FALSE),0)</f>
        <v>0</v>
      </c>
      <c r="JY27">
        <f>IFERROR(VLOOKUP(_xlfn.NUMBERVALUE(MID(BZ27, SEARCH("!", BZ27)+1, SEARCH("+", BZ27)-SEARCH("!", BZ27)-1)), Rankings!$A$2:$BK$161, 63, FALSE),0)</f>
        <v>0</v>
      </c>
      <c r="JZ27">
        <f>IFERROR(VLOOKUP(_xlfn.NUMBERVALUE(MID(CA27, SEARCH("!", CA27)+1, SEARCH("+", CA27)-SEARCH("!", CA27)-1)), Rankings!$A$2:$BK$161, 63, FALSE),0)</f>
        <v>0</v>
      </c>
      <c r="KA27">
        <f>IFERROR(VLOOKUP(_xlfn.NUMBERVALUE(MID(CB27, SEARCH("!", CB27)+1, SEARCH("+", CB27)-SEARCH("!", CB27)-1)), Rankings!$A$2:$BK$161, 63, FALSE),0)</f>
        <v>0</v>
      </c>
      <c r="KB27">
        <f>IFERROR(VLOOKUP(_xlfn.NUMBERVALUE(MID(CC27, SEARCH("!", CC27)+1, SEARCH("+", CC27)-SEARCH("!", CC27)-1)), Rankings!$A$2:$BK$161, 63, FALSE),0)</f>
        <v>0</v>
      </c>
      <c r="KC27">
        <f>IFERROR(VLOOKUP(_xlfn.NUMBERVALUE(MID(CD27, SEARCH("!", CD27)+1, SEARCH("+", CD27)-SEARCH("!", CD27)-1)), Rankings!$A$2:$BK$161, 63, FALSE),0)</f>
        <v>0</v>
      </c>
      <c r="KD27">
        <f>IFERROR(VLOOKUP(_xlfn.NUMBERVALUE(MID(CE27, SEARCH("!", CE27)+1, SEARCH("+", CE27)-SEARCH("!", CE27)-1)), Rankings!$A$2:$BK$161, 63, FALSE),0)</f>
        <v>0</v>
      </c>
      <c r="KE27">
        <f>IFERROR(VLOOKUP(_xlfn.NUMBERVALUE(MID(CF27, SEARCH("!", CF27)+1, SEARCH("+", CF27)-SEARCH("!", CF27)-1)), Rankings!$A$2:$BK$161, 63, FALSE),0)</f>
        <v>0</v>
      </c>
      <c r="KF27">
        <f>IFERROR(VLOOKUP(_xlfn.NUMBERVALUE(MID(CG27, SEARCH("!", CG27)+1, SEARCH("+", CG27)-SEARCH("!", CG27)-1)), Rankings!$A$2:$BK$161, 63, FALSE),0)</f>
        <v>0</v>
      </c>
      <c r="KG27">
        <f>IFERROR(VLOOKUP(_xlfn.NUMBERVALUE(MID(CH27, SEARCH("!", CH27)+1, SEARCH("+", CH27)-SEARCH("!", CH27)-1)), Rankings!$A$2:$BK$161, 63, FALSE),0)</f>
        <v>0</v>
      </c>
      <c r="KH27">
        <f>IFERROR(VLOOKUP(_xlfn.NUMBERVALUE(MID(CI27, SEARCH("!", CI27)+1, SEARCH("+", CI27)-SEARCH("!", CI27)-1)), Rankings!$A$2:$BK$161, 63, FALSE),0)</f>
        <v>0</v>
      </c>
      <c r="KI27">
        <f>IFERROR(VLOOKUP(_xlfn.NUMBERVALUE(MID(CJ27, SEARCH("!", CJ27)+1, SEARCH("+", CJ27)-SEARCH("!", CJ27)-1)), Rankings!$A$2:$BK$161, 63, FALSE),0)</f>
        <v>0</v>
      </c>
      <c r="KJ27">
        <f>IFERROR(VLOOKUP(_xlfn.NUMBERVALUE(MID(CK27, SEARCH("!", CK27)+1, SEARCH("+", CK27)-SEARCH("!", CK27)-1)), Rankings!$A$2:$BK$161, 63, FALSE),0)</f>
        <v>0</v>
      </c>
      <c r="KK27">
        <f>IFERROR(VLOOKUP(_xlfn.NUMBERVALUE(MID(CL27, SEARCH("!", CL27)+1, SEARCH("+", CL27)-SEARCH("!", CL27)-1)), Rankings!$A$2:$BK$161, 63, FALSE),0)</f>
        <v>0</v>
      </c>
      <c r="KL27">
        <f>IFERROR(VLOOKUP(_xlfn.NUMBERVALUE(MID(CM27, SEARCH("!", CM27)+1, SEARCH("+", CM27)-SEARCH("!", CM27)-1)), Rankings!$A$2:$BK$161, 63, FALSE),0)</f>
        <v>0</v>
      </c>
      <c r="KM27">
        <f>IFERROR(VLOOKUP(_xlfn.NUMBERVALUE(MID(CN27, SEARCH("!", CN27)+1, SEARCH("+", CN27)-SEARCH("!", CN27)-1)), Rankings!$A$2:$BK$161, 63, FALSE),0)</f>
        <v>0</v>
      </c>
      <c r="KN27">
        <f>IFERROR(VLOOKUP(_xlfn.NUMBERVALUE(MID(CO27, SEARCH("!", CO27)+1, SEARCH("+", CO27)-SEARCH("!", CO27)-1)), Rankings!$A$2:$BK$161, 63, FALSE),0)</f>
        <v>0</v>
      </c>
      <c r="KO27">
        <f>IFERROR(VLOOKUP(_xlfn.NUMBERVALUE(MID(CP27, SEARCH("!", CP27)+1, SEARCH("+", CP27)-SEARCH("!", CP27)-1)), Rankings!$A$2:$BK$161, 63, FALSE),0)</f>
        <v>0</v>
      </c>
      <c r="KP27">
        <f>IFERROR(VLOOKUP(_xlfn.NUMBERVALUE(MID(CQ27, SEARCH("!", CQ27)+1, SEARCH("+", CQ27)-SEARCH("!", CQ27)-1)), Rankings!$A$2:$BK$161, 63, FALSE),0)</f>
        <v>0</v>
      </c>
      <c r="KQ27">
        <f>IFERROR(VLOOKUP(_xlfn.NUMBERVALUE(MID(CR27, SEARCH("!", CR27)+1, SEARCH("+", CR27)-SEARCH("!", CR27)-1)), Rankings!$A$2:$BK$161, 63, FALSE),0)</f>
        <v>0</v>
      </c>
      <c r="KS27" s="4">
        <f t="shared" si="119"/>
        <v>194</v>
      </c>
      <c r="KT27" s="4">
        <f t="shared" si="120"/>
        <v>53</v>
      </c>
      <c r="KU27" s="4">
        <f t="shared" si="121"/>
        <v>105</v>
      </c>
      <c r="KV27" s="4">
        <f t="shared" si="122"/>
        <v>0</v>
      </c>
      <c r="KY27" s="4">
        <f t="shared" si="123"/>
        <v>352</v>
      </c>
      <c r="KZ27" s="4"/>
      <c r="LB27">
        <f t="shared" si="124"/>
        <v>56</v>
      </c>
      <c r="LC27">
        <f t="shared" si="125"/>
        <v>28</v>
      </c>
      <c r="LD27">
        <f t="shared" si="126"/>
        <v>34</v>
      </c>
      <c r="LE27">
        <f t="shared" si="127"/>
        <v>0</v>
      </c>
      <c r="LF27">
        <f t="shared" si="128"/>
        <v>0</v>
      </c>
      <c r="LG27">
        <f t="shared" si="129"/>
        <v>39</v>
      </c>
      <c r="LH27">
        <f t="shared" si="130"/>
        <v>28</v>
      </c>
      <c r="LI27">
        <f t="shared" si="131"/>
        <v>25</v>
      </c>
      <c r="LJ27">
        <f t="shared" si="132"/>
        <v>37</v>
      </c>
      <c r="LK27">
        <f t="shared" si="133"/>
        <v>42</v>
      </c>
      <c r="LL27">
        <f t="shared" si="134"/>
        <v>63</v>
      </c>
      <c r="LM27">
        <f t="shared" si="135"/>
        <v>0</v>
      </c>
      <c r="LN27">
        <f t="shared" si="136"/>
        <v>0</v>
      </c>
      <c r="LO27">
        <f t="shared" si="137"/>
        <v>0</v>
      </c>
      <c r="LP27">
        <f t="shared" si="138"/>
        <v>0</v>
      </c>
      <c r="LQ27">
        <f t="shared" si="139"/>
        <v>0</v>
      </c>
      <c r="LR27">
        <f t="shared" si="140"/>
        <v>0</v>
      </c>
      <c r="LS27">
        <f t="shared" si="141"/>
        <v>0</v>
      </c>
      <c r="LT27">
        <f t="shared" si="142"/>
        <v>0</v>
      </c>
      <c r="LU27">
        <f t="shared" si="143"/>
        <v>0</v>
      </c>
      <c r="LV27">
        <f t="shared" si="144"/>
        <v>0</v>
      </c>
      <c r="LW27">
        <f t="shared" si="145"/>
        <v>0</v>
      </c>
      <c r="LX27">
        <f t="shared" si="146"/>
        <v>0</v>
      </c>
      <c r="LY27">
        <f t="shared" si="147"/>
        <v>0</v>
      </c>
      <c r="LZ27">
        <f t="shared" si="148"/>
        <v>0</v>
      </c>
      <c r="MA27">
        <f t="shared" si="149"/>
        <v>0</v>
      </c>
      <c r="MB27">
        <f t="shared" si="150"/>
        <v>0</v>
      </c>
      <c r="MC27">
        <f t="shared" si="151"/>
        <v>0</v>
      </c>
      <c r="MD27">
        <f t="shared" si="152"/>
        <v>0</v>
      </c>
      <c r="ME27">
        <f t="shared" si="153"/>
        <v>0</v>
      </c>
      <c r="MF27">
        <f t="shared" si="154"/>
        <v>0</v>
      </c>
      <c r="MG27">
        <f t="shared" si="155"/>
        <v>0</v>
      </c>
      <c r="MH27">
        <f t="shared" si="156"/>
        <v>0</v>
      </c>
      <c r="MI27">
        <f t="shared" si="157"/>
        <v>0</v>
      </c>
      <c r="MJ27">
        <f t="shared" si="158"/>
        <v>0</v>
      </c>
      <c r="MK27">
        <f t="shared" si="159"/>
        <v>0</v>
      </c>
      <c r="ML27">
        <f t="shared" si="160"/>
        <v>0</v>
      </c>
      <c r="MM27">
        <f t="shared" si="161"/>
        <v>0</v>
      </c>
      <c r="MN27">
        <f t="shared" si="162"/>
        <v>0</v>
      </c>
      <c r="MO27">
        <f t="shared" si="163"/>
        <v>0</v>
      </c>
      <c r="MP27">
        <f t="shared" si="164"/>
        <v>0</v>
      </c>
      <c r="MQ27">
        <f t="shared" si="165"/>
        <v>0</v>
      </c>
      <c r="MR27">
        <f t="shared" si="166"/>
        <v>0</v>
      </c>
      <c r="MS27">
        <f t="shared" si="167"/>
        <v>0</v>
      </c>
      <c r="MT27">
        <f t="shared" si="168"/>
        <v>0</v>
      </c>
      <c r="MU27">
        <f t="shared" si="169"/>
        <v>0</v>
      </c>
      <c r="MV27">
        <f t="shared" si="170"/>
        <v>0</v>
      </c>
      <c r="MW27">
        <f t="shared" si="171"/>
        <v>0</v>
      </c>
      <c r="MX27">
        <f t="shared" si="172"/>
        <v>0</v>
      </c>
      <c r="MY27">
        <f t="shared" si="173"/>
        <v>0</v>
      </c>
      <c r="MZ27">
        <f t="shared" si="174"/>
        <v>0</v>
      </c>
      <c r="NA27">
        <f t="shared" si="175"/>
        <v>0</v>
      </c>
      <c r="NB27">
        <f t="shared" si="176"/>
        <v>0</v>
      </c>
      <c r="NC27">
        <f t="shared" si="177"/>
        <v>0</v>
      </c>
      <c r="ND27">
        <f t="shared" si="178"/>
        <v>0</v>
      </c>
      <c r="NE27">
        <f t="shared" si="179"/>
        <v>0</v>
      </c>
      <c r="NF27">
        <f t="shared" si="180"/>
        <v>0</v>
      </c>
      <c r="NG27">
        <f t="shared" si="181"/>
        <v>0</v>
      </c>
      <c r="NH27">
        <f t="shared" si="182"/>
        <v>0</v>
      </c>
      <c r="NI27">
        <f t="shared" si="183"/>
        <v>0</v>
      </c>
      <c r="NJ27">
        <f t="shared" si="184"/>
        <v>0</v>
      </c>
      <c r="NK27">
        <f t="shared" si="185"/>
        <v>0</v>
      </c>
      <c r="NL27">
        <f t="shared" si="186"/>
        <v>0</v>
      </c>
      <c r="NM27">
        <f t="shared" si="187"/>
        <v>0</v>
      </c>
      <c r="NN27">
        <f t="shared" si="188"/>
        <v>0</v>
      </c>
      <c r="NO27">
        <f t="shared" si="189"/>
        <v>0</v>
      </c>
      <c r="NP27">
        <f t="shared" si="190"/>
        <v>0</v>
      </c>
      <c r="NQ27">
        <f t="shared" si="191"/>
        <v>0</v>
      </c>
      <c r="NR27">
        <f t="shared" si="192"/>
        <v>0</v>
      </c>
      <c r="NS27">
        <f t="shared" si="193"/>
        <v>0</v>
      </c>
      <c r="NT27">
        <f t="shared" si="194"/>
        <v>0</v>
      </c>
      <c r="NU27">
        <f t="shared" si="195"/>
        <v>0</v>
      </c>
      <c r="NV27">
        <f t="shared" si="196"/>
        <v>0</v>
      </c>
      <c r="NW27">
        <f t="shared" si="197"/>
        <v>0</v>
      </c>
      <c r="NX27">
        <f t="shared" si="198"/>
        <v>0</v>
      </c>
      <c r="NY27">
        <f t="shared" si="199"/>
        <v>0</v>
      </c>
      <c r="NZ27">
        <f t="shared" si="200"/>
        <v>0</v>
      </c>
      <c r="OA27">
        <f t="shared" si="201"/>
        <v>0</v>
      </c>
      <c r="OB27">
        <f t="shared" si="202"/>
        <v>0</v>
      </c>
      <c r="OC27">
        <f t="shared" si="203"/>
        <v>0</v>
      </c>
      <c r="OD27">
        <f t="shared" si="204"/>
        <v>0</v>
      </c>
      <c r="OE27">
        <f t="shared" si="205"/>
        <v>0</v>
      </c>
      <c r="OF27">
        <f t="shared" si="206"/>
        <v>0</v>
      </c>
      <c r="OG27">
        <f t="shared" si="207"/>
        <v>0</v>
      </c>
      <c r="OH27">
        <f t="shared" si="208"/>
        <v>0</v>
      </c>
      <c r="OJ27" s="4">
        <f t="shared" si="209"/>
        <v>110</v>
      </c>
      <c r="OK27" s="4">
        <f t="shared" si="210"/>
        <v>74</v>
      </c>
      <c r="OL27" s="4">
        <f t="shared" si="211"/>
        <v>27</v>
      </c>
      <c r="OM27" s="4">
        <f t="shared" si="212"/>
        <v>0</v>
      </c>
      <c r="OP27" s="4">
        <f t="shared" si="213"/>
        <v>211</v>
      </c>
      <c r="OQ27" s="4"/>
      <c r="OS27">
        <f t="shared" si="214"/>
        <v>22</v>
      </c>
      <c r="OT27">
        <f t="shared" si="215"/>
        <v>40</v>
      </c>
      <c r="OU27">
        <f t="shared" si="216"/>
        <v>16</v>
      </c>
      <c r="OV27">
        <f t="shared" si="217"/>
        <v>0</v>
      </c>
      <c r="OW27">
        <f t="shared" si="218"/>
        <v>0</v>
      </c>
      <c r="OX27">
        <f t="shared" si="219"/>
        <v>9</v>
      </c>
      <c r="OY27">
        <f t="shared" si="220"/>
        <v>34</v>
      </c>
      <c r="OZ27">
        <f t="shared" si="221"/>
        <v>40</v>
      </c>
      <c r="PA27">
        <f t="shared" si="222"/>
        <v>23</v>
      </c>
      <c r="PB27">
        <f t="shared" si="223"/>
        <v>9</v>
      </c>
      <c r="PC27">
        <f t="shared" si="224"/>
        <v>18</v>
      </c>
      <c r="PD27">
        <f t="shared" si="225"/>
        <v>0</v>
      </c>
      <c r="PE27">
        <f t="shared" si="226"/>
        <v>0</v>
      </c>
      <c r="PF27">
        <f t="shared" si="227"/>
        <v>0</v>
      </c>
      <c r="PG27">
        <f t="shared" si="228"/>
        <v>0</v>
      </c>
      <c r="PH27">
        <f t="shared" si="229"/>
        <v>0</v>
      </c>
      <c r="PI27">
        <f t="shared" si="230"/>
        <v>0</v>
      </c>
      <c r="PJ27">
        <f t="shared" si="231"/>
        <v>0</v>
      </c>
      <c r="PK27">
        <f t="shared" si="232"/>
        <v>0</v>
      </c>
      <c r="PL27">
        <f t="shared" si="233"/>
        <v>0</v>
      </c>
      <c r="PM27">
        <f t="shared" si="234"/>
        <v>0</v>
      </c>
      <c r="PN27">
        <f t="shared" si="235"/>
        <v>0</v>
      </c>
      <c r="PO27">
        <f t="shared" si="236"/>
        <v>0</v>
      </c>
      <c r="PP27">
        <f t="shared" si="237"/>
        <v>0</v>
      </c>
      <c r="PQ27">
        <f t="shared" si="238"/>
        <v>0</v>
      </c>
      <c r="PR27">
        <f t="shared" si="239"/>
        <v>0</v>
      </c>
      <c r="PS27">
        <f t="shared" si="240"/>
        <v>0</v>
      </c>
      <c r="PT27">
        <f t="shared" si="241"/>
        <v>0</v>
      </c>
      <c r="PU27">
        <f t="shared" si="242"/>
        <v>0</v>
      </c>
      <c r="PV27">
        <f t="shared" si="243"/>
        <v>0</v>
      </c>
      <c r="PW27">
        <f t="shared" si="244"/>
        <v>0</v>
      </c>
      <c r="PX27">
        <f t="shared" si="245"/>
        <v>0</v>
      </c>
      <c r="PY27">
        <f t="shared" si="246"/>
        <v>0</v>
      </c>
      <c r="PZ27">
        <f t="shared" si="247"/>
        <v>0</v>
      </c>
      <c r="QA27">
        <f t="shared" si="248"/>
        <v>0</v>
      </c>
      <c r="QB27">
        <f t="shared" si="249"/>
        <v>0</v>
      </c>
      <c r="QC27">
        <f t="shared" si="250"/>
        <v>0</v>
      </c>
      <c r="QD27">
        <f t="shared" si="251"/>
        <v>0</v>
      </c>
      <c r="QE27">
        <f t="shared" si="252"/>
        <v>0</v>
      </c>
      <c r="QF27">
        <f t="shared" si="253"/>
        <v>0</v>
      </c>
      <c r="QG27">
        <f t="shared" si="254"/>
        <v>0</v>
      </c>
      <c r="QH27">
        <f t="shared" si="255"/>
        <v>0</v>
      </c>
      <c r="QI27">
        <f t="shared" si="256"/>
        <v>0</v>
      </c>
      <c r="QJ27">
        <f t="shared" si="257"/>
        <v>0</v>
      </c>
      <c r="QK27">
        <f t="shared" si="258"/>
        <v>0</v>
      </c>
      <c r="QL27">
        <f t="shared" si="259"/>
        <v>0</v>
      </c>
      <c r="QM27">
        <f t="shared" si="260"/>
        <v>0</v>
      </c>
      <c r="QN27">
        <f t="shared" si="261"/>
        <v>0</v>
      </c>
      <c r="QO27">
        <f t="shared" si="262"/>
        <v>0</v>
      </c>
      <c r="QP27">
        <f t="shared" si="263"/>
        <v>0</v>
      </c>
      <c r="QQ27">
        <f t="shared" si="264"/>
        <v>0</v>
      </c>
      <c r="QR27">
        <f t="shared" si="265"/>
        <v>0</v>
      </c>
      <c r="QS27">
        <f t="shared" si="266"/>
        <v>0</v>
      </c>
      <c r="QT27">
        <f t="shared" si="267"/>
        <v>0</v>
      </c>
      <c r="QU27">
        <f t="shared" si="268"/>
        <v>0</v>
      </c>
      <c r="QV27">
        <f t="shared" si="269"/>
        <v>0</v>
      </c>
      <c r="QW27">
        <f t="shared" si="270"/>
        <v>0</v>
      </c>
      <c r="QX27">
        <f t="shared" si="271"/>
        <v>0</v>
      </c>
      <c r="QY27">
        <f t="shared" si="272"/>
        <v>0</v>
      </c>
      <c r="QZ27">
        <f t="shared" si="273"/>
        <v>0</v>
      </c>
      <c r="RA27">
        <f t="shared" si="274"/>
        <v>0</v>
      </c>
      <c r="RB27">
        <f t="shared" si="275"/>
        <v>0</v>
      </c>
      <c r="RC27">
        <f t="shared" si="276"/>
        <v>0</v>
      </c>
      <c r="RD27">
        <f t="shared" si="277"/>
        <v>0</v>
      </c>
      <c r="RE27">
        <f t="shared" si="278"/>
        <v>0</v>
      </c>
      <c r="RF27">
        <f t="shared" si="279"/>
        <v>0</v>
      </c>
      <c r="RG27">
        <f t="shared" si="280"/>
        <v>0</v>
      </c>
      <c r="RH27">
        <f t="shared" si="281"/>
        <v>0</v>
      </c>
      <c r="RI27">
        <f t="shared" si="282"/>
        <v>0</v>
      </c>
      <c r="RJ27">
        <f t="shared" si="283"/>
        <v>0</v>
      </c>
      <c r="RK27">
        <f t="shared" si="284"/>
        <v>0</v>
      </c>
      <c r="RL27">
        <f t="shared" si="285"/>
        <v>0</v>
      </c>
      <c r="RM27">
        <f t="shared" si="286"/>
        <v>0</v>
      </c>
      <c r="RN27">
        <f t="shared" si="287"/>
        <v>0</v>
      </c>
      <c r="RO27">
        <f t="shared" si="288"/>
        <v>0</v>
      </c>
      <c r="RP27">
        <f t="shared" si="289"/>
        <v>0</v>
      </c>
      <c r="RQ27">
        <f t="shared" si="290"/>
        <v>0</v>
      </c>
      <c r="RR27">
        <f t="shared" si="291"/>
        <v>0</v>
      </c>
      <c r="RS27">
        <f t="shared" si="292"/>
        <v>0</v>
      </c>
      <c r="RT27">
        <f t="shared" si="293"/>
        <v>0</v>
      </c>
      <c r="RU27">
        <f t="shared" si="294"/>
        <v>0</v>
      </c>
      <c r="RV27">
        <f t="shared" si="295"/>
        <v>0</v>
      </c>
      <c r="RW27">
        <f t="shared" si="296"/>
        <v>0</v>
      </c>
      <c r="RX27">
        <f t="shared" si="297"/>
        <v>0</v>
      </c>
      <c r="RY27">
        <f t="shared" si="298"/>
        <v>0</v>
      </c>
      <c r="SA27" s="4">
        <f t="shared" si="299"/>
        <v>18.5</v>
      </c>
      <c r="SB27" s="4">
        <f t="shared" si="300"/>
        <v>8.16</v>
      </c>
      <c r="SC27" s="4">
        <f t="shared" si="301"/>
        <v>8.83</v>
      </c>
      <c r="SD27" s="4">
        <f t="shared" si="302"/>
        <v>0</v>
      </c>
      <c r="SF27" s="4">
        <f t="shared" si="303"/>
        <v>35.49</v>
      </c>
      <c r="SI27">
        <f t="shared" si="304"/>
        <v>4.18</v>
      </c>
      <c r="SJ27">
        <f t="shared" si="305"/>
        <v>3.57</v>
      </c>
      <c r="SK27">
        <f t="shared" si="306"/>
        <v>3.75</v>
      </c>
      <c r="SL27" t="str">
        <f t="shared" si="307"/>
        <v>0</v>
      </c>
      <c r="SM27" t="str">
        <f t="shared" si="308"/>
        <v>0</v>
      </c>
      <c r="SN27">
        <f t="shared" si="309"/>
        <v>3.75</v>
      </c>
      <c r="SO27">
        <f t="shared" si="310"/>
        <v>4.33</v>
      </c>
      <c r="SP27">
        <f t="shared" si="311"/>
        <v>3.83</v>
      </c>
      <c r="SQ27">
        <f t="shared" si="312"/>
        <v>3.25</v>
      </c>
      <c r="SR27">
        <f t="shared" si="313"/>
        <v>3.45</v>
      </c>
      <c r="SS27">
        <f t="shared" si="314"/>
        <v>5.38</v>
      </c>
      <c r="ST27" t="str">
        <f t="shared" si="315"/>
        <v>0</v>
      </c>
      <c r="SU27" t="str">
        <f t="shared" si="316"/>
        <v>0</v>
      </c>
      <c r="SV27" t="str">
        <f t="shared" si="317"/>
        <v>0</v>
      </c>
      <c r="SW27" t="str">
        <f t="shared" si="318"/>
        <v>0</v>
      </c>
      <c r="SX27" t="str">
        <f t="shared" si="319"/>
        <v>0</v>
      </c>
      <c r="SY27" t="str">
        <f t="shared" si="320"/>
        <v>0</v>
      </c>
      <c r="SZ27" t="str">
        <f t="shared" si="321"/>
        <v>0</v>
      </c>
      <c r="TA27" t="str">
        <f t="shared" si="322"/>
        <v>0</v>
      </c>
      <c r="TB27" t="str">
        <f t="shared" si="323"/>
        <v>0</v>
      </c>
      <c r="TC27" t="str">
        <f t="shared" si="324"/>
        <v>0</v>
      </c>
      <c r="TD27" t="str">
        <f t="shared" si="325"/>
        <v>0</v>
      </c>
      <c r="TE27" t="str">
        <f t="shared" si="326"/>
        <v>0</v>
      </c>
      <c r="TF27" t="str">
        <f t="shared" si="327"/>
        <v>0</v>
      </c>
      <c r="TG27" t="str">
        <f t="shared" si="328"/>
        <v>0</v>
      </c>
      <c r="TH27" t="str">
        <f t="shared" si="329"/>
        <v>0</v>
      </c>
      <c r="TI27" t="str">
        <f t="shared" si="330"/>
        <v>0</v>
      </c>
      <c r="TJ27" t="str">
        <f t="shared" si="331"/>
        <v>0</v>
      </c>
      <c r="TK27" t="str">
        <f t="shared" si="332"/>
        <v>0</v>
      </c>
      <c r="TL27" t="str">
        <f t="shared" si="333"/>
        <v>0</v>
      </c>
      <c r="TM27" t="str">
        <f t="shared" si="334"/>
        <v>0</v>
      </c>
      <c r="TN27" t="str">
        <f t="shared" si="335"/>
        <v>0</v>
      </c>
      <c r="TO27" t="str">
        <f t="shared" si="336"/>
        <v>0</v>
      </c>
      <c r="TP27" t="str">
        <f t="shared" si="337"/>
        <v>0</v>
      </c>
      <c r="TQ27" t="str">
        <f t="shared" si="338"/>
        <v>0</v>
      </c>
      <c r="TR27" t="str">
        <f t="shared" si="339"/>
        <v>0</v>
      </c>
      <c r="TS27" t="str">
        <f t="shared" si="340"/>
        <v>0</v>
      </c>
      <c r="TT27" t="str">
        <f t="shared" si="341"/>
        <v>0</v>
      </c>
      <c r="TU27" t="str">
        <f t="shared" si="342"/>
        <v>0</v>
      </c>
      <c r="TV27" t="str">
        <f t="shared" si="343"/>
        <v>0</v>
      </c>
      <c r="TW27" t="str">
        <f t="shared" si="344"/>
        <v>0</v>
      </c>
      <c r="TX27" t="str">
        <f t="shared" si="345"/>
        <v>0</v>
      </c>
      <c r="TY27" t="str">
        <f t="shared" si="346"/>
        <v>0</v>
      </c>
      <c r="TZ27" t="str">
        <f t="shared" si="347"/>
        <v>0</v>
      </c>
      <c r="UA27" t="str">
        <f t="shared" si="348"/>
        <v>0</v>
      </c>
      <c r="UB27" t="str">
        <f t="shared" si="349"/>
        <v>0</v>
      </c>
      <c r="UC27" t="str">
        <f t="shared" si="350"/>
        <v>0</v>
      </c>
      <c r="UD27" t="str">
        <f t="shared" si="351"/>
        <v>0</v>
      </c>
      <c r="UE27" t="str">
        <f t="shared" si="352"/>
        <v>0</v>
      </c>
      <c r="UF27" t="str">
        <f t="shared" si="353"/>
        <v>0</v>
      </c>
      <c r="UG27" t="str">
        <f t="shared" si="354"/>
        <v>0</v>
      </c>
      <c r="UH27" t="str">
        <f t="shared" si="355"/>
        <v>0</v>
      </c>
      <c r="UI27" t="str">
        <f t="shared" si="356"/>
        <v>0</v>
      </c>
      <c r="UJ27" t="str">
        <f t="shared" si="357"/>
        <v>0</v>
      </c>
      <c r="UK27" t="str">
        <f t="shared" si="358"/>
        <v>0</v>
      </c>
      <c r="UL27" t="str">
        <f t="shared" si="359"/>
        <v>0</v>
      </c>
      <c r="UM27" t="str">
        <f t="shared" si="360"/>
        <v>0</v>
      </c>
      <c r="UN27" t="str">
        <f t="shared" si="361"/>
        <v>0</v>
      </c>
      <c r="UO27" t="str">
        <f t="shared" si="362"/>
        <v>0</v>
      </c>
      <c r="UP27" t="str">
        <f t="shared" si="363"/>
        <v>0</v>
      </c>
      <c r="UQ27" t="str">
        <f t="shared" si="364"/>
        <v>0</v>
      </c>
      <c r="UR27" t="str">
        <f t="shared" si="365"/>
        <v>0</v>
      </c>
      <c r="US27" t="str">
        <f t="shared" si="366"/>
        <v>0</v>
      </c>
      <c r="UT27" t="str">
        <f t="shared" si="367"/>
        <v>0</v>
      </c>
      <c r="UU27" t="str">
        <f t="shared" si="368"/>
        <v>0</v>
      </c>
      <c r="UV27" t="str">
        <f t="shared" si="369"/>
        <v>0</v>
      </c>
      <c r="UW27" t="str">
        <f t="shared" si="370"/>
        <v>0</v>
      </c>
      <c r="UX27" t="str">
        <f t="shared" si="371"/>
        <v>0</v>
      </c>
      <c r="UY27" t="str">
        <f t="shared" si="372"/>
        <v>0</v>
      </c>
      <c r="UZ27" t="str">
        <f t="shared" si="373"/>
        <v>0</v>
      </c>
      <c r="VA27" t="str">
        <f t="shared" si="374"/>
        <v>0</v>
      </c>
      <c r="VB27" t="str">
        <f t="shared" si="375"/>
        <v>0</v>
      </c>
      <c r="VC27" t="str">
        <f t="shared" si="376"/>
        <v>0</v>
      </c>
      <c r="VD27" t="str">
        <f t="shared" si="377"/>
        <v>0</v>
      </c>
      <c r="VE27" t="str">
        <f t="shared" si="378"/>
        <v>0</v>
      </c>
      <c r="VF27" t="str">
        <f t="shared" si="379"/>
        <v>0</v>
      </c>
      <c r="VG27" t="str">
        <f t="shared" si="380"/>
        <v>0</v>
      </c>
      <c r="VH27" t="str">
        <f t="shared" si="381"/>
        <v>0</v>
      </c>
      <c r="VI27" t="str">
        <f t="shared" si="382"/>
        <v>0</v>
      </c>
      <c r="VJ27" t="str">
        <f t="shared" si="383"/>
        <v>0</v>
      </c>
      <c r="VK27" t="str">
        <f t="shared" si="384"/>
        <v>0</v>
      </c>
      <c r="VL27" t="str">
        <f t="shared" si="385"/>
        <v>0</v>
      </c>
      <c r="VM27" t="str">
        <f t="shared" si="386"/>
        <v>0</v>
      </c>
      <c r="VN27" t="str">
        <f t="shared" si="387"/>
        <v>0</v>
      </c>
      <c r="VO27" t="str">
        <f t="shared" si="388"/>
        <v>0</v>
      </c>
      <c r="VQ27" s="4">
        <f t="shared" si="389"/>
        <v>15.420000000000002</v>
      </c>
      <c r="VR27" s="4">
        <f t="shared" si="390"/>
        <v>-5.0200000000000005</v>
      </c>
      <c r="VS27" s="4">
        <f t="shared" si="391"/>
        <v>16.630000000000003</v>
      </c>
      <c r="VT27" s="4">
        <f t="shared" si="392"/>
        <v>0</v>
      </c>
      <c r="VV27" s="4">
        <f t="shared" si="393"/>
        <v>27.030000000000005</v>
      </c>
      <c r="VY27">
        <f t="shared" si="394"/>
        <v>5.86</v>
      </c>
      <c r="VZ27">
        <f t="shared" si="395"/>
        <v>0.5</v>
      </c>
      <c r="WA27">
        <f t="shared" si="396"/>
        <v>-3.63</v>
      </c>
      <c r="WB27">
        <f t="shared" si="397"/>
        <v>0</v>
      </c>
      <c r="WC27">
        <f t="shared" si="398"/>
        <v>0</v>
      </c>
      <c r="WD27">
        <f t="shared" si="399"/>
        <v>5.37</v>
      </c>
      <c r="WE27">
        <f t="shared" si="400"/>
        <v>-5.04</v>
      </c>
      <c r="WF27">
        <f t="shared" si="401"/>
        <v>0.02</v>
      </c>
      <c r="WG27">
        <f t="shared" si="402"/>
        <v>7.32</v>
      </c>
      <c r="WH27">
        <f t="shared" si="403"/>
        <v>-4.79</v>
      </c>
      <c r="WI27">
        <f t="shared" si="404"/>
        <v>21.42</v>
      </c>
      <c r="WJ27">
        <f t="shared" si="405"/>
        <v>0</v>
      </c>
      <c r="WK27">
        <f t="shared" si="406"/>
        <v>0</v>
      </c>
      <c r="WL27">
        <f t="shared" si="407"/>
        <v>0</v>
      </c>
      <c r="WM27">
        <f t="shared" si="408"/>
        <v>0</v>
      </c>
      <c r="WN27">
        <f t="shared" si="409"/>
        <v>0</v>
      </c>
      <c r="WO27">
        <f t="shared" si="410"/>
        <v>0</v>
      </c>
      <c r="WP27">
        <f t="shared" si="411"/>
        <v>0</v>
      </c>
      <c r="WQ27">
        <f t="shared" si="412"/>
        <v>0</v>
      </c>
      <c r="WR27">
        <f t="shared" si="413"/>
        <v>0</v>
      </c>
      <c r="WS27">
        <f t="shared" si="414"/>
        <v>0</v>
      </c>
      <c r="WT27">
        <f t="shared" si="415"/>
        <v>0</v>
      </c>
      <c r="WU27">
        <f t="shared" si="416"/>
        <v>0</v>
      </c>
      <c r="WV27">
        <f t="shared" si="417"/>
        <v>0</v>
      </c>
      <c r="WW27">
        <f t="shared" si="418"/>
        <v>0</v>
      </c>
      <c r="WX27">
        <f t="shared" si="419"/>
        <v>0</v>
      </c>
      <c r="WY27">
        <f t="shared" si="420"/>
        <v>0</v>
      </c>
      <c r="WZ27">
        <f t="shared" si="421"/>
        <v>0</v>
      </c>
      <c r="XA27">
        <f t="shared" si="422"/>
        <v>0</v>
      </c>
      <c r="XB27">
        <f t="shared" si="423"/>
        <v>0</v>
      </c>
      <c r="XC27">
        <f t="shared" si="424"/>
        <v>0</v>
      </c>
      <c r="XD27">
        <f t="shared" si="425"/>
        <v>0</v>
      </c>
      <c r="XE27">
        <f t="shared" si="426"/>
        <v>0</v>
      </c>
      <c r="XF27">
        <f t="shared" si="427"/>
        <v>0</v>
      </c>
      <c r="XG27">
        <f t="shared" si="428"/>
        <v>0</v>
      </c>
      <c r="XH27">
        <f t="shared" si="429"/>
        <v>0</v>
      </c>
      <c r="XI27">
        <f t="shared" si="430"/>
        <v>0</v>
      </c>
      <c r="XJ27">
        <f t="shared" si="431"/>
        <v>0</v>
      </c>
      <c r="XK27">
        <f t="shared" si="432"/>
        <v>0</v>
      </c>
      <c r="XL27">
        <f t="shared" si="433"/>
        <v>0</v>
      </c>
      <c r="XM27">
        <f t="shared" si="434"/>
        <v>0</v>
      </c>
      <c r="XN27">
        <f t="shared" si="435"/>
        <v>0</v>
      </c>
      <c r="XO27">
        <f t="shared" si="436"/>
        <v>0</v>
      </c>
      <c r="XP27">
        <f t="shared" si="437"/>
        <v>0</v>
      </c>
      <c r="XQ27">
        <f t="shared" si="438"/>
        <v>0</v>
      </c>
      <c r="XR27">
        <f t="shared" si="439"/>
        <v>0</v>
      </c>
      <c r="XS27">
        <f t="shared" si="440"/>
        <v>0</v>
      </c>
      <c r="XT27">
        <f t="shared" si="441"/>
        <v>0</v>
      </c>
      <c r="XU27">
        <f t="shared" si="442"/>
        <v>0</v>
      </c>
      <c r="XV27">
        <f t="shared" si="443"/>
        <v>0</v>
      </c>
      <c r="XW27">
        <f t="shared" si="444"/>
        <v>0</v>
      </c>
      <c r="XX27">
        <f t="shared" si="445"/>
        <v>0</v>
      </c>
      <c r="XY27">
        <f t="shared" si="446"/>
        <v>0</v>
      </c>
      <c r="XZ27">
        <f t="shared" si="447"/>
        <v>0</v>
      </c>
      <c r="YA27">
        <f t="shared" si="448"/>
        <v>0</v>
      </c>
      <c r="YB27">
        <f t="shared" si="449"/>
        <v>0</v>
      </c>
      <c r="YC27">
        <f t="shared" si="450"/>
        <v>0</v>
      </c>
      <c r="YD27">
        <f t="shared" si="451"/>
        <v>0</v>
      </c>
      <c r="YE27">
        <f t="shared" si="452"/>
        <v>0</v>
      </c>
      <c r="YF27">
        <f t="shared" si="453"/>
        <v>0</v>
      </c>
      <c r="YG27">
        <f t="shared" si="454"/>
        <v>0</v>
      </c>
      <c r="YH27">
        <f t="shared" si="455"/>
        <v>0</v>
      </c>
      <c r="YI27">
        <f t="shared" si="456"/>
        <v>0</v>
      </c>
      <c r="YJ27">
        <f t="shared" si="457"/>
        <v>0</v>
      </c>
      <c r="YK27">
        <f t="shared" si="458"/>
        <v>0</v>
      </c>
      <c r="YL27">
        <f t="shared" si="459"/>
        <v>0</v>
      </c>
      <c r="YM27">
        <f t="shared" si="460"/>
        <v>0</v>
      </c>
      <c r="YN27">
        <f t="shared" si="461"/>
        <v>0</v>
      </c>
      <c r="YO27">
        <f t="shared" si="462"/>
        <v>0</v>
      </c>
      <c r="YP27">
        <f t="shared" si="463"/>
        <v>0</v>
      </c>
      <c r="YQ27">
        <f t="shared" si="464"/>
        <v>0</v>
      </c>
      <c r="YR27">
        <f t="shared" si="465"/>
        <v>0</v>
      </c>
      <c r="YS27">
        <f t="shared" si="466"/>
        <v>0</v>
      </c>
      <c r="YT27">
        <f t="shared" si="467"/>
        <v>0</v>
      </c>
      <c r="YU27">
        <f t="shared" si="468"/>
        <v>0</v>
      </c>
      <c r="YV27">
        <f t="shared" si="469"/>
        <v>0</v>
      </c>
      <c r="YW27">
        <f t="shared" si="470"/>
        <v>0</v>
      </c>
      <c r="YX27">
        <f t="shared" si="471"/>
        <v>0</v>
      </c>
      <c r="YY27">
        <f t="shared" si="472"/>
        <v>0</v>
      </c>
      <c r="YZ27">
        <f t="shared" si="473"/>
        <v>0</v>
      </c>
      <c r="ZA27">
        <f t="shared" si="474"/>
        <v>0</v>
      </c>
      <c r="ZB27">
        <f t="shared" si="475"/>
        <v>0</v>
      </c>
      <c r="ZC27">
        <f t="shared" si="476"/>
        <v>0</v>
      </c>
      <c r="ZD27">
        <f t="shared" si="477"/>
        <v>0</v>
      </c>
      <c r="ZE27">
        <f t="shared" si="478"/>
        <v>0</v>
      </c>
      <c r="ZG27" s="4">
        <f t="shared" si="479"/>
        <v>378</v>
      </c>
      <c r="ZH27" s="4">
        <f t="shared" si="480"/>
        <v>188</v>
      </c>
      <c r="ZI27" s="4">
        <f t="shared" si="481"/>
        <v>140</v>
      </c>
      <c r="ZJ27" s="4">
        <f t="shared" si="482"/>
        <v>0</v>
      </c>
      <c r="ZL27" s="4">
        <f t="shared" si="483"/>
        <v>706</v>
      </c>
      <c r="ZO27">
        <f t="shared" si="484"/>
        <v>47</v>
      </c>
      <c r="ZP27">
        <f t="shared" si="485"/>
        <v>91</v>
      </c>
      <c r="ZQ27">
        <f t="shared" si="486"/>
        <v>89</v>
      </c>
      <c r="ZR27">
        <f t="shared" si="487"/>
        <v>0</v>
      </c>
      <c r="ZS27">
        <f t="shared" si="488"/>
        <v>0</v>
      </c>
      <c r="ZT27">
        <f t="shared" si="489"/>
        <v>85</v>
      </c>
      <c r="ZU27">
        <f t="shared" si="490"/>
        <v>93</v>
      </c>
      <c r="ZV27">
        <f t="shared" si="491"/>
        <v>95</v>
      </c>
      <c r="ZW27">
        <f t="shared" si="492"/>
        <v>66</v>
      </c>
      <c r="ZX27">
        <f t="shared" si="493"/>
        <v>98</v>
      </c>
      <c r="ZY27">
        <f t="shared" si="494"/>
        <v>42</v>
      </c>
      <c r="ZZ27">
        <f t="shared" si="495"/>
        <v>0</v>
      </c>
      <c r="AAA27">
        <f t="shared" si="496"/>
        <v>0</v>
      </c>
      <c r="AAB27">
        <f t="shared" si="497"/>
        <v>0</v>
      </c>
      <c r="AAC27">
        <f t="shared" si="498"/>
        <v>0</v>
      </c>
      <c r="AAD27">
        <f t="shared" si="499"/>
        <v>0</v>
      </c>
      <c r="AAE27">
        <f t="shared" si="500"/>
        <v>0</v>
      </c>
      <c r="AAF27">
        <f t="shared" si="501"/>
        <v>0</v>
      </c>
      <c r="AAG27">
        <f t="shared" si="502"/>
        <v>0</v>
      </c>
      <c r="AAH27">
        <f t="shared" si="503"/>
        <v>0</v>
      </c>
      <c r="AAI27">
        <f t="shared" si="504"/>
        <v>0</v>
      </c>
      <c r="AAJ27">
        <f t="shared" si="505"/>
        <v>0</v>
      </c>
      <c r="AAK27">
        <f t="shared" si="506"/>
        <v>0</v>
      </c>
      <c r="AAL27">
        <f t="shared" si="507"/>
        <v>0</v>
      </c>
      <c r="AAM27">
        <f t="shared" si="508"/>
        <v>0</v>
      </c>
      <c r="AAN27">
        <f t="shared" si="509"/>
        <v>0</v>
      </c>
      <c r="AAO27">
        <f t="shared" si="510"/>
        <v>0</v>
      </c>
      <c r="AAP27">
        <f t="shared" si="511"/>
        <v>0</v>
      </c>
      <c r="AAQ27">
        <f t="shared" si="512"/>
        <v>0</v>
      </c>
      <c r="AAR27">
        <f t="shared" si="513"/>
        <v>0</v>
      </c>
      <c r="AAS27">
        <f t="shared" si="514"/>
        <v>0</v>
      </c>
      <c r="AAT27">
        <f t="shared" si="515"/>
        <v>0</v>
      </c>
      <c r="AAU27">
        <f t="shared" si="516"/>
        <v>0</v>
      </c>
      <c r="AAV27">
        <f t="shared" si="517"/>
        <v>0</v>
      </c>
      <c r="AAW27">
        <f t="shared" si="518"/>
        <v>0</v>
      </c>
      <c r="AAX27">
        <f t="shared" si="519"/>
        <v>0</v>
      </c>
      <c r="AAY27">
        <f t="shared" si="520"/>
        <v>0</v>
      </c>
      <c r="AAZ27">
        <f t="shared" si="521"/>
        <v>0</v>
      </c>
      <c r="ABA27">
        <f t="shared" si="522"/>
        <v>0</v>
      </c>
      <c r="ABB27">
        <f t="shared" si="523"/>
        <v>0</v>
      </c>
      <c r="ABC27">
        <f t="shared" si="524"/>
        <v>0</v>
      </c>
      <c r="ABD27">
        <f t="shared" si="525"/>
        <v>0</v>
      </c>
      <c r="ABE27">
        <f t="shared" si="526"/>
        <v>0</v>
      </c>
      <c r="ABF27">
        <f t="shared" si="527"/>
        <v>0</v>
      </c>
      <c r="ABG27">
        <f t="shared" si="528"/>
        <v>0</v>
      </c>
      <c r="ABH27">
        <f t="shared" si="529"/>
        <v>0</v>
      </c>
      <c r="ABI27">
        <f t="shared" si="530"/>
        <v>0</v>
      </c>
      <c r="ABJ27">
        <f t="shared" si="531"/>
        <v>0</v>
      </c>
      <c r="ABK27">
        <f t="shared" si="532"/>
        <v>0</v>
      </c>
      <c r="ABL27">
        <f t="shared" si="533"/>
        <v>0</v>
      </c>
      <c r="ABM27">
        <f t="shared" si="534"/>
        <v>0</v>
      </c>
      <c r="ABN27">
        <f t="shared" si="535"/>
        <v>0</v>
      </c>
      <c r="ABO27">
        <f t="shared" si="536"/>
        <v>0</v>
      </c>
      <c r="ABP27">
        <f t="shared" si="537"/>
        <v>0</v>
      </c>
      <c r="ABQ27">
        <f t="shared" si="538"/>
        <v>0</v>
      </c>
      <c r="ABR27">
        <f t="shared" si="539"/>
        <v>0</v>
      </c>
      <c r="ABS27">
        <f t="shared" si="540"/>
        <v>0</v>
      </c>
      <c r="ABT27">
        <f t="shared" si="541"/>
        <v>0</v>
      </c>
      <c r="ABU27">
        <f t="shared" si="542"/>
        <v>0</v>
      </c>
      <c r="ABV27">
        <f t="shared" si="543"/>
        <v>0</v>
      </c>
      <c r="ABW27">
        <f t="shared" si="544"/>
        <v>0</v>
      </c>
      <c r="ABX27">
        <f t="shared" si="545"/>
        <v>0</v>
      </c>
      <c r="ABY27">
        <f t="shared" si="546"/>
        <v>0</v>
      </c>
      <c r="ABZ27">
        <f t="shared" si="547"/>
        <v>0</v>
      </c>
      <c r="ACA27">
        <f t="shared" si="548"/>
        <v>0</v>
      </c>
      <c r="ACB27">
        <f t="shared" si="549"/>
        <v>0</v>
      </c>
      <c r="ACC27">
        <f t="shared" si="550"/>
        <v>0</v>
      </c>
      <c r="ACD27">
        <f t="shared" si="551"/>
        <v>0</v>
      </c>
      <c r="ACE27">
        <f t="shared" si="552"/>
        <v>0</v>
      </c>
      <c r="ACF27">
        <f t="shared" si="553"/>
        <v>0</v>
      </c>
      <c r="ACG27">
        <f t="shared" si="554"/>
        <v>0</v>
      </c>
      <c r="ACH27">
        <f t="shared" si="555"/>
        <v>0</v>
      </c>
      <c r="ACI27">
        <f t="shared" si="556"/>
        <v>0</v>
      </c>
      <c r="ACJ27">
        <f t="shared" si="557"/>
        <v>0</v>
      </c>
      <c r="ACK27">
        <f t="shared" si="558"/>
        <v>0</v>
      </c>
      <c r="ACL27">
        <f t="shared" si="559"/>
        <v>0</v>
      </c>
      <c r="ACM27">
        <f t="shared" si="560"/>
        <v>0</v>
      </c>
      <c r="ACN27">
        <f t="shared" si="561"/>
        <v>0</v>
      </c>
      <c r="ACO27">
        <f t="shared" si="562"/>
        <v>0</v>
      </c>
      <c r="ACP27">
        <f t="shared" si="563"/>
        <v>0</v>
      </c>
      <c r="ACQ27">
        <f t="shared" si="564"/>
        <v>0</v>
      </c>
      <c r="ACR27">
        <f t="shared" si="565"/>
        <v>0</v>
      </c>
      <c r="ACS27">
        <f t="shared" si="566"/>
        <v>0</v>
      </c>
      <c r="ACT27">
        <f t="shared" si="567"/>
        <v>0</v>
      </c>
      <c r="ACU27">
        <f t="shared" si="568"/>
        <v>0</v>
      </c>
      <c r="ACW27" s="4">
        <f t="shared" si="569"/>
        <v>411.3</v>
      </c>
      <c r="ACX27" s="4">
        <f t="shared" si="570"/>
        <v>34.799999999999997</v>
      </c>
      <c r="ACY27" s="4">
        <f t="shared" si="571"/>
        <v>331.7</v>
      </c>
      <c r="ACZ27" s="4">
        <f t="shared" si="572"/>
        <v>0</v>
      </c>
      <c r="ADA27" s="88">
        <f t="shared" si="573"/>
        <v>4.1713307229228418</v>
      </c>
      <c r="ADB27" s="4">
        <f t="shared" si="574"/>
        <v>777.8</v>
      </c>
      <c r="ADC27" s="5">
        <f t="shared" si="575"/>
        <v>9.0697298746985844</v>
      </c>
      <c r="ADD27" s="5">
        <f t="shared" si="576"/>
        <v>12.878276282173792</v>
      </c>
      <c r="ADE27">
        <f t="shared" si="577"/>
        <v>97.2</v>
      </c>
      <c r="ADF27">
        <f t="shared" si="578"/>
        <v>27.3</v>
      </c>
      <c r="ADG27">
        <f t="shared" si="579"/>
        <v>103.1</v>
      </c>
      <c r="ADH27">
        <f t="shared" si="580"/>
        <v>0</v>
      </c>
      <c r="ADI27">
        <f t="shared" si="581"/>
        <v>0</v>
      </c>
      <c r="ADJ27">
        <f t="shared" si="582"/>
        <v>110.2</v>
      </c>
      <c r="ADK27">
        <f t="shared" si="583"/>
        <v>15.5</v>
      </c>
      <c r="ADL27">
        <f t="shared" si="584"/>
        <v>19.3</v>
      </c>
      <c r="ADM27">
        <f t="shared" si="585"/>
        <v>73.5</v>
      </c>
      <c r="ADN27">
        <f t="shared" si="586"/>
        <v>208.9</v>
      </c>
      <c r="ADO27">
        <f t="shared" si="587"/>
        <v>122.8</v>
      </c>
      <c r="ADP27">
        <f t="shared" si="588"/>
        <v>0</v>
      </c>
      <c r="ADQ27">
        <f t="shared" si="589"/>
        <v>0</v>
      </c>
      <c r="ADR27">
        <f t="shared" si="590"/>
        <v>0</v>
      </c>
      <c r="ADS27">
        <f t="shared" si="591"/>
        <v>0</v>
      </c>
      <c r="ADT27">
        <f t="shared" si="592"/>
        <v>0</v>
      </c>
      <c r="ADU27">
        <f t="shared" si="593"/>
        <v>0</v>
      </c>
      <c r="ADV27">
        <f t="shared" si="594"/>
        <v>0</v>
      </c>
      <c r="ADW27">
        <f t="shared" si="595"/>
        <v>0</v>
      </c>
      <c r="ADX27">
        <f t="shared" si="596"/>
        <v>0</v>
      </c>
      <c r="ADY27">
        <f t="shared" si="597"/>
        <v>0</v>
      </c>
      <c r="ADZ27">
        <f t="shared" si="598"/>
        <v>0</v>
      </c>
      <c r="AEA27">
        <f t="shared" si="599"/>
        <v>0</v>
      </c>
      <c r="AEB27">
        <f t="shared" si="600"/>
        <v>0</v>
      </c>
      <c r="AEC27">
        <f t="shared" si="601"/>
        <v>0</v>
      </c>
      <c r="AED27">
        <f t="shared" si="602"/>
        <v>0</v>
      </c>
      <c r="AEE27">
        <f t="shared" si="603"/>
        <v>0</v>
      </c>
      <c r="AEF27">
        <f t="shared" si="604"/>
        <v>0</v>
      </c>
      <c r="AEG27">
        <f t="shared" si="605"/>
        <v>0</v>
      </c>
      <c r="AEH27">
        <f t="shared" si="606"/>
        <v>0</v>
      </c>
      <c r="AEI27">
        <f t="shared" si="607"/>
        <v>0</v>
      </c>
      <c r="AEJ27">
        <f t="shared" si="608"/>
        <v>0</v>
      </c>
      <c r="AEK27">
        <f t="shared" si="609"/>
        <v>0</v>
      </c>
      <c r="AEL27">
        <f t="shared" si="610"/>
        <v>0</v>
      </c>
      <c r="AEM27">
        <f t="shared" si="611"/>
        <v>0</v>
      </c>
      <c r="AEN27">
        <f t="shared" si="612"/>
        <v>0</v>
      </c>
      <c r="AEO27">
        <f t="shared" si="613"/>
        <v>0</v>
      </c>
      <c r="AEP27">
        <f t="shared" si="614"/>
        <v>0</v>
      </c>
      <c r="AEQ27">
        <f t="shared" si="615"/>
        <v>0</v>
      </c>
      <c r="AER27">
        <f t="shared" si="616"/>
        <v>0</v>
      </c>
      <c r="AES27">
        <f t="shared" si="617"/>
        <v>0</v>
      </c>
      <c r="AET27">
        <f t="shared" si="618"/>
        <v>0</v>
      </c>
      <c r="AEU27">
        <f t="shared" si="619"/>
        <v>0</v>
      </c>
      <c r="AEV27">
        <f t="shared" si="620"/>
        <v>0</v>
      </c>
      <c r="AEW27">
        <f t="shared" si="621"/>
        <v>0</v>
      </c>
      <c r="AEX27">
        <f t="shared" si="622"/>
        <v>0</v>
      </c>
      <c r="AEY27">
        <f t="shared" si="623"/>
        <v>0</v>
      </c>
      <c r="AEZ27">
        <f t="shared" si="624"/>
        <v>0</v>
      </c>
      <c r="AFA27">
        <f t="shared" si="625"/>
        <v>0</v>
      </c>
      <c r="AFB27">
        <f t="shared" si="626"/>
        <v>0</v>
      </c>
      <c r="AFC27">
        <f t="shared" si="627"/>
        <v>0</v>
      </c>
      <c r="AFD27">
        <f t="shared" si="628"/>
        <v>0</v>
      </c>
      <c r="AFE27">
        <f t="shared" si="629"/>
        <v>0</v>
      </c>
      <c r="AFF27">
        <f t="shared" si="630"/>
        <v>0</v>
      </c>
      <c r="AFG27">
        <f t="shared" si="631"/>
        <v>0</v>
      </c>
      <c r="AFH27">
        <f t="shared" si="632"/>
        <v>0</v>
      </c>
      <c r="AFI27">
        <f t="shared" si="633"/>
        <v>0</v>
      </c>
      <c r="AFJ27">
        <f t="shared" si="634"/>
        <v>0</v>
      </c>
      <c r="AFK27">
        <f t="shared" si="635"/>
        <v>0</v>
      </c>
      <c r="AFL27">
        <f t="shared" si="636"/>
        <v>0</v>
      </c>
      <c r="AFM27">
        <f t="shared" si="637"/>
        <v>0</v>
      </c>
      <c r="AFN27">
        <f t="shared" si="638"/>
        <v>0</v>
      </c>
      <c r="AFO27">
        <f t="shared" si="639"/>
        <v>0</v>
      </c>
      <c r="AFP27">
        <f t="shared" si="640"/>
        <v>0</v>
      </c>
      <c r="AFQ27">
        <f t="shared" si="641"/>
        <v>0</v>
      </c>
      <c r="AFR27">
        <f t="shared" si="642"/>
        <v>0</v>
      </c>
      <c r="AFS27">
        <f t="shared" si="643"/>
        <v>0</v>
      </c>
      <c r="AFT27">
        <f t="shared" si="644"/>
        <v>0</v>
      </c>
      <c r="AFU27">
        <f t="shared" si="645"/>
        <v>0</v>
      </c>
      <c r="AFV27">
        <f t="shared" si="646"/>
        <v>0</v>
      </c>
      <c r="AFW27">
        <f t="shared" si="647"/>
        <v>0</v>
      </c>
      <c r="AFX27">
        <f t="shared" si="648"/>
        <v>0</v>
      </c>
      <c r="AFY27">
        <f t="shared" si="649"/>
        <v>0</v>
      </c>
      <c r="AFZ27">
        <f t="shared" si="650"/>
        <v>0</v>
      </c>
      <c r="AGA27">
        <f t="shared" si="651"/>
        <v>0</v>
      </c>
      <c r="AGB27">
        <f t="shared" si="652"/>
        <v>0</v>
      </c>
      <c r="AGC27">
        <f t="shared" si="653"/>
        <v>0</v>
      </c>
      <c r="AGD27">
        <f t="shared" si="654"/>
        <v>0</v>
      </c>
      <c r="AGE27">
        <f t="shared" si="655"/>
        <v>0</v>
      </c>
      <c r="AGF27">
        <f t="shared" si="656"/>
        <v>0</v>
      </c>
      <c r="AGG27">
        <f t="shared" si="657"/>
        <v>0</v>
      </c>
      <c r="AGH27">
        <f t="shared" si="658"/>
        <v>0</v>
      </c>
      <c r="AGI27">
        <f t="shared" si="659"/>
        <v>0</v>
      </c>
      <c r="AGJ27">
        <f t="shared" si="660"/>
        <v>0</v>
      </c>
      <c r="AGK27">
        <f t="shared" si="661"/>
        <v>0</v>
      </c>
      <c r="AGM27" s="88">
        <f t="shared" si="662"/>
        <v>75.25</v>
      </c>
      <c r="AGN27" s="88">
        <v>75.25</v>
      </c>
      <c r="AGO27">
        <v>4</v>
      </c>
      <c r="AGP27">
        <f t="shared" si="663"/>
        <v>4</v>
      </c>
      <c r="AGQ27">
        <f t="shared" si="664"/>
        <v>4</v>
      </c>
      <c r="AGR27">
        <f t="shared" si="665"/>
        <v>4</v>
      </c>
      <c r="AGS27">
        <f t="shared" si="666"/>
        <v>0</v>
      </c>
      <c r="AGT27">
        <f t="shared" si="667"/>
        <v>0</v>
      </c>
      <c r="AGU27">
        <f t="shared" si="668"/>
        <v>4</v>
      </c>
      <c r="AGV27">
        <f t="shared" si="669"/>
        <v>9</v>
      </c>
      <c r="AGW27">
        <f t="shared" si="670"/>
        <v>9</v>
      </c>
      <c r="AGX27">
        <f t="shared" si="671"/>
        <v>4</v>
      </c>
      <c r="AGY27">
        <f t="shared" si="672"/>
        <v>8</v>
      </c>
      <c r="AGZ27">
        <f t="shared" si="673"/>
        <v>4</v>
      </c>
      <c r="AHA27">
        <f t="shared" si="674"/>
        <v>0</v>
      </c>
      <c r="AHB27">
        <f t="shared" si="675"/>
        <v>0</v>
      </c>
      <c r="AHC27">
        <f t="shared" si="676"/>
        <v>0</v>
      </c>
      <c r="AHD27">
        <f t="shared" si="677"/>
        <v>0</v>
      </c>
      <c r="AHE27">
        <f t="shared" si="678"/>
        <v>0</v>
      </c>
      <c r="AHF27">
        <f t="shared" si="679"/>
        <v>0</v>
      </c>
      <c r="AHG27">
        <f t="shared" si="680"/>
        <v>0</v>
      </c>
      <c r="AHH27">
        <f t="shared" si="681"/>
        <v>0</v>
      </c>
      <c r="AHI27">
        <f t="shared" si="682"/>
        <v>0</v>
      </c>
      <c r="AHJ27">
        <f t="shared" si="683"/>
        <v>0</v>
      </c>
      <c r="AHK27">
        <f t="shared" si="684"/>
        <v>0</v>
      </c>
      <c r="AHL27">
        <f t="shared" si="685"/>
        <v>0</v>
      </c>
      <c r="AHM27">
        <f t="shared" si="686"/>
        <v>0</v>
      </c>
      <c r="AHN27">
        <f t="shared" si="687"/>
        <v>0</v>
      </c>
      <c r="AHO27">
        <f t="shared" si="688"/>
        <v>0</v>
      </c>
      <c r="AHP27">
        <f t="shared" si="689"/>
        <v>0</v>
      </c>
      <c r="AHQ27">
        <f t="shared" si="690"/>
        <v>0</v>
      </c>
      <c r="AHR27">
        <f t="shared" si="691"/>
        <v>0</v>
      </c>
      <c r="AHS27">
        <f t="shared" si="692"/>
        <v>0</v>
      </c>
      <c r="AHT27">
        <f t="shared" si="693"/>
        <v>0</v>
      </c>
      <c r="AHU27">
        <f t="shared" si="694"/>
        <v>0</v>
      </c>
      <c r="AHV27">
        <f t="shared" si="695"/>
        <v>0</v>
      </c>
      <c r="AHW27">
        <f t="shared" si="696"/>
        <v>0</v>
      </c>
      <c r="AHX27">
        <f t="shared" si="697"/>
        <v>0</v>
      </c>
      <c r="AHY27">
        <f t="shared" si="698"/>
        <v>0</v>
      </c>
      <c r="AHZ27">
        <f t="shared" si="699"/>
        <v>0</v>
      </c>
      <c r="AIA27">
        <f t="shared" si="700"/>
        <v>0</v>
      </c>
      <c r="AIB27">
        <f t="shared" si="701"/>
        <v>0</v>
      </c>
      <c r="AIC27">
        <f t="shared" si="702"/>
        <v>0</v>
      </c>
      <c r="AID27">
        <f t="shared" si="703"/>
        <v>0</v>
      </c>
      <c r="AIE27">
        <f t="shared" si="704"/>
        <v>0</v>
      </c>
      <c r="AIF27">
        <f t="shared" si="705"/>
        <v>0</v>
      </c>
      <c r="AIG27">
        <f t="shared" si="706"/>
        <v>0</v>
      </c>
      <c r="AIH27">
        <f t="shared" si="707"/>
        <v>0</v>
      </c>
      <c r="AII27">
        <f t="shared" si="708"/>
        <v>0</v>
      </c>
      <c r="AIJ27">
        <f t="shared" si="709"/>
        <v>0</v>
      </c>
      <c r="AIK27">
        <f t="shared" si="710"/>
        <v>0</v>
      </c>
      <c r="AIL27">
        <f t="shared" si="711"/>
        <v>0</v>
      </c>
      <c r="AIM27">
        <f t="shared" si="712"/>
        <v>0</v>
      </c>
      <c r="AIN27">
        <f t="shared" si="713"/>
        <v>0</v>
      </c>
      <c r="AIO27">
        <f t="shared" si="714"/>
        <v>0</v>
      </c>
      <c r="AIP27">
        <f t="shared" si="715"/>
        <v>0</v>
      </c>
      <c r="AIQ27">
        <f t="shared" si="716"/>
        <v>0</v>
      </c>
      <c r="AIR27">
        <f t="shared" si="717"/>
        <v>0</v>
      </c>
      <c r="AIS27">
        <f t="shared" si="718"/>
        <v>0</v>
      </c>
      <c r="AIT27">
        <f t="shared" si="719"/>
        <v>0</v>
      </c>
      <c r="AIU27">
        <f t="shared" si="720"/>
        <v>0</v>
      </c>
      <c r="AIV27">
        <f t="shared" si="721"/>
        <v>0</v>
      </c>
      <c r="AIW27">
        <f t="shared" si="722"/>
        <v>0</v>
      </c>
      <c r="AIX27">
        <f t="shared" si="723"/>
        <v>0</v>
      </c>
      <c r="AIY27">
        <f t="shared" si="724"/>
        <v>0</v>
      </c>
      <c r="AIZ27">
        <f t="shared" si="725"/>
        <v>0</v>
      </c>
      <c r="AJA27">
        <f t="shared" si="726"/>
        <v>0</v>
      </c>
      <c r="AJB27">
        <f t="shared" si="727"/>
        <v>0</v>
      </c>
      <c r="AJC27">
        <f t="shared" si="728"/>
        <v>0</v>
      </c>
      <c r="AJD27">
        <f t="shared" si="729"/>
        <v>0</v>
      </c>
      <c r="AJE27">
        <f t="shared" si="730"/>
        <v>0</v>
      </c>
      <c r="AJF27">
        <f t="shared" si="731"/>
        <v>0</v>
      </c>
      <c r="AJG27">
        <f t="shared" si="732"/>
        <v>0</v>
      </c>
      <c r="AJH27">
        <f t="shared" si="733"/>
        <v>0</v>
      </c>
      <c r="AJI27">
        <f t="shared" si="734"/>
        <v>0</v>
      </c>
      <c r="AJJ27">
        <f t="shared" si="735"/>
        <v>0</v>
      </c>
      <c r="AJK27">
        <f t="shared" si="736"/>
        <v>0</v>
      </c>
      <c r="AJL27">
        <f t="shared" si="737"/>
        <v>0</v>
      </c>
      <c r="AJM27">
        <f t="shared" si="738"/>
        <v>0</v>
      </c>
      <c r="AJN27">
        <f t="shared" si="739"/>
        <v>0</v>
      </c>
      <c r="AJO27">
        <f t="shared" si="740"/>
        <v>0</v>
      </c>
      <c r="AJP27">
        <f t="shared" si="741"/>
        <v>0</v>
      </c>
      <c r="AJQ27">
        <f t="shared" si="742"/>
        <v>0</v>
      </c>
      <c r="AJR27">
        <f t="shared" si="743"/>
        <v>0</v>
      </c>
      <c r="AJS27">
        <f t="shared" si="744"/>
        <v>0</v>
      </c>
      <c r="AJT27">
        <f t="shared" si="745"/>
        <v>0</v>
      </c>
      <c r="AJU27">
        <f t="shared" si="746"/>
        <v>0</v>
      </c>
      <c r="AJV27">
        <f t="shared" si="747"/>
        <v>0</v>
      </c>
      <c r="AJX27">
        <v>52</v>
      </c>
      <c r="AJY27">
        <v>1</v>
      </c>
      <c r="AJZ27">
        <v>1</v>
      </c>
      <c r="AKA27">
        <f t="shared" si="748"/>
        <v>0</v>
      </c>
      <c r="AKB27">
        <f t="shared" si="749"/>
        <v>0</v>
      </c>
      <c r="AKC27">
        <f t="shared" si="750"/>
        <v>0.25</v>
      </c>
      <c r="AKD27">
        <f t="shared" si="751"/>
        <v>8</v>
      </c>
      <c r="AKE27">
        <f t="shared" si="752"/>
        <v>1</v>
      </c>
      <c r="AKF27">
        <f t="shared" si="753"/>
        <v>8</v>
      </c>
      <c r="AKG27">
        <f t="shared" si="754"/>
        <v>2</v>
      </c>
      <c r="AKH27">
        <f t="shared" si="755"/>
        <v>2</v>
      </c>
      <c r="AKI27">
        <f t="shared" si="756"/>
        <v>0</v>
      </c>
      <c r="AKJ27">
        <f t="shared" si="757"/>
        <v>0</v>
      </c>
      <c r="AKK27">
        <f t="shared" si="758"/>
        <v>0</v>
      </c>
      <c r="AKL27">
        <f t="shared" si="759"/>
        <v>0</v>
      </c>
      <c r="AKM27">
        <f t="shared" si="760"/>
        <v>0</v>
      </c>
      <c r="AKN27">
        <f t="shared" si="761"/>
        <v>0</v>
      </c>
      <c r="AKO27">
        <f t="shared" si="762"/>
        <v>0</v>
      </c>
      <c r="AKP27">
        <f t="shared" si="763"/>
        <v>0</v>
      </c>
      <c r="AKQ27">
        <f t="shared" si="764"/>
        <v>0</v>
      </c>
      <c r="AKR27">
        <f t="shared" si="765"/>
        <v>0</v>
      </c>
      <c r="AKS27">
        <f t="shared" si="766"/>
        <v>0</v>
      </c>
      <c r="AKT27">
        <f t="shared" si="767"/>
        <v>0</v>
      </c>
      <c r="AKU27">
        <f t="shared" si="768"/>
        <v>0</v>
      </c>
      <c r="AKV27">
        <f t="shared" si="769"/>
        <v>0</v>
      </c>
      <c r="AKW27">
        <f t="shared" si="770"/>
        <v>0</v>
      </c>
      <c r="AKX27">
        <f t="shared" si="771"/>
        <v>0</v>
      </c>
      <c r="AKY27">
        <f t="shared" si="772"/>
        <v>0</v>
      </c>
      <c r="AKZ27">
        <f t="shared" si="773"/>
        <v>0</v>
      </c>
      <c r="ALA27">
        <f t="shared" si="774"/>
        <v>0</v>
      </c>
      <c r="ALB27">
        <f t="shared" si="775"/>
        <v>0</v>
      </c>
      <c r="ALC27">
        <f t="shared" si="776"/>
        <v>0</v>
      </c>
      <c r="ALD27">
        <f t="shared" si="777"/>
        <v>0</v>
      </c>
      <c r="ALE27">
        <f t="shared" si="778"/>
        <v>0</v>
      </c>
      <c r="ALF27">
        <f t="shared" si="779"/>
        <v>0</v>
      </c>
      <c r="ALG27">
        <f t="shared" si="780"/>
        <v>0</v>
      </c>
      <c r="ALH27">
        <f t="shared" si="781"/>
        <v>0</v>
      </c>
      <c r="ALI27">
        <f t="shared" si="782"/>
        <v>0</v>
      </c>
      <c r="ALJ27">
        <f t="shared" si="783"/>
        <v>0</v>
      </c>
      <c r="ALK27">
        <f t="shared" si="784"/>
        <v>0</v>
      </c>
      <c r="ALL27">
        <f t="shared" si="785"/>
        <v>0</v>
      </c>
      <c r="ALM27">
        <f t="shared" si="786"/>
        <v>0</v>
      </c>
      <c r="ALN27">
        <f t="shared" si="787"/>
        <v>0</v>
      </c>
      <c r="ALO27">
        <f t="shared" si="788"/>
        <v>0</v>
      </c>
      <c r="ALP27">
        <f t="shared" si="789"/>
        <v>0</v>
      </c>
      <c r="ALQ27">
        <f t="shared" si="790"/>
        <v>0</v>
      </c>
      <c r="ALR27">
        <f t="shared" si="791"/>
        <v>0</v>
      </c>
      <c r="ALS27">
        <f t="shared" si="792"/>
        <v>0</v>
      </c>
      <c r="ALT27">
        <f t="shared" si="793"/>
        <v>0</v>
      </c>
      <c r="ALU27">
        <f t="shared" si="794"/>
        <v>0</v>
      </c>
      <c r="ALV27">
        <f t="shared" si="795"/>
        <v>0</v>
      </c>
      <c r="ALW27">
        <f t="shared" si="796"/>
        <v>0</v>
      </c>
      <c r="ALX27">
        <f t="shared" si="797"/>
        <v>0</v>
      </c>
      <c r="ALY27">
        <f t="shared" si="798"/>
        <v>0</v>
      </c>
      <c r="ALZ27">
        <f t="shared" si="799"/>
        <v>0</v>
      </c>
      <c r="AMA27">
        <f t="shared" si="800"/>
        <v>0</v>
      </c>
      <c r="AMB27">
        <f t="shared" si="801"/>
        <v>0</v>
      </c>
      <c r="AMC27">
        <f t="shared" si="802"/>
        <v>0</v>
      </c>
      <c r="AMD27">
        <f t="shared" si="803"/>
        <v>0</v>
      </c>
      <c r="AME27">
        <f t="shared" si="804"/>
        <v>0</v>
      </c>
      <c r="AMF27">
        <f t="shared" si="805"/>
        <v>0</v>
      </c>
      <c r="AMG27">
        <f t="shared" si="806"/>
        <v>0</v>
      </c>
      <c r="AMH27">
        <f t="shared" si="807"/>
        <v>0</v>
      </c>
      <c r="AMI27">
        <f t="shared" si="808"/>
        <v>0</v>
      </c>
      <c r="AMJ27">
        <f t="shared" si="809"/>
        <v>0</v>
      </c>
      <c r="AMK27">
        <f t="shared" si="810"/>
        <v>0</v>
      </c>
      <c r="AML27">
        <f t="shared" si="811"/>
        <v>0</v>
      </c>
      <c r="AMM27">
        <f t="shared" si="812"/>
        <v>0</v>
      </c>
      <c r="AMN27">
        <f t="shared" si="813"/>
        <v>0</v>
      </c>
      <c r="AMO27">
        <f t="shared" si="814"/>
        <v>0</v>
      </c>
      <c r="AMP27">
        <f t="shared" si="815"/>
        <v>0</v>
      </c>
      <c r="AMQ27">
        <f t="shared" si="816"/>
        <v>0</v>
      </c>
      <c r="AMR27">
        <f t="shared" si="817"/>
        <v>0</v>
      </c>
      <c r="AMS27">
        <f t="shared" si="818"/>
        <v>0</v>
      </c>
      <c r="AMT27">
        <f t="shared" si="819"/>
        <v>0</v>
      </c>
      <c r="AMU27">
        <f t="shared" si="820"/>
        <v>0</v>
      </c>
      <c r="AMV27">
        <f t="shared" si="821"/>
        <v>0</v>
      </c>
      <c r="AMW27">
        <f t="shared" si="822"/>
        <v>0</v>
      </c>
      <c r="AMX27">
        <f t="shared" si="823"/>
        <v>0</v>
      </c>
      <c r="AMY27">
        <f t="shared" si="824"/>
        <v>0</v>
      </c>
      <c r="AMZ27">
        <f t="shared" si="825"/>
        <v>0</v>
      </c>
      <c r="ANA27">
        <f t="shared" si="826"/>
        <v>0</v>
      </c>
      <c r="ANB27">
        <f t="shared" si="827"/>
        <v>0</v>
      </c>
      <c r="ANC27">
        <f t="shared" si="828"/>
        <v>0</v>
      </c>
      <c r="AND27">
        <f t="shared" si="829"/>
        <v>0</v>
      </c>
      <c r="ANR27" s="4">
        <v>2053</v>
      </c>
      <c r="ANS27" s="4">
        <f t="shared" si="830"/>
        <v>2053</v>
      </c>
      <c r="ANU27" s="4">
        <v>1995</v>
      </c>
      <c r="ANV27" t="str">
        <f t="shared" si="831"/>
        <v>2000</v>
      </c>
      <c r="ANW27" t="str">
        <f t="shared" si="832"/>
        <v>1984</v>
      </c>
      <c r="ANX27" t="str">
        <f t="shared" si="833"/>
        <v>2013</v>
      </c>
      <c r="ANY27" t="str">
        <f t="shared" si="834"/>
        <v>2013</v>
      </c>
      <c r="ANZ27" t="str">
        <f t="shared" si="835"/>
        <v>2013</v>
      </c>
      <c r="AOA27" t="str">
        <f t="shared" si="836"/>
        <v>2026</v>
      </c>
      <c r="AOB27" t="str">
        <f t="shared" si="837"/>
        <v>2018</v>
      </c>
      <c r="AOC27" t="str">
        <f t="shared" si="838"/>
        <v>2004</v>
      </c>
      <c r="AOD27" t="str">
        <f t="shared" si="839"/>
        <v>2011</v>
      </c>
      <c r="AOE27" t="str">
        <f t="shared" si="840"/>
        <v>2051</v>
      </c>
      <c r="AOF27" t="str">
        <f t="shared" si="841"/>
        <v>2053</v>
      </c>
      <c r="AOG27" t="str">
        <f t="shared" si="842"/>
        <v>2053</v>
      </c>
      <c r="AOH27" t="str">
        <f t="shared" si="843"/>
        <v>2053</v>
      </c>
      <c r="AOI27" t="str">
        <f t="shared" si="844"/>
        <v>2053</v>
      </c>
      <c r="AOJ27" t="str">
        <f t="shared" si="845"/>
        <v>2053</v>
      </c>
      <c r="AOK27" t="str">
        <f t="shared" si="846"/>
        <v>2053</v>
      </c>
      <c r="AOL27" t="str">
        <f t="shared" si="847"/>
        <v>2053</v>
      </c>
      <c r="AOM27" t="str">
        <f t="shared" si="848"/>
        <v>2053</v>
      </c>
      <c r="AON27" t="str">
        <f t="shared" si="849"/>
        <v>2053</v>
      </c>
      <c r="AOO27" t="str">
        <f t="shared" si="850"/>
        <v>2053</v>
      </c>
      <c r="AOP27" t="str">
        <f t="shared" si="851"/>
        <v>2053</v>
      </c>
      <c r="AOQ27" t="str">
        <f t="shared" si="852"/>
        <v>2053</v>
      </c>
      <c r="AOR27" t="str">
        <f t="shared" si="853"/>
        <v>2053</v>
      </c>
      <c r="AOS27" t="str">
        <f t="shared" si="854"/>
        <v>2053</v>
      </c>
      <c r="AOT27" t="str">
        <f t="shared" si="855"/>
        <v>2053</v>
      </c>
      <c r="AOU27" t="str">
        <f t="shared" si="856"/>
        <v>2053</v>
      </c>
      <c r="AOV27" t="str">
        <f t="shared" si="857"/>
        <v>2053</v>
      </c>
      <c r="AOW27" t="str">
        <f t="shared" si="858"/>
        <v>2053</v>
      </c>
      <c r="AOX27" t="str">
        <f t="shared" si="859"/>
        <v>2053</v>
      </c>
      <c r="AOY27" t="str">
        <f t="shared" si="860"/>
        <v>2053</v>
      </c>
      <c r="AOZ27" t="str">
        <f t="shared" si="861"/>
        <v>2053</v>
      </c>
      <c r="APA27" t="str">
        <f t="shared" si="862"/>
        <v>2053</v>
      </c>
      <c r="APB27" t="str">
        <f t="shared" si="863"/>
        <v>2053</v>
      </c>
      <c r="APC27" t="str">
        <f t="shared" si="864"/>
        <v>2053</v>
      </c>
      <c r="APD27" t="str">
        <f t="shared" si="865"/>
        <v>2053</v>
      </c>
      <c r="APE27" t="str">
        <f t="shared" si="866"/>
        <v>2053</v>
      </c>
      <c r="APF27" t="str">
        <f t="shared" si="867"/>
        <v>2053</v>
      </c>
      <c r="APG27" t="str">
        <f t="shared" si="868"/>
        <v>2053</v>
      </c>
      <c r="APH27" t="str">
        <f t="shared" si="869"/>
        <v>2053</v>
      </c>
      <c r="API27" t="str">
        <f t="shared" si="870"/>
        <v>2053</v>
      </c>
      <c r="APJ27" t="str">
        <f t="shared" si="871"/>
        <v>2053</v>
      </c>
      <c r="APK27" t="str">
        <f t="shared" si="872"/>
        <v>2053</v>
      </c>
      <c r="APL27" t="str">
        <f t="shared" si="873"/>
        <v>2053</v>
      </c>
      <c r="APM27" t="str">
        <f t="shared" si="874"/>
        <v>2053</v>
      </c>
      <c r="APN27" t="str">
        <f t="shared" si="875"/>
        <v>2053</v>
      </c>
      <c r="APO27" t="str">
        <f t="shared" si="876"/>
        <v>2053</v>
      </c>
      <c r="APP27" t="str">
        <f t="shared" si="877"/>
        <v>2053</v>
      </c>
      <c r="APQ27" t="str">
        <f t="shared" si="878"/>
        <v>2053</v>
      </c>
      <c r="APR27" t="str">
        <f t="shared" si="879"/>
        <v>2053</v>
      </c>
      <c r="APS27" t="str">
        <f t="shared" si="880"/>
        <v>2053</v>
      </c>
      <c r="APT27" t="str">
        <f t="shared" si="881"/>
        <v>2053</v>
      </c>
      <c r="APU27" t="str">
        <f t="shared" si="882"/>
        <v>2053</v>
      </c>
      <c r="APV27" t="str">
        <f t="shared" si="883"/>
        <v>2053</v>
      </c>
      <c r="APW27" t="str">
        <f t="shared" si="884"/>
        <v>2053</v>
      </c>
      <c r="APX27" t="str">
        <f t="shared" si="885"/>
        <v>2053</v>
      </c>
      <c r="APY27" t="str">
        <f t="shared" si="886"/>
        <v>2053</v>
      </c>
      <c r="APZ27" t="str">
        <f t="shared" si="887"/>
        <v>2053</v>
      </c>
      <c r="AQA27" t="str">
        <f t="shared" si="888"/>
        <v>2053</v>
      </c>
      <c r="AQB27" t="str">
        <f t="shared" si="889"/>
        <v>2053</v>
      </c>
      <c r="AQC27" t="str">
        <f t="shared" si="890"/>
        <v>2053</v>
      </c>
      <c r="AQD27" t="str">
        <f t="shared" si="891"/>
        <v>2053</v>
      </c>
      <c r="AQE27" t="str">
        <f t="shared" si="892"/>
        <v>2053</v>
      </c>
      <c r="AQF27" t="str">
        <f t="shared" si="893"/>
        <v>2053</v>
      </c>
      <c r="AQG27" t="str">
        <f t="shared" si="894"/>
        <v>2053</v>
      </c>
      <c r="AQH27" t="str">
        <f t="shared" si="895"/>
        <v>2053</v>
      </c>
      <c r="AQI27" t="str">
        <f t="shared" si="896"/>
        <v>2053</v>
      </c>
      <c r="AQJ27" t="str">
        <f t="shared" si="897"/>
        <v>2053</v>
      </c>
      <c r="AQK27" t="str">
        <f t="shared" si="898"/>
        <v>2053</v>
      </c>
      <c r="AQL27" t="str">
        <f t="shared" si="899"/>
        <v>2053</v>
      </c>
      <c r="AQM27" t="str">
        <f t="shared" si="900"/>
        <v>2053</v>
      </c>
      <c r="AQN27" t="str">
        <f t="shared" si="901"/>
        <v>2053</v>
      </c>
      <c r="AQO27" t="str">
        <f t="shared" si="902"/>
        <v>2053</v>
      </c>
      <c r="AQP27" t="str">
        <f t="shared" si="903"/>
        <v>2053</v>
      </c>
      <c r="AQQ27" t="str">
        <f t="shared" si="904"/>
        <v>2053</v>
      </c>
      <c r="AQR27" t="str">
        <f t="shared" si="905"/>
        <v>2053</v>
      </c>
      <c r="AQS27" t="str">
        <f t="shared" si="906"/>
        <v>2053</v>
      </c>
      <c r="AQT27" t="str">
        <f t="shared" si="907"/>
        <v>2053</v>
      </c>
      <c r="AQU27" t="str">
        <f t="shared" si="908"/>
        <v>2053</v>
      </c>
      <c r="AQV27" t="str">
        <f t="shared" si="909"/>
        <v>2053</v>
      </c>
      <c r="AQW27" t="str">
        <f t="shared" si="910"/>
        <v>2053</v>
      </c>
      <c r="AQX27" t="str">
        <f t="shared" si="911"/>
        <v>2053</v>
      </c>
      <c r="AQY27" t="str">
        <f t="shared" si="912"/>
        <v>2053</v>
      </c>
      <c r="AQZ27" t="str">
        <f t="shared" si="913"/>
        <v>2053</v>
      </c>
      <c r="ARA27" t="str">
        <f t="shared" si="914"/>
        <v>2053</v>
      </c>
      <c r="ARB27" t="str">
        <f t="shared" si="915"/>
        <v>2053</v>
      </c>
      <c r="ARC27">
        <v>1995</v>
      </c>
      <c r="ARH27" s="5"/>
    </row>
    <row r="28" spans="1:1152" x14ac:dyDescent="0.2">
      <c r="A28">
        <v>45</v>
      </c>
      <c r="B28" s="15" t="s">
        <v>81</v>
      </c>
      <c r="C28" s="20">
        <f>VLOOKUP(A28, Rankings!$A$2:$AN$161, 40, FALSE)</f>
        <v>26</v>
      </c>
      <c r="D28" s="225" t="s">
        <v>211</v>
      </c>
      <c r="F28" s="4">
        <v>15</v>
      </c>
      <c r="G28" s="4">
        <v>13</v>
      </c>
      <c r="I28" s="5">
        <f t="shared" si="0"/>
        <v>11</v>
      </c>
      <c r="L28" t="s">
        <v>1939</v>
      </c>
      <c r="M28" t="s">
        <v>2024</v>
      </c>
      <c r="N28" t="s">
        <v>2513</v>
      </c>
      <c r="O28" t="s">
        <v>2570</v>
      </c>
      <c r="P28" t="s">
        <v>2778</v>
      </c>
      <c r="Q28" t="s">
        <v>3199</v>
      </c>
      <c r="R28" t="s">
        <v>3450</v>
      </c>
      <c r="S28" t="s">
        <v>3682</v>
      </c>
      <c r="T28" t="s">
        <v>3900</v>
      </c>
      <c r="U28" t="s">
        <v>4022</v>
      </c>
      <c r="V28" t="s">
        <v>4170</v>
      </c>
      <c r="W28" t="str">
        <f>Rankings!D27</f>
        <v>-</v>
      </c>
      <c r="X28" t="s">
        <v>10</v>
      </c>
      <c r="Y28" t="s">
        <v>10</v>
      </c>
      <c r="Z28" t="s">
        <v>10</v>
      </c>
      <c r="AA28" t="s">
        <v>10</v>
      </c>
      <c r="AB28" t="s">
        <v>10</v>
      </c>
      <c r="AC28" t="s">
        <v>10</v>
      </c>
      <c r="AD28" t="s">
        <v>10</v>
      </c>
      <c r="AE28" t="s">
        <v>10</v>
      </c>
      <c r="AF28" t="s">
        <v>10</v>
      </c>
      <c r="AG28" t="s">
        <v>10</v>
      </c>
      <c r="AH28" t="s">
        <v>10</v>
      </c>
      <c r="AI28" t="s">
        <v>10</v>
      </c>
      <c r="AJ28" t="s">
        <v>10</v>
      </c>
      <c r="AK28" t="s">
        <v>10</v>
      </c>
      <c r="AL28" t="s">
        <v>10</v>
      </c>
      <c r="AM28" t="s">
        <v>10</v>
      </c>
      <c r="AN28" t="s">
        <v>10</v>
      </c>
      <c r="AO28" t="s">
        <v>10</v>
      </c>
      <c r="AP28" t="s">
        <v>10</v>
      </c>
      <c r="AQ28" t="s">
        <v>10</v>
      </c>
      <c r="AR28" t="s">
        <v>10</v>
      </c>
      <c r="AS28" t="s">
        <v>10</v>
      </c>
      <c r="AT28" t="s">
        <v>10</v>
      </c>
      <c r="AU28" t="s">
        <v>10</v>
      </c>
      <c r="AV28" t="s">
        <v>10</v>
      </c>
      <c r="AW28" t="s">
        <v>10</v>
      </c>
      <c r="AX28" t="s">
        <v>10</v>
      </c>
      <c r="AY28" t="s">
        <v>10</v>
      </c>
      <c r="AZ28" t="s">
        <v>10</v>
      </c>
      <c r="BA28" t="s">
        <v>10</v>
      </c>
      <c r="BB28" t="s">
        <v>10</v>
      </c>
      <c r="BC28" t="s">
        <v>10</v>
      </c>
      <c r="BD28" t="s">
        <v>10</v>
      </c>
      <c r="BE28" t="s">
        <v>10</v>
      </c>
      <c r="BF28" t="s">
        <v>10</v>
      </c>
      <c r="BG28" t="s">
        <v>10</v>
      </c>
      <c r="BH28" t="s">
        <v>10</v>
      </c>
      <c r="BI28" t="s">
        <v>10</v>
      </c>
      <c r="BJ28" t="s">
        <v>10</v>
      </c>
      <c r="BK28" t="s">
        <v>10</v>
      </c>
      <c r="BL28" t="s">
        <v>10</v>
      </c>
      <c r="BM28" t="s">
        <v>10</v>
      </c>
      <c r="BN28" t="s">
        <v>10</v>
      </c>
      <c r="BO28" t="s">
        <v>10</v>
      </c>
      <c r="BP28" t="s">
        <v>10</v>
      </c>
      <c r="BQ28" t="s">
        <v>10</v>
      </c>
      <c r="BR28" t="s">
        <v>10</v>
      </c>
      <c r="BS28" t="s">
        <v>10</v>
      </c>
      <c r="BT28" t="s">
        <v>10</v>
      </c>
      <c r="BU28" t="s">
        <v>10</v>
      </c>
      <c r="BV28" t="s">
        <v>10</v>
      </c>
      <c r="BW28" t="s">
        <v>10</v>
      </c>
      <c r="BX28" t="s">
        <v>10</v>
      </c>
      <c r="BY28" t="s">
        <v>10</v>
      </c>
      <c r="BZ28" t="s">
        <v>10</v>
      </c>
      <c r="CA28" t="s">
        <v>10</v>
      </c>
      <c r="CB28" t="s">
        <v>10</v>
      </c>
      <c r="CC28" t="s">
        <v>10</v>
      </c>
      <c r="CD28" t="s">
        <v>10</v>
      </c>
      <c r="CE28" t="s">
        <v>10</v>
      </c>
      <c r="CF28" t="s">
        <v>10</v>
      </c>
      <c r="CG28" t="s">
        <v>10</v>
      </c>
      <c r="CH28" t="s">
        <v>10</v>
      </c>
      <c r="CI28" t="s">
        <v>10</v>
      </c>
      <c r="CJ28" t="s">
        <v>10</v>
      </c>
      <c r="CK28" t="s">
        <v>10</v>
      </c>
      <c r="CL28" t="s">
        <v>10</v>
      </c>
      <c r="CM28" t="s">
        <v>10</v>
      </c>
      <c r="CN28" t="s">
        <v>10</v>
      </c>
      <c r="CO28" t="s">
        <v>10</v>
      </c>
      <c r="CP28" t="s">
        <v>10</v>
      </c>
      <c r="CQ28" t="s">
        <v>10</v>
      </c>
      <c r="CR28" t="s">
        <v>10</v>
      </c>
      <c r="CT28" s="4">
        <f t="shared" si="1"/>
        <v>4</v>
      </c>
      <c r="CU28" s="4">
        <f t="shared" si="2"/>
        <v>0</v>
      </c>
      <c r="CV28" s="4">
        <f t="shared" si="3"/>
        <v>0</v>
      </c>
      <c r="CW28" s="4">
        <f t="shared" si="4"/>
        <v>1</v>
      </c>
      <c r="CX28" s="4">
        <f t="shared" si="5"/>
        <v>1</v>
      </c>
      <c r="CY28" s="4">
        <f t="shared" si="6"/>
        <v>0</v>
      </c>
      <c r="CZ28" s="4">
        <f t="shared" si="7"/>
        <v>0</v>
      </c>
      <c r="DA28" s="4">
        <f t="shared" si="8"/>
        <v>1</v>
      </c>
      <c r="DB28" s="4">
        <f t="shared" si="9"/>
        <v>4</v>
      </c>
      <c r="DC28" s="4">
        <f t="shared" si="10"/>
        <v>0</v>
      </c>
      <c r="DD28" s="4">
        <f t="shared" si="11"/>
        <v>0</v>
      </c>
      <c r="DE28" s="4">
        <f t="shared" si="12"/>
        <v>0</v>
      </c>
      <c r="DF28" s="4">
        <f t="shared" si="13"/>
        <v>0</v>
      </c>
      <c r="DG28" s="4">
        <f t="shared" si="14"/>
        <v>0</v>
      </c>
      <c r="DH28" s="4">
        <f t="shared" si="15"/>
        <v>0</v>
      </c>
      <c r="DI28" s="152">
        <f t="shared" si="16"/>
        <v>0</v>
      </c>
      <c r="DJ28" s="153">
        <f t="shared" si="17"/>
        <v>4</v>
      </c>
      <c r="DK28" s="4">
        <f t="shared" si="18"/>
        <v>1</v>
      </c>
      <c r="DL28" s="4">
        <f t="shared" si="19"/>
        <v>1</v>
      </c>
      <c r="DM28" s="4">
        <f t="shared" si="20"/>
        <v>1</v>
      </c>
      <c r="DN28" s="4">
        <f t="shared" si="21"/>
        <v>4</v>
      </c>
      <c r="DO28" s="4">
        <f t="shared" si="22"/>
        <v>0</v>
      </c>
      <c r="DP28" s="4">
        <f t="shared" si="23"/>
        <v>0</v>
      </c>
      <c r="DQ28" s="4">
        <f t="shared" si="24"/>
        <v>0</v>
      </c>
      <c r="DR28" s="4">
        <f t="shared" si="25"/>
        <v>13</v>
      </c>
      <c r="DS28" s="4">
        <f t="shared" si="26"/>
        <v>7</v>
      </c>
      <c r="DT28" s="4">
        <f t="shared" si="27"/>
        <v>12</v>
      </c>
      <c r="DU28" t="str">
        <f t="shared" si="28"/>
        <v>3R</v>
      </c>
      <c r="DV28" t="str">
        <f t="shared" si="29"/>
        <v>3R</v>
      </c>
      <c r="DW28" t="str">
        <f t="shared" si="30"/>
        <v>3R</v>
      </c>
      <c r="DX28" t="str">
        <f t="shared" si="31"/>
        <v>3S</v>
      </c>
      <c r="DY28" t="str">
        <f t="shared" si="32"/>
        <v>3S</v>
      </c>
      <c r="DZ28" t="str">
        <f t="shared" si="33"/>
        <v>0R</v>
      </c>
      <c r="EA28" t="str">
        <f t="shared" si="34"/>
        <v>0L</v>
      </c>
      <c r="EB28" t="str">
        <f t="shared" si="35"/>
        <v>3L</v>
      </c>
      <c r="EC28" t="str">
        <f t="shared" si="36"/>
        <v>3R</v>
      </c>
      <c r="ED28" t="str">
        <f t="shared" si="37"/>
        <v>3S</v>
      </c>
      <c r="EE28" t="str">
        <f t="shared" si="38"/>
        <v>3S</v>
      </c>
      <c r="EF28">
        <f t="shared" si="39"/>
        <v>0</v>
      </c>
      <c r="EG28">
        <f t="shared" si="40"/>
        <v>0</v>
      </c>
      <c r="EH28">
        <f t="shared" si="41"/>
        <v>0</v>
      </c>
      <c r="EI28">
        <f t="shared" si="42"/>
        <v>0</v>
      </c>
      <c r="EJ28">
        <f t="shared" si="43"/>
        <v>0</v>
      </c>
      <c r="EK28">
        <f t="shared" si="44"/>
        <v>0</v>
      </c>
      <c r="EL28">
        <f t="shared" si="45"/>
        <v>0</v>
      </c>
      <c r="EM28">
        <f t="shared" si="46"/>
        <v>0</v>
      </c>
      <c r="EN28">
        <f t="shared" si="47"/>
        <v>0</v>
      </c>
      <c r="EO28">
        <f t="shared" si="48"/>
        <v>0</v>
      </c>
      <c r="EP28">
        <f t="shared" si="49"/>
        <v>0</v>
      </c>
      <c r="EQ28">
        <f t="shared" si="50"/>
        <v>0</v>
      </c>
      <c r="ER28">
        <f t="shared" si="51"/>
        <v>0</v>
      </c>
      <c r="ES28">
        <f t="shared" si="52"/>
        <v>0</v>
      </c>
      <c r="ET28">
        <f t="shared" si="53"/>
        <v>0</v>
      </c>
      <c r="EU28">
        <f t="shared" si="54"/>
        <v>0</v>
      </c>
      <c r="EV28">
        <f t="shared" si="55"/>
        <v>0</v>
      </c>
      <c r="EW28">
        <f t="shared" si="56"/>
        <v>0</v>
      </c>
      <c r="EX28">
        <f t="shared" si="57"/>
        <v>0</v>
      </c>
      <c r="EY28">
        <f t="shared" si="58"/>
        <v>0</v>
      </c>
      <c r="EZ28">
        <f t="shared" si="59"/>
        <v>0</v>
      </c>
      <c r="FA28">
        <f t="shared" si="60"/>
        <v>0</v>
      </c>
      <c r="FB28">
        <f t="shared" si="61"/>
        <v>0</v>
      </c>
      <c r="FC28">
        <f t="shared" si="62"/>
        <v>0</v>
      </c>
      <c r="FD28">
        <f t="shared" si="63"/>
        <v>0</v>
      </c>
      <c r="FE28">
        <f t="shared" si="64"/>
        <v>0</v>
      </c>
      <c r="FF28">
        <f t="shared" si="65"/>
        <v>0</v>
      </c>
      <c r="FG28">
        <f t="shared" si="66"/>
        <v>0</v>
      </c>
      <c r="FH28">
        <f t="shared" si="67"/>
        <v>0</v>
      </c>
      <c r="FI28">
        <f t="shared" si="68"/>
        <v>0</v>
      </c>
      <c r="FJ28">
        <f t="shared" si="69"/>
        <v>0</v>
      </c>
      <c r="FK28">
        <f t="shared" si="70"/>
        <v>0</v>
      </c>
      <c r="FL28">
        <f t="shared" si="71"/>
        <v>0</v>
      </c>
      <c r="FM28">
        <f t="shared" si="72"/>
        <v>0</v>
      </c>
      <c r="FN28">
        <f t="shared" si="73"/>
        <v>0</v>
      </c>
      <c r="FO28">
        <f t="shared" si="74"/>
        <v>0</v>
      </c>
      <c r="FP28">
        <f t="shared" si="75"/>
        <v>0</v>
      </c>
      <c r="FQ28">
        <f t="shared" si="76"/>
        <v>0</v>
      </c>
      <c r="FR28">
        <f t="shared" si="77"/>
        <v>0</v>
      </c>
      <c r="FS28">
        <f t="shared" si="78"/>
        <v>0</v>
      </c>
      <c r="FT28">
        <f t="shared" si="79"/>
        <v>0</v>
      </c>
      <c r="FU28">
        <f t="shared" si="80"/>
        <v>0</v>
      </c>
      <c r="FV28">
        <f t="shared" si="81"/>
        <v>0</v>
      </c>
      <c r="FW28">
        <f t="shared" si="82"/>
        <v>0</v>
      </c>
      <c r="FX28">
        <f t="shared" si="83"/>
        <v>0</v>
      </c>
      <c r="FY28">
        <f t="shared" si="84"/>
        <v>0</v>
      </c>
      <c r="FZ28">
        <f t="shared" si="85"/>
        <v>0</v>
      </c>
      <c r="GA28">
        <f t="shared" si="86"/>
        <v>0</v>
      </c>
      <c r="GB28">
        <f t="shared" si="87"/>
        <v>0</v>
      </c>
      <c r="GC28">
        <f t="shared" si="88"/>
        <v>0</v>
      </c>
      <c r="GD28">
        <f t="shared" si="89"/>
        <v>0</v>
      </c>
      <c r="GE28">
        <f t="shared" si="90"/>
        <v>0</v>
      </c>
      <c r="GF28">
        <f t="shared" si="91"/>
        <v>0</v>
      </c>
      <c r="GG28">
        <f t="shared" si="92"/>
        <v>0</v>
      </c>
      <c r="GH28">
        <f t="shared" si="93"/>
        <v>0</v>
      </c>
      <c r="GI28">
        <f t="shared" si="94"/>
        <v>0</v>
      </c>
      <c r="GJ28">
        <f t="shared" si="95"/>
        <v>0</v>
      </c>
      <c r="GK28">
        <f t="shared" si="96"/>
        <v>0</v>
      </c>
      <c r="GL28">
        <f t="shared" si="97"/>
        <v>0</v>
      </c>
      <c r="GM28">
        <f t="shared" si="98"/>
        <v>0</v>
      </c>
      <c r="GN28">
        <f t="shared" si="99"/>
        <v>0</v>
      </c>
      <c r="GO28">
        <f t="shared" si="100"/>
        <v>0</v>
      </c>
      <c r="GP28">
        <f t="shared" si="101"/>
        <v>0</v>
      </c>
      <c r="GQ28">
        <f t="shared" si="102"/>
        <v>0</v>
      </c>
      <c r="GR28">
        <f t="shared" si="103"/>
        <v>0</v>
      </c>
      <c r="GS28">
        <f t="shared" si="104"/>
        <v>0</v>
      </c>
      <c r="GT28">
        <f t="shared" si="105"/>
        <v>0</v>
      </c>
      <c r="GU28">
        <f t="shared" si="106"/>
        <v>0</v>
      </c>
      <c r="GV28">
        <f t="shared" si="107"/>
        <v>0</v>
      </c>
      <c r="GW28">
        <f t="shared" si="108"/>
        <v>0</v>
      </c>
      <c r="GX28">
        <f t="shared" si="109"/>
        <v>0</v>
      </c>
      <c r="GY28">
        <f t="shared" si="110"/>
        <v>0</v>
      </c>
      <c r="GZ28">
        <f t="shared" si="111"/>
        <v>0</v>
      </c>
      <c r="HA28">
        <f t="shared" si="112"/>
        <v>0</v>
      </c>
      <c r="HB28" s="176" t="s">
        <v>314</v>
      </c>
      <c r="HC28" s="89">
        <f t="shared" si="113"/>
        <v>282.68514498258281</v>
      </c>
      <c r="HD28" s="89">
        <f t="shared" si="114"/>
        <v>148.31113191626238</v>
      </c>
      <c r="HE28" s="89">
        <f t="shared" si="115"/>
        <v>166.78430804760211</v>
      </c>
      <c r="HF28" s="89">
        <f t="shared" si="116"/>
        <v>0</v>
      </c>
      <c r="HH28" s="88">
        <f t="shared" si="117"/>
        <v>597.78058494644733</v>
      </c>
      <c r="HI28" s="88">
        <f t="shared" si="118"/>
        <v>41.696077011900528</v>
      </c>
      <c r="HK28">
        <f>IFERROR(VLOOKUP(_xlfn.NUMBERVALUE(MID(L28, SEARCH("!", L28)+1, SEARCH("+", L28)-SEARCH("!", L28)-1)), Rankings!$A$2:$BK$161, 63, FALSE),0)</f>
        <v>59.091395301521381</v>
      </c>
      <c r="HL28">
        <f>IFERROR(VLOOKUP(_xlfn.NUMBERVALUE(MID(M28, SEARCH("!", M28)+1, SEARCH("+", M28)-SEARCH("!", M28)-1)), Rankings!$A$2:$BK$161, 63, FALSE),0)</f>
        <v>29.709802285652444</v>
      </c>
      <c r="HM28">
        <f>IFERROR(VLOOKUP(_xlfn.NUMBERVALUE(MID(N28, SEARCH("!", N28)+1, SEARCH("+", N28)-SEARCH("!", N28)-1)), Rankings!$A$2:$BK$161, 63, FALSE),0)</f>
        <v>68.954807763360947</v>
      </c>
      <c r="HN28">
        <f>IFERROR(VLOOKUP(_xlfn.NUMBERVALUE(MID(O28, SEARCH("!", O28)+1, SEARCH("+", O28)-SEARCH("!", O28)-1)), Rankings!$A$2:$BK$161, 63, FALSE),0)</f>
        <v>21.744899973923982</v>
      </c>
      <c r="HO28">
        <f>IFERROR(VLOOKUP(_xlfn.NUMBERVALUE(MID(P28, SEARCH("!", P28)+1, SEARCH("+", P28)-SEARCH("!", P28)-1)), Rankings!$A$2:$BK$161, 63, FALSE),0)</f>
        <v>35.639254813808741</v>
      </c>
      <c r="HP28">
        <f>IFERROR(VLOOKUP(_xlfn.NUMBERVALUE(MID(Q28, SEARCH("!", Q28)+1, SEARCH("+", Q28)-SEARCH("!", Q28)-1)), Rankings!$A$2:$BK$161, 63, FALSE),0)</f>
        <v>70.985739791501047</v>
      </c>
      <c r="HQ28">
        <f>IFERROR(VLOOKUP(_xlfn.NUMBERVALUE(MID(R28, SEARCH("!", R28)+1, SEARCH("+", R28)-SEARCH("!", R28)-1)), Rankings!$A$2:$BK$161, 63, FALSE),0)</f>
        <v>77.325392124761336</v>
      </c>
      <c r="HR28">
        <f>IFERROR(VLOOKUP(_xlfn.NUMBERVALUE(MID(S28, SEARCH("!", S28)+1, SEARCH("+", S28)-SEARCH("!", S28)-1)), Rankings!$A$2:$BK$161, 63, FALSE),0)</f>
        <v>70.985739791501047</v>
      </c>
      <c r="HS28">
        <f>IFERROR(VLOOKUP(_xlfn.NUMBERVALUE(MID(T28, SEARCH("!", T28)+1, SEARCH("+", T28)-SEARCH("!", T28)-1)), Rankings!$A$2:$BK$161, 63, FALSE),0)</f>
        <v>53.943399840546967</v>
      </c>
      <c r="HT28">
        <f>IFERROR(VLOOKUP(_xlfn.NUMBERVALUE(MID(U28, SEARCH("!", U28)+1, SEARCH("+", U28)-SEARCH("!", U28)-1)), Rankings!$A$2:$BK$161, 63, FALSE),0)</f>
        <v>59.091395301521381</v>
      </c>
      <c r="HU28">
        <f>IFERROR(VLOOKUP(_xlfn.NUMBERVALUE(MID(V28, SEARCH("!", V28)+1, SEARCH("+", V28)-SEARCH("!", V28)-1)), Rankings!$A$2:$BK$161, 63, FALSE),0)</f>
        <v>50.308757958347982</v>
      </c>
      <c r="HV28">
        <f>IFERROR(VLOOKUP(_xlfn.NUMBERVALUE(MID(W28, SEARCH("!", W28)+1, SEARCH("+", W28)-SEARCH("!", W28)-1)), Rankings!$A$2:$BK$161, 63, FALSE),0)</f>
        <v>0</v>
      </c>
      <c r="HW28">
        <f>IFERROR(VLOOKUP(_xlfn.NUMBERVALUE(MID(X28, SEARCH("!", X28)+1, SEARCH("+", X28)-SEARCH("!", X28)-1)), Rankings!$A$2:$BK$161, 63, FALSE),0)</f>
        <v>0</v>
      </c>
      <c r="HX28">
        <f>IFERROR(VLOOKUP(_xlfn.NUMBERVALUE(MID(Y28, SEARCH("!", Y28)+1, SEARCH("+", Y28)-SEARCH("!", Y28)-1)), Rankings!$A$2:$BK$161, 63, FALSE),0)</f>
        <v>0</v>
      </c>
      <c r="HY28">
        <f>IFERROR(VLOOKUP(_xlfn.NUMBERVALUE(MID(Z28, SEARCH("!", Z28)+1, SEARCH("+", Z28)-SEARCH("!", Z28)-1)), Rankings!$A$2:$BK$161, 63, FALSE),0)</f>
        <v>0</v>
      </c>
      <c r="HZ28">
        <f>IFERROR(VLOOKUP(_xlfn.NUMBERVALUE(MID(AA28, SEARCH("!", AA28)+1, SEARCH("+", AA28)-SEARCH("!", AA28)-1)), Rankings!$A$2:$BK$161, 63, FALSE),0)</f>
        <v>0</v>
      </c>
      <c r="IA28">
        <f>IFERROR(VLOOKUP(_xlfn.NUMBERVALUE(MID(AB28, SEARCH("!", AB28)+1, SEARCH("+", AB28)-SEARCH("!", AB28)-1)), Rankings!$A$2:$BK$161, 63, FALSE),0)</f>
        <v>0</v>
      </c>
      <c r="IB28">
        <f>IFERROR(VLOOKUP(_xlfn.NUMBERVALUE(MID(AC28, SEARCH("!", AC28)+1, SEARCH("+", AC28)-SEARCH("!", AC28)-1)), Rankings!$A$2:$BK$161, 63, FALSE),0)</f>
        <v>0</v>
      </c>
      <c r="IC28">
        <f>IFERROR(VLOOKUP(_xlfn.NUMBERVALUE(MID(AD28, SEARCH("!", AD28)+1, SEARCH("+", AD28)-SEARCH("!", AD28)-1)), Rankings!$A$2:$BK$161, 63, FALSE),0)</f>
        <v>0</v>
      </c>
      <c r="ID28">
        <f>IFERROR(VLOOKUP(_xlfn.NUMBERVALUE(MID(AE28, SEARCH("!", AE28)+1, SEARCH("+", AE28)-SEARCH("!", AE28)-1)), Rankings!$A$2:$BK$161, 63, FALSE),0)</f>
        <v>0</v>
      </c>
      <c r="IE28">
        <f>IFERROR(VLOOKUP(_xlfn.NUMBERVALUE(MID(AF28, SEARCH("!", AF28)+1, SEARCH("+", AF28)-SEARCH("!", AF28)-1)), Rankings!$A$2:$BK$161, 63, FALSE),0)</f>
        <v>0</v>
      </c>
      <c r="IF28">
        <f>IFERROR(VLOOKUP(_xlfn.NUMBERVALUE(MID(AG28, SEARCH("!", AG28)+1, SEARCH("+", AG28)-SEARCH("!", AG28)-1)), Rankings!$A$2:$BK$161, 63, FALSE),0)</f>
        <v>0</v>
      </c>
      <c r="IG28">
        <f>IFERROR(VLOOKUP(_xlfn.NUMBERVALUE(MID(AH28, SEARCH("!", AH28)+1, SEARCH("+", AH28)-SEARCH("!", AH28)-1)), Rankings!$A$2:$BK$161, 63, FALSE),0)</f>
        <v>0</v>
      </c>
      <c r="IH28">
        <f>IFERROR(VLOOKUP(_xlfn.NUMBERVALUE(MID(AI28, SEARCH("!", AI28)+1, SEARCH("+", AI28)-SEARCH("!", AI28)-1)), Rankings!$A$2:$BK$161, 63, FALSE),0)</f>
        <v>0</v>
      </c>
      <c r="II28">
        <f>IFERROR(VLOOKUP(_xlfn.NUMBERVALUE(MID(AJ28, SEARCH("!", AJ28)+1, SEARCH("+", AJ28)-SEARCH("!", AJ28)-1)), Rankings!$A$2:$BK$161, 63, FALSE),0)</f>
        <v>0</v>
      </c>
      <c r="IJ28">
        <f>IFERROR(VLOOKUP(_xlfn.NUMBERVALUE(MID(AK28, SEARCH("!", AK28)+1, SEARCH("+", AK28)-SEARCH("!", AK28)-1)), Rankings!$A$2:$BK$161, 63, FALSE),0)</f>
        <v>0</v>
      </c>
      <c r="IK28">
        <f>IFERROR(VLOOKUP(_xlfn.NUMBERVALUE(MID(AL28, SEARCH("!", AL28)+1, SEARCH("+", AL28)-SEARCH("!", AL28)-1)), Rankings!$A$2:$BK$161, 63, FALSE),0)</f>
        <v>0</v>
      </c>
      <c r="IL28">
        <f>IFERROR(VLOOKUP(_xlfn.NUMBERVALUE(MID(AM28, SEARCH("!", AM28)+1, SEARCH("+", AM28)-SEARCH("!", AM28)-1)), Rankings!$A$2:$BK$161, 63, FALSE),0)</f>
        <v>0</v>
      </c>
      <c r="IM28">
        <f>IFERROR(VLOOKUP(_xlfn.NUMBERVALUE(MID(AN28, SEARCH("!", AN28)+1, SEARCH("+", AN28)-SEARCH("!", AN28)-1)), Rankings!$A$2:$BK$161, 63, FALSE),0)</f>
        <v>0</v>
      </c>
      <c r="IN28">
        <f>IFERROR(VLOOKUP(_xlfn.NUMBERVALUE(MID(AO28, SEARCH("!", AO28)+1, SEARCH("+", AO28)-SEARCH("!", AO28)-1)), Rankings!$A$2:$BK$161, 63, FALSE),0)</f>
        <v>0</v>
      </c>
      <c r="IO28">
        <f>IFERROR(VLOOKUP(_xlfn.NUMBERVALUE(MID(AP28, SEARCH("!", AP28)+1, SEARCH("+", AP28)-SEARCH("!", AP28)-1)), Rankings!$A$2:$BK$161, 63, FALSE),0)</f>
        <v>0</v>
      </c>
      <c r="IP28">
        <f>IFERROR(VLOOKUP(_xlfn.NUMBERVALUE(MID(AQ28, SEARCH("!", AQ28)+1, SEARCH("+", AQ28)-SEARCH("!", AQ28)-1)), Rankings!$A$2:$BK$161, 63, FALSE),0)</f>
        <v>0</v>
      </c>
      <c r="IQ28">
        <f>IFERROR(VLOOKUP(_xlfn.NUMBERVALUE(MID(AR28, SEARCH("!", AR28)+1, SEARCH("+", AR28)-SEARCH("!", AR28)-1)), Rankings!$A$2:$BK$161, 63, FALSE),0)</f>
        <v>0</v>
      </c>
      <c r="IR28">
        <f>IFERROR(VLOOKUP(_xlfn.NUMBERVALUE(MID(AS28, SEARCH("!", AS28)+1, SEARCH("+", AS28)-SEARCH("!", AS28)-1)), Rankings!$A$2:$BK$161, 63, FALSE),0)</f>
        <v>0</v>
      </c>
      <c r="IS28">
        <f>IFERROR(VLOOKUP(_xlfn.NUMBERVALUE(MID(AT28, SEARCH("!", AT28)+1, SEARCH("+", AT28)-SEARCH("!", AT28)-1)), Rankings!$A$2:$BK$161, 63, FALSE),0)</f>
        <v>0</v>
      </c>
      <c r="IT28">
        <f>IFERROR(VLOOKUP(_xlfn.NUMBERVALUE(MID(AU28, SEARCH("!", AU28)+1, SEARCH("+", AU28)-SEARCH("!", AU28)-1)), Rankings!$A$2:$BK$161, 63, FALSE),0)</f>
        <v>0</v>
      </c>
      <c r="IU28">
        <f>IFERROR(VLOOKUP(_xlfn.NUMBERVALUE(MID(AV28, SEARCH("!", AV28)+1, SEARCH("+", AV28)-SEARCH("!", AV28)-1)), Rankings!$A$2:$BK$161, 63, FALSE),0)</f>
        <v>0</v>
      </c>
      <c r="IV28">
        <f>IFERROR(VLOOKUP(_xlfn.NUMBERVALUE(MID(AW28, SEARCH("!", AW28)+1, SEARCH("+", AW28)-SEARCH("!", AW28)-1)), Rankings!$A$2:$BK$161, 63, FALSE),0)</f>
        <v>0</v>
      </c>
      <c r="IW28">
        <f>IFERROR(VLOOKUP(_xlfn.NUMBERVALUE(MID(AX28, SEARCH("!", AX28)+1, SEARCH("+", AX28)-SEARCH("!", AX28)-1)), Rankings!$A$2:$BK$161, 63, FALSE),0)</f>
        <v>0</v>
      </c>
      <c r="IX28">
        <f>IFERROR(VLOOKUP(_xlfn.NUMBERVALUE(MID(AY28, SEARCH("!", AY28)+1, SEARCH("+", AY28)-SEARCH("!", AY28)-1)), Rankings!$A$2:$BK$161, 63, FALSE),0)</f>
        <v>0</v>
      </c>
      <c r="IY28">
        <f>IFERROR(VLOOKUP(_xlfn.NUMBERVALUE(MID(AZ28, SEARCH("!", AZ28)+1, SEARCH("+", AZ28)-SEARCH("!", AZ28)-1)), Rankings!$A$2:$BK$161, 63, FALSE),0)</f>
        <v>0</v>
      </c>
      <c r="IZ28">
        <f>IFERROR(VLOOKUP(_xlfn.NUMBERVALUE(MID(BA28, SEARCH("!", BA28)+1, SEARCH("+", BA28)-SEARCH("!", BA28)-1)), Rankings!$A$2:$BK$161, 63, FALSE),0)</f>
        <v>0</v>
      </c>
      <c r="JA28">
        <f>IFERROR(VLOOKUP(_xlfn.NUMBERVALUE(MID(BB28, SEARCH("!", BB28)+1, SEARCH("+", BB28)-SEARCH("!", BB28)-1)), Rankings!$A$2:$BK$161, 63, FALSE),0)</f>
        <v>0</v>
      </c>
      <c r="JB28">
        <f>IFERROR(VLOOKUP(_xlfn.NUMBERVALUE(MID(BC28, SEARCH("!", BC28)+1, SEARCH("+", BC28)-SEARCH("!", BC28)-1)), Rankings!$A$2:$BK$161, 63, FALSE),0)</f>
        <v>0</v>
      </c>
      <c r="JC28">
        <f>IFERROR(VLOOKUP(_xlfn.NUMBERVALUE(MID(BD28, SEARCH("!", BD28)+1, SEARCH("+", BD28)-SEARCH("!", BD28)-1)), Rankings!$A$2:$BK$161, 63, FALSE),0)</f>
        <v>0</v>
      </c>
      <c r="JD28">
        <f>IFERROR(VLOOKUP(_xlfn.NUMBERVALUE(MID(BE28, SEARCH("!", BE28)+1, SEARCH("+", BE28)-SEARCH("!", BE28)-1)), Rankings!$A$2:$BK$161, 63, FALSE),0)</f>
        <v>0</v>
      </c>
      <c r="JE28">
        <f>IFERROR(VLOOKUP(_xlfn.NUMBERVALUE(MID(BF28, SEARCH("!", BF28)+1, SEARCH("+", BF28)-SEARCH("!", BF28)-1)), Rankings!$A$2:$BK$161, 63, FALSE),0)</f>
        <v>0</v>
      </c>
      <c r="JF28">
        <f>IFERROR(VLOOKUP(_xlfn.NUMBERVALUE(MID(BG28, SEARCH("!", BG28)+1, SEARCH("+", BG28)-SEARCH("!", BG28)-1)), Rankings!$A$2:$BK$161, 63, FALSE),0)</f>
        <v>0</v>
      </c>
      <c r="JG28">
        <f>IFERROR(VLOOKUP(_xlfn.NUMBERVALUE(MID(BH28, SEARCH("!", BH28)+1, SEARCH("+", BH28)-SEARCH("!", BH28)-1)), Rankings!$A$2:$BK$161, 63, FALSE),0)</f>
        <v>0</v>
      </c>
      <c r="JH28">
        <f>IFERROR(VLOOKUP(_xlfn.NUMBERVALUE(MID(BI28, SEARCH("!", BI28)+1, SEARCH("+", BI28)-SEARCH("!", BI28)-1)), Rankings!$A$2:$BK$161, 63, FALSE),0)</f>
        <v>0</v>
      </c>
      <c r="JI28">
        <f>IFERROR(VLOOKUP(_xlfn.NUMBERVALUE(MID(BJ28, SEARCH("!", BJ28)+1, SEARCH("+", BJ28)-SEARCH("!", BJ28)-1)), Rankings!$A$2:$BK$161, 63, FALSE),0)</f>
        <v>0</v>
      </c>
      <c r="JJ28">
        <f>IFERROR(VLOOKUP(_xlfn.NUMBERVALUE(MID(BK28, SEARCH("!", BK28)+1, SEARCH("+", BK28)-SEARCH("!", BK28)-1)), Rankings!$A$2:$BK$161, 63, FALSE),0)</f>
        <v>0</v>
      </c>
      <c r="JK28">
        <f>IFERROR(VLOOKUP(_xlfn.NUMBERVALUE(MID(BL28, SEARCH("!", BL28)+1, SEARCH("+", BL28)-SEARCH("!", BL28)-1)), Rankings!$A$2:$BK$161, 63, FALSE),0)</f>
        <v>0</v>
      </c>
      <c r="JL28">
        <f>IFERROR(VLOOKUP(_xlfn.NUMBERVALUE(MID(BM28, SEARCH("!", BM28)+1, SEARCH("+", BM28)-SEARCH("!", BM28)-1)), Rankings!$A$2:$BK$161, 63, FALSE),0)</f>
        <v>0</v>
      </c>
      <c r="JM28">
        <f>IFERROR(VLOOKUP(_xlfn.NUMBERVALUE(MID(BN28, SEARCH("!", BN28)+1, SEARCH("+", BN28)-SEARCH("!", BN28)-1)), Rankings!$A$2:$BK$161, 63, FALSE),0)</f>
        <v>0</v>
      </c>
      <c r="JN28">
        <f>IFERROR(VLOOKUP(_xlfn.NUMBERVALUE(MID(BO28, SEARCH("!", BO28)+1, SEARCH("+", BO28)-SEARCH("!", BO28)-1)), Rankings!$A$2:$BK$161, 63, FALSE),0)</f>
        <v>0</v>
      </c>
      <c r="JO28">
        <f>IFERROR(VLOOKUP(_xlfn.NUMBERVALUE(MID(BP28, SEARCH("!", BP28)+1, SEARCH("+", BP28)-SEARCH("!", BP28)-1)), Rankings!$A$2:$BK$161, 63, FALSE),0)</f>
        <v>0</v>
      </c>
      <c r="JP28">
        <f>IFERROR(VLOOKUP(_xlfn.NUMBERVALUE(MID(BQ28, SEARCH("!", BQ28)+1, SEARCH("+", BQ28)-SEARCH("!", BQ28)-1)), Rankings!$A$2:$BK$161, 63, FALSE),0)</f>
        <v>0</v>
      </c>
      <c r="JQ28">
        <f>IFERROR(VLOOKUP(_xlfn.NUMBERVALUE(MID(BR28, SEARCH("!", BR28)+1, SEARCH("+", BR28)-SEARCH("!", BR28)-1)), Rankings!$A$2:$BK$161, 63, FALSE),0)</f>
        <v>0</v>
      </c>
      <c r="JR28">
        <f>IFERROR(VLOOKUP(_xlfn.NUMBERVALUE(MID(BS28, SEARCH("!", BS28)+1, SEARCH("+", BS28)-SEARCH("!", BS28)-1)), Rankings!$A$2:$BK$161, 63, FALSE),0)</f>
        <v>0</v>
      </c>
      <c r="JS28">
        <f>IFERROR(VLOOKUP(_xlfn.NUMBERVALUE(MID(BT28, SEARCH("!", BT28)+1, SEARCH("+", BT28)-SEARCH("!", BT28)-1)), Rankings!$A$2:$BK$161, 63, FALSE),0)</f>
        <v>0</v>
      </c>
      <c r="JT28">
        <f>IFERROR(VLOOKUP(_xlfn.NUMBERVALUE(MID(BU28, SEARCH("!", BU28)+1, SEARCH("+", BU28)-SEARCH("!", BU28)-1)), Rankings!$A$2:$BK$161, 63, FALSE),0)</f>
        <v>0</v>
      </c>
      <c r="JU28">
        <f>IFERROR(VLOOKUP(_xlfn.NUMBERVALUE(MID(BV28, SEARCH("!", BV28)+1, SEARCH("+", BV28)-SEARCH("!", BV28)-1)), Rankings!$A$2:$BK$161, 63, FALSE),0)</f>
        <v>0</v>
      </c>
      <c r="JV28">
        <f>IFERROR(VLOOKUP(_xlfn.NUMBERVALUE(MID(BW28, SEARCH("!", BW28)+1, SEARCH("+", BW28)-SEARCH("!", BW28)-1)), Rankings!$A$2:$BK$161, 63, FALSE),0)</f>
        <v>0</v>
      </c>
      <c r="JW28">
        <f>IFERROR(VLOOKUP(_xlfn.NUMBERVALUE(MID(BX28, SEARCH("!", BX28)+1, SEARCH("+", BX28)-SEARCH("!", BX28)-1)), Rankings!$A$2:$BK$161, 63, FALSE),0)</f>
        <v>0</v>
      </c>
      <c r="JX28">
        <f>IFERROR(VLOOKUP(_xlfn.NUMBERVALUE(MID(BY28, SEARCH("!", BY28)+1, SEARCH("+", BY28)-SEARCH("!", BY28)-1)), Rankings!$A$2:$BK$161, 63, FALSE),0)</f>
        <v>0</v>
      </c>
      <c r="JY28">
        <f>IFERROR(VLOOKUP(_xlfn.NUMBERVALUE(MID(BZ28, SEARCH("!", BZ28)+1, SEARCH("+", BZ28)-SEARCH("!", BZ28)-1)), Rankings!$A$2:$BK$161, 63, FALSE),0)</f>
        <v>0</v>
      </c>
      <c r="JZ28">
        <f>IFERROR(VLOOKUP(_xlfn.NUMBERVALUE(MID(CA28, SEARCH("!", CA28)+1, SEARCH("+", CA28)-SEARCH("!", CA28)-1)), Rankings!$A$2:$BK$161, 63, FALSE),0)</f>
        <v>0</v>
      </c>
      <c r="KA28">
        <f>IFERROR(VLOOKUP(_xlfn.NUMBERVALUE(MID(CB28, SEARCH("!", CB28)+1, SEARCH("+", CB28)-SEARCH("!", CB28)-1)), Rankings!$A$2:$BK$161, 63, FALSE),0)</f>
        <v>0</v>
      </c>
      <c r="KB28">
        <f>IFERROR(VLOOKUP(_xlfn.NUMBERVALUE(MID(CC28, SEARCH("!", CC28)+1, SEARCH("+", CC28)-SEARCH("!", CC28)-1)), Rankings!$A$2:$BK$161, 63, FALSE),0)</f>
        <v>0</v>
      </c>
      <c r="KC28">
        <f>IFERROR(VLOOKUP(_xlfn.NUMBERVALUE(MID(CD28, SEARCH("!", CD28)+1, SEARCH("+", CD28)-SEARCH("!", CD28)-1)), Rankings!$A$2:$BK$161, 63, FALSE),0)</f>
        <v>0</v>
      </c>
      <c r="KD28">
        <f>IFERROR(VLOOKUP(_xlfn.NUMBERVALUE(MID(CE28, SEARCH("!", CE28)+1, SEARCH("+", CE28)-SEARCH("!", CE28)-1)), Rankings!$A$2:$BK$161, 63, FALSE),0)</f>
        <v>0</v>
      </c>
      <c r="KE28">
        <f>IFERROR(VLOOKUP(_xlfn.NUMBERVALUE(MID(CF28, SEARCH("!", CF28)+1, SEARCH("+", CF28)-SEARCH("!", CF28)-1)), Rankings!$A$2:$BK$161, 63, FALSE),0)</f>
        <v>0</v>
      </c>
      <c r="KF28">
        <f>IFERROR(VLOOKUP(_xlfn.NUMBERVALUE(MID(CG28, SEARCH("!", CG28)+1, SEARCH("+", CG28)-SEARCH("!", CG28)-1)), Rankings!$A$2:$BK$161, 63, FALSE),0)</f>
        <v>0</v>
      </c>
      <c r="KG28">
        <f>IFERROR(VLOOKUP(_xlfn.NUMBERVALUE(MID(CH28, SEARCH("!", CH28)+1, SEARCH("+", CH28)-SEARCH("!", CH28)-1)), Rankings!$A$2:$BK$161, 63, FALSE),0)</f>
        <v>0</v>
      </c>
      <c r="KH28">
        <f>IFERROR(VLOOKUP(_xlfn.NUMBERVALUE(MID(CI28, SEARCH("!", CI28)+1, SEARCH("+", CI28)-SEARCH("!", CI28)-1)), Rankings!$A$2:$BK$161, 63, FALSE),0)</f>
        <v>0</v>
      </c>
      <c r="KI28">
        <f>IFERROR(VLOOKUP(_xlfn.NUMBERVALUE(MID(CJ28, SEARCH("!", CJ28)+1, SEARCH("+", CJ28)-SEARCH("!", CJ28)-1)), Rankings!$A$2:$BK$161, 63, FALSE),0)</f>
        <v>0</v>
      </c>
      <c r="KJ28">
        <f>IFERROR(VLOOKUP(_xlfn.NUMBERVALUE(MID(CK28, SEARCH("!", CK28)+1, SEARCH("+", CK28)-SEARCH("!", CK28)-1)), Rankings!$A$2:$BK$161, 63, FALSE),0)</f>
        <v>0</v>
      </c>
      <c r="KK28">
        <f>IFERROR(VLOOKUP(_xlfn.NUMBERVALUE(MID(CL28, SEARCH("!", CL28)+1, SEARCH("+", CL28)-SEARCH("!", CL28)-1)), Rankings!$A$2:$BK$161, 63, FALSE),0)</f>
        <v>0</v>
      </c>
      <c r="KL28">
        <f>IFERROR(VLOOKUP(_xlfn.NUMBERVALUE(MID(CM28, SEARCH("!", CM28)+1, SEARCH("+", CM28)-SEARCH("!", CM28)-1)), Rankings!$A$2:$BK$161, 63, FALSE),0)</f>
        <v>0</v>
      </c>
      <c r="KM28">
        <f>IFERROR(VLOOKUP(_xlfn.NUMBERVALUE(MID(CN28, SEARCH("!", CN28)+1, SEARCH("+", CN28)-SEARCH("!", CN28)-1)), Rankings!$A$2:$BK$161, 63, FALSE),0)</f>
        <v>0</v>
      </c>
      <c r="KN28">
        <f>IFERROR(VLOOKUP(_xlfn.NUMBERVALUE(MID(CO28, SEARCH("!", CO28)+1, SEARCH("+", CO28)-SEARCH("!", CO28)-1)), Rankings!$A$2:$BK$161, 63, FALSE),0)</f>
        <v>0</v>
      </c>
      <c r="KO28">
        <f>IFERROR(VLOOKUP(_xlfn.NUMBERVALUE(MID(CP28, SEARCH("!", CP28)+1, SEARCH("+", CP28)-SEARCH("!", CP28)-1)), Rankings!$A$2:$BK$161, 63, FALSE),0)</f>
        <v>0</v>
      </c>
      <c r="KP28">
        <f>IFERROR(VLOOKUP(_xlfn.NUMBERVALUE(MID(CQ28, SEARCH("!", CQ28)+1, SEARCH("+", CQ28)-SEARCH("!", CQ28)-1)), Rankings!$A$2:$BK$161, 63, FALSE),0)</f>
        <v>0</v>
      </c>
      <c r="KQ28">
        <f>IFERROR(VLOOKUP(_xlfn.NUMBERVALUE(MID(CR28, SEARCH("!", CR28)+1, SEARCH("+", CR28)-SEARCH("!", CR28)-1)), Rankings!$A$2:$BK$161, 63, FALSE),0)</f>
        <v>0</v>
      </c>
      <c r="KS28" s="4">
        <f t="shared" si="119"/>
        <v>230</v>
      </c>
      <c r="KT28" s="4">
        <f t="shared" si="120"/>
        <v>40</v>
      </c>
      <c r="KU28" s="4">
        <f t="shared" si="121"/>
        <v>180</v>
      </c>
      <c r="KV28" s="4">
        <f t="shared" si="122"/>
        <v>0</v>
      </c>
      <c r="KY28" s="4">
        <f t="shared" si="123"/>
        <v>450</v>
      </c>
      <c r="KZ28" s="4"/>
      <c r="LB28">
        <f t="shared" si="124"/>
        <v>50</v>
      </c>
      <c r="LC28">
        <f t="shared" si="125"/>
        <v>64</v>
      </c>
      <c r="LD28">
        <f t="shared" si="126"/>
        <v>49</v>
      </c>
      <c r="LE28">
        <f t="shared" si="127"/>
        <v>35</v>
      </c>
      <c r="LF28">
        <f t="shared" si="128"/>
        <v>51</v>
      </c>
      <c r="LG28">
        <f t="shared" si="129"/>
        <v>18</v>
      </c>
      <c r="LH28">
        <f t="shared" si="130"/>
        <v>18</v>
      </c>
      <c r="LI28">
        <f t="shared" si="131"/>
        <v>22</v>
      </c>
      <c r="LJ28">
        <f t="shared" si="132"/>
        <v>49</v>
      </c>
      <c r="LK28">
        <f t="shared" si="133"/>
        <v>45</v>
      </c>
      <c r="LL28">
        <f t="shared" si="134"/>
        <v>49</v>
      </c>
      <c r="LM28">
        <f t="shared" si="135"/>
        <v>0</v>
      </c>
      <c r="LN28">
        <f t="shared" si="136"/>
        <v>0</v>
      </c>
      <c r="LO28">
        <f t="shared" si="137"/>
        <v>0</v>
      </c>
      <c r="LP28">
        <f t="shared" si="138"/>
        <v>0</v>
      </c>
      <c r="LQ28">
        <f t="shared" si="139"/>
        <v>0</v>
      </c>
      <c r="LR28">
        <f t="shared" si="140"/>
        <v>0</v>
      </c>
      <c r="LS28">
        <f t="shared" si="141"/>
        <v>0</v>
      </c>
      <c r="LT28">
        <f t="shared" si="142"/>
        <v>0</v>
      </c>
      <c r="LU28">
        <f t="shared" si="143"/>
        <v>0</v>
      </c>
      <c r="LV28">
        <f t="shared" si="144"/>
        <v>0</v>
      </c>
      <c r="LW28">
        <f t="shared" si="145"/>
        <v>0</v>
      </c>
      <c r="LX28">
        <f t="shared" si="146"/>
        <v>0</v>
      </c>
      <c r="LY28">
        <f t="shared" si="147"/>
        <v>0</v>
      </c>
      <c r="LZ28">
        <f t="shared" si="148"/>
        <v>0</v>
      </c>
      <c r="MA28">
        <f t="shared" si="149"/>
        <v>0</v>
      </c>
      <c r="MB28">
        <f t="shared" si="150"/>
        <v>0</v>
      </c>
      <c r="MC28">
        <f t="shared" si="151"/>
        <v>0</v>
      </c>
      <c r="MD28">
        <f t="shared" si="152"/>
        <v>0</v>
      </c>
      <c r="ME28">
        <f t="shared" si="153"/>
        <v>0</v>
      </c>
      <c r="MF28">
        <f t="shared" si="154"/>
        <v>0</v>
      </c>
      <c r="MG28">
        <f t="shared" si="155"/>
        <v>0</v>
      </c>
      <c r="MH28">
        <f t="shared" si="156"/>
        <v>0</v>
      </c>
      <c r="MI28">
        <f t="shared" si="157"/>
        <v>0</v>
      </c>
      <c r="MJ28">
        <f t="shared" si="158"/>
        <v>0</v>
      </c>
      <c r="MK28">
        <f t="shared" si="159"/>
        <v>0</v>
      </c>
      <c r="ML28">
        <f t="shared" si="160"/>
        <v>0</v>
      </c>
      <c r="MM28">
        <f t="shared" si="161"/>
        <v>0</v>
      </c>
      <c r="MN28">
        <f t="shared" si="162"/>
        <v>0</v>
      </c>
      <c r="MO28">
        <f t="shared" si="163"/>
        <v>0</v>
      </c>
      <c r="MP28">
        <f t="shared" si="164"/>
        <v>0</v>
      </c>
      <c r="MQ28">
        <f t="shared" si="165"/>
        <v>0</v>
      </c>
      <c r="MR28">
        <f t="shared" si="166"/>
        <v>0</v>
      </c>
      <c r="MS28">
        <f t="shared" si="167"/>
        <v>0</v>
      </c>
      <c r="MT28">
        <f t="shared" si="168"/>
        <v>0</v>
      </c>
      <c r="MU28">
        <f t="shared" si="169"/>
        <v>0</v>
      </c>
      <c r="MV28">
        <f t="shared" si="170"/>
        <v>0</v>
      </c>
      <c r="MW28">
        <f t="shared" si="171"/>
        <v>0</v>
      </c>
      <c r="MX28">
        <f t="shared" si="172"/>
        <v>0</v>
      </c>
      <c r="MY28">
        <f t="shared" si="173"/>
        <v>0</v>
      </c>
      <c r="MZ28">
        <f t="shared" si="174"/>
        <v>0</v>
      </c>
      <c r="NA28">
        <f t="shared" si="175"/>
        <v>0</v>
      </c>
      <c r="NB28">
        <f t="shared" si="176"/>
        <v>0</v>
      </c>
      <c r="NC28">
        <f t="shared" si="177"/>
        <v>0</v>
      </c>
      <c r="ND28">
        <f t="shared" si="178"/>
        <v>0</v>
      </c>
      <c r="NE28">
        <f t="shared" si="179"/>
        <v>0</v>
      </c>
      <c r="NF28">
        <f t="shared" si="180"/>
        <v>0</v>
      </c>
      <c r="NG28">
        <f t="shared" si="181"/>
        <v>0</v>
      </c>
      <c r="NH28">
        <f t="shared" si="182"/>
        <v>0</v>
      </c>
      <c r="NI28">
        <f t="shared" si="183"/>
        <v>0</v>
      </c>
      <c r="NJ28">
        <f t="shared" si="184"/>
        <v>0</v>
      </c>
      <c r="NK28">
        <f t="shared" si="185"/>
        <v>0</v>
      </c>
      <c r="NL28">
        <f t="shared" si="186"/>
        <v>0</v>
      </c>
      <c r="NM28">
        <f t="shared" si="187"/>
        <v>0</v>
      </c>
      <c r="NN28">
        <f t="shared" si="188"/>
        <v>0</v>
      </c>
      <c r="NO28">
        <f t="shared" si="189"/>
        <v>0</v>
      </c>
      <c r="NP28">
        <f t="shared" si="190"/>
        <v>0</v>
      </c>
      <c r="NQ28">
        <f t="shared" si="191"/>
        <v>0</v>
      </c>
      <c r="NR28">
        <f t="shared" si="192"/>
        <v>0</v>
      </c>
      <c r="NS28">
        <f t="shared" si="193"/>
        <v>0</v>
      </c>
      <c r="NT28">
        <f t="shared" si="194"/>
        <v>0</v>
      </c>
      <c r="NU28">
        <f t="shared" si="195"/>
        <v>0</v>
      </c>
      <c r="NV28">
        <f t="shared" si="196"/>
        <v>0</v>
      </c>
      <c r="NW28">
        <f t="shared" si="197"/>
        <v>0</v>
      </c>
      <c r="NX28">
        <f t="shared" si="198"/>
        <v>0</v>
      </c>
      <c r="NY28">
        <f t="shared" si="199"/>
        <v>0</v>
      </c>
      <c r="NZ28">
        <f t="shared" si="200"/>
        <v>0</v>
      </c>
      <c r="OA28">
        <f t="shared" si="201"/>
        <v>0</v>
      </c>
      <c r="OB28">
        <f t="shared" si="202"/>
        <v>0</v>
      </c>
      <c r="OC28">
        <f t="shared" si="203"/>
        <v>0</v>
      </c>
      <c r="OD28">
        <f t="shared" si="204"/>
        <v>0</v>
      </c>
      <c r="OE28">
        <f t="shared" si="205"/>
        <v>0</v>
      </c>
      <c r="OF28">
        <f t="shared" si="206"/>
        <v>0</v>
      </c>
      <c r="OG28">
        <f t="shared" si="207"/>
        <v>0</v>
      </c>
      <c r="OH28">
        <f t="shared" si="208"/>
        <v>0</v>
      </c>
      <c r="OJ28" s="4">
        <f t="shared" si="209"/>
        <v>163</v>
      </c>
      <c r="OK28" s="4">
        <f t="shared" si="210"/>
        <v>40</v>
      </c>
      <c r="OL28" s="4">
        <f t="shared" si="211"/>
        <v>97</v>
      </c>
      <c r="OM28" s="4">
        <f t="shared" si="212"/>
        <v>0</v>
      </c>
      <c r="OP28" s="4">
        <f t="shared" si="213"/>
        <v>300</v>
      </c>
      <c r="OQ28" s="4"/>
      <c r="OS28">
        <f t="shared" si="214"/>
        <v>16</v>
      </c>
      <c r="OT28">
        <f t="shared" si="215"/>
        <v>29</v>
      </c>
      <c r="OU28">
        <f t="shared" si="216"/>
        <v>42</v>
      </c>
      <c r="OV28">
        <f t="shared" si="217"/>
        <v>28</v>
      </c>
      <c r="OW28">
        <f t="shared" si="218"/>
        <v>31</v>
      </c>
      <c r="OX28">
        <f t="shared" si="219"/>
        <v>33</v>
      </c>
      <c r="OY28">
        <f t="shared" si="220"/>
        <v>19</v>
      </c>
      <c r="OZ28">
        <f t="shared" si="221"/>
        <v>21</v>
      </c>
      <c r="PA28">
        <f t="shared" si="222"/>
        <v>43</v>
      </c>
      <c r="PB28">
        <f t="shared" si="223"/>
        <v>8</v>
      </c>
      <c r="PC28">
        <f t="shared" si="224"/>
        <v>30</v>
      </c>
      <c r="PD28">
        <f t="shared" si="225"/>
        <v>0</v>
      </c>
      <c r="PE28">
        <f t="shared" si="226"/>
        <v>0</v>
      </c>
      <c r="PF28">
        <f t="shared" si="227"/>
        <v>0</v>
      </c>
      <c r="PG28">
        <f t="shared" si="228"/>
        <v>0</v>
      </c>
      <c r="PH28">
        <f t="shared" si="229"/>
        <v>0</v>
      </c>
      <c r="PI28">
        <f t="shared" si="230"/>
        <v>0</v>
      </c>
      <c r="PJ28">
        <f t="shared" si="231"/>
        <v>0</v>
      </c>
      <c r="PK28">
        <f t="shared" si="232"/>
        <v>0</v>
      </c>
      <c r="PL28">
        <f t="shared" si="233"/>
        <v>0</v>
      </c>
      <c r="PM28">
        <f t="shared" si="234"/>
        <v>0</v>
      </c>
      <c r="PN28">
        <f t="shared" si="235"/>
        <v>0</v>
      </c>
      <c r="PO28">
        <f t="shared" si="236"/>
        <v>0</v>
      </c>
      <c r="PP28">
        <f t="shared" si="237"/>
        <v>0</v>
      </c>
      <c r="PQ28">
        <f t="shared" si="238"/>
        <v>0</v>
      </c>
      <c r="PR28">
        <f t="shared" si="239"/>
        <v>0</v>
      </c>
      <c r="PS28">
        <f t="shared" si="240"/>
        <v>0</v>
      </c>
      <c r="PT28">
        <f t="shared" si="241"/>
        <v>0</v>
      </c>
      <c r="PU28">
        <f t="shared" si="242"/>
        <v>0</v>
      </c>
      <c r="PV28">
        <f t="shared" si="243"/>
        <v>0</v>
      </c>
      <c r="PW28">
        <f t="shared" si="244"/>
        <v>0</v>
      </c>
      <c r="PX28">
        <f t="shared" si="245"/>
        <v>0</v>
      </c>
      <c r="PY28">
        <f t="shared" si="246"/>
        <v>0</v>
      </c>
      <c r="PZ28">
        <f t="shared" si="247"/>
        <v>0</v>
      </c>
      <c r="QA28">
        <f t="shared" si="248"/>
        <v>0</v>
      </c>
      <c r="QB28">
        <f t="shared" si="249"/>
        <v>0</v>
      </c>
      <c r="QC28">
        <f t="shared" si="250"/>
        <v>0</v>
      </c>
      <c r="QD28">
        <f t="shared" si="251"/>
        <v>0</v>
      </c>
      <c r="QE28">
        <f t="shared" si="252"/>
        <v>0</v>
      </c>
      <c r="QF28">
        <f t="shared" si="253"/>
        <v>0</v>
      </c>
      <c r="QG28">
        <f t="shared" si="254"/>
        <v>0</v>
      </c>
      <c r="QH28">
        <f t="shared" si="255"/>
        <v>0</v>
      </c>
      <c r="QI28">
        <f t="shared" si="256"/>
        <v>0</v>
      </c>
      <c r="QJ28">
        <f t="shared" si="257"/>
        <v>0</v>
      </c>
      <c r="QK28">
        <f t="shared" si="258"/>
        <v>0</v>
      </c>
      <c r="QL28">
        <f t="shared" si="259"/>
        <v>0</v>
      </c>
      <c r="QM28">
        <f t="shared" si="260"/>
        <v>0</v>
      </c>
      <c r="QN28">
        <f t="shared" si="261"/>
        <v>0</v>
      </c>
      <c r="QO28">
        <f t="shared" si="262"/>
        <v>0</v>
      </c>
      <c r="QP28">
        <f t="shared" si="263"/>
        <v>0</v>
      </c>
      <c r="QQ28">
        <f t="shared" si="264"/>
        <v>0</v>
      </c>
      <c r="QR28">
        <f t="shared" si="265"/>
        <v>0</v>
      </c>
      <c r="QS28">
        <f t="shared" si="266"/>
        <v>0</v>
      </c>
      <c r="QT28">
        <f t="shared" si="267"/>
        <v>0</v>
      </c>
      <c r="QU28">
        <f t="shared" si="268"/>
        <v>0</v>
      </c>
      <c r="QV28">
        <f t="shared" si="269"/>
        <v>0</v>
      </c>
      <c r="QW28">
        <f t="shared" si="270"/>
        <v>0</v>
      </c>
      <c r="QX28">
        <f t="shared" si="271"/>
        <v>0</v>
      </c>
      <c r="QY28">
        <f t="shared" si="272"/>
        <v>0</v>
      </c>
      <c r="QZ28">
        <f t="shared" si="273"/>
        <v>0</v>
      </c>
      <c r="RA28">
        <f t="shared" si="274"/>
        <v>0</v>
      </c>
      <c r="RB28">
        <f t="shared" si="275"/>
        <v>0</v>
      </c>
      <c r="RC28">
        <f t="shared" si="276"/>
        <v>0</v>
      </c>
      <c r="RD28">
        <f t="shared" si="277"/>
        <v>0</v>
      </c>
      <c r="RE28">
        <f t="shared" si="278"/>
        <v>0</v>
      </c>
      <c r="RF28">
        <f t="shared" si="279"/>
        <v>0</v>
      </c>
      <c r="RG28">
        <f t="shared" si="280"/>
        <v>0</v>
      </c>
      <c r="RH28">
        <f t="shared" si="281"/>
        <v>0</v>
      </c>
      <c r="RI28">
        <f t="shared" si="282"/>
        <v>0</v>
      </c>
      <c r="RJ28">
        <f t="shared" si="283"/>
        <v>0</v>
      </c>
      <c r="RK28">
        <f t="shared" si="284"/>
        <v>0</v>
      </c>
      <c r="RL28">
        <f t="shared" si="285"/>
        <v>0</v>
      </c>
      <c r="RM28">
        <f t="shared" si="286"/>
        <v>0</v>
      </c>
      <c r="RN28">
        <f t="shared" si="287"/>
        <v>0</v>
      </c>
      <c r="RO28">
        <f t="shared" si="288"/>
        <v>0</v>
      </c>
      <c r="RP28">
        <f t="shared" si="289"/>
        <v>0</v>
      </c>
      <c r="RQ28">
        <f t="shared" si="290"/>
        <v>0</v>
      </c>
      <c r="RR28">
        <f t="shared" si="291"/>
        <v>0</v>
      </c>
      <c r="RS28">
        <f t="shared" si="292"/>
        <v>0</v>
      </c>
      <c r="RT28">
        <f t="shared" si="293"/>
        <v>0</v>
      </c>
      <c r="RU28">
        <f t="shared" si="294"/>
        <v>0</v>
      </c>
      <c r="RV28">
        <f t="shared" si="295"/>
        <v>0</v>
      </c>
      <c r="RW28">
        <f t="shared" si="296"/>
        <v>0</v>
      </c>
      <c r="RX28">
        <f t="shared" si="297"/>
        <v>0</v>
      </c>
      <c r="RY28">
        <f t="shared" si="298"/>
        <v>0</v>
      </c>
      <c r="SA28" s="4">
        <f t="shared" si="299"/>
        <v>19.690000000000001</v>
      </c>
      <c r="SB28" s="4">
        <f t="shared" si="300"/>
        <v>6.0600000000000005</v>
      </c>
      <c r="SC28" s="4">
        <f t="shared" si="301"/>
        <v>19.96</v>
      </c>
      <c r="SD28" s="4">
        <f t="shared" si="302"/>
        <v>0</v>
      </c>
      <c r="SF28" s="4">
        <f t="shared" si="303"/>
        <v>45.71</v>
      </c>
      <c r="SI28">
        <f t="shared" si="304"/>
        <v>4.2</v>
      </c>
      <c r="SJ28">
        <f t="shared" si="305"/>
        <v>4.78</v>
      </c>
      <c r="SK28">
        <f t="shared" si="306"/>
        <v>3.33</v>
      </c>
      <c r="SL28">
        <f t="shared" si="307"/>
        <v>5.75</v>
      </c>
      <c r="SM28">
        <f t="shared" si="308"/>
        <v>5.83</v>
      </c>
      <c r="SN28">
        <f t="shared" si="309"/>
        <v>3</v>
      </c>
      <c r="SO28">
        <f t="shared" si="310"/>
        <v>3.2</v>
      </c>
      <c r="SP28">
        <f t="shared" si="311"/>
        <v>2.86</v>
      </c>
      <c r="SQ28">
        <f t="shared" si="312"/>
        <v>4.38</v>
      </c>
      <c r="SR28">
        <f t="shared" si="313"/>
        <v>3.75</v>
      </c>
      <c r="SS28">
        <f t="shared" si="314"/>
        <v>4.63</v>
      </c>
      <c r="ST28" t="str">
        <f t="shared" si="315"/>
        <v>0</v>
      </c>
      <c r="SU28" t="str">
        <f t="shared" si="316"/>
        <v>0</v>
      </c>
      <c r="SV28" t="str">
        <f t="shared" si="317"/>
        <v>0</v>
      </c>
      <c r="SW28" t="str">
        <f t="shared" si="318"/>
        <v>0</v>
      </c>
      <c r="SX28" t="str">
        <f t="shared" si="319"/>
        <v>0</v>
      </c>
      <c r="SY28" t="str">
        <f t="shared" si="320"/>
        <v>0</v>
      </c>
      <c r="SZ28" t="str">
        <f t="shared" si="321"/>
        <v>0</v>
      </c>
      <c r="TA28" t="str">
        <f t="shared" si="322"/>
        <v>0</v>
      </c>
      <c r="TB28" t="str">
        <f t="shared" si="323"/>
        <v>0</v>
      </c>
      <c r="TC28" t="str">
        <f t="shared" si="324"/>
        <v>0</v>
      </c>
      <c r="TD28" t="str">
        <f t="shared" si="325"/>
        <v>0</v>
      </c>
      <c r="TE28" t="str">
        <f t="shared" si="326"/>
        <v>0</v>
      </c>
      <c r="TF28" t="str">
        <f t="shared" si="327"/>
        <v>0</v>
      </c>
      <c r="TG28" t="str">
        <f t="shared" si="328"/>
        <v>0</v>
      </c>
      <c r="TH28" t="str">
        <f t="shared" si="329"/>
        <v>0</v>
      </c>
      <c r="TI28" t="str">
        <f t="shared" si="330"/>
        <v>0</v>
      </c>
      <c r="TJ28" t="str">
        <f t="shared" si="331"/>
        <v>0</v>
      </c>
      <c r="TK28" t="str">
        <f t="shared" si="332"/>
        <v>0</v>
      </c>
      <c r="TL28" t="str">
        <f t="shared" si="333"/>
        <v>0</v>
      </c>
      <c r="TM28" t="str">
        <f t="shared" si="334"/>
        <v>0</v>
      </c>
      <c r="TN28" t="str">
        <f t="shared" si="335"/>
        <v>0</v>
      </c>
      <c r="TO28" t="str">
        <f t="shared" si="336"/>
        <v>0</v>
      </c>
      <c r="TP28" t="str">
        <f t="shared" si="337"/>
        <v>0</v>
      </c>
      <c r="TQ28" t="str">
        <f t="shared" si="338"/>
        <v>0</v>
      </c>
      <c r="TR28" t="str">
        <f t="shared" si="339"/>
        <v>0</v>
      </c>
      <c r="TS28" t="str">
        <f t="shared" si="340"/>
        <v>0</v>
      </c>
      <c r="TT28" t="str">
        <f t="shared" si="341"/>
        <v>0</v>
      </c>
      <c r="TU28" t="str">
        <f t="shared" si="342"/>
        <v>0</v>
      </c>
      <c r="TV28" t="str">
        <f t="shared" si="343"/>
        <v>0</v>
      </c>
      <c r="TW28" t="str">
        <f t="shared" si="344"/>
        <v>0</v>
      </c>
      <c r="TX28" t="str">
        <f t="shared" si="345"/>
        <v>0</v>
      </c>
      <c r="TY28" t="str">
        <f t="shared" si="346"/>
        <v>0</v>
      </c>
      <c r="TZ28" t="str">
        <f t="shared" si="347"/>
        <v>0</v>
      </c>
      <c r="UA28" t="str">
        <f t="shared" si="348"/>
        <v>0</v>
      </c>
      <c r="UB28" t="str">
        <f t="shared" si="349"/>
        <v>0</v>
      </c>
      <c r="UC28" t="str">
        <f t="shared" si="350"/>
        <v>0</v>
      </c>
      <c r="UD28" t="str">
        <f t="shared" si="351"/>
        <v>0</v>
      </c>
      <c r="UE28" t="str">
        <f t="shared" si="352"/>
        <v>0</v>
      </c>
      <c r="UF28" t="str">
        <f t="shared" si="353"/>
        <v>0</v>
      </c>
      <c r="UG28" t="str">
        <f t="shared" si="354"/>
        <v>0</v>
      </c>
      <c r="UH28" t="str">
        <f t="shared" si="355"/>
        <v>0</v>
      </c>
      <c r="UI28" t="str">
        <f t="shared" si="356"/>
        <v>0</v>
      </c>
      <c r="UJ28" t="str">
        <f t="shared" si="357"/>
        <v>0</v>
      </c>
      <c r="UK28" t="str">
        <f t="shared" si="358"/>
        <v>0</v>
      </c>
      <c r="UL28" t="str">
        <f t="shared" si="359"/>
        <v>0</v>
      </c>
      <c r="UM28" t="str">
        <f t="shared" si="360"/>
        <v>0</v>
      </c>
      <c r="UN28" t="str">
        <f t="shared" si="361"/>
        <v>0</v>
      </c>
      <c r="UO28" t="str">
        <f t="shared" si="362"/>
        <v>0</v>
      </c>
      <c r="UP28" t="str">
        <f t="shared" si="363"/>
        <v>0</v>
      </c>
      <c r="UQ28" t="str">
        <f t="shared" si="364"/>
        <v>0</v>
      </c>
      <c r="UR28" t="str">
        <f t="shared" si="365"/>
        <v>0</v>
      </c>
      <c r="US28" t="str">
        <f t="shared" si="366"/>
        <v>0</v>
      </c>
      <c r="UT28" t="str">
        <f t="shared" si="367"/>
        <v>0</v>
      </c>
      <c r="UU28" t="str">
        <f t="shared" si="368"/>
        <v>0</v>
      </c>
      <c r="UV28" t="str">
        <f t="shared" si="369"/>
        <v>0</v>
      </c>
      <c r="UW28" t="str">
        <f t="shared" si="370"/>
        <v>0</v>
      </c>
      <c r="UX28" t="str">
        <f t="shared" si="371"/>
        <v>0</v>
      </c>
      <c r="UY28" t="str">
        <f t="shared" si="372"/>
        <v>0</v>
      </c>
      <c r="UZ28" t="str">
        <f t="shared" si="373"/>
        <v>0</v>
      </c>
      <c r="VA28" t="str">
        <f t="shared" si="374"/>
        <v>0</v>
      </c>
      <c r="VB28" t="str">
        <f t="shared" si="375"/>
        <v>0</v>
      </c>
      <c r="VC28" t="str">
        <f t="shared" si="376"/>
        <v>0</v>
      </c>
      <c r="VD28" t="str">
        <f t="shared" si="377"/>
        <v>0</v>
      </c>
      <c r="VE28" t="str">
        <f t="shared" si="378"/>
        <v>0</v>
      </c>
      <c r="VF28" t="str">
        <f t="shared" si="379"/>
        <v>0</v>
      </c>
      <c r="VG28" t="str">
        <f t="shared" si="380"/>
        <v>0</v>
      </c>
      <c r="VH28" t="str">
        <f t="shared" si="381"/>
        <v>0</v>
      </c>
      <c r="VI28" t="str">
        <f t="shared" si="382"/>
        <v>0</v>
      </c>
      <c r="VJ28" t="str">
        <f t="shared" si="383"/>
        <v>0</v>
      </c>
      <c r="VK28" t="str">
        <f t="shared" si="384"/>
        <v>0</v>
      </c>
      <c r="VL28" t="str">
        <f t="shared" si="385"/>
        <v>0</v>
      </c>
      <c r="VM28" t="str">
        <f t="shared" si="386"/>
        <v>0</v>
      </c>
      <c r="VN28" t="str">
        <f t="shared" si="387"/>
        <v>0</v>
      </c>
      <c r="VO28" t="str">
        <f t="shared" si="388"/>
        <v>0</v>
      </c>
      <c r="VQ28" s="4">
        <f t="shared" si="389"/>
        <v>34.11</v>
      </c>
      <c r="VR28" s="4">
        <f t="shared" si="390"/>
        <v>-0.70000000000000018</v>
      </c>
      <c r="VS28" s="4">
        <f t="shared" si="391"/>
        <v>48.96</v>
      </c>
      <c r="VT28" s="4">
        <f t="shared" si="392"/>
        <v>0</v>
      </c>
      <c r="VV28" s="4">
        <f t="shared" si="393"/>
        <v>82.37</v>
      </c>
      <c r="VY28">
        <f t="shared" si="394"/>
        <v>4.26</v>
      </c>
      <c r="VZ28">
        <f t="shared" si="395"/>
        <v>12.69</v>
      </c>
      <c r="WA28">
        <f t="shared" si="396"/>
        <v>2.64</v>
      </c>
      <c r="WB28">
        <f t="shared" si="397"/>
        <v>17.670000000000002</v>
      </c>
      <c r="WC28">
        <f t="shared" si="398"/>
        <v>11.64</v>
      </c>
      <c r="WD28">
        <f t="shared" si="399"/>
        <v>4.29</v>
      </c>
      <c r="WE28">
        <f t="shared" si="400"/>
        <v>0.41</v>
      </c>
      <c r="WF28">
        <f t="shared" si="401"/>
        <v>-1.1100000000000001</v>
      </c>
      <c r="WG28">
        <f t="shared" si="402"/>
        <v>10.23</v>
      </c>
      <c r="WH28">
        <f t="shared" si="403"/>
        <v>11.4</v>
      </c>
      <c r="WI28">
        <f t="shared" si="404"/>
        <v>8.25</v>
      </c>
      <c r="WJ28">
        <f t="shared" si="405"/>
        <v>0</v>
      </c>
      <c r="WK28">
        <f t="shared" si="406"/>
        <v>0</v>
      </c>
      <c r="WL28">
        <f t="shared" si="407"/>
        <v>0</v>
      </c>
      <c r="WM28">
        <f t="shared" si="408"/>
        <v>0</v>
      </c>
      <c r="WN28">
        <f t="shared" si="409"/>
        <v>0</v>
      </c>
      <c r="WO28">
        <f t="shared" si="410"/>
        <v>0</v>
      </c>
      <c r="WP28">
        <f t="shared" si="411"/>
        <v>0</v>
      </c>
      <c r="WQ28">
        <f t="shared" si="412"/>
        <v>0</v>
      </c>
      <c r="WR28">
        <f t="shared" si="413"/>
        <v>0</v>
      </c>
      <c r="WS28">
        <f t="shared" si="414"/>
        <v>0</v>
      </c>
      <c r="WT28">
        <f t="shared" si="415"/>
        <v>0</v>
      </c>
      <c r="WU28">
        <f t="shared" si="416"/>
        <v>0</v>
      </c>
      <c r="WV28">
        <f t="shared" si="417"/>
        <v>0</v>
      </c>
      <c r="WW28">
        <f t="shared" si="418"/>
        <v>0</v>
      </c>
      <c r="WX28">
        <f t="shared" si="419"/>
        <v>0</v>
      </c>
      <c r="WY28">
        <f t="shared" si="420"/>
        <v>0</v>
      </c>
      <c r="WZ28">
        <f t="shared" si="421"/>
        <v>0</v>
      </c>
      <c r="XA28">
        <f t="shared" si="422"/>
        <v>0</v>
      </c>
      <c r="XB28">
        <f t="shared" si="423"/>
        <v>0</v>
      </c>
      <c r="XC28">
        <f t="shared" si="424"/>
        <v>0</v>
      </c>
      <c r="XD28">
        <f t="shared" si="425"/>
        <v>0</v>
      </c>
      <c r="XE28">
        <f t="shared" si="426"/>
        <v>0</v>
      </c>
      <c r="XF28">
        <f t="shared" si="427"/>
        <v>0</v>
      </c>
      <c r="XG28">
        <f t="shared" si="428"/>
        <v>0</v>
      </c>
      <c r="XH28">
        <f t="shared" si="429"/>
        <v>0</v>
      </c>
      <c r="XI28">
        <f t="shared" si="430"/>
        <v>0</v>
      </c>
      <c r="XJ28">
        <f t="shared" si="431"/>
        <v>0</v>
      </c>
      <c r="XK28">
        <f t="shared" si="432"/>
        <v>0</v>
      </c>
      <c r="XL28">
        <f t="shared" si="433"/>
        <v>0</v>
      </c>
      <c r="XM28">
        <f t="shared" si="434"/>
        <v>0</v>
      </c>
      <c r="XN28">
        <f t="shared" si="435"/>
        <v>0</v>
      </c>
      <c r="XO28">
        <f t="shared" si="436"/>
        <v>0</v>
      </c>
      <c r="XP28">
        <f t="shared" si="437"/>
        <v>0</v>
      </c>
      <c r="XQ28">
        <f t="shared" si="438"/>
        <v>0</v>
      </c>
      <c r="XR28">
        <f t="shared" si="439"/>
        <v>0</v>
      </c>
      <c r="XS28">
        <f t="shared" si="440"/>
        <v>0</v>
      </c>
      <c r="XT28">
        <f t="shared" si="441"/>
        <v>0</v>
      </c>
      <c r="XU28">
        <f t="shared" si="442"/>
        <v>0</v>
      </c>
      <c r="XV28">
        <f t="shared" si="443"/>
        <v>0</v>
      </c>
      <c r="XW28">
        <f t="shared" si="444"/>
        <v>0</v>
      </c>
      <c r="XX28">
        <f t="shared" si="445"/>
        <v>0</v>
      </c>
      <c r="XY28">
        <f t="shared" si="446"/>
        <v>0</v>
      </c>
      <c r="XZ28">
        <f t="shared" si="447"/>
        <v>0</v>
      </c>
      <c r="YA28">
        <f t="shared" si="448"/>
        <v>0</v>
      </c>
      <c r="YB28">
        <f t="shared" si="449"/>
        <v>0</v>
      </c>
      <c r="YC28">
        <f t="shared" si="450"/>
        <v>0</v>
      </c>
      <c r="YD28">
        <f t="shared" si="451"/>
        <v>0</v>
      </c>
      <c r="YE28">
        <f t="shared" si="452"/>
        <v>0</v>
      </c>
      <c r="YF28">
        <f t="shared" si="453"/>
        <v>0</v>
      </c>
      <c r="YG28">
        <f t="shared" si="454"/>
        <v>0</v>
      </c>
      <c r="YH28">
        <f t="shared" si="455"/>
        <v>0</v>
      </c>
      <c r="YI28">
        <f t="shared" si="456"/>
        <v>0</v>
      </c>
      <c r="YJ28">
        <f t="shared" si="457"/>
        <v>0</v>
      </c>
      <c r="YK28">
        <f t="shared" si="458"/>
        <v>0</v>
      </c>
      <c r="YL28">
        <f t="shared" si="459"/>
        <v>0</v>
      </c>
      <c r="YM28">
        <f t="shared" si="460"/>
        <v>0</v>
      </c>
      <c r="YN28">
        <f t="shared" si="461"/>
        <v>0</v>
      </c>
      <c r="YO28">
        <f t="shared" si="462"/>
        <v>0</v>
      </c>
      <c r="YP28">
        <f t="shared" si="463"/>
        <v>0</v>
      </c>
      <c r="YQ28">
        <f t="shared" si="464"/>
        <v>0</v>
      </c>
      <c r="YR28">
        <f t="shared" si="465"/>
        <v>0</v>
      </c>
      <c r="YS28">
        <f t="shared" si="466"/>
        <v>0</v>
      </c>
      <c r="YT28">
        <f t="shared" si="467"/>
        <v>0</v>
      </c>
      <c r="YU28">
        <f t="shared" si="468"/>
        <v>0</v>
      </c>
      <c r="YV28">
        <f t="shared" si="469"/>
        <v>0</v>
      </c>
      <c r="YW28">
        <f t="shared" si="470"/>
        <v>0</v>
      </c>
      <c r="YX28">
        <f t="shared" si="471"/>
        <v>0</v>
      </c>
      <c r="YY28">
        <f t="shared" si="472"/>
        <v>0</v>
      </c>
      <c r="YZ28">
        <f t="shared" si="473"/>
        <v>0</v>
      </c>
      <c r="ZA28">
        <f t="shared" si="474"/>
        <v>0</v>
      </c>
      <c r="ZB28">
        <f t="shared" si="475"/>
        <v>0</v>
      </c>
      <c r="ZC28">
        <f t="shared" si="476"/>
        <v>0</v>
      </c>
      <c r="ZD28">
        <f t="shared" si="477"/>
        <v>0</v>
      </c>
      <c r="ZE28">
        <f t="shared" si="478"/>
        <v>0</v>
      </c>
      <c r="ZG28" s="4">
        <f t="shared" si="479"/>
        <v>393</v>
      </c>
      <c r="ZH28" s="4">
        <f t="shared" si="480"/>
        <v>184</v>
      </c>
      <c r="ZI28" s="4">
        <f t="shared" si="481"/>
        <v>244</v>
      </c>
      <c r="ZJ28" s="4">
        <f t="shared" si="482"/>
        <v>0</v>
      </c>
      <c r="ZL28" s="4">
        <f t="shared" si="483"/>
        <v>821</v>
      </c>
      <c r="ZO28">
        <f t="shared" si="484"/>
        <v>81</v>
      </c>
      <c r="ZP28">
        <f t="shared" si="485"/>
        <v>51</v>
      </c>
      <c r="ZQ28">
        <f t="shared" si="486"/>
        <v>88</v>
      </c>
      <c r="ZR28">
        <f t="shared" si="487"/>
        <v>51</v>
      </c>
      <c r="ZS28">
        <f t="shared" si="488"/>
        <v>54</v>
      </c>
      <c r="ZT28">
        <f t="shared" si="489"/>
        <v>98</v>
      </c>
      <c r="ZU28">
        <f t="shared" si="490"/>
        <v>96</v>
      </c>
      <c r="ZV28">
        <f t="shared" si="491"/>
        <v>88</v>
      </c>
      <c r="ZW28">
        <f t="shared" si="492"/>
        <v>75</v>
      </c>
      <c r="ZX28">
        <f t="shared" si="493"/>
        <v>69</v>
      </c>
      <c r="ZY28">
        <f t="shared" si="494"/>
        <v>70</v>
      </c>
      <c r="ZZ28">
        <f t="shared" si="495"/>
        <v>0</v>
      </c>
      <c r="AAA28">
        <f t="shared" si="496"/>
        <v>0</v>
      </c>
      <c r="AAB28">
        <f t="shared" si="497"/>
        <v>0</v>
      </c>
      <c r="AAC28">
        <f t="shared" si="498"/>
        <v>0</v>
      </c>
      <c r="AAD28">
        <f t="shared" si="499"/>
        <v>0</v>
      </c>
      <c r="AAE28">
        <f t="shared" si="500"/>
        <v>0</v>
      </c>
      <c r="AAF28">
        <f t="shared" si="501"/>
        <v>0</v>
      </c>
      <c r="AAG28">
        <f t="shared" si="502"/>
        <v>0</v>
      </c>
      <c r="AAH28">
        <f t="shared" si="503"/>
        <v>0</v>
      </c>
      <c r="AAI28">
        <f t="shared" si="504"/>
        <v>0</v>
      </c>
      <c r="AAJ28">
        <f t="shared" si="505"/>
        <v>0</v>
      </c>
      <c r="AAK28">
        <f t="shared" si="506"/>
        <v>0</v>
      </c>
      <c r="AAL28">
        <f t="shared" si="507"/>
        <v>0</v>
      </c>
      <c r="AAM28">
        <f t="shared" si="508"/>
        <v>0</v>
      </c>
      <c r="AAN28">
        <f t="shared" si="509"/>
        <v>0</v>
      </c>
      <c r="AAO28">
        <f t="shared" si="510"/>
        <v>0</v>
      </c>
      <c r="AAP28">
        <f t="shared" si="511"/>
        <v>0</v>
      </c>
      <c r="AAQ28">
        <f t="shared" si="512"/>
        <v>0</v>
      </c>
      <c r="AAR28">
        <f t="shared" si="513"/>
        <v>0</v>
      </c>
      <c r="AAS28">
        <f t="shared" si="514"/>
        <v>0</v>
      </c>
      <c r="AAT28">
        <f t="shared" si="515"/>
        <v>0</v>
      </c>
      <c r="AAU28">
        <f t="shared" si="516"/>
        <v>0</v>
      </c>
      <c r="AAV28">
        <f t="shared" si="517"/>
        <v>0</v>
      </c>
      <c r="AAW28">
        <f t="shared" si="518"/>
        <v>0</v>
      </c>
      <c r="AAX28">
        <f t="shared" si="519"/>
        <v>0</v>
      </c>
      <c r="AAY28">
        <f t="shared" si="520"/>
        <v>0</v>
      </c>
      <c r="AAZ28">
        <f t="shared" si="521"/>
        <v>0</v>
      </c>
      <c r="ABA28">
        <f t="shared" si="522"/>
        <v>0</v>
      </c>
      <c r="ABB28">
        <f t="shared" si="523"/>
        <v>0</v>
      </c>
      <c r="ABC28">
        <f t="shared" si="524"/>
        <v>0</v>
      </c>
      <c r="ABD28">
        <f t="shared" si="525"/>
        <v>0</v>
      </c>
      <c r="ABE28">
        <f t="shared" si="526"/>
        <v>0</v>
      </c>
      <c r="ABF28">
        <f t="shared" si="527"/>
        <v>0</v>
      </c>
      <c r="ABG28">
        <f t="shared" si="528"/>
        <v>0</v>
      </c>
      <c r="ABH28">
        <f t="shared" si="529"/>
        <v>0</v>
      </c>
      <c r="ABI28">
        <f t="shared" si="530"/>
        <v>0</v>
      </c>
      <c r="ABJ28">
        <f t="shared" si="531"/>
        <v>0</v>
      </c>
      <c r="ABK28">
        <f t="shared" si="532"/>
        <v>0</v>
      </c>
      <c r="ABL28">
        <f t="shared" si="533"/>
        <v>0</v>
      </c>
      <c r="ABM28">
        <f t="shared" si="534"/>
        <v>0</v>
      </c>
      <c r="ABN28">
        <f t="shared" si="535"/>
        <v>0</v>
      </c>
      <c r="ABO28">
        <f t="shared" si="536"/>
        <v>0</v>
      </c>
      <c r="ABP28">
        <f t="shared" si="537"/>
        <v>0</v>
      </c>
      <c r="ABQ28">
        <f t="shared" si="538"/>
        <v>0</v>
      </c>
      <c r="ABR28">
        <f t="shared" si="539"/>
        <v>0</v>
      </c>
      <c r="ABS28">
        <f t="shared" si="540"/>
        <v>0</v>
      </c>
      <c r="ABT28">
        <f t="shared" si="541"/>
        <v>0</v>
      </c>
      <c r="ABU28">
        <f t="shared" si="542"/>
        <v>0</v>
      </c>
      <c r="ABV28">
        <f t="shared" si="543"/>
        <v>0</v>
      </c>
      <c r="ABW28">
        <f t="shared" si="544"/>
        <v>0</v>
      </c>
      <c r="ABX28">
        <f t="shared" si="545"/>
        <v>0</v>
      </c>
      <c r="ABY28">
        <f t="shared" si="546"/>
        <v>0</v>
      </c>
      <c r="ABZ28">
        <f t="shared" si="547"/>
        <v>0</v>
      </c>
      <c r="ACA28">
        <f t="shared" si="548"/>
        <v>0</v>
      </c>
      <c r="ACB28">
        <f t="shared" si="549"/>
        <v>0</v>
      </c>
      <c r="ACC28">
        <f t="shared" si="550"/>
        <v>0</v>
      </c>
      <c r="ACD28">
        <f t="shared" si="551"/>
        <v>0</v>
      </c>
      <c r="ACE28">
        <f t="shared" si="552"/>
        <v>0</v>
      </c>
      <c r="ACF28">
        <f t="shared" si="553"/>
        <v>0</v>
      </c>
      <c r="ACG28">
        <f t="shared" si="554"/>
        <v>0</v>
      </c>
      <c r="ACH28">
        <f t="shared" si="555"/>
        <v>0</v>
      </c>
      <c r="ACI28">
        <f t="shared" si="556"/>
        <v>0</v>
      </c>
      <c r="ACJ28">
        <f t="shared" si="557"/>
        <v>0</v>
      </c>
      <c r="ACK28">
        <f t="shared" si="558"/>
        <v>0</v>
      </c>
      <c r="ACL28">
        <f t="shared" si="559"/>
        <v>0</v>
      </c>
      <c r="ACM28">
        <f t="shared" si="560"/>
        <v>0</v>
      </c>
      <c r="ACN28">
        <f t="shared" si="561"/>
        <v>0</v>
      </c>
      <c r="ACO28">
        <f t="shared" si="562"/>
        <v>0</v>
      </c>
      <c r="ACP28">
        <f t="shared" si="563"/>
        <v>0</v>
      </c>
      <c r="ACQ28">
        <f t="shared" si="564"/>
        <v>0</v>
      </c>
      <c r="ACR28">
        <f t="shared" si="565"/>
        <v>0</v>
      </c>
      <c r="ACS28">
        <f t="shared" si="566"/>
        <v>0</v>
      </c>
      <c r="ACT28">
        <f t="shared" si="567"/>
        <v>0</v>
      </c>
      <c r="ACU28">
        <f t="shared" si="568"/>
        <v>0</v>
      </c>
      <c r="ACW28" s="4">
        <f t="shared" si="569"/>
        <v>327.29999999999995</v>
      </c>
      <c r="ACX28" s="4">
        <f t="shared" si="570"/>
        <v>56.6</v>
      </c>
      <c r="ACY28" s="4">
        <f t="shared" si="571"/>
        <v>362.6</v>
      </c>
      <c r="ACZ28" s="4">
        <f t="shared" si="572"/>
        <v>0</v>
      </c>
      <c r="ADA28" s="88">
        <f t="shared" si="573"/>
        <v>5.3197744313081543</v>
      </c>
      <c r="ADB28" s="4">
        <f t="shared" si="574"/>
        <v>746.5</v>
      </c>
      <c r="ADC28" s="5">
        <f t="shared" si="575"/>
        <v>8.0907354424675137</v>
      </c>
      <c r="ADD28" s="5">
        <f t="shared" si="576"/>
        <v>9.5210293561148109</v>
      </c>
      <c r="ADE28">
        <f t="shared" si="577"/>
        <v>129.69999999999999</v>
      </c>
      <c r="ADF28">
        <f t="shared" si="578"/>
        <v>100</v>
      </c>
      <c r="ADG28">
        <f t="shared" si="579"/>
        <v>50.9</v>
      </c>
      <c r="ADH28">
        <f t="shared" si="580"/>
        <v>33.799999999999997</v>
      </c>
      <c r="ADI28">
        <f t="shared" si="581"/>
        <v>83.7</v>
      </c>
      <c r="ADJ28">
        <f t="shared" si="582"/>
        <v>0</v>
      </c>
      <c r="ADK28">
        <f t="shared" si="583"/>
        <v>29.1</v>
      </c>
      <c r="ADL28">
        <f t="shared" si="584"/>
        <v>27.5</v>
      </c>
      <c r="ADM28">
        <f t="shared" si="585"/>
        <v>46.7</v>
      </c>
      <c r="ADN28">
        <f t="shared" si="586"/>
        <v>149.6</v>
      </c>
      <c r="ADO28">
        <f t="shared" si="587"/>
        <v>95.5</v>
      </c>
      <c r="ADP28">
        <f t="shared" si="588"/>
        <v>0</v>
      </c>
      <c r="ADQ28">
        <f t="shared" si="589"/>
        <v>0</v>
      </c>
      <c r="ADR28">
        <f t="shared" si="590"/>
        <v>0</v>
      </c>
      <c r="ADS28">
        <f t="shared" si="591"/>
        <v>0</v>
      </c>
      <c r="ADT28">
        <f t="shared" si="592"/>
        <v>0</v>
      </c>
      <c r="ADU28">
        <f t="shared" si="593"/>
        <v>0</v>
      </c>
      <c r="ADV28">
        <f t="shared" si="594"/>
        <v>0</v>
      </c>
      <c r="ADW28">
        <f t="shared" si="595"/>
        <v>0</v>
      </c>
      <c r="ADX28">
        <f t="shared" si="596"/>
        <v>0</v>
      </c>
      <c r="ADY28">
        <f t="shared" si="597"/>
        <v>0</v>
      </c>
      <c r="ADZ28">
        <f t="shared" si="598"/>
        <v>0</v>
      </c>
      <c r="AEA28">
        <f t="shared" si="599"/>
        <v>0</v>
      </c>
      <c r="AEB28">
        <f t="shared" si="600"/>
        <v>0</v>
      </c>
      <c r="AEC28">
        <f t="shared" si="601"/>
        <v>0</v>
      </c>
      <c r="AED28">
        <f t="shared" si="602"/>
        <v>0</v>
      </c>
      <c r="AEE28">
        <f t="shared" si="603"/>
        <v>0</v>
      </c>
      <c r="AEF28">
        <f t="shared" si="604"/>
        <v>0</v>
      </c>
      <c r="AEG28">
        <f t="shared" si="605"/>
        <v>0</v>
      </c>
      <c r="AEH28">
        <f t="shared" si="606"/>
        <v>0</v>
      </c>
      <c r="AEI28">
        <f t="shared" si="607"/>
        <v>0</v>
      </c>
      <c r="AEJ28">
        <f t="shared" si="608"/>
        <v>0</v>
      </c>
      <c r="AEK28">
        <f t="shared" si="609"/>
        <v>0</v>
      </c>
      <c r="AEL28">
        <f t="shared" si="610"/>
        <v>0</v>
      </c>
      <c r="AEM28">
        <f t="shared" si="611"/>
        <v>0</v>
      </c>
      <c r="AEN28">
        <f t="shared" si="612"/>
        <v>0</v>
      </c>
      <c r="AEO28">
        <f t="shared" si="613"/>
        <v>0</v>
      </c>
      <c r="AEP28">
        <f t="shared" si="614"/>
        <v>0</v>
      </c>
      <c r="AEQ28">
        <f t="shared" si="615"/>
        <v>0</v>
      </c>
      <c r="AER28">
        <f t="shared" si="616"/>
        <v>0</v>
      </c>
      <c r="AES28">
        <f t="shared" si="617"/>
        <v>0</v>
      </c>
      <c r="AET28">
        <f t="shared" si="618"/>
        <v>0</v>
      </c>
      <c r="AEU28">
        <f t="shared" si="619"/>
        <v>0</v>
      </c>
      <c r="AEV28">
        <f t="shared" si="620"/>
        <v>0</v>
      </c>
      <c r="AEW28">
        <f t="shared" si="621"/>
        <v>0</v>
      </c>
      <c r="AEX28">
        <f t="shared" si="622"/>
        <v>0</v>
      </c>
      <c r="AEY28">
        <f t="shared" si="623"/>
        <v>0</v>
      </c>
      <c r="AEZ28">
        <f t="shared" si="624"/>
        <v>0</v>
      </c>
      <c r="AFA28">
        <f t="shared" si="625"/>
        <v>0</v>
      </c>
      <c r="AFB28">
        <f t="shared" si="626"/>
        <v>0</v>
      </c>
      <c r="AFC28">
        <f t="shared" si="627"/>
        <v>0</v>
      </c>
      <c r="AFD28">
        <f t="shared" si="628"/>
        <v>0</v>
      </c>
      <c r="AFE28">
        <f t="shared" si="629"/>
        <v>0</v>
      </c>
      <c r="AFF28">
        <f t="shared" si="630"/>
        <v>0</v>
      </c>
      <c r="AFG28">
        <f t="shared" si="631"/>
        <v>0</v>
      </c>
      <c r="AFH28">
        <f t="shared" si="632"/>
        <v>0</v>
      </c>
      <c r="AFI28">
        <f t="shared" si="633"/>
        <v>0</v>
      </c>
      <c r="AFJ28">
        <f t="shared" si="634"/>
        <v>0</v>
      </c>
      <c r="AFK28">
        <f t="shared" si="635"/>
        <v>0</v>
      </c>
      <c r="AFL28">
        <f t="shared" si="636"/>
        <v>0</v>
      </c>
      <c r="AFM28">
        <f t="shared" si="637"/>
        <v>0</v>
      </c>
      <c r="AFN28">
        <f t="shared" si="638"/>
        <v>0</v>
      </c>
      <c r="AFO28">
        <f t="shared" si="639"/>
        <v>0</v>
      </c>
      <c r="AFP28">
        <f t="shared" si="640"/>
        <v>0</v>
      </c>
      <c r="AFQ28">
        <f t="shared" si="641"/>
        <v>0</v>
      </c>
      <c r="AFR28">
        <f t="shared" si="642"/>
        <v>0</v>
      </c>
      <c r="AFS28">
        <f t="shared" si="643"/>
        <v>0</v>
      </c>
      <c r="AFT28">
        <f t="shared" si="644"/>
        <v>0</v>
      </c>
      <c r="AFU28">
        <f t="shared" si="645"/>
        <v>0</v>
      </c>
      <c r="AFV28">
        <f t="shared" si="646"/>
        <v>0</v>
      </c>
      <c r="AFW28">
        <f t="shared" si="647"/>
        <v>0</v>
      </c>
      <c r="AFX28">
        <f t="shared" si="648"/>
        <v>0</v>
      </c>
      <c r="AFY28">
        <f t="shared" si="649"/>
        <v>0</v>
      </c>
      <c r="AFZ28">
        <f t="shared" si="650"/>
        <v>0</v>
      </c>
      <c r="AGA28">
        <f t="shared" si="651"/>
        <v>0</v>
      </c>
      <c r="AGB28">
        <f t="shared" si="652"/>
        <v>0</v>
      </c>
      <c r="AGC28">
        <f t="shared" si="653"/>
        <v>0</v>
      </c>
      <c r="AGD28">
        <f t="shared" si="654"/>
        <v>0</v>
      </c>
      <c r="AGE28">
        <f t="shared" si="655"/>
        <v>0</v>
      </c>
      <c r="AGF28">
        <f t="shared" si="656"/>
        <v>0</v>
      </c>
      <c r="AGG28">
        <f t="shared" si="657"/>
        <v>0</v>
      </c>
      <c r="AGH28">
        <f t="shared" si="658"/>
        <v>0</v>
      </c>
      <c r="AGI28">
        <f t="shared" si="659"/>
        <v>0</v>
      </c>
      <c r="AGJ28">
        <f t="shared" si="660"/>
        <v>0</v>
      </c>
      <c r="AGK28">
        <f t="shared" si="661"/>
        <v>0</v>
      </c>
      <c r="AGM28" s="88">
        <f t="shared" si="662"/>
        <v>75</v>
      </c>
      <c r="AGN28" s="88">
        <v>75</v>
      </c>
      <c r="AGO28">
        <v>3</v>
      </c>
      <c r="AGP28">
        <f t="shared" si="663"/>
        <v>3</v>
      </c>
      <c r="AGQ28">
        <f t="shared" si="664"/>
        <v>3</v>
      </c>
      <c r="AGR28">
        <f t="shared" si="665"/>
        <v>3</v>
      </c>
      <c r="AGS28">
        <f t="shared" si="666"/>
        <v>9</v>
      </c>
      <c r="AGT28">
        <f t="shared" si="667"/>
        <v>9</v>
      </c>
      <c r="AGU28">
        <f t="shared" si="668"/>
        <v>3</v>
      </c>
      <c r="AGV28">
        <f t="shared" si="669"/>
        <v>6</v>
      </c>
      <c r="AGW28">
        <f t="shared" si="670"/>
        <v>3</v>
      </c>
      <c r="AGX28">
        <f t="shared" si="671"/>
        <v>3</v>
      </c>
      <c r="AGY28">
        <f t="shared" si="672"/>
        <v>3</v>
      </c>
      <c r="AGZ28">
        <f t="shared" si="673"/>
        <v>1</v>
      </c>
      <c r="AHA28">
        <f t="shared" si="674"/>
        <v>0</v>
      </c>
      <c r="AHB28">
        <f t="shared" si="675"/>
        <v>0</v>
      </c>
      <c r="AHC28">
        <f t="shared" si="676"/>
        <v>0</v>
      </c>
      <c r="AHD28">
        <f t="shared" si="677"/>
        <v>0</v>
      </c>
      <c r="AHE28">
        <f t="shared" si="678"/>
        <v>0</v>
      </c>
      <c r="AHF28">
        <f t="shared" si="679"/>
        <v>0</v>
      </c>
      <c r="AHG28">
        <f t="shared" si="680"/>
        <v>0</v>
      </c>
      <c r="AHH28">
        <f t="shared" si="681"/>
        <v>0</v>
      </c>
      <c r="AHI28">
        <f t="shared" si="682"/>
        <v>0</v>
      </c>
      <c r="AHJ28">
        <f t="shared" si="683"/>
        <v>0</v>
      </c>
      <c r="AHK28">
        <f t="shared" si="684"/>
        <v>0</v>
      </c>
      <c r="AHL28">
        <f t="shared" si="685"/>
        <v>0</v>
      </c>
      <c r="AHM28">
        <f t="shared" si="686"/>
        <v>0</v>
      </c>
      <c r="AHN28">
        <f t="shared" si="687"/>
        <v>0</v>
      </c>
      <c r="AHO28">
        <f t="shared" si="688"/>
        <v>0</v>
      </c>
      <c r="AHP28">
        <f t="shared" si="689"/>
        <v>0</v>
      </c>
      <c r="AHQ28">
        <f t="shared" si="690"/>
        <v>0</v>
      </c>
      <c r="AHR28">
        <f t="shared" si="691"/>
        <v>0</v>
      </c>
      <c r="AHS28">
        <f t="shared" si="692"/>
        <v>0</v>
      </c>
      <c r="AHT28">
        <f t="shared" si="693"/>
        <v>0</v>
      </c>
      <c r="AHU28">
        <f t="shared" si="694"/>
        <v>0</v>
      </c>
      <c r="AHV28">
        <f t="shared" si="695"/>
        <v>0</v>
      </c>
      <c r="AHW28">
        <f t="shared" si="696"/>
        <v>0</v>
      </c>
      <c r="AHX28">
        <f t="shared" si="697"/>
        <v>0</v>
      </c>
      <c r="AHY28">
        <f t="shared" si="698"/>
        <v>0</v>
      </c>
      <c r="AHZ28">
        <f t="shared" si="699"/>
        <v>0</v>
      </c>
      <c r="AIA28">
        <f t="shared" si="700"/>
        <v>0</v>
      </c>
      <c r="AIB28">
        <f t="shared" si="701"/>
        <v>0</v>
      </c>
      <c r="AIC28">
        <f t="shared" si="702"/>
        <v>0</v>
      </c>
      <c r="AID28">
        <f t="shared" si="703"/>
        <v>0</v>
      </c>
      <c r="AIE28">
        <f t="shared" si="704"/>
        <v>0</v>
      </c>
      <c r="AIF28">
        <f t="shared" si="705"/>
        <v>0</v>
      </c>
      <c r="AIG28">
        <f t="shared" si="706"/>
        <v>0</v>
      </c>
      <c r="AIH28">
        <f t="shared" si="707"/>
        <v>0</v>
      </c>
      <c r="AII28">
        <f t="shared" si="708"/>
        <v>0</v>
      </c>
      <c r="AIJ28">
        <f t="shared" si="709"/>
        <v>0</v>
      </c>
      <c r="AIK28">
        <f t="shared" si="710"/>
        <v>0</v>
      </c>
      <c r="AIL28">
        <f t="shared" si="711"/>
        <v>0</v>
      </c>
      <c r="AIM28">
        <f t="shared" si="712"/>
        <v>0</v>
      </c>
      <c r="AIN28">
        <f t="shared" si="713"/>
        <v>0</v>
      </c>
      <c r="AIO28">
        <f t="shared" si="714"/>
        <v>0</v>
      </c>
      <c r="AIP28">
        <f t="shared" si="715"/>
        <v>0</v>
      </c>
      <c r="AIQ28">
        <f t="shared" si="716"/>
        <v>0</v>
      </c>
      <c r="AIR28">
        <f t="shared" si="717"/>
        <v>0</v>
      </c>
      <c r="AIS28">
        <f t="shared" si="718"/>
        <v>0</v>
      </c>
      <c r="AIT28">
        <f t="shared" si="719"/>
        <v>0</v>
      </c>
      <c r="AIU28">
        <f t="shared" si="720"/>
        <v>0</v>
      </c>
      <c r="AIV28">
        <f t="shared" si="721"/>
        <v>0</v>
      </c>
      <c r="AIW28">
        <f t="shared" si="722"/>
        <v>0</v>
      </c>
      <c r="AIX28">
        <f t="shared" si="723"/>
        <v>0</v>
      </c>
      <c r="AIY28">
        <f t="shared" si="724"/>
        <v>0</v>
      </c>
      <c r="AIZ28">
        <f t="shared" si="725"/>
        <v>0</v>
      </c>
      <c r="AJA28">
        <f t="shared" si="726"/>
        <v>0</v>
      </c>
      <c r="AJB28">
        <f t="shared" si="727"/>
        <v>0</v>
      </c>
      <c r="AJC28">
        <f t="shared" si="728"/>
        <v>0</v>
      </c>
      <c r="AJD28">
        <f t="shared" si="729"/>
        <v>0</v>
      </c>
      <c r="AJE28">
        <f t="shared" si="730"/>
        <v>0</v>
      </c>
      <c r="AJF28">
        <f t="shared" si="731"/>
        <v>0</v>
      </c>
      <c r="AJG28">
        <f t="shared" si="732"/>
        <v>0</v>
      </c>
      <c r="AJH28">
        <f t="shared" si="733"/>
        <v>0</v>
      </c>
      <c r="AJI28">
        <f t="shared" si="734"/>
        <v>0</v>
      </c>
      <c r="AJJ28">
        <f t="shared" si="735"/>
        <v>0</v>
      </c>
      <c r="AJK28">
        <f t="shared" si="736"/>
        <v>0</v>
      </c>
      <c r="AJL28">
        <f t="shared" si="737"/>
        <v>0</v>
      </c>
      <c r="AJM28">
        <f t="shared" si="738"/>
        <v>0</v>
      </c>
      <c r="AJN28">
        <f t="shared" si="739"/>
        <v>0</v>
      </c>
      <c r="AJO28">
        <f t="shared" si="740"/>
        <v>0</v>
      </c>
      <c r="AJP28">
        <f t="shared" si="741"/>
        <v>0</v>
      </c>
      <c r="AJQ28">
        <f t="shared" si="742"/>
        <v>0</v>
      </c>
      <c r="AJR28">
        <f t="shared" si="743"/>
        <v>0</v>
      </c>
      <c r="AJS28">
        <f t="shared" si="744"/>
        <v>0</v>
      </c>
      <c r="AJT28">
        <f t="shared" si="745"/>
        <v>0</v>
      </c>
      <c r="AJU28">
        <f t="shared" si="746"/>
        <v>0</v>
      </c>
      <c r="AJV28">
        <f t="shared" si="747"/>
        <v>0</v>
      </c>
      <c r="AJX28">
        <v>56</v>
      </c>
      <c r="AJY28">
        <v>1</v>
      </c>
      <c r="AJZ28">
        <v>1</v>
      </c>
      <c r="AKA28">
        <f t="shared" si="748"/>
        <v>2</v>
      </c>
      <c r="AKB28">
        <f t="shared" si="749"/>
        <v>1</v>
      </c>
      <c r="AKC28">
        <f t="shared" si="750"/>
        <v>2</v>
      </c>
      <c r="AKD28">
        <f t="shared" si="751"/>
        <v>4</v>
      </c>
      <c r="AKE28">
        <f t="shared" si="752"/>
        <v>4</v>
      </c>
      <c r="AKF28">
        <f t="shared" si="753"/>
        <v>1</v>
      </c>
      <c r="AKG28">
        <f t="shared" si="754"/>
        <v>1</v>
      </c>
      <c r="AKH28">
        <f t="shared" si="755"/>
        <v>2</v>
      </c>
      <c r="AKI28">
        <f t="shared" si="756"/>
        <v>0</v>
      </c>
      <c r="AKJ28">
        <f t="shared" si="757"/>
        <v>0</v>
      </c>
      <c r="AKK28">
        <f t="shared" si="758"/>
        <v>0</v>
      </c>
      <c r="AKL28">
        <f t="shared" si="759"/>
        <v>0</v>
      </c>
      <c r="AKM28">
        <f t="shared" si="760"/>
        <v>0</v>
      </c>
      <c r="AKN28">
        <f t="shared" si="761"/>
        <v>0</v>
      </c>
      <c r="AKO28">
        <f t="shared" si="762"/>
        <v>0</v>
      </c>
      <c r="AKP28">
        <f t="shared" si="763"/>
        <v>0</v>
      </c>
      <c r="AKQ28">
        <f t="shared" si="764"/>
        <v>0</v>
      </c>
      <c r="AKR28">
        <f t="shared" si="765"/>
        <v>0</v>
      </c>
      <c r="AKS28">
        <f t="shared" si="766"/>
        <v>0</v>
      </c>
      <c r="AKT28">
        <f t="shared" si="767"/>
        <v>0</v>
      </c>
      <c r="AKU28">
        <f t="shared" si="768"/>
        <v>0</v>
      </c>
      <c r="AKV28">
        <f t="shared" si="769"/>
        <v>0</v>
      </c>
      <c r="AKW28">
        <f t="shared" si="770"/>
        <v>0</v>
      </c>
      <c r="AKX28">
        <f t="shared" si="771"/>
        <v>0</v>
      </c>
      <c r="AKY28">
        <f t="shared" si="772"/>
        <v>0</v>
      </c>
      <c r="AKZ28">
        <f t="shared" si="773"/>
        <v>0</v>
      </c>
      <c r="ALA28">
        <f t="shared" si="774"/>
        <v>0</v>
      </c>
      <c r="ALB28">
        <f t="shared" si="775"/>
        <v>0</v>
      </c>
      <c r="ALC28">
        <f t="shared" si="776"/>
        <v>0</v>
      </c>
      <c r="ALD28">
        <f t="shared" si="777"/>
        <v>0</v>
      </c>
      <c r="ALE28">
        <f t="shared" si="778"/>
        <v>0</v>
      </c>
      <c r="ALF28">
        <f t="shared" si="779"/>
        <v>0</v>
      </c>
      <c r="ALG28">
        <f t="shared" si="780"/>
        <v>0</v>
      </c>
      <c r="ALH28">
        <f t="shared" si="781"/>
        <v>0</v>
      </c>
      <c r="ALI28">
        <f t="shared" si="782"/>
        <v>0</v>
      </c>
      <c r="ALJ28">
        <f t="shared" si="783"/>
        <v>0</v>
      </c>
      <c r="ALK28">
        <f t="shared" si="784"/>
        <v>0</v>
      </c>
      <c r="ALL28">
        <f t="shared" si="785"/>
        <v>0</v>
      </c>
      <c r="ALM28">
        <f t="shared" si="786"/>
        <v>0</v>
      </c>
      <c r="ALN28">
        <f t="shared" si="787"/>
        <v>0</v>
      </c>
      <c r="ALO28">
        <f t="shared" si="788"/>
        <v>0</v>
      </c>
      <c r="ALP28">
        <f t="shared" si="789"/>
        <v>0</v>
      </c>
      <c r="ALQ28">
        <f t="shared" si="790"/>
        <v>0</v>
      </c>
      <c r="ALR28">
        <f t="shared" si="791"/>
        <v>0</v>
      </c>
      <c r="ALS28">
        <f t="shared" si="792"/>
        <v>0</v>
      </c>
      <c r="ALT28">
        <f t="shared" si="793"/>
        <v>0</v>
      </c>
      <c r="ALU28">
        <f t="shared" si="794"/>
        <v>0</v>
      </c>
      <c r="ALV28">
        <f t="shared" si="795"/>
        <v>0</v>
      </c>
      <c r="ALW28">
        <f t="shared" si="796"/>
        <v>0</v>
      </c>
      <c r="ALX28">
        <f t="shared" si="797"/>
        <v>0</v>
      </c>
      <c r="ALY28">
        <f t="shared" si="798"/>
        <v>0</v>
      </c>
      <c r="ALZ28">
        <f t="shared" si="799"/>
        <v>0</v>
      </c>
      <c r="AMA28">
        <f t="shared" si="800"/>
        <v>0</v>
      </c>
      <c r="AMB28">
        <f t="shared" si="801"/>
        <v>0</v>
      </c>
      <c r="AMC28">
        <f t="shared" si="802"/>
        <v>0</v>
      </c>
      <c r="AMD28">
        <f t="shared" si="803"/>
        <v>0</v>
      </c>
      <c r="AME28">
        <f t="shared" si="804"/>
        <v>0</v>
      </c>
      <c r="AMF28">
        <f t="shared" si="805"/>
        <v>0</v>
      </c>
      <c r="AMG28">
        <f t="shared" si="806"/>
        <v>0</v>
      </c>
      <c r="AMH28">
        <f t="shared" si="807"/>
        <v>0</v>
      </c>
      <c r="AMI28">
        <f t="shared" si="808"/>
        <v>0</v>
      </c>
      <c r="AMJ28">
        <f t="shared" si="809"/>
        <v>0</v>
      </c>
      <c r="AMK28">
        <f t="shared" si="810"/>
        <v>0</v>
      </c>
      <c r="AML28">
        <f t="shared" si="811"/>
        <v>0</v>
      </c>
      <c r="AMM28">
        <f t="shared" si="812"/>
        <v>0</v>
      </c>
      <c r="AMN28">
        <f t="shared" si="813"/>
        <v>0</v>
      </c>
      <c r="AMO28">
        <f t="shared" si="814"/>
        <v>0</v>
      </c>
      <c r="AMP28">
        <f t="shared" si="815"/>
        <v>0</v>
      </c>
      <c r="AMQ28">
        <f t="shared" si="816"/>
        <v>0</v>
      </c>
      <c r="AMR28">
        <f t="shared" si="817"/>
        <v>0</v>
      </c>
      <c r="AMS28">
        <f t="shared" si="818"/>
        <v>0</v>
      </c>
      <c r="AMT28">
        <f t="shared" si="819"/>
        <v>0</v>
      </c>
      <c r="AMU28">
        <f t="shared" si="820"/>
        <v>0</v>
      </c>
      <c r="AMV28">
        <f t="shared" si="821"/>
        <v>0</v>
      </c>
      <c r="AMW28">
        <f t="shared" si="822"/>
        <v>0</v>
      </c>
      <c r="AMX28">
        <f t="shared" si="823"/>
        <v>0</v>
      </c>
      <c r="AMY28">
        <f t="shared" si="824"/>
        <v>0</v>
      </c>
      <c r="AMZ28">
        <f t="shared" si="825"/>
        <v>0</v>
      </c>
      <c r="ANA28">
        <f t="shared" si="826"/>
        <v>0</v>
      </c>
      <c r="ANB28">
        <f t="shared" si="827"/>
        <v>0</v>
      </c>
      <c r="ANC28">
        <f t="shared" si="828"/>
        <v>0</v>
      </c>
      <c r="AND28">
        <f t="shared" si="829"/>
        <v>0</v>
      </c>
      <c r="ANR28" s="4">
        <v>2100</v>
      </c>
      <c r="ANS28" s="4">
        <f t="shared" si="830"/>
        <v>2100</v>
      </c>
      <c r="ANU28" s="4">
        <v>2069</v>
      </c>
      <c r="ANV28" t="str">
        <f t="shared" si="831"/>
        <v>2091</v>
      </c>
      <c r="ANW28" t="str">
        <f t="shared" si="832"/>
        <v>2092</v>
      </c>
      <c r="ANX28" t="str">
        <f t="shared" si="833"/>
        <v>2099</v>
      </c>
      <c r="ANY28" t="str">
        <f t="shared" si="834"/>
        <v>2100</v>
      </c>
      <c r="ANZ28" t="str">
        <f t="shared" si="835"/>
        <v>2103</v>
      </c>
      <c r="AOA28" t="str">
        <f t="shared" si="836"/>
        <v>2078</v>
      </c>
      <c r="AOB28" t="str">
        <f t="shared" si="837"/>
        <v>2062</v>
      </c>
      <c r="AOC28" t="str">
        <f t="shared" si="838"/>
        <v>2073</v>
      </c>
      <c r="AOD28" t="str">
        <f t="shared" si="839"/>
        <v>2076</v>
      </c>
      <c r="AOE28" t="str">
        <f t="shared" si="840"/>
        <v>2089</v>
      </c>
      <c r="AOF28" t="str">
        <f t="shared" si="841"/>
        <v>2100</v>
      </c>
      <c r="AOG28" t="str">
        <f t="shared" si="842"/>
        <v>2100</v>
      </c>
      <c r="AOH28" t="str">
        <f t="shared" si="843"/>
        <v>2100</v>
      </c>
      <c r="AOI28" t="str">
        <f t="shared" si="844"/>
        <v>2100</v>
      </c>
      <c r="AOJ28" t="str">
        <f t="shared" si="845"/>
        <v>2100</v>
      </c>
      <c r="AOK28" t="str">
        <f t="shared" si="846"/>
        <v>2100</v>
      </c>
      <c r="AOL28" t="str">
        <f t="shared" si="847"/>
        <v>2100</v>
      </c>
      <c r="AOM28" t="str">
        <f t="shared" si="848"/>
        <v>2100</v>
      </c>
      <c r="AON28" t="str">
        <f t="shared" si="849"/>
        <v>2100</v>
      </c>
      <c r="AOO28" t="str">
        <f t="shared" si="850"/>
        <v>2100</v>
      </c>
      <c r="AOP28" t="str">
        <f t="shared" si="851"/>
        <v>2100</v>
      </c>
      <c r="AOQ28" t="str">
        <f t="shared" si="852"/>
        <v>2100</v>
      </c>
      <c r="AOR28" t="str">
        <f t="shared" si="853"/>
        <v>2100</v>
      </c>
      <c r="AOS28" t="str">
        <f t="shared" si="854"/>
        <v>2100</v>
      </c>
      <c r="AOT28" t="str">
        <f t="shared" si="855"/>
        <v>2100</v>
      </c>
      <c r="AOU28" t="str">
        <f t="shared" si="856"/>
        <v>2100</v>
      </c>
      <c r="AOV28" t="str">
        <f t="shared" si="857"/>
        <v>2100</v>
      </c>
      <c r="AOW28" t="str">
        <f t="shared" si="858"/>
        <v>2100</v>
      </c>
      <c r="AOX28" t="str">
        <f t="shared" si="859"/>
        <v>2100</v>
      </c>
      <c r="AOY28" t="str">
        <f t="shared" si="860"/>
        <v>2100</v>
      </c>
      <c r="AOZ28" t="str">
        <f t="shared" si="861"/>
        <v>2100</v>
      </c>
      <c r="APA28" t="str">
        <f t="shared" si="862"/>
        <v>2100</v>
      </c>
      <c r="APB28" t="str">
        <f t="shared" si="863"/>
        <v>2100</v>
      </c>
      <c r="APC28" t="str">
        <f t="shared" si="864"/>
        <v>2100</v>
      </c>
      <c r="APD28" t="str">
        <f t="shared" si="865"/>
        <v>2100</v>
      </c>
      <c r="APE28" t="str">
        <f t="shared" si="866"/>
        <v>2100</v>
      </c>
      <c r="APF28" t="str">
        <f t="shared" si="867"/>
        <v>2100</v>
      </c>
      <c r="APG28" t="str">
        <f t="shared" si="868"/>
        <v>2100</v>
      </c>
      <c r="APH28" t="str">
        <f t="shared" si="869"/>
        <v>2100</v>
      </c>
      <c r="API28" t="str">
        <f t="shared" si="870"/>
        <v>2100</v>
      </c>
      <c r="APJ28" t="str">
        <f t="shared" si="871"/>
        <v>2100</v>
      </c>
      <c r="APK28" t="str">
        <f t="shared" si="872"/>
        <v>2100</v>
      </c>
      <c r="APL28" t="str">
        <f t="shared" si="873"/>
        <v>2100</v>
      </c>
      <c r="APM28" t="str">
        <f t="shared" si="874"/>
        <v>2100</v>
      </c>
      <c r="APN28" t="str">
        <f t="shared" si="875"/>
        <v>2100</v>
      </c>
      <c r="APO28" t="str">
        <f t="shared" si="876"/>
        <v>2100</v>
      </c>
      <c r="APP28" t="str">
        <f t="shared" si="877"/>
        <v>2100</v>
      </c>
      <c r="APQ28" t="str">
        <f t="shared" si="878"/>
        <v>2100</v>
      </c>
      <c r="APR28" t="str">
        <f t="shared" si="879"/>
        <v>2100</v>
      </c>
      <c r="APS28" t="str">
        <f t="shared" si="880"/>
        <v>2100</v>
      </c>
      <c r="APT28" t="str">
        <f t="shared" si="881"/>
        <v>2100</v>
      </c>
      <c r="APU28" t="str">
        <f t="shared" si="882"/>
        <v>2100</v>
      </c>
      <c r="APV28" t="str">
        <f t="shared" si="883"/>
        <v>2100</v>
      </c>
      <c r="APW28" t="str">
        <f t="shared" si="884"/>
        <v>2100</v>
      </c>
      <c r="APX28" t="str">
        <f t="shared" si="885"/>
        <v>2100</v>
      </c>
      <c r="APY28" t="str">
        <f t="shared" si="886"/>
        <v>2100</v>
      </c>
      <c r="APZ28" t="str">
        <f t="shared" si="887"/>
        <v>2100</v>
      </c>
      <c r="AQA28" t="str">
        <f t="shared" si="888"/>
        <v>2100</v>
      </c>
      <c r="AQB28" t="str">
        <f t="shared" si="889"/>
        <v>2100</v>
      </c>
      <c r="AQC28" t="str">
        <f t="shared" si="890"/>
        <v>2100</v>
      </c>
      <c r="AQD28" t="str">
        <f t="shared" si="891"/>
        <v>2100</v>
      </c>
      <c r="AQE28" t="str">
        <f t="shared" si="892"/>
        <v>2100</v>
      </c>
      <c r="AQF28" t="str">
        <f t="shared" si="893"/>
        <v>2100</v>
      </c>
      <c r="AQG28" t="str">
        <f t="shared" si="894"/>
        <v>2100</v>
      </c>
      <c r="AQH28" t="str">
        <f t="shared" si="895"/>
        <v>2100</v>
      </c>
      <c r="AQI28" t="str">
        <f t="shared" si="896"/>
        <v>2100</v>
      </c>
      <c r="AQJ28" t="str">
        <f t="shared" si="897"/>
        <v>2100</v>
      </c>
      <c r="AQK28" t="str">
        <f t="shared" si="898"/>
        <v>2100</v>
      </c>
      <c r="AQL28" t="str">
        <f t="shared" si="899"/>
        <v>2100</v>
      </c>
      <c r="AQM28" t="str">
        <f t="shared" si="900"/>
        <v>2100</v>
      </c>
      <c r="AQN28" t="str">
        <f t="shared" si="901"/>
        <v>2100</v>
      </c>
      <c r="AQO28" t="str">
        <f t="shared" si="902"/>
        <v>2100</v>
      </c>
      <c r="AQP28" t="str">
        <f t="shared" si="903"/>
        <v>2100</v>
      </c>
      <c r="AQQ28" t="str">
        <f t="shared" si="904"/>
        <v>2100</v>
      </c>
      <c r="AQR28" t="str">
        <f t="shared" si="905"/>
        <v>2100</v>
      </c>
      <c r="AQS28" t="str">
        <f t="shared" si="906"/>
        <v>2100</v>
      </c>
      <c r="AQT28" t="str">
        <f t="shared" si="907"/>
        <v>2100</v>
      </c>
      <c r="AQU28" t="str">
        <f t="shared" si="908"/>
        <v>2100</v>
      </c>
      <c r="AQV28" t="str">
        <f t="shared" si="909"/>
        <v>2100</v>
      </c>
      <c r="AQW28" t="str">
        <f t="shared" si="910"/>
        <v>2100</v>
      </c>
      <c r="AQX28" t="str">
        <f t="shared" si="911"/>
        <v>2100</v>
      </c>
      <c r="AQY28" t="str">
        <f t="shared" si="912"/>
        <v>2100</v>
      </c>
      <c r="AQZ28" t="str">
        <f t="shared" si="913"/>
        <v>2100</v>
      </c>
      <c r="ARA28" t="str">
        <f t="shared" si="914"/>
        <v>2100</v>
      </c>
      <c r="ARB28" t="str">
        <f t="shared" si="915"/>
        <v>2100</v>
      </c>
      <c r="ARC28">
        <v>2069</v>
      </c>
      <c r="ARH28" s="5"/>
    </row>
    <row r="29" spans="1:1152" x14ac:dyDescent="0.2">
      <c r="A29">
        <v>28</v>
      </c>
      <c r="B29" s="14" t="s">
        <v>98</v>
      </c>
      <c r="C29" s="20">
        <f>VLOOKUP(A29, Rankings!$A$2:$AN$161, 40, FALSE)</f>
        <v>27</v>
      </c>
      <c r="D29" s="226" t="s">
        <v>207</v>
      </c>
      <c r="F29" s="4">
        <v>3</v>
      </c>
      <c r="G29" s="4">
        <v>10</v>
      </c>
      <c r="I29" s="5">
        <f t="shared" si="0"/>
        <v>11</v>
      </c>
      <c r="L29" t="s">
        <v>1882</v>
      </c>
      <c r="M29" t="s">
        <v>2206</v>
      </c>
      <c r="N29" t="s">
        <v>2468</v>
      </c>
      <c r="O29" t="s">
        <v>2580</v>
      </c>
      <c r="P29" t="s">
        <v>2768</v>
      </c>
      <c r="Q29" t="s">
        <v>3041</v>
      </c>
      <c r="R29" t="s">
        <v>3411</v>
      </c>
      <c r="S29" t="s">
        <v>3476</v>
      </c>
      <c r="T29" t="s">
        <v>3807</v>
      </c>
      <c r="U29" t="s">
        <v>4025</v>
      </c>
      <c r="V29" t="s">
        <v>4175</v>
      </c>
      <c r="W29" t="str">
        <f>Rankings!D28</f>
        <v>-</v>
      </c>
      <c r="X29" t="s">
        <v>10</v>
      </c>
      <c r="Y29" t="s">
        <v>10</v>
      </c>
      <c r="Z29" t="s">
        <v>10</v>
      </c>
      <c r="AA29" t="s">
        <v>10</v>
      </c>
      <c r="AB29" t="s">
        <v>10</v>
      </c>
      <c r="AC29" t="s">
        <v>10</v>
      </c>
      <c r="AD29" t="s">
        <v>10</v>
      </c>
      <c r="AE29" t="s">
        <v>10</v>
      </c>
      <c r="AF29" t="s">
        <v>10</v>
      </c>
      <c r="AG29" t="s">
        <v>10</v>
      </c>
      <c r="AH29" t="s">
        <v>10</v>
      </c>
      <c r="AI29" t="s">
        <v>10</v>
      </c>
      <c r="AJ29" t="s">
        <v>10</v>
      </c>
      <c r="AK29" t="s">
        <v>10</v>
      </c>
      <c r="AL29" t="s">
        <v>10</v>
      </c>
      <c r="AM29" t="s">
        <v>10</v>
      </c>
      <c r="AN29" t="s">
        <v>10</v>
      </c>
      <c r="AO29" t="s">
        <v>10</v>
      </c>
      <c r="AP29" t="s">
        <v>10</v>
      </c>
      <c r="AQ29" t="s">
        <v>10</v>
      </c>
      <c r="AR29" t="s">
        <v>10</v>
      </c>
      <c r="AS29" t="s">
        <v>10</v>
      </c>
      <c r="AT29" t="s">
        <v>10</v>
      </c>
      <c r="AU29" t="s">
        <v>10</v>
      </c>
      <c r="AV29" t="s">
        <v>10</v>
      </c>
      <c r="AW29" t="s">
        <v>10</v>
      </c>
      <c r="AX29" t="s">
        <v>10</v>
      </c>
      <c r="AY29" t="s">
        <v>10</v>
      </c>
      <c r="AZ29" t="s">
        <v>10</v>
      </c>
      <c r="BA29" t="s">
        <v>10</v>
      </c>
      <c r="BB29" t="s">
        <v>10</v>
      </c>
      <c r="BC29" t="s">
        <v>10</v>
      </c>
      <c r="BD29" t="s">
        <v>10</v>
      </c>
      <c r="BE29" t="s">
        <v>10</v>
      </c>
      <c r="BF29" t="s">
        <v>10</v>
      </c>
      <c r="BG29" t="s">
        <v>10</v>
      </c>
      <c r="BH29" t="s">
        <v>10</v>
      </c>
      <c r="BI29" t="s">
        <v>10</v>
      </c>
      <c r="BJ29" t="s">
        <v>10</v>
      </c>
      <c r="BK29" t="s">
        <v>10</v>
      </c>
      <c r="BL29" t="s">
        <v>10</v>
      </c>
      <c r="BM29" t="s">
        <v>10</v>
      </c>
      <c r="BN29" t="s">
        <v>10</v>
      </c>
      <c r="BO29" t="s">
        <v>10</v>
      </c>
      <c r="BP29" t="s">
        <v>10</v>
      </c>
      <c r="BQ29" t="s">
        <v>10</v>
      </c>
      <c r="BR29" t="s">
        <v>10</v>
      </c>
      <c r="BS29" t="s">
        <v>10</v>
      </c>
      <c r="BT29" t="s">
        <v>10</v>
      </c>
      <c r="BU29" t="s">
        <v>10</v>
      </c>
      <c r="BV29" t="s">
        <v>10</v>
      </c>
      <c r="BW29" t="s">
        <v>10</v>
      </c>
      <c r="BX29" t="s">
        <v>10</v>
      </c>
      <c r="BY29" t="s">
        <v>10</v>
      </c>
      <c r="BZ29" t="s">
        <v>10</v>
      </c>
      <c r="CA29" t="s">
        <v>10</v>
      </c>
      <c r="CB29" t="s">
        <v>10</v>
      </c>
      <c r="CC29" t="s">
        <v>10</v>
      </c>
      <c r="CD29" t="s">
        <v>10</v>
      </c>
      <c r="CE29" t="s">
        <v>10</v>
      </c>
      <c r="CF29" t="s">
        <v>10</v>
      </c>
      <c r="CG29" t="s">
        <v>10</v>
      </c>
      <c r="CH29" t="s">
        <v>10</v>
      </c>
      <c r="CI29" t="s">
        <v>10</v>
      </c>
      <c r="CJ29" t="s">
        <v>10</v>
      </c>
      <c r="CK29" t="s">
        <v>10</v>
      </c>
      <c r="CL29" t="s">
        <v>10</v>
      </c>
      <c r="CM29" t="s">
        <v>10</v>
      </c>
      <c r="CN29" t="s">
        <v>10</v>
      </c>
      <c r="CO29" t="s">
        <v>10</v>
      </c>
      <c r="CP29" t="s">
        <v>10</v>
      </c>
      <c r="CQ29" t="s">
        <v>10</v>
      </c>
      <c r="CR29" t="s">
        <v>10</v>
      </c>
      <c r="CT29" s="4">
        <f t="shared" si="1"/>
        <v>4</v>
      </c>
      <c r="CU29" s="4">
        <f t="shared" si="2"/>
        <v>0</v>
      </c>
      <c r="CV29" s="4">
        <f t="shared" si="3"/>
        <v>0</v>
      </c>
      <c r="CW29" s="4">
        <f t="shared" si="4"/>
        <v>1</v>
      </c>
      <c r="CX29" s="4">
        <f t="shared" si="5"/>
        <v>2</v>
      </c>
      <c r="CY29" s="4">
        <f t="shared" si="6"/>
        <v>0</v>
      </c>
      <c r="CZ29" s="4">
        <f t="shared" si="7"/>
        <v>0</v>
      </c>
      <c r="DA29" s="4">
        <f t="shared" si="8"/>
        <v>0</v>
      </c>
      <c r="DB29" s="4">
        <f t="shared" si="9"/>
        <v>3</v>
      </c>
      <c r="DC29" s="4">
        <f t="shared" si="10"/>
        <v>0</v>
      </c>
      <c r="DD29" s="4">
        <f t="shared" si="11"/>
        <v>0</v>
      </c>
      <c r="DE29" s="4">
        <f t="shared" si="12"/>
        <v>1</v>
      </c>
      <c r="DF29" s="4">
        <f t="shared" si="13"/>
        <v>0</v>
      </c>
      <c r="DG29" s="4">
        <f t="shared" si="14"/>
        <v>0</v>
      </c>
      <c r="DH29" s="4">
        <f t="shared" si="15"/>
        <v>0</v>
      </c>
      <c r="DI29" s="152">
        <f t="shared" si="16"/>
        <v>0</v>
      </c>
      <c r="DJ29" s="153">
        <f t="shared" si="17"/>
        <v>4</v>
      </c>
      <c r="DK29" s="4">
        <f t="shared" si="18"/>
        <v>1</v>
      </c>
      <c r="DL29" s="4">
        <f t="shared" si="19"/>
        <v>2</v>
      </c>
      <c r="DM29" s="4">
        <f t="shared" si="20"/>
        <v>0</v>
      </c>
      <c r="DN29" s="4">
        <f t="shared" si="21"/>
        <v>3</v>
      </c>
      <c r="DO29" s="4">
        <f t="shared" si="22"/>
        <v>1</v>
      </c>
      <c r="DP29" s="4">
        <f t="shared" si="23"/>
        <v>0</v>
      </c>
      <c r="DQ29" s="4">
        <f t="shared" si="24"/>
        <v>0</v>
      </c>
      <c r="DR29" s="4">
        <f t="shared" si="25"/>
        <v>14</v>
      </c>
      <c r="DS29" s="4">
        <f t="shared" si="26"/>
        <v>10</v>
      </c>
      <c r="DT29" s="4">
        <f t="shared" si="27"/>
        <v>9</v>
      </c>
      <c r="DU29" t="str">
        <f t="shared" si="28"/>
        <v>3R</v>
      </c>
      <c r="DV29" t="str">
        <f t="shared" si="29"/>
        <v>3R</v>
      </c>
      <c r="DW29" t="str">
        <f t="shared" si="30"/>
        <v>3R</v>
      </c>
      <c r="DX29" t="str">
        <f t="shared" si="31"/>
        <v>3S</v>
      </c>
      <c r="DY29" t="str">
        <f t="shared" si="32"/>
        <v>3S</v>
      </c>
      <c r="DZ29" t="str">
        <f t="shared" si="33"/>
        <v>0R</v>
      </c>
      <c r="EA29" t="str">
        <f t="shared" si="34"/>
        <v>3L</v>
      </c>
      <c r="EB29" t="str">
        <f t="shared" si="35"/>
        <v>3L</v>
      </c>
      <c r="EC29" t="str">
        <f t="shared" si="36"/>
        <v>3R</v>
      </c>
      <c r="ED29" t="str">
        <f t="shared" si="37"/>
        <v>3S</v>
      </c>
      <c r="EE29" t="str">
        <f t="shared" si="38"/>
        <v>0S</v>
      </c>
      <c r="EF29">
        <f t="shared" si="39"/>
        <v>0</v>
      </c>
      <c r="EG29">
        <f t="shared" si="40"/>
        <v>0</v>
      </c>
      <c r="EH29">
        <f t="shared" si="41"/>
        <v>0</v>
      </c>
      <c r="EI29">
        <f t="shared" si="42"/>
        <v>0</v>
      </c>
      <c r="EJ29">
        <f t="shared" si="43"/>
        <v>0</v>
      </c>
      <c r="EK29">
        <f t="shared" si="44"/>
        <v>0</v>
      </c>
      <c r="EL29">
        <f t="shared" si="45"/>
        <v>0</v>
      </c>
      <c r="EM29">
        <f t="shared" si="46"/>
        <v>0</v>
      </c>
      <c r="EN29">
        <f t="shared" si="47"/>
        <v>0</v>
      </c>
      <c r="EO29">
        <f t="shared" si="48"/>
        <v>0</v>
      </c>
      <c r="EP29">
        <f t="shared" si="49"/>
        <v>0</v>
      </c>
      <c r="EQ29">
        <f t="shared" si="50"/>
        <v>0</v>
      </c>
      <c r="ER29">
        <f t="shared" si="51"/>
        <v>0</v>
      </c>
      <c r="ES29">
        <f t="shared" si="52"/>
        <v>0</v>
      </c>
      <c r="ET29">
        <f t="shared" si="53"/>
        <v>0</v>
      </c>
      <c r="EU29">
        <f t="shared" si="54"/>
        <v>0</v>
      </c>
      <c r="EV29">
        <f t="shared" si="55"/>
        <v>0</v>
      </c>
      <c r="EW29">
        <f t="shared" si="56"/>
        <v>0</v>
      </c>
      <c r="EX29">
        <f t="shared" si="57"/>
        <v>0</v>
      </c>
      <c r="EY29">
        <f t="shared" si="58"/>
        <v>0</v>
      </c>
      <c r="EZ29">
        <f t="shared" si="59"/>
        <v>0</v>
      </c>
      <c r="FA29">
        <f t="shared" si="60"/>
        <v>0</v>
      </c>
      <c r="FB29">
        <f t="shared" si="61"/>
        <v>0</v>
      </c>
      <c r="FC29">
        <f t="shared" si="62"/>
        <v>0</v>
      </c>
      <c r="FD29">
        <f t="shared" si="63"/>
        <v>0</v>
      </c>
      <c r="FE29">
        <f t="shared" si="64"/>
        <v>0</v>
      </c>
      <c r="FF29">
        <f t="shared" si="65"/>
        <v>0</v>
      </c>
      <c r="FG29">
        <f t="shared" si="66"/>
        <v>0</v>
      </c>
      <c r="FH29">
        <f t="shared" si="67"/>
        <v>0</v>
      </c>
      <c r="FI29">
        <f t="shared" si="68"/>
        <v>0</v>
      </c>
      <c r="FJ29">
        <f t="shared" si="69"/>
        <v>0</v>
      </c>
      <c r="FK29">
        <f t="shared" si="70"/>
        <v>0</v>
      </c>
      <c r="FL29">
        <f t="shared" si="71"/>
        <v>0</v>
      </c>
      <c r="FM29">
        <f t="shared" si="72"/>
        <v>0</v>
      </c>
      <c r="FN29">
        <f t="shared" si="73"/>
        <v>0</v>
      </c>
      <c r="FO29">
        <f t="shared" si="74"/>
        <v>0</v>
      </c>
      <c r="FP29">
        <f t="shared" si="75"/>
        <v>0</v>
      </c>
      <c r="FQ29">
        <f t="shared" si="76"/>
        <v>0</v>
      </c>
      <c r="FR29">
        <f t="shared" si="77"/>
        <v>0</v>
      </c>
      <c r="FS29">
        <f t="shared" si="78"/>
        <v>0</v>
      </c>
      <c r="FT29">
        <f t="shared" si="79"/>
        <v>0</v>
      </c>
      <c r="FU29">
        <f t="shared" si="80"/>
        <v>0</v>
      </c>
      <c r="FV29">
        <f t="shared" si="81"/>
        <v>0</v>
      </c>
      <c r="FW29">
        <f t="shared" si="82"/>
        <v>0</v>
      </c>
      <c r="FX29">
        <f t="shared" si="83"/>
        <v>0</v>
      </c>
      <c r="FY29">
        <f t="shared" si="84"/>
        <v>0</v>
      </c>
      <c r="FZ29">
        <f t="shared" si="85"/>
        <v>0</v>
      </c>
      <c r="GA29">
        <f t="shared" si="86"/>
        <v>0</v>
      </c>
      <c r="GB29">
        <f t="shared" si="87"/>
        <v>0</v>
      </c>
      <c r="GC29">
        <f t="shared" si="88"/>
        <v>0</v>
      </c>
      <c r="GD29">
        <f t="shared" si="89"/>
        <v>0</v>
      </c>
      <c r="GE29">
        <f t="shared" si="90"/>
        <v>0</v>
      </c>
      <c r="GF29">
        <f t="shared" si="91"/>
        <v>0</v>
      </c>
      <c r="GG29">
        <f t="shared" si="92"/>
        <v>0</v>
      </c>
      <c r="GH29">
        <f t="shared" si="93"/>
        <v>0</v>
      </c>
      <c r="GI29">
        <f t="shared" si="94"/>
        <v>0</v>
      </c>
      <c r="GJ29">
        <f t="shared" si="95"/>
        <v>0</v>
      </c>
      <c r="GK29">
        <f t="shared" si="96"/>
        <v>0</v>
      </c>
      <c r="GL29">
        <f t="shared" si="97"/>
        <v>0</v>
      </c>
      <c r="GM29">
        <f t="shared" si="98"/>
        <v>0</v>
      </c>
      <c r="GN29">
        <f t="shared" si="99"/>
        <v>0</v>
      </c>
      <c r="GO29">
        <f t="shared" si="100"/>
        <v>0</v>
      </c>
      <c r="GP29">
        <f t="shared" si="101"/>
        <v>0</v>
      </c>
      <c r="GQ29">
        <f t="shared" si="102"/>
        <v>0</v>
      </c>
      <c r="GR29">
        <f t="shared" si="103"/>
        <v>0</v>
      </c>
      <c r="GS29">
        <f t="shared" si="104"/>
        <v>0</v>
      </c>
      <c r="GT29">
        <f t="shared" si="105"/>
        <v>0</v>
      </c>
      <c r="GU29">
        <f t="shared" si="106"/>
        <v>0</v>
      </c>
      <c r="GV29">
        <f t="shared" si="107"/>
        <v>0</v>
      </c>
      <c r="GW29">
        <f t="shared" si="108"/>
        <v>0</v>
      </c>
      <c r="GX29">
        <f t="shared" si="109"/>
        <v>0</v>
      </c>
      <c r="GY29">
        <f t="shared" si="110"/>
        <v>0</v>
      </c>
      <c r="GZ29">
        <f t="shared" si="111"/>
        <v>0</v>
      </c>
      <c r="HA29">
        <f t="shared" si="112"/>
        <v>0</v>
      </c>
      <c r="HB29" s="176" t="s">
        <v>269</v>
      </c>
      <c r="HC29" s="89">
        <f t="shared" si="113"/>
        <v>241.45880162491284</v>
      </c>
      <c r="HD29" s="89">
        <f t="shared" si="114"/>
        <v>67.804648489845562</v>
      </c>
      <c r="HE29" s="89">
        <f t="shared" si="115"/>
        <v>166.54558468028853</v>
      </c>
      <c r="HF29" s="89">
        <f t="shared" si="116"/>
        <v>0</v>
      </c>
      <c r="HH29" s="88">
        <f t="shared" si="117"/>
        <v>475.8090347950469</v>
      </c>
      <c r="HI29" s="88">
        <f t="shared" si="118"/>
        <v>41.636396170072132</v>
      </c>
      <c r="HK29">
        <f>IFERROR(VLOOKUP(_xlfn.NUMBERVALUE(MID(L29, SEARCH("!", L29)+1, SEARCH("+", L29)-SEARCH("!", L29)-1)), Rankings!$A$2:$BK$161, 63, FALSE),0)</f>
        <v>47.429021238946589</v>
      </c>
      <c r="HL29">
        <f>IFERROR(VLOOKUP(_xlfn.NUMBERVALUE(MID(M29, SEARCH("!", M29)+1, SEARCH("+", M29)-SEARCH("!", M29)-1)), Rankings!$A$2:$BK$161, 63, FALSE),0)</f>
        <v>57.830515827324668</v>
      </c>
      <c r="HM29">
        <f>IFERROR(VLOOKUP(_xlfn.NUMBERVALUE(MID(N29, SEARCH("!", N29)+1, SEARCH("+", N29)-SEARCH("!", N29)-1)), Rankings!$A$2:$BK$161, 63, FALSE),0)</f>
        <v>43.526349088148301</v>
      </c>
      <c r="HN29">
        <f>IFERROR(VLOOKUP(_xlfn.NUMBERVALUE(MID(O29, SEARCH("!", O29)+1, SEARCH("+", O29)-SEARCH("!", O29)-1)), Rankings!$A$2:$BK$161, 63, FALSE),0)</f>
        <v>35.639254813808741</v>
      </c>
      <c r="HO29">
        <f>IFERROR(VLOOKUP(_xlfn.NUMBERVALUE(MID(P29, SEARCH("!", P29)+1, SEARCH("+", P29)-SEARCH("!", P29)-1)), Rankings!$A$2:$BK$161, 63, FALSE),0)</f>
        <v>21.744899973923982</v>
      </c>
      <c r="HP29">
        <f>IFERROR(VLOOKUP(_xlfn.NUMBERVALUE(MID(Q29, SEARCH("!", Q29)+1, SEARCH("+", Q29)-SEARCH("!", Q29)-1)), Rankings!$A$2:$BK$161, 63, FALSE),0)</f>
        <v>51.730681106291627</v>
      </c>
      <c r="HQ29">
        <f>IFERROR(VLOOKUP(_xlfn.NUMBERVALUE(MID(R29, SEARCH("!", R29)+1, SEARCH("+", R29)-SEARCH("!", R29)-1)), Rankings!$A$2:$BK$161, 63, FALSE),0)</f>
        <v>54.618410813898173</v>
      </c>
      <c r="HR29">
        <f>IFERROR(VLOOKUP(_xlfn.NUMBERVALUE(MID(S29, SEARCH("!", S29)+1, SEARCH("+", S29)-SEARCH("!", S29)-1)), Rankings!$A$2:$BK$161, 63, FALSE),0)</f>
        <v>13.186237675947385</v>
      </c>
      <c r="HS29">
        <f>IFERROR(VLOOKUP(_xlfn.NUMBERVALUE(MID(T29, SEARCH("!", T29)+1, SEARCH("+", T29)-SEARCH("!", T29)-1)), Rankings!$A$2:$BK$161, 63, FALSE),0)</f>
        <v>40.942234364201667</v>
      </c>
      <c r="HT29">
        <f>IFERROR(VLOOKUP(_xlfn.NUMBERVALUE(MID(U29, SEARCH("!", U29)+1, SEARCH("+", U29)-SEARCH("!", U29)-1)), Rankings!$A$2:$BK$161, 63, FALSE),0)</f>
        <v>50.070034591034428</v>
      </c>
      <c r="HU29">
        <f>IFERROR(VLOOKUP(_xlfn.NUMBERVALUE(MID(V29, SEARCH("!", V29)+1, SEARCH("+", V29)-SEARCH("!", V29)-1)), Rankings!$A$2:$BK$161, 63, FALSE),0)</f>
        <v>59.091395301521381</v>
      </c>
      <c r="HV29">
        <f>IFERROR(VLOOKUP(_xlfn.NUMBERVALUE(MID(W29, SEARCH("!", W29)+1, SEARCH("+", W29)-SEARCH("!", W29)-1)), Rankings!$A$2:$BK$161, 63, FALSE),0)</f>
        <v>0</v>
      </c>
      <c r="HW29">
        <f>IFERROR(VLOOKUP(_xlfn.NUMBERVALUE(MID(X29, SEARCH("!", X29)+1, SEARCH("+", X29)-SEARCH("!", X29)-1)), Rankings!$A$2:$BK$161, 63, FALSE),0)</f>
        <v>0</v>
      </c>
      <c r="HX29">
        <f>IFERROR(VLOOKUP(_xlfn.NUMBERVALUE(MID(Y29, SEARCH("!", Y29)+1, SEARCH("+", Y29)-SEARCH("!", Y29)-1)), Rankings!$A$2:$BK$161, 63, FALSE),0)</f>
        <v>0</v>
      </c>
      <c r="HY29">
        <f>IFERROR(VLOOKUP(_xlfn.NUMBERVALUE(MID(Z29, SEARCH("!", Z29)+1, SEARCH("+", Z29)-SEARCH("!", Z29)-1)), Rankings!$A$2:$BK$161, 63, FALSE),0)</f>
        <v>0</v>
      </c>
      <c r="HZ29">
        <f>IFERROR(VLOOKUP(_xlfn.NUMBERVALUE(MID(AA29, SEARCH("!", AA29)+1, SEARCH("+", AA29)-SEARCH("!", AA29)-1)), Rankings!$A$2:$BK$161, 63, FALSE),0)</f>
        <v>0</v>
      </c>
      <c r="IA29">
        <f>IFERROR(VLOOKUP(_xlfn.NUMBERVALUE(MID(AB29, SEARCH("!", AB29)+1, SEARCH("+", AB29)-SEARCH("!", AB29)-1)), Rankings!$A$2:$BK$161, 63, FALSE),0)</f>
        <v>0</v>
      </c>
      <c r="IB29">
        <f>IFERROR(VLOOKUP(_xlfn.NUMBERVALUE(MID(AC29, SEARCH("!", AC29)+1, SEARCH("+", AC29)-SEARCH("!", AC29)-1)), Rankings!$A$2:$BK$161, 63, FALSE),0)</f>
        <v>0</v>
      </c>
      <c r="IC29">
        <f>IFERROR(VLOOKUP(_xlfn.NUMBERVALUE(MID(AD29, SEARCH("!", AD29)+1, SEARCH("+", AD29)-SEARCH("!", AD29)-1)), Rankings!$A$2:$BK$161, 63, FALSE),0)</f>
        <v>0</v>
      </c>
      <c r="ID29">
        <f>IFERROR(VLOOKUP(_xlfn.NUMBERVALUE(MID(AE29, SEARCH("!", AE29)+1, SEARCH("+", AE29)-SEARCH("!", AE29)-1)), Rankings!$A$2:$BK$161, 63, FALSE),0)</f>
        <v>0</v>
      </c>
      <c r="IE29">
        <f>IFERROR(VLOOKUP(_xlfn.NUMBERVALUE(MID(AF29, SEARCH("!", AF29)+1, SEARCH("+", AF29)-SEARCH("!", AF29)-1)), Rankings!$A$2:$BK$161, 63, FALSE),0)</f>
        <v>0</v>
      </c>
      <c r="IF29">
        <f>IFERROR(VLOOKUP(_xlfn.NUMBERVALUE(MID(AG29, SEARCH("!", AG29)+1, SEARCH("+", AG29)-SEARCH("!", AG29)-1)), Rankings!$A$2:$BK$161, 63, FALSE),0)</f>
        <v>0</v>
      </c>
      <c r="IG29">
        <f>IFERROR(VLOOKUP(_xlfn.NUMBERVALUE(MID(AH29, SEARCH("!", AH29)+1, SEARCH("+", AH29)-SEARCH("!", AH29)-1)), Rankings!$A$2:$BK$161, 63, FALSE),0)</f>
        <v>0</v>
      </c>
      <c r="IH29">
        <f>IFERROR(VLOOKUP(_xlfn.NUMBERVALUE(MID(AI29, SEARCH("!", AI29)+1, SEARCH("+", AI29)-SEARCH("!", AI29)-1)), Rankings!$A$2:$BK$161, 63, FALSE),0)</f>
        <v>0</v>
      </c>
      <c r="II29">
        <f>IFERROR(VLOOKUP(_xlfn.NUMBERVALUE(MID(AJ29, SEARCH("!", AJ29)+1, SEARCH("+", AJ29)-SEARCH("!", AJ29)-1)), Rankings!$A$2:$BK$161, 63, FALSE),0)</f>
        <v>0</v>
      </c>
      <c r="IJ29">
        <f>IFERROR(VLOOKUP(_xlfn.NUMBERVALUE(MID(AK29, SEARCH("!", AK29)+1, SEARCH("+", AK29)-SEARCH("!", AK29)-1)), Rankings!$A$2:$BK$161, 63, FALSE),0)</f>
        <v>0</v>
      </c>
      <c r="IK29">
        <f>IFERROR(VLOOKUP(_xlfn.NUMBERVALUE(MID(AL29, SEARCH("!", AL29)+1, SEARCH("+", AL29)-SEARCH("!", AL29)-1)), Rankings!$A$2:$BK$161, 63, FALSE),0)</f>
        <v>0</v>
      </c>
      <c r="IL29">
        <f>IFERROR(VLOOKUP(_xlfn.NUMBERVALUE(MID(AM29, SEARCH("!", AM29)+1, SEARCH("+", AM29)-SEARCH("!", AM29)-1)), Rankings!$A$2:$BK$161, 63, FALSE),0)</f>
        <v>0</v>
      </c>
      <c r="IM29">
        <f>IFERROR(VLOOKUP(_xlfn.NUMBERVALUE(MID(AN29, SEARCH("!", AN29)+1, SEARCH("+", AN29)-SEARCH("!", AN29)-1)), Rankings!$A$2:$BK$161, 63, FALSE),0)</f>
        <v>0</v>
      </c>
      <c r="IN29">
        <f>IFERROR(VLOOKUP(_xlfn.NUMBERVALUE(MID(AO29, SEARCH("!", AO29)+1, SEARCH("+", AO29)-SEARCH("!", AO29)-1)), Rankings!$A$2:$BK$161, 63, FALSE),0)</f>
        <v>0</v>
      </c>
      <c r="IO29">
        <f>IFERROR(VLOOKUP(_xlfn.NUMBERVALUE(MID(AP29, SEARCH("!", AP29)+1, SEARCH("+", AP29)-SEARCH("!", AP29)-1)), Rankings!$A$2:$BK$161, 63, FALSE),0)</f>
        <v>0</v>
      </c>
      <c r="IP29">
        <f>IFERROR(VLOOKUP(_xlfn.NUMBERVALUE(MID(AQ29, SEARCH("!", AQ29)+1, SEARCH("+", AQ29)-SEARCH("!", AQ29)-1)), Rankings!$A$2:$BK$161, 63, FALSE),0)</f>
        <v>0</v>
      </c>
      <c r="IQ29">
        <f>IFERROR(VLOOKUP(_xlfn.NUMBERVALUE(MID(AR29, SEARCH("!", AR29)+1, SEARCH("+", AR29)-SEARCH("!", AR29)-1)), Rankings!$A$2:$BK$161, 63, FALSE),0)</f>
        <v>0</v>
      </c>
      <c r="IR29">
        <f>IFERROR(VLOOKUP(_xlfn.NUMBERVALUE(MID(AS29, SEARCH("!", AS29)+1, SEARCH("+", AS29)-SEARCH("!", AS29)-1)), Rankings!$A$2:$BK$161, 63, FALSE),0)</f>
        <v>0</v>
      </c>
      <c r="IS29">
        <f>IFERROR(VLOOKUP(_xlfn.NUMBERVALUE(MID(AT29, SEARCH("!", AT29)+1, SEARCH("+", AT29)-SEARCH("!", AT29)-1)), Rankings!$A$2:$BK$161, 63, FALSE),0)</f>
        <v>0</v>
      </c>
      <c r="IT29">
        <f>IFERROR(VLOOKUP(_xlfn.NUMBERVALUE(MID(AU29, SEARCH("!", AU29)+1, SEARCH("+", AU29)-SEARCH("!", AU29)-1)), Rankings!$A$2:$BK$161, 63, FALSE),0)</f>
        <v>0</v>
      </c>
      <c r="IU29">
        <f>IFERROR(VLOOKUP(_xlfn.NUMBERVALUE(MID(AV29, SEARCH("!", AV29)+1, SEARCH("+", AV29)-SEARCH("!", AV29)-1)), Rankings!$A$2:$BK$161, 63, FALSE),0)</f>
        <v>0</v>
      </c>
      <c r="IV29">
        <f>IFERROR(VLOOKUP(_xlfn.NUMBERVALUE(MID(AW29, SEARCH("!", AW29)+1, SEARCH("+", AW29)-SEARCH("!", AW29)-1)), Rankings!$A$2:$BK$161, 63, FALSE),0)</f>
        <v>0</v>
      </c>
      <c r="IW29">
        <f>IFERROR(VLOOKUP(_xlfn.NUMBERVALUE(MID(AX29, SEARCH("!", AX29)+1, SEARCH("+", AX29)-SEARCH("!", AX29)-1)), Rankings!$A$2:$BK$161, 63, FALSE),0)</f>
        <v>0</v>
      </c>
      <c r="IX29">
        <f>IFERROR(VLOOKUP(_xlfn.NUMBERVALUE(MID(AY29, SEARCH("!", AY29)+1, SEARCH("+", AY29)-SEARCH("!", AY29)-1)), Rankings!$A$2:$BK$161, 63, FALSE),0)</f>
        <v>0</v>
      </c>
      <c r="IY29">
        <f>IFERROR(VLOOKUP(_xlfn.NUMBERVALUE(MID(AZ29, SEARCH("!", AZ29)+1, SEARCH("+", AZ29)-SEARCH("!", AZ29)-1)), Rankings!$A$2:$BK$161, 63, FALSE),0)</f>
        <v>0</v>
      </c>
      <c r="IZ29">
        <f>IFERROR(VLOOKUP(_xlfn.NUMBERVALUE(MID(BA29, SEARCH("!", BA29)+1, SEARCH("+", BA29)-SEARCH("!", BA29)-1)), Rankings!$A$2:$BK$161, 63, FALSE),0)</f>
        <v>0</v>
      </c>
      <c r="JA29">
        <f>IFERROR(VLOOKUP(_xlfn.NUMBERVALUE(MID(BB29, SEARCH("!", BB29)+1, SEARCH("+", BB29)-SEARCH("!", BB29)-1)), Rankings!$A$2:$BK$161, 63, FALSE),0)</f>
        <v>0</v>
      </c>
      <c r="JB29">
        <f>IFERROR(VLOOKUP(_xlfn.NUMBERVALUE(MID(BC29, SEARCH("!", BC29)+1, SEARCH("+", BC29)-SEARCH("!", BC29)-1)), Rankings!$A$2:$BK$161, 63, FALSE),0)</f>
        <v>0</v>
      </c>
      <c r="JC29">
        <f>IFERROR(VLOOKUP(_xlfn.NUMBERVALUE(MID(BD29, SEARCH("!", BD29)+1, SEARCH("+", BD29)-SEARCH("!", BD29)-1)), Rankings!$A$2:$BK$161, 63, FALSE),0)</f>
        <v>0</v>
      </c>
      <c r="JD29">
        <f>IFERROR(VLOOKUP(_xlfn.NUMBERVALUE(MID(BE29, SEARCH("!", BE29)+1, SEARCH("+", BE29)-SEARCH("!", BE29)-1)), Rankings!$A$2:$BK$161, 63, FALSE),0)</f>
        <v>0</v>
      </c>
      <c r="JE29">
        <f>IFERROR(VLOOKUP(_xlfn.NUMBERVALUE(MID(BF29, SEARCH("!", BF29)+1, SEARCH("+", BF29)-SEARCH("!", BF29)-1)), Rankings!$A$2:$BK$161, 63, FALSE),0)</f>
        <v>0</v>
      </c>
      <c r="JF29">
        <f>IFERROR(VLOOKUP(_xlfn.NUMBERVALUE(MID(BG29, SEARCH("!", BG29)+1, SEARCH("+", BG29)-SEARCH("!", BG29)-1)), Rankings!$A$2:$BK$161, 63, FALSE),0)</f>
        <v>0</v>
      </c>
      <c r="JG29">
        <f>IFERROR(VLOOKUP(_xlfn.NUMBERVALUE(MID(BH29, SEARCH("!", BH29)+1, SEARCH("+", BH29)-SEARCH("!", BH29)-1)), Rankings!$A$2:$BK$161, 63, FALSE),0)</f>
        <v>0</v>
      </c>
      <c r="JH29">
        <f>IFERROR(VLOOKUP(_xlfn.NUMBERVALUE(MID(BI29, SEARCH("!", BI29)+1, SEARCH("+", BI29)-SEARCH("!", BI29)-1)), Rankings!$A$2:$BK$161, 63, FALSE),0)</f>
        <v>0</v>
      </c>
      <c r="JI29">
        <f>IFERROR(VLOOKUP(_xlfn.NUMBERVALUE(MID(BJ29, SEARCH("!", BJ29)+1, SEARCH("+", BJ29)-SEARCH("!", BJ29)-1)), Rankings!$A$2:$BK$161, 63, FALSE),0)</f>
        <v>0</v>
      </c>
      <c r="JJ29">
        <f>IFERROR(VLOOKUP(_xlfn.NUMBERVALUE(MID(BK29, SEARCH("!", BK29)+1, SEARCH("+", BK29)-SEARCH("!", BK29)-1)), Rankings!$A$2:$BK$161, 63, FALSE),0)</f>
        <v>0</v>
      </c>
      <c r="JK29">
        <f>IFERROR(VLOOKUP(_xlfn.NUMBERVALUE(MID(BL29, SEARCH("!", BL29)+1, SEARCH("+", BL29)-SEARCH("!", BL29)-1)), Rankings!$A$2:$BK$161, 63, FALSE),0)</f>
        <v>0</v>
      </c>
      <c r="JL29">
        <f>IFERROR(VLOOKUP(_xlfn.NUMBERVALUE(MID(BM29, SEARCH("!", BM29)+1, SEARCH("+", BM29)-SEARCH("!", BM29)-1)), Rankings!$A$2:$BK$161, 63, FALSE),0)</f>
        <v>0</v>
      </c>
      <c r="JM29">
        <f>IFERROR(VLOOKUP(_xlfn.NUMBERVALUE(MID(BN29, SEARCH("!", BN29)+1, SEARCH("+", BN29)-SEARCH("!", BN29)-1)), Rankings!$A$2:$BK$161, 63, FALSE),0)</f>
        <v>0</v>
      </c>
      <c r="JN29">
        <f>IFERROR(VLOOKUP(_xlfn.NUMBERVALUE(MID(BO29, SEARCH("!", BO29)+1, SEARCH("+", BO29)-SEARCH("!", BO29)-1)), Rankings!$A$2:$BK$161, 63, FALSE),0)</f>
        <v>0</v>
      </c>
      <c r="JO29">
        <f>IFERROR(VLOOKUP(_xlfn.NUMBERVALUE(MID(BP29, SEARCH("!", BP29)+1, SEARCH("+", BP29)-SEARCH("!", BP29)-1)), Rankings!$A$2:$BK$161, 63, FALSE),0)</f>
        <v>0</v>
      </c>
      <c r="JP29">
        <f>IFERROR(VLOOKUP(_xlfn.NUMBERVALUE(MID(BQ29, SEARCH("!", BQ29)+1, SEARCH("+", BQ29)-SEARCH("!", BQ29)-1)), Rankings!$A$2:$BK$161, 63, FALSE),0)</f>
        <v>0</v>
      </c>
      <c r="JQ29">
        <f>IFERROR(VLOOKUP(_xlfn.NUMBERVALUE(MID(BR29, SEARCH("!", BR29)+1, SEARCH("+", BR29)-SEARCH("!", BR29)-1)), Rankings!$A$2:$BK$161, 63, FALSE),0)</f>
        <v>0</v>
      </c>
      <c r="JR29">
        <f>IFERROR(VLOOKUP(_xlfn.NUMBERVALUE(MID(BS29, SEARCH("!", BS29)+1, SEARCH("+", BS29)-SEARCH("!", BS29)-1)), Rankings!$A$2:$BK$161, 63, FALSE),0)</f>
        <v>0</v>
      </c>
      <c r="JS29">
        <f>IFERROR(VLOOKUP(_xlfn.NUMBERVALUE(MID(BT29, SEARCH("!", BT29)+1, SEARCH("+", BT29)-SEARCH("!", BT29)-1)), Rankings!$A$2:$BK$161, 63, FALSE),0)</f>
        <v>0</v>
      </c>
      <c r="JT29">
        <f>IFERROR(VLOOKUP(_xlfn.NUMBERVALUE(MID(BU29, SEARCH("!", BU29)+1, SEARCH("+", BU29)-SEARCH("!", BU29)-1)), Rankings!$A$2:$BK$161, 63, FALSE),0)</f>
        <v>0</v>
      </c>
      <c r="JU29">
        <f>IFERROR(VLOOKUP(_xlfn.NUMBERVALUE(MID(BV29, SEARCH("!", BV29)+1, SEARCH("+", BV29)-SEARCH("!", BV29)-1)), Rankings!$A$2:$BK$161, 63, FALSE),0)</f>
        <v>0</v>
      </c>
      <c r="JV29">
        <f>IFERROR(VLOOKUP(_xlfn.NUMBERVALUE(MID(BW29, SEARCH("!", BW29)+1, SEARCH("+", BW29)-SEARCH("!", BW29)-1)), Rankings!$A$2:$BK$161, 63, FALSE),0)</f>
        <v>0</v>
      </c>
      <c r="JW29">
        <f>IFERROR(VLOOKUP(_xlfn.NUMBERVALUE(MID(BX29, SEARCH("!", BX29)+1, SEARCH("+", BX29)-SEARCH("!", BX29)-1)), Rankings!$A$2:$BK$161, 63, FALSE),0)</f>
        <v>0</v>
      </c>
      <c r="JX29">
        <f>IFERROR(VLOOKUP(_xlfn.NUMBERVALUE(MID(BY29, SEARCH("!", BY29)+1, SEARCH("+", BY29)-SEARCH("!", BY29)-1)), Rankings!$A$2:$BK$161, 63, FALSE),0)</f>
        <v>0</v>
      </c>
      <c r="JY29">
        <f>IFERROR(VLOOKUP(_xlfn.NUMBERVALUE(MID(BZ29, SEARCH("!", BZ29)+1, SEARCH("+", BZ29)-SEARCH("!", BZ29)-1)), Rankings!$A$2:$BK$161, 63, FALSE),0)</f>
        <v>0</v>
      </c>
      <c r="JZ29">
        <f>IFERROR(VLOOKUP(_xlfn.NUMBERVALUE(MID(CA29, SEARCH("!", CA29)+1, SEARCH("+", CA29)-SEARCH("!", CA29)-1)), Rankings!$A$2:$BK$161, 63, FALSE),0)</f>
        <v>0</v>
      </c>
      <c r="KA29">
        <f>IFERROR(VLOOKUP(_xlfn.NUMBERVALUE(MID(CB29, SEARCH("!", CB29)+1, SEARCH("+", CB29)-SEARCH("!", CB29)-1)), Rankings!$A$2:$BK$161, 63, FALSE),0)</f>
        <v>0</v>
      </c>
      <c r="KB29">
        <f>IFERROR(VLOOKUP(_xlfn.NUMBERVALUE(MID(CC29, SEARCH("!", CC29)+1, SEARCH("+", CC29)-SEARCH("!", CC29)-1)), Rankings!$A$2:$BK$161, 63, FALSE),0)</f>
        <v>0</v>
      </c>
      <c r="KC29">
        <f>IFERROR(VLOOKUP(_xlfn.NUMBERVALUE(MID(CD29, SEARCH("!", CD29)+1, SEARCH("+", CD29)-SEARCH("!", CD29)-1)), Rankings!$A$2:$BK$161, 63, FALSE),0)</f>
        <v>0</v>
      </c>
      <c r="KD29">
        <f>IFERROR(VLOOKUP(_xlfn.NUMBERVALUE(MID(CE29, SEARCH("!", CE29)+1, SEARCH("+", CE29)-SEARCH("!", CE29)-1)), Rankings!$A$2:$BK$161, 63, FALSE),0)</f>
        <v>0</v>
      </c>
      <c r="KE29">
        <f>IFERROR(VLOOKUP(_xlfn.NUMBERVALUE(MID(CF29, SEARCH("!", CF29)+1, SEARCH("+", CF29)-SEARCH("!", CF29)-1)), Rankings!$A$2:$BK$161, 63, FALSE),0)</f>
        <v>0</v>
      </c>
      <c r="KF29">
        <f>IFERROR(VLOOKUP(_xlfn.NUMBERVALUE(MID(CG29, SEARCH("!", CG29)+1, SEARCH("+", CG29)-SEARCH("!", CG29)-1)), Rankings!$A$2:$BK$161, 63, FALSE),0)</f>
        <v>0</v>
      </c>
      <c r="KG29">
        <f>IFERROR(VLOOKUP(_xlfn.NUMBERVALUE(MID(CH29, SEARCH("!", CH29)+1, SEARCH("+", CH29)-SEARCH("!", CH29)-1)), Rankings!$A$2:$BK$161, 63, FALSE),0)</f>
        <v>0</v>
      </c>
      <c r="KH29">
        <f>IFERROR(VLOOKUP(_xlfn.NUMBERVALUE(MID(CI29, SEARCH("!", CI29)+1, SEARCH("+", CI29)-SEARCH("!", CI29)-1)), Rankings!$A$2:$BK$161, 63, FALSE),0)</f>
        <v>0</v>
      </c>
      <c r="KI29">
        <f>IFERROR(VLOOKUP(_xlfn.NUMBERVALUE(MID(CJ29, SEARCH("!", CJ29)+1, SEARCH("+", CJ29)-SEARCH("!", CJ29)-1)), Rankings!$A$2:$BK$161, 63, FALSE),0)</f>
        <v>0</v>
      </c>
      <c r="KJ29">
        <f>IFERROR(VLOOKUP(_xlfn.NUMBERVALUE(MID(CK29, SEARCH("!", CK29)+1, SEARCH("+", CK29)-SEARCH("!", CK29)-1)), Rankings!$A$2:$BK$161, 63, FALSE),0)</f>
        <v>0</v>
      </c>
      <c r="KK29">
        <f>IFERROR(VLOOKUP(_xlfn.NUMBERVALUE(MID(CL29, SEARCH("!", CL29)+1, SEARCH("+", CL29)-SEARCH("!", CL29)-1)), Rankings!$A$2:$BK$161, 63, FALSE),0)</f>
        <v>0</v>
      </c>
      <c r="KL29">
        <f>IFERROR(VLOOKUP(_xlfn.NUMBERVALUE(MID(CM29, SEARCH("!", CM29)+1, SEARCH("+", CM29)-SEARCH("!", CM29)-1)), Rankings!$A$2:$BK$161, 63, FALSE),0)</f>
        <v>0</v>
      </c>
      <c r="KM29">
        <f>IFERROR(VLOOKUP(_xlfn.NUMBERVALUE(MID(CN29, SEARCH("!", CN29)+1, SEARCH("+", CN29)-SEARCH("!", CN29)-1)), Rankings!$A$2:$BK$161, 63, FALSE),0)</f>
        <v>0</v>
      </c>
      <c r="KN29">
        <f>IFERROR(VLOOKUP(_xlfn.NUMBERVALUE(MID(CO29, SEARCH("!", CO29)+1, SEARCH("+", CO29)-SEARCH("!", CO29)-1)), Rankings!$A$2:$BK$161, 63, FALSE),0)</f>
        <v>0</v>
      </c>
      <c r="KO29">
        <f>IFERROR(VLOOKUP(_xlfn.NUMBERVALUE(MID(CP29, SEARCH("!", CP29)+1, SEARCH("+", CP29)-SEARCH("!", CP29)-1)), Rankings!$A$2:$BK$161, 63, FALSE),0)</f>
        <v>0</v>
      </c>
      <c r="KP29">
        <f>IFERROR(VLOOKUP(_xlfn.NUMBERVALUE(MID(CQ29, SEARCH("!", CQ29)+1, SEARCH("+", CQ29)-SEARCH("!", CQ29)-1)), Rankings!$A$2:$BK$161, 63, FALSE),0)</f>
        <v>0</v>
      </c>
      <c r="KQ29">
        <f>IFERROR(VLOOKUP(_xlfn.NUMBERVALUE(MID(CR29, SEARCH("!", CR29)+1, SEARCH("+", CR29)-SEARCH("!", CR29)-1)), Rankings!$A$2:$BK$161, 63, FALSE),0)</f>
        <v>0</v>
      </c>
      <c r="KS29" s="4">
        <f t="shared" si="119"/>
        <v>188</v>
      </c>
      <c r="KT29" s="4">
        <f t="shared" si="120"/>
        <v>132</v>
      </c>
      <c r="KU29" s="4">
        <f t="shared" si="121"/>
        <v>200</v>
      </c>
      <c r="KV29" s="4">
        <f t="shared" si="122"/>
        <v>0</v>
      </c>
      <c r="KY29" s="4">
        <f t="shared" si="123"/>
        <v>520</v>
      </c>
      <c r="KZ29" s="4"/>
      <c r="LB29">
        <f t="shared" si="124"/>
        <v>35</v>
      </c>
      <c r="LC29">
        <f t="shared" si="125"/>
        <v>50</v>
      </c>
      <c r="LD29">
        <f t="shared" si="126"/>
        <v>46</v>
      </c>
      <c r="LE29">
        <f t="shared" si="127"/>
        <v>51</v>
      </c>
      <c r="LF29">
        <f t="shared" si="128"/>
        <v>64</v>
      </c>
      <c r="LG29">
        <f t="shared" si="129"/>
        <v>26</v>
      </c>
      <c r="LH29">
        <f t="shared" si="130"/>
        <v>51</v>
      </c>
      <c r="LI29">
        <f t="shared" si="131"/>
        <v>81</v>
      </c>
      <c r="LJ29">
        <f t="shared" si="132"/>
        <v>31</v>
      </c>
      <c r="LK29">
        <f t="shared" si="133"/>
        <v>80</v>
      </c>
      <c r="LL29">
        <f t="shared" si="134"/>
        <v>5</v>
      </c>
      <c r="LM29">
        <f t="shared" si="135"/>
        <v>0</v>
      </c>
      <c r="LN29">
        <f t="shared" si="136"/>
        <v>0</v>
      </c>
      <c r="LO29">
        <f t="shared" si="137"/>
        <v>0</v>
      </c>
      <c r="LP29">
        <f t="shared" si="138"/>
        <v>0</v>
      </c>
      <c r="LQ29">
        <f t="shared" si="139"/>
        <v>0</v>
      </c>
      <c r="LR29">
        <f t="shared" si="140"/>
        <v>0</v>
      </c>
      <c r="LS29">
        <f t="shared" si="141"/>
        <v>0</v>
      </c>
      <c r="LT29">
        <f t="shared" si="142"/>
        <v>0</v>
      </c>
      <c r="LU29">
        <f t="shared" si="143"/>
        <v>0</v>
      </c>
      <c r="LV29">
        <f t="shared" si="144"/>
        <v>0</v>
      </c>
      <c r="LW29">
        <f t="shared" si="145"/>
        <v>0</v>
      </c>
      <c r="LX29">
        <f t="shared" si="146"/>
        <v>0</v>
      </c>
      <c r="LY29">
        <f t="shared" si="147"/>
        <v>0</v>
      </c>
      <c r="LZ29">
        <f t="shared" si="148"/>
        <v>0</v>
      </c>
      <c r="MA29">
        <f t="shared" si="149"/>
        <v>0</v>
      </c>
      <c r="MB29">
        <f t="shared" si="150"/>
        <v>0</v>
      </c>
      <c r="MC29">
        <f t="shared" si="151"/>
        <v>0</v>
      </c>
      <c r="MD29">
        <f t="shared" si="152"/>
        <v>0</v>
      </c>
      <c r="ME29">
        <f t="shared" si="153"/>
        <v>0</v>
      </c>
      <c r="MF29">
        <f t="shared" si="154"/>
        <v>0</v>
      </c>
      <c r="MG29">
        <f t="shared" si="155"/>
        <v>0</v>
      </c>
      <c r="MH29">
        <f t="shared" si="156"/>
        <v>0</v>
      </c>
      <c r="MI29">
        <f t="shared" si="157"/>
        <v>0</v>
      </c>
      <c r="MJ29">
        <f t="shared" si="158"/>
        <v>0</v>
      </c>
      <c r="MK29">
        <f t="shared" si="159"/>
        <v>0</v>
      </c>
      <c r="ML29">
        <f t="shared" si="160"/>
        <v>0</v>
      </c>
      <c r="MM29">
        <f t="shared" si="161"/>
        <v>0</v>
      </c>
      <c r="MN29">
        <f t="shared" si="162"/>
        <v>0</v>
      </c>
      <c r="MO29">
        <f t="shared" si="163"/>
        <v>0</v>
      </c>
      <c r="MP29">
        <f t="shared" si="164"/>
        <v>0</v>
      </c>
      <c r="MQ29">
        <f t="shared" si="165"/>
        <v>0</v>
      </c>
      <c r="MR29">
        <f t="shared" si="166"/>
        <v>0</v>
      </c>
      <c r="MS29">
        <f t="shared" si="167"/>
        <v>0</v>
      </c>
      <c r="MT29">
        <f t="shared" si="168"/>
        <v>0</v>
      </c>
      <c r="MU29">
        <f t="shared" si="169"/>
        <v>0</v>
      </c>
      <c r="MV29">
        <f t="shared" si="170"/>
        <v>0</v>
      </c>
      <c r="MW29">
        <f t="shared" si="171"/>
        <v>0</v>
      </c>
      <c r="MX29">
        <f t="shared" si="172"/>
        <v>0</v>
      </c>
      <c r="MY29">
        <f t="shared" si="173"/>
        <v>0</v>
      </c>
      <c r="MZ29">
        <f t="shared" si="174"/>
        <v>0</v>
      </c>
      <c r="NA29">
        <f t="shared" si="175"/>
        <v>0</v>
      </c>
      <c r="NB29">
        <f t="shared" si="176"/>
        <v>0</v>
      </c>
      <c r="NC29">
        <f t="shared" si="177"/>
        <v>0</v>
      </c>
      <c r="ND29">
        <f t="shared" si="178"/>
        <v>0</v>
      </c>
      <c r="NE29">
        <f t="shared" si="179"/>
        <v>0</v>
      </c>
      <c r="NF29">
        <f t="shared" si="180"/>
        <v>0</v>
      </c>
      <c r="NG29">
        <f t="shared" si="181"/>
        <v>0</v>
      </c>
      <c r="NH29">
        <f t="shared" si="182"/>
        <v>0</v>
      </c>
      <c r="NI29">
        <f t="shared" si="183"/>
        <v>0</v>
      </c>
      <c r="NJ29">
        <f t="shared" si="184"/>
        <v>0</v>
      </c>
      <c r="NK29">
        <f t="shared" si="185"/>
        <v>0</v>
      </c>
      <c r="NL29">
        <f t="shared" si="186"/>
        <v>0</v>
      </c>
      <c r="NM29">
        <f t="shared" si="187"/>
        <v>0</v>
      </c>
      <c r="NN29">
        <f t="shared" si="188"/>
        <v>0</v>
      </c>
      <c r="NO29">
        <f t="shared" si="189"/>
        <v>0</v>
      </c>
      <c r="NP29">
        <f t="shared" si="190"/>
        <v>0</v>
      </c>
      <c r="NQ29">
        <f t="shared" si="191"/>
        <v>0</v>
      </c>
      <c r="NR29">
        <f t="shared" si="192"/>
        <v>0</v>
      </c>
      <c r="NS29">
        <f t="shared" si="193"/>
        <v>0</v>
      </c>
      <c r="NT29">
        <f t="shared" si="194"/>
        <v>0</v>
      </c>
      <c r="NU29">
        <f t="shared" si="195"/>
        <v>0</v>
      </c>
      <c r="NV29">
        <f t="shared" si="196"/>
        <v>0</v>
      </c>
      <c r="NW29">
        <f t="shared" si="197"/>
        <v>0</v>
      </c>
      <c r="NX29">
        <f t="shared" si="198"/>
        <v>0</v>
      </c>
      <c r="NY29">
        <f t="shared" si="199"/>
        <v>0</v>
      </c>
      <c r="NZ29">
        <f t="shared" si="200"/>
        <v>0</v>
      </c>
      <c r="OA29">
        <f t="shared" si="201"/>
        <v>0</v>
      </c>
      <c r="OB29">
        <f t="shared" si="202"/>
        <v>0</v>
      </c>
      <c r="OC29">
        <f t="shared" si="203"/>
        <v>0</v>
      </c>
      <c r="OD29">
        <f t="shared" si="204"/>
        <v>0</v>
      </c>
      <c r="OE29">
        <f t="shared" si="205"/>
        <v>0</v>
      </c>
      <c r="OF29">
        <f t="shared" si="206"/>
        <v>0</v>
      </c>
      <c r="OG29">
        <f t="shared" si="207"/>
        <v>0</v>
      </c>
      <c r="OH29">
        <f t="shared" si="208"/>
        <v>0</v>
      </c>
      <c r="OJ29" s="4">
        <f t="shared" si="209"/>
        <v>125</v>
      </c>
      <c r="OK29" s="4">
        <f t="shared" si="210"/>
        <v>45</v>
      </c>
      <c r="OL29" s="4">
        <f t="shared" si="211"/>
        <v>141</v>
      </c>
      <c r="OM29" s="4">
        <f t="shared" si="212"/>
        <v>0</v>
      </c>
      <c r="OP29" s="4">
        <f t="shared" si="213"/>
        <v>311</v>
      </c>
      <c r="OQ29" s="4"/>
      <c r="OS29">
        <f t="shared" si="214"/>
        <v>21</v>
      </c>
      <c r="OT29">
        <f t="shared" si="215"/>
        <v>20</v>
      </c>
      <c r="OU29">
        <f t="shared" si="216"/>
        <v>22</v>
      </c>
      <c r="OV29">
        <f t="shared" si="217"/>
        <v>42</v>
      </c>
      <c r="OW29">
        <f t="shared" si="218"/>
        <v>32</v>
      </c>
      <c r="OX29">
        <f t="shared" si="219"/>
        <v>51</v>
      </c>
      <c r="OY29">
        <f t="shared" si="220"/>
        <v>29</v>
      </c>
      <c r="OZ29">
        <f t="shared" si="221"/>
        <v>16</v>
      </c>
      <c r="PA29">
        <f t="shared" si="222"/>
        <v>11</v>
      </c>
      <c r="PB29">
        <f t="shared" si="223"/>
        <v>9</v>
      </c>
      <c r="PC29">
        <f t="shared" si="224"/>
        <v>58</v>
      </c>
      <c r="PD29">
        <f t="shared" si="225"/>
        <v>0</v>
      </c>
      <c r="PE29">
        <f t="shared" si="226"/>
        <v>0</v>
      </c>
      <c r="PF29">
        <f t="shared" si="227"/>
        <v>0</v>
      </c>
      <c r="PG29">
        <f t="shared" si="228"/>
        <v>0</v>
      </c>
      <c r="PH29">
        <f t="shared" si="229"/>
        <v>0</v>
      </c>
      <c r="PI29">
        <f t="shared" si="230"/>
        <v>0</v>
      </c>
      <c r="PJ29">
        <f t="shared" si="231"/>
        <v>0</v>
      </c>
      <c r="PK29">
        <f t="shared" si="232"/>
        <v>0</v>
      </c>
      <c r="PL29">
        <f t="shared" si="233"/>
        <v>0</v>
      </c>
      <c r="PM29">
        <f t="shared" si="234"/>
        <v>0</v>
      </c>
      <c r="PN29">
        <f t="shared" si="235"/>
        <v>0</v>
      </c>
      <c r="PO29">
        <f t="shared" si="236"/>
        <v>0</v>
      </c>
      <c r="PP29">
        <f t="shared" si="237"/>
        <v>0</v>
      </c>
      <c r="PQ29">
        <f t="shared" si="238"/>
        <v>0</v>
      </c>
      <c r="PR29">
        <f t="shared" si="239"/>
        <v>0</v>
      </c>
      <c r="PS29">
        <f t="shared" si="240"/>
        <v>0</v>
      </c>
      <c r="PT29">
        <f t="shared" si="241"/>
        <v>0</v>
      </c>
      <c r="PU29">
        <f t="shared" si="242"/>
        <v>0</v>
      </c>
      <c r="PV29">
        <f t="shared" si="243"/>
        <v>0</v>
      </c>
      <c r="PW29">
        <f t="shared" si="244"/>
        <v>0</v>
      </c>
      <c r="PX29">
        <f t="shared" si="245"/>
        <v>0</v>
      </c>
      <c r="PY29">
        <f t="shared" si="246"/>
        <v>0</v>
      </c>
      <c r="PZ29">
        <f t="shared" si="247"/>
        <v>0</v>
      </c>
      <c r="QA29">
        <f t="shared" si="248"/>
        <v>0</v>
      </c>
      <c r="QB29">
        <f t="shared" si="249"/>
        <v>0</v>
      </c>
      <c r="QC29">
        <f t="shared" si="250"/>
        <v>0</v>
      </c>
      <c r="QD29">
        <f t="shared" si="251"/>
        <v>0</v>
      </c>
      <c r="QE29">
        <f t="shared" si="252"/>
        <v>0</v>
      </c>
      <c r="QF29">
        <f t="shared" si="253"/>
        <v>0</v>
      </c>
      <c r="QG29">
        <f t="shared" si="254"/>
        <v>0</v>
      </c>
      <c r="QH29">
        <f t="shared" si="255"/>
        <v>0</v>
      </c>
      <c r="QI29">
        <f t="shared" si="256"/>
        <v>0</v>
      </c>
      <c r="QJ29">
        <f t="shared" si="257"/>
        <v>0</v>
      </c>
      <c r="QK29">
        <f t="shared" si="258"/>
        <v>0</v>
      </c>
      <c r="QL29">
        <f t="shared" si="259"/>
        <v>0</v>
      </c>
      <c r="QM29">
        <f t="shared" si="260"/>
        <v>0</v>
      </c>
      <c r="QN29">
        <f t="shared" si="261"/>
        <v>0</v>
      </c>
      <c r="QO29">
        <f t="shared" si="262"/>
        <v>0</v>
      </c>
      <c r="QP29">
        <f t="shared" si="263"/>
        <v>0</v>
      </c>
      <c r="QQ29">
        <f t="shared" si="264"/>
        <v>0</v>
      </c>
      <c r="QR29">
        <f t="shared" si="265"/>
        <v>0</v>
      </c>
      <c r="QS29">
        <f t="shared" si="266"/>
        <v>0</v>
      </c>
      <c r="QT29">
        <f t="shared" si="267"/>
        <v>0</v>
      </c>
      <c r="QU29">
        <f t="shared" si="268"/>
        <v>0</v>
      </c>
      <c r="QV29">
        <f t="shared" si="269"/>
        <v>0</v>
      </c>
      <c r="QW29">
        <f t="shared" si="270"/>
        <v>0</v>
      </c>
      <c r="QX29">
        <f t="shared" si="271"/>
        <v>0</v>
      </c>
      <c r="QY29">
        <f t="shared" si="272"/>
        <v>0</v>
      </c>
      <c r="QZ29">
        <f t="shared" si="273"/>
        <v>0</v>
      </c>
      <c r="RA29">
        <f t="shared" si="274"/>
        <v>0</v>
      </c>
      <c r="RB29">
        <f t="shared" si="275"/>
        <v>0</v>
      </c>
      <c r="RC29">
        <f t="shared" si="276"/>
        <v>0</v>
      </c>
      <c r="RD29">
        <f t="shared" si="277"/>
        <v>0</v>
      </c>
      <c r="RE29">
        <f t="shared" si="278"/>
        <v>0</v>
      </c>
      <c r="RF29">
        <f t="shared" si="279"/>
        <v>0</v>
      </c>
      <c r="RG29">
        <f t="shared" si="280"/>
        <v>0</v>
      </c>
      <c r="RH29">
        <f t="shared" si="281"/>
        <v>0</v>
      </c>
      <c r="RI29">
        <f t="shared" si="282"/>
        <v>0</v>
      </c>
      <c r="RJ29">
        <f t="shared" si="283"/>
        <v>0</v>
      </c>
      <c r="RK29">
        <f t="shared" si="284"/>
        <v>0</v>
      </c>
      <c r="RL29">
        <f t="shared" si="285"/>
        <v>0</v>
      </c>
      <c r="RM29">
        <f t="shared" si="286"/>
        <v>0</v>
      </c>
      <c r="RN29">
        <f t="shared" si="287"/>
        <v>0</v>
      </c>
      <c r="RO29">
        <f t="shared" si="288"/>
        <v>0</v>
      </c>
      <c r="RP29">
        <f t="shared" si="289"/>
        <v>0</v>
      </c>
      <c r="RQ29">
        <f t="shared" si="290"/>
        <v>0</v>
      </c>
      <c r="RR29">
        <f t="shared" si="291"/>
        <v>0</v>
      </c>
      <c r="RS29">
        <f t="shared" si="292"/>
        <v>0</v>
      </c>
      <c r="RT29">
        <f t="shared" si="293"/>
        <v>0</v>
      </c>
      <c r="RU29">
        <f t="shared" si="294"/>
        <v>0</v>
      </c>
      <c r="RV29">
        <f t="shared" si="295"/>
        <v>0</v>
      </c>
      <c r="RW29">
        <f t="shared" si="296"/>
        <v>0</v>
      </c>
      <c r="RX29">
        <f t="shared" si="297"/>
        <v>0</v>
      </c>
      <c r="RY29">
        <f t="shared" si="298"/>
        <v>0</v>
      </c>
      <c r="SA29" s="4">
        <f t="shared" si="299"/>
        <v>21.44</v>
      </c>
      <c r="SB29" s="4">
        <f t="shared" si="300"/>
        <v>10.29</v>
      </c>
      <c r="SC29" s="4">
        <f t="shared" si="301"/>
        <v>20.18</v>
      </c>
      <c r="SD29" s="4">
        <f t="shared" si="302"/>
        <v>0</v>
      </c>
      <c r="SF29" s="4">
        <f t="shared" si="303"/>
        <v>51.91</v>
      </c>
      <c r="SI29">
        <f t="shared" si="304"/>
        <v>4</v>
      </c>
      <c r="SJ29">
        <f t="shared" si="305"/>
        <v>4.8899999999999997</v>
      </c>
      <c r="SK29">
        <f t="shared" si="306"/>
        <v>3.3</v>
      </c>
      <c r="SL29">
        <f t="shared" si="307"/>
        <v>5.83</v>
      </c>
      <c r="SM29">
        <f t="shared" si="308"/>
        <v>6.43</v>
      </c>
      <c r="SN29">
        <f t="shared" si="309"/>
        <v>4</v>
      </c>
      <c r="SO29">
        <f t="shared" si="310"/>
        <v>4.18</v>
      </c>
      <c r="SP29">
        <f t="shared" si="311"/>
        <v>6.11</v>
      </c>
      <c r="SQ29">
        <f t="shared" si="312"/>
        <v>5.25</v>
      </c>
      <c r="SR29">
        <f t="shared" si="313"/>
        <v>4.92</v>
      </c>
      <c r="SS29">
        <f t="shared" si="314"/>
        <v>3</v>
      </c>
      <c r="ST29" t="str">
        <f t="shared" si="315"/>
        <v>0</v>
      </c>
      <c r="SU29" t="str">
        <f t="shared" si="316"/>
        <v>0</v>
      </c>
      <c r="SV29" t="str">
        <f t="shared" si="317"/>
        <v>0</v>
      </c>
      <c r="SW29" t="str">
        <f t="shared" si="318"/>
        <v>0</v>
      </c>
      <c r="SX29" t="str">
        <f t="shared" si="319"/>
        <v>0</v>
      </c>
      <c r="SY29" t="str">
        <f t="shared" si="320"/>
        <v>0</v>
      </c>
      <c r="SZ29" t="str">
        <f t="shared" si="321"/>
        <v>0</v>
      </c>
      <c r="TA29" t="str">
        <f t="shared" si="322"/>
        <v>0</v>
      </c>
      <c r="TB29" t="str">
        <f t="shared" si="323"/>
        <v>0</v>
      </c>
      <c r="TC29" t="str">
        <f t="shared" si="324"/>
        <v>0</v>
      </c>
      <c r="TD29" t="str">
        <f t="shared" si="325"/>
        <v>0</v>
      </c>
      <c r="TE29" t="str">
        <f t="shared" si="326"/>
        <v>0</v>
      </c>
      <c r="TF29" t="str">
        <f t="shared" si="327"/>
        <v>0</v>
      </c>
      <c r="TG29" t="str">
        <f t="shared" si="328"/>
        <v>0</v>
      </c>
      <c r="TH29" t="str">
        <f t="shared" si="329"/>
        <v>0</v>
      </c>
      <c r="TI29" t="str">
        <f t="shared" si="330"/>
        <v>0</v>
      </c>
      <c r="TJ29" t="str">
        <f t="shared" si="331"/>
        <v>0</v>
      </c>
      <c r="TK29" t="str">
        <f t="shared" si="332"/>
        <v>0</v>
      </c>
      <c r="TL29" t="str">
        <f t="shared" si="333"/>
        <v>0</v>
      </c>
      <c r="TM29" t="str">
        <f t="shared" si="334"/>
        <v>0</v>
      </c>
      <c r="TN29" t="str">
        <f t="shared" si="335"/>
        <v>0</v>
      </c>
      <c r="TO29" t="str">
        <f t="shared" si="336"/>
        <v>0</v>
      </c>
      <c r="TP29" t="str">
        <f t="shared" si="337"/>
        <v>0</v>
      </c>
      <c r="TQ29" t="str">
        <f t="shared" si="338"/>
        <v>0</v>
      </c>
      <c r="TR29" t="str">
        <f t="shared" si="339"/>
        <v>0</v>
      </c>
      <c r="TS29" t="str">
        <f t="shared" si="340"/>
        <v>0</v>
      </c>
      <c r="TT29" t="str">
        <f t="shared" si="341"/>
        <v>0</v>
      </c>
      <c r="TU29" t="str">
        <f t="shared" si="342"/>
        <v>0</v>
      </c>
      <c r="TV29" t="str">
        <f t="shared" si="343"/>
        <v>0</v>
      </c>
      <c r="TW29" t="str">
        <f t="shared" si="344"/>
        <v>0</v>
      </c>
      <c r="TX29" t="str">
        <f t="shared" si="345"/>
        <v>0</v>
      </c>
      <c r="TY29" t="str">
        <f t="shared" si="346"/>
        <v>0</v>
      </c>
      <c r="TZ29" t="str">
        <f t="shared" si="347"/>
        <v>0</v>
      </c>
      <c r="UA29" t="str">
        <f t="shared" si="348"/>
        <v>0</v>
      </c>
      <c r="UB29" t="str">
        <f t="shared" si="349"/>
        <v>0</v>
      </c>
      <c r="UC29" t="str">
        <f t="shared" si="350"/>
        <v>0</v>
      </c>
      <c r="UD29" t="str">
        <f t="shared" si="351"/>
        <v>0</v>
      </c>
      <c r="UE29" t="str">
        <f t="shared" si="352"/>
        <v>0</v>
      </c>
      <c r="UF29" t="str">
        <f t="shared" si="353"/>
        <v>0</v>
      </c>
      <c r="UG29" t="str">
        <f t="shared" si="354"/>
        <v>0</v>
      </c>
      <c r="UH29" t="str">
        <f t="shared" si="355"/>
        <v>0</v>
      </c>
      <c r="UI29" t="str">
        <f t="shared" si="356"/>
        <v>0</v>
      </c>
      <c r="UJ29" t="str">
        <f t="shared" si="357"/>
        <v>0</v>
      </c>
      <c r="UK29" t="str">
        <f t="shared" si="358"/>
        <v>0</v>
      </c>
      <c r="UL29" t="str">
        <f t="shared" si="359"/>
        <v>0</v>
      </c>
      <c r="UM29" t="str">
        <f t="shared" si="360"/>
        <v>0</v>
      </c>
      <c r="UN29" t="str">
        <f t="shared" si="361"/>
        <v>0</v>
      </c>
      <c r="UO29" t="str">
        <f t="shared" si="362"/>
        <v>0</v>
      </c>
      <c r="UP29" t="str">
        <f t="shared" si="363"/>
        <v>0</v>
      </c>
      <c r="UQ29" t="str">
        <f t="shared" si="364"/>
        <v>0</v>
      </c>
      <c r="UR29" t="str">
        <f t="shared" si="365"/>
        <v>0</v>
      </c>
      <c r="US29" t="str">
        <f t="shared" si="366"/>
        <v>0</v>
      </c>
      <c r="UT29" t="str">
        <f t="shared" si="367"/>
        <v>0</v>
      </c>
      <c r="UU29" t="str">
        <f t="shared" si="368"/>
        <v>0</v>
      </c>
      <c r="UV29" t="str">
        <f t="shared" si="369"/>
        <v>0</v>
      </c>
      <c r="UW29" t="str">
        <f t="shared" si="370"/>
        <v>0</v>
      </c>
      <c r="UX29" t="str">
        <f t="shared" si="371"/>
        <v>0</v>
      </c>
      <c r="UY29" t="str">
        <f t="shared" si="372"/>
        <v>0</v>
      </c>
      <c r="UZ29" t="str">
        <f t="shared" si="373"/>
        <v>0</v>
      </c>
      <c r="VA29" t="str">
        <f t="shared" si="374"/>
        <v>0</v>
      </c>
      <c r="VB29" t="str">
        <f t="shared" si="375"/>
        <v>0</v>
      </c>
      <c r="VC29" t="str">
        <f t="shared" si="376"/>
        <v>0</v>
      </c>
      <c r="VD29" t="str">
        <f t="shared" si="377"/>
        <v>0</v>
      </c>
      <c r="VE29" t="str">
        <f t="shared" si="378"/>
        <v>0</v>
      </c>
      <c r="VF29" t="str">
        <f t="shared" si="379"/>
        <v>0</v>
      </c>
      <c r="VG29" t="str">
        <f t="shared" si="380"/>
        <v>0</v>
      </c>
      <c r="VH29" t="str">
        <f t="shared" si="381"/>
        <v>0</v>
      </c>
      <c r="VI29" t="str">
        <f t="shared" si="382"/>
        <v>0</v>
      </c>
      <c r="VJ29" t="str">
        <f t="shared" si="383"/>
        <v>0</v>
      </c>
      <c r="VK29" t="str">
        <f t="shared" si="384"/>
        <v>0</v>
      </c>
      <c r="VL29" t="str">
        <f t="shared" si="385"/>
        <v>0</v>
      </c>
      <c r="VM29" t="str">
        <f t="shared" si="386"/>
        <v>0</v>
      </c>
      <c r="VN29" t="str">
        <f t="shared" si="387"/>
        <v>0</v>
      </c>
      <c r="VO29" t="str">
        <f t="shared" si="388"/>
        <v>0</v>
      </c>
      <c r="VQ29" s="4">
        <f t="shared" si="389"/>
        <v>46.69</v>
      </c>
      <c r="VR29" s="4">
        <f t="shared" si="390"/>
        <v>23.380000000000003</v>
      </c>
      <c r="VS29" s="4">
        <f t="shared" si="391"/>
        <v>54.590000000000011</v>
      </c>
      <c r="VT29" s="4">
        <f t="shared" si="392"/>
        <v>0</v>
      </c>
      <c r="VV29" s="4">
        <f t="shared" si="393"/>
        <v>124.66</v>
      </c>
      <c r="VY29">
        <f t="shared" si="394"/>
        <v>5.13</v>
      </c>
      <c r="VZ29">
        <f t="shared" si="395"/>
        <v>3.75</v>
      </c>
      <c r="WA29">
        <f t="shared" si="396"/>
        <v>8.9600000000000009</v>
      </c>
      <c r="WB29">
        <f t="shared" si="397"/>
        <v>17.510000000000002</v>
      </c>
      <c r="WC29">
        <f t="shared" si="398"/>
        <v>14.89</v>
      </c>
      <c r="WD29">
        <f t="shared" si="399"/>
        <v>13.01</v>
      </c>
      <c r="WE29">
        <f t="shared" si="400"/>
        <v>0.78</v>
      </c>
      <c r="WF29">
        <f t="shared" si="401"/>
        <v>22.6</v>
      </c>
      <c r="WG29">
        <f t="shared" si="402"/>
        <v>15.84</v>
      </c>
      <c r="WH29">
        <f t="shared" si="403"/>
        <v>13.09</v>
      </c>
      <c r="WI29">
        <f t="shared" si="404"/>
        <v>9.1</v>
      </c>
      <c r="WJ29">
        <f t="shared" si="405"/>
        <v>0</v>
      </c>
      <c r="WK29">
        <f t="shared" si="406"/>
        <v>0</v>
      </c>
      <c r="WL29">
        <f t="shared" si="407"/>
        <v>0</v>
      </c>
      <c r="WM29">
        <f t="shared" si="408"/>
        <v>0</v>
      </c>
      <c r="WN29">
        <f t="shared" si="409"/>
        <v>0</v>
      </c>
      <c r="WO29">
        <f t="shared" si="410"/>
        <v>0</v>
      </c>
      <c r="WP29">
        <f t="shared" si="411"/>
        <v>0</v>
      </c>
      <c r="WQ29">
        <f t="shared" si="412"/>
        <v>0</v>
      </c>
      <c r="WR29">
        <f t="shared" si="413"/>
        <v>0</v>
      </c>
      <c r="WS29">
        <f t="shared" si="414"/>
        <v>0</v>
      </c>
      <c r="WT29">
        <f t="shared" si="415"/>
        <v>0</v>
      </c>
      <c r="WU29">
        <f t="shared" si="416"/>
        <v>0</v>
      </c>
      <c r="WV29">
        <f t="shared" si="417"/>
        <v>0</v>
      </c>
      <c r="WW29">
        <f t="shared" si="418"/>
        <v>0</v>
      </c>
      <c r="WX29">
        <f t="shared" si="419"/>
        <v>0</v>
      </c>
      <c r="WY29">
        <f t="shared" si="420"/>
        <v>0</v>
      </c>
      <c r="WZ29">
        <f t="shared" si="421"/>
        <v>0</v>
      </c>
      <c r="XA29">
        <f t="shared" si="422"/>
        <v>0</v>
      </c>
      <c r="XB29">
        <f t="shared" si="423"/>
        <v>0</v>
      </c>
      <c r="XC29">
        <f t="shared" si="424"/>
        <v>0</v>
      </c>
      <c r="XD29">
        <f t="shared" si="425"/>
        <v>0</v>
      </c>
      <c r="XE29">
        <f t="shared" si="426"/>
        <v>0</v>
      </c>
      <c r="XF29">
        <f t="shared" si="427"/>
        <v>0</v>
      </c>
      <c r="XG29">
        <f t="shared" si="428"/>
        <v>0</v>
      </c>
      <c r="XH29">
        <f t="shared" si="429"/>
        <v>0</v>
      </c>
      <c r="XI29">
        <f t="shared" si="430"/>
        <v>0</v>
      </c>
      <c r="XJ29">
        <f t="shared" si="431"/>
        <v>0</v>
      </c>
      <c r="XK29">
        <f t="shared" si="432"/>
        <v>0</v>
      </c>
      <c r="XL29">
        <f t="shared" si="433"/>
        <v>0</v>
      </c>
      <c r="XM29">
        <f t="shared" si="434"/>
        <v>0</v>
      </c>
      <c r="XN29">
        <f t="shared" si="435"/>
        <v>0</v>
      </c>
      <c r="XO29">
        <f t="shared" si="436"/>
        <v>0</v>
      </c>
      <c r="XP29">
        <f t="shared" si="437"/>
        <v>0</v>
      </c>
      <c r="XQ29">
        <f t="shared" si="438"/>
        <v>0</v>
      </c>
      <c r="XR29">
        <f t="shared" si="439"/>
        <v>0</v>
      </c>
      <c r="XS29">
        <f t="shared" si="440"/>
        <v>0</v>
      </c>
      <c r="XT29">
        <f t="shared" si="441"/>
        <v>0</v>
      </c>
      <c r="XU29">
        <f t="shared" si="442"/>
        <v>0</v>
      </c>
      <c r="XV29">
        <f t="shared" si="443"/>
        <v>0</v>
      </c>
      <c r="XW29">
        <f t="shared" si="444"/>
        <v>0</v>
      </c>
      <c r="XX29">
        <f t="shared" si="445"/>
        <v>0</v>
      </c>
      <c r="XY29">
        <f t="shared" si="446"/>
        <v>0</v>
      </c>
      <c r="XZ29">
        <f t="shared" si="447"/>
        <v>0</v>
      </c>
      <c r="YA29">
        <f t="shared" si="448"/>
        <v>0</v>
      </c>
      <c r="YB29">
        <f t="shared" si="449"/>
        <v>0</v>
      </c>
      <c r="YC29">
        <f t="shared" si="450"/>
        <v>0</v>
      </c>
      <c r="YD29">
        <f t="shared" si="451"/>
        <v>0</v>
      </c>
      <c r="YE29">
        <f t="shared" si="452"/>
        <v>0</v>
      </c>
      <c r="YF29">
        <f t="shared" si="453"/>
        <v>0</v>
      </c>
      <c r="YG29">
        <f t="shared" si="454"/>
        <v>0</v>
      </c>
      <c r="YH29">
        <f t="shared" si="455"/>
        <v>0</v>
      </c>
      <c r="YI29">
        <f t="shared" si="456"/>
        <v>0</v>
      </c>
      <c r="YJ29">
        <f t="shared" si="457"/>
        <v>0</v>
      </c>
      <c r="YK29">
        <f t="shared" si="458"/>
        <v>0</v>
      </c>
      <c r="YL29">
        <f t="shared" si="459"/>
        <v>0</v>
      </c>
      <c r="YM29">
        <f t="shared" si="460"/>
        <v>0</v>
      </c>
      <c r="YN29">
        <f t="shared" si="461"/>
        <v>0</v>
      </c>
      <c r="YO29">
        <f t="shared" si="462"/>
        <v>0</v>
      </c>
      <c r="YP29">
        <f t="shared" si="463"/>
        <v>0</v>
      </c>
      <c r="YQ29">
        <f t="shared" si="464"/>
        <v>0</v>
      </c>
      <c r="YR29">
        <f t="shared" si="465"/>
        <v>0</v>
      </c>
      <c r="YS29">
        <f t="shared" si="466"/>
        <v>0</v>
      </c>
      <c r="YT29">
        <f t="shared" si="467"/>
        <v>0</v>
      </c>
      <c r="YU29">
        <f t="shared" si="468"/>
        <v>0</v>
      </c>
      <c r="YV29">
        <f t="shared" si="469"/>
        <v>0</v>
      </c>
      <c r="YW29">
        <f t="shared" si="470"/>
        <v>0</v>
      </c>
      <c r="YX29">
        <f t="shared" si="471"/>
        <v>0</v>
      </c>
      <c r="YY29">
        <f t="shared" si="472"/>
        <v>0</v>
      </c>
      <c r="YZ29">
        <f t="shared" si="473"/>
        <v>0</v>
      </c>
      <c r="ZA29">
        <f t="shared" si="474"/>
        <v>0</v>
      </c>
      <c r="ZB29">
        <f t="shared" si="475"/>
        <v>0</v>
      </c>
      <c r="ZC29">
        <f t="shared" si="476"/>
        <v>0</v>
      </c>
      <c r="ZD29">
        <f t="shared" si="477"/>
        <v>0</v>
      </c>
      <c r="ZE29">
        <f t="shared" si="478"/>
        <v>0</v>
      </c>
      <c r="ZG29" s="4">
        <f t="shared" si="479"/>
        <v>323</v>
      </c>
      <c r="ZH29" s="4">
        <f t="shared" si="480"/>
        <v>116</v>
      </c>
      <c r="ZI29" s="4">
        <f t="shared" si="481"/>
        <v>249</v>
      </c>
      <c r="ZJ29" s="4">
        <f t="shared" si="482"/>
        <v>0</v>
      </c>
      <c r="ZL29" s="4">
        <f t="shared" si="483"/>
        <v>688</v>
      </c>
      <c r="ZO29">
        <f t="shared" si="484"/>
        <v>57</v>
      </c>
      <c r="ZP29">
        <f t="shared" si="485"/>
        <v>69</v>
      </c>
      <c r="ZQ29">
        <f t="shared" si="486"/>
        <v>71</v>
      </c>
      <c r="ZR29">
        <f t="shared" si="487"/>
        <v>49</v>
      </c>
      <c r="ZS29">
        <f t="shared" si="488"/>
        <v>50</v>
      </c>
      <c r="ZT29">
        <f t="shared" si="489"/>
        <v>67</v>
      </c>
      <c r="ZU29">
        <f t="shared" si="490"/>
        <v>77</v>
      </c>
      <c r="ZV29">
        <f t="shared" si="491"/>
        <v>39</v>
      </c>
      <c r="ZW29">
        <f t="shared" si="492"/>
        <v>59</v>
      </c>
      <c r="ZX29">
        <f t="shared" si="493"/>
        <v>70</v>
      </c>
      <c r="ZY29">
        <f t="shared" si="494"/>
        <v>80</v>
      </c>
      <c r="ZZ29">
        <f t="shared" si="495"/>
        <v>0</v>
      </c>
      <c r="AAA29">
        <f t="shared" si="496"/>
        <v>0</v>
      </c>
      <c r="AAB29">
        <f t="shared" si="497"/>
        <v>0</v>
      </c>
      <c r="AAC29">
        <f t="shared" si="498"/>
        <v>0</v>
      </c>
      <c r="AAD29">
        <f t="shared" si="499"/>
        <v>0</v>
      </c>
      <c r="AAE29">
        <f t="shared" si="500"/>
        <v>0</v>
      </c>
      <c r="AAF29">
        <f t="shared" si="501"/>
        <v>0</v>
      </c>
      <c r="AAG29">
        <f t="shared" si="502"/>
        <v>0</v>
      </c>
      <c r="AAH29">
        <f t="shared" si="503"/>
        <v>0</v>
      </c>
      <c r="AAI29">
        <f t="shared" si="504"/>
        <v>0</v>
      </c>
      <c r="AAJ29">
        <f t="shared" si="505"/>
        <v>0</v>
      </c>
      <c r="AAK29">
        <f t="shared" si="506"/>
        <v>0</v>
      </c>
      <c r="AAL29">
        <f t="shared" si="507"/>
        <v>0</v>
      </c>
      <c r="AAM29">
        <f t="shared" si="508"/>
        <v>0</v>
      </c>
      <c r="AAN29">
        <f t="shared" si="509"/>
        <v>0</v>
      </c>
      <c r="AAO29">
        <f t="shared" si="510"/>
        <v>0</v>
      </c>
      <c r="AAP29">
        <f t="shared" si="511"/>
        <v>0</v>
      </c>
      <c r="AAQ29">
        <f t="shared" si="512"/>
        <v>0</v>
      </c>
      <c r="AAR29">
        <f t="shared" si="513"/>
        <v>0</v>
      </c>
      <c r="AAS29">
        <f t="shared" si="514"/>
        <v>0</v>
      </c>
      <c r="AAT29">
        <f t="shared" si="515"/>
        <v>0</v>
      </c>
      <c r="AAU29">
        <f t="shared" si="516"/>
        <v>0</v>
      </c>
      <c r="AAV29">
        <f t="shared" si="517"/>
        <v>0</v>
      </c>
      <c r="AAW29">
        <f t="shared" si="518"/>
        <v>0</v>
      </c>
      <c r="AAX29">
        <f t="shared" si="519"/>
        <v>0</v>
      </c>
      <c r="AAY29">
        <f t="shared" si="520"/>
        <v>0</v>
      </c>
      <c r="AAZ29">
        <f t="shared" si="521"/>
        <v>0</v>
      </c>
      <c r="ABA29">
        <f t="shared" si="522"/>
        <v>0</v>
      </c>
      <c r="ABB29">
        <f t="shared" si="523"/>
        <v>0</v>
      </c>
      <c r="ABC29">
        <f t="shared" si="524"/>
        <v>0</v>
      </c>
      <c r="ABD29">
        <f t="shared" si="525"/>
        <v>0</v>
      </c>
      <c r="ABE29">
        <f t="shared" si="526"/>
        <v>0</v>
      </c>
      <c r="ABF29">
        <f t="shared" si="527"/>
        <v>0</v>
      </c>
      <c r="ABG29">
        <f t="shared" si="528"/>
        <v>0</v>
      </c>
      <c r="ABH29">
        <f t="shared" si="529"/>
        <v>0</v>
      </c>
      <c r="ABI29">
        <f t="shared" si="530"/>
        <v>0</v>
      </c>
      <c r="ABJ29">
        <f t="shared" si="531"/>
        <v>0</v>
      </c>
      <c r="ABK29">
        <f t="shared" si="532"/>
        <v>0</v>
      </c>
      <c r="ABL29">
        <f t="shared" si="533"/>
        <v>0</v>
      </c>
      <c r="ABM29">
        <f t="shared" si="534"/>
        <v>0</v>
      </c>
      <c r="ABN29">
        <f t="shared" si="535"/>
        <v>0</v>
      </c>
      <c r="ABO29">
        <f t="shared" si="536"/>
        <v>0</v>
      </c>
      <c r="ABP29">
        <f t="shared" si="537"/>
        <v>0</v>
      </c>
      <c r="ABQ29">
        <f t="shared" si="538"/>
        <v>0</v>
      </c>
      <c r="ABR29">
        <f t="shared" si="539"/>
        <v>0</v>
      </c>
      <c r="ABS29">
        <f t="shared" si="540"/>
        <v>0</v>
      </c>
      <c r="ABT29">
        <f t="shared" si="541"/>
        <v>0</v>
      </c>
      <c r="ABU29">
        <f t="shared" si="542"/>
        <v>0</v>
      </c>
      <c r="ABV29">
        <f t="shared" si="543"/>
        <v>0</v>
      </c>
      <c r="ABW29">
        <f t="shared" si="544"/>
        <v>0</v>
      </c>
      <c r="ABX29">
        <f t="shared" si="545"/>
        <v>0</v>
      </c>
      <c r="ABY29">
        <f t="shared" si="546"/>
        <v>0</v>
      </c>
      <c r="ABZ29">
        <f t="shared" si="547"/>
        <v>0</v>
      </c>
      <c r="ACA29">
        <f t="shared" si="548"/>
        <v>0</v>
      </c>
      <c r="ACB29">
        <f t="shared" si="549"/>
        <v>0</v>
      </c>
      <c r="ACC29">
        <f t="shared" si="550"/>
        <v>0</v>
      </c>
      <c r="ACD29">
        <f t="shared" si="551"/>
        <v>0</v>
      </c>
      <c r="ACE29">
        <f t="shared" si="552"/>
        <v>0</v>
      </c>
      <c r="ACF29">
        <f t="shared" si="553"/>
        <v>0</v>
      </c>
      <c r="ACG29">
        <f t="shared" si="554"/>
        <v>0</v>
      </c>
      <c r="ACH29">
        <f t="shared" si="555"/>
        <v>0</v>
      </c>
      <c r="ACI29">
        <f t="shared" si="556"/>
        <v>0</v>
      </c>
      <c r="ACJ29">
        <f t="shared" si="557"/>
        <v>0</v>
      </c>
      <c r="ACK29">
        <f t="shared" si="558"/>
        <v>0</v>
      </c>
      <c r="ACL29">
        <f t="shared" si="559"/>
        <v>0</v>
      </c>
      <c r="ACM29">
        <f t="shared" si="560"/>
        <v>0</v>
      </c>
      <c r="ACN29">
        <f t="shared" si="561"/>
        <v>0</v>
      </c>
      <c r="ACO29">
        <f t="shared" si="562"/>
        <v>0</v>
      </c>
      <c r="ACP29">
        <f t="shared" si="563"/>
        <v>0</v>
      </c>
      <c r="ACQ29">
        <f t="shared" si="564"/>
        <v>0</v>
      </c>
      <c r="ACR29">
        <f t="shared" si="565"/>
        <v>0</v>
      </c>
      <c r="ACS29">
        <f t="shared" si="566"/>
        <v>0</v>
      </c>
      <c r="ACT29">
        <f t="shared" si="567"/>
        <v>0</v>
      </c>
      <c r="ACU29">
        <f t="shared" si="568"/>
        <v>0</v>
      </c>
      <c r="ACW29" s="4">
        <f t="shared" si="569"/>
        <v>371.8</v>
      </c>
      <c r="ACX29" s="4">
        <f t="shared" si="570"/>
        <v>239.3</v>
      </c>
      <c r="ACY29" s="4">
        <f t="shared" si="571"/>
        <v>409</v>
      </c>
      <c r="ACZ29" s="4">
        <f t="shared" si="572"/>
        <v>0</v>
      </c>
      <c r="ADA29" s="88">
        <f t="shared" si="573"/>
        <v>10.938464243210744</v>
      </c>
      <c r="ADB29" s="4">
        <f t="shared" si="574"/>
        <v>1020.1</v>
      </c>
      <c r="ADC29" s="5">
        <f t="shared" si="575"/>
        <v>8.6232244549240402</v>
      </c>
      <c r="ADD29" s="5">
        <f t="shared" si="576"/>
        <v>10.111874208078342</v>
      </c>
      <c r="ADE29">
        <f t="shared" si="577"/>
        <v>63</v>
      </c>
      <c r="ADF29">
        <f t="shared" si="578"/>
        <v>115.8</v>
      </c>
      <c r="ADG29">
        <f t="shared" si="579"/>
        <v>100.8</v>
      </c>
      <c r="ADH29">
        <f t="shared" si="580"/>
        <v>34.9</v>
      </c>
      <c r="ADI29">
        <f t="shared" si="581"/>
        <v>98.7</v>
      </c>
      <c r="ADJ29">
        <f t="shared" si="582"/>
        <v>0</v>
      </c>
      <c r="ADK29">
        <f t="shared" si="583"/>
        <v>116.4</v>
      </c>
      <c r="ADL29">
        <f t="shared" si="584"/>
        <v>122.9</v>
      </c>
      <c r="ADM29">
        <f t="shared" si="585"/>
        <v>92.2</v>
      </c>
      <c r="ADN29">
        <f t="shared" si="586"/>
        <v>275.39999999999998</v>
      </c>
      <c r="ADO29">
        <f t="shared" si="587"/>
        <v>0</v>
      </c>
      <c r="ADP29">
        <f t="shared" si="588"/>
        <v>0</v>
      </c>
      <c r="ADQ29">
        <f t="shared" si="589"/>
        <v>0</v>
      </c>
      <c r="ADR29">
        <f t="shared" si="590"/>
        <v>0</v>
      </c>
      <c r="ADS29">
        <f t="shared" si="591"/>
        <v>0</v>
      </c>
      <c r="ADT29">
        <f t="shared" si="592"/>
        <v>0</v>
      </c>
      <c r="ADU29">
        <f t="shared" si="593"/>
        <v>0</v>
      </c>
      <c r="ADV29">
        <f t="shared" si="594"/>
        <v>0</v>
      </c>
      <c r="ADW29">
        <f t="shared" si="595"/>
        <v>0</v>
      </c>
      <c r="ADX29">
        <f t="shared" si="596"/>
        <v>0</v>
      </c>
      <c r="ADY29">
        <f t="shared" si="597"/>
        <v>0</v>
      </c>
      <c r="ADZ29">
        <f t="shared" si="598"/>
        <v>0</v>
      </c>
      <c r="AEA29">
        <f t="shared" si="599"/>
        <v>0</v>
      </c>
      <c r="AEB29">
        <f t="shared" si="600"/>
        <v>0</v>
      </c>
      <c r="AEC29">
        <f t="shared" si="601"/>
        <v>0</v>
      </c>
      <c r="AED29">
        <f t="shared" si="602"/>
        <v>0</v>
      </c>
      <c r="AEE29">
        <f t="shared" si="603"/>
        <v>0</v>
      </c>
      <c r="AEF29">
        <f t="shared" si="604"/>
        <v>0</v>
      </c>
      <c r="AEG29">
        <f t="shared" si="605"/>
        <v>0</v>
      </c>
      <c r="AEH29">
        <f t="shared" si="606"/>
        <v>0</v>
      </c>
      <c r="AEI29">
        <f t="shared" si="607"/>
        <v>0</v>
      </c>
      <c r="AEJ29">
        <f t="shared" si="608"/>
        <v>0</v>
      </c>
      <c r="AEK29">
        <f t="shared" si="609"/>
        <v>0</v>
      </c>
      <c r="AEL29">
        <f t="shared" si="610"/>
        <v>0</v>
      </c>
      <c r="AEM29">
        <f t="shared" si="611"/>
        <v>0</v>
      </c>
      <c r="AEN29">
        <f t="shared" si="612"/>
        <v>0</v>
      </c>
      <c r="AEO29">
        <f t="shared" si="613"/>
        <v>0</v>
      </c>
      <c r="AEP29">
        <f t="shared" si="614"/>
        <v>0</v>
      </c>
      <c r="AEQ29">
        <f t="shared" si="615"/>
        <v>0</v>
      </c>
      <c r="AER29">
        <f t="shared" si="616"/>
        <v>0</v>
      </c>
      <c r="AES29">
        <f t="shared" si="617"/>
        <v>0</v>
      </c>
      <c r="AET29">
        <f t="shared" si="618"/>
        <v>0</v>
      </c>
      <c r="AEU29">
        <f t="shared" si="619"/>
        <v>0</v>
      </c>
      <c r="AEV29">
        <f t="shared" si="620"/>
        <v>0</v>
      </c>
      <c r="AEW29">
        <f t="shared" si="621"/>
        <v>0</v>
      </c>
      <c r="AEX29">
        <f t="shared" si="622"/>
        <v>0</v>
      </c>
      <c r="AEY29">
        <f t="shared" si="623"/>
        <v>0</v>
      </c>
      <c r="AEZ29">
        <f t="shared" si="624"/>
        <v>0</v>
      </c>
      <c r="AFA29">
        <f t="shared" si="625"/>
        <v>0</v>
      </c>
      <c r="AFB29">
        <f t="shared" si="626"/>
        <v>0</v>
      </c>
      <c r="AFC29">
        <f t="shared" si="627"/>
        <v>0</v>
      </c>
      <c r="AFD29">
        <f t="shared" si="628"/>
        <v>0</v>
      </c>
      <c r="AFE29">
        <f t="shared" si="629"/>
        <v>0</v>
      </c>
      <c r="AFF29">
        <f t="shared" si="630"/>
        <v>0</v>
      </c>
      <c r="AFG29">
        <f t="shared" si="631"/>
        <v>0</v>
      </c>
      <c r="AFH29">
        <f t="shared" si="632"/>
        <v>0</v>
      </c>
      <c r="AFI29">
        <f t="shared" si="633"/>
        <v>0</v>
      </c>
      <c r="AFJ29">
        <f t="shared" si="634"/>
        <v>0</v>
      </c>
      <c r="AFK29">
        <f t="shared" si="635"/>
        <v>0</v>
      </c>
      <c r="AFL29">
        <f t="shared" si="636"/>
        <v>0</v>
      </c>
      <c r="AFM29">
        <f t="shared" si="637"/>
        <v>0</v>
      </c>
      <c r="AFN29">
        <f t="shared" si="638"/>
        <v>0</v>
      </c>
      <c r="AFO29">
        <f t="shared" si="639"/>
        <v>0</v>
      </c>
      <c r="AFP29">
        <f t="shared" si="640"/>
        <v>0</v>
      </c>
      <c r="AFQ29">
        <f t="shared" si="641"/>
        <v>0</v>
      </c>
      <c r="AFR29">
        <f t="shared" si="642"/>
        <v>0</v>
      </c>
      <c r="AFS29">
        <f t="shared" si="643"/>
        <v>0</v>
      </c>
      <c r="AFT29">
        <f t="shared" si="644"/>
        <v>0</v>
      </c>
      <c r="AFU29">
        <f t="shared" si="645"/>
        <v>0</v>
      </c>
      <c r="AFV29">
        <f t="shared" si="646"/>
        <v>0</v>
      </c>
      <c r="AFW29">
        <f t="shared" si="647"/>
        <v>0</v>
      </c>
      <c r="AFX29">
        <f t="shared" si="648"/>
        <v>0</v>
      </c>
      <c r="AFY29">
        <f t="shared" si="649"/>
        <v>0</v>
      </c>
      <c r="AFZ29">
        <f t="shared" si="650"/>
        <v>0</v>
      </c>
      <c r="AGA29">
        <f t="shared" si="651"/>
        <v>0</v>
      </c>
      <c r="AGB29">
        <f t="shared" si="652"/>
        <v>0</v>
      </c>
      <c r="AGC29">
        <f t="shared" si="653"/>
        <v>0</v>
      </c>
      <c r="AGD29">
        <f t="shared" si="654"/>
        <v>0</v>
      </c>
      <c r="AGE29">
        <f t="shared" si="655"/>
        <v>0</v>
      </c>
      <c r="AGF29">
        <f t="shared" si="656"/>
        <v>0</v>
      </c>
      <c r="AGG29">
        <f t="shared" si="657"/>
        <v>0</v>
      </c>
      <c r="AGH29">
        <f t="shared" si="658"/>
        <v>0</v>
      </c>
      <c r="AGI29">
        <f t="shared" si="659"/>
        <v>0</v>
      </c>
      <c r="AGJ29">
        <f t="shared" si="660"/>
        <v>0</v>
      </c>
      <c r="AGK29">
        <f t="shared" si="661"/>
        <v>0</v>
      </c>
      <c r="AGM29" s="88">
        <f t="shared" si="662"/>
        <v>60</v>
      </c>
      <c r="AGN29" s="88">
        <v>60</v>
      </c>
      <c r="AGO29">
        <v>2</v>
      </c>
      <c r="AGP29">
        <f t="shared" si="663"/>
        <v>2</v>
      </c>
      <c r="AGQ29">
        <f t="shared" si="664"/>
        <v>2</v>
      </c>
      <c r="AGR29">
        <f t="shared" si="665"/>
        <v>2</v>
      </c>
      <c r="AGS29">
        <f t="shared" si="666"/>
        <v>9</v>
      </c>
      <c r="AGT29">
        <f t="shared" si="667"/>
        <v>9</v>
      </c>
      <c r="AGU29">
        <f t="shared" si="668"/>
        <v>2</v>
      </c>
      <c r="AGV29">
        <f t="shared" si="669"/>
        <v>4</v>
      </c>
      <c r="AGW29">
        <f t="shared" si="670"/>
        <v>8</v>
      </c>
      <c r="AGX29">
        <f t="shared" si="671"/>
        <v>2</v>
      </c>
      <c r="AGY29">
        <f t="shared" si="672"/>
        <v>1</v>
      </c>
      <c r="AGZ29">
        <f t="shared" si="673"/>
        <v>3</v>
      </c>
      <c r="AHA29">
        <f t="shared" si="674"/>
        <v>0</v>
      </c>
      <c r="AHB29">
        <f t="shared" si="675"/>
        <v>0</v>
      </c>
      <c r="AHC29">
        <f t="shared" si="676"/>
        <v>0</v>
      </c>
      <c r="AHD29">
        <f t="shared" si="677"/>
        <v>0</v>
      </c>
      <c r="AHE29">
        <f t="shared" si="678"/>
        <v>0</v>
      </c>
      <c r="AHF29">
        <f t="shared" si="679"/>
        <v>0</v>
      </c>
      <c r="AHG29">
        <f t="shared" si="680"/>
        <v>0</v>
      </c>
      <c r="AHH29">
        <f t="shared" si="681"/>
        <v>0</v>
      </c>
      <c r="AHI29">
        <f t="shared" si="682"/>
        <v>0</v>
      </c>
      <c r="AHJ29">
        <f t="shared" si="683"/>
        <v>0</v>
      </c>
      <c r="AHK29">
        <f t="shared" si="684"/>
        <v>0</v>
      </c>
      <c r="AHL29">
        <f t="shared" si="685"/>
        <v>0</v>
      </c>
      <c r="AHM29">
        <f t="shared" si="686"/>
        <v>0</v>
      </c>
      <c r="AHN29">
        <f t="shared" si="687"/>
        <v>0</v>
      </c>
      <c r="AHO29">
        <f t="shared" si="688"/>
        <v>0</v>
      </c>
      <c r="AHP29">
        <f t="shared" si="689"/>
        <v>0</v>
      </c>
      <c r="AHQ29">
        <f t="shared" si="690"/>
        <v>0</v>
      </c>
      <c r="AHR29">
        <f t="shared" si="691"/>
        <v>0</v>
      </c>
      <c r="AHS29">
        <f t="shared" si="692"/>
        <v>0</v>
      </c>
      <c r="AHT29">
        <f t="shared" si="693"/>
        <v>0</v>
      </c>
      <c r="AHU29">
        <f t="shared" si="694"/>
        <v>0</v>
      </c>
      <c r="AHV29">
        <f t="shared" si="695"/>
        <v>0</v>
      </c>
      <c r="AHW29">
        <f t="shared" si="696"/>
        <v>0</v>
      </c>
      <c r="AHX29">
        <f t="shared" si="697"/>
        <v>0</v>
      </c>
      <c r="AHY29">
        <f t="shared" si="698"/>
        <v>0</v>
      </c>
      <c r="AHZ29">
        <f t="shared" si="699"/>
        <v>0</v>
      </c>
      <c r="AIA29">
        <f t="shared" si="700"/>
        <v>0</v>
      </c>
      <c r="AIB29">
        <f t="shared" si="701"/>
        <v>0</v>
      </c>
      <c r="AIC29">
        <f t="shared" si="702"/>
        <v>0</v>
      </c>
      <c r="AID29">
        <f t="shared" si="703"/>
        <v>0</v>
      </c>
      <c r="AIE29">
        <f t="shared" si="704"/>
        <v>0</v>
      </c>
      <c r="AIF29">
        <f t="shared" si="705"/>
        <v>0</v>
      </c>
      <c r="AIG29">
        <f t="shared" si="706"/>
        <v>0</v>
      </c>
      <c r="AIH29">
        <f t="shared" si="707"/>
        <v>0</v>
      </c>
      <c r="AII29">
        <f t="shared" si="708"/>
        <v>0</v>
      </c>
      <c r="AIJ29">
        <f t="shared" si="709"/>
        <v>0</v>
      </c>
      <c r="AIK29">
        <f t="shared" si="710"/>
        <v>0</v>
      </c>
      <c r="AIL29">
        <f t="shared" si="711"/>
        <v>0</v>
      </c>
      <c r="AIM29">
        <f t="shared" si="712"/>
        <v>0</v>
      </c>
      <c r="AIN29">
        <f t="shared" si="713"/>
        <v>0</v>
      </c>
      <c r="AIO29">
        <f t="shared" si="714"/>
        <v>0</v>
      </c>
      <c r="AIP29">
        <f t="shared" si="715"/>
        <v>0</v>
      </c>
      <c r="AIQ29">
        <f t="shared" si="716"/>
        <v>0</v>
      </c>
      <c r="AIR29">
        <f t="shared" si="717"/>
        <v>0</v>
      </c>
      <c r="AIS29">
        <f t="shared" si="718"/>
        <v>0</v>
      </c>
      <c r="AIT29">
        <f t="shared" si="719"/>
        <v>0</v>
      </c>
      <c r="AIU29">
        <f t="shared" si="720"/>
        <v>0</v>
      </c>
      <c r="AIV29">
        <f t="shared" si="721"/>
        <v>0</v>
      </c>
      <c r="AIW29">
        <f t="shared" si="722"/>
        <v>0</v>
      </c>
      <c r="AIX29">
        <f t="shared" si="723"/>
        <v>0</v>
      </c>
      <c r="AIY29">
        <f t="shared" si="724"/>
        <v>0</v>
      </c>
      <c r="AIZ29">
        <f t="shared" si="725"/>
        <v>0</v>
      </c>
      <c r="AJA29">
        <f t="shared" si="726"/>
        <v>0</v>
      </c>
      <c r="AJB29">
        <f t="shared" si="727"/>
        <v>0</v>
      </c>
      <c r="AJC29">
        <f t="shared" si="728"/>
        <v>0</v>
      </c>
      <c r="AJD29">
        <f t="shared" si="729"/>
        <v>0</v>
      </c>
      <c r="AJE29">
        <f t="shared" si="730"/>
        <v>0</v>
      </c>
      <c r="AJF29">
        <f t="shared" si="731"/>
        <v>0</v>
      </c>
      <c r="AJG29">
        <f t="shared" si="732"/>
        <v>0</v>
      </c>
      <c r="AJH29">
        <f t="shared" si="733"/>
        <v>0</v>
      </c>
      <c r="AJI29">
        <f t="shared" si="734"/>
        <v>0</v>
      </c>
      <c r="AJJ29">
        <f t="shared" si="735"/>
        <v>0</v>
      </c>
      <c r="AJK29">
        <f t="shared" si="736"/>
        <v>0</v>
      </c>
      <c r="AJL29">
        <f t="shared" si="737"/>
        <v>0</v>
      </c>
      <c r="AJM29">
        <f t="shared" si="738"/>
        <v>0</v>
      </c>
      <c r="AJN29">
        <f t="shared" si="739"/>
        <v>0</v>
      </c>
      <c r="AJO29">
        <f t="shared" si="740"/>
        <v>0</v>
      </c>
      <c r="AJP29">
        <f t="shared" si="741"/>
        <v>0</v>
      </c>
      <c r="AJQ29">
        <f t="shared" si="742"/>
        <v>0</v>
      </c>
      <c r="AJR29">
        <f t="shared" si="743"/>
        <v>0</v>
      </c>
      <c r="AJS29">
        <f t="shared" si="744"/>
        <v>0</v>
      </c>
      <c r="AJT29">
        <f t="shared" si="745"/>
        <v>0</v>
      </c>
      <c r="AJU29">
        <f t="shared" si="746"/>
        <v>0</v>
      </c>
      <c r="AJV29">
        <f t="shared" si="747"/>
        <v>0</v>
      </c>
      <c r="AJX29">
        <v>31</v>
      </c>
      <c r="AJY29">
        <v>1</v>
      </c>
      <c r="AJZ29">
        <v>1</v>
      </c>
      <c r="AKA29">
        <f t="shared" si="748"/>
        <v>2</v>
      </c>
      <c r="AKB29">
        <f t="shared" si="749"/>
        <v>1</v>
      </c>
      <c r="AKC29">
        <f t="shared" si="750"/>
        <v>2</v>
      </c>
      <c r="AKD29">
        <f t="shared" si="751"/>
        <v>8</v>
      </c>
      <c r="AKE29">
        <f t="shared" si="752"/>
        <v>2</v>
      </c>
      <c r="AKF29">
        <f t="shared" si="753"/>
        <v>8</v>
      </c>
      <c r="AKG29">
        <f t="shared" si="754"/>
        <v>2</v>
      </c>
      <c r="AKH29">
        <f t="shared" si="755"/>
        <v>2</v>
      </c>
      <c r="AKI29">
        <f t="shared" si="756"/>
        <v>0</v>
      </c>
      <c r="AKJ29">
        <f t="shared" si="757"/>
        <v>0</v>
      </c>
      <c r="AKK29">
        <f t="shared" si="758"/>
        <v>0</v>
      </c>
      <c r="AKL29">
        <f t="shared" si="759"/>
        <v>0</v>
      </c>
      <c r="AKM29">
        <f t="shared" si="760"/>
        <v>0</v>
      </c>
      <c r="AKN29">
        <f t="shared" si="761"/>
        <v>0</v>
      </c>
      <c r="AKO29">
        <f t="shared" si="762"/>
        <v>0</v>
      </c>
      <c r="AKP29">
        <f t="shared" si="763"/>
        <v>0</v>
      </c>
      <c r="AKQ29">
        <f t="shared" si="764"/>
        <v>0</v>
      </c>
      <c r="AKR29">
        <f t="shared" si="765"/>
        <v>0</v>
      </c>
      <c r="AKS29">
        <f t="shared" si="766"/>
        <v>0</v>
      </c>
      <c r="AKT29">
        <f t="shared" si="767"/>
        <v>0</v>
      </c>
      <c r="AKU29">
        <f t="shared" si="768"/>
        <v>0</v>
      </c>
      <c r="AKV29">
        <f t="shared" si="769"/>
        <v>0</v>
      </c>
      <c r="AKW29">
        <f t="shared" si="770"/>
        <v>0</v>
      </c>
      <c r="AKX29">
        <f t="shared" si="771"/>
        <v>0</v>
      </c>
      <c r="AKY29">
        <f t="shared" si="772"/>
        <v>0</v>
      </c>
      <c r="AKZ29">
        <f t="shared" si="773"/>
        <v>0</v>
      </c>
      <c r="ALA29">
        <f t="shared" si="774"/>
        <v>0</v>
      </c>
      <c r="ALB29">
        <f t="shared" si="775"/>
        <v>0</v>
      </c>
      <c r="ALC29">
        <f t="shared" si="776"/>
        <v>0</v>
      </c>
      <c r="ALD29">
        <f t="shared" si="777"/>
        <v>0</v>
      </c>
      <c r="ALE29">
        <f t="shared" si="778"/>
        <v>0</v>
      </c>
      <c r="ALF29">
        <f t="shared" si="779"/>
        <v>0</v>
      </c>
      <c r="ALG29">
        <f t="shared" si="780"/>
        <v>0</v>
      </c>
      <c r="ALH29">
        <f t="shared" si="781"/>
        <v>0</v>
      </c>
      <c r="ALI29">
        <f t="shared" si="782"/>
        <v>0</v>
      </c>
      <c r="ALJ29">
        <f t="shared" si="783"/>
        <v>0</v>
      </c>
      <c r="ALK29">
        <f t="shared" si="784"/>
        <v>0</v>
      </c>
      <c r="ALL29">
        <f t="shared" si="785"/>
        <v>0</v>
      </c>
      <c r="ALM29">
        <f t="shared" si="786"/>
        <v>0</v>
      </c>
      <c r="ALN29">
        <f t="shared" si="787"/>
        <v>0</v>
      </c>
      <c r="ALO29">
        <f t="shared" si="788"/>
        <v>0</v>
      </c>
      <c r="ALP29">
        <f t="shared" si="789"/>
        <v>0</v>
      </c>
      <c r="ALQ29">
        <f t="shared" si="790"/>
        <v>0</v>
      </c>
      <c r="ALR29">
        <f t="shared" si="791"/>
        <v>0</v>
      </c>
      <c r="ALS29">
        <f t="shared" si="792"/>
        <v>0</v>
      </c>
      <c r="ALT29">
        <f t="shared" si="793"/>
        <v>0</v>
      </c>
      <c r="ALU29">
        <f t="shared" si="794"/>
        <v>0</v>
      </c>
      <c r="ALV29">
        <f t="shared" si="795"/>
        <v>0</v>
      </c>
      <c r="ALW29">
        <f t="shared" si="796"/>
        <v>0</v>
      </c>
      <c r="ALX29">
        <f t="shared" si="797"/>
        <v>0</v>
      </c>
      <c r="ALY29">
        <f t="shared" si="798"/>
        <v>0</v>
      </c>
      <c r="ALZ29">
        <f t="shared" si="799"/>
        <v>0</v>
      </c>
      <c r="AMA29">
        <f t="shared" si="800"/>
        <v>0</v>
      </c>
      <c r="AMB29">
        <f t="shared" si="801"/>
        <v>0</v>
      </c>
      <c r="AMC29">
        <f t="shared" si="802"/>
        <v>0</v>
      </c>
      <c r="AMD29">
        <f t="shared" si="803"/>
        <v>0</v>
      </c>
      <c r="AME29">
        <f t="shared" si="804"/>
        <v>0</v>
      </c>
      <c r="AMF29">
        <f t="shared" si="805"/>
        <v>0</v>
      </c>
      <c r="AMG29">
        <f t="shared" si="806"/>
        <v>0</v>
      </c>
      <c r="AMH29">
        <f t="shared" si="807"/>
        <v>0</v>
      </c>
      <c r="AMI29">
        <f t="shared" si="808"/>
        <v>0</v>
      </c>
      <c r="AMJ29">
        <f t="shared" si="809"/>
        <v>0</v>
      </c>
      <c r="AMK29">
        <f t="shared" si="810"/>
        <v>0</v>
      </c>
      <c r="AML29">
        <f t="shared" si="811"/>
        <v>0</v>
      </c>
      <c r="AMM29">
        <f t="shared" si="812"/>
        <v>0</v>
      </c>
      <c r="AMN29">
        <f t="shared" si="813"/>
        <v>0</v>
      </c>
      <c r="AMO29">
        <f t="shared" si="814"/>
        <v>0</v>
      </c>
      <c r="AMP29">
        <f t="shared" si="815"/>
        <v>0</v>
      </c>
      <c r="AMQ29">
        <f t="shared" si="816"/>
        <v>0</v>
      </c>
      <c r="AMR29">
        <f t="shared" si="817"/>
        <v>0</v>
      </c>
      <c r="AMS29">
        <f t="shared" si="818"/>
        <v>0</v>
      </c>
      <c r="AMT29">
        <f t="shared" si="819"/>
        <v>0</v>
      </c>
      <c r="AMU29">
        <f t="shared" si="820"/>
        <v>0</v>
      </c>
      <c r="AMV29">
        <f t="shared" si="821"/>
        <v>0</v>
      </c>
      <c r="AMW29">
        <f t="shared" si="822"/>
        <v>0</v>
      </c>
      <c r="AMX29">
        <f t="shared" si="823"/>
        <v>0</v>
      </c>
      <c r="AMY29">
        <f t="shared" si="824"/>
        <v>0</v>
      </c>
      <c r="AMZ29">
        <f t="shared" si="825"/>
        <v>0</v>
      </c>
      <c r="ANA29">
        <f t="shared" si="826"/>
        <v>0</v>
      </c>
      <c r="ANB29">
        <f t="shared" si="827"/>
        <v>0</v>
      </c>
      <c r="ANC29">
        <f t="shared" si="828"/>
        <v>0</v>
      </c>
      <c r="AND29">
        <f t="shared" si="829"/>
        <v>0</v>
      </c>
      <c r="ANR29" s="4">
        <v>1976</v>
      </c>
      <c r="ANS29" s="4">
        <f t="shared" si="830"/>
        <v>1976</v>
      </c>
      <c r="ANU29" s="4">
        <v>1996</v>
      </c>
      <c r="ANV29" t="str">
        <f t="shared" si="831"/>
        <v>2001</v>
      </c>
      <c r="ANW29" t="str">
        <f t="shared" si="832"/>
        <v>2014</v>
      </c>
      <c r="ANX29" t="str">
        <f t="shared" si="833"/>
        <v>2021</v>
      </c>
      <c r="ANY29" t="str">
        <f t="shared" si="834"/>
        <v>2023</v>
      </c>
      <c r="ANZ29" t="str">
        <f t="shared" si="835"/>
        <v>2027</v>
      </c>
      <c r="AOA29" t="str">
        <f t="shared" si="836"/>
        <v>1991</v>
      </c>
      <c r="AOB29" t="str">
        <f t="shared" si="837"/>
        <v>2005</v>
      </c>
      <c r="AOC29" t="str">
        <f t="shared" si="838"/>
        <v>2009</v>
      </c>
      <c r="AOD29" t="str">
        <f t="shared" si="839"/>
        <v>2014</v>
      </c>
      <c r="AOE29" t="str">
        <f t="shared" si="840"/>
        <v>2022</v>
      </c>
      <c r="AOF29" t="str">
        <f t="shared" si="841"/>
        <v>1976</v>
      </c>
      <c r="AOG29" t="str">
        <f t="shared" si="842"/>
        <v>1976</v>
      </c>
      <c r="AOH29" t="str">
        <f t="shared" si="843"/>
        <v>1976</v>
      </c>
      <c r="AOI29" t="str">
        <f t="shared" si="844"/>
        <v>1976</v>
      </c>
      <c r="AOJ29" t="str">
        <f t="shared" si="845"/>
        <v>1976</v>
      </c>
      <c r="AOK29" t="str">
        <f t="shared" si="846"/>
        <v>1976</v>
      </c>
      <c r="AOL29" t="str">
        <f t="shared" si="847"/>
        <v>1976</v>
      </c>
      <c r="AOM29" t="str">
        <f t="shared" si="848"/>
        <v>1976</v>
      </c>
      <c r="AON29" t="str">
        <f t="shared" si="849"/>
        <v>1976</v>
      </c>
      <c r="AOO29" t="str">
        <f t="shared" si="850"/>
        <v>1976</v>
      </c>
      <c r="AOP29" t="str">
        <f t="shared" si="851"/>
        <v>1976</v>
      </c>
      <c r="AOQ29" t="str">
        <f t="shared" si="852"/>
        <v>1976</v>
      </c>
      <c r="AOR29" t="str">
        <f t="shared" si="853"/>
        <v>1976</v>
      </c>
      <c r="AOS29" t="str">
        <f t="shared" si="854"/>
        <v>1976</v>
      </c>
      <c r="AOT29" t="str">
        <f t="shared" si="855"/>
        <v>1976</v>
      </c>
      <c r="AOU29" t="str">
        <f t="shared" si="856"/>
        <v>1976</v>
      </c>
      <c r="AOV29" t="str">
        <f t="shared" si="857"/>
        <v>1976</v>
      </c>
      <c r="AOW29" t="str">
        <f t="shared" si="858"/>
        <v>1976</v>
      </c>
      <c r="AOX29" t="str">
        <f t="shared" si="859"/>
        <v>1976</v>
      </c>
      <c r="AOY29" t="str">
        <f t="shared" si="860"/>
        <v>1976</v>
      </c>
      <c r="AOZ29" t="str">
        <f t="shared" si="861"/>
        <v>1976</v>
      </c>
      <c r="APA29" t="str">
        <f t="shared" si="862"/>
        <v>1976</v>
      </c>
      <c r="APB29" t="str">
        <f t="shared" si="863"/>
        <v>1976</v>
      </c>
      <c r="APC29" t="str">
        <f t="shared" si="864"/>
        <v>1976</v>
      </c>
      <c r="APD29" t="str">
        <f t="shared" si="865"/>
        <v>1976</v>
      </c>
      <c r="APE29" t="str">
        <f t="shared" si="866"/>
        <v>1976</v>
      </c>
      <c r="APF29" t="str">
        <f t="shared" si="867"/>
        <v>1976</v>
      </c>
      <c r="APG29" t="str">
        <f t="shared" si="868"/>
        <v>1976</v>
      </c>
      <c r="APH29" t="str">
        <f t="shared" si="869"/>
        <v>1976</v>
      </c>
      <c r="API29" t="str">
        <f t="shared" si="870"/>
        <v>1976</v>
      </c>
      <c r="APJ29" t="str">
        <f t="shared" si="871"/>
        <v>1976</v>
      </c>
      <c r="APK29" t="str">
        <f t="shared" si="872"/>
        <v>1976</v>
      </c>
      <c r="APL29" t="str">
        <f t="shared" si="873"/>
        <v>1976</v>
      </c>
      <c r="APM29" t="str">
        <f t="shared" si="874"/>
        <v>1976</v>
      </c>
      <c r="APN29" t="str">
        <f t="shared" si="875"/>
        <v>1976</v>
      </c>
      <c r="APO29" t="str">
        <f t="shared" si="876"/>
        <v>1976</v>
      </c>
      <c r="APP29" t="str">
        <f t="shared" si="877"/>
        <v>1976</v>
      </c>
      <c r="APQ29" t="str">
        <f t="shared" si="878"/>
        <v>1976</v>
      </c>
      <c r="APR29" t="str">
        <f t="shared" si="879"/>
        <v>1976</v>
      </c>
      <c r="APS29" t="str">
        <f t="shared" si="880"/>
        <v>1976</v>
      </c>
      <c r="APT29" t="str">
        <f t="shared" si="881"/>
        <v>1976</v>
      </c>
      <c r="APU29" t="str">
        <f t="shared" si="882"/>
        <v>1976</v>
      </c>
      <c r="APV29" t="str">
        <f t="shared" si="883"/>
        <v>1976</v>
      </c>
      <c r="APW29" t="str">
        <f t="shared" si="884"/>
        <v>1976</v>
      </c>
      <c r="APX29" t="str">
        <f t="shared" si="885"/>
        <v>1976</v>
      </c>
      <c r="APY29" t="str">
        <f t="shared" si="886"/>
        <v>1976</v>
      </c>
      <c r="APZ29" t="str">
        <f t="shared" si="887"/>
        <v>1976</v>
      </c>
      <c r="AQA29" t="str">
        <f t="shared" si="888"/>
        <v>1976</v>
      </c>
      <c r="AQB29" t="str">
        <f t="shared" si="889"/>
        <v>1976</v>
      </c>
      <c r="AQC29" t="str">
        <f t="shared" si="890"/>
        <v>1976</v>
      </c>
      <c r="AQD29" t="str">
        <f t="shared" si="891"/>
        <v>1976</v>
      </c>
      <c r="AQE29" t="str">
        <f t="shared" si="892"/>
        <v>1976</v>
      </c>
      <c r="AQF29" t="str">
        <f t="shared" si="893"/>
        <v>1976</v>
      </c>
      <c r="AQG29" t="str">
        <f t="shared" si="894"/>
        <v>1976</v>
      </c>
      <c r="AQH29" t="str">
        <f t="shared" si="895"/>
        <v>1976</v>
      </c>
      <c r="AQI29" t="str">
        <f t="shared" si="896"/>
        <v>1976</v>
      </c>
      <c r="AQJ29" t="str">
        <f t="shared" si="897"/>
        <v>1976</v>
      </c>
      <c r="AQK29" t="str">
        <f t="shared" si="898"/>
        <v>1976</v>
      </c>
      <c r="AQL29" t="str">
        <f t="shared" si="899"/>
        <v>1976</v>
      </c>
      <c r="AQM29" t="str">
        <f t="shared" si="900"/>
        <v>1976</v>
      </c>
      <c r="AQN29" t="str">
        <f t="shared" si="901"/>
        <v>1976</v>
      </c>
      <c r="AQO29" t="str">
        <f t="shared" si="902"/>
        <v>1976</v>
      </c>
      <c r="AQP29" t="str">
        <f t="shared" si="903"/>
        <v>1976</v>
      </c>
      <c r="AQQ29" t="str">
        <f t="shared" si="904"/>
        <v>1976</v>
      </c>
      <c r="AQR29" t="str">
        <f t="shared" si="905"/>
        <v>1976</v>
      </c>
      <c r="AQS29" t="str">
        <f t="shared" si="906"/>
        <v>1976</v>
      </c>
      <c r="AQT29" t="str">
        <f t="shared" si="907"/>
        <v>1976</v>
      </c>
      <c r="AQU29" t="str">
        <f t="shared" si="908"/>
        <v>1976</v>
      </c>
      <c r="AQV29" t="str">
        <f t="shared" si="909"/>
        <v>1976</v>
      </c>
      <c r="AQW29" t="str">
        <f t="shared" si="910"/>
        <v>1976</v>
      </c>
      <c r="AQX29" t="str">
        <f t="shared" si="911"/>
        <v>1976</v>
      </c>
      <c r="AQY29" t="str">
        <f t="shared" si="912"/>
        <v>1976</v>
      </c>
      <c r="AQZ29" t="str">
        <f t="shared" si="913"/>
        <v>1976</v>
      </c>
      <c r="ARA29" t="str">
        <f t="shared" si="914"/>
        <v>1976</v>
      </c>
      <c r="ARB29" t="str">
        <f t="shared" si="915"/>
        <v>1976</v>
      </c>
      <c r="ARC29">
        <v>1996</v>
      </c>
      <c r="ARH29" s="5"/>
    </row>
    <row r="30" spans="1:1152" x14ac:dyDescent="0.2">
      <c r="A30">
        <v>107</v>
      </c>
      <c r="B30" s="19" t="s">
        <v>433</v>
      </c>
      <c r="C30" s="20">
        <f>VLOOKUP(A30, Rankings!$A$2:$AN$161, 40, FALSE)</f>
        <v>28</v>
      </c>
      <c r="D30" s="221" t="s">
        <v>227</v>
      </c>
      <c r="F30" s="4">
        <v>1</v>
      </c>
      <c r="G30" s="4">
        <v>6</v>
      </c>
      <c r="I30" s="5">
        <f t="shared" si="0"/>
        <v>11</v>
      </c>
      <c r="L30" t="s">
        <v>1792</v>
      </c>
      <c r="M30" t="s">
        <v>2146</v>
      </c>
      <c r="N30" t="s">
        <v>2433</v>
      </c>
      <c r="O30" t="s">
        <v>2675</v>
      </c>
      <c r="P30" t="s">
        <v>2790</v>
      </c>
      <c r="Q30" t="s">
        <v>3061</v>
      </c>
      <c r="R30" t="s">
        <v>3440</v>
      </c>
      <c r="S30" t="s">
        <v>3692</v>
      </c>
      <c r="T30" t="s">
        <v>3888</v>
      </c>
      <c r="U30" t="s">
        <v>4098</v>
      </c>
      <c r="V30" t="s">
        <v>4205</v>
      </c>
      <c r="W30" t="str">
        <f>Rankings!D29</f>
        <v>-</v>
      </c>
      <c r="X30" t="s">
        <v>10</v>
      </c>
      <c r="Y30" t="s">
        <v>10</v>
      </c>
      <c r="Z30" t="s">
        <v>10</v>
      </c>
      <c r="AA30" t="s">
        <v>10</v>
      </c>
      <c r="AB30" t="s">
        <v>10</v>
      </c>
      <c r="AC30" t="s">
        <v>10</v>
      </c>
      <c r="AD30" t="s">
        <v>10</v>
      </c>
      <c r="AE30" t="s">
        <v>10</v>
      </c>
      <c r="AF30" t="s">
        <v>10</v>
      </c>
      <c r="AG30" t="s">
        <v>10</v>
      </c>
      <c r="AH30" t="s">
        <v>10</v>
      </c>
      <c r="AI30" t="s">
        <v>10</v>
      </c>
      <c r="AJ30" t="s">
        <v>10</v>
      </c>
      <c r="AK30" t="s">
        <v>10</v>
      </c>
      <c r="AL30" t="s">
        <v>10</v>
      </c>
      <c r="AM30" t="s">
        <v>10</v>
      </c>
      <c r="AN30" t="s">
        <v>10</v>
      </c>
      <c r="AO30" t="s">
        <v>10</v>
      </c>
      <c r="AP30" t="s">
        <v>10</v>
      </c>
      <c r="AQ30" t="s">
        <v>10</v>
      </c>
      <c r="AR30" t="s">
        <v>10</v>
      </c>
      <c r="AS30" t="s">
        <v>10</v>
      </c>
      <c r="AT30" t="s">
        <v>10</v>
      </c>
      <c r="AU30" t="s">
        <v>10</v>
      </c>
      <c r="AV30" t="s">
        <v>10</v>
      </c>
      <c r="AW30" t="s">
        <v>10</v>
      </c>
      <c r="AX30" t="s">
        <v>10</v>
      </c>
      <c r="AY30" t="s">
        <v>10</v>
      </c>
      <c r="AZ30" t="s">
        <v>10</v>
      </c>
      <c r="BA30" t="s">
        <v>10</v>
      </c>
      <c r="BB30" t="s">
        <v>10</v>
      </c>
      <c r="BC30" t="s">
        <v>10</v>
      </c>
      <c r="BD30" t="s">
        <v>10</v>
      </c>
      <c r="BE30" t="s">
        <v>10</v>
      </c>
      <c r="BF30" t="s">
        <v>10</v>
      </c>
      <c r="BG30" t="s">
        <v>10</v>
      </c>
      <c r="BH30" t="s">
        <v>10</v>
      </c>
      <c r="BI30" t="s">
        <v>10</v>
      </c>
      <c r="BJ30" t="s">
        <v>10</v>
      </c>
      <c r="BK30" t="s">
        <v>10</v>
      </c>
      <c r="BL30" t="s">
        <v>10</v>
      </c>
      <c r="BM30" t="s">
        <v>10</v>
      </c>
      <c r="BN30" t="s">
        <v>10</v>
      </c>
      <c r="BO30" t="s">
        <v>10</v>
      </c>
      <c r="BP30" t="s">
        <v>10</v>
      </c>
      <c r="BQ30" t="s">
        <v>10</v>
      </c>
      <c r="BR30" t="s">
        <v>10</v>
      </c>
      <c r="BS30" t="s">
        <v>10</v>
      </c>
      <c r="BT30" t="s">
        <v>10</v>
      </c>
      <c r="BU30" t="s">
        <v>10</v>
      </c>
      <c r="BV30" t="s">
        <v>10</v>
      </c>
      <c r="BW30" t="s">
        <v>10</v>
      </c>
      <c r="BX30" t="s">
        <v>10</v>
      </c>
      <c r="BY30" t="s">
        <v>10</v>
      </c>
      <c r="BZ30" t="s">
        <v>10</v>
      </c>
      <c r="CA30" t="s">
        <v>10</v>
      </c>
      <c r="CB30" t="s">
        <v>10</v>
      </c>
      <c r="CC30" t="s">
        <v>10</v>
      </c>
      <c r="CD30" t="s">
        <v>10</v>
      </c>
      <c r="CE30" t="s">
        <v>10</v>
      </c>
      <c r="CF30" t="s">
        <v>10</v>
      </c>
      <c r="CG30" t="s">
        <v>10</v>
      </c>
      <c r="CH30" t="s">
        <v>10</v>
      </c>
      <c r="CI30" t="s">
        <v>10</v>
      </c>
      <c r="CJ30" t="s">
        <v>10</v>
      </c>
      <c r="CK30" t="s">
        <v>10</v>
      </c>
      <c r="CL30" t="s">
        <v>10</v>
      </c>
      <c r="CM30" t="s">
        <v>10</v>
      </c>
      <c r="CN30" t="s">
        <v>10</v>
      </c>
      <c r="CO30" t="s">
        <v>10</v>
      </c>
      <c r="CP30" t="s">
        <v>10</v>
      </c>
      <c r="CQ30" t="s">
        <v>10</v>
      </c>
      <c r="CR30" t="s">
        <v>10</v>
      </c>
      <c r="CT30" s="4">
        <f t="shared" si="1"/>
        <v>5</v>
      </c>
      <c r="CU30" s="4">
        <f t="shared" si="2"/>
        <v>0</v>
      </c>
      <c r="CV30" s="4">
        <f t="shared" si="3"/>
        <v>0</v>
      </c>
      <c r="CW30" s="4">
        <f t="shared" si="4"/>
        <v>0</v>
      </c>
      <c r="CX30" s="4">
        <f t="shared" si="5"/>
        <v>1</v>
      </c>
      <c r="CY30" s="4">
        <f t="shared" si="6"/>
        <v>0</v>
      </c>
      <c r="CZ30" s="4">
        <f t="shared" si="7"/>
        <v>0</v>
      </c>
      <c r="DA30" s="4">
        <f t="shared" si="8"/>
        <v>1</v>
      </c>
      <c r="DB30" s="4">
        <f t="shared" si="9"/>
        <v>2</v>
      </c>
      <c r="DC30" s="4">
        <f t="shared" si="10"/>
        <v>0</v>
      </c>
      <c r="DD30" s="4">
        <f t="shared" si="11"/>
        <v>0</v>
      </c>
      <c r="DE30" s="4">
        <f t="shared" si="12"/>
        <v>2</v>
      </c>
      <c r="DF30" s="4">
        <f t="shared" si="13"/>
        <v>0</v>
      </c>
      <c r="DG30" s="4">
        <f t="shared" si="14"/>
        <v>0</v>
      </c>
      <c r="DH30" s="4">
        <f t="shared" si="15"/>
        <v>0</v>
      </c>
      <c r="DI30" s="152">
        <f t="shared" si="16"/>
        <v>0</v>
      </c>
      <c r="DJ30" s="153">
        <f t="shared" si="17"/>
        <v>5</v>
      </c>
      <c r="DK30" s="4">
        <f t="shared" si="18"/>
        <v>0</v>
      </c>
      <c r="DL30" s="4">
        <f t="shared" si="19"/>
        <v>1</v>
      </c>
      <c r="DM30" s="4">
        <f t="shared" si="20"/>
        <v>1</v>
      </c>
      <c r="DN30" s="4">
        <f t="shared" si="21"/>
        <v>2</v>
      </c>
      <c r="DO30" s="4">
        <f t="shared" si="22"/>
        <v>2</v>
      </c>
      <c r="DP30" s="4">
        <f t="shared" si="23"/>
        <v>0</v>
      </c>
      <c r="DQ30" s="4">
        <f t="shared" si="24"/>
        <v>0</v>
      </c>
      <c r="DR30" s="4">
        <f t="shared" si="25"/>
        <v>16</v>
      </c>
      <c r="DS30" s="4">
        <f t="shared" si="26"/>
        <v>8</v>
      </c>
      <c r="DT30" s="4">
        <f t="shared" si="27"/>
        <v>6</v>
      </c>
      <c r="DU30" t="str">
        <f t="shared" si="28"/>
        <v>3R</v>
      </c>
      <c r="DV30" t="str">
        <f t="shared" si="29"/>
        <v>3R</v>
      </c>
      <c r="DW30" t="str">
        <f t="shared" si="30"/>
        <v>3R</v>
      </c>
      <c r="DX30" t="str">
        <f t="shared" si="31"/>
        <v>3S</v>
      </c>
      <c r="DY30" t="str">
        <f t="shared" si="32"/>
        <v>3S</v>
      </c>
      <c r="DZ30" t="str">
        <f t="shared" si="33"/>
        <v>3R</v>
      </c>
      <c r="EA30" t="str">
        <f t="shared" si="34"/>
        <v>3L</v>
      </c>
      <c r="EB30" t="str">
        <f t="shared" si="35"/>
        <v>0L</v>
      </c>
      <c r="EC30" t="str">
        <f t="shared" si="36"/>
        <v>3R</v>
      </c>
      <c r="ED30" t="str">
        <f t="shared" si="37"/>
        <v>0S</v>
      </c>
      <c r="EE30" t="str">
        <f t="shared" si="38"/>
        <v>0S</v>
      </c>
      <c r="EF30">
        <f t="shared" si="39"/>
        <v>0</v>
      </c>
      <c r="EG30">
        <f t="shared" si="40"/>
        <v>0</v>
      </c>
      <c r="EH30">
        <f t="shared" si="41"/>
        <v>0</v>
      </c>
      <c r="EI30">
        <f t="shared" si="42"/>
        <v>0</v>
      </c>
      <c r="EJ30">
        <f t="shared" si="43"/>
        <v>0</v>
      </c>
      <c r="EK30">
        <f t="shared" si="44"/>
        <v>0</v>
      </c>
      <c r="EL30">
        <f t="shared" si="45"/>
        <v>0</v>
      </c>
      <c r="EM30">
        <f t="shared" si="46"/>
        <v>0</v>
      </c>
      <c r="EN30">
        <f t="shared" si="47"/>
        <v>0</v>
      </c>
      <c r="EO30">
        <f t="shared" si="48"/>
        <v>0</v>
      </c>
      <c r="EP30">
        <f t="shared" si="49"/>
        <v>0</v>
      </c>
      <c r="EQ30">
        <f t="shared" si="50"/>
        <v>0</v>
      </c>
      <c r="ER30">
        <f t="shared" si="51"/>
        <v>0</v>
      </c>
      <c r="ES30">
        <f t="shared" si="52"/>
        <v>0</v>
      </c>
      <c r="ET30">
        <f t="shared" si="53"/>
        <v>0</v>
      </c>
      <c r="EU30">
        <f t="shared" si="54"/>
        <v>0</v>
      </c>
      <c r="EV30">
        <f t="shared" si="55"/>
        <v>0</v>
      </c>
      <c r="EW30">
        <f t="shared" si="56"/>
        <v>0</v>
      </c>
      <c r="EX30">
        <f t="shared" si="57"/>
        <v>0</v>
      </c>
      <c r="EY30">
        <f t="shared" si="58"/>
        <v>0</v>
      </c>
      <c r="EZ30">
        <f t="shared" si="59"/>
        <v>0</v>
      </c>
      <c r="FA30">
        <f t="shared" si="60"/>
        <v>0</v>
      </c>
      <c r="FB30">
        <f t="shared" si="61"/>
        <v>0</v>
      </c>
      <c r="FC30">
        <f t="shared" si="62"/>
        <v>0</v>
      </c>
      <c r="FD30">
        <f t="shared" si="63"/>
        <v>0</v>
      </c>
      <c r="FE30">
        <f t="shared" si="64"/>
        <v>0</v>
      </c>
      <c r="FF30">
        <f t="shared" si="65"/>
        <v>0</v>
      </c>
      <c r="FG30">
        <f t="shared" si="66"/>
        <v>0</v>
      </c>
      <c r="FH30">
        <f t="shared" si="67"/>
        <v>0</v>
      </c>
      <c r="FI30">
        <f t="shared" si="68"/>
        <v>0</v>
      </c>
      <c r="FJ30">
        <f t="shared" si="69"/>
        <v>0</v>
      </c>
      <c r="FK30">
        <f t="shared" si="70"/>
        <v>0</v>
      </c>
      <c r="FL30">
        <f t="shared" si="71"/>
        <v>0</v>
      </c>
      <c r="FM30">
        <f t="shared" si="72"/>
        <v>0</v>
      </c>
      <c r="FN30">
        <f t="shared" si="73"/>
        <v>0</v>
      </c>
      <c r="FO30">
        <f t="shared" si="74"/>
        <v>0</v>
      </c>
      <c r="FP30">
        <f t="shared" si="75"/>
        <v>0</v>
      </c>
      <c r="FQ30">
        <f t="shared" si="76"/>
        <v>0</v>
      </c>
      <c r="FR30">
        <f t="shared" si="77"/>
        <v>0</v>
      </c>
      <c r="FS30">
        <f t="shared" si="78"/>
        <v>0</v>
      </c>
      <c r="FT30">
        <f t="shared" si="79"/>
        <v>0</v>
      </c>
      <c r="FU30">
        <f t="shared" si="80"/>
        <v>0</v>
      </c>
      <c r="FV30">
        <f t="shared" si="81"/>
        <v>0</v>
      </c>
      <c r="FW30">
        <f t="shared" si="82"/>
        <v>0</v>
      </c>
      <c r="FX30">
        <f t="shared" si="83"/>
        <v>0</v>
      </c>
      <c r="FY30">
        <f t="shared" si="84"/>
        <v>0</v>
      </c>
      <c r="FZ30">
        <f t="shared" si="85"/>
        <v>0</v>
      </c>
      <c r="GA30">
        <f t="shared" si="86"/>
        <v>0</v>
      </c>
      <c r="GB30">
        <f t="shared" si="87"/>
        <v>0</v>
      </c>
      <c r="GC30">
        <f t="shared" si="88"/>
        <v>0</v>
      </c>
      <c r="GD30">
        <f t="shared" si="89"/>
        <v>0</v>
      </c>
      <c r="GE30">
        <f t="shared" si="90"/>
        <v>0</v>
      </c>
      <c r="GF30">
        <f t="shared" si="91"/>
        <v>0</v>
      </c>
      <c r="GG30">
        <f t="shared" si="92"/>
        <v>0</v>
      </c>
      <c r="GH30">
        <f t="shared" si="93"/>
        <v>0</v>
      </c>
      <c r="GI30">
        <f t="shared" si="94"/>
        <v>0</v>
      </c>
      <c r="GJ30">
        <f t="shared" si="95"/>
        <v>0</v>
      </c>
      <c r="GK30">
        <f t="shared" si="96"/>
        <v>0</v>
      </c>
      <c r="GL30">
        <f t="shared" si="97"/>
        <v>0</v>
      </c>
      <c r="GM30">
        <f t="shared" si="98"/>
        <v>0</v>
      </c>
      <c r="GN30">
        <f t="shared" si="99"/>
        <v>0</v>
      </c>
      <c r="GO30">
        <f t="shared" si="100"/>
        <v>0</v>
      </c>
      <c r="GP30">
        <f t="shared" si="101"/>
        <v>0</v>
      </c>
      <c r="GQ30">
        <f t="shared" si="102"/>
        <v>0</v>
      </c>
      <c r="GR30">
        <f t="shared" si="103"/>
        <v>0</v>
      </c>
      <c r="GS30">
        <f t="shared" si="104"/>
        <v>0</v>
      </c>
      <c r="GT30">
        <f t="shared" si="105"/>
        <v>0</v>
      </c>
      <c r="GU30">
        <f t="shared" si="106"/>
        <v>0</v>
      </c>
      <c r="GV30">
        <f t="shared" si="107"/>
        <v>0</v>
      </c>
      <c r="GW30">
        <f t="shared" si="108"/>
        <v>0</v>
      </c>
      <c r="GX30">
        <f t="shared" si="109"/>
        <v>0</v>
      </c>
      <c r="GY30">
        <f t="shared" si="110"/>
        <v>0</v>
      </c>
      <c r="GZ30">
        <f t="shared" si="111"/>
        <v>0</v>
      </c>
      <c r="HA30">
        <f t="shared" si="112"/>
        <v>0</v>
      </c>
      <c r="HB30" s="176" t="s">
        <v>269</v>
      </c>
      <c r="HC30" s="89">
        <f t="shared" si="113"/>
        <v>266.81014115291111</v>
      </c>
      <c r="HD30" s="89">
        <f t="shared" si="114"/>
        <v>136.75797915733307</v>
      </c>
      <c r="HE30" s="89">
        <f t="shared" si="115"/>
        <v>205.75130187649216</v>
      </c>
      <c r="HF30" s="89">
        <f t="shared" si="116"/>
        <v>0</v>
      </c>
      <c r="HH30" s="88">
        <f t="shared" si="117"/>
        <v>609.31942218673635</v>
      </c>
      <c r="HI30" s="88">
        <f t="shared" si="118"/>
        <v>51.437825469123041</v>
      </c>
      <c r="HK30">
        <f>IFERROR(VLOOKUP(_xlfn.NUMBERVALUE(MID(L30, SEARCH("!", L30)+1, SEARCH("+", L30)-SEARCH("!", L30)-1)), Rankings!$A$2:$BK$161, 63, FALSE),0)</f>
        <v>43.117070845957592</v>
      </c>
      <c r="HL30">
        <f>IFERROR(VLOOKUP(_xlfn.NUMBERVALUE(MID(M30, SEARCH("!", M30)+1, SEARCH("+", M30)-SEARCH("!", M30)-1)), Rankings!$A$2:$BK$161, 63, FALSE),0)</f>
        <v>63.69670771983948</v>
      </c>
      <c r="HM30">
        <f>IFERROR(VLOOKUP(_xlfn.NUMBERVALUE(MID(N30, SEARCH("!", N30)+1, SEARCH("+", N30)-SEARCH("!", N30)-1)), Rankings!$A$2:$BK$161, 63, FALSE),0)</f>
        <v>65.766711793772132</v>
      </c>
      <c r="HN30">
        <f>IFERROR(VLOOKUP(_xlfn.NUMBERVALUE(MID(O30, SEARCH("!", O30)+1, SEARCH("+", O30)-SEARCH("!", O30)-1)), Rankings!$A$2:$BK$161, 63, FALSE),0)</f>
        <v>39.301156012828677</v>
      </c>
      <c r="HO30">
        <f>IFERROR(VLOOKUP(_xlfn.NUMBERVALUE(MID(P30, SEARCH("!", P30)+1, SEARCH("+", P30)-SEARCH("!", P30)-1)), Rankings!$A$2:$BK$161, 63, FALSE),0)</f>
        <v>27.673271288004145</v>
      </c>
      <c r="HP30">
        <f>IFERROR(VLOOKUP(_xlfn.NUMBERVALUE(MID(Q30, SEARCH("!", Q30)+1, SEARCH("+", Q30)-SEARCH("!", Q30)-1)), Rankings!$A$2:$BK$161, 63, FALSE),0)</f>
        <v>41.717456455340404</v>
      </c>
      <c r="HQ30">
        <f>IFERROR(VLOOKUP(_xlfn.NUMBERVALUE(MID(R30, SEARCH("!", R30)+1, SEARCH("+", R30)-SEARCH("!", R30)-1)), Rankings!$A$2:$BK$161, 63, FALSE),0)</f>
        <v>67.889005275432126</v>
      </c>
      <c r="HR30">
        <f>IFERROR(VLOOKUP(_xlfn.NUMBERVALUE(MID(S30, SEARCH("!", S30)+1, SEARCH("+", S30)-SEARCH("!", S30)-1)), Rankings!$A$2:$BK$161, 63, FALSE),0)</f>
        <v>68.868973881900928</v>
      </c>
      <c r="HS30">
        <f>IFERROR(VLOOKUP(_xlfn.NUMBERVALUE(MID(T30, SEARCH("!", T30)+1, SEARCH("+", T30)-SEARCH("!", T30)-1)), Rankings!$A$2:$BK$161, 63, FALSE),0)</f>
        <v>52.512194338001507</v>
      </c>
      <c r="HT30">
        <f>IFERROR(VLOOKUP(_xlfn.NUMBERVALUE(MID(U30, SEARCH("!", U30)+1, SEARCH("+", U30)-SEARCH("!", U30)-1)), Rankings!$A$2:$BK$161, 63, FALSE),0)</f>
        <v>77.505107152401649</v>
      </c>
      <c r="HU30">
        <f>IFERROR(VLOOKUP(_xlfn.NUMBERVALUE(MID(V30, SEARCH("!", V30)+1, SEARCH("+", V30)-SEARCH("!", V30)-1)), Rankings!$A$2:$BK$161, 63, FALSE),0)</f>
        <v>61.271767423257685</v>
      </c>
      <c r="HV30">
        <f>IFERROR(VLOOKUP(_xlfn.NUMBERVALUE(MID(W30, SEARCH("!", W30)+1, SEARCH("+", W30)-SEARCH("!", W30)-1)), Rankings!$A$2:$BK$161, 63, FALSE),0)</f>
        <v>0</v>
      </c>
      <c r="HW30">
        <f>IFERROR(VLOOKUP(_xlfn.NUMBERVALUE(MID(X30, SEARCH("!", X30)+1, SEARCH("+", X30)-SEARCH("!", X30)-1)), Rankings!$A$2:$BK$161, 63, FALSE),0)</f>
        <v>0</v>
      </c>
      <c r="HX30">
        <f>IFERROR(VLOOKUP(_xlfn.NUMBERVALUE(MID(Y30, SEARCH("!", Y30)+1, SEARCH("+", Y30)-SEARCH("!", Y30)-1)), Rankings!$A$2:$BK$161, 63, FALSE),0)</f>
        <v>0</v>
      </c>
      <c r="HY30">
        <f>IFERROR(VLOOKUP(_xlfn.NUMBERVALUE(MID(Z30, SEARCH("!", Z30)+1, SEARCH("+", Z30)-SEARCH("!", Z30)-1)), Rankings!$A$2:$BK$161, 63, FALSE),0)</f>
        <v>0</v>
      </c>
      <c r="HZ30">
        <f>IFERROR(VLOOKUP(_xlfn.NUMBERVALUE(MID(AA30, SEARCH("!", AA30)+1, SEARCH("+", AA30)-SEARCH("!", AA30)-1)), Rankings!$A$2:$BK$161, 63, FALSE),0)</f>
        <v>0</v>
      </c>
      <c r="IA30">
        <f>IFERROR(VLOOKUP(_xlfn.NUMBERVALUE(MID(AB30, SEARCH("!", AB30)+1, SEARCH("+", AB30)-SEARCH("!", AB30)-1)), Rankings!$A$2:$BK$161, 63, FALSE),0)</f>
        <v>0</v>
      </c>
      <c r="IB30">
        <f>IFERROR(VLOOKUP(_xlfn.NUMBERVALUE(MID(AC30, SEARCH("!", AC30)+1, SEARCH("+", AC30)-SEARCH("!", AC30)-1)), Rankings!$A$2:$BK$161, 63, FALSE),0)</f>
        <v>0</v>
      </c>
      <c r="IC30">
        <f>IFERROR(VLOOKUP(_xlfn.NUMBERVALUE(MID(AD30, SEARCH("!", AD30)+1, SEARCH("+", AD30)-SEARCH("!", AD30)-1)), Rankings!$A$2:$BK$161, 63, FALSE),0)</f>
        <v>0</v>
      </c>
      <c r="ID30">
        <f>IFERROR(VLOOKUP(_xlfn.NUMBERVALUE(MID(AE30, SEARCH("!", AE30)+1, SEARCH("+", AE30)-SEARCH("!", AE30)-1)), Rankings!$A$2:$BK$161, 63, FALSE),0)</f>
        <v>0</v>
      </c>
      <c r="IE30">
        <f>IFERROR(VLOOKUP(_xlfn.NUMBERVALUE(MID(AF30, SEARCH("!", AF30)+1, SEARCH("+", AF30)-SEARCH("!", AF30)-1)), Rankings!$A$2:$BK$161, 63, FALSE),0)</f>
        <v>0</v>
      </c>
      <c r="IF30">
        <f>IFERROR(VLOOKUP(_xlfn.NUMBERVALUE(MID(AG30, SEARCH("!", AG30)+1, SEARCH("+", AG30)-SEARCH("!", AG30)-1)), Rankings!$A$2:$BK$161, 63, FALSE),0)</f>
        <v>0</v>
      </c>
      <c r="IG30">
        <f>IFERROR(VLOOKUP(_xlfn.NUMBERVALUE(MID(AH30, SEARCH("!", AH30)+1, SEARCH("+", AH30)-SEARCH("!", AH30)-1)), Rankings!$A$2:$BK$161, 63, FALSE),0)</f>
        <v>0</v>
      </c>
      <c r="IH30">
        <f>IFERROR(VLOOKUP(_xlfn.NUMBERVALUE(MID(AI30, SEARCH("!", AI30)+1, SEARCH("+", AI30)-SEARCH("!", AI30)-1)), Rankings!$A$2:$BK$161, 63, FALSE),0)</f>
        <v>0</v>
      </c>
      <c r="II30">
        <f>IFERROR(VLOOKUP(_xlfn.NUMBERVALUE(MID(AJ30, SEARCH("!", AJ30)+1, SEARCH("+", AJ30)-SEARCH("!", AJ30)-1)), Rankings!$A$2:$BK$161, 63, FALSE),0)</f>
        <v>0</v>
      </c>
      <c r="IJ30">
        <f>IFERROR(VLOOKUP(_xlfn.NUMBERVALUE(MID(AK30, SEARCH("!", AK30)+1, SEARCH("+", AK30)-SEARCH("!", AK30)-1)), Rankings!$A$2:$BK$161, 63, FALSE),0)</f>
        <v>0</v>
      </c>
      <c r="IK30">
        <f>IFERROR(VLOOKUP(_xlfn.NUMBERVALUE(MID(AL30, SEARCH("!", AL30)+1, SEARCH("+", AL30)-SEARCH("!", AL30)-1)), Rankings!$A$2:$BK$161, 63, FALSE),0)</f>
        <v>0</v>
      </c>
      <c r="IL30">
        <f>IFERROR(VLOOKUP(_xlfn.NUMBERVALUE(MID(AM30, SEARCH("!", AM30)+1, SEARCH("+", AM30)-SEARCH("!", AM30)-1)), Rankings!$A$2:$BK$161, 63, FALSE),0)</f>
        <v>0</v>
      </c>
      <c r="IM30">
        <f>IFERROR(VLOOKUP(_xlfn.NUMBERVALUE(MID(AN30, SEARCH("!", AN30)+1, SEARCH("+", AN30)-SEARCH("!", AN30)-1)), Rankings!$A$2:$BK$161, 63, FALSE),0)</f>
        <v>0</v>
      </c>
      <c r="IN30">
        <f>IFERROR(VLOOKUP(_xlfn.NUMBERVALUE(MID(AO30, SEARCH("!", AO30)+1, SEARCH("+", AO30)-SEARCH("!", AO30)-1)), Rankings!$A$2:$BK$161, 63, FALSE),0)</f>
        <v>0</v>
      </c>
      <c r="IO30">
        <f>IFERROR(VLOOKUP(_xlfn.NUMBERVALUE(MID(AP30, SEARCH("!", AP30)+1, SEARCH("+", AP30)-SEARCH("!", AP30)-1)), Rankings!$A$2:$BK$161, 63, FALSE),0)</f>
        <v>0</v>
      </c>
      <c r="IP30">
        <f>IFERROR(VLOOKUP(_xlfn.NUMBERVALUE(MID(AQ30, SEARCH("!", AQ30)+1, SEARCH("+", AQ30)-SEARCH("!", AQ30)-1)), Rankings!$A$2:$BK$161, 63, FALSE),0)</f>
        <v>0</v>
      </c>
      <c r="IQ30">
        <f>IFERROR(VLOOKUP(_xlfn.NUMBERVALUE(MID(AR30, SEARCH("!", AR30)+1, SEARCH("+", AR30)-SEARCH("!", AR30)-1)), Rankings!$A$2:$BK$161, 63, FALSE),0)</f>
        <v>0</v>
      </c>
      <c r="IR30">
        <f>IFERROR(VLOOKUP(_xlfn.NUMBERVALUE(MID(AS30, SEARCH("!", AS30)+1, SEARCH("+", AS30)-SEARCH("!", AS30)-1)), Rankings!$A$2:$BK$161, 63, FALSE),0)</f>
        <v>0</v>
      </c>
      <c r="IS30">
        <f>IFERROR(VLOOKUP(_xlfn.NUMBERVALUE(MID(AT30, SEARCH("!", AT30)+1, SEARCH("+", AT30)-SEARCH("!", AT30)-1)), Rankings!$A$2:$BK$161, 63, FALSE),0)</f>
        <v>0</v>
      </c>
      <c r="IT30">
        <f>IFERROR(VLOOKUP(_xlfn.NUMBERVALUE(MID(AU30, SEARCH("!", AU30)+1, SEARCH("+", AU30)-SEARCH("!", AU30)-1)), Rankings!$A$2:$BK$161, 63, FALSE),0)</f>
        <v>0</v>
      </c>
      <c r="IU30">
        <f>IFERROR(VLOOKUP(_xlfn.NUMBERVALUE(MID(AV30, SEARCH("!", AV30)+1, SEARCH("+", AV30)-SEARCH("!", AV30)-1)), Rankings!$A$2:$BK$161, 63, FALSE),0)</f>
        <v>0</v>
      </c>
      <c r="IV30">
        <f>IFERROR(VLOOKUP(_xlfn.NUMBERVALUE(MID(AW30, SEARCH("!", AW30)+1, SEARCH("+", AW30)-SEARCH("!", AW30)-1)), Rankings!$A$2:$BK$161, 63, FALSE),0)</f>
        <v>0</v>
      </c>
      <c r="IW30">
        <f>IFERROR(VLOOKUP(_xlfn.NUMBERVALUE(MID(AX30, SEARCH("!", AX30)+1, SEARCH("+", AX30)-SEARCH("!", AX30)-1)), Rankings!$A$2:$BK$161, 63, FALSE),0)</f>
        <v>0</v>
      </c>
      <c r="IX30">
        <f>IFERROR(VLOOKUP(_xlfn.NUMBERVALUE(MID(AY30, SEARCH("!", AY30)+1, SEARCH("+", AY30)-SEARCH("!", AY30)-1)), Rankings!$A$2:$BK$161, 63, FALSE),0)</f>
        <v>0</v>
      </c>
      <c r="IY30">
        <f>IFERROR(VLOOKUP(_xlfn.NUMBERVALUE(MID(AZ30, SEARCH("!", AZ30)+1, SEARCH("+", AZ30)-SEARCH("!", AZ30)-1)), Rankings!$A$2:$BK$161, 63, FALSE),0)</f>
        <v>0</v>
      </c>
      <c r="IZ30">
        <f>IFERROR(VLOOKUP(_xlfn.NUMBERVALUE(MID(BA30, SEARCH("!", BA30)+1, SEARCH("+", BA30)-SEARCH("!", BA30)-1)), Rankings!$A$2:$BK$161, 63, FALSE),0)</f>
        <v>0</v>
      </c>
      <c r="JA30">
        <f>IFERROR(VLOOKUP(_xlfn.NUMBERVALUE(MID(BB30, SEARCH("!", BB30)+1, SEARCH("+", BB30)-SEARCH("!", BB30)-1)), Rankings!$A$2:$BK$161, 63, FALSE),0)</f>
        <v>0</v>
      </c>
      <c r="JB30">
        <f>IFERROR(VLOOKUP(_xlfn.NUMBERVALUE(MID(BC30, SEARCH("!", BC30)+1, SEARCH("+", BC30)-SEARCH("!", BC30)-1)), Rankings!$A$2:$BK$161, 63, FALSE),0)</f>
        <v>0</v>
      </c>
      <c r="JC30">
        <f>IFERROR(VLOOKUP(_xlfn.NUMBERVALUE(MID(BD30, SEARCH("!", BD30)+1, SEARCH("+", BD30)-SEARCH("!", BD30)-1)), Rankings!$A$2:$BK$161, 63, FALSE),0)</f>
        <v>0</v>
      </c>
      <c r="JD30">
        <f>IFERROR(VLOOKUP(_xlfn.NUMBERVALUE(MID(BE30, SEARCH("!", BE30)+1, SEARCH("+", BE30)-SEARCH("!", BE30)-1)), Rankings!$A$2:$BK$161, 63, FALSE),0)</f>
        <v>0</v>
      </c>
      <c r="JE30">
        <f>IFERROR(VLOOKUP(_xlfn.NUMBERVALUE(MID(BF30, SEARCH("!", BF30)+1, SEARCH("+", BF30)-SEARCH("!", BF30)-1)), Rankings!$A$2:$BK$161, 63, FALSE),0)</f>
        <v>0</v>
      </c>
      <c r="JF30">
        <f>IFERROR(VLOOKUP(_xlfn.NUMBERVALUE(MID(BG30, SEARCH("!", BG30)+1, SEARCH("+", BG30)-SEARCH("!", BG30)-1)), Rankings!$A$2:$BK$161, 63, FALSE),0)</f>
        <v>0</v>
      </c>
      <c r="JG30">
        <f>IFERROR(VLOOKUP(_xlfn.NUMBERVALUE(MID(BH30, SEARCH("!", BH30)+1, SEARCH("+", BH30)-SEARCH("!", BH30)-1)), Rankings!$A$2:$BK$161, 63, FALSE),0)</f>
        <v>0</v>
      </c>
      <c r="JH30">
        <f>IFERROR(VLOOKUP(_xlfn.NUMBERVALUE(MID(BI30, SEARCH("!", BI30)+1, SEARCH("+", BI30)-SEARCH("!", BI30)-1)), Rankings!$A$2:$BK$161, 63, FALSE),0)</f>
        <v>0</v>
      </c>
      <c r="JI30">
        <f>IFERROR(VLOOKUP(_xlfn.NUMBERVALUE(MID(BJ30, SEARCH("!", BJ30)+1, SEARCH("+", BJ30)-SEARCH("!", BJ30)-1)), Rankings!$A$2:$BK$161, 63, FALSE),0)</f>
        <v>0</v>
      </c>
      <c r="JJ30">
        <f>IFERROR(VLOOKUP(_xlfn.NUMBERVALUE(MID(BK30, SEARCH("!", BK30)+1, SEARCH("+", BK30)-SEARCH("!", BK30)-1)), Rankings!$A$2:$BK$161, 63, FALSE),0)</f>
        <v>0</v>
      </c>
      <c r="JK30">
        <f>IFERROR(VLOOKUP(_xlfn.NUMBERVALUE(MID(BL30, SEARCH("!", BL30)+1, SEARCH("+", BL30)-SEARCH("!", BL30)-1)), Rankings!$A$2:$BK$161, 63, FALSE),0)</f>
        <v>0</v>
      </c>
      <c r="JL30">
        <f>IFERROR(VLOOKUP(_xlfn.NUMBERVALUE(MID(BM30, SEARCH("!", BM30)+1, SEARCH("+", BM30)-SEARCH("!", BM30)-1)), Rankings!$A$2:$BK$161, 63, FALSE),0)</f>
        <v>0</v>
      </c>
      <c r="JM30">
        <f>IFERROR(VLOOKUP(_xlfn.NUMBERVALUE(MID(BN30, SEARCH("!", BN30)+1, SEARCH("+", BN30)-SEARCH("!", BN30)-1)), Rankings!$A$2:$BK$161, 63, FALSE),0)</f>
        <v>0</v>
      </c>
      <c r="JN30">
        <f>IFERROR(VLOOKUP(_xlfn.NUMBERVALUE(MID(BO30, SEARCH("!", BO30)+1, SEARCH("+", BO30)-SEARCH("!", BO30)-1)), Rankings!$A$2:$BK$161, 63, FALSE),0)</f>
        <v>0</v>
      </c>
      <c r="JO30">
        <f>IFERROR(VLOOKUP(_xlfn.NUMBERVALUE(MID(BP30, SEARCH("!", BP30)+1, SEARCH("+", BP30)-SEARCH("!", BP30)-1)), Rankings!$A$2:$BK$161, 63, FALSE),0)</f>
        <v>0</v>
      </c>
      <c r="JP30">
        <f>IFERROR(VLOOKUP(_xlfn.NUMBERVALUE(MID(BQ30, SEARCH("!", BQ30)+1, SEARCH("+", BQ30)-SEARCH("!", BQ30)-1)), Rankings!$A$2:$BK$161, 63, FALSE),0)</f>
        <v>0</v>
      </c>
      <c r="JQ30">
        <f>IFERROR(VLOOKUP(_xlfn.NUMBERVALUE(MID(BR30, SEARCH("!", BR30)+1, SEARCH("+", BR30)-SEARCH("!", BR30)-1)), Rankings!$A$2:$BK$161, 63, FALSE),0)</f>
        <v>0</v>
      </c>
      <c r="JR30">
        <f>IFERROR(VLOOKUP(_xlfn.NUMBERVALUE(MID(BS30, SEARCH("!", BS30)+1, SEARCH("+", BS30)-SEARCH("!", BS30)-1)), Rankings!$A$2:$BK$161, 63, FALSE),0)</f>
        <v>0</v>
      </c>
      <c r="JS30">
        <f>IFERROR(VLOOKUP(_xlfn.NUMBERVALUE(MID(BT30, SEARCH("!", BT30)+1, SEARCH("+", BT30)-SEARCH("!", BT30)-1)), Rankings!$A$2:$BK$161, 63, FALSE),0)</f>
        <v>0</v>
      </c>
      <c r="JT30">
        <f>IFERROR(VLOOKUP(_xlfn.NUMBERVALUE(MID(BU30, SEARCH("!", BU30)+1, SEARCH("+", BU30)-SEARCH("!", BU30)-1)), Rankings!$A$2:$BK$161, 63, FALSE),0)</f>
        <v>0</v>
      </c>
      <c r="JU30">
        <f>IFERROR(VLOOKUP(_xlfn.NUMBERVALUE(MID(BV30, SEARCH("!", BV30)+1, SEARCH("+", BV30)-SEARCH("!", BV30)-1)), Rankings!$A$2:$BK$161, 63, FALSE),0)</f>
        <v>0</v>
      </c>
      <c r="JV30">
        <f>IFERROR(VLOOKUP(_xlfn.NUMBERVALUE(MID(BW30, SEARCH("!", BW30)+1, SEARCH("+", BW30)-SEARCH("!", BW30)-1)), Rankings!$A$2:$BK$161, 63, FALSE),0)</f>
        <v>0</v>
      </c>
      <c r="JW30">
        <f>IFERROR(VLOOKUP(_xlfn.NUMBERVALUE(MID(BX30, SEARCH("!", BX30)+1, SEARCH("+", BX30)-SEARCH("!", BX30)-1)), Rankings!$A$2:$BK$161, 63, FALSE),0)</f>
        <v>0</v>
      </c>
      <c r="JX30">
        <f>IFERROR(VLOOKUP(_xlfn.NUMBERVALUE(MID(BY30, SEARCH("!", BY30)+1, SEARCH("+", BY30)-SEARCH("!", BY30)-1)), Rankings!$A$2:$BK$161, 63, FALSE),0)</f>
        <v>0</v>
      </c>
      <c r="JY30">
        <f>IFERROR(VLOOKUP(_xlfn.NUMBERVALUE(MID(BZ30, SEARCH("!", BZ30)+1, SEARCH("+", BZ30)-SEARCH("!", BZ30)-1)), Rankings!$A$2:$BK$161, 63, FALSE),0)</f>
        <v>0</v>
      </c>
      <c r="JZ30">
        <f>IFERROR(VLOOKUP(_xlfn.NUMBERVALUE(MID(CA30, SEARCH("!", CA30)+1, SEARCH("+", CA30)-SEARCH("!", CA30)-1)), Rankings!$A$2:$BK$161, 63, FALSE),0)</f>
        <v>0</v>
      </c>
      <c r="KA30">
        <f>IFERROR(VLOOKUP(_xlfn.NUMBERVALUE(MID(CB30, SEARCH("!", CB30)+1, SEARCH("+", CB30)-SEARCH("!", CB30)-1)), Rankings!$A$2:$BK$161, 63, FALSE),0)</f>
        <v>0</v>
      </c>
      <c r="KB30">
        <f>IFERROR(VLOOKUP(_xlfn.NUMBERVALUE(MID(CC30, SEARCH("!", CC30)+1, SEARCH("+", CC30)-SEARCH("!", CC30)-1)), Rankings!$A$2:$BK$161, 63, FALSE),0)</f>
        <v>0</v>
      </c>
      <c r="KC30">
        <f>IFERROR(VLOOKUP(_xlfn.NUMBERVALUE(MID(CD30, SEARCH("!", CD30)+1, SEARCH("+", CD30)-SEARCH("!", CD30)-1)), Rankings!$A$2:$BK$161, 63, FALSE),0)</f>
        <v>0</v>
      </c>
      <c r="KD30">
        <f>IFERROR(VLOOKUP(_xlfn.NUMBERVALUE(MID(CE30, SEARCH("!", CE30)+1, SEARCH("+", CE30)-SEARCH("!", CE30)-1)), Rankings!$A$2:$BK$161, 63, FALSE),0)</f>
        <v>0</v>
      </c>
      <c r="KE30">
        <f>IFERROR(VLOOKUP(_xlfn.NUMBERVALUE(MID(CF30, SEARCH("!", CF30)+1, SEARCH("+", CF30)-SEARCH("!", CF30)-1)), Rankings!$A$2:$BK$161, 63, FALSE),0)</f>
        <v>0</v>
      </c>
      <c r="KF30">
        <f>IFERROR(VLOOKUP(_xlfn.NUMBERVALUE(MID(CG30, SEARCH("!", CG30)+1, SEARCH("+", CG30)-SEARCH("!", CG30)-1)), Rankings!$A$2:$BK$161, 63, FALSE),0)</f>
        <v>0</v>
      </c>
      <c r="KG30">
        <f>IFERROR(VLOOKUP(_xlfn.NUMBERVALUE(MID(CH30, SEARCH("!", CH30)+1, SEARCH("+", CH30)-SEARCH("!", CH30)-1)), Rankings!$A$2:$BK$161, 63, FALSE),0)</f>
        <v>0</v>
      </c>
      <c r="KH30">
        <f>IFERROR(VLOOKUP(_xlfn.NUMBERVALUE(MID(CI30, SEARCH("!", CI30)+1, SEARCH("+", CI30)-SEARCH("!", CI30)-1)), Rankings!$A$2:$BK$161, 63, FALSE),0)</f>
        <v>0</v>
      </c>
      <c r="KI30">
        <f>IFERROR(VLOOKUP(_xlfn.NUMBERVALUE(MID(CJ30, SEARCH("!", CJ30)+1, SEARCH("+", CJ30)-SEARCH("!", CJ30)-1)), Rankings!$A$2:$BK$161, 63, FALSE),0)</f>
        <v>0</v>
      </c>
      <c r="KJ30">
        <f>IFERROR(VLOOKUP(_xlfn.NUMBERVALUE(MID(CK30, SEARCH("!", CK30)+1, SEARCH("+", CK30)-SEARCH("!", CK30)-1)), Rankings!$A$2:$BK$161, 63, FALSE),0)</f>
        <v>0</v>
      </c>
      <c r="KK30">
        <f>IFERROR(VLOOKUP(_xlfn.NUMBERVALUE(MID(CL30, SEARCH("!", CL30)+1, SEARCH("+", CL30)-SEARCH("!", CL30)-1)), Rankings!$A$2:$BK$161, 63, FALSE),0)</f>
        <v>0</v>
      </c>
      <c r="KL30">
        <f>IFERROR(VLOOKUP(_xlfn.NUMBERVALUE(MID(CM30, SEARCH("!", CM30)+1, SEARCH("+", CM30)-SEARCH("!", CM30)-1)), Rankings!$A$2:$BK$161, 63, FALSE),0)</f>
        <v>0</v>
      </c>
      <c r="KM30">
        <f>IFERROR(VLOOKUP(_xlfn.NUMBERVALUE(MID(CN30, SEARCH("!", CN30)+1, SEARCH("+", CN30)-SEARCH("!", CN30)-1)), Rankings!$A$2:$BK$161, 63, FALSE),0)</f>
        <v>0</v>
      </c>
      <c r="KN30">
        <f>IFERROR(VLOOKUP(_xlfn.NUMBERVALUE(MID(CO30, SEARCH("!", CO30)+1, SEARCH("+", CO30)-SEARCH("!", CO30)-1)), Rankings!$A$2:$BK$161, 63, FALSE),0)</f>
        <v>0</v>
      </c>
      <c r="KO30">
        <f>IFERROR(VLOOKUP(_xlfn.NUMBERVALUE(MID(CP30, SEARCH("!", CP30)+1, SEARCH("+", CP30)-SEARCH("!", CP30)-1)), Rankings!$A$2:$BK$161, 63, FALSE),0)</f>
        <v>0</v>
      </c>
      <c r="KP30">
        <f>IFERROR(VLOOKUP(_xlfn.NUMBERVALUE(MID(CQ30, SEARCH("!", CQ30)+1, SEARCH("+", CQ30)-SEARCH("!", CQ30)-1)), Rankings!$A$2:$BK$161, 63, FALSE),0)</f>
        <v>0</v>
      </c>
      <c r="KQ30">
        <f>IFERROR(VLOOKUP(_xlfn.NUMBERVALUE(MID(CR30, SEARCH("!", CR30)+1, SEARCH("+", CR30)-SEARCH("!", CR30)-1)), Rankings!$A$2:$BK$161, 63, FALSE),0)</f>
        <v>0</v>
      </c>
      <c r="KS30" s="4">
        <f t="shared" si="119"/>
        <v>237</v>
      </c>
      <c r="KT30" s="4">
        <f t="shared" si="120"/>
        <v>65</v>
      </c>
      <c r="KU30" s="4">
        <f t="shared" si="121"/>
        <v>146</v>
      </c>
      <c r="KV30" s="4">
        <f t="shared" si="122"/>
        <v>0</v>
      </c>
      <c r="KY30" s="4">
        <f t="shared" si="123"/>
        <v>448</v>
      </c>
      <c r="KZ30" s="4"/>
      <c r="LB30">
        <f t="shared" si="124"/>
        <v>59</v>
      </c>
      <c r="LC30">
        <f t="shared" si="125"/>
        <v>39</v>
      </c>
      <c r="LD30">
        <f t="shared" si="126"/>
        <v>46</v>
      </c>
      <c r="LE30">
        <f t="shared" si="127"/>
        <v>25</v>
      </c>
      <c r="LF30">
        <f t="shared" si="128"/>
        <v>83</v>
      </c>
      <c r="LG30">
        <f t="shared" si="129"/>
        <v>56</v>
      </c>
      <c r="LH30">
        <f t="shared" si="130"/>
        <v>34</v>
      </c>
      <c r="LI30">
        <f t="shared" si="131"/>
        <v>31</v>
      </c>
      <c r="LJ30">
        <f t="shared" si="132"/>
        <v>37</v>
      </c>
      <c r="LK30">
        <f t="shared" si="133"/>
        <v>14</v>
      </c>
      <c r="LL30">
        <f t="shared" si="134"/>
        <v>24</v>
      </c>
      <c r="LM30">
        <f t="shared" si="135"/>
        <v>0</v>
      </c>
      <c r="LN30">
        <f t="shared" si="136"/>
        <v>0</v>
      </c>
      <c r="LO30">
        <f t="shared" si="137"/>
        <v>0</v>
      </c>
      <c r="LP30">
        <f t="shared" si="138"/>
        <v>0</v>
      </c>
      <c r="LQ30">
        <f t="shared" si="139"/>
        <v>0</v>
      </c>
      <c r="LR30">
        <f t="shared" si="140"/>
        <v>0</v>
      </c>
      <c r="LS30">
        <f t="shared" si="141"/>
        <v>0</v>
      </c>
      <c r="LT30">
        <f t="shared" si="142"/>
        <v>0</v>
      </c>
      <c r="LU30">
        <f t="shared" si="143"/>
        <v>0</v>
      </c>
      <c r="LV30">
        <f t="shared" si="144"/>
        <v>0</v>
      </c>
      <c r="LW30">
        <f t="shared" si="145"/>
        <v>0</v>
      </c>
      <c r="LX30">
        <f t="shared" si="146"/>
        <v>0</v>
      </c>
      <c r="LY30">
        <f t="shared" si="147"/>
        <v>0</v>
      </c>
      <c r="LZ30">
        <f t="shared" si="148"/>
        <v>0</v>
      </c>
      <c r="MA30">
        <f t="shared" si="149"/>
        <v>0</v>
      </c>
      <c r="MB30">
        <f t="shared" si="150"/>
        <v>0</v>
      </c>
      <c r="MC30">
        <f t="shared" si="151"/>
        <v>0</v>
      </c>
      <c r="MD30">
        <f t="shared" si="152"/>
        <v>0</v>
      </c>
      <c r="ME30">
        <f t="shared" si="153"/>
        <v>0</v>
      </c>
      <c r="MF30">
        <f t="shared" si="154"/>
        <v>0</v>
      </c>
      <c r="MG30">
        <f t="shared" si="155"/>
        <v>0</v>
      </c>
      <c r="MH30">
        <f t="shared" si="156"/>
        <v>0</v>
      </c>
      <c r="MI30">
        <f t="shared" si="157"/>
        <v>0</v>
      </c>
      <c r="MJ30">
        <f t="shared" si="158"/>
        <v>0</v>
      </c>
      <c r="MK30">
        <f t="shared" si="159"/>
        <v>0</v>
      </c>
      <c r="ML30">
        <f t="shared" si="160"/>
        <v>0</v>
      </c>
      <c r="MM30">
        <f t="shared" si="161"/>
        <v>0</v>
      </c>
      <c r="MN30">
        <f t="shared" si="162"/>
        <v>0</v>
      </c>
      <c r="MO30">
        <f t="shared" si="163"/>
        <v>0</v>
      </c>
      <c r="MP30">
        <f t="shared" si="164"/>
        <v>0</v>
      </c>
      <c r="MQ30">
        <f t="shared" si="165"/>
        <v>0</v>
      </c>
      <c r="MR30">
        <f t="shared" si="166"/>
        <v>0</v>
      </c>
      <c r="MS30">
        <f t="shared" si="167"/>
        <v>0</v>
      </c>
      <c r="MT30">
        <f t="shared" si="168"/>
        <v>0</v>
      </c>
      <c r="MU30">
        <f t="shared" si="169"/>
        <v>0</v>
      </c>
      <c r="MV30">
        <f t="shared" si="170"/>
        <v>0</v>
      </c>
      <c r="MW30">
        <f t="shared" si="171"/>
        <v>0</v>
      </c>
      <c r="MX30">
        <f t="shared" si="172"/>
        <v>0</v>
      </c>
      <c r="MY30">
        <f t="shared" si="173"/>
        <v>0</v>
      </c>
      <c r="MZ30">
        <f t="shared" si="174"/>
        <v>0</v>
      </c>
      <c r="NA30">
        <f t="shared" si="175"/>
        <v>0</v>
      </c>
      <c r="NB30">
        <f t="shared" si="176"/>
        <v>0</v>
      </c>
      <c r="NC30">
        <f t="shared" si="177"/>
        <v>0</v>
      </c>
      <c r="ND30">
        <f t="shared" si="178"/>
        <v>0</v>
      </c>
      <c r="NE30">
        <f t="shared" si="179"/>
        <v>0</v>
      </c>
      <c r="NF30">
        <f t="shared" si="180"/>
        <v>0</v>
      </c>
      <c r="NG30">
        <f t="shared" si="181"/>
        <v>0</v>
      </c>
      <c r="NH30">
        <f t="shared" si="182"/>
        <v>0</v>
      </c>
      <c r="NI30">
        <f t="shared" si="183"/>
        <v>0</v>
      </c>
      <c r="NJ30">
        <f t="shared" si="184"/>
        <v>0</v>
      </c>
      <c r="NK30">
        <f t="shared" si="185"/>
        <v>0</v>
      </c>
      <c r="NL30">
        <f t="shared" si="186"/>
        <v>0</v>
      </c>
      <c r="NM30">
        <f t="shared" si="187"/>
        <v>0</v>
      </c>
      <c r="NN30">
        <f t="shared" si="188"/>
        <v>0</v>
      </c>
      <c r="NO30">
        <f t="shared" si="189"/>
        <v>0</v>
      </c>
      <c r="NP30">
        <f t="shared" si="190"/>
        <v>0</v>
      </c>
      <c r="NQ30">
        <f t="shared" si="191"/>
        <v>0</v>
      </c>
      <c r="NR30">
        <f t="shared" si="192"/>
        <v>0</v>
      </c>
      <c r="NS30">
        <f t="shared" si="193"/>
        <v>0</v>
      </c>
      <c r="NT30">
        <f t="shared" si="194"/>
        <v>0</v>
      </c>
      <c r="NU30">
        <f t="shared" si="195"/>
        <v>0</v>
      </c>
      <c r="NV30">
        <f t="shared" si="196"/>
        <v>0</v>
      </c>
      <c r="NW30">
        <f t="shared" si="197"/>
        <v>0</v>
      </c>
      <c r="NX30">
        <f t="shared" si="198"/>
        <v>0</v>
      </c>
      <c r="NY30">
        <f t="shared" si="199"/>
        <v>0</v>
      </c>
      <c r="NZ30">
        <f t="shared" si="200"/>
        <v>0</v>
      </c>
      <c r="OA30">
        <f t="shared" si="201"/>
        <v>0</v>
      </c>
      <c r="OB30">
        <f t="shared" si="202"/>
        <v>0</v>
      </c>
      <c r="OC30">
        <f t="shared" si="203"/>
        <v>0</v>
      </c>
      <c r="OD30">
        <f t="shared" si="204"/>
        <v>0</v>
      </c>
      <c r="OE30">
        <f t="shared" si="205"/>
        <v>0</v>
      </c>
      <c r="OF30">
        <f t="shared" si="206"/>
        <v>0</v>
      </c>
      <c r="OG30">
        <f t="shared" si="207"/>
        <v>0</v>
      </c>
      <c r="OH30">
        <f t="shared" si="208"/>
        <v>0</v>
      </c>
      <c r="OJ30" s="4">
        <f t="shared" si="209"/>
        <v>134</v>
      </c>
      <c r="OK30" s="4">
        <f t="shared" si="210"/>
        <v>52</v>
      </c>
      <c r="OL30" s="4">
        <f t="shared" si="211"/>
        <v>113</v>
      </c>
      <c r="OM30" s="4">
        <f t="shared" si="212"/>
        <v>0</v>
      </c>
      <c r="OP30" s="4">
        <f t="shared" si="213"/>
        <v>299</v>
      </c>
      <c r="OQ30" s="4"/>
      <c r="OS30">
        <f t="shared" si="214"/>
        <v>15</v>
      </c>
      <c r="OT30">
        <f t="shared" si="215"/>
        <v>29</v>
      </c>
      <c r="OU30">
        <f t="shared" si="216"/>
        <v>39</v>
      </c>
      <c r="OV30">
        <f t="shared" si="217"/>
        <v>24</v>
      </c>
      <c r="OW30">
        <f t="shared" si="218"/>
        <v>24</v>
      </c>
      <c r="OX30">
        <f t="shared" si="219"/>
        <v>27</v>
      </c>
      <c r="OY30">
        <f t="shared" si="220"/>
        <v>16</v>
      </c>
      <c r="OZ30">
        <f t="shared" si="221"/>
        <v>36</v>
      </c>
      <c r="PA30">
        <f t="shared" si="222"/>
        <v>24</v>
      </c>
      <c r="PB30">
        <f t="shared" si="223"/>
        <v>40</v>
      </c>
      <c r="PC30">
        <f t="shared" si="224"/>
        <v>25</v>
      </c>
      <c r="PD30">
        <f t="shared" si="225"/>
        <v>0</v>
      </c>
      <c r="PE30">
        <f t="shared" si="226"/>
        <v>0</v>
      </c>
      <c r="PF30">
        <f t="shared" si="227"/>
        <v>0</v>
      </c>
      <c r="PG30">
        <f t="shared" si="228"/>
        <v>0</v>
      </c>
      <c r="PH30">
        <f t="shared" si="229"/>
        <v>0</v>
      </c>
      <c r="PI30">
        <f t="shared" si="230"/>
        <v>0</v>
      </c>
      <c r="PJ30">
        <f t="shared" si="231"/>
        <v>0</v>
      </c>
      <c r="PK30">
        <f t="shared" si="232"/>
        <v>0</v>
      </c>
      <c r="PL30">
        <f t="shared" si="233"/>
        <v>0</v>
      </c>
      <c r="PM30">
        <f t="shared" si="234"/>
        <v>0</v>
      </c>
      <c r="PN30">
        <f t="shared" si="235"/>
        <v>0</v>
      </c>
      <c r="PO30">
        <f t="shared" si="236"/>
        <v>0</v>
      </c>
      <c r="PP30">
        <f t="shared" si="237"/>
        <v>0</v>
      </c>
      <c r="PQ30">
        <f t="shared" si="238"/>
        <v>0</v>
      </c>
      <c r="PR30">
        <f t="shared" si="239"/>
        <v>0</v>
      </c>
      <c r="PS30">
        <f t="shared" si="240"/>
        <v>0</v>
      </c>
      <c r="PT30">
        <f t="shared" si="241"/>
        <v>0</v>
      </c>
      <c r="PU30">
        <f t="shared" si="242"/>
        <v>0</v>
      </c>
      <c r="PV30">
        <f t="shared" si="243"/>
        <v>0</v>
      </c>
      <c r="PW30">
        <f t="shared" si="244"/>
        <v>0</v>
      </c>
      <c r="PX30">
        <f t="shared" si="245"/>
        <v>0</v>
      </c>
      <c r="PY30">
        <f t="shared" si="246"/>
        <v>0</v>
      </c>
      <c r="PZ30">
        <f t="shared" si="247"/>
        <v>0</v>
      </c>
      <c r="QA30">
        <f t="shared" si="248"/>
        <v>0</v>
      </c>
      <c r="QB30">
        <f t="shared" si="249"/>
        <v>0</v>
      </c>
      <c r="QC30">
        <f t="shared" si="250"/>
        <v>0</v>
      </c>
      <c r="QD30">
        <f t="shared" si="251"/>
        <v>0</v>
      </c>
      <c r="QE30">
        <f t="shared" si="252"/>
        <v>0</v>
      </c>
      <c r="QF30">
        <f t="shared" si="253"/>
        <v>0</v>
      </c>
      <c r="QG30">
        <f t="shared" si="254"/>
        <v>0</v>
      </c>
      <c r="QH30">
        <f t="shared" si="255"/>
        <v>0</v>
      </c>
      <c r="QI30">
        <f t="shared" si="256"/>
        <v>0</v>
      </c>
      <c r="QJ30">
        <f t="shared" si="257"/>
        <v>0</v>
      </c>
      <c r="QK30">
        <f t="shared" si="258"/>
        <v>0</v>
      </c>
      <c r="QL30">
        <f t="shared" si="259"/>
        <v>0</v>
      </c>
      <c r="QM30">
        <f t="shared" si="260"/>
        <v>0</v>
      </c>
      <c r="QN30">
        <f t="shared" si="261"/>
        <v>0</v>
      </c>
      <c r="QO30">
        <f t="shared" si="262"/>
        <v>0</v>
      </c>
      <c r="QP30">
        <f t="shared" si="263"/>
        <v>0</v>
      </c>
      <c r="QQ30">
        <f t="shared" si="264"/>
        <v>0</v>
      </c>
      <c r="QR30">
        <f t="shared" si="265"/>
        <v>0</v>
      </c>
      <c r="QS30">
        <f t="shared" si="266"/>
        <v>0</v>
      </c>
      <c r="QT30">
        <f t="shared" si="267"/>
        <v>0</v>
      </c>
      <c r="QU30">
        <f t="shared" si="268"/>
        <v>0</v>
      </c>
      <c r="QV30">
        <f t="shared" si="269"/>
        <v>0</v>
      </c>
      <c r="QW30">
        <f t="shared" si="270"/>
        <v>0</v>
      </c>
      <c r="QX30">
        <f t="shared" si="271"/>
        <v>0</v>
      </c>
      <c r="QY30">
        <f t="shared" si="272"/>
        <v>0</v>
      </c>
      <c r="QZ30">
        <f t="shared" si="273"/>
        <v>0</v>
      </c>
      <c r="RA30">
        <f t="shared" si="274"/>
        <v>0</v>
      </c>
      <c r="RB30">
        <f t="shared" si="275"/>
        <v>0</v>
      </c>
      <c r="RC30">
        <f t="shared" si="276"/>
        <v>0</v>
      </c>
      <c r="RD30">
        <f t="shared" si="277"/>
        <v>0</v>
      </c>
      <c r="RE30">
        <f t="shared" si="278"/>
        <v>0</v>
      </c>
      <c r="RF30">
        <f t="shared" si="279"/>
        <v>0</v>
      </c>
      <c r="RG30">
        <f t="shared" si="280"/>
        <v>0</v>
      </c>
      <c r="RH30">
        <f t="shared" si="281"/>
        <v>0</v>
      </c>
      <c r="RI30">
        <f t="shared" si="282"/>
        <v>0</v>
      </c>
      <c r="RJ30">
        <f t="shared" si="283"/>
        <v>0</v>
      </c>
      <c r="RK30">
        <f t="shared" si="284"/>
        <v>0</v>
      </c>
      <c r="RL30">
        <f t="shared" si="285"/>
        <v>0</v>
      </c>
      <c r="RM30">
        <f t="shared" si="286"/>
        <v>0</v>
      </c>
      <c r="RN30">
        <f t="shared" si="287"/>
        <v>0</v>
      </c>
      <c r="RO30">
        <f t="shared" si="288"/>
        <v>0</v>
      </c>
      <c r="RP30">
        <f t="shared" si="289"/>
        <v>0</v>
      </c>
      <c r="RQ30">
        <f t="shared" si="290"/>
        <v>0</v>
      </c>
      <c r="RR30">
        <f t="shared" si="291"/>
        <v>0</v>
      </c>
      <c r="RS30">
        <f t="shared" si="292"/>
        <v>0</v>
      </c>
      <c r="RT30">
        <f t="shared" si="293"/>
        <v>0</v>
      </c>
      <c r="RU30">
        <f t="shared" si="294"/>
        <v>0</v>
      </c>
      <c r="RV30">
        <f t="shared" si="295"/>
        <v>0</v>
      </c>
      <c r="RW30">
        <f t="shared" si="296"/>
        <v>0</v>
      </c>
      <c r="RX30">
        <f t="shared" si="297"/>
        <v>0</v>
      </c>
      <c r="RY30">
        <f t="shared" si="298"/>
        <v>0</v>
      </c>
      <c r="SA30" s="4">
        <f t="shared" si="299"/>
        <v>19.75</v>
      </c>
      <c r="SB30" s="4">
        <f t="shared" si="300"/>
        <v>7.75</v>
      </c>
      <c r="SC30" s="4">
        <f t="shared" si="301"/>
        <v>18.47</v>
      </c>
      <c r="SD30" s="4">
        <f t="shared" si="302"/>
        <v>0</v>
      </c>
      <c r="SF30" s="4">
        <f t="shared" si="303"/>
        <v>45.97</v>
      </c>
      <c r="SI30">
        <f t="shared" si="304"/>
        <v>4.08</v>
      </c>
      <c r="SJ30">
        <f t="shared" si="305"/>
        <v>3.18</v>
      </c>
      <c r="SK30">
        <f t="shared" si="306"/>
        <v>3.82</v>
      </c>
      <c r="SL30">
        <f t="shared" si="307"/>
        <v>3.6</v>
      </c>
      <c r="SM30">
        <f t="shared" si="308"/>
        <v>6.7</v>
      </c>
      <c r="SN30">
        <f t="shared" si="309"/>
        <v>3.67</v>
      </c>
      <c r="SO30">
        <f t="shared" si="310"/>
        <v>3.75</v>
      </c>
      <c r="SP30">
        <f t="shared" si="311"/>
        <v>4</v>
      </c>
      <c r="SQ30">
        <f t="shared" si="312"/>
        <v>5</v>
      </c>
      <c r="SR30">
        <f t="shared" si="313"/>
        <v>4.67</v>
      </c>
      <c r="SS30">
        <f t="shared" si="314"/>
        <v>3.5</v>
      </c>
      <c r="ST30" t="str">
        <f t="shared" si="315"/>
        <v>0</v>
      </c>
      <c r="SU30" t="str">
        <f t="shared" si="316"/>
        <v>0</v>
      </c>
      <c r="SV30" t="str">
        <f t="shared" si="317"/>
        <v>0</v>
      </c>
      <c r="SW30" t="str">
        <f t="shared" si="318"/>
        <v>0</v>
      </c>
      <c r="SX30" t="str">
        <f t="shared" si="319"/>
        <v>0</v>
      </c>
      <c r="SY30" t="str">
        <f t="shared" si="320"/>
        <v>0</v>
      </c>
      <c r="SZ30" t="str">
        <f t="shared" si="321"/>
        <v>0</v>
      </c>
      <c r="TA30" t="str">
        <f t="shared" si="322"/>
        <v>0</v>
      </c>
      <c r="TB30" t="str">
        <f t="shared" si="323"/>
        <v>0</v>
      </c>
      <c r="TC30" t="str">
        <f t="shared" si="324"/>
        <v>0</v>
      </c>
      <c r="TD30" t="str">
        <f t="shared" si="325"/>
        <v>0</v>
      </c>
      <c r="TE30" t="str">
        <f t="shared" si="326"/>
        <v>0</v>
      </c>
      <c r="TF30" t="str">
        <f t="shared" si="327"/>
        <v>0</v>
      </c>
      <c r="TG30" t="str">
        <f t="shared" si="328"/>
        <v>0</v>
      </c>
      <c r="TH30" t="str">
        <f t="shared" si="329"/>
        <v>0</v>
      </c>
      <c r="TI30" t="str">
        <f t="shared" si="330"/>
        <v>0</v>
      </c>
      <c r="TJ30" t="str">
        <f t="shared" si="331"/>
        <v>0</v>
      </c>
      <c r="TK30" t="str">
        <f t="shared" si="332"/>
        <v>0</v>
      </c>
      <c r="TL30" t="str">
        <f t="shared" si="333"/>
        <v>0</v>
      </c>
      <c r="TM30" t="str">
        <f t="shared" si="334"/>
        <v>0</v>
      </c>
      <c r="TN30" t="str">
        <f t="shared" si="335"/>
        <v>0</v>
      </c>
      <c r="TO30" t="str">
        <f t="shared" si="336"/>
        <v>0</v>
      </c>
      <c r="TP30" t="str">
        <f t="shared" si="337"/>
        <v>0</v>
      </c>
      <c r="TQ30" t="str">
        <f t="shared" si="338"/>
        <v>0</v>
      </c>
      <c r="TR30" t="str">
        <f t="shared" si="339"/>
        <v>0</v>
      </c>
      <c r="TS30" t="str">
        <f t="shared" si="340"/>
        <v>0</v>
      </c>
      <c r="TT30" t="str">
        <f t="shared" si="341"/>
        <v>0</v>
      </c>
      <c r="TU30" t="str">
        <f t="shared" si="342"/>
        <v>0</v>
      </c>
      <c r="TV30" t="str">
        <f t="shared" si="343"/>
        <v>0</v>
      </c>
      <c r="TW30" t="str">
        <f t="shared" si="344"/>
        <v>0</v>
      </c>
      <c r="TX30" t="str">
        <f t="shared" si="345"/>
        <v>0</v>
      </c>
      <c r="TY30" t="str">
        <f t="shared" si="346"/>
        <v>0</v>
      </c>
      <c r="TZ30" t="str">
        <f t="shared" si="347"/>
        <v>0</v>
      </c>
      <c r="UA30" t="str">
        <f t="shared" si="348"/>
        <v>0</v>
      </c>
      <c r="UB30" t="str">
        <f t="shared" si="349"/>
        <v>0</v>
      </c>
      <c r="UC30" t="str">
        <f t="shared" si="350"/>
        <v>0</v>
      </c>
      <c r="UD30" t="str">
        <f t="shared" si="351"/>
        <v>0</v>
      </c>
      <c r="UE30" t="str">
        <f t="shared" si="352"/>
        <v>0</v>
      </c>
      <c r="UF30" t="str">
        <f t="shared" si="353"/>
        <v>0</v>
      </c>
      <c r="UG30" t="str">
        <f t="shared" si="354"/>
        <v>0</v>
      </c>
      <c r="UH30" t="str">
        <f t="shared" si="355"/>
        <v>0</v>
      </c>
      <c r="UI30" t="str">
        <f t="shared" si="356"/>
        <v>0</v>
      </c>
      <c r="UJ30" t="str">
        <f t="shared" si="357"/>
        <v>0</v>
      </c>
      <c r="UK30" t="str">
        <f t="shared" si="358"/>
        <v>0</v>
      </c>
      <c r="UL30" t="str">
        <f t="shared" si="359"/>
        <v>0</v>
      </c>
      <c r="UM30" t="str">
        <f t="shared" si="360"/>
        <v>0</v>
      </c>
      <c r="UN30" t="str">
        <f t="shared" si="361"/>
        <v>0</v>
      </c>
      <c r="UO30" t="str">
        <f t="shared" si="362"/>
        <v>0</v>
      </c>
      <c r="UP30" t="str">
        <f t="shared" si="363"/>
        <v>0</v>
      </c>
      <c r="UQ30" t="str">
        <f t="shared" si="364"/>
        <v>0</v>
      </c>
      <c r="UR30" t="str">
        <f t="shared" si="365"/>
        <v>0</v>
      </c>
      <c r="US30" t="str">
        <f t="shared" si="366"/>
        <v>0</v>
      </c>
      <c r="UT30" t="str">
        <f t="shared" si="367"/>
        <v>0</v>
      </c>
      <c r="UU30" t="str">
        <f t="shared" si="368"/>
        <v>0</v>
      </c>
      <c r="UV30" t="str">
        <f t="shared" si="369"/>
        <v>0</v>
      </c>
      <c r="UW30" t="str">
        <f t="shared" si="370"/>
        <v>0</v>
      </c>
      <c r="UX30" t="str">
        <f t="shared" si="371"/>
        <v>0</v>
      </c>
      <c r="UY30" t="str">
        <f t="shared" si="372"/>
        <v>0</v>
      </c>
      <c r="UZ30" t="str">
        <f t="shared" si="373"/>
        <v>0</v>
      </c>
      <c r="VA30" t="str">
        <f t="shared" si="374"/>
        <v>0</v>
      </c>
      <c r="VB30" t="str">
        <f t="shared" si="375"/>
        <v>0</v>
      </c>
      <c r="VC30" t="str">
        <f t="shared" si="376"/>
        <v>0</v>
      </c>
      <c r="VD30" t="str">
        <f t="shared" si="377"/>
        <v>0</v>
      </c>
      <c r="VE30" t="str">
        <f t="shared" si="378"/>
        <v>0</v>
      </c>
      <c r="VF30" t="str">
        <f t="shared" si="379"/>
        <v>0</v>
      </c>
      <c r="VG30" t="str">
        <f t="shared" si="380"/>
        <v>0</v>
      </c>
      <c r="VH30" t="str">
        <f t="shared" si="381"/>
        <v>0</v>
      </c>
      <c r="VI30" t="str">
        <f t="shared" si="382"/>
        <v>0</v>
      </c>
      <c r="VJ30" t="str">
        <f t="shared" si="383"/>
        <v>0</v>
      </c>
      <c r="VK30" t="str">
        <f t="shared" si="384"/>
        <v>0</v>
      </c>
      <c r="VL30" t="str">
        <f t="shared" si="385"/>
        <v>0</v>
      </c>
      <c r="VM30" t="str">
        <f t="shared" si="386"/>
        <v>0</v>
      </c>
      <c r="VN30" t="str">
        <f t="shared" si="387"/>
        <v>0</v>
      </c>
      <c r="VO30" t="str">
        <f t="shared" si="388"/>
        <v>0</v>
      </c>
      <c r="VQ30" s="4">
        <f t="shared" si="389"/>
        <v>7.34</v>
      </c>
      <c r="VR30" s="4">
        <f t="shared" si="390"/>
        <v>1.18</v>
      </c>
      <c r="VS30" s="4">
        <f t="shared" si="391"/>
        <v>17.86</v>
      </c>
      <c r="VT30" s="4">
        <f t="shared" si="392"/>
        <v>0</v>
      </c>
      <c r="VV30" s="4">
        <f t="shared" si="393"/>
        <v>26.38</v>
      </c>
      <c r="VY30">
        <f t="shared" si="394"/>
        <v>-1.56</v>
      </c>
      <c r="VZ30">
        <f t="shared" si="395"/>
        <v>-6.93</v>
      </c>
      <c r="WA30">
        <f t="shared" si="396"/>
        <v>-1.81</v>
      </c>
      <c r="WB30">
        <f t="shared" si="397"/>
        <v>5.21</v>
      </c>
      <c r="WC30">
        <f t="shared" si="398"/>
        <v>6</v>
      </c>
      <c r="WD30">
        <f t="shared" si="399"/>
        <v>5.76</v>
      </c>
      <c r="WE30">
        <f t="shared" si="400"/>
        <v>-0.28000000000000003</v>
      </c>
      <c r="WF30">
        <f t="shared" si="401"/>
        <v>1.46</v>
      </c>
      <c r="WG30">
        <f t="shared" si="402"/>
        <v>11.88</v>
      </c>
      <c r="WH30">
        <f t="shared" si="403"/>
        <v>-2.57</v>
      </c>
      <c r="WI30">
        <f t="shared" si="404"/>
        <v>9.2200000000000006</v>
      </c>
      <c r="WJ30">
        <f t="shared" si="405"/>
        <v>0</v>
      </c>
      <c r="WK30">
        <f t="shared" si="406"/>
        <v>0</v>
      </c>
      <c r="WL30">
        <f t="shared" si="407"/>
        <v>0</v>
      </c>
      <c r="WM30">
        <f t="shared" si="408"/>
        <v>0</v>
      </c>
      <c r="WN30">
        <f t="shared" si="409"/>
        <v>0</v>
      </c>
      <c r="WO30">
        <f t="shared" si="410"/>
        <v>0</v>
      </c>
      <c r="WP30">
        <f t="shared" si="411"/>
        <v>0</v>
      </c>
      <c r="WQ30">
        <f t="shared" si="412"/>
        <v>0</v>
      </c>
      <c r="WR30">
        <f t="shared" si="413"/>
        <v>0</v>
      </c>
      <c r="WS30">
        <f t="shared" si="414"/>
        <v>0</v>
      </c>
      <c r="WT30">
        <f t="shared" si="415"/>
        <v>0</v>
      </c>
      <c r="WU30">
        <f t="shared" si="416"/>
        <v>0</v>
      </c>
      <c r="WV30">
        <f t="shared" si="417"/>
        <v>0</v>
      </c>
      <c r="WW30">
        <f t="shared" si="418"/>
        <v>0</v>
      </c>
      <c r="WX30">
        <f t="shared" si="419"/>
        <v>0</v>
      </c>
      <c r="WY30">
        <f t="shared" si="420"/>
        <v>0</v>
      </c>
      <c r="WZ30">
        <f t="shared" si="421"/>
        <v>0</v>
      </c>
      <c r="XA30">
        <f t="shared" si="422"/>
        <v>0</v>
      </c>
      <c r="XB30">
        <f t="shared" si="423"/>
        <v>0</v>
      </c>
      <c r="XC30">
        <f t="shared" si="424"/>
        <v>0</v>
      </c>
      <c r="XD30">
        <f t="shared" si="425"/>
        <v>0</v>
      </c>
      <c r="XE30">
        <f t="shared" si="426"/>
        <v>0</v>
      </c>
      <c r="XF30">
        <f t="shared" si="427"/>
        <v>0</v>
      </c>
      <c r="XG30">
        <f t="shared" si="428"/>
        <v>0</v>
      </c>
      <c r="XH30">
        <f t="shared" si="429"/>
        <v>0</v>
      </c>
      <c r="XI30">
        <f t="shared" si="430"/>
        <v>0</v>
      </c>
      <c r="XJ30">
        <f t="shared" si="431"/>
        <v>0</v>
      </c>
      <c r="XK30">
        <f t="shared" si="432"/>
        <v>0</v>
      </c>
      <c r="XL30">
        <f t="shared" si="433"/>
        <v>0</v>
      </c>
      <c r="XM30">
        <f t="shared" si="434"/>
        <v>0</v>
      </c>
      <c r="XN30">
        <f t="shared" si="435"/>
        <v>0</v>
      </c>
      <c r="XO30">
        <f t="shared" si="436"/>
        <v>0</v>
      </c>
      <c r="XP30">
        <f t="shared" si="437"/>
        <v>0</v>
      </c>
      <c r="XQ30">
        <f t="shared" si="438"/>
        <v>0</v>
      </c>
      <c r="XR30">
        <f t="shared" si="439"/>
        <v>0</v>
      </c>
      <c r="XS30">
        <f t="shared" si="440"/>
        <v>0</v>
      </c>
      <c r="XT30">
        <f t="shared" si="441"/>
        <v>0</v>
      </c>
      <c r="XU30">
        <f t="shared" si="442"/>
        <v>0</v>
      </c>
      <c r="XV30">
        <f t="shared" si="443"/>
        <v>0</v>
      </c>
      <c r="XW30">
        <f t="shared" si="444"/>
        <v>0</v>
      </c>
      <c r="XX30">
        <f t="shared" si="445"/>
        <v>0</v>
      </c>
      <c r="XY30">
        <f t="shared" si="446"/>
        <v>0</v>
      </c>
      <c r="XZ30">
        <f t="shared" si="447"/>
        <v>0</v>
      </c>
      <c r="YA30">
        <f t="shared" si="448"/>
        <v>0</v>
      </c>
      <c r="YB30">
        <f t="shared" si="449"/>
        <v>0</v>
      </c>
      <c r="YC30">
        <f t="shared" si="450"/>
        <v>0</v>
      </c>
      <c r="YD30">
        <f t="shared" si="451"/>
        <v>0</v>
      </c>
      <c r="YE30">
        <f t="shared" si="452"/>
        <v>0</v>
      </c>
      <c r="YF30">
        <f t="shared" si="453"/>
        <v>0</v>
      </c>
      <c r="YG30">
        <f t="shared" si="454"/>
        <v>0</v>
      </c>
      <c r="YH30">
        <f t="shared" si="455"/>
        <v>0</v>
      </c>
      <c r="YI30">
        <f t="shared" si="456"/>
        <v>0</v>
      </c>
      <c r="YJ30">
        <f t="shared" si="457"/>
        <v>0</v>
      </c>
      <c r="YK30">
        <f t="shared" si="458"/>
        <v>0</v>
      </c>
      <c r="YL30">
        <f t="shared" si="459"/>
        <v>0</v>
      </c>
      <c r="YM30">
        <f t="shared" si="460"/>
        <v>0</v>
      </c>
      <c r="YN30">
        <f t="shared" si="461"/>
        <v>0</v>
      </c>
      <c r="YO30">
        <f t="shared" si="462"/>
        <v>0</v>
      </c>
      <c r="YP30">
        <f t="shared" si="463"/>
        <v>0</v>
      </c>
      <c r="YQ30">
        <f t="shared" si="464"/>
        <v>0</v>
      </c>
      <c r="YR30">
        <f t="shared" si="465"/>
        <v>0</v>
      </c>
      <c r="YS30">
        <f t="shared" si="466"/>
        <v>0</v>
      </c>
      <c r="YT30">
        <f t="shared" si="467"/>
        <v>0</v>
      </c>
      <c r="YU30">
        <f t="shared" si="468"/>
        <v>0</v>
      </c>
      <c r="YV30">
        <f t="shared" si="469"/>
        <v>0</v>
      </c>
      <c r="YW30">
        <f t="shared" si="470"/>
        <v>0</v>
      </c>
      <c r="YX30">
        <f t="shared" si="471"/>
        <v>0</v>
      </c>
      <c r="YY30">
        <f t="shared" si="472"/>
        <v>0</v>
      </c>
      <c r="YZ30">
        <f t="shared" si="473"/>
        <v>0</v>
      </c>
      <c r="ZA30">
        <f t="shared" si="474"/>
        <v>0</v>
      </c>
      <c r="ZB30">
        <f t="shared" si="475"/>
        <v>0</v>
      </c>
      <c r="ZC30">
        <f t="shared" si="476"/>
        <v>0</v>
      </c>
      <c r="ZD30">
        <f t="shared" si="477"/>
        <v>0</v>
      </c>
      <c r="ZE30">
        <f t="shared" si="478"/>
        <v>0</v>
      </c>
      <c r="ZG30" s="4">
        <f t="shared" si="479"/>
        <v>268</v>
      </c>
      <c r="ZH30" s="4">
        <f t="shared" si="480"/>
        <v>178</v>
      </c>
      <c r="ZI30" s="4">
        <f t="shared" si="481"/>
        <v>273</v>
      </c>
      <c r="ZJ30" s="4">
        <f t="shared" si="482"/>
        <v>0</v>
      </c>
      <c r="ZL30" s="4">
        <f t="shared" si="483"/>
        <v>719</v>
      </c>
      <c r="ZO30">
        <f t="shared" si="484"/>
        <v>26</v>
      </c>
      <c r="ZP30">
        <f t="shared" si="485"/>
        <v>53</v>
      </c>
      <c r="ZQ30">
        <f t="shared" si="486"/>
        <v>64</v>
      </c>
      <c r="ZR30">
        <f t="shared" si="487"/>
        <v>49</v>
      </c>
      <c r="ZS30">
        <f t="shared" si="488"/>
        <v>40</v>
      </c>
      <c r="ZT30">
        <f t="shared" si="489"/>
        <v>51</v>
      </c>
      <c r="ZU30">
        <f t="shared" si="490"/>
        <v>86</v>
      </c>
      <c r="ZV30">
        <f t="shared" si="491"/>
        <v>92</v>
      </c>
      <c r="ZW30">
        <f t="shared" si="492"/>
        <v>74</v>
      </c>
      <c r="ZX30">
        <f t="shared" si="493"/>
        <v>95</v>
      </c>
      <c r="ZY30">
        <f t="shared" si="494"/>
        <v>89</v>
      </c>
      <c r="ZZ30">
        <f t="shared" si="495"/>
        <v>0</v>
      </c>
      <c r="AAA30">
        <f t="shared" si="496"/>
        <v>0</v>
      </c>
      <c r="AAB30">
        <f t="shared" si="497"/>
        <v>0</v>
      </c>
      <c r="AAC30">
        <f t="shared" si="498"/>
        <v>0</v>
      </c>
      <c r="AAD30">
        <f t="shared" si="499"/>
        <v>0</v>
      </c>
      <c r="AAE30">
        <f t="shared" si="500"/>
        <v>0</v>
      </c>
      <c r="AAF30">
        <f t="shared" si="501"/>
        <v>0</v>
      </c>
      <c r="AAG30">
        <f t="shared" si="502"/>
        <v>0</v>
      </c>
      <c r="AAH30">
        <f t="shared" si="503"/>
        <v>0</v>
      </c>
      <c r="AAI30">
        <f t="shared" si="504"/>
        <v>0</v>
      </c>
      <c r="AAJ30">
        <f t="shared" si="505"/>
        <v>0</v>
      </c>
      <c r="AAK30">
        <f t="shared" si="506"/>
        <v>0</v>
      </c>
      <c r="AAL30">
        <f t="shared" si="507"/>
        <v>0</v>
      </c>
      <c r="AAM30">
        <f t="shared" si="508"/>
        <v>0</v>
      </c>
      <c r="AAN30">
        <f t="shared" si="509"/>
        <v>0</v>
      </c>
      <c r="AAO30">
        <f t="shared" si="510"/>
        <v>0</v>
      </c>
      <c r="AAP30">
        <f t="shared" si="511"/>
        <v>0</v>
      </c>
      <c r="AAQ30">
        <f t="shared" si="512"/>
        <v>0</v>
      </c>
      <c r="AAR30">
        <f t="shared" si="513"/>
        <v>0</v>
      </c>
      <c r="AAS30">
        <f t="shared" si="514"/>
        <v>0</v>
      </c>
      <c r="AAT30">
        <f t="shared" si="515"/>
        <v>0</v>
      </c>
      <c r="AAU30">
        <f t="shared" si="516"/>
        <v>0</v>
      </c>
      <c r="AAV30">
        <f t="shared" si="517"/>
        <v>0</v>
      </c>
      <c r="AAW30">
        <f t="shared" si="518"/>
        <v>0</v>
      </c>
      <c r="AAX30">
        <f t="shared" si="519"/>
        <v>0</v>
      </c>
      <c r="AAY30">
        <f t="shared" si="520"/>
        <v>0</v>
      </c>
      <c r="AAZ30">
        <f t="shared" si="521"/>
        <v>0</v>
      </c>
      <c r="ABA30">
        <f t="shared" si="522"/>
        <v>0</v>
      </c>
      <c r="ABB30">
        <f t="shared" si="523"/>
        <v>0</v>
      </c>
      <c r="ABC30">
        <f t="shared" si="524"/>
        <v>0</v>
      </c>
      <c r="ABD30">
        <f t="shared" si="525"/>
        <v>0</v>
      </c>
      <c r="ABE30">
        <f t="shared" si="526"/>
        <v>0</v>
      </c>
      <c r="ABF30">
        <f t="shared" si="527"/>
        <v>0</v>
      </c>
      <c r="ABG30">
        <f t="shared" si="528"/>
        <v>0</v>
      </c>
      <c r="ABH30">
        <f t="shared" si="529"/>
        <v>0</v>
      </c>
      <c r="ABI30">
        <f t="shared" si="530"/>
        <v>0</v>
      </c>
      <c r="ABJ30">
        <f t="shared" si="531"/>
        <v>0</v>
      </c>
      <c r="ABK30">
        <f t="shared" si="532"/>
        <v>0</v>
      </c>
      <c r="ABL30">
        <f t="shared" si="533"/>
        <v>0</v>
      </c>
      <c r="ABM30">
        <f t="shared" si="534"/>
        <v>0</v>
      </c>
      <c r="ABN30">
        <f t="shared" si="535"/>
        <v>0</v>
      </c>
      <c r="ABO30">
        <f t="shared" si="536"/>
        <v>0</v>
      </c>
      <c r="ABP30">
        <f t="shared" si="537"/>
        <v>0</v>
      </c>
      <c r="ABQ30">
        <f t="shared" si="538"/>
        <v>0</v>
      </c>
      <c r="ABR30">
        <f t="shared" si="539"/>
        <v>0</v>
      </c>
      <c r="ABS30">
        <f t="shared" si="540"/>
        <v>0</v>
      </c>
      <c r="ABT30">
        <f t="shared" si="541"/>
        <v>0</v>
      </c>
      <c r="ABU30">
        <f t="shared" si="542"/>
        <v>0</v>
      </c>
      <c r="ABV30">
        <f t="shared" si="543"/>
        <v>0</v>
      </c>
      <c r="ABW30">
        <f t="shared" si="544"/>
        <v>0</v>
      </c>
      <c r="ABX30">
        <f t="shared" si="545"/>
        <v>0</v>
      </c>
      <c r="ABY30">
        <f t="shared" si="546"/>
        <v>0</v>
      </c>
      <c r="ABZ30">
        <f t="shared" si="547"/>
        <v>0</v>
      </c>
      <c r="ACA30">
        <f t="shared" si="548"/>
        <v>0</v>
      </c>
      <c r="ACB30">
        <f t="shared" si="549"/>
        <v>0</v>
      </c>
      <c r="ACC30">
        <f t="shared" si="550"/>
        <v>0</v>
      </c>
      <c r="ACD30">
        <f t="shared" si="551"/>
        <v>0</v>
      </c>
      <c r="ACE30">
        <f t="shared" si="552"/>
        <v>0</v>
      </c>
      <c r="ACF30">
        <f t="shared" si="553"/>
        <v>0</v>
      </c>
      <c r="ACG30">
        <f t="shared" si="554"/>
        <v>0</v>
      </c>
      <c r="ACH30">
        <f t="shared" si="555"/>
        <v>0</v>
      </c>
      <c r="ACI30">
        <f t="shared" si="556"/>
        <v>0</v>
      </c>
      <c r="ACJ30">
        <f t="shared" si="557"/>
        <v>0</v>
      </c>
      <c r="ACK30">
        <f t="shared" si="558"/>
        <v>0</v>
      </c>
      <c r="ACL30">
        <f t="shared" si="559"/>
        <v>0</v>
      </c>
      <c r="ACM30">
        <f t="shared" si="560"/>
        <v>0</v>
      </c>
      <c r="ACN30">
        <f t="shared" si="561"/>
        <v>0</v>
      </c>
      <c r="ACO30">
        <f t="shared" si="562"/>
        <v>0</v>
      </c>
      <c r="ACP30">
        <f t="shared" si="563"/>
        <v>0</v>
      </c>
      <c r="ACQ30">
        <f t="shared" si="564"/>
        <v>0</v>
      </c>
      <c r="ACR30">
        <f t="shared" si="565"/>
        <v>0</v>
      </c>
      <c r="ACS30">
        <f t="shared" si="566"/>
        <v>0</v>
      </c>
      <c r="ACT30">
        <f t="shared" si="567"/>
        <v>0</v>
      </c>
      <c r="ACU30">
        <f t="shared" si="568"/>
        <v>0</v>
      </c>
      <c r="ACW30" s="4">
        <f t="shared" si="569"/>
        <v>432.59999999999997</v>
      </c>
      <c r="ACX30" s="4">
        <f t="shared" si="570"/>
        <v>111.1</v>
      </c>
      <c r="ACY30" s="4">
        <f t="shared" si="571"/>
        <v>196</v>
      </c>
      <c r="ACZ30" s="4">
        <f t="shared" si="572"/>
        <v>0</v>
      </c>
      <c r="ADA30" s="88">
        <f t="shared" si="573"/>
        <v>7.4531872376856327</v>
      </c>
      <c r="ADB30" s="4">
        <f t="shared" si="574"/>
        <v>739.69999999999993</v>
      </c>
      <c r="ADC30" s="5">
        <f t="shared" si="575"/>
        <v>9.3016127633867871</v>
      </c>
      <c r="ADD30" s="5">
        <f t="shared" si="576"/>
        <v>7</v>
      </c>
      <c r="ADE30">
        <f t="shared" si="577"/>
        <v>150.4</v>
      </c>
      <c r="ADF30">
        <f t="shared" si="578"/>
        <v>64.900000000000006</v>
      </c>
      <c r="ADG30">
        <f t="shared" si="579"/>
        <v>54.2</v>
      </c>
      <c r="ADH30">
        <f t="shared" si="580"/>
        <v>21.4</v>
      </c>
      <c r="ADI30">
        <f t="shared" si="581"/>
        <v>153.4</v>
      </c>
      <c r="ADJ30">
        <f t="shared" si="582"/>
        <v>102.2</v>
      </c>
      <c r="ADK30">
        <f t="shared" si="583"/>
        <v>98.1</v>
      </c>
      <c r="ADL30">
        <f t="shared" si="584"/>
        <v>13</v>
      </c>
      <c r="ADM30">
        <f t="shared" si="585"/>
        <v>60.9</v>
      </c>
      <c r="ADN30">
        <f t="shared" si="586"/>
        <v>0</v>
      </c>
      <c r="ADO30">
        <f t="shared" si="587"/>
        <v>21.2</v>
      </c>
      <c r="ADP30">
        <f t="shared" si="588"/>
        <v>0</v>
      </c>
      <c r="ADQ30">
        <f t="shared" si="589"/>
        <v>0</v>
      </c>
      <c r="ADR30">
        <f t="shared" si="590"/>
        <v>0</v>
      </c>
      <c r="ADS30">
        <f t="shared" si="591"/>
        <v>0</v>
      </c>
      <c r="ADT30">
        <f t="shared" si="592"/>
        <v>0</v>
      </c>
      <c r="ADU30">
        <f t="shared" si="593"/>
        <v>0</v>
      </c>
      <c r="ADV30">
        <f t="shared" si="594"/>
        <v>0</v>
      </c>
      <c r="ADW30">
        <f t="shared" si="595"/>
        <v>0</v>
      </c>
      <c r="ADX30">
        <f t="shared" si="596"/>
        <v>0</v>
      </c>
      <c r="ADY30">
        <f t="shared" si="597"/>
        <v>0</v>
      </c>
      <c r="ADZ30">
        <f t="shared" si="598"/>
        <v>0</v>
      </c>
      <c r="AEA30">
        <f t="shared" si="599"/>
        <v>0</v>
      </c>
      <c r="AEB30">
        <f t="shared" si="600"/>
        <v>0</v>
      </c>
      <c r="AEC30">
        <f t="shared" si="601"/>
        <v>0</v>
      </c>
      <c r="AED30">
        <f t="shared" si="602"/>
        <v>0</v>
      </c>
      <c r="AEE30">
        <f t="shared" si="603"/>
        <v>0</v>
      </c>
      <c r="AEF30">
        <f t="shared" si="604"/>
        <v>0</v>
      </c>
      <c r="AEG30">
        <f t="shared" si="605"/>
        <v>0</v>
      </c>
      <c r="AEH30">
        <f t="shared" si="606"/>
        <v>0</v>
      </c>
      <c r="AEI30">
        <f t="shared" si="607"/>
        <v>0</v>
      </c>
      <c r="AEJ30">
        <f t="shared" si="608"/>
        <v>0</v>
      </c>
      <c r="AEK30">
        <f t="shared" si="609"/>
        <v>0</v>
      </c>
      <c r="AEL30">
        <f t="shared" si="610"/>
        <v>0</v>
      </c>
      <c r="AEM30">
        <f t="shared" si="611"/>
        <v>0</v>
      </c>
      <c r="AEN30">
        <f t="shared" si="612"/>
        <v>0</v>
      </c>
      <c r="AEO30">
        <f t="shared" si="613"/>
        <v>0</v>
      </c>
      <c r="AEP30">
        <f t="shared" si="614"/>
        <v>0</v>
      </c>
      <c r="AEQ30">
        <f t="shared" si="615"/>
        <v>0</v>
      </c>
      <c r="AER30">
        <f t="shared" si="616"/>
        <v>0</v>
      </c>
      <c r="AES30">
        <f t="shared" si="617"/>
        <v>0</v>
      </c>
      <c r="AET30">
        <f t="shared" si="618"/>
        <v>0</v>
      </c>
      <c r="AEU30">
        <f t="shared" si="619"/>
        <v>0</v>
      </c>
      <c r="AEV30">
        <f t="shared" si="620"/>
        <v>0</v>
      </c>
      <c r="AEW30">
        <f t="shared" si="621"/>
        <v>0</v>
      </c>
      <c r="AEX30">
        <f t="shared" si="622"/>
        <v>0</v>
      </c>
      <c r="AEY30">
        <f t="shared" si="623"/>
        <v>0</v>
      </c>
      <c r="AEZ30">
        <f t="shared" si="624"/>
        <v>0</v>
      </c>
      <c r="AFA30">
        <f t="shared" si="625"/>
        <v>0</v>
      </c>
      <c r="AFB30">
        <f t="shared" si="626"/>
        <v>0</v>
      </c>
      <c r="AFC30">
        <f t="shared" si="627"/>
        <v>0</v>
      </c>
      <c r="AFD30">
        <f t="shared" si="628"/>
        <v>0</v>
      </c>
      <c r="AFE30">
        <f t="shared" si="629"/>
        <v>0</v>
      </c>
      <c r="AFF30">
        <f t="shared" si="630"/>
        <v>0</v>
      </c>
      <c r="AFG30">
        <f t="shared" si="631"/>
        <v>0</v>
      </c>
      <c r="AFH30">
        <f t="shared" si="632"/>
        <v>0</v>
      </c>
      <c r="AFI30">
        <f t="shared" si="633"/>
        <v>0</v>
      </c>
      <c r="AFJ30">
        <f t="shared" si="634"/>
        <v>0</v>
      </c>
      <c r="AFK30">
        <f t="shared" si="635"/>
        <v>0</v>
      </c>
      <c r="AFL30">
        <f t="shared" si="636"/>
        <v>0</v>
      </c>
      <c r="AFM30">
        <f t="shared" si="637"/>
        <v>0</v>
      </c>
      <c r="AFN30">
        <f t="shared" si="638"/>
        <v>0</v>
      </c>
      <c r="AFO30">
        <f t="shared" si="639"/>
        <v>0</v>
      </c>
      <c r="AFP30">
        <f t="shared" si="640"/>
        <v>0</v>
      </c>
      <c r="AFQ30">
        <f t="shared" si="641"/>
        <v>0</v>
      </c>
      <c r="AFR30">
        <f t="shared" si="642"/>
        <v>0</v>
      </c>
      <c r="AFS30">
        <f t="shared" si="643"/>
        <v>0</v>
      </c>
      <c r="AFT30">
        <f t="shared" si="644"/>
        <v>0</v>
      </c>
      <c r="AFU30">
        <f t="shared" si="645"/>
        <v>0</v>
      </c>
      <c r="AFV30">
        <f t="shared" si="646"/>
        <v>0</v>
      </c>
      <c r="AFW30">
        <f t="shared" si="647"/>
        <v>0</v>
      </c>
      <c r="AFX30">
        <f t="shared" si="648"/>
        <v>0</v>
      </c>
      <c r="AFY30">
        <f t="shared" si="649"/>
        <v>0</v>
      </c>
      <c r="AFZ30">
        <f t="shared" si="650"/>
        <v>0</v>
      </c>
      <c r="AGA30">
        <f t="shared" si="651"/>
        <v>0</v>
      </c>
      <c r="AGB30">
        <f t="shared" si="652"/>
        <v>0</v>
      </c>
      <c r="AGC30">
        <f t="shared" si="653"/>
        <v>0</v>
      </c>
      <c r="AGD30">
        <f t="shared" si="654"/>
        <v>0</v>
      </c>
      <c r="AGE30">
        <f t="shared" si="655"/>
        <v>0</v>
      </c>
      <c r="AGF30">
        <f t="shared" si="656"/>
        <v>0</v>
      </c>
      <c r="AGG30">
        <f t="shared" si="657"/>
        <v>0</v>
      </c>
      <c r="AGH30">
        <f t="shared" si="658"/>
        <v>0</v>
      </c>
      <c r="AGI30">
        <f t="shared" si="659"/>
        <v>0</v>
      </c>
      <c r="AGJ30">
        <f t="shared" si="660"/>
        <v>0</v>
      </c>
      <c r="AGK30">
        <f t="shared" si="661"/>
        <v>0</v>
      </c>
      <c r="AGM30" s="88">
        <f t="shared" si="662"/>
        <v>83</v>
      </c>
      <c r="AGN30" s="88">
        <v>83</v>
      </c>
      <c r="AGO30">
        <v>7</v>
      </c>
      <c r="AGP30">
        <f t="shared" si="663"/>
        <v>7</v>
      </c>
      <c r="AGQ30">
        <f t="shared" si="664"/>
        <v>7</v>
      </c>
      <c r="AGR30">
        <f t="shared" si="665"/>
        <v>7</v>
      </c>
      <c r="AGS30">
        <f t="shared" si="666"/>
        <v>10</v>
      </c>
      <c r="AGT30">
        <f t="shared" si="667"/>
        <v>10</v>
      </c>
      <c r="AGU30">
        <f t="shared" si="668"/>
        <v>7</v>
      </c>
      <c r="AGV30">
        <f t="shared" si="669"/>
        <v>9</v>
      </c>
      <c r="AGW30">
        <f t="shared" si="670"/>
        <v>2</v>
      </c>
      <c r="AGX30">
        <f t="shared" si="671"/>
        <v>7</v>
      </c>
      <c r="AGY30">
        <f t="shared" si="672"/>
        <v>5</v>
      </c>
      <c r="AGZ30">
        <f t="shared" si="673"/>
        <v>10</v>
      </c>
      <c r="AHA30">
        <f t="shared" si="674"/>
        <v>0</v>
      </c>
      <c r="AHB30">
        <f t="shared" si="675"/>
        <v>0</v>
      </c>
      <c r="AHC30">
        <f t="shared" si="676"/>
        <v>0</v>
      </c>
      <c r="AHD30">
        <f t="shared" si="677"/>
        <v>0</v>
      </c>
      <c r="AHE30">
        <f t="shared" si="678"/>
        <v>0</v>
      </c>
      <c r="AHF30">
        <f t="shared" si="679"/>
        <v>0</v>
      </c>
      <c r="AHG30">
        <f t="shared" si="680"/>
        <v>0</v>
      </c>
      <c r="AHH30">
        <f t="shared" si="681"/>
        <v>0</v>
      </c>
      <c r="AHI30">
        <f t="shared" si="682"/>
        <v>0</v>
      </c>
      <c r="AHJ30">
        <f t="shared" si="683"/>
        <v>0</v>
      </c>
      <c r="AHK30">
        <f t="shared" si="684"/>
        <v>0</v>
      </c>
      <c r="AHL30">
        <f t="shared" si="685"/>
        <v>0</v>
      </c>
      <c r="AHM30">
        <f t="shared" si="686"/>
        <v>0</v>
      </c>
      <c r="AHN30">
        <f t="shared" si="687"/>
        <v>0</v>
      </c>
      <c r="AHO30">
        <f t="shared" si="688"/>
        <v>0</v>
      </c>
      <c r="AHP30">
        <f t="shared" si="689"/>
        <v>0</v>
      </c>
      <c r="AHQ30">
        <f t="shared" si="690"/>
        <v>0</v>
      </c>
      <c r="AHR30">
        <f t="shared" si="691"/>
        <v>0</v>
      </c>
      <c r="AHS30">
        <f t="shared" si="692"/>
        <v>0</v>
      </c>
      <c r="AHT30">
        <f t="shared" si="693"/>
        <v>0</v>
      </c>
      <c r="AHU30">
        <f t="shared" si="694"/>
        <v>0</v>
      </c>
      <c r="AHV30">
        <f t="shared" si="695"/>
        <v>0</v>
      </c>
      <c r="AHW30">
        <f t="shared" si="696"/>
        <v>0</v>
      </c>
      <c r="AHX30">
        <f t="shared" si="697"/>
        <v>0</v>
      </c>
      <c r="AHY30">
        <f t="shared" si="698"/>
        <v>0</v>
      </c>
      <c r="AHZ30">
        <f t="shared" si="699"/>
        <v>0</v>
      </c>
      <c r="AIA30">
        <f t="shared" si="700"/>
        <v>0</v>
      </c>
      <c r="AIB30">
        <f t="shared" si="701"/>
        <v>0</v>
      </c>
      <c r="AIC30">
        <f t="shared" si="702"/>
        <v>0</v>
      </c>
      <c r="AID30">
        <f t="shared" si="703"/>
        <v>0</v>
      </c>
      <c r="AIE30">
        <f t="shared" si="704"/>
        <v>0</v>
      </c>
      <c r="AIF30">
        <f t="shared" si="705"/>
        <v>0</v>
      </c>
      <c r="AIG30">
        <f t="shared" si="706"/>
        <v>0</v>
      </c>
      <c r="AIH30">
        <f t="shared" si="707"/>
        <v>0</v>
      </c>
      <c r="AII30">
        <f t="shared" si="708"/>
        <v>0</v>
      </c>
      <c r="AIJ30">
        <f t="shared" si="709"/>
        <v>0</v>
      </c>
      <c r="AIK30">
        <f t="shared" si="710"/>
        <v>0</v>
      </c>
      <c r="AIL30">
        <f t="shared" si="711"/>
        <v>0</v>
      </c>
      <c r="AIM30">
        <f t="shared" si="712"/>
        <v>0</v>
      </c>
      <c r="AIN30">
        <f t="shared" si="713"/>
        <v>0</v>
      </c>
      <c r="AIO30">
        <f t="shared" si="714"/>
        <v>0</v>
      </c>
      <c r="AIP30">
        <f t="shared" si="715"/>
        <v>0</v>
      </c>
      <c r="AIQ30">
        <f t="shared" si="716"/>
        <v>0</v>
      </c>
      <c r="AIR30">
        <f t="shared" si="717"/>
        <v>0</v>
      </c>
      <c r="AIS30">
        <f t="shared" si="718"/>
        <v>0</v>
      </c>
      <c r="AIT30">
        <f t="shared" si="719"/>
        <v>0</v>
      </c>
      <c r="AIU30">
        <f t="shared" si="720"/>
        <v>0</v>
      </c>
      <c r="AIV30">
        <f t="shared" si="721"/>
        <v>0</v>
      </c>
      <c r="AIW30">
        <f t="shared" si="722"/>
        <v>0</v>
      </c>
      <c r="AIX30">
        <f t="shared" si="723"/>
        <v>0</v>
      </c>
      <c r="AIY30">
        <f t="shared" si="724"/>
        <v>0</v>
      </c>
      <c r="AIZ30">
        <f t="shared" si="725"/>
        <v>0</v>
      </c>
      <c r="AJA30">
        <f t="shared" si="726"/>
        <v>0</v>
      </c>
      <c r="AJB30">
        <f t="shared" si="727"/>
        <v>0</v>
      </c>
      <c r="AJC30">
        <f t="shared" si="728"/>
        <v>0</v>
      </c>
      <c r="AJD30">
        <f t="shared" si="729"/>
        <v>0</v>
      </c>
      <c r="AJE30">
        <f t="shared" si="730"/>
        <v>0</v>
      </c>
      <c r="AJF30">
        <f t="shared" si="731"/>
        <v>0</v>
      </c>
      <c r="AJG30">
        <f t="shared" si="732"/>
        <v>0</v>
      </c>
      <c r="AJH30">
        <f t="shared" si="733"/>
        <v>0</v>
      </c>
      <c r="AJI30">
        <f t="shared" si="734"/>
        <v>0</v>
      </c>
      <c r="AJJ30">
        <f t="shared" si="735"/>
        <v>0</v>
      </c>
      <c r="AJK30">
        <f t="shared" si="736"/>
        <v>0</v>
      </c>
      <c r="AJL30">
        <f t="shared" si="737"/>
        <v>0</v>
      </c>
      <c r="AJM30">
        <f t="shared" si="738"/>
        <v>0</v>
      </c>
      <c r="AJN30">
        <f t="shared" si="739"/>
        <v>0</v>
      </c>
      <c r="AJO30">
        <f t="shared" si="740"/>
        <v>0</v>
      </c>
      <c r="AJP30">
        <f t="shared" si="741"/>
        <v>0</v>
      </c>
      <c r="AJQ30">
        <f t="shared" si="742"/>
        <v>0</v>
      </c>
      <c r="AJR30">
        <f t="shared" si="743"/>
        <v>0</v>
      </c>
      <c r="AJS30">
        <f t="shared" si="744"/>
        <v>0</v>
      </c>
      <c r="AJT30">
        <f t="shared" si="745"/>
        <v>0</v>
      </c>
      <c r="AJU30">
        <f t="shared" si="746"/>
        <v>0</v>
      </c>
      <c r="AJV30">
        <f t="shared" si="747"/>
        <v>0</v>
      </c>
      <c r="AJX30">
        <v>54</v>
      </c>
      <c r="AJY30">
        <v>1</v>
      </c>
      <c r="AJZ30">
        <v>1</v>
      </c>
      <c r="AKA30">
        <f t="shared" si="748"/>
        <v>2</v>
      </c>
      <c r="AKB30">
        <f t="shared" si="749"/>
        <v>1</v>
      </c>
      <c r="AKC30">
        <f t="shared" si="750"/>
        <v>2</v>
      </c>
      <c r="AKD30">
        <f t="shared" si="751"/>
        <v>8</v>
      </c>
      <c r="AKE30">
        <f t="shared" si="752"/>
        <v>2</v>
      </c>
      <c r="AKF30">
        <f t="shared" si="753"/>
        <v>8</v>
      </c>
      <c r="AKG30">
        <f t="shared" si="754"/>
        <v>2</v>
      </c>
      <c r="AKH30">
        <f t="shared" si="755"/>
        <v>2</v>
      </c>
      <c r="AKI30">
        <f t="shared" si="756"/>
        <v>0</v>
      </c>
      <c r="AKJ30">
        <f t="shared" si="757"/>
        <v>0</v>
      </c>
      <c r="AKK30">
        <f t="shared" si="758"/>
        <v>0</v>
      </c>
      <c r="AKL30">
        <f t="shared" si="759"/>
        <v>0</v>
      </c>
      <c r="AKM30">
        <f t="shared" si="760"/>
        <v>0</v>
      </c>
      <c r="AKN30">
        <f t="shared" si="761"/>
        <v>0</v>
      </c>
      <c r="AKO30">
        <f t="shared" si="762"/>
        <v>0</v>
      </c>
      <c r="AKP30">
        <f t="shared" si="763"/>
        <v>0</v>
      </c>
      <c r="AKQ30">
        <f t="shared" si="764"/>
        <v>0</v>
      </c>
      <c r="AKR30">
        <f t="shared" si="765"/>
        <v>0</v>
      </c>
      <c r="AKS30">
        <f t="shared" si="766"/>
        <v>0</v>
      </c>
      <c r="AKT30">
        <f t="shared" si="767"/>
        <v>0</v>
      </c>
      <c r="AKU30">
        <f t="shared" si="768"/>
        <v>0</v>
      </c>
      <c r="AKV30">
        <f t="shared" si="769"/>
        <v>0</v>
      </c>
      <c r="AKW30">
        <f t="shared" si="770"/>
        <v>0</v>
      </c>
      <c r="AKX30">
        <f t="shared" si="771"/>
        <v>0</v>
      </c>
      <c r="AKY30">
        <f t="shared" si="772"/>
        <v>0</v>
      </c>
      <c r="AKZ30">
        <f t="shared" si="773"/>
        <v>0</v>
      </c>
      <c r="ALA30">
        <f t="shared" si="774"/>
        <v>0</v>
      </c>
      <c r="ALB30">
        <f t="shared" si="775"/>
        <v>0</v>
      </c>
      <c r="ALC30">
        <f t="shared" si="776"/>
        <v>0</v>
      </c>
      <c r="ALD30">
        <f t="shared" si="777"/>
        <v>0</v>
      </c>
      <c r="ALE30">
        <f t="shared" si="778"/>
        <v>0</v>
      </c>
      <c r="ALF30">
        <f t="shared" si="779"/>
        <v>0</v>
      </c>
      <c r="ALG30">
        <f t="shared" si="780"/>
        <v>0</v>
      </c>
      <c r="ALH30">
        <f t="shared" si="781"/>
        <v>0</v>
      </c>
      <c r="ALI30">
        <f t="shared" si="782"/>
        <v>0</v>
      </c>
      <c r="ALJ30">
        <f t="shared" si="783"/>
        <v>0</v>
      </c>
      <c r="ALK30">
        <f t="shared" si="784"/>
        <v>0</v>
      </c>
      <c r="ALL30">
        <f t="shared" si="785"/>
        <v>0</v>
      </c>
      <c r="ALM30">
        <f t="shared" si="786"/>
        <v>0</v>
      </c>
      <c r="ALN30">
        <f t="shared" si="787"/>
        <v>0</v>
      </c>
      <c r="ALO30">
        <f t="shared" si="788"/>
        <v>0</v>
      </c>
      <c r="ALP30">
        <f t="shared" si="789"/>
        <v>0</v>
      </c>
      <c r="ALQ30">
        <f t="shared" si="790"/>
        <v>0</v>
      </c>
      <c r="ALR30">
        <f t="shared" si="791"/>
        <v>0</v>
      </c>
      <c r="ALS30">
        <f t="shared" si="792"/>
        <v>0</v>
      </c>
      <c r="ALT30">
        <f t="shared" si="793"/>
        <v>0</v>
      </c>
      <c r="ALU30">
        <f t="shared" si="794"/>
        <v>0</v>
      </c>
      <c r="ALV30">
        <f t="shared" si="795"/>
        <v>0</v>
      </c>
      <c r="ALW30">
        <f t="shared" si="796"/>
        <v>0</v>
      </c>
      <c r="ALX30">
        <f t="shared" si="797"/>
        <v>0</v>
      </c>
      <c r="ALY30">
        <f t="shared" si="798"/>
        <v>0</v>
      </c>
      <c r="ALZ30">
        <f t="shared" si="799"/>
        <v>0</v>
      </c>
      <c r="AMA30">
        <f t="shared" si="800"/>
        <v>0</v>
      </c>
      <c r="AMB30">
        <f t="shared" si="801"/>
        <v>0</v>
      </c>
      <c r="AMC30">
        <f t="shared" si="802"/>
        <v>0</v>
      </c>
      <c r="AMD30">
        <f t="shared" si="803"/>
        <v>0</v>
      </c>
      <c r="AME30">
        <f t="shared" si="804"/>
        <v>0</v>
      </c>
      <c r="AMF30">
        <f t="shared" si="805"/>
        <v>0</v>
      </c>
      <c r="AMG30">
        <f t="shared" si="806"/>
        <v>0</v>
      </c>
      <c r="AMH30">
        <f t="shared" si="807"/>
        <v>0</v>
      </c>
      <c r="AMI30">
        <f t="shared" si="808"/>
        <v>0</v>
      </c>
      <c r="AMJ30">
        <f t="shared" si="809"/>
        <v>0</v>
      </c>
      <c r="AMK30">
        <f t="shared" si="810"/>
        <v>0</v>
      </c>
      <c r="AML30">
        <f t="shared" si="811"/>
        <v>0</v>
      </c>
      <c r="AMM30">
        <f t="shared" si="812"/>
        <v>0</v>
      </c>
      <c r="AMN30">
        <f t="shared" si="813"/>
        <v>0</v>
      </c>
      <c r="AMO30">
        <f t="shared" si="814"/>
        <v>0</v>
      </c>
      <c r="AMP30">
        <f t="shared" si="815"/>
        <v>0</v>
      </c>
      <c r="AMQ30">
        <f t="shared" si="816"/>
        <v>0</v>
      </c>
      <c r="AMR30">
        <f t="shared" si="817"/>
        <v>0</v>
      </c>
      <c r="AMS30">
        <f t="shared" si="818"/>
        <v>0</v>
      </c>
      <c r="AMT30">
        <f t="shared" si="819"/>
        <v>0</v>
      </c>
      <c r="AMU30">
        <f t="shared" si="820"/>
        <v>0</v>
      </c>
      <c r="AMV30">
        <f t="shared" si="821"/>
        <v>0</v>
      </c>
      <c r="AMW30">
        <f t="shared" si="822"/>
        <v>0</v>
      </c>
      <c r="AMX30">
        <f t="shared" si="823"/>
        <v>0</v>
      </c>
      <c r="AMY30">
        <f t="shared" si="824"/>
        <v>0</v>
      </c>
      <c r="AMZ30">
        <f t="shared" si="825"/>
        <v>0</v>
      </c>
      <c r="ANA30">
        <f t="shared" si="826"/>
        <v>0</v>
      </c>
      <c r="ANB30">
        <f t="shared" si="827"/>
        <v>0</v>
      </c>
      <c r="ANC30">
        <f t="shared" si="828"/>
        <v>0</v>
      </c>
      <c r="AND30">
        <f t="shared" si="829"/>
        <v>0</v>
      </c>
      <c r="ANR30" s="4">
        <v>1825</v>
      </c>
      <c r="ANS30" s="4">
        <f t="shared" si="830"/>
        <v>1825</v>
      </c>
      <c r="ANU30" s="4">
        <v>1726</v>
      </c>
      <c r="ANV30" t="str">
        <f t="shared" si="831"/>
        <v>1749</v>
      </c>
      <c r="ANW30" t="str">
        <f t="shared" si="832"/>
        <v>1769</v>
      </c>
      <c r="ANX30" t="str">
        <f t="shared" si="833"/>
        <v>1790</v>
      </c>
      <c r="ANY30" t="str">
        <f t="shared" si="834"/>
        <v>1798</v>
      </c>
      <c r="ANZ30" t="str">
        <f t="shared" si="835"/>
        <v>1810</v>
      </c>
      <c r="AOA30" t="str">
        <f t="shared" si="836"/>
        <v>1826</v>
      </c>
      <c r="AOB30" t="str">
        <f t="shared" si="837"/>
        <v>1859</v>
      </c>
      <c r="AOC30" t="str">
        <f t="shared" si="838"/>
        <v>1851</v>
      </c>
      <c r="AOD30" t="str">
        <f t="shared" si="839"/>
        <v>1853</v>
      </c>
      <c r="AOE30" t="str">
        <f t="shared" si="840"/>
        <v>1840</v>
      </c>
      <c r="AOF30" t="str">
        <f t="shared" si="841"/>
        <v>1825</v>
      </c>
      <c r="AOG30" t="str">
        <f t="shared" si="842"/>
        <v>1825</v>
      </c>
      <c r="AOH30" t="str">
        <f t="shared" si="843"/>
        <v>1825</v>
      </c>
      <c r="AOI30" t="str">
        <f t="shared" si="844"/>
        <v>1825</v>
      </c>
      <c r="AOJ30" t="str">
        <f t="shared" si="845"/>
        <v>1825</v>
      </c>
      <c r="AOK30" t="str">
        <f t="shared" si="846"/>
        <v>1825</v>
      </c>
      <c r="AOL30" t="str">
        <f t="shared" si="847"/>
        <v>1825</v>
      </c>
      <c r="AOM30" t="str">
        <f t="shared" si="848"/>
        <v>1825</v>
      </c>
      <c r="AON30" t="str">
        <f t="shared" si="849"/>
        <v>1825</v>
      </c>
      <c r="AOO30" t="str">
        <f t="shared" si="850"/>
        <v>1825</v>
      </c>
      <c r="AOP30" t="str">
        <f t="shared" si="851"/>
        <v>1825</v>
      </c>
      <c r="AOQ30" t="str">
        <f t="shared" si="852"/>
        <v>1825</v>
      </c>
      <c r="AOR30" t="str">
        <f t="shared" si="853"/>
        <v>1825</v>
      </c>
      <c r="AOS30" t="str">
        <f t="shared" si="854"/>
        <v>1825</v>
      </c>
      <c r="AOT30" t="str">
        <f t="shared" si="855"/>
        <v>1825</v>
      </c>
      <c r="AOU30" t="str">
        <f t="shared" si="856"/>
        <v>1825</v>
      </c>
      <c r="AOV30" t="str">
        <f t="shared" si="857"/>
        <v>1825</v>
      </c>
      <c r="AOW30" t="str">
        <f t="shared" si="858"/>
        <v>1825</v>
      </c>
      <c r="AOX30" t="str">
        <f t="shared" si="859"/>
        <v>1825</v>
      </c>
      <c r="AOY30" t="str">
        <f t="shared" si="860"/>
        <v>1825</v>
      </c>
      <c r="AOZ30" t="str">
        <f t="shared" si="861"/>
        <v>1825</v>
      </c>
      <c r="APA30" t="str">
        <f t="shared" si="862"/>
        <v>1825</v>
      </c>
      <c r="APB30" t="str">
        <f t="shared" si="863"/>
        <v>1825</v>
      </c>
      <c r="APC30" t="str">
        <f t="shared" si="864"/>
        <v>1825</v>
      </c>
      <c r="APD30" t="str">
        <f t="shared" si="865"/>
        <v>1825</v>
      </c>
      <c r="APE30" t="str">
        <f t="shared" si="866"/>
        <v>1825</v>
      </c>
      <c r="APF30" t="str">
        <f t="shared" si="867"/>
        <v>1825</v>
      </c>
      <c r="APG30" t="str">
        <f t="shared" si="868"/>
        <v>1825</v>
      </c>
      <c r="APH30" t="str">
        <f t="shared" si="869"/>
        <v>1825</v>
      </c>
      <c r="API30" t="str">
        <f t="shared" si="870"/>
        <v>1825</v>
      </c>
      <c r="APJ30" t="str">
        <f t="shared" si="871"/>
        <v>1825</v>
      </c>
      <c r="APK30" t="str">
        <f t="shared" si="872"/>
        <v>1825</v>
      </c>
      <c r="APL30" t="str">
        <f t="shared" si="873"/>
        <v>1825</v>
      </c>
      <c r="APM30" t="str">
        <f t="shared" si="874"/>
        <v>1825</v>
      </c>
      <c r="APN30" t="str">
        <f t="shared" si="875"/>
        <v>1825</v>
      </c>
      <c r="APO30" t="str">
        <f t="shared" si="876"/>
        <v>1825</v>
      </c>
      <c r="APP30" t="str">
        <f t="shared" si="877"/>
        <v>1825</v>
      </c>
      <c r="APQ30" t="str">
        <f t="shared" si="878"/>
        <v>1825</v>
      </c>
      <c r="APR30" t="str">
        <f t="shared" si="879"/>
        <v>1825</v>
      </c>
      <c r="APS30" t="str">
        <f t="shared" si="880"/>
        <v>1825</v>
      </c>
      <c r="APT30" t="str">
        <f t="shared" si="881"/>
        <v>1825</v>
      </c>
      <c r="APU30" t="str">
        <f t="shared" si="882"/>
        <v>1825</v>
      </c>
      <c r="APV30" t="str">
        <f t="shared" si="883"/>
        <v>1825</v>
      </c>
      <c r="APW30" t="str">
        <f t="shared" si="884"/>
        <v>1825</v>
      </c>
      <c r="APX30" t="str">
        <f t="shared" si="885"/>
        <v>1825</v>
      </c>
      <c r="APY30" t="str">
        <f t="shared" si="886"/>
        <v>1825</v>
      </c>
      <c r="APZ30" t="str">
        <f t="shared" si="887"/>
        <v>1825</v>
      </c>
      <c r="AQA30" t="str">
        <f t="shared" si="888"/>
        <v>1825</v>
      </c>
      <c r="AQB30" t="str">
        <f t="shared" si="889"/>
        <v>1825</v>
      </c>
      <c r="AQC30" t="str">
        <f t="shared" si="890"/>
        <v>1825</v>
      </c>
      <c r="AQD30" t="str">
        <f t="shared" si="891"/>
        <v>1825</v>
      </c>
      <c r="AQE30" t="str">
        <f t="shared" si="892"/>
        <v>1825</v>
      </c>
      <c r="AQF30" t="str">
        <f t="shared" si="893"/>
        <v>1825</v>
      </c>
      <c r="AQG30" t="str">
        <f t="shared" si="894"/>
        <v>1825</v>
      </c>
      <c r="AQH30" t="str">
        <f t="shared" si="895"/>
        <v>1825</v>
      </c>
      <c r="AQI30" t="str">
        <f t="shared" si="896"/>
        <v>1825</v>
      </c>
      <c r="AQJ30" t="str">
        <f t="shared" si="897"/>
        <v>1825</v>
      </c>
      <c r="AQK30" t="str">
        <f t="shared" si="898"/>
        <v>1825</v>
      </c>
      <c r="AQL30" t="str">
        <f t="shared" si="899"/>
        <v>1825</v>
      </c>
      <c r="AQM30" t="str">
        <f t="shared" si="900"/>
        <v>1825</v>
      </c>
      <c r="AQN30" t="str">
        <f t="shared" si="901"/>
        <v>1825</v>
      </c>
      <c r="AQO30" t="str">
        <f t="shared" si="902"/>
        <v>1825</v>
      </c>
      <c r="AQP30" t="str">
        <f t="shared" si="903"/>
        <v>1825</v>
      </c>
      <c r="AQQ30" t="str">
        <f t="shared" si="904"/>
        <v>1825</v>
      </c>
      <c r="AQR30" t="str">
        <f t="shared" si="905"/>
        <v>1825</v>
      </c>
      <c r="AQS30" t="str">
        <f t="shared" si="906"/>
        <v>1825</v>
      </c>
      <c r="AQT30" t="str">
        <f t="shared" si="907"/>
        <v>1825</v>
      </c>
      <c r="AQU30" t="str">
        <f t="shared" si="908"/>
        <v>1825</v>
      </c>
      <c r="AQV30" t="str">
        <f t="shared" si="909"/>
        <v>1825</v>
      </c>
      <c r="AQW30" t="str">
        <f t="shared" si="910"/>
        <v>1825</v>
      </c>
      <c r="AQX30" t="str">
        <f t="shared" si="911"/>
        <v>1825</v>
      </c>
      <c r="AQY30" t="str">
        <f t="shared" si="912"/>
        <v>1825</v>
      </c>
      <c r="AQZ30" t="str">
        <f t="shared" si="913"/>
        <v>1825</v>
      </c>
      <c r="ARA30" t="str">
        <f t="shared" si="914"/>
        <v>1825</v>
      </c>
      <c r="ARB30" t="str">
        <f t="shared" si="915"/>
        <v>1825</v>
      </c>
      <c r="ARC30">
        <v>1726</v>
      </c>
      <c r="ARH30" s="5"/>
    </row>
    <row r="31" spans="1:1152" x14ac:dyDescent="0.2">
      <c r="A31">
        <v>98</v>
      </c>
      <c r="B31" s="19" t="s">
        <v>29</v>
      </c>
      <c r="C31" s="20">
        <f>VLOOKUP(A31, Rankings!$A$2:$AN$161, 40, FALSE)</f>
        <v>29</v>
      </c>
      <c r="D31" s="221" t="s">
        <v>225</v>
      </c>
      <c r="F31" s="4">
        <v>14</v>
      </c>
      <c r="G31" s="4">
        <v>4</v>
      </c>
      <c r="I31" s="5">
        <f t="shared" si="0"/>
        <v>10</v>
      </c>
      <c r="L31" t="s">
        <v>1845</v>
      </c>
      <c r="M31" t="s">
        <v>2089</v>
      </c>
      <c r="N31" t="s">
        <v>2440</v>
      </c>
      <c r="O31" t="s">
        <v>2721</v>
      </c>
      <c r="P31" t="s">
        <v>2879</v>
      </c>
      <c r="Q31" t="s">
        <v>3173</v>
      </c>
      <c r="R31" t="s">
        <v>3408</v>
      </c>
      <c r="S31" t="s">
        <v>3662</v>
      </c>
      <c r="T31" t="s">
        <v>3930</v>
      </c>
      <c r="U31" t="s">
        <v>10</v>
      </c>
      <c r="V31" t="s">
        <v>4230</v>
      </c>
      <c r="W31" t="str">
        <f>Rankings!D30</f>
        <v>-</v>
      </c>
      <c r="X31" t="s">
        <v>10</v>
      </c>
      <c r="Y31" t="s">
        <v>10</v>
      </c>
      <c r="Z31" t="s">
        <v>10</v>
      </c>
      <c r="AA31" t="s">
        <v>10</v>
      </c>
      <c r="AB31" t="s">
        <v>10</v>
      </c>
      <c r="AC31" t="s">
        <v>10</v>
      </c>
      <c r="AD31" t="s">
        <v>10</v>
      </c>
      <c r="AE31" t="s">
        <v>10</v>
      </c>
      <c r="AF31" t="s">
        <v>10</v>
      </c>
      <c r="AG31" t="s">
        <v>10</v>
      </c>
      <c r="AH31" t="s">
        <v>10</v>
      </c>
      <c r="AI31" t="s">
        <v>10</v>
      </c>
      <c r="AJ31" t="s">
        <v>10</v>
      </c>
      <c r="AK31" t="s">
        <v>10</v>
      </c>
      <c r="AL31" t="s">
        <v>10</v>
      </c>
      <c r="AM31" t="s">
        <v>10</v>
      </c>
      <c r="AN31" t="s">
        <v>10</v>
      </c>
      <c r="AO31" t="s">
        <v>10</v>
      </c>
      <c r="AP31" t="s">
        <v>10</v>
      </c>
      <c r="AQ31" t="s">
        <v>10</v>
      </c>
      <c r="AR31" t="s">
        <v>10</v>
      </c>
      <c r="AS31" t="s">
        <v>10</v>
      </c>
      <c r="AT31" t="s">
        <v>10</v>
      </c>
      <c r="AU31" t="s">
        <v>10</v>
      </c>
      <c r="AV31" t="s">
        <v>10</v>
      </c>
      <c r="AW31" t="s">
        <v>10</v>
      </c>
      <c r="AX31" t="s">
        <v>10</v>
      </c>
      <c r="AY31" t="s">
        <v>10</v>
      </c>
      <c r="AZ31" t="s">
        <v>10</v>
      </c>
      <c r="BA31" t="s">
        <v>10</v>
      </c>
      <c r="BB31" t="s">
        <v>10</v>
      </c>
      <c r="BC31" t="s">
        <v>10</v>
      </c>
      <c r="BD31" t="s">
        <v>10</v>
      </c>
      <c r="BE31" t="s">
        <v>10</v>
      </c>
      <c r="BF31" t="s">
        <v>10</v>
      </c>
      <c r="BG31" t="s">
        <v>10</v>
      </c>
      <c r="BH31" t="s">
        <v>10</v>
      </c>
      <c r="BI31" t="s">
        <v>10</v>
      </c>
      <c r="BJ31" t="s">
        <v>10</v>
      </c>
      <c r="BK31" t="s">
        <v>10</v>
      </c>
      <c r="BL31" t="s">
        <v>10</v>
      </c>
      <c r="BM31" t="s">
        <v>10</v>
      </c>
      <c r="BN31" t="s">
        <v>10</v>
      </c>
      <c r="BO31" t="s">
        <v>10</v>
      </c>
      <c r="BP31" t="s">
        <v>10</v>
      </c>
      <c r="BQ31" t="s">
        <v>10</v>
      </c>
      <c r="BR31" t="s">
        <v>10</v>
      </c>
      <c r="BS31" t="s">
        <v>10</v>
      </c>
      <c r="BT31" t="s">
        <v>10</v>
      </c>
      <c r="BU31" t="s">
        <v>10</v>
      </c>
      <c r="BV31" t="s">
        <v>10</v>
      </c>
      <c r="BW31" t="s">
        <v>10</v>
      </c>
      <c r="BX31" t="s">
        <v>10</v>
      </c>
      <c r="BY31" t="s">
        <v>10</v>
      </c>
      <c r="BZ31" t="s">
        <v>10</v>
      </c>
      <c r="CA31" t="s">
        <v>10</v>
      </c>
      <c r="CB31" t="s">
        <v>10</v>
      </c>
      <c r="CC31" t="s">
        <v>10</v>
      </c>
      <c r="CD31" t="s">
        <v>10</v>
      </c>
      <c r="CE31" t="s">
        <v>10</v>
      </c>
      <c r="CF31" t="s">
        <v>10</v>
      </c>
      <c r="CG31" t="s">
        <v>10</v>
      </c>
      <c r="CH31" t="s">
        <v>10</v>
      </c>
      <c r="CI31" t="s">
        <v>10</v>
      </c>
      <c r="CJ31" t="s">
        <v>10</v>
      </c>
      <c r="CK31" t="s">
        <v>10</v>
      </c>
      <c r="CL31" t="s">
        <v>10</v>
      </c>
      <c r="CM31" t="s">
        <v>10</v>
      </c>
      <c r="CN31" t="s">
        <v>10</v>
      </c>
      <c r="CO31" t="s">
        <v>10</v>
      </c>
      <c r="CP31" t="s">
        <v>10</v>
      </c>
      <c r="CQ31" t="s">
        <v>10</v>
      </c>
      <c r="CR31" t="s">
        <v>10</v>
      </c>
      <c r="CT31" s="4">
        <f t="shared" si="1"/>
        <v>5</v>
      </c>
      <c r="CU31" s="4">
        <f t="shared" si="2"/>
        <v>0</v>
      </c>
      <c r="CV31" s="4">
        <f t="shared" si="3"/>
        <v>0</v>
      </c>
      <c r="CW31" s="4">
        <f t="shared" si="4"/>
        <v>0</v>
      </c>
      <c r="CX31" s="4">
        <f t="shared" si="5"/>
        <v>1</v>
      </c>
      <c r="CY31" s="4">
        <f t="shared" si="6"/>
        <v>0</v>
      </c>
      <c r="CZ31" s="4">
        <f t="shared" si="7"/>
        <v>0</v>
      </c>
      <c r="DA31" s="4">
        <f t="shared" si="8"/>
        <v>1</v>
      </c>
      <c r="DB31" s="4">
        <f t="shared" si="9"/>
        <v>2</v>
      </c>
      <c r="DC31" s="4">
        <f t="shared" si="10"/>
        <v>0</v>
      </c>
      <c r="DD31" s="4">
        <f t="shared" si="11"/>
        <v>0</v>
      </c>
      <c r="DE31" s="4">
        <f t="shared" si="12"/>
        <v>1</v>
      </c>
      <c r="DF31" s="4">
        <f t="shared" si="13"/>
        <v>0</v>
      </c>
      <c r="DG31" s="4">
        <f t="shared" si="14"/>
        <v>0</v>
      </c>
      <c r="DH31" s="4">
        <f t="shared" si="15"/>
        <v>0</v>
      </c>
      <c r="DI31" s="152">
        <f t="shared" si="16"/>
        <v>0</v>
      </c>
      <c r="DJ31" s="153">
        <f t="shared" si="17"/>
        <v>5</v>
      </c>
      <c r="DK31" s="4">
        <f t="shared" si="18"/>
        <v>0</v>
      </c>
      <c r="DL31" s="4">
        <f t="shared" si="19"/>
        <v>1</v>
      </c>
      <c r="DM31" s="4">
        <f t="shared" si="20"/>
        <v>1</v>
      </c>
      <c r="DN31" s="4">
        <f t="shared" si="21"/>
        <v>2</v>
      </c>
      <c r="DO31" s="4">
        <f t="shared" si="22"/>
        <v>1</v>
      </c>
      <c r="DP31" s="4">
        <f t="shared" si="23"/>
        <v>0</v>
      </c>
      <c r="DQ31" s="4">
        <f t="shared" si="24"/>
        <v>0</v>
      </c>
      <c r="DR31" s="4">
        <f t="shared" si="25"/>
        <v>16</v>
      </c>
      <c r="DS31" s="4">
        <f t="shared" si="26"/>
        <v>8</v>
      </c>
      <c r="DT31" s="4">
        <f t="shared" si="27"/>
        <v>6</v>
      </c>
      <c r="DU31" t="str">
        <f t="shared" si="28"/>
        <v>3R</v>
      </c>
      <c r="DV31" t="str">
        <f t="shared" si="29"/>
        <v>3R</v>
      </c>
      <c r="DW31" t="str">
        <f t="shared" si="30"/>
        <v>3R</v>
      </c>
      <c r="DX31" t="str">
        <f t="shared" si="31"/>
        <v>0S</v>
      </c>
      <c r="DY31" t="str">
        <f t="shared" si="32"/>
        <v>3S</v>
      </c>
      <c r="DZ31" t="str">
        <f t="shared" si="33"/>
        <v>3R</v>
      </c>
      <c r="EA31" t="str">
        <f t="shared" si="34"/>
        <v>3L</v>
      </c>
      <c r="EB31" t="str">
        <f t="shared" si="35"/>
        <v>0L</v>
      </c>
      <c r="EC31" t="str">
        <f t="shared" si="36"/>
        <v>3R</v>
      </c>
      <c r="ED31">
        <f t="shared" si="37"/>
        <v>0</v>
      </c>
      <c r="EE31" t="str">
        <f t="shared" si="38"/>
        <v>3S</v>
      </c>
      <c r="EF31">
        <f t="shared" si="39"/>
        <v>0</v>
      </c>
      <c r="EG31">
        <f t="shared" si="40"/>
        <v>0</v>
      </c>
      <c r="EH31">
        <f t="shared" si="41"/>
        <v>0</v>
      </c>
      <c r="EI31">
        <f t="shared" si="42"/>
        <v>0</v>
      </c>
      <c r="EJ31">
        <f t="shared" si="43"/>
        <v>0</v>
      </c>
      <c r="EK31">
        <f t="shared" si="44"/>
        <v>0</v>
      </c>
      <c r="EL31">
        <f t="shared" si="45"/>
        <v>0</v>
      </c>
      <c r="EM31">
        <f t="shared" si="46"/>
        <v>0</v>
      </c>
      <c r="EN31">
        <f t="shared" si="47"/>
        <v>0</v>
      </c>
      <c r="EO31">
        <f t="shared" si="48"/>
        <v>0</v>
      </c>
      <c r="EP31">
        <f t="shared" si="49"/>
        <v>0</v>
      </c>
      <c r="EQ31">
        <f t="shared" si="50"/>
        <v>0</v>
      </c>
      <c r="ER31">
        <f t="shared" si="51"/>
        <v>0</v>
      </c>
      <c r="ES31">
        <f t="shared" si="52"/>
        <v>0</v>
      </c>
      <c r="ET31">
        <f t="shared" si="53"/>
        <v>0</v>
      </c>
      <c r="EU31">
        <f t="shared" si="54"/>
        <v>0</v>
      </c>
      <c r="EV31">
        <f t="shared" si="55"/>
        <v>0</v>
      </c>
      <c r="EW31">
        <f t="shared" si="56"/>
        <v>0</v>
      </c>
      <c r="EX31">
        <f t="shared" si="57"/>
        <v>0</v>
      </c>
      <c r="EY31">
        <f t="shared" si="58"/>
        <v>0</v>
      </c>
      <c r="EZ31">
        <f t="shared" si="59"/>
        <v>0</v>
      </c>
      <c r="FA31">
        <f t="shared" si="60"/>
        <v>0</v>
      </c>
      <c r="FB31">
        <f t="shared" si="61"/>
        <v>0</v>
      </c>
      <c r="FC31">
        <f t="shared" si="62"/>
        <v>0</v>
      </c>
      <c r="FD31">
        <f t="shared" si="63"/>
        <v>0</v>
      </c>
      <c r="FE31">
        <f t="shared" si="64"/>
        <v>0</v>
      </c>
      <c r="FF31">
        <f t="shared" si="65"/>
        <v>0</v>
      </c>
      <c r="FG31">
        <f t="shared" si="66"/>
        <v>0</v>
      </c>
      <c r="FH31">
        <f t="shared" si="67"/>
        <v>0</v>
      </c>
      <c r="FI31">
        <f t="shared" si="68"/>
        <v>0</v>
      </c>
      <c r="FJ31">
        <f t="shared" si="69"/>
        <v>0</v>
      </c>
      <c r="FK31">
        <f t="shared" si="70"/>
        <v>0</v>
      </c>
      <c r="FL31">
        <f t="shared" si="71"/>
        <v>0</v>
      </c>
      <c r="FM31">
        <f t="shared" si="72"/>
        <v>0</v>
      </c>
      <c r="FN31">
        <f t="shared" si="73"/>
        <v>0</v>
      </c>
      <c r="FO31">
        <f t="shared" si="74"/>
        <v>0</v>
      </c>
      <c r="FP31">
        <f t="shared" si="75"/>
        <v>0</v>
      </c>
      <c r="FQ31">
        <f t="shared" si="76"/>
        <v>0</v>
      </c>
      <c r="FR31">
        <f t="shared" si="77"/>
        <v>0</v>
      </c>
      <c r="FS31">
        <f t="shared" si="78"/>
        <v>0</v>
      </c>
      <c r="FT31">
        <f t="shared" si="79"/>
        <v>0</v>
      </c>
      <c r="FU31">
        <f t="shared" si="80"/>
        <v>0</v>
      </c>
      <c r="FV31">
        <f t="shared" si="81"/>
        <v>0</v>
      </c>
      <c r="FW31">
        <f t="shared" si="82"/>
        <v>0</v>
      </c>
      <c r="FX31">
        <f t="shared" si="83"/>
        <v>0</v>
      </c>
      <c r="FY31">
        <f t="shared" si="84"/>
        <v>0</v>
      </c>
      <c r="FZ31">
        <f t="shared" si="85"/>
        <v>0</v>
      </c>
      <c r="GA31">
        <f t="shared" si="86"/>
        <v>0</v>
      </c>
      <c r="GB31">
        <f t="shared" si="87"/>
        <v>0</v>
      </c>
      <c r="GC31">
        <f t="shared" si="88"/>
        <v>0</v>
      </c>
      <c r="GD31">
        <f t="shared" si="89"/>
        <v>0</v>
      </c>
      <c r="GE31">
        <f t="shared" si="90"/>
        <v>0</v>
      </c>
      <c r="GF31">
        <f t="shared" si="91"/>
        <v>0</v>
      </c>
      <c r="GG31">
        <f t="shared" si="92"/>
        <v>0</v>
      </c>
      <c r="GH31">
        <f t="shared" si="93"/>
        <v>0</v>
      </c>
      <c r="GI31">
        <f t="shared" si="94"/>
        <v>0</v>
      </c>
      <c r="GJ31">
        <f t="shared" si="95"/>
        <v>0</v>
      </c>
      <c r="GK31">
        <f t="shared" si="96"/>
        <v>0</v>
      </c>
      <c r="GL31">
        <f t="shared" si="97"/>
        <v>0</v>
      </c>
      <c r="GM31">
        <f t="shared" si="98"/>
        <v>0</v>
      </c>
      <c r="GN31">
        <f t="shared" si="99"/>
        <v>0</v>
      </c>
      <c r="GO31">
        <f t="shared" si="100"/>
        <v>0</v>
      </c>
      <c r="GP31">
        <f t="shared" si="101"/>
        <v>0</v>
      </c>
      <c r="GQ31">
        <f t="shared" si="102"/>
        <v>0</v>
      </c>
      <c r="GR31">
        <f t="shared" si="103"/>
        <v>0</v>
      </c>
      <c r="GS31">
        <f t="shared" si="104"/>
        <v>0</v>
      </c>
      <c r="GT31">
        <f t="shared" si="105"/>
        <v>0</v>
      </c>
      <c r="GU31">
        <f t="shared" si="106"/>
        <v>0</v>
      </c>
      <c r="GV31">
        <f t="shared" si="107"/>
        <v>0</v>
      </c>
      <c r="GW31">
        <f t="shared" si="108"/>
        <v>0</v>
      </c>
      <c r="GX31">
        <f t="shared" si="109"/>
        <v>0</v>
      </c>
      <c r="GY31">
        <f t="shared" si="110"/>
        <v>0</v>
      </c>
      <c r="GZ31">
        <f t="shared" si="111"/>
        <v>0</v>
      </c>
      <c r="HA31">
        <f t="shared" si="112"/>
        <v>0</v>
      </c>
      <c r="HB31" s="176" t="s">
        <v>314</v>
      </c>
      <c r="HC31" s="89">
        <f t="shared" si="113"/>
        <v>315.5007292484093</v>
      </c>
      <c r="HD31" s="89">
        <f t="shared" si="114"/>
        <v>130.24274826776139</v>
      </c>
      <c r="HE31" s="89">
        <f t="shared" si="115"/>
        <v>156.52408516074348</v>
      </c>
      <c r="HF31" s="89">
        <f t="shared" si="116"/>
        <v>0</v>
      </c>
      <c r="HH31" s="88">
        <f t="shared" si="117"/>
        <v>602.26756267691417</v>
      </c>
      <c r="HI31" s="88">
        <f t="shared" si="118"/>
        <v>52.174695053581161</v>
      </c>
      <c r="HK31">
        <f>IFERROR(VLOOKUP(_xlfn.NUMBERVALUE(MID(L31, SEARCH("!", L31)+1, SEARCH("+", L31)-SEARCH("!", L31)-1)), Rankings!$A$2:$BK$161, 63, FALSE),0)</f>
        <v>63.69670771983948</v>
      </c>
      <c r="HL31">
        <f>IFERROR(VLOOKUP(_xlfn.NUMBERVALUE(MID(M31, SEARCH("!", M31)+1, SEARCH("+", M31)-SEARCH("!", M31)-1)), Rankings!$A$2:$BK$161, 63, FALSE),0)</f>
        <v>43.117070845957592</v>
      </c>
      <c r="HM31">
        <f>IFERROR(VLOOKUP(_xlfn.NUMBERVALUE(MID(N31, SEARCH("!", N31)+1, SEARCH("+", N31)-SEARCH("!", N31)-1)), Rankings!$A$2:$BK$161, 63, FALSE),0)</f>
        <v>69.427569152585079</v>
      </c>
      <c r="HN31">
        <f>IFERROR(VLOOKUP(_xlfn.NUMBERVALUE(MID(O31, SEARCH("!", O31)+1, SEARCH("+", O31)-SEARCH("!", O31)-1)), Rankings!$A$2:$BK$161, 63, FALSE),0)</f>
        <v>47.695430254270278</v>
      </c>
      <c r="HO31">
        <f>IFERROR(VLOOKUP(_xlfn.NUMBERVALUE(MID(P31, SEARCH("!", P31)+1, SEARCH("+", P31)-SEARCH("!", P31)-1)), Rankings!$A$2:$BK$161, 63, FALSE),0)</f>
        <v>40.923044691490631</v>
      </c>
      <c r="HP31">
        <f>IFERROR(VLOOKUP(_xlfn.NUMBERVALUE(MID(Q31, SEARCH("!", Q31)+1, SEARCH("+", Q31)-SEARCH("!", Q31)-1)), Rankings!$A$2:$BK$161, 63, FALSE),0)</f>
        <v>68.70456850634308</v>
      </c>
      <c r="HQ31">
        <f>IFERROR(VLOOKUP(_xlfn.NUMBERVALUE(MID(R31, SEARCH("!", R31)+1, SEARCH("+", R31)-SEARCH("!", R31)-1)), Rankings!$A$2:$BK$161, 63, FALSE),0)</f>
        <v>59.024350588287334</v>
      </c>
      <c r="HR31">
        <f>IFERROR(VLOOKUP(_xlfn.NUMBERVALUE(MID(S31, SEARCH("!", S31)+1, SEARCH("+", S31)-SEARCH("!", S31)-1)), Rankings!$A$2:$BK$161, 63, FALSE),0)</f>
        <v>71.218397679474037</v>
      </c>
      <c r="HS31">
        <f>IFERROR(VLOOKUP(_xlfn.NUMBERVALUE(MID(T31, SEARCH("!", T31)+1, SEARCH("+", T31)-SEARCH("!", T31)-1)), Rankings!$A$2:$BK$161, 63, FALSE),0)</f>
        <v>70.554813023684076</v>
      </c>
      <c r="HT31">
        <f>IFERROR(VLOOKUP(_xlfn.NUMBERVALUE(MID(U31, SEARCH("!", U31)+1, SEARCH("+", U31)-SEARCH("!", U31)-1)), Rankings!$A$2:$BK$161, 63, FALSE),0)</f>
        <v>0</v>
      </c>
      <c r="HU31">
        <f>IFERROR(VLOOKUP(_xlfn.NUMBERVALUE(MID(V31, SEARCH("!", V31)+1, SEARCH("+", V31)-SEARCH("!", V31)-1)), Rankings!$A$2:$BK$161, 63, FALSE),0)</f>
        <v>67.905610214982588</v>
      </c>
      <c r="HV31">
        <f>IFERROR(VLOOKUP(_xlfn.NUMBERVALUE(MID(W31, SEARCH("!", W31)+1, SEARCH("+", W31)-SEARCH("!", W31)-1)), Rankings!$A$2:$BK$161, 63, FALSE),0)</f>
        <v>0</v>
      </c>
      <c r="HW31">
        <f>IFERROR(VLOOKUP(_xlfn.NUMBERVALUE(MID(X31, SEARCH("!", X31)+1, SEARCH("+", X31)-SEARCH("!", X31)-1)), Rankings!$A$2:$BK$161, 63, FALSE),0)</f>
        <v>0</v>
      </c>
      <c r="HX31">
        <f>IFERROR(VLOOKUP(_xlfn.NUMBERVALUE(MID(Y31, SEARCH("!", Y31)+1, SEARCH("+", Y31)-SEARCH("!", Y31)-1)), Rankings!$A$2:$BK$161, 63, FALSE),0)</f>
        <v>0</v>
      </c>
      <c r="HY31">
        <f>IFERROR(VLOOKUP(_xlfn.NUMBERVALUE(MID(Z31, SEARCH("!", Z31)+1, SEARCH("+", Z31)-SEARCH("!", Z31)-1)), Rankings!$A$2:$BK$161, 63, FALSE),0)</f>
        <v>0</v>
      </c>
      <c r="HZ31">
        <f>IFERROR(VLOOKUP(_xlfn.NUMBERVALUE(MID(AA31, SEARCH("!", AA31)+1, SEARCH("+", AA31)-SEARCH("!", AA31)-1)), Rankings!$A$2:$BK$161, 63, FALSE),0)</f>
        <v>0</v>
      </c>
      <c r="IA31">
        <f>IFERROR(VLOOKUP(_xlfn.NUMBERVALUE(MID(AB31, SEARCH("!", AB31)+1, SEARCH("+", AB31)-SEARCH("!", AB31)-1)), Rankings!$A$2:$BK$161, 63, FALSE),0)</f>
        <v>0</v>
      </c>
      <c r="IB31">
        <f>IFERROR(VLOOKUP(_xlfn.NUMBERVALUE(MID(AC31, SEARCH("!", AC31)+1, SEARCH("+", AC31)-SEARCH("!", AC31)-1)), Rankings!$A$2:$BK$161, 63, FALSE),0)</f>
        <v>0</v>
      </c>
      <c r="IC31">
        <f>IFERROR(VLOOKUP(_xlfn.NUMBERVALUE(MID(AD31, SEARCH("!", AD31)+1, SEARCH("+", AD31)-SEARCH("!", AD31)-1)), Rankings!$A$2:$BK$161, 63, FALSE),0)</f>
        <v>0</v>
      </c>
      <c r="ID31">
        <f>IFERROR(VLOOKUP(_xlfn.NUMBERVALUE(MID(AE31, SEARCH("!", AE31)+1, SEARCH("+", AE31)-SEARCH("!", AE31)-1)), Rankings!$A$2:$BK$161, 63, FALSE),0)</f>
        <v>0</v>
      </c>
      <c r="IE31">
        <f>IFERROR(VLOOKUP(_xlfn.NUMBERVALUE(MID(AF31, SEARCH("!", AF31)+1, SEARCH("+", AF31)-SEARCH("!", AF31)-1)), Rankings!$A$2:$BK$161, 63, FALSE),0)</f>
        <v>0</v>
      </c>
      <c r="IF31">
        <f>IFERROR(VLOOKUP(_xlfn.NUMBERVALUE(MID(AG31, SEARCH("!", AG31)+1, SEARCH("+", AG31)-SEARCH("!", AG31)-1)), Rankings!$A$2:$BK$161, 63, FALSE),0)</f>
        <v>0</v>
      </c>
      <c r="IG31">
        <f>IFERROR(VLOOKUP(_xlfn.NUMBERVALUE(MID(AH31, SEARCH("!", AH31)+1, SEARCH("+", AH31)-SEARCH("!", AH31)-1)), Rankings!$A$2:$BK$161, 63, FALSE),0)</f>
        <v>0</v>
      </c>
      <c r="IH31">
        <f>IFERROR(VLOOKUP(_xlfn.NUMBERVALUE(MID(AI31, SEARCH("!", AI31)+1, SEARCH("+", AI31)-SEARCH("!", AI31)-1)), Rankings!$A$2:$BK$161, 63, FALSE),0)</f>
        <v>0</v>
      </c>
      <c r="II31">
        <f>IFERROR(VLOOKUP(_xlfn.NUMBERVALUE(MID(AJ31, SEARCH("!", AJ31)+1, SEARCH("+", AJ31)-SEARCH("!", AJ31)-1)), Rankings!$A$2:$BK$161, 63, FALSE),0)</f>
        <v>0</v>
      </c>
      <c r="IJ31">
        <f>IFERROR(VLOOKUP(_xlfn.NUMBERVALUE(MID(AK31, SEARCH("!", AK31)+1, SEARCH("+", AK31)-SEARCH("!", AK31)-1)), Rankings!$A$2:$BK$161, 63, FALSE),0)</f>
        <v>0</v>
      </c>
      <c r="IK31">
        <f>IFERROR(VLOOKUP(_xlfn.NUMBERVALUE(MID(AL31, SEARCH("!", AL31)+1, SEARCH("+", AL31)-SEARCH("!", AL31)-1)), Rankings!$A$2:$BK$161, 63, FALSE),0)</f>
        <v>0</v>
      </c>
      <c r="IL31">
        <f>IFERROR(VLOOKUP(_xlfn.NUMBERVALUE(MID(AM31, SEARCH("!", AM31)+1, SEARCH("+", AM31)-SEARCH("!", AM31)-1)), Rankings!$A$2:$BK$161, 63, FALSE),0)</f>
        <v>0</v>
      </c>
      <c r="IM31">
        <f>IFERROR(VLOOKUP(_xlfn.NUMBERVALUE(MID(AN31, SEARCH("!", AN31)+1, SEARCH("+", AN31)-SEARCH("!", AN31)-1)), Rankings!$A$2:$BK$161, 63, FALSE),0)</f>
        <v>0</v>
      </c>
      <c r="IN31">
        <f>IFERROR(VLOOKUP(_xlfn.NUMBERVALUE(MID(AO31, SEARCH("!", AO31)+1, SEARCH("+", AO31)-SEARCH("!", AO31)-1)), Rankings!$A$2:$BK$161, 63, FALSE),0)</f>
        <v>0</v>
      </c>
      <c r="IO31">
        <f>IFERROR(VLOOKUP(_xlfn.NUMBERVALUE(MID(AP31, SEARCH("!", AP31)+1, SEARCH("+", AP31)-SEARCH("!", AP31)-1)), Rankings!$A$2:$BK$161, 63, FALSE),0)</f>
        <v>0</v>
      </c>
      <c r="IP31">
        <f>IFERROR(VLOOKUP(_xlfn.NUMBERVALUE(MID(AQ31, SEARCH("!", AQ31)+1, SEARCH("+", AQ31)-SEARCH("!", AQ31)-1)), Rankings!$A$2:$BK$161, 63, FALSE),0)</f>
        <v>0</v>
      </c>
      <c r="IQ31">
        <f>IFERROR(VLOOKUP(_xlfn.NUMBERVALUE(MID(AR31, SEARCH("!", AR31)+1, SEARCH("+", AR31)-SEARCH("!", AR31)-1)), Rankings!$A$2:$BK$161, 63, FALSE),0)</f>
        <v>0</v>
      </c>
      <c r="IR31">
        <f>IFERROR(VLOOKUP(_xlfn.NUMBERVALUE(MID(AS31, SEARCH("!", AS31)+1, SEARCH("+", AS31)-SEARCH("!", AS31)-1)), Rankings!$A$2:$BK$161, 63, FALSE),0)</f>
        <v>0</v>
      </c>
      <c r="IS31">
        <f>IFERROR(VLOOKUP(_xlfn.NUMBERVALUE(MID(AT31, SEARCH("!", AT31)+1, SEARCH("+", AT31)-SEARCH("!", AT31)-1)), Rankings!$A$2:$BK$161, 63, FALSE),0)</f>
        <v>0</v>
      </c>
      <c r="IT31">
        <f>IFERROR(VLOOKUP(_xlfn.NUMBERVALUE(MID(AU31, SEARCH("!", AU31)+1, SEARCH("+", AU31)-SEARCH("!", AU31)-1)), Rankings!$A$2:$BK$161, 63, FALSE),0)</f>
        <v>0</v>
      </c>
      <c r="IU31">
        <f>IFERROR(VLOOKUP(_xlfn.NUMBERVALUE(MID(AV31, SEARCH("!", AV31)+1, SEARCH("+", AV31)-SEARCH("!", AV31)-1)), Rankings!$A$2:$BK$161, 63, FALSE),0)</f>
        <v>0</v>
      </c>
      <c r="IV31">
        <f>IFERROR(VLOOKUP(_xlfn.NUMBERVALUE(MID(AW31, SEARCH("!", AW31)+1, SEARCH("+", AW31)-SEARCH("!", AW31)-1)), Rankings!$A$2:$BK$161, 63, FALSE),0)</f>
        <v>0</v>
      </c>
      <c r="IW31">
        <f>IFERROR(VLOOKUP(_xlfn.NUMBERVALUE(MID(AX31, SEARCH("!", AX31)+1, SEARCH("+", AX31)-SEARCH("!", AX31)-1)), Rankings!$A$2:$BK$161, 63, FALSE),0)</f>
        <v>0</v>
      </c>
      <c r="IX31">
        <f>IFERROR(VLOOKUP(_xlfn.NUMBERVALUE(MID(AY31, SEARCH("!", AY31)+1, SEARCH("+", AY31)-SEARCH("!", AY31)-1)), Rankings!$A$2:$BK$161, 63, FALSE),0)</f>
        <v>0</v>
      </c>
      <c r="IY31">
        <f>IFERROR(VLOOKUP(_xlfn.NUMBERVALUE(MID(AZ31, SEARCH("!", AZ31)+1, SEARCH("+", AZ31)-SEARCH("!", AZ31)-1)), Rankings!$A$2:$BK$161, 63, FALSE),0)</f>
        <v>0</v>
      </c>
      <c r="IZ31">
        <f>IFERROR(VLOOKUP(_xlfn.NUMBERVALUE(MID(BA31, SEARCH("!", BA31)+1, SEARCH("+", BA31)-SEARCH("!", BA31)-1)), Rankings!$A$2:$BK$161, 63, FALSE),0)</f>
        <v>0</v>
      </c>
      <c r="JA31">
        <f>IFERROR(VLOOKUP(_xlfn.NUMBERVALUE(MID(BB31, SEARCH("!", BB31)+1, SEARCH("+", BB31)-SEARCH("!", BB31)-1)), Rankings!$A$2:$BK$161, 63, FALSE),0)</f>
        <v>0</v>
      </c>
      <c r="JB31">
        <f>IFERROR(VLOOKUP(_xlfn.NUMBERVALUE(MID(BC31, SEARCH("!", BC31)+1, SEARCH("+", BC31)-SEARCH("!", BC31)-1)), Rankings!$A$2:$BK$161, 63, FALSE),0)</f>
        <v>0</v>
      </c>
      <c r="JC31">
        <f>IFERROR(VLOOKUP(_xlfn.NUMBERVALUE(MID(BD31, SEARCH("!", BD31)+1, SEARCH("+", BD31)-SEARCH("!", BD31)-1)), Rankings!$A$2:$BK$161, 63, FALSE),0)</f>
        <v>0</v>
      </c>
      <c r="JD31">
        <f>IFERROR(VLOOKUP(_xlfn.NUMBERVALUE(MID(BE31, SEARCH("!", BE31)+1, SEARCH("+", BE31)-SEARCH("!", BE31)-1)), Rankings!$A$2:$BK$161, 63, FALSE),0)</f>
        <v>0</v>
      </c>
      <c r="JE31">
        <f>IFERROR(VLOOKUP(_xlfn.NUMBERVALUE(MID(BF31, SEARCH("!", BF31)+1, SEARCH("+", BF31)-SEARCH("!", BF31)-1)), Rankings!$A$2:$BK$161, 63, FALSE),0)</f>
        <v>0</v>
      </c>
      <c r="JF31">
        <f>IFERROR(VLOOKUP(_xlfn.NUMBERVALUE(MID(BG31, SEARCH("!", BG31)+1, SEARCH("+", BG31)-SEARCH("!", BG31)-1)), Rankings!$A$2:$BK$161, 63, FALSE),0)</f>
        <v>0</v>
      </c>
      <c r="JG31">
        <f>IFERROR(VLOOKUP(_xlfn.NUMBERVALUE(MID(BH31, SEARCH("!", BH31)+1, SEARCH("+", BH31)-SEARCH("!", BH31)-1)), Rankings!$A$2:$BK$161, 63, FALSE),0)</f>
        <v>0</v>
      </c>
      <c r="JH31">
        <f>IFERROR(VLOOKUP(_xlfn.NUMBERVALUE(MID(BI31, SEARCH("!", BI31)+1, SEARCH("+", BI31)-SEARCH("!", BI31)-1)), Rankings!$A$2:$BK$161, 63, FALSE),0)</f>
        <v>0</v>
      </c>
      <c r="JI31">
        <f>IFERROR(VLOOKUP(_xlfn.NUMBERVALUE(MID(BJ31, SEARCH("!", BJ31)+1, SEARCH("+", BJ31)-SEARCH("!", BJ31)-1)), Rankings!$A$2:$BK$161, 63, FALSE),0)</f>
        <v>0</v>
      </c>
      <c r="JJ31">
        <f>IFERROR(VLOOKUP(_xlfn.NUMBERVALUE(MID(BK31, SEARCH("!", BK31)+1, SEARCH("+", BK31)-SEARCH("!", BK31)-1)), Rankings!$A$2:$BK$161, 63, FALSE),0)</f>
        <v>0</v>
      </c>
      <c r="JK31">
        <f>IFERROR(VLOOKUP(_xlfn.NUMBERVALUE(MID(BL31, SEARCH("!", BL31)+1, SEARCH("+", BL31)-SEARCH("!", BL31)-1)), Rankings!$A$2:$BK$161, 63, FALSE),0)</f>
        <v>0</v>
      </c>
      <c r="JL31">
        <f>IFERROR(VLOOKUP(_xlfn.NUMBERVALUE(MID(BM31, SEARCH("!", BM31)+1, SEARCH("+", BM31)-SEARCH("!", BM31)-1)), Rankings!$A$2:$BK$161, 63, FALSE),0)</f>
        <v>0</v>
      </c>
      <c r="JM31">
        <f>IFERROR(VLOOKUP(_xlfn.NUMBERVALUE(MID(BN31, SEARCH("!", BN31)+1, SEARCH("+", BN31)-SEARCH("!", BN31)-1)), Rankings!$A$2:$BK$161, 63, FALSE),0)</f>
        <v>0</v>
      </c>
      <c r="JN31">
        <f>IFERROR(VLOOKUP(_xlfn.NUMBERVALUE(MID(BO31, SEARCH("!", BO31)+1, SEARCH("+", BO31)-SEARCH("!", BO31)-1)), Rankings!$A$2:$BK$161, 63, FALSE),0)</f>
        <v>0</v>
      </c>
      <c r="JO31">
        <f>IFERROR(VLOOKUP(_xlfn.NUMBERVALUE(MID(BP31, SEARCH("!", BP31)+1, SEARCH("+", BP31)-SEARCH("!", BP31)-1)), Rankings!$A$2:$BK$161, 63, FALSE),0)</f>
        <v>0</v>
      </c>
      <c r="JP31">
        <f>IFERROR(VLOOKUP(_xlfn.NUMBERVALUE(MID(BQ31, SEARCH("!", BQ31)+1, SEARCH("+", BQ31)-SEARCH("!", BQ31)-1)), Rankings!$A$2:$BK$161, 63, FALSE),0)</f>
        <v>0</v>
      </c>
      <c r="JQ31">
        <f>IFERROR(VLOOKUP(_xlfn.NUMBERVALUE(MID(BR31, SEARCH("!", BR31)+1, SEARCH("+", BR31)-SEARCH("!", BR31)-1)), Rankings!$A$2:$BK$161, 63, FALSE),0)</f>
        <v>0</v>
      </c>
      <c r="JR31">
        <f>IFERROR(VLOOKUP(_xlfn.NUMBERVALUE(MID(BS31, SEARCH("!", BS31)+1, SEARCH("+", BS31)-SEARCH("!", BS31)-1)), Rankings!$A$2:$BK$161, 63, FALSE),0)</f>
        <v>0</v>
      </c>
      <c r="JS31">
        <f>IFERROR(VLOOKUP(_xlfn.NUMBERVALUE(MID(BT31, SEARCH("!", BT31)+1, SEARCH("+", BT31)-SEARCH("!", BT31)-1)), Rankings!$A$2:$BK$161, 63, FALSE),0)</f>
        <v>0</v>
      </c>
      <c r="JT31">
        <f>IFERROR(VLOOKUP(_xlfn.NUMBERVALUE(MID(BU31, SEARCH("!", BU31)+1, SEARCH("+", BU31)-SEARCH("!", BU31)-1)), Rankings!$A$2:$BK$161, 63, FALSE),0)</f>
        <v>0</v>
      </c>
      <c r="JU31">
        <f>IFERROR(VLOOKUP(_xlfn.NUMBERVALUE(MID(BV31, SEARCH("!", BV31)+1, SEARCH("+", BV31)-SEARCH("!", BV31)-1)), Rankings!$A$2:$BK$161, 63, FALSE),0)</f>
        <v>0</v>
      </c>
      <c r="JV31">
        <f>IFERROR(VLOOKUP(_xlfn.NUMBERVALUE(MID(BW31, SEARCH("!", BW31)+1, SEARCH("+", BW31)-SEARCH("!", BW31)-1)), Rankings!$A$2:$BK$161, 63, FALSE),0)</f>
        <v>0</v>
      </c>
      <c r="JW31">
        <f>IFERROR(VLOOKUP(_xlfn.NUMBERVALUE(MID(BX31, SEARCH("!", BX31)+1, SEARCH("+", BX31)-SEARCH("!", BX31)-1)), Rankings!$A$2:$BK$161, 63, FALSE),0)</f>
        <v>0</v>
      </c>
      <c r="JX31">
        <f>IFERROR(VLOOKUP(_xlfn.NUMBERVALUE(MID(BY31, SEARCH("!", BY31)+1, SEARCH("+", BY31)-SEARCH("!", BY31)-1)), Rankings!$A$2:$BK$161, 63, FALSE),0)</f>
        <v>0</v>
      </c>
      <c r="JY31">
        <f>IFERROR(VLOOKUP(_xlfn.NUMBERVALUE(MID(BZ31, SEARCH("!", BZ31)+1, SEARCH("+", BZ31)-SEARCH("!", BZ31)-1)), Rankings!$A$2:$BK$161, 63, FALSE),0)</f>
        <v>0</v>
      </c>
      <c r="JZ31">
        <f>IFERROR(VLOOKUP(_xlfn.NUMBERVALUE(MID(CA31, SEARCH("!", CA31)+1, SEARCH("+", CA31)-SEARCH("!", CA31)-1)), Rankings!$A$2:$BK$161, 63, FALSE),0)</f>
        <v>0</v>
      </c>
      <c r="KA31">
        <f>IFERROR(VLOOKUP(_xlfn.NUMBERVALUE(MID(CB31, SEARCH("!", CB31)+1, SEARCH("+", CB31)-SEARCH("!", CB31)-1)), Rankings!$A$2:$BK$161, 63, FALSE),0)</f>
        <v>0</v>
      </c>
      <c r="KB31">
        <f>IFERROR(VLOOKUP(_xlfn.NUMBERVALUE(MID(CC31, SEARCH("!", CC31)+1, SEARCH("+", CC31)-SEARCH("!", CC31)-1)), Rankings!$A$2:$BK$161, 63, FALSE),0)</f>
        <v>0</v>
      </c>
      <c r="KC31">
        <f>IFERROR(VLOOKUP(_xlfn.NUMBERVALUE(MID(CD31, SEARCH("!", CD31)+1, SEARCH("+", CD31)-SEARCH("!", CD31)-1)), Rankings!$A$2:$BK$161, 63, FALSE),0)</f>
        <v>0</v>
      </c>
      <c r="KD31">
        <f>IFERROR(VLOOKUP(_xlfn.NUMBERVALUE(MID(CE31, SEARCH("!", CE31)+1, SEARCH("+", CE31)-SEARCH("!", CE31)-1)), Rankings!$A$2:$BK$161, 63, FALSE),0)</f>
        <v>0</v>
      </c>
      <c r="KE31">
        <f>IFERROR(VLOOKUP(_xlfn.NUMBERVALUE(MID(CF31, SEARCH("!", CF31)+1, SEARCH("+", CF31)-SEARCH("!", CF31)-1)), Rankings!$A$2:$BK$161, 63, FALSE),0)</f>
        <v>0</v>
      </c>
      <c r="KF31">
        <f>IFERROR(VLOOKUP(_xlfn.NUMBERVALUE(MID(CG31, SEARCH("!", CG31)+1, SEARCH("+", CG31)-SEARCH("!", CG31)-1)), Rankings!$A$2:$BK$161, 63, FALSE),0)</f>
        <v>0</v>
      </c>
      <c r="KG31">
        <f>IFERROR(VLOOKUP(_xlfn.NUMBERVALUE(MID(CH31, SEARCH("!", CH31)+1, SEARCH("+", CH31)-SEARCH("!", CH31)-1)), Rankings!$A$2:$BK$161, 63, FALSE),0)</f>
        <v>0</v>
      </c>
      <c r="KH31">
        <f>IFERROR(VLOOKUP(_xlfn.NUMBERVALUE(MID(CI31, SEARCH("!", CI31)+1, SEARCH("+", CI31)-SEARCH("!", CI31)-1)), Rankings!$A$2:$BK$161, 63, FALSE),0)</f>
        <v>0</v>
      </c>
      <c r="KI31">
        <f>IFERROR(VLOOKUP(_xlfn.NUMBERVALUE(MID(CJ31, SEARCH("!", CJ31)+1, SEARCH("+", CJ31)-SEARCH("!", CJ31)-1)), Rankings!$A$2:$BK$161, 63, FALSE),0)</f>
        <v>0</v>
      </c>
      <c r="KJ31">
        <f>IFERROR(VLOOKUP(_xlfn.NUMBERVALUE(MID(CK31, SEARCH("!", CK31)+1, SEARCH("+", CK31)-SEARCH("!", CK31)-1)), Rankings!$A$2:$BK$161, 63, FALSE),0)</f>
        <v>0</v>
      </c>
      <c r="KK31">
        <f>IFERROR(VLOOKUP(_xlfn.NUMBERVALUE(MID(CL31, SEARCH("!", CL31)+1, SEARCH("+", CL31)-SEARCH("!", CL31)-1)), Rankings!$A$2:$BK$161, 63, FALSE),0)</f>
        <v>0</v>
      </c>
      <c r="KL31">
        <f>IFERROR(VLOOKUP(_xlfn.NUMBERVALUE(MID(CM31, SEARCH("!", CM31)+1, SEARCH("+", CM31)-SEARCH("!", CM31)-1)), Rankings!$A$2:$BK$161, 63, FALSE),0)</f>
        <v>0</v>
      </c>
      <c r="KM31">
        <f>IFERROR(VLOOKUP(_xlfn.NUMBERVALUE(MID(CN31, SEARCH("!", CN31)+1, SEARCH("+", CN31)-SEARCH("!", CN31)-1)), Rankings!$A$2:$BK$161, 63, FALSE),0)</f>
        <v>0</v>
      </c>
      <c r="KN31">
        <f>IFERROR(VLOOKUP(_xlfn.NUMBERVALUE(MID(CO31, SEARCH("!", CO31)+1, SEARCH("+", CO31)-SEARCH("!", CO31)-1)), Rankings!$A$2:$BK$161, 63, FALSE),0)</f>
        <v>0</v>
      </c>
      <c r="KO31">
        <f>IFERROR(VLOOKUP(_xlfn.NUMBERVALUE(MID(CP31, SEARCH("!", CP31)+1, SEARCH("+", CP31)-SEARCH("!", CP31)-1)), Rankings!$A$2:$BK$161, 63, FALSE),0)</f>
        <v>0</v>
      </c>
      <c r="KP31">
        <f>IFERROR(VLOOKUP(_xlfn.NUMBERVALUE(MID(CQ31, SEARCH("!", CQ31)+1, SEARCH("+", CQ31)-SEARCH("!", CQ31)-1)), Rankings!$A$2:$BK$161, 63, FALSE),0)</f>
        <v>0</v>
      </c>
      <c r="KQ31">
        <f>IFERROR(VLOOKUP(_xlfn.NUMBERVALUE(MID(CR31, SEARCH("!", CR31)+1, SEARCH("+", CR31)-SEARCH("!", CR31)-1)), Rankings!$A$2:$BK$161, 63, FALSE),0)</f>
        <v>0</v>
      </c>
      <c r="KS31" s="4">
        <f t="shared" si="119"/>
        <v>221</v>
      </c>
      <c r="KT31" s="4">
        <f t="shared" si="120"/>
        <v>57</v>
      </c>
      <c r="KU31" s="4">
        <f t="shared" si="121"/>
        <v>131</v>
      </c>
      <c r="KV31" s="4">
        <f t="shared" si="122"/>
        <v>0</v>
      </c>
      <c r="KY31" s="4">
        <f t="shared" si="123"/>
        <v>409</v>
      </c>
      <c r="KZ31" s="4"/>
      <c r="LB31">
        <f t="shared" si="124"/>
        <v>76</v>
      </c>
      <c r="LC31">
        <f t="shared" si="125"/>
        <v>43</v>
      </c>
      <c r="LD31">
        <f t="shared" si="126"/>
        <v>35</v>
      </c>
      <c r="LE31">
        <f t="shared" si="127"/>
        <v>51</v>
      </c>
      <c r="LF31">
        <f t="shared" si="128"/>
        <v>35</v>
      </c>
      <c r="LG31">
        <f t="shared" si="129"/>
        <v>36</v>
      </c>
      <c r="LH31">
        <f t="shared" si="130"/>
        <v>44</v>
      </c>
      <c r="LI31">
        <f t="shared" si="131"/>
        <v>13</v>
      </c>
      <c r="LJ31">
        <f t="shared" si="132"/>
        <v>31</v>
      </c>
      <c r="LK31">
        <f t="shared" si="133"/>
        <v>0</v>
      </c>
      <c r="LL31">
        <f t="shared" si="134"/>
        <v>45</v>
      </c>
      <c r="LM31">
        <f t="shared" si="135"/>
        <v>0</v>
      </c>
      <c r="LN31">
        <f t="shared" si="136"/>
        <v>0</v>
      </c>
      <c r="LO31">
        <f t="shared" si="137"/>
        <v>0</v>
      </c>
      <c r="LP31">
        <f t="shared" si="138"/>
        <v>0</v>
      </c>
      <c r="LQ31">
        <f t="shared" si="139"/>
        <v>0</v>
      </c>
      <c r="LR31">
        <f t="shared" si="140"/>
        <v>0</v>
      </c>
      <c r="LS31">
        <f t="shared" si="141"/>
        <v>0</v>
      </c>
      <c r="LT31">
        <f t="shared" si="142"/>
        <v>0</v>
      </c>
      <c r="LU31">
        <f t="shared" si="143"/>
        <v>0</v>
      </c>
      <c r="LV31">
        <f t="shared" si="144"/>
        <v>0</v>
      </c>
      <c r="LW31">
        <f t="shared" si="145"/>
        <v>0</v>
      </c>
      <c r="LX31">
        <f t="shared" si="146"/>
        <v>0</v>
      </c>
      <c r="LY31">
        <f t="shared" si="147"/>
        <v>0</v>
      </c>
      <c r="LZ31">
        <f t="shared" si="148"/>
        <v>0</v>
      </c>
      <c r="MA31">
        <f t="shared" si="149"/>
        <v>0</v>
      </c>
      <c r="MB31">
        <f t="shared" si="150"/>
        <v>0</v>
      </c>
      <c r="MC31">
        <f t="shared" si="151"/>
        <v>0</v>
      </c>
      <c r="MD31">
        <f t="shared" si="152"/>
        <v>0</v>
      </c>
      <c r="ME31">
        <f t="shared" si="153"/>
        <v>0</v>
      </c>
      <c r="MF31">
        <f t="shared" si="154"/>
        <v>0</v>
      </c>
      <c r="MG31">
        <f t="shared" si="155"/>
        <v>0</v>
      </c>
      <c r="MH31">
        <f t="shared" si="156"/>
        <v>0</v>
      </c>
      <c r="MI31">
        <f t="shared" si="157"/>
        <v>0</v>
      </c>
      <c r="MJ31">
        <f t="shared" si="158"/>
        <v>0</v>
      </c>
      <c r="MK31">
        <f t="shared" si="159"/>
        <v>0</v>
      </c>
      <c r="ML31">
        <f t="shared" si="160"/>
        <v>0</v>
      </c>
      <c r="MM31">
        <f t="shared" si="161"/>
        <v>0</v>
      </c>
      <c r="MN31">
        <f t="shared" si="162"/>
        <v>0</v>
      </c>
      <c r="MO31">
        <f t="shared" si="163"/>
        <v>0</v>
      </c>
      <c r="MP31">
        <f t="shared" si="164"/>
        <v>0</v>
      </c>
      <c r="MQ31">
        <f t="shared" si="165"/>
        <v>0</v>
      </c>
      <c r="MR31">
        <f t="shared" si="166"/>
        <v>0</v>
      </c>
      <c r="MS31">
        <f t="shared" si="167"/>
        <v>0</v>
      </c>
      <c r="MT31">
        <f t="shared" si="168"/>
        <v>0</v>
      </c>
      <c r="MU31">
        <f t="shared" si="169"/>
        <v>0</v>
      </c>
      <c r="MV31">
        <f t="shared" si="170"/>
        <v>0</v>
      </c>
      <c r="MW31">
        <f t="shared" si="171"/>
        <v>0</v>
      </c>
      <c r="MX31">
        <f t="shared" si="172"/>
        <v>0</v>
      </c>
      <c r="MY31">
        <f t="shared" si="173"/>
        <v>0</v>
      </c>
      <c r="MZ31">
        <f t="shared" si="174"/>
        <v>0</v>
      </c>
      <c r="NA31">
        <f t="shared" si="175"/>
        <v>0</v>
      </c>
      <c r="NB31">
        <f t="shared" si="176"/>
        <v>0</v>
      </c>
      <c r="NC31">
        <f t="shared" si="177"/>
        <v>0</v>
      </c>
      <c r="ND31">
        <f t="shared" si="178"/>
        <v>0</v>
      </c>
      <c r="NE31">
        <f t="shared" si="179"/>
        <v>0</v>
      </c>
      <c r="NF31">
        <f t="shared" si="180"/>
        <v>0</v>
      </c>
      <c r="NG31">
        <f t="shared" si="181"/>
        <v>0</v>
      </c>
      <c r="NH31">
        <f t="shared" si="182"/>
        <v>0</v>
      </c>
      <c r="NI31">
        <f t="shared" si="183"/>
        <v>0</v>
      </c>
      <c r="NJ31">
        <f t="shared" si="184"/>
        <v>0</v>
      </c>
      <c r="NK31">
        <f t="shared" si="185"/>
        <v>0</v>
      </c>
      <c r="NL31">
        <f t="shared" si="186"/>
        <v>0</v>
      </c>
      <c r="NM31">
        <f t="shared" si="187"/>
        <v>0</v>
      </c>
      <c r="NN31">
        <f t="shared" si="188"/>
        <v>0</v>
      </c>
      <c r="NO31">
        <f t="shared" si="189"/>
        <v>0</v>
      </c>
      <c r="NP31">
        <f t="shared" si="190"/>
        <v>0</v>
      </c>
      <c r="NQ31">
        <f t="shared" si="191"/>
        <v>0</v>
      </c>
      <c r="NR31">
        <f t="shared" si="192"/>
        <v>0</v>
      </c>
      <c r="NS31">
        <f t="shared" si="193"/>
        <v>0</v>
      </c>
      <c r="NT31">
        <f t="shared" si="194"/>
        <v>0</v>
      </c>
      <c r="NU31">
        <f t="shared" si="195"/>
        <v>0</v>
      </c>
      <c r="NV31">
        <f t="shared" si="196"/>
        <v>0</v>
      </c>
      <c r="NW31">
        <f t="shared" si="197"/>
        <v>0</v>
      </c>
      <c r="NX31">
        <f t="shared" si="198"/>
        <v>0</v>
      </c>
      <c r="NY31">
        <f t="shared" si="199"/>
        <v>0</v>
      </c>
      <c r="NZ31">
        <f t="shared" si="200"/>
        <v>0</v>
      </c>
      <c r="OA31">
        <f t="shared" si="201"/>
        <v>0</v>
      </c>
      <c r="OB31">
        <f t="shared" si="202"/>
        <v>0</v>
      </c>
      <c r="OC31">
        <f t="shared" si="203"/>
        <v>0</v>
      </c>
      <c r="OD31">
        <f t="shared" si="204"/>
        <v>0</v>
      </c>
      <c r="OE31">
        <f t="shared" si="205"/>
        <v>0</v>
      </c>
      <c r="OF31">
        <f t="shared" si="206"/>
        <v>0</v>
      </c>
      <c r="OG31">
        <f t="shared" si="207"/>
        <v>0</v>
      </c>
      <c r="OH31">
        <f t="shared" si="208"/>
        <v>0</v>
      </c>
      <c r="OJ31" s="4">
        <f t="shared" si="209"/>
        <v>126</v>
      </c>
      <c r="OK31" s="4">
        <f t="shared" si="210"/>
        <v>76</v>
      </c>
      <c r="OL31" s="4">
        <f t="shared" si="211"/>
        <v>102</v>
      </c>
      <c r="OM31" s="4">
        <f t="shared" si="212"/>
        <v>0</v>
      </c>
      <c r="OP31" s="4">
        <f t="shared" si="213"/>
        <v>304</v>
      </c>
      <c r="OQ31" s="4"/>
      <c r="OS31">
        <f t="shared" si="214"/>
        <v>26</v>
      </c>
      <c r="OT31">
        <f t="shared" si="215"/>
        <v>26</v>
      </c>
      <c r="OU31">
        <f t="shared" si="216"/>
        <v>24</v>
      </c>
      <c r="OV31">
        <f t="shared" si="217"/>
        <v>58</v>
      </c>
      <c r="OW31">
        <f t="shared" si="218"/>
        <v>22</v>
      </c>
      <c r="OX31">
        <f t="shared" si="219"/>
        <v>25</v>
      </c>
      <c r="OY31">
        <f t="shared" si="220"/>
        <v>41</v>
      </c>
      <c r="OZ31">
        <f t="shared" si="221"/>
        <v>35</v>
      </c>
      <c r="PA31">
        <f t="shared" si="222"/>
        <v>25</v>
      </c>
      <c r="PB31">
        <f t="shared" si="223"/>
        <v>0</v>
      </c>
      <c r="PC31">
        <f t="shared" si="224"/>
        <v>22</v>
      </c>
      <c r="PD31">
        <f t="shared" si="225"/>
        <v>0</v>
      </c>
      <c r="PE31">
        <f t="shared" si="226"/>
        <v>0</v>
      </c>
      <c r="PF31">
        <f t="shared" si="227"/>
        <v>0</v>
      </c>
      <c r="PG31">
        <f t="shared" si="228"/>
        <v>0</v>
      </c>
      <c r="PH31">
        <f t="shared" si="229"/>
        <v>0</v>
      </c>
      <c r="PI31">
        <f t="shared" si="230"/>
        <v>0</v>
      </c>
      <c r="PJ31">
        <f t="shared" si="231"/>
        <v>0</v>
      </c>
      <c r="PK31">
        <f t="shared" si="232"/>
        <v>0</v>
      </c>
      <c r="PL31">
        <f t="shared" si="233"/>
        <v>0</v>
      </c>
      <c r="PM31">
        <f t="shared" si="234"/>
        <v>0</v>
      </c>
      <c r="PN31">
        <f t="shared" si="235"/>
        <v>0</v>
      </c>
      <c r="PO31">
        <f t="shared" si="236"/>
        <v>0</v>
      </c>
      <c r="PP31">
        <f t="shared" si="237"/>
        <v>0</v>
      </c>
      <c r="PQ31">
        <f t="shared" si="238"/>
        <v>0</v>
      </c>
      <c r="PR31">
        <f t="shared" si="239"/>
        <v>0</v>
      </c>
      <c r="PS31">
        <f t="shared" si="240"/>
        <v>0</v>
      </c>
      <c r="PT31">
        <f t="shared" si="241"/>
        <v>0</v>
      </c>
      <c r="PU31">
        <f t="shared" si="242"/>
        <v>0</v>
      </c>
      <c r="PV31">
        <f t="shared" si="243"/>
        <v>0</v>
      </c>
      <c r="PW31">
        <f t="shared" si="244"/>
        <v>0</v>
      </c>
      <c r="PX31">
        <f t="shared" si="245"/>
        <v>0</v>
      </c>
      <c r="PY31">
        <f t="shared" si="246"/>
        <v>0</v>
      </c>
      <c r="PZ31">
        <f t="shared" si="247"/>
        <v>0</v>
      </c>
      <c r="QA31">
        <f t="shared" si="248"/>
        <v>0</v>
      </c>
      <c r="QB31">
        <f t="shared" si="249"/>
        <v>0</v>
      </c>
      <c r="QC31">
        <f t="shared" si="250"/>
        <v>0</v>
      </c>
      <c r="QD31">
        <f t="shared" si="251"/>
        <v>0</v>
      </c>
      <c r="QE31">
        <f t="shared" si="252"/>
        <v>0</v>
      </c>
      <c r="QF31">
        <f t="shared" si="253"/>
        <v>0</v>
      </c>
      <c r="QG31">
        <f t="shared" si="254"/>
        <v>0</v>
      </c>
      <c r="QH31">
        <f t="shared" si="255"/>
        <v>0</v>
      </c>
      <c r="QI31">
        <f t="shared" si="256"/>
        <v>0</v>
      </c>
      <c r="QJ31">
        <f t="shared" si="257"/>
        <v>0</v>
      </c>
      <c r="QK31">
        <f t="shared" si="258"/>
        <v>0</v>
      </c>
      <c r="QL31">
        <f t="shared" si="259"/>
        <v>0</v>
      </c>
      <c r="QM31">
        <f t="shared" si="260"/>
        <v>0</v>
      </c>
      <c r="QN31">
        <f t="shared" si="261"/>
        <v>0</v>
      </c>
      <c r="QO31">
        <f t="shared" si="262"/>
        <v>0</v>
      </c>
      <c r="QP31">
        <f t="shared" si="263"/>
        <v>0</v>
      </c>
      <c r="QQ31">
        <f t="shared" si="264"/>
        <v>0</v>
      </c>
      <c r="QR31">
        <f t="shared" si="265"/>
        <v>0</v>
      </c>
      <c r="QS31">
        <f t="shared" si="266"/>
        <v>0</v>
      </c>
      <c r="QT31">
        <f t="shared" si="267"/>
        <v>0</v>
      </c>
      <c r="QU31">
        <f t="shared" si="268"/>
        <v>0</v>
      </c>
      <c r="QV31">
        <f t="shared" si="269"/>
        <v>0</v>
      </c>
      <c r="QW31">
        <f t="shared" si="270"/>
        <v>0</v>
      </c>
      <c r="QX31">
        <f t="shared" si="271"/>
        <v>0</v>
      </c>
      <c r="QY31">
        <f t="shared" si="272"/>
        <v>0</v>
      </c>
      <c r="QZ31">
        <f t="shared" si="273"/>
        <v>0</v>
      </c>
      <c r="RA31">
        <f t="shared" si="274"/>
        <v>0</v>
      </c>
      <c r="RB31">
        <f t="shared" si="275"/>
        <v>0</v>
      </c>
      <c r="RC31">
        <f t="shared" si="276"/>
        <v>0</v>
      </c>
      <c r="RD31">
        <f t="shared" si="277"/>
        <v>0</v>
      </c>
      <c r="RE31">
        <f t="shared" si="278"/>
        <v>0</v>
      </c>
      <c r="RF31">
        <f t="shared" si="279"/>
        <v>0</v>
      </c>
      <c r="RG31">
        <f t="shared" si="280"/>
        <v>0</v>
      </c>
      <c r="RH31">
        <f t="shared" si="281"/>
        <v>0</v>
      </c>
      <c r="RI31">
        <f t="shared" si="282"/>
        <v>0</v>
      </c>
      <c r="RJ31">
        <f t="shared" si="283"/>
        <v>0</v>
      </c>
      <c r="RK31">
        <f t="shared" si="284"/>
        <v>0</v>
      </c>
      <c r="RL31">
        <f t="shared" si="285"/>
        <v>0</v>
      </c>
      <c r="RM31">
        <f t="shared" si="286"/>
        <v>0</v>
      </c>
      <c r="RN31">
        <f t="shared" si="287"/>
        <v>0</v>
      </c>
      <c r="RO31">
        <f t="shared" si="288"/>
        <v>0</v>
      </c>
      <c r="RP31">
        <f t="shared" si="289"/>
        <v>0</v>
      </c>
      <c r="RQ31">
        <f t="shared" si="290"/>
        <v>0</v>
      </c>
      <c r="RR31">
        <f t="shared" si="291"/>
        <v>0</v>
      </c>
      <c r="RS31">
        <f t="shared" si="292"/>
        <v>0</v>
      </c>
      <c r="RT31">
        <f t="shared" si="293"/>
        <v>0</v>
      </c>
      <c r="RU31">
        <f t="shared" si="294"/>
        <v>0</v>
      </c>
      <c r="RV31">
        <f t="shared" si="295"/>
        <v>0</v>
      </c>
      <c r="RW31">
        <f t="shared" si="296"/>
        <v>0</v>
      </c>
      <c r="RX31">
        <f t="shared" si="297"/>
        <v>0</v>
      </c>
      <c r="RY31">
        <f t="shared" si="298"/>
        <v>0</v>
      </c>
      <c r="SA31" s="4">
        <f t="shared" si="299"/>
        <v>19.43</v>
      </c>
      <c r="SB31" s="4">
        <f t="shared" si="300"/>
        <v>7.45</v>
      </c>
      <c r="SC31" s="4">
        <f t="shared" si="301"/>
        <v>12.5</v>
      </c>
      <c r="SD31" s="4">
        <f t="shared" si="302"/>
        <v>0</v>
      </c>
      <c r="SF31" s="4">
        <f t="shared" si="303"/>
        <v>39.379999999999995</v>
      </c>
      <c r="SI31">
        <f t="shared" si="304"/>
        <v>4.25</v>
      </c>
      <c r="SJ31">
        <f t="shared" si="305"/>
        <v>4.83</v>
      </c>
      <c r="SK31">
        <f t="shared" si="306"/>
        <v>2.58</v>
      </c>
      <c r="SL31">
        <f t="shared" si="307"/>
        <v>4.7</v>
      </c>
      <c r="SM31">
        <f t="shared" si="308"/>
        <v>4</v>
      </c>
      <c r="SN31">
        <f t="shared" si="309"/>
        <v>4.1399999999999997</v>
      </c>
      <c r="SO31">
        <f t="shared" si="310"/>
        <v>3.45</v>
      </c>
      <c r="SP31">
        <f t="shared" si="311"/>
        <v>4</v>
      </c>
      <c r="SQ31">
        <f t="shared" si="312"/>
        <v>3.63</v>
      </c>
      <c r="SR31" t="str">
        <f t="shared" si="313"/>
        <v>0</v>
      </c>
      <c r="SS31">
        <f t="shared" si="314"/>
        <v>3.8</v>
      </c>
      <c r="ST31" t="str">
        <f t="shared" si="315"/>
        <v>0</v>
      </c>
      <c r="SU31" t="str">
        <f t="shared" si="316"/>
        <v>0</v>
      </c>
      <c r="SV31" t="str">
        <f t="shared" si="317"/>
        <v>0</v>
      </c>
      <c r="SW31" t="str">
        <f t="shared" si="318"/>
        <v>0</v>
      </c>
      <c r="SX31" t="str">
        <f t="shared" si="319"/>
        <v>0</v>
      </c>
      <c r="SY31" t="str">
        <f t="shared" si="320"/>
        <v>0</v>
      </c>
      <c r="SZ31" t="str">
        <f t="shared" si="321"/>
        <v>0</v>
      </c>
      <c r="TA31" t="str">
        <f t="shared" si="322"/>
        <v>0</v>
      </c>
      <c r="TB31" t="str">
        <f t="shared" si="323"/>
        <v>0</v>
      </c>
      <c r="TC31" t="str">
        <f t="shared" si="324"/>
        <v>0</v>
      </c>
      <c r="TD31" t="str">
        <f t="shared" si="325"/>
        <v>0</v>
      </c>
      <c r="TE31" t="str">
        <f t="shared" si="326"/>
        <v>0</v>
      </c>
      <c r="TF31" t="str">
        <f t="shared" si="327"/>
        <v>0</v>
      </c>
      <c r="TG31" t="str">
        <f t="shared" si="328"/>
        <v>0</v>
      </c>
      <c r="TH31" t="str">
        <f t="shared" si="329"/>
        <v>0</v>
      </c>
      <c r="TI31" t="str">
        <f t="shared" si="330"/>
        <v>0</v>
      </c>
      <c r="TJ31" t="str">
        <f t="shared" si="331"/>
        <v>0</v>
      </c>
      <c r="TK31" t="str">
        <f t="shared" si="332"/>
        <v>0</v>
      </c>
      <c r="TL31" t="str">
        <f t="shared" si="333"/>
        <v>0</v>
      </c>
      <c r="TM31" t="str">
        <f t="shared" si="334"/>
        <v>0</v>
      </c>
      <c r="TN31" t="str">
        <f t="shared" si="335"/>
        <v>0</v>
      </c>
      <c r="TO31" t="str">
        <f t="shared" si="336"/>
        <v>0</v>
      </c>
      <c r="TP31" t="str">
        <f t="shared" si="337"/>
        <v>0</v>
      </c>
      <c r="TQ31" t="str">
        <f t="shared" si="338"/>
        <v>0</v>
      </c>
      <c r="TR31" t="str">
        <f t="shared" si="339"/>
        <v>0</v>
      </c>
      <c r="TS31" t="str">
        <f t="shared" si="340"/>
        <v>0</v>
      </c>
      <c r="TT31" t="str">
        <f t="shared" si="341"/>
        <v>0</v>
      </c>
      <c r="TU31" t="str">
        <f t="shared" si="342"/>
        <v>0</v>
      </c>
      <c r="TV31" t="str">
        <f t="shared" si="343"/>
        <v>0</v>
      </c>
      <c r="TW31" t="str">
        <f t="shared" si="344"/>
        <v>0</v>
      </c>
      <c r="TX31" t="str">
        <f t="shared" si="345"/>
        <v>0</v>
      </c>
      <c r="TY31" t="str">
        <f t="shared" si="346"/>
        <v>0</v>
      </c>
      <c r="TZ31" t="str">
        <f t="shared" si="347"/>
        <v>0</v>
      </c>
      <c r="UA31" t="str">
        <f t="shared" si="348"/>
        <v>0</v>
      </c>
      <c r="UB31" t="str">
        <f t="shared" si="349"/>
        <v>0</v>
      </c>
      <c r="UC31" t="str">
        <f t="shared" si="350"/>
        <v>0</v>
      </c>
      <c r="UD31" t="str">
        <f t="shared" si="351"/>
        <v>0</v>
      </c>
      <c r="UE31" t="str">
        <f t="shared" si="352"/>
        <v>0</v>
      </c>
      <c r="UF31" t="str">
        <f t="shared" si="353"/>
        <v>0</v>
      </c>
      <c r="UG31" t="str">
        <f t="shared" si="354"/>
        <v>0</v>
      </c>
      <c r="UH31" t="str">
        <f t="shared" si="355"/>
        <v>0</v>
      </c>
      <c r="UI31" t="str">
        <f t="shared" si="356"/>
        <v>0</v>
      </c>
      <c r="UJ31" t="str">
        <f t="shared" si="357"/>
        <v>0</v>
      </c>
      <c r="UK31" t="str">
        <f t="shared" si="358"/>
        <v>0</v>
      </c>
      <c r="UL31" t="str">
        <f t="shared" si="359"/>
        <v>0</v>
      </c>
      <c r="UM31" t="str">
        <f t="shared" si="360"/>
        <v>0</v>
      </c>
      <c r="UN31" t="str">
        <f t="shared" si="361"/>
        <v>0</v>
      </c>
      <c r="UO31" t="str">
        <f t="shared" si="362"/>
        <v>0</v>
      </c>
      <c r="UP31" t="str">
        <f t="shared" si="363"/>
        <v>0</v>
      </c>
      <c r="UQ31" t="str">
        <f t="shared" si="364"/>
        <v>0</v>
      </c>
      <c r="UR31" t="str">
        <f t="shared" si="365"/>
        <v>0</v>
      </c>
      <c r="US31" t="str">
        <f t="shared" si="366"/>
        <v>0</v>
      </c>
      <c r="UT31" t="str">
        <f t="shared" si="367"/>
        <v>0</v>
      </c>
      <c r="UU31" t="str">
        <f t="shared" si="368"/>
        <v>0</v>
      </c>
      <c r="UV31" t="str">
        <f t="shared" si="369"/>
        <v>0</v>
      </c>
      <c r="UW31" t="str">
        <f t="shared" si="370"/>
        <v>0</v>
      </c>
      <c r="UX31" t="str">
        <f t="shared" si="371"/>
        <v>0</v>
      </c>
      <c r="UY31" t="str">
        <f t="shared" si="372"/>
        <v>0</v>
      </c>
      <c r="UZ31" t="str">
        <f t="shared" si="373"/>
        <v>0</v>
      </c>
      <c r="VA31" t="str">
        <f t="shared" si="374"/>
        <v>0</v>
      </c>
      <c r="VB31" t="str">
        <f t="shared" si="375"/>
        <v>0</v>
      </c>
      <c r="VC31" t="str">
        <f t="shared" si="376"/>
        <v>0</v>
      </c>
      <c r="VD31" t="str">
        <f t="shared" si="377"/>
        <v>0</v>
      </c>
      <c r="VE31" t="str">
        <f t="shared" si="378"/>
        <v>0</v>
      </c>
      <c r="VF31" t="str">
        <f t="shared" si="379"/>
        <v>0</v>
      </c>
      <c r="VG31" t="str">
        <f t="shared" si="380"/>
        <v>0</v>
      </c>
      <c r="VH31" t="str">
        <f t="shared" si="381"/>
        <v>0</v>
      </c>
      <c r="VI31" t="str">
        <f t="shared" si="382"/>
        <v>0</v>
      </c>
      <c r="VJ31" t="str">
        <f t="shared" si="383"/>
        <v>0</v>
      </c>
      <c r="VK31" t="str">
        <f t="shared" si="384"/>
        <v>0</v>
      </c>
      <c r="VL31" t="str">
        <f t="shared" si="385"/>
        <v>0</v>
      </c>
      <c r="VM31" t="str">
        <f t="shared" si="386"/>
        <v>0</v>
      </c>
      <c r="VN31" t="str">
        <f t="shared" si="387"/>
        <v>0</v>
      </c>
      <c r="VO31" t="str">
        <f t="shared" si="388"/>
        <v>0</v>
      </c>
      <c r="VQ31" s="4">
        <f t="shared" si="389"/>
        <v>-5.7899999999999991</v>
      </c>
      <c r="VR31" s="4">
        <f t="shared" si="390"/>
        <v>3.76</v>
      </c>
      <c r="VS31" s="4">
        <f t="shared" si="391"/>
        <v>10.16</v>
      </c>
      <c r="VT31" s="4">
        <f t="shared" si="392"/>
        <v>0</v>
      </c>
      <c r="VV31" s="4">
        <f t="shared" si="393"/>
        <v>8.1300000000000008</v>
      </c>
      <c r="VY31">
        <f t="shared" si="394"/>
        <v>-4.99</v>
      </c>
      <c r="VZ31">
        <f t="shared" si="395"/>
        <v>10.220000000000001</v>
      </c>
      <c r="WA31">
        <f t="shared" si="396"/>
        <v>-6.16</v>
      </c>
      <c r="WB31">
        <f t="shared" si="397"/>
        <v>0.16</v>
      </c>
      <c r="WC31">
        <f t="shared" si="398"/>
        <v>7.3</v>
      </c>
      <c r="WD31">
        <f t="shared" si="399"/>
        <v>4.57</v>
      </c>
      <c r="WE31">
        <f t="shared" si="400"/>
        <v>2.33</v>
      </c>
      <c r="WF31">
        <f t="shared" si="401"/>
        <v>1.43</v>
      </c>
      <c r="WG31">
        <f t="shared" si="402"/>
        <v>-9.43</v>
      </c>
      <c r="WH31">
        <f t="shared" si="403"/>
        <v>0</v>
      </c>
      <c r="WI31">
        <f t="shared" si="404"/>
        <v>2.7</v>
      </c>
      <c r="WJ31">
        <f t="shared" si="405"/>
        <v>0</v>
      </c>
      <c r="WK31">
        <f t="shared" si="406"/>
        <v>0</v>
      </c>
      <c r="WL31">
        <f t="shared" si="407"/>
        <v>0</v>
      </c>
      <c r="WM31">
        <f t="shared" si="408"/>
        <v>0</v>
      </c>
      <c r="WN31">
        <f t="shared" si="409"/>
        <v>0</v>
      </c>
      <c r="WO31">
        <f t="shared" si="410"/>
        <v>0</v>
      </c>
      <c r="WP31">
        <f t="shared" si="411"/>
        <v>0</v>
      </c>
      <c r="WQ31">
        <f t="shared" si="412"/>
        <v>0</v>
      </c>
      <c r="WR31">
        <f t="shared" si="413"/>
        <v>0</v>
      </c>
      <c r="WS31">
        <f t="shared" si="414"/>
        <v>0</v>
      </c>
      <c r="WT31">
        <f t="shared" si="415"/>
        <v>0</v>
      </c>
      <c r="WU31">
        <f t="shared" si="416"/>
        <v>0</v>
      </c>
      <c r="WV31">
        <f t="shared" si="417"/>
        <v>0</v>
      </c>
      <c r="WW31">
        <f t="shared" si="418"/>
        <v>0</v>
      </c>
      <c r="WX31">
        <f t="shared" si="419"/>
        <v>0</v>
      </c>
      <c r="WY31">
        <f t="shared" si="420"/>
        <v>0</v>
      </c>
      <c r="WZ31">
        <f t="shared" si="421"/>
        <v>0</v>
      </c>
      <c r="XA31">
        <f t="shared" si="422"/>
        <v>0</v>
      </c>
      <c r="XB31">
        <f t="shared" si="423"/>
        <v>0</v>
      </c>
      <c r="XC31">
        <f t="shared" si="424"/>
        <v>0</v>
      </c>
      <c r="XD31">
        <f t="shared" si="425"/>
        <v>0</v>
      </c>
      <c r="XE31">
        <f t="shared" si="426"/>
        <v>0</v>
      </c>
      <c r="XF31">
        <f t="shared" si="427"/>
        <v>0</v>
      </c>
      <c r="XG31">
        <f t="shared" si="428"/>
        <v>0</v>
      </c>
      <c r="XH31">
        <f t="shared" si="429"/>
        <v>0</v>
      </c>
      <c r="XI31">
        <f t="shared" si="430"/>
        <v>0</v>
      </c>
      <c r="XJ31">
        <f t="shared" si="431"/>
        <v>0</v>
      </c>
      <c r="XK31">
        <f t="shared" si="432"/>
        <v>0</v>
      </c>
      <c r="XL31">
        <f t="shared" si="433"/>
        <v>0</v>
      </c>
      <c r="XM31">
        <f t="shared" si="434"/>
        <v>0</v>
      </c>
      <c r="XN31">
        <f t="shared" si="435"/>
        <v>0</v>
      </c>
      <c r="XO31">
        <f t="shared" si="436"/>
        <v>0</v>
      </c>
      <c r="XP31">
        <f t="shared" si="437"/>
        <v>0</v>
      </c>
      <c r="XQ31">
        <f t="shared" si="438"/>
        <v>0</v>
      </c>
      <c r="XR31">
        <f t="shared" si="439"/>
        <v>0</v>
      </c>
      <c r="XS31">
        <f t="shared" si="440"/>
        <v>0</v>
      </c>
      <c r="XT31">
        <f t="shared" si="441"/>
        <v>0</v>
      </c>
      <c r="XU31">
        <f t="shared" si="442"/>
        <v>0</v>
      </c>
      <c r="XV31">
        <f t="shared" si="443"/>
        <v>0</v>
      </c>
      <c r="XW31">
        <f t="shared" si="444"/>
        <v>0</v>
      </c>
      <c r="XX31">
        <f t="shared" si="445"/>
        <v>0</v>
      </c>
      <c r="XY31">
        <f t="shared" si="446"/>
        <v>0</v>
      </c>
      <c r="XZ31">
        <f t="shared" si="447"/>
        <v>0</v>
      </c>
      <c r="YA31">
        <f t="shared" si="448"/>
        <v>0</v>
      </c>
      <c r="YB31">
        <f t="shared" si="449"/>
        <v>0</v>
      </c>
      <c r="YC31">
        <f t="shared" si="450"/>
        <v>0</v>
      </c>
      <c r="YD31">
        <f t="shared" si="451"/>
        <v>0</v>
      </c>
      <c r="YE31">
        <f t="shared" si="452"/>
        <v>0</v>
      </c>
      <c r="YF31">
        <f t="shared" si="453"/>
        <v>0</v>
      </c>
      <c r="YG31">
        <f t="shared" si="454"/>
        <v>0</v>
      </c>
      <c r="YH31">
        <f t="shared" si="455"/>
        <v>0</v>
      </c>
      <c r="YI31">
        <f t="shared" si="456"/>
        <v>0</v>
      </c>
      <c r="YJ31">
        <f t="shared" si="457"/>
        <v>0</v>
      </c>
      <c r="YK31">
        <f t="shared" si="458"/>
        <v>0</v>
      </c>
      <c r="YL31">
        <f t="shared" si="459"/>
        <v>0</v>
      </c>
      <c r="YM31">
        <f t="shared" si="460"/>
        <v>0</v>
      </c>
      <c r="YN31">
        <f t="shared" si="461"/>
        <v>0</v>
      </c>
      <c r="YO31">
        <f t="shared" si="462"/>
        <v>0</v>
      </c>
      <c r="YP31">
        <f t="shared" si="463"/>
        <v>0</v>
      </c>
      <c r="YQ31">
        <f t="shared" si="464"/>
        <v>0</v>
      </c>
      <c r="YR31">
        <f t="shared" si="465"/>
        <v>0</v>
      </c>
      <c r="YS31">
        <f t="shared" si="466"/>
        <v>0</v>
      </c>
      <c r="YT31">
        <f t="shared" si="467"/>
        <v>0</v>
      </c>
      <c r="YU31">
        <f t="shared" si="468"/>
        <v>0</v>
      </c>
      <c r="YV31">
        <f t="shared" si="469"/>
        <v>0</v>
      </c>
      <c r="YW31">
        <f t="shared" si="470"/>
        <v>0</v>
      </c>
      <c r="YX31">
        <f t="shared" si="471"/>
        <v>0</v>
      </c>
      <c r="YY31">
        <f t="shared" si="472"/>
        <v>0</v>
      </c>
      <c r="YZ31">
        <f t="shared" si="473"/>
        <v>0</v>
      </c>
      <c r="ZA31">
        <f t="shared" si="474"/>
        <v>0</v>
      </c>
      <c r="ZB31">
        <f t="shared" si="475"/>
        <v>0</v>
      </c>
      <c r="ZC31">
        <f t="shared" si="476"/>
        <v>0</v>
      </c>
      <c r="ZD31">
        <f t="shared" si="477"/>
        <v>0</v>
      </c>
      <c r="ZE31">
        <f t="shared" si="478"/>
        <v>0</v>
      </c>
      <c r="ZG31" s="4">
        <f t="shared" si="479"/>
        <v>304</v>
      </c>
      <c r="ZH31" s="4">
        <f t="shared" si="480"/>
        <v>153</v>
      </c>
      <c r="ZI31" s="4">
        <f t="shared" si="481"/>
        <v>198</v>
      </c>
      <c r="ZJ31" s="4">
        <f t="shared" si="482"/>
        <v>0</v>
      </c>
      <c r="ZL31" s="4">
        <f t="shared" si="483"/>
        <v>655</v>
      </c>
      <c r="ZO31">
        <f t="shared" si="484"/>
        <v>40</v>
      </c>
      <c r="ZP31">
        <f t="shared" si="485"/>
        <v>25</v>
      </c>
      <c r="ZQ31">
        <f t="shared" si="486"/>
        <v>66</v>
      </c>
      <c r="ZR31">
        <f t="shared" si="487"/>
        <v>61</v>
      </c>
      <c r="ZS31">
        <f t="shared" si="488"/>
        <v>51</v>
      </c>
      <c r="ZT31">
        <f t="shared" si="489"/>
        <v>75</v>
      </c>
      <c r="ZU31">
        <f t="shared" si="490"/>
        <v>74</v>
      </c>
      <c r="ZV31">
        <f t="shared" si="491"/>
        <v>79</v>
      </c>
      <c r="ZW31">
        <f t="shared" si="492"/>
        <v>98</v>
      </c>
      <c r="ZX31">
        <f t="shared" si="493"/>
        <v>0</v>
      </c>
      <c r="ZY31">
        <f t="shared" si="494"/>
        <v>86</v>
      </c>
      <c r="ZZ31">
        <f t="shared" si="495"/>
        <v>0</v>
      </c>
      <c r="AAA31">
        <f t="shared" si="496"/>
        <v>0</v>
      </c>
      <c r="AAB31">
        <f t="shared" si="497"/>
        <v>0</v>
      </c>
      <c r="AAC31">
        <f t="shared" si="498"/>
        <v>0</v>
      </c>
      <c r="AAD31">
        <f t="shared" si="499"/>
        <v>0</v>
      </c>
      <c r="AAE31">
        <f t="shared" si="500"/>
        <v>0</v>
      </c>
      <c r="AAF31">
        <f t="shared" si="501"/>
        <v>0</v>
      </c>
      <c r="AAG31">
        <f t="shared" si="502"/>
        <v>0</v>
      </c>
      <c r="AAH31">
        <f t="shared" si="503"/>
        <v>0</v>
      </c>
      <c r="AAI31">
        <f t="shared" si="504"/>
        <v>0</v>
      </c>
      <c r="AAJ31">
        <f t="shared" si="505"/>
        <v>0</v>
      </c>
      <c r="AAK31">
        <f t="shared" si="506"/>
        <v>0</v>
      </c>
      <c r="AAL31">
        <f t="shared" si="507"/>
        <v>0</v>
      </c>
      <c r="AAM31">
        <f t="shared" si="508"/>
        <v>0</v>
      </c>
      <c r="AAN31">
        <f t="shared" si="509"/>
        <v>0</v>
      </c>
      <c r="AAO31">
        <f t="shared" si="510"/>
        <v>0</v>
      </c>
      <c r="AAP31">
        <f t="shared" si="511"/>
        <v>0</v>
      </c>
      <c r="AAQ31">
        <f t="shared" si="512"/>
        <v>0</v>
      </c>
      <c r="AAR31">
        <f t="shared" si="513"/>
        <v>0</v>
      </c>
      <c r="AAS31">
        <f t="shared" si="514"/>
        <v>0</v>
      </c>
      <c r="AAT31">
        <f t="shared" si="515"/>
        <v>0</v>
      </c>
      <c r="AAU31">
        <f t="shared" si="516"/>
        <v>0</v>
      </c>
      <c r="AAV31">
        <f t="shared" si="517"/>
        <v>0</v>
      </c>
      <c r="AAW31">
        <f t="shared" si="518"/>
        <v>0</v>
      </c>
      <c r="AAX31">
        <f t="shared" si="519"/>
        <v>0</v>
      </c>
      <c r="AAY31">
        <f t="shared" si="520"/>
        <v>0</v>
      </c>
      <c r="AAZ31">
        <f t="shared" si="521"/>
        <v>0</v>
      </c>
      <c r="ABA31">
        <f t="shared" si="522"/>
        <v>0</v>
      </c>
      <c r="ABB31">
        <f t="shared" si="523"/>
        <v>0</v>
      </c>
      <c r="ABC31">
        <f t="shared" si="524"/>
        <v>0</v>
      </c>
      <c r="ABD31">
        <f t="shared" si="525"/>
        <v>0</v>
      </c>
      <c r="ABE31">
        <f t="shared" si="526"/>
        <v>0</v>
      </c>
      <c r="ABF31">
        <f t="shared" si="527"/>
        <v>0</v>
      </c>
      <c r="ABG31">
        <f t="shared" si="528"/>
        <v>0</v>
      </c>
      <c r="ABH31">
        <f t="shared" si="529"/>
        <v>0</v>
      </c>
      <c r="ABI31">
        <f t="shared" si="530"/>
        <v>0</v>
      </c>
      <c r="ABJ31">
        <f t="shared" si="531"/>
        <v>0</v>
      </c>
      <c r="ABK31">
        <f t="shared" si="532"/>
        <v>0</v>
      </c>
      <c r="ABL31">
        <f t="shared" si="533"/>
        <v>0</v>
      </c>
      <c r="ABM31">
        <f t="shared" si="534"/>
        <v>0</v>
      </c>
      <c r="ABN31">
        <f t="shared" si="535"/>
        <v>0</v>
      </c>
      <c r="ABO31">
        <f t="shared" si="536"/>
        <v>0</v>
      </c>
      <c r="ABP31">
        <f t="shared" si="537"/>
        <v>0</v>
      </c>
      <c r="ABQ31">
        <f t="shared" si="538"/>
        <v>0</v>
      </c>
      <c r="ABR31">
        <f t="shared" si="539"/>
        <v>0</v>
      </c>
      <c r="ABS31">
        <f t="shared" si="540"/>
        <v>0</v>
      </c>
      <c r="ABT31">
        <f t="shared" si="541"/>
        <v>0</v>
      </c>
      <c r="ABU31">
        <f t="shared" si="542"/>
        <v>0</v>
      </c>
      <c r="ABV31">
        <f t="shared" si="543"/>
        <v>0</v>
      </c>
      <c r="ABW31">
        <f t="shared" si="544"/>
        <v>0</v>
      </c>
      <c r="ABX31">
        <f t="shared" si="545"/>
        <v>0</v>
      </c>
      <c r="ABY31">
        <f t="shared" si="546"/>
        <v>0</v>
      </c>
      <c r="ABZ31">
        <f t="shared" si="547"/>
        <v>0</v>
      </c>
      <c r="ACA31">
        <f t="shared" si="548"/>
        <v>0</v>
      </c>
      <c r="ACB31">
        <f t="shared" si="549"/>
        <v>0</v>
      </c>
      <c r="ACC31">
        <f t="shared" si="550"/>
        <v>0</v>
      </c>
      <c r="ACD31">
        <f t="shared" si="551"/>
        <v>0</v>
      </c>
      <c r="ACE31">
        <f t="shared" si="552"/>
        <v>0</v>
      </c>
      <c r="ACF31">
        <f t="shared" si="553"/>
        <v>0</v>
      </c>
      <c r="ACG31">
        <f t="shared" si="554"/>
        <v>0</v>
      </c>
      <c r="ACH31">
        <f t="shared" si="555"/>
        <v>0</v>
      </c>
      <c r="ACI31">
        <f t="shared" si="556"/>
        <v>0</v>
      </c>
      <c r="ACJ31">
        <f t="shared" si="557"/>
        <v>0</v>
      </c>
      <c r="ACK31">
        <f t="shared" si="558"/>
        <v>0</v>
      </c>
      <c r="ACL31">
        <f t="shared" si="559"/>
        <v>0</v>
      </c>
      <c r="ACM31">
        <f t="shared" si="560"/>
        <v>0</v>
      </c>
      <c r="ACN31">
        <f t="shared" si="561"/>
        <v>0</v>
      </c>
      <c r="ACO31">
        <f t="shared" si="562"/>
        <v>0</v>
      </c>
      <c r="ACP31">
        <f t="shared" si="563"/>
        <v>0</v>
      </c>
      <c r="ACQ31">
        <f t="shared" si="564"/>
        <v>0</v>
      </c>
      <c r="ACR31">
        <f t="shared" si="565"/>
        <v>0</v>
      </c>
      <c r="ACS31">
        <f t="shared" si="566"/>
        <v>0</v>
      </c>
      <c r="ACT31">
        <f t="shared" si="567"/>
        <v>0</v>
      </c>
      <c r="ACU31">
        <f t="shared" si="568"/>
        <v>0</v>
      </c>
      <c r="ACW31" s="4">
        <f t="shared" si="569"/>
        <v>490.6</v>
      </c>
      <c r="ACX31" s="4">
        <f t="shared" si="570"/>
        <v>50.199999999999996</v>
      </c>
      <c r="ACY31" s="4">
        <f t="shared" si="571"/>
        <v>228.9</v>
      </c>
      <c r="ACZ31" s="4">
        <f t="shared" si="572"/>
        <v>0</v>
      </c>
      <c r="ADA31" s="88">
        <f t="shared" si="573"/>
        <v>5.0099900199501395</v>
      </c>
      <c r="ADB31" s="4">
        <f t="shared" si="574"/>
        <v>769.7</v>
      </c>
      <c r="ADC31" s="5">
        <f t="shared" si="575"/>
        <v>9.9055539976318343</v>
      </c>
      <c r="ADD31" s="5">
        <f t="shared" si="576"/>
        <v>8.7349871207689826</v>
      </c>
      <c r="ADE31">
        <f t="shared" si="577"/>
        <v>146.5</v>
      </c>
      <c r="ADF31">
        <f t="shared" si="578"/>
        <v>88.9</v>
      </c>
      <c r="ADG31">
        <f t="shared" si="579"/>
        <v>88.7</v>
      </c>
      <c r="ADH31">
        <f t="shared" si="580"/>
        <v>38.700000000000003</v>
      </c>
      <c r="ADI31">
        <f t="shared" si="581"/>
        <v>70.400000000000006</v>
      </c>
      <c r="ADJ31">
        <f t="shared" si="582"/>
        <v>65.900000000000006</v>
      </c>
      <c r="ADK31">
        <f t="shared" si="583"/>
        <v>44.3</v>
      </c>
      <c r="ADL31">
        <f t="shared" si="584"/>
        <v>5.9</v>
      </c>
      <c r="ADM31">
        <f t="shared" si="585"/>
        <v>100.6</v>
      </c>
      <c r="ADN31">
        <f t="shared" si="586"/>
        <v>0</v>
      </c>
      <c r="ADO31">
        <f t="shared" si="587"/>
        <v>119.8</v>
      </c>
      <c r="ADP31">
        <f t="shared" si="588"/>
        <v>0</v>
      </c>
      <c r="ADQ31">
        <f t="shared" si="589"/>
        <v>0</v>
      </c>
      <c r="ADR31">
        <f t="shared" si="590"/>
        <v>0</v>
      </c>
      <c r="ADS31">
        <f t="shared" si="591"/>
        <v>0</v>
      </c>
      <c r="ADT31">
        <f t="shared" si="592"/>
        <v>0</v>
      </c>
      <c r="ADU31">
        <f t="shared" si="593"/>
        <v>0</v>
      </c>
      <c r="ADV31">
        <f t="shared" si="594"/>
        <v>0</v>
      </c>
      <c r="ADW31">
        <f t="shared" si="595"/>
        <v>0</v>
      </c>
      <c r="ADX31">
        <f t="shared" si="596"/>
        <v>0</v>
      </c>
      <c r="ADY31">
        <f t="shared" si="597"/>
        <v>0</v>
      </c>
      <c r="ADZ31">
        <f t="shared" si="598"/>
        <v>0</v>
      </c>
      <c r="AEA31">
        <f t="shared" si="599"/>
        <v>0</v>
      </c>
      <c r="AEB31">
        <f t="shared" si="600"/>
        <v>0</v>
      </c>
      <c r="AEC31">
        <f t="shared" si="601"/>
        <v>0</v>
      </c>
      <c r="AED31">
        <f t="shared" si="602"/>
        <v>0</v>
      </c>
      <c r="AEE31">
        <f t="shared" si="603"/>
        <v>0</v>
      </c>
      <c r="AEF31">
        <f t="shared" si="604"/>
        <v>0</v>
      </c>
      <c r="AEG31">
        <f t="shared" si="605"/>
        <v>0</v>
      </c>
      <c r="AEH31">
        <f t="shared" si="606"/>
        <v>0</v>
      </c>
      <c r="AEI31">
        <f t="shared" si="607"/>
        <v>0</v>
      </c>
      <c r="AEJ31">
        <f t="shared" si="608"/>
        <v>0</v>
      </c>
      <c r="AEK31">
        <f t="shared" si="609"/>
        <v>0</v>
      </c>
      <c r="AEL31">
        <f t="shared" si="610"/>
        <v>0</v>
      </c>
      <c r="AEM31">
        <f t="shared" si="611"/>
        <v>0</v>
      </c>
      <c r="AEN31">
        <f t="shared" si="612"/>
        <v>0</v>
      </c>
      <c r="AEO31">
        <f t="shared" si="613"/>
        <v>0</v>
      </c>
      <c r="AEP31">
        <f t="shared" si="614"/>
        <v>0</v>
      </c>
      <c r="AEQ31">
        <f t="shared" si="615"/>
        <v>0</v>
      </c>
      <c r="AER31">
        <f t="shared" si="616"/>
        <v>0</v>
      </c>
      <c r="AES31">
        <f t="shared" si="617"/>
        <v>0</v>
      </c>
      <c r="AET31">
        <f t="shared" si="618"/>
        <v>0</v>
      </c>
      <c r="AEU31">
        <f t="shared" si="619"/>
        <v>0</v>
      </c>
      <c r="AEV31">
        <f t="shared" si="620"/>
        <v>0</v>
      </c>
      <c r="AEW31">
        <f t="shared" si="621"/>
        <v>0</v>
      </c>
      <c r="AEX31">
        <f t="shared" si="622"/>
        <v>0</v>
      </c>
      <c r="AEY31">
        <f t="shared" si="623"/>
        <v>0</v>
      </c>
      <c r="AEZ31">
        <f t="shared" si="624"/>
        <v>0</v>
      </c>
      <c r="AFA31">
        <f t="shared" si="625"/>
        <v>0</v>
      </c>
      <c r="AFB31">
        <f t="shared" si="626"/>
        <v>0</v>
      </c>
      <c r="AFC31">
        <f t="shared" si="627"/>
        <v>0</v>
      </c>
      <c r="AFD31">
        <f t="shared" si="628"/>
        <v>0</v>
      </c>
      <c r="AFE31">
        <f t="shared" si="629"/>
        <v>0</v>
      </c>
      <c r="AFF31">
        <f t="shared" si="630"/>
        <v>0</v>
      </c>
      <c r="AFG31">
        <f t="shared" si="631"/>
        <v>0</v>
      </c>
      <c r="AFH31">
        <f t="shared" si="632"/>
        <v>0</v>
      </c>
      <c r="AFI31">
        <f t="shared" si="633"/>
        <v>0</v>
      </c>
      <c r="AFJ31">
        <f t="shared" si="634"/>
        <v>0</v>
      </c>
      <c r="AFK31">
        <f t="shared" si="635"/>
        <v>0</v>
      </c>
      <c r="AFL31">
        <f t="shared" si="636"/>
        <v>0</v>
      </c>
      <c r="AFM31">
        <f t="shared" si="637"/>
        <v>0</v>
      </c>
      <c r="AFN31">
        <f t="shared" si="638"/>
        <v>0</v>
      </c>
      <c r="AFO31">
        <f t="shared" si="639"/>
        <v>0</v>
      </c>
      <c r="AFP31">
        <f t="shared" si="640"/>
        <v>0</v>
      </c>
      <c r="AFQ31">
        <f t="shared" si="641"/>
        <v>0</v>
      </c>
      <c r="AFR31">
        <f t="shared" si="642"/>
        <v>0</v>
      </c>
      <c r="AFS31">
        <f t="shared" si="643"/>
        <v>0</v>
      </c>
      <c r="AFT31">
        <f t="shared" si="644"/>
        <v>0</v>
      </c>
      <c r="AFU31">
        <f t="shared" si="645"/>
        <v>0</v>
      </c>
      <c r="AFV31">
        <f t="shared" si="646"/>
        <v>0</v>
      </c>
      <c r="AFW31">
        <f t="shared" si="647"/>
        <v>0</v>
      </c>
      <c r="AFX31">
        <f t="shared" si="648"/>
        <v>0</v>
      </c>
      <c r="AFY31">
        <f t="shared" si="649"/>
        <v>0</v>
      </c>
      <c r="AFZ31">
        <f t="shared" si="650"/>
        <v>0</v>
      </c>
      <c r="AGA31">
        <f t="shared" si="651"/>
        <v>0</v>
      </c>
      <c r="AGB31">
        <f t="shared" si="652"/>
        <v>0</v>
      </c>
      <c r="AGC31">
        <f t="shared" si="653"/>
        <v>0</v>
      </c>
      <c r="AGD31">
        <f t="shared" si="654"/>
        <v>0</v>
      </c>
      <c r="AGE31">
        <f t="shared" si="655"/>
        <v>0</v>
      </c>
      <c r="AGF31">
        <f t="shared" si="656"/>
        <v>0</v>
      </c>
      <c r="AGG31">
        <f t="shared" si="657"/>
        <v>0</v>
      </c>
      <c r="AGH31">
        <f t="shared" si="658"/>
        <v>0</v>
      </c>
      <c r="AGI31">
        <f t="shared" si="659"/>
        <v>0</v>
      </c>
      <c r="AGJ31">
        <f t="shared" si="660"/>
        <v>0</v>
      </c>
      <c r="AGK31">
        <f t="shared" si="661"/>
        <v>0</v>
      </c>
      <c r="AGM31" s="88">
        <f t="shared" si="662"/>
        <v>57</v>
      </c>
      <c r="AGN31" s="88">
        <v>57</v>
      </c>
      <c r="AGO31">
        <v>7</v>
      </c>
      <c r="AGP31">
        <f t="shared" si="663"/>
        <v>7</v>
      </c>
      <c r="AGQ31">
        <f t="shared" si="664"/>
        <v>7</v>
      </c>
      <c r="AGR31">
        <f t="shared" si="665"/>
        <v>7</v>
      </c>
      <c r="AGS31">
        <f t="shared" si="666"/>
        <v>10</v>
      </c>
      <c r="AGT31">
        <f t="shared" si="667"/>
        <v>10</v>
      </c>
      <c r="AGU31">
        <f t="shared" si="668"/>
        <v>7</v>
      </c>
      <c r="AGV31">
        <f t="shared" si="669"/>
        <v>4</v>
      </c>
      <c r="AGW31">
        <f t="shared" si="670"/>
        <v>10</v>
      </c>
      <c r="AGX31">
        <f t="shared" si="671"/>
        <v>7</v>
      </c>
      <c r="AGY31">
        <f t="shared" si="672"/>
        <v>0</v>
      </c>
      <c r="AGZ31">
        <f t="shared" si="673"/>
        <v>10</v>
      </c>
      <c r="AHA31">
        <f t="shared" si="674"/>
        <v>0</v>
      </c>
      <c r="AHB31">
        <f t="shared" si="675"/>
        <v>0</v>
      </c>
      <c r="AHC31">
        <f t="shared" si="676"/>
        <v>0</v>
      </c>
      <c r="AHD31">
        <f t="shared" si="677"/>
        <v>0</v>
      </c>
      <c r="AHE31">
        <f t="shared" si="678"/>
        <v>0</v>
      </c>
      <c r="AHF31">
        <f t="shared" si="679"/>
        <v>0</v>
      </c>
      <c r="AHG31">
        <f t="shared" si="680"/>
        <v>0</v>
      </c>
      <c r="AHH31">
        <f t="shared" si="681"/>
        <v>0</v>
      </c>
      <c r="AHI31">
        <f t="shared" si="682"/>
        <v>0</v>
      </c>
      <c r="AHJ31">
        <f t="shared" si="683"/>
        <v>0</v>
      </c>
      <c r="AHK31">
        <f t="shared" si="684"/>
        <v>0</v>
      </c>
      <c r="AHL31">
        <f t="shared" si="685"/>
        <v>0</v>
      </c>
      <c r="AHM31">
        <f t="shared" si="686"/>
        <v>0</v>
      </c>
      <c r="AHN31">
        <f t="shared" si="687"/>
        <v>0</v>
      </c>
      <c r="AHO31">
        <f t="shared" si="688"/>
        <v>0</v>
      </c>
      <c r="AHP31">
        <f t="shared" si="689"/>
        <v>0</v>
      </c>
      <c r="AHQ31">
        <f t="shared" si="690"/>
        <v>0</v>
      </c>
      <c r="AHR31">
        <f t="shared" si="691"/>
        <v>0</v>
      </c>
      <c r="AHS31">
        <f t="shared" si="692"/>
        <v>0</v>
      </c>
      <c r="AHT31">
        <f t="shared" si="693"/>
        <v>0</v>
      </c>
      <c r="AHU31">
        <f t="shared" si="694"/>
        <v>0</v>
      </c>
      <c r="AHV31">
        <f t="shared" si="695"/>
        <v>0</v>
      </c>
      <c r="AHW31">
        <f t="shared" si="696"/>
        <v>0</v>
      </c>
      <c r="AHX31">
        <f t="shared" si="697"/>
        <v>0</v>
      </c>
      <c r="AHY31">
        <f t="shared" si="698"/>
        <v>0</v>
      </c>
      <c r="AHZ31">
        <f t="shared" si="699"/>
        <v>0</v>
      </c>
      <c r="AIA31">
        <f t="shared" si="700"/>
        <v>0</v>
      </c>
      <c r="AIB31">
        <f t="shared" si="701"/>
        <v>0</v>
      </c>
      <c r="AIC31">
        <f t="shared" si="702"/>
        <v>0</v>
      </c>
      <c r="AID31">
        <f t="shared" si="703"/>
        <v>0</v>
      </c>
      <c r="AIE31">
        <f t="shared" si="704"/>
        <v>0</v>
      </c>
      <c r="AIF31">
        <f t="shared" si="705"/>
        <v>0</v>
      </c>
      <c r="AIG31">
        <f t="shared" si="706"/>
        <v>0</v>
      </c>
      <c r="AIH31">
        <f t="shared" si="707"/>
        <v>0</v>
      </c>
      <c r="AII31">
        <f t="shared" si="708"/>
        <v>0</v>
      </c>
      <c r="AIJ31">
        <f t="shared" si="709"/>
        <v>0</v>
      </c>
      <c r="AIK31">
        <f t="shared" si="710"/>
        <v>0</v>
      </c>
      <c r="AIL31">
        <f t="shared" si="711"/>
        <v>0</v>
      </c>
      <c r="AIM31">
        <f t="shared" si="712"/>
        <v>0</v>
      </c>
      <c r="AIN31">
        <f t="shared" si="713"/>
        <v>0</v>
      </c>
      <c r="AIO31">
        <f t="shared" si="714"/>
        <v>0</v>
      </c>
      <c r="AIP31">
        <f t="shared" si="715"/>
        <v>0</v>
      </c>
      <c r="AIQ31">
        <f t="shared" si="716"/>
        <v>0</v>
      </c>
      <c r="AIR31">
        <f t="shared" si="717"/>
        <v>0</v>
      </c>
      <c r="AIS31">
        <f t="shared" si="718"/>
        <v>0</v>
      </c>
      <c r="AIT31">
        <f t="shared" si="719"/>
        <v>0</v>
      </c>
      <c r="AIU31">
        <f t="shared" si="720"/>
        <v>0</v>
      </c>
      <c r="AIV31">
        <f t="shared" si="721"/>
        <v>0</v>
      </c>
      <c r="AIW31">
        <f t="shared" si="722"/>
        <v>0</v>
      </c>
      <c r="AIX31">
        <f t="shared" si="723"/>
        <v>0</v>
      </c>
      <c r="AIY31">
        <f t="shared" si="724"/>
        <v>0</v>
      </c>
      <c r="AIZ31">
        <f t="shared" si="725"/>
        <v>0</v>
      </c>
      <c r="AJA31">
        <f t="shared" si="726"/>
        <v>0</v>
      </c>
      <c r="AJB31">
        <f t="shared" si="727"/>
        <v>0</v>
      </c>
      <c r="AJC31">
        <f t="shared" si="728"/>
        <v>0</v>
      </c>
      <c r="AJD31">
        <f t="shared" si="729"/>
        <v>0</v>
      </c>
      <c r="AJE31">
        <f t="shared" si="730"/>
        <v>0</v>
      </c>
      <c r="AJF31">
        <f t="shared" si="731"/>
        <v>0</v>
      </c>
      <c r="AJG31">
        <f t="shared" si="732"/>
        <v>0</v>
      </c>
      <c r="AJH31">
        <f t="shared" si="733"/>
        <v>0</v>
      </c>
      <c r="AJI31">
        <f t="shared" si="734"/>
        <v>0</v>
      </c>
      <c r="AJJ31">
        <f t="shared" si="735"/>
        <v>0</v>
      </c>
      <c r="AJK31">
        <f t="shared" si="736"/>
        <v>0</v>
      </c>
      <c r="AJL31">
        <f t="shared" si="737"/>
        <v>0</v>
      </c>
      <c r="AJM31">
        <f t="shared" si="738"/>
        <v>0</v>
      </c>
      <c r="AJN31">
        <f t="shared" si="739"/>
        <v>0</v>
      </c>
      <c r="AJO31">
        <f t="shared" si="740"/>
        <v>0</v>
      </c>
      <c r="AJP31">
        <f t="shared" si="741"/>
        <v>0</v>
      </c>
      <c r="AJQ31">
        <f t="shared" si="742"/>
        <v>0</v>
      </c>
      <c r="AJR31">
        <f t="shared" si="743"/>
        <v>0</v>
      </c>
      <c r="AJS31">
        <f t="shared" si="744"/>
        <v>0</v>
      </c>
      <c r="AJT31">
        <f t="shared" si="745"/>
        <v>0</v>
      </c>
      <c r="AJU31">
        <f t="shared" si="746"/>
        <v>0</v>
      </c>
      <c r="AJV31">
        <f t="shared" si="747"/>
        <v>0</v>
      </c>
      <c r="AJX31">
        <v>39</v>
      </c>
      <c r="AJY31">
        <v>1</v>
      </c>
      <c r="AJZ31">
        <v>1</v>
      </c>
      <c r="AKA31">
        <f t="shared" si="748"/>
        <v>2</v>
      </c>
      <c r="AKB31">
        <f t="shared" si="749"/>
        <v>1</v>
      </c>
      <c r="AKC31">
        <f t="shared" si="750"/>
        <v>2</v>
      </c>
      <c r="AKD31">
        <f t="shared" si="751"/>
        <v>4</v>
      </c>
      <c r="AKE31">
        <f t="shared" si="752"/>
        <v>4</v>
      </c>
      <c r="AKF31">
        <f t="shared" si="753"/>
        <v>2</v>
      </c>
      <c r="AKG31">
        <f t="shared" si="754"/>
        <v>0</v>
      </c>
      <c r="AKH31">
        <f t="shared" si="755"/>
        <v>1</v>
      </c>
      <c r="AKI31">
        <f t="shared" si="756"/>
        <v>0</v>
      </c>
      <c r="AKJ31">
        <f t="shared" si="757"/>
        <v>0</v>
      </c>
      <c r="AKK31">
        <f t="shared" si="758"/>
        <v>0</v>
      </c>
      <c r="AKL31">
        <f t="shared" si="759"/>
        <v>0</v>
      </c>
      <c r="AKM31">
        <f t="shared" si="760"/>
        <v>0</v>
      </c>
      <c r="AKN31">
        <f t="shared" si="761"/>
        <v>0</v>
      </c>
      <c r="AKO31">
        <f t="shared" si="762"/>
        <v>0</v>
      </c>
      <c r="AKP31">
        <f t="shared" si="763"/>
        <v>0</v>
      </c>
      <c r="AKQ31">
        <f t="shared" si="764"/>
        <v>0</v>
      </c>
      <c r="AKR31">
        <f t="shared" si="765"/>
        <v>0</v>
      </c>
      <c r="AKS31">
        <f t="shared" si="766"/>
        <v>0</v>
      </c>
      <c r="AKT31">
        <f t="shared" si="767"/>
        <v>0</v>
      </c>
      <c r="AKU31">
        <f t="shared" si="768"/>
        <v>0</v>
      </c>
      <c r="AKV31">
        <f t="shared" si="769"/>
        <v>0</v>
      </c>
      <c r="AKW31">
        <f t="shared" si="770"/>
        <v>0</v>
      </c>
      <c r="AKX31">
        <f t="shared" si="771"/>
        <v>0</v>
      </c>
      <c r="AKY31">
        <f t="shared" si="772"/>
        <v>0</v>
      </c>
      <c r="AKZ31">
        <f t="shared" si="773"/>
        <v>0</v>
      </c>
      <c r="ALA31">
        <f t="shared" si="774"/>
        <v>0</v>
      </c>
      <c r="ALB31">
        <f t="shared" si="775"/>
        <v>0</v>
      </c>
      <c r="ALC31">
        <f t="shared" si="776"/>
        <v>0</v>
      </c>
      <c r="ALD31">
        <f t="shared" si="777"/>
        <v>0</v>
      </c>
      <c r="ALE31">
        <f t="shared" si="778"/>
        <v>0</v>
      </c>
      <c r="ALF31">
        <f t="shared" si="779"/>
        <v>0</v>
      </c>
      <c r="ALG31">
        <f t="shared" si="780"/>
        <v>0</v>
      </c>
      <c r="ALH31">
        <f t="shared" si="781"/>
        <v>0</v>
      </c>
      <c r="ALI31">
        <f t="shared" si="782"/>
        <v>0</v>
      </c>
      <c r="ALJ31">
        <f t="shared" si="783"/>
        <v>0</v>
      </c>
      <c r="ALK31">
        <f t="shared" si="784"/>
        <v>0</v>
      </c>
      <c r="ALL31">
        <f t="shared" si="785"/>
        <v>0</v>
      </c>
      <c r="ALM31">
        <f t="shared" si="786"/>
        <v>0</v>
      </c>
      <c r="ALN31">
        <f t="shared" si="787"/>
        <v>0</v>
      </c>
      <c r="ALO31">
        <f t="shared" si="788"/>
        <v>0</v>
      </c>
      <c r="ALP31">
        <f t="shared" si="789"/>
        <v>0</v>
      </c>
      <c r="ALQ31">
        <f t="shared" si="790"/>
        <v>0</v>
      </c>
      <c r="ALR31">
        <f t="shared" si="791"/>
        <v>0</v>
      </c>
      <c r="ALS31">
        <f t="shared" si="792"/>
        <v>0</v>
      </c>
      <c r="ALT31">
        <f t="shared" si="793"/>
        <v>0</v>
      </c>
      <c r="ALU31">
        <f t="shared" si="794"/>
        <v>0</v>
      </c>
      <c r="ALV31">
        <f t="shared" si="795"/>
        <v>0</v>
      </c>
      <c r="ALW31">
        <f t="shared" si="796"/>
        <v>0</v>
      </c>
      <c r="ALX31">
        <f t="shared" si="797"/>
        <v>0</v>
      </c>
      <c r="ALY31">
        <f t="shared" si="798"/>
        <v>0</v>
      </c>
      <c r="ALZ31">
        <f t="shared" si="799"/>
        <v>0</v>
      </c>
      <c r="AMA31">
        <f t="shared" si="800"/>
        <v>0</v>
      </c>
      <c r="AMB31">
        <f t="shared" si="801"/>
        <v>0</v>
      </c>
      <c r="AMC31">
        <f t="shared" si="802"/>
        <v>0</v>
      </c>
      <c r="AMD31">
        <f t="shared" si="803"/>
        <v>0</v>
      </c>
      <c r="AME31">
        <f t="shared" si="804"/>
        <v>0</v>
      </c>
      <c r="AMF31">
        <f t="shared" si="805"/>
        <v>0</v>
      </c>
      <c r="AMG31">
        <f t="shared" si="806"/>
        <v>0</v>
      </c>
      <c r="AMH31">
        <f t="shared" si="807"/>
        <v>0</v>
      </c>
      <c r="AMI31">
        <f t="shared" si="808"/>
        <v>0</v>
      </c>
      <c r="AMJ31">
        <f t="shared" si="809"/>
        <v>0</v>
      </c>
      <c r="AMK31">
        <f t="shared" si="810"/>
        <v>0</v>
      </c>
      <c r="AML31">
        <f t="shared" si="811"/>
        <v>0</v>
      </c>
      <c r="AMM31">
        <f t="shared" si="812"/>
        <v>0</v>
      </c>
      <c r="AMN31">
        <f t="shared" si="813"/>
        <v>0</v>
      </c>
      <c r="AMO31">
        <f t="shared" si="814"/>
        <v>0</v>
      </c>
      <c r="AMP31">
        <f t="shared" si="815"/>
        <v>0</v>
      </c>
      <c r="AMQ31">
        <f t="shared" si="816"/>
        <v>0</v>
      </c>
      <c r="AMR31">
        <f t="shared" si="817"/>
        <v>0</v>
      </c>
      <c r="AMS31">
        <f t="shared" si="818"/>
        <v>0</v>
      </c>
      <c r="AMT31">
        <f t="shared" si="819"/>
        <v>0</v>
      </c>
      <c r="AMU31">
        <f t="shared" si="820"/>
        <v>0</v>
      </c>
      <c r="AMV31">
        <f t="shared" si="821"/>
        <v>0</v>
      </c>
      <c r="AMW31">
        <f t="shared" si="822"/>
        <v>0</v>
      </c>
      <c r="AMX31">
        <f t="shared" si="823"/>
        <v>0</v>
      </c>
      <c r="AMY31">
        <f t="shared" si="824"/>
        <v>0</v>
      </c>
      <c r="AMZ31">
        <f t="shared" si="825"/>
        <v>0</v>
      </c>
      <c r="ANA31">
        <f t="shared" si="826"/>
        <v>0</v>
      </c>
      <c r="ANB31">
        <f t="shared" si="827"/>
        <v>0</v>
      </c>
      <c r="ANC31">
        <f t="shared" si="828"/>
        <v>0</v>
      </c>
      <c r="AND31">
        <f t="shared" si="829"/>
        <v>0</v>
      </c>
      <c r="ANR31" s="4">
        <v>1853</v>
      </c>
      <c r="ANS31" s="4">
        <f t="shared" si="830"/>
        <v>1853</v>
      </c>
      <c r="ANU31" s="4">
        <v>1721</v>
      </c>
      <c r="ANV31" t="str">
        <f t="shared" si="831"/>
        <v>1773</v>
      </c>
      <c r="ANW31" t="str">
        <f t="shared" si="832"/>
        <v>1779</v>
      </c>
      <c r="ANX31" t="str">
        <f t="shared" si="833"/>
        <v>1804</v>
      </c>
      <c r="ANY31" t="str">
        <f t="shared" si="834"/>
        <v>1789</v>
      </c>
      <c r="ANZ31" t="str">
        <f t="shared" si="835"/>
        <v>1804</v>
      </c>
      <c r="AOA31" t="str">
        <f t="shared" si="836"/>
        <v>1818</v>
      </c>
      <c r="AOB31" t="str">
        <f t="shared" si="837"/>
        <v>1831</v>
      </c>
      <c r="AOC31" t="str">
        <f t="shared" si="838"/>
        <v>1803</v>
      </c>
      <c r="AOD31" t="str">
        <f t="shared" si="839"/>
        <v>1828</v>
      </c>
      <c r="AOE31" t="str">
        <f t="shared" si="840"/>
        <v>1828</v>
      </c>
      <c r="AOF31" t="str">
        <f t="shared" si="841"/>
        <v>1853</v>
      </c>
      <c r="AOG31" t="str">
        <f t="shared" si="842"/>
        <v>1853</v>
      </c>
      <c r="AOH31" t="str">
        <f t="shared" si="843"/>
        <v>1853</v>
      </c>
      <c r="AOI31" t="str">
        <f t="shared" si="844"/>
        <v>1853</v>
      </c>
      <c r="AOJ31" t="str">
        <f t="shared" si="845"/>
        <v>1853</v>
      </c>
      <c r="AOK31" t="str">
        <f t="shared" si="846"/>
        <v>1853</v>
      </c>
      <c r="AOL31" t="str">
        <f t="shared" si="847"/>
        <v>1853</v>
      </c>
      <c r="AOM31" t="str">
        <f t="shared" si="848"/>
        <v>1853</v>
      </c>
      <c r="AON31" t="str">
        <f t="shared" si="849"/>
        <v>1853</v>
      </c>
      <c r="AOO31" t="str">
        <f t="shared" si="850"/>
        <v>1853</v>
      </c>
      <c r="AOP31" t="str">
        <f t="shared" si="851"/>
        <v>1853</v>
      </c>
      <c r="AOQ31" t="str">
        <f t="shared" si="852"/>
        <v>1853</v>
      </c>
      <c r="AOR31" t="str">
        <f t="shared" si="853"/>
        <v>1853</v>
      </c>
      <c r="AOS31" t="str">
        <f t="shared" si="854"/>
        <v>1853</v>
      </c>
      <c r="AOT31" t="str">
        <f t="shared" si="855"/>
        <v>1853</v>
      </c>
      <c r="AOU31" t="str">
        <f t="shared" si="856"/>
        <v>1853</v>
      </c>
      <c r="AOV31" t="str">
        <f t="shared" si="857"/>
        <v>1853</v>
      </c>
      <c r="AOW31" t="str">
        <f t="shared" si="858"/>
        <v>1853</v>
      </c>
      <c r="AOX31" t="str">
        <f t="shared" si="859"/>
        <v>1853</v>
      </c>
      <c r="AOY31" t="str">
        <f t="shared" si="860"/>
        <v>1853</v>
      </c>
      <c r="AOZ31" t="str">
        <f t="shared" si="861"/>
        <v>1853</v>
      </c>
      <c r="APA31" t="str">
        <f t="shared" si="862"/>
        <v>1853</v>
      </c>
      <c r="APB31" t="str">
        <f t="shared" si="863"/>
        <v>1853</v>
      </c>
      <c r="APC31" t="str">
        <f t="shared" si="864"/>
        <v>1853</v>
      </c>
      <c r="APD31" t="str">
        <f t="shared" si="865"/>
        <v>1853</v>
      </c>
      <c r="APE31" t="str">
        <f t="shared" si="866"/>
        <v>1853</v>
      </c>
      <c r="APF31" t="str">
        <f t="shared" si="867"/>
        <v>1853</v>
      </c>
      <c r="APG31" t="str">
        <f t="shared" si="868"/>
        <v>1853</v>
      </c>
      <c r="APH31" t="str">
        <f t="shared" si="869"/>
        <v>1853</v>
      </c>
      <c r="API31" t="str">
        <f t="shared" si="870"/>
        <v>1853</v>
      </c>
      <c r="APJ31" t="str">
        <f t="shared" si="871"/>
        <v>1853</v>
      </c>
      <c r="APK31" t="str">
        <f t="shared" si="872"/>
        <v>1853</v>
      </c>
      <c r="APL31" t="str">
        <f t="shared" si="873"/>
        <v>1853</v>
      </c>
      <c r="APM31" t="str">
        <f t="shared" si="874"/>
        <v>1853</v>
      </c>
      <c r="APN31" t="str">
        <f t="shared" si="875"/>
        <v>1853</v>
      </c>
      <c r="APO31" t="str">
        <f t="shared" si="876"/>
        <v>1853</v>
      </c>
      <c r="APP31" t="str">
        <f t="shared" si="877"/>
        <v>1853</v>
      </c>
      <c r="APQ31" t="str">
        <f t="shared" si="878"/>
        <v>1853</v>
      </c>
      <c r="APR31" t="str">
        <f t="shared" si="879"/>
        <v>1853</v>
      </c>
      <c r="APS31" t="str">
        <f t="shared" si="880"/>
        <v>1853</v>
      </c>
      <c r="APT31" t="str">
        <f t="shared" si="881"/>
        <v>1853</v>
      </c>
      <c r="APU31" t="str">
        <f t="shared" si="882"/>
        <v>1853</v>
      </c>
      <c r="APV31" t="str">
        <f t="shared" si="883"/>
        <v>1853</v>
      </c>
      <c r="APW31" t="str">
        <f t="shared" si="884"/>
        <v>1853</v>
      </c>
      <c r="APX31" t="str">
        <f t="shared" si="885"/>
        <v>1853</v>
      </c>
      <c r="APY31" t="str">
        <f t="shared" si="886"/>
        <v>1853</v>
      </c>
      <c r="APZ31" t="str">
        <f t="shared" si="887"/>
        <v>1853</v>
      </c>
      <c r="AQA31" t="str">
        <f t="shared" si="888"/>
        <v>1853</v>
      </c>
      <c r="AQB31" t="str">
        <f t="shared" si="889"/>
        <v>1853</v>
      </c>
      <c r="AQC31" t="str">
        <f t="shared" si="890"/>
        <v>1853</v>
      </c>
      <c r="AQD31" t="str">
        <f t="shared" si="891"/>
        <v>1853</v>
      </c>
      <c r="AQE31" t="str">
        <f t="shared" si="892"/>
        <v>1853</v>
      </c>
      <c r="AQF31" t="str">
        <f t="shared" si="893"/>
        <v>1853</v>
      </c>
      <c r="AQG31" t="str">
        <f t="shared" si="894"/>
        <v>1853</v>
      </c>
      <c r="AQH31" t="str">
        <f t="shared" si="895"/>
        <v>1853</v>
      </c>
      <c r="AQI31" t="str">
        <f t="shared" si="896"/>
        <v>1853</v>
      </c>
      <c r="AQJ31" t="str">
        <f t="shared" si="897"/>
        <v>1853</v>
      </c>
      <c r="AQK31" t="str">
        <f t="shared" si="898"/>
        <v>1853</v>
      </c>
      <c r="AQL31" t="str">
        <f t="shared" si="899"/>
        <v>1853</v>
      </c>
      <c r="AQM31" t="str">
        <f t="shared" si="900"/>
        <v>1853</v>
      </c>
      <c r="AQN31" t="str">
        <f t="shared" si="901"/>
        <v>1853</v>
      </c>
      <c r="AQO31" t="str">
        <f t="shared" si="902"/>
        <v>1853</v>
      </c>
      <c r="AQP31" t="str">
        <f t="shared" si="903"/>
        <v>1853</v>
      </c>
      <c r="AQQ31" t="str">
        <f t="shared" si="904"/>
        <v>1853</v>
      </c>
      <c r="AQR31" t="str">
        <f t="shared" si="905"/>
        <v>1853</v>
      </c>
      <c r="AQS31" t="str">
        <f t="shared" si="906"/>
        <v>1853</v>
      </c>
      <c r="AQT31" t="str">
        <f t="shared" si="907"/>
        <v>1853</v>
      </c>
      <c r="AQU31" t="str">
        <f t="shared" si="908"/>
        <v>1853</v>
      </c>
      <c r="AQV31" t="str">
        <f t="shared" si="909"/>
        <v>1853</v>
      </c>
      <c r="AQW31" t="str">
        <f t="shared" si="910"/>
        <v>1853</v>
      </c>
      <c r="AQX31" t="str">
        <f t="shared" si="911"/>
        <v>1853</v>
      </c>
      <c r="AQY31" t="str">
        <f t="shared" si="912"/>
        <v>1853</v>
      </c>
      <c r="AQZ31" t="str">
        <f t="shared" si="913"/>
        <v>1853</v>
      </c>
      <c r="ARA31" t="str">
        <f t="shared" si="914"/>
        <v>1853</v>
      </c>
      <c r="ARB31" t="str">
        <f t="shared" si="915"/>
        <v>1853</v>
      </c>
      <c r="ARC31">
        <v>1721</v>
      </c>
      <c r="ARH31" s="5"/>
    </row>
    <row r="32" spans="1:1152" x14ac:dyDescent="0.2">
      <c r="A32">
        <v>155</v>
      </c>
      <c r="B32" s="106" t="s">
        <v>474</v>
      </c>
      <c r="C32" s="20">
        <f>VLOOKUP(A32, Rankings!$A$2:$AN$161, 40, FALSE)</f>
        <v>30</v>
      </c>
      <c r="D32" s="106" t="s">
        <v>397</v>
      </c>
      <c r="F32" s="4">
        <v>4</v>
      </c>
      <c r="G32" s="4">
        <v>16</v>
      </c>
      <c r="I32" s="5">
        <f t="shared" si="0"/>
        <v>10</v>
      </c>
      <c r="L32" t="s">
        <v>1800</v>
      </c>
      <c r="M32" t="s">
        <v>2183</v>
      </c>
      <c r="N32" t="s">
        <v>2455</v>
      </c>
      <c r="O32" t="s">
        <v>2593</v>
      </c>
      <c r="P32" t="s">
        <v>2865</v>
      </c>
      <c r="Q32" t="s">
        <v>3189</v>
      </c>
      <c r="R32" t="s">
        <v>3351</v>
      </c>
      <c r="S32" t="s">
        <v>3578</v>
      </c>
      <c r="T32" t="s">
        <v>3891</v>
      </c>
      <c r="U32" t="s">
        <v>4058</v>
      </c>
      <c r="V32" t="s">
        <v>10</v>
      </c>
      <c r="W32" t="str">
        <f>Rankings!D31</f>
        <v>-</v>
      </c>
      <c r="X32" t="s">
        <v>10</v>
      </c>
      <c r="Y32" t="s">
        <v>10</v>
      </c>
      <c r="Z32" t="s">
        <v>10</v>
      </c>
      <c r="AA32" t="s">
        <v>10</v>
      </c>
      <c r="AB32" t="s">
        <v>10</v>
      </c>
      <c r="AC32" t="s">
        <v>10</v>
      </c>
      <c r="AD32" t="s">
        <v>10</v>
      </c>
      <c r="AE32" t="s">
        <v>10</v>
      </c>
      <c r="AF32" t="s">
        <v>10</v>
      </c>
      <c r="AG32" t="s">
        <v>10</v>
      </c>
      <c r="AH32" t="s">
        <v>10</v>
      </c>
      <c r="AI32" t="s">
        <v>10</v>
      </c>
      <c r="AJ32" t="s">
        <v>10</v>
      </c>
      <c r="AK32" t="s">
        <v>10</v>
      </c>
      <c r="AL32" t="s">
        <v>10</v>
      </c>
      <c r="AM32" t="s">
        <v>10</v>
      </c>
      <c r="AN32" t="s">
        <v>10</v>
      </c>
      <c r="AO32" t="s">
        <v>10</v>
      </c>
      <c r="AP32" t="s">
        <v>10</v>
      </c>
      <c r="AQ32" t="s">
        <v>10</v>
      </c>
      <c r="AR32" t="s">
        <v>10</v>
      </c>
      <c r="AS32" t="s">
        <v>10</v>
      </c>
      <c r="AT32" t="s">
        <v>10</v>
      </c>
      <c r="AU32" t="s">
        <v>10</v>
      </c>
      <c r="AV32" t="s">
        <v>10</v>
      </c>
      <c r="AW32" t="s">
        <v>10</v>
      </c>
      <c r="AX32" t="s">
        <v>10</v>
      </c>
      <c r="AY32" t="s">
        <v>10</v>
      </c>
      <c r="AZ32" t="s">
        <v>10</v>
      </c>
      <c r="BA32" t="s">
        <v>10</v>
      </c>
      <c r="BB32" t="s">
        <v>10</v>
      </c>
      <c r="BC32" t="s">
        <v>10</v>
      </c>
      <c r="BD32" t="s">
        <v>10</v>
      </c>
      <c r="BE32" t="s">
        <v>10</v>
      </c>
      <c r="BF32" t="s">
        <v>10</v>
      </c>
      <c r="BG32" t="s">
        <v>10</v>
      </c>
      <c r="BH32" t="s">
        <v>10</v>
      </c>
      <c r="BI32" t="s">
        <v>10</v>
      </c>
      <c r="BJ32" t="s">
        <v>10</v>
      </c>
      <c r="BK32" t="s">
        <v>10</v>
      </c>
      <c r="BL32" t="s">
        <v>10</v>
      </c>
      <c r="BM32" t="s">
        <v>10</v>
      </c>
      <c r="BN32" t="s">
        <v>10</v>
      </c>
      <c r="BO32" t="s">
        <v>10</v>
      </c>
      <c r="BP32" t="s">
        <v>10</v>
      </c>
      <c r="BQ32" t="s">
        <v>10</v>
      </c>
      <c r="BR32" t="s">
        <v>10</v>
      </c>
      <c r="BS32" t="s">
        <v>10</v>
      </c>
      <c r="BT32" t="s">
        <v>10</v>
      </c>
      <c r="BU32" t="s">
        <v>10</v>
      </c>
      <c r="BV32" t="s">
        <v>10</v>
      </c>
      <c r="BW32" t="s">
        <v>10</v>
      </c>
      <c r="BX32" t="s">
        <v>10</v>
      </c>
      <c r="BY32" t="s">
        <v>10</v>
      </c>
      <c r="BZ32" t="s">
        <v>10</v>
      </c>
      <c r="CA32" t="s">
        <v>10</v>
      </c>
      <c r="CB32" t="s">
        <v>10</v>
      </c>
      <c r="CC32" t="s">
        <v>10</v>
      </c>
      <c r="CD32" t="s">
        <v>10</v>
      </c>
      <c r="CE32" t="s">
        <v>10</v>
      </c>
      <c r="CF32" t="s">
        <v>10</v>
      </c>
      <c r="CG32" t="s">
        <v>10</v>
      </c>
      <c r="CH32" t="s">
        <v>10</v>
      </c>
      <c r="CI32" t="s">
        <v>10</v>
      </c>
      <c r="CJ32" t="s">
        <v>10</v>
      </c>
      <c r="CK32" t="s">
        <v>10</v>
      </c>
      <c r="CL32" t="s">
        <v>10</v>
      </c>
      <c r="CM32" t="s">
        <v>10</v>
      </c>
      <c r="CN32" t="s">
        <v>10</v>
      </c>
      <c r="CO32" t="s">
        <v>10</v>
      </c>
      <c r="CP32" t="s">
        <v>10</v>
      </c>
      <c r="CQ32" t="s">
        <v>10</v>
      </c>
      <c r="CR32" t="s">
        <v>10</v>
      </c>
      <c r="CT32" s="4">
        <f t="shared" si="1"/>
        <v>4</v>
      </c>
      <c r="CU32" s="4">
        <f t="shared" si="2"/>
        <v>0</v>
      </c>
      <c r="CV32" s="4">
        <f t="shared" si="3"/>
        <v>0</v>
      </c>
      <c r="CW32" s="4">
        <f t="shared" si="4"/>
        <v>1</v>
      </c>
      <c r="CX32" s="4">
        <f t="shared" si="5"/>
        <v>2</v>
      </c>
      <c r="CY32" s="4">
        <f t="shared" si="6"/>
        <v>0</v>
      </c>
      <c r="CZ32" s="4">
        <f t="shared" si="7"/>
        <v>0</v>
      </c>
      <c r="DA32" s="4">
        <f t="shared" si="8"/>
        <v>0</v>
      </c>
      <c r="DB32" s="4">
        <f t="shared" si="9"/>
        <v>2</v>
      </c>
      <c r="DC32" s="4">
        <f t="shared" si="10"/>
        <v>0</v>
      </c>
      <c r="DD32" s="4">
        <f t="shared" si="11"/>
        <v>0</v>
      </c>
      <c r="DE32" s="4">
        <f t="shared" si="12"/>
        <v>1</v>
      </c>
      <c r="DF32" s="4">
        <f t="shared" si="13"/>
        <v>0</v>
      </c>
      <c r="DG32" s="4">
        <f t="shared" si="14"/>
        <v>0</v>
      </c>
      <c r="DH32" s="4">
        <f t="shared" si="15"/>
        <v>0</v>
      </c>
      <c r="DI32" s="152">
        <f t="shared" si="16"/>
        <v>0</v>
      </c>
      <c r="DJ32" s="153">
        <f t="shared" si="17"/>
        <v>4</v>
      </c>
      <c r="DK32" s="4">
        <f t="shared" si="18"/>
        <v>1</v>
      </c>
      <c r="DL32" s="4">
        <f t="shared" si="19"/>
        <v>2</v>
      </c>
      <c r="DM32" s="4">
        <f t="shared" si="20"/>
        <v>0</v>
      </c>
      <c r="DN32" s="4">
        <f t="shared" si="21"/>
        <v>2</v>
      </c>
      <c r="DO32" s="4">
        <f t="shared" si="22"/>
        <v>1</v>
      </c>
      <c r="DP32" s="4">
        <f t="shared" si="23"/>
        <v>0</v>
      </c>
      <c r="DQ32" s="4">
        <f t="shared" si="24"/>
        <v>0</v>
      </c>
      <c r="DR32" s="4">
        <f t="shared" si="25"/>
        <v>14</v>
      </c>
      <c r="DS32" s="4">
        <f t="shared" si="26"/>
        <v>10</v>
      </c>
      <c r="DT32" s="4">
        <f t="shared" si="27"/>
        <v>6</v>
      </c>
      <c r="DU32" t="str">
        <f t="shared" si="28"/>
        <v>3R</v>
      </c>
      <c r="DV32" t="str">
        <f t="shared" si="29"/>
        <v>3R</v>
      </c>
      <c r="DW32" t="str">
        <f t="shared" si="30"/>
        <v>3R</v>
      </c>
      <c r="DX32" t="str">
        <f t="shared" si="31"/>
        <v>3S</v>
      </c>
      <c r="DY32" t="str">
        <f t="shared" si="32"/>
        <v>0S</v>
      </c>
      <c r="DZ32" t="str">
        <f t="shared" si="33"/>
        <v>0R</v>
      </c>
      <c r="EA32" t="str">
        <f t="shared" si="34"/>
        <v>3L</v>
      </c>
      <c r="EB32" t="str">
        <f t="shared" si="35"/>
        <v>3L</v>
      </c>
      <c r="EC32" t="str">
        <f t="shared" si="36"/>
        <v>3R</v>
      </c>
      <c r="ED32" t="str">
        <f t="shared" si="37"/>
        <v>3S</v>
      </c>
      <c r="EE32">
        <f t="shared" si="38"/>
        <v>0</v>
      </c>
      <c r="EF32">
        <f t="shared" si="39"/>
        <v>0</v>
      </c>
      <c r="EG32">
        <f t="shared" si="40"/>
        <v>0</v>
      </c>
      <c r="EH32">
        <f t="shared" si="41"/>
        <v>0</v>
      </c>
      <c r="EI32">
        <f t="shared" si="42"/>
        <v>0</v>
      </c>
      <c r="EJ32">
        <f t="shared" si="43"/>
        <v>0</v>
      </c>
      <c r="EK32">
        <f t="shared" si="44"/>
        <v>0</v>
      </c>
      <c r="EL32">
        <f t="shared" si="45"/>
        <v>0</v>
      </c>
      <c r="EM32">
        <f t="shared" si="46"/>
        <v>0</v>
      </c>
      <c r="EN32">
        <f t="shared" si="47"/>
        <v>0</v>
      </c>
      <c r="EO32">
        <f t="shared" si="48"/>
        <v>0</v>
      </c>
      <c r="EP32">
        <f t="shared" si="49"/>
        <v>0</v>
      </c>
      <c r="EQ32">
        <f t="shared" si="50"/>
        <v>0</v>
      </c>
      <c r="ER32">
        <f t="shared" si="51"/>
        <v>0</v>
      </c>
      <c r="ES32">
        <f t="shared" si="52"/>
        <v>0</v>
      </c>
      <c r="ET32">
        <f t="shared" si="53"/>
        <v>0</v>
      </c>
      <c r="EU32">
        <f t="shared" si="54"/>
        <v>0</v>
      </c>
      <c r="EV32">
        <f t="shared" si="55"/>
        <v>0</v>
      </c>
      <c r="EW32">
        <f t="shared" si="56"/>
        <v>0</v>
      </c>
      <c r="EX32">
        <f t="shared" si="57"/>
        <v>0</v>
      </c>
      <c r="EY32">
        <f t="shared" si="58"/>
        <v>0</v>
      </c>
      <c r="EZ32">
        <f t="shared" si="59"/>
        <v>0</v>
      </c>
      <c r="FA32">
        <f t="shared" si="60"/>
        <v>0</v>
      </c>
      <c r="FB32">
        <f t="shared" si="61"/>
        <v>0</v>
      </c>
      <c r="FC32">
        <f t="shared" si="62"/>
        <v>0</v>
      </c>
      <c r="FD32">
        <f t="shared" si="63"/>
        <v>0</v>
      </c>
      <c r="FE32">
        <f t="shared" si="64"/>
        <v>0</v>
      </c>
      <c r="FF32">
        <f t="shared" si="65"/>
        <v>0</v>
      </c>
      <c r="FG32">
        <f t="shared" si="66"/>
        <v>0</v>
      </c>
      <c r="FH32">
        <f t="shared" si="67"/>
        <v>0</v>
      </c>
      <c r="FI32">
        <f t="shared" si="68"/>
        <v>0</v>
      </c>
      <c r="FJ32">
        <f t="shared" si="69"/>
        <v>0</v>
      </c>
      <c r="FK32">
        <f t="shared" si="70"/>
        <v>0</v>
      </c>
      <c r="FL32">
        <f t="shared" si="71"/>
        <v>0</v>
      </c>
      <c r="FM32">
        <f t="shared" si="72"/>
        <v>0</v>
      </c>
      <c r="FN32">
        <f t="shared" si="73"/>
        <v>0</v>
      </c>
      <c r="FO32">
        <f t="shared" si="74"/>
        <v>0</v>
      </c>
      <c r="FP32">
        <f t="shared" si="75"/>
        <v>0</v>
      </c>
      <c r="FQ32">
        <f t="shared" si="76"/>
        <v>0</v>
      </c>
      <c r="FR32">
        <f t="shared" si="77"/>
        <v>0</v>
      </c>
      <c r="FS32">
        <f t="shared" si="78"/>
        <v>0</v>
      </c>
      <c r="FT32">
        <f t="shared" si="79"/>
        <v>0</v>
      </c>
      <c r="FU32">
        <f t="shared" si="80"/>
        <v>0</v>
      </c>
      <c r="FV32">
        <f t="shared" si="81"/>
        <v>0</v>
      </c>
      <c r="FW32">
        <f t="shared" si="82"/>
        <v>0</v>
      </c>
      <c r="FX32">
        <f t="shared" si="83"/>
        <v>0</v>
      </c>
      <c r="FY32">
        <f t="shared" si="84"/>
        <v>0</v>
      </c>
      <c r="FZ32">
        <f t="shared" si="85"/>
        <v>0</v>
      </c>
      <c r="GA32">
        <f t="shared" si="86"/>
        <v>0</v>
      </c>
      <c r="GB32">
        <f t="shared" si="87"/>
        <v>0</v>
      </c>
      <c r="GC32">
        <f t="shared" si="88"/>
        <v>0</v>
      </c>
      <c r="GD32">
        <f t="shared" si="89"/>
        <v>0</v>
      </c>
      <c r="GE32">
        <f t="shared" si="90"/>
        <v>0</v>
      </c>
      <c r="GF32">
        <f t="shared" si="91"/>
        <v>0</v>
      </c>
      <c r="GG32">
        <f t="shared" si="92"/>
        <v>0</v>
      </c>
      <c r="GH32">
        <f t="shared" si="93"/>
        <v>0</v>
      </c>
      <c r="GI32">
        <f t="shared" si="94"/>
        <v>0</v>
      </c>
      <c r="GJ32">
        <f t="shared" si="95"/>
        <v>0</v>
      </c>
      <c r="GK32">
        <f t="shared" si="96"/>
        <v>0</v>
      </c>
      <c r="GL32">
        <f t="shared" si="97"/>
        <v>0</v>
      </c>
      <c r="GM32">
        <f t="shared" si="98"/>
        <v>0</v>
      </c>
      <c r="GN32">
        <f t="shared" si="99"/>
        <v>0</v>
      </c>
      <c r="GO32">
        <f t="shared" si="100"/>
        <v>0</v>
      </c>
      <c r="GP32">
        <f t="shared" si="101"/>
        <v>0</v>
      </c>
      <c r="GQ32">
        <f t="shared" si="102"/>
        <v>0</v>
      </c>
      <c r="GR32">
        <f t="shared" si="103"/>
        <v>0</v>
      </c>
      <c r="GS32">
        <f t="shared" si="104"/>
        <v>0</v>
      </c>
      <c r="GT32">
        <f t="shared" si="105"/>
        <v>0</v>
      </c>
      <c r="GU32">
        <f t="shared" si="106"/>
        <v>0</v>
      </c>
      <c r="GV32">
        <f t="shared" si="107"/>
        <v>0</v>
      </c>
      <c r="GW32">
        <f t="shared" si="108"/>
        <v>0</v>
      </c>
      <c r="GX32">
        <f t="shared" si="109"/>
        <v>0</v>
      </c>
      <c r="GY32">
        <f t="shared" si="110"/>
        <v>0</v>
      </c>
      <c r="GZ32">
        <f t="shared" si="111"/>
        <v>0</v>
      </c>
      <c r="HA32">
        <f t="shared" si="112"/>
        <v>0</v>
      </c>
      <c r="HB32" s="176" t="s">
        <v>269</v>
      </c>
      <c r="HC32" s="89">
        <f t="shared" si="113"/>
        <v>241.41033267628174</v>
      </c>
      <c r="HD32" s="89">
        <f t="shared" si="114"/>
        <v>96.400088912103357</v>
      </c>
      <c r="HE32" s="89">
        <f t="shared" si="115"/>
        <v>128.24619472409051</v>
      </c>
      <c r="HF32" s="89">
        <f t="shared" si="116"/>
        <v>0</v>
      </c>
      <c r="HH32" s="88">
        <f t="shared" si="117"/>
        <v>466.05661631247563</v>
      </c>
      <c r="HI32" s="88">
        <f t="shared" si="118"/>
        <v>42.748731574696841</v>
      </c>
      <c r="HK32">
        <f>IFERROR(VLOOKUP(_xlfn.NUMBERVALUE(MID(L32, SEARCH("!", L32)+1, SEARCH("+", L32)-SEARCH("!", L32)-1)), Rankings!$A$2:$BK$161, 63, FALSE),0)</f>
        <v>32.803816327749196</v>
      </c>
      <c r="HL32">
        <f>IFERROR(VLOOKUP(_xlfn.NUMBERVALUE(MID(M32, SEARCH("!", M32)+1, SEARCH("+", M32)-SEARCH("!", M32)-1)), Rankings!$A$2:$BK$161, 63, FALSE),0)</f>
        <v>40.923044691490631</v>
      </c>
      <c r="HM32">
        <f>IFERROR(VLOOKUP(_xlfn.NUMBERVALUE(MID(N32, SEARCH("!", N32)+1, SEARCH("+", N32)-SEARCH("!", N32)-1)), Rankings!$A$2:$BK$161, 63, FALSE),0)</f>
        <v>47.695430254270278</v>
      </c>
      <c r="HN32">
        <f>IFERROR(VLOOKUP(_xlfn.NUMBERVALUE(MID(O32, SEARCH("!", O32)+1, SEARCH("+", O32)-SEARCH("!", O32)-1)), Rankings!$A$2:$BK$161, 63, FALSE),0)</f>
        <v>27.673271288004145</v>
      </c>
      <c r="HO32">
        <f>IFERROR(VLOOKUP(_xlfn.NUMBERVALUE(MID(P32, SEARCH("!", P32)+1, SEARCH("+", P32)-SEARCH("!", P32)-1)), Rankings!$A$2:$BK$161, 63, FALSE),0)</f>
        <v>39.301156012828677</v>
      </c>
      <c r="HP32">
        <f>IFERROR(VLOOKUP(_xlfn.NUMBERVALUE(MID(Q32, SEARCH("!", Q32)+1, SEARCH("+", Q32)-SEARCH("!", Q32)-1)), Rankings!$A$2:$BK$161, 63, FALSE),0)</f>
        <v>69.07795163192533</v>
      </c>
      <c r="HQ32">
        <f>IFERROR(VLOOKUP(_xlfn.NUMBERVALUE(MID(R32, SEARCH("!", R32)+1, SEARCH("+", R32)-SEARCH("!", R32)-1)), Rankings!$A$2:$BK$161, 63, FALSE),0)</f>
        <v>47.246376244865132</v>
      </c>
      <c r="HR32">
        <f>IFERROR(VLOOKUP(_xlfn.NUMBERVALUE(MID(S32, SEARCH("!", S32)+1, SEARCH("+", S32)-SEARCH("!", S32)-1)), Rankings!$A$2:$BK$161, 63, FALSE),0)</f>
        <v>49.153712667238224</v>
      </c>
      <c r="HS32">
        <f>IFERROR(VLOOKUP(_xlfn.NUMBERVALUE(MID(T32, SEARCH("!", T32)+1, SEARCH("+", T32)-SEARCH("!", T32)-1)), Rankings!$A$2:$BK$161, 63, FALSE),0)</f>
        <v>50.910089770846305</v>
      </c>
      <c r="HT32">
        <f>IFERROR(VLOOKUP(_xlfn.NUMBERVALUE(MID(U32, SEARCH("!", U32)+1, SEARCH("+", U32)-SEARCH("!", U32)-1)), Rankings!$A$2:$BK$161, 63, FALSE),0)</f>
        <v>61.271767423257685</v>
      </c>
      <c r="HU32">
        <f>IFERROR(VLOOKUP(_xlfn.NUMBERVALUE(MID(V32, SEARCH("!", V32)+1, SEARCH("+", V32)-SEARCH("!", V32)-1)), Rankings!$A$2:$BK$161, 63, FALSE),0)</f>
        <v>0</v>
      </c>
      <c r="HV32">
        <f>IFERROR(VLOOKUP(_xlfn.NUMBERVALUE(MID(W32, SEARCH("!", W32)+1, SEARCH("+", W32)-SEARCH("!", W32)-1)), Rankings!$A$2:$BK$161, 63, FALSE),0)</f>
        <v>0</v>
      </c>
      <c r="HW32">
        <f>IFERROR(VLOOKUP(_xlfn.NUMBERVALUE(MID(X32, SEARCH("!", X32)+1, SEARCH("+", X32)-SEARCH("!", X32)-1)), Rankings!$A$2:$BK$161, 63, FALSE),0)</f>
        <v>0</v>
      </c>
      <c r="HX32">
        <f>IFERROR(VLOOKUP(_xlfn.NUMBERVALUE(MID(Y32, SEARCH("!", Y32)+1, SEARCH("+", Y32)-SEARCH("!", Y32)-1)), Rankings!$A$2:$BK$161, 63, FALSE),0)</f>
        <v>0</v>
      </c>
      <c r="HY32">
        <f>IFERROR(VLOOKUP(_xlfn.NUMBERVALUE(MID(Z32, SEARCH("!", Z32)+1, SEARCH("+", Z32)-SEARCH("!", Z32)-1)), Rankings!$A$2:$BK$161, 63, FALSE),0)</f>
        <v>0</v>
      </c>
      <c r="HZ32">
        <f>IFERROR(VLOOKUP(_xlfn.NUMBERVALUE(MID(AA32, SEARCH("!", AA32)+1, SEARCH("+", AA32)-SEARCH("!", AA32)-1)), Rankings!$A$2:$BK$161, 63, FALSE),0)</f>
        <v>0</v>
      </c>
      <c r="IA32">
        <f>IFERROR(VLOOKUP(_xlfn.NUMBERVALUE(MID(AB32, SEARCH("!", AB32)+1, SEARCH("+", AB32)-SEARCH("!", AB32)-1)), Rankings!$A$2:$BK$161, 63, FALSE),0)</f>
        <v>0</v>
      </c>
      <c r="IB32">
        <f>IFERROR(VLOOKUP(_xlfn.NUMBERVALUE(MID(AC32, SEARCH("!", AC32)+1, SEARCH("+", AC32)-SEARCH("!", AC32)-1)), Rankings!$A$2:$BK$161, 63, FALSE),0)</f>
        <v>0</v>
      </c>
      <c r="IC32">
        <f>IFERROR(VLOOKUP(_xlfn.NUMBERVALUE(MID(AD32, SEARCH("!", AD32)+1, SEARCH("+", AD32)-SEARCH("!", AD32)-1)), Rankings!$A$2:$BK$161, 63, FALSE),0)</f>
        <v>0</v>
      </c>
      <c r="ID32">
        <f>IFERROR(VLOOKUP(_xlfn.NUMBERVALUE(MID(AE32, SEARCH("!", AE32)+1, SEARCH("+", AE32)-SEARCH("!", AE32)-1)), Rankings!$A$2:$BK$161, 63, FALSE),0)</f>
        <v>0</v>
      </c>
      <c r="IE32">
        <f>IFERROR(VLOOKUP(_xlfn.NUMBERVALUE(MID(AF32, SEARCH("!", AF32)+1, SEARCH("+", AF32)-SEARCH("!", AF32)-1)), Rankings!$A$2:$BK$161, 63, FALSE),0)</f>
        <v>0</v>
      </c>
      <c r="IF32">
        <f>IFERROR(VLOOKUP(_xlfn.NUMBERVALUE(MID(AG32, SEARCH("!", AG32)+1, SEARCH("+", AG32)-SEARCH("!", AG32)-1)), Rankings!$A$2:$BK$161, 63, FALSE),0)</f>
        <v>0</v>
      </c>
      <c r="IG32">
        <f>IFERROR(VLOOKUP(_xlfn.NUMBERVALUE(MID(AH32, SEARCH("!", AH32)+1, SEARCH("+", AH32)-SEARCH("!", AH32)-1)), Rankings!$A$2:$BK$161, 63, FALSE),0)</f>
        <v>0</v>
      </c>
      <c r="IH32">
        <f>IFERROR(VLOOKUP(_xlfn.NUMBERVALUE(MID(AI32, SEARCH("!", AI32)+1, SEARCH("+", AI32)-SEARCH("!", AI32)-1)), Rankings!$A$2:$BK$161, 63, FALSE),0)</f>
        <v>0</v>
      </c>
      <c r="II32">
        <f>IFERROR(VLOOKUP(_xlfn.NUMBERVALUE(MID(AJ32, SEARCH("!", AJ32)+1, SEARCH("+", AJ32)-SEARCH("!", AJ32)-1)), Rankings!$A$2:$BK$161, 63, FALSE),0)</f>
        <v>0</v>
      </c>
      <c r="IJ32">
        <f>IFERROR(VLOOKUP(_xlfn.NUMBERVALUE(MID(AK32, SEARCH("!", AK32)+1, SEARCH("+", AK32)-SEARCH("!", AK32)-1)), Rankings!$A$2:$BK$161, 63, FALSE),0)</f>
        <v>0</v>
      </c>
      <c r="IK32">
        <f>IFERROR(VLOOKUP(_xlfn.NUMBERVALUE(MID(AL32, SEARCH("!", AL32)+1, SEARCH("+", AL32)-SEARCH("!", AL32)-1)), Rankings!$A$2:$BK$161, 63, FALSE),0)</f>
        <v>0</v>
      </c>
      <c r="IL32">
        <f>IFERROR(VLOOKUP(_xlfn.NUMBERVALUE(MID(AM32, SEARCH("!", AM32)+1, SEARCH("+", AM32)-SEARCH("!", AM32)-1)), Rankings!$A$2:$BK$161, 63, FALSE),0)</f>
        <v>0</v>
      </c>
      <c r="IM32">
        <f>IFERROR(VLOOKUP(_xlfn.NUMBERVALUE(MID(AN32, SEARCH("!", AN32)+1, SEARCH("+", AN32)-SEARCH("!", AN32)-1)), Rankings!$A$2:$BK$161, 63, FALSE),0)</f>
        <v>0</v>
      </c>
      <c r="IN32">
        <f>IFERROR(VLOOKUP(_xlfn.NUMBERVALUE(MID(AO32, SEARCH("!", AO32)+1, SEARCH("+", AO32)-SEARCH("!", AO32)-1)), Rankings!$A$2:$BK$161, 63, FALSE),0)</f>
        <v>0</v>
      </c>
      <c r="IO32">
        <f>IFERROR(VLOOKUP(_xlfn.NUMBERVALUE(MID(AP32, SEARCH("!", AP32)+1, SEARCH("+", AP32)-SEARCH("!", AP32)-1)), Rankings!$A$2:$BK$161, 63, FALSE),0)</f>
        <v>0</v>
      </c>
      <c r="IP32">
        <f>IFERROR(VLOOKUP(_xlfn.NUMBERVALUE(MID(AQ32, SEARCH("!", AQ32)+1, SEARCH("+", AQ32)-SEARCH("!", AQ32)-1)), Rankings!$A$2:$BK$161, 63, FALSE),0)</f>
        <v>0</v>
      </c>
      <c r="IQ32">
        <f>IFERROR(VLOOKUP(_xlfn.NUMBERVALUE(MID(AR32, SEARCH("!", AR32)+1, SEARCH("+", AR32)-SEARCH("!", AR32)-1)), Rankings!$A$2:$BK$161, 63, FALSE),0)</f>
        <v>0</v>
      </c>
      <c r="IR32">
        <f>IFERROR(VLOOKUP(_xlfn.NUMBERVALUE(MID(AS32, SEARCH("!", AS32)+1, SEARCH("+", AS32)-SEARCH("!", AS32)-1)), Rankings!$A$2:$BK$161, 63, FALSE),0)</f>
        <v>0</v>
      </c>
      <c r="IS32">
        <f>IFERROR(VLOOKUP(_xlfn.NUMBERVALUE(MID(AT32, SEARCH("!", AT32)+1, SEARCH("+", AT32)-SEARCH("!", AT32)-1)), Rankings!$A$2:$BK$161, 63, FALSE),0)</f>
        <v>0</v>
      </c>
      <c r="IT32">
        <f>IFERROR(VLOOKUP(_xlfn.NUMBERVALUE(MID(AU32, SEARCH("!", AU32)+1, SEARCH("+", AU32)-SEARCH("!", AU32)-1)), Rankings!$A$2:$BK$161, 63, FALSE),0)</f>
        <v>0</v>
      </c>
      <c r="IU32">
        <f>IFERROR(VLOOKUP(_xlfn.NUMBERVALUE(MID(AV32, SEARCH("!", AV32)+1, SEARCH("+", AV32)-SEARCH("!", AV32)-1)), Rankings!$A$2:$BK$161, 63, FALSE),0)</f>
        <v>0</v>
      </c>
      <c r="IV32">
        <f>IFERROR(VLOOKUP(_xlfn.NUMBERVALUE(MID(AW32, SEARCH("!", AW32)+1, SEARCH("+", AW32)-SEARCH("!", AW32)-1)), Rankings!$A$2:$BK$161, 63, FALSE),0)</f>
        <v>0</v>
      </c>
      <c r="IW32">
        <f>IFERROR(VLOOKUP(_xlfn.NUMBERVALUE(MID(AX32, SEARCH("!", AX32)+1, SEARCH("+", AX32)-SEARCH("!", AX32)-1)), Rankings!$A$2:$BK$161, 63, FALSE),0)</f>
        <v>0</v>
      </c>
      <c r="IX32">
        <f>IFERROR(VLOOKUP(_xlfn.NUMBERVALUE(MID(AY32, SEARCH("!", AY32)+1, SEARCH("+", AY32)-SEARCH("!", AY32)-1)), Rankings!$A$2:$BK$161, 63, FALSE),0)</f>
        <v>0</v>
      </c>
      <c r="IY32">
        <f>IFERROR(VLOOKUP(_xlfn.NUMBERVALUE(MID(AZ32, SEARCH("!", AZ32)+1, SEARCH("+", AZ32)-SEARCH("!", AZ32)-1)), Rankings!$A$2:$BK$161, 63, FALSE),0)</f>
        <v>0</v>
      </c>
      <c r="IZ32">
        <f>IFERROR(VLOOKUP(_xlfn.NUMBERVALUE(MID(BA32, SEARCH("!", BA32)+1, SEARCH("+", BA32)-SEARCH("!", BA32)-1)), Rankings!$A$2:$BK$161, 63, FALSE),0)</f>
        <v>0</v>
      </c>
      <c r="JA32">
        <f>IFERROR(VLOOKUP(_xlfn.NUMBERVALUE(MID(BB32, SEARCH("!", BB32)+1, SEARCH("+", BB32)-SEARCH("!", BB32)-1)), Rankings!$A$2:$BK$161, 63, FALSE),0)</f>
        <v>0</v>
      </c>
      <c r="JB32">
        <f>IFERROR(VLOOKUP(_xlfn.NUMBERVALUE(MID(BC32, SEARCH("!", BC32)+1, SEARCH("+", BC32)-SEARCH("!", BC32)-1)), Rankings!$A$2:$BK$161, 63, FALSE),0)</f>
        <v>0</v>
      </c>
      <c r="JC32">
        <f>IFERROR(VLOOKUP(_xlfn.NUMBERVALUE(MID(BD32, SEARCH("!", BD32)+1, SEARCH("+", BD32)-SEARCH("!", BD32)-1)), Rankings!$A$2:$BK$161, 63, FALSE),0)</f>
        <v>0</v>
      </c>
      <c r="JD32">
        <f>IFERROR(VLOOKUP(_xlfn.NUMBERVALUE(MID(BE32, SEARCH("!", BE32)+1, SEARCH("+", BE32)-SEARCH("!", BE32)-1)), Rankings!$A$2:$BK$161, 63, FALSE),0)</f>
        <v>0</v>
      </c>
      <c r="JE32">
        <f>IFERROR(VLOOKUP(_xlfn.NUMBERVALUE(MID(BF32, SEARCH("!", BF32)+1, SEARCH("+", BF32)-SEARCH("!", BF32)-1)), Rankings!$A$2:$BK$161, 63, FALSE),0)</f>
        <v>0</v>
      </c>
      <c r="JF32">
        <f>IFERROR(VLOOKUP(_xlfn.NUMBERVALUE(MID(BG32, SEARCH("!", BG32)+1, SEARCH("+", BG32)-SEARCH("!", BG32)-1)), Rankings!$A$2:$BK$161, 63, FALSE),0)</f>
        <v>0</v>
      </c>
      <c r="JG32">
        <f>IFERROR(VLOOKUP(_xlfn.NUMBERVALUE(MID(BH32, SEARCH("!", BH32)+1, SEARCH("+", BH32)-SEARCH("!", BH32)-1)), Rankings!$A$2:$BK$161, 63, FALSE),0)</f>
        <v>0</v>
      </c>
      <c r="JH32">
        <f>IFERROR(VLOOKUP(_xlfn.NUMBERVALUE(MID(BI32, SEARCH("!", BI32)+1, SEARCH("+", BI32)-SEARCH("!", BI32)-1)), Rankings!$A$2:$BK$161, 63, FALSE),0)</f>
        <v>0</v>
      </c>
      <c r="JI32">
        <f>IFERROR(VLOOKUP(_xlfn.NUMBERVALUE(MID(BJ32, SEARCH("!", BJ32)+1, SEARCH("+", BJ32)-SEARCH("!", BJ32)-1)), Rankings!$A$2:$BK$161, 63, FALSE),0)</f>
        <v>0</v>
      </c>
      <c r="JJ32">
        <f>IFERROR(VLOOKUP(_xlfn.NUMBERVALUE(MID(BK32, SEARCH("!", BK32)+1, SEARCH("+", BK32)-SEARCH("!", BK32)-1)), Rankings!$A$2:$BK$161, 63, FALSE),0)</f>
        <v>0</v>
      </c>
      <c r="JK32">
        <f>IFERROR(VLOOKUP(_xlfn.NUMBERVALUE(MID(BL32, SEARCH("!", BL32)+1, SEARCH("+", BL32)-SEARCH("!", BL32)-1)), Rankings!$A$2:$BK$161, 63, FALSE),0)</f>
        <v>0</v>
      </c>
      <c r="JL32">
        <f>IFERROR(VLOOKUP(_xlfn.NUMBERVALUE(MID(BM32, SEARCH("!", BM32)+1, SEARCH("+", BM32)-SEARCH("!", BM32)-1)), Rankings!$A$2:$BK$161, 63, FALSE),0)</f>
        <v>0</v>
      </c>
      <c r="JM32">
        <f>IFERROR(VLOOKUP(_xlfn.NUMBERVALUE(MID(BN32, SEARCH("!", BN32)+1, SEARCH("+", BN32)-SEARCH("!", BN32)-1)), Rankings!$A$2:$BK$161, 63, FALSE),0)</f>
        <v>0</v>
      </c>
      <c r="JN32">
        <f>IFERROR(VLOOKUP(_xlfn.NUMBERVALUE(MID(BO32, SEARCH("!", BO32)+1, SEARCH("+", BO32)-SEARCH("!", BO32)-1)), Rankings!$A$2:$BK$161, 63, FALSE),0)</f>
        <v>0</v>
      </c>
      <c r="JO32">
        <f>IFERROR(VLOOKUP(_xlfn.NUMBERVALUE(MID(BP32, SEARCH("!", BP32)+1, SEARCH("+", BP32)-SEARCH("!", BP32)-1)), Rankings!$A$2:$BK$161, 63, FALSE),0)</f>
        <v>0</v>
      </c>
      <c r="JP32">
        <f>IFERROR(VLOOKUP(_xlfn.NUMBERVALUE(MID(BQ32, SEARCH("!", BQ32)+1, SEARCH("+", BQ32)-SEARCH("!", BQ32)-1)), Rankings!$A$2:$BK$161, 63, FALSE),0)</f>
        <v>0</v>
      </c>
      <c r="JQ32">
        <f>IFERROR(VLOOKUP(_xlfn.NUMBERVALUE(MID(BR32, SEARCH("!", BR32)+1, SEARCH("+", BR32)-SEARCH("!", BR32)-1)), Rankings!$A$2:$BK$161, 63, FALSE),0)</f>
        <v>0</v>
      </c>
      <c r="JR32">
        <f>IFERROR(VLOOKUP(_xlfn.NUMBERVALUE(MID(BS32, SEARCH("!", BS32)+1, SEARCH("+", BS32)-SEARCH("!", BS32)-1)), Rankings!$A$2:$BK$161, 63, FALSE),0)</f>
        <v>0</v>
      </c>
      <c r="JS32">
        <f>IFERROR(VLOOKUP(_xlfn.NUMBERVALUE(MID(BT32, SEARCH("!", BT32)+1, SEARCH("+", BT32)-SEARCH("!", BT32)-1)), Rankings!$A$2:$BK$161, 63, FALSE),0)</f>
        <v>0</v>
      </c>
      <c r="JT32">
        <f>IFERROR(VLOOKUP(_xlfn.NUMBERVALUE(MID(BU32, SEARCH("!", BU32)+1, SEARCH("+", BU32)-SEARCH("!", BU32)-1)), Rankings!$A$2:$BK$161, 63, FALSE),0)</f>
        <v>0</v>
      </c>
      <c r="JU32">
        <f>IFERROR(VLOOKUP(_xlfn.NUMBERVALUE(MID(BV32, SEARCH("!", BV32)+1, SEARCH("+", BV32)-SEARCH("!", BV32)-1)), Rankings!$A$2:$BK$161, 63, FALSE),0)</f>
        <v>0</v>
      </c>
      <c r="JV32">
        <f>IFERROR(VLOOKUP(_xlfn.NUMBERVALUE(MID(BW32, SEARCH("!", BW32)+1, SEARCH("+", BW32)-SEARCH("!", BW32)-1)), Rankings!$A$2:$BK$161, 63, FALSE),0)</f>
        <v>0</v>
      </c>
      <c r="JW32">
        <f>IFERROR(VLOOKUP(_xlfn.NUMBERVALUE(MID(BX32, SEARCH("!", BX32)+1, SEARCH("+", BX32)-SEARCH("!", BX32)-1)), Rankings!$A$2:$BK$161, 63, FALSE),0)</f>
        <v>0</v>
      </c>
      <c r="JX32">
        <f>IFERROR(VLOOKUP(_xlfn.NUMBERVALUE(MID(BY32, SEARCH("!", BY32)+1, SEARCH("+", BY32)-SEARCH("!", BY32)-1)), Rankings!$A$2:$BK$161, 63, FALSE),0)</f>
        <v>0</v>
      </c>
      <c r="JY32">
        <f>IFERROR(VLOOKUP(_xlfn.NUMBERVALUE(MID(BZ32, SEARCH("!", BZ32)+1, SEARCH("+", BZ32)-SEARCH("!", BZ32)-1)), Rankings!$A$2:$BK$161, 63, FALSE),0)</f>
        <v>0</v>
      </c>
      <c r="JZ32">
        <f>IFERROR(VLOOKUP(_xlfn.NUMBERVALUE(MID(CA32, SEARCH("!", CA32)+1, SEARCH("+", CA32)-SEARCH("!", CA32)-1)), Rankings!$A$2:$BK$161, 63, FALSE),0)</f>
        <v>0</v>
      </c>
      <c r="KA32">
        <f>IFERROR(VLOOKUP(_xlfn.NUMBERVALUE(MID(CB32, SEARCH("!", CB32)+1, SEARCH("+", CB32)-SEARCH("!", CB32)-1)), Rankings!$A$2:$BK$161, 63, FALSE),0)</f>
        <v>0</v>
      </c>
      <c r="KB32">
        <f>IFERROR(VLOOKUP(_xlfn.NUMBERVALUE(MID(CC32, SEARCH("!", CC32)+1, SEARCH("+", CC32)-SEARCH("!", CC32)-1)), Rankings!$A$2:$BK$161, 63, FALSE),0)</f>
        <v>0</v>
      </c>
      <c r="KC32">
        <f>IFERROR(VLOOKUP(_xlfn.NUMBERVALUE(MID(CD32, SEARCH("!", CD32)+1, SEARCH("+", CD32)-SEARCH("!", CD32)-1)), Rankings!$A$2:$BK$161, 63, FALSE),0)</f>
        <v>0</v>
      </c>
      <c r="KD32">
        <f>IFERROR(VLOOKUP(_xlfn.NUMBERVALUE(MID(CE32, SEARCH("!", CE32)+1, SEARCH("+", CE32)-SEARCH("!", CE32)-1)), Rankings!$A$2:$BK$161, 63, FALSE),0)</f>
        <v>0</v>
      </c>
      <c r="KE32">
        <f>IFERROR(VLOOKUP(_xlfn.NUMBERVALUE(MID(CF32, SEARCH("!", CF32)+1, SEARCH("+", CF32)-SEARCH("!", CF32)-1)), Rankings!$A$2:$BK$161, 63, FALSE),0)</f>
        <v>0</v>
      </c>
      <c r="KF32">
        <f>IFERROR(VLOOKUP(_xlfn.NUMBERVALUE(MID(CG32, SEARCH("!", CG32)+1, SEARCH("+", CG32)-SEARCH("!", CG32)-1)), Rankings!$A$2:$BK$161, 63, FALSE),0)</f>
        <v>0</v>
      </c>
      <c r="KG32">
        <f>IFERROR(VLOOKUP(_xlfn.NUMBERVALUE(MID(CH32, SEARCH("!", CH32)+1, SEARCH("+", CH32)-SEARCH("!", CH32)-1)), Rankings!$A$2:$BK$161, 63, FALSE),0)</f>
        <v>0</v>
      </c>
      <c r="KH32">
        <f>IFERROR(VLOOKUP(_xlfn.NUMBERVALUE(MID(CI32, SEARCH("!", CI32)+1, SEARCH("+", CI32)-SEARCH("!", CI32)-1)), Rankings!$A$2:$BK$161, 63, FALSE),0)</f>
        <v>0</v>
      </c>
      <c r="KI32">
        <f>IFERROR(VLOOKUP(_xlfn.NUMBERVALUE(MID(CJ32, SEARCH("!", CJ32)+1, SEARCH("+", CJ32)-SEARCH("!", CJ32)-1)), Rankings!$A$2:$BK$161, 63, FALSE),0)</f>
        <v>0</v>
      </c>
      <c r="KJ32">
        <f>IFERROR(VLOOKUP(_xlfn.NUMBERVALUE(MID(CK32, SEARCH("!", CK32)+1, SEARCH("+", CK32)-SEARCH("!", CK32)-1)), Rankings!$A$2:$BK$161, 63, FALSE),0)</f>
        <v>0</v>
      </c>
      <c r="KK32">
        <f>IFERROR(VLOOKUP(_xlfn.NUMBERVALUE(MID(CL32, SEARCH("!", CL32)+1, SEARCH("+", CL32)-SEARCH("!", CL32)-1)), Rankings!$A$2:$BK$161, 63, FALSE),0)</f>
        <v>0</v>
      </c>
      <c r="KL32">
        <f>IFERROR(VLOOKUP(_xlfn.NUMBERVALUE(MID(CM32, SEARCH("!", CM32)+1, SEARCH("+", CM32)-SEARCH("!", CM32)-1)), Rankings!$A$2:$BK$161, 63, FALSE),0)</f>
        <v>0</v>
      </c>
      <c r="KM32">
        <f>IFERROR(VLOOKUP(_xlfn.NUMBERVALUE(MID(CN32, SEARCH("!", CN32)+1, SEARCH("+", CN32)-SEARCH("!", CN32)-1)), Rankings!$A$2:$BK$161, 63, FALSE),0)</f>
        <v>0</v>
      </c>
      <c r="KN32">
        <f>IFERROR(VLOOKUP(_xlfn.NUMBERVALUE(MID(CO32, SEARCH("!", CO32)+1, SEARCH("+", CO32)-SEARCH("!", CO32)-1)), Rankings!$A$2:$BK$161, 63, FALSE),0)</f>
        <v>0</v>
      </c>
      <c r="KO32">
        <f>IFERROR(VLOOKUP(_xlfn.NUMBERVALUE(MID(CP32, SEARCH("!", CP32)+1, SEARCH("+", CP32)-SEARCH("!", CP32)-1)), Rankings!$A$2:$BK$161, 63, FALSE),0)</f>
        <v>0</v>
      </c>
      <c r="KP32">
        <f>IFERROR(VLOOKUP(_xlfn.NUMBERVALUE(MID(CQ32, SEARCH("!", CQ32)+1, SEARCH("+", CQ32)-SEARCH("!", CQ32)-1)), Rankings!$A$2:$BK$161, 63, FALSE),0)</f>
        <v>0</v>
      </c>
      <c r="KQ32">
        <f>IFERROR(VLOOKUP(_xlfn.NUMBERVALUE(MID(CR32, SEARCH("!", CR32)+1, SEARCH("+", CR32)-SEARCH("!", CR32)-1)), Rankings!$A$2:$BK$161, 63, FALSE),0)</f>
        <v>0</v>
      </c>
      <c r="KS32" s="4">
        <f t="shared" si="119"/>
        <v>232</v>
      </c>
      <c r="KT32" s="4">
        <f t="shared" si="120"/>
        <v>76</v>
      </c>
      <c r="KU32" s="4">
        <f t="shared" si="121"/>
        <v>160</v>
      </c>
      <c r="KV32" s="4">
        <f t="shared" si="122"/>
        <v>0</v>
      </c>
      <c r="KY32" s="4">
        <f t="shared" si="123"/>
        <v>468</v>
      </c>
      <c r="KZ32" s="4"/>
      <c r="LB32">
        <f t="shared" si="124"/>
        <v>51</v>
      </c>
      <c r="LC32">
        <f t="shared" si="125"/>
        <v>50</v>
      </c>
      <c r="LD32">
        <f t="shared" si="126"/>
        <v>35</v>
      </c>
      <c r="LE32">
        <f t="shared" si="127"/>
        <v>81</v>
      </c>
      <c r="LF32">
        <f t="shared" si="128"/>
        <v>39</v>
      </c>
      <c r="LG32">
        <f t="shared" si="129"/>
        <v>39</v>
      </c>
      <c r="LH32">
        <f t="shared" si="130"/>
        <v>35</v>
      </c>
      <c r="LI32">
        <f t="shared" si="131"/>
        <v>41</v>
      </c>
      <c r="LJ32">
        <f t="shared" si="132"/>
        <v>57</v>
      </c>
      <c r="LK32">
        <f t="shared" si="133"/>
        <v>40</v>
      </c>
      <c r="LL32">
        <f t="shared" si="134"/>
        <v>0</v>
      </c>
      <c r="LM32">
        <f t="shared" si="135"/>
        <v>0</v>
      </c>
      <c r="LN32">
        <f t="shared" si="136"/>
        <v>0</v>
      </c>
      <c r="LO32">
        <f t="shared" si="137"/>
        <v>0</v>
      </c>
      <c r="LP32">
        <f t="shared" si="138"/>
        <v>0</v>
      </c>
      <c r="LQ32">
        <f t="shared" si="139"/>
        <v>0</v>
      </c>
      <c r="LR32">
        <f t="shared" si="140"/>
        <v>0</v>
      </c>
      <c r="LS32">
        <f t="shared" si="141"/>
        <v>0</v>
      </c>
      <c r="LT32">
        <f t="shared" si="142"/>
        <v>0</v>
      </c>
      <c r="LU32">
        <f t="shared" si="143"/>
        <v>0</v>
      </c>
      <c r="LV32">
        <f t="shared" si="144"/>
        <v>0</v>
      </c>
      <c r="LW32">
        <f t="shared" si="145"/>
        <v>0</v>
      </c>
      <c r="LX32">
        <f t="shared" si="146"/>
        <v>0</v>
      </c>
      <c r="LY32">
        <f t="shared" si="147"/>
        <v>0</v>
      </c>
      <c r="LZ32">
        <f t="shared" si="148"/>
        <v>0</v>
      </c>
      <c r="MA32">
        <f t="shared" si="149"/>
        <v>0</v>
      </c>
      <c r="MB32">
        <f t="shared" si="150"/>
        <v>0</v>
      </c>
      <c r="MC32">
        <f t="shared" si="151"/>
        <v>0</v>
      </c>
      <c r="MD32">
        <f t="shared" si="152"/>
        <v>0</v>
      </c>
      <c r="ME32">
        <f t="shared" si="153"/>
        <v>0</v>
      </c>
      <c r="MF32">
        <f t="shared" si="154"/>
        <v>0</v>
      </c>
      <c r="MG32">
        <f t="shared" si="155"/>
        <v>0</v>
      </c>
      <c r="MH32">
        <f t="shared" si="156"/>
        <v>0</v>
      </c>
      <c r="MI32">
        <f t="shared" si="157"/>
        <v>0</v>
      </c>
      <c r="MJ32">
        <f t="shared" si="158"/>
        <v>0</v>
      </c>
      <c r="MK32">
        <f t="shared" si="159"/>
        <v>0</v>
      </c>
      <c r="ML32">
        <f t="shared" si="160"/>
        <v>0</v>
      </c>
      <c r="MM32">
        <f t="shared" si="161"/>
        <v>0</v>
      </c>
      <c r="MN32">
        <f t="shared" si="162"/>
        <v>0</v>
      </c>
      <c r="MO32">
        <f t="shared" si="163"/>
        <v>0</v>
      </c>
      <c r="MP32">
        <f t="shared" si="164"/>
        <v>0</v>
      </c>
      <c r="MQ32">
        <f t="shared" si="165"/>
        <v>0</v>
      </c>
      <c r="MR32">
        <f t="shared" si="166"/>
        <v>0</v>
      </c>
      <c r="MS32">
        <f t="shared" si="167"/>
        <v>0</v>
      </c>
      <c r="MT32">
        <f t="shared" si="168"/>
        <v>0</v>
      </c>
      <c r="MU32">
        <f t="shared" si="169"/>
        <v>0</v>
      </c>
      <c r="MV32">
        <f t="shared" si="170"/>
        <v>0</v>
      </c>
      <c r="MW32">
        <f t="shared" si="171"/>
        <v>0</v>
      </c>
      <c r="MX32">
        <f t="shared" si="172"/>
        <v>0</v>
      </c>
      <c r="MY32">
        <f t="shared" si="173"/>
        <v>0</v>
      </c>
      <c r="MZ32">
        <f t="shared" si="174"/>
        <v>0</v>
      </c>
      <c r="NA32">
        <f t="shared" si="175"/>
        <v>0</v>
      </c>
      <c r="NB32">
        <f t="shared" si="176"/>
        <v>0</v>
      </c>
      <c r="NC32">
        <f t="shared" si="177"/>
        <v>0</v>
      </c>
      <c r="ND32">
        <f t="shared" si="178"/>
        <v>0</v>
      </c>
      <c r="NE32">
        <f t="shared" si="179"/>
        <v>0</v>
      </c>
      <c r="NF32">
        <f t="shared" si="180"/>
        <v>0</v>
      </c>
      <c r="NG32">
        <f t="shared" si="181"/>
        <v>0</v>
      </c>
      <c r="NH32">
        <f t="shared" si="182"/>
        <v>0</v>
      </c>
      <c r="NI32">
        <f t="shared" si="183"/>
        <v>0</v>
      </c>
      <c r="NJ32">
        <f t="shared" si="184"/>
        <v>0</v>
      </c>
      <c r="NK32">
        <f t="shared" si="185"/>
        <v>0</v>
      </c>
      <c r="NL32">
        <f t="shared" si="186"/>
        <v>0</v>
      </c>
      <c r="NM32">
        <f t="shared" si="187"/>
        <v>0</v>
      </c>
      <c r="NN32">
        <f t="shared" si="188"/>
        <v>0</v>
      </c>
      <c r="NO32">
        <f t="shared" si="189"/>
        <v>0</v>
      </c>
      <c r="NP32">
        <f t="shared" si="190"/>
        <v>0</v>
      </c>
      <c r="NQ32">
        <f t="shared" si="191"/>
        <v>0</v>
      </c>
      <c r="NR32">
        <f t="shared" si="192"/>
        <v>0</v>
      </c>
      <c r="NS32">
        <f t="shared" si="193"/>
        <v>0</v>
      </c>
      <c r="NT32">
        <f t="shared" si="194"/>
        <v>0</v>
      </c>
      <c r="NU32">
        <f t="shared" si="195"/>
        <v>0</v>
      </c>
      <c r="NV32">
        <f t="shared" si="196"/>
        <v>0</v>
      </c>
      <c r="NW32">
        <f t="shared" si="197"/>
        <v>0</v>
      </c>
      <c r="NX32">
        <f t="shared" si="198"/>
        <v>0</v>
      </c>
      <c r="NY32">
        <f t="shared" si="199"/>
        <v>0</v>
      </c>
      <c r="NZ32">
        <f t="shared" si="200"/>
        <v>0</v>
      </c>
      <c r="OA32">
        <f t="shared" si="201"/>
        <v>0</v>
      </c>
      <c r="OB32">
        <f t="shared" si="202"/>
        <v>0</v>
      </c>
      <c r="OC32">
        <f t="shared" si="203"/>
        <v>0</v>
      </c>
      <c r="OD32">
        <f t="shared" si="204"/>
        <v>0</v>
      </c>
      <c r="OE32">
        <f t="shared" si="205"/>
        <v>0</v>
      </c>
      <c r="OF32">
        <f t="shared" si="206"/>
        <v>0</v>
      </c>
      <c r="OG32">
        <f t="shared" si="207"/>
        <v>0</v>
      </c>
      <c r="OH32">
        <f t="shared" si="208"/>
        <v>0</v>
      </c>
      <c r="OJ32" s="4">
        <f t="shared" si="209"/>
        <v>155</v>
      </c>
      <c r="OK32" s="4">
        <f t="shared" si="210"/>
        <v>52</v>
      </c>
      <c r="OL32" s="4">
        <f t="shared" si="211"/>
        <v>96</v>
      </c>
      <c r="OM32" s="4">
        <f t="shared" si="212"/>
        <v>0</v>
      </c>
      <c r="OP32" s="4">
        <f t="shared" si="213"/>
        <v>303</v>
      </c>
      <c r="OQ32" s="4"/>
      <c r="OS32">
        <f t="shared" si="214"/>
        <v>10</v>
      </c>
      <c r="OT32">
        <f t="shared" si="215"/>
        <v>33</v>
      </c>
      <c r="OU32">
        <f t="shared" si="216"/>
        <v>31</v>
      </c>
      <c r="OV32">
        <f t="shared" si="217"/>
        <v>28</v>
      </c>
      <c r="OW32">
        <f t="shared" si="218"/>
        <v>42</v>
      </c>
      <c r="OX32">
        <f t="shared" si="219"/>
        <v>63</v>
      </c>
      <c r="OY32">
        <f t="shared" si="220"/>
        <v>30</v>
      </c>
      <c r="OZ32">
        <f t="shared" si="221"/>
        <v>22</v>
      </c>
      <c r="PA32">
        <f t="shared" si="222"/>
        <v>18</v>
      </c>
      <c r="PB32">
        <f t="shared" si="223"/>
        <v>26</v>
      </c>
      <c r="PC32">
        <f t="shared" si="224"/>
        <v>0</v>
      </c>
      <c r="PD32">
        <f t="shared" si="225"/>
        <v>0</v>
      </c>
      <c r="PE32">
        <f t="shared" si="226"/>
        <v>0</v>
      </c>
      <c r="PF32">
        <f t="shared" si="227"/>
        <v>0</v>
      </c>
      <c r="PG32">
        <f t="shared" si="228"/>
        <v>0</v>
      </c>
      <c r="PH32">
        <f t="shared" si="229"/>
        <v>0</v>
      </c>
      <c r="PI32">
        <f t="shared" si="230"/>
        <v>0</v>
      </c>
      <c r="PJ32">
        <f t="shared" si="231"/>
        <v>0</v>
      </c>
      <c r="PK32">
        <f t="shared" si="232"/>
        <v>0</v>
      </c>
      <c r="PL32">
        <f t="shared" si="233"/>
        <v>0</v>
      </c>
      <c r="PM32">
        <f t="shared" si="234"/>
        <v>0</v>
      </c>
      <c r="PN32">
        <f t="shared" si="235"/>
        <v>0</v>
      </c>
      <c r="PO32">
        <f t="shared" si="236"/>
        <v>0</v>
      </c>
      <c r="PP32">
        <f t="shared" si="237"/>
        <v>0</v>
      </c>
      <c r="PQ32">
        <f t="shared" si="238"/>
        <v>0</v>
      </c>
      <c r="PR32">
        <f t="shared" si="239"/>
        <v>0</v>
      </c>
      <c r="PS32">
        <f t="shared" si="240"/>
        <v>0</v>
      </c>
      <c r="PT32">
        <f t="shared" si="241"/>
        <v>0</v>
      </c>
      <c r="PU32">
        <f t="shared" si="242"/>
        <v>0</v>
      </c>
      <c r="PV32">
        <f t="shared" si="243"/>
        <v>0</v>
      </c>
      <c r="PW32">
        <f t="shared" si="244"/>
        <v>0</v>
      </c>
      <c r="PX32">
        <f t="shared" si="245"/>
        <v>0</v>
      </c>
      <c r="PY32">
        <f t="shared" si="246"/>
        <v>0</v>
      </c>
      <c r="PZ32">
        <f t="shared" si="247"/>
        <v>0</v>
      </c>
      <c r="QA32">
        <f t="shared" si="248"/>
        <v>0</v>
      </c>
      <c r="QB32">
        <f t="shared" si="249"/>
        <v>0</v>
      </c>
      <c r="QC32">
        <f t="shared" si="250"/>
        <v>0</v>
      </c>
      <c r="QD32">
        <f t="shared" si="251"/>
        <v>0</v>
      </c>
      <c r="QE32">
        <f t="shared" si="252"/>
        <v>0</v>
      </c>
      <c r="QF32">
        <f t="shared" si="253"/>
        <v>0</v>
      </c>
      <c r="QG32">
        <f t="shared" si="254"/>
        <v>0</v>
      </c>
      <c r="QH32">
        <f t="shared" si="255"/>
        <v>0</v>
      </c>
      <c r="QI32">
        <f t="shared" si="256"/>
        <v>0</v>
      </c>
      <c r="QJ32">
        <f t="shared" si="257"/>
        <v>0</v>
      </c>
      <c r="QK32">
        <f t="shared" si="258"/>
        <v>0</v>
      </c>
      <c r="QL32">
        <f t="shared" si="259"/>
        <v>0</v>
      </c>
      <c r="QM32">
        <f t="shared" si="260"/>
        <v>0</v>
      </c>
      <c r="QN32">
        <f t="shared" si="261"/>
        <v>0</v>
      </c>
      <c r="QO32">
        <f t="shared" si="262"/>
        <v>0</v>
      </c>
      <c r="QP32">
        <f t="shared" si="263"/>
        <v>0</v>
      </c>
      <c r="QQ32">
        <f t="shared" si="264"/>
        <v>0</v>
      </c>
      <c r="QR32">
        <f t="shared" si="265"/>
        <v>0</v>
      </c>
      <c r="QS32">
        <f t="shared" si="266"/>
        <v>0</v>
      </c>
      <c r="QT32">
        <f t="shared" si="267"/>
        <v>0</v>
      </c>
      <c r="QU32">
        <f t="shared" si="268"/>
        <v>0</v>
      </c>
      <c r="QV32">
        <f t="shared" si="269"/>
        <v>0</v>
      </c>
      <c r="QW32">
        <f t="shared" si="270"/>
        <v>0</v>
      </c>
      <c r="QX32">
        <f t="shared" si="271"/>
        <v>0</v>
      </c>
      <c r="QY32">
        <f t="shared" si="272"/>
        <v>0</v>
      </c>
      <c r="QZ32">
        <f t="shared" si="273"/>
        <v>0</v>
      </c>
      <c r="RA32">
        <f t="shared" si="274"/>
        <v>0</v>
      </c>
      <c r="RB32">
        <f t="shared" si="275"/>
        <v>0</v>
      </c>
      <c r="RC32">
        <f t="shared" si="276"/>
        <v>0</v>
      </c>
      <c r="RD32">
        <f t="shared" si="277"/>
        <v>0</v>
      </c>
      <c r="RE32">
        <f t="shared" si="278"/>
        <v>0</v>
      </c>
      <c r="RF32">
        <f t="shared" si="279"/>
        <v>0</v>
      </c>
      <c r="RG32">
        <f t="shared" si="280"/>
        <v>0</v>
      </c>
      <c r="RH32">
        <f t="shared" si="281"/>
        <v>0</v>
      </c>
      <c r="RI32">
        <f t="shared" si="282"/>
        <v>0</v>
      </c>
      <c r="RJ32">
        <f t="shared" si="283"/>
        <v>0</v>
      </c>
      <c r="RK32">
        <f t="shared" si="284"/>
        <v>0</v>
      </c>
      <c r="RL32">
        <f t="shared" si="285"/>
        <v>0</v>
      </c>
      <c r="RM32">
        <f t="shared" si="286"/>
        <v>0</v>
      </c>
      <c r="RN32">
        <f t="shared" si="287"/>
        <v>0</v>
      </c>
      <c r="RO32">
        <f t="shared" si="288"/>
        <v>0</v>
      </c>
      <c r="RP32">
        <f t="shared" si="289"/>
        <v>0</v>
      </c>
      <c r="RQ32">
        <f t="shared" si="290"/>
        <v>0</v>
      </c>
      <c r="RR32">
        <f t="shared" si="291"/>
        <v>0</v>
      </c>
      <c r="RS32">
        <f t="shared" si="292"/>
        <v>0</v>
      </c>
      <c r="RT32">
        <f t="shared" si="293"/>
        <v>0</v>
      </c>
      <c r="RU32">
        <f t="shared" si="294"/>
        <v>0</v>
      </c>
      <c r="RV32">
        <f t="shared" si="295"/>
        <v>0</v>
      </c>
      <c r="RW32">
        <f t="shared" si="296"/>
        <v>0</v>
      </c>
      <c r="RX32">
        <f t="shared" si="297"/>
        <v>0</v>
      </c>
      <c r="RY32">
        <f t="shared" si="298"/>
        <v>0</v>
      </c>
      <c r="SA32" s="4">
        <f t="shared" si="299"/>
        <v>23.65</v>
      </c>
      <c r="SB32" s="4">
        <f t="shared" si="300"/>
        <v>9.629999999999999</v>
      </c>
      <c r="SC32" s="4">
        <f t="shared" si="301"/>
        <v>15.120000000000001</v>
      </c>
      <c r="SD32" s="4">
        <f t="shared" si="302"/>
        <v>0</v>
      </c>
      <c r="SF32" s="4">
        <f t="shared" si="303"/>
        <v>48.400000000000006</v>
      </c>
      <c r="SI32">
        <f t="shared" si="304"/>
        <v>5.25</v>
      </c>
      <c r="SJ32">
        <f t="shared" si="305"/>
        <v>4.5</v>
      </c>
      <c r="SK32">
        <f t="shared" si="306"/>
        <v>4.43</v>
      </c>
      <c r="SL32">
        <f t="shared" si="307"/>
        <v>5.08</v>
      </c>
      <c r="SM32">
        <f t="shared" si="308"/>
        <v>5.33</v>
      </c>
      <c r="SN32">
        <f t="shared" si="309"/>
        <v>5.29</v>
      </c>
      <c r="SO32">
        <f t="shared" si="310"/>
        <v>4.8</v>
      </c>
      <c r="SP32">
        <f t="shared" si="311"/>
        <v>4.83</v>
      </c>
      <c r="SQ32">
        <f t="shared" si="312"/>
        <v>4.18</v>
      </c>
      <c r="SR32">
        <f t="shared" si="313"/>
        <v>4.71</v>
      </c>
      <c r="SS32" t="str">
        <f t="shared" si="314"/>
        <v>0</v>
      </c>
      <c r="ST32" t="str">
        <f t="shared" si="315"/>
        <v>0</v>
      </c>
      <c r="SU32" t="str">
        <f t="shared" si="316"/>
        <v>0</v>
      </c>
      <c r="SV32" t="str">
        <f t="shared" si="317"/>
        <v>0</v>
      </c>
      <c r="SW32" t="str">
        <f t="shared" si="318"/>
        <v>0</v>
      </c>
      <c r="SX32" t="str">
        <f t="shared" si="319"/>
        <v>0</v>
      </c>
      <c r="SY32" t="str">
        <f t="shared" si="320"/>
        <v>0</v>
      </c>
      <c r="SZ32" t="str">
        <f t="shared" si="321"/>
        <v>0</v>
      </c>
      <c r="TA32" t="str">
        <f t="shared" si="322"/>
        <v>0</v>
      </c>
      <c r="TB32" t="str">
        <f t="shared" si="323"/>
        <v>0</v>
      </c>
      <c r="TC32" t="str">
        <f t="shared" si="324"/>
        <v>0</v>
      </c>
      <c r="TD32" t="str">
        <f t="shared" si="325"/>
        <v>0</v>
      </c>
      <c r="TE32" t="str">
        <f t="shared" si="326"/>
        <v>0</v>
      </c>
      <c r="TF32" t="str">
        <f t="shared" si="327"/>
        <v>0</v>
      </c>
      <c r="TG32" t="str">
        <f t="shared" si="328"/>
        <v>0</v>
      </c>
      <c r="TH32" t="str">
        <f t="shared" si="329"/>
        <v>0</v>
      </c>
      <c r="TI32" t="str">
        <f t="shared" si="330"/>
        <v>0</v>
      </c>
      <c r="TJ32" t="str">
        <f t="shared" si="331"/>
        <v>0</v>
      </c>
      <c r="TK32" t="str">
        <f t="shared" si="332"/>
        <v>0</v>
      </c>
      <c r="TL32" t="str">
        <f t="shared" si="333"/>
        <v>0</v>
      </c>
      <c r="TM32" t="str">
        <f t="shared" si="334"/>
        <v>0</v>
      </c>
      <c r="TN32" t="str">
        <f t="shared" si="335"/>
        <v>0</v>
      </c>
      <c r="TO32" t="str">
        <f t="shared" si="336"/>
        <v>0</v>
      </c>
      <c r="TP32" t="str">
        <f t="shared" si="337"/>
        <v>0</v>
      </c>
      <c r="TQ32" t="str">
        <f t="shared" si="338"/>
        <v>0</v>
      </c>
      <c r="TR32" t="str">
        <f t="shared" si="339"/>
        <v>0</v>
      </c>
      <c r="TS32" t="str">
        <f t="shared" si="340"/>
        <v>0</v>
      </c>
      <c r="TT32" t="str">
        <f t="shared" si="341"/>
        <v>0</v>
      </c>
      <c r="TU32" t="str">
        <f t="shared" si="342"/>
        <v>0</v>
      </c>
      <c r="TV32" t="str">
        <f t="shared" si="343"/>
        <v>0</v>
      </c>
      <c r="TW32" t="str">
        <f t="shared" si="344"/>
        <v>0</v>
      </c>
      <c r="TX32" t="str">
        <f t="shared" si="345"/>
        <v>0</v>
      </c>
      <c r="TY32" t="str">
        <f t="shared" si="346"/>
        <v>0</v>
      </c>
      <c r="TZ32" t="str">
        <f t="shared" si="347"/>
        <v>0</v>
      </c>
      <c r="UA32" t="str">
        <f t="shared" si="348"/>
        <v>0</v>
      </c>
      <c r="UB32" t="str">
        <f t="shared" si="349"/>
        <v>0</v>
      </c>
      <c r="UC32" t="str">
        <f t="shared" si="350"/>
        <v>0</v>
      </c>
      <c r="UD32" t="str">
        <f t="shared" si="351"/>
        <v>0</v>
      </c>
      <c r="UE32" t="str">
        <f t="shared" si="352"/>
        <v>0</v>
      </c>
      <c r="UF32" t="str">
        <f t="shared" si="353"/>
        <v>0</v>
      </c>
      <c r="UG32" t="str">
        <f t="shared" si="354"/>
        <v>0</v>
      </c>
      <c r="UH32" t="str">
        <f t="shared" si="355"/>
        <v>0</v>
      </c>
      <c r="UI32" t="str">
        <f t="shared" si="356"/>
        <v>0</v>
      </c>
      <c r="UJ32" t="str">
        <f t="shared" si="357"/>
        <v>0</v>
      </c>
      <c r="UK32" t="str">
        <f t="shared" si="358"/>
        <v>0</v>
      </c>
      <c r="UL32" t="str">
        <f t="shared" si="359"/>
        <v>0</v>
      </c>
      <c r="UM32" t="str">
        <f t="shared" si="360"/>
        <v>0</v>
      </c>
      <c r="UN32" t="str">
        <f t="shared" si="361"/>
        <v>0</v>
      </c>
      <c r="UO32" t="str">
        <f t="shared" si="362"/>
        <v>0</v>
      </c>
      <c r="UP32" t="str">
        <f t="shared" si="363"/>
        <v>0</v>
      </c>
      <c r="UQ32" t="str">
        <f t="shared" si="364"/>
        <v>0</v>
      </c>
      <c r="UR32" t="str">
        <f t="shared" si="365"/>
        <v>0</v>
      </c>
      <c r="US32" t="str">
        <f t="shared" si="366"/>
        <v>0</v>
      </c>
      <c r="UT32" t="str">
        <f t="shared" si="367"/>
        <v>0</v>
      </c>
      <c r="UU32" t="str">
        <f t="shared" si="368"/>
        <v>0</v>
      </c>
      <c r="UV32" t="str">
        <f t="shared" si="369"/>
        <v>0</v>
      </c>
      <c r="UW32" t="str">
        <f t="shared" si="370"/>
        <v>0</v>
      </c>
      <c r="UX32" t="str">
        <f t="shared" si="371"/>
        <v>0</v>
      </c>
      <c r="UY32" t="str">
        <f t="shared" si="372"/>
        <v>0</v>
      </c>
      <c r="UZ32" t="str">
        <f t="shared" si="373"/>
        <v>0</v>
      </c>
      <c r="VA32" t="str">
        <f t="shared" si="374"/>
        <v>0</v>
      </c>
      <c r="VB32" t="str">
        <f t="shared" si="375"/>
        <v>0</v>
      </c>
      <c r="VC32" t="str">
        <f t="shared" si="376"/>
        <v>0</v>
      </c>
      <c r="VD32" t="str">
        <f t="shared" si="377"/>
        <v>0</v>
      </c>
      <c r="VE32" t="str">
        <f t="shared" si="378"/>
        <v>0</v>
      </c>
      <c r="VF32" t="str">
        <f t="shared" si="379"/>
        <v>0</v>
      </c>
      <c r="VG32" t="str">
        <f t="shared" si="380"/>
        <v>0</v>
      </c>
      <c r="VH32" t="str">
        <f t="shared" si="381"/>
        <v>0</v>
      </c>
      <c r="VI32" t="str">
        <f t="shared" si="382"/>
        <v>0</v>
      </c>
      <c r="VJ32" t="str">
        <f t="shared" si="383"/>
        <v>0</v>
      </c>
      <c r="VK32" t="str">
        <f t="shared" si="384"/>
        <v>0</v>
      </c>
      <c r="VL32" t="str">
        <f t="shared" si="385"/>
        <v>0</v>
      </c>
      <c r="VM32" t="str">
        <f t="shared" si="386"/>
        <v>0</v>
      </c>
      <c r="VN32" t="str">
        <f t="shared" si="387"/>
        <v>0</v>
      </c>
      <c r="VO32" t="str">
        <f t="shared" si="388"/>
        <v>0</v>
      </c>
      <c r="VQ32" s="4">
        <f t="shared" si="389"/>
        <v>7.84</v>
      </c>
      <c r="VR32" s="4">
        <f t="shared" si="390"/>
        <v>18.450000000000003</v>
      </c>
      <c r="VS32" s="4">
        <f t="shared" si="391"/>
        <v>18.579999999999998</v>
      </c>
      <c r="VT32" s="4">
        <f t="shared" si="392"/>
        <v>0</v>
      </c>
      <c r="VV32" s="4">
        <f t="shared" si="393"/>
        <v>44.870000000000005</v>
      </c>
      <c r="VY32">
        <f t="shared" si="394"/>
        <v>5.42</v>
      </c>
      <c r="VZ32">
        <f t="shared" si="395"/>
        <v>1.23</v>
      </c>
      <c r="WA32">
        <f t="shared" si="396"/>
        <v>2.27</v>
      </c>
      <c r="WB32">
        <f t="shared" si="397"/>
        <v>12.35</v>
      </c>
      <c r="WC32">
        <f t="shared" si="398"/>
        <v>3.49</v>
      </c>
      <c r="WD32">
        <f t="shared" si="399"/>
        <v>-7.87</v>
      </c>
      <c r="WE32">
        <f t="shared" si="400"/>
        <v>8.74</v>
      </c>
      <c r="WF32">
        <f t="shared" si="401"/>
        <v>9.7100000000000009</v>
      </c>
      <c r="WG32">
        <f t="shared" si="402"/>
        <v>6.79</v>
      </c>
      <c r="WH32">
        <f t="shared" si="403"/>
        <v>2.74</v>
      </c>
      <c r="WI32">
        <f t="shared" si="404"/>
        <v>0</v>
      </c>
      <c r="WJ32">
        <f t="shared" si="405"/>
        <v>0</v>
      </c>
      <c r="WK32">
        <f t="shared" si="406"/>
        <v>0</v>
      </c>
      <c r="WL32">
        <f t="shared" si="407"/>
        <v>0</v>
      </c>
      <c r="WM32">
        <f t="shared" si="408"/>
        <v>0</v>
      </c>
      <c r="WN32">
        <f t="shared" si="409"/>
        <v>0</v>
      </c>
      <c r="WO32">
        <f t="shared" si="410"/>
        <v>0</v>
      </c>
      <c r="WP32">
        <f t="shared" si="411"/>
        <v>0</v>
      </c>
      <c r="WQ32">
        <f t="shared" si="412"/>
        <v>0</v>
      </c>
      <c r="WR32">
        <f t="shared" si="413"/>
        <v>0</v>
      </c>
      <c r="WS32">
        <f t="shared" si="414"/>
        <v>0</v>
      </c>
      <c r="WT32">
        <f t="shared" si="415"/>
        <v>0</v>
      </c>
      <c r="WU32">
        <f t="shared" si="416"/>
        <v>0</v>
      </c>
      <c r="WV32">
        <f t="shared" si="417"/>
        <v>0</v>
      </c>
      <c r="WW32">
        <f t="shared" si="418"/>
        <v>0</v>
      </c>
      <c r="WX32">
        <f t="shared" si="419"/>
        <v>0</v>
      </c>
      <c r="WY32">
        <f t="shared" si="420"/>
        <v>0</v>
      </c>
      <c r="WZ32">
        <f t="shared" si="421"/>
        <v>0</v>
      </c>
      <c r="XA32">
        <f t="shared" si="422"/>
        <v>0</v>
      </c>
      <c r="XB32">
        <f t="shared" si="423"/>
        <v>0</v>
      </c>
      <c r="XC32">
        <f t="shared" si="424"/>
        <v>0</v>
      </c>
      <c r="XD32">
        <f t="shared" si="425"/>
        <v>0</v>
      </c>
      <c r="XE32">
        <f t="shared" si="426"/>
        <v>0</v>
      </c>
      <c r="XF32">
        <f t="shared" si="427"/>
        <v>0</v>
      </c>
      <c r="XG32">
        <f t="shared" si="428"/>
        <v>0</v>
      </c>
      <c r="XH32">
        <f t="shared" si="429"/>
        <v>0</v>
      </c>
      <c r="XI32">
        <f t="shared" si="430"/>
        <v>0</v>
      </c>
      <c r="XJ32">
        <f t="shared" si="431"/>
        <v>0</v>
      </c>
      <c r="XK32">
        <f t="shared" si="432"/>
        <v>0</v>
      </c>
      <c r="XL32">
        <f t="shared" si="433"/>
        <v>0</v>
      </c>
      <c r="XM32">
        <f t="shared" si="434"/>
        <v>0</v>
      </c>
      <c r="XN32">
        <f t="shared" si="435"/>
        <v>0</v>
      </c>
      <c r="XO32">
        <f t="shared" si="436"/>
        <v>0</v>
      </c>
      <c r="XP32">
        <f t="shared" si="437"/>
        <v>0</v>
      </c>
      <c r="XQ32">
        <f t="shared" si="438"/>
        <v>0</v>
      </c>
      <c r="XR32">
        <f t="shared" si="439"/>
        <v>0</v>
      </c>
      <c r="XS32">
        <f t="shared" si="440"/>
        <v>0</v>
      </c>
      <c r="XT32">
        <f t="shared" si="441"/>
        <v>0</v>
      </c>
      <c r="XU32">
        <f t="shared" si="442"/>
        <v>0</v>
      </c>
      <c r="XV32">
        <f t="shared" si="443"/>
        <v>0</v>
      </c>
      <c r="XW32">
        <f t="shared" si="444"/>
        <v>0</v>
      </c>
      <c r="XX32">
        <f t="shared" si="445"/>
        <v>0</v>
      </c>
      <c r="XY32">
        <f t="shared" si="446"/>
        <v>0</v>
      </c>
      <c r="XZ32">
        <f t="shared" si="447"/>
        <v>0</v>
      </c>
      <c r="YA32">
        <f t="shared" si="448"/>
        <v>0</v>
      </c>
      <c r="YB32">
        <f t="shared" si="449"/>
        <v>0</v>
      </c>
      <c r="YC32">
        <f t="shared" si="450"/>
        <v>0</v>
      </c>
      <c r="YD32">
        <f t="shared" si="451"/>
        <v>0</v>
      </c>
      <c r="YE32">
        <f t="shared" si="452"/>
        <v>0</v>
      </c>
      <c r="YF32">
        <f t="shared" si="453"/>
        <v>0</v>
      </c>
      <c r="YG32">
        <f t="shared" si="454"/>
        <v>0</v>
      </c>
      <c r="YH32">
        <f t="shared" si="455"/>
        <v>0</v>
      </c>
      <c r="YI32">
        <f t="shared" si="456"/>
        <v>0</v>
      </c>
      <c r="YJ32">
        <f t="shared" si="457"/>
        <v>0</v>
      </c>
      <c r="YK32">
        <f t="shared" si="458"/>
        <v>0</v>
      </c>
      <c r="YL32">
        <f t="shared" si="459"/>
        <v>0</v>
      </c>
      <c r="YM32">
        <f t="shared" si="460"/>
        <v>0</v>
      </c>
      <c r="YN32">
        <f t="shared" si="461"/>
        <v>0</v>
      </c>
      <c r="YO32">
        <f t="shared" si="462"/>
        <v>0</v>
      </c>
      <c r="YP32">
        <f t="shared" si="463"/>
        <v>0</v>
      </c>
      <c r="YQ32">
        <f t="shared" si="464"/>
        <v>0</v>
      </c>
      <c r="YR32">
        <f t="shared" si="465"/>
        <v>0</v>
      </c>
      <c r="YS32">
        <f t="shared" si="466"/>
        <v>0</v>
      </c>
      <c r="YT32">
        <f t="shared" si="467"/>
        <v>0</v>
      </c>
      <c r="YU32">
        <f t="shared" si="468"/>
        <v>0</v>
      </c>
      <c r="YV32">
        <f t="shared" si="469"/>
        <v>0</v>
      </c>
      <c r="YW32">
        <f t="shared" si="470"/>
        <v>0</v>
      </c>
      <c r="YX32">
        <f t="shared" si="471"/>
        <v>0</v>
      </c>
      <c r="YY32">
        <f t="shared" si="472"/>
        <v>0</v>
      </c>
      <c r="YZ32">
        <f t="shared" si="473"/>
        <v>0</v>
      </c>
      <c r="ZA32">
        <f t="shared" si="474"/>
        <v>0</v>
      </c>
      <c r="ZB32">
        <f t="shared" si="475"/>
        <v>0</v>
      </c>
      <c r="ZC32">
        <f t="shared" si="476"/>
        <v>0</v>
      </c>
      <c r="ZD32">
        <f t="shared" si="477"/>
        <v>0</v>
      </c>
      <c r="ZE32">
        <f t="shared" si="478"/>
        <v>0</v>
      </c>
      <c r="ZG32" s="4">
        <f t="shared" si="479"/>
        <v>310</v>
      </c>
      <c r="ZH32" s="4">
        <f t="shared" si="480"/>
        <v>113</v>
      </c>
      <c r="ZI32" s="4">
        <f t="shared" si="481"/>
        <v>179</v>
      </c>
      <c r="ZJ32" s="4">
        <f t="shared" si="482"/>
        <v>0</v>
      </c>
      <c r="ZL32" s="4">
        <f t="shared" si="483"/>
        <v>602</v>
      </c>
      <c r="ZO32">
        <f t="shared" si="484"/>
        <v>39</v>
      </c>
      <c r="ZP32">
        <f t="shared" si="485"/>
        <v>55</v>
      </c>
      <c r="ZQ32">
        <f t="shared" si="486"/>
        <v>58</v>
      </c>
      <c r="ZR32">
        <f t="shared" si="487"/>
        <v>42</v>
      </c>
      <c r="ZS32">
        <f t="shared" si="488"/>
        <v>57</v>
      </c>
      <c r="ZT32">
        <f t="shared" si="489"/>
        <v>88</v>
      </c>
      <c r="ZU32">
        <f t="shared" si="490"/>
        <v>57</v>
      </c>
      <c r="ZV32">
        <f t="shared" si="491"/>
        <v>56</v>
      </c>
      <c r="ZW32">
        <f t="shared" si="492"/>
        <v>70</v>
      </c>
      <c r="ZX32">
        <f t="shared" si="493"/>
        <v>80</v>
      </c>
      <c r="ZY32">
        <f t="shared" si="494"/>
        <v>0</v>
      </c>
      <c r="ZZ32">
        <f t="shared" si="495"/>
        <v>0</v>
      </c>
      <c r="AAA32">
        <f t="shared" si="496"/>
        <v>0</v>
      </c>
      <c r="AAB32">
        <f t="shared" si="497"/>
        <v>0</v>
      </c>
      <c r="AAC32">
        <f t="shared" si="498"/>
        <v>0</v>
      </c>
      <c r="AAD32">
        <f t="shared" si="499"/>
        <v>0</v>
      </c>
      <c r="AAE32">
        <f t="shared" si="500"/>
        <v>0</v>
      </c>
      <c r="AAF32">
        <f t="shared" si="501"/>
        <v>0</v>
      </c>
      <c r="AAG32">
        <f t="shared" si="502"/>
        <v>0</v>
      </c>
      <c r="AAH32">
        <f t="shared" si="503"/>
        <v>0</v>
      </c>
      <c r="AAI32">
        <f t="shared" si="504"/>
        <v>0</v>
      </c>
      <c r="AAJ32">
        <f t="shared" si="505"/>
        <v>0</v>
      </c>
      <c r="AAK32">
        <f t="shared" si="506"/>
        <v>0</v>
      </c>
      <c r="AAL32">
        <f t="shared" si="507"/>
        <v>0</v>
      </c>
      <c r="AAM32">
        <f t="shared" si="508"/>
        <v>0</v>
      </c>
      <c r="AAN32">
        <f t="shared" si="509"/>
        <v>0</v>
      </c>
      <c r="AAO32">
        <f t="shared" si="510"/>
        <v>0</v>
      </c>
      <c r="AAP32">
        <f t="shared" si="511"/>
        <v>0</v>
      </c>
      <c r="AAQ32">
        <f t="shared" si="512"/>
        <v>0</v>
      </c>
      <c r="AAR32">
        <f t="shared" si="513"/>
        <v>0</v>
      </c>
      <c r="AAS32">
        <f t="shared" si="514"/>
        <v>0</v>
      </c>
      <c r="AAT32">
        <f t="shared" si="515"/>
        <v>0</v>
      </c>
      <c r="AAU32">
        <f t="shared" si="516"/>
        <v>0</v>
      </c>
      <c r="AAV32">
        <f t="shared" si="517"/>
        <v>0</v>
      </c>
      <c r="AAW32">
        <f t="shared" si="518"/>
        <v>0</v>
      </c>
      <c r="AAX32">
        <f t="shared" si="519"/>
        <v>0</v>
      </c>
      <c r="AAY32">
        <f t="shared" si="520"/>
        <v>0</v>
      </c>
      <c r="AAZ32">
        <f t="shared" si="521"/>
        <v>0</v>
      </c>
      <c r="ABA32">
        <f t="shared" si="522"/>
        <v>0</v>
      </c>
      <c r="ABB32">
        <f t="shared" si="523"/>
        <v>0</v>
      </c>
      <c r="ABC32">
        <f t="shared" si="524"/>
        <v>0</v>
      </c>
      <c r="ABD32">
        <f t="shared" si="525"/>
        <v>0</v>
      </c>
      <c r="ABE32">
        <f t="shared" si="526"/>
        <v>0</v>
      </c>
      <c r="ABF32">
        <f t="shared" si="527"/>
        <v>0</v>
      </c>
      <c r="ABG32">
        <f t="shared" si="528"/>
        <v>0</v>
      </c>
      <c r="ABH32">
        <f t="shared" si="529"/>
        <v>0</v>
      </c>
      <c r="ABI32">
        <f t="shared" si="530"/>
        <v>0</v>
      </c>
      <c r="ABJ32">
        <f t="shared" si="531"/>
        <v>0</v>
      </c>
      <c r="ABK32">
        <f t="shared" si="532"/>
        <v>0</v>
      </c>
      <c r="ABL32">
        <f t="shared" si="533"/>
        <v>0</v>
      </c>
      <c r="ABM32">
        <f t="shared" si="534"/>
        <v>0</v>
      </c>
      <c r="ABN32">
        <f t="shared" si="535"/>
        <v>0</v>
      </c>
      <c r="ABO32">
        <f t="shared" si="536"/>
        <v>0</v>
      </c>
      <c r="ABP32">
        <f t="shared" si="537"/>
        <v>0</v>
      </c>
      <c r="ABQ32">
        <f t="shared" si="538"/>
        <v>0</v>
      </c>
      <c r="ABR32">
        <f t="shared" si="539"/>
        <v>0</v>
      </c>
      <c r="ABS32">
        <f t="shared" si="540"/>
        <v>0</v>
      </c>
      <c r="ABT32">
        <f t="shared" si="541"/>
        <v>0</v>
      </c>
      <c r="ABU32">
        <f t="shared" si="542"/>
        <v>0</v>
      </c>
      <c r="ABV32">
        <f t="shared" si="543"/>
        <v>0</v>
      </c>
      <c r="ABW32">
        <f t="shared" si="544"/>
        <v>0</v>
      </c>
      <c r="ABX32">
        <f t="shared" si="545"/>
        <v>0</v>
      </c>
      <c r="ABY32">
        <f t="shared" si="546"/>
        <v>0</v>
      </c>
      <c r="ABZ32">
        <f t="shared" si="547"/>
        <v>0</v>
      </c>
      <c r="ACA32">
        <f t="shared" si="548"/>
        <v>0</v>
      </c>
      <c r="ACB32">
        <f t="shared" si="549"/>
        <v>0</v>
      </c>
      <c r="ACC32">
        <f t="shared" si="550"/>
        <v>0</v>
      </c>
      <c r="ACD32">
        <f t="shared" si="551"/>
        <v>0</v>
      </c>
      <c r="ACE32">
        <f t="shared" si="552"/>
        <v>0</v>
      </c>
      <c r="ACF32">
        <f t="shared" si="553"/>
        <v>0</v>
      </c>
      <c r="ACG32">
        <f t="shared" si="554"/>
        <v>0</v>
      </c>
      <c r="ACH32">
        <f t="shared" si="555"/>
        <v>0</v>
      </c>
      <c r="ACI32">
        <f t="shared" si="556"/>
        <v>0</v>
      </c>
      <c r="ACJ32">
        <f t="shared" si="557"/>
        <v>0</v>
      </c>
      <c r="ACK32">
        <f t="shared" si="558"/>
        <v>0</v>
      </c>
      <c r="ACL32">
        <f t="shared" si="559"/>
        <v>0</v>
      </c>
      <c r="ACM32">
        <f t="shared" si="560"/>
        <v>0</v>
      </c>
      <c r="ACN32">
        <f t="shared" si="561"/>
        <v>0</v>
      </c>
      <c r="ACO32">
        <f t="shared" si="562"/>
        <v>0</v>
      </c>
      <c r="ACP32">
        <f t="shared" si="563"/>
        <v>0</v>
      </c>
      <c r="ACQ32">
        <f t="shared" si="564"/>
        <v>0</v>
      </c>
      <c r="ACR32">
        <f t="shared" si="565"/>
        <v>0</v>
      </c>
      <c r="ACS32">
        <f t="shared" si="566"/>
        <v>0</v>
      </c>
      <c r="ACT32">
        <f t="shared" si="567"/>
        <v>0</v>
      </c>
      <c r="ACU32">
        <f t="shared" si="568"/>
        <v>0</v>
      </c>
      <c r="ACW32" s="4">
        <f t="shared" si="569"/>
        <v>439.80000000000007</v>
      </c>
      <c r="ACX32" s="4">
        <f t="shared" si="570"/>
        <v>105</v>
      </c>
      <c r="ACY32" s="4">
        <f t="shared" si="571"/>
        <v>194.8</v>
      </c>
      <c r="ACZ32" s="4">
        <f t="shared" si="572"/>
        <v>0</v>
      </c>
      <c r="ADA32" s="88">
        <f t="shared" si="573"/>
        <v>7.245688373094719</v>
      </c>
      <c r="ADB32" s="4">
        <f t="shared" si="574"/>
        <v>739.60000000000014</v>
      </c>
      <c r="ADC32" s="5">
        <f t="shared" si="575"/>
        <v>9.3786992701546836</v>
      </c>
      <c r="ADD32" s="5">
        <f t="shared" si="576"/>
        <v>8.0581221964756367</v>
      </c>
      <c r="ADE32">
        <f t="shared" si="577"/>
        <v>142.30000000000001</v>
      </c>
      <c r="ADF32">
        <f t="shared" si="578"/>
        <v>95.4</v>
      </c>
      <c r="ADG32">
        <f t="shared" si="579"/>
        <v>49.4</v>
      </c>
      <c r="ADH32">
        <f t="shared" si="580"/>
        <v>114.2</v>
      </c>
      <c r="ADI32">
        <f t="shared" si="581"/>
        <v>24.3</v>
      </c>
      <c r="ADJ32">
        <f t="shared" si="582"/>
        <v>23.8</v>
      </c>
      <c r="ADK32">
        <f t="shared" si="583"/>
        <v>44.1</v>
      </c>
      <c r="ADL32">
        <f t="shared" si="584"/>
        <v>60.9</v>
      </c>
      <c r="ADM32">
        <f t="shared" si="585"/>
        <v>128.9</v>
      </c>
      <c r="ADN32">
        <f t="shared" si="586"/>
        <v>56.3</v>
      </c>
      <c r="ADO32">
        <f t="shared" si="587"/>
        <v>0</v>
      </c>
      <c r="ADP32">
        <f t="shared" si="588"/>
        <v>0</v>
      </c>
      <c r="ADQ32">
        <f t="shared" si="589"/>
        <v>0</v>
      </c>
      <c r="ADR32">
        <f t="shared" si="590"/>
        <v>0</v>
      </c>
      <c r="ADS32">
        <f t="shared" si="591"/>
        <v>0</v>
      </c>
      <c r="ADT32">
        <f t="shared" si="592"/>
        <v>0</v>
      </c>
      <c r="ADU32">
        <f t="shared" si="593"/>
        <v>0</v>
      </c>
      <c r="ADV32">
        <f t="shared" si="594"/>
        <v>0</v>
      </c>
      <c r="ADW32">
        <f t="shared" si="595"/>
        <v>0</v>
      </c>
      <c r="ADX32">
        <f t="shared" si="596"/>
        <v>0</v>
      </c>
      <c r="ADY32">
        <f t="shared" si="597"/>
        <v>0</v>
      </c>
      <c r="ADZ32">
        <f t="shared" si="598"/>
        <v>0</v>
      </c>
      <c r="AEA32">
        <f t="shared" si="599"/>
        <v>0</v>
      </c>
      <c r="AEB32">
        <f t="shared" si="600"/>
        <v>0</v>
      </c>
      <c r="AEC32">
        <f t="shared" si="601"/>
        <v>0</v>
      </c>
      <c r="AED32">
        <f t="shared" si="602"/>
        <v>0</v>
      </c>
      <c r="AEE32">
        <f t="shared" si="603"/>
        <v>0</v>
      </c>
      <c r="AEF32">
        <f t="shared" si="604"/>
        <v>0</v>
      </c>
      <c r="AEG32">
        <f t="shared" si="605"/>
        <v>0</v>
      </c>
      <c r="AEH32">
        <f t="shared" si="606"/>
        <v>0</v>
      </c>
      <c r="AEI32">
        <f t="shared" si="607"/>
        <v>0</v>
      </c>
      <c r="AEJ32">
        <f t="shared" si="608"/>
        <v>0</v>
      </c>
      <c r="AEK32">
        <f t="shared" si="609"/>
        <v>0</v>
      </c>
      <c r="AEL32">
        <f t="shared" si="610"/>
        <v>0</v>
      </c>
      <c r="AEM32">
        <f t="shared" si="611"/>
        <v>0</v>
      </c>
      <c r="AEN32">
        <f t="shared" si="612"/>
        <v>0</v>
      </c>
      <c r="AEO32">
        <f t="shared" si="613"/>
        <v>0</v>
      </c>
      <c r="AEP32">
        <f t="shared" si="614"/>
        <v>0</v>
      </c>
      <c r="AEQ32">
        <f t="shared" si="615"/>
        <v>0</v>
      </c>
      <c r="AER32">
        <f t="shared" si="616"/>
        <v>0</v>
      </c>
      <c r="AES32">
        <f t="shared" si="617"/>
        <v>0</v>
      </c>
      <c r="AET32">
        <f t="shared" si="618"/>
        <v>0</v>
      </c>
      <c r="AEU32">
        <f t="shared" si="619"/>
        <v>0</v>
      </c>
      <c r="AEV32">
        <f t="shared" si="620"/>
        <v>0</v>
      </c>
      <c r="AEW32">
        <f t="shared" si="621"/>
        <v>0</v>
      </c>
      <c r="AEX32">
        <f t="shared" si="622"/>
        <v>0</v>
      </c>
      <c r="AEY32">
        <f t="shared" si="623"/>
        <v>0</v>
      </c>
      <c r="AEZ32">
        <f t="shared" si="624"/>
        <v>0</v>
      </c>
      <c r="AFA32">
        <f t="shared" si="625"/>
        <v>0</v>
      </c>
      <c r="AFB32">
        <f t="shared" si="626"/>
        <v>0</v>
      </c>
      <c r="AFC32">
        <f t="shared" si="627"/>
        <v>0</v>
      </c>
      <c r="AFD32">
        <f t="shared" si="628"/>
        <v>0</v>
      </c>
      <c r="AFE32">
        <f t="shared" si="629"/>
        <v>0</v>
      </c>
      <c r="AFF32">
        <f t="shared" si="630"/>
        <v>0</v>
      </c>
      <c r="AFG32">
        <f t="shared" si="631"/>
        <v>0</v>
      </c>
      <c r="AFH32">
        <f t="shared" si="632"/>
        <v>0</v>
      </c>
      <c r="AFI32">
        <f t="shared" si="633"/>
        <v>0</v>
      </c>
      <c r="AFJ32">
        <f t="shared" si="634"/>
        <v>0</v>
      </c>
      <c r="AFK32">
        <f t="shared" si="635"/>
        <v>0</v>
      </c>
      <c r="AFL32">
        <f t="shared" si="636"/>
        <v>0</v>
      </c>
      <c r="AFM32">
        <f t="shared" si="637"/>
        <v>0</v>
      </c>
      <c r="AFN32">
        <f t="shared" si="638"/>
        <v>0</v>
      </c>
      <c r="AFO32">
        <f t="shared" si="639"/>
        <v>0</v>
      </c>
      <c r="AFP32">
        <f t="shared" si="640"/>
        <v>0</v>
      </c>
      <c r="AFQ32">
        <f t="shared" si="641"/>
        <v>0</v>
      </c>
      <c r="AFR32">
        <f t="shared" si="642"/>
        <v>0</v>
      </c>
      <c r="AFS32">
        <f t="shared" si="643"/>
        <v>0</v>
      </c>
      <c r="AFT32">
        <f t="shared" si="644"/>
        <v>0</v>
      </c>
      <c r="AFU32">
        <f t="shared" si="645"/>
        <v>0</v>
      </c>
      <c r="AFV32">
        <f t="shared" si="646"/>
        <v>0</v>
      </c>
      <c r="AFW32">
        <f t="shared" si="647"/>
        <v>0</v>
      </c>
      <c r="AFX32">
        <f t="shared" si="648"/>
        <v>0</v>
      </c>
      <c r="AFY32">
        <f t="shared" si="649"/>
        <v>0</v>
      </c>
      <c r="AFZ32">
        <f t="shared" si="650"/>
        <v>0</v>
      </c>
      <c r="AGA32">
        <f t="shared" si="651"/>
        <v>0</v>
      </c>
      <c r="AGB32">
        <f t="shared" si="652"/>
        <v>0</v>
      </c>
      <c r="AGC32">
        <f t="shared" si="653"/>
        <v>0</v>
      </c>
      <c r="AGD32">
        <f t="shared" si="654"/>
        <v>0</v>
      </c>
      <c r="AGE32">
        <f t="shared" si="655"/>
        <v>0</v>
      </c>
      <c r="AGF32">
        <f t="shared" si="656"/>
        <v>0</v>
      </c>
      <c r="AGG32">
        <f t="shared" si="657"/>
        <v>0</v>
      </c>
      <c r="AGH32">
        <f t="shared" si="658"/>
        <v>0</v>
      </c>
      <c r="AGI32">
        <f t="shared" si="659"/>
        <v>0</v>
      </c>
      <c r="AGJ32">
        <f t="shared" si="660"/>
        <v>0</v>
      </c>
      <c r="AGK32">
        <f t="shared" si="661"/>
        <v>0</v>
      </c>
      <c r="AGM32" s="88">
        <f t="shared" si="662"/>
        <v>65</v>
      </c>
      <c r="AGN32" s="88">
        <v>65</v>
      </c>
      <c r="AGO32">
        <v>10</v>
      </c>
      <c r="AGP32">
        <f t="shared" si="663"/>
        <v>10</v>
      </c>
      <c r="AGQ32">
        <f t="shared" si="664"/>
        <v>10</v>
      </c>
      <c r="AGR32">
        <f t="shared" si="665"/>
        <v>10</v>
      </c>
      <c r="AGS32">
        <f t="shared" si="666"/>
        <v>10</v>
      </c>
      <c r="AGT32">
        <f t="shared" si="667"/>
        <v>10</v>
      </c>
      <c r="AGU32">
        <f t="shared" si="668"/>
        <v>10</v>
      </c>
      <c r="AGV32">
        <f t="shared" si="669"/>
        <v>4</v>
      </c>
      <c r="AGW32">
        <f t="shared" si="670"/>
        <v>2</v>
      </c>
      <c r="AGX32">
        <f t="shared" si="671"/>
        <v>10</v>
      </c>
      <c r="AGY32">
        <f t="shared" si="672"/>
        <v>10</v>
      </c>
      <c r="AGZ32">
        <f t="shared" si="673"/>
        <v>0</v>
      </c>
      <c r="AHA32">
        <f t="shared" si="674"/>
        <v>0</v>
      </c>
      <c r="AHB32">
        <f t="shared" si="675"/>
        <v>0</v>
      </c>
      <c r="AHC32">
        <f t="shared" si="676"/>
        <v>0</v>
      </c>
      <c r="AHD32">
        <f t="shared" si="677"/>
        <v>0</v>
      </c>
      <c r="AHE32">
        <f t="shared" si="678"/>
        <v>0</v>
      </c>
      <c r="AHF32">
        <f t="shared" si="679"/>
        <v>0</v>
      </c>
      <c r="AHG32">
        <f t="shared" si="680"/>
        <v>0</v>
      </c>
      <c r="AHH32">
        <f t="shared" si="681"/>
        <v>0</v>
      </c>
      <c r="AHI32">
        <f t="shared" si="682"/>
        <v>0</v>
      </c>
      <c r="AHJ32">
        <f t="shared" si="683"/>
        <v>0</v>
      </c>
      <c r="AHK32">
        <f t="shared" si="684"/>
        <v>0</v>
      </c>
      <c r="AHL32">
        <f t="shared" si="685"/>
        <v>0</v>
      </c>
      <c r="AHM32">
        <f t="shared" si="686"/>
        <v>0</v>
      </c>
      <c r="AHN32">
        <f t="shared" si="687"/>
        <v>0</v>
      </c>
      <c r="AHO32">
        <f t="shared" si="688"/>
        <v>0</v>
      </c>
      <c r="AHP32">
        <f t="shared" si="689"/>
        <v>0</v>
      </c>
      <c r="AHQ32">
        <f t="shared" si="690"/>
        <v>0</v>
      </c>
      <c r="AHR32">
        <f t="shared" si="691"/>
        <v>0</v>
      </c>
      <c r="AHS32">
        <f t="shared" si="692"/>
        <v>0</v>
      </c>
      <c r="AHT32">
        <f t="shared" si="693"/>
        <v>0</v>
      </c>
      <c r="AHU32">
        <f t="shared" si="694"/>
        <v>0</v>
      </c>
      <c r="AHV32">
        <f t="shared" si="695"/>
        <v>0</v>
      </c>
      <c r="AHW32">
        <f t="shared" si="696"/>
        <v>0</v>
      </c>
      <c r="AHX32">
        <f t="shared" si="697"/>
        <v>0</v>
      </c>
      <c r="AHY32">
        <f t="shared" si="698"/>
        <v>0</v>
      </c>
      <c r="AHZ32">
        <f t="shared" si="699"/>
        <v>0</v>
      </c>
      <c r="AIA32">
        <f t="shared" si="700"/>
        <v>0</v>
      </c>
      <c r="AIB32">
        <f t="shared" si="701"/>
        <v>0</v>
      </c>
      <c r="AIC32">
        <f t="shared" si="702"/>
        <v>0</v>
      </c>
      <c r="AID32">
        <f t="shared" si="703"/>
        <v>0</v>
      </c>
      <c r="AIE32">
        <f t="shared" si="704"/>
        <v>0</v>
      </c>
      <c r="AIF32">
        <f t="shared" si="705"/>
        <v>0</v>
      </c>
      <c r="AIG32">
        <f t="shared" si="706"/>
        <v>0</v>
      </c>
      <c r="AIH32">
        <f t="shared" si="707"/>
        <v>0</v>
      </c>
      <c r="AII32">
        <f t="shared" si="708"/>
        <v>0</v>
      </c>
      <c r="AIJ32">
        <f t="shared" si="709"/>
        <v>0</v>
      </c>
      <c r="AIK32">
        <f t="shared" si="710"/>
        <v>0</v>
      </c>
      <c r="AIL32">
        <f t="shared" si="711"/>
        <v>0</v>
      </c>
      <c r="AIM32">
        <f t="shared" si="712"/>
        <v>0</v>
      </c>
      <c r="AIN32">
        <f t="shared" si="713"/>
        <v>0</v>
      </c>
      <c r="AIO32">
        <f t="shared" si="714"/>
        <v>0</v>
      </c>
      <c r="AIP32">
        <f t="shared" si="715"/>
        <v>0</v>
      </c>
      <c r="AIQ32">
        <f t="shared" si="716"/>
        <v>0</v>
      </c>
      <c r="AIR32">
        <f t="shared" si="717"/>
        <v>0</v>
      </c>
      <c r="AIS32">
        <f t="shared" si="718"/>
        <v>0</v>
      </c>
      <c r="AIT32">
        <f t="shared" si="719"/>
        <v>0</v>
      </c>
      <c r="AIU32">
        <f t="shared" si="720"/>
        <v>0</v>
      </c>
      <c r="AIV32">
        <f t="shared" si="721"/>
        <v>0</v>
      </c>
      <c r="AIW32">
        <f t="shared" si="722"/>
        <v>0</v>
      </c>
      <c r="AIX32">
        <f t="shared" si="723"/>
        <v>0</v>
      </c>
      <c r="AIY32">
        <f t="shared" si="724"/>
        <v>0</v>
      </c>
      <c r="AIZ32">
        <f t="shared" si="725"/>
        <v>0</v>
      </c>
      <c r="AJA32">
        <f t="shared" si="726"/>
        <v>0</v>
      </c>
      <c r="AJB32">
        <f t="shared" si="727"/>
        <v>0</v>
      </c>
      <c r="AJC32">
        <f t="shared" si="728"/>
        <v>0</v>
      </c>
      <c r="AJD32">
        <f t="shared" si="729"/>
        <v>0</v>
      </c>
      <c r="AJE32">
        <f t="shared" si="730"/>
        <v>0</v>
      </c>
      <c r="AJF32">
        <f t="shared" si="731"/>
        <v>0</v>
      </c>
      <c r="AJG32">
        <f t="shared" si="732"/>
        <v>0</v>
      </c>
      <c r="AJH32">
        <f t="shared" si="733"/>
        <v>0</v>
      </c>
      <c r="AJI32">
        <f t="shared" si="734"/>
        <v>0</v>
      </c>
      <c r="AJJ32">
        <f t="shared" si="735"/>
        <v>0</v>
      </c>
      <c r="AJK32">
        <f t="shared" si="736"/>
        <v>0</v>
      </c>
      <c r="AJL32">
        <f t="shared" si="737"/>
        <v>0</v>
      </c>
      <c r="AJM32">
        <f t="shared" si="738"/>
        <v>0</v>
      </c>
      <c r="AJN32">
        <f t="shared" si="739"/>
        <v>0</v>
      </c>
      <c r="AJO32">
        <f t="shared" si="740"/>
        <v>0</v>
      </c>
      <c r="AJP32">
        <f t="shared" si="741"/>
        <v>0</v>
      </c>
      <c r="AJQ32">
        <f t="shared" si="742"/>
        <v>0</v>
      </c>
      <c r="AJR32">
        <f t="shared" si="743"/>
        <v>0</v>
      </c>
      <c r="AJS32">
        <f t="shared" si="744"/>
        <v>0</v>
      </c>
      <c r="AJT32">
        <f t="shared" si="745"/>
        <v>0</v>
      </c>
      <c r="AJU32">
        <f t="shared" si="746"/>
        <v>0</v>
      </c>
      <c r="AJV32">
        <f t="shared" si="747"/>
        <v>0</v>
      </c>
      <c r="AJX32">
        <v>39</v>
      </c>
      <c r="AJY32">
        <v>1</v>
      </c>
      <c r="AJZ32">
        <v>1</v>
      </c>
      <c r="AKA32">
        <f t="shared" si="748"/>
        <v>1</v>
      </c>
      <c r="AKB32">
        <f t="shared" si="749"/>
        <v>1</v>
      </c>
      <c r="AKC32">
        <f t="shared" si="750"/>
        <v>1</v>
      </c>
      <c r="AKD32">
        <f t="shared" si="751"/>
        <v>4</v>
      </c>
      <c r="AKE32">
        <f t="shared" si="752"/>
        <v>8</v>
      </c>
      <c r="AKF32">
        <f t="shared" si="753"/>
        <v>8</v>
      </c>
      <c r="AKG32">
        <f t="shared" si="754"/>
        <v>1</v>
      </c>
      <c r="AKH32">
        <f t="shared" si="755"/>
        <v>0</v>
      </c>
      <c r="AKI32">
        <f t="shared" si="756"/>
        <v>0</v>
      </c>
      <c r="AKJ32">
        <f t="shared" si="757"/>
        <v>0</v>
      </c>
      <c r="AKK32">
        <f t="shared" si="758"/>
        <v>0</v>
      </c>
      <c r="AKL32">
        <f t="shared" si="759"/>
        <v>0</v>
      </c>
      <c r="AKM32">
        <f t="shared" si="760"/>
        <v>0</v>
      </c>
      <c r="AKN32">
        <f t="shared" si="761"/>
        <v>0</v>
      </c>
      <c r="AKO32">
        <f t="shared" si="762"/>
        <v>0</v>
      </c>
      <c r="AKP32">
        <f t="shared" si="763"/>
        <v>0</v>
      </c>
      <c r="AKQ32">
        <f t="shared" si="764"/>
        <v>0</v>
      </c>
      <c r="AKR32">
        <f t="shared" si="765"/>
        <v>0</v>
      </c>
      <c r="AKS32">
        <f t="shared" si="766"/>
        <v>0</v>
      </c>
      <c r="AKT32">
        <f t="shared" si="767"/>
        <v>0</v>
      </c>
      <c r="AKU32">
        <f t="shared" si="768"/>
        <v>0</v>
      </c>
      <c r="AKV32">
        <f t="shared" si="769"/>
        <v>0</v>
      </c>
      <c r="AKW32">
        <f t="shared" si="770"/>
        <v>0</v>
      </c>
      <c r="AKX32">
        <f t="shared" si="771"/>
        <v>0</v>
      </c>
      <c r="AKY32">
        <f t="shared" si="772"/>
        <v>0</v>
      </c>
      <c r="AKZ32">
        <f t="shared" si="773"/>
        <v>0</v>
      </c>
      <c r="ALA32">
        <f t="shared" si="774"/>
        <v>0</v>
      </c>
      <c r="ALB32">
        <f t="shared" si="775"/>
        <v>0</v>
      </c>
      <c r="ALC32">
        <f t="shared" si="776"/>
        <v>0</v>
      </c>
      <c r="ALD32">
        <f t="shared" si="777"/>
        <v>0</v>
      </c>
      <c r="ALE32">
        <f t="shared" si="778"/>
        <v>0</v>
      </c>
      <c r="ALF32">
        <f t="shared" si="779"/>
        <v>0</v>
      </c>
      <c r="ALG32">
        <f t="shared" si="780"/>
        <v>0</v>
      </c>
      <c r="ALH32">
        <f t="shared" si="781"/>
        <v>0</v>
      </c>
      <c r="ALI32">
        <f t="shared" si="782"/>
        <v>0</v>
      </c>
      <c r="ALJ32">
        <f t="shared" si="783"/>
        <v>0</v>
      </c>
      <c r="ALK32">
        <f t="shared" si="784"/>
        <v>0</v>
      </c>
      <c r="ALL32">
        <f t="shared" si="785"/>
        <v>0</v>
      </c>
      <c r="ALM32">
        <f t="shared" si="786"/>
        <v>0</v>
      </c>
      <c r="ALN32">
        <f t="shared" si="787"/>
        <v>0</v>
      </c>
      <c r="ALO32">
        <f t="shared" si="788"/>
        <v>0</v>
      </c>
      <c r="ALP32">
        <f t="shared" si="789"/>
        <v>0</v>
      </c>
      <c r="ALQ32">
        <f t="shared" si="790"/>
        <v>0</v>
      </c>
      <c r="ALR32">
        <f t="shared" si="791"/>
        <v>0</v>
      </c>
      <c r="ALS32">
        <f t="shared" si="792"/>
        <v>0</v>
      </c>
      <c r="ALT32">
        <f t="shared" si="793"/>
        <v>0</v>
      </c>
      <c r="ALU32">
        <f t="shared" si="794"/>
        <v>0</v>
      </c>
      <c r="ALV32">
        <f t="shared" si="795"/>
        <v>0</v>
      </c>
      <c r="ALW32">
        <f t="shared" si="796"/>
        <v>0</v>
      </c>
      <c r="ALX32">
        <f t="shared" si="797"/>
        <v>0</v>
      </c>
      <c r="ALY32">
        <f t="shared" si="798"/>
        <v>0</v>
      </c>
      <c r="ALZ32">
        <f t="shared" si="799"/>
        <v>0</v>
      </c>
      <c r="AMA32">
        <f t="shared" si="800"/>
        <v>0</v>
      </c>
      <c r="AMB32">
        <f t="shared" si="801"/>
        <v>0</v>
      </c>
      <c r="AMC32">
        <f t="shared" si="802"/>
        <v>0</v>
      </c>
      <c r="AMD32">
        <f t="shared" si="803"/>
        <v>0</v>
      </c>
      <c r="AME32">
        <f t="shared" si="804"/>
        <v>0</v>
      </c>
      <c r="AMF32">
        <f t="shared" si="805"/>
        <v>0</v>
      </c>
      <c r="AMG32">
        <f t="shared" si="806"/>
        <v>0</v>
      </c>
      <c r="AMH32">
        <f t="shared" si="807"/>
        <v>0</v>
      </c>
      <c r="AMI32">
        <f t="shared" si="808"/>
        <v>0</v>
      </c>
      <c r="AMJ32">
        <f t="shared" si="809"/>
        <v>0</v>
      </c>
      <c r="AMK32">
        <f t="shared" si="810"/>
        <v>0</v>
      </c>
      <c r="AML32">
        <f t="shared" si="811"/>
        <v>0</v>
      </c>
      <c r="AMM32">
        <f t="shared" si="812"/>
        <v>0</v>
      </c>
      <c r="AMN32">
        <f t="shared" si="813"/>
        <v>0</v>
      </c>
      <c r="AMO32">
        <f t="shared" si="814"/>
        <v>0</v>
      </c>
      <c r="AMP32">
        <f t="shared" si="815"/>
        <v>0</v>
      </c>
      <c r="AMQ32">
        <f t="shared" si="816"/>
        <v>0</v>
      </c>
      <c r="AMR32">
        <f t="shared" si="817"/>
        <v>0</v>
      </c>
      <c r="AMS32">
        <f t="shared" si="818"/>
        <v>0</v>
      </c>
      <c r="AMT32">
        <f t="shared" si="819"/>
        <v>0</v>
      </c>
      <c r="AMU32">
        <f t="shared" si="820"/>
        <v>0</v>
      </c>
      <c r="AMV32">
        <f t="shared" si="821"/>
        <v>0</v>
      </c>
      <c r="AMW32">
        <f t="shared" si="822"/>
        <v>0</v>
      </c>
      <c r="AMX32">
        <f t="shared" si="823"/>
        <v>0</v>
      </c>
      <c r="AMY32">
        <f t="shared" si="824"/>
        <v>0</v>
      </c>
      <c r="AMZ32">
        <f t="shared" si="825"/>
        <v>0</v>
      </c>
      <c r="ANA32">
        <f t="shared" si="826"/>
        <v>0</v>
      </c>
      <c r="ANB32">
        <f t="shared" si="827"/>
        <v>0</v>
      </c>
      <c r="ANC32">
        <f t="shared" si="828"/>
        <v>0</v>
      </c>
      <c r="AND32">
        <f t="shared" si="829"/>
        <v>0</v>
      </c>
      <c r="ANR32" s="4">
        <v>1866</v>
      </c>
      <c r="ANS32" s="4">
        <f t="shared" si="830"/>
        <v>1866</v>
      </c>
      <c r="ANU32" s="4">
        <v>1768</v>
      </c>
      <c r="ANV32" t="str">
        <f t="shared" si="831"/>
        <v>1778</v>
      </c>
      <c r="ANW32" t="str">
        <f t="shared" si="832"/>
        <v>1799</v>
      </c>
      <c r="ANX32" t="str">
        <f t="shared" si="833"/>
        <v>1809</v>
      </c>
      <c r="ANY32" t="str">
        <f t="shared" si="834"/>
        <v>1814</v>
      </c>
      <c r="ANZ32" t="str">
        <f t="shared" si="835"/>
        <v>1795</v>
      </c>
      <c r="AOA32" t="str">
        <f t="shared" si="836"/>
        <v>1786</v>
      </c>
      <c r="AOB32" t="str">
        <f t="shared" si="837"/>
        <v>1794</v>
      </c>
      <c r="AOC32" t="str">
        <f t="shared" si="838"/>
        <v>1807</v>
      </c>
      <c r="AOD32" t="str">
        <f t="shared" si="839"/>
        <v>1833</v>
      </c>
      <c r="AOE32" t="str">
        <f t="shared" si="840"/>
        <v>1866</v>
      </c>
      <c r="AOF32" t="str">
        <f t="shared" si="841"/>
        <v>1866</v>
      </c>
      <c r="AOG32" t="str">
        <f t="shared" si="842"/>
        <v>1866</v>
      </c>
      <c r="AOH32" t="str">
        <f t="shared" si="843"/>
        <v>1866</v>
      </c>
      <c r="AOI32" t="str">
        <f t="shared" si="844"/>
        <v>1866</v>
      </c>
      <c r="AOJ32" t="str">
        <f t="shared" si="845"/>
        <v>1866</v>
      </c>
      <c r="AOK32" t="str">
        <f t="shared" si="846"/>
        <v>1866</v>
      </c>
      <c r="AOL32" t="str">
        <f t="shared" si="847"/>
        <v>1866</v>
      </c>
      <c r="AOM32" t="str">
        <f t="shared" si="848"/>
        <v>1866</v>
      </c>
      <c r="AON32" t="str">
        <f t="shared" si="849"/>
        <v>1866</v>
      </c>
      <c r="AOO32" t="str">
        <f t="shared" si="850"/>
        <v>1866</v>
      </c>
      <c r="AOP32" t="str">
        <f t="shared" si="851"/>
        <v>1866</v>
      </c>
      <c r="AOQ32" t="str">
        <f t="shared" si="852"/>
        <v>1866</v>
      </c>
      <c r="AOR32" t="str">
        <f t="shared" si="853"/>
        <v>1866</v>
      </c>
      <c r="AOS32" t="str">
        <f t="shared" si="854"/>
        <v>1866</v>
      </c>
      <c r="AOT32" t="str">
        <f t="shared" si="855"/>
        <v>1866</v>
      </c>
      <c r="AOU32" t="str">
        <f t="shared" si="856"/>
        <v>1866</v>
      </c>
      <c r="AOV32" t="str">
        <f t="shared" si="857"/>
        <v>1866</v>
      </c>
      <c r="AOW32" t="str">
        <f t="shared" si="858"/>
        <v>1866</v>
      </c>
      <c r="AOX32" t="str">
        <f t="shared" si="859"/>
        <v>1866</v>
      </c>
      <c r="AOY32" t="str">
        <f t="shared" si="860"/>
        <v>1866</v>
      </c>
      <c r="AOZ32" t="str">
        <f t="shared" si="861"/>
        <v>1866</v>
      </c>
      <c r="APA32" t="str">
        <f t="shared" si="862"/>
        <v>1866</v>
      </c>
      <c r="APB32" t="str">
        <f t="shared" si="863"/>
        <v>1866</v>
      </c>
      <c r="APC32" t="str">
        <f t="shared" si="864"/>
        <v>1866</v>
      </c>
      <c r="APD32" t="str">
        <f t="shared" si="865"/>
        <v>1866</v>
      </c>
      <c r="APE32" t="str">
        <f t="shared" si="866"/>
        <v>1866</v>
      </c>
      <c r="APF32" t="str">
        <f t="shared" si="867"/>
        <v>1866</v>
      </c>
      <c r="APG32" t="str">
        <f t="shared" si="868"/>
        <v>1866</v>
      </c>
      <c r="APH32" t="str">
        <f t="shared" si="869"/>
        <v>1866</v>
      </c>
      <c r="API32" t="str">
        <f t="shared" si="870"/>
        <v>1866</v>
      </c>
      <c r="APJ32" t="str">
        <f t="shared" si="871"/>
        <v>1866</v>
      </c>
      <c r="APK32" t="str">
        <f t="shared" si="872"/>
        <v>1866</v>
      </c>
      <c r="APL32" t="str">
        <f t="shared" si="873"/>
        <v>1866</v>
      </c>
      <c r="APM32" t="str">
        <f t="shared" si="874"/>
        <v>1866</v>
      </c>
      <c r="APN32" t="str">
        <f t="shared" si="875"/>
        <v>1866</v>
      </c>
      <c r="APO32" t="str">
        <f t="shared" si="876"/>
        <v>1866</v>
      </c>
      <c r="APP32" t="str">
        <f t="shared" si="877"/>
        <v>1866</v>
      </c>
      <c r="APQ32" t="str">
        <f t="shared" si="878"/>
        <v>1866</v>
      </c>
      <c r="APR32" t="str">
        <f t="shared" si="879"/>
        <v>1866</v>
      </c>
      <c r="APS32" t="str">
        <f t="shared" si="880"/>
        <v>1866</v>
      </c>
      <c r="APT32" t="str">
        <f t="shared" si="881"/>
        <v>1866</v>
      </c>
      <c r="APU32" t="str">
        <f t="shared" si="882"/>
        <v>1866</v>
      </c>
      <c r="APV32" t="str">
        <f t="shared" si="883"/>
        <v>1866</v>
      </c>
      <c r="APW32" t="str">
        <f t="shared" si="884"/>
        <v>1866</v>
      </c>
      <c r="APX32" t="str">
        <f t="shared" si="885"/>
        <v>1866</v>
      </c>
      <c r="APY32" t="str">
        <f t="shared" si="886"/>
        <v>1866</v>
      </c>
      <c r="APZ32" t="str">
        <f t="shared" si="887"/>
        <v>1866</v>
      </c>
      <c r="AQA32" t="str">
        <f t="shared" si="888"/>
        <v>1866</v>
      </c>
      <c r="AQB32" t="str">
        <f t="shared" si="889"/>
        <v>1866</v>
      </c>
      <c r="AQC32" t="str">
        <f t="shared" si="890"/>
        <v>1866</v>
      </c>
      <c r="AQD32" t="str">
        <f t="shared" si="891"/>
        <v>1866</v>
      </c>
      <c r="AQE32" t="str">
        <f t="shared" si="892"/>
        <v>1866</v>
      </c>
      <c r="AQF32" t="str">
        <f t="shared" si="893"/>
        <v>1866</v>
      </c>
      <c r="AQG32" t="str">
        <f t="shared" si="894"/>
        <v>1866</v>
      </c>
      <c r="AQH32" t="str">
        <f t="shared" si="895"/>
        <v>1866</v>
      </c>
      <c r="AQI32" t="str">
        <f t="shared" si="896"/>
        <v>1866</v>
      </c>
      <c r="AQJ32" t="str">
        <f t="shared" si="897"/>
        <v>1866</v>
      </c>
      <c r="AQK32" t="str">
        <f t="shared" si="898"/>
        <v>1866</v>
      </c>
      <c r="AQL32" t="str">
        <f t="shared" si="899"/>
        <v>1866</v>
      </c>
      <c r="AQM32" t="str">
        <f t="shared" si="900"/>
        <v>1866</v>
      </c>
      <c r="AQN32" t="str">
        <f t="shared" si="901"/>
        <v>1866</v>
      </c>
      <c r="AQO32" t="str">
        <f t="shared" si="902"/>
        <v>1866</v>
      </c>
      <c r="AQP32" t="str">
        <f t="shared" si="903"/>
        <v>1866</v>
      </c>
      <c r="AQQ32" t="str">
        <f t="shared" si="904"/>
        <v>1866</v>
      </c>
      <c r="AQR32" t="str">
        <f t="shared" si="905"/>
        <v>1866</v>
      </c>
      <c r="AQS32" t="str">
        <f t="shared" si="906"/>
        <v>1866</v>
      </c>
      <c r="AQT32" t="str">
        <f t="shared" si="907"/>
        <v>1866</v>
      </c>
      <c r="AQU32" t="str">
        <f t="shared" si="908"/>
        <v>1866</v>
      </c>
      <c r="AQV32" t="str">
        <f t="shared" si="909"/>
        <v>1866</v>
      </c>
      <c r="AQW32" t="str">
        <f t="shared" si="910"/>
        <v>1866</v>
      </c>
      <c r="AQX32" t="str">
        <f t="shared" si="911"/>
        <v>1866</v>
      </c>
      <c r="AQY32" t="str">
        <f t="shared" si="912"/>
        <v>1866</v>
      </c>
      <c r="AQZ32" t="str">
        <f t="shared" si="913"/>
        <v>1866</v>
      </c>
      <c r="ARA32" t="str">
        <f t="shared" si="914"/>
        <v>1866</v>
      </c>
      <c r="ARB32" t="str">
        <f t="shared" si="915"/>
        <v>1866</v>
      </c>
      <c r="ARC32">
        <v>1768</v>
      </c>
      <c r="ARH32" s="5"/>
    </row>
    <row r="33" spans="1:1152" x14ac:dyDescent="0.2">
      <c r="A33">
        <v>116</v>
      </c>
      <c r="B33" s="228" t="s">
        <v>179</v>
      </c>
      <c r="C33" s="20">
        <f>VLOOKUP(A33, Rankings!$A$2:$AN$161, 40, FALSE)</f>
        <v>31</v>
      </c>
      <c r="D33" s="227" t="s">
        <v>229</v>
      </c>
      <c r="F33" s="4">
        <v>16</v>
      </c>
      <c r="G33" s="4">
        <v>4</v>
      </c>
      <c r="I33" s="5">
        <f t="shared" si="0"/>
        <v>9</v>
      </c>
      <c r="L33" t="s">
        <v>1999</v>
      </c>
      <c r="M33" t="s">
        <v>2028</v>
      </c>
      <c r="N33" t="s">
        <v>2410</v>
      </c>
      <c r="O33" t="s">
        <v>2745</v>
      </c>
      <c r="P33" t="s">
        <v>2745</v>
      </c>
      <c r="Q33" t="s">
        <v>3064</v>
      </c>
      <c r="R33" t="s">
        <v>3432</v>
      </c>
      <c r="S33" t="s">
        <v>3688</v>
      </c>
      <c r="T33" t="s">
        <v>3952</v>
      </c>
      <c r="U33" t="s">
        <v>4040</v>
      </c>
      <c r="V33" t="s">
        <v>4201</v>
      </c>
      <c r="W33" t="str">
        <f>Rankings!D32</f>
        <v>-</v>
      </c>
      <c r="X33" t="s">
        <v>10</v>
      </c>
      <c r="Y33" t="s">
        <v>10</v>
      </c>
      <c r="Z33" t="s">
        <v>10</v>
      </c>
      <c r="AA33" t="s">
        <v>10</v>
      </c>
      <c r="AB33" t="s">
        <v>10</v>
      </c>
      <c r="AC33" t="s">
        <v>10</v>
      </c>
      <c r="AD33" t="s">
        <v>10</v>
      </c>
      <c r="AE33" t="s">
        <v>10</v>
      </c>
      <c r="AF33" t="s">
        <v>10</v>
      </c>
      <c r="AG33" t="s">
        <v>10</v>
      </c>
      <c r="AH33" t="s">
        <v>10</v>
      </c>
      <c r="AI33" t="s">
        <v>10</v>
      </c>
      <c r="AJ33" t="s">
        <v>10</v>
      </c>
      <c r="AK33" t="s">
        <v>10</v>
      </c>
      <c r="AL33" t="s">
        <v>10</v>
      </c>
      <c r="AM33" t="s">
        <v>10</v>
      </c>
      <c r="AN33" t="s">
        <v>10</v>
      </c>
      <c r="AO33" t="s">
        <v>10</v>
      </c>
      <c r="AP33" t="s">
        <v>10</v>
      </c>
      <c r="AQ33" t="s">
        <v>10</v>
      </c>
      <c r="AR33" t="s">
        <v>10</v>
      </c>
      <c r="AS33" t="s">
        <v>10</v>
      </c>
      <c r="AT33" t="s">
        <v>10</v>
      </c>
      <c r="AU33" t="s">
        <v>10</v>
      </c>
      <c r="AV33" t="s">
        <v>10</v>
      </c>
      <c r="AW33" t="s">
        <v>10</v>
      </c>
      <c r="AX33" t="s">
        <v>10</v>
      </c>
      <c r="AY33" t="s">
        <v>10</v>
      </c>
      <c r="AZ33" t="s">
        <v>10</v>
      </c>
      <c r="BA33" t="s">
        <v>10</v>
      </c>
      <c r="BB33" t="s">
        <v>10</v>
      </c>
      <c r="BC33" t="s">
        <v>10</v>
      </c>
      <c r="BD33" t="s">
        <v>10</v>
      </c>
      <c r="BE33" t="s">
        <v>10</v>
      </c>
      <c r="BF33" t="s">
        <v>10</v>
      </c>
      <c r="BG33" t="s">
        <v>10</v>
      </c>
      <c r="BH33" t="s">
        <v>10</v>
      </c>
      <c r="BI33" t="s">
        <v>10</v>
      </c>
      <c r="BJ33" t="s">
        <v>10</v>
      </c>
      <c r="BK33" t="s">
        <v>10</v>
      </c>
      <c r="BL33" t="s">
        <v>10</v>
      </c>
      <c r="BM33" t="s">
        <v>10</v>
      </c>
      <c r="BN33" t="s">
        <v>10</v>
      </c>
      <c r="BO33" t="s">
        <v>10</v>
      </c>
      <c r="BP33" t="s">
        <v>10</v>
      </c>
      <c r="BQ33" t="s">
        <v>10</v>
      </c>
      <c r="BR33" t="s">
        <v>10</v>
      </c>
      <c r="BS33" t="s">
        <v>10</v>
      </c>
      <c r="BT33" t="s">
        <v>10</v>
      </c>
      <c r="BU33" t="s">
        <v>10</v>
      </c>
      <c r="BV33" t="s">
        <v>10</v>
      </c>
      <c r="BW33" t="s">
        <v>10</v>
      </c>
      <c r="BX33" t="s">
        <v>10</v>
      </c>
      <c r="BY33" t="s">
        <v>10</v>
      </c>
      <c r="BZ33" t="s">
        <v>10</v>
      </c>
      <c r="CA33" t="s">
        <v>10</v>
      </c>
      <c r="CB33" t="s">
        <v>10</v>
      </c>
      <c r="CC33" t="s">
        <v>10</v>
      </c>
      <c r="CD33" t="s">
        <v>10</v>
      </c>
      <c r="CE33" t="s">
        <v>10</v>
      </c>
      <c r="CF33" t="s">
        <v>10</v>
      </c>
      <c r="CG33" t="s">
        <v>10</v>
      </c>
      <c r="CH33" t="s">
        <v>10</v>
      </c>
      <c r="CI33" t="s">
        <v>10</v>
      </c>
      <c r="CJ33" t="s">
        <v>10</v>
      </c>
      <c r="CK33" t="s">
        <v>10</v>
      </c>
      <c r="CL33" t="s">
        <v>10</v>
      </c>
      <c r="CM33" t="s">
        <v>10</v>
      </c>
      <c r="CN33" t="s">
        <v>10</v>
      </c>
      <c r="CO33" t="s">
        <v>10</v>
      </c>
      <c r="CP33" t="s">
        <v>10</v>
      </c>
      <c r="CQ33" t="s">
        <v>10</v>
      </c>
      <c r="CR33" t="s">
        <v>10</v>
      </c>
      <c r="CT33" s="4">
        <f t="shared" si="1"/>
        <v>3</v>
      </c>
      <c r="CU33" s="4">
        <f t="shared" si="2"/>
        <v>0</v>
      </c>
      <c r="CV33" s="4">
        <f t="shared" si="3"/>
        <v>0</v>
      </c>
      <c r="CW33" s="4">
        <f t="shared" si="4"/>
        <v>2</v>
      </c>
      <c r="CX33" s="4">
        <f t="shared" si="5"/>
        <v>1</v>
      </c>
      <c r="CY33" s="4">
        <f t="shared" si="6"/>
        <v>0</v>
      </c>
      <c r="CZ33" s="4">
        <f t="shared" si="7"/>
        <v>0</v>
      </c>
      <c r="DA33" s="4">
        <f t="shared" si="8"/>
        <v>1</v>
      </c>
      <c r="DB33" s="4">
        <f t="shared" si="9"/>
        <v>4</v>
      </c>
      <c r="DC33" s="4">
        <f t="shared" si="10"/>
        <v>0</v>
      </c>
      <c r="DD33" s="4">
        <f t="shared" si="11"/>
        <v>0</v>
      </c>
      <c r="DE33" s="4">
        <f t="shared" si="12"/>
        <v>0</v>
      </c>
      <c r="DF33" s="4">
        <f t="shared" si="13"/>
        <v>0</v>
      </c>
      <c r="DG33" s="4">
        <f t="shared" si="14"/>
        <v>0</v>
      </c>
      <c r="DH33" s="4">
        <f t="shared" si="15"/>
        <v>0</v>
      </c>
      <c r="DI33" s="152">
        <f t="shared" si="16"/>
        <v>0</v>
      </c>
      <c r="DJ33" s="153">
        <f t="shared" si="17"/>
        <v>3</v>
      </c>
      <c r="DK33" s="4">
        <f t="shared" si="18"/>
        <v>2</v>
      </c>
      <c r="DL33" s="4">
        <f t="shared" si="19"/>
        <v>1</v>
      </c>
      <c r="DM33" s="4">
        <f t="shared" si="20"/>
        <v>1</v>
      </c>
      <c r="DN33" s="4">
        <f t="shared" si="21"/>
        <v>4</v>
      </c>
      <c r="DO33" s="4">
        <f t="shared" si="22"/>
        <v>0</v>
      </c>
      <c r="DP33" s="4">
        <f t="shared" si="23"/>
        <v>0</v>
      </c>
      <c r="DQ33" s="4">
        <f t="shared" si="24"/>
        <v>0</v>
      </c>
      <c r="DR33" s="4">
        <f t="shared" si="25"/>
        <v>10</v>
      </c>
      <c r="DS33" s="4">
        <f t="shared" si="26"/>
        <v>6</v>
      </c>
      <c r="DT33" s="4">
        <f t="shared" si="27"/>
        <v>12</v>
      </c>
      <c r="DU33" t="str">
        <f t="shared" si="28"/>
        <v>0R</v>
      </c>
      <c r="DV33" t="str">
        <f t="shared" si="29"/>
        <v>3R</v>
      </c>
      <c r="DW33" t="str">
        <f t="shared" si="30"/>
        <v>3R</v>
      </c>
      <c r="DX33" t="str">
        <f t="shared" si="31"/>
        <v>3S</v>
      </c>
      <c r="DY33" t="str">
        <f t="shared" si="32"/>
        <v>3S</v>
      </c>
      <c r="DZ33" t="str">
        <f t="shared" si="33"/>
        <v>3R</v>
      </c>
      <c r="EA33" t="str">
        <f t="shared" si="34"/>
        <v>0L</v>
      </c>
      <c r="EB33" t="str">
        <f t="shared" si="35"/>
        <v>3L</v>
      </c>
      <c r="EC33" t="str">
        <f t="shared" si="36"/>
        <v>0R</v>
      </c>
      <c r="ED33" t="str">
        <f t="shared" si="37"/>
        <v>3S</v>
      </c>
      <c r="EE33" t="str">
        <f t="shared" si="38"/>
        <v>3S</v>
      </c>
      <c r="EF33">
        <f t="shared" si="39"/>
        <v>0</v>
      </c>
      <c r="EG33">
        <f t="shared" si="40"/>
        <v>0</v>
      </c>
      <c r="EH33">
        <f t="shared" si="41"/>
        <v>0</v>
      </c>
      <c r="EI33">
        <f t="shared" si="42"/>
        <v>0</v>
      </c>
      <c r="EJ33">
        <f t="shared" si="43"/>
        <v>0</v>
      </c>
      <c r="EK33">
        <f t="shared" si="44"/>
        <v>0</v>
      </c>
      <c r="EL33">
        <f t="shared" si="45"/>
        <v>0</v>
      </c>
      <c r="EM33">
        <f t="shared" si="46"/>
        <v>0</v>
      </c>
      <c r="EN33">
        <f t="shared" si="47"/>
        <v>0</v>
      </c>
      <c r="EO33">
        <f t="shared" si="48"/>
        <v>0</v>
      </c>
      <c r="EP33">
        <f t="shared" si="49"/>
        <v>0</v>
      </c>
      <c r="EQ33">
        <f t="shared" si="50"/>
        <v>0</v>
      </c>
      <c r="ER33">
        <f t="shared" si="51"/>
        <v>0</v>
      </c>
      <c r="ES33">
        <f t="shared" si="52"/>
        <v>0</v>
      </c>
      <c r="ET33">
        <f t="shared" si="53"/>
        <v>0</v>
      </c>
      <c r="EU33">
        <f t="shared" si="54"/>
        <v>0</v>
      </c>
      <c r="EV33">
        <f t="shared" si="55"/>
        <v>0</v>
      </c>
      <c r="EW33">
        <f t="shared" si="56"/>
        <v>0</v>
      </c>
      <c r="EX33">
        <f t="shared" si="57"/>
        <v>0</v>
      </c>
      <c r="EY33">
        <f t="shared" si="58"/>
        <v>0</v>
      </c>
      <c r="EZ33">
        <f t="shared" si="59"/>
        <v>0</v>
      </c>
      <c r="FA33">
        <f t="shared" si="60"/>
        <v>0</v>
      </c>
      <c r="FB33">
        <f t="shared" si="61"/>
        <v>0</v>
      </c>
      <c r="FC33">
        <f t="shared" si="62"/>
        <v>0</v>
      </c>
      <c r="FD33">
        <f t="shared" si="63"/>
        <v>0</v>
      </c>
      <c r="FE33">
        <f t="shared" si="64"/>
        <v>0</v>
      </c>
      <c r="FF33">
        <f t="shared" si="65"/>
        <v>0</v>
      </c>
      <c r="FG33">
        <f t="shared" si="66"/>
        <v>0</v>
      </c>
      <c r="FH33">
        <f t="shared" si="67"/>
        <v>0</v>
      </c>
      <c r="FI33">
        <f t="shared" si="68"/>
        <v>0</v>
      </c>
      <c r="FJ33">
        <f t="shared" si="69"/>
        <v>0</v>
      </c>
      <c r="FK33">
        <f t="shared" si="70"/>
        <v>0</v>
      </c>
      <c r="FL33">
        <f t="shared" si="71"/>
        <v>0</v>
      </c>
      <c r="FM33">
        <f t="shared" si="72"/>
        <v>0</v>
      </c>
      <c r="FN33">
        <f t="shared" si="73"/>
        <v>0</v>
      </c>
      <c r="FO33">
        <f t="shared" si="74"/>
        <v>0</v>
      </c>
      <c r="FP33">
        <f t="shared" si="75"/>
        <v>0</v>
      </c>
      <c r="FQ33">
        <f t="shared" si="76"/>
        <v>0</v>
      </c>
      <c r="FR33">
        <f t="shared" si="77"/>
        <v>0</v>
      </c>
      <c r="FS33">
        <f t="shared" si="78"/>
        <v>0</v>
      </c>
      <c r="FT33">
        <f t="shared" si="79"/>
        <v>0</v>
      </c>
      <c r="FU33">
        <f t="shared" si="80"/>
        <v>0</v>
      </c>
      <c r="FV33">
        <f t="shared" si="81"/>
        <v>0</v>
      </c>
      <c r="FW33">
        <f t="shared" si="82"/>
        <v>0</v>
      </c>
      <c r="FX33">
        <f t="shared" si="83"/>
        <v>0</v>
      </c>
      <c r="FY33">
        <f t="shared" si="84"/>
        <v>0</v>
      </c>
      <c r="FZ33">
        <f t="shared" si="85"/>
        <v>0</v>
      </c>
      <c r="GA33">
        <f t="shared" si="86"/>
        <v>0</v>
      </c>
      <c r="GB33">
        <f t="shared" si="87"/>
        <v>0</v>
      </c>
      <c r="GC33">
        <f t="shared" si="88"/>
        <v>0</v>
      </c>
      <c r="GD33">
        <f t="shared" si="89"/>
        <v>0</v>
      </c>
      <c r="GE33">
        <f t="shared" si="90"/>
        <v>0</v>
      </c>
      <c r="GF33">
        <f t="shared" si="91"/>
        <v>0</v>
      </c>
      <c r="GG33">
        <f t="shared" si="92"/>
        <v>0</v>
      </c>
      <c r="GH33">
        <f t="shared" si="93"/>
        <v>0</v>
      </c>
      <c r="GI33">
        <f t="shared" si="94"/>
        <v>0</v>
      </c>
      <c r="GJ33">
        <f t="shared" si="95"/>
        <v>0</v>
      </c>
      <c r="GK33">
        <f t="shared" si="96"/>
        <v>0</v>
      </c>
      <c r="GL33">
        <f t="shared" si="97"/>
        <v>0</v>
      </c>
      <c r="GM33">
        <f t="shared" si="98"/>
        <v>0</v>
      </c>
      <c r="GN33">
        <f t="shared" si="99"/>
        <v>0</v>
      </c>
      <c r="GO33">
        <f t="shared" si="100"/>
        <v>0</v>
      </c>
      <c r="GP33">
        <f t="shared" si="101"/>
        <v>0</v>
      </c>
      <c r="GQ33">
        <f t="shared" si="102"/>
        <v>0</v>
      </c>
      <c r="GR33">
        <f t="shared" si="103"/>
        <v>0</v>
      </c>
      <c r="GS33">
        <f t="shared" si="104"/>
        <v>0</v>
      </c>
      <c r="GT33">
        <f t="shared" si="105"/>
        <v>0</v>
      </c>
      <c r="GU33">
        <f t="shared" si="106"/>
        <v>0</v>
      </c>
      <c r="GV33">
        <f t="shared" si="107"/>
        <v>0</v>
      </c>
      <c r="GW33">
        <f t="shared" si="108"/>
        <v>0</v>
      </c>
      <c r="GX33">
        <f t="shared" si="109"/>
        <v>0</v>
      </c>
      <c r="GY33">
        <f t="shared" si="110"/>
        <v>0</v>
      </c>
      <c r="GZ33">
        <f t="shared" si="111"/>
        <v>0</v>
      </c>
      <c r="HA33">
        <f t="shared" si="112"/>
        <v>0</v>
      </c>
      <c r="HB33" s="176" t="s">
        <v>265</v>
      </c>
      <c r="HC33" s="89">
        <f t="shared" si="113"/>
        <v>255.89436409798489</v>
      </c>
      <c r="HD33" s="89">
        <f t="shared" si="114"/>
        <v>148.48367178688423</v>
      </c>
      <c r="HE33" s="89">
        <f t="shared" si="115"/>
        <v>110.05754046596515</v>
      </c>
      <c r="HF33" s="89">
        <f t="shared" si="116"/>
        <v>0</v>
      </c>
      <c r="HH33" s="88">
        <f t="shared" si="117"/>
        <v>514.43557635083425</v>
      </c>
      <c r="HI33" s="88">
        <f t="shared" si="118"/>
        <v>55.028770232982573</v>
      </c>
      <c r="HK33">
        <f>IFERROR(VLOOKUP(_xlfn.NUMBERVALUE(MID(L33, SEARCH("!", L33)+1, SEARCH("+", L33)-SEARCH("!", L33)-1)), Rankings!$A$2:$BK$161, 63, FALSE),0)</f>
        <v>86.359192227531821</v>
      </c>
      <c r="HL33">
        <f>IFERROR(VLOOKUP(_xlfn.NUMBERVALUE(MID(M33, SEARCH("!", M33)+1, SEARCH("+", M33)-SEARCH("!", M33)-1)), Rankings!$A$2:$BK$161, 63, FALSE),0)</f>
        <v>13.186237675947385</v>
      </c>
      <c r="HM33">
        <f>IFERROR(VLOOKUP(_xlfn.NUMBERVALUE(MID(N33, SEARCH("!", N33)+1, SEARCH("+", N33)-SEARCH("!", N33)-1)), Rankings!$A$2:$BK$161, 63, FALSE),0)</f>
        <v>43.116859593222628</v>
      </c>
      <c r="HN33">
        <f>IFERROR(VLOOKUP(_xlfn.NUMBERVALUE(MID(O33, SEARCH("!", O33)+1, SEARCH("+", O33)-SEARCH("!", O33)-1)), Rankings!$A$2:$BK$161, 63, FALSE),0)</f>
        <v>0</v>
      </c>
      <c r="HO33">
        <f>IFERROR(VLOOKUP(_xlfn.NUMBERVALUE(MID(P33, SEARCH("!", P33)+1, SEARCH("+", P33)-SEARCH("!", P33)-1)), Rankings!$A$2:$BK$161, 63, FALSE),0)</f>
        <v>0</v>
      </c>
      <c r="HP33">
        <f>IFERROR(VLOOKUP(_xlfn.NUMBERVALUE(MID(Q33, SEARCH("!", Q33)+1, SEARCH("+", Q33)-SEARCH("!", Q33)-1)), Rankings!$A$2:$BK$161, 63, FALSE),0)</f>
        <v>28.441836639204183</v>
      </c>
      <c r="HQ33">
        <f>IFERROR(VLOOKUP(_xlfn.NUMBERVALUE(MID(R33, SEARCH("!", R33)+1, SEARCH("+", R33)-SEARCH("!", R33)-1)), Rankings!$A$2:$BK$161, 63, FALSE),0)</f>
        <v>79.378847829880058</v>
      </c>
      <c r="HR33">
        <f>IFERROR(VLOOKUP(_xlfn.NUMBERVALUE(MID(S33, SEARCH("!", S33)+1, SEARCH("+", S33)-SEARCH("!", S33)-1)), Rankings!$A$2:$BK$161, 63, FALSE),0)</f>
        <v>69.104823957004172</v>
      </c>
      <c r="HS33">
        <f>IFERROR(VLOOKUP(_xlfn.NUMBERVALUE(MID(T33, SEARCH("!", T33)+1, SEARCH("+", T33)-SEARCH("!", T33)-1)), Rankings!$A$2:$BK$161, 63, FALSE),0)</f>
        <v>84.790237962078891</v>
      </c>
      <c r="HT33">
        <f>IFERROR(VLOOKUP(_xlfn.NUMBERVALUE(MID(U33, SEARCH("!", U33)+1, SEARCH("+", U33)-SEARCH("!", U33)-1)), Rankings!$A$2:$BK$161, 63, FALSE),0)</f>
        <v>52.933579123277653</v>
      </c>
      <c r="HU33">
        <f>IFERROR(VLOOKUP(_xlfn.NUMBERVALUE(MID(V33, SEARCH("!", V33)+1, SEARCH("+", V33)-SEARCH("!", V33)-1)), Rankings!$A$2:$BK$161, 63, FALSE),0)</f>
        <v>57.123961342687494</v>
      </c>
      <c r="HV33">
        <f>IFERROR(VLOOKUP(_xlfn.NUMBERVALUE(MID(W33, SEARCH("!", W33)+1, SEARCH("+", W33)-SEARCH("!", W33)-1)), Rankings!$A$2:$BK$161, 63, FALSE),0)</f>
        <v>0</v>
      </c>
      <c r="HW33">
        <f>IFERROR(VLOOKUP(_xlfn.NUMBERVALUE(MID(X33, SEARCH("!", X33)+1, SEARCH("+", X33)-SEARCH("!", X33)-1)), Rankings!$A$2:$BK$161, 63, FALSE),0)</f>
        <v>0</v>
      </c>
      <c r="HX33">
        <f>IFERROR(VLOOKUP(_xlfn.NUMBERVALUE(MID(Y33, SEARCH("!", Y33)+1, SEARCH("+", Y33)-SEARCH("!", Y33)-1)), Rankings!$A$2:$BK$161, 63, FALSE),0)</f>
        <v>0</v>
      </c>
      <c r="HY33">
        <f>IFERROR(VLOOKUP(_xlfn.NUMBERVALUE(MID(Z33, SEARCH("!", Z33)+1, SEARCH("+", Z33)-SEARCH("!", Z33)-1)), Rankings!$A$2:$BK$161, 63, FALSE),0)</f>
        <v>0</v>
      </c>
      <c r="HZ33">
        <f>IFERROR(VLOOKUP(_xlfn.NUMBERVALUE(MID(AA33, SEARCH("!", AA33)+1, SEARCH("+", AA33)-SEARCH("!", AA33)-1)), Rankings!$A$2:$BK$161, 63, FALSE),0)</f>
        <v>0</v>
      </c>
      <c r="IA33">
        <f>IFERROR(VLOOKUP(_xlfn.NUMBERVALUE(MID(AB33, SEARCH("!", AB33)+1, SEARCH("+", AB33)-SEARCH("!", AB33)-1)), Rankings!$A$2:$BK$161, 63, FALSE),0)</f>
        <v>0</v>
      </c>
      <c r="IB33">
        <f>IFERROR(VLOOKUP(_xlfn.NUMBERVALUE(MID(AC33, SEARCH("!", AC33)+1, SEARCH("+", AC33)-SEARCH("!", AC33)-1)), Rankings!$A$2:$BK$161, 63, FALSE),0)</f>
        <v>0</v>
      </c>
      <c r="IC33">
        <f>IFERROR(VLOOKUP(_xlfn.NUMBERVALUE(MID(AD33, SEARCH("!", AD33)+1, SEARCH("+", AD33)-SEARCH("!", AD33)-1)), Rankings!$A$2:$BK$161, 63, FALSE),0)</f>
        <v>0</v>
      </c>
      <c r="ID33">
        <f>IFERROR(VLOOKUP(_xlfn.NUMBERVALUE(MID(AE33, SEARCH("!", AE33)+1, SEARCH("+", AE33)-SEARCH("!", AE33)-1)), Rankings!$A$2:$BK$161, 63, FALSE),0)</f>
        <v>0</v>
      </c>
      <c r="IE33">
        <f>IFERROR(VLOOKUP(_xlfn.NUMBERVALUE(MID(AF33, SEARCH("!", AF33)+1, SEARCH("+", AF33)-SEARCH("!", AF33)-1)), Rankings!$A$2:$BK$161, 63, FALSE),0)</f>
        <v>0</v>
      </c>
      <c r="IF33">
        <f>IFERROR(VLOOKUP(_xlfn.NUMBERVALUE(MID(AG33, SEARCH("!", AG33)+1, SEARCH("+", AG33)-SEARCH("!", AG33)-1)), Rankings!$A$2:$BK$161, 63, FALSE),0)</f>
        <v>0</v>
      </c>
      <c r="IG33">
        <f>IFERROR(VLOOKUP(_xlfn.NUMBERVALUE(MID(AH33, SEARCH("!", AH33)+1, SEARCH("+", AH33)-SEARCH("!", AH33)-1)), Rankings!$A$2:$BK$161, 63, FALSE),0)</f>
        <v>0</v>
      </c>
      <c r="IH33">
        <f>IFERROR(VLOOKUP(_xlfn.NUMBERVALUE(MID(AI33, SEARCH("!", AI33)+1, SEARCH("+", AI33)-SEARCH("!", AI33)-1)), Rankings!$A$2:$BK$161, 63, FALSE),0)</f>
        <v>0</v>
      </c>
      <c r="II33">
        <f>IFERROR(VLOOKUP(_xlfn.NUMBERVALUE(MID(AJ33, SEARCH("!", AJ33)+1, SEARCH("+", AJ33)-SEARCH("!", AJ33)-1)), Rankings!$A$2:$BK$161, 63, FALSE),0)</f>
        <v>0</v>
      </c>
      <c r="IJ33">
        <f>IFERROR(VLOOKUP(_xlfn.NUMBERVALUE(MID(AK33, SEARCH("!", AK33)+1, SEARCH("+", AK33)-SEARCH("!", AK33)-1)), Rankings!$A$2:$BK$161, 63, FALSE),0)</f>
        <v>0</v>
      </c>
      <c r="IK33">
        <f>IFERROR(VLOOKUP(_xlfn.NUMBERVALUE(MID(AL33, SEARCH("!", AL33)+1, SEARCH("+", AL33)-SEARCH("!", AL33)-1)), Rankings!$A$2:$BK$161, 63, FALSE),0)</f>
        <v>0</v>
      </c>
      <c r="IL33">
        <f>IFERROR(VLOOKUP(_xlfn.NUMBERVALUE(MID(AM33, SEARCH("!", AM33)+1, SEARCH("+", AM33)-SEARCH("!", AM33)-1)), Rankings!$A$2:$BK$161, 63, FALSE),0)</f>
        <v>0</v>
      </c>
      <c r="IM33">
        <f>IFERROR(VLOOKUP(_xlfn.NUMBERVALUE(MID(AN33, SEARCH("!", AN33)+1, SEARCH("+", AN33)-SEARCH("!", AN33)-1)), Rankings!$A$2:$BK$161, 63, FALSE),0)</f>
        <v>0</v>
      </c>
      <c r="IN33">
        <f>IFERROR(VLOOKUP(_xlfn.NUMBERVALUE(MID(AO33, SEARCH("!", AO33)+1, SEARCH("+", AO33)-SEARCH("!", AO33)-1)), Rankings!$A$2:$BK$161, 63, FALSE),0)</f>
        <v>0</v>
      </c>
      <c r="IO33">
        <f>IFERROR(VLOOKUP(_xlfn.NUMBERVALUE(MID(AP33, SEARCH("!", AP33)+1, SEARCH("+", AP33)-SEARCH("!", AP33)-1)), Rankings!$A$2:$BK$161, 63, FALSE),0)</f>
        <v>0</v>
      </c>
      <c r="IP33">
        <f>IFERROR(VLOOKUP(_xlfn.NUMBERVALUE(MID(AQ33, SEARCH("!", AQ33)+1, SEARCH("+", AQ33)-SEARCH("!", AQ33)-1)), Rankings!$A$2:$BK$161, 63, FALSE),0)</f>
        <v>0</v>
      </c>
      <c r="IQ33">
        <f>IFERROR(VLOOKUP(_xlfn.NUMBERVALUE(MID(AR33, SEARCH("!", AR33)+1, SEARCH("+", AR33)-SEARCH("!", AR33)-1)), Rankings!$A$2:$BK$161, 63, FALSE),0)</f>
        <v>0</v>
      </c>
      <c r="IR33">
        <f>IFERROR(VLOOKUP(_xlfn.NUMBERVALUE(MID(AS33, SEARCH("!", AS33)+1, SEARCH("+", AS33)-SEARCH("!", AS33)-1)), Rankings!$A$2:$BK$161, 63, FALSE),0)</f>
        <v>0</v>
      </c>
      <c r="IS33">
        <f>IFERROR(VLOOKUP(_xlfn.NUMBERVALUE(MID(AT33, SEARCH("!", AT33)+1, SEARCH("+", AT33)-SEARCH("!", AT33)-1)), Rankings!$A$2:$BK$161, 63, FALSE),0)</f>
        <v>0</v>
      </c>
      <c r="IT33">
        <f>IFERROR(VLOOKUP(_xlfn.NUMBERVALUE(MID(AU33, SEARCH("!", AU33)+1, SEARCH("+", AU33)-SEARCH("!", AU33)-1)), Rankings!$A$2:$BK$161, 63, FALSE),0)</f>
        <v>0</v>
      </c>
      <c r="IU33">
        <f>IFERROR(VLOOKUP(_xlfn.NUMBERVALUE(MID(AV33, SEARCH("!", AV33)+1, SEARCH("+", AV33)-SEARCH("!", AV33)-1)), Rankings!$A$2:$BK$161, 63, FALSE),0)</f>
        <v>0</v>
      </c>
      <c r="IV33">
        <f>IFERROR(VLOOKUP(_xlfn.NUMBERVALUE(MID(AW33, SEARCH("!", AW33)+1, SEARCH("+", AW33)-SEARCH("!", AW33)-1)), Rankings!$A$2:$BK$161, 63, FALSE),0)</f>
        <v>0</v>
      </c>
      <c r="IW33">
        <f>IFERROR(VLOOKUP(_xlfn.NUMBERVALUE(MID(AX33, SEARCH("!", AX33)+1, SEARCH("+", AX33)-SEARCH("!", AX33)-1)), Rankings!$A$2:$BK$161, 63, FALSE),0)</f>
        <v>0</v>
      </c>
      <c r="IX33">
        <f>IFERROR(VLOOKUP(_xlfn.NUMBERVALUE(MID(AY33, SEARCH("!", AY33)+1, SEARCH("+", AY33)-SEARCH("!", AY33)-1)), Rankings!$A$2:$BK$161, 63, FALSE),0)</f>
        <v>0</v>
      </c>
      <c r="IY33">
        <f>IFERROR(VLOOKUP(_xlfn.NUMBERVALUE(MID(AZ33, SEARCH("!", AZ33)+1, SEARCH("+", AZ33)-SEARCH("!", AZ33)-1)), Rankings!$A$2:$BK$161, 63, FALSE),0)</f>
        <v>0</v>
      </c>
      <c r="IZ33">
        <f>IFERROR(VLOOKUP(_xlfn.NUMBERVALUE(MID(BA33, SEARCH("!", BA33)+1, SEARCH("+", BA33)-SEARCH("!", BA33)-1)), Rankings!$A$2:$BK$161, 63, FALSE),0)</f>
        <v>0</v>
      </c>
      <c r="JA33">
        <f>IFERROR(VLOOKUP(_xlfn.NUMBERVALUE(MID(BB33, SEARCH("!", BB33)+1, SEARCH("+", BB33)-SEARCH("!", BB33)-1)), Rankings!$A$2:$BK$161, 63, FALSE),0)</f>
        <v>0</v>
      </c>
      <c r="JB33">
        <f>IFERROR(VLOOKUP(_xlfn.NUMBERVALUE(MID(BC33, SEARCH("!", BC33)+1, SEARCH("+", BC33)-SEARCH("!", BC33)-1)), Rankings!$A$2:$BK$161, 63, FALSE),0)</f>
        <v>0</v>
      </c>
      <c r="JC33">
        <f>IFERROR(VLOOKUP(_xlfn.NUMBERVALUE(MID(BD33, SEARCH("!", BD33)+1, SEARCH("+", BD33)-SEARCH("!", BD33)-1)), Rankings!$A$2:$BK$161, 63, FALSE),0)</f>
        <v>0</v>
      </c>
      <c r="JD33">
        <f>IFERROR(VLOOKUP(_xlfn.NUMBERVALUE(MID(BE33, SEARCH("!", BE33)+1, SEARCH("+", BE33)-SEARCH("!", BE33)-1)), Rankings!$A$2:$BK$161, 63, FALSE),0)</f>
        <v>0</v>
      </c>
      <c r="JE33">
        <f>IFERROR(VLOOKUP(_xlfn.NUMBERVALUE(MID(BF33, SEARCH("!", BF33)+1, SEARCH("+", BF33)-SEARCH("!", BF33)-1)), Rankings!$A$2:$BK$161, 63, FALSE),0)</f>
        <v>0</v>
      </c>
      <c r="JF33">
        <f>IFERROR(VLOOKUP(_xlfn.NUMBERVALUE(MID(BG33, SEARCH("!", BG33)+1, SEARCH("+", BG33)-SEARCH("!", BG33)-1)), Rankings!$A$2:$BK$161, 63, FALSE),0)</f>
        <v>0</v>
      </c>
      <c r="JG33">
        <f>IFERROR(VLOOKUP(_xlfn.NUMBERVALUE(MID(BH33, SEARCH("!", BH33)+1, SEARCH("+", BH33)-SEARCH("!", BH33)-1)), Rankings!$A$2:$BK$161, 63, FALSE),0)</f>
        <v>0</v>
      </c>
      <c r="JH33">
        <f>IFERROR(VLOOKUP(_xlfn.NUMBERVALUE(MID(BI33, SEARCH("!", BI33)+1, SEARCH("+", BI33)-SEARCH("!", BI33)-1)), Rankings!$A$2:$BK$161, 63, FALSE),0)</f>
        <v>0</v>
      </c>
      <c r="JI33">
        <f>IFERROR(VLOOKUP(_xlfn.NUMBERVALUE(MID(BJ33, SEARCH("!", BJ33)+1, SEARCH("+", BJ33)-SEARCH("!", BJ33)-1)), Rankings!$A$2:$BK$161, 63, FALSE),0)</f>
        <v>0</v>
      </c>
      <c r="JJ33">
        <f>IFERROR(VLOOKUP(_xlfn.NUMBERVALUE(MID(BK33, SEARCH("!", BK33)+1, SEARCH("+", BK33)-SEARCH("!", BK33)-1)), Rankings!$A$2:$BK$161, 63, FALSE),0)</f>
        <v>0</v>
      </c>
      <c r="JK33">
        <f>IFERROR(VLOOKUP(_xlfn.NUMBERVALUE(MID(BL33, SEARCH("!", BL33)+1, SEARCH("+", BL33)-SEARCH("!", BL33)-1)), Rankings!$A$2:$BK$161, 63, FALSE),0)</f>
        <v>0</v>
      </c>
      <c r="JL33">
        <f>IFERROR(VLOOKUP(_xlfn.NUMBERVALUE(MID(BM33, SEARCH("!", BM33)+1, SEARCH("+", BM33)-SEARCH("!", BM33)-1)), Rankings!$A$2:$BK$161, 63, FALSE),0)</f>
        <v>0</v>
      </c>
      <c r="JM33">
        <f>IFERROR(VLOOKUP(_xlfn.NUMBERVALUE(MID(BN33, SEARCH("!", BN33)+1, SEARCH("+", BN33)-SEARCH("!", BN33)-1)), Rankings!$A$2:$BK$161, 63, FALSE),0)</f>
        <v>0</v>
      </c>
      <c r="JN33">
        <f>IFERROR(VLOOKUP(_xlfn.NUMBERVALUE(MID(BO33, SEARCH("!", BO33)+1, SEARCH("+", BO33)-SEARCH("!", BO33)-1)), Rankings!$A$2:$BK$161, 63, FALSE),0)</f>
        <v>0</v>
      </c>
      <c r="JO33">
        <f>IFERROR(VLOOKUP(_xlfn.NUMBERVALUE(MID(BP33, SEARCH("!", BP33)+1, SEARCH("+", BP33)-SEARCH("!", BP33)-1)), Rankings!$A$2:$BK$161, 63, FALSE),0)</f>
        <v>0</v>
      </c>
      <c r="JP33">
        <f>IFERROR(VLOOKUP(_xlfn.NUMBERVALUE(MID(BQ33, SEARCH("!", BQ33)+1, SEARCH("+", BQ33)-SEARCH("!", BQ33)-1)), Rankings!$A$2:$BK$161, 63, FALSE),0)</f>
        <v>0</v>
      </c>
      <c r="JQ33">
        <f>IFERROR(VLOOKUP(_xlfn.NUMBERVALUE(MID(BR33, SEARCH("!", BR33)+1, SEARCH("+", BR33)-SEARCH("!", BR33)-1)), Rankings!$A$2:$BK$161, 63, FALSE),0)</f>
        <v>0</v>
      </c>
      <c r="JR33">
        <f>IFERROR(VLOOKUP(_xlfn.NUMBERVALUE(MID(BS33, SEARCH("!", BS33)+1, SEARCH("+", BS33)-SEARCH("!", BS33)-1)), Rankings!$A$2:$BK$161, 63, FALSE),0)</f>
        <v>0</v>
      </c>
      <c r="JS33">
        <f>IFERROR(VLOOKUP(_xlfn.NUMBERVALUE(MID(BT33, SEARCH("!", BT33)+1, SEARCH("+", BT33)-SEARCH("!", BT33)-1)), Rankings!$A$2:$BK$161, 63, FALSE),0)</f>
        <v>0</v>
      </c>
      <c r="JT33">
        <f>IFERROR(VLOOKUP(_xlfn.NUMBERVALUE(MID(BU33, SEARCH("!", BU33)+1, SEARCH("+", BU33)-SEARCH("!", BU33)-1)), Rankings!$A$2:$BK$161, 63, FALSE),0)</f>
        <v>0</v>
      </c>
      <c r="JU33">
        <f>IFERROR(VLOOKUP(_xlfn.NUMBERVALUE(MID(BV33, SEARCH("!", BV33)+1, SEARCH("+", BV33)-SEARCH("!", BV33)-1)), Rankings!$A$2:$BK$161, 63, FALSE),0)</f>
        <v>0</v>
      </c>
      <c r="JV33">
        <f>IFERROR(VLOOKUP(_xlfn.NUMBERVALUE(MID(BW33, SEARCH("!", BW33)+1, SEARCH("+", BW33)-SEARCH("!", BW33)-1)), Rankings!$A$2:$BK$161, 63, FALSE),0)</f>
        <v>0</v>
      </c>
      <c r="JW33">
        <f>IFERROR(VLOOKUP(_xlfn.NUMBERVALUE(MID(BX33, SEARCH("!", BX33)+1, SEARCH("+", BX33)-SEARCH("!", BX33)-1)), Rankings!$A$2:$BK$161, 63, FALSE),0)</f>
        <v>0</v>
      </c>
      <c r="JX33">
        <f>IFERROR(VLOOKUP(_xlfn.NUMBERVALUE(MID(BY33, SEARCH("!", BY33)+1, SEARCH("+", BY33)-SEARCH("!", BY33)-1)), Rankings!$A$2:$BK$161, 63, FALSE),0)</f>
        <v>0</v>
      </c>
      <c r="JY33">
        <f>IFERROR(VLOOKUP(_xlfn.NUMBERVALUE(MID(BZ33, SEARCH("!", BZ33)+1, SEARCH("+", BZ33)-SEARCH("!", BZ33)-1)), Rankings!$A$2:$BK$161, 63, FALSE),0)</f>
        <v>0</v>
      </c>
      <c r="JZ33">
        <f>IFERROR(VLOOKUP(_xlfn.NUMBERVALUE(MID(CA33, SEARCH("!", CA33)+1, SEARCH("+", CA33)-SEARCH("!", CA33)-1)), Rankings!$A$2:$BK$161, 63, FALSE),0)</f>
        <v>0</v>
      </c>
      <c r="KA33">
        <f>IFERROR(VLOOKUP(_xlfn.NUMBERVALUE(MID(CB33, SEARCH("!", CB33)+1, SEARCH("+", CB33)-SEARCH("!", CB33)-1)), Rankings!$A$2:$BK$161, 63, FALSE),0)</f>
        <v>0</v>
      </c>
      <c r="KB33">
        <f>IFERROR(VLOOKUP(_xlfn.NUMBERVALUE(MID(CC33, SEARCH("!", CC33)+1, SEARCH("+", CC33)-SEARCH("!", CC33)-1)), Rankings!$A$2:$BK$161, 63, FALSE),0)</f>
        <v>0</v>
      </c>
      <c r="KC33">
        <f>IFERROR(VLOOKUP(_xlfn.NUMBERVALUE(MID(CD33, SEARCH("!", CD33)+1, SEARCH("+", CD33)-SEARCH("!", CD33)-1)), Rankings!$A$2:$BK$161, 63, FALSE),0)</f>
        <v>0</v>
      </c>
      <c r="KD33">
        <f>IFERROR(VLOOKUP(_xlfn.NUMBERVALUE(MID(CE33, SEARCH("!", CE33)+1, SEARCH("+", CE33)-SEARCH("!", CE33)-1)), Rankings!$A$2:$BK$161, 63, FALSE),0)</f>
        <v>0</v>
      </c>
      <c r="KE33">
        <f>IFERROR(VLOOKUP(_xlfn.NUMBERVALUE(MID(CF33, SEARCH("!", CF33)+1, SEARCH("+", CF33)-SEARCH("!", CF33)-1)), Rankings!$A$2:$BK$161, 63, FALSE),0)</f>
        <v>0</v>
      </c>
      <c r="KF33">
        <f>IFERROR(VLOOKUP(_xlfn.NUMBERVALUE(MID(CG33, SEARCH("!", CG33)+1, SEARCH("+", CG33)-SEARCH("!", CG33)-1)), Rankings!$A$2:$BK$161, 63, FALSE),0)</f>
        <v>0</v>
      </c>
      <c r="KG33">
        <f>IFERROR(VLOOKUP(_xlfn.NUMBERVALUE(MID(CH33, SEARCH("!", CH33)+1, SEARCH("+", CH33)-SEARCH("!", CH33)-1)), Rankings!$A$2:$BK$161, 63, FALSE),0)</f>
        <v>0</v>
      </c>
      <c r="KH33">
        <f>IFERROR(VLOOKUP(_xlfn.NUMBERVALUE(MID(CI33, SEARCH("!", CI33)+1, SEARCH("+", CI33)-SEARCH("!", CI33)-1)), Rankings!$A$2:$BK$161, 63, FALSE),0)</f>
        <v>0</v>
      </c>
      <c r="KI33">
        <f>IFERROR(VLOOKUP(_xlfn.NUMBERVALUE(MID(CJ33, SEARCH("!", CJ33)+1, SEARCH("+", CJ33)-SEARCH("!", CJ33)-1)), Rankings!$A$2:$BK$161, 63, FALSE),0)</f>
        <v>0</v>
      </c>
      <c r="KJ33">
        <f>IFERROR(VLOOKUP(_xlfn.NUMBERVALUE(MID(CK33, SEARCH("!", CK33)+1, SEARCH("+", CK33)-SEARCH("!", CK33)-1)), Rankings!$A$2:$BK$161, 63, FALSE),0)</f>
        <v>0</v>
      </c>
      <c r="KK33">
        <f>IFERROR(VLOOKUP(_xlfn.NUMBERVALUE(MID(CL33, SEARCH("!", CL33)+1, SEARCH("+", CL33)-SEARCH("!", CL33)-1)), Rankings!$A$2:$BK$161, 63, FALSE),0)</f>
        <v>0</v>
      </c>
      <c r="KL33">
        <f>IFERROR(VLOOKUP(_xlfn.NUMBERVALUE(MID(CM33, SEARCH("!", CM33)+1, SEARCH("+", CM33)-SEARCH("!", CM33)-1)), Rankings!$A$2:$BK$161, 63, FALSE),0)</f>
        <v>0</v>
      </c>
      <c r="KM33">
        <f>IFERROR(VLOOKUP(_xlfn.NUMBERVALUE(MID(CN33, SEARCH("!", CN33)+1, SEARCH("+", CN33)-SEARCH("!", CN33)-1)), Rankings!$A$2:$BK$161, 63, FALSE),0)</f>
        <v>0</v>
      </c>
      <c r="KN33">
        <f>IFERROR(VLOOKUP(_xlfn.NUMBERVALUE(MID(CO33, SEARCH("!", CO33)+1, SEARCH("+", CO33)-SEARCH("!", CO33)-1)), Rankings!$A$2:$BK$161, 63, FALSE),0)</f>
        <v>0</v>
      </c>
      <c r="KO33">
        <f>IFERROR(VLOOKUP(_xlfn.NUMBERVALUE(MID(CP33, SEARCH("!", CP33)+1, SEARCH("+", CP33)-SEARCH("!", CP33)-1)), Rankings!$A$2:$BK$161, 63, FALSE),0)</f>
        <v>0</v>
      </c>
      <c r="KP33">
        <f>IFERROR(VLOOKUP(_xlfn.NUMBERVALUE(MID(CQ33, SEARCH("!", CQ33)+1, SEARCH("+", CQ33)-SEARCH("!", CQ33)-1)), Rankings!$A$2:$BK$161, 63, FALSE),0)</f>
        <v>0</v>
      </c>
      <c r="KQ33">
        <f>IFERROR(VLOOKUP(_xlfn.NUMBERVALUE(MID(CR33, SEARCH("!", CR33)+1, SEARCH("+", CR33)-SEARCH("!", CR33)-1)), Rankings!$A$2:$BK$161, 63, FALSE),0)</f>
        <v>0</v>
      </c>
      <c r="KS33" s="4">
        <f t="shared" si="119"/>
        <v>261</v>
      </c>
      <c r="KT33" s="4">
        <f t="shared" si="120"/>
        <v>82</v>
      </c>
      <c r="KU33" s="4">
        <f t="shared" si="121"/>
        <v>125</v>
      </c>
      <c r="KV33" s="4">
        <f t="shared" si="122"/>
        <v>0</v>
      </c>
      <c r="KY33" s="4">
        <f t="shared" si="123"/>
        <v>468</v>
      </c>
      <c r="KZ33" s="4"/>
      <c r="LB33">
        <f t="shared" si="124"/>
        <v>39</v>
      </c>
      <c r="LC33">
        <f t="shared" si="125"/>
        <v>79</v>
      </c>
      <c r="LD33">
        <f t="shared" si="126"/>
        <v>79</v>
      </c>
      <c r="LE33">
        <f t="shared" si="127"/>
        <v>0</v>
      </c>
      <c r="LF33">
        <f t="shared" si="128"/>
        <v>0</v>
      </c>
      <c r="LG33">
        <f t="shared" si="129"/>
        <v>42</v>
      </c>
      <c r="LH33">
        <f t="shared" si="130"/>
        <v>26</v>
      </c>
      <c r="LI33">
        <f t="shared" si="131"/>
        <v>56</v>
      </c>
      <c r="LJ33">
        <f t="shared" si="132"/>
        <v>22</v>
      </c>
      <c r="LK33">
        <f t="shared" si="133"/>
        <v>66</v>
      </c>
      <c r="LL33">
        <f t="shared" si="134"/>
        <v>59</v>
      </c>
      <c r="LM33">
        <f t="shared" si="135"/>
        <v>0</v>
      </c>
      <c r="LN33">
        <f t="shared" si="136"/>
        <v>0</v>
      </c>
      <c r="LO33">
        <f t="shared" si="137"/>
        <v>0</v>
      </c>
      <c r="LP33">
        <f t="shared" si="138"/>
        <v>0</v>
      </c>
      <c r="LQ33">
        <f t="shared" si="139"/>
        <v>0</v>
      </c>
      <c r="LR33">
        <f t="shared" si="140"/>
        <v>0</v>
      </c>
      <c r="LS33">
        <f t="shared" si="141"/>
        <v>0</v>
      </c>
      <c r="LT33">
        <f t="shared" si="142"/>
        <v>0</v>
      </c>
      <c r="LU33">
        <f t="shared" si="143"/>
        <v>0</v>
      </c>
      <c r="LV33">
        <f t="shared" si="144"/>
        <v>0</v>
      </c>
      <c r="LW33">
        <f t="shared" si="145"/>
        <v>0</v>
      </c>
      <c r="LX33">
        <f t="shared" si="146"/>
        <v>0</v>
      </c>
      <c r="LY33">
        <f t="shared" si="147"/>
        <v>0</v>
      </c>
      <c r="LZ33">
        <f t="shared" si="148"/>
        <v>0</v>
      </c>
      <c r="MA33">
        <f t="shared" si="149"/>
        <v>0</v>
      </c>
      <c r="MB33">
        <f t="shared" si="150"/>
        <v>0</v>
      </c>
      <c r="MC33">
        <f t="shared" si="151"/>
        <v>0</v>
      </c>
      <c r="MD33">
        <f t="shared" si="152"/>
        <v>0</v>
      </c>
      <c r="ME33">
        <f t="shared" si="153"/>
        <v>0</v>
      </c>
      <c r="MF33">
        <f t="shared" si="154"/>
        <v>0</v>
      </c>
      <c r="MG33">
        <f t="shared" si="155"/>
        <v>0</v>
      </c>
      <c r="MH33">
        <f t="shared" si="156"/>
        <v>0</v>
      </c>
      <c r="MI33">
        <f t="shared" si="157"/>
        <v>0</v>
      </c>
      <c r="MJ33">
        <f t="shared" si="158"/>
        <v>0</v>
      </c>
      <c r="MK33">
        <f t="shared" si="159"/>
        <v>0</v>
      </c>
      <c r="ML33">
        <f t="shared" si="160"/>
        <v>0</v>
      </c>
      <c r="MM33">
        <f t="shared" si="161"/>
        <v>0</v>
      </c>
      <c r="MN33">
        <f t="shared" si="162"/>
        <v>0</v>
      </c>
      <c r="MO33">
        <f t="shared" si="163"/>
        <v>0</v>
      </c>
      <c r="MP33">
        <f t="shared" si="164"/>
        <v>0</v>
      </c>
      <c r="MQ33">
        <f t="shared" si="165"/>
        <v>0</v>
      </c>
      <c r="MR33">
        <f t="shared" si="166"/>
        <v>0</v>
      </c>
      <c r="MS33">
        <f t="shared" si="167"/>
        <v>0</v>
      </c>
      <c r="MT33">
        <f t="shared" si="168"/>
        <v>0</v>
      </c>
      <c r="MU33">
        <f t="shared" si="169"/>
        <v>0</v>
      </c>
      <c r="MV33">
        <f t="shared" si="170"/>
        <v>0</v>
      </c>
      <c r="MW33">
        <f t="shared" si="171"/>
        <v>0</v>
      </c>
      <c r="MX33">
        <f t="shared" si="172"/>
        <v>0</v>
      </c>
      <c r="MY33">
        <f t="shared" si="173"/>
        <v>0</v>
      </c>
      <c r="MZ33">
        <f t="shared" si="174"/>
        <v>0</v>
      </c>
      <c r="NA33">
        <f t="shared" si="175"/>
        <v>0</v>
      </c>
      <c r="NB33">
        <f t="shared" si="176"/>
        <v>0</v>
      </c>
      <c r="NC33">
        <f t="shared" si="177"/>
        <v>0</v>
      </c>
      <c r="ND33">
        <f t="shared" si="178"/>
        <v>0</v>
      </c>
      <c r="NE33">
        <f t="shared" si="179"/>
        <v>0</v>
      </c>
      <c r="NF33">
        <f t="shared" si="180"/>
        <v>0</v>
      </c>
      <c r="NG33">
        <f t="shared" si="181"/>
        <v>0</v>
      </c>
      <c r="NH33">
        <f t="shared" si="182"/>
        <v>0</v>
      </c>
      <c r="NI33">
        <f t="shared" si="183"/>
        <v>0</v>
      </c>
      <c r="NJ33">
        <f t="shared" si="184"/>
        <v>0</v>
      </c>
      <c r="NK33">
        <f t="shared" si="185"/>
        <v>0</v>
      </c>
      <c r="NL33">
        <f t="shared" si="186"/>
        <v>0</v>
      </c>
      <c r="NM33">
        <f t="shared" si="187"/>
        <v>0</v>
      </c>
      <c r="NN33">
        <f t="shared" si="188"/>
        <v>0</v>
      </c>
      <c r="NO33">
        <f t="shared" si="189"/>
        <v>0</v>
      </c>
      <c r="NP33">
        <f t="shared" si="190"/>
        <v>0</v>
      </c>
      <c r="NQ33">
        <f t="shared" si="191"/>
        <v>0</v>
      </c>
      <c r="NR33">
        <f t="shared" si="192"/>
        <v>0</v>
      </c>
      <c r="NS33">
        <f t="shared" si="193"/>
        <v>0</v>
      </c>
      <c r="NT33">
        <f t="shared" si="194"/>
        <v>0</v>
      </c>
      <c r="NU33">
        <f t="shared" si="195"/>
        <v>0</v>
      </c>
      <c r="NV33">
        <f t="shared" si="196"/>
        <v>0</v>
      </c>
      <c r="NW33">
        <f t="shared" si="197"/>
        <v>0</v>
      </c>
      <c r="NX33">
        <f t="shared" si="198"/>
        <v>0</v>
      </c>
      <c r="NY33">
        <f t="shared" si="199"/>
        <v>0</v>
      </c>
      <c r="NZ33">
        <f t="shared" si="200"/>
        <v>0</v>
      </c>
      <c r="OA33">
        <f t="shared" si="201"/>
        <v>0</v>
      </c>
      <c r="OB33">
        <f t="shared" si="202"/>
        <v>0</v>
      </c>
      <c r="OC33">
        <f t="shared" si="203"/>
        <v>0</v>
      </c>
      <c r="OD33">
        <f t="shared" si="204"/>
        <v>0</v>
      </c>
      <c r="OE33">
        <f t="shared" si="205"/>
        <v>0</v>
      </c>
      <c r="OF33">
        <f t="shared" si="206"/>
        <v>0</v>
      </c>
      <c r="OG33">
        <f t="shared" si="207"/>
        <v>0</v>
      </c>
      <c r="OH33">
        <f t="shared" si="208"/>
        <v>0</v>
      </c>
      <c r="OJ33" s="4">
        <f t="shared" si="209"/>
        <v>157</v>
      </c>
      <c r="OK33" s="4">
        <f t="shared" si="210"/>
        <v>101</v>
      </c>
      <c r="OL33" s="4">
        <f t="shared" si="211"/>
        <v>54</v>
      </c>
      <c r="OM33" s="4">
        <f t="shared" si="212"/>
        <v>0</v>
      </c>
      <c r="OP33" s="4">
        <f t="shared" si="213"/>
        <v>312</v>
      </c>
      <c r="OQ33" s="4"/>
      <c r="OS33">
        <f t="shared" si="214"/>
        <v>50</v>
      </c>
      <c r="OT33">
        <f t="shared" si="215"/>
        <v>14</v>
      </c>
      <c r="OU33">
        <f t="shared" si="216"/>
        <v>27</v>
      </c>
      <c r="OV33">
        <f t="shared" si="217"/>
        <v>0</v>
      </c>
      <c r="OW33">
        <f t="shared" si="218"/>
        <v>0</v>
      </c>
      <c r="OX33">
        <f t="shared" si="219"/>
        <v>22</v>
      </c>
      <c r="OY33">
        <f t="shared" si="220"/>
        <v>58</v>
      </c>
      <c r="OZ33">
        <f t="shared" si="221"/>
        <v>43</v>
      </c>
      <c r="PA33">
        <f t="shared" si="222"/>
        <v>44</v>
      </c>
      <c r="PB33">
        <f t="shared" si="223"/>
        <v>43</v>
      </c>
      <c r="PC33">
        <f t="shared" si="224"/>
        <v>11</v>
      </c>
      <c r="PD33">
        <f t="shared" si="225"/>
        <v>0</v>
      </c>
      <c r="PE33">
        <f t="shared" si="226"/>
        <v>0</v>
      </c>
      <c r="PF33">
        <f t="shared" si="227"/>
        <v>0</v>
      </c>
      <c r="PG33">
        <f t="shared" si="228"/>
        <v>0</v>
      </c>
      <c r="PH33">
        <f t="shared" si="229"/>
        <v>0</v>
      </c>
      <c r="PI33">
        <f t="shared" si="230"/>
        <v>0</v>
      </c>
      <c r="PJ33">
        <f t="shared" si="231"/>
        <v>0</v>
      </c>
      <c r="PK33">
        <f t="shared" si="232"/>
        <v>0</v>
      </c>
      <c r="PL33">
        <f t="shared" si="233"/>
        <v>0</v>
      </c>
      <c r="PM33">
        <f t="shared" si="234"/>
        <v>0</v>
      </c>
      <c r="PN33">
        <f t="shared" si="235"/>
        <v>0</v>
      </c>
      <c r="PO33">
        <f t="shared" si="236"/>
        <v>0</v>
      </c>
      <c r="PP33">
        <f t="shared" si="237"/>
        <v>0</v>
      </c>
      <c r="PQ33">
        <f t="shared" si="238"/>
        <v>0</v>
      </c>
      <c r="PR33">
        <f t="shared" si="239"/>
        <v>0</v>
      </c>
      <c r="PS33">
        <f t="shared" si="240"/>
        <v>0</v>
      </c>
      <c r="PT33">
        <f t="shared" si="241"/>
        <v>0</v>
      </c>
      <c r="PU33">
        <f t="shared" si="242"/>
        <v>0</v>
      </c>
      <c r="PV33">
        <f t="shared" si="243"/>
        <v>0</v>
      </c>
      <c r="PW33">
        <f t="shared" si="244"/>
        <v>0</v>
      </c>
      <c r="PX33">
        <f t="shared" si="245"/>
        <v>0</v>
      </c>
      <c r="PY33">
        <f t="shared" si="246"/>
        <v>0</v>
      </c>
      <c r="PZ33">
        <f t="shared" si="247"/>
        <v>0</v>
      </c>
      <c r="QA33">
        <f t="shared" si="248"/>
        <v>0</v>
      </c>
      <c r="QB33">
        <f t="shared" si="249"/>
        <v>0</v>
      </c>
      <c r="QC33">
        <f t="shared" si="250"/>
        <v>0</v>
      </c>
      <c r="QD33">
        <f t="shared" si="251"/>
        <v>0</v>
      </c>
      <c r="QE33">
        <f t="shared" si="252"/>
        <v>0</v>
      </c>
      <c r="QF33">
        <f t="shared" si="253"/>
        <v>0</v>
      </c>
      <c r="QG33">
        <f t="shared" si="254"/>
        <v>0</v>
      </c>
      <c r="QH33">
        <f t="shared" si="255"/>
        <v>0</v>
      </c>
      <c r="QI33">
        <f t="shared" si="256"/>
        <v>0</v>
      </c>
      <c r="QJ33">
        <f t="shared" si="257"/>
        <v>0</v>
      </c>
      <c r="QK33">
        <f t="shared" si="258"/>
        <v>0</v>
      </c>
      <c r="QL33">
        <f t="shared" si="259"/>
        <v>0</v>
      </c>
      <c r="QM33">
        <f t="shared" si="260"/>
        <v>0</v>
      </c>
      <c r="QN33">
        <f t="shared" si="261"/>
        <v>0</v>
      </c>
      <c r="QO33">
        <f t="shared" si="262"/>
        <v>0</v>
      </c>
      <c r="QP33">
        <f t="shared" si="263"/>
        <v>0</v>
      </c>
      <c r="QQ33">
        <f t="shared" si="264"/>
        <v>0</v>
      </c>
      <c r="QR33">
        <f t="shared" si="265"/>
        <v>0</v>
      </c>
      <c r="QS33">
        <f t="shared" si="266"/>
        <v>0</v>
      </c>
      <c r="QT33">
        <f t="shared" si="267"/>
        <v>0</v>
      </c>
      <c r="QU33">
        <f t="shared" si="268"/>
        <v>0</v>
      </c>
      <c r="QV33">
        <f t="shared" si="269"/>
        <v>0</v>
      </c>
      <c r="QW33">
        <f t="shared" si="270"/>
        <v>0</v>
      </c>
      <c r="QX33">
        <f t="shared" si="271"/>
        <v>0</v>
      </c>
      <c r="QY33">
        <f t="shared" si="272"/>
        <v>0</v>
      </c>
      <c r="QZ33">
        <f t="shared" si="273"/>
        <v>0</v>
      </c>
      <c r="RA33">
        <f t="shared" si="274"/>
        <v>0</v>
      </c>
      <c r="RB33">
        <f t="shared" si="275"/>
        <v>0</v>
      </c>
      <c r="RC33">
        <f t="shared" si="276"/>
        <v>0</v>
      </c>
      <c r="RD33">
        <f t="shared" si="277"/>
        <v>0</v>
      </c>
      <c r="RE33">
        <f t="shared" si="278"/>
        <v>0</v>
      </c>
      <c r="RF33">
        <f t="shared" si="279"/>
        <v>0</v>
      </c>
      <c r="RG33">
        <f t="shared" si="280"/>
        <v>0</v>
      </c>
      <c r="RH33">
        <f t="shared" si="281"/>
        <v>0</v>
      </c>
      <c r="RI33">
        <f t="shared" si="282"/>
        <v>0</v>
      </c>
      <c r="RJ33">
        <f t="shared" si="283"/>
        <v>0</v>
      </c>
      <c r="RK33">
        <f t="shared" si="284"/>
        <v>0</v>
      </c>
      <c r="RL33">
        <f t="shared" si="285"/>
        <v>0</v>
      </c>
      <c r="RM33">
        <f t="shared" si="286"/>
        <v>0</v>
      </c>
      <c r="RN33">
        <f t="shared" si="287"/>
        <v>0</v>
      </c>
      <c r="RO33">
        <f t="shared" si="288"/>
        <v>0</v>
      </c>
      <c r="RP33">
        <f t="shared" si="289"/>
        <v>0</v>
      </c>
      <c r="RQ33">
        <f t="shared" si="290"/>
        <v>0</v>
      </c>
      <c r="RR33">
        <f t="shared" si="291"/>
        <v>0</v>
      </c>
      <c r="RS33">
        <f t="shared" si="292"/>
        <v>0</v>
      </c>
      <c r="RT33">
        <f t="shared" si="293"/>
        <v>0</v>
      </c>
      <c r="RU33">
        <f t="shared" si="294"/>
        <v>0</v>
      </c>
      <c r="RV33">
        <f t="shared" si="295"/>
        <v>0</v>
      </c>
      <c r="RW33">
        <f t="shared" si="296"/>
        <v>0</v>
      </c>
      <c r="RX33">
        <f t="shared" si="297"/>
        <v>0</v>
      </c>
      <c r="RY33">
        <f t="shared" si="298"/>
        <v>0</v>
      </c>
      <c r="SA33" s="4">
        <f t="shared" si="299"/>
        <v>22.42</v>
      </c>
      <c r="SB33" s="4">
        <f t="shared" si="300"/>
        <v>8.73</v>
      </c>
      <c r="SC33" s="4">
        <f t="shared" si="301"/>
        <v>9.5500000000000007</v>
      </c>
      <c r="SD33" s="4">
        <f t="shared" si="302"/>
        <v>0</v>
      </c>
      <c r="SF33" s="4">
        <f t="shared" si="303"/>
        <v>40.700000000000003</v>
      </c>
      <c r="SI33">
        <f t="shared" si="304"/>
        <v>3.5</v>
      </c>
      <c r="SJ33">
        <f t="shared" si="305"/>
        <v>4.83</v>
      </c>
      <c r="SK33">
        <f t="shared" si="306"/>
        <v>6.09</v>
      </c>
      <c r="SL33" t="str">
        <f t="shared" si="307"/>
        <v>0</v>
      </c>
      <c r="SM33" t="str">
        <f t="shared" si="308"/>
        <v>0</v>
      </c>
      <c r="SN33">
        <f t="shared" si="309"/>
        <v>4.67</v>
      </c>
      <c r="SO33">
        <f t="shared" si="310"/>
        <v>4</v>
      </c>
      <c r="SP33">
        <f t="shared" si="311"/>
        <v>4.7300000000000004</v>
      </c>
      <c r="SQ33">
        <f t="shared" si="312"/>
        <v>3.33</v>
      </c>
      <c r="SR33">
        <f t="shared" si="313"/>
        <v>4.82</v>
      </c>
      <c r="SS33">
        <f t="shared" si="314"/>
        <v>4.7300000000000004</v>
      </c>
      <c r="ST33" t="str">
        <f t="shared" si="315"/>
        <v>0</v>
      </c>
      <c r="SU33" t="str">
        <f t="shared" si="316"/>
        <v>0</v>
      </c>
      <c r="SV33" t="str">
        <f t="shared" si="317"/>
        <v>0</v>
      </c>
      <c r="SW33" t="str">
        <f t="shared" si="318"/>
        <v>0</v>
      </c>
      <c r="SX33" t="str">
        <f t="shared" si="319"/>
        <v>0</v>
      </c>
      <c r="SY33" t="str">
        <f t="shared" si="320"/>
        <v>0</v>
      </c>
      <c r="SZ33" t="str">
        <f t="shared" si="321"/>
        <v>0</v>
      </c>
      <c r="TA33" t="str">
        <f t="shared" si="322"/>
        <v>0</v>
      </c>
      <c r="TB33" t="str">
        <f t="shared" si="323"/>
        <v>0</v>
      </c>
      <c r="TC33" t="str">
        <f t="shared" si="324"/>
        <v>0</v>
      </c>
      <c r="TD33" t="str">
        <f t="shared" si="325"/>
        <v>0</v>
      </c>
      <c r="TE33" t="str">
        <f t="shared" si="326"/>
        <v>0</v>
      </c>
      <c r="TF33" t="str">
        <f t="shared" si="327"/>
        <v>0</v>
      </c>
      <c r="TG33" t="str">
        <f t="shared" si="328"/>
        <v>0</v>
      </c>
      <c r="TH33" t="str">
        <f t="shared" si="329"/>
        <v>0</v>
      </c>
      <c r="TI33" t="str">
        <f t="shared" si="330"/>
        <v>0</v>
      </c>
      <c r="TJ33" t="str">
        <f t="shared" si="331"/>
        <v>0</v>
      </c>
      <c r="TK33" t="str">
        <f t="shared" si="332"/>
        <v>0</v>
      </c>
      <c r="TL33" t="str">
        <f t="shared" si="333"/>
        <v>0</v>
      </c>
      <c r="TM33" t="str">
        <f t="shared" si="334"/>
        <v>0</v>
      </c>
      <c r="TN33" t="str">
        <f t="shared" si="335"/>
        <v>0</v>
      </c>
      <c r="TO33" t="str">
        <f t="shared" si="336"/>
        <v>0</v>
      </c>
      <c r="TP33" t="str">
        <f t="shared" si="337"/>
        <v>0</v>
      </c>
      <c r="TQ33" t="str">
        <f t="shared" si="338"/>
        <v>0</v>
      </c>
      <c r="TR33" t="str">
        <f t="shared" si="339"/>
        <v>0</v>
      </c>
      <c r="TS33" t="str">
        <f t="shared" si="340"/>
        <v>0</v>
      </c>
      <c r="TT33" t="str">
        <f t="shared" si="341"/>
        <v>0</v>
      </c>
      <c r="TU33" t="str">
        <f t="shared" si="342"/>
        <v>0</v>
      </c>
      <c r="TV33" t="str">
        <f t="shared" si="343"/>
        <v>0</v>
      </c>
      <c r="TW33" t="str">
        <f t="shared" si="344"/>
        <v>0</v>
      </c>
      <c r="TX33" t="str">
        <f t="shared" si="345"/>
        <v>0</v>
      </c>
      <c r="TY33" t="str">
        <f t="shared" si="346"/>
        <v>0</v>
      </c>
      <c r="TZ33" t="str">
        <f t="shared" si="347"/>
        <v>0</v>
      </c>
      <c r="UA33" t="str">
        <f t="shared" si="348"/>
        <v>0</v>
      </c>
      <c r="UB33" t="str">
        <f t="shared" si="349"/>
        <v>0</v>
      </c>
      <c r="UC33" t="str">
        <f t="shared" si="350"/>
        <v>0</v>
      </c>
      <c r="UD33" t="str">
        <f t="shared" si="351"/>
        <v>0</v>
      </c>
      <c r="UE33" t="str">
        <f t="shared" si="352"/>
        <v>0</v>
      </c>
      <c r="UF33" t="str">
        <f t="shared" si="353"/>
        <v>0</v>
      </c>
      <c r="UG33" t="str">
        <f t="shared" si="354"/>
        <v>0</v>
      </c>
      <c r="UH33" t="str">
        <f t="shared" si="355"/>
        <v>0</v>
      </c>
      <c r="UI33" t="str">
        <f t="shared" si="356"/>
        <v>0</v>
      </c>
      <c r="UJ33" t="str">
        <f t="shared" si="357"/>
        <v>0</v>
      </c>
      <c r="UK33" t="str">
        <f t="shared" si="358"/>
        <v>0</v>
      </c>
      <c r="UL33" t="str">
        <f t="shared" si="359"/>
        <v>0</v>
      </c>
      <c r="UM33" t="str">
        <f t="shared" si="360"/>
        <v>0</v>
      </c>
      <c r="UN33" t="str">
        <f t="shared" si="361"/>
        <v>0</v>
      </c>
      <c r="UO33" t="str">
        <f t="shared" si="362"/>
        <v>0</v>
      </c>
      <c r="UP33" t="str">
        <f t="shared" si="363"/>
        <v>0</v>
      </c>
      <c r="UQ33" t="str">
        <f t="shared" si="364"/>
        <v>0</v>
      </c>
      <c r="UR33" t="str">
        <f t="shared" si="365"/>
        <v>0</v>
      </c>
      <c r="US33" t="str">
        <f t="shared" si="366"/>
        <v>0</v>
      </c>
      <c r="UT33" t="str">
        <f t="shared" si="367"/>
        <v>0</v>
      </c>
      <c r="UU33" t="str">
        <f t="shared" si="368"/>
        <v>0</v>
      </c>
      <c r="UV33" t="str">
        <f t="shared" si="369"/>
        <v>0</v>
      </c>
      <c r="UW33" t="str">
        <f t="shared" si="370"/>
        <v>0</v>
      </c>
      <c r="UX33" t="str">
        <f t="shared" si="371"/>
        <v>0</v>
      </c>
      <c r="UY33" t="str">
        <f t="shared" si="372"/>
        <v>0</v>
      </c>
      <c r="UZ33" t="str">
        <f t="shared" si="373"/>
        <v>0</v>
      </c>
      <c r="VA33" t="str">
        <f t="shared" si="374"/>
        <v>0</v>
      </c>
      <c r="VB33" t="str">
        <f t="shared" si="375"/>
        <v>0</v>
      </c>
      <c r="VC33" t="str">
        <f t="shared" si="376"/>
        <v>0</v>
      </c>
      <c r="VD33" t="str">
        <f t="shared" si="377"/>
        <v>0</v>
      </c>
      <c r="VE33" t="str">
        <f t="shared" si="378"/>
        <v>0</v>
      </c>
      <c r="VF33" t="str">
        <f t="shared" si="379"/>
        <v>0</v>
      </c>
      <c r="VG33" t="str">
        <f t="shared" si="380"/>
        <v>0</v>
      </c>
      <c r="VH33" t="str">
        <f t="shared" si="381"/>
        <v>0</v>
      </c>
      <c r="VI33" t="str">
        <f t="shared" si="382"/>
        <v>0</v>
      </c>
      <c r="VJ33" t="str">
        <f t="shared" si="383"/>
        <v>0</v>
      </c>
      <c r="VK33" t="str">
        <f t="shared" si="384"/>
        <v>0</v>
      </c>
      <c r="VL33" t="str">
        <f t="shared" si="385"/>
        <v>0</v>
      </c>
      <c r="VM33" t="str">
        <f t="shared" si="386"/>
        <v>0</v>
      </c>
      <c r="VN33" t="str">
        <f t="shared" si="387"/>
        <v>0</v>
      </c>
      <c r="VO33" t="str">
        <f t="shared" si="388"/>
        <v>0</v>
      </c>
      <c r="VQ33" s="4">
        <f t="shared" si="389"/>
        <v>21.76</v>
      </c>
      <c r="VR33" s="4">
        <f t="shared" si="390"/>
        <v>3.9700000000000006</v>
      </c>
      <c r="VS33" s="4">
        <f t="shared" si="391"/>
        <v>12.33</v>
      </c>
      <c r="VT33" s="4">
        <f t="shared" si="392"/>
        <v>0</v>
      </c>
      <c r="VV33" s="4">
        <f t="shared" si="393"/>
        <v>38.06</v>
      </c>
      <c r="VY33">
        <f t="shared" si="394"/>
        <v>-6.25</v>
      </c>
      <c r="VZ33">
        <f t="shared" si="395"/>
        <v>12.78</v>
      </c>
      <c r="WA33">
        <f t="shared" si="396"/>
        <v>5.97</v>
      </c>
      <c r="WB33">
        <f t="shared" si="397"/>
        <v>0</v>
      </c>
      <c r="WC33">
        <f t="shared" si="398"/>
        <v>0</v>
      </c>
      <c r="WD33">
        <f t="shared" si="399"/>
        <v>19.420000000000002</v>
      </c>
      <c r="WE33">
        <f t="shared" si="400"/>
        <v>9.6300000000000008</v>
      </c>
      <c r="WF33">
        <f t="shared" si="401"/>
        <v>-5.66</v>
      </c>
      <c r="WG33">
        <f t="shared" si="402"/>
        <v>-10.16</v>
      </c>
      <c r="WH33">
        <f t="shared" si="403"/>
        <v>9.3000000000000007</v>
      </c>
      <c r="WI33">
        <f t="shared" si="404"/>
        <v>3.03</v>
      </c>
      <c r="WJ33">
        <f t="shared" si="405"/>
        <v>0</v>
      </c>
      <c r="WK33">
        <f t="shared" si="406"/>
        <v>0</v>
      </c>
      <c r="WL33">
        <f t="shared" si="407"/>
        <v>0</v>
      </c>
      <c r="WM33">
        <f t="shared" si="408"/>
        <v>0</v>
      </c>
      <c r="WN33">
        <f t="shared" si="409"/>
        <v>0</v>
      </c>
      <c r="WO33">
        <f t="shared" si="410"/>
        <v>0</v>
      </c>
      <c r="WP33">
        <f t="shared" si="411"/>
        <v>0</v>
      </c>
      <c r="WQ33">
        <f t="shared" si="412"/>
        <v>0</v>
      </c>
      <c r="WR33">
        <f t="shared" si="413"/>
        <v>0</v>
      </c>
      <c r="WS33">
        <f t="shared" si="414"/>
        <v>0</v>
      </c>
      <c r="WT33">
        <f t="shared" si="415"/>
        <v>0</v>
      </c>
      <c r="WU33">
        <f t="shared" si="416"/>
        <v>0</v>
      </c>
      <c r="WV33">
        <f t="shared" si="417"/>
        <v>0</v>
      </c>
      <c r="WW33">
        <f t="shared" si="418"/>
        <v>0</v>
      </c>
      <c r="WX33">
        <f t="shared" si="419"/>
        <v>0</v>
      </c>
      <c r="WY33">
        <f t="shared" si="420"/>
        <v>0</v>
      </c>
      <c r="WZ33">
        <f t="shared" si="421"/>
        <v>0</v>
      </c>
      <c r="XA33">
        <f t="shared" si="422"/>
        <v>0</v>
      </c>
      <c r="XB33">
        <f t="shared" si="423"/>
        <v>0</v>
      </c>
      <c r="XC33">
        <f t="shared" si="424"/>
        <v>0</v>
      </c>
      <c r="XD33">
        <f t="shared" si="425"/>
        <v>0</v>
      </c>
      <c r="XE33">
        <f t="shared" si="426"/>
        <v>0</v>
      </c>
      <c r="XF33">
        <f t="shared" si="427"/>
        <v>0</v>
      </c>
      <c r="XG33">
        <f t="shared" si="428"/>
        <v>0</v>
      </c>
      <c r="XH33">
        <f t="shared" si="429"/>
        <v>0</v>
      </c>
      <c r="XI33">
        <f t="shared" si="430"/>
        <v>0</v>
      </c>
      <c r="XJ33">
        <f t="shared" si="431"/>
        <v>0</v>
      </c>
      <c r="XK33">
        <f t="shared" si="432"/>
        <v>0</v>
      </c>
      <c r="XL33">
        <f t="shared" si="433"/>
        <v>0</v>
      </c>
      <c r="XM33">
        <f t="shared" si="434"/>
        <v>0</v>
      </c>
      <c r="XN33">
        <f t="shared" si="435"/>
        <v>0</v>
      </c>
      <c r="XO33">
        <f t="shared" si="436"/>
        <v>0</v>
      </c>
      <c r="XP33">
        <f t="shared" si="437"/>
        <v>0</v>
      </c>
      <c r="XQ33">
        <f t="shared" si="438"/>
        <v>0</v>
      </c>
      <c r="XR33">
        <f t="shared" si="439"/>
        <v>0</v>
      </c>
      <c r="XS33">
        <f t="shared" si="440"/>
        <v>0</v>
      </c>
      <c r="XT33">
        <f t="shared" si="441"/>
        <v>0</v>
      </c>
      <c r="XU33">
        <f t="shared" si="442"/>
        <v>0</v>
      </c>
      <c r="XV33">
        <f t="shared" si="443"/>
        <v>0</v>
      </c>
      <c r="XW33">
        <f t="shared" si="444"/>
        <v>0</v>
      </c>
      <c r="XX33">
        <f t="shared" si="445"/>
        <v>0</v>
      </c>
      <c r="XY33">
        <f t="shared" si="446"/>
        <v>0</v>
      </c>
      <c r="XZ33">
        <f t="shared" si="447"/>
        <v>0</v>
      </c>
      <c r="YA33">
        <f t="shared" si="448"/>
        <v>0</v>
      </c>
      <c r="YB33">
        <f t="shared" si="449"/>
        <v>0</v>
      </c>
      <c r="YC33">
        <f t="shared" si="450"/>
        <v>0</v>
      </c>
      <c r="YD33">
        <f t="shared" si="451"/>
        <v>0</v>
      </c>
      <c r="YE33">
        <f t="shared" si="452"/>
        <v>0</v>
      </c>
      <c r="YF33">
        <f t="shared" si="453"/>
        <v>0</v>
      </c>
      <c r="YG33">
        <f t="shared" si="454"/>
        <v>0</v>
      </c>
      <c r="YH33">
        <f t="shared" si="455"/>
        <v>0</v>
      </c>
      <c r="YI33">
        <f t="shared" si="456"/>
        <v>0</v>
      </c>
      <c r="YJ33">
        <f t="shared" si="457"/>
        <v>0</v>
      </c>
      <c r="YK33">
        <f t="shared" si="458"/>
        <v>0</v>
      </c>
      <c r="YL33">
        <f t="shared" si="459"/>
        <v>0</v>
      </c>
      <c r="YM33">
        <f t="shared" si="460"/>
        <v>0</v>
      </c>
      <c r="YN33">
        <f t="shared" si="461"/>
        <v>0</v>
      </c>
      <c r="YO33">
        <f t="shared" si="462"/>
        <v>0</v>
      </c>
      <c r="YP33">
        <f t="shared" si="463"/>
        <v>0</v>
      </c>
      <c r="YQ33">
        <f t="shared" si="464"/>
        <v>0</v>
      </c>
      <c r="YR33">
        <f t="shared" si="465"/>
        <v>0</v>
      </c>
      <c r="YS33">
        <f t="shared" si="466"/>
        <v>0</v>
      </c>
      <c r="YT33">
        <f t="shared" si="467"/>
        <v>0</v>
      </c>
      <c r="YU33">
        <f t="shared" si="468"/>
        <v>0</v>
      </c>
      <c r="YV33">
        <f t="shared" si="469"/>
        <v>0</v>
      </c>
      <c r="YW33">
        <f t="shared" si="470"/>
        <v>0</v>
      </c>
      <c r="YX33">
        <f t="shared" si="471"/>
        <v>0</v>
      </c>
      <c r="YY33">
        <f t="shared" si="472"/>
        <v>0</v>
      </c>
      <c r="YZ33">
        <f t="shared" si="473"/>
        <v>0</v>
      </c>
      <c r="ZA33">
        <f t="shared" si="474"/>
        <v>0</v>
      </c>
      <c r="ZB33">
        <f t="shared" si="475"/>
        <v>0</v>
      </c>
      <c r="ZC33">
        <f t="shared" si="476"/>
        <v>0</v>
      </c>
      <c r="ZD33">
        <f t="shared" si="477"/>
        <v>0</v>
      </c>
      <c r="ZE33">
        <f t="shared" si="478"/>
        <v>0</v>
      </c>
      <c r="ZG33" s="4">
        <f t="shared" si="479"/>
        <v>352</v>
      </c>
      <c r="ZH33" s="4">
        <f t="shared" si="480"/>
        <v>190</v>
      </c>
      <c r="ZI33" s="4">
        <f t="shared" si="481"/>
        <v>145</v>
      </c>
      <c r="ZJ33" s="4">
        <f t="shared" si="482"/>
        <v>0</v>
      </c>
      <c r="ZL33" s="4">
        <f t="shared" si="483"/>
        <v>687</v>
      </c>
      <c r="ZO33">
        <f t="shared" si="484"/>
        <v>92</v>
      </c>
      <c r="ZP33">
        <f t="shared" si="485"/>
        <v>48</v>
      </c>
      <c r="ZQ33">
        <f t="shared" si="486"/>
        <v>60</v>
      </c>
      <c r="ZR33">
        <f t="shared" si="487"/>
        <v>0</v>
      </c>
      <c r="ZS33">
        <f t="shared" si="488"/>
        <v>0</v>
      </c>
      <c r="ZT33">
        <f t="shared" si="489"/>
        <v>55</v>
      </c>
      <c r="ZU33">
        <f t="shared" si="490"/>
        <v>93</v>
      </c>
      <c r="ZV33">
        <f t="shared" si="491"/>
        <v>97</v>
      </c>
      <c r="ZW33">
        <f t="shared" si="492"/>
        <v>97</v>
      </c>
      <c r="ZX33">
        <f t="shared" si="493"/>
        <v>69</v>
      </c>
      <c r="ZY33">
        <f t="shared" si="494"/>
        <v>76</v>
      </c>
      <c r="ZZ33">
        <f t="shared" si="495"/>
        <v>0</v>
      </c>
      <c r="AAA33">
        <f t="shared" si="496"/>
        <v>0</v>
      </c>
      <c r="AAB33">
        <f t="shared" si="497"/>
        <v>0</v>
      </c>
      <c r="AAC33">
        <f t="shared" si="498"/>
        <v>0</v>
      </c>
      <c r="AAD33">
        <f t="shared" si="499"/>
        <v>0</v>
      </c>
      <c r="AAE33">
        <f t="shared" si="500"/>
        <v>0</v>
      </c>
      <c r="AAF33">
        <f t="shared" si="501"/>
        <v>0</v>
      </c>
      <c r="AAG33">
        <f t="shared" si="502"/>
        <v>0</v>
      </c>
      <c r="AAH33">
        <f t="shared" si="503"/>
        <v>0</v>
      </c>
      <c r="AAI33">
        <f t="shared" si="504"/>
        <v>0</v>
      </c>
      <c r="AAJ33">
        <f t="shared" si="505"/>
        <v>0</v>
      </c>
      <c r="AAK33">
        <f t="shared" si="506"/>
        <v>0</v>
      </c>
      <c r="AAL33">
        <f t="shared" si="507"/>
        <v>0</v>
      </c>
      <c r="AAM33">
        <f t="shared" si="508"/>
        <v>0</v>
      </c>
      <c r="AAN33">
        <f t="shared" si="509"/>
        <v>0</v>
      </c>
      <c r="AAO33">
        <f t="shared" si="510"/>
        <v>0</v>
      </c>
      <c r="AAP33">
        <f t="shared" si="511"/>
        <v>0</v>
      </c>
      <c r="AAQ33">
        <f t="shared" si="512"/>
        <v>0</v>
      </c>
      <c r="AAR33">
        <f t="shared" si="513"/>
        <v>0</v>
      </c>
      <c r="AAS33">
        <f t="shared" si="514"/>
        <v>0</v>
      </c>
      <c r="AAT33">
        <f t="shared" si="515"/>
        <v>0</v>
      </c>
      <c r="AAU33">
        <f t="shared" si="516"/>
        <v>0</v>
      </c>
      <c r="AAV33">
        <f t="shared" si="517"/>
        <v>0</v>
      </c>
      <c r="AAW33">
        <f t="shared" si="518"/>
        <v>0</v>
      </c>
      <c r="AAX33">
        <f t="shared" si="519"/>
        <v>0</v>
      </c>
      <c r="AAY33">
        <f t="shared" si="520"/>
        <v>0</v>
      </c>
      <c r="AAZ33">
        <f t="shared" si="521"/>
        <v>0</v>
      </c>
      <c r="ABA33">
        <f t="shared" si="522"/>
        <v>0</v>
      </c>
      <c r="ABB33">
        <f t="shared" si="523"/>
        <v>0</v>
      </c>
      <c r="ABC33">
        <f t="shared" si="524"/>
        <v>0</v>
      </c>
      <c r="ABD33">
        <f t="shared" si="525"/>
        <v>0</v>
      </c>
      <c r="ABE33">
        <f t="shared" si="526"/>
        <v>0</v>
      </c>
      <c r="ABF33">
        <f t="shared" si="527"/>
        <v>0</v>
      </c>
      <c r="ABG33">
        <f t="shared" si="528"/>
        <v>0</v>
      </c>
      <c r="ABH33">
        <f t="shared" si="529"/>
        <v>0</v>
      </c>
      <c r="ABI33">
        <f t="shared" si="530"/>
        <v>0</v>
      </c>
      <c r="ABJ33">
        <f t="shared" si="531"/>
        <v>0</v>
      </c>
      <c r="ABK33">
        <f t="shared" si="532"/>
        <v>0</v>
      </c>
      <c r="ABL33">
        <f t="shared" si="533"/>
        <v>0</v>
      </c>
      <c r="ABM33">
        <f t="shared" si="534"/>
        <v>0</v>
      </c>
      <c r="ABN33">
        <f t="shared" si="535"/>
        <v>0</v>
      </c>
      <c r="ABO33">
        <f t="shared" si="536"/>
        <v>0</v>
      </c>
      <c r="ABP33">
        <f t="shared" si="537"/>
        <v>0</v>
      </c>
      <c r="ABQ33">
        <f t="shared" si="538"/>
        <v>0</v>
      </c>
      <c r="ABR33">
        <f t="shared" si="539"/>
        <v>0</v>
      </c>
      <c r="ABS33">
        <f t="shared" si="540"/>
        <v>0</v>
      </c>
      <c r="ABT33">
        <f t="shared" si="541"/>
        <v>0</v>
      </c>
      <c r="ABU33">
        <f t="shared" si="542"/>
        <v>0</v>
      </c>
      <c r="ABV33">
        <f t="shared" si="543"/>
        <v>0</v>
      </c>
      <c r="ABW33">
        <f t="shared" si="544"/>
        <v>0</v>
      </c>
      <c r="ABX33">
        <f t="shared" si="545"/>
        <v>0</v>
      </c>
      <c r="ABY33">
        <f t="shared" si="546"/>
        <v>0</v>
      </c>
      <c r="ABZ33">
        <f t="shared" si="547"/>
        <v>0</v>
      </c>
      <c r="ACA33">
        <f t="shared" si="548"/>
        <v>0</v>
      </c>
      <c r="ACB33">
        <f t="shared" si="549"/>
        <v>0</v>
      </c>
      <c r="ACC33">
        <f t="shared" si="550"/>
        <v>0</v>
      </c>
      <c r="ACD33">
        <f t="shared" si="551"/>
        <v>0</v>
      </c>
      <c r="ACE33">
        <f t="shared" si="552"/>
        <v>0</v>
      </c>
      <c r="ACF33">
        <f t="shared" si="553"/>
        <v>0</v>
      </c>
      <c r="ACG33">
        <f t="shared" si="554"/>
        <v>0</v>
      </c>
      <c r="ACH33">
        <f t="shared" si="555"/>
        <v>0</v>
      </c>
      <c r="ACI33">
        <f t="shared" si="556"/>
        <v>0</v>
      </c>
      <c r="ACJ33">
        <f t="shared" si="557"/>
        <v>0</v>
      </c>
      <c r="ACK33">
        <f t="shared" si="558"/>
        <v>0</v>
      </c>
      <c r="ACL33">
        <f t="shared" si="559"/>
        <v>0</v>
      </c>
      <c r="ACM33">
        <f t="shared" si="560"/>
        <v>0</v>
      </c>
      <c r="ACN33">
        <f t="shared" si="561"/>
        <v>0</v>
      </c>
      <c r="ACO33">
        <f t="shared" si="562"/>
        <v>0</v>
      </c>
      <c r="ACP33">
        <f t="shared" si="563"/>
        <v>0</v>
      </c>
      <c r="ACQ33">
        <f t="shared" si="564"/>
        <v>0</v>
      </c>
      <c r="ACR33">
        <f t="shared" si="565"/>
        <v>0</v>
      </c>
      <c r="ACS33">
        <f t="shared" si="566"/>
        <v>0</v>
      </c>
      <c r="ACT33">
        <f t="shared" si="567"/>
        <v>0</v>
      </c>
      <c r="ACU33">
        <f t="shared" si="568"/>
        <v>0</v>
      </c>
      <c r="ACW33" s="4">
        <f t="shared" si="569"/>
        <v>410.09999999999997</v>
      </c>
      <c r="ACX33" s="4">
        <f t="shared" si="570"/>
        <v>104.6</v>
      </c>
      <c r="ACY33" s="4">
        <f t="shared" si="571"/>
        <v>247.60000000000002</v>
      </c>
      <c r="ACZ33" s="4">
        <f t="shared" si="572"/>
        <v>0</v>
      </c>
      <c r="ADA33" s="88">
        <f t="shared" si="573"/>
        <v>7.2318738927058179</v>
      </c>
      <c r="ADB33" s="4">
        <f t="shared" si="574"/>
        <v>762.3</v>
      </c>
      <c r="ADC33" s="5">
        <f t="shared" si="575"/>
        <v>9.0564893860700781</v>
      </c>
      <c r="ADD33" s="5">
        <f t="shared" si="576"/>
        <v>11.1265448365609</v>
      </c>
      <c r="ADE33">
        <f t="shared" si="577"/>
        <v>39</v>
      </c>
      <c r="ADF33">
        <f t="shared" si="578"/>
        <v>171.2</v>
      </c>
      <c r="ADG33">
        <f t="shared" si="579"/>
        <v>114.8</v>
      </c>
      <c r="ADH33">
        <f t="shared" si="580"/>
        <v>0</v>
      </c>
      <c r="ADI33">
        <f t="shared" si="581"/>
        <v>0</v>
      </c>
      <c r="ADJ33">
        <f t="shared" si="582"/>
        <v>66.7</v>
      </c>
      <c r="ADK33">
        <f t="shared" si="583"/>
        <v>0</v>
      </c>
      <c r="ADL33">
        <f t="shared" si="584"/>
        <v>104.6</v>
      </c>
      <c r="ADM33">
        <f t="shared" si="585"/>
        <v>18.399999999999999</v>
      </c>
      <c r="ADN33">
        <f t="shared" si="586"/>
        <v>75.2</v>
      </c>
      <c r="ADO33">
        <f t="shared" si="587"/>
        <v>172.4</v>
      </c>
      <c r="ADP33">
        <f t="shared" si="588"/>
        <v>0</v>
      </c>
      <c r="ADQ33">
        <f t="shared" si="589"/>
        <v>0</v>
      </c>
      <c r="ADR33">
        <f t="shared" si="590"/>
        <v>0</v>
      </c>
      <c r="ADS33">
        <f t="shared" si="591"/>
        <v>0</v>
      </c>
      <c r="ADT33">
        <f t="shared" si="592"/>
        <v>0</v>
      </c>
      <c r="ADU33">
        <f t="shared" si="593"/>
        <v>0</v>
      </c>
      <c r="ADV33">
        <f t="shared" si="594"/>
        <v>0</v>
      </c>
      <c r="ADW33">
        <f t="shared" si="595"/>
        <v>0</v>
      </c>
      <c r="ADX33">
        <f t="shared" si="596"/>
        <v>0</v>
      </c>
      <c r="ADY33">
        <f t="shared" si="597"/>
        <v>0</v>
      </c>
      <c r="ADZ33">
        <f t="shared" si="598"/>
        <v>0</v>
      </c>
      <c r="AEA33">
        <f t="shared" si="599"/>
        <v>0</v>
      </c>
      <c r="AEB33">
        <f t="shared" si="600"/>
        <v>0</v>
      </c>
      <c r="AEC33">
        <f t="shared" si="601"/>
        <v>0</v>
      </c>
      <c r="AED33">
        <f t="shared" si="602"/>
        <v>0</v>
      </c>
      <c r="AEE33">
        <f t="shared" si="603"/>
        <v>0</v>
      </c>
      <c r="AEF33">
        <f t="shared" si="604"/>
        <v>0</v>
      </c>
      <c r="AEG33">
        <f t="shared" si="605"/>
        <v>0</v>
      </c>
      <c r="AEH33">
        <f t="shared" si="606"/>
        <v>0</v>
      </c>
      <c r="AEI33">
        <f t="shared" si="607"/>
        <v>0</v>
      </c>
      <c r="AEJ33">
        <f t="shared" si="608"/>
        <v>0</v>
      </c>
      <c r="AEK33">
        <f t="shared" si="609"/>
        <v>0</v>
      </c>
      <c r="AEL33">
        <f t="shared" si="610"/>
        <v>0</v>
      </c>
      <c r="AEM33">
        <f t="shared" si="611"/>
        <v>0</v>
      </c>
      <c r="AEN33">
        <f t="shared" si="612"/>
        <v>0</v>
      </c>
      <c r="AEO33">
        <f t="shared" si="613"/>
        <v>0</v>
      </c>
      <c r="AEP33">
        <f t="shared" si="614"/>
        <v>0</v>
      </c>
      <c r="AEQ33">
        <f t="shared" si="615"/>
        <v>0</v>
      </c>
      <c r="AER33">
        <f t="shared" si="616"/>
        <v>0</v>
      </c>
      <c r="AES33">
        <f t="shared" si="617"/>
        <v>0</v>
      </c>
      <c r="AET33">
        <f t="shared" si="618"/>
        <v>0</v>
      </c>
      <c r="AEU33">
        <f t="shared" si="619"/>
        <v>0</v>
      </c>
      <c r="AEV33">
        <f t="shared" si="620"/>
        <v>0</v>
      </c>
      <c r="AEW33">
        <f t="shared" si="621"/>
        <v>0</v>
      </c>
      <c r="AEX33">
        <f t="shared" si="622"/>
        <v>0</v>
      </c>
      <c r="AEY33">
        <f t="shared" si="623"/>
        <v>0</v>
      </c>
      <c r="AEZ33">
        <f t="shared" si="624"/>
        <v>0</v>
      </c>
      <c r="AFA33">
        <f t="shared" si="625"/>
        <v>0</v>
      </c>
      <c r="AFB33">
        <f t="shared" si="626"/>
        <v>0</v>
      </c>
      <c r="AFC33">
        <f t="shared" si="627"/>
        <v>0</v>
      </c>
      <c r="AFD33">
        <f t="shared" si="628"/>
        <v>0</v>
      </c>
      <c r="AFE33">
        <f t="shared" si="629"/>
        <v>0</v>
      </c>
      <c r="AFF33">
        <f t="shared" si="630"/>
        <v>0</v>
      </c>
      <c r="AFG33">
        <f t="shared" si="631"/>
        <v>0</v>
      </c>
      <c r="AFH33">
        <f t="shared" si="632"/>
        <v>0</v>
      </c>
      <c r="AFI33">
        <f t="shared" si="633"/>
        <v>0</v>
      </c>
      <c r="AFJ33">
        <f t="shared" si="634"/>
        <v>0</v>
      </c>
      <c r="AFK33">
        <f t="shared" si="635"/>
        <v>0</v>
      </c>
      <c r="AFL33">
        <f t="shared" si="636"/>
        <v>0</v>
      </c>
      <c r="AFM33">
        <f t="shared" si="637"/>
        <v>0</v>
      </c>
      <c r="AFN33">
        <f t="shared" si="638"/>
        <v>0</v>
      </c>
      <c r="AFO33">
        <f t="shared" si="639"/>
        <v>0</v>
      </c>
      <c r="AFP33">
        <f t="shared" si="640"/>
        <v>0</v>
      </c>
      <c r="AFQ33">
        <f t="shared" si="641"/>
        <v>0</v>
      </c>
      <c r="AFR33">
        <f t="shared" si="642"/>
        <v>0</v>
      </c>
      <c r="AFS33">
        <f t="shared" si="643"/>
        <v>0</v>
      </c>
      <c r="AFT33">
        <f t="shared" si="644"/>
        <v>0</v>
      </c>
      <c r="AFU33">
        <f t="shared" si="645"/>
        <v>0</v>
      </c>
      <c r="AFV33">
        <f t="shared" si="646"/>
        <v>0</v>
      </c>
      <c r="AFW33">
        <f t="shared" si="647"/>
        <v>0</v>
      </c>
      <c r="AFX33">
        <f t="shared" si="648"/>
        <v>0</v>
      </c>
      <c r="AFY33">
        <f t="shared" si="649"/>
        <v>0</v>
      </c>
      <c r="AFZ33">
        <f t="shared" si="650"/>
        <v>0</v>
      </c>
      <c r="AGA33">
        <f t="shared" si="651"/>
        <v>0</v>
      </c>
      <c r="AGB33">
        <f t="shared" si="652"/>
        <v>0</v>
      </c>
      <c r="AGC33">
        <f t="shared" si="653"/>
        <v>0</v>
      </c>
      <c r="AGD33">
        <f t="shared" si="654"/>
        <v>0</v>
      </c>
      <c r="AGE33">
        <f t="shared" si="655"/>
        <v>0</v>
      </c>
      <c r="AGF33">
        <f t="shared" si="656"/>
        <v>0</v>
      </c>
      <c r="AGG33">
        <f t="shared" si="657"/>
        <v>0</v>
      </c>
      <c r="AGH33">
        <f t="shared" si="658"/>
        <v>0</v>
      </c>
      <c r="AGI33">
        <f t="shared" si="659"/>
        <v>0</v>
      </c>
      <c r="AGJ33">
        <f t="shared" si="660"/>
        <v>0</v>
      </c>
      <c r="AGK33">
        <f t="shared" si="661"/>
        <v>0</v>
      </c>
      <c r="AGM33" s="88">
        <f t="shared" si="662"/>
        <v>87.25</v>
      </c>
      <c r="AGN33" s="88">
        <v>87.25</v>
      </c>
      <c r="AGO33">
        <v>8</v>
      </c>
      <c r="AGP33">
        <f t="shared" si="663"/>
        <v>8</v>
      </c>
      <c r="AGQ33">
        <f t="shared" si="664"/>
        <v>8</v>
      </c>
      <c r="AGR33">
        <f t="shared" si="665"/>
        <v>8</v>
      </c>
      <c r="AGS33">
        <f t="shared" si="666"/>
        <v>0</v>
      </c>
      <c r="AGT33">
        <f t="shared" si="667"/>
        <v>0</v>
      </c>
      <c r="AGU33">
        <f t="shared" si="668"/>
        <v>8</v>
      </c>
      <c r="AGV33">
        <f t="shared" si="669"/>
        <v>5</v>
      </c>
      <c r="AGW33">
        <f t="shared" si="670"/>
        <v>2</v>
      </c>
      <c r="AGX33">
        <f t="shared" si="671"/>
        <v>8</v>
      </c>
      <c r="AGY33">
        <f t="shared" si="672"/>
        <v>6</v>
      </c>
      <c r="AGZ33">
        <f t="shared" si="673"/>
        <v>8</v>
      </c>
      <c r="AHA33">
        <f t="shared" si="674"/>
        <v>0</v>
      </c>
      <c r="AHB33">
        <f t="shared" si="675"/>
        <v>0</v>
      </c>
      <c r="AHC33">
        <f t="shared" si="676"/>
        <v>0</v>
      </c>
      <c r="AHD33">
        <f t="shared" si="677"/>
        <v>0</v>
      </c>
      <c r="AHE33">
        <f t="shared" si="678"/>
        <v>0</v>
      </c>
      <c r="AHF33">
        <f t="shared" si="679"/>
        <v>0</v>
      </c>
      <c r="AHG33">
        <f t="shared" si="680"/>
        <v>0</v>
      </c>
      <c r="AHH33">
        <f t="shared" si="681"/>
        <v>0</v>
      </c>
      <c r="AHI33">
        <f t="shared" si="682"/>
        <v>0</v>
      </c>
      <c r="AHJ33">
        <f t="shared" si="683"/>
        <v>0</v>
      </c>
      <c r="AHK33">
        <f t="shared" si="684"/>
        <v>0</v>
      </c>
      <c r="AHL33">
        <f t="shared" si="685"/>
        <v>0</v>
      </c>
      <c r="AHM33">
        <f t="shared" si="686"/>
        <v>0</v>
      </c>
      <c r="AHN33">
        <f t="shared" si="687"/>
        <v>0</v>
      </c>
      <c r="AHO33">
        <f t="shared" si="688"/>
        <v>0</v>
      </c>
      <c r="AHP33">
        <f t="shared" si="689"/>
        <v>0</v>
      </c>
      <c r="AHQ33">
        <f t="shared" si="690"/>
        <v>0</v>
      </c>
      <c r="AHR33">
        <f t="shared" si="691"/>
        <v>0</v>
      </c>
      <c r="AHS33">
        <f t="shared" si="692"/>
        <v>0</v>
      </c>
      <c r="AHT33">
        <f t="shared" si="693"/>
        <v>0</v>
      </c>
      <c r="AHU33">
        <f t="shared" si="694"/>
        <v>0</v>
      </c>
      <c r="AHV33">
        <f t="shared" si="695"/>
        <v>0</v>
      </c>
      <c r="AHW33">
        <f t="shared" si="696"/>
        <v>0</v>
      </c>
      <c r="AHX33">
        <f t="shared" si="697"/>
        <v>0</v>
      </c>
      <c r="AHY33">
        <f t="shared" si="698"/>
        <v>0</v>
      </c>
      <c r="AHZ33">
        <f t="shared" si="699"/>
        <v>0</v>
      </c>
      <c r="AIA33">
        <f t="shared" si="700"/>
        <v>0</v>
      </c>
      <c r="AIB33">
        <f t="shared" si="701"/>
        <v>0</v>
      </c>
      <c r="AIC33">
        <f t="shared" si="702"/>
        <v>0</v>
      </c>
      <c r="AID33">
        <f t="shared" si="703"/>
        <v>0</v>
      </c>
      <c r="AIE33">
        <f t="shared" si="704"/>
        <v>0</v>
      </c>
      <c r="AIF33">
        <f t="shared" si="705"/>
        <v>0</v>
      </c>
      <c r="AIG33">
        <f t="shared" si="706"/>
        <v>0</v>
      </c>
      <c r="AIH33">
        <f t="shared" si="707"/>
        <v>0</v>
      </c>
      <c r="AII33">
        <f t="shared" si="708"/>
        <v>0</v>
      </c>
      <c r="AIJ33">
        <f t="shared" si="709"/>
        <v>0</v>
      </c>
      <c r="AIK33">
        <f t="shared" si="710"/>
        <v>0</v>
      </c>
      <c r="AIL33">
        <f t="shared" si="711"/>
        <v>0</v>
      </c>
      <c r="AIM33">
        <f t="shared" si="712"/>
        <v>0</v>
      </c>
      <c r="AIN33">
        <f t="shared" si="713"/>
        <v>0</v>
      </c>
      <c r="AIO33">
        <f t="shared" si="714"/>
        <v>0</v>
      </c>
      <c r="AIP33">
        <f t="shared" si="715"/>
        <v>0</v>
      </c>
      <c r="AIQ33">
        <f t="shared" si="716"/>
        <v>0</v>
      </c>
      <c r="AIR33">
        <f t="shared" si="717"/>
        <v>0</v>
      </c>
      <c r="AIS33">
        <f t="shared" si="718"/>
        <v>0</v>
      </c>
      <c r="AIT33">
        <f t="shared" si="719"/>
        <v>0</v>
      </c>
      <c r="AIU33">
        <f t="shared" si="720"/>
        <v>0</v>
      </c>
      <c r="AIV33">
        <f t="shared" si="721"/>
        <v>0</v>
      </c>
      <c r="AIW33">
        <f t="shared" si="722"/>
        <v>0</v>
      </c>
      <c r="AIX33">
        <f t="shared" si="723"/>
        <v>0</v>
      </c>
      <c r="AIY33">
        <f t="shared" si="724"/>
        <v>0</v>
      </c>
      <c r="AIZ33">
        <f t="shared" si="725"/>
        <v>0</v>
      </c>
      <c r="AJA33">
        <f t="shared" si="726"/>
        <v>0</v>
      </c>
      <c r="AJB33">
        <f t="shared" si="727"/>
        <v>0</v>
      </c>
      <c r="AJC33">
        <f t="shared" si="728"/>
        <v>0</v>
      </c>
      <c r="AJD33">
        <f t="shared" si="729"/>
        <v>0</v>
      </c>
      <c r="AJE33">
        <f t="shared" si="730"/>
        <v>0</v>
      </c>
      <c r="AJF33">
        <f t="shared" si="731"/>
        <v>0</v>
      </c>
      <c r="AJG33">
        <f t="shared" si="732"/>
        <v>0</v>
      </c>
      <c r="AJH33">
        <f t="shared" si="733"/>
        <v>0</v>
      </c>
      <c r="AJI33">
        <f t="shared" si="734"/>
        <v>0</v>
      </c>
      <c r="AJJ33">
        <f t="shared" si="735"/>
        <v>0</v>
      </c>
      <c r="AJK33">
        <f t="shared" si="736"/>
        <v>0</v>
      </c>
      <c r="AJL33">
        <f t="shared" si="737"/>
        <v>0</v>
      </c>
      <c r="AJM33">
        <f t="shared" si="738"/>
        <v>0</v>
      </c>
      <c r="AJN33">
        <f t="shared" si="739"/>
        <v>0</v>
      </c>
      <c r="AJO33">
        <f t="shared" si="740"/>
        <v>0</v>
      </c>
      <c r="AJP33">
        <f t="shared" si="741"/>
        <v>0</v>
      </c>
      <c r="AJQ33">
        <f t="shared" si="742"/>
        <v>0</v>
      </c>
      <c r="AJR33">
        <f t="shared" si="743"/>
        <v>0</v>
      </c>
      <c r="AJS33">
        <f t="shared" si="744"/>
        <v>0</v>
      </c>
      <c r="AJT33">
        <f t="shared" si="745"/>
        <v>0</v>
      </c>
      <c r="AJU33">
        <f t="shared" si="746"/>
        <v>0</v>
      </c>
      <c r="AJV33">
        <f t="shared" si="747"/>
        <v>0</v>
      </c>
      <c r="AJX33">
        <v>57</v>
      </c>
      <c r="AJY33">
        <v>1</v>
      </c>
      <c r="AJZ33">
        <v>1</v>
      </c>
      <c r="AKA33">
        <f t="shared" si="748"/>
        <v>0</v>
      </c>
      <c r="AKB33">
        <f t="shared" si="749"/>
        <v>0</v>
      </c>
      <c r="AKC33">
        <f t="shared" si="750"/>
        <v>0.25</v>
      </c>
      <c r="AKD33">
        <f t="shared" si="751"/>
        <v>4</v>
      </c>
      <c r="AKE33">
        <f t="shared" si="752"/>
        <v>8</v>
      </c>
      <c r="AKF33">
        <f t="shared" si="753"/>
        <v>8</v>
      </c>
      <c r="AKG33">
        <f t="shared" si="754"/>
        <v>4</v>
      </c>
      <c r="AKH33">
        <f t="shared" si="755"/>
        <v>4</v>
      </c>
      <c r="AKI33">
        <f t="shared" si="756"/>
        <v>0</v>
      </c>
      <c r="AKJ33">
        <f t="shared" si="757"/>
        <v>0</v>
      </c>
      <c r="AKK33">
        <f t="shared" si="758"/>
        <v>0</v>
      </c>
      <c r="AKL33">
        <f t="shared" si="759"/>
        <v>0</v>
      </c>
      <c r="AKM33">
        <f t="shared" si="760"/>
        <v>0</v>
      </c>
      <c r="AKN33">
        <f t="shared" si="761"/>
        <v>0</v>
      </c>
      <c r="AKO33">
        <f t="shared" si="762"/>
        <v>0</v>
      </c>
      <c r="AKP33">
        <f t="shared" si="763"/>
        <v>0</v>
      </c>
      <c r="AKQ33">
        <f t="shared" si="764"/>
        <v>0</v>
      </c>
      <c r="AKR33">
        <f t="shared" si="765"/>
        <v>0</v>
      </c>
      <c r="AKS33">
        <f t="shared" si="766"/>
        <v>0</v>
      </c>
      <c r="AKT33">
        <f t="shared" si="767"/>
        <v>0</v>
      </c>
      <c r="AKU33">
        <f t="shared" si="768"/>
        <v>0</v>
      </c>
      <c r="AKV33">
        <f t="shared" si="769"/>
        <v>0</v>
      </c>
      <c r="AKW33">
        <f t="shared" si="770"/>
        <v>0</v>
      </c>
      <c r="AKX33">
        <f t="shared" si="771"/>
        <v>0</v>
      </c>
      <c r="AKY33">
        <f t="shared" si="772"/>
        <v>0</v>
      </c>
      <c r="AKZ33">
        <f t="shared" si="773"/>
        <v>0</v>
      </c>
      <c r="ALA33">
        <f t="shared" si="774"/>
        <v>0</v>
      </c>
      <c r="ALB33">
        <f t="shared" si="775"/>
        <v>0</v>
      </c>
      <c r="ALC33">
        <f t="shared" si="776"/>
        <v>0</v>
      </c>
      <c r="ALD33">
        <f t="shared" si="777"/>
        <v>0</v>
      </c>
      <c r="ALE33">
        <f t="shared" si="778"/>
        <v>0</v>
      </c>
      <c r="ALF33">
        <f t="shared" si="779"/>
        <v>0</v>
      </c>
      <c r="ALG33">
        <f t="shared" si="780"/>
        <v>0</v>
      </c>
      <c r="ALH33">
        <f t="shared" si="781"/>
        <v>0</v>
      </c>
      <c r="ALI33">
        <f t="shared" si="782"/>
        <v>0</v>
      </c>
      <c r="ALJ33">
        <f t="shared" si="783"/>
        <v>0</v>
      </c>
      <c r="ALK33">
        <f t="shared" si="784"/>
        <v>0</v>
      </c>
      <c r="ALL33">
        <f t="shared" si="785"/>
        <v>0</v>
      </c>
      <c r="ALM33">
        <f t="shared" si="786"/>
        <v>0</v>
      </c>
      <c r="ALN33">
        <f t="shared" si="787"/>
        <v>0</v>
      </c>
      <c r="ALO33">
        <f t="shared" si="788"/>
        <v>0</v>
      </c>
      <c r="ALP33">
        <f t="shared" si="789"/>
        <v>0</v>
      </c>
      <c r="ALQ33">
        <f t="shared" si="790"/>
        <v>0</v>
      </c>
      <c r="ALR33">
        <f t="shared" si="791"/>
        <v>0</v>
      </c>
      <c r="ALS33">
        <f t="shared" si="792"/>
        <v>0</v>
      </c>
      <c r="ALT33">
        <f t="shared" si="793"/>
        <v>0</v>
      </c>
      <c r="ALU33">
        <f t="shared" si="794"/>
        <v>0</v>
      </c>
      <c r="ALV33">
        <f t="shared" si="795"/>
        <v>0</v>
      </c>
      <c r="ALW33">
        <f t="shared" si="796"/>
        <v>0</v>
      </c>
      <c r="ALX33">
        <f t="shared" si="797"/>
        <v>0</v>
      </c>
      <c r="ALY33">
        <f t="shared" si="798"/>
        <v>0</v>
      </c>
      <c r="ALZ33">
        <f t="shared" si="799"/>
        <v>0</v>
      </c>
      <c r="AMA33">
        <f t="shared" si="800"/>
        <v>0</v>
      </c>
      <c r="AMB33">
        <f t="shared" si="801"/>
        <v>0</v>
      </c>
      <c r="AMC33">
        <f t="shared" si="802"/>
        <v>0</v>
      </c>
      <c r="AMD33">
        <f t="shared" si="803"/>
        <v>0</v>
      </c>
      <c r="AME33">
        <f t="shared" si="804"/>
        <v>0</v>
      </c>
      <c r="AMF33">
        <f t="shared" si="805"/>
        <v>0</v>
      </c>
      <c r="AMG33">
        <f t="shared" si="806"/>
        <v>0</v>
      </c>
      <c r="AMH33">
        <f t="shared" si="807"/>
        <v>0</v>
      </c>
      <c r="AMI33">
        <f t="shared" si="808"/>
        <v>0</v>
      </c>
      <c r="AMJ33">
        <f t="shared" si="809"/>
        <v>0</v>
      </c>
      <c r="AMK33">
        <f t="shared" si="810"/>
        <v>0</v>
      </c>
      <c r="AML33">
        <f t="shared" si="811"/>
        <v>0</v>
      </c>
      <c r="AMM33">
        <f t="shared" si="812"/>
        <v>0</v>
      </c>
      <c r="AMN33">
        <f t="shared" si="813"/>
        <v>0</v>
      </c>
      <c r="AMO33">
        <f t="shared" si="814"/>
        <v>0</v>
      </c>
      <c r="AMP33">
        <f t="shared" si="815"/>
        <v>0</v>
      </c>
      <c r="AMQ33">
        <f t="shared" si="816"/>
        <v>0</v>
      </c>
      <c r="AMR33">
        <f t="shared" si="817"/>
        <v>0</v>
      </c>
      <c r="AMS33">
        <f t="shared" si="818"/>
        <v>0</v>
      </c>
      <c r="AMT33">
        <f t="shared" si="819"/>
        <v>0</v>
      </c>
      <c r="AMU33">
        <f t="shared" si="820"/>
        <v>0</v>
      </c>
      <c r="AMV33">
        <f t="shared" si="821"/>
        <v>0</v>
      </c>
      <c r="AMW33">
        <f t="shared" si="822"/>
        <v>0</v>
      </c>
      <c r="AMX33">
        <f t="shared" si="823"/>
        <v>0</v>
      </c>
      <c r="AMY33">
        <f t="shared" si="824"/>
        <v>0</v>
      </c>
      <c r="AMZ33">
        <f t="shared" si="825"/>
        <v>0</v>
      </c>
      <c r="ANA33">
        <f t="shared" si="826"/>
        <v>0</v>
      </c>
      <c r="ANB33">
        <f t="shared" si="827"/>
        <v>0</v>
      </c>
      <c r="ANC33">
        <f t="shared" si="828"/>
        <v>0</v>
      </c>
      <c r="AND33">
        <f t="shared" si="829"/>
        <v>0</v>
      </c>
      <c r="ANR33" s="4">
        <v>1983</v>
      </c>
      <c r="ANS33" s="4">
        <f t="shared" si="830"/>
        <v>1983</v>
      </c>
      <c r="ANU33" s="4">
        <v>1961</v>
      </c>
      <c r="ANV33" t="str">
        <f t="shared" si="831"/>
        <v>1958</v>
      </c>
      <c r="ANW33" t="str">
        <f t="shared" si="832"/>
        <v>1961</v>
      </c>
      <c r="ANX33" t="str">
        <f t="shared" si="833"/>
        <v>1977</v>
      </c>
      <c r="ANY33" t="str">
        <f t="shared" si="834"/>
        <v>1977</v>
      </c>
      <c r="ANZ33" t="str">
        <f t="shared" si="835"/>
        <v>1977</v>
      </c>
      <c r="AOA33" t="str">
        <f t="shared" si="836"/>
        <v>1980</v>
      </c>
      <c r="AOB33" t="str">
        <f t="shared" si="837"/>
        <v>1933</v>
      </c>
      <c r="AOC33" t="str">
        <f t="shared" si="838"/>
        <v>1962</v>
      </c>
      <c r="AOD33" t="str">
        <f t="shared" si="839"/>
        <v>1955</v>
      </c>
      <c r="AOE33" t="str">
        <f t="shared" si="840"/>
        <v>1961</v>
      </c>
      <c r="AOF33" t="str">
        <f t="shared" si="841"/>
        <v>1983</v>
      </c>
      <c r="AOG33" t="str">
        <f t="shared" si="842"/>
        <v>1983</v>
      </c>
      <c r="AOH33" t="str">
        <f t="shared" si="843"/>
        <v>1983</v>
      </c>
      <c r="AOI33" t="str">
        <f t="shared" si="844"/>
        <v>1983</v>
      </c>
      <c r="AOJ33" t="str">
        <f t="shared" si="845"/>
        <v>1983</v>
      </c>
      <c r="AOK33" t="str">
        <f t="shared" si="846"/>
        <v>1983</v>
      </c>
      <c r="AOL33" t="str">
        <f t="shared" si="847"/>
        <v>1983</v>
      </c>
      <c r="AOM33" t="str">
        <f t="shared" si="848"/>
        <v>1983</v>
      </c>
      <c r="AON33" t="str">
        <f t="shared" si="849"/>
        <v>1983</v>
      </c>
      <c r="AOO33" t="str">
        <f t="shared" si="850"/>
        <v>1983</v>
      </c>
      <c r="AOP33" t="str">
        <f t="shared" si="851"/>
        <v>1983</v>
      </c>
      <c r="AOQ33" t="str">
        <f t="shared" si="852"/>
        <v>1983</v>
      </c>
      <c r="AOR33" t="str">
        <f t="shared" si="853"/>
        <v>1983</v>
      </c>
      <c r="AOS33" t="str">
        <f t="shared" si="854"/>
        <v>1983</v>
      </c>
      <c r="AOT33" t="str">
        <f t="shared" si="855"/>
        <v>1983</v>
      </c>
      <c r="AOU33" t="str">
        <f t="shared" si="856"/>
        <v>1983</v>
      </c>
      <c r="AOV33" t="str">
        <f t="shared" si="857"/>
        <v>1983</v>
      </c>
      <c r="AOW33" t="str">
        <f t="shared" si="858"/>
        <v>1983</v>
      </c>
      <c r="AOX33" t="str">
        <f t="shared" si="859"/>
        <v>1983</v>
      </c>
      <c r="AOY33" t="str">
        <f t="shared" si="860"/>
        <v>1983</v>
      </c>
      <c r="AOZ33" t="str">
        <f t="shared" si="861"/>
        <v>1983</v>
      </c>
      <c r="APA33" t="str">
        <f t="shared" si="862"/>
        <v>1983</v>
      </c>
      <c r="APB33" t="str">
        <f t="shared" si="863"/>
        <v>1983</v>
      </c>
      <c r="APC33" t="str">
        <f t="shared" si="864"/>
        <v>1983</v>
      </c>
      <c r="APD33" t="str">
        <f t="shared" si="865"/>
        <v>1983</v>
      </c>
      <c r="APE33" t="str">
        <f t="shared" si="866"/>
        <v>1983</v>
      </c>
      <c r="APF33" t="str">
        <f t="shared" si="867"/>
        <v>1983</v>
      </c>
      <c r="APG33" t="str">
        <f t="shared" si="868"/>
        <v>1983</v>
      </c>
      <c r="APH33" t="str">
        <f t="shared" si="869"/>
        <v>1983</v>
      </c>
      <c r="API33" t="str">
        <f t="shared" si="870"/>
        <v>1983</v>
      </c>
      <c r="APJ33" t="str">
        <f t="shared" si="871"/>
        <v>1983</v>
      </c>
      <c r="APK33" t="str">
        <f t="shared" si="872"/>
        <v>1983</v>
      </c>
      <c r="APL33" t="str">
        <f t="shared" si="873"/>
        <v>1983</v>
      </c>
      <c r="APM33" t="str">
        <f t="shared" si="874"/>
        <v>1983</v>
      </c>
      <c r="APN33" t="str">
        <f t="shared" si="875"/>
        <v>1983</v>
      </c>
      <c r="APO33" t="str">
        <f t="shared" si="876"/>
        <v>1983</v>
      </c>
      <c r="APP33" t="str">
        <f t="shared" si="877"/>
        <v>1983</v>
      </c>
      <c r="APQ33" t="str">
        <f t="shared" si="878"/>
        <v>1983</v>
      </c>
      <c r="APR33" t="str">
        <f t="shared" si="879"/>
        <v>1983</v>
      </c>
      <c r="APS33" t="str">
        <f t="shared" si="880"/>
        <v>1983</v>
      </c>
      <c r="APT33" t="str">
        <f t="shared" si="881"/>
        <v>1983</v>
      </c>
      <c r="APU33" t="str">
        <f t="shared" si="882"/>
        <v>1983</v>
      </c>
      <c r="APV33" t="str">
        <f t="shared" si="883"/>
        <v>1983</v>
      </c>
      <c r="APW33" t="str">
        <f t="shared" si="884"/>
        <v>1983</v>
      </c>
      <c r="APX33" t="str">
        <f t="shared" si="885"/>
        <v>1983</v>
      </c>
      <c r="APY33" t="str">
        <f t="shared" si="886"/>
        <v>1983</v>
      </c>
      <c r="APZ33" t="str">
        <f t="shared" si="887"/>
        <v>1983</v>
      </c>
      <c r="AQA33" t="str">
        <f t="shared" si="888"/>
        <v>1983</v>
      </c>
      <c r="AQB33" t="str">
        <f t="shared" si="889"/>
        <v>1983</v>
      </c>
      <c r="AQC33" t="str">
        <f t="shared" si="890"/>
        <v>1983</v>
      </c>
      <c r="AQD33" t="str">
        <f t="shared" si="891"/>
        <v>1983</v>
      </c>
      <c r="AQE33" t="str">
        <f t="shared" si="892"/>
        <v>1983</v>
      </c>
      <c r="AQF33" t="str">
        <f t="shared" si="893"/>
        <v>1983</v>
      </c>
      <c r="AQG33" t="str">
        <f t="shared" si="894"/>
        <v>1983</v>
      </c>
      <c r="AQH33" t="str">
        <f t="shared" si="895"/>
        <v>1983</v>
      </c>
      <c r="AQI33" t="str">
        <f t="shared" si="896"/>
        <v>1983</v>
      </c>
      <c r="AQJ33" t="str">
        <f t="shared" si="897"/>
        <v>1983</v>
      </c>
      <c r="AQK33" t="str">
        <f t="shared" si="898"/>
        <v>1983</v>
      </c>
      <c r="AQL33" t="str">
        <f t="shared" si="899"/>
        <v>1983</v>
      </c>
      <c r="AQM33" t="str">
        <f t="shared" si="900"/>
        <v>1983</v>
      </c>
      <c r="AQN33" t="str">
        <f t="shared" si="901"/>
        <v>1983</v>
      </c>
      <c r="AQO33" t="str">
        <f t="shared" si="902"/>
        <v>1983</v>
      </c>
      <c r="AQP33" t="str">
        <f t="shared" si="903"/>
        <v>1983</v>
      </c>
      <c r="AQQ33" t="str">
        <f t="shared" si="904"/>
        <v>1983</v>
      </c>
      <c r="AQR33" t="str">
        <f t="shared" si="905"/>
        <v>1983</v>
      </c>
      <c r="AQS33" t="str">
        <f t="shared" si="906"/>
        <v>1983</v>
      </c>
      <c r="AQT33" t="str">
        <f t="shared" si="907"/>
        <v>1983</v>
      </c>
      <c r="AQU33" t="str">
        <f t="shared" si="908"/>
        <v>1983</v>
      </c>
      <c r="AQV33" t="str">
        <f t="shared" si="909"/>
        <v>1983</v>
      </c>
      <c r="AQW33" t="str">
        <f t="shared" si="910"/>
        <v>1983</v>
      </c>
      <c r="AQX33" t="str">
        <f t="shared" si="911"/>
        <v>1983</v>
      </c>
      <c r="AQY33" t="str">
        <f t="shared" si="912"/>
        <v>1983</v>
      </c>
      <c r="AQZ33" t="str">
        <f t="shared" si="913"/>
        <v>1983</v>
      </c>
      <c r="ARA33" t="str">
        <f t="shared" si="914"/>
        <v>1983</v>
      </c>
      <c r="ARB33" t="str">
        <f t="shared" si="915"/>
        <v>1983</v>
      </c>
      <c r="ARC33">
        <v>1961</v>
      </c>
      <c r="ARH33" s="5"/>
    </row>
    <row r="34" spans="1:1152" x14ac:dyDescent="0.2">
      <c r="A34">
        <v>144</v>
      </c>
      <c r="B34" s="229" t="s">
        <v>382</v>
      </c>
      <c r="C34" s="20">
        <f>VLOOKUP(A34, Rankings!$A$2:$AN$161, 40, FALSE)</f>
        <v>32</v>
      </c>
      <c r="D34" s="229" t="s">
        <v>407</v>
      </c>
      <c r="F34" s="4">
        <v>4</v>
      </c>
      <c r="G34" s="4">
        <v>15</v>
      </c>
      <c r="I34" s="5">
        <f t="shared" si="0"/>
        <v>10</v>
      </c>
      <c r="L34" t="s">
        <v>1957</v>
      </c>
      <c r="M34" t="s">
        <v>2242</v>
      </c>
      <c r="N34" t="s">
        <v>2308</v>
      </c>
      <c r="O34" t="s">
        <v>2606</v>
      </c>
      <c r="P34" t="s">
        <v>2794</v>
      </c>
      <c r="Q34" t="s">
        <v>3182</v>
      </c>
      <c r="R34" t="s">
        <v>3452</v>
      </c>
      <c r="S34" t="s">
        <v>3694</v>
      </c>
      <c r="T34" t="s">
        <v>3955</v>
      </c>
      <c r="U34" t="s">
        <v>4028</v>
      </c>
      <c r="V34" t="s">
        <v>10</v>
      </c>
      <c r="W34" t="str">
        <f>Rankings!D33</f>
        <v>-</v>
      </c>
      <c r="X34" t="s">
        <v>10</v>
      </c>
      <c r="Y34" t="s">
        <v>10</v>
      </c>
      <c r="Z34" t="s">
        <v>10</v>
      </c>
      <c r="AA34" t="s">
        <v>10</v>
      </c>
      <c r="AB34" t="s">
        <v>10</v>
      </c>
      <c r="AC34" t="s">
        <v>10</v>
      </c>
      <c r="AD34" t="s">
        <v>10</v>
      </c>
      <c r="AE34" t="s">
        <v>10</v>
      </c>
      <c r="AF34" t="s">
        <v>10</v>
      </c>
      <c r="AG34" t="s">
        <v>10</v>
      </c>
      <c r="AH34" t="s">
        <v>10</v>
      </c>
      <c r="AI34" t="s">
        <v>10</v>
      </c>
      <c r="AJ34" t="s">
        <v>10</v>
      </c>
      <c r="AK34" t="s">
        <v>10</v>
      </c>
      <c r="AL34" t="s">
        <v>10</v>
      </c>
      <c r="AM34" t="s">
        <v>10</v>
      </c>
      <c r="AN34" t="s">
        <v>10</v>
      </c>
      <c r="AO34" t="s">
        <v>10</v>
      </c>
      <c r="AP34" t="s">
        <v>10</v>
      </c>
      <c r="AQ34" t="s">
        <v>10</v>
      </c>
      <c r="AR34" t="s">
        <v>10</v>
      </c>
      <c r="AS34" t="s">
        <v>10</v>
      </c>
      <c r="AT34" t="s">
        <v>10</v>
      </c>
      <c r="AU34" t="s">
        <v>10</v>
      </c>
      <c r="AV34" t="s">
        <v>10</v>
      </c>
      <c r="AW34" t="s">
        <v>10</v>
      </c>
      <c r="AX34" t="s">
        <v>10</v>
      </c>
      <c r="AY34" t="s">
        <v>10</v>
      </c>
      <c r="AZ34" t="s">
        <v>10</v>
      </c>
      <c r="BA34" t="s">
        <v>10</v>
      </c>
      <c r="BB34" t="s">
        <v>10</v>
      </c>
      <c r="BC34" t="s">
        <v>10</v>
      </c>
      <c r="BD34" t="s">
        <v>10</v>
      </c>
      <c r="BE34" t="s">
        <v>10</v>
      </c>
      <c r="BF34" t="s">
        <v>10</v>
      </c>
      <c r="BG34" t="s">
        <v>10</v>
      </c>
      <c r="BH34" t="s">
        <v>10</v>
      </c>
      <c r="BI34" t="s">
        <v>10</v>
      </c>
      <c r="BJ34" t="s">
        <v>10</v>
      </c>
      <c r="BK34" t="s">
        <v>10</v>
      </c>
      <c r="BL34" t="s">
        <v>10</v>
      </c>
      <c r="BM34" t="s">
        <v>10</v>
      </c>
      <c r="BN34" t="s">
        <v>10</v>
      </c>
      <c r="BO34" t="s">
        <v>10</v>
      </c>
      <c r="BP34" t="s">
        <v>10</v>
      </c>
      <c r="BQ34" t="s">
        <v>10</v>
      </c>
      <c r="BR34" t="s">
        <v>10</v>
      </c>
      <c r="BS34" t="s">
        <v>10</v>
      </c>
      <c r="BT34" t="s">
        <v>10</v>
      </c>
      <c r="BU34" t="s">
        <v>10</v>
      </c>
      <c r="BV34" t="s">
        <v>10</v>
      </c>
      <c r="BW34" t="s">
        <v>10</v>
      </c>
      <c r="BX34" t="s">
        <v>10</v>
      </c>
      <c r="BY34" t="s">
        <v>10</v>
      </c>
      <c r="BZ34" t="s">
        <v>10</v>
      </c>
      <c r="CA34" t="s">
        <v>10</v>
      </c>
      <c r="CB34" t="s">
        <v>10</v>
      </c>
      <c r="CC34" t="s">
        <v>10</v>
      </c>
      <c r="CD34" t="s">
        <v>10</v>
      </c>
      <c r="CE34" t="s">
        <v>10</v>
      </c>
      <c r="CF34" t="s">
        <v>10</v>
      </c>
      <c r="CG34" t="s">
        <v>10</v>
      </c>
      <c r="CH34" t="s">
        <v>10</v>
      </c>
      <c r="CI34" t="s">
        <v>10</v>
      </c>
      <c r="CJ34" t="s">
        <v>10</v>
      </c>
      <c r="CK34" t="s">
        <v>10</v>
      </c>
      <c r="CL34" t="s">
        <v>10</v>
      </c>
      <c r="CM34" t="s">
        <v>10</v>
      </c>
      <c r="CN34" t="s">
        <v>10</v>
      </c>
      <c r="CO34" t="s">
        <v>10</v>
      </c>
      <c r="CP34" t="s">
        <v>10</v>
      </c>
      <c r="CQ34" t="s">
        <v>10</v>
      </c>
      <c r="CR34" t="s">
        <v>10</v>
      </c>
      <c r="CT34" s="4">
        <f t="shared" si="1"/>
        <v>2</v>
      </c>
      <c r="CU34" s="4">
        <f t="shared" si="2"/>
        <v>0</v>
      </c>
      <c r="CV34" s="4">
        <f t="shared" si="3"/>
        <v>0</v>
      </c>
      <c r="CW34" s="4">
        <f t="shared" si="4"/>
        <v>3</v>
      </c>
      <c r="CX34" s="4">
        <f t="shared" si="5"/>
        <v>1</v>
      </c>
      <c r="CY34" s="4">
        <f t="shared" si="6"/>
        <v>1</v>
      </c>
      <c r="CZ34" s="4">
        <f t="shared" si="7"/>
        <v>0</v>
      </c>
      <c r="DA34" s="4">
        <f t="shared" si="8"/>
        <v>0</v>
      </c>
      <c r="DB34" s="4">
        <f t="shared" si="9"/>
        <v>2</v>
      </c>
      <c r="DC34" s="4">
        <f t="shared" si="10"/>
        <v>0</v>
      </c>
      <c r="DD34" s="4">
        <f t="shared" si="11"/>
        <v>0</v>
      </c>
      <c r="DE34" s="4">
        <f t="shared" si="12"/>
        <v>1</v>
      </c>
      <c r="DF34" s="4">
        <f t="shared" si="13"/>
        <v>0</v>
      </c>
      <c r="DG34" s="4">
        <f t="shared" si="14"/>
        <v>0</v>
      </c>
      <c r="DH34" s="4">
        <f t="shared" si="15"/>
        <v>0</v>
      </c>
      <c r="DI34" s="152">
        <f t="shared" si="16"/>
        <v>0</v>
      </c>
      <c r="DJ34" s="153">
        <f t="shared" si="17"/>
        <v>2</v>
      </c>
      <c r="DK34" s="4">
        <f t="shared" si="18"/>
        <v>3</v>
      </c>
      <c r="DL34" s="4">
        <f t="shared" si="19"/>
        <v>2</v>
      </c>
      <c r="DM34" s="4">
        <f t="shared" si="20"/>
        <v>0</v>
      </c>
      <c r="DN34" s="4">
        <f t="shared" si="21"/>
        <v>2</v>
      </c>
      <c r="DO34" s="4">
        <f t="shared" si="22"/>
        <v>1</v>
      </c>
      <c r="DP34" s="4">
        <f t="shared" si="23"/>
        <v>0</v>
      </c>
      <c r="DQ34" s="4">
        <f t="shared" si="24"/>
        <v>0</v>
      </c>
      <c r="DR34" s="4">
        <f t="shared" si="25"/>
        <v>8</v>
      </c>
      <c r="DS34" s="4">
        <f t="shared" si="26"/>
        <v>7</v>
      </c>
      <c r="DT34" s="4">
        <f t="shared" si="27"/>
        <v>6</v>
      </c>
      <c r="DU34" t="str">
        <f t="shared" si="28"/>
        <v>0R</v>
      </c>
      <c r="DV34" t="str">
        <f t="shared" si="29"/>
        <v>3R</v>
      </c>
      <c r="DW34" t="str">
        <f t="shared" si="30"/>
        <v>0R</v>
      </c>
      <c r="DX34" t="str">
        <f t="shared" si="31"/>
        <v>3S</v>
      </c>
      <c r="DY34" t="str">
        <f t="shared" si="32"/>
        <v>0S</v>
      </c>
      <c r="DZ34" t="str">
        <f t="shared" si="33"/>
        <v>3R</v>
      </c>
      <c r="EA34" t="str">
        <f t="shared" si="34"/>
        <v>2L</v>
      </c>
      <c r="EB34" t="str">
        <f t="shared" si="35"/>
        <v>3L</v>
      </c>
      <c r="EC34" t="str">
        <f t="shared" si="36"/>
        <v>0R</v>
      </c>
      <c r="ED34" t="str">
        <f t="shared" si="37"/>
        <v>3S</v>
      </c>
      <c r="EE34">
        <f t="shared" si="38"/>
        <v>0</v>
      </c>
      <c r="EF34">
        <f t="shared" si="39"/>
        <v>0</v>
      </c>
      <c r="EG34">
        <f t="shared" si="40"/>
        <v>0</v>
      </c>
      <c r="EH34">
        <f t="shared" si="41"/>
        <v>0</v>
      </c>
      <c r="EI34">
        <f t="shared" si="42"/>
        <v>0</v>
      </c>
      <c r="EJ34">
        <f t="shared" si="43"/>
        <v>0</v>
      </c>
      <c r="EK34">
        <f t="shared" si="44"/>
        <v>0</v>
      </c>
      <c r="EL34">
        <f t="shared" si="45"/>
        <v>0</v>
      </c>
      <c r="EM34">
        <f t="shared" si="46"/>
        <v>0</v>
      </c>
      <c r="EN34">
        <f t="shared" si="47"/>
        <v>0</v>
      </c>
      <c r="EO34">
        <f t="shared" si="48"/>
        <v>0</v>
      </c>
      <c r="EP34">
        <f t="shared" si="49"/>
        <v>0</v>
      </c>
      <c r="EQ34">
        <f t="shared" si="50"/>
        <v>0</v>
      </c>
      <c r="ER34">
        <f t="shared" si="51"/>
        <v>0</v>
      </c>
      <c r="ES34">
        <f t="shared" si="52"/>
        <v>0</v>
      </c>
      <c r="ET34">
        <f t="shared" si="53"/>
        <v>0</v>
      </c>
      <c r="EU34">
        <f t="shared" si="54"/>
        <v>0</v>
      </c>
      <c r="EV34">
        <f t="shared" si="55"/>
        <v>0</v>
      </c>
      <c r="EW34">
        <f t="shared" si="56"/>
        <v>0</v>
      </c>
      <c r="EX34">
        <f t="shared" si="57"/>
        <v>0</v>
      </c>
      <c r="EY34">
        <f t="shared" si="58"/>
        <v>0</v>
      </c>
      <c r="EZ34">
        <f t="shared" si="59"/>
        <v>0</v>
      </c>
      <c r="FA34">
        <f t="shared" si="60"/>
        <v>0</v>
      </c>
      <c r="FB34">
        <f t="shared" si="61"/>
        <v>0</v>
      </c>
      <c r="FC34">
        <f t="shared" si="62"/>
        <v>0</v>
      </c>
      <c r="FD34">
        <f t="shared" si="63"/>
        <v>0</v>
      </c>
      <c r="FE34">
        <f t="shared" si="64"/>
        <v>0</v>
      </c>
      <c r="FF34">
        <f t="shared" si="65"/>
        <v>0</v>
      </c>
      <c r="FG34">
        <f t="shared" si="66"/>
        <v>0</v>
      </c>
      <c r="FH34">
        <f t="shared" si="67"/>
        <v>0</v>
      </c>
      <c r="FI34">
        <f t="shared" si="68"/>
        <v>0</v>
      </c>
      <c r="FJ34">
        <f t="shared" si="69"/>
        <v>0</v>
      </c>
      <c r="FK34">
        <f t="shared" si="70"/>
        <v>0</v>
      </c>
      <c r="FL34">
        <f t="shared" si="71"/>
        <v>0</v>
      </c>
      <c r="FM34">
        <f t="shared" si="72"/>
        <v>0</v>
      </c>
      <c r="FN34">
        <f t="shared" si="73"/>
        <v>0</v>
      </c>
      <c r="FO34">
        <f t="shared" si="74"/>
        <v>0</v>
      </c>
      <c r="FP34">
        <f t="shared" si="75"/>
        <v>0</v>
      </c>
      <c r="FQ34">
        <f t="shared" si="76"/>
        <v>0</v>
      </c>
      <c r="FR34">
        <f t="shared" si="77"/>
        <v>0</v>
      </c>
      <c r="FS34">
        <f t="shared" si="78"/>
        <v>0</v>
      </c>
      <c r="FT34">
        <f t="shared" si="79"/>
        <v>0</v>
      </c>
      <c r="FU34">
        <f t="shared" si="80"/>
        <v>0</v>
      </c>
      <c r="FV34">
        <f t="shared" si="81"/>
        <v>0</v>
      </c>
      <c r="FW34">
        <f t="shared" si="82"/>
        <v>0</v>
      </c>
      <c r="FX34">
        <f t="shared" si="83"/>
        <v>0</v>
      </c>
      <c r="FY34">
        <f t="shared" si="84"/>
        <v>0</v>
      </c>
      <c r="FZ34">
        <f t="shared" si="85"/>
        <v>0</v>
      </c>
      <c r="GA34">
        <f t="shared" si="86"/>
        <v>0</v>
      </c>
      <c r="GB34">
        <f t="shared" si="87"/>
        <v>0</v>
      </c>
      <c r="GC34">
        <f t="shared" si="88"/>
        <v>0</v>
      </c>
      <c r="GD34">
        <f t="shared" si="89"/>
        <v>0</v>
      </c>
      <c r="GE34">
        <f t="shared" si="90"/>
        <v>0</v>
      </c>
      <c r="GF34">
        <f t="shared" si="91"/>
        <v>0</v>
      </c>
      <c r="GG34">
        <f t="shared" si="92"/>
        <v>0</v>
      </c>
      <c r="GH34">
        <f t="shared" si="93"/>
        <v>0</v>
      </c>
      <c r="GI34">
        <f t="shared" si="94"/>
        <v>0</v>
      </c>
      <c r="GJ34">
        <f t="shared" si="95"/>
        <v>0</v>
      </c>
      <c r="GK34">
        <f t="shared" si="96"/>
        <v>0</v>
      </c>
      <c r="GL34">
        <f t="shared" si="97"/>
        <v>0</v>
      </c>
      <c r="GM34">
        <f t="shared" si="98"/>
        <v>0</v>
      </c>
      <c r="GN34">
        <f t="shared" si="99"/>
        <v>0</v>
      </c>
      <c r="GO34">
        <f t="shared" si="100"/>
        <v>0</v>
      </c>
      <c r="GP34">
        <f t="shared" si="101"/>
        <v>0</v>
      </c>
      <c r="GQ34">
        <f t="shared" si="102"/>
        <v>0</v>
      </c>
      <c r="GR34">
        <f t="shared" si="103"/>
        <v>0</v>
      </c>
      <c r="GS34">
        <f t="shared" si="104"/>
        <v>0</v>
      </c>
      <c r="GT34">
        <f t="shared" si="105"/>
        <v>0</v>
      </c>
      <c r="GU34">
        <f t="shared" si="106"/>
        <v>0</v>
      </c>
      <c r="GV34">
        <f t="shared" si="107"/>
        <v>0</v>
      </c>
      <c r="GW34">
        <f t="shared" si="108"/>
        <v>0</v>
      </c>
      <c r="GX34">
        <f t="shared" si="109"/>
        <v>0</v>
      </c>
      <c r="GY34">
        <f t="shared" si="110"/>
        <v>0</v>
      </c>
      <c r="GZ34">
        <f t="shared" si="111"/>
        <v>0</v>
      </c>
      <c r="HA34">
        <f t="shared" si="112"/>
        <v>0</v>
      </c>
      <c r="HB34" s="176" t="s">
        <v>269</v>
      </c>
      <c r="HC34" s="89">
        <f t="shared" si="113"/>
        <v>277.56919331111965</v>
      </c>
      <c r="HD34" s="89">
        <f t="shared" si="114"/>
        <v>142.01913291497635</v>
      </c>
      <c r="HE34" s="89">
        <f t="shared" si="115"/>
        <v>139.94814923506533</v>
      </c>
      <c r="HF34" s="89">
        <f t="shared" si="116"/>
        <v>0</v>
      </c>
      <c r="HH34" s="88">
        <f t="shared" si="117"/>
        <v>559.53647546116133</v>
      </c>
      <c r="HI34" s="88">
        <f t="shared" si="118"/>
        <v>46.649383078355108</v>
      </c>
      <c r="HK34">
        <f>IFERROR(VLOOKUP(_xlfn.NUMBERVALUE(MID(L34, SEARCH("!", L34)+1, SEARCH("+", L34)-SEARCH("!", L34)-1)), Rankings!$A$2:$BK$161, 63, FALSE),0)</f>
        <v>45.345336970213744</v>
      </c>
      <c r="HL34">
        <f>IFERROR(VLOOKUP(_xlfn.NUMBERVALUE(MID(M34, SEARCH("!", M34)+1, SEARCH("+", M34)-SEARCH("!", M34)-1)), Rankings!$A$2:$BK$161, 63, FALSE),0)</f>
        <v>57.749962593693567</v>
      </c>
      <c r="HM34">
        <f>IFERROR(VLOOKUP(_xlfn.NUMBERVALUE(MID(N34, SEARCH("!", N34)+1, SEARCH("+", N34)-SEARCH("!", N34)-1)), Rankings!$A$2:$BK$161, 63, FALSE),0)</f>
        <v>33.642660555115349</v>
      </c>
      <c r="HN34">
        <f>IFERROR(VLOOKUP(_xlfn.NUMBERVALUE(MID(O34, SEARCH("!", O34)+1, SEARCH("+", O34)-SEARCH("!", O34)-1)), Rankings!$A$2:$BK$161, 63, FALSE),0)</f>
        <v>33.642660555115349</v>
      </c>
      <c r="HO34">
        <f>IFERROR(VLOOKUP(_xlfn.NUMBERVALUE(MID(P34, SEARCH("!", P34)+1, SEARCH("+", P34)-SEARCH("!", P34)-1)), Rankings!$A$2:$BK$161, 63, FALSE),0)</f>
        <v>53.409929416713148</v>
      </c>
      <c r="HP34">
        <f>IFERROR(VLOOKUP(_xlfn.NUMBERVALUE(MID(Q34, SEARCH("!", Q34)+1, SEARCH("+", Q34)-SEARCH("!", Q34)-1)), Rankings!$A$2:$BK$161, 63, FALSE),0)</f>
        <v>57.515850896448022</v>
      </c>
      <c r="HQ34">
        <f>IFERROR(VLOOKUP(_xlfn.NUMBERVALUE(MID(R34, SEARCH("!", R34)+1, SEARCH("+", R34)-SEARCH("!", R34)-1)), Rankings!$A$2:$BK$161, 63, FALSE),0)</f>
        <v>66.988756015999087</v>
      </c>
      <c r="HR34">
        <f>IFERROR(VLOOKUP(_xlfn.NUMBERVALUE(MID(S34, SEARCH("!", S34)+1, SEARCH("+", S34)-SEARCH("!", S34)-1)), Rankings!$A$2:$BK$161, 63, FALSE),0)</f>
        <v>75.030376898977266</v>
      </c>
      <c r="HS34">
        <f>IFERROR(VLOOKUP(_xlfn.NUMBERVALUE(MID(T34, SEARCH("!", T34)+1, SEARCH("+", T34)-SEARCH("!", T34)-1)), Rankings!$A$2:$BK$161, 63, FALSE),0)</f>
        <v>83.315382295648959</v>
      </c>
      <c r="HT34">
        <f>IFERROR(VLOOKUP(_xlfn.NUMBERVALUE(MID(U34, SEARCH("!", U34)+1, SEARCH("+", U34)-SEARCH("!", U34)-1)), Rankings!$A$2:$BK$161, 63, FALSE),0)</f>
        <v>52.895559263236841</v>
      </c>
      <c r="HU34">
        <f>IFERROR(VLOOKUP(_xlfn.NUMBERVALUE(MID(V34, SEARCH("!", V34)+1, SEARCH("+", V34)-SEARCH("!", V34)-1)), Rankings!$A$2:$BK$161, 63, FALSE),0)</f>
        <v>0</v>
      </c>
      <c r="HV34">
        <f>IFERROR(VLOOKUP(_xlfn.NUMBERVALUE(MID(W34, SEARCH("!", W34)+1, SEARCH("+", W34)-SEARCH("!", W34)-1)), Rankings!$A$2:$BK$161, 63, FALSE),0)</f>
        <v>0</v>
      </c>
      <c r="HW34">
        <f>IFERROR(VLOOKUP(_xlfn.NUMBERVALUE(MID(X34, SEARCH("!", X34)+1, SEARCH("+", X34)-SEARCH("!", X34)-1)), Rankings!$A$2:$BK$161, 63, FALSE),0)</f>
        <v>0</v>
      </c>
      <c r="HX34">
        <f>IFERROR(VLOOKUP(_xlfn.NUMBERVALUE(MID(Y34, SEARCH("!", Y34)+1, SEARCH("+", Y34)-SEARCH("!", Y34)-1)), Rankings!$A$2:$BK$161, 63, FALSE),0)</f>
        <v>0</v>
      </c>
      <c r="HY34">
        <f>IFERROR(VLOOKUP(_xlfn.NUMBERVALUE(MID(Z34, SEARCH("!", Z34)+1, SEARCH("+", Z34)-SEARCH("!", Z34)-1)), Rankings!$A$2:$BK$161, 63, FALSE),0)</f>
        <v>0</v>
      </c>
      <c r="HZ34">
        <f>IFERROR(VLOOKUP(_xlfn.NUMBERVALUE(MID(AA34, SEARCH("!", AA34)+1, SEARCH("+", AA34)-SEARCH("!", AA34)-1)), Rankings!$A$2:$BK$161, 63, FALSE),0)</f>
        <v>0</v>
      </c>
      <c r="IA34">
        <f>IFERROR(VLOOKUP(_xlfn.NUMBERVALUE(MID(AB34, SEARCH("!", AB34)+1, SEARCH("+", AB34)-SEARCH("!", AB34)-1)), Rankings!$A$2:$BK$161, 63, FALSE),0)</f>
        <v>0</v>
      </c>
      <c r="IB34">
        <f>IFERROR(VLOOKUP(_xlfn.NUMBERVALUE(MID(AC34, SEARCH("!", AC34)+1, SEARCH("+", AC34)-SEARCH("!", AC34)-1)), Rankings!$A$2:$BK$161, 63, FALSE),0)</f>
        <v>0</v>
      </c>
      <c r="IC34">
        <f>IFERROR(VLOOKUP(_xlfn.NUMBERVALUE(MID(AD34, SEARCH("!", AD34)+1, SEARCH("+", AD34)-SEARCH("!", AD34)-1)), Rankings!$A$2:$BK$161, 63, FALSE),0)</f>
        <v>0</v>
      </c>
      <c r="ID34">
        <f>IFERROR(VLOOKUP(_xlfn.NUMBERVALUE(MID(AE34, SEARCH("!", AE34)+1, SEARCH("+", AE34)-SEARCH("!", AE34)-1)), Rankings!$A$2:$BK$161, 63, FALSE),0)</f>
        <v>0</v>
      </c>
      <c r="IE34">
        <f>IFERROR(VLOOKUP(_xlfn.NUMBERVALUE(MID(AF34, SEARCH("!", AF34)+1, SEARCH("+", AF34)-SEARCH("!", AF34)-1)), Rankings!$A$2:$BK$161, 63, FALSE),0)</f>
        <v>0</v>
      </c>
      <c r="IF34">
        <f>IFERROR(VLOOKUP(_xlfn.NUMBERVALUE(MID(AG34, SEARCH("!", AG34)+1, SEARCH("+", AG34)-SEARCH("!", AG34)-1)), Rankings!$A$2:$BK$161, 63, FALSE),0)</f>
        <v>0</v>
      </c>
      <c r="IG34">
        <f>IFERROR(VLOOKUP(_xlfn.NUMBERVALUE(MID(AH34, SEARCH("!", AH34)+1, SEARCH("+", AH34)-SEARCH("!", AH34)-1)), Rankings!$A$2:$BK$161, 63, FALSE),0)</f>
        <v>0</v>
      </c>
      <c r="IH34">
        <f>IFERROR(VLOOKUP(_xlfn.NUMBERVALUE(MID(AI34, SEARCH("!", AI34)+1, SEARCH("+", AI34)-SEARCH("!", AI34)-1)), Rankings!$A$2:$BK$161, 63, FALSE),0)</f>
        <v>0</v>
      </c>
      <c r="II34">
        <f>IFERROR(VLOOKUP(_xlfn.NUMBERVALUE(MID(AJ34, SEARCH("!", AJ34)+1, SEARCH("+", AJ34)-SEARCH("!", AJ34)-1)), Rankings!$A$2:$BK$161, 63, FALSE),0)</f>
        <v>0</v>
      </c>
      <c r="IJ34">
        <f>IFERROR(VLOOKUP(_xlfn.NUMBERVALUE(MID(AK34, SEARCH("!", AK34)+1, SEARCH("+", AK34)-SEARCH("!", AK34)-1)), Rankings!$A$2:$BK$161, 63, FALSE),0)</f>
        <v>0</v>
      </c>
      <c r="IK34">
        <f>IFERROR(VLOOKUP(_xlfn.NUMBERVALUE(MID(AL34, SEARCH("!", AL34)+1, SEARCH("+", AL34)-SEARCH("!", AL34)-1)), Rankings!$A$2:$BK$161, 63, FALSE),0)</f>
        <v>0</v>
      </c>
      <c r="IL34">
        <f>IFERROR(VLOOKUP(_xlfn.NUMBERVALUE(MID(AM34, SEARCH("!", AM34)+1, SEARCH("+", AM34)-SEARCH("!", AM34)-1)), Rankings!$A$2:$BK$161, 63, FALSE),0)</f>
        <v>0</v>
      </c>
      <c r="IM34">
        <f>IFERROR(VLOOKUP(_xlfn.NUMBERVALUE(MID(AN34, SEARCH("!", AN34)+1, SEARCH("+", AN34)-SEARCH("!", AN34)-1)), Rankings!$A$2:$BK$161, 63, FALSE),0)</f>
        <v>0</v>
      </c>
      <c r="IN34">
        <f>IFERROR(VLOOKUP(_xlfn.NUMBERVALUE(MID(AO34, SEARCH("!", AO34)+1, SEARCH("+", AO34)-SEARCH("!", AO34)-1)), Rankings!$A$2:$BK$161, 63, FALSE),0)</f>
        <v>0</v>
      </c>
      <c r="IO34">
        <f>IFERROR(VLOOKUP(_xlfn.NUMBERVALUE(MID(AP34, SEARCH("!", AP34)+1, SEARCH("+", AP34)-SEARCH("!", AP34)-1)), Rankings!$A$2:$BK$161, 63, FALSE),0)</f>
        <v>0</v>
      </c>
      <c r="IP34">
        <f>IFERROR(VLOOKUP(_xlfn.NUMBERVALUE(MID(AQ34, SEARCH("!", AQ34)+1, SEARCH("+", AQ34)-SEARCH("!", AQ34)-1)), Rankings!$A$2:$BK$161, 63, FALSE),0)</f>
        <v>0</v>
      </c>
      <c r="IQ34">
        <f>IFERROR(VLOOKUP(_xlfn.NUMBERVALUE(MID(AR34, SEARCH("!", AR34)+1, SEARCH("+", AR34)-SEARCH("!", AR34)-1)), Rankings!$A$2:$BK$161, 63, FALSE),0)</f>
        <v>0</v>
      </c>
      <c r="IR34">
        <f>IFERROR(VLOOKUP(_xlfn.NUMBERVALUE(MID(AS34, SEARCH("!", AS34)+1, SEARCH("+", AS34)-SEARCH("!", AS34)-1)), Rankings!$A$2:$BK$161, 63, FALSE),0)</f>
        <v>0</v>
      </c>
      <c r="IS34">
        <f>IFERROR(VLOOKUP(_xlfn.NUMBERVALUE(MID(AT34, SEARCH("!", AT34)+1, SEARCH("+", AT34)-SEARCH("!", AT34)-1)), Rankings!$A$2:$BK$161, 63, FALSE),0)</f>
        <v>0</v>
      </c>
      <c r="IT34">
        <f>IFERROR(VLOOKUP(_xlfn.NUMBERVALUE(MID(AU34, SEARCH("!", AU34)+1, SEARCH("+", AU34)-SEARCH("!", AU34)-1)), Rankings!$A$2:$BK$161, 63, FALSE),0)</f>
        <v>0</v>
      </c>
      <c r="IU34">
        <f>IFERROR(VLOOKUP(_xlfn.NUMBERVALUE(MID(AV34, SEARCH("!", AV34)+1, SEARCH("+", AV34)-SEARCH("!", AV34)-1)), Rankings!$A$2:$BK$161, 63, FALSE),0)</f>
        <v>0</v>
      </c>
      <c r="IV34">
        <f>IFERROR(VLOOKUP(_xlfn.NUMBERVALUE(MID(AW34, SEARCH("!", AW34)+1, SEARCH("+", AW34)-SEARCH("!", AW34)-1)), Rankings!$A$2:$BK$161, 63, FALSE),0)</f>
        <v>0</v>
      </c>
      <c r="IW34">
        <f>IFERROR(VLOOKUP(_xlfn.NUMBERVALUE(MID(AX34, SEARCH("!", AX34)+1, SEARCH("+", AX34)-SEARCH("!", AX34)-1)), Rankings!$A$2:$BK$161, 63, FALSE),0)</f>
        <v>0</v>
      </c>
      <c r="IX34">
        <f>IFERROR(VLOOKUP(_xlfn.NUMBERVALUE(MID(AY34, SEARCH("!", AY34)+1, SEARCH("+", AY34)-SEARCH("!", AY34)-1)), Rankings!$A$2:$BK$161, 63, FALSE),0)</f>
        <v>0</v>
      </c>
      <c r="IY34">
        <f>IFERROR(VLOOKUP(_xlfn.NUMBERVALUE(MID(AZ34, SEARCH("!", AZ34)+1, SEARCH("+", AZ34)-SEARCH("!", AZ34)-1)), Rankings!$A$2:$BK$161, 63, FALSE),0)</f>
        <v>0</v>
      </c>
      <c r="IZ34">
        <f>IFERROR(VLOOKUP(_xlfn.NUMBERVALUE(MID(BA34, SEARCH("!", BA34)+1, SEARCH("+", BA34)-SEARCH("!", BA34)-1)), Rankings!$A$2:$BK$161, 63, FALSE),0)</f>
        <v>0</v>
      </c>
      <c r="JA34">
        <f>IFERROR(VLOOKUP(_xlfn.NUMBERVALUE(MID(BB34, SEARCH("!", BB34)+1, SEARCH("+", BB34)-SEARCH("!", BB34)-1)), Rankings!$A$2:$BK$161, 63, FALSE),0)</f>
        <v>0</v>
      </c>
      <c r="JB34">
        <f>IFERROR(VLOOKUP(_xlfn.NUMBERVALUE(MID(BC34, SEARCH("!", BC34)+1, SEARCH("+", BC34)-SEARCH("!", BC34)-1)), Rankings!$A$2:$BK$161, 63, FALSE),0)</f>
        <v>0</v>
      </c>
      <c r="JC34">
        <f>IFERROR(VLOOKUP(_xlfn.NUMBERVALUE(MID(BD34, SEARCH("!", BD34)+1, SEARCH("+", BD34)-SEARCH("!", BD34)-1)), Rankings!$A$2:$BK$161, 63, FALSE),0)</f>
        <v>0</v>
      </c>
      <c r="JD34">
        <f>IFERROR(VLOOKUP(_xlfn.NUMBERVALUE(MID(BE34, SEARCH("!", BE34)+1, SEARCH("+", BE34)-SEARCH("!", BE34)-1)), Rankings!$A$2:$BK$161, 63, FALSE),0)</f>
        <v>0</v>
      </c>
      <c r="JE34">
        <f>IFERROR(VLOOKUP(_xlfn.NUMBERVALUE(MID(BF34, SEARCH("!", BF34)+1, SEARCH("+", BF34)-SEARCH("!", BF34)-1)), Rankings!$A$2:$BK$161, 63, FALSE),0)</f>
        <v>0</v>
      </c>
      <c r="JF34">
        <f>IFERROR(VLOOKUP(_xlfn.NUMBERVALUE(MID(BG34, SEARCH("!", BG34)+1, SEARCH("+", BG34)-SEARCH("!", BG34)-1)), Rankings!$A$2:$BK$161, 63, FALSE),0)</f>
        <v>0</v>
      </c>
      <c r="JG34">
        <f>IFERROR(VLOOKUP(_xlfn.NUMBERVALUE(MID(BH34, SEARCH("!", BH34)+1, SEARCH("+", BH34)-SEARCH("!", BH34)-1)), Rankings!$A$2:$BK$161, 63, FALSE),0)</f>
        <v>0</v>
      </c>
      <c r="JH34">
        <f>IFERROR(VLOOKUP(_xlfn.NUMBERVALUE(MID(BI34, SEARCH("!", BI34)+1, SEARCH("+", BI34)-SEARCH("!", BI34)-1)), Rankings!$A$2:$BK$161, 63, FALSE),0)</f>
        <v>0</v>
      </c>
      <c r="JI34">
        <f>IFERROR(VLOOKUP(_xlfn.NUMBERVALUE(MID(BJ34, SEARCH("!", BJ34)+1, SEARCH("+", BJ34)-SEARCH("!", BJ34)-1)), Rankings!$A$2:$BK$161, 63, FALSE),0)</f>
        <v>0</v>
      </c>
      <c r="JJ34">
        <f>IFERROR(VLOOKUP(_xlfn.NUMBERVALUE(MID(BK34, SEARCH("!", BK34)+1, SEARCH("+", BK34)-SEARCH("!", BK34)-1)), Rankings!$A$2:$BK$161, 63, FALSE),0)</f>
        <v>0</v>
      </c>
      <c r="JK34">
        <f>IFERROR(VLOOKUP(_xlfn.NUMBERVALUE(MID(BL34, SEARCH("!", BL34)+1, SEARCH("+", BL34)-SEARCH("!", BL34)-1)), Rankings!$A$2:$BK$161, 63, FALSE),0)</f>
        <v>0</v>
      </c>
      <c r="JL34">
        <f>IFERROR(VLOOKUP(_xlfn.NUMBERVALUE(MID(BM34, SEARCH("!", BM34)+1, SEARCH("+", BM34)-SEARCH("!", BM34)-1)), Rankings!$A$2:$BK$161, 63, FALSE),0)</f>
        <v>0</v>
      </c>
      <c r="JM34">
        <f>IFERROR(VLOOKUP(_xlfn.NUMBERVALUE(MID(BN34, SEARCH("!", BN34)+1, SEARCH("+", BN34)-SEARCH("!", BN34)-1)), Rankings!$A$2:$BK$161, 63, FALSE),0)</f>
        <v>0</v>
      </c>
      <c r="JN34">
        <f>IFERROR(VLOOKUP(_xlfn.NUMBERVALUE(MID(BO34, SEARCH("!", BO34)+1, SEARCH("+", BO34)-SEARCH("!", BO34)-1)), Rankings!$A$2:$BK$161, 63, FALSE),0)</f>
        <v>0</v>
      </c>
      <c r="JO34">
        <f>IFERROR(VLOOKUP(_xlfn.NUMBERVALUE(MID(BP34, SEARCH("!", BP34)+1, SEARCH("+", BP34)-SEARCH("!", BP34)-1)), Rankings!$A$2:$BK$161, 63, FALSE),0)</f>
        <v>0</v>
      </c>
      <c r="JP34">
        <f>IFERROR(VLOOKUP(_xlfn.NUMBERVALUE(MID(BQ34, SEARCH("!", BQ34)+1, SEARCH("+", BQ34)-SEARCH("!", BQ34)-1)), Rankings!$A$2:$BK$161, 63, FALSE),0)</f>
        <v>0</v>
      </c>
      <c r="JQ34">
        <f>IFERROR(VLOOKUP(_xlfn.NUMBERVALUE(MID(BR34, SEARCH("!", BR34)+1, SEARCH("+", BR34)-SEARCH("!", BR34)-1)), Rankings!$A$2:$BK$161, 63, FALSE),0)</f>
        <v>0</v>
      </c>
      <c r="JR34">
        <f>IFERROR(VLOOKUP(_xlfn.NUMBERVALUE(MID(BS34, SEARCH("!", BS34)+1, SEARCH("+", BS34)-SEARCH("!", BS34)-1)), Rankings!$A$2:$BK$161, 63, FALSE),0)</f>
        <v>0</v>
      </c>
      <c r="JS34">
        <f>IFERROR(VLOOKUP(_xlfn.NUMBERVALUE(MID(BT34, SEARCH("!", BT34)+1, SEARCH("+", BT34)-SEARCH("!", BT34)-1)), Rankings!$A$2:$BK$161, 63, FALSE),0)</f>
        <v>0</v>
      </c>
      <c r="JT34">
        <f>IFERROR(VLOOKUP(_xlfn.NUMBERVALUE(MID(BU34, SEARCH("!", BU34)+1, SEARCH("+", BU34)-SEARCH("!", BU34)-1)), Rankings!$A$2:$BK$161, 63, FALSE),0)</f>
        <v>0</v>
      </c>
      <c r="JU34">
        <f>IFERROR(VLOOKUP(_xlfn.NUMBERVALUE(MID(BV34, SEARCH("!", BV34)+1, SEARCH("+", BV34)-SEARCH("!", BV34)-1)), Rankings!$A$2:$BK$161, 63, FALSE),0)</f>
        <v>0</v>
      </c>
      <c r="JV34">
        <f>IFERROR(VLOOKUP(_xlfn.NUMBERVALUE(MID(BW34, SEARCH("!", BW34)+1, SEARCH("+", BW34)-SEARCH("!", BW34)-1)), Rankings!$A$2:$BK$161, 63, FALSE),0)</f>
        <v>0</v>
      </c>
      <c r="JW34">
        <f>IFERROR(VLOOKUP(_xlfn.NUMBERVALUE(MID(BX34, SEARCH("!", BX34)+1, SEARCH("+", BX34)-SEARCH("!", BX34)-1)), Rankings!$A$2:$BK$161, 63, FALSE),0)</f>
        <v>0</v>
      </c>
      <c r="JX34">
        <f>IFERROR(VLOOKUP(_xlfn.NUMBERVALUE(MID(BY34, SEARCH("!", BY34)+1, SEARCH("+", BY34)-SEARCH("!", BY34)-1)), Rankings!$A$2:$BK$161, 63, FALSE),0)</f>
        <v>0</v>
      </c>
      <c r="JY34">
        <f>IFERROR(VLOOKUP(_xlfn.NUMBERVALUE(MID(BZ34, SEARCH("!", BZ34)+1, SEARCH("+", BZ34)-SEARCH("!", BZ34)-1)), Rankings!$A$2:$BK$161, 63, FALSE),0)</f>
        <v>0</v>
      </c>
      <c r="JZ34">
        <f>IFERROR(VLOOKUP(_xlfn.NUMBERVALUE(MID(CA34, SEARCH("!", CA34)+1, SEARCH("+", CA34)-SEARCH("!", CA34)-1)), Rankings!$A$2:$BK$161, 63, FALSE),0)</f>
        <v>0</v>
      </c>
      <c r="KA34">
        <f>IFERROR(VLOOKUP(_xlfn.NUMBERVALUE(MID(CB34, SEARCH("!", CB34)+1, SEARCH("+", CB34)-SEARCH("!", CB34)-1)), Rankings!$A$2:$BK$161, 63, FALSE),0)</f>
        <v>0</v>
      </c>
      <c r="KB34">
        <f>IFERROR(VLOOKUP(_xlfn.NUMBERVALUE(MID(CC34, SEARCH("!", CC34)+1, SEARCH("+", CC34)-SEARCH("!", CC34)-1)), Rankings!$A$2:$BK$161, 63, FALSE),0)</f>
        <v>0</v>
      </c>
      <c r="KC34">
        <f>IFERROR(VLOOKUP(_xlfn.NUMBERVALUE(MID(CD34, SEARCH("!", CD34)+1, SEARCH("+", CD34)-SEARCH("!", CD34)-1)), Rankings!$A$2:$BK$161, 63, FALSE),0)</f>
        <v>0</v>
      </c>
      <c r="KD34">
        <f>IFERROR(VLOOKUP(_xlfn.NUMBERVALUE(MID(CE34, SEARCH("!", CE34)+1, SEARCH("+", CE34)-SEARCH("!", CE34)-1)), Rankings!$A$2:$BK$161, 63, FALSE),0)</f>
        <v>0</v>
      </c>
      <c r="KE34">
        <f>IFERROR(VLOOKUP(_xlfn.NUMBERVALUE(MID(CF34, SEARCH("!", CF34)+1, SEARCH("+", CF34)-SEARCH("!", CF34)-1)), Rankings!$A$2:$BK$161, 63, FALSE),0)</f>
        <v>0</v>
      </c>
      <c r="KF34">
        <f>IFERROR(VLOOKUP(_xlfn.NUMBERVALUE(MID(CG34, SEARCH("!", CG34)+1, SEARCH("+", CG34)-SEARCH("!", CG34)-1)), Rankings!$A$2:$BK$161, 63, FALSE),0)</f>
        <v>0</v>
      </c>
      <c r="KG34">
        <f>IFERROR(VLOOKUP(_xlfn.NUMBERVALUE(MID(CH34, SEARCH("!", CH34)+1, SEARCH("+", CH34)-SEARCH("!", CH34)-1)), Rankings!$A$2:$BK$161, 63, FALSE),0)</f>
        <v>0</v>
      </c>
      <c r="KH34">
        <f>IFERROR(VLOOKUP(_xlfn.NUMBERVALUE(MID(CI34, SEARCH("!", CI34)+1, SEARCH("+", CI34)-SEARCH("!", CI34)-1)), Rankings!$A$2:$BK$161, 63, FALSE),0)</f>
        <v>0</v>
      </c>
      <c r="KI34">
        <f>IFERROR(VLOOKUP(_xlfn.NUMBERVALUE(MID(CJ34, SEARCH("!", CJ34)+1, SEARCH("+", CJ34)-SEARCH("!", CJ34)-1)), Rankings!$A$2:$BK$161, 63, FALSE),0)</f>
        <v>0</v>
      </c>
      <c r="KJ34">
        <f>IFERROR(VLOOKUP(_xlfn.NUMBERVALUE(MID(CK34, SEARCH("!", CK34)+1, SEARCH("+", CK34)-SEARCH("!", CK34)-1)), Rankings!$A$2:$BK$161, 63, FALSE),0)</f>
        <v>0</v>
      </c>
      <c r="KK34">
        <f>IFERROR(VLOOKUP(_xlfn.NUMBERVALUE(MID(CL34, SEARCH("!", CL34)+1, SEARCH("+", CL34)-SEARCH("!", CL34)-1)), Rankings!$A$2:$BK$161, 63, FALSE),0)</f>
        <v>0</v>
      </c>
      <c r="KL34">
        <f>IFERROR(VLOOKUP(_xlfn.NUMBERVALUE(MID(CM34, SEARCH("!", CM34)+1, SEARCH("+", CM34)-SEARCH("!", CM34)-1)), Rankings!$A$2:$BK$161, 63, FALSE),0)</f>
        <v>0</v>
      </c>
      <c r="KM34">
        <f>IFERROR(VLOOKUP(_xlfn.NUMBERVALUE(MID(CN34, SEARCH("!", CN34)+1, SEARCH("+", CN34)-SEARCH("!", CN34)-1)), Rankings!$A$2:$BK$161, 63, FALSE),0)</f>
        <v>0</v>
      </c>
      <c r="KN34">
        <f>IFERROR(VLOOKUP(_xlfn.NUMBERVALUE(MID(CO34, SEARCH("!", CO34)+1, SEARCH("+", CO34)-SEARCH("!", CO34)-1)), Rankings!$A$2:$BK$161, 63, FALSE),0)</f>
        <v>0</v>
      </c>
      <c r="KO34">
        <f>IFERROR(VLOOKUP(_xlfn.NUMBERVALUE(MID(CP34, SEARCH("!", CP34)+1, SEARCH("+", CP34)-SEARCH("!", CP34)-1)), Rankings!$A$2:$BK$161, 63, FALSE),0)</f>
        <v>0</v>
      </c>
      <c r="KP34">
        <f>IFERROR(VLOOKUP(_xlfn.NUMBERVALUE(MID(CQ34, SEARCH("!", CQ34)+1, SEARCH("+", CQ34)-SEARCH("!", CQ34)-1)), Rankings!$A$2:$BK$161, 63, FALSE),0)</f>
        <v>0</v>
      </c>
      <c r="KQ34">
        <f>IFERROR(VLOOKUP(_xlfn.NUMBERVALUE(MID(CR34, SEARCH("!", CR34)+1, SEARCH("+", CR34)-SEARCH("!", CR34)-1)), Rankings!$A$2:$BK$161, 63, FALSE),0)</f>
        <v>0</v>
      </c>
      <c r="KS34" s="4">
        <f t="shared" si="119"/>
        <v>215</v>
      </c>
      <c r="KT34" s="4">
        <f t="shared" si="120"/>
        <v>81</v>
      </c>
      <c r="KU34" s="4">
        <f t="shared" si="121"/>
        <v>160</v>
      </c>
      <c r="KV34" s="4">
        <f t="shared" si="122"/>
        <v>0</v>
      </c>
      <c r="KY34" s="4">
        <f t="shared" si="123"/>
        <v>456</v>
      </c>
      <c r="KZ34" s="4"/>
      <c r="LB34">
        <f t="shared" si="124"/>
        <v>30</v>
      </c>
      <c r="LC34">
        <f t="shared" si="125"/>
        <v>50</v>
      </c>
      <c r="LD34">
        <f t="shared" si="126"/>
        <v>44</v>
      </c>
      <c r="LE34">
        <f t="shared" si="127"/>
        <v>74</v>
      </c>
      <c r="LF34">
        <f t="shared" si="128"/>
        <v>42</v>
      </c>
      <c r="LG34">
        <f t="shared" si="129"/>
        <v>49</v>
      </c>
      <c r="LH34">
        <f t="shared" si="130"/>
        <v>41</v>
      </c>
      <c r="LI34">
        <f t="shared" si="131"/>
        <v>40</v>
      </c>
      <c r="LJ34">
        <f t="shared" si="132"/>
        <v>42</v>
      </c>
      <c r="LK34">
        <f t="shared" si="133"/>
        <v>44</v>
      </c>
      <c r="LL34">
        <f t="shared" si="134"/>
        <v>0</v>
      </c>
      <c r="LM34">
        <f t="shared" si="135"/>
        <v>0</v>
      </c>
      <c r="LN34">
        <f t="shared" si="136"/>
        <v>0</v>
      </c>
      <c r="LO34">
        <f t="shared" si="137"/>
        <v>0</v>
      </c>
      <c r="LP34">
        <f t="shared" si="138"/>
        <v>0</v>
      </c>
      <c r="LQ34">
        <f t="shared" si="139"/>
        <v>0</v>
      </c>
      <c r="LR34">
        <f t="shared" si="140"/>
        <v>0</v>
      </c>
      <c r="LS34">
        <f t="shared" si="141"/>
        <v>0</v>
      </c>
      <c r="LT34">
        <f t="shared" si="142"/>
        <v>0</v>
      </c>
      <c r="LU34">
        <f t="shared" si="143"/>
        <v>0</v>
      </c>
      <c r="LV34">
        <f t="shared" si="144"/>
        <v>0</v>
      </c>
      <c r="LW34">
        <f t="shared" si="145"/>
        <v>0</v>
      </c>
      <c r="LX34">
        <f t="shared" si="146"/>
        <v>0</v>
      </c>
      <c r="LY34">
        <f t="shared" si="147"/>
        <v>0</v>
      </c>
      <c r="LZ34">
        <f t="shared" si="148"/>
        <v>0</v>
      </c>
      <c r="MA34">
        <f t="shared" si="149"/>
        <v>0</v>
      </c>
      <c r="MB34">
        <f t="shared" si="150"/>
        <v>0</v>
      </c>
      <c r="MC34">
        <f t="shared" si="151"/>
        <v>0</v>
      </c>
      <c r="MD34">
        <f t="shared" si="152"/>
        <v>0</v>
      </c>
      <c r="ME34">
        <f t="shared" si="153"/>
        <v>0</v>
      </c>
      <c r="MF34">
        <f t="shared" si="154"/>
        <v>0</v>
      </c>
      <c r="MG34">
        <f t="shared" si="155"/>
        <v>0</v>
      </c>
      <c r="MH34">
        <f t="shared" si="156"/>
        <v>0</v>
      </c>
      <c r="MI34">
        <f t="shared" si="157"/>
        <v>0</v>
      </c>
      <c r="MJ34">
        <f t="shared" si="158"/>
        <v>0</v>
      </c>
      <c r="MK34">
        <f t="shared" si="159"/>
        <v>0</v>
      </c>
      <c r="ML34">
        <f t="shared" si="160"/>
        <v>0</v>
      </c>
      <c r="MM34">
        <f t="shared" si="161"/>
        <v>0</v>
      </c>
      <c r="MN34">
        <f t="shared" si="162"/>
        <v>0</v>
      </c>
      <c r="MO34">
        <f t="shared" si="163"/>
        <v>0</v>
      </c>
      <c r="MP34">
        <f t="shared" si="164"/>
        <v>0</v>
      </c>
      <c r="MQ34">
        <f t="shared" si="165"/>
        <v>0</v>
      </c>
      <c r="MR34">
        <f t="shared" si="166"/>
        <v>0</v>
      </c>
      <c r="MS34">
        <f t="shared" si="167"/>
        <v>0</v>
      </c>
      <c r="MT34">
        <f t="shared" si="168"/>
        <v>0</v>
      </c>
      <c r="MU34">
        <f t="shared" si="169"/>
        <v>0</v>
      </c>
      <c r="MV34">
        <f t="shared" si="170"/>
        <v>0</v>
      </c>
      <c r="MW34">
        <f t="shared" si="171"/>
        <v>0</v>
      </c>
      <c r="MX34">
        <f t="shared" si="172"/>
        <v>0</v>
      </c>
      <c r="MY34">
        <f t="shared" si="173"/>
        <v>0</v>
      </c>
      <c r="MZ34">
        <f t="shared" si="174"/>
        <v>0</v>
      </c>
      <c r="NA34">
        <f t="shared" si="175"/>
        <v>0</v>
      </c>
      <c r="NB34">
        <f t="shared" si="176"/>
        <v>0</v>
      </c>
      <c r="NC34">
        <f t="shared" si="177"/>
        <v>0</v>
      </c>
      <c r="ND34">
        <f t="shared" si="178"/>
        <v>0</v>
      </c>
      <c r="NE34">
        <f t="shared" si="179"/>
        <v>0</v>
      </c>
      <c r="NF34">
        <f t="shared" si="180"/>
        <v>0</v>
      </c>
      <c r="NG34">
        <f t="shared" si="181"/>
        <v>0</v>
      </c>
      <c r="NH34">
        <f t="shared" si="182"/>
        <v>0</v>
      </c>
      <c r="NI34">
        <f t="shared" si="183"/>
        <v>0</v>
      </c>
      <c r="NJ34">
        <f t="shared" si="184"/>
        <v>0</v>
      </c>
      <c r="NK34">
        <f t="shared" si="185"/>
        <v>0</v>
      </c>
      <c r="NL34">
        <f t="shared" si="186"/>
        <v>0</v>
      </c>
      <c r="NM34">
        <f t="shared" si="187"/>
        <v>0</v>
      </c>
      <c r="NN34">
        <f t="shared" si="188"/>
        <v>0</v>
      </c>
      <c r="NO34">
        <f t="shared" si="189"/>
        <v>0</v>
      </c>
      <c r="NP34">
        <f t="shared" si="190"/>
        <v>0</v>
      </c>
      <c r="NQ34">
        <f t="shared" si="191"/>
        <v>0</v>
      </c>
      <c r="NR34">
        <f t="shared" si="192"/>
        <v>0</v>
      </c>
      <c r="NS34">
        <f t="shared" si="193"/>
        <v>0</v>
      </c>
      <c r="NT34">
        <f t="shared" si="194"/>
        <v>0</v>
      </c>
      <c r="NU34">
        <f t="shared" si="195"/>
        <v>0</v>
      </c>
      <c r="NV34">
        <f t="shared" si="196"/>
        <v>0</v>
      </c>
      <c r="NW34">
        <f t="shared" si="197"/>
        <v>0</v>
      </c>
      <c r="NX34">
        <f t="shared" si="198"/>
        <v>0</v>
      </c>
      <c r="NY34">
        <f t="shared" si="199"/>
        <v>0</v>
      </c>
      <c r="NZ34">
        <f t="shared" si="200"/>
        <v>0</v>
      </c>
      <c r="OA34">
        <f t="shared" si="201"/>
        <v>0</v>
      </c>
      <c r="OB34">
        <f t="shared" si="202"/>
        <v>0</v>
      </c>
      <c r="OC34">
        <f t="shared" si="203"/>
        <v>0</v>
      </c>
      <c r="OD34">
        <f t="shared" si="204"/>
        <v>0</v>
      </c>
      <c r="OE34">
        <f t="shared" si="205"/>
        <v>0</v>
      </c>
      <c r="OF34">
        <f t="shared" si="206"/>
        <v>0</v>
      </c>
      <c r="OG34">
        <f t="shared" si="207"/>
        <v>0</v>
      </c>
      <c r="OH34">
        <f t="shared" si="208"/>
        <v>0</v>
      </c>
      <c r="OJ34" s="4">
        <f t="shared" si="209"/>
        <v>170</v>
      </c>
      <c r="OK34" s="4">
        <f t="shared" si="210"/>
        <v>60</v>
      </c>
      <c r="OL34" s="4">
        <f t="shared" si="211"/>
        <v>113</v>
      </c>
      <c r="OM34" s="4">
        <f t="shared" si="212"/>
        <v>0</v>
      </c>
      <c r="OP34" s="4">
        <f t="shared" si="213"/>
        <v>343</v>
      </c>
      <c r="OQ34" s="4"/>
      <c r="OS34">
        <f t="shared" si="214"/>
        <v>34</v>
      </c>
      <c r="OT34">
        <f t="shared" si="215"/>
        <v>19</v>
      </c>
      <c r="OU34">
        <f t="shared" si="216"/>
        <v>46</v>
      </c>
      <c r="OV34">
        <f t="shared" si="217"/>
        <v>23</v>
      </c>
      <c r="OW34">
        <f t="shared" si="218"/>
        <v>52</v>
      </c>
      <c r="OX34">
        <f t="shared" si="219"/>
        <v>28</v>
      </c>
      <c r="OY34">
        <f t="shared" si="220"/>
        <v>35</v>
      </c>
      <c r="OZ34">
        <f t="shared" si="221"/>
        <v>25</v>
      </c>
      <c r="PA34">
        <f t="shared" si="222"/>
        <v>43</v>
      </c>
      <c r="PB34">
        <f t="shared" si="223"/>
        <v>38</v>
      </c>
      <c r="PC34">
        <f t="shared" si="224"/>
        <v>0</v>
      </c>
      <c r="PD34">
        <f t="shared" si="225"/>
        <v>0</v>
      </c>
      <c r="PE34">
        <f t="shared" si="226"/>
        <v>0</v>
      </c>
      <c r="PF34">
        <f t="shared" si="227"/>
        <v>0</v>
      </c>
      <c r="PG34">
        <f t="shared" si="228"/>
        <v>0</v>
      </c>
      <c r="PH34">
        <f t="shared" si="229"/>
        <v>0</v>
      </c>
      <c r="PI34">
        <f t="shared" si="230"/>
        <v>0</v>
      </c>
      <c r="PJ34">
        <f t="shared" si="231"/>
        <v>0</v>
      </c>
      <c r="PK34">
        <f t="shared" si="232"/>
        <v>0</v>
      </c>
      <c r="PL34">
        <f t="shared" si="233"/>
        <v>0</v>
      </c>
      <c r="PM34">
        <f t="shared" si="234"/>
        <v>0</v>
      </c>
      <c r="PN34">
        <f t="shared" si="235"/>
        <v>0</v>
      </c>
      <c r="PO34">
        <f t="shared" si="236"/>
        <v>0</v>
      </c>
      <c r="PP34">
        <f t="shared" si="237"/>
        <v>0</v>
      </c>
      <c r="PQ34">
        <f t="shared" si="238"/>
        <v>0</v>
      </c>
      <c r="PR34">
        <f t="shared" si="239"/>
        <v>0</v>
      </c>
      <c r="PS34">
        <f t="shared" si="240"/>
        <v>0</v>
      </c>
      <c r="PT34">
        <f t="shared" si="241"/>
        <v>0</v>
      </c>
      <c r="PU34">
        <f t="shared" si="242"/>
        <v>0</v>
      </c>
      <c r="PV34">
        <f t="shared" si="243"/>
        <v>0</v>
      </c>
      <c r="PW34">
        <f t="shared" si="244"/>
        <v>0</v>
      </c>
      <c r="PX34">
        <f t="shared" si="245"/>
        <v>0</v>
      </c>
      <c r="PY34">
        <f t="shared" si="246"/>
        <v>0</v>
      </c>
      <c r="PZ34">
        <f t="shared" si="247"/>
        <v>0</v>
      </c>
      <c r="QA34">
        <f t="shared" si="248"/>
        <v>0</v>
      </c>
      <c r="QB34">
        <f t="shared" si="249"/>
        <v>0</v>
      </c>
      <c r="QC34">
        <f t="shared" si="250"/>
        <v>0</v>
      </c>
      <c r="QD34">
        <f t="shared" si="251"/>
        <v>0</v>
      </c>
      <c r="QE34">
        <f t="shared" si="252"/>
        <v>0</v>
      </c>
      <c r="QF34">
        <f t="shared" si="253"/>
        <v>0</v>
      </c>
      <c r="QG34">
        <f t="shared" si="254"/>
        <v>0</v>
      </c>
      <c r="QH34">
        <f t="shared" si="255"/>
        <v>0</v>
      </c>
      <c r="QI34">
        <f t="shared" si="256"/>
        <v>0</v>
      </c>
      <c r="QJ34">
        <f t="shared" si="257"/>
        <v>0</v>
      </c>
      <c r="QK34">
        <f t="shared" si="258"/>
        <v>0</v>
      </c>
      <c r="QL34">
        <f t="shared" si="259"/>
        <v>0</v>
      </c>
      <c r="QM34">
        <f t="shared" si="260"/>
        <v>0</v>
      </c>
      <c r="QN34">
        <f t="shared" si="261"/>
        <v>0</v>
      </c>
      <c r="QO34">
        <f t="shared" si="262"/>
        <v>0</v>
      </c>
      <c r="QP34">
        <f t="shared" si="263"/>
        <v>0</v>
      </c>
      <c r="QQ34">
        <f t="shared" si="264"/>
        <v>0</v>
      </c>
      <c r="QR34">
        <f t="shared" si="265"/>
        <v>0</v>
      </c>
      <c r="QS34">
        <f t="shared" si="266"/>
        <v>0</v>
      </c>
      <c r="QT34">
        <f t="shared" si="267"/>
        <v>0</v>
      </c>
      <c r="QU34">
        <f t="shared" si="268"/>
        <v>0</v>
      </c>
      <c r="QV34">
        <f t="shared" si="269"/>
        <v>0</v>
      </c>
      <c r="QW34">
        <f t="shared" si="270"/>
        <v>0</v>
      </c>
      <c r="QX34">
        <f t="shared" si="271"/>
        <v>0</v>
      </c>
      <c r="QY34">
        <f t="shared" si="272"/>
        <v>0</v>
      </c>
      <c r="QZ34">
        <f t="shared" si="273"/>
        <v>0</v>
      </c>
      <c r="RA34">
        <f t="shared" si="274"/>
        <v>0</v>
      </c>
      <c r="RB34">
        <f t="shared" si="275"/>
        <v>0</v>
      </c>
      <c r="RC34">
        <f t="shared" si="276"/>
        <v>0</v>
      </c>
      <c r="RD34">
        <f t="shared" si="277"/>
        <v>0</v>
      </c>
      <c r="RE34">
        <f t="shared" si="278"/>
        <v>0</v>
      </c>
      <c r="RF34">
        <f t="shared" si="279"/>
        <v>0</v>
      </c>
      <c r="RG34">
        <f t="shared" si="280"/>
        <v>0</v>
      </c>
      <c r="RH34">
        <f t="shared" si="281"/>
        <v>0</v>
      </c>
      <c r="RI34">
        <f t="shared" si="282"/>
        <v>0</v>
      </c>
      <c r="RJ34">
        <f t="shared" si="283"/>
        <v>0</v>
      </c>
      <c r="RK34">
        <f t="shared" si="284"/>
        <v>0</v>
      </c>
      <c r="RL34">
        <f t="shared" si="285"/>
        <v>0</v>
      </c>
      <c r="RM34">
        <f t="shared" si="286"/>
        <v>0</v>
      </c>
      <c r="RN34">
        <f t="shared" si="287"/>
        <v>0</v>
      </c>
      <c r="RO34">
        <f t="shared" si="288"/>
        <v>0</v>
      </c>
      <c r="RP34">
        <f t="shared" si="289"/>
        <v>0</v>
      </c>
      <c r="RQ34">
        <f t="shared" si="290"/>
        <v>0</v>
      </c>
      <c r="RR34">
        <f t="shared" si="291"/>
        <v>0</v>
      </c>
      <c r="RS34">
        <f t="shared" si="292"/>
        <v>0</v>
      </c>
      <c r="RT34">
        <f t="shared" si="293"/>
        <v>0</v>
      </c>
      <c r="RU34">
        <f t="shared" si="294"/>
        <v>0</v>
      </c>
      <c r="RV34">
        <f t="shared" si="295"/>
        <v>0</v>
      </c>
      <c r="RW34">
        <f t="shared" si="296"/>
        <v>0</v>
      </c>
      <c r="RX34">
        <f t="shared" si="297"/>
        <v>0</v>
      </c>
      <c r="RY34">
        <f t="shared" si="298"/>
        <v>0</v>
      </c>
      <c r="SA34" s="4">
        <f t="shared" si="299"/>
        <v>24.15</v>
      </c>
      <c r="SB34" s="4">
        <f t="shared" si="300"/>
        <v>8.11</v>
      </c>
      <c r="SC34" s="4">
        <f t="shared" si="301"/>
        <v>13.889999999999999</v>
      </c>
      <c r="SD34" s="4">
        <f t="shared" si="302"/>
        <v>0</v>
      </c>
      <c r="SF34" s="4">
        <f t="shared" si="303"/>
        <v>46.15</v>
      </c>
      <c r="SI34">
        <f t="shared" si="304"/>
        <v>5</v>
      </c>
      <c r="SJ34">
        <f t="shared" si="305"/>
        <v>4.22</v>
      </c>
      <c r="SK34">
        <f t="shared" si="306"/>
        <v>6</v>
      </c>
      <c r="SL34">
        <f t="shared" si="307"/>
        <v>4.55</v>
      </c>
      <c r="SM34">
        <f t="shared" si="308"/>
        <v>4.67</v>
      </c>
      <c r="SN34">
        <f t="shared" si="309"/>
        <v>4.3</v>
      </c>
      <c r="SO34">
        <f t="shared" si="310"/>
        <v>4.1100000000000003</v>
      </c>
      <c r="SP34">
        <f t="shared" si="311"/>
        <v>4</v>
      </c>
      <c r="SQ34">
        <f t="shared" si="312"/>
        <v>4.63</v>
      </c>
      <c r="SR34">
        <f t="shared" si="313"/>
        <v>4.67</v>
      </c>
      <c r="SS34" t="str">
        <f t="shared" si="314"/>
        <v>0</v>
      </c>
      <c r="ST34" t="str">
        <f t="shared" si="315"/>
        <v>0</v>
      </c>
      <c r="SU34" t="str">
        <f t="shared" si="316"/>
        <v>0</v>
      </c>
      <c r="SV34" t="str">
        <f t="shared" si="317"/>
        <v>0</v>
      </c>
      <c r="SW34" t="str">
        <f t="shared" si="318"/>
        <v>0</v>
      </c>
      <c r="SX34" t="str">
        <f t="shared" si="319"/>
        <v>0</v>
      </c>
      <c r="SY34" t="str">
        <f t="shared" si="320"/>
        <v>0</v>
      </c>
      <c r="SZ34" t="str">
        <f t="shared" si="321"/>
        <v>0</v>
      </c>
      <c r="TA34" t="str">
        <f t="shared" si="322"/>
        <v>0</v>
      </c>
      <c r="TB34" t="str">
        <f t="shared" si="323"/>
        <v>0</v>
      </c>
      <c r="TC34" t="str">
        <f t="shared" si="324"/>
        <v>0</v>
      </c>
      <c r="TD34" t="str">
        <f t="shared" si="325"/>
        <v>0</v>
      </c>
      <c r="TE34" t="str">
        <f t="shared" si="326"/>
        <v>0</v>
      </c>
      <c r="TF34" t="str">
        <f t="shared" si="327"/>
        <v>0</v>
      </c>
      <c r="TG34" t="str">
        <f t="shared" si="328"/>
        <v>0</v>
      </c>
      <c r="TH34" t="str">
        <f t="shared" si="329"/>
        <v>0</v>
      </c>
      <c r="TI34" t="str">
        <f t="shared" si="330"/>
        <v>0</v>
      </c>
      <c r="TJ34" t="str">
        <f t="shared" si="331"/>
        <v>0</v>
      </c>
      <c r="TK34" t="str">
        <f t="shared" si="332"/>
        <v>0</v>
      </c>
      <c r="TL34" t="str">
        <f t="shared" si="333"/>
        <v>0</v>
      </c>
      <c r="TM34" t="str">
        <f t="shared" si="334"/>
        <v>0</v>
      </c>
      <c r="TN34" t="str">
        <f t="shared" si="335"/>
        <v>0</v>
      </c>
      <c r="TO34" t="str">
        <f t="shared" si="336"/>
        <v>0</v>
      </c>
      <c r="TP34" t="str">
        <f t="shared" si="337"/>
        <v>0</v>
      </c>
      <c r="TQ34" t="str">
        <f t="shared" si="338"/>
        <v>0</v>
      </c>
      <c r="TR34" t="str">
        <f t="shared" si="339"/>
        <v>0</v>
      </c>
      <c r="TS34" t="str">
        <f t="shared" si="340"/>
        <v>0</v>
      </c>
      <c r="TT34" t="str">
        <f t="shared" si="341"/>
        <v>0</v>
      </c>
      <c r="TU34" t="str">
        <f t="shared" si="342"/>
        <v>0</v>
      </c>
      <c r="TV34" t="str">
        <f t="shared" si="343"/>
        <v>0</v>
      </c>
      <c r="TW34" t="str">
        <f t="shared" si="344"/>
        <v>0</v>
      </c>
      <c r="TX34" t="str">
        <f t="shared" si="345"/>
        <v>0</v>
      </c>
      <c r="TY34" t="str">
        <f t="shared" si="346"/>
        <v>0</v>
      </c>
      <c r="TZ34" t="str">
        <f t="shared" si="347"/>
        <v>0</v>
      </c>
      <c r="UA34" t="str">
        <f t="shared" si="348"/>
        <v>0</v>
      </c>
      <c r="UB34" t="str">
        <f t="shared" si="349"/>
        <v>0</v>
      </c>
      <c r="UC34" t="str">
        <f t="shared" si="350"/>
        <v>0</v>
      </c>
      <c r="UD34" t="str">
        <f t="shared" si="351"/>
        <v>0</v>
      </c>
      <c r="UE34" t="str">
        <f t="shared" si="352"/>
        <v>0</v>
      </c>
      <c r="UF34" t="str">
        <f t="shared" si="353"/>
        <v>0</v>
      </c>
      <c r="UG34" t="str">
        <f t="shared" si="354"/>
        <v>0</v>
      </c>
      <c r="UH34" t="str">
        <f t="shared" si="355"/>
        <v>0</v>
      </c>
      <c r="UI34" t="str">
        <f t="shared" si="356"/>
        <v>0</v>
      </c>
      <c r="UJ34" t="str">
        <f t="shared" si="357"/>
        <v>0</v>
      </c>
      <c r="UK34" t="str">
        <f t="shared" si="358"/>
        <v>0</v>
      </c>
      <c r="UL34" t="str">
        <f t="shared" si="359"/>
        <v>0</v>
      </c>
      <c r="UM34" t="str">
        <f t="shared" si="360"/>
        <v>0</v>
      </c>
      <c r="UN34" t="str">
        <f t="shared" si="361"/>
        <v>0</v>
      </c>
      <c r="UO34" t="str">
        <f t="shared" si="362"/>
        <v>0</v>
      </c>
      <c r="UP34" t="str">
        <f t="shared" si="363"/>
        <v>0</v>
      </c>
      <c r="UQ34" t="str">
        <f t="shared" si="364"/>
        <v>0</v>
      </c>
      <c r="UR34" t="str">
        <f t="shared" si="365"/>
        <v>0</v>
      </c>
      <c r="US34" t="str">
        <f t="shared" si="366"/>
        <v>0</v>
      </c>
      <c r="UT34" t="str">
        <f t="shared" si="367"/>
        <v>0</v>
      </c>
      <c r="UU34" t="str">
        <f t="shared" si="368"/>
        <v>0</v>
      </c>
      <c r="UV34" t="str">
        <f t="shared" si="369"/>
        <v>0</v>
      </c>
      <c r="UW34" t="str">
        <f t="shared" si="370"/>
        <v>0</v>
      </c>
      <c r="UX34" t="str">
        <f t="shared" si="371"/>
        <v>0</v>
      </c>
      <c r="UY34" t="str">
        <f t="shared" si="372"/>
        <v>0</v>
      </c>
      <c r="UZ34" t="str">
        <f t="shared" si="373"/>
        <v>0</v>
      </c>
      <c r="VA34" t="str">
        <f t="shared" si="374"/>
        <v>0</v>
      </c>
      <c r="VB34" t="str">
        <f t="shared" si="375"/>
        <v>0</v>
      </c>
      <c r="VC34" t="str">
        <f t="shared" si="376"/>
        <v>0</v>
      </c>
      <c r="VD34" t="str">
        <f t="shared" si="377"/>
        <v>0</v>
      </c>
      <c r="VE34" t="str">
        <f t="shared" si="378"/>
        <v>0</v>
      </c>
      <c r="VF34" t="str">
        <f t="shared" si="379"/>
        <v>0</v>
      </c>
      <c r="VG34" t="str">
        <f t="shared" si="380"/>
        <v>0</v>
      </c>
      <c r="VH34" t="str">
        <f t="shared" si="381"/>
        <v>0</v>
      </c>
      <c r="VI34" t="str">
        <f t="shared" si="382"/>
        <v>0</v>
      </c>
      <c r="VJ34" t="str">
        <f t="shared" si="383"/>
        <v>0</v>
      </c>
      <c r="VK34" t="str">
        <f t="shared" si="384"/>
        <v>0</v>
      </c>
      <c r="VL34" t="str">
        <f t="shared" si="385"/>
        <v>0</v>
      </c>
      <c r="VM34" t="str">
        <f t="shared" si="386"/>
        <v>0</v>
      </c>
      <c r="VN34" t="str">
        <f t="shared" si="387"/>
        <v>0</v>
      </c>
      <c r="VO34" t="str">
        <f t="shared" si="388"/>
        <v>0</v>
      </c>
      <c r="VQ34" s="4">
        <f t="shared" si="389"/>
        <v>33.75</v>
      </c>
      <c r="VR34" s="4">
        <f t="shared" si="390"/>
        <v>0.38999999999999996</v>
      </c>
      <c r="VS34" s="4">
        <f t="shared" si="391"/>
        <v>34.730000000000004</v>
      </c>
      <c r="VT34" s="4">
        <f t="shared" si="392"/>
        <v>0</v>
      </c>
      <c r="VV34" s="4">
        <f t="shared" si="393"/>
        <v>68.87</v>
      </c>
      <c r="VY34">
        <f t="shared" si="394"/>
        <v>9.27</v>
      </c>
      <c r="VZ34">
        <f t="shared" si="395"/>
        <v>5.63</v>
      </c>
      <c r="WA34">
        <f t="shared" si="396"/>
        <v>15.78</v>
      </c>
      <c r="WB34">
        <f t="shared" si="397"/>
        <v>14.19</v>
      </c>
      <c r="WC34">
        <f t="shared" si="398"/>
        <v>8.02</v>
      </c>
      <c r="WD34">
        <f t="shared" si="399"/>
        <v>2.2599999999999998</v>
      </c>
      <c r="WE34">
        <f t="shared" si="400"/>
        <v>0.41</v>
      </c>
      <c r="WF34">
        <f t="shared" si="401"/>
        <v>-0.02</v>
      </c>
      <c r="WG34">
        <f t="shared" si="402"/>
        <v>0.81</v>
      </c>
      <c r="WH34">
        <f t="shared" si="403"/>
        <v>12.52</v>
      </c>
      <c r="WI34">
        <f t="shared" si="404"/>
        <v>0</v>
      </c>
      <c r="WJ34">
        <f t="shared" si="405"/>
        <v>0</v>
      </c>
      <c r="WK34">
        <f t="shared" si="406"/>
        <v>0</v>
      </c>
      <c r="WL34">
        <f t="shared" si="407"/>
        <v>0</v>
      </c>
      <c r="WM34">
        <f t="shared" si="408"/>
        <v>0</v>
      </c>
      <c r="WN34">
        <f t="shared" si="409"/>
        <v>0</v>
      </c>
      <c r="WO34">
        <f t="shared" si="410"/>
        <v>0</v>
      </c>
      <c r="WP34">
        <f t="shared" si="411"/>
        <v>0</v>
      </c>
      <c r="WQ34">
        <f t="shared" si="412"/>
        <v>0</v>
      </c>
      <c r="WR34">
        <f t="shared" si="413"/>
        <v>0</v>
      </c>
      <c r="WS34">
        <f t="shared" si="414"/>
        <v>0</v>
      </c>
      <c r="WT34">
        <f t="shared" si="415"/>
        <v>0</v>
      </c>
      <c r="WU34">
        <f t="shared" si="416"/>
        <v>0</v>
      </c>
      <c r="WV34">
        <f t="shared" si="417"/>
        <v>0</v>
      </c>
      <c r="WW34">
        <f t="shared" si="418"/>
        <v>0</v>
      </c>
      <c r="WX34">
        <f t="shared" si="419"/>
        <v>0</v>
      </c>
      <c r="WY34">
        <f t="shared" si="420"/>
        <v>0</v>
      </c>
      <c r="WZ34">
        <f t="shared" si="421"/>
        <v>0</v>
      </c>
      <c r="XA34">
        <f t="shared" si="422"/>
        <v>0</v>
      </c>
      <c r="XB34">
        <f t="shared" si="423"/>
        <v>0</v>
      </c>
      <c r="XC34">
        <f t="shared" si="424"/>
        <v>0</v>
      </c>
      <c r="XD34">
        <f t="shared" si="425"/>
        <v>0</v>
      </c>
      <c r="XE34">
        <f t="shared" si="426"/>
        <v>0</v>
      </c>
      <c r="XF34">
        <f t="shared" si="427"/>
        <v>0</v>
      </c>
      <c r="XG34">
        <f t="shared" si="428"/>
        <v>0</v>
      </c>
      <c r="XH34">
        <f t="shared" si="429"/>
        <v>0</v>
      </c>
      <c r="XI34">
        <f t="shared" si="430"/>
        <v>0</v>
      </c>
      <c r="XJ34">
        <f t="shared" si="431"/>
        <v>0</v>
      </c>
      <c r="XK34">
        <f t="shared" si="432"/>
        <v>0</v>
      </c>
      <c r="XL34">
        <f t="shared" si="433"/>
        <v>0</v>
      </c>
      <c r="XM34">
        <f t="shared" si="434"/>
        <v>0</v>
      </c>
      <c r="XN34">
        <f t="shared" si="435"/>
        <v>0</v>
      </c>
      <c r="XO34">
        <f t="shared" si="436"/>
        <v>0</v>
      </c>
      <c r="XP34">
        <f t="shared" si="437"/>
        <v>0</v>
      </c>
      <c r="XQ34">
        <f t="shared" si="438"/>
        <v>0</v>
      </c>
      <c r="XR34">
        <f t="shared" si="439"/>
        <v>0</v>
      </c>
      <c r="XS34">
        <f t="shared" si="440"/>
        <v>0</v>
      </c>
      <c r="XT34">
        <f t="shared" si="441"/>
        <v>0</v>
      </c>
      <c r="XU34">
        <f t="shared" si="442"/>
        <v>0</v>
      </c>
      <c r="XV34">
        <f t="shared" si="443"/>
        <v>0</v>
      </c>
      <c r="XW34">
        <f t="shared" si="444"/>
        <v>0</v>
      </c>
      <c r="XX34">
        <f t="shared" si="445"/>
        <v>0</v>
      </c>
      <c r="XY34">
        <f t="shared" si="446"/>
        <v>0</v>
      </c>
      <c r="XZ34">
        <f t="shared" si="447"/>
        <v>0</v>
      </c>
      <c r="YA34">
        <f t="shared" si="448"/>
        <v>0</v>
      </c>
      <c r="YB34">
        <f t="shared" si="449"/>
        <v>0</v>
      </c>
      <c r="YC34">
        <f t="shared" si="450"/>
        <v>0</v>
      </c>
      <c r="YD34">
        <f t="shared" si="451"/>
        <v>0</v>
      </c>
      <c r="YE34">
        <f t="shared" si="452"/>
        <v>0</v>
      </c>
      <c r="YF34">
        <f t="shared" si="453"/>
        <v>0</v>
      </c>
      <c r="YG34">
        <f t="shared" si="454"/>
        <v>0</v>
      </c>
      <c r="YH34">
        <f t="shared" si="455"/>
        <v>0</v>
      </c>
      <c r="YI34">
        <f t="shared" si="456"/>
        <v>0</v>
      </c>
      <c r="YJ34">
        <f t="shared" si="457"/>
        <v>0</v>
      </c>
      <c r="YK34">
        <f t="shared" si="458"/>
        <v>0</v>
      </c>
      <c r="YL34">
        <f t="shared" si="459"/>
        <v>0</v>
      </c>
      <c r="YM34">
        <f t="shared" si="460"/>
        <v>0</v>
      </c>
      <c r="YN34">
        <f t="shared" si="461"/>
        <v>0</v>
      </c>
      <c r="YO34">
        <f t="shared" si="462"/>
        <v>0</v>
      </c>
      <c r="YP34">
        <f t="shared" si="463"/>
        <v>0</v>
      </c>
      <c r="YQ34">
        <f t="shared" si="464"/>
        <v>0</v>
      </c>
      <c r="YR34">
        <f t="shared" si="465"/>
        <v>0</v>
      </c>
      <c r="YS34">
        <f t="shared" si="466"/>
        <v>0</v>
      </c>
      <c r="YT34">
        <f t="shared" si="467"/>
        <v>0</v>
      </c>
      <c r="YU34">
        <f t="shared" si="468"/>
        <v>0</v>
      </c>
      <c r="YV34">
        <f t="shared" si="469"/>
        <v>0</v>
      </c>
      <c r="YW34">
        <f t="shared" si="470"/>
        <v>0</v>
      </c>
      <c r="YX34">
        <f t="shared" si="471"/>
        <v>0</v>
      </c>
      <c r="YY34">
        <f t="shared" si="472"/>
        <v>0</v>
      </c>
      <c r="YZ34">
        <f t="shared" si="473"/>
        <v>0</v>
      </c>
      <c r="ZA34">
        <f t="shared" si="474"/>
        <v>0</v>
      </c>
      <c r="ZB34">
        <f t="shared" si="475"/>
        <v>0</v>
      </c>
      <c r="ZC34">
        <f t="shared" si="476"/>
        <v>0</v>
      </c>
      <c r="ZD34">
        <f t="shared" si="477"/>
        <v>0</v>
      </c>
      <c r="ZE34">
        <f t="shared" si="478"/>
        <v>0</v>
      </c>
      <c r="ZG34" s="4">
        <f t="shared" si="479"/>
        <v>415</v>
      </c>
      <c r="ZH34" s="4">
        <f t="shared" si="480"/>
        <v>195</v>
      </c>
      <c r="ZI34" s="4">
        <f t="shared" si="481"/>
        <v>185</v>
      </c>
      <c r="ZJ34" s="4">
        <f t="shared" si="482"/>
        <v>0</v>
      </c>
      <c r="ZL34" s="4">
        <f t="shared" si="483"/>
        <v>795</v>
      </c>
      <c r="ZO34">
        <f t="shared" si="484"/>
        <v>78</v>
      </c>
      <c r="ZP34">
        <f t="shared" si="485"/>
        <v>79</v>
      </c>
      <c r="ZQ34">
        <f t="shared" si="486"/>
        <v>67</v>
      </c>
      <c r="ZR34">
        <f t="shared" si="487"/>
        <v>54</v>
      </c>
      <c r="ZS34">
        <f t="shared" si="488"/>
        <v>62</v>
      </c>
      <c r="ZT34">
        <f t="shared" si="489"/>
        <v>88</v>
      </c>
      <c r="ZU34">
        <f t="shared" si="490"/>
        <v>100</v>
      </c>
      <c r="ZV34">
        <f t="shared" si="491"/>
        <v>95</v>
      </c>
      <c r="ZW34">
        <f t="shared" si="492"/>
        <v>103</v>
      </c>
      <c r="ZX34">
        <f t="shared" si="493"/>
        <v>69</v>
      </c>
      <c r="ZY34">
        <f t="shared" si="494"/>
        <v>0</v>
      </c>
      <c r="ZZ34">
        <f t="shared" si="495"/>
        <v>0</v>
      </c>
      <c r="AAA34">
        <f t="shared" si="496"/>
        <v>0</v>
      </c>
      <c r="AAB34">
        <f t="shared" si="497"/>
        <v>0</v>
      </c>
      <c r="AAC34">
        <f t="shared" si="498"/>
        <v>0</v>
      </c>
      <c r="AAD34">
        <f t="shared" si="499"/>
        <v>0</v>
      </c>
      <c r="AAE34">
        <f t="shared" si="500"/>
        <v>0</v>
      </c>
      <c r="AAF34">
        <f t="shared" si="501"/>
        <v>0</v>
      </c>
      <c r="AAG34">
        <f t="shared" si="502"/>
        <v>0</v>
      </c>
      <c r="AAH34">
        <f t="shared" si="503"/>
        <v>0</v>
      </c>
      <c r="AAI34">
        <f t="shared" si="504"/>
        <v>0</v>
      </c>
      <c r="AAJ34">
        <f t="shared" si="505"/>
        <v>0</v>
      </c>
      <c r="AAK34">
        <f t="shared" si="506"/>
        <v>0</v>
      </c>
      <c r="AAL34">
        <f t="shared" si="507"/>
        <v>0</v>
      </c>
      <c r="AAM34">
        <f t="shared" si="508"/>
        <v>0</v>
      </c>
      <c r="AAN34">
        <f t="shared" si="509"/>
        <v>0</v>
      </c>
      <c r="AAO34">
        <f t="shared" si="510"/>
        <v>0</v>
      </c>
      <c r="AAP34">
        <f t="shared" si="511"/>
        <v>0</v>
      </c>
      <c r="AAQ34">
        <f t="shared" si="512"/>
        <v>0</v>
      </c>
      <c r="AAR34">
        <f t="shared" si="513"/>
        <v>0</v>
      </c>
      <c r="AAS34">
        <f t="shared" si="514"/>
        <v>0</v>
      </c>
      <c r="AAT34">
        <f t="shared" si="515"/>
        <v>0</v>
      </c>
      <c r="AAU34">
        <f t="shared" si="516"/>
        <v>0</v>
      </c>
      <c r="AAV34">
        <f t="shared" si="517"/>
        <v>0</v>
      </c>
      <c r="AAW34">
        <f t="shared" si="518"/>
        <v>0</v>
      </c>
      <c r="AAX34">
        <f t="shared" si="519"/>
        <v>0</v>
      </c>
      <c r="AAY34">
        <f t="shared" si="520"/>
        <v>0</v>
      </c>
      <c r="AAZ34">
        <f t="shared" si="521"/>
        <v>0</v>
      </c>
      <c r="ABA34">
        <f t="shared" si="522"/>
        <v>0</v>
      </c>
      <c r="ABB34">
        <f t="shared" si="523"/>
        <v>0</v>
      </c>
      <c r="ABC34">
        <f t="shared" si="524"/>
        <v>0</v>
      </c>
      <c r="ABD34">
        <f t="shared" si="525"/>
        <v>0</v>
      </c>
      <c r="ABE34">
        <f t="shared" si="526"/>
        <v>0</v>
      </c>
      <c r="ABF34">
        <f t="shared" si="527"/>
        <v>0</v>
      </c>
      <c r="ABG34">
        <f t="shared" si="528"/>
        <v>0</v>
      </c>
      <c r="ABH34">
        <f t="shared" si="529"/>
        <v>0</v>
      </c>
      <c r="ABI34">
        <f t="shared" si="530"/>
        <v>0</v>
      </c>
      <c r="ABJ34">
        <f t="shared" si="531"/>
        <v>0</v>
      </c>
      <c r="ABK34">
        <f t="shared" si="532"/>
        <v>0</v>
      </c>
      <c r="ABL34">
        <f t="shared" si="533"/>
        <v>0</v>
      </c>
      <c r="ABM34">
        <f t="shared" si="534"/>
        <v>0</v>
      </c>
      <c r="ABN34">
        <f t="shared" si="535"/>
        <v>0</v>
      </c>
      <c r="ABO34">
        <f t="shared" si="536"/>
        <v>0</v>
      </c>
      <c r="ABP34">
        <f t="shared" si="537"/>
        <v>0</v>
      </c>
      <c r="ABQ34">
        <f t="shared" si="538"/>
        <v>0</v>
      </c>
      <c r="ABR34">
        <f t="shared" si="539"/>
        <v>0</v>
      </c>
      <c r="ABS34">
        <f t="shared" si="540"/>
        <v>0</v>
      </c>
      <c r="ABT34">
        <f t="shared" si="541"/>
        <v>0</v>
      </c>
      <c r="ABU34">
        <f t="shared" si="542"/>
        <v>0</v>
      </c>
      <c r="ABV34">
        <f t="shared" si="543"/>
        <v>0</v>
      </c>
      <c r="ABW34">
        <f t="shared" si="544"/>
        <v>0</v>
      </c>
      <c r="ABX34">
        <f t="shared" si="545"/>
        <v>0</v>
      </c>
      <c r="ABY34">
        <f t="shared" si="546"/>
        <v>0</v>
      </c>
      <c r="ABZ34">
        <f t="shared" si="547"/>
        <v>0</v>
      </c>
      <c r="ACA34">
        <f t="shared" si="548"/>
        <v>0</v>
      </c>
      <c r="ACB34">
        <f t="shared" si="549"/>
        <v>0</v>
      </c>
      <c r="ACC34">
        <f t="shared" si="550"/>
        <v>0</v>
      </c>
      <c r="ACD34">
        <f t="shared" si="551"/>
        <v>0</v>
      </c>
      <c r="ACE34">
        <f t="shared" si="552"/>
        <v>0</v>
      </c>
      <c r="ACF34">
        <f t="shared" si="553"/>
        <v>0</v>
      </c>
      <c r="ACG34">
        <f t="shared" si="554"/>
        <v>0</v>
      </c>
      <c r="ACH34">
        <f t="shared" si="555"/>
        <v>0</v>
      </c>
      <c r="ACI34">
        <f t="shared" si="556"/>
        <v>0</v>
      </c>
      <c r="ACJ34">
        <f t="shared" si="557"/>
        <v>0</v>
      </c>
      <c r="ACK34">
        <f t="shared" si="558"/>
        <v>0</v>
      </c>
      <c r="ACL34">
        <f t="shared" si="559"/>
        <v>0</v>
      </c>
      <c r="ACM34">
        <f t="shared" si="560"/>
        <v>0</v>
      </c>
      <c r="ACN34">
        <f t="shared" si="561"/>
        <v>0</v>
      </c>
      <c r="ACO34">
        <f t="shared" si="562"/>
        <v>0</v>
      </c>
      <c r="ACP34">
        <f t="shared" si="563"/>
        <v>0</v>
      </c>
      <c r="ACQ34">
        <f t="shared" si="564"/>
        <v>0</v>
      </c>
      <c r="ACR34">
        <f t="shared" si="565"/>
        <v>0</v>
      </c>
      <c r="ACS34">
        <f t="shared" si="566"/>
        <v>0</v>
      </c>
      <c r="ACT34">
        <f t="shared" si="567"/>
        <v>0</v>
      </c>
      <c r="ACU34">
        <f t="shared" si="568"/>
        <v>0</v>
      </c>
      <c r="ACW34" s="4">
        <f t="shared" si="569"/>
        <v>299</v>
      </c>
      <c r="ACX34" s="4">
        <f t="shared" si="570"/>
        <v>169</v>
      </c>
      <c r="ACY34" s="4">
        <f t="shared" si="571"/>
        <v>193.9</v>
      </c>
      <c r="ACZ34" s="4">
        <f t="shared" si="572"/>
        <v>0</v>
      </c>
      <c r="ADA34" s="88">
        <f t="shared" si="573"/>
        <v>9.1923881554251174</v>
      </c>
      <c r="ADB34" s="4">
        <f t="shared" si="574"/>
        <v>661.9</v>
      </c>
      <c r="ADC34" s="5">
        <f t="shared" si="575"/>
        <v>7.7330459716724818</v>
      </c>
      <c r="ADD34" s="5">
        <f t="shared" si="576"/>
        <v>8.0394858873769621</v>
      </c>
      <c r="ADE34">
        <f t="shared" si="577"/>
        <v>20.100000000000001</v>
      </c>
      <c r="ADF34">
        <f t="shared" si="578"/>
        <v>105.8</v>
      </c>
      <c r="ADG34">
        <f t="shared" si="579"/>
        <v>37.6</v>
      </c>
      <c r="ADH34">
        <f t="shared" si="580"/>
        <v>122.5</v>
      </c>
      <c r="ADI34">
        <f t="shared" si="581"/>
        <v>23.4</v>
      </c>
      <c r="ADJ34">
        <f t="shared" si="582"/>
        <v>103.2</v>
      </c>
      <c r="ADK34">
        <f t="shared" si="583"/>
        <v>67.7</v>
      </c>
      <c r="ADL34">
        <f t="shared" si="584"/>
        <v>101.3</v>
      </c>
      <c r="ADM34">
        <f t="shared" si="585"/>
        <v>32.299999999999997</v>
      </c>
      <c r="ADN34">
        <f t="shared" si="586"/>
        <v>48</v>
      </c>
      <c r="ADO34">
        <f t="shared" si="587"/>
        <v>0</v>
      </c>
      <c r="ADP34">
        <f t="shared" si="588"/>
        <v>0</v>
      </c>
      <c r="ADQ34">
        <f t="shared" si="589"/>
        <v>0</v>
      </c>
      <c r="ADR34">
        <f t="shared" si="590"/>
        <v>0</v>
      </c>
      <c r="ADS34">
        <f t="shared" si="591"/>
        <v>0</v>
      </c>
      <c r="ADT34">
        <f t="shared" si="592"/>
        <v>0</v>
      </c>
      <c r="ADU34">
        <f t="shared" si="593"/>
        <v>0</v>
      </c>
      <c r="ADV34">
        <f t="shared" si="594"/>
        <v>0</v>
      </c>
      <c r="ADW34">
        <f t="shared" si="595"/>
        <v>0</v>
      </c>
      <c r="ADX34">
        <f t="shared" si="596"/>
        <v>0</v>
      </c>
      <c r="ADY34">
        <f t="shared" si="597"/>
        <v>0</v>
      </c>
      <c r="ADZ34">
        <f t="shared" si="598"/>
        <v>0</v>
      </c>
      <c r="AEA34">
        <f t="shared" si="599"/>
        <v>0</v>
      </c>
      <c r="AEB34">
        <f t="shared" si="600"/>
        <v>0</v>
      </c>
      <c r="AEC34">
        <f t="shared" si="601"/>
        <v>0</v>
      </c>
      <c r="AED34">
        <f t="shared" si="602"/>
        <v>0</v>
      </c>
      <c r="AEE34">
        <f t="shared" si="603"/>
        <v>0</v>
      </c>
      <c r="AEF34">
        <f t="shared" si="604"/>
        <v>0</v>
      </c>
      <c r="AEG34">
        <f t="shared" si="605"/>
        <v>0</v>
      </c>
      <c r="AEH34">
        <f t="shared" si="606"/>
        <v>0</v>
      </c>
      <c r="AEI34">
        <f t="shared" si="607"/>
        <v>0</v>
      </c>
      <c r="AEJ34">
        <f t="shared" si="608"/>
        <v>0</v>
      </c>
      <c r="AEK34">
        <f t="shared" si="609"/>
        <v>0</v>
      </c>
      <c r="AEL34">
        <f t="shared" si="610"/>
        <v>0</v>
      </c>
      <c r="AEM34">
        <f t="shared" si="611"/>
        <v>0</v>
      </c>
      <c r="AEN34">
        <f t="shared" si="612"/>
        <v>0</v>
      </c>
      <c r="AEO34">
        <f t="shared" si="613"/>
        <v>0</v>
      </c>
      <c r="AEP34">
        <f t="shared" si="614"/>
        <v>0</v>
      </c>
      <c r="AEQ34">
        <f t="shared" si="615"/>
        <v>0</v>
      </c>
      <c r="AER34">
        <f t="shared" si="616"/>
        <v>0</v>
      </c>
      <c r="AES34">
        <f t="shared" si="617"/>
        <v>0</v>
      </c>
      <c r="AET34">
        <f t="shared" si="618"/>
        <v>0</v>
      </c>
      <c r="AEU34">
        <f t="shared" si="619"/>
        <v>0</v>
      </c>
      <c r="AEV34">
        <f t="shared" si="620"/>
        <v>0</v>
      </c>
      <c r="AEW34">
        <f t="shared" si="621"/>
        <v>0</v>
      </c>
      <c r="AEX34">
        <f t="shared" si="622"/>
        <v>0</v>
      </c>
      <c r="AEY34">
        <f t="shared" si="623"/>
        <v>0</v>
      </c>
      <c r="AEZ34">
        <f t="shared" si="624"/>
        <v>0</v>
      </c>
      <c r="AFA34">
        <f t="shared" si="625"/>
        <v>0</v>
      </c>
      <c r="AFB34">
        <f t="shared" si="626"/>
        <v>0</v>
      </c>
      <c r="AFC34">
        <f t="shared" si="627"/>
        <v>0</v>
      </c>
      <c r="AFD34">
        <f t="shared" si="628"/>
        <v>0</v>
      </c>
      <c r="AFE34">
        <f t="shared" si="629"/>
        <v>0</v>
      </c>
      <c r="AFF34">
        <f t="shared" si="630"/>
        <v>0</v>
      </c>
      <c r="AFG34">
        <f t="shared" si="631"/>
        <v>0</v>
      </c>
      <c r="AFH34">
        <f t="shared" si="632"/>
        <v>0</v>
      </c>
      <c r="AFI34">
        <f t="shared" si="633"/>
        <v>0</v>
      </c>
      <c r="AFJ34">
        <f t="shared" si="634"/>
        <v>0</v>
      </c>
      <c r="AFK34">
        <f t="shared" si="635"/>
        <v>0</v>
      </c>
      <c r="AFL34">
        <f t="shared" si="636"/>
        <v>0</v>
      </c>
      <c r="AFM34">
        <f t="shared" si="637"/>
        <v>0</v>
      </c>
      <c r="AFN34">
        <f t="shared" si="638"/>
        <v>0</v>
      </c>
      <c r="AFO34">
        <f t="shared" si="639"/>
        <v>0</v>
      </c>
      <c r="AFP34">
        <f t="shared" si="640"/>
        <v>0</v>
      </c>
      <c r="AFQ34">
        <f t="shared" si="641"/>
        <v>0</v>
      </c>
      <c r="AFR34">
        <f t="shared" si="642"/>
        <v>0</v>
      </c>
      <c r="AFS34">
        <f t="shared" si="643"/>
        <v>0</v>
      </c>
      <c r="AFT34">
        <f t="shared" si="644"/>
        <v>0</v>
      </c>
      <c r="AFU34">
        <f t="shared" si="645"/>
        <v>0</v>
      </c>
      <c r="AFV34">
        <f t="shared" si="646"/>
        <v>0</v>
      </c>
      <c r="AFW34">
        <f t="shared" si="647"/>
        <v>0</v>
      </c>
      <c r="AFX34">
        <f t="shared" si="648"/>
        <v>0</v>
      </c>
      <c r="AFY34">
        <f t="shared" si="649"/>
        <v>0</v>
      </c>
      <c r="AFZ34">
        <f t="shared" si="650"/>
        <v>0</v>
      </c>
      <c r="AGA34">
        <f t="shared" si="651"/>
        <v>0</v>
      </c>
      <c r="AGB34">
        <f t="shared" si="652"/>
        <v>0</v>
      </c>
      <c r="AGC34">
        <f t="shared" si="653"/>
        <v>0</v>
      </c>
      <c r="AGD34">
        <f t="shared" si="654"/>
        <v>0</v>
      </c>
      <c r="AGE34">
        <f t="shared" si="655"/>
        <v>0</v>
      </c>
      <c r="AGF34">
        <f t="shared" si="656"/>
        <v>0</v>
      </c>
      <c r="AGG34">
        <f t="shared" si="657"/>
        <v>0</v>
      </c>
      <c r="AGH34">
        <f t="shared" si="658"/>
        <v>0</v>
      </c>
      <c r="AGI34">
        <f t="shared" si="659"/>
        <v>0</v>
      </c>
      <c r="AGJ34">
        <f t="shared" si="660"/>
        <v>0</v>
      </c>
      <c r="AGK34">
        <f t="shared" si="661"/>
        <v>0</v>
      </c>
      <c r="AGM34" s="88">
        <f t="shared" si="662"/>
        <v>86</v>
      </c>
      <c r="AGN34" s="88">
        <v>86</v>
      </c>
      <c r="AGO34">
        <v>9</v>
      </c>
      <c r="AGP34">
        <f t="shared" si="663"/>
        <v>9</v>
      </c>
      <c r="AGQ34">
        <f t="shared" si="664"/>
        <v>9</v>
      </c>
      <c r="AGR34">
        <f t="shared" si="665"/>
        <v>9</v>
      </c>
      <c r="AGS34">
        <f t="shared" si="666"/>
        <v>9</v>
      </c>
      <c r="AGT34">
        <f t="shared" si="667"/>
        <v>1</v>
      </c>
      <c r="AGU34">
        <f t="shared" si="668"/>
        <v>9</v>
      </c>
      <c r="AGV34">
        <f t="shared" si="669"/>
        <v>4</v>
      </c>
      <c r="AGW34">
        <f t="shared" si="670"/>
        <v>4</v>
      </c>
      <c r="AGX34">
        <f t="shared" si="671"/>
        <v>9</v>
      </c>
      <c r="AGY34">
        <f t="shared" si="672"/>
        <v>1</v>
      </c>
      <c r="AGZ34">
        <f t="shared" si="673"/>
        <v>0</v>
      </c>
      <c r="AHA34">
        <f t="shared" si="674"/>
        <v>0</v>
      </c>
      <c r="AHB34">
        <f t="shared" si="675"/>
        <v>0</v>
      </c>
      <c r="AHC34">
        <f t="shared" si="676"/>
        <v>0</v>
      </c>
      <c r="AHD34">
        <f t="shared" si="677"/>
        <v>0</v>
      </c>
      <c r="AHE34">
        <f t="shared" si="678"/>
        <v>0</v>
      </c>
      <c r="AHF34">
        <f t="shared" si="679"/>
        <v>0</v>
      </c>
      <c r="AHG34">
        <f t="shared" si="680"/>
        <v>0</v>
      </c>
      <c r="AHH34">
        <f t="shared" si="681"/>
        <v>0</v>
      </c>
      <c r="AHI34">
        <f t="shared" si="682"/>
        <v>0</v>
      </c>
      <c r="AHJ34">
        <f t="shared" si="683"/>
        <v>0</v>
      </c>
      <c r="AHK34">
        <f t="shared" si="684"/>
        <v>0</v>
      </c>
      <c r="AHL34">
        <f t="shared" si="685"/>
        <v>0</v>
      </c>
      <c r="AHM34">
        <f t="shared" si="686"/>
        <v>0</v>
      </c>
      <c r="AHN34">
        <f t="shared" si="687"/>
        <v>0</v>
      </c>
      <c r="AHO34">
        <f t="shared" si="688"/>
        <v>0</v>
      </c>
      <c r="AHP34">
        <f t="shared" si="689"/>
        <v>0</v>
      </c>
      <c r="AHQ34">
        <f t="shared" si="690"/>
        <v>0</v>
      </c>
      <c r="AHR34">
        <f t="shared" si="691"/>
        <v>0</v>
      </c>
      <c r="AHS34">
        <f t="shared" si="692"/>
        <v>0</v>
      </c>
      <c r="AHT34">
        <f t="shared" si="693"/>
        <v>0</v>
      </c>
      <c r="AHU34">
        <f t="shared" si="694"/>
        <v>0</v>
      </c>
      <c r="AHV34">
        <f t="shared" si="695"/>
        <v>0</v>
      </c>
      <c r="AHW34">
        <f t="shared" si="696"/>
        <v>0</v>
      </c>
      <c r="AHX34">
        <f t="shared" si="697"/>
        <v>0</v>
      </c>
      <c r="AHY34">
        <f t="shared" si="698"/>
        <v>0</v>
      </c>
      <c r="AHZ34">
        <f t="shared" si="699"/>
        <v>0</v>
      </c>
      <c r="AIA34">
        <f t="shared" si="700"/>
        <v>0</v>
      </c>
      <c r="AIB34">
        <f t="shared" si="701"/>
        <v>0</v>
      </c>
      <c r="AIC34">
        <f t="shared" si="702"/>
        <v>0</v>
      </c>
      <c r="AID34">
        <f t="shared" si="703"/>
        <v>0</v>
      </c>
      <c r="AIE34">
        <f t="shared" si="704"/>
        <v>0</v>
      </c>
      <c r="AIF34">
        <f t="shared" si="705"/>
        <v>0</v>
      </c>
      <c r="AIG34">
        <f t="shared" si="706"/>
        <v>0</v>
      </c>
      <c r="AIH34">
        <f t="shared" si="707"/>
        <v>0</v>
      </c>
      <c r="AII34">
        <f t="shared" si="708"/>
        <v>0</v>
      </c>
      <c r="AIJ34">
        <f t="shared" si="709"/>
        <v>0</v>
      </c>
      <c r="AIK34">
        <f t="shared" si="710"/>
        <v>0</v>
      </c>
      <c r="AIL34">
        <f t="shared" si="711"/>
        <v>0</v>
      </c>
      <c r="AIM34">
        <f t="shared" si="712"/>
        <v>0</v>
      </c>
      <c r="AIN34">
        <f t="shared" si="713"/>
        <v>0</v>
      </c>
      <c r="AIO34">
        <f t="shared" si="714"/>
        <v>0</v>
      </c>
      <c r="AIP34">
        <f t="shared" si="715"/>
        <v>0</v>
      </c>
      <c r="AIQ34">
        <f t="shared" si="716"/>
        <v>0</v>
      </c>
      <c r="AIR34">
        <f t="shared" si="717"/>
        <v>0</v>
      </c>
      <c r="AIS34">
        <f t="shared" si="718"/>
        <v>0</v>
      </c>
      <c r="AIT34">
        <f t="shared" si="719"/>
        <v>0</v>
      </c>
      <c r="AIU34">
        <f t="shared" si="720"/>
        <v>0</v>
      </c>
      <c r="AIV34">
        <f t="shared" si="721"/>
        <v>0</v>
      </c>
      <c r="AIW34">
        <f t="shared" si="722"/>
        <v>0</v>
      </c>
      <c r="AIX34">
        <f t="shared" si="723"/>
        <v>0</v>
      </c>
      <c r="AIY34">
        <f t="shared" si="724"/>
        <v>0</v>
      </c>
      <c r="AIZ34">
        <f t="shared" si="725"/>
        <v>0</v>
      </c>
      <c r="AJA34">
        <f t="shared" si="726"/>
        <v>0</v>
      </c>
      <c r="AJB34">
        <f t="shared" si="727"/>
        <v>0</v>
      </c>
      <c r="AJC34">
        <f t="shared" si="728"/>
        <v>0</v>
      </c>
      <c r="AJD34">
        <f t="shared" si="729"/>
        <v>0</v>
      </c>
      <c r="AJE34">
        <f t="shared" si="730"/>
        <v>0</v>
      </c>
      <c r="AJF34">
        <f t="shared" si="731"/>
        <v>0</v>
      </c>
      <c r="AJG34">
        <f t="shared" si="732"/>
        <v>0</v>
      </c>
      <c r="AJH34">
        <f t="shared" si="733"/>
        <v>0</v>
      </c>
      <c r="AJI34">
        <f t="shared" si="734"/>
        <v>0</v>
      </c>
      <c r="AJJ34">
        <f t="shared" si="735"/>
        <v>0</v>
      </c>
      <c r="AJK34">
        <f t="shared" si="736"/>
        <v>0</v>
      </c>
      <c r="AJL34">
        <f t="shared" si="737"/>
        <v>0</v>
      </c>
      <c r="AJM34">
        <f t="shared" si="738"/>
        <v>0</v>
      </c>
      <c r="AJN34">
        <f t="shared" si="739"/>
        <v>0</v>
      </c>
      <c r="AJO34">
        <f t="shared" si="740"/>
        <v>0</v>
      </c>
      <c r="AJP34">
        <f t="shared" si="741"/>
        <v>0</v>
      </c>
      <c r="AJQ34">
        <f t="shared" si="742"/>
        <v>0</v>
      </c>
      <c r="AJR34">
        <f t="shared" si="743"/>
        <v>0</v>
      </c>
      <c r="AJS34">
        <f t="shared" si="744"/>
        <v>0</v>
      </c>
      <c r="AJT34">
        <f t="shared" si="745"/>
        <v>0</v>
      </c>
      <c r="AJU34">
        <f t="shared" si="746"/>
        <v>0</v>
      </c>
      <c r="AJV34">
        <f t="shared" si="747"/>
        <v>0</v>
      </c>
      <c r="AJX34">
        <v>60</v>
      </c>
      <c r="AJY34">
        <v>1</v>
      </c>
      <c r="AJZ34">
        <v>1</v>
      </c>
      <c r="AKA34">
        <f t="shared" si="748"/>
        <v>1</v>
      </c>
      <c r="AKB34">
        <f t="shared" si="749"/>
        <v>2</v>
      </c>
      <c r="AKC34">
        <f t="shared" si="750"/>
        <v>2</v>
      </c>
      <c r="AKD34">
        <f t="shared" si="751"/>
        <v>8</v>
      </c>
      <c r="AKE34">
        <f t="shared" si="752"/>
        <v>1</v>
      </c>
      <c r="AKF34">
        <f t="shared" si="753"/>
        <v>8</v>
      </c>
      <c r="AKG34">
        <f t="shared" si="754"/>
        <v>2</v>
      </c>
      <c r="AKH34">
        <f t="shared" si="755"/>
        <v>0</v>
      </c>
      <c r="AKI34">
        <f t="shared" si="756"/>
        <v>0</v>
      </c>
      <c r="AKJ34">
        <f t="shared" si="757"/>
        <v>0</v>
      </c>
      <c r="AKK34">
        <f t="shared" si="758"/>
        <v>0</v>
      </c>
      <c r="AKL34">
        <f t="shared" si="759"/>
        <v>0</v>
      </c>
      <c r="AKM34">
        <f t="shared" si="760"/>
        <v>0</v>
      </c>
      <c r="AKN34">
        <f t="shared" si="761"/>
        <v>0</v>
      </c>
      <c r="AKO34">
        <f t="shared" si="762"/>
        <v>0</v>
      </c>
      <c r="AKP34">
        <f t="shared" si="763"/>
        <v>0</v>
      </c>
      <c r="AKQ34">
        <f t="shared" si="764"/>
        <v>0</v>
      </c>
      <c r="AKR34">
        <f t="shared" si="765"/>
        <v>0</v>
      </c>
      <c r="AKS34">
        <f t="shared" si="766"/>
        <v>0</v>
      </c>
      <c r="AKT34">
        <f t="shared" si="767"/>
        <v>0</v>
      </c>
      <c r="AKU34">
        <f t="shared" si="768"/>
        <v>0</v>
      </c>
      <c r="AKV34">
        <f t="shared" si="769"/>
        <v>0</v>
      </c>
      <c r="AKW34">
        <f t="shared" si="770"/>
        <v>0</v>
      </c>
      <c r="AKX34">
        <f t="shared" si="771"/>
        <v>0</v>
      </c>
      <c r="AKY34">
        <f t="shared" si="772"/>
        <v>0</v>
      </c>
      <c r="AKZ34">
        <f t="shared" si="773"/>
        <v>0</v>
      </c>
      <c r="ALA34">
        <f t="shared" si="774"/>
        <v>0</v>
      </c>
      <c r="ALB34">
        <f t="shared" si="775"/>
        <v>0</v>
      </c>
      <c r="ALC34">
        <f t="shared" si="776"/>
        <v>0</v>
      </c>
      <c r="ALD34">
        <f t="shared" si="777"/>
        <v>0</v>
      </c>
      <c r="ALE34">
        <f t="shared" si="778"/>
        <v>0</v>
      </c>
      <c r="ALF34">
        <f t="shared" si="779"/>
        <v>0</v>
      </c>
      <c r="ALG34">
        <f t="shared" si="780"/>
        <v>0</v>
      </c>
      <c r="ALH34">
        <f t="shared" si="781"/>
        <v>0</v>
      </c>
      <c r="ALI34">
        <f t="shared" si="782"/>
        <v>0</v>
      </c>
      <c r="ALJ34">
        <f t="shared" si="783"/>
        <v>0</v>
      </c>
      <c r="ALK34">
        <f t="shared" si="784"/>
        <v>0</v>
      </c>
      <c r="ALL34">
        <f t="shared" si="785"/>
        <v>0</v>
      </c>
      <c r="ALM34">
        <f t="shared" si="786"/>
        <v>0</v>
      </c>
      <c r="ALN34">
        <f t="shared" si="787"/>
        <v>0</v>
      </c>
      <c r="ALO34">
        <f t="shared" si="788"/>
        <v>0</v>
      </c>
      <c r="ALP34">
        <f t="shared" si="789"/>
        <v>0</v>
      </c>
      <c r="ALQ34">
        <f t="shared" si="790"/>
        <v>0</v>
      </c>
      <c r="ALR34">
        <f t="shared" si="791"/>
        <v>0</v>
      </c>
      <c r="ALS34">
        <f t="shared" si="792"/>
        <v>0</v>
      </c>
      <c r="ALT34">
        <f t="shared" si="793"/>
        <v>0</v>
      </c>
      <c r="ALU34">
        <f t="shared" si="794"/>
        <v>0</v>
      </c>
      <c r="ALV34">
        <f t="shared" si="795"/>
        <v>0</v>
      </c>
      <c r="ALW34">
        <f t="shared" si="796"/>
        <v>0</v>
      </c>
      <c r="ALX34">
        <f t="shared" si="797"/>
        <v>0</v>
      </c>
      <c r="ALY34">
        <f t="shared" si="798"/>
        <v>0</v>
      </c>
      <c r="ALZ34">
        <f t="shared" si="799"/>
        <v>0</v>
      </c>
      <c r="AMA34">
        <f t="shared" si="800"/>
        <v>0</v>
      </c>
      <c r="AMB34">
        <f t="shared" si="801"/>
        <v>0</v>
      </c>
      <c r="AMC34">
        <f t="shared" si="802"/>
        <v>0</v>
      </c>
      <c r="AMD34">
        <f t="shared" si="803"/>
        <v>0</v>
      </c>
      <c r="AME34">
        <f t="shared" si="804"/>
        <v>0</v>
      </c>
      <c r="AMF34">
        <f t="shared" si="805"/>
        <v>0</v>
      </c>
      <c r="AMG34">
        <f t="shared" si="806"/>
        <v>0</v>
      </c>
      <c r="AMH34">
        <f t="shared" si="807"/>
        <v>0</v>
      </c>
      <c r="AMI34">
        <f t="shared" si="808"/>
        <v>0</v>
      </c>
      <c r="AMJ34">
        <f t="shared" si="809"/>
        <v>0</v>
      </c>
      <c r="AMK34">
        <f t="shared" si="810"/>
        <v>0</v>
      </c>
      <c r="AML34">
        <f t="shared" si="811"/>
        <v>0</v>
      </c>
      <c r="AMM34">
        <f t="shared" si="812"/>
        <v>0</v>
      </c>
      <c r="AMN34">
        <f t="shared" si="813"/>
        <v>0</v>
      </c>
      <c r="AMO34">
        <f t="shared" si="814"/>
        <v>0</v>
      </c>
      <c r="AMP34">
        <f t="shared" si="815"/>
        <v>0</v>
      </c>
      <c r="AMQ34">
        <f t="shared" si="816"/>
        <v>0</v>
      </c>
      <c r="AMR34">
        <f t="shared" si="817"/>
        <v>0</v>
      </c>
      <c r="AMS34">
        <f t="shared" si="818"/>
        <v>0</v>
      </c>
      <c r="AMT34">
        <f t="shared" si="819"/>
        <v>0</v>
      </c>
      <c r="AMU34">
        <f t="shared" si="820"/>
        <v>0</v>
      </c>
      <c r="AMV34">
        <f t="shared" si="821"/>
        <v>0</v>
      </c>
      <c r="AMW34">
        <f t="shared" si="822"/>
        <v>0</v>
      </c>
      <c r="AMX34">
        <f t="shared" si="823"/>
        <v>0</v>
      </c>
      <c r="AMY34">
        <f t="shared" si="824"/>
        <v>0</v>
      </c>
      <c r="AMZ34">
        <f t="shared" si="825"/>
        <v>0</v>
      </c>
      <c r="ANA34">
        <f t="shared" si="826"/>
        <v>0</v>
      </c>
      <c r="ANB34">
        <f t="shared" si="827"/>
        <v>0</v>
      </c>
      <c r="ANC34">
        <f t="shared" si="828"/>
        <v>0</v>
      </c>
      <c r="AND34">
        <f t="shared" si="829"/>
        <v>0</v>
      </c>
      <c r="ANR34" s="4">
        <v>2191</v>
      </c>
      <c r="ANS34" s="4">
        <f t="shared" si="830"/>
        <v>2191</v>
      </c>
      <c r="ANU34" s="4">
        <v>2237</v>
      </c>
      <c r="ANV34" t="str">
        <f t="shared" si="831"/>
        <v>2214</v>
      </c>
      <c r="ANW34" t="str">
        <f t="shared" si="832"/>
        <v>2223</v>
      </c>
      <c r="ANX34" t="str">
        <f t="shared" si="833"/>
        <v>2201</v>
      </c>
      <c r="ANY34" t="str">
        <f t="shared" si="834"/>
        <v>2203</v>
      </c>
      <c r="ANZ34" t="str">
        <f t="shared" si="835"/>
        <v>2166</v>
      </c>
      <c r="AOA34" t="str">
        <f t="shared" si="836"/>
        <v>2175</v>
      </c>
      <c r="AOB34" t="str">
        <f t="shared" si="837"/>
        <v>2189</v>
      </c>
      <c r="AOC34" t="str">
        <f t="shared" si="838"/>
        <v>2203</v>
      </c>
      <c r="AOD34" t="str">
        <f t="shared" si="839"/>
        <v>2189</v>
      </c>
      <c r="AOE34" t="str">
        <f t="shared" si="840"/>
        <v>2191</v>
      </c>
      <c r="AOF34" t="str">
        <f t="shared" si="841"/>
        <v>2191</v>
      </c>
      <c r="AOG34" t="str">
        <f t="shared" si="842"/>
        <v>2191</v>
      </c>
      <c r="AOH34" t="str">
        <f t="shared" si="843"/>
        <v>2191</v>
      </c>
      <c r="AOI34" t="str">
        <f t="shared" si="844"/>
        <v>2191</v>
      </c>
      <c r="AOJ34" t="str">
        <f t="shared" si="845"/>
        <v>2191</v>
      </c>
      <c r="AOK34" t="str">
        <f t="shared" si="846"/>
        <v>2191</v>
      </c>
      <c r="AOL34" t="str">
        <f t="shared" si="847"/>
        <v>2191</v>
      </c>
      <c r="AOM34" t="str">
        <f t="shared" si="848"/>
        <v>2191</v>
      </c>
      <c r="AON34" t="str">
        <f t="shared" si="849"/>
        <v>2191</v>
      </c>
      <c r="AOO34" t="str">
        <f t="shared" si="850"/>
        <v>2191</v>
      </c>
      <c r="AOP34" t="str">
        <f t="shared" si="851"/>
        <v>2191</v>
      </c>
      <c r="AOQ34" t="str">
        <f t="shared" si="852"/>
        <v>2191</v>
      </c>
      <c r="AOR34" t="str">
        <f t="shared" si="853"/>
        <v>2191</v>
      </c>
      <c r="AOS34" t="str">
        <f t="shared" si="854"/>
        <v>2191</v>
      </c>
      <c r="AOT34" t="str">
        <f t="shared" si="855"/>
        <v>2191</v>
      </c>
      <c r="AOU34" t="str">
        <f t="shared" si="856"/>
        <v>2191</v>
      </c>
      <c r="AOV34" t="str">
        <f t="shared" si="857"/>
        <v>2191</v>
      </c>
      <c r="AOW34" t="str">
        <f t="shared" si="858"/>
        <v>2191</v>
      </c>
      <c r="AOX34" t="str">
        <f t="shared" si="859"/>
        <v>2191</v>
      </c>
      <c r="AOY34" t="str">
        <f t="shared" si="860"/>
        <v>2191</v>
      </c>
      <c r="AOZ34" t="str">
        <f t="shared" si="861"/>
        <v>2191</v>
      </c>
      <c r="APA34" t="str">
        <f t="shared" si="862"/>
        <v>2191</v>
      </c>
      <c r="APB34" t="str">
        <f t="shared" si="863"/>
        <v>2191</v>
      </c>
      <c r="APC34" t="str">
        <f t="shared" si="864"/>
        <v>2191</v>
      </c>
      <c r="APD34" t="str">
        <f t="shared" si="865"/>
        <v>2191</v>
      </c>
      <c r="APE34" t="str">
        <f t="shared" si="866"/>
        <v>2191</v>
      </c>
      <c r="APF34" t="str">
        <f t="shared" si="867"/>
        <v>2191</v>
      </c>
      <c r="APG34" t="str">
        <f t="shared" si="868"/>
        <v>2191</v>
      </c>
      <c r="APH34" t="str">
        <f t="shared" si="869"/>
        <v>2191</v>
      </c>
      <c r="API34" t="str">
        <f t="shared" si="870"/>
        <v>2191</v>
      </c>
      <c r="APJ34" t="str">
        <f t="shared" si="871"/>
        <v>2191</v>
      </c>
      <c r="APK34" t="str">
        <f t="shared" si="872"/>
        <v>2191</v>
      </c>
      <c r="APL34" t="str">
        <f t="shared" si="873"/>
        <v>2191</v>
      </c>
      <c r="APM34" t="str">
        <f t="shared" si="874"/>
        <v>2191</v>
      </c>
      <c r="APN34" t="str">
        <f t="shared" si="875"/>
        <v>2191</v>
      </c>
      <c r="APO34" t="str">
        <f t="shared" si="876"/>
        <v>2191</v>
      </c>
      <c r="APP34" t="str">
        <f t="shared" si="877"/>
        <v>2191</v>
      </c>
      <c r="APQ34" t="str">
        <f t="shared" si="878"/>
        <v>2191</v>
      </c>
      <c r="APR34" t="str">
        <f t="shared" si="879"/>
        <v>2191</v>
      </c>
      <c r="APS34" t="str">
        <f t="shared" si="880"/>
        <v>2191</v>
      </c>
      <c r="APT34" t="str">
        <f t="shared" si="881"/>
        <v>2191</v>
      </c>
      <c r="APU34" t="str">
        <f t="shared" si="882"/>
        <v>2191</v>
      </c>
      <c r="APV34" t="str">
        <f t="shared" si="883"/>
        <v>2191</v>
      </c>
      <c r="APW34" t="str">
        <f t="shared" si="884"/>
        <v>2191</v>
      </c>
      <c r="APX34" t="str">
        <f t="shared" si="885"/>
        <v>2191</v>
      </c>
      <c r="APY34" t="str">
        <f t="shared" si="886"/>
        <v>2191</v>
      </c>
      <c r="APZ34" t="str">
        <f t="shared" si="887"/>
        <v>2191</v>
      </c>
      <c r="AQA34" t="str">
        <f t="shared" si="888"/>
        <v>2191</v>
      </c>
      <c r="AQB34" t="str">
        <f t="shared" si="889"/>
        <v>2191</v>
      </c>
      <c r="AQC34" t="str">
        <f t="shared" si="890"/>
        <v>2191</v>
      </c>
      <c r="AQD34" t="str">
        <f t="shared" si="891"/>
        <v>2191</v>
      </c>
      <c r="AQE34" t="str">
        <f t="shared" si="892"/>
        <v>2191</v>
      </c>
      <c r="AQF34" t="str">
        <f t="shared" si="893"/>
        <v>2191</v>
      </c>
      <c r="AQG34" t="str">
        <f t="shared" si="894"/>
        <v>2191</v>
      </c>
      <c r="AQH34" t="str">
        <f t="shared" si="895"/>
        <v>2191</v>
      </c>
      <c r="AQI34" t="str">
        <f t="shared" si="896"/>
        <v>2191</v>
      </c>
      <c r="AQJ34" t="str">
        <f t="shared" si="897"/>
        <v>2191</v>
      </c>
      <c r="AQK34" t="str">
        <f t="shared" si="898"/>
        <v>2191</v>
      </c>
      <c r="AQL34" t="str">
        <f t="shared" si="899"/>
        <v>2191</v>
      </c>
      <c r="AQM34" t="str">
        <f t="shared" si="900"/>
        <v>2191</v>
      </c>
      <c r="AQN34" t="str">
        <f t="shared" si="901"/>
        <v>2191</v>
      </c>
      <c r="AQO34" t="str">
        <f t="shared" si="902"/>
        <v>2191</v>
      </c>
      <c r="AQP34" t="str">
        <f t="shared" si="903"/>
        <v>2191</v>
      </c>
      <c r="AQQ34" t="str">
        <f t="shared" si="904"/>
        <v>2191</v>
      </c>
      <c r="AQR34" t="str">
        <f t="shared" si="905"/>
        <v>2191</v>
      </c>
      <c r="AQS34" t="str">
        <f t="shared" si="906"/>
        <v>2191</v>
      </c>
      <c r="AQT34" t="str">
        <f t="shared" si="907"/>
        <v>2191</v>
      </c>
      <c r="AQU34" t="str">
        <f t="shared" si="908"/>
        <v>2191</v>
      </c>
      <c r="AQV34" t="str">
        <f t="shared" si="909"/>
        <v>2191</v>
      </c>
      <c r="AQW34" t="str">
        <f t="shared" si="910"/>
        <v>2191</v>
      </c>
      <c r="AQX34" t="str">
        <f t="shared" si="911"/>
        <v>2191</v>
      </c>
      <c r="AQY34" t="str">
        <f t="shared" si="912"/>
        <v>2191</v>
      </c>
      <c r="AQZ34" t="str">
        <f t="shared" si="913"/>
        <v>2191</v>
      </c>
      <c r="ARA34" t="str">
        <f t="shared" si="914"/>
        <v>2191</v>
      </c>
      <c r="ARB34" t="str">
        <f t="shared" si="915"/>
        <v>2191</v>
      </c>
      <c r="ARC34">
        <v>2237</v>
      </c>
      <c r="ARH34" s="5"/>
    </row>
    <row r="35" spans="1:1152" x14ac:dyDescent="0.2">
      <c r="A35">
        <v>148</v>
      </c>
      <c r="B35" s="106" t="s">
        <v>750</v>
      </c>
      <c r="C35" s="20">
        <f>VLOOKUP(A35, Rankings!$A$2:$AN$161, 40, FALSE)</f>
        <v>33</v>
      </c>
      <c r="D35" s="106" t="s">
        <v>396</v>
      </c>
      <c r="F35" s="4">
        <v>15</v>
      </c>
      <c r="G35" s="4">
        <v>4</v>
      </c>
      <c r="I35" s="5">
        <f t="shared" ref="I35:I66" si="916">SUM(CT35:CW35)+SUM(CX35:DA35)+SUM(DB35:DI35)*1-(COUNTIF(L35:CR35, "3S-")*1)</f>
        <v>10</v>
      </c>
      <c r="L35" t="s">
        <v>1900</v>
      </c>
      <c r="M35" t="s">
        <v>2093</v>
      </c>
      <c r="N35" t="s">
        <v>2461</v>
      </c>
      <c r="O35" t="s">
        <v>2630</v>
      </c>
      <c r="P35" t="s">
        <v>2827</v>
      </c>
      <c r="Q35" t="s">
        <v>3158</v>
      </c>
      <c r="R35" t="s">
        <v>3320</v>
      </c>
      <c r="S35" t="s">
        <v>3661</v>
      </c>
      <c r="T35" t="s">
        <v>3810</v>
      </c>
      <c r="U35" t="s">
        <v>4094</v>
      </c>
      <c r="V35" t="s">
        <v>10</v>
      </c>
      <c r="W35" t="str">
        <f>Rankings!D34</f>
        <v>-</v>
      </c>
      <c r="X35" t="s">
        <v>10</v>
      </c>
      <c r="Y35" t="s">
        <v>10</v>
      </c>
      <c r="Z35" t="s">
        <v>10</v>
      </c>
      <c r="AA35" t="s">
        <v>10</v>
      </c>
      <c r="AB35" t="s">
        <v>10</v>
      </c>
      <c r="AC35" t="s">
        <v>10</v>
      </c>
      <c r="AD35" t="s">
        <v>10</v>
      </c>
      <c r="AE35" t="s">
        <v>10</v>
      </c>
      <c r="AF35" t="s">
        <v>10</v>
      </c>
      <c r="AG35" t="s">
        <v>10</v>
      </c>
      <c r="AH35" t="s">
        <v>10</v>
      </c>
      <c r="AI35" t="s">
        <v>10</v>
      </c>
      <c r="AJ35" t="s">
        <v>10</v>
      </c>
      <c r="AK35" t="s">
        <v>10</v>
      </c>
      <c r="AL35" t="s">
        <v>10</v>
      </c>
      <c r="AM35" t="s">
        <v>10</v>
      </c>
      <c r="AN35" t="s">
        <v>10</v>
      </c>
      <c r="AO35" t="s">
        <v>10</v>
      </c>
      <c r="AP35" t="s">
        <v>10</v>
      </c>
      <c r="AQ35" t="s">
        <v>10</v>
      </c>
      <c r="AR35" t="s">
        <v>10</v>
      </c>
      <c r="AS35" t="s">
        <v>10</v>
      </c>
      <c r="AT35" t="s">
        <v>10</v>
      </c>
      <c r="AU35" t="s">
        <v>10</v>
      </c>
      <c r="AV35" t="s">
        <v>10</v>
      </c>
      <c r="AW35" t="s">
        <v>10</v>
      </c>
      <c r="AX35" t="s">
        <v>10</v>
      </c>
      <c r="AY35" t="s">
        <v>10</v>
      </c>
      <c r="AZ35" t="s">
        <v>10</v>
      </c>
      <c r="BA35" t="s">
        <v>10</v>
      </c>
      <c r="BB35" t="s">
        <v>10</v>
      </c>
      <c r="BC35" t="s">
        <v>10</v>
      </c>
      <c r="BD35" t="s">
        <v>10</v>
      </c>
      <c r="BE35" t="s">
        <v>10</v>
      </c>
      <c r="BF35" t="s">
        <v>10</v>
      </c>
      <c r="BG35" t="s">
        <v>10</v>
      </c>
      <c r="BH35" t="s">
        <v>10</v>
      </c>
      <c r="BI35" t="s">
        <v>10</v>
      </c>
      <c r="BJ35" t="s">
        <v>10</v>
      </c>
      <c r="BK35" t="s">
        <v>10</v>
      </c>
      <c r="BL35" t="s">
        <v>10</v>
      </c>
      <c r="BM35" t="s">
        <v>10</v>
      </c>
      <c r="BN35" t="s">
        <v>10</v>
      </c>
      <c r="BO35" t="s">
        <v>10</v>
      </c>
      <c r="BP35" t="s">
        <v>10</v>
      </c>
      <c r="BQ35" t="s">
        <v>10</v>
      </c>
      <c r="BR35" t="s">
        <v>10</v>
      </c>
      <c r="BS35" t="s">
        <v>10</v>
      </c>
      <c r="BT35" t="s">
        <v>10</v>
      </c>
      <c r="BU35" t="s">
        <v>10</v>
      </c>
      <c r="BV35" t="s">
        <v>10</v>
      </c>
      <c r="BW35" t="s">
        <v>10</v>
      </c>
      <c r="BX35" t="s">
        <v>10</v>
      </c>
      <c r="BY35" t="s">
        <v>10</v>
      </c>
      <c r="BZ35" t="s">
        <v>10</v>
      </c>
      <c r="CA35" t="s">
        <v>10</v>
      </c>
      <c r="CB35" t="s">
        <v>10</v>
      </c>
      <c r="CC35" t="s">
        <v>10</v>
      </c>
      <c r="CD35" t="s">
        <v>10</v>
      </c>
      <c r="CE35" t="s">
        <v>10</v>
      </c>
      <c r="CF35" t="s">
        <v>10</v>
      </c>
      <c r="CG35" t="s">
        <v>10</v>
      </c>
      <c r="CH35" t="s">
        <v>10</v>
      </c>
      <c r="CI35" t="s">
        <v>10</v>
      </c>
      <c r="CJ35" t="s">
        <v>10</v>
      </c>
      <c r="CK35" t="s">
        <v>10</v>
      </c>
      <c r="CL35" t="s">
        <v>10</v>
      </c>
      <c r="CM35" t="s">
        <v>10</v>
      </c>
      <c r="CN35" t="s">
        <v>10</v>
      </c>
      <c r="CO35" t="s">
        <v>10</v>
      </c>
      <c r="CP35" t="s">
        <v>10</v>
      </c>
      <c r="CQ35" t="s">
        <v>10</v>
      </c>
      <c r="CR35" t="s">
        <v>10</v>
      </c>
      <c r="CT35" s="4">
        <f t="shared" ref="CT35:CT66" si="917">COUNTIF($DU35:$HA35, "3R")</f>
        <v>5</v>
      </c>
      <c r="CU35" s="4">
        <f t="shared" ref="CU35:CU66" si="918">COUNTIF($DU35:$HA35, "2R")</f>
        <v>0</v>
      </c>
      <c r="CV35" s="4">
        <f t="shared" ref="CV35:CV66" si="919">COUNTIF($DU35:$HA35, "1R")</f>
        <v>0</v>
      </c>
      <c r="CW35" s="4">
        <f t="shared" ref="CW35:CW66" si="920">COUNTIF($DU35:$HA35, "0R")</f>
        <v>0</v>
      </c>
      <c r="CX35" s="4">
        <f t="shared" ref="CX35:CX66" si="921">COUNTIF($DU35:$HA35, "3L")</f>
        <v>1</v>
      </c>
      <c r="CY35" s="4">
        <f t="shared" ref="CY35:CY66" si="922">COUNTIF($DU35:$HA35, "2L")</f>
        <v>0</v>
      </c>
      <c r="CZ35" s="4">
        <f t="shared" ref="CZ35:CZ66" si="923">COUNTIF($DU35:$HA35, "1L")</f>
        <v>0</v>
      </c>
      <c r="DA35" s="4">
        <f t="shared" ref="DA35:DA66" si="924">COUNTIF($DU35:$HA35, "0L")</f>
        <v>1</v>
      </c>
      <c r="DB35" s="4">
        <f t="shared" ref="DB35:DB66" si="925">COUNTIF($DU35:$HA35, "3S")</f>
        <v>2</v>
      </c>
      <c r="DC35" s="4">
        <f t="shared" ref="DC35:DC66" si="926">COUNTIF($DU35:$HA35, "2S")</f>
        <v>0</v>
      </c>
      <c r="DD35" s="4">
        <f t="shared" ref="DD35:DD66" si="927">COUNTIF($DU35:$HA35, "1S")</f>
        <v>0</v>
      </c>
      <c r="DE35" s="4">
        <f t="shared" ref="DE35:DE66" si="928">COUNTIF($DU35:$HA35, "0S")</f>
        <v>1</v>
      </c>
      <c r="DF35" s="4">
        <f t="shared" ref="DF35:DF66" si="929">COUNTIF($DU35:$HA35, "3P")</f>
        <v>0</v>
      </c>
      <c r="DG35" s="4">
        <f t="shared" ref="DG35:DG66" si="930">COUNTIF($DU35:$HA35, "0P")</f>
        <v>0</v>
      </c>
      <c r="DH35" s="4">
        <f t="shared" ref="DH35:DH66" si="931">COUNTIF($DU35:$HA35, "3F")</f>
        <v>0</v>
      </c>
      <c r="DI35" s="152">
        <f t="shared" ref="DI35:DI66" si="932">COUNTIF($DU35:$HA35, "0F")</f>
        <v>0</v>
      </c>
      <c r="DJ35" s="153">
        <f t="shared" ref="DJ35:DJ66" si="933">SUM(CT35:CU35)</f>
        <v>5</v>
      </c>
      <c r="DK35" s="4">
        <f t="shared" ref="DK35:DK66" si="934">SUM(CV35:CW35)</f>
        <v>0</v>
      </c>
      <c r="DL35" s="4">
        <f t="shared" ref="DL35:DL66" si="935">SUM(CX35:CY35)</f>
        <v>1</v>
      </c>
      <c r="DM35" s="4">
        <f t="shared" ref="DM35:DM66" si="936">SUM(CZ35:DA35)</f>
        <v>1</v>
      </c>
      <c r="DN35" s="4">
        <f t="shared" ref="DN35:DN66" si="937">SUM(DB35:DC35)</f>
        <v>2</v>
      </c>
      <c r="DO35" s="4">
        <f t="shared" ref="DO35:DO66" si="938">SUM(DD35:DE35)</f>
        <v>1</v>
      </c>
      <c r="DP35" s="4">
        <f t="shared" ref="DP35:DP66" si="939">SUM(DF35, DH35)</f>
        <v>0</v>
      </c>
      <c r="DQ35" s="4">
        <f t="shared" ref="DQ35:DQ66" si="940">SUM(DG35, DI35)</f>
        <v>0</v>
      </c>
      <c r="DR35" s="4">
        <f t="shared" ref="DR35:DR66" si="941">CT35*3+CU35*2+CV35+DL35</f>
        <v>16</v>
      </c>
      <c r="DS35" s="4">
        <f t="shared" ref="DS35:DS66" si="942">CX35*3+CY35*2+CZ35+DJ35</f>
        <v>8</v>
      </c>
      <c r="DT35" s="4">
        <f t="shared" ref="DT35:DT66" si="943">DB35*3+DC35*2+DD35</f>
        <v>6</v>
      </c>
      <c r="DU35" t="str">
        <f t="shared" ref="DU35:DU66" si="944">IF(LEFT(L35, 2)&lt;&gt;"-", LEFT(L35, 2), 0)</f>
        <v>3R</v>
      </c>
      <c r="DV35" t="str">
        <f t="shared" ref="DV35:DV66" si="945">IF(LEFT(M35, 2)&lt;&gt;"-", LEFT(M35, 2), 0)</f>
        <v>3R</v>
      </c>
      <c r="DW35" t="str">
        <f t="shared" ref="DW35:DW66" si="946">IF(LEFT(N35, 2)&lt;&gt;"-", LEFT(N35, 2), 0)</f>
        <v>3R</v>
      </c>
      <c r="DX35" t="str">
        <f t="shared" ref="DX35:DX66" si="947">IF(LEFT(O35, 2)&lt;&gt;"-", LEFT(O35, 2), 0)</f>
        <v>3S</v>
      </c>
      <c r="DY35" t="str">
        <f t="shared" ref="DY35:DY66" si="948">IF(LEFT(P35, 2)&lt;&gt;"-", LEFT(P35, 2), 0)</f>
        <v>0S</v>
      </c>
      <c r="DZ35" t="str">
        <f t="shared" ref="DZ35:DZ66" si="949">IF(LEFT(Q35, 2)&lt;&gt;"-", LEFT(Q35, 2), 0)</f>
        <v>3R</v>
      </c>
      <c r="EA35" t="str">
        <f t="shared" ref="EA35:EA66" si="950">IF(LEFT(R35, 2)&lt;&gt;"-", LEFT(R35, 2), 0)</f>
        <v>0L</v>
      </c>
      <c r="EB35" t="str">
        <f t="shared" ref="EB35:EB66" si="951">IF(LEFT(S35, 2)&lt;&gt;"-", LEFT(S35, 2), 0)</f>
        <v>3L</v>
      </c>
      <c r="EC35" t="str">
        <f t="shared" ref="EC35:EC66" si="952">IF(LEFT(T35, 2)&lt;&gt;"-", LEFT(T35, 2), 0)</f>
        <v>3R</v>
      </c>
      <c r="ED35" t="str">
        <f t="shared" ref="ED35:ED66" si="953">IF(LEFT(U35, 2)&lt;&gt;"-", LEFT(U35, 2), 0)</f>
        <v>3S</v>
      </c>
      <c r="EE35">
        <f t="shared" ref="EE35:EE66" si="954">IF(LEFT(V35, 2)&lt;&gt;"-", LEFT(V35, 2), 0)</f>
        <v>0</v>
      </c>
      <c r="EF35">
        <f t="shared" ref="EF35:EF66" si="955">IF(LEFT(W35, 2)&lt;&gt;"-", LEFT(W35, 2), 0)</f>
        <v>0</v>
      </c>
      <c r="EG35">
        <f t="shared" ref="EG35:EG66" si="956">IF(LEFT(X35, 2)&lt;&gt;"-", LEFT(X35, 2), 0)</f>
        <v>0</v>
      </c>
      <c r="EH35">
        <f t="shared" ref="EH35:EH66" si="957">IF(LEFT(Y35, 2)&lt;&gt;"-", LEFT(Y35, 2), 0)</f>
        <v>0</v>
      </c>
      <c r="EI35">
        <f t="shared" ref="EI35:EI66" si="958">IF(LEFT(Z35, 2)&lt;&gt;"-", LEFT(Z35, 2), 0)</f>
        <v>0</v>
      </c>
      <c r="EJ35">
        <f t="shared" ref="EJ35:EJ66" si="959">IF(LEFT(AA35, 2)&lt;&gt;"-", LEFT(AA35, 2), 0)</f>
        <v>0</v>
      </c>
      <c r="EK35">
        <f t="shared" ref="EK35:EK66" si="960">IF(LEFT(AB35, 2)&lt;&gt;"-", LEFT(AB35, 2), 0)</f>
        <v>0</v>
      </c>
      <c r="EL35">
        <f t="shared" ref="EL35:EL66" si="961">IF(LEFT(AC35, 2)&lt;&gt;"-", LEFT(AC35, 2), 0)</f>
        <v>0</v>
      </c>
      <c r="EM35">
        <f t="shared" ref="EM35:EM66" si="962">IF(LEFT(AD35, 2)&lt;&gt;"-", LEFT(AD35, 2), 0)</f>
        <v>0</v>
      </c>
      <c r="EN35">
        <f t="shared" ref="EN35:EN66" si="963">IF(LEFT(AE35, 2)&lt;&gt;"-", LEFT(AE35, 2), 0)</f>
        <v>0</v>
      </c>
      <c r="EO35">
        <f t="shared" ref="EO35:EO66" si="964">IF(LEFT(AF35, 2)&lt;&gt;"-", LEFT(AF35, 2), 0)</f>
        <v>0</v>
      </c>
      <c r="EP35">
        <f t="shared" ref="EP35:EP66" si="965">IF(LEFT(AG35, 2)&lt;&gt;"-", LEFT(AG35, 2), 0)</f>
        <v>0</v>
      </c>
      <c r="EQ35">
        <f t="shared" ref="EQ35:EQ66" si="966">IF(LEFT(AH35, 2)&lt;&gt;"-", LEFT(AH35, 2), 0)</f>
        <v>0</v>
      </c>
      <c r="ER35">
        <f t="shared" ref="ER35:ER66" si="967">IF(LEFT(AI35, 2)&lt;&gt;"-", LEFT(AI35, 2), 0)</f>
        <v>0</v>
      </c>
      <c r="ES35">
        <f t="shared" ref="ES35:ES66" si="968">IF(LEFT(AJ35, 2)&lt;&gt;"-", LEFT(AJ35, 2), 0)</f>
        <v>0</v>
      </c>
      <c r="ET35">
        <f t="shared" ref="ET35:ET66" si="969">IF(LEFT(AK35, 2)&lt;&gt;"-", LEFT(AK35, 2), 0)</f>
        <v>0</v>
      </c>
      <c r="EU35">
        <f t="shared" ref="EU35:EU66" si="970">IF(LEFT(AL35, 2)&lt;&gt;"-", LEFT(AL35, 2), 0)</f>
        <v>0</v>
      </c>
      <c r="EV35">
        <f t="shared" ref="EV35:EV66" si="971">IF(LEFT(AM35, 2)&lt;&gt;"-", LEFT(AM35, 2), 0)</f>
        <v>0</v>
      </c>
      <c r="EW35">
        <f t="shared" ref="EW35:EW66" si="972">IF(LEFT(AN35, 2)&lt;&gt;"-", LEFT(AN35, 2), 0)</f>
        <v>0</v>
      </c>
      <c r="EX35">
        <f t="shared" ref="EX35:EX66" si="973">IF(LEFT(AO35, 2)&lt;&gt;"-", LEFT(AO35, 2), 0)</f>
        <v>0</v>
      </c>
      <c r="EY35">
        <f t="shared" ref="EY35:EY66" si="974">IF(LEFT(AP35, 2)&lt;&gt;"-", LEFT(AP35, 2), 0)</f>
        <v>0</v>
      </c>
      <c r="EZ35">
        <f t="shared" ref="EZ35:EZ66" si="975">IF(LEFT(AQ35, 2)&lt;&gt;"-", LEFT(AQ35, 2), 0)</f>
        <v>0</v>
      </c>
      <c r="FA35">
        <f t="shared" ref="FA35:FA66" si="976">IF(LEFT(AR35, 2)&lt;&gt;"-", LEFT(AR35, 2), 0)</f>
        <v>0</v>
      </c>
      <c r="FB35">
        <f t="shared" ref="FB35:FB66" si="977">IF(LEFT(AS35, 2)&lt;&gt;"-", LEFT(AS35, 2), 0)</f>
        <v>0</v>
      </c>
      <c r="FC35">
        <f t="shared" ref="FC35:FC66" si="978">IF(LEFT(AT35, 2)&lt;&gt;"-", LEFT(AT35, 2), 0)</f>
        <v>0</v>
      </c>
      <c r="FD35">
        <f t="shared" ref="FD35:FD66" si="979">IF(LEFT(AU35, 2)&lt;&gt;"-", LEFT(AU35, 2), 0)</f>
        <v>0</v>
      </c>
      <c r="FE35">
        <f t="shared" ref="FE35:FE66" si="980">IF(LEFT(AV35, 2)&lt;&gt;"-", LEFT(AV35, 2), 0)</f>
        <v>0</v>
      </c>
      <c r="FF35">
        <f t="shared" ref="FF35:FF66" si="981">IF(LEFT(AW35, 2)&lt;&gt;"-", LEFT(AW35, 2), 0)</f>
        <v>0</v>
      </c>
      <c r="FG35">
        <f t="shared" ref="FG35:FG66" si="982">IF(LEFT(AX35, 2)&lt;&gt;"-", LEFT(AX35, 2), 0)</f>
        <v>0</v>
      </c>
      <c r="FH35">
        <f t="shared" ref="FH35:FH66" si="983">IF(LEFT(AY35, 2)&lt;&gt;"-", LEFT(AY35, 2), 0)</f>
        <v>0</v>
      </c>
      <c r="FI35">
        <f t="shared" ref="FI35:FI66" si="984">IF(LEFT(AZ35, 2)&lt;&gt;"-", LEFT(AZ35, 2), 0)</f>
        <v>0</v>
      </c>
      <c r="FJ35">
        <f t="shared" ref="FJ35:FJ66" si="985">IF(LEFT(BA35, 2)&lt;&gt;"-", LEFT(BA35, 2), 0)</f>
        <v>0</v>
      </c>
      <c r="FK35">
        <f t="shared" ref="FK35:FK66" si="986">IF(LEFT(BB35, 2)&lt;&gt;"-", LEFT(BB35, 2), 0)</f>
        <v>0</v>
      </c>
      <c r="FL35">
        <f t="shared" ref="FL35:FL66" si="987">IF(LEFT(BC35, 2)&lt;&gt;"-", LEFT(BC35, 2), 0)</f>
        <v>0</v>
      </c>
      <c r="FM35">
        <f t="shared" ref="FM35:FM66" si="988">IF(LEFT(BD35, 2)&lt;&gt;"-", LEFT(BD35, 2), 0)</f>
        <v>0</v>
      </c>
      <c r="FN35">
        <f t="shared" ref="FN35:FN66" si="989">IF(LEFT(BE35, 2)&lt;&gt;"-", LEFT(BE35, 2), 0)</f>
        <v>0</v>
      </c>
      <c r="FO35">
        <f t="shared" ref="FO35:FO66" si="990">IF(LEFT(BF35, 2)&lt;&gt;"-", LEFT(BF35, 2), 0)</f>
        <v>0</v>
      </c>
      <c r="FP35">
        <f t="shared" ref="FP35:FP66" si="991">IF(LEFT(BG35, 2)&lt;&gt;"-", LEFT(BG35, 2), 0)</f>
        <v>0</v>
      </c>
      <c r="FQ35">
        <f t="shared" ref="FQ35:FQ66" si="992">IF(LEFT(BH35, 2)&lt;&gt;"-", LEFT(BH35, 2), 0)</f>
        <v>0</v>
      </c>
      <c r="FR35">
        <f t="shared" ref="FR35:FR66" si="993">IF(LEFT(BI35, 2)&lt;&gt;"-", LEFT(BI35, 2), 0)</f>
        <v>0</v>
      </c>
      <c r="FS35">
        <f t="shared" ref="FS35:FS66" si="994">IF(LEFT(BJ35, 2)&lt;&gt;"-", LEFT(BJ35, 2), 0)</f>
        <v>0</v>
      </c>
      <c r="FT35">
        <f t="shared" ref="FT35:FT66" si="995">IF(LEFT(BK35, 2)&lt;&gt;"-", LEFT(BK35, 2), 0)</f>
        <v>0</v>
      </c>
      <c r="FU35">
        <f t="shared" ref="FU35:FU66" si="996">IF(LEFT(BL35, 2)&lt;&gt;"-", LEFT(BL35, 2), 0)</f>
        <v>0</v>
      </c>
      <c r="FV35">
        <f t="shared" ref="FV35:FV66" si="997">IF(LEFT(BM35, 2)&lt;&gt;"-", LEFT(BM35, 2), 0)</f>
        <v>0</v>
      </c>
      <c r="FW35">
        <f t="shared" ref="FW35:FW66" si="998">IF(LEFT(BN35, 2)&lt;&gt;"-", LEFT(BN35, 2), 0)</f>
        <v>0</v>
      </c>
      <c r="FX35">
        <f t="shared" ref="FX35:FX66" si="999">IF(LEFT(BO35, 2)&lt;&gt;"-", LEFT(BO35, 2), 0)</f>
        <v>0</v>
      </c>
      <c r="FY35">
        <f t="shared" ref="FY35:FY66" si="1000">IF(LEFT(BP35, 2)&lt;&gt;"-", LEFT(BP35, 2), 0)</f>
        <v>0</v>
      </c>
      <c r="FZ35">
        <f t="shared" ref="FZ35:FZ66" si="1001">IF(LEFT(BQ35, 2)&lt;&gt;"-", LEFT(BQ35, 2), 0)</f>
        <v>0</v>
      </c>
      <c r="GA35">
        <f t="shared" ref="GA35:GA66" si="1002">IF(LEFT(BR35, 2)&lt;&gt;"-", LEFT(BR35, 2), 0)</f>
        <v>0</v>
      </c>
      <c r="GB35">
        <f t="shared" ref="GB35:GB66" si="1003">IF(LEFT(BS35, 2)&lt;&gt;"-", LEFT(BS35, 2), 0)</f>
        <v>0</v>
      </c>
      <c r="GC35">
        <f t="shared" ref="GC35:GC66" si="1004">IF(LEFT(BT35, 2)&lt;&gt;"-", LEFT(BT35, 2), 0)</f>
        <v>0</v>
      </c>
      <c r="GD35">
        <f t="shared" ref="GD35:GD66" si="1005">IF(LEFT(BU35, 2)&lt;&gt;"-", LEFT(BU35, 2), 0)</f>
        <v>0</v>
      </c>
      <c r="GE35">
        <f t="shared" ref="GE35:GE66" si="1006">IF(LEFT(BV35, 2)&lt;&gt;"-", LEFT(BV35, 2), 0)</f>
        <v>0</v>
      </c>
      <c r="GF35">
        <f t="shared" ref="GF35:GF66" si="1007">IF(LEFT(BW35, 2)&lt;&gt;"-", LEFT(BW35, 2), 0)</f>
        <v>0</v>
      </c>
      <c r="GG35">
        <f t="shared" ref="GG35:GG66" si="1008">IF(LEFT(BX35, 2)&lt;&gt;"-", LEFT(BX35, 2), 0)</f>
        <v>0</v>
      </c>
      <c r="GH35">
        <f t="shared" ref="GH35:GH66" si="1009">IF(LEFT(BY35, 2)&lt;&gt;"-", LEFT(BY35, 2), 0)</f>
        <v>0</v>
      </c>
      <c r="GI35">
        <f t="shared" ref="GI35:GI66" si="1010">IF(LEFT(BZ35, 2)&lt;&gt;"-", LEFT(BZ35, 2), 0)</f>
        <v>0</v>
      </c>
      <c r="GJ35">
        <f t="shared" ref="GJ35:GJ66" si="1011">IF(LEFT(CA35, 2)&lt;&gt;"-", LEFT(CA35, 2), 0)</f>
        <v>0</v>
      </c>
      <c r="GK35">
        <f t="shared" ref="GK35:GK66" si="1012">IF(LEFT(CB35, 2)&lt;&gt;"-", LEFT(CB35, 2), 0)</f>
        <v>0</v>
      </c>
      <c r="GL35">
        <f t="shared" ref="GL35:GL66" si="1013">IF(LEFT(CC35, 2)&lt;&gt;"-", LEFT(CC35, 2), 0)</f>
        <v>0</v>
      </c>
      <c r="GM35">
        <f t="shared" ref="GM35:GM66" si="1014">IF(LEFT(CD35, 2)&lt;&gt;"-", LEFT(CD35, 2), 0)</f>
        <v>0</v>
      </c>
      <c r="GN35">
        <f t="shared" ref="GN35:GN66" si="1015">IF(LEFT(CE35, 2)&lt;&gt;"-", LEFT(CE35, 2), 0)</f>
        <v>0</v>
      </c>
      <c r="GO35">
        <f t="shared" ref="GO35:GO66" si="1016">IF(LEFT(CF35, 2)&lt;&gt;"-", LEFT(CF35, 2), 0)</f>
        <v>0</v>
      </c>
      <c r="GP35">
        <f t="shared" ref="GP35:GP66" si="1017">IF(LEFT(CG35, 2)&lt;&gt;"-", LEFT(CG35, 2), 0)</f>
        <v>0</v>
      </c>
      <c r="GQ35">
        <f t="shared" ref="GQ35:GQ66" si="1018">IF(LEFT(CH35, 2)&lt;&gt;"-", LEFT(CH35, 2), 0)</f>
        <v>0</v>
      </c>
      <c r="GR35">
        <f t="shared" ref="GR35:GR66" si="1019">IF(LEFT(CI35, 2)&lt;&gt;"-", LEFT(CI35, 2), 0)</f>
        <v>0</v>
      </c>
      <c r="GS35">
        <f t="shared" ref="GS35:GS66" si="1020">IF(LEFT(CJ35, 2)&lt;&gt;"-", LEFT(CJ35, 2), 0)</f>
        <v>0</v>
      </c>
      <c r="GT35">
        <f t="shared" ref="GT35:GT66" si="1021">IF(LEFT(CK35, 2)&lt;&gt;"-", LEFT(CK35, 2), 0)</f>
        <v>0</v>
      </c>
      <c r="GU35">
        <f t="shared" ref="GU35:GU66" si="1022">IF(LEFT(CL35, 2)&lt;&gt;"-", LEFT(CL35, 2), 0)</f>
        <v>0</v>
      </c>
      <c r="GV35">
        <f t="shared" ref="GV35:GV66" si="1023">IF(LEFT(CM35, 2)&lt;&gt;"-", LEFT(CM35, 2), 0)</f>
        <v>0</v>
      </c>
      <c r="GW35">
        <f t="shared" ref="GW35:GW66" si="1024">IF(LEFT(CN35, 2)&lt;&gt;"-", LEFT(CN35, 2), 0)</f>
        <v>0</v>
      </c>
      <c r="GX35">
        <f t="shared" ref="GX35:GX66" si="1025">IF(LEFT(CO35, 2)&lt;&gt;"-", LEFT(CO35, 2), 0)</f>
        <v>0</v>
      </c>
      <c r="GY35">
        <f t="shared" ref="GY35:GY66" si="1026">IF(LEFT(CP35, 2)&lt;&gt;"-", LEFT(CP35, 2), 0)</f>
        <v>0</v>
      </c>
      <c r="GZ35">
        <f t="shared" ref="GZ35:GZ66" si="1027">IF(LEFT(CQ35, 2)&lt;&gt;"-", LEFT(CQ35, 2), 0)</f>
        <v>0</v>
      </c>
      <c r="HA35">
        <f t="shared" ref="HA35:HA66" si="1028">IF(LEFT(CR35, 2)&lt;&gt;"-", LEFT(CR35, 2), 0)</f>
        <v>0</v>
      </c>
      <c r="HB35" s="176" t="s">
        <v>315</v>
      </c>
      <c r="HC35" s="89">
        <f t="shared" ref="HC35:HC66" si="1029">HK35+HL35+HM35+HP35+HS35+HY35+IB35+IH35+IK35+IQ35+IT35+IZ35+JC35+JI35+JL35</f>
        <v>201.75150560632753</v>
      </c>
      <c r="HD35" s="89">
        <f t="shared" ref="HD35:HD66" si="1030">HQ35+HR35+HV35+HZ35+IA35+IE35+II35+IJ35+IN35+IR35+IS35+IW35+JA35+JB35+JF35</f>
        <v>125.45397495506117</v>
      </c>
      <c r="HE35" s="89">
        <f t="shared" ref="HE35:HE66" si="1031">HN35+HO35+HT35+HU35+HW35+HX35+IC35+ID35+IF35+IG35+IL35+IM35+IO35+IP35+IU35</f>
        <v>167.03085328788825</v>
      </c>
      <c r="HF35" s="89">
        <f t="shared" ref="HF35:HF66" si="1032">SUM(JM35:KQ35)+IV35+IX35+IY35+JD35+JE35+JG35+JH35+JJ35+JK35</f>
        <v>0</v>
      </c>
      <c r="HH35" s="88">
        <f t="shared" ref="HH35:HH66" si="1033">HC35+HD35+HE35*1+HF35*1</f>
        <v>494.23633384927695</v>
      </c>
      <c r="HI35" s="88">
        <f t="shared" ref="HI35:HI66" si="1034">HE35/(DN35+DO35-(COUNTIF(O35:P35, "3S-")))</f>
        <v>55.67695109596275</v>
      </c>
      <c r="HK35">
        <f>IFERROR(VLOOKUP(_xlfn.NUMBERVALUE(MID(L35, SEARCH("!", L35)+1, SEARCH("+", L35)-SEARCH("!", L35)-1)), Rankings!$A$2:$BK$161, 63, FALSE),0)</f>
        <v>40.923044691490631</v>
      </c>
      <c r="HL35">
        <f>IFERROR(VLOOKUP(_xlfn.NUMBERVALUE(MID(M35, SEARCH("!", M35)+1, SEARCH("+", M35)-SEARCH("!", M35)-1)), Rankings!$A$2:$BK$161, 63, FALSE),0)</f>
        <v>32.803816327749196</v>
      </c>
      <c r="HM35">
        <f>IFERROR(VLOOKUP(_xlfn.NUMBERVALUE(MID(N35, SEARCH("!", N35)+1, SEARCH("+", N35)-SEARCH("!", N35)-1)), Rankings!$A$2:$BK$161, 63, FALSE),0)</f>
        <v>42.240006875296153</v>
      </c>
      <c r="HN35">
        <f>IFERROR(VLOOKUP(_xlfn.NUMBERVALUE(MID(O35, SEARCH("!", O35)+1, SEARCH("+", O35)-SEARCH("!", O35)-1)), Rankings!$A$2:$BK$161, 63, FALSE),0)</f>
        <v>53.358969418246566</v>
      </c>
      <c r="HO35">
        <f>IFERROR(VLOOKUP(_xlfn.NUMBERVALUE(MID(P35, SEARCH("!", P35)+1, SEARCH("+", P35)-SEARCH("!", P35)-1)), Rankings!$A$2:$BK$161, 63, FALSE),0)</f>
        <v>43.117070845957592</v>
      </c>
      <c r="HP35">
        <f>IFERROR(VLOOKUP(_xlfn.NUMBERVALUE(MID(Q35, SEARCH("!", Q35)+1, SEARCH("+", Q35)-SEARCH("!", Q35)-1)), Rankings!$A$2:$BK$161, 63, FALSE),0)</f>
        <v>46.483481698962862</v>
      </c>
      <c r="HQ35">
        <f>IFERROR(VLOOKUP(_xlfn.NUMBERVALUE(MID(R35, SEARCH("!", R35)+1, SEARCH("+", R35)-SEARCH("!", R35)-1)), Rankings!$A$2:$BK$161, 63, FALSE),0)</f>
        <v>53.358969418246566</v>
      </c>
      <c r="HR35">
        <f>IFERROR(VLOOKUP(_xlfn.NUMBERVALUE(MID(S35, SEARCH("!", S35)+1, SEARCH("+", S35)-SEARCH("!", S35)-1)), Rankings!$A$2:$BK$161, 63, FALSE),0)</f>
        <v>72.095005536814611</v>
      </c>
      <c r="HS35">
        <f>IFERROR(VLOOKUP(_xlfn.NUMBERVALUE(MID(T35, SEARCH("!", T35)+1, SEARCH("+", T35)-SEARCH("!", T35)-1)), Rankings!$A$2:$BK$161, 63, FALSE),0)</f>
        <v>39.301156012828677</v>
      </c>
      <c r="HT35">
        <f>IFERROR(VLOOKUP(_xlfn.NUMBERVALUE(MID(U35, SEARCH("!", U35)+1, SEARCH("+", U35)-SEARCH("!", U35)-1)), Rankings!$A$2:$BK$161, 63, FALSE),0)</f>
        <v>70.554813023684076</v>
      </c>
      <c r="HU35">
        <f>IFERROR(VLOOKUP(_xlfn.NUMBERVALUE(MID(V35, SEARCH("!", V35)+1, SEARCH("+", V35)-SEARCH("!", V35)-1)), Rankings!$A$2:$BK$161, 63, FALSE),0)</f>
        <v>0</v>
      </c>
      <c r="HV35">
        <f>IFERROR(VLOOKUP(_xlfn.NUMBERVALUE(MID(W35, SEARCH("!", W35)+1, SEARCH("+", W35)-SEARCH("!", W35)-1)), Rankings!$A$2:$BK$161, 63, FALSE),0)</f>
        <v>0</v>
      </c>
      <c r="HW35">
        <f>IFERROR(VLOOKUP(_xlfn.NUMBERVALUE(MID(X35, SEARCH("!", X35)+1, SEARCH("+", X35)-SEARCH("!", X35)-1)), Rankings!$A$2:$BK$161, 63, FALSE),0)</f>
        <v>0</v>
      </c>
      <c r="HX35">
        <f>IFERROR(VLOOKUP(_xlfn.NUMBERVALUE(MID(Y35, SEARCH("!", Y35)+1, SEARCH("+", Y35)-SEARCH("!", Y35)-1)), Rankings!$A$2:$BK$161, 63, FALSE),0)</f>
        <v>0</v>
      </c>
      <c r="HY35">
        <f>IFERROR(VLOOKUP(_xlfn.NUMBERVALUE(MID(Z35, SEARCH("!", Z35)+1, SEARCH("+", Z35)-SEARCH("!", Z35)-1)), Rankings!$A$2:$BK$161, 63, FALSE),0)</f>
        <v>0</v>
      </c>
      <c r="HZ35">
        <f>IFERROR(VLOOKUP(_xlfn.NUMBERVALUE(MID(AA35, SEARCH("!", AA35)+1, SEARCH("+", AA35)-SEARCH("!", AA35)-1)), Rankings!$A$2:$BK$161, 63, FALSE),0)</f>
        <v>0</v>
      </c>
      <c r="IA35">
        <f>IFERROR(VLOOKUP(_xlfn.NUMBERVALUE(MID(AB35, SEARCH("!", AB35)+1, SEARCH("+", AB35)-SEARCH("!", AB35)-1)), Rankings!$A$2:$BK$161, 63, FALSE),0)</f>
        <v>0</v>
      </c>
      <c r="IB35">
        <f>IFERROR(VLOOKUP(_xlfn.NUMBERVALUE(MID(AC35, SEARCH("!", AC35)+1, SEARCH("+", AC35)-SEARCH("!", AC35)-1)), Rankings!$A$2:$BK$161, 63, FALSE),0)</f>
        <v>0</v>
      </c>
      <c r="IC35">
        <f>IFERROR(VLOOKUP(_xlfn.NUMBERVALUE(MID(AD35, SEARCH("!", AD35)+1, SEARCH("+", AD35)-SEARCH("!", AD35)-1)), Rankings!$A$2:$BK$161, 63, FALSE),0)</f>
        <v>0</v>
      </c>
      <c r="ID35">
        <f>IFERROR(VLOOKUP(_xlfn.NUMBERVALUE(MID(AE35, SEARCH("!", AE35)+1, SEARCH("+", AE35)-SEARCH("!", AE35)-1)), Rankings!$A$2:$BK$161, 63, FALSE),0)</f>
        <v>0</v>
      </c>
      <c r="IE35">
        <f>IFERROR(VLOOKUP(_xlfn.NUMBERVALUE(MID(AF35, SEARCH("!", AF35)+1, SEARCH("+", AF35)-SEARCH("!", AF35)-1)), Rankings!$A$2:$BK$161, 63, FALSE),0)</f>
        <v>0</v>
      </c>
      <c r="IF35">
        <f>IFERROR(VLOOKUP(_xlfn.NUMBERVALUE(MID(AG35, SEARCH("!", AG35)+1, SEARCH("+", AG35)-SEARCH("!", AG35)-1)), Rankings!$A$2:$BK$161, 63, FALSE),0)</f>
        <v>0</v>
      </c>
      <c r="IG35">
        <f>IFERROR(VLOOKUP(_xlfn.NUMBERVALUE(MID(AH35, SEARCH("!", AH35)+1, SEARCH("+", AH35)-SEARCH("!", AH35)-1)), Rankings!$A$2:$BK$161, 63, FALSE),0)</f>
        <v>0</v>
      </c>
      <c r="IH35">
        <f>IFERROR(VLOOKUP(_xlfn.NUMBERVALUE(MID(AI35, SEARCH("!", AI35)+1, SEARCH("+", AI35)-SEARCH("!", AI35)-1)), Rankings!$A$2:$BK$161, 63, FALSE),0)</f>
        <v>0</v>
      </c>
      <c r="II35">
        <f>IFERROR(VLOOKUP(_xlfn.NUMBERVALUE(MID(AJ35, SEARCH("!", AJ35)+1, SEARCH("+", AJ35)-SEARCH("!", AJ35)-1)), Rankings!$A$2:$BK$161, 63, FALSE),0)</f>
        <v>0</v>
      </c>
      <c r="IJ35">
        <f>IFERROR(VLOOKUP(_xlfn.NUMBERVALUE(MID(AK35, SEARCH("!", AK35)+1, SEARCH("+", AK35)-SEARCH("!", AK35)-1)), Rankings!$A$2:$BK$161, 63, FALSE),0)</f>
        <v>0</v>
      </c>
      <c r="IK35">
        <f>IFERROR(VLOOKUP(_xlfn.NUMBERVALUE(MID(AL35, SEARCH("!", AL35)+1, SEARCH("+", AL35)-SEARCH("!", AL35)-1)), Rankings!$A$2:$BK$161, 63, FALSE),0)</f>
        <v>0</v>
      </c>
      <c r="IL35">
        <f>IFERROR(VLOOKUP(_xlfn.NUMBERVALUE(MID(AM35, SEARCH("!", AM35)+1, SEARCH("+", AM35)-SEARCH("!", AM35)-1)), Rankings!$A$2:$BK$161, 63, FALSE),0)</f>
        <v>0</v>
      </c>
      <c r="IM35">
        <f>IFERROR(VLOOKUP(_xlfn.NUMBERVALUE(MID(AN35, SEARCH("!", AN35)+1, SEARCH("+", AN35)-SEARCH("!", AN35)-1)), Rankings!$A$2:$BK$161, 63, FALSE),0)</f>
        <v>0</v>
      </c>
      <c r="IN35">
        <f>IFERROR(VLOOKUP(_xlfn.NUMBERVALUE(MID(AO35, SEARCH("!", AO35)+1, SEARCH("+", AO35)-SEARCH("!", AO35)-1)), Rankings!$A$2:$BK$161, 63, FALSE),0)</f>
        <v>0</v>
      </c>
      <c r="IO35">
        <f>IFERROR(VLOOKUP(_xlfn.NUMBERVALUE(MID(AP35, SEARCH("!", AP35)+1, SEARCH("+", AP35)-SEARCH("!", AP35)-1)), Rankings!$A$2:$BK$161, 63, FALSE),0)</f>
        <v>0</v>
      </c>
      <c r="IP35">
        <f>IFERROR(VLOOKUP(_xlfn.NUMBERVALUE(MID(AQ35, SEARCH("!", AQ35)+1, SEARCH("+", AQ35)-SEARCH("!", AQ35)-1)), Rankings!$A$2:$BK$161, 63, FALSE),0)</f>
        <v>0</v>
      </c>
      <c r="IQ35">
        <f>IFERROR(VLOOKUP(_xlfn.NUMBERVALUE(MID(AR35, SEARCH("!", AR35)+1, SEARCH("+", AR35)-SEARCH("!", AR35)-1)), Rankings!$A$2:$BK$161, 63, FALSE),0)</f>
        <v>0</v>
      </c>
      <c r="IR35">
        <f>IFERROR(VLOOKUP(_xlfn.NUMBERVALUE(MID(AS35, SEARCH("!", AS35)+1, SEARCH("+", AS35)-SEARCH("!", AS35)-1)), Rankings!$A$2:$BK$161, 63, FALSE),0)</f>
        <v>0</v>
      </c>
      <c r="IS35">
        <f>IFERROR(VLOOKUP(_xlfn.NUMBERVALUE(MID(AT35, SEARCH("!", AT35)+1, SEARCH("+", AT35)-SEARCH("!", AT35)-1)), Rankings!$A$2:$BK$161, 63, FALSE),0)</f>
        <v>0</v>
      </c>
      <c r="IT35">
        <f>IFERROR(VLOOKUP(_xlfn.NUMBERVALUE(MID(AU35, SEARCH("!", AU35)+1, SEARCH("+", AU35)-SEARCH("!", AU35)-1)), Rankings!$A$2:$BK$161, 63, FALSE),0)</f>
        <v>0</v>
      </c>
      <c r="IU35">
        <f>IFERROR(VLOOKUP(_xlfn.NUMBERVALUE(MID(AV35, SEARCH("!", AV35)+1, SEARCH("+", AV35)-SEARCH("!", AV35)-1)), Rankings!$A$2:$BK$161, 63, FALSE),0)</f>
        <v>0</v>
      </c>
      <c r="IV35">
        <f>IFERROR(VLOOKUP(_xlfn.NUMBERVALUE(MID(AW35, SEARCH("!", AW35)+1, SEARCH("+", AW35)-SEARCH("!", AW35)-1)), Rankings!$A$2:$BK$161, 63, FALSE),0)</f>
        <v>0</v>
      </c>
      <c r="IW35">
        <f>IFERROR(VLOOKUP(_xlfn.NUMBERVALUE(MID(AX35, SEARCH("!", AX35)+1, SEARCH("+", AX35)-SEARCH("!", AX35)-1)), Rankings!$A$2:$BK$161, 63, FALSE),0)</f>
        <v>0</v>
      </c>
      <c r="IX35">
        <f>IFERROR(VLOOKUP(_xlfn.NUMBERVALUE(MID(AY35, SEARCH("!", AY35)+1, SEARCH("+", AY35)-SEARCH("!", AY35)-1)), Rankings!$A$2:$BK$161, 63, FALSE),0)</f>
        <v>0</v>
      </c>
      <c r="IY35">
        <f>IFERROR(VLOOKUP(_xlfn.NUMBERVALUE(MID(AZ35, SEARCH("!", AZ35)+1, SEARCH("+", AZ35)-SEARCH("!", AZ35)-1)), Rankings!$A$2:$BK$161, 63, FALSE),0)</f>
        <v>0</v>
      </c>
      <c r="IZ35">
        <f>IFERROR(VLOOKUP(_xlfn.NUMBERVALUE(MID(BA35, SEARCH("!", BA35)+1, SEARCH("+", BA35)-SEARCH("!", BA35)-1)), Rankings!$A$2:$BK$161, 63, FALSE),0)</f>
        <v>0</v>
      </c>
      <c r="JA35">
        <f>IFERROR(VLOOKUP(_xlfn.NUMBERVALUE(MID(BB35, SEARCH("!", BB35)+1, SEARCH("+", BB35)-SEARCH("!", BB35)-1)), Rankings!$A$2:$BK$161, 63, FALSE),0)</f>
        <v>0</v>
      </c>
      <c r="JB35">
        <f>IFERROR(VLOOKUP(_xlfn.NUMBERVALUE(MID(BC35, SEARCH("!", BC35)+1, SEARCH("+", BC35)-SEARCH("!", BC35)-1)), Rankings!$A$2:$BK$161, 63, FALSE),0)</f>
        <v>0</v>
      </c>
      <c r="JC35">
        <f>IFERROR(VLOOKUP(_xlfn.NUMBERVALUE(MID(BD35, SEARCH("!", BD35)+1, SEARCH("+", BD35)-SEARCH("!", BD35)-1)), Rankings!$A$2:$BK$161, 63, FALSE),0)</f>
        <v>0</v>
      </c>
      <c r="JD35">
        <f>IFERROR(VLOOKUP(_xlfn.NUMBERVALUE(MID(BE35, SEARCH("!", BE35)+1, SEARCH("+", BE35)-SEARCH("!", BE35)-1)), Rankings!$A$2:$BK$161, 63, FALSE),0)</f>
        <v>0</v>
      </c>
      <c r="JE35">
        <f>IFERROR(VLOOKUP(_xlfn.NUMBERVALUE(MID(BF35, SEARCH("!", BF35)+1, SEARCH("+", BF35)-SEARCH("!", BF35)-1)), Rankings!$A$2:$BK$161, 63, FALSE),0)</f>
        <v>0</v>
      </c>
      <c r="JF35">
        <f>IFERROR(VLOOKUP(_xlfn.NUMBERVALUE(MID(BG35, SEARCH("!", BG35)+1, SEARCH("+", BG35)-SEARCH("!", BG35)-1)), Rankings!$A$2:$BK$161, 63, FALSE),0)</f>
        <v>0</v>
      </c>
      <c r="JG35">
        <f>IFERROR(VLOOKUP(_xlfn.NUMBERVALUE(MID(BH35, SEARCH("!", BH35)+1, SEARCH("+", BH35)-SEARCH("!", BH35)-1)), Rankings!$A$2:$BK$161, 63, FALSE),0)</f>
        <v>0</v>
      </c>
      <c r="JH35">
        <f>IFERROR(VLOOKUP(_xlfn.NUMBERVALUE(MID(BI35, SEARCH("!", BI35)+1, SEARCH("+", BI35)-SEARCH("!", BI35)-1)), Rankings!$A$2:$BK$161, 63, FALSE),0)</f>
        <v>0</v>
      </c>
      <c r="JI35">
        <f>IFERROR(VLOOKUP(_xlfn.NUMBERVALUE(MID(BJ35, SEARCH("!", BJ35)+1, SEARCH("+", BJ35)-SEARCH("!", BJ35)-1)), Rankings!$A$2:$BK$161, 63, FALSE),0)</f>
        <v>0</v>
      </c>
      <c r="JJ35">
        <f>IFERROR(VLOOKUP(_xlfn.NUMBERVALUE(MID(BK35, SEARCH("!", BK35)+1, SEARCH("+", BK35)-SEARCH("!", BK35)-1)), Rankings!$A$2:$BK$161, 63, FALSE),0)</f>
        <v>0</v>
      </c>
      <c r="JK35">
        <f>IFERROR(VLOOKUP(_xlfn.NUMBERVALUE(MID(BL35, SEARCH("!", BL35)+1, SEARCH("+", BL35)-SEARCH("!", BL35)-1)), Rankings!$A$2:$BK$161, 63, FALSE),0)</f>
        <v>0</v>
      </c>
      <c r="JL35">
        <f>IFERROR(VLOOKUP(_xlfn.NUMBERVALUE(MID(BM35, SEARCH("!", BM35)+1, SEARCH("+", BM35)-SEARCH("!", BM35)-1)), Rankings!$A$2:$BK$161, 63, FALSE),0)</f>
        <v>0</v>
      </c>
      <c r="JM35">
        <f>IFERROR(VLOOKUP(_xlfn.NUMBERVALUE(MID(BN35, SEARCH("!", BN35)+1, SEARCH("+", BN35)-SEARCH("!", BN35)-1)), Rankings!$A$2:$BK$161, 63, FALSE),0)</f>
        <v>0</v>
      </c>
      <c r="JN35">
        <f>IFERROR(VLOOKUP(_xlfn.NUMBERVALUE(MID(BO35, SEARCH("!", BO35)+1, SEARCH("+", BO35)-SEARCH("!", BO35)-1)), Rankings!$A$2:$BK$161, 63, FALSE),0)</f>
        <v>0</v>
      </c>
      <c r="JO35">
        <f>IFERROR(VLOOKUP(_xlfn.NUMBERVALUE(MID(BP35, SEARCH("!", BP35)+1, SEARCH("+", BP35)-SEARCH("!", BP35)-1)), Rankings!$A$2:$BK$161, 63, FALSE),0)</f>
        <v>0</v>
      </c>
      <c r="JP35">
        <f>IFERROR(VLOOKUP(_xlfn.NUMBERVALUE(MID(BQ35, SEARCH("!", BQ35)+1, SEARCH("+", BQ35)-SEARCH("!", BQ35)-1)), Rankings!$A$2:$BK$161, 63, FALSE),0)</f>
        <v>0</v>
      </c>
      <c r="JQ35">
        <f>IFERROR(VLOOKUP(_xlfn.NUMBERVALUE(MID(BR35, SEARCH("!", BR35)+1, SEARCH("+", BR35)-SEARCH("!", BR35)-1)), Rankings!$A$2:$BK$161, 63, FALSE),0)</f>
        <v>0</v>
      </c>
      <c r="JR35">
        <f>IFERROR(VLOOKUP(_xlfn.NUMBERVALUE(MID(BS35, SEARCH("!", BS35)+1, SEARCH("+", BS35)-SEARCH("!", BS35)-1)), Rankings!$A$2:$BK$161, 63, FALSE),0)</f>
        <v>0</v>
      </c>
      <c r="JS35">
        <f>IFERROR(VLOOKUP(_xlfn.NUMBERVALUE(MID(BT35, SEARCH("!", BT35)+1, SEARCH("+", BT35)-SEARCH("!", BT35)-1)), Rankings!$A$2:$BK$161, 63, FALSE),0)</f>
        <v>0</v>
      </c>
      <c r="JT35">
        <f>IFERROR(VLOOKUP(_xlfn.NUMBERVALUE(MID(BU35, SEARCH("!", BU35)+1, SEARCH("+", BU35)-SEARCH("!", BU35)-1)), Rankings!$A$2:$BK$161, 63, FALSE),0)</f>
        <v>0</v>
      </c>
      <c r="JU35">
        <f>IFERROR(VLOOKUP(_xlfn.NUMBERVALUE(MID(BV35, SEARCH("!", BV35)+1, SEARCH("+", BV35)-SEARCH("!", BV35)-1)), Rankings!$A$2:$BK$161, 63, FALSE),0)</f>
        <v>0</v>
      </c>
      <c r="JV35">
        <f>IFERROR(VLOOKUP(_xlfn.NUMBERVALUE(MID(BW35, SEARCH("!", BW35)+1, SEARCH("+", BW35)-SEARCH("!", BW35)-1)), Rankings!$A$2:$BK$161, 63, FALSE),0)</f>
        <v>0</v>
      </c>
      <c r="JW35">
        <f>IFERROR(VLOOKUP(_xlfn.NUMBERVALUE(MID(BX35, SEARCH("!", BX35)+1, SEARCH("+", BX35)-SEARCH("!", BX35)-1)), Rankings!$A$2:$BK$161, 63, FALSE),0)</f>
        <v>0</v>
      </c>
      <c r="JX35">
        <f>IFERROR(VLOOKUP(_xlfn.NUMBERVALUE(MID(BY35, SEARCH("!", BY35)+1, SEARCH("+", BY35)-SEARCH("!", BY35)-1)), Rankings!$A$2:$BK$161, 63, FALSE),0)</f>
        <v>0</v>
      </c>
      <c r="JY35">
        <f>IFERROR(VLOOKUP(_xlfn.NUMBERVALUE(MID(BZ35, SEARCH("!", BZ35)+1, SEARCH("+", BZ35)-SEARCH("!", BZ35)-1)), Rankings!$A$2:$BK$161, 63, FALSE),0)</f>
        <v>0</v>
      </c>
      <c r="JZ35">
        <f>IFERROR(VLOOKUP(_xlfn.NUMBERVALUE(MID(CA35, SEARCH("!", CA35)+1, SEARCH("+", CA35)-SEARCH("!", CA35)-1)), Rankings!$A$2:$BK$161, 63, FALSE),0)</f>
        <v>0</v>
      </c>
      <c r="KA35">
        <f>IFERROR(VLOOKUP(_xlfn.NUMBERVALUE(MID(CB35, SEARCH("!", CB35)+1, SEARCH("+", CB35)-SEARCH("!", CB35)-1)), Rankings!$A$2:$BK$161, 63, FALSE),0)</f>
        <v>0</v>
      </c>
      <c r="KB35">
        <f>IFERROR(VLOOKUP(_xlfn.NUMBERVALUE(MID(CC35, SEARCH("!", CC35)+1, SEARCH("+", CC35)-SEARCH("!", CC35)-1)), Rankings!$A$2:$BK$161, 63, FALSE),0)</f>
        <v>0</v>
      </c>
      <c r="KC35">
        <f>IFERROR(VLOOKUP(_xlfn.NUMBERVALUE(MID(CD35, SEARCH("!", CD35)+1, SEARCH("+", CD35)-SEARCH("!", CD35)-1)), Rankings!$A$2:$BK$161, 63, FALSE),0)</f>
        <v>0</v>
      </c>
      <c r="KD35">
        <f>IFERROR(VLOOKUP(_xlfn.NUMBERVALUE(MID(CE35, SEARCH("!", CE35)+1, SEARCH("+", CE35)-SEARCH("!", CE35)-1)), Rankings!$A$2:$BK$161, 63, FALSE),0)</f>
        <v>0</v>
      </c>
      <c r="KE35">
        <f>IFERROR(VLOOKUP(_xlfn.NUMBERVALUE(MID(CF35, SEARCH("!", CF35)+1, SEARCH("+", CF35)-SEARCH("!", CF35)-1)), Rankings!$A$2:$BK$161, 63, FALSE),0)</f>
        <v>0</v>
      </c>
      <c r="KF35">
        <f>IFERROR(VLOOKUP(_xlfn.NUMBERVALUE(MID(CG35, SEARCH("!", CG35)+1, SEARCH("+", CG35)-SEARCH("!", CG35)-1)), Rankings!$A$2:$BK$161, 63, FALSE),0)</f>
        <v>0</v>
      </c>
      <c r="KG35">
        <f>IFERROR(VLOOKUP(_xlfn.NUMBERVALUE(MID(CH35, SEARCH("!", CH35)+1, SEARCH("+", CH35)-SEARCH("!", CH35)-1)), Rankings!$A$2:$BK$161, 63, FALSE),0)</f>
        <v>0</v>
      </c>
      <c r="KH35">
        <f>IFERROR(VLOOKUP(_xlfn.NUMBERVALUE(MID(CI35, SEARCH("!", CI35)+1, SEARCH("+", CI35)-SEARCH("!", CI35)-1)), Rankings!$A$2:$BK$161, 63, FALSE),0)</f>
        <v>0</v>
      </c>
      <c r="KI35">
        <f>IFERROR(VLOOKUP(_xlfn.NUMBERVALUE(MID(CJ35, SEARCH("!", CJ35)+1, SEARCH("+", CJ35)-SEARCH("!", CJ35)-1)), Rankings!$A$2:$BK$161, 63, FALSE),0)</f>
        <v>0</v>
      </c>
      <c r="KJ35">
        <f>IFERROR(VLOOKUP(_xlfn.NUMBERVALUE(MID(CK35, SEARCH("!", CK35)+1, SEARCH("+", CK35)-SEARCH("!", CK35)-1)), Rankings!$A$2:$BK$161, 63, FALSE),0)</f>
        <v>0</v>
      </c>
      <c r="KK35">
        <f>IFERROR(VLOOKUP(_xlfn.NUMBERVALUE(MID(CL35, SEARCH("!", CL35)+1, SEARCH("+", CL35)-SEARCH("!", CL35)-1)), Rankings!$A$2:$BK$161, 63, FALSE),0)</f>
        <v>0</v>
      </c>
      <c r="KL35">
        <f>IFERROR(VLOOKUP(_xlfn.NUMBERVALUE(MID(CM35, SEARCH("!", CM35)+1, SEARCH("+", CM35)-SEARCH("!", CM35)-1)), Rankings!$A$2:$BK$161, 63, FALSE),0)</f>
        <v>0</v>
      </c>
      <c r="KM35">
        <f>IFERROR(VLOOKUP(_xlfn.NUMBERVALUE(MID(CN35, SEARCH("!", CN35)+1, SEARCH("+", CN35)-SEARCH("!", CN35)-1)), Rankings!$A$2:$BK$161, 63, FALSE),0)</f>
        <v>0</v>
      </c>
      <c r="KN35">
        <f>IFERROR(VLOOKUP(_xlfn.NUMBERVALUE(MID(CO35, SEARCH("!", CO35)+1, SEARCH("+", CO35)-SEARCH("!", CO35)-1)), Rankings!$A$2:$BK$161, 63, FALSE),0)</f>
        <v>0</v>
      </c>
      <c r="KO35">
        <f>IFERROR(VLOOKUP(_xlfn.NUMBERVALUE(MID(CP35, SEARCH("!", CP35)+1, SEARCH("+", CP35)-SEARCH("!", CP35)-1)), Rankings!$A$2:$BK$161, 63, FALSE),0)</f>
        <v>0</v>
      </c>
      <c r="KP35">
        <f>IFERROR(VLOOKUP(_xlfn.NUMBERVALUE(MID(CQ35, SEARCH("!", CQ35)+1, SEARCH("+", CQ35)-SEARCH("!", CQ35)-1)), Rankings!$A$2:$BK$161, 63, FALSE),0)</f>
        <v>0</v>
      </c>
      <c r="KQ35">
        <f>IFERROR(VLOOKUP(_xlfn.NUMBERVALUE(MID(CR35, SEARCH("!", CR35)+1, SEARCH("+", CR35)-SEARCH("!", CR35)-1)), Rankings!$A$2:$BK$161, 63, FALSE),0)</f>
        <v>0</v>
      </c>
      <c r="KS35" s="4">
        <f t="shared" ref="KS35:KS66" si="1035">LB35+LC35+LD35+LG35+LJ35+LP35+LS35+LY35+MB35+MH35+MK35+MQ35+MT35+MZ35+NC35</f>
        <v>279</v>
      </c>
      <c r="KT35" s="4">
        <f t="shared" ref="KT35:KT66" si="1036">LH35+LI35+LM35+LQ35+LR35+LV35+LZ35+MA35+ME35+MI35+MJ35+MN35+MR35+MS35+MW35</f>
        <v>70</v>
      </c>
      <c r="KU35" s="4">
        <f t="shared" ref="KU35:KU66" si="1037">LE35+LF35+LK35+LL35+LN35+LO35+LT35+LU35+LW35+LX35+MC35+MD35+MF35+MG35+ML35</f>
        <v>121</v>
      </c>
      <c r="KV35" s="4">
        <f t="shared" ref="KV35:KV66" si="1038">SUM(ND35:OH35)+MM35+MO35+MP35+MU35+MV35+MX35+MY35+NA35+NB35</f>
        <v>0</v>
      </c>
      <c r="KY35" s="4">
        <f t="shared" ref="KY35:KY66" si="1039">KS35+KT35+KU35*1+KV35*1</f>
        <v>470</v>
      </c>
      <c r="KZ35" s="4"/>
      <c r="LB35">
        <f t="shared" ref="LB35:LB66" si="1040">IFERROR(_xlfn.NUMBERVALUE(MID(L35, SEARCH("+", L35)+1, SEARCH("-", L35)-SEARCH("+", L35)-1)), 0)</f>
        <v>37</v>
      </c>
      <c r="LC35">
        <f t="shared" ref="LC35:LC66" si="1041">IFERROR(_xlfn.NUMBERVALUE(MID(M35, SEARCH("+", M35)+1, SEARCH("-", M35)-SEARCH("+", M35)-1)), 0)</f>
        <v>68</v>
      </c>
      <c r="LD35">
        <f t="shared" ref="LD35:LD66" si="1042">IFERROR(_xlfn.NUMBERVALUE(MID(N35, SEARCH("+", N35)+1, SEARCH("-", N35)-SEARCH("+", N35)-1)), 0)</f>
        <v>54</v>
      </c>
      <c r="LE35">
        <f t="shared" ref="LE35:LE66" si="1043">IFERROR(_xlfn.NUMBERVALUE(MID(O35, SEARCH("+", O35)+1, SEARCH("-", O35)-SEARCH("+", O35)-1)), 0)</f>
        <v>57</v>
      </c>
      <c r="LF35">
        <f t="shared" ref="LF35:LF66" si="1044">IFERROR(_xlfn.NUMBERVALUE(MID(P35, SEARCH("+", P35)+1, SEARCH("-", P35)-SEARCH("+", P35)-1)), 0)</f>
        <v>28</v>
      </c>
      <c r="LG35">
        <f t="shared" ref="LG35:LG66" si="1045">IFERROR(_xlfn.NUMBERVALUE(MID(Q35, SEARCH("+", Q35)+1, SEARCH("-", Q35)-SEARCH("+", Q35)-1)), 0)</f>
        <v>56</v>
      </c>
      <c r="LH35">
        <f t="shared" ref="LH35:LH66" si="1046">IFERROR(_xlfn.NUMBERVALUE(MID(R35, SEARCH("+", R35)+1, SEARCH("-", R35)-SEARCH("+", R35)-1)), 0)</f>
        <v>35</v>
      </c>
      <c r="LI35">
        <f t="shared" ref="LI35:LI66" si="1047">IFERROR(_xlfn.NUMBERVALUE(MID(S35, SEARCH("+", S35)+1, SEARCH("-", S35)-SEARCH("+", S35)-1)), 0)</f>
        <v>35</v>
      </c>
      <c r="LJ35">
        <f t="shared" ref="LJ35:LJ66" si="1048">IFERROR(_xlfn.NUMBERVALUE(MID(T35, SEARCH("+", T35)+1, SEARCH("-", T35)-SEARCH("+", T35)-1)), 0)</f>
        <v>64</v>
      </c>
      <c r="LK35">
        <f t="shared" ref="LK35:LK66" si="1049">IFERROR(_xlfn.NUMBERVALUE(MID(U35, SEARCH("+", U35)+1, SEARCH("-", U35)-SEARCH("+", U35)-1)), 0)</f>
        <v>36</v>
      </c>
      <c r="LL35">
        <f t="shared" ref="LL35:LL66" si="1050">IFERROR(_xlfn.NUMBERVALUE(MID(V35, SEARCH("+", V35)+1, SEARCH("-", V35)-SEARCH("+", V35)-1)), 0)</f>
        <v>0</v>
      </c>
      <c r="LM35">
        <f t="shared" ref="LM35:LM66" si="1051">IFERROR(_xlfn.NUMBERVALUE(MID(W35, SEARCH("+", W35)+1, SEARCH("-", W35)-SEARCH("+", W35)-1)), 0)</f>
        <v>0</v>
      </c>
      <c r="LN35">
        <f t="shared" ref="LN35:LN66" si="1052">IFERROR(_xlfn.NUMBERVALUE(MID(X35, SEARCH("+", X35)+1, SEARCH("-", X35)-SEARCH("+", X35)-1)), 0)</f>
        <v>0</v>
      </c>
      <c r="LO35">
        <f t="shared" ref="LO35:LO66" si="1053">IFERROR(_xlfn.NUMBERVALUE(MID(Y35, SEARCH("+", Y35)+1, SEARCH("-", Y35)-SEARCH("+", Y35)-1)), 0)</f>
        <v>0</v>
      </c>
      <c r="LP35">
        <f t="shared" ref="LP35:LP66" si="1054">IFERROR(_xlfn.NUMBERVALUE(MID(Z35, SEARCH("+", Z35)+1, SEARCH("-", Z35)-SEARCH("+", Z35)-1)), 0)</f>
        <v>0</v>
      </c>
      <c r="LQ35">
        <f t="shared" ref="LQ35:LQ66" si="1055">IFERROR(_xlfn.NUMBERVALUE(MID(AA35, SEARCH("+", AA35)+1, SEARCH("-", AA35)-SEARCH("+", AA35)-1)), 0)</f>
        <v>0</v>
      </c>
      <c r="LR35">
        <f t="shared" ref="LR35:LR66" si="1056">IFERROR(_xlfn.NUMBERVALUE(MID(AB35, SEARCH("+", AB35)+1, SEARCH("-", AB35)-SEARCH("+", AB35)-1)), 0)</f>
        <v>0</v>
      </c>
      <c r="LS35">
        <f t="shared" ref="LS35:LS66" si="1057">IFERROR(_xlfn.NUMBERVALUE(MID(AC35, SEARCH("+", AC35)+1, SEARCH("-", AC35)-SEARCH("+", AC35)-1)), 0)</f>
        <v>0</v>
      </c>
      <c r="LT35">
        <f t="shared" ref="LT35:LT66" si="1058">IFERROR(_xlfn.NUMBERVALUE(MID(AD35, SEARCH("+", AD35)+1, SEARCH("-", AD35)-SEARCH("+", AD35)-1)), 0)</f>
        <v>0</v>
      </c>
      <c r="LU35">
        <f t="shared" ref="LU35:LU66" si="1059">IFERROR(_xlfn.NUMBERVALUE(MID(AE35, SEARCH("+", AE35)+1, SEARCH("-", AE35)-SEARCH("+", AE35)-1)), 0)</f>
        <v>0</v>
      </c>
      <c r="LV35">
        <f t="shared" ref="LV35:LV66" si="1060">IFERROR(_xlfn.NUMBERVALUE(MID(AF35, SEARCH("+", AF35)+1, SEARCH("-", AF35)-SEARCH("+", AF35)-1)), 0)</f>
        <v>0</v>
      </c>
      <c r="LW35">
        <f t="shared" ref="LW35:LW66" si="1061">IFERROR(_xlfn.NUMBERVALUE(MID(AG35, SEARCH("+", AG35)+1, SEARCH("-", AG35)-SEARCH("+", AG35)-1)), 0)</f>
        <v>0</v>
      </c>
      <c r="LX35">
        <f t="shared" ref="LX35:LX66" si="1062">IFERROR(_xlfn.NUMBERVALUE(MID(AH35, SEARCH("+", AH35)+1, SEARCH("-", AH35)-SEARCH("+", AH35)-1)), 0)</f>
        <v>0</v>
      </c>
      <c r="LY35">
        <f t="shared" ref="LY35:LY66" si="1063">IFERROR(_xlfn.NUMBERVALUE(MID(AI35, SEARCH("+", AI35)+1, SEARCH("-", AI35)-SEARCH("+", AI35)-1)), 0)</f>
        <v>0</v>
      </c>
      <c r="LZ35">
        <f t="shared" ref="LZ35:LZ66" si="1064">IFERROR(_xlfn.NUMBERVALUE(MID(AJ35, SEARCH("+", AJ35)+1, SEARCH("-", AJ35)-SEARCH("+", AJ35)-1)), 0)</f>
        <v>0</v>
      </c>
      <c r="MA35">
        <f t="shared" ref="MA35:MA66" si="1065">IFERROR(_xlfn.NUMBERVALUE(MID(AK35, SEARCH("+", AK35)+1, SEARCH("-", AK35)-SEARCH("+", AK35)-1)), 0)</f>
        <v>0</v>
      </c>
      <c r="MB35">
        <f t="shared" ref="MB35:MB66" si="1066">IFERROR(_xlfn.NUMBERVALUE(MID(AL35, SEARCH("+", AL35)+1, SEARCH("-", AL35)-SEARCH("+", AL35)-1)), 0)</f>
        <v>0</v>
      </c>
      <c r="MC35">
        <f t="shared" ref="MC35:MC66" si="1067">IFERROR(_xlfn.NUMBERVALUE(MID(AM35, SEARCH("+", AM35)+1, SEARCH("-", AM35)-SEARCH("+", AM35)-1)), 0)</f>
        <v>0</v>
      </c>
      <c r="MD35">
        <f t="shared" ref="MD35:MD66" si="1068">IFERROR(_xlfn.NUMBERVALUE(MID(AN35, SEARCH("+", AN35)+1, SEARCH("-", AN35)-SEARCH("+", AN35)-1)), 0)</f>
        <v>0</v>
      </c>
      <c r="ME35">
        <f t="shared" ref="ME35:ME66" si="1069">IFERROR(_xlfn.NUMBERVALUE(MID(AO35, SEARCH("+", AO35)+1, SEARCH("-", AO35)-SEARCH("+", AO35)-1)), 0)</f>
        <v>0</v>
      </c>
      <c r="MF35">
        <f t="shared" ref="MF35:MF66" si="1070">IFERROR(_xlfn.NUMBERVALUE(MID(AP35, SEARCH("+", AP35)+1, SEARCH("-", AP35)-SEARCH("+", AP35)-1)), 0)</f>
        <v>0</v>
      </c>
      <c r="MG35">
        <f t="shared" ref="MG35:MG66" si="1071">IFERROR(_xlfn.NUMBERVALUE(MID(AQ35, SEARCH("+", AQ35)+1, SEARCH("-", AQ35)-SEARCH("+", AQ35)-1)), 0)</f>
        <v>0</v>
      </c>
      <c r="MH35">
        <f t="shared" ref="MH35:MH66" si="1072">IFERROR(_xlfn.NUMBERVALUE(MID(AR35, SEARCH("+", AR35)+1, SEARCH("-", AR35)-SEARCH("+", AR35)-1)), 0)</f>
        <v>0</v>
      </c>
      <c r="MI35">
        <f t="shared" ref="MI35:MI66" si="1073">IFERROR(_xlfn.NUMBERVALUE(MID(AS35, SEARCH("+", AS35)+1, SEARCH("-", AS35)-SEARCH("+", AS35)-1)), 0)</f>
        <v>0</v>
      </c>
      <c r="MJ35">
        <f t="shared" ref="MJ35:MJ66" si="1074">IFERROR(_xlfn.NUMBERVALUE(MID(AT35, SEARCH("+", AT35)+1, SEARCH("-", AT35)-SEARCH("+", AT35)-1)), 0)</f>
        <v>0</v>
      </c>
      <c r="MK35">
        <f t="shared" ref="MK35:MK66" si="1075">IFERROR(_xlfn.NUMBERVALUE(MID(AU35, SEARCH("+", AU35)+1, SEARCH("-", AU35)-SEARCH("+", AU35)-1)), 0)</f>
        <v>0</v>
      </c>
      <c r="ML35">
        <f t="shared" ref="ML35:ML66" si="1076">IFERROR(_xlfn.NUMBERVALUE(MID(AV35, SEARCH("+", AV35)+1, SEARCH("-", AV35)-SEARCH("+", AV35)-1)), 0)</f>
        <v>0</v>
      </c>
      <c r="MM35">
        <f t="shared" ref="MM35:MM66" si="1077">IFERROR(_xlfn.NUMBERVALUE(MID(AW35, SEARCH("+", AW35)+1, SEARCH("-", AW35)-SEARCH("+", AW35)-1)), 0)</f>
        <v>0</v>
      </c>
      <c r="MN35">
        <f t="shared" ref="MN35:MN66" si="1078">IFERROR(_xlfn.NUMBERVALUE(MID(AX35, SEARCH("+", AX35)+1, SEARCH("-", AX35)-SEARCH("+", AX35)-1)), 0)</f>
        <v>0</v>
      </c>
      <c r="MO35">
        <f t="shared" ref="MO35:MO66" si="1079">IFERROR(_xlfn.NUMBERVALUE(MID(AY35, SEARCH("+", AY35)+1, SEARCH("-", AY35)-SEARCH("+", AY35)-1)), 0)</f>
        <v>0</v>
      </c>
      <c r="MP35">
        <f t="shared" ref="MP35:MP66" si="1080">IFERROR(_xlfn.NUMBERVALUE(MID(AZ35, SEARCH("+", AZ35)+1, SEARCH("-", AZ35)-SEARCH("+", AZ35)-1)), 0)</f>
        <v>0</v>
      </c>
      <c r="MQ35">
        <f t="shared" ref="MQ35:MQ66" si="1081">IFERROR(_xlfn.NUMBERVALUE(MID(BA35, SEARCH("+", BA35)+1, SEARCH("-", BA35)-SEARCH("+", BA35)-1)), 0)</f>
        <v>0</v>
      </c>
      <c r="MR35">
        <f t="shared" ref="MR35:MR66" si="1082">IFERROR(_xlfn.NUMBERVALUE(MID(BB35, SEARCH("+", BB35)+1, SEARCH("-", BB35)-SEARCH("+", BB35)-1)), 0)</f>
        <v>0</v>
      </c>
      <c r="MS35">
        <f t="shared" ref="MS35:MS66" si="1083">IFERROR(_xlfn.NUMBERVALUE(MID(BC35, SEARCH("+", BC35)+1, SEARCH("-", BC35)-SEARCH("+", BC35)-1)), 0)</f>
        <v>0</v>
      </c>
      <c r="MT35">
        <f t="shared" ref="MT35:MT66" si="1084">IFERROR(_xlfn.NUMBERVALUE(MID(BD35, SEARCH("+", BD35)+1, SEARCH("-", BD35)-SEARCH("+", BD35)-1)), 0)</f>
        <v>0</v>
      </c>
      <c r="MU35">
        <f t="shared" ref="MU35:MU66" si="1085">IFERROR(_xlfn.NUMBERVALUE(MID(BE35, SEARCH("+", BE35)+1, SEARCH("-", BE35)-SEARCH("+", BE35)-1)), 0)</f>
        <v>0</v>
      </c>
      <c r="MV35">
        <f t="shared" ref="MV35:MV66" si="1086">IFERROR(_xlfn.NUMBERVALUE(MID(BF35, SEARCH("+", BF35)+1, SEARCH("-", BF35)-SEARCH("+", BF35)-1)), 0)</f>
        <v>0</v>
      </c>
      <c r="MW35">
        <f t="shared" ref="MW35:MW66" si="1087">IFERROR(_xlfn.NUMBERVALUE(MID(BG35, SEARCH("+", BG35)+1, SEARCH("-", BG35)-SEARCH("+", BG35)-1)), 0)</f>
        <v>0</v>
      </c>
      <c r="MX35">
        <f t="shared" ref="MX35:MX66" si="1088">IFERROR(_xlfn.NUMBERVALUE(MID(BH35, SEARCH("+", BH35)+1, SEARCH("-", BH35)-SEARCH("+", BH35)-1)), 0)</f>
        <v>0</v>
      </c>
      <c r="MY35">
        <f t="shared" ref="MY35:MY66" si="1089">IFERROR(_xlfn.NUMBERVALUE(MID(BI35, SEARCH("+", BI35)+1, SEARCH("-", BI35)-SEARCH("+", BI35)-1)), 0)</f>
        <v>0</v>
      </c>
      <c r="MZ35">
        <f t="shared" ref="MZ35:MZ66" si="1090">IFERROR(_xlfn.NUMBERVALUE(MID(BJ35, SEARCH("+", BJ35)+1, SEARCH("-", BJ35)-SEARCH("+", BJ35)-1)), 0)</f>
        <v>0</v>
      </c>
      <c r="NA35">
        <f t="shared" ref="NA35:NA66" si="1091">IFERROR(_xlfn.NUMBERVALUE(MID(BK35, SEARCH("+", BK35)+1, SEARCH("-", BK35)-SEARCH("+", BK35)-1)), 0)</f>
        <v>0</v>
      </c>
      <c r="NB35">
        <f t="shared" ref="NB35:NB66" si="1092">IFERROR(_xlfn.NUMBERVALUE(MID(BL35, SEARCH("+", BL35)+1, SEARCH("-", BL35)-SEARCH("+", BL35)-1)), 0)</f>
        <v>0</v>
      </c>
      <c r="NC35">
        <f t="shared" ref="NC35:NC66" si="1093">IFERROR(_xlfn.NUMBERVALUE(MID(BM35, SEARCH("+", BM35)+1, SEARCH("-", BM35)-SEARCH("+", BM35)-1)), 0)</f>
        <v>0</v>
      </c>
      <c r="ND35">
        <f t="shared" ref="ND35:ND66" si="1094">IFERROR(_xlfn.NUMBERVALUE(MID(BN35, SEARCH("+", BN35)+1, SEARCH("-", BN35)-SEARCH("+", BN35)-1)), 0)</f>
        <v>0</v>
      </c>
      <c r="NE35">
        <f t="shared" ref="NE35:NE66" si="1095">IFERROR(_xlfn.NUMBERVALUE(MID(BO35, SEARCH("+", BO35)+1, SEARCH("-", BO35)-SEARCH("+", BO35)-1)), 0)</f>
        <v>0</v>
      </c>
      <c r="NF35">
        <f t="shared" ref="NF35:NF66" si="1096">IFERROR(_xlfn.NUMBERVALUE(MID(BP35, SEARCH("+", BP35)+1, SEARCH("-", BP35)-SEARCH("+", BP35)-1)), 0)</f>
        <v>0</v>
      </c>
      <c r="NG35">
        <f t="shared" ref="NG35:NG66" si="1097">IFERROR(_xlfn.NUMBERVALUE(MID(BQ35, SEARCH("+", BQ35)+1, SEARCH("-", BQ35)-SEARCH("+", BQ35)-1)), 0)</f>
        <v>0</v>
      </c>
      <c r="NH35">
        <f t="shared" ref="NH35:NH66" si="1098">IFERROR(_xlfn.NUMBERVALUE(MID(BR35, SEARCH("+", BR35)+1, SEARCH("-", BR35)-SEARCH("+", BR35)-1)), 0)</f>
        <v>0</v>
      </c>
      <c r="NI35">
        <f t="shared" ref="NI35:NI66" si="1099">IFERROR(_xlfn.NUMBERVALUE(MID(BS35, SEARCH("+", BS35)+1, SEARCH("-", BS35)-SEARCH("+", BS35)-1)), 0)</f>
        <v>0</v>
      </c>
      <c r="NJ35">
        <f t="shared" ref="NJ35:NJ66" si="1100">IFERROR(_xlfn.NUMBERVALUE(MID(BT35, SEARCH("+", BT35)+1, SEARCH("-", BT35)-SEARCH("+", BT35)-1)), 0)</f>
        <v>0</v>
      </c>
      <c r="NK35">
        <f t="shared" ref="NK35:NK66" si="1101">IFERROR(_xlfn.NUMBERVALUE(MID(BU35, SEARCH("+", BU35)+1, SEARCH("-", BU35)-SEARCH("+", BU35)-1)), 0)</f>
        <v>0</v>
      </c>
      <c r="NL35">
        <f t="shared" ref="NL35:NL66" si="1102">IFERROR(_xlfn.NUMBERVALUE(MID(BV35, SEARCH("+", BV35)+1, SEARCH("-", BV35)-SEARCH("+", BV35)-1)), 0)</f>
        <v>0</v>
      </c>
      <c r="NM35">
        <f t="shared" ref="NM35:NM66" si="1103">IFERROR(_xlfn.NUMBERVALUE(MID(BW35, SEARCH("+", BW35)+1, SEARCH("-", BW35)-SEARCH("+", BW35)-1)), 0)</f>
        <v>0</v>
      </c>
      <c r="NN35">
        <f t="shared" ref="NN35:NN66" si="1104">IFERROR(_xlfn.NUMBERVALUE(MID(BX35, SEARCH("+", BX35)+1, SEARCH("-", BX35)-SEARCH("+", BX35)-1)), 0)</f>
        <v>0</v>
      </c>
      <c r="NO35">
        <f t="shared" ref="NO35:NO66" si="1105">IFERROR(_xlfn.NUMBERVALUE(MID(BY35, SEARCH("+", BY35)+1, SEARCH("-", BY35)-SEARCH("+", BY35)-1)), 0)</f>
        <v>0</v>
      </c>
      <c r="NP35">
        <f t="shared" ref="NP35:NP66" si="1106">IFERROR(_xlfn.NUMBERVALUE(MID(BZ35, SEARCH("+", BZ35)+1, SEARCH("-", BZ35)-SEARCH("+", BZ35)-1)), 0)</f>
        <v>0</v>
      </c>
      <c r="NQ35">
        <f t="shared" ref="NQ35:NQ66" si="1107">IFERROR(_xlfn.NUMBERVALUE(MID(CA35, SEARCH("+", CA35)+1, SEARCH("-", CA35)-SEARCH("+", CA35)-1)), 0)</f>
        <v>0</v>
      </c>
      <c r="NR35">
        <f t="shared" ref="NR35:NR66" si="1108">IFERROR(_xlfn.NUMBERVALUE(MID(CB35, SEARCH("+", CB35)+1, SEARCH("-", CB35)-SEARCH("+", CB35)-1)), 0)</f>
        <v>0</v>
      </c>
      <c r="NS35">
        <f t="shared" ref="NS35:NS66" si="1109">IFERROR(_xlfn.NUMBERVALUE(MID(CC35, SEARCH("+", CC35)+1, SEARCH("-", CC35)-SEARCH("+", CC35)-1)), 0)</f>
        <v>0</v>
      </c>
      <c r="NT35">
        <f t="shared" ref="NT35:NT66" si="1110">IFERROR(_xlfn.NUMBERVALUE(MID(CD35, SEARCH("+", CD35)+1, SEARCH("-", CD35)-SEARCH("+", CD35)-1)), 0)</f>
        <v>0</v>
      </c>
      <c r="NU35">
        <f t="shared" ref="NU35:NU66" si="1111">IFERROR(_xlfn.NUMBERVALUE(MID(CE35, SEARCH("+", CE35)+1, SEARCH("-", CE35)-SEARCH("+", CE35)-1)), 0)</f>
        <v>0</v>
      </c>
      <c r="NV35">
        <f t="shared" ref="NV35:NV66" si="1112">IFERROR(_xlfn.NUMBERVALUE(MID(CF35, SEARCH("+", CF35)+1, SEARCH("-", CF35)-SEARCH("+", CF35)-1)), 0)</f>
        <v>0</v>
      </c>
      <c r="NW35">
        <f t="shared" ref="NW35:NW66" si="1113">IFERROR(_xlfn.NUMBERVALUE(MID(CG35, SEARCH("+", CG35)+1, SEARCH("-", CG35)-SEARCH("+", CG35)-1)), 0)</f>
        <v>0</v>
      </c>
      <c r="NX35">
        <f t="shared" ref="NX35:NX66" si="1114">IFERROR(_xlfn.NUMBERVALUE(MID(CH35, SEARCH("+", CH35)+1, SEARCH("-", CH35)-SEARCH("+", CH35)-1)), 0)</f>
        <v>0</v>
      </c>
      <c r="NY35">
        <f t="shared" ref="NY35:NY66" si="1115">IFERROR(_xlfn.NUMBERVALUE(MID(CI35, SEARCH("+", CI35)+1, SEARCH("-", CI35)-SEARCH("+", CI35)-1)), 0)</f>
        <v>0</v>
      </c>
      <c r="NZ35">
        <f t="shared" ref="NZ35:NZ66" si="1116">IFERROR(_xlfn.NUMBERVALUE(MID(CJ35, SEARCH("+", CJ35)+1, SEARCH("-", CJ35)-SEARCH("+", CJ35)-1)), 0)</f>
        <v>0</v>
      </c>
      <c r="OA35">
        <f t="shared" ref="OA35:OA66" si="1117">IFERROR(_xlfn.NUMBERVALUE(MID(CK35, SEARCH("+", CK35)+1, SEARCH("-", CK35)-SEARCH("+", CK35)-1)), 0)</f>
        <v>0</v>
      </c>
      <c r="OB35">
        <f t="shared" ref="OB35:OB66" si="1118">IFERROR(_xlfn.NUMBERVALUE(MID(CL35, SEARCH("+", CL35)+1, SEARCH("-", CL35)-SEARCH("+", CL35)-1)), 0)</f>
        <v>0</v>
      </c>
      <c r="OC35">
        <f t="shared" ref="OC35:OC66" si="1119">IFERROR(_xlfn.NUMBERVALUE(MID(CM35, SEARCH("+", CM35)+1, SEARCH("-", CM35)-SEARCH("+", CM35)-1)), 0)</f>
        <v>0</v>
      </c>
      <c r="OD35">
        <f t="shared" ref="OD35:OD66" si="1120">IFERROR(_xlfn.NUMBERVALUE(MID(CN35, SEARCH("+", CN35)+1, SEARCH("-", CN35)-SEARCH("+", CN35)-1)), 0)</f>
        <v>0</v>
      </c>
      <c r="OE35">
        <f t="shared" ref="OE35:OE66" si="1121">IFERROR(_xlfn.NUMBERVALUE(MID(CO35, SEARCH("+", CO35)+1, SEARCH("-", CO35)-SEARCH("+", CO35)-1)), 0)</f>
        <v>0</v>
      </c>
      <c r="OF35">
        <f t="shared" ref="OF35:OF66" si="1122">IFERROR(_xlfn.NUMBERVALUE(MID(CP35, SEARCH("+", CP35)+1, SEARCH("-", CP35)-SEARCH("+", CP35)-1)), 0)</f>
        <v>0</v>
      </c>
      <c r="OG35">
        <f t="shared" ref="OG35:OG66" si="1123">IFERROR(_xlfn.NUMBERVALUE(MID(CQ35, SEARCH("+", CQ35)+1, SEARCH("-", CQ35)-SEARCH("+", CQ35)-1)), 0)</f>
        <v>0</v>
      </c>
      <c r="OH35">
        <f t="shared" ref="OH35:OH66" si="1124">IFERROR(_xlfn.NUMBERVALUE(MID(CR35, SEARCH("+", CR35)+1, SEARCH("-", CR35)-SEARCH("+", CR35)-1)), 0)</f>
        <v>0</v>
      </c>
      <c r="OJ35" s="4">
        <f t="shared" ref="OJ35:OJ66" si="1125">OS35+OT35+OU35+OX35+PA35+PG35+PJ35+PP35+PS35+PY35+QB35+QH35+QK35+QQ35+QT35</f>
        <v>171</v>
      </c>
      <c r="OK35" s="4">
        <f t="shared" ref="OK35:OK66" si="1126">OY35+OZ35+PD35+PH35+PI35+PM35+PQ35+PR35+PV35+PZ35+QA35+QE35+QI35+QJ35+QN35</f>
        <v>70</v>
      </c>
      <c r="OL35" s="4">
        <f t="shared" ref="OL35:OL66" si="1127">OV35+OW35+PB35+PC35+PE35+PF35+PK35+PL35+PN35+PO35+PT35+PU35+PW35+PX35+QC35</f>
        <v>92</v>
      </c>
      <c r="OM35" s="4">
        <f t="shared" ref="OM35:OM66" si="1128">SUM(QU35:RY35)+QD35+QF35+QG35+QL35+QM35+QO35+QP35+QR35+QS35</f>
        <v>0</v>
      </c>
      <c r="OP35" s="4">
        <f t="shared" ref="OP35:OP66" si="1129">OJ35+OK35+OL35*1+OM35*1</f>
        <v>333</v>
      </c>
      <c r="OQ35" s="4"/>
      <c r="OS35">
        <f t="shared" ref="OS35:OS66" si="1130">IFERROR(_xlfn.NUMBERVALUE(MID(L35, SEARCH("-", L35)+1, SEARCH("^", L35)-SEARCH("-", L35)-1)), 0)</f>
        <v>34</v>
      </c>
      <c r="OT35">
        <f t="shared" ref="OT35:OT66" si="1131">IFERROR(_xlfn.NUMBERVALUE(MID(M35, SEARCH("-", M35)+1, SEARCH("^", M35)-SEARCH("-", M35)-1)), 0)</f>
        <v>29</v>
      </c>
      <c r="OU35">
        <f t="shared" ref="OU35:OU66" si="1132">IFERROR(_xlfn.NUMBERVALUE(MID(N35, SEARCH("-", N35)+1, SEARCH("^", N35)-SEARCH("-", N35)-1)), 0)</f>
        <v>44</v>
      </c>
      <c r="OV35">
        <f t="shared" ref="OV35:OV66" si="1133">IFERROR(_xlfn.NUMBERVALUE(MID(O35, SEARCH("-", O35)+1, SEARCH("^", O35)-SEARCH("-", O35)-1)), 0)</f>
        <v>35</v>
      </c>
      <c r="OW35">
        <f t="shared" ref="OW35:OW66" si="1134">IFERROR(_xlfn.NUMBERVALUE(MID(P35, SEARCH("-", P35)+1, SEARCH("^", P35)-SEARCH("-", P35)-1)), 0)</f>
        <v>30</v>
      </c>
      <c r="OX35">
        <f t="shared" ref="OX35:OX66" si="1135">IFERROR(_xlfn.NUMBERVALUE(MID(Q35, SEARCH("-", Q35)+1, SEARCH("^", Q35)-SEARCH("-", Q35)-1)), 0)</f>
        <v>24</v>
      </c>
      <c r="OY35">
        <f t="shared" ref="OY35:OY66" si="1136">IFERROR(_xlfn.NUMBERVALUE(MID(R35, SEARCH("-", R35)+1, SEARCH("^", R35)-SEARCH("-", R35)-1)), 0)</f>
        <v>57</v>
      </c>
      <c r="OZ35">
        <f t="shared" ref="OZ35:OZ66" si="1137">IFERROR(_xlfn.NUMBERVALUE(MID(S35, SEARCH("-", S35)+1, SEARCH("^", S35)-SEARCH("-", S35)-1)), 0)</f>
        <v>13</v>
      </c>
      <c r="PA35">
        <f t="shared" ref="PA35:PA66" si="1138">IFERROR(_xlfn.NUMBERVALUE(MID(T35, SEARCH("-", T35)+1, SEARCH("^", T35)-SEARCH("-", T35)-1)), 0)</f>
        <v>40</v>
      </c>
      <c r="PB35">
        <f t="shared" ref="PB35:PB66" si="1139">IFERROR(_xlfn.NUMBERVALUE(MID(U35, SEARCH("-", U35)+1, SEARCH("^", U35)-SEARCH("-", U35)-1)), 0)</f>
        <v>27</v>
      </c>
      <c r="PC35">
        <f t="shared" ref="PC35:PC66" si="1140">IFERROR(_xlfn.NUMBERVALUE(MID(V35, SEARCH("-", V35)+1, SEARCH("^", V35)-SEARCH("-", V35)-1)), 0)</f>
        <v>0</v>
      </c>
      <c r="PD35">
        <f t="shared" ref="PD35:PD66" si="1141">IFERROR(_xlfn.NUMBERVALUE(MID(W35, SEARCH("-", W35)+1, SEARCH("^", W35)-SEARCH("-", W35)-1)), 0)</f>
        <v>0</v>
      </c>
      <c r="PE35">
        <f t="shared" ref="PE35:PE66" si="1142">IFERROR(_xlfn.NUMBERVALUE(MID(X35, SEARCH("-", X35)+1, SEARCH("^", X35)-SEARCH("-", X35)-1)), 0)</f>
        <v>0</v>
      </c>
      <c r="PF35">
        <f t="shared" ref="PF35:PF66" si="1143">IFERROR(_xlfn.NUMBERVALUE(MID(Y35, SEARCH("-", Y35)+1, SEARCH("^", Y35)-SEARCH("-", Y35)-1)), 0)</f>
        <v>0</v>
      </c>
      <c r="PG35">
        <f t="shared" ref="PG35:PG66" si="1144">IFERROR(_xlfn.NUMBERVALUE(MID(Z35, SEARCH("-", Z35)+1, SEARCH("^", Z35)-SEARCH("-", Z35)-1)), 0)</f>
        <v>0</v>
      </c>
      <c r="PH35">
        <f t="shared" ref="PH35:PH66" si="1145">IFERROR(_xlfn.NUMBERVALUE(MID(AA35, SEARCH("-", AA35)+1, SEARCH("^", AA35)-SEARCH("-", AA35)-1)), 0)</f>
        <v>0</v>
      </c>
      <c r="PI35">
        <f t="shared" ref="PI35:PI66" si="1146">IFERROR(_xlfn.NUMBERVALUE(MID(AB35, SEARCH("-", AB35)+1, SEARCH("^", AB35)-SEARCH("-", AB35)-1)), 0)</f>
        <v>0</v>
      </c>
      <c r="PJ35">
        <f t="shared" ref="PJ35:PJ66" si="1147">IFERROR(_xlfn.NUMBERVALUE(MID(AC35, SEARCH("-", AC35)+1, SEARCH("^", AC35)-SEARCH("-", AC35)-1)), 0)</f>
        <v>0</v>
      </c>
      <c r="PK35">
        <f t="shared" ref="PK35:PK66" si="1148">IFERROR(_xlfn.NUMBERVALUE(MID(AD35, SEARCH("-", AD35)+1, SEARCH("^", AD35)-SEARCH("-", AD35)-1)), 0)</f>
        <v>0</v>
      </c>
      <c r="PL35">
        <f t="shared" ref="PL35:PL66" si="1149">IFERROR(_xlfn.NUMBERVALUE(MID(AE35, SEARCH("-", AE35)+1, SEARCH("^", AE35)-SEARCH("-", AE35)-1)), 0)</f>
        <v>0</v>
      </c>
      <c r="PM35">
        <f t="shared" ref="PM35:PM66" si="1150">IFERROR(_xlfn.NUMBERVALUE(MID(AF35, SEARCH("-", AF35)+1, SEARCH("^", AF35)-SEARCH("-", AF35)-1)), 0)</f>
        <v>0</v>
      </c>
      <c r="PN35">
        <f t="shared" ref="PN35:PN66" si="1151">IFERROR(_xlfn.NUMBERVALUE(MID(AG35, SEARCH("-", AG35)+1, SEARCH("^", AG35)-SEARCH("-", AG35)-1)), 0)</f>
        <v>0</v>
      </c>
      <c r="PO35">
        <f t="shared" ref="PO35:PO66" si="1152">IFERROR(_xlfn.NUMBERVALUE(MID(AH35, SEARCH("-", AH35)+1, SEARCH("^", AH35)-SEARCH("-", AH35)-1)), 0)</f>
        <v>0</v>
      </c>
      <c r="PP35">
        <f t="shared" ref="PP35:PP66" si="1153">IFERROR(_xlfn.NUMBERVALUE(MID(AI35, SEARCH("-", AI35)+1, SEARCH("^", AI35)-SEARCH("-", AI35)-1)), 0)</f>
        <v>0</v>
      </c>
      <c r="PQ35">
        <f t="shared" ref="PQ35:PQ66" si="1154">IFERROR(_xlfn.NUMBERVALUE(MID(AJ35, SEARCH("-", AJ35)+1, SEARCH("^", AJ35)-SEARCH("-", AJ35)-1)), 0)</f>
        <v>0</v>
      </c>
      <c r="PR35">
        <f t="shared" ref="PR35:PR66" si="1155">IFERROR(_xlfn.NUMBERVALUE(MID(AK35, SEARCH("-", AK35)+1, SEARCH("^", AK35)-SEARCH("-", AK35)-1)), 0)</f>
        <v>0</v>
      </c>
      <c r="PS35">
        <f t="shared" ref="PS35:PS66" si="1156">IFERROR(_xlfn.NUMBERVALUE(MID(AL35, SEARCH("-", AL35)+1, SEARCH("^", AL35)-SEARCH("-", AL35)-1)), 0)</f>
        <v>0</v>
      </c>
      <c r="PT35">
        <f t="shared" ref="PT35:PT66" si="1157">IFERROR(_xlfn.NUMBERVALUE(MID(AM35, SEARCH("-", AM35)+1, SEARCH("^", AM35)-SEARCH("-", AM35)-1)), 0)</f>
        <v>0</v>
      </c>
      <c r="PU35">
        <f t="shared" ref="PU35:PU66" si="1158">IFERROR(_xlfn.NUMBERVALUE(MID(AN35, SEARCH("-", AN35)+1, SEARCH("^", AN35)-SEARCH("-", AN35)-1)), 0)</f>
        <v>0</v>
      </c>
      <c r="PV35">
        <f t="shared" ref="PV35:PV66" si="1159">IFERROR(_xlfn.NUMBERVALUE(MID(AO35, SEARCH("-", AO35)+1, SEARCH("^", AO35)-SEARCH("-", AO35)-1)), 0)</f>
        <v>0</v>
      </c>
      <c r="PW35">
        <f t="shared" ref="PW35:PW66" si="1160">IFERROR(_xlfn.NUMBERVALUE(MID(AP35, SEARCH("-", AP35)+1, SEARCH("^", AP35)-SEARCH("-", AP35)-1)), 0)</f>
        <v>0</v>
      </c>
      <c r="PX35">
        <f t="shared" ref="PX35:PX66" si="1161">IFERROR(_xlfn.NUMBERVALUE(MID(AQ35, SEARCH("-", AQ35)+1, SEARCH("^", AQ35)-SEARCH("-", AQ35)-1)), 0)</f>
        <v>0</v>
      </c>
      <c r="PY35">
        <f t="shared" ref="PY35:PY66" si="1162">IFERROR(_xlfn.NUMBERVALUE(MID(AR35, SEARCH("-", AR35)+1, SEARCH("^", AR35)-SEARCH("-", AR35)-1)), 0)</f>
        <v>0</v>
      </c>
      <c r="PZ35">
        <f t="shared" ref="PZ35:PZ66" si="1163">IFERROR(_xlfn.NUMBERVALUE(MID(AS35, SEARCH("-", AS35)+1, SEARCH("^", AS35)-SEARCH("-", AS35)-1)), 0)</f>
        <v>0</v>
      </c>
      <c r="QA35">
        <f t="shared" ref="QA35:QA66" si="1164">IFERROR(_xlfn.NUMBERVALUE(MID(AT35, SEARCH("-", AT35)+1, SEARCH("^", AT35)-SEARCH("-", AT35)-1)), 0)</f>
        <v>0</v>
      </c>
      <c r="QB35">
        <f t="shared" ref="QB35:QB66" si="1165">IFERROR(_xlfn.NUMBERVALUE(MID(AU35, SEARCH("-", AU35)+1, SEARCH("^", AU35)-SEARCH("-", AU35)-1)), 0)</f>
        <v>0</v>
      </c>
      <c r="QC35">
        <f t="shared" ref="QC35:QC66" si="1166">IFERROR(_xlfn.NUMBERVALUE(MID(AV35, SEARCH("-", AV35)+1, SEARCH("^", AV35)-SEARCH("-", AV35)-1)), 0)</f>
        <v>0</v>
      </c>
      <c r="QD35">
        <f t="shared" ref="QD35:QD66" si="1167">IFERROR(_xlfn.NUMBERVALUE(MID(AW35, SEARCH("-", AW35)+1, SEARCH("^", AW35)-SEARCH("-", AW35)-1)), 0)</f>
        <v>0</v>
      </c>
      <c r="QE35">
        <f t="shared" ref="QE35:QE66" si="1168">IFERROR(_xlfn.NUMBERVALUE(MID(AX35, SEARCH("-", AX35)+1, SEARCH("^", AX35)-SEARCH("-", AX35)-1)), 0)</f>
        <v>0</v>
      </c>
      <c r="QF35">
        <f t="shared" ref="QF35:QF66" si="1169">IFERROR(_xlfn.NUMBERVALUE(MID(AY35, SEARCH("-", AY35)+1, SEARCH("^", AY35)-SEARCH("-", AY35)-1)), 0)</f>
        <v>0</v>
      </c>
      <c r="QG35">
        <f t="shared" ref="QG35:QG66" si="1170">IFERROR(_xlfn.NUMBERVALUE(MID(AZ35, SEARCH("-", AZ35)+1, SEARCH("^", AZ35)-SEARCH("-", AZ35)-1)), 0)</f>
        <v>0</v>
      </c>
      <c r="QH35">
        <f t="shared" ref="QH35:QH66" si="1171">IFERROR(_xlfn.NUMBERVALUE(MID(BA35, SEARCH("-", BA35)+1, SEARCH("^", BA35)-SEARCH("-", BA35)-1)), 0)</f>
        <v>0</v>
      </c>
      <c r="QI35">
        <f t="shared" ref="QI35:QI66" si="1172">IFERROR(_xlfn.NUMBERVALUE(MID(BB35, SEARCH("-", BB35)+1, SEARCH("^", BB35)-SEARCH("-", BB35)-1)), 0)</f>
        <v>0</v>
      </c>
      <c r="QJ35">
        <f t="shared" ref="QJ35:QJ66" si="1173">IFERROR(_xlfn.NUMBERVALUE(MID(BC35, SEARCH("-", BC35)+1, SEARCH("^", BC35)-SEARCH("-", BC35)-1)), 0)</f>
        <v>0</v>
      </c>
      <c r="QK35">
        <f t="shared" ref="QK35:QK66" si="1174">IFERROR(_xlfn.NUMBERVALUE(MID(BD35, SEARCH("-", BD35)+1, SEARCH("^", BD35)-SEARCH("-", BD35)-1)), 0)</f>
        <v>0</v>
      </c>
      <c r="QL35">
        <f t="shared" ref="QL35:QL66" si="1175">IFERROR(_xlfn.NUMBERVALUE(MID(BE35, SEARCH("-", BE35)+1, SEARCH("^", BE35)-SEARCH("-", BE35)-1)), 0)</f>
        <v>0</v>
      </c>
      <c r="QM35">
        <f t="shared" ref="QM35:QM66" si="1176">IFERROR(_xlfn.NUMBERVALUE(MID(BF35, SEARCH("-", BF35)+1, SEARCH("^", BF35)-SEARCH("-", BF35)-1)), 0)</f>
        <v>0</v>
      </c>
      <c r="QN35">
        <f t="shared" ref="QN35:QN66" si="1177">IFERROR(_xlfn.NUMBERVALUE(MID(BG35, SEARCH("-", BG35)+1, SEARCH("^", BG35)-SEARCH("-", BG35)-1)), 0)</f>
        <v>0</v>
      </c>
      <c r="QO35">
        <f t="shared" ref="QO35:QO66" si="1178">IFERROR(_xlfn.NUMBERVALUE(MID(BH35, SEARCH("-", BH35)+1, SEARCH("^", BH35)-SEARCH("-", BH35)-1)), 0)</f>
        <v>0</v>
      </c>
      <c r="QP35">
        <f t="shared" ref="QP35:QP66" si="1179">IFERROR(_xlfn.NUMBERVALUE(MID(BI35, SEARCH("-", BI35)+1, SEARCH("^", BI35)-SEARCH("-", BI35)-1)), 0)</f>
        <v>0</v>
      </c>
      <c r="QQ35">
        <f t="shared" ref="QQ35:QQ66" si="1180">IFERROR(_xlfn.NUMBERVALUE(MID(BJ35, SEARCH("-", BJ35)+1, SEARCH("^", BJ35)-SEARCH("-", BJ35)-1)), 0)</f>
        <v>0</v>
      </c>
      <c r="QR35">
        <f t="shared" ref="QR35:QR66" si="1181">IFERROR(_xlfn.NUMBERVALUE(MID(BK35, SEARCH("-", BK35)+1, SEARCH("^", BK35)-SEARCH("-", BK35)-1)), 0)</f>
        <v>0</v>
      </c>
      <c r="QS35">
        <f t="shared" ref="QS35:QS66" si="1182">IFERROR(_xlfn.NUMBERVALUE(MID(BL35, SEARCH("-", BL35)+1, SEARCH("^", BL35)-SEARCH("-", BL35)-1)), 0)</f>
        <v>0</v>
      </c>
      <c r="QT35">
        <f t="shared" ref="QT35:QT66" si="1183">IFERROR(_xlfn.NUMBERVALUE(MID(BM35, SEARCH("-", BM35)+1, SEARCH("^", BM35)-SEARCH("-", BM35)-1)), 0)</f>
        <v>0</v>
      </c>
      <c r="QU35">
        <f t="shared" ref="QU35:QU66" si="1184">IFERROR(_xlfn.NUMBERVALUE(MID(BN35, SEARCH("-", BN35)+1, SEARCH("^", BN35)-SEARCH("-", BN35)-1)), 0)</f>
        <v>0</v>
      </c>
      <c r="QV35">
        <f t="shared" ref="QV35:QV66" si="1185">IFERROR(_xlfn.NUMBERVALUE(MID(BO35, SEARCH("-", BO35)+1, SEARCH("^", BO35)-SEARCH("-", BO35)-1)), 0)</f>
        <v>0</v>
      </c>
      <c r="QW35">
        <f t="shared" ref="QW35:QW66" si="1186">IFERROR(_xlfn.NUMBERVALUE(MID(BP35, SEARCH("-", BP35)+1, SEARCH("^", BP35)-SEARCH("-", BP35)-1)), 0)</f>
        <v>0</v>
      </c>
      <c r="QX35">
        <f t="shared" ref="QX35:QX66" si="1187">IFERROR(_xlfn.NUMBERVALUE(MID(BQ35, SEARCH("-", BQ35)+1, SEARCH("^", BQ35)-SEARCH("-", BQ35)-1)), 0)</f>
        <v>0</v>
      </c>
      <c r="QY35">
        <f t="shared" ref="QY35:QY66" si="1188">IFERROR(_xlfn.NUMBERVALUE(MID(BR35, SEARCH("-", BR35)+1, SEARCH("^", BR35)-SEARCH("-", BR35)-1)), 0)</f>
        <v>0</v>
      </c>
      <c r="QZ35">
        <f t="shared" ref="QZ35:QZ66" si="1189">IFERROR(_xlfn.NUMBERVALUE(MID(BS35, SEARCH("-", BS35)+1, SEARCH("^", BS35)-SEARCH("-", BS35)-1)), 0)</f>
        <v>0</v>
      </c>
      <c r="RA35">
        <f t="shared" ref="RA35:RA66" si="1190">IFERROR(_xlfn.NUMBERVALUE(MID(BT35, SEARCH("-", BT35)+1, SEARCH("^", BT35)-SEARCH("-", BT35)-1)), 0)</f>
        <v>0</v>
      </c>
      <c r="RB35">
        <f t="shared" ref="RB35:RB66" si="1191">IFERROR(_xlfn.NUMBERVALUE(MID(BU35, SEARCH("-", BU35)+1, SEARCH("^", BU35)-SEARCH("-", BU35)-1)), 0)</f>
        <v>0</v>
      </c>
      <c r="RC35">
        <f t="shared" ref="RC35:RC66" si="1192">IFERROR(_xlfn.NUMBERVALUE(MID(BV35, SEARCH("-", BV35)+1, SEARCH("^", BV35)-SEARCH("-", BV35)-1)), 0)</f>
        <v>0</v>
      </c>
      <c r="RD35">
        <f t="shared" ref="RD35:RD66" si="1193">IFERROR(_xlfn.NUMBERVALUE(MID(BW35, SEARCH("-", BW35)+1, SEARCH("^", BW35)-SEARCH("-", BW35)-1)), 0)</f>
        <v>0</v>
      </c>
      <c r="RE35">
        <f t="shared" ref="RE35:RE66" si="1194">IFERROR(_xlfn.NUMBERVALUE(MID(BX35, SEARCH("-", BX35)+1, SEARCH("^", BX35)-SEARCH("-", BX35)-1)), 0)</f>
        <v>0</v>
      </c>
      <c r="RF35">
        <f t="shared" ref="RF35:RF66" si="1195">IFERROR(_xlfn.NUMBERVALUE(MID(BY35, SEARCH("-", BY35)+1, SEARCH("^", BY35)-SEARCH("-", BY35)-1)), 0)</f>
        <v>0</v>
      </c>
      <c r="RG35">
        <f t="shared" ref="RG35:RG66" si="1196">IFERROR(_xlfn.NUMBERVALUE(MID(BZ35, SEARCH("-", BZ35)+1, SEARCH("^", BZ35)-SEARCH("-", BZ35)-1)), 0)</f>
        <v>0</v>
      </c>
      <c r="RH35">
        <f t="shared" ref="RH35:RH66" si="1197">IFERROR(_xlfn.NUMBERVALUE(MID(CA35, SEARCH("-", CA35)+1, SEARCH("^", CA35)-SEARCH("-", CA35)-1)), 0)</f>
        <v>0</v>
      </c>
      <c r="RI35">
        <f t="shared" ref="RI35:RI66" si="1198">IFERROR(_xlfn.NUMBERVALUE(MID(CB35, SEARCH("-", CB35)+1, SEARCH("^", CB35)-SEARCH("-", CB35)-1)), 0)</f>
        <v>0</v>
      </c>
      <c r="RJ35">
        <f t="shared" ref="RJ35:RJ66" si="1199">IFERROR(_xlfn.NUMBERVALUE(MID(CC35, SEARCH("-", CC35)+1, SEARCH("^", CC35)-SEARCH("-", CC35)-1)), 0)</f>
        <v>0</v>
      </c>
      <c r="RK35">
        <f t="shared" ref="RK35:RK66" si="1200">IFERROR(_xlfn.NUMBERVALUE(MID(CD35, SEARCH("-", CD35)+1, SEARCH("^", CD35)-SEARCH("-", CD35)-1)), 0)</f>
        <v>0</v>
      </c>
      <c r="RL35">
        <f t="shared" ref="RL35:RL66" si="1201">IFERROR(_xlfn.NUMBERVALUE(MID(CE35, SEARCH("-", CE35)+1, SEARCH("^", CE35)-SEARCH("-", CE35)-1)), 0)</f>
        <v>0</v>
      </c>
      <c r="RM35">
        <f t="shared" ref="RM35:RM66" si="1202">IFERROR(_xlfn.NUMBERVALUE(MID(CF35, SEARCH("-", CF35)+1, SEARCH("^", CF35)-SEARCH("-", CF35)-1)), 0)</f>
        <v>0</v>
      </c>
      <c r="RN35">
        <f t="shared" ref="RN35:RN66" si="1203">IFERROR(_xlfn.NUMBERVALUE(MID(CG35, SEARCH("-", CG35)+1, SEARCH("^", CG35)-SEARCH("-", CG35)-1)), 0)</f>
        <v>0</v>
      </c>
      <c r="RO35">
        <f t="shared" ref="RO35:RO66" si="1204">IFERROR(_xlfn.NUMBERVALUE(MID(CH35, SEARCH("-", CH35)+1, SEARCH("^", CH35)-SEARCH("-", CH35)-1)), 0)</f>
        <v>0</v>
      </c>
      <c r="RP35">
        <f t="shared" ref="RP35:RP66" si="1205">IFERROR(_xlfn.NUMBERVALUE(MID(CI35, SEARCH("-", CI35)+1, SEARCH("^", CI35)-SEARCH("-", CI35)-1)), 0)</f>
        <v>0</v>
      </c>
      <c r="RQ35">
        <f t="shared" ref="RQ35:RQ66" si="1206">IFERROR(_xlfn.NUMBERVALUE(MID(CJ35, SEARCH("-", CJ35)+1, SEARCH("^", CJ35)-SEARCH("-", CJ35)-1)), 0)</f>
        <v>0</v>
      </c>
      <c r="RR35">
        <f t="shared" ref="RR35:RR66" si="1207">IFERROR(_xlfn.NUMBERVALUE(MID(CK35, SEARCH("-", CK35)+1, SEARCH("^", CK35)-SEARCH("-", CK35)-1)), 0)</f>
        <v>0</v>
      </c>
      <c r="RS35">
        <f t="shared" ref="RS35:RS66" si="1208">IFERROR(_xlfn.NUMBERVALUE(MID(CL35, SEARCH("-", CL35)+1, SEARCH("^", CL35)-SEARCH("-", CL35)-1)), 0)</f>
        <v>0</v>
      </c>
      <c r="RT35">
        <f t="shared" ref="RT35:RT66" si="1209">IFERROR(_xlfn.NUMBERVALUE(MID(CM35, SEARCH("-", CM35)+1, SEARCH("^", CM35)-SEARCH("-", CM35)-1)), 0)</f>
        <v>0</v>
      </c>
      <c r="RU35">
        <f t="shared" ref="RU35:RU66" si="1210">IFERROR(_xlfn.NUMBERVALUE(MID(CN35, SEARCH("-", CN35)+1, SEARCH("^", CN35)-SEARCH("-", CN35)-1)), 0)</f>
        <v>0</v>
      </c>
      <c r="RV35">
        <f t="shared" ref="RV35:RV66" si="1211">IFERROR(_xlfn.NUMBERVALUE(MID(CO35, SEARCH("-", CO35)+1, SEARCH("^", CO35)-SEARCH("-", CO35)-1)), 0)</f>
        <v>0</v>
      </c>
      <c r="RW35">
        <f t="shared" ref="RW35:RW66" si="1212">IFERROR(_xlfn.NUMBERVALUE(MID(CP35, SEARCH("-", CP35)+1, SEARCH("^", CP35)-SEARCH("-", CP35)-1)), 0)</f>
        <v>0</v>
      </c>
      <c r="RX35">
        <f t="shared" ref="RX35:RX66" si="1213">IFERROR(_xlfn.NUMBERVALUE(MID(CQ35, SEARCH("-", CQ35)+1, SEARCH("^", CQ35)-SEARCH("-", CQ35)-1)), 0)</f>
        <v>0</v>
      </c>
      <c r="RY35">
        <f t="shared" ref="RY35:RY66" si="1214">IFERROR(_xlfn.NUMBERVALUE(MID(CR35, SEARCH("-", CR35)+1, SEARCH("^", CR35)-SEARCH("-", CR35)-1)), 0)</f>
        <v>0</v>
      </c>
      <c r="SA35" s="4">
        <f t="shared" ref="SA35:SA66" si="1215">SI35+SJ35+SK35+SN35+SQ35+SW35+SZ35+TF35+TI35+TO35+TR35+TX35+UA35+UG35+UJ35</f>
        <v>24.22</v>
      </c>
      <c r="SB35" s="4">
        <f t="shared" ref="SB35:SB66" si="1216">SO35+SP35+ST35+SX35+SY35+TC35+TG35+TH35+TL35+TP35+TQ35+TU35+TY35+TZ35+UD35</f>
        <v>8.879999999999999</v>
      </c>
      <c r="SC35" s="4">
        <f t="shared" ref="SC35:SC66" si="1217">SL35+SM35+SR35+SS35+SU35+SV35+TA35+TB35+TD35+TE35+TJ35+TK35+TM35+TN35+TS35</f>
        <v>15.92</v>
      </c>
      <c r="SD35" s="4">
        <f t="shared" ref="SD35:SD66" si="1218">SUM(UK35:VO35)+TT35+TV35+TW35+UB35+UC35+UE35+UF35+UH35+UI35</f>
        <v>0</v>
      </c>
      <c r="SF35" s="4">
        <f t="shared" ref="SF35:SF66" si="1219">SA35+SB35+SC35*1+SD35*1</f>
        <v>49.019999999999996</v>
      </c>
      <c r="SI35">
        <f t="shared" ref="SI35:SI66" si="1220">IFERROR(_xlfn.NUMBERVALUE(MID(L35, SEARCH("^", L35)+1, SEARCH("(", L35)-SEARCH("^", L35)-1)), "0")</f>
        <v>4.13</v>
      </c>
      <c r="SJ35">
        <f t="shared" ref="SJ35:SJ66" si="1221">IFERROR(_xlfn.NUMBERVALUE(MID(M35, SEARCH("^", M35)+1, SEARCH("(", M35)-SEARCH("^", M35)-1)), "0")</f>
        <v>4.7300000000000004</v>
      </c>
      <c r="SK35">
        <f t="shared" ref="SK35:SK66" si="1222">IFERROR(_xlfn.NUMBERVALUE(MID(N35, SEARCH("^", N35)+1, SEARCH("(", N35)-SEARCH("^", N35)-1)), "0")</f>
        <v>5.33</v>
      </c>
      <c r="SL35">
        <f t="shared" ref="SL35:SL66" si="1223">IFERROR(_xlfn.NUMBERVALUE(MID(O35, SEARCH("^", O35)+1, SEARCH("(", O35)-SEARCH("^", O35)-1)), "0")</f>
        <v>5.25</v>
      </c>
      <c r="SM35">
        <f t="shared" ref="SM35:SM66" si="1224">IFERROR(_xlfn.NUMBERVALUE(MID(P35, SEARCH("^", P35)+1, SEARCH("(", P35)-SEARCH("^", P35)-1)), "0")</f>
        <v>5</v>
      </c>
      <c r="SN35">
        <f t="shared" ref="SN35:SN66" si="1225">IFERROR(_xlfn.NUMBERVALUE(MID(Q35, SEARCH("^", Q35)+1, SEARCH("(", Q35)-SEARCH("^", Q35)-1)), "0")</f>
        <v>4.7</v>
      </c>
      <c r="SO35">
        <f t="shared" ref="SO35:SO66" si="1226">IFERROR(_xlfn.NUMBERVALUE(MID(R35, SEARCH("^", R35)+1, SEARCH("(", R35)-SEARCH("^", R35)-1)), "0")</f>
        <v>5</v>
      </c>
      <c r="SP35">
        <f t="shared" ref="SP35:SP66" si="1227">IFERROR(_xlfn.NUMBERVALUE(MID(S35, SEARCH("^", S35)+1, SEARCH("(", S35)-SEARCH("^", S35)-1)), "0")</f>
        <v>3.88</v>
      </c>
      <c r="SQ35">
        <f t="shared" ref="SQ35:SQ66" si="1228">IFERROR(_xlfn.NUMBERVALUE(MID(T35, SEARCH("^", T35)+1, SEARCH("(", T35)-SEARCH("^", T35)-1)), "0")</f>
        <v>5.33</v>
      </c>
      <c r="SR35">
        <f t="shared" ref="SR35:SR66" si="1229">IFERROR(_xlfn.NUMBERVALUE(MID(U35, SEARCH("^", U35)+1, SEARCH("(", U35)-SEARCH("^", U35)-1)), "0")</f>
        <v>5.67</v>
      </c>
      <c r="SS35" t="str">
        <f t="shared" ref="SS35:SS66" si="1230">IFERROR(_xlfn.NUMBERVALUE(MID(V35, SEARCH("^", V35)+1, SEARCH("(", V35)-SEARCH("^", V35)-1)), "0")</f>
        <v>0</v>
      </c>
      <c r="ST35" t="str">
        <f t="shared" ref="ST35:ST66" si="1231">IFERROR(_xlfn.NUMBERVALUE(MID(W35, SEARCH("^", W35)+1, SEARCH("(", W35)-SEARCH("^", W35)-1)), "0")</f>
        <v>0</v>
      </c>
      <c r="SU35" t="str">
        <f t="shared" ref="SU35:SU66" si="1232">IFERROR(_xlfn.NUMBERVALUE(MID(X35, SEARCH("^", X35)+1, SEARCH("(", X35)-SEARCH("^", X35)-1)), "0")</f>
        <v>0</v>
      </c>
      <c r="SV35" t="str">
        <f t="shared" ref="SV35:SV66" si="1233">IFERROR(_xlfn.NUMBERVALUE(MID(Y35, SEARCH("^", Y35)+1, SEARCH("(", Y35)-SEARCH("^", Y35)-1)), "0")</f>
        <v>0</v>
      </c>
      <c r="SW35" t="str">
        <f t="shared" ref="SW35:SW66" si="1234">IFERROR(_xlfn.NUMBERVALUE(MID(Z35, SEARCH("^", Z35)+1, SEARCH("(", Z35)-SEARCH("^", Z35)-1)), "0")</f>
        <v>0</v>
      </c>
      <c r="SX35" t="str">
        <f t="shared" ref="SX35:SX66" si="1235">IFERROR(_xlfn.NUMBERVALUE(MID(AA35, SEARCH("^", AA35)+1, SEARCH("(", AA35)-SEARCH("^", AA35)-1)), "0")</f>
        <v>0</v>
      </c>
      <c r="SY35" t="str">
        <f t="shared" ref="SY35:SY66" si="1236">IFERROR(_xlfn.NUMBERVALUE(MID(AB35, SEARCH("^", AB35)+1, SEARCH("(", AB35)-SEARCH("^", AB35)-1)), "0")</f>
        <v>0</v>
      </c>
      <c r="SZ35" t="str">
        <f t="shared" ref="SZ35:SZ66" si="1237">IFERROR(_xlfn.NUMBERVALUE(MID(AC35, SEARCH("^", AC35)+1, SEARCH("(", AC35)-SEARCH("^", AC35)-1)), "0")</f>
        <v>0</v>
      </c>
      <c r="TA35" t="str">
        <f t="shared" ref="TA35:TA66" si="1238">IFERROR(_xlfn.NUMBERVALUE(MID(AD35, SEARCH("^", AD35)+1, SEARCH("(", AD35)-SEARCH("^", AD35)-1)), "0")</f>
        <v>0</v>
      </c>
      <c r="TB35" t="str">
        <f t="shared" ref="TB35:TB66" si="1239">IFERROR(_xlfn.NUMBERVALUE(MID(AE35, SEARCH("^", AE35)+1, SEARCH("(", AE35)-SEARCH("^", AE35)-1)), "0")</f>
        <v>0</v>
      </c>
      <c r="TC35" t="str">
        <f t="shared" ref="TC35:TC66" si="1240">IFERROR(_xlfn.NUMBERVALUE(MID(AF35, SEARCH("^", AF35)+1, SEARCH("(", AF35)-SEARCH("^", AF35)-1)), "0")</f>
        <v>0</v>
      </c>
      <c r="TD35" t="str">
        <f t="shared" ref="TD35:TD66" si="1241">IFERROR(_xlfn.NUMBERVALUE(MID(AG35, SEARCH("^", AG35)+1, SEARCH("(", AG35)-SEARCH("^", AG35)-1)), "0")</f>
        <v>0</v>
      </c>
      <c r="TE35" t="str">
        <f t="shared" ref="TE35:TE66" si="1242">IFERROR(_xlfn.NUMBERVALUE(MID(AH35, SEARCH("^", AH35)+1, SEARCH("(", AH35)-SEARCH("^", AH35)-1)), "0")</f>
        <v>0</v>
      </c>
      <c r="TF35" t="str">
        <f t="shared" ref="TF35:TF66" si="1243">IFERROR(_xlfn.NUMBERVALUE(MID(AI35, SEARCH("^", AI35)+1, SEARCH("(", AI35)-SEARCH("^", AI35)-1)), "0")</f>
        <v>0</v>
      </c>
      <c r="TG35" t="str">
        <f t="shared" ref="TG35:TG66" si="1244">IFERROR(_xlfn.NUMBERVALUE(MID(AJ35, SEARCH("^", AJ35)+1, SEARCH("(", AJ35)-SEARCH("^", AJ35)-1)), "0")</f>
        <v>0</v>
      </c>
      <c r="TH35" t="str">
        <f t="shared" ref="TH35:TH66" si="1245">IFERROR(_xlfn.NUMBERVALUE(MID(AK35, SEARCH("^", AK35)+1, SEARCH("(", AK35)-SEARCH("^", AK35)-1)), "0")</f>
        <v>0</v>
      </c>
      <c r="TI35" t="str">
        <f t="shared" ref="TI35:TI66" si="1246">IFERROR(_xlfn.NUMBERVALUE(MID(AL35, SEARCH("^", AL35)+1, SEARCH("(", AL35)-SEARCH("^", AL35)-1)), "0")</f>
        <v>0</v>
      </c>
      <c r="TJ35" t="str">
        <f t="shared" ref="TJ35:TJ66" si="1247">IFERROR(_xlfn.NUMBERVALUE(MID(AM35, SEARCH("^", AM35)+1, SEARCH("(", AM35)-SEARCH("^", AM35)-1)), "0")</f>
        <v>0</v>
      </c>
      <c r="TK35" t="str">
        <f t="shared" ref="TK35:TK66" si="1248">IFERROR(_xlfn.NUMBERVALUE(MID(AN35, SEARCH("^", AN35)+1, SEARCH("(", AN35)-SEARCH("^", AN35)-1)), "0")</f>
        <v>0</v>
      </c>
      <c r="TL35" t="str">
        <f t="shared" ref="TL35:TL66" si="1249">IFERROR(_xlfn.NUMBERVALUE(MID(AO35, SEARCH("^", AO35)+1, SEARCH("(", AO35)-SEARCH("^", AO35)-1)), "0")</f>
        <v>0</v>
      </c>
      <c r="TM35" t="str">
        <f t="shared" ref="TM35:TM66" si="1250">IFERROR(_xlfn.NUMBERVALUE(MID(AP35, SEARCH("^", AP35)+1, SEARCH("(", AP35)-SEARCH("^", AP35)-1)), "0")</f>
        <v>0</v>
      </c>
      <c r="TN35" t="str">
        <f t="shared" ref="TN35:TN66" si="1251">IFERROR(_xlfn.NUMBERVALUE(MID(AQ35, SEARCH("^", AQ35)+1, SEARCH("(", AQ35)-SEARCH("^", AQ35)-1)), "0")</f>
        <v>0</v>
      </c>
      <c r="TO35" t="str">
        <f t="shared" ref="TO35:TO66" si="1252">IFERROR(_xlfn.NUMBERVALUE(MID(AR35, SEARCH("^", AR35)+1, SEARCH("(", AR35)-SEARCH("^", AR35)-1)), "0")</f>
        <v>0</v>
      </c>
      <c r="TP35" t="str">
        <f t="shared" ref="TP35:TP66" si="1253">IFERROR(_xlfn.NUMBERVALUE(MID(AS35, SEARCH("^", AS35)+1, SEARCH("(", AS35)-SEARCH("^", AS35)-1)), "0")</f>
        <v>0</v>
      </c>
      <c r="TQ35" t="str">
        <f t="shared" ref="TQ35:TQ66" si="1254">IFERROR(_xlfn.NUMBERVALUE(MID(AT35, SEARCH("^", AT35)+1, SEARCH("(", AT35)-SEARCH("^", AT35)-1)), "0")</f>
        <v>0</v>
      </c>
      <c r="TR35" t="str">
        <f t="shared" ref="TR35:TR66" si="1255">IFERROR(_xlfn.NUMBERVALUE(MID(AU35, SEARCH("^", AU35)+1, SEARCH("(", AU35)-SEARCH("^", AU35)-1)), "0")</f>
        <v>0</v>
      </c>
      <c r="TS35" t="str">
        <f t="shared" ref="TS35:TS66" si="1256">IFERROR(_xlfn.NUMBERVALUE(MID(AV35, SEARCH("^", AV35)+1, SEARCH("(", AV35)-SEARCH("^", AV35)-1)), "0")</f>
        <v>0</v>
      </c>
      <c r="TT35" t="str">
        <f t="shared" ref="TT35:TT66" si="1257">IFERROR(_xlfn.NUMBERVALUE(MID(AW35, SEARCH("^", AW35)+1, SEARCH("(", AW35)-SEARCH("^", AW35)-1)), "0")</f>
        <v>0</v>
      </c>
      <c r="TU35" t="str">
        <f t="shared" ref="TU35:TU66" si="1258">IFERROR(_xlfn.NUMBERVALUE(MID(AX35, SEARCH("^", AX35)+1, SEARCH("(", AX35)-SEARCH("^", AX35)-1)), "0")</f>
        <v>0</v>
      </c>
      <c r="TV35" t="str">
        <f t="shared" ref="TV35:TV66" si="1259">IFERROR(_xlfn.NUMBERVALUE(MID(AY35, SEARCH("^", AY35)+1, SEARCH("(", AY35)-SEARCH("^", AY35)-1)), "0")</f>
        <v>0</v>
      </c>
      <c r="TW35" t="str">
        <f t="shared" ref="TW35:TW66" si="1260">IFERROR(_xlfn.NUMBERVALUE(MID(AZ35, SEARCH("^", AZ35)+1, SEARCH("(", AZ35)-SEARCH("^", AZ35)-1)), "0")</f>
        <v>0</v>
      </c>
      <c r="TX35" t="str">
        <f t="shared" ref="TX35:TX66" si="1261">IFERROR(_xlfn.NUMBERVALUE(MID(BA35, SEARCH("^", BA35)+1, SEARCH("(", BA35)-SEARCH("^", BA35)-1)), "0")</f>
        <v>0</v>
      </c>
      <c r="TY35" t="str">
        <f t="shared" ref="TY35:TY66" si="1262">IFERROR(_xlfn.NUMBERVALUE(MID(BB35, SEARCH("^", BB35)+1, SEARCH("(", BB35)-SEARCH("^", BB35)-1)), "0")</f>
        <v>0</v>
      </c>
      <c r="TZ35" t="str">
        <f t="shared" ref="TZ35:TZ66" si="1263">IFERROR(_xlfn.NUMBERVALUE(MID(BC35, SEARCH("^", BC35)+1, SEARCH("(", BC35)-SEARCH("^", BC35)-1)), "0")</f>
        <v>0</v>
      </c>
      <c r="UA35" t="str">
        <f t="shared" ref="UA35:UA66" si="1264">IFERROR(_xlfn.NUMBERVALUE(MID(BD35, SEARCH("^", BD35)+1, SEARCH("(", BD35)-SEARCH("^", BD35)-1)), "0")</f>
        <v>0</v>
      </c>
      <c r="UB35" t="str">
        <f t="shared" ref="UB35:UB66" si="1265">IFERROR(_xlfn.NUMBERVALUE(MID(BE35, SEARCH("^", BE35)+1, SEARCH("(", BE35)-SEARCH("^", BE35)-1)), "0")</f>
        <v>0</v>
      </c>
      <c r="UC35" t="str">
        <f t="shared" ref="UC35:UC66" si="1266">IFERROR(_xlfn.NUMBERVALUE(MID(BF35, SEARCH("^", BF35)+1, SEARCH("(", BF35)-SEARCH("^", BF35)-1)), "0")</f>
        <v>0</v>
      </c>
      <c r="UD35" t="str">
        <f t="shared" ref="UD35:UD66" si="1267">IFERROR(_xlfn.NUMBERVALUE(MID(BG35, SEARCH("^", BG35)+1, SEARCH("(", BG35)-SEARCH("^", BG35)-1)), "0")</f>
        <v>0</v>
      </c>
      <c r="UE35" t="str">
        <f t="shared" ref="UE35:UE66" si="1268">IFERROR(_xlfn.NUMBERVALUE(MID(BH35, SEARCH("^", BH35)+1, SEARCH("(", BH35)-SEARCH("^", BH35)-1)), "0")</f>
        <v>0</v>
      </c>
      <c r="UF35" t="str">
        <f t="shared" ref="UF35:UF66" si="1269">IFERROR(_xlfn.NUMBERVALUE(MID(BI35, SEARCH("^", BI35)+1, SEARCH("(", BI35)-SEARCH("^", BI35)-1)), "0")</f>
        <v>0</v>
      </c>
      <c r="UG35" t="str">
        <f t="shared" ref="UG35:UG66" si="1270">IFERROR(_xlfn.NUMBERVALUE(MID(BJ35, SEARCH("^", BJ35)+1, SEARCH("(", BJ35)-SEARCH("^", BJ35)-1)), "0")</f>
        <v>0</v>
      </c>
      <c r="UH35" t="str">
        <f t="shared" ref="UH35:UH66" si="1271">IFERROR(_xlfn.NUMBERVALUE(MID(BK35, SEARCH("^", BK35)+1, SEARCH("(", BK35)-SEARCH("^", BK35)-1)), "0")</f>
        <v>0</v>
      </c>
      <c r="UI35" t="str">
        <f t="shared" ref="UI35:UI66" si="1272">IFERROR(_xlfn.NUMBERVALUE(MID(BL35, SEARCH("^", BL35)+1, SEARCH("(", BL35)-SEARCH("^", BL35)-1)), "0")</f>
        <v>0</v>
      </c>
      <c r="UJ35" t="str">
        <f t="shared" ref="UJ35:UJ66" si="1273">IFERROR(_xlfn.NUMBERVALUE(MID(BM35, SEARCH("^", BM35)+1, SEARCH("(", BM35)-SEARCH("^", BM35)-1)), "0")</f>
        <v>0</v>
      </c>
      <c r="UK35" t="str">
        <f t="shared" ref="UK35:UK66" si="1274">IFERROR(_xlfn.NUMBERVALUE(MID(BN35, SEARCH("^", BN35)+1, SEARCH("(", BN35)-SEARCH("^", BN35)-1)), "0")</f>
        <v>0</v>
      </c>
      <c r="UL35" t="str">
        <f t="shared" ref="UL35:UL66" si="1275">IFERROR(_xlfn.NUMBERVALUE(MID(BO35, SEARCH("^", BO35)+1, SEARCH("(", BO35)-SEARCH("^", BO35)-1)), "0")</f>
        <v>0</v>
      </c>
      <c r="UM35" t="str">
        <f t="shared" ref="UM35:UM66" si="1276">IFERROR(_xlfn.NUMBERVALUE(MID(BP35, SEARCH("^", BP35)+1, SEARCH("(", BP35)-SEARCH("^", BP35)-1)), "0")</f>
        <v>0</v>
      </c>
      <c r="UN35" t="str">
        <f t="shared" ref="UN35:UN66" si="1277">IFERROR(_xlfn.NUMBERVALUE(MID(BQ35, SEARCH("^", BQ35)+1, SEARCH("(", BQ35)-SEARCH("^", BQ35)-1)), "0")</f>
        <v>0</v>
      </c>
      <c r="UO35" t="str">
        <f t="shared" ref="UO35:UO66" si="1278">IFERROR(_xlfn.NUMBERVALUE(MID(BR35, SEARCH("^", BR35)+1, SEARCH("(", BR35)-SEARCH("^", BR35)-1)), "0")</f>
        <v>0</v>
      </c>
      <c r="UP35" t="str">
        <f t="shared" ref="UP35:UP66" si="1279">IFERROR(_xlfn.NUMBERVALUE(MID(BS35, SEARCH("^", BS35)+1, SEARCH("(", BS35)-SEARCH("^", BS35)-1)), "0")</f>
        <v>0</v>
      </c>
      <c r="UQ35" t="str">
        <f t="shared" ref="UQ35:UQ66" si="1280">IFERROR(_xlfn.NUMBERVALUE(MID(BT35, SEARCH("^", BT35)+1, SEARCH("(", BT35)-SEARCH("^", BT35)-1)), "0")</f>
        <v>0</v>
      </c>
      <c r="UR35" t="str">
        <f t="shared" ref="UR35:UR66" si="1281">IFERROR(_xlfn.NUMBERVALUE(MID(BU35, SEARCH("^", BU35)+1, SEARCH("(", BU35)-SEARCH("^", BU35)-1)), "0")</f>
        <v>0</v>
      </c>
      <c r="US35" t="str">
        <f t="shared" ref="US35:US66" si="1282">IFERROR(_xlfn.NUMBERVALUE(MID(BV35, SEARCH("^", BV35)+1, SEARCH("(", BV35)-SEARCH("^", BV35)-1)), "0")</f>
        <v>0</v>
      </c>
      <c r="UT35" t="str">
        <f t="shared" ref="UT35:UT66" si="1283">IFERROR(_xlfn.NUMBERVALUE(MID(BW35, SEARCH("^", BW35)+1, SEARCH("(", BW35)-SEARCH("^", BW35)-1)), "0")</f>
        <v>0</v>
      </c>
      <c r="UU35" t="str">
        <f t="shared" ref="UU35:UU66" si="1284">IFERROR(_xlfn.NUMBERVALUE(MID(BX35, SEARCH("^", BX35)+1, SEARCH("(", BX35)-SEARCH("^", BX35)-1)), "0")</f>
        <v>0</v>
      </c>
      <c r="UV35" t="str">
        <f t="shared" ref="UV35:UV66" si="1285">IFERROR(_xlfn.NUMBERVALUE(MID(BY35, SEARCH("^", BY35)+1, SEARCH("(", BY35)-SEARCH("^", BY35)-1)), "0")</f>
        <v>0</v>
      </c>
      <c r="UW35" t="str">
        <f t="shared" ref="UW35:UW66" si="1286">IFERROR(_xlfn.NUMBERVALUE(MID(BZ35, SEARCH("^", BZ35)+1, SEARCH("(", BZ35)-SEARCH("^", BZ35)-1)), "0")</f>
        <v>0</v>
      </c>
      <c r="UX35" t="str">
        <f t="shared" ref="UX35:UX66" si="1287">IFERROR(_xlfn.NUMBERVALUE(MID(CA35, SEARCH("^", CA35)+1, SEARCH("(", CA35)-SEARCH("^", CA35)-1)), "0")</f>
        <v>0</v>
      </c>
      <c r="UY35" t="str">
        <f t="shared" ref="UY35:UY66" si="1288">IFERROR(_xlfn.NUMBERVALUE(MID(CB35, SEARCH("^", CB35)+1, SEARCH("(", CB35)-SEARCH("^", CB35)-1)), "0")</f>
        <v>0</v>
      </c>
      <c r="UZ35" t="str">
        <f t="shared" ref="UZ35:UZ66" si="1289">IFERROR(_xlfn.NUMBERVALUE(MID(CC35, SEARCH("^", CC35)+1, SEARCH("(", CC35)-SEARCH("^", CC35)-1)), "0")</f>
        <v>0</v>
      </c>
      <c r="VA35" t="str">
        <f t="shared" ref="VA35:VA66" si="1290">IFERROR(_xlfn.NUMBERVALUE(MID(CD35, SEARCH("^", CD35)+1, SEARCH("(", CD35)-SEARCH("^", CD35)-1)), "0")</f>
        <v>0</v>
      </c>
      <c r="VB35" t="str">
        <f t="shared" ref="VB35:VB66" si="1291">IFERROR(_xlfn.NUMBERVALUE(MID(CE35, SEARCH("^", CE35)+1, SEARCH("(", CE35)-SEARCH("^", CE35)-1)), "0")</f>
        <v>0</v>
      </c>
      <c r="VC35" t="str">
        <f t="shared" ref="VC35:VC66" si="1292">IFERROR(_xlfn.NUMBERVALUE(MID(CF35, SEARCH("^", CF35)+1, SEARCH("(", CF35)-SEARCH("^", CF35)-1)), "0")</f>
        <v>0</v>
      </c>
      <c r="VD35" t="str">
        <f t="shared" ref="VD35:VD66" si="1293">IFERROR(_xlfn.NUMBERVALUE(MID(CG35, SEARCH("^", CG35)+1, SEARCH("(", CG35)-SEARCH("^", CG35)-1)), "0")</f>
        <v>0</v>
      </c>
      <c r="VE35" t="str">
        <f t="shared" ref="VE35:VE66" si="1294">IFERROR(_xlfn.NUMBERVALUE(MID(CH35, SEARCH("^", CH35)+1, SEARCH("(", CH35)-SEARCH("^", CH35)-1)), "0")</f>
        <v>0</v>
      </c>
      <c r="VF35" t="str">
        <f t="shared" ref="VF35:VF66" si="1295">IFERROR(_xlfn.NUMBERVALUE(MID(CI35, SEARCH("^", CI35)+1, SEARCH("(", CI35)-SEARCH("^", CI35)-1)), "0")</f>
        <v>0</v>
      </c>
      <c r="VG35" t="str">
        <f t="shared" ref="VG35:VG66" si="1296">IFERROR(_xlfn.NUMBERVALUE(MID(CJ35, SEARCH("^", CJ35)+1, SEARCH("(", CJ35)-SEARCH("^", CJ35)-1)), "0")</f>
        <v>0</v>
      </c>
      <c r="VH35" t="str">
        <f t="shared" ref="VH35:VH66" si="1297">IFERROR(_xlfn.NUMBERVALUE(MID(CK35, SEARCH("^", CK35)+1, SEARCH("(", CK35)-SEARCH("^", CK35)-1)), "0")</f>
        <v>0</v>
      </c>
      <c r="VI35" t="str">
        <f t="shared" ref="VI35:VI66" si="1298">IFERROR(_xlfn.NUMBERVALUE(MID(CL35, SEARCH("^", CL35)+1, SEARCH("(", CL35)-SEARCH("^", CL35)-1)), "0")</f>
        <v>0</v>
      </c>
      <c r="VJ35" t="str">
        <f t="shared" ref="VJ35:VJ66" si="1299">IFERROR(_xlfn.NUMBERVALUE(MID(CM35, SEARCH("^", CM35)+1, SEARCH("(", CM35)-SEARCH("^", CM35)-1)), "0")</f>
        <v>0</v>
      </c>
      <c r="VK35" t="str">
        <f t="shared" ref="VK35:VK66" si="1300">IFERROR(_xlfn.NUMBERVALUE(MID(CN35, SEARCH("^", CN35)+1, SEARCH("(", CN35)-SEARCH("^", CN35)-1)), "0")</f>
        <v>0</v>
      </c>
      <c r="VL35" t="str">
        <f t="shared" ref="VL35:VL66" si="1301">IFERROR(_xlfn.NUMBERVALUE(MID(CO35, SEARCH("^", CO35)+1, SEARCH("(", CO35)-SEARCH("^", CO35)-1)), "0")</f>
        <v>0</v>
      </c>
      <c r="VM35" t="str">
        <f t="shared" ref="VM35:VM66" si="1302">IFERROR(_xlfn.NUMBERVALUE(MID(CP35, SEARCH("^", CP35)+1, SEARCH("(", CP35)-SEARCH("^", CP35)-1)), "0")</f>
        <v>0</v>
      </c>
      <c r="VN35" t="str">
        <f t="shared" ref="VN35:VN66" si="1303">IFERROR(_xlfn.NUMBERVALUE(MID(CQ35, SEARCH("^", CQ35)+1, SEARCH("(", CQ35)-SEARCH("^", CQ35)-1)), "0")</f>
        <v>0</v>
      </c>
      <c r="VO35" t="str">
        <f t="shared" ref="VO35:VO66" si="1304">IFERROR(_xlfn.NUMBERVALUE(MID(CR35, SEARCH("^", CR35)+1, SEARCH("(", CR35)-SEARCH("^", CR35)-1)), "0")</f>
        <v>0</v>
      </c>
      <c r="VQ35" s="4">
        <f t="shared" ref="VQ35:VQ66" si="1305">VY35+VZ35+WA35+WD35+WG35+WM35+WP35+WV35+WY35+XE35+XH35+XN35+XQ35+XW35+XZ35</f>
        <v>23.71</v>
      </c>
      <c r="VR35" s="4">
        <f t="shared" ref="VR35:VR66" si="1306">WE35+WF35+WJ35+WN35+WO35+WS35+WW35+WX35+XB35+XF35+XG35+XK35+XO35+XP35+XT35</f>
        <v>6.08</v>
      </c>
      <c r="VS35" s="4">
        <f t="shared" ref="VS35:VS66" si="1307">WB35+WC35+WH35+WI35+WK35+WL35+WQ35+WR35+WT35+WU35+WZ35+XA35+XC35+XD35+XI35</f>
        <v>11.840000000000002</v>
      </c>
      <c r="VT35" s="4">
        <f t="shared" ref="VT35:VT66" si="1308">SUM(YA35:ZE35)+XJ35+XL35+XM35+XR35+XS35+XU35+XV35+XX35+XY35</f>
        <v>0</v>
      </c>
      <c r="VV35" s="4">
        <f t="shared" ref="VV35:VV66" si="1309">VQ35+VR35+VS35*1+VT35*1</f>
        <v>41.63</v>
      </c>
      <c r="VY35">
        <f t="shared" ref="VY35:VY66" si="1310">IFERROR(_xlfn.NUMBERVALUE(MID(L35, SEARCH("(", L35)+1, SEARCH(")", L35)-SEARCH("(", L35)-1)), 0)</f>
        <v>-2.44</v>
      </c>
      <c r="VZ35">
        <f t="shared" ref="VZ35:VZ66" si="1311">IFERROR(_xlfn.NUMBERVALUE(MID(M35, SEARCH("(", M35)+1, SEARCH(")", M35)-SEARCH("(", M35)-1)), 0)</f>
        <v>9.98</v>
      </c>
      <c r="WA35">
        <f t="shared" ref="WA35:WA66" si="1312">IFERROR(_xlfn.NUMBERVALUE(MID(N35, SEARCH("(", N35)+1, SEARCH(")", N35)-SEARCH("(", N35)-1)), 0)</f>
        <v>1.51</v>
      </c>
      <c r="WB35">
        <f t="shared" ref="WB35:WB66" si="1313">IFERROR(_xlfn.NUMBERVALUE(MID(O35, SEARCH("(", O35)+1, SEARCH(")", O35)-SEARCH("(", O35)-1)), 0)</f>
        <v>11.47</v>
      </c>
      <c r="WC35">
        <f t="shared" ref="WC35:WC66" si="1314">IFERROR(_xlfn.NUMBERVALUE(MID(P35, SEARCH("(", P35)+1, SEARCH(")", P35)-SEARCH("(", P35)-1)), 0)</f>
        <v>4.29</v>
      </c>
      <c r="WD35">
        <f t="shared" ref="WD35:WD66" si="1315">IFERROR(_xlfn.NUMBERVALUE(MID(Q35, SEARCH("(", Q35)+1, SEARCH(")", Q35)-SEARCH("(", Q35)-1)), 0)</f>
        <v>4.59</v>
      </c>
      <c r="WE35">
        <f t="shared" ref="WE35:WE66" si="1316">IFERROR(_xlfn.NUMBERVALUE(MID(R35, SEARCH("(", R35)+1, SEARCH(")", R35)-SEARCH("(", R35)-1)), 0)</f>
        <v>7.51</v>
      </c>
      <c r="WF35">
        <f t="shared" ref="WF35:WF66" si="1317">IFERROR(_xlfn.NUMBERVALUE(MID(S35, SEARCH("(", S35)+1, SEARCH(")", S35)-SEARCH("(", S35)-1)), 0)</f>
        <v>-1.43</v>
      </c>
      <c r="WG35">
        <f t="shared" ref="WG35:WG66" si="1318">IFERROR(_xlfn.NUMBERVALUE(MID(T35, SEARCH("(", T35)+1, SEARCH(")", T35)-SEARCH("(", T35)-1)), 0)</f>
        <v>10.07</v>
      </c>
      <c r="WH35">
        <f t="shared" ref="WH35:WH66" si="1319">IFERROR(_xlfn.NUMBERVALUE(MID(U35, SEARCH("(", U35)+1, SEARCH(")", U35)-SEARCH("(", U35)-1)), 0)</f>
        <v>-3.92</v>
      </c>
      <c r="WI35">
        <f t="shared" ref="WI35:WI66" si="1320">IFERROR(_xlfn.NUMBERVALUE(MID(V35, SEARCH("(", V35)+1, SEARCH(")", V35)-SEARCH("(", V35)-1)), 0)</f>
        <v>0</v>
      </c>
      <c r="WJ35">
        <f t="shared" ref="WJ35:WJ66" si="1321">IFERROR(_xlfn.NUMBERVALUE(MID(W35, SEARCH("(", W35)+1, SEARCH(")", W35)-SEARCH("(", W35)-1)), 0)</f>
        <v>0</v>
      </c>
      <c r="WK35">
        <f t="shared" ref="WK35:WK66" si="1322">IFERROR(_xlfn.NUMBERVALUE(MID(X35, SEARCH("(", X35)+1, SEARCH(")", X35)-SEARCH("(", X35)-1)), 0)</f>
        <v>0</v>
      </c>
      <c r="WL35">
        <f t="shared" ref="WL35:WL66" si="1323">IFERROR(_xlfn.NUMBERVALUE(MID(Y35, SEARCH("(", Y35)+1, SEARCH(")", Y35)-SEARCH("(", Y35)-1)), 0)</f>
        <v>0</v>
      </c>
      <c r="WM35">
        <f t="shared" ref="WM35:WM66" si="1324">IFERROR(_xlfn.NUMBERVALUE(MID(Z35, SEARCH("(", Z35)+1, SEARCH(")", Z35)-SEARCH("(", Z35)-1)), 0)</f>
        <v>0</v>
      </c>
      <c r="WN35">
        <f t="shared" ref="WN35:WN66" si="1325">IFERROR(_xlfn.NUMBERVALUE(MID(AA35, SEARCH("(", AA35)+1, SEARCH(")", AA35)-SEARCH("(", AA35)-1)), 0)</f>
        <v>0</v>
      </c>
      <c r="WO35">
        <f t="shared" ref="WO35:WO66" si="1326">IFERROR(_xlfn.NUMBERVALUE(MID(AB35, SEARCH("(", AB35)+1, SEARCH(")", AB35)-SEARCH("(", AB35)-1)), 0)</f>
        <v>0</v>
      </c>
      <c r="WP35">
        <f t="shared" ref="WP35:WP66" si="1327">IFERROR(_xlfn.NUMBERVALUE(MID(AC35, SEARCH("(", AC35)+1, SEARCH(")", AC35)-SEARCH("(", AC35)-1)), 0)</f>
        <v>0</v>
      </c>
      <c r="WQ35">
        <f t="shared" ref="WQ35:WQ66" si="1328">IFERROR(_xlfn.NUMBERVALUE(MID(AD35, SEARCH("(", AD35)+1, SEARCH(")", AD35)-SEARCH("(", AD35)-1)), 0)</f>
        <v>0</v>
      </c>
      <c r="WR35">
        <f t="shared" ref="WR35:WR66" si="1329">IFERROR(_xlfn.NUMBERVALUE(MID(AE35, SEARCH("(", AE35)+1, SEARCH(")", AE35)-SEARCH("(", AE35)-1)), 0)</f>
        <v>0</v>
      </c>
      <c r="WS35">
        <f t="shared" ref="WS35:WS66" si="1330">IFERROR(_xlfn.NUMBERVALUE(MID(AF35, SEARCH("(", AF35)+1, SEARCH(")", AF35)-SEARCH("(", AF35)-1)), 0)</f>
        <v>0</v>
      </c>
      <c r="WT35">
        <f t="shared" ref="WT35:WT66" si="1331">IFERROR(_xlfn.NUMBERVALUE(MID(AG35, SEARCH("(", AG35)+1, SEARCH(")", AG35)-SEARCH("(", AG35)-1)), 0)</f>
        <v>0</v>
      </c>
      <c r="WU35">
        <f t="shared" ref="WU35:WU66" si="1332">IFERROR(_xlfn.NUMBERVALUE(MID(AH35, SEARCH("(", AH35)+1, SEARCH(")", AH35)-SEARCH("(", AH35)-1)), 0)</f>
        <v>0</v>
      </c>
      <c r="WV35">
        <f t="shared" ref="WV35:WV66" si="1333">IFERROR(_xlfn.NUMBERVALUE(MID(AI35, SEARCH("(", AI35)+1, SEARCH(")", AI35)-SEARCH("(", AI35)-1)), 0)</f>
        <v>0</v>
      </c>
      <c r="WW35">
        <f t="shared" ref="WW35:WW66" si="1334">IFERROR(_xlfn.NUMBERVALUE(MID(AJ35, SEARCH("(", AJ35)+1, SEARCH(")", AJ35)-SEARCH("(", AJ35)-1)), 0)</f>
        <v>0</v>
      </c>
      <c r="WX35">
        <f t="shared" ref="WX35:WX66" si="1335">IFERROR(_xlfn.NUMBERVALUE(MID(AK35, SEARCH("(", AK35)+1, SEARCH(")", AK35)-SEARCH("(", AK35)-1)), 0)</f>
        <v>0</v>
      </c>
      <c r="WY35">
        <f t="shared" ref="WY35:WY66" si="1336">IFERROR(_xlfn.NUMBERVALUE(MID(AL35, SEARCH("(", AL35)+1, SEARCH(")", AL35)-SEARCH("(", AL35)-1)), 0)</f>
        <v>0</v>
      </c>
      <c r="WZ35">
        <f t="shared" ref="WZ35:WZ66" si="1337">IFERROR(_xlfn.NUMBERVALUE(MID(AM35, SEARCH("(", AM35)+1, SEARCH(")", AM35)-SEARCH("(", AM35)-1)), 0)</f>
        <v>0</v>
      </c>
      <c r="XA35">
        <f t="shared" ref="XA35:XA66" si="1338">IFERROR(_xlfn.NUMBERVALUE(MID(AN35, SEARCH("(", AN35)+1, SEARCH(")", AN35)-SEARCH("(", AN35)-1)), 0)</f>
        <v>0</v>
      </c>
      <c r="XB35">
        <f t="shared" ref="XB35:XB66" si="1339">IFERROR(_xlfn.NUMBERVALUE(MID(AO35, SEARCH("(", AO35)+1, SEARCH(")", AO35)-SEARCH("(", AO35)-1)), 0)</f>
        <v>0</v>
      </c>
      <c r="XC35">
        <f t="shared" ref="XC35:XC66" si="1340">IFERROR(_xlfn.NUMBERVALUE(MID(AP35, SEARCH("(", AP35)+1, SEARCH(")", AP35)-SEARCH("(", AP35)-1)), 0)</f>
        <v>0</v>
      </c>
      <c r="XD35">
        <f t="shared" ref="XD35:XD66" si="1341">IFERROR(_xlfn.NUMBERVALUE(MID(AQ35, SEARCH("(", AQ35)+1, SEARCH(")", AQ35)-SEARCH("(", AQ35)-1)), 0)</f>
        <v>0</v>
      </c>
      <c r="XE35">
        <f t="shared" ref="XE35:XE66" si="1342">IFERROR(_xlfn.NUMBERVALUE(MID(AR35, SEARCH("(", AR35)+1, SEARCH(")", AR35)-SEARCH("(", AR35)-1)), 0)</f>
        <v>0</v>
      </c>
      <c r="XF35">
        <f t="shared" ref="XF35:XF66" si="1343">IFERROR(_xlfn.NUMBERVALUE(MID(AS35, SEARCH("(", AS35)+1, SEARCH(")", AS35)-SEARCH("(", AS35)-1)), 0)</f>
        <v>0</v>
      </c>
      <c r="XG35">
        <f t="shared" ref="XG35:XG66" si="1344">IFERROR(_xlfn.NUMBERVALUE(MID(AT35, SEARCH("(", AT35)+1, SEARCH(")", AT35)-SEARCH("(", AT35)-1)), 0)</f>
        <v>0</v>
      </c>
      <c r="XH35">
        <f t="shared" ref="XH35:XH66" si="1345">IFERROR(_xlfn.NUMBERVALUE(MID(AU35, SEARCH("(", AU35)+1, SEARCH(")", AU35)-SEARCH("(", AU35)-1)), 0)</f>
        <v>0</v>
      </c>
      <c r="XI35">
        <f t="shared" ref="XI35:XI66" si="1346">IFERROR(_xlfn.NUMBERVALUE(MID(AV35, SEARCH("(", AV35)+1, SEARCH(")", AV35)-SEARCH("(", AV35)-1)), 0)</f>
        <v>0</v>
      </c>
      <c r="XJ35">
        <f t="shared" ref="XJ35:XJ66" si="1347">IFERROR(_xlfn.NUMBERVALUE(MID(AW35, SEARCH("(", AW35)+1, SEARCH(")", AW35)-SEARCH("(", AW35)-1)), 0)</f>
        <v>0</v>
      </c>
      <c r="XK35">
        <f t="shared" ref="XK35:XK66" si="1348">IFERROR(_xlfn.NUMBERVALUE(MID(AX35, SEARCH("(", AX35)+1, SEARCH(")", AX35)-SEARCH("(", AX35)-1)), 0)</f>
        <v>0</v>
      </c>
      <c r="XL35">
        <f t="shared" ref="XL35:XL66" si="1349">IFERROR(_xlfn.NUMBERVALUE(MID(AY35, SEARCH("(", AY35)+1, SEARCH(")", AY35)-SEARCH("(", AY35)-1)), 0)</f>
        <v>0</v>
      </c>
      <c r="XM35">
        <f t="shared" ref="XM35:XM66" si="1350">IFERROR(_xlfn.NUMBERVALUE(MID(AZ35, SEARCH("(", AZ35)+1, SEARCH(")", AZ35)-SEARCH("(", AZ35)-1)), 0)</f>
        <v>0</v>
      </c>
      <c r="XN35">
        <f t="shared" ref="XN35:XN66" si="1351">IFERROR(_xlfn.NUMBERVALUE(MID(BA35, SEARCH("(", BA35)+1, SEARCH(")", BA35)-SEARCH("(", BA35)-1)), 0)</f>
        <v>0</v>
      </c>
      <c r="XO35">
        <f t="shared" ref="XO35:XO66" si="1352">IFERROR(_xlfn.NUMBERVALUE(MID(BB35, SEARCH("(", BB35)+1, SEARCH(")", BB35)-SEARCH("(", BB35)-1)), 0)</f>
        <v>0</v>
      </c>
      <c r="XP35">
        <f t="shared" ref="XP35:XP66" si="1353">IFERROR(_xlfn.NUMBERVALUE(MID(BC35, SEARCH("(", BC35)+1, SEARCH(")", BC35)-SEARCH("(", BC35)-1)), 0)</f>
        <v>0</v>
      </c>
      <c r="XQ35">
        <f t="shared" ref="XQ35:XQ66" si="1354">IFERROR(_xlfn.NUMBERVALUE(MID(BD35, SEARCH("(", BD35)+1, SEARCH(")", BD35)-SEARCH("(", BD35)-1)), 0)</f>
        <v>0</v>
      </c>
      <c r="XR35">
        <f t="shared" ref="XR35:XR66" si="1355">IFERROR(_xlfn.NUMBERVALUE(MID(BE35, SEARCH("(", BE35)+1, SEARCH(")", BE35)-SEARCH("(", BE35)-1)), 0)</f>
        <v>0</v>
      </c>
      <c r="XS35">
        <f t="shared" ref="XS35:XS66" si="1356">IFERROR(_xlfn.NUMBERVALUE(MID(BF35, SEARCH("(", BF35)+1, SEARCH(")", BF35)-SEARCH("(", BF35)-1)), 0)</f>
        <v>0</v>
      </c>
      <c r="XT35">
        <f t="shared" ref="XT35:XT66" si="1357">IFERROR(_xlfn.NUMBERVALUE(MID(BG35, SEARCH("(", BG35)+1, SEARCH(")", BG35)-SEARCH("(", BG35)-1)), 0)</f>
        <v>0</v>
      </c>
      <c r="XU35">
        <f t="shared" ref="XU35:XU66" si="1358">IFERROR(_xlfn.NUMBERVALUE(MID(BH35, SEARCH("(", BH35)+1, SEARCH(")", BH35)-SEARCH("(", BH35)-1)), 0)</f>
        <v>0</v>
      </c>
      <c r="XV35">
        <f t="shared" ref="XV35:XV66" si="1359">IFERROR(_xlfn.NUMBERVALUE(MID(BI35, SEARCH("(", BI35)+1, SEARCH(")", BI35)-SEARCH("(", BI35)-1)), 0)</f>
        <v>0</v>
      </c>
      <c r="XW35">
        <f t="shared" ref="XW35:XW66" si="1360">IFERROR(_xlfn.NUMBERVALUE(MID(BJ35, SEARCH("(", BJ35)+1, SEARCH(")", BJ35)-SEARCH("(", BJ35)-1)), 0)</f>
        <v>0</v>
      </c>
      <c r="XX35">
        <f t="shared" ref="XX35:XX66" si="1361">IFERROR(_xlfn.NUMBERVALUE(MID(BK35, SEARCH("(", BK35)+1, SEARCH(")", BK35)-SEARCH("(", BK35)-1)), 0)</f>
        <v>0</v>
      </c>
      <c r="XY35">
        <f t="shared" ref="XY35:XY66" si="1362">IFERROR(_xlfn.NUMBERVALUE(MID(BL35, SEARCH("(", BL35)+1, SEARCH(")", BL35)-SEARCH("(", BL35)-1)), 0)</f>
        <v>0</v>
      </c>
      <c r="XZ35">
        <f t="shared" ref="XZ35:XZ66" si="1363">IFERROR(_xlfn.NUMBERVALUE(MID(BM35, SEARCH("(", BM35)+1, SEARCH(")", BM35)-SEARCH("(", BM35)-1)), 0)</f>
        <v>0</v>
      </c>
      <c r="YA35">
        <f t="shared" ref="YA35:YA66" si="1364">IFERROR(_xlfn.NUMBERVALUE(MID(BN35, SEARCH("(", BN35)+1, SEARCH(")", BN35)-SEARCH("(", BN35)-1)), 0)</f>
        <v>0</v>
      </c>
      <c r="YB35">
        <f t="shared" ref="YB35:YB66" si="1365">IFERROR(_xlfn.NUMBERVALUE(MID(BO35, SEARCH("(", BO35)+1, SEARCH(")", BO35)-SEARCH("(", BO35)-1)), 0)</f>
        <v>0</v>
      </c>
      <c r="YC35">
        <f t="shared" ref="YC35:YC66" si="1366">IFERROR(_xlfn.NUMBERVALUE(MID(BP35, SEARCH("(", BP35)+1, SEARCH(")", BP35)-SEARCH("(", BP35)-1)), 0)</f>
        <v>0</v>
      </c>
      <c r="YD35">
        <f t="shared" ref="YD35:YD66" si="1367">IFERROR(_xlfn.NUMBERVALUE(MID(BQ35, SEARCH("(", BQ35)+1, SEARCH(")", BQ35)-SEARCH("(", BQ35)-1)), 0)</f>
        <v>0</v>
      </c>
      <c r="YE35">
        <f t="shared" ref="YE35:YE66" si="1368">IFERROR(_xlfn.NUMBERVALUE(MID(BR35, SEARCH("(", BR35)+1, SEARCH(")", BR35)-SEARCH("(", BR35)-1)), 0)</f>
        <v>0</v>
      </c>
      <c r="YF35">
        <f t="shared" ref="YF35:YF66" si="1369">IFERROR(_xlfn.NUMBERVALUE(MID(BS35, SEARCH("(", BS35)+1, SEARCH(")", BS35)-SEARCH("(", BS35)-1)), 0)</f>
        <v>0</v>
      </c>
      <c r="YG35">
        <f t="shared" ref="YG35:YG66" si="1370">IFERROR(_xlfn.NUMBERVALUE(MID(BT35, SEARCH("(", BT35)+1, SEARCH(")", BT35)-SEARCH("(", BT35)-1)), 0)</f>
        <v>0</v>
      </c>
      <c r="YH35">
        <f t="shared" ref="YH35:YH66" si="1371">IFERROR(_xlfn.NUMBERVALUE(MID(BU35, SEARCH("(", BU35)+1, SEARCH(")", BU35)-SEARCH("(", BU35)-1)), 0)</f>
        <v>0</v>
      </c>
      <c r="YI35">
        <f t="shared" ref="YI35:YI66" si="1372">IFERROR(_xlfn.NUMBERVALUE(MID(BV35, SEARCH("(", BV35)+1, SEARCH(")", BV35)-SEARCH("(", BV35)-1)), 0)</f>
        <v>0</v>
      </c>
      <c r="YJ35">
        <f t="shared" ref="YJ35:YJ66" si="1373">IFERROR(_xlfn.NUMBERVALUE(MID(BW35, SEARCH("(", BW35)+1, SEARCH(")", BW35)-SEARCH("(", BW35)-1)), 0)</f>
        <v>0</v>
      </c>
      <c r="YK35">
        <f t="shared" ref="YK35:YK66" si="1374">IFERROR(_xlfn.NUMBERVALUE(MID(BX35, SEARCH("(", BX35)+1, SEARCH(")", BX35)-SEARCH("(", BX35)-1)), 0)</f>
        <v>0</v>
      </c>
      <c r="YL35">
        <f t="shared" ref="YL35:YL66" si="1375">IFERROR(_xlfn.NUMBERVALUE(MID(BY35, SEARCH("(", BY35)+1, SEARCH(")", BY35)-SEARCH("(", BY35)-1)), 0)</f>
        <v>0</v>
      </c>
      <c r="YM35">
        <f t="shared" ref="YM35:YM66" si="1376">IFERROR(_xlfn.NUMBERVALUE(MID(BZ35, SEARCH("(", BZ35)+1, SEARCH(")", BZ35)-SEARCH("(", BZ35)-1)), 0)</f>
        <v>0</v>
      </c>
      <c r="YN35">
        <f t="shared" ref="YN35:YN66" si="1377">IFERROR(_xlfn.NUMBERVALUE(MID(CA35, SEARCH("(", CA35)+1, SEARCH(")", CA35)-SEARCH("(", CA35)-1)), 0)</f>
        <v>0</v>
      </c>
      <c r="YO35">
        <f t="shared" ref="YO35:YO66" si="1378">IFERROR(_xlfn.NUMBERVALUE(MID(CB35, SEARCH("(", CB35)+1, SEARCH(")", CB35)-SEARCH("(", CB35)-1)), 0)</f>
        <v>0</v>
      </c>
      <c r="YP35">
        <f t="shared" ref="YP35:YP66" si="1379">IFERROR(_xlfn.NUMBERVALUE(MID(CC35, SEARCH("(", CC35)+1, SEARCH(")", CC35)-SEARCH("(", CC35)-1)), 0)</f>
        <v>0</v>
      </c>
      <c r="YQ35">
        <f t="shared" ref="YQ35:YQ66" si="1380">IFERROR(_xlfn.NUMBERVALUE(MID(CD35, SEARCH("(", CD35)+1, SEARCH(")", CD35)-SEARCH("(", CD35)-1)), 0)</f>
        <v>0</v>
      </c>
      <c r="YR35">
        <f t="shared" ref="YR35:YR66" si="1381">IFERROR(_xlfn.NUMBERVALUE(MID(CE35, SEARCH("(", CE35)+1, SEARCH(")", CE35)-SEARCH("(", CE35)-1)), 0)</f>
        <v>0</v>
      </c>
      <c r="YS35">
        <f t="shared" ref="YS35:YS66" si="1382">IFERROR(_xlfn.NUMBERVALUE(MID(CF35, SEARCH("(", CF35)+1, SEARCH(")", CF35)-SEARCH("(", CF35)-1)), 0)</f>
        <v>0</v>
      </c>
      <c r="YT35">
        <f t="shared" ref="YT35:YT66" si="1383">IFERROR(_xlfn.NUMBERVALUE(MID(CG35, SEARCH("(", CG35)+1, SEARCH(")", CG35)-SEARCH("(", CG35)-1)), 0)</f>
        <v>0</v>
      </c>
      <c r="YU35">
        <f t="shared" ref="YU35:YU66" si="1384">IFERROR(_xlfn.NUMBERVALUE(MID(CH35, SEARCH("(", CH35)+1, SEARCH(")", CH35)-SEARCH("(", CH35)-1)), 0)</f>
        <v>0</v>
      </c>
      <c r="YV35">
        <f t="shared" ref="YV35:YV66" si="1385">IFERROR(_xlfn.NUMBERVALUE(MID(CI35, SEARCH("(", CI35)+1, SEARCH(")", CI35)-SEARCH("(", CI35)-1)), 0)</f>
        <v>0</v>
      </c>
      <c r="YW35">
        <f t="shared" ref="YW35:YW66" si="1386">IFERROR(_xlfn.NUMBERVALUE(MID(CJ35, SEARCH("(", CJ35)+1, SEARCH(")", CJ35)-SEARCH("(", CJ35)-1)), 0)</f>
        <v>0</v>
      </c>
      <c r="YX35">
        <f t="shared" ref="YX35:YX66" si="1387">IFERROR(_xlfn.NUMBERVALUE(MID(CK35, SEARCH("(", CK35)+1, SEARCH(")", CK35)-SEARCH("(", CK35)-1)), 0)</f>
        <v>0</v>
      </c>
      <c r="YY35">
        <f t="shared" ref="YY35:YY66" si="1388">IFERROR(_xlfn.NUMBERVALUE(MID(CL35, SEARCH("(", CL35)+1, SEARCH(")", CL35)-SEARCH("(", CL35)-1)), 0)</f>
        <v>0</v>
      </c>
      <c r="YZ35">
        <f t="shared" ref="YZ35:YZ66" si="1389">IFERROR(_xlfn.NUMBERVALUE(MID(CM35, SEARCH("(", CM35)+1, SEARCH(")", CM35)-SEARCH("(", CM35)-1)), 0)</f>
        <v>0</v>
      </c>
      <c r="ZA35">
        <f t="shared" ref="ZA35:ZA66" si="1390">IFERROR(_xlfn.NUMBERVALUE(MID(CN35, SEARCH("(", CN35)+1, SEARCH(")", CN35)-SEARCH("(", CN35)-1)), 0)</f>
        <v>0</v>
      </c>
      <c r="ZB35">
        <f t="shared" ref="ZB35:ZB66" si="1391">IFERROR(_xlfn.NUMBERVALUE(MID(CO35, SEARCH("(", CO35)+1, SEARCH(")", CO35)-SEARCH("(", CO35)-1)), 0)</f>
        <v>0</v>
      </c>
      <c r="ZC35">
        <f t="shared" ref="ZC35:ZC66" si="1392">IFERROR(_xlfn.NUMBERVALUE(MID(CP35, SEARCH("(", CP35)+1, SEARCH(")", CP35)-SEARCH("(", CP35)-1)), 0)</f>
        <v>0</v>
      </c>
      <c r="ZD35">
        <f t="shared" ref="ZD35:ZD66" si="1393">IFERROR(_xlfn.NUMBERVALUE(MID(CQ35, SEARCH("(", CQ35)+1, SEARCH(")", CQ35)-SEARCH("(", CQ35)-1)), 0)</f>
        <v>0</v>
      </c>
      <c r="ZE35">
        <f t="shared" ref="ZE35:ZE66" si="1394">IFERROR(_xlfn.NUMBERVALUE(MID(CR35, SEARCH("(", CR35)+1, SEARCH(")", CR35)-SEARCH("(", CR35)-1)), 0)</f>
        <v>0</v>
      </c>
      <c r="ZG35" s="4">
        <f t="shared" ref="ZG35:ZG66" si="1395">ZO35+ZP35+ZQ35+ZT35+ZW35+AAC35+AAF35+AAL35+AAO35+AAU35+AAX35+ABD35+ABG35+ABM35+ABP35</f>
        <v>276</v>
      </c>
      <c r="ZH35" s="4">
        <f t="shared" ref="ZH35:ZH66" si="1396">ZU35+ZV35+ZZ35+AAD35+AAE35+AAI35+AAM35+AAN35+AAR35+AAV35+AAW35+ABA35+ABE35+ABF35+ABJ35</f>
        <v>142</v>
      </c>
      <c r="ZI35" s="4">
        <f t="shared" ref="ZI35:ZI66" si="1397">ZR35+ZS35+ZX35+ZY35+AAA35+AAB35+AAG35+AAH35+AAJ35+AAK35+AAP35+AAQ35+AAS35+AAT35+AAY35</f>
        <v>188</v>
      </c>
      <c r="ZJ35" s="4">
        <f t="shared" ref="ZJ35:ZJ66" si="1398">SUM(ABQ35:ACU35)+AAZ35+ABB35+ABC35+ABH35+ABI35+ABK35+ABL35+ABN35+ABO35</f>
        <v>0</v>
      </c>
      <c r="ZL35" s="4">
        <f t="shared" ref="ZL35:ZL66" si="1399">ZG35+ZH35+ZI35*1+ZJ35*1</f>
        <v>606</v>
      </c>
      <c r="ZO35">
        <f t="shared" ref="ZO35:ZO66" si="1400">IFERROR(_xlfn.NUMBERVALUE(MID(L35, SEARCH("[", L35)+1, SEARCH("]", L35)-SEARCH("[", L35)-1)), 0)</f>
        <v>55</v>
      </c>
      <c r="ZP35">
        <f t="shared" ref="ZP35:ZP66" si="1401">IFERROR(_xlfn.NUMBERVALUE(MID(M35, SEARCH("[", M35)+1, SEARCH("]", M35)-SEARCH("[", M35)-1)), 0)</f>
        <v>32</v>
      </c>
      <c r="ZQ35">
        <f t="shared" ref="ZQ35:ZQ66" si="1402">IFERROR(_xlfn.NUMBERVALUE(MID(N35, SEARCH("[", N35)+1, SEARCH("]", N35)-SEARCH("[", N35)-1)), 0)</f>
        <v>62</v>
      </c>
      <c r="ZR35">
        <f t="shared" ref="ZR35:ZR66" si="1403">IFERROR(_xlfn.NUMBERVALUE(MID(O35, SEARCH("[", O35)+1, SEARCH("]", O35)-SEARCH("[", O35)-1)), 0)</f>
        <v>45</v>
      </c>
      <c r="ZS35">
        <f t="shared" ref="ZS35:ZS66" si="1404">IFERROR(_xlfn.NUMBERVALUE(MID(P35, SEARCH("[", P35)+1, SEARCH("]", P35)-SEARCH("[", P35)-1)), 0)</f>
        <v>50</v>
      </c>
      <c r="ZT35">
        <f t="shared" ref="ZT35:ZT66" si="1405">IFERROR(_xlfn.NUMBERVALUE(MID(Q35, SEARCH("[", Q35)+1, SEARCH("]", Q35)-SEARCH("[", Q35)-1)), 0)</f>
        <v>71</v>
      </c>
      <c r="ZU35">
        <f t="shared" ref="ZU35:ZU66" si="1406">IFERROR(_xlfn.NUMBERVALUE(MID(R35, SEARCH("[", R35)+1, SEARCH("]", R35)-SEARCH("[", R35)-1)), 0)</f>
        <v>63</v>
      </c>
      <c r="ZV35">
        <f t="shared" ref="ZV35:ZV66" si="1407">IFERROR(_xlfn.NUMBERVALUE(MID(S35, SEARCH("[", S35)+1, SEARCH("]", S35)-SEARCH("[", S35)-1)), 0)</f>
        <v>79</v>
      </c>
      <c r="ZW35">
        <f t="shared" ref="ZW35:ZW66" si="1408">IFERROR(_xlfn.NUMBERVALUE(MID(T35, SEARCH("[", T35)+1, SEARCH("]", T35)-SEARCH("[", T35)-1)), 0)</f>
        <v>56</v>
      </c>
      <c r="ZX35">
        <f t="shared" ref="ZX35:ZX66" si="1409">IFERROR(_xlfn.NUMBERVALUE(MID(U35, SEARCH("[", U35)+1, SEARCH("]", U35)-SEARCH("[", U35)-1)), 0)</f>
        <v>93</v>
      </c>
      <c r="ZY35">
        <f t="shared" ref="ZY35:ZY66" si="1410">IFERROR(_xlfn.NUMBERVALUE(MID(V35, SEARCH("[", V35)+1, SEARCH("]", V35)-SEARCH("[", V35)-1)), 0)</f>
        <v>0</v>
      </c>
      <c r="ZZ35">
        <f t="shared" ref="ZZ35:ZZ66" si="1411">IFERROR(_xlfn.NUMBERVALUE(MID(W35, SEARCH("[", W35)+1, SEARCH("]", W35)-SEARCH("[", W35)-1)), 0)</f>
        <v>0</v>
      </c>
      <c r="AAA35">
        <f t="shared" ref="AAA35:AAA66" si="1412">IFERROR(_xlfn.NUMBERVALUE(MID(X35, SEARCH("[", X35)+1, SEARCH("]", X35)-SEARCH("[", X35)-1)), 0)</f>
        <v>0</v>
      </c>
      <c r="AAB35">
        <f t="shared" ref="AAB35:AAB66" si="1413">IFERROR(_xlfn.NUMBERVALUE(MID(Y35, SEARCH("[", Y35)+1, SEARCH("]", Y35)-SEARCH("[", Y35)-1)), 0)</f>
        <v>0</v>
      </c>
      <c r="AAC35">
        <f t="shared" ref="AAC35:AAC66" si="1414">IFERROR(_xlfn.NUMBERVALUE(MID(Z35, SEARCH("[", Z35)+1, SEARCH("]", Z35)-SEARCH("[", Z35)-1)), 0)</f>
        <v>0</v>
      </c>
      <c r="AAD35">
        <f t="shared" ref="AAD35:AAD66" si="1415">IFERROR(_xlfn.NUMBERVALUE(MID(AA35, SEARCH("[", AA35)+1, SEARCH("]", AA35)-SEARCH("[", AA35)-1)), 0)</f>
        <v>0</v>
      </c>
      <c r="AAE35">
        <f t="shared" ref="AAE35:AAE66" si="1416">IFERROR(_xlfn.NUMBERVALUE(MID(AB35, SEARCH("[", AB35)+1, SEARCH("]", AB35)-SEARCH("[", AB35)-1)), 0)</f>
        <v>0</v>
      </c>
      <c r="AAF35">
        <f t="shared" ref="AAF35:AAF66" si="1417">IFERROR(_xlfn.NUMBERVALUE(MID(AC35, SEARCH("[", AC35)+1, SEARCH("]", AC35)-SEARCH("[", AC35)-1)), 0)</f>
        <v>0</v>
      </c>
      <c r="AAG35">
        <f t="shared" ref="AAG35:AAG66" si="1418">IFERROR(_xlfn.NUMBERVALUE(MID(AD35, SEARCH("[", AD35)+1, SEARCH("]", AD35)-SEARCH("[", AD35)-1)), 0)</f>
        <v>0</v>
      </c>
      <c r="AAH35">
        <f t="shared" ref="AAH35:AAH66" si="1419">IFERROR(_xlfn.NUMBERVALUE(MID(AE35, SEARCH("[", AE35)+1, SEARCH("]", AE35)-SEARCH("[", AE35)-1)), 0)</f>
        <v>0</v>
      </c>
      <c r="AAI35">
        <f t="shared" ref="AAI35:AAI66" si="1420">IFERROR(_xlfn.NUMBERVALUE(MID(AF35, SEARCH("[", AF35)+1, SEARCH("]", AF35)-SEARCH("[", AF35)-1)), 0)</f>
        <v>0</v>
      </c>
      <c r="AAJ35">
        <f t="shared" ref="AAJ35:AAJ66" si="1421">IFERROR(_xlfn.NUMBERVALUE(MID(AG35, SEARCH("[", AG35)+1, SEARCH("]", AG35)-SEARCH("[", AG35)-1)), 0)</f>
        <v>0</v>
      </c>
      <c r="AAK35">
        <f t="shared" ref="AAK35:AAK66" si="1422">IFERROR(_xlfn.NUMBERVALUE(MID(AH35, SEARCH("[", AH35)+1, SEARCH("]", AH35)-SEARCH("[", AH35)-1)), 0)</f>
        <v>0</v>
      </c>
      <c r="AAL35">
        <f t="shared" ref="AAL35:AAL66" si="1423">IFERROR(_xlfn.NUMBERVALUE(MID(AI35, SEARCH("[", AI35)+1, SEARCH("]", AI35)-SEARCH("[", AI35)-1)), 0)</f>
        <v>0</v>
      </c>
      <c r="AAM35">
        <f t="shared" ref="AAM35:AAM66" si="1424">IFERROR(_xlfn.NUMBERVALUE(MID(AJ35, SEARCH("[", AJ35)+1, SEARCH("]", AJ35)-SEARCH("[", AJ35)-1)), 0)</f>
        <v>0</v>
      </c>
      <c r="AAN35">
        <f t="shared" ref="AAN35:AAN66" si="1425">IFERROR(_xlfn.NUMBERVALUE(MID(AK35, SEARCH("[", AK35)+1, SEARCH("]", AK35)-SEARCH("[", AK35)-1)), 0)</f>
        <v>0</v>
      </c>
      <c r="AAO35">
        <f t="shared" ref="AAO35:AAO66" si="1426">IFERROR(_xlfn.NUMBERVALUE(MID(AL35, SEARCH("[", AL35)+1, SEARCH("]", AL35)-SEARCH("[", AL35)-1)), 0)</f>
        <v>0</v>
      </c>
      <c r="AAP35">
        <f t="shared" ref="AAP35:AAP66" si="1427">IFERROR(_xlfn.NUMBERVALUE(MID(AM35, SEARCH("[", AM35)+1, SEARCH("]", AM35)-SEARCH("[", AM35)-1)), 0)</f>
        <v>0</v>
      </c>
      <c r="AAQ35">
        <f t="shared" ref="AAQ35:AAQ66" si="1428">IFERROR(_xlfn.NUMBERVALUE(MID(AN35, SEARCH("[", AN35)+1, SEARCH("]", AN35)-SEARCH("[", AN35)-1)), 0)</f>
        <v>0</v>
      </c>
      <c r="AAR35">
        <f t="shared" ref="AAR35:AAR66" si="1429">IFERROR(_xlfn.NUMBERVALUE(MID(AO35, SEARCH("[", AO35)+1, SEARCH("]", AO35)-SEARCH("[", AO35)-1)), 0)</f>
        <v>0</v>
      </c>
      <c r="AAS35">
        <f t="shared" ref="AAS35:AAS66" si="1430">IFERROR(_xlfn.NUMBERVALUE(MID(AP35, SEARCH("[", AP35)+1, SEARCH("]", AP35)-SEARCH("[", AP35)-1)), 0)</f>
        <v>0</v>
      </c>
      <c r="AAT35">
        <f t="shared" ref="AAT35:AAT66" si="1431">IFERROR(_xlfn.NUMBERVALUE(MID(AQ35, SEARCH("[", AQ35)+1, SEARCH("]", AQ35)-SEARCH("[", AQ35)-1)), 0)</f>
        <v>0</v>
      </c>
      <c r="AAU35">
        <f t="shared" ref="AAU35:AAU66" si="1432">IFERROR(_xlfn.NUMBERVALUE(MID(AR35, SEARCH("[", AR35)+1, SEARCH("]", AR35)-SEARCH("[", AR35)-1)), 0)</f>
        <v>0</v>
      </c>
      <c r="AAV35">
        <f t="shared" ref="AAV35:AAV66" si="1433">IFERROR(_xlfn.NUMBERVALUE(MID(AS35, SEARCH("[", AS35)+1, SEARCH("]", AS35)-SEARCH("[", AS35)-1)), 0)</f>
        <v>0</v>
      </c>
      <c r="AAW35">
        <f t="shared" ref="AAW35:AAW66" si="1434">IFERROR(_xlfn.NUMBERVALUE(MID(AT35, SEARCH("[", AT35)+1, SEARCH("]", AT35)-SEARCH("[", AT35)-1)), 0)</f>
        <v>0</v>
      </c>
      <c r="AAX35">
        <f t="shared" ref="AAX35:AAX66" si="1435">IFERROR(_xlfn.NUMBERVALUE(MID(AU35, SEARCH("[", AU35)+1, SEARCH("]", AU35)-SEARCH("[", AU35)-1)), 0)</f>
        <v>0</v>
      </c>
      <c r="AAY35">
        <f t="shared" ref="AAY35:AAY66" si="1436">IFERROR(_xlfn.NUMBERVALUE(MID(AV35, SEARCH("[", AV35)+1, SEARCH("]", AV35)-SEARCH("[", AV35)-1)), 0)</f>
        <v>0</v>
      </c>
      <c r="AAZ35">
        <f t="shared" ref="AAZ35:AAZ66" si="1437">IFERROR(_xlfn.NUMBERVALUE(MID(AW35, SEARCH("[", AW35)+1, SEARCH("]", AW35)-SEARCH("[", AW35)-1)), 0)</f>
        <v>0</v>
      </c>
      <c r="ABA35">
        <f t="shared" ref="ABA35:ABA66" si="1438">IFERROR(_xlfn.NUMBERVALUE(MID(AX35, SEARCH("[", AX35)+1, SEARCH("]", AX35)-SEARCH("[", AX35)-1)), 0)</f>
        <v>0</v>
      </c>
      <c r="ABB35">
        <f t="shared" ref="ABB35:ABB66" si="1439">IFERROR(_xlfn.NUMBERVALUE(MID(AY35, SEARCH("[", AY35)+1, SEARCH("]", AY35)-SEARCH("[", AY35)-1)), 0)</f>
        <v>0</v>
      </c>
      <c r="ABC35">
        <f t="shared" ref="ABC35:ABC66" si="1440">IFERROR(_xlfn.NUMBERVALUE(MID(AZ35, SEARCH("[", AZ35)+1, SEARCH("]", AZ35)-SEARCH("[", AZ35)-1)), 0)</f>
        <v>0</v>
      </c>
      <c r="ABD35">
        <f t="shared" ref="ABD35:ABD66" si="1441">IFERROR(_xlfn.NUMBERVALUE(MID(BA35, SEARCH("[", BA35)+1, SEARCH("]", BA35)-SEARCH("[", BA35)-1)), 0)</f>
        <v>0</v>
      </c>
      <c r="ABE35">
        <f t="shared" ref="ABE35:ABE66" si="1442">IFERROR(_xlfn.NUMBERVALUE(MID(BB35, SEARCH("[", BB35)+1, SEARCH("]", BB35)-SEARCH("[", BB35)-1)), 0)</f>
        <v>0</v>
      </c>
      <c r="ABF35">
        <f t="shared" ref="ABF35:ABF66" si="1443">IFERROR(_xlfn.NUMBERVALUE(MID(BC35, SEARCH("[", BC35)+1, SEARCH("]", BC35)-SEARCH("[", BC35)-1)), 0)</f>
        <v>0</v>
      </c>
      <c r="ABG35">
        <f t="shared" ref="ABG35:ABG66" si="1444">IFERROR(_xlfn.NUMBERVALUE(MID(BD35, SEARCH("[", BD35)+1, SEARCH("]", BD35)-SEARCH("[", BD35)-1)), 0)</f>
        <v>0</v>
      </c>
      <c r="ABH35">
        <f t="shared" ref="ABH35:ABH66" si="1445">IFERROR(_xlfn.NUMBERVALUE(MID(BE35, SEARCH("[", BE35)+1, SEARCH("]", BE35)-SEARCH("[", BE35)-1)), 0)</f>
        <v>0</v>
      </c>
      <c r="ABI35">
        <f t="shared" ref="ABI35:ABI66" si="1446">IFERROR(_xlfn.NUMBERVALUE(MID(BF35, SEARCH("[", BF35)+1, SEARCH("]", BF35)-SEARCH("[", BF35)-1)), 0)</f>
        <v>0</v>
      </c>
      <c r="ABJ35">
        <f t="shared" ref="ABJ35:ABJ66" si="1447">IFERROR(_xlfn.NUMBERVALUE(MID(BG35, SEARCH("[", BG35)+1, SEARCH("]", BG35)-SEARCH("[", BG35)-1)), 0)</f>
        <v>0</v>
      </c>
      <c r="ABK35">
        <f t="shared" ref="ABK35:ABK66" si="1448">IFERROR(_xlfn.NUMBERVALUE(MID(BH35, SEARCH("[", BH35)+1, SEARCH("]", BH35)-SEARCH("[", BH35)-1)), 0)</f>
        <v>0</v>
      </c>
      <c r="ABL35">
        <f t="shared" ref="ABL35:ABL66" si="1449">IFERROR(_xlfn.NUMBERVALUE(MID(BI35, SEARCH("[", BI35)+1, SEARCH("]", BI35)-SEARCH("[", BI35)-1)), 0)</f>
        <v>0</v>
      </c>
      <c r="ABM35">
        <f t="shared" ref="ABM35:ABM66" si="1450">IFERROR(_xlfn.NUMBERVALUE(MID(BJ35, SEARCH("[", BJ35)+1, SEARCH("]", BJ35)-SEARCH("[", BJ35)-1)), 0)</f>
        <v>0</v>
      </c>
      <c r="ABN35">
        <f t="shared" ref="ABN35:ABN66" si="1451">IFERROR(_xlfn.NUMBERVALUE(MID(BK35, SEARCH("[", BK35)+1, SEARCH("]", BK35)-SEARCH("[", BK35)-1)), 0)</f>
        <v>0</v>
      </c>
      <c r="ABO35">
        <f t="shared" ref="ABO35:ABO66" si="1452">IFERROR(_xlfn.NUMBERVALUE(MID(BL35, SEARCH("[", BL35)+1, SEARCH("]", BL35)-SEARCH("[", BL35)-1)), 0)</f>
        <v>0</v>
      </c>
      <c r="ABP35">
        <f t="shared" ref="ABP35:ABP66" si="1453">IFERROR(_xlfn.NUMBERVALUE(MID(BM35, SEARCH("[", BM35)+1, SEARCH("]", BM35)-SEARCH("[", BM35)-1)), 0)</f>
        <v>0</v>
      </c>
      <c r="ABQ35">
        <f t="shared" ref="ABQ35:ABQ66" si="1454">IFERROR(_xlfn.NUMBERVALUE(MID(BN35, SEARCH("[", BN35)+1, SEARCH("]", BN35)-SEARCH("[", BN35)-1)), 0)</f>
        <v>0</v>
      </c>
      <c r="ABR35">
        <f t="shared" ref="ABR35:ABR66" si="1455">IFERROR(_xlfn.NUMBERVALUE(MID(BO35, SEARCH("[", BO35)+1, SEARCH("]", BO35)-SEARCH("[", BO35)-1)), 0)</f>
        <v>0</v>
      </c>
      <c r="ABS35">
        <f t="shared" ref="ABS35:ABS66" si="1456">IFERROR(_xlfn.NUMBERVALUE(MID(BP35, SEARCH("[", BP35)+1, SEARCH("]", BP35)-SEARCH("[", BP35)-1)), 0)</f>
        <v>0</v>
      </c>
      <c r="ABT35">
        <f t="shared" ref="ABT35:ABT66" si="1457">IFERROR(_xlfn.NUMBERVALUE(MID(BQ35, SEARCH("[", BQ35)+1, SEARCH("]", BQ35)-SEARCH("[", BQ35)-1)), 0)</f>
        <v>0</v>
      </c>
      <c r="ABU35">
        <f t="shared" ref="ABU35:ABU66" si="1458">IFERROR(_xlfn.NUMBERVALUE(MID(BR35, SEARCH("[", BR35)+1, SEARCH("]", BR35)-SEARCH("[", BR35)-1)), 0)</f>
        <v>0</v>
      </c>
      <c r="ABV35">
        <f t="shared" ref="ABV35:ABV66" si="1459">IFERROR(_xlfn.NUMBERVALUE(MID(BS35, SEARCH("[", BS35)+1, SEARCH("]", BS35)-SEARCH("[", BS35)-1)), 0)</f>
        <v>0</v>
      </c>
      <c r="ABW35">
        <f t="shared" ref="ABW35:ABW66" si="1460">IFERROR(_xlfn.NUMBERVALUE(MID(BT35, SEARCH("[", BT35)+1, SEARCH("]", BT35)-SEARCH("[", BT35)-1)), 0)</f>
        <v>0</v>
      </c>
      <c r="ABX35">
        <f t="shared" ref="ABX35:ABX66" si="1461">IFERROR(_xlfn.NUMBERVALUE(MID(BU35, SEARCH("[", BU35)+1, SEARCH("]", BU35)-SEARCH("[", BU35)-1)), 0)</f>
        <v>0</v>
      </c>
      <c r="ABY35">
        <f t="shared" ref="ABY35:ABY66" si="1462">IFERROR(_xlfn.NUMBERVALUE(MID(BV35, SEARCH("[", BV35)+1, SEARCH("]", BV35)-SEARCH("[", BV35)-1)), 0)</f>
        <v>0</v>
      </c>
      <c r="ABZ35">
        <f t="shared" ref="ABZ35:ABZ66" si="1463">IFERROR(_xlfn.NUMBERVALUE(MID(BW35, SEARCH("[", BW35)+1, SEARCH("]", BW35)-SEARCH("[", BW35)-1)), 0)</f>
        <v>0</v>
      </c>
      <c r="ACA35">
        <f t="shared" ref="ACA35:ACA66" si="1464">IFERROR(_xlfn.NUMBERVALUE(MID(BX35, SEARCH("[", BX35)+1, SEARCH("]", BX35)-SEARCH("[", BX35)-1)), 0)</f>
        <v>0</v>
      </c>
      <c r="ACB35">
        <f t="shared" ref="ACB35:ACB66" si="1465">IFERROR(_xlfn.NUMBERVALUE(MID(BY35, SEARCH("[", BY35)+1, SEARCH("]", BY35)-SEARCH("[", BY35)-1)), 0)</f>
        <v>0</v>
      </c>
      <c r="ACC35">
        <f t="shared" ref="ACC35:ACC66" si="1466">IFERROR(_xlfn.NUMBERVALUE(MID(BZ35, SEARCH("[", BZ35)+1, SEARCH("]", BZ35)-SEARCH("[", BZ35)-1)), 0)</f>
        <v>0</v>
      </c>
      <c r="ACD35">
        <f t="shared" ref="ACD35:ACD66" si="1467">IFERROR(_xlfn.NUMBERVALUE(MID(CA35, SEARCH("[", CA35)+1, SEARCH("]", CA35)-SEARCH("[", CA35)-1)), 0)</f>
        <v>0</v>
      </c>
      <c r="ACE35">
        <f t="shared" ref="ACE35:ACE66" si="1468">IFERROR(_xlfn.NUMBERVALUE(MID(CB35, SEARCH("[", CB35)+1, SEARCH("]", CB35)-SEARCH("[", CB35)-1)), 0)</f>
        <v>0</v>
      </c>
      <c r="ACF35">
        <f t="shared" ref="ACF35:ACF66" si="1469">IFERROR(_xlfn.NUMBERVALUE(MID(CC35, SEARCH("[", CC35)+1, SEARCH("]", CC35)-SEARCH("[", CC35)-1)), 0)</f>
        <v>0</v>
      </c>
      <c r="ACG35">
        <f t="shared" ref="ACG35:ACG66" si="1470">IFERROR(_xlfn.NUMBERVALUE(MID(CD35, SEARCH("[", CD35)+1, SEARCH("]", CD35)-SEARCH("[", CD35)-1)), 0)</f>
        <v>0</v>
      </c>
      <c r="ACH35">
        <f t="shared" ref="ACH35:ACH66" si="1471">IFERROR(_xlfn.NUMBERVALUE(MID(CE35, SEARCH("[", CE35)+1, SEARCH("]", CE35)-SEARCH("[", CE35)-1)), 0)</f>
        <v>0</v>
      </c>
      <c r="ACI35">
        <f t="shared" ref="ACI35:ACI66" si="1472">IFERROR(_xlfn.NUMBERVALUE(MID(CF35, SEARCH("[", CF35)+1, SEARCH("]", CF35)-SEARCH("[", CF35)-1)), 0)</f>
        <v>0</v>
      </c>
      <c r="ACJ35">
        <f t="shared" ref="ACJ35:ACJ66" si="1473">IFERROR(_xlfn.NUMBERVALUE(MID(CG35, SEARCH("[", CG35)+1, SEARCH("]", CG35)-SEARCH("[", CG35)-1)), 0)</f>
        <v>0</v>
      </c>
      <c r="ACK35">
        <f t="shared" ref="ACK35:ACK66" si="1474">IFERROR(_xlfn.NUMBERVALUE(MID(CH35, SEARCH("[", CH35)+1, SEARCH("]", CH35)-SEARCH("[", CH35)-1)), 0)</f>
        <v>0</v>
      </c>
      <c r="ACL35">
        <f t="shared" ref="ACL35:ACL66" si="1475">IFERROR(_xlfn.NUMBERVALUE(MID(CI35, SEARCH("[", CI35)+1, SEARCH("]", CI35)-SEARCH("[", CI35)-1)), 0)</f>
        <v>0</v>
      </c>
      <c r="ACM35">
        <f t="shared" ref="ACM35:ACM66" si="1476">IFERROR(_xlfn.NUMBERVALUE(MID(CJ35, SEARCH("[", CJ35)+1, SEARCH("]", CJ35)-SEARCH("[", CJ35)-1)), 0)</f>
        <v>0</v>
      </c>
      <c r="ACN35">
        <f t="shared" ref="ACN35:ACN66" si="1477">IFERROR(_xlfn.NUMBERVALUE(MID(CK35, SEARCH("[", CK35)+1, SEARCH("]", CK35)-SEARCH("[", CK35)-1)), 0)</f>
        <v>0</v>
      </c>
      <c r="ACO35">
        <f t="shared" ref="ACO35:ACO66" si="1478">IFERROR(_xlfn.NUMBERVALUE(MID(CL35, SEARCH("[", CL35)+1, SEARCH("]", CL35)-SEARCH("[", CL35)-1)), 0)</f>
        <v>0</v>
      </c>
      <c r="ACP35">
        <f t="shared" ref="ACP35:ACP66" si="1479">IFERROR(_xlfn.NUMBERVALUE(MID(CM35, SEARCH("[", CM35)+1, SEARCH("]", CM35)-SEARCH("[", CM35)-1)), 0)</f>
        <v>0</v>
      </c>
      <c r="ACQ35">
        <f t="shared" ref="ACQ35:ACQ66" si="1480">IFERROR(_xlfn.NUMBERVALUE(MID(CN35, SEARCH("[", CN35)+1, SEARCH("]", CN35)-SEARCH("[", CN35)-1)), 0)</f>
        <v>0</v>
      </c>
      <c r="ACR35">
        <f t="shared" ref="ACR35:ACR66" si="1481">IFERROR(_xlfn.NUMBERVALUE(MID(CO35, SEARCH("[", CO35)+1, SEARCH("]", CO35)-SEARCH("[", CO35)-1)), 0)</f>
        <v>0</v>
      </c>
      <c r="ACS35">
        <f t="shared" ref="ACS35:ACS66" si="1482">IFERROR(_xlfn.NUMBERVALUE(MID(CP35, SEARCH("[", CP35)+1, SEARCH("]", CP35)-SEARCH("[", CP35)-1)), 0)</f>
        <v>0</v>
      </c>
      <c r="ACT35">
        <f t="shared" ref="ACT35:ACT66" si="1483">IFERROR(_xlfn.NUMBERVALUE(MID(CQ35, SEARCH("[", CQ35)+1, SEARCH("]", CQ35)-SEARCH("[", CQ35)-1)), 0)</f>
        <v>0</v>
      </c>
      <c r="ACU35">
        <f t="shared" ref="ACU35:ACU66" si="1484">IFERROR(_xlfn.NUMBERVALUE(MID(CR35, SEARCH("[", CR35)+1, SEARCH("]", CR35)-SEARCH("[", CR35)-1)), 0)</f>
        <v>0</v>
      </c>
      <c r="ACW35" s="4">
        <f t="shared" ref="ACW35:ACW66" si="1485">ADE35+ADF35+ADG35+ADJ35+ADM35+ADS35+ADV35+AEB35+AEE35+AEK35+AEN35+AET35+AEW35+AFC35+AFF35</f>
        <v>447.1</v>
      </c>
      <c r="ACX35" s="4">
        <f t="shared" ref="ACX35:ACX66" si="1486">ADK35+ADL35+ADP35+ADT35+ADU35+ADY35+AEC35+AED35+AEH35+AEL35+AEM35+AEQ35+AEU35+AEV35+AEZ35</f>
        <v>112.8</v>
      </c>
      <c r="ACY35" s="4">
        <f t="shared" ref="ACY35:ACY66" si="1487">ADH35+ADI35+ADN35+ADO35+ADQ35+ADR35+ADW35+ADX35+ADZ35+AEA35+AEF35+AEG35+AEI35+AEJ35+AEO35</f>
        <v>233.39999999999998</v>
      </c>
      <c r="ACZ35" s="4">
        <f t="shared" ref="ACZ35:ACZ66" si="1488">SUM(AFG35:AGK35)+AEP35+AER35+AES35+AEX35+AEY35+AFA35+AFB35+AFD35+AFE35</f>
        <v>0</v>
      </c>
      <c r="ADA35" s="88">
        <f t="shared" ref="ADA35:ADA66" si="1489">IFERROR(SQRT(ACX35/SUM(CX35:DA35)), 0)</f>
        <v>7.5099933422074345</v>
      </c>
      <c r="ADB35" s="4">
        <f t="shared" ref="ADB35:ADB66" si="1490">ACW35+ACX35+ACY35*1+ACZ35*1</f>
        <v>793.3</v>
      </c>
      <c r="ADC35" s="5">
        <f t="shared" ref="ADC35:ADC66" si="1491">IFERROR(SQRT(ACW35/SUM(CT35:CW35)), 0)</f>
        <v>9.4562148875752605</v>
      </c>
      <c r="ADD35" s="5">
        <f t="shared" ref="ADD35:ADD66" si="1492">IFERROR(SQRT(ACY35/(SUM(DB35:DE35)-(COUNTIF(O35:P35, "3S-")))), 0)</f>
        <v>8.8204308284799779</v>
      </c>
      <c r="ADE35">
        <f t="shared" ref="ADE35:ADE66" si="1493">IFERROR(_xlfn.NUMBERVALUE(MID(L35, SEARCH("{", L35)+1, SEARCH("}", L35)-SEARCH("{", L35)-1)), 0)</f>
        <v>49.9</v>
      </c>
      <c r="ADF35">
        <f t="shared" ref="ADF35:ADF66" si="1494">IFERROR(_xlfn.NUMBERVALUE(MID(M35, SEARCH("{", M35)+1, SEARCH("}", M35)-SEARCH("{", M35)-1)), 0)</f>
        <v>109.6</v>
      </c>
      <c r="ADG35">
        <f t="shared" ref="ADG35:ADG66" si="1495">IFERROR(_xlfn.NUMBERVALUE(MID(N35, SEARCH("{", N35)+1, SEARCH("}", N35)-SEARCH("{", N35)-1)), 0)</f>
        <v>71</v>
      </c>
      <c r="ADH35">
        <f t="shared" ref="ADH35:ADH66" si="1496">IFERROR(_xlfn.NUMBERVALUE(MID(O35, SEARCH("{", O35)+1, SEARCH("}", O35)-SEARCH("{", O35)-1)), 0)</f>
        <v>99.6</v>
      </c>
      <c r="ADI35">
        <f t="shared" ref="ADI35:ADI66" si="1497">IFERROR(_xlfn.NUMBERVALUE(MID(P35, SEARCH("{", P35)+1, SEARCH("}", P35)-SEARCH("{", P35)-1)), 0)</f>
        <v>39.1</v>
      </c>
      <c r="ADJ35">
        <f t="shared" ref="ADJ35:ADJ66" si="1498">IFERROR(_xlfn.NUMBERVALUE(MID(Q35, SEARCH("{", Q35)+1, SEARCH("}", Q35)-SEARCH("{", Q35)-1)), 0)</f>
        <v>108.3</v>
      </c>
      <c r="ADK35">
        <f t="shared" ref="ADK35:ADK66" si="1499">IFERROR(_xlfn.NUMBERVALUE(MID(R35, SEARCH("{", R35)+1, SEARCH("}", R35)-SEARCH("{", R35)-1)), 0)</f>
        <v>0</v>
      </c>
      <c r="ADL35">
        <f t="shared" ref="ADL35:ADL66" si="1500">IFERROR(_xlfn.NUMBERVALUE(MID(S35, SEARCH("{", S35)+1, SEARCH("}", S35)-SEARCH("{", S35)-1)), 0)</f>
        <v>112.8</v>
      </c>
      <c r="ADM35">
        <f t="shared" ref="ADM35:ADM66" si="1501">IFERROR(_xlfn.NUMBERVALUE(MID(T35, SEARCH("{", T35)+1, SEARCH("}", T35)-SEARCH("{", T35)-1)), 0)</f>
        <v>108.3</v>
      </c>
      <c r="ADN35">
        <f t="shared" ref="ADN35:ADN66" si="1502">IFERROR(_xlfn.NUMBERVALUE(MID(U35, SEARCH("{", U35)+1, SEARCH("}", U35)-SEARCH("{", U35)-1)), 0)</f>
        <v>94.7</v>
      </c>
      <c r="ADO35">
        <f t="shared" ref="ADO35:ADO66" si="1503">IFERROR(_xlfn.NUMBERVALUE(MID(V35, SEARCH("{", V35)+1, SEARCH("}", V35)-SEARCH("{", V35)-1)), 0)</f>
        <v>0</v>
      </c>
      <c r="ADP35">
        <f t="shared" ref="ADP35:ADP66" si="1504">IFERROR(_xlfn.NUMBERVALUE(MID(W35, SEARCH("{", W35)+1, SEARCH("}", W35)-SEARCH("{", W35)-1)), 0)</f>
        <v>0</v>
      </c>
      <c r="ADQ35">
        <f t="shared" ref="ADQ35:ADQ66" si="1505">IFERROR(_xlfn.NUMBERVALUE(MID(X35, SEARCH("{", X35)+1, SEARCH("}", X35)-SEARCH("{", X35)-1)), 0)</f>
        <v>0</v>
      </c>
      <c r="ADR35">
        <f t="shared" ref="ADR35:ADR66" si="1506">IFERROR(_xlfn.NUMBERVALUE(MID(Y35, SEARCH("{", Y35)+1, SEARCH("}", Y35)-SEARCH("{", Y35)-1)), 0)</f>
        <v>0</v>
      </c>
      <c r="ADS35">
        <f t="shared" ref="ADS35:ADS66" si="1507">IFERROR(_xlfn.NUMBERVALUE(MID(Z35, SEARCH("{", Z35)+1, SEARCH("}", Z35)-SEARCH("{", Z35)-1)), 0)</f>
        <v>0</v>
      </c>
      <c r="ADT35">
        <f t="shared" ref="ADT35:ADT66" si="1508">IFERROR(_xlfn.NUMBERVALUE(MID(AA35, SEARCH("{", AA35)+1, SEARCH("}", AA35)-SEARCH("{", AA35)-1)), 0)</f>
        <v>0</v>
      </c>
      <c r="ADU35">
        <f t="shared" ref="ADU35:ADU66" si="1509">IFERROR(_xlfn.NUMBERVALUE(MID(AB35, SEARCH("{", AB35)+1, SEARCH("}", AB35)-SEARCH("{", AB35)-1)), 0)</f>
        <v>0</v>
      </c>
      <c r="ADV35">
        <f t="shared" ref="ADV35:ADV66" si="1510">IFERROR(_xlfn.NUMBERVALUE(MID(AC35, SEARCH("{", AC35)+1, SEARCH("}", AC35)-SEARCH("{", AC35)-1)), 0)</f>
        <v>0</v>
      </c>
      <c r="ADW35">
        <f t="shared" ref="ADW35:ADW66" si="1511">IFERROR(_xlfn.NUMBERVALUE(MID(AD35, SEARCH("{", AD35)+1, SEARCH("}", AD35)-SEARCH("{", AD35)-1)), 0)</f>
        <v>0</v>
      </c>
      <c r="ADX35">
        <f t="shared" ref="ADX35:ADX66" si="1512">IFERROR(_xlfn.NUMBERVALUE(MID(AE35, SEARCH("{", AE35)+1, SEARCH("}", AE35)-SEARCH("{", AE35)-1)), 0)</f>
        <v>0</v>
      </c>
      <c r="ADY35">
        <f t="shared" ref="ADY35:ADY66" si="1513">IFERROR(_xlfn.NUMBERVALUE(MID(AF35, SEARCH("{", AF35)+1, SEARCH("}", AF35)-SEARCH("{", AF35)-1)), 0)</f>
        <v>0</v>
      </c>
      <c r="ADZ35">
        <f t="shared" ref="ADZ35:ADZ66" si="1514">IFERROR(_xlfn.NUMBERVALUE(MID(AG35, SEARCH("{", AG35)+1, SEARCH("}", AG35)-SEARCH("{", AG35)-1)), 0)</f>
        <v>0</v>
      </c>
      <c r="AEA35">
        <f t="shared" ref="AEA35:AEA66" si="1515">IFERROR(_xlfn.NUMBERVALUE(MID(AH35, SEARCH("{", AH35)+1, SEARCH("}", AH35)-SEARCH("{", AH35)-1)), 0)</f>
        <v>0</v>
      </c>
      <c r="AEB35">
        <f t="shared" ref="AEB35:AEB66" si="1516">IFERROR(_xlfn.NUMBERVALUE(MID(AI35, SEARCH("{", AI35)+1, SEARCH("}", AI35)-SEARCH("{", AI35)-1)), 0)</f>
        <v>0</v>
      </c>
      <c r="AEC35">
        <f t="shared" ref="AEC35:AEC66" si="1517">IFERROR(_xlfn.NUMBERVALUE(MID(AJ35, SEARCH("{", AJ35)+1, SEARCH("}", AJ35)-SEARCH("{", AJ35)-1)), 0)</f>
        <v>0</v>
      </c>
      <c r="AED35">
        <f t="shared" ref="AED35:AED66" si="1518">IFERROR(_xlfn.NUMBERVALUE(MID(AK35, SEARCH("{", AK35)+1, SEARCH("}", AK35)-SEARCH("{", AK35)-1)), 0)</f>
        <v>0</v>
      </c>
      <c r="AEE35">
        <f t="shared" ref="AEE35:AEE66" si="1519">IFERROR(_xlfn.NUMBERVALUE(MID(AL35, SEARCH("{", AL35)+1, SEARCH("}", AL35)-SEARCH("{", AL35)-1)), 0)</f>
        <v>0</v>
      </c>
      <c r="AEF35">
        <f t="shared" ref="AEF35:AEF66" si="1520">IFERROR(_xlfn.NUMBERVALUE(MID(AM35, SEARCH("{", AM35)+1, SEARCH("}", AM35)-SEARCH("{", AM35)-1)), 0)</f>
        <v>0</v>
      </c>
      <c r="AEG35">
        <f t="shared" ref="AEG35:AEG66" si="1521">IFERROR(_xlfn.NUMBERVALUE(MID(AN35, SEARCH("{", AN35)+1, SEARCH("}", AN35)-SEARCH("{", AN35)-1)), 0)</f>
        <v>0</v>
      </c>
      <c r="AEH35">
        <f t="shared" ref="AEH35:AEH66" si="1522">IFERROR(_xlfn.NUMBERVALUE(MID(AO35, SEARCH("{", AO35)+1, SEARCH("}", AO35)-SEARCH("{", AO35)-1)), 0)</f>
        <v>0</v>
      </c>
      <c r="AEI35">
        <f t="shared" ref="AEI35:AEI66" si="1523">IFERROR(_xlfn.NUMBERVALUE(MID(AP35, SEARCH("{", AP35)+1, SEARCH("}", AP35)-SEARCH("{", AP35)-1)), 0)</f>
        <v>0</v>
      </c>
      <c r="AEJ35">
        <f t="shared" ref="AEJ35:AEJ66" si="1524">IFERROR(_xlfn.NUMBERVALUE(MID(AQ35, SEARCH("{", AQ35)+1, SEARCH("}", AQ35)-SEARCH("{", AQ35)-1)), 0)</f>
        <v>0</v>
      </c>
      <c r="AEK35">
        <f t="shared" ref="AEK35:AEK66" si="1525">IFERROR(_xlfn.NUMBERVALUE(MID(AR35, SEARCH("{", AR35)+1, SEARCH("}", AR35)-SEARCH("{", AR35)-1)), 0)</f>
        <v>0</v>
      </c>
      <c r="AEL35">
        <f t="shared" ref="AEL35:AEL66" si="1526">IFERROR(_xlfn.NUMBERVALUE(MID(AS35, SEARCH("{", AS35)+1, SEARCH("}", AS35)-SEARCH("{", AS35)-1)), 0)</f>
        <v>0</v>
      </c>
      <c r="AEM35">
        <f t="shared" ref="AEM35:AEM66" si="1527">IFERROR(_xlfn.NUMBERVALUE(MID(AT35, SEARCH("{", AT35)+1, SEARCH("}", AT35)-SEARCH("{", AT35)-1)), 0)</f>
        <v>0</v>
      </c>
      <c r="AEN35">
        <f t="shared" ref="AEN35:AEN66" si="1528">IFERROR(_xlfn.NUMBERVALUE(MID(AU35, SEARCH("{", AU35)+1, SEARCH("}", AU35)-SEARCH("{", AU35)-1)), 0)</f>
        <v>0</v>
      </c>
      <c r="AEO35">
        <f t="shared" ref="AEO35:AEO66" si="1529">IFERROR(_xlfn.NUMBERVALUE(MID(AV35, SEARCH("{", AV35)+1, SEARCH("}", AV35)-SEARCH("{", AV35)-1)), 0)</f>
        <v>0</v>
      </c>
      <c r="AEP35">
        <f t="shared" ref="AEP35:AEP66" si="1530">IFERROR(_xlfn.NUMBERVALUE(MID(AW35, SEARCH("{", AW35)+1, SEARCH("}", AW35)-SEARCH("{", AW35)-1)), 0)</f>
        <v>0</v>
      </c>
      <c r="AEQ35">
        <f t="shared" ref="AEQ35:AEQ66" si="1531">IFERROR(_xlfn.NUMBERVALUE(MID(AX35, SEARCH("{", AX35)+1, SEARCH("}", AX35)-SEARCH("{", AX35)-1)), 0)</f>
        <v>0</v>
      </c>
      <c r="AER35">
        <f t="shared" ref="AER35:AER66" si="1532">IFERROR(_xlfn.NUMBERVALUE(MID(AY35, SEARCH("{", AY35)+1, SEARCH("}", AY35)-SEARCH("{", AY35)-1)), 0)</f>
        <v>0</v>
      </c>
      <c r="AES35">
        <f t="shared" ref="AES35:AES66" si="1533">IFERROR(_xlfn.NUMBERVALUE(MID(AZ35, SEARCH("{", AZ35)+1, SEARCH("}", AZ35)-SEARCH("{", AZ35)-1)), 0)</f>
        <v>0</v>
      </c>
      <c r="AET35">
        <f t="shared" ref="AET35:AET66" si="1534">IFERROR(_xlfn.NUMBERVALUE(MID(BA35, SEARCH("{", BA35)+1, SEARCH("}", BA35)-SEARCH("{", BA35)-1)), 0)</f>
        <v>0</v>
      </c>
      <c r="AEU35">
        <f t="shared" ref="AEU35:AEU66" si="1535">IFERROR(_xlfn.NUMBERVALUE(MID(BB35, SEARCH("{", BB35)+1, SEARCH("}", BB35)-SEARCH("{", BB35)-1)), 0)</f>
        <v>0</v>
      </c>
      <c r="AEV35">
        <f t="shared" ref="AEV35:AEV66" si="1536">IFERROR(_xlfn.NUMBERVALUE(MID(BC35, SEARCH("{", BC35)+1, SEARCH("}", BC35)-SEARCH("{", BC35)-1)), 0)</f>
        <v>0</v>
      </c>
      <c r="AEW35">
        <f t="shared" ref="AEW35:AEW66" si="1537">IFERROR(_xlfn.NUMBERVALUE(MID(BD35, SEARCH("{", BD35)+1, SEARCH("}", BD35)-SEARCH("{", BD35)-1)), 0)</f>
        <v>0</v>
      </c>
      <c r="AEX35">
        <f t="shared" ref="AEX35:AEX66" si="1538">IFERROR(_xlfn.NUMBERVALUE(MID(BE35, SEARCH("{", BE35)+1, SEARCH("}", BE35)-SEARCH("{", BE35)-1)), 0)</f>
        <v>0</v>
      </c>
      <c r="AEY35">
        <f t="shared" ref="AEY35:AEY66" si="1539">IFERROR(_xlfn.NUMBERVALUE(MID(BF35, SEARCH("{", BF35)+1, SEARCH("}", BF35)-SEARCH("{", BF35)-1)), 0)</f>
        <v>0</v>
      </c>
      <c r="AEZ35">
        <f t="shared" ref="AEZ35:AEZ66" si="1540">IFERROR(_xlfn.NUMBERVALUE(MID(BG35, SEARCH("{", BG35)+1, SEARCH("}", BG35)-SEARCH("{", BG35)-1)), 0)</f>
        <v>0</v>
      </c>
      <c r="AFA35">
        <f t="shared" ref="AFA35:AFA66" si="1541">IFERROR(_xlfn.NUMBERVALUE(MID(BH35, SEARCH("{", BH35)+1, SEARCH("}", BH35)-SEARCH("{", BH35)-1)), 0)</f>
        <v>0</v>
      </c>
      <c r="AFB35">
        <f t="shared" ref="AFB35:AFB66" si="1542">IFERROR(_xlfn.NUMBERVALUE(MID(BI35, SEARCH("{", BI35)+1, SEARCH("}", BI35)-SEARCH("{", BI35)-1)), 0)</f>
        <v>0</v>
      </c>
      <c r="AFC35">
        <f t="shared" ref="AFC35:AFC66" si="1543">IFERROR(_xlfn.NUMBERVALUE(MID(BJ35, SEARCH("{", BJ35)+1, SEARCH("}", BJ35)-SEARCH("{", BJ35)-1)), 0)</f>
        <v>0</v>
      </c>
      <c r="AFD35">
        <f t="shared" ref="AFD35:AFD66" si="1544">IFERROR(_xlfn.NUMBERVALUE(MID(BK35, SEARCH("{", BK35)+1, SEARCH("}", BK35)-SEARCH("{", BK35)-1)), 0)</f>
        <v>0</v>
      </c>
      <c r="AFE35">
        <f t="shared" ref="AFE35:AFE66" si="1545">IFERROR(_xlfn.NUMBERVALUE(MID(BL35, SEARCH("{", BL35)+1, SEARCH("}", BL35)-SEARCH("{", BL35)-1)), 0)</f>
        <v>0</v>
      </c>
      <c r="AFF35">
        <f t="shared" ref="AFF35:AFF66" si="1546">IFERROR(_xlfn.NUMBERVALUE(MID(BM35, SEARCH("{", BM35)+1, SEARCH("}", BM35)-SEARCH("{", BM35)-1)), 0)</f>
        <v>0</v>
      </c>
      <c r="AFG35">
        <f t="shared" ref="AFG35:AFG66" si="1547">IFERROR(_xlfn.NUMBERVALUE(MID(BN35, SEARCH("{", BN35)+1, SEARCH("}", BN35)-SEARCH("{", BN35)-1)), 0)</f>
        <v>0</v>
      </c>
      <c r="AFH35">
        <f t="shared" ref="AFH35:AFH66" si="1548">IFERROR(_xlfn.NUMBERVALUE(MID(BO35, SEARCH("{", BO35)+1, SEARCH("}", BO35)-SEARCH("{", BO35)-1)), 0)</f>
        <v>0</v>
      </c>
      <c r="AFI35">
        <f t="shared" ref="AFI35:AFI66" si="1549">IFERROR(_xlfn.NUMBERVALUE(MID(BP35, SEARCH("{", BP35)+1, SEARCH("}", BP35)-SEARCH("{", BP35)-1)), 0)</f>
        <v>0</v>
      </c>
      <c r="AFJ35">
        <f t="shared" ref="AFJ35:AFJ66" si="1550">IFERROR(_xlfn.NUMBERVALUE(MID(BQ35, SEARCH("{", BQ35)+1, SEARCH("}", BQ35)-SEARCH("{", BQ35)-1)), 0)</f>
        <v>0</v>
      </c>
      <c r="AFK35">
        <f t="shared" ref="AFK35:AFK66" si="1551">IFERROR(_xlfn.NUMBERVALUE(MID(BR35, SEARCH("{", BR35)+1, SEARCH("}", BR35)-SEARCH("{", BR35)-1)), 0)</f>
        <v>0</v>
      </c>
      <c r="AFL35">
        <f t="shared" ref="AFL35:AFL66" si="1552">IFERROR(_xlfn.NUMBERVALUE(MID(BS35, SEARCH("{", BS35)+1, SEARCH("}", BS35)-SEARCH("{", BS35)-1)), 0)</f>
        <v>0</v>
      </c>
      <c r="AFM35">
        <f t="shared" ref="AFM35:AFM66" si="1553">IFERROR(_xlfn.NUMBERVALUE(MID(BT35, SEARCH("{", BT35)+1, SEARCH("}", BT35)-SEARCH("{", BT35)-1)), 0)</f>
        <v>0</v>
      </c>
      <c r="AFN35">
        <f t="shared" ref="AFN35:AFN66" si="1554">IFERROR(_xlfn.NUMBERVALUE(MID(BU35, SEARCH("{", BU35)+1, SEARCH("}", BU35)-SEARCH("{", BU35)-1)), 0)</f>
        <v>0</v>
      </c>
      <c r="AFO35">
        <f t="shared" ref="AFO35:AFO66" si="1555">IFERROR(_xlfn.NUMBERVALUE(MID(BV35, SEARCH("{", BV35)+1, SEARCH("}", BV35)-SEARCH("{", BV35)-1)), 0)</f>
        <v>0</v>
      </c>
      <c r="AFP35">
        <f t="shared" ref="AFP35:AFP66" si="1556">IFERROR(_xlfn.NUMBERVALUE(MID(BW35, SEARCH("{", BW35)+1, SEARCH("}", BW35)-SEARCH("{", BW35)-1)), 0)</f>
        <v>0</v>
      </c>
      <c r="AFQ35">
        <f t="shared" ref="AFQ35:AFQ66" si="1557">IFERROR(_xlfn.NUMBERVALUE(MID(BX35, SEARCH("{", BX35)+1, SEARCH("}", BX35)-SEARCH("{", BX35)-1)), 0)</f>
        <v>0</v>
      </c>
      <c r="AFR35">
        <f t="shared" ref="AFR35:AFR66" si="1558">IFERROR(_xlfn.NUMBERVALUE(MID(BY35, SEARCH("{", BY35)+1, SEARCH("}", BY35)-SEARCH("{", BY35)-1)), 0)</f>
        <v>0</v>
      </c>
      <c r="AFS35">
        <f t="shared" ref="AFS35:AFS66" si="1559">IFERROR(_xlfn.NUMBERVALUE(MID(BZ35, SEARCH("{", BZ35)+1, SEARCH("}", BZ35)-SEARCH("{", BZ35)-1)), 0)</f>
        <v>0</v>
      </c>
      <c r="AFT35">
        <f t="shared" ref="AFT35:AFT66" si="1560">IFERROR(_xlfn.NUMBERVALUE(MID(CA35, SEARCH("{", CA35)+1, SEARCH("}", CA35)-SEARCH("{", CA35)-1)), 0)</f>
        <v>0</v>
      </c>
      <c r="AFU35">
        <f t="shared" ref="AFU35:AFU66" si="1561">IFERROR(_xlfn.NUMBERVALUE(MID(CB35, SEARCH("{", CB35)+1, SEARCH("}", CB35)-SEARCH("{", CB35)-1)), 0)</f>
        <v>0</v>
      </c>
      <c r="AFV35">
        <f t="shared" ref="AFV35:AFV66" si="1562">IFERROR(_xlfn.NUMBERVALUE(MID(CC35, SEARCH("{", CC35)+1, SEARCH("}", CC35)-SEARCH("{", CC35)-1)), 0)</f>
        <v>0</v>
      </c>
      <c r="AFW35">
        <f t="shared" ref="AFW35:AFW66" si="1563">IFERROR(_xlfn.NUMBERVALUE(MID(CD35, SEARCH("{", CD35)+1, SEARCH("}", CD35)-SEARCH("{", CD35)-1)), 0)</f>
        <v>0</v>
      </c>
      <c r="AFX35">
        <f t="shared" ref="AFX35:AFX66" si="1564">IFERROR(_xlfn.NUMBERVALUE(MID(CE35, SEARCH("{", CE35)+1, SEARCH("}", CE35)-SEARCH("{", CE35)-1)), 0)</f>
        <v>0</v>
      </c>
      <c r="AFY35">
        <f t="shared" ref="AFY35:AFY66" si="1565">IFERROR(_xlfn.NUMBERVALUE(MID(CF35, SEARCH("{", CF35)+1, SEARCH("}", CF35)-SEARCH("{", CF35)-1)), 0)</f>
        <v>0</v>
      </c>
      <c r="AFZ35">
        <f t="shared" ref="AFZ35:AFZ66" si="1566">IFERROR(_xlfn.NUMBERVALUE(MID(CG35, SEARCH("{", CG35)+1, SEARCH("}", CG35)-SEARCH("{", CG35)-1)), 0)</f>
        <v>0</v>
      </c>
      <c r="AGA35">
        <f t="shared" ref="AGA35:AGA66" si="1567">IFERROR(_xlfn.NUMBERVALUE(MID(CH35, SEARCH("{", CH35)+1, SEARCH("}", CH35)-SEARCH("{", CH35)-1)), 0)</f>
        <v>0</v>
      </c>
      <c r="AGB35">
        <f t="shared" ref="AGB35:AGB66" si="1568">IFERROR(_xlfn.NUMBERVALUE(MID(CI35, SEARCH("{", CI35)+1, SEARCH("}", CI35)-SEARCH("{", CI35)-1)), 0)</f>
        <v>0</v>
      </c>
      <c r="AGC35">
        <f t="shared" ref="AGC35:AGC66" si="1569">IFERROR(_xlfn.NUMBERVALUE(MID(CJ35, SEARCH("{", CJ35)+1, SEARCH("}", CJ35)-SEARCH("{", CJ35)-1)), 0)</f>
        <v>0</v>
      </c>
      <c r="AGD35">
        <f t="shared" ref="AGD35:AGD66" si="1570">IFERROR(_xlfn.NUMBERVALUE(MID(CK35, SEARCH("{", CK35)+1, SEARCH("}", CK35)-SEARCH("{", CK35)-1)), 0)</f>
        <v>0</v>
      </c>
      <c r="AGE35">
        <f t="shared" ref="AGE35:AGE66" si="1571">IFERROR(_xlfn.NUMBERVALUE(MID(CL35, SEARCH("{", CL35)+1, SEARCH("}", CL35)-SEARCH("{", CL35)-1)), 0)</f>
        <v>0</v>
      </c>
      <c r="AGF35">
        <f t="shared" ref="AGF35:AGF66" si="1572">IFERROR(_xlfn.NUMBERVALUE(MID(CM35, SEARCH("{", CM35)+1, SEARCH("}", CM35)-SEARCH("{", CM35)-1)), 0)</f>
        <v>0</v>
      </c>
      <c r="AGG35">
        <f t="shared" ref="AGG35:AGG66" si="1573">IFERROR(_xlfn.NUMBERVALUE(MID(CN35, SEARCH("{", CN35)+1, SEARCH("}", CN35)-SEARCH("{", CN35)-1)), 0)</f>
        <v>0</v>
      </c>
      <c r="AGH35">
        <f t="shared" ref="AGH35:AGH66" si="1574">IFERROR(_xlfn.NUMBERVALUE(MID(CO35, SEARCH("{", CO35)+1, SEARCH("}", CO35)-SEARCH("{", CO35)-1)), 0)</f>
        <v>0</v>
      </c>
      <c r="AGI35">
        <f t="shared" ref="AGI35:AGI66" si="1575">IFERROR(_xlfn.NUMBERVALUE(MID(CP35, SEARCH("{", CP35)+1, SEARCH("}", CP35)-SEARCH("{", CP35)-1)), 0)</f>
        <v>0</v>
      </c>
      <c r="AGJ35">
        <f t="shared" ref="AGJ35:AGJ66" si="1576">IFERROR(_xlfn.NUMBERVALUE(MID(CQ35, SEARCH("{", CQ35)+1, SEARCH("}", CQ35)-SEARCH("{", CQ35)-1)), 0)</f>
        <v>0</v>
      </c>
      <c r="AGK35">
        <f t="shared" ref="AGK35:AGK66" si="1577">IFERROR(_xlfn.NUMBERVALUE(MID(CR35, SEARCH("{", CR35)+1, SEARCH("}", CR35)-SEARCH("{", CR35)-1)), 0)</f>
        <v>0</v>
      </c>
      <c r="AGM35" s="88">
        <f t="shared" ref="AGM35:AGM66" si="1578">SUM(AJX35:AND35)</f>
        <v>65</v>
      </c>
      <c r="AGN35" s="88">
        <v>65</v>
      </c>
      <c r="AGO35">
        <v>10</v>
      </c>
      <c r="AGP35">
        <f t="shared" ref="AGP35:AGP66" si="1579">IFERROR(IF(LEFT(L35, 1)="H", $AGO35, ROUNDUP((MID(L35, SEARCH("!", L35)+1, SEARCH("+", L35)-SEARCH("!", L35)-1))/16,0)),0)</f>
        <v>10</v>
      </c>
      <c r="AGQ35">
        <f t="shared" ref="AGQ35:AGQ66" si="1580">IFERROR(IF(LEFT(M35, 1)="H", $AGO35, ROUNDUP((MID(M35, SEARCH("!", M35)+1, SEARCH("+", M35)-SEARCH("!", M35)-1))/16,0)),0)</f>
        <v>10</v>
      </c>
      <c r="AGR35">
        <f t="shared" ref="AGR35:AGR66" si="1581">IFERROR(IF(LEFT(N35, 1)="H", $AGO35, ROUNDUP((MID(N35, SEARCH("!", N35)+1, SEARCH("+", N35)-SEARCH("!", N35)-1))/16,0)),0)</f>
        <v>10</v>
      </c>
      <c r="AGS35">
        <f t="shared" ref="AGS35:AGS66" si="1582">IFERROR(IF(LEFT(O35, 1)="H", $AGO35, ROUNDUP((MID(O35, SEARCH("!", O35)+1, SEARCH("+", O35)-SEARCH("!", O35)-1))/16,0)),0)</f>
        <v>5</v>
      </c>
      <c r="AGT35">
        <f t="shared" ref="AGT35:AGT66" si="1583">IFERROR(IF(LEFT(P35, 1)="H", $AGO35, ROUNDUP((MID(P35, SEARCH("!", P35)+1, SEARCH("+", P35)-SEARCH("!", P35)-1))/16,0)),0)</f>
        <v>7</v>
      </c>
      <c r="AGU35">
        <f t="shared" ref="AGU35:AGU66" si="1584">IFERROR(IF(LEFT(Q35, 1)="H", $AGO35, ROUNDUP((MID(Q35, SEARCH("!", Q35)+1, SEARCH("+", Q35)-SEARCH("!", Q35)-1))/16,0)),0)</f>
        <v>10</v>
      </c>
      <c r="AGV35">
        <f t="shared" ref="AGV35:AGV66" si="1585">IFERROR(IF(LEFT(R35, 1)="H", $AGO35, ROUNDUP((MID(R35, SEARCH("!", R35)+1, SEARCH("+", R35)-SEARCH("!", R35)-1))/16,0)),0)</f>
        <v>5</v>
      </c>
      <c r="AGW35">
        <f t="shared" ref="AGW35:AGW66" si="1586">IFERROR(IF(LEFT(S35, 1)="H", $AGO35, ROUNDUP((MID(S35, SEARCH("!", S35)+1, SEARCH("+", S35)-SEARCH("!", S35)-1))/16,0)),0)</f>
        <v>7</v>
      </c>
      <c r="AGX35">
        <f t="shared" ref="AGX35:AGX66" si="1587">IFERROR(IF(LEFT(T35, 1)="H", $AGO35, ROUNDUP((MID(T35, SEARCH("!", T35)+1, SEARCH("+", T35)-SEARCH("!", T35)-1))/16,0)),0)</f>
        <v>10</v>
      </c>
      <c r="AGY35">
        <f t="shared" ref="AGY35:AGY66" si="1588">IFERROR(IF(LEFT(U35, 1)="H", $AGO35, ROUNDUP((MID(U35, SEARCH("!", U35)+1, SEARCH("+", U35)-SEARCH("!", U35)-1))/16,0)),0)</f>
        <v>7</v>
      </c>
      <c r="AGZ35">
        <f t="shared" ref="AGZ35:AGZ66" si="1589">IFERROR(IF(LEFT(V35, 1)="H", $AGO35, ROUNDUP((MID(V35, SEARCH("!", V35)+1, SEARCH("+", V35)-SEARCH("!", V35)-1))/16,0)),0)</f>
        <v>0</v>
      </c>
      <c r="AHA35">
        <f t="shared" ref="AHA35:AHA66" si="1590">IFERROR(IF(LEFT(W35, 1)="H", $AGO35, ROUNDUP((MID(W35, SEARCH("!", W35)+1, SEARCH("+", W35)-SEARCH("!", W35)-1))/16,0)),0)</f>
        <v>0</v>
      </c>
      <c r="AHB35">
        <f t="shared" ref="AHB35:AHB66" si="1591">IFERROR(IF(LEFT(X35, 1)="H", $AGO35, ROUNDUP((MID(X35, SEARCH("!", X35)+1, SEARCH("+", X35)-SEARCH("!", X35)-1))/16,0)),0)</f>
        <v>0</v>
      </c>
      <c r="AHC35">
        <f t="shared" ref="AHC35:AHC66" si="1592">IFERROR(IF(LEFT(Y35, 1)="H", $AGO35, ROUNDUP((MID(Y35, SEARCH("!", Y35)+1, SEARCH("+", Y35)-SEARCH("!", Y35)-1))/16,0)),0)</f>
        <v>0</v>
      </c>
      <c r="AHD35">
        <f t="shared" ref="AHD35:AHD66" si="1593">IFERROR(IF(LEFT(Z35, 1)="H", $AGO35, ROUNDUP((MID(Z35, SEARCH("!", Z35)+1, SEARCH("+", Z35)-SEARCH("!", Z35)-1))/16,0)),0)</f>
        <v>0</v>
      </c>
      <c r="AHE35">
        <f t="shared" ref="AHE35:AHE66" si="1594">IFERROR(IF(LEFT(AA35, 1)="H", $AGO35, ROUNDUP((MID(AA35, SEARCH("!", AA35)+1, SEARCH("+", AA35)-SEARCH("!", AA35)-1))/16,0)),0)</f>
        <v>0</v>
      </c>
      <c r="AHF35">
        <f t="shared" ref="AHF35:AHF66" si="1595">IFERROR(IF(LEFT(AB35, 1)="H", $AGO35, ROUNDUP((MID(AB35, SEARCH("!", AB35)+1, SEARCH("+", AB35)-SEARCH("!", AB35)-1))/16,0)),0)</f>
        <v>0</v>
      </c>
      <c r="AHG35">
        <f t="shared" ref="AHG35:AHG66" si="1596">IFERROR(IF(LEFT(AC35, 1)="H", $AGO35, ROUNDUP((MID(AC35, SEARCH("!", AC35)+1, SEARCH("+", AC35)-SEARCH("!", AC35)-1))/16,0)),0)</f>
        <v>0</v>
      </c>
      <c r="AHH35">
        <f t="shared" ref="AHH35:AHH66" si="1597">IFERROR(IF(LEFT(AD35, 1)="H", $AGO35, ROUNDUP((MID(AD35, SEARCH("!", AD35)+1, SEARCH("+", AD35)-SEARCH("!", AD35)-1))/16,0)),0)</f>
        <v>0</v>
      </c>
      <c r="AHI35">
        <f t="shared" ref="AHI35:AHI66" si="1598">IFERROR(IF(LEFT(AE35, 1)="H", $AGO35, ROUNDUP((MID(AE35, SEARCH("!", AE35)+1, SEARCH("+", AE35)-SEARCH("!", AE35)-1))/16,0)),0)</f>
        <v>0</v>
      </c>
      <c r="AHJ35">
        <f t="shared" ref="AHJ35:AHJ66" si="1599">IFERROR(IF(LEFT(AF35, 1)="H", $AGO35, ROUNDUP((MID(AF35, SEARCH("!", AF35)+1, SEARCH("+", AF35)-SEARCH("!", AF35)-1))/16,0)),0)</f>
        <v>0</v>
      </c>
      <c r="AHK35">
        <f t="shared" ref="AHK35:AHK66" si="1600">IFERROR(IF(LEFT(AG35, 1)="H", $AGO35, ROUNDUP((MID(AG35, SEARCH("!", AG35)+1, SEARCH("+", AG35)-SEARCH("!", AG35)-1))/16,0)),0)</f>
        <v>0</v>
      </c>
      <c r="AHL35">
        <f t="shared" ref="AHL35:AHL66" si="1601">IFERROR(IF(LEFT(AH35, 1)="H", $AGO35, ROUNDUP((MID(AH35, SEARCH("!", AH35)+1, SEARCH("+", AH35)-SEARCH("!", AH35)-1))/16,0)),0)</f>
        <v>0</v>
      </c>
      <c r="AHM35">
        <f t="shared" ref="AHM35:AHM66" si="1602">IFERROR(IF(LEFT(AI35, 1)="H", $AGO35, ROUNDUP((MID(AI35, SEARCH("!", AI35)+1, SEARCH("+", AI35)-SEARCH("!", AI35)-1))/16,0)),0)</f>
        <v>0</v>
      </c>
      <c r="AHN35">
        <f t="shared" ref="AHN35:AHN66" si="1603">IFERROR(IF(LEFT(AJ35, 1)="H", $AGO35, ROUNDUP((MID(AJ35, SEARCH("!", AJ35)+1, SEARCH("+", AJ35)-SEARCH("!", AJ35)-1))/16,0)),0)</f>
        <v>0</v>
      </c>
      <c r="AHO35">
        <f t="shared" ref="AHO35:AHO66" si="1604">IFERROR(IF(LEFT(AK35, 1)="H", $AGO35, ROUNDUP((MID(AK35, SEARCH("!", AK35)+1, SEARCH("+", AK35)-SEARCH("!", AK35)-1))/16,0)),0)</f>
        <v>0</v>
      </c>
      <c r="AHP35">
        <f t="shared" ref="AHP35:AHP66" si="1605">IFERROR(IF(LEFT(AL35, 1)="H", $AGO35, ROUNDUP((MID(AL35, SEARCH("!", AL35)+1, SEARCH("+", AL35)-SEARCH("!", AL35)-1))/16,0)),0)</f>
        <v>0</v>
      </c>
      <c r="AHQ35">
        <f t="shared" ref="AHQ35:AHQ66" si="1606">IFERROR(IF(LEFT(AM35, 1)="H", $AGO35, ROUNDUP((MID(AM35, SEARCH("!", AM35)+1, SEARCH("+", AM35)-SEARCH("!", AM35)-1))/16,0)),0)</f>
        <v>0</v>
      </c>
      <c r="AHR35">
        <f t="shared" ref="AHR35:AHR66" si="1607">IFERROR(IF(LEFT(AN35, 1)="H", $AGO35, ROUNDUP((MID(AN35, SEARCH("!", AN35)+1, SEARCH("+", AN35)-SEARCH("!", AN35)-1))/16,0)),0)</f>
        <v>0</v>
      </c>
      <c r="AHS35">
        <f t="shared" ref="AHS35:AHS66" si="1608">IFERROR(IF(LEFT(AO35, 1)="H", $AGO35, ROUNDUP((MID(AO35, SEARCH("!", AO35)+1, SEARCH("+", AO35)-SEARCH("!", AO35)-1))/16,0)),0)</f>
        <v>0</v>
      </c>
      <c r="AHT35">
        <f t="shared" ref="AHT35:AHT66" si="1609">IFERROR(IF(LEFT(AP35, 1)="H", $AGO35, ROUNDUP((MID(AP35, SEARCH("!", AP35)+1, SEARCH("+", AP35)-SEARCH("!", AP35)-1))/16,0)),0)</f>
        <v>0</v>
      </c>
      <c r="AHU35">
        <f t="shared" ref="AHU35:AHU66" si="1610">IFERROR(IF(LEFT(AQ35, 1)="H", $AGO35, ROUNDUP((MID(AQ35, SEARCH("!", AQ35)+1, SEARCH("+", AQ35)-SEARCH("!", AQ35)-1))/16,0)),0)</f>
        <v>0</v>
      </c>
      <c r="AHV35">
        <f t="shared" ref="AHV35:AHV66" si="1611">IFERROR(IF(LEFT(AR35, 1)="H", $AGO35, ROUNDUP((MID(AR35, SEARCH("!", AR35)+1, SEARCH("+", AR35)-SEARCH("!", AR35)-1))/16,0)),0)</f>
        <v>0</v>
      </c>
      <c r="AHW35">
        <f t="shared" ref="AHW35:AHW66" si="1612">IFERROR(IF(LEFT(AS35, 1)="H", $AGO35, ROUNDUP((MID(AS35, SEARCH("!", AS35)+1, SEARCH("+", AS35)-SEARCH("!", AS35)-1))/16,0)),0)</f>
        <v>0</v>
      </c>
      <c r="AHX35">
        <f t="shared" ref="AHX35:AHX66" si="1613">IFERROR(IF(LEFT(AT35, 1)="H", $AGO35, ROUNDUP((MID(AT35, SEARCH("!", AT35)+1, SEARCH("+", AT35)-SEARCH("!", AT35)-1))/16,0)),0)</f>
        <v>0</v>
      </c>
      <c r="AHY35">
        <f t="shared" ref="AHY35:AHY66" si="1614">IFERROR(IF(LEFT(AU35, 1)="H", $AGO35, ROUNDUP((MID(AU35, SEARCH("!", AU35)+1, SEARCH("+", AU35)-SEARCH("!", AU35)-1))/16,0)),0)</f>
        <v>0</v>
      </c>
      <c r="AHZ35">
        <f t="shared" ref="AHZ35:AHZ66" si="1615">IFERROR(IF(LEFT(AV35, 1)="H", $AGO35, ROUNDUP((MID(AV35, SEARCH("!", AV35)+1, SEARCH("+", AV35)-SEARCH("!", AV35)-1))/16,0)),0)</f>
        <v>0</v>
      </c>
      <c r="AIA35">
        <f t="shared" ref="AIA35:AIA66" si="1616">IFERROR(IF(LEFT(AW35, 1)="H", $AGO35, ROUNDUP((MID(AW35, SEARCH("!", AW35)+1, SEARCH("+", AW35)-SEARCH("!", AW35)-1))/16,0)),0)</f>
        <v>0</v>
      </c>
      <c r="AIB35">
        <f t="shared" ref="AIB35:AIB66" si="1617">IFERROR(IF(LEFT(AX35, 1)="H", $AGO35, ROUNDUP((MID(AX35, SEARCH("!", AX35)+1, SEARCH("+", AX35)-SEARCH("!", AX35)-1))/16,0)),0)</f>
        <v>0</v>
      </c>
      <c r="AIC35">
        <f t="shared" ref="AIC35:AIC66" si="1618">IFERROR(IF(LEFT(AY35, 1)="H", $AGO35, ROUNDUP((MID(AY35, SEARCH("!", AY35)+1, SEARCH("+", AY35)-SEARCH("!", AY35)-1))/16,0)),0)</f>
        <v>0</v>
      </c>
      <c r="AID35">
        <f t="shared" ref="AID35:AID66" si="1619">IFERROR(IF(LEFT(AZ35, 1)="H", $AGO35, ROUNDUP((MID(AZ35, SEARCH("!", AZ35)+1, SEARCH("+", AZ35)-SEARCH("!", AZ35)-1))/16,0)),0)</f>
        <v>0</v>
      </c>
      <c r="AIE35">
        <f t="shared" ref="AIE35:AIE66" si="1620">IFERROR(IF(LEFT(BA35, 1)="H", $AGO35, ROUNDUP((MID(BA35, SEARCH("!", BA35)+1, SEARCH("+", BA35)-SEARCH("!", BA35)-1))/16,0)),0)</f>
        <v>0</v>
      </c>
      <c r="AIF35">
        <f t="shared" ref="AIF35:AIF66" si="1621">IFERROR(IF(LEFT(BB35, 1)="H", $AGO35, ROUNDUP((MID(BB35, SEARCH("!", BB35)+1, SEARCH("+", BB35)-SEARCH("!", BB35)-1))/16,0)),0)</f>
        <v>0</v>
      </c>
      <c r="AIG35">
        <f t="shared" ref="AIG35:AIG66" si="1622">IFERROR(IF(LEFT(BC35, 1)="H", $AGO35, ROUNDUP((MID(BC35, SEARCH("!", BC35)+1, SEARCH("+", BC35)-SEARCH("!", BC35)-1))/16,0)),0)</f>
        <v>0</v>
      </c>
      <c r="AIH35">
        <f t="shared" ref="AIH35:AIH66" si="1623">IFERROR(IF(LEFT(BD35, 1)="H", $AGO35, ROUNDUP((MID(BD35, SEARCH("!", BD35)+1, SEARCH("+", BD35)-SEARCH("!", BD35)-1))/16,0)),0)</f>
        <v>0</v>
      </c>
      <c r="AII35">
        <f t="shared" ref="AII35:AII66" si="1624">IFERROR(IF(LEFT(BE35, 1)="H", $AGO35, ROUNDUP((MID(BE35, SEARCH("!", BE35)+1, SEARCH("+", BE35)-SEARCH("!", BE35)-1))/16,0)),0)</f>
        <v>0</v>
      </c>
      <c r="AIJ35">
        <f t="shared" ref="AIJ35:AIJ66" si="1625">IFERROR(IF(LEFT(BF35, 1)="H", $AGO35, ROUNDUP((MID(BF35, SEARCH("!", BF35)+1, SEARCH("+", BF35)-SEARCH("!", BF35)-1))/16,0)),0)</f>
        <v>0</v>
      </c>
      <c r="AIK35">
        <f t="shared" ref="AIK35:AIK66" si="1626">IFERROR(IF(LEFT(BG35, 1)="H", $AGO35, ROUNDUP((MID(BG35, SEARCH("!", BG35)+1, SEARCH("+", BG35)-SEARCH("!", BG35)-1))/16,0)),0)</f>
        <v>0</v>
      </c>
      <c r="AIL35">
        <f t="shared" ref="AIL35:AIL66" si="1627">IFERROR(IF(LEFT(BH35, 1)="H", $AGO35, ROUNDUP((MID(BH35, SEARCH("!", BH35)+1, SEARCH("+", BH35)-SEARCH("!", BH35)-1))/16,0)),0)</f>
        <v>0</v>
      </c>
      <c r="AIM35">
        <f t="shared" ref="AIM35:AIM66" si="1628">IFERROR(IF(LEFT(BI35, 1)="H", $AGO35, ROUNDUP((MID(BI35, SEARCH("!", BI35)+1, SEARCH("+", BI35)-SEARCH("!", BI35)-1))/16,0)),0)</f>
        <v>0</v>
      </c>
      <c r="AIN35">
        <f t="shared" ref="AIN35:AIN66" si="1629">IFERROR(IF(LEFT(BJ35, 1)="H", $AGO35, ROUNDUP((MID(BJ35, SEARCH("!", BJ35)+1, SEARCH("+", BJ35)-SEARCH("!", BJ35)-1))/16,0)),0)</f>
        <v>0</v>
      </c>
      <c r="AIO35">
        <f t="shared" ref="AIO35:AIO66" si="1630">IFERROR(IF(LEFT(BK35, 1)="H", $AGO35, ROUNDUP((MID(BK35, SEARCH("!", BK35)+1, SEARCH("+", BK35)-SEARCH("!", BK35)-1))/16,0)),0)</f>
        <v>0</v>
      </c>
      <c r="AIP35">
        <f t="shared" ref="AIP35:AIP66" si="1631">IFERROR(IF(LEFT(BL35, 1)="H", $AGO35, ROUNDUP((MID(BL35, SEARCH("!", BL35)+1, SEARCH("+", BL35)-SEARCH("!", BL35)-1))/16,0)),0)</f>
        <v>0</v>
      </c>
      <c r="AIQ35">
        <f t="shared" ref="AIQ35:AIQ66" si="1632">IFERROR(IF(LEFT(BM35, 1)="H", $AGO35, ROUNDUP((MID(BM35, SEARCH("!", BM35)+1, SEARCH("+", BM35)-SEARCH("!", BM35)-1))/16,0)),0)</f>
        <v>0</v>
      </c>
      <c r="AIR35">
        <f t="shared" ref="AIR35:AIR66" si="1633">IFERROR(IF(LEFT(BN35, 1)="H", $AGO35, ROUNDUP((MID(BN35, SEARCH("!", BN35)+1, SEARCH("+", BN35)-SEARCH("!", BN35)-1))/16,0)),0)</f>
        <v>0</v>
      </c>
      <c r="AIS35">
        <f t="shared" ref="AIS35:AIS66" si="1634">IFERROR(IF(LEFT(BO35, 1)="H", $AGO35, ROUNDUP((MID(BO35, SEARCH("!", BO35)+1, SEARCH("+", BO35)-SEARCH("!", BO35)-1))/16,0)),0)</f>
        <v>0</v>
      </c>
      <c r="AIT35">
        <f t="shared" ref="AIT35:AIT66" si="1635">IFERROR(IF(LEFT(BP35, 1)="H", $AGO35, ROUNDUP((MID(BP35, SEARCH("!", BP35)+1, SEARCH("+", BP35)-SEARCH("!", BP35)-1))/16,0)),0)</f>
        <v>0</v>
      </c>
      <c r="AIU35">
        <f t="shared" ref="AIU35:AIU66" si="1636">IFERROR(IF(LEFT(BQ35, 1)="H", $AGO35, ROUNDUP((MID(BQ35, SEARCH("!", BQ35)+1, SEARCH("+", BQ35)-SEARCH("!", BQ35)-1))/16,0)),0)</f>
        <v>0</v>
      </c>
      <c r="AIV35">
        <f t="shared" ref="AIV35:AIV66" si="1637">IFERROR(IF(LEFT(BR35, 1)="H", $AGO35, ROUNDUP((MID(BR35, SEARCH("!", BR35)+1, SEARCH("+", BR35)-SEARCH("!", BR35)-1))/16,0)),0)</f>
        <v>0</v>
      </c>
      <c r="AIW35">
        <f t="shared" ref="AIW35:AIW66" si="1638">IFERROR(IF(LEFT(BS35, 1)="H", $AGO35, ROUNDUP((MID(BS35, SEARCH("!", BS35)+1, SEARCH("+", BS35)-SEARCH("!", BS35)-1))/16,0)),0)</f>
        <v>0</v>
      </c>
      <c r="AIX35">
        <f t="shared" ref="AIX35:AIX66" si="1639">IFERROR(IF(LEFT(BT35, 1)="H", $AGO35, ROUNDUP((MID(BT35, SEARCH("!", BT35)+1, SEARCH("+", BT35)-SEARCH("!", BT35)-1))/16,0)),0)</f>
        <v>0</v>
      </c>
      <c r="AIY35">
        <f t="shared" ref="AIY35:AIY66" si="1640">IFERROR(IF(LEFT(BU35, 1)="H", $AGO35, ROUNDUP((MID(BU35, SEARCH("!", BU35)+1, SEARCH("+", BU35)-SEARCH("!", BU35)-1))/16,0)),0)</f>
        <v>0</v>
      </c>
      <c r="AIZ35">
        <f t="shared" ref="AIZ35:AIZ66" si="1641">IFERROR(IF(LEFT(BV35, 1)="H", $AGO35, ROUNDUP((MID(BV35, SEARCH("!", BV35)+1, SEARCH("+", BV35)-SEARCH("!", BV35)-1))/16,0)),0)</f>
        <v>0</v>
      </c>
      <c r="AJA35">
        <f t="shared" ref="AJA35:AJA66" si="1642">IFERROR(IF(LEFT(BW35, 1)="H", $AGO35, ROUNDUP((MID(BW35, SEARCH("!", BW35)+1, SEARCH("+", BW35)-SEARCH("!", BW35)-1))/16,0)),0)</f>
        <v>0</v>
      </c>
      <c r="AJB35">
        <f t="shared" ref="AJB35:AJB66" si="1643">IFERROR(IF(LEFT(BX35, 1)="H", $AGO35, ROUNDUP((MID(BX35, SEARCH("!", BX35)+1, SEARCH("+", BX35)-SEARCH("!", BX35)-1))/16,0)),0)</f>
        <v>0</v>
      </c>
      <c r="AJC35">
        <f t="shared" ref="AJC35:AJC66" si="1644">IFERROR(IF(LEFT(BY35, 1)="H", $AGO35, ROUNDUP((MID(BY35, SEARCH("!", BY35)+1, SEARCH("+", BY35)-SEARCH("!", BY35)-1))/16,0)),0)</f>
        <v>0</v>
      </c>
      <c r="AJD35">
        <f t="shared" ref="AJD35:AJD66" si="1645">IFERROR(IF(LEFT(BZ35, 1)="H", $AGO35, ROUNDUP((MID(BZ35, SEARCH("!", BZ35)+1, SEARCH("+", BZ35)-SEARCH("!", BZ35)-1))/16,0)),0)</f>
        <v>0</v>
      </c>
      <c r="AJE35">
        <f t="shared" ref="AJE35:AJE66" si="1646">IFERROR(IF(LEFT(CA35, 1)="H", $AGO35, ROUNDUP((MID(CA35, SEARCH("!", CA35)+1, SEARCH("+", CA35)-SEARCH("!", CA35)-1))/16,0)),0)</f>
        <v>0</v>
      </c>
      <c r="AJF35">
        <f t="shared" ref="AJF35:AJF66" si="1647">IFERROR(IF(LEFT(CB35, 1)="H", $AGO35, ROUNDUP((MID(CB35, SEARCH("!", CB35)+1, SEARCH("+", CB35)-SEARCH("!", CB35)-1))/16,0)),0)</f>
        <v>0</v>
      </c>
      <c r="AJG35">
        <f t="shared" ref="AJG35:AJG66" si="1648">IFERROR(IF(LEFT(CC35, 1)="H", $AGO35, ROUNDUP((MID(CC35, SEARCH("!", CC35)+1, SEARCH("+", CC35)-SEARCH("!", CC35)-1))/16,0)),0)</f>
        <v>0</v>
      </c>
      <c r="AJH35">
        <f t="shared" ref="AJH35:AJH66" si="1649">IFERROR(IF(LEFT(CD35, 1)="H", $AGO35, ROUNDUP((MID(CD35, SEARCH("!", CD35)+1, SEARCH("+", CD35)-SEARCH("!", CD35)-1))/16,0)),0)</f>
        <v>0</v>
      </c>
      <c r="AJI35">
        <f t="shared" ref="AJI35:AJI66" si="1650">IFERROR(IF(LEFT(CE35, 1)="H", $AGO35, ROUNDUP((MID(CE35, SEARCH("!", CE35)+1, SEARCH("+", CE35)-SEARCH("!", CE35)-1))/16,0)),0)</f>
        <v>0</v>
      </c>
      <c r="AJJ35">
        <f t="shared" ref="AJJ35:AJJ66" si="1651">IFERROR(IF(LEFT(CF35, 1)="H", $AGO35, ROUNDUP((MID(CF35, SEARCH("!", CF35)+1, SEARCH("+", CF35)-SEARCH("!", CF35)-1))/16,0)),0)</f>
        <v>0</v>
      </c>
      <c r="AJK35">
        <f t="shared" ref="AJK35:AJK66" si="1652">IFERROR(IF(LEFT(CG35, 1)="H", $AGO35, ROUNDUP((MID(CG35, SEARCH("!", CG35)+1, SEARCH("+", CG35)-SEARCH("!", CG35)-1))/16,0)),0)</f>
        <v>0</v>
      </c>
      <c r="AJL35">
        <f t="shared" ref="AJL35:AJL66" si="1653">IFERROR(IF(LEFT(CH35, 1)="H", $AGO35, ROUNDUP((MID(CH35, SEARCH("!", CH35)+1, SEARCH("+", CH35)-SEARCH("!", CH35)-1))/16,0)),0)</f>
        <v>0</v>
      </c>
      <c r="AJM35">
        <f t="shared" ref="AJM35:AJM66" si="1654">IFERROR(IF(LEFT(CI35, 1)="H", $AGO35, ROUNDUP((MID(CI35, SEARCH("!", CI35)+1, SEARCH("+", CI35)-SEARCH("!", CI35)-1))/16,0)),0)</f>
        <v>0</v>
      </c>
      <c r="AJN35">
        <f t="shared" ref="AJN35:AJN66" si="1655">IFERROR(IF(LEFT(CJ35, 1)="H", $AGO35, ROUNDUP((MID(CJ35, SEARCH("!", CJ35)+1, SEARCH("+", CJ35)-SEARCH("!", CJ35)-1))/16,0)),0)</f>
        <v>0</v>
      </c>
      <c r="AJO35">
        <f t="shared" ref="AJO35:AJO66" si="1656">IFERROR(IF(LEFT(CK35, 1)="H", $AGO35, ROUNDUP((MID(CK35, SEARCH("!", CK35)+1, SEARCH("+", CK35)-SEARCH("!", CK35)-1))/16,0)),0)</f>
        <v>0</v>
      </c>
      <c r="AJP35">
        <f t="shared" ref="AJP35:AJP66" si="1657">IFERROR(IF(LEFT(CL35, 1)="H", $AGO35, ROUNDUP((MID(CL35, SEARCH("!", CL35)+1, SEARCH("+", CL35)-SEARCH("!", CL35)-1))/16,0)),0)</f>
        <v>0</v>
      </c>
      <c r="AJQ35">
        <f t="shared" ref="AJQ35:AJQ66" si="1658">IFERROR(IF(LEFT(CM35, 1)="H", $AGO35, ROUNDUP((MID(CM35, SEARCH("!", CM35)+1, SEARCH("+", CM35)-SEARCH("!", CM35)-1))/16,0)),0)</f>
        <v>0</v>
      </c>
      <c r="AJR35">
        <f t="shared" ref="AJR35:AJR66" si="1659">IFERROR(IF(LEFT(CN35, 1)="H", $AGO35, ROUNDUP((MID(CN35, SEARCH("!", CN35)+1, SEARCH("+", CN35)-SEARCH("!", CN35)-1))/16,0)),0)</f>
        <v>0</v>
      </c>
      <c r="AJS35">
        <f t="shared" ref="AJS35:AJS66" si="1660">IFERROR(IF(LEFT(CO35, 1)="H", $AGO35, ROUNDUP((MID(CO35, SEARCH("!", CO35)+1, SEARCH("+", CO35)-SEARCH("!", CO35)-1))/16,0)),0)</f>
        <v>0</v>
      </c>
      <c r="AJT35">
        <f t="shared" ref="AJT35:AJT66" si="1661">IFERROR(IF(LEFT(CP35, 1)="H", $AGO35, ROUNDUP((MID(CP35, SEARCH("!", CP35)+1, SEARCH("+", CP35)-SEARCH("!", CP35)-1))/16,0)),0)</f>
        <v>0</v>
      </c>
      <c r="AJU35">
        <f t="shared" ref="AJU35:AJU66" si="1662">IFERROR(IF(LEFT(CQ35, 1)="H", $AGO35, ROUNDUP((MID(CQ35, SEARCH("!", CQ35)+1, SEARCH("+", CQ35)-SEARCH("!", CQ35)-1))/16,0)),0)</f>
        <v>0</v>
      </c>
      <c r="AJV35">
        <f t="shared" ref="AJV35:AJV66" si="1663">IFERROR(IF(LEFT(CR35, 1)="H", $AGO35, ROUNDUP((MID(CR35, SEARCH("!", CR35)+1, SEARCH("+", CR35)-SEARCH("!", CR35)-1))/16,0)),0)</f>
        <v>0</v>
      </c>
      <c r="AJX35">
        <v>49</v>
      </c>
      <c r="AJY35">
        <v>1</v>
      </c>
      <c r="AJZ35">
        <v>1</v>
      </c>
      <c r="AKA35">
        <f t="shared" ref="AKA35:AKA66" si="1664">IF(AGS35&gt;0, VLOOKUP(AGS35, $ANG$164:$ANQ$173, IF(AGR35&gt;0, AGR35+1, IF(AGQ35&gt;0, AGQ35+1, IF(AGP35&gt;0, AGP35+1, IF(AGO35&gt;0, AGO35+1, IF(AGN35&gt;0, AGN35+1, AGL35+1))))), FALSE), 0)/IF(AGR35&gt;0, 1, IF(AGQ35&gt;0, 2, IF(AGP35&gt;0, 4, IF(AGO35&gt;0, 8, IF(AGN35&gt;0, 16, 32)))))</f>
        <v>2</v>
      </c>
      <c r="AKB35">
        <f t="shared" ref="AKB35:AKB66" si="1665">IF(AGT35&gt;0, VLOOKUP(AGT35, $ANG$164:$ANQ$173, IF(AGS35&gt;0, AGS35+1, IF(AGR35&gt;0, AGR35+1, IF(AGQ35&gt;0, AGQ35+1, IF(AGP35&gt;0, AGP35+1, IF(AGO35&gt;0, AGO35+1, AGN35+1))))), FALSE), 0)/IF(AGS35&gt;0, 1, IF(AGR35&gt;0, 2, IF(AGQ35&gt;0, 4, IF(AGP35&gt;0, 8, IF(AGO35&gt;0, 16, 32)))))</f>
        <v>2</v>
      </c>
      <c r="AKC35">
        <f t="shared" ref="AKC35:AKC66" si="1666">IF(AGU35&gt;0, VLOOKUP(AGU35, $ANG$164:$ANQ$173, IF(AGT35&gt;0, AGT35+1, IF(AGS35&gt;0, AGS35+1, IF(AGR35&gt;0, AGR35+1, IF(AGQ35&gt;0, AGQ35+1, IF(AGP35&gt;0, AGP35+1, AGO35+1))))), FALSE), 0)/IF(AGT35&gt;0, 1, IF(AGS35&gt;0, 2, IF(AGR35&gt;0, 4, IF(AGQ35&gt;0, 8, IF(AGP35&gt;0, 16, 32)))))</f>
        <v>2</v>
      </c>
      <c r="AKD35">
        <f t="shared" ref="AKD35:AKD66" si="1667">IF(AGV35&gt;0, VLOOKUP(AGV35, $ANG$164:$ANQ$173, IF(AGU35&gt;0, AGU35+1, IF(AGT35&gt;0, AGT35+1, IF(AGS35&gt;0, AGS35+1, IF(AGR35&gt;0, AGR35+1, IF(AGQ35&gt;0, AGQ35+1, AGP35+1))))), FALSE), 0)/IF(AGU35&gt;0, 1, IF(AGT35&gt;0, 2, IF(AGS35&gt;0, 4, IF(AGR35&gt;0, 8, IF(AGQ35&gt;0, 16, 32)))))</f>
        <v>2</v>
      </c>
      <c r="AKE35">
        <f t="shared" ref="AKE35:AKE66" si="1668">IF(AGW35&gt;0, VLOOKUP(AGW35, $ANG$164:$ANQ$173, IF(AGV35&gt;0, AGV35+1, IF(AGU35&gt;0, AGU35+1, IF(AGT35&gt;0, AGT35+1, IF(AGS35&gt;0, AGS35+1, IF(AGR35&gt;0, AGR35+1, AGQ35+1))))), FALSE), 0)/IF(AGV35&gt;0, 1, IF(AGU35&gt;0, 2, IF(AGT35&gt;0, 4, IF(AGS35&gt;0, 8, IF(AGR35&gt;0, 16, 32)))))</f>
        <v>2</v>
      </c>
      <c r="AKF35">
        <f t="shared" ref="AKF35:AKF66" si="1669">IF(AGX35&gt;0, VLOOKUP(AGX35, $ANG$164:$ANQ$173, IF(AGW35&gt;0, AGW35+1, IF(AGV35&gt;0, AGV35+1, IF(AGU35&gt;0, AGU35+1, IF(AGT35&gt;0, AGT35+1, IF(AGS35&gt;0, AGS35+1, AGR35+1))))), FALSE), 0)/IF(AGW35&gt;0, 1, IF(AGV35&gt;0, 2, IF(AGU35&gt;0, 4, IF(AGT35&gt;0, 8, IF(AGS35&gt;0, 16, 32)))))</f>
        <v>2</v>
      </c>
      <c r="AKG35">
        <f t="shared" ref="AKG35:AKG66" si="1670">IF(AGY35&gt;0, VLOOKUP(AGY35, $ANG$164:$ANQ$173, IF(AGX35&gt;0, AGX35+1, IF(AGW35&gt;0, AGW35+1, IF(AGV35&gt;0, AGV35+1, IF(AGU35&gt;0, AGU35+1, IF(AGT35&gt;0, AGT35+1, AGS35+1))))), FALSE), 0)/IF(AGX35&gt;0, 1, IF(AGW35&gt;0, 2, IF(AGV35&gt;0, 4, IF(AGU35&gt;0, 8, IF(AGT35&gt;0, 16, 32)))))</f>
        <v>2</v>
      </c>
      <c r="AKH35">
        <f t="shared" ref="AKH35:AKH66" si="1671">IF(AGZ35&gt;0, VLOOKUP(AGZ35, $ANG$164:$ANQ$173, IF(AGY35&gt;0, AGY35+1, IF(AGX35&gt;0, AGX35+1, IF(AGW35&gt;0, AGW35+1, IF(AGV35&gt;0, AGV35+1, IF(AGU35&gt;0, AGU35+1, AGT35+1))))), FALSE), 0)/IF(AGY35&gt;0, 1, IF(AGX35&gt;0, 2, IF(AGW35&gt;0, 4, IF(AGV35&gt;0, 8, IF(AGU35&gt;0, 16, 32)))))</f>
        <v>0</v>
      </c>
      <c r="AKI35">
        <f t="shared" ref="AKI35:AKI66" si="1672">IF(AHA35&gt;0, VLOOKUP(AHA35, $ANG$164:$ANQ$173, IF(AGZ35&gt;0, AGZ35+1, IF(AGY35&gt;0, AGY35+1, IF(AGX35&gt;0, AGX35+1, IF(AGW35&gt;0, AGW35+1, IF(AGV35&gt;0, AGV35+1, AGU35+1))))), FALSE), 0)/IF(AGZ35&gt;0, 1, IF(AGY35&gt;0, 2, IF(AGX35&gt;0, 4, IF(AGW35&gt;0, 8, IF(AGV35&gt;0, 16, 32)))))</f>
        <v>0</v>
      </c>
      <c r="AKJ35">
        <f t="shared" ref="AKJ35:AKJ66" si="1673">IF(AHB35&gt;0, VLOOKUP(AHB35, $ANG$164:$ANQ$173, IF(AHA35&gt;0, AHA35+1, IF(AGZ35&gt;0, AGZ35+1, IF(AGY35&gt;0, AGY35+1, IF(AGX35&gt;0, AGX35+1, IF(AGW35&gt;0, AGW35+1, AGV35+1))))), FALSE), 0)/IF(AHA35&gt;0, 1, IF(AGZ35&gt;0, 2, IF(AGY35&gt;0, 4, IF(AGX35&gt;0, 8, IF(AGW35&gt;0, 16, 32)))))</f>
        <v>0</v>
      </c>
      <c r="AKK35">
        <f t="shared" ref="AKK35:AKK66" si="1674">IF(AHC35&gt;0, VLOOKUP(AHC35, $ANG$164:$ANQ$173, IF(AHB35&gt;0, AHB35+1, IF(AHA35&gt;0, AHA35+1, IF(AGZ35&gt;0, AGZ35+1, IF(AGY35&gt;0, AGY35+1, IF(AGX35&gt;0, AGX35+1, AGW35+1))))), FALSE), 0)/IF(AHB35&gt;0, 1, IF(AHA35&gt;0, 2, IF(AGZ35&gt;0, 4, IF(AGY35&gt;0, 8, IF(AGX35&gt;0, 16, 32)))))</f>
        <v>0</v>
      </c>
      <c r="AKL35">
        <f t="shared" ref="AKL35:AKL66" si="1675">IF(AHD35&gt;0, VLOOKUP(AHD35, $ANG$164:$ANQ$173, IF(AHC35&gt;0, AHC35+1, IF(AHB35&gt;0, AHB35+1, IF(AHA35&gt;0, AHA35+1, IF(AGZ35&gt;0, AGZ35+1, IF(AGY35&gt;0, AGY35+1, AGX35+1))))), FALSE), 0)/IF(AHC35&gt;0, 1, IF(AHB35&gt;0, 2, IF(AHA35&gt;0, 4, IF(AGZ35&gt;0, 8, IF(AGY35&gt;0, 16, 32)))))</f>
        <v>0</v>
      </c>
      <c r="AKM35">
        <f t="shared" ref="AKM35:AKM66" si="1676">IF(AHE35&gt;0, VLOOKUP(AHE35, $ANG$164:$ANQ$173, IF(AHD35&gt;0, AHD35+1, IF(AHC35&gt;0, AHC35+1, IF(AHB35&gt;0, AHB35+1, IF(AHA35&gt;0, AHA35+1, IF(AGZ35&gt;0, AGZ35+1, AGY35+1))))), FALSE), 0)/IF(AHD35&gt;0, 1, IF(AHC35&gt;0, 2, IF(AHB35&gt;0, 4, IF(AHA35&gt;0, 8, IF(AGZ35&gt;0, 16, 32)))))</f>
        <v>0</v>
      </c>
      <c r="AKN35">
        <f t="shared" ref="AKN35:AKN66" si="1677">IF(AHF35&gt;0, VLOOKUP(AHF35, $ANG$164:$ANQ$173, IF(AHE35&gt;0, AHE35+1, IF(AHD35&gt;0, AHD35+1, IF(AHC35&gt;0, AHC35+1, IF(AHB35&gt;0, AHB35+1, IF(AHA35&gt;0, AHA35+1, AGZ35+1))))), FALSE), 0)/IF(AHE35&gt;0, 1, IF(AHD35&gt;0, 2, IF(AHC35&gt;0, 4, IF(AHB35&gt;0, 8, IF(AHA35&gt;0, 16, 32)))))</f>
        <v>0</v>
      </c>
      <c r="AKO35">
        <f t="shared" ref="AKO35:AKO66" si="1678">IF(AHG35&gt;0, VLOOKUP(AHG35, $ANG$164:$ANQ$173, IF(AHF35&gt;0, AHF35+1, IF(AHE35&gt;0, AHE35+1, IF(AHD35&gt;0, AHD35+1, IF(AHC35&gt;0, AHC35+1, IF(AHB35&gt;0, AHB35+1, AHA35+1))))), FALSE), 0)/IF(AHF35&gt;0, 1, IF(AHE35&gt;0, 2, IF(AHD35&gt;0, 4, IF(AHC35&gt;0, 8, IF(AHB35&gt;0, 16, 32)))))</f>
        <v>0</v>
      </c>
      <c r="AKP35">
        <f t="shared" ref="AKP35:AKP66" si="1679">IF(AHH35&gt;0, VLOOKUP(AHH35, $ANG$164:$ANQ$173, IF(AHG35&gt;0, AHG35+1, IF(AHF35&gt;0, AHF35+1, IF(AHE35&gt;0, AHE35+1, IF(AHD35&gt;0, AHD35+1, IF(AHC35&gt;0, AHC35+1, AHB35+1))))), FALSE), 0)/IF(AHG35&gt;0, 1, IF(AHF35&gt;0, 2, IF(AHE35&gt;0, 4, IF(AHD35&gt;0, 8, IF(AHC35&gt;0, 16, 32)))))</f>
        <v>0</v>
      </c>
      <c r="AKQ35">
        <f t="shared" ref="AKQ35:AKQ66" si="1680">IF(AHI35&gt;0, VLOOKUP(AHI35, $ANG$164:$ANQ$173, IF(AHH35&gt;0, AHH35+1, IF(AHG35&gt;0, AHG35+1, IF(AHF35&gt;0, AHF35+1, IF(AHE35&gt;0, AHE35+1, IF(AHD35&gt;0, AHD35+1, AHC35+1))))), FALSE), 0)/IF(AHH35&gt;0, 1, IF(AHG35&gt;0, 2, IF(AHF35&gt;0, 4, IF(AHE35&gt;0, 8, IF(AHD35&gt;0, 16, 32)))))</f>
        <v>0</v>
      </c>
      <c r="AKR35">
        <f t="shared" ref="AKR35:AKR66" si="1681">IF(AHJ35&gt;0, VLOOKUP(AHJ35, $ANG$164:$ANQ$173, IF(AHI35&gt;0, AHI35+1, IF(AHH35&gt;0, AHH35+1, IF(AHG35&gt;0, AHG35+1, IF(AHF35&gt;0, AHF35+1, IF(AHE35&gt;0, AHE35+1, AHD35+1))))), FALSE), 0)/IF(AHI35&gt;0, 1, IF(AHH35&gt;0, 2, IF(AHG35&gt;0, 4, IF(AHF35&gt;0, 8, IF(AHE35&gt;0, 16, 32)))))</f>
        <v>0</v>
      </c>
      <c r="AKS35">
        <f t="shared" ref="AKS35:AKS66" si="1682">IF(AHK35&gt;0, VLOOKUP(AHK35, $ANG$164:$ANQ$173, IF(AHJ35&gt;0, AHJ35+1, IF(AHI35&gt;0, AHI35+1, IF(AHH35&gt;0, AHH35+1, IF(AHG35&gt;0, AHG35+1, IF(AHF35&gt;0, AHF35+1, AHE35+1))))), FALSE), 0)/IF(AHJ35&gt;0, 1, IF(AHI35&gt;0, 2, IF(AHH35&gt;0, 4, IF(AHG35&gt;0, 8, IF(AHF35&gt;0, 16, 32)))))</f>
        <v>0</v>
      </c>
      <c r="AKT35">
        <f t="shared" ref="AKT35:AKT66" si="1683">IF(AHL35&gt;0, VLOOKUP(AHL35, $ANG$164:$ANQ$173, IF(AHK35&gt;0, AHK35+1, IF(AHJ35&gt;0, AHJ35+1, IF(AHI35&gt;0, AHI35+1, IF(AHH35&gt;0, AHH35+1, IF(AHG35&gt;0, AHG35+1, AHF35+1))))), FALSE), 0)/IF(AHK35&gt;0, 1, IF(AHJ35&gt;0, 2, IF(AHI35&gt;0, 4, IF(AHH35&gt;0, 8, IF(AHG35&gt;0, 16, 32)))))</f>
        <v>0</v>
      </c>
      <c r="AKU35">
        <f t="shared" ref="AKU35:AKU66" si="1684">IF(AHM35&gt;0, VLOOKUP(AHM35, $ANG$164:$ANQ$173, IF(AHL35&gt;0, AHL35+1, IF(AHK35&gt;0, AHK35+1, IF(AHJ35&gt;0, AHJ35+1, IF(AHI35&gt;0, AHI35+1, IF(AHH35&gt;0, AHH35+1, AHG35+1))))), FALSE), 0)/IF(AHL35&gt;0, 1, IF(AHK35&gt;0, 2, IF(AHJ35&gt;0, 4, IF(AHI35&gt;0, 8, IF(AHH35&gt;0, 16, 32)))))</f>
        <v>0</v>
      </c>
      <c r="AKV35">
        <f t="shared" ref="AKV35:AKV66" si="1685">IF(AHN35&gt;0, VLOOKUP(AHN35, $ANG$164:$ANQ$173, IF(AHM35&gt;0, AHM35+1, IF(AHL35&gt;0, AHL35+1, IF(AHK35&gt;0, AHK35+1, IF(AHJ35&gt;0, AHJ35+1, IF(AHI35&gt;0, AHI35+1, AHH35+1))))), FALSE), 0)/IF(AHM35&gt;0, 1, IF(AHL35&gt;0, 2, IF(AHK35&gt;0, 4, IF(AHJ35&gt;0, 8, IF(AHI35&gt;0, 16, 32)))))</f>
        <v>0</v>
      </c>
      <c r="AKW35">
        <f t="shared" ref="AKW35:AKW66" si="1686">IF(AHO35&gt;0, VLOOKUP(AHO35, $ANG$164:$ANQ$173, IF(AHN35&gt;0, AHN35+1, IF(AHM35&gt;0, AHM35+1, IF(AHL35&gt;0, AHL35+1, IF(AHK35&gt;0, AHK35+1, IF(AHJ35&gt;0, AHJ35+1, AHI35+1))))), FALSE), 0)/IF(AHN35&gt;0, 1, IF(AHM35&gt;0, 2, IF(AHL35&gt;0, 4, IF(AHK35&gt;0, 8, IF(AHJ35&gt;0, 16, 32)))))</f>
        <v>0</v>
      </c>
      <c r="AKX35">
        <f t="shared" ref="AKX35:AKX66" si="1687">IF(AHP35&gt;0, VLOOKUP(AHP35, $ANG$164:$ANQ$173, IF(AHO35&gt;0, AHO35+1, IF(AHN35&gt;0, AHN35+1, IF(AHM35&gt;0, AHM35+1, IF(AHL35&gt;0, AHL35+1, IF(AHK35&gt;0, AHK35+1, AHJ35+1))))), FALSE), 0)/IF(AHO35&gt;0, 1, IF(AHN35&gt;0, 2, IF(AHM35&gt;0, 4, IF(AHL35&gt;0, 8, IF(AHK35&gt;0, 16, 32)))))</f>
        <v>0</v>
      </c>
      <c r="AKY35">
        <f t="shared" ref="AKY35:AKY66" si="1688">IF(AHQ35&gt;0, VLOOKUP(AHQ35, $ANG$164:$ANQ$173, IF(AHP35&gt;0, AHP35+1, IF(AHO35&gt;0, AHO35+1, IF(AHN35&gt;0, AHN35+1, IF(AHM35&gt;0, AHM35+1, IF(AHL35&gt;0, AHL35+1, AHK35+1))))), FALSE), 0)/IF(AHP35&gt;0, 1, IF(AHO35&gt;0, 2, IF(AHN35&gt;0, 4, IF(AHM35&gt;0, 8, IF(AHL35&gt;0, 16, 32)))))</f>
        <v>0</v>
      </c>
      <c r="AKZ35">
        <f t="shared" ref="AKZ35:AKZ66" si="1689">IF(AHR35&gt;0, VLOOKUP(AHR35, $ANG$164:$ANQ$173, IF(AHQ35&gt;0, AHQ35+1, IF(AHP35&gt;0, AHP35+1, IF(AHO35&gt;0, AHO35+1, IF(AHN35&gt;0, AHN35+1, IF(AHM35&gt;0, AHM35+1, AHL35+1))))), FALSE), 0)/IF(AHQ35&gt;0, 1, IF(AHP35&gt;0, 2, IF(AHO35&gt;0, 4, IF(AHN35&gt;0, 8, IF(AHM35&gt;0, 16, 32)))))</f>
        <v>0</v>
      </c>
      <c r="ALA35">
        <f t="shared" ref="ALA35:ALA66" si="1690">IF(AHS35&gt;0, VLOOKUP(AHS35, $ANG$164:$ANQ$173, IF(AHR35&gt;0, AHR35+1, IF(AHQ35&gt;0, AHQ35+1, IF(AHP35&gt;0, AHP35+1, IF(AHO35&gt;0, AHO35+1, IF(AHN35&gt;0, AHN35+1, AHM35+1))))), FALSE), 0)/IF(AHR35&gt;0, 1, IF(AHQ35&gt;0, 2, IF(AHP35&gt;0, 4, IF(AHO35&gt;0, 8, IF(AHN35&gt;0, 16, 32)))))</f>
        <v>0</v>
      </c>
      <c r="ALB35">
        <f t="shared" ref="ALB35:ALB66" si="1691">IF(AHT35&gt;0, VLOOKUP(AHT35, $ANG$164:$ANQ$173, IF(AHS35&gt;0, AHS35+1, IF(AHR35&gt;0, AHR35+1, IF(AHQ35&gt;0, AHQ35+1, IF(AHP35&gt;0, AHP35+1, IF(AHO35&gt;0, AHO35+1, AHN35+1))))), FALSE), 0)/IF(AHS35&gt;0, 1, IF(AHR35&gt;0, 2, IF(AHQ35&gt;0, 4, IF(AHP35&gt;0, 8, IF(AHO35&gt;0, 16, 32)))))</f>
        <v>0</v>
      </c>
      <c r="ALC35">
        <f t="shared" ref="ALC35:ALC66" si="1692">IF(AHU35&gt;0, VLOOKUP(AHU35, $ANG$164:$ANQ$173, IF(AHT35&gt;0, AHT35+1, IF(AHS35&gt;0, AHS35+1, IF(AHR35&gt;0, AHR35+1, IF(AHQ35&gt;0, AHQ35+1, IF(AHP35&gt;0, AHP35+1, AHO35+1))))), FALSE), 0)/IF(AHT35&gt;0, 1, IF(AHS35&gt;0, 2, IF(AHR35&gt;0, 4, IF(AHQ35&gt;0, 8, IF(AHP35&gt;0, 16, 32)))))</f>
        <v>0</v>
      </c>
      <c r="ALD35">
        <f t="shared" ref="ALD35:ALD66" si="1693">IF(AHV35&gt;0, VLOOKUP(AHV35, $ANG$164:$ANQ$173, IF(AHU35&gt;0, AHU35+1, IF(AHT35&gt;0, AHT35+1, IF(AHS35&gt;0, AHS35+1, IF(AHR35&gt;0, AHR35+1, IF(AHQ35&gt;0, AHQ35+1, AHP35+1))))), FALSE), 0)/IF(AHU35&gt;0, 1, IF(AHT35&gt;0, 2, IF(AHS35&gt;0, 4, IF(AHR35&gt;0, 8, IF(AHQ35&gt;0, 16, 32)))))</f>
        <v>0</v>
      </c>
      <c r="ALE35">
        <f t="shared" ref="ALE35:ALE66" si="1694">IF(AHW35&gt;0, VLOOKUP(AHW35, $ANG$164:$ANQ$173, IF(AHV35&gt;0, AHV35+1, IF(AHU35&gt;0, AHU35+1, IF(AHT35&gt;0, AHT35+1, IF(AHS35&gt;0, AHS35+1, IF(AHR35&gt;0, AHR35+1, AHQ35+1))))), FALSE), 0)/IF(AHV35&gt;0, 1, IF(AHU35&gt;0, 2, IF(AHT35&gt;0, 4, IF(AHS35&gt;0, 8, IF(AHR35&gt;0, 16, 32)))))</f>
        <v>0</v>
      </c>
      <c r="ALF35">
        <f t="shared" ref="ALF35:ALF66" si="1695">IF(AHX35&gt;0, VLOOKUP(AHX35, $ANG$164:$ANQ$173, IF(AHW35&gt;0, AHW35+1, IF(AHV35&gt;0, AHV35+1, IF(AHU35&gt;0, AHU35+1, IF(AHT35&gt;0, AHT35+1, IF(AHS35&gt;0, AHS35+1, AHR35+1))))), FALSE), 0)/IF(AHW35&gt;0, 1, IF(AHV35&gt;0, 2, IF(AHU35&gt;0, 4, IF(AHT35&gt;0, 8, IF(AHS35&gt;0, 16, 32)))))</f>
        <v>0</v>
      </c>
      <c r="ALG35">
        <f t="shared" ref="ALG35:ALG66" si="1696">IF(AHY35&gt;0, VLOOKUP(AHY35, $ANG$164:$ANQ$173, IF(AHX35&gt;0, AHX35+1, IF(AHW35&gt;0, AHW35+1, IF(AHV35&gt;0, AHV35+1, IF(AHU35&gt;0, AHU35+1, IF(AHT35&gt;0, AHT35+1, AHS35+1))))), FALSE), 0)/IF(AHX35&gt;0, 1, IF(AHW35&gt;0, 2, IF(AHV35&gt;0, 4, IF(AHU35&gt;0, 8, IF(AHT35&gt;0, 16, 32)))))</f>
        <v>0</v>
      </c>
      <c r="ALH35">
        <f t="shared" ref="ALH35:ALH66" si="1697">IF(AHZ35&gt;0, VLOOKUP(AHZ35, $ANG$164:$ANQ$173, IF(AHY35&gt;0, AHY35+1, IF(AHX35&gt;0, AHX35+1, IF(AHW35&gt;0, AHW35+1, IF(AHV35&gt;0, AHV35+1, IF(AHU35&gt;0, AHU35+1, AHT35+1))))), FALSE), 0)/IF(AHY35&gt;0, 1, IF(AHX35&gt;0, 2, IF(AHW35&gt;0, 4, IF(AHV35&gt;0, 8, IF(AHU35&gt;0, 16, 32)))))</f>
        <v>0</v>
      </c>
      <c r="ALI35">
        <f t="shared" ref="ALI35:ALI66" si="1698">IF(AIA35&gt;0, VLOOKUP(AIA35, $ANG$164:$ANQ$173, IF(AHZ35&gt;0, AHZ35+1, IF(AHY35&gt;0, AHY35+1, IF(AHX35&gt;0, AHX35+1, IF(AHW35&gt;0, AHW35+1, IF(AHV35&gt;0, AHV35+1, AHU35+1))))), FALSE), 0)/IF(AHZ35&gt;0, 1, IF(AHY35&gt;0, 2, IF(AHX35&gt;0, 4, IF(AHW35&gt;0, 8, IF(AHV35&gt;0, 16, 32)))))</f>
        <v>0</v>
      </c>
      <c r="ALJ35">
        <f t="shared" ref="ALJ35:ALJ66" si="1699">IF(AIB35&gt;0, VLOOKUP(AIB35, $ANG$164:$ANQ$173, IF(AIA35&gt;0, AIA35+1, IF(AHZ35&gt;0, AHZ35+1, IF(AHY35&gt;0, AHY35+1, IF(AHX35&gt;0, AHX35+1, IF(AHW35&gt;0, AHW35+1, AHV35+1))))), FALSE), 0)/IF(AIA35&gt;0, 1, IF(AHZ35&gt;0, 2, IF(AHY35&gt;0, 4, IF(AHX35&gt;0, 8, IF(AHW35&gt;0, 16, 32)))))</f>
        <v>0</v>
      </c>
      <c r="ALK35">
        <f t="shared" ref="ALK35:ALK66" si="1700">IF(AIC35&gt;0, VLOOKUP(AIC35, $ANG$164:$ANQ$173, IF(AIB35&gt;0, AIB35+1, IF(AIA35&gt;0, AIA35+1, IF(AHZ35&gt;0, AHZ35+1, IF(AHY35&gt;0, AHY35+1, IF(AHX35&gt;0, AHX35+1, AHW35+1))))), FALSE), 0)/IF(AIB35&gt;0, 1, IF(AIA35&gt;0, 2, IF(AHZ35&gt;0, 4, IF(AHY35&gt;0, 8, IF(AHX35&gt;0, 16, 32)))))</f>
        <v>0</v>
      </c>
      <c r="ALL35">
        <f t="shared" ref="ALL35:ALL66" si="1701">IF(AID35&gt;0, VLOOKUP(AID35, $ANG$164:$ANQ$173, IF(AIC35&gt;0, AIC35+1, IF(AIB35&gt;0, AIB35+1, IF(AIA35&gt;0, AIA35+1, IF(AHZ35&gt;0, AHZ35+1, IF(AHY35&gt;0, AHY35+1, AHX35+1))))), FALSE), 0)/IF(AIC35&gt;0, 1, IF(AIB35&gt;0, 2, IF(AIA35&gt;0, 4, IF(AHZ35&gt;0, 8, IF(AHY35&gt;0, 16, 32)))))</f>
        <v>0</v>
      </c>
      <c r="ALM35">
        <f t="shared" ref="ALM35:ALM66" si="1702">IF(AIE35&gt;0, VLOOKUP(AIE35, $ANG$164:$ANQ$173, IF(AID35&gt;0, AID35+1, IF(AIC35&gt;0, AIC35+1, IF(AIB35&gt;0, AIB35+1, IF(AIA35&gt;0, AIA35+1, IF(AHZ35&gt;0, AHZ35+1, AHY35+1))))), FALSE), 0)/IF(AID35&gt;0, 1, IF(AIC35&gt;0, 2, IF(AIB35&gt;0, 4, IF(AIA35&gt;0, 8, IF(AHZ35&gt;0, 16, 32)))))</f>
        <v>0</v>
      </c>
      <c r="ALN35">
        <f t="shared" ref="ALN35:ALN66" si="1703">IF(AIF35&gt;0, VLOOKUP(AIF35, $ANG$164:$ANQ$173, IF(AIE35&gt;0, AIE35+1, IF(AID35&gt;0, AID35+1, IF(AIC35&gt;0, AIC35+1, IF(AIB35&gt;0, AIB35+1, IF(AIA35&gt;0, AIA35+1, AHZ35+1))))), FALSE), 0)/IF(AIE35&gt;0, 1, IF(AID35&gt;0, 2, IF(AIC35&gt;0, 4, IF(AIB35&gt;0, 8, IF(AIA35&gt;0, 16, 32)))))</f>
        <v>0</v>
      </c>
      <c r="ALO35">
        <f t="shared" ref="ALO35:ALO66" si="1704">IF(AIG35&gt;0, VLOOKUP(AIG35, $ANG$164:$ANQ$173, IF(AIF35&gt;0, AIF35+1, IF(AIE35&gt;0, AIE35+1, IF(AID35&gt;0, AID35+1, IF(AIC35&gt;0, AIC35+1, IF(AIB35&gt;0, AIB35+1, AIA35+1))))), FALSE), 0)/IF(AIF35&gt;0, 1, IF(AIE35&gt;0, 2, IF(AID35&gt;0, 4, IF(AIC35&gt;0, 8, IF(AIB35&gt;0, 16, 32)))))</f>
        <v>0</v>
      </c>
      <c r="ALP35">
        <f t="shared" ref="ALP35:ALP66" si="1705">IF(AIH35&gt;0, VLOOKUP(AIH35, $ANG$164:$ANQ$173, IF(AIG35&gt;0, AIG35+1, IF(AIF35&gt;0, AIF35+1, IF(AIE35&gt;0, AIE35+1, IF(AID35&gt;0, AID35+1, IF(AIC35&gt;0, AIC35+1, AIB35+1))))), FALSE), 0)/IF(AIG35&gt;0, 1, IF(AIF35&gt;0, 2, IF(AIE35&gt;0, 4, IF(AID35&gt;0, 8, IF(AIC35&gt;0, 16, 32)))))</f>
        <v>0</v>
      </c>
      <c r="ALQ35">
        <f t="shared" ref="ALQ35:ALQ66" si="1706">IF(AII35&gt;0, VLOOKUP(AII35, $ANG$164:$ANQ$173, IF(AIH35&gt;0, AIH35+1, IF(AIG35&gt;0, AIG35+1, IF(AIF35&gt;0, AIF35+1, IF(AIE35&gt;0, AIE35+1, IF(AID35&gt;0, AID35+1, AIC35+1))))), FALSE), 0)/IF(AIH35&gt;0, 1, IF(AIG35&gt;0, 2, IF(AIF35&gt;0, 4, IF(AIE35&gt;0, 8, IF(AID35&gt;0, 16, 32)))))</f>
        <v>0</v>
      </c>
      <c r="ALR35">
        <f t="shared" ref="ALR35:ALR66" si="1707">IF(AIJ35&gt;0, VLOOKUP(AIJ35, $ANG$164:$ANQ$173, IF(AII35&gt;0, AII35+1, IF(AIH35&gt;0, AIH35+1, IF(AIG35&gt;0, AIG35+1, IF(AIF35&gt;0, AIF35+1, IF(AIE35&gt;0, AIE35+1, AID35+1))))), FALSE), 0)/IF(AII35&gt;0, 1, IF(AIH35&gt;0, 2, IF(AIG35&gt;0, 4, IF(AIF35&gt;0, 8, IF(AIE35&gt;0, 16, 32)))))</f>
        <v>0</v>
      </c>
      <c r="ALS35">
        <f t="shared" ref="ALS35:ALS66" si="1708">IF(AIK35&gt;0, VLOOKUP(AIK35, $ANG$164:$ANQ$173, IF(AIJ35&gt;0, AIJ35+1, IF(AII35&gt;0, AII35+1, IF(AIH35&gt;0, AIH35+1, IF(AIG35&gt;0, AIG35+1, IF(AIF35&gt;0, AIF35+1, AIE35+1))))), FALSE), 0)/IF(AIJ35&gt;0, 1, IF(AII35&gt;0, 2, IF(AIH35&gt;0, 4, IF(AIG35&gt;0, 8, IF(AIF35&gt;0, 16, 32)))))</f>
        <v>0</v>
      </c>
      <c r="ALT35">
        <f t="shared" ref="ALT35:ALT66" si="1709">IF(AIL35&gt;0, VLOOKUP(AIL35, $ANG$164:$ANQ$173, IF(AIK35&gt;0, AIK35+1, IF(AIJ35&gt;0, AIJ35+1, IF(AII35&gt;0, AII35+1, IF(AIH35&gt;0, AIH35+1, IF(AIG35&gt;0, AIG35+1, AIF35+1))))), FALSE), 0)/IF(AIK35&gt;0, 1, IF(AIJ35&gt;0, 2, IF(AII35&gt;0, 4, IF(AIH35&gt;0, 8, IF(AIG35&gt;0, 16, 32)))))</f>
        <v>0</v>
      </c>
      <c r="ALU35">
        <f t="shared" ref="ALU35:ALU66" si="1710">IF(AIM35&gt;0, VLOOKUP(AIM35, $ANG$164:$ANQ$173, IF(AIL35&gt;0, AIL35+1, IF(AIK35&gt;0, AIK35+1, IF(AIJ35&gt;0, AIJ35+1, IF(AII35&gt;0, AII35+1, IF(AIH35&gt;0, AIH35+1, AIG35+1))))), FALSE), 0)/IF(AIL35&gt;0, 1, IF(AIK35&gt;0, 2, IF(AIJ35&gt;0, 4, IF(AII35&gt;0, 8, IF(AIH35&gt;0, 16, 32)))))</f>
        <v>0</v>
      </c>
      <c r="ALV35">
        <f t="shared" ref="ALV35:ALV66" si="1711">IF(AIN35&gt;0, VLOOKUP(AIN35, $ANG$164:$ANQ$173, IF(AIM35&gt;0, AIM35+1, IF(AIL35&gt;0, AIL35+1, IF(AIK35&gt;0, AIK35+1, IF(AIJ35&gt;0, AIJ35+1, IF(AII35&gt;0, AII35+1, AIH35+1))))), FALSE), 0)/IF(AIM35&gt;0, 1, IF(AIL35&gt;0, 2, IF(AIK35&gt;0, 4, IF(AIJ35&gt;0, 8, IF(AII35&gt;0, 16, 32)))))</f>
        <v>0</v>
      </c>
      <c r="ALW35">
        <f t="shared" ref="ALW35:ALW66" si="1712">IF(AIO35&gt;0, VLOOKUP(AIO35, $ANG$164:$ANQ$173, IF(AIN35&gt;0, AIN35+1, IF(AIM35&gt;0, AIM35+1, IF(AIL35&gt;0, AIL35+1, IF(AIK35&gt;0, AIK35+1, IF(AIJ35&gt;0, AIJ35+1, AII35+1))))), FALSE), 0)/IF(AIN35&gt;0, 1, IF(AIM35&gt;0, 2, IF(AIL35&gt;0, 4, IF(AIK35&gt;0, 8, IF(AIJ35&gt;0, 16, 32)))))</f>
        <v>0</v>
      </c>
      <c r="ALX35">
        <f t="shared" ref="ALX35:ALX66" si="1713">IF(AIP35&gt;0, VLOOKUP(AIP35, $ANG$164:$ANQ$173, IF(AIO35&gt;0, AIO35+1, IF(AIN35&gt;0, AIN35+1, IF(AIM35&gt;0, AIM35+1, IF(AIL35&gt;0, AIL35+1, IF(AIK35&gt;0, AIK35+1, AIJ35+1))))), FALSE), 0)/IF(AIO35&gt;0, 1, IF(AIN35&gt;0, 2, IF(AIM35&gt;0, 4, IF(AIL35&gt;0, 8, IF(AIK35&gt;0, 16, 32)))))</f>
        <v>0</v>
      </c>
      <c r="ALY35">
        <f t="shared" ref="ALY35:ALY66" si="1714">IF(AIQ35&gt;0, VLOOKUP(AIQ35, $ANG$164:$ANQ$173, IF(AIP35&gt;0, AIP35+1, IF(AIO35&gt;0, AIO35+1, IF(AIN35&gt;0, AIN35+1, IF(AIM35&gt;0, AIM35+1, IF(AIL35&gt;0, AIL35+1, AIK35+1))))), FALSE), 0)/IF(AIP35&gt;0, 1, IF(AIO35&gt;0, 2, IF(AIN35&gt;0, 4, IF(AIM35&gt;0, 8, IF(AIL35&gt;0, 16, 32)))))</f>
        <v>0</v>
      </c>
      <c r="ALZ35">
        <f t="shared" ref="ALZ35:ALZ66" si="1715">IF(AIR35&gt;0, VLOOKUP(AIR35, $ANG$164:$ANQ$173, IF(AIQ35&gt;0, AIQ35+1, IF(AIP35&gt;0, AIP35+1, IF(AIO35&gt;0, AIO35+1, IF(AIN35&gt;0, AIN35+1, IF(AIM35&gt;0, AIM35+1, AIL35+1))))), FALSE), 0)/IF(AIQ35&gt;0, 1, IF(AIP35&gt;0, 2, IF(AIO35&gt;0, 4, IF(AIN35&gt;0, 8, IF(AIM35&gt;0, 16, 32)))))</f>
        <v>0</v>
      </c>
      <c r="AMA35">
        <f t="shared" ref="AMA35:AMA66" si="1716">IF(AIS35&gt;0, VLOOKUP(AIS35, $ANG$164:$ANQ$173, IF(AIR35&gt;0, AIR35+1, IF(AIQ35&gt;0, AIQ35+1, IF(AIP35&gt;0, AIP35+1, IF(AIO35&gt;0, AIO35+1, IF(AIN35&gt;0, AIN35+1, AIM35+1))))), FALSE), 0)/IF(AIR35&gt;0, 1, IF(AIQ35&gt;0, 2, IF(AIP35&gt;0, 4, IF(AIO35&gt;0, 8, IF(AIN35&gt;0, 16, 32)))))</f>
        <v>0</v>
      </c>
      <c r="AMB35">
        <f t="shared" ref="AMB35:AMB66" si="1717">IF(AIT35&gt;0, VLOOKUP(AIT35, $ANG$164:$ANQ$173, IF(AIS35&gt;0, AIS35+1, IF(AIR35&gt;0, AIR35+1, IF(AIQ35&gt;0, AIQ35+1, IF(AIP35&gt;0, AIP35+1, IF(AIO35&gt;0, AIO35+1, AIN35+1))))), FALSE), 0)/IF(AIS35&gt;0, 1, IF(AIR35&gt;0, 2, IF(AIQ35&gt;0, 4, IF(AIP35&gt;0, 8, IF(AIO35&gt;0, 16, 32)))))</f>
        <v>0</v>
      </c>
      <c r="AMC35">
        <f t="shared" ref="AMC35:AMC66" si="1718">IF(AIU35&gt;0, VLOOKUP(AIU35, $ANG$164:$ANQ$173, IF(AIT35&gt;0, AIT35+1, IF(AIS35&gt;0, AIS35+1, IF(AIR35&gt;0, AIR35+1, IF(AIQ35&gt;0, AIQ35+1, IF(AIP35&gt;0, AIP35+1, AIO35+1))))), FALSE), 0)/IF(AIT35&gt;0, 1, IF(AIS35&gt;0, 2, IF(AIR35&gt;0, 4, IF(AIQ35&gt;0, 8, IF(AIP35&gt;0, 16, 32)))))</f>
        <v>0</v>
      </c>
      <c r="AMD35">
        <f t="shared" ref="AMD35:AMD66" si="1719">IF(AIV35&gt;0, VLOOKUP(AIV35, $ANG$164:$ANQ$173, IF(AIU35&gt;0, AIU35+1, IF(AIT35&gt;0, AIT35+1, IF(AIS35&gt;0, AIS35+1, IF(AIR35&gt;0, AIR35+1, IF(AIQ35&gt;0, AIQ35+1, AIP35+1))))), FALSE), 0)/IF(AIU35&gt;0, 1, IF(AIT35&gt;0, 2, IF(AIS35&gt;0, 4, IF(AIR35&gt;0, 8, IF(AIQ35&gt;0, 16, 32)))))</f>
        <v>0</v>
      </c>
      <c r="AME35">
        <f t="shared" ref="AME35:AME66" si="1720">IF(AIW35&gt;0, VLOOKUP(AIW35, $ANG$164:$ANQ$173, IF(AIV35&gt;0, AIV35+1, IF(AIU35&gt;0, AIU35+1, IF(AIT35&gt;0, AIT35+1, IF(AIS35&gt;0, AIS35+1, IF(AIR35&gt;0, AIR35+1, AIQ35+1))))), FALSE), 0)/IF(AIV35&gt;0, 1, IF(AIU35&gt;0, 2, IF(AIT35&gt;0, 4, IF(AIS35&gt;0, 8, IF(AIR35&gt;0, 16, 32)))))</f>
        <v>0</v>
      </c>
      <c r="AMF35">
        <f t="shared" ref="AMF35:AMF66" si="1721">IF(AIX35&gt;0, VLOOKUP(AIX35, $ANG$164:$ANQ$173, IF(AIW35&gt;0, AIW35+1, IF(AIV35&gt;0, AIV35+1, IF(AIU35&gt;0, AIU35+1, IF(AIT35&gt;0, AIT35+1, IF(AIS35&gt;0, AIS35+1, AIR35+1))))), FALSE), 0)/IF(AIW35&gt;0, 1, IF(AIV35&gt;0, 2, IF(AIU35&gt;0, 4, IF(AIT35&gt;0, 8, IF(AIS35&gt;0, 16, 32)))))</f>
        <v>0</v>
      </c>
      <c r="AMG35">
        <f t="shared" ref="AMG35:AMG66" si="1722">IF(AIY35&gt;0, VLOOKUP(AIY35, $ANG$164:$ANQ$173, IF(AIX35&gt;0, AIX35+1, IF(AIW35&gt;0, AIW35+1, IF(AIV35&gt;0, AIV35+1, IF(AIU35&gt;0, AIU35+1, IF(AIT35&gt;0, AIT35+1, AIS35+1))))), FALSE), 0)/IF(AIX35&gt;0, 1, IF(AIW35&gt;0, 2, IF(AIV35&gt;0, 4, IF(AIU35&gt;0, 8, IF(AIT35&gt;0, 16, 32)))))</f>
        <v>0</v>
      </c>
      <c r="AMH35">
        <f t="shared" ref="AMH35:AMH66" si="1723">IF(AIZ35&gt;0, VLOOKUP(AIZ35, $ANG$164:$ANQ$173, IF(AIY35&gt;0, AIY35+1, IF(AIX35&gt;0, AIX35+1, IF(AIW35&gt;0, AIW35+1, IF(AIV35&gt;0, AIV35+1, IF(AIU35&gt;0, AIU35+1, AIT35+1))))), FALSE), 0)/IF(AIY35&gt;0, 1, IF(AIX35&gt;0, 2, IF(AIW35&gt;0, 4, IF(AIV35&gt;0, 8, IF(AIU35&gt;0, 16, 32)))))</f>
        <v>0</v>
      </c>
      <c r="AMI35">
        <f t="shared" ref="AMI35:AMI66" si="1724">IF(AJA35&gt;0, VLOOKUP(AJA35, $ANG$164:$ANQ$173, IF(AIZ35&gt;0, AIZ35+1, IF(AIY35&gt;0, AIY35+1, IF(AIX35&gt;0, AIX35+1, IF(AIW35&gt;0, AIW35+1, IF(AIV35&gt;0, AIV35+1, AIU35+1))))), FALSE), 0)/IF(AIZ35&gt;0, 1, IF(AIY35&gt;0, 2, IF(AIX35&gt;0, 4, IF(AIW35&gt;0, 8, IF(AIV35&gt;0, 16, 32)))))</f>
        <v>0</v>
      </c>
      <c r="AMJ35">
        <f t="shared" ref="AMJ35:AMJ66" si="1725">IF(AJB35&gt;0, VLOOKUP(AJB35, $ANG$164:$ANQ$173, IF(AJA35&gt;0, AJA35+1, IF(AIZ35&gt;0, AIZ35+1, IF(AIY35&gt;0, AIY35+1, IF(AIX35&gt;0, AIX35+1, IF(AIW35&gt;0, AIW35+1, AIV35+1))))), FALSE), 0)/IF(AJA35&gt;0, 1, IF(AIZ35&gt;0, 2, IF(AIY35&gt;0, 4, IF(AIX35&gt;0, 8, IF(AIW35&gt;0, 16, 32)))))</f>
        <v>0</v>
      </c>
      <c r="AMK35">
        <f t="shared" ref="AMK35:AMK66" si="1726">IF(AJC35&gt;0, VLOOKUP(AJC35, $ANG$164:$ANQ$173, IF(AJB35&gt;0, AJB35+1, IF(AJA35&gt;0, AJA35+1, IF(AIZ35&gt;0, AIZ35+1, IF(AIY35&gt;0, AIY35+1, IF(AIX35&gt;0, AIX35+1, AIW35+1))))), FALSE), 0)/IF(AJB35&gt;0, 1, IF(AJA35&gt;0, 2, IF(AIZ35&gt;0, 4, IF(AIY35&gt;0, 8, IF(AIX35&gt;0, 16, 32)))))</f>
        <v>0</v>
      </c>
      <c r="AML35">
        <f t="shared" ref="AML35:AML66" si="1727">IF(AJD35&gt;0, VLOOKUP(AJD35, $ANG$164:$ANQ$173, IF(AJC35&gt;0, AJC35+1, IF(AJB35&gt;0, AJB35+1, IF(AJA35&gt;0, AJA35+1, IF(AIZ35&gt;0, AIZ35+1, IF(AIY35&gt;0, AIY35+1, AIX35+1))))), FALSE), 0)/IF(AJC35&gt;0, 1, IF(AJB35&gt;0, 2, IF(AJA35&gt;0, 4, IF(AIZ35&gt;0, 8, IF(AIY35&gt;0, 16, 32)))))</f>
        <v>0</v>
      </c>
      <c r="AMM35">
        <f t="shared" ref="AMM35:AMM66" si="1728">IF(AJE35&gt;0, VLOOKUP(AJE35, $ANG$164:$ANQ$173, IF(AJD35&gt;0, AJD35+1, IF(AJC35&gt;0, AJC35+1, IF(AJB35&gt;0, AJB35+1, IF(AJA35&gt;0, AJA35+1, IF(AIZ35&gt;0, AIZ35+1, AIY35+1))))), FALSE), 0)/IF(AJD35&gt;0, 1, IF(AJC35&gt;0, 2, IF(AJB35&gt;0, 4, IF(AJA35&gt;0, 8, IF(AIZ35&gt;0, 16, 32)))))</f>
        <v>0</v>
      </c>
      <c r="AMN35">
        <f t="shared" ref="AMN35:AMN66" si="1729">IF(AJF35&gt;0, VLOOKUP(AJF35, $ANG$164:$ANQ$173, IF(AJE35&gt;0, AJE35+1, IF(AJD35&gt;0, AJD35+1, IF(AJC35&gt;0, AJC35+1, IF(AJB35&gt;0, AJB35+1, IF(AJA35&gt;0, AJA35+1, AIZ35+1))))), FALSE), 0)/IF(AJE35&gt;0, 1, IF(AJD35&gt;0, 2, IF(AJC35&gt;0, 4, IF(AJB35&gt;0, 8, IF(AJA35&gt;0, 16, 32)))))</f>
        <v>0</v>
      </c>
      <c r="AMO35">
        <f t="shared" ref="AMO35:AMO66" si="1730">IF(AJG35&gt;0, VLOOKUP(AJG35, $ANG$164:$ANQ$173, IF(AJF35&gt;0, AJF35+1, IF(AJE35&gt;0, AJE35+1, IF(AJD35&gt;0, AJD35+1, IF(AJC35&gt;0, AJC35+1, IF(AJB35&gt;0, AJB35+1, AJA35+1))))), FALSE), 0)/IF(AJF35&gt;0, 1, IF(AJE35&gt;0, 2, IF(AJD35&gt;0, 4, IF(AJC35&gt;0, 8, IF(AJB35&gt;0, 16, 32)))))</f>
        <v>0</v>
      </c>
      <c r="AMP35">
        <f t="shared" ref="AMP35:AMP66" si="1731">IF(AJH35&gt;0, VLOOKUP(AJH35, $ANG$164:$ANQ$173, IF(AJG35&gt;0, AJG35+1, IF(AJF35&gt;0, AJF35+1, IF(AJE35&gt;0, AJE35+1, IF(AJD35&gt;0, AJD35+1, IF(AJC35&gt;0, AJC35+1, AJB35+1))))), FALSE), 0)/IF(AJG35&gt;0, 1, IF(AJF35&gt;0, 2, IF(AJE35&gt;0, 4, IF(AJD35&gt;0, 8, IF(AJC35&gt;0, 16, 32)))))</f>
        <v>0</v>
      </c>
      <c r="AMQ35">
        <f t="shared" ref="AMQ35:AMQ66" si="1732">IF(AJI35&gt;0, VLOOKUP(AJI35, $ANG$164:$ANQ$173, IF(AJH35&gt;0, AJH35+1, IF(AJG35&gt;0, AJG35+1, IF(AJF35&gt;0, AJF35+1, IF(AJE35&gt;0, AJE35+1, IF(AJD35&gt;0, AJD35+1, AJC35+1))))), FALSE), 0)/IF(AJH35&gt;0, 1, IF(AJG35&gt;0, 2, IF(AJF35&gt;0, 4, IF(AJE35&gt;0, 8, IF(AJD35&gt;0, 16, 32)))))</f>
        <v>0</v>
      </c>
      <c r="AMR35">
        <f t="shared" ref="AMR35:AMR66" si="1733">IF(AJJ35&gt;0, VLOOKUP(AJJ35, $ANG$164:$ANQ$173, IF(AJI35&gt;0, AJI35+1, IF(AJH35&gt;0, AJH35+1, IF(AJG35&gt;0, AJG35+1, IF(AJF35&gt;0, AJF35+1, IF(AJE35&gt;0, AJE35+1, AJD35+1))))), FALSE), 0)/IF(AJI35&gt;0, 1, IF(AJH35&gt;0, 2, IF(AJG35&gt;0, 4, IF(AJF35&gt;0, 8, IF(AJE35&gt;0, 16, 32)))))</f>
        <v>0</v>
      </c>
      <c r="AMS35">
        <f t="shared" ref="AMS35:AMS66" si="1734">IF(AJK35&gt;0, VLOOKUP(AJK35, $ANG$164:$ANQ$173, IF(AJJ35&gt;0, AJJ35+1, IF(AJI35&gt;0, AJI35+1, IF(AJH35&gt;0, AJH35+1, IF(AJG35&gt;0, AJG35+1, IF(AJF35&gt;0, AJF35+1, AJE35+1))))), FALSE), 0)/IF(AJJ35&gt;0, 1, IF(AJI35&gt;0, 2, IF(AJH35&gt;0, 4, IF(AJG35&gt;0, 8, IF(AJF35&gt;0, 16, 32)))))</f>
        <v>0</v>
      </c>
      <c r="AMT35">
        <f t="shared" ref="AMT35:AMT66" si="1735">IF(AJL35&gt;0, VLOOKUP(AJL35, $ANG$164:$ANQ$173, IF(AJK35&gt;0, AJK35+1, IF(AJJ35&gt;0, AJJ35+1, IF(AJI35&gt;0, AJI35+1, IF(AJH35&gt;0, AJH35+1, IF(AJG35&gt;0, AJG35+1, AJF35+1))))), FALSE), 0)/IF(AJK35&gt;0, 1, IF(AJJ35&gt;0, 2, IF(AJI35&gt;0, 4, IF(AJH35&gt;0, 8, IF(AJG35&gt;0, 16, 32)))))</f>
        <v>0</v>
      </c>
      <c r="AMU35">
        <f t="shared" ref="AMU35:AMU66" si="1736">IF(AJM35&gt;0, VLOOKUP(AJM35, $ANG$164:$ANQ$173, IF(AJL35&gt;0, AJL35+1, IF(AJK35&gt;0, AJK35+1, IF(AJJ35&gt;0, AJJ35+1, IF(AJI35&gt;0, AJI35+1, IF(AJH35&gt;0, AJH35+1, AJG35+1))))), FALSE), 0)/IF(AJL35&gt;0, 1, IF(AJK35&gt;0, 2, IF(AJJ35&gt;0, 4, IF(AJI35&gt;0, 8, IF(AJH35&gt;0, 16, 32)))))</f>
        <v>0</v>
      </c>
      <c r="AMV35">
        <f t="shared" ref="AMV35:AMV66" si="1737">IF(AJN35&gt;0, VLOOKUP(AJN35, $ANG$164:$ANQ$173, IF(AJM35&gt;0, AJM35+1, IF(AJL35&gt;0, AJL35+1, IF(AJK35&gt;0, AJK35+1, IF(AJJ35&gt;0, AJJ35+1, IF(AJI35&gt;0, AJI35+1, AJH35+1))))), FALSE), 0)/IF(AJM35&gt;0, 1, IF(AJL35&gt;0, 2, IF(AJK35&gt;0, 4, IF(AJJ35&gt;0, 8, IF(AJI35&gt;0, 16, 32)))))</f>
        <v>0</v>
      </c>
      <c r="AMW35">
        <f t="shared" ref="AMW35:AMW66" si="1738">IF(AJO35&gt;0, VLOOKUP(AJO35, $ANG$164:$ANQ$173, IF(AJN35&gt;0, AJN35+1, IF(AJM35&gt;0, AJM35+1, IF(AJL35&gt;0, AJL35+1, IF(AJK35&gt;0, AJK35+1, IF(AJJ35&gt;0, AJJ35+1, AJI35+1))))), FALSE), 0)/IF(AJN35&gt;0, 1, IF(AJM35&gt;0, 2, IF(AJL35&gt;0, 4, IF(AJK35&gt;0, 8, IF(AJJ35&gt;0, 16, 32)))))</f>
        <v>0</v>
      </c>
      <c r="AMX35">
        <f t="shared" ref="AMX35:AMX66" si="1739">IF(AJP35&gt;0, VLOOKUP(AJP35, $ANG$164:$ANQ$173, IF(AJO35&gt;0, AJO35+1, IF(AJN35&gt;0, AJN35+1, IF(AJM35&gt;0, AJM35+1, IF(AJL35&gt;0, AJL35+1, IF(AJK35&gt;0, AJK35+1, AJJ35+1))))), FALSE), 0)/IF(AJO35&gt;0, 1, IF(AJN35&gt;0, 2, IF(AJM35&gt;0, 4, IF(AJL35&gt;0, 8, IF(AJK35&gt;0, 16, 32)))))</f>
        <v>0</v>
      </c>
      <c r="AMY35">
        <f t="shared" ref="AMY35:AMY66" si="1740">IF(AJQ35&gt;0, VLOOKUP(AJQ35, $ANG$164:$ANQ$173, IF(AJP35&gt;0, AJP35+1, IF(AJO35&gt;0, AJO35+1, IF(AJN35&gt;0, AJN35+1, IF(AJM35&gt;0, AJM35+1, IF(AJL35&gt;0, AJL35+1, AJK35+1))))), FALSE), 0)/IF(AJP35&gt;0, 1, IF(AJO35&gt;0, 2, IF(AJN35&gt;0, 4, IF(AJM35&gt;0, 8, IF(AJL35&gt;0, 16, 32)))))</f>
        <v>0</v>
      </c>
      <c r="AMZ35">
        <f t="shared" ref="AMZ35:AMZ66" si="1741">IF(AJR35&gt;0, VLOOKUP(AJR35, $ANG$164:$ANQ$173, IF(AJQ35&gt;0, AJQ35+1, IF(AJP35&gt;0, AJP35+1, IF(AJO35&gt;0, AJO35+1, IF(AJN35&gt;0, AJN35+1, IF(AJM35&gt;0, AJM35+1, AJL35+1))))), FALSE), 0)/IF(AJQ35&gt;0, 1, IF(AJP35&gt;0, 2, IF(AJO35&gt;0, 4, IF(AJN35&gt;0, 8, IF(AJM35&gt;0, 16, 32)))))</f>
        <v>0</v>
      </c>
      <c r="ANA35">
        <f t="shared" ref="ANA35:ANA66" si="1742">IF(AJS35&gt;0, VLOOKUP(AJS35, $ANG$164:$ANQ$173, IF(AJR35&gt;0, AJR35+1, IF(AJQ35&gt;0, AJQ35+1, IF(AJP35&gt;0, AJP35+1, IF(AJO35&gt;0, AJO35+1, IF(AJN35&gt;0, AJN35+1, AJM35+1))))), FALSE), 0)/IF(AJR35&gt;0, 1, IF(AJQ35&gt;0, 2, IF(AJP35&gt;0, 4, IF(AJO35&gt;0, 8, IF(AJN35&gt;0, 16, 32)))))</f>
        <v>0</v>
      </c>
      <c r="ANB35">
        <f t="shared" ref="ANB35:ANB66" si="1743">IF(AJT35&gt;0, VLOOKUP(AJT35, $ANG$164:$ANQ$173, IF(AJS35&gt;0, AJS35+1, IF(AJR35&gt;0, AJR35+1, IF(AJQ35&gt;0, AJQ35+1, IF(AJP35&gt;0, AJP35+1, IF(AJO35&gt;0, AJO35+1, AJN35+1))))), FALSE), 0)/IF(AJS35&gt;0, 1, IF(AJR35&gt;0, 2, IF(AJQ35&gt;0, 4, IF(AJP35&gt;0, 8, IF(AJO35&gt;0, 16, 32)))))</f>
        <v>0</v>
      </c>
      <c r="ANC35">
        <f t="shared" ref="ANC35:ANC66" si="1744">IF(AJU35&gt;0, VLOOKUP(AJU35, $ANG$164:$ANQ$173, IF(AJT35&gt;0, AJT35+1, IF(AJS35&gt;0, AJS35+1, IF(AJR35&gt;0, AJR35+1, IF(AJQ35&gt;0, AJQ35+1, IF(AJP35&gt;0, AJP35+1, AJO35+1))))), FALSE), 0)/IF(AJT35&gt;0, 1, IF(AJS35&gt;0, 2, IF(AJR35&gt;0, 4, IF(AJQ35&gt;0, 8, IF(AJP35&gt;0, 16, 32)))))</f>
        <v>0</v>
      </c>
      <c r="AND35">
        <f t="shared" ref="AND35:AND66" si="1745">IF(AJV35&gt;0, VLOOKUP(AJV35, $ANG$164:$ANQ$173, IF(AJU35&gt;0, AJU35+1, IF(AJT35&gt;0, AJT35+1, IF(AJS35&gt;0, AJS35+1, IF(AJR35&gt;0, AJR35+1, IF(AJQ35&gt;0, AJQ35+1, AJP35+1))))), FALSE), 0)/IF(AJU35&gt;0, 1, IF(AJT35&gt;0, 2, IF(AJS35&gt;0, 4, IF(AJR35&gt;0, 8, IF(AJQ35&gt;0, 16, 32)))))</f>
        <v>0</v>
      </c>
      <c r="ANR35" s="4">
        <v>1784</v>
      </c>
      <c r="ANS35" s="4">
        <f t="shared" ref="ANS35:ANS66" si="1746">_xlfn.NUMBERVALUE(ARB35)</f>
        <v>1784</v>
      </c>
      <c r="ANU35" s="4">
        <v>1648</v>
      </c>
      <c r="ANV35" t="str">
        <f t="shared" ref="ANV35:ANV66" si="1747">IF(RIGHT(L35, 1)="-", ANU35, RIGHT(L35, 4))</f>
        <v>1666</v>
      </c>
      <c r="ANW35" t="str">
        <f t="shared" ref="ANW35:ANW66" si="1748">IF(RIGHT(M35, 1)="-", ANV35, RIGHT(M35, 4))</f>
        <v>1674</v>
      </c>
      <c r="ANX35" t="str">
        <f t="shared" ref="ANX35:ANX66" si="1749">IF(RIGHT(N35, 1)="-", ANW35, RIGHT(N35, 4))</f>
        <v>1697</v>
      </c>
      <c r="ANY35" t="str">
        <f t="shared" ref="ANY35:ANY66" si="1750">IF(RIGHT(O35, 1)="-", ANX35, RIGHT(O35, 4))</f>
        <v>1710</v>
      </c>
      <c r="ANZ35" t="str">
        <f t="shared" ref="ANZ35:ANZ66" si="1751">IF(RIGHT(P35, 1)="-", ANY35, RIGHT(P35, 4))</f>
        <v>1691</v>
      </c>
      <c r="AOA35" t="str">
        <f t="shared" ref="AOA35:AOA66" si="1752">IF(RIGHT(Q35, 1)="-", ANZ35, RIGHT(Q35, 4))</f>
        <v>1725</v>
      </c>
      <c r="AOB35" t="str">
        <f t="shared" ref="AOB35:AOB66" si="1753">IF(RIGHT(R35, 1)="-", AOA35, RIGHT(R35, 4))</f>
        <v>1696</v>
      </c>
      <c r="AOC35" t="str">
        <f t="shared" ref="AOC35:AOC66" si="1754">IF(RIGHT(S35, 1)="-", AOB35, RIGHT(S35, 4))</f>
        <v>1724</v>
      </c>
      <c r="AOD35" t="str">
        <f t="shared" ref="AOD35:AOD66" si="1755">IF(RIGHT(T35, 1)="-", AOC35, RIGHT(T35, 4))</f>
        <v>1748</v>
      </c>
      <c r="AOE35" t="str">
        <f t="shared" ref="AOE35:AOE66" si="1756">IF(RIGHT(U35, 1)="-", AOD35, RIGHT(U35, 4))</f>
        <v>1784</v>
      </c>
      <c r="AOF35" t="str">
        <f t="shared" ref="AOF35:AOF66" si="1757">IF(RIGHT(V35, 1)="-", AOE35, RIGHT(V35, 4))</f>
        <v>1784</v>
      </c>
      <c r="AOG35" t="str">
        <f t="shared" ref="AOG35:AOG66" si="1758">IF(RIGHT(W35, 1)="-", AOF35, RIGHT(W35, 4))</f>
        <v>1784</v>
      </c>
      <c r="AOH35" t="str">
        <f t="shared" ref="AOH35:AOH66" si="1759">IF(RIGHT(X35, 1)="-", AOG35, RIGHT(X35, 4))</f>
        <v>1784</v>
      </c>
      <c r="AOI35" t="str">
        <f t="shared" ref="AOI35:AOI66" si="1760">IF(RIGHT(Y35, 1)="-", AOH35, RIGHT(Y35, 4))</f>
        <v>1784</v>
      </c>
      <c r="AOJ35" t="str">
        <f t="shared" ref="AOJ35:AOJ66" si="1761">IF(RIGHT(Z35, 1)="-", AOI35, RIGHT(Z35, 4))</f>
        <v>1784</v>
      </c>
      <c r="AOK35" t="str">
        <f t="shared" ref="AOK35:AOK66" si="1762">IF(RIGHT(AA35, 1)="-", AOJ35, RIGHT(AA35, 4))</f>
        <v>1784</v>
      </c>
      <c r="AOL35" t="str">
        <f t="shared" ref="AOL35:AOL66" si="1763">IF(RIGHT(AB35, 1)="-", AOK35, RIGHT(AB35, 4))</f>
        <v>1784</v>
      </c>
      <c r="AOM35" t="str">
        <f t="shared" ref="AOM35:AOM66" si="1764">IF(RIGHT(AC35, 1)="-", AOL35, RIGHT(AC35, 4))</f>
        <v>1784</v>
      </c>
      <c r="AON35" t="str">
        <f t="shared" ref="AON35:AON66" si="1765">IF(RIGHT(AD35, 1)="-", AOM35, RIGHT(AD35, 4))</f>
        <v>1784</v>
      </c>
      <c r="AOO35" t="str">
        <f t="shared" ref="AOO35:AOO66" si="1766">IF(RIGHT(AE35, 1)="-", AON35, RIGHT(AE35, 4))</f>
        <v>1784</v>
      </c>
      <c r="AOP35" t="str">
        <f t="shared" ref="AOP35:AOP66" si="1767">IF(RIGHT(AF35, 1)="-", AOO35, RIGHT(AF35, 4))</f>
        <v>1784</v>
      </c>
      <c r="AOQ35" t="str">
        <f t="shared" ref="AOQ35:AOQ66" si="1768">IF(RIGHT(AG35, 1)="-", AOP35, RIGHT(AG35, 4))</f>
        <v>1784</v>
      </c>
      <c r="AOR35" t="str">
        <f t="shared" ref="AOR35:AOR66" si="1769">IF(RIGHT(AH35, 1)="-", AOQ35, RIGHT(AH35, 4))</f>
        <v>1784</v>
      </c>
      <c r="AOS35" t="str">
        <f t="shared" ref="AOS35:AOS66" si="1770">IF(RIGHT(AI35, 1)="-", AOR35, RIGHT(AI35, 4))</f>
        <v>1784</v>
      </c>
      <c r="AOT35" t="str">
        <f t="shared" ref="AOT35:AOT66" si="1771">IF(RIGHT(AJ35, 1)="-", AOS35, RIGHT(AJ35, 4))</f>
        <v>1784</v>
      </c>
      <c r="AOU35" t="str">
        <f t="shared" ref="AOU35:AOU66" si="1772">IF(RIGHT(AK35, 1)="-", AOT35, RIGHT(AK35, 4))</f>
        <v>1784</v>
      </c>
      <c r="AOV35" t="str">
        <f t="shared" ref="AOV35:AOV66" si="1773">IF(RIGHT(AL35, 1)="-", AOU35, RIGHT(AL35, 4))</f>
        <v>1784</v>
      </c>
      <c r="AOW35" t="str">
        <f t="shared" ref="AOW35:AOW66" si="1774">IF(RIGHT(AM35, 1)="-", AOV35, RIGHT(AM35, 4))</f>
        <v>1784</v>
      </c>
      <c r="AOX35" t="str">
        <f t="shared" ref="AOX35:AOX66" si="1775">IF(RIGHT(AN35, 1)="-", AOW35, RIGHT(AN35, 4))</f>
        <v>1784</v>
      </c>
      <c r="AOY35" t="str">
        <f t="shared" ref="AOY35:AOY66" si="1776">IF(RIGHT(AO35, 1)="-", AOX35, RIGHT(AO35, 4))</f>
        <v>1784</v>
      </c>
      <c r="AOZ35" t="str">
        <f t="shared" ref="AOZ35:AOZ66" si="1777">IF(RIGHT(AP35, 1)="-", AOY35, RIGHT(AP35, 4))</f>
        <v>1784</v>
      </c>
      <c r="APA35" t="str">
        <f t="shared" ref="APA35:APA66" si="1778">IF(RIGHT(AQ35, 1)="-", AOZ35, RIGHT(AQ35, 4))</f>
        <v>1784</v>
      </c>
      <c r="APB35" t="str">
        <f t="shared" ref="APB35:APB66" si="1779">IF(RIGHT(AR35, 1)="-", APA35, RIGHT(AR35, 4))</f>
        <v>1784</v>
      </c>
      <c r="APC35" t="str">
        <f t="shared" ref="APC35:APC66" si="1780">IF(RIGHT(AS35, 1)="-", APB35, RIGHT(AS35, 4))</f>
        <v>1784</v>
      </c>
      <c r="APD35" t="str">
        <f t="shared" ref="APD35:APD66" si="1781">IF(RIGHT(AT35, 1)="-", APC35, RIGHT(AT35, 4))</f>
        <v>1784</v>
      </c>
      <c r="APE35" t="str">
        <f t="shared" ref="APE35:APE66" si="1782">IF(RIGHT(AU35, 1)="-", APD35, RIGHT(AU35, 4))</f>
        <v>1784</v>
      </c>
      <c r="APF35" t="str">
        <f t="shared" ref="APF35:APF66" si="1783">IF(RIGHT(AV35, 1)="-", APE35, RIGHT(AV35, 4))</f>
        <v>1784</v>
      </c>
      <c r="APG35" t="str">
        <f t="shared" ref="APG35:APG66" si="1784">IF(RIGHT(AW35, 1)="-", APF35, RIGHT(AW35, 4))</f>
        <v>1784</v>
      </c>
      <c r="APH35" t="str">
        <f t="shared" ref="APH35:APH66" si="1785">IF(RIGHT(AX35, 1)="-", APG35, RIGHT(AX35, 4))</f>
        <v>1784</v>
      </c>
      <c r="API35" t="str">
        <f t="shared" ref="API35:API66" si="1786">IF(RIGHT(AY35, 1)="-", APH35, RIGHT(AY35, 4))</f>
        <v>1784</v>
      </c>
      <c r="APJ35" t="str">
        <f t="shared" ref="APJ35:APJ66" si="1787">IF(RIGHT(AZ35, 1)="-", API35, RIGHT(AZ35, 4))</f>
        <v>1784</v>
      </c>
      <c r="APK35" t="str">
        <f t="shared" ref="APK35:APK66" si="1788">IF(RIGHT(BA35, 1)="-", APJ35, RIGHT(BA35, 4))</f>
        <v>1784</v>
      </c>
      <c r="APL35" t="str">
        <f t="shared" ref="APL35:APL66" si="1789">IF(RIGHT(BB35, 1)="-", APK35, RIGHT(BB35, 4))</f>
        <v>1784</v>
      </c>
      <c r="APM35" t="str">
        <f t="shared" ref="APM35:APM66" si="1790">IF(RIGHT(BC35, 1)="-", APL35, RIGHT(BC35, 4))</f>
        <v>1784</v>
      </c>
      <c r="APN35" t="str">
        <f t="shared" ref="APN35:APN66" si="1791">IF(RIGHT(BD35, 1)="-", APM35, RIGHT(BD35, 4))</f>
        <v>1784</v>
      </c>
      <c r="APO35" t="str">
        <f t="shared" ref="APO35:APO66" si="1792">IF(RIGHT(BE35, 1)="-", APN35, RIGHT(BE35, 4))</f>
        <v>1784</v>
      </c>
      <c r="APP35" t="str">
        <f t="shared" ref="APP35:APP66" si="1793">IF(RIGHT(BF35, 1)="-", APO35, RIGHT(BF35, 4))</f>
        <v>1784</v>
      </c>
      <c r="APQ35" t="str">
        <f t="shared" ref="APQ35:APQ66" si="1794">IF(RIGHT(BG35, 1)="-", APP35, RIGHT(BG35, 4))</f>
        <v>1784</v>
      </c>
      <c r="APR35" t="str">
        <f t="shared" ref="APR35:APR66" si="1795">IF(RIGHT(BH35, 1)="-", APQ35, RIGHT(BH35, 4))</f>
        <v>1784</v>
      </c>
      <c r="APS35" t="str">
        <f t="shared" ref="APS35:APS66" si="1796">IF(RIGHT(BI35, 1)="-", APR35, RIGHT(BI35, 4))</f>
        <v>1784</v>
      </c>
      <c r="APT35" t="str">
        <f t="shared" ref="APT35:APT66" si="1797">IF(RIGHT(BJ35, 1)="-", APS35, RIGHT(BJ35, 4))</f>
        <v>1784</v>
      </c>
      <c r="APU35" t="str">
        <f t="shared" ref="APU35:APU66" si="1798">IF(RIGHT(BK35, 1)="-", APT35, RIGHT(BK35, 4))</f>
        <v>1784</v>
      </c>
      <c r="APV35" t="str">
        <f t="shared" ref="APV35:APV66" si="1799">IF(RIGHT(BL35, 1)="-", APU35, RIGHT(BL35, 4))</f>
        <v>1784</v>
      </c>
      <c r="APW35" t="str">
        <f t="shared" ref="APW35:APW66" si="1800">IF(RIGHT(BM35, 1)="-", APV35, RIGHT(BM35, 4))</f>
        <v>1784</v>
      </c>
      <c r="APX35" t="str">
        <f t="shared" ref="APX35:APX66" si="1801">IF(RIGHT(BN35, 1)="-", APW35, RIGHT(BN35, 4))</f>
        <v>1784</v>
      </c>
      <c r="APY35" t="str">
        <f t="shared" ref="APY35:APY66" si="1802">IF(RIGHT(BO35, 1)="-", APX35, RIGHT(BO35, 4))</f>
        <v>1784</v>
      </c>
      <c r="APZ35" t="str">
        <f t="shared" ref="APZ35:APZ66" si="1803">IF(RIGHT(BP35, 1)="-", APY35, RIGHT(BP35, 4))</f>
        <v>1784</v>
      </c>
      <c r="AQA35" t="str">
        <f t="shared" ref="AQA35:AQA66" si="1804">IF(RIGHT(BQ35, 1)="-", APZ35, RIGHT(BQ35, 4))</f>
        <v>1784</v>
      </c>
      <c r="AQB35" t="str">
        <f t="shared" ref="AQB35:AQB66" si="1805">IF(RIGHT(BR35, 1)="-", AQA35, RIGHT(BR35, 4))</f>
        <v>1784</v>
      </c>
      <c r="AQC35" t="str">
        <f t="shared" ref="AQC35:AQC66" si="1806">IF(RIGHT(BS35, 1)="-", AQB35, RIGHT(BS35, 4))</f>
        <v>1784</v>
      </c>
      <c r="AQD35" t="str">
        <f t="shared" ref="AQD35:AQD66" si="1807">IF(RIGHT(BT35, 1)="-", AQC35, RIGHT(BT35, 4))</f>
        <v>1784</v>
      </c>
      <c r="AQE35" t="str">
        <f t="shared" ref="AQE35:AQE66" si="1808">IF(RIGHT(BU35, 1)="-", AQD35, RIGHT(BU35, 4))</f>
        <v>1784</v>
      </c>
      <c r="AQF35" t="str">
        <f t="shared" ref="AQF35:AQF66" si="1809">IF(RIGHT(BV35, 1)="-", AQE35, RIGHT(BV35, 4))</f>
        <v>1784</v>
      </c>
      <c r="AQG35" t="str">
        <f t="shared" ref="AQG35:AQG66" si="1810">IF(RIGHT(BW35, 1)="-", AQF35, RIGHT(BW35, 4))</f>
        <v>1784</v>
      </c>
      <c r="AQH35" t="str">
        <f t="shared" ref="AQH35:AQH66" si="1811">IF(RIGHT(BX35, 1)="-", AQG35, RIGHT(BX35, 4))</f>
        <v>1784</v>
      </c>
      <c r="AQI35" t="str">
        <f t="shared" ref="AQI35:AQI66" si="1812">IF(RIGHT(BY35, 1)="-", AQH35, RIGHT(BY35, 4))</f>
        <v>1784</v>
      </c>
      <c r="AQJ35" t="str">
        <f t="shared" ref="AQJ35:AQJ66" si="1813">IF(RIGHT(BZ35, 1)="-", AQI35, RIGHT(BZ35, 4))</f>
        <v>1784</v>
      </c>
      <c r="AQK35" t="str">
        <f t="shared" ref="AQK35:AQK66" si="1814">IF(RIGHT(CA35, 1)="-", AQJ35, RIGHT(CA35, 4))</f>
        <v>1784</v>
      </c>
      <c r="AQL35" t="str">
        <f t="shared" ref="AQL35:AQL66" si="1815">IF(RIGHT(CB35, 1)="-", AQK35, RIGHT(CB35, 4))</f>
        <v>1784</v>
      </c>
      <c r="AQM35" t="str">
        <f t="shared" ref="AQM35:AQM66" si="1816">IF(RIGHT(CC35, 1)="-", AQL35, RIGHT(CC35, 4))</f>
        <v>1784</v>
      </c>
      <c r="AQN35" t="str">
        <f t="shared" ref="AQN35:AQN66" si="1817">IF(RIGHT(CD35, 1)="-", AQM35, RIGHT(CD35, 4))</f>
        <v>1784</v>
      </c>
      <c r="AQO35" t="str">
        <f t="shared" ref="AQO35:AQO66" si="1818">IF(RIGHT(CE35, 1)="-", AQN35, RIGHT(CE35, 4))</f>
        <v>1784</v>
      </c>
      <c r="AQP35" t="str">
        <f t="shared" ref="AQP35:AQP66" si="1819">IF(RIGHT(CF35, 1)="-", AQO35, RIGHT(CF35, 4))</f>
        <v>1784</v>
      </c>
      <c r="AQQ35" t="str">
        <f t="shared" ref="AQQ35:AQQ66" si="1820">IF(RIGHT(CG35, 1)="-", AQP35, RIGHT(CG35, 4))</f>
        <v>1784</v>
      </c>
      <c r="AQR35" t="str">
        <f t="shared" ref="AQR35:AQR66" si="1821">IF(RIGHT(CH35, 1)="-", AQQ35, RIGHT(CH35, 4))</f>
        <v>1784</v>
      </c>
      <c r="AQS35" t="str">
        <f t="shared" ref="AQS35:AQS66" si="1822">IF(RIGHT(CI35, 1)="-", AQR35, RIGHT(CI35, 4))</f>
        <v>1784</v>
      </c>
      <c r="AQT35" t="str">
        <f t="shared" ref="AQT35:AQT66" si="1823">IF(RIGHT(CJ35, 1)="-", AQS35, RIGHT(CJ35, 4))</f>
        <v>1784</v>
      </c>
      <c r="AQU35" t="str">
        <f t="shared" ref="AQU35:AQU66" si="1824">IF(RIGHT(CK35, 1)="-", AQT35, RIGHT(CK35, 4))</f>
        <v>1784</v>
      </c>
      <c r="AQV35" t="str">
        <f t="shared" ref="AQV35:AQV66" si="1825">IF(RIGHT(CL35, 1)="-", AQU35, RIGHT(CL35, 4))</f>
        <v>1784</v>
      </c>
      <c r="AQW35" t="str">
        <f t="shared" ref="AQW35:AQW66" si="1826">IF(RIGHT(CM35, 1)="-", AQV35, RIGHT(CM35, 4))</f>
        <v>1784</v>
      </c>
      <c r="AQX35" t="str">
        <f t="shared" ref="AQX35:AQX66" si="1827">IF(RIGHT(CN35, 1)="-", AQW35, RIGHT(CN35, 4))</f>
        <v>1784</v>
      </c>
      <c r="AQY35" t="str">
        <f t="shared" ref="AQY35:AQY66" si="1828">IF(RIGHT(CO35, 1)="-", AQX35, RIGHT(CO35, 4))</f>
        <v>1784</v>
      </c>
      <c r="AQZ35" t="str">
        <f t="shared" ref="AQZ35:AQZ66" si="1829">IF(RIGHT(CP35, 1)="-", AQY35, RIGHT(CP35, 4))</f>
        <v>1784</v>
      </c>
      <c r="ARA35" t="str">
        <f t="shared" ref="ARA35:ARA66" si="1830">IF(RIGHT(CQ35, 1)="-", AQZ35, RIGHT(CQ35, 4))</f>
        <v>1784</v>
      </c>
      <c r="ARB35" t="str">
        <f t="shared" ref="ARB35:ARB66" si="1831">IF(RIGHT(CR35, 1)="-", ARA35, RIGHT(CR35, 4))</f>
        <v>1784</v>
      </c>
      <c r="ARC35">
        <v>1648</v>
      </c>
      <c r="ARH35" s="5"/>
    </row>
    <row r="36" spans="1:1152" x14ac:dyDescent="0.2">
      <c r="A36">
        <v>37</v>
      </c>
      <c r="B36" s="15" t="s">
        <v>89</v>
      </c>
      <c r="C36" s="20">
        <f>VLOOKUP(A36, Rankings!$A$2:$AN$161, 40, FALSE)</f>
        <v>34</v>
      </c>
      <c r="D36" s="225" t="s">
        <v>210</v>
      </c>
      <c r="F36" s="4">
        <v>5</v>
      </c>
      <c r="G36" s="4">
        <v>16</v>
      </c>
      <c r="I36" s="5">
        <f t="shared" si="916"/>
        <v>10</v>
      </c>
      <c r="L36" t="s">
        <v>1719</v>
      </c>
      <c r="M36" t="s">
        <v>2128</v>
      </c>
      <c r="N36" t="s">
        <v>2511</v>
      </c>
      <c r="O36" t="s">
        <v>2740</v>
      </c>
      <c r="P36" t="s">
        <v>2940</v>
      </c>
      <c r="Q36" t="s">
        <v>3198</v>
      </c>
      <c r="R36" t="s">
        <v>3279</v>
      </c>
      <c r="S36" t="s">
        <v>3683</v>
      </c>
      <c r="T36" t="s">
        <v>3801</v>
      </c>
      <c r="U36" t="s">
        <v>4080</v>
      </c>
      <c r="V36" t="s">
        <v>10</v>
      </c>
      <c r="W36" t="str">
        <f>Rankings!D35</f>
        <v>-</v>
      </c>
      <c r="X36" t="s">
        <v>10</v>
      </c>
      <c r="Y36" t="s">
        <v>10</v>
      </c>
      <c r="Z36" t="s">
        <v>10</v>
      </c>
      <c r="AA36" t="s">
        <v>10</v>
      </c>
      <c r="AB36" t="s">
        <v>10</v>
      </c>
      <c r="AC36" t="s">
        <v>10</v>
      </c>
      <c r="AD36" t="s">
        <v>10</v>
      </c>
      <c r="AE36" t="s">
        <v>10</v>
      </c>
      <c r="AF36" t="s">
        <v>10</v>
      </c>
      <c r="AG36" t="s">
        <v>10</v>
      </c>
      <c r="AH36" t="s">
        <v>10</v>
      </c>
      <c r="AI36" t="s">
        <v>10</v>
      </c>
      <c r="AJ36" t="s">
        <v>10</v>
      </c>
      <c r="AK36" t="s">
        <v>10</v>
      </c>
      <c r="AL36" t="s">
        <v>10</v>
      </c>
      <c r="AM36" t="s">
        <v>10</v>
      </c>
      <c r="AN36" t="s">
        <v>10</v>
      </c>
      <c r="AO36" t="s">
        <v>10</v>
      </c>
      <c r="AP36" t="s">
        <v>10</v>
      </c>
      <c r="AQ36" t="s">
        <v>10</v>
      </c>
      <c r="AR36" t="s">
        <v>10</v>
      </c>
      <c r="AS36" t="s">
        <v>10</v>
      </c>
      <c r="AT36" t="s">
        <v>10</v>
      </c>
      <c r="AU36" t="s">
        <v>10</v>
      </c>
      <c r="AV36" t="s">
        <v>10</v>
      </c>
      <c r="AW36" t="s">
        <v>10</v>
      </c>
      <c r="AX36" t="s">
        <v>10</v>
      </c>
      <c r="AY36" t="s">
        <v>10</v>
      </c>
      <c r="AZ36" t="s">
        <v>10</v>
      </c>
      <c r="BA36" t="s">
        <v>10</v>
      </c>
      <c r="BB36" t="s">
        <v>10</v>
      </c>
      <c r="BC36" t="s">
        <v>10</v>
      </c>
      <c r="BD36" t="s">
        <v>10</v>
      </c>
      <c r="BE36" t="s">
        <v>10</v>
      </c>
      <c r="BF36" t="s">
        <v>10</v>
      </c>
      <c r="BG36" t="s">
        <v>10</v>
      </c>
      <c r="BH36" t="s">
        <v>10</v>
      </c>
      <c r="BI36" t="s">
        <v>10</v>
      </c>
      <c r="BJ36" t="s">
        <v>10</v>
      </c>
      <c r="BK36" t="s">
        <v>10</v>
      </c>
      <c r="BL36" t="s">
        <v>10</v>
      </c>
      <c r="BM36" t="s">
        <v>10</v>
      </c>
      <c r="BN36" t="s">
        <v>10</v>
      </c>
      <c r="BO36" t="s">
        <v>10</v>
      </c>
      <c r="BP36" t="s">
        <v>10</v>
      </c>
      <c r="BQ36" t="s">
        <v>10</v>
      </c>
      <c r="BR36" t="s">
        <v>10</v>
      </c>
      <c r="BS36" t="s">
        <v>10</v>
      </c>
      <c r="BT36" t="s">
        <v>10</v>
      </c>
      <c r="BU36" t="s">
        <v>10</v>
      </c>
      <c r="BV36" t="s">
        <v>10</v>
      </c>
      <c r="BW36" t="s">
        <v>10</v>
      </c>
      <c r="BX36" t="s">
        <v>10</v>
      </c>
      <c r="BY36" t="s">
        <v>10</v>
      </c>
      <c r="BZ36" t="s">
        <v>10</v>
      </c>
      <c r="CA36" t="s">
        <v>10</v>
      </c>
      <c r="CB36" t="s">
        <v>10</v>
      </c>
      <c r="CC36" t="s">
        <v>10</v>
      </c>
      <c r="CD36" t="s">
        <v>10</v>
      </c>
      <c r="CE36" t="s">
        <v>10</v>
      </c>
      <c r="CF36" t="s">
        <v>10</v>
      </c>
      <c r="CG36" t="s">
        <v>10</v>
      </c>
      <c r="CH36" t="s">
        <v>10</v>
      </c>
      <c r="CI36" t="s">
        <v>10</v>
      </c>
      <c r="CJ36" t="s">
        <v>10</v>
      </c>
      <c r="CK36" t="s">
        <v>10</v>
      </c>
      <c r="CL36" t="s">
        <v>10</v>
      </c>
      <c r="CM36" t="s">
        <v>10</v>
      </c>
      <c r="CN36" t="s">
        <v>10</v>
      </c>
      <c r="CO36" t="s">
        <v>10</v>
      </c>
      <c r="CP36" t="s">
        <v>10</v>
      </c>
      <c r="CQ36" t="s">
        <v>10</v>
      </c>
      <c r="CR36" t="s">
        <v>10</v>
      </c>
      <c r="CT36" s="4">
        <f t="shared" si="917"/>
        <v>4</v>
      </c>
      <c r="CU36" s="4">
        <f t="shared" si="918"/>
        <v>0</v>
      </c>
      <c r="CV36" s="4">
        <f t="shared" si="919"/>
        <v>0</v>
      </c>
      <c r="CW36" s="4">
        <f t="shared" si="920"/>
        <v>1</v>
      </c>
      <c r="CX36" s="4">
        <f t="shared" si="921"/>
        <v>1</v>
      </c>
      <c r="CY36" s="4">
        <f t="shared" si="922"/>
        <v>0</v>
      </c>
      <c r="CZ36" s="4">
        <f t="shared" si="923"/>
        <v>0</v>
      </c>
      <c r="DA36" s="4">
        <f t="shared" si="924"/>
        <v>1</v>
      </c>
      <c r="DB36" s="4">
        <f t="shared" si="925"/>
        <v>1</v>
      </c>
      <c r="DC36" s="4">
        <f t="shared" si="926"/>
        <v>0</v>
      </c>
      <c r="DD36" s="4">
        <f t="shared" si="927"/>
        <v>0</v>
      </c>
      <c r="DE36" s="4">
        <f t="shared" si="928"/>
        <v>2</v>
      </c>
      <c r="DF36" s="4">
        <f t="shared" si="929"/>
        <v>0</v>
      </c>
      <c r="DG36" s="4">
        <f t="shared" si="930"/>
        <v>0</v>
      </c>
      <c r="DH36" s="4">
        <f t="shared" si="931"/>
        <v>0</v>
      </c>
      <c r="DI36" s="152">
        <f t="shared" si="932"/>
        <v>0</v>
      </c>
      <c r="DJ36" s="153">
        <f t="shared" si="933"/>
        <v>4</v>
      </c>
      <c r="DK36" s="4">
        <f t="shared" si="934"/>
        <v>1</v>
      </c>
      <c r="DL36" s="4">
        <f t="shared" si="935"/>
        <v>1</v>
      </c>
      <c r="DM36" s="4">
        <f t="shared" si="936"/>
        <v>1</v>
      </c>
      <c r="DN36" s="4">
        <f t="shared" si="937"/>
        <v>1</v>
      </c>
      <c r="DO36" s="4">
        <f t="shared" si="938"/>
        <v>2</v>
      </c>
      <c r="DP36" s="4">
        <f t="shared" si="939"/>
        <v>0</v>
      </c>
      <c r="DQ36" s="4">
        <f t="shared" si="940"/>
        <v>0</v>
      </c>
      <c r="DR36" s="4">
        <f t="shared" si="941"/>
        <v>13</v>
      </c>
      <c r="DS36" s="4">
        <f t="shared" si="942"/>
        <v>7</v>
      </c>
      <c r="DT36" s="4">
        <f t="shared" si="943"/>
        <v>3</v>
      </c>
      <c r="DU36" t="str">
        <f t="shared" si="944"/>
        <v>3R</v>
      </c>
      <c r="DV36" t="str">
        <f t="shared" si="945"/>
        <v>3R</v>
      </c>
      <c r="DW36" t="str">
        <f t="shared" si="946"/>
        <v>0R</v>
      </c>
      <c r="DX36" t="str">
        <f t="shared" si="947"/>
        <v>3S</v>
      </c>
      <c r="DY36" t="str">
        <f t="shared" si="948"/>
        <v>0S</v>
      </c>
      <c r="DZ36" t="str">
        <f t="shared" si="949"/>
        <v>3R</v>
      </c>
      <c r="EA36" t="str">
        <f t="shared" si="950"/>
        <v>3L</v>
      </c>
      <c r="EB36" t="str">
        <f t="shared" si="951"/>
        <v>0L</v>
      </c>
      <c r="EC36" t="str">
        <f t="shared" si="952"/>
        <v>3R</v>
      </c>
      <c r="ED36" t="str">
        <f t="shared" si="953"/>
        <v>0S</v>
      </c>
      <c r="EE36">
        <f t="shared" si="954"/>
        <v>0</v>
      </c>
      <c r="EF36">
        <f t="shared" si="955"/>
        <v>0</v>
      </c>
      <c r="EG36">
        <f t="shared" si="956"/>
        <v>0</v>
      </c>
      <c r="EH36">
        <f t="shared" si="957"/>
        <v>0</v>
      </c>
      <c r="EI36">
        <f t="shared" si="958"/>
        <v>0</v>
      </c>
      <c r="EJ36">
        <f t="shared" si="959"/>
        <v>0</v>
      </c>
      <c r="EK36">
        <f t="shared" si="960"/>
        <v>0</v>
      </c>
      <c r="EL36">
        <f t="shared" si="961"/>
        <v>0</v>
      </c>
      <c r="EM36">
        <f t="shared" si="962"/>
        <v>0</v>
      </c>
      <c r="EN36">
        <f t="shared" si="963"/>
        <v>0</v>
      </c>
      <c r="EO36">
        <f t="shared" si="964"/>
        <v>0</v>
      </c>
      <c r="EP36">
        <f t="shared" si="965"/>
        <v>0</v>
      </c>
      <c r="EQ36">
        <f t="shared" si="966"/>
        <v>0</v>
      </c>
      <c r="ER36">
        <f t="shared" si="967"/>
        <v>0</v>
      </c>
      <c r="ES36">
        <f t="shared" si="968"/>
        <v>0</v>
      </c>
      <c r="ET36">
        <f t="shared" si="969"/>
        <v>0</v>
      </c>
      <c r="EU36">
        <f t="shared" si="970"/>
        <v>0</v>
      </c>
      <c r="EV36">
        <f t="shared" si="971"/>
        <v>0</v>
      </c>
      <c r="EW36">
        <f t="shared" si="972"/>
        <v>0</v>
      </c>
      <c r="EX36">
        <f t="shared" si="973"/>
        <v>0</v>
      </c>
      <c r="EY36">
        <f t="shared" si="974"/>
        <v>0</v>
      </c>
      <c r="EZ36">
        <f t="shared" si="975"/>
        <v>0</v>
      </c>
      <c r="FA36">
        <f t="shared" si="976"/>
        <v>0</v>
      </c>
      <c r="FB36">
        <f t="shared" si="977"/>
        <v>0</v>
      </c>
      <c r="FC36">
        <f t="shared" si="978"/>
        <v>0</v>
      </c>
      <c r="FD36">
        <f t="shared" si="979"/>
        <v>0</v>
      </c>
      <c r="FE36">
        <f t="shared" si="980"/>
        <v>0</v>
      </c>
      <c r="FF36">
        <f t="shared" si="981"/>
        <v>0</v>
      </c>
      <c r="FG36">
        <f t="shared" si="982"/>
        <v>0</v>
      </c>
      <c r="FH36">
        <f t="shared" si="983"/>
        <v>0</v>
      </c>
      <c r="FI36">
        <f t="shared" si="984"/>
        <v>0</v>
      </c>
      <c r="FJ36">
        <f t="shared" si="985"/>
        <v>0</v>
      </c>
      <c r="FK36">
        <f t="shared" si="986"/>
        <v>0</v>
      </c>
      <c r="FL36">
        <f t="shared" si="987"/>
        <v>0</v>
      </c>
      <c r="FM36">
        <f t="shared" si="988"/>
        <v>0</v>
      </c>
      <c r="FN36">
        <f t="shared" si="989"/>
        <v>0</v>
      </c>
      <c r="FO36">
        <f t="shared" si="990"/>
        <v>0</v>
      </c>
      <c r="FP36">
        <f t="shared" si="991"/>
        <v>0</v>
      </c>
      <c r="FQ36">
        <f t="shared" si="992"/>
        <v>0</v>
      </c>
      <c r="FR36">
        <f t="shared" si="993"/>
        <v>0</v>
      </c>
      <c r="FS36">
        <f t="shared" si="994"/>
        <v>0</v>
      </c>
      <c r="FT36">
        <f t="shared" si="995"/>
        <v>0</v>
      </c>
      <c r="FU36">
        <f t="shared" si="996"/>
        <v>0</v>
      </c>
      <c r="FV36">
        <f t="shared" si="997"/>
        <v>0</v>
      </c>
      <c r="FW36">
        <f t="shared" si="998"/>
        <v>0</v>
      </c>
      <c r="FX36">
        <f t="shared" si="999"/>
        <v>0</v>
      </c>
      <c r="FY36">
        <f t="shared" si="1000"/>
        <v>0</v>
      </c>
      <c r="FZ36">
        <f t="shared" si="1001"/>
        <v>0</v>
      </c>
      <c r="GA36">
        <f t="shared" si="1002"/>
        <v>0</v>
      </c>
      <c r="GB36">
        <f t="shared" si="1003"/>
        <v>0</v>
      </c>
      <c r="GC36">
        <f t="shared" si="1004"/>
        <v>0</v>
      </c>
      <c r="GD36">
        <f t="shared" si="1005"/>
        <v>0</v>
      </c>
      <c r="GE36">
        <f t="shared" si="1006"/>
        <v>0</v>
      </c>
      <c r="GF36">
        <f t="shared" si="1007"/>
        <v>0</v>
      </c>
      <c r="GG36">
        <f t="shared" si="1008"/>
        <v>0</v>
      </c>
      <c r="GH36">
        <f t="shared" si="1009"/>
        <v>0</v>
      </c>
      <c r="GI36">
        <f t="shared" si="1010"/>
        <v>0</v>
      </c>
      <c r="GJ36">
        <f t="shared" si="1011"/>
        <v>0</v>
      </c>
      <c r="GK36">
        <f t="shared" si="1012"/>
        <v>0</v>
      </c>
      <c r="GL36">
        <f t="shared" si="1013"/>
        <v>0</v>
      </c>
      <c r="GM36">
        <f t="shared" si="1014"/>
        <v>0</v>
      </c>
      <c r="GN36">
        <f t="shared" si="1015"/>
        <v>0</v>
      </c>
      <c r="GO36">
        <f t="shared" si="1016"/>
        <v>0</v>
      </c>
      <c r="GP36">
        <f t="shared" si="1017"/>
        <v>0</v>
      </c>
      <c r="GQ36">
        <f t="shared" si="1018"/>
        <v>0</v>
      </c>
      <c r="GR36">
        <f t="shared" si="1019"/>
        <v>0</v>
      </c>
      <c r="GS36">
        <f t="shared" si="1020"/>
        <v>0</v>
      </c>
      <c r="GT36">
        <f t="shared" si="1021"/>
        <v>0</v>
      </c>
      <c r="GU36">
        <f t="shared" si="1022"/>
        <v>0</v>
      </c>
      <c r="GV36">
        <f t="shared" si="1023"/>
        <v>0</v>
      </c>
      <c r="GW36">
        <f t="shared" si="1024"/>
        <v>0</v>
      </c>
      <c r="GX36">
        <f t="shared" si="1025"/>
        <v>0</v>
      </c>
      <c r="GY36">
        <f t="shared" si="1026"/>
        <v>0</v>
      </c>
      <c r="GZ36">
        <f t="shared" si="1027"/>
        <v>0</v>
      </c>
      <c r="HA36">
        <f t="shared" si="1028"/>
        <v>0</v>
      </c>
      <c r="HB36" s="176" t="s">
        <v>265</v>
      </c>
      <c r="HC36" s="89">
        <f t="shared" si="1029"/>
        <v>256.22316426074849</v>
      </c>
      <c r="HD36" s="89">
        <f t="shared" si="1030"/>
        <v>105.33567654766418</v>
      </c>
      <c r="HE36" s="89">
        <f t="shared" si="1031"/>
        <v>198.36750594155365</v>
      </c>
      <c r="HF36" s="89">
        <f t="shared" si="1032"/>
        <v>0</v>
      </c>
      <c r="HH36" s="88">
        <f t="shared" si="1033"/>
        <v>559.92634674996634</v>
      </c>
      <c r="HI36" s="88">
        <f t="shared" si="1034"/>
        <v>66.122501980517882</v>
      </c>
      <c r="HK36">
        <f>IFERROR(VLOOKUP(_xlfn.NUMBERVALUE(MID(L36, SEARCH("!", L36)+1, SEARCH("+", L36)-SEARCH("!", L36)-1)), Rankings!$A$2:$BK$161, 63, FALSE),0)</f>
        <v>33.909484452470728</v>
      </c>
      <c r="HL36">
        <f>IFERROR(VLOOKUP(_xlfn.NUMBERVALUE(MID(M36, SEARCH("!", M36)+1, SEARCH("+", M36)-SEARCH("!", M36)-1)), Rankings!$A$2:$BK$161, 63, FALSE),0)</f>
        <v>45.218278735056671</v>
      </c>
      <c r="HM36">
        <f>IFERROR(VLOOKUP(_xlfn.NUMBERVALUE(MID(N36, SEARCH("!", N36)+1, SEARCH("+", N36)-SEARCH("!", N36)-1)), Rankings!$A$2:$BK$161, 63, FALSE),0)</f>
        <v>64.265151542986217</v>
      </c>
      <c r="HN36">
        <f>IFERROR(VLOOKUP(_xlfn.NUMBERVALUE(MID(O36, SEARCH("!", O36)+1, SEARCH("+", O36)-SEARCH("!", O36)-1)), Rankings!$A$2:$BK$161, 63, FALSE),0)</f>
        <v>64.291983254547887</v>
      </c>
      <c r="HO36">
        <f>IFERROR(VLOOKUP(_xlfn.NUMBERVALUE(MID(P36, SEARCH("!", P36)+1, SEARCH("+", P36)-SEARCH("!", P36)-1)), Rankings!$A$2:$BK$161, 63, FALSE),0)</f>
        <v>64.970698730001601</v>
      </c>
      <c r="HP36">
        <f>IFERROR(VLOOKUP(_xlfn.NUMBERVALUE(MID(Q36, SEARCH("!", Q36)+1, SEARCH("+", Q36)-SEARCH("!", Q36)-1)), Rankings!$A$2:$BK$161, 63, FALSE),0)</f>
        <v>74.784093766737215</v>
      </c>
      <c r="HQ36">
        <f>IFERROR(VLOOKUP(_xlfn.NUMBERVALUE(MID(R36, SEARCH("!", R36)+1, SEARCH("+", R36)-SEARCH("!", R36)-1)), Rankings!$A$2:$BK$161, 63, FALSE),0)</f>
        <v>30.551582780926971</v>
      </c>
      <c r="HR36">
        <f>IFERROR(VLOOKUP(_xlfn.NUMBERVALUE(MID(S36, SEARCH("!", S36)+1, SEARCH("+", S36)-SEARCH("!", S36)-1)), Rankings!$A$2:$BK$161, 63, FALSE),0)</f>
        <v>74.784093766737215</v>
      </c>
      <c r="HS36">
        <f>IFERROR(VLOOKUP(_xlfn.NUMBERVALUE(MID(T36, SEARCH("!", T36)+1, SEARCH("+", T36)-SEARCH("!", T36)-1)), Rankings!$A$2:$BK$161, 63, FALSE),0)</f>
        <v>38.046155763497651</v>
      </c>
      <c r="HT36">
        <f>IFERROR(VLOOKUP(_xlfn.NUMBERVALUE(MID(U36, SEARCH("!", U36)+1, SEARCH("+", U36)-SEARCH("!", U36)-1)), Rankings!$A$2:$BK$161, 63, FALSE),0)</f>
        <v>69.104823957004172</v>
      </c>
      <c r="HU36">
        <f>IFERROR(VLOOKUP(_xlfn.NUMBERVALUE(MID(V36, SEARCH("!", V36)+1, SEARCH("+", V36)-SEARCH("!", V36)-1)), Rankings!$A$2:$BK$161, 63, FALSE),0)</f>
        <v>0</v>
      </c>
      <c r="HV36">
        <f>IFERROR(VLOOKUP(_xlfn.NUMBERVALUE(MID(W36, SEARCH("!", W36)+1, SEARCH("+", W36)-SEARCH("!", W36)-1)), Rankings!$A$2:$BK$161, 63, FALSE),0)</f>
        <v>0</v>
      </c>
      <c r="HW36">
        <f>IFERROR(VLOOKUP(_xlfn.NUMBERVALUE(MID(X36, SEARCH("!", X36)+1, SEARCH("+", X36)-SEARCH("!", X36)-1)), Rankings!$A$2:$BK$161, 63, FALSE),0)</f>
        <v>0</v>
      </c>
      <c r="HX36">
        <f>IFERROR(VLOOKUP(_xlfn.NUMBERVALUE(MID(Y36, SEARCH("!", Y36)+1, SEARCH("+", Y36)-SEARCH("!", Y36)-1)), Rankings!$A$2:$BK$161, 63, FALSE),0)</f>
        <v>0</v>
      </c>
      <c r="HY36">
        <f>IFERROR(VLOOKUP(_xlfn.NUMBERVALUE(MID(Z36, SEARCH("!", Z36)+1, SEARCH("+", Z36)-SEARCH("!", Z36)-1)), Rankings!$A$2:$BK$161, 63, FALSE),0)</f>
        <v>0</v>
      </c>
      <c r="HZ36">
        <f>IFERROR(VLOOKUP(_xlfn.NUMBERVALUE(MID(AA36, SEARCH("!", AA36)+1, SEARCH("+", AA36)-SEARCH("!", AA36)-1)), Rankings!$A$2:$BK$161, 63, FALSE),0)</f>
        <v>0</v>
      </c>
      <c r="IA36">
        <f>IFERROR(VLOOKUP(_xlfn.NUMBERVALUE(MID(AB36, SEARCH("!", AB36)+1, SEARCH("+", AB36)-SEARCH("!", AB36)-1)), Rankings!$A$2:$BK$161, 63, FALSE),0)</f>
        <v>0</v>
      </c>
      <c r="IB36">
        <f>IFERROR(VLOOKUP(_xlfn.NUMBERVALUE(MID(AC36, SEARCH("!", AC36)+1, SEARCH("+", AC36)-SEARCH("!", AC36)-1)), Rankings!$A$2:$BK$161, 63, FALSE),0)</f>
        <v>0</v>
      </c>
      <c r="IC36">
        <f>IFERROR(VLOOKUP(_xlfn.NUMBERVALUE(MID(AD36, SEARCH("!", AD36)+1, SEARCH("+", AD36)-SEARCH("!", AD36)-1)), Rankings!$A$2:$BK$161, 63, FALSE),0)</f>
        <v>0</v>
      </c>
      <c r="ID36">
        <f>IFERROR(VLOOKUP(_xlfn.NUMBERVALUE(MID(AE36, SEARCH("!", AE36)+1, SEARCH("+", AE36)-SEARCH("!", AE36)-1)), Rankings!$A$2:$BK$161, 63, FALSE),0)</f>
        <v>0</v>
      </c>
      <c r="IE36">
        <f>IFERROR(VLOOKUP(_xlfn.NUMBERVALUE(MID(AF36, SEARCH("!", AF36)+1, SEARCH("+", AF36)-SEARCH("!", AF36)-1)), Rankings!$A$2:$BK$161, 63, FALSE),0)</f>
        <v>0</v>
      </c>
      <c r="IF36">
        <f>IFERROR(VLOOKUP(_xlfn.NUMBERVALUE(MID(AG36, SEARCH("!", AG36)+1, SEARCH("+", AG36)-SEARCH("!", AG36)-1)), Rankings!$A$2:$BK$161, 63, FALSE),0)</f>
        <v>0</v>
      </c>
      <c r="IG36">
        <f>IFERROR(VLOOKUP(_xlfn.NUMBERVALUE(MID(AH36, SEARCH("!", AH36)+1, SEARCH("+", AH36)-SEARCH("!", AH36)-1)), Rankings!$A$2:$BK$161, 63, FALSE),0)</f>
        <v>0</v>
      </c>
      <c r="IH36">
        <f>IFERROR(VLOOKUP(_xlfn.NUMBERVALUE(MID(AI36, SEARCH("!", AI36)+1, SEARCH("+", AI36)-SEARCH("!", AI36)-1)), Rankings!$A$2:$BK$161, 63, FALSE),0)</f>
        <v>0</v>
      </c>
      <c r="II36">
        <f>IFERROR(VLOOKUP(_xlfn.NUMBERVALUE(MID(AJ36, SEARCH("!", AJ36)+1, SEARCH("+", AJ36)-SEARCH("!", AJ36)-1)), Rankings!$A$2:$BK$161, 63, FALSE),0)</f>
        <v>0</v>
      </c>
      <c r="IJ36">
        <f>IFERROR(VLOOKUP(_xlfn.NUMBERVALUE(MID(AK36, SEARCH("!", AK36)+1, SEARCH("+", AK36)-SEARCH("!", AK36)-1)), Rankings!$A$2:$BK$161, 63, FALSE),0)</f>
        <v>0</v>
      </c>
      <c r="IK36">
        <f>IFERROR(VLOOKUP(_xlfn.NUMBERVALUE(MID(AL36, SEARCH("!", AL36)+1, SEARCH("+", AL36)-SEARCH("!", AL36)-1)), Rankings!$A$2:$BK$161, 63, FALSE),0)</f>
        <v>0</v>
      </c>
      <c r="IL36">
        <f>IFERROR(VLOOKUP(_xlfn.NUMBERVALUE(MID(AM36, SEARCH("!", AM36)+1, SEARCH("+", AM36)-SEARCH("!", AM36)-1)), Rankings!$A$2:$BK$161, 63, FALSE),0)</f>
        <v>0</v>
      </c>
      <c r="IM36">
        <f>IFERROR(VLOOKUP(_xlfn.NUMBERVALUE(MID(AN36, SEARCH("!", AN36)+1, SEARCH("+", AN36)-SEARCH("!", AN36)-1)), Rankings!$A$2:$BK$161, 63, FALSE),0)</f>
        <v>0</v>
      </c>
      <c r="IN36">
        <f>IFERROR(VLOOKUP(_xlfn.NUMBERVALUE(MID(AO36, SEARCH("!", AO36)+1, SEARCH("+", AO36)-SEARCH("!", AO36)-1)), Rankings!$A$2:$BK$161, 63, FALSE),0)</f>
        <v>0</v>
      </c>
      <c r="IO36">
        <f>IFERROR(VLOOKUP(_xlfn.NUMBERVALUE(MID(AP36, SEARCH("!", AP36)+1, SEARCH("+", AP36)-SEARCH("!", AP36)-1)), Rankings!$A$2:$BK$161, 63, FALSE),0)</f>
        <v>0</v>
      </c>
      <c r="IP36">
        <f>IFERROR(VLOOKUP(_xlfn.NUMBERVALUE(MID(AQ36, SEARCH("!", AQ36)+1, SEARCH("+", AQ36)-SEARCH("!", AQ36)-1)), Rankings!$A$2:$BK$161, 63, FALSE),0)</f>
        <v>0</v>
      </c>
      <c r="IQ36">
        <f>IFERROR(VLOOKUP(_xlfn.NUMBERVALUE(MID(AR36, SEARCH("!", AR36)+1, SEARCH("+", AR36)-SEARCH("!", AR36)-1)), Rankings!$A$2:$BK$161, 63, FALSE),0)</f>
        <v>0</v>
      </c>
      <c r="IR36">
        <f>IFERROR(VLOOKUP(_xlfn.NUMBERVALUE(MID(AS36, SEARCH("!", AS36)+1, SEARCH("+", AS36)-SEARCH("!", AS36)-1)), Rankings!$A$2:$BK$161, 63, FALSE),0)</f>
        <v>0</v>
      </c>
      <c r="IS36">
        <f>IFERROR(VLOOKUP(_xlfn.NUMBERVALUE(MID(AT36, SEARCH("!", AT36)+1, SEARCH("+", AT36)-SEARCH("!", AT36)-1)), Rankings!$A$2:$BK$161, 63, FALSE),0)</f>
        <v>0</v>
      </c>
      <c r="IT36">
        <f>IFERROR(VLOOKUP(_xlfn.NUMBERVALUE(MID(AU36, SEARCH("!", AU36)+1, SEARCH("+", AU36)-SEARCH("!", AU36)-1)), Rankings!$A$2:$BK$161, 63, FALSE),0)</f>
        <v>0</v>
      </c>
      <c r="IU36">
        <f>IFERROR(VLOOKUP(_xlfn.NUMBERVALUE(MID(AV36, SEARCH("!", AV36)+1, SEARCH("+", AV36)-SEARCH("!", AV36)-1)), Rankings!$A$2:$BK$161, 63, FALSE),0)</f>
        <v>0</v>
      </c>
      <c r="IV36">
        <f>IFERROR(VLOOKUP(_xlfn.NUMBERVALUE(MID(AW36, SEARCH("!", AW36)+1, SEARCH("+", AW36)-SEARCH("!", AW36)-1)), Rankings!$A$2:$BK$161, 63, FALSE),0)</f>
        <v>0</v>
      </c>
      <c r="IW36">
        <f>IFERROR(VLOOKUP(_xlfn.NUMBERVALUE(MID(AX36, SEARCH("!", AX36)+1, SEARCH("+", AX36)-SEARCH("!", AX36)-1)), Rankings!$A$2:$BK$161, 63, FALSE),0)</f>
        <v>0</v>
      </c>
      <c r="IX36">
        <f>IFERROR(VLOOKUP(_xlfn.NUMBERVALUE(MID(AY36, SEARCH("!", AY36)+1, SEARCH("+", AY36)-SEARCH("!", AY36)-1)), Rankings!$A$2:$BK$161, 63, FALSE),0)</f>
        <v>0</v>
      </c>
      <c r="IY36">
        <f>IFERROR(VLOOKUP(_xlfn.NUMBERVALUE(MID(AZ36, SEARCH("!", AZ36)+1, SEARCH("+", AZ36)-SEARCH("!", AZ36)-1)), Rankings!$A$2:$BK$161, 63, FALSE),0)</f>
        <v>0</v>
      </c>
      <c r="IZ36">
        <f>IFERROR(VLOOKUP(_xlfn.NUMBERVALUE(MID(BA36, SEARCH("!", BA36)+1, SEARCH("+", BA36)-SEARCH("!", BA36)-1)), Rankings!$A$2:$BK$161, 63, FALSE),0)</f>
        <v>0</v>
      </c>
      <c r="JA36">
        <f>IFERROR(VLOOKUP(_xlfn.NUMBERVALUE(MID(BB36, SEARCH("!", BB36)+1, SEARCH("+", BB36)-SEARCH("!", BB36)-1)), Rankings!$A$2:$BK$161, 63, FALSE),0)</f>
        <v>0</v>
      </c>
      <c r="JB36">
        <f>IFERROR(VLOOKUP(_xlfn.NUMBERVALUE(MID(BC36, SEARCH("!", BC36)+1, SEARCH("+", BC36)-SEARCH("!", BC36)-1)), Rankings!$A$2:$BK$161, 63, FALSE),0)</f>
        <v>0</v>
      </c>
      <c r="JC36">
        <f>IFERROR(VLOOKUP(_xlfn.NUMBERVALUE(MID(BD36, SEARCH("!", BD36)+1, SEARCH("+", BD36)-SEARCH("!", BD36)-1)), Rankings!$A$2:$BK$161, 63, FALSE),0)</f>
        <v>0</v>
      </c>
      <c r="JD36">
        <f>IFERROR(VLOOKUP(_xlfn.NUMBERVALUE(MID(BE36, SEARCH("!", BE36)+1, SEARCH("+", BE36)-SEARCH("!", BE36)-1)), Rankings!$A$2:$BK$161, 63, FALSE),0)</f>
        <v>0</v>
      </c>
      <c r="JE36">
        <f>IFERROR(VLOOKUP(_xlfn.NUMBERVALUE(MID(BF36, SEARCH("!", BF36)+1, SEARCH("+", BF36)-SEARCH("!", BF36)-1)), Rankings!$A$2:$BK$161, 63, FALSE),0)</f>
        <v>0</v>
      </c>
      <c r="JF36">
        <f>IFERROR(VLOOKUP(_xlfn.NUMBERVALUE(MID(BG36, SEARCH("!", BG36)+1, SEARCH("+", BG36)-SEARCH("!", BG36)-1)), Rankings!$A$2:$BK$161, 63, FALSE),0)</f>
        <v>0</v>
      </c>
      <c r="JG36">
        <f>IFERROR(VLOOKUP(_xlfn.NUMBERVALUE(MID(BH36, SEARCH("!", BH36)+1, SEARCH("+", BH36)-SEARCH("!", BH36)-1)), Rankings!$A$2:$BK$161, 63, FALSE),0)</f>
        <v>0</v>
      </c>
      <c r="JH36">
        <f>IFERROR(VLOOKUP(_xlfn.NUMBERVALUE(MID(BI36, SEARCH("!", BI36)+1, SEARCH("+", BI36)-SEARCH("!", BI36)-1)), Rankings!$A$2:$BK$161, 63, FALSE),0)</f>
        <v>0</v>
      </c>
      <c r="JI36">
        <f>IFERROR(VLOOKUP(_xlfn.NUMBERVALUE(MID(BJ36, SEARCH("!", BJ36)+1, SEARCH("+", BJ36)-SEARCH("!", BJ36)-1)), Rankings!$A$2:$BK$161, 63, FALSE),0)</f>
        <v>0</v>
      </c>
      <c r="JJ36">
        <f>IFERROR(VLOOKUP(_xlfn.NUMBERVALUE(MID(BK36, SEARCH("!", BK36)+1, SEARCH("+", BK36)-SEARCH("!", BK36)-1)), Rankings!$A$2:$BK$161, 63, FALSE),0)</f>
        <v>0</v>
      </c>
      <c r="JK36">
        <f>IFERROR(VLOOKUP(_xlfn.NUMBERVALUE(MID(BL36, SEARCH("!", BL36)+1, SEARCH("+", BL36)-SEARCH("!", BL36)-1)), Rankings!$A$2:$BK$161, 63, FALSE),0)</f>
        <v>0</v>
      </c>
      <c r="JL36">
        <f>IFERROR(VLOOKUP(_xlfn.NUMBERVALUE(MID(BM36, SEARCH("!", BM36)+1, SEARCH("+", BM36)-SEARCH("!", BM36)-1)), Rankings!$A$2:$BK$161, 63, FALSE),0)</f>
        <v>0</v>
      </c>
      <c r="JM36">
        <f>IFERROR(VLOOKUP(_xlfn.NUMBERVALUE(MID(BN36, SEARCH("!", BN36)+1, SEARCH("+", BN36)-SEARCH("!", BN36)-1)), Rankings!$A$2:$BK$161, 63, FALSE),0)</f>
        <v>0</v>
      </c>
      <c r="JN36">
        <f>IFERROR(VLOOKUP(_xlfn.NUMBERVALUE(MID(BO36, SEARCH("!", BO36)+1, SEARCH("+", BO36)-SEARCH("!", BO36)-1)), Rankings!$A$2:$BK$161, 63, FALSE),0)</f>
        <v>0</v>
      </c>
      <c r="JO36">
        <f>IFERROR(VLOOKUP(_xlfn.NUMBERVALUE(MID(BP36, SEARCH("!", BP36)+1, SEARCH("+", BP36)-SEARCH("!", BP36)-1)), Rankings!$A$2:$BK$161, 63, FALSE),0)</f>
        <v>0</v>
      </c>
      <c r="JP36">
        <f>IFERROR(VLOOKUP(_xlfn.NUMBERVALUE(MID(BQ36, SEARCH("!", BQ36)+1, SEARCH("+", BQ36)-SEARCH("!", BQ36)-1)), Rankings!$A$2:$BK$161, 63, FALSE),0)</f>
        <v>0</v>
      </c>
      <c r="JQ36">
        <f>IFERROR(VLOOKUP(_xlfn.NUMBERVALUE(MID(BR36, SEARCH("!", BR36)+1, SEARCH("+", BR36)-SEARCH("!", BR36)-1)), Rankings!$A$2:$BK$161, 63, FALSE),0)</f>
        <v>0</v>
      </c>
      <c r="JR36">
        <f>IFERROR(VLOOKUP(_xlfn.NUMBERVALUE(MID(BS36, SEARCH("!", BS36)+1, SEARCH("+", BS36)-SEARCH("!", BS36)-1)), Rankings!$A$2:$BK$161, 63, FALSE),0)</f>
        <v>0</v>
      </c>
      <c r="JS36">
        <f>IFERROR(VLOOKUP(_xlfn.NUMBERVALUE(MID(BT36, SEARCH("!", BT36)+1, SEARCH("+", BT36)-SEARCH("!", BT36)-1)), Rankings!$A$2:$BK$161, 63, FALSE),0)</f>
        <v>0</v>
      </c>
      <c r="JT36">
        <f>IFERROR(VLOOKUP(_xlfn.NUMBERVALUE(MID(BU36, SEARCH("!", BU36)+1, SEARCH("+", BU36)-SEARCH("!", BU36)-1)), Rankings!$A$2:$BK$161, 63, FALSE),0)</f>
        <v>0</v>
      </c>
      <c r="JU36">
        <f>IFERROR(VLOOKUP(_xlfn.NUMBERVALUE(MID(BV36, SEARCH("!", BV36)+1, SEARCH("+", BV36)-SEARCH("!", BV36)-1)), Rankings!$A$2:$BK$161, 63, FALSE),0)</f>
        <v>0</v>
      </c>
      <c r="JV36">
        <f>IFERROR(VLOOKUP(_xlfn.NUMBERVALUE(MID(BW36, SEARCH("!", BW36)+1, SEARCH("+", BW36)-SEARCH("!", BW36)-1)), Rankings!$A$2:$BK$161, 63, FALSE),0)</f>
        <v>0</v>
      </c>
      <c r="JW36">
        <f>IFERROR(VLOOKUP(_xlfn.NUMBERVALUE(MID(BX36, SEARCH("!", BX36)+1, SEARCH("+", BX36)-SEARCH("!", BX36)-1)), Rankings!$A$2:$BK$161, 63, FALSE),0)</f>
        <v>0</v>
      </c>
      <c r="JX36">
        <f>IFERROR(VLOOKUP(_xlfn.NUMBERVALUE(MID(BY36, SEARCH("!", BY36)+1, SEARCH("+", BY36)-SEARCH("!", BY36)-1)), Rankings!$A$2:$BK$161, 63, FALSE),0)</f>
        <v>0</v>
      </c>
      <c r="JY36">
        <f>IFERROR(VLOOKUP(_xlfn.NUMBERVALUE(MID(BZ36, SEARCH("!", BZ36)+1, SEARCH("+", BZ36)-SEARCH("!", BZ36)-1)), Rankings!$A$2:$BK$161, 63, FALSE),0)</f>
        <v>0</v>
      </c>
      <c r="JZ36">
        <f>IFERROR(VLOOKUP(_xlfn.NUMBERVALUE(MID(CA36, SEARCH("!", CA36)+1, SEARCH("+", CA36)-SEARCH("!", CA36)-1)), Rankings!$A$2:$BK$161, 63, FALSE),0)</f>
        <v>0</v>
      </c>
      <c r="KA36">
        <f>IFERROR(VLOOKUP(_xlfn.NUMBERVALUE(MID(CB36, SEARCH("!", CB36)+1, SEARCH("+", CB36)-SEARCH("!", CB36)-1)), Rankings!$A$2:$BK$161, 63, FALSE),0)</f>
        <v>0</v>
      </c>
      <c r="KB36">
        <f>IFERROR(VLOOKUP(_xlfn.NUMBERVALUE(MID(CC36, SEARCH("!", CC36)+1, SEARCH("+", CC36)-SEARCH("!", CC36)-1)), Rankings!$A$2:$BK$161, 63, FALSE),0)</f>
        <v>0</v>
      </c>
      <c r="KC36">
        <f>IFERROR(VLOOKUP(_xlfn.NUMBERVALUE(MID(CD36, SEARCH("!", CD36)+1, SEARCH("+", CD36)-SEARCH("!", CD36)-1)), Rankings!$A$2:$BK$161, 63, FALSE),0)</f>
        <v>0</v>
      </c>
      <c r="KD36">
        <f>IFERROR(VLOOKUP(_xlfn.NUMBERVALUE(MID(CE36, SEARCH("!", CE36)+1, SEARCH("+", CE36)-SEARCH("!", CE36)-1)), Rankings!$A$2:$BK$161, 63, FALSE),0)</f>
        <v>0</v>
      </c>
      <c r="KE36">
        <f>IFERROR(VLOOKUP(_xlfn.NUMBERVALUE(MID(CF36, SEARCH("!", CF36)+1, SEARCH("+", CF36)-SEARCH("!", CF36)-1)), Rankings!$A$2:$BK$161, 63, FALSE),0)</f>
        <v>0</v>
      </c>
      <c r="KF36">
        <f>IFERROR(VLOOKUP(_xlfn.NUMBERVALUE(MID(CG36, SEARCH("!", CG36)+1, SEARCH("+", CG36)-SEARCH("!", CG36)-1)), Rankings!$A$2:$BK$161, 63, FALSE),0)</f>
        <v>0</v>
      </c>
      <c r="KG36">
        <f>IFERROR(VLOOKUP(_xlfn.NUMBERVALUE(MID(CH36, SEARCH("!", CH36)+1, SEARCH("+", CH36)-SEARCH("!", CH36)-1)), Rankings!$A$2:$BK$161, 63, FALSE),0)</f>
        <v>0</v>
      </c>
      <c r="KH36">
        <f>IFERROR(VLOOKUP(_xlfn.NUMBERVALUE(MID(CI36, SEARCH("!", CI36)+1, SEARCH("+", CI36)-SEARCH("!", CI36)-1)), Rankings!$A$2:$BK$161, 63, FALSE),0)</f>
        <v>0</v>
      </c>
      <c r="KI36">
        <f>IFERROR(VLOOKUP(_xlfn.NUMBERVALUE(MID(CJ36, SEARCH("!", CJ36)+1, SEARCH("+", CJ36)-SEARCH("!", CJ36)-1)), Rankings!$A$2:$BK$161, 63, FALSE),0)</f>
        <v>0</v>
      </c>
      <c r="KJ36">
        <f>IFERROR(VLOOKUP(_xlfn.NUMBERVALUE(MID(CK36, SEARCH("!", CK36)+1, SEARCH("+", CK36)-SEARCH("!", CK36)-1)), Rankings!$A$2:$BK$161, 63, FALSE),0)</f>
        <v>0</v>
      </c>
      <c r="KK36">
        <f>IFERROR(VLOOKUP(_xlfn.NUMBERVALUE(MID(CL36, SEARCH("!", CL36)+1, SEARCH("+", CL36)-SEARCH("!", CL36)-1)), Rankings!$A$2:$BK$161, 63, FALSE),0)</f>
        <v>0</v>
      </c>
      <c r="KL36">
        <f>IFERROR(VLOOKUP(_xlfn.NUMBERVALUE(MID(CM36, SEARCH("!", CM36)+1, SEARCH("+", CM36)-SEARCH("!", CM36)-1)), Rankings!$A$2:$BK$161, 63, FALSE),0)</f>
        <v>0</v>
      </c>
      <c r="KM36">
        <f>IFERROR(VLOOKUP(_xlfn.NUMBERVALUE(MID(CN36, SEARCH("!", CN36)+1, SEARCH("+", CN36)-SEARCH("!", CN36)-1)), Rankings!$A$2:$BK$161, 63, FALSE),0)</f>
        <v>0</v>
      </c>
      <c r="KN36">
        <f>IFERROR(VLOOKUP(_xlfn.NUMBERVALUE(MID(CO36, SEARCH("!", CO36)+1, SEARCH("+", CO36)-SEARCH("!", CO36)-1)), Rankings!$A$2:$BK$161, 63, FALSE),0)</f>
        <v>0</v>
      </c>
      <c r="KO36">
        <f>IFERROR(VLOOKUP(_xlfn.NUMBERVALUE(MID(CP36, SEARCH("!", CP36)+1, SEARCH("+", CP36)-SEARCH("!", CP36)-1)), Rankings!$A$2:$BK$161, 63, FALSE),0)</f>
        <v>0</v>
      </c>
      <c r="KP36">
        <f>IFERROR(VLOOKUP(_xlfn.NUMBERVALUE(MID(CQ36, SEARCH("!", CQ36)+1, SEARCH("+", CQ36)-SEARCH("!", CQ36)-1)), Rankings!$A$2:$BK$161, 63, FALSE),0)</f>
        <v>0</v>
      </c>
      <c r="KQ36">
        <f>IFERROR(VLOOKUP(_xlfn.NUMBERVALUE(MID(CR36, SEARCH("!", CR36)+1, SEARCH("+", CR36)-SEARCH("!", CR36)-1)), Rankings!$A$2:$BK$161, 63, FALSE),0)</f>
        <v>0</v>
      </c>
      <c r="KS36" s="4">
        <f t="shared" si="1035"/>
        <v>219</v>
      </c>
      <c r="KT36" s="4">
        <f t="shared" si="1036"/>
        <v>62</v>
      </c>
      <c r="KU36" s="4">
        <f t="shared" si="1037"/>
        <v>105</v>
      </c>
      <c r="KV36" s="4">
        <f t="shared" si="1038"/>
        <v>0</v>
      </c>
      <c r="KY36" s="4">
        <f t="shared" si="1039"/>
        <v>386</v>
      </c>
      <c r="KZ36" s="4"/>
      <c r="LB36">
        <f t="shared" si="1040"/>
        <v>51</v>
      </c>
      <c r="LC36">
        <f t="shared" si="1041"/>
        <v>37</v>
      </c>
      <c r="LD36">
        <f t="shared" si="1042"/>
        <v>29</v>
      </c>
      <c r="LE36">
        <f t="shared" si="1043"/>
        <v>46</v>
      </c>
      <c r="LF36">
        <f t="shared" si="1044"/>
        <v>29</v>
      </c>
      <c r="LG36">
        <f t="shared" si="1045"/>
        <v>33</v>
      </c>
      <c r="LH36">
        <f t="shared" si="1046"/>
        <v>41</v>
      </c>
      <c r="LI36">
        <f t="shared" si="1047"/>
        <v>21</v>
      </c>
      <c r="LJ36">
        <f t="shared" si="1048"/>
        <v>69</v>
      </c>
      <c r="LK36">
        <f t="shared" si="1049"/>
        <v>30</v>
      </c>
      <c r="LL36">
        <f t="shared" si="1050"/>
        <v>0</v>
      </c>
      <c r="LM36">
        <f t="shared" si="1051"/>
        <v>0</v>
      </c>
      <c r="LN36">
        <f t="shared" si="1052"/>
        <v>0</v>
      </c>
      <c r="LO36">
        <f t="shared" si="1053"/>
        <v>0</v>
      </c>
      <c r="LP36">
        <f t="shared" si="1054"/>
        <v>0</v>
      </c>
      <c r="LQ36">
        <f t="shared" si="1055"/>
        <v>0</v>
      </c>
      <c r="LR36">
        <f t="shared" si="1056"/>
        <v>0</v>
      </c>
      <c r="LS36">
        <f t="shared" si="1057"/>
        <v>0</v>
      </c>
      <c r="LT36">
        <f t="shared" si="1058"/>
        <v>0</v>
      </c>
      <c r="LU36">
        <f t="shared" si="1059"/>
        <v>0</v>
      </c>
      <c r="LV36">
        <f t="shared" si="1060"/>
        <v>0</v>
      </c>
      <c r="LW36">
        <f t="shared" si="1061"/>
        <v>0</v>
      </c>
      <c r="LX36">
        <f t="shared" si="1062"/>
        <v>0</v>
      </c>
      <c r="LY36">
        <f t="shared" si="1063"/>
        <v>0</v>
      </c>
      <c r="LZ36">
        <f t="shared" si="1064"/>
        <v>0</v>
      </c>
      <c r="MA36">
        <f t="shared" si="1065"/>
        <v>0</v>
      </c>
      <c r="MB36">
        <f t="shared" si="1066"/>
        <v>0</v>
      </c>
      <c r="MC36">
        <f t="shared" si="1067"/>
        <v>0</v>
      </c>
      <c r="MD36">
        <f t="shared" si="1068"/>
        <v>0</v>
      </c>
      <c r="ME36">
        <f t="shared" si="1069"/>
        <v>0</v>
      </c>
      <c r="MF36">
        <f t="shared" si="1070"/>
        <v>0</v>
      </c>
      <c r="MG36">
        <f t="shared" si="1071"/>
        <v>0</v>
      </c>
      <c r="MH36">
        <f t="shared" si="1072"/>
        <v>0</v>
      </c>
      <c r="MI36">
        <f t="shared" si="1073"/>
        <v>0</v>
      </c>
      <c r="MJ36">
        <f t="shared" si="1074"/>
        <v>0</v>
      </c>
      <c r="MK36">
        <f t="shared" si="1075"/>
        <v>0</v>
      </c>
      <c r="ML36">
        <f t="shared" si="1076"/>
        <v>0</v>
      </c>
      <c r="MM36">
        <f t="shared" si="1077"/>
        <v>0</v>
      </c>
      <c r="MN36">
        <f t="shared" si="1078"/>
        <v>0</v>
      </c>
      <c r="MO36">
        <f t="shared" si="1079"/>
        <v>0</v>
      </c>
      <c r="MP36">
        <f t="shared" si="1080"/>
        <v>0</v>
      </c>
      <c r="MQ36">
        <f t="shared" si="1081"/>
        <v>0</v>
      </c>
      <c r="MR36">
        <f t="shared" si="1082"/>
        <v>0</v>
      </c>
      <c r="MS36">
        <f t="shared" si="1083"/>
        <v>0</v>
      </c>
      <c r="MT36">
        <f t="shared" si="1084"/>
        <v>0</v>
      </c>
      <c r="MU36">
        <f t="shared" si="1085"/>
        <v>0</v>
      </c>
      <c r="MV36">
        <f t="shared" si="1086"/>
        <v>0</v>
      </c>
      <c r="MW36">
        <f t="shared" si="1087"/>
        <v>0</v>
      </c>
      <c r="MX36">
        <f t="shared" si="1088"/>
        <v>0</v>
      </c>
      <c r="MY36">
        <f t="shared" si="1089"/>
        <v>0</v>
      </c>
      <c r="MZ36">
        <f t="shared" si="1090"/>
        <v>0</v>
      </c>
      <c r="NA36">
        <f t="shared" si="1091"/>
        <v>0</v>
      </c>
      <c r="NB36">
        <f t="shared" si="1092"/>
        <v>0</v>
      </c>
      <c r="NC36">
        <f t="shared" si="1093"/>
        <v>0</v>
      </c>
      <c r="ND36">
        <f t="shared" si="1094"/>
        <v>0</v>
      </c>
      <c r="NE36">
        <f t="shared" si="1095"/>
        <v>0</v>
      </c>
      <c r="NF36">
        <f t="shared" si="1096"/>
        <v>0</v>
      </c>
      <c r="NG36">
        <f t="shared" si="1097"/>
        <v>0</v>
      </c>
      <c r="NH36">
        <f t="shared" si="1098"/>
        <v>0</v>
      </c>
      <c r="NI36">
        <f t="shared" si="1099"/>
        <v>0</v>
      </c>
      <c r="NJ36">
        <f t="shared" si="1100"/>
        <v>0</v>
      </c>
      <c r="NK36">
        <f t="shared" si="1101"/>
        <v>0</v>
      </c>
      <c r="NL36">
        <f t="shared" si="1102"/>
        <v>0</v>
      </c>
      <c r="NM36">
        <f t="shared" si="1103"/>
        <v>0</v>
      </c>
      <c r="NN36">
        <f t="shared" si="1104"/>
        <v>0</v>
      </c>
      <c r="NO36">
        <f t="shared" si="1105"/>
        <v>0</v>
      </c>
      <c r="NP36">
        <f t="shared" si="1106"/>
        <v>0</v>
      </c>
      <c r="NQ36">
        <f t="shared" si="1107"/>
        <v>0</v>
      </c>
      <c r="NR36">
        <f t="shared" si="1108"/>
        <v>0</v>
      </c>
      <c r="NS36">
        <f t="shared" si="1109"/>
        <v>0</v>
      </c>
      <c r="NT36">
        <f t="shared" si="1110"/>
        <v>0</v>
      </c>
      <c r="NU36">
        <f t="shared" si="1111"/>
        <v>0</v>
      </c>
      <c r="NV36">
        <f t="shared" si="1112"/>
        <v>0</v>
      </c>
      <c r="NW36">
        <f t="shared" si="1113"/>
        <v>0</v>
      </c>
      <c r="NX36">
        <f t="shared" si="1114"/>
        <v>0</v>
      </c>
      <c r="NY36">
        <f t="shared" si="1115"/>
        <v>0</v>
      </c>
      <c r="NZ36">
        <f t="shared" si="1116"/>
        <v>0</v>
      </c>
      <c r="OA36">
        <f t="shared" si="1117"/>
        <v>0</v>
      </c>
      <c r="OB36">
        <f t="shared" si="1118"/>
        <v>0</v>
      </c>
      <c r="OC36">
        <f t="shared" si="1119"/>
        <v>0</v>
      </c>
      <c r="OD36">
        <f t="shared" si="1120"/>
        <v>0</v>
      </c>
      <c r="OE36">
        <f t="shared" si="1121"/>
        <v>0</v>
      </c>
      <c r="OF36">
        <f t="shared" si="1122"/>
        <v>0</v>
      </c>
      <c r="OG36">
        <f t="shared" si="1123"/>
        <v>0</v>
      </c>
      <c r="OH36">
        <f t="shared" si="1124"/>
        <v>0</v>
      </c>
      <c r="OJ36" s="4">
        <f t="shared" si="1125"/>
        <v>122</v>
      </c>
      <c r="OK36" s="4">
        <f t="shared" si="1126"/>
        <v>50</v>
      </c>
      <c r="OL36" s="4">
        <f t="shared" si="1127"/>
        <v>97</v>
      </c>
      <c r="OM36" s="4">
        <f t="shared" si="1128"/>
        <v>0</v>
      </c>
      <c r="OP36" s="4">
        <f t="shared" si="1129"/>
        <v>269</v>
      </c>
      <c r="OQ36" s="4"/>
      <c r="OS36">
        <f t="shared" si="1130"/>
        <v>6</v>
      </c>
      <c r="OT36">
        <f t="shared" si="1131"/>
        <v>22</v>
      </c>
      <c r="OU36">
        <f t="shared" si="1132"/>
        <v>53</v>
      </c>
      <c r="OV36">
        <f t="shared" si="1133"/>
        <v>36</v>
      </c>
      <c r="OW36">
        <f t="shared" si="1134"/>
        <v>30</v>
      </c>
      <c r="OX36">
        <f t="shared" si="1135"/>
        <v>18</v>
      </c>
      <c r="OY36">
        <f t="shared" si="1136"/>
        <v>28</v>
      </c>
      <c r="OZ36">
        <f t="shared" si="1137"/>
        <v>22</v>
      </c>
      <c r="PA36">
        <f t="shared" si="1138"/>
        <v>23</v>
      </c>
      <c r="PB36">
        <f t="shared" si="1139"/>
        <v>31</v>
      </c>
      <c r="PC36">
        <f t="shared" si="1140"/>
        <v>0</v>
      </c>
      <c r="PD36">
        <f t="shared" si="1141"/>
        <v>0</v>
      </c>
      <c r="PE36">
        <f t="shared" si="1142"/>
        <v>0</v>
      </c>
      <c r="PF36">
        <f t="shared" si="1143"/>
        <v>0</v>
      </c>
      <c r="PG36">
        <f t="shared" si="1144"/>
        <v>0</v>
      </c>
      <c r="PH36">
        <f t="shared" si="1145"/>
        <v>0</v>
      </c>
      <c r="PI36">
        <f t="shared" si="1146"/>
        <v>0</v>
      </c>
      <c r="PJ36">
        <f t="shared" si="1147"/>
        <v>0</v>
      </c>
      <c r="PK36">
        <f t="shared" si="1148"/>
        <v>0</v>
      </c>
      <c r="PL36">
        <f t="shared" si="1149"/>
        <v>0</v>
      </c>
      <c r="PM36">
        <f t="shared" si="1150"/>
        <v>0</v>
      </c>
      <c r="PN36">
        <f t="shared" si="1151"/>
        <v>0</v>
      </c>
      <c r="PO36">
        <f t="shared" si="1152"/>
        <v>0</v>
      </c>
      <c r="PP36">
        <f t="shared" si="1153"/>
        <v>0</v>
      </c>
      <c r="PQ36">
        <f t="shared" si="1154"/>
        <v>0</v>
      </c>
      <c r="PR36">
        <f t="shared" si="1155"/>
        <v>0</v>
      </c>
      <c r="PS36">
        <f t="shared" si="1156"/>
        <v>0</v>
      </c>
      <c r="PT36">
        <f t="shared" si="1157"/>
        <v>0</v>
      </c>
      <c r="PU36">
        <f t="shared" si="1158"/>
        <v>0</v>
      </c>
      <c r="PV36">
        <f t="shared" si="1159"/>
        <v>0</v>
      </c>
      <c r="PW36">
        <f t="shared" si="1160"/>
        <v>0</v>
      </c>
      <c r="PX36">
        <f t="shared" si="1161"/>
        <v>0</v>
      </c>
      <c r="PY36">
        <f t="shared" si="1162"/>
        <v>0</v>
      </c>
      <c r="PZ36">
        <f t="shared" si="1163"/>
        <v>0</v>
      </c>
      <c r="QA36">
        <f t="shared" si="1164"/>
        <v>0</v>
      </c>
      <c r="QB36">
        <f t="shared" si="1165"/>
        <v>0</v>
      </c>
      <c r="QC36">
        <f t="shared" si="1166"/>
        <v>0</v>
      </c>
      <c r="QD36">
        <f t="shared" si="1167"/>
        <v>0</v>
      </c>
      <c r="QE36">
        <f t="shared" si="1168"/>
        <v>0</v>
      </c>
      <c r="QF36">
        <f t="shared" si="1169"/>
        <v>0</v>
      </c>
      <c r="QG36">
        <f t="shared" si="1170"/>
        <v>0</v>
      </c>
      <c r="QH36">
        <f t="shared" si="1171"/>
        <v>0</v>
      </c>
      <c r="QI36">
        <f t="shared" si="1172"/>
        <v>0</v>
      </c>
      <c r="QJ36">
        <f t="shared" si="1173"/>
        <v>0</v>
      </c>
      <c r="QK36">
        <f t="shared" si="1174"/>
        <v>0</v>
      </c>
      <c r="QL36">
        <f t="shared" si="1175"/>
        <v>0</v>
      </c>
      <c r="QM36">
        <f t="shared" si="1176"/>
        <v>0</v>
      </c>
      <c r="QN36">
        <f t="shared" si="1177"/>
        <v>0</v>
      </c>
      <c r="QO36">
        <f t="shared" si="1178"/>
        <v>0</v>
      </c>
      <c r="QP36">
        <f t="shared" si="1179"/>
        <v>0</v>
      </c>
      <c r="QQ36">
        <f t="shared" si="1180"/>
        <v>0</v>
      </c>
      <c r="QR36">
        <f t="shared" si="1181"/>
        <v>0</v>
      </c>
      <c r="QS36">
        <f t="shared" si="1182"/>
        <v>0</v>
      </c>
      <c r="QT36">
        <f t="shared" si="1183"/>
        <v>0</v>
      </c>
      <c r="QU36">
        <f t="shared" si="1184"/>
        <v>0</v>
      </c>
      <c r="QV36">
        <f t="shared" si="1185"/>
        <v>0</v>
      </c>
      <c r="QW36">
        <f t="shared" si="1186"/>
        <v>0</v>
      </c>
      <c r="QX36">
        <f t="shared" si="1187"/>
        <v>0</v>
      </c>
      <c r="QY36">
        <f t="shared" si="1188"/>
        <v>0</v>
      </c>
      <c r="QZ36">
        <f t="shared" si="1189"/>
        <v>0</v>
      </c>
      <c r="RA36">
        <f t="shared" si="1190"/>
        <v>0</v>
      </c>
      <c r="RB36">
        <f t="shared" si="1191"/>
        <v>0</v>
      </c>
      <c r="RC36">
        <f t="shared" si="1192"/>
        <v>0</v>
      </c>
      <c r="RD36">
        <f t="shared" si="1193"/>
        <v>0</v>
      </c>
      <c r="RE36">
        <f t="shared" si="1194"/>
        <v>0</v>
      </c>
      <c r="RF36">
        <f t="shared" si="1195"/>
        <v>0</v>
      </c>
      <c r="RG36">
        <f t="shared" si="1196"/>
        <v>0</v>
      </c>
      <c r="RH36">
        <f t="shared" si="1197"/>
        <v>0</v>
      </c>
      <c r="RI36">
        <f t="shared" si="1198"/>
        <v>0</v>
      </c>
      <c r="RJ36">
        <f t="shared" si="1199"/>
        <v>0</v>
      </c>
      <c r="RK36">
        <f t="shared" si="1200"/>
        <v>0</v>
      </c>
      <c r="RL36">
        <f t="shared" si="1201"/>
        <v>0</v>
      </c>
      <c r="RM36">
        <f t="shared" si="1202"/>
        <v>0</v>
      </c>
      <c r="RN36">
        <f t="shared" si="1203"/>
        <v>0</v>
      </c>
      <c r="RO36">
        <f t="shared" si="1204"/>
        <v>0</v>
      </c>
      <c r="RP36">
        <f t="shared" si="1205"/>
        <v>0</v>
      </c>
      <c r="RQ36">
        <f t="shared" si="1206"/>
        <v>0</v>
      </c>
      <c r="RR36">
        <f t="shared" si="1207"/>
        <v>0</v>
      </c>
      <c r="RS36">
        <f t="shared" si="1208"/>
        <v>0</v>
      </c>
      <c r="RT36">
        <f t="shared" si="1209"/>
        <v>0</v>
      </c>
      <c r="RU36">
        <f t="shared" si="1210"/>
        <v>0</v>
      </c>
      <c r="RV36">
        <f t="shared" si="1211"/>
        <v>0</v>
      </c>
      <c r="RW36">
        <f t="shared" si="1212"/>
        <v>0</v>
      </c>
      <c r="RX36">
        <f t="shared" si="1213"/>
        <v>0</v>
      </c>
      <c r="RY36">
        <f t="shared" si="1214"/>
        <v>0</v>
      </c>
      <c r="SA36" s="4">
        <f t="shared" si="1215"/>
        <v>21.66</v>
      </c>
      <c r="SB36" s="4">
        <f t="shared" si="1216"/>
        <v>7.17</v>
      </c>
      <c r="SC36" s="4">
        <f t="shared" si="1217"/>
        <v>11.56</v>
      </c>
      <c r="SD36" s="4">
        <f t="shared" si="1218"/>
        <v>0</v>
      </c>
      <c r="SF36" s="4">
        <f t="shared" si="1219"/>
        <v>40.39</v>
      </c>
      <c r="SI36">
        <f t="shared" si="1220"/>
        <v>5.5</v>
      </c>
      <c r="SJ36">
        <f t="shared" si="1221"/>
        <v>4.17</v>
      </c>
      <c r="SK36">
        <f t="shared" si="1222"/>
        <v>3.86</v>
      </c>
      <c r="SL36">
        <f t="shared" si="1223"/>
        <v>3.7</v>
      </c>
      <c r="SM36">
        <f t="shared" si="1224"/>
        <v>3.86</v>
      </c>
      <c r="SN36">
        <f t="shared" si="1225"/>
        <v>3.88</v>
      </c>
      <c r="SO36">
        <f t="shared" si="1226"/>
        <v>4.17</v>
      </c>
      <c r="SP36">
        <f t="shared" si="1227"/>
        <v>3</v>
      </c>
      <c r="SQ36">
        <f t="shared" si="1228"/>
        <v>4.25</v>
      </c>
      <c r="SR36">
        <f t="shared" si="1229"/>
        <v>4</v>
      </c>
      <c r="SS36" t="str">
        <f t="shared" si="1230"/>
        <v>0</v>
      </c>
      <c r="ST36" t="str">
        <f t="shared" si="1231"/>
        <v>0</v>
      </c>
      <c r="SU36" t="str">
        <f t="shared" si="1232"/>
        <v>0</v>
      </c>
      <c r="SV36" t="str">
        <f t="shared" si="1233"/>
        <v>0</v>
      </c>
      <c r="SW36" t="str">
        <f t="shared" si="1234"/>
        <v>0</v>
      </c>
      <c r="SX36" t="str">
        <f t="shared" si="1235"/>
        <v>0</v>
      </c>
      <c r="SY36" t="str">
        <f t="shared" si="1236"/>
        <v>0</v>
      </c>
      <c r="SZ36" t="str">
        <f t="shared" si="1237"/>
        <v>0</v>
      </c>
      <c r="TA36" t="str">
        <f t="shared" si="1238"/>
        <v>0</v>
      </c>
      <c r="TB36" t="str">
        <f t="shared" si="1239"/>
        <v>0</v>
      </c>
      <c r="TC36" t="str">
        <f t="shared" si="1240"/>
        <v>0</v>
      </c>
      <c r="TD36" t="str">
        <f t="shared" si="1241"/>
        <v>0</v>
      </c>
      <c r="TE36" t="str">
        <f t="shared" si="1242"/>
        <v>0</v>
      </c>
      <c r="TF36" t="str">
        <f t="shared" si="1243"/>
        <v>0</v>
      </c>
      <c r="TG36" t="str">
        <f t="shared" si="1244"/>
        <v>0</v>
      </c>
      <c r="TH36" t="str">
        <f t="shared" si="1245"/>
        <v>0</v>
      </c>
      <c r="TI36" t="str">
        <f t="shared" si="1246"/>
        <v>0</v>
      </c>
      <c r="TJ36" t="str">
        <f t="shared" si="1247"/>
        <v>0</v>
      </c>
      <c r="TK36" t="str">
        <f t="shared" si="1248"/>
        <v>0</v>
      </c>
      <c r="TL36" t="str">
        <f t="shared" si="1249"/>
        <v>0</v>
      </c>
      <c r="TM36" t="str">
        <f t="shared" si="1250"/>
        <v>0</v>
      </c>
      <c r="TN36" t="str">
        <f t="shared" si="1251"/>
        <v>0</v>
      </c>
      <c r="TO36" t="str">
        <f t="shared" si="1252"/>
        <v>0</v>
      </c>
      <c r="TP36" t="str">
        <f t="shared" si="1253"/>
        <v>0</v>
      </c>
      <c r="TQ36" t="str">
        <f t="shared" si="1254"/>
        <v>0</v>
      </c>
      <c r="TR36" t="str">
        <f t="shared" si="1255"/>
        <v>0</v>
      </c>
      <c r="TS36" t="str">
        <f t="shared" si="1256"/>
        <v>0</v>
      </c>
      <c r="TT36" t="str">
        <f t="shared" si="1257"/>
        <v>0</v>
      </c>
      <c r="TU36" t="str">
        <f t="shared" si="1258"/>
        <v>0</v>
      </c>
      <c r="TV36" t="str">
        <f t="shared" si="1259"/>
        <v>0</v>
      </c>
      <c r="TW36" t="str">
        <f t="shared" si="1260"/>
        <v>0</v>
      </c>
      <c r="TX36" t="str">
        <f t="shared" si="1261"/>
        <v>0</v>
      </c>
      <c r="TY36" t="str">
        <f t="shared" si="1262"/>
        <v>0</v>
      </c>
      <c r="TZ36" t="str">
        <f t="shared" si="1263"/>
        <v>0</v>
      </c>
      <c r="UA36" t="str">
        <f t="shared" si="1264"/>
        <v>0</v>
      </c>
      <c r="UB36" t="str">
        <f t="shared" si="1265"/>
        <v>0</v>
      </c>
      <c r="UC36" t="str">
        <f t="shared" si="1266"/>
        <v>0</v>
      </c>
      <c r="UD36" t="str">
        <f t="shared" si="1267"/>
        <v>0</v>
      </c>
      <c r="UE36" t="str">
        <f t="shared" si="1268"/>
        <v>0</v>
      </c>
      <c r="UF36" t="str">
        <f t="shared" si="1269"/>
        <v>0</v>
      </c>
      <c r="UG36" t="str">
        <f t="shared" si="1270"/>
        <v>0</v>
      </c>
      <c r="UH36" t="str">
        <f t="shared" si="1271"/>
        <v>0</v>
      </c>
      <c r="UI36" t="str">
        <f t="shared" si="1272"/>
        <v>0</v>
      </c>
      <c r="UJ36" t="str">
        <f t="shared" si="1273"/>
        <v>0</v>
      </c>
      <c r="UK36" t="str">
        <f t="shared" si="1274"/>
        <v>0</v>
      </c>
      <c r="UL36" t="str">
        <f t="shared" si="1275"/>
        <v>0</v>
      </c>
      <c r="UM36" t="str">
        <f t="shared" si="1276"/>
        <v>0</v>
      </c>
      <c r="UN36" t="str">
        <f t="shared" si="1277"/>
        <v>0</v>
      </c>
      <c r="UO36" t="str">
        <f t="shared" si="1278"/>
        <v>0</v>
      </c>
      <c r="UP36" t="str">
        <f t="shared" si="1279"/>
        <v>0</v>
      </c>
      <c r="UQ36" t="str">
        <f t="shared" si="1280"/>
        <v>0</v>
      </c>
      <c r="UR36" t="str">
        <f t="shared" si="1281"/>
        <v>0</v>
      </c>
      <c r="US36" t="str">
        <f t="shared" si="1282"/>
        <v>0</v>
      </c>
      <c r="UT36" t="str">
        <f t="shared" si="1283"/>
        <v>0</v>
      </c>
      <c r="UU36" t="str">
        <f t="shared" si="1284"/>
        <v>0</v>
      </c>
      <c r="UV36" t="str">
        <f t="shared" si="1285"/>
        <v>0</v>
      </c>
      <c r="UW36" t="str">
        <f t="shared" si="1286"/>
        <v>0</v>
      </c>
      <c r="UX36" t="str">
        <f t="shared" si="1287"/>
        <v>0</v>
      </c>
      <c r="UY36" t="str">
        <f t="shared" si="1288"/>
        <v>0</v>
      </c>
      <c r="UZ36" t="str">
        <f t="shared" si="1289"/>
        <v>0</v>
      </c>
      <c r="VA36" t="str">
        <f t="shared" si="1290"/>
        <v>0</v>
      </c>
      <c r="VB36" t="str">
        <f t="shared" si="1291"/>
        <v>0</v>
      </c>
      <c r="VC36" t="str">
        <f t="shared" si="1292"/>
        <v>0</v>
      </c>
      <c r="VD36" t="str">
        <f t="shared" si="1293"/>
        <v>0</v>
      </c>
      <c r="VE36" t="str">
        <f t="shared" si="1294"/>
        <v>0</v>
      </c>
      <c r="VF36" t="str">
        <f t="shared" si="1295"/>
        <v>0</v>
      </c>
      <c r="VG36" t="str">
        <f t="shared" si="1296"/>
        <v>0</v>
      </c>
      <c r="VH36" t="str">
        <f t="shared" si="1297"/>
        <v>0</v>
      </c>
      <c r="VI36" t="str">
        <f t="shared" si="1298"/>
        <v>0</v>
      </c>
      <c r="VJ36" t="str">
        <f t="shared" si="1299"/>
        <v>0</v>
      </c>
      <c r="VK36" t="str">
        <f t="shared" si="1300"/>
        <v>0</v>
      </c>
      <c r="VL36" t="str">
        <f t="shared" si="1301"/>
        <v>0</v>
      </c>
      <c r="VM36" t="str">
        <f t="shared" si="1302"/>
        <v>0</v>
      </c>
      <c r="VN36" t="str">
        <f t="shared" si="1303"/>
        <v>0</v>
      </c>
      <c r="VO36" t="str">
        <f t="shared" si="1304"/>
        <v>0</v>
      </c>
      <c r="VQ36" s="4">
        <f t="shared" si="1305"/>
        <v>30.16</v>
      </c>
      <c r="VR36" s="4">
        <f t="shared" si="1306"/>
        <v>13.28</v>
      </c>
      <c r="VS36" s="4">
        <f t="shared" si="1307"/>
        <v>4.2300000000000004</v>
      </c>
      <c r="VT36" s="4">
        <f t="shared" si="1308"/>
        <v>0</v>
      </c>
      <c r="VV36" s="4">
        <f t="shared" si="1309"/>
        <v>47.67</v>
      </c>
      <c r="VY36">
        <f t="shared" si="1310"/>
        <v>16.34</v>
      </c>
      <c r="VZ36">
        <f t="shared" si="1311"/>
        <v>10.17</v>
      </c>
      <c r="WA36">
        <f t="shared" si="1312"/>
        <v>-1.9</v>
      </c>
      <c r="WB36">
        <f t="shared" si="1313"/>
        <v>4.99</v>
      </c>
      <c r="WC36">
        <f t="shared" si="1314"/>
        <v>0.49</v>
      </c>
      <c r="WD36">
        <f t="shared" si="1315"/>
        <v>-4.29</v>
      </c>
      <c r="WE36">
        <f t="shared" si="1316"/>
        <v>12.17</v>
      </c>
      <c r="WF36">
        <f t="shared" si="1317"/>
        <v>1.1100000000000001</v>
      </c>
      <c r="WG36">
        <f t="shared" si="1318"/>
        <v>9.84</v>
      </c>
      <c r="WH36">
        <f t="shared" si="1319"/>
        <v>-1.25</v>
      </c>
      <c r="WI36">
        <f t="shared" si="1320"/>
        <v>0</v>
      </c>
      <c r="WJ36">
        <f t="shared" si="1321"/>
        <v>0</v>
      </c>
      <c r="WK36">
        <f t="shared" si="1322"/>
        <v>0</v>
      </c>
      <c r="WL36">
        <f t="shared" si="1323"/>
        <v>0</v>
      </c>
      <c r="WM36">
        <f t="shared" si="1324"/>
        <v>0</v>
      </c>
      <c r="WN36">
        <f t="shared" si="1325"/>
        <v>0</v>
      </c>
      <c r="WO36">
        <f t="shared" si="1326"/>
        <v>0</v>
      </c>
      <c r="WP36">
        <f t="shared" si="1327"/>
        <v>0</v>
      </c>
      <c r="WQ36">
        <f t="shared" si="1328"/>
        <v>0</v>
      </c>
      <c r="WR36">
        <f t="shared" si="1329"/>
        <v>0</v>
      </c>
      <c r="WS36">
        <f t="shared" si="1330"/>
        <v>0</v>
      </c>
      <c r="WT36">
        <f t="shared" si="1331"/>
        <v>0</v>
      </c>
      <c r="WU36">
        <f t="shared" si="1332"/>
        <v>0</v>
      </c>
      <c r="WV36">
        <f t="shared" si="1333"/>
        <v>0</v>
      </c>
      <c r="WW36">
        <f t="shared" si="1334"/>
        <v>0</v>
      </c>
      <c r="WX36">
        <f t="shared" si="1335"/>
        <v>0</v>
      </c>
      <c r="WY36">
        <f t="shared" si="1336"/>
        <v>0</v>
      </c>
      <c r="WZ36">
        <f t="shared" si="1337"/>
        <v>0</v>
      </c>
      <c r="XA36">
        <f t="shared" si="1338"/>
        <v>0</v>
      </c>
      <c r="XB36">
        <f t="shared" si="1339"/>
        <v>0</v>
      </c>
      <c r="XC36">
        <f t="shared" si="1340"/>
        <v>0</v>
      </c>
      <c r="XD36">
        <f t="shared" si="1341"/>
        <v>0</v>
      </c>
      <c r="XE36">
        <f t="shared" si="1342"/>
        <v>0</v>
      </c>
      <c r="XF36">
        <f t="shared" si="1343"/>
        <v>0</v>
      </c>
      <c r="XG36">
        <f t="shared" si="1344"/>
        <v>0</v>
      </c>
      <c r="XH36">
        <f t="shared" si="1345"/>
        <v>0</v>
      </c>
      <c r="XI36">
        <f t="shared" si="1346"/>
        <v>0</v>
      </c>
      <c r="XJ36">
        <f t="shared" si="1347"/>
        <v>0</v>
      </c>
      <c r="XK36">
        <f t="shared" si="1348"/>
        <v>0</v>
      </c>
      <c r="XL36">
        <f t="shared" si="1349"/>
        <v>0</v>
      </c>
      <c r="XM36">
        <f t="shared" si="1350"/>
        <v>0</v>
      </c>
      <c r="XN36">
        <f t="shared" si="1351"/>
        <v>0</v>
      </c>
      <c r="XO36">
        <f t="shared" si="1352"/>
        <v>0</v>
      </c>
      <c r="XP36">
        <f t="shared" si="1353"/>
        <v>0</v>
      </c>
      <c r="XQ36">
        <f t="shared" si="1354"/>
        <v>0</v>
      </c>
      <c r="XR36">
        <f t="shared" si="1355"/>
        <v>0</v>
      </c>
      <c r="XS36">
        <f t="shared" si="1356"/>
        <v>0</v>
      </c>
      <c r="XT36">
        <f t="shared" si="1357"/>
        <v>0</v>
      </c>
      <c r="XU36">
        <f t="shared" si="1358"/>
        <v>0</v>
      </c>
      <c r="XV36">
        <f t="shared" si="1359"/>
        <v>0</v>
      </c>
      <c r="XW36">
        <f t="shared" si="1360"/>
        <v>0</v>
      </c>
      <c r="XX36">
        <f t="shared" si="1361"/>
        <v>0</v>
      </c>
      <c r="XY36">
        <f t="shared" si="1362"/>
        <v>0</v>
      </c>
      <c r="XZ36">
        <f t="shared" si="1363"/>
        <v>0</v>
      </c>
      <c r="YA36">
        <f t="shared" si="1364"/>
        <v>0</v>
      </c>
      <c r="YB36">
        <f t="shared" si="1365"/>
        <v>0</v>
      </c>
      <c r="YC36">
        <f t="shared" si="1366"/>
        <v>0</v>
      </c>
      <c r="YD36">
        <f t="shared" si="1367"/>
        <v>0</v>
      </c>
      <c r="YE36">
        <f t="shared" si="1368"/>
        <v>0</v>
      </c>
      <c r="YF36">
        <f t="shared" si="1369"/>
        <v>0</v>
      </c>
      <c r="YG36">
        <f t="shared" si="1370"/>
        <v>0</v>
      </c>
      <c r="YH36">
        <f t="shared" si="1371"/>
        <v>0</v>
      </c>
      <c r="YI36">
        <f t="shared" si="1372"/>
        <v>0</v>
      </c>
      <c r="YJ36">
        <f t="shared" si="1373"/>
        <v>0</v>
      </c>
      <c r="YK36">
        <f t="shared" si="1374"/>
        <v>0</v>
      </c>
      <c r="YL36">
        <f t="shared" si="1375"/>
        <v>0</v>
      </c>
      <c r="YM36">
        <f t="shared" si="1376"/>
        <v>0</v>
      </c>
      <c r="YN36">
        <f t="shared" si="1377"/>
        <v>0</v>
      </c>
      <c r="YO36">
        <f t="shared" si="1378"/>
        <v>0</v>
      </c>
      <c r="YP36">
        <f t="shared" si="1379"/>
        <v>0</v>
      </c>
      <c r="YQ36">
        <f t="shared" si="1380"/>
        <v>0</v>
      </c>
      <c r="YR36">
        <f t="shared" si="1381"/>
        <v>0</v>
      </c>
      <c r="YS36">
        <f t="shared" si="1382"/>
        <v>0</v>
      </c>
      <c r="YT36">
        <f t="shared" si="1383"/>
        <v>0</v>
      </c>
      <c r="YU36">
        <f t="shared" si="1384"/>
        <v>0</v>
      </c>
      <c r="YV36">
        <f t="shared" si="1385"/>
        <v>0</v>
      </c>
      <c r="YW36">
        <f t="shared" si="1386"/>
        <v>0</v>
      </c>
      <c r="YX36">
        <f t="shared" si="1387"/>
        <v>0</v>
      </c>
      <c r="YY36">
        <f t="shared" si="1388"/>
        <v>0</v>
      </c>
      <c r="YZ36">
        <f t="shared" si="1389"/>
        <v>0</v>
      </c>
      <c r="ZA36">
        <f t="shared" si="1390"/>
        <v>0</v>
      </c>
      <c r="ZB36">
        <f t="shared" si="1391"/>
        <v>0</v>
      </c>
      <c r="ZC36">
        <f t="shared" si="1392"/>
        <v>0</v>
      </c>
      <c r="ZD36">
        <f t="shared" si="1393"/>
        <v>0</v>
      </c>
      <c r="ZE36">
        <f t="shared" si="1394"/>
        <v>0</v>
      </c>
      <c r="ZG36" s="4">
        <f t="shared" si="1395"/>
        <v>323</v>
      </c>
      <c r="ZH36" s="4">
        <f t="shared" si="1396"/>
        <v>140</v>
      </c>
      <c r="ZI36" s="4">
        <f t="shared" si="1397"/>
        <v>229</v>
      </c>
      <c r="ZJ36" s="4">
        <f t="shared" si="1398"/>
        <v>0</v>
      </c>
      <c r="ZL36" s="4">
        <f t="shared" si="1399"/>
        <v>692</v>
      </c>
      <c r="ZO36">
        <f t="shared" si="1400"/>
        <v>38</v>
      </c>
      <c r="ZP36">
        <f t="shared" si="1401"/>
        <v>49</v>
      </c>
      <c r="ZQ36">
        <f t="shared" si="1402"/>
        <v>83</v>
      </c>
      <c r="ZR36">
        <f t="shared" si="1403"/>
        <v>73</v>
      </c>
      <c r="ZS36">
        <f t="shared" si="1404"/>
        <v>71</v>
      </c>
      <c r="ZT36">
        <f t="shared" si="1405"/>
        <v>98</v>
      </c>
      <c r="ZU36">
        <f t="shared" si="1406"/>
        <v>52</v>
      </c>
      <c r="ZV36">
        <f t="shared" si="1407"/>
        <v>88</v>
      </c>
      <c r="ZW36">
        <f t="shared" si="1408"/>
        <v>55</v>
      </c>
      <c r="ZX36">
        <f t="shared" si="1409"/>
        <v>85</v>
      </c>
      <c r="ZY36">
        <f t="shared" si="1410"/>
        <v>0</v>
      </c>
      <c r="ZZ36">
        <f t="shared" si="1411"/>
        <v>0</v>
      </c>
      <c r="AAA36">
        <f t="shared" si="1412"/>
        <v>0</v>
      </c>
      <c r="AAB36">
        <f t="shared" si="1413"/>
        <v>0</v>
      </c>
      <c r="AAC36">
        <f t="shared" si="1414"/>
        <v>0</v>
      </c>
      <c r="AAD36">
        <f t="shared" si="1415"/>
        <v>0</v>
      </c>
      <c r="AAE36">
        <f t="shared" si="1416"/>
        <v>0</v>
      </c>
      <c r="AAF36">
        <f t="shared" si="1417"/>
        <v>0</v>
      </c>
      <c r="AAG36">
        <f t="shared" si="1418"/>
        <v>0</v>
      </c>
      <c r="AAH36">
        <f t="shared" si="1419"/>
        <v>0</v>
      </c>
      <c r="AAI36">
        <f t="shared" si="1420"/>
        <v>0</v>
      </c>
      <c r="AAJ36">
        <f t="shared" si="1421"/>
        <v>0</v>
      </c>
      <c r="AAK36">
        <f t="shared" si="1422"/>
        <v>0</v>
      </c>
      <c r="AAL36">
        <f t="shared" si="1423"/>
        <v>0</v>
      </c>
      <c r="AAM36">
        <f t="shared" si="1424"/>
        <v>0</v>
      </c>
      <c r="AAN36">
        <f t="shared" si="1425"/>
        <v>0</v>
      </c>
      <c r="AAO36">
        <f t="shared" si="1426"/>
        <v>0</v>
      </c>
      <c r="AAP36">
        <f t="shared" si="1427"/>
        <v>0</v>
      </c>
      <c r="AAQ36">
        <f t="shared" si="1428"/>
        <v>0</v>
      </c>
      <c r="AAR36">
        <f t="shared" si="1429"/>
        <v>0</v>
      </c>
      <c r="AAS36">
        <f t="shared" si="1430"/>
        <v>0</v>
      </c>
      <c r="AAT36">
        <f t="shared" si="1431"/>
        <v>0</v>
      </c>
      <c r="AAU36">
        <f t="shared" si="1432"/>
        <v>0</v>
      </c>
      <c r="AAV36">
        <f t="shared" si="1433"/>
        <v>0</v>
      </c>
      <c r="AAW36">
        <f t="shared" si="1434"/>
        <v>0</v>
      </c>
      <c r="AAX36">
        <f t="shared" si="1435"/>
        <v>0</v>
      </c>
      <c r="AAY36">
        <f t="shared" si="1436"/>
        <v>0</v>
      </c>
      <c r="AAZ36">
        <f t="shared" si="1437"/>
        <v>0</v>
      </c>
      <c r="ABA36">
        <f t="shared" si="1438"/>
        <v>0</v>
      </c>
      <c r="ABB36">
        <f t="shared" si="1439"/>
        <v>0</v>
      </c>
      <c r="ABC36">
        <f t="shared" si="1440"/>
        <v>0</v>
      </c>
      <c r="ABD36">
        <f t="shared" si="1441"/>
        <v>0</v>
      </c>
      <c r="ABE36">
        <f t="shared" si="1442"/>
        <v>0</v>
      </c>
      <c r="ABF36">
        <f t="shared" si="1443"/>
        <v>0</v>
      </c>
      <c r="ABG36">
        <f t="shared" si="1444"/>
        <v>0</v>
      </c>
      <c r="ABH36">
        <f t="shared" si="1445"/>
        <v>0</v>
      </c>
      <c r="ABI36">
        <f t="shared" si="1446"/>
        <v>0</v>
      </c>
      <c r="ABJ36">
        <f t="shared" si="1447"/>
        <v>0</v>
      </c>
      <c r="ABK36">
        <f t="shared" si="1448"/>
        <v>0</v>
      </c>
      <c r="ABL36">
        <f t="shared" si="1449"/>
        <v>0</v>
      </c>
      <c r="ABM36">
        <f t="shared" si="1450"/>
        <v>0</v>
      </c>
      <c r="ABN36">
        <f t="shared" si="1451"/>
        <v>0</v>
      </c>
      <c r="ABO36">
        <f t="shared" si="1452"/>
        <v>0</v>
      </c>
      <c r="ABP36">
        <f t="shared" si="1453"/>
        <v>0</v>
      </c>
      <c r="ABQ36">
        <f t="shared" si="1454"/>
        <v>0</v>
      </c>
      <c r="ABR36">
        <f t="shared" si="1455"/>
        <v>0</v>
      </c>
      <c r="ABS36">
        <f t="shared" si="1456"/>
        <v>0</v>
      </c>
      <c r="ABT36">
        <f t="shared" si="1457"/>
        <v>0</v>
      </c>
      <c r="ABU36">
        <f t="shared" si="1458"/>
        <v>0</v>
      </c>
      <c r="ABV36">
        <f t="shared" si="1459"/>
        <v>0</v>
      </c>
      <c r="ABW36">
        <f t="shared" si="1460"/>
        <v>0</v>
      </c>
      <c r="ABX36">
        <f t="shared" si="1461"/>
        <v>0</v>
      </c>
      <c r="ABY36">
        <f t="shared" si="1462"/>
        <v>0</v>
      </c>
      <c r="ABZ36">
        <f t="shared" si="1463"/>
        <v>0</v>
      </c>
      <c r="ACA36">
        <f t="shared" si="1464"/>
        <v>0</v>
      </c>
      <c r="ACB36">
        <f t="shared" si="1465"/>
        <v>0</v>
      </c>
      <c r="ACC36">
        <f t="shared" si="1466"/>
        <v>0</v>
      </c>
      <c r="ACD36">
        <f t="shared" si="1467"/>
        <v>0</v>
      </c>
      <c r="ACE36">
        <f t="shared" si="1468"/>
        <v>0</v>
      </c>
      <c r="ACF36">
        <f t="shared" si="1469"/>
        <v>0</v>
      </c>
      <c r="ACG36">
        <f t="shared" si="1470"/>
        <v>0</v>
      </c>
      <c r="ACH36">
        <f t="shared" si="1471"/>
        <v>0</v>
      </c>
      <c r="ACI36">
        <f t="shared" si="1472"/>
        <v>0</v>
      </c>
      <c r="ACJ36">
        <f t="shared" si="1473"/>
        <v>0</v>
      </c>
      <c r="ACK36">
        <f t="shared" si="1474"/>
        <v>0</v>
      </c>
      <c r="ACL36">
        <f t="shared" si="1475"/>
        <v>0</v>
      </c>
      <c r="ACM36">
        <f t="shared" si="1476"/>
        <v>0</v>
      </c>
      <c r="ACN36">
        <f t="shared" si="1477"/>
        <v>0</v>
      </c>
      <c r="ACO36">
        <f t="shared" si="1478"/>
        <v>0</v>
      </c>
      <c r="ACP36">
        <f t="shared" si="1479"/>
        <v>0</v>
      </c>
      <c r="ACQ36">
        <f t="shared" si="1480"/>
        <v>0</v>
      </c>
      <c r="ACR36">
        <f t="shared" si="1481"/>
        <v>0</v>
      </c>
      <c r="ACS36">
        <f t="shared" si="1482"/>
        <v>0</v>
      </c>
      <c r="ACT36">
        <f t="shared" si="1483"/>
        <v>0</v>
      </c>
      <c r="ACU36">
        <f t="shared" si="1484"/>
        <v>0</v>
      </c>
      <c r="ACW36" s="4">
        <f t="shared" si="1485"/>
        <v>480.29999999999995</v>
      </c>
      <c r="ACX36" s="4">
        <f t="shared" si="1486"/>
        <v>90.3</v>
      </c>
      <c r="ACY36" s="4">
        <f t="shared" si="1487"/>
        <v>142</v>
      </c>
      <c r="ACZ36" s="4">
        <f t="shared" si="1488"/>
        <v>0</v>
      </c>
      <c r="ADA36" s="88">
        <f t="shared" si="1489"/>
        <v>6.719374970932936</v>
      </c>
      <c r="ADB36" s="4">
        <f t="shared" si="1490"/>
        <v>712.59999999999991</v>
      </c>
      <c r="ADC36" s="5">
        <f t="shared" si="1491"/>
        <v>9.8010203550446722</v>
      </c>
      <c r="ADD36" s="5">
        <f t="shared" si="1492"/>
        <v>6.8799224801834313</v>
      </c>
      <c r="ADE36">
        <f t="shared" si="1493"/>
        <v>163.19999999999999</v>
      </c>
      <c r="ADF36">
        <f t="shared" si="1494"/>
        <v>75.7</v>
      </c>
      <c r="ADG36">
        <f t="shared" si="1495"/>
        <v>16.3</v>
      </c>
      <c r="ADH36">
        <f t="shared" si="1496"/>
        <v>63.6</v>
      </c>
      <c r="ADI36">
        <f t="shared" si="1497"/>
        <v>39.9</v>
      </c>
      <c r="ADJ36">
        <f t="shared" si="1498"/>
        <v>105.5</v>
      </c>
      <c r="ADK36">
        <f t="shared" si="1499"/>
        <v>64.099999999999994</v>
      </c>
      <c r="ADL36">
        <f t="shared" si="1500"/>
        <v>26.2</v>
      </c>
      <c r="ADM36">
        <f t="shared" si="1501"/>
        <v>119.6</v>
      </c>
      <c r="ADN36">
        <f t="shared" si="1502"/>
        <v>38.5</v>
      </c>
      <c r="ADO36">
        <f t="shared" si="1503"/>
        <v>0</v>
      </c>
      <c r="ADP36">
        <f t="shared" si="1504"/>
        <v>0</v>
      </c>
      <c r="ADQ36">
        <f t="shared" si="1505"/>
        <v>0</v>
      </c>
      <c r="ADR36">
        <f t="shared" si="1506"/>
        <v>0</v>
      </c>
      <c r="ADS36">
        <f t="shared" si="1507"/>
        <v>0</v>
      </c>
      <c r="ADT36">
        <f t="shared" si="1508"/>
        <v>0</v>
      </c>
      <c r="ADU36">
        <f t="shared" si="1509"/>
        <v>0</v>
      </c>
      <c r="ADV36">
        <f t="shared" si="1510"/>
        <v>0</v>
      </c>
      <c r="ADW36">
        <f t="shared" si="1511"/>
        <v>0</v>
      </c>
      <c r="ADX36">
        <f t="shared" si="1512"/>
        <v>0</v>
      </c>
      <c r="ADY36">
        <f t="shared" si="1513"/>
        <v>0</v>
      </c>
      <c r="ADZ36">
        <f t="shared" si="1514"/>
        <v>0</v>
      </c>
      <c r="AEA36">
        <f t="shared" si="1515"/>
        <v>0</v>
      </c>
      <c r="AEB36">
        <f t="shared" si="1516"/>
        <v>0</v>
      </c>
      <c r="AEC36">
        <f t="shared" si="1517"/>
        <v>0</v>
      </c>
      <c r="AED36">
        <f t="shared" si="1518"/>
        <v>0</v>
      </c>
      <c r="AEE36">
        <f t="shared" si="1519"/>
        <v>0</v>
      </c>
      <c r="AEF36">
        <f t="shared" si="1520"/>
        <v>0</v>
      </c>
      <c r="AEG36">
        <f t="shared" si="1521"/>
        <v>0</v>
      </c>
      <c r="AEH36">
        <f t="shared" si="1522"/>
        <v>0</v>
      </c>
      <c r="AEI36">
        <f t="shared" si="1523"/>
        <v>0</v>
      </c>
      <c r="AEJ36">
        <f t="shared" si="1524"/>
        <v>0</v>
      </c>
      <c r="AEK36">
        <f t="shared" si="1525"/>
        <v>0</v>
      </c>
      <c r="AEL36">
        <f t="shared" si="1526"/>
        <v>0</v>
      </c>
      <c r="AEM36">
        <f t="shared" si="1527"/>
        <v>0</v>
      </c>
      <c r="AEN36">
        <f t="shared" si="1528"/>
        <v>0</v>
      </c>
      <c r="AEO36">
        <f t="shared" si="1529"/>
        <v>0</v>
      </c>
      <c r="AEP36">
        <f t="shared" si="1530"/>
        <v>0</v>
      </c>
      <c r="AEQ36">
        <f t="shared" si="1531"/>
        <v>0</v>
      </c>
      <c r="AER36">
        <f t="shared" si="1532"/>
        <v>0</v>
      </c>
      <c r="AES36">
        <f t="shared" si="1533"/>
        <v>0</v>
      </c>
      <c r="AET36">
        <f t="shared" si="1534"/>
        <v>0</v>
      </c>
      <c r="AEU36">
        <f t="shared" si="1535"/>
        <v>0</v>
      </c>
      <c r="AEV36">
        <f t="shared" si="1536"/>
        <v>0</v>
      </c>
      <c r="AEW36">
        <f t="shared" si="1537"/>
        <v>0</v>
      </c>
      <c r="AEX36">
        <f t="shared" si="1538"/>
        <v>0</v>
      </c>
      <c r="AEY36">
        <f t="shared" si="1539"/>
        <v>0</v>
      </c>
      <c r="AEZ36">
        <f t="shared" si="1540"/>
        <v>0</v>
      </c>
      <c r="AFA36">
        <f t="shared" si="1541"/>
        <v>0</v>
      </c>
      <c r="AFB36">
        <f t="shared" si="1542"/>
        <v>0</v>
      </c>
      <c r="AFC36">
        <f t="shared" si="1543"/>
        <v>0</v>
      </c>
      <c r="AFD36">
        <f t="shared" si="1544"/>
        <v>0</v>
      </c>
      <c r="AFE36">
        <f t="shared" si="1545"/>
        <v>0</v>
      </c>
      <c r="AFF36">
        <f t="shared" si="1546"/>
        <v>0</v>
      </c>
      <c r="AFG36">
        <f t="shared" si="1547"/>
        <v>0</v>
      </c>
      <c r="AFH36">
        <f t="shared" si="1548"/>
        <v>0</v>
      </c>
      <c r="AFI36">
        <f t="shared" si="1549"/>
        <v>0</v>
      </c>
      <c r="AFJ36">
        <f t="shared" si="1550"/>
        <v>0</v>
      </c>
      <c r="AFK36">
        <f t="shared" si="1551"/>
        <v>0</v>
      </c>
      <c r="AFL36">
        <f t="shared" si="1552"/>
        <v>0</v>
      </c>
      <c r="AFM36">
        <f t="shared" si="1553"/>
        <v>0</v>
      </c>
      <c r="AFN36">
        <f t="shared" si="1554"/>
        <v>0</v>
      </c>
      <c r="AFO36">
        <f t="shared" si="1555"/>
        <v>0</v>
      </c>
      <c r="AFP36">
        <f t="shared" si="1556"/>
        <v>0</v>
      </c>
      <c r="AFQ36">
        <f t="shared" si="1557"/>
        <v>0</v>
      </c>
      <c r="AFR36">
        <f t="shared" si="1558"/>
        <v>0</v>
      </c>
      <c r="AFS36">
        <f t="shared" si="1559"/>
        <v>0</v>
      </c>
      <c r="AFT36">
        <f t="shared" si="1560"/>
        <v>0</v>
      </c>
      <c r="AFU36">
        <f t="shared" si="1561"/>
        <v>0</v>
      </c>
      <c r="AFV36">
        <f t="shared" si="1562"/>
        <v>0</v>
      </c>
      <c r="AFW36">
        <f t="shared" si="1563"/>
        <v>0</v>
      </c>
      <c r="AFX36">
        <f t="shared" si="1564"/>
        <v>0</v>
      </c>
      <c r="AFY36">
        <f t="shared" si="1565"/>
        <v>0</v>
      </c>
      <c r="AFZ36">
        <f t="shared" si="1566"/>
        <v>0</v>
      </c>
      <c r="AGA36">
        <f t="shared" si="1567"/>
        <v>0</v>
      </c>
      <c r="AGB36">
        <f t="shared" si="1568"/>
        <v>0</v>
      </c>
      <c r="AGC36">
        <f t="shared" si="1569"/>
        <v>0</v>
      </c>
      <c r="AGD36">
        <f t="shared" si="1570"/>
        <v>0</v>
      </c>
      <c r="AGE36">
        <f t="shared" si="1571"/>
        <v>0</v>
      </c>
      <c r="AGF36">
        <f t="shared" si="1572"/>
        <v>0</v>
      </c>
      <c r="AGG36">
        <f t="shared" si="1573"/>
        <v>0</v>
      </c>
      <c r="AGH36">
        <f t="shared" si="1574"/>
        <v>0</v>
      </c>
      <c r="AGI36">
        <f t="shared" si="1575"/>
        <v>0</v>
      </c>
      <c r="AGJ36">
        <f t="shared" si="1576"/>
        <v>0</v>
      </c>
      <c r="AGK36">
        <f t="shared" si="1577"/>
        <v>0</v>
      </c>
      <c r="AGM36" s="88">
        <f t="shared" si="1578"/>
        <v>76</v>
      </c>
      <c r="AGN36" s="88">
        <v>76</v>
      </c>
      <c r="AGO36">
        <v>3</v>
      </c>
      <c r="AGP36">
        <f t="shared" si="1579"/>
        <v>3</v>
      </c>
      <c r="AGQ36">
        <f t="shared" si="1580"/>
        <v>3</v>
      </c>
      <c r="AGR36">
        <f t="shared" si="1581"/>
        <v>3</v>
      </c>
      <c r="AGS36">
        <f t="shared" si="1582"/>
        <v>3</v>
      </c>
      <c r="AGT36">
        <f t="shared" si="1583"/>
        <v>1</v>
      </c>
      <c r="AGU36">
        <f t="shared" si="1584"/>
        <v>3</v>
      </c>
      <c r="AGV36">
        <f t="shared" si="1585"/>
        <v>5</v>
      </c>
      <c r="AGW36">
        <f t="shared" si="1586"/>
        <v>3</v>
      </c>
      <c r="AGX36">
        <f t="shared" si="1587"/>
        <v>3</v>
      </c>
      <c r="AGY36">
        <f t="shared" si="1588"/>
        <v>2</v>
      </c>
      <c r="AGZ36">
        <f t="shared" si="1589"/>
        <v>0</v>
      </c>
      <c r="AHA36">
        <f t="shared" si="1590"/>
        <v>0</v>
      </c>
      <c r="AHB36">
        <f t="shared" si="1591"/>
        <v>0</v>
      </c>
      <c r="AHC36">
        <f t="shared" si="1592"/>
        <v>0</v>
      </c>
      <c r="AHD36">
        <f t="shared" si="1593"/>
        <v>0</v>
      </c>
      <c r="AHE36">
        <f t="shared" si="1594"/>
        <v>0</v>
      </c>
      <c r="AHF36">
        <f t="shared" si="1595"/>
        <v>0</v>
      </c>
      <c r="AHG36">
        <f t="shared" si="1596"/>
        <v>0</v>
      </c>
      <c r="AHH36">
        <f t="shared" si="1597"/>
        <v>0</v>
      </c>
      <c r="AHI36">
        <f t="shared" si="1598"/>
        <v>0</v>
      </c>
      <c r="AHJ36">
        <f t="shared" si="1599"/>
        <v>0</v>
      </c>
      <c r="AHK36">
        <f t="shared" si="1600"/>
        <v>0</v>
      </c>
      <c r="AHL36">
        <f t="shared" si="1601"/>
        <v>0</v>
      </c>
      <c r="AHM36">
        <f t="shared" si="1602"/>
        <v>0</v>
      </c>
      <c r="AHN36">
        <f t="shared" si="1603"/>
        <v>0</v>
      </c>
      <c r="AHO36">
        <f t="shared" si="1604"/>
        <v>0</v>
      </c>
      <c r="AHP36">
        <f t="shared" si="1605"/>
        <v>0</v>
      </c>
      <c r="AHQ36">
        <f t="shared" si="1606"/>
        <v>0</v>
      </c>
      <c r="AHR36">
        <f t="shared" si="1607"/>
        <v>0</v>
      </c>
      <c r="AHS36">
        <f t="shared" si="1608"/>
        <v>0</v>
      </c>
      <c r="AHT36">
        <f t="shared" si="1609"/>
        <v>0</v>
      </c>
      <c r="AHU36">
        <f t="shared" si="1610"/>
        <v>0</v>
      </c>
      <c r="AHV36">
        <f t="shared" si="1611"/>
        <v>0</v>
      </c>
      <c r="AHW36">
        <f t="shared" si="1612"/>
        <v>0</v>
      </c>
      <c r="AHX36">
        <f t="shared" si="1613"/>
        <v>0</v>
      </c>
      <c r="AHY36">
        <f t="shared" si="1614"/>
        <v>0</v>
      </c>
      <c r="AHZ36">
        <f t="shared" si="1615"/>
        <v>0</v>
      </c>
      <c r="AIA36">
        <f t="shared" si="1616"/>
        <v>0</v>
      </c>
      <c r="AIB36">
        <f t="shared" si="1617"/>
        <v>0</v>
      </c>
      <c r="AIC36">
        <f t="shared" si="1618"/>
        <v>0</v>
      </c>
      <c r="AID36">
        <f t="shared" si="1619"/>
        <v>0</v>
      </c>
      <c r="AIE36">
        <f t="shared" si="1620"/>
        <v>0</v>
      </c>
      <c r="AIF36">
        <f t="shared" si="1621"/>
        <v>0</v>
      </c>
      <c r="AIG36">
        <f t="shared" si="1622"/>
        <v>0</v>
      </c>
      <c r="AIH36">
        <f t="shared" si="1623"/>
        <v>0</v>
      </c>
      <c r="AII36">
        <f t="shared" si="1624"/>
        <v>0</v>
      </c>
      <c r="AIJ36">
        <f t="shared" si="1625"/>
        <v>0</v>
      </c>
      <c r="AIK36">
        <f t="shared" si="1626"/>
        <v>0</v>
      </c>
      <c r="AIL36">
        <f t="shared" si="1627"/>
        <v>0</v>
      </c>
      <c r="AIM36">
        <f t="shared" si="1628"/>
        <v>0</v>
      </c>
      <c r="AIN36">
        <f t="shared" si="1629"/>
        <v>0</v>
      </c>
      <c r="AIO36">
        <f t="shared" si="1630"/>
        <v>0</v>
      </c>
      <c r="AIP36">
        <f t="shared" si="1631"/>
        <v>0</v>
      </c>
      <c r="AIQ36">
        <f t="shared" si="1632"/>
        <v>0</v>
      </c>
      <c r="AIR36">
        <f t="shared" si="1633"/>
        <v>0</v>
      </c>
      <c r="AIS36">
        <f t="shared" si="1634"/>
        <v>0</v>
      </c>
      <c r="AIT36">
        <f t="shared" si="1635"/>
        <v>0</v>
      </c>
      <c r="AIU36">
        <f t="shared" si="1636"/>
        <v>0</v>
      </c>
      <c r="AIV36">
        <f t="shared" si="1637"/>
        <v>0</v>
      </c>
      <c r="AIW36">
        <f t="shared" si="1638"/>
        <v>0</v>
      </c>
      <c r="AIX36">
        <f t="shared" si="1639"/>
        <v>0</v>
      </c>
      <c r="AIY36">
        <f t="shared" si="1640"/>
        <v>0</v>
      </c>
      <c r="AIZ36">
        <f t="shared" si="1641"/>
        <v>0</v>
      </c>
      <c r="AJA36">
        <f t="shared" si="1642"/>
        <v>0</v>
      </c>
      <c r="AJB36">
        <f t="shared" si="1643"/>
        <v>0</v>
      </c>
      <c r="AJC36">
        <f t="shared" si="1644"/>
        <v>0</v>
      </c>
      <c r="AJD36">
        <f t="shared" si="1645"/>
        <v>0</v>
      </c>
      <c r="AJE36">
        <f t="shared" si="1646"/>
        <v>0</v>
      </c>
      <c r="AJF36">
        <f t="shared" si="1647"/>
        <v>0</v>
      </c>
      <c r="AJG36">
        <f t="shared" si="1648"/>
        <v>0</v>
      </c>
      <c r="AJH36">
        <f t="shared" si="1649"/>
        <v>0</v>
      </c>
      <c r="AJI36">
        <f t="shared" si="1650"/>
        <v>0</v>
      </c>
      <c r="AJJ36">
        <f t="shared" si="1651"/>
        <v>0</v>
      </c>
      <c r="AJK36">
        <f t="shared" si="1652"/>
        <v>0</v>
      </c>
      <c r="AJL36">
        <f t="shared" si="1653"/>
        <v>0</v>
      </c>
      <c r="AJM36">
        <f t="shared" si="1654"/>
        <v>0</v>
      </c>
      <c r="AJN36">
        <f t="shared" si="1655"/>
        <v>0</v>
      </c>
      <c r="AJO36">
        <f t="shared" si="1656"/>
        <v>0</v>
      </c>
      <c r="AJP36">
        <f t="shared" si="1657"/>
        <v>0</v>
      </c>
      <c r="AJQ36">
        <f t="shared" si="1658"/>
        <v>0</v>
      </c>
      <c r="AJR36">
        <f t="shared" si="1659"/>
        <v>0</v>
      </c>
      <c r="AJS36">
        <f t="shared" si="1660"/>
        <v>0</v>
      </c>
      <c r="AJT36">
        <f t="shared" si="1661"/>
        <v>0</v>
      </c>
      <c r="AJU36">
        <f t="shared" si="1662"/>
        <v>0</v>
      </c>
      <c r="AJV36">
        <f t="shared" si="1663"/>
        <v>0</v>
      </c>
      <c r="AJX36">
        <v>50</v>
      </c>
      <c r="AJY36">
        <v>1</v>
      </c>
      <c r="AJZ36">
        <v>1</v>
      </c>
      <c r="AKA36">
        <f t="shared" si="1664"/>
        <v>1</v>
      </c>
      <c r="AKB36">
        <f t="shared" si="1665"/>
        <v>2</v>
      </c>
      <c r="AKC36">
        <f t="shared" si="1666"/>
        <v>2</v>
      </c>
      <c r="AKD36">
        <f t="shared" si="1667"/>
        <v>8</v>
      </c>
      <c r="AKE36">
        <f t="shared" si="1668"/>
        <v>8</v>
      </c>
      <c r="AKF36">
        <f t="shared" si="1669"/>
        <v>1</v>
      </c>
      <c r="AKG36">
        <f t="shared" si="1670"/>
        <v>2</v>
      </c>
      <c r="AKH36">
        <f t="shared" si="1671"/>
        <v>0</v>
      </c>
      <c r="AKI36">
        <f t="shared" si="1672"/>
        <v>0</v>
      </c>
      <c r="AKJ36">
        <f t="shared" si="1673"/>
        <v>0</v>
      </c>
      <c r="AKK36">
        <f t="shared" si="1674"/>
        <v>0</v>
      </c>
      <c r="AKL36">
        <f t="shared" si="1675"/>
        <v>0</v>
      </c>
      <c r="AKM36">
        <f t="shared" si="1676"/>
        <v>0</v>
      </c>
      <c r="AKN36">
        <f t="shared" si="1677"/>
        <v>0</v>
      </c>
      <c r="AKO36">
        <f t="shared" si="1678"/>
        <v>0</v>
      </c>
      <c r="AKP36">
        <f t="shared" si="1679"/>
        <v>0</v>
      </c>
      <c r="AKQ36">
        <f t="shared" si="1680"/>
        <v>0</v>
      </c>
      <c r="AKR36">
        <f t="shared" si="1681"/>
        <v>0</v>
      </c>
      <c r="AKS36">
        <f t="shared" si="1682"/>
        <v>0</v>
      </c>
      <c r="AKT36">
        <f t="shared" si="1683"/>
        <v>0</v>
      </c>
      <c r="AKU36">
        <f t="shared" si="1684"/>
        <v>0</v>
      </c>
      <c r="AKV36">
        <f t="shared" si="1685"/>
        <v>0</v>
      </c>
      <c r="AKW36">
        <f t="shared" si="1686"/>
        <v>0</v>
      </c>
      <c r="AKX36">
        <f t="shared" si="1687"/>
        <v>0</v>
      </c>
      <c r="AKY36">
        <f t="shared" si="1688"/>
        <v>0</v>
      </c>
      <c r="AKZ36">
        <f t="shared" si="1689"/>
        <v>0</v>
      </c>
      <c r="ALA36">
        <f t="shared" si="1690"/>
        <v>0</v>
      </c>
      <c r="ALB36">
        <f t="shared" si="1691"/>
        <v>0</v>
      </c>
      <c r="ALC36">
        <f t="shared" si="1692"/>
        <v>0</v>
      </c>
      <c r="ALD36">
        <f t="shared" si="1693"/>
        <v>0</v>
      </c>
      <c r="ALE36">
        <f t="shared" si="1694"/>
        <v>0</v>
      </c>
      <c r="ALF36">
        <f t="shared" si="1695"/>
        <v>0</v>
      </c>
      <c r="ALG36">
        <f t="shared" si="1696"/>
        <v>0</v>
      </c>
      <c r="ALH36">
        <f t="shared" si="1697"/>
        <v>0</v>
      </c>
      <c r="ALI36">
        <f t="shared" si="1698"/>
        <v>0</v>
      </c>
      <c r="ALJ36">
        <f t="shared" si="1699"/>
        <v>0</v>
      </c>
      <c r="ALK36">
        <f t="shared" si="1700"/>
        <v>0</v>
      </c>
      <c r="ALL36">
        <f t="shared" si="1701"/>
        <v>0</v>
      </c>
      <c r="ALM36">
        <f t="shared" si="1702"/>
        <v>0</v>
      </c>
      <c r="ALN36">
        <f t="shared" si="1703"/>
        <v>0</v>
      </c>
      <c r="ALO36">
        <f t="shared" si="1704"/>
        <v>0</v>
      </c>
      <c r="ALP36">
        <f t="shared" si="1705"/>
        <v>0</v>
      </c>
      <c r="ALQ36">
        <f t="shared" si="1706"/>
        <v>0</v>
      </c>
      <c r="ALR36">
        <f t="shared" si="1707"/>
        <v>0</v>
      </c>
      <c r="ALS36">
        <f t="shared" si="1708"/>
        <v>0</v>
      </c>
      <c r="ALT36">
        <f t="shared" si="1709"/>
        <v>0</v>
      </c>
      <c r="ALU36">
        <f t="shared" si="1710"/>
        <v>0</v>
      </c>
      <c r="ALV36">
        <f t="shared" si="1711"/>
        <v>0</v>
      </c>
      <c r="ALW36">
        <f t="shared" si="1712"/>
        <v>0</v>
      </c>
      <c r="ALX36">
        <f t="shared" si="1713"/>
        <v>0</v>
      </c>
      <c r="ALY36">
        <f t="shared" si="1714"/>
        <v>0</v>
      </c>
      <c r="ALZ36">
        <f t="shared" si="1715"/>
        <v>0</v>
      </c>
      <c r="AMA36">
        <f t="shared" si="1716"/>
        <v>0</v>
      </c>
      <c r="AMB36">
        <f t="shared" si="1717"/>
        <v>0</v>
      </c>
      <c r="AMC36">
        <f t="shared" si="1718"/>
        <v>0</v>
      </c>
      <c r="AMD36">
        <f t="shared" si="1719"/>
        <v>0</v>
      </c>
      <c r="AME36">
        <f t="shared" si="1720"/>
        <v>0</v>
      </c>
      <c r="AMF36">
        <f t="shared" si="1721"/>
        <v>0</v>
      </c>
      <c r="AMG36">
        <f t="shared" si="1722"/>
        <v>0</v>
      </c>
      <c r="AMH36">
        <f t="shared" si="1723"/>
        <v>0</v>
      </c>
      <c r="AMI36">
        <f t="shared" si="1724"/>
        <v>0</v>
      </c>
      <c r="AMJ36">
        <f t="shared" si="1725"/>
        <v>0</v>
      </c>
      <c r="AMK36">
        <f t="shared" si="1726"/>
        <v>0</v>
      </c>
      <c r="AML36">
        <f t="shared" si="1727"/>
        <v>0</v>
      </c>
      <c r="AMM36">
        <f t="shared" si="1728"/>
        <v>0</v>
      </c>
      <c r="AMN36">
        <f t="shared" si="1729"/>
        <v>0</v>
      </c>
      <c r="AMO36">
        <f t="shared" si="1730"/>
        <v>0</v>
      </c>
      <c r="AMP36">
        <f t="shared" si="1731"/>
        <v>0</v>
      </c>
      <c r="AMQ36">
        <f t="shared" si="1732"/>
        <v>0</v>
      </c>
      <c r="AMR36">
        <f t="shared" si="1733"/>
        <v>0</v>
      </c>
      <c r="AMS36">
        <f t="shared" si="1734"/>
        <v>0</v>
      </c>
      <c r="AMT36">
        <f t="shared" si="1735"/>
        <v>0</v>
      </c>
      <c r="AMU36">
        <f t="shared" si="1736"/>
        <v>0</v>
      </c>
      <c r="AMV36">
        <f t="shared" si="1737"/>
        <v>0</v>
      </c>
      <c r="AMW36">
        <f t="shared" si="1738"/>
        <v>0</v>
      </c>
      <c r="AMX36">
        <f t="shared" si="1739"/>
        <v>0</v>
      </c>
      <c r="AMY36">
        <f t="shared" si="1740"/>
        <v>0</v>
      </c>
      <c r="AMZ36">
        <f t="shared" si="1741"/>
        <v>0</v>
      </c>
      <c r="ANA36">
        <f t="shared" si="1742"/>
        <v>0</v>
      </c>
      <c r="ANB36">
        <f t="shared" si="1743"/>
        <v>0</v>
      </c>
      <c r="ANC36">
        <f t="shared" si="1744"/>
        <v>0</v>
      </c>
      <c r="AND36">
        <f t="shared" si="1745"/>
        <v>0</v>
      </c>
      <c r="ANR36" s="4">
        <v>1914</v>
      </c>
      <c r="ANS36" s="4">
        <f t="shared" si="1746"/>
        <v>1914</v>
      </c>
      <c r="ANU36" s="4">
        <v>1897</v>
      </c>
      <c r="ANV36" t="str">
        <f t="shared" si="1747"/>
        <v>1901</v>
      </c>
      <c r="ANW36" t="str">
        <f t="shared" si="1748"/>
        <v>1907</v>
      </c>
      <c r="ANX36" t="str">
        <f t="shared" si="1749"/>
        <v>1887</v>
      </c>
      <c r="ANY36" t="str">
        <f t="shared" si="1750"/>
        <v>1898</v>
      </c>
      <c r="ANZ36" t="str">
        <f t="shared" si="1751"/>
        <v>1886</v>
      </c>
      <c r="AOA36" t="str">
        <f t="shared" si="1752"/>
        <v>1911</v>
      </c>
      <c r="AOB36" t="str">
        <f t="shared" si="1753"/>
        <v>1922</v>
      </c>
      <c r="AOC36" t="str">
        <f t="shared" si="1754"/>
        <v>1911</v>
      </c>
      <c r="AOD36" t="str">
        <f t="shared" si="1755"/>
        <v>1922</v>
      </c>
      <c r="AOE36" t="str">
        <f t="shared" si="1756"/>
        <v>1914</v>
      </c>
      <c r="AOF36" t="str">
        <f t="shared" si="1757"/>
        <v>1914</v>
      </c>
      <c r="AOG36" t="str">
        <f t="shared" si="1758"/>
        <v>1914</v>
      </c>
      <c r="AOH36" t="str">
        <f t="shared" si="1759"/>
        <v>1914</v>
      </c>
      <c r="AOI36" t="str">
        <f t="shared" si="1760"/>
        <v>1914</v>
      </c>
      <c r="AOJ36" t="str">
        <f t="shared" si="1761"/>
        <v>1914</v>
      </c>
      <c r="AOK36" t="str">
        <f t="shared" si="1762"/>
        <v>1914</v>
      </c>
      <c r="AOL36" t="str">
        <f t="shared" si="1763"/>
        <v>1914</v>
      </c>
      <c r="AOM36" t="str">
        <f t="shared" si="1764"/>
        <v>1914</v>
      </c>
      <c r="AON36" t="str">
        <f t="shared" si="1765"/>
        <v>1914</v>
      </c>
      <c r="AOO36" t="str">
        <f t="shared" si="1766"/>
        <v>1914</v>
      </c>
      <c r="AOP36" t="str">
        <f t="shared" si="1767"/>
        <v>1914</v>
      </c>
      <c r="AOQ36" t="str">
        <f t="shared" si="1768"/>
        <v>1914</v>
      </c>
      <c r="AOR36" t="str">
        <f t="shared" si="1769"/>
        <v>1914</v>
      </c>
      <c r="AOS36" t="str">
        <f t="shared" si="1770"/>
        <v>1914</v>
      </c>
      <c r="AOT36" t="str">
        <f t="shared" si="1771"/>
        <v>1914</v>
      </c>
      <c r="AOU36" t="str">
        <f t="shared" si="1772"/>
        <v>1914</v>
      </c>
      <c r="AOV36" t="str">
        <f t="shared" si="1773"/>
        <v>1914</v>
      </c>
      <c r="AOW36" t="str">
        <f t="shared" si="1774"/>
        <v>1914</v>
      </c>
      <c r="AOX36" t="str">
        <f t="shared" si="1775"/>
        <v>1914</v>
      </c>
      <c r="AOY36" t="str">
        <f t="shared" si="1776"/>
        <v>1914</v>
      </c>
      <c r="AOZ36" t="str">
        <f t="shared" si="1777"/>
        <v>1914</v>
      </c>
      <c r="APA36" t="str">
        <f t="shared" si="1778"/>
        <v>1914</v>
      </c>
      <c r="APB36" t="str">
        <f t="shared" si="1779"/>
        <v>1914</v>
      </c>
      <c r="APC36" t="str">
        <f t="shared" si="1780"/>
        <v>1914</v>
      </c>
      <c r="APD36" t="str">
        <f t="shared" si="1781"/>
        <v>1914</v>
      </c>
      <c r="APE36" t="str">
        <f t="shared" si="1782"/>
        <v>1914</v>
      </c>
      <c r="APF36" t="str">
        <f t="shared" si="1783"/>
        <v>1914</v>
      </c>
      <c r="APG36" t="str">
        <f t="shared" si="1784"/>
        <v>1914</v>
      </c>
      <c r="APH36" t="str">
        <f t="shared" si="1785"/>
        <v>1914</v>
      </c>
      <c r="API36" t="str">
        <f t="shared" si="1786"/>
        <v>1914</v>
      </c>
      <c r="APJ36" t="str">
        <f t="shared" si="1787"/>
        <v>1914</v>
      </c>
      <c r="APK36" t="str">
        <f t="shared" si="1788"/>
        <v>1914</v>
      </c>
      <c r="APL36" t="str">
        <f t="shared" si="1789"/>
        <v>1914</v>
      </c>
      <c r="APM36" t="str">
        <f t="shared" si="1790"/>
        <v>1914</v>
      </c>
      <c r="APN36" t="str">
        <f t="shared" si="1791"/>
        <v>1914</v>
      </c>
      <c r="APO36" t="str">
        <f t="shared" si="1792"/>
        <v>1914</v>
      </c>
      <c r="APP36" t="str">
        <f t="shared" si="1793"/>
        <v>1914</v>
      </c>
      <c r="APQ36" t="str">
        <f t="shared" si="1794"/>
        <v>1914</v>
      </c>
      <c r="APR36" t="str">
        <f t="shared" si="1795"/>
        <v>1914</v>
      </c>
      <c r="APS36" t="str">
        <f t="shared" si="1796"/>
        <v>1914</v>
      </c>
      <c r="APT36" t="str">
        <f t="shared" si="1797"/>
        <v>1914</v>
      </c>
      <c r="APU36" t="str">
        <f t="shared" si="1798"/>
        <v>1914</v>
      </c>
      <c r="APV36" t="str">
        <f t="shared" si="1799"/>
        <v>1914</v>
      </c>
      <c r="APW36" t="str">
        <f t="shared" si="1800"/>
        <v>1914</v>
      </c>
      <c r="APX36" t="str">
        <f t="shared" si="1801"/>
        <v>1914</v>
      </c>
      <c r="APY36" t="str">
        <f t="shared" si="1802"/>
        <v>1914</v>
      </c>
      <c r="APZ36" t="str">
        <f t="shared" si="1803"/>
        <v>1914</v>
      </c>
      <c r="AQA36" t="str">
        <f t="shared" si="1804"/>
        <v>1914</v>
      </c>
      <c r="AQB36" t="str">
        <f t="shared" si="1805"/>
        <v>1914</v>
      </c>
      <c r="AQC36" t="str">
        <f t="shared" si="1806"/>
        <v>1914</v>
      </c>
      <c r="AQD36" t="str">
        <f t="shared" si="1807"/>
        <v>1914</v>
      </c>
      <c r="AQE36" t="str">
        <f t="shared" si="1808"/>
        <v>1914</v>
      </c>
      <c r="AQF36" t="str">
        <f t="shared" si="1809"/>
        <v>1914</v>
      </c>
      <c r="AQG36" t="str">
        <f t="shared" si="1810"/>
        <v>1914</v>
      </c>
      <c r="AQH36" t="str">
        <f t="shared" si="1811"/>
        <v>1914</v>
      </c>
      <c r="AQI36" t="str">
        <f t="shared" si="1812"/>
        <v>1914</v>
      </c>
      <c r="AQJ36" t="str">
        <f t="shared" si="1813"/>
        <v>1914</v>
      </c>
      <c r="AQK36" t="str">
        <f t="shared" si="1814"/>
        <v>1914</v>
      </c>
      <c r="AQL36" t="str">
        <f t="shared" si="1815"/>
        <v>1914</v>
      </c>
      <c r="AQM36" t="str">
        <f t="shared" si="1816"/>
        <v>1914</v>
      </c>
      <c r="AQN36" t="str">
        <f t="shared" si="1817"/>
        <v>1914</v>
      </c>
      <c r="AQO36" t="str">
        <f t="shared" si="1818"/>
        <v>1914</v>
      </c>
      <c r="AQP36" t="str">
        <f t="shared" si="1819"/>
        <v>1914</v>
      </c>
      <c r="AQQ36" t="str">
        <f t="shared" si="1820"/>
        <v>1914</v>
      </c>
      <c r="AQR36" t="str">
        <f t="shared" si="1821"/>
        <v>1914</v>
      </c>
      <c r="AQS36" t="str">
        <f t="shared" si="1822"/>
        <v>1914</v>
      </c>
      <c r="AQT36" t="str">
        <f t="shared" si="1823"/>
        <v>1914</v>
      </c>
      <c r="AQU36" t="str">
        <f t="shared" si="1824"/>
        <v>1914</v>
      </c>
      <c r="AQV36" t="str">
        <f t="shared" si="1825"/>
        <v>1914</v>
      </c>
      <c r="AQW36" t="str">
        <f t="shared" si="1826"/>
        <v>1914</v>
      </c>
      <c r="AQX36" t="str">
        <f t="shared" si="1827"/>
        <v>1914</v>
      </c>
      <c r="AQY36" t="str">
        <f t="shared" si="1828"/>
        <v>1914</v>
      </c>
      <c r="AQZ36" t="str">
        <f t="shared" si="1829"/>
        <v>1914</v>
      </c>
      <c r="ARA36" t="str">
        <f t="shared" si="1830"/>
        <v>1914</v>
      </c>
      <c r="ARB36" t="str">
        <f t="shared" si="1831"/>
        <v>1914</v>
      </c>
      <c r="ARC36">
        <v>1897</v>
      </c>
      <c r="ARH36" s="5"/>
    </row>
    <row r="37" spans="1:1152" x14ac:dyDescent="0.2">
      <c r="A37">
        <v>111</v>
      </c>
      <c r="B37" s="19" t="s">
        <v>17</v>
      </c>
      <c r="C37" s="20">
        <f>VLOOKUP(A37, Rankings!$A$2:$AN$161, 40, FALSE)</f>
        <v>35</v>
      </c>
      <c r="D37" s="221" t="s">
        <v>228</v>
      </c>
      <c r="F37" s="4">
        <v>2</v>
      </c>
      <c r="G37" s="4">
        <v>15</v>
      </c>
      <c r="I37" s="5">
        <f t="shared" si="916"/>
        <v>9</v>
      </c>
      <c r="L37" t="s">
        <v>1978</v>
      </c>
      <c r="M37" t="s">
        <v>2245</v>
      </c>
      <c r="N37" t="s">
        <v>2529</v>
      </c>
      <c r="O37" t="s">
        <v>2745</v>
      </c>
      <c r="P37" t="s">
        <v>2745</v>
      </c>
      <c r="Q37" t="s">
        <v>3149</v>
      </c>
      <c r="R37" t="s">
        <v>3444</v>
      </c>
      <c r="S37" t="s">
        <v>3670</v>
      </c>
      <c r="T37" t="s">
        <v>3931</v>
      </c>
      <c r="U37" t="s">
        <v>4095</v>
      </c>
      <c r="V37" t="s">
        <v>4240</v>
      </c>
      <c r="W37" t="str">
        <f>Rankings!D36</f>
        <v>-</v>
      </c>
      <c r="X37" t="s">
        <v>10</v>
      </c>
      <c r="Y37" t="s">
        <v>10</v>
      </c>
      <c r="Z37" t="s">
        <v>10</v>
      </c>
      <c r="AA37" t="s">
        <v>10</v>
      </c>
      <c r="AB37" t="s">
        <v>10</v>
      </c>
      <c r="AC37" t="s">
        <v>10</v>
      </c>
      <c r="AD37" t="s">
        <v>10</v>
      </c>
      <c r="AE37" t="s">
        <v>10</v>
      </c>
      <c r="AF37" t="s">
        <v>10</v>
      </c>
      <c r="AG37" t="s">
        <v>10</v>
      </c>
      <c r="AH37" t="s">
        <v>10</v>
      </c>
      <c r="AI37" t="s">
        <v>10</v>
      </c>
      <c r="AJ37" t="s">
        <v>10</v>
      </c>
      <c r="AK37" t="s">
        <v>10</v>
      </c>
      <c r="AL37" t="s">
        <v>10</v>
      </c>
      <c r="AM37" t="s">
        <v>10</v>
      </c>
      <c r="AN37" t="s">
        <v>10</v>
      </c>
      <c r="AO37" t="s">
        <v>10</v>
      </c>
      <c r="AP37" t="s">
        <v>10</v>
      </c>
      <c r="AQ37" t="s">
        <v>10</v>
      </c>
      <c r="AR37" t="s">
        <v>10</v>
      </c>
      <c r="AS37" t="s">
        <v>10</v>
      </c>
      <c r="AT37" t="s">
        <v>10</v>
      </c>
      <c r="AU37" t="s">
        <v>10</v>
      </c>
      <c r="AV37" t="s">
        <v>10</v>
      </c>
      <c r="AW37" t="s">
        <v>10</v>
      </c>
      <c r="AX37" t="s">
        <v>10</v>
      </c>
      <c r="AY37" t="s">
        <v>10</v>
      </c>
      <c r="AZ37" t="s">
        <v>10</v>
      </c>
      <c r="BA37" t="s">
        <v>10</v>
      </c>
      <c r="BB37" t="s">
        <v>10</v>
      </c>
      <c r="BC37" t="s">
        <v>10</v>
      </c>
      <c r="BD37" t="s">
        <v>10</v>
      </c>
      <c r="BE37" t="s">
        <v>10</v>
      </c>
      <c r="BF37" t="s">
        <v>10</v>
      </c>
      <c r="BG37" t="s">
        <v>10</v>
      </c>
      <c r="BH37" t="s">
        <v>10</v>
      </c>
      <c r="BI37" t="s">
        <v>10</v>
      </c>
      <c r="BJ37" t="s">
        <v>10</v>
      </c>
      <c r="BK37" t="s">
        <v>10</v>
      </c>
      <c r="BL37" t="s">
        <v>10</v>
      </c>
      <c r="BM37" t="s">
        <v>10</v>
      </c>
      <c r="BN37" t="s">
        <v>10</v>
      </c>
      <c r="BO37" t="s">
        <v>10</v>
      </c>
      <c r="BP37" t="s">
        <v>10</v>
      </c>
      <c r="BQ37" t="s">
        <v>10</v>
      </c>
      <c r="BR37" t="s">
        <v>10</v>
      </c>
      <c r="BS37" t="s">
        <v>10</v>
      </c>
      <c r="BT37" t="s">
        <v>10</v>
      </c>
      <c r="BU37" t="s">
        <v>10</v>
      </c>
      <c r="BV37" t="s">
        <v>10</v>
      </c>
      <c r="BW37" t="s">
        <v>10</v>
      </c>
      <c r="BX37" t="s">
        <v>10</v>
      </c>
      <c r="BY37" t="s">
        <v>10</v>
      </c>
      <c r="BZ37" t="s">
        <v>10</v>
      </c>
      <c r="CA37" t="s">
        <v>10</v>
      </c>
      <c r="CB37" t="s">
        <v>10</v>
      </c>
      <c r="CC37" t="s">
        <v>10</v>
      </c>
      <c r="CD37" t="s">
        <v>10</v>
      </c>
      <c r="CE37" t="s">
        <v>10</v>
      </c>
      <c r="CF37" t="s">
        <v>10</v>
      </c>
      <c r="CG37" t="s">
        <v>10</v>
      </c>
      <c r="CH37" t="s">
        <v>10</v>
      </c>
      <c r="CI37" t="s">
        <v>10</v>
      </c>
      <c r="CJ37" t="s">
        <v>10</v>
      </c>
      <c r="CK37" t="s">
        <v>10</v>
      </c>
      <c r="CL37" t="s">
        <v>10</v>
      </c>
      <c r="CM37" t="s">
        <v>10</v>
      </c>
      <c r="CN37" t="s">
        <v>10</v>
      </c>
      <c r="CO37" t="s">
        <v>10</v>
      </c>
      <c r="CP37" t="s">
        <v>10</v>
      </c>
      <c r="CQ37" t="s">
        <v>10</v>
      </c>
      <c r="CR37" t="s">
        <v>10</v>
      </c>
      <c r="CT37" s="4">
        <f t="shared" si="917"/>
        <v>4</v>
      </c>
      <c r="CU37" s="4">
        <f t="shared" si="918"/>
        <v>0</v>
      </c>
      <c r="CV37" s="4">
        <f t="shared" si="919"/>
        <v>0</v>
      </c>
      <c r="CW37" s="4">
        <f t="shared" si="920"/>
        <v>1</v>
      </c>
      <c r="CX37" s="4">
        <f t="shared" si="921"/>
        <v>1</v>
      </c>
      <c r="CY37" s="4">
        <f t="shared" si="922"/>
        <v>0</v>
      </c>
      <c r="CZ37" s="4">
        <f t="shared" si="923"/>
        <v>0</v>
      </c>
      <c r="DA37" s="4">
        <f t="shared" si="924"/>
        <v>1</v>
      </c>
      <c r="DB37" s="4">
        <f t="shared" si="925"/>
        <v>2</v>
      </c>
      <c r="DC37" s="4">
        <f t="shared" si="926"/>
        <v>0</v>
      </c>
      <c r="DD37" s="4">
        <f t="shared" si="927"/>
        <v>0</v>
      </c>
      <c r="DE37" s="4">
        <f t="shared" si="928"/>
        <v>2</v>
      </c>
      <c r="DF37" s="4">
        <f t="shared" si="929"/>
        <v>0</v>
      </c>
      <c r="DG37" s="4">
        <f t="shared" si="930"/>
        <v>0</v>
      </c>
      <c r="DH37" s="4">
        <f t="shared" si="931"/>
        <v>0</v>
      </c>
      <c r="DI37" s="152">
        <f t="shared" si="932"/>
        <v>0</v>
      </c>
      <c r="DJ37" s="153">
        <f t="shared" si="933"/>
        <v>4</v>
      </c>
      <c r="DK37" s="4">
        <f t="shared" si="934"/>
        <v>1</v>
      </c>
      <c r="DL37" s="4">
        <f t="shared" si="935"/>
        <v>1</v>
      </c>
      <c r="DM37" s="4">
        <f t="shared" si="936"/>
        <v>1</v>
      </c>
      <c r="DN37" s="4">
        <f t="shared" si="937"/>
        <v>2</v>
      </c>
      <c r="DO37" s="4">
        <f t="shared" si="938"/>
        <v>2</v>
      </c>
      <c r="DP37" s="4">
        <f t="shared" si="939"/>
        <v>0</v>
      </c>
      <c r="DQ37" s="4">
        <f t="shared" si="940"/>
        <v>0</v>
      </c>
      <c r="DR37" s="4">
        <f t="shared" si="941"/>
        <v>13</v>
      </c>
      <c r="DS37" s="4">
        <f t="shared" si="942"/>
        <v>7</v>
      </c>
      <c r="DT37" s="4">
        <f t="shared" si="943"/>
        <v>6</v>
      </c>
      <c r="DU37" t="str">
        <f t="shared" si="944"/>
        <v>3R</v>
      </c>
      <c r="DV37" t="str">
        <f t="shared" si="945"/>
        <v>3R</v>
      </c>
      <c r="DW37" t="str">
        <f t="shared" si="946"/>
        <v>3R</v>
      </c>
      <c r="DX37" t="str">
        <f t="shared" si="947"/>
        <v>3S</v>
      </c>
      <c r="DY37" t="str">
        <f t="shared" si="948"/>
        <v>3S</v>
      </c>
      <c r="DZ37" t="str">
        <f t="shared" si="949"/>
        <v>3R</v>
      </c>
      <c r="EA37" t="str">
        <f t="shared" si="950"/>
        <v>0L</v>
      </c>
      <c r="EB37" t="str">
        <f t="shared" si="951"/>
        <v>3L</v>
      </c>
      <c r="EC37" t="str">
        <f t="shared" si="952"/>
        <v>0R</v>
      </c>
      <c r="ED37" t="str">
        <f t="shared" si="953"/>
        <v>0S</v>
      </c>
      <c r="EE37" t="str">
        <f t="shared" si="954"/>
        <v>0S</v>
      </c>
      <c r="EF37">
        <f t="shared" si="955"/>
        <v>0</v>
      </c>
      <c r="EG37">
        <f t="shared" si="956"/>
        <v>0</v>
      </c>
      <c r="EH37">
        <f t="shared" si="957"/>
        <v>0</v>
      </c>
      <c r="EI37">
        <f t="shared" si="958"/>
        <v>0</v>
      </c>
      <c r="EJ37">
        <f t="shared" si="959"/>
        <v>0</v>
      </c>
      <c r="EK37">
        <f t="shared" si="960"/>
        <v>0</v>
      </c>
      <c r="EL37">
        <f t="shared" si="961"/>
        <v>0</v>
      </c>
      <c r="EM37">
        <f t="shared" si="962"/>
        <v>0</v>
      </c>
      <c r="EN37">
        <f t="shared" si="963"/>
        <v>0</v>
      </c>
      <c r="EO37">
        <f t="shared" si="964"/>
        <v>0</v>
      </c>
      <c r="EP37">
        <f t="shared" si="965"/>
        <v>0</v>
      </c>
      <c r="EQ37">
        <f t="shared" si="966"/>
        <v>0</v>
      </c>
      <c r="ER37">
        <f t="shared" si="967"/>
        <v>0</v>
      </c>
      <c r="ES37">
        <f t="shared" si="968"/>
        <v>0</v>
      </c>
      <c r="ET37">
        <f t="shared" si="969"/>
        <v>0</v>
      </c>
      <c r="EU37">
        <f t="shared" si="970"/>
        <v>0</v>
      </c>
      <c r="EV37">
        <f t="shared" si="971"/>
        <v>0</v>
      </c>
      <c r="EW37">
        <f t="shared" si="972"/>
        <v>0</v>
      </c>
      <c r="EX37">
        <f t="shared" si="973"/>
        <v>0</v>
      </c>
      <c r="EY37">
        <f t="shared" si="974"/>
        <v>0</v>
      </c>
      <c r="EZ37">
        <f t="shared" si="975"/>
        <v>0</v>
      </c>
      <c r="FA37">
        <f t="shared" si="976"/>
        <v>0</v>
      </c>
      <c r="FB37">
        <f t="shared" si="977"/>
        <v>0</v>
      </c>
      <c r="FC37">
        <f t="shared" si="978"/>
        <v>0</v>
      </c>
      <c r="FD37">
        <f t="shared" si="979"/>
        <v>0</v>
      </c>
      <c r="FE37">
        <f t="shared" si="980"/>
        <v>0</v>
      </c>
      <c r="FF37">
        <f t="shared" si="981"/>
        <v>0</v>
      </c>
      <c r="FG37">
        <f t="shared" si="982"/>
        <v>0</v>
      </c>
      <c r="FH37">
        <f t="shared" si="983"/>
        <v>0</v>
      </c>
      <c r="FI37">
        <f t="shared" si="984"/>
        <v>0</v>
      </c>
      <c r="FJ37">
        <f t="shared" si="985"/>
        <v>0</v>
      </c>
      <c r="FK37">
        <f t="shared" si="986"/>
        <v>0</v>
      </c>
      <c r="FL37">
        <f t="shared" si="987"/>
        <v>0</v>
      </c>
      <c r="FM37">
        <f t="shared" si="988"/>
        <v>0</v>
      </c>
      <c r="FN37">
        <f t="shared" si="989"/>
        <v>0</v>
      </c>
      <c r="FO37">
        <f t="shared" si="990"/>
        <v>0</v>
      </c>
      <c r="FP37">
        <f t="shared" si="991"/>
        <v>0</v>
      </c>
      <c r="FQ37">
        <f t="shared" si="992"/>
        <v>0</v>
      </c>
      <c r="FR37">
        <f t="shared" si="993"/>
        <v>0</v>
      </c>
      <c r="FS37">
        <f t="shared" si="994"/>
        <v>0</v>
      </c>
      <c r="FT37">
        <f t="shared" si="995"/>
        <v>0</v>
      </c>
      <c r="FU37">
        <f t="shared" si="996"/>
        <v>0</v>
      </c>
      <c r="FV37">
        <f t="shared" si="997"/>
        <v>0</v>
      </c>
      <c r="FW37">
        <f t="shared" si="998"/>
        <v>0</v>
      </c>
      <c r="FX37">
        <f t="shared" si="999"/>
        <v>0</v>
      </c>
      <c r="FY37">
        <f t="shared" si="1000"/>
        <v>0</v>
      </c>
      <c r="FZ37">
        <f t="shared" si="1001"/>
        <v>0</v>
      </c>
      <c r="GA37">
        <f t="shared" si="1002"/>
        <v>0</v>
      </c>
      <c r="GB37">
        <f t="shared" si="1003"/>
        <v>0</v>
      </c>
      <c r="GC37">
        <f t="shared" si="1004"/>
        <v>0</v>
      </c>
      <c r="GD37">
        <f t="shared" si="1005"/>
        <v>0</v>
      </c>
      <c r="GE37">
        <f t="shared" si="1006"/>
        <v>0</v>
      </c>
      <c r="GF37">
        <f t="shared" si="1007"/>
        <v>0</v>
      </c>
      <c r="GG37">
        <f t="shared" si="1008"/>
        <v>0</v>
      </c>
      <c r="GH37">
        <f t="shared" si="1009"/>
        <v>0</v>
      </c>
      <c r="GI37">
        <f t="shared" si="1010"/>
        <v>0</v>
      </c>
      <c r="GJ37">
        <f t="shared" si="1011"/>
        <v>0</v>
      </c>
      <c r="GK37">
        <f t="shared" si="1012"/>
        <v>0</v>
      </c>
      <c r="GL37">
        <f t="shared" si="1013"/>
        <v>0</v>
      </c>
      <c r="GM37">
        <f t="shared" si="1014"/>
        <v>0</v>
      </c>
      <c r="GN37">
        <f t="shared" si="1015"/>
        <v>0</v>
      </c>
      <c r="GO37">
        <f t="shared" si="1016"/>
        <v>0</v>
      </c>
      <c r="GP37">
        <f t="shared" si="1017"/>
        <v>0</v>
      </c>
      <c r="GQ37">
        <f t="shared" si="1018"/>
        <v>0</v>
      </c>
      <c r="GR37">
        <f t="shared" si="1019"/>
        <v>0</v>
      </c>
      <c r="GS37">
        <f t="shared" si="1020"/>
        <v>0</v>
      </c>
      <c r="GT37">
        <f t="shared" si="1021"/>
        <v>0</v>
      </c>
      <c r="GU37">
        <f t="shared" si="1022"/>
        <v>0</v>
      </c>
      <c r="GV37">
        <f t="shared" si="1023"/>
        <v>0</v>
      </c>
      <c r="GW37">
        <f t="shared" si="1024"/>
        <v>0</v>
      </c>
      <c r="GX37">
        <f t="shared" si="1025"/>
        <v>0</v>
      </c>
      <c r="GY37">
        <f t="shared" si="1026"/>
        <v>0</v>
      </c>
      <c r="GZ37">
        <f t="shared" si="1027"/>
        <v>0</v>
      </c>
      <c r="HA37">
        <f t="shared" si="1028"/>
        <v>0</v>
      </c>
      <c r="HB37" s="176" t="s">
        <v>269</v>
      </c>
      <c r="HC37" s="89">
        <f t="shared" si="1029"/>
        <v>265.84327067321789</v>
      </c>
      <c r="HD37" s="89">
        <f t="shared" si="1030"/>
        <v>134.51925868830278</v>
      </c>
      <c r="HE37" s="89">
        <f t="shared" si="1031"/>
        <v>139.92296618581713</v>
      </c>
      <c r="HF37" s="89">
        <f t="shared" si="1032"/>
        <v>0</v>
      </c>
      <c r="HH37" s="88">
        <f t="shared" si="1033"/>
        <v>540.28549554733786</v>
      </c>
      <c r="HI37" s="88">
        <f t="shared" si="1034"/>
        <v>69.961483092908566</v>
      </c>
      <c r="HK37">
        <f>IFERROR(VLOOKUP(_xlfn.NUMBERVALUE(MID(L37, SEARCH("!", L37)+1, SEARCH("+", L37)-SEARCH("!", L37)-1)), Rankings!$A$2:$BK$161, 63, FALSE),0)</f>
        <v>36.140067731979215</v>
      </c>
      <c r="HL37">
        <f>IFERROR(VLOOKUP(_xlfn.NUMBERVALUE(MID(M37, SEARCH("!", M37)+1, SEARCH("+", M37)-SEARCH("!", M37)-1)), Rankings!$A$2:$BK$161, 63, FALSE),0)</f>
        <v>32.757958393168828</v>
      </c>
      <c r="HM37">
        <f>IFERROR(VLOOKUP(_xlfn.NUMBERVALUE(MID(N37, SEARCH("!", N37)+1, SEARCH("+", N37)-SEARCH("!", N37)-1)), Rankings!$A$2:$BK$161, 63, FALSE),0)</f>
        <v>81.097455271150409</v>
      </c>
      <c r="HN37">
        <f>IFERROR(VLOOKUP(_xlfn.NUMBERVALUE(MID(O37, SEARCH("!", O37)+1, SEARCH("+", O37)-SEARCH("!", O37)-1)), Rankings!$A$2:$BK$161, 63, FALSE),0)</f>
        <v>0</v>
      </c>
      <c r="HO37">
        <f>IFERROR(VLOOKUP(_xlfn.NUMBERVALUE(MID(P37, SEARCH("!", P37)+1, SEARCH("+", P37)-SEARCH("!", P37)-1)), Rankings!$A$2:$BK$161, 63, FALSE),0)</f>
        <v>0</v>
      </c>
      <c r="HP37">
        <f>IFERROR(VLOOKUP(_xlfn.NUMBERVALUE(MID(Q37, SEARCH("!", Q37)+1, SEARCH("+", Q37)-SEARCH("!", Q37)-1)), Rankings!$A$2:$BK$161, 63, FALSE),0)</f>
        <v>43.752783740104825</v>
      </c>
      <c r="HQ37">
        <f>IFERROR(VLOOKUP(_xlfn.NUMBERVALUE(MID(R37, SEARCH("!", R37)+1, SEARCH("+", R37)-SEARCH("!", R37)-1)), Rankings!$A$2:$BK$161, 63, FALSE),0)</f>
        <v>77.003407791854769</v>
      </c>
      <c r="HR37">
        <f>IFERROR(VLOOKUP(_xlfn.NUMBERVALUE(MID(S37, SEARCH("!", S37)+1, SEARCH("+", S37)-SEARCH("!", S37)-1)), Rankings!$A$2:$BK$161, 63, FALSE),0)</f>
        <v>57.515850896448022</v>
      </c>
      <c r="HS37">
        <f>IFERROR(VLOOKUP(_xlfn.NUMBERVALUE(MID(T37, SEARCH("!", T37)+1, SEARCH("+", T37)-SEARCH("!", T37)-1)), Rankings!$A$2:$BK$161, 63, FALSE),0)</f>
        <v>72.095005536814611</v>
      </c>
      <c r="HT37">
        <f>IFERROR(VLOOKUP(_xlfn.NUMBERVALUE(MID(U37, SEARCH("!", U37)+1, SEARCH("+", U37)-SEARCH("!", U37)-1)), Rankings!$A$2:$BK$161, 63, FALSE),0)</f>
        <v>71.218397679474037</v>
      </c>
      <c r="HU37">
        <f>IFERROR(VLOOKUP(_xlfn.NUMBERVALUE(MID(V37, SEARCH("!", V37)+1, SEARCH("+", V37)-SEARCH("!", V37)-1)), Rankings!$A$2:$BK$161, 63, FALSE),0)</f>
        <v>68.70456850634308</v>
      </c>
      <c r="HV37">
        <f>IFERROR(VLOOKUP(_xlfn.NUMBERVALUE(MID(W37, SEARCH("!", W37)+1, SEARCH("+", W37)-SEARCH("!", W37)-1)), Rankings!$A$2:$BK$161, 63, FALSE),0)</f>
        <v>0</v>
      </c>
      <c r="HW37">
        <f>IFERROR(VLOOKUP(_xlfn.NUMBERVALUE(MID(X37, SEARCH("!", X37)+1, SEARCH("+", X37)-SEARCH("!", X37)-1)), Rankings!$A$2:$BK$161, 63, FALSE),0)</f>
        <v>0</v>
      </c>
      <c r="HX37">
        <f>IFERROR(VLOOKUP(_xlfn.NUMBERVALUE(MID(Y37, SEARCH("!", Y37)+1, SEARCH("+", Y37)-SEARCH("!", Y37)-1)), Rankings!$A$2:$BK$161, 63, FALSE),0)</f>
        <v>0</v>
      </c>
      <c r="HY37">
        <f>IFERROR(VLOOKUP(_xlfn.NUMBERVALUE(MID(Z37, SEARCH("!", Z37)+1, SEARCH("+", Z37)-SEARCH("!", Z37)-1)), Rankings!$A$2:$BK$161, 63, FALSE),0)</f>
        <v>0</v>
      </c>
      <c r="HZ37">
        <f>IFERROR(VLOOKUP(_xlfn.NUMBERVALUE(MID(AA37, SEARCH("!", AA37)+1, SEARCH("+", AA37)-SEARCH("!", AA37)-1)), Rankings!$A$2:$BK$161, 63, FALSE),0)</f>
        <v>0</v>
      </c>
      <c r="IA37">
        <f>IFERROR(VLOOKUP(_xlfn.NUMBERVALUE(MID(AB37, SEARCH("!", AB37)+1, SEARCH("+", AB37)-SEARCH("!", AB37)-1)), Rankings!$A$2:$BK$161, 63, FALSE),0)</f>
        <v>0</v>
      </c>
      <c r="IB37">
        <f>IFERROR(VLOOKUP(_xlfn.NUMBERVALUE(MID(AC37, SEARCH("!", AC37)+1, SEARCH("+", AC37)-SEARCH("!", AC37)-1)), Rankings!$A$2:$BK$161, 63, FALSE),0)</f>
        <v>0</v>
      </c>
      <c r="IC37">
        <f>IFERROR(VLOOKUP(_xlfn.NUMBERVALUE(MID(AD37, SEARCH("!", AD37)+1, SEARCH("+", AD37)-SEARCH("!", AD37)-1)), Rankings!$A$2:$BK$161, 63, FALSE),0)</f>
        <v>0</v>
      </c>
      <c r="ID37">
        <f>IFERROR(VLOOKUP(_xlfn.NUMBERVALUE(MID(AE37, SEARCH("!", AE37)+1, SEARCH("+", AE37)-SEARCH("!", AE37)-1)), Rankings!$A$2:$BK$161, 63, FALSE),0)</f>
        <v>0</v>
      </c>
      <c r="IE37">
        <f>IFERROR(VLOOKUP(_xlfn.NUMBERVALUE(MID(AF37, SEARCH("!", AF37)+1, SEARCH("+", AF37)-SEARCH("!", AF37)-1)), Rankings!$A$2:$BK$161, 63, FALSE),0)</f>
        <v>0</v>
      </c>
      <c r="IF37">
        <f>IFERROR(VLOOKUP(_xlfn.NUMBERVALUE(MID(AG37, SEARCH("!", AG37)+1, SEARCH("+", AG37)-SEARCH("!", AG37)-1)), Rankings!$A$2:$BK$161, 63, FALSE),0)</f>
        <v>0</v>
      </c>
      <c r="IG37">
        <f>IFERROR(VLOOKUP(_xlfn.NUMBERVALUE(MID(AH37, SEARCH("!", AH37)+1, SEARCH("+", AH37)-SEARCH("!", AH37)-1)), Rankings!$A$2:$BK$161, 63, FALSE),0)</f>
        <v>0</v>
      </c>
      <c r="IH37">
        <f>IFERROR(VLOOKUP(_xlfn.NUMBERVALUE(MID(AI37, SEARCH("!", AI37)+1, SEARCH("+", AI37)-SEARCH("!", AI37)-1)), Rankings!$A$2:$BK$161, 63, FALSE),0)</f>
        <v>0</v>
      </c>
      <c r="II37">
        <f>IFERROR(VLOOKUP(_xlfn.NUMBERVALUE(MID(AJ37, SEARCH("!", AJ37)+1, SEARCH("+", AJ37)-SEARCH("!", AJ37)-1)), Rankings!$A$2:$BK$161, 63, FALSE),0)</f>
        <v>0</v>
      </c>
      <c r="IJ37">
        <f>IFERROR(VLOOKUP(_xlfn.NUMBERVALUE(MID(AK37, SEARCH("!", AK37)+1, SEARCH("+", AK37)-SEARCH("!", AK37)-1)), Rankings!$A$2:$BK$161, 63, FALSE),0)</f>
        <v>0</v>
      </c>
      <c r="IK37">
        <f>IFERROR(VLOOKUP(_xlfn.NUMBERVALUE(MID(AL37, SEARCH("!", AL37)+1, SEARCH("+", AL37)-SEARCH("!", AL37)-1)), Rankings!$A$2:$BK$161, 63, FALSE),0)</f>
        <v>0</v>
      </c>
      <c r="IL37">
        <f>IFERROR(VLOOKUP(_xlfn.NUMBERVALUE(MID(AM37, SEARCH("!", AM37)+1, SEARCH("+", AM37)-SEARCH("!", AM37)-1)), Rankings!$A$2:$BK$161, 63, FALSE),0)</f>
        <v>0</v>
      </c>
      <c r="IM37">
        <f>IFERROR(VLOOKUP(_xlfn.NUMBERVALUE(MID(AN37, SEARCH("!", AN37)+1, SEARCH("+", AN37)-SEARCH("!", AN37)-1)), Rankings!$A$2:$BK$161, 63, FALSE),0)</f>
        <v>0</v>
      </c>
      <c r="IN37">
        <f>IFERROR(VLOOKUP(_xlfn.NUMBERVALUE(MID(AO37, SEARCH("!", AO37)+1, SEARCH("+", AO37)-SEARCH("!", AO37)-1)), Rankings!$A$2:$BK$161, 63, FALSE),0)</f>
        <v>0</v>
      </c>
      <c r="IO37">
        <f>IFERROR(VLOOKUP(_xlfn.NUMBERVALUE(MID(AP37, SEARCH("!", AP37)+1, SEARCH("+", AP37)-SEARCH("!", AP37)-1)), Rankings!$A$2:$BK$161, 63, FALSE),0)</f>
        <v>0</v>
      </c>
      <c r="IP37">
        <f>IFERROR(VLOOKUP(_xlfn.NUMBERVALUE(MID(AQ37, SEARCH("!", AQ37)+1, SEARCH("+", AQ37)-SEARCH("!", AQ37)-1)), Rankings!$A$2:$BK$161, 63, FALSE),0)</f>
        <v>0</v>
      </c>
      <c r="IQ37">
        <f>IFERROR(VLOOKUP(_xlfn.NUMBERVALUE(MID(AR37, SEARCH("!", AR37)+1, SEARCH("+", AR37)-SEARCH("!", AR37)-1)), Rankings!$A$2:$BK$161, 63, FALSE),0)</f>
        <v>0</v>
      </c>
      <c r="IR37">
        <f>IFERROR(VLOOKUP(_xlfn.NUMBERVALUE(MID(AS37, SEARCH("!", AS37)+1, SEARCH("+", AS37)-SEARCH("!", AS37)-1)), Rankings!$A$2:$BK$161, 63, FALSE),0)</f>
        <v>0</v>
      </c>
      <c r="IS37">
        <f>IFERROR(VLOOKUP(_xlfn.NUMBERVALUE(MID(AT37, SEARCH("!", AT37)+1, SEARCH("+", AT37)-SEARCH("!", AT37)-1)), Rankings!$A$2:$BK$161, 63, FALSE),0)</f>
        <v>0</v>
      </c>
      <c r="IT37">
        <f>IFERROR(VLOOKUP(_xlfn.NUMBERVALUE(MID(AU37, SEARCH("!", AU37)+1, SEARCH("+", AU37)-SEARCH("!", AU37)-1)), Rankings!$A$2:$BK$161, 63, FALSE),0)</f>
        <v>0</v>
      </c>
      <c r="IU37">
        <f>IFERROR(VLOOKUP(_xlfn.NUMBERVALUE(MID(AV37, SEARCH("!", AV37)+1, SEARCH("+", AV37)-SEARCH("!", AV37)-1)), Rankings!$A$2:$BK$161, 63, FALSE),0)</f>
        <v>0</v>
      </c>
      <c r="IV37">
        <f>IFERROR(VLOOKUP(_xlfn.NUMBERVALUE(MID(AW37, SEARCH("!", AW37)+1, SEARCH("+", AW37)-SEARCH("!", AW37)-1)), Rankings!$A$2:$BK$161, 63, FALSE),0)</f>
        <v>0</v>
      </c>
      <c r="IW37">
        <f>IFERROR(VLOOKUP(_xlfn.NUMBERVALUE(MID(AX37, SEARCH("!", AX37)+1, SEARCH("+", AX37)-SEARCH("!", AX37)-1)), Rankings!$A$2:$BK$161, 63, FALSE),0)</f>
        <v>0</v>
      </c>
      <c r="IX37">
        <f>IFERROR(VLOOKUP(_xlfn.NUMBERVALUE(MID(AY37, SEARCH("!", AY37)+1, SEARCH("+", AY37)-SEARCH("!", AY37)-1)), Rankings!$A$2:$BK$161, 63, FALSE),0)</f>
        <v>0</v>
      </c>
      <c r="IY37">
        <f>IFERROR(VLOOKUP(_xlfn.NUMBERVALUE(MID(AZ37, SEARCH("!", AZ37)+1, SEARCH("+", AZ37)-SEARCH("!", AZ37)-1)), Rankings!$A$2:$BK$161, 63, FALSE),0)</f>
        <v>0</v>
      </c>
      <c r="IZ37">
        <f>IFERROR(VLOOKUP(_xlfn.NUMBERVALUE(MID(BA37, SEARCH("!", BA37)+1, SEARCH("+", BA37)-SEARCH("!", BA37)-1)), Rankings!$A$2:$BK$161, 63, FALSE),0)</f>
        <v>0</v>
      </c>
      <c r="JA37">
        <f>IFERROR(VLOOKUP(_xlfn.NUMBERVALUE(MID(BB37, SEARCH("!", BB37)+1, SEARCH("+", BB37)-SEARCH("!", BB37)-1)), Rankings!$A$2:$BK$161, 63, FALSE),0)</f>
        <v>0</v>
      </c>
      <c r="JB37">
        <f>IFERROR(VLOOKUP(_xlfn.NUMBERVALUE(MID(BC37, SEARCH("!", BC37)+1, SEARCH("+", BC37)-SEARCH("!", BC37)-1)), Rankings!$A$2:$BK$161, 63, FALSE),0)</f>
        <v>0</v>
      </c>
      <c r="JC37">
        <f>IFERROR(VLOOKUP(_xlfn.NUMBERVALUE(MID(BD37, SEARCH("!", BD37)+1, SEARCH("+", BD37)-SEARCH("!", BD37)-1)), Rankings!$A$2:$BK$161, 63, FALSE),0)</f>
        <v>0</v>
      </c>
      <c r="JD37">
        <f>IFERROR(VLOOKUP(_xlfn.NUMBERVALUE(MID(BE37, SEARCH("!", BE37)+1, SEARCH("+", BE37)-SEARCH("!", BE37)-1)), Rankings!$A$2:$BK$161, 63, FALSE),0)</f>
        <v>0</v>
      </c>
      <c r="JE37">
        <f>IFERROR(VLOOKUP(_xlfn.NUMBERVALUE(MID(BF37, SEARCH("!", BF37)+1, SEARCH("+", BF37)-SEARCH("!", BF37)-1)), Rankings!$A$2:$BK$161, 63, FALSE),0)</f>
        <v>0</v>
      </c>
      <c r="JF37">
        <f>IFERROR(VLOOKUP(_xlfn.NUMBERVALUE(MID(BG37, SEARCH("!", BG37)+1, SEARCH("+", BG37)-SEARCH("!", BG37)-1)), Rankings!$A$2:$BK$161, 63, FALSE),0)</f>
        <v>0</v>
      </c>
      <c r="JG37">
        <f>IFERROR(VLOOKUP(_xlfn.NUMBERVALUE(MID(BH37, SEARCH("!", BH37)+1, SEARCH("+", BH37)-SEARCH("!", BH37)-1)), Rankings!$A$2:$BK$161, 63, FALSE),0)</f>
        <v>0</v>
      </c>
      <c r="JH37">
        <f>IFERROR(VLOOKUP(_xlfn.NUMBERVALUE(MID(BI37, SEARCH("!", BI37)+1, SEARCH("+", BI37)-SEARCH("!", BI37)-1)), Rankings!$A$2:$BK$161, 63, FALSE),0)</f>
        <v>0</v>
      </c>
      <c r="JI37">
        <f>IFERROR(VLOOKUP(_xlfn.NUMBERVALUE(MID(BJ37, SEARCH("!", BJ37)+1, SEARCH("+", BJ37)-SEARCH("!", BJ37)-1)), Rankings!$A$2:$BK$161, 63, FALSE),0)</f>
        <v>0</v>
      </c>
      <c r="JJ37">
        <f>IFERROR(VLOOKUP(_xlfn.NUMBERVALUE(MID(BK37, SEARCH("!", BK37)+1, SEARCH("+", BK37)-SEARCH("!", BK37)-1)), Rankings!$A$2:$BK$161, 63, FALSE),0)</f>
        <v>0</v>
      </c>
      <c r="JK37">
        <f>IFERROR(VLOOKUP(_xlfn.NUMBERVALUE(MID(BL37, SEARCH("!", BL37)+1, SEARCH("+", BL37)-SEARCH("!", BL37)-1)), Rankings!$A$2:$BK$161, 63, FALSE),0)</f>
        <v>0</v>
      </c>
      <c r="JL37">
        <f>IFERROR(VLOOKUP(_xlfn.NUMBERVALUE(MID(BM37, SEARCH("!", BM37)+1, SEARCH("+", BM37)-SEARCH("!", BM37)-1)), Rankings!$A$2:$BK$161, 63, FALSE),0)</f>
        <v>0</v>
      </c>
      <c r="JM37">
        <f>IFERROR(VLOOKUP(_xlfn.NUMBERVALUE(MID(BN37, SEARCH("!", BN37)+1, SEARCH("+", BN37)-SEARCH("!", BN37)-1)), Rankings!$A$2:$BK$161, 63, FALSE),0)</f>
        <v>0</v>
      </c>
      <c r="JN37">
        <f>IFERROR(VLOOKUP(_xlfn.NUMBERVALUE(MID(BO37, SEARCH("!", BO37)+1, SEARCH("+", BO37)-SEARCH("!", BO37)-1)), Rankings!$A$2:$BK$161, 63, FALSE),0)</f>
        <v>0</v>
      </c>
      <c r="JO37">
        <f>IFERROR(VLOOKUP(_xlfn.NUMBERVALUE(MID(BP37, SEARCH("!", BP37)+1, SEARCH("+", BP37)-SEARCH("!", BP37)-1)), Rankings!$A$2:$BK$161, 63, FALSE),0)</f>
        <v>0</v>
      </c>
      <c r="JP37">
        <f>IFERROR(VLOOKUP(_xlfn.NUMBERVALUE(MID(BQ37, SEARCH("!", BQ37)+1, SEARCH("+", BQ37)-SEARCH("!", BQ37)-1)), Rankings!$A$2:$BK$161, 63, FALSE),0)</f>
        <v>0</v>
      </c>
      <c r="JQ37">
        <f>IFERROR(VLOOKUP(_xlfn.NUMBERVALUE(MID(BR37, SEARCH("!", BR37)+1, SEARCH("+", BR37)-SEARCH("!", BR37)-1)), Rankings!$A$2:$BK$161, 63, FALSE),0)</f>
        <v>0</v>
      </c>
      <c r="JR37">
        <f>IFERROR(VLOOKUP(_xlfn.NUMBERVALUE(MID(BS37, SEARCH("!", BS37)+1, SEARCH("+", BS37)-SEARCH("!", BS37)-1)), Rankings!$A$2:$BK$161, 63, FALSE),0)</f>
        <v>0</v>
      </c>
      <c r="JS37">
        <f>IFERROR(VLOOKUP(_xlfn.NUMBERVALUE(MID(BT37, SEARCH("!", BT37)+1, SEARCH("+", BT37)-SEARCH("!", BT37)-1)), Rankings!$A$2:$BK$161, 63, FALSE),0)</f>
        <v>0</v>
      </c>
      <c r="JT37">
        <f>IFERROR(VLOOKUP(_xlfn.NUMBERVALUE(MID(BU37, SEARCH("!", BU37)+1, SEARCH("+", BU37)-SEARCH("!", BU37)-1)), Rankings!$A$2:$BK$161, 63, FALSE),0)</f>
        <v>0</v>
      </c>
      <c r="JU37">
        <f>IFERROR(VLOOKUP(_xlfn.NUMBERVALUE(MID(BV37, SEARCH("!", BV37)+1, SEARCH("+", BV37)-SEARCH("!", BV37)-1)), Rankings!$A$2:$BK$161, 63, FALSE),0)</f>
        <v>0</v>
      </c>
      <c r="JV37">
        <f>IFERROR(VLOOKUP(_xlfn.NUMBERVALUE(MID(BW37, SEARCH("!", BW37)+1, SEARCH("+", BW37)-SEARCH("!", BW37)-1)), Rankings!$A$2:$BK$161, 63, FALSE),0)</f>
        <v>0</v>
      </c>
      <c r="JW37">
        <f>IFERROR(VLOOKUP(_xlfn.NUMBERVALUE(MID(BX37, SEARCH("!", BX37)+1, SEARCH("+", BX37)-SEARCH("!", BX37)-1)), Rankings!$A$2:$BK$161, 63, FALSE),0)</f>
        <v>0</v>
      </c>
      <c r="JX37">
        <f>IFERROR(VLOOKUP(_xlfn.NUMBERVALUE(MID(BY37, SEARCH("!", BY37)+1, SEARCH("+", BY37)-SEARCH("!", BY37)-1)), Rankings!$A$2:$BK$161, 63, FALSE),0)</f>
        <v>0</v>
      </c>
      <c r="JY37">
        <f>IFERROR(VLOOKUP(_xlfn.NUMBERVALUE(MID(BZ37, SEARCH("!", BZ37)+1, SEARCH("+", BZ37)-SEARCH("!", BZ37)-1)), Rankings!$A$2:$BK$161, 63, FALSE),0)</f>
        <v>0</v>
      </c>
      <c r="JZ37">
        <f>IFERROR(VLOOKUP(_xlfn.NUMBERVALUE(MID(CA37, SEARCH("!", CA37)+1, SEARCH("+", CA37)-SEARCH("!", CA37)-1)), Rankings!$A$2:$BK$161, 63, FALSE),0)</f>
        <v>0</v>
      </c>
      <c r="KA37">
        <f>IFERROR(VLOOKUP(_xlfn.NUMBERVALUE(MID(CB37, SEARCH("!", CB37)+1, SEARCH("+", CB37)-SEARCH("!", CB37)-1)), Rankings!$A$2:$BK$161, 63, FALSE),0)</f>
        <v>0</v>
      </c>
      <c r="KB37">
        <f>IFERROR(VLOOKUP(_xlfn.NUMBERVALUE(MID(CC37, SEARCH("!", CC37)+1, SEARCH("+", CC37)-SEARCH("!", CC37)-1)), Rankings!$A$2:$BK$161, 63, FALSE),0)</f>
        <v>0</v>
      </c>
      <c r="KC37">
        <f>IFERROR(VLOOKUP(_xlfn.NUMBERVALUE(MID(CD37, SEARCH("!", CD37)+1, SEARCH("+", CD37)-SEARCH("!", CD37)-1)), Rankings!$A$2:$BK$161, 63, FALSE),0)</f>
        <v>0</v>
      </c>
      <c r="KD37">
        <f>IFERROR(VLOOKUP(_xlfn.NUMBERVALUE(MID(CE37, SEARCH("!", CE37)+1, SEARCH("+", CE37)-SEARCH("!", CE37)-1)), Rankings!$A$2:$BK$161, 63, FALSE),0)</f>
        <v>0</v>
      </c>
      <c r="KE37">
        <f>IFERROR(VLOOKUP(_xlfn.NUMBERVALUE(MID(CF37, SEARCH("!", CF37)+1, SEARCH("+", CF37)-SEARCH("!", CF37)-1)), Rankings!$A$2:$BK$161, 63, FALSE),0)</f>
        <v>0</v>
      </c>
      <c r="KF37">
        <f>IFERROR(VLOOKUP(_xlfn.NUMBERVALUE(MID(CG37, SEARCH("!", CG37)+1, SEARCH("+", CG37)-SEARCH("!", CG37)-1)), Rankings!$A$2:$BK$161, 63, FALSE),0)</f>
        <v>0</v>
      </c>
      <c r="KG37">
        <f>IFERROR(VLOOKUP(_xlfn.NUMBERVALUE(MID(CH37, SEARCH("!", CH37)+1, SEARCH("+", CH37)-SEARCH("!", CH37)-1)), Rankings!$A$2:$BK$161, 63, FALSE),0)</f>
        <v>0</v>
      </c>
      <c r="KH37">
        <f>IFERROR(VLOOKUP(_xlfn.NUMBERVALUE(MID(CI37, SEARCH("!", CI37)+1, SEARCH("+", CI37)-SEARCH("!", CI37)-1)), Rankings!$A$2:$BK$161, 63, FALSE),0)</f>
        <v>0</v>
      </c>
      <c r="KI37">
        <f>IFERROR(VLOOKUP(_xlfn.NUMBERVALUE(MID(CJ37, SEARCH("!", CJ37)+1, SEARCH("+", CJ37)-SEARCH("!", CJ37)-1)), Rankings!$A$2:$BK$161, 63, FALSE),0)</f>
        <v>0</v>
      </c>
      <c r="KJ37">
        <f>IFERROR(VLOOKUP(_xlfn.NUMBERVALUE(MID(CK37, SEARCH("!", CK37)+1, SEARCH("+", CK37)-SEARCH("!", CK37)-1)), Rankings!$A$2:$BK$161, 63, FALSE),0)</f>
        <v>0</v>
      </c>
      <c r="KK37">
        <f>IFERROR(VLOOKUP(_xlfn.NUMBERVALUE(MID(CL37, SEARCH("!", CL37)+1, SEARCH("+", CL37)-SEARCH("!", CL37)-1)), Rankings!$A$2:$BK$161, 63, FALSE),0)</f>
        <v>0</v>
      </c>
      <c r="KL37">
        <f>IFERROR(VLOOKUP(_xlfn.NUMBERVALUE(MID(CM37, SEARCH("!", CM37)+1, SEARCH("+", CM37)-SEARCH("!", CM37)-1)), Rankings!$A$2:$BK$161, 63, FALSE),0)</f>
        <v>0</v>
      </c>
      <c r="KM37">
        <f>IFERROR(VLOOKUP(_xlfn.NUMBERVALUE(MID(CN37, SEARCH("!", CN37)+1, SEARCH("+", CN37)-SEARCH("!", CN37)-1)), Rankings!$A$2:$BK$161, 63, FALSE),0)</f>
        <v>0</v>
      </c>
      <c r="KN37">
        <f>IFERROR(VLOOKUP(_xlfn.NUMBERVALUE(MID(CO37, SEARCH("!", CO37)+1, SEARCH("+", CO37)-SEARCH("!", CO37)-1)), Rankings!$A$2:$BK$161, 63, FALSE),0)</f>
        <v>0</v>
      </c>
      <c r="KO37">
        <f>IFERROR(VLOOKUP(_xlfn.NUMBERVALUE(MID(CP37, SEARCH("!", CP37)+1, SEARCH("+", CP37)-SEARCH("!", CP37)-1)), Rankings!$A$2:$BK$161, 63, FALSE),0)</f>
        <v>0</v>
      </c>
      <c r="KP37">
        <f>IFERROR(VLOOKUP(_xlfn.NUMBERVALUE(MID(CQ37, SEARCH("!", CQ37)+1, SEARCH("+", CQ37)-SEARCH("!", CQ37)-1)), Rankings!$A$2:$BK$161, 63, FALSE),0)</f>
        <v>0</v>
      </c>
      <c r="KQ37">
        <f>IFERROR(VLOOKUP(_xlfn.NUMBERVALUE(MID(CR37, SEARCH("!", CR37)+1, SEARCH("+", CR37)-SEARCH("!", CR37)-1)), Rankings!$A$2:$BK$161, 63, FALSE),0)</f>
        <v>0</v>
      </c>
      <c r="KS37" s="4">
        <f t="shared" si="1035"/>
        <v>188</v>
      </c>
      <c r="KT37" s="4">
        <f t="shared" si="1036"/>
        <v>56</v>
      </c>
      <c r="KU37" s="4">
        <f t="shared" si="1037"/>
        <v>53</v>
      </c>
      <c r="KV37" s="4">
        <f t="shared" si="1038"/>
        <v>0</v>
      </c>
      <c r="KY37" s="4">
        <f t="shared" si="1039"/>
        <v>297</v>
      </c>
      <c r="KZ37" s="4"/>
      <c r="LB37">
        <f t="shared" si="1040"/>
        <v>56</v>
      </c>
      <c r="LC37">
        <f t="shared" si="1041"/>
        <v>40</v>
      </c>
      <c r="LD37">
        <f t="shared" si="1042"/>
        <v>32</v>
      </c>
      <c r="LE37">
        <f t="shared" si="1043"/>
        <v>0</v>
      </c>
      <c r="LF37">
        <f t="shared" si="1044"/>
        <v>0</v>
      </c>
      <c r="LG37">
        <f t="shared" si="1045"/>
        <v>35</v>
      </c>
      <c r="LH37">
        <f t="shared" si="1046"/>
        <v>15</v>
      </c>
      <c r="LI37">
        <f t="shared" si="1047"/>
        <v>41</v>
      </c>
      <c r="LJ37">
        <f t="shared" si="1048"/>
        <v>25</v>
      </c>
      <c r="LK37">
        <f t="shared" si="1049"/>
        <v>27</v>
      </c>
      <c r="LL37">
        <f t="shared" si="1050"/>
        <v>26</v>
      </c>
      <c r="LM37">
        <f t="shared" si="1051"/>
        <v>0</v>
      </c>
      <c r="LN37">
        <f t="shared" si="1052"/>
        <v>0</v>
      </c>
      <c r="LO37">
        <f t="shared" si="1053"/>
        <v>0</v>
      </c>
      <c r="LP37">
        <f t="shared" si="1054"/>
        <v>0</v>
      </c>
      <c r="LQ37">
        <f t="shared" si="1055"/>
        <v>0</v>
      </c>
      <c r="LR37">
        <f t="shared" si="1056"/>
        <v>0</v>
      </c>
      <c r="LS37">
        <f t="shared" si="1057"/>
        <v>0</v>
      </c>
      <c r="LT37">
        <f t="shared" si="1058"/>
        <v>0</v>
      </c>
      <c r="LU37">
        <f t="shared" si="1059"/>
        <v>0</v>
      </c>
      <c r="LV37">
        <f t="shared" si="1060"/>
        <v>0</v>
      </c>
      <c r="LW37">
        <f t="shared" si="1061"/>
        <v>0</v>
      </c>
      <c r="LX37">
        <f t="shared" si="1062"/>
        <v>0</v>
      </c>
      <c r="LY37">
        <f t="shared" si="1063"/>
        <v>0</v>
      </c>
      <c r="LZ37">
        <f t="shared" si="1064"/>
        <v>0</v>
      </c>
      <c r="MA37">
        <f t="shared" si="1065"/>
        <v>0</v>
      </c>
      <c r="MB37">
        <f t="shared" si="1066"/>
        <v>0</v>
      </c>
      <c r="MC37">
        <f t="shared" si="1067"/>
        <v>0</v>
      </c>
      <c r="MD37">
        <f t="shared" si="1068"/>
        <v>0</v>
      </c>
      <c r="ME37">
        <f t="shared" si="1069"/>
        <v>0</v>
      </c>
      <c r="MF37">
        <f t="shared" si="1070"/>
        <v>0</v>
      </c>
      <c r="MG37">
        <f t="shared" si="1071"/>
        <v>0</v>
      </c>
      <c r="MH37">
        <f t="shared" si="1072"/>
        <v>0</v>
      </c>
      <c r="MI37">
        <f t="shared" si="1073"/>
        <v>0</v>
      </c>
      <c r="MJ37">
        <f t="shared" si="1074"/>
        <v>0</v>
      </c>
      <c r="MK37">
        <f t="shared" si="1075"/>
        <v>0</v>
      </c>
      <c r="ML37">
        <f t="shared" si="1076"/>
        <v>0</v>
      </c>
      <c r="MM37">
        <f t="shared" si="1077"/>
        <v>0</v>
      </c>
      <c r="MN37">
        <f t="shared" si="1078"/>
        <v>0</v>
      </c>
      <c r="MO37">
        <f t="shared" si="1079"/>
        <v>0</v>
      </c>
      <c r="MP37">
        <f t="shared" si="1080"/>
        <v>0</v>
      </c>
      <c r="MQ37">
        <f t="shared" si="1081"/>
        <v>0</v>
      </c>
      <c r="MR37">
        <f t="shared" si="1082"/>
        <v>0</v>
      </c>
      <c r="MS37">
        <f t="shared" si="1083"/>
        <v>0</v>
      </c>
      <c r="MT37">
        <f t="shared" si="1084"/>
        <v>0</v>
      </c>
      <c r="MU37">
        <f t="shared" si="1085"/>
        <v>0</v>
      </c>
      <c r="MV37">
        <f t="shared" si="1086"/>
        <v>0</v>
      </c>
      <c r="MW37">
        <f t="shared" si="1087"/>
        <v>0</v>
      </c>
      <c r="MX37">
        <f t="shared" si="1088"/>
        <v>0</v>
      </c>
      <c r="MY37">
        <f t="shared" si="1089"/>
        <v>0</v>
      </c>
      <c r="MZ37">
        <f t="shared" si="1090"/>
        <v>0</v>
      </c>
      <c r="NA37">
        <f t="shared" si="1091"/>
        <v>0</v>
      </c>
      <c r="NB37">
        <f t="shared" si="1092"/>
        <v>0</v>
      </c>
      <c r="NC37">
        <f t="shared" si="1093"/>
        <v>0</v>
      </c>
      <c r="ND37">
        <f t="shared" si="1094"/>
        <v>0</v>
      </c>
      <c r="NE37">
        <f t="shared" si="1095"/>
        <v>0</v>
      </c>
      <c r="NF37">
        <f t="shared" si="1096"/>
        <v>0</v>
      </c>
      <c r="NG37">
        <f t="shared" si="1097"/>
        <v>0</v>
      </c>
      <c r="NH37">
        <f t="shared" si="1098"/>
        <v>0</v>
      </c>
      <c r="NI37">
        <f t="shared" si="1099"/>
        <v>0</v>
      </c>
      <c r="NJ37">
        <f t="shared" si="1100"/>
        <v>0</v>
      </c>
      <c r="NK37">
        <f t="shared" si="1101"/>
        <v>0</v>
      </c>
      <c r="NL37">
        <f t="shared" si="1102"/>
        <v>0</v>
      </c>
      <c r="NM37">
        <f t="shared" si="1103"/>
        <v>0</v>
      </c>
      <c r="NN37">
        <f t="shared" si="1104"/>
        <v>0</v>
      </c>
      <c r="NO37">
        <f t="shared" si="1105"/>
        <v>0</v>
      </c>
      <c r="NP37">
        <f t="shared" si="1106"/>
        <v>0</v>
      </c>
      <c r="NQ37">
        <f t="shared" si="1107"/>
        <v>0</v>
      </c>
      <c r="NR37">
        <f t="shared" si="1108"/>
        <v>0</v>
      </c>
      <c r="NS37">
        <f t="shared" si="1109"/>
        <v>0</v>
      </c>
      <c r="NT37">
        <f t="shared" si="1110"/>
        <v>0</v>
      </c>
      <c r="NU37">
        <f t="shared" si="1111"/>
        <v>0</v>
      </c>
      <c r="NV37">
        <f t="shared" si="1112"/>
        <v>0</v>
      </c>
      <c r="NW37">
        <f t="shared" si="1113"/>
        <v>0</v>
      </c>
      <c r="NX37">
        <f t="shared" si="1114"/>
        <v>0</v>
      </c>
      <c r="NY37">
        <f t="shared" si="1115"/>
        <v>0</v>
      </c>
      <c r="NZ37">
        <f t="shared" si="1116"/>
        <v>0</v>
      </c>
      <c r="OA37">
        <f t="shared" si="1117"/>
        <v>0</v>
      </c>
      <c r="OB37">
        <f t="shared" si="1118"/>
        <v>0</v>
      </c>
      <c r="OC37">
        <f t="shared" si="1119"/>
        <v>0</v>
      </c>
      <c r="OD37">
        <f t="shared" si="1120"/>
        <v>0</v>
      </c>
      <c r="OE37">
        <f t="shared" si="1121"/>
        <v>0</v>
      </c>
      <c r="OF37">
        <f t="shared" si="1122"/>
        <v>0</v>
      </c>
      <c r="OG37">
        <f t="shared" si="1123"/>
        <v>0</v>
      </c>
      <c r="OH37">
        <f t="shared" si="1124"/>
        <v>0</v>
      </c>
      <c r="OJ37" s="4">
        <f t="shared" si="1125"/>
        <v>117</v>
      </c>
      <c r="OK37" s="4">
        <f t="shared" si="1126"/>
        <v>60</v>
      </c>
      <c r="OL37" s="4">
        <f t="shared" si="1127"/>
        <v>78</v>
      </c>
      <c r="OM37" s="4">
        <f t="shared" si="1128"/>
        <v>0</v>
      </c>
      <c r="OP37" s="4">
        <f t="shared" si="1129"/>
        <v>255</v>
      </c>
      <c r="OQ37" s="4"/>
      <c r="OS37">
        <f t="shared" si="1130"/>
        <v>27</v>
      </c>
      <c r="OT37">
        <f t="shared" si="1131"/>
        <v>23</v>
      </c>
      <c r="OU37">
        <f t="shared" si="1132"/>
        <v>16</v>
      </c>
      <c r="OV37">
        <f t="shared" si="1133"/>
        <v>0</v>
      </c>
      <c r="OW37">
        <f t="shared" si="1134"/>
        <v>0</v>
      </c>
      <c r="OX37">
        <f t="shared" si="1135"/>
        <v>20</v>
      </c>
      <c r="OY37">
        <f t="shared" si="1136"/>
        <v>45</v>
      </c>
      <c r="OZ37">
        <f t="shared" si="1137"/>
        <v>15</v>
      </c>
      <c r="PA37">
        <f t="shared" si="1138"/>
        <v>31</v>
      </c>
      <c r="PB37">
        <f t="shared" si="1139"/>
        <v>36</v>
      </c>
      <c r="PC37">
        <f t="shared" si="1140"/>
        <v>42</v>
      </c>
      <c r="PD37">
        <f t="shared" si="1141"/>
        <v>0</v>
      </c>
      <c r="PE37">
        <f t="shared" si="1142"/>
        <v>0</v>
      </c>
      <c r="PF37">
        <f t="shared" si="1143"/>
        <v>0</v>
      </c>
      <c r="PG37">
        <f t="shared" si="1144"/>
        <v>0</v>
      </c>
      <c r="PH37">
        <f t="shared" si="1145"/>
        <v>0</v>
      </c>
      <c r="PI37">
        <f t="shared" si="1146"/>
        <v>0</v>
      </c>
      <c r="PJ37">
        <f t="shared" si="1147"/>
        <v>0</v>
      </c>
      <c r="PK37">
        <f t="shared" si="1148"/>
        <v>0</v>
      </c>
      <c r="PL37">
        <f t="shared" si="1149"/>
        <v>0</v>
      </c>
      <c r="PM37">
        <f t="shared" si="1150"/>
        <v>0</v>
      </c>
      <c r="PN37">
        <f t="shared" si="1151"/>
        <v>0</v>
      </c>
      <c r="PO37">
        <f t="shared" si="1152"/>
        <v>0</v>
      </c>
      <c r="PP37">
        <f t="shared" si="1153"/>
        <v>0</v>
      </c>
      <c r="PQ37">
        <f t="shared" si="1154"/>
        <v>0</v>
      </c>
      <c r="PR37">
        <f t="shared" si="1155"/>
        <v>0</v>
      </c>
      <c r="PS37">
        <f t="shared" si="1156"/>
        <v>0</v>
      </c>
      <c r="PT37">
        <f t="shared" si="1157"/>
        <v>0</v>
      </c>
      <c r="PU37">
        <f t="shared" si="1158"/>
        <v>0</v>
      </c>
      <c r="PV37">
        <f t="shared" si="1159"/>
        <v>0</v>
      </c>
      <c r="PW37">
        <f t="shared" si="1160"/>
        <v>0</v>
      </c>
      <c r="PX37">
        <f t="shared" si="1161"/>
        <v>0</v>
      </c>
      <c r="PY37">
        <f t="shared" si="1162"/>
        <v>0</v>
      </c>
      <c r="PZ37">
        <f t="shared" si="1163"/>
        <v>0</v>
      </c>
      <c r="QA37">
        <f t="shared" si="1164"/>
        <v>0</v>
      </c>
      <c r="QB37">
        <f t="shared" si="1165"/>
        <v>0</v>
      </c>
      <c r="QC37">
        <f t="shared" si="1166"/>
        <v>0</v>
      </c>
      <c r="QD37">
        <f t="shared" si="1167"/>
        <v>0</v>
      </c>
      <c r="QE37">
        <f t="shared" si="1168"/>
        <v>0</v>
      </c>
      <c r="QF37">
        <f t="shared" si="1169"/>
        <v>0</v>
      </c>
      <c r="QG37">
        <f t="shared" si="1170"/>
        <v>0</v>
      </c>
      <c r="QH37">
        <f t="shared" si="1171"/>
        <v>0</v>
      </c>
      <c r="QI37">
        <f t="shared" si="1172"/>
        <v>0</v>
      </c>
      <c r="QJ37">
        <f t="shared" si="1173"/>
        <v>0</v>
      </c>
      <c r="QK37">
        <f t="shared" si="1174"/>
        <v>0</v>
      </c>
      <c r="QL37">
        <f t="shared" si="1175"/>
        <v>0</v>
      </c>
      <c r="QM37">
        <f t="shared" si="1176"/>
        <v>0</v>
      </c>
      <c r="QN37">
        <f t="shared" si="1177"/>
        <v>0</v>
      </c>
      <c r="QO37">
        <f t="shared" si="1178"/>
        <v>0</v>
      </c>
      <c r="QP37">
        <f t="shared" si="1179"/>
        <v>0</v>
      </c>
      <c r="QQ37">
        <f t="shared" si="1180"/>
        <v>0</v>
      </c>
      <c r="QR37">
        <f t="shared" si="1181"/>
        <v>0</v>
      </c>
      <c r="QS37">
        <f t="shared" si="1182"/>
        <v>0</v>
      </c>
      <c r="QT37">
        <f t="shared" si="1183"/>
        <v>0</v>
      </c>
      <c r="QU37">
        <f t="shared" si="1184"/>
        <v>0</v>
      </c>
      <c r="QV37">
        <f t="shared" si="1185"/>
        <v>0</v>
      </c>
      <c r="QW37">
        <f t="shared" si="1186"/>
        <v>0</v>
      </c>
      <c r="QX37">
        <f t="shared" si="1187"/>
        <v>0</v>
      </c>
      <c r="QY37">
        <f t="shared" si="1188"/>
        <v>0</v>
      </c>
      <c r="QZ37">
        <f t="shared" si="1189"/>
        <v>0</v>
      </c>
      <c r="RA37">
        <f t="shared" si="1190"/>
        <v>0</v>
      </c>
      <c r="RB37">
        <f t="shared" si="1191"/>
        <v>0</v>
      </c>
      <c r="RC37">
        <f t="shared" si="1192"/>
        <v>0</v>
      </c>
      <c r="RD37">
        <f t="shared" si="1193"/>
        <v>0</v>
      </c>
      <c r="RE37">
        <f t="shared" si="1194"/>
        <v>0</v>
      </c>
      <c r="RF37">
        <f t="shared" si="1195"/>
        <v>0</v>
      </c>
      <c r="RG37">
        <f t="shared" si="1196"/>
        <v>0</v>
      </c>
      <c r="RH37">
        <f t="shared" si="1197"/>
        <v>0</v>
      </c>
      <c r="RI37">
        <f t="shared" si="1198"/>
        <v>0</v>
      </c>
      <c r="RJ37">
        <f t="shared" si="1199"/>
        <v>0</v>
      </c>
      <c r="RK37">
        <f t="shared" si="1200"/>
        <v>0</v>
      </c>
      <c r="RL37">
        <f t="shared" si="1201"/>
        <v>0</v>
      </c>
      <c r="RM37">
        <f t="shared" si="1202"/>
        <v>0</v>
      </c>
      <c r="RN37">
        <f t="shared" si="1203"/>
        <v>0</v>
      </c>
      <c r="RO37">
        <f t="shared" si="1204"/>
        <v>0</v>
      </c>
      <c r="RP37">
        <f t="shared" si="1205"/>
        <v>0</v>
      </c>
      <c r="RQ37">
        <f t="shared" si="1206"/>
        <v>0</v>
      </c>
      <c r="RR37">
        <f t="shared" si="1207"/>
        <v>0</v>
      </c>
      <c r="RS37">
        <f t="shared" si="1208"/>
        <v>0</v>
      </c>
      <c r="RT37">
        <f t="shared" si="1209"/>
        <v>0</v>
      </c>
      <c r="RU37">
        <f t="shared" si="1210"/>
        <v>0</v>
      </c>
      <c r="RV37">
        <f t="shared" si="1211"/>
        <v>0</v>
      </c>
      <c r="RW37">
        <f t="shared" si="1212"/>
        <v>0</v>
      </c>
      <c r="RX37">
        <f t="shared" si="1213"/>
        <v>0</v>
      </c>
      <c r="RY37">
        <f t="shared" si="1214"/>
        <v>0</v>
      </c>
      <c r="SA37" s="4">
        <f t="shared" si="1215"/>
        <v>19.96</v>
      </c>
      <c r="SB37" s="4">
        <f t="shared" si="1216"/>
        <v>8.86</v>
      </c>
      <c r="SC37" s="4">
        <f t="shared" si="1217"/>
        <v>8.0300000000000011</v>
      </c>
      <c r="SD37" s="4">
        <f t="shared" si="1218"/>
        <v>0</v>
      </c>
      <c r="SF37" s="4">
        <f t="shared" si="1219"/>
        <v>36.85</v>
      </c>
      <c r="SI37">
        <f t="shared" si="1220"/>
        <v>4.67</v>
      </c>
      <c r="SJ37">
        <f t="shared" si="1221"/>
        <v>3.56</v>
      </c>
      <c r="SK37">
        <f t="shared" si="1222"/>
        <v>4.33</v>
      </c>
      <c r="SL37" t="str">
        <f t="shared" si="1223"/>
        <v>0</v>
      </c>
      <c r="SM37" t="str">
        <f t="shared" si="1224"/>
        <v>0</v>
      </c>
      <c r="SN37">
        <f t="shared" si="1225"/>
        <v>4.5999999999999996</v>
      </c>
      <c r="SO37">
        <f t="shared" si="1226"/>
        <v>4</v>
      </c>
      <c r="SP37">
        <f t="shared" si="1227"/>
        <v>4.8600000000000003</v>
      </c>
      <c r="SQ37">
        <f t="shared" si="1228"/>
        <v>2.8</v>
      </c>
      <c r="SR37">
        <f t="shared" si="1229"/>
        <v>4.2</v>
      </c>
      <c r="SS37">
        <f t="shared" si="1230"/>
        <v>3.83</v>
      </c>
      <c r="ST37" t="str">
        <f t="shared" si="1231"/>
        <v>0</v>
      </c>
      <c r="SU37" t="str">
        <f t="shared" si="1232"/>
        <v>0</v>
      </c>
      <c r="SV37" t="str">
        <f t="shared" si="1233"/>
        <v>0</v>
      </c>
      <c r="SW37" t="str">
        <f t="shared" si="1234"/>
        <v>0</v>
      </c>
      <c r="SX37" t="str">
        <f t="shared" si="1235"/>
        <v>0</v>
      </c>
      <c r="SY37" t="str">
        <f t="shared" si="1236"/>
        <v>0</v>
      </c>
      <c r="SZ37" t="str">
        <f t="shared" si="1237"/>
        <v>0</v>
      </c>
      <c r="TA37" t="str">
        <f t="shared" si="1238"/>
        <v>0</v>
      </c>
      <c r="TB37" t="str">
        <f t="shared" si="1239"/>
        <v>0</v>
      </c>
      <c r="TC37" t="str">
        <f t="shared" si="1240"/>
        <v>0</v>
      </c>
      <c r="TD37" t="str">
        <f t="shared" si="1241"/>
        <v>0</v>
      </c>
      <c r="TE37" t="str">
        <f t="shared" si="1242"/>
        <v>0</v>
      </c>
      <c r="TF37" t="str">
        <f t="shared" si="1243"/>
        <v>0</v>
      </c>
      <c r="TG37" t="str">
        <f t="shared" si="1244"/>
        <v>0</v>
      </c>
      <c r="TH37" t="str">
        <f t="shared" si="1245"/>
        <v>0</v>
      </c>
      <c r="TI37" t="str">
        <f t="shared" si="1246"/>
        <v>0</v>
      </c>
      <c r="TJ37" t="str">
        <f t="shared" si="1247"/>
        <v>0</v>
      </c>
      <c r="TK37" t="str">
        <f t="shared" si="1248"/>
        <v>0</v>
      </c>
      <c r="TL37" t="str">
        <f t="shared" si="1249"/>
        <v>0</v>
      </c>
      <c r="TM37" t="str">
        <f t="shared" si="1250"/>
        <v>0</v>
      </c>
      <c r="TN37" t="str">
        <f t="shared" si="1251"/>
        <v>0</v>
      </c>
      <c r="TO37" t="str">
        <f t="shared" si="1252"/>
        <v>0</v>
      </c>
      <c r="TP37" t="str">
        <f t="shared" si="1253"/>
        <v>0</v>
      </c>
      <c r="TQ37" t="str">
        <f t="shared" si="1254"/>
        <v>0</v>
      </c>
      <c r="TR37" t="str">
        <f t="shared" si="1255"/>
        <v>0</v>
      </c>
      <c r="TS37" t="str">
        <f t="shared" si="1256"/>
        <v>0</v>
      </c>
      <c r="TT37" t="str">
        <f t="shared" si="1257"/>
        <v>0</v>
      </c>
      <c r="TU37" t="str">
        <f t="shared" si="1258"/>
        <v>0</v>
      </c>
      <c r="TV37" t="str">
        <f t="shared" si="1259"/>
        <v>0</v>
      </c>
      <c r="TW37" t="str">
        <f t="shared" si="1260"/>
        <v>0</v>
      </c>
      <c r="TX37" t="str">
        <f t="shared" si="1261"/>
        <v>0</v>
      </c>
      <c r="TY37" t="str">
        <f t="shared" si="1262"/>
        <v>0</v>
      </c>
      <c r="TZ37" t="str">
        <f t="shared" si="1263"/>
        <v>0</v>
      </c>
      <c r="UA37" t="str">
        <f t="shared" si="1264"/>
        <v>0</v>
      </c>
      <c r="UB37" t="str">
        <f t="shared" si="1265"/>
        <v>0</v>
      </c>
      <c r="UC37" t="str">
        <f t="shared" si="1266"/>
        <v>0</v>
      </c>
      <c r="UD37" t="str">
        <f t="shared" si="1267"/>
        <v>0</v>
      </c>
      <c r="UE37" t="str">
        <f t="shared" si="1268"/>
        <v>0</v>
      </c>
      <c r="UF37" t="str">
        <f t="shared" si="1269"/>
        <v>0</v>
      </c>
      <c r="UG37" t="str">
        <f t="shared" si="1270"/>
        <v>0</v>
      </c>
      <c r="UH37" t="str">
        <f t="shared" si="1271"/>
        <v>0</v>
      </c>
      <c r="UI37" t="str">
        <f t="shared" si="1272"/>
        <v>0</v>
      </c>
      <c r="UJ37" t="str">
        <f t="shared" si="1273"/>
        <v>0</v>
      </c>
      <c r="UK37" t="str">
        <f t="shared" si="1274"/>
        <v>0</v>
      </c>
      <c r="UL37" t="str">
        <f t="shared" si="1275"/>
        <v>0</v>
      </c>
      <c r="UM37" t="str">
        <f t="shared" si="1276"/>
        <v>0</v>
      </c>
      <c r="UN37" t="str">
        <f t="shared" si="1277"/>
        <v>0</v>
      </c>
      <c r="UO37" t="str">
        <f t="shared" si="1278"/>
        <v>0</v>
      </c>
      <c r="UP37" t="str">
        <f t="shared" si="1279"/>
        <v>0</v>
      </c>
      <c r="UQ37" t="str">
        <f t="shared" si="1280"/>
        <v>0</v>
      </c>
      <c r="UR37" t="str">
        <f t="shared" si="1281"/>
        <v>0</v>
      </c>
      <c r="US37" t="str">
        <f t="shared" si="1282"/>
        <v>0</v>
      </c>
      <c r="UT37" t="str">
        <f t="shared" si="1283"/>
        <v>0</v>
      </c>
      <c r="UU37" t="str">
        <f t="shared" si="1284"/>
        <v>0</v>
      </c>
      <c r="UV37" t="str">
        <f t="shared" si="1285"/>
        <v>0</v>
      </c>
      <c r="UW37" t="str">
        <f t="shared" si="1286"/>
        <v>0</v>
      </c>
      <c r="UX37" t="str">
        <f t="shared" si="1287"/>
        <v>0</v>
      </c>
      <c r="UY37" t="str">
        <f t="shared" si="1288"/>
        <v>0</v>
      </c>
      <c r="UZ37" t="str">
        <f t="shared" si="1289"/>
        <v>0</v>
      </c>
      <c r="VA37" t="str">
        <f t="shared" si="1290"/>
        <v>0</v>
      </c>
      <c r="VB37" t="str">
        <f t="shared" si="1291"/>
        <v>0</v>
      </c>
      <c r="VC37" t="str">
        <f t="shared" si="1292"/>
        <v>0</v>
      </c>
      <c r="VD37" t="str">
        <f t="shared" si="1293"/>
        <v>0</v>
      </c>
      <c r="VE37" t="str">
        <f t="shared" si="1294"/>
        <v>0</v>
      </c>
      <c r="VF37" t="str">
        <f t="shared" si="1295"/>
        <v>0</v>
      </c>
      <c r="VG37" t="str">
        <f t="shared" si="1296"/>
        <v>0</v>
      </c>
      <c r="VH37" t="str">
        <f t="shared" si="1297"/>
        <v>0</v>
      </c>
      <c r="VI37" t="str">
        <f t="shared" si="1298"/>
        <v>0</v>
      </c>
      <c r="VJ37" t="str">
        <f t="shared" si="1299"/>
        <v>0</v>
      </c>
      <c r="VK37" t="str">
        <f t="shared" si="1300"/>
        <v>0</v>
      </c>
      <c r="VL37" t="str">
        <f t="shared" si="1301"/>
        <v>0</v>
      </c>
      <c r="VM37" t="str">
        <f t="shared" si="1302"/>
        <v>0</v>
      </c>
      <c r="VN37" t="str">
        <f t="shared" si="1303"/>
        <v>0</v>
      </c>
      <c r="VO37" t="str">
        <f t="shared" si="1304"/>
        <v>0</v>
      </c>
      <c r="VQ37" s="4">
        <f t="shared" si="1305"/>
        <v>39.96</v>
      </c>
      <c r="VR37" s="4">
        <f t="shared" si="1306"/>
        <v>8.57</v>
      </c>
      <c r="VS37" s="4">
        <f t="shared" si="1307"/>
        <v>4.6099999999999994</v>
      </c>
      <c r="VT37" s="4">
        <f t="shared" si="1308"/>
        <v>0</v>
      </c>
      <c r="VV37" s="4">
        <f t="shared" si="1309"/>
        <v>53.14</v>
      </c>
      <c r="VY37">
        <f t="shared" si="1310"/>
        <v>10.220000000000001</v>
      </c>
      <c r="VZ37">
        <f t="shared" si="1311"/>
        <v>3.56</v>
      </c>
      <c r="WA37">
        <f t="shared" si="1312"/>
        <v>3.5</v>
      </c>
      <c r="WB37">
        <f t="shared" si="1313"/>
        <v>0</v>
      </c>
      <c r="WC37">
        <f t="shared" si="1314"/>
        <v>0</v>
      </c>
      <c r="WD37">
        <f t="shared" si="1315"/>
        <v>13.25</v>
      </c>
      <c r="WE37">
        <f t="shared" si="1316"/>
        <v>3.36</v>
      </c>
      <c r="WF37">
        <f t="shared" si="1317"/>
        <v>5.21</v>
      </c>
      <c r="WG37">
        <f t="shared" si="1318"/>
        <v>9.43</v>
      </c>
      <c r="WH37">
        <f t="shared" si="1319"/>
        <v>3.92</v>
      </c>
      <c r="WI37">
        <f t="shared" si="1320"/>
        <v>0.69</v>
      </c>
      <c r="WJ37">
        <f t="shared" si="1321"/>
        <v>0</v>
      </c>
      <c r="WK37">
        <f t="shared" si="1322"/>
        <v>0</v>
      </c>
      <c r="WL37">
        <f t="shared" si="1323"/>
        <v>0</v>
      </c>
      <c r="WM37">
        <f t="shared" si="1324"/>
        <v>0</v>
      </c>
      <c r="WN37">
        <f t="shared" si="1325"/>
        <v>0</v>
      </c>
      <c r="WO37">
        <f t="shared" si="1326"/>
        <v>0</v>
      </c>
      <c r="WP37">
        <f t="shared" si="1327"/>
        <v>0</v>
      </c>
      <c r="WQ37">
        <f t="shared" si="1328"/>
        <v>0</v>
      </c>
      <c r="WR37">
        <f t="shared" si="1329"/>
        <v>0</v>
      </c>
      <c r="WS37">
        <f t="shared" si="1330"/>
        <v>0</v>
      </c>
      <c r="WT37">
        <f t="shared" si="1331"/>
        <v>0</v>
      </c>
      <c r="WU37">
        <f t="shared" si="1332"/>
        <v>0</v>
      </c>
      <c r="WV37">
        <f t="shared" si="1333"/>
        <v>0</v>
      </c>
      <c r="WW37">
        <f t="shared" si="1334"/>
        <v>0</v>
      </c>
      <c r="WX37">
        <f t="shared" si="1335"/>
        <v>0</v>
      </c>
      <c r="WY37">
        <f t="shared" si="1336"/>
        <v>0</v>
      </c>
      <c r="WZ37">
        <f t="shared" si="1337"/>
        <v>0</v>
      </c>
      <c r="XA37">
        <f t="shared" si="1338"/>
        <v>0</v>
      </c>
      <c r="XB37">
        <f t="shared" si="1339"/>
        <v>0</v>
      </c>
      <c r="XC37">
        <f t="shared" si="1340"/>
        <v>0</v>
      </c>
      <c r="XD37">
        <f t="shared" si="1341"/>
        <v>0</v>
      </c>
      <c r="XE37">
        <f t="shared" si="1342"/>
        <v>0</v>
      </c>
      <c r="XF37">
        <f t="shared" si="1343"/>
        <v>0</v>
      </c>
      <c r="XG37">
        <f t="shared" si="1344"/>
        <v>0</v>
      </c>
      <c r="XH37">
        <f t="shared" si="1345"/>
        <v>0</v>
      </c>
      <c r="XI37">
        <f t="shared" si="1346"/>
        <v>0</v>
      </c>
      <c r="XJ37">
        <f t="shared" si="1347"/>
        <v>0</v>
      </c>
      <c r="XK37">
        <f t="shared" si="1348"/>
        <v>0</v>
      </c>
      <c r="XL37">
        <f t="shared" si="1349"/>
        <v>0</v>
      </c>
      <c r="XM37">
        <f t="shared" si="1350"/>
        <v>0</v>
      </c>
      <c r="XN37">
        <f t="shared" si="1351"/>
        <v>0</v>
      </c>
      <c r="XO37">
        <f t="shared" si="1352"/>
        <v>0</v>
      </c>
      <c r="XP37">
        <f t="shared" si="1353"/>
        <v>0</v>
      </c>
      <c r="XQ37">
        <f t="shared" si="1354"/>
        <v>0</v>
      </c>
      <c r="XR37">
        <f t="shared" si="1355"/>
        <v>0</v>
      </c>
      <c r="XS37">
        <f t="shared" si="1356"/>
        <v>0</v>
      </c>
      <c r="XT37">
        <f t="shared" si="1357"/>
        <v>0</v>
      </c>
      <c r="XU37">
        <f t="shared" si="1358"/>
        <v>0</v>
      </c>
      <c r="XV37">
        <f t="shared" si="1359"/>
        <v>0</v>
      </c>
      <c r="XW37">
        <f t="shared" si="1360"/>
        <v>0</v>
      </c>
      <c r="XX37">
        <f t="shared" si="1361"/>
        <v>0</v>
      </c>
      <c r="XY37">
        <f t="shared" si="1362"/>
        <v>0</v>
      </c>
      <c r="XZ37">
        <f t="shared" si="1363"/>
        <v>0</v>
      </c>
      <c r="YA37">
        <f t="shared" si="1364"/>
        <v>0</v>
      </c>
      <c r="YB37">
        <f t="shared" si="1365"/>
        <v>0</v>
      </c>
      <c r="YC37">
        <f t="shared" si="1366"/>
        <v>0</v>
      </c>
      <c r="YD37">
        <f t="shared" si="1367"/>
        <v>0</v>
      </c>
      <c r="YE37">
        <f t="shared" si="1368"/>
        <v>0</v>
      </c>
      <c r="YF37">
        <f t="shared" si="1369"/>
        <v>0</v>
      </c>
      <c r="YG37">
        <f t="shared" si="1370"/>
        <v>0</v>
      </c>
      <c r="YH37">
        <f t="shared" si="1371"/>
        <v>0</v>
      </c>
      <c r="YI37">
        <f t="shared" si="1372"/>
        <v>0</v>
      </c>
      <c r="YJ37">
        <f t="shared" si="1373"/>
        <v>0</v>
      </c>
      <c r="YK37">
        <f t="shared" si="1374"/>
        <v>0</v>
      </c>
      <c r="YL37">
        <f t="shared" si="1375"/>
        <v>0</v>
      </c>
      <c r="YM37">
        <f t="shared" si="1376"/>
        <v>0</v>
      </c>
      <c r="YN37">
        <f t="shared" si="1377"/>
        <v>0</v>
      </c>
      <c r="YO37">
        <f t="shared" si="1378"/>
        <v>0</v>
      </c>
      <c r="YP37">
        <f t="shared" si="1379"/>
        <v>0</v>
      </c>
      <c r="YQ37">
        <f t="shared" si="1380"/>
        <v>0</v>
      </c>
      <c r="YR37">
        <f t="shared" si="1381"/>
        <v>0</v>
      </c>
      <c r="YS37">
        <f t="shared" si="1382"/>
        <v>0</v>
      </c>
      <c r="YT37">
        <f t="shared" si="1383"/>
        <v>0</v>
      </c>
      <c r="YU37">
        <f t="shared" si="1384"/>
        <v>0</v>
      </c>
      <c r="YV37">
        <f t="shared" si="1385"/>
        <v>0</v>
      </c>
      <c r="YW37">
        <f t="shared" si="1386"/>
        <v>0</v>
      </c>
      <c r="YX37">
        <f t="shared" si="1387"/>
        <v>0</v>
      </c>
      <c r="YY37">
        <f t="shared" si="1388"/>
        <v>0</v>
      </c>
      <c r="YZ37">
        <f t="shared" si="1389"/>
        <v>0</v>
      </c>
      <c r="ZA37">
        <f t="shared" si="1390"/>
        <v>0</v>
      </c>
      <c r="ZB37">
        <f t="shared" si="1391"/>
        <v>0</v>
      </c>
      <c r="ZC37">
        <f t="shared" si="1392"/>
        <v>0</v>
      </c>
      <c r="ZD37">
        <f t="shared" si="1393"/>
        <v>0</v>
      </c>
      <c r="ZE37">
        <f t="shared" si="1394"/>
        <v>0</v>
      </c>
      <c r="ZG37" s="4">
        <f t="shared" si="1395"/>
        <v>419</v>
      </c>
      <c r="ZH37" s="4">
        <f t="shared" si="1396"/>
        <v>182</v>
      </c>
      <c r="ZI37" s="4">
        <f t="shared" si="1397"/>
        <v>183</v>
      </c>
      <c r="ZJ37" s="4">
        <f t="shared" si="1398"/>
        <v>0</v>
      </c>
      <c r="ZL37" s="4">
        <f t="shared" si="1399"/>
        <v>784</v>
      </c>
      <c r="ZO37">
        <f t="shared" si="1400"/>
        <v>66</v>
      </c>
      <c r="ZP37">
        <f t="shared" si="1401"/>
        <v>80</v>
      </c>
      <c r="ZQ37">
        <f t="shared" si="1402"/>
        <v>97</v>
      </c>
      <c r="ZR37">
        <f t="shared" si="1403"/>
        <v>0</v>
      </c>
      <c r="ZS37">
        <f t="shared" si="1404"/>
        <v>0</v>
      </c>
      <c r="ZT37">
        <f t="shared" si="1405"/>
        <v>78</v>
      </c>
      <c r="ZU37">
        <f t="shared" si="1406"/>
        <v>96</v>
      </c>
      <c r="ZV37">
        <f t="shared" si="1407"/>
        <v>86</v>
      </c>
      <c r="ZW37">
        <f t="shared" si="1408"/>
        <v>98</v>
      </c>
      <c r="ZX37">
        <f t="shared" si="1409"/>
        <v>93</v>
      </c>
      <c r="ZY37">
        <f t="shared" si="1410"/>
        <v>90</v>
      </c>
      <c r="ZZ37">
        <f t="shared" si="1411"/>
        <v>0</v>
      </c>
      <c r="AAA37">
        <f t="shared" si="1412"/>
        <v>0</v>
      </c>
      <c r="AAB37">
        <f t="shared" si="1413"/>
        <v>0</v>
      </c>
      <c r="AAC37">
        <f t="shared" si="1414"/>
        <v>0</v>
      </c>
      <c r="AAD37">
        <f t="shared" si="1415"/>
        <v>0</v>
      </c>
      <c r="AAE37">
        <f t="shared" si="1416"/>
        <v>0</v>
      </c>
      <c r="AAF37">
        <f t="shared" si="1417"/>
        <v>0</v>
      </c>
      <c r="AAG37">
        <f t="shared" si="1418"/>
        <v>0</v>
      </c>
      <c r="AAH37">
        <f t="shared" si="1419"/>
        <v>0</v>
      </c>
      <c r="AAI37">
        <f t="shared" si="1420"/>
        <v>0</v>
      </c>
      <c r="AAJ37">
        <f t="shared" si="1421"/>
        <v>0</v>
      </c>
      <c r="AAK37">
        <f t="shared" si="1422"/>
        <v>0</v>
      </c>
      <c r="AAL37">
        <f t="shared" si="1423"/>
        <v>0</v>
      </c>
      <c r="AAM37">
        <f t="shared" si="1424"/>
        <v>0</v>
      </c>
      <c r="AAN37">
        <f t="shared" si="1425"/>
        <v>0</v>
      </c>
      <c r="AAO37">
        <f t="shared" si="1426"/>
        <v>0</v>
      </c>
      <c r="AAP37">
        <f t="shared" si="1427"/>
        <v>0</v>
      </c>
      <c r="AAQ37">
        <f t="shared" si="1428"/>
        <v>0</v>
      </c>
      <c r="AAR37">
        <f t="shared" si="1429"/>
        <v>0</v>
      </c>
      <c r="AAS37">
        <f t="shared" si="1430"/>
        <v>0</v>
      </c>
      <c r="AAT37">
        <f t="shared" si="1431"/>
        <v>0</v>
      </c>
      <c r="AAU37">
        <f t="shared" si="1432"/>
        <v>0</v>
      </c>
      <c r="AAV37">
        <f t="shared" si="1433"/>
        <v>0</v>
      </c>
      <c r="AAW37">
        <f t="shared" si="1434"/>
        <v>0</v>
      </c>
      <c r="AAX37">
        <f t="shared" si="1435"/>
        <v>0</v>
      </c>
      <c r="AAY37">
        <f t="shared" si="1436"/>
        <v>0</v>
      </c>
      <c r="AAZ37">
        <f t="shared" si="1437"/>
        <v>0</v>
      </c>
      <c r="ABA37">
        <f t="shared" si="1438"/>
        <v>0</v>
      </c>
      <c r="ABB37">
        <f t="shared" si="1439"/>
        <v>0</v>
      </c>
      <c r="ABC37">
        <f t="shared" si="1440"/>
        <v>0</v>
      </c>
      <c r="ABD37">
        <f t="shared" si="1441"/>
        <v>0</v>
      </c>
      <c r="ABE37">
        <f t="shared" si="1442"/>
        <v>0</v>
      </c>
      <c r="ABF37">
        <f t="shared" si="1443"/>
        <v>0</v>
      </c>
      <c r="ABG37">
        <f t="shared" si="1444"/>
        <v>0</v>
      </c>
      <c r="ABH37">
        <f t="shared" si="1445"/>
        <v>0</v>
      </c>
      <c r="ABI37">
        <f t="shared" si="1446"/>
        <v>0</v>
      </c>
      <c r="ABJ37">
        <f t="shared" si="1447"/>
        <v>0</v>
      </c>
      <c r="ABK37">
        <f t="shared" si="1448"/>
        <v>0</v>
      </c>
      <c r="ABL37">
        <f t="shared" si="1449"/>
        <v>0</v>
      </c>
      <c r="ABM37">
        <f t="shared" si="1450"/>
        <v>0</v>
      </c>
      <c r="ABN37">
        <f t="shared" si="1451"/>
        <v>0</v>
      </c>
      <c r="ABO37">
        <f t="shared" si="1452"/>
        <v>0</v>
      </c>
      <c r="ABP37">
        <f t="shared" si="1453"/>
        <v>0</v>
      </c>
      <c r="ABQ37">
        <f t="shared" si="1454"/>
        <v>0</v>
      </c>
      <c r="ABR37">
        <f t="shared" si="1455"/>
        <v>0</v>
      </c>
      <c r="ABS37">
        <f t="shared" si="1456"/>
        <v>0</v>
      </c>
      <c r="ABT37">
        <f t="shared" si="1457"/>
        <v>0</v>
      </c>
      <c r="ABU37">
        <f t="shared" si="1458"/>
        <v>0</v>
      </c>
      <c r="ABV37">
        <f t="shared" si="1459"/>
        <v>0</v>
      </c>
      <c r="ABW37">
        <f t="shared" si="1460"/>
        <v>0</v>
      </c>
      <c r="ABX37">
        <f t="shared" si="1461"/>
        <v>0</v>
      </c>
      <c r="ABY37">
        <f t="shared" si="1462"/>
        <v>0</v>
      </c>
      <c r="ABZ37">
        <f t="shared" si="1463"/>
        <v>0</v>
      </c>
      <c r="ACA37">
        <f t="shared" si="1464"/>
        <v>0</v>
      </c>
      <c r="ACB37">
        <f t="shared" si="1465"/>
        <v>0</v>
      </c>
      <c r="ACC37">
        <f t="shared" si="1466"/>
        <v>0</v>
      </c>
      <c r="ACD37">
        <f t="shared" si="1467"/>
        <v>0</v>
      </c>
      <c r="ACE37">
        <f t="shared" si="1468"/>
        <v>0</v>
      </c>
      <c r="ACF37">
        <f t="shared" si="1469"/>
        <v>0</v>
      </c>
      <c r="ACG37">
        <f t="shared" si="1470"/>
        <v>0</v>
      </c>
      <c r="ACH37">
        <f t="shared" si="1471"/>
        <v>0</v>
      </c>
      <c r="ACI37">
        <f t="shared" si="1472"/>
        <v>0</v>
      </c>
      <c r="ACJ37">
        <f t="shared" si="1473"/>
        <v>0</v>
      </c>
      <c r="ACK37">
        <f t="shared" si="1474"/>
        <v>0</v>
      </c>
      <c r="ACL37">
        <f t="shared" si="1475"/>
        <v>0</v>
      </c>
      <c r="ACM37">
        <f t="shared" si="1476"/>
        <v>0</v>
      </c>
      <c r="ACN37">
        <f t="shared" si="1477"/>
        <v>0</v>
      </c>
      <c r="ACO37">
        <f t="shared" si="1478"/>
        <v>0</v>
      </c>
      <c r="ACP37">
        <f t="shared" si="1479"/>
        <v>0</v>
      </c>
      <c r="ACQ37">
        <f t="shared" si="1480"/>
        <v>0</v>
      </c>
      <c r="ACR37">
        <f t="shared" si="1481"/>
        <v>0</v>
      </c>
      <c r="ACS37">
        <f t="shared" si="1482"/>
        <v>0</v>
      </c>
      <c r="ACT37">
        <f t="shared" si="1483"/>
        <v>0</v>
      </c>
      <c r="ACU37">
        <f t="shared" si="1484"/>
        <v>0</v>
      </c>
      <c r="ACW37" s="4">
        <f t="shared" si="1485"/>
        <v>326.3</v>
      </c>
      <c r="ACX37" s="4">
        <f t="shared" si="1486"/>
        <v>119.30000000000001</v>
      </c>
      <c r="ACY37" s="4">
        <f t="shared" si="1487"/>
        <v>29.1</v>
      </c>
      <c r="ACZ37" s="4">
        <f t="shared" si="1488"/>
        <v>0</v>
      </c>
      <c r="ADA37" s="88">
        <f t="shared" si="1489"/>
        <v>7.723341245859852</v>
      </c>
      <c r="ADB37" s="4">
        <f t="shared" si="1490"/>
        <v>474.70000000000005</v>
      </c>
      <c r="ADC37" s="5">
        <f t="shared" si="1491"/>
        <v>8.0783661714482839</v>
      </c>
      <c r="ADD37" s="5">
        <f t="shared" si="1492"/>
        <v>3.8144462245521304</v>
      </c>
      <c r="ADE37">
        <f t="shared" si="1493"/>
        <v>102.5</v>
      </c>
      <c r="ADF37">
        <f t="shared" si="1494"/>
        <v>80.400000000000006</v>
      </c>
      <c r="ADG37">
        <f t="shared" si="1495"/>
        <v>96.4</v>
      </c>
      <c r="ADH37">
        <f t="shared" si="1496"/>
        <v>0</v>
      </c>
      <c r="ADI37">
        <f t="shared" si="1497"/>
        <v>0</v>
      </c>
      <c r="ADJ37">
        <f t="shared" si="1498"/>
        <v>47</v>
      </c>
      <c r="ADK37">
        <f t="shared" si="1499"/>
        <v>5.9</v>
      </c>
      <c r="ADL37">
        <f t="shared" si="1500"/>
        <v>113.4</v>
      </c>
      <c r="ADM37">
        <f t="shared" si="1501"/>
        <v>0</v>
      </c>
      <c r="ADN37">
        <f t="shared" si="1502"/>
        <v>7</v>
      </c>
      <c r="ADO37">
        <f t="shared" si="1503"/>
        <v>22.1</v>
      </c>
      <c r="ADP37">
        <f t="shared" si="1504"/>
        <v>0</v>
      </c>
      <c r="ADQ37">
        <f t="shared" si="1505"/>
        <v>0</v>
      </c>
      <c r="ADR37">
        <f t="shared" si="1506"/>
        <v>0</v>
      </c>
      <c r="ADS37">
        <f t="shared" si="1507"/>
        <v>0</v>
      </c>
      <c r="ADT37">
        <f t="shared" si="1508"/>
        <v>0</v>
      </c>
      <c r="ADU37">
        <f t="shared" si="1509"/>
        <v>0</v>
      </c>
      <c r="ADV37">
        <f t="shared" si="1510"/>
        <v>0</v>
      </c>
      <c r="ADW37">
        <f t="shared" si="1511"/>
        <v>0</v>
      </c>
      <c r="ADX37">
        <f t="shared" si="1512"/>
        <v>0</v>
      </c>
      <c r="ADY37">
        <f t="shared" si="1513"/>
        <v>0</v>
      </c>
      <c r="ADZ37">
        <f t="shared" si="1514"/>
        <v>0</v>
      </c>
      <c r="AEA37">
        <f t="shared" si="1515"/>
        <v>0</v>
      </c>
      <c r="AEB37">
        <f t="shared" si="1516"/>
        <v>0</v>
      </c>
      <c r="AEC37">
        <f t="shared" si="1517"/>
        <v>0</v>
      </c>
      <c r="AED37">
        <f t="shared" si="1518"/>
        <v>0</v>
      </c>
      <c r="AEE37">
        <f t="shared" si="1519"/>
        <v>0</v>
      </c>
      <c r="AEF37">
        <f t="shared" si="1520"/>
        <v>0</v>
      </c>
      <c r="AEG37">
        <f t="shared" si="1521"/>
        <v>0</v>
      </c>
      <c r="AEH37">
        <f t="shared" si="1522"/>
        <v>0</v>
      </c>
      <c r="AEI37">
        <f t="shared" si="1523"/>
        <v>0</v>
      </c>
      <c r="AEJ37">
        <f t="shared" si="1524"/>
        <v>0</v>
      </c>
      <c r="AEK37">
        <f t="shared" si="1525"/>
        <v>0</v>
      </c>
      <c r="AEL37">
        <f t="shared" si="1526"/>
        <v>0</v>
      </c>
      <c r="AEM37">
        <f t="shared" si="1527"/>
        <v>0</v>
      </c>
      <c r="AEN37">
        <f t="shared" si="1528"/>
        <v>0</v>
      </c>
      <c r="AEO37">
        <f t="shared" si="1529"/>
        <v>0</v>
      </c>
      <c r="AEP37">
        <f t="shared" si="1530"/>
        <v>0</v>
      </c>
      <c r="AEQ37">
        <f t="shared" si="1531"/>
        <v>0</v>
      </c>
      <c r="AER37">
        <f t="shared" si="1532"/>
        <v>0</v>
      </c>
      <c r="AES37">
        <f t="shared" si="1533"/>
        <v>0</v>
      </c>
      <c r="AET37">
        <f t="shared" si="1534"/>
        <v>0</v>
      </c>
      <c r="AEU37">
        <f t="shared" si="1535"/>
        <v>0</v>
      </c>
      <c r="AEV37">
        <f t="shared" si="1536"/>
        <v>0</v>
      </c>
      <c r="AEW37">
        <f t="shared" si="1537"/>
        <v>0</v>
      </c>
      <c r="AEX37">
        <f t="shared" si="1538"/>
        <v>0</v>
      </c>
      <c r="AEY37">
        <f t="shared" si="1539"/>
        <v>0</v>
      </c>
      <c r="AEZ37">
        <f t="shared" si="1540"/>
        <v>0</v>
      </c>
      <c r="AFA37">
        <f t="shared" si="1541"/>
        <v>0</v>
      </c>
      <c r="AFB37">
        <f t="shared" si="1542"/>
        <v>0</v>
      </c>
      <c r="AFC37">
        <f t="shared" si="1543"/>
        <v>0</v>
      </c>
      <c r="AFD37">
        <f t="shared" si="1544"/>
        <v>0</v>
      </c>
      <c r="AFE37">
        <f t="shared" si="1545"/>
        <v>0</v>
      </c>
      <c r="AFF37">
        <f t="shared" si="1546"/>
        <v>0</v>
      </c>
      <c r="AFG37">
        <f t="shared" si="1547"/>
        <v>0</v>
      </c>
      <c r="AFH37">
        <f t="shared" si="1548"/>
        <v>0</v>
      </c>
      <c r="AFI37">
        <f t="shared" si="1549"/>
        <v>0</v>
      </c>
      <c r="AFJ37">
        <f t="shared" si="1550"/>
        <v>0</v>
      </c>
      <c r="AFK37">
        <f t="shared" si="1551"/>
        <v>0</v>
      </c>
      <c r="AFL37">
        <f t="shared" si="1552"/>
        <v>0</v>
      </c>
      <c r="AFM37">
        <f t="shared" si="1553"/>
        <v>0</v>
      </c>
      <c r="AFN37">
        <f t="shared" si="1554"/>
        <v>0</v>
      </c>
      <c r="AFO37">
        <f t="shared" si="1555"/>
        <v>0</v>
      </c>
      <c r="AFP37">
        <f t="shared" si="1556"/>
        <v>0</v>
      </c>
      <c r="AFQ37">
        <f t="shared" si="1557"/>
        <v>0</v>
      </c>
      <c r="AFR37">
        <f t="shared" si="1558"/>
        <v>0</v>
      </c>
      <c r="AFS37">
        <f t="shared" si="1559"/>
        <v>0</v>
      </c>
      <c r="AFT37">
        <f t="shared" si="1560"/>
        <v>0</v>
      </c>
      <c r="AFU37">
        <f t="shared" si="1561"/>
        <v>0</v>
      </c>
      <c r="AFV37">
        <f t="shared" si="1562"/>
        <v>0</v>
      </c>
      <c r="AFW37">
        <f t="shared" si="1563"/>
        <v>0</v>
      </c>
      <c r="AFX37">
        <f t="shared" si="1564"/>
        <v>0</v>
      </c>
      <c r="AFY37">
        <f t="shared" si="1565"/>
        <v>0</v>
      </c>
      <c r="AFZ37">
        <f t="shared" si="1566"/>
        <v>0</v>
      </c>
      <c r="AGA37">
        <f t="shared" si="1567"/>
        <v>0</v>
      </c>
      <c r="AGB37">
        <f t="shared" si="1568"/>
        <v>0</v>
      </c>
      <c r="AGC37">
        <f t="shared" si="1569"/>
        <v>0</v>
      </c>
      <c r="AGD37">
        <f t="shared" si="1570"/>
        <v>0</v>
      </c>
      <c r="AGE37">
        <f t="shared" si="1571"/>
        <v>0</v>
      </c>
      <c r="AGF37">
        <f t="shared" si="1572"/>
        <v>0</v>
      </c>
      <c r="AGG37">
        <f t="shared" si="1573"/>
        <v>0</v>
      </c>
      <c r="AGH37">
        <f t="shared" si="1574"/>
        <v>0</v>
      </c>
      <c r="AGI37">
        <f t="shared" si="1575"/>
        <v>0</v>
      </c>
      <c r="AGJ37">
        <f t="shared" si="1576"/>
        <v>0</v>
      </c>
      <c r="AGK37">
        <f t="shared" si="1577"/>
        <v>0</v>
      </c>
      <c r="AGM37" s="88">
        <f t="shared" si="1578"/>
        <v>88.25</v>
      </c>
      <c r="AGN37" s="88">
        <v>88.25</v>
      </c>
      <c r="AGO37">
        <v>7</v>
      </c>
      <c r="AGP37">
        <f t="shared" si="1579"/>
        <v>7</v>
      </c>
      <c r="AGQ37">
        <f t="shared" si="1580"/>
        <v>7</v>
      </c>
      <c r="AGR37">
        <f t="shared" si="1581"/>
        <v>7</v>
      </c>
      <c r="AGS37">
        <f t="shared" si="1582"/>
        <v>0</v>
      </c>
      <c r="AGT37">
        <f t="shared" si="1583"/>
        <v>0</v>
      </c>
      <c r="AGU37">
        <f t="shared" si="1584"/>
        <v>7</v>
      </c>
      <c r="AGV37">
        <f t="shared" si="1585"/>
        <v>5</v>
      </c>
      <c r="AGW37">
        <f t="shared" si="1586"/>
        <v>9</v>
      </c>
      <c r="AGX37">
        <f t="shared" si="1587"/>
        <v>7</v>
      </c>
      <c r="AGY37">
        <f t="shared" si="1588"/>
        <v>10</v>
      </c>
      <c r="AGZ37">
        <f t="shared" si="1589"/>
        <v>7</v>
      </c>
      <c r="AHA37">
        <f t="shared" si="1590"/>
        <v>0</v>
      </c>
      <c r="AHB37">
        <f t="shared" si="1591"/>
        <v>0</v>
      </c>
      <c r="AHC37">
        <f t="shared" si="1592"/>
        <v>0</v>
      </c>
      <c r="AHD37">
        <f t="shared" si="1593"/>
        <v>0</v>
      </c>
      <c r="AHE37">
        <f t="shared" si="1594"/>
        <v>0</v>
      </c>
      <c r="AHF37">
        <f t="shared" si="1595"/>
        <v>0</v>
      </c>
      <c r="AHG37">
        <f t="shared" si="1596"/>
        <v>0</v>
      </c>
      <c r="AHH37">
        <f t="shared" si="1597"/>
        <v>0</v>
      </c>
      <c r="AHI37">
        <f t="shared" si="1598"/>
        <v>0</v>
      </c>
      <c r="AHJ37">
        <f t="shared" si="1599"/>
        <v>0</v>
      </c>
      <c r="AHK37">
        <f t="shared" si="1600"/>
        <v>0</v>
      </c>
      <c r="AHL37">
        <f t="shared" si="1601"/>
        <v>0</v>
      </c>
      <c r="AHM37">
        <f t="shared" si="1602"/>
        <v>0</v>
      </c>
      <c r="AHN37">
        <f t="shared" si="1603"/>
        <v>0</v>
      </c>
      <c r="AHO37">
        <f t="shared" si="1604"/>
        <v>0</v>
      </c>
      <c r="AHP37">
        <f t="shared" si="1605"/>
        <v>0</v>
      </c>
      <c r="AHQ37">
        <f t="shared" si="1606"/>
        <v>0</v>
      </c>
      <c r="AHR37">
        <f t="shared" si="1607"/>
        <v>0</v>
      </c>
      <c r="AHS37">
        <f t="shared" si="1608"/>
        <v>0</v>
      </c>
      <c r="AHT37">
        <f t="shared" si="1609"/>
        <v>0</v>
      </c>
      <c r="AHU37">
        <f t="shared" si="1610"/>
        <v>0</v>
      </c>
      <c r="AHV37">
        <f t="shared" si="1611"/>
        <v>0</v>
      </c>
      <c r="AHW37">
        <f t="shared" si="1612"/>
        <v>0</v>
      </c>
      <c r="AHX37">
        <f t="shared" si="1613"/>
        <v>0</v>
      </c>
      <c r="AHY37">
        <f t="shared" si="1614"/>
        <v>0</v>
      </c>
      <c r="AHZ37">
        <f t="shared" si="1615"/>
        <v>0</v>
      </c>
      <c r="AIA37">
        <f t="shared" si="1616"/>
        <v>0</v>
      </c>
      <c r="AIB37">
        <f t="shared" si="1617"/>
        <v>0</v>
      </c>
      <c r="AIC37">
        <f t="shared" si="1618"/>
        <v>0</v>
      </c>
      <c r="AID37">
        <f t="shared" si="1619"/>
        <v>0</v>
      </c>
      <c r="AIE37">
        <f t="shared" si="1620"/>
        <v>0</v>
      </c>
      <c r="AIF37">
        <f t="shared" si="1621"/>
        <v>0</v>
      </c>
      <c r="AIG37">
        <f t="shared" si="1622"/>
        <v>0</v>
      </c>
      <c r="AIH37">
        <f t="shared" si="1623"/>
        <v>0</v>
      </c>
      <c r="AII37">
        <f t="shared" si="1624"/>
        <v>0</v>
      </c>
      <c r="AIJ37">
        <f t="shared" si="1625"/>
        <v>0</v>
      </c>
      <c r="AIK37">
        <f t="shared" si="1626"/>
        <v>0</v>
      </c>
      <c r="AIL37">
        <f t="shared" si="1627"/>
        <v>0</v>
      </c>
      <c r="AIM37">
        <f t="shared" si="1628"/>
        <v>0</v>
      </c>
      <c r="AIN37">
        <f t="shared" si="1629"/>
        <v>0</v>
      </c>
      <c r="AIO37">
        <f t="shared" si="1630"/>
        <v>0</v>
      </c>
      <c r="AIP37">
        <f t="shared" si="1631"/>
        <v>0</v>
      </c>
      <c r="AIQ37">
        <f t="shared" si="1632"/>
        <v>0</v>
      </c>
      <c r="AIR37">
        <f t="shared" si="1633"/>
        <v>0</v>
      </c>
      <c r="AIS37">
        <f t="shared" si="1634"/>
        <v>0</v>
      </c>
      <c r="AIT37">
        <f t="shared" si="1635"/>
        <v>0</v>
      </c>
      <c r="AIU37">
        <f t="shared" si="1636"/>
        <v>0</v>
      </c>
      <c r="AIV37">
        <f t="shared" si="1637"/>
        <v>0</v>
      </c>
      <c r="AIW37">
        <f t="shared" si="1638"/>
        <v>0</v>
      </c>
      <c r="AIX37">
        <f t="shared" si="1639"/>
        <v>0</v>
      </c>
      <c r="AIY37">
        <f t="shared" si="1640"/>
        <v>0</v>
      </c>
      <c r="AIZ37">
        <f t="shared" si="1641"/>
        <v>0</v>
      </c>
      <c r="AJA37">
        <f t="shared" si="1642"/>
        <v>0</v>
      </c>
      <c r="AJB37">
        <f t="shared" si="1643"/>
        <v>0</v>
      </c>
      <c r="AJC37">
        <f t="shared" si="1644"/>
        <v>0</v>
      </c>
      <c r="AJD37">
        <f t="shared" si="1645"/>
        <v>0</v>
      </c>
      <c r="AJE37">
        <f t="shared" si="1646"/>
        <v>0</v>
      </c>
      <c r="AJF37">
        <f t="shared" si="1647"/>
        <v>0</v>
      </c>
      <c r="AJG37">
        <f t="shared" si="1648"/>
        <v>0</v>
      </c>
      <c r="AJH37">
        <f t="shared" si="1649"/>
        <v>0</v>
      </c>
      <c r="AJI37">
        <f t="shared" si="1650"/>
        <v>0</v>
      </c>
      <c r="AJJ37">
        <f t="shared" si="1651"/>
        <v>0</v>
      </c>
      <c r="AJK37">
        <f t="shared" si="1652"/>
        <v>0</v>
      </c>
      <c r="AJL37">
        <f t="shared" si="1653"/>
        <v>0</v>
      </c>
      <c r="AJM37">
        <f t="shared" si="1654"/>
        <v>0</v>
      </c>
      <c r="AJN37">
        <f t="shared" si="1655"/>
        <v>0</v>
      </c>
      <c r="AJO37">
        <f t="shared" si="1656"/>
        <v>0</v>
      </c>
      <c r="AJP37">
        <f t="shared" si="1657"/>
        <v>0</v>
      </c>
      <c r="AJQ37">
        <f t="shared" si="1658"/>
        <v>0</v>
      </c>
      <c r="AJR37">
        <f t="shared" si="1659"/>
        <v>0</v>
      </c>
      <c r="AJS37">
        <f t="shared" si="1660"/>
        <v>0</v>
      </c>
      <c r="AJT37">
        <f t="shared" si="1661"/>
        <v>0</v>
      </c>
      <c r="AJU37">
        <f t="shared" si="1662"/>
        <v>0</v>
      </c>
      <c r="AJV37">
        <f t="shared" si="1663"/>
        <v>0</v>
      </c>
      <c r="AJX37">
        <v>64</v>
      </c>
      <c r="AJY37">
        <v>1</v>
      </c>
      <c r="AJZ37">
        <v>1</v>
      </c>
      <c r="AKA37">
        <f t="shared" si="1664"/>
        <v>0</v>
      </c>
      <c r="AKB37">
        <f t="shared" si="1665"/>
        <v>0</v>
      </c>
      <c r="AKC37">
        <f t="shared" si="1666"/>
        <v>0.25</v>
      </c>
      <c r="AKD37">
        <f t="shared" si="1667"/>
        <v>2</v>
      </c>
      <c r="AKE37">
        <f t="shared" si="1668"/>
        <v>8</v>
      </c>
      <c r="AKF37">
        <f t="shared" si="1669"/>
        <v>8</v>
      </c>
      <c r="AKG37">
        <f t="shared" si="1670"/>
        <v>2</v>
      </c>
      <c r="AKH37">
        <f t="shared" si="1671"/>
        <v>2</v>
      </c>
      <c r="AKI37">
        <f t="shared" si="1672"/>
        <v>0</v>
      </c>
      <c r="AKJ37">
        <f t="shared" si="1673"/>
        <v>0</v>
      </c>
      <c r="AKK37">
        <f t="shared" si="1674"/>
        <v>0</v>
      </c>
      <c r="AKL37">
        <f t="shared" si="1675"/>
        <v>0</v>
      </c>
      <c r="AKM37">
        <f t="shared" si="1676"/>
        <v>0</v>
      </c>
      <c r="AKN37">
        <f t="shared" si="1677"/>
        <v>0</v>
      </c>
      <c r="AKO37">
        <f t="shared" si="1678"/>
        <v>0</v>
      </c>
      <c r="AKP37">
        <f t="shared" si="1679"/>
        <v>0</v>
      </c>
      <c r="AKQ37">
        <f t="shared" si="1680"/>
        <v>0</v>
      </c>
      <c r="AKR37">
        <f t="shared" si="1681"/>
        <v>0</v>
      </c>
      <c r="AKS37">
        <f t="shared" si="1682"/>
        <v>0</v>
      </c>
      <c r="AKT37">
        <f t="shared" si="1683"/>
        <v>0</v>
      </c>
      <c r="AKU37">
        <f t="shared" si="1684"/>
        <v>0</v>
      </c>
      <c r="AKV37">
        <f t="shared" si="1685"/>
        <v>0</v>
      </c>
      <c r="AKW37">
        <f t="shared" si="1686"/>
        <v>0</v>
      </c>
      <c r="AKX37">
        <f t="shared" si="1687"/>
        <v>0</v>
      </c>
      <c r="AKY37">
        <f t="shared" si="1688"/>
        <v>0</v>
      </c>
      <c r="AKZ37">
        <f t="shared" si="1689"/>
        <v>0</v>
      </c>
      <c r="ALA37">
        <f t="shared" si="1690"/>
        <v>0</v>
      </c>
      <c r="ALB37">
        <f t="shared" si="1691"/>
        <v>0</v>
      </c>
      <c r="ALC37">
        <f t="shared" si="1692"/>
        <v>0</v>
      </c>
      <c r="ALD37">
        <f t="shared" si="1693"/>
        <v>0</v>
      </c>
      <c r="ALE37">
        <f t="shared" si="1694"/>
        <v>0</v>
      </c>
      <c r="ALF37">
        <f t="shared" si="1695"/>
        <v>0</v>
      </c>
      <c r="ALG37">
        <f t="shared" si="1696"/>
        <v>0</v>
      </c>
      <c r="ALH37">
        <f t="shared" si="1697"/>
        <v>0</v>
      </c>
      <c r="ALI37">
        <f t="shared" si="1698"/>
        <v>0</v>
      </c>
      <c r="ALJ37">
        <f t="shared" si="1699"/>
        <v>0</v>
      </c>
      <c r="ALK37">
        <f t="shared" si="1700"/>
        <v>0</v>
      </c>
      <c r="ALL37">
        <f t="shared" si="1701"/>
        <v>0</v>
      </c>
      <c r="ALM37">
        <f t="shared" si="1702"/>
        <v>0</v>
      </c>
      <c r="ALN37">
        <f t="shared" si="1703"/>
        <v>0</v>
      </c>
      <c r="ALO37">
        <f t="shared" si="1704"/>
        <v>0</v>
      </c>
      <c r="ALP37">
        <f t="shared" si="1705"/>
        <v>0</v>
      </c>
      <c r="ALQ37">
        <f t="shared" si="1706"/>
        <v>0</v>
      </c>
      <c r="ALR37">
        <f t="shared" si="1707"/>
        <v>0</v>
      </c>
      <c r="ALS37">
        <f t="shared" si="1708"/>
        <v>0</v>
      </c>
      <c r="ALT37">
        <f t="shared" si="1709"/>
        <v>0</v>
      </c>
      <c r="ALU37">
        <f t="shared" si="1710"/>
        <v>0</v>
      </c>
      <c r="ALV37">
        <f t="shared" si="1711"/>
        <v>0</v>
      </c>
      <c r="ALW37">
        <f t="shared" si="1712"/>
        <v>0</v>
      </c>
      <c r="ALX37">
        <f t="shared" si="1713"/>
        <v>0</v>
      </c>
      <c r="ALY37">
        <f t="shared" si="1714"/>
        <v>0</v>
      </c>
      <c r="ALZ37">
        <f t="shared" si="1715"/>
        <v>0</v>
      </c>
      <c r="AMA37">
        <f t="shared" si="1716"/>
        <v>0</v>
      </c>
      <c r="AMB37">
        <f t="shared" si="1717"/>
        <v>0</v>
      </c>
      <c r="AMC37">
        <f t="shared" si="1718"/>
        <v>0</v>
      </c>
      <c r="AMD37">
        <f t="shared" si="1719"/>
        <v>0</v>
      </c>
      <c r="AME37">
        <f t="shared" si="1720"/>
        <v>0</v>
      </c>
      <c r="AMF37">
        <f t="shared" si="1721"/>
        <v>0</v>
      </c>
      <c r="AMG37">
        <f t="shared" si="1722"/>
        <v>0</v>
      </c>
      <c r="AMH37">
        <f t="shared" si="1723"/>
        <v>0</v>
      </c>
      <c r="AMI37">
        <f t="shared" si="1724"/>
        <v>0</v>
      </c>
      <c r="AMJ37">
        <f t="shared" si="1725"/>
        <v>0</v>
      </c>
      <c r="AMK37">
        <f t="shared" si="1726"/>
        <v>0</v>
      </c>
      <c r="AML37">
        <f t="shared" si="1727"/>
        <v>0</v>
      </c>
      <c r="AMM37">
        <f t="shared" si="1728"/>
        <v>0</v>
      </c>
      <c r="AMN37">
        <f t="shared" si="1729"/>
        <v>0</v>
      </c>
      <c r="AMO37">
        <f t="shared" si="1730"/>
        <v>0</v>
      </c>
      <c r="AMP37">
        <f t="shared" si="1731"/>
        <v>0</v>
      </c>
      <c r="AMQ37">
        <f t="shared" si="1732"/>
        <v>0</v>
      </c>
      <c r="AMR37">
        <f t="shared" si="1733"/>
        <v>0</v>
      </c>
      <c r="AMS37">
        <f t="shared" si="1734"/>
        <v>0</v>
      </c>
      <c r="AMT37">
        <f t="shared" si="1735"/>
        <v>0</v>
      </c>
      <c r="AMU37">
        <f t="shared" si="1736"/>
        <v>0</v>
      </c>
      <c r="AMV37">
        <f t="shared" si="1737"/>
        <v>0</v>
      </c>
      <c r="AMW37">
        <f t="shared" si="1738"/>
        <v>0</v>
      </c>
      <c r="AMX37">
        <f t="shared" si="1739"/>
        <v>0</v>
      </c>
      <c r="AMY37">
        <f t="shared" si="1740"/>
        <v>0</v>
      </c>
      <c r="AMZ37">
        <f t="shared" si="1741"/>
        <v>0</v>
      </c>
      <c r="ANA37">
        <f t="shared" si="1742"/>
        <v>0</v>
      </c>
      <c r="ANB37">
        <f t="shared" si="1743"/>
        <v>0</v>
      </c>
      <c r="ANC37">
        <f t="shared" si="1744"/>
        <v>0</v>
      </c>
      <c r="AND37">
        <f t="shared" si="1745"/>
        <v>0</v>
      </c>
      <c r="ANR37" s="4">
        <v>2128</v>
      </c>
      <c r="ANS37" s="4">
        <f t="shared" si="1746"/>
        <v>2128</v>
      </c>
      <c r="ANU37" s="4">
        <v>2226</v>
      </c>
      <c r="ANV37" t="str">
        <f t="shared" si="1747"/>
        <v>2229</v>
      </c>
      <c r="ANW37" t="str">
        <f t="shared" si="1748"/>
        <v>2236</v>
      </c>
      <c r="ANX37" t="str">
        <f t="shared" si="1749"/>
        <v>2251</v>
      </c>
      <c r="ANY37" t="str">
        <f t="shared" si="1750"/>
        <v>2251</v>
      </c>
      <c r="ANZ37" t="str">
        <f t="shared" si="1751"/>
        <v>2251</v>
      </c>
      <c r="AOA37" t="str">
        <f t="shared" si="1752"/>
        <v>2256</v>
      </c>
      <c r="AOB37" t="str">
        <f t="shared" si="1753"/>
        <v>2215</v>
      </c>
      <c r="AOC37" t="str">
        <f t="shared" si="1754"/>
        <v>2225</v>
      </c>
      <c r="AOD37" t="str">
        <f t="shared" si="1755"/>
        <v>2200</v>
      </c>
      <c r="AOE37" t="str">
        <f t="shared" si="1756"/>
        <v>2164</v>
      </c>
      <c r="AOF37" t="str">
        <f t="shared" si="1757"/>
        <v>2128</v>
      </c>
      <c r="AOG37" t="str">
        <f t="shared" si="1758"/>
        <v>2128</v>
      </c>
      <c r="AOH37" t="str">
        <f t="shared" si="1759"/>
        <v>2128</v>
      </c>
      <c r="AOI37" t="str">
        <f t="shared" si="1760"/>
        <v>2128</v>
      </c>
      <c r="AOJ37" t="str">
        <f t="shared" si="1761"/>
        <v>2128</v>
      </c>
      <c r="AOK37" t="str">
        <f t="shared" si="1762"/>
        <v>2128</v>
      </c>
      <c r="AOL37" t="str">
        <f t="shared" si="1763"/>
        <v>2128</v>
      </c>
      <c r="AOM37" t="str">
        <f t="shared" si="1764"/>
        <v>2128</v>
      </c>
      <c r="AON37" t="str">
        <f t="shared" si="1765"/>
        <v>2128</v>
      </c>
      <c r="AOO37" t="str">
        <f t="shared" si="1766"/>
        <v>2128</v>
      </c>
      <c r="AOP37" t="str">
        <f t="shared" si="1767"/>
        <v>2128</v>
      </c>
      <c r="AOQ37" t="str">
        <f t="shared" si="1768"/>
        <v>2128</v>
      </c>
      <c r="AOR37" t="str">
        <f t="shared" si="1769"/>
        <v>2128</v>
      </c>
      <c r="AOS37" t="str">
        <f t="shared" si="1770"/>
        <v>2128</v>
      </c>
      <c r="AOT37" t="str">
        <f t="shared" si="1771"/>
        <v>2128</v>
      </c>
      <c r="AOU37" t="str">
        <f t="shared" si="1772"/>
        <v>2128</v>
      </c>
      <c r="AOV37" t="str">
        <f t="shared" si="1773"/>
        <v>2128</v>
      </c>
      <c r="AOW37" t="str">
        <f t="shared" si="1774"/>
        <v>2128</v>
      </c>
      <c r="AOX37" t="str">
        <f t="shared" si="1775"/>
        <v>2128</v>
      </c>
      <c r="AOY37" t="str">
        <f t="shared" si="1776"/>
        <v>2128</v>
      </c>
      <c r="AOZ37" t="str">
        <f t="shared" si="1777"/>
        <v>2128</v>
      </c>
      <c r="APA37" t="str">
        <f t="shared" si="1778"/>
        <v>2128</v>
      </c>
      <c r="APB37" t="str">
        <f t="shared" si="1779"/>
        <v>2128</v>
      </c>
      <c r="APC37" t="str">
        <f t="shared" si="1780"/>
        <v>2128</v>
      </c>
      <c r="APD37" t="str">
        <f t="shared" si="1781"/>
        <v>2128</v>
      </c>
      <c r="APE37" t="str">
        <f t="shared" si="1782"/>
        <v>2128</v>
      </c>
      <c r="APF37" t="str">
        <f t="shared" si="1783"/>
        <v>2128</v>
      </c>
      <c r="APG37" t="str">
        <f t="shared" si="1784"/>
        <v>2128</v>
      </c>
      <c r="APH37" t="str">
        <f t="shared" si="1785"/>
        <v>2128</v>
      </c>
      <c r="API37" t="str">
        <f t="shared" si="1786"/>
        <v>2128</v>
      </c>
      <c r="APJ37" t="str">
        <f t="shared" si="1787"/>
        <v>2128</v>
      </c>
      <c r="APK37" t="str">
        <f t="shared" si="1788"/>
        <v>2128</v>
      </c>
      <c r="APL37" t="str">
        <f t="shared" si="1789"/>
        <v>2128</v>
      </c>
      <c r="APM37" t="str">
        <f t="shared" si="1790"/>
        <v>2128</v>
      </c>
      <c r="APN37" t="str">
        <f t="shared" si="1791"/>
        <v>2128</v>
      </c>
      <c r="APO37" t="str">
        <f t="shared" si="1792"/>
        <v>2128</v>
      </c>
      <c r="APP37" t="str">
        <f t="shared" si="1793"/>
        <v>2128</v>
      </c>
      <c r="APQ37" t="str">
        <f t="shared" si="1794"/>
        <v>2128</v>
      </c>
      <c r="APR37" t="str">
        <f t="shared" si="1795"/>
        <v>2128</v>
      </c>
      <c r="APS37" t="str">
        <f t="shared" si="1796"/>
        <v>2128</v>
      </c>
      <c r="APT37" t="str">
        <f t="shared" si="1797"/>
        <v>2128</v>
      </c>
      <c r="APU37" t="str">
        <f t="shared" si="1798"/>
        <v>2128</v>
      </c>
      <c r="APV37" t="str">
        <f t="shared" si="1799"/>
        <v>2128</v>
      </c>
      <c r="APW37" t="str">
        <f t="shared" si="1800"/>
        <v>2128</v>
      </c>
      <c r="APX37" t="str">
        <f t="shared" si="1801"/>
        <v>2128</v>
      </c>
      <c r="APY37" t="str">
        <f t="shared" si="1802"/>
        <v>2128</v>
      </c>
      <c r="APZ37" t="str">
        <f t="shared" si="1803"/>
        <v>2128</v>
      </c>
      <c r="AQA37" t="str">
        <f t="shared" si="1804"/>
        <v>2128</v>
      </c>
      <c r="AQB37" t="str">
        <f t="shared" si="1805"/>
        <v>2128</v>
      </c>
      <c r="AQC37" t="str">
        <f t="shared" si="1806"/>
        <v>2128</v>
      </c>
      <c r="AQD37" t="str">
        <f t="shared" si="1807"/>
        <v>2128</v>
      </c>
      <c r="AQE37" t="str">
        <f t="shared" si="1808"/>
        <v>2128</v>
      </c>
      <c r="AQF37" t="str">
        <f t="shared" si="1809"/>
        <v>2128</v>
      </c>
      <c r="AQG37" t="str">
        <f t="shared" si="1810"/>
        <v>2128</v>
      </c>
      <c r="AQH37" t="str">
        <f t="shared" si="1811"/>
        <v>2128</v>
      </c>
      <c r="AQI37" t="str">
        <f t="shared" si="1812"/>
        <v>2128</v>
      </c>
      <c r="AQJ37" t="str">
        <f t="shared" si="1813"/>
        <v>2128</v>
      </c>
      <c r="AQK37" t="str">
        <f t="shared" si="1814"/>
        <v>2128</v>
      </c>
      <c r="AQL37" t="str">
        <f t="shared" si="1815"/>
        <v>2128</v>
      </c>
      <c r="AQM37" t="str">
        <f t="shared" si="1816"/>
        <v>2128</v>
      </c>
      <c r="AQN37" t="str">
        <f t="shared" si="1817"/>
        <v>2128</v>
      </c>
      <c r="AQO37" t="str">
        <f t="shared" si="1818"/>
        <v>2128</v>
      </c>
      <c r="AQP37" t="str">
        <f t="shared" si="1819"/>
        <v>2128</v>
      </c>
      <c r="AQQ37" t="str">
        <f t="shared" si="1820"/>
        <v>2128</v>
      </c>
      <c r="AQR37" t="str">
        <f t="shared" si="1821"/>
        <v>2128</v>
      </c>
      <c r="AQS37" t="str">
        <f t="shared" si="1822"/>
        <v>2128</v>
      </c>
      <c r="AQT37" t="str">
        <f t="shared" si="1823"/>
        <v>2128</v>
      </c>
      <c r="AQU37" t="str">
        <f t="shared" si="1824"/>
        <v>2128</v>
      </c>
      <c r="AQV37" t="str">
        <f t="shared" si="1825"/>
        <v>2128</v>
      </c>
      <c r="AQW37" t="str">
        <f t="shared" si="1826"/>
        <v>2128</v>
      </c>
      <c r="AQX37" t="str">
        <f t="shared" si="1827"/>
        <v>2128</v>
      </c>
      <c r="AQY37" t="str">
        <f t="shared" si="1828"/>
        <v>2128</v>
      </c>
      <c r="AQZ37" t="str">
        <f t="shared" si="1829"/>
        <v>2128</v>
      </c>
      <c r="ARA37" t="str">
        <f t="shared" si="1830"/>
        <v>2128</v>
      </c>
      <c r="ARB37" t="str">
        <f t="shared" si="1831"/>
        <v>2128</v>
      </c>
      <c r="ARC37">
        <v>2226</v>
      </c>
      <c r="ARH37" s="5"/>
    </row>
    <row r="38" spans="1:1152" x14ac:dyDescent="0.2">
      <c r="A38">
        <v>7</v>
      </c>
      <c r="B38" s="13" t="s">
        <v>385</v>
      </c>
      <c r="C38" s="20">
        <f>VLOOKUP(A38, Rankings!$A$2:$AN$161, 40, FALSE)</f>
        <v>36</v>
      </c>
      <c r="D38" s="2" t="s">
        <v>415</v>
      </c>
      <c r="F38" s="4">
        <v>18</v>
      </c>
      <c r="G38" s="4">
        <v>17</v>
      </c>
      <c r="I38" s="5">
        <f t="shared" si="916"/>
        <v>10</v>
      </c>
      <c r="L38" t="s">
        <v>1888</v>
      </c>
      <c r="M38" t="s">
        <v>2013</v>
      </c>
      <c r="N38" t="s">
        <v>2372</v>
      </c>
      <c r="O38" t="s">
        <v>2597</v>
      </c>
      <c r="P38" t="s">
        <v>2803</v>
      </c>
      <c r="Q38" t="s">
        <v>3207</v>
      </c>
      <c r="R38" t="s">
        <v>3373</v>
      </c>
      <c r="S38" t="s">
        <v>3704</v>
      </c>
      <c r="T38" t="s">
        <v>3751</v>
      </c>
      <c r="U38" t="s">
        <v>10</v>
      </c>
      <c r="V38" t="s">
        <v>4143</v>
      </c>
      <c r="W38" t="str">
        <f>Rankings!D37</f>
        <v>-</v>
      </c>
      <c r="X38" t="s">
        <v>10</v>
      </c>
      <c r="Y38" t="s">
        <v>10</v>
      </c>
      <c r="Z38" t="s">
        <v>10</v>
      </c>
      <c r="AA38" t="s">
        <v>10</v>
      </c>
      <c r="AB38" t="s">
        <v>10</v>
      </c>
      <c r="AC38" t="s">
        <v>10</v>
      </c>
      <c r="AD38" t="s">
        <v>10</v>
      </c>
      <c r="AE38" t="s">
        <v>10</v>
      </c>
      <c r="AF38" t="s">
        <v>10</v>
      </c>
      <c r="AG38" t="s">
        <v>10</v>
      </c>
      <c r="AH38" t="s">
        <v>10</v>
      </c>
      <c r="AI38" t="s">
        <v>10</v>
      </c>
      <c r="AJ38" t="s">
        <v>10</v>
      </c>
      <c r="AK38" t="s">
        <v>10</v>
      </c>
      <c r="AL38" t="s">
        <v>10</v>
      </c>
      <c r="AM38" t="s">
        <v>10</v>
      </c>
      <c r="AN38" t="s">
        <v>10</v>
      </c>
      <c r="AO38" t="s">
        <v>10</v>
      </c>
      <c r="AP38" t="s">
        <v>10</v>
      </c>
      <c r="AQ38" t="s">
        <v>10</v>
      </c>
      <c r="AR38" t="s">
        <v>10</v>
      </c>
      <c r="AS38" t="s">
        <v>10</v>
      </c>
      <c r="AT38" t="s">
        <v>10</v>
      </c>
      <c r="AU38" t="s">
        <v>10</v>
      </c>
      <c r="AV38" t="s">
        <v>10</v>
      </c>
      <c r="AW38" t="s">
        <v>10</v>
      </c>
      <c r="AX38" t="s">
        <v>10</v>
      </c>
      <c r="AY38" t="s">
        <v>10</v>
      </c>
      <c r="AZ38" t="s">
        <v>10</v>
      </c>
      <c r="BA38" t="s">
        <v>10</v>
      </c>
      <c r="BB38" t="s">
        <v>10</v>
      </c>
      <c r="BC38" t="s">
        <v>10</v>
      </c>
      <c r="BD38" t="s">
        <v>10</v>
      </c>
      <c r="BE38" t="s">
        <v>10</v>
      </c>
      <c r="BF38" t="s">
        <v>10</v>
      </c>
      <c r="BG38" t="s">
        <v>10</v>
      </c>
      <c r="BH38" t="s">
        <v>10</v>
      </c>
      <c r="BI38" t="s">
        <v>10</v>
      </c>
      <c r="BJ38" t="s">
        <v>10</v>
      </c>
      <c r="BK38" t="s">
        <v>10</v>
      </c>
      <c r="BL38" t="s">
        <v>10</v>
      </c>
      <c r="BM38" t="s">
        <v>10</v>
      </c>
      <c r="BN38" t="s">
        <v>10</v>
      </c>
      <c r="BO38" t="s">
        <v>10</v>
      </c>
      <c r="BP38" t="s">
        <v>10</v>
      </c>
      <c r="BQ38" t="s">
        <v>10</v>
      </c>
      <c r="BR38" t="s">
        <v>10</v>
      </c>
      <c r="BS38" t="s">
        <v>10</v>
      </c>
      <c r="BT38" t="s">
        <v>10</v>
      </c>
      <c r="BU38" t="s">
        <v>10</v>
      </c>
      <c r="BV38" t="s">
        <v>10</v>
      </c>
      <c r="BW38" t="s">
        <v>10</v>
      </c>
      <c r="BX38" t="s">
        <v>10</v>
      </c>
      <c r="BY38" t="s">
        <v>10</v>
      </c>
      <c r="BZ38" t="s">
        <v>10</v>
      </c>
      <c r="CA38" t="s">
        <v>10</v>
      </c>
      <c r="CB38" t="s">
        <v>10</v>
      </c>
      <c r="CC38" t="s">
        <v>10</v>
      </c>
      <c r="CD38" t="s">
        <v>10</v>
      </c>
      <c r="CE38" t="s">
        <v>10</v>
      </c>
      <c r="CF38" t="s">
        <v>10</v>
      </c>
      <c r="CG38" t="s">
        <v>10</v>
      </c>
      <c r="CH38" t="s">
        <v>10</v>
      </c>
      <c r="CI38" t="s">
        <v>10</v>
      </c>
      <c r="CJ38" t="s">
        <v>10</v>
      </c>
      <c r="CK38" t="s">
        <v>10</v>
      </c>
      <c r="CL38" t="s">
        <v>10</v>
      </c>
      <c r="CM38" t="s">
        <v>10</v>
      </c>
      <c r="CN38" t="s">
        <v>10</v>
      </c>
      <c r="CO38" t="s">
        <v>10</v>
      </c>
      <c r="CP38" t="s">
        <v>10</v>
      </c>
      <c r="CQ38" t="s">
        <v>10</v>
      </c>
      <c r="CR38" t="s">
        <v>10</v>
      </c>
      <c r="CT38" s="4">
        <f t="shared" si="917"/>
        <v>4</v>
      </c>
      <c r="CU38" s="4">
        <f t="shared" si="918"/>
        <v>0</v>
      </c>
      <c r="CV38" s="4">
        <f t="shared" si="919"/>
        <v>0</v>
      </c>
      <c r="CW38" s="4">
        <f t="shared" si="920"/>
        <v>1</v>
      </c>
      <c r="CX38" s="4">
        <f t="shared" si="921"/>
        <v>1</v>
      </c>
      <c r="CY38" s="4">
        <f t="shared" si="922"/>
        <v>0</v>
      </c>
      <c r="CZ38" s="4">
        <f t="shared" si="923"/>
        <v>0</v>
      </c>
      <c r="DA38" s="4">
        <f t="shared" si="924"/>
        <v>1</v>
      </c>
      <c r="DB38" s="4">
        <f t="shared" si="925"/>
        <v>2</v>
      </c>
      <c r="DC38" s="4">
        <f t="shared" si="926"/>
        <v>0</v>
      </c>
      <c r="DD38" s="4">
        <f t="shared" si="927"/>
        <v>0</v>
      </c>
      <c r="DE38" s="4">
        <f t="shared" si="928"/>
        <v>1</v>
      </c>
      <c r="DF38" s="4">
        <f t="shared" si="929"/>
        <v>0</v>
      </c>
      <c r="DG38" s="4">
        <f t="shared" si="930"/>
        <v>0</v>
      </c>
      <c r="DH38" s="4">
        <f t="shared" si="931"/>
        <v>0</v>
      </c>
      <c r="DI38" s="152">
        <f t="shared" si="932"/>
        <v>0</v>
      </c>
      <c r="DJ38" s="153">
        <f t="shared" si="933"/>
        <v>4</v>
      </c>
      <c r="DK38" s="4">
        <f t="shared" si="934"/>
        <v>1</v>
      </c>
      <c r="DL38" s="4">
        <f t="shared" si="935"/>
        <v>1</v>
      </c>
      <c r="DM38" s="4">
        <f t="shared" si="936"/>
        <v>1</v>
      </c>
      <c r="DN38" s="4">
        <f t="shared" si="937"/>
        <v>2</v>
      </c>
      <c r="DO38" s="4">
        <f t="shared" si="938"/>
        <v>1</v>
      </c>
      <c r="DP38" s="4">
        <f t="shared" si="939"/>
        <v>0</v>
      </c>
      <c r="DQ38" s="4">
        <f t="shared" si="940"/>
        <v>0</v>
      </c>
      <c r="DR38" s="4">
        <f t="shared" si="941"/>
        <v>13</v>
      </c>
      <c r="DS38" s="4">
        <f t="shared" si="942"/>
        <v>7</v>
      </c>
      <c r="DT38" s="4">
        <f t="shared" si="943"/>
        <v>6</v>
      </c>
      <c r="DU38" t="str">
        <f t="shared" si="944"/>
        <v>3R</v>
      </c>
      <c r="DV38" t="str">
        <f t="shared" si="945"/>
        <v>3R</v>
      </c>
      <c r="DW38" t="str">
        <f t="shared" si="946"/>
        <v>0R</v>
      </c>
      <c r="DX38" t="str">
        <f t="shared" si="947"/>
        <v>0S</v>
      </c>
      <c r="DY38" t="str">
        <f t="shared" si="948"/>
        <v>3S</v>
      </c>
      <c r="DZ38" t="str">
        <f t="shared" si="949"/>
        <v>3R</v>
      </c>
      <c r="EA38" t="str">
        <f t="shared" si="950"/>
        <v>3L</v>
      </c>
      <c r="EB38" t="str">
        <f t="shared" si="951"/>
        <v>0L</v>
      </c>
      <c r="EC38" t="str">
        <f t="shared" si="952"/>
        <v>3R</v>
      </c>
      <c r="ED38">
        <f t="shared" si="953"/>
        <v>0</v>
      </c>
      <c r="EE38" t="str">
        <f t="shared" si="954"/>
        <v>3S</v>
      </c>
      <c r="EF38">
        <f t="shared" si="955"/>
        <v>0</v>
      </c>
      <c r="EG38">
        <f t="shared" si="956"/>
        <v>0</v>
      </c>
      <c r="EH38">
        <f t="shared" si="957"/>
        <v>0</v>
      </c>
      <c r="EI38">
        <f t="shared" si="958"/>
        <v>0</v>
      </c>
      <c r="EJ38">
        <f t="shared" si="959"/>
        <v>0</v>
      </c>
      <c r="EK38">
        <f t="shared" si="960"/>
        <v>0</v>
      </c>
      <c r="EL38">
        <f t="shared" si="961"/>
        <v>0</v>
      </c>
      <c r="EM38">
        <f t="shared" si="962"/>
        <v>0</v>
      </c>
      <c r="EN38">
        <f t="shared" si="963"/>
        <v>0</v>
      </c>
      <c r="EO38">
        <f t="shared" si="964"/>
        <v>0</v>
      </c>
      <c r="EP38">
        <f t="shared" si="965"/>
        <v>0</v>
      </c>
      <c r="EQ38">
        <f t="shared" si="966"/>
        <v>0</v>
      </c>
      <c r="ER38">
        <f t="shared" si="967"/>
        <v>0</v>
      </c>
      <c r="ES38">
        <f t="shared" si="968"/>
        <v>0</v>
      </c>
      <c r="ET38">
        <f t="shared" si="969"/>
        <v>0</v>
      </c>
      <c r="EU38">
        <f t="shared" si="970"/>
        <v>0</v>
      </c>
      <c r="EV38">
        <f t="shared" si="971"/>
        <v>0</v>
      </c>
      <c r="EW38">
        <f t="shared" si="972"/>
        <v>0</v>
      </c>
      <c r="EX38">
        <f t="shared" si="973"/>
        <v>0</v>
      </c>
      <c r="EY38">
        <f t="shared" si="974"/>
        <v>0</v>
      </c>
      <c r="EZ38">
        <f t="shared" si="975"/>
        <v>0</v>
      </c>
      <c r="FA38">
        <f t="shared" si="976"/>
        <v>0</v>
      </c>
      <c r="FB38">
        <f t="shared" si="977"/>
        <v>0</v>
      </c>
      <c r="FC38">
        <f t="shared" si="978"/>
        <v>0</v>
      </c>
      <c r="FD38">
        <f t="shared" si="979"/>
        <v>0</v>
      </c>
      <c r="FE38">
        <f t="shared" si="980"/>
        <v>0</v>
      </c>
      <c r="FF38">
        <f t="shared" si="981"/>
        <v>0</v>
      </c>
      <c r="FG38">
        <f t="shared" si="982"/>
        <v>0</v>
      </c>
      <c r="FH38">
        <f t="shared" si="983"/>
        <v>0</v>
      </c>
      <c r="FI38">
        <f t="shared" si="984"/>
        <v>0</v>
      </c>
      <c r="FJ38">
        <f t="shared" si="985"/>
        <v>0</v>
      </c>
      <c r="FK38">
        <f t="shared" si="986"/>
        <v>0</v>
      </c>
      <c r="FL38">
        <f t="shared" si="987"/>
        <v>0</v>
      </c>
      <c r="FM38">
        <f t="shared" si="988"/>
        <v>0</v>
      </c>
      <c r="FN38">
        <f t="shared" si="989"/>
        <v>0</v>
      </c>
      <c r="FO38">
        <f t="shared" si="990"/>
        <v>0</v>
      </c>
      <c r="FP38">
        <f t="shared" si="991"/>
        <v>0</v>
      </c>
      <c r="FQ38">
        <f t="shared" si="992"/>
        <v>0</v>
      </c>
      <c r="FR38">
        <f t="shared" si="993"/>
        <v>0</v>
      </c>
      <c r="FS38">
        <f t="shared" si="994"/>
        <v>0</v>
      </c>
      <c r="FT38">
        <f t="shared" si="995"/>
        <v>0</v>
      </c>
      <c r="FU38">
        <f t="shared" si="996"/>
        <v>0</v>
      </c>
      <c r="FV38">
        <f t="shared" si="997"/>
        <v>0</v>
      </c>
      <c r="FW38">
        <f t="shared" si="998"/>
        <v>0</v>
      </c>
      <c r="FX38">
        <f t="shared" si="999"/>
        <v>0</v>
      </c>
      <c r="FY38">
        <f t="shared" si="1000"/>
        <v>0</v>
      </c>
      <c r="FZ38">
        <f t="shared" si="1001"/>
        <v>0</v>
      </c>
      <c r="GA38">
        <f t="shared" si="1002"/>
        <v>0</v>
      </c>
      <c r="GB38">
        <f t="shared" si="1003"/>
        <v>0</v>
      </c>
      <c r="GC38">
        <f t="shared" si="1004"/>
        <v>0</v>
      </c>
      <c r="GD38">
        <f t="shared" si="1005"/>
        <v>0</v>
      </c>
      <c r="GE38">
        <f t="shared" si="1006"/>
        <v>0</v>
      </c>
      <c r="GF38">
        <f t="shared" si="1007"/>
        <v>0</v>
      </c>
      <c r="GG38">
        <f t="shared" si="1008"/>
        <v>0</v>
      </c>
      <c r="GH38">
        <f t="shared" si="1009"/>
        <v>0</v>
      </c>
      <c r="GI38">
        <f t="shared" si="1010"/>
        <v>0</v>
      </c>
      <c r="GJ38">
        <f t="shared" si="1011"/>
        <v>0</v>
      </c>
      <c r="GK38">
        <f t="shared" si="1012"/>
        <v>0</v>
      </c>
      <c r="GL38">
        <f t="shared" si="1013"/>
        <v>0</v>
      </c>
      <c r="GM38">
        <f t="shared" si="1014"/>
        <v>0</v>
      </c>
      <c r="GN38">
        <f t="shared" si="1015"/>
        <v>0</v>
      </c>
      <c r="GO38">
        <f t="shared" si="1016"/>
        <v>0</v>
      </c>
      <c r="GP38">
        <f t="shared" si="1017"/>
        <v>0</v>
      </c>
      <c r="GQ38">
        <f t="shared" si="1018"/>
        <v>0</v>
      </c>
      <c r="GR38">
        <f t="shared" si="1019"/>
        <v>0</v>
      </c>
      <c r="GS38">
        <f t="shared" si="1020"/>
        <v>0</v>
      </c>
      <c r="GT38">
        <f t="shared" si="1021"/>
        <v>0</v>
      </c>
      <c r="GU38">
        <f t="shared" si="1022"/>
        <v>0</v>
      </c>
      <c r="GV38">
        <f t="shared" si="1023"/>
        <v>0</v>
      </c>
      <c r="GW38">
        <f t="shared" si="1024"/>
        <v>0</v>
      </c>
      <c r="GX38">
        <f t="shared" si="1025"/>
        <v>0</v>
      </c>
      <c r="GY38">
        <f t="shared" si="1026"/>
        <v>0</v>
      </c>
      <c r="GZ38">
        <f t="shared" si="1027"/>
        <v>0</v>
      </c>
      <c r="HA38">
        <f t="shared" si="1028"/>
        <v>0</v>
      </c>
      <c r="HB38" s="176" t="s">
        <v>314</v>
      </c>
      <c r="HC38" s="89">
        <f t="shared" si="1029"/>
        <v>228.55832948140409</v>
      </c>
      <c r="HD38" s="89">
        <f t="shared" si="1030"/>
        <v>132.84267392649468</v>
      </c>
      <c r="HE38" s="89">
        <f t="shared" si="1031"/>
        <v>136.02489032908926</v>
      </c>
      <c r="HF38" s="89">
        <f t="shared" si="1032"/>
        <v>0</v>
      </c>
      <c r="HH38" s="88">
        <f t="shared" si="1033"/>
        <v>497.42589373698803</v>
      </c>
      <c r="HI38" s="88">
        <f t="shared" si="1034"/>
        <v>45.341630109696418</v>
      </c>
      <c r="HK38">
        <f>IFERROR(VLOOKUP(_xlfn.NUMBERVALUE(MID(L38, SEARCH("!", L38)+1, SEARCH("+", L38)-SEARCH("!", L38)-1)), Rankings!$A$2:$BK$161, 63, FALSE),0)</f>
        <v>52.895559263236841</v>
      </c>
      <c r="HL38">
        <f>IFERROR(VLOOKUP(_xlfn.NUMBERVALUE(MID(M38, SEARCH("!", M38)+1, SEARCH("+", M38)-SEARCH("!", M38)-1)), Rankings!$A$2:$BK$161, 63, FALSE),0)</f>
        <v>28.743047053991727</v>
      </c>
      <c r="HM38">
        <f>IFERROR(VLOOKUP(_xlfn.NUMBERVALUE(MID(N38, SEARCH("!", N38)+1, SEARCH("+", N38)-SEARCH("!", N38)-1)), Rankings!$A$2:$BK$161, 63, FALSE),0)</f>
        <v>50.070034591034428</v>
      </c>
      <c r="HN38">
        <f>IFERROR(VLOOKUP(_xlfn.NUMBERVALUE(MID(O38, SEARCH("!", O38)+1, SEARCH("+", O38)-SEARCH("!", O38)-1)), Rankings!$A$2:$BK$161, 63, FALSE),0)</f>
        <v>53.409929416713148</v>
      </c>
      <c r="HO38">
        <f>IFERROR(VLOOKUP(_xlfn.NUMBERVALUE(MID(P38, SEARCH("!", P38)+1, SEARCH("+", P38)-SEARCH("!", P38)-1)), Rankings!$A$2:$BK$161, 63, FALSE),0)</f>
        <v>33.642660555115349</v>
      </c>
      <c r="HP38">
        <f>IFERROR(VLOOKUP(_xlfn.NUMBERVALUE(MID(Q38, SEARCH("!", Q38)+1, SEARCH("+", Q38)-SEARCH("!", Q38)-1)), Rankings!$A$2:$BK$161, 63, FALSE),0)</f>
        <v>64.86107196588901</v>
      </c>
      <c r="HQ38">
        <f>IFERROR(VLOOKUP(_xlfn.NUMBERVALUE(MID(R38, SEARCH("!", R38)+1, SEARCH("+", R38)-SEARCH("!", R38)-1)), Rankings!$A$2:$BK$161, 63, FALSE),0)</f>
        <v>46.483481698962862</v>
      </c>
      <c r="HR38">
        <f>IFERROR(VLOOKUP(_xlfn.NUMBERVALUE(MID(S38, SEARCH("!", S38)+1, SEARCH("+", S38)-SEARCH("!", S38)-1)), Rankings!$A$2:$BK$161, 63, FALSE),0)</f>
        <v>86.359192227531821</v>
      </c>
      <c r="HS38">
        <f>IFERROR(VLOOKUP(_xlfn.NUMBERVALUE(MID(T38, SEARCH("!", T38)+1, SEARCH("+", T38)-SEARCH("!", T38)-1)), Rankings!$A$2:$BK$161, 63, FALSE),0)</f>
        <v>31.988616607252094</v>
      </c>
      <c r="HT38">
        <f>IFERROR(VLOOKUP(_xlfn.NUMBERVALUE(MID(U38, SEARCH("!", U38)+1, SEARCH("+", U38)-SEARCH("!", U38)-1)), Rankings!$A$2:$BK$161, 63, FALSE),0)</f>
        <v>0</v>
      </c>
      <c r="HU38">
        <f>IFERROR(VLOOKUP(_xlfn.NUMBERVALUE(MID(V38, SEARCH("!", V38)+1, SEARCH("+", V38)-SEARCH("!", V38)-1)), Rankings!$A$2:$BK$161, 63, FALSE),0)</f>
        <v>48.972300357260778</v>
      </c>
      <c r="HV38">
        <f>IFERROR(VLOOKUP(_xlfn.NUMBERVALUE(MID(W38, SEARCH("!", W38)+1, SEARCH("+", W38)-SEARCH("!", W38)-1)), Rankings!$A$2:$BK$161, 63, FALSE),0)</f>
        <v>0</v>
      </c>
      <c r="HW38">
        <f>IFERROR(VLOOKUP(_xlfn.NUMBERVALUE(MID(X38, SEARCH("!", X38)+1, SEARCH("+", X38)-SEARCH("!", X38)-1)), Rankings!$A$2:$BK$161, 63, FALSE),0)</f>
        <v>0</v>
      </c>
      <c r="HX38">
        <f>IFERROR(VLOOKUP(_xlfn.NUMBERVALUE(MID(Y38, SEARCH("!", Y38)+1, SEARCH("+", Y38)-SEARCH("!", Y38)-1)), Rankings!$A$2:$BK$161, 63, FALSE),0)</f>
        <v>0</v>
      </c>
      <c r="HY38">
        <f>IFERROR(VLOOKUP(_xlfn.NUMBERVALUE(MID(Z38, SEARCH("!", Z38)+1, SEARCH("+", Z38)-SEARCH("!", Z38)-1)), Rankings!$A$2:$BK$161, 63, FALSE),0)</f>
        <v>0</v>
      </c>
      <c r="HZ38">
        <f>IFERROR(VLOOKUP(_xlfn.NUMBERVALUE(MID(AA38, SEARCH("!", AA38)+1, SEARCH("+", AA38)-SEARCH("!", AA38)-1)), Rankings!$A$2:$BK$161, 63, FALSE),0)</f>
        <v>0</v>
      </c>
      <c r="IA38">
        <f>IFERROR(VLOOKUP(_xlfn.NUMBERVALUE(MID(AB38, SEARCH("!", AB38)+1, SEARCH("+", AB38)-SEARCH("!", AB38)-1)), Rankings!$A$2:$BK$161, 63, FALSE),0)</f>
        <v>0</v>
      </c>
      <c r="IB38">
        <f>IFERROR(VLOOKUP(_xlfn.NUMBERVALUE(MID(AC38, SEARCH("!", AC38)+1, SEARCH("+", AC38)-SEARCH("!", AC38)-1)), Rankings!$A$2:$BK$161, 63, FALSE),0)</f>
        <v>0</v>
      </c>
      <c r="IC38">
        <f>IFERROR(VLOOKUP(_xlfn.NUMBERVALUE(MID(AD38, SEARCH("!", AD38)+1, SEARCH("+", AD38)-SEARCH("!", AD38)-1)), Rankings!$A$2:$BK$161, 63, FALSE),0)</f>
        <v>0</v>
      </c>
      <c r="ID38">
        <f>IFERROR(VLOOKUP(_xlfn.NUMBERVALUE(MID(AE38, SEARCH("!", AE38)+1, SEARCH("+", AE38)-SEARCH("!", AE38)-1)), Rankings!$A$2:$BK$161, 63, FALSE),0)</f>
        <v>0</v>
      </c>
      <c r="IE38">
        <f>IFERROR(VLOOKUP(_xlfn.NUMBERVALUE(MID(AF38, SEARCH("!", AF38)+1, SEARCH("+", AF38)-SEARCH("!", AF38)-1)), Rankings!$A$2:$BK$161, 63, FALSE),0)</f>
        <v>0</v>
      </c>
      <c r="IF38">
        <f>IFERROR(VLOOKUP(_xlfn.NUMBERVALUE(MID(AG38, SEARCH("!", AG38)+1, SEARCH("+", AG38)-SEARCH("!", AG38)-1)), Rankings!$A$2:$BK$161, 63, FALSE),0)</f>
        <v>0</v>
      </c>
      <c r="IG38">
        <f>IFERROR(VLOOKUP(_xlfn.NUMBERVALUE(MID(AH38, SEARCH("!", AH38)+1, SEARCH("+", AH38)-SEARCH("!", AH38)-1)), Rankings!$A$2:$BK$161, 63, FALSE),0)</f>
        <v>0</v>
      </c>
      <c r="IH38">
        <f>IFERROR(VLOOKUP(_xlfn.NUMBERVALUE(MID(AI38, SEARCH("!", AI38)+1, SEARCH("+", AI38)-SEARCH("!", AI38)-1)), Rankings!$A$2:$BK$161, 63, FALSE),0)</f>
        <v>0</v>
      </c>
      <c r="II38">
        <f>IFERROR(VLOOKUP(_xlfn.NUMBERVALUE(MID(AJ38, SEARCH("!", AJ38)+1, SEARCH("+", AJ38)-SEARCH("!", AJ38)-1)), Rankings!$A$2:$BK$161, 63, FALSE),0)</f>
        <v>0</v>
      </c>
      <c r="IJ38">
        <f>IFERROR(VLOOKUP(_xlfn.NUMBERVALUE(MID(AK38, SEARCH("!", AK38)+1, SEARCH("+", AK38)-SEARCH("!", AK38)-1)), Rankings!$A$2:$BK$161, 63, FALSE),0)</f>
        <v>0</v>
      </c>
      <c r="IK38">
        <f>IFERROR(VLOOKUP(_xlfn.NUMBERVALUE(MID(AL38, SEARCH("!", AL38)+1, SEARCH("+", AL38)-SEARCH("!", AL38)-1)), Rankings!$A$2:$BK$161, 63, FALSE),0)</f>
        <v>0</v>
      </c>
      <c r="IL38">
        <f>IFERROR(VLOOKUP(_xlfn.NUMBERVALUE(MID(AM38, SEARCH("!", AM38)+1, SEARCH("+", AM38)-SEARCH("!", AM38)-1)), Rankings!$A$2:$BK$161, 63, FALSE),0)</f>
        <v>0</v>
      </c>
      <c r="IM38">
        <f>IFERROR(VLOOKUP(_xlfn.NUMBERVALUE(MID(AN38, SEARCH("!", AN38)+1, SEARCH("+", AN38)-SEARCH("!", AN38)-1)), Rankings!$A$2:$BK$161, 63, FALSE),0)</f>
        <v>0</v>
      </c>
      <c r="IN38">
        <f>IFERROR(VLOOKUP(_xlfn.NUMBERVALUE(MID(AO38, SEARCH("!", AO38)+1, SEARCH("+", AO38)-SEARCH("!", AO38)-1)), Rankings!$A$2:$BK$161, 63, FALSE),0)</f>
        <v>0</v>
      </c>
      <c r="IO38">
        <f>IFERROR(VLOOKUP(_xlfn.NUMBERVALUE(MID(AP38, SEARCH("!", AP38)+1, SEARCH("+", AP38)-SEARCH("!", AP38)-1)), Rankings!$A$2:$BK$161, 63, FALSE),0)</f>
        <v>0</v>
      </c>
      <c r="IP38">
        <f>IFERROR(VLOOKUP(_xlfn.NUMBERVALUE(MID(AQ38, SEARCH("!", AQ38)+1, SEARCH("+", AQ38)-SEARCH("!", AQ38)-1)), Rankings!$A$2:$BK$161, 63, FALSE),0)</f>
        <v>0</v>
      </c>
      <c r="IQ38">
        <f>IFERROR(VLOOKUP(_xlfn.NUMBERVALUE(MID(AR38, SEARCH("!", AR38)+1, SEARCH("+", AR38)-SEARCH("!", AR38)-1)), Rankings!$A$2:$BK$161, 63, FALSE),0)</f>
        <v>0</v>
      </c>
      <c r="IR38">
        <f>IFERROR(VLOOKUP(_xlfn.NUMBERVALUE(MID(AS38, SEARCH("!", AS38)+1, SEARCH("+", AS38)-SEARCH("!", AS38)-1)), Rankings!$A$2:$BK$161, 63, FALSE),0)</f>
        <v>0</v>
      </c>
      <c r="IS38">
        <f>IFERROR(VLOOKUP(_xlfn.NUMBERVALUE(MID(AT38, SEARCH("!", AT38)+1, SEARCH("+", AT38)-SEARCH("!", AT38)-1)), Rankings!$A$2:$BK$161, 63, FALSE),0)</f>
        <v>0</v>
      </c>
      <c r="IT38">
        <f>IFERROR(VLOOKUP(_xlfn.NUMBERVALUE(MID(AU38, SEARCH("!", AU38)+1, SEARCH("+", AU38)-SEARCH("!", AU38)-1)), Rankings!$A$2:$BK$161, 63, FALSE),0)</f>
        <v>0</v>
      </c>
      <c r="IU38">
        <f>IFERROR(VLOOKUP(_xlfn.NUMBERVALUE(MID(AV38, SEARCH("!", AV38)+1, SEARCH("+", AV38)-SEARCH("!", AV38)-1)), Rankings!$A$2:$BK$161, 63, FALSE),0)</f>
        <v>0</v>
      </c>
      <c r="IV38">
        <f>IFERROR(VLOOKUP(_xlfn.NUMBERVALUE(MID(AW38, SEARCH("!", AW38)+1, SEARCH("+", AW38)-SEARCH("!", AW38)-1)), Rankings!$A$2:$BK$161, 63, FALSE),0)</f>
        <v>0</v>
      </c>
      <c r="IW38">
        <f>IFERROR(VLOOKUP(_xlfn.NUMBERVALUE(MID(AX38, SEARCH("!", AX38)+1, SEARCH("+", AX38)-SEARCH("!", AX38)-1)), Rankings!$A$2:$BK$161, 63, FALSE),0)</f>
        <v>0</v>
      </c>
      <c r="IX38">
        <f>IFERROR(VLOOKUP(_xlfn.NUMBERVALUE(MID(AY38, SEARCH("!", AY38)+1, SEARCH("+", AY38)-SEARCH("!", AY38)-1)), Rankings!$A$2:$BK$161, 63, FALSE),0)</f>
        <v>0</v>
      </c>
      <c r="IY38">
        <f>IFERROR(VLOOKUP(_xlfn.NUMBERVALUE(MID(AZ38, SEARCH("!", AZ38)+1, SEARCH("+", AZ38)-SEARCH("!", AZ38)-1)), Rankings!$A$2:$BK$161, 63, FALSE),0)</f>
        <v>0</v>
      </c>
      <c r="IZ38">
        <f>IFERROR(VLOOKUP(_xlfn.NUMBERVALUE(MID(BA38, SEARCH("!", BA38)+1, SEARCH("+", BA38)-SEARCH("!", BA38)-1)), Rankings!$A$2:$BK$161, 63, FALSE),0)</f>
        <v>0</v>
      </c>
      <c r="JA38">
        <f>IFERROR(VLOOKUP(_xlfn.NUMBERVALUE(MID(BB38, SEARCH("!", BB38)+1, SEARCH("+", BB38)-SEARCH("!", BB38)-1)), Rankings!$A$2:$BK$161, 63, FALSE),0)</f>
        <v>0</v>
      </c>
      <c r="JB38">
        <f>IFERROR(VLOOKUP(_xlfn.NUMBERVALUE(MID(BC38, SEARCH("!", BC38)+1, SEARCH("+", BC38)-SEARCH("!", BC38)-1)), Rankings!$A$2:$BK$161, 63, FALSE),0)</f>
        <v>0</v>
      </c>
      <c r="JC38">
        <f>IFERROR(VLOOKUP(_xlfn.NUMBERVALUE(MID(BD38, SEARCH("!", BD38)+1, SEARCH("+", BD38)-SEARCH("!", BD38)-1)), Rankings!$A$2:$BK$161, 63, FALSE),0)</f>
        <v>0</v>
      </c>
      <c r="JD38">
        <f>IFERROR(VLOOKUP(_xlfn.NUMBERVALUE(MID(BE38, SEARCH("!", BE38)+1, SEARCH("+", BE38)-SEARCH("!", BE38)-1)), Rankings!$A$2:$BK$161, 63, FALSE),0)</f>
        <v>0</v>
      </c>
      <c r="JE38">
        <f>IFERROR(VLOOKUP(_xlfn.NUMBERVALUE(MID(BF38, SEARCH("!", BF38)+1, SEARCH("+", BF38)-SEARCH("!", BF38)-1)), Rankings!$A$2:$BK$161, 63, FALSE),0)</f>
        <v>0</v>
      </c>
      <c r="JF38">
        <f>IFERROR(VLOOKUP(_xlfn.NUMBERVALUE(MID(BG38, SEARCH("!", BG38)+1, SEARCH("+", BG38)-SEARCH("!", BG38)-1)), Rankings!$A$2:$BK$161, 63, FALSE),0)</f>
        <v>0</v>
      </c>
      <c r="JG38">
        <f>IFERROR(VLOOKUP(_xlfn.NUMBERVALUE(MID(BH38, SEARCH("!", BH38)+1, SEARCH("+", BH38)-SEARCH("!", BH38)-1)), Rankings!$A$2:$BK$161, 63, FALSE),0)</f>
        <v>0</v>
      </c>
      <c r="JH38">
        <f>IFERROR(VLOOKUP(_xlfn.NUMBERVALUE(MID(BI38, SEARCH("!", BI38)+1, SEARCH("+", BI38)-SEARCH("!", BI38)-1)), Rankings!$A$2:$BK$161, 63, FALSE),0)</f>
        <v>0</v>
      </c>
      <c r="JI38">
        <f>IFERROR(VLOOKUP(_xlfn.NUMBERVALUE(MID(BJ38, SEARCH("!", BJ38)+1, SEARCH("+", BJ38)-SEARCH("!", BJ38)-1)), Rankings!$A$2:$BK$161, 63, FALSE),0)</f>
        <v>0</v>
      </c>
      <c r="JJ38">
        <f>IFERROR(VLOOKUP(_xlfn.NUMBERVALUE(MID(BK38, SEARCH("!", BK38)+1, SEARCH("+", BK38)-SEARCH("!", BK38)-1)), Rankings!$A$2:$BK$161, 63, FALSE),0)</f>
        <v>0</v>
      </c>
      <c r="JK38">
        <f>IFERROR(VLOOKUP(_xlfn.NUMBERVALUE(MID(BL38, SEARCH("!", BL38)+1, SEARCH("+", BL38)-SEARCH("!", BL38)-1)), Rankings!$A$2:$BK$161, 63, FALSE),0)</f>
        <v>0</v>
      </c>
      <c r="JL38">
        <f>IFERROR(VLOOKUP(_xlfn.NUMBERVALUE(MID(BM38, SEARCH("!", BM38)+1, SEARCH("+", BM38)-SEARCH("!", BM38)-1)), Rankings!$A$2:$BK$161, 63, FALSE),0)</f>
        <v>0</v>
      </c>
      <c r="JM38">
        <f>IFERROR(VLOOKUP(_xlfn.NUMBERVALUE(MID(BN38, SEARCH("!", BN38)+1, SEARCH("+", BN38)-SEARCH("!", BN38)-1)), Rankings!$A$2:$BK$161, 63, FALSE),0)</f>
        <v>0</v>
      </c>
      <c r="JN38">
        <f>IFERROR(VLOOKUP(_xlfn.NUMBERVALUE(MID(BO38, SEARCH("!", BO38)+1, SEARCH("+", BO38)-SEARCH("!", BO38)-1)), Rankings!$A$2:$BK$161, 63, FALSE),0)</f>
        <v>0</v>
      </c>
      <c r="JO38">
        <f>IFERROR(VLOOKUP(_xlfn.NUMBERVALUE(MID(BP38, SEARCH("!", BP38)+1, SEARCH("+", BP38)-SEARCH("!", BP38)-1)), Rankings!$A$2:$BK$161, 63, FALSE),0)</f>
        <v>0</v>
      </c>
      <c r="JP38">
        <f>IFERROR(VLOOKUP(_xlfn.NUMBERVALUE(MID(BQ38, SEARCH("!", BQ38)+1, SEARCH("+", BQ38)-SEARCH("!", BQ38)-1)), Rankings!$A$2:$BK$161, 63, FALSE),0)</f>
        <v>0</v>
      </c>
      <c r="JQ38">
        <f>IFERROR(VLOOKUP(_xlfn.NUMBERVALUE(MID(BR38, SEARCH("!", BR38)+1, SEARCH("+", BR38)-SEARCH("!", BR38)-1)), Rankings!$A$2:$BK$161, 63, FALSE),0)</f>
        <v>0</v>
      </c>
      <c r="JR38">
        <f>IFERROR(VLOOKUP(_xlfn.NUMBERVALUE(MID(BS38, SEARCH("!", BS38)+1, SEARCH("+", BS38)-SEARCH("!", BS38)-1)), Rankings!$A$2:$BK$161, 63, FALSE),0)</f>
        <v>0</v>
      </c>
      <c r="JS38">
        <f>IFERROR(VLOOKUP(_xlfn.NUMBERVALUE(MID(BT38, SEARCH("!", BT38)+1, SEARCH("+", BT38)-SEARCH("!", BT38)-1)), Rankings!$A$2:$BK$161, 63, FALSE),0)</f>
        <v>0</v>
      </c>
      <c r="JT38">
        <f>IFERROR(VLOOKUP(_xlfn.NUMBERVALUE(MID(BU38, SEARCH("!", BU38)+1, SEARCH("+", BU38)-SEARCH("!", BU38)-1)), Rankings!$A$2:$BK$161, 63, FALSE),0)</f>
        <v>0</v>
      </c>
      <c r="JU38">
        <f>IFERROR(VLOOKUP(_xlfn.NUMBERVALUE(MID(BV38, SEARCH("!", BV38)+1, SEARCH("+", BV38)-SEARCH("!", BV38)-1)), Rankings!$A$2:$BK$161, 63, FALSE),0)</f>
        <v>0</v>
      </c>
      <c r="JV38">
        <f>IFERROR(VLOOKUP(_xlfn.NUMBERVALUE(MID(BW38, SEARCH("!", BW38)+1, SEARCH("+", BW38)-SEARCH("!", BW38)-1)), Rankings!$A$2:$BK$161, 63, FALSE),0)</f>
        <v>0</v>
      </c>
      <c r="JW38">
        <f>IFERROR(VLOOKUP(_xlfn.NUMBERVALUE(MID(BX38, SEARCH("!", BX38)+1, SEARCH("+", BX38)-SEARCH("!", BX38)-1)), Rankings!$A$2:$BK$161, 63, FALSE),0)</f>
        <v>0</v>
      </c>
      <c r="JX38">
        <f>IFERROR(VLOOKUP(_xlfn.NUMBERVALUE(MID(BY38, SEARCH("!", BY38)+1, SEARCH("+", BY38)-SEARCH("!", BY38)-1)), Rankings!$A$2:$BK$161, 63, FALSE),0)</f>
        <v>0</v>
      </c>
      <c r="JY38">
        <f>IFERROR(VLOOKUP(_xlfn.NUMBERVALUE(MID(BZ38, SEARCH("!", BZ38)+1, SEARCH("+", BZ38)-SEARCH("!", BZ38)-1)), Rankings!$A$2:$BK$161, 63, FALSE),0)</f>
        <v>0</v>
      </c>
      <c r="JZ38">
        <f>IFERROR(VLOOKUP(_xlfn.NUMBERVALUE(MID(CA38, SEARCH("!", CA38)+1, SEARCH("+", CA38)-SEARCH("!", CA38)-1)), Rankings!$A$2:$BK$161, 63, FALSE),0)</f>
        <v>0</v>
      </c>
      <c r="KA38">
        <f>IFERROR(VLOOKUP(_xlfn.NUMBERVALUE(MID(CB38, SEARCH("!", CB38)+1, SEARCH("+", CB38)-SEARCH("!", CB38)-1)), Rankings!$A$2:$BK$161, 63, FALSE),0)</f>
        <v>0</v>
      </c>
      <c r="KB38">
        <f>IFERROR(VLOOKUP(_xlfn.NUMBERVALUE(MID(CC38, SEARCH("!", CC38)+1, SEARCH("+", CC38)-SEARCH("!", CC38)-1)), Rankings!$A$2:$BK$161, 63, FALSE),0)</f>
        <v>0</v>
      </c>
      <c r="KC38">
        <f>IFERROR(VLOOKUP(_xlfn.NUMBERVALUE(MID(CD38, SEARCH("!", CD38)+1, SEARCH("+", CD38)-SEARCH("!", CD38)-1)), Rankings!$A$2:$BK$161, 63, FALSE),0)</f>
        <v>0</v>
      </c>
      <c r="KD38">
        <f>IFERROR(VLOOKUP(_xlfn.NUMBERVALUE(MID(CE38, SEARCH("!", CE38)+1, SEARCH("+", CE38)-SEARCH("!", CE38)-1)), Rankings!$A$2:$BK$161, 63, FALSE),0)</f>
        <v>0</v>
      </c>
      <c r="KE38">
        <f>IFERROR(VLOOKUP(_xlfn.NUMBERVALUE(MID(CF38, SEARCH("!", CF38)+1, SEARCH("+", CF38)-SEARCH("!", CF38)-1)), Rankings!$A$2:$BK$161, 63, FALSE),0)</f>
        <v>0</v>
      </c>
      <c r="KF38">
        <f>IFERROR(VLOOKUP(_xlfn.NUMBERVALUE(MID(CG38, SEARCH("!", CG38)+1, SEARCH("+", CG38)-SEARCH("!", CG38)-1)), Rankings!$A$2:$BK$161, 63, FALSE),0)</f>
        <v>0</v>
      </c>
      <c r="KG38">
        <f>IFERROR(VLOOKUP(_xlfn.NUMBERVALUE(MID(CH38, SEARCH("!", CH38)+1, SEARCH("+", CH38)-SEARCH("!", CH38)-1)), Rankings!$A$2:$BK$161, 63, FALSE),0)</f>
        <v>0</v>
      </c>
      <c r="KH38">
        <f>IFERROR(VLOOKUP(_xlfn.NUMBERVALUE(MID(CI38, SEARCH("!", CI38)+1, SEARCH("+", CI38)-SEARCH("!", CI38)-1)), Rankings!$A$2:$BK$161, 63, FALSE),0)</f>
        <v>0</v>
      </c>
      <c r="KI38">
        <f>IFERROR(VLOOKUP(_xlfn.NUMBERVALUE(MID(CJ38, SEARCH("!", CJ38)+1, SEARCH("+", CJ38)-SEARCH("!", CJ38)-1)), Rankings!$A$2:$BK$161, 63, FALSE),0)</f>
        <v>0</v>
      </c>
      <c r="KJ38">
        <f>IFERROR(VLOOKUP(_xlfn.NUMBERVALUE(MID(CK38, SEARCH("!", CK38)+1, SEARCH("+", CK38)-SEARCH("!", CK38)-1)), Rankings!$A$2:$BK$161, 63, FALSE),0)</f>
        <v>0</v>
      </c>
      <c r="KK38">
        <f>IFERROR(VLOOKUP(_xlfn.NUMBERVALUE(MID(CL38, SEARCH("!", CL38)+1, SEARCH("+", CL38)-SEARCH("!", CL38)-1)), Rankings!$A$2:$BK$161, 63, FALSE),0)</f>
        <v>0</v>
      </c>
      <c r="KL38">
        <f>IFERROR(VLOOKUP(_xlfn.NUMBERVALUE(MID(CM38, SEARCH("!", CM38)+1, SEARCH("+", CM38)-SEARCH("!", CM38)-1)), Rankings!$A$2:$BK$161, 63, FALSE),0)</f>
        <v>0</v>
      </c>
      <c r="KM38">
        <f>IFERROR(VLOOKUP(_xlfn.NUMBERVALUE(MID(CN38, SEARCH("!", CN38)+1, SEARCH("+", CN38)-SEARCH("!", CN38)-1)), Rankings!$A$2:$BK$161, 63, FALSE),0)</f>
        <v>0</v>
      </c>
      <c r="KN38">
        <f>IFERROR(VLOOKUP(_xlfn.NUMBERVALUE(MID(CO38, SEARCH("!", CO38)+1, SEARCH("+", CO38)-SEARCH("!", CO38)-1)), Rankings!$A$2:$BK$161, 63, FALSE),0)</f>
        <v>0</v>
      </c>
      <c r="KO38">
        <f>IFERROR(VLOOKUP(_xlfn.NUMBERVALUE(MID(CP38, SEARCH("!", CP38)+1, SEARCH("+", CP38)-SEARCH("!", CP38)-1)), Rankings!$A$2:$BK$161, 63, FALSE),0)</f>
        <v>0</v>
      </c>
      <c r="KP38">
        <f>IFERROR(VLOOKUP(_xlfn.NUMBERVALUE(MID(CQ38, SEARCH("!", CQ38)+1, SEARCH("+", CQ38)-SEARCH("!", CQ38)-1)), Rankings!$A$2:$BK$161, 63, FALSE),0)</f>
        <v>0</v>
      </c>
      <c r="KQ38">
        <f>IFERROR(VLOOKUP(_xlfn.NUMBERVALUE(MID(CR38, SEARCH("!", CR38)+1, SEARCH("+", CR38)-SEARCH("!", CR38)-1)), Rankings!$A$2:$BK$161, 63, FALSE),0)</f>
        <v>0</v>
      </c>
      <c r="KS38" s="4">
        <f t="shared" si="1035"/>
        <v>229</v>
      </c>
      <c r="KT38" s="4">
        <f t="shared" si="1036"/>
        <v>67</v>
      </c>
      <c r="KU38" s="4">
        <f t="shared" si="1037"/>
        <v>214</v>
      </c>
      <c r="KV38" s="4">
        <f t="shared" si="1038"/>
        <v>0</v>
      </c>
      <c r="KY38" s="4">
        <f t="shared" si="1039"/>
        <v>510</v>
      </c>
      <c r="KZ38" s="4"/>
      <c r="LB38">
        <f t="shared" si="1040"/>
        <v>62</v>
      </c>
      <c r="LC38">
        <f t="shared" si="1041"/>
        <v>52</v>
      </c>
      <c r="LD38">
        <f t="shared" si="1042"/>
        <v>38</v>
      </c>
      <c r="LE38">
        <f t="shared" si="1043"/>
        <v>50</v>
      </c>
      <c r="LF38">
        <f t="shared" si="1044"/>
        <v>121</v>
      </c>
      <c r="LG38">
        <f t="shared" si="1045"/>
        <v>36</v>
      </c>
      <c r="LH38">
        <f t="shared" si="1046"/>
        <v>48</v>
      </c>
      <c r="LI38">
        <f t="shared" si="1047"/>
        <v>19</v>
      </c>
      <c r="LJ38">
        <f t="shared" si="1048"/>
        <v>41</v>
      </c>
      <c r="LK38">
        <f t="shared" si="1049"/>
        <v>0</v>
      </c>
      <c r="LL38">
        <f t="shared" si="1050"/>
        <v>43</v>
      </c>
      <c r="LM38">
        <f t="shared" si="1051"/>
        <v>0</v>
      </c>
      <c r="LN38">
        <f t="shared" si="1052"/>
        <v>0</v>
      </c>
      <c r="LO38">
        <f t="shared" si="1053"/>
        <v>0</v>
      </c>
      <c r="LP38">
        <f t="shared" si="1054"/>
        <v>0</v>
      </c>
      <c r="LQ38">
        <f t="shared" si="1055"/>
        <v>0</v>
      </c>
      <c r="LR38">
        <f t="shared" si="1056"/>
        <v>0</v>
      </c>
      <c r="LS38">
        <f t="shared" si="1057"/>
        <v>0</v>
      </c>
      <c r="LT38">
        <f t="shared" si="1058"/>
        <v>0</v>
      </c>
      <c r="LU38">
        <f t="shared" si="1059"/>
        <v>0</v>
      </c>
      <c r="LV38">
        <f t="shared" si="1060"/>
        <v>0</v>
      </c>
      <c r="LW38">
        <f t="shared" si="1061"/>
        <v>0</v>
      </c>
      <c r="LX38">
        <f t="shared" si="1062"/>
        <v>0</v>
      </c>
      <c r="LY38">
        <f t="shared" si="1063"/>
        <v>0</v>
      </c>
      <c r="LZ38">
        <f t="shared" si="1064"/>
        <v>0</v>
      </c>
      <c r="MA38">
        <f t="shared" si="1065"/>
        <v>0</v>
      </c>
      <c r="MB38">
        <f t="shared" si="1066"/>
        <v>0</v>
      </c>
      <c r="MC38">
        <f t="shared" si="1067"/>
        <v>0</v>
      </c>
      <c r="MD38">
        <f t="shared" si="1068"/>
        <v>0</v>
      </c>
      <c r="ME38">
        <f t="shared" si="1069"/>
        <v>0</v>
      </c>
      <c r="MF38">
        <f t="shared" si="1070"/>
        <v>0</v>
      </c>
      <c r="MG38">
        <f t="shared" si="1071"/>
        <v>0</v>
      </c>
      <c r="MH38">
        <f t="shared" si="1072"/>
        <v>0</v>
      </c>
      <c r="MI38">
        <f t="shared" si="1073"/>
        <v>0</v>
      </c>
      <c r="MJ38">
        <f t="shared" si="1074"/>
        <v>0</v>
      </c>
      <c r="MK38">
        <f t="shared" si="1075"/>
        <v>0</v>
      </c>
      <c r="ML38">
        <f t="shared" si="1076"/>
        <v>0</v>
      </c>
      <c r="MM38">
        <f t="shared" si="1077"/>
        <v>0</v>
      </c>
      <c r="MN38">
        <f t="shared" si="1078"/>
        <v>0</v>
      </c>
      <c r="MO38">
        <f t="shared" si="1079"/>
        <v>0</v>
      </c>
      <c r="MP38">
        <f t="shared" si="1080"/>
        <v>0</v>
      </c>
      <c r="MQ38">
        <f t="shared" si="1081"/>
        <v>0</v>
      </c>
      <c r="MR38">
        <f t="shared" si="1082"/>
        <v>0</v>
      </c>
      <c r="MS38">
        <f t="shared" si="1083"/>
        <v>0</v>
      </c>
      <c r="MT38">
        <f t="shared" si="1084"/>
        <v>0</v>
      </c>
      <c r="MU38">
        <f t="shared" si="1085"/>
        <v>0</v>
      </c>
      <c r="MV38">
        <f t="shared" si="1086"/>
        <v>0</v>
      </c>
      <c r="MW38">
        <f t="shared" si="1087"/>
        <v>0</v>
      </c>
      <c r="MX38">
        <f t="shared" si="1088"/>
        <v>0</v>
      </c>
      <c r="MY38">
        <f t="shared" si="1089"/>
        <v>0</v>
      </c>
      <c r="MZ38">
        <f t="shared" si="1090"/>
        <v>0</v>
      </c>
      <c r="NA38">
        <f t="shared" si="1091"/>
        <v>0</v>
      </c>
      <c r="NB38">
        <f t="shared" si="1092"/>
        <v>0</v>
      </c>
      <c r="NC38">
        <f t="shared" si="1093"/>
        <v>0</v>
      </c>
      <c r="ND38">
        <f t="shared" si="1094"/>
        <v>0</v>
      </c>
      <c r="NE38">
        <f t="shared" si="1095"/>
        <v>0</v>
      </c>
      <c r="NF38">
        <f t="shared" si="1096"/>
        <v>0</v>
      </c>
      <c r="NG38">
        <f t="shared" si="1097"/>
        <v>0</v>
      </c>
      <c r="NH38">
        <f t="shared" si="1098"/>
        <v>0</v>
      </c>
      <c r="NI38">
        <f t="shared" si="1099"/>
        <v>0</v>
      </c>
      <c r="NJ38">
        <f t="shared" si="1100"/>
        <v>0</v>
      </c>
      <c r="NK38">
        <f t="shared" si="1101"/>
        <v>0</v>
      </c>
      <c r="NL38">
        <f t="shared" si="1102"/>
        <v>0</v>
      </c>
      <c r="NM38">
        <f t="shared" si="1103"/>
        <v>0</v>
      </c>
      <c r="NN38">
        <f t="shared" si="1104"/>
        <v>0</v>
      </c>
      <c r="NO38">
        <f t="shared" si="1105"/>
        <v>0</v>
      </c>
      <c r="NP38">
        <f t="shared" si="1106"/>
        <v>0</v>
      </c>
      <c r="NQ38">
        <f t="shared" si="1107"/>
        <v>0</v>
      </c>
      <c r="NR38">
        <f t="shared" si="1108"/>
        <v>0</v>
      </c>
      <c r="NS38">
        <f t="shared" si="1109"/>
        <v>0</v>
      </c>
      <c r="NT38">
        <f t="shared" si="1110"/>
        <v>0</v>
      </c>
      <c r="NU38">
        <f t="shared" si="1111"/>
        <v>0</v>
      </c>
      <c r="NV38">
        <f t="shared" si="1112"/>
        <v>0</v>
      </c>
      <c r="NW38">
        <f t="shared" si="1113"/>
        <v>0</v>
      </c>
      <c r="NX38">
        <f t="shared" si="1114"/>
        <v>0</v>
      </c>
      <c r="NY38">
        <f t="shared" si="1115"/>
        <v>0</v>
      </c>
      <c r="NZ38">
        <f t="shared" si="1116"/>
        <v>0</v>
      </c>
      <c r="OA38">
        <f t="shared" si="1117"/>
        <v>0</v>
      </c>
      <c r="OB38">
        <f t="shared" si="1118"/>
        <v>0</v>
      </c>
      <c r="OC38">
        <f t="shared" si="1119"/>
        <v>0</v>
      </c>
      <c r="OD38">
        <f t="shared" si="1120"/>
        <v>0</v>
      </c>
      <c r="OE38">
        <f t="shared" si="1121"/>
        <v>0</v>
      </c>
      <c r="OF38">
        <f t="shared" si="1122"/>
        <v>0</v>
      </c>
      <c r="OG38">
        <f t="shared" si="1123"/>
        <v>0</v>
      </c>
      <c r="OH38">
        <f t="shared" si="1124"/>
        <v>0</v>
      </c>
      <c r="OJ38" s="4">
        <f t="shared" si="1125"/>
        <v>203</v>
      </c>
      <c r="OK38" s="4">
        <f t="shared" si="1126"/>
        <v>86</v>
      </c>
      <c r="OL38" s="4">
        <f t="shared" si="1127"/>
        <v>116</v>
      </c>
      <c r="OM38" s="4">
        <f t="shared" si="1128"/>
        <v>0</v>
      </c>
      <c r="OP38" s="4">
        <f t="shared" si="1129"/>
        <v>405</v>
      </c>
      <c r="OQ38" s="4"/>
      <c r="OS38">
        <f t="shared" si="1130"/>
        <v>31</v>
      </c>
      <c r="OT38">
        <f t="shared" si="1131"/>
        <v>34</v>
      </c>
      <c r="OU38">
        <f t="shared" si="1132"/>
        <v>69</v>
      </c>
      <c r="OV38">
        <f t="shared" si="1133"/>
        <v>55</v>
      </c>
      <c r="OW38">
        <f t="shared" si="1134"/>
        <v>24</v>
      </c>
      <c r="OX38">
        <f t="shared" si="1135"/>
        <v>29</v>
      </c>
      <c r="OY38">
        <f t="shared" si="1136"/>
        <v>29</v>
      </c>
      <c r="OZ38">
        <f t="shared" si="1137"/>
        <v>57</v>
      </c>
      <c r="PA38">
        <f t="shared" si="1138"/>
        <v>40</v>
      </c>
      <c r="PB38">
        <f t="shared" si="1139"/>
        <v>0</v>
      </c>
      <c r="PC38">
        <f t="shared" si="1140"/>
        <v>37</v>
      </c>
      <c r="PD38">
        <f t="shared" si="1141"/>
        <v>0</v>
      </c>
      <c r="PE38">
        <f t="shared" si="1142"/>
        <v>0</v>
      </c>
      <c r="PF38">
        <f t="shared" si="1143"/>
        <v>0</v>
      </c>
      <c r="PG38">
        <f t="shared" si="1144"/>
        <v>0</v>
      </c>
      <c r="PH38">
        <f t="shared" si="1145"/>
        <v>0</v>
      </c>
      <c r="PI38">
        <f t="shared" si="1146"/>
        <v>0</v>
      </c>
      <c r="PJ38">
        <f t="shared" si="1147"/>
        <v>0</v>
      </c>
      <c r="PK38">
        <f t="shared" si="1148"/>
        <v>0</v>
      </c>
      <c r="PL38">
        <f t="shared" si="1149"/>
        <v>0</v>
      </c>
      <c r="PM38">
        <f t="shared" si="1150"/>
        <v>0</v>
      </c>
      <c r="PN38">
        <f t="shared" si="1151"/>
        <v>0</v>
      </c>
      <c r="PO38">
        <f t="shared" si="1152"/>
        <v>0</v>
      </c>
      <c r="PP38">
        <f t="shared" si="1153"/>
        <v>0</v>
      </c>
      <c r="PQ38">
        <f t="shared" si="1154"/>
        <v>0</v>
      </c>
      <c r="PR38">
        <f t="shared" si="1155"/>
        <v>0</v>
      </c>
      <c r="PS38">
        <f t="shared" si="1156"/>
        <v>0</v>
      </c>
      <c r="PT38">
        <f t="shared" si="1157"/>
        <v>0</v>
      </c>
      <c r="PU38">
        <f t="shared" si="1158"/>
        <v>0</v>
      </c>
      <c r="PV38">
        <f t="shared" si="1159"/>
        <v>0</v>
      </c>
      <c r="PW38">
        <f t="shared" si="1160"/>
        <v>0</v>
      </c>
      <c r="PX38">
        <f t="shared" si="1161"/>
        <v>0</v>
      </c>
      <c r="PY38">
        <f t="shared" si="1162"/>
        <v>0</v>
      </c>
      <c r="PZ38">
        <f t="shared" si="1163"/>
        <v>0</v>
      </c>
      <c r="QA38">
        <f t="shared" si="1164"/>
        <v>0</v>
      </c>
      <c r="QB38">
        <f t="shared" si="1165"/>
        <v>0</v>
      </c>
      <c r="QC38">
        <f t="shared" si="1166"/>
        <v>0</v>
      </c>
      <c r="QD38">
        <f t="shared" si="1167"/>
        <v>0</v>
      </c>
      <c r="QE38">
        <f t="shared" si="1168"/>
        <v>0</v>
      </c>
      <c r="QF38">
        <f t="shared" si="1169"/>
        <v>0</v>
      </c>
      <c r="QG38">
        <f t="shared" si="1170"/>
        <v>0</v>
      </c>
      <c r="QH38">
        <f t="shared" si="1171"/>
        <v>0</v>
      </c>
      <c r="QI38">
        <f t="shared" si="1172"/>
        <v>0</v>
      </c>
      <c r="QJ38">
        <f t="shared" si="1173"/>
        <v>0</v>
      </c>
      <c r="QK38">
        <f t="shared" si="1174"/>
        <v>0</v>
      </c>
      <c r="QL38">
        <f t="shared" si="1175"/>
        <v>0</v>
      </c>
      <c r="QM38">
        <f t="shared" si="1176"/>
        <v>0</v>
      </c>
      <c r="QN38">
        <f t="shared" si="1177"/>
        <v>0</v>
      </c>
      <c r="QO38">
        <f t="shared" si="1178"/>
        <v>0</v>
      </c>
      <c r="QP38">
        <f t="shared" si="1179"/>
        <v>0</v>
      </c>
      <c r="QQ38">
        <f t="shared" si="1180"/>
        <v>0</v>
      </c>
      <c r="QR38">
        <f t="shared" si="1181"/>
        <v>0</v>
      </c>
      <c r="QS38">
        <f t="shared" si="1182"/>
        <v>0</v>
      </c>
      <c r="QT38">
        <f t="shared" si="1183"/>
        <v>0</v>
      </c>
      <c r="QU38">
        <f t="shared" si="1184"/>
        <v>0</v>
      </c>
      <c r="QV38">
        <f t="shared" si="1185"/>
        <v>0</v>
      </c>
      <c r="QW38">
        <f t="shared" si="1186"/>
        <v>0</v>
      </c>
      <c r="QX38">
        <f t="shared" si="1187"/>
        <v>0</v>
      </c>
      <c r="QY38">
        <f t="shared" si="1188"/>
        <v>0</v>
      </c>
      <c r="QZ38">
        <f t="shared" si="1189"/>
        <v>0</v>
      </c>
      <c r="RA38">
        <f t="shared" si="1190"/>
        <v>0</v>
      </c>
      <c r="RB38">
        <f t="shared" si="1191"/>
        <v>0</v>
      </c>
      <c r="RC38">
        <f t="shared" si="1192"/>
        <v>0</v>
      </c>
      <c r="RD38">
        <f t="shared" si="1193"/>
        <v>0</v>
      </c>
      <c r="RE38">
        <f t="shared" si="1194"/>
        <v>0</v>
      </c>
      <c r="RF38">
        <f t="shared" si="1195"/>
        <v>0</v>
      </c>
      <c r="RG38">
        <f t="shared" si="1196"/>
        <v>0</v>
      </c>
      <c r="RH38">
        <f t="shared" si="1197"/>
        <v>0</v>
      </c>
      <c r="RI38">
        <f t="shared" si="1198"/>
        <v>0</v>
      </c>
      <c r="RJ38">
        <f t="shared" si="1199"/>
        <v>0</v>
      </c>
      <c r="RK38">
        <f t="shared" si="1200"/>
        <v>0</v>
      </c>
      <c r="RL38">
        <f t="shared" si="1201"/>
        <v>0</v>
      </c>
      <c r="RM38">
        <f t="shared" si="1202"/>
        <v>0</v>
      </c>
      <c r="RN38">
        <f t="shared" si="1203"/>
        <v>0</v>
      </c>
      <c r="RO38">
        <f t="shared" si="1204"/>
        <v>0</v>
      </c>
      <c r="RP38">
        <f t="shared" si="1205"/>
        <v>0</v>
      </c>
      <c r="RQ38">
        <f t="shared" si="1206"/>
        <v>0</v>
      </c>
      <c r="RR38">
        <f t="shared" si="1207"/>
        <v>0</v>
      </c>
      <c r="RS38">
        <f t="shared" si="1208"/>
        <v>0</v>
      </c>
      <c r="RT38">
        <f t="shared" si="1209"/>
        <v>0</v>
      </c>
      <c r="RU38">
        <f t="shared" si="1210"/>
        <v>0</v>
      </c>
      <c r="RV38">
        <f t="shared" si="1211"/>
        <v>0</v>
      </c>
      <c r="RW38">
        <f t="shared" si="1212"/>
        <v>0</v>
      </c>
      <c r="RX38">
        <f t="shared" si="1213"/>
        <v>0</v>
      </c>
      <c r="RY38">
        <f t="shared" si="1214"/>
        <v>0</v>
      </c>
      <c r="SA38" s="4">
        <f t="shared" si="1215"/>
        <v>26.42</v>
      </c>
      <c r="SB38" s="4">
        <f t="shared" si="1216"/>
        <v>9.58</v>
      </c>
      <c r="SC38" s="4">
        <f t="shared" si="1217"/>
        <v>17.020000000000003</v>
      </c>
      <c r="SD38" s="4">
        <f t="shared" si="1218"/>
        <v>0</v>
      </c>
      <c r="SF38" s="4">
        <f t="shared" si="1219"/>
        <v>53.02</v>
      </c>
      <c r="SI38">
        <f t="shared" si="1220"/>
        <v>5.33</v>
      </c>
      <c r="SJ38">
        <f t="shared" si="1221"/>
        <v>6</v>
      </c>
      <c r="SK38">
        <f t="shared" si="1222"/>
        <v>4.83</v>
      </c>
      <c r="SL38">
        <f t="shared" si="1223"/>
        <v>4.8600000000000003</v>
      </c>
      <c r="SM38">
        <f t="shared" si="1224"/>
        <v>5.76</v>
      </c>
      <c r="SN38">
        <f t="shared" si="1225"/>
        <v>4.8600000000000003</v>
      </c>
      <c r="SO38">
        <f t="shared" si="1226"/>
        <v>5.33</v>
      </c>
      <c r="SP38">
        <f t="shared" si="1227"/>
        <v>4.25</v>
      </c>
      <c r="SQ38">
        <f t="shared" si="1228"/>
        <v>5.4</v>
      </c>
      <c r="SR38" t="str">
        <f t="shared" si="1229"/>
        <v>0</v>
      </c>
      <c r="SS38">
        <f t="shared" si="1230"/>
        <v>6.4</v>
      </c>
      <c r="ST38" t="str">
        <f t="shared" si="1231"/>
        <v>0</v>
      </c>
      <c r="SU38" t="str">
        <f t="shared" si="1232"/>
        <v>0</v>
      </c>
      <c r="SV38" t="str">
        <f t="shared" si="1233"/>
        <v>0</v>
      </c>
      <c r="SW38" t="str">
        <f t="shared" si="1234"/>
        <v>0</v>
      </c>
      <c r="SX38" t="str">
        <f t="shared" si="1235"/>
        <v>0</v>
      </c>
      <c r="SY38" t="str">
        <f t="shared" si="1236"/>
        <v>0</v>
      </c>
      <c r="SZ38" t="str">
        <f t="shared" si="1237"/>
        <v>0</v>
      </c>
      <c r="TA38" t="str">
        <f t="shared" si="1238"/>
        <v>0</v>
      </c>
      <c r="TB38" t="str">
        <f t="shared" si="1239"/>
        <v>0</v>
      </c>
      <c r="TC38" t="str">
        <f t="shared" si="1240"/>
        <v>0</v>
      </c>
      <c r="TD38" t="str">
        <f t="shared" si="1241"/>
        <v>0</v>
      </c>
      <c r="TE38" t="str">
        <f t="shared" si="1242"/>
        <v>0</v>
      </c>
      <c r="TF38" t="str">
        <f t="shared" si="1243"/>
        <v>0</v>
      </c>
      <c r="TG38" t="str">
        <f t="shared" si="1244"/>
        <v>0</v>
      </c>
      <c r="TH38" t="str">
        <f t="shared" si="1245"/>
        <v>0</v>
      </c>
      <c r="TI38" t="str">
        <f t="shared" si="1246"/>
        <v>0</v>
      </c>
      <c r="TJ38" t="str">
        <f t="shared" si="1247"/>
        <v>0</v>
      </c>
      <c r="TK38" t="str">
        <f t="shared" si="1248"/>
        <v>0</v>
      </c>
      <c r="TL38" t="str">
        <f t="shared" si="1249"/>
        <v>0</v>
      </c>
      <c r="TM38" t="str">
        <f t="shared" si="1250"/>
        <v>0</v>
      </c>
      <c r="TN38" t="str">
        <f t="shared" si="1251"/>
        <v>0</v>
      </c>
      <c r="TO38" t="str">
        <f t="shared" si="1252"/>
        <v>0</v>
      </c>
      <c r="TP38" t="str">
        <f t="shared" si="1253"/>
        <v>0</v>
      </c>
      <c r="TQ38" t="str">
        <f t="shared" si="1254"/>
        <v>0</v>
      </c>
      <c r="TR38" t="str">
        <f t="shared" si="1255"/>
        <v>0</v>
      </c>
      <c r="TS38" t="str">
        <f t="shared" si="1256"/>
        <v>0</v>
      </c>
      <c r="TT38" t="str">
        <f t="shared" si="1257"/>
        <v>0</v>
      </c>
      <c r="TU38" t="str">
        <f t="shared" si="1258"/>
        <v>0</v>
      </c>
      <c r="TV38" t="str">
        <f t="shared" si="1259"/>
        <v>0</v>
      </c>
      <c r="TW38" t="str">
        <f t="shared" si="1260"/>
        <v>0</v>
      </c>
      <c r="TX38" t="str">
        <f t="shared" si="1261"/>
        <v>0</v>
      </c>
      <c r="TY38" t="str">
        <f t="shared" si="1262"/>
        <v>0</v>
      </c>
      <c r="TZ38" t="str">
        <f t="shared" si="1263"/>
        <v>0</v>
      </c>
      <c r="UA38" t="str">
        <f t="shared" si="1264"/>
        <v>0</v>
      </c>
      <c r="UB38" t="str">
        <f t="shared" si="1265"/>
        <v>0</v>
      </c>
      <c r="UC38" t="str">
        <f t="shared" si="1266"/>
        <v>0</v>
      </c>
      <c r="UD38" t="str">
        <f t="shared" si="1267"/>
        <v>0</v>
      </c>
      <c r="UE38" t="str">
        <f t="shared" si="1268"/>
        <v>0</v>
      </c>
      <c r="UF38" t="str">
        <f t="shared" si="1269"/>
        <v>0</v>
      </c>
      <c r="UG38" t="str">
        <f t="shared" si="1270"/>
        <v>0</v>
      </c>
      <c r="UH38" t="str">
        <f t="shared" si="1271"/>
        <v>0</v>
      </c>
      <c r="UI38" t="str">
        <f t="shared" si="1272"/>
        <v>0</v>
      </c>
      <c r="UJ38" t="str">
        <f t="shared" si="1273"/>
        <v>0</v>
      </c>
      <c r="UK38" t="str">
        <f t="shared" si="1274"/>
        <v>0</v>
      </c>
      <c r="UL38" t="str">
        <f t="shared" si="1275"/>
        <v>0</v>
      </c>
      <c r="UM38" t="str">
        <f t="shared" si="1276"/>
        <v>0</v>
      </c>
      <c r="UN38" t="str">
        <f t="shared" si="1277"/>
        <v>0</v>
      </c>
      <c r="UO38" t="str">
        <f t="shared" si="1278"/>
        <v>0</v>
      </c>
      <c r="UP38" t="str">
        <f t="shared" si="1279"/>
        <v>0</v>
      </c>
      <c r="UQ38" t="str">
        <f t="shared" si="1280"/>
        <v>0</v>
      </c>
      <c r="UR38" t="str">
        <f t="shared" si="1281"/>
        <v>0</v>
      </c>
      <c r="US38" t="str">
        <f t="shared" si="1282"/>
        <v>0</v>
      </c>
      <c r="UT38" t="str">
        <f t="shared" si="1283"/>
        <v>0</v>
      </c>
      <c r="UU38" t="str">
        <f t="shared" si="1284"/>
        <v>0</v>
      </c>
      <c r="UV38" t="str">
        <f t="shared" si="1285"/>
        <v>0</v>
      </c>
      <c r="UW38" t="str">
        <f t="shared" si="1286"/>
        <v>0</v>
      </c>
      <c r="UX38" t="str">
        <f t="shared" si="1287"/>
        <v>0</v>
      </c>
      <c r="UY38" t="str">
        <f t="shared" si="1288"/>
        <v>0</v>
      </c>
      <c r="UZ38" t="str">
        <f t="shared" si="1289"/>
        <v>0</v>
      </c>
      <c r="VA38" t="str">
        <f t="shared" si="1290"/>
        <v>0</v>
      </c>
      <c r="VB38" t="str">
        <f t="shared" si="1291"/>
        <v>0</v>
      </c>
      <c r="VC38" t="str">
        <f t="shared" si="1292"/>
        <v>0</v>
      </c>
      <c r="VD38" t="str">
        <f t="shared" si="1293"/>
        <v>0</v>
      </c>
      <c r="VE38" t="str">
        <f t="shared" si="1294"/>
        <v>0</v>
      </c>
      <c r="VF38" t="str">
        <f t="shared" si="1295"/>
        <v>0</v>
      </c>
      <c r="VG38" t="str">
        <f t="shared" si="1296"/>
        <v>0</v>
      </c>
      <c r="VH38" t="str">
        <f t="shared" si="1297"/>
        <v>0</v>
      </c>
      <c r="VI38" t="str">
        <f t="shared" si="1298"/>
        <v>0</v>
      </c>
      <c r="VJ38" t="str">
        <f t="shared" si="1299"/>
        <v>0</v>
      </c>
      <c r="VK38" t="str">
        <f t="shared" si="1300"/>
        <v>0</v>
      </c>
      <c r="VL38" t="str">
        <f t="shared" si="1301"/>
        <v>0</v>
      </c>
      <c r="VM38" t="str">
        <f t="shared" si="1302"/>
        <v>0</v>
      </c>
      <c r="VN38" t="str">
        <f t="shared" si="1303"/>
        <v>0</v>
      </c>
      <c r="VO38" t="str">
        <f t="shared" si="1304"/>
        <v>0</v>
      </c>
      <c r="VQ38" s="4">
        <f t="shared" si="1305"/>
        <v>44.989999999999995</v>
      </c>
      <c r="VR38" s="4">
        <f t="shared" si="1306"/>
        <v>5.35</v>
      </c>
      <c r="VS38" s="4">
        <f t="shared" si="1307"/>
        <v>27.339999999999996</v>
      </c>
      <c r="VT38" s="4">
        <f t="shared" si="1308"/>
        <v>0</v>
      </c>
      <c r="VV38" s="4">
        <f t="shared" si="1309"/>
        <v>77.679999999999993</v>
      </c>
      <c r="VY38">
        <f t="shared" si="1310"/>
        <v>8.1999999999999993</v>
      </c>
      <c r="VZ38">
        <f t="shared" si="1311"/>
        <v>16.329999999999998</v>
      </c>
      <c r="WA38">
        <f t="shared" si="1312"/>
        <v>4.63</v>
      </c>
      <c r="WB38">
        <f t="shared" si="1313"/>
        <v>11.56</v>
      </c>
      <c r="WC38">
        <f t="shared" si="1314"/>
        <v>7.16</v>
      </c>
      <c r="WD38">
        <f t="shared" si="1315"/>
        <v>-0.81</v>
      </c>
      <c r="WE38">
        <f t="shared" si="1316"/>
        <v>13.19</v>
      </c>
      <c r="WF38">
        <f t="shared" si="1317"/>
        <v>-7.84</v>
      </c>
      <c r="WG38">
        <f t="shared" si="1318"/>
        <v>16.64</v>
      </c>
      <c r="WH38">
        <f t="shared" si="1319"/>
        <v>0</v>
      </c>
      <c r="WI38">
        <f t="shared" si="1320"/>
        <v>8.6199999999999992</v>
      </c>
      <c r="WJ38">
        <f t="shared" si="1321"/>
        <v>0</v>
      </c>
      <c r="WK38">
        <f t="shared" si="1322"/>
        <v>0</v>
      </c>
      <c r="WL38">
        <f t="shared" si="1323"/>
        <v>0</v>
      </c>
      <c r="WM38">
        <f t="shared" si="1324"/>
        <v>0</v>
      </c>
      <c r="WN38">
        <f t="shared" si="1325"/>
        <v>0</v>
      </c>
      <c r="WO38">
        <f t="shared" si="1326"/>
        <v>0</v>
      </c>
      <c r="WP38">
        <f t="shared" si="1327"/>
        <v>0</v>
      </c>
      <c r="WQ38">
        <f t="shared" si="1328"/>
        <v>0</v>
      </c>
      <c r="WR38">
        <f t="shared" si="1329"/>
        <v>0</v>
      </c>
      <c r="WS38">
        <f t="shared" si="1330"/>
        <v>0</v>
      </c>
      <c r="WT38">
        <f t="shared" si="1331"/>
        <v>0</v>
      </c>
      <c r="WU38">
        <f t="shared" si="1332"/>
        <v>0</v>
      </c>
      <c r="WV38">
        <f t="shared" si="1333"/>
        <v>0</v>
      </c>
      <c r="WW38">
        <f t="shared" si="1334"/>
        <v>0</v>
      </c>
      <c r="WX38">
        <f t="shared" si="1335"/>
        <v>0</v>
      </c>
      <c r="WY38">
        <f t="shared" si="1336"/>
        <v>0</v>
      </c>
      <c r="WZ38">
        <f t="shared" si="1337"/>
        <v>0</v>
      </c>
      <c r="XA38">
        <f t="shared" si="1338"/>
        <v>0</v>
      </c>
      <c r="XB38">
        <f t="shared" si="1339"/>
        <v>0</v>
      </c>
      <c r="XC38">
        <f t="shared" si="1340"/>
        <v>0</v>
      </c>
      <c r="XD38">
        <f t="shared" si="1341"/>
        <v>0</v>
      </c>
      <c r="XE38">
        <f t="shared" si="1342"/>
        <v>0</v>
      </c>
      <c r="XF38">
        <f t="shared" si="1343"/>
        <v>0</v>
      </c>
      <c r="XG38">
        <f t="shared" si="1344"/>
        <v>0</v>
      </c>
      <c r="XH38">
        <f t="shared" si="1345"/>
        <v>0</v>
      </c>
      <c r="XI38">
        <f t="shared" si="1346"/>
        <v>0</v>
      </c>
      <c r="XJ38">
        <f t="shared" si="1347"/>
        <v>0</v>
      </c>
      <c r="XK38">
        <f t="shared" si="1348"/>
        <v>0</v>
      </c>
      <c r="XL38">
        <f t="shared" si="1349"/>
        <v>0</v>
      </c>
      <c r="XM38">
        <f t="shared" si="1350"/>
        <v>0</v>
      </c>
      <c r="XN38">
        <f t="shared" si="1351"/>
        <v>0</v>
      </c>
      <c r="XO38">
        <f t="shared" si="1352"/>
        <v>0</v>
      </c>
      <c r="XP38">
        <f t="shared" si="1353"/>
        <v>0</v>
      </c>
      <c r="XQ38">
        <f t="shared" si="1354"/>
        <v>0</v>
      </c>
      <c r="XR38">
        <f t="shared" si="1355"/>
        <v>0</v>
      </c>
      <c r="XS38">
        <f t="shared" si="1356"/>
        <v>0</v>
      </c>
      <c r="XT38">
        <f t="shared" si="1357"/>
        <v>0</v>
      </c>
      <c r="XU38">
        <f t="shared" si="1358"/>
        <v>0</v>
      </c>
      <c r="XV38">
        <f t="shared" si="1359"/>
        <v>0</v>
      </c>
      <c r="XW38">
        <f t="shared" si="1360"/>
        <v>0</v>
      </c>
      <c r="XX38">
        <f t="shared" si="1361"/>
        <v>0</v>
      </c>
      <c r="XY38">
        <f t="shared" si="1362"/>
        <v>0</v>
      </c>
      <c r="XZ38">
        <f t="shared" si="1363"/>
        <v>0</v>
      </c>
      <c r="YA38">
        <f t="shared" si="1364"/>
        <v>0</v>
      </c>
      <c r="YB38">
        <f t="shared" si="1365"/>
        <v>0</v>
      </c>
      <c r="YC38">
        <f t="shared" si="1366"/>
        <v>0</v>
      </c>
      <c r="YD38">
        <f t="shared" si="1367"/>
        <v>0</v>
      </c>
      <c r="YE38">
        <f t="shared" si="1368"/>
        <v>0</v>
      </c>
      <c r="YF38">
        <f t="shared" si="1369"/>
        <v>0</v>
      </c>
      <c r="YG38">
        <f t="shared" si="1370"/>
        <v>0</v>
      </c>
      <c r="YH38">
        <f t="shared" si="1371"/>
        <v>0</v>
      </c>
      <c r="YI38">
        <f t="shared" si="1372"/>
        <v>0</v>
      </c>
      <c r="YJ38">
        <f t="shared" si="1373"/>
        <v>0</v>
      </c>
      <c r="YK38">
        <f t="shared" si="1374"/>
        <v>0</v>
      </c>
      <c r="YL38">
        <f t="shared" si="1375"/>
        <v>0</v>
      </c>
      <c r="YM38">
        <f t="shared" si="1376"/>
        <v>0</v>
      </c>
      <c r="YN38">
        <f t="shared" si="1377"/>
        <v>0</v>
      </c>
      <c r="YO38">
        <f t="shared" si="1378"/>
        <v>0</v>
      </c>
      <c r="YP38">
        <f t="shared" si="1379"/>
        <v>0</v>
      </c>
      <c r="YQ38">
        <f t="shared" si="1380"/>
        <v>0</v>
      </c>
      <c r="YR38">
        <f t="shared" si="1381"/>
        <v>0</v>
      </c>
      <c r="YS38">
        <f t="shared" si="1382"/>
        <v>0</v>
      </c>
      <c r="YT38">
        <f t="shared" si="1383"/>
        <v>0</v>
      </c>
      <c r="YU38">
        <f t="shared" si="1384"/>
        <v>0</v>
      </c>
      <c r="YV38">
        <f t="shared" si="1385"/>
        <v>0</v>
      </c>
      <c r="YW38">
        <f t="shared" si="1386"/>
        <v>0</v>
      </c>
      <c r="YX38">
        <f t="shared" si="1387"/>
        <v>0</v>
      </c>
      <c r="YY38">
        <f t="shared" si="1388"/>
        <v>0</v>
      </c>
      <c r="YZ38">
        <f t="shared" si="1389"/>
        <v>0</v>
      </c>
      <c r="ZA38">
        <f t="shared" si="1390"/>
        <v>0</v>
      </c>
      <c r="ZB38">
        <f t="shared" si="1391"/>
        <v>0</v>
      </c>
      <c r="ZC38">
        <f t="shared" si="1392"/>
        <v>0</v>
      </c>
      <c r="ZD38">
        <f t="shared" si="1393"/>
        <v>0</v>
      </c>
      <c r="ZE38">
        <f t="shared" si="1394"/>
        <v>0</v>
      </c>
      <c r="ZG38" s="4">
        <f t="shared" si="1395"/>
        <v>318</v>
      </c>
      <c r="ZH38" s="4">
        <f t="shared" si="1396"/>
        <v>164</v>
      </c>
      <c r="ZI38" s="4">
        <f t="shared" si="1397"/>
        <v>179</v>
      </c>
      <c r="ZJ38" s="4">
        <f t="shared" si="1398"/>
        <v>0</v>
      </c>
      <c r="ZL38" s="4">
        <f t="shared" si="1399"/>
        <v>661</v>
      </c>
      <c r="ZO38">
        <f t="shared" si="1400"/>
        <v>63</v>
      </c>
      <c r="ZP38">
        <f t="shared" si="1401"/>
        <v>47</v>
      </c>
      <c r="ZQ38">
        <f t="shared" si="1402"/>
        <v>62</v>
      </c>
      <c r="ZR38">
        <f t="shared" si="1403"/>
        <v>61</v>
      </c>
      <c r="ZS38">
        <f t="shared" si="1404"/>
        <v>55</v>
      </c>
      <c r="ZT38">
        <f t="shared" si="1405"/>
        <v>97</v>
      </c>
      <c r="ZU38">
        <f t="shared" si="1406"/>
        <v>68</v>
      </c>
      <c r="ZV38">
        <f t="shared" si="1407"/>
        <v>96</v>
      </c>
      <c r="ZW38">
        <f t="shared" si="1408"/>
        <v>49</v>
      </c>
      <c r="ZX38">
        <f t="shared" si="1409"/>
        <v>0</v>
      </c>
      <c r="ZY38">
        <f t="shared" si="1410"/>
        <v>63</v>
      </c>
      <c r="ZZ38">
        <f t="shared" si="1411"/>
        <v>0</v>
      </c>
      <c r="AAA38">
        <f t="shared" si="1412"/>
        <v>0</v>
      </c>
      <c r="AAB38">
        <f t="shared" si="1413"/>
        <v>0</v>
      </c>
      <c r="AAC38">
        <f t="shared" si="1414"/>
        <v>0</v>
      </c>
      <c r="AAD38">
        <f t="shared" si="1415"/>
        <v>0</v>
      </c>
      <c r="AAE38">
        <f t="shared" si="1416"/>
        <v>0</v>
      </c>
      <c r="AAF38">
        <f t="shared" si="1417"/>
        <v>0</v>
      </c>
      <c r="AAG38">
        <f t="shared" si="1418"/>
        <v>0</v>
      </c>
      <c r="AAH38">
        <f t="shared" si="1419"/>
        <v>0</v>
      </c>
      <c r="AAI38">
        <f t="shared" si="1420"/>
        <v>0</v>
      </c>
      <c r="AAJ38">
        <f t="shared" si="1421"/>
        <v>0</v>
      </c>
      <c r="AAK38">
        <f t="shared" si="1422"/>
        <v>0</v>
      </c>
      <c r="AAL38">
        <f t="shared" si="1423"/>
        <v>0</v>
      </c>
      <c r="AAM38">
        <f t="shared" si="1424"/>
        <v>0</v>
      </c>
      <c r="AAN38">
        <f t="shared" si="1425"/>
        <v>0</v>
      </c>
      <c r="AAO38">
        <f t="shared" si="1426"/>
        <v>0</v>
      </c>
      <c r="AAP38">
        <f t="shared" si="1427"/>
        <v>0</v>
      </c>
      <c r="AAQ38">
        <f t="shared" si="1428"/>
        <v>0</v>
      </c>
      <c r="AAR38">
        <f t="shared" si="1429"/>
        <v>0</v>
      </c>
      <c r="AAS38">
        <f t="shared" si="1430"/>
        <v>0</v>
      </c>
      <c r="AAT38">
        <f t="shared" si="1431"/>
        <v>0</v>
      </c>
      <c r="AAU38">
        <f t="shared" si="1432"/>
        <v>0</v>
      </c>
      <c r="AAV38">
        <f t="shared" si="1433"/>
        <v>0</v>
      </c>
      <c r="AAW38">
        <f t="shared" si="1434"/>
        <v>0</v>
      </c>
      <c r="AAX38">
        <f t="shared" si="1435"/>
        <v>0</v>
      </c>
      <c r="AAY38">
        <f t="shared" si="1436"/>
        <v>0</v>
      </c>
      <c r="AAZ38">
        <f t="shared" si="1437"/>
        <v>0</v>
      </c>
      <c r="ABA38">
        <f t="shared" si="1438"/>
        <v>0</v>
      </c>
      <c r="ABB38">
        <f t="shared" si="1439"/>
        <v>0</v>
      </c>
      <c r="ABC38">
        <f t="shared" si="1440"/>
        <v>0</v>
      </c>
      <c r="ABD38">
        <f t="shared" si="1441"/>
        <v>0</v>
      </c>
      <c r="ABE38">
        <f t="shared" si="1442"/>
        <v>0</v>
      </c>
      <c r="ABF38">
        <f t="shared" si="1443"/>
        <v>0</v>
      </c>
      <c r="ABG38">
        <f t="shared" si="1444"/>
        <v>0</v>
      </c>
      <c r="ABH38">
        <f t="shared" si="1445"/>
        <v>0</v>
      </c>
      <c r="ABI38">
        <f t="shared" si="1446"/>
        <v>0</v>
      </c>
      <c r="ABJ38">
        <f t="shared" si="1447"/>
        <v>0</v>
      </c>
      <c r="ABK38">
        <f t="shared" si="1448"/>
        <v>0</v>
      </c>
      <c r="ABL38">
        <f t="shared" si="1449"/>
        <v>0</v>
      </c>
      <c r="ABM38">
        <f t="shared" si="1450"/>
        <v>0</v>
      </c>
      <c r="ABN38">
        <f t="shared" si="1451"/>
        <v>0</v>
      </c>
      <c r="ABO38">
        <f t="shared" si="1452"/>
        <v>0</v>
      </c>
      <c r="ABP38">
        <f t="shared" si="1453"/>
        <v>0</v>
      </c>
      <c r="ABQ38">
        <f t="shared" si="1454"/>
        <v>0</v>
      </c>
      <c r="ABR38">
        <f t="shared" si="1455"/>
        <v>0</v>
      </c>
      <c r="ABS38">
        <f t="shared" si="1456"/>
        <v>0</v>
      </c>
      <c r="ABT38">
        <f t="shared" si="1457"/>
        <v>0</v>
      </c>
      <c r="ABU38">
        <f t="shared" si="1458"/>
        <v>0</v>
      </c>
      <c r="ABV38">
        <f t="shared" si="1459"/>
        <v>0</v>
      </c>
      <c r="ABW38">
        <f t="shared" si="1460"/>
        <v>0</v>
      </c>
      <c r="ABX38">
        <f t="shared" si="1461"/>
        <v>0</v>
      </c>
      <c r="ABY38">
        <f t="shared" si="1462"/>
        <v>0</v>
      </c>
      <c r="ABZ38">
        <f t="shared" si="1463"/>
        <v>0</v>
      </c>
      <c r="ACA38">
        <f t="shared" si="1464"/>
        <v>0</v>
      </c>
      <c r="ACB38">
        <f t="shared" si="1465"/>
        <v>0</v>
      </c>
      <c r="ACC38">
        <f t="shared" si="1466"/>
        <v>0</v>
      </c>
      <c r="ACD38">
        <f t="shared" si="1467"/>
        <v>0</v>
      </c>
      <c r="ACE38">
        <f t="shared" si="1468"/>
        <v>0</v>
      </c>
      <c r="ACF38">
        <f t="shared" si="1469"/>
        <v>0</v>
      </c>
      <c r="ACG38">
        <f t="shared" si="1470"/>
        <v>0</v>
      </c>
      <c r="ACH38">
        <f t="shared" si="1471"/>
        <v>0</v>
      </c>
      <c r="ACI38">
        <f t="shared" si="1472"/>
        <v>0</v>
      </c>
      <c r="ACJ38">
        <f t="shared" si="1473"/>
        <v>0</v>
      </c>
      <c r="ACK38">
        <f t="shared" si="1474"/>
        <v>0</v>
      </c>
      <c r="ACL38">
        <f t="shared" si="1475"/>
        <v>0</v>
      </c>
      <c r="ACM38">
        <f t="shared" si="1476"/>
        <v>0</v>
      </c>
      <c r="ACN38">
        <f t="shared" si="1477"/>
        <v>0</v>
      </c>
      <c r="ACO38">
        <f t="shared" si="1478"/>
        <v>0</v>
      </c>
      <c r="ACP38">
        <f t="shared" si="1479"/>
        <v>0</v>
      </c>
      <c r="ACQ38">
        <f t="shared" si="1480"/>
        <v>0</v>
      </c>
      <c r="ACR38">
        <f t="shared" si="1481"/>
        <v>0</v>
      </c>
      <c r="ACS38">
        <f t="shared" si="1482"/>
        <v>0</v>
      </c>
      <c r="ACT38">
        <f t="shared" si="1483"/>
        <v>0</v>
      </c>
      <c r="ACU38">
        <f t="shared" si="1484"/>
        <v>0</v>
      </c>
      <c r="ACW38" s="4">
        <f t="shared" si="1485"/>
        <v>262.7</v>
      </c>
      <c r="ACX38" s="4">
        <f t="shared" si="1486"/>
        <v>93.7</v>
      </c>
      <c r="ACY38" s="4">
        <f t="shared" si="1487"/>
        <v>278.3</v>
      </c>
      <c r="ACZ38" s="4">
        <f t="shared" si="1488"/>
        <v>0</v>
      </c>
      <c r="ADA38" s="88">
        <f t="shared" si="1489"/>
        <v>6.8447059834590416</v>
      </c>
      <c r="ADB38" s="4">
        <f t="shared" si="1490"/>
        <v>634.70000000000005</v>
      </c>
      <c r="ADC38" s="5">
        <f t="shared" si="1491"/>
        <v>7.2484481097680487</v>
      </c>
      <c r="ADD38" s="5">
        <f t="shared" si="1492"/>
        <v>9.6315453934800441</v>
      </c>
      <c r="ADE38">
        <f t="shared" si="1493"/>
        <v>102.3</v>
      </c>
      <c r="ADF38">
        <f t="shared" si="1494"/>
        <v>78.900000000000006</v>
      </c>
      <c r="ADG38">
        <f t="shared" si="1495"/>
        <v>5</v>
      </c>
      <c r="ADH38">
        <f t="shared" si="1496"/>
        <v>30.2</v>
      </c>
      <c r="ADI38">
        <f t="shared" si="1497"/>
        <v>204.8</v>
      </c>
      <c r="ADJ38">
        <f t="shared" si="1498"/>
        <v>54.3</v>
      </c>
      <c r="ADK38">
        <f t="shared" si="1499"/>
        <v>87.3</v>
      </c>
      <c r="ADL38">
        <f t="shared" si="1500"/>
        <v>6.4</v>
      </c>
      <c r="ADM38">
        <f t="shared" si="1501"/>
        <v>22.2</v>
      </c>
      <c r="ADN38">
        <f t="shared" si="1502"/>
        <v>0</v>
      </c>
      <c r="ADO38">
        <f t="shared" si="1503"/>
        <v>43.3</v>
      </c>
      <c r="ADP38">
        <f t="shared" si="1504"/>
        <v>0</v>
      </c>
      <c r="ADQ38">
        <f t="shared" si="1505"/>
        <v>0</v>
      </c>
      <c r="ADR38">
        <f t="shared" si="1506"/>
        <v>0</v>
      </c>
      <c r="ADS38">
        <f t="shared" si="1507"/>
        <v>0</v>
      </c>
      <c r="ADT38">
        <f t="shared" si="1508"/>
        <v>0</v>
      </c>
      <c r="ADU38">
        <f t="shared" si="1509"/>
        <v>0</v>
      </c>
      <c r="ADV38">
        <f t="shared" si="1510"/>
        <v>0</v>
      </c>
      <c r="ADW38">
        <f t="shared" si="1511"/>
        <v>0</v>
      </c>
      <c r="ADX38">
        <f t="shared" si="1512"/>
        <v>0</v>
      </c>
      <c r="ADY38">
        <f t="shared" si="1513"/>
        <v>0</v>
      </c>
      <c r="ADZ38">
        <f t="shared" si="1514"/>
        <v>0</v>
      </c>
      <c r="AEA38">
        <f t="shared" si="1515"/>
        <v>0</v>
      </c>
      <c r="AEB38">
        <f t="shared" si="1516"/>
        <v>0</v>
      </c>
      <c r="AEC38">
        <f t="shared" si="1517"/>
        <v>0</v>
      </c>
      <c r="AED38">
        <f t="shared" si="1518"/>
        <v>0</v>
      </c>
      <c r="AEE38">
        <f t="shared" si="1519"/>
        <v>0</v>
      </c>
      <c r="AEF38">
        <f t="shared" si="1520"/>
        <v>0</v>
      </c>
      <c r="AEG38">
        <f t="shared" si="1521"/>
        <v>0</v>
      </c>
      <c r="AEH38">
        <f t="shared" si="1522"/>
        <v>0</v>
      </c>
      <c r="AEI38">
        <f t="shared" si="1523"/>
        <v>0</v>
      </c>
      <c r="AEJ38">
        <f t="shared" si="1524"/>
        <v>0</v>
      </c>
      <c r="AEK38">
        <f t="shared" si="1525"/>
        <v>0</v>
      </c>
      <c r="AEL38">
        <f t="shared" si="1526"/>
        <v>0</v>
      </c>
      <c r="AEM38">
        <f t="shared" si="1527"/>
        <v>0</v>
      </c>
      <c r="AEN38">
        <f t="shared" si="1528"/>
        <v>0</v>
      </c>
      <c r="AEO38">
        <f t="shared" si="1529"/>
        <v>0</v>
      </c>
      <c r="AEP38">
        <f t="shared" si="1530"/>
        <v>0</v>
      </c>
      <c r="AEQ38">
        <f t="shared" si="1531"/>
        <v>0</v>
      </c>
      <c r="AER38">
        <f t="shared" si="1532"/>
        <v>0</v>
      </c>
      <c r="AES38">
        <f t="shared" si="1533"/>
        <v>0</v>
      </c>
      <c r="AET38">
        <f t="shared" si="1534"/>
        <v>0</v>
      </c>
      <c r="AEU38">
        <f t="shared" si="1535"/>
        <v>0</v>
      </c>
      <c r="AEV38">
        <f t="shared" si="1536"/>
        <v>0</v>
      </c>
      <c r="AEW38">
        <f t="shared" si="1537"/>
        <v>0</v>
      </c>
      <c r="AEX38">
        <f t="shared" si="1538"/>
        <v>0</v>
      </c>
      <c r="AEY38">
        <f t="shared" si="1539"/>
        <v>0</v>
      </c>
      <c r="AEZ38">
        <f t="shared" si="1540"/>
        <v>0</v>
      </c>
      <c r="AFA38">
        <f t="shared" si="1541"/>
        <v>0</v>
      </c>
      <c r="AFB38">
        <f t="shared" si="1542"/>
        <v>0</v>
      </c>
      <c r="AFC38">
        <f t="shared" si="1543"/>
        <v>0</v>
      </c>
      <c r="AFD38">
        <f t="shared" si="1544"/>
        <v>0</v>
      </c>
      <c r="AFE38">
        <f t="shared" si="1545"/>
        <v>0</v>
      </c>
      <c r="AFF38">
        <f t="shared" si="1546"/>
        <v>0</v>
      </c>
      <c r="AFG38">
        <f t="shared" si="1547"/>
        <v>0</v>
      </c>
      <c r="AFH38">
        <f t="shared" si="1548"/>
        <v>0</v>
      </c>
      <c r="AFI38">
        <f t="shared" si="1549"/>
        <v>0</v>
      </c>
      <c r="AFJ38">
        <f t="shared" si="1550"/>
        <v>0</v>
      </c>
      <c r="AFK38">
        <f t="shared" si="1551"/>
        <v>0</v>
      </c>
      <c r="AFL38">
        <f t="shared" si="1552"/>
        <v>0</v>
      </c>
      <c r="AFM38">
        <f t="shared" si="1553"/>
        <v>0</v>
      </c>
      <c r="AFN38">
        <f t="shared" si="1554"/>
        <v>0</v>
      </c>
      <c r="AFO38">
        <f t="shared" si="1555"/>
        <v>0</v>
      </c>
      <c r="AFP38">
        <f t="shared" si="1556"/>
        <v>0</v>
      </c>
      <c r="AFQ38">
        <f t="shared" si="1557"/>
        <v>0</v>
      </c>
      <c r="AFR38">
        <f t="shared" si="1558"/>
        <v>0</v>
      </c>
      <c r="AFS38">
        <f t="shared" si="1559"/>
        <v>0</v>
      </c>
      <c r="AFT38">
        <f t="shared" si="1560"/>
        <v>0</v>
      </c>
      <c r="AFU38">
        <f t="shared" si="1561"/>
        <v>0</v>
      </c>
      <c r="AFV38">
        <f t="shared" si="1562"/>
        <v>0</v>
      </c>
      <c r="AFW38">
        <f t="shared" si="1563"/>
        <v>0</v>
      </c>
      <c r="AFX38">
        <f t="shared" si="1564"/>
        <v>0</v>
      </c>
      <c r="AFY38">
        <f t="shared" si="1565"/>
        <v>0</v>
      </c>
      <c r="AFZ38">
        <f t="shared" si="1566"/>
        <v>0</v>
      </c>
      <c r="AGA38">
        <f t="shared" si="1567"/>
        <v>0</v>
      </c>
      <c r="AGB38">
        <f t="shared" si="1568"/>
        <v>0</v>
      </c>
      <c r="AGC38">
        <f t="shared" si="1569"/>
        <v>0</v>
      </c>
      <c r="AGD38">
        <f t="shared" si="1570"/>
        <v>0</v>
      </c>
      <c r="AGE38">
        <f t="shared" si="1571"/>
        <v>0</v>
      </c>
      <c r="AGF38">
        <f t="shared" si="1572"/>
        <v>0</v>
      </c>
      <c r="AGG38">
        <f t="shared" si="1573"/>
        <v>0</v>
      </c>
      <c r="AGH38">
        <f t="shared" si="1574"/>
        <v>0</v>
      </c>
      <c r="AGI38">
        <f t="shared" si="1575"/>
        <v>0</v>
      </c>
      <c r="AGJ38">
        <f t="shared" si="1576"/>
        <v>0</v>
      </c>
      <c r="AGK38">
        <f t="shared" si="1577"/>
        <v>0</v>
      </c>
      <c r="AGM38" s="88">
        <f t="shared" si="1578"/>
        <v>86.5</v>
      </c>
      <c r="AGN38" s="88">
        <v>86.5</v>
      </c>
      <c r="AGO38">
        <v>1</v>
      </c>
      <c r="AGP38">
        <f t="shared" si="1579"/>
        <v>1</v>
      </c>
      <c r="AGQ38">
        <f t="shared" si="1580"/>
        <v>1</v>
      </c>
      <c r="AGR38">
        <f t="shared" si="1581"/>
        <v>1</v>
      </c>
      <c r="AGS38">
        <f t="shared" si="1582"/>
        <v>1</v>
      </c>
      <c r="AGT38">
        <f t="shared" si="1583"/>
        <v>9</v>
      </c>
      <c r="AGU38">
        <f t="shared" si="1584"/>
        <v>1</v>
      </c>
      <c r="AGV38">
        <f t="shared" si="1585"/>
        <v>10</v>
      </c>
      <c r="AGW38">
        <f t="shared" si="1586"/>
        <v>8</v>
      </c>
      <c r="AGX38">
        <f t="shared" si="1587"/>
        <v>1</v>
      </c>
      <c r="AGY38">
        <f t="shared" si="1588"/>
        <v>0</v>
      </c>
      <c r="AGZ38">
        <f t="shared" si="1589"/>
        <v>1</v>
      </c>
      <c r="AHA38">
        <f t="shared" si="1590"/>
        <v>0</v>
      </c>
      <c r="AHB38">
        <f t="shared" si="1591"/>
        <v>0</v>
      </c>
      <c r="AHC38">
        <f t="shared" si="1592"/>
        <v>0</v>
      </c>
      <c r="AHD38">
        <f t="shared" si="1593"/>
        <v>0</v>
      </c>
      <c r="AHE38">
        <f t="shared" si="1594"/>
        <v>0</v>
      </c>
      <c r="AHF38">
        <f t="shared" si="1595"/>
        <v>0</v>
      </c>
      <c r="AHG38">
        <f t="shared" si="1596"/>
        <v>0</v>
      </c>
      <c r="AHH38">
        <f t="shared" si="1597"/>
        <v>0</v>
      </c>
      <c r="AHI38">
        <f t="shared" si="1598"/>
        <v>0</v>
      </c>
      <c r="AHJ38">
        <f t="shared" si="1599"/>
        <v>0</v>
      </c>
      <c r="AHK38">
        <f t="shared" si="1600"/>
        <v>0</v>
      </c>
      <c r="AHL38">
        <f t="shared" si="1601"/>
        <v>0</v>
      </c>
      <c r="AHM38">
        <f t="shared" si="1602"/>
        <v>0</v>
      </c>
      <c r="AHN38">
        <f t="shared" si="1603"/>
        <v>0</v>
      </c>
      <c r="AHO38">
        <f t="shared" si="1604"/>
        <v>0</v>
      </c>
      <c r="AHP38">
        <f t="shared" si="1605"/>
        <v>0</v>
      </c>
      <c r="AHQ38">
        <f t="shared" si="1606"/>
        <v>0</v>
      </c>
      <c r="AHR38">
        <f t="shared" si="1607"/>
        <v>0</v>
      </c>
      <c r="AHS38">
        <f t="shared" si="1608"/>
        <v>0</v>
      </c>
      <c r="AHT38">
        <f t="shared" si="1609"/>
        <v>0</v>
      </c>
      <c r="AHU38">
        <f t="shared" si="1610"/>
        <v>0</v>
      </c>
      <c r="AHV38">
        <f t="shared" si="1611"/>
        <v>0</v>
      </c>
      <c r="AHW38">
        <f t="shared" si="1612"/>
        <v>0</v>
      </c>
      <c r="AHX38">
        <f t="shared" si="1613"/>
        <v>0</v>
      </c>
      <c r="AHY38">
        <f t="shared" si="1614"/>
        <v>0</v>
      </c>
      <c r="AHZ38">
        <f t="shared" si="1615"/>
        <v>0</v>
      </c>
      <c r="AIA38">
        <f t="shared" si="1616"/>
        <v>0</v>
      </c>
      <c r="AIB38">
        <f t="shared" si="1617"/>
        <v>0</v>
      </c>
      <c r="AIC38">
        <f t="shared" si="1618"/>
        <v>0</v>
      </c>
      <c r="AID38">
        <f t="shared" si="1619"/>
        <v>0</v>
      </c>
      <c r="AIE38">
        <f t="shared" si="1620"/>
        <v>0</v>
      </c>
      <c r="AIF38">
        <f t="shared" si="1621"/>
        <v>0</v>
      </c>
      <c r="AIG38">
        <f t="shared" si="1622"/>
        <v>0</v>
      </c>
      <c r="AIH38">
        <f t="shared" si="1623"/>
        <v>0</v>
      </c>
      <c r="AII38">
        <f t="shared" si="1624"/>
        <v>0</v>
      </c>
      <c r="AIJ38">
        <f t="shared" si="1625"/>
        <v>0</v>
      </c>
      <c r="AIK38">
        <f t="shared" si="1626"/>
        <v>0</v>
      </c>
      <c r="AIL38">
        <f t="shared" si="1627"/>
        <v>0</v>
      </c>
      <c r="AIM38">
        <f t="shared" si="1628"/>
        <v>0</v>
      </c>
      <c r="AIN38">
        <f t="shared" si="1629"/>
        <v>0</v>
      </c>
      <c r="AIO38">
        <f t="shared" si="1630"/>
        <v>0</v>
      </c>
      <c r="AIP38">
        <f t="shared" si="1631"/>
        <v>0</v>
      </c>
      <c r="AIQ38">
        <f t="shared" si="1632"/>
        <v>0</v>
      </c>
      <c r="AIR38">
        <f t="shared" si="1633"/>
        <v>0</v>
      </c>
      <c r="AIS38">
        <f t="shared" si="1634"/>
        <v>0</v>
      </c>
      <c r="AIT38">
        <f t="shared" si="1635"/>
        <v>0</v>
      </c>
      <c r="AIU38">
        <f t="shared" si="1636"/>
        <v>0</v>
      </c>
      <c r="AIV38">
        <f t="shared" si="1637"/>
        <v>0</v>
      </c>
      <c r="AIW38">
        <f t="shared" si="1638"/>
        <v>0</v>
      </c>
      <c r="AIX38">
        <f t="shared" si="1639"/>
        <v>0</v>
      </c>
      <c r="AIY38">
        <f t="shared" si="1640"/>
        <v>0</v>
      </c>
      <c r="AIZ38">
        <f t="shared" si="1641"/>
        <v>0</v>
      </c>
      <c r="AJA38">
        <f t="shared" si="1642"/>
        <v>0</v>
      </c>
      <c r="AJB38">
        <f t="shared" si="1643"/>
        <v>0</v>
      </c>
      <c r="AJC38">
        <f t="shared" si="1644"/>
        <v>0</v>
      </c>
      <c r="AJD38">
        <f t="shared" si="1645"/>
        <v>0</v>
      </c>
      <c r="AJE38">
        <f t="shared" si="1646"/>
        <v>0</v>
      </c>
      <c r="AJF38">
        <f t="shared" si="1647"/>
        <v>0</v>
      </c>
      <c r="AJG38">
        <f t="shared" si="1648"/>
        <v>0</v>
      </c>
      <c r="AJH38">
        <f t="shared" si="1649"/>
        <v>0</v>
      </c>
      <c r="AJI38">
        <f t="shared" si="1650"/>
        <v>0</v>
      </c>
      <c r="AJJ38">
        <f t="shared" si="1651"/>
        <v>0</v>
      </c>
      <c r="AJK38">
        <f t="shared" si="1652"/>
        <v>0</v>
      </c>
      <c r="AJL38">
        <f t="shared" si="1653"/>
        <v>0</v>
      </c>
      <c r="AJM38">
        <f t="shared" si="1654"/>
        <v>0</v>
      </c>
      <c r="AJN38">
        <f t="shared" si="1655"/>
        <v>0</v>
      </c>
      <c r="AJO38">
        <f t="shared" si="1656"/>
        <v>0</v>
      </c>
      <c r="AJP38">
        <f t="shared" si="1657"/>
        <v>0</v>
      </c>
      <c r="AJQ38">
        <f t="shared" si="1658"/>
        <v>0</v>
      </c>
      <c r="AJR38">
        <f t="shared" si="1659"/>
        <v>0</v>
      </c>
      <c r="AJS38">
        <f t="shared" si="1660"/>
        <v>0</v>
      </c>
      <c r="AJT38">
        <f t="shared" si="1661"/>
        <v>0</v>
      </c>
      <c r="AJU38">
        <f t="shared" si="1662"/>
        <v>0</v>
      </c>
      <c r="AJV38">
        <f t="shared" si="1663"/>
        <v>0</v>
      </c>
      <c r="AJX38">
        <v>59</v>
      </c>
      <c r="AJY38">
        <v>1</v>
      </c>
      <c r="AJZ38">
        <v>1</v>
      </c>
      <c r="AKA38">
        <f t="shared" si="1664"/>
        <v>1</v>
      </c>
      <c r="AKB38">
        <f t="shared" si="1665"/>
        <v>2</v>
      </c>
      <c r="AKC38">
        <f t="shared" si="1666"/>
        <v>2</v>
      </c>
      <c r="AKD38">
        <f t="shared" si="1667"/>
        <v>8</v>
      </c>
      <c r="AKE38">
        <f t="shared" si="1668"/>
        <v>4</v>
      </c>
      <c r="AKF38">
        <f t="shared" si="1669"/>
        <v>8</v>
      </c>
      <c r="AKG38">
        <f t="shared" si="1670"/>
        <v>0</v>
      </c>
      <c r="AKH38">
        <f t="shared" si="1671"/>
        <v>0.5</v>
      </c>
      <c r="AKI38">
        <f t="shared" si="1672"/>
        <v>0</v>
      </c>
      <c r="AKJ38">
        <f t="shared" si="1673"/>
        <v>0</v>
      </c>
      <c r="AKK38">
        <f t="shared" si="1674"/>
        <v>0</v>
      </c>
      <c r="AKL38">
        <f t="shared" si="1675"/>
        <v>0</v>
      </c>
      <c r="AKM38">
        <f t="shared" si="1676"/>
        <v>0</v>
      </c>
      <c r="AKN38">
        <f t="shared" si="1677"/>
        <v>0</v>
      </c>
      <c r="AKO38">
        <f t="shared" si="1678"/>
        <v>0</v>
      </c>
      <c r="AKP38">
        <f t="shared" si="1679"/>
        <v>0</v>
      </c>
      <c r="AKQ38">
        <f t="shared" si="1680"/>
        <v>0</v>
      </c>
      <c r="AKR38">
        <f t="shared" si="1681"/>
        <v>0</v>
      </c>
      <c r="AKS38">
        <f t="shared" si="1682"/>
        <v>0</v>
      </c>
      <c r="AKT38">
        <f t="shared" si="1683"/>
        <v>0</v>
      </c>
      <c r="AKU38">
        <f t="shared" si="1684"/>
        <v>0</v>
      </c>
      <c r="AKV38">
        <f t="shared" si="1685"/>
        <v>0</v>
      </c>
      <c r="AKW38">
        <f t="shared" si="1686"/>
        <v>0</v>
      </c>
      <c r="AKX38">
        <f t="shared" si="1687"/>
        <v>0</v>
      </c>
      <c r="AKY38">
        <f t="shared" si="1688"/>
        <v>0</v>
      </c>
      <c r="AKZ38">
        <f t="shared" si="1689"/>
        <v>0</v>
      </c>
      <c r="ALA38">
        <f t="shared" si="1690"/>
        <v>0</v>
      </c>
      <c r="ALB38">
        <f t="shared" si="1691"/>
        <v>0</v>
      </c>
      <c r="ALC38">
        <f t="shared" si="1692"/>
        <v>0</v>
      </c>
      <c r="ALD38">
        <f t="shared" si="1693"/>
        <v>0</v>
      </c>
      <c r="ALE38">
        <f t="shared" si="1694"/>
        <v>0</v>
      </c>
      <c r="ALF38">
        <f t="shared" si="1695"/>
        <v>0</v>
      </c>
      <c r="ALG38">
        <f t="shared" si="1696"/>
        <v>0</v>
      </c>
      <c r="ALH38">
        <f t="shared" si="1697"/>
        <v>0</v>
      </c>
      <c r="ALI38">
        <f t="shared" si="1698"/>
        <v>0</v>
      </c>
      <c r="ALJ38">
        <f t="shared" si="1699"/>
        <v>0</v>
      </c>
      <c r="ALK38">
        <f t="shared" si="1700"/>
        <v>0</v>
      </c>
      <c r="ALL38">
        <f t="shared" si="1701"/>
        <v>0</v>
      </c>
      <c r="ALM38">
        <f t="shared" si="1702"/>
        <v>0</v>
      </c>
      <c r="ALN38">
        <f t="shared" si="1703"/>
        <v>0</v>
      </c>
      <c r="ALO38">
        <f t="shared" si="1704"/>
        <v>0</v>
      </c>
      <c r="ALP38">
        <f t="shared" si="1705"/>
        <v>0</v>
      </c>
      <c r="ALQ38">
        <f t="shared" si="1706"/>
        <v>0</v>
      </c>
      <c r="ALR38">
        <f t="shared" si="1707"/>
        <v>0</v>
      </c>
      <c r="ALS38">
        <f t="shared" si="1708"/>
        <v>0</v>
      </c>
      <c r="ALT38">
        <f t="shared" si="1709"/>
        <v>0</v>
      </c>
      <c r="ALU38">
        <f t="shared" si="1710"/>
        <v>0</v>
      </c>
      <c r="ALV38">
        <f t="shared" si="1711"/>
        <v>0</v>
      </c>
      <c r="ALW38">
        <f t="shared" si="1712"/>
        <v>0</v>
      </c>
      <c r="ALX38">
        <f t="shared" si="1713"/>
        <v>0</v>
      </c>
      <c r="ALY38">
        <f t="shared" si="1714"/>
        <v>0</v>
      </c>
      <c r="ALZ38">
        <f t="shared" si="1715"/>
        <v>0</v>
      </c>
      <c r="AMA38">
        <f t="shared" si="1716"/>
        <v>0</v>
      </c>
      <c r="AMB38">
        <f t="shared" si="1717"/>
        <v>0</v>
      </c>
      <c r="AMC38">
        <f t="shared" si="1718"/>
        <v>0</v>
      </c>
      <c r="AMD38">
        <f t="shared" si="1719"/>
        <v>0</v>
      </c>
      <c r="AME38">
        <f t="shared" si="1720"/>
        <v>0</v>
      </c>
      <c r="AMF38">
        <f t="shared" si="1721"/>
        <v>0</v>
      </c>
      <c r="AMG38">
        <f t="shared" si="1722"/>
        <v>0</v>
      </c>
      <c r="AMH38">
        <f t="shared" si="1723"/>
        <v>0</v>
      </c>
      <c r="AMI38">
        <f t="shared" si="1724"/>
        <v>0</v>
      </c>
      <c r="AMJ38">
        <f t="shared" si="1725"/>
        <v>0</v>
      </c>
      <c r="AMK38">
        <f t="shared" si="1726"/>
        <v>0</v>
      </c>
      <c r="AML38">
        <f t="shared" si="1727"/>
        <v>0</v>
      </c>
      <c r="AMM38">
        <f t="shared" si="1728"/>
        <v>0</v>
      </c>
      <c r="AMN38">
        <f t="shared" si="1729"/>
        <v>0</v>
      </c>
      <c r="AMO38">
        <f t="shared" si="1730"/>
        <v>0</v>
      </c>
      <c r="AMP38">
        <f t="shared" si="1731"/>
        <v>0</v>
      </c>
      <c r="AMQ38">
        <f t="shared" si="1732"/>
        <v>0</v>
      </c>
      <c r="AMR38">
        <f t="shared" si="1733"/>
        <v>0</v>
      </c>
      <c r="AMS38">
        <f t="shared" si="1734"/>
        <v>0</v>
      </c>
      <c r="AMT38">
        <f t="shared" si="1735"/>
        <v>0</v>
      </c>
      <c r="AMU38">
        <f t="shared" si="1736"/>
        <v>0</v>
      </c>
      <c r="AMV38">
        <f t="shared" si="1737"/>
        <v>0</v>
      </c>
      <c r="AMW38">
        <f t="shared" si="1738"/>
        <v>0</v>
      </c>
      <c r="AMX38">
        <f t="shared" si="1739"/>
        <v>0</v>
      </c>
      <c r="AMY38">
        <f t="shared" si="1740"/>
        <v>0</v>
      </c>
      <c r="AMZ38">
        <f t="shared" si="1741"/>
        <v>0</v>
      </c>
      <c r="ANA38">
        <f t="shared" si="1742"/>
        <v>0</v>
      </c>
      <c r="ANB38">
        <f t="shared" si="1743"/>
        <v>0</v>
      </c>
      <c r="ANC38">
        <f t="shared" si="1744"/>
        <v>0</v>
      </c>
      <c r="AND38">
        <f t="shared" si="1745"/>
        <v>0</v>
      </c>
      <c r="ANR38" s="4">
        <v>2088</v>
      </c>
      <c r="ANS38" s="4">
        <f t="shared" si="1746"/>
        <v>2088</v>
      </c>
      <c r="ANU38" s="4">
        <v>2129</v>
      </c>
      <c r="ANV38" t="str">
        <f t="shared" si="1747"/>
        <v>2133</v>
      </c>
      <c r="ANW38" t="str">
        <f t="shared" si="1748"/>
        <v>2134</v>
      </c>
      <c r="ANX38" t="str">
        <f t="shared" si="1749"/>
        <v>2086</v>
      </c>
      <c r="ANY38" t="str">
        <f t="shared" si="1750"/>
        <v>2053</v>
      </c>
      <c r="ANZ38" t="str">
        <f t="shared" si="1751"/>
        <v>2062</v>
      </c>
      <c r="AOA38" t="str">
        <f t="shared" si="1752"/>
        <v>2077</v>
      </c>
      <c r="AOB38" t="str">
        <f t="shared" si="1753"/>
        <v>2083</v>
      </c>
      <c r="AOC38" t="str">
        <f t="shared" si="1754"/>
        <v>2078</v>
      </c>
      <c r="AOD38" t="str">
        <f t="shared" si="1755"/>
        <v>2080</v>
      </c>
      <c r="AOE38" t="str">
        <f t="shared" si="1756"/>
        <v>2080</v>
      </c>
      <c r="AOF38" t="str">
        <f t="shared" si="1757"/>
        <v>2088</v>
      </c>
      <c r="AOG38" t="str">
        <f t="shared" si="1758"/>
        <v>2088</v>
      </c>
      <c r="AOH38" t="str">
        <f t="shared" si="1759"/>
        <v>2088</v>
      </c>
      <c r="AOI38" t="str">
        <f t="shared" si="1760"/>
        <v>2088</v>
      </c>
      <c r="AOJ38" t="str">
        <f t="shared" si="1761"/>
        <v>2088</v>
      </c>
      <c r="AOK38" t="str">
        <f t="shared" si="1762"/>
        <v>2088</v>
      </c>
      <c r="AOL38" t="str">
        <f t="shared" si="1763"/>
        <v>2088</v>
      </c>
      <c r="AOM38" t="str">
        <f t="shared" si="1764"/>
        <v>2088</v>
      </c>
      <c r="AON38" t="str">
        <f t="shared" si="1765"/>
        <v>2088</v>
      </c>
      <c r="AOO38" t="str">
        <f t="shared" si="1766"/>
        <v>2088</v>
      </c>
      <c r="AOP38" t="str">
        <f t="shared" si="1767"/>
        <v>2088</v>
      </c>
      <c r="AOQ38" t="str">
        <f t="shared" si="1768"/>
        <v>2088</v>
      </c>
      <c r="AOR38" t="str">
        <f t="shared" si="1769"/>
        <v>2088</v>
      </c>
      <c r="AOS38" t="str">
        <f t="shared" si="1770"/>
        <v>2088</v>
      </c>
      <c r="AOT38" t="str">
        <f t="shared" si="1771"/>
        <v>2088</v>
      </c>
      <c r="AOU38" t="str">
        <f t="shared" si="1772"/>
        <v>2088</v>
      </c>
      <c r="AOV38" t="str">
        <f t="shared" si="1773"/>
        <v>2088</v>
      </c>
      <c r="AOW38" t="str">
        <f t="shared" si="1774"/>
        <v>2088</v>
      </c>
      <c r="AOX38" t="str">
        <f t="shared" si="1775"/>
        <v>2088</v>
      </c>
      <c r="AOY38" t="str">
        <f t="shared" si="1776"/>
        <v>2088</v>
      </c>
      <c r="AOZ38" t="str">
        <f t="shared" si="1777"/>
        <v>2088</v>
      </c>
      <c r="APA38" t="str">
        <f t="shared" si="1778"/>
        <v>2088</v>
      </c>
      <c r="APB38" t="str">
        <f t="shared" si="1779"/>
        <v>2088</v>
      </c>
      <c r="APC38" t="str">
        <f t="shared" si="1780"/>
        <v>2088</v>
      </c>
      <c r="APD38" t="str">
        <f t="shared" si="1781"/>
        <v>2088</v>
      </c>
      <c r="APE38" t="str">
        <f t="shared" si="1782"/>
        <v>2088</v>
      </c>
      <c r="APF38" t="str">
        <f t="shared" si="1783"/>
        <v>2088</v>
      </c>
      <c r="APG38" t="str">
        <f t="shared" si="1784"/>
        <v>2088</v>
      </c>
      <c r="APH38" t="str">
        <f t="shared" si="1785"/>
        <v>2088</v>
      </c>
      <c r="API38" t="str">
        <f t="shared" si="1786"/>
        <v>2088</v>
      </c>
      <c r="APJ38" t="str">
        <f t="shared" si="1787"/>
        <v>2088</v>
      </c>
      <c r="APK38" t="str">
        <f t="shared" si="1788"/>
        <v>2088</v>
      </c>
      <c r="APL38" t="str">
        <f t="shared" si="1789"/>
        <v>2088</v>
      </c>
      <c r="APM38" t="str">
        <f t="shared" si="1790"/>
        <v>2088</v>
      </c>
      <c r="APN38" t="str">
        <f t="shared" si="1791"/>
        <v>2088</v>
      </c>
      <c r="APO38" t="str">
        <f t="shared" si="1792"/>
        <v>2088</v>
      </c>
      <c r="APP38" t="str">
        <f t="shared" si="1793"/>
        <v>2088</v>
      </c>
      <c r="APQ38" t="str">
        <f t="shared" si="1794"/>
        <v>2088</v>
      </c>
      <c r="APR38" t="str">
        <f t="shared" si="1795"/>
        <v>2088</v>
      </c>
      <c r="APS38" t="str">
        <f t="shared" si="1796"/>
        <v>2088</v>
      </c>
      <c r="APT38" t="str">
        <f t="shared" si="1797"/>
        <v>2088</v>
      </c>
      <c r="APU38" t="str">
        <f t="shared" si="1798"/>
        <v>2088</v>
      </c>
      <c r="APV38" t="str">
        <f t="shared" si="1799"/>
        <v>2088</v>
      </c>
      <c r="APW38" t="str">
        <f t="shared" si="1800"/>
        <v>2088</v>
      </c>
      <c r="APX38" t="str">
        <f t="shared" si="1801"/>
        <v>2088</v>
      </c>
      <c r="APY38" t="str">
        <f t="shared" si="1802"/>
        <v>2088</v>
      </c>
      <c r="APZ38" t="str">
        <f t="shared" si="1803"/>
        <v>2088</v>
      </c>
      <c r="AQA38" t="str">
        <f t="shared" si="1804"/>
        <v>2088</v>
      </c>
      <c r="AQB38" t="str">
        <f t="shared" si="1805"/>
        <v>2088</v>
      </c>
      <c r="AQC38" t="str">
        <f t="shared" si="1806"/>
        <v>2088</v>
      </c>
      <c r="AQD38" t="str">
        <f t="shared" si="1807"/>
        <v>2088</v>
      </c>
      <c r="AQE38" t="str">
        <f t="shared" si="1808"/>
        <v>2088</v>
      </c>
      <c r="AQF38" t="str">
        <f t="shared" si="1809"/>
        <v>2088</v>
      </c>
      <c r="AQG38" t="str">
        <f t="shared" si="1810"/>
        <v>2088</v>
      </c>
      <c r="AQH38" t="str">
        <f t="shared" si="1811"/>
        <v>2088</v>
      </c>
      <c r="AQI38" t="str">
        <f t="shared" si="1812"/>
        <v>2088</v>
      </c>
      <c r="AQJ38" t="str">
        <f t="shared" si="1813"/>
        <v>2088</v>
      </c>
      <c r="AQK38" t="str">
        <f t="shared" si="1814"/>
        <v>2088</v>
      </c>
      <c r="AQL38" t="str">
        <f t="shared" si="1815"/>
        <v>2088</v>
      </c>
      <c r="AQM38" t="str">
        <f t="shared" si="1816"/>
        <v>2088</v>
      </c>
      <c r="AQN38" t="str">
        <f t="shared" si="1817"/>
        <v>2088</v>
      </c>
      <c r="AQO38" t="str">
        <f t="shared" si="1818"/>
        <v>2088</v>
      </c>
      <c r="AQP38" t="str">
        <f t="shared" si="1819"/>
        <v>2088</v>
      </c>
      <c r="AQQ38" t="str">
        <f t="shared" si="1820"/>
        <v>2088</v>
      </c>
      <c r="AQR38" t="str">
        <f t="shared" si="1821"/>
        <v>2088</v>
      </c>
      <c r="AQS38" t="str">
        <f t="shared" si="1822"/>
        <v>2088</v>
      </c>
      <c r="AQT38" t="str">
        <f t="shared" si="1823"/>
        <v>2088</v>
      </c>
      <c r="AQU38" t="str">
        <f t="shared" si="1824"/>
        <v>2088</v>
      </c>
      <c r="AQV38" t="str">
        <f t="shared" si="1825"/>
        <v>2088</v>
      </c>
      <c r="AQW38" t="str">
        <f t="shared" si="1826"/>
        <v>2088</v>
      </c>
      <c r="AQX38" t="str">
        <f t="shared" si="1827"/>
        <v>2088</v>
      </c>
      <c r="AQY38" t="str">
        <f t="shared" si="1828"/>
        <v>2088</v>
      </c>
      <c r="AQZ38" t="str">
        <f t="shared" si="1829"/>
        <v>2088</v>
      </c>
      <c r="ARA38" t="str">
        <f t="shared" si="1830"/>
        <v>2088</v>
      </c>
      <c r="ARB38" t="str">
        <f t="shared" si="1831"/>
        <v>2088</v>
      </c>
      <c r="ARC38">
        <v>2129</v>
      </c>
      <c r="ARH38" s="5"/>
    </row>
    <row r="39" spans="1:1152" x14ac:dyDescent="0.2">
      <c r="A39">
        <v>52</v>
      </c>
      <c r="B39" s="16" t="s">
        <v>74</v>
      </c>
      <c r="C39" s="20">
        <f>VLOOKUP(A39, Rankings!$A$2:$AN$161, 40, FALSE)</f>
        <v>37</v>
      </c>
      <c r="D39" s="224" t="s">
        <v>213</v>
      </c>
      <c r="F39" s="4">
        <v>10</v>
      </c>
      <c r="G39" s="4">
        <v>15</v>
      </c>
      <c r="I39" s="5">
        <f t="shared" si="916"/>
        <v>9</v>
      </c>
      <c r="L39" t="s">
        <v>1833</v>
      </c>
      <c r="M39" t="s">
        <v>2250</v>
      </c>
      <c r="N39" t="s">
        <v>2504</v>
      </c>
      <c r="O39" t="s">
        <v>2546</v>
      </c>
      <c r="P39" t="s">
        <v>2937</v>
      </c>
      <c r="Q39" t="s">
        <v>3143</v>
      </c>
      <c r="R39" t="s">
        <v>3380</v>
      </c>
      <c r="S39" t="s">
        <v>3622</v>
      </c>
      <c r="T39" t="s">
        <v>3918</v>
      </c>
      <c r="U39" t="s">
        <v>10</v>
      </c>
      <c r="V39" t="s">
        <v>10</v>
      </c>
      <c r="W39" t="str">
        <f>Rankings!D38</f>
        <v>-</v>
      </c>
      <c r="X39" t="s">
        <v>10</v>
      </c>
      <c r="Y39" t="s">
        <v>10</v>
      </c>
      <c r="Z39" t="s">
        <v>10</v>
      </c>
      <c r="AA39" t="s">
        <v>10</v>
      </c>
      <c r="AB39" t="s">
        <v>10</v>
      </c>
      <c r="AC39" t="s">
        <v>10</v>
      </c>
      <c r="AD39" t="s">
        <v>10</v>
      </c>
      <c r="AE39" t="s">
        <v>10</v>
      </c>
      <c r="AF39" t="s">
        <v>10</v>
      </c>
      <c r="AG39" t="s">
        <v>10</v>
      </c>
      <c r="AH39" t="s">
        <v>10</v>
      </c>
      <c r="AI39" t="s">
        <v>10</v>
      </c>
      <c r="AJ39" t="s">
        <v>10</v>
      </c>
      <c r="AK39" t="s">
        <v>10</v>
      </c>
      <c r="AL39" t="s">
        <v>10</v>
      </c>
      <c r="AM39" t="s">
        <v>10</v>
      </c>
      <c r="AN39" t="s">
        <v>10</v>
      </c>
      <c r="AO39" t="s">
        <v>10</v>
      </c>
      <c r="AP39" t="s">
        <v>10</v>
      </c>
      <c r="AQ39" t="s">
        <v>10</v>
      </c>
      <c r="AR39" t="s">
        <v>10</v>
      </c>
      <c r="AS39" t="s">
        <v>10</v>
      </c>
      <c r="AT39" t="s">
        <v>10</v>
      </c>
      <c r="AU39" t="s">
        <v>10</v>
      </c>
      <c r="AV39" t="s">
        <v>10</v>
      </c>
      <c r="AW39" t="s">
        <v>10</v>
      </c>
      <c r="AX39" t="s">
        <v>10</v>
      </c>
      <c r="AY39" t="s">
        <v>10</v>
      </c>
      <c r="AZ39" t="s">
        <v>10</v>
      </c>
      <c r="BA39" t="s">
        <v>10</v>
      </c>
      <c r="BB39" t="s">
        <v>10</v>
      </c>
      <c r="BC39" t="s">
        <v>10</v>
      </c>
      <c r="BD39" t="s">
        <v>10</v>
      </c>
      <c r="BE39" t="s">
        <v>10</v>
      </c>
      <c r="BF39" t="s">
        <v>10</v>
      </c>
      <c r="BG39" t="s">
        <v>10</v>
      </c>
      <c r="BH39" t="s">
        <v>10</v>
      </c>
      <c r="BI39" t="s">
        <v>10</v>
      </c>
      <c r="BJ39" t="s">
        <v>10</v>
      </c>
      <c r="BK39" t="s">
        <v>10</v>
      </c>
      <c r="BL39" t="s">
        <v>10</v>
      </c>
      <c r="BM39" t="s">
        <v>10</v>
      </c>
      <c r="BN39" t="s">
        <v>10</v>
      </c>
      <c r="BO39" t="s">
        <v>10</v>
      </c>
      <c r="BP39" t="s">
        <v>10</v>
      </c>
      <c r="BQ39" t="s">
        <v>10</v>
      </c>
      <c r="BR39" t="s">
        <v>10</v>
      </c>
      <c r="BS39" t="s">
        <v>10</v>
      </c>
      <c r="BT39" t="s">
        <v>10</v>
      </c>
      <c r="BU39" t="s">
        <v>10</v>
      </c>
      <c r="BV39" t="s">
        <v>10</v>
      </c>
      <c r="BW39" t="s">
        <v>10</v>
      </c>
      <c r="BX39" t="s">
        <v>10</v>
      </c>
      <c r="BY39" t="s">
        <v>10</v>
      </c>
      <c r="BZ39" t="s">
        <v>10</v>
      </c>
      <c r="CA39" t="s">
        <v>10</v>
      </c>
      <c r="CB39" t="s">
        <v>10</v>
      </c>
      <c r="CC39" t="s">
        <v>10</v>
      </c>
      <c r="CD39" t="s">
        <v>10</v>
      </c>
      <c r="CE39" t="s">
        <v>10</v>
      </c>
      <c r="CF39" t="s">
        <v>10</v>
      </c>
      <c r="CG39" t="s">
        <v>10</v>
      </c>
      <c r="CH39" t="s">
        <v>10</v>
      </c>
      <c r="CI39" t="s">
        <v>10</v>
      </c>
      <c r="CJ39" t="s">
        <v>10</v>
      </c>
      <c r="CK39" t="s">
        <v>10</v>
      </c>
      <c r="CL39" t="s">
        <v>10</v>
      </c>
      <c r="CM39" t="s">
        <v>10</v>
      </c>
      <c r="CN39" t="s">
        <v>10</v>
      </c>
      <c r="CO39" t="s">
        <v>10</v>
      </c>
      <c r="CP39" t="s">
        <v>10</v>
      </c>
      <c r="CQ39" t="s">
        <v>10</v>
      </c>
      <c r="CR39" t="s">
        <v>10</v>
      </c>
      <c r="CT39" s="4">
        <f t="shared" si="917"/>
        <v>4</v>
      </c>
      <c r="CU39" s="4">
        <f t="shared" si="918"/>
        <v>0</v>
      </c>
      <c r="CV39" s="4">
        <f t="shared" si="919"/>
        <v>0</v>
      </c>
      <c r="CW39" s="4">
        <f t="shared" si="920"/>
        <v>1</v>
      </c>
      <c r="CX39" s="4">
        <f t="shared" si="921"/>
        <v>1</v>
      </c>
      <c r="CY39" s="4">
        <f t="shared" si="922"/>
        <v>0</v>
      </c>
      <c r="CZ39" s="4">
        <f t="shared" si="923"/>
        <v>0</v>
      </c>
      <c r="DA39" s="4">
        <f t="shared" si="924"/>
        <v>1</v>
      </c>
      <c r="DB39" s="4">
        <f t="shared" si="925"/>
        <v>1</v>
      </c>
      <c r="DC39" s="4">
        <f t="shared" si="926"/>
        <v>0</v>
      </c>
      <c r="DD39" s="4">
        <f t="shared" si="927"/>
        <v>0</v>
      </c>
      <c r="DE39" s="4">
        <f t="shared" si="928"/>
        <v>1</v>
      </c>
      <c r="DF39" s="4">
        <f t="shared" si="929"/>
        <v>0</v>
      </c>
      <c r="DG39" s="4">
        <f t="shared" si="930"/>
        <v>0</v>
      </c>
      <c r="DH39" s="4">
        <f t="shared" si="931"/>
        <v>0</v>
      </c>
      <c r="DI39" s="152">
        <f t="shared" si="932"/>
        <v>0</v>
      </c>
      <c r="DJ39" s="153">
        <f t="shared" si="933"/>
        <v>4</v>
      </c>
      <c r="DK39" s="4">
        <f t="shared" si="934"/>
        <v>1</v>
      </c>
      <c r="DL39" s="4">
        <f t="shared" si="935"/>
        <v>1</v>
      </c>
      <c r="DM39" s="4">
        <f t="shared" si="936"/>
        <v>1</v>
      </c>
      <c r="DN39" s="4">
        <f t="shared" si="937"/>
        <v>1</v>
      </c>
      <c r="DO39" s="4">
        <f t="shared" si="938"/>
        <v>1</v>
      </c>
      <c r="DP39" s="4">
        <f t="shared" si="939"/>
        <v>0</v>
      </c>
      <c r="DQ39" s="4">
        <f t="shared" si="940"/>
        <v>0</v>
      </c>
      <c r="DR39" s="4">
        <f t="shared" si="941"/>
        <v>13</v>
      </c>
      <c r="DS39" s="4">
        <f t="shared" si="942"/>
        <v>7</v>
      </c>
      <c r="DT39" s="4">
        <f t="shared" si="943"/>
        <v>3</v>
      </c>
      <c r="DU39" t="str">
        <f t="shared" si="944"/>
        <v>3R</v>
      </c>
      <c r="DV39" t="str">
        <f t="shared" si="945"/>
        <v>0R</v>
      </c>
      <c r="DW39" t="str">
        <f t="shared" si="946"/>
        <v>3R</v>
      </c>
      <c r="DX39" t="str">
        <f t="shared" si="947"/>
        <v>3S</v>
      </c>
      <c r="DY39" t="str">
        <f t="shared" si="948"/>
        <v>0S</v>
      </c>
      <c r="DZ39" t="str">
        <f t="shared" si="949"/>
        <v>3R</v>
      </c>
      <c r="EA39" t="str">
        <f t="shared" si="950"/>
        <v>0L</v>
      </c>
      <c r="EB39" t="str">
        <f t="shared" si="951"/>
        <v>3L</v>
      </c>
      <c r="EC39" t="str">
        <f t="shared" si="952"/>
        <v>3R</v>
      </c>
      <c r="ED39">
        <f t="shared" si="953"/>
        <v>0</v>
      </c>
      <c r="EE39">
        <f t="shared" si="954"/>
        <v>0</v>
      </c>
      <c r="EF39">
        <f t="shared" si="955"/>
        <v>0</v>
      </c>
      <c r="EG39">
        <f t="shared" si="956"/>
        <v>0</v>
      </c>
      <c r="EH39">
        <f t="shared" si="957"/>
        <v>0</v>
      </c>
      <c r="EI39">
        <f t="shared" si="958"/>
        <v>0</v>
      </c>
      <c r="EJ39">
        <f t="shared" si="959"/>
        <v>0</v>
      </c>
      <c r="EK39">
        <f t="shared" si="960"/>
        <v>0</v>
      </c>
      <c r="EL39">
        <f t="shared" si="961"/>
        <v>0</v>
      </c>
      <c r="EM39">
        <f t="shared" si="962"/>
        <v>0</v>
      </c>
      <c r="EN39">
        <f t="shared" si="963"/>
        <v>0</v>
      </c>
      <c r="EO39">
        <f t="shared" si="964"/>
        <v>0</v>
      </c>
      <c r="EP39">
        <f t="shared" si="965"/>
        <v>0</v>
      </c>
      <c r="EQ39">
        <f t="shared" si="966"/>
        <v>0</v>
      </c>
      <c r="ER39">
        <f t="shared" si="967"/>
        <v>0</v>
      </c>
      <c r="ES39">
        <f t="shared" si="968"/>
        <v>0</v>
      </c>
      <c r="ET39">
        <f t="shared" si="969"/>
        <v>0</v>
      </c>
      <c r="EU39">
        <f t="shared" si="970"/>
        <v>0</v>
      </c>
      <c r="EV39">
        <f t="shared" si="971"/>
        <v>0</v>
      </c>
      <c r="EW39">
        <f t="shared" si="972"/>
        <v>0</v>
      </c>
      <c r="EX39">
        <f t="shared" si="973"/>
        <v>0</v>
      </c>
      <c r="EY39">
        <f t="shared" si="974"/>
        <v>0</v>
      </c>
      <c r="EZ39">
        <f t="shared" si="975"/>
        <v>0</v>
      </c>
      <c r="FA39">
        <f t="shared" si="976"/>
        <v>0</v>
      </c>
      <c r="FB39">
        <f t="shared" si="977"/>
        <v>0</v>
      </c>
      <c r="FC39">
        <f t="shared" si="978"/>
        <v>0</v>
      </c>
      <c r="FD39">
        <f t="shared" si="979"/>
        <v>0</v>
      </c>
      <c r="FE39">
        <f t="shared" si="980"/>
        <v>0</v>
      </c>
      <c r="FF39">
        <f t="shared" si="981"/>
        <v>0</v>
      </c>
      <c r="FG39">
        <f t="shared" si="982"/>
        <v>0</v>
      </c>
      <c r="FH39">
        <f t="shared" si="983"/>
        <v>0</v>
      </c>
      <c r="FI39">
        <f t="shared" si="984"/>
        <v>0</v>
      </c>
      <c r="FJ39">
        <f t="shared" si="985"/>
        <v>0</v>
      </c>
      <c r="FK39">
        <f t="shared" si="986"/>
        <v>0</v>
      </c>
      <c r="FL39">
        <f t="shared" si="987"/>
        <v>0</v>
      </c>
      <c r="FM39">
        <f t="shared" si="988"/>
        <v>0</v>
      </c>
      <c r="FN39">
        <f t="shared" si="989"/>
        <v>0</v>
      </c>
      <c r="FO39">
        <f t="shared" si="990"/>
        <v>0</v>
      </c>
      <c r="FP39">
        <f t="shared" si="991"/>
        <v>0</v>
      </c>
      <c r="FQ39">
        <f t="shared" si="992"/>
        <v>0</v>
      </c>
      <c r="FR39">
        <f t="shared" si="993"/>
        <v>0</v>
      </c>
      <c r="FS39">
        <f t="shared" si="994"/>
        <v>0</v>
      </c>
      <c r="FT39">
        <f t="shared" si="995"/>
        <v>0</v>
      </c>
      <c r="FU39">
        <f t="shared" si="996"/>
        <v>0</v>
      </c>
      <c r="FV39">
        <f t="shared" si="997"/>
        <v>0</v>
      </c>
      <c r="FW39">
        <f t="shared" si="998"/>
        <v>0</v>
      </c>
      <c r="FX39">
        <f t="shared" si="999"/>
        <v>0</v>
      </c>
      <c r="FY39">
        <f t="shared" si="1000"/>
        <v>0</v>
      </c>
      <c r="FZ39">
        <f t="shared" si="1001"/>
        <v>0</v>
      </c>
      <c r="GA39">
        <f t="shared" si="1002"/>
        <v>0</v>
      </c>
      <c r="GB39">
        <f t="shared" si="1003"/>
        <v>0</v>
      </c>
      <c r="GC39">
        <f t="shared" si="1004"/>
        <v>0</v>
      </c>
      <c r="GD39">
        <f t="shared" si="1005"/>
        <v>0</v>
      </c>
      <c r="GE39">
        <f t="shared" si="1006"/>
        <v>0</v>
      </c>
      <c r="GF39">
        <f t="shared" si="1007"/>
        <v>0</v>
      </c>
      <c r="GG39">
        <f t="shared" si="1008"/>
        <v>0</v>
      </c>
      <c r="GH39">
        <f t="shared" si="1009"/>
        <v>0</v>
      </c>
      <c r="GI39">
        <f t="shared" si="1010"/>
        <v>0</v>
      </c>
      <c r="GJ39">
        <f t="shared" si="1011"/>
        <v>0</v>
      </c>
      <c r="GK39">
        <f t="shared" si="1012"/>
        <v>0</v>
      </c>
      <c r="GL39">
        <f t="shared" si="1013"/>
        <v>0</v>
      </c>
      <c r="GM39">
        <f t="shared" si="1014"/>
        <v>0</v>
      </c>
      <c r="GN39">
        <f t="shared" si="1015"/>
        <v>0</v>
      </c>
      <c r="GO39">
        <f t="shared" si="1016"/>
        <v>0</v>
      </c>
      <c r="GP39">
        <f t="shared" si="1017"/>
        <v>0</v>
      </c>
      <c r="GQ39">
        <f t="shared" si="1018"/>
        <v>0</v>
      </c>
      <c r="GR39">
        <f t="shared" si="1019"/>
        <v>0</v>
      </c>
      <c r="GS39">
        <f t="shared" si="1020"/>
        <v>0</v>
      </c>
      <c r="GT39">
        <f t="shared" si="1021"/>
        <v>0</v>
      </c>
      <c r="GU39">
        <f t="shared" si="1022"/>
        <v>0</v>
      </c>
      <c r="GV39">
        <f t="shared" si="1023"/>
        <v>0</v>
      </c>
      <c r="GW39">
        <f t="shared" si="1024"/>
        <v>0</v>
      </c>
      <c r="GX39">
        <f t="shared" si="1025"/>
        <v>0</v>
      </c>
      <c r="GY39">
        <f t="shared" si="1026"/>
        <v>0</v>
      </c>
      <c r="GZ39">
        <f t="shared" si="1027"/>
        <v>0</v>
      </c>
      <c r="HA39">
        <f t="shared" si="1028"/>
        <v>0</v>
      </c>
      <c r="HB39" s="176" t="s">
        <v>315</v>
      </c>
      <c r="HC39" s="89">
        <f t="shared" si="1029"/>
        <v>268.94515264904265</v>
      </c>
      <c r="HD39" s="89">
        <f t="shared" si="1030"/>
        <v>93.769560059765411</v>
      </c>
      <c r="HE39" s="89">
        <f t="shared" si="1031"/>
        <v>68.166426555495818</v>
      </c>
      <c r="HF39" s="89">
        <f t="shared" si="1032"/>
        <v>0</v>
      </c>
      <c r="HH39" s="88">
        <f t="shared" si="1033"/>
        <v>430.8811392643039</v>
      </c>
      <c r="HI39" s="88">
        <f t="shared" si="1034"/>
        <v>34.083213277747909</v>
      </c>
      <c r="HK39">
        <f>IFERROR(VLOOKUP(_xlfn.NUMBERVALUE(MID(L39, SEARCH("!", L39)+1, SEARCH("+", L39)-SEARCH("!", L39)-1)), Rankings!$A$2:$BK$161, 63, FALSE),0)</f>
        <v>48.693040476407162</v>
      </c>
      <c r="HL39">
        <f>IFERROR(VLOOKUP(_xlfn.NUMBERVALUE(MID(M39, SEARCH("!", M39)+1, SEARCH("+", M39)-SEARCH("!", M39)-1)), Rankings!$A$2:$BK$161, 63, FALSE),0)</f>
        <v>56.880518514014099</v>
      </c>
      <c r="HM39">
        <f>IFERROR(VLOOKUP(_xlfn.NUMBERVALUE(MID(N39, SEARCH("!", N39)+1, SEARCH("+", N39)-SEARCH("!", N39)-1)), Rankings!$A$2:$BK$161, 63, FALSE),0)</f>
        <v>57.100866825468913</v>
      </c>
      <c r="HN39">
        <f>IFERROR(VLOOKUP(_xlfn.NUMBERVALUE(MID(O39, SEARCH("!", O39)+1, SEARCH("+", O39)-SEARCH("!", O39)-1)), Rankings!$A$2:$BK$161, 63, FALSE),0)</f>
        <v>11.042465212808322</v>
      </c>
      <c r="HO39">
        <f>IFERROR(VLOOKUP(_xlfn.NUMBERVALUE(MID(P39, SEARCH("!", P39)+1, SEARCH("+", P39)-SEARCH("!", P39)-1)), Rankings!$A$2:$BK$161, 63, FALSE),0)</f>
        <v>57.123961342687494</v>
      </c>
      <c r="HP39">
        <f>IFERROR(VLOOKUP(_xlfn.NUMBERVALUE(MID(Q39, SEARCH("!", Q39)+1, SEARCH("+", Q39)-SEARCH("!", Q39)-1)), Rankings!$A$2:$BK$161, 63, FALSE),0)</f>
        <v>47.246376244865132</v>
      </c>
      <c r="HQ39">
        <f>IFERROR(VLOOKUP(_xlfn.NUMBERVALUE(MID(R39, SEARCH("!", R39)+1, SEARCH("+", R39)-SEARCH("!", R39)-1)), Rankings!$A$2:$BK$161, 63, FALSE),0)</f>
        <v>50.308757958347982</v>
      </c>
      <c r="HR39">
        <f>IFERROR(VLOOKUP(_xlfn.NUMBERVALUE(MID(S39, SEARCH("!", S39)+1, SEARCH("+", S39)-SEARCH("!", S39)-1)), Rankings!$A$2:$BK$161, 63, FALSE),0)</f>
        <v>43.460802101417421</v>
      </c>
      <c r="HS39">
        <f>IFERROR(VLOOKUP(_xlfn.NUMBERVALUE(MID(T39, SEARCH("!", T39)+1, SEARCH("+", T39)-SEARCH("!", T39)-1)), Rankings!$A$2:$BK$161, 63, FALSE),0)</f>
        <v>59.024350588287334</v>
      </c>
      <c r="HT39">
        <f>IFERROR(VLOOKUP(_xlfn.NUMBERVALUE(MID(U39, SEARCH("!", U39)+1, SEARCH("+", U39)-SEARCH("!", U39)-1)), Rankings!$A$2:$BK$161, 63, FALSE),0)</f>
        <v>0</v>
      </c>
      <c r="HU39">
        <f>IFERROR(VLOOKUP(_xlfn.NUMBERVALUE(MID(V39, SEARCH("!", V39)+1, SEARCH("+", V39)-SEARCH("!", V39)-1)), Rankings!$A$2:$BK$161, 63, FALSE),0)</f>
        <v>0</v>
      </c>
      <c r="HV39">
        <f>IFERROR(VLOOKUP(_xlfn.NUMBERVALUE(MID(W39, SEARCH("!", W39)+1, SEARCH("+", W39)-SEARCH("!", W39)-1)), Rankings!$A$2:$BK$161, 63, FALSE),0)</f>
        <v>0</v>
      </c>
      <c r="HW39">
        <f>IFERROR(VLOOKUP(_xlfn.NUMBERVALUE(MID(X39, SEARCH("!", X39)+1, SEARCH("+", X39)-SEARCH("!", X39)-1)), Rankings!$A$2:$BK$161, 63, FALSE),0)</f>
        <v>0</v>
      </c>
      <c r="HX39">
        <f>IFERROR(VLOOKUP(_xlfn.NUMBERVALUE(MID(Y39, SEARCH("!", Y39)+1, SEARCH("+", Y39)-SEARCH("!", Y39)-1)), Rankings!$A$2:$BK$161, 63, FALSE),0)</f>
        <v>0</v>
      </c>
      <c r="HY39">
        <f>IFERROR(VLOOKUP(_xlfn.NUMBERVALUE(MID(Z39, SEARCH("!", Z39)+1, SEARCH("+", Z39)-SEARCH("!", Z39)-1)), Rankings!$A$2:$BK$161, 63, FALSE),0)</f>
        <v>0</v>
      </c>
      <c r="HZ39">
        <f>IFERROR(VLOOKUP(_xlfn.NUMBERVALUE(MID(AA39, SEARCH("!", AA39)+1, SEARCH("+", AA39)-SEARCH("!", AA39)-1)), Rankings!$A$2:$BK$161, 63, FALSE),0)</f>
        <v>0</v>
      </c>
      <c r="IA39">
        <f>IFERROR(VLOOKUP(_xlfn.NUMBERVALUE(MID(AB39, SEARCH("!", AB39)+1, SEARCH("+", AB39)-SEARCH("!", AB39)-1)), Rankings!$A$2:$BK$161, 63, FALSE),0)</f>
        <v>0</v>
      </c>
      <c r="IB39">
        <f>IFERROR(VLOOKUP(_xlfn.NUMBERVALUE(MID(AC39, SEARCH("!", AC39)+1, SEARCH("+", AC39)-SEARCH("!", AC39)-1)), Rankings!$A$2:$BK$161, 63, FALSE),0)</f>
        <v>0</v>
      </c>
      <c r="IC39">
        <f>IFERROR(VLOOKUP(_xlfn.NUMBERVALUE(MID(AD39, SEARCH("!", AD39)+1, SEARCH("+", AD39)-SEARCH("!", AD39)-1)), Rankings!$A$2:$BK$161, 63, FALSE),0)</f>
        <v>0</v>
      </c>
      <c r="ID39">
        <f>IFERROR(VLOOKUP(_xlfn.NUMBERVALUE(MID(AE39, SEARCH("!", AE39)+1, SEARCH("+", AE39)-SEARCH("!", AE39)-1)), Rankings!$A$2:$BK$161, 63, FALSE),0)</f>
        <v>0</v>
      </c>
      <c r="IE39">
        <f>IFERROR(VLOOKUP(_xlfn.NUMBERVALUE(MID(AF39, SEARCH("!", AF39)+1, SEARCH("+", AF39)-SEARCH("!", AF39)-1)), Rankings!$A$2:$BK$161, 63, FALSE),0)</f>
        <v>0</v>
      </c>
      <c r="IF39">
        <f>IFERROR(VLOOKUP(_xlfn.NUMBERVALUE(MID(AG39, SEARCH("!", AG39)+1, SEARCH("+", AG39)-SEARCH("!", AG39)-1)), Rankings!$A$2:$BK$161, 63, FALSE),0)</f>
        <v>0</v>
      </c>
      <c r="IG39">
        <f>IFERROR(VLOOKUP(_xlfn.NUMBERVALUE(MID(AH39, SEARCH("!", AH39)+1, SEARCH("+", AH39)-SEARCH("!", AH39)-1)), Rankings!$A$2:$BK$161, 63, FALSE),0)</f>
        <v>0</v>
      </c>
      <c r="IH39">
        <f>IFERROR(VLOOKUP(_xlfn.NUMBERVALUE(MID(AI39, SEARCH("!", AI39)+1, SEARCH("+", AI39)-SEARCH("!", AI39)-1)), Rankings!$A$2:$BK$161, 63, FALSE),0)</f>
        <v>0</v>
      </c>
      <c r="II39">
        <f>IFERROR(VLOOKUP(_xlfn.NUMBERVALUE(MID(AJ39, SEARCH("!", AJ39)+1, SEARCH("+", AJ39)-SEARCH("!", AJ39)-1)), Rankings!$A$2:$BK$161, 63, FALSE),0)</f>
        <v>0</v>
      </c>
      <c r="IJ39">
        <f>IFERROR(VLOOKUP(_xlfn.NUMBERVALUE(MID(AK39, SEARCH("!", AK39)+1, SEARCH("+", AK39)-SEARCH("!", AK39)-1)), Rankings!$A$2:$BK$161, 63, FALSE),0)</f>
        <v>0</v>
      </c>
      <c r="IK39">
        <f>IFERROR(VLOOKUP(_xlfn.NUMBERVALUE(MID(AL39, SEARCH("!", AL39)+1, SEARCH("+", AL39)-SEARCH("!", AL39)-1)), Rankings!$A$2:$BK$161, 63, FALSE),0)</f>
        <v>0</v>
      </c>
      <c r="IL39">
        <f>IFERROR(VLOOKUP(_xlfn.NUMBERVALUE(MID(AM39, SEARCH("!", AM39)+1, SEARCH("+", AM39)-SEARCH("!", AM39)-1)), Rankings!$A$2:$BK$161, 63, FALSE),0)</f>
        <v>0</v>
      </c>
      <c r="IM39">
        <f>IFERROR(VLOOKUP(_xlfn.NUMBERVALUE(MID(AN39, SEARCH("!", AN39)+1, SEARCH("+", AN39)-SEARCH("!", AN39)-1)), Rankings!$A$2:$BK$161, 63, FALSE),0)</f>
        <v>0</v>
      </c>
      <c r="IN39">
        <f>IFERROR(VLOOKUP(_xlfn.NUMBERVALUE(MID(AO39, SEARCH("!", AO39)+1, SEARCH("+", AO39)-SEARCH("!", AO39)-1)), Rankings!$A$2:$BK$161, 63, FALSE),0)</f>
        <v>0</v>
      </c>
      <c r="IO39">
        <f>IFERROR(VLOOKUP(_xlfn.NUMBERVALUE(MID(AP39, SEARCH("!", AP39)+1, SEARCH("+", AP39)-SEARCH("!", AP39)-1)), Rankings!$A$2:$BK$161, 63, FALSE),0)</f>
        <v>0</v>
      </c>
      <c r="IP39">
        <f>IFERROR(VLOOKUP(_xlfn.NUMBERVALUE(MID(AQ39, SEARCH("!", AQ39)+1, SEARCH("+", AQ39)-SEARCH("!", AQ39)-1)), Rankings!$A$2:$BK$161, 63, FALSE),0)</f>
        <v>0</v>
      </c>
      <c r="IQ39">
        <f>IFERROR(VLOOKUP(_xlfn.NUMBERVALUE(MID(AR39, SEARCH("!", AR39)+1, SEARCH("+", AR39)-SEARCH("!", AR39)-1)), Rankings!$A$2:$BK$161, 63, FALSE),0)</f>
        <v>0</v>
      </c>
      <c r="IR39">
        <f>IFERROR(VLOOKUP(_xlfn.NUMBERVALUE(MID(AS39, SEARCH("!", AS39)+1, SEARCH("+", AS39)-SEARCH("!", AS39)-1)), Rankings!$A$2:$BK$161, 63, FALSE),0)</f>
        <v>0</v>
      </c>
      <c r="IS39">
        <f>IFERROR(VLOOKUP(_xlfn.NUMBERVALUE(MID(AT39, SEARCH("!", AT39)+1, SEARCH("+", AT39)-SEARCH("!", AT39)-1)), Rankings!$A$2:$BK$161, 63, FALSE),0)</f>
        <v>0</v>
      </c>
      <c r="IT39">
        <f>IFERROR(VLOOKUP(_xlfn.NUMBERVALUE(MID(AU39, SEARCH("!", AU39)+1, SEARCH("+", AU39)-SEARCH("!", AU39)-1)), Rankings!$A$2:$BK$161, 63, FALSE),0)</f>
        <v>0</v>
      </c>
      <c r="IU39">
        <f>IFERROR(VLOOKUP(_xlfn.NUMBERVALUE(MID(AV39, SEARCH("!", AV39)+1, SEARCH("+", AV39)-SEARCH("!", AV39)-1)), Rankings!$A$2:$BK$161, 63, FALSE),0)</f>
        <v>0</v>
      </c>
      <c r="IV39">
        <f>IFERROR(VLOOKUP(_xlfn.NUMBERVALUE(MID(AW39, SEARCH("!", AW39)+1, SEARCH("+", AW39)-SEARCH("!", AW39)-1)), Rankings!$A$2:$BK$161, 63, FALSE),0)</f>
        <v>0</v>
      </c>
      <c r="IW39">
        <f>IFERROR(VLOOKUP(_xlfn.NUMBERVALUE(MID(AX39, SEARCH("!", AX39)+1, SEARCH("+", AX39)-SEARCH("!", AX39)-1)), Rankings!$A$2:$BK$161, 63, FALSE),0)</f>
        <v>0</v>
      </c>
      <c r="IX39">
        <f>IFERROR(VLOOKUP(_xlfn.NUMBERVALUE(MID(AY39, SEARCH("!", AY39)+1, SEARCH("+", AY39)-SEARCH("!", AY39)-1)), Rankings!$A$2:$BK$161, 63, FALSE),0)</f>
        <v>0</v>
      </c>
      <c r="IY39">
        <f>IFERROR(VLOOKUP(_xlfn.NUMBERVALUE(MID(AZ39, SEARCH("!", AZ39)+1, SEARCH("+", AZ39)-SEARCH("!", AZ39)-1)), Rankings!$A$2:$BK$161, 63, FALSE),0)</f>
        <v>0</v>
      </c>
      <c r="IZ39">
        <f>IFERROR(VLOOKUP(_xlfn.NUMBERVALUE(MID(BA39, SEARCH("!", BA39)+1, SEARCH("+", BA39)-SEARCH("!", BA39)-1)), Rankings!$A$2:$BK$161, 63, FALSE),0)</f>
        <v>0</v>
      </c>
      <c r="JA39">
        <f>IFERROR(VLOOKUP(_xlfn.NUMBERVALUE(MID(BB39, SEARCH("!", BB39)+1, SEARCH("+", BB39)-SEARCH("!", BB39)-1)), Rankings!$A$2:$BK$161, 63, FALSE),0)</f>
        <v>0</v>
      </c>
      <c r="JB39">
        <f>IFERROR(VLOOKUP(_xlfn.NUMBERVALUE(MID(BC39, SEARCH("!", BC39)+1, SEARCH("+", BC39)-SEARCH("!", BC39)-1)), Rankings!$A$2:$BK$161, 63, FALSE),0)</f>
        <v>0</v>
      </c>
      <c r="JC39">
        <f>IFERROR(VLOOKUP(_xlfn.NUMBERVALUE(MID(BD39, SEARCH("!", BD39)+1, SEARCH("+", BD39)-SEARCH("!", BD39)-1)), Rankings!$A$2:$BK$161, 63, FALSE),0)</f>
        <v>0</v>
      </c>
      <c r="JD39">
        <f>IFERROR(VLOOKUP(_xlfn.NUMBERVALUE(MID(BE39, SEARCH("!", BE39)+1, SEARCH("+", BE39)-SEARCH("!", BE39)-1)), Rankings!$A$2:$BK$161, 63, FALSE),0)</f>
        <v>0</v>
      </c>
      <c r="JE39">
        <f>IFERROR(VLOOKUP(_xlfn.NUMBERVALUE(MID(BF39, SEARCH("!", BF39)+1, SEARCH("+", BF39)-SEARCH("!", BF39)-1)), Rankings!$A$2:$BK$161, 63, FALSE),0)</f>
        <v>0</v>
      </c>
      <c r="JF39">
        <f>IFERROR(VLOOKUP(_xlfn.NUMBERVALUE(MID(BG39, SEARCH("!", BG39)+1, SEARCH("+", BG39)-SEARCH("!", BG39)-1)), Rankings!$A$2:$BK$161, 63, FALSE),0)</f>
        <v>0</v>
      </c>
      <c r="JG39">
        <f>IFERROR(VLOOKUP(_xlfn.NUMBERVALUE(MID(BH39, SEARCH("!", BH39)+1, SEARCH("+", BH39)-SEARCH("!", BH39)-1)), Rankings!$A$2:$BK$161, 63, FALSE),0)</f>
        <v>0</v>
      </c>
      <c r="JH39">
        <f>IFERROR(VLOOKUP(_xlfn.NUMBERVALUE(MID(BI39, SEARCH("!", BI39)+1, SEARCH("+", BI39)-SEARCH("!", BI39)-1)), Rankings!$A$2:$BK$161, 63, FALSE),0)</f>
        <v>0</v>
      </c>
      <c r="JI39">
        <f>IFERROR(VLOOKUP(_xlfn.NUMBERVALUE(MID(BJ39, SEARCH("!", BJ39)+1, SEARCH("+", BJ39)-SEARCH("!", BJ39)-1)), Rankings!$A$2:$BK$161, 63, FALSE),0)</f>
        <v>0</v>
      </c>
      <c r="JJ39">
        <f>IFERROR(VLOOKUP(_xlfn.NUMBERVALUE(MID(BK39, SEARCH("!", BK39)+1, SEARCH("+", BK39)-SEARCH("!", BK39)-1)), Rankings!$A$2:$BK$161, 63, FALSE),0)</f>
        <v>0</v>
      </c>
      <c r="JK39">
        <f>IFERROR(VLOOKUP(_xlfn.NUMBERVALUE(MID(BL39, SEARCH("!", BL39)+1, SEARCH("+", BL39)-SEARCH("!", BL39)-1)), Rankings!$A$2:$BK$161, 63, FALSE),0)</f>
        <v>0</v>
      </c>
      <c r="JL39">
        <f>IFERROR(VLOOKUP(_xlfn.NUMBERVALUE(MID(BM39, SEARCH("!", BM39)+1, SEARCH("+", BM39)-SEARCH("!", BM39)-1)), Rankings!$A$2:$BK$161, 63, FALSE),0)</f>
        <v>0</v>
      </c>
      <c r="JM39">
        <f>IFERROR(VLOOKUP(_xlfn.NUMBERVALUE(MID(BN39, SEARCH("!", BN39)+1, SEARCH("+", BN39)-SEARCH("!", BN39)-1)), Rankings!$A$2:$BK$161, 63, FALSE),0)</f>
        <v>0</v>
      </c>
      <c r="JN39">
        <f>IFERROR(VLOOKUP(_xlfn.NUMBERVALUE(MID(BO39, SEARCH("!", BO39)+1, SEARCH("+", BO39)-SEARCH("!", BO39)-1)), Rankings!$A$2:$BK$161, 63, FALSE),0)</f>
        <v>0</v>
      </c>
      <c r="JO39">
        <f>IFERROR(VLOOKUP(_xlfn.NUMBERVALUE(MID(BP39, SEARCH("!", BP39)+1, SEARCH("+", BP39)-SEARCH("!", BP39)-1)), Rankings!$A$2:$BK$161, 63, FALSE),0)</f>
        <v>0</v>
      </c>
      <c r="JP39">
        <f>IFERROR(VLOOKUP(_xlfn.NUMBERVALUE(MID(BQ39, SEARCH("!", BQ39)+1, SEARCH("+", BQ39)-SEARCH("!", BQ39)-1)), Rankings!$A$2:$BK$161, 63, FALSE),0)</f>
        <v>0</v>
      </c>
      <c r="JQ39">
        <f>IFERROR(VLOOKUP(_xlfn.NUMBERVALUE(MID(BR39, SEARCH("!", BR39)+1, SEARCH("+", BR39)-SEARCH("!", BR39)-1)), Rankings!$A$2:$BK$161, 63, FALSE),0)</f>
        <v>0</v>
      </c>
      <c r="JR39">
        <f>IFERROR(VLOOKUP(_xlfn.NUMBERVALUE(MID(BS39, SEARCH("!", BS39)+1, SEARCH("+", BS39)-SEARCH("!", BS39)-1)), Rankings!$A$2:$BK$161, 63, FALSE),0)</f>
        <v>0</v>
      </c>
      <c r="JS39">
        <f>IFERROR(VLOOKUP(_xlfn.NUMBERVALUE(MID(BT39, SEARCH("!", BT39)+1, SEARCH("+", BT39)-SEARCH("!", BT39)-1)), Rankings!$A$2:$BK$161, 63, FALSE),0)</f>
        <v>0</v>
      </c>
      <c r="JT39">
        <f>IFERROR(VLOOKUP(_xlfn.NUMBERVALUE(MID(BU39, SEARCH("!", BU39)+1, SEARCH("+", BU39)-SEARCH("!", BU39)-1)), Rankings!$A$2:$BK$161, 63, FALSE),0)</f>
        <v>0</v>
      </c>
      <c r="JU39">
        <f>IFERROR(VLOOKUP(_xlfn.NUMBERVALUE(MID(BV39, SEARCH("!", BV39)+1, SEARCH("+", BV39)-SEARCH("!", BV39)-1)), Rankings!$A$2:$BK$161, 63, FALSE),0)</f>
        <v>0</v>
      </c>
      <c r="JV39">
        <f>IFERROR(VLOOKUP(_xlfn.NUMBERVALUE(MID(BW39, SEARCH("!", BW39)+1, SEARCH("+", BW39)-SEARCH("!", BW39)-1)), Rankings!$A$2:$BK$161, 63, FALSE),0)</f>
        <v>0</v>
      </c>
      <c r="JW39">
        <f>IFERROR(VLOOKUP(_xlfn.NUMBERVALUE(MID(BX39, SEARCH("!", BX39)+1, SEARCH("+", BX39)-SEARCH("!", BX39)-1)), Rankings!$A$2:$BK$161, 63, FALSE),0)</f>
        <v>0</v>
      </c>
      <c r="JX39">
        <f>IFERROR(VLOOKUP(_xlfn.NUMBERVALUE(MID(BY39, SEARCH("!", BY39)+1, SEARCH("+", BY39)-SEARCH("!", BY39)-1)), Rankings!$A$2:$BK$161, 63, FALSE),0)</f>
        <v>0</v>
      </c>
      <c r="JY39">
        <f>IFERROR(VLOOKUP(_xlfn.NUMBERVALUE(MID(BZ39, SEARCH("!", BZ39)+1, SEARCH("+", BZ39)-SEARCH("!", BZ39)-1)), Rankings!$A$2:$BK$161, 63, FALSE),0)</f>
        <v>0</v>
      </c>
      <c r="JZ39">
        <f>IFERROR(VLOOKUP(_xlfn.NUMBERVALUE(MID(CA39, SEARCH("!", CA39)+1, SEARCH("+", CA39)-SEARCH("!", CA39)-1)), Rankings!$A$2:$BK$161, 63, FALSE),0)</f>
        <v>0</v>
      </c>
      <c r="KA39">
        <f>IFERROR(VLOOKUP(_xlfn.NUMBERVALUE(MID(CB39, SEARCH("!", CB39)+1, SEARCH("+", CB39)-SEARCH("!", CB39)-1)), Rankings!$A$2:$BK$161, 63, FALSE),0)</f>
        <v>0</v>
      </c>
      <c r="KB39">
        <f>IFERROR(VLOOKUP(_xlfn.NUMBERVALUE(MID(CC39, SEARCH("!", CC39)+1, SEARCH("+", CC39)-SEARCH("!", CC39)-1)), Rankings!$A$2:$BK$161, 63, FALSE),0)</f>
        <v>0</v>
      </c>
      <c r="KC39">
        <f>IFERROR(VLOOKUP(_xlfn.NUMBERVALUE(MID(CD39, SEARCH("!", CD39)+1, SEARCH("+", CD39)-SEARCH("!", CD39)-1)), Rankings!$A$2:$BK$161, 63, FALSE),0)</f>
        <v>0</v>
      </c>
      <c r="KD39">
        <f>IFERROR(VLOOKUP(_xlfn.NUMBERVALUE(MID(CE39, SEARCH("!", CE39)+1, SEARCH("+", CE39)-SEARCH("!", CE39)-1)), Rankings!$A$2:$BK$161, 63, FALSE),0)</f>
        <v>0</v>
      </c>
      <c r="KE39">
        <f>IFERROR(VLOOKUP(_xlfn.NUMBERVALUE(MID(CF39, SEARCH("!", CF39)+1, SEARCH("+", CF39)-SEARCH("!", CF39)-1)), Rankings!$A$2:$BK$161, 63, FALSE),0)</f>
        <v>0</v>
      </c>
      <c r="KF39">
        <f>IFERROR(VLOOKUP(_xlfn.NUMBERVALUE(MID(CG39, SEARCH("!", CG39)+1, SEARCH("+", CG39)-SEARCH("!", CG39)-1)), Rankings!$A$2:$BK$161, 63, FALSE),0)</f>
        <v>0</v>
      </c>
      <c r="KG39">
        <f>IFERROR(VLOOKUP(_xlfn.NUMBERVALUE(MID(CH39, SEARCH("!", CH39)+1, SEARCH("+", CH39)-SEARCH("!", CH39)-1)), Rankings!$A$2:$BK$161, 63, FALSE),0)</f>
        <v>0</v>
      </c>
      <c r="KH39">
        <f>IFERROR(VLOOKUP(_xlfn.NUMBERVALUE(MID(CI39, SEARCH("!", CI39)+1, SEARCH("+", CI39)-SEARCH("!", CI39)-1)), Rankings!$A$2:$BK$161, 63, FALSE),0)</f>
        <v>0</v>
      </c>
      <c r="KI39">
        <f>IFERROR(VLOOKUP(_xlfn.NUMBERVALUE(MID(CJ39, SEARCH("!", CJ39)+1, SEARCH("+", CJ39)-SEARCH("!", CJ39)-1)), Rankings!$A$2:$BK$161, 63, FALSE),0)</f>
        <v>0</v>
      </c>
      <c r="KJ39">
        <f>IFERROR(VLOOKUP(_xlfn.NUMBERVALUE(MID(CK39, SEARCH("!", CK39)+1, SEARCH("+", CK39)-SEARCH("!", CK39)-1)), Rankings!$A$2:$BK$161, 63, FALSE),0)</f>
        <v>0</v>
      </c>
      <c r="KK39">
        <f>IFERROR(VLOOKUP(_xlfn.NUMBERVALUE(MID(CL39, SEARCH("!", CL39)+1, SEARCH("+", CL39)-SEARCH("!", CL39)-1)), Rankings!$A$2:$BK$161, 63, FALSE),0)</f>
        <v>0</v>
      </c>
      <c r="KL39">
        <f>IFERROR(VLOOKUP(_xlfn.NUMBERVALUE(MID(CM39, SEARCH("!", CM39)+1, SEARCH("+", CM39)-SEARCH("!", CM39)-1)), Rankings!$A$2:$BK$161, 63, FALSE),0)</f>
        <v>0</v>
      </c>
      <c r="KM39">
        <f>IFERROR(VLOOKUP(_xlfn.NUMBERVALUE(MID(CN39, SEARCH("!", CN39)+1, SEARCH("+", CN39)-SEARCH("!", CN39)-1)), Rankings!$A$2:$BK$161, 63, FALSE),0)</f>
        <v>0</v>
      </c>
      <c r="KN39">
        <f>IFERROR(VLOOKUP(_xlfn.NUMBERVALUE(MID(CO39, SEARCH("!", CO39)+1, SEARCH("+", CO39)-SEARCH("!", CO39)-1)), Rankings!$A$2:$BK$161, 63, FALSE),0)</f>
        <v>0</v>
      </c>
      <c r="KO39">
        <f>IFERROR(VLOOKUP(_xlfn.NUMBERVALUE(MID(CP39, SEARCH("!", CP39)+1, SEARCH("+", CP39)-SEARCH("!", CP39)-1)), Rankings!$A$2:$BK$161, 63, FALSE),0)</f>
        <v>0</v>
      </c>
      <c r="KP39">
        <f>IFERROR(VLOOKUP(_xlfn.NUMBERVALUE(MID(CQ39, SEARCH("!", CQ39)+1, SEARCH("+", CQ39)-SEARCH("!", CQ39)-1)), Rankings!$A$2:$BK$161, 63, FALSE),0)</f>
        <v>0</v>
      </c>
      <c r="KQ39">
        <f>IFERROR(VLOOKUP(_xlfn.NUMBERVALUE(MID(CR39, SEARCH("!", CR39)+1, SEARCH("+", CR39)-SEARCH("!", CR39)-1)), Rankings!$A$2:$BK$161, 63, FALSE),0)</f>
        <v>0</v>
      </c>
      <c r="KS39" s="4">
        <f t="shared" si="1035"/>
        <v>214</v>
      </c>
      <c r="KT39" s="4">
        <f t="shared" si="1036"/>
        <v>89</v>
      </c>
      <c r="KU39" s="4">
        <f t="shared" si="1037"/>
        <v>51</v>
      </c>
      <c r="KV39" s="4">
        <f t="shared" si="1038"/>
        <v>0</v>
      </c>
      <c r="KY39" s="4">
        <f t="shared" si="1039"/>
        <v>354</v>
      </c>
      <c r="KZ39" s="4"/>
      <c r="LB39">
        <f t="shared" si="1040"/>
        <v>48</v>
      </c>
      <c r="LC39">
        <f t="shared" si="1041"/>
        <v>22</v>
      </c>
      <c r="LD39">
        <f t="shared" si="1042"/>
        <v>46</v>
      </c>
      <c r="LE39">
        <f t="shared" si="1043"/>
        <v>29</v>
      </c>
      <c r="LF39">
        <f t="shared" si="1044"/>
        <v>22</v>
      </c>
      <c r="LG39">
        <f t="shared" si="1045"/>
        <v>53</v>
      </c>
      <c r="LH39">
        <f t="shared" si="1046"/>
        <v>16</v>
      </c>
      <c r="LI39">
        <f t="shared" si="1047"/>
        <v>73</v>
      </c>
      <c r="LJ39">
        <f t="shared" si="1048"/>
        <v>45</v>
      </c>
      <c r="LK39">
        <f t="shared" si="1049"/>
        <v>0</v>
      </c>
      <c r="LL39">
        <f t="shared" si="1050"/>
        <v>0</v>
      </c>
      <c r="LM39">
        <f t="shared" si="1051"/>
        <v>0</v>
      </c>
      <c r="LN39">
        <f t="shared" si="1052"/>
        <v>0</v>
      </c>
      <c r="LO39">
        <f t="shared" si="1053"/>
        <v>0</v>
      </c>
      <c r="LP39">
        <f t="shared" si="1054"/>
        <v>0</v>
      </c>
      <c r="LQ39">
        <f t="shared" si="1055"/>
        <v>0</v>
      </c>
      <c r="LR39">
        <f t="shared" si="1056"/>
        <v>0</v>
      </c>
      <c r="LS39">
        <f t="shared" si="1057"/>
        <v>0</v>
      </c>
      <c r="LT39">
        <f t="shared" si="1058"/>
        <v>0</v>
      </c>
      <c r="LU39">
        <f t="shared" si="1059"/>
        <v>0</v>
      </c>
      <c r="LV39">
        <f t="shared" si="1060"/>
        <v>0</v>
      </c>
      <c r="LW39">
        <f t="shared" si="1061"/>
        <v>0</v>
      </c>
      <c r="LX39">
        <f t="shared" si="1062"/>
        <v>0</v>
      </c>
      <c r="LY39">
        <f t="shared" si="1063"/>
        <v>0</v>
      </c>
      <c r="LZ39">
        <f t="shared" si="1064"/>
        <v>0</v>
      </c>
      <c r="MA39">
        <f t="shared" si="1065"/>
        <v>0</v>
      </c>
      <c r="MB39">
        <f t="shared" si="1066"/>
        <v>0</v>
      </c>
      <c r="MC39">
        <f t="shared" si="1067"/>
        <v>0</v>
      </c>
      <c r="MD39">
        <f t="shared" si="1068"/>
        <v>0</v>
      </c>
      <c r="ME39">
        <f t="shared" si="1069"/>
        <v>0</v>
      </c>
      <c r="MF39">
        <f t="shared" si="1070"/>
        <v>0</v>
      </c>
      <c r="MG39">
        <f t="shared" si="1071"/>
        <v>0</v>
      </c>
      <c r="MH39">
        <f t="shared" si="1072"/>
        <v>0</v>
      </c>
      <c r="MI39">
        <f t="shared" si="1073"/>
        <v>0</v>
      </c>
      <c r="MJ39">
        <f t="shared" si="1074"/>
        <v>0</v>
      </c>
      <c r="MK39">
        <f t="shared" si="1075"/>
        <v>0</v>
      </c>
      <c r="ML39">
        <f t="shared" si="1076"/>
        <v>0</v>
      </c>
      <c r="MM39">
        <f t="shared" si="1077"/>
        <v>0</v>
      </c>
      <c r="MN39">
        <f t="shared" si="1078"/>
        <v>0</v>
      </c>
      <c r="MO39">
        <f t="shared" si="1079"/>
        <v>0</v>
      </c>
      <c r="MP39">
        <f t="shared" si="1080"/>
        <v>0</v>
      </c>
      <c r="MQ39">
        <f t="shared" si="1081"/>
        <v>0</v>
      </c>
      <c r="MR39">
        <f t="shared" si="1082"/>
        <v>0</v>
      </c>
      <c r="MS39">
        <f t="shared" si="1083"/>
        <v>0</v>
      </c>
      <c r="MT39">
        <f t="shared" si="1084"/>
        <v>0</v>
      </c>
      <c r="MU39">
        <f t="shared" si="1085"/>
        <v>0</v>
      </c>
      <c r="MV39">
        <f t="shared" si="1086"/>
        <v>0</v>
      </c>
      <c r="MW39">
        <f t="shared" si="1087"/>
        <v>0</v>
      </c>
      <c r="MX39">
        <f t="shared" si="1088"/>
        <v>0</v>
      </c>
      <c r="MY39">
        <f t="shared" si="1089"/>
        <v>0</v>
      </c>
      <c r="MZ39">
        <f t="shared" si="1090"/>
        <v>0</v>
      </c>
      <c r="NA39">
        <f t="shared" si="1091"/>
        <v>0</v>
      </c>
      <c r="NB39">
        <f t="shared" si="1092"/>
        <v>0</v>
      </c>
      <c r="NC39">
        <f t="shared" si="1093"/>
        <v>0</v>
      </c>
      <c r="ND39">
        <f t="shared" si="1094"/>
        <v>0</v>
      </c>
      <c r="NE39">
        <f t="shared" si="1095"/>
        <v>0</v>
      </c>
      <c r="NF39">
        <f t="shared" si="1096"/>
        <v>0</v>
      </c>
      <c r="NG39">
        <f t="shared" si="1097"/>
        <v>0</v>
      </c>
      <c r="NH39">
        <f t="shared" si="1098"/>
        <v>0</v>
      </c>
      <c r="NI39">
        <f t="shared" si="1099"/>
        <v>0</v>
      </c>
      <c r="NJ39">
        <f t="shared" si="1100"/>
        <v>0</v>
      </c>
      <c r="NK39">
        <f t="shared" si="1101"/>
        <v>0</v>
      </c>
      <c r="NL39">
        <f t="shared" si="1102"/>
        <v>0</v>
      </c>
      <c r="NM39">
        <f t="shared" si="1103"/>
        <v>0</v>
      </c>
      <c r="NN39">
        <f t="shared" si="1104"/>
        <v>0</v>
      </c>
      <c r="NO39">
        <f t="shared" si="1105"/>
        <v>0</v>
      </c>
      <c r="NP39">
        <f t="shared" si="1106"/>
        <v>0</v>
      </c>
      <c r="NQ39">
        <f t="shared" si="1107"/>
        <v>0</v>
      </c>
      <c r="NR39">
        <f t="shared" si="1108"/>
        <v>0</v>
      </c>
      <c r="NS39">
        <f t="shared" si="1109"/>
        <v>0</v>
      </c>
      <c r="NT39">
        <f t="shared" si="1110"/>
        <v>0</v>
      </c>
      <c r="NU39">
        <f t="shared" si="1111"/>
        <v>0</v>
      </c>
      <c r="NV39">
        <f t="shared" si="1112"/>
        <v>0</v>
      </c>
      <c r="NW39">
        <f t="shared" si="1113"/>
        <v>0</v>
      </c>
      <c r="NX39">
        <f t="shared" si="1114"/>
        <v>0</v>
      </c>
      <c r="NY39">
        <f t="shared" si="1115"/>
        <v>0</v>
      </c>
      <c r="NZ39">
        <f t="shared" si="1116"/>
        <v>0</v>
      </c>
      <c r="OA39">
        <f t="shared" si="1117"/>
        <v>0</v>
      </c>
      <c r="OB39">
        <f t="shared" si="1118"/>
        <v>0</v>
      </c>
      <c r="OC39">
        <f t="shared" si="1119"/>
        <v>0</v>
      </c>
      <c r="OD39">
        <f t="shared" si="1120"/>
        <v>0</v>
      </c>
      <c r="OE39">
        <f t="shared" si="1121"/>
        <v>0</v>
      </c>
      <c r="OF39">
        <f t="shared" si="1122"/>
        <v>0</v>
      </c>
      <c r="OG39">
        <f t="shared" si="1123"/>
        <v>0</v>
      </c>
      <c r="OH39">
        <f t="shared" si="1124"/>
        <v>0</v>
      </c>
      <c r="OJ39" s="4">
        <f t="shared" si="1125"/>
        <v>118</v>
      </c>
      <c r="OK39" s="4">
        <f t="shared" si="1126"/>
        <v>50</v>
      </c>
      <c r="OL39" s="4">
        <f t="shared" si="1127"/>
        <v>51</v>
      </c>
      <c r="OM39" s="4">
        <f t="shared" si="1128"/>
        <v>0</v>
      </c>
      <c r="OP39" s="4">
        <f t="shared" si="1129"/>
        <v>219</v>
      </c>
      <c r="OQ39" s="4"/>
      <c r="OS39">
        <f t="shared" si="1130"/>
        <v>30</v>
      </c>
      <c r="OT39">
        <f t="shared" si="1131"/>
        <v>27</v>
      </c>
      <c r="OU39">
        <f t="shared" si="1132"/>
        <v>18</v>
      </c>
      <c r="OV39">
        <f t="shared" si="1133"/>
        <v>27</v>
      </c>
      <c r="OW39">
        <f t="shared" si="1134"/>
        <v>24</v>
      </c>
      <c r="OX39">
        <f t="shared" si="1135"/>
        <v>11</v>
      </c>
      <c r="OY39">
        <f t="shared" si="1136"/>
        <v>38</v>
      </c>
      <c r="OZ39">
        <f t="shared" si="1137"/>
        <v>12</v>
      </c>
      <c r="PA39">
        <f t="shared" si="1138"/>
        <v>32</v>
      </c>
      <c r="PB39">
        <f t="shared" si="1139"/>
        <v>0</v>
      </c>
      <c r="PC39">
        <f t="shared" si="1140"/>
        <v>0</v>
      </c>
      <c r="PD39">
        <f t="shared" si="1141"/>
        <v>0</v>
      </c>
      <c r="PE39">
        <f t="shared" si="1142"/>
        <v>0</v>
      </c>
      <c r="PF39">
        <f t="shared" si="1143"/>
        <v>0</v>
      </c>
      <c r="PG39">
        <f t="shared" si="1144"/>
        <v>0</v>
      </c>
      <c r="PH39">
        <f t="shared" si="1145"/>
        <v>0</v>
      </c>
      <c r="PI39">
        <f t="shared" si="1146"/>
        <v>0</v>
      </c>
      <c r="PJ39">
        <f t="shared" si="1147"/>
        <v>0</v>
      </c>
      <c r="PK39">
        <f t="shared" si="1148"/>
        <v>0</v>
      </c>
      <c r="PL39">
        <f t="shared" si="1149"/>
        <v>0</v>
      </c>
      <c r="PM39">
        <f t="shared" si="1150"/>
        <v>0</v>
      </c>
      <c r="PN39">
        <f t="shared" si="1151"/>
        <v>0</v>
      </c>
      <c r="PO39">
        <f t="shared" si="1152"/>
        <v>0</v>
      </c>
      <c r="PP39">
        <f t="shared" si="1153"/>
        <v>0</v>
      </c>
      <c r="PQ39">
        <f t="shared" si="1154"/>
        <v>0</v>
      </c>
      <c r="PR39">
        <f t="shared" si="1155"/>
        <v>0</v>
      </c>
      <c r="PS39">
        <f t="shared" si="1156"/>
        <v>0</v>
      </c>
      <c r="PT39">
        <f t="shared" si="1157"/>
        <v>0</v>
      </c>
      <c r="PU39">
        <f t="shared" si="1158"/>
        <v>0</v>
      </c>
      <c r="PV39">
        <f t="shared" si="1159"/>
        <v>0</v>
      </c>
      <c r="PW39">
        <f t="shared" si="1160"/>
        <v>0</v>
      </c>
      <c r="PX39">
        <f t="shared" si="1161"/>
        <v>0</v>
      </c>
      <c r="PY39">
        <f t="shared" si="1162"/>
        <v>0</v>
      </c>
      <c r="PZ39">
        <f t="shared" si="1163"/>
        <v>0</v>
      </c>
      <c r="QA39">
        <f t="shared" si="1164"/>
        <v>0</v>
      </c>
      <c r="QB39">
        <f t="shared" si="1165"/>
        <v>0</v>
      </c>
      <c r="QC39">
        <f t="shared" si="1166"/>
        <v>0</v>
      </c>
      <c r="QD39">
        <f t="shared" si="1167"/>
        <v>0</v>
      </c>
      <c r="QE39">
        <f t="shared" si="1168"/>
        <v>0</v>
      </c>
      <c r="QF39">
        <f t="shared" si="1169"/>
        <v>0</v>
      </c>
      <c r="QG39">
        <f t="shared" si="1170"/>
        <v>0</v>
      </c>
      <c r="QH39">
        <f t="shared" si="1171"/>
        <v>0</v>
      </c>
      <c r="QI39">
        <f t="shared" si="1172"/>
        <v>0</v>
      </c>
      <c r="QJ39">
        <f t="shared" si="1173"/>
        <v>0</v>
      </c>
      <c r="QK39">
        <f t="shared" si="1174"/>
        <v>0</v>
      </c>
      <c r="QL39">
        <f t="shared" si="1175"/>
        <v>0</v>
      </c>
      <c r="QM39">
        <f t="shared" si="1176"/>
        <v>0</v>
      </c>
      <c r="QN39">
        <f t="shared" si="1177"/>
        <v>0</v>
      </c>
      <c r="QO39">
        <f t="shared" si="1178"/>
        <v>0</v>
      </c>
      <c r="QP39">
        <f t="shared" si="1179"/>
        <v>0</v>
      </c>
      <c r="QQ39">
        <f t="shared" si="1180"/>
        <v>0</v>
      </c>
      <c r="QR39">
        <f t="shared" si="1181"/>
        <v>0</v>
      </c>
      <c r="QS39">
        <f t="shared" si="1182"/>
        <v>0</v>
      </c>
      <c r="QT39">
        <f t="shared" si="1183"/>
        <v>0</v>
      </c>
      <c r="QU39">
        <f t="shared" si="1184"/>
        <v>0</v>
      </c>
      <c r="QV39">
        <f t="shared" si="1185"/>
        <v>0</v>
      </c>
      <c r="QW39">
        <f t="shared" si="1186"/>
        <v>0</v>
      </c>
      <c r="QX39">
        <f t="shared" si="1187"/>
        <v>0</v>
      </c>
      <c r="QY39">
        <f t="shared" si="1188"/>
        <v>0</v>
      </c>
      <c r="QZ39">
        <f t="shared" si="1189"/>
        <v>0</v>
      </c>
      <c r="RA39">
        <f t="shared" si="1190"/>
        <v>0</v>
      </c>
      <c r="RB39">
        <f t="shared" si="1191"/>
        <v>0</v>
      </c>
      <c r="RC39">
        <f t="shared" si="1192"/>
        <v>0</v>
      </c>
      <c r="RD39">
        <f t="shared" si="1193"/>
        <v>0</v>
      </c>
      <c r="RE39">
        <f t="shared" si="1194"/>
        <v>0</v>
      </c>
      <c r="RF39">
        <f t="shared" si="1195"/>
        <v>0</v>
      </c>
      <c r="RG39">
        <f t="shared" si="1196"/>
        <v>0</v>
      </c>
      <c r="RH39">
        <f t="shared" si="1197"/>
        <v>0</v>
      </c>
      <c r="RI39">
        <f t="shared" si="1198"/>
        <v>0</v>
      </c>
      <c r="RJ39">
        <f t="shared" si="1199"/>
        <v>0</v>
      </c>
      <c r="RK39">
        <f t="shared" si="1200"/>
        <v>0</v>
      </c>
      <c r="RL39">
        <f t="shared" si="1201"/>
        <v>0</v>
      </c>
      <c r="RM39">
        <f t="shared" si="1202"/>
        <v>0</v>
      </c>
      <c r="RN39">
        <f t="shared" si="1203"/>
        <v>0</v>
      </c>
      <c r="RO39">
        <f t="shared" si="1204"/>
        <v>0</v>
      </c>
      <c r="RP39">
        <f t="shared" si="1205"/>
        <v>0</v>
      </c>
      <c r="RQ39">
        <f t="shared" si="1206"/>
        <v>0</v>
      </c>
      <c r="RR39">
        <f t="shared" si="1207"/>
        <v>0</v>
      </c>
      <c r="RS39">
        <f t="shared" si="1208"/>
        <v>0</v>
      </c>
      <c r="RT39">
        <f t="shared" si="1209"/>
        <v>0</v>
      </c>
      <c r="RU39">
        <f t="shared" si="1210"/>
        <v>0</v>
      </c>
      <c r="RV39">
        <f t="shared" si="1211"/>
        <v>0</v>
      </c>
      <c r="RW39">
        <f t="shared" si="1212"/>
        <v>0</v>
      </c>
      <c r="RX39">
        <f t="shared" si="1213"/>
        <v>0</v>
      </c>
      <c r="RY39">
        <f t="shared" si="1214"/>
        <v>0</v>
      </c>
      <c r="SA39" s="4">
        <f t="shared" si="1215"/>
        <v>18.990000000000002</v>
      </c>
      <c r="SB39" s="4">
        <f t="shared" si="1216"/>
        <v>7.62</v>
      </c>
      <c r="SC39" s="4">
        <f t="shared" si="1217"/>
        <v>7.92</v>
      </c>
      <c r="SD39" s="4">
        <f t="shared" si="1218"/>
        <v>0</v>
      </c>
      <c r="SF39" s="4">
        <f t="shared" si="1219"/>
        <v>34.53</v>
      </c>
      <c r="SI39">
        <f t="shared" si="1220"/>
        <v>3.64</v>
      </c>
      <c r="SJ39">
        <f t="shared" si="1221"/>
        <v>3.33</v>
      </c>
      <c r="SK39">
        <f t="shared" si="1222"/>
        <v>3.5</v>
      </c>
      <c r="SL39">
        <f t="shared" si="1223"/>
        <v>4.75</v>
      </c>
      <c r="SM39">
        <f t="shared" si="1224"/>
        <v>3.17</v>
      </c>
      <c r="SN39">
        <f t="shared" si="1225"/>
        <v>3.64</v>
      </c>
      <c r="SO39">
        <f t="shared" si="1226"/>
        <v>3</v>
      </c>
      <c r="SP39">
        <f t="shared" si="1227"/>
        <v>4.62</v>
      </c>
      <c r="SQ39">
        <f t="shared" si="1228"/>
        <v>4.88</v>
      </c>
      <c r="SR39" t="str">
        <f t="shared" si="1229"/>
        <v>0</v>
      </c>
      <c r="SS39" t="str">
        <f t="shared" si="1230"/>
        <v>0</v>
      </c>
      <c r="ST39" t="str">
        <f t="shared" si="1231"/>
        <v>0</v>
      </c>
      <c r="SU39" t="str">
        <f t="shared" si="1232"/>
        <v>0</v>
      </c>
      <c r="SV39" t="str">
        <f t="shared" si="1233"/>
        <v>0</v>
      </c>
      <c r="SW39" t="str">
        <f t="shared" si="1234"/>
        <v>0</v>
      </c>
      <c r="SX39" t="str">
        <f t="shared" si="1235"/>
        <v>0</v>
      </c>
      <c r="SY39" t="str">
        <f t="shared" si="1236"/>
        <v>0</v>
      </c>
      <c r="SZ39" t="str">
        <f t="shared" si="1237"/>
        <v>0</v>
      </c>
      <c r="TA39" t="str">
        <f t="shared" si="1238"/>
        <v>0</v>
      </c>
      <c r="TB39" t="str">
        <f t="shared" si="1239"/>
        <v>0</v>
      </c>
      <c r="TC39" t="str">
        <f t="shared" si="1240"/>
        <v>0</v>
      </c>
      <c r="TD39" t="str">
        <f t="shared" si="1241"/>
        <v>0</v>
      </c>
      <c r="TE39" t="str">
        <f t="shared" si="1242"/>
        <v>0</v>
      </c>
      <c r="TF39" t="str">
        <f t="shared" si="1243"/>
        <v>0</v>
      </c>
      <c r="TG39" t="str">
        <f t="shared" si="1244"/>
        <v>0</v>
      </c>
      <c r="TH39" t="str">
        <f t="shared" si="1245"/>
        <v>0</v>
      </c>
      <c r="TI39" t="str">
        <f t="shared" si="1246"/>
        <v>0</v>
      </c>
      <c r="TJ39" t="str">
        <f t="shared" si="1247"/>
        <v>0</v>
      </c>
      <c r="TK39" t="str">
        <f t="shared" si="1248"/>
        <v>0</v>
      </c>
      <c r="TL39" t="str">
        <f t="shared" si="1249"/>
        <v>0</v>
      </c>
      <c r="TM39" t="str">
        <f t="shared" si="1250"/>
        <v>0</v>
      </c>
      <c r="TN39" t="str">
        <f t="shared" si="1251"/>
        <v>0</v>
      </c>
      <c r="TO39" t="str">
        <f t="shared" si="1252"/>
        <v>0</v>
      </c>
      <c r="TP39" t="str">
        <f t="shared" si="1253"/>
        <v>0</v>
      </c>
      <c r="TQ39" t="str">
        <f t="shared" si="1254"/>
        <v>0</v>
      </c>
      <c r="TR39" t="str">
        <f t="shared" si="1255"/>
        <v>0</v>
      </c>
      <c r="TS39" t="str">
        <f t="shared" si="1256"/>
        <v>0</v>
      </c>
      <c r="TT39" t="str">
        <f t="shared" si="1257"/>
        <v>0</v>
      </c>
      <c r="TU39" t="str">
        <f t="shared" si="1258"/>
        <v>0</v>
      </c>
      <c r="TV39" t="str">
        <f t="shared" si="1259"/>
        <v>0</v>
      </c>
      <c r="TW39" t="str">
        <f t="shared" si="1260"/>
        <v>0</v>
      </c>
      <c r="TX39" t="str">
        <f t="shared" si="1261"/>
        <v>0</v>
      </c>
      <c r="TY39" t="str">
        <f t="shared" si="1262"/>
        <v>0</v>
      </c>
      <c r="TZ39" t="str">
        <f t="shared" si="1263"/>
        <v>0</v>
      </c>
      <c r="UA39" t="str">
        <f t="shared" si="1264"/>
        <v>0</v>
      </c>
      <c r="UB39" t="str">
        <f t="shared" si="1265"/>
        <v>0</v>
      </c>
      <c r="UC39" t="str">
        <f t="shared" si="1266"/>
        <v>0</v>
      </c>
      <c r="UD39" t="str">
        <f t="shared" si="1267"/>
        <v>0</v>
      </c>
      <c r="UE39" t="str">
        <f t="shared" si="1268"/>
        <v>0</v>
      </c>
      <c r="UF39" t="str">
        <f t="shared" si="1269"/>
        <v>0</v>
      </c>
      <c r="UG39" t="str">
        <f t="shared" si="1270"/>
        <v>0</v>
      </c>
      <c r="UH39" t="str">
        <f t="shared" si="1271"/>
        <v>0</v>
      </c>
      <c r="UI39" t="str">
        <f t="shared" si="1272"/>
        <v>0</v>
      </c>
      <c r="UJ39" t="str">
        <f t="shared" si="1273"/>
        <v>0</v>
      </c>
      <c r="UK39" t="str">
        <f t="shared" si="1274"/>
        <v>0</v>
      </c>
      <c r="UL39" t="str">
        <f t="shared" si="1275"/>
        <v>0</v>
      </c>
      <c r="UM39" t="str">
        <f t="shared" si="1276"/>
        <v>0</v>
      </c>
      <c r="UN39" t="str">
        <f t="shared" si="1277"/>
        <v>0</v>
      </c>
      <c r="UO39" t="str">
        <f t="shared" si="1278"/>
        <v>0</v>
      </c>
      <c r="UP39" t="str">
        <f t="shared" si="1279"/>
        <v>0</v>
      </c>
      <c r="UQ39" t="str">
        <f t="shared" si="1280"/>
        <v>0</v>
      </c>
      <c r="UR39" t="str">
        <f t="shared" si="1281"/>
        <v>0</v>
      </c>
      <c r="US39" t="str">
        <f t="shared" si="1282"/>
        <v>0</v>
      </c>
      <c r="UT39" t="str">
        <f t="shared" si="1283"/>
        <v>0</v>
      </c>
      <c r="UU39" t="str">
        <f t="shared" si="1284"/>
        <v>0</v>
      </c>
      <c r="UV39" t="str">
        <f t="shared" si="1285"/>
        <v>0</v>
      </c>
      <c r="UW39" t="str">
        <f t="shared" si="1286"/>
        <v>0</v>
      </c>
      <c r="UX39" t="str">
        <f t="shared" si="1287"/>
        <v>0</v>
      </c>
      <c r="UY39" t="str">
        <f t="shared" si="1288"/>
        <v>0</v>
      </c>
      <c r="UZ39" t="str">
        <f t="shared" si="1289"/>
        <v>0</v>
      </c>
      <c r="VA39" t="str">
        <f t="shared" si="1290"/>
        <v>0</v>
      </c>
      <c r="VB39" t="str">
        <f t="shared" si="1291"/>
        <v>0</v>
      </c>
      <c r="VC39" t="str">
        <f t="shared" si="1292"/>
        <v>0</v>
      </c>
      <c r="VD39" t="str">
        <f t="shared" si="1293"/>
        <v>0</v>
      </c>
      <c r="VE39" t="str">
        <f t="shared" si="1294"/>
        <v>0</v>
      </c>
      <c r="VF39" t="str">
        <f t="shared" si="1295"/>
        <v>0</v>
      </c>
      <c r="VG39" t="str">
        <f t="shared" si="1296"/>
        <v>0</v>
      </c>
      <c r="VH39" t="str">
        <f t="shared" si="1297"/>
        <v>0</v>
      </c>
      <c r="VI39" t="str">
        <f t="shared" si="1298"/>
        <v>0</v>
      </c>
      <c r="VJ39" t="str">
        <f t="shared" si="1299"/>
        <v>0</v>
      </c>
      <c r="VK39" t="str">
        <f t="shared" si="1300"/>
        <v>0</v>
      </c>
      <c r="VL39" t="str">
        <f t="shared" si="1301"/>
        <v>0</v>
      </c>
      <c r="VM39" t="str">
        <f t="shared" si="1302"/>
        <v>0</v>
      </c>
      <c r="VN39" t="str">
        <f t="shared" si="1303"/>
        <v>0</v>
      </c>
      <c r="VO39" t="str">
        <f t="shared" si="1304"/>
        <v>0</v>
      </c>
      <c r="VQ39" s="4">
        <f t="shared" si="1305"/>
        <v>8.5500000000000007</v>
      </c>
      <c r="VR39" s="4">
        <f t="shared" si="1306"/>
        <v>10.79</v>
      </c>
      <c r="VS39" s="4">
        <f t="shared" si="1307"/>
        <v>17.64</v>
      </c>
      <c r="VT39" s="4">
        <f t="shared" si="1308"/>
        <v>0</v>
      </c>
      <c r="VV39" s="4">
        <f t="shared" si="1309"/>
        <v>36.980000000000004</v>
      </c>
      <c r="VY39">
        <f t="shared" si="1310"/>
        <v>4.3499999999999996</v>
      </c>
      <c r="VZ39">
        <f t="shared" si="1311"/>
        <v>-2.1800000000000002</v>
      </c>
      <c r="WA39">
        <f t="shared" si="1312"/>
        <v>-5.14</v>
      </c>
      <c r="WB39">
        <f t="shared" si="1313"/>
        <v>16.34</v>
      </c>
      <c r="WC39">
        <f t="shared" si="1314"/>
        <v>1.3</v>
      </c>
      <c r="WD39">
        <f t="shared" si="1315"/>
        <v>9.39</v>
      </c>
      <c r="WE39">
        <f t="shared" si="1316"/>
        <v>4.17</v>
      </c>
      <c r="WF39">
        <f t="shared" si="1317"/>
        <v>6.62</v>
      </c>
      <c r="WG39">
        <f t="shared" si="1318"/>
        <v>2.13</v>
      </c>
      <c r="WH39">
        <f t="shared" si="1319"/>
        <v>0</v>
      </c>
      <c r="WI39">
        <f t="shared" si="1320"/>
        <v>0</v>
      </c>
      <c r="WJ39">
        <f t="shared" si="1321"/>
        <v>0</v>
      </c>
      <c r="WK39">
        <f t="shared" si="1322"/>
        <v>0</v>
      </c>
      <c r="WL39">
        <f t="shared" si="1323"/>
        <v>0</v>
      </c>
      <c r="WM39">
        <f t="shared" si="1324"/>
        <v>0</v>
      </c>
      <c r="WN39">
        <f t="shared" si="1325"/>
        <v>0</v>
      </c>
      <c r="WO39">
        <f t="shared" si="1326"/>
        <v>0</v>
      </c>
      <c r="WP39">
        <f t="shared" si="1327"/>
        <v>0</v>
      </c>
      <c r="WQ39">
        <f t="shared" si="1328"/>
        <v>0</v>
      </c>
      <c r="WR39">
        <f t="shared" si="1329"/>
        <v>0</v>
      </c>
      <c r="WS39">
        <f t="shared" si="1330"/>
        <v>0</v>
      </c>
      <c r="WT39">
        <f t="shared" si="1331"/>
        <v>0</v>
      </c>
      <c r="WU39">
        <f t="shared" si="1332"/>
        <v>0</v>
      </c>
      <c r="WV39">
        <f t="shared" si="1333"/>
        <v>0</v>
      </c>
      <c r="WW39">
        <f t="shared" si="1334"/>
        <v>0</v>
      </c>
      <c r="WX39">
        <f t="shared" si="1335"/>
        <v>0</v>
      </c>
      <c r="WY39">
        <f t="shared" si="1336"/>
        <v>0</v>
      </c>
      <c r="WZ39">
        <f t="shared" si="1337"/>
        <v>0</v>
      </c>
      <c r="XA39">
        <f t="shared" si="1338"/>
        <v>0</v>
      </c>
      <c r="XB39">
        <f t="shared" si="1339"/>
        <v>0</v>
      </c>
      <c r="XC39">
        <f t="shared" si="1340"/>
        <v>0</v>
      </c>
      <c r="XD39">
        <f t="shared" si="1341"/>
        <v>0</v>
      </c>
      <c r="XE39">
        <f t="shared" si="1342"/>
        <v>0</v>
      </c>
      <c r="XF39">
        <f t="shared" si="1343"/>
        <v>0</v>
      </c>
      <c r="XG39">
        <f t="shared" si="1344"/>
        <v>0</v>
      </c>
      <c r="XH39">
        <f t="shared" si="1345"/>
        <v>0</v>
      </c>
      <c r="XI39">
        <f t="shared" si="1346"/>
        <v>0</v>
      </c>
      <c r="XJ39">
        <f t="shared" si="1347"/>
        <v>0</v>
      </c>
      <c r="XK39">
        <f t="shared" si="1348"/>
        <v>0</v>
      </c>
      <c r="XL39">
        <f t="shared" si="1349"/>
        <v>0</v>
      </c>
      <c r="XM39">
        <f t="shared" si="1350"/>
        <v>0</v>
      </c>
      <c r="XN39">
        <f t="shared" si="1351"/>
        <v>0</v>
      </c>
      <c r="XO39">
        <f t="shared" si="1352"/>
        <v>0</v>
      </c>
      <c r="XP39">
        <f t="shared" si="1353"/>
        <v>0</v>
      </c>
      <c r="XQ39">
        <f t="shared" si="1354"/>
        <v>0</v>
      </c>
      <c r="XR39">
        <f t="shared" si="1355"/>
        <v>0</v>
      </c>
      <c r="XS39">
        <f t="shared" si="1356"/>
        <v>0</v>
      </c>
      <c r="XT39">
        <f t="shared" si="1357"/>
        <v>0</v>
      </c>
      <c r="XU39">
        <f t="shared" si="1358"/>
        <v>0</v>
      </c>
      <c r="XV39">
        <f t="shared" si="1359"/>
        <v>0</v>
      </c>
      <c r="XW39">
        <f t="shared" si="1360"/>
        <v>0</v>
      </c>
      <c r="XX39">
        <f t="shared" si="1361"/>
        <v>0</v>
      </c>
      <c r="XY39">
        <f t="shared" si="1362"/>
        <v>0</v>
      </c>
      <c r="XZ39">
        <f t="shared" si="1363"/>
        <v>0</v>
      </c>
      <c r="YA39">
        <f t="shared" si="1364"/>
        <v>0</v>
      </c>
      <c r="YB39">
        <f t="shared" si="1365"/>
        <v>0</v>
      </c>
      <c r="YC39">
        <f t="shared" si="1366"/>
        <v>0</v>
      </c>
      <c r="YD39">
        <f t="shared" si="1367"/>
        <v>0</v>
      </c>
      <c r="YE39">
        <f t="shared" si="1368"/>
        <v>0</v>
      </c>
      <c r="YF39">
        <f t="shared" si="1369"/>
        <v>0</v>
      </c>
      <c r="YG39">
        <f t="shared" si="1370"/>
        <v>0</v>
      </c>
      <c r="YH39">
        <f t="shared" si="1371"/>
        <v>0</v>
      </c>
      <c r="YI39">
        <f t="shared" si="1372"/>
        <v>0</v>
      </c>
      <c r="YJ39">
        <f t="shared" si="1373"/>
        <v>0</v>
      </c>
      <c r="YK39">
        <f t="shared" si="1374"/>
        <v>0</v>
      </c>
      <c r="YL39">
        <f t="shared" si="1375"/>
        <v>0</v>
      </c>
      <c r="YM39">
        <f t="shared" si="1376"/>
        <v>0</v>
      </c>
      <c r="YN39">
        <f t="shared" si="1377"/>
        <v>0</v>
      </c>
      <c r="YO39">
        <f t="shared" si="1378"/>
        <v>0</v>
      </c>
      <c r="YP39">
        <f t="shared" si="1379"/>
        <v>0</v>
      </c>
      <c r="YQ39">
        <f t="shared" si="1380"/>
        <v>0</v>
      </c>
      <c r="YR39">
        <f t="shared" si="1381"/>
        <v>0</v>
      </c>
      <c r="YS39">
        <f t="shared" si="1382"/>
        <v>0</v>
      </c>
      <c r="YT39">
        <f t="shared" si="1383"/>
        <v>0</v>
      </c>
      <c r="YU39">
        <f t="shared" si="1384"/>
        <v>0</v>
      </c>
      <c r="YV39">
        <f t="shared" si="1385"/>
        <v>0</v>
      </c>
      <c r="YW39">
        <f t="shared" si="1386"/>
        <v>0</v>
      </c>
      <c r="YX39">
        <f t="shared" si="1387"/>
        <v>0</v>
      </c>
      <c r="YY39">
        <f t="shared" si="1388"/>
        <v>0</v>
      </c>
      <c r="YZ39">
        <f t="shared" si="1389"/>
        <v>0</v>
      </c>
      <c r="ZA39">
        <f t="shared" si="1390"/>
        <v>0</v>
      </c>
      <c r="ZB39">
        <f t="shared" si="1391"/>
        <v>0</v>
      </c>
      <c r="ZC39">
        <f t="shared" si="1392"/>
        <v>0</v>
      </c>
      <c r="ZD39">
        <f t="shared" si="1393"/>
        <v>0</v>
      </c>
      <c r="ZE39">
        <f t="shared" si="1394"/>
        <v>0</v>
      </c>
      <c r="ZG39" s="4">
        <f t="shared" si="1395"/>
        <v>356</v>
      </c>
      <c r="ZH39" s="4">
        <f t="shared" si="1396"/>
        <v>140</v>
      </c>
      <c r="ZI39" s="4">
        <f t="shared" si="1397"/>
        <v>106</v>
      </c>
      <c r="ZJ39" s="4">
        <f t="shared" si="1398"/>
        <v>0</v>
      </c>
      <c r="ZL39" s="4">
        <f t="shared" si="1399"/>
        <v>602</v>
      </c>
      <c r="ZO39">
        <f t="shared" si="1400"/>
        <v>40</v>
      </c>
      <c r="ZP39">
        <f t="shared" si="1401"/>
        <v>82</v>
      </c>
      <c r="ZQ39">
        <f t="shared" si="1402"/>
        <v>89</v>
      </c>
      <c r="ZR39">
        <f t="shared" si="1403"/>
        <v>38</v>
      </c>
      <c r="ZS39">
        <f t="shared" si="1404"/>
        <v>68</v>
      </c>
      <c r="ZT39">
        <f t="shared" si="1405"/>
        <v>65</v>
      </c>
      <c r="ZU39">
        <f t="shared" si="1406"/>
        <v>74</v>
      </c>
      <c r="ZV39">
        <f t="shared" si="1407"/>
        <v>66</v>
      </c>
      <c r="ZW39">
        <f t="shared" si="1408"/>
        <v>80</v>
      </c>
      <c r="ZX39">
        <f t="shared" si="1409"/>
        <v>0</v>
      </c>
      <c r="ZY39">
        <f t="shared" si="1410"/>
        <v>0</v>
      </c>
      <c r="ZZ39">
        <f t="shared" si="1411"/>
        <v>0</v>
      </c>
      <c r="AAA39">
        <f t="shared" si="1412"/>
        <v>0</v>
      </c>
      <c r="AAB39">
        <f t="shared" si="1413"/>
        <v>0</v>
      </c>
      <c r="AAC39">
        <f t="shared" si="1414"/>
        <v>0</v>
      </c>
      <c r="AAD39">
        <f t="shared" si="1415"/>
        <v>0</v>
      </c>
      <c r="AAE39">
        <f t="shared" si="1416"/>
        <v>0</v>
      </c>
      <c r="AAF39">
        <f t="shared" si="1417"/>
        <v>0</v>
      </c>
      <c r="AAG39">
        <f t="shared" si="1418"/>
        <v>0</v>
      </c>
      <c r="AAH39">
        <f t="shared" si="1419"/>
        <v>0</v>
      </c>
      <c r="AAI39">
        <f t="shared" si="1420"/>
        <v>0</v>
      </c>
      <c r="AAJ39">
        <f t="shared" si="1421"/>
        <v>0</v>
      </c>
      <c r="AAK39">
        <f t="shared" si="1422"/>
        <v>0</v>
      </c>
      <c r="AAL39">
        <f t="shared" si="1423"/>
        <v>0</v>
      </c>
      <c r="AAM39">
        <f t="shared" si="1424"/>
        <v>0</v>
      </c>
      <c r="AAN39">
        <f t="shared" si="1425"/>
        <v>0</v>
      </c>
      <c r="AAO39">
        <f t="shared" si="1426"/>
        <v>0</v>
      </c>
      <c r="AAP39">
        <f t="shared" si="1427"/>
        <v>0</v>
      </c>
      <c r="AAQ39">
        <f t="shared" si="1428"/>
        <v>0</v>
      </c>
      <c r="AAR39">
        <f t="shared" si="1429"/>
        <v>0</v>
      </c>
      <c r="AAS39">
        <f t="shared" si="1430"/>
        <v>0</v>
      </c>
      <c r="AAT39">
        <f t="shared" si="1431"/>
        <v>0</v>
      </c>
      <c r="AAU39">
        <f t="shared" si="1432"/>
        <v>0</v>
      </c>
      <c r="AAV39">
        <f t="shared" si="1433"/>
        <v>0</v>
      </c>
      <c r="AAW39">
        <f t="shared" si="1434"/>
        <v>0</v>
      </c>
      <c r="AAX39">
        <f t="shared" si="1435"/>
        <v>0</v>
      </c>
      <c r="AAY39">
        <f t="shared" si="1436"/>
        <v>0</v>
      </c>
      <c r="AAZ39">
        <f t="shared" si="1437"/>
        <v>0</v>
      </c>
      <c r="ABA39">
        <f t="shared" si="1438"/>
        <v>0</v>
      </c>
      <c r="ABB39">
        <f t="shared" si="1439"/>
        <v>0</v>
      </c>
      <c r="ABC39">
        <f t="shared" si="1440"/>
        <v>0</v>
      </c>
      <c r="ABD39">
        <f t="shared" si="1441"/>
        <v>0</v>
      </c>
      <c r="ABE39">
        <f t="shared" si="1442"/>
        <v>0</v>
      </c>
      <c r="ABF39">
        <f t="shared" si="1443"/>
        <v>0</v>
      </c>
      <c r="ABG39">
        <f t="shared" si="1444"/>
        <v>0</v>
      </c>
      <c r="ABH39">
        <f t="shared" si="1445"/>
        <v>0</v>
      </c>
      <c r="ABI39">
        <f t="shared" si="1446"/>
        <v>0</v>
      </c>
      <c r="ABJ39">
        <f t="shared" si="1447"/>
        <v>0</v>
      </c>
      <c r="ABK39">
        <f t="shared" si="1448"/>
        <v>0</v>
      </c>
      <c r="ABL39">
        <f t="shared" si="1449"/>
        <v>0</v>
      </c>
      <c r="ABM39">
        <f t="shared" si="1450"/>
        <v>0</v>
      </c>
      <c r="ABN39">
        <f t="shared" si="1451"/>
        <v>0</v>
      </c>
      <c r="ABO39">
        <f t="shared" si="1452"/>
        <v>0</v>
      </c>
      <c r="ABP39">
        <f t="shared" si="1453"/>
        <v>0</v>
      </c>
      <c r="ABQ39">
        <f t="shared" si="1454"/>
        <v>0</v>
      </c>
      <c r="ABR39">
        <f t="shared" si="1455"/>
        <v>0</v>
      </c>
      <c r="ABS39">
        <f t="shared" si="1456"/>
        <v>0</v>
      </c>
      <c r="ABT39">
        <f t="shared" si="1457"/>
        <v>0</v>
      </c>
      <c r="ABU39">
        <f t="shared" si="1458"/>
        <v>0</v>
      </c>
      <c r="ABV39">
        <f t="shared" si="1459"/>
        <v>0</v>
      </c>
      <c r="ABW39">
        <f t="shared" si="1460"/>
        <v>0</v>
      </c>
      <c r="ABX39">
        <f t="shared" si="1461"/>
        <v>0</v>
      </c>
      <c r="ABY39">
        <f t="shared" si="1462"/>
        <v>0</v>
      </c>
      <c r="ABZ39">
        <f t="shared" si="1463"/>
        <v>0</v>
      </c>
      <c r="ACA39">
        <f t="shared" si="1464"/>
        <v>0</v>
      </c>
      <c r="ACB39">
        <f t="shared" si="1465"/>
        <v>0</v>
      </c>
      <c r="ACC39">
        <f t="shared" si="1466"/>
        <v>0</v>
      </c>
      <c r="ACD39">
        <f t="shared" si="1467"/>
        <v>0</v>
      </c>
      <c r="ACE39">
        <f t="shared" si="1468"/>
        <v>0</v>
      </c>
      <c r="ACF39">
        <f t="shared" si="1469"/>
        <v>0</v>
      </c>
      <c r="ACG39">
        <f t="shared" si="1470"/>
        <v>0</v>
      </c>
      <c r="ACH39">
        <f t="shared" si="1471"/>
        <v>0</v>
      </c>
      <c r="ACI39">
        <f t="shared" si="1472"/>
        <v>0</v>
      </c>
      <c r="ACJ39">
        <f t="shared" si="1473"/>
        <v>0</v>
      </c>
      <c r="ACK39">
        <f t="shared" si="1474"/>
        <v>0</v>
      </c>
      <c r="ACL39">
        <f t="shared" si="1475"/>
        <v>0</v>
      </c>
      <c r="ACM39">
        <f t="shared" si="1476"/>
        <v>0</v>
      </c>
      <c r="ACN39">
        <f t="shared" si="1477"/>
        <v>0</v>
      </c>
      <c r="ACO39">
        <f t="shared" si="1478"/>
        <v>0</v>
      </c>
      <c r="ACP39">
        <f t="shared" si="1479"/>
        <v>0</v>
      </c>
      <c r="ACQ39">
        <f t="shared" si="1480"/>
        <v>0</v>
      </c>
      <c r="ACR39">
        <f t="shared" si="1481"/>
        <v>0</v>
      </c>
      <c r="ACS39">
        <f t="shared" si="1482"/>
        <v>0</v>
      </c>
      <c r="ACT39">
        <f t="shared" si="1483"/>
        <v>0</v>
      </c>
      <c r="ACU39">
        <f t="shared" si="1484"/>
        <v>0</v>
      </c>
      <c r="ACW39" s="4">
        <f t="shared" si="1485"/>
        <v>487.1</v>
      </c>
      <c r="ACX39" s="4">
        <f t="shared" si="1486"/>
        <v>192.8</v>
      </c>
      <c r="ACY39" s="4">
        <f t="shared" si="1487"/>
        <v>55.7</v>
      </c>
      <c r="ACZ39" s="4">
        <f t="shared" si="1488"/>
        <v>0</v>
      </c>
      <c r="ADA39" s="88">
        <f t="shared" si="1489"/>
        <v>9.8183501669068622</v>
      </c>
      <c r="ADB39" s="4">
        <f t="shared" si="1490"/>
        <v>735.60000000000014</v>
      </c>
      <c r="ADC39" s="5">
        <f t="shared" si="1491"/>
        <v>9.870157040290696</v>
      </c>
      <c r="ADD39" s="5">
        <f t="shared" si="1492"/>
        <v>5.2773099207835044</v>
      </c>
      <c r="ADE39">
        <f t="shared" si="1493"/>
        <v>97.5</v>
      </c>
      <c r="ADF39">
        <f t="shared" si="1494"/>
        <v>17.5</v>
      </c>
      <c r="ADG39">
        <f t="shared" si="1495"/>
        <v>115.9</v>
      </c>
      <c r="ADH39">
        <f t="shared" si="1496"/>
        <v>29.9</v>
      </c>
      <c r="ADI39">
        <f t="shared" si="1497"/>
        <v>25.8</v>
      </c>
      <c r="ADJ39">
        <f t="shared" si="1498"/>
        <v>154.6</v>
      </c>
      <c r="ADK39">
        <f t="shared" si="1499"/>
        <v>0</v>
      </c>
      <c r="ADL39">
        <f t="shared" si="1500"/>
        <v>192.8</v>
      </c>
      <c r="ADM39">
        <f t="shared" si="1501"/>
        <v>101.6</v>
      </c>
      <c r="ADN39">
        <f t="shared" si="1502"/>
        <v>0</v>
      </c>
      <c r="ADO39">
        <f t="shared" si="1503"/>
        <v>0</v>
      </c>
      <c r="ADP39">
        <f t="shared" si="1504"/>
        <v>0</v>
      </c>
      <c r="ADQ39">
        <f t="shared" si="1505"/>
        <v>0</v>
      </c>
      <c r="ADR39">
        <f t="shared" si="1506"/>
        <v>0</v>
      </c>
      <c r="ADS39">
        <f t="shared" si="1507"/>
        <v>0</v>
      </c>
      <c r="ADT39">
        <f t="shared" si="1508"/>
        <v>0</v>
      </c>
      <c r="ADU39">
        <f t="shared" si="1509"/>
        <v>0</v>
      </c>
      <c r="ADV39">
        <f t="shared" si="1510"/>
        <v>0</v>
      </c>
      <c r="ADW39">
        <f t="shared" si="1511"/>
        <v>0</v>
      </c>
      <c r="ADX39">
        <f t="shared" si="1512"/>
        <v>0</v>
      </c>
      <c r="ADY39">
        <f t="shared" si="1513"/>
        <v>0</v>
      </c>
      <c r="ADZ39">
        <f t="shared" si="1514"/>
        <v>0</v>
      </c>
      <c r="AEA39">
        <f t="shared" si="1515"/>
        <v>0</v>
      </c>
      <c r="AEB39">
        <f t="shared" si="1516"/>
        <v>0</v>
      </c>
      <c r="AEC39">
        <f t="shared" si="1517"/>
        <v>0</v>
      </c>
      <c r="AED39">
        <f t="shared" si="1518"/>
        <v>0</v>
      </c>
      <c r="AEE39">
        <f t="shared" si="1519"/>
        <v>0</v>
      </c>
      <c r="AEF39">
        <f t="shared" si="1520"/>
        <v>0</v>
      </c>
      <c r="AEG39">
        <f t="shared" si="1521"/>
        <v>0</v>
      </c>
      <c r="AEH39">
        <f t="shared" si="1522"/>
        <v>0</v>
      </c>
      <c r="AEI39">
        <f t="shared" si="1523"/>
        <v>0</v>
      </c>
      <c r="AEJ39">
        <f t="shared" si="1524"/>
        <v>0</v>
      </c>
      <c r="AEK39">
        <f t="shared" si="1525"/>
        <v>0</v>
      </c>
      <c r="AEL39">
        <f t="shared" si="1526"/>
        <v>0</v>
      </c>
      <c r="AEM39">
        <f t="shared" si="1527"/>
        <v>0</v>
      </c>
      <c r="AEN39">
        <f t="shared" si="1528"/>
        <v>0</v>
      </c>
      <c r="AEO39">
        <f t="shared" si="1529"/>
        <v>0</v>
      </c>
      <c r="AEP39">
        <f t="shared" si="1530"/>
        <v>0</v>
      </c>
      <c r="AEQ39">
        <f t="shared" si="1531"/>
        <v>0</v>
      </c>
      <c r="AER39">
        <f t="shared" si="1532"/>
        <v>0</v>
      </c>
      <c r="AES39">
        <f t="shared" si="1533"/>
        <v>0</v>
      </c>
      <c r="AET39">
        <f t="shared" si="1534"/>
        <v>0</v>
      </c>
      <c r="AEU39">
        <f t="shared" si="1535"/>
        <v>0</v>
      </c>
      <c r="AEV39">
        <f t="shared" si="1536"/>
        <v>0</v>
      </c>
      <c r="AEW39">
        <f t="shared" si="1537"/>
        <v>0</v>
      </c>
      <c r="AEX39">
        <f t="shared" si="1538"/>
        <v>0</v>
      </c>
      <c r="AEY39">
        <f t="shared" si="1539"/>
        <v>0</v>
      </c>
      <c r="AEZ39">
        <f t="shared" si="1540"/>
        <v>0</v>
      </c>
      <c r="AFA39">
        <f t="shared" si="1541"/>
        <v>0</v>
      </c>
      <c r="AFB39">
        <f t="shared" si="1542"/>
        <v>0</v>
      </c>
      <c r="AFC39">
        <f t="shared" si="1543"/>
        <v>0</v>
      </c>
      <c r="AFD39">
        <f t="shared" si="1544"/>
        <v>0</v>
      </c>
      <c r="AFE39">
        <f t="shared" si="1545"/>
        <v>0</v>
      </c>
      <c r="AFF39">
        <f t="shared" si="1546"/>
        <v>0</v>
      </c>
      <c r="AFG39">
        <f t="shared" si="1547"/>
        <v>0</v>
      </c>
      <c r="AFH39">
        <f t="shared" si="1548"/>
        <v>0</v>
      </c>
      <c r="AFI39">
        <f t="shared" si="1549"/>
        <v>0</v>
      </c>
      <c r="AFJ39">
        <f t="shared" si="1550"/>
        <v>0</v>
      </c>
      <c r="AFK39">
        <f t="shared" si="1551"/>
        <v>0</v>
      </c>
      <c r="AFL39">
        <f t="shared" si="1552"/>
        <v>0</v>
      </c>
      <c r="AFM39">
        <f t="shared" si="1553"/>
        <v>0</v>
      </c>
      <c r="AFN39">
        <f t="shared" si="1554"/>
        <v>0</v>
      </c>
      <c r="AFO39">
        <f t="shared" si="1555"/>
        <v>0</v>
      </c>
      <c r="AFP39">
        <f t="shared" si="1556"/>
        <v>0</v>
      </c>
      <c r="AFQ39">
        <f t="shared" si="1557"/>
        <v>0</v>
      </c>
      <c r="AFR39">
        <f t="shared" si="1558"/>
        <v>0</v>
      </c>
      <c r="AFS39">
        <f t="shared" si="1559"/>
        <v>0</v>
      </c>
      <c r="AFT39">
        <f t="shared" si="1560"/>
        <v>0</v>
      </c>
      <c r="AFU39">
        <f t="shared" si="1561"/>
        <v>0</v>
      </c>
      <c r="AFV39">
        <f t="shared" si="1562"/>
        <v>0</v>
      </c>
      <c r="AFW39">
        <f t="shared" si="1563"/>
        <v>0</v>
      </c>
      <c r="AFX39">
        <f t="shared" si="1564"/>
        <v>0</v>
      </c>
      <c r="AFY39">
        <f t="shared" si="1565"/>
        <v>0</v>
      </c>
      <c r="AFZ39">
        <f t="shared" si="1566"/>
        <v>0</v>
      </c>
      <c r="AGA39">
        <f t="shared" si="1567"/>
        <v>0</v>
      </c>
      <c r="AGB39">
        <f t="shared" si="1568"/>
        <v>0</v>
      </c>
      <c r="AGC39">
        <f t="shared" si="1569"/>
        <v>0</v>
      </c>
      <c r="AGD39">
        <f t="shared" si="1570"/>
        <v>0</v>
      </c>
      <c r="AGE39">
        <f t="shared" si="1571"/>
        <v>0</v>
      </c>
      <c r="AGF39">
        <f t="shared" si="1572"/>
        <v>0</v>
      </c>
      <c r="AGG39">
        <f t="shared" si="1573"/>
        <v>0</v>
      </c>
      <c r="AGH39">
        <f t="shared" si="1574"/>
        <v>0</v>
      </c>
      <c r="AGI39">
        <f t="shared" si="1575"/>
        <v>0</v>
      </c>
      <c r="AGJ39">
        <f t="shared" si="1576"/>
        <v>0</v>
      </c>
      <c r="AGK39">
        <f t="shared" si="1577"/>
        <v>0</v>
      </c>
      <c r="AGM39" s="88">
        <f t="shared" si="1578"/>
        <v>76</v>
      </c>
      <c r="AGN39" s="88">
        <v>76</v>
      </c>
      <c r="AGO39">
        <v>4</v>
      </c>
      <c r="AGP39">
        <f t="shared" si="1579"/>
        <v>4</v>
      </c>
      <c r="AGQ39">
        <f t="shared" si="1580"/>
        <v>4</v>
      </c>
      <c r="AGR39">
        <f t="shared" si="1581"/>
        <v>4</v>
      </c>
      <c r="AGS39">
        <f t="shared" si="1582"/>
        <v>6</v>
      </c>
      <c r="AGT39">
        <f t="shared" si="1583"/>
        <v>8</v>
      </c>
      <c r="AGU39">
        <f t="shared" si="1584"/>
        <v>4</v>
      </c>
      <c r="AGV39">
        <f t="shared" si="1585"/>
        <v>1</v>
      </c>
      <c r="AGW39">
        <f t="shared" si="1586"/>
        <v>2</v>
      </c>
      <c r="AGX39">
        <f t="shared" si="1587"/>
        <v>4</v>
      </c>
      <c r="AGY39">
        <f t="shared" si="1588"/>
        <v>0</v>
      </c>
      <c r="AGZ39">
        <f t="shared" si="1589"/>
        <v>0</v>
      </c>
      <c r="AHA39">
        <f t="shared" si="1590"/>
        <v>0</v>
      </c>
      <c r="AHB39">
        <f t="shared" si="1591"/>
        <v>0</v>
      </c>
      <c r="AHC39">
        <f t="shared" si="1592"/>
        <v>0</v>
      </c>
      <c r="AHD39">
        <f t="shared" si="1593"/>
        <v>0</v>
      </c>
      <c r="AHE39">
        <f t="shared" si="1594"/>
        <v>0</v>
      </c>
      <c r="AHF39">
        <f t="shared" si="1595"/>
        <v>0</v>
      </c>
      <c r="AHG39">
        <f t="shared" si="1596"/>
        <v>0</v>
      </c>
      <c r="AHH39">
        <f t="shared" si="1597"/>
        <v>0</v>
      </c>
      <c r="AHI39">
        <f t="shared" si="1598"/>
        <v>0</v>
      </c>
      <c r="AHJ39">
        <f t="shared" si="1599"/>
        <v>0</v>
      </c>
      <c r="AHK39">
        <f t="shared" si="1600"/>
        <v>0</v>
      </c>
      <c r="AHL39">
        <f t="shared" si="1601"/>
        <v>0</v>
      </c>
      <c r="AHM39">
        <f t="shared" si="1602"/>
        <v>0</v>
      </c>
      <c r="AHN39">
        <f t="shared" si="1603"/>
        <v>0</v>
      </c>
      <c r="AHO39">
        <f t="shared" si="1604"/>
        <v>0</v>
      </c>
      <c r="AHP39">
        <f t="shared" si="1605"/>
        <v>0</v>
      </c>
      <c r="AHQ39">
        <f t="shared" si="1606"/>
        <v>0</v>
      </c>
      <c r="AHR39">
        <f t="shared" si="1607"/>
        <v>0</v>
      </c>
      <c r="AHS39">
        <f t="shared" si="1608"/>
        <v>0</v>
      </c>
      <c r="AHT39">
        <f t="shared" si="1609"/>
        <v>0</v>
      </c>
      <c r="AHU39">
        <f t="shared" si="1610"/>
        <v>0</v>
      </c>
      <c r="AHV39">
        <f t="shared" si="1611"/>
        <v>0</v>
      </c>
      <c r="AHW39">
        <f t="shared" si="1612"/>
        <v>0</v>
      </c>
      <c r="AHX39">
        <f t="shared" si="1613"/>
        <v>0</v>
      </c>
      <c r="AHY39">
        <f t="shared" si="1614"/>
        <v>0</v>
      </c>
      <c r="AHZ39">
        <f t="shared" si="1615"/>
        <v>0</v>
      </c>
      <c r="AIA39">
        <f t="shared" si="1616"/>
        <v>0</v>
      </c>
      <c r="AIB39">
        <f t="shared" si="1617"/>
        <v>0</v>
      </c>
      <c r="AIC39">
        <f t="shared" si="1618"/>
        <v>0</v>
      </c>
      <c r="AID39">
        <f t="shared" si="1619"/>
        <v>0</v>
      </c>
      <c r="AIE39">
        <f t="shared" si="1620"/>
        <v>0</v>
      </c>
      <c r="AIF39">
        <f t="shared" si="1621"/>
        <v>0</v>
      </c>
      <c r="AIG39">
        <f t="shared" si="1622"/>
        <v>0</v>
      </c>
      <c r="AIH39">
        <f t="shared" si="1623"/>
        <v>0</v>
      </c>
      <c r="AII39">
        <f t="shared" si="1624"/>
        <v>0</v>
      </c>
      <c r="AIJ39">
        <f t="shared" si="1625"/>
        <v>0</v>
      </c>
      <c r="AIK39">
        <f t="shared" si="1626"/>
        <v>0</v>
      </c>
      <c r="AIL39">
        <f t="shared" si="1627"/>
        <v>0</v>
      </c>
      <c r="AIM39">
        <f t="shared" si="1628"/>
        <v>0</v>
      </c>
      <c r="AIN39">
        <f t="shared" si="1629"/>
        <v>0</v>
      </c>
      <c r="AIO39">
        <f t="shared" si="1630"/>
        <v>0</v>
      </c>
      <c r="AIP39">
        <f t="shared" si="1631"/>
        <v>0</v>
      </c>
      <c r="AIQ39">
        <f t="shared" si="1632"/>
        <v>0</v>
      </c>
      <c r="AIR39">
        <f t="shared" si="1633"/>
        <v>0</v>
      </c>
      <c r="AIS39">
        <f t="shared" si="1634"/>
        <v>0</v>
      </c>
      <c r="AIT39">
        <f t="shared" si="1635"/>
        <v>0</v>
      </c>
      <c r="AIU39">
        <f t="shared" si="1636"/>
        <v>0</v>
      </c>
      <c r="AIV39">
        <f t="shared" si="1637"/>
        <v>0</v>
      </c>
      <c r="AIW39">
        <f t="shared" si="1638"/>
        <v>0</v>
      </c>
      <c r="AIX39">
        <f t="shared" si="1639"/>
        <v>0</v>
      </c>
      <c r="AIY39">
        <f t="shared" si="1640"/>
        <v>0</v>
      </c>
      <c r="AIZ39">
        <f t="shared" si="1641"/>
        <v>0</v>
      </c>
      <c r="AJA39">
        <f t="shared" si="1642"/>
        <v>0</v>
      </c>
      <c r="AJB39">
        <f t="shared" si="1643"/>
        <v>0</v>
      </c>
      <c r="AJC39">
        <f t="shared" si="1644"/>
        <v>0</v>
      </c>
      <c r="AJD39">
        <f t="shared" si="1645"/>
        <v>0</v>
      </c>
      <c r="AJE39">
        <f t="shared" si="1646"/>
        <v>0</v>
      </c>
      <c r="AJF39">
        <f t="shared" si="1647"/>
        <v>0</v>
      </c>
      <c r="AJG39">
        <f t="shared" si="1648"/>
        <v>0</v>
      </c>
      <c r="AJH39">
        <f t="shared" si="1649"/>
        <v>0</v>
      </c>
      <c r="AJI39">
        <f t="shared" si="1650"/>
        <v>0</v>
      </c>
      <c r="AJJ39">
        <f t="shared" si="1651"/>
        <v>0</v>
      </c>
      <c r="AJK39">
        <f t="shared" si="1652"/>
        <v>0</v>
      </c>
      <c r="AJL39">
        <f t="shared" si="1653"/>
        <v>0</v>
      </c>
      <c r="AJM39">
        <f t="shared" si="1654"/>
        <v>0</v>
      </c>
      <c r="AJN39">
        <f t="shared" si="1655"/>
        <v>0</v>
      </c>
      <c r="AJO39">
        <f t="shared" si="1656"/>
        <v>0</v>
      </c>
      <c r="AJP39">
        <f t="shared" si="1657"/>
        <v>0</v>
      </c>
      <c r="AJQ39">
        <f t="shared" si="1658"/>
        <v>0</v>
      </c>
      <c r="AJR39">
        <f t="shared" si="1659"/>
        <v>0</v>
      </c>
      <c r="AJS39">
        <f t="shared" si="1660"/>
        <v>0</v>
      </c>
      <c r="AJT39">
        <f t="shared" si="1661"/>
        <v>0</v>
      </c>
      <c r="AJU39">
        <f t="shared" si="1662"/>
        <v>0</v>
      </c>
      <c r="AJV39">
        <f t="shared" si="1663"/>
        <v>0</v>
      </c>
      <c r="AJX39">
        <v>42</v>
      </c>
      <c r="AJY39">
        <v>1</v>
      </c>
      <c r="AJZ39">
        <v>1</v>
      </c>
      <c r="AKA39">
        <f t="shared" si="1664"/>
        <v>8</v>
      </c>
      <c r="AKB39">
        <f t="shared" si="1665"/>
        <v>4</v>
      </c>
      <c r="AKC39">
        <f t="shared" si="1666"/>
        <v>2</v>
      </c>
      <c r="AKD39">
        <f t="shared" si="1667"/>
        <v>8</v>
      </c>
      <c r="AKE39">
        <f t="shared" si="1668"/>
        <v>2</v>
      </c>
      <c r="AKF39">
        <f t="shared" si="1669"/>
        <v>8</v>
      </c>
      <c r="AKG39">
        <f t="shared" si="1670"/>
        <v>0</v>
      </c>
      <c r="AKH39">
        <f t="shared" si="1671"/>
        <v>0</v>
      </c>
      <c r="AKI39">
        <f t="shared" si="1672"/>
        <v>0</v>
      </c>
      <c r="AKJ39">
        <f t="shared" si="1673"/>
        <v>0</v>
      </c>
      <c r="AKK39">
        <f t="shared" si="1674"/>
        <v>0</v>
      </c>
      <c r="AKL39">
        <f t="shared" si="1675"/>
        <v>0</v>
      </c>
      <c r="AKM39">
        <f t="shared" si="1676"/>
        <v>0</v>
      </c>
      <c r="AKN39">
        <f t="shared" si="1677"/>
        <v>0</v>
      </c>
      <c r="AKO39">
        <f t="shared" si="1678"/>
        <v>0</v>
      </c>
      <c r="AKP39">
        <f t="shared" si="1679"/>
        <v>0</v>
      </c>
      <c r="AKQ39">
        <f t="shared" si="1680"/>
        <v>0</v>
      </c>
      <c r="AKR39">
        <f t="shared" si="1681"/>
        <v>0</v>
      </c>
      <c r="AKS39">
        <f t="shared" si="1682"/>
        <v>0</v>
      </c>
      <c r="AKT39">
        <f t="shared" si="1683"/>
        <v>0</v>
      </c>
      <c r="AKU39">
        <f t="shared" si="1684"/>
        <v>0</v>
      </c>
      <c r="AKV39">
        <f t="shared" si="1685"/>
        <v>0</v>
      </c>
      <c r="AKW39">
        <f t="shared" si="1686"/>
        <v>0</v>
      </c>
      <c r="AKX39">
        <f t="shared" si="1687"/>
        <v>0</v>
      </c>
      <c r="AKY39">
        <f t="shared" si="1688"/>
        <v>0</v>
      </c>
      <c r="AKZ39">
        <f t="shared" si="1689"/>
        <v>0</v>
      </c>
      <c r="ALA39">
        <f t="shared" si="1690"/>
        <v>0</v>
      </c>
      <c r="ALB39">
        <f t="shared" si="1691"/>
        <v>0</v>
      </c>
      <c r="ALC39">
        <f t="shared" si="1692"/>
        <v>0</v>
      </c>
      <c r="ALD39">
        <f t="shared" si="1693"/>
        <v>0</v>
      </c>
      <c r="ALE39">
        <f t="shared" si="1694"/>
        <v>0</v>
      </c>
      <c r="ALF39">
        <f t="shared" si="1695"/>
        <v>0</v>
      </c>
      <c r="ALG39">
        <f t="shared" si="1696"/>
        <v>0</v>
      </c>
      <c r="ALH39">
        <f t="shared" si="1697"/>
        <v>0</v>
      </c>
      <c r="ALI39">
        <f t="shared" si="1698"/>
        <v>0</v>
      </c>
      <c r="ALJ39">
        <f t="shared" si="1699"/>
        <v>0</v>
      </c>
      <c r="ALK39">
        <f t="shared" si="1700"/>
        <v>0</v>
      </c>
      <c r="ALL39">
        <f t="shared" si="1701"/>
        <v>0</v>
      </c>
      <c r="ALM39">
        <f t="shared" si="1702"/>
        <v>0</v>
      </c>
      <c r="ALN39">
        <f t="shared" si="1703"/>
        <v>0</v>
      </c>
      <c r="ALO39">
        <f t="shared" si="1704"/>
        <v>0</v>
      </c>
      <c r="ALP39">
        <f t="shared" si="1705"/>
        <v>0</v>
      </c>
      <c r="ALQ39">
        <f t="shared" si="1706"/>
        <v>0</v>
      </c>
      <c r="ALR39">
        <f t="shared" si="1707"/>
        <v>0</v>
      </c>
      <c r="ALS39">
        <f t="shared" si="1708"/>
        <v>0</v>
      </c>
      <c r="ALT39">
        <f t="shared" si="1709"/>
        <v>0</v>
      </c>
      <c r="ALU39">
        <f t="shared" si="1710"/>
        <v>0</v>
      </c>
      <c r="ALV39">
        <f t="shared" si="1711"/>
        <v>0</v>
      </c>
      <c r="ALW39">
        <f t="shared" si="1712"/>
        <v>0</v>
      </c>
      <c r="ALX39">
        <f t="shared" si="1713"/>
        <v>0</v>
      </c>
      <c r="ALY39">
        <f t="shared" si="1714"/>
        <v>0</v>
      </c>
      <c r="ALZ39">
        <f t="shared" si="1715"/>
        <v>0</v>
      </c>
      <c r="AMA39">
        <f t="shared" si="1716"/>
        <v>0</v>
      </c>
      <c r="AMB39">
        <f t="shared" si="1717"/>
        <v>0</v>
      </c>
      <c r="AMC39">
        <f t="shared" si="1718"/>
        <v>0</v>
      </c>
      <c r="AMD39">
        <f t="shared" si="1719"/>
        <v>0</v>
      </c>
      <c r="AME39">
        <f t="shared" si="1720"/>
        <v>0</v>
      </c>
      <c r="AMF39">
        <f t="shared" si="1721"/>
        <v>0</v>
      </c>
      <c r="AMG39">
        <f t="shared" si="1722"/>
        <v>0</v>
      </c>
      <c r="AMH39">
        <f t="shared" si="1723"/>
        <v>0</v>
      </c>
      <c r="AMI39">
        <f t="shared" si="1724"/>
        <v>0</v>
      </c>
      <c r="AMJ39">
        <f t="shared" si="1725"/>
        <v>0</v>
      </c>
      <c r="AMK39">
        <f t="shared" si="1726"/>
        <v>0</v>
      </c>
      <c r="AML39">
        <f t="shared" si="1727"/>
        <v>0</v>
      </c>
      <c r="AMM39">
        <f t="shared" si="1728"/>
        <v>0</v>
      </c>
      <c r="AMN39">
        <f t="shared" si="1729"/>
        <v>0</v>
      </c>
      <c r="AMO39">
        <f t="shared" si="1730"/>
        <v>0</v>
      </c>
      <c r="AMP39">
        <f t="shared" si="1731"/>
        <v>0</v>
      </c>
      <c r="AMQ39">
        <f t="shared" si="1732"/>
        <v>0</v>
      </c>
      <c r="AMR39">
        <f t="shared" si="1733"/>
        <v>0</v>
      </c>
      <c r="AMS39">
        <f t="shared" si="1734"/>
        <v>0</v>
      </c>
      <c r="AMT39">
        <f t="shared" si="1735"/>
        <v>0</v>
      </c>
      <c r="AMU39">
        <f t="shared" si="1736"/>
        <v>0</v>
      </c>
      <c r="AMV39">
        <f t="shared" si="1737"/>
        <v>0</v>
      </c>
      <c r="AMW39">
        <f t="shared" si="1738"/>
        <v>0</v>
      </c>
      <c r="AMX39">
        <f t="shared" si="1739"/>
        <v>0</v>
      </c>
      <c r="AMY39">
        <f t="shared" si="1740"/>
        <v>0</v>
      </c>
      <c r="AMZ39">
        <f t="shared" si="1741"/>
        <v>0</v>
      </c>
      <c r="ANA39">
        <f t="shared" si="1742"/>
        <v>0</v>
      </c>
      <c r="ANB39">
        <f t="shared" si="1743"/>
        <v>0</v>
      </c>
      <c r="ANC39">
        <f t="shared" si="1744"/>
        <v>0</v>
      </c>
      <c r="AND39">
        <f t="shared" si="1745"/>
        <v>0</v>
      </c>
      <c r="ANR39" s="4">
        <v>1902</v>
      </c>
      <c r="ANS39" s="4">
        <f t="shared" si="1746"/>
        <v>1902</v>
      </c>
      <c r="ANU39" s="4">
        <v>1844</v>
      </c>
      <c r="ANV39" t="str">
        <f t="shared" si="1747"/>
        <v>1850</v>
      </c>
      <c r="ANW39" t="str">
        <f t="shared" si="1748"/>
        <v>1844</v>
      </c>
      <c r="ANX39" t="str">
        <f t="shared" si="1749"/>
        <v>1885</v>
      </c>
      <c r="ANY39" t="str">
        <f t="shared" si="1750"/>
        <v>1886</v>
      </c>
      <c r="ANZ39" t="str">
        <f t="shared" si="1751"/>
        <v>1866</v>
      </c>
      <c r="AOA39" t="str">
        <f t="shared" si="1752"/>
        <v>1879</v>
      </c>
      <c r="AOB39" t="str">
        <f t="shared" si="1753"/>
        <v>1856</v>
      </c>
      <c r="AOC39" t="str">
        <f t="shared" si="1754"/>
        <v>1883</v>
      </c>
      <c r="AOD39" t="str">
        <f t="shared" si="1755"/>
        <v>1902</v>
      </c>
      <c r="AOE39" t="str">
        <f t="shared" si="1756"/>
        <v>1902</v>
      </c>
      <c r="AOF39" t="str">
        <f t="shared" si="1757"/>
        <v>1902</v>
      </c>
      <c r="AOG39" t="str">
        <f t="shared" si="1758"/>
        <v>1902</v>
      </c>
      <c r="AOH39" t="str">
        <f t="shared" si="1759"/>
        <v>1902</v>
      </c>
      <c r="AOI39" t="str">
        <f t="shared" si="1760"/>
        <v>1902</v>
      </c>
      <c r="AOJ39" t="str">
        <f t="shared" si="1761"/>
        <v>1902</v>
      </c>
      <c r="AOK39" t="str">
        <f t="shared" si="1762"/>
        <v>1902</v>
      </c>
      <c r="AOL39" t="str">
        <f t="shared" si="1763"/>
        <v>1902</v>
      </c>
      <c r="AOM39" t="str">
        <f t="shared" si="1764"/>
        <v>1902</v>
      </c>
      <c r="AON39" t="str">
        <f t="shared" si="1765"/>
        <v>1902</v>
      </c>
      <c r="AOO39" t="str">
        <f t="shared" si="1766"/>
        <v>1902</v>
      </c>
      <c r="AOP39" t="str">
        <f t="shared" si="1767"/>
        <v>1902</v>
      </c>
      <c r="AOQ39" t="str">
        <f t="shared" si="1768"/>
        <v>1902</v>
      </c>
      <c r="AOR39" t="str">
        <f t="shared" si="1769"/>
        <v>1902</v>
      </c>
      <c r="AOS39" t="str">
        <f t="shared" si="1770"/>
        <v>1902</v>
      </c>
      <c r="AOT39" t="str">
        <f t="shared" si="1771"/>
        <v>1902</v>
      </c>
      <c r="AOU39" t="str">
        <f t="shared" si="1772"/>
        <v>1902</v>
      </c>
      <c r="AOV39" t="str">
        <f t="shared" si="1773"/>
        <v>1902</v>
      </c>
      <c r="AOW39" t="str">
        <f t="shared" si="1774"/>
        <v>1902</v>
      </c>
      <c r="AOX39" t="str">
        <f t="shared" si="1775"/>
        <v>1902</v>
      </c>
      <c r="AOY39" t="str">
        <f t="shared" si="1776"/>
        <v>1902</v>
      </c>
      <c r="AOZ39" t="str">
        <f t="shared" si="1777"/>
        <v>1902</v>
      </c>
      <c r="APA39" t="str">
        <f t="shared" si="1778"/>
        <v>1902</v>
      </c>
      <c r="APB39" t="str">
        <f t="shared" si="1779"/>
        <v>1902</v>
      </c>
      <c r="APC39" t="str">
        <f t="shared" si="1780"/>
        <v>1902</v>
      </c>
      <c r="APD39" t="str">
        <f t="shared" si="1781"/>
        <v>1902</v>
      </c>
      <c r="APE39" t="str">
        <f t="shared" si="1782"/>
        <v>1902</v>
      </c>
      <c r="APF39" t="str">
        <f t="shared" si="1783"/>
        <v>1902</v>
      </c>
      <c r="APG39" t="str">
        <f t="shared" si="1784"/>
        <v>1902</v>
      </c>
      <c r="APH39" t="str">
        <f t="shared" si="1785"/>
        <v>1902</v>
      </c>
      <c r="API39" t="str">
        <f t="shared" si="1786"/>
        <v>1902</v>
      </c>
      <c r="APJ39" t="str">
        <f t="shared" si="1787"/>
        <v>1902</v>
      </c>
      <c r="APK39" t="str">
        <f t="shared" si="1788"/>
        <v>1902</v>
      </c>
      <c r="APL39" t="str">
        <f t="shared" si="1789"/>
        <v>1902</v>
      </c>
      <c r="APM39" t="str">
        <f t="shared" si="1790"/>
        <v>1902</v>
      </c>
      <c r="APN39" t="str">
        <f t="shared" si="1791"/>
        <v>1902</v>
      </c>
      <c r="APO39" t="str">
        <f t="shared" si="1792"/>
        <v>1902</v>
      </c>
      <c r="APP39" t="str">
        <f t="shared" si="1793"/>
        <v>1902</v>
      </c>
      <c r="APQ39" t="str">
        <f t="shared" si="1794"/>
        <v>1902</v>
      </c>
      <c r="APR39" t="str">
        <f t="shared" si="1795"/>
        <v>1902</v>
      </c>
      <c r="APS39" t="str">
        <f t="shared" si="1796"/>
        <v>1902</v>
      </c>
      <c r="APT39" t="str">
        <f t="shared" si="1797"/>
        <v>1902</v>
      </c>
      <c r="APU39" t="str">
        <f t="shared" si="1798"/>
        <v>1902</v>
      </c>
      <c r="APV39" t="str">
        <f t="shared" si="1799"/>
        <v>1902</v>
      </c>
      <c r="APW39" t="str">
        <f t="shared" si="1800"/>
        <v>1902</v>
      </c>
      <c r="APX39" t="str">
        <f t="shared" si="1801"/>
        <v>1902</v>
      </c>
      <c r="APY39" t="str">
        <f t="shared" si="1802"/>
        <v>1902</v>
      </c>
      <c r="APZ39" t="str">
        <f t="shared" si="1803"/>
        <v>1902</v>
      </c>
      <c r="AQA39" t="str">
        <f t="shared" si="1804"/>
        <v>1902</v>
      </c>
      <c r="AQB39" t="str">
        <f t="shared" si="1805"/>
        <v>1902</v>
      </c>
      <c r="AQC39" t="str">
        <f t="shared" si="1806"/>
        <v>1902</v>
      </c>
      <c r="AQD39" t="str">
        <f t="shared" si="1807"/>
        <v>1902</v>
      </c>
      <c r="AQE39" t="str">
        <f t="shared" si="1808"/>
        <v>1902</v>
      </c>
      <c r="AQF39" t="str">
        <f t="shared" si="1809"/>
        <v>1902</v>
      </c>
      <c r="AQG39" t="str">
        <f t="shared" si="1810"/>
        <v>1902</v>
      </c>
      <c r="AQH39" t="str">
        <f t="shared" si="1811"/>
        <v>1902</v>
      </c>
      <c r="AQI39" t="str">
        <f t="shared" si="1812"/>
        <v>1902</v>
      </c>
      <c r="AQJ39" t="str">
        <f t="shared" si="1813"/>
        <v>1902</v>
      </c>
      <c r="AQK39" t="str">
        <f t="shared" si="1814"/>
        <v>1902</v>
      </c>
      <c r="AQL39" t="str">
        <f t="shared" si="1815"/>
        <v>1902</v>
      </c>
      <c r="AQM39" t="str">
        <f t="shared" si="1816"/>
        <v>1902</v>
      </c>
      <c r="AQN39" t="str">
        <f t="shared" si="1817"/>
        <v>1902</v>
      </c>
      <c r="AQO39" t="str">
        <f t="shared" si="1818"/>
        <v>1902</v>
      </c>
      <c r="AQP39" t="str">
        <f t="shared" si="1819"/>
        <v>1902</v>
      </c>
      <c r="AQQ39" t="str">
        <f t="shared" si="1820"/>
        <v>1902</v>
      </c>
      <c r="AQR39" t="str">
        <f t="shared" si="1821"/>
        <v>1902</v>
      </c>
      <c r="AQS39" t="str">
        <f t="shared" si="1822"/>
        <v>1902</v>
      </c>
      <c r="AQT39" t="str">
        <f t="shared" si="1823"/>
        <v>1902</v>
      </c>
      <c r="AQU39" t="str">
        <f t="shared" si="1824"/>
        <v>1902</v>
      </c>
      <c r="AQV39" t="str">
        <f t="shared" si="1825"/>
        <v>1902</v>
      </c>
      <c r="AQW39" t="str">
        <f t="shared" si="1826"/>
        <v>1902</v>
      </c>
      <c r="AQX39" t="str">
        <f t="shared" si="1827"/>
        <v>1902</v>
      </c>
      <c r="AQY39" t="str">
        <f t="shared" si="1828"/>
        <v>1902</v>
      </c>
      <c r="AQZ39" t="str">
        <f t="shared" si="1829"/>
        <v>1902</v>
      </c>
      <c r="ARA39" t="str">
        <f t="shared" si="1830"/>
        <v>1902</v>
      </c>
      <c r="ARB39" t="str">
        <f t="shared" si="1831"/>
        <v>1902</v>
      </c>
      <c r="ARC39">
        <v>1844</v>
      </c>
      <c r="ARH39" s="5"/>
    </row>
    <row r="40" spans="1:1152" x14ac:dyDescent="0.2">
      <c r="A40">
        <v>83</v>
      </c>
      <c r="B40" s="18" t="s">
        <v>44</v>
      </c>
      <c r="C40" s="20">
        <f>VLOOKUP(A40, Rankings!$A$2:$AN$161, 40, FALSE)</f>
        <v>38</v>
      </c>
      <c r="D40" s="222" t="s">
        <v>221</v>
      </c>
      <c r="F40" s="4">
        <v>18</v>
      </c>
      <c r="G40" s="4">
        <v>9</v>
      </c>
      <c r="I40" s="5">
        <f t="shared" si="916"/>
        <v>11</v>
      </c>
      <c r="L40" t="s">
        <v>1755</v>
      </c>
      <c r="M40" t="s">
        <v>2164</v>
      </c>
      <c r="N40" t="s">
        <v>2493</v>
      </c>
      <c r="O40" t="s">
        <v>2577</v>
      </c>
      <c r="P40" t="s">
        <v>2823</v>
      </c>
      <c r="Q40" t="s">
        <v>3074</v>
      </c>
      <c r="R40" t="s">
        <v>3399</v>
      </c>
      <c r="S40" t="s">
        <v>3634</v>
      </c>
      <c r="T40" t="s">
        <v>3843</v>
      </c>
      <c r="U40" t="s">
        <v>4088</v>
      </c>
      <c r="V40" t="s">
        <v>4236</v>
      </c>
      <c r="W40" t="str">
        <f>Rankings!D39</f>
        <v>-</v>
      </c>
      <c r="X40" t="s">
        <v>10</v>
      </c>
      <c r="Y40" t="s">
        <v>10</v>
      </c>
      <c r="Z40" t="s">
        <v>10</v>
      </c>
      <c r="AA40" t="s">
        <v>10</v>
      </c>
      <c r="AB40" t="s">
        <v>10</v>
      </c>
      <c r="AC40" t="s">
        <v>10</v>
      </c>
      <c r="AD40" t="s">
        <v>10</v>
      </c>
      <c r="AE40" t="s">
        <v>10</v>
      </c>
      <c r="AF40" t="s">
        <v>10</v>
      </c>
      <c r="AG40" t="s">
        <v>10</v>
      </c>
      <c r="AH40" t="s">
        <v>10</v>
      </c>
      <c r="AI40" t="s">
        <v>10</v>
      </c>
      <c r="AJ40" t="s">
        <v>10</v>
      </c>
      <c r="AK40" t="s">
        <v>10</v>
      </c>
      <c r="AL40" t="s">
        <v>10</v>
      </c>
      <c r="AM40" t="s">
        <v>10</v>
      </c>
      <c r="AN40" t="s">
        <v>10</v>
      </c>
      <c r="AO40" t="s">
        <v>10</v>
      </c>
      <c r="AP40" t="s">
        <v>10</v>
      </c>
      <c r="AQ40" t="s">
        <v>10</v>
      </c>
      <c r="AR40" t="s">
        <v>10</v>
      </c>
      <c r="AS40" t="s">
        <v>10</v>
      </c>
      <c r="AT40" t="s">
        <v>10</v>
      </c>
      <c r="AU40" t="s">
        <v>10</v>
      </c>
      <c r="AV40" t="s">
        <v>10</v>
      </c>
      <c r="AW40" t="s">
        <v>10</v>
      </c>
      <c r="AX40" t="s">
        <v>10</v>
      </c>
      <c r="AY40" t="s">
        <v>10</v>
      </c>
      <c r="AZ40" t="s">
        <v>10</v>
      </c>
      <c r="BA40" t="s">
        <v>10</v>
      </c>
      <c r="BB40" t="s">
        <v>10</v>
      </c>
      <c r="BC40" t="s">
        <v>10</v>
      </c>
      <c r="BD40" t="s">
        <v>10</v>
      </c>
      <c r="BE40" t="s">
        <v>10</v>
      </c>
      <c r="BF40" t="s">
        <v>10</v>
      </c>
      <c r="BG40" t="s">
        <v>10</v>
      </c>
      <c r="BH40" t="s">
        <v>10</v>
      </c>
      <c r="BI40" t="s">
        <v>10</v>
      </c>
      <c r="BJ40" t="s">
        <v>10</v>
      </c>
      <c r="BK40" t="s">
        <v>10</v>
      </c>
      <c r="BL40" t="s">
        <v>10</v>
      </c>
      <c r="BM40" t="s">
        <v>10</v>
      </c>
      <c r="BN40" t="s">
        <v>10</v>
      </c>
      <c r="BO40" t="s">
        <v>10</v>
      </c>
      <c r="BP40" t="s">
        <v>10</v>
      </c>
      <c r="BQ40" t="s">
        <v>10</v>
      </c>
      <c r="BR40" t="s">
        <v>10</v>
      </c>
      <c r="BS40" t="s">
        <v>10</v>
      </c>
      <c r="BT40" t="s">
        <v>10</v>
      </c>
      <c r="BU40" t="s">
        <v>10</v>
      </c>
      <c r="BV40" t="s">
        <v>10</v>
      </c>
      <c r="BW40" t="s">
        <v>10</v>
      </c>
      <c r="BX40" t="s">
        <v>10</v>
      </c>
      <c r="BY40" t="s">
        <v>10</v>
      </c>
      <c r="BZ40" t="s">
        <v>10</v>
      </c>
      <c r="CA40" t="s">
        <v>10</v>
      </c>
      <c r="CB40" t="s">
        <v>10</v>
      </c>
      <c r="CC40" t="s">
        <v>10</v>
      </c>
      <c r="CD40" t="s">
        <v>10</v>
      </c>
      <c r="CE40" t="s">
        <v>10</v>
      </c>
      <c r="CF40" t="s">
        <v>10</v>
      </c>
      <c r="CG40" t="s">
        <v>10</v>
      </c>
      <c r="CH40" t="s">
        <v>10</v>
      </c>
      <c r="CI40" t="s">
        <v>10</v>
      </c>
      <c r="CJ40" t="s">
        <v>10</v>
      </c>
      <c r="CK40" t="s">
        <v>10</v>
      </c>
      <c r="CL40" t="s">
        <v>10</v>
      </c>
      <c r="CM40" t="s">
        <v>10</v>
      </c>
      <c r="CN40" t="s">
        <v>10</v>
      </c>
      <c r="CO40" t="s">
        <v>10</v>
      </c>
      <c r="CP40" t="s">
        <v>10</v>
      </c>
      <c r="CQ40" t="s">
        <v>10</v>
      </c>
      <c r="CR40" t="s">
        <v>10</v>
      </c>
      <c r="CT40" s="4">
        <f t="shared" si="917"/>
        <v>3</v>
      </c>
      <c r="CU40" s="4">
        <f t="shared" si="918"/>
        <v>0</v>
      </c>
      <c r="CV40" s="4">
        <f t="shared" si="919"/>
        <v>0</v>
      </c>
      <c r="CW40" s="4">
        <f t="shared" si="920"/>
        <v>2</v>
      </c>
      <c r="CX40" s="4">
        <f t="shared" si="921"/>
        <v>2</v>
      </c>
      <c r="CY40" s="4">
        <f t="shared" si="922"/>
        <v>0</v>
      </c>
      <c r="CZ40" s="4">
        <f t="shared" si="923"/>
        <v>0</v>
      </c>
      <c r="DA40" s="4">
        <f t="shared" si="924"/>
        <v>0</v>
      </c>
      <c r="DB40" s="4">
        <f t="shared" si="925"/>
        <v>4</v>
      </c>
      <c r="DC40" s="4">
        <f t="shared" si="926"/>
        <v>0</v>
      </c>
      <c r="DD40" s="4">
        <f t="shared" si="927"/>
        <v>0</v>
      </c>
      <c r="DE40" s="4">
        <f t="shared" si="928"/>
        <v>0</v>
      </c>
      <c r="DF40" s="4">
        <f t="shared" si="929"/>
        <v>0</v>
      </c>
      <c r="DG40" s="4">
        <f t="shared" si="930"/>
        <v>0</v>
      </c>
      <c r="DH40" s="4">
        <f t="shared" si="931"/>
        <v>0</v>
      </c>
      <c r="DI40" s="152">
        <f t="shared" si="932"/>
        <v>0</v>
      </c>
      <c r="DJ40" s="153">
        <f t="shared" si="933"/>
        <v>3</v>
      </c>
      <c r="DK40" s="4">
        <f t="shared" si="934"/>
        <v>2</v>
      </c>
      <c r="DL40" s="4">
        <f t="shared" si="935"/>
        <v>2</v>
      </c>
      <c r="DM40" s="4">
        <f t="shared" si="936"/>
        <v>0</v>
      </c>
      <c r="DN40" s="4">
        <f t="shared" si="937"/>
        <v>4</v>
      </c>
      <c r="DO40" s="4">
        <f t="shared" si="938"/>
        <v>0</v>
      </c>
      <c r="DP40" s="4">
        <f t="shared" si="939"/>
        <v>0</v>
      </c>
      <c r="DQ40" s="4">
        <f t="shared" si="940"/>
        <v>0</v>
      </c>
      <c r="DR40" s="4">
        <f t="shared" si="941"/>
        <v>11</v>
      </c>
      <c r="DS40" s="4">
        <f t="shared" si="942"/>
        <v>9</v>
      </c>
      <c r="DT40" s="4">
        <f t="shared" si="943"/>
        <v>12</v>
      </c>
      <c r="DU40" t="str">
        <f t="shared" si="944"/>
        <v>3R</v>
      </c>
      <c r="DV40" t="str">
        <f t="shared" si="945"/>
        <v>3R</v>
      </c>
      <c r="DW40" t="str">
        <f t="shared" si="946"/>
        <v>0R</v>
      </c>
      <c r="DX40" t="str">
        <f t="shared" si="947"/>
        <v>3S</v>
      </c>
      <c r="DY40" t="str">
        <f t="shared" si="948"/>
        <v>3S</v>
      </c>
      <c r="DZ40" t="str">
        <f t="shared" si="949"/>
        <v>0R</v>
      </c>
      <c r="EA40" t="str">
        <f t="shared" si="950"/>
        <v>3L</v>
      </c>
      <c r="EB40" t="str">
        <f t="shared" si="951"/>
        <v>3L</v>
      </c>
      <c r="EC40" t="str">
        <f t="shared" si="952"/>
        <v>3R</v>
      </c>
      <c r="ED40" t="str">
        <f t="shared" si="953"/>
        <v>3S</v>
      </c>
      <c r="EE40" t="str">
        <f t="shared" si="954"/>
        <v>3S</v>
      </c>
      <c r="EF40">
        <f t="shared" si="955"/>
        <v>0</v>
      </c>
      <c r="EG40">
        <f t="shared" si="956"/>
        <v>0</v>
      </c>
      <c r="EH40">
        <f t="shared" si="957"/>
        <v>0</v>
      </c>
      <c r="EI40">
        <f t="shared" si="958"/>
        <v>0</v>
      </c>
      <c r="EJ40">
        <f t="shared" si="959"/>
        <v>0</v>
      </c>
      <c r="EK40">
        <f t="shared" si="960"/>
        <v>0</v>
      </c>
      <c r="EL40">
        <f t="shared" si="961"/>
        <v>0</v>
      </c>
      <c r="EM40">
        <f t="shared" si="962"/>
        <v>0</v>
      </c>
      <c r="EN40">
        <f t="shared" si="963"/>
        <v>0</v>
      </c>
      <c r="EO40">
        <f t="shared" si="964"/>
        <v>0</v>
      </c>
      <c r="EP40">
        <f t="shared" si="965"/>
        <v>0</v>
      </c>
      <c r="EQ40">
        <f t="shared" si="966"/>
        <v>0</v>
      </c>
      <c r="ER40">
        <f t="shared" si="967"/>
        <v>0</v>
      </c>
      <c r="ES40">
        <f t="shared" si="968"/>
        <v>0</v>
      </c>
      <c r="ET40">
        <f t="shared" si="969"/>
        <v>0</v>
      </c>
      <c r="EU40">
        <f t="shared" si="970"/>
        <v>0</v>
      </c>
      <c r="EV40">
        <f t="shared" si="971"/>
        <v>0</v>
      </c>
      <c r="EW40">
        <f t="shared" si="972"/>
        <v>0</v>
      </c>
      <c r="EX40">
        <f t="shared" si="973"/>
        <v>0</v>
      </c>
      <c r="EY40">
        <f t="shared" si="974"/>
        <v>0</v>
      </c>
      <c r="EZ40">
        <f t="shared" si="975"/>
        <v>0</v>
      </c>
      <c r="FA40">
        <f t="shared" si="976"/>
        <v>0</v>
      </c>
      <c r="FB40">
        <f t="shared" si="977"/>
        <v>0</v>
      </c>
      <c r="FC40">
        <f t="shared" si="978"/>
        <v>0</v>
      </c>
      <c r="FD40">
        <f t="shared" si="979"/>
        <v>0</v>
      </c>
      <c r="FE40">
        <f t="shared" si="980"/>
        <v>0</v>
      </c>
      <c r="FF40">
        <f t="shared" si="981"/>
        <v>0</v>
      </c>
      <c r="FG40">
        <f t="shared" si="982"/>
        <v>0</v>
      </c>
      <c r="FH40">
        <f t="shared" si="983"/>
        <v>0</v>
      </c>
      <c r="FI40">
        <f t="shared" si="984"/>
        <v>0</v>
      </c>
      <c r="FJ40">
        <f t="shared" si="985"/>
        <v>0</v>
      </c>
      <c r="FK40">
        <f t="shared" si="986"/>
        <v>0</v>
      </c>
      <c r="FL40">
        <f t="shared" si="987"/>
        <v>0</v>
      </c>
      <c r="FM40">
        <f t="shared" si="988"/>
        <v>0</v>
      </c>
      <c r="FN40">
        <f t="shared" si="989"/>
        <v>0</v>
      </c>
      <c r="FO40">
        <f t="shared" si="990"/>
        <v>0</v>
      </c>
      <c r="FP40">
        <f t="shared" si="991"/>
        <v>0</v>
      </c>
      <c r="FQ40">
        <f t="shared" si="992"/>
        <v>0</v>
      </c>
      <c r="FR40">
        <f t="shared" si="993"/>
        <v>0</v>
      </c>
      <c r="FS40">
        <f t="shared" si="994"/>
        <v>0</v>
      </c>
      <c r="FT40">
        <f t="shared" si="995"/>
        <v>0</v>
      </c>
      <c r="FU40">
        <f t="shared" si="996"/>
        <v>0</v>
      </c>
      <c r="FV40">
        <f t="shared" si="997"/>
        <v>0</v>
      </c>
      <c r="FW40">
        <f t="shared" si="998"/>
        <v>0</v>
      </c>
      <c r="FX40">
        <f t="shared" si="999"/>
        <v>0</v>
      </c>
      <c r="FY40">
        <f t="shared" si="1000"/>
        <v>0</v>
      </c>
      <c r="FZ40">
        <f t="shared" si="1001"/>
        <v>0</v>
      </c>
      <c r="GA40">
        <f t="shared" si="1002"/>
        <v>0</v>
      </c>
      <c r="GB40">
        <f t="shared" si="1003"/>
        <v>0</v>
      </c>
      <c r="GC40">
        <f t="shared" si="1004"/>
        <v>0</v>
      </c>
      <c r="GD40">
        <f t="shared" si="1005"/>
        <v>0</v>
      </c>
      <c r="GE40">
        <f t="shared" si="1006"/>
        <v>0</v>
      </c>
      <c r="GF40">
        <f t="shared" si="1007"/>
        <v>0</v>
      </c>
      <c r="GG40">
        <f t="shared" si="1008"/>
        <v>0</v>
      </c>
      <c r="GH40">
        <f t="shared" si="1009"/>
        <v>0</v>
      </c>
      <c r="GI40">
        <f t="shared" si="1010"/>
        <v>0</v>
      </c>
      <c r="GJ40">
        <f t="shared" si="1011"/>
        <v>0</v>
      </c>
      <c r="GK40">
        <f t="shared" si="1012"/>
        <v>0</v>
      </c>
      <c r="GL40">
        <f t="shared" si="1013"/>
        <v>0</v>
      </c>
      <c r="GM40">
        <f t="shared" si="1014"/>
        <v>0</v>
      </c>
      <c r="GN40">
        <f t="shared" si="1015"/>
        <v>0</v>
      </c>
      <c r="GO40">
        <f t="shared" si="1016"/>
        <v>0</v>
      </c>
      <c r="GP40">
        <f t="shared" si="1017"/>
        <v>0</v>
      </c>
      <c r="GQ40">
        <f t="shared" si="1018"/>
        <v>0</v>
      </c>
      <c r="GR40">
        <f t="shared" si="1019"/>
        <v>0</v>
      </c>
      <c r="GS40">
        <f t="shared" si="1020"/>
        <v>0</v>
      </c>
      <c r="GT40">
        <f t="shared" si="1021"/>
        <v>0</v>
      </c>
      <c r="GU40">
        <f t="shared" si="1022"/>
        <v>0</v>
      </c>
      <c r="GV40">
        <f t="shared" si="1023"/>
        <v>0</v>
      </c>
      <c r="GW40">
        <f t="shared" si="1024"/>
        <v>0</v>
      </c>
      <c r="GX40">
        <f t="shared" si="1025"/>
        <v>0</v>
      </c>
      <c r="GY40">
        <f t="shared" si="1026"/>
        <v>0</v>
      </c>
      <c r="GZ40">
        <f t="shared" si="1027"/>
        <v>0</v>
      </c>
      <c r="HA40">
        <f t="shared" si="1028"/>
        <v>0</v>
      </c>
      <c r="HB40" s="176" t="s">
        <v>315</v>
      </c>
      <c r="HC40" s="89">
        <f t="shared" si="1029"/>
        <v>262.45902234871414</v>
      </c>
      <c r="HD40" s="89">
        <f t="shared" si="1030"/>
        <v>126.896000332988</v>
      </c>
      <c r="HE40" s="89">
        <f t="shared" si="1031"/>
        <v>210.02493843558057</v>
      </c>
      <c r="HF40" s="89">
        <f t="shared" si="1032"/>
        <v>0</v>
      </c>
      <c r="HH40" s="88">
        <f t="shared" si="1033"/>
        <v>599.37996111728273</v>
      </c>
      <c r="HI40" s="88">
        <f t="shared" si="1034"/>
        <v>52.506234608895141</v>
      </c>
      <c r="HK40">
        <f>IFERROR(VLOOKUP(_xlfn.NUMBERVALUE(MID(L40, SEARCH("!", L40)+1, SEARCH("+", L40)-SEARCH("!", L40)-1)), Rankings!$A$2:$BK$161, 63, FALSE),0)</f>
        <v>45.47760892206194</v>
      </c>
      <c r="HL40">
        <f>IFERROR(VLOOKUP(_xlfn.NUMBERVALUE(MID(M40, SEARCH("!", M40)+1, SEARCH("+", M40)-SEARCH("!", M40)-1)), Rankings!$A$2:$BK$161, 63, FALSE),0)</f>
        <v>35.154792142279646</v>
      </c>
      <c r="HM40">
        <f>IFERROR(VLOOKUP(_xlfn.NUMBERVALUE(MID(N40, SEARCH("!", N40)+1, SEARCH("+", N40)-SEARCH("!", N40)-1)), Rankings!$A$2:$BK$161, 63, FALSE),0)</f>
        <v>84.39149418839196</v>
      </c>
      <c r="HN40">
        <f>IFERROR(VLOOKUP(_xlfn.NUMBERVALUE(MID(O40, SEARCH("!", O40)+1, SEARCH("+", O40)-SEARCH("!", O40)-1)), Rankings!$A$2:$BK$161, 63, FALSE),0)</f>
        <v>17.598710927253464</v>
      </c>
      <c r="HO40">
        <f>IFERROR(VLOOKUP(_xlfn.NUMBERVALUE(MID(P40, SEARCH("!", P40)+1, SEARCH("+", P40)-SEARCH("!", P40)-1)), Rankings!$A$2:$BK$161, 63, FALSE),0)</f>
        <v>41.345433525326584</v>
      </c>
      <c r="HP40">
        <f>IFERROR(VLOOKUP(_xlfn.NUMBERVALUE(MID(Q40, SEARCH("!", Q40)+1, SEARCH("+", Q40)-SEARCH("!", Q40)-1)), Rankings!$A$2:$BK$161, 63, FALSE),0)</f>
        <v>52.933579123277653</v>
      </c>
      <c r="HQ40">
        <f>IFERROR(VLOOKUP(_xlfn.NUMBERVALUE(MID(R40, SEARCH("!", R40)+1, SEARCH("+", R40)-SEARCH("!", R40)-1)), Rankings!$A$2:$BK$161, 63, FALSE),0)</f>
        <v>75.985910562141697</v>
      </c>
      <c r="HR40">
        <f>IFERROR(VLOOKUP(_xlfn.NUMBERVALUE(MID(S40, SEARCH("!", S40)+1, SEARCH("+", S40)-SEARCH("!", S40)-1)), Rankings!$A$2:$BK$161, 63, FALSE),0)</f>
        <v>50.910089770846305</v>
      </c>
      <c r="HS40">
        <f>IFERROR(VLOOKUP(_xlfn.NUMBERVALUE(MID(T40, SEARCH("!", T40)+1, SEARCH("+", T40)-SEARCH("!", T40)-1)), Rankings!$A$2:$BK$161, 63, FALSE),0)</f>
        <v>44.50154797270298</v>
      </c>
      <c r="HT40">
        <f>IFERROR(VLOOKUP(_xlfn.NUMBERVALUE(MID(U40, SEARCH("!", U40)+1, SEARCH("+", U40)-SEARCH("!", U40)-1)), Rankings!$A$2:$BK$161, 63, FALSE),0)</f>
        <v>66.988756015999087</v>
      </c>
      <c r="HU40">
        <f>IFERROR(VLOOKUP(_xlfn.NUMBERVALUE(MID(V40, SEARCH("!", V40)+1, SEARCH("+", V40)-SEARCH("!", V40)-1)), Rankings!$A$2:$BK$161, 63, FALSE),0)</f>
        <v>84.092037967001431</v>
      </c>
      <c r="HV40">
        <f>IFERROR(VLOOKUP(_xlfn.NUMBERVALUE(MID(W40, SEARCH("!", W40)+1, SEARCH("+", W40)-SEARCH("!", W40)-1)), Rankings!$A$2:$BK$161, 63, FALSE),0)</f>
        <v>0</v>
      </c>
      <c r="HW40">
        <f>IFERROR(VLOOKUP(_xlfn.NUMBERVALUE(MID(X40, SEARCH("!", X40)+1, SEARCH("+", X40)-SEARCH("!", X40)-1)), Rankings!$A$2:$BK$161, 63, FALSE),0)</f>
        <v>0</v>
      </c>
      <c r="HX40">
        <f>IFERROR(VLOOKUP(_xlfn.NUMBERVALUE(MID(Y40, SEARCH("!", Y40)+1, SEARCH("+", Y40)-SEARCH("!", Y40)-1)), Rankings!$A$2:$BK$161, 63, FALSE),0)</f>
        <v>0</v>
      </c>
      <c r="HY40">
        <f>IFERROR(VLOOKUP(_xlfn.NUMBERVALUE(MID(Z40, SEARCH("!", Z40)+1, SEARCH("+", Z40)-SEARCH("!", Z40)-1)), Rankings!$A$2:$BK$161, 63, FALSE),0)</f>
        <v>0</v>
      </c>
      <c r="HZ40">
        <f>IFERROR(VLOOKUP(_xlfn.NUMBERVALUE(MID(AA40, SEARCH("!", AA40)+1, SEARCH("+", AA40)-SEARCH("!", AA40)-1)), Rankings!$A$2:$BK$161, 63, FALSE),0)</f>
        <v>0</v>
      </c>
      <c r="IA40">
        <f>IFERROR(VLOOKUP(_xlfn.NUMBERVALUE(MID(AB40, SEARCH("!", AB40)+1, SEARCH("+", AB40)-SEARCH("!", AB40)-1)), Rankings!$A$2:$BK$161, 63, FALSE),0)</f>
        <v>0</v>
      </c>
      <c r="IB40">
        <f>IFERROR(VLOOKUP(_xlfn.NUMBERVALUE(MID(AC40, SEARCH("!", AC40)+1, SEARCH("+", AC40)-SEARCH("!", AC40)-1)), Rankings!$A$2:$BK$161, 63, FALSE),0)</f>
        <v>0</v>
      </c>
      <c r="IC40">
        <f>IFERROR(VLOOKUP(_xlfn.NUMBERVALUE(MID(AD40, SEARCH("!", AD40)+1, SEARCH("+", AD40)-SEARCH("!", AD40)-1)), Rankings!$A$2:$BK$161, 63, FALSE),0)</f>
        <v>0</v>
      </c>
      <c r="ID40">
        <f>IFERROR(VLOOKUP(_xlfn.NUMBERVALUE(MID(AE40, SEARCH("!", AE40)+1, SEARCH("+", AE40)-SEARCH("!", AE40)-1)), Rankings!$A$2:$BK$161, 63, FALSE),0)</f>
        <v>0</v>
      </c>
      <c r="IE40">
        <f>IFERROR(VLOOKUP(_xlfn.NUMBERVALUE(MID(AF40, SEARCH("!", AF40)+1, SEARCH("+", AF40)-SEARCH("!", AF40)-1)), Rankings!$A$2:$BK$161, 63, FALSE),0)</f>
        <v>0</v>
      </c>
      <c r="IF40">
        <f>IFERROR(VLOOKUP(_xlfn.NUMBERVALUE(MID(AG40, SEARCH("!", AG40)+1, SEARCH("+", AG40)-SEARCH("!", AG40)-1)), Rankings!$A$2:$BK$161, 63, FALSE),0)</f>
        <v>0</v>
      </c>
      <c r="IG40">
        <f>IFERROR(VLOOKUP(_xlfn.NUMBERVALUE(MID(AH40, SEARCH("!", AH40)+1, SEARCH("+", AH40)-SEARCH("!", AH40)-1)), Rankings!$A$2:$BK$161, 63, FALSE),0)</f>
        <v>0</v>
      </c>
      <c r="IH40">
        <f>IFERROR(VLOOKUP(_xlfn.NUMBERVALUE(MID(AI40, SEARCH("!", AI40)+1, SEARCH("+", AI40)-SEARCH("!", AI40)-1)), Rankings!$A$2:$BK$161, 63, FALSE),0)</f>
        <v>0</v>
      </c>
      <c r="II40">
        <f>IFERROR(VLOOKUP(_xlfn.NUMBERVALUE(MID(AJ40, SEARCH("!", AJ40)+1, SEARCH("+", AJ40)-SEARCH("!", AJ40)-1)), Rankings!$A$2:$BK$161, 63, FALSE),0)</f>
        <v>0</v>
      </c>
      <c r="IJ40">
        <f>IFERROR(VLOOKUP(_xlfn.NUMBERVALUE(MID(AK40, SEARCH("!", AK40)+1, SEARCH("+", AK40)-SEARCH("!", AK40)-1)), Rankings!$A$2:$BK$161, 63, FALSE),0)</f>
        <v>0</v>
      </c>
      <c r="IK40">
        <f>IFERROR(VLOOKUP(_xlfn.NUMBERVALUE(MID(AL40, SEARCH("!", AL40)+1, SEARCH("+", AL40)-SEARCH("!", AL40)-1)), Rankings!$A$2:$BK$161, 63, FALSE),0)</f>
        <v>0</v>
      </c>
      <c r="IL40">
        <f>IFERROR(VLOOKUP(_xlfn.NUMBERVALUE(MID(AM40, SEARCH("!", AM40)+1, SEARCH("+", AM40)-SEARCH("!", AM40)-1)), Rankings!$A$2:$BK$161, 63, FALSE),0)</f>
        <v>0</v>
      </c>
      <c r="IM40">
        <f>IFERROR(VLOOKUP(_xlfn.NUMBERVALUE(MID(AN40, SEARCH("!", AN40)+1, SEARCH("+", AN40)-SEARCH("!", AN40)-1)), Rankings!$A$2:$BK$161, 63, FALSE),0)</f>
        <v>0</v>
      </c>
      <c r="IN40">
        <f>IFERROR(VLOOKUP(_xlfn.NUMBERVALUE(MID(AO40, SEARCH("!", AO40)+1, SEARCH("+", AO40)-SEARCH("!", AO40)-1)), Rankings!$A$2:$BK$161, 63, FALSE),0)</f>
        <v>0</v>
      </c>
      <c r="IO40">
        <f>IFERROR(VLOOKUP(_xlfn.NUMBERVALUE(MID(AP40, SEARCH("!", AP40)+1, SEARCH("+", AP40)-SEARCH("!", AP40)-1)), Rankings!$A$2:$BK$161, 63, FALSE),0)</f>
        <v>0</v>
      </c>
      <c r="IP40">
        <f>IFERROR(VLOOKUP(_xlfn.NUMBERVALUE(MID(AQ40, SEARCH("!", AQ40)+1, SEARCH("+", AQ40)-SEARCH("!", AQ40)-1)), Rankings!$A$2:$BK$161, 63, FALSE),0)</f>
        <v>0</v>
      </c>
      <c r="IQ40">
        <f>IFERROR(VLOOKUP(_xlfn.NUMBERVALUE(MID(AR40, SEARCH("!", AR40)+1, SEARCH("+", AR40)-SEARCH("!", AR40)-1)), Rankings!$A$2:$BK$161, 63, FALSE),0)</f>
        <v>0</v>
      </c>
      <c r="IR40">
        <f>IFERROR(VLOOKUP(_xlfn.NUMBERVALUE(MID(AS40, SEARCH("!", AS40)+1, SEARCH("+", AS40)-SEARCH("!", AS40)-1)), Rankings!$A$2:$BK$161, 63, FALSE),0)</f>
        <v>0</v>
      </c>
      <c r="IS40">
        <f>IFERROR(VLOOKUP(_xlfn.NUMBERVALUE(MID(AT40, SEARCH("!", AT40)+1, SEARCH("+", AT40)-SEARCH("!", AT40)-1)), Rankings!$A$2:$BK$161, 63, FALSE),0)</f>
        <v>0</v>
      </c>
      <c r="IT40">
        <f>IFERROR(VLOOKUP(_xlfn.NUMBERVALUE(MID(AU40, SEARCH("!", AU40)+1, SEARCH("+", AU40)-SEARCH("!", AU40)-1)), Rankings!$A$2:$BK$161, 63, FALSE),0)</f>
        <v>0</v>
      </c>
      <c r="IU40">
        <f>IFERROR(VLOOKUP(_xlfn.NUMBERVALUE(MID(AV40, SEARCH("!", AV40)+1, SEARCH("+", AV40)-SEARCH("!", AV40)-1)), Rankings!$A$2:$BK$161, 63, FALSE),0)</f>
        <v>0</v>
      </c>
      <c r="IV40">
        <f>IFERROR(VLOOKUP(_xlfn.NUMBERVALUE(MID(AW40, SEARCH("!", AW40)+1, SEARCH("+", AW40)-SEARCH("!", AW40)-1)), Rankings!$A$2:$BK$161, 63, FALSE),0)</f>
        <v>0</v>
      </c>
      <c r="IW40">
        <f>IFERROR(VLOOKUP(_xlfn.NUMBERVALUE(MID(AX40, SEARCH("!", AX40)+1, SEARCH("+", AX40)-SEARCH("!", AX40)-1)), Rankings!$A$2:$BK$161, 63, FALSE),0)</f>
        <v>0</v>
      </c>
      <c r="IX40">
        <f>IFERROR(VLOOKUP(_xlfn.NUMBERVALUE(MID(AY40, SEARCH("!", AY40)+1, SEARCH("+", AY40)-SEARCH("!", AY40)-1)), Rankings!$A$2:$BK$161, 63, FALSE),0)</f>
        <v>0</v>
      </c>
      <c r="IY40">
        <f>IFERROR(VLOOKUP(_xlfn.NUMBERVALUE(MID(AZ40, SEARCH("!", AZ40)+1, SEARCH("+", AZ40)-SEARCH("!", AZ40)-1)), Rankings!$A$2:$BK$161, 63, FALSE),0)</f>
        <v>0</v>
      </c>
      <c r="IZ40">
        <f>IFERROR(VLOOKUP(_xlfn.NUMBERVALUE(MID(BA40, SEARCH("!", BA40)+1, SEARCH("+", BA40)-SEARCH("!", BA40)-1)), Rankings!$A$2:$BK$161, 63, FALSE),0)</f>
        <v>0</v>
      </c>
      <c r="JA40">
        <f>IFERROR(VLOOKUP(_xlfn.NUMBERVALUE(MID(BB40, SEARCH("!", BB40)+1, SEARCH("+", BB40)-SEARCH("!", BB40)-1)), Rankings!$A$2:$BK$161, 63, FALSE),0)</f>
        <v>0</v>
      </c>
      <c r="JB40">
        <f>IFERROR(VLOOKUP(_xlfn.NUMBERVALUE(MID(BC40, SEARCH("!", BC40)+1, SEARCH("+", BC40)-SEARCH("!", BC40)-1)), Rankings!$A$2:$BK$161, 63, FALSE),0)</f>
        <v>0</v>
      </c>
      <c r="JC40">
        <f>IFERROR(VLOOKUP(_xlfn.NUMBERVALUE(MID(BD40, SEARCH("!", BD40)+1, SEARCH("+", BD40)-SEARCH("!", BD40)-1)), Rankings!$A$2:$BK$161, 63, FALSE),0)</f>
        <v>0</v>
      </c>
      <c r="JD40">
        <f>IFERROR(VLOOKUP(_xlfn.NUMBERVALUE(MID(BE40, SEARCH("!", BE40)+1, SEARCH("+", BE40)-SEARCH("!", BE40)-1)), Rankings!$A$2:$BK$161, 63, FALSE),0)</f>
        <v>0</v>
      </c>
      <c r="JE40">
        <f>IFERROR(VLOOKUP(_xlfn.NUMBERVALUE(MID(BF40, SEARCH("!", BF40)+1, SEARCH("+", BF40)-SEARCH("!", BF40)-1)), Rankings!$A$2:$BK$161, 63, FALSE),0)</f>
        <v>0</v>
      </c>
      <c r="JF40">
        <f>IFERROR(VLOOKUP(_xlfn.NUMBERVALUE(MID(BG40, SEARCH("!", BG40)+1, SEARCH("+", BG40)-SEARCH("!", BG40)-1)), Rankings!$A$2:$BK$161, 63, FALSE),0)</f>
        <v>0</v>
      </c>
      <c r="JG40">
        <f>IFERROR(VLOOKUP(_xlfn.NUMBERVALUE(MID(BH40, SEARCH("!", BH40)+1, SEARCH("+", BH40)-SEARCH("!", BH40)-1)), Rankings!$A$2:$BK$161, 63, FALSE),0)</f>
        <v>0</v>
      </c>
      <c r="JH40">
        <f>IFERROR(VLOOKUP(_xlfn.NUMBERVALUE(MID(BI40, SEARCH("!", BI40)+1, SEARCH("+", BI40)-SEARCH("!", BI40)-1)), Rankings!$A$2:$BK$161, 63, FALSE),0)</f>
        <v>0</v>
      </c>
      <c r="JI40">
        <f>IFERROR(VLOOKUP(_xlfn.NUMBERVALUE(MID(BJ40, SEARCH("!", BJ40)+1, SEARCH("+", BJ40)-SEARCH("!", BJ40)-1)), Rankings!$A$2:$BK$161, 63, FALSE),0)</f>
        <v>0</v>
      </c>
      <c r="JJ40">
        <f>IFERROR(VLOOKUP(_xlfn.NUMBERVALUE(MID(BK40, SEARCH("!", BK40)+1, SEARCH("+", BK40)-SEARCH("!", BK40)-1)), Rankings!$A$2:$BK$161, 63, FALSE),0)</f>
        <v>0</v>
      </c>
      <c r="JK40">
        <f>IFERROR(VLOOKUP(_xlfn.NUMBERVALUE(MID(BL40, SEARCH("!", BL40)+1, SEARCH("+", BL40)-SEARCH("!", BL40)-1)), Rankings!$A$2:$BK$161, 63, FALSE),0)</f>
        <v>0</v>
      </c>
      <c r="JL40">
        <f>IFERROR(VLOOKUP(_xlfn.NUMBERVALUE(MID(BM40, SEARCH("!", BM40)+1, SEARCH("+", BM40)-SEARCH("!", BM40)-1)), Rankings!$A$2:$BK$161, 63, FALSE),0)</f>
        <v>0</v>
      </c>
      <c r="JM40">
        <f>IFERROR(VLOOKUP(_xlfn.NUMBERVALUE(MID(BN40, SEARCH("!", BN40)+1, SEARCH("+", BN40)-SEARCH("!", BN40)-1)), Rankings!$A$2:$BK$161, 63, FALSE),0)</f>
        <v>0</v>
      </c>
      <c r="JN40">
        <f>IFERROR(VLOOKUP(_xlfn.NUMBERVALUE(MID(BO40, SEARCH("!", BO40)+1, SEARCH("+", BO40)-SEARCH("!", BO40)-1)), Rankings!$A$2:$BK$161, 63, FALSE),0)</f>
        <v>0</v>
      </c>
      <c r="JO40">
        <f>IFERROR(VLOOKUP(_xlfn.NUMBERVALUE(MID(BP40, SEARCH("!", BP40)+1, SEARCH("+", BP40)-SEARCH("!", BP40)-1)), Rankings!$A$2:$BK$161, 63, FALSE),0)</f>
        <v>0</v>
      </c>
      <c r="JP40">
        <f>IFERROR(VLOOKUP(_xlfn.NUMBERVALUE(MID(BQ40, SEARCH("!", BQ40)+1, SEARCH("+", BQ40)-SEARCH("!", BQ40)-1)), Rankings!$A$2:$BK$161, 63, FALSE),0)</f>
        <v>0</v>
      </c>
      <c r="JQ40">
        <f>IFERROR(VLOOKUP(_xlfn.NUMBERVALUE(MID(BR40, SEARCH("!", BR40)+1, SEARCH("+", BR40)-SEARCH("!", BR40)-1)), Rankings!$A$2:$BK$161, 63, FALSE),0)</f>
        <v>0</v>
      </c>
      <c r="JR40">
        <f>IFERROR(VLOOKUP(_xlfn.NUMBERVALUE(MID(BS40, SEARCH("!", BS40)+1, SEARCH("+", BS40)-SEARCH("!", BS40)-1)), Rankings!$A$2:$BK$161, 63, FALSE),0)</f>
        <v>0</v>
      </c>
      <c r="JS40">
        <f>IFERROR(VLOOKUP(_xlfn.NUMBERVALUE(MID(BT40, SEARCH("!", BT40)+1, SEARCH("+", BT40)-SEARCH("!", BT40)-1)), Rankings!$A$2:$BK$161, 63, FALSE),0)</f>
        <v>0</v>
      </c>
      <c r="JT40">
        <f>IFERROR(VLOOKUP(_xlfn.NUMBERVALUE(MID(BU40, SEARCH("!", BU40)+1, SEARCH("+", BU40)-SEARCH("!", BU40)-1)), Rankings!$A$2:$BK$161, 63, FALSE),0)</f>
        <v>0</v>
      </c>
      <c r="JU40">
        <f>IFERROR(VLOOKUP(_xlfn.NUMBERVALUE(MID(BV40, SEARCH("!", BV40)+1, SEARCH("+", BV40)-SEARCH("!", BV40)-1)), Rankings!$A$2:$BK$161, 63, FALSE),0)</f>
        <v>0</v>
      </c>
      <c r="JV40">
        <f>IFERROR(VLOOKUP(_xlfn.NUMBERVALUE(MID(BW40, SEARCH("!", BW40)+1, SEARCH("+", BW40)-SEARCH("!", BW40)-1)), Rankings!$A$2:$BK$161, 63, FALSE),0)</f>
        <v>0</v>
      </c>
      <c r="JW40">
        <f>IFERROR(VLOOKUP(_xlfn.NUMBERVALUE(MID(BX40, SEARCH("!", BX40)+1, SEARCH("+", BX40)-SEARCH("!", BX40)-1)), Rankings!$A$2:$BK$161, 63, FALSE),0)</f>
        <v>0</v>
      </c>
      <c r="JX40">
        <f>IFERROR(VLOOKUP(_xlfn.NUMBERVALUE(MID(BY40, SEARCH("!", BY40)+1, SEARCH("+", BY40)-SEARCH("!", BY40)-1)), Rankings!$A$2:$BK$161, 63, FALSE),0)</f>
        <v>0</v>
      </c>
      <c r="JY40">
        <f>IFERROR(VLOOKUP(_xlfn.NUMBERVALUE(MID(BZ40, SEARCH("!", BZ40)+1, SEARCH("+", BZ40)-SEARCH("!", BZ40)-1)), Rankings!$A$2:$BK$161, 63, FALSE),0)</f>
        <v>0</v>
      </c>
      <c r="JZ40">
        <f>IFERROR(VLOOKUP(_xlfn.NUMBERVALUE(MID(CA40, SEARCH("!", CA40)+1, SEARCH("+", CA40)-SEARCH("!", CA40)-1)), Rankings!$A$2:$BK$161, 63, FALSE),0)</f>
        <v>0</v>
      </c>
      <c r="KA40">
        <f>IFERROR(VLOOKUP(_xlfn.NUMBERVALUE(MID(CB40, SEARCH("!", CB40)+1, SEARCH("+", CB40)-SEARCH("!", CB40)-1)), Rankings!$A$2:$BK$161, 63, FALSE),0)</f>
        <v>0</v>
      </c>
      <c r="KB40">
        <f>IFERROR(VLOOKUP(_xlfn.NUMBERVALUE(MID(CC40, SEARCH("!", CC40)+1, SEARCH("+", CC40)-SEARCH("!", CC40)-1)), Rankings!$A$2:$BK$161, 63, FALSE),0)</f>
        <v>0</v>
      </c>
      <c r="KC40">
        <f>IFERROR(VLOOKUP(_xlfn.NUMBERVALUE(MID(CD40, SEARCH("!", CD40)+1, SEARCH("+", CD40)-SEARCH("!", CD40)-1)), Rankings!$A$2:$BK$161, 63, FALSE),0)</f>
        <v>0</v>
      </c>
      <c r="KD40">
        <f>IFERROR(VLOOKUP(_xlfn.NUMBERVALUE(MID(CE40, SEARCH("!", CE40)+1, SEARCH("+", CE40)-SEARCH("!", CE40)-1)), Rankings!$A$2:$BK$161, 63, FALSE),0)</f>
        <v>0</v>
      </c>
      <c r="KE40">
        <f>IFERROR(VLOOKUP(_xlfn.NUMBERVALUE(MID(CF40, SEARCH("!", CF40)+1, SEARCH("+", CF40)-SEARCH("!", CF40)-1)), Rankings!$A$2:$BK$161, 63, FALSE),0)</f>
        <v>0</v>
      </c>
      <c r="KF40">
        <f>IFERROR(VLOOKUP(_xlfn.NUMBERVALUE(MID(CG40, SEARCH("!", CG40)+1, SEARCH("+", CG40)-SEARCH("!", CG40)-1)), Rankings!$A$2:$BK$161, 63, FALSE),0)</f>
        <v>0</v>
      </c>
      <c r="KG40">
        <f>IFERROR(VLOOKUP(_xlfn.NUMBERVALUE(MID(CH40, SEARCH("!", CH40)+1, SEARCH("+", CH40)-SEARCH("!", CH40)-1)), Rankings!$A$2:$BK$161, 63, FALSE),0)</f>
        <v>0</v>
      </c>
      <c r="KH40">
        <f>IFERROR(VLOOKUP(_xlfn.NUMBERVALUE(MID(CI40, SEARCH("!", CI40)+1, SEARCH("+", CI40)-SEARCH("!", CI40)-1)), Rankings!$A$2:$BK$161, 63, FALSE),0)</f>
        <v>0</v>
      </c>
      <c r="KI40">
        <f>IFERROR(VLOOKUP(_xlfn.NUMBERVALUE(MID(CJ40, SEARCH("!", CJ40)+1, SEARCH("+", CJ40)-SEARCH("!", CJ40)-1)), Rankings!$A$2:$BK$161, 63, FALSE),0)</f>
        <v>0</v>
      </c>
      <c r="KJ40">
        <f>IFERROR(VLOOKUP(_xlfn.NUMBERVALUE(MID(CK40, SEARCH("!", CK40)+1, SEARCH("+", CK40)-SEARCH("!", CK40)-1)), Rankings!$A$2:$BK$161, 63, FALSE),0)</f>
        <v>0</v>
      </c>
      <c r="KK40">
        <f>IFERROR(VLOOKUP(_xlfn.NUMBERVALUE(MID(CL40, SEARCH("!", CL40)+1, SEARCH("+", CL40)-SEARCH("!", CL40)-1)), Rankings!$A$2:$BK$161, 63, FALSE),0)</f>
        <v>0</v>
      </c>
      <c r="KL40">
        <f>IFERROR(VLOOKUP(_xlfn.NUMBERVALUE(MID(CM40, SEARCH("!", CM40)+1, SEARCH("+", CM40)-SEARCH("!", CM40)-1)), Rankings!$A$2:$BK$161, 63, FALSE),0)</f>
        <v>0</v>
      </c>
      <c r="KM40">
        <f>IFERROR(VLOOKUP(_xlfn.NUMBERVALUE(MID(CN40, SEARCH("!", CN40)+1, SEARCH("+", CN40)-SEARCH("!", CN40)-1)), Rankings!$A$2:$BK$161, 63, FALSE),0)</f>
        <v>0</v>
      </c>
      <c r="KN40">
        <f>IFERROR(VLOOKUP(_xlfn.NUMBERVALUE(MID(CO40, SEARCH("!", CO40)+1, SEARCH("+", CO40)-SEARCH("!", CO40)-1)), Rankings!$A$2:$BK$161, 63, FALSE),0)</f>
        <v>0</v>
      </c>
      <c r="KO40">
        <f>IFERROR(VLOOKUP(_xlfn.NUMBERVALUE(MID(CP40, SEARCH("!", CP40)+1, SEARCH("+", CP40)-SEARCH("!", CP40)-1)), Rankings!$A$2:$BK$161, 63, FALSE),0)</f>
        <v>0</v>
      </c>
      <c r="KP40">
        <f>IFERROR(VLOOKUP(_xlfn.NUMBERVALUE(MID(CQ40, SEARCH("!", CQ40)+1, SEARCH("+", CQ40)-SEARCH("!", CQ40)-1)), Rankings!$A$2:$BK$161, 63, FALSE),0)</f>
        <v>0</v>
      </c>
      <c r="KQ40">
        <f>IFERROR(VLOOKUP(_xlfn.NUMBERVALUE(MID(CR40, SEARCH("!", CR40)+1, SEARCH("+", CR40)-SEARCH("!", CR40)-1)), Rankings!$A$2:$BK$161, 63, FALSE),0)</f>
        <v>0</v>
      </c>
      <c r="KS40" s="4">
        <f t="shared" si="1035"/>
        <v>185</v>
      </c>
      <c r="KT40" s="4">
        <f t="shared" si="1036"/>
        <v>94</v>
      </c>
      <c r="KU40" s="4">
        <f t="shared" si="1037"/>
        <v>202</v>
      </c>
      <c r="KV40" s="4">
        <f t="shared" si="1038"/>
        <v>0</v>
      </c>
      <c r="KY40" s="4">
        <f t="shared" si="1039"/>
        <v>481</v>
      </c>
      <c r="KZ40" s="4"/>
      <c r="LB40">
        <f t="shared" si="1040"/>
        <v>49</v>
      </c>
      <c r="LC40">
        <f t="shared" si="1041"/>
        <v>46</v>
      </c>
      <c r="LD40">
        <f t="shared" si="1042"/>
        <v>31</v>
      </c>
      <c r="LE40">
        <f t="shared" si="1043"/>
        <v>63</v>
      </c>
      <c r="LF40">
        <f t="shared" si="1044"/>
        <v>53</v>
      </c>
      <c r="LG40">
        <f t="shared" si="1045"/>
        <v>12</v>
      </c>
      <c r="LH40">
        <f t="shared" si="1046"/>
        <v>50</v>
      </c>
      <c r="LI40">
        <f t="shared" si="1047"/>
        <v>44</v>
      </c>
      <c r="LJ40">
        <f t="shared" si="1048"/>
        <v>47</v>
      </c>
      <c r="LK40">
        <f t="shared" si="1049"/>
        <v>37</v>
      </c>
      <c r="LL40">
        <f t="shared" si="1050"/>
        <v>49</v>
      </c>
      <c r="LM40">
        <f t="shared" si="1051"/>
        <v>0</v>
      </c>
      <c r="LN40">
        <f t="shared" si="1052"/>
        <v>0</v>
      </c>
      <c r="LO40">
        <f t="shared" si="1053"/>
        <v>0</v>
      </c>
      <c r="LP40">
        <f t="shared" si="1054"/>
        <v>0</v>
      </c>
      <c r="LQ40">
        <f t="shared" si="1055"/>
        <v>0</v>
      </c>
      <c r="LR40">
        <f t="shared" si="1056"/>
        <v>0</v>
      </c>
      <c r="LS40">
        <f t="shared" si="1057"/>
        <v>0</v>
      </c>
      <c r="LT40">
        <f t="shared" si="1058"/>
        <v>0</v>
      </c>
      <c r="LU40">
        <f t="shared" si="1059"/>
        <v>0</v>
      </c>
      <c r="LV40">
        <f t="shared" si="1060"/>
        <v>0</v>
      </c>
      <c r="LW40">
        <f t="shared" si="1061"/>
        <v>0</v>
      </c>
      <c r="LX40">
        <f t="shared" si="1062"/>
        <v>0</v>
      </c>
      <c r="LY40">
        <f t="shared" si="1063"/>
        <v>0</v>
      </c>
      <c r="LZ40">
        <f t="shared" si="1064"/>
        <v>0</v>
      </c>
      <c r="MA40">
        <f t="shared" si="1065"/>
        <v>0</v>
      </c>
      <c r="MB40">
        <f t="shared" si="1066"/>
        <v>0</v>
      </c>
      <c r="MC40">
        <f t="shared" si="1067"/>
        <v>0</v>
      </c>
      <c r="MD40">
        <f t="shared" si="1068"/>
        <v>0</v>
      </c>
      <c r="ME40">
        <f t="shared" si="1069"/>
        <v>0</v>
      </c>
      <c r="MF40">
        <f t="shared" si="1070"/>
        <v>0</v>
      </c>
      <c r="MG40">
        <f t="shared" si="1071"/>
        <v>0</v>
      </c>
      <c r="MH40">
        <f t="shared" si="1072"/>
        <v>0</v>
      </c>
      <c r="MI40">
        <f t="shared" si="1073"/>
        <v>0</v>
      </c>
      <c r="MJ40">
        <f t="shared" si="1074"/>
        <v>0</v>
      </c>
      <c r="MK40">
        <f t="shared" si="1075"/>
        <v>0</v>
      </c>
      <c r="ML40">
        <f t="shared" si="1076"/>
        <v>0</v>
      </c>
      <c r="MM40">
        <f t="shared" si="1077"/>
        <v>0</v>
      </c>
      <c r="MN40">
        <f t="shared" si="1078"/>
        <v>0</v>
      </c>
      <c r="MO40">
        <f t="shared" si="1079"/>
        <v>0</v>
      </c>
      <c r="MP40">
        <f t="shared" si="1080"/>
        <v>0</v>
      </c>
      <c r="MQ40">
        <f t="shared" si="1081"/>
        <v>0</v>
      </c>
      <c r="MR40">
        <f t="shared" si="1082"/>
        <v>0</v>
      </c>
      <c r="MS40">
        <f t="shared" si="1083"/>
        <v>0</v>
      </c>
      <c r="MT40">
        <f t="shared" si="1084"/>
        <v>0</v>
      </c>
      <c r="MU40">
        <f t="shared" si="1085"/>
        <v>0</v>
      </c>
      <c r="MV40">
        <f t="shared" si="1086"/>
        <v>0</v>
      </c>
      <c r="MW40">
        <f t="shared" si="1087"/>
        <v>0</v>
      </c>
      <c r="MX40">
        <f t="shared" si="1088"/>
        <v>0</v>
      </c>
      <c r="MY40">
        <f t="shared" si="1089"/>
        <v>0</v>
      </c>
      <c r="MZ40">
        <f t="shared" si="1090"/>
        <v>0</v>
      </c>
      <c r="NA40">
        <f t="shared" si="1091"/>
        <v>0</v>
      </c>
      <c r="NB40">
        <f t="shared" si="1092"/>
        <v>0</v>
      </c>
      <c r="NC40">
        <f t="shared" si="1093"/>
        <v>0</v>
      </c>
      <c r="ND40">
        <f t="shared" si="1094"/>
        <v>0</v>
      </c>
      <c r="NE40">
        <f t="shared" si="1095"/>
        <v>0</v>
      </c>
      <c r="NF40">
        <f t="shared" si="1096"/>
        <v>0</v>
      </c>
      <c r="NG40">
        <f t="shared" si="1097"/>
        <v>0</v>
      </c>
      <c r="NH40">
        <f t="shared" si="1098"/>
        <v>0</v>
      </c>
      <c r="NI40">
        <f t="shared" si="1099"/>
        <v>0</v>
      </c>
      <c r="NJ40">
        <f t="shared" si="1100"/>
        <v>0</v>
      </c>
      <c r="NK40">
        <f t="shared" si="1101"/>
        <v>0</v>
      </c>
      <c r="NL40">
        <f t="shared" si="1102"/>
        <v>0</v>
      </c>
      <c r="NM40">
        <f t="shared" si="1103"/>
        <v>0</v>
      </c>
      <c r="NN40">
        <f t="shared" si="1104"/>
        <v>0</v>
      </c>
      <c r="NO40">
        <f t="shared" si="1105"/>
        <v>0</v>
      </c>
      <c r="NP40">
        <f t="shared" si="1106"/>
        <v>0</v>
      </c>
      <c r="NQ40">
        <f t="shared" si="1107"/>
        <v>0</v>
      </c>
      <c r="NR40">
        <f t="shared" si="1108"/>
        <v>0</v>
      </c>
      <c r="NS40">
        <f t="shared" si="1109"/>
        <v>0</v>
      </c>
      <c r="NT40">
        <f t="shared" si="1110"/>
        <v>0</v>
      </c>
      <c r="NU40">
        <f t="shared" si="1111"/>
        <v>0</v>
      </c>
      <c r="NV40">
        <f t="shared" si="1112"/>
        <v>0</v>
      </c>
      <c r="NW40">
        <f t="shared" si="1113"/>
        <v>0</v>
      </c>
      <c r="NX40">
        <f t="shared" si="1114"/>
        <v>0</v>
      </c>
      <c r="NY40">
        <f t="shared" si="1115"/>
        <v>0</v>
      </c>
      <c r="NZ40">
        <f t="shared" si="1116"/>
        <v>0</v>
      </c>
      <c r="OA40">
        <f t="shared" si="1117"/>
        <v>0</v>
      </c>
      <c r="OB40">
        <f t="shared" si="1118"/>
        <v>0</v>
      </c>
      <c r="OC40">
        <f t="shared" si="1119"/>
        <v>0</v>
      </c>
      <c r="OD40">
        <f t="shared" si="1120"/>
        <v>0</v>
      </c>
      <c r="OE40">
        <f t="shared" si="1121"/>
        <v>0</v>
      </c>
      <c r="OF40">
        <f t="shared" si="1122"/>
        <v>0</v>
      </c>
      <c r="OG40">
        <f t="shared" si="1123"/>
        <v>0</v>
      </c>
      <c r="OH40">
        <f t="shared" si="1124"/>
        <v>0</v>
      </c>
      <c r="OJ40" s="4">
        <f t="shared" si="1125"/>
        <v>188</v>
      </c>
      <c r="OK40" s="4">
        <f t="shared" si="1126"/>
        <v>44</v>
      </c>
      <c r="OL40" s="4">
        <f t="shared" si="1127"/>
        <v>146</v>
      </c>
      <c r="OM40" s="4">
        <f t="shared" si="1128"/>
        <v>0</v>
      </c>
      <c r="OP40" s="4">
        <f t="shared" si="1129"/>
        <v>378</v>
      </c>
      <c r="OQ40" s="4"/>
      <c r="OS40">
        <f t="shared" si="1130"/>
        <v>28</v>
      </c>
      <c r="OT40">
        <f t="shared" si="1131"/>
        <v>27</v>
      </c>
      <c r="OU40">
        <f t="shared" si="1132"/>
        <v>47</v>
      </c>
      <c r="OV40">
        <f t="shared" si="1133"/>
        <v>36</v>
      </c>
      <c r="OW40">
        <f t="shared" si="1134"/>
        <v>37</v>
      </c>
      <c r="OX40">
        <f t="shared" si="1135"/>
        <v>47</v>
      </c>
      <c r="OY40">
        <f t="shared" si="1136"/>
        <v>20</v>
      </c>
      <c r="OZ40">
        <f t="shared" si="1137"/>
        <v>24</v>
      </c>
      <c r="PA40">
        <f t="shared" si="1138"/>
        <v>39</v>
      </c>
      <c r="PB40">
        <f t="shared" si="1139"/>
        <v>29</v>
      </c>
      <c r="PC40">
        <f t="shared" si="1140"/>
        <v>44</v>
      </c>
      <c r="PD40">
        <f t="shared" si="1141"/>
        <v>0</v>
      </c>
      <c r="PE40">
        <f t="shared" si="1142"/>
        <v>0</v>
      </c>
      <c r="PF40">
        <f t="shared" si="1143"/>
        <v>0</v>
      </c>
      <c r="PG40">
        <f t="shared" si="1144"/>
        <v>0</v>
      </c>
      <c r="PH40">
        <f t="shared" si="1145"/>
        <v>0</v>
      </c>
      <c r="PI40">
        <f t="shared" si="1146"/>
        <v>0</v>
      </c>
      <c r="PJ40">
        <f t="shared" si="1147"/>
        <v>0</v>
      </c>
      <c r="PK40">
        <f t="shared" si="1148"/>
        <v>0</v>
      </c>
      <c r="PL40">
        <f t="shared" si="1149"/>
        <v>0</v>
      </c>
      <c r="PM40">
        <f t="shared" si="1150"/>
        <v>0</v>
      </c>
      <c r="PN40">
        <f t="shared" si="1151"/>
        <v>0</v>
      </c>
      <c r="PO40">
        <f t="shared" si="1152"/>
        <v>0</v>
      </c>
      <c r="PP40">
        <f t="shared" si="1153"/>
        <v>0</v>
      </c>
      <c r="PQ40">
        <f t="shared" si="1154"/>
        <v>0</v>
      </c>
      <c r="PR40">
        <f t="shared" si="1155"/>
        <v>0</v>
      </c>
      <c r="PS40">
        <f t="shared" si="1156"/>
        <v>0</v>
      </c>
      <c r="PT40">
        <f t="shared" si="1157"/>
        <v>0</v>
      </c>
      <c r="PU40">
        <f t="shared" si="1158"/>
        <v>0</v>
      </c>
      <c r="PV40">
        <f t="shared" si="1159"/>
        <v>0</v>
      </c>
      <c r="PW40">
        <f t="shared" si="1160"/>
        <v>0</v>
      </c>
      <c r="PX40">
        <f t="shared" si="1161"/>
        <v>0</v>
      </c>
      <c r="PY40">
        <f t="shared" si="1162"/>
        <v>0</v>
      </c>
      <c r="PZ40">
        <f t="shared" si="1163"/>
        <v>0</v>
      </c>
      <c r="QA40">
        <f t="shared" si="1164"/>
        <v>0</v>
      </c>
      <c r="QB40">
        <f t="shared" si="1165"/>
        <v>0</v>
      </c>
      <c r="QC40">
        <f t="shared" si="1166"/>
        <v>0</v>
      </c>
      <c r="QD40">
        <f t="shared" si="1167"/>
        <v>0</v>
      </c>
      <c r="QE40">
        <f t="shared" si="1168"/>
        <v>0</v>
      </c>
      <c r="QF40">
        <f t="shared" si="1169"/>
        <v>0</v>
      </c>
      <c r="QG40">
        <f t="shared" si="1170"/>
        <v>0</v>
      </c>
      <c r="QH40">
        <f t="shared" si="1171"/>
        <v>0</v>
      </c>
      <c r="QI40">
        <f t="shared" si="1172"/>
        <v>0</v>
      </c>
      <c r="QJ40">
        <f t="shared" si="1173"/>
        <v>0</v>
      </c>
      <c r="QK40">
        <f t="shared" si="1174"/>
        <v>0</v>
      </c>
      <c r="QL40">
        <f t="shared" si="1175"/>
        <v>0</v>
      </c>
      <c r="QM40">
        <f t="shared" si="1176"/>
        <v>0</v>
      </c>
      <c r="QN40">
        <f t="shared" si="1177"/>
        <v>0</v>
      </c>
      <c r="QO40">
        <f t="shared" si="1178"/>
        <v>0</v>
      </c>
      <c r="QP40">
        <f t="shared" si="1179"/>
        <v>0</v>
      </c>
      <c r="QQ40">
        <f t="shared" si="1180"/>
        <v>0</v>
      </c>
      <c r="QR40">
        <f t="shared" si="1181"/>
        <v>0</v>
      </c>
      <c r="QS40">
        <f t="shared" si="1182"/>
        <v>0</v>
      </c>
      <c r="QT40">
        <f t="shared" si="1183"/>
        <v>0</v>
      </c>
      <c r="QU40">
        <f t="shared" si="1184"/>
        <v>0</v>
      </c>
      <c r="QV40">
        <f t="shared" si="1185"/>
        <v>0</v>
      </c>
      <c r="QW40">
        <f t="shared" si="1186"/>
        <v>0</v>
      </c>
      <c r="QX40">
        <f t="shared" si="1187"/>
        <v>0</v>
      </c>
      <c r="QY40">
        <f t="shared" si="1188"/>
        <v>0</v>
      </c>
      <c r="QZ40">
        <f t="shared" si="1189"/>
        <v>0</v>
      </c>
      <c r="RA40">
        <f t="shared" si="1190"/>
        <v>0</v>
      </c>
      <c r="RB40">
        <f t="shared" si="1191"/>
        <v>0</v>
      </c>
      <c r="RC40">
        <f t="shared" si="1192"/>
        <v>0</v>
      </c>
      <c r="RD40">
        <f t="shared" si="1193"/>
        <v>0</v>
      </c>
      <c r="RE40">
        <f t="shared" si="1194"/>
        <v>0</v>
      </c>
      <c r="RF40">
        <f t="shared" si="1195"/>
        <v>0</v>
      </c>
      <c r="RG40">
        <f t="shared" si="1196"/>
        <v>0</v>
      </c>
      <c r="RH40">
        <f t="shared" si="1197"/>
        <v>0</v>
      </c>
      <c r="RI40">
        <f t="shared" si="1198"/>
        <v>0</v>
      </c>
      <c r="RJ40">
        <f t="shared" si="1199"/>
        <v>0</v>
      </c>
      <c r="RK40">
        <f t="shared" si="1200"/>
        <v>0</v>
      </c>
      <c r="RL40">
        <f t="shared" si="1201"/>
        <v>0</v>
      </c>
      <c r="RM40">
        <f t="shared" si="1202"/>
        <v>0</v>
      </c>
      <c r="RN40">
        <f t="shared" si="1203"/>
        <v>0</v>
      </c>
      <c r="RO40">
        <f t="shared" si="1204"/>
        <v>0</v>
      </c>
      <c r="RP40">
        <f t="shared" si="1205"/>
        <v>0</v>
      </c>
      <c r="RQ40">
        <f t="shared" si="1206"/>
        <v>0</v>
      </c>
      <c r="RR40">
        <f t="shared" si="1207"/>
        <v>0</v>
      </c>
      <c r="RS40">
        <f t="shared" si="1208"/>
        <v>0</v>
      </c>
      <c r="RT40">
        <f t="shared" si="1209"/>
        <v>0</v>
      </c>
      <c r="RU40">
        <f t="shared" si="1210"/>
        <v>0</v>
      </c>
      <c r="RV40">
        <f t="shared" si="1211"/>
        <v>0</v>
      </c>
      <c r="RW40">
        <f t="shared" si="1212"/>
        <v>0</v>
      </c>
      <c r="RX40">
        <f t="shared" si="1213"/>
        <v>0</v>
      </c>
      <c r="RY40">
        <f t="shared" si="1214"/>
        <v>0</v>
      </c>
      <c r="SA40" s="4">
        <f t="shared" si="1215"/>
        <v>22.450000000000003</v>
      </c>
      <c r="SB40" s="4">
        <f t="shared" si="1216"/>
        <v>7.87</v>
      </c>
      <c r="SC40" s="4">
        <f t="shared" si="1217"/>
        <v>16.71</v>
      </c>
      <c r="SD40" s="4">
        <f t="shared" si="1218"/>
        <v>0</v>
      </c>
      <c r="SF40" s="4">
        <f t="shared" si="1219"/>
        <v>47.03</v>
      </c>
      <c r="SI40">
        <f t="shared" si="1220"/>
        <v>4.75</v>
      </c>
      <c r="SJ40">
        <f t="shared" si="1221"/>
        <v>3.9</v>
      </c>
      <c r="SK40">
        <f t="shared" si="1222"/>
        <v>3.63</v>
      </c>
      <c r="SL40">
        <f t="shared" si="1223"/>
        <v>4.5999999999999996</v>
      </c>
      <c r="SM40">
        <f t="shared" si="1224"/>
        <v>4.4000000000000004</v>
      </c>
      <c r="SN40">
        <f t="shared" si="1225"/>
        <v>4</v>
      </c>
      <c r="SO40">
        <f t="shared" si="1226"/>
        <v>3.54</v>
      </c>
      <c r="SP40">
        <f t="shared" si="1227"/>
        <v>4.33</v>
      </c>
      <c r="SQ40">
        <f t="shared" si="1228"/>
        <v>6.17</v>
      </c>
      <c r="SR40">
        <f t="shared" si="1229"/>
        <v>4.13</v>
      </c>
      <c r="SS40">
        <f t="shared" si="1230"/>
        <v>3.58</v>
      </c>
      <c r="ST40" t="str">
        <f t="shared" si="1231"/>
        <v>0</v>
      </c>
      <c r="SU40" t="str">
        <f t="shared" si="1232"/>
        <v>0</v>
      </c>
      <c r="SV40" t="str">
        <f t="shared" si="1233"/>
        <v>0</v>
      </c>
      <c r="SW40" t="str">
        <f t="shared" si="1234"/>
        <v>0</v>
      </c>
      <c r="SX40" t="str">
        <f t="shared" si="1235"/>
        <v>0</v>
      </c>
      <c r="SY40" t="str">
        <f t="shared" si="1236"/>
        <v>0</v>
      </c>
      <c r="SZ40" t="str">
        <f t="shared" si="1237"/>
        <v>0</v>
      </c>
      <c r="TA40" t="str">
        <f t="shared" si="1238"/>
        <v>0</v>
      </c>
      <c r="TB40" t="str">
        <f t="shared" si="1239"/>
        <v>0</v>
      </c>
      <c r="TC40" t="str">
        <f t="shared" si="1240"/>
        <v>0</v>
      </c>
      <c r="TD40" t="str">
        <f t="shared" si="1241"/>
        <v>0</v>
      </c>
      <c r="TE40" t="str">
        <f t="shared" si="1242"/>
        <v>0</v>
      </c>
      <c r="TF40" t="str">
        <f t="shared" si="1243"/>
        <v>0</v>
      </c>
      <c r="TG40" t="str">
        <f t="shared" si="1244"/>
        <v>0</v>
      </c>
      <c r="TH40" t="str">
        <f t="shared" si="1245"/>
        <v>0</v>
      </c>
      <c r="TI40" t="str">
        <f t="shared" si="1246"/>
        <v>0</v>
      </c>
      <c r="TJ40" t="str">
        <f t="shared" si="1247"/>
        <v>0</v>
      </c>
      <c r="TK40" t="str">
        <f t="shared" si="1248"/>
        <v>0</v>
      </c>
      <c r="TL40" t="str">
        <f t="shared" si="1249"/>
        <v>0</v>
      </c>
      <c r="TM40" t="str">
        <f t="shared" si="1250"/>
        <v>0</v>
      </c>
      <c r="TN40" t="str">
        <f t="shared" si="1251"/>
        <v>0</v>
      </c>
      <c r="TO40" t="str">
        <f t="shared" si="1252"/>
        <v>0</v>
      </c>
      <c r="TP40" t="str">
        <f t="shared" si="1253"/>
        <v>0</v>
      </c>
      <c r="TQ40" t="str">
        <f t="shared" si="1254"/>
        <v>0</v>
      </c>
      <c r="TR40" t="str">
        <f t="shared" si="1255"/>
        <v>0</v>
      </c>
      <c r="TS40" t="str">
        <f t="shared" si="1256"/>
        <v>0</v>
      </c>
      <c r="TT40" t="str">
        <f t="shared" si="1257"/>
        <v>0</v>
      </c>
      <c r="TU40" t="str">
        <f t="shared" si="1258"/>
        <v>0</v>
      </c>
      <c r="TV40" t="str">
        <f t="shared" si="1259"/>
        <v>0</v>
      </c>
      <c r="TW40" t="str">
        <f t="shared" si="1260"/>
        <v>0</v>
      </c>
      <c r="TX40" t="str">
        <f t="shared" si="1261"/>
        <v>0</v>
      </c>
      <c r="TY40" t="str">
        <f t="shared" si="1262"/>
        <v>0</v>
      </c>
      <c r="TZ40" t="str">
        <f t="shared" si="1263"/>
        <v>0</v>
      </c>
      <c r="UA40" t="str">
        <f t="shared" si="1264"/>
        <v>0</v>
      </c>
      <c r="UB40" t="str">
        <f t="shared" si="1265"/>
        <v>0</v>
      </c>
      <c r="UC40" t="str">
        <f t="shared" si="1266"/>
        <v>0</v>
      </c>
      <c r="UD40" t="str">
        <f t="shared" si="1267"/>
        <v>0</v>
      </c>
      <c r="UE40" t="str">
        <f t="shared" si="1268"/>
        <v>0</v>
      </c>
      <c r="UF40" t="str">
        <f t="shared" si="1269"/>
        <v>0</v>
      </c>
      <c r="UG40" t="str">
        <f t="shared" si="1270"/>
        <v>0</v>
      </c>
      <c r="UH40" t="str">
        <f t="shared" si="1271"/>
        <v>0</v>
      </c>
      <c r="UI40" t="str">
        <f t="shared" si="1272"/>
        <v>0</v>
      </c>
      <c r="UJ40" t="str">
        <f t="shared" si="1273"/>
        <v>0</v>
      </c>
      <c r="UK40" t="str">
        <f t="shared" si="1274"/>
        <v>0</v>
      </c>
      <c r="UL40" t="str">
        <f t="shared" si="1275"/>
        <v>0</v>
      </c>
      <c r="UM40" t="str">
        <f t="shared" si="1276"/>
        <v>0</v>
      </c>
      <c r="UN40" t="str">
        <f t="shared" si="1277"/>
        <v>0</v>
      </c>
      <c r="UO40" t="str">
        <f t="shared" si="1278"/>
        <v>0</v>
      </c>
      <c r="UP40" t="str">
        <f t="shared" si="1279"/>
        <v>0</v>
      </c>
      <c r="UQ40" t="str">
        <f t="shared" si="1280"/>
        <v>0</v>
      </c>
      <c r="UR40" t="str">
        <f t="shared" si="1281"/>
        <v>0</v>
      </c>
      <c r="US40" t="str">
        <f t="shared" si="1282"/>
        <v>0</v>
      </c>
      <c r="UT40" t="str">
        <f t="shared" si="1283"/>
        <v>0</v>
      </c>
      <c r="UU40" t="str">
        <f t="shared" si="1284"/>
        <v>0</v>
      </c>
      <c r="UV40" t="str">
        <f t="shared" si="1285"/>
        <v>0</v>
      </c>
      <c r="UW40" t="str">
        <f t="shared" si="1286"/>
        <v>0</v>
      </c>
      <c r="UX40" t="str">
        <f t="shared" si="1287"/>
        <v>0</v>
      </c>
      <c r="UY40" t="str">
        <f t="shared" si="1288"/>
        <v>0</v>
      </c>
      <c r="UZ40" t="str">
        <f t="shared" si="1289"/>
        <v>0</v>
      </c>
      <c r="VA40" t="str">
        <f t="shared" si="1290"/>
        <v>0</v>
      </c>
      <c r="VB40" t="str">
        <f t="shared" si="1291"/>
        <v>0</v>
      </c>
      <c r="VC40" t="str">
        <f t="shared" si="1292"/>
        <v>0</v>
      </c>
      <c r="VD40" t="str">
        <f t="shared" si="1293"/>
        <v>0</v>
      </c>
      <c r="VE40" t="str">
        <f t="shared" si="1294"/>
        <v>0</v>
      </c>
      <c r="VF40" t="str">
        <f t="shared" si="1295"/>
        <v>0</v>
      </c>
      <c r="VG40" t="str">
        <f t="shared" si="1296"/>
        <v>0</v>
      </c>
      <c r="VH40" t="str">
        <f t="shared" si="1297"/>
        <v>0</v>
      </c>
      <c r="VI40" t="str">
        <f t="shared" si="1298"/>
        <v>0</v>
      </c>
      <c r="VJ40" t="str">
        <f t="shared" si="1299"/>
        <v>0</v>
      </c>
      <c r="VK40" t="str">
        <f t="shared" si="1300"/>
        <v>0</v>
      </c>
      <c r="VL40" t="str">
        <f t="shared" si="1301"/>
        <v>0</v>
      </c>
      <c r="VM40" t="str">
        <f t="shared" si="1302"/>
        <v>0</v>
      </c>
      <c r="VN40" t="str">
        <f t="shared" si="1303"/>
        <v>0</v>
      </c>
      <c r="VO40" t="str">
        <f t="shared" si="1304"/>
        <v>0</v>
      </c>
      <c r="VQ40" s="4">
        <f t="shared" si="1305"/>
        <v>27.18</v>
      </c>
      <c r="VR40" s="4">
        <f t="shared" si="1306"/>
        <v>-10.85</v>
      </c>
      <c r="VS40" s="4">
        <f t="shared" si="1307"/>
        <v>6.77</v>
      </c>
      <c r="VT40" s="4">
        <f t="shared" si="1308"/>
        <v>0</v>
      </c>
      <c r="VV40" s="4">
        <f t="shared" si="1309"/>
        <v>23.099999999999998</v>
      </c>
      <c r="VY40">
        <f t="shared" si="1310"/>
        <v>6.63</v>
      </c>
      <c r="VZ40">
        <f t="shared" si="1311"/>
        <v>3.26</v>
      </c>
      <c r="WA40">
        <f t="shared" si="1312"/>
        <v>-3.06</v>
      </c>
      <c r="WB40">
        <f t="shared" si="1313"/>
        <v>11.11</v>
      </c>
      <c r="WC40">
        <f t="shared" si="1314"/>
        <v>2.58</v>
      </c>
      <c r="WD40">
        <f t="shared" si="1315"/>
        <v>12.21</v>
      </c>
      <c r="WE40">
        <f t="shared" si="1316"/>
        <v>-11.43</v>
      </c>
      <c r="WF40">
        <f t="shared" si="1317"/>
        <v>0.57999999999999996</v>
      </c>
      <c r="WG40">
        <f t="shared" si="1318"/>
        <v>8.14</v>
      </c>
      <c r="WH40">
        <f t="shared" si="1319"/>
        <v>-1.82</v>
      </c>
      <c r="WI40">
        <f t="shared" si="1320"/>
        <v>-5.0999999999999996</v>
      </c>
      <c r="WJ40">
        <f t="shared" si="1321"/>
        <v>0</v>
      </c>
      <c r="WK40">
        <f t="shared" si="1322"/>
        <v>0</v>
      </c>
      <c r="WL40">
        <f t="shared" si="1323"/>
        <v>0</v>
      </c>
      <c r="WM40">
        <f t="shared" si="1324"/>
        <v>0</v>
      </c>
      <c r="WN40">
        <f t="shared" si="1325"/>
        <v>0</v>
      </c>
      <c r="WO40">
        <f t="shared" si="1326"/>
        <v>0</v>
      </c>
      <c r="WP40">
        <f t="shared" si="1327"/>
        <v>0</v>
      </c>
      <c r="WQ40">
        <f t="shared" si="1328"/>
        <v>0</v>
      </c>
      <c r="WR40">
        <f t="shared" si="1329"/>
        <v>0</v>
      </c>
      <c r="WS40">
        <f t="shared" si="1330"/>
        <v>0</v>
      </c>
      <c r="WT40">
        <f t="shared" si="1331"/>
        <v>0</v>
      </c>
      <c r="WU40">
        <f t="shared" si="1332"/>
        <v>0</v>
      </c>
      <c r="WV40">
        <f t="shared" si="1333"/>
        <v>0</v>
      </c>
      <c r="WW40">
        <f t="shared" si="1334"/>
        <v>0</v>
      </c>
      <c r="WX40">
        <f t="shared" si="1335"/>
        <v>0</v>
      </c>
      <c r="WY40">
        <f t="shared" si="1336"/>
        <v>0</v>
      </c>
      <c r="WZ40">
        <f t="shared" si="1337"/>
        <v>0</v>
      </c>
      <c r="XA40">
        <f t="shared" si="1338"/>
        <v>0</v>
      </c>
      <c r="XB40">
        <f t="shared" si="1339"/>
        <v>0</v>
      </c>
      <c r="XC40">
        <f t="shared" si="1340"/>
        <v>0</v>
      </c>
      <c r="XD40">
        <f t="shared" si="1341"/>
        <v>0</v>
      </c>
      <c r="XE40">
        <f t="shared" si="1342"/>
        <v>0</v>
      </c>
      <c r="XF40">
        <f t="shared" si="1343"/>
        <v>0</v>
      </c>
      <c r="XG40">
        <f t="shared" si="1344"/>
        <v>0</v>
      </c>
      <c r="XH40">
        <f t="shared" si="1345"/>
        <v>0</v>
      </c>
      <c r="XI40">
        <f t="shared" si="1346"/>
        <v>0</v>
      </c>
      <c r="XJ40">
        <f t="shared" si="1347"/>
        <v>0</v>
      </c>
      <c r="XK40">
        <f t="shared" si="1348"/>
        <v>0</v>
      </c>
      <c r="XL40">
        <f t="shared" si="1349"/>
        <v>0</v>
      </c>
      <c r="XM40">
        <f t="shared" si="1350"/>
        <v>0</v>
      </c>
      <c r="XN40">
        <f t="shared" si="1351"/>
        <v>0</v>
      </c>
      <c r="XO40">
        <f t="shared" si="1352"/>
        <v>0</v>
      </c>
      <c r="XP40">
        <f t="shared" si="1353"/>
        <v>0</v>
      </c>
      <c r="XQ40">
        <f t="shared" si="1354"/>
        <v>0</v>
      </c>
      <c r="XR40">
        <f t="shared" si="1355"/>
        <v>0</v>
      </c>
      <c r="XS40">
        <f t="shared" si="1356"/>
        <v>0</v>
      </c>
      <c r="XT40">
        <f t="shared" si="1357"/>
        <v>0</v>
      </c>
      <c r="XU40">
        <f t="shared" si="1358"/>
        <v>0</v>
      </c>
      <c r="XV40">
        <f t="shared" si="1359"/>
        <v>0</v>
      </c>
      <c r="XW40">
        <f t="shared" si="1360"/>
        <v>0</v>
      </c>
      <c r="XX40">
        <f t="shared" si="1361"/>
        <v>0</v>
      </c>
      <c r="XY40">
        <f t="shared" si="1362"/>
        <v>0</v>
      </c>
      <c r="XZ40">
        <f t="shared" si="1363"/>
        <v>0</v>
      </c>
      <c r="YA40">
        <f t="shared" si="1364"/>
        <v>0</v>
      </c>
      <c r="YB40">
        <f t="shared" si="1365"/>
        <v>0</v>
      </c>
      <c r="YC40">
        <f t="shared" si="1366"/>
        <v>0</v>
      </c>
      <c r="YD40">
        <f t="shared" si="1367"/>
        <v>0</v>
      </c>
      <c r="YE40">
        <f t="shared" si="1368"/>
        <v>0</v>
      </c>
      <c r="YF40">
        <f t="shared" si="1369"/>
        <v>0</v>
      </c>
      <c r="YG40">
        <f t="shared" si="1370"/>
        <v>0</v>
      </c>
      <c r="YH40">
        <f t="shared" si="1371"/>
        <v>0</v>
      </c>
      <c r="YI40">
        <f t="shared" si="1372"/>
        <v>0</v>
      </c>
      <c r="YJ40">
        <f t="shared" si="1373"/>
        <v>0</v>
      </c>
      <c r="YK40">
        <f t="shared" si="1374"/>
        <v>0</v>
      </c>
      <c r="YL40">
        <f t="shared" si="1375"/>
        <v>0</v>
      </c>
      <c r="YM40">
        <f t="shared" si="1376"/>
        <v>0</v>
      </c>
      <c r="YN40">
        <f t="shared" si="1377"/>
        <v>0</v>
      </c>
      <c r="YO40">
        <f t="shared" si="1378"/>
        <v>0</v>
      </c>
      <c r="YP40">
        <f t="shared" si="1379"/>
        <v>0</v>
      </c>
      <c r="YQ40">
        <f t="shared" si="1380"/>
        <v>0</v>
      </c>
      <c r="YR40">
        <f t="shared" si="1381"/>
        <v>0</v>
      </c>
      <c r="YS40">
        <f t="shared" si="1382"/>
        <v>0</v>
      </c>
      <c r="YT40">
        <f t="shared" si="1383"/>
        <v>0</v>
      </c>
      <c r="YU40">
        <f t="shared" si="1384"/>
        <v>0</v>
      </c>
      <c r="YV40">
        <f t="shared" si="1385"/>
        <v>0</v>
      </c>
      <c r="YW40">
        <f t="shared" si="1386"/>
        <v>0</v>
      </c>
      <c r="YX40">
        <f t="shared" si="1387"/>
        <v>0</v>
      </c>
      <c r="YY40">
        <f t="shared" si="1388"/>
        <v>0</v>
      </c>
      <c r="YZ40">
        <f t="shared" si="1389"/>
        <v>0</v>
      </c>
      <c r="ZA40">
        <f t="shared" si="1390"/>
        <v>0</v>
      </c>
      <c r="ZB40">
        <f t="shared" si="1391"/>
        <v>0</v>
      </c>
      <c r="ZC40">
        <f t="shared" si="1392"/>
        <v>0</v>
      </c>
      <c r="ZD40">
        <f t="shared" si="1393"/>
        <v>0</v>
      </c>
      <c r="ZE40">
        <f t="shared" si="1394"/>
        <v>0</v>
      </c>
      <c r="ZG40" s="4">
        <f t="shared" si="1395"/>
        <v>289</v>
      </c>
      <c r="ZH40" s="4">
        <f t="shared" si="1396"/>
        <v>156</v>
      </c>
      <c r="ZI40" s="4">
        <f t="shared" si="1397"/>
        <v>267</v>
      </c>
      <c r="ZJ40" s="4">
        <f t="shared" si="1398"/>
        <v>0</v>
      </c>
      <c r="ZL40" s="4">
        <f t="shared" si="1399"/>
        <v>712</v>
      </c>
      <c r="ZO40">
        <f t="shared" si="1400"/>
        <v>37</v>
      </c>
      <c r="ZP40">
        <f t="shared" si="1401"/>
        <v>51</v>
      </c>
      <c r="ZQ40">
        <f t="shared" si="1402"/>
        <v>81</v>
      </c>
      <c r="ZR40">
        <f t="shared" si="1403"/>
        <v>38</v>
      </c>
      <c r="ZS40">
        <f t="shared" si="1404"/>
        <v>46</v>
      </c>
      <c r="ZT40">
        <f t="shared" si="1405"/>
        <v>60</v>
      </c>
      <c r="ZU40">
        <f t="shared" si="1406"/>
        <v>87</v>
      </c>
      <c r="ZV40">
        <f t="shared" si="1407"/>
        <v>69</v>
      </c>
      <c r="ZW40">
        <f t="shared" si="1408"/>
        <v>60</v>
      </c>
      <c r="ZX40">
        <f t="shared" si="1409"/>
        <v>86</v>
      </c>
      <c r="ZY40">
        <f t="shared" si="1410"/>
        <v>97</v>
      </c>
      <c r="ZZ40">
        <f t="shared" si="1411"/>
        <v>0</v>
      </c>
      <c r="AAA40">
        <f t="shared" si="1412"/>
        <v>0</v>
      </c>
      <c r="AAB40">
        <f t="shared" si="1413"/>
        <v>0</v>
      </c>
      <c r="AAC40">
        <f t="shared" si="1414"/>
        <v>0</v>
      </c>
      <c r="AAD40">
        <f t="shared" si="1415"/>
        <v>0</v>
      </c>
      <c r="AAE40">
        <f t="shared" si="1416"/>
        <v>0</v>
      </c>
      <c r="AAF40">
        <f t="shared" si="1417"/>
        <v>0</v>
      </c>
      <c r="AAG40">
        <f t="shared" si="1418"/>
        <v>0</v>
      </c>
      <c r="AAH40">
        <f t="shared" si="1419"/>
        <v>0</v>
      </c>
      <c r="AAI40">
        <f t="shared" si="1420"/>
        <v>0</v>
      </c>
      <c r="AAJ40">
        <f t="shared" si="1421"/>
        <v>0</v>
      </c>
      <c r="AAK40">
        <f t="shared" si="1422"/>
        <v>0</v>
      </c>
      <c r="AAL40">
        <f t="shared" si="1423"/>
        <v>0</v>
      </c>
      <c r="AAM40">
        <f t="shared" si="1424"/>
        <v>0</v>
      </c>
      <c r="AAN40">
        <f t="shared" si="1425"/>
        <v>0</v>
      </c>
      <c r="AAO40">
        <f t="shared" si="1426"/>
        <v>0</v>
      </c>
      <c r="AAP40">
        <f t="shared" si="1427"/>
        <v>0</v>
      </c>
      <c r="AAQ40">
        <f t="shared" si="1428"/>
        <v>0</v>
      </c>
      <c r="AAR40">
        <f t="shared" si="1429"/>
        <v>0</v>
      </c>
      <c r="AAS40">
        <f t="shared" si="1430"/>
        <v>0</v>
      </c>
      <c r="AAT40">
        <f t="shared" si="1431"/>
        <v>0</v>
      </c>
      <c r="AAU40">
        <f t="shared" si="1432"/>
        <v>0</v>
      </c>
      <c r="AAV40">
        <f t="shared" si="1433"/>
        <v>0</v>
      </c>
      <c r="AAW40">
        <f t="shared" si="1434"/>
        <v>0</v>
      </c>
      <c r="AAX40">
        <f t="shared" si="1435"/>
        <v>0</v>
      </c>
      <c r="AAY40">
        <f t="shared" si="1436"/>
        <v>0</v>
      </c>
      <c r="AAZ40">
        <f t="shared" si="1437"/>
        <v>0</v>
      </c>
      <c r="ABA40">
        <f t="shared" si="1438"/>
        <v>0</v>
      </c>
      <c r="ABB40">
        <f t="shared" si="1439"/>
        <v>0</v>
      </c>
      <c r="ABC40">
        <f t="shared" si="1440"/>
        <v>0</v>
      </c>
      <c r="ABD40">
        <f t="shared" si="1441"/>
        <v>0</v>
      </c>
      <c r="ABE40">
        <f t="shared" si="1442"/>
        <v>0</v>
      </c>
      <c r="ABF40">
        <f t="shared" si="1443"/>
        <v>0</v>
      </c>
      <c r="ABG40">
        <f t="shared" si="1444"/>
        <v>0</v>
      </c>
      <c r="ABH40">
        <f t="shared" si="1445"/>
        <v>0</v>
      </c>
      <c r="ABI40">
        <f t="shared" si="1446"/>
        <v>0</v>
      </c>
      <c r="ABJ40">
        <f t="shared" si="1447"/>
        <v>0</v>
      </c>
      <c r="ABK40">
        <f t="shared" si="1448"/>
        <v>0</v>
      </c>
      <c r="ABL40">
        <f t="shared" si="1449"/>
        <v>0</v>
      </c>
      <c r="ABM40">
        <f t="shared" si="1450"/>
        <v>0</v>
      </c>
      <c r="ABN40">
        <f t="shared" si="1451"/>
        <v>0</v>
      </c>
      <c r="ABO40">
        <f t="shared" si="1452"/>
        <v>0</v>
      </c>
      <c r="ABP40">
        <f t="shared" si="1453"/>
        <v>0</v>
      </c>
      <c r="ABQ40">
        <f t="shared" si="1454"/>
        <v>0</v>
      </c>
      <c r="ABR40">
        <f t="shared" si="1455"/>
        <v>0</v>
      </c>
      <c r="ABS40">
        <f t="shared" si="1456"/>
        <v>0</v>
      </c>
      <c r="ABT40">
        <f t="shared" si="1457"/>
        <v>0</v>
      </c>
      <c r="ABU40">
        <f t="shared" si="1458"/>
        <v>0</v>
      </c>
      <c r="ABV40">
        <f t="shared" si="1459"/>
        <v>0</v>
      </c>
      <c r="ABW40">
        <f t="shared" si="1460"/>
        <v>0</v>
      </c>
      <c r="ABX40">
        <f t="shared" si="1461"/>
        <v>0</v>
      </c>
      <c r="ABY40">
        <f t="shared" si="1462"/>
        <v>0</v>
      </c>
      <c r="ABZ40">
        <f t="shared" si="1463"/>
        <v>0</v>
      </c>
      <c r="ACA40">
        <f t="shared" si="1464"/>
        <v>0</v>
      </c>
      <c r="ACB40">
        <f t="shared" si="1465"/>
        <v>0</v>
      </c>
      <c r="ACC40">
        <f t="shared" si="1466"/>
        <v>0</v>
      </c>
      <c r="ACD40">
        <f t="shared" si="1467"/>
        <v>0</v>
      </c>
      <c r="ACE40">
        <f t="shared" si="1468"/>
        <v>0</v>
      </c>
      <c r="ACF40">
        <f t="shared" si="1469"/>
        <v>0</v>
      </c>
      <c r="ACG40">
        <f t="shared" si="1470"/>
        <v>0</v>
      </c>
      <c r="ACH40">
        <f t="shared" si="1471"/>
        <v>0</v>
      </c>
      <c r="ACI40">
        <f t="shared" si="1472"/>
        <v>0</v>
      </c>
      <c r="ACJ40">
        <f t="shared" si="1473"/>
        <v>0</v>
      </c>
      <c r="ACK40">
        <f t="shared" si="1474"/>
        <v>0</v>
      </c>
      <c r="ACL40">
        <f t="shared" si="1475"/>
        <v>0</v>
      </c>
      <c r="ACM40">
        <f t="shared" si="1476"/>
        <v>0</v>
      </c>
      <c r="ACN40">
        <f t="shared" si="1477"/>
        <v>0</v>
      </c>
      <c r="ACO40">
        <f t="shared" si="1478"/>
        <v>0</v>
      </c>
      <c r="ACP40">
        <f t="shared" si="1479"/>
        <v>0</v>
      </c>
      <c r="ACQ40">
        <f t="shared" si="1480"/>
        <v>0</v>
      </c>
      <c r="ACR40">
        <f t="shared" si="1481"/>
        <v>0</v>
      </c>
      <c r="ACS40">
        <f t="shared" si="1482"/>
        <v>0</v>
      </c>
      <c r="ACT40">
        <f t="shared" si="1483"/>
        <v>0</v>
      </c>
      <c r="ACU40">
        <f t="shared" si="1484"/>
        <v>0</v>
      </c>
      <c r="ACW40" s="4">
        <f t="shared" si="1485"/>
        <v>257.09999999999997</v>
      </c>
      <c r="ACX40" s="4">
        <f t="shared" si="1486"/>
        <v>258.39999999999998</v>
      </c>
      <c r="ACY40" s="4">
        <f t="shared" si="1487"/>
        <v>273</v>
      </c>
      <c r="ACZ40" s="4">
        <f t="shared" si="1488"/>
        <v>0</v>
      </c>
      <c r="ADA40" s="88">
        <f t="shared" si="1489"/>
        <v>11.366617790706258</v>
      </c>
      <c r="ADB40" s="4">
        <f t="shared" si="1490"/>
        <v>788.5</v>
      </c>
      <c r="ADC40" s="5">
        <f t="shared" si="1491"/>
        <v>7.1707740167990233</v>
      </c>
      <c r="ADD40" s="5">
        <f t="shared" si="1492"/>
        <v>8.2613558209291522</v>
      </c>
      <c r="ADE40">
        <f t="shared" si="1493"/>
        <v>85.6</v>
      </c>
      <c r="ADF40">
        <f t="shared" si="1494"/>
        <v>90.5</v>
      </c>
      <c r="ADG40">
        <f t="shared" si="1495"/>
        <v>21.7</v>
      </c>
      <c r="ADH40">
        <f t="shared" si="1496"/>
        <v>73.3</v>
      </c>
      <c r="ADI40">
        <f t="shared" si="1497"/>
        <v>73.599999999999994</v>
      </c>
      <c r="ADJ40">
        <f t="shared" si="1498"/>
        <v>0</v>
      </c>
      <c r="ADK40">
        <f t="shared" si="1499"/>
        <v>149.69999999999999</v>
      </c>
      <c r="ADL40">
        <f t="shared" si="1500"/>
        <v>108.7</v>
      </c>
      <c r="ADM40">
        <f t="shared" si="1501"/>
        <v>59.3</v>
      </c>
      <c r="ADN40">
        <f t="shared" si="1502"/>
        <v>59.5</v>
      </c>
      <c r="ADO40">
        <f t="shared" si="1503"/>
        <v>66.599999999999994</v>
      </c>
      <c r="ADP40">
        <f t="shared" si="1504"/>
        <v>0</v>
      </c>
      <c r="ADQ40">
        <f t="shared" si="1505"/>
        <v>0</v>
      </c>
      <c r="ADR40">
        <f t="shared" si="1506"/>
        <v>0</v>
      </c>
      <c r="ADS40">
        <f t="shared" si="1507"/>
        <v>0</v>
      </c>
      <c r="ADT40">
        <f t="shared" si="1508"/>
        <v>0</v>
      </c>
      <c r="ADU40">
        <f t="shared" si="1509"/>
        <v>0</v>
      </c>
      <c r="ADV40">
        <f t="shared" si="1510"/>
        <v>0</v>
      </c>
      <c r="ADW40">
        <f t="shared" si="1511"/>
        <v>0</v>
      </c>
      <c r="ADX40">
        <f t="shared" si="1512"/>
        <v>0</v>
      </c>
      <c r="ADY40">
        <f t="shared" si="1513"/>
        <v>0</v>
      </c>
      <c r="ADZ40">
        <f t="shared" si="1514"/>
        <v>0</v>
      </c>
      <c r="AEA40">
        <f t="shared" si="1515"/>
        <v>0</v>
      </c>
      <c r="AEB40">
        <f t="shared" si="1516"/>
        <v>0</v>
      </c>
      <c r="AEC40">
        <f t="shared" si="1517"/>
        <v>0</v>
      </c>
      <c r="AED40">
        <f t="shared" si="1518"/>
        <v>0</v>
      </c>
      <c r="AEE40">
        <f t="shared" si="1519"/>
        <v>0</v>
      </c>
      <c r="AEF40">
        <f t="shared" si="1520"/>
        <v>0</v>
      </c>
      <c r="AEG40">
        <f t="shared" si="1521"/>
        <v>0</v>
      </c>
      <c r="AEH40">
        <f t="shared" si="1522"/>
        <v>0</v>
      </c>
      <c r="AEI40">
        <f t="shared" si="1523"/>
        <v>0</v>
      </c>
      <c r="AEJ40">
        <f t="shared" si="1524"/>
        <v>0</v>
      </c>
      <c r="AEK40">
        <f t="shared" si="1525"/>
        <v>0</v>
      </c>
      <c r="AEL40">
        <f t="shared" si="1526"/>
        <v>0</v>
      </c>
      <c r="AEM40">
        <f t="shared" si="1527"/>
        <v>0</v>
      </c>
      <c r="AEN40">
        <f t="shared" si="1528"/>
        <v>0</v>
      </c>
      <c r="AEO40">
        <f t="shared" si="1529"/>
        <v>0</v>
      </c>
      <c r="AEP40">
        <f t="shared" si="1530"/>
        <v>0</v>
      </c>
      <c r="AEQ40">
        <f t="shared" si="1531"/>
        <v>0</v>
      </c>
      <c r="AER40">
        <f t="shared" si="1532"/>
        <v>0</v>
      </c>
      <c r="AES40">
        <f t="shared" si="1533"/>
        <v>0</v>
      </c>
      <c r="AET40">
        <f t="shared" si="1534"/>
        <v>0</v>
      </c>
      <c r="AEU40">
        <f t="shared" si="1535"/>
        <v>0</v>
      </c>
      <c r="AEV40">
        <f t="shared" si="1536"/>
        <v>0</v>
      </c>
      <c r="AEW40">
        <f t="shared" si="1537"/>
        <v>0</v>
      </c>
      <c r="AEX40">
        <f t="shared" si="1538"/>
        <v>0</v>
      </c>
      <c r="AEY40">
        <f t="shared" si="1539"/>
        <v>0</v>
      </c>
      <c r="AEZ40">
        <f t="shared" si="1540"/>
        <v>0</v>
      </c>
      <c r="AFA40">
        <f t="shared" si="1541"/>
        <v>0</v>
      </c>
      <c r="AFB40">
        <f t="shared" si="1542"/>
        <v>0</v>
      </c>
      <c r="AFC40">
        <f t="shared" si="1543"/>
        <v>0</v>
      </c>
      <c r="AFD40">
        <f t="shared" si="1544"/>
        <v>0</v>
      </c>
      <c r="AFE40">
        <f t="shared" si="1545"/>
        <v>0</v>
      </c>
      <c r="AFF40">
        <f t="shared" si="1546"/>
        <v>0</v>
      </c>
      <c r="AFG40">
        <f t="shared" si="1547"/>
        <v>0</v>
      </c>
      <c r="AFH40">
        <f t="shared" si="1548"/>
        <v>0</v>
      </c>
      <c r="AFI40">
        <f t="shared" si="1549"/>
        <v>0</v>
      </c>
      <c r="AFJ40">
        <f t="shared" si="1550"/>
        <v>0</v>
      </c>
      <c r="AFK40">
        <f t="shared" si="1551"/>
        <v>0</v>
      </c>
      <c r="AFL40">
        <f t="shared" si="1552"/>
        <v>0</v>
      </c>
      <c r="AFM40">
        <f t="shared" si="1553"/>
        <v>0</v>
      </c>
      <c r="AFN40">
        <f t="shared" si="1554"/>
        <v>0</v>
      </c>
      <c r="AFO40">
        <f t="shared" si="1555"/>
        <v>0</v>
      </c>
      <c r="AFP40">
        <f t="shared" si="1556"/>
        <v>0</v>
      </c>
      <c r="AFQ40">
        <f t="shared" si="1557"/>
        <v>0</v>
      </c>
      <c r="AFR40">
        <f t="shared" si="1558"/>
        <v>0</v>
      </c>
      <c r="AFS40">
        <f t="shared" si="1559"/>
        <v>0</v>
      </c>
      <c r="AFT40">
        <f t="shared" si="1560"/>
        <v>0</v>
      </c>
      <c r="AFU40">
        <f t="shared" si="1561"/>
        <v>0</v>
      </c>
      <c r="AFV40">
        <f t="shared" si="1562"/>
        <v>0</v>
      </c>
      <c r="AFW40">
        <f t="shared" si="1563"/>
        <v>0</v>
      </c>
      <c r="AFX40">
        <f t="shared" si="1564"/>
        <v>0</v>
      </c>
      <c r="AFY40">
        <f t="shared" si="1565"/>
        <v>0</v>
      </c>
      <c r="AFZ40">
        <f t="shared" si="1566"/>
        <v>0</v>
      </c>
      <c r="AGA40">
        <f t="shared" si="1567"/>
        <v>0</v>
      </c>
      <c r="AGB40">
        <f t="shared" si="1568"/>
        <v>0</v>
      </c>
      <c r="AGC40">
        <f t="shared" si="1569"/>
        <v>0</v>
      </c>
      <c r="AGD40">
        <f t="shared" si="1570"/>
        <v>0</v>
      </c>
      <c r="AGE40">
        <f t="shared" si="1571"/>
        <v>0</v>
      </c>
      <c r="AGF40">
        <f t="shared" si="1572"/>
        <v>0</v>
      </c>
      <c r="AGG40">
        <f t="shared" si="1573"/>
        <v>0</v>
      </c>
      <c r="AGH40">
        <f t="shared" si="1574"/>
        <v>0</v>
      </c>
      <c r="AGI40">
        <f t="shared" si="1575"/>
        <v>0</v>
      </c>
      <c r="AGJ40">
        <f t="shared" si="1576"/>
        <v>0</v>
      </c>
      <c r="AGK40">
        <f t="shared" si="1577"/>
        <v>0</v>
      </c>
      <c r="AGM40" s="88">
        <f t="shared" si="1578"/>
        <v>107</v>
      </c>
      <c r="AGN40" s="88">
        <v>107</v>
      </c>
      <c r="AGO40">
        <v>6</v>
      </c>
      <c r="AGP40">
        <f t="shared" si="1579"/>
        <v>6</v>
      </c>
      <c r="AGQ40">
        <f t="shared" si="1580"/>
        <v>6</v>
      </c>
      <c r="AGR40">
        <f t="shared" si="1581"/>
        <v>6</v>
      </c>
      <c r="AGS40">
        <f t="shared" si="1582"/>
        <v>8</v>
      </c>
      <c r="AGT40">
        <f t="shared" si="1583"/>
        <v>4</v>
      </c>
      <c r="AGU40">
        <f t="shared" si="1584"/>
        <v>6</v>
      </c>
      <c r="AGV40">
        <f t="shared" si="1585"/>
        <v>10</v>
      </c>
      <c r="AGW40">
        <f t="shared" si="1586"/>
        <v>10</v>
      </c>
      <c r="AGX40">
        <f t="shared" si="1587"/>
        <v>6</v>
      </c>
      <c r="AGY40">
        <f t="shared" si="1588"/>
        <v>4</v>
      </c>
      <c r="AGZ40">
        <f t="shared" si="1589"/>
        <v>8</v>
      </c>
      <c r="AHA40">
        <f t="shared" si="1590"/>
        <v>0</v>
      </c>
      <c r="AHB40">
        <f t="shared" si="1591"/>
        <v>0</v>
      </c>
      <c r="AHC40">
        <f t="shared" si="1592"/>
        <v>0</v>
      </c>
      <c r="AHD40">
        <f t="shared" si="1593"/>
        <v>0</v>
      </c>
      <c r="AHE40">
        <f t="shared" si="1594"/>
        <v>0</v>
      </c>
      <c r="AHF40">
        <f t="shared" si="1595"/>
        <v>0</v>
      </c>
      <c r="AHG40">
        <f t="shared" si="1596"/>
        <v>0</v>
      </c>
      <c r="AHH40">
        <f t="shared" si="1597"/>
        <v>0</v>
      </c>
      <c r="AHI40">
        <f t="shared" si="1598"/>
        <v>0</v>
      </c>
      <c r="AHJ40">
        <f t="shared" si="1599"/>
        <v>0</v>
      </c>
      <c r="AHK40">
        <f t="shared" si="1600"/>
        <v>0</v>
      </c>
      <c r="AHL40">
        <f t="shared" si="1601"/>
        <v>0</v>
      </c>
      <c r="AHM40">
        <f t="shared" si="1602"/>
        <v>0</v>
      </c>
      <c r="AHN40">
        <f t="shared" si="1603"/>
        <v>0</v>
      </c>
      <c r="AHO40">
        <f t="shared" si="1604"/>
        <v>0</v>
      </c>
      <c r="AHP40">
        <f t="shared" si="1605"/>
        <v>0</v>
      </c>
      <c r="AHQ40">
        <f t="shared" si="1606"/>
        <v>0</v>
      </c>
      <c r="AHR40">
        <f t="shared" si="1607"/>
        <v>0</v>
      </c>
      <c r="AHS40">
        <f t="shared" si="1608"/>
        <v>0</v>
      </c>
      <c r="AHT40">
        <f t="shared" si="1609"/>
        <v>0</v>
      </c>
      <c r="AHU40">
        <f t="shared" si="1610"/>
        <v>0</v>
      </c>
      <c r="AHV40">
        <f t="shared" si="1611"/>
        <v>0</v>
      </c>
      <c r="AHW40">
        <f t="shared" si="1612"/>
        <v>0</v>
      </c>
      <c r="AHX40">
        <f t="shared" si="1613"/>
        <v>0</v>
      </c>
      <c r="AHY40">
        <f t="shared" si="1614"/>
        <v>0</v>
      </c>
      <c r="AHZ40">
        <f t="shared" si="1615"/>
        <v>0</v>
      </c>
      <c r="AIA40">
        <f t="shared" si="1616"/>
        <v>0</v>
      </c>
      <c r="AIB40">
        <f t="shared" si="1617"/>
        <v>0</v>
      </c>
      <c r="AIC40">
        <f t="shared" si="1618"/>
        <v>0</v>
      </c>
      <c r="AID40">
        <f t="shared" si="1619"/>
        <v>0</v>
      </c>
      <c r="AIE40">
        <f t="shared" si="1620"/>
        <v>0</v>
      </c>
      <c r="AIF40">
        <f t="shared" si="1621"/>
        <v>0</v>
      </c>
      <c r="AIG40">
        <f t="shared" si="1622"/>
        <v>0</v>
      </c>
      <c r="AIH40">
        <f t="shared" si="1623"/>
        <v>0</v>
      </c>
      <c r="AII40">
        <f t="shared" si="1624"/>
        <v>0</v>
      </c>
      <c r="AIJ40">
        <f t="shared" si="1625"/>
        <v>0</v>
      </c>
      <c r="AIK40">
        <f t="shared" si="1626"/>
        <v>0</v>
      </c>
      <c r="AIL40">
        <f t="shared" si="1627"/>
        <v>0</v>
      </c>
      <c r="AIM40">
        <f t="shared" si="1628"/>
        <v>0</v>
      </c>
      <c r="AIN40">
        <f t="shared" si="1629"/>
        <v>0</v>
      </c>
      <c r="AIO40">
        <f t="shared" si="1630"/>
        <v>0</v>
      </c>
      <c r="AIP40">
        <f t="shared" si="1631"/>
        <v>0</v>
      </c>
      <c r="AIQ40">
        <f t="shared" si="1632"/>
        <v>0</v>
      </c>
      <c r="AIR40">
        <f t="shared" si="1633"/>
        <v>0</v>
      </c>
      <c r="AIS40">
        <f t="shared" si="1634"/>
        <v>0</v>
      </c>
      <c r="AIT40">
        <f t="shared" si="1635"/>
        <v>0</v>
      </c>
      <c r="AIU40">
        <f t="shared" si="1636"/>
        <v>0</v>
      </c>
      <c r="AIV40">
        <f t="shared" si="1637"/>
        <v>0</v>
      </c>
      <c r="AIW40">
        <f t="shared" si="1638"/>
        <v>0</v>
      </c>
      <c r="AIX40">
        <f t="shared" si="1639"/>
        <v>0</v>
      </c>
      <c r="AIY40">
        <f t="shared" si="1640"/>
        <v>0</v>
      </c>
      <c r="AIZ40">
        <f t="shared" si="1641"/>
        <v>0</v>
      </c>
      <c r="AJA40">
        <f t="shared" si="1642"/>
        <v>0</v>
      </c>
      <c r="AJB40">
        <f t="shared" si="1643"/>
        <v>0</v>
      </c>
      <c r="AJC40">
        <f t="shared" si="1644"/>
        <v>0</v>
      </c>
      <c r="AJD40">
        <f t="shared" si="1645"/>
        <v>0</v>
      </c>
      <c r="AJE40">
        <f t="shared" si="1646"/>
        <v>0</v>
      </c>
      <c r="AJF40">
        <f t="shared" si="1647"/>
        <v>0</v>
      </c>
      <c r="AJG40">
        <f t="shared" si="1648"/>
        <v>0</v>
      </c>
      <c r="AJH40">
        <f t="shared" si="1649"/>
        <v>0</v>
      </c>
      <c r="AJI40">
        <f t="shared" si="1650"/>
        <v>0</v>
      </c>
      <c r="AJJ40">
        <f t="shared" si="1651"/>
        <v>0</v>
      </c>
      <c r="AJK40">
        <f t="shared" si="1652"/>
        <v>0</v>
      </c>
      <c r="AJL40">
        <f t="shared" si="1653"/>
        <v>0</v>
      </c>
      <c r="AJM40">
        <f t="shared" si="1654"/>
        <v>0</v>
      </c>
      <c r="AJN40">
        <f t="shared" si="1655"/>
        <v>0</v>
      </c>
      <c r="AJO40">
        <f t="shared" si="1656"/>
        <v>0</v>
      </c>
      <c r="AJP40">
        <f t="shared" si="1657"/>
        <v>0</v>
      </c>
      <c r="AJQ40">
        <f t="shared" si="1658"/>
        <v>0</v>
      </c>
      <c r="AJR40">
        <f t="shared" si="1659"/>
        <v>0</v>
      </c>
      <c r="AJS40">
        <f t="shared" si="1660"/>
        <v>0</v>
      </c>
      <c r="AJT40">
        <f t="shared" si="1661"/>
        <v>0</v>
      </c>
      <c r="AJU40">
        <f t="shared" si="1662"/>
        <v>0</v>
      </c>
      <c r="AJV40">
        <f t="shared" si="1663"/>
        <v>0</v>
      </c>
      <c r="AJX40">
        <v>48</v>
      </c>
      <c r="AJY40">
        <v>1</v>
      </c>
      <c r="AJZ40">
        <v>1</v>
      </c>
      <c r="AKA40">
        <f t="shared" si="1664"/>
        <v>4</v>
      </c>
      <c r="AKB40">
        <f t="shared" si="1665"/>
        <v>2</v>
      </c>
      <c r="AKC40">
        <f t="shared" si="1666"/>
        <v>8</v>
      </c>
      <c r="AKD40">
        <f t="shared" si="1667"/>
        <v>16</v>
      </c>
      <c r="AKE40">
        <f t="shared" si="1668"/>
        <v>1</v>
      </c>
      <c r="AKF40">
        <f t="shared" si="1669"/>
        <v>16</v>
      </c>
      <c r="AKG40">
        <f t="shared" si="1670"/>
        <v>8</v>
      </c>
      <c r="AKH40">
        <f t="shared" si="1671"/>
        <v>2</v>
      </c>
      <c r="AKI40">
        <f t="shared" si="1672"/>
        <v>0</v>
      </c>
      <c r="AKJ40">
        <f t="shared" si="1673"/>
        <v>0</v>
      </c>
      <c r="AKK40">
        <f t="shared" si="1674"/>
        <v>0</v>
      </c>
      <c r="AKL40">
        <f t="shared" si="1675"/>
        <v>0</v>
      </c>
      <c r="AKM40">
        <f t="shared" si="1676"/>
        <v>0</v>
      </c>
      <c r="AKN40">
        <f t="shared" si="1677"/>
        <v>0</v>
      </c>
      <c r="AKO40">
        <f t="shared" si="1678"/>
        <v>0</v>
      </c>
      <c r="AKP40">
        <f t="shared" si="1679"/>
        <v>0</v>
      </c>
      <c r="AKQ40">
        <f t="shared" si="1680"/>
        <v>0</v>
      </c>
      <c r="AKR40">
        <f t="shared" si="1681"/>
        <v>0</v>
      </c>
      <c r="AKS40">
        <f t="shared" si="1682"/>
        <v>0</v>
      </c>
      <c r="AKT40">
        <f t="shared" si="1683"/>
        <v>0</v>
      </c>
      <c r="AKU40">
        <f t="shared" si="1684"/>
        <v>0</v>
      </c>
      <c r="AKV40">
        <f t="shared" si="1685"/>
        <v>0</v>
      </c>
      <c r="AKW40">
        <f t="shared" si="1686"/>
        <v>0</v>
      </c>
      <c r="AKX40">
        <f t="shared" si="1687"/>
        <v>0</v>
      </c>
      <c r="AKY40">
        <f t="shared" si="1688"/>
        <v>0</v>
      </c>
      <c r="AKZ40">
        <f t="shared" si="1689"/>
        <v>0</v>
      </c>
      <c r="ALA40">
        <f t="shared" si="1690"/>
        <v>0</v>
      </c>
      <c r="ALB40">
        <f t="shared" si="1691"/>
        <v>0</v>
      </c>
      <c r="ALC40">
        <f t="shared" si="1692"/>
        <v>0</v>
      </c>
      <c r="ALD40">
        <f t="shared" si="1693"/>
        <v>0</v>
      </c>
      <c r="ALE40">
        <f t="shared" si="1694"/>
        <v>0</v>
      </c>
      <c r="ALF40">
        <f t="shared" si="1695"/>
        <v>0</v>
      </c>
      <c r="ALG40">
        <f t="shared" si="1696"/>
        <v>0</v>
      </c>
      <c r="ALH40">
        <f t="shared" si="1697"/>
        <v>0</v>
      </c>
      <c r="ALI40">
        <f t="shared" si="1698"/>
        <v>0</v>
      </c>
      <c r="ALJ40">
        <f t="shared" si="1699"/>
        <v>0</v>
      </c>
      <c r="ALK40">
        <f t="shared" si="1700"/>
        <v>0</v>
      </c>
      <c r="ALL40">
        <f t="shared" si="1701"/>
        <v>0</v>
      </c>
      <c r="ALM40">
        <f t="shared" si="1702"/>
        <v>0</v>
      </c>
      <c r="ALN40">
        <f t="shared" si="1703"/>
        <v>0</v>
      </c>
      <c r="ALO40">
        <f t="shared" si="1704"/>
        <v>0</v>
      </c>
      <c r="ALP40">
        <f t="shared" si="1705"/>
        <v>0</v>
      </c>
      <c r="ALQ40">
        <f t="shared" si="1706"/>
        <v>0</v>
      </c>
      <c r="ALR40">
        <f t="shared" si="1707"/>
        <v>0</v>
      </c>
      <c r="ALS40">
        <f t="shared" si="1708"/>
        <v>0</v>
      </c>
      <c r="ALT40">
        <f t="shared" si="1709"/>
        <v>0</v>
      </c>
      <c r="ALU40">
        <f t="shared" si="1710"/>
        <v>0</v>
      </c>
      <c r="ALV40">
        <f t="shared" si="1711"/>
        <v>0</v>
      </c>
      <c r="ALW40">
        <f t="shared" si="1712"/>
        <v>0</v>
      </c>
      <c r="ALX40">
        <f t="shared" si="1713"/>
        <v>0</v>
      </c>
      <c r="ALY40">
        <f t="shared" si="1714"/>
        <v>0</v>
      </c>
      <c r="ALZ40">
        <f t="shared" si="1715"/>
        <v>0</v>
      </c>
      <c r="AMA40">
        <f t="shared" si="1716"/>
        <v>0</v>
      </c>
      <c r="AMB40">
        <f t="shared" si="1717"/>
        <v>0</v>
      </c>
      <c r="AMC40">
        <f t="shared" si="1718"/>
        <v>0</v>
      </c>
      <c r="AMD40">
        <f t="shared" si="1719"/>
        <v>0</v>
      </c>
      <c r="AME40">
        <f t="shared" si="1720"/>
        <v>0</v>
      </c>
      <c r="AMF40">
        <f t="shared" si="1721"/>
        <v>0</v>
      </c>
      <c r="AMG40">
        <f t="shared" si="1722"/>
        <v>0</v>
      </c>
      <c r="AMH40">
        <f t="shared" si="1723"/>
        <v>0</v>
      </c>
      <c r="AMI40">
        <f t="shared" si="1724"/>
        <v>0</v>
      </c>
      <c r="AMJ40">
        <f t="shared" si="1725"/>
        <v>0</v>
      </c>
      <c r="AMK40">
        <f t="shared" si="1726"/>
        <v>0</v>
      </c>
      <c r="AML40">
        <f t="shared" si="1727"/>
        <v>0</v>
      </c>
      <c r="AMM40">
        <f t="shared" si="1728"/>
        <v>0</v>
      </c>
      <c r="AMN40">
        <f t="shared" si="1729"/>
        <v>0</v>
      </c>
      <c r="AMO40">
        <f t="shared" si="1730"/>
        <v>0</v>
      </c>
      <c r="AMP40">
        <f t="shared" si="1731"/>
        <v>0</v>
      </c>
      <c r="AMQ40">
        <f t="shared" si="1732"/>
        <v>0</v>
      </c>
      <c r="AMR40">
        <f t="shared" si="1733"/>
        <v>0</v>
      </c>
      <c r="AMS40">
        <f t="shared" si="1734"/>
        <v>0</v>
      </c>
      <c r="AMT40">
        <f t="shared" si="1735"/>
        <v>0</v>
      </c>
      <c r="AMU40">
        <f t="shared" si="1736"/>
        <v>0</v>
      </c>
      <c r="AMV40">
        <f t="shared" si="1737"/>
        <v>0</v>
      </c>
      <c r="AMW40">
        <f t="shared" si="1738"/>
        <v>0</v>
      </c>
      <c r="AMX40">
        <f t="shared" si="1739"/>
        <v>0</v>
      </c>
      <c r="AMY40">
        <f t="shared" si="1740"/>
        <v>0</v>
      </c>
      <c r="AMZ40">
        <f t="shared" si="1741"/>
        <v>0</v>
      </c>
      <c r="ANA40">
        <f t="shared" si="1742"/>
        <v>0</v>
      </c>
      <c r="ANB40">
        <f t="shared" si="1743"/>
        <v>0</v>
      </c>
      <c r="ANC40">
        <f t="shared" si="1744"/>
        <v>0</v>
      </c>
      <c r="AND40">
        <f t="shared" si="1745"/>
        <v>0</v>
      </c>
      <c r="ANR40" s="4">
        <v>2010</v>
      </c>
      <c r="ANS40" s="4">
        <f t="shared" si="1746"/>
        <v>2010</v>
      </c>
      <c r="ANU40" s="4">
        <v>1934</v>
      </c>
      <c r="ANV40" t="str">
        <f t="shared" si="1747"/>
        <v>1937</v>
      </c>
      <c r="ANW40" t="str">
        <f t="shared" si="1748"/>
        <v>1941</v>
      </c>
      <c r="ANX40" t="str">
        <f t="shared" si="1749"/>
        <v>1929</v>
      </c>
      <c r="ANY40" t="str">
        <f t="shared" si="1750"/>
        <v>1932</v>
      </c>
      <c r="ANZ40" t="str">
        <f t="shared" si="1751"/>
        <v>1938</v>
      </c>
      <c r="AOA40" t="str">
        <f t="shared" si="1752"/>
        <v>1888</v>
      </c>
      <c r="AOB40" t="str">
        <f t="shared" si="1753"/>
        <v>1931</v>
      </c>
      <c r="AOC40" t="str">
        <f t="shared" si="1754"/>
        <v>1952</v>
      </c>
      <c r="AOD40" t="str">
        <f t="shared" si="1755"/>
        <v>1958</v>
      </c>
      <c r="AOE40" t="str">
        <f t="shared" si="1756"/>
        <v>1989</v>
      </c>
      <c r="AOF40" t="str">
        <f t="shared" si="1757"/>
        <v>2010</v>
      </c>
      <c r="AOG40" t="str">
        <f t="shared" si="1758"/>
        <v>2010</v>
      </c>
      <c r="AOH40" t="str">
        <f t="shared" si="1759"/>
        <v>2010</v>
      </c>
      <c r="AOI40" t="str">
        <f t="shared" si="1760"/>
        <v>2010</v>
      </c>
      <c r="AOJ40" t="str">
        <f t="shared" si="1761"/>
        <v>2010</v>
      </c>
      <c r="AOK40" t="str">
        <f t="shared" si="1762"/>
        <v>2010</v>
      </c>
      <c r="AOL40" t="str">
        <f t="shared" si="1763"/>
        <v>2010</v>
      </c>
      <c r="AOM40" t="str">
        <f t="shared" si="1764"/>
        <v>2010</v>
      </c>
      <c r="AON40" t="str">
        <f t="shared" si="1765"/>
        <v>2010</v>
      </c>
      <c r="AOO40" t="str">
        <f t="shared" si="1766"/>
        <v>2010</v>
      </c>
      <c r="AOP40" t="str">
        <f t="shared" si="1767"/>
        <v>2010</v>
      </c>
      <c r="AOQ40" t="str">
        <f t="shared" si="1768"/>
        <v>2010</v>
      </c>
      <c r="AOR40" t="str">
        <f t="shared" si="1769"/>
        <v>2010</v>
      </c>
      <c r="AOS40" t="str">
        <f t="shared" si="1770"/>
        <v>2010</v>
      </c>
      <c r="AOT40" t="str">
        <f t="shared" si="1771"/>
        <v>2010</v>
      </c>
      <c r="AOU40" t="str">
        <f t="shared" si="1772"/>
        <v>2010</v>
      </c>
      <c r="AOV40" t="str">
        <f t="shared" si="1773"/>
        <v>2010</v>
      </c>
      <c r="AOW40" t="str">
        <f t="shared" si="1774"/>
        <v>2010</v>
      </c>
      <c r="AOX40" t="str">
        <f t="shared" si="1775"/>
        <v>2010</v>
      </c>
      <c r="AOY40" t="str">
        <f t="shared" si="1776"/>
        <v>2010</v>
      </c>
      <c r="AOZ40" t="str">
        <f t="shared" si="1777"/>
        <v>2010</v>
      </c>
      <c r="APA40" t="str">
        <f t="shared" si="1778"/>
        <v>2010</v>
      </c>
      <c r="APB40" t="str">
        <f t="shared" si="1779"/>
        <v>2010</v>
      </c>
      <c r="APC40" t="str">
        <f t="shared" si="1780"/>
        <v>2010</v>
      </c>
      <c r="APD40" t="str">
        <f t="shared" si="1781"/>
        <v>2010</v>
      </c>
      <c r="APE40" t="str">
        <f t="shared" si="1782"/>
        <v>2010</v>
      </c>
      <c r="APF40" t="str">
        <f t="shared" si="1783"/>
        <v>2010</v>
      </c>
      <c r="APG40" t="str">
        <f t="shared" si="1784"/>
        <v>2010</v>
      </c>
      <c r="APH40" t="str">
        <f t="shared" si="1785"/>
        <v>2010</v>
      </c>
      <c r="API40" t="str">
        <f t="shared" si="1786"/>
        <v>2010</v>
      </c>
      <c r="APJ40" t="str">
        <f t="shared" si="1787"/>
        <v>2010</v>
      </c>
      <c r="APK40" t="str">
        <f t="shared" si="1788"/>
        <v>2010</v>
      </c>
      <c r="APL40" t="str">
        <f t="shared" si="1789"/>
        <v>2010</v>
      </c>
      <c r="APM40" t="str">
        <f t="shared" si="1790"/>
        <v>2010</v>
      </c>
      <c r="APN40" t="str">
        <f t="shared" si="1791"/>
        <v>2010</v>
      </c>
      <c r="APO40" t="str">
        <f t="shared" si="1792"/>
        <v>2010</v>
      </c>
      <c r="APP40" t="str">
        <f t="shared" si="1793"/>
        <v>2010</v>
      </c>
      <c r="APQ40" t="str">
        <f t="shared" si="1794"/>
        <v>2010</v>
      </c>
      <c r="APR40" t="str">
        <f t="shared" si="1795"/>
        <v>2010</v>
      </c>
      <c r="APS40" t="str">
        <f t="shared" si="1796"/>
        <v>2010</v>
      </c>
      <c r="APT40" t="str">
        <f t="shared" si="1797"/>
        <v>2010</v>
      </c>
      <c r="APU40" t="str">
        <f t="shared" si="1798"/>
        <v>2010</v>
      </c>
      <c r="APV40" t="str">
        <f t="shared" si="1799"/>
        <v>2010</v>
      </c>
      <c r="APW40" t="str">
        <f t="shared" si="1800"/>
        <v>2010</v>
      </c>
      <c r="APX40" t="str">
        <f t="shared" si="1801"/>
        <v>2010</v>
      </c>
      <c r="APY40" t="str">
        <f t="shared" si="1802"/>
        <v>2010</v>
      </c>
      <c r="APZ40" t="str">
        <f t="shared" si="1803"/>
        <v>2010</v>
      </c>
      <c r="AQA40" t="str">
        <f t="shared" si="1804"/>
        <v>2010</v>
      </c>
      <c r="AQB40" t="str">
        <f t="shared" si="1805"/>
        <v>2010</v>
      </c>
      <c r="AQC40" t="str">
        <f t="shared" si="1806"/>
        <v>2010</v>
      </c>
      <c r="AQD40" t="str">
        <f t="shared" si="1807"/>
        <v>2010</v>
      </c>
      <c r="AQE40" t="str">
        <f t="shared" si="1808"/>
        <v>2010</v>
      </c>
      <c r="AQF40" t="str">
        <f t="shared" si="1809"/>
        <v>2010</v>
      </c>
      <c r="AQG40" t="str">
        <f t="shared" si="1810"/>
        <v>2010</v>
      </c>
      <c r="AQH40" t="str">
        <f t="shared" si="1811"/>
        <v>2010</v>
      </c>
      <c r="AQI40" t="str">
        <f t="shared" si="1812"/>
        <v>2010</v>
      </c>
      <c r="AQJ40" t="str">
        <f t="shared" si="1813"/>
        <v>2010</v>
      </c>
      <c r="AQK40" t="str">
        <f t="shared" si="1814"/>
        <v>2010</v>
      </c>
      <c r="AQL40" t="str">
        <f t="shared" si="1815"/>
        <v>2010</v>
      </c>
      <c r="AQM40" t="str">
        <f t="shared" si="1816"/>
        <v>2010</v>
      </c>
      <c r="AQN40" t="str">
        <f t="shared" si="1817"/>
        <v>2010</v>
      </c>
      <c r="AQO40" t="str">
        <f t="shared" si="1818"/>
        <v>2010</v>
      </c>
      <c r="AQP40" t="str">
        <f t="shared" si="1819"/>
        <v>2010</v>
      </c>
      <c r="AQQ40" t="str">
        <f t="shared" si="1820"/>
        <v>2010</v>
      </c>
      <c r="AQR40" t="str">
        <f t="shared" si="1821"/>
        <v>2010</v>
      </c>
      <c r="AQS40" t="str">
        <f t="shared" si="1822"/>
        <v>2010</v>
      </c>
      <c r="AQT40" t="str">
        <f t="shared" si="1823"/>
        <v>2010</v>
      </c>
      <c r="AQU40" t="str">
        <f t="shared" si="1824"/>
        <v>2010</v>
      </c>
      <c r="AQV40" t="str">
        <f t="shared" si="1825"/>
        <v>2010</v>
      </c>
      <c r="AQW40" t="str">
        <f t="shared" si="1826"/>
        <v>2010</v>
      </c>
      <c r="AQX40" t="str">
        <f t="shared" si="1827"/>
        <v>2010</v>
      </c>
      <c r="AQY40" t="str">
        <f t="shared" si="1828"/>
        <v>2010</v>
      </c>
      <c r="AQZ40" t="str">
        <f t="shared" si="1829"/>
        <v>2010</v>
      </c>
      <c r="ARA40" t="str">
        <f t="shared" si="1830"/>
        <v>2010</v>
      </c>
      <c r="ARB40" t="str">
        <f t="shared" si="1831"/>
        <v>2010</v>
      </c>
      <c r="ARC40">
        <v>1934</v>
      </c>
      <c r="ARH40" s="5"/>
    </row>
    <row r="41" spans="1:1152" x14ac:dyDescent="0.2">
      <c r="A41">
        <v>81</v>
      </c>
      <c r="B41" s="18" t="s">
        <v>46</v>
      </c>
      <c r="C41" s="20">
        <f>VLOOKUP(A41, Rankings!$A$2:$AN$161, 40, FALSE)</f>
        <v>39</v>
      </c>
      <c r="D41" s="222" t="s">
        <v>221</v>
      </c>
      <c r="F41" s="4">
        <v>5</v>
      </c>
      <c r="G41" s="4">
        <v>9</v>
      </c>
      <c r="I41" s="5">
        <f t="shared" si="916"/>
        <v>9</v>
      </c>
      <c r="L41" t="s">
        <v>1841</v>
      </c>
      <c r="M41" t="s">
        <v>2259</v>
      </c>
      <c r="N41" t="s">
        <v>2400</v>
      </c>
      <c r="O41" t="s">
        <v>2745</v>
      </c>
      <c r="P41" t="s">
        <v>2745</v>
      </c>
      <c r="Q41" t="s">
        <v>3058</v>
      </c>
      <c r="R41" t="s">
        <v>3434</v>
      </c>
      <c r="S41" t="s">
        <v>3659</v>
      </c>
      <c r="T41" t="s">
        <v>3912</v>
      </c>
      <c r="U41" t="s">
        <v>3960</v>
      </c>
      <c r="V41" t="s">
        <v>4188</v>
      </c>
      <c r="W41" t="str">
        <f>Rankings!D40</f>
        <v>-</v>
      </c>
      <c r="X41" t="s">
        <v>10</v>
      </c>
      <c r="Y41" t="s">
        <v>10</v>
      </c>
      <c r="Z41" t="s">
        <v>10</v>
      </c>
      <c r="AA41" t="s">
        <v>10</v>
      </c>
      <c r="AB41" t="s">
        <v>10</v>
      </c>
      <c r="AC41" t="s">
        <v>10</v>
      </c>
      <c r="AD41" t="s">
        <v>10</v>
      </c>
      <c r="AE41" t="s">
        <v>10</v>
      </c>
      <c r="AF41" t="s">
        <v>10</v>
      </c>
      <c r="AG41" t="s">
        <v>10</v>
      </c>
      <c r="AH41" t="s">
        <v>10</v>
      </c>
      <c r="AI41" t="s">
        <v>10</v>
      </c>
      <c r="AJ41" t="s">
        <v>10</v>
      </c>
      <c r="AK41" t="s">
        <v>10</v>
      </c>
      <c r="AL41" t="s">
        <v>10</v>
      </c>
      <c r="AM41" t="s">
        <v>10</v>
      </c>
      <c r="AN41" t="s">
        <v>10</v>
      </c>
      <c r="AO41" t="s">
        <v>10</v>
      </c>
      <c r="AP41" t="s">
        <v>10</v>
      </c>
      <c r="AQ41" t="s">
        <v>10</v>
      </c>
      <c r="AR41" t="s">
        <v>10</v>
      </c>
      <c r="AS41" t="s">
        <v>10</v>
      </c>
      <c r="AT41" t="s">
        <v>10</v>
      </c>
      <c r="AU41" t="s">
        <v>10</v>
      </c>
      <c r="AV41" t="s">
        <v>10</v>
      </c>
      <c r="AW41" t="s">
        <v>10</v>
      </c>
      <c r="AX41" t="s">
        <v>10</v>
      </c>
      <c r="AY41" t="s">
        <v>10</v>
      </c>
      <c r="AZ41" t="s">
        <v>10</v>
      </c>
      <c r="BA41" t="s">
        <v>10</v>
      </c>
      <c r="BB41" t="s">
        <v>10</v>
      </c>
      <c r="BC41" t="s">
        <v>10</v>
      </c>
      <c r="BD41" t="s">
        <v>10</v>
      </c>
      <c r="BE41" t="s">
        <v>10</v>
      </c>
      <c r="BF41" t="s">
        <v>10</v>
      </c>
      <c r="BG41" t="s">
        <v>10</v>
      </c>
      <c r="BH41" t="s">
        <v>10</v>
      </c>
      <c r="BI41" t="s">
        <v>10</v>
      </c>
      <c r="BJ41" t="s">
        <v>10</v>
      </c>
      <c r="BK41" t="s">
        <v>10</v>
      </c>
      <c r="BL41" t="s">
        <v>10</v>
      </c>
      <c r="BM41" t="s">
        <v>10</v>
      </c>
      <c r="BN41" t="s">
        <v>10</v>
      </c>
      <c r="BO41" t="s">
        <v>10</v>
      </c>
      <c r="BP41" t="s">
        <v>10</v>
      </c>
      <c r="BQ41" t="s">
        <v>10</v>
      </c>
      <c r="BR41" t="s">
        <v>10</v>
      </c>
      <c r="BS41" t="s">
        <v>10</v>
      </c>
      <c r="BT41" t="s">
        <v>10</v>
      </c>
      <c r="BU41" t="s">
        <v>10</v>
      </c>
      <c r="BV41" t="s">
        <v>10</v>
      </c>
      <c r="BW41" t="s">
        <v>10</v>
      </c>
      <c r="BX41" t="s">
        <v>10</v>
      </c>
      <c r="BY41" t="s">
        <v>10</v>
      </c>
      <c r="BZ41" t="s">
        <v>10</v>
      </c>
      <c r="CA41" t="s">
        <v>10</v>
      </c>
      <c r="CB41" t="s">
        <v>10</v>
      </c>
      <c r="CC41" t="s">
        <v>10</v>
      </c>
      <c r="CD41" t="s">
        <v>10</v>
      </c>
      <c r="CE41" t="s">
        <v>10</v>
      </c>
      <c r="CF41" t="s">
        <v>10</v>
      </c>
      <c r="CG41" t="s">
        <v>10</v>
      </c>
      <c r="CH41" t="s">
        <v>10</v>
      </c>
      <c r="CI41" t="s">
        <v>10</v>
      </c>
      <c r="CJ41" t="s">
        <v>10</v>
      </c>
      <c r="CK41" t="s">
        <v>10</v>
      </c>
      <c r="CL41" t="s">
        <v>10</v>
      </c>
      <c r="CM41" t="s">
        <v>10</v>
      </c>
      <c r="CN41" t="s">
        <v>10</v>
      </c>
      <c r="CO41" t="s">
        <v>10</v>
      </c>
      <c r="CP41" t="s">
        <v>10</v>
      </c>
      <c r="CQ41" t="s">
        <v>10</v>
      </c>
      <c r="CR41" t="s">
        <v>10</v>
      </c>
      <c r="CT41" s="4">
        <f t="shared" si="917"/>
        <v>3</v>
      </c>
      <c r="CU41" s="4">
        <f t="shared" si="918"/>
        <v>1</v>
      </c>
      <c r="CV41" s="4">
        <f t="shared" si="919"/>
        <v>0</v>
      </c>
      <c r="CW41" s="4">
        <f t="shared" si="920"/>
        <v>1</v>
      </c>
      <c r="CX41" s="4">
        <f t="shared" si="921"/>
        <v>1</v>
      </c>
      <c r="CY41" s="4">
        <f t="shared" si="922"/>
        <v>0</v>
      </c>
      <c r="CZ41" s="4">
        <f t="shared" si="923"/>
        <v>0</v>
      </c>
      <c r="DA41" s="4">
        <f t="shared" si="924"/>
        <v>1</v>
      </c>
      <c r="DB41" s="4">
        <f t="shared" si="925"/>
        <v>4</v>
      </c>
      <c r="DC41" s="4">
        <f t="shared" si="926"/>
        <v>0</v>
      </c>
      <c r="DD41" s="4">
        <f t="shared" si="927"/>
        <v>0</v>
      </c>
      <c r="DE41" s="4">
        <f t="shared" si="928"/>
        <v>0</v>
      </c>
      <c r="DF41" s="4">
        <f t="shared" si="929"/>
        <v>0</v>
      </c>
      <c r="DG41" s="4">
        <f t="shared" si="930"/>
        <v>0</v>
      </c>
      <c r="DH41" s="4">
        <f t="shared" si="931"/>
        <v>0</v>
      </c>
      <c r="DI41" s="152">
        <f t="shared" si="932"/>
        <v>0</v>
      </c>
      <c r="DJ41" s="153">
        <f t="shared" si="933"/>
        <v>4</v>
      </c>
      <c r="DK41" s="4">
        <f t="shared" si="934"/>
        <v>1</v>
      </c>
      <c r="DL41" s="4">
        <f t="shared" si="935"/>
        <v>1</v>
      </c>
      <c r="DM41" s="4">
        <f t="shared" si="936"/>
        <v>1</v>
      </c>
      <c r="DN41" s="4">
        <f t="shared" si="937"/>
        <v>4</v>
      </c>
      <c r="DO41" s="4">
        <f t="shared" si="938"/>
        <v>0</v>
      </c>
      <c r="DP41" s="4">
        <f t="shared" si="939"/>
        <v>0</v>
      </c>
      <c r="DQ41" s="4">
        <f t="shared" si="940"/>
        <v>0</v>
      </c>
      <c r="DR41" s="4">
        <f t="shared" si="941"/>
        <v>12</v>
      </c>
      <c r="DS41" s="4">
        <f t="shared" si="942"/>
        <v>7</v>
      </c>
      <c r="DT41" s="4">
        <f t="shared" si="943"/>
        <v>12</v>
      </c>
      <c r="DU41" t="str">
        <f t="shared" si="944"/>
        <v>3R</v>
      </c>
      <c r="DV41" t="str">
        <f t="shared" si="945"/>
        <v>0R</v>
      </c>
      <c r="DW41" t="str">
        <f t="shared" si="946"/>
        <v>2R</v>
      </c>
      <c r="DX41" t="str">
        <f t="shared" si="947"/>
        <v>3S</v>
      </c>
      <c r="DY41" t="str">
        <f t="shared" si="948"/>
        <v>3S</v>
      </c>
      <c r="DZ41" t="str">
        <f t="shared" si="949"/>
        <v>3R</v>
      </c>
      <c r="EA41" t="str">
        <f t="shared" si="950"/>
        <v>3L</v>
      </c>
      <c r="EB41" t="str">
        <f t="shared" si="951"/>
        <v>0L</v>
      </c>
      <c r="EC41" t="str">
        <f t="shared" si="952"/>
        <v>3R</v>
      </c>
      <c r="ED41" t="str">
        <f t="shared" si="953"/>
        <v>3S</v>
      </c>
      <c r="EE41" t="str">
        <f t="shared" si="954"/>
        <v>3S</v>
      </c>
      <c r="EF41">
        <f t="shared" si="955"/>
        <v>0</v>
      </c>
      <c r="EG41">
        <f t="shared" si="956"/>
        <v>0</v>
      </c>
      <c r="EH41">
        <f t="shared" si="957"/>
        <v>0</v>
      </c>
      <c r="EI41">
        <f t="shared" si="958"/>
        <v>0</v>
      </c>
      <c r="EJ41">
        <f t="shared" si="959"/>
        <v>0</v>
      </c>
      <c r="EK41">
        <f t="shared" si="960"/>
        <v>0</v>
      </c>
      <c r="EL41">
        <f t="shared" si="961"/>
        <v>0</v>
      </c>
      <c r="EM41">
        <f t="shared" si="962"/>
        <v>0</v>
      </c>
      <c r="EN41">
        <f t="shared" si="963"/>
        <v>0</v>
      </c>
      <c r="EO41">
        <f t="shared" si="964"/>
        <v>0</v>
      </c>
      <c r="EP41">
        <f t="shared" si="965"/>
        <v>0</v>
      </c>
      <c r="EQ41">
        <f t="shared" si="966"/>
        <v>0</v>
      </c>
      <c r="ER41">
        <f t="shared" si="967"/>
        <v>0</v>
      </c>
      <c r="ES41">
        <f t="shared" si="968"/>
        <v>0</v>
      </c>
      <c r="ET41">
        <f t="shared" si="969"/>
        <v>0</v>
      </c>
      <c r="EU41">
        <f t="shared" si="970"/>
        <v>0</v>
      </c>
      <c r="EV41">
        <f t="shared" si="971"/>
        <v>0</v>
      </c>
      <c r="EW41">
        <f t="shared" si="972"/>
        <v>0</v>
      </c>
      <c r="EX41">
        <f t="shared" si="973"/>
        <v>0</v>
      </c>
      <c r="EY41">
        <f t="shared" si="974"/>
        <v>0</v>
      </c>
      <c r="EZ41">
        <f t="shared" si="975"/>
        <v>0</v>
      </c>
      <c r="FA41">
        <f t="shared" si="976"/>
        <v>0</v>
      </c>
      <c r="FB41">
        <f t="shared" si="977"/>
        <v>0</v>
      </c>
      <c r="FC41">
        <f t="shared" si="978"/>
        <v>0</v>
      </c>
      <c r="FD41">
        <f t="shared" si="979"/>
        <v>0</v>
      </c>
      <c r="FE41">
        <f t="shared" si="980"/>
        <v>0</v>
      </c>
      <c r="FF41">
        <f t="shared" si="981"/>
        <v>0</v>
      </c>
      <c r="FG41">
        <f t="shared" si="982"/>
        <v>0</v>
      </c>
      <c r="FH41">
        <f t="shared" si="983"/>
        <v>0</v>
      </c>
      <c r="FI41">
        <f t="shared" si="984"/>
        <v>0</v>
      </c>
      <c r="FJ41">
        <f t="shared" si="985"/>
        <v>0</v>
      </c>
      <c r="FK41">
        <f t="shared" si="986"/>
        <v>0</v>
      </c>
      <c r="FL41">
        <f t="shared" si="987"/>
        <v>0</v>
      </c>
      <c r="FM41">
        <f t="shared" si="988"/>
        <v>0</v>
      </c>
      <c r="FN41">
        <f t="shared" si="989"/>
        <v>0</v>
      </c>
      <c r="FO41">
        <f t="shared" si="990"/>
        <v>0</v>
      </c>
      <c r="FP41">
        <f t="shared" si="991"/>
        <v>0</v>
      </c>
      <c r="FQ41">
        <f t="shared" si="992"/>
        <v>0</v>
      </c>
      <c r="FR41">
        <f t="shared" si="993"/>
        <v>0</v>
      </c>
      <c r="FS41">
        <f t="shared" si="994"/>
        <v>0</v>
      </c>
      <c r="FT41">
        <f t="shared" si="995"/>
        <v>0</v>
      </c>
      <c r="FU41">
        <f t="shared" si="996"/>
        <v>0</v>
      </c>
      <c r="FV41">
        <f t="shared" si="997"/>
        <v>0</v>
      </c>
      <c r="FW41">
        <f t="shared" si="998"/>
        <v>0</v>
      </c>
      <c r="FX41">
        <f t="shared" si="999"/>
        <v>0</v>
      </c>
      <c r="FY41">
        <f t="shared" si="1000"/>
        <v>0</v>
      </c>
      <c r="FZ41">
        <f t="shared" si="1001"/>
        <v>0</v>
      </c>
      <c r="GA41">
        <f t="shared" si="1002"/>
        <v>0</v>
      </c>
      <c r="GB41">
        <f t="shared" si="1003"/>
        <v>0</v>
      </c>
      <c r="GC41">
        <f t="shared" si="1004"/>
        <v>0</v>
      </c>
      <c r="GD41">
        <f t="shared" si="1005"/>
        <v>0</v>
      </c>
      <c r="GE41">
        <f t="shared" si="1006"/>
        <v>0</v>
      </c>
      <c r="GF41">
        <f t="shared" si="1007"/>
        <v>0</v>
      </c>
      <c r="GG41">
        <f t="shared" si="1008"/>
        <v>0</v>
      </c>
      <c r="GH41">
        <f t="shared" si="1009"/>
        <v>0</v>
      </c>
      <c r="GI41">
        <f t="shared" si="1010"/>
        <v>0</v>
      </c>
      <c r="GJ41">
        <f t="shared" si="1011"/>
        <v>0</v>
      </c>
      <c r="GK41">
        <f t="shared" si="1012"/>
        <v>0</v>
      </c>
      <c r="GL41">
        <f t="shared" si="1013"/>
        <v>0</v>
      </c>
      <c r="GM41">
        <f t="shared" si="1014"/>
        <v>0</v>
      </c>
      <c r="GN41">
        <f t="shared" si="1015"/>
        <v>0</v>
      </c>
      <c r="GO41">
        <f t="shared" si="1016"/>
        <v>0</v>
      </c>
      <c r="GP41">
        <f t="shared" si="1017"/>
        <v>0</v>
      </c>
      <c r="GQ41">
        <f t="shared" si="1018"/>
        <v>0</v>
      </c>
      <c r="GR41">
        <f t="shared" si="1019"/>
        <v>0</v>
      </c>
      <c r="GS41">
        <f t="shared" si="1020"/>
        <v>0</v>
      </c>
      <c r="GT41">
        <f t="shared" si="1021"/>
        <v>0</v>
      </c>
      <c r="GU41">
        <f t="shared" si="1022"/>
        <v>0</v>
      </c>
      <c r="GV41">
        <f t="shared" si="1023"/>
        <v>0</v>
      </c>
      <c r="GW41">
        <f t="shared" si="1024"/>
        <v>0</v>
      </c>
      <c r="GX41">
        <f t="shared" si="1025"/>
        <v>0</v>
      </c>
      <c r="GY41">
        <f t="shared" si="1026"/>
        <v>0</v>
      </c>
      <c r="GZ41">
        <f t="shared" si="1027"/>
        <v>0</v>
      </c>
      <c r="HA41">
        <f t="shared" si="1028"/>
        <v>0</v>
      </c>
      <c r="HB41" s="176" t="s">
        <v>315</v>
      </c>
      <c r="HC41" s="89">
        <f t="shared" si="1029"/>
        <v>255.80568159889066</v>
      </c>
      <c r="HD41" s="89">
        <f t="shared" si="1030"/>
        <v>128.56587371834857</v>
      </c>
      <c r="HE41" s="89">
        <f t="shared" si="1031"/>
        <v>63.976044336085977</v>
      </c>
      <c r="HF41" s="89">
        <f t="shared" si="1032"/>
        <v>0</v>
      </c>
      <c r="HH41" s="88">
        <f t="shared" si="1033"/>
        <v>448.34759965332518</v>
      </c>
      <c r="HI41" s="88">
        <f t="shared" si="1034"/>
        <v>31.988022168042988</v>
      </c>
      <c r="HK41">
        <f>IFERROR(VLOOKUP(_xlfn.NUMBERVALUE(MID(L41, SEARCH("!", L41)+1, SEARCH("+", L41)-SEARCH("!", L41)-1)), Rankings!$A$2:$BK$161, 63, FALSE),0)</f>
        <v>38.824268172238426</v>
      </c>
      <c r="HL41">
        <f>IFERROR(VLOOKUP(_xlfn.NUMBERVALUE(MID(M41, SEARCH("!", M41)+1, SEARCH("+", M41)-SEARCH("!", M41)-1)), Rankings!$A$2:$BK$161, 63, FALSE),0)</f>
        <v>84.39149418839196</v>
      </c>
      <c r="HM41">
        <f>IFERROR(VLOOKUP(_xlfn.NUMBERVALUE(MID(N41, SEARCH("!", N41)+1, SEARCH("+", N41)-SEARCH("!", N41)-1)), Rankings!$A$2:$BK$161, 63, FALSE),0)</f>
        <v>35.154792142279646</v>
      </c>
      <c r="HN41">
        <f>IFERROR(VLOOKUP(_xlfn.NUMBERVALUE(MID(O41, SEARCH("!", O41)+1, SEARCH("+", O41)-SEARCH("!", O41)-1)), Rankings!$A$2:$BK$161, 63, FALSE),0)</f>
        <v>0</v>
      </c>
      <c r="HO41">
        <f>IFERROR(VLOOKUP(_xlfn.NUMBERVALUE(MID(P41, SEARCH("!", P41)+1, SEARCH("+", P41)-SEARCH("!", P41)-1)), Rankings!$A$2:$BK$161, 63, FALSE),0)</f>
        <v>0</v>
      </c>
      <c r="HP41">
        <f>IFERROR(VLOOKUP(_xlfn.NUMBERVALUE(MID(Q41, SEARCH("!", Q41)+1, SEARCH("+", Q41)-SEARCH("!", Q41)-1)), Rankings!$A$2:$BK$161, 63, FALSE),0)</f>
        <v>44.50154797270298</v>
      </c>
      <c r="HQ41">
        <f>IFERROR(VLOOKUP(_xlfn.NUMBERVALUE(MID(R41, SEARCH("!", R41)+1, SEARCH("+", R41)-SEARCH("!", R41)-1)), Rankings!$A$2:$BK$161, 63, FALSE),0)</f>
        <v>62.799161924576438</v>
      </c>
      <c r="HR41">
        <f>IFERROR(VLOOKUP(_xlfn.NUMBERVALUE(MID(S41, SEARCH("!", S41)+1, SEARCH("+", S41)-SEARCH("!", S41)-1)), Rankings!$A$2:$BK$161, 63, FALSE),0)</f>
        <v>65.766711793772132</v>
      </c>
      <c r="HS41">
        <f>IFERROR(VLOOKUP(_xlfn.NUMBERVALUE(MID(T41, SEARCH("!", T41)+1, SEARCH("+", T41)-SEARCH("!", T41)-1)), Rankings!$A$2:$BK$161, 63, FALSE),0)</f>
        <v>52.933579123277653</v>
      </c>
      <c r="HT41">
        <f>IFERROR(VLOOKUP(_xlfn.NUMBERVALUE(MID(U41, SEARCH("!", U41)+1, SEARCH("+", U41)-SEARCH("!", U41)-1)), Rankings!$A$2:$BK$161, 63, FALSE),0)</f>
        <v>11.042465212808322</v>
      </c>
      <c r="HU41">
        <f>IFERROR(VLOOKUP(_xlfn.NUMBERVALUE(MID(V41, SEARCH("!", V41)+1, SEARCH("+", V41)-SEARCH("!", V41)-1)), Rankings!$A$2:$BK$161, 63, FALSE),0)</f>
        <v>52.933579123277653</v>
      </c>
      <c r="HV41">
        <f>IFERROR(VLOOKUP(_xlfn.NUMBERVALUE(MID(W41, SEARCH("!", W41)+1, SEARCH("+", W41)-SEARCH("!", W41)-1)), Rankings!$A$2:$BK$161, 63, FALSE),0)</f>
        <v>0</v>
      </c>
      <c r="HW41">
        <f>IFERROR(VLOOKUP(_xlfn.NUMBERVALUE(MID(X41, SEARCH("!", X41)+1, SEARCH("+", X41)-SEARCH("!", X41)-1)), Rankings!$A$2:$BK$161, 63, FALSE),0)</f>
        <v>0</v>
      </c>
      <c r="HX41">
        <f>IFERROR(VLOOKUP(_xlfn.NUMBERVALUE(MID(Y41, SEARCH("!", Y41)+1, SEARCH("+", Y41)-SEARCH("!", Y41)-1)), Rankings!$A$2:$BK$161, 63, FALSE),0)</f>
        <v>0</v>
      </c>
      <c r="HY41">
        <f>IFERROR(VLOOKUP(_xlfn.NUMBERVALUE(MID(Z41, SEARCH("!", Z41)+1, SEARCH("+", Z41)-SEARCH("!", Z41)-1)), Rankings!$A$2:$BK$161, 63, FALSE),0)</f>
        <v>0</v>
      </c>
      <c r="HZ41">
        <f>IFERROR(VLOOKUP(_xlfn.NUMBERVALUE(MID(AA41, SEARCH("!", AA41)+1, SEARCH("+", AA41)-SEARCH("!", AA41)-1)), Rankings!$A$2:$BK$161, 63, FALSE),0)</f>
        <v>0</v>
      </c>
      <c r="IA41">
        <f>IFERROR(VLOOKUP(_xlfn.NUMBERVALUE(MID(AB41, SEARCH("!", AB41)+1, SEARCH("+", AB41)-SEARCH("!", AB41)-1)), Rankings!$A$2:$BK$161, 63, FALSE),0)</f>
        <v>0</v>
      </c>
      <c r="IB41">
        <f>IFERROR(VLOOKUP(_xlfn.NUMBERVALUE(MID(AC41, SEARCH("!", AC41)+1, SEARCH("+", AC41)-SEARCH("!", AC41)-1)), Rankings!$A$2:$BK$161, 63, FALSE),0)</f>
        <v>0</v>
      </c>
      <c r="IC41">
        <f>IFERROR(VLOOKUP(_xlfn.NUMBERVALUE(MID(AD41, SEARCH("!", AD41)+1, SEARCH("+", AD41)-SEARCH("!", AD41)-1)), Rankings!$A$2:$BK$161, 63, FALSE),0)</f>
        <v>0</v>
      </c>
      <c r="ID41">
        <f>IFERROR(VLOOKUP(_xlfn.NUMBERVALUE(MID(AE41, SEARCH("!", AE41)+1, SEARCH("+", AE41)-SEARCH("!", AE41)-1)), Rankings!$A$2:$BK$161, 63, FALSE),0)</f>
        <v>0</v>
      </c>
      <c r="IE41">
        <f>IFERROR(VLOOKUP(_xlfn.NUMBERVALUE(MID(AF41, SEARCH("!", AF41)+1, SEARCH("+", AF41)-SEARCH("!", AF41)-1)), Rankings!$A$2:$BK$161, 63, FALSE),0)</f>
        <v>0</v>
      </c>
      <c r="IF41">
        <f>IFERROR(VLOOKUP(_xlfn.NUMBERVALUE(MID(AG41, SEARCH("!", AG41)+1, SEARCH("+", AG41)-SEARCH("!", AG41)-1)), Rankings!$A$2:$BK$161, 63, FALSE),0)</f>
        <v>0</v>
      </c>
      <c r="IG41">
        <f>IFERROR(VLOOKUP(_xlfn.NUMBERVALUE(MID(AH41, SEARCH("!", AH41)+1, SEARCH("+", AH41)-SEARCH("!", AH41)-1)), Rankings!$A$2:$BK$161, 63, FALSE),0)</f>
        <v>0</v>
      </c>
      <c r="IH41">
        <f>IFERROR(VLOOKUP(_xlfn.NUMBERVALUE(MID(AI41, SEARCH("!", AI41)+1, SEARCH("+", AI41)-SEARCH("!", AI41)-1)), Rankings!$A$2:$BK$161, 63, FALSE),0)</f>
        <v>0</v>
      </c>
      <c r="II41">
        <f>IFERROR(VLOOKUP(_xlfn.NUMBERVALUE(MID(AJ41, SEARCH("!", AJ41)+1, SEARCH("+", AJ41)-SEARCH("!", AJ41)-1)), Rankings!$A$2:$BK$161, 63, FALSE),0)</f>
        <v>0</v>
      </c>
      <c r="IJ41">
        <f>IFERROR(VLOOKUP(_xlfn.NUMBERVALUE(MID(AK41, SEARCH("!", AK41)+1, SEARCH("+", AK41)-SEARCH("!", AK41)-1)), Rankings!$A$2:$BK$161, 63, FALSE),0)</f>
        <v>0</v>
      </c>
      <c r="IK41">
        <f>IFERROR(VLOOKUP(_xlfn.NUMBERVALUE(MID(AL41, SEARCH("!", AL41)+1, SEARCH("+", AL41)-SEARCH("!", AL41)-1)), Rankings!$A$2:$BK$161, 63, FALSE),0)</f>
        <v>0</v>
      </c>
      <c r="IL41">
        <f>IFERROR(VLOOKUP(_xlfn.NUMBERVALUE(MID(AM41, SEARCH("!", AM41)+1, SEARCH("+", AM41)-SEARCH("!", AM41)-1)), Rankings!$A$2:$BK$161, 63, FALSE),0)</f>
        <v>0</v>
      </c>
      <c r="IM41">
        <f>IFERROR(VLOOKUP(_xlfn.NUMBERVALUE(MID(AN41, SEARCH("!", AN41)+1, SEARCH("+", AN41)-SEARCH("!", AN41)-1)), Rankings!$A$2:$BK$161, 63, FALSE),0)</f>
        <v>0</v>
      </c>
      <c r="IN41">
        <f>IFERROR(VLOOKUP(_xlfn.NUMBERVALUE(MID(AO41, SEARCH("!", AO41)+1, SEARCH("+", AO41)-SEARCH("!", AO41)-1)), Rankings!$A$2:$BK$161, 63, FALSE),0)</f>
        <v>0</v>
      </c>
      <c r="IO41">
        <f>IFERROR(VLOOKUP(_xlfn.NUMBERVALUE(MID(AP41, SEARCH("!", AP41)+1, SEARCH("+", AP41)-SEARCH("!", AP41)-1)), Rankings!$A$2:$BK$161, 63, FALSE),0)</f>
        <v>0</v>
      </c>
      <c r="IP41">
        <f>IFERROR(VLOOKUP(_xlfn.NUMBERVALUE(MID(AQ41, SEARCH("!", AQ41)+1, SEARCH("+", AQ41)-SEARCH("!", AQ41)-1)), Rankings!$A$2:$BK$161, 63, FALSE),0)</f>
        <v>0</v>
      </c>
      <c r="IQ41">
        <f>IFERROR(VLOOKUP(_xlfn.NUMBERVALUE(MID(AR41, SEARCH("!", AR41)+1, SEARCH("+", AR41)-SEARCH("!", AR41)-1)), Rankings!$A$2:$BK$161, 63, FALSE),0)</f>
        <v>0</v>
      </c>
      <c r="IR41">
        <f>IFERROR(VLOOKUP(_xlfn.NUMBERVALUE(MID(AS41, SEARCH("!", AS41)+1, SEARCH("+", AS41)-SEARCH("!", AS41)-1)), Rankings!$A$2:$BK$161, 63, FALSE),0)</f>
        <v>0</v>
      </c>
      <c r="IS41">
        <f>IFERROR(VLOOKUP(_xlfn.NUMBERVALUE(MID(AT41, SEARCH("!", AT41)+1, SEARCH("+", AT41)-SEARCH("!", AT41)-1)), Rankings!$A$2:$BK$161, 63, FALSE),0)</f>
        <v>0</v>
      </c>
      <c r="IT41">
        <f>IFERROR(VLOOKUP(_xlfn.NUMBERVALUE(MID(AU41, SEARCH("!", AU41)+1, SEARCH("+", AU41)-SEARCH("!", AU41)-1)), Rankings!$A$2:$BK$161, 63, FALSE),0)</f>
        <v>0</v>
      </c>
      <c r="IU41">
        <f>IFERROR(VLOOKUP(_xlfn.NUMBERVALUE(MID(AV41, SEARCH("!", AV41)+1, SEARCH("+", AV41)-SEARCH("!", AV41)-1)), Rankings!$A$2:$BK$161, 63, FALSE),0)</f>
        <v>0</v>
      </c>
      <c r="IV41">
        <f>IFERROR(VLOOKUP(_xlfn.NUMBERVALUE(MID(AW41, SEARCH("!", AW41)+1, SEARCH("+", AW41)-SEARCH("!", AW41)-1)), Rankings!$A$2:$BK$161, 63, FALSE),0)</f>
        <v>0</v>
      </c>
      <c r="IW41">
        <f>IFERROR(VLOOKUP(_xlfn.NUMBERVALUE(MID(AX41, SEARCH("!", AX41)+1, SEARCH("+", AX41)-SEARCH("!", AX41)-1)), Rankings!$A$2:$BK$161, 63, FALSE),0)</f>
        <v>0</v>
      </c>
      <c r="IX41">
        <f>IFERROR(VLOOKUP(_xlfn.NUMBERVALUE(MID(AY41, SEARCH("!", AY41)+1, SEARCH("+", AY41)-SEARCH("!", AY41)-1)), Rankings!$A$2:$BK$161, 63, FALSE),0)</f>
        <v>0</v>
      </c>
      <c r="IY41">
        <f>IFERROR(VLOOKUP(_xlfn.NUMBERVALUE(MID(AZ41, SEARCH("!", AZ41)+1, SEARCH("+", AZ41)-SEARCH("!", AZ41)-1)), Rankings!$A$2:$BK$161, 63, FALSE),0)</f>
        <v>0</v>
      </c>
      <c r="IZ41">
        <f>IFERROR(VLOOKUP(_xlfn.NUMBERVALUE(MID(BA41, SEARCH("!", BA41)+1, SEARCH("+", BA41)-SEARCH("!", BA41)-1)), Rankings!$A$2:$BK$161, 63, FALSE),0)</f>
        <v>0</v>
      </c>
      <c r="JA41">
        <f>IFERROR(VLOOKUP(_xlfn.NUMBERVALUE(MID(BB41, SEARCH("!", BB41)+1, SEARCH("+", BB41)-SEARCH("!", BB41)-1)), Rankings!$A$2:$BK$161, 63, FALSE),0)</f>
        <v>0</v>
      </c>
      <c r="JB41">
        <f>IFERROR(VLOOKUP(_xlfn.NUMBERVALUE(MID(BC41, SEARCH("!", BC41)+1, SEARCH("+", BC41)-SEARCH("!", BC41)-1)), Rankings!$A$2:$BK$161, 63, FALSE),0)</f>
        <v>0</v>
      </c>
      <c r="JC41">
        <f>IFERROR(VLOOKUP(_xlfn.NUMBERVALUE(MID(BD41, SEARCH("!", BD41)+1, SEARCH("+", BD41)-SEARCH("!", BD41)-1)), Rankings!$A$2:$BK$161, 63, FALSE),0)</f>
        <v>0</v>
      </c>
      <c r="JD41">
        <f>IFERROR(VLOOKUP(_xlfn.NUMBERVALUE(MID(BE41, SEARCH("!", BE41)+1, SEARCH("+", BE41)-SEARCH("!", BE41)-1)), Rankings!$A$2:$BK$161, 63, FALSE),0)</f>
        <v>0</v>
      </c>
      <c r="JE41">
        <f>IFERROR(VLOOKUP(_xlfn.NUMBERVALUE(MID(BF41, SEARCH("!", BF41)+1, SEARCH("+", BF41)-SEARCH("!", BF41)-1)), Rankings!$A$2:$BK$161, 63, FALSE),0)</f>
        <v>0</v>
      </c>
      <c r="JF41">
        <f>IFERROR(VLOOKUP(_xlfn.NUMBERVALUE(MID(BG41, SEARCH("!", BG41)+1, SEARCH("+", BG41)-SEARCH("!", BG41)-1)), Rankings!$A$2:$BK$161, 63, FALSE),0)</f>
        <v>0</v>
      </c>
      <c r="JG41">
        <f>IFERROR(VLOOKUP(_xlfn.NUMBERVALUE(MID(BH41, SEARCH("!", BH41)+1, SEARCH("+", BH41)-SEARCH("!", BH41)-1)), Rankings!$A$2:$BK$161, 63, FALSE),0)</f>
        <v>0</v>
      </c>
      <c r="JH41">
        <f>IFERROR(VLOOKUP(_xlfn.NUMBERVALUE(MID(BI41, SEARCH("!", BI41)+1, SEARCH("+", BI41)-SEARCH("!", BI41)-1)), Rankings!$A$2:$BK$161, 63, FALSE),0)</f>
        <v>0</v>
      </c>
      <c r="JI41">
        <f>IFERROR(VLOOKUP(_xlfn.NUMBERVALUE(MID(BJ41, SEARCH("!", BJ41)+1, SEARCH("+", BJ41)-SEARCH("!", BJ41)-1)), Rankings!$A$2:$BK$161, 63, FALSE),0)</f>
        <v>0</v>
      </c>
      <c r="JJ41">
        <f>IFERROR(VLOOKUP(_xlfn.NUMBERVALUE(MID(BK41, SEARCH("!", BK41)+1, SEARCH("+", BK41)-SEARCH("!", BK41)-1)), Rankings!$A$2:$BK$161, 63, FALSE),0)</f>
        <v>0</v>
      </c>
      <c r="JK41">
        <f>IFERROR(VLOOKUP(_xlfn.NUMBERVALUE(MID(BL41, SEARCH("!", BL41)+1, SEARCH("+", BL41)-SEARCH("!", BL41)-1)), Rankings!$A$2:$BK$161, 63, FALSE),0)</f>
        <v>0</v>
      </c>
      <c r="JL41">
        <f>IFERROR(VLOOKUP(_xlfn.NUMBERVALUE(MID(BM41, SEARCH("!", BM41)+1, SEARCH("+", BM41)-SEARCH("!", BM41)-1)), Rankings!$A$2:$BK$161, 63, FALSE),0)</f>
        <v>0</v>
      </c>
      <c r="JM41">
        <f>IFERROR(VLOOKUP(_xlfn.NUMBERVALUE(MID(BN41, SEARCH("!", BN41)+1, SEARCH("+", BN41)-SEARCH("!", BN41)-1)), Rankings!$A$2:$BK$161, 63, FALSE),0)</f>
        <v>0</v>
      </c>
      <c r="JN41">
        <f>IFERROR(VLOOKUP(_xlfn.NUMBERVALUE(MID(BO41, SEARCH("!", BO41)+1, SEARCH("+", BO41)-SEARCH("!", BO41)-1)), Rankings!$A$2:$BK$161, 63, FALSE),0)</f>
        <v>0</v>
      </c>
      <c r="JO41">
        <f>IFERROR(VLOOKUP(_xlfn.NUMBERVALUE(MID(BP41, SEARCH("!", BP41)+1, SEARCH("+", BP41)-SEARCH("!", BP41)-1)), Rankings!$A$2:$BK$161, 63, FALSE),0)</f>
        <v>0</v>
      </c>
      <c r="JP41">
        <f>IFERROR(VLOOKUP(_xlfn.NUMBERVALUE(MID(BQ41, SEARCH("!", BQ41)+1, SEARCH("+", BQ41)-SEARCH("!", BQ41)-1)), Rankings!$A$2:$BK$161, 63, FALSE),0)</f>
        <v>0</v>
      </c>
      <c r="JQ41">
        <f>IFERROR(VLOOKUP(_xlfn.NUMBERVALUE(MID(BR41, SEARCH("!", BR41)+1, SEARCH("+", BR41)-SEARCH("!", BR41)-1)), Rankings!$A$2:$BK$161, 63, FALSE),0)</f>
        <v>0</v>
      </c>
      <c r="JR41">
        <f>IFERROR(VLOOKUP(_xlfn.NUMBERVALUE(MID(BS41, SEARCH("!", BS41)+1, SEARCH("+", BS41)-SEARCH("!", BS41)-1)), Rankings!$A$2:$BK$161, 63, FALSE),0)</f>
        <v>0</v>
      </c>
      <c r="JS41">
        <f>IFERROR(VLOOKUP(_xlfn.NUMBERVALUE(MID(BT41, SEARCH("!", BT41)+1, SEARCH("+", BT41)-SEARCH("!", BT41)-1)), Rankings!$A$2:$BK$161, 63, FALSE),0)</f>
        <v>0</v>
      </c>
      <c r="JT41">
        <f>IFERROR(VLOOKUP(_xlfn.NUMBERVALUE(MID(BU41, SEARCH("!", BU41)+1, SEARCH("+", BU41)-SEARCH("!", BU41)-1)), Rankings!$A$2:$BK$161, 63, FALSE),0)</f>
        <v>0</v>
      </c>
      <c r="JU41">
        <f>IFERROR(VLOOKUP(_xlfn.NUMBERVALUE(MID(BV41, SEARCH("!", BV41)+1, SEARCH("+", BV41)-SEARCH("!", BV41)-1)), Rankings!$A$2:$BK$161, 63, FALSE),0)</f>
        <v>0</v>
      </c>
      <c r="JV41">
        <f>IFERROR(VLOOKUP(_xlfn.NUMBERVALUE(MID(BW41, SEARCH("!", BW41)+1, SEARCH("+", BW41)-SEARCH("!", BW41)-1)), Rankings!$A$2:$BK$161, 63, FALSE),0)</f>
        <v>0</v>
      </c>
      <c r="JW41">
        <f>IFERROR(VLOOKUP(_xlfn.NUMBERVALUE(MID(BX41, SEARCH("!", BX41)+1, SEARCH("+", BX41)-SEARCH("!", BX41)-1)), Rankings!$A$2:$BK$161, 63, FALSE),0)</f>
        <v>0</v>
      </c>
      <c r="JX41">
        <f>IFERROR(VLOOKUP(_xlfn.NUMBERVALUE(MID(BY41, SEARCH("!", BY41)+1, SEARCH("+", BY41)-SEARCH("!", BY41)-1)), Rankings!$A$2:$BK$161, 63, FALSE),0)</f>
        <v>0</v>
      </c>
      <c r="JY41">
        <f>IFERROR(VLOOKUP(_xlfn.NUMBERVALUE(MID(BZ41, SEARCH("!", BZ41)+1, SEARCH("+", BZ41)-SEARCH("!", BZ41)-1)), Rankings!$A$2:$BK$161, 63, FALSE),0)</f>
        <v>0</v>
      </c>
      <c r="JZ41">
        <f>IFERROR(VLOOKUP(_xlfn.NUMBERVALUE(MID(CA41, SEARCH("!", CA41)+1, SEARCH("+", CA41)-SEARCH("!", CA41)-1)), Rankings!$A$2:$BK$161, 63, FALSE),0)</f>
        <v>0</v>
      </c>
      <c r="KA41">
        <f>IFERROR(VLOOKUP(_xlfn.NUMBERVALUE(MID(CB41, SEARCH("!", CB41)+1, SEARCH("+", CB41)-SEARCH("!", CB41)-1)), Rankings!$A$2:$BK$161, 63, FALSE),0)</f>
        <v>0</v>
      </c>
      <c r="KB41">
        <f>IFERROR(VLOOKUP(_xlfn.NUMBERVALUE(MID(CC41, SEARCH("!", CC41)+1, SEARCH("+", CC41)-SEARCH("!", CC41)-1)), Rankings!$A$2:$BK$161, 63, FALSE),0)</f>
        <v>0</v>
      </c>
      <c r="KC41">
        <f>IFERROR(VLOOKUP(_xlfn.NUMBERVALUE(MID(CD41, SEARCH("!", CD41)+1, SEARCH("+", CD41)-SEARCH("!", CD41)-1)), Rankings!$A$2:$BK$161, 63, FALSE),0)</f>
        <v>0</v>
      </c>
      <c r="KD41">
        <f>IFERROR(VLOOKUP(_xlfn.NUMBERVALUE(MID(CE41, SEARCH("!", CE41)+1, SEARCH("+", CE41)-SEARCH("!", CE41)-1)), Rankings!$A$2:$BK$161, 63, FALSE),0)</f>
        <v>0</v>
      </c>
      <c r="KE41">
        <f>IFERROR(VLOOKUP(_xlfn.NUMBERVALUE(MID(CF41, SEARCH("!", CF41)+1, SEARCH("+", CF41)-SEARCH("!", CF41)-1)), Rankings!$A$2:$BK$161, 63, FALSE),0)</f>
        <v>0</v>
      </c>
      <c r="KF41">
        <f>IFERROR(VLOOKUP(_xlfn.NUMBERVALUE(MID(CG41, SEARCH("!", CG41)+1, SEARCH("+", CG41)-SEARCH("!", CG41)-1)), Rankings!$A$2:$BK$161, 63, FALSE),0)</f>
        <v>0</v>
      </c>
      <c r="KG41">
        <f>IFERROR(VLOOKUP(_xlfn.NUMBERVALUE(MID(CH41, SEARCH("!", CH41)+1, SEARCH("+", CH41)-SEARCH("!", CH41)-1)), Rankings!$A$2:$BK$161, 63, FALSE),0)</f>
        <v>0</v>
      </c>
      <c r="KH41">
        <f>IFERROR(VLOOKUP(_xlfn.NUMBERVALUE(MID(CI41, SEARCH("!", CI41)+1, SEARCH("+", CI41)-SEARCH("!", CI41)-1)), Rankings!$A$2:$BK$161, 63, FALSE),0)</f>
        <v>0</v>
      </c>
      <c r="KI41">
        <f>IFERROR(VLOOKUP(_xlfn.NUMBERVALUE(MID(CJ41, SEARCH("!", CJ41)+1, SEARCH("+", CJ41)-SEARCH("!", CJ41)-1)), Rankings!$A$2:$BK$161, 63, FALSE),0)</f>
        <v>0</v>
      </c>
      <c r="KJ41">
        <f>IFERROR(VLOOKUP(_xlfn.NUMBERVALUE(MID(CK41, SEARCH("!", CK41)+1, SEARCH("+", CK41)-SEARCH("!", CK41)-1)), Rankings!$A$2:$BK$161, 63, FALSE),0)</f>
        <v>0</v>
      </c>
      <c r="KK41">
        <f>IFERROR(VLOOKUP(_xlfn.NUMBERVALUE(MID(CL41, SEARCH("!", CL41)+1, SEARCH("+", CL41)-SEARCH("!", CL41)-1)), Rankings!$A$2:$BK$161, 63, FALSE),0)</f>
        <v>0</v>
      </c>
      <c r="KL41">
        <f>IFERROR(VLOOKUP(_xlfn.NUMBERVALUE(MID(CM41, SEARCH("!", CM41)+1, SEARCH("+", CM41)-SEARCH("!", CM41)-1)), Rankings!$A$2:$BK$161, 63, FALSE),0)</f>
        <v>0</v>
      </c>
      <c r="KM41">
        <f>IFERROR(VLOOKUP(_xlfn.NUMBERVALUE(MID(CN41, SEARCH("!", CN41)+1, SEARCH("+", CN41)-SEARCH("!", CN41)-1)), Rankings!$A$2:$BK$161, 63, FALSE),0)</f>
        <v>0</v>
      </c>
      <c r="KN41">
        <f>IFERROR(VLOOKUP(_xlfn.NUMBERVALUE(MID(CO41, SEARCH("!", CO41)+1, SEARCH("+", CO41)-SEARCH("!", CO41)-1)), Rankings!$A$2:$BK$161, 63, FALSE),0)</f>
        <v>0</v>
      </c>
      <c r="KO41">
        <f>IFERROR(VLOOKUP(_xlfn.NUMBERVALUE(MID(CP41, SEARCH("!", CP41)+1, SEARCH("+", CP41)-SEARCH("!", CP41)-1)), Rankings!$A$2:$BK$161, 63, FALSE),0)</f>
        <v>0</v>
      </c>
      <c r="KP41">
        <f>IFERROR(VLOOKUP(_xlfn.NUMBERVALUE(MID(CQ41, SEARCH("!", CQ41)+1, SEARCH("+", CQ41)-SEARCH("!", CQ41)-1)), Rankings!$A$2:$BK$161, 63, FALSE),0)</f>
        <v>0</v>
      </c>
      <c r="KQ41">
        <f>IFERROR(VLOOKUP(_xlfn.NUMBERVALUE(MID(CR41, SEARCH("!", CR41)+1, SEARCH("+", CR41)-SEARCH("!", CR41)-1)), Rankings!$A$2:$BK$161, 63, FALSE),0)</f>
        <v>0</v>
      </c>
      <c r="KS41" s="4">
        <f t="shared" si="1035"/>
        <v>228</v>
      </c>
      <c r="KT41" s="4">
        <f t="shared" si="1036"/>
        <v>74</v>
      </c>
      <c r="KU41" s="4">
        <f t="shared" si="1037"/>
        <v>81</v>
      </c>
      <c r="KV41" s="4">
        <f t="shared" si="1038"/>
        <v>0</v>
      </c>
      <c r="KY41" s="4">
        <f t="shared" si="1039"/>
        <v>383</v>
      </c>
      <c r="KZ41" s="4"/>
      <c r="LB41">
        <f t="shared" si="1040"/>
        <v>56</v>
      </c>
      <c r="LC41">
        <f t="shared" si="1041"/>
        <v>31</v>
      </c>
      <c r="LD41">
        <f t="shared" si="1042"/>
        <v>42</v>
      </c>
      <c r="LE41">
        <f t="shared" si="1043"/>
        <v>0</v>
      </c>
      <c r="LF41">
        <f t="shared" si="1044"/>
        <v>0</v>
      </c>
      <c r="LG41">
        <f t="shared" si="1045"/>
        <v>55</v>
      </c>
      <c r="LH41">
        <f t="shared" si="1046"/>
        <v>41</v>
      </c>
      <c r="LI41">
        <f t="shared" si="1047"/>
        <v>33</v>
      </c>
      <c r="LJ41">
        <f t="shared" si="1048"/>
        <v>44</v>
      </c>
      <c r="LK41">
        <f t="shared" si="1049"/>
        <v>54</v>
      </c>
      <c r="LL41">
        <f t="shared" si="1050"/>
        <v>27</v>
      </c>
      <c r="LM41">
        <f t="shared" si="1051"/>
        <v>0</v>
      </c>
      <c r="LN41">
        <f t="shared" si="1052"/>
        <v>0</v>
      </c>
      <c r="LO41">
        <f t="shared" si="1053"/>
        <v>0</v>
      </c>
      <c r="LP41">
        <f t="shared" si="1054"/>
        <v>0</v>
      </c>
      <c r="LQ41">
        <f t="shared" si="1055"/>
        <v>0</v>
      </c>
      <c r="LR41">
        <f t="shared" si="1056"/>
        <v>0</v>
      </c>
      <c r="LS41">
        <f t="shared" si="1057"/>
        <v>0</v>
      </c>
      <c r="LT41">
        <f t="shared" si="1058"/>
        <v>0</v>
      </c>
      <c r="LU41">
        <f t="shared" si="1059"/>
        <v>0</v>
      </c>
      <c r="LV41">
        <f t="shared" si="1060"/>
        <v>0</v>
      </c>
      <c r="LW41">
        <f t="shared" si="1061"/>
        <v>0</v>
      </c>
      <c r="LX41">
        <f t="shared" si="1062"/>
        <v>0</v>
      </c>
      <c r="LY41">
        <f t="shared" si="1063"/>
        <v>0</v>
      </c>
      <c r="LZ41">
        <f t="shared" si="1064"/>
        <v>0</v>
      </c>
      <c r="MA41">
        <f t="shared" si="1065"/>
        <v>0</v>
      </c>
      <c r="MB41">
        <f t="shared" si="1066"/>
        <v>0</v>
      </c>
      <c r="MC41">
        <f t="shared" si="1067"/>
        <v>0</v>
      </c>
      <c r="MD41">
        <f t="shared" si="1068"/>
        <v>0</v>
      </c>
      <c r="ME41">
        <f t="shared" si="1069"/>
        <v>0</v>
      </c>
      <c r="MF41">
        <f t="shared" si="1070"/>
        <v>0</v>
      </c>
      <c r="MG41">
        <f t="shared" si="1071"/>
        <v>0</v>
      </c>
      <c r="MH41">
        <f t="shared" si="1072"/>
        <v>0</v>
      </c>
      <c r="MI41">
        <f t="shared" si="1073"/>
        <v>0</v>
      </c>
      <c r="MJ41">
        <f t="shared" si="1074"/>
        <v>0</v>
      </c>
      <c r="MK41">
        <f t="shared" si="1075"/>
        <v>0</v>
      </c>
      <c r="ML41">
        <f t="shared" si="1076"/>
        <v>0</v>
      </c>
      <c r="MM41">
        <f t="shared" si="1077"/>
        <v>0</v>
      </c>
      <c r="MN41">
        <f t="shared" si="1078"/>
        <v>0</v>
      </c>
      <c r="MO41">
        <f t="shared" si="1079"/>
        <v>0</v>
      </c>
      <c r="MP41">
        <f t="shared" si="1080"/>
        <v>0</v>
      </c>
      <c r="MQ41">
        <f t="shared" si="1081"/>
        <v>0</v>
      </c>
      <c r="MR41">
        <f t="shared" si="1082"/>
        <v>0</v>
      </c>
      <c r="MS41">
        <f t="shared" si="1083"/>
        <v>0</v>
      </c>
      <c r="MT41">
        <f t="shared" si="1084"/>
        <v>0</v>
      </c>
      <c r="MU41">
        <f t="shared" si="1085"/>
        <v>0</v>
      </c>
      <c r="MV41">
        <f t="shared" si="1086"/>
        <v>0</v>
      </c>
      <c r="MW41">
        <f t="shared" si="1087"/>
        <v>0</v>
      </c>
      <c r="MX41">
        <f t="shared" si="1088"/>
        <v>0</v>
      </c>
      <c r="MY41">
        <f t="shared" si="1089"/>
        <v>0</v>
      </c>
      <c r="MZ41">
        <f t="shared" si="1090"/>
        <v>0</v>
      </c>
      <c r="NA41">
        <f t="shared" si="1091"/>
        <v>0</v>
      </c>
      <c r="NB41">
        <f t="shared" si="1092"/>
        <v>0</v>
      </c>
      <c r="NC41">
        <f t="shared" si="1093"/>
        <v>0</v>
      </c>
      <c r="ND41">
        <f t="shared" si="1094"/>
        <v>0</v>
      </c>
      <c r="NE41">
        <f t="shared" si="1095"/>
        <v>0</v>
      </c>
      <c r="NF41">
        <f t="shared" si="1096"/>
        <v>0</v>
      </c>
      <c r="NG41">
        <f t="shared" si="1097"/>
        <v>0</v>
      </c>
      <c r="NH41">
        <f t="shared" si="1098"/>
        <v>0</v>
      </c>
      <c r="NI41">
        <f t="shared" si="1099"/>
        <v>0</v>
      </c>
      <c r="NJ41">
        <f t="shared" si="1100"/>
        <v>0</v>
      </c>
      <c r="NK41">
        <f t="shared" si="1101"/>
        <v>0</v>
      </c>
      <c r="NL41">
        <f t="shared" si="1102"/>
        <v>0</v>
      </c>
      <c r="NM41">
        <f t="shared" si="1103"/>
        <v>0</v>
      </c>
      <c r="NN41">
        <f t="shared" si="1104"/>
        <v>0</v>
      </c>
      <c r="NO41">
        <f t="shared" si="1105"/>
        <v>0</v>
      </c>
      <c r="NP41">
        <f t="shared" si="1106"/>
        <v>0</v>
      </c>
      <c r="NQ41">
        <f t="shared" si="1107"/>
        <v>0</v>
      </c>
      <c r="NR41">
        <f t="shared" si="1108"/>
        <v>0</v>
      </c>
      <c r="NS41">
        <f t="shared" si="1109"/>
        <v>0</v>
      </c>
      <c r="NT41">
        <f t="shared" si="1110"/>
        <v>0</v>
      </c>
      <c r="NU41">
        <f t="shared" si="1111"/>
        <v>0</v>
      </c>
      <c r="NV41">
        <f t="shared" si="1112"/>
        <v>0</v>
      </c>
      <c r="NW41">
        <f t="shared" si="1113"/>
        <v>0</v>
      </c>
      <c r="NX41">
        <f t="shared" si="1114"/>
        <v>0</v>
      </c>
      <c r="NY41">
        <f t="shared" si="1115"/>
        <v>0</v>
      </c>
      <c r="NZ41">
        <f t="shared" si="1116"/>
        <v>0</v>
      </c>
      <c r="OA41">
        <f t="shared" si="1117"/>
        <v>0</v>
      </c>
      <c r="OB41">
        <f t="shared" si="1118"/>
        <v>0</v>
      </c>
      <c r="OC41">
        <f t="shared" si="1119"/>
        <v>0</v>
      </c>
      <c r="OD41">
        <f t="shared" si="1120"/>
        <v>0</v>
      </c>
      <c r="OE41">
        <f t="shared" si="1121"/>
        <v>0</v>
      </c>
      <c r="OF41">
        <f t="shared" si="1122"/>
        <v>0</v>
      </c>
      <c r="OG41">
        <f t="shared" si="1123"/>
        <v>0</v>
      </c>
      <c r="OH41">
        <f t="shared" si="1124"/>
        <v>0</v>
      </c>
      <c r="OJ41" s="4">
        <f t="shared" si="1125"/>
        <v>162</v>
      </c>
      <c r="OK41" s="4">
        <f t="shared" si="1126"/>
        <v>68</v>
      </c>
      <c r="OL41" s="4">
        <f t="shared" si="1127"/>
        <v>40</v>
      </c>
      <c r="OM41" s="4">
        <f t="shared" si="1128"/>
        <v>0</v>
      </c>
      <c r="OP41" s="4">
        <f t="shared" si="1129"/>
        <v>270</v>
      </c>
      <c r="OQ41" s="4"/>
      <c r="OS41">
        <f t="shared" si="1130"/>
        <v>31</v>
      </c>
      <c r="OT41">
        <f t="shared" si="1131"/>
        <v>53</v>
      </c>
      <c r="OU41">
        <f t="shared" si="1132"/>
        <v>31</v>
      </c>
      <c r="OV41">
        <f t="shared" si="1133"/>
        <v>0</v>
      </c>
      <c r="OW41">
        <f t="shared" si="1134"/>
        <v>0</v>
      </c>
      <c r="OX41">
        <f t="shared" si="1135"/>
        <v>19</v>
      </c>
      <c r="OY41">
        <f t="shared" si="1136"/>
        <v>25</v>
      </c>
      <c r="OZ41">
        <f t="shared" si="1137"/>
        <v>43</v>
      </c>
      <c r="PA41">
        <f t="shared" si="1138"/>
        <v>28</v>
      </c>
      <c r="PB41">
        <f t="shared" si="1139"/>
        <v>16</v>
      </c>
      <c r="PC41">
        <f t="shared" si="1140"/>
        <v>24</v>
      </c>
      <c r="PD41">
        <f t="shared" si="1141"/>
        <v>0</v>
      </c>
      <c r="PE41">
        <f t="shared" si="1142"/>
        <v>0</v>
      </c>
      <c r="PF41">
        <f t="shared" si="1143"/>
        <v>0</v>
      </c>
      <c r="PG41">
        <f t="shared" si="1144"/>
        <v>0</v>
      </c>
      <c r="PH41">
        <f t="shared" si="1145"/>
        <v>0</v>
      </c>
      <c r="PI41">
        <f t="shared" si="1146"/>
        <v>0</v>
      </c>
      <c r="PJ41">
        <f t="shared" si="1147"/>
        <v>0</v>
      </c>
      <c r="PK41">
        <f t="shared" si="1148"/>
        <v>0</v>
      </c>
      <c r="PL41">
        <f t="shared" si="1149"/>
        <v>0</v>
      </c>
      <c r="PM41">
        <f t="shared" si="1150"/>
        <v>0</v>
      </c>
      <c r="PN41">
        <f t="shared" si="1151"/>
        <v>0</v>
      </c>
      <c r="PO41">
        <f t="shared" si="1152"/>
        <v>0</v>
      </c>
      <c r="PP41">
        <f t="shared" si="1153"/>
        <v>0</v>
      </c>
      <c r="PQ41">
        <f t="shared" si="1154"/>
        <v>0</v>
      </c>
      <c r="PR41">
        <f t="shared" si="1155"/>
        <v>0</v>
      </c>
      <c r="PS41">
        <f t="shared" si="1156"/>
        <v>0</v>
      </c>
      <c r="PT41">
        <f t="shared" si="1157"/>
        <v>0</v>
      </c>
      <c r="PU41">
        <f t="shared" si="1158"/>
        <v>0</v>
      </c>
      <c r="PV41">
        <f t="shared" si="1159"/>
        <v>0</v>
      </c>
      <c r="PW41">
        <f t="shared" si="1160"/>
        <v>0</v>
      </c>
      <c r="PX41">
        <f t="shared" si="1161"/>
        <v>0</v>
      </c>
      <c r="PY41">
        <f t="shared" si="1162"/>
        <v>0</v>
      </c>
      <c r="PZ41">
        <f t="shared" si="1163"/>
        <v>0</v>
      </c>
      <c r="QA41">
        <f t="shared" si="1164"/>
        <v>0</v>
      </c>
      <c r="QB41">
        <f t="shared" si="1165"/>
        <v>0</v>
      </c>
      <c r="QC41">
        <f t="shared" si="1166"/>
        <v>0</v>
      </c>
      <c r="QD41">
        <f t="shared" si="1167"/>
        <v>0</v>
      </c>
      <c r="QE41">
        <f t="shared" si="1168"/>
        <v>0</v>
      </c>
      <c r="QF41">
        <f t="shared" si="1169"/>
        <v>0</v>
      </c>
      <c r="QG41">
        <f t="shared" si="1170"/>
        <v>0</v>
      </c>
      <c r="QH41">
        <f t="shared" si="1171"/>
        <v>0</v>
      </c>
      <c r="QI41">
        <f t="shared" si="1172"/>
        <v>0</v>
      </c>
      <c r="QJ41">
        <f t="shared" si="1173"/>
        <v>0</v>
      </c>
      <c r="QK41">
        <f t="shared" si="1174"/>
        <v>0</v>
      </c>
      <c r="QL41">
        <f t="shared" si="1175"/>
        <v>0</v>
      </c>
      <c r="QM41">
        <f t="shared" si="1176"/>
        <v>0</v>
      </c>
      <c r="QN41">
        <f t="shared" si="1177"/>
        <v>0</v>
      </c>
      <c r="QO41">
        <f t="shared" si="1178"/>
        <v>0</v>
      </c>
      <c r="QP41">
        <f t="shared" si="1179"/>
        <v>0</v>
      </c>
      <c r="QQ41">
        <f t="shared" si="1180"/>
        <v>0</v>
      </c>
      <c r="QR41">
        <f t="shared" si="1181"/>
        <v>0</v>
      </c>
      <c r="QS41">
        <f t="shared" si="1182"/>
        <v>0</v>
      </c>
      <c r="QT41">
        <f t="shared" si="1183"/>
        <v>0</v>
      </c>
      <c r="QU41">
        <f t="shared" si="1184"/>
        <v>0</v>
      </c>
      <c r="QV41">
        <f t="shared" si="1185"/>
        <v>0</v>
      </c>
      <c r="QW41">
        <f t="shared" si="1186"/>
        <v>0</v>
      </c>
      <c r="QX41">
        <f t="shared" si="1187"/>
        <v>0</v>
      </c>
      <c r="QY41">
        <f t="shared" si="1188"/>
        <v>0</v>
      </c>
      <c r="QZ41">
        <f t="shared" si="1189"/>
        <v>0</v>
      </c>
      <c r="RA41">
        <f t="shared" si="1190"/>
        <v>0</v>
      </c>
      <c r="RB41">
        <f t="shared" si="1191"/>
        <v>0</v>
      </c>
      <c r="RC41">
        <f t="shared" si="1192"/>
        <v>0</v>
      </c>
      <c r="RD41">
        <f t="shared" si="1193"/>
        <v>0</v>
      </c>
      <c r="RE41">
        <f t="shared" si="1194"/>
        <v>0</v>
      </c>
      <c r="RF41">
        <f t="shared" si="1195"/>
        <v>0</v>
      </c>
      <c r="RG41">
        <f t="shared" si="1196"/>
        <v>0</v>
      </c>
      <c r="RH41">
        <f t="shared" si="1197"/>
        <v>0</v>
      </c>
      <c r="RI41">
        <f t="shared" si="1198"/>
        <v>0</v>
      </c>
      <c r="RJ41">
        <f t="shared" si="1199"/>
        <v>0</v>
      </c>
      <c r="RK41">
        <f t="shared" si="1200"/>
        <v>0</v>
      </c>
      <c r="RL41">
        <f t="shared" si="1201"/>
        <v>0</v>
      </c>
      <c r="RM41">
        <f t="shared" si="1202"/>
        <v>0</v>
      </c>
      <c r="RN41">
        <f t="shared" si="1203"/>
        <v>0</v>
      </c>
      <c r="RO41">
        <f t="shared" si="1204"/>
        <v>0</v>
      </c>
      <c r="RP41">
        <f t="shared" si="1205"/>
        <v>0</v>
      </c>
      <c r="RQ41">
        <f t="shared" si="1206"/>
        <v>0</v>
      </c>
      <c r="RR41">
        <f t="shared" si="1207"/>
        <v>0</v>
      </c>
      <c r="RS41">
        <f t="shared" si="1208"/>
        <v>0</v>
      </c>
      <c r="RT41">
        <f t="shared" si="1209"/>
        <v>0</v>
      </c>
      <c r="RU41">
        <f t="shared" si="1210"/>
        <v>0</v>
      </c>
      <c r="RV41">
        <f t="shared" si="1211"/>
        <v>0</v>
      </c>
      <c r="RW41">
        <f t="shared" si="1212"/>
        <v>0</v>
      </c>
      <c r="RX41">
        <f t="shared" si="1213"/>
        <v>0</v>
      </c>
      <c r="RY41">
        <f t="shared" si="1214"/>
        <v>0</v>
      </c>
      <c r="SA41" s="4">
        <f t="shared" si="1215"/>
        <v>18.779999999999998</v>
      </c>
      <c r="SB41" s="4">
        <f t="shared" si="1216"/>
        <v>7.87</v>
      </c>
      <c r="SC41" s="4">
        <f t="shared" si="1217"/>
        <v>9.67</v>
      </c>
      <c r="SD41" s="4">
        <f t="shared" si="1218"/>
        <v>0</v>
      </c>
      <c r="SF41" s="4">
        <f t="shared" si="1219"/>
        <v>36.32</v>
      </c>
      <c r="SI41">
        <f t="shared" si="1220"/>
        <v>4.18</v>
      </c>
      <c r="SJ41">
        <f t="shared" si="1221"/>
        <v>3</v>
      </c>
      <c r="SK41">
        <f t="shared" si="1222"/>
        <v>4.13</v>
      </c>
      <c r="SL41" t="str">
        <f t="shared" si="1223"/>
        <v>0</v>
      </c>
      <c r="SM41" t="str">
        <f t="shared" si="1224"/>
        <v>0</v>
      </c>
      <c r="SN41">
        <f t="shared" si="1225"/>
        <v>3.36</v>
      </c>
      <c r="SO41">
        <f t="shared" si="1226"/>
        <v>3.7</v>
      </c>
      <c r="SP41">
        <f t="shared" si="1227"/>
        <v>4.17</v>
      </c>
      <c r="SQ41">
        <f t="shared" si="1228"/>
        <v>4.1100000000000003</v>
      </c>
      <c r="SR41">
        <f t="shared" si="1229"/>
        <v>5.67</v>
      </c>
      <c r="SS41">
        <f t="shared" si="1230"/>
        <v>4</v>
      </c>
      <c r="ST41" t="str">
        <f t="shared" si="1231"/>
        <v>0</v>
      </c>
      <c r="SU41" t="str">
        <f t="shared" si="1232"/>
        <v>0</v>
      </c>
      <c r="SV41" t="str">
        <f t="shared" si="1233"/>
        <v>0</v>
      </c>
      <c r="SW41" t="str">
        <f t="shared" si="1234"/>
        <v>0</v>
      </c>
      <c r="SX41" t="str">
        <f t="shared" si="1235"/>
        <v>0</v>
      </c>
      <c r="SY41" t="str">
        <f t="shared" si="1236"/>
        <v>0</v>
      </c>
      <c r="SZ41" t="str">
        <f t="shared" si="1237"/>
        <v>0</v>
      </c>
      <c r="TA41" t="str">
        <f t="shared" si="1238"/>
        <v>0</v>
      </c>
      <c r="TB41" t="str">
        <f t="shared" si="1239"/>
        <v>0</v>
      </c>
      <c r="TC41" t="str">
        <f t="shared" si="1240"/>
        <v>0</v>
      </c>
      <c r="TD41" t="str">
        <f t="shared" si="1241"/>
        <v>0</v>
      </c>
      <c r="TE41" t="str">
        <f t="shared" si="1242"/>
        <v>0</v>
      </c>
      <c r="TF41" t="str">
        <f t="shared" si="1243"/>
        <v>0</v>
      </c>
      <c r="TG41" t="str">
        <f t="shared" si="1244"/>
        <v>0</v>
      </c>
      <c r="TH41" t="str">
        <f t="shared" si="1245"/>
        <v>0</v>
      </c>
      <c r="TI41" t="str">
        <f t="shared" si="1246"/>
        <v>0</v>
      </c>
      <c r="TJ41" t="str">
        <f t="shared" si="1247"/>
        <v>0</v>
      </c>
      <c r="TK41" t="str">
        <f t="shared" si="1248"/>
        <v>0</v>
      </c>
      <c r="TL41" t="str">
        <f t="shared" si="1249"/>
        <v>0</v>
      </c>
      <c r="TM41" t="str">
        <f t="shared" si="1250"/>
        <v>0</v>
      </c>
      <c r="TN41" t="str">
        <f t="shared" si="1251"/>
        <v>0</v>
      </c>
      <c r="TO41" t="str">
        <f t="shared" si="1252"/>
        <v>0</v>
      </c>
      <c r="TP41" t="str">
        <f t="shared" si="1253"/>
        <v>0</v>
      </c>
      <c r="TQ41" t="str">
        <f t="shared" si="1254"/>
        <v>0</v>
      </c>
      <c r="TR41" t="str">
        <f t="shared" si="1255"/>
        <v>0</v>
      </c>
      <c r="TS41" t="str">
        <f t="shared" si="1256"/>
        <v>0</v>
      </c>
      <c r="TT41" t="str">
        <f t="shared" si="1257"/>
        <v>0</v>
      </c>
      <c r="TU41" t="str">
        <f t="shared" si="1258"/>
        <v>0</v>
      </c>
      <c r="TV41" t="str">
        <f t="shared" si="1259"/>
        <v>0</v>
      </c>
      <c r="TW41" t="str">
        <f t="shared" si="1260"/>
        <v>0</v>
      </c>
      <c r="TX41" t="str">
        <f t="shared" si="1261"/>
        <v>0</v>
      </c>
      <c r="TY41" t="str">
        <f t="shared" si="1262"/>
        <v>0</v>
      </c>
      <c r="TZ41" t="str">
        <f t="shared" si="1263"/>
        <v>0</v>
      </c>
      <c r="UA41" t="str">
        <f t="shared" si="1264"/>
        <v>0</v>
      </c>
      <c r="UB41" t="str">
        <f t="shared" si="1265"/>
        <v>0</v>
      </c>
      <c r="UC41" t="str">
        <f t="shared" si="1266"/>
        <v>0</v>
      </c>
      <c r="UD41" t="str">
        <f t="shared" si="1267"/>
        <v>0</v>
      </c>
      <c r="UE41" t="str">
        <f t="shared" si="1268"/>
        <v>0</v>
      </c>
      <c r="UF41" t="str">
        <f t="shared" si="1269"/>
        <v>0</v>
      </c>
      <c r="UG41" t="str">
        <f t="shared" si="1270"/>
        <v>0</v>
      </c>
      <c r="UH41" t="str">
        <f t="shared" si="1271"/>
        <v>0</v>
      </c>
      <c r="UI41" t="str">
        <f t="shared" si="1272"/>
        <v>0</v>
      </c>
      <c r="UJ41" t="str">
        <f t="shared" si="1273"/>
        <v>0</v>
      </c>
      <c r="UK41" t="str">
        <f t="shared" si="1274"/>
        <v>0</v>
      </c>
      <c r="UL41" t="str">
        <f t="shared" si="1275"/>
        <v>0</v>
      </c>
      <c r="UM41" t="str">
        <f t="shared" si="1276"/>
        <v>0</v>
      </c>
      <c r="UN41" t="str">
        <f t="shared" si="1277"/>
        <v>0</v>
      </c>
      <c r="UO41" t="str">
        <f t="shared" si="1278"/>
        <v>0</v>
      </c>
      <c r="UP41" t="str">
        <f t="shared" si="1279"/>
        <v>0</v>
      </c>
      <c r="UQ41" t="str">
        <f t="shared" si="1280"/>
        <v>0</v>
      </c>
      <c r="UR41" t="str">
        <f t="shared" si="1281"/>
        <v>0</v>
      </c>
      <c r="US41" t="str">
        <f t="shared" si="1282"/>
        <v>0</v>
      </c>
      <c r="UT41" t="str">
        <f t="shared" si="1283"/>
        <v>0</v>
      </c>
      <c r="UU41" t="str">
        <f t="shared" si="1284"/>
        <v>0</v>
      </c>
      <c r="UV41" t="str">
        <f t="shared" si="1285"/>
        <v>0</v>
      </c>
      <c r="UW41" t="str">
        <f t="shared" si="1286"/>
        <v>0</v>
      </c>
      <c r="UX41" t="str">
        <f t="shared" si="1287"/>
        <v>0</v>
      </c>
      <c r="UY41" t="str">
        <f t="shared" si="1288"/>
        <v>0</v>
      </c>
      <c r="UZ41" t="str">
        <f t="shared" si="1289"/>
        <v>0</v>
      </c>
      <c r="VA41" t="str">
        <f t="shared" si="1290"/>
        <v>0</v>
      </c>
      <c r="VB41" t="str">
        <f t="shared" si="1291"/>
        <v>0</v>
      </c>
      <c r="VC41" t="str">
        <f t="shared" si="1292"/>
        <v>0</v>
      </c>
      <c r="VD41" t="str">
        <f t="shared" si="1293"/>
        <v>0</v>
      </c>
      <c r="VE41" t="str">
        <f t="shared" si="1294"/>
        <v>0</v>
      </c>
      <c r="VF41" t="str">
        <f t="shared" si="1295"/>
        <v>0</v>
      </c>
      <c r="VG41" t="str">
        <f t="shared" si="1296"/>
        <v>0</v>
      </c>
      <c r="VH41" t="str">
        <f t="shared" si="1297"/>
        <v>0</v>
      </c>
      <c r="VI41" t="str">
        <f t="shared" si="1298"/>
        <v>0</v>
      </c>
      <c r="VJ41" t="str">
        <f t="shared" si="1299"/>
        <v>0</v>
      </c>
      <c r="VK41" t="str">
        <f t="shared" si="1300"/>
        <v>0</v>
      </c>
      <c r="VL41" t="str">
        <f t="shared" si="1301"/>
        <v>0</v>
      </c>
      <c r="VM41" t="str">
        <f t="shared" si="1302"/>
        <v>0</v>
      </c>
      <c r="VN41" t="str">
        <f t="shared" si="1303"/>
        <v>0</v>
      </c>
      <c r="VO41" t="str">
        <f t="shared" si="1304"/>
        <v>0</v>
      </c>
      <c r="VQ41" s="4">
        <f t="shared" si="1305"/>
        <v>28.800000000000004</v>
      </c>
      <c r="VR41" s="4">
        <f t="shared" si="1306"/>
        <v>4.4400000000000004</v>
      </c>
      <c r="VS41" s="4">
        <f t="shared" si="1307"/>
        <v>31.47</v>
      </c>
      <c r="VT41" s="4">
        <f t="shared" si="1308"/>
        <v>0</v>
      </c>
      <c r="VV41" s="4">
        <f t="shared" si="1309"/>
        <v>64.710000000000008</v>
      </c>
      <c r="VY41">
        <f t="shared" si="1310"/>
        <v>6</v>
      </c>
      <c r="VZ41">
        <f t="shared" si="1311"/>
        <v>0.21</v>
      </c>
      <c r="WA41">
        <f t="shared" si="1312"/>
        <v>5.34</v>
      </c>
      <c r="WB41">
        <f t="shared" si="1313"/>
        <v>0</v>
      </c>
      <c r="WC41">
        <f t="shared" si="1314"/>
        <v>0</v>
      </c>
      <c r="WD41">
        <f t="shared" si="1315"/>
        <v>14.08</v>
      </c>
      <c r="WE41">
        <f t="shared" si="1316"/>
        <v>0.21</v>
      </c>
      <c r="WF41">
        <f t="shared" si="1317"/>
        <v>4.2300000000000004</v>
      </c>
      <c r="WG41">
        <f t="shared" si="1318"/>
        <v>3.17</v>
      </c>
      <c r="WH41">
        <f t="shared" si="1319"/>
        <v>26.34</v>
      </c>
      <c r="WI41">
        <f t="shared" si="1320"/>
        <v>5.13</v>
      </c>
      <c r="WJ41">
        <f t="shared" si="1321"/>
        <v>0</v>
      </c>
      <c r="WK41">
        <f t="shared" si="1322"/>
        <v>0</v>
      </c>
      <c r="WL41">
        <f t="shared" si="1323"/>
        <v>0</v>
      </c>
      <c r="WM41">
        <f t="shared" si="1324"/>
        <v>0</v>
      </c>
      <c r="WN41">
        <f t="shared" si="1325"/>
        <v>0</v>
      </c>
      <c r="WO41">
        <f t="shared" si="1326"/>
        <v>0</v>
      </c>
      <c r="WP41">
        <f t="shared" si="1327"/>
        <v>0</v>
      </c>
      <c r="WQ41">
        <f t="shared" si="1328"/>
        <v>0</v>
      </c>
      <c r="WR41">
        <f t="shared" si="1329"/>
        <v>0</v>
      </c>
      <c r="WS41">
        <f t="shared" si="1330"/>
        <v>0</v>
      </c>
      <c r="WT41">
        <f t="shared" si="1331"/>
        <v>0</v>
      </c>
      <c r="WU41">
        <f t="shared" si="1332"/>
        <v>0</v>
      </c>
      <c r="WV41">
        <f t="shared" si="1333"/>
        <v>0</v>
      </c>
      <c r="WW41">
        <f t="shared" si="1334"/>
        <v>0</v>
      </c>
      <c r="WX41">
        <f t="shared" si="1335"/>
        <v>0</v>
      </c>
      <c r="WY41">
        <f t="shared" si="1336"/>
        <v>0</v>
      </c>
      <c r="WZ41">
        <f t="shared" si="1337"/>
        <v>0</v>
      </c>
      <c r="XA41">
        <f t="shared" si="1338"/>
        <v>0</v>
      </c>
      <c r="XB41">
        <f t="shared" si="1339"/>
        <v>0</v>
      </c>
      <c r="XC41">
        <f t="shared" si="1340"/>
        <v>0</v>
      </c>
      <c r="XD41">
        <f t="shared" si="1341"/>
        <v>0</v>
      </c>
      <c r="XE41">
        <f t="shared" si="1342"/>
        <v>0</v>
      </c>
      <c r="XF41">
        <f t="shared" si="1343"/>
        <v>0</v>
      </c>
      <c r="XG41">
        <f t="shared" si="1344"/>
        <v>0</v>
      </c>
      <c r="XH41">
        <f t="shared" si="1345"/>
        <v>0</v>
      </c>
      <c r="XI41">
        <f t="shared" si="1346"/>
        <v>0</v>
      </c>
      <c r="XJ41">
        <f t="shared" si="1347"/>
        <v>0</v>
      </c>
      <c r="XK41">
        <f t="shared" si="1348"/>
        <v>0</v>
      </c>
      <c r="XL41">
        <f t="shared" si="1349"/>
        <v>0</v>
      </c>
      <c r="XM41">
        <f t="shared" si="1350"/>
        <v>0</v>
      </c>
      <c r="XN41">
        <f t="shared" si="1351"/>
        <v>0</v>
      </c>
      <c r="XO41">
        <f t="shared" si="1352"/>
        <v>0</v>
      </c>
      <c r="XP41">
        <f t="shared" si="1353"/>
        <v>0</v>
      </c>
      <c r="XQ41">
        <f t="shared" si="1354"/>
        <v>0</v>
      </c>
      <c r="XR41">
        <f t="shared" si="1355"/>
        <v>0</v>
      </c>
      <c r="XS41">
        <f t="shared" si="1356"/>
        <v>0</v>
      </c>
      <c r="XT41">
        <f t="shared" si="1357"/>
        <v>0</v>
      </c>
      <c r="XU41">
        <f t="shared" si="1358"/>
        <v>0</v>
      </c>
      <c r="XV41">
        <f t="shared" si="1359"/>
        <v>0</v>
      </c>
      <c r="XW41">
        <f t="shared" si="1360"/>
        <v>0</v>
      </c>
      <c r="XX41">
        <f t="shared" si="1361"/>
        <v>0</v>
      </c>
      <c r="XY41">
        <f t="shared" si="1362"/>
        <v>0</v>
      </c>
      <c r="XZ41">
        <f t="shared" si="1363"/>
        <v>0</v>
      </c>
      <c r="YA41">
        <f t="shared" si="1364"/>
        <v>0</v>
      </c>
      <c r="YB41">
        <f t="shared" si="1365"/>
        <v>0</v>
      </c>
      <c r="YC41">
        <f t="shared" si="1366"/>
        <v>0</v>
      </c>
      <c r="YD41">
        <f t="shared" si="1367"/>
        <v>0</v>
      </c>
      <c r="YE41">
        <f t="shared" si="1368"/>
        <v>0</v>
      </c>
      <c r="YF41">
        <f t="shared" si="1369"/>
        <v>0</v>
      </c>
      <c r="YG41">
        <f t="shared" si="1370"/>
        <v>0</v>
      </c>
      <c r="YH41">
        <f t="shared" si="1371"/>
        <v>0</v>
      </c>
      <c r="YI41">
        <f t="shared" si="1372"/>
        <v>0</v>
      </c>
      <c r="YJ41">
        <f t="shared" si="1373"/>
        <v>0</v>
      </c>
      <c r="YK41">
        <f t="shared" si="1374"/>
        <v>0</v>
      </c>
      <c r="YL41">
        <f t="shared" si="1375"/>
        <v>0</v>
      </c>
      <c r="YM41">
        <f t="shared" si="1376"/>
        <v>0</v>
      </c>
      <c r="YN41">
        <f t="shared" si="1377"/>
        <v>0</v>
      </c>
      <c r="YO41">
        <f t="shared" si="1378"/>
        <v>0</v>
      </c>
      <c r="YP41">
        <f t="shared" si="1379"/>
        <v>0</v>
      </c>
      <c r="YQ41">
        <f t="shared" si="1380"/>
        <v>0</v>
      </c>
      <c r="YR41">
        <f t="shared" si="1381"/>
        <v>0</v>
      </c>
      <c r="YS41">
        <f t="shared" si="1382"/>
        <v>0</v>
      </c>
      <c r="YT41">
        <f t="shared" si="1383"/>
        <v>0</v>
      </c>
      <c r="YU41">
        <f t="shared" si="1384"/>
        <v>0</v>
      </c>
      <c r="YV41">
        <f t="shared" si="1385"/>
        <v>0</v>
      </c>
      <c r="YW41">
        <f t="shared" si="1386"/>
        <v>0</v>
      </c>
      <c r="YX41">
        <f t="shared" si="1387"/>
        <v>0</v>
      </c>
      <c r="YY41">
        <f t="shared" si="1388"/>
        <v>0</v>
      </c>
      <c r="YZ41">
        <f t="shared" si="1389"/>
        <v>0</v>
      </c>
      <c r="ZA41">
        <f t="shared" si="1390"/>
        <v>0</v>
      </c>
      <c r="ZB41">
        <f t="shared" si="1391"/>
        <v>0</v>
      </c>
      <c r="ZC41">
        <f t="shared" si="1392"/>
        <v>0</v>
      </c>
      <c r="ZD41">
        <f t="shared" si="1393"/>
        <v>0</v>
      </c>
      <c r="ZE41">
        <f t="shared" si="1394"/>
        <v>0</v>
      </c>
      <c r="ZG41" s="4">
        <f t="shared" si="1395"/>
        <v>324</v>
      </c>
      <c r="ZH41" s="4">
        <f t="shared" si="1396"/>
        <v>168</v>
      </c>
      <c r="ZI41" s="4">
        <f t="shared" si="1397"/>
        <v>114</v>
      </c>
      <c r="ZJ41" s="4">
        <f t="shared" si="1398"/>
        <v>0</v>
      </c>
      <c r="ZL41" s="4">
        <f t="shared" si="1399"/>
        <v>606</v>
      </c>
      <c r="ZO41">
        <f t="shared" si="1400"/>
        <v>47</v>
      </c>
      <c r="ZP41">
        <f t="shared" si="1401"/>
        <v>88</v>
      </c>
      <c r="ZQ41">
        <f t="shared" si="1402"/>
        <v>59</v>
      </c>
      <c r="ZR41">
        <f t="shared" si="1403"/>
        <v>0</v>
      </c>
      <c r="ZS41">
        <f t="shared" si="1404"/>
        <v>0</v>
      </c>
      <c r="ZT41">
        <f t="shared" si="1405"/>
        <v>52</v>
      </c>
      <c r="ZU41">
        <f t="shared" si="1406"/>
        <v>84</v>
      </c>
      <c r="ZV41">
        <f t="shared" si="1407"/>
        <v>84</v>
      </c>
      <c r="ZW41">
        <f t="shared" si="1408"/>
        <v>78</v>
      </c>
      <c r="ZX41">
        <f t="shared" si="1409"/>
        <v>40</v>
      </c>
      <c r="ZY41">
        <f t="shared" si="1410"/>
        <v>74</v>
      </c>
      <c r="ZZ41">
        <f t="shared" si="1411"/>
        <v>0</v>
      </c>
      <c r="AAA41">
        <f t="shared" si="1412"/>
        <v>0</v>
      </c>
      <c r="AAB41">
        <f t="shared" si="1413"/>
        <v>0</v>
      </c>
      <c r="AAC41">
        <f t="shared" si="1414"/>
        <v>0</v>
      </c>
      <c r="AAD41">
        <f t="shared" si="1415"/>
        <v>0</v>
      </c>
      <c r="AAE41">
        <f t="shared" si="1416"/>
        <v>0</v>
      </c>
      <c r="AAF41">
        <f t="shared" si="1417"/>
        <v>0</v>
      </c>
      <c r="AAG41">
        <f t="shared" si="1418"/>
        <v>0</v>
      </c>
      <c r="AAH41">
        <f t="shared" si="1419"/>
        <v>0</v>
      </c>
      <c r="AAI41">
        <f t="shared" si="1420"/>
        <v>0</v>
      </c>
      <c r="AAJ41">
        <f t="shared" si="1421"/>
        <v>0</v>
      </c>
      <c r="AAK41">
        <f t="shared" si="1422"/>
        <v>0</v>
      </c>
      <c r="AAL41">
        <f t="shared" si="1423"/>
        <v>0</v>
      </c>
      <c r="AAM41">
        <f t="shared" si="1424"/>
        <v>0</v>
      </c>
      <c r="AAN41">
        <f t="shared" si="1425"/>
        <v>0</v>
      </c>
      <c r="AAO41">
        <f t="shared" si="1426"/>
        <v>0</v>
      </c>
      <c r="AAP41">
        <f t="shared" si="1427"/>
        <v>0</v>
      </c>
      <c r="AAQ41">
        <f t="shared" si="1428"/>
        <v>0</v>
      </c>
      <c r="AAR41">
        <f t="shared" si="1429"/>
        <v>0</v>
      </c>
      <c r="AAS41">
        <f t="shared" si="1430"/>
        <v>0</v>
      </c>
      <c r="AAT41">
        <f t="shared" si="1431"/>
        <v>0</v>
      </c>
      <c r="AAU41">
        <f t="shared" si="1432"/>
        <v>0</v>
      </c>
      <c r="AAV41">
        <f t="shared" si="1433"/>
        <v>0</v>
      </c>
      <c r="AAW41">
        <f t="shared" si="1434"/>
        <v>0</v>
      </c>
      <c r="AAX41">
        <f t="shared" si="1435"/>
        <v>0</v>
      </c>
      <c r="AAY41">
        <f t="shared" si="1436"/>
        <v>0</v>
      </c>
      <c r="AAZ41">
        <f t="shared" si="1437"/>
        <v>0</v>
      </c>
      <c r="ABA41">
        <f t="shared" si="1438"/>
        <v>0</v>
      </c>
      <c r="ABB41">
        <f t="shared" si="1439"/>
        <v>0</v>
      </c>
      <c r="ABC41">
        <f t="shared" si="1440"/>
        <v>0</v>
      </c>
      <c r="ABD41">
        <f t="shared" si="1441"/>
        <v>0</v>
      </c>
      <c r="ABE41">
        <f t="shared" si="1442"/>
        <v>0</v>
      </c>
      <c r="ABF41">
        <f t="shared" si="1443"/>
        <v>0</v>
      </c>
      <c r="ABG41">
        <f t="shared" si="1444"/>
        <v>0</v>
      </c>
      <c r="ABH41">
        <f t="shared" si="1445"/>
        <v>0</v>
      </c>
      <c r="ABI41">
        <f t="shared" si="1446"/>
        <v>0</v>
      </c>
      <c r="ABJ41">
        <f t="shared" si="1447"/>
        <v>0</v>
      </c>
      <c r="ABK41">
        <f t="shared" si="1448"/>
        <v>0</v>
      </c>
      <c r="ABL41">
        <f t="shared" si="1449"/>
        <v>0</v>
      </c>
      <c r="ABM41">
        <f t="shared" si="1450"/>
        <v>0</v>
      </c>
      <c r="ABN41">
        <f t="shared" si="1451"/>
        <v>0</v>
      </c>
      <c r="ABO41">
        <f t="shared" si="1452"/>
        <v>0</v>
      </c>
      <c r="ABP41">
        <f t="shared" si="1453"/>
        <v>0</v>
      </c>
      <c r="ABQ41">
        <f t="shared" si="1454"/>
        <v>0</v>
      </c>
      <c r="ABR41">
        <f t="shared" si="1455"/>
        <v>0</v>
      </c>
      <c r="ABS41">
        <f t="shared" si="1456"/>
        <v>0</v>
      </c>
      <c r="ABT41">
        <f t="shared" si="1457"/>
        <v>0</v>
      </c>
      <c r="ABU41">
        <f t="shared" si="1458"/>
        <v>0</v>
      </c>
      <c r="ABV41">
        <f t="shared" si="1459"/>
        <v>0</v>
      </c>
      <c r="ABW41">
        <f t="shared" si="1460"/>
        <v>0</v>
      </c>
      <c r="ABX41">
        <f t="shared" si="1461"/>
        <v>0</v>
      </c>
      <c r="ABY41">
        <f t="shared" si="1462"/>
        <v>0</v>
      </c>
      <c r="ABZ41">
        <f t="shared" si="1463"/>
        <v>0</v>
      </c>
      <c r="ACA41">
        <f t="shared" si="1464"/>
        <v>0</v>
      </c>
      <c r="ACB41">
        <f t="shared" si="1465"/>
        <v>0</v>
      </c>
      <c r="ACC41">
        <f t="shared" si="1466"/>
        <v>0</v>
      </c>
      <c r="ACD41">
        <f t="shared" si="1467"/>
        <v>0</v>
      </c>
      <c r="ACE41">
        <f t="shared" si="1468"/>
        <v>0</v>
      </c>
      <c r="ACF41">
        <f t="shared" si="1469"/>
        <v>0</v>
      </c>
      <c r="ACG41">
        <f t="shared" si="1470"/>
        <v>0</v>
      </c>
      <c r="ACH41">
        <f t="shared" si="1471"/>
        <v>0</v>
      </c>
      <c r="ACI41">
        <f t="shared" si="1472"/>
        <v>0</v>
      </c>
      <c r="ACJ41">
        <f t="shared" si="1473"/>
        <v>0</v>
      </c>
      <c r="ACK41">
        <f t="shared" si="1474"/>
        <v>0</v>
      </c>
      <c r="ACL41">
        <f t="shared" si="1475"/>
        <v>0</v>
      </c>
      <c r="ACM41">
        <f t="shared" si="1476"/>
        <v>0</v>
      </c>
      <c r="ACN41">
        <f t="shared" si="1477"/>
        <v>0</v>
      </c>
      <c r="ACO41">
        <f t="shared" si="1478"/>
        <v>0</v>
      </c>
      <c r="ACP41">
        <f t="shared" si="1479"/>
        <v>0</v>
      </c>
      <c r="ACQ41">
        <f t="shared" si="1480"/>
        <v>0</v>
      </c>
      <c r="ACR41">
        <f t="shared" si="1481"/>
        <v>0</v>
      </c>
      <c r="ACS41">
        <f t="shared" si="1482"/>
        <v>0</v>
      </c>
      <c r="ACT41">
        <f t="shared" si="1483"/>
        <v>0</v>
      </c>
      <c r="ACU41">
        <f t="shared" si="1484"/>
        <v>0</v>
      </c>
      <c r="ACW41" s="4">
        <f t="shared" si="1485"/>
        <v>345.5</v>
      </c>
      <c r="ACX41" s="4">
        <f t="shared" si="1486"/>
        <v>140.80000000000001</v>
      </c>
      <c r="ACY41" s="4">
        <f t="shared" si="1487"/>
        <v>156</v>
      </c>
      <c r="ACZ41" s="4">
        <f t="shared" si="1488"/>
        <v>0</v>
      </c>
      <c r="ADA41" s="88">
        <f t="shared" si="1489"/>
        <v>8.390470785361213</v>
      </c>
      <c r="ADB41" s="4">
        <f t="shared" si="1490"/>
        <v>642.29999999999995</v>
      </c>
      <c r="ADC41" s="5">
        <f t="shared" si="1491"/>
        <v>8.3126409762481615</v>
      </c>
      <c r="ADD41" s="5">
        <f t="shared" si="1492"/>
        <v>8.8317608663278477</v>
      </c>
      <c r="ADE41">
        <f t="shared" si="1493"/>
        <v>103.8</v>
      </c>
      <c r="ADF41">
        <f t="shared" si="1494"/>
        <v>15.2</v>
      </c>
      <c r="ADG41">
        <f t="shared" si="1495"/>
        <v>54.6</v>
      </c>
      <c r="ADH41">
        <f t="shared" si="1496"/>
        <v>0</v>
      </c>
      <c r="ADI41">
        <f t="shared" si="1497"/>
        <v>0</v>
      </c>
      <c r="ADJ41">
        <f t="shared" si="1498"/>
        <v>85.2</v>
      </c>
      <c r="ADK41">
        <f t="shared" si="1499"/>
        <v>125</v>
      </c>
      <c r="ADL41">
        <f t="shared" si="1500"/>
        <v>15.8</v>
      </c>
      <c r="ADM41">
        <f t="shared" si="1501"/>
        <v>86.7</v>
      </c>
      <c r="ADN41">
        <f t="shared" si="1502"/>
        <v>116.4</v>
      </c>
      <c r="ADO41">
        <f t="shared" si="1503"/>
        <v>39.6</v>
      </c>
      <c r="ADP41">
        <f t="shared" si="1504"/>
        <v>0</v>
      </c>
      <c r="ADQ41">
        <f t="shared" si="1505"/>
        <v>0</v>
      </c>
      <c r="ADR41">
        <f t="shared" si="1506"/>
        <v>0</v>
      </c>
      <c r="ADS41">
        <f t="shared" si="1507"/>
        <v>0</v>
      </c>
      <c r="ADT41">
        <f t="shared" si="1508"/>
        <v>0</v>
      </c>
      <c r="ADU41">
        <f t="shared" si="1509"/>
        <v>0</v>
      </c>
      <c r="ADV41">
        <f t="shared" si="1510"/>
        <v>0</v>
      </c>
      <c r="ADW41">
        <f t="shared" si="1511"/>
        <v>0</v>
      </c>
      <c r="ADX41">
        <f t="shared" si="1512"/>
        <v>0</v>
      </c>
      <c r="ADY41">
        <f t="shared" si="1513"/>
        <v>0</v>
      </c>
      <c r="ADZ41">
        <f t="shared" si="1514"/>
        <v>0</v>
      </c>
      <c r="AEA41">
        <f t="shared" si="1515"/>
        <v>0</v>
      </c>
      <c r="AEB41">
        <f t="shared" si="1516"/>
        <v>0</v>
      </c>
      <c r="AEC41">
        <f t="shared" si="1517"/>
        <v>0</v>
      </c>
      <c r="AED41">
        <f t="shared" si="1518"/>
        <v>0</v>
      </c>
      <c r="AEE41">
        <f t="shared" si="1519"/>
        <v>0</v>
      </c>
      <c r="AEF41">
        <f t="shared" si="1520"/>
        <v>0</v>
      </c>
      <c r="AEG41">
        <f t="shared" si="1521"/>
        <v>0</v>
      </c>
      <c r="AEH41">
        <f t="shared" si="1522"/>
        <v>0</v>
      </c>
      <c r="AEI41">
        <f t="shared" si="1523"/>
        <v>0</v>
      </c>
      <c r="AEJ41">
        <f t="shared" si="1524"/>
        <v>0</v>
      </c>
      <c r="AEK41">
        <f t="shared" si="1525"/>
        <v>0</v>
      </c>
      <c r="AEL41">
        <f t="shared" si="1526"/>
        <v>0</v>
      </c>
      <c r="AEM41">
        <f t="shared" si="1527"/>
        <v>0</v>
      </c>
      <c r="AEN41">
        <f t="shared" si="1528"/>
        <v>0</v>
      </c>
      <c r="AEO41">
        <f t="shared" si="1529"/>
        <v>0</v>
      </c>
      <c r="AEP41">
        <f t="shared" si="1530"/>
        <v>0</v>
      </c>
      <c r="AEQ41">
        <f t="shared" si="1531"/>
        <v>0</v>
      </c>
      <c r="AER41">
        <f t="shared" si="1532"/>
        <v>0</v>
      </c>
      <c r="AES41">
        <f t="shared" si="1533"/>
        <v>0</v>
      </c>
      <c r="AET41">
        <f t="shared" si="1534"/>
        <v>0</v>
      </c>
      <c r="AEU41">
        <f t="shared" si="1535"/>
        <v>0</v>
      </c>
      <c r="AEV41">
        <f t="shared" si="1536"/>
        <v>0</v>
      </c>
      <c r="AEW41">
        <f t="shared" si="1537"/>
        <v>0</v>
      </c>
      <c r="AEX41">
        <f t="shared" si="1538"/>
        <v>0</v>
      </c>
      <c r="AEY41">
        <f t="shared" si="1539"/>
        <v>0</v>
      </c>
      <c r="AEZ41">
        <f t="shared" si="1540"/>
        <v>0</v>
      </c>
      <c r="AFA41">
        <f t="shared" si="1541"/>
        <v>0</v>
      </c>
      <c r="AFB41">
        <f t="shared" si="1542"/>
        <v>0</v>
      </c>
      <c r="AFC41">
        <f t="shared" si="1543"/>
        <v>0</v>
      </c>
      <c r="AFD41">
        <f t="shared" si="1544"/>
        <v>0</v>
      </c>
      <c r="AFE41">
        <f t="shared" si="1545"/>
        <v>0</v>
      </c>
      <c r="AFF41">
        <f t="shared" si="1546"/>
        <v>0</v>
      </c>
      <c r="AFG41">
        <f t="shared" si="1547"/>
        <v>0</v>
      </c>
      <c r="AFH41">
        <f t="shared" si="1548"/>
        <v>0</v>
      </c>
      <c r="AFI41">
        <f t="shared" si="1549"/>
        <v>0</v>
      </c>
      <c r="AFJ41">
        <f t="shared" si="1550"/>
        <v>0</v>
      </c>
      <c r="AFK41">
        <f t="shared" si="1551"/>
        <v>0</v>
      </c>
      <c r="AFL41">
        <f t="shared" si="1552"/>
        <v>0</v>
      </c>
      <c r="AFM41">
        <f t="shared" si="1553"/>
        <v>0</v>
      </c>
      <c r="AFN41">
        <f t="shared" si="1554"/>
        <v>0</v>
      </c>
      <c r="AFO41">
        <f t="shared" si="1555"/>
        <v>0</v>
      </c>
      <c r="AFP41">
        <f t="shared" si="1556"/>
        <v>0</v>
      </c>
      <c r="AFQ41">
        <f t="shared" si="1557"/>
        <v>0</v>
      </c>
      <c r="AFR41">
        <f t="shared" si="1558"/>
        <v>0</v>
      </c>
      <c r="AFS41">
        <f t="shared" si="1559"/>
        <v>0</v>
      </c>
      <c r="AFT41">
        <f t="shared" si="1560"/>
        <v>0</v>
      </c>
      <c r="AFU41">
        <f t="shared" si="1561"/>
        <v>0</v>
      </c>
      <c r="AFV41">
        <f t="shared" si="1562"/>
        <v>0</v>
      </c>
      <c r="AFW41">
        <f t="shared" si="1563"/>
        <v>0</v>
      </c>
      <c r="AFX41">
        <f t="shared" si="1564"/>
        <v>0</v>
      </c>
      <c r="AFY41">
        <f t="shared" si="1565"/>
        <v>0</v>
      </c>
      <c r="AFZ41">
        <f t="shared" si="1566"/>
        <v>0</v>
      </c>
      <c r="AGA41">
        <f t="shared" si="1567"/>
        <v>0</v>
      </c>
      <c r="AGB41">
        <f t="shared" si="1568"/>
        <v>0</v>
      </c>
      <c r="AGC41">
        <f t="shared" si="1569"/>
        <v>0</v>
      </c>
      <c r="AGD41">
        <f t="shared" si="1570"/>
        <v>0</v>
      </c>
      <c r="AGE41">
        <f t="shared" si="1571"/>
        <v>0</v>
      </c>
      <c r="AGF41">
        <f t="shared" si="1572"/>
        <v>0</v>
      </c>
      <c r="AGG41">
        <f t="shared" si="1573"/>
        <v>0</v>
      </c>
      <c r="AGH41">
        <f t="shared" si="1574"/>
        <v>0</v>
      </c>
      <c r="AGI41">
        <f t="shared" si="1575"/>
        <v>0</v>
      </c>
      <c r="AGJ41">
        <f t="shared" si="1576"/>
        <v>0</v>
      </c>
      <c r="AGK41">
        <f t="shared" si="1577"/>
        <v>0</v>
      </c>
      <c r="AGM41" s="88">
        <f t="shared" si="1578"/>
        <v>106.25</v>
      </c>
      <c r="AGN41" s="88">
        <v>106.25</v>
      </c>
      <c r="AGO41">
        <v>6</v>
      </c>
      <c r="AGP41">
        <f t="shared" si="1579"/>
        <v>6</v>
      </c>
      <c r="AGQ41">
        <f t="shared" si="1580"/>
        <v>6</v>
      </c>
      <c r="AGR41">
        <f t="shared" si="1581"/>
        <v>6</v>
      </c>
      <c r="AGS41">
        <f t="shared" si="1582"/>
        <v>0</v>
      </c>
      <c r="AGT41">
        <f t="shared" si="1583"/>
        <v>0</v>
      </c>
      <c r="AGU41">
        <f t="shared" si="1584"/>
        <v>6</v>
      </c>
      <c r="AGV41">
        <f t="shared" si="1585"/>
        <v>6</v>
      </c>
      <c r="AGW41">
        <f t="shared" si="1586"/>
        <v>7</v>
      </c>
      <c r="AGX41">
        <f t="shared" si="1587"/>
        <v>6</v>
      </c>
      <c r="AGY41">
        <f t="shared" si="1588"/>
        <v>6</v>
      </c>
      <c r="AGZ41">
        <f t="shared" si="1589"/>
        <v>6</v>
      </c>
      <c r="AHA41">
        <f t="shared" si="1590"/>
        <v>0</v>
      </c>
      <c r="AHB41">
        <f t="shared" si="1591"/>
        <v>0</v>
      </c>
      <c r="AHC41">
        <f t="shared" si="1592"/>
        <v>0</v>
      </c>
      <c r="AHD41">
        <f t="shared" si="1593"/>
        <v>0</v>
      </c>
      <c r="AHE41">
        <f t="shared" si="1594"/>
        <v>0</v>
      </c>
      <c r="AHF41">
        <f t="shared" si="1595"/>
        <v>0</v>
      </c>
      <c r="AHG41">
        <f t="shared" si="1596"/>
        <v>0</v>
      </c>
      <c r="AHH41">
        <f t="shared" si="1597"/>
        <v>0</v>
      </c>
      <c r="AHI41">
        <f t="shared" si="1598"/>
        <v>0</v>
      </c>
      <c r="AHJ41">
        <f t="shared" si="1599"/>
        <v>0</v>
      </c>
      <c r="AHK41">
        <f t="shared" si="1600"/>
        <v>0</v>
      </c>
      <c r="AHL41">
        <f t="shared" si="1601"/>
        <v>0</v>
      </c>
      <c r="AHM41">
        <f t="shared" si="1602"/>
        <v>0</v>
      </c>
      <c r="AHN41">
        <f t="shared" si="1603"/>
        <v>0</v>
      </c>
      <c r="AHO41">
        <f t="shared" si="1604"/>
        <v>0</v>
      </c>
      <c r="AHP41">
        <f t="shared" si="1605"/>
        <v>0</v>
      </c>
      <c r="AHQ41">
        <f t="shared" si="1606"/>
        <v>0</v>
      </c>
      <c r="AHR41">
        <f t="shared" si="1607"/>
        <v>0</v>
      </c>
      <c r="AHS41">
        <f t="shared" si="1608"/>
        <v>0</v>
      </c>
      <c r="AHT41">
        <f t="shared" si="1609"/>
        <v>0</v>
      </c>
      <c r="AHU41">
        <f t="shared" si="1610"/>
        <v>0</v>
      </c>
      <c r="AHV41">
        <f t="shared" si="1611"/>
        <v>0</v>
      </c>
      <c r="AHW41">
        <f t="shared" si="1612"/>
        <v>0</v>
      </c>
      <c r="AHX41">
        <f t="shared" si="1613"/>
        <v>0</v>
      </c>
      <c r="AHY41">
        <f t="shared" si="1614"/>
        <v>0</v>
      </c>
      <c r="AHZ41">
        <f t="shared" si="1615"/>
        <v>0</v>
      </c>
      <c r="AIA41">
        <f t="shared" si="1616"/>
        <v>0</v>
      </c>
      <c r="AIB41">
        <f t="shared" si="1617"/>
        <v>0</v>
      </c>
      <c r="AIC41">
        <f t="shared" si="1618"/>
        <v>0</v>
      </c>
      <c r="AID41">
        <f t="shared" si="1619"/>
        <v>0</v>
      </c>
      <c r="AIE41">
        <f t="shared" si="1620"/>
        <v>0</v>
      </c>
      <c r="AIF41">
        <f t="shared" si="1621"/>
        <v>0</v>
      </c>
      <c r="AIG41">
        <f t="shared" si="1622"/>
        <v>0</v>
      </c>
      <c r="AIH41">
        <f t="shared" si="1623"/>
        <v>0</v>
      </c>
      <c r="AII41">
        <f t="shared" si="1624"/>
        <v>0</v>
      </c>
      <c r="AIJ41">
        <f t="shared" si="1625"/>
        <v>0</v>
      </c>
      <c r="AIK41">
        <f t="shared" si="1626"/>
        <v>0</v>
      </c>
      <c r="AIL41">
        <f t="shared" si="1627"/>
        <v>0</v>
      </c>
      <c r="AIM41">
        <f t="shared" si="1628"/>
        <v>0</v>
      </c>
      <c r="AIN41">
        <f t="shared" si="1629"/>
        <v>0</v>
      </c>
      <c r="AIO41">
        <f t="shared" si="1630"/>
        <v>0</v>
      </c>
      <c r="AIP41">
        <f t="shared" si="1631"/>
        <v>0</v>
      </c>
      <c r="AIQ41">
        <f t="shared" si="1632"/>
        <v>0</v>
      </c>
      <c r="AIR41">
        <f t="shared" si="1633"/>
        <v>0</v>
      </c>
      <c r="AIS41">
        <f t="shared" si="1634"/>
        <v>0</v>
      </c>
      <c r="AIT41">
        <f t="shared" si="1635"/>
        <v>0</v>
      </c>
      <c r="AIU41">
        <f t="shared" si="1636"/>
        <v>0</v>
      </c>
      <c r="AIV41">
        <f t="shared" si="1637"/>
        <v>0</v>
      </c>
      <c r="AIW41">
        <f t="shared" si="1638"/>
        <v>0</v>
      </c>
      <c r="AIX41">
        <f t="shared" si="1639"/>
        <v>0</v>
      </c>
      <c r="AIY41">
        <f t="shared" si="1640"/>
        <v>0</v>
      </c>
      <c r="AIZ41">
        <f t="shared" si="1641"/>
        <v>0</v>
      </c>
      <c r="AJA41">
        <f t="shared" si="1642"/>
        <v>0</v>
      </c>
      <c r="AJB41">
        <f t="shared" si="1643"/>
        <v>0</v>
      </c>
      <c r="AJC41">
        <f t="shared" si="1644"/>
        <v>0</v>
      </c>
      <c r="AJD41">
        <f t="shared" si="1645"/>
        <v>0</v>
      </c>
      <c r="AJE41">
        <f t="shared" si="1646"/>
        <v>0</v>
      </c>
      <c r="AJF41">
        <f t="shared" si="1647"/>
        <v>0</v>
      </c>
      <c r="AJG41">
        <f t="shared" si="1648"/>
        <v>0</v>
      </c>
      <c r="AJH41">
        <f t="shared" si="1649"/>
        <v>0</v>
      </c>
      <c r="AJI41">
        <f t="shared" si="1650"/>
        <v>0</v>
      </c>
      <c r="AJJ41">
        <f t="shared" si="1651"/>
        <v>0</v>
      </c>
      <c r="AJK41">
        <f t="shared" si="1652"/>
        <v>0</v>
      </c>
      <c r="AJL41">
        <f t="shared" si="1653"/>
        <v>0</v>
      </c>
      <c r="AJM41">
        <f t="shared" si="1654"/>
        <v>0</v>
      </c>
      <c r="AJN41">
        <f t="shared" si="1655"/>
        <v>0</v>
      </c>
      <c r="AJO41">
        <f t="shared" si="1656"/>
        <v>0</v>
      </c>
      <c r="AJP41">
        <f t="shared" si="1657"/>
        <v>0</v>
      </c>
      <c r="AJQ41">
        <f t="shared" si="1658"/>
        <v>0</v>
      </c>
      <c r="AJR41">
        <f t="shared" si="1659"/>
        <v>0</v>
      </c>
      <c r="AJS41">
        <f t="shared" si="1660"/>
        <v>0</v>
      </c>
      <c r="AJT41">
        <f t="shared" si="1661"/>
        <v>0</v>
      </c>
      <c r="AJU41">
        <f t="shared" si="1662"/>
        <v>0</v>
      </c>
      <c r="AJV41">
        <f t="shared" si="1663"/>
        <v>0</v>
      </c>
      <c r="AJX41">
        <v>69</v>
      </c>
      <c r="AJY41">
        <v>1</v>
      </c>
      <c r="AJZ41">
        <v>1</v>
      </c>
      <c r="AKA41">
        <f t="shared" si="1664"/>
        <v>0</v>
      </c>
      <c r="AKB41">
        <f t="shared" si="1665"/>
        <v>0</v>
      </c>
      <c r="AKC41">
        <f t="shared" si="1666"/>
        <v>0.25</v>
      </c>
      <c r="AKD41">
        <f t="shared" si="1667"/>
        <v>1</v>
      </c>
      <c r="AKE41">
        <f t="shared" si="1668"/>
        <v>16</v>
      </c>
      <c r="AKF41">
        <f t="shared" si="1669"/>
        <v>16</v>
      </c>
      <c r="AKG41">
        <f t="shared" si="1670"/>
        <v>1</v>
      </c>
      <c r="AKH41">
        <f t="shared" si="1671"/>
        <v>1</v>
      </c>
      <c r="AKI41">
        <f t="shared" si="1672"/>
        <v>0</v>
      </c>
      <c r="AKJ41">
        <f t="shared" si="1673"/>
        <v>0</v>
      </c>
      <c r="AKK41">
        <f t="shared" si="1674"/>
        <v>0</v>
      </c>
      <c r="AKL41">
        <f t="shared" si="1675"/>
        <v>0</v>
      </c>
      <c r="AKM41">
        <f t="shared" si="1676"/>
        <v>0</v>
      </c>
      <c r="AKN41">
        <f t="shared" si="1677"/>
        <v>0</v>
      </c>
      <c r="AKO41">
        <f t="shared" si="1678"/>
        <v>0</v>
      </c>
      <c r="AKP41">
        <f t="shared" si="1679"/>
        <v>0</v>
      </c>
      <c r="AKQ41">
        <f t="shared" si="1680"/>
        <v>0</v>
      </c>
      <c r="AKR41">
        <f t="shared" si="1681"/>
        <v>0</v>
      </c>
      <c r="AKS41">
        <f t="shared" si="1682"/>
        <v>0</v>
      </c>
      <c r="AKT41">
        <f t="shared" si="1683"/>
        <v>0</v>
      </c>
      <c r="AKU41">
        <f t="shared" si="1684"/>
        <v>0</v>
      </c>
      <c r="AKV41">
        <f t="shared" si="1685"/>
        <v>0</v>
      </c>
      <c r="AKW41">
        <f t="shared" si="1686"/>
        <v>0</v>
      </c>
      <c r="AKX41">
        <f t="shared" si="1687"/>
        <v>0</v>
      </c>
      <c r="AKY41">
        <f t="shared" si="1688"/>
        <v>0</v>
      </c>
      <c r="AKZ41">
        <f t="shared" si="1689"/>
        <v>0</v>
      </c>
      <c r="ALA41">
        <f t="shared" si="1690"/>
        <v>0</v>
      </c>
      <c r="ALB41">
        <f t="shared" si="1691"/>
        <v>0</v>
      </c>
      <c r="ALC41">
        <f t="shared" si="1692"/>
        <v>0</v>
      </c>
      <c r="ALD41">
        <f t="shared" si="1693"/>
        <v>0</v>
      </c>
      <c r="ALE41">
        <f t="shared" si="1694"/>
        <v>0</v>
      </c>
      <c r="ALF41">
        <f t="shared" si="1695"/>
        <v>0</v>
      </c>
      <c r="ALG41">
        <f t="shared" si="1696"/>
        <v>0</v>
      </c>
      <c r="ALH41">
        <f t="shared" si="1697"/>
        <v>0</v>
      </c>
      <c r="ALI41">
        <f t="shared" si="1698"/>
        <v>0</v>
      </c>
      <c r="ALJ41">
        <f t="shared" si="1699"/>
        <v>0</v>
      </c>
      <c r="ALK41">
        <f t="shared" si="1700"/>
        <v>0</v>
      </c>
      <c r="ALL41">
        <f t="shared" si="1701"/>
        <v>0</v>
      </c>
      <c r="ALM41">
        <f t="shared" si="1702"/>
        <v>0</v>
      </c>
      <c r="ALN41">
        <f t="shared" si="1703"/>
        <v>0</v>
      </c>
      <c r="ALO41">
        <f t="shared" si="1704"/>
        <v>0</v>
      </c>
      <c r="ALP41">
        <f t="shared" si="1705"/>
        <v>0</v>
      </c>
      <c r="ALQ41">
        <f t="shared" si="1706"/>
        <v>0</v>
      </c>
      <c r="ALR41">
        <f t="shared" si="1707"/>
        <v>0</v>
      </c>
      <c r="ALS41">
        <f t="shared" si="1708"/>
        <v>0</v>
      </c>
      <c r="ALT41">
        <f t="shared" si="1709"/>
        <v>0</v>
      </c>
      <c r="ALU41">
        <f t="shared" si="1710"/>
        <v>0</v>
      </c>
      <c r="ALV41">
        <f t="shared" si="1711"/>
        <v>0</v>
      </c>
      <c r="ALW41">
        <f t="shared" si="1712"/>
        <v>0</v>
      </c>
      <c r="ALX41">
        <f t="shared" si="1713"/>
        <v>0</v>
      </c>
      <c r="ALY41">
        <f t="shared" si="1714"/>
        <v>0</v>
      </c>
      <c r="ALZ41">
        <f t="shared" si="1715"/>
        <v>0</v>
      </c>
      <c r="AMA41">
        <f t="shared" si="1716"/>
        <v>0</v>
      </c>
      <c r="AMB41">
        <f t="shared" si="1717"/>
        <v>0</v>
      </c>
      <c r="AMC41">
        <f t="shared" si="1718"/>
        <v>0</v>
      </c>
      <c r="AMD41">
        <f t="shared" si="1719"/>
        <v>0</v>
      </c>
      <c r="AME41">
        <f t="shared" si="1720"/>
        <v>0</v>
      </c>
      <c r="AMF41">
        <f t="shared" si="1721"/>
        <v>0</v>
      </c>
      <c r="AMG41">
        <f t="shared" si="1722"/>
        <v>0</v>
      </c>
      <c r="AMH41">
        <f t="shared" si="1723"/>
        <v>0</v>
      </c>
      <c r="AMI41">
        <f t="shared" si="1724"/>
        <v>0</v>
      </c>
      <c r="AMJ41">
        <f t="shared" si="1725"/>
        <v>0</v>
      </c>
      <c r="AMK41">
        <f t="shared" si="1726"/>
        <v>0</v>
      </c>
      <c r="AML41">
        <f t="shared" si="1727"/>
        <v>0</v>
      </c>
      <c r="AMM41">
        <f t="shared" si="1728"/>
        <v>0</v>
      </c>
      <c r="AMN41">
        <f t="shared" si="1729"/>
        <v>0</v>
      </c>
      <c r="AMO41">
        <f t="shared" si="1730"/>
        <v>0</v>
      </c>
      <c r="AMP41">
        <f t="shared" si="1731"/>
        <v>0</v>
      </c>
      <c r="AMQ41">
        <f t="shared" si="1732"/>
        <v>0</v>
      </c>
      <c r="AMR41">
        <f t="shared" si="1733"/>
        <v>0</v>
      </c>
      <c r="AMS41">
        <f t="shared" si="1734"/>
        <v>0</v>
      </c>
      <c r="AMT41">
        <f t="shared" si="1735"/>
        <v>0</v>
      </c>
      <c r="AMU41">
        <f t="shared" si="1736"/>
        <v>0</v>
      </c>
      <c r="AMV41">
        <f t="shared" si="1737"/>
        <v>0</v>
      </c>
      <c r="AMW41">
        <f t="shared" si="1738"/>
        <v>0</v>
      </c>
      <c r="AMX41">
        <f t="shared" si="1739"/>
        <v>0</v>
      </c>
      <c r="AMY41">
        <f t="shared" si="1740"/>
        <v>0</v>
      </c>
      <c r="AMZ41">
        <f t="shared" si="1741"/>
        <v>0</v>
      </c>
      <c r="ANA41">
        <f t="shared" si="1742"/>
        <v>0</v>
      </c>
      <c r="ANB41">
        <f t="shared" si="1743"/>
        <v>0</v>
      </c>
      <c r="ANC41">
        <f t="shared" si="1744"/>
        <v>0</v>
      </c>
      <c r="AND41">
        <f t="shared" si="1745"/>
        <v>0</v>
      </c>
      <c r="ANR41" s="4">
        <v>2009</v>
      </c>
      <c r="ANS41" s="4">
        <f t="shared" si="1746"/>
        <v>2009</v>
      </c>
      <c r="ANU41" s="4">
        <v>2012</v>
      </c>
      <c r="ANV41" t="str">
        <f t="shared" si="1747"/>
        <v>2018</v>
      </c>
      <c r="ANW41" t="str">
        <f t="shared" si="1748"/>
        <v>1991</v>
      </c>
      <c r="ANX41" t="str">
        <f t="shared" si="1749"/>
        <v>1996</v>
      </c>
      <c r="ANY41" t="str">
        <f t="shared" si="1750"/>
        <v>1996</v>
      </c>
      <c r="ANZ41" t="str">
        <f t="shared" si="1751"/>
        <v>1996</v>
      </c>
      <c r="AOA41" t="str">
        <f t="shared" si="1752"/>
        <v>2000</v>
      </c>
      <c r="AOB41" t="str">
        <f t="shared" si="1753"/>
        <v>2017</v>
      </c>
      <c r="AOC41" t="str">
        <f t="shared" si="1754"/>
        <v>1995</v>
      </c>
      <c r="AOD41" t="str">
        <f t="shared" si="1755"/>
        <v>2002</v>
      </c>
      <c r="AOE41" t="str">
        <f t="shared" si="1756"/>
        <v>2003</v>
      </c>
      <c r="AOF41" t="str">
        <f t="shared" si="1757"/>
        <v>2009</v>
      </c>
      <c r="AOG41" t="str">
        <f t="shared" si="1758"/>
        <v>2009</v>
      </c>
      <c r="AOH41" t="str">
        <f t="shared" si="1759"/>
        <v>2009</v>
      </c>
      <c r="AOI41" t="str">
        <f t="shared" si="1760"/>
        <v>2009</v>
      </c>
      <c r="AOJ41" t="str">
        <f t="shared" si="1761"/>
        <v>2009</v>
      </c>
      <c r="AOK41" t="str">
        <f t="shared" si="1762"/>
        <v>2009</v>
      </c>
      <c r="AOL41" t="str">
        <f t="shared" si="1763"/>
        <v>2009</v>
      </c>
      <c r="AOM41" t="str">
        <f t="shared" si="1764"/>
        <v>2009</v>
      </c>
      <c r="AON41" t="str">
        <f t="shared" si="1765"/>
        <v>2009</v>
      </c>
      <c r="AOO41" t="str">
        <f t="shared" si="1766"/>
        <v>2009</v>
      </c>
      <c r="AOP41" t="str">
        <f t="shared" si="1767"/>
        <v>2009</v>
      </c>
      <c r="AOQ41" t="str">
        <f t="shared" si="1768"/>
        <v>2009</v>
      </c>
      <c r="AOR41" t="str">
        <f t="shared" si="1769"/>
        <v>2009</v>
      </c>
      <c r="AOS41" t="str">
        <f t="shared" si="1770"/>
        <v>2009</v>
      </c>
      <c r="AOT41" t="str">
        <f t="shared" si="1771"/>
        <v>2009</v>
      </c>
      <c r="AOU41" t="str">
        <f t="shared" si="1772"/>
        <v>2009</v>
      </c>
      <c r="AOV41" t="str">
        <f t="shared" si="1773"/>
        <v>2009</v>
      </c>
      <c r="AOW41" t="str">
        <f t="shared" si="1774"/>
        <v>2009</v>
      </c>
      <c r="AOX41" t="str">
        <f t="shared" si="1775"/>
        <v>2009</v>
      </c>
      <c r="AOY41" t="str">
        <f t="shared" si="1776"/>
        <v>2009</v>
      </c>
      <c r="AOZ41" t="str">
        <f t="shared" si="1777"/>
        <v>2009</v>
      </c>
      <c r="APA41" t="str">
        <f t="shared" si="1778"/>
        <v>2009</v>
      </c>
      <c r="APB41" t="str">
        <f t="shared" si="1779"/>
        <v>2009</v>
      </c>
      <c r="APC41" t="str">
        <f t="shared" si="1780"/>
        <v>2009</v>
      </c>
      <c r="APD41" t="str">
        <f t="shared" si="1781"/>
        <v>2009</v>
      </c>
      <c r="APE41" t="str">
        <f t="shared" si="1782"/>
        <v>2009</v>
      </c>
      <c r="APF41" t="str">
        <f t="shared" si="1783"/>
        <v>2009</v>
      </c>
      <c r="APG41" t="str">
        <f t="shared" si="1784"/>
        <v>2009</v>
      </c>
      <c r="APH41" t="str">
        <f t="shared" si="1785"/>
        <v>2009</v>
      </c>
      <c r="API41" t="str">
        <f t="shared" si="1786"/>
        <v>2009</v>
      </c>
      <c r="APJ41" t="str">
        <f t="shared" si="1787"/>
        <v>2009</v>
      </c>
      <c r="APK41" t="str">
        <f t="shared" si="1788"/>
        <v>2009</v>
      </c>
      <c r="APL41" t="str">
        <f t="shared" si="1789"/>
        <v>2009</v>
      </c>
      <c r="APM41" t="str">
        <f t="shared" si="1790"/>
        <v>2009</v>
      </c>
      <c r="APN41" t="str">
        <f t="shared" si="1791"/>
        <v>2009</v>
      </c>
      <c r="APO41" t="str">
        <f t="shared" si="1792"/>
        <v>2009</v>
      </c>
      <c r="APP41" t="str">
        <f t="shared" si="1793"/>
        <v>2009</v>
      </c>
      <c r="APQ41" t="str">
        <f t="shared" si="1794"/>
        <v>2009</v>
      </c>
      <c r="APR41" t="str">
        <f t="shared" si="1795"/>
        <v>2009</v>
      </c>
      <c r="APS41" t="str">
        <f t="shared" si="1796"/>
        <v>2009</v>
      </c>
      <c r="APT41" t="str">
        <f t="shared" si="1797"/>
        <v>2009</v>
      </c>
      <c r="APU41" t="str">
        <f t="shared" si="1798"/>
        <v>2009</v>
      </c>
      <c r="APV41" t="str">
        <f t="shared" si="1799"/>
        <v>2009</v>
      </c>
      <c r="APW41" t="str">
        <f t="shared" si="1800"/>
        <v>2009</v>
      </c>
      <c r="APX41" t="str">
        <f t="shared" si="1801"/>
        <v>2009</v>
      </c>
      <c r="APY41" t="str">
        <f t="shared" si="1802"/>
        <v>2009</v>
      </c>
      <c r="APZ41" t="str">
        <f t="shared" si="1803"/>
        <v>2009</v>
      </c>
      <c r="AQA41" t="str">
        <f t="shared" si="1804"/>
        <v>2009</v>
      </c>
      <c r="AQB41" t="str">
        <f t="shared" si="1805"/>
        <v>2009</v>
      </c>
      <c r="AQC41" t="str">
        <f t="shared" si="1806"/>
        <v>2009</v>
      </c>
      <c r="AQD41" t="str">
        <f t="shared" si="1807"/>
        <v>2009</v>
      </c>
      <c r="AQE41" t="str">
        <f t="shared" si="1808"/>
        <v>2009</v>
      </c>
      <c r="AQF41" t="str">
        <f t="shared" si="1809"/>
        <v>2009</v>
      </c>
      <c r="AQG41" t="str">
        <f t="shared" si="1810"/>
        <v>2009</v>
      </c>
      <c r="AQH41" t="str">
        <f t="shared" si="1811"/>
        <v>2009</v>
      </c>
      <c r="AQI41" t="str">
        <f t="shared" si="1812"/>
        <v>2009</v>
      </c>
      <c r="AQJ41" t="str">
        <f t="shared" si="1813"/>
        <v>2009</v>
      </c>
      <c r="AQK41" t="str">
        <f t="shared" si="1814"/>
        <v>2009</v>
      </c>
      <c r="AQL41" t="str">
        <f t="shared" si="1815"/>
        <v>2009</v>
      </c>
      <c r="AQM41" t="str">
        <f t="shared" si="1816"/>
        <v>2009</v>
      </c>
      <c r="AQN41" t="str">
        <f t="shared" si="1817"/>
        <v>2009</v>
      </c>
      <c r="AQO41" t="str">
        <f t="shared" si="1818"/>
        <v>2009</v>
      </c>
      <c r="AQP41" t="str">
        <f t="shared" si="1819"/>
        <v>2009</v>
      </c>
      <c r="AQQ41" t="str">
        <f t="shared" si="1820"/>
        <v>2009</v>
      </c>
      <c r="AQR41" t="str">
        <f t="shared" si="1821"/>
        <v>2009</v>
      </c>
      <c r="AQS41" t="str">
        <f t="shared" si="1822"/>
        <v>2009</v>
      </c>
      <c r="AQT41" t="str">
        <f t="shared" si="1823"/>
        <v>2009</v>
      </c>
      <c r="AQU41" t="str">
        <f t="shared" si="1824"/>
        <v>2009</v>
      </c>
      <c r="AQV41" t="str">
        <f t="shared" si="1825"/>
        <v>2009</v>
      </c>
      <c r="AQW41" t="str">
        <f t="shared" si="1826"/>
        <v>2009</v>
      </c>
      <c r="AQX41" t="str">
        <f t="shared" si="1827"/>
        <v>2009</v>
      </c>
      <c r="AQY41" t="str">
        <f t="shared" si="1828"/>
        <v>2009</v>
      </c>
      <c r="AQZ41" t="str">
        <f t="shared" si="1829"/>
        <v>2009</v>
      </c>
      <c r="ARA41" t="str">
        <f t="shared" si="1830"/>
        <v>2009</v>
      </c>
      <c r="ARB41" t="str">
        <f t="shared" si="1831"/>
        <v>2009</v>
      </c>
      <c r="ARC41">
        <v>2012</v>
      </c>
      <c r="ARH41" s="5"/>
    </row>
    <row r="42" spans="1:1152" x14ac:dyDescent="0.2">
      <c r="A42">
        <v>138</v>
      </c>
      <c r="B42" s="229" t="s">
        <v>380</v>
      </c>
      <c r="C42" s="20">
        <f>VLOOKUP(A42, Rankings!$A$2:$AN$161, 40, FALSE)</f>
        <v>40</v>
      </c>
      <c r="D42" s="229" t="s">
        <v>406</v>
      </c>
      <c r="F42" s="4">
        <v>3</v>
      </c>
      <c r="G42" s="4">
        <v>4</v>
      </c>
      <c r="I42" s="5">
        <f t="shared" si="916"/>
        <v>11</v>
      </c>
      <c r="L42" t="s">
        <v>1736</v>
      </c>
      <c r="M42" t="s">
        <v>2253</v>
      </c>
      <c r="N42" t="s">
        <v>2471</v>
      </c>
      <c r="O42" t="s">
        <v>2612</v>
      </c>
      <c r="P42" t="s">
        <v>2817</v>
      </c>
      <c r="Q42" t="s">
        <v>3205</v>
      </c>
      <c r="R42" t="s">
        <v>3335</v>
      </c>
      <c r="S42" t="s">
        <v>3646</v>
      </c>
      <c r="T42" t="s">
        <v>3879</v>
      </c>
      <c r="U42" t="s">
        <v>4068</v>
      </c>
      <c r="V42" t="s">
        <v>4158</v>
      </c>
      <c r="W42" t="str">
        <f>Rankings!D41</f>
        <v>-</v>
      </c>
      <c r="X42" t="s">
        <v>10</v>
      </c>
      <c r="Y42" t="s">
        <v>10</v>
      </c>
      <c r="Z42" t="s">
        <v>10</v>
      </c>
      <c r="AA42" t="s">
        <v>10</v>
      </c>
      <c r="AB42" t="s">
        <v>10</v>
      </c>
      <c r="AC42" t="s">
        <v>10</v>
      </c>
      <c r="AD42" t="s">
        <v>10</v>
      </c>
      <c r="AE42" t="s">
        <v>10</v>
      </c>
      <c r="AF42" t="s">
        <v>10</v>
      </c>
      <c r="AG42" t="s">
        <v>10</v>
      </c>
      <c r="AH42" t="s">
        <v>10</v>
      </c>
      <c r="AI42" t="s">
        <v>10</v>
      </c>
      <c r="AJ42" t="s">
        <v>10</v>
      </c>
      <c r="AK42" t="s">
        <v>10</v>
      </c>
      <c r="AL42" t="s">
        <v>10</v>
      </c>
      <c r="AM42" t="s">
        <v>10</v>
      </c>
      <c r="AN42" t="s">
        <v>10</v>
      </c>
      <c r="AO42" t="s">
        <v>10</v>
      </c>
      <c r="AP42" t="s">
        <v>10</v>
      </c>
      <c r="AQ42" t="s">
        <v>10</v>
      </c>
      <c r="AR42" t="s">
        <v>10</v>
      </c>
      <c r="AS42" t="s">
        <v>10</v>
      </c>
      <c r="AT42" t="s">
        <v>10</v>
      </c>
      <c r="AU42" t="s">
        <v>10</v>
      </c>
      <c r="AV42" t="s">
        <v>10</v>
      </c>
      <c r="AW42" t="s">
        <v>10</v>
      </c>
      <c r="AX42" t="s">
        <v>10</v>
      </c>
      <c r="AY42" t="s">
        <v>10</v>
      </c>
      <c r="AZ42" t="s">
        <v>10</v>
      </c>
      <c r="BA42" t="s">
        <v>10</v>
      </c>
      <c r="BB42" t="s">
        <v>10</v>
      </c>
      <c r="BC42" t="s">
        <v>10</v>
      </c>
      <c r="BD42" t="s">
        <v>10</v>
      </c>
      <c r="BE42" t="s">
        <v>10</v>
      </c>
      <c r="BF42" t="s">
        <v>10</v>
      </c>
      <c r="BG42" t="s">
        <v>10</v>
      </c>
      <c r="BH42" t="s">
        <v>10</v>
      </c>
      <c r="BI42" t="s">
        <v>10</v>
      </c>
      <c r="BJ42" t="s">
        <v>10</v>
      </c>
      <c r="BK42" t="s">
        <v>10</v>
      </c>
      <c r="BL42" t="s">
        <v>10</v>
      </c>
      <c r="BM42" t="s">
        <v>10</v>
      </c>
      <c r="BN42" t="s">
        <v>10</v>
      </c>
      <c r="BO42" t="s">
        <v>10</v>
      </c>
      <c r="BP42" t="s">
        <v>10</v>
      </c>
      <c r="BQ42" t="s">
        <v>10</v>
      </c>
      <c r="BR42" t="s">
        <v>10</v>
      </c>
      <c r="BS42" t="s">
        <v>10</v>
      </c>
      <c r="BT42" t="s">
        <v>10</v>
      </c>
      <c r="BU42" t="s">
        <v>10</v>
      </c>
      <c r="BV42" t="s">
        <v>10</v>
      </c>
      <c r="BW42" t="s">
        <v>10</v>
      </c>
      <c r="BX42" t="s">
        <v>10</v>
      </c>
      <c r="BY42" t="s">
        <v>10</v>
      </c>
      <c r="BZ42" t="s">
        <v>10</v>
      </c>
      <c r="CA42" t="s">
        <v>10</v>
      </c>
      <c r="CB42" t="s">
        <v>10</v>
      </c>
      <c r="CC42" t="s">
        <v>10</v>
      </c>
      <c r="CD42" t="s">
        <v>10</v>
      </c>
      <c r="CE42" t="s">
        <v>10</v>
      </c>
      <c r="CF42" t="s">
        <v>10</v>
      </c>
      <c r="CG42" t="s">
        <v>10</v>
      </c>
      <c r="CH42" t="s">
        <v>10</v>
      </c>
      <c r="CI42" t="s">
        <v>10</v>
      </c>
      <c r="CJ42" t="s">
        <v>10</v>
      </c>
      <c r="CK42" t="s">
        <v>10</v>
      </c>
      <c r="CL42" t="s">
        <v>10</v>
      </c>
      <c r="CM42" t="s">
        <v>10</v>
      </c>
      <c r="CN42" t="s">
        <v>10</v>
      </c>
      <c r="CO42" t="s">
        <v>10</v>
      </c>
      <c r="CP42" t="s">
        <v>10</v>
      </c>
      <c r="CQ42" t="s">
        <v>10</v>
      </c>
      <c r="CR42" t="s">
        <v>10</v>
      </c>
      <c r="CT42" s="4">
        <f t="shared" si="917"/>
        <v>3</v>
      </c>
      <c r="CU42" s="4">
        <f t="shared" si="918"/>
        <v>0</v>
      </c>
      <c r="CV42" s="4">
        <f t="shared" si="919"/>
        <v>0</v>
      </c>
      <c r="CW42" s="4">
        <f t="shared" si="920"/>
        <v>2</v>
      </c>
      <c r="CX42" s="4">
        <f t="shared" si="921"/>
        <v>2</v>
      </c>
      <c r="CY42" s="4">
        <f t="shared" si="922"/>
        <v>0</v>
      </c>
      <c r="CZ42" s="4">
        <f t="shared" si="923"/>
        <v>0</v>
      </c>
      <c r="DA42" s="4">
        <f t="shared" si="924"/>
        <v>0</v>
      </c>
      <c r="DB42" s="4">
        <f t="shared" si="925"/>
        <v>3</v>
      </c>
      <c r="DC42" s="4">
        <f t="shared" si="926"/>
        <v>0</v>
      </c>
      <c r="DD42" s="4">
        <f t="shared" si="927"/>
        <v>0</v>
      </c>
      <c r="DE42" s="4">
        <f t="shared" si="928"/>
        <v>1</v>
      </c>
      <c r="DF42" s="4">
        <f t="shared" si="929"/>
        <v>0</v>
      </c>
      <c r="DG42" s="4">
        <f t="shared" si="930"/>
        <v>0</v>
      </c>
      <c r="DH42" s="4">
        <f t="shared" si="931"/>
        <v>0</v>
      </c>
      <c r="DI42" s="152">
        <f t="shared" si="932"/>
        <v>0</v>
      </c>
      <c r="DJ42" s="153">
        <f t="shared" si="933"/>
        <v>3</v>
      </c>
      <c r="DK42" s="4">
        <f t="shared" si="934"/>
        <v>2</v>
      </c>
      <c r="DL42" s="4">
        <f t="shared" si="935"/>
        <v>2</v>
      </c>
      <c r="DM42" s="4">
        <f t="shared" si="936"/>
        <v>0</v>
      </c>
      <c r="DN42" s="4">
        <f t="shared" si="937"/>
        <v>3</v>
      </c>
      <c r="DO42" s="4">
        <f t="shared" si="938"/>
        <v>1</v>
      </c>
      <c r="DP42" s="4">
        <f t="shared" si="939"/>
        <v>0</v>
      </c>
      <c r="DQ42" s="4">
        <f t="shared" si="940"/>
        <v>0</v>
      </c>
      <c r="DR42" s="4">
        <f t="shared" si="941"/>
        <v>11</v>
      </c>
      <c r="DS42" s="4">
        <f t="shared" si="942"/>
        <v>9</v>
      </c>
      <c r="DT42" s="4">
        <f t="shared" si="943"/>
        <v>9</v>
      </c>
      <c r="DU42" t="str">
        <f t="shared" si="944"/>
        <v>3R</v>
      </c>
      <c r="DV42" t="str">
        <f t="shared" si="945"/>
        <v>0R</v>
      </c>
      <c r="DW42" t="str">
        <f t="shared" si="946"/>
        <v>3R</v>
      </c>
      <c r="DX42" t="str">
        <f t="shared" si="947"/>
        <v>3S</v>
      </c>
      <c r="DY42" t="str">
        <f t="shared" si="948"/>
        <v>3S</v>
      </c>
      <c r="DZ42" t="str">
        <f t="shared" si="949"/>
        <v>0R</v>
      </c>
      <c r="EA42" t="str">
        <f t="shared" si="950"/>
        <v>3L</v>
      </c>
      <c r="EB42" t="str">
        <f t="shared" si="951"/>
        <v>3L</v>
      </c>
      <c r="EC42" t="str">
        <f t="shared" si="952"/>
        <v>3R</v>
      </c>
      <c r="ED42" t="str">
        <f t="shared" si="953"/>
        <v>0S</v>
      </c>
      <c r="EE42" t="str">
        <f t="shared" si="954"/>
        <v>3S</v>
      </c>
      <c r="EF42">
        <f t="shared" si="955"/>
        <v>0</v>
      </c>
      <c r="EG42">
        <f t="shared" si="956"/>
        <v>0</v>
      </c>
      <c r="EH42">
        <f t="shared" si="957"/>
        <v>0</v>
      </c>
      <c r="EI42">
        <f t="shared" si="958"/>
        <v>0</v>
      </c>
      <c r="EJ42">
        <f t="shared" si="959"/>
        <v>0</v>
      </c>
      <c r="EK42">
        <f t="shared" si="960"/>
        <v>0</v>
      </c>
      <c r="EL42">
        <f t="shared" si="961"/>
        <v>0</v>
      </c>
      <c r="EM42">
        <f t="shared" si="962"/>
        <v>0</v>
      </c>
      <c r="EN42">
        <f t="shared" si="963"/>
        <v>0</v>
      </c>
      <c r="EO42">
        <f t="shared" si="964"/>
        <v>0</v>
      </c>
      <c r="EP42">
        <f t="shared" si="965"/>
        <v>0</v>
      </c>
      <c r="EQ42">
        <f t="shared" si="966"/>
        <v>0</v>
      </c>
      <c r="ER42">
        <f t="shared" si="967"/>
        <v>0</v>
      </c>
      <c r="ES42">
        <f t="shared" si="968"/>
        <v>0</v>
      </c>
      <c r="ET42">
        <f t="shared" si="969"/>
        <v>0</v>
      </c>
      <c r="EU42">
        <f t="shared" si="970"/>
        <v>0</v>
      </c>
      <c r="EV42">
        <f t="shared" si="971"/>
        <v>0</v>
      </c>
      <c r="EW42">
        <f t="shared" si="972"/>
        <v>0</v>
      </c>
      <c r="EX42">
        <f t="shared" si="973"/>
        <v>0</v>
      </c>
      <c r="EY42">
        <f t="shared" si="974"/>
        <v>0</v>
      </c>
      <c r="EZ42">
        <f t="shared" si="975"/>
        <v>0</v>
      </c>
      <c r="FA42">
        <f t="shared" si="976"/>
        <v>0</v>
      </c>
      <c r="FB42">
        <f t="shared" si="977"/>
        <v>0</v>
      </c>
      <c r="FC42">
        <f t="shared" si="978"/>
        <v>0</v>
      </c>
      <c r="FD42">
        <f t="shared" si="979"/>
        <v>0</v>
      </c>
      <c r="FE42">
        <f t="shared" si="980"/>
        <v>0</v>
      </c>
      <c r="FF42">
        <f t="shared" si="981"/>
        <v>0</v>
      </c>
      <c r="FG42">
        <f t="shared" si="982"/>
        <v>0</v>
      </c>
      <c r="FH42">
        <f t="shared" si="983"/>
        <v>0</v>
      </c>
      <c r="FI42">
        <f t="shared" si="984"/>
        <v>0</v>
      </c>
      <c r="FJ42">
        <f t="shared" si="985"/>
        <v>0</v>
      </c>
      <c r="FK42">
        <f t="shared" si="986"/>
        <v>0</v>
      </c>
      <c r="FL42">
        <f t="shared" si="987"/>
        <v>0</v>
      </c>
      <c r="FM42">
        <f t="shared" si="988"/>
        <v>0</v>
      </c>
      <c r="FN42">
        <f t="shared" si="989"/>
        <v>0</v>
      </c>
      <c r="FO42">
        <f t="shared" si="990"/>
        <v>0</v>
      </c>
      <c r="FP42">
        <f t="shared" si="991"/>
        <v>0</v>
      </c>
      <c r="FQ42">
        <f t="shared" si="992"/>
        <v>0</v>
      </c>
      <c r="FR42">
        <f t="shared" si="993"/>
        <v>0</v>
      </c>
      <c r="FS42">
        <f t="shared" si="994"/>
        <v>0</v>
      </c>
      <c r="FT42">
        <f t="shared" si="995"/>
        <v>0</v>
      </c>
      <c r="FU42">
        <f t="shared" si="996"/>
        <v>0</v>
      </c>
      <c r="FV42">
        <f t="shared" si="997"/>
        <v>0</v>
      </c>
      <c r="FW42">
        <f t="shared" si="998"/>
        <v>0</v>
      </c>
      <c r="FX42">
        <f t="shared" si="999"/>
        <v>0</v>
      </c>
      <c r="FY42">
        <f t="shared" si="1000"/>
        <v>0</v>
      </c>
      <c r="FZ42">
        <f t="shared" si="1001"/>
        <v>0</v>
      </c>
      <c r="GA42">
        <f t="shared" si="1002"/>
        <v>0</v>
      </c>
      <c r="GB42">
        <f t="shared" si="1003"/>
        <v>0</v>
      </c>
      <c r="GC42">
        <f t="shared" si="1004"/>
        <v>0</v>
      </c>
      <c r="GD42">
        <f t="shared" si="1005"/>
        <v>0</v>
      </c>
      <c r="GE42">
        <f t="shared" si="1006"/>
        <v>0</v>
      </c>
      <c r="GF42">
        <f t="shared" si="1007"/>
        <v>0</v>
      </c>
      <c r="GG42">
        <f t="shared" si="1008"/>
        <v>0</v>
      </c>
      <c r="GH42">
        <f t="shared" si="1009"/>
        <v>0</v>
      </c>
      <c r="GI42">
        <f t="shared" si="1010"/>
        <v>0</v>
      </c>
      <c r="GJ42">
        <f t="shared" si="1011"/>
        <v>0</v>
      </c>
      <c r="GK42">
        <f t="shared" si="1012"/>
        <v>0</v>
      </c>
      <c r="GL42">
        <f t="shared" si="1013"/>
        <v>0</v>
      </c>
      <c r="GM42">
        <f t="shared" si="1014"/>
        <v>0</v>
      </c>
      <c r="GN42">
        <f t="shared" si="1015"/>
        <v>0</v>
      </c>
      <c r="GO42">
        <f t="shared" si="1016"/>
        <v>0</v>
      </c>
      <c r="GP42">
        <f t="shared" si="1017"/>
        <v>0</v>
      </c>
      <c r="GQ42">
        <f t="shared" si="1018"/>
        <v>0</v>
      </c>
      <c r="GR42">
        <f t="shared" si="1019"/>
        <v>0</v>
      </c>
      <c r="GS42">
        <f t="shared" si="1020"/>
        <v>0</v>
      </c>
      <c r="GT42">
        <f t="shared" si="1021"/>
        <v>0</v>
      </c>
      <c r="GU42">
        <f t="shared" si="1022"/>
        <v>0</v>
      </c>
      <c r="GV42">
        <f t="shared" si="1023"/>
        <v>0</v>
      </c>
      <c r="GW42">
        <f t="shared" si="1024"/>
        <v>0</v>
      </c>
      <c r="GX42">
        <f t="shared" si="1025"/>
        <v>0</v>
      </c>
      <c r="GY42">
        <f t="shared" si="1026"/>
        <v>0</v>
      </c>
      <c r="GZ42">
        <f t="shared" si="1027"/>
        <v>0</v>
      </c>
      <c r="HA42">
        <f t="shared" si="1028"/>
        <v>0</v>
      </c>
      <c r="HB42" s="176" t="s">
        <v>265</v>
      </c>
      <c r="HC42" s="89">
        <f t="shared" si="1029"/>
        <v>273.9448130078589</v>
      </c>
      <c r="HD42" s="89">
        <f t="shared" si="1030"/>
        <v>106.07371026664256</v>
      </c>
      <c r="HE42" s="89">
        <f t="shared" si="1031"/>
        <v>186.86848045882164</v>
      </c>
      <c r="HF42" s="89">
        <f t="shared" si="1032"/>
        <v>0</v>
      </c>
      <c r="HH42" s="88">
        <f t="shared" si="1033"/>
        <v>566.88700373332313</v>
      </c>
      <c r="HI42" s="88">
        <f t="shared" si="1034"/>
        <v>46.717120114705409</v>
      </c>
      <c r="HK42">
        <f>IFERROR(VLOOKUP(_xlfn.NUMBERVALUE(MID(L42, SEARCH("!", L42)+1, SEARCH("+", L42)-SEARCH("!", L42)-1)), Rankings!$A$2:$BK$161, 63, FALSE),0)</f>
        <v>21.744899973923982</v>
      </c>
      <c r="HL42">
        <f>IFERROR(VLOOKUP(_xlfn.NUMBERVALUE(MID(M42, SEARCH("!", M42)+1, SEARCH("+", M42)-SEARCH("!", M42)-1)), Rankings!$A$2:$BK$161, 63, FALSE),0)</f>
        <v>88.706484395707392</v>
      </c>
      <c r="HM42">
        <f>IFERROR(VLOOKUP(_xlfn.NUMBERVALUE(MID(N42, SEARCH("!", N42)+1, SEARCH("+", N42)-SEARCH("!", N42)-1)), Rankings!$A$2:$BK$161, 63, FALSE),0)</f>
        <v>28.233626464592124</v>
      </c>
      <c r="HN42">
        <f>IFERROR(VLOOKUP(_xlfn.NUMBERVALUE(MID(O42, SEARCH("!", O42)+1, SEARCH("+", O42)-SEARCH("!", O42)-1)), Rankings!$A$2:$BK$161, 63, FALSE),0)</f>
        <v>31.988616607252094</v>
      </c>
      <c r="HO42">
        <f>IFERROR(VLOOKUP(_xlfn.NUMBERVALUE(MID(P42, SEARCH("!", P42)+1, SEARCH("+", P42)-SEARCH("!", P42)-1)), Rankings!$A$2:$BK$161, 63, FALSE),0)</f>
        <v>40.734025249428527</v>
      </c>
      <c r="HP42">
        <f>IFERROR(VLOOKUP(_xlfn.NUMBERVALUE(MID(Q42, SEARCH("!", Q42)+1, SEARCH("+", Q42)-SEARCH("!", Q42)-1)), Rankings!$A$2:$BK$161, 63, FALSE),0)</f>
        <v>86.223180888344842</v>
      </c>
      <c r="HQ42">
        <f>IFERROR(VLOOKUP(_xlfn.NUMBERVALUE(MID(R42, SEARCH("!", R42)+1, SEARCH("+", R42)-SEARCH("!", R42)-1)), Rankings!$A$2:$BK$161, 63, FALSE),0)</f>
        <v>48.323747672949004</v>
      </c>
      <c r="HR42">
        <f>IFERROR(VLOOKUP(_xlfn.NUMBERVALUE(MID(S42, SEARCH("!", S42)+1, SEARCH("+", S42)-SEARCH("!", S42)-1)), Rankings!$A$2:$BK$161, 63, FALSE),0)</f>
        <v>57.749962593693567</v>
      </c>
      <c r="HS42">
        <f>IFERROR(VLOOKUP(_xlfn.NUMBERVALUE(MID(T42, SEARCH("!", T42)+1, SEARCH("+", T42)-SEARCH("!", T42)-1)), Rankings!$A$2:$BK$161, 63, FALSE),0)</f>
        <v>49.036621285290536</v>
      </c>
      <c r="HT42">
        <f>IFERROR(VLOOKUP(_xlfn.NUMBERVALUE(MID(U42, SEARCH("!", U42)+1, SEARCH("+", U42)-SEARCH("!", U42)-1)), Rankings!$A$2:$BK$161, 63, FALSE),0)</f>
        <v>66.716817363194451</v>
      </c>
      <c r="HU42">
        <f>IFERROR(VLOOKUP(_xlfn.NUMBERVALUE(MID(V42, SEARCH("!", V42)+1, SEARCH("+", V42)-SEARCH("!", V42)-1)), Rankings!$A$2:$BK$161, 63, FALSE),0)</f>
        <v>47.429021238946589</v>
      </c>
      <c r="HV42">
        <f>IFERROR(VLOOKUP(_xlfn.NUMBERVALUE(MID(W42, SEARCH("!", W42)+1, SEARCH("+", W42)-SEARCH("!", W42)-1)), Rankings!$A$2:$BK$161, 63, FALSE),0)</f>
        <v>0</v>
      </c>
      <c r="HW42">
        <f>IFERROR(VLOOKUP(_xlfn.NUMBERVALUE(MID(X42, SEARCH("!", X42)+1, SEARCH("+", X42)-SEARCH("!", X42)-1)), Rankings!$A$2:$BK$161, 63, FALSE),0)</f>
        <v>0</v>
      </c>
      <c r="HX42">
        <f>IFERROR(VLOOKUP(_xlfn.NUMBERVALUE(MID(Y42, SEARCH("!", Y42)+1, SEARCH("+", Y42)-SEARCH("!", Y42)-1)), Rankings!$A$2:$BK$161, 63, FALSE),0)</f>
        <v>0</v>
      </c>
      <c r="HY42">
        <f>IFERROR(VLOOKUP(_xlfn.NUMBERVALUE(MID(Z42, SEARCH("!", Z42)+1, SEARCH("+", Z42)-SEARCH("!", Z42)-1)), Rankings!$A$2:$BK$161, 63, FALSE),0)</f>
        <v>0</v>
      </c>
      <c r="HZ42">
        <f>IFERROR(VLOOKUP(_xlfn.NUMBERVALUE(MID(AA42, SEARCH("!", AA42)+1, SEARCH("+", AA42)-SEARCH("!", AA42)-1)), Rankings!$A$2:$BK$161, 63, FALSE),0)</f>
        <v>0</v>
      </c>
      <c r="IA42">
        <f>IFERROR(VLOOKUP(_xlfn.NUMBERVALUE(MID(AB42, SEARCH("!", AB42)+1, SEARCH("+", AB42)-SEARCH("!", AB42)-1)), Rankings!$A$2:$BK$161, 63, FALSE),0)</f>
        <v>0</v>
      </c>
      <c r="IB42">
        <f>IFERROR(VLOOKUP(_xlfn.NUMBERVALUE(MID(AC42, SEARCH("!", AC42)+1, SEARCH("+", AC42)-SEARCH("!", AC42)-1)), Rankings!$A$2:$BK$161, 63, FALSE),0)</f>
        <v>0</v>
      </c>
      <c r="IC42">
        <f>IFERROR(VLOOKUP(_xlfn.NUMBERVALUE(MID(AD42, SEARCH("!", AD42)+1, SEARCH("+", AD42)-SEARCH("!", AD42)-1)), Rankings!$A$2:$BK$161, 63, FALSE),0)</f>
        <v>0</v>
      </c>
      <c r="ID42">
        <f>IFERROR(VLOOKUP(_xlfn.NUMBERVALUE(MID(AE42, SEARCH("!", AE42)+1, SEARCH("+", AE42)-SEARCH("!", AE42)-1)), Rankings!$A$2:$BK$161, 63, FALSE),0)</f>
        <v>0</v>
      </c>
      <c r="IE42">
        <f>IFERROR(VLOOKUP(_xlfn.NUMBERVALUE(MID(AF42, SEARCH("!", AF42)+1, SEARCH("+", AF42)-SEARCH("!", AF42)-1)), Rankings!$A$2:$BK$161, 63, FALSE),0)</f>
        <v>0</v>
      </c>
      <c r="IF42">
        <f>IFERROR(VLOOKUP(_xlfn.NUMBERVALUE(MID(AG42, SEARCH("!", AG42)+1, SEARCH("+", AG42)-SEARCH("!", AG42)-1)), Rankings!$A$2:$BK$161, 63, FALSE),0)</f>
        <v>0</v>
      </c>
      <c r="IG42">
        <f>IFERROR(VLOOKUP(_xlfn.NUMBERVALUE(MID(AH42, SEARCH("!", AH42)+1, SEARCH("+", AH42)-SEARCH("!", AH42)-1)), Rankings!$A$2:$BK$161, 63, FALSE),0)</f>
        <v>0</v>
      </c>
      <c r="IH42">
        <f>IFERROR(VLOOKUP(_xlfn.NUMBERVALUE(MID(AI42, SEARCH("!", AI42)+1, SEARCH("+", AI42)-SEARCH("!", AI42)-1)), Rankings!$A$2:$BK$161, 63, FALSE),0)</f>
        <v>0</v>
      </c>
      <c r="II42">
        <f>IFERROR(VLOOKUP(_xlfn.NUMBERVALUE(MID(AJ42, SEARCH("!", AJ42)+1, SEARCH("+", AJ42)-SEARCH("!", AJ42)-1)), Rankings!$A$2:$BK$161, 63, FALSE),0)</f>
        <v>0</v>
      </c>
      <c r="IJ42">
        <f>IFERROR(VLOOKUP(_xlfn.NUMBERVALUE(MID(AK42, SEARCH("!", AK42)+1, SEARCH("+", AK42)-SEARCH("!", AK42)-1)), Rankings!$A$2:$BK$161, 63, FALSE),0)</f>
        <v>0</v>
      </c>
      <c r="IK42">
        <f>IFERROR(VLOOKUP(_xlfn.NUMBERVALUE(MID(AL42, SEARCH("!", AL42)+1, SEARCH("+", AL42)-SEARCH("!", AL42)-1)), Rankings!$A$2:$BK$161, 63, FALSE),0)</f>
        <v>0</v>
      </c>
      <c r="IL42">
        <f>IFERROR(VLOOKUP(_xlfn.NUMBERVALUE(MID(AM42, SEARCH("!", AM42)+1, SEARCH("+", AM42)-SEARCH("!", AM42)-1)), Rankings!$A$2:$BK$161, 63, FALSE),0)</f>
        <v>0</v>
      </c>
      <c r="IM42">
        <f>IFERROR(VLOOKUP(_xlfn.NUMBERVALUE(MID(AN42, SEARCH("!", AN42)+1, SEARCH("+", AN42)-SEARCH("!", AN42)-1)), Rankings!$A$2:$BK$161, 63, FALSE),0)</f>
        <v>0</v>
      </c>
      <c r="IN42">
        <f>IFERROR(VLOOKUP(_xlfn.NUMBERVALUE(MID(AO42, SEARCH("!", AO42)+1, SEARCH("+", AO42)-SEARCH("!", AO42)-1)), Rankings!$A$2:$BK$161, 63, FALSE),0)</f>
        <v>0</v>
      </c>
      <c r="IO42">
        <f>IFERROR(VLOOKUP(_xlfn.NUMBERVALUE(MID(AP42, SEARCH("!", AP42)+1, SEARCH("+", AP42)-SEARCH("!", AP42)-1)), Rankings!$A$2:$BK$161, 63, FALSE),0)</f>
        <v>0</v>
      </c>
      <c r="IP42">
        <f>IFERROR(VLOOKUP(_xlfn.NUMBERVALUE(MID(AQ42, SEARCH("!", AQ42)+1, SEARCH("+", AQ42)-SEARCH("!", AQ42)-1)), Rankings!$A$2:$BK$161, 63, FALSE),0)</f>
        <v>0</v>
      </c>
      <c r="IQ42">
        <f>IFERROR(VLOOKUP(_xlfn.NUMBERVALUE(MID(AR42, SEARCH("!", AR42)+1, SEARCH("+", AR42)-SEARCH("!", AR42)-1)), Rankings!$A$2:$BK$161, 63, FALSE),0)</f>
        <v>0</v>
      </c>
      <c r="IR42">
        <f>IFERROR(VLOOKUP(_xlfn.NUMBERVALUE(MID(AS42, SEARCH("!", AS42)+1, SEARCH("+", AS42)-SEARCH("!", AS42)-1)), Rankings!$A$2:$BK$161, 63, FALSE),0)</f>
        <v>0</v>
      </c>
      <c r="IS42">
        <f>IFERROR(VLOOKUP(_xlfn.NUMBERVALUE(MID(AT42, SEARCH("!", AT42)+1, SEARCH("+", AT42)-SEARCH("!", AT42)-1)), Rankings!$A$2:$BK$161, 63, FALSE),0)</f>
        <v>0</v>
      </c>
      <c r="IT42">
        <f>IFERROR(VLOOKUP(_xlfn.NUMBERVALUE(MID(AU42, SEARCH("!", AU42)+1, SEARCH("+", AU42)-SEARCH("!", AU42)-1)), Rankings!$A$2:$BK$161, 63, FALSE),0)</f>
        <v>0</v>
      </c>
      <c r="IU42">
        <f>IFERROR(VLOOKUP(_xlfn.NUMBERVALUE(MID(AV42, SEARCH("!", AV42)+1, SEARCH("+", AV42)-SEARCH("!", AV42)-1)), Rankings!$A$2:$BK$161, 63, FALSE),0)</f>
        <v>0</v>
      </c>
      <c r="IV42">
        <f>IFERROR(VLOOKUP(_xlfn.NUMBERVALUE(MID(AW42, SEARCH("!", AW42)+1, SEARCH("+", AW42)-SEARCH("!", AW42)-1)), Rankings!$A$2:$BK$161, 63, FALSE),0)</f>
        <v>0</v>
      </c>
      <c r="IW42">
        <f>IFERROR(VLOOKUP(_xlfn.NUMBERVALUE(MID(AX42, SEARCH("!", AX42)+1, SEARCH("+", AX42)-SEARCH("!", AX42)-1)), Rankings!$A$2:$BK$161, 63, FALSE),0)</f>
        <v>0</v>
      </c>
      <c r="IX42">
        <f>IFERROR(VLOOKUP(_xlfn.NUMBERVALUE(MID(AY42, SEARCH("!", AY42)+1, SEARCH("+", AY42)-SEARCH("!", AY42)-1)), Rankings!$A$2:$BK$161, 63, FALSE),0)</f>
        <v>0</v>
      </c>
      <c r="IY42">
        <f>IFERROR(VLOOKUP(_xlfn.NUMBERVALUE(MID(AZ42, SEARCH("!", AZ42)+1, SEARCH("+", AZ42)-SEARCH("!", AZ42)-1)), Rankings!$A$2:$BK$161, 63, FALSE),0)</f>
        <v>0</v>
      </c>
      <c r="IZ42">
        <f>IFERROR(VLOOKUP(_xlfn.NUMBERVALUE(MID(BA42, SEARCH("!", BA42)+1, SEARCH("+", BA42)-SEARCH("!", BA42)-1)), Rankings!$A$2:$BK$161, 63, FALSE),0)</f>
        <v>0</v>
      </c>
      <c r="JA42">
        <f>IFERROR(VLOOKUP(_xlfn.NUMBERVALUE(MID(BB42, SEARCH("!", BB42)+1, SEARCH("+", BB42)-SEARCH("!", BB42)-1)), Rankings!$A$2:$BK$161, 63, FALSE),0)</f>
        <v>0</v>
      </c>
      <c r="JB42">
        <f>IFERROR(VLOOKUP(_xlfn.NUMBERVALUE(MID(BC42, SEARCH("!", BC42)+1, SEARCH("+", BC42)-SEARCH("!", BC42)-1)), Rankings!$A$2:$BK$161, 63, FALSE),0)</f>
        <v>0</v>
      </c>
      <c r="JC42">
        <f>IFERROR(VLOOKUP(_xlfn.NUMBERVALUE(MID(BD42, SEARCH("!", BD42)+1, SEARCH("+", BD42)-SEARCH("!", BD42)-1)), Rankings!$A$2:$BK$161, 63, FALSE),0)</f>
        <v>0</v>
      </c>
      <c r="JD42">
        <f>IFERROR(VLOOKUP(_xlfn.NUMBERVALUE(MID(BE42, SEARCH("!", BE42)+1, SEARCH("+", BE42)-SEARCH("!", BE42)-1)), Rankings!$A$2:$BK$161, 63, FALSE),0)</f>
        <v>0</v>
      </c>
      <c r="JE42">
        <f>IFERROR(VLOOKUP(_xlfn.NUMBERVALUE(MID(BF42, SEARCH("!", BF42)+1, SEARCH("+", BF42)-SEARCH("!", BF42)-1)), Rankings!$A$2:$BK$161, 63, FALSE),0)</f>
        <v>0</v>
      </c>
      <c r="JF42">
        <f>IFERROR(VLOOKUP(_xlfn.NUMBERVALUE(MID(BG42, SEARCH("!", BG42)+1, SEARCH("+", BG42)-SEARCH("!", BG42)-1)), Rankings!$A$2:$BK$161, 63, FALSE),0)</f>
        <v>0</v>
      </c>
      <c r="JG42">
        <f>IFERROR(VLOOKUP(_xlfn.NUMBERVALUE(MID(BH42, SEARCH("!", BH42)+1, SEARCH("+", BH42)-SEARCH("!", BH42)-1)), Rankings!$A$2:$BK$161, 63, FALSE),0)</f>
        <v>0</v>
      </c>
      <c r="JH42">
        <f>IFERROR(VLOOKUP(_xlfn.NUMBERVALUE(MID(BI42, SEARCH("!", BI42)+1, SEARCH("+", BI42)-SEARCH("!", BI42)-1)), Rankings!$A$2:$BK$161, 63, FALSE),0)</f>
        <v>0</v>
      </c>
      <c r="JI42">
        <f>IFERROR(VLOOKUP(_xlfn.NUMBERVALUE(MID(BJ42, SEARCH("!", BJ42)+1, SEARCH("+", BJ42)-SEARCH("!", BJ42)-1)), Rankings!$A$2:$BK$161, 63, FALSE),0)</f>
        <v>0</v>
      </c>
      <c r="JJ42">
        <f>IFERROR(VLOOKUP(_xlfn.NUMBERVALUE(MID(BK42, SEARCH("!", BK42)+1, SEARCH("+", BK42)-SEARCH("!", BK42)-1)), Rankings!$A$2:$BK$161, 63, FALSE),0)</f>
        <v>0</v>
      </c>
      <c r="JK42">
        <f>IFERROR(VLOOKUP(_xlfn.NUMBERVALUE(MID(BL42, SEARCH("!", BL42)+1, SEARCH("+", BL42)-SEARCH("!", BL42)-1)), Rankings!$A$2:$BK$161, 63, FALSE),0)</f>
        <v>0</v>
      </c>
      <c r="JL42">
        <f>IFERROR(VLOOKUP(_xlfn.NUMBERVALUE(MID(BM42, SEARCH("!", BM42)+1, SEARCH("+", BM42)-SEARCH("!", BM42)-1)), Rankings!$A$2:$BK$161, 63, FALSE),0)</f>
        <v>0</v>
      </c>
      <c r="JM42">
        <f>IFERROR(VLOOKUP(_xlfn.NUMBERVALUE(MID(BN42, SEARCH("!", BN42)+1, SEARCH("+", BN42)-SEARCH("!", BN42)-1)), Rankings!$A$2:$BK$161, 63, FALSE),0)</f>
        <v>0</v>
      </c>
      <c r="JN42">
        <f>IFERROR(VLOOKUP(_xlfn.NUMBERVALUE(MID(BO42, SEARCH("!", BO42)+1, SEARCH("+", BO42)-SEARCH("!", BO42)-1)), Rankings!$A$2:$BK$161, 63, FALSE),0)</f>
        <v>0</v>
      </c>
      <c r="JO42">
        <f>IFERROR(VLOOKUP(_xlfn.NUMBERVALUE(MID(BP42, SEARCH("!", BP42)+1, SEARCH("+", BP42)-SEARCH("!", BP42)-1)), Rankings!$A$2:$BK$161, 63, FALSE),0)</f>
        <v>0</v>
      </c>
      <c r="JP42">
        <f>IFERROR(VLOOKUP(_xlfn.NUMBERVALUE(MID(BQ42, SEARCH("!", BQ42)+1, SEARCH("+", BQ42)-SEARCH("!", BQ42)-1)), Rankings!$A$2:$BK$161, 63, FALSE),0)</f>
        <v>0</v>
      </c>
      <c r="JQ42">
        <f>IFERROR(VLOOKUP(_xlfn.NUMBERVALUE(MID(BR42, SEARCH("!", BR42)+1, SEARCH("+", BR42)-SEARCH("!", BR42)-1)), Rankings!$A$2:$BK$161, 63, FALSE),0)</f>
        <v>0</v>
      </c>
      <c r="JR42">
        <f>IFERROR(VLOOKUP(_xlfn.NUMBERVALUE(MID(BS42, SEARCH("!", BS42)+1, SEARCH("+", BS42)-SEARCH("!", BS42)-1)), Rankings!$A$2:$BK$161, 63, FALSE),0)</f>
        <v>0</v>
      </c>
      <c r="JS42">
        <f>IFERROR(VLOOKUP(_xlfn.NUMBERVALUE(MID(BT42, SEARCH("!", BT42)+1, SEARCH("+", BT42)-SEARCH("!", BT42)-1)), Rankings!$A$2:$BK$161, 63, FALSE),0)</f>
        <v>0</v>
      </c>
      <c r="JT42">
        <f>IFERROR(VLOOKUP(_xlfn.NUMBERVALUE(MID(BU42, SEARCH("!", BU42)+1, SEARCH("+", BU42)-SEARCH("!", BU42)-1)), Rankings!$A$2:$BK$161, 63, FALSE),0)</f>
        <v>0</v>
      </c>
      <c r="JU42">
        <f>IFERROR(VLOOKUP(_xlfn.NUMBERVALUE(MID(BV42, SEARCH("!", BV42)+1, SEARCH("+", BV42)-SEARCH("!", BV42)-1)), Rankings!$A$2:$BK$161, 63, FALSE),0)</f>
        <v>0</v>
      </c>
      <c r="JV42">
        <f>IFERROR(VLOOKUP(_xlfn.NUMBERVALUE(MID(BW42, SEARCH("!", BW42)+1, SEARCH("+", BW42)-SEARCH("!", BW42)-1)), Rankings!$A$2:$BK$161, 63, FALSE),0)</f>
        <v>0</v>
      </c>
      <c r="JW42">
        <f>IFERROR(VLOOKUP(_xlfn.NUMBERVALUE(MID(BX42, SEARCH("!", BX42)+1, SEARCH("+", BX42)-SEARCH("!", BX42)-1)), Rankings!$A$2:$BK$161, 63, FALSE),0)</f>
        <v>0</v>
      </c>
      <c r="JX42">
        <f>IFERROR(VLOOKUP(_xlfn.NUMBERVALUE(MID(BY42, SEARCH("!", BY42)+1, SEARCH("+", BY42)-SEARCH("!", BY42)-1)), Rankings!$A$2:$BK$161, 63, FALSE),0)</f>
        <v>0</v>
      </c>
      <c r="JY42">
        <f>IFERROR(VLOOKUP(_xlfn.NUMBERVALUE(MID(BZ42, SEARCH("!", BZ42)+1, SEARCH("+", BZ42)-SEARCH("!", BZ42)-1)), Rankings!$A$2:$BK$161, 63, FALSE),0)</f>
        <v>0</v>
      </c>
      <c r="JZ42">
        <f>IFERROR(VLOOKUP(_xlfn.NUMBERVALUE(MID(CA42, SEARCH("!", CA42)+1, SEARCH("+", CA42)-SEARCH("!", CA42)-1)), Rankings!$A$2:$BK$161, 63, FALSE),0)</f>
        <v>0</v>
      </c>
      <c r="KA42">
        <f>IFERROR(VLOOKUP(_xlfn.NUMBERVALUE(MID(CB42, SEARCH("!", CB42)+1, SEARCH("+", CB42)-SEARCH("!", CB42)-1)), Rankings!$A$2:$BK$161, 63, FALSE),0)</f>
        <v>0</v>
      </c>
      <c r="KB42">
        <f>IFERROR(VLOOKUP(_xlfn.NUMBERVALUE(MID(CC42, SEARCH("!", CC42)+1, SEARCH("+", CC42)-SEARCH("!", CC42)-1)), Rankings!$A$2:$BK$161, 63, FALSE),0)</f>
        <v>0</v>
      </c>
      <c r="KC42">
        <f>IFERROR(VLOOKUP(_xlfn.NUMBERVALUE(MID(CD42, SEARCH("!", CD42)+1, SEARCH("+", CD42)-SEARCH("!", CD42)-1)), Rankings!$A$2:$BK$161, 63, FALSE),0)</f>
        <v>0</v>
      </c>
      <c r="KD42">
        <f>IFERROR(VLOOKUP(_xlfn.NUMBERVALUE(MID(CE42, SEARCH("!", CE42)+1, SEARCH("+", CE42)-SEARCH("!", CE42)-1)), Rankings!$A$2:$BK$161, 63, FALSE),0)</f>
        <v>0</v>
      </c>
      <c r="KE42">
        <f>IFERROR(VLOOKUP(_xlfn.NUMBERVALUE(MID(CF42, SEARCH("!", CF42)+1, SEARCH("+", CF42)-SEARCH("!", CF42)-1)), Rankings!$A$2:$BK$161, 63, FALSE),0)</f>
        <v>0</v>
      </c>
      <c r="KF42">
        <f>IFERROR(VLOOKUP(_xlfn.NUMBERVALUE(MID(CG42, SEARCH("!", CG42)+1, SEARCH("+", CG42)-SEARCH("!", CG42)-1)), Rankings!$A$2:$BK$161, 63, FALSE),0)</f>
        <v>0</v>
      </c>
      <c r="KG42">
        <f>IFERROR(VLOOKUP(_xlfn.NUMBERVALUE(MID(CH42, SEARCH("!", CH42)+1, SEARCH("+", CH42)-SEARCH("!", CH42)-1)), Rankings!$A$2:$BK$161, 63, FALSE),0)</f>
        <v>0</v>
      </c>
      <c r="KH42">
        <f>IFERROR(VLOOKUP(_xlfn.NUMBERVALUE(MID(CI42, SEARCH("!", CI42)+1, SEARCH("+", CI42)-SEARCH("!", CI42)-1)), Rankings!$A$2:$BK$161, 63, FALSE),0)</f>
        <v>0</v>
      </c>
      <c r="KI42">
        <f>IFERROR(VLOOKUP(_xlfn.NUMBERVALUE(MID(CJ42, SEARCH("!", CJ42)+1, SEARCH("+", CJ42)-SEARCH("!", CJ42)-1)), Rankings!$A$2:$BK$161, 63, FALSE),0)</f>
        <v>0</v>
      </c>
      <c r="KJ42">
        <f>IFERROR(VLOOKUP(_xlfn.NUMBERVALUE(MID(CK42, SEARCH("!", CK42)+1, SEARCH("+", CK42)-SEARCH("!", CK42)-1)), Rankings!$A$2:$BK$161, 63, FALSE),0)</f>
        <v>0</v>
      </c>
      <c r="KK42">
        <f>IFERROR(VLOOKUP(_xlfn.NUMBERVALUE(MID(CL42, SEARCH("!", CL42)+1, SEARCH("+", CL42)-SEARCH("!", CL42)-1)), Rankings!$A$2:$BK$161, 63, FALSE),0)</f>
        <v>0</v>
      </c>
      <c r="KL42">
        <f>IFERROR(VLOOKUP(_xlfn.NUMBERVALUE(MID(CM42, SEARCH("!", CM42)+1, SEARCH("+", CM42)-SEARCH("!", CM42)-1)), Rankings!$A$2:$BK$161, 63, FALSE),0)</f>
        <v>0</v>
      </c>
      <c r="KM42">
        <f>IFERROR(VLOOKUP(_xlfn.NUMBERVALUE(MID(CN42, SEARCH("!", CN42)+1, SEARCH("+", CN42)-SEARCH("!", CN42)-1)), Rankings!$A$2:$BK$161, 63, FALSE),0)</f>
        <v>0</v>
      </c>
      <c r="KN42">
        <f>IFERROR(VLOOKUP(_xlfn.NUMBERVALUE(MID(CO42, SEARCH("!", CO42)+1, SEARCH("+", CO42)-SEARCH("!", CO42)-1)), Rankings!$A$2:$BK$161, 63, FALSE),0)</f>
        <v>0</v>
      </c>
      <c r="KO42">
        <f>IFERROR(VLOOKUP(_xlfn.NUMBERVALUE(MID(CP42, SEARCH("!", CP42)+1, SEARCH("+", CP42)-SEARCH("!", CP42)-1)), Rankings!$A$2:$BK$161, 63, FALSE),0)</f>
        <v>0</v>
      </c>
      <c r="KP42">
        <f>IFERROR(VLOOKUP(_xlfn.NUMBERVALUE(MID(CQ42, SEARCH("!", CQ42)+1, SEARCH("+", CQ42)-SEARCH("!", CQ42)-1)), Rankings!$A$2:$BK$161, 63, FALSE),0)</f>
        <v>0</v>
      </c>
      <c r="KQ42">
        <f>IFERROR(VLOOKUP(_xlfn.NUMBERVALUE(MID(CR42, SEARCH("!", CR42)+1, SEARCH("+", CR42)-SEARCH("!", CR42)-1)), Rankings!$A$2:$BK$161, 63, FALSE),0)</f>
        <v>0</v>
      </c>
      <c r="KS42" s="4">
        <f t="shared" si="1035"/>
        <v>286</v>
      </c>
      <c r="KT42" s="4">
        <f t="shared" si="1036"/>
        <v>124</v>
      </c>
      <c r="KU42" s="4">
        <f t="shared" si="1037"/>
        <v>203</v>
      </c>
      <c r="KV42" s="4">
        <f t="shared" si="1038"/>
        <v>0</v>
      </c>
      <c r="KY42" s="4">
        <f t="shared" si="1039"/>
        <v>613</v>
      </c>
      <c r="KZ42" s="4"/>
      <c r="LB42">
        <f t="shared" si="1040"/>
        <v>87</v>
      </c>
      <c r="LC42">
        <f t="shared" si="1041"/>
        <v>16</v>
      </c>
      <c r="LD42">
        <f t="shared" si="1042"/>
        <v>81</v>
      </c>
      <c r="LE42">
        <f t="shared" si="1043"/>
        <v>62</v>
      </c>
      <c r="LF42">
        <f t="shared" si="1044"/>
        <v>58</v>
      </c>
      <c r="LG42">
        <f t="shared" si="1045"/>
        <v>41</v>
      </c>
      <c r="LH42">
        <f t="shared" si="1046"/>
        <v>80</v>
      </c>
      <c r="LI42">
        <f t="shared" si="1047"/>
        <v>44</v>
      </c>
      <c r="LJ42">
        <f t="shared" si="1048"/>
        <v>61</v>
      </c>
      <c r="LK42">
        <f t="shared" si="1049"/>
        <v>33</v>
      </c>
      <c r="LL42">
        <f t="shared" si="1050"/>
        <v>50</v>
      </c>
      <c r="LM42">
        <f t="shared" si="1051"/>
        <v>0</v>
      </c>
      <c r="LN42">
        <f t="shared" si="1052"/>
        <v>0</v>
      </c>
      <c r="LO42">
        <f t="shared" si="1053"/>
        <v>0</v>
      </c>
      <c r="LP42">
        <f t="shared" si="1054"/>
        <v>0</v>
      </c>
      <c r="LQ42">
        <f t="shared" si="1055"/>
        <v>0</v>
      </c>
      <c r="LR42">
        <f t="shared" si="1056"/>
        <v>0</v>
      </c>
      <c r="LS42">
        <f t="shared" si="1057"/>
        <v>0</v>
      </c>
      <c r="LT42">
        <f t="shared" si="1058"/>
        <v>0</v>
      </c>
      <c r="LU42">
        <f t="shared" si="1059"/>
        <v>0</v>
      </c>
      <c r="LV42">
        <f t="shared" si="1060"/>
        <v>0</v>
      </c>
      <c r="LW42">
        <f t="shared" si="1061"/>
        <v>0</v>
      </c>
      <c r="LX42">
        <f t="shared" si="1062"/>
        <v>0</v>
      </c>
      <c r="LY42">
        <f t="shared" si="1063"/>
        <v>0</v>
      </c>
      <c r="LZ42">
        <f t="shared" si="1064"/>
        <v>0</v>
      </c>
      <c r="MA42">
        <f t="shared" si="1065"/>
        <v>0</v>
      </c>
      <c r="MB42">
        <f t="shared" si="1066"/>
        <v>0</v>
      </c>
      <c r="MC42">
        <f t="shared" si="1067"/>
        <v>0</v>
      </c>
      <c r="MD42">
        <f t="shared" si="1068"/>
        <v>0</v>
      </c>
      <c r="ME42">
        <f t="shared" si="1069"/>
        <v>0</v>
      </c>
      <c r="MF42">
        <f t="shared" si="1070"/>
        <v>0</v>
      </c>
      <c r="MG42">
        <f t="shared" si="1071"/>
        <v>0</v>
      </c>
      <c r="MH42">
        <f t="shared" si="1072"/>
        <v>0</v>
      </c>
      <c r="MI42">
        <f t="shared" si="1073"/>
        <v>0</v>
      </c>
      <c r="MJ42">
        <f t="shared" si="1074"/>
        <v>0</v>
      </c>
      <c r="MK42">
        <f t="shared" si="1075"/>
        <v>0</v>
      </c>
      <c r="ML42">
        <f t="shared" si="1076"/>
        <v>0</v>
      </c>
      <c r="MM42">
        <f t="shared" si="1077"/>
        <v>0</v>
      </c>
      <c r="MN42">
        <f t="shared" si="1078"/>
        <v>0</v>
      </c>
      <c r="MO42">
        <f t="shared" si="1079"/>
        <v>0</v>
      </c>
      <c r="MP42">
        <f t="shared" si="1080"/>
        <v>0</v>
      </c>
      <c r="MQ42">
        <f t="shared" si="1081"/>
        <v>0</v>
      </c>
      <c r="MR42">
        <f t="shared" si="1082"/>
        <v>0</v>
      </c>
      <c r="MS42">
        <f t="shared" si="1083"/>
        <v>0</v>
      </c>
      <c r="MT42">
        <f t="shared" si="1084"/>
        <v>0</v>
      </c>
      <c r="MU42">
        <f t="shared" si="1085"/>
        <v>0</v>
      </c>
      <c r="MV42">
        <f t="shared" si="1086"/>
        <v>0</v>
      </c>
      <c r="MW42">
        <f t="shared" si="1087"/>
        <v>0</v>
      </c>
      <c r="MX42">
        <f t="shared" si="1088"/>
        <v>0</v>
      </c>
      <c r="MY42">
        <f t="shared" si="1089"/>
        <v>0</v>
      </c>
      <c r="MZ42">
        <f t="shared" si="1090"/>
        <v>0</v>
      </c>
      <c r="NA42">
        <f t="shared" si="1091"/>
        <v>0</v>
      </c>
      <c r="NB42">
        <f t="shared" si="1092"/>
        <v>0</v>
      </c>
      <c r="NC42">
        <f t="shared" si="1093"/>
        <v>0</v>
      </c>
      <c r="ND42">
        <f t="shared" si="1094"/>
        <v>0</v>
      </c>
      <c r="NE42">
        <f t="shared" si="1095"/>
        <v>0</v>
      </c>
      <c r="NF42">
        <f t="shared" si="1096"/>
        <v>0</v>
      </c>
      <c r="NG42">
        <f t="shared" si="1097"/>
        <v>0</v>
      </c>
      <c r="NH42">
        <f t="shared" si="1098"/>
        <v>0</v>
      </c>
      <c r="NI42">
        <f t="shared" si="1099"/>
        <v>0</v>
      </c>
      <c r="NJ42">
        <f t="shared" si="1100"/>
        <v>0</v>
      </c>
      <c r="NK42">
        <f t="shared" si="1101"/>
        <v>0</v>
      </c>
      <c r="NL42">
        <f t="shared" si="1102"/>
        <v>0</v>
      </c>
      <c r="NM42">
        <f t="shared" si="1103"/>
        <v>0</v>
      </c>
      <c r="NN42">
        <f t="shared" si="1104"/>
        <v>0</v>
      </c>
      <c r="NO42">
        <f t="shared" si="1105"/>
        <v>0</v>
      </c>
      <c r="NP42">
        <f t="shared" si="1106"/>
        <v>0</v>
      </c>
      <c r="NQ42">
        <f t="shared" si="1107"/>
        <v>0</v>
      </c>
      <c r="NR42">
        <f t="shared" si="1108"/>
        <v>0</v>
      </c>
      <c r="NS42">
        <f t="shared" si="1109"/>
        <v>0</v>
      </c>
      <c r="NT42">
        <f t="shared" si="1110"/>
        <v>0</v>
      </c>
      <c r="NU42">
        <f t="shared" si="1111"/>
        <v>0</v>
      </c>
      <c r="NV42">
        <f t="shared" si="1112"/>
        <v>0</v>
      </c>
      <c r="NW42">
        <f t="shared" si="1113"/>
        <v>0</v>
      </c>
      <c r="NX42">
        <f t="shared" si="1114"/>
        <v>0</v>
      </c>
      <c r="NY42">
        <f t="shared" si="1115"/>
        <v>0</v>
      </c>
      <c r="NZ42">
        <f t="shared" si="1116"/>
        <v>0</v>
      </c>
      <c r="OA42">
        <f t="shared" si="1117"/>
        <v>0</v>
      </c>
      <c r="OB42">
        <f t="shared" si="1118"/>
        <v>0</v>
      </c>
      <c r="OC42">
        <f t="shared" si="1119"/>
        <v>0</v>
      </c>
      <c r="OD42">
        <f t="shared" si="1120"/>
        <v>0</v>
      </c>
      <c r="OE42">
        <f t="shared" si="1121"/>
        <v>0</v>
      </c>
      <c r="OF42">
        <f t="shared" si="1122"/>
        <v>0</v>
      </c>
      <c r="OG42">
        <f t="shared" si="1123"/>
        <v>0</v>
      </c>
      <c r="OH42">
        <f t="shared" si="1124"/>
        <v>0</v>
      </c>
      <c r="OJ42" s="4">
        <f t="shared" si="1125"/>
        <v>228</v>
      </c>
      <c r="OK42" s="4">
        <f t="shared" si="1126"/>
        <v>83</v>
      </c>
      <c r="OL42" s="4">
        <f t="shared" si="1127"/>
        <v>144</v>
      </c>
      <c r="OM42" s="4">
        <f t="shared" si="1128"/>
        <v>0</v>
      </c>
      <c r="OP42" s="4">
        <f t="shared" si="1129"/>
        <v>455</v>
      </c>
      <c r="OQ42" s="4"/>
      <c r="OS42">
        <f t="shared" si="1130"/>
        <v>25</v>
      </c>
      <c r="OT42">
        <f t="shared" si="1131"/>
        <v>49</v>
      </c>
      <c r="OU42">
        <f t="shared" si="1132"/>
        <v>27</v>
      </c>
      <c r="OV42">
        <f t="shared" si="1133"/>
        <v>24</v>
      </c>
      <c r="OW42">
        <f t="shared" si="1134"/>
        <v>35</v>
      </c>
      <c r="OX42">
        <f t="shared" si="1135"/>
        <v>77</v>
      </c>
      <c r="OY42">
        <f t="shared" si="1136"/>
        <v>52</v>
      </c>
      <c r="OZ42">
        <f t="shared" si="1137"/>
        <v>31</v>
      </c>
      <c r="PA42">
        <f t="shared" si="1138"/>
        <v>50</v>
      </c>
      <c r="PB42">
        <f t="shared" si="1139"/>
        <v>49</v>
      </c>
      <c r="PC42">
        <f t="shared" si="1140"/>
        <v>36</v>
      </c>
      <c r="PD42">
        <f t="shared" si="1141"/>
        <v>0</v>
      </c>
      <c r="PE42">
        <f t="shared" si="1142"/>
        <v>0</v>
      </c>
      <c r="PF42">
        <f t="shared" si="1143"/>
        <v>0</v>
      </c>
      <c r="PG42">
        <f t="shared" si="1144"/>
        <v>0</v>
      </c>
      <c r="PH42">
        <f t="shared" si="1145"/>
        <v>0</v>
      </c>
      <c r="PI42">
        <f t="shared" si="1146"/>
        <v>0</v>
      </c>
      <c r="PJ42">
        <f t="shared" si="1147"/>
        <v>0</v>
      </c>
      <c r="PK42">
        <f t="shared" si="1148"/>
        <v>0</v>
      </c>
      <c r="PL42">
        <f t="shared" si="1149"/>
        <v>0</v>
      </c>
      <c r="PM42">
        <f t="shared" si="1150"/>
        <v>0</v>
      </c>
      <c r="PN42">
        <f t="shared" si="1151"/>
        <v>0</v>
      </c>
      <c r="PO42">
        <f t="shared" si="1152"/>
        <v>0</v>
      </c>
      <c r="PP42">
        <f t="shared" si="1153"/>
        <v>0</v>
      </c>
      <c r="PQ42">
        <f t="shared" si="1154"/>
        <v>0</v>
      </c>
      <c r="PR42">
        <f t="shared" si="1155"/>
        <v>0</v>
      </c>
      <c r="PS42">
        <f t="shared" si="1156"/>
        <v>0</v>
      </c>
      <c r="PT42">
        <f t="shared" si="1157"/>
        <v>0</v>
      </c>
      <c r="PU42">
        <f t="shared" si="1158"/>
        <v>0</v>
      </c>
      <c r="PV42">
        <f t="shared" si="1159"/>
        <v>0</v>
      </c>
      <c r="PW42">
        <f t="shared" si="1160"/>
        <v>0</v>
      </c>
      <c r="PX42">
        <f t="shared" si="1161"/>
        <v>0</v>
      </c>
      <c r="PY42">
        <f t="shared" si="1162"/>
        <v>0</v>
      </c>
      <c r="PZ42">
        <f t="shared" si="1163"/>
        <v>0</v>
      </c>
      <c r="QA42">
        <f t="shared" si="1164"/>
        <v>0</v>
      </c>
      <c r="QB42">
        <f t="shared" si="1165"/>
        <v>0</v>
      </c>
      <c r="QC42">
        <f t="shared" si="1166"/>
        <v>0</v>
      </c>
      <c r="QD42">
        <f t="shared" si="1167"/>
        <v>0</v>
      </c>
      <c r="QE42">
        <f t="shared" si="1168"/>
        <v>0</v>
      </c>
      <c r="QF42">
        <f t="shared" si="1169"/>
        <v>0</v>
      </c>
      <c r="QG42">
        <f t="shared" si="1170"/>
        <v>0</v>
      </c>
      <c r="QH42">
        <f t="shared" si="1171"/>
        <v>0</v>
      </c>
      <c r="QI42">
        <f t="shared" si="1172"/>
        <v>0</v>
      </c>
      <c r="QJ42">
        <f t="shared" si="1173"/>
        <v>0</v>
      </c>
      <c r="QK42">
        <f t="shared" si="1174"/>
        <v>0</v>
      </c>
      <c r="QL42">
        <f t="shared" si="1175"/>
        <v>0</v>
      </c>
      <c r="QM42">
        <f t="shared" si="1176"/>
        <v>0</v>
      </c>
      <c r="QN42">
        <f t="shared" si="1177"/>
        <v>0</v>
      </c>
      <c r="QO42">
        <f t="shared" si="1178"/>
        <v>0</v>
      </c>
      <c r="QP42">
        <f t="shared" si="1179"/>
        <v>0</v>
      </c>
      <c r="QQ42">
        <f t="shared" si="1180"/>
        <v>0</v>
      </c>
      <c r="QR42">
        <f t="shared" si="1181"/>
        <v>0</v>
      </c>
      <c r="QS42">
        <f t="shared" si="1182"/>
        <v>0</v>
      </c>
      <c r="QT42">
        <f t="shared" si="1183"/>
        <v>0</v>
      </c>
      <c r="QU42">
        <f t="shared" si="1184"/>
        <v>0</v>
      </c>
      <c r="QV42">
        <f t="shared" si="1185"/>
        <v>0</v>
      </c>
      <c r="QW42">
        <f t="shared" si="1186"/>
        <v>0</v>
      </c>
      <c r="QX42">
        <f t="shared" si="1187"/>
        <v>0</v>
      </c>
      <c r="QY42">
        <f t="shared" si="1188"/>
        <v>0</v>
      </c>
      <c r="QZ42">
        <f t="shared" si="1189"/>
        <v>0</v>
      </c>
      <c r="RA42">
        <f t="shared" si="1190"/>
        <v>0</v>
      </c>
      <c r="RB42">
        <f t="shared" si="1191"/>
        <v>0</v>
      </c>
      <c r="RC42">
        <f t="shared" si="1192"/>
        <v>0</v>
      </c>
      <c r="RD42">
        <f t="shared" si="1193"/>
        <v>0</v>
      </c>
      <c r="RE42">
        <f t="shared" si="1194"/>
        <v>0</v>
      </c>
      <c r="RF42">
        <f t="shared" si="1195"/>
        <v>0</v>
      </c>
      <c r="RG42">
        <f t="shared" si="1196"/>
        <v>0</v>
      </c>
      <c r="RH42">
        <f t="shared" si="1197"/>
        <v>0</v>
      </c>
      <c r="RI42">
        <f t="shared" si="1198"/>
        <v>0</v>
      </c>
      <c r="RJ42">
        <f t="shared" si="1199"/>
        <v>0</v>
      </c>
      <c r="RK42">
        <f t="shared" si="1200"/>
        <v>0</v>
      </c>
      <c r="RL42">
        <f t="shared" si="1201"/>
        <v>0</v>
      </c>
      <c r="RM42">
        <f t="shared" si="1202"/>
        <v>0</v>
      </c>
      <c r="RN42">
        <f t="shared" si="1203"/>
        <v>0</v>
      </c>
      <c r="RO42">
        <f t="shared" si="1204"/>
        <v>0</v>
      </c>
      <c r="RP42">
        <f t="shared" si="1205"/>
        <v>0</v>
      </c>
      <c r="RQ42">
        <f t="shared" si="1206"/>
        <v>0</v>
      </c>
      <c r="RR42">
        <f t="shared" si="1207"/>
        <v>0</v>
      </c>
      <c r="RS42">
        <f t="shared" si="1208"/>
        <v>0</v>
      </c>
      <c r="RT42">
        <f t="shared" si="1209"/>
        <v>0</v>
      </c>
      <c r="RU42">
        <f t="shared" si="1210"/>
        <v>0</v>
      </c>
      <c r="RV42">
        <f t="shared" si="1211"/>
        <v>0</v>
      </c>
      <c r="RW42">
        <f t="shared" si="1212"/>
        <v>0</v>
      </c>
      <c r="RX42">
        <f t="shared" si="1213"/>
        <v>0</v>
      </c>
      <c r="RY42">
        <f t="shared" si="1214"/>
        <v>0</v>
      </c>
      <c r="SA42" s="4">
        <f t="shared" si="1215"/>
        <v>24.89</v>
      </c>
      <c r="SB42" s="4">
        <f t="shared" si="1216"/>
        <v>10.5</v>
      </c>
      <c r="SC42" s="4">
        <f t="shared" si="1217"/>
        <v>19.239999999999998</v>
      </c>
      <c r="SD42" s="4">
        <f t="shared" si="1218"/>
        <v>0</v>
      </c>
      <c r="SF42" s="4">
        <f t="shared" si="1219"/>
        <v>54.629999999999995</v>
      </c>
      <c r="SI42">
        <f t="shared" si="1220"/>
        <v>5.6</v>
      </c>
      <c r="SJ42">
        <f t="shared" si="1221"/>
        <v>3.5</v>
      </c>
      <c r="SK42">
        <f t="shared" si="1222"/>
        <v>6.27</v>
      </c>
      <c r="SL42">
        <f t="shared" si="1223"/>
        <v>4.4000000000000004</v>
      </c>
      <c r="SM42">
        <f t="shared" si="1224"/>
        <v>4.8899999999999997</v>
      </c>
      <c r="SN42">
        <f t="shared" si="1225"/>
        <v>4.63</v>
      </c>
      <c r="SO42">
        <f t="shared" si="1226"/>
        <v>5.5</v>
      </c>
      <c r="SP42">
        <f t="shared" si="1227"/>
        <v>5</v>
      </c>
      <c r="SQ42">
        <f t="shared" si="1228"/>
        <v>4.8899999999999997</v>
      </c>
      <c r="SR42">
        <f t="shared" si="1229"/>
        <v>5.2</v>
      </c>
      <c r="SS42">
        <f t="shared" si="1230"/>
        <v>4.75</v>
      </c>
      <c r="ST42" t="str">
        <f t="shared" si="1231"/>
        <v>0</v>
      </c>
      <c r="SU42" t="str">
        <f t="shared" si="1232"/>
        <v>0</v>
      </c>
      <c r="SV42" t="str">
        <f t="shared" si="1233"/>
        <v>0</v>
      </c>
      <c r="SW42" t="str">
        <f t="shared" si="1234"/>
        <v>0</v>
      </c>
      <c r="SX42" t="str">
        <f t="shared" si="1235"/>
        <v>0</v>
      </c>
      <c r="SY42" t="str">
        <f t="shared" si="1236"/>
        <v>0</v>
      </c>
      <c r="SZ42" t="str">
        <f t="shared" si="1237"/>
        <v>0</v>
      </c>
      <c r="TA42" t="str">
        <f t="shared" si="1238"/>
        <v>0</v>
      </c>
      <c r="TB42" t="str">
        <f t="shared" si="1239"/>
        <v>0</v>
      </c>
      <c r="TC42" t="str">
        <f t="shared" si="1240"/>
        <v>0</v>
      </c>
      <c r="TD42" t="str">
        <f t="shared" si="1241"/>
        <v>0</v>
      </c>
      <c r="TE42" t="str">
        <f t="shared" si="1242"/>
        <v>0</v>
      </c>
      <c r="TF42" t="str">
        <f t="shared" si="1243"/>
        <v>0</v>
      </c>
      <c r="TG42" t="str">
        <f t="shared" si="1244"/>
        <v>0</v>
      </c>
      <c r="TH42" t="str">
        <f t="shared" si="1245"/>
        <v>0</v>
      </c>
      <c r="TI42" t="str">
        <f t="shared" si="1246"/>
        <v>0</v>
      </c>
      <c r="TJ42" t="str">
        <f t="shared" si="1247"/>
        <v>0</v>
      </c>
      <c r="TK42" t="str">
        <f t="shared" si="1248"/>
        <v>0</v>
      </c>
      <c r="TL42" t="str">
        <f t="shared" si="1249"/>
        <v>0</v>
      </c>
      <c r="TM42" t="str">
        <f t="shared" si="1250"/>
        <v>0</v>
      </c>
      <c r="TN42" t="str">
        <f t="shared" si="1251"/>
        <v>0</v>
      </c>
      <c r="TO42" t="str">
        <f t="shared" si="1252"/>
        <v>0</v>
      </c>
      <c r="TP42" t="str">
        <f t="shared" si="1253"/>
        <v>0</v>
      </c>
      <c r="TQ42" t="str">
        <f t="shared" si="1254"/>
        <v>0</v>
      </c>
      <c r="TR42" t="str">
        <f t="shared" si="1255"/>
        <v>0</v>
      </c>
      <c r="TS42" t="str">
        <f t="shared" si="1256"/>
        <v>0</v>
      </c>
      <c r="TT42" t="str">
        <f t="shared" si="1257"/>
        <v>0</v>
      </c>
      <c r="TU42" t="str">
        <f t="shared" si="1258"/>
        <v>0</v>
      </c>
      <c r="TV42" t="str">
        <f t="shared" si="1259"/>
        <v>0</v>
      </c>
      <c r="TW42" t="str">
        <f t="shared" si="1260"/>
        <v>0</v>
      </c>
      <c r="TX42" t="str">
        <f t="shared" si="1261"/>
        <v>0</v>
      </c>
      <c r="TY42" t="str">
        <f t="shared" si="1262"/>
        <v>0</v>
      </c>
      <c r="TZ42" t="str">
        <f t="shared" si="1263"/>
        <v>0</v>
      </c>
      <c r="UA42" t="str">
        <f t="shared" si="1264"/>
        <v>0</v>
      </c>
      <c r="UB42" t="str">
        <f t="shared" si="1265"/>
        <v>0</v>
      </c>
      <c r="UC42" t="str">
        <f t="shared" si="1266"/>
        <v>0</v>
      </c>
      <c r="UD42" t="str">
        <f t="shared" si="1267"/>
        <v>0</v>
      </c>
      <c r="UE42" t="str">
        <f t="shared" si="1268"/>
        <v>0</v>
      </c>
      <c r="UF42" t="str">
        <f t="shared" si="1269"/>
        <v>0</v>
      </c>
      <c r="UG42" t="str">
        <f t="shared" si="1270"/>
        <v>0</v>
      </c>
      <c r="UH42" t="str">
        <f t="shared" si="1271"/>
        <v>0</v>
      </c>
      <c r="UI42" t="str">
        <f t="shared" si="1272"/>
        <v>0</v>
      </c>
      <c r="UJ42" t="str">
        <f t="shared" si="1273"/>
        <v>0</v>
      </c>
      <c r="UK42" t="str">
        <f t="shared" si="1274"/>
        <v>0</v>
      </c>
      <c r="UL42" t="str">
        <f t="shared" si="1275"/>
        <v>0</v>
      </c>
      <c r="UM42" t="str">
        <f t="shared" si="1276"/>
        <v>0</v>
      </c>
      <c r="UN42" t="str">
        <f t="shared" si="1277"/>
        <v>0</v>
      </c>
      <c r="UO42" t="str">
        <f t="shared" si="1278"/>
        <v>0</v>
      </c>
      <c r="UP42" t="str">
        <f t="shared" si="1279"/>
        <v>0</v>
      </c>
      <c r="UQ42" t="str">
        <f t="shared" si="1280"/>
        <v>0</v>
      </c>
      <c r="UR42" t="str">
        <f t="shared" si="1281"/>
        <v>0</v>
      </c>
      <c r="US42" t="str">
        <f t="shared" si="1282"/>
        <v>0</v>
      </c>
      <c r="UT42" t="str">
        <f t="shared" si="1283"/>
        <v>0</v>
      </c>
      <c r="UU42" t="str">
        <f t="shared" si="1284"/>
        <v>0</v>
      </c>
      <c r="UV42" t="str">
        <f t="shared" si="1285"/>
        <v>0</v>
      </c>
      <c r="UW42" t="str">
        <f t="shared" si="1286"/>
        <v>0</v>
      </c>
      <c r="UX42" t="str">
        <f t="shared" si="1287"/>
        <v>0</v>
      </c>
      <c r="UY42" t="str">
        <f t="shared" si="1288"/>
        <v>0</v>
      </c>
      <c r="UZ42" t="str">
        <f t="shared" si="1289"/>
        <v>0</v>
      </c>
      <c r="VA42" t="str">
        <f t="shared" si="1290"/>
        <v>0</v>
      </c>
      <c r="VB42" t="str">
        <f t="shared" si="1291"/>
        <v>0</v>
      </c>
      <c r="VC42" t="str">
        <f t="shared" si="1292"/>
        <v>0</v>
      </c>
      <c r="VD42" t="str">
        <f t="shared" si="1293"/>
        <v>0</v>
      </c>
      <c r="VE42" t="str">
        <f t="shared" si="1294"/>
        <v>0</v>
      </c>
      <c r="VF42" t="str">
        <f t="shared" si="1295"/>
        <v>0</v>
      </c>
      <c r="VG42" t="str">
        <f t="shared" si="1296"/>
        <v>0</v>
      </c>
      <c r="VH42" t="str">
        <f t="shared" si="1297"/>
        <v>0</v>
      </c>
      <c r="VI42" t="str">
        <f t="shared" si="1298"/>
        <v>0</v>
      </c>
      <c r="VJ42" t="str">
        <f t="shared" si="1299"/>
        <v>0</v>
      </c>
      <c r="VK42" t="str">
        <f t="shared" si="1300"/>
        <v>0</v>
      </c>
      <c r="VL42" t="str">
        <f t="shared" si="1301"/>
        <v>0</v>
      </c>
      <c r="VM42" t="str">
        <f t="shared" si="1302"/>
        <v>0</v>
      </c>
      <c r="VN42" t="str">
        <f t="shared" si="1303"/>
        <v>0</v>
      </c>
      <c r="VO42" t="str">
        <f t="shared" si="1304"/>
        <v>0</v>
      </c>
      <c r="VQ42" s="4">
        <f t="shared" si="1305"/>
        <v>14.419999999999998</v>
      </c>
      <c r="VR42" s="4">
        <f t="shared" si="1306"/>
        <v>11.69</v>
      </c>
      <c r="VS42" s="4">
        <f t="shared" si="1307"/>
        <v>30.18</v>
      </c>
      <c r="VT42" s="4">
        <f t="shared" si="1308"/>
        <v>0</v>
      </c>
      <c r="VV42" s="4">
        <f t="shared" si="1309"/>
        <v>56.29</v>
      </c>
      <c r="VY42">
        <f t="shared" si="1310"/>
        <v>11.29</v>
      </c>
      <c r="VZ42">
        <f t="shared" si="1311"/>
        <v>-9</v>
      </c>
      <c r="WA42">
        <f t="shared" si="1312"/>
        <v>6.14</v>
      </c>
      <c r="WB42">
        <f t="shared" si="1313"/>
        <v>11.6</v>
      </c>
      <c r="WC42">
        <f t="shared" si="1314"/>
        <v>5.94</v>
      </c>
      <c r="WD42">
        <f t="shared" si="1315"/>
        <v>-4.63</v>
      </c>
      <c r="WE42">
        <f t="shared" si="1316"/>
        <v>6.34</v>
      </c>
      <c r="WF42">
        <f t="shared" si="1317"/>
        <v>5.35</v>
      </c>
      <c r="WG42">
        <f t="shared" si="1318"/>
        <v>10.62</v>
      </c>
      <c r="WH42">
        <f t="shared" si="1319"/>
        <v>4.72</v>
      </c>
      <c r="WI42">
        <f t="shared" si="1320"/>
        <v>7.92</v>
      </c>
      <c r="WJ42">
        <f t="shared" si="1321"/>
        <v>0</v>
      </c>
      <c r="WK42">
        <f t="shared" si="1322"/>
        <v>0</v>
      </c>
      <c r="WL42">
        <f t="shared" si="1323"/>
        <v>0</v>
      </c>
      <c r="WM42">
        <f t="shared" si="1324"/>
        <v>0</v>
      </c>
      <c r="WN42">
        <f t="shared" si="1325"/>
        <v>0</v>
      </c>
      <c r="WO42">
        <f t="shared" si="1326"/>
        <v>0</v>
      </c>
      <c r="WP42">
        <f t="shared" si="1327"/>
        <v>0</v>
      </c>
      <c r="WQ42">
        <f t="shared" si="1328"/>
        <v>0</v>
      </c>
      <c r="WR42">
        <f t="shared" si="1329"/>
        <v>0</v>
      </c>
      <c r="WS42">
        <f t="shared" si="1330"/>
        <v>0</v>
      </c>
      <c r="WT42">
        <f t="shared" si="1331"/>
        <v>0</v>
      </c>
      <c r="WU42">
        <f t="shared" si="1332"/>
        <v>0</v>
      </c>
      <c r="WV42">
        <f t="shared" si="1333"/>
        <v>0</v>
      </c>
      <c r="WW42">
        <f t="shared" si="1334"/>
        <v>0</v>
      </c>
      <c r="WX42">
        <f t="shared" si="1335"/>
        <v>0</v>
      </c>
      <c r="WY42">
        <f t="shared" si="1336"/>
        <v>0</v>
      </c>
      <c r="WZ42">
        <f t="shared" si="1337"/>
        <v>0</v>
      </c>
      <c r="XA42">
        <f t="shared" si="1338"/>
        <v>0</v>
      </c>
      <c r="XB42">
        <f t="shared" si="1339"/>
        <v>0</v>
      </c>
      <c r="XC42">
        <f t="shared" si="1340"/>
        <v>0</v>
      </c>
      <c r="XD42">
        <f t="shared" si="1341"/>
        <v>0</v>
      </c>
      <c r="XE42">
        <f t="shared" si="1342"/>
        <v>0</v>
      </c>
      <c r="XF42">
        <f t="shared" si="1343"/>
        <v>0</v>
      </c>
      <c r="XG42">
        <f t="shared" si="1344"/>
        <v>0</v>
      </c>
      <c r="XH42">
        <f t="shared" si="1345"/>
        <v>0</v>
      </c>
      <c r="XI42">
        <f t="shared" si="1346"/>
        <v>0</v>
      </c>
      <c r="XJ42">
        <f t="shared" si="1347"/>
        <v>0</v>
      </c>
      <c r="XK42">
        <f t="shared" si="1348"/>
        <v>0</v>
      </c>
      <c r="XL42">
        <f t="shared" si="1349"/>
        <v>0</v>
      </c>
      <c r="XM42">
        <f t="shared" si="1350"/>
        <v>0</v>
      </c>
      <c r="XN42">
        <f t="shared" si="1351"/>
        <v>0</v>
      </c>
      <c r="XO42">
        <f t="shared" si="1352"/>
        <v>0</v>
      </c>
      <c r="XP42">
        <f t="shared" si="1353"/>
        <v>0</v>
      </c>
      <c r="XQ42">
        <f t="shared" si="1354"/>
        <v>0</v>
      </c>
      <c r="XR42">
        <f t="shared" si="1355"/>
        <v>0</v>
      </c>
      <c r="XS42">
        <f t="shared" si="1356"/>
        <v>0</v>
      </c>
      <c r="XT42">
        <f t="shared" si="1357"/>
        <v>0</v>
      </c>
      <c r="XU42">
        <f t="shared" si="1358"/>
        <v>0</v>
      </c>
      <c r="XV42">
        <f t="shared" si="1359"/>
        <v>0</v>
      </c>
      <c r="XW42">
        <f t="shared" si="1360"/>
        <v>0</v>
      </c>
      <c r="XX42">
        <f t="shared" si="1361"/>
        <v>0</v>
      </c>
      <c r="XY42">
        <f t="shared" si="1362"/>
        <v>0</v>
      </c>
      <c r="XZ42">
        <f t="shared" si="1363"/>
        <v>0</v>
      </c>
      <c r="YA42">
        <f t="shared" si="1364"/>
        <v>0</v>
      </c>
      <c r="YB42">
        <f t="shared" si="1365"/>
        <v>0</v>
      </c>
      <c r="YC42">
        <f t="shared" si="1366"/>
        <v>0</v>
      </c>
      <c r="YD42">
        <f t="shared" si="1367"/>
        <v>0</v>
      </c>
      <c r="YE42">
        <f t="shared" si="1368"/>
        <v>0</v>
      </c>
      <c r="YF42">
        <f t="shared" si="1369"/>
        <v>0</v>
      </c>
      <c r="YG42">
        <f t="shared" si="1370"/>
        <v>0</v>
      </c>
      <c r="YH42">
        <f t="shared" si="1371"/>
        <v>0</v>
      </c>
      <c r="YI42">
        <f t="shared" si="1372"/>
        <v>0</v>
      </c>
      <c r="YJ42">
        <f t="shared" si="1373"/>
        <v>0</v>
      </c>
      <c r="YK42">
        <f t="shared" si="1374"/>
        <v>0</v>
      </c>
      <c r="YL42">
        <f t="shared" si="1375"/>
        <v>0</v>
      </c>
      <c r="YM42">
        <f t="shared" si="1376"/>
        <v>0</v>
      </c>
      <c r="YN42">
        <f t="shared" si="1377"/>
        <v>0</v>
      </c>
      <c r="YO42">
        <f t="shared" si="1378"/>
        <v>0</v>
      </c>
      <c r="YP42">
        <f t="shared" si="1379"/>
        <v>0</v>
      </c>
      <c r="YQ42">
        <f t="shared" si="1380"/>
        <v>0</v>
      </c>
      <c r="YR42">
        <f t="shared" si="1381"/>
        <v>0</v>
      </c>
      <c r="YS42">
        <f t="shared" si="1382"/>
        <v>0</v>
      </c>
      <c r="YT42">
        <f t="shared" si="1383"/>
        <v>0</v>
      </c>
      <c r="YU42">
        <f t="shared" si="1384"/>
        <v>0</v>
      </c>
      <c r="YV42">
        <f t="shared" si="1385"/>
        <v>0</v>
      </c>
      <c r="YW42">
        <f t="shared" si="1386"/>
        <v>0</v>
      </c>
      <c r="YX42">
        <f t="shared" si="1387"/>
        <v>0</v>
      </c>
      <c r="YY42">
        <f t="shared" si="1388"/>
        <v>0</v>
      </c>
      <c r="YZ42">
        <f t="shared" si="1389"/>
        <v>0</v>
      </c>
      <c r="ZA42">
        <f t="shared" si="1390"/>
        <v>0</v>
      </c>
      <c r="ZB42">
        <f t="shared" si="1391"/>
        <v>0</v>
      </c>
      <c r="ZC42">
        <f t="shared" si="1392"/>
        <v>0</v>
      </c>
      <c r="ZD42">
        <f t="shared" si="1393"/>
        <v>0</v>
      </c>
      <c r="ZE42">
        <f t="shared" si="1394"/>
        <v>0</v>
      </c>
      <c r="ZG42" s="4">
        <f t="shared" si="1395"/>
        <v>352</v>
      </c>
      <c r="ZH42" s="4">
        <f t="shared" si="1396"/>
        <v>132</v>
      </c>
      <c r="ZI42" s="4">
        <f t="shared" si="1397"/>
        <v>249</v>
      </c>
      <c r="ZJ42" s="4">
        <f t="shared" si="1398"/>
        <v>0</v>
      </c>
      <c r="ZL42" s="4">
        <f t="shared" si="1399"/>
        <v>733</v>
      </c>
      <c r="ZO42">
        <f t="shared" si="1400"/>
        <v>40</v>
      </c>
      <c r="ZP42">
        <f t="shared" si="1401"/>
        <v>84</v>
      </c>
      <c r="ZQ42">
        <f t="shared" si="1402"/>
        <v>64</v>
      </c>
      <c r="ZR42">
        <f t="shared" si="1403"/>
        <v>46</v>
      </c>
      <c r="ZS42">
        <f t="shared" si="1404"/>
        <v>50</v>
      </c>
      <c r="ZT42">
        <f t="shared" si="1405"/>
        <v>94</v>
      </c>
      <c r="ZU42">
        <f t="shared" si="1406"/>
        <v>59</v>
      </c>
      <c r="ZV42">
        <f t="shared" si="1407"/>
        <v>73</v>
      </c>
      <c r="ZW42">
        <f t="shared" si="1408"/>
        <v>70</v>
      </c>
      <c r="ZX42">
        <f t="shared" si="1409"/>
        <v>86</v>
      </c>
      <c r="ZY42">
        <f t="shared" si="1410"/>
        <v>67</v>
      </c>
      <c r="ZZ42">
        <f t="shared" si="1411"/>
        <v>0</v>
      </c>
      <c r="AAA42">
        <f t="shared" si="1412"/>
        <v>0</v>
      </c>
      <c r="AAB42">
        <f t="shared" si="1413"/>
        <v>0</v>
      </c>
      <c r="AAC42">
        <f t="shared" si="1414"/>
        <v>0</v>
      </c>
      <c r="AAD42">
        <f t="shared" si="1415"/>
        <v>0</v>
      </c>
      <c r="AAE42">
        <f t="shared" si="1416"/>
        <v>0</v>
      </c>
      <c r="AAF42">
        <f t="shared" si="1417"/>
        <v>0</v>
      </c>
      <c r="AAG42">
        <f t="shared" si="1418"/>
        <v>0</v>
      </c>
      <c r="AAH42">
        <f t="shared" si="1419"/>
        <v>0</v>
      </c>
      <c r="AAI42">
        <f t="shared" si="1420"/>
        <v>0</v>
      </c>
      <c r="AAJ42">
        <f t="shared" si="1421"/>
        <v>0</v>
      </c>
      <c r="AAK42">
        <f t="shared" si="1422"/>
        <v>0</v>
      </c>
      <c r="AAL42">
        <f t="shared" si="1423"/>
        <v>0</v>
      </c>
      <c r="AAM42">
        <f t="shared" si="1424"/>
        <v>0</v>
      </c>
      <c r="AAN42">
        <f t="shared" si="1425"/>
        <v>0</v>
      </c>
      <c r="AAO42">
        <f t="shared" si="1426"/>
        <v>0</v>
      </c>
      <c r="AAP42">
        <f t="shared" si="1427"/>
        <v>0</v>
      </c>
      <c r="AAQ42">
        <f t="shared" si="1428"/>
        <v>0</v>
      </c>
      <c r="AAR42">
        <f t="shared" si="1429"/>
        <v>0</v>
      </c>
      <c r="AAS42">
        <f t="shared" si="1430"/>
        <v>0</v>
      </c>
      <c r="AAT42">
        <f t="shared" si="1431"/>
        <v>0</v>
      </c>
      <c r="AAU42">
        <f t="shared" si="1432"/>
        <v>0</v>
      </c>
      <c r="AAV42">
        <f t="shared" si="1433"/>
        <v>0</v>
      </c>
      <c r="AAW42">
        <f t="shared" si="1434"/>
        <v>0</v>
      </c>
      <c r="AAX42">
        <f t="shared" si="1435"/>
        <v>0</v>
      </c>
      <c r="AAY42">
        <f t="shared" si="1436"/>
        <v>0</v>
      </c>
      <c r="AAZ42">
        <f t="shared" si="1437"/>
        <v>0</v>
      </c>
      <c r="ABA42">
        <f t="shared" si="1438"/>
        <v>0</v>
      </c>
      <c r="ABB42">
        <f t="shared" si="1439"/>
        <v>0</v>
      </c>
      <c r="ABC42">
        <f t="shared" si="1440"/>
        <v>0</v>
      </c>
      <c r="ABD42">
        <f t="shared" si="1441"/>
        <v>0</v>
      </c>
      <c r="ABE42">
        <f t="shared" si="1442"/>
        <v>0</v>
      </c>
      <c r="ABF42">
        <f t="shared" si="1443"/>
        <v>0</v>
      </c>
      <c r="ABG42">
        <f t="shared" si="1444"/>
        <v>0</v>
      </c>
      <c r="ABH42">
        <f t="shared" si="1445"/>
        <v>0</v>
      </c>
      <c r="ABI42">
        <f t="shared" si="1446"/>
        <v>0</v>
      </c>
      <c r="ABJ42">
        <f t="shared" si="1447"/>
        <v>0</v>
      </c>
      <c r="ABK42">
        <f t="shared" si="1448"/>
        <v>0</v>
      </c>
      <c r="ABL42">
        <f t="shared" si="1449"/>
        <v>0</v>
      </c>
      <c r="ABM42">
        <f t="shared" si="1450"/>
        <v>0</v>
      </c>
      <c r="ABN42">
        <f t="shared" si="1451"/>
        <v>0</v>
      </c>
      <c r="ABO42">
        <f t="shared" si="1452"/>
        <v>0</v>
      </c>
      <c r="ABP42">
        <f t="shared" si="1453"/>
        <v>0</v>
      </c>
      <c r="ABQ42">
        <f t="shared" si="1454"/>
        <v>0</v>
      </c>
      <c r="ABR42">
        <f t="shared" si="1455"/>
        <v>0</v>
      </c>
      <c r="ABS42">
        <f t="shared" si="1456"/>
        <v>0</v>
      </c>
      <c r="ABT42">
        <f t="shared" si="1457"/>
        <v>0</v>
      </c>
      <c r="ABU42">
        <f t="shared" si="1458"/>
        <v>0</v>
      </c>
      <c r="ABV42">
        <f t="shared" si="1459"/>
        <v>0</v>
      </c>
      <c r="ABW42">
        <f t="shared" si="1460"/>
        <v>0</v>
      </c>
      <c r="ABX42">
        <f t="shared" si="1461"/>
        <v>0</v>
      </c>
      <c r="ABY42">
        <f t="shared" si="1462"/>
        <v>0</v>
      </c>
      <c r="ABZ42">
        <f t="shared" si="1463"/>
        <v>0</v>
      </c>
      <c r="ACA42">
        <f t="shared" si="1464"/>
        <v>0</v>
      </c>
      <c r="ACB42">
        <f t="shared" si="1465"/>
        <v>0</v>
      </c>
      <c r="ACC42">
        <f t="shared" si="1466"/>
        <v>0</v>
      </c>
      <c r="ACD42">
        <f t="shared" si="1467"/>
        <v>0</v>
      </c>
      <c r="ACE42">
        <f t="shared" si="1468"/>
        <v>0</v>
      </c>
      <c r="ACF42">
        <f t="shared" si="1469"/>
        <v>0</v>
      </c>
      <c r="ACG42">
        <f t="shared" si="1470"/>
        <v>0</v>
      </c>
      <c r="ACH42">
        <f t="shared" si="1471"/>
        <v>0</v>
      </c>
      <c r="ACI42">
        <f t="shared" si="1472"/>
        <v>0</v>
      </c>
      <c r="ACJ42">
        <f t="shared" si="1473"/>
        <v>0</v>
      </c>
      <c r="ACK42">
        <f t="shared" si="1474"/>
        <v>0</v>
      </c>
      <c r="ACL42">
        <f t="shared" si="1475"/>
        <v>0</v>
      </c>
      <c r="ACM42">
        <f t="shared" si="1476"/>
        <v>0</v>
      </c>
      <c r="ACN42">
        <f t="shared" si="1477"/>
        <v>0</v>
      </c>
      <c r="ACO42">
        <f t="shared" si="1478"/>
        <v>0</v>
      </c>
      <c r="ACP42">
        <f t="shared" si="1479"/>
        <v>0</v>
      </c>
      <c r="ACQ42">
        <f t="shared" si="1480"/>
        <v>0</v>
      </c>
      <c r="ACR42">
        <f t="shared" si="1481"/>
        <v>0</v>
      </c>
      <c r="ACS42">
        <f t="shared" si="1482"/>
        <v>0</v>
      </c>
      <c r="ACT42">
        <f t="shared" si="1483"/>
        <v>0</v>
      </c>
      <c r="ACU42">
        <f t="shared" si="1484"/>
        <v>0</v>
      </c>
      <c r="ACW42" s="4">
        <f t="shared" si="1485"/>
        <v>315.70000000000005</v>
      </c>
      <c r="ACX42" s="4">
        <f t="shared" si="1486"/>
        <v>152.6</v>
      </c>
      <c r="ACY42" s="4">
        <f t="shared" si="1487"/>
        <v>271.59999999999997</v>
      </c>
      <c r="ACZ42" s="4">
        <f t="shared" si="1488"/>
        <v>0</v>
      </c>
      <c r="ADA42" s="88">
        <f t="shared" si="1489"/>
        <v>8.7349871207689826</v>
      </c>
      <c r="ADB42" s="4">
        <f t="shared" si="1490"/>
        <v>739.90000000000009</v>
      </c>
      <c r="ADC42" s="5">
        <f t="shared" si="1491"/>
        <v>7.9460682101275726</v>
      </c>
      <c r="ADD42" s="5">
        <f t="shared" si="1492"/>
        <v>8.2401456297810647</v>
      </c>
      <c r="ADE42">
        <f t="shared" si="1493"/>
        <v>131.1</v>
      </c>
      <c r="ADF42">
        <f t="shared" si="1494"/>
        <v>8.1</v>
      </c>
      <c r="ADG42">
        <f t="shared" si="1495"/>
        <v>123.4</v>
      </c>
      <c r="ADH42">
        <f t="shared" si="1496"/>
        <v>110.7</v>
      </c>
      <c r="ADI42">
        <f t="shared" si="1497"/>
        <v>84</v>
      </c>
      <c r="ADJ42">
        <f t="shared" si="1498"/>
        <v>7.6</v>
      </c>
      <c r="ADK42">
        <f t="shared" si="1499"/>
        <v>103.8</v>
      </c>
      <c r="ADL42">
        <f t="shared" si="1500"/>
        <v>48.8</v>
      </c>
      <c r="ADM42">
        <f t="shared" si="1501"/>
        <v>45.5</v>
      </c>
      <c r="ADN42">
        <f t="shared" si="1502"/>
        <v>13.2</v>
      </c>
      <c r="ADO42">
        <f t="shared" si="1503"/>
        <v>63.7</v>
      </c>
      <c r="ADP42">
        <f t="shared" si="1504"/>
        <v>0</v>
      </c>
      <c r="ADQ42">
        <f t="shared" si="1505"/>
        <v>0</v>
      </c>
      <c r="ADR42">
        <f t="shared" si="1506"/>
        <v>0</v>
      </c>
      <c r="ADS42">
        <f t="shared" si="1507"/>
        <v>0</v>
      </c>
      <c r="ADT42">
        <f t="shared" si="1508"/>
        <v>0</v>
      </c>
      <c r="ADU42">
        <f t="shared" si="1509"/>
        <v>0</v>
      </c>
      <c r="ADV42">
        <f t="shared" si="1510"/>
        <v>0</v>
      </c>
      <c r="ADW42">
        <f t="shared" si="1511"/>
        <v>0</v>
      </c>
      <c r="ADX42">
        <f t="shared" si="1512"/>
        <v>0</v>
      </c>
      <c r="ADY42">
        <f t="shared" si="1513"/>
        <v>0</v>
      </c>
      <c r="ADZ42">
        <f t="shared" si="1514"/>
        <v>0</v>
      </c>
      <c r="AEA42">
        <f t="shared" si="1515"/>
        <v>0</v>
      </c>
      <c r="AEB42">
        <f t="shared" si="1516"/>
        <v>0</v>
      </c>
      <c r="AEC42">
        <f t="shared" si="1517"/>
        <v>0</v>
      </c>
      <c r="AED42">
        <f t="shared" si="1518"/>
        <v>0</v>
      </c>
      <c r="AEE42">
        <f t="shared" si="1519"/>
        <v>0</v>
      </c>
      <c r="AEF42">
        <f t="shared" si="1520"/>
        <v>0</v>
      </c>
      <c r="AEG42">
        <f t="shared" si="1521"/>
        <v>0</v>
      </c>
      <c r="AEH42">
        <f t="shared" si="1522"/>
        <v>0</v>
      </c>
      <c r="AEI42">
        <f t="shared" si="1523"/>
        <v>0</v>
      </c>
      <c r="AEJ42">
        <f t="shared" si="1524"/>
        <v>0</v>
      </c>
      <c r="AEK42">
        <f t="shared" si="1525"/>
        <v>0</v>
      </c>
      <c r="AEL42">
        <f t="shared" si="1526"/>
        <v>0</v>
      </c>
      <c r="AEM42">
        <f t="shared" si="1527"/>
        <v>0</v>
      </c>
      <c r="AEN42">
        <f t="shared" si="1528"/>
        <v>0</v>
      </c>
      <c r="AEO42">
        <f t="shared" si="1529"/>
        <v>0</v>
      </c>
      <c r="AEP42">
        <f t="shared" si="1530"/>
        <v>0</v>
      </c>
      <c r="AEQ42">
        <f t="shared" si="1531"/>
        <v>0</v>
      </c>
      <c r="AER42">
        <f t="shared" si="1532"/>
        <v>0</v>
      </c>
      <c r="AES42">
        <f t="shared" si="1533"/>
        <v>0</v>
      </c>
      <c r="AET42">
        <f t="shared" si="1534"/>
        <v>0</v>
      </c>
      <c r="AEU42">
        <f t="shared" si="1535"/>
        <v>0</v>
      </c>
      <c r="AEV42">
        <f t="shared" si="1536"/>
        <v>0</v>
      </c>
      <c r="AEW42">
        <f t="shared" si="1537"/>
        <v>0</v>
      </c>
      <c r="AEX42">
        <f t="shared" si="1538"/>
        <v>0</v>
      </c>
      <c r="AEY42">
        <f t="shared" si="1539"/>
        <v>0</v>
      </c>
      <c r="AEZ42">
        <f t="shared" si="1540"/>
        <v>0</v>
      </c>
      <c r="AFA42">
        <f t="shared" si="1541"/>
        <v>0</v>
      </c>
      <c r="AFB42">
        <f t="shared" si="1542"/>
        <v>0</v>
      </c>
      <c r="AFC42">
        <f t="shared" si="1543"/>
        <v>0</v>
      </c>
      <c r="AFD42">
        <f t="shared" si="1544"/>
        <v>0</v>
      </c>
      <c r="AFE42">
        <f t="shared" si="1545"/>
        <v>0</v>
      </c>
      <c r="AFF42">
        <f t="shared" si="1546"/>
        <v>0</v>
      </c>
      <c r="AFG42">
        <f t="shared" si="1547"/>
        <v>0</v>
      </c>
      <c r="AFH42">
        <f t="shared" si="1548"/>
        <v>0</v>
      </c>
      <c r="AFI42">
        <f t="shared" si="1549"/>
        <v>0</v>
      </c>
      <c r="AFJ42">
        <f t="shared" si="1550"/>
        <v>0</v>
      </c>
      <c r="AFK42">
        <f t="shared" si="1551"/>
        <v>0</v>
      </c>
      <c r="AFL42">
        <f t="shared" si="1552"/>
        <v>0</v>
      </c>
      <c r="AFM42">
        <f t="shared" si="1553"/>
        <v>0</v>
      </c>
      <c r="AFN42">
        <f t="shared" si="1554"/>
        <v>0</v>
      </c>
      <c r="AFO42">
        <f t="shared" si="1555"/>
        <v>0</v>
      </c>
      <c r="AFP42">
        <f t="shared" si="1556"/>
        <v>0</v>
      </c>
      <c r="AFQ42">
        <f t="shared" si="1557"/>
        <v>0</v>
      </c>
      <c r="AFR42">
        <f t="shared" si="1558"/>
        <v>0</v>
      </c>
      <c r="AFS42">
        <f t="shared" si="1559"/>
        <v>0</v>
      </c>
      <c r="AFT42">
        <f t="shared" si="1560"/>
        <v>0</v>
      </c>
      <c r="AFU42">
        <f t="shared" si="1561"/>
        <v>0</v>
      </c>
      <c r="AFV42">
        <f t="shared" si="1562"/>
        <v>0</v>
      </c>
      <c r="AFW42">
        <f t="shared" si="1563"/>
        <v>0</v>
      </c>
      <c r="AFX42">
        <f t="shared" si="1564"/>
        <v>0</v>
      </c>
      <c r="AFY42">
        <f t="shared" si="1565"/>
        <v>0</v>
      </c>
      <c r="AFZ42">
        <f t="shared" si="1566"/>
        <v>0</v>
      </c>
      <c r="AGA42">
        <f t="shared" si="1567"/>
        <v>0</v>
      </c>
      <c r="AGB42">
        <f t="shared" si="1568"/>
        <v>0</v>
      </c>
      <c r="AGC42">
        <f t="shared" si="1569"/>
        <v>0</v>
      </c>
      <c r="AGD42">
        <f t="shared" si="1570"/>
        <v>0</v>
      </c>
      <c r="AGE42">
        <f t="shared" si="1571"/>
        <v>0</v>
      </c>
      <c r="AGF42">
        <f t="shared" si="1572"/>
        <v>0</v>
      </c>
      <c r="AGG42">
        <f t="shared" si="1573"/>
        <v>0</v>
      </c>
      <c r="AGH42">
        <f t="shared" si="1574"/>
        <v>0</v>
      </c>
      <c r="AGI42">
        <f t="shared" si="1575"/>
        <v>0</v>
      </c>
      <c r="AGJ42">
        <f t="shared" si="1576"/>
        <v>0</v>
      </c>
      <c r="AGK42">
        <f t="shared" si="1577"/>
        <v>0</v>
      </c>
      <c r="AGM42" s="88">
        <f t="shared" si="1578"/>
        <v>78</v>
      </c>
      <c r="AGN42" s="88">
        <v>78</v>
      </c>
      <c r="AGO42">
        <v>9</v>
      </c>
      <c r="AGP42">
        <f t="shared" si="1579"/>
        <v>9</v>
      </c>
      <c r="AGQ42">
        <f t="shared" si="1580"/>
        <v>9</v>
      </c>
      <c r="AGR42">
        <f t="shared" si="1581"/>
        <v>9</v>
      </c>
      <c r="AGS42">
        <f t="shared" si="1582"/>
        <v>1</v>
      </c>
      <c r="AGT42">
        <f t="shared" si="1583"/>
        <v>9</v>
      </c>
      <c r="AGU42">
        <f t="shared" si="1584"/>
        <v>9</v>
      </c>
      <c r="AGV42">
        <f t="shared" si="1585"/>
        <v>5</v>
      </c>
      <c r="AGW42">
        <f t="shared" si="1586"/>
        <v>9</v>
      </c>
      <c r="AGX42">
        <f t="shared" si="1587"/>
        <v>9</v>
      </c>
      <c r="AGY42">
        <f t="shared" si="1588"/>
        <v>1</v>
      </c>
      <c r="AGZ42">
        <f t="shared" si="1589"/>
        <v>2</v>
      </c>
      <c r="AHA42">
        <f t="shared" si="1590"/>
        <v>0</v>
      </c>
      <c r="AHB42">
        <f t="shared" si="1591"/>
        <v>0</v>
      </c>
      <c r="AHC42">
        <f t="shared" si="1592"/>
        <v>0</v>
      </c>
      <c r="AHD42">
        <f t="shared" si="1593"/>
        <v>0</v>
      </c>
      <c r="AHE42">
        <f t="shared" si="1594"/>
        <v>0</v>
      </c>
      <c r="AHF42">
        <f t="shared" si="1595"/>
        <v>0</v>
      </c>
      <c r="AHG42">
        <f t="shared" si="1596"/>
        <v>0</v>
      </c>
      <c r="AHH42">
        <f t="shared" si="1597"/>
        <v>0</v>
      </c>
      <c r="AHI42">
        <f t="shared" si="1598"/>
        <v>0</v>
      </c>
      <c r="AHJ42">
        <f t="shared" si="1599"/>
        <v>0</v>
      </c>
      <c r="AHK42">
        <f t="shared" si="1600"/>
        <v>0</v>
      </c>
      <c r="AHL42">
        <f t="shared" si="1601"/>
        <v>0</v>
      </c>
      <c r="AHM42">
        <f t="shared" si="1602"/>
        <v>0</v>
      </c>
      <c r="AHN42">
        <f t="shared" si="1603"/>
        <v>0</v>
      </c>
      <c r="AHO42">
        <f t="shared" si="1604"/>
        <v>0</v>
      </c>
      <c r="AHP42">
        <f t="shared" si="1605"/>
        <v>0</v>
      </c>
      <c r="AHQ42">
        <f t="shared" si="1606"/>
        <v>0</v>
      </c>
      <c r="AHR42">
        <f t="shared" si="1607"/>
        <v>0</v>
      </c>
      <c r="AHS42">
        <f t="shared" si="1608"/>
        <v>0</v>
      </c>
      <c r="AHT42">
        <f t="shared" si="1609"/>
        <v>0</v>
      </c>
      <c r="AHU42">
        <f t="shared" si="1610"/>
        <v>0</v>
      </c>
      <c r="AHV42">
        <f t="shared" si="1611"/>
        <v>0</v>
      </c>
      <c r="AHW42">
        <f t="shared" si="1612"/>
        <v>0</v>
      </c>
      <c r="AHX42">
        <f t="shared" si="1613"/>
        <v>0</v>
      </c>
      <c r="AHY42">
        <f t="shared" si="1614"/>
        <v>0</v>
      </c>
      <c r="AHZ42">
        <f t="shared" si="1615"/>
        <v>0</v>
      </c>
      <c r="AIA42">
        <f t="shared" si="1616"/>
        <v>0</v>
      </c>
      <c r="AIB42">
        <f t="shared" si="1617"/>
        <v>0</v>
      </c>
      <c r="AIC42">
        <f t="shared" si="1618"/>
        <v>0</v>
      </c>
      <c r="AID42">
        <f t="shared" si="1619"/>
        <v>0</v>
      </c>
      <c r="AIE42">
        <f t="shared" si="1620"/>
        <v>0</v>
      </c>
      <c r="AIF42">
        <f t="shared" si="1621"/>
        <v>0</v>
      </c>
      <c r="AIG42">
        <f t="shared" si="1622"/>
        <v>0</v>
      </c>
      <c r="AIH42">
        <f t="shared" si="1623"/>
        <v>0</v>
      </c>
      <c r="AII42">
        <f t="shared" si="1624"/>
        <v>0</v>
      </c>
      <c r="AIJ42">
        <f t="shared" si="1625"/>
        <v>0</v>
      </c>
      <c r="AIK42">
        <f t="shared" si="1626"/>
        <v>0</v>
      </c>
      <c r="AIL42">
        <f t="shared" si="1627"/>
        <v>0</v>
      </c>
      <c r="AIM42">
        <f t="shared" si="1628"/>
        <v>0</v>
      </c>
      <c r="AIN42">
        <f t="shared" si="1629"/>
        <v>0</v>
      </c>
      <c r="AIO42">
        <f t="shared" si="1630"/>
        <v>0</v>
      </c>
      <c r="AIP42">
        <f t="shared" si="1631"/>
        <v>0</v>
      </c>
      <c r="AIQ42">
        <f t="shared" si="1632"/>
        <v>0</v>
      </c>
      <c r="AIR42">
        <f t="shared" si="1633"/>
        <v>0</v>
      </c>
      <c r="AIS42">
        <f t="shared" si="1634"/>
        <v>0</v>
      </c>
      <c r="AIT42">
        <f t="shared" si="1635"/>
        <v>0</v>
      </c>
      <c r="AIU42">
        <f t="shared" si="1636"/>
        <v>0</v>
      </c>
      <c r="AIV42">
        <f t="shared" si="1637"/>
        <v>0</v>
      </c>
      <c r="AIW42">
        <f t="shared" si="1638"/>
        <v>0</v>
      </c>
      <c r="AIX42">
        <f t="shared" si="1639"/>
        <v>0</v>
      </c>
      <c r="AIY42">
        <f t="shared" si="1640"/>
        <v>0</v>
      </c>
      <c r="AIZ42">
        <f t="shared" si="1641"/>
        <v>0</v>
      </c>
      <c r="AJA42">
        <f t="shared" si="1642"/>
        <v>0</v>
      </c>
      <c r="AJB42">
        <f t="shared" si="1643"/>
        <v>0</v>
      </c>
      <c r="AJC42">
        <f t="shared" si="1644"/>
        <v>0</v>
      </c>
      <c r="AJD42">
        <f t="shared" si="1645"/>
        <v>0</v>
      </c>
      <c r="AJE42">
        <f t="shared" si="1646"/>
        <v>0</v>
      </c>
      <c r="AJF42">
        <f t="shared" si="1647"/>
        <v>0</v>
      </c>
      <c r="AJG42">
        <f t="shared" si="1648"/>
        <v>0</v>
      </c>
      <c r="AJH42">
        <f t="shared" si="1649"/>
        <v>0</v>
      </c>
      <c r="AJI42">
        <f t="shared" si="1650"/>
        <v>0</v>
      </c>
      <c r="AJJ42">
        <f t="shared" si="1651"/>
        <v>0</v>
      </c>
      <c r="AJK42">
        <f t="shared" si="1652"/>
        <v>0</v>
      </c>
      <c r="AJL42">
        <f t="shared" si="1653"/>
        <v>0</v>
      </c>
      <c r="AJM42">
        <f t="shared" si="1654"/>
        <v>0</v>
      </c>
      <c r="AJN42">
        <f t="shared" si="1655"/>
        <v>0</v>
      </c>
      <c r="AJO42">
        <f t="shared" si="1656"/>
        <v>0</v>
      </c>
      <c r="AJP42">
        <f t="shared" si="1657"/>
        <v>0</v>
      </c>
      <c r="AJQ42">
        <f t="shared" si="1658"/>
        <v>0</v>
      </c>
      <c r="AJR42">
        <f t="shared" si="1659"/>
        <v>0</v>
      </c>
      <c r="AJS42">
        <f t="shared" si="1660"/>
        <v>0</v>
      </c>
      <c r="AJT42">
        <f t="shared" si="1661"/>
        <v>0</v>
      </c>
      <c r="AJU42">
        <f t="shared" si="1662"/>
        <v>0</v>
      </c>
      <c r="AJV42">
        <f t="shared" si="1663"/>
        <v>0</v>
      </c>
      <c r="AJX42">
        <v>50</v>
      </c>
      <c r="AJY42">
        <v>1</v>
      </c>
      <c r="AJZ42">
        <v>1</v>
      </c>
      <c r="AKA42">
        <f t="shared" si="1664"/>
        <v>2</v>
      </c>
      <c r="AKB42">
        <f t="shared" si="1665"/>
        <v>2</v>
      </c>
      <c r="AKC42">
        <f t="shared" si="1666"/>
        <v>1</v>
      </c>
      <c r="AKD42">
        <f t="shared" si="1667"/>
        <v>8</v>
      </c>
      <c r="AKE42">
        <f t="shared" si="1668"/>
        <v>8</v>
      </c>
      <c r="AKF42">
        <f t="shared" si="1669"/>
        <v>1</v>
      </c>
      <c r="AKG42">
        <f t="shared" si="1670"/>
        <v>2</v>
      </c>
      <c r="AKH42">
        <f t="shared" si="1671"/>
        <v>2</v>
      </c>
      <c r="AKI42">
        <f t="shared" si="1672"/>
        <v>0</v>
      </c>
      <c r="AKJ42">
        <f t="shared" si="1673"/>
        <v>0</v>
      </c>
      <c r="AKK42">
        <f t="shared" si="1674"/>
        <v>0</v>
      </c>
      <c r="AKL42">
        <f t="shared" si="1675"/>
        <v>0</v>
      </c>
      <c r="AKM42">
        <f t="shared" si="1676"/>
        <v>0</v>
      </c>
      <c r="AKN42">
        <f t="shared" si="1677"/>
        <v>0</v>
      </c>
      <c r="AKO42">
        <f t="shared" si="1678"/>
        <v>0</v>
      </c>
      <c r="AKP42">
        <f t="shared" si="1679"/>
        <v>0</v>
      </c>
      <c r="AKQ42">
        <f t="shared" si="1680"/>
        <v>0</v>
      </c>
      <c r="AKR42">
        <f t="shared" si="1681"/>
        <v>0</v>
      </c>
      <c r="AKS42">
        <f t="shared" si="1682"/>
        <v>0</v>
      </c>
      <c r="AKT42">
        <f t="shared" si="1683"/>
        <v>0</v>
      </c>
      <c r="AKU42">
        <f t="shared" si="1684"/>
        <v>0</v>
      </c>
      <c r="AKV42">
        <f t="shared" si="1685"/>
        <v>0</v>
      </c>
      <c r="AKW42">
        <f t="shared" si="1686"/>
        <v>0</v>
      </c>
      <c r="AKX42">
        <f t="shared" si="1687"/>
        <v>0</v>
      </c>
      <c r="AKY42">
        <f t="shared" si="1688"/>
        <v>0</v>
      </c>
      <c r="AKZ42">
        <f t="shared" si="1689"/>
        <v>0</v>
      </c>
      <c r="ALA42">
        <f t="shared" si="1690"/>
        <v>0</v>
      </c>
      <c r="ALB42">
        <f t="shared" si="1691"/>
        <v>0</v>
      </c>
      <c r="ALC42">
        <f t="shared" si="1692"/>
        <v>0</v>
      </c>
      <c r="ALD42">
        <f t="shared" si="1693"/>
        <v>0</v>
      </c>
      <c r="ALE42">
        <f t="shared" si="1694"/>
        <v>0</v>
      </c>
      <c r="ALF42">
        <f t="shared" si="1695"/>
        <v>0</v>
      </c>
      <c r="ALG42">
        <f t="shared" si="1696"/>
        <v>0</v>
      </c>
      <c r="ALH42">
        <f t="shared" si="1697"/>
        <v>0</v>
      </c>
      <c r="ALI42">
        <f t="shared" si="1698"/>
        <v>0</v>
      </c>
      <c r="ALJ42">
        <f t="shared" si="1699"/>
        <v>0</v>
      </c>
      <c r="ALK42">
        <f t="shared" si="1700"/>
        <v>0</v>
      </c>
      <c r="ALL42">
        <f t="shared" si="1701"/>
        <v>0</v>
      </c>
      <c r="ALM42">
        <f t="shared" si="1702"/>
        <v>0</v>
      </c>
      <c r="ALN42">
        <f t="shared" si="1703"/>
        <v>0</v>
      </c>
      <c r="ALO42">
        <f t="shared" si="1704"/>
        <v>0</v>
      </c>
      <c r="ALP42">
        <f t="shared" si="1705"/>
        <v>0</v>
      </c>
      <c r="ALQ42">
        <f t="shared" si="1706"/>
        <v>0</v>
      </c>
      <c r="ALR42">
        <f t="shared" si="1707"/>
        <v>0</v>
      </c>
      <c r="ALS42">
        <f t="shared" si="1708"/>
        <v>0</v>
      </c>
      <c r="ALT42">
        <f t="shared" si="1709"/>
        <v>0</v>
      </c>
      <c r="ALU42">
        <f t="shared" si="1710"/>
        <v>0</v>
      </c>
      <c r="ALV42">
        <f t="shared" si="1711"/>
        <v>0</v>
      </c>
      <c r="ALW42">
        <f t="shared" si="1712"/>
        <v>0</v>
      </c>
      <c r="ALX42">
        <f t="shared" si="1713"/>
        <v>0</v>
      </c>
      <c r="ALY42">
        <f t="shared" si="1714"/>
        <v>0</v>
      </c>
      <c r="ALZ42">
        <f t="shared" si="1715"/>
        <v>0</v>
      </c>
      <c r="AMA42">
        <f t="shared" si="1716"/>
        <v>0</v>
      </c>
      <c r="AMB42">
        <f t="shared" si="1717"/>
        <v>0</v>
      </c>
      <c r="AMC42">
        <f t="shared" si="1718"/>
        <v>0</v>
      </c>
      <c r="AMD42">
        <f t="shared" si="1719"/>
        <v>0</v>
      </c>
      <c r="AME42">
        <f t="shared" si="1720"/>
        <v>0</v>
      </c>
      <c r="AMF42">
        <f t="shared" si="1721"/>
        <v>0</v>
      </c>
      <c r="AMG42">
        <f t="shared" si="1722"/>
        <v>0</v>
      </c>
      <c r="AMH42">
        <f t="shared" si="1723"/>
        <v>0</v>
      </c>
      <c r="AMI42">
        <f t="shared" si="1724"/>
        <v>0</v>
      </c>
      <c r="AMJ42">
        <f t="shared" si="1725"/>
        <v>0</v>
      </c>
      <c r="AMK42">
        <f t="shared" si="1726"/>
        <v>0</v>
      </c>
      <c r="AML42">
        <f t="shared" si="1727"/>
        <v>0</v>
      </c>
      <c r="AMM42">
        <f t="shared" si="1728"/>
        <v>0</v>
      </c>
      <c r="AMN42">
        <f t="shared" si="1729"/>
        <v>0</v>
      </c>
      <c r="AMO42">
        <f t="shared" si="1730"/>
        <v>0</v>
      </c>
      <c r="AMP42">
        <f t="shared" si="1731"/>
        <v>0</v>
      </c>
      <c r="AMQ42">
        <f t="shared" si="1732"/>
        <v>0</v>
      </c>
      <c r="AMR42">
        <f t="shared" si="1733"/>
        <v>0</v>
      </c>
      <c r="AMS42">
        <f t="shared" si="1734"/>
        <v>0</v>
      </c>
      <c r="AMT42">
        <f t="shared" si="1735"/>
        <v>0</v>
      </c>
      <c r="AMU42">
        <f t="shared" si="1736"/>
        <v>0</v>
      </c>
      <c r="AMV42">
        <f t="shared" si="1737"/>
        <v>0</v>
      </c>
      <c r="AMW42">
        <f t="shared" si="1738"/>
        <v>0</v>
      </c>
      <c r="AMX42">
        <f t="shared" si="1739"/>
        <v>0</v>
      </c>
      <c r="AMY42">
        <f t="shared" si="1740"/>
        <v>0</v>
      </c>
      <c r="AMZ42">
        <f t="shared" si="1741"/>
        <v>0</v>
      </c>
      <c r="ANA42">
        <f t="shared" si="1742"/>
        <v>0</v>
      </c>
      <c r="ANB42">
        <f t="shared" si="1743"/>
        <v>0</v>
      </c>
      <c r="ANC42">
        <f t="shared" si="1744"/>
        <v>0</v>
      </c>
      <c r="AND42">
        <f t="shared" si="1745"/>
        <v>0</v>
      </c>
      <c r="ANR42" s="4">
        <v>1906</v>
      </c>
      <c r="ANS42" s="4">
        <f t="shared" si="1746"/>
        <v>1906</v>
      </c>
      <c r="ANU42" s="4">
        <v>1853</v>
      </c>
      <c r="ANV42" t="str">
        <f t="shared" si="1747"/>
        <v>1859</v>
      </c>
      <c r="ANW42" t="str">
        <f t="shared" si="1748"/>
        <v>1856</v>
      </c>
      <c r="ANX42" t="str">
        <f t="shared" si="1749"/>
        <v>1892</v>
      </c>
      <c r="ANY42" t="str">
        <f t="shared" si="1750"/>
        <v>1901</v>
      </c>
      <c r="ANZ42" t="str">
        <f t="shared" si="1751"/>
        <v>1906</v>
      </c>
      <c r="AOA42" t="str">
        <f t="shared" si="1752"/>
        <v>1884</v>
      </c>
      <c r="AOB42" t="str">
        <f t="shared" si="1753"/>
        <v>1901</v>
      </c>
      <c r="AOC42" t="str">
        <f t="shared" si="1754"/>
        <v>1914</v>
      </c>
      <c r="AOD42" t="str">
        <f t="shared" si="1755"/>
        <v>1920</v>
      </c>
      <c r="AOE42" t="str">
        <f t="shared" si="1756"/>
        <v>1894</v>
      </c>
      <c r="AOF42" t="str">
        <f t="shared" si="1757"/>
        <v>1906</v>
      </c>
      <c r="AOG42" t="str">
        <f t="shared" si="1758"/>
        <v>1906</v>
      </c>
      <c r="AOH42" t="str">
        <f t="shared" si="1759"/>
        <v>1906</v>
      </c>
      <c r="AOI42" t="str">
        <f t="shared" si="1760"/>
        <v>1906</v>
      </c>
      <c r="AOJ42" t="str">
        <f t="shared" si="1761"/>
        <v>1906</v>
      </c>
      <c r="AOK42" t="str">
        <f t="shared" si="1762"/>
        <v>1906</v>
      </c>
      <c r="AOL42" t="str">
        <f t="shared" si="1763"/>
        <v>1906</v>
      </c>
      <c r="AOM42" t="str">
        <f t="shared" si="1764"/>
        <v>1906</v>
      </c>
      <c r="AON42" t="str">
        <f t="shared" si="1765"/>
        <v>1906</v>
      </c>
      <c r="AOO42" t="str">
        <f t="shared" si="1766"/>
        <v>1906</v>
      </c>
      <c r="AOP42" t="str">
        <f t="shared" si="1767"/>
        <v>1906</v>
      </c>
      <c r="AOQ42" t="str">
        <f t="shared" si="1768"/>
        <v>1906</v>
      </c>
      <c r="AOR42" t="str">
        <f t="shared" si="1769"/>
        <v>1906</v>
      </c>
      <c r="AOS42" t="str">
        <f t="shared" si="1770"/>
        <v>1906</v>
      </c>
      <c r="AOT42" t="str">
        <f t="shared" si="1771"/>
        <v>1906</v>
      </c>
      <c r="AOU42" t="str">
        <f t="shared" si="1772"/>
        <v>1906</v>
      </c>
      <c r="AOV42" t="str">
        <f t="shared" si="1773"/>
        <v>1906</v>
      </c>
      <c r="AOW42" t="str">
        <f t="shared" si="1774"/>
        <v>1906</v>
      </c>
      <c r="AOX42" t="str">
        <f t="shared" si="1775"/>
        <v>1906</v>
      </c>
      <c r="AOY42" t="str">
        <f t="shared" si="1776"/>
        <v>1906</v>
      </c>
      <c r="AOZ42" t="str">
        <f t="shared" si="1777"/>
        <v>1906</v>
      </c>
      <c r="APA42" t="str">
        <f t="shared" si="1778"/>
        <v>1906</v>
      </c>
      <c r="APB42" t="str">
        <f t="shared" si="1779"/>
        <v>1906</v>
      </c>
      <c r="APC42" t="str">
        <f t="shared" si="1780"/>
        <v>1906</v>
      </c>
      <c r="APD42" t="str">
        <f t="shared" si="1781"/>
        <v>1906</v>
      </c>
      <c r="APE42" t="str">
        <f t="shared" si="1782"/>
        <v>1906</v>
      </c>
      <c r="APF42" t="str">
        <f t="shared" si="1783"/>
        <v>1906</v>
      </c>
      <c r="APG42" t="str">
        <f t="shared" si="1784"/>
        <v>1906</v>
      </c>
      <c r="APH42" t="str">
        <f t="shared" si="1785"/>
        <v>1906</v>
      </c>
      <c r="API42" t="str">
        <f t="shared" si="1786"/>
        <v>1906</v>
      </c>
      <c r="APJ42" t="str">
        <f t="shared" si="1787"/>
        <v>1906</v>
      </c>
      <c r="APK42" t="str">
        <f t="shared" si="1788"/>
        <v>1906</v>
      </c>
      <c r="APL42" t="str">
        <f t="shared" si="1789"/>
        <v>1906</v>
      </c>
      <c r="APM42" t="str">
        <f t="shared" si="1790"/>
        <v>1906</v>
      </c>
      <c r="APN42" t="str">
        <f t="shared" si="1791"/>
        <v>1906</v>
      </c>
      <c r="APO42" t="str">
        <f t="shared" si="1792"/>
        <v>1906</v>
      </c>
      <c r="APP42" t="str">
        <f t="shared" si="1793"/>
        <v>1906</v>
      </c>
      <c r="APQ42" t="str">
        <f t="shared" si="1794"/>
        <v>1906</v>
      </c>
      <c r="APR42" t="str">
        <f t="shared" si="1795"/>
        <v>1906</v>
      </c>
      <c r="APS42" t="str">
        <f t="shared" si="1796"/>
        <v>1906</v>
      </c>
      <c r="APT42" t="str">
        <f t="shared" si="1797"/>
        <v>1906</v>
      </c>
      <c r="APU42" t="str">
        <f t="shared" si="1798"/>
        <v>1906</v>
      </c>
      <c r="APV42" t="str">
        <f t="shared" si="1799"/>
        <v>1906</v>
      </c>
      <c r="APW42" t="str">
        <f t="shared" si="1800"/>
        <v>1906</v>
      </c>
      <c r="APX42" t="str">
        <f t="shared" si="1801"/>
        <v>1906</v>
      </c>
      <c r="APY42" t="str">
        <f t="shared" si="1802"/>
        <v>1906</v>
      </c>
      <c r="APZ42" t="str">
        <f t="shared" si="1803"/>
        <v>1906</v>
      </c>
      <c r="AQA42" t="str">
        <f t="shared" si="1804"/>
        <v>1906</v>
      </c>
      <c r="AQB42" t="str">
        <f t="shared" si="1805"/>
        <v>1906</v>
      </c>
      <c r="AQC42" t="str">
        <f t="shared" si="1806"/>
        <v>1906</v>
      </c>
      <c r="AQD42" t="str">
        <f t="shared" si="1807"/>
        <v>1906</v>
      </c>
      <c r="AQE42" t="str">
        <f t="shared" si="1808"/>
        <v>1906</v>
      </c>
      <c r="AQF42" t="str">
        <f t="shared" si="1809"/>
        <v>1906</v>
      </c>
      <c r="AQG42" t="str">
        <f t="shared" si="1810"/>
        <v>1906</v>
      </c>
      <c r="AQH42" t="str">
        <f t="shared" si="1811"/>
        <v>1906</v>
      </c>
      <c r="AQI42" t="str">
        <f t="shared" si="1812"/>
        <v>1906</v>
      </c>
      <c r="AQJ42" t="str">
        <f t="shared" si="1813"/>
        <v>1906</v>
      </c>
      <c r="AQK42" t="str">
        <f t="shared" si="1814"/>
        <v>1906</v>
      </c>
      <c r="AQL42" t="str">
        <f t="shared" si="1815"/>
        <v>1906</v>
      </c>
      <c r="AQM42" t="str">
        <f t="shared" si="1816"/>
        <v>1906</v>
      </c>
      <c r="AQN42" t="str">
        <f t="shared" si="1817"/>
        <v>1906</v>
      </c>
      <c r="AQO42" t="str">
        <f t="shared" si="1818"/>
        <v>1906</v>
      </c>
      <c r="AQP42" t="str">
        <f t="shared" si="1819"/>
        <v>1906</v>
      </c>
      <c r="AQQ42" t="str">
        <f t="shared" si="1820"/>
        <v>1906</v>
      </c>
      <c r="AQR42" t="str">
        <f t="shared" si="1821"/>
        <v>1906</v>
      </c>
      <c r="AQS42" t="str">
        <f t="shared" si="1822"/>
        <v>1906</v>
      </c>
      <c r="AQT42" t="str">
        <f t="shared" si="1823"/>
        <v>1906</v>
      </c>
      <c r="AQU42" t="str">
        <f t="shared" si="1824"/>
        <v>1906</v>
      </c>
      <c r="AQV42" t="str">
        <f t="shared" si="1825"/>
        <v>1906</v>
      </c>
      <c r="AQW42" t="str">
        <f t="shared" si="1826"/>
        <v>1906</v>
      </c>
      <c r="AQX42" t="str">
        <f t="shared" si="1827"/>
        <v>1906</v>
      </c>
      <c r="AQY42" t="str">
        <f t="shared" si="1828"/>
        <v>1906</v>
      </c>
      <c r="AQZ42" t="str">
        <f t="shared" si="1829"/>
        <v>1906</v>
      </c>
      <c r="ARA42" t="str">
        <f t="shared" si="1830"/>
        <v>1906</v>
      </c>
      <c r="ARB42" t="str">
        <f t="shared" si="1831"/>
        <v>1906</v>
      </c>
      <c r="ARC42">
        <v>1853</v>
      </c>
      <c r="ARH42" s="5"/>
    </row>
    <row r="43" spans="1:1152" x14ac:dyDescent="0.2">
      <c r="A43">
        <v>106</v>
      </c>
      <c r="B43" s="19" t="s">
        <v>21</v>
      </c>
      <c r="C43" s="20">
        <f>VLOOKUP(A43, Rankings!$A$2:$AN$161, 40, FALSE)</f>
        <v>41</v>
      </c>
      <c r="D43" s="221" t="s">
        <v>227</v>
      </c>
      <c r="F43" s="4">
        <v>1</v>
      </c>
      <c r="G43" s="4">
        <v>17</v>
      </c>
      <c r="I43" s="5">
        <f t="shared" si="916"/>
        <v>9</v>
      </c>
      <c r="L43" t="s">
        <v>1936</v>
      </c>
      <c r="M43" t="s">
        <v>2226</v>
      </c>
      <c r="N43" t="s">
        <v>2441</v>
      </c>
      <c r="O43" t="s">
        <v>2745</v>
      </c>
      <c r="P43" t="s">
        <v>2745</v>
      </c>
      <c r="Q43" t="s">
        <v>3140</v>
      </c>
      <c r="R43" t="s">
        <v>3292</v>
      </c>
      <c r="S43" t="s">
        <v>3679</v>
      </c>
      <c r="T43" t="s">
        <v>3949</v>
      </c>
      <c r="U43" t="s">
        <v>4001</v>
      </c>
      <c r="V43" t="s">
        <v>4243</v>
      </c>
      <c r="W43" t="str">
        <f>Rankings!D42</f>
        <v>-</v>
      </c>
      <c r="X43" t="s">
        <v>10</v>
      </c>
      <c r="Y43" t="s">
        <v>10</v>
      </c>
      <c r="Z43" t="s">
        <v>10</v>
      </c>
      <c r="AA43" t="s">
        <v>10</v>
      </c>
      <c r="AB43" t="s">
        <v>10</v>
      </c>
      <c r="AC43" t="s">
        <v>10</v>
      </c>
      <c r="AD43" t="s">
        <v>10</v>
      </c>
      <c r="AE43" t="s">
        <v>10</v>
      </c>
      <c r="AF43" t="s">
        <v>10</v>
      </c>
      <c r="AG43" t="s">
        <v>10</v>
      </c>
      <c r="AH43" t="s">
        <v>10</v>
      </c>
      <c r="AI43" t="s">
        <v>10</v>
      </c>
      <c r="AJ43" t="s">
        <v>10</v>
      </c>
      <c r="AK43" t="s">
        <v>10</v>
      </c>
      <c r="AL43" t="s">
        <v>10</v>
      </c>
      <c r="AM43" t="s">
        <v>10</v>
      </c>
      <c r="AN43" t="s">
        <v>10</v>
      </c>
      <c r="AO43" t="s">
        <v>10</v>
      </c>
      <c r="AP43" t="s">
        <v>10</v>
      </c>
      <c r="AQ43" t="s">
        <v>10</v>
      </c>
      <c r="AR43" t="s">
        <v>10</v>
      </c>
      <c r="AS43" t="s">
        <v>10</v>
      </c>
      <c r="AT43" t="s">
        <v>10</v>
      </c>
      <c r="AU43" t="s">
        <v>10</v>
      </c>
      <c r="AV43" t="s">
        <v>10</v>
      </c>
      <c r="AW43" t="s">
        <v>10</v>
      </c>
      <c r="AX43" t="s">
        <v>10</v>
      </c>
      <c r="AY43" t="s">
        <v>10</v>
      </c>
      <c r="AZ43" t="s">
        <v>10</v>
      </c>
      <c r="BA43" t="s">
        <v>10</v>
      </c>
      <c r="BB43" t="s">
        <v>10</v>
      </c>
      <c r="BC43" t="s">
        <v>10</v>
      </c>
      <c r="BD43" t="s">
        <v>10</v>
      </c>
      <c r="BE43" t="s">
        <v>10</v>
      </c>
      <c r="BF43" t="s">
        <v>10</v>
      </c>
      <c r="BG43" t="s">
        <v>10</v>
      </c>
      <c r="BH43" t="s">
        <v>10</v>
      </c>
      <c r="BI43" t="s">
        <v>10</v>
      </c>
      <c r="BJ43" t="s">
        <v>10</v>
      </c>
      <c r="BK43" t="s">
        <v>10</v>
      </c>
      <c r="BL43" t="s">
        <v>10</v>
      </c>
      <c r="BM43" t="s">
        <v>10</v>
      </c>
      <c r="BN43" t="s">
        <v>10</v>
      </c>
      <c r="BO43" t="s">
        <v>10</v>
      </c>
      <c r="BP43" t="s">
        <v>10</v>
      </c>
      <c r="BQ43" t="s">
        <v>10</v>
      </c>
      <c r="BR43" t="s">
        <v>10</v>
      </c>
      <c r="BS43" t="s">
        <v>10</v>
      </c>
      <c r="BT43" t="s">
        <v>10</v>
      </c>
      <c r="BU43" t="s">
        <v>10</v>
      </c>
      <c r="BV43" t="s">
        <v>10</v>
      </c>
      <c r="BW43" t="s">
        <v>10</v>
      </c>
      <c r="BX43" t="s">
        <v>10</v>
      </c>
      <c r="BY43" t="s">
        <v>10</v>
      </c>
      <c r="BZ43" t="s">
        <v>10</v>
      </c>
      <c r="CA43" t="s">
        <v>10</v>
      </c>
      <c r="CB43" t="s">
        <v>10</v>
      </c>
      <c r="CC43" t="s">
        <v>10</v>
      </c>
      <c r="CD43" t="s">
        <v>10</v>
      </c>
      <c r="CE43" t="s">
        <v>10</v>
      </c>
      <c r="CF43" t="s">
        <v>10</v>
      </c>
      <c r="CG43" t="s">
        <v>10</v>
      </c>
      <c r="CH43" t="s">
        <v>10</v>
      </c>
      <c r="CI43" t="s">
        <v>10</v>
      </c>
      <c r="CJ43" t="s">
        <v>10</v>
      </c>
      <c r="CK43" t="s">
        <v>10</v>
      </c>
      <c r="CL43" t="s">
        <v>10</v>
      </c>
      <c r="CM43" t="s">
        <v>10</v>
      </c>
      <c r="CN43" t="s">
        <v>10</v>
      </c>
      <c r="CO43" t="s">
        <v>10</v>
      </c>
      <c r="CP43" t="s">
        <v>10</v>
      </c>
      <c r="CQ43" t="s">
        <v>10</v>
      </c>
      <c r="CR43" t="s">
        <v>10</v>
      </c>
      <c r="CT43" s="4">
        <f t="shared" si="917"/>
        <v>3</v>
      </c>
      <c r="CU43" s="4">
        <f t="shared" si="918"/>
        <v>0</v>
      </c>
      <c r="CV43" s="4">
        <f t="shared" si="919"/>
        <v>0</v>
      </c>
      <c r="CW43" s="4">
        <f t="shared" si="920"/>
        <v>2</v>
      </c>
      <c r="CX43" s="4">
        <f t="shared" si="921"/>
        <v>2</v>
      </c>
      <c r="CY43" s="4">
        <f t="shared" si="922"/>
        <v>0</v>
      </c>
      <c r="CZ43" s="4">
        <f t="shared" si="923"/>
        <v>0</v>
      </c>
      <c r="DA43" s="4">
        <f t="shared" si="924"/>
        <v>0</v>
      </c>
      <c r="DB43" s="4">
        <f t="shared" si="925"/>
        <v>3</v>
      </c>
      <c r="DC43" s="4">
        <f t="shared" si="926"/>
        <v>0</v>
      </c>
      <c r="DD43" s="4">
        <f t="shared" si="927"/>
        <v>0</v>
      </c>
      <c r="DE43" s="4">
        <f t="shared" si="928"/>
        <v>1</v>
      </c>
      <c r="DF43" s="4">
        <f t="shared" si="929"/>
        <v>0</v>
      </c>
      <c r="DG43" s="4">
        <f t="shared" si="930"/>
        <v>0</v>
      </c>
      <c r="DH43" s="4">
        <f t="shared" si="931"/>
        <v>0</v>
      </c>
      <c r="DI43" s="152">
        <f t="shared" si="932"/>
        <v>0</v>
      </c>
      <c r="DJ43" s="153">
        <f t="shared" si="933"/>
        <v>3</v>
      </c>
      <c r="DK43" s="4">
        <f t="shared" si="934"/>
        <v>2</v>
      </c>
      <c r="DL43" s="4">
        <f t="shared" si="935"/>
        <v>2</v>
      </c>
      <c r="DM43" s="4">
        <f t="shared" si="936"/>
        <v>0</v>
      </c>
      <c r="DN43" s="4">
        <f t="shared" si="937"/>
        <v>3</v>
      </c>
      <c r="DO43" s="4">
        <f t="shared" si="938"/>
        <v>1</v>
      </c>
      <c r="DP43" s="4">
        <f t="shared" si="939"/>
        <v>0</v>
      </c>
      <c r="DQ43" s="4">
        <f t="shared" si="940"/>
        <v>0</v>
      </c>
      <c r="DR43" s="4">
        <f t="shared" si="941"/>
        <v>11</v>
      </c>
      <c r="DS43" s="4">
        <f t="shared" si="942"/>
        <v>9</v>
      </c>
      <c r="DT43" s="4">
        <f t="shared" si="943"/>
        <v>9</v>
      </c>
      <c r="DU43" t="str">
        <f t="shared" si="944"/>
        <v>3R</v>
      </c>
      <c r="DV43" t="str">
        <f t="shared" si="945"/>
        <v>3R</v>
      </c>
      <c r="DW43" t="str">
        <f t="shared" si="946"/>
        <v>0R</v>
      </c>
      <c r="DX43" t="str">
        <f t="shared" si="947"/>
        <v>3S</v>
      </c>
      <c r="DY43" t="str">
        <f t="shared" si="948"/>
        <v>3S</v>
      </c>
      <c r="DZ43" t="str">
        <f t="shared" si="949"/>
        <v>3R</v>
      </c>
      <c r="EA43" t="str">
        <f t="shared" si="950"/>
        <v>3L</v>
      </c>
      <c r="EB43" t="str">
        <f t="shared" si="951"/>
        <v>3L</v>
      </c>
      <c r="EC43" t="str">
        <f t="shared" si="952"/>
        <v>0R</v>
      </c>
      <c r="ED43" t="str">
        <f t="shared" si="953"/>
        <v>3S</v>
      </c>
      <c r="EE43" t="str">
        <f t="shared" si="954"/>
        <v>0S</v>
      </c>
      <c r="EF43">
        <f t="shared" si="955"/>
        <v>0</v>
      </c>
      <c r="EG43">
        <f t="shared" si="956"/>
        <v>0</v>
      </c>
      <c r="EH43">
        <f t="shared" si="957"/>
        <v>0</v>
      </c>
      <c r="EI43">
        <f t="shared" si="958"/>
        <v>0</v>
      </c>
      <c r="EJ43">
        <f t="shared" si="959"/>
        <v>0</v>
      </c>
      <c r="EK43">
        <f t="shared" si="960"/>
        <v>0</v>
      </c>
      <c r="EL43">
        <f t="shared" si="961"/>
        <v>0</v>
      </c>
      <c r="EM43">
        <f t="shared" si="962"/>
        <v>0</v>
      </c>
      <c r="EN43">
        <f t="shared" si="963"/>
        <v>0</v>
      </c>
      <c r="EO43">
        <f t="shared" si="964"/>
        <v>0</v>
      </c>
      <c r="EP43">
        <f t="shared" si="965"/>
        <v>0</v>
      </c>
      <c r="EQ43">
        <f t="shared" si="966"/>
        <v>0</v>
      </c>
      <c r="ER43">
        <f t="shared" si="967"/>
        <v>0</v>
      </c>
      <c r="ES43">
        <f t="shared" si="968"/>
        <v>0</v>
      </c>
      <c r="ET43">
        <f t="shared" si="969"/>
        <v>0</v>
      </c>
      <c r="EU43">
        <f t="shared" si="970"/>
        <v>0</v>
      </c>
      <c r="EV43">
        <f t="shared" si="971"/>
        <v>0</v>
      </c>
      <c r="EW43">
        <f t="shared" si="972"/>
        <v>0</v>
      </c>
      <c r="EX43">
        <f t="shared" si="973"/>
        <v>0</v>
      </c>
      <c r="EY43">
        <f t="shared" si="974"/>
        <v>0</v>
      </c>
      <c r="EZ43">
        <f t="shared" si="975"/>
        <v>0</v>
      </c>
      <c r="FA43">
        <f t="shared" si="976"/>
        <v>0</v>
      </c>
      <c r="FB43">
        <f t="shared" si="977"/>
        <v>0</v>
      </c>
      <c r="FC43">
        <f t="shared" si="978"/>
        <v>0</v>
      </c>
      <c r="FD43">
        <f t="shared" si="979"/>
        <v>0</v>
      </c>
      <c r="FE43">
        <f t="shared" si="980"/>
        <v>0</v>
      </c>
      <c r="FF43">
        <f t="shared" si="981"/>
        <v>0</v>
      </c>
      <c r="FG43">
        <f t="shared" si="982"/>
        <v>0</v>
      </c>
      <c r="FH43">
        <f t="shared" si="983"/>
        <v>0</v>
      </c>
      <c r="FI43">
        <f t="shared" si="984"/>
        <v>0</v>
      </c>
      <c r="FJ43">
        <f t="shared" si="985"/>
        <v>0</v>
      </c>
      <c r="FK43">
        <f t="shared" si="986"/>
        <v>0</v>
      </c>
      <c r="FL43">
        <f t="shared" si="987"/>
        <v>0</v>
      </c>
      <c r="FM43">
        <f t="shared" si="988"/>
        <v>0</v>
      </c>
      <c r="FN43">
        <f t="shared" si="989"/>
        <v>0</v>
      </c>
      <c r="FO43">
        <f t="shared" si="990"/>
        <v>0</v>
      </c>
      <c r="FP43">
        <f t="shared" si="991"/>
        <v>0</v>
      </c>
      <c r="FQ43">
        <f t="shared" si="992"/>
        <v>0</v>
      </c>
      <c r="FR43">
        <f t="shared" si="993"/>
        <v>0</v>
      </c>
      <c r="FS43">
        <f t="shared" si="994"/>
        <v>0</v>
      </c>
      <c r="FT43">
        <f t="shared" si="995"/>
        <v>0</v>
      </c>
      <c r="FU43">
        <f t="shared" si="996"/>
        <v>0</v>
      </c>
      <c r="FV43">
        <f t="shared" si="997"/>
        <v>0</v>
      </c>
      <c r="FW43">
        <f t="shared" si="998"/>
        <v>0</v>
      </c>
      <c r="FX43">
        <f t="shared" si="999"/>
        <v>0</v>
      </c>
      <c r="FY43">
        <f t="shared" si="1000"/>
        <v>0</v>
      </c>
      <c r="FZ43">
        <f t="shared" si="1001"/>
        <v>0</v>
      </c>
      <c r="GA43">
        <f t="shared" si="1002"/>
        <v>0</v>
      </c>
      <c r="GB43">
        <f t="shared" si="1003"/>
        <v>0</v>
      </c>
      <c r="GC43">
        <f t="shared" si="1004"/>
        <v>0</v>
      </c>
      <c r="GD43">
        <f t="shared" si="1005"/>
        <v>0</v>
      </c>
      <c r="GE43">
        <f t="shared" si="1006"/>
        <v>0</v>
      </c>
      <c r="GF43">
        <f t="shared" si="1007"/>
        <v>0</v>
      </c>
      <c r="GG43">
        <f t="shared" si="1008"/>
        <v>0</v>
      </c>
      <c r="GH43">
        <f t="shared" si="1009"/>
        <v>0</v>
      </c>
      <c r="GI43">
        <f t="shared" si="1010"/>
        <v>0</v>
      </c>
      <c r="GJ43">
        <f t="shared" si="1011"/>
        <v>0</v>
      </c>
      <c r="GK43">
        <f t="shared" si="1012"/>
        <v>0</v>
      </c>
      <c r="GL43">
        <f t="shared" si="1013"/>
        <v>0</v>
      </c>
      <c r="GM43">
        <f t="shared" si="1014"/>
        <v>0</v>
      </c>
      <c r="GN43">
        <f t="shared" si="1015"/>
        <v>0</v>
      </c>
      <c r="GO43">
        <f t="shared" si="1016"/>
        <v>0</v>
      </c>
      <c r="GP43">
        <f t="shared" si="1017"/>
        <v>0</v>
      </c>
      <c r="GQ43">
        <f t="shared" si="1018"/>
        <v>0</v>
      </c>
      <c r="GR43">
        <f t="shared" si="1019"/>
        <v>0</v>
      </c>
      <c r="GS43">
        <f t="shared" si="1020"/>
        <v>0</v>
      </c>
      <c r="GT43">
        <f t="shared" si="1021"/>
        <v>0</v>
      </c>
      <c r="GU43">
        <f t="shared" si="1022"/>
        <v>0</v>
      </c>
      <c r="GV43">
        <f t="shared" si="1023"/>
        <v>0</v>
      </c>
      <c r="GW43">
        <f t="shared" si="1024"/>
        <v>0</v>
      </c>
      <c r="GX43">
        <f t="shared" si="1025"/>
        <v>0</v>
      </c>
      <c r="GY43">
        <f t="shared" si="1026"/>
        <v>0</v>
      </c>
      <c r="GZ43">
        <f t="shared" si="1027"/>
        <v>0</v>
      </c>
      <c r="HA43">
        <f t="shared" si="1028"/>
        <v>0</v>
      </c>
      <c r="HB43" s="176" t="s">
        <v>314</v>
      </c>
      <c r="HC43" s="89">
        <f t="shared" si="1029"/>
        <v>275.31075411212157</v>
      </c>
      <c r="HD43" s="89">
        <f t="shared" si="1030"/>
        <v>97.55713799415372</v>
      </c>
      <c r="HE43" s="89">
        <f t="shared" si="1031"/>
        <v>132.37248871479471</v>
      </c>
      <c r="HF43" s="89">
        <f t="shared" si="1032"/>
        <v>0</v>
      </c>
      <c r="HH43" s="88">
        <f t="shared" si="1033"/>
        <v>505.24038082107</v>
      </c>
      <c r="HI43" s="88">
        <f t="shared" si="1034"/>
        <v>66.186244357397356</v>
      </c>
      <c r="HK43">
        <f>IFERROR(VLOOKUP(_xlfn.NUMBERVALUE(MID(L43, SEARCH("!", L43)+1, SEARCH("+", L43)-SEARCH("!", L43)-1)), Rankings!$A$2:$BK$161, 63, FALSE),0)</f>
        <v>45.607551170882857</v>
      </c>
      <c r="HL43">
        <f>IFERROR(VLOOKUP(_xlfn.NUMBERVALUE(MID(M43, SEARCH("!", M43)+1, SEARCH("+", M43)-SEARCH("!", M43)-1)), Rankings!$A$2:$BK$161, 63, FALSE),0)</f>
        <v>43.752783740104825</v>
      </c>
      <c r="HM43">
        <f>IFERROR(VLOOKUP(_xlfn.NUMBERVALUE(MID(N43, SEARCH("!", N43)+1, SEARCH("+", N43)-SEARCH("!", N43)-1)), Rankings!$A$2:$BK$161, 63, FALSE),0)</f>
        <v>72.095005536814611</v>
      </c>
      <c r="HN43">
        <f>IFERROR(VLOOKUP(_xlfn.NUMBERVALUE(MID(O43, SEARCH("!", O43)+1, SEARCH("+", O43)-SEARCH("!", O43)-1)), Rankings!$A$2:$BK$161, 63, FALSE),0)</f>
        <v>0</v>
      </c>
      <c r="HO43">
        <f>IFERROR(VLOOKUP(_xlfn.NUMBERVALUE(MID(P43, SEARCH("!", P43)+1, SEARCH("+", P43)-SEARCH("!", P43)-1)), Rankings!$A$2:$BK$161, 63, FALSE),0)</f>
        <v>0</v>
      </c>
      <c r="HP43">
        <f>IFERROR(VLOOKUP(_xlfn.NUMBERVALUE(MID(Q43, SEARCH("!", Q43)+1, SEARCH("+", Q43)-SEARCH("!", Q43)-1)), Rankings!$A$2:$BK$161, 63, FALSE),0)</f>
        <v>32.757958393168828</v>
      </c>
      <c r="HQ43">
        <f>IFERROR(VLOOKUP(_xlfn.NUMBERVALUE(MID(R43, SEARCH("!", R43)+1, SEARCH("+", R43)-SEARCH("!", R43)-1)), Rankings!$A$2:$BK$161, 63, FALSE),0)</f>
        <v>28.233626464592124</v>
      </c>
      <c r="HR43">
        <f>IFERROR(VLOOKUP(_xlfn.NUMBERVALUE(MID(S43, SEARCH("!", S43)+1, SEARCH("+", S43)-SEARCH("!", S43)-1)), Rankings!$A$2:$BK$161, 63, FALSE),0)</f>
        <v>69.3235115295616</v>
      </c>
      <c r="HS43">
        <f>IFERROR(VLOOKUP(_xlfn.NUMBERVALUE(MID(T43, SEARCH("!", T43)+1, SEARCH("+", T43)-SEARCH("!", T43)-1)), Rankings!$A$2:$BK$161, 63, FALSE),0)</f>
        <v>81.097455271150409</v>
      </c>
      <c r="HT43">
        <f>IFERROR(VLOOKUP(_xlfn.NUMBERVALUE(MID(U43, SEARCH("!", U43)+1, SEARCH("+", U43)-SEARCH("!", U43)-1)), Rankings!$A$2:$BK$161, 63, FALSE),0)</f>
        <v>43.752783740104825</v>
      </c>
      <c r="HU43">
        <f>IFERROR(VLOOKUP(_xlfn.NUMBERVALUE(MID(V43, SEARCH("!", V43)+1, SEARCH("+", V43)-SEARCH("!", V43)-1)), Rankings!$A$2:$BK$161, 63, FALSE),0)</f>
        <v>88.619704974689895</v>
      </c>
      <c r="HV43">
        <f>IFERROR(VLOOKUP(_xlfn.NUMBERVALUE(MID(W43, SEARCH("!", W43)+1, SEARCH("+", W43)-SEARCH("!", W43)-1)), Rankings!$A$2:$BK$161, 63, FALSE),0)</f>
        <v>0</v>
      </c>
      <c r="HW43">
        <f>IFERROR(VLOOKUP(_xlfn.NUMBERVALUE(MID(X43, SEARCH("!", X43)+1, SEARCH("+", X43)-SEARCH("!", X43)-1)), Rankings!$A$2:$BK$161, 63, FALSE),0)</f>
        <v>0</v>
      </c>
      <c r="HX43">
        <f>IFERROR(VLOOKUP(_xlfn.NUMBERVALUE(MID(Y43, SEARCH("!", Y43)+1, SEARCH("+", Y43)-SEARCH("!", Y43)-1)), Rankings!$A$2:$BK$161, 63, FALSE),0)</f>
        <v>0</v>
      </c>
      <c r="HY43">
        <f>IFERROR(VLOOKUP(_xlfn.NUMBERVALUE(MID(Z43, SEARCH("!", Z43)+1, SEARCH("+", Z43)-SEARCH("!", Z43)-1)), Rankings!$A$2:$BK$161, 63, FALSE),0)</f>
        <v>0</v>
      </c>
      <c r="HZ43">
        <f>IFERROR(VLOOKUP(_xlfn.NUMBERVALUE(MID(AA43, SEARCH("!", AA43)+1, SEARCH("+", AA43)-SEARCH("!", AA43)-1)), Rankings!$A$2:$BK$161, 63, FALSE),0)</f>
        <v>0</v>
      </c>
      <c r="IA43">
        <f>IFERROR(VLOOKUP(_xlfn.NUMBERVALUE(MID(AB43, SEARCH("!", AB43)+1, SEARCH("+", AB43)-SEARCH("!", AB43)-1)), Rankings!$A$2:$BK$161, 63, FALSE),0)</f>
        <v>0</v>
      </c>
      <c r="IB43">
        <f>IFERROR(VLOOKUP(_xlfn.NUMBERVALUE(MID(AC43, SEARCH("!", AC43)+1, SEARCH("+", AC43)-SEARCH("!", AC43)-1)), Rankings!$A$2:$BK$161, 63, FALSE),0)</f>
        <v>0</v>
      </c>
      <c r="IC43">
        <f>IFERROR(VLOOKUP(_xlfn.NUMBERVALUE(MID(AD43, SEARCH("!", AD43)+1, SEARCH("+", AD43)-SEARCH("!", AD43)-1)), Rankings!$A$2:$BK$161, 63, FALSE),0)</f>
        <v>0</v>
      </c>
      <c r="ID43">
        <f>IFERROR(VLOOKUP(_xlfn.NUMBERVALUE(MID(AE43, SEARCH("!", AE43)+1, SEARCH("+", AE43)-SEARCH("!", AE43)-1)), Rankings!$A$2:$BK$161, 63, FALSE),0)</f>
        <v>0</v>
      </c>
      <c r="IE43">
        <f>IFERROR(VLOOKUP(_xlfn.NUMBERVALUE(MID(AF43, SEARCH("!", AF43)+1, SEARCH("+", AF43)-SEARCH("!", AF43)-1)), Rankings!$A$2:$BK$161, 63, FALSE),0)</f>
        <v>0</v>
      </c>
      <c r="IF43">
        <f>IFERROR(VLOOKUP(_xlfn.NUMBERVALUE(MID(AG43, SEARCH("!", AG43)+1, SEARCH("+", AG43)-SEARCH("!", AG43)-1)), Rankings!$A$2:$BK$161, 63, FALSE),0)</f>
        <v>0</v>
      </c>
      <c r="IG43">
        <f>IFERROR(VLOOKUP(_xlfn.NUMBERVALUE(MID(AH43, SEARCH("!", AH43)+1, SEARCH("+", AH43)-SEARCH("!", AH43)-1)), Rankings!$A$2:$BK$161, 63, FALSE),0)</f>
        <v>0</v>
      </c>
      <c r="IH43">
        <f>IFERROR(VLOOKUP(_xlfn.NUMBERVALUE(MID(AI43, SEARCH("!", AI43)+1, SEARCH("+", AI43)-SEARCH("!", AI43)-1)), Rankings!$A$2:$BK$161, 63, FALSE),0)</f>
        <v>0</v>
      </c>
      <c r="II43">
        <f>IFERROR(VLOOKUP(_xlfn.NUMBERVALUE(MID(AJ43, SEARCH("!", AJ43)+1, SEARCH("+", AJ43)-SEARCH("!", AJ43)-1)), Rankings!$A$2:$BK$161, 63, FALSE),0)</f>
        <v>0</v>
      </c>
      <c r="IJ43">
        <f>IFERROR(VLOOKUP(_xlfn.NUMBERVALUE(MID(AK43, SEARCH("!", AK43)+1, SEARCH("+", AK43)-SEARCH("!", AK43)-1)), Rankings!$A$2:$BK$161, 63, FALSE),0)</f>
        <v>0</v>
      </c>
      <c r="IK43">
        <f>IFERROR(VLOOKUP(_xlfn.NUMBERVALUE(MID(AL43, SEARCH("!", AL43)+1, SEARCH("+", AL43)-SEARCH("!", AL43)-1)), Rankings!$A$2:$BK$161, 63, FALSE),0)</f>
        <v>0</v>
      </c>
      <c r="IL43">
        <f>IFERROR(VLOOKUP(_xlfn.NUMBERVALUE(MID(AM43, SEARCH("!", AM43)+1, SEARCH("+", AM43)-SEARCH("!", AM43)-1)), Rankings!$A$2:$BK$161, 63, FALSE),0)</f>
        <v>0</v>
      </c>
      <c r="IM43">
        <f>IFERROR(VLOOKUP(_xlfn.NUMBERVALUE(MID(AN43, SEARCH("!", AN43)+1, SEARCH("+", AN43)-SEARCH("!", AN43)-1)), Rankings!$A$2:$BK$161, 63, FALSE),0)</f>
        <v>0</v>
      </c>
      <c r="IN43">
        <f>IFERROR(VLOOKUP(_xlfn.NUMBERVALUE(MID(AO43, SEARCH("!", AO43)+1, SEARCH("+", AO43)-SEARCH("!", AO43)-1)), Rankings!$A$2:$BK$161, 63, FALSE),0)</f>
        <v>0</v>
      </c>
      <c r="IO43">
        <f>IFERROR(VLOOKUP(_xlfn.NUMBERVALUE(MID(AP43, SEARCH("!", AP43)+1, SEARCH("+", AP43)-SEARCH("!", AP43)-1)), Rankings!$A$2:$BK$161, 63, FALSE),0)</f>
        <v>0</v>
      </c>
      <c r="IP43">
        <f>IFERROR(VLOOKUP(_xlfn.NUMBERVALUE(MID(AQ43, SEARCH("!", AQ43)+1, SEARCH("+", AQ43)-SEARCH("!", AQ43)-1)), Rankings!$A$2:$BK$161, 63, FALSE),0)</f>
        <v>0</v>
      </c>
      <c r="IQ43">
        <f>IFERROR(VLOOKUP(_xlfn.NUMBERVALUE(MID(AR43, SEARCH("!", AR43)+1, SEARCH("+", AR43)-SEARCH("!", AR43)-1)), Rankings!$A$2:$BK$161, 63, FALSE),0)</f>
        <v>0</v>
      </c>
      <c r="IR43">
        <f>IFERROR(VLOOKUP(_xlfn.NUMBERVALUE(MID(AS43, SEARCH("!", AS43)+1, SEARCH("+", AS43)-SEARCH("!", AS43)-1)), Rankings!$A$2:$BK$161, 63, FALSE),0)</f>
        <v>0</v>
      </c>
      <c r="IS43">
        <f>IFERROR(VLOOKUP(_xlfn.NUMBERVALUE(MID(AT43, SEARCH("!", AT43)+1, SEARCH("+", AT43)-SEARCH("!", AT43)-1)), Rankings!$A$2:$BK$161, 63, FALSE),0)</f>
        <v>0</v>
      </c>
      <c r="IT43">
        <f>IFERROR(VLOOKUP(_xlfn.NUMBERVALUE(MID(AU43, SEARCH("!", AU43)+1, SEARCH("+", AU43)-SEARCH("!", AU43)-1)), Rankings!$A$2:$BK$161, 63, FALSE),0)</f>
        <v>0</v>
      </c>
      <c r="IU43">
        <f>IFERROR(VLOOKUP(_xlfn.NUMBERVALUE(MID(AV43, SEARCH("!", AV43)+1, SEARCH("+", AV43)-SEARCH("!", AV43)-1)), Rankings!$A$2:$BK$161, 63, FALSE),0)</f>
        <v>0</v>
      </c>
      <c r="IV43">
        <f>IFERROR(VLOOKUP(_xlfn.NUMBERVALUE(MID(AW43, SEARCH("!", AW43)+1, SEARCH("+", AW43)-SEARCH("!", AW43)-1)), Rankings!$A$2:$BK$161, 63, FALSE),0)</f>
        <v>0</v>
      </c>
      <c r="IW43">
        <f>IFERROR(VLOOKUP(_xlfn.NUMBERVALUE(MID(AX43, SEARCH("!", AX43)+1, SEARCH("+", AX43)-SEARCH("!", AX43)-1)), Rankings!$A$2:$BK$161, 63, FALSE),0)</f>
        <v>0</v>
      </c>
      <c r="IX43">
        <f>IFERROR(VLOOKUP(_xlfn.NUMBERVALUE(MID(AY43, SEARCH("!", AY43)+1, SEARCH("+", AY43)-SEARCH("!", AY43)-1)), Rankings!$A$2:$BK$161, 63, FALSE),0)</f>
        <v>0</v>
      </c>
      <c r="IY43">
        <f>IFERROR(VLOOKUP(_xlfn.NUMBERVALUE(MID(AZ43, SEARCH("!", AZ43)+1, SEARCH("+", AZ43)-SEARCH("!", AZ43)-1)), Rankings!$A$2:$BK$161, 63, FALSE),0)</f>
        <v>0</v>
      </c>
      <c r="IZ43">
        <f>IFERROR(VLOOKUP(_xlfn.NUMBERVALUE(MID(BA43, SEARCH("!", BA43)+1, SEARCH("+", BA43)-SEARCH("!", BA43)-1)), Rankings!$A$2:$BK$161, 63, FALSE),0)</f>
        <v>0</v>
      </c>
      <c r="JA43">
        <f>IFERROR(VLOOKUP(_xlfn.NUMBERVALUE(MID(BB43, SEARCH("!", BB43)+1, SEARCH("+", BB43)-SEARCH("!", BB43)-1)), Rankings!$A$2:$BK$161, 63, FALSE),0)</f>
        <v>0</v>
      </c>
      <c r="JB43">
        <f>IFERROR(VLOOKUP(_xlfn.NUMBERVALUE(MID(BC43, SEARCH("!", BC43)+1, SEARCH("+", BC43)-SEARCH("!", BC43)-1)), Rankings!$A$2:$BK$161, 63, FALSE),0)</f>
        <v>0</v>
      </c>
      <c r="JC43">
        <f>IFERROR(VLOOKUP(_xlfn.NUMBERVALUE(MID(BD43, SEARCH("!", BD43)+1, SEARCH("+", BD43)-SEARCH("!", BD43)-1)), Rankings!$A$2:$BK$161, 63, FALSE),0)</f>
        <v>0</v>
      </c>
      <c r="JD43">
        <f>IFERROR(VLOOKUP(_xlfn.NUMBERVALUE(MID(BE43, SEARCH("!", BE43)+1, SEARCH("+", BE43)-SEARCH("!", BE43)-1)), Rankings!$A$2:$BK$161, 63, FALSE),0)</f>
        <v>0</v>
      </c>
      <c r="JE43">
        <f>IFERROR(VLOOKUP(_xlfn.NUMBERVALUE(MID(BF43, SEARCH("!", BF43)+1, SEARCH("+", BF43)-SEARCH("!", BF43)-1)), Rankings!$A$2:$BK$161, 63, FALSE),0)</f>
        <v>0</v>
      </c>
      <c r="JF43">
        <f>IFERROR(VLOOKUP(_xlfn.NUMBERVALUE(MID(BG43, SEARCH("!", BG43)+1, SEARCH("+", BG43)-SEARCH("!", BG43)-1)), Rankings!$A$2:$BK$161, 63, FALSE),0)</f>
        <v>0</v>
      </c>
      <c r="JG43">
        <f>IFERROR(VLOOKUP(_xlfn.NUMBERVALUE(MID(BH43, SEARCH("!", BH43)+1, SEARCH("+", BH43)-SEARCH("!", BH43)-1)), Rankings!$A$2:$BK$161, 63, FALSE),0)</f>
        <v>0</v>
      </c>
      <c r="JH43">
        <f>IFERROR(VLOOKUP(_xlfn.NUMBERVALUE(MID(BI43, SEARCH("!", BI43)+1, SEARCH("+", BI43)-SEARCH("!", BI43)-1)), Rankings!$A$2:$BK$161, 63, FALSE),0)</f>
        <v>0</v>
      </c>
      <c r="JI43">
        <f>IFERROR(VLOOKUP(_xlfn.NUMBERVALUE(MID(BJ43, SEARCH("!", BJ43)+1, SEARCH("+", BJ43)-SEARCH("!", BJ43)-1)), Rankings!$A$2:$BK$161, 63, FALSE),0)</f>
        <v>0</v>
      </c>
      <c r="JJ43">
        <f>IFERROR(VLOOKUP(_xlfn.NUMBERVALUE(MID(BK43, SEARCH("!", BK43)+1, SEARCH("+", BK43)-SEARCH("!", BK43)-1)), Rankings!$A$2:$BK$161, 63, FALSE),0)</f>
        <v>0</v>
      </c>
      <c r="JK43">
        <f>IFERROR(VLOOKUP(_xlfn.NUMBERVALUE(MID(BL43, SEARCH("!", BL43)+1, SEARCH("+", BL43)-SEARCH("!", BL43)-1)), Rankings!$A$2:$BK$161, 63, FALSE),0)</f>
        <v>0</v>
      </c>
      <c r="JL43">
        <f>IFERROR(VLOOKUP(_xlfn.NUMBERVALUE(MID(BM43, SEARCH("!", BM43)+1, SEARCH("+", BM43)-SEARCH("!", BM43)-1)), Rankings!$A$2:$BK$161, 63, FALSE),0)</f>
        <v>0</v>
      </c>
      <c r="JM43">
        <f>IFERROR(VLOOKUP(_xlfn.NUMBERVALUE(MID(BN43, SEARCH("!", BN43)+1, SEARCH("+", BN43)-SEARCH("!", BN43)-1)), Rankings!$A$2:$BK$161, 63, FALSE),0)</f>
        <v>0</v>
      </c>
      <c r="JN43">
        <f>IFERROR(VLOOKUP(_xlfn.NUMBERVALUE(MID(BO43, SEARCH("!", BO43)+1, SEARCH("+", BO43)-SEARCH("!", BO43)-1)), Rankings!$A$2:$BK$161, 63, FALSE),0)</f>
        <v>0</v>
      </c>
      <c r="JO43">
        <f>IFERROR(VLOOKUP(_xlfn.NUMBERVALUE(MID(BP43, SEARCH("!", BP43)+1, SEARCH("+", BP43)-SEARCH("!", BP43)-1)), Rankings!$A$2:$BK$161, 63, FALSE),0)</f>
        <v>0</v>
      </c>
      <c r="JP43">
        <f>IFERROR(VLOOKUP(_xlfn.NUMBERVALUE(MID(BQ43, SEARCH("!", BQ43)+1, SEARCH("+", BQ43)-SEARCH("!", BQ43)-1)), Rankings!$A$2:$BK$161, 63, FALSE),0)</f>
        <v>0</v>
      </c>
      <c r="JQ43">
        <f>IFERROR(VLOOKUP(_xlfn.NUMBERVALUE(MID(BR43, SEARCH("!", BR43)+1, SEARCH("+", BR43)-SEARCH("!", BR43)-1)), Rankings!$A$2:$BK$161, 63, FALSE),0)</f>
        <v>0</v>
      </c>
      <c r="JR43">
        <f>IFERROR(VLOOKUP(_xlfn.NUMBERVALUE(MID(BS43, SEARCH("!", BS43)+1, SEARCH("+", BS43)-SEARCH("!", BS43)-1)), Rankings!$A$2:$BK$161, 63, FALSE),0)</f>
        <v>0</v>
      </c>
      <c r="JS43">
        <f>IFERROR(VLOOKUP(_xlfn.NUMBERVALUE(MID(BT43, SEARCH("!", BT43)+1, SEARCH("+", BT43)-SEARCH("!", BT43)-1)), Rankings!$A$2:$BK$161, 63, FALSE),0)</f>
        <v>0</v>
      </c>
      <c r="JT43">
        <f>IFERROR(VLOOKUP(_xlfn.NUMBERVALUE(MID(BU43, SEARCH("!", BU43)+1, SEARCH("+", BU43)-SEARCH("!", BU43)-1)), Rankings!$A$2:$BK$161, 63, FALSE),0)</f>
        <v>0</v>
      </c>
      <c r="JU43">
        <f>IFERROR(VLOOKUP(_xlfn.NUMBERVALUE(MID(BV43, SEARCH("!", BV43)+1, SEARCH("+", BV43)-SEARCH("!", BV43)-1)), Rankings!$A$2:$BK$161, 63, FALSE),0)</f>
        <v>0</v>
      </c>
      <c r="JV43">
        <f>IFERROR(VLOOKUP(_xlfn.NUMBERVALUE(MID(BW43, SEARCH("!", BW43)+1, SEARCH("+", BW43)-SEARCH("!", BW43)-1)), Rankings!$A$2:$BK$161, 63, FALSE),0)</f>
        <v>0</v>
      </c>
      <c r="JW43">
        <f>IFERROR(VLOOKUP(_xlfn.NUMBERVALUE(MID(BX43, SEARCH("!", BX43)+1, SEARCH("+", BX43)-SEARCH("!", BX43)-1)), Rankings!$A$2:$BK$161, 63, FALSE),0)</f>
        <v>0</v>
      </c>
      <c r="JX43">
        <f>IFERROR(VLOOKUP(_xlfn.NUMBERVALUE(MID(BY43, SEARCH("!", BY43)+1, SEARCH("+", BY43)-SEARCH("!", BY43)-1)), Rankings!$A$2:$BK$161, 63, FALSE),0)</f>
        <v>0</v>
      </c>
      <c r="JY43">
        <f>IFERROR(VLOOKUP(_xlfn.NUMBERVALUE(MID(BZ43, SEARCH("!", BZ43)+1, SEARCH("+", BZ43)-SEARCH("!", BZ43)-1)), Rankings!$A$2:$BK$161, 63, FALSE),0)</f>
        <v>0</v>
      </c>
      <c r="JZ43">
        <f>IFERROR(VLOOKUP(_xlfn.NUMBERVALUE(MID(CA43, SEARCH("!", CA43)+1, SEARCH("+", CA43)-SEARCH("!", CA43)-1)), Rankings!$A$2:$BK$161, 63, FALSE),0)</f>
        <v>0</v>
      </c>
      <c r="KA43">
        <f>IFERROR(VLOOKUP(_xlfn.NUMBERVALUE(MID(CB43, SEARCH("!", CB43)+1, SEARCH("+", CB43)-SEARCH("!", CB43)-1)), Rankings!$A$2:$BK$161, 63, FALSE),0)</f>
        <v>0</v>
      </c>
      <c r="KB43">
        <f>IFERROR(VLOOKUP(_xlfn.NUMBERVALUE(MID(CC43, SEARCH("!", CC43)+1, SEARCH("+", CC43)-SEARCH("!", CC43)-1)), Rankings!$A$2:$BK$161, 63, FALSE),0)</f>
        <v>0</v>
      </c>
      <c r="KC43">
        <f>IFERROR(VLOOKUP(_xlfn.NUMBERVALUE(MID(CD43, SEARCH("!", CD43)+1, SEARCH("+", CD43)-SEARCH("!", CD43)-1)), Rankings!$A$2:$BK$161, 63, FALSE),0)</f>
        <v>0</v>
      </c>
      <c r="KD43">
        <f>IFERROR(VLOOKUP(_xlfn.NUMBERVALUE(MID(CE43, SEARCH("!", CE43)+1, SEARCH("+", CE43)-SEARCH("!", CE43)-1)), Rankings!$A$2:$BK$161, 63, FALSE),0)</f>
        <v>0</v>
      </c>
      <c r="KE43">
        <f>IFERROR(VLOOKUP(_xlfn.NUMBERVALUE(MID(CF43, SEARCH("!", CF43)+1, SEARCH("+", CF43)-SEARCH("!", CF43)-1)), Rankings!$A$2:$BK$161, 63, FALSE),0)</f>
        <v>0</v>
      </c>
      <c r="KF43">
        <f>IFERROR(VLOOKUP(_xlfn.NUMBERVALUE(MID(CG43, SEARCH("!", CG43)+1, SEARCH("+", CG43)-SEARCH("!", CG43)-1)), Rankings!$A$2:$BK$161, 63, FALSE),0)</f>
        <v>0</v>
      </c>
      <c r="KG43">
        <f>IFERROR(VLOOKUP(_xlfn.NUMBERVALUE(MID(CH43, SEARCH("!", CH43)+1, SEARCH("+", CH43)-SEARCH("!", CH43)-1)), Rankings!$A$2:$BK$161, 63, FALSE),0)</f>
        <v>0</v>
      </c>
      <c r="KH43">
        <f>IFERROR(VLOOKUP(_xlfn.NUMBERVALUE(MID(CI43, SEARCH("!", CI43)+1, SEARCH("+", CI43)-SEARCH("!", CI43)-1)), Rankings!$A$2:$BK$161, 63, FALSE),0)</f>
        <v>0</v>
      </c>
      <c r="KI43">
        <f>IFERROR(VLOOKUP(_xlfn.NUMBERVALUE(MID(CJ43, SEARCH("!", CJ43)+1, SEARCH("+", CJ43)-SEARCH("!", CJ43)-1)), Rankings!$A$2:$BK$161, 63, FALSE),0)</f>
        <v>0</v>
      </c>
      <c r="KJ43">
        <f>IFERROR(VLOOKUP(_xlfn.NUMBERVALUE(MID(CK43, SEARCH("!", CK43)+1, SEARCH("+", CK43)-SEARCH("!", CK43)-1)), Rankings!$A$2:$BK$161, 63, FALSE),0)</f>
        <v>0</v>
      </c>
      <c r="KK43">
        <f>IFERROR(VLOOKUP(_xlfn.NUMBERVALUE(MID(CL43, SEARCH("!", CL43)+1, SEARCH("+", CL43)-SEARCH("!", CL43)-1)), Rankings!$A$2:$BK$161, 63, FALSE),0)</f>
        <v>0</v>
      </c>
      <c r="KL43">
        <f>IFERROR(VLOOKUP(_xlfn.NUMBERVALUE(MID(CM43, SEARCH("!", CM43)+1, SEARCH("+", CM43)-SEARCH("!", CM43)-1)), Rankings!$A$2:$BK$161, 63, FALSE),0)</f>
        <v>0</v>
      </c>
      <c r="KM43">
        <f>IFERROR(VLOOKUP(_xlfn.NUMBERVALUE(MID(CN43, SEARCH("!", CN43)+1, SEARCH("+", CN43)-SEARCH("!", CN43)-1)), Rankings!$A$2:$BK$161, 63, FALSE),0)</f>
        <v>0</v>
      </c>
      <c r="KN43">
        <f>IFERROR(VLOOKUP(_xlfn.NUMBERVALUE(MID(CO43, SEARCH("!", CO43)+1, SEARCH("+", CO43)-SEARCH("!", CO43)-1)), Rankings!$A$2:$BK$161, 63, FALSE),0)</f>
        <v>0</v>
      </c>
      <c r="KO43">
        <f>IFERROR(VLOOKUP(_xlfn.NUMBERVALUE(MID(CP43, SEARCH("!", CP43)+1, SEARCH("+", CP43)-SEARCH("!", CP43)-1)), Rankings!$A$2:$BK$161, 63, FALSE),0)</f>
        <v>0</v>
      </c>
      <c r="KP43">
        <f>IFERROR(VLOOKUP(_xlfn.NUMBERVALUE(MID(CQ43, SEARCH("!", CQ43)+1, SEARCH("+", CQ43)-SEARCH("!", CQ43)-1)), Rankings!$A$2:$BK$161, 63, FALSE),0)</f>
        <v>0</v>
      </c>
      <c r="KQ43">
        <f>IFERROR(VLOOKUP(_xlfn.NUMBERVALUE(MID(CR43, SEARCH("!", CR43)+1, SEARCH("+", CR43)-SEARCH("!", CR43)-1)), Rankings!$A$2:$BK$161, 63, FALSE),0)</f>
        <v>0</v>
      </c>
      <c r="KS43" s="4">
        <f t="shared" si="1035"/>
        <v>167</v>
      </c>
      <c r="KT43" s="4">
        <f t="shared" si="1036"/>
        <v>79</v>
      </c>
      <c r="KU43" s="4">
        <f t="shared" si="1037"/>
        <v>103</v>
      </c>
      <c r="KV43" s="4">
        <f t="shared" si="1038"/>
        <v>0</v>
      </c>
      <c r="KY43" s="4">
        <f t="shared" si="1039"/>
        <v>349</v>
      </c>
      <c r="KZ43" s="4"/>
      <c r="LB43">
        <f t="shared" si="1040"/>
        <v>23</v>
      </c>
      <c r="LC43">
        <f t="shared" si="1041"/>
        <v>26</v>
      </c>
      <c r="LD43">
        <f t="shared" si="1042"/>
        <v>24</v>
      </c>
      <c r="LE43">
        <f t="shared" si="1043"/>
        <v>0</v>
      </c>
      <c r="LF43">
        <f t="shared" si="1044"/>
        <v>0</v>
      </c>
      <c r="LG43">
        <f t="shared" si="1045"/>
        <v>69</v>
      </c>
      <c r="LH43">
        <f t="shared" si="1046"/>
        <v>42</v>
      </c>
      <c r="LI43">
        <f t="shared" si="1047"/>
        <v>37</v>
      </c>
      <c r="LJ43">
        <f t="shared" si="1048"/>
        <v>25</v>
      </c>
      <c r="LK43">
        <f t="shared" si="1049"/>
        <v>61</v>
      </c>
      <c r="LL43">
        <f t="shared" si="1050"/>
        <v>42</v>
      </c>
      <c r="LM43">
        <f t="shared" si="1051"/>
        <v>0</v>
      </c>
      <c r="LN43">
        <f t="shared" si="1052"/>
        <v>0</v>
      </c>
      <c r="LO43">
        <f t="shared" si="1053"/>
        <v>0</v>
      </c>
      <c r="LP43">
        <f t="shared" si="1054"/>
        <v>0</v>
      </c>
      <c r="LQ43">
        <f t="shared" si="1055"/>
        <v>0</v>
      </c>
      <c r="LR43">
        <f t="shared" si="1056"/>
        <v>0</v>
      </c>
      <c r="LS43">
        <f t="shared" si="1057"/>
        <v>0</v>
      </c>
      <c r="LT43">
        <f t="shared" si="1058"/>
        <v>0</v>
      </c>
      <c r="LU43">
        <f t="shared" si="1059"/>
        <v>0</v>
      </c>
      <c r="LV43">
        <f t="shared" si="1060"/>
        <v>0</v>
      </c>
      <c r="LW43">
        <f t="shared" si="1061"/>
        <v>0</v>
      </c>
      <c r="LX43">
        <f t="shared" si="1062"/>
        <v>0</v>
      </c>
      <c r="LY43">
        <f t="shared" si="1063"/>
        <v>0</v>
      </c>
      <c r="LZ43">
        <f t="shared" si="1064"/>
        <v>0</v>
      </c>
      <c r="MA43">
        <f t="shared" si="1065"/>
        <v>0</v>
      </c>
      <c r="MB43">
        <f t="shared" si="1066"/>
        <v>0</v>
      </c>
      <c r="MC43">
        <f t="shared" si="1067"/>
        <v>0</v>
      </c>
      <c r="MD43">
        <f t="shared" si="1068"/>
        <v>0</v>
      </c>
      <c r="ME43">
        <f t="shared" si="1069"/>
        <v>0</v>
      </c>
      <c r="MF43">
        <f t="shared" si="1070"/>
        <v>0</v>
      </c>
      <c r="MG43">
        <f t="shared" si="1071"/>
        <v>0</v>
      </c>
      <c r="MH43">
        <f t="shared" si="1072"/>
        <v>0</v>
      </c>
      <c r="MI43">
        <f t="shared" si="1073"/>
        <v>0</v>
      </c>
      <c r="MJ43">
        <f t="shared" si="1074"/>
        <v>0</v>
      </c>
      <c r="MK43">
        <f t="shared" si="1075"/>
        <v>0</v>
      </c>
      <c r="ML43">
        <f t="shared" si="1076"/>
        <v>0</v>
      </c>
      <c r="MM43">
        <f t="shared" si="1077"/>
        <v>0</v>
      </c>
      <c r="MN43">
        <f t="shared" si="1078"/>
        <v>0</v>
      </c>
      <c r="MO43">
        <f t="shared" si="1079"/>
        <v>0</v>
      </c>
      <c r="MP43">
        <f t="shared" si="1080"/>
        <v>0</v>
      </c>
      <c r="MQ43">
        <f t="shared" si="1081"/>
        <v>0</v>
      </c>
      <c r="MR43">
        <f t="shared" si="1082"/>
        <v>0</v>
      </c>
      <c r="MS43">
        <f t="shared" si="1083"/>
        <v>0</v>
      </c>
      <c r="MT43">
        <f t="shared" si="1084"/>
        <v>0</v>
      </c>
      <c r="MU43">
        <f t="shared" si="1085"/>
        <v>0</v>
      </c>
      <c r="MV43">
        <f t="shared" si="1086"/>
        <v>0</v>
      </c>
      <c r="MW43">
        <f t="shared" si="1087"/>
        <v>0</v>
      </c>
      <c r="MX43">
        <f t="shared" si="1088"/>
        <v>0</v>
      </c>
      <c r="MY43">
        <f t="shared" si="1089"/>
        <v>0</v>
      </c>
      <c r="MZ43">
        <f t="shared" si="1090"/>
        <v>0</v>
      </c>
      <c r="NA43">
        <f t="shared" si="1091"/>
        <v>0</v>
      </c>
      <c r="NB43">
        <f t="shared" si="1092"/>
        <v>0</v>
      </c>
      <c r="NC43">
        <f t="shared" si="1093"/>
        <v>0</v>
      </c>
      <c r="ND43">
        <f t="shared" si="1094"/>
        <v>0</v>
      </c>
      <c r="NE43">
        <f t="shared" si="1095"/>
        <v>0</v>
      </c>
      <c r="NF43">
        <f t="shared" si="1096"/>
        <v>0</v>
      </c>
      <c r="NG43">
        <f t="shared" si="1097"/>
        <v>0</v>
      </c>
      <c r="NH43">
        <f t="shared" si="1098"/>
        <v>0</v>
      </c>
      <c r="NI43">
        <f t="shared" si="1099"/>
        <v>0</v>
      </c>
      <c r="NJ43">
        <f t="shared" si="1100"/>
        <v>0</v>
      </c>
      <c r="NK43">
        <f t="shared" si="1101"/>
        <v>0</v>
      </c>
      <c r="NL43">
        <f t="shared" si="1102"/>
        <v>0</v>
      </c>
      <c r="NM43">
        <f t="shared" si="1103"/>
        <v>0</v>
      </c>
      <c r="NN43">
        <f t="shared" si="1104"/>
        <v>0</v>
      </c>
      <c r="NO43">
        <f t="shared" si="1105"/>
        <v>0</v>
      </c>
      <c r="NP43">
        <f t="shared" si="1106"/>
        <v>0</v>
      </c>
      <c r="NQ43">
        <f t="shared" si="1107"/>
        <v>0</v>
      </c>
      <c r="NR43">
        <f t="shared" si="1108"/>
        <v>0</v>
      </c>
      <c r="NS43">
        <f t="shared" si="1109"/>
        <v>0</v>
      </c>
      <c r="NT43">
        <f t="shared" si="1110"/>
        <v>0</v>
      </c>
      <c r="NU43">
        <f t="shared" si="1111"/>
        <v>0</v>
      </c>
      <c r="NV43">
        <f t="shared" si="1112"/>
        <v>0</v>
      </c>
      <c r="NW43">
        <f t="shared" si="1113"/>
        <v>0</v>
      </c>
      <c r="NX43">
        <f t="shared" si="1114"/>
        <v>0</v>
      </c>
      <c r="NY43">
        <f t="shared" si="1115"/>
        <v>0</v>
      </c>
      <c r="NZ43">
        <f t="shared" si="1116"/>
        <v>0</v>
      </c>
      <c r="OA43">
        <f t="shared" si="1117"/>
        <v>0</v>
      </c>
      <c r="OB43">
        <f t="shared" si="1118"/>
        <v>0</v>
      </c>
      <c r="OC43">
        <f t="shared" si="1119"/>
        <v>0</v>
      </c>
      <c r="OD43">
        <f t="shared" si="1120"/>
        <v>0</v>
      </c>
      <c r="OE43">
        <f t="shared" si="1121"/>
        <v>0</v>
      </c>
      <c r="OF43">
        <f t="shared" si="1122"/>
        <v>0</v>
      </c>
      <c r="OG43">
        <f t="shared" si="1123"/>
        <v>0</v>
      </c>
      <c r="OH43">
        <f t="shared" si="1124"/>
        <v>0</v>
      </c>
      <c r="OJ43" s="4">
        <f t="shared" si="1125"/>
        <v>119</v>
      </c>
      <c r="OK43" s="4">
        <f t="shared" si="1126"/>
        <v>59</v>
      </c>
      <c r="OL43" s="4">
        <f t="shared" si="1127"/>
        <v>91</v>
      </c>
      <c r="OM43" s="4">
        <f t="shared" si="1128"/>
        <v>0</v>
      </c>
      <c r="OP43" s="4">
        <f t="shared" si="1129"/>
        <v>269</v>
      </c>
      <c r="OQ43" s="4"/>
      <c r="OS43">
        <f t="shared" si="1130"/>
        <v>18</v>
      </c>
      <c r="OT43">
        <f t="shared" si="1131"/>
        <v>23</v>
      </c>
      <c r="OU43">
        <f t="shared" si="1132"/>
        <v>35</v>
      </c>
      <c r="OV43">
        <f t="shared" si="1133"/>
        <v>0</v>
      </c>
      <c r="OW43">
        <f t="shared" si="1134"/>
        <v>0</v>
      </c>
      <c r="OX43">
        <f t="shared" si="1135"/>
        <v>14</v>
      </c>
      <c r="OY43">
        <f t="shared" si="1136"/>
        <v>39</v>
      </c>
      <c r="OZ43">
        <f t="shared" si="1137"/>
        <v>20</v>
      </c>
      <c r="PA43">
        <f t="shared" si="1138"/>
        <v>29</v>
      </c>
      <c r="PB43">
        <f t="shared" si="1139"/>
        <v>34</v>
      </c>
      <c r="PC43">
        <f t="shared" si="1140"/>
        <v>57</v>
      </c>
      <c r="PD43">
        <f t="shared" si="1141"/>
        <v>0</v>
      </c>
      <c r="PE43">
        <f t="shared" si="1142"/>
        <v>0</v>
      </c>
      <c r="PF43">
        <f t="shared" si="1143"/>
        <v>0</v>
      </c>
      <c r="PG43">
        <f t="shared" si="1144"/>
        <v>0</v>
      </c>
      <c r="PH43">
        <f t="shared" si="1145"/>
        <v>0</v>
      </c>
      <c r="PI43">
        <f t="shared" si="1146"/>
        <v>0</v>
      </c>
      <c r="PJ43">
        <f t="shared" si="1147"/>
        <v>0</v>
      </c>
      <c r="PK43">
        <f t="shared" si="1148"/>
        <v>0</v>
      </c>
      <c r="PL43">
        <f t="shared" si="1149"/>
        <v>0</v>
      </c>
      <c r="PM43">
        <f t="shared" si="1150"/>
        <v>0</v>
      </c>
      <c r="PN43">
        <f t="shared" si="1151"/>
        <v>0</v>
      </c>
      <c r="PO43">
        <f t="shared" si="1152"/>
        <v>0</v>
      </c>
      <c r="PP43">
        <f t="shared" si="1153"/>
        <v>0</v>
      </c>
      <c r="PQ43">
        <f t="shared" si="1154"/>
        <v>0</v>
      </c>
      <c r="PR43">
        <f t="shared" si="1155"/>
        <v>0</v>
      </c>
      <c r="PS43">
        <f t="shared" si="1156"/>
        <v>0</v>
      </c>
      <c r="PT43">
        <f t="shared" si="1157"/>
        <v>0</v>
      </c>
      <c r="PU43">
        <f t="shared" si="1158"/>
        <v>0</v>
      </c>
      <c r="PV43">
        <f t="shared" si="1159"/>
        <v>0</v>
      </c>
      <c r="PW43">
        <f t="shared" si="1160"/>
        <v>0</v>
      </c>
      <c r="PX43">
        <f t="shared" si="1161"/>
        <v>0</v>
      </c>
      <c r="PY43">
        <f t="shared" si="1162"/>
        <v>0</v>
      </c>
      <c r="PZ43">
        <f t="shared" si="1163"/>
        <v>0</v>
      </c>
      <c r="QA43">
        <f t="shared" si="1164"/>
        <v>0</v>
      </c>
      <c r="QB43">
        <f t="shared" si="1165"/>
        <v>0</v>
      </c>
      <c r="QC43">
        <f t="shared" si="1166"/>
        <v>0</v>
      </c>
      <c r="QD43">
        <f t="shared" si="1167"/>
        <v>0</v>
      </c>
      <c r="QE43">
        <f t="shared" si="1168"/>
        <v>0</v>
      </c>
      <c r="QF43">
        <f t="shared" si="1169"/>
        <v>0</v>
      </c>
      <c r="QG43">
        <f t="shared" si="1170"/>
        <v>0</v>
      </c>
      <c r="QH43">
        <f t="shared" si="1171"/>
        <v>0</v>
      </c>
      <c r="QI43">
        <f t="shared" si="1172"/>
        <v>0</v>
      </c>
      <c r="QJ43">
        <f t="shared" si="1173"/>
        <v>0</v>
      </c>
      <c r="QK43">
        <f t="shared" si="1174"/>
        <v>0</v>
      </c>
      <c r="QL43">
        <f t="shared" si="1175"/>
        <v>0</v>
      </c>
      <c r="QM43">
        <f t="shared" si="1176"/>
        <v>0</v>
      </c>
      <c r="QN43">
        <f t="shared" si="1177"/>
        <v>0</v>
      </c>
      <c r="QO43">
        <f t="shared" si="1178"/>
        <v>0</v>
      </c>
      <c r="QP43">
        <f t="shared" si="1179"/>
        <v>0</v>
      </c>
      <c r="QQ43">
        <f t="shared" si="1180"/>
        <v>0</v>
      </c>
      <c r="QR43">
        <f t="shared" si="1181"/>
        <v>0</v>
      </c>
      <c r="QS43">
        <f t="shared" si="1182"/>
        <v>0</v>
      </c>
      <c r="QT43">
        <f t="shared" si="1183"/>
        <v>0</v>
      </c>
      <c r="QU43">
        <f t="shared" si="1184"/>
        <v>0</v>
      </c>
      <c r="QV43">
        <f t="shared" si="1185"/>
        <v>0</v>
      </c>
      <c r="QW43">
        <f t="shared" si="1186"/>
        <v>0</v>
      </c>
      <c r="QX43">
        <f t="shared" si="1187"/>
        <v>0</v>
      </c>
      <c r="QY43">
        <f t="shared" si="1188"/>
        <v>0</v>
      </c>
      <c r="QZ43">
        <f t="shared" si="1189"/>
        <v>0</v>
      </c>
      <c r="RA43">
        <f t="shared" si="1190"/>
        <v>0</v>
      </c>
      <c r="RB43">
        <f t="shared" si="1191"/>
        <v>0</v>
      </c>
      <c r="RC43">
        <f t="shared" si="1192"/>
        <v>0</v>
      </c>
      <c r="RD43">
        <f t="shared" si="1193"/>
        <v>0</v>
      </c>
      <c r="RE43">
        <f t="shared" si="1194"/>
        <v>0</v>
      </c>
      <c r="RF43">
        <f t="shared" si="1195"/>
        <v>0</v>
      </c>
      <c r="RG43">
        <f t="shared" si="1196"/>
        <v>0</v>
      </c>
      <c r="RH43">
        <f t="shared" si="1197"/>
        <v>0</v>
      </c>
      <c r="RI43">
        <f t="shared" si="1198"/>
        <v>0</v>
      </c>
      <c r="RJ43">
        <f t="shared" si="1199"/>
        <v>0</v>
      </c>
      <c r="RK43">
        <f t="shared" si="1200"/>
        <v>0</v>
      </c>
      <c r="RL43">
        <f t="shared" si="1201"/>
        <v>0</v>
      </c>
      <c r="RM43">
        <f t="shared" si="1202"/>
        <v>0</v>
      </c>
      <c r="RN43">
        <f t="shared" si="1203"/>
        <v>0</v>
      </c>
      <c r="RO43">
        <f t="shared" si="1204"/>
        <v>0</v>
      </c>
      <c r="RP43">
        <f t="shared" si="1205"/>
        <v>0</v>
      </c>
      <c r="RQ43">
        <f t="shared" si="1206"/>
        <v>0</v>
      </c>
      <c r="RR43">
        <f t="shared" si="1207"/>
        <v>0</v>
      </c>
      <c r="RS43">
        <f t="shared" si="1208"/>
        <v>0</v>
      </c>
      <c r="RT43">
        <f t="shared" si="1209"/>
        <v>0</v>
      </c>
      <c r="RU43">
        <f t="shared" si="1210"/>
        <v>0</v>
      </c>
      <c r="RV43">
        <f t="shared" si="1211"/>
        <v>0</v>
      </c>
      <c r="RW43">
        <f t="shared" si="1212"/>
        <v>0</v>
      </c>
      <c r="RX43">
        <f t="shared" si="1213"/>
        <v>0</v>
      </c>
      <c r="RY43">
        <f t="shared" si="1214"/>
        <v>0</v>
      </c>
      <c r="SA43" s="4">
        <f t="shared" si="1215"/>
        <v>18.059999999999999</v>
      </c>
      <c r="SB43" s="4">
        <f t="shared" si="1216"/>
        <v>8.33</v>
      </c>
      <c r="SC43" s="4">
        <f t="shared" si="1217"/>
        <v>7.95</v>
      </c>
      <c r="SD43" s="4">
        <f t="shared" si="1218"/>
        <v>0</v>
      </c>
      <c r="SF43" s="4">
        <f t="shared" si="1219"/>
        <v>34.340000000000003</v>
      </c>
      <c r="SI43">
        <f t="shared" si="1220"/>
        <v>4</v>
      </c>
      <c r="SJ43">
        <f t="shared" si="1221"/>
        <v>3.29</v>
      </c>
      <c r="SK43">
        <f t="shared" si="1222"/>
        <v>3.2</v>
      </c>
      <c r="SL43" t="str">
        <f t="shared" si="1223"/>
        <v>0</v>
      </c>
      <c r="SM43" t="str">
        <f t="shared" si="1224"/>
        <v>0</v>
      </c>
      <c r="SN43">
        <f t="shared" si="1225"/>
        <v>4.6900000000000004</v>
      </c>
      <c r="SO43">
        <f t="shared" si="1226"/>
        <v>4.33</v>
      </c>
      <c r="SP43">
        <f t="shared" si="1227"/>
        <v>4</v>
      </c>
      <c r="SQ43">
        <f t="shared" si="1228"/>
        <v>2.88</v>
      </c>
      <c r="SR43">
        <f t="shared" si="1229"/>
        <v>4.5</v>
      </c>
      <c r="SS43">
        <f t="shared" si="1230"/>
        <v>3.45</v>
      </c>
      <c r="ST43" t="str">
        <f t="shared" si="1231"/>
        <v>0</v>
      </c>
      <c r="SU43" t="str">
        <f t="shared" si="1232"/>
        <v>0</v>
      </c>
      <c r="SV43" t="str">
        <f t="shared" si="1233"/>
        <v>0</v>
      </c>
      <c r="SW43" t="str">
        <f t="shared" si="1234"/>
        <v>0</v>
      </c>
      <c r="SX43" t="str">
        <f t="shared" si="1235"/>
        <v>0</v>
      </c>
      <c r="SY43" t="str">
        <f t="shared" si="1236"/>
        <v>0</v>
      </c>
      <c r="SZ43" t="str">
        <f t="shared" si="1237"/>
        <v>0</v>
      </c>
      <c r="TA43" t="str">
        <f t="shared" si="1238"/>
        <v>0</v>
      </c>
      <c r="TB43" t="str">
        <f t="shared" si="1239"/>
        <v>0</v>
      </c>
      <c r="TC43" t="str">
        <f t="shared" si="1240"/>
        <v>0</v>
      </c>
      <c r="TD43" t="str">
        <f t="shared" si="1241"/>
        <v>0</v>
      </c>
      <c r="TE43" t="str">
        <f t="shared" si="1242"/>
        <v>0</v>
      </c>
      <c r="TF43" t="str">
        <f t="shared" si="1243"/>
        <v>0</v>
      </c>
      <c r="TG43" t="str">
        <f t="shared" si="1244"/>
        <v>0</v>
      </c>
      <c r="TH43" t="str">
        <f t="shared" si="1245"/>
        <v>0</v>
      </c>
      <c r="TI43" t="str">
        <f t="shared" si="1246"/>
        <v>0</v>
      </c>
      <c r="TJ43" t="str">
        <f t="shared" si="1247"/>
        <v>0</v>
      </c>
      <c r="TK43" t="str">
        <f t="shared" si="1248"/>
        <v>0</v>
      </c>
      <c r="TL43" t="str">
        <f t="shared" si="1249"/>
        <v>0</v>
      </c>
      <c r="TM43" t="str">
        <f t="shared" si="1250"/>
        <v>0</v>
      </c>
      <c r="TN43" t="str">
        <f t="shared" si="1251"/>
        <v>0</v>
      </c>
      <c r="TO43" t="str">
        <f t="shared" si="1252"/>
        <v>0</v>
      </c>
      <c r="TP43" t="str">
        <f t="shared" si="1253"/>
        <v>0</v>
      </c>
      <c r="TQ43" t="str">
        <f t="shared" si="1254"/>
        <v>0</v>
      </c>
      <c r="TR43" t="str">
        <f t="shared" si="1255"/>
        <v>0</v>
      </c>
      <c r="TS43" t="str">
        <f t="shared" si="1256"/>
        <v>0</v>
      </c>
      <c r="TT43" t="str">
        <f t="shared" si="1257"/>
        <v>0</v>
      </c>
      <c r="TU43" t="str">
        <f t="shared" si="1258"/>
        <v>0</v>
      </c>
      <c r="TV43" t="str">
        <f t="shared" si="1259"/>
        <v>0</v>
      </c>
      <c r="TW43" t="str">
        <f t="shared" si="1260"/>
        <v>0</v>
      </c>
      <c r="TX43" t="str">
        <f t="shared" si="1261"/>
        <v>0</v>
      </c>
      <c r="TY43" t="str">
        <f t="shared" si="1262"/>
        <v>0</v>
      </c>
      <c r="TZ43" t="str">
        <f t="shared" si="1263"/>
        <v>0</v>
      </c>
      <c r="UA43" t="str">
        <f t="shared" si="1264"/>
        <v>0</v>
      </c>
      <c r="UB43" t="str">
        <f t="shared" si="1265"/>
        <v>0</v>
      </c>
      <c r="UC43" t="str">
        <f t="shared" si="1266"/>
        <v>0</v>
      </c>
      <c r="UD43" t="str">
        <f t="shared" si="1267"/>
        <v>0</v>
      </c>
      <c r="UE43" t="str">
        <f t="shared" si="1268"/>
        <v>0</v>
      </c>
      <c r="UF43" t="str">
        <f t="shared" si="1269"/>
        <v>0</v>
      </c>
      <c r="UG43" t="str">
        <f t="shared" si="1270"/>
        <v>0</v>
      </c>
      <c r="UH43" t="str">
        <f t="shared" si="1271"/>
        <v>0</v>
      </c>
      <c r="UI43" t="str">
        <f t="shared" si="1272"/>
        <v>0</v>
      </c>
      <c r="UJ43" t="str">
        <f t="shared" si="1273"/>
        <v>0</v>
      </c>
      <c r="UK43" t="str">
        <f t="shared" si="1274"/>
        <v>0</v>
      </c>
      <c r="UL43" t="str">
        <f t="shared" si="1275"/>
        <v>0</v>
      </c>
      <c r="UM43" t="str">
        <f t="shared" si="1276"/>
        <v>0</v>
      </c>
      <c r="UN43" t="str">
        <f t="shared" si="1277"/>
        <v>0</v>
      </c>
      <c r="UO43" t="str">
        <f t="shared" si="1278"/>
        <v>0</v>
      </c>
      <c r="UP43" t="str">
        <f t="shared" si="1279"/>
        <v>0</v>
      </c>
      <c r="UQ43" t="str">
        <f t="shared" si="1280"/>
        <v>0</v>
      </c>
      <c r="UR43" t="str">
        <f t="shared" si="1281"/>
        <v>0</v>
      </c>
      <c r="US43" t="str">
        <f t="shared" si="1282"/>
        <v>0</v>
      </c>
      <c r="UT43" t="str">
        <f t="shared" si="1283"/>
        <v>0</v>
      </c>
      <c r="UU43" t="str">
        <f t="shared" si="1284"/>
        <v>0</v>
      </c>
      <c r="UV43" t="str">
        <f t="shared" si="1285"/>
        <v>0</v>
      </c>
      <c r="UW43" t="str">
        <f t="shared" si="1286"/>
        <v>0</v>
      </c>
      <c r="UX43" t="str">
        <f t="shared" si="1287"/>
        <v>0</v>
      </c>
      <c r="UY43" t="str">
        <f t="shared" si="1288"/>
        <v>0</v>
      </c>
      <c r="UZ43" t="str">
        <f t="shared" si="1289"/>
        <v>0</v>
      </c>
      <c r="VA43" t="str">
        <f t="shared" si="1290"/>
        <v>0</v>
      </c>
      <c r="VB43" t="str">
        <f t="shared" si="1291"/>
        <v>0</v>
      </c>
      <c r="VC43" t="str">
        <f t="shared" si="1292"/>
        <v>0</v>
      </c>
      <c r="VD43" t="str">
        <f t="shared" si="1293"/>
        <v>0</v>
      </c>
      <c r="VE43" t="str">
        <f t="shared" si="1294"/>
        <v>0</v>
      </c>
      <c r="VF43" t="str">
        <f t="shared" si="1295"/>
        <v>0</v>
      </c>
      <c r="VG43" t="str">
        <f t="shared" si="1296"/>
        <v>0</v>
      </c>
      <c r="VH43" t="str">
        <f t="shared" si="1297"/>
        <v>0</v>
      </c>
      <c r="VI43" t="str">
        <f t="shared" si="1298"/>
        <v>0</v>
      </c>
      <c r="VJ43" t="str">
        <f t="shared" si="1299"/>
        <v>0</v>
      </c>
      <c r="VK43" t="str">
        <f t="shared" si="1300"/>
        <v>0</v>
      </c>
      <c r="VL43" t="str">
        <f t="shared" si="1301"/>
        <v>0</v>
      </c>
      <c r="VM43" t="str">
        <f t="shared" si="1302"/>
        <v>0</v>
      </c>
      <c r="VN43" t="str">
        <f t="shared" si="1303"/>
        <v>0</v>
      </c>
      <c r="VO43" t="str">
        <f t="shared" si="1304"/>
        <v>0</v>
      </c>
      <c r="VQ43" s="4">
        <f t="shared" si="1305"/>
        <v>14.17</v>
      </c>
      <c r="VR43" s="4">
        <f t="shared" si="1306"/>
        <v>16.22</v>
      </c>
      <c r="VS43" s="4">
        <f t="shared" si="1307"/>
        <v>0.98000000000000043</v>
      </c>
      <c r="VT43" s="4">
        <f t="shared" si="1308"/>
        <v>0</v>
      </c>
      <c r="VV43" s="4">
        <f t="shared" si="1309"/>
        <v>31.37</v>
      </c>
      <c r="VY43">
        <f t="shared" si="1310"/>
        <v>5.09</v>
      </c>
      <c r="VZ43">
        <f t="shared" si="1311"/>
        <v>1.28</v>
      </c>
      <c r="WA43">
        <f t="shared" si="1312"/>
        <v>6.16</v>
      </c>
      <c r="WB43">
        <f t="shared" si="1313"/>
        <v>0</v>
      </c>
      <c r="WC43">
        <f t="shared" si="1314"/>
        <v>0</v>
      </c>
      <c r="WD43">
        <f t="shared" si="1315"/>
        <v>3.61</v>
      </c>
      <c r="WE43">
        <f t="shared" si="1316"/>
        <v>15.53</v>
      </c>
      <c r="WF43">
        <f t="shared" si="1317"/>
        <v>0.69</v>
      </c>
      <c r="WG43">
        <f t="shared" si="1318"/>
        <v>-1.97</v>
      </c>
      <c r="WH43">
        <f t="shared" si="1319"/>
        <v>11.75</v>
      </c>
      <c r="WI43">
        <f t="shared" si="1320"/>
        <v>-10.77</v>
      </c>
      <c r="WJ43">
        <f t="shared" si="1321"/>
        <v>0</v>
      </c>
      <c r="WK43">
        <f t="shared" si="1322"/>
        <v>0</v>
      </c>
      <c r="WL43">
        <f t="shared" si="1323"/>
        <v>0</v>
      </c>
      <c r="WM43">
        <f t="shared" si="1324"/>
        <v>0</v>
      </c>
      <c r="WN43">
        <f t="shared" si="1325"/>
        <v>0</v>
      </c>
      <c r="WO43">
        <f t="shared" si="1326"/>
        <v>0</v>
      </c>
      <c r="WP43">
        <f t="shared" si="1327"/>
        <v>0</v>
      </c>
      <c r="WQ43">
        <f t="shared" si="1328"/>
        <v>0</v>
      </c>
      <c r="WR43">
        <f t="shared" si="1329"/>
        <v>0</v>
      </c>
      <c r="WS43">
        <f t="shared" si="1330"/>
        <v>0</v>
      </c>
      <c r="WT43">
        <f t="shared" si="1331"/>
        <v>0</v>
      </c>
      <c r="WU43">
        <f t="shared" si="1332"/>
        <v>0</v>
      </c>
      <c r="WV43">
        <f t="shared" si="1333"/>
        <v>0</v>
      </c>
      <c r="WW43">
        <f t="shared" si="1334"/>
        <v>0</v>
      </c>
      <c r="WX43">
        <f t="shared" si="1335"/>
        <v>0</v>
      </c>
      <c r="WY43">
        <f t="shared" si="1336"/>
        <v>0</v>
      </c>
      <c r="WZ43">
        <f t="shared" si="1337"/>
        <v>0</v>
      </c>
      <c r="XA43">
        <f t="shared" si="1338"/>
        <v>0</v>
      </c>
      <c r="XB43">
        <f t="shared" si="1339"/>
        <v>0</v>
      </c>
      <c r="XC43">
        <f t="shared" si="1340"/>
        <v>0</v>
      </c>
      <c r="XD43">
        <f t="shared" si="1341"/>
        <v>0</v>
      </c>
      <c r="XE43">
        <f t="shared" si="1342"/>
        <v>0</v>
      </c>
      <c r="XF43">
        <f t="shared" si="1343"/>
        <v>0</v>
      </c>
      <c r="XG43">
        <f t="shared" si="1344"/>
        <v>0</v>
      </c>
      <c r="XH43">
        <f t="shared" si="1345"/>
        <v>0</v>
      </c>
      <c r="XI43">
        <f t="shared" si="1346"/>
        <v>0</v>
      </c>
      <c r="XJ43">
        <f t="shared" si="1347"/>
        <v>0</v>
      </c>
      <c r="XK43">
        <f t="shared" si="1348"/>
        <v>0</v>
      </c>
      <c r="XL43">
        <f t="shared" si="1349"/>
        <v>0</v>
      </c>
      <c r="XM43">
        <f t="shared" si="1350"/>
        <v>0</v>
      </c>
      <c r="XN43">
        <f t="shared" si="1351"/>
        <v>0</v>
      </c>
      <c r="XO43">
        <f t="shared" si="1352"/>
        <v>0</v>
      </c>
      <c r="XP43">
        <f t="shared" si="1353"/>
        <v>0</v>
      </c>
      <c r="XQ43">
        <f t="shared" si="1354"/>
        <v>0</v>
      </c>
      <c r="XR43">
        <f t="shared" si="1355"/>
        <v>0</v>
      </c>
      <c r="XS43">
        <f t="shared" si="1356"/>
        <v>0</v>
      </c>
      <c r="XT43">
        <f t="shared" si="1357"/>
        <v>0</v>
      </c>
      <c r="XU43">
        <f t="shared" si="1358"/>
        <v>0</v>
      </c>
      <c r="XV43">
        <f t="shared" si="1359"/>
        <v>0</v>
      </c>
      <c r="XW43">
        <f t="shared" si="1360"/>
        <v>0</v>
      </c>
      <c r="XX43">
        <f t="shared" si="1361"/>
        <v>0</v>
      </c>
      <c r="XY43">
        <f t="shared" si="1362"/>
        <v>0</v>
      </c>
      <c r="XZ43">
        <f t="shared" si="1363"/>
        <v>0</v>
      </c>
      <c r="YA43">
        <f t="shared" si="1364"/>
        <v>0</v>
      </c>
      <c r="YB43">
        <f t="shared" si="1365"/>
        <v>0</v>
      </c>
      <c r="YC43">
        <f t="shared" si="1366"/>
        <v>0</v>
      </c>
      <c r="YD43">
        <f t="shared" si="1367"/>
        <v>0</v>
      </c>
      <c r="YE43">
        <f t="shared" si="1368"/>
        <v>0</v>
      </c>
      <c r="YF43">
        <f t="shared" si="1369"/>
        <v>0</v>
      </c>
      <c r="YG43">
        <f t="shared" si="1370"/>
        <v>0</v>
      </c>
      <c r="YH43">
        <f t="shared" si="1371"/>
        <v>0</v>
      </c>
      <c r="YI43">
        <f t="shared" si="1372"/>
        <v>0</v>
      </c>
      <c r="YJ43">
        <f t="shared" si="1373"/>
        <v>0</v>
      </c>
      <c r="YK43">
        <f t="shared" si="1374"/>
        <v>0</v>
      </c>
      <c r="YL43">
        <f t="shared" si="1375"/>
        <v>0</v>
      </c>
      <c r="YM43">
        <f t="shared" si="1376"/>
        <v>0</v>
      </c>
      <c r="YN43">
        <f t="shared" si="1377"/>
        <v>0</v>
      </c>
      <c r="YO43">
        <f t="shared" si="1378"/>
        <v>0</v>
      </c>
      <c r="YP43">
        <f t="shared" si="1379"/>
        <v>0</v>
      </c>
      <c r="YQ43">
        <f t="shared" si="1380"/>
        <v>0</v>
      </c>
      <c r="YR43">
        <f t="shared" si="1381"/>
        <v>0</v>
      </c>
      <c r="YS43">
        <f t="shared" si="1382"/>
        <v>0</v>
      </c>
      <c r="YT43">
        <f t="shared" si="1383"/>
        <v>0</v>
      </c>
      <c r="YU43">
        <f t="shared" si="1384"/>
        <v>0</v>
      </c>
      <c r="YV43">
        <f t="shared" si="1385"/>
        <v>0</v>
      </c>
      <c r="YW43">
        <f t="shared" si="1386"/>
        <v>0</v>
      </c>
      <c r="YX43">
        <f t="shared" si="1387"/>
        <v>0</v>
      </c>
      <c r="YY43">
        <f t="shared" si="1388"/>
        <v>0</v>
      </c>
      <c r="YZ43">
        <f t="shared" si="1389"/>
        <v>0</v>
      </c>
      <c r="ZA43">
        <f t="shared" si="1390"/>
        <v>0</v>
      </c>
      <c r="ZB43">
        <f t="shared" si="1391"/>
        <v>0</v>
      </c>
      <c r="ZC43">
        <f t="shared" si="1392"/>
        <v>0</v>
      </c>
      <c r="ZD43">
        <f t="shared" si="1393"/>
        <v>0</v>
      </c>
      <c r="ZE43">
        <f t="shared" si="1394"/>
        <v>0</v>
      </c>
      <c r="ZG43" s="4">
        <f t="shared" si="1395"/>
        <v>368</v>
      </c>
      <c r="ZH43" s="4">
        <f t="shared" si="1396"/>
        <v>141</v>
      </c>
      <c r="ZI43" s="4">
        <f t="shared" si="1397"/>
        <v>155</v>
      </c>
      <c r="ZJ43" s="4">
        <f t="shared" si="1398"/>
        <v>0</v>
      </c>
      <c r="ZL43" s="4">
        <f t="shared" si="1399"/>
        <v>664</v>
      </c>
      <c r="ZO43">
        <f t="shared" si="1400"/>
        <v>70</v>
      </c>
      <c r="ZP43">
        <f t="shared" si="1401"/>
        <v>67</v>
      </c>
      <c r="ZQ43">
        <f t="shared" si="1402"/>
        <v>66</v>
      </c>
      <c r="ZR43">
        <f t="shared" si="1403"/>
        <v>0</v>
      </c>
      <c r="ZS43">
        <f t="shared" si="1404"/>
        <v>0</v>
      </c>
      <c r="ZT43">
        <f t="shared" si="1405"/>
        <v>67</v>
      </c>
      <c r="ZU43">
        <f t="shared" si="1406"/>
        <v>52</v>
      </c>
      <c r="ZV43">
        <f t="shared" si="1407"/>
        <v>89</v>
      </c>
      <c r="ZW43">
        <f t="shared" si="1408"/>
        <v>98</v>
      </c>
      <c r="ZX43">
        <f t="shared" si="1409"/>
        <v>63</v>
      </c>
      <c r="ZY43">
        <f t="shared" si="1410"/>
        <v>92</v>
      </c>
      <c r="ZZ43">
        <f t="shared" si="1411"/>
        <v>0</v>
      </c>
      <c r="AAA43">
        <f t="shared" si="1412"/>
        <v>0</v>
      </c>
      <c r="AAB43">
        <f t="shared" si="1413"/>
        <v>0</v>
      </c>
      <c r="AAC43">
        <f t="shared" si="1414"/>
        <v>0</v>
      </c>
      <c r="AAD43">
        <f t="shared" si="1415"/>
        <v>0</v>
      </c>
      <c r="AAE43">
        <f t="shared" si="1416"/>
        <v>0</v>
      </c>
      <c r="AAF43">
        <f t="shared" si="1417"/>
        <v>0</v>
      </c>
      <c r="AAG43">
        <f t="shared" si="1418"/>
        <v>0</v>
      </c>
      <c r="AAH43">
        <f t="shared" si="1419"/>
        <v>0</v>
      </c>
      <c r="AAI43">
        <f t="shared" si="1420"/>
        <v>0</v>
      </c>
      <c r="AAJ43">
        <f t="shared" si="1421"/>
        <v>0</v>
      </c>
      <c r="AAK43">
        <f t="shared" si="1422"/>
        <v>0</v>
      </c>
      <c r="AAL43">
        <f t="shared" si="1423"/>
        <v>0</v>
      </c>
      <c r="AAM43">
        <f t="shared" si="1424"/>
        <v>0</v>
      </c>
      <c r="AAN43">
        <f t="shared" si="1425"/>
        <v>0</v>
      </c>
      <c r="AAO43">
        <f t="shared" si="1426"/>
        <v>0</v>
      </c>
      <c r="AAP43">
        <f t="shared" si="1427"/>
        <v>0</v>
      </c>
      <c r="AAQ43">
        <f t="shared" si="1428"/>
        <v>0</v>
      </c>
      <c r="AAR43">
        <f t="shared" si="1429"/>
        <v>0</v>
      </c>
      <c r="AAS43">
        <f t="shared" si="1430"/>
        <v>0</v>
      </c>
      <c r="AAT43">
        <f t="shared" si="1431"/>
        <v>0</v>
      </c>
      <c r="AAU43">
        <f t="shared" si="1432"/>
        <v>0</v>
      </c>
      <c r="AAV43">
        <f t="shared" si="1433"/>
        <v>0</v>
      </c>
      <c r="AAW43">
        <f t="shared" si="1434"/>
        <v>0</v>
      </c>
      <c r="AAX43">
        <f t="shared" si="1435"/>
        <v>0</v>
      </c>
      <c r="AAY43">
        <f t="shared" si="1436"/>
        <v>0</v>
      </c>
      <c r="AAZ43">
        <f t="shared" si="1437"/>
        <v>0</v>
      </c>
      <c r="ABA43">
        <f t="shared" si="1438"/>
        <v>0</v>
      </c>
      <c r="ABB43">
        <f t="shared" si="1439"/>
        <v>0</v>
      </c>
      <c r="ABC43">
        <f t="shared" si="1440"/>
        <v>0</v>
      </c>
      <c r="ABD43">
        <f t="shared" si="1441"/>
        <v>0</v>
      </c>
      <c r="ABE43">
        <f t="shared" si="1442"/>
        <v>0</v>
      </c>
      <c r="ABF43">
        <f t="shared" si="1443"/>
        <v>0</v>
      </c>
      <c r="ABG43">
        <f t="shared" si="1444"/>
        <v>0</v>
      </c>
      <c r="ABH43">
        <f t="shared" si="1445"/>
        <v>0</v>
      </c>
      <c r="ABI43">
        <f t="shared" si="1446"/>
        <v>0</v>
      </c>
      <c r="ABJ43">
        <f t="shared" si="1447"/>
        <v>0</v>
      </c>
      <c r="ABK43">
        <f t="shared" si="1448"/>
        <v>0</v>
      </c>
      <c r="ABL43">
        <f t="shared" si="1449"/>
        <v>0</v>
      </c>
      <c r="ABM43">
        <f t="shared" si="1450"/>
        <v>0</v>
      </c>
      <c r="ABN43">
        <f t="shared" si="1451"/>
        <v>0</v>
      </c>
      <c r="ABO43">
        <f t="shared" si="1452"/>
        <v>0</v>
      </c>
      <c r="ABP43">
        <f t="shared" si="1453"/>
        <v>0</v>
      </c>
      <c r="ABQ43">
        <f t="shared" si="1454"/>
        <v>0</v>
      </c>
      <c r="ABR43">
        <f t="shared" si="1455"/>
        <v>0</v>
      </c>
      <c r="ABS43">
        <f t="shared" si="1456"/>
        <v>0</v>
      </c>
      <c r="ABT43">
        <f t="shared" si="1457"/>
        <v>0</v>
      </c>
      <c r="ABU43">
        <f t="shared" si="1458"/>
        <v>0</v>
      </c>
      <c r="ABV43">
        <f t="shared" si="1459"/>
        <v>0</v>
      </c>
      <c r="ABW43">
        <f t="shared" si="1460"/>
        <v>0</v>
      </c>
      <c r="ABX43">
        <f t="shared" si="1461"/>
        <v>0</v>
      </c>
      <c r="ABY43">
        <f t="shared" si="1462"/>
        <v>0</v>
      </c>
      <c r="ABZ43">
        <f t="shared" si="1463"/>
        <v>0</v>
      </c>
      <c r="ACA43">
        <f t="shared" si="1464"/>
        <v>0</v>
      </c>
      <c r="ACB43">
        <f t="shared" si="1465"/>
        <v>0</v>
      </c>
      <c r="ACC43">
        <f t="shared" si="1466"/>
        <v>0</v>
      </c>
      <c r="ACD43">
        <f t="shared" si="1467"/>
        <v>0</v>
      </c>
      <c r="ACE43">
        <f t="shared" si="1468"/>
        <v>0</v>
      </c>
      <c r="ACF43">
        <f t="shared" si="1469"/>
        <v>0</v>
      </c>
      <c r="ACG43">
        <f t="shared" si="1470"/>
        <v>0</v>
      </c>
      <c r="ACH43">
        <f t="shared" si="1471"/>
        <v>0</v>
      </c>
      <c r="ACI43">
        <f t="shared" si="1472"/>
        <v>0</v>
      </c>
      <c r="ACJ43">
        <f t="shared" si="1473"/>
        <v>0</v>
      </c>
      <c r="ACK43">
        <f t="shared" si="1474"/>
        <v>0</v>
      </c>
      <c r="ACL43">
        <f t="shared" si="1475"/>
        <v>0</v>
      </c>
      <c r="ACM43">
        <f t="shared" si="1476"/>
        <v>0</v>
      </c>
      <c r="ACN43">
        <f t="shared" si="1477"/>
        <v>0</v>
      </c>
      <c r="ACO43">
        <f t="shared" si="1478"/>
        <v>0</v>
      </c>
      <c r="ACP43">
        <f t="shared" si="1479"/>
        <v>0</v>
      </c>
      <c r="ACQ43">
        <f t="shared" si="1480"/>
        <v>0</v>
      </c>
      <c r="ACR43">
        <f t="shared" si="1481"/>
        <v>0</v>
      </c>
      <c r="ACS43">
        <f t="shared" si="1482"/>
        <v>0</v>
      </c>
      <c r="ACT43">
        <f t="shared" si="1483"/>
        <v>0</v>
      </c>
      <c r="ACU43">
        <f t="shared" si="1484"/>
        <v>0</v>
      </c>
      <c r="ACW43" s="4">
        <f t="shared" si="1485"/>
        <v>326.40000000000003</v>
      </c>
      <c r="ACX43" s="4">
        <f t="shared" si="1486"/>
        <v>161.1</v>
      </c>
      <c r="ACY43" s="4">
        <f t="shared" si="1487"/>
        <v>135.69999999999999</v>
      </c>
      <c r="ACZ43" s="4">
        <f t="shared" si="1488"/>
        <v>0</v>
      </c>
      <c r="ADA43" s="88">
        <f t="shared" si="1489"/>
        <v>8.9749651809909547</v>
      </c>
      <c r="ADB43" s="4">
        <f t="shared" si="1490"/>
        <v>623.20000000000005</v>
      </c>
      <c r="ADC43" s="5">
        <f t="shared" si="1491"/>
        <v>8.0796039506896626</v>
      </c>
      <c r="ADD43" s="5">
        <f t="shared" si="1492"/>
        <v>8.2371111440844356</v>
      </c>
      <c r="ADE43">
        <f t="shared" si="1493"/>
        <v>37.200000000000003</v>
      </c>
      <c r="ADF43">
        <f t="shared" si="1494"/>
        <v>32.6</v>
      </c>
      <c r="ADG43">
        <f t="shared" si="1495"/>
        <v>4.0999999999999996</v>
      </c>
      <c r="ADH43">
        <f t="shared" si="1496"/>
        <v>0</v>
      </c>
      <c r="ADI43">
        <f t="shared" si="1497"/>
        <v>0</v>
      </c>
      <c r="ADJ43">
        <f t="shared" si="1498"/>
        <v>222.3</v>
      </c>
      <c r="ADK43">
        <f t="shared" si="1499"/>
        <v>50.5</v>
      </c>
      <c r="ADL43">
        <f t="shared" si="1500"/>
        <v>110.6</v>
      </c>
      <c r="ADM43">
        <f t="shared" si="1501"/>
        <v>30.2</v>
      </c>
      <c r="ADN43">
        <f t="shared" si="1502"/>
        <v>105</v>
      </c>
      <c r="ADO43">
        <f t="shared" si="1503"/>
        <v>30.7</v>
      </c>
      <c r="ADP43">
        <f t="shared" si="1504"/>
        <v>0</v>
      </c>
      <c r="ADQ43">
        <f t="shared" si="1505"/>
        <v>0</v>
      </c>
      <c r="ADR43">
        <f t="shared" si="1506"/>
        <v>0</v>
      </c>
      <c r="ADS43">
        <f t="shared" si="1507"/>
        <v>0</v>
      </c>
      <c r="ADT43">
        <f t="shared" si="1508"/>
        <v>0</v>
      </c>
      <c r="ADU43">
        <f t="shared" si="1509"/>
        <v>0</v>
      </c>
      <c r="ADV43">
        <f t="shared" si="1510"/>
        <v>0</v>
      </c>
      <c r="ADW43">
        <f t="shared" si="1511"/>
        <v>0</v>
      </c>
      <c r="ADX43">
        <f t="shared" si="1512"/>
        <v>0</v>
      </c>
      <c r="ADY43">
        <f t="shared" si="1513"/>
        <v>0</v>
      </c>
      <c r="ADZ43">
        <f t="shared" si="1514"/>
        <v>0</v>
      </c>
      <c r="AEA43">
        <f t="shared" si="1515"/>
        <v>0</v>
      </c>
      <c r="AEB43">
        <f t="shared" si="1516"/>
        <v>0</v>
      </c>
      <c r="AEC43">
        <f t="shared" si="1517"/>
        <v>0</v>
      </c>
      <c r="AED43">
        <f t="shared" si="1518"/>
        <v>0</v>
      </c>
      <c r="AEE43">
        <f t="shared" si="1519"/>
        <v>0</v>
      </c>
      <c r="AEF43">
        <f t="shared" si="1520"/>
        <v>0</v>
      </c>
      <c r="AEG43">
        <f t="shared" si="1521"/>
        <v>0</v>
      </c>
      <c r="AEH43">
        <f t="shared" si="1522"/>
        <v>0</v>
      </c>
      <c r="AEI43">
        <f t="shared" si="1523"/>
        <v>0</v>
      </c>
      <c r="AEJ43">
        <f t="shared" si="1524"/>
        <v>0</v>
      </c>
      <c r="AEK43">
        <f t="shared" si="1525"/>
        <v>0</v>
      </c>
      <c r="AEL43">
        <f t="shared" si="1526"/>
        <v>0</v>
      </c>
      <c r="AEM43">
        <f t="shared" si="1527"/>
        <v>0</v>
      </c>
      <c r="AEN43">
        <f t="shared" si="1528"/>
        <v>0</v>
      </c>
      <c r="AEO43">
        <f t="shared" si="1529"/>
        <v>0</v>
      </c>
      <c r="AEP43">
        <f t="shared" si="1530"/>
        <v>0</v>
      </c>
      <c r="AEQ43">
        <f t="shared" si="1531"/>
        <v>0</v>
      </c>
      <c r="AER43">
        <f t="shared" si="1532"/>
        <v>0</v>
      </c>
      <c r="AES43">
        <f t="shared" si="1533"/>
        <v>0</v>
      </c>
      <c r="AET43">
        <f t="shared" si="1534"/>
        <v>0</v>
      </c>
      <c r="AEU43">
        <f t="shared" si="1535"/>
        <v>0</v>
      </c>
      <c r="AEV43">
        <f t="shared" si="1536"/>
        <v>0</v>
      </c>
      <c r="AEW43">
        <f t="shared" si="1537"/>
        <v>0</v>
      </c>
      <c r="AEX43">
        <f t="shared" si="1538"/>
        <v>0</v>
      </c>
      <c r="AEY43">
        <f t="shared" si="1539"/>
        <v>0</v>
      </c>
      <c r="AEZ43">
        <f t="shared" si="1540"/>
        <v>0</v>
      </c>
      <c r="AFA43">
        <f t="shared" si="1541"/>
        <v>0</v>
      </c>
      <c r="AFB43">
        <f t="shared" si="1542"/>
        <v>0</v>
      </c>
      <c r="AFC43">
        <f t="shared" si="1543"/>
        <v>0</v>
      </c>
      <c r="AFD43">
        <f t="shared" si="1544"/>
        <v>0</v>
      </c>
      <c r="AFE43">
        <f t="shared" si="1545"/>
        <v>0</v>
      </c>
      <c r="AFF43">
        <f t="shared" si="1546"/>
        <v>0</v>
      </c>
      <c r="AFG43">
        <f t="shared" si="1547"/>
        <v>0</v>
      </c>
      <c r="AFH43">
        <f t="shared" si="1548"/>
        <v>0</v>
      </c>
      <c r="AFI43">
        <f t="shared" si="1549"/>
        <v>0</v>
      </c>
      <c r="AFJ43">
        <f t="shared" si="1550"/>
        <v>0</v>
      </c>
      <c r="AFK43">
        <f t="shared" si="1551"/>
        <v>0</v>
      </c>
      <c r="AFL43">
        <f t="shared" si="1552"/>
        <v>0</v>
      </c>
      <c r="AFM43">
        <f t="shared" si="1553"/>
        <v>0</v>
      </c>
      <c r="AFN43">
        <f t="shared" si="1554"/>
        <v>0</v>
      </c>
      <c r="AFO43">
        <f t="shared" si="1555"/>
        <v>0</v>
      </c>
      <c r="AFP43">
        <f t="shared" si="1556"/>
        <v>0</v>
      </c>
      <c r="AFQ43">
        <f t="shared" si="1557"/>
        <v>0</v>
      </c>
      <c r="AFR43">
        <f t="shared" si="1558"/>
        <v>0</v>
      </c>
      <c r="AFS43">
        <f t="shared" si="1559"/>
        <v>0</v>
      </c>
      <c r="AFT43">
        <f t="shared" si="1560"/>
        <v>0</v>
      </c>
      <c r="AFU43">
        <f t="shared" si="1561"/>
        <v>0</v>
      </c>
      <c r="AFV43">
        <f t="shared" si="1562"/>
        <v>0</v>
      </c>
      <c r="AFW43">
        <f t="shared" si="1563"/>
        <v>0</v>
      </c>
      <c r="AFX43">
        <f t="shared" si="1564"/>
        <v>0</v>
      </c>
      <c r="AFY43">
        <f t="shared" si="1565"/>
        <v>0</v>
      </c>
      <c r="AFZ43">
        <f t="shared" si="1566"/>
        <v>0</v>
      </c>
      <c r="AGA43">
        <f t="shared" si="1567"/>
        <v>0</v>
      </c>
      <c r="AGB43">
        <f t="shared" si="1568"/>
        <v>0</v>
      </c>
      <c r="AGC43">
        <f t="shared" si="1569"/>
        <v>0</v>
      </c>
      <c r="AGD43">
        <f t="shared" si="1570"/>
        <v>0</v>
      </c>
      <c r="AGE43">
        <f t="shared" si="1571"/>
        <v>0</v>
      </c>
      <c r="AGF43">
        <f t="shared" si="1572"/>
        <v>0</v>
      </c>
      <c r="AGG43">
        <f t="shared" si="1573"/>
        <v>0</v>
      </c>
      <c r="AGH43">
        <f t="shared" si="1574"/>
        <v>0</v>
      </c>
      <c r="AGI43">
        <f t="shared" si="1575"/>
        <v>0</v>
      </c>
      <c r="AGJ43">
        <f t="shared" si="1576"/>
        <v>0</v>
      </c>
      <c r="AGK43">
        <f t="shared" si="1577"/>
        <v>0</v>
      </c>
      <c r="AGM43" s="88">
        <f t="shared" si="1578"/>
        <v>71.25</v>
      </c>
      <c r="AGN43" s="88">
        <v>71.25</v>
      </c>
      <c r="AGO43">
        <v>7</v>
      </c>
      <c r="AGP43">
        <f t="shared" si="1579"/>
        <v>7</v>
      </c>
      <c r="AGQ43">
        <f t="shared" si="1580"/>
        <v>7</v>
      </c>
      <c r="AGR43">
        <f t="shared" si="1581"/>
        <v>7</v>
      </c>
      <c r="AGS43">
        <f t="shared" si="1582"/>
        <v>0</v>
      </c>
      <c r="AGT43">
        <f t="shared" si="1583"/>
        <v>0</v>
      </c>
      <c r="AGU43">
        <f t="shared" si="1584"/>
        <v>7</v>
      </c>
      <c r="AGV43">
        <f t="shared" si="1585"/>
        <v>9</v>
      </c>
      <c r="AGW43">
        <f t="shared" si="1586"/>
        <v>8</v>
      </c>
      <c r="AGX43">
        <f t="shared" si="1587"/>
        <v>7</v>
      </c>
      <c r="AGY43">
        <f t="shared" si="1588"/>
        <v>7</v>
      </c>
      <c r="AGZ43">
        <f t="shared" si="1589"/>
        <v>10</v>
      </c>
      <c r="AHA43">
        <f t="shared" si="1590"/>
        <v>0</v>
      </c>
      <c r="AHB43">
        <f t="shared" si="1591"/>
        <v>0</v>
      </c>
      <c r="AHC43">
        <f t="shared" si="1592"/>
        <v>0</v>
      </c>
      <c r="AHD43">
        <f t="shared" si="1593"/>
        <v>0</v>
      </c>
      <c r="AHE43">
        <f t="shared" si="1594"/>
        <v>0</v>
      </c>
      <c r="AHF43">
        <f t="shared" si="1595"/>
        <v>0</v>
      </c>
      <c r="AHG43">
        <f t="shared" si="1596"/>
        <v>0</v>
      </c>
      <c r="AHH43">
        <f t="shared" si="1597"/>
        <v>0</v>
      </c>
      <c r="AHI43">
        <f t="shared" si="1598"/>
        <v>0</v>
      </c>
      <c r="AHJ43">
        <f t="shared" si="1599"/>
        <v>0</v>
      </c>
      <c r="AHK43">
        <f t="shared" si="1600"/>
        <v>0</v>
      </c>
      <c r="AHL43">
        <f t="shared" si="1601"/>
        <v>0</v>
      </c>
      <c r="AHM43">
        <f t="shared" si="1602"/>
        <v>0</v>
      </c>
      <c r="AHN43">
        <f t="shared" si="1603"/>
        <v>0</v>
      </c>
      <c r="AHO43">
        <f t="shared" si="1604"/>
        <v>0</v>
      </c>
      <c r="AHP43">
        <f t="shared" si="1605"/>
        <v>0</v>
      </c>
      <c r="AHQ43">
        <f t="shared" si="1606"/>
        <v>0</v>
      </c>
      <c r="AHR43">
        <f t="shared" si="1607"/>
        <v>0</v>
      </c>
      <c r="AHS43">
        <f t="shared" si="1608"/>
        <v>0</v>
      </c>
      <c r="AHT43">
        <f t="shared" si="1609"/>
        <v>0</v>
      </c>
      <c r="AHU43">
        <f t="shared" si="1610"/>
        <v>0</v>
      </c>
      <c r="AHV43">
        <f t="shared" si="1611"/>
        <v>0</v>
      </c>
      <c r="AHW43">
        <f t="shared" si="1612"/>
        <v>0</v>
      </c>
      <c r="AHX43">
        <f t="shared" si="1613"/>
        <v>0</v>
      </c>
      <c r="AHY43">
        <f t="shared" si="1614"/>
        <v>0</v>
      </c>
      <c r="AHZ43">
        <f t="shared" si="1615"/>
        <v>0</v>
      </c>
      <c r="AIA43">
        <f t="shared" si="1616"/>
        <v>0</v>
      </c>
      <c r="AIB43">
        <f t="shared" si="1617"/>
        <v>0</v>
      </c>
      <c r="AIC43">
        <f t="shared" si="1618"/>
        <v>0</v>
      </c>
      <c r="AID43">
        <f t="shared" si="1619"/>
        <v>0</v>
      </c>
      <c r="AIE43">
        <f t="shared" si="1620"/>
        <v>0</v>
      </c>
      <c r="AIF43">
        <f t="shared" si="1621"/>
        <v>0</v>
      </c>
      <c r="AIG43">
        <f t="shared" si="1622"/>
        <v>0</v>
      </c>
      <c r="AIH43">
        <f t="shared" si="1623"/>
        <v>0</v>
      </c>
      <c r="AII43">
        <f t="shared" si="1624"/>
        <v>0</v>
      </c>
      <c r="AIJ43">
        <f t="shared" si="1625"/>
        <v>0</v>
      </c>
      <c r="AIK43">
        <f t="shared" si="1626"/>
        <v>0</v>
      </c>
      <c r="AIL43">
        <f t="shared" si="1627"/>
        <v>0</v>
      </c>
      <c r="AIM43">
        <f t="shared" si="1628"/>
        <v>0</v>
      </c>
      <c r="AIN43">
        <f t="shared" si="1629"/>
        <v>0</v>
      </c>
      <c r="AIO43">
        <f t="shared" si="1630"/>
        <v>0</v>
      </c>
      <c r="AIP43">
        <f t="shared" si="1631"/>
        <v>0</v>
      </c>
      <c r="AIQ43">
        <f t="shared" si="1632"/>
        <v>0</v>
      </c>
      <c r="AIR43">
        <f t="shared" si="1633"/>
        <v>0</v>
      </c>
      <c r="AIS43">
        <f t="shared" si="1634"/>
        <v>0</v>
      </c>
      <c r="AIT43">
        <f t="shared" si="1635"/>
        <v>0</v>
      </c>
      <c r="AIU43">
        <f t="shared" si="1636"/>
        <v>0</v>
      </c>
      <c r="AIV43">
        <f t="shared" si="1637"/>
        <v>0</v>
      </c>
      <c r="AIW43">
        <f t="shared" si="1638"/>
        <v>0</v>
      </c>
      <c r="AIX43">
        <f t="shared" si="1639"/>
        <v>0</v>
      </c>
      <c r="AIY43">
        <f t="shared" si="1640"/>
        <v>0</v>
      </c>
      <c r="AIZ43">
        <f t="shared" si="1641"/>
        <v>0</v>
      </c>
      <c r="AJA43">
        <f t="shared" si="1642"/>
        <v>0</v>
      </c>
      <c r="AJB43">
        <f t="shared" si="1643"/>
        <v>0</v>
      </c>
      <c r="AJC43">
        <f t="shared" si="1644"/>
        <v>0</v>
      </c>
      <c r="AJD43">
        <f t="shared" si="1645"/>
        <v>0</v>
      </c>
      <c r="AJE43">
        <f t="shared" si="1646"/>
        <v>0</v>
      </c>
      <c r="AJF43">
        <f t="shared" si="1647"/>
        <v>0</v>
      </c>
      <c r="AJG43">
        <f t="shared" si="1648"/>
        <v>0</v>
      </c>
      <c r="AJH43">
        <f t="shared" si="1649"/>
        <v>0</v>
      </c>
      <c r="AJI43">
        <f t="shared" si="1650"/>
        <v>0</v>
      </c>
      <c r="AJJ43">
        <f t="shared" si="1651"/>
        <v>0</v>
      </c>
      <c r="AJK43">
        <f t="shared" si="1652"/>
        <v>0</v>
      </c>
      <c r="AJL43">
        <f t="shared" si="1653"/>
        <v>0</v>
      </c>
      <c r="AJM43">
        <f t="shared" si="1654"/>
        <v>0</v>
      </c>
      <c r="AJN43">
        <f t="shared" si="1655"/>
        <v>0</v>
      </c>
      <c r="AJO43">
        <f t="shared" si="1656"/>
        <v>0</v>
      </c>
      <c r="AJP43">
        <f t="shared" si="1657"/>
        <v>0</v>
      </c>
      <c r="AJQ43">
        <f t="shared" si="1658"/>
        <v>0</v>
      </c>
      <c r="AJR43">
        <f t="shared" si="1659"/>
        <v>0</v>
      </c>
      <c r="AJS43">
        <f t="shared" si="1660"/>
        <v>0</v>
      </c>
      <c r="AJT43">
        <f t="shared" si="1661"/>
        <v>0</v>
      </c>
      <c r="AJU43">
        <f t="shared" si="1662"/>
        <v>0</v>
      </c>
      <c r="AJV43">
        <f t="shared" si="1663"/>
        <v>0</v>
      </c>
      <c r="AJX43">
        <v>46</v>
      </c>
      <c r="AJY43">
        <v>1</v>
      </c>
      <c r="AJZ43">
        <v>1</v>
      </c>
      <c r="AKA43">
        <f t="shared" si="1664"/>
        <v>0</v>
      </c>
      <c r="AKB43">
        <f t="shared" si="1665"/>
        <v>0</v>
      </c>
      <c r="AKC43">
        <f t="shared" si="1666"/>
        <v>0.25</v>
      </c>
      <c r="AKD43">
        <f t="shared" si="1667"/>
        <v>8</v>
      </c>
      <c r="AKE43">
        <f t="shared" si="1668"/>
        <v>8</v>
      </c>
      <c r="AKF43">
        <f t="shared" si="1669"/>
        <v>4</v>
      </c>
      <c r="AKG43">
        <f t="shared" si="1670"/>
        <v>1</v>
      </c>
      <c r="AKH43">
        <f t="shared" si="1671"/>
        <v>2</v>
      </c>
      <c r="AKI43">
        <f t="shared" si="1672"/>
        <v>0</v>
      </c>
      <c r="AKJ43">
        <f t="shared" si="1673"/>
        <v>0</v>
      </c>
      <c r="AKK43">
        <f t="shared" si="1674"/>
        <v>0</v>
      </c>
      <c r="AKL43">
        <f t="shared" si="1675"/>
        <v>0</v>
      </c>
      <c r="AKM43">
        <f t="shared" si="1676"/>
        <v>0</v>
      </c>
      <c r="AKN43">
        <f t="shared" si="1677"/>
        <v>0</v>
      </c>
      <c r="AKO43">
        <f t="shared" si="1678"/>
        <v>0</v>
      </c>
      <c r="AKP43">
        <f t="shared" si="1679"/>
        <v>0</v>
      </c>
      <c r="AKQ43">
        <f t="shared" si="1680"/>
        <v>0</v>
      </c>
      <c r="AKR43">
        <f t="shared" si="1681"/>
        <v>0</v>
      </c>
      <c r="AKS43">
        <f t="shared" si="1682"/>
        <v>0</v>
      </c>
      <c r="AKT43">
        <f t="shared" si="1683"/>
        <v>0</v>
      </c>
      <c r="AKU43">
        <f t="shared" si="1684"/>
        <v>0</v>
      </c>
      <c r="AKV43">
        <f t="shared" si="1685"/>
        <v>0</v>
      </c>
      <c r="AKW43">
        <f t="shared" si="1686"/>
        <v>0</v>
      </c>
      <c r="AKX43">
        <f t="shared" si="1687"/>
        <v>0</v>
      </c>
      <c r="AKY43">
        <f t="shared" si="1688"/>
        <v>0</v>
      </c>
      <c r="AKZ43">
        <f t="shared" si="1689"/>
        <v>0</v>
      </c>
      <c r="ALA43">
        <f t="shared" si="1690"/>
        <v>0</v>
      </c>
      <c r="ALB43">
        <f t="shared" si="1691"/>
        <v>0</v>
      </c>
      <c r="ALC43">
        <f t="shared" si="1692"/>
        <v>0</v>
      </c>
      <c r="ALD43">
        <f t="shared" si="1693"/>
        <v>0</v>
      </c>
      <c r="ALE43">
        <f t="shared" si="1694"/>
        <v>0</v>
      </c>
      <c r="ALF43">
        <f t="shared" si="1695"/>
        <v>0</v>
      </c>
      <c r="ALG43">
        <f t="shared" si="1696"/>
        <v>0</v>
      </c>
      <c r="ALH43">
        <f t="shared" si="1697"/>
        <v>0</v>
      </c>
      <c r="ALI43">
        <f t="shared" si="1698"/>
        <v>0</v>
      </c>
      <c r="ALJ43">
        <f t="shared" si="1699"/>
        <v>0</v>
      </c>
      <c r="ALK43">
        <f t="shared" si="1700"/>
        <v>0</v>
      </c>
      <c r="ALL43">
        <f t="shared" si="1701"/>
        <v>0</v>
      </c>
      <c r="ALM43">
        <f t="shared" si="1702"/>
        <v>0</v>
      </c>
      <c r="ALN43">
        <f t="shared" si="1703"/>
        <v>0</v>
      </c>
      <c r="ALO43">
        <f t="shared" si="1704"/>
        <v>0</v>
      </c>
      <c r="ALP43">
        <f t="shared" si="1705"/>
        <v>0</v>
      </c>
      <c r="ALQ43">
        <f t="shared" si="1706"/>
        <v>0</v>
      </c>
      <c r="ALR43">
        <f t="shared" si="1707"/>
        <v>0</v>
      </c>
      <c r="ALS43">
        <f t="shared" si="1708"/>
        <v>0</v>
      </c>
      <c r="ALT43">
        <f t="shared" si="1709"/>
        <v>0</v>
      </c>
      <c r="ALU43">
        <f t="shared" si="1710"/>
        <v>0</v>
      </c>
      <c r="ALV43">
        <f t="shared" si="1711"/>
        <v>0</v>
      </c>
      <c r="ALW43">
        <f t="shared" si="1712"/>
        <v>0</v>
      </c>
      <c r="ALX43">
        <f t="shared" si="1713"/>
        <v>0</v>
      </c>
      <c r="ALY43">
        <f t="shared" si="1714"/>
        <v>0</v>
      </c>
      <c r="ALZ43">
        <f t="shared" si="1715"/>
        <v>0</v>
      </c>
      <c r="AMA43">
        <f t="shared" si="1716"/>
        <v>0</v>
      </c>
      <c r="AMB43">
        <f t="shared" si="1717"/>
        <v>0</v>
      </c>
      <c r="AMC43">
        <f t="shared" si="1718"/>
        <v>0</v>
      </c>
      <c r="AMD43">
        <f t="shared" si="1719"/>
        <v>0</v>
      </c>
      <c r="AME43">
        <f t="shared" si="1720"/>
        <v>0</v>
      </c>
      <c r="AMF43">
        <f t="shared" si="1721"/>
        <v>0</v>
      </c>
      <c r="AMG43">
        <f t="shared" si="1722"/>
        <v>0</v>
      </c>
      <c r="AMH43">
        <f t="shared" si="1723"/>
        <v>0</v>
      </c>
      <c r="AMI43">
        <f t="shared" si="1724"/>
        <v>0</v>
      </c>
      <c r="AMJ43">
        <f t="shared" si="1725"/>
        <v>0</v>
      </c>
      <c r="AMK43">
        <f t="shared" si="1726"/>
        <v>0</v>
      </c>
      <c r="AML43">
        <f t="shared" si="1727"/>
        <v>0</v>
      </c>
      <c r="AMM43">
        <f t="shared" si="1728"/>
        <v>0</v>
      </c>
      <c r="AMN43">
        <f t="shared" si="1729"/>
        <v>0</v>
      </c>
      <c r="AMO43">
        <f t="shared" si="1730"/>
        <v>0</v>
      </c>
      <c r="AMP43">
        <f t="shared" si="1731"/>
        <v>0</v>
      </c>
      <c r="AMQ43">
        <f t="shared" si="1732"/>
        <v>0</v>
      </c>
      <c r="AMR43">
        <f t="shared" si="1733"/>
        <v>0</v>
      </c>
      <c r="AMS43">
        <f t="shared" si="1734"/>
        <v>0</v>
      </c>
      <c r="AMT43">
        <f t="shared" si="1735"/>
        <v>0</v>
      </c>
      <c r="AMU43">
        <f t="shared" si="1736"/>
        <v>0</v>
      </c>
      <c r="AMV43">
        <f t="shared" si="1737"/>
        <v>0</v>
      </c>
      <c r="AMW43">
        <f t="shared" si="1738"/>
        <v>0</v>
      </c>
      <c r="AMX43">
        <f t="shared" si="1739"/>
        <v>0</v>
      </c>
      <c r="AMY43">
        <f t="shared" si="1740"/>
        <v>0</v>
      </c>
      <c r="AMZ43">
        <f t="shared" si="1741"/>
        <v>0</v>
      </c>
      <c r="ANA43">
        <f t="shared" si="1742"/>
        <v>0</v>
      </c>
      <c r="ANB43">
        <f t="shared" si="1743"/>
        <v>0</v>
      </c>
      <c r="ANC43">
        <f t="shared" si="1744"/>
        <v>0</v>
      </c>
      <c r="AND43">
        <f t="shared" si="1745"/>
        <v>0</v>
      </c>
      <c r="ANR43" s="4">
        <v>1975</v>
      </c>
      <c r="ANS43" s="4">
        <f t="shared" si="1746"/>
        <v>1975</v>
      </c>
      <c r="ANU43" s="4">
        <v>1928</v>
      </c>
      <c r="ANV43" t="str">
        <f t="shared" si="1747"/>
        <v>1938</v>
      </c>
      <c r="ANW43" t="str">
        <f t="shared" si="1748"/>
        <v>1950</v>
      </c>
      <c r="ANX43" t="str">
        <f t="shared" si="1749"/>
        <v>1925</v>
      </c>
      <c r="ANY43" t="str">
        <f t="shared" si="1750"/>
        <v>1925</v>
      </c>
      <c r="ANZ43" t="str">
        <f t="shared" si="1751"/>
        <v>1925</v>
      </c>
      <c r="AOA43" t="str">
        <f t="shared" si="1752"/>
        <v>1964</v>
      </c>
      <c r="AOB43" t="str">
        <f t="shared" si="1753"/>
        <v>1969</v>
      </c>
      <c r="AOC43" t="str">
        <f t="shared" si="1754"/>
        <v>1989</v>
      </c>
      <c r="AOD43" t="str">
        <f t="shared" si="1755"/>
        <v>1981</v>
      </c>
      <c r="AOE43" t="str">
        <f t="shared" si="1756"/>
        <v>1993</v>
      </c>
      <c r="AOF43" t="str">
        <f t="shared" si="1757"/>
        <v>1975</v>
      </c>
      <c r="AOG43" t="str">
        <f t="shared" si="1758"/>
        <v>1975</v>
      </c>
      <c r="AOH43" t="str">
        <f t="shared" si="1759"/>
        <v>1975</v>
      </c>
      <c r="AOI43" t="str">
        <f t="shared" si="1760"/>
        <v>1975</v>
      </c>
      <c r="AOJ43" t="str">
        <f t="shared" si="1761"/>
        <v>1975</v>
      </c>
      <c r="AOK43" t="str">
        <f t="shared" si="1762"/>
        <v>1975</v>
      </c>
      <c r="AOL43" t="str">
        <f t="shared" si="1763"/>
        <v>1975</v>
      </c>
      <c r="AOM43" t="str">
        <f t="shared" si="1764"/>
        <v>1975</v>
      </c>
      <c r="AON43" t="str">
        <f t="shared" si="1765"/>
        <v>1975</v>
      </c>
      <c r="AOO43" t="str">
        <f t="shared" si="1766"/>
        <v>1975</v>
      </c>
      <c r="AOP43" t="str">
        <f t="shared" si="1767"/>
        <v>1975</v>
      </c>
      <c r="AOQ43" t="str">
        <f t="shared" si="1768"/>
        <v>1975</v>
      </c>
      <c r="AOR43" t="str">
        <f t="shared" si="1769"/>
        <v>1975</v>
      </c>
      <c r="AOS43" t="str">
        <f t="shared" si="1770"/>
        <v>1975</v>
      </c>
      <c r="AOT43" t="str">
        <f t="shared" si="1771"/>
        <v>1975</v>
      </c>
      <c r="AOU43" t="str">
        <f t="shared" si="1772"/>
        <v>1975</v>
      </c>
      <c r="AOV43" t="str">
        <f t="shared" si="1773"/>
        <v>1975</v>
      </c>
      <c r="AOW43" t="str">
        <f t="shared" si="1774"/>
        <v>1975</v>
      </c>
      <c r="AOX43" t="str">
        <f t="shared" si="1775"/>
        <v>1975</v>
      </c>
      <c r="AOY43" t="str">
        <f t="shared" si="1776"/>
        <v>1975</v>
      </c>
      <c r="AOZ43" t="str">
        <f t="shared" si="1777"/>
        <v>1975</v>
      </c>
      <c r="APA43" t="str">
        <f t="shared" si="1778"/>
        <v>1975</v>
      </c>
      <c r="APB43" t="str">
        <f t="shared" si="1779"/>
        <v>1975</v>
      </c>
      <c r="APC43" t="str">
        <f t="shared" si="1780"/>
        <v>1975</v>
      </c>
      <c r="APD43" t="str">
        <f t="shared" si="1781"/>
        <v>1975</v>
      </c>
      <c r="APE43" t="str">
        <f t="shared" si="1782"/>
        <v>1975</v>
      </c>
      <c r="APF43" t="str">
        <f t="shared" si="1783"/>
        <v>1975</v>
      </c>
      <c r="APG43" t="str">
        <f t="shared" si="1784"/>
        <v>1975</v>
      </c>
      <c r="APH43" t="str">
        <f t="shared" si="1785"/>
        <v>1975</v>
      </c>
      <c r="API43" t="str">
        <f t="shared" si="1786"/>
        <v>1975</v>
      </c>
      <c r="APJ43" t="str">
        <f t="shared" si="1787"/>
        <v>1975</v>
      </c>
      <c r="APK43" t="str">
        <f t="shared" si="1788"/>
        <v>1975</v>
      </c>
      <c r="APL43" t="str">
        <f t="shared" si="1789"/>
        <v>1975</v>
      </c>
      <c r="APM43" t="str">
        <f t="shared" si="1790"/>
        <v>1975</v>
      </c>
      <c r="APN43" t="str">
        <f t="shared" si="1791"/>
        <v>1975</v>
      </c>
      <c r="APO43" t="str">
        <f t="shared" si="1792"/>
        <v>1975</v>
      </c>
      <c r="APP43" t="str">
        <f t="shared" si="1793"/>
        <v>1975</v>
      </c>
      <c r="APQ43" t="str">
        <f t="shared" si="1794"/>
        <v>1975</v>
      </c>
      <c r="APR43" t="str">
        <f t="shared" si="1795"/>
        <v>1975</v>
      </c>
      <c r="APS43" t="str">
        <f t="shared" si="1796"/>
        <v>1975</v>
      </c>
      <c r="APT43" t="str">
        <f t="shared" si="1797"/>
        <v>1975</v>
      </c>
      <c r="APU43" t="str">
        <f t="shared" si="1798"/>
        <v>1975</v>
      </c>
      <c r="APV43" t="str">
        <f t="shared" si="1799"/>
        <v>1975</v>
      </c>
      <c r="APW43" t="str">
        <f t="shared" si="1800"/>
        <v>1975</v>
      </c>
      <c r="APX43" t="str">
        <f t="shared" si="1801"/>
        <v>1975</v>
      </c>
      <c r="APY43" t="str">
        <f t="shared" si="1802"/>
        <v>1975</v>
      </c>
      <c r="APZ43" t="str">
        <f t="shared" si="1803"/>
        <v>1975</v>
      </c>
      <c r="AQA43" t="str">
        <f t="shared" si="1804"/>
        <v>1975</v>
      </c>
      <c r="AQB43" t="str">
        <f t="shared" si="1805"/>
        <v>1975</v>
      </c>
      <c r="AQC43" t="str">
        <f t="shared" si="1806"/>
        <v>1975</v>
      </c>
      <c r="AQD43" t="str">
        <f t="shared" si="1807"/>
        <v>1975</v>
      </c>
      <c r="AQE43" t="str">
        <f t="shared" si="1808"/>
        <v>1975</v>
      </c>
      <c r="AQF43" t="str">
        <f t="shared" si="1809"/>
        <v>1975</v>
      </c>
      <c r="AQG43" t="str">
        <f t="shared" si="1810"/>
        <v>1975</v>
      </c>
      <c r="AQH43" t="str">
        <f t="shared" si="1811"/>
        <v>1975</v>
      </c>
      <c r="AQI43" t="str">
        <f t="shared" si="1812"/>
        <v>1975</v>
      </c>
      <c r="AQJ43" t="str">
        <f t="shared" si="1813"/>
        <v>1975</v>
      </c>
      <c r="AQK43" t="str">
        <f t="shared" si="1814"/>
        <v>1975</v>
      </c>
      <c r="AQL43" t="str">
        <f t="shared" si="1815"/>
        <v>1975</v>
      </c>
      <c r="AQM43" t="str">
        <f t="shared" si="1816"/>
        <v>1975</v>
      </c>
      <c r="AQN43" t="str">
        <f t="shared" si="1817"/>
        <v>1975</v>
      </c>
      <c r="AQO43" t="str">
        <f t="shared" si="1818"/>
        <v>1975</v>
      </c>
      <c r="AQP43" t="str">
        <f t="shared" si="1819"/>
        <v>1975</v>
      </c>
      <c r="AQQ43" t="str">
        <f t="shared" si="1820"/>
        <v>1975</v>
      </c>
      <c r="AQR43" t="str">
        <f t="shared" si="1821"/>
        <v>1975</v>
      </c>
      <c r="AQS43" t="str">
        <f t="shared" si="1822"/>
        <v>1975</v>
      </c>
      <c r="AQT43" t="str">
        <f t="shared" si="1823"/>
        <v>1975</v>
      </c>
      <c r="AQU43" t="str">
        <f t="shared" si="1824"/>
        <v>1975</v>
      </c>
      <c r="AQV43" t="str">
        <f t="shared" si="1825"/>
        <v>1975</v>
      </c>
      <c r="AQW43" t="str">
        <f t="shared" si="1826"/>
        <v>1975</v>
      </c>
      <c r="AQX43" t="str">
        <f t="shared" si="1827"/>
        <v>1975</v>
      </c>
      <c r="AQY43" t="str">
        <f t="shared" si="1828"/>
        <v>1975</v>
      </c>
      <c r="AQZ43" t="str">
        <f t="shared" si="1829"/>
        <v>1975</v>
      </c>
      <c r="ARA43" t="str">
        <f t="shared" si="1830"/>
        <v>1975</v>
      </c>
      <c r="ARB43" t="str">
        <f t="shared" si="1831"/>
        <v>1975</v>
      </c>
      <c r="ARC43">
        <v>1928</v>
      </c>
      <c r="ARH43" s="5"/>
    </row>
    <row r="44" spans="1:1152" x14ac:dyDescent="0.2">
      <c r="A44">
        <v>126</v>
      </c>
      <c r="B44" s="228" t="s">
        <v>189</v>
      </c>
      <c r="C44" s="20">
        <f>VLOOKUP(A44, Rankings!$A$2:$AN$161, 40, FALSE)</f>
        <v>42</v>
      </c>
      <c r="D44" s="227" t="s">
        <v>232</v>
      </c>
      <c r="F44" s="4">
        <v>10</v>
      </c>
      <c r="G44" s="4">
        <v>15</v>
      </c>
      <c r="I44" s="5">
        <f t="shared" si="916"/>
        <v>9</v>
      </c>
      <c r="L44" t="s">
        <v>1865</v>
      </c>
      <c r="M44" t="s">
        <v>2054</v>
      </c>
      <c r="N44" t="s">
        <v>2525</v>
      </c>
      <c r="O44" t="s">
        <v>2745</v>
      </c>
      <c r="P44" t="s">
        <v>2745</v>
      </c>
      <c r="Q44" t="s">
        <v>3221</v>
      </c>
      <c r="R44" t="s">
        <v>3341</v>
      </c>
      <c r="S44" t="s">
        <v>3680</v>
      </c>
      <c r="T44" t="s">
        <v>3828</v>
      </c>
      <c r="U44" t="s">
        <v>3986</v>
      </c>
      <c r="V44" t="s">
        <v>4210</v>
      </c>
      <c r="W44" t="str">
        <f>Rankings!D43</f>
        <v>-</v>
      </c>
      <c r="X44" t="s">
        <v>10</v>
      </c>
      <c r="Y44" t="s">
        <v>10</v>
      </c>
      <c r="Z44" t="s">
        <v>10</v>
      </c>
      <c r="AA44" t="s">
        <v>10</v>
      </c>
      <c r="AB44" t="s">
        <v>10</v>
      </c>
      <c r="AC44" t="s">
        <v>10</v>
      </c>
      <c r="AD44" t="s">
        <v>10</v>
      </c>
      <c r="AE44" t="s">
        <v>10</v>
      </c>
      <c r="AF44" t="s">
        <v>10</v>
      </c>
      <c r="AG44" t="s">
        <v>10</v>
      </c>
      <c r="AH44" t="s">
        <v>10</v>
      </c>
      <c r="AI44" t="s">
        <v>10</v>
      </c>
      <c r="AJ44" t="s">
        <v>10</v>
      </c>
      <c r="AK44" t="s">
        <v>10</v>
      </c>
      <c r="AL44" t="s">
        <v>10</v>
      </c>
      <c r="AM44" t="s">
        <v>10</v>
      </c>
      <c r="AN44" t="s">
        <v>10</v>
      </c>
      <c r="AO44" t="s">
        <v>10</v>
      </c>
      <c r="AP44" t="s">
        <v>10</v>
      </c>
      <c r="AQ44" t="s">
        <v>10</v>
      </c>
      <c r="AR44" t="s">
        <v>10</v>
      </c>
      <c r="AS44" t="s">
        <v>10</v>
      </c>
      <c r="AT44" t="s">
        <v>10</v>
      </c>
      <c r="AU44" t="s">
        <v>10</v>
      </c>
      <c r="AV44" t="s">
        <v>10</v>
      </c>
      <c r="AW44" t="s">
        <v>10</v>
      </c>
      <c r="AX44" t="s">
        <v>10</v>
      </c>
      <c r="AY44" t="s">
        <v>10</v>
      </c>
      <c r="AZ44" t="s">
        <v>10</v>
      </c>
      <c r="BA44" t="s">
        <v>10</v>
      </c>
      <c r="BB44" t="s">
        <v>10</v>
      </c>
      <c r="BC44" t="s">
        <v>10</v>
      </c>
      <c r="BD44" t="s">
        <v>10</v>
      </c>
      <c r="BE44" t="s">
        <v>10</v>
      </c>
      <c r="BF44" t="s">
        <v>10</v>
      </c>
      <c r="BG44" t="s">
        <v>10</v>
      </c>
      <c r="BH44" t="s">
        <v>10</v>
      </c>
      <c r="BI44" t="s">
        <v>10</v>
      </c>
      <c r="BJ44" t="s">
        <v>10</v>
      </c>
      <c r="BK44" t="s">
        <v>10</v>
      </c>
      <c r="BL44" t="s">
        <v>10</v>
      </c>
      <c r="BM44" t="s">
        <v>10</v>
      </c>
      <c r="BN44" t="s">
        <v>10</v>
      </c>
      <c r="BO44" t="s">
        <v>10</v>
      </c>
      <c r="BP44" t="s">
        <v>10</v>
      </c>
      <c r="BQ44" t="s">
        <v>10</v>
      </c>
      <c r="BR44" t="s">
        <v>10</v>
      </c>
      <c r="BS44" t="s">
        <v>10</v>
      </c>
      <c r="BT44" t="s">
        <v>10</v>
      </c>
      <c r="BU44" t="s">
        <v>10</v>
      </c>
      <c r="BV44" t="s">
        <v>10</v>
      </c>
      <c r="BW44" t="s">
        <v>10</v>
      </c>
      <c r="BX44" t="s">
        <v>10</v>
      </c>
      <c r="BY44" t="s">
        <v>10</v>
      </c>
      <c r="BZ44" t="s">
        <v>10</v>
      </c>
      <c r="CA44" t="s">
        <v>10</v>
      </c>
      <c r="CB44" t="s">
        <v>10</v>
      </c>
      <c r="CC44" t="s">
        <v>10</v>
      </c>
      <c r="CD44" t="s">
        <v>10</v>
      </c>
      <c r="CE44" t="s">
        <v>10</v>
      </c>
      <c r="CF44" t="s">
        <v>10</v>
      </c>
      <c r="CG44" t="s">
        <v>10</v>
      </c>
      <c r="CH44" t="s">
        <v>10</v>
      </c>
      <c r="CI44" t="s">
        <v>10</v>
      </c>
      <c r="CJ44" t="s">
        <v>10</v>
      </c>
      <c r="CK44" t="s">
        <v>10</v>
      </c>
      <c r="CL44" t="s">
        <v>10</v>
      </c>
      <c r="CM44" t="s">
        <v>10</v>
      </c>
      <c r="CN44" t="s">
        <v>10</v>
      </c>
      <c r="CO44" t="s">
        <v>10</v>
      </c>
      <c r="CP44" t="s">
        <v>10</v>
      </c>
      <c r="CQ44" t="s">
        <v>10</v>
      </c>
      <c r="CR44" t="s">
        <v>10</v>
      </c>
      <c r="CT44" s="4">
        <f t="shared" si="917"/>
        <v>4</v>
      </c>
      <c r="CU44" s="4">
        <f t="shared" si="918"/>
        <v>0</v>
      </c>
      <c r="CV44" s="4">
        <f t="shared" si="919"/>
        <v>0</v>
      </c>
      <c r="CW44" s="4">
        <f t="shared" si="920"/>
        <v>1</v>
      </c>
      <c r="CX44" s="4">
        <f t="shared" si="921"/>
        <v>1</v>
      </c>
      <c r="CY44" s="4">
        <f t="shared" si="922"/>
        <v>0</v>
      </c>
      <c r="CZ44" s="4">
        <f t="shared" si="923"/>
        <v>0</v>
      </c>
      <c r="DA44" s="4">
        <f t="shared" si="924"/>
        <v>1</v>
      </c>
      <c r="DB44" s="4">
        <f t="shared" si="925"/>
        <v>4</v>
      </c>
      <c r="DC44" s="4">
        <f t="shared" si="926"/>
        <v>0</v>
      </c>
      <c r="DD44" s="4">
        <f t="shared" si="927"/>
        <v>0</v>
      </c>
      <c r="DE44" s="4">
        <f t="shared" si="928"/>
        <v>0</v>
      </c>
      <c r="DF44" s="4">
        <f t="shared" si="929"/>
        <v>0</v>
      </c>
      <c r="DG44" s="4">
        <f t="shared" si="930"/>
        <v>0</v>
      </c>
      <c r="DH44" s="4">
        <f t="shared" si="931"/>
        <v>0</v>
      </c>
      <c r="DI44" s="152">
        <f t="shared" si="932"/>
        <v>0</v>
      </c>
      <c r="DJ44" s="153">
        <f t="shared" si="933"/>
        <v>4</v>
      </c>
      <c r="DK44" s="4">
        <f t="shared" si="934"/>
        <v>1</v>
      </c>
      <c r="DL44" s="4">
        <f t="shared" si="935"/>
        <v>1</v>
      </c>
      <c r="DM44" s="4">
        <f t="shared" si="936"/>
        <v>1</v>
      </c>
      <c r="DN44" s="4">
        <f t="shared" si="937"/>
        <v>4</v>
      </c>
      <c r="DO44" s="4">
        <f t="shared" si="938"/>
        <v>0</v>
      </c>
      <c r="DP44" s="4">
        <f t="shared" si="939"/>
        <v>0</v>
      </c>
      <c r="DQ44" s="4">
        <f t="shared" si="940"/>
        <v>0</v>
      </c>
      <c r="DR44" s="4">
        <f t="shared" si="941"/>
        <v>13</v>
      </c>
      <c r="DS44" s="4">
        <f t="shared" si="942"/>
        <v>7</v>
      </c>
      <c r="DT44" s="4">
        <f t="shared" si="943"/>
        <v>12</v>
      </c>
      <c r="DU44" t="str">
        <f t="shared" si="944"/>
        <v>3R</v>
      </c>
      <c r="DV44" t="str">
        <f t="shared" si="945"/>
        <v>3R</v>
      </c>
      <c r="DW44" t="str">
        <f t="shared" si="946"/>
        <v>3R</v>
      </c>
      <c r="DX44" t="str">
        <f t="shared" si="947"/>
        <v>3S</v>
      </c>
      <c r="DY44" t="str">
        <f t="shared" si="948"/>
        <v>3S</v>
      </c>
      <c r="DZ44" t="str">
        <f t="shared" si="949"/>
        <v>0R</v>
      </c>
      <c r="EA44" t="str">
        <f t="shared" si="950"/>
        <v>3L</v>
      </c>
      <c r="EB44" t="str">
        <f t="shared" si="951"/>
        <v>0L</v>
      </c>
      <c r="EC44" t="str">
        <f t="shared" si="952"/>
        <v>3R</v>
      </c>
      <c r="ED44" t="str">
        <f t="shared" si="953"/>
        <v>3S</v>
      </c>
      <c r="EE44" t="str">
        <f t="shared" si="954"/>
        <v>3S</v>
      </c>
      <c r="EF44">
        <f t="shared" si="955"/>
        <v>0</v>
      </c>
      <c r="EG44">
        <f t="shared" si="956"/>
        <v>0</v>
      </c>
      <c r="EH44">
        <f t="shared" si="957"/>
        <v>0</v>
      </c>
      <c r="EI44">
        <f t="shared" si="958"/>
        <v>0</v>
      </c>
      <c r="EJ44">
        <f t="shared" si="959"/>
        <v>0</v>
      </c>
      <c r="EK44">
        <f t="shared" si="960"/>
        <v>0</v>
      </c>
      <c r="EL44">
        <f t="shared" si="961"/>
        <v>0</v>
      </c>
      <c r="EM44">
        <f t="shared" si="962"/>
        <v>0</v>
      </c>
      <c r="EN44">
        <f t="shared" si="963"/>
        <v>0</v>
      </c>
      <c r="EO44">
        <f t="shared" si="964"/>
        <v>0</v>
      </c>
      <c r="EP44">
        <f t="shared" si="965"/>
        <v>0</v>
      </c>
      <c r="EQ44">
        <f t="shared" si="966"/>
        <v>0</v>
      </c>
      <c r="ER44">
        <f t="shared" si="967"/>
        <v>0</v>
      </c>
      <c r="ES44">
        <f t="shared" si="968"/>
        <v>0</v>
      </c>
      <c r="ET44">
        <f t="shared" si="969"/>
        <v>0</v>
      </c>
      <c r="EU44">
        <f t="shared" si="970"/>
        <v>0</v>
      </c>
      <c r="EV44">
        <f t="shared" si="971"/>
        <v>0</v>
      </c>
      <c r="EW44">
        <f t="shared" si="972"/>
        <v>0</v>
      </c>
      <c r="EX44">
        <f t="shared" si="973"/>
        <v>0</v>
      </c>
      <c r="EY44">
        <f t="shared" si="974"/>
        <v>0</v>
      </c>
      <c r="EZ44">
        <f t="shared" si="975"/>
        <v>0</v>
      </c>
      <c r="FA44">
        <f t="shared" si="976"/>
        <v>0</v>
      </c>
      <c r="FB44">
        <f t="shared" si="977"/>
        <v>0</v>
      </c>
      <c r="FC44">
        <f t="shared" si="978"/>
        <v>0</v>
      </c>
      <c r="FD44">
        <f t="shared" si="979"/>
        <v>0</v>
      </c>
      <c r="FE44">
        <f t="shared" si="980"/>
        <v>0</v>
      </c>
      <c r="FF44">
        <f t="shared" si="981"/>
        <v>0</v>
      </c>
      <c r="FG44">
        <f t="shared" si="982"/>
        <v>0</v>
      </c>
      <c r="FH44">
        <f t="shared" si="983"/>
        <v>0</v>
      </c>
      <c r="FI44">
        <f t="shared" si="984"/>
        <v>0</v>
      </c>
      <c r="FJ44">
        <f t="shared" si="985"/>
        <v>0</v>
      </c>
      <c r="FK44">
        <f t="shared" si="986"/>
        <v>0</v>
      </c>
      <c r="FL44">
        <f t="shared" si="987"/>
        <v>0</v>
      </c>
      <c r="FM44">
        <f t="shared" si="988"/>
        <v>0</v>
      </c>
      <c r="FN44">
        <f t="shared" si="989"/>
        <v>0</v>
      </c>
      <c r="FO44">
        <f t="shared" si="990"/>
        <v>0</v>
      </c>
      <c r="FP44">
        <f t="shared" si="991"/>
        <v>0</v>
      </c>
      <c r="FQ44">
        <f t="shared" si="992"/>
        <v>0</v>
      </c>
      <c r="FR44">
        <f t="shared" si="993"/>
        <v>0</v>
      </c>
      <c r="FS44">
        <f t="shared" si="994"/>
        <v>0</v>
      </c>
      <c r="FT44">
        <f t="shared" si="995"/>
        <v>0</v>
      </c>
      <c r="FU44">
        <f t="shared" si="996"/>
        <v>0</v>
      </c>
      <c r="FV44">
        <f t="shared" si="997"/>
        <v>0</v>
      </c>
      <c r="FW44">
        <f t="shared" si="998"/>
        <v>0</v>
      </c>
      <c r="FX44">
        <f t="shared" si="999"/>
        <v>0</v>
      </c>
      <c r="FY44">
        <f t="shared" si="1000"/>
        <v>0</v>
      </c>
      <c r="FZ44">
        <f t="shared" si="1001"/>
        <v>0</v>
      </c>
      <c r="GA44">
        <f t="shared" si="1002"/>
        <v>0</v>
      </c>
      <c r="GB44">
        <f t="shared" si="1003"/>
        <v>0</v>
      </c>
      <c r="GC44">
        <f t="shared" si="1004"/>
        <v>0</v>
      </c>
      <c r="GD44">
        <f t="shared" si="1005"/>
        <v>0</v>
      </c>
      <c r="GE44">
        <f t="shared" si="1006"/>
        <v>0</v>
      </c>
      <c r="GF44">
        <f t="shared" si="1007"/>
        <v>0</v>
      </c>
      <c r="GG44">
        <f t="shared" si="1008"/>
        <v>0</v>
      </c>
      <c r="GH44">
        <f t="shared" si="1009"/>
        <v>0</v>
      </c>
      <c r="GI44">
        <f t="shared" si="1010"/>
        <v>0</v>
      </c>
      <c r="GJ44">
        <f t="shared" si="1011"/>
        <v>0</v>
      </c>
      <c r="GK44">
        <f t="shared" si="1012"/>
        <v>0</v>
      </c>
      <c r="GL44">
        <f t="shared" si="1013"/>
        <v>0</v>
      </c>
      <c r="GM44">
        <f t="shared" si="1014"/>
        <v>0</v>
      </c>
      <c r="GN44">
        <f t="shared" si="1015"/>
        <v>0</v>
      </c>
      <c r="GO44">
        <f t="shared" si="1016"/>
        <v>0</v>
      </c>
      <c r="GP44">
        <f t="shared" si="1017"/>
        <v>0</v>
      </c>
      <c r="GQ44">
        <f t="shared" si="1018"/>
        <v>0</v>
      </c>
      <c r="GR44">
        <f t="shared" si="1019"/>
        <v>0</v>
      </c>
      <c r="GS44">
        <f t="shared" si="1020"/>
        <v>0</v>
      </c>
      <c r="GT44">
        <f t="shared" si="1021"/>
        <v>0</v>
      </c>
      <c r="GU44">
        <f t="shared" si="1022"/>
        <v>0</v>
      </c>
      <c r="GV44">
        <f t="shared" si="1023"/>
        <v>0</v>
      </c>
      <c r="GW44">
        <f t="shared" si="1024"/>
        <v>0</v>
      </c>
      <c r="GX44">
        <f t="shared" si="1025"/>
        <v>0</v>
      </c>
      <c r="GY44">
        <f t="shared" si="1026"/>
        <v>0</v>
      </c>
      <c r="GZ44">
        <f t="shared" si="1027"/>
        <v>0</v>
      </c>
      <c r="HA44">
        <f t="shared" si="1028"/>
        <v>0</v>
      </c>
      <c r="HB44" s="176" t="s">
        <v>265</v>
      </c>
      <c r="HC44" s="89">
        <f t="shared" si="1029"/>
        <v>244.37966841228007</v>
      </c>
      <c r="HD44" s="89">
        <f t="shared" si="1030"/>
        <v>121.15825025887671</v>
      </c>
      <c r="HE44" s="89">
        <f t="shared" si="1031"/>
        <v>108.27677084663839</v>
      </c>
      <c r="HF44" s="89">
        <f t="shared" si="1032"/>
        <v>0</v>
      </c>
      <c r="HH44" s="88">
        <f t="shared" si="1033"/>
        <v>473.81468951779516</v>
      </c>
      <c r="HI44" s="88">
        <f t="shared" si="1034"/>
        <v>54.138385423319193</v>
      </c>
      <c r="HK44">
        <f>IFERROR(VLOOKUP(_xlfn.NUMBERVALUE(MID(L44, SEARCH("!", L44)+1, SEARCH("+", L44)-SEARCH("!", L44)-1)), Rankings!$A$2:$BK$161, 63, FALSE),0)</f>
        <v>28.441836639204183</v>
      </c>
      <c r="HL44">
        <f>IFERROR(VLOOKUP(_xlfn.NUMBERVALUE(MID(M44, SEARCH("!", M44)+1, SEARCH("+", M44)-SEARCH("!", M44)-1)), Rankings!$A$2:$BK$161, 63, FALSE),0)</f>
        <v>17.598710927253464</v>
      </c>
      <c r="HM44">
        <f>IFERROR(VLOOKUP(_xlfn.NUMBERVALUE(MID(N44, SEARCH("!", N44)+1, SEARCH("+", N44)-SEARCH("!", N44)-1)), Rankings!$A$2:$BK$161, 63, FALSE),0)</f>
        <v>66.079690864917907</v>
      </c>
      <c r="HN44">
        <f>IFERROR(VLOOKUP(_xlfn.NUMBERVALUE(MID(O44, SEARCH("!", O44)+1, SEARCH("+", O44)-SEARCH("!", O44)-1)), Rankings!$A$2:$BK$161, 63, FALSE),0)</f>
        <v>0</v>
      </c>
      <c r="HO44">
        <f>IFERROR(VLOOKUP(_xlfn.NUMBERVALUE(MID(P44, SEARCH("!", P44)+1, SEARCH("+", P44)-SEARCH("!", P44)-1)), Rankings!$A$2:$BK$161, 63, FALSE),0)</f>
        <v>0</v>
      </c>
      <c r="HP44">
        <f>IFERROR(VLOOKUP(_xlfn.NUMBERVALUE(MID(Q44, SEARCH("!", Q44)+1, SEARCH("+", Q44)-SEARCH("!", Q44)-1)), Rankings!$A$2:$BK$161, 63, FALSE),0)</f>
        <v>86.359192227531821</v>
      </c>
      <c r="HQ44">
        <f>IFERROR(VLOOKUP(_xlfn.NUMBERVALUE(MID(R44, SEARCH("!", R44)+1, SEARCH("+", R44)-SEARCH("!", R44)-1)), Rankings!$A$2:$BK$161, 63, FALSE),0)</f>
        <v>51.730681106291627</v>
      </c>
      <c r="HR44">
        <f>IFERROR(VLOOKUP(_xlfn.NUMBERVALUE(MID(S44, SEARCH("!", S44)+1, SEARCH("+", S44)-SEARCH("!", S44)-1)), Rankings!$A$2:$BK$161, 63, FALSE),0)</f>
        <v>69.427569152585079</v>
      </c>
      <c r="HS44">
        <f>IFERROR(VLOOKUP(_xlfn.NUMBERVALUE(MID(T44, SEARCH("!", T44)+1, SEARCH("+", T44)-SEARCH("!", T44)-1)), Rankings!$A$2:$BK$161, 63, FALSE),0)</f>
        <v>45.900237753372679</v>
      </c>
      <c r="HT44">
        <f>IFERROR(VLOOKUP(_xlfn.NUMBERVALUE(MID(U44, SEARCH("!", U44)+1, SEARCH("+", U44)-SEARCH("!", U44)-1)), Rankings!$A$2:$BK$161, 63, FALSE),0)</f>
        <v>45.47760892206194</v>
      </c>
      <c r="HU44">
        <f>IFERROR(VLOOKUP(_xlfn.NUMBERVALUE(MID(V44, SEARCH("!", V44)+1, SEARCH("+", V44)-SEARCH("!", V44)-1)), Rankings!$A$2:$BK$161, 63, FALSE),0)</f>
        <v>62.799161924576438</v>
      </c>
      <c r="HV44">
        <f>IFERROR(VLOOKUP(_xlfn.NUMBERVALUE(MID(W44, SEARCH("!", W44)+1, SEARCH("+", W44)-SEARCH("!", W44)-1)), Rankings!$A$2:$BK$161, 63, FALSE),0)</f>
        <v>0</v>
      </c>
      <c r="HW44">
        <f>IFERROR(VLOOKUP(_xlfn.NUMBERVALUE(MID(X44, SEARCH("!", X44)+1, SEARCH("+", X44)-SEARCH("!", X44)-1)), Rankings!$A$2:$BK$161, 63, FALSE),0)</f>
        <v>0</v>
      </c>
      <c r="HX44">
        <f>IFERROR(VLOOKUP(_xlfn.NUMBERVALUE(MID(Y44, SEARCH("!", Y44)+1, SEARCH("+", Y44)-SEARCH("!", Y44)-1)), Rankings!$A$2:$BK$161, 63, FALSE),0)</f>
        <v>0</v>
      </c>
      <c r="HY44">
        <f>IFERROR(VLOOKUP(_xlfn.NUMBERVALUE(MID(Z44, SEARCH("!", Z44)+1, SEARCH("+", Z44)-SEARCH("!", Z44)-1)), Rankings!$A$2:$BK$161, 63, FALSE),0)</f>
        <v>0</v>
      </c>
      <c r="HZ44">
        <f>IFERROR(VLOOKUP(_xlfn.NUMBERVALUE(MID(AA44, SEARCH("!", AA44)+1, SEARCH("+", AA44)-SEARCH("!", AA44)-1)), Rankings!$A$2:$BK$161, 63, FALSE),0)</f>
        <v>0</v>
      </c>
      <c r="IA44">
        <f>IFERROR(VLOOKUP(_xlfn.NUMBERVALUE(MID(AB44, SEARCH("!", AB44)+1, SEARCH("+", AB44)-SEARCH("!", AB44)-1)), Rankings!$A$2:$BK$161, 63, FALSE),0)</f>
        <v>0</v>
      </c>
      <c r="IB44">
        <f>IFERROR(VLOOKUP(_xlfn.NUMBERVALUE(MID(AC44, SEARCH("!", AC44)+1, SEARCH("+", AC44)-SEARCH("!", AC44)-1)), Rankings!$A$2:$BK$161, 63, FALSE),0)</f>
        <v>0</v>
      </c>
      <c r="IC44">
        <f>IFERROR(VLOOKUP(_xlfn.NUMBERVALUE(MID(AD44, SEARCH("!", AD44)+1, SEARCH("+", AD44)-SEARCH("!", AD44)-1)), Rankings!$A$2:$BK$161, 63, FALSE),0)</f>
        <v>0</v>
      </c>
      <c r="ID44">
        <f>IFERROR(VLOOKUP(_xlfn.NUMBERVALUE(MID(AE44, SEARCH("!", AE44)+1, SEARCH("+", AE44)-SEARCH("!", AE44)-1)), Rankings!$A$2:$BK$161, 63, FALSE),0)</f>
        <v>0</v>
      </c>
      <c r="IE44">
        <f>IFERROR(VLOOKUP(_xlfn.NUMBERVALUE(MID(AF44, SEARCH("!", AF44)+1, SEARCH("+", AF44)-SEARCH("!", AF44)-1)), Rankings!$A$2:$BK$161, 63, FALSE),0)</f>
        <v>0</v>
      </c>
      <c r="IF44">
        <f>IFERROR(VLOOKUP(_xlfn.NUMBERVALUE(MID(AG44, SEARCH("!", AG44)+1, SEARCH("+", AG44)-SEARCH("!", AG44)-1)), Rankings!$A$2:$BK$161, 63, FALSE),0)</f>
        <v>0</v>
      </c>
      <c r="IG44">
        <f>IFERROR(VLOOKUP(_xlfn.NUMBERVALUE(MID(AH44, SEARCH("!", AH44)+1, SEARCH("+", AH44)-SEARCH("!", AH44)-1)), Rankings!$A$2:$BK$161, 63, FALSE),0)</f>
        <v>0</v>
      </c>
      <c r="IH44">
        <f>IFERROR(VLOOKUP(_xlfn.NUMBERVALUE(MID(AI44, SEARCH("!", AI44)+1, SEARCH("+", AI44)-SEARCH("!", AI44)-1)), Rankings!$A$2:$BK$161, 63, FALSE),0)</f>
        <v>0</v>
      </c>
      <c r="II44">
        <f>IFERROR(VLOOKUP(_xlfn.NUMBERVALUE(MID(AJ44, SEARCH("!", AJ44)+1, SEARCH("+", AJ44)-SEARCH("!", AJ44)-1)), Rankings!$A$2:$BK$161, 63, FALSE),0)</f>
        <v>0</v>
      </c>
      <c r="IJ44">
        <f>IFERROR(VLOOKUP(_xlfn.NUMBERVALUE(MID(AK44, SEARCH("!", AK44)+1, SEARCH("+", AK44)-SEARCH("!", AK44)-1)), Rankings!$A$2:$BK$161, 63, FALSE),0)</f>
        <v>0</v>
      </c>
      <c r="IK44">
        <f>IFERROR(VLOOKUP(_xlfn.NUMBERVALUE(MID(AL44, SEARCH("!", AL44)+1, SEARCH("+", AL44)-SEARCH("!", AL44)-1)), Rankings!$A$2:$BK$161, 63, FALSE),0)</f>
        <v>0</v>
      </c>
      <c r="IL44">
        <f>IFERROR(VLOOKUP(_xlfn.NUMBERVALUE(MID(AM44, SEARCH("!", AM44)+1, SEARCH("+", AM44)-SEARCH("!", AM44)-1)), Rankings!$A$2:$BK$161, 63, FALSE),0)</f>
        <v>0</v>
      </c>
      <c r="IM44">
        <f>IFERROR(VLOOKUP(_xlfn.NUMBERVALUE(MID(AN44, SEARCH("!", AN44)+1, SEARCH("+", AN44)-SEARCH("!", AN44)-1)), Rankings!$A$2:$BK$161, 63, FALSE),0)</f>
        <v>0</v>
      </c>
      <c r="IN44">
        <f>IFERROR(VLOOKUP(_xlfn.NUMBERVALUE(MID(AO44, SEARCH("!", AO44)+1, SEARCH("+", AO44)-SEARCH("!", AO44)-1)), Rankings!$A$2:$BK$161, 63, FALSE),0)</f>
        <v>0</v>
      </c>
      <c r="IO44">
        <f>IFERROR(VLOOKUP(_xlfn.NUMBERVALUE(MID(AP44, SEARCH("!", AP44)+1, SEARCH("+", AP44)-SEARCH("!", AP44)-1)), Rankings!$A$2:$BK$161, 63, FALSE),0)</f>
        <v>0</v>
      </c>
      <c r="IP44">
        <f>IFERROR(VLOOKUP(_xlfn.NUMBERVALUE(MID(AQ44, SEARCH("!", AQ44)+1, SEARCH("+", AQ44)-SEARCH("!", AQ44)-1)), Rankings!$A$2:$BK$161, 63, FALSE),0)</f>
        <v>0</v>
      </c>
      <c r="IQ44">
        <f>IFERROR(VLOOKUP(_xlfn.NUMBERVALUE(MID(AR44, SEARCH("!", AR44)+1, SEARCH("+", AR44)-SEARCH("!", AR44)-1)), Rankings!$A$2:$BK$161, 63, FALSE),0)</f>
        <v>0</v>
      </c>
      <c r="IR44">
        <f>IFERROR(VLOOKUP(_xlfn.NUMBERVALUE(MID(AS44, SEARCH("!", AS44)+1, SEARCH("+", AS44)-SEARCH("!", AS44)-1)), Rankings!$A$2:$BK$161, 63, FALSE),0)</f>
        <v>0</v>
      </c>
      <c r="IS44">
        <f>IFERROR(VLOOKUP(_xlfn.NUMBERVALUE(MID(AT44, SEARCH("!", AT44)+1, SEARCH("+", AT44)-SEARCH("!", AT44)-1)), Rankings!$A$2:$BK$161, 63, FALSE),0)</f>
        <v>0</v>
      </c>
      <c r="IT44">
        <f>IFERROR(VLOOKUP(_xlfn.NUMBERVALUE(MID(AU44, SEARCH("!", AU44)+1, SEARCH("+", AU44)-SEARCH("!", AU44)-1)), Rankings!$A$2:$BK$161, 63, FALSE),0)</f>
        <v>0</v>
      </c>
      <c r="IU44">
        <f>IFERROR(VLOOKUP(_xlfn.NUMBERVALUE(MID(AV44, SEARCH("!", AV44)+1, SEARCH("+", AV44)-SEARCH("!", AV44)-1)), Rankings!$A$2:$BK$161, 63, FALSE),0)</f>
        <v>0</v>
      </c>
      <c r="IV44">
        <f>IFERROR(VLOOKUP(_xlfn.NUMBERVALUE(MID(AW44, SEARCH("!", AW44)+1, SEARCH("+", AW44)-SEARCH("!", AW44)-1)), Rankings!$A$2:$BK$161, 63, FALSE),0)</f>
        <v>0</v>
      </c>
      <c r="IW44">
        <f>IFERROR(VLOOKUP(_xlfn.NUMBERVALUE(MID(AX44, SEARCH("!", AX44)+1, SEARCH("+", AX44)-SEARCH("!", AX44)-1)), Rankings!$A$2:$BK$161, 63, FALSE),0)</f>
        <v>0</v>
      </c>
      <c r="IX44">
        <f>IFERROR(VLOOKUP(_xlfn.NUMBERVALUE(MID(AY44, SEARCH("!", AY44)+1, SEARCH("+", AY44)-SEARCH("!", AY44)-1)), Rankings!$A$2:$BK$161, 63, FALSE),0)</f>
        <v>0</v>
      </c>
      <c r="IY44">
        <f>IFERROR(VLOOKUP(_xlfn.NUMBERVALUE(MID(AZ44, SEARCH("!", AZ44)+1, SEARCH("+", AZ44)-SEARCH("!", AZ44)-1)), Rankings!$A$2:$BK$161, 63, FALSE),0)</f>
        <v>0</v>
      </c>
      <c r="IZ44">
        <f>IFERROR(VLOOKUP(_xlfn.NUMBERVALUE(MID(BA44, SEARCH("!", BA44)+1, SEARCH("+", BA44)-SEARCH("!", BA44)-1)), Rankings!$A$2:$BK$161, 63, FALSE),0)</f>
        <v>0</v>
      </c>
      <c r="JA44">
        <f>IFERROR(VLOOKUP(_xlfn.NUMBERVALUE(MID(BB44, SEARCH("!", BB44)+1, SEARCH("+", BB44)-SEARCH("!", BB44)-1)), Rankings!$A$2:$BK$161, 63, FALSE),0)</f>
        <v>0</v>
      </c>
      <c r="JB44">
        <f>IFERROR(VLOOKUP(_xlfn.NUMBERVALUE(MID(BC44, SEARCH("!", BC44)+1, SEARCH("+", BC44)-SEARCH("!", BC44)-1)), Rankings!$A$2:$BK$161, 63, FALSE),0)</f>
        <v>0</v>
      </c>
      <c r="JC44">
        <f>IFERROR(VLOOKUP(_xlfn.NUMBERVALUE(MID(BD44, SEARCH("!", BD44)+1, SEARCH("+", BD44)-SEARCH("!", BD44)-1)), Rankings!$A$2:$BK$161, 63, FALSE),0)</f>
        <v>0</v>
      </c>
      <c r="JD44">
        <f>IFERROR(VLOOKUP(_xlfn.NUMBERVALUE(MID(BE44, SEARCH("!", BE44)+1, SEARCH("+", BE44)-SEARCH("!", BE44)-1)), Rankings!$A$2:$BK$161, 63, FALSE),0)</f>
        <v>0</v>
      </c>
      <c r="JE44">
        <f>IFERROR(VLOOKUP(_xlfn.NUMBERVALUE(MID(BF44, SEARCH("!", BF44)+1, SEARCH("+", BF44)-SEARCH("!", BF44)-1)), Rankings!$A$2:$BK$161, 63, FALSE),0)</f>
        <v>0</v>
      </c>
      <c r="JF44">
        <f>IFERROR(VLOOKUP(_xlfn.NUMBERVALUE(MID(BG44, SEARCH("!", BG44)+1, SEARCH("+", BG44)-SEARCH("!", BG44)-1)), Rankings!$A$2:$BK$161, 63, FALSE),0)</f>
        <v>0</v>
      </c>
      <c r="JG44">
        <f>IFERROR(VLOOKUP(_xlfn.NUMBERVALUE(MID(BH44, SEARCH("!", BH44)+1, SEARCH("+", BH44)-SEARCH("!", BH44)-1)), Rankings!$A$2:$BK$161, 63, FALSE),0)</f>
        <v>0</v>
      </c>
      <c r="JH44">
        <f>IFERROR(VLOOKUP(_xlfn.NUMBERVALUE(MID(BI44, SEARCH("!", BI44)+1, SEARCH("+", BI44)-SEARCH("!", BI44)-1)), Rankings!$A$2:$BK$161, 63, FALSE),0)</f>
        <v>0</v>
      </c>
      <c r="JI44">
        <f>IFERROR(VLOOKUP(_xlfn.NUMBERVALUE(MID(BJ44, SEARCH("!", BJ44)+1, SEARCH("+", BJ44)-SEARCH("!", BJ44)-1)), Rankings!$A$2:$BK$161, 63, FALSE),0)</f>
        <v>0</v>
      </c>
      <c r="JJ44">
        <f>IFERROR(VLOOKUP(_xlfn.NUMBERVALUE(MID(BK44, SEARCH("!", BK44)+1, SEARCH("+", BK44)-SEARCH("!", BK44)-1)), Rankings!$A$2:$BK$161, 63, FALSE),0)</f>
        <v>0</v>
      </c>
      <c r="JK44">
        <f>IFERROR(VLOOKUP(_xlfn.NUMBERVALUE(MID(BL44, SEARCH("!", BL44)+1, SEARCH("+", BL44)-SEARCH("!", BL44)-1)), Rankings!$A$2:$BK$161, 63, FALSE),0)</f>
        <v>0</v>
      </c>
      <c r="JL44">
        <f>IFERROR(VLOOKUP(_xlfn.NUMBERVALUE(MID(BM44, SEARCH("!", BM44)+1, SEARCH("+", BM44)-SEARCH("!", BM44)-1)), Rankings!$A$2:$BK$161, 63, FALSE),0)</f>
        <v>0</v>
      </c>
      <c r="JM44">
        <f>IFERROR(VLOOKUP(_xlfn.NUMBERVALUE(MID(BN44, SEARCH("!", BN44)+1, SEARCH("+", BN44)-SEARCH("!", BN44)-1)), Rankings!$A$2:$BK$161, 63, FALSE),0)</f>
        <v>0</v>
      </c>
      <c r="JN44">
        <f>IFERROR(VLOOKUP(_xlfn.NUMBERVALUE(MID(BO44, SEARCH("!", BO44)+1, SEARCH("+", BO44)-SEARCH("!", BO44)-1)), Rankings!$A$2:$BK$161, 63, FALSE),0)</f>
        <v>0</v>
      </c>
      <c r="JO44">
        <f>IFERROR(VLOOKUP(_xlfn.NUMBERVALUE(MID(BP44, SEARCH("!", BP44)+1, SEARCH("+", BP44)-SEARCH("!", BP44)-1)), Rankings!$A$2:$BK$161, 63, FALSE),0)</f>
        <v>0</v>
      </c>
      <c r="JP44">
        <f>IFERROR(VLOOKUP(_xlfn.NUMBERVALUE(MID(BQ44, SEARCH("!", BQ44)+1, SEARCH("+", BQ44)-SEARCH("!", BQ44)-1)), Rankings!$A$2:$BK$161, 63, FALSE),0)</f>
        <v>0</v>
      </c>
      <c r="JQ44">
        <f>IFERROR(VLOOKUP(_xlfn.NUMBERVALUE(MID(BR44, SEARCH("!", BR44)+1, SEARCH("+", BR44)-SEARCH("!", BR44)-1)), Rankings!$A$2:$BK$161, 63, FALSE),0)</f>
        <v>0</v>
      </c>
      <c r="JR44">
        <f>IFERROR(VLOOKUP(_xlfn.NUMBERVALUE(MID(BS44, SEARCH("!", BS44)+1, SEARCH("+", BS44)-SEARCH("!", BS44)-1)), Rankings!$A$2:$BK$161, 63, FALSE),0)</f>
        <v>0</v>
      </c>
      <c r="JS44">
        <f>IFERROR(VLOOKUP(_xlfn.NUMBERVALUE(MID(BT44, SEARCH("!", BT44)+1, SEARCH("+", BT44)-SEARCH("!", BT44)-1)), Rankings!$A$2:$BK$161, 63, FALSE),0)</f>
        <v>0</v>
      </c>
      <c r="JT44">
        <f>IFERROR(VLOOKUP(_xlfn.NUMBERVALUE(MID(BU44, SEARCH("!", BU44)+1, SEARCH("+", BU44)-SEARCH("!", BU44)-1)), Rankings!$A$2:$BK$161, 63, FALSE),0)</f>
        <v>0</v>
      </c>
      <c r="JU44">
        <f>IFERROR(VLOOKUP(_xlfn.NUMBERVALUE(MID(BV44, SEARCH("!", BV44)+1, SEARCH("+", BV44)-SEARCH("!", BV44)-1)), Rankings!$A$2:$BK$161, 63, FALSE),0)</f>
        <v>0</v>
      </c>
      <c r="JV44">
        <f>IFERROR(VLOOKUP(_xlfn.NUMBERVALUE(MID(BW44, SEARCH("!", BW44)+1, SEARCH("+", BW44)-SEARCH("!", BW44)-1)), Rankings!$A$2:$BK$161, 63, FALSE),0)</f>
        <v>0</v>
      </c>
      <c r="JW44">
        <f>IFERROR(VLOOKUP(_xlfn.NUMBERVALUE(MID(BX44, SEARCH("!", BX44)+1, SEARCH("+", BX44)-SEARCH("!", BX44)-1)), Rankings!$A$2:$BK$161, 63, FALSE),0)</f>
        <v>0</v>
      </c>
      <c r="JX44">
        <f>IFERROR(VLOOKUP(_xlfn.NUMBERVALUE(MID(BY44, SEARCH("!", BY44)+1, SEARCH("+", BY44)-SEARCH("!", BY44)-1)), Rankings!$A$2:$BK$161, 63, FALSE),0)</f>
        <v>0</v>
      </c>
      <c r="JY44">
        <f>IFERROR(VLOOKUP(_xlfn.NUMBERVALUE(MID(BZ44, SEARCH("!", BZ44)+1, SEARCH("+", BZ44)-SEARCH("!", BZ44)-1)), Rankings!$A$2:$BK$161, 63, FALSE),0)</f>
        <v>0</v>
      </c>
      <c r="JZ44">
        <f>IFERROR(VLOOKUP(_xlfn.NUMBERVALUE(MID(CA44, SEARCH("!", CA44)+1, SEARCH("+", CA44)-SEARCH("!", CA44)-1)), Rankings!$A$2:$BK$161, 63, FALSE),0)</f>
        <v>0</v>
      </c>
      <c r="KA44">
        <f>IFERROR(VLOOKUP(_xlfn.NUMBERVALUE(MID(CB44, SEARCH("!", CB44)+1, SEARCH("+", CB44)-SEARCH("!", CB44)-1)), Rankings!$A$2:$BK$161, 63, FALSE),0)</f>
        <v>0</v>
      </c>
      <c r="KB44">
        <f>IFERROR(VLOOKUP(_xlfn.NUMBERVALUE(MID(CC44, SEARCH("!", CC44)+1, SEARCH("+", CC44)-SEARCH("!", CC44)-1)), Rankings!$A$2:$BK$161, 63, FALSE),0)</f>
        <v>0</v>
      </c>
      <c r="KC44">
        <f>IFERROR(VLOOKUP(_xlfn.NUMBERVALUE(MID(CD44, SEARCH("!", CD44)+1, SEARCH("+", CD44)-SEARCH("!", CD44)-1)), Rankings!$A$2:$BK$161, 63, FALSE),0)</f>
        <v>0</v>
      </c>
      <c r="KD44">
        <f>IFERROR(VLOOKUP(_xlfn.NUMBERVALUE(MID(CE44, SEARCH("!", CE44)+1, SEARCH("+", CE44)-SEARCH("!", CE44)-1)), Rankings!$A$2:$BK$161, 63, FALSE),0)</f>
        <v>0</v>
      </c>
      <c r="KE44">
        <f>IFERROR(VLOOKUP(_xlfn.NUMBERVALUE(MID(CF44, SEARCH("!", CF44)+1, SEARCH("+", CF44)-SEARCH("!", CF44)-1)), Rankings!$A$2:$BK$161, 63, FALSE),0)</f>
        <v>0</v>
      </c>
      <c r="KF44">
        <f>IFERROR(VLOOKUP(_xlfn.NUMBERVALUE(MID(CG44, SEARCH("!", CG44)+1, SEARCH("+", CG44)-SEARCH("!", CG44)-1)), Rankings!$A$2:$BK$161, 63, FALSE),0)</f>
        <v>0</v>
      </c>
      <c r="KG44">
        <f>IFERROR(VLOOKUP(_xlfn.NUMBERVALUE(MID(CH44, SEARCH("!", CH44)+1, SEARCH("+", CH44)-SEARCH("!", CH44)-1)), Rankings!$A$2:$BK$161, 63, FALSE),0)</f>
        <v>0</v>
      </c>
      <c r="KH44">
        <f>IFERROR(VLOOKUP(_xlfn.NUMBERVALUE(MID(CI44, SEARCH("!", CI44)+1, SEARCH("+", CI44)-SEARCH("!", CI44)-1)), Rankings!$A$2:$BK$161, 63, FALSE),0)</f>
        <v>0</v>
      </c>
      <c r="KI44">
        <f>IFERROR(VLOOKUP(_xlfn.NUMBERVALUE(MID(CJ44, SEARCH("!", CJ44)+1, SEARCH("+", CJ44)-SEARCH("!", CJ44)-1)), Rankings!$A$2:$BK$161, 63, FALSE),0)</f>
        <v>0</v>
      </c>
      <c r="KJ44">
        <f>IFERROR(VLOOKUP(_xlfn.NUMBERVALUE(MID(CK44, SEARCH("!", CK44)+1, SEARCH("+", CK44)-SEARCH("!", CK44)-1)), Rankings!$A$2:$BK$161, 63, FALSE),0)</f>
        <v>0</v>
      </c>
      <c r="KK44">
        <f>IFERROR(VLOOKUP(_xlfn.NUMBERVALUE(MID(CL44, SEARCH("!", CL44)+1, SEARCH("+", CL44)-SEARCH("!", CL44)-1)), Rankings!$A$2:$BK$161, 63, FALSE),0)</f>
        <v>0</v>
      </c>
      <c r="KL44">
        <f>IFERROR(VLOOKUP(_xlfn.NUMBERVALUE(MID(CM44, SEARCH("!", CM44)+1, SEARCH("+", CM44)-SEARCH("!", CM44)-1)), Rankings!$A$2:$BK$161, 63, FALSE),0)</f>
        <v>0</v>
      </c>
      <c r="KM44">
        <f>IFERROR(VLOOKUP(_xlfn.NUMBERVALUE(MID(CN44, SEARCH("!", CN44)+1, SEARCH("+", CN44)-SEARCH("!", CN44)-1)), Rankings!$A$2:$BK$161, 63, FALSE),0)</f>
        <v>0</v>
      </c>
      <c r="KN44">
        <f>IFERROR(VLOOKUP(_xlfn.NUMBERVALUE(MID(CO44, SEARCH("!", CO44)+1, SEARCH("+", CO44)-SEARCH("!", CO44)-1)), Rankings!$A$2:$BK$161, 63, FALSE),0)</f>
        <v>0</v>
      </c>
      <c r="KO44">
        <f>IFERROR(VLOOKUP(_xlfn.NUMBERVALUE(MID(CP44, SEARCH("!", CP44)+1, SEARCH("+", CP44)-SEARCH("!", CP44)-1)), Rankings!$A$2:$BK$161, 63, FALSE),0)</f>
        <v>0</v>
      </c>
      <c r="KP44">
        <f>IFERROR(VLOOKUP(_xlfn.NUMBERVALUE(MID(CQ44, SEARCH("!", CQ44)+1, SEARCH("+", CQ44)-SEARCH("!", CQ44)-1)), Rankings!$A$2:$BK$161, 63, FALSE),0)</f>
        <v>0</v>
      </c>
      <c r="KQ44">
        <f>IFERROR(VLOOKUP(_xlfn.NUMBERVALUE(MID(CR44, SEARCH("!", CR44)+1, SEARCH("+", CR44)-SEARCH("!", CR44)-1)), Rankings!$A$2:$BK$161, 63, FALSE),0)</f>
        <v>0</v>
      </c>
      <c r="KS44" s="4">
        <f t="shared" si="1035"/>
        <v>244</v>
      </c>
      <c r="KT44" s="4">
        <f t="shared" si="1036"/>
        <v>79</v>
      </c>
      <c r="KU44" s="4">
        <f t="shared" si="1037"/>
        <v>69</v>
      </c>
      <c r="KV44" s="4">
        <f t="shared" si="1038"/>
        <v>0</v>
      </c>
      <c r="KY44" s="4">
        <f t="shared" si="1039"/>
        <v>392</v>
      </c>
      <c r="KZ44" s="4"/>
      <c r="LB44">
        <f t="shared" si="1040"/>
        <v>42</v>
      </c>
      <c r="LC44">
        <f t="shared" si="1041"/>
        <v>78</v>
      </c>
      <c r="LD44">
        <f t="shared" si="1042"/>
        <v>42</v>
      </c>
      <c r="LE44">
        <f t="shared" si="1043"/>
        <v>0</v>
      </c>
      <c r="LF44">
        <f t="shared" si="1044"/>
        <v>0</v>
      </c>
      <c r="LG44">
        <f t="shared" si="1045"/>
        <v>8</v>
      </c>
      <c r="LH44">
        <f t="shared" si="1046"/>
        <v>59</v>
      </c>
      <c r="LI44">
        <f t="shared" si="1047"/>
        <v>20</v>
      </c>
      <c r="LJ44">
        <f t="shared" si="1048"/>
        <v>74</v>
      </c>
      <c r="LK44">
        <f t="shared" si="1049"/>
        <v>35</v>
      </c>
      <c r="LL44">
        <f t="shared" si="1050"/>
        <v>34</v>
      </c>
      <c r="LM44">
        <f t="shared" si="1051"/>
        <v>0</v>
      </c>
      <c r="LN44">
        <f t="shared" si="1052"/>
        <v>0</v>
      </c>
      <c r="LO44">
        <f t="shared" si="1053"/>
        <v>0</v>
      </c>
      <c r="LP44">
        <f t="shared" si="1054"/>
        <v>0</v>
      </c>
      <c r="LQ44">
        <f t="shared" si="1055"/>
        <v>0</v>
      </c>
      <c r="LR44">
        <f t="shared" si="1056"/>
        <v>0</v>
      </c>
      <c r="LS44">
        <f t="shared" si="1057"/>
        <v>0</v>
      </c>
      <c r="LT44">
        <f t="shared" si="1058"/>
        <v>0</v>
      </c>
      <c r="LU44">
        <f t="shared" si="1059"/>
        <v>0</v>
      </c>
      <c r="LV44">
        <f t="shared" si="1060"/>
        <v>0</v>
      </c>
      <c r="LW44">
        <f t="shared" si="1061"/>
        <v>0</v>
      </c>
      <c r="LX44">
        <f t="shared" si="1062"/>
        <v>0</v>
      </c>
      <c r="LY44">
        <f t="shared" si="1063"/>
        <v>0</v>
      </c>
      <c r="LZ44">
        <f t="shared" si="1064"/>
        <v>0</v>
      </c>
      <c r="MA44">
        <f t="shared" si="1065"/>
        <v>0</v>
      </c>
      <c r="MB44">
        <f t="shared" si="1066"/>
        <v>0</v>
      </c>
      <c r="MC44">
        <f t="shared" si="1067"/>
        <v>0</v>
      </c>
      <c r="MD44">
        <f t="shared" si="1068"/>
        <v>0</v>
      </c>
      <c r="ME44">
        <f t="shared" si="1069"/>
        <v>0</v>
      </c>
      <c r="MF44">
        <f t="shared" si="1070"/>
        <v>0</v>
      </c>
      <c r="MG44">
        <f t="shared" si="1071"/>
        <v>0</v>
      </c>
      <c r="MH44">
        <f t="shared" si="1072"/>
        <v>0</v>
      </c>
      <c r="MI44">
        <f t="shared" si="1073"/>
        <v>0</v>
      </c>
      <c r="MJ44">
        <f t="shared" si="1074"/>
        <v>0</v>
      </c>
      <c r="MK44">
        <f t="shared" si="1075"/>
        <v>0</v>
      </c>
      <c r="ML44">
        <f t="shared" si="1076"/>
        <v>0</v>
      </c>
      <c r="MM44">
        <f t="shared" si="1077"/>
        <v>0</v>
      </c>
      <c r="MN44">
        <f t="shared" si="1078"/>
        <v>0</v>
      </c>
      <c r="MO44">
        <f t="shared" si="1079"/>
        <v>0</v>
      </c>
      <c r="MP44">
        <f t="shared" si="1080"/>
        <v>0</v>
      </c>
      <c r="MQ44">
        <f t="shared" si="1081"/>
        <v>0</v>
      </c>
      <c r="MR44">
        <f t="shared" si="1082"/>
        <v>0</v>
      </c>
      <c r="MS44">
        <f t="shared" si="1083"/>
        <v>0</v>
      </c>
      <c r="MT44">
        <f t="shared" si="1084"/>
        <v>0</v>
      </c>
      <c r="MU44">
        <f t="shared" si="1085"/>
        <v>0</v>
      </c>
      <c r="MV44">
        <f t="shared" si="1086"/>
        <v>0</v>
      </c>
      <c r="MW44">
        <f t="shared" si="1087"/>
        <v>0</v>
      </c>
      <c r="MX44">
        <f t="shared" si="1088"/>
        <v>0</v>
      </c>
      <c r="MY44">
        <f t="shared" si="1089"/>
        <v>0</v>
      </c>
      <c r="MZ44">
        <f t="shared" si="1090"/>
        <v>0</v>
      </c>
      <c r="NA44">
        <f t="shared" si="1091"/>
        <v>0</v>
      </c>
      <c r="NB44">
        <f t="shared" si="1092"/>
        <v>0</v>
      </c>
      <c r="NC44">
        <f t="shared" si="1093"/>
        <v>0</v>
      </c>
      <c r="ND44">
        <f t="shared" si="1094"/>
        <v>0</v>
      </c>
      <c r="NE44">
        <f t="shared" si="1095"/>
        <v>0</v>
      </c>
      <c r="NF44">
        <f t="shared" si="1096"/>
        <v>0</v>
      </c>
      <c r="NG44">
        <f t="shared" si="1097"/>
        <v>0</v>
      </c>
      <c r="NH44">
        <f t="shared" si="1098"/>
        <v>0</v>
      </c>
      <c r="NI44">
        <f t="shared" si="1099"/>
        <v>0</v>
      </c>
      <c r="NJ44">
        <f t="shared" si="1100"/>
        <v>0</v>
      </c>
      <c r="NK44">
        <f t="shared" si="1101"/>
        <v>0</v>
      </c>
      <c r="NL44">
        <f t="shared" si="1102"/>
        <v>0</v>
      </c>
      <c r="NM44">
        <f t="shared" si="1103"/>
        <v>0</v>
      </c>
      <c r="NN44">
        <f t="shared" si="1104"/>
        <v>0</v>
      </c>
      <c r="NO44">
        <f t="shared" si="1105"/>
        <v>0</v>
      </c>
      <c r="NP44">
        <f t="shared" si="1106"/>
        <v>0</v>
      </c>
      <c r="NQ44">
        <f t="shared" si="1107"/>
        <v>0</v>
      </c>
      <c r="NR44">
        <f t="shared" si="1108"/>
        <v>0</v>
      </c>
      <c r="NS44">
        <f t="shared" si="1109"/>
        <v>0</v>
      </c>
      <c r="NT44">
        <f t="shared" si="1110"/>
        <v>0</v>
      </c>
      <c r="NU44">
        <f t="shared" si="1111"/>
        <v>0</v>
      </c>
      <c r="NV44">
        <f t="shared" si="1112"/>
        <v>0</v>
      </c>
      <c r="NW44">
        <f t="shared" si="1113"/>
        <v>0</v>
      </c>
      <c r="NX44">
        <f t="shared" si="1114"/>
        <v>0</v>
      </c>
      <c r="NY44">
        <f t="shared" si="1115"/>
        <v>0</v>
      </c>
      <c r="NZ44">
        <f t="shared" si="1116"/>
        <v>0</v>
      </c>
      <c r="OA44">
        <f t="shared" si="1117"/>
        <v>0</v>
      </c>
      <c r="OB44">
        <f t="shared" si="1118"/>
        <v>0</v>
      </c>
      <c r="OC44">
        <f t="shared" si="1119"/>
        <v>0</v>
      </c>
      <c r="OD44">
        <f t="shared" si="1120"/>
        <v>0</v>
      </c>
      <c r="OE44">
        <f t="shared" si="1121"/>
        <v>0</v>
      </c>
      <c r="OF44">
        <f t="shared" si="1122"/>
        <v>0</v>
      </c>
      <c r="OG44">
        <f t="shared" si="1123"/>
        <v>0</v>
      </c>
      <c r="OH44">
        <f t="shared" si="1124"/>
        <v>0</v>
      </c>
      <c r="OJ44" s="4">
        <f t="shared" si="1125"/>
        <v>195</v>
      </c>
      <c r="OK44" s="4">
        <f t="shared" si="1126"/>
        <v>67</v>
      </c>
      <c r="OL44" s="4">
        <f t="shared" si="1127"/>
        <v>65</v>
      </c>
      <c r="OM44" s="4">
        <f t="shared" si="1128"/>
        <v>0</v>
      </c>
      <c r="OP44" s="4">
        <f t="shared" si="1129"/>
        <v>327</v>
      </c>
      <c r="OQ44" s="4"/>
      <c r="OS44">
        <f t="shared" si="1130"/>
        <v>27</v>
      </c>
      <c r="OT44">
        <f t="shared" si="1131"/>
        <v>28</v>
      </c>
      <c r="OU44">
        <f t="shared" si="1132"/>
        <v>33</v>
      </c>
      <c r="OV44">
        <f t="shared" si="1133"/>
        <v>0</v>
      </c>
      <c r="OW44">
        <f t="shared" si="1134"/>
        <v>0</v>
      </c>
      <c r="OX44">
        <f t="shared" si="1135"/>
        <v>67</v>
      </c>
      <c r="OY44">
        <f t="shared" si="1136"/>
        <v>30</v>
      </c>
      <c r="OZ44">
        <f t="shared" si="1137"/>
        <v>37</v>
      </c>
      <c r="PA44">
        <f t="shared" si="1138"/>
        <v>40</v>
      </c>
      <c r="PB44">
        <f t="shared" si="1139"/>
        <v>33</v>
      </c>
      <c r="PC44">
        <f t="shared" si="1140"/>
        <v>32</v>
      </c>
      <c r="PD44">
        <f t="shared" si="1141"/>
        <v>0</v>
      </c>
      <c r="PE44">
        <f t="shared" si="1142"/>
        <v>0</v>
      </c>
      <c r="PF44">
        <f t="shared" si="1143"/>
        <v>0</v>
      </c>
      <c r="PG44">
        <f t="shared" si="1144"/>
        <v>0</v>
      </c>
      <c r="PH44">
        <f t="shared" si="1145"/>
        <v>0</v>
      </c>
      <c r="PI44">
        <f t="shared" si="1146"/>
        <v>0</v>
      </c>
      <c r="PJ44">
        <f t="shared" si="1147"/>
        <v>0</v>
      </c>
      <c r="PK44">
        <f t="shared" si="1148"/>
        <v>0</v>
      </c>
      <c r="PL44">
        <f t="shared" si="1149"/>
        <v>0</v>
      </c>
      <c r="PM44">
        <f t="shared" si="1150"/>
        <v>0</v>
      </c>
      <c r="PN44">
        <f t="shared" si="1151"/>
        <v>0</v>
      </c>
      <c r="PO44">
        <f t="shared" si="1152"/>
        <v>0</v>
      </c>
      <c r="PP44">
        <f t="shared" si="1153"/>
        <v>0</v>
      </c>
      <c r="PQ44">
        <f t="shared" si="1154"/>
        <v>0</v>
      </c>
      <c r="PR44">
        <f t="shared" si="1155"/>
        <v>0</v>
      </c>
      <c r="PS44">
        <f t="shared" si="1156"/>
        <v>0</v>
      </c>
      <c r="PT44">
        <f t="shared" si="1157"/>
        <v>0</v>
      </c>
      <c r="PU44">
        <f t="shared" si="1158"/>
        <v>0</v>
      </c>
      <c r="PV44">
        <f t="shared" si="1159"/>
        <v>0</v>
      </c>
      <c r="PW44">
        <f t="shared" si="1160"/>
        <v>0</v>
      </c>
      <c r="PX44">
        <f t="shared" si="1161"/>
        <v>0</v>
      </c>
      <c r="PY44">
        <f t="shared" si="1162"/>
        <v>0</v>
      </c>
      <c r="PZ44">
        <f t="shared" si="1163"/>
        <v>0</v>
      </c>
      <c r="QA44">
        <f t="shared" si="1164"/>
        <v>0</v>
      </c>
      <c r="QB44">
        <f t="shared" si="1165"/>
        <v>0</v>
      </c>
      <c r="QC44">
        <f t="shared" si="1166"/>
        <v>0</v>
      </c>
      <c r="QD44">
        <f t="shared" si="1167"/>
        <v>0</v>
      </c>
      <c r="QE44">
        <f t="shared" si="1168"/>
        <v>0</v>
      </c>
      <c r="QF44">
        <f t="shared" si="1169"/>
        <v>0</v>
      </c>
      <c r="QG44">
        <f t="shared" si="1170"/>
        <v>0</v>
      </c>
      <c r="QH44">
        <f t="shared" si="1171"/>
        <v>0</v>
      </c>
      <c r="QI44">
        <f t="shared" si="1172"/>
        <v>0</v>
      </c>
      <c r="QJ44">
        <f t="shared" si="1173"/>
        <v>0</v>
      </c>
      <c r="QK44">
        <f t="shared" si="1174"/>
        <v>0</v>
      </c>
      <c r="QL44">
        <f t="shared" si="1175"/>
        <v>0</v>
      </c>
      <c r="QM44">
        <f t="shared" si="1176"/>
        <v>0</v>
      </c>
      <c r="QN44">
        <f t="shared" si="1177"/>
        <v>0</v>
      </c>
      <c r="QO44">
        <f t="shared" si="1178"/>
        <v>0</v>
      </c>
      <c r="QP44">
        <f t="shared" si="1179"/>
        <v>0</v>
      </c>
      <c r="QQ44">
        <f t="shared" si="1180"/>
        <v>0</v>
      </c>
      <c r="QR44">
        <f t="shared" si="1181"/>
        <v>0</v>
      </c>
      <c r="QS44">
        <f t="shared" si="1182"/>
        <v>0</v>
      </c>
      <c r="QT44">
        <f t="shared" si="1183"/>
        <v>0</v>
      </c>
      <c r="QU44">
        <f t="shared" si="1184"/>
        <v>0</v>
      </c>
      <c r="QV44">
        <f t="shared" si="1185"/>
        <v>0</v>
      </c>
      <c r="QW44">
        <f t="shared" si="1186"/>
        <v>0</v>
      </c>
      <c r="QX44">
        <f t="shared" si="1187"/>
        <v>0</v>
      </c>
      <c r="QY44">
        <f t="shared" si="1188"/>
        <v>0</v>
      </c>
      <c r="QZ44">
        <f t="shared" si="1189"/>
        <v>0</v>
      </c>
      <c r="RA44">
        <f t="shared" si="1190"/>
        <v>0</v>
      </c>
      <c r="RB44">
        <f t="shared" si="1191"/>
        <v>0</v>
      </c>
      <c r="RC44">
        <f t="shared" si="1192"/>
        <v>0</v>
      </c>
      <c r="RD44">
        <f t="shared" si="1193"/>
        <v>0</v>
      </c>
      <c r="RE44">
        <f t="shared" si="1194"/>
        <v>0</v>
      </c>
      <c r="RF44">
        <f t="shared" si="1195"/>
        <v>0</v>
      </c>
      <c r="RG44">
        <f t="shared" si="1196"/>
        <v>0</v>
      </c>
      <c r="RH44">
        <f t="shared" si="1197"/>
        <v>0</v>
      </c>
      <c r="RI44">
        <f t="shared" si="1198"/>
        <v>0</v>
      </c>
      <c r="RJ44">
        <f t="shared" si="1199"/>
        <v>0</v>
      </c>
      <c r="RK44">
        <f t="shared" si="1200"/>
        <v>0</v>
      </c>
      <c r="RL44">
        <f t="shared" si="1201"/>
        <v>0</v>
      </c>
      <c r="RM44">
        <f t="shared" si="1202"/>
        <v>0</v>
      </c>
      <c r="RN44">
        <f t="shared" si="1203"/>
        <v>0</v>
      </c>
      <c r="RO44">
        <f t="shared" si="1204"/>
        <v>0</v>
      </c>
      <c r="RP44">
        <f t="shared" si="1205"/>
        <v>0</v>
      </c>
      <c r="RQ44">
        <f t="shared" si="1206"/>
        <v>0</v>
      </c>
      <c r="RR44">
        <f t="shared" si="1207"/>
        <v>0</v>
      </c>
      <c r="RS44">
        <f t="shared" si="1208"/>
        <v>0</v>
      </c>
      <c r="RT44">
        <f t="shared" si="1209"/>
        <v>0</v>
      </c>
      <c r="RU44">
        <f t="shared" si="1210"/>
        <v>0</v>
      </c>
      <c r="RV44">
        <f t="shared" si="1211"/>
        <v>0</v>
      </c>
      <c r="RW44">
        <f t="shared" si="1212"/>
        <v>0</v>
      </c>
      <c r="RX44">
        <f t="shared" si="1213"/>
        <v>0</v>
      </c>
      <c r="RY44">
        <f t="shared" si="1214"/>
        <v>0</v>
      </c>
      <c r="SA44" s="4">
        <f t="shared" si="1215"/>
        <v>21.96</v>
      </c>
      <c r="SB44" s="4">
        <f t="shared" si="1216"/>
        <v>7.8699999999999992</v>
      </c>
      <c r="SC44" s="4">
        <f t="shared" si="1217"/>
        <v>8.7399999999999984</v>
      </c>
      <c r="SD44" s="4">
        <f t="shared" si="1218"/>
        <v>0</v>
      </c>
      <c r="SF44" s="4">
        <f t="shared" si="1219"/>
        <v>38.569999999999993</v>
      </c>
      <c r="SI44">
        <f t="shared" si="1220"/>
        <v>3.5</v>
      </c>
      <c r="SJ44">
        <f t="shared" si="1221"/>
        <v>5.6</v>
      </c>
      <c r="SK44">
        <f t="shared" si="1222"/>
        <v>4.22</v>
      </c>
      <c r="SL44" t="str">
        <f t="shared" si="1223"/>
        <v>0</v>
      </c>
      <c r="SM44" t="str">
        <f t="shared" si="1224"/>
        <v>0</v>
      </c>
      <c r="SN44">
        <f t="shared" si="1225"/>
        <v>4</v>
      </c>
      <c r="SO44">
        <f t="shared" si="1226"/>
        <v>4.2699999999999996</v>
      </c>
      <c r="SP44">
        <f t="shared" si="1227"/>
        <v>3.6</v>
      </c>
      <c r="SQ44">
        <f t="shared" si="1228"/>
        <v>4.6399999999999997</v>
      </c>
      <c r="SR44">
        <f t="shared" si="1229"/>
        <v>4.5999999999999996</v>
      </c>
      <c r="SS44">
        <f t="shared" si="1230"/>
        <v>4.1399999999999997</v>
      </c>
      <c r="ST44" t="str">
        <f t="shared" si="1231"/>
        <v>0</v>
      </c>
      <c r="SU44" t="str">
        <f t="shared" si="1232"/>
        <v>0</v>
      </c>
      <c r="SV44" t="str">
        <f t="shared" si="1233"/>
        <v>0</v>
      </c>
      <c r="SW44" t="str">
        <f t="shared" si="1234"/>
        <v>0</v>
      </c>
      <c r="SX44" t="str">
        <f t="shared" si="1235"/>
        <v>0</v>
      </c>
      <c r="SY44" t="str">
        <f t="shared" si="1236"/>
        <v>0</v>
      </c>
      <c r="SZ44" t="str">
        <f t="shared" si="1237"/>
        <v>0</v>
      </c>
      <c r="TA44" t="str">
        <f t="shared" si="1238"/>
        <v>0</v>
      </c>
      <c r="TB44" t="str">
        <f t="shared" si="1239"/>
        <v>0</v>
      </c>
      <c r="TC44" t="str">
        <f t="shared" si="1240"/>
        <v>0</v>
      </c>
      <c r="TD44" t="str">
        <f t="shared" si="1241"/>
        <v>0</v>
      </c>
      <c r="TE44" t="str">
        <f t="shared" si="1242"/>
        <v>0</v>
      </c>
      <c r="TF44" t="str">
        <f t="shared" si="1243"/>
        <v>0</v>
      </c>
      <c r="TG44" t="str">
        <f t="shared" si="1244"/>
        <v>0</v>
      </c>
      <c r="TH44" t="str">
        <f t="shared" si="1245"/>
        <v>0</v>
      </c>
      <c r="TI44" t="str">
        <f t="shared" si="1246"/>
        <v>0</v>
      </c>
      <c r="TJ44" t="str">
        <f t="shared" si="1247"/>
        <v>0</v>
      </c>
      <c r="TK44" t="str">
        <f t="shared" si="1248"/>
        <v>0</v>
      </c>
      <c r="TL44" t="str">
        <f t="shared" si="1249"/>
        <v>0</v>
      </c>
      <c r="TM44" t="str">
        <f t="shared" si="1250"/>
        <v>0</v>
      </c>
      <c r="TN44" t="str">
        <f t="shared" si="1251"/>
        <v>0</v>
      </c>
      <c r="TO44" t="str">
        <f t="shared" si="1252"/>
        <v>0</v>
      </c>
      <c r="TP44" t="str">
        <f t="shared" si="1253"/>
        <v>0</v>
      </c>
      <c r="TQ44" t="str">
        <f t="shared" si="1254"/>
        <v>0</v>
      </c>
      <c r="TR44" t="str">
        <f t="shared" si="1255"/>
        <v>0</v>
      </c>
      <c r="TS44" t="str">
        <f t="shared" si="1256"/>
        <v>0</v>
      </c>
      <c r="TT44" t="str">
        <f t="shared" si="1257"/>
        <v>0</v>
      </c>
      <c r="TU44" t="str">
        <f t="shared" si="1258"/>
        <v>0</v>
      </c>
      <c r="TV44" t="str">
        <f t="shared" si="1259"/>
        <v>0</v>
      </c>
      <c r="TW44" t="str">
        <f t="shared" si="1260"/>
        <v>0</v>
      </c>
      <c r="TX44" t="str">
        <f t="shared" si="1261"/>
        <v>0</v>
      </c>
      <c r="TY44" t="str">
        <f t="shared" si="1262"/>
        <v>0</v>
      </c>
      <c r="TZ44" t="str">
        <f t="shared" si="1263"/>
        <v>0</v>
      </c>
      <c r="UA44" t="str">
        <f t="shared" si="1264"/>
        <v>0</v>
      </c>
      <c r="UB44" t="str">
        <f t="shared" si="1265"/>
        <v>0</v>
      </c>
      <c r="UC44" t="str">
        <f t="shared" si="1266"/>
        <v>0</v>
      </c>
      <c r="UD44" t="str">
        <f t="shared" si="1267"/>
        <v>0</v>
      </c>
      <c r="UE44" t="str">
        <f t="shared" si="1268"/>
        <v>0</v>
      </c>
      <c r="UF44" t="str">
        <f t="shared" si="1269"/>
        <v>0</v>
      </c>
      <c r="UG44" t="str">
        <f t="shared" si="1270"/>
        <v>0</v>
      </c>
      <c r="UH44" t="str">
        <f t="shared" si="1271"/>
        <v>0</v>
      </c>
      <c r="UI44" t="str">
        <f t="shared" si="1272"/>
        <v>0</v>
      </c>
      <c r="UJ44" t="str">
        <f t="shared" si="1273"/>
        <v>0</v>
      </c>
      <c r="UK44" t="str">
        <f t="shared" si="1274"/>
        <v>0</v>
      </c>
      <c r="UL44" t="str">
        <f t="shared" si="1275"/>
        <v>0</v>
      </c>
      <c r="UM44" t="str">
        <f t="shared" si="1276"/>
        <v>0</v>
      </c>
      <c r="UN44" t="str">
        <f t="shared" si="1277"/>
        <v>0</v>
      </c>
      <c r="UO44" t="str">
        <f t="shared" si="1278"/>
        <v>0</v>
      </c>
      <c r="UP44" t="str">
        <f t="shared" si="1279"/>
        <v>0</v>
      </c>
      <c r="UQ44" t="str">
        <f t="shared" si="1280"/>
        <v>0</v>
      </c>
      <c r="UR44" t="str">
        <f t="shared" si="1281"/>
        <v>0</v>
      </c>
      <c r="US44" t="str">
        <f t="shared" si="1282"/>
        <v>0</v>
      </c>
      <c r="UT44" t="str">
        <f t="shared" si="1283"/>
        <v>0</v>
      </c>
      <c r="UU44" t="str">
        <f t="shared" si="1284"/>
        <v>0</v>
      </c>
      <c r="UV44" t="str">
        <f t="shared" si="1285"/>
        <v>0</v>
      </c>
      <c r="UW44" t="str">
        <f t="shared" si="1286"/>
        <v>0</v>
      </c>
      <c r="UX44" t="str">
        <f t="shared" si="1287"/>
        <v>0</v>
      </c>
      <c r="UY44" t="str">
        <f t="shared" si="1288"/>
        <v>0</v>
      </c>
      <c r="UZ44" t="str">
        <f t="shared" si="1289"/>
        <v>0</v>
      </c>
      <c r="VA44" t="str">
        <f t="shared" si="1290"/>
        <v>0</v>
      </c>
      <c r="VB44" t="str">
        <f t="shared" si="1291"/>
        <v>0</v>
      </c>
      <c r="VC44" t="str">
        <f t="shared" si="1292"/>
        <v>0</v>
      </c>
      <c r="VD44" t="str">
        <f t="shared" si="1293"/>
        <v>0</v>
      </c>
      <c r="VE44" t="str">
        <f t="shared" si="1294"/>
        <v>0</v>
      </c>
      <c r="VF44" t="str">
        <f t="shared" si="1295"/>
        <v>0</v>
      </c>
      <c r="VG44" t="str">
        <f t="shared" si="1296"/>
        <v>0</v>
      </c>
      <c r="VH44" t="str">
        <f t="shared" si="1297"/>
        <v>0</v>
      </c>
      <c r="VI44" t="str">
        <f t="shared" si="1298"/>
        <v>0</v>
      </c>
      <c r="VJ44" t="str">
        <f t="shared" si="1299"/>
        <v>0</v>
      </c>
      <c r="VK44" t="str">
        <f t="shared" si="1300"/>
        <v>0</v>
      </c>
      <c r="VL44" t="str">
        <f t="shared" si="1301"/>
        <v>0</v>
      </c>
      <c r="VM44" t="str">
        <f t="shared" si="1302"/>
        <v>0</v>
      </c>
      <c r="VN44" t="str">
        <f t="shared" si="1303"/>
        <v>0</v>
      </c>
      <c r="VO44" t="str">
        <f t="shared" si="1304"/>
        <v>0</v>
      </c>
      <c r="VQ44" s="4">
        <f t="shared" si="1305"/>
        <v>30.939999999999998</v>
      </c>
      <c r="VR44" s="4">
        <f t="shared" si="1306"/>
        <v>5.6899999999999995</v>
      </c>
      <c r="VS44" s="4">
        <f t="shared" si="1307"/>
        <v>15.559999999999999</v>
      </c>
      <c r="VT44" s="4">
        <f t="shared" si="1308"/>
        <v>0</v>
      </c>
      <c r="VV44" s="4">
        <f t="shared" si="1309"/>
        <v>52.19</v>
      </c>
      <c r="VY44">
        <f t="shared" si="1310"/>
        <v>10.02</v>
      </c>
      <c r="VZ44">
        <f t="shared" si="1311"/>
        <v>12.08</v>
      </c>
      <c r="WA44">
        <f t="shared" si="1312"/>
        <v>-0.1</v>
      </c>
      <c r="WB44">
        <f t="shared" si="1313"/>
        <v>0</v>
      </c>
      <c r="WC44">
        <f t="shared" si="1314"/>
        <v>0</v>
      </c>
      <c r="WD44">
        <f t="shared" si="1315"/>
        <v>-7.9</v>
      </c>
      <c r="WE44">
        <f t="shared" si="1316"/>
        <v>6.38</v>
      </c>
      <c r="WF44">
        <f t="shared" si="1317"/>
        <v>-0.69</v>
      </c>
      <c r="WG44">
        <f t="shared" si="1318"/>
        <v>16.84</v>
      </c>
      <c r="WH44">
        <f t="shared" si="1319"/>
        <v>14.6</v>
      </c>
      <c r="WI44">
        <f t="shared" si="1320"/>
        <v>0.96</v>
      </c>
      <c r="WJ44">
        <f t="shared" si="1321"/>
        <v>0</v>
      </c>
      <c r="WK44">
        <f t="shared" si="1322"/>
        <v>0</v>
      </c>
      <c r="WL44">
        <f t="shared" si="1323"/>
        <v>0</v>
      </c>
      <c r="WM44">
        <f t="shared" si="1324"/>
        <v>0</v>
      </c>
      <c r="WN44">
        <f t="shared" si="1325"/>
        <v>0</v>
      </c>
      <c r="WO44">
        <f t="shared" si="1326"/>
        <v>0</v>
      </c>
      <c r="WP44">
        <f t="shared" si="1327"/>
        <v>0</v>
      </c>
      <c r="WQ44">
        <f t="shared" si="1328"/>
        <v>0</v>
      </c>
      <c r="WR44">
        <f t="shared" si="1329"/>
        <v>0</v>
      </c>
      <c r="WS44">
        <f t="shared" si="1330"/>
        <v>0</v>
      </c>
      <c r="WT44">
        <f t="shared" si="1331"/>
        <v>0</v>
      </c>
      <c r="WU44">
        <f t="shared" si="1332"/>
        <v>0</v>
      </c>
      <c r="WV44">
        <f t="shared" si="1333"/>
        <v>0</v>
      </c>
      <c r="WW44">
        <f t="shared" si="1334"/>
        <v>0</v>
      </c>
      <c r="WX44">
        <f t="shared" si="1335"/>
        <v>0</v>
      </c>
      <c r="WY44">
        <f t="shared" si="1336"/>
        <v>0</v>
      </c>
      <c r="WZ44">
        <f t="shared" si="1337"/>
        <v>0</v>
      </c>
      <c r="XA44">
        <f t="shared" si="1338"/>
        <v>0</v>
      </c>
      <c r="XB44">
        <f t="shared" si="1339"/>
        <v>0</v>
      </c>
      <c r="XC44">
        <f t="shared" si="1340"/>
        <v>0</v>
      </c>
      <c r="XD44">
        <f t="shared" si="1341"/>
        <v>0</v>
      </c>
      <c r="XE44">
        <f t="shared" si="1342"/>
        <v>0</v>
      </c>
      <c r="XF44">
        <f t="shared" si="1343"/>
        <v>0</v>
      </c>
      <c r="XG44">
        <f t="shared" si="1344"/>
        <v>0</v>
      </c>
      <c r="XH44">
        <f t="shared" si="1345"/>
        <v>0</v>
      </c>
      <c r="XI44">
        <f t="shared" si="1346"/>
        <v>0</v>
      </c>
      <c r="XJ44">
        <f t="shared" si="1347"/>
        <v>0</v>
      </c>
      <c r="XK44">
        <f t="shared" si="1348"/>
        <v>0</v>
      </c>
      <c r="XL44">
        <f t="shared" si="1349"/>
        <v>0</v>
      </c>
      <c r="XM44">
        <f t="shared" si="1350"/>
        <v>0</v>
      </c>
      <c r="XN44">
        <f t="shared" si="1351"/>
        <v>0</v>
      </c>
      <c r="XO44">
        <f t="shared" si="1352"/>
        <v>0</v>
      </c>
      <c r="XP44">
        <f t="shared" si="1353"/>
        <v>0</v>
      </c>
      <c r="XQ44">
        <f t="shared" si="1354"/>
        <v>0</v>
      </c>
      <c r="XR44">
        <f t="shared" si="1355"/>
        <v>0</v>
      </c>
      <c r="XS44">
        <f t="shared" si="1356"/>
        <v>0</v>
      </c>
      <c r="XT44">
        <f t="shared" si="1357"/>
        <v>0</v>
      </c>
      <c r="XU44">
        <f t="shared" si="1358"/>
        <v>0</v>
      </c>
      <c r="XV44">
        <f t="shared" si="1359"/>
        <v>0</v>
      </c>
      <c r="XW44">
        <f t="shared" si="1360"/>
        <v>0</v>
      </c>
      <c r="XX44">
        <f t="shared" si="1361"/>
        <v>0</v>
      </c>
      <c r="XY44">
        <f t="shared" si="1362"/>
        <v>0</v>
      </c>
      <c r="XZ44">
        <f t="shared" si="1363"/>
        <v>0</v>
      </c>
      <c r="YA44">
        <f t="shared" si="1364"/>
        <v>0</v>
      </c>
      <c r="YB44">
        <f t="shared" si="1365"/>
        <v>0</v>
      </c>
      <c r="YC44">
        <f t="shared" si="1366"/>
        <v>0</v>
      </c>
      <c r="YD44">
        <f t="shared" si="1367"/>
        <v>0</v>
      </c>
      <c r="YE44">
        <f t="shared" si="1368"/>
        <v>0</v>
      </c>
      <c r="YF44">
        <f t="shared" si="1369"/>
        <v>0</v>
      </c>
      <c r="YG44">
        <f t="shared" si="1370"/>
        <v>0</v>
      </c>
      <c r="YH44">
        <f t="shared" si="1371"/>
        <v>0</v>
      </c>
      <c r="YI44">
        <f t="shared" si="1372"/>
        <v>0</v>
      </c>
      <c r="YJ44">
        <f t="shared" si="1373"/>
        <v>0</v>
      </c>
      <c r="YK44">
        <f t="shared" si="1374"/>
        <v>0</v>
      </c>
      <c r="YL44">
        <f t="shared" si="1375"/>
        <v>0</v>
      </c>
      <c r="YM44">
        <f t="shared" si="1376"/>
        <v>0</v>
      </c>
      <c r="YN44">
        <f t="shared" si="1377"/>
        <v>0</v>
      </c>
      <c r="YO44">
        <f t="shared" si="1378"/>
        <v>0</v>
      </c>
      <c r="YP44">
        <f t="shared" si="1379"/>
        <v>0</v>
      </c>
      <c r="YQ44">
        <f t="shared" si="1380"/>
        <v>0</v>
      </c>
      <c r="YR44">
        <f t="shared" si="1381"/>
        <v>0</v>
      </c>
      <c r="YS44">
        <f t="shared" si="1382"/>
        <v>0</v>
      </c>
      <c r="YT44">
        <f t="shared" si="1383"/>
        <v>0</v>
      </c>
      <c r="YU44">
        <f t="shared" si="1384"/>
        <v>0</v>
      </c>
      <c r="YV44">
        <f t="shared" si="1385"/>
        <v>0</v>
      </c>
      <c r="YW44">
        <f t="shared" si="1386"/>
        <v>0</v>
      </c>
      <c r="YX44">
        <f t="shared" si="1387"/>
        <v>0</v>
      </c>
      <c r="YY44">
        <f t="shared" si="1388"/>
        <v>0</v>
      </c>
      <c r="YZ44">
        <f t="shared" si="1389"/>
        <v>0</v>
      </c>
      <c r="ZA44">
        <f t="shared" si="1390"/>
        <v>0</v>
      </c>
      <c r="ZB44">
        <f t="shared" si="1391"/>
        <v>0</v>
      </c>
      <c r="ZC44">
        <f t="shared" si="1392"/>
        <v>0</v>
      </c>
      <c r="ZD44">
        <f t="shared" si="1393"/>
        <v>0</v>
      </c>
      <c r="ZE44">
        <f t="shared" si="1394"/>
        <v>0</v>
      </c>
      <c r="ZG44" s="4">
        <f t="shared" si="1395"/>
        <v>363</v>
      </c>
      <c r="ZH44" s="4">
        <f t="shared" si="1396"/>
        <v>154</v>
      </c>
      <c r="ZI44" s="4">
        <f t="shared" si="1397"/>
        <v>138</v>
      </c>
      <c r="ZJ44" s="4">
        <f t="shared" si="1398"/>
        <v>0</v>
      </c>
      <c r="ZL44" s="4">
        <f t="shared" si="1399"/>
        <v>655</v>
      </c>
      <c r="ZO44">
        <f t="shared" si="1400"/>
        <v>57</v>
      </c>
      <c r="ZP44">
        <f t="shared" si="1401"/>
        <v>52</v>
      </c>
      <c r="ZQ44">
        <f t="shared" si="1402"/>
        <v>95</v>
      </c>
      <c r="ZR44">
        <f t="shared" si="1403"/>
        <v>0</v>
      </c>
      <c r="ZS44">
        <f t="shared" si="1404"/>
        <v>0</v>
      </c>
      <c r="ZT44">
        <f t="shared" si="1405"/>
        <v>101</v>
      </c>
      <c r="ZU44">
        <f t="shared" si="1406"/>
        <v>65</v>
      </c>
      <c r="ZV44">
        <f t="shared" si="1407"/>
        <v>89</v>
      </c>
      <c r="ZW44">
        <f t="shared" si="1408"/>
        <v>58</v>
      </c>
      <c r="ZX44">
        <f t="shared" si="1409"/>
        <v>58</v>
      </c>
      <c r="ZY44">
        <f t="shared" si="1410"/>
        <v>80</v>
      </c>
      <c r="ZZ44">
        <f t="shared" si="1411"/>
        <v>0</v>
      </c>
      <c r="AAA44">
        <f t="shared" si="1412"/>
        <v>0</v>
      </c>
      <c r="AAB44">
        <f t="shared" si="1413"/>
        <v>0</v>
      </c>
      <c r="AAC44">
        <f t="shared" si="1414"/>
        <v>0</v>
      </c>
      <c r="AAD44">
        <f t="shared" si="1415"/>
        <v>0</v>
      </c>
      <c r="AAE44">
        <f t="shared" si="1416"/>
        <v>0</v>
      </c>
      <c r="AAF44">
        <f t="shared" si="1417"/>
        <v>0</v>
      </c>
      <c r="AAG44">
        <f t="shared" si="1418"/>
        <v>0</v>
      </c>
      <c r="AAH44">
        <f t="shared" si="1419"/>
        <v>0</v>
      </c>
      <c r="AAI44">
        <f t="shared" si="1420"/>
        <v>0</v>
      </c>
      <c r="AAJ44">
        <f t="shared" si="1421"/>
        <v>0</v>
      </c>
      <c r="AAK44">
        <f t="shared" si="1422"/>
        <v>0</v>
      </c>
      <c r="AAL44">
        <f t="shared" si="1423"/>
        <v>0</v>
      </c>
      <c r="AAM44">
        <f t="shared" si="1424"/>
        <v>0</v>
      </c>
      <c r="AAN44">
        <f t="shared" si="1425"/>
        <v>0</v>
      </c>
      <c r="AAO44">
        <f t="shared" si="1426"/>
        <v>0</v>
      </c>
      <c r="AAP44">
        <f t="shared" si="1427"/>
        <v>0</v>
      </c>
      <c r="AAQ44">
        <f t="shared" si="1428"/>
        <v>0</v>
      </c>
      <c r="AAR44">
        <f t="shared" si="1429"/>
        <v>0</v>
      </c>
      <c r="AAS44">
        <f t="shared" si="1430"/>
        <v>0</v>
      </c>
      <c r="AAT44">
        <f t="shared" si="1431"/>
        <v>0</v>
      </c>
      <c r="AAU44">
        <f t="shared" si="1432"/>
        <v>0</v>
      </c>
      <c r="AAV44">
        <f t="shared" si="1433"/>
        <v>0</v>
      </c>
      <c r="AAW44">
        <f t="shared" si="1434"/>
        <v>0</v>
      </c>
      <c r="AAX44">
        <f t="shared" si="1435"/>
        <v>0</v>
      </c>
      <c r="AAY44">
        <f t="shared" si="1436"/>
        <v>0</v>
      </c>
      <c r="AAZ44">
        <f t="shared" si="1437"/>
        <v>0</v>
      </c>
      <c r="ABA44">
        <f t="shared" si="1438"/>
        <v>0</v>
      </c>
      <c r="ABB44">
        <f t="shared" si="1439"/>
        <v>0</v>
      </c>
      <c r="ABC44">
        <f t="shared" si="1440"/>
        <v>0</v>
      </c>
      <c r="ABD44">
        <f t="shared" si="1441"/>
        <v>0</v>
      </c>
      <c r="ABE44">
        <f t="shared" si="1442"/>
        <v>0</v>
      </c>
      <c r="ABF44">
        <f t="shared" si="1443"/>
        <v>0</v>
      </c>
      <c r="ABG44">
        <f t="shared" si="1444"/>
        <v>0</v>
      </c>
      <c r="ABH44">
        <f t="shared" si="1445"/>
        <v>0</v>
      </c>
      <c r="ABI44">
        <f t="shared" si="1446"/>
        <v>0</v>
      </c>
      <c r="ABJ44">
        <f t="shared" si="1447"/>
        <v>0</v>
      </c>
      <c r="ABK44">
        <f t="shared" si="1448"/>
        <v>0</v>
      </c>
      <c r="ABL44">
        <f t="shared" si="1449"/>
        <v>0</v>
      </c>
      <c r="ABM44">
        <f t="shared" si="1450"/>
        <v>0</v>
      </c>
      <c r="ABN44">
        <f t="shared" si="1451"/>
        <v>0</v>
      </c>
      <c r="ABO44">
        <f t="shared" si="1452"/>
        <v>0</v>
      </c>
      <c r="ABP44">
        <f t="shared" si="1453"/>
        <v>0</v>
      </c>
      <c r="ABQ44">
        <f t="shared" si="1454"/>
        <v>0</v>
      </c>
      <c r="ABR44">
        <f t="shared" si="1455"/>
        <v>0</v>
      </c>
      <c r="ABS44">
        <f t="shared" si="1456"/>
        <v>0</v>
      </c>
      <c r="ABT44">
        <f t="shared" si="1457"/>
        <v>0</v>
      </c>
      <c r="ABU44">
        <f t="shared" si="1458"/>
        <v>0</v>
      </c>
      <c r="ABV44">
        <f t="shared" si="1459"/>
        <v>0</v>
      </c>
      <c r="ABW44">
        <f t="shared" si="1460"/>
        <v>0</v>
      </c>
      <c r="ABX44">
        <f t="shared" si="1461"/>
        <v>0</v>
      </c>
      <c r="ABY44">
        <f t="shared" si="1462"/>
        <v>0</v>
      </c>
      <c r="ABZ44">
        <f t="shared" si="1463"/>
        <v>0</v>
      </c>
      <c r="ACA44">
        <f t="shared" si="1464"/>
        <v>0</v>
      </c>
      <c r="ACB44">
        <f t="shared" si="1465"/>
        <v>0</v>
      </c>
      <c r="ACC44">
        <f t="shared" si="1466"/>
        <v>0</v>
      </c>
      <c r="ACD44">
        <f t="shared" si="1467"/>
        <v>0</v>
      </c>
      <c r="ACE44">
        <f t="shared" si="1468"/>
        <v>0</v>
      </c>
      <c r="ACF44">
        <f t="shared" si="1469"/>
        <v>0</v>
      </c>
      <c r="ACG44">
        <f t="shared" si="1470"/>
        <v>0</v>
      </c>
      <c r="ACH44">
        <f t="shared" si="1471"/>
        <v>0</v>
      </c>
      <c r="ACI44">
        <f t="shared" si="1472"/>
        <v>0</v>
      </c>
      <c r="ACJ44">
        <f t="shared" si="1473"/>
        <v>0</v>
      </c>
      <c r="ACK44">
        <f t="shared" si="1474"/>
        <v>0</v>
      </c>
      <c r="ACL44">
        <f t="shared" si="1475"/>
        <v>0</v>
      </c>
      <c r="ACM44">
        <f t="shared" si="1476"/>
        <v>0</v>
      </c>
      <c r="ACN44">
        <f t="shared" si="1477"/>
        <v>0</v>
      </c>
      <c r="ACO44">
        <f t="shared" si="1478"/>
        <v>0</v>
      </c>
      <c r="ACP44">
        <f t="shared" si="1479"/>
        <v>0</v>
      </c>
      <c r="ACQ44">
        <f t="shared" si="1480"/>
        <v>0</v>
      </c>
      <c r="ACR44">
        <f t="shared" si="1481"/>
        <v>0</v>
      </c>
      <c r="ACS44">
        <f t="shared" si="1482"/>
        <v>0</v>
      </c>
      <c r="ACT44">
        <f t="shared" si="1483"/>
        <v>0</v>
      </c>
      <c r="ACU44">
        <f t="shared" si="1484"/>
        <v>0</v>
      </c>
      <c r="ACW44" s="4">
        <f t="shared" si="1485"/>
        <v>343.6</v>
      </c>
      <c r="ACX44" s="4">
        <f t="shared" si="1486"/>
        <v>64.900000000000006</v>
      </c>
      <c r="ACY44" s="4">
        <f t="shared" si="1487"/>
        <v>89.8</v>
      </c>
      <c r="ACZ44" s="4">
        <f t="shared" si="1488"/>
        <v>0</v>
      </c>
      <c r="ADA44" s="88">
        <f t="shared" si="1489"/>
        <v>5.6964901474504455</v>
      </c>
      <c r="ADB44" s="4">
        <f t="shared" si="1490"/>
        <v>498.3</v>
      </c>
      <c r="ADC44" s="5">
        <f t="shared" si="1491"/>
        <v>8.2897527104250823</v>
      </c>
      <c r="ADD44" s="5">
        <f t="shared" si="1492"/>
        <v>6.7007462271003817</v>
      </c>
      <c r="ADE44">
        <f t="shared" si="1493"/>
        <v>62.4</v>
      </c>
      <c r="ADF44">
        <f t="shared" si="1494"/>
        <v>106.6</v>
      </c>
      <c r="ADG44">
        <f t="shared" si="1495"/>
        <v>72</v>
      </c>
      <c r="ADH44">
        <f t="shared" si="1496"/>
        <v>0</v>
      </c>
      <c r="ADI44">
        <f t="shared" si="1497"/>
        <v>0</v>
      </c>
      <c r="ADJ44">
        <f t="shared" si="1498"/>
        <v>0</v>
      </c>
      <c r="ADK44">
        <f t="shared" si="1499"/>
        <v>64.900000000000006</v>
      </c>
      <c r="ADL44">
        <f t="shared" si="1500"/>
        <v>0</v>
      </c>
      <c r="ADM44">
        <f t="shared" si="1501"/>
        <v>102.6</v>
      </c>
      <c r="ADN44">
        <f t="shared" si="1502"/>
        <v>29.7</v>
      </c>
      <c r="ADO44">
        <f t="shared" si="1503"/>
        <v>60.1</v>
      </c>
      <c r="ADP44">
        <f t="shared" si="1504"/>
        <v>0</v>
      </c>
      <c r="ADQ44">
        <f t="shared" si="1505"/>
        <v>0</v>
      </c>
      <c r="ADR44">
        <f t="shared" si="1506"/>
        <v>0</v>
      </c>
      <c r="ADS44">
        <f t="shared" si="1507"/>
        <v>0</v>
      </c>
      <c r="ADT44">
        <f t="shared" si="1508"/>
        <v>0</v>
      </c>
      <c r="ADU44">
        <f t="shared" si="1509"/>
        <v>0</v>
      </c>
      <c r="ADV44">
        <f t="shared" si="1510"/>
        <v>0</v>
      </c>
      <c r="ADW44">
        <f t="shared" si="1511"/>
        <v>0</v>
      </c>
      <c r="ADX44">
        <f t="shared" si="1512"/>
        <v>0</v>
      </c>
      <c r="ADY44">
        <f t="shared" si="1513"/>
        <v>0</v>
      </c>
      <c r="ADZ44">
        <f t="shared" si="1514"/>
        <v>0</v>
      </c>
      <c r="AEA44">
        <f t="shared" si="1515"/>
        <v>0</v>
      </c>
      <c r="AEB44">
        <f t="shared" si="1516"/>
        <v>0</v>
      </c>
      <c r="AEC44">
        <f t="shared" si="1517"/>
        <v>0</v>
      </c>
      <c r="AED44">
        <f t="shared" si="1518"/>
        <v>0</v>
      </c>
      <c r="AEE44">
        <f t="shared" si="1519"/>
        <v>0</v>
      </c>
      <c r="AEF44">
        <f t="shared" si="1520"/>
        <v>0</v>
      </c>
      <c r="AEG44">
        <f t="shared" si="1521"/>
        <v>0</v>
      </c>
      <c r="AEH44">
        <f t="shared" si="1522"/>
        <v>0</v>
      </c>
      <c r="AEI44">
        <f t="shared" si="1523"/>
        <v>0</v>
      </c>
      <c r="AEJ44">
        <f t="shared" si="1524"/>
        <v>0</v>
      </c>
      <c r="AEK44">
        <f t="shared" si="1525"/>
        <v>0</v>
      </c>
      <c r="AEL44">
        <f t="shared" si="1526"/>
        <v>0</v>
      </c>
      <c r="AEM44">
        <f t="shared" si="1527"/>
        <v>0</v>
      </c>
      <c r="AEN44">
        <f t="shared" si="1528"/>
        <v>0</v>
      </c>
      <c r="AEO44">
        <f t="shared" si="1529"/>
        <v>0</v>
      </c>
      <c r="AEP44">
        <f t="shared" si="1530"/>
        <v>0</v>
      </c>
      <c r="AEQ44">
        <f t="shared" si="1531"/>
        <v>0</v>
      </c>
      <c r="AER44">
        <f t="shared" si="1532"/>
        <v>0</v>
      </c>
      <c r="AES44">
        <f t="shared" si="1533"/>
        <v>0</v>
      </c>
      <c r="AET44">
        <f t="shared" si="1534"/>
        <v>0</v>
      </c>
      <c r="AEU44">
        <f t="shared" si="1535"/>
        <v>0</v>
      </c>
      <c r="AEV44">
        <f t="shared" si="1536"/>
        <v>0</v>
      </c>
      <c r="AEW44">
        <f t="shared" si="1537"/>
        <v>0</v>
      </c>
      <c r="AEX44">
        <f t="shared" si="1538"/>
        <v>0</v>
      </c>
      <c r="AEY44">
        <f t="shared" si="1539"/>
        <v>0</v>
      </c>
      <c r="AEZ44">
        <f t="shared" si="1540"/>
        <v>0</v>
      </c>
      <c r="AFA44">
        <f t="shared" si="1541"/>
        <v>0</v>
      </c>
      <c r="AFB44">
        <f t="shared" si="1542"/>
        <v>0</v>
      </c>
      <c r="AFC44">
        <f t="shared" si="1543"/>
        <v>0</v>
      </c>
      <c r="AFD44">
        <f t="shared" si="1544"/>
        <v>0</v>
      </c>
      <c r="AFE44">
        <f t="shared" si="1545"/>
        <v>0</v>
      </c>
      <c r="AFF44">
        <f t="shared" si="1546"/>
        <v>0</v>
      </c>
      <c r="AFG44">
        <f t="shared" si="1547"/>
        <v>0</v>
      </c>
      <c r="AFH44">
        <f t="shared" si="1548"/>
        <v>0</v>
      </c>
      <c r="AFI44">
        <f t="shared" si="1549"/>
        <v>0</v>
      </c>
      <c r="AFJ44">
        <f t="shared" si="1550"/>
        <v>0</v>
      </c>
      <c r="AFK44">
        <f t="shared" si="1551"/>
        <v>0</v>
      </c>
      <c r="AFL44">
        <f t="shared" si="1552"/>
        <v>0</v>
      </c>
      <c r="AFM44">
        <f t="shared" si="1553"/>
        <v>0</v>
      </c>
      <c r="AFN44">
        <f t="shared" si="1554"/>
        <v>0</v>
      </c>
      <c r="AFO44">
        <f t="shared" si="1555"/>
        <v>0</v>
      </c>
      <c r="AFP44">
        <f t="shared" si="1556"/>
        <v>0</v>
      </c>
      <c r="AFQ44">
        <f t="shared" si="1557"/>
        <v>0</v>
      </c>
      <c r="AFR44">
        <f t="shared" si="1558"/>
        <v>0</v>
      </c>
      <c r="AFS44">
        <f t="shared" si="1559"/>
        <v>0</v>
      </c>
      <c r="AFT44">
        <f t="shared" si="1560"/>
        <v>0</v>
      </c>
      <c r="AFU44">
        <f t="shared" si="1561"/>
        <v>0</v>
      </c>
      <c r="AFV44">
        <f t="shared" si="1562"/>
        <v>0</v>
      </c>
      <c r="AFW44">
        <f t="shared" si="1563"/>
        <v>0</v>
      </c>
      <c r="AFX44">
        <f t="shared" si="1564"/>
        <v>0</v>
      </c>
      <c r="AFY44">
        <f t="shared" si="1565"/>
        <v>0</v>
      </c>
      <c r="AFZ44">
        <f t="shared" si="1566"/>
        <v>0</v>
      </c>
      <c r="AGA44">
        <f t="shared" si="1567"/>
        <v>0</v>
      </c>
      <c r="AGB44">
        <f t="shared" si="1568"/>
        <v>0</v>
      </c>
      <c r="AGC44">
        <f t="shared" si="1569"/>
        <v>0</v>
      </c>
      <c r="AGD44">
        <f t="shared" si="1570"/>
        <v>0</v>
      </c>
      <c r="AGE44">
        <f t="shared" si="1571"/>
        <v>0</v>
      </c>
      <c r="AGF44">
        <f t="shared" si="1572"/>
        <v>0</v>
      </c>
      <c r="AGG44">
        <f t="shared" si="1573"/>
        <v>0</v>
      </c>
      <c r="AGH44">
        <f t="shared" si="1574"/>
        <v>0</v>
      </c>
      <c r="AGI44">
        <f t="shared" si="1575"/>
        <v>0</v>
      </c>
      <c r="AGJ44">
        <f t="shared" si="1576"/>
        <v>0</v>
      </c>
      <c r="AGK44">
        <f t="shared" si="1577"/>
        <v>0</v>
      </c>
      <c r="AGM44" s="88">
        <f t="shared" si="1578"/>
        <v>84.25</v>
      </c>
      <c r="AGN44" s="88">
        <v>84.25</v>
      </c>
      <c r="AGO44">
        <v>8</v>
      </c>
      <c r="AGP44">
        <f t="shared" si="1579"/>
        <v>8</v>
      </c>
      <c r="AGQ44">
        <f t="shared" si="1580"/>
        <v>8</v>
      </c>
      <c r="AGR44">
        <f t="shared" si="1581"/>
        <v>8</v>
      </c>
      <c r="AGS44">
        <f t="shared" si="1582"/>
        <v>0</v>
      </c>
      <c r="AGT44">
        <f t="shared" si="1583"/>
        <v>0</v>
      </c>
      <c r="AGU44">
        <f t="shared" si="1584"/>
        <v>8</v>
      </c>
      <c r="AGV44">
        <f t="shared" si="1585"/>
        <v>2</v>
      </c>
      <c r="AGW44">
        <f t="shared" si="1586"/>
        <v>7</v>
      </c>
      <c r="AGX44">
        <f t="shared" si="1587"/>
        <v>8</v>
      </c>
      <c r="AGY44">
        <f t="shared" si="1588"/>
        <v>6</v>
      </c>
      <c r="AGZ44">
        <f t="shared" si="1589"/>
        <v>6</v>
      </c>
      <c r="AHA44">
        <f t="shared" si="1590"/>
        <v>0</v>
      </c>
      <c r="AHB44">
        <f t="shared" si="1591"/>
        <v>0</v>
      </c>
      <c r="AHC44">
        <f t="shared" si="1592"/>
        <v>0</v>
      </c>
      <c r="AHD44">
        <f t="shared" si="1593"/>
        <v>0</v>
      </c>
      <c r="AHE44">
        <f t="shared" si="1594"/>
        <v>0</v>
      </c>
      <c r="AHF44">
        <f t="shared" si="1595"/>
        <v>0</v>
      </c>
      <c r="AHG44">
        <f t="shared" si="1596"/>
        <v>0</v>
      </c>
      <c r="AHH44">
        <f t="shared" si="1597"/>
        <v>0</v>
      </c>
      <c r="AHI44">
        <f t="shared" si="1598"/>
        <v>0</v>
      </c>
      <c r="AHJ44">
        <f t="shared" si="1599"/>
        <v>0</v>
      </c>
      <c r="AHK44">
        <f t="shared" si="1600"/>
        <v>0</v>
      </c>
      <c r="AHL44">
        <f t="shared" si="1601"/>
        <v>0</v>
      </c>
      <c r="AHM44">
        <f t="shared" si="1602"/>
        <v>0</v>
      </c>
      <c r="AHN44">
        <f t="shared" si="1603"/>
        <v>0</v>
      </c>
      <c r="AHO44">
        <f t="shared" si="1604"/>
        <v>0</v>
      </c>
      <c r="AHP44">
        <f t="shared" si="1605"/>
        <v>0</v>
      </c>
      <c r="AHQ44">
        <f t="shared" si="1606"/>
        <v>0</v>
      </c>
      <c r="AHR44">
        <f t="shared" si="1607"/>
        <v>0</v>
      </c>
      <c r="AHS44">
        <f t="shared" si="1608"/>
        <v>0</v>
      </c>
      <c r="AHT44">
        <f t="shared" si="1609"/>
        <v>0</v>
      </c>
      <c r="AHU44">
        <f t="shared" si="1610"/>
        <v>0</v>
      </c>
      <c r="AHV44">
        <f t="shared" si="1611"/>
        <v>0</v>
      </c>
      <c r="AHW44">
        <f t="shared" si="1612"/>
        <v>0</v>
      </c>
      <c r="AHX44">
        <f t="shared" si="1613"/>
        <v>0</v>
      </c>
      <c r="AHY44">
        <f t="shared" si="1614"/>
        <v>0</v>
      </c>
      <c r="AHZ44">
        <f t="shared" si="1615"/>
        <v>0</v>
      </c>
      <c r="AIA44">
        <f t="shared" si="1616"/>
        <v>0</v>
      </c>
      <c r="AIB44">
        <f t="shared" si="1617"/>
        <v>0</v>
      </c>
      <c r="AIC44">
        <f t="shared" si="1618"/>
        <v>0</v>
      </c>
      <c r="AID44">
        <f t="shared" si="1619"/>
        <v>0</v>
      </c>
      <c r="AIE44">
        <f t="shared" si="1620"/>
        <v>0</v>
      </c>
      <c r="AIF44">
        <f t="shared" si="1621"/>
        <v>0</v>
      </c>
      <c r="AIG44">
        <f t="shared" si="1622"/>
        <v>0</v>
      </c>
      <c r="AIH44">
        <f t="shared" si="1623"/>
        <v>0</v>
      </c>
      <c r="AII44">
        <f t="shared" si="1624"/>
        <v>0</v>
      </c>
      <c r="AIJ44">
        <f t="shared" si="1625"/>
        <v>0</v>
      </c>
      <c r="AIK44">
        <f t="shared" si="1626"/>
        <v>0</v>
      </c>
      <c r="AIL44">
        <f t="shared" si="1627"/>
        <v>0</v>
      </c>
      <c r="AIM44">
        <f t="shared" si="1628"/>
        <v>0</v>
      </c>
      <c r="AIN44">
        <f t="shared" si="1629"/>
        <v>0</v>
      </c>
      <c r="AIO44">
        <f t="shared" si="1630"/>
        <v>0</v>
      </c>
      <c r="AIP44">
        <f t="shared" si="1631"/>
        <v>0</v>
      </c>
      <c r="AIQ44">
        <f t="shared" si="1632"/>
        <v>0</v>
      </c>
      <c r="AIR44">
        <f t="shared" si="1633"/>
        <v>0</v>
      </c>
      <c r="AIS44">
        <f t="shared" si="1634"/>
        <v>0</v>
      </c>
      <c r="AIT44">
        <f t="shared" si="1635"/>
        <v>0</v>
      </c>
      <c r="AIU44">
        <f t="shared" si="1636"/>
        <v>0</v>
      </c>
      <c r="AIV44">
        <f t="shared" si="1637"/>
        <v>0</v>
      </c>
      <c r="AIW44">
        <f t="shared" si="1638"/>
        <v>0</v>
      </c>
      <c r="AIX44">
        <f t="shared" si="1639"/>
        <v>0</v>
      </c>
      <c r="AIY44">
        <f t="shared" si="1640"/>
        <v>0</v>
      </c>
      <c r="AIZ44">
        <f t="shared" si="1641"/>
        <v>0</v>
      </c>
      <c r="AJA44">
        <f t="shared" si="1642"/>
        <v>0</v>
      </c>
      <c r="AJB44">
        <f t="shared" si="1643"/>
        <v>0</v>
      </c>
      <c r="AJC44">
        <f t="shared" si="1644"/>
        <v>0</v>
      </c>
      <c r="AJD44">
        <f t="shared" si="1645"/>
        <v>0</v>
      </c>
      <c r="AJE44">
        <f t="shared" si="1646"/>
        <v>0</v>
      </c>
      <c r="AJF44">
        <f t="shared" si="1647"/>
        <v>0</v>
      </c>
      <c r="AJG44">
        <f t="shared" si="1648"/>
        <v>0</v>
      </c>
      <c r="AJH44">
        <f t="shared" si="1649"/>
        <v>0</v>
      </c>
      <c r="AJI44">
        <f t="shared" si="1650"/>
        <v>0</v>
      </c>
      <c r="AJJ44">
        <f t="shared" si="1651"/>
        <v>0</v>
      </c>
      <c r="AJK44">
        <f t="shared" si="1652"/>
        <v>0</v>
      </c>
      <c r="AJL44">
        <f t="shared" si="1653"/>
        <v>0</v>
      </c>
      <c r="AJM44">
        <f t="shared" si="1654"/>
        <v>0</v>
      </c>
      <c r="AJN44">
        <f t="shared" si="1655"/>
        <v>0</v>
      </c>
      <c r="AJO44">
        <f t="shared" si="1656"/>
        <v>0</v>
      </c>
      <c r="AJP44">
        <f t="shared" si="1657"/>
        <v>0</v>
      </c>
      <c r="AJQ44">
        <f t="shared" si="1658"/>
        <v>0</v>
      </c>
      <c r="AJR44">
        <f t="shared" si="1659"/>
        <v>0</v>
      </c>
      <c r="AJS44">
        <f t="shared" si="1660"/>
        <v>0</v>
      </c>
      <c r="AJT44">
        <f t="shared" si="1661"/>
        <v>0</v>
      </c>
      <c r="AJU44">
        <f t="shared" si="1662"/>
        <v>0</v>
      </c>
      <c r="AJV44">
        <f t="shared" si="1663"/>
        <v>0</v>
      </c>
      <c r="AJX44">
        <v>57</v>
      </c>
      <c r="AJY44">
        <v>1</v>
      </c>
      <c r="AJZ44">
        <v>1</v>
      </c>
      <c r="AKA44">
        <f t="shared" si="1664"/>
        <v>0</v>
      </c>
      <c r="AKB44">
        <f t="shared" si="1665"/>
        <v>0</v>
      </c>
      <c r="AKC44">
        <f t="shared" si="1666"/>
        <v>0.25</v>
      </c>
      <c r="AKD44">
        <f t="shared" si="1667"/>
        <v>8</v>
      </c>
      <c r="AKE44">
        <f t="shared" si="1668"/>
        <v>8</v>
      </c>
      <c r="AKF44">
        <f t="shared" si="1669"/>
        <v>4</v>
      </c>
      <c r="AKG44">
        <f t="shared" si="1670"/>
        <v>4</v>
      </c>
      <c r="AKH44">
        <f t="shared" si="1671"/>
        <v>1</v>
      </c>
      <c r="AKI44">
        <f t="shared" si="1672"/>
        <v>0</v>
      </c>
      <c r="AKJ44">
        <f t="shared" si="1673"/>
        <v>0</v>
      </c>
      <c r="AKK44">
        <f t="shared" si="1674"/>
        <v>0</v>
      </c>
      <c r="AKL44">
        <f t="shared" si="1675"/>
        <v>0</v>
      </c>
      <c r="AKM44">
        <f t="shared" si="1676"/>
        <v>0</v>
      </c>
      <c r="AKN44">
        <f t="shared" si="1677"/>
        <v>0</v>
      </c>
      <c r="AKO44">
        <f t="shared" si="1678"/>
        <v>0</v>
      </c>
      <c r="AKP44">
        <f t="shared" si="1679"/>
        <v>0</v>
      </c>
      <c r="AKQ44">
        <f t="shared" si="1680"/>
        <v>0</v>
      </c>
      <c r="AKR44">
        <f t="shared" si="1681"/>
        <v>0</v>
      </c>
      <c r="AKS44">
        <f t="shared" si="1682"/>
        <v>0</v>
      </c>
      <c r="AKT44">
        <f t="shared" si="1683"/>
        <v>0</v>
      </c>
      <c r="AKU44">
        <f t="shared" si="1684"/>
        <v>0</v>
      </c>
      <c r="AKV44">
        <f t="shared" si="1685"/>
        <v>0</v>
      </c>
      <c r="AKW44">
        <f t="shared" si="1686"/>
        <v>0</v>
      </c>
      <c r="AKX44">
        <f t="shared" si="1687"/>
        <v>0</v>
      </c>
      <c r="AKY44">
        <f t="shared" si="1688"/>
        <v>0</v>
      </c>
      <c r="AKZ44">
        <f t="shared" si="1689"/>
        <v>0</v>
      </c>
      <c r="ALA44">
        <f t="shared" si="1690"/>
        <v>0</v>
      </c>
      <c r="ALB44">
        <f t="shared" si="1691"/>
        <v>0</v>
      </c>
      <c r="ALC44">
        <f t="shared" si="1692"/>
        <v>0</v>
      </c>
      <c r="ALD44">
        <f t="shared" si="1693"/>
        <v>0</v>
      </c>
      <c r="ALE44">
        <f t="shared" si="1694"/>
        <v>0</v>
      </c>
      <c r="ALF44">
        <f t="shared" si="1695"/>
        <v>0</v>
      </c>
      <c r="ALG44">
        <f t="shared" si="1696"/>
        <v>0</v>
      </c>
      <c r="ALH44">
        <f t="shared" si="1697"/>
        <v>0</v>
      </c>
      <c r="ALI44">
        <f t="shared" si="1698"/>
        <v>0</v>
      </c>
      <c r="ALJ44">
        <f t="shared" si="1699"/>
        <v>0</v>
      </c>
      <c r="ALK44">
        <f t="shared" si="1700"/>
        <v>0</v>
      </c>
      <c r="ALL44">
        <f t="shared" si="1701"/>
        <v>0</v>
      </c>
      <c r="ALM44">
        <f t="shared" si="1702"/>
        <v>0</v>
      </c>
      <c r="ALN44">
        <f t="shared" si="1703"/>
        <v>0</v>
      </c>
      <c r="ALO44">
        <f t="shared" si="1704"/>
        <v>0</v>
      </c>
      <c r="ALP44">
        <f t="shared" si="1705"/>
        <v>0</v>
      </c>
      <c r="ALQ44">
        <f t="shared" si="1706"/>
        <v>0</v>
      </c>
      <c r="ALR44">
        <f t="shared" si="1707"/>
        <v>0</v>
      </c>
      <c r="ALS44">
        <f t="shared" si="1708"/>
        <v>0</v>
      </c>
      <c r="ALT44">
        <f t="shared" si="1709"/>
        <v>0</v>
      </c>
      <c r="ALU44">
        <f t="shared" si="1710"/>
        <v>0</v>
      </c>
      <c r="ALV44">
        <f t="shared" si="1711"/>
        <v>0</v>
      </c>
      <c r="ALW44">
        <f t="shared" si="1712"/>
        <v>0</v>
      </c>
      <c r="ALX44">
        <f t="shared" si="1713"/>
        <v>0</v>
      </c>
      <c r="ALY44">
        <f t="shared" si="1714"/>
        <v>0</v>
      </c>
      <c r="ALZ44">
        <f t="shared" si="1715"/>
        <v>0</v>
      </c>
      <c r="AMA44">
        <f t="shared" si="1716"/>
        <v>0</v>
      </c>
      <c r="AMB44">
        <f t="shared" si="1717"/>
        <v>0</v>
      </c>
      <c r="AMC44">
        <f t="shared" si="1718"/>
        <v>0</v>
      </c>
      <c r="AMD44">
        <f t="shared" si="1719"/>
        <v>0</v>
      </c>
      <c r="AME44">
        <f t="shared" si="1720"/>
        <v>0</v>
      </c>
      <c r="AMF44">
        <f t="shared" si="1721"/>
        <v>0</v>
      </c>
      <c r="AMG44">
        <f t="shared" si="1722"/>
        <v>0</v>
      </c>
      <c r="AMH44">
        <f t="shared" si="1723"/>
        <v>0</v>
      </c>
      <c r="AMI44">
        <f t="shared" si="1724"/>
        <v>0</v>
      </c>
      <c r="AMJ44">
        <f t="shared" si="1725"/>
        <v>0</v>
      </c>
      <c r="AMK44">
        <f t="shared" si="1726"/>
        <v>0</v>
      </c>
      <c r="AML44">
        <f t="shared" si="1727"/>
        <v>0</v>
      </c>
      <c r="AMM44">
        <f t="shared" si="1728"/>
        <v>0</v>
      </c>
      <c r="AMN44">
        <f t="shared" si="1729"/>
        <v>0</v>
      </c>
      <c r="AMO44">
        <f t="shared" si="1730"/>
        <v>0</v>
      </c>
      <c r="AMP44">
        <f t="shared" si="1731"/>
        <v>0</v>
      </c>
      <c r="AMQ44">
        <f t="shared" si="1732"/>
        <v>0</v>
      </c>
      <c r="AMR44">
        <f t="shared" si="1733"/>
        <v>0</v>
      </c>
      <c r="AMS44">
        <f t="shared" si="1734"/>
        <v>0</v>
      </c>
      <c r="AMT44">
        <f t="shared" si="1735"/>
        <v>0</v>
      </c>
      <c r="AMU44">
        <f t="shared" si="1736"/>
        <v>0</v>
      </c>
      <c r="AMV44">
        <f t="shared" si="1737"/>
        <v>0</v>
      </c>
      <c r="AMW44">
        <f t="shared" si="1738"/>
        <v>0</v>
      </c>
      <c r="AMX44">
        <f t="shared" si="1739"/>
        <v>0</v>
      </c>
      <c r="AMY44">
        <f t="shared" si="1740"/>
        <v>0</v>
      </c>
      <c r="AMZ44">
        <f t="shared" si="1741"/>
        <v>0</v>
      </c>
      <c r="ANA44">
        <f t="shared" si="1742"/>
        <v>0</v>
      </c>
      <c r="ANB44">
        <f t="shared" si="1743"/>
        <v>0</v>
      </c>
      <c r="ANC44">
        <f t="shared" si="1744"/>
        <v>0</v>
      </c>
      <c r="AND44">
        <f t="shared" si="1745"/>
        <v>0</v>
      </c>
      <c r="ANR44" s="4">
        <v>2016</v>
      </c>
      <c r="ANS44" s="4">
        <f t="shared" si="1746"/>
        <v>2016</v>
      </c>
      <c r="ANU44" s="4">
        <v>1974</v>
      </c>
      <c r="ANV44" t="str">
        <f t="shared" si="1747"/>
        <v>1977</v>
      </c>
      <c r="ANW44" t="str">
        <f t="shared" si="1748"/>
        <v>1983</v>
      </c>
      <c r="ANX44" t="str">
        <f t="shared" si="1749"/>
        <v>2007</v>
      </c>
      <c r="ANY44" t="str">
        <f t="shared" si="1750"/>
        <v>2007</v>
      </c>
      <c r="ANZ44" t="str">
        <f t="shared" si="1751"/>
        <v>2007</v>
      </c>
      <c r="AOA44" t="str">
        <f t="shared" si="1752"/>
        <v>2003</v>
      </c>
      <c r="AOB44" t="str">
        <f t="shared" si="1753"/>
        <v>2019</v>
      </c>
      <c r="AOC44" t="str">
        <f t="shared" si="1754"/>
        <v>1999</v>
      </c>
      <c r="AOD44" t="str">
        <f t="shared" si="1755"/>
        <v>2002</v>
      </c>
      <c r="AOE44" t="str">
        <f t="shared" si="1756"/>
        <v>2003</v>
      </c>
      <c r="AOF44" t="str">
        <f t="shared" si="1757"/>
        <v>2016</v>
      </c>
      <c r="AOG44" t="str">
        <f t="shared" si="1758"/>
        <v>2016</v>
      </c>
      <c r="AOH44" t="str">
        <f t="shared" si="1759"/>
        <v>2016</v>
      </c>
      <c r="AOI44" t="str">
        <f t="shared" si="1760"/>
        <v>2016</v>
      </c>
      <c r="AOJ44" t="str">
        <f t="shared" si="1761"/>
        <v>2016</v>
      </c>
      <c r="AOK44" t="str">
        <f t="shared" si="1762"/>
        <v>2016</v>
      </c>
      <c r="AOL44" t="str">
        <f t="shared" si="1763"/>
        <v>2016</v>
      </c>
      <c r="AOM44" t="str">
        <f t="shared" si="1764"/>
        <v>2016</v>
      </c>
      <c r="AON44" t="str">
        <f t="shared" si="1765"/>
        <v>2016</v>
      </c>
      <c r="AOO44" t="str">
        <f t="shared" si="1766"/>
        <v>2016</v>
      </c>
      <c r="AOP44" t="str">
        <f t="shared" si="1767"/>
        <v>2016</v>
      </c>
      <c r="AOQ44" t="str">
        <f t="shared" si="1768"/>
        <v>2016</v>
      </c>
      <c r="AOR44" t="str">
        <f t="shared" si="1769"/>
        <v>2016</v>
      </c>
      <c r="AOS44" t="str">
        <f t="shared" si="1770"/>
        <v>2016</v>
      </c>
      <c r="AOT44" t="str">
        <f t="shared" si="1771"/>
        <v>2016</v>
      </c>
      <c r="AOU44" t="str">
        <f t="shared" si="1772"/>
        <v>2016</v>
      </c>
      <c r="AOV44" t="str">
        <f t="shared" si="1773"/>
        <v>2016</v>
      </c>
      <c r="AOW44" t="str">
        <f t="shared" si="1774"/>
        <v>2016</v>
      </c>
      <c r="AOX44" t="str">
        <f t="shared" si="1775"/>
        <v>2016</v>
      </c>
      <c r="AOY44" t="str">
        <f t="shared" si="1776"/>
        <v>2016</v>
      </c>
      <c r="AOZ44" t="str">
        <f t="shared" si="1777"/>
        <v>2016</v>
      </c>
      <c r="APA44" t="str">
        <f t="shared" si="1778"/>
        <v>2016</v>
      </c>
      <c r="APB44" t="str">
        <f t="shared" si="1779"/>
        <v>2016</v>
      </c>
      <c r="APC44" t="str">
        <f t="shared" si="1780"/>
        <v>2016</v>
      </c>
      <c r="APD44" t="str">
        <f t="shared" si="1781"/>
        <v>2016</v>
      </c>
      <c r="APE44" t="str">
        <f t="shared" si="1782"/>
        <v>2016</v>
      </c>
      <c r="APF44" t="str">
        <f t="shared" si="1783"/>
        <v>2016</v>
      </c>
      <c r="APG44" t="str">
        <f t="shared" si="1784"/>
        <v>2016</v>
      </c>
      <c r="APH44" t="str">
        <f t="shared" si="1785"/>
        <v>2016</v>
      </c>
      <c r="API44" t="str">
        <f t="shared" si="1786"/>
        <v>2016</v>
      </c>
      <c r="APJ44" t="str">
        <f t="shared" si="1787"/>
        <v>2016</v>
      </c>
      <c r="APK44" t="str">
        <f t="shared" si="1788"/>
        <v>2016</v>
      </c>
      <c r="APL44" t="str">
        <f t="shared" si="1789"/>
        <v>2016</v>
      </c>
      <c r="APM44" t="str">
        <f t="shared" si="1790"/>
        <v>2016</v>
      </c>
      <c r="APN44" t="str">
        <f t="shared" si="1791"/>
        <v>2016</v>
      </c>
      <c r="APO44" t="str">
        <f t="shared" si="1792"/>
        <v>2016</v>
      </c>
      <c r="APP44" t="str">
        <f t="shared" si="1793"/>
        <v>2016</v>
      </c>
      <c r="APQ44" t="str">
        <f t="shared" si="1794"/>
        <v>2016</v>
      </c>
      <c r="APR44" t="str">
        <f t="shared" si="1795"/>
        <v>2016</v>
      </c>
      <c r="APS44" t="str">
        <f t="shared" si="1796"/>
        <v>2016</v>
      </c>
      <c r="APT44" t="str">
        <f t="shared" si="1797"/>
        <v>2016</v>
      </c>
      <c r="APU44" t="str">
        <f t="shared" si="1798"/>
        <v>2016</v>
      </c>
      <c r="APV44" t="str">
        <f t="shared" si="1799"/>
        <v>2016</v>
      </c>
      <c r="APW44" t="str">
        <f t="shared" si="1800"/>
        <v>2016</v>
      </c>
      <c r="APX44" t="str">
        <f t="shared" si="1801"/>
        <v>2016</v>
      </c>
      <c r="APY44" t="str">
        <f t="shared" si="1802"/>
        <v>2016</v>
      </c>
      <c r="APZ44" t="str">
        <f t="shared" si="1803"/>
        <v>2016</v>
      </c>
      <c r="AQA44" t="str">
        <f t="shared" si="1804"/>
        <v>2016</v>
      </c>
      <c r="AQB44" t="str">
        <f t="shared" si="1805"/>
        <v>2016</v>
      </c>
      <c r="AQC44" t="str">
        <f t="shared" si="1806"/>
        <v>2016</v>
      </c>
      <c r="AQD44" t="str">
        <f t="shared" si="1807"/>
        <v>2016</v>
      </c>
      <c r="AQE44" t="str">
        <f t="shared" si="1808"/>
        <v>2016</v>
      </c>
      <c r="AQF44" t="str">
        <f t="shared" si="1809"/>
        <v>2016</v>
      </c>
      <c r="AQG44" t="str">
        <f t="shared" si="1810"/>
        <v>2016</v>
      </c>
      <c r="AQH44" t="str">
        <f t="shared" si="1811"/>
        <v>2016</v>
      </c>
      <c r="AQI44" t="str">
        <f t="shared" si="1812"/>
        <v>2016</v>
      </c>
      <c r="AQJ44" t="str">
        <f t="shared" si="1813"/>
        <v>2016</v>
      </c>
      <c r="AQK44" t="str">
        <f t="shared" si="1814"/>
        <v>2016</v>
      </c>
      <c r="AQL44" t="str">
        <f t="shared" si="1815"/>
        <v>2016</v>
      </c>
      <c r="AQM44" t="str">
        <f t="shared" si="1816"/>
        <v>2016</v>
      </c>
      <c r="AQN44" t="str">
        <f t="shared" si="1817"/>
        <v>2016</v>
      </c>
      <c r="AQO44" t="str">
        <f t="shared" si="1818"/>
        <v>2016</v>
      </c>
      <c r="AQP44" t="str">
        <f t="shared" si="1819"/>
        <v>2016</v>
      </c>
      <c r="AQQ44" t="str">
        <f t="shared" si="1820"/>
        <v>2016</v>
      </c>
      <c r="AQR44" t="str">
        <f t="shared" si="1821"/>
        <v>2016</v>
      </c>
      <c r="AQS44" t="str">
        <f t="shared" si="1822"/>
        <v>2016</v>
      </c>
      <c r="AQT44" t="str">
        <f t="shared" si="1823"/>
        <v>2016</v>
      </c>
      <c r="AQU44" t="str">
        <f t="shared" si="1824"/>
        <v>2016</v>
      </c>
      <c r="AQV44" t="str">
        <f t="shared" si="1825"/>
        <v>2016</v>
      </c>
      <c r="AQW44" t="str">
        <f t="shared" si="1826"/>
        <v>2016</v>
      </c>
      <c r="AQX44" t="str">
        <f t="shared" si="1827"/>
        <v>2016</v>
      </c>
      <c r="AQY44" t="str">
        <f t="shared" si="1828"/>
        <v>2016</v>
      </c>
      <c r="AQZ44" t="str">
        <f t="shared" si="1829"/>
        <v>2016</v>
      </c>
      <c r="ARA44" t="str">
        <f t="shared" si="1830"/>
        <v>2016</v>
      </c>
      <c r="ARB44" t="str">
        <f t="shared" si="1831"/>
        <v>2016</v>
      </c>
      <c r="ARC44">
        <v>1974</v>
      </c>
      <c r="ARH44" s="5"/>
    </row>
    <row r="45" spans="1:1152" x14ac:dyDescent="0.2">
      <c r="A45">
        <v>21</v>
      </c>
      <c r="B45" s="14" t="s">
        <v>105</v>
      </c>
      <c r="C45" s="20">
        <f>VLOOKUP(A45, Rankings!$A$2:$AN$161, 40, FALSE)</f>
        <v>43</v>
      </c>
      <c r="D45" s="226" t="s">
        <v>206</v>
      </c>
      <c r="F45" s="4">
        <v>9</v>
      </c>
      <c r="G45" s="4">
        <v>5</v>
      </c>
      <c r="I45" s="5">
        <f t="shared" si="916"/>
        <v>11</v>
      </c>
      <c r="L45" t="s">
        <v>1922</v>
      </c>
      <c r="M45" t="s">
        <v>2264</v>
      </c>
      <c r="N45" t="s">
        <v>2325</v>
      </c>
      <c r="O45" t="s">
        <v>2693</v>
      </c>
      <c r="P45" t="s">
        <v>2762</v>
      </c>
      <c r="Q45" t="s">
        <v>3082</v>
      </c>
      <c r="R45" t="s">
        <v>3338</v>
      </c>
      <c r="S45" t="s">
        <v>3689</v>
      </c>
      <c r="T45" t="s">
        <v>3823</v>
      </c>
      <c r="U45" t="s">
        <v>4079</v>
      </c>
      <c r="V45" t="s">
        <v>4219</v>
      </c>
      <c r="W45" t="str">
        <f>Rankings!D44</f>
        <v>-</v>
      </c>
      <c r="X45" t="s">
        <v>10</v>
      </c>
      <c r="Y45" t="s">
        <v>10</v>
      </c>
      <c r="Z45" t="s">
        <v>10</v>
      </c>
      <c r="AA45" t="s">
        <v>10</v>
      </c>
      <c r="AB45" t="s">
        <v>10</v>
      </c>
      <c r="AC45" t="s">
        <v>10</v>
      </c>
      <c r="AD45" t="s">
        <v>10</v>
      </c>
      <c r="AE45" t="s">
        <v>10</v>
      </c>
      <c r="AF45" t="s">
        <v>10</v>
      </c>
      <c r="AG45" t="s">
        <v>10</v>
      </c>
      <c r="AH45" t="s">
        <v>10</v>
      </c>
      <c r="AI45" t="s">
        <v>10</v>
      </c>
      <c r="AJ45" t="s">
        <v>10</v>
      </c>
      <c r="AK45" t="s">
        <v>10</v>
      </c>
      <c r="AL45" t="s">
        <v>10</v>
      </c>
      <c r="AM45" t="s">
        <v>10</v>
      </c>
      <c r="AN45" t="s">
        <v>10</v>
      </c>
      <c r="AO45" t="s">
        <v>10</v>
      </c>
      <c r="AP45" t="s">
        <v>10</v>
      </c>
      <c r="AQ45" t="s">
        <v>10</v>
      </c>
      <c r="AR45" t="s">
        <v>10</v>
      </c>
      <c r="AS45" t="s">
        <v>10</v>
      </c>
      <c r="AT45" t="s">
        <v>10</v>
      </c>
      <c r="AU45" t="s">
        <v>10</v>
      </c>
      <c r="AV45" t="s">
        <v>10</v>
      </c>
      <c r="AW45" t="s">
        <v>10</v>
      </c>
      <c r="AX45" t="s">
        <v>10</v>
      </c>
      <c r="AY45" t="s">
        <v>10</v>
      </c>
      <c r="AZ45" t="s">
        <v>10</v>
      </c>
      <c r="BA45" t="s">
        <v>10</v>
      </c>
      <c r="BB45" t="s">
        <v>10</v>
      </c>
      <c r="BC45" t="s">
        <v>10</v>
      </c>
      <c r="BD45" t="s">
        <v>10</v>
      </c>
      <c r="BE45" t="s">
        <v>10</v>
      </c>
      <c r="BF45" t="s">
        <v>10</v>
      </c>
      <c r="BG45" t="s">
        <v>10</v>
      </c>
      <c r="BH45" t="s">
        <v>10</v>
      </c>
      <c r="BI45" t="s">
        <v>10</v>
      </c>
      <c r="BJ45" t="s">
        <v>10</v>
      </c>
      <c r="BK45" t="s">
        <v>10</v>
      </c>
      <c r="BL45" t="s">
        <v>10</v>
      </c>
      <c r="BM45" t="s">
        <v>10</v>
      </c>
      <c r="BN45" t="s">
        <v>10</v>
      </c>
      <c r="BO45" t="s">
        <v>10</v>
      </c>
      <c r="BP45" t="s">
        <v>10</v>
      </c>
      <c r="BQ45" t="s">
        <v>10</v>
      </c>
      <c r="BR45" t="s">
        <v>10</v>
      </c>
      <c r="BS45" t="s">
        <v>10</v>
      </c>
      <c r="BT45" t="s">
        <v>10</v>
      </c>
      <c r="BU45" t="s">
        <v>10</v>
      </c>
      <c r="BV45" t="s">
        <v>10</v>
      </c>
      <c r="BW45" t="s">
        <v>10</v>
      </c>
      <c r="BX45" t="s">
        <v>10</v>
      </c>
      <c r="BY45" t="s">
        <v>10</v>
      </c>
      <c r="BZ45" t="s">
        <v>10</v>
      </c>
      <c r="CA45" t="s">
        <v>10</v>
      </c>
      <c r="CB45" t="s">
        <v>10</v>
      </c>
      <c r="CC45" t="s">
        <v>10</v>
      </c>
      <c r="CD45" t="s">
        <v>10</v>
      </c>
      <c r="CE45" t="s">
        <v>10</v>
      </c>
      <c r="CF45" t="s">
        <v>10</v>
      </c>
      <c r="CG45" t="s">
        <v>10</v>
      </c>
      <c r="CH45" t="s">
        <v>10</v>
      </c>
      <c r="CI45" t="s">
        <v>10</v>
      </c>
      <c r="CJ45" t="s">
        <v>10</v>
      </c>
      <c r="CK45" t="s">
        <v>10</v>
      </c>
      <c r="CL45" t="s">
        <v>10</v>
      </c>
      <c r="CM45" t="s">
        <v>10</v>
      </c>
      <c r="CN45" t="s">
        <v>10</v>
      </c>
      <c r="CO45" t="s">
        <v>10</v>
      </c>
      <c r="CP45" t="s">
        <v>10</v>
      </c>
      <c r="CQ45" t="s">
        <v>10</v>
      </c>
      <c r="CR45" t="s">
        <v>10</v>
      </c>
      <c r="CT45" s="4">
        <f t="shared" si="917"/>
        <v>4</v>
      </c>
      <c r="CU45" s="4">
        <f t="shared" si="918"/>
        <v>0</v>
      </c>
      <c r="CV45" s="4">
        <f t="shared" si="919"/>
        <v>0</v>
      </c>
      <c r="CW45" s="4">
        <f t="shared" si="920"/>
        <v>1</v>
      </c>
      <c r="CX45" s="4">
        <f t="shared" si="921"/>
        <v>1</v>
      </c>
      <c r="CY45" s="4">
        <f t="shared" si="922"/>
        <v>0</v>
      </c>
      <c r="CZ45" s="4">
        <f t="shared" si="923"/>
        <v>0</v>
      </c>
      <c r="DA45" s="4">
        <f t="shared" si="924"/>
        <v>1</v>
      </c>
      <c r="DB45" s="4">
        <f t="shared" si="925"/>
        <v>4</v>
      </c>
      <c r="DC45" s="4">
        <f t="shared" si="926"/>
        <v>0</v>
      </c>
      <c r="DD45" s="4">
        <f t="shared" si="927"/>
        <v>0</v>
      </c>
      <c r="DE45" s="4">
        <f t="shared" si="928"/>
        <v>0</v>
      </c>
      <c r="DF45" s="4">
        <f t="shared" si="929"/>
        <v>0</v>
      </c>
      <c r="DG45" s="4">
        <f t="shared" si="930"/>
        <v>0</v>
      </c>
      <c r="DH45" s="4">
        <f t="shared" si="931"/>
        <v>0</v>
      </c>
      <c r="DI45" s="152">
        <f t="shared" si="932"/>
        <v>0</v>
      </c>
      <c r="DJ45" s="153">
        <f t="shared" si="933"/>
        <v>4</v>
      </c>
      <c r="DK45" s="4">
        <f t="shared" si="934"/>
        <v>1</v>
      </c>
      <c r="DL45" s="4">
        <f t="shared" si="935"/>
        <v>1</v>
      </c>
      <c r="DM45" s="4">
        <f t="shared" si="936"/>
        <v>1</v>
      </c>
      <c r="DN45" s="4">
        <f t="shared" si="937"/>
        <v>4</v>
      </c>
      <c r="DO45" s="4">
        <f t="shared" si="938"/>
        <v>0</v>
      </c>
      <c r="DP45" s="4">
        <f t="shared" si="939"/>
        <v>0</v>
      </c>
      <c r="DQ45" s="4">
        <f t="shared" si="940"/>
        <v>0</v>
      </c>
      <c r="DR45" s="4">
        <f t="shared" si="941"/>
        <v>13</v>
      </c>
      <c r="DS45" s="4">
        <f t="shared" si="942"/>
        <v>7</v>
      </c>
      <c r="DT45" s="4">
        <f t="shared" si="943"/>
        <v>12</v>
      </c>
      <c r="DU45" t="str">
        <f t="shared" si="944"/>
        <v>3R</v>
      </c>
      <c r="DV45" t="str">
        <f t="shared" si="945"/>
        <v>3R</v>
      </c>
      <c r="DW45" t="str">
        <f t="shared" si="946"/>
        <v>3R</v>
      </c>
      <c r="DX45" t="str">
        <f t="shared" si="947"/>
        <v>3S</v>
      </c>
      <c r="DY45" t="str">
        <f t="shared" si="948"/>
        <v>3S</v>
      </c>
      <c r="DZ45" t="str">
        <f t="shared" si="949"/>
        <v>3R</v>
      </c>
      <c r="EA45" t="str">
        <f t="shared" si="950"/>
        <v>3L</v>
      </c>
      <c r="EB45" t="str">
        <f t="shared" si="951"/>
        <v>0L</v>
      </c>
      <c r="EC45" t="str">
        <f t="shared" si="952"/>
        <v>0R</v>
      </c>
      <c r="ED45" t="str">
        <f t="shared" si="953"/>
        <v>3S</v>
      </c>
      <c r="EE45" t="str">
        <f t="shared" si="954"/>
        <v>3S</v>
      </c>
      <c r="EF45">
        <f t="shared" si="955"/>
        <v>0</v>
      </c>
      <c r="EG45">
        <f t="shared" si="956"/>
        <v>0</v>
      </c>
      <c r="EH45">
        <f t="shared" si="957"/>
        <v>0</v>
      </c>
      <c r="EI45">
        <f t="shared" si="958"/>
        <v>0</v>
      </c>
      <c r="EJ45">
        <f t="shared" si="959"/>
        <v>0</v>
      </c>
      <c r="EK45">
        <f t="shared" si="960"/>
        <v>0</v>
      </c>
      <c r="EL45">
        <f t="shared" si="961"/>
        <v>0</v>
      </c>
      <c r="EM45">
        <f t="shared" si="962"/>
        <v>0</v>
      </c>
      <c r="EN45">
        <f t="shared" si="963"/>
        <v>0</v>
      </c>
      <c r="EO45">
        <f t="shared" si="964"/>
        <v>0</v>
      </c>
      <c r="EP45">
        <f t="shared" si="965"/>
        <v>0</v>
      </c>
      <c r="EQ45">
        <f t="shared" si="966"/>
        <v>0</v>
      </c>
      <c r="ER45">
        <f t="shared" si="967"/>
        <v>0</v>
      </c>
      <c r="ES45">
        <f t="shared" si="968"/>
        <v>0</v>
      </c>
      <c r="ET45">
        <f t="shared" si="969"/>
        <v>0</v>
      </c>
      <c r="EU45">
        <f t="shared" si="970"/>
        <v>0</v>
      </c>
      <c r="EV45">
        <f t="shared" si="971"/>
        <v>0</v>
      </c>
      <c r="EW45">
        <f t="shared" si="972"/>
        <v>0</v>
      </c>
      <c r="EX45">
        <f t="shared" si="973"/>
        <v>0</v>
      </c>
      <c r="EY45">
        <f t="shared" si="974"/>
        <v>0</v>
      </c>
      <c r="EZ45">
        <f t="shared" si="975"/>
        <v>0</v>
      </c>
      <c r="FA45">
        <f t="shared" si="976"/>
        <v>0</v>
      </c>
      <c r="FB45">
        <f t="shared" si="977"/>
        <v>0</v>
      </c>
      <c r="FC45">
        <f t="shared" si="978"/>
        <v>0</v>
      </c>
      <c r="FD45">
        <f t="shared" si="979"/>
        <v>0</v>
      </c>
      <c r="FE45">
        <f t="shared" si="980"/>
        <v>0</v>
      </c>
      <c r="FF45">
        <f t="shared" si="981"/>
        <v>0</v>
      </c>
      <c r="FG45">
        <f t="shared" si="982"/>
        <v>0</v>
      </c>
      <c r="FH45">
        <f t="shared" si="983"/>
        <v>0</v>
      </c>
      <c r="FI45">
        <f t="shared" si="984"/>
        <v>0</v>
      </c>
      <c r="FJ45">
        <f t="shared" si="985"/>
        <v>0</v>
      </c>
      <c r="FK45">
        <f t="shared" si="986"/>
        <v>0</v>
      </c>
      <c r="FL45">
        <f t="shared" si="987"/>
        <v>0</v>
      </c>
      <c r="FM45">
        <f t="shared" si="988"/>
        <v>0</v>
      </c>
      <c r="FN45">
        <f t="shared" si="989"/>
        <v>0</v>
      </c>
      <c r="FO45">
        <f t="shared" si="990"/>
        <v>0</v>
      </c>
      <c r="FP45">
        <f t="shared" si="991"/>
        <v>0</v>
      </c>
      <c r="FQ45">
        <f t="shared" si="992"/>
        <v>0</v>
      </c>
      <c r="FR45">
        <f t="shared" si="993"/>
        <v>0</v>
      </c>
      <c r="FS45">
        <f t="shared" si="994"/>
        <v>0</v>
      </c>
      <c r="FT45">
        <f t="shared" si="995"/>
        <v>0</v>
      </c>
      <c r="FU45">
        <f t="shared" si="996"/>
        <v>0</v>
      </c>
      <c r="FV45">
        <f t="shared" si="997"/>
        <v>0</v>
      </c>
      <c r="FW45">
        <f t="shared" si="998"/>
        <v>0</v>
      </c>
      <c r="FX45">
        <f t="shared" si="999"/>
        <v>0</v>
      </c>
      <c r="FY45">
        <f t="shared" si="1000"/>
        <v>0</v>
      </c>
      <c r="FZ45">
        <f t="shared" si="1001"/>
        <v>0</v>
      </c>
      <c r="GA45">
        <f t="shared" si="1002"/>
        <v>0</v>
      </c>
      <c r="GB45">
        <f t="shared" si="1003"/>
        <v>0</v>
      </c>
      <c r="GC45">
        <f t="shared" si="1004"/>
        <v>0</v>
      </c>
      <c r="GD45">
        <f t="shared" si="1005"/>
        <v>0</v>
      </c>
      <c r="GE45">
        <f t="shared" si="1006"/>
        <v>0</v>
      </c>
      <c r="GF45">
        <f t="shared" si="1007"/>
        <v>0</v>
      </c>
      <c r="GG45">
        <f t="shared" si="1008"/>
        <v>0</v>
      </c>
      <c r="GH45">
        <f t="shared" si="1009"/>
        <v>0</v>
      </c>
      <c r="GI45">
        <f t="shared" si="1010"/>
        <v>0</v>
      </c>
      <c r="GJ45">
        <f t="shared" si="1011"/>
        <v>0</v>
      </c>
      <c r="GK45">
        <f t="shared" si="1012"/>
        <v>0</v>
      </c>
      <c r="GL45">
        <f t="shared" si="1013"/>
        <v>0</v>
      </c>
      <c r="GM45">
        <f t="shared" si="1014"/>
        <v>0</v>
      </c>
      <c r="GN45">
        <f t="shared" si="1015"/>
        <v>0</v>
      </c>
      <c r="GO45">
        <f t="shared" si="1016"/>
        <v>0</v>
      </c>
      <c r="GP45">
        <f t="shared" si="1017"/>
        <v>0</v>
      </c>
      <c r="GQ45">
        <f t="shared" si="1018"/>
        <v>0</v>
      </c>
      <c r="GR45">
        <f t="shared" si="1019"/>
        <v>0</v>
      </c>
      <c r="GS45">
        <f t="shared" si="1020"/>
        <v>0</v>
      </c>
      <c r="GT45">
        <f t="shared" si="1021"/>
        <v>0</v>
      </c>
      <c r="GU45">
        <f t="shared" si="1022"/>
        <v>0</v>
      </c>
      <c r="GV45">
        <f t="shared" si="1023"/>
        <v>0</v>
      </c>
      <c r="GW45">
        <f t="shared" si="1024"/>
        <v>0</v>
      </c>
      <c r="GX45">
        <f t="shared" si="1025"/>
        <v>0</v>
      </c>
      <c r="GY45">
        <f t="shared" si="1026"/>
        <v>0</v>
      </c>
      <c r="GZ45">
        <f t="shared" si="1027"/>
        <v>0</v>
      </c>
      <c r="HA45">
        <f t="shared" si="1028"/>
        <v>0</v>
      </c>
      <c r="HB45" s="176" t="s">
        <v>315</v>
      </c>
      <c r="HC45" s="89">
        <f t="shared" si="1029"/>
        <v>239.09357713273903</v>
      </c>
      <c r="HD45" s="89">
        <f t="shared" si="1030"/>
        <v>116.2905453517161</v>
      </c>
      <c r="HE45" s="89">
        <f t="shared" si="1031"/>
        <v>203.03368109519903</v>
      </c>
      <c r="HF45" s="89">
        <f t="shared" si="1032"/>
        <v>0</v>
      </c>
      <c r="HH45" s="88">
        <f t="shared" si="1033"/>
        <v>558.41780357965422</v>
      </c>
      <c r="HI45" s="88">
        <f t="shared" si="1034"/>
        <v>50.758420273799757</v>
      </c>
      <c r="HK45">
        <f>IFERROR(VLOOKUP(_xlfn.NUMBERVALUE(MID(L45, SEARCH("!", L45)+1, SEARCH("+", L45)-SEARCH("!", L45)-1)), Rankings!$A$2:$BK$161, 63, FALSE),0)</f>
        <v>40.942234364201667</v>
      </c>
      <c r="HL45">
        <f>IFERROR(VLOOKUP(_xlfn.NUMBERVALUE(MID(M45, SEARCH("!", M45)+1, SEARCH("+", M45)-SEARCH("!", M45)-1)), Rankings!$A$2:$BK$161, 63, FALSE),0)</f>
        <v>76.739314264712476</v>
      </c>
      <c r="HM45">
        <f>IFERROR(VLOOKUP(_xlfn.NUMBERVALUE(MID(N45, SEARCH("!", N45)+1, SEARCH("+", N45)-SEARCH("!", N45)-1)), Rankings!$A$2:$BK$161, 63, FALSE),0)</f>
        <v>24.829294597640079</v>
      </c>
      <c r="HN45">
        <f>IFERROR(VLOOKUP(_xlfn.NUMBERVALUE(MID(O45, SEARCH("!", O45)+1, SEARCH("+", O45)-SEARCH("!", O45)-1)), Rankings!$A$2:$BK$161, 63, FALSE),0)</f>
        <v>38.046155763497651</v>
      </c>
      <c r="HO45">
        <f>IFERROR(VLOOKUP(_xlfn.NUMBERVALUE(MID(P45, SEARCH("!", P45)+1, SEARCH("+", P45)-SEARCH("!", P45)-1)), Rankings!$A$2:$BK$161, 63, FALSE),0)</f>
        <v>29.709802285652444</v>
      </c>
      <c r="HP45">
        <f>IFERROR(VLOOKUP(_xlfn.NUMBERVALUE(MID(Q45, SEARCH("!", Q45)+1, SEARCH("+", Q45)-SEARCH("!", Q45)-1)), Rankings!$A$2:$BK$161, 63, FALSE),0)</f>
        <v>49.153712667238224</v>
      </c>
      <c r="HQ45">
        <f>IFERROR(VLOOKUP(_xlfn.NUMBERVALUE(MID(R45, SEARCH("!", R45)+1, SEARCH("+", R45)-SEARCH("!", R45)-1)), Rankings!$A$2:$BK$161, 63, FALSE),0)</f>
        <v>44.680327582602331</v>
      </c>
      <c r="HR45">
        <f>IFERROR(VLOOKUP(_xlfn.NUMBERVALUE(MID(S45, SEARCH("!", S45)+1, SEARCH("+", S45)-SEARCH("!", S45)-1)), Rankings!$A$2:$BK$161, 63, FALSE),0)</f>
        <v>71.610217769113774</v>
      </c>
      <c r="HS45">
        <f>IFERROR(VLOOKUP(_xlfn.NUMBERVALUE(MID(T45, SEARCH("!", T45)+1, SEARCH("+", T45)-SEARCH("!", T45)-1)), Rankings!$A$2:$BK$161, 63, FALSE),0)</f>
        <v>47.429021238946589</v>
      </c>
      <c r="HT45">
        <f>IFERROR(VLOOKUP(_xlfn.NUMBERVALUE(MID(U45, SEARCH("!", U45)+1, SEARCH("+", U45)-SEARCH("!", U45)-1)), Rankings!$A$2:$BK$161, 63, FALSE),0)</f>
        <v>70.985739791501047</v>
      </c>
      <c r="HU45">
        <f>IFERROR(VLOOKUP(_xlfn.NUMBERVALUE(MID(V45, SEARCH("!", V45)+1, SEARCH("+", V45)-SEARCH("!", V45)-1)), Rankings!$A$2:$BK$161, 63, FALSE),0)</f>
        <v>64.291983254547887</v>
      </c>
      <c r="HV45">
        <f>IFERROR(VLOOKUP(_xlfn.NUMBERVALUE(MID(W45, SEARCH("!", W45)+1, SEARCH("+", W45)-SEARCH("!", W45)-1)), Rankings!$A$2:$BK$161, 63, FALSE),0)</f>
        <v>0</v>
      </c>
      <c r="HW45">
        <f>IFERROR(VLOOKUP(_xlfn.NUMBERVALUE(MID(X45, SEARCH("!", X45)+1, SEARCH("+", X45)-SEARCH("!", X45)-1)), Rankings!$A$2:$BK$161, 63, FALSE),0)</f>
        <v>0</v>
      </c>
      <c r="HX45">
        <f>IFERROR(VLOOKUP(_xlfn.NUMBERVALUE(MID(Y45, SEARCH("!", Y45)+1, SEARCH("+", Y45)-SEARCH("!", Y45)-1)), Rankings!$A$2:$BK$161, 63, FALSE),0)</f>
        <v>0</v>
      </c>
      <c r="HY45">
        <f>IFERROR(VLOOKUP(_xlfn.NUMBERVALUE(MID(Z45, SEARCH("!", Z45)+1, SEARCH("+", Z45)-SEARCH("!", Z45)-1)), Rankings!$A$2:$BK$161, 63, FALSE),0)</f>
        <v>0</v>
      </c>
      <c r="HZ45">
        <f>IFERROR(VLOOKUP(_xlfn.NUMBERVALUE(MID(AA45, SEARCH("!", AA45)+1, SEARCH("+", AA45)-SEARCH("!", AA45)-1)), Rankings!$A$2:$BK$161, 63, FALSE),0)</f>
        <v>0</v>
      </c>
      <c r="IA45">
        <f>IFERROR(VLOOKUP(_xlfn.NUMBERVALUE(MID(AB45, SEARCH("!", AB45)+1, SEARCH("+", AB45)-SEARCH("!", AB45)-1)), Rankings!$A$2:$BK$161, 63, FALSE),0)</f>
        <v>0</v>
      </c>
      <c r="IB45">
        <f>IFERROR(VLOOKUP(_xlfn.NUMBERVALUE(MID(AC45, SEARCH("!", AC45)+1, SEARCH("+", AC45)-SEARCH("!", AC45)-1)), Rankings!$A$2:$BK$161, 63, FALSE),0)</f>
        <v>0</v>
      </c>
      <c r="IC45">
        <f>IFERROR(VLOOKUP(_xlfn.NUMBERVALUE(MID(AD45, SEARCH("!", AD45)+1, SEARCH("+", AD45)-SEARCH("!", AD45)-1)), Rankings!$A$2:$BK$161, 63, FALSE),0)</f>
        <v>0</v>
      </c>
      <c r="ID45">
        <f>IFERROR(VLOOKUP(_xlfn.NUMBERVALUE(MID(AE45, SEARCH("!", AE45)+1, SEARCH("+", AE45)-SEARCH("!", AE45)-1)), Rankings!$A$2:$BK$161, 63, FALSE),0)</f>
        <v>0</v>
      </c>
      <c r="IE45">
        <f>IFERROR(VLOOKUP(_xlfn.NUMBERVALUE(MID(AF45, SEARCH("!", AF45)+1, SEARCH("+", AF45)-SEARCH("!", AF45)-1)), Rankings!$A$2:$BK$161, 63, FALSE),0)</f>
        <v>0</v>
      </c>
      <c r="IF45">
        <f>IFERROR(VLOOKUP(_xlfn.NUMBERVALUE(MID(AG45, SEARCH("!", AG45)+1, SEARCH("+", AG45)-SEARCH("!", AG45)-1)), Rankings!$A$2:$BK$161, 63, FALSE),0)</f>
        <v>0</v>
      </c>
      <c r="IG45">
        <f>IFERROR(VLOOKUP(_xlfn.NUMBERVALUE(MID(AH45, SEARCH("!", AH45)+1, SEARCH("+", AH45)-SEARCH("!", AH45)-1)), Rankings!$A$2:$BK$161, 63, FALSE),0)</f>
        <v>0</v>
      </c>
      <c r="IH45">
        <f>IFERROR(VLOOKUP(_xlfn.NUMBERVALUE(MID(AI45, SEARCH("!", AI45)+1, SEARCH("+", AI45)-SEARCH("!", AI45)-1)), Rankings!$A$2:$BK$161, 63, FALSE),0)</f>
        <v>0</v>
      </c>
      <c r="II45">
        <f>IFERROR(VLOOKUP(_xlfn.NUMBERVALUE(MID(AJ45, SEARCH("!", AJ45)+1, SEARCH("+", AJ45)-SEARCH("!", AJ45)-1)), Rankings!$A$2:$BK$161, 63, FALSE),0)</f>
        <v>0</v>
      </c>
      <c r="IJ45">
        <f>IFERROR(VLOOKUP(_xlfn.NUMBERVALUE(MID(AK45, SEARCH("!", AK45)+1, SEARCH("+", AK45)-SEARCH("!", AK45)-1)), Rankings!$A$2:$BK$161, 63, FALSE),0)</f>
        <v>0</v>
      </c>
      <c r="IK45">
        <f>IFERROR(VLOOKUP(_xlfn.NUMBERVALUE(MID(AL45, SEARCH("!", AL45)+1, SEARCH("+", AL45)-SEARCH("!", AL45)-1)), Rankings!$A$2:$BK$161, 63, FALSE),0)</f>
        <v>0</v>
      </c>
      <c r="IL45">
        <f>IFERROR(VLOOKUP(_xlfn.NUMBERVALUE(MID(AM45, SEARCH("!", AM45)+1, SEARCH("+", AM45)-SEARCH("!", AM45)-1)), Rankings!$A$2:$BK$161, 63, FALSE),0)</f>
        <v>0</v>
      </c>
      <c r="IM45">
        <f>IFERROR(VLOOKUP(_xlfn.NUMBERVALUE(MID(AN45, SEARCH("!", AN45)+1, SEARCH("+", AN45)-SEARCH("!", AN45)-1)), Rankings!$A$2:$BK$161, 63, FALSE),0)</f>
        <v>0</v>
      </c>
      <c r="IN45">
        <f>IFERROR(VLOOKUP(_xlfn.NUMBERVALUE(MID(AO45, SEARCH("!", AO45)+1, SEARCH("+", AO45)-SEARCH("!", AO45)-1)), Rankings!$A$2:$BK$161, 63, FALSE),0)</f>
        <v>0</v>
      </c>
      <c r="IO45">
        <f>IFERROR(VLOOKUP(_xlfn.NUMBERVALUE(MID(AP45, SEARCH("!", AP45)+1, SEARCH("+", AP45)-SEARCH("!", AP45)-1)), Rankings!$A$2:$BK$161, 63, FALSE),0)</f>
        <v>0</v>
      </c>
      <c r="IP45">
        <f>IFERROR(VLOOKUP(_xlfn.NUMBERVALUE(MID(AQ45, SEARCH("!", AQ45)+1, SEARCH("+", AQ45)-SEARCH("!", AQ45)-1)), Rankings!$A$2:$BK$161, 63, FALSE),0)</f>
        <v>0</v>
      </c>
      <c r="IQ45">
        <f>IFERROR(VLOOKUP(_xlfn.NUMBERVALUE(MID(AR45, SEARCH("!", AR45)+1, SEARCH("+", AR45)-SEARCH("!", AR45)-1)), Rankings!$A$2:$BK$161, 63, FALSE),0)</f>
        <v>0</v>
      </c>
      <c r="IR45">
        <f>IFERROR(VLOOKUP(_xlfn.NUMBERVALUE(MID(AS45, SEARCH("!", AS45)+1, SEARCH("+", AS45)-SEARCH("!", AS45)-1)), Rankings!$A$2:$BK$161, 63, FALSE),0)</f>
        <v>0</v>
      </c>
      <c r="IS45">
        <f>IFERROR(VLOOKUP(_xlfn.NUMBERVALUE(MID(AT45, SEARCH("!", AT45)+1, SEARCH("+", AT45)-SEARCH("!", AT45)-1)), Rankings!$A$2:$BK$161, 63, FALSE),0)</f>
        <v>0</v>
      </c>
      <c r="IT45">
        <f>IFERROR(VLOOKUP(_xlfn.NUMBERVALUE(MID(AU45, SEARCH("!", AU45)+1, SEARCH("+", AU45)-SEARCH("!", AU45)-1)), Rankings!$A$2:$BK$161, 63, FALSE),0)</f>
        <v>0</v>
      </c>
      <c r="IU45">
        <f>IFERROR(VLOOKUP(_xlfn.NUMBERVALUE(MID(AV45, SEARCH("!", AV45)+1, SEARCH("+", AV45)-SEARCH("!", AV45)-1)), Rankings!$A$2:$BK$161, 63, FALSE),0)</f>
        <v>0</v>
      </c>
      <c r="IV45">
        <f>IFERROR(VLOOKUP(_xlfn.NUMBERVALUE(MID(AW45, SEARCH("!", AW45)+1, SEARCH("+", AW45)-SEARCH("!", AW45)-1)), Rankings!$A$2:$BK$161, 63, FALSE),0)</f>
        <v>0</v>
      </c>
      <c r="IW45">
        <f>IFERROR(VLOOKUP(_xlfn.NUMBERVALUE(MID(AX45, SEARCH("!", AX45)+1, SEARCH("+", AX45)-SEARCH("!", AX45)-1)), Rankings!$A$2:$BK$161, 63, FALSE),0)</f>
        <v>0</v>
      </c>
      <c r="IX45">
        <f>IFERROR(VLOOKUP(_xlfn.NUMBERVALUE(MID(AY45, SEARCH("!", AY45)+1, SEARCH("+", AY45)-SEARCH("!", AY45)-1)), Rankings!$A$2:$BK$161, 63, FALSE),0)</f>
        <v>0</v>
      </c>
      <c r="IY45">
        <f>IFERROR(VLOOKUP(_xlfn.NUMBERVALUE(MID(AZ45, SEARCH("!", AZ45)+1, SEARCH("+", AZ45)-SEARCH("!", AZ45)-1)), Rankings!$A$2:$BK$161, 63, FALSE),0)</f>
        <v>0</v>
      </c>
      <c r="IZ45">
        <f>IFERROR(VLOOKUP(_xlfn.NUMBERVALUE(MID(BA45, SEARCH("!", BA45)+1, SEARCH("+", BA45)-SEARCH("!", BA45)-1)), Rankings!$A$2:$BK$161, 63, FALSE),0)</f>
        <v>0</v>
      </c>
      <c r="JA45">
        <f>IFERROR(VLOOKUP(_xlfn.NUMBERVALUE(MID(BB45, SEARCH("!", BB45)+1, SEARCH("+", BB45)-SEARCH("!", BB45)-1)), Rankings!$A$2:$BK$161, 63, FALSE),0)</f>
        <v>0</v>
      </c>
      <c r="JB45">
        <f>IFERROR(VLOOKUP(_xlfn.NUMBERVALUE(MID(BC45, SEARCH("!", BC45)+1, SEARCH("+", BC45)-SEARCH("!", BC45)-1)), Rankings!$A$2:$BK$161, 63, FALSE),0)</f>
        <v>0</v>
      </c>
      <c r="JC45">
        <f>IFERROR(VLOOKUP(_xlfn.NUMBERVALUE(MID(BD45, SEARCH("!", BD45)+1, SEARCH("+", BD45)-SEARCH("!", BD45)-1)), Rankings!$A$2:$BK$161, 63, FALSE),0)</f>
        <v>0</v>
      </c>
      <c r="JD45">
        <f>IFERROR(VLOOKUP(_xlfn.NUMBERVALUE(MID(BE45, SEARCH("!", BE45)+1, SEARCH("+", BE45)-SEARCH("!", BE45)-1)), Rankings!$A$2:$BK$161, 63, FALSE),0)</f>
        <v>0</v>
      </c>
      <c r="JE45">
        <f>IFERROR(VLOOKUP(_xlfn.NUMBERVALUE(MID(BF45, SEARCH("!", BF45)+1, SEARCH("+", BF45)-SEARCH("!", BF45)-1)), Rankings!$A$2:$BK$161, 63, FALSE),0)</f>
        <v>0</v>
      </c>
      <c r="JF45">
        <f>IFERROR(VLOOKUP(_xlfn.NUMBERVALUE(MID(BG45, SEARCH("!", BG45)+1, SEARCH("+", BG45)-SEARCH("!", BG45)-1)), Rankings!$A$2:$BK$161, 63, FALSE),0)</f>
        <v>0</v>
      </c>
      <c r="JG45">
        <f>IFERROR(VLOOKUP(_xlfn.NUMBERVALUE(MID(BH45, SEARCH("!", BH45)+1, SEARCH("+", BH45)-SEARCH("!", BH45)-1)), Rankings!$A$2:$BK$161, 63, FALSE),0)</f>
        <v>0</v>
      </c>
      <c r="JH45">
        <f>IFERROR(VLOOKUP(_xlfn.NUMBERVALUE(MID(BI45, SEARCH("!", BI45)+1, SEARCH("+", BI45)-SEARCH("!", BI45)-1)), Rankings!$A$2:$BK$161, 63, FALSE),0)</f>
        <v>0</v>
      </c>
      <c r="JI45">
        <f>IFERROR(VLOOKUP(_xlfn.NUMBERVALUE(MID(BJ45, SEARCH("!", BJ45)+1, SEARCH("+", BJ45)-SEARCH("!", BJ45)-1)), Rankings!$A$2:$BK$161, 63, FALSE),0)</f>
        <v>0</v>
      </c>
      <c r="JJ45">
        <f>IFERROR(VLOOKUP(_xlfn.NUMBERVALUE(MID(BK45, SEARCH("!", BK45)+1, SEARCH("+", BK45)-SEARCH("!", BK45)-1)), Rankings!$A$2:$BK$161, 63, FALSE),0)</f>
        <v>0</v>
      </c>
      <c r="JK45">
        <f>IFERROR(VLOOKUP(_xlfn.NUMBERVALUE(MID(BL45, SEARCH("!", BL45)+1, SEARCH("+", BL45)-SEARCH("!", BL45)-1)), Rankings!$A$2:$BK$161, 63, FALSE),0)</f>
        <v>0</v>
      </c>
      <c r="JL45">
        <f>IFERROR(VLOOKUP(_xlfn.NUMBERVALUE(MID(BM45, SEARCH("!", BM45)+1, SEARCH("+", BM45)-SEARCH("!", BM45)-1)), Rankings!$A$2:$BK$161, 63, FALSE),0)</f>
        <v>0</v>
      </c>
      <c r="JM45">
        <f>IFERROR(VLOOKUP(_xlfn.NUMBERVALUE(MID(BN45, SEARCH("!", BN45)+1, SEARCH("+", BN45)-SEARCH("!", BN45)-1)), Rankings!$A$2:$BK$161, 63, FALSE),0)</f>
        <v>0</v>
      </c>
      <c r="JN45">
        <f>IFERROR(VLOOKUP(_xlfn.NUMBERVALUE(MID(BO45, SEARCH("!", BO45)+1, SEARCH("+", BO45)-SEARCH("!", BO45)-1)), Rankings!$A$2:$BK$161, 63, FALSE),0)</f>
        <v>0</v>
      </c>
      <c r="JO45">
        <f>IFERROR(VLOOKUP(_xlfn.NUMBERVALUE(MID(BP45, SEARCH("!", BP45)+1, SEARCH("+", BP45)-SEARCH("!", BP45)-1)), Rankings!$A$2:$BK$161, 63, FALSE),0)</f>
        <v>0</v>
      </c>
      <c r="JP45">
        <f>IFERROR(VLOOKUP(_xlfn.NUMBERVALUE(MID(BQ45, SEARCH("!", BQ45)+1, SEARCH("+", BQ45)-SEARCH("!", BQ45)-1)), Rankings!$A$2:$BK$161, 63, FALSE),0)</f>
        <v>0</v>
      </c>
      <c r="JQ45">
        <f>IFERROR(VLOOKUP(_xlfn.NUMBERVALUE(MID(BR45, SEARCH("!", BR45)+1, SEARCH("+", BR45)-SEARCH("!", BR45)-1)), Rankings!$A$2:$BK$161, 63, FALSE),0)</f>
        <v>0</v>
      </c>
      <c r="JR45">
        <f>IFERROR(VLOOKUP(_xlfn.NUMBERVALUE(MID(BS45, SEARCH("!", BS45)+1, SEARCH("+", BS45)-SEARCH("!", BS45)-1)), Rankings!$A$2:$BK$161, 63, FALSE),0)</f>
        <v>0</v>
      </c>
      <c r="JS45">
        <f>IFERROR(VLOOKUP(_xlfn.NUMBERVALUE(MID(BT45, SEARCH("!", BT45)+1, SEARCH("+", BT45)-SEARCH("!", BT45)-1)), Rankings!$A$2:$BK$161, 63, FALSE),0)</f>
        <v>0</v>
      </c>
      <c r="JT45">
        <f>IFERROR(VLOOKUP(_xlfn.NUMBERVALUE(MID(BU45, SEARCH("!", BU45)+1, SEARCH("+", BU45)-SEARCH("!", BU45)-1)), Rankings!$A$2:$BK$161, 63, FALSE),0)</f>
        <v>0</v>
      </c>
      <c r="JU45">
        <f>IFERROR(VLOOKUP(_xlfn.NUMBERVALUE(MID(BV45, SEARCH("!", BV45)+1, SEARCH("+", BV45)-SEARCH("!", BV45)-1)), Rankings!$A$2:$BK$161, 63, FALSE),0)</f>
        <v>0</v>
      </c>
      <c r="JV45">
        <f>IFERROR(VLOOKUP(_xlfn.NUMBERVALUE(MID(BW45, SEARCH("!", BW45)+1, SEARCH("+", BW45)-SEARCH("!", BW45)-1)), Rankings!$A$2:$BK$161, 63, FALSE),0)</f>
        <v>0</v>
      </c>
      <c r="JW45">
        <f>IFERROR(VLOOKUP(_xlfn.NUMBERVALUE(MID(BX45, SEARCH("!", BX45)+1, SEARCH("+", BX45)-SEARCH("!", BX45)-1)), Rankings!$A$2:$BK$161, 63, FALSE),0)</f>
        <v>0</v>
      </c>
      <c r="JX45">
        <f>IFERROR(VLOOKUP(_xlfn.NUMBERVALUE(MID(BY45, SEARCH("!", BY45)+1, SEARCH("+", BY45)-SEARCH("!", BY45)-1)), Rankings!$A$2:$BK$161, 63, FALSE),0)</f>
        <v>0</v>
      </c>
      <c r="JY45">
        <f>IFERROR(VLOOKUP(_xlfn.NUMBERVALUE(MID(BZ45, SEARCH("!", BZ45)+1, SEARCH("+", BZ45)-SEARCH("!", BZ45)-1)), Rankings!$A$2:$BK$161, 63, FALSE),0)</f>
        <v>0</v>
      </c>
      <c r="JZ45">
        <f>IFERROR(VLOOKUP(_xlfn.NUMBERVALUE(MID(CA45, SEARCH("!", CA45)+1, SEARCH("+", CA45)-SEARCH("!", CA45)-1)), Rankings!$A$2:$BK$161, 63, FALSE),0)</f>
        <v>0</v>
      </c>
      <c r="KA45">
        <f>IFERROR(VLOOKUP(_xlfn.NUMBERVALUE(MID(CB45, SEARCH("!", CB45)+1, SEARCH("+", CB45)-SEARCH("!", CB45)-1)), Rankings!$A$2:$BK$161, 63, FALSE),0)</f>
        <v>0</v>
      </c>
      <c r="KB45">
        <f>IFERROR(VLOOKUP(_xlfn.NUMBERVALUE(MID(CC45, SEARCH("!", CC45)+1, SEARCH("+", CC45)-SEARCH("!", CC45)-1)), Rankings!$A$2:$BK$161, 63, FALSE),0)</f>
        <v>0</v>
      </c>
      <c r="KC45">
        <f>IFERROR(VLOOKUP(_xlfn.NUMBERVALUE(MID(CD45, SEARCH("!", CD45)+1, SEARCH("+", CD45)-SEARCH("!", CD45)-1)), Rankings!$A$2:$BK$161, 63, FALSE),0)</f>
        <v>0</v>
      </c>
      <c r="KD45">
        <f>IFERROR(VLOOKUP(_xlfn.NUMBERVALUE(MID(CE45, SEARCH("!", CE45)+1, SEARCH("+", CE45)-SEARCH("!", CE45)-1)), Rankings!$A$2:$BK$161, 63, FALSE),0)</f>
        <v>0</v>
      </c>
      <c r="KE45">
        <f>IFERROR(VLOOKUP(_xlfn.NUMBERVALUE(MID(CF45, SEARCH("!", CF45)+1, SEARCH("+", CF45)-SEARCH("!", CF45)-1)), Rankings!$A$2:$BK$161, 63, FALSE),0)</f>
        <v>0</v>
      </c>
      <c r="KF45">
        <f>IFERROR(VLOOKUP(_xlfn.NUMBERVALUE(MID(CG45, SEARCH("!", CG45)+1, SEARCH("+", CG45)-SEARCH("!", CG45)-1)), Rankings!$A$2:$BK$161, 63, FALSE),0)</f>
        <v>0</v>
      </c>
      <c r="KG45">
        <f>IFERROR(VLOOKUP(_xlfn.NUMBERVALUE(MID(CH45, SEARCH("!", CH45)+1, SEARCH("+", CH45)-SEARCH("!", CH45)-1)), Rankings!$A$2:$BK$161, 63, FALSE),0)</f>
        <v>0</v>
      </c>
      <c r="KH45">
        <f>IFERROR(VLOOKUP(_xlfn.NUMBERVALUE(MID(CI45, SEARCH("!", CI45)+1, SEARCH("+", CI45)-SEARCH("!", CI45)-1)), Rankings!$A$2:$BK$161, 63, FALSE),0)</f>
        <v>0</v>
      </c>
      <c r="KI45">
        <f>IFERROR(VLOOKUP(_xlfn.NUMBERVALUE(MID(CJ45, SEARCH("!", CJ45)+1, SEARCH("+", CJ45)-SEARCH("!", CJ45)-1)), Rankings!$A$2:$BK$161, 63, FALSE),0)</f>
        <v>0</v>
      </c>
      <c r="KJ45">
        <f>IFERROR(VLOOKUP(_xlfn.NUMBERVALUE(MID(CK45, SEARCH("!", CK45)+1, SEARCH("+", CK45)-SEARCH("!", CK45)-1)), Rankings!$A$2:$BK$161, 63, FALSE),0)</f>
        <v>0</v>
      </c>
      <c r="KK45">
        <f>IFERROR(VLOOKUP(_xlfn.NUMBERVALUE(MID(CL45, SEARCH("!", CL45)+1, SEARCH("+", CL45)-SEARCH("!", CL45)-1)), Rankings!$A$2:$BK$161, 63, FALSE),0)</f>
        <v>0</v>
      </c>
      <c r="KL45">
        <f>IFERROR(VLOOKUP(_xlfn.NUMBERVALUE(MID(CM45, SEARCH("!", CM45)+1, SEARCH("+", CM45)-SEARCH("!", CM45)-1)), Rankings!$A$2:$BK$161, 63, FALSE),0)</f>
        <v>0</v>
      </c>
      <c r="KM45">
        <f>IFERROR(VLOOKUP(_xlfn.NUMBERVALUE(MID(CN45, SEARCH("!", CN45)+1, SEARCH("+", CN45)-SEARCH("!", CN45)-1)), Rankings!$A$2:$BK$161, 63, FALSE),0)</f>
        <v>0</v>
      </c>
      <c r="KN45">
        <f>IFERROR(VLOOKUP(_xlfn.NUMBERVALUE(MID(CO45, SEARCH("!", CO45)+1, SEARCH("+", CO45)-SEARCH("!", CO45)-1)), Rankings!$A$2:$BK$161, 63, FALSE),0)</f>
        <v>0</v>
      </c>
      <c r="KO45">
        <f>IFERROR(VLOOKUP(_xlfn.NUMBERVALUE(MID(CP45, SEARCH("!", CP45)+1, SEARCH("+", CP45)-SEARCH("!", CP45)-1)), Rankings!$A$2:$BK$161, 63, FALSE),0)</f>
        <v>0</v>
      </c>
      <c r="KP45">
        <f>IFERROR(VLOOKUP(_xlfn.NUMBERVALUE(MID(CQ45, SEARCH("!", CQ45)+1, SEARCH("+", CQ45)-SEARCH("!", CQ45)-1)), Rankings!$A$2:$BK$161, 63, FALSE),0)</f>
        <v>0</v>
      </c>
      <c r="KQ45">
        <f>IFERROR(VLOOKUP(_xlfn.NUMBERVALUE(MID(CR45, SEARCH("!", CR45)+1, SEARCH("+", CR45)-SEARCH("!", CR45)-1)), Rankings!$A$2:$BK$161, 63, FALSE),0)</f>
        <v>0</v>
      </c>
      <c r="KS45" s="4">
        <f t="shared" si="1035"/>
        <v>248</v>
      </c>
      <c r="KT45" s="4">
        <f t="shared" si="1036"/>
        <v>81</v>
      </c>
      <c r="KU45" s="4">
        <f t="shared" si="1037"/>
        <v>187</v>
      </c>
      <c r="KV45" s="4">
        <f t="shared" si="1038"/>
        <v>0</v>
      </c>
      <c r="KY45" s="4">
        <f t="shared" si="1039"/>
        <v>516</v>
      </c>
      <c r="KZ45" s="4"/>
      <c r="LB45">
        <f t="shared" si="1040"/>
        <v>47</v>
      </c>
      <c r="LC45">
        <f t="shared" si="1041"/>
        <v>35</v>
      </c>
      <c r="LD45">
        <f t="shared" si="1042"/>
        <v>62</v>
      </c>
      <c r="LE45">
        <f t="shared" si="1043"/>
        <v>56</v>
      </c>
      <c r="LF45">
        <f t="shared" si="1044"/>
        <v>61</v>
      </c>
      <c r="LG45">
        <f t="shared" si="1045"/>
        <v>55</v>
      </c>
      <c r="LH45">
        <f t="shared" si="1046"/>
        <v>38</v>
      </c>
      <c r="LI45">
        <f t="shared" si="1047"/>
        <v>43</v>
      </c>
      <c r="LJ45">
        <f t="shared" si="1048"/>
        <v>49</v>
      </c>
      <c r="LK45">
        <f t="shared" si="1049"/>
        <v>31</v>
      </c>
      <c r="LL45">
        <f t="shared" si="1050"/>
        <v>39</v>
      </c>
      <c r="LM45">
        <f t="shared" si="1051"/>
        <v>0</v>
      </c>
      <c r="LN45">
        <f t="shared" si="1052"/>
        <v>0</v>
      </c>
      <c r="LO45">
        <f t="shared" si="1053"/>
        <v>0</v>
      </c>
      <c r="LP45">
        <f t="shared" si="1054"/>
        <v>0</v>
      </c>
      <c r="LQ45">
        <f t="shared" si="1055"/>
        <v>0</v>
      </c>
      <c r="LR45">
        <f t="shared" si="1056"/>
        <v>0</v>
      </c>
      <c r="LS45">
        <f t="shared" si="1057"/>
        <v>0</v>
      </c>
      <c r="LT45">
        <f t="shared" si="1058"/>
        <v>0</v>
      </c>
      <c r="LU45">
        <f t="shared" si="1059"/>
        <v>0</v>
      </c>
      <c r="LV45">
        <f t="shared" si="1060"/>
        <v>0</v>
      </c>
      <c r="LW45">
        <f t="shared" si="1061"/>
        <v>0</v>
      </c>
      <c r="LX45">
        <f t="shared" si="1062"/>
        <v>0</v>
      </c>
      <c r="LY45">
        <f t="shared" si="1063"/>
        <v>0</v>
      </c>
      <c r="LZ45">
        <f t="shared" si="1064"/>
        <v>0</v>
      </c>
      <c r="MA45">
        <f t="shared" si="1065"/>
        <v>0</v>
      </c>
      <c r="MB45">
        <f t="shared" si="1066"/>
        <v>0</v>
      </c>
      <c r="MC45">
        <f t="shared" si="1067"/>
        <v>0</v>
      </c>
      <c r="MD45">
        <f t="shared" si="1068"/>
        <v>0</v>
      </c>
      <c r="ME45">
        <f t="shared" si="1069"/>
        <v>0</v>
      </c>
      <c r="MF45">
        <f t="shared" si="1070"/>
        <v>0</v>
      </c>
      <c r="MG45">
        <f t="shared" si="1071"/>
        <v>0</v>
      </c>
      <c r="MH45">
        <f t="shared" si="1072"/>
        <v>0</v>
      </c>
      <c r="MI45">
        <f t="shared" si="1073"/>
        <v>0</v>
      </c>
      <c r="MJ45">
        <f t="shared" si="1074"/>
        <v>0</v>
      </c>
      <c r="MK45">
        <f t="shared" si="1075"/>
        <v>0</v>
      </c>
      <c r="ML45">
        <f t="shared" si="1076"/>
        <v>0</v>
      </c>
      <c r="MM45">
        <f t="shared" si="1077"/>
        <v>0</v>
      </c>
      <c r="MN45">
        <f t="shared" si="1078"/>
        <v>0</v>
      </c>
      <c r="MO45">
        <f t="shared" si="1079"/>
        <v>0</v>
      </c>
      <c r="MP45">
        <f t="shared" si="1080"/>
        <v>0</v>
      </c>
      <c r="MQ45">
        <f t="shared" si="1081"/>
        <v>0</v>
      </c>
      <c r="MR45">
        <f t="shared" si="1082"/>
        <v>0</v>
      </c>
      <c r="MS45">
        <f t="shared" si="1083"/>
        <v>0</v>
      </c>
      <c r="MT45">
        <f t="shared" si="1084"/>
        <v>0</v>
      </c>
      <c r="MU45">
        <f t="shared" si="1085"/>
        <v>0</v>
      </c>
      <c r="MV45">
        <f t="shared" si="1086"/>
        <v>0</v>
      </c>
      <c r="MW45">
        <f t="shared" si="1087"/>
        <v>0</v>
      </c>
      <c r="MX45">
        <f t="shared" si="1088"/>
        <v>0</v>
      </c>
      <c r="MY45">
        <f t="shared" si="1089"/>
        <v>0</v>
      </c>
      <c r="MZ45">
        <f t="shared" si="1090"/>
        <v>0</v>
      </c>
      <c r="NA45">
        <f t="shared" si="1091"/>
        <v>0</v>
      </c>
      <c r="NB45">
        <f t="shared" si="1092"/>
        <v>0</v>
      </c>
      <c r="NC45">
        <f t="shared" si="1093"/>
        <v>0</v>
      </c>
      <c r="ND45">
        <f t="shared" si="1094"/>
        <v>0</v>
      </c>
      <c r="NE45">
        <f t="shared" si="1095"/>
        <v>0</v>
      </c>
      <c r="NF45">
        <f t="shared" si="1096"/>
        <v>0</v>
      </c>
      <c r="NG45">
        <f t="shared" si="1097"/>
        <v>0</v>
      </c>
      <c r="NH45">
        <f t="shared" si="1098"/>
        <v>0</v>
      </c>
      <c r="NI45">
        <f t="shared" si="1099"/>
        <v>0</v>
      </c>
      <c r="NJ45">
        <f t="shared" si="1100"/>
        <v>0</v>
      </c>
      <c r="NK45">
        <f t="shared" si="1101"/>
        <v>0</v>
      </c>
      <c r="NL45">
        <f t="shared" si="1102"/>
        <v>0</v>
      </c>
      <c r="NM45">
        <f t="shared" si="1103"/>
        <v>0</v>
      </c>
      <c r="NN45">
        <f t="shared" si="1104"/>
        <v>0</v>
      </c>
      <c r="NO45">
        <f t="shared" si="1105"/>
        <v>0</v>
      </c>
      <c r="NP45">
        <f t="shared" si="1106"/>
        <v>0</v>
      </c>
      <c r="NQ45">
        <f t="shared" si="1107"/>
        <v>0</v>
      </c>
      <c r="NR45">
        <f t="shared" si="1108"/>
        <v>0</v>
      </c>
      <c r="NS45">
        <f t="shared" si="1109"/>
        <v>0</v>
      </c>
      <c r="NT45">
        <f t="shared" si="1110"/>
        <v>0</v>
      </c>
      <c r="NU45">
        <f t="shared" si="1111"/>
        <v>0</v>
      </c>
      <c r="NV45">
        <f t="shared" si="1112"/>
        <v>0</v>
      </c>
      <c r="NW45">
        <f t="shared" si="1113"/>
        <v>0</v>
      </c>
      <c r="NX45">
        <f t="shared" si="1114"/>
        <v>0</v>
      </c>
      <c r="NY45">
        <f t="shared" si="1115"/>
        <v>0</v>
      </c>
      <c r="NZ45">
        <f t="shared" si="1116"/>
        <v>0</v>
      </c>
      <c r="OA45">
        <f t="shared" si="1117"/>
        <v>0</v>
      </c>
      <c r="OB45">
        <f t="shared" si="1118"/>
        <v>0</v>
      </c>
      <c r="OC45">
        <f t="shared" si="1119"/>
        <v>0</v>
      </c>
      <c r="OD45">
        <f t="shared" si="1120"/>
        <v>0</v>
      </c>
      <c r="OE45">
        <f t="shared" si="1121"/>
        <v>0</v>
      </c>
      <c r="OF45">
        <f t="shared" si="1122"/>
        <v>0</v>
      </c>
      <c r="OG45">
        <f t="shared" si="1123"/>
        <v>0</v>
      </c>
      <c r="OH45">
        <f t="shared" si="1124"/>
        <v>0</v>
      </c>
      <c r="OJ45" s="4">
        <f t="shared" si="1125"/>
        <v>167</v>
      </c>
      <c r="OK45" s="4">
        <f t="shared" si="1126"/>
        <v>67</v>
      </c>
      <c r="OL45" s="4">
        <f t="shared" si="1127"/>
        <v>145</v>
      </c>
      <c r="OM45" s="4">
        <f t="shared" si="1128"/>
        <v>0</v>
      </c>
      <c r="OP45" s="4">
        <f t="shared" si="1129"/>
        <v>379</v>
      </c>
      <c r="OQ45" s="4"/>
      <c r="OS45">
        <f t="shared" si="1130"/>
        <v>27</v>
      </c>
      <c r="OT45">
        <f t="shared" si="1131"/>
        <v>31</v>
      </c>
      <c r="OU45">
        <f t="shared" si="1132"/>
        <v>35</v>
      </c>
      <c r="OV45">
        <f t="shared" si="1133"/>
        <v>36</v>
      </c>
      <c r="OW45">
        <f t="shared" si="1134"/>
        <v>58</v>
      </c>
      <c r="OX45">
        <f t="shared" si="1135"/>
        <v>19</v>
      </c>
      <c r="OY45">
        <f t="shared" si="1136"/>
        <v>11</v>
      </c>
      <c r="OZ45">
        <f t="shared" si="1137"/>
        <v>56</v>
      </c>
      <c r="PA45">
        <f t="shared" si="1138"/>
        <v>55</v>
      </c>
      <c r="PB45">
        <f t="shared" si="1139"/>
        <v>30</v>
      </c>
      <c r="PC45">
        <f t="shared" si="1140"/>
        <v>21</v>
      </c>
      <c r="PD45">
        <f t="shared" si="1141"/>
        <v>0</v>
      </c>
      <c r="PE45">
        <f t="shared" si="1142"/>
        <v>0</v>
      </c>
      <c r="PF45">
        <f t="shared" si="1143"/>
        <v>0</v>
      </c>
      <c r="PG45">
        <f t="shared" si="1144"/>
        <v>0</v>
      </c>
      <c r="PH45">
        <f t="shared" si="1145"/>
        <v>0</v>
      </c>
      <c r="PI45">
        <f t="shared" si="1146"/>
        <v>0</v>
      </c>
      <c r="PJ45">
        <f t="shared" si="1147"/>
        <v>0</v>
      </c>
      <c r="PK45">
        <f t="shared" si="1148"/>
        <v>0</v>
      </c>
      <c r="PL45">
        <f t="shared" si="1149"/>
        <v>0</v>
      </c>
      <c r="PM45">
        <f t="shared" si="1150"/>
        <v>0</v>
      </c>
      <c r="PN45">
        <f t="shared" si="1151"/>
        <v>0</v>
      </c>
      <c r="PO45">
        <f t="shared" si="1152"/>
        <v>0</v>
      </c>
      <c r="PP45">
        <f t="shared" si="1153"/>
        <v>0</v>
      </c>
      <c r="PQ45">
        <f t="shared" si="1154"/>
        <v>0</v>
      </c>
      <c r="PR45">
        <f t="shared" si="1155"/>
        <v>0</v>
      </c>
      <c r="PS45">
        <f t="shared" si="1156"/>
        <v>0</v>
      </c>
      <c r="PT45">
        <f t="shared" si="1157"/>
        <v>0</v>
      </c>
      <c r="PU45">
        <f t="shared" si="1158"/>
        <v>0</v>
      </c>
      <c r="PV45">
        <f t="shared" si="1159"/>
        <v>0</v>
      </c>
      <c r="PW45">
        <f t="shared" si="1160"/>
        <v>0</v>
      </c>
      <c r="PX45">
        <f t="shared" si="1161"/>
        <v>0</v>
      </c>
      <c r="PY45">
        <f t="shared" si="1162"/>
        <v>0</v>
      </c>
      <c r="PZ45">
        <f t="shared" si="1163"/>
        <v>0</v>
      </c>
      <c r="QA45">
        <f t="shared" si="1164"/>
        <v>0</v>
      </c>
      <c r="QB45">
        <f t="shared" si="1165"/>
        <v>0</v>
      </c>
      <c r="QC45">
        <f t="shared" si="1166"/>
        <v>0</v>
      </c>
      <c r="QD45">
        <f t="shared" si="1167"/>
        <v>0</v>
      </c>
      <c r="QE45">
        <f t="shared" si="1168"/>
        <v>0</v>
      </c>
      <c r="QF45">
        <f t="shared" si="1169"/>
        <v>0</v>
      </c>
      <c r="QG45">
        <f t="shared" si="1170"/>
        <v>0</v>
      </c>
      <c r="QH45">
        <f t="shared" si="1171"/>
        <v>0</v>
      </c>
      <c r="QI45">
        <f t="shared" si="1172"/>
        <v>0</v>
      </c>
      <c r="QJ45">
        <f t="shared" si="1173"/>
        <v>0</v>
      </c>
      <c r="QK45">
        <f t="shared" si="1174"/>
        <v>0</v>
      </c>
      <c r="QL45">
        <f t="shared" si="1175"/>
        <v>0</v>
      </c>
      <c r="QM45">
        <f t="shared" si="1176"/>
        <v>0</v>
      </c>
      <c r="QN45">
        <f t="shared" si="1177"/>
        <v>0</v>
      </c>
      <c r="QO45">
        <f t="shared" si="1178"/>
        <v>0</v>
      </c>
      <c r="QP45">
        <f t="shared" si="1179"/>
        <v>0</v>
      </c>
      <c r="QQ45">
        <f t="shared" si="1180"/>
        <v>0</v>
      </c>
      <c r="QR45">
        <f t="shared" si="1181"/>
        <v>0</v>
      </c>
      <c r="QS45">
        <f t="shared" si="1182"/>
        <v>0</v>
      </c>
      <c r="QT45">
        <f t="shared" si="1183"/>
        <v>0</v>
      </c>
      <c r="QU45">
        <f t="shared" si="1184"/>
        <v>0</v>
      </c>
      <c r="QV45">
        <f t="shared" si="1185"/>
        <v>0</v>
      </c>
      <c r="QW45">
        <f t="shared" si="1186"/>
        <v>0</v>
      </c>
      <c r="QX45">
        <f t="shared" si="1187"/>
        <v>0</v>
      </c>
      <c r="QY45">
        <f t="shared" si="1188"/>
        <v>0</v>
      </c>
      <c r="QZ45">
        <f t="shared" si="1189"/>
        <v>0</v>
      </c>
      <c r="RA45">
        <f t="shared" si="1190"/>
        <v>0</v>
      </c>
      <c r="RB45">
        <f t="shared" si="1191"/>
        <v>0</v>
      </c>
      <c r="RC45">
        <f t="shared" si="1192"/>
        <v>0</v>
      </c>
      <c r="RD45">
        <f t="shared" si="1193"/>
        <v>0</v>
      </c>
      <c r="RE45">
        <f t="shared" si="1194"/>
        <v>0</v>
      </c>
      <c r="RF45">
        <f t="shared" si="1195"/>
        <v>0</v>
      </c>
      <c r="RG45">
        <f t="shared" si="1196"/>
        <v>0</v>
      </c>
      <c r="RH45">
        <f t="shared" si="1197"/>
        <v>0</v>
      </c>
      <c r="RI45">
        <f t="shared" si="1198"/>
        <v>0</v>
      </c>
      <c r="RJ45">
        <f t="shared" si="1199"/>
        <v>0</v>
      </c>
      <c r="RK45">
        <f t="shared" si="1200"/>
        <v>0</v>
      </c>
      <c r="RL45">
        <f t="shared" si="1201"/>
        <v>0</v>
      </c>
      <c r="RM45">
        <f t="shared" si="1202"/>
        <v>0</v>
      </c>
      <c r="RN45">
        <f t="shared" si="1203"/>
        <v>0</v>
      </c>
      <c r="RO45">
        <f t="shared" si="1204"/>
        <v>0</v>
      </c>
      <c r="RP45">
        <f t="shared" si="1205"/>
        <v>0</v>
      </c>
      <c r="RQ45">
        <f t="shared" si="1206"/>
        <v>0</v>
      </c>
      <c r="RR45">
        <f t="shared" si="1207"/>
        <v>0</v>
      </c>
      <c r="RS45">
        <f t="shared" si="1208"/>
        <v>0</v>
      </c>
      <c r="RT45">
        <f t="shared" si="1209"/>
        <v>0</v>
      </c>
      <c r="RU45">
        <f t="shared" si="1210"/>
        <v>0</v>
      </c>
      <c r="RV45">
        <f t="shared" si="1211"/>
        <v>0</v>
      </c>
      <c r="RW45">
        <f t="shared" si="1212"/>
        <v>0</v>
      </c>
      <c r="RX45">
        <f t="shared" si="1213"/>
        <v>0</v>
      </c>
      <c r="RY45">
        <f t="shared" si="1214"/>
        <v>0</v>
      </c>
      <c r="SA45" s="4">
        <f t="shared" si="1215"/>
        <v>22.5</v>
      </c>
      <c r="SB45" s="4">
        <f t="shared" si="1216"/>
        <v>9.33</v>
      </c>
      <c r="SC45" s="4">
        <f t="shared" si="1217"/>
        <v>20.02</v>
      </c>
      <c r="SD45" s="4">
        <f t="shared" si="1218"/>
        <v>0</v>
      </c>
      <c r="SF45" s="4">
        <f t="shared" si="1219"/>
        <v>51.849999999999994</v>
      </c>
      <c r="SI45">
        <f t="shared" si="1220"/>
        <v>3.73</v>
      </c>
      <c r="SJ45">
        <f t="shared" si="1221"/>
        <v>4</v>
      </c>
      <c r="SK45">
        <f t="shared" si="1222"/>
        <v>4.8899999999999997</v>
      </c>
      <c r="SL45">
        <f t="shared" si="1223"/>
        <v>4.88</v>
      </c>
      <c r="SM45">
        <f t="shared" si="1224"/>
        <v>6.14</v>
      </c>
      <c r="SN45">
        <f t="shared" si="1225"/>
        <v>4.38</v>
      </c>
      <c r="SO45">
        <f t="shared" si="1226"/>
        <v>5.2</v>
      </c>
      <c r="SP45">
        <f t="shared" si="1227"/>
        <v>4.13</v>
      </c>
      <c r="SQ45">
        <f t="shared" si="1228"/>
        <v>5.5</v>
      </c>
      <c r="SR45">
        <f t="shared" si="1229"/>
        <v>4</v>
      </c>
      <c r="SS45">
        <f t="shared" si="1230"/>
        <v>5</v>
      </c>
      <c r="ST45" t="str">
        <f t="shared" si="1231"/>
        <v>0</v>
      </c>
      <c r="SU45" t="str">
        <f t="shared" si="1232"/>
        <v>0</v>
      </c>
      <c r="SV45" t="str">
        <f t="shared" si="1233"/>
        <v>0</v>
      </c>
      <c r="SW45" t="str">
        <f t="shared" si="1234"/>
        <v>0</v>
      </c>
      <c r="SX45" t="str">
        <f t="shared" si="1235"/>
        <v>0</v>
      </c>
      <c r="SY45" t="str">
        <f t="shared" si="1236"/>
        <v>0</v>
      </c>
      <c r="SZ45" t="str">
        <f t="shared" si="1237"/>
        <v>0</v>
      </c>
      <c r="TA45" t="str">
        <f t="shared" si="1238"/>
        <v>0</v>
      </c>
      <c r="TB45" t="str">
        <f t="shared" si="1239"/>
        <v>0</v>
      </c>
      <c r="TC45" t="str">
        <f t="shared" si="1240"/>
        <v>0</v>
      </c>
      <c r="TD45" t="str">
        <f t="shared" si="1241"/>
        <v>0</v>
      </c>
      <c r="TE45" t="str">
        <f t="shared" si="1242"/>
        <v>0</v>
      </c>
      <c r="TF45" t="str">
        <f t="shared" si="1243"/>
        <v>0</v>
      </c>
      <c r="TG45" t="str">
        <f t="shared" si="1244"/>
        <v>0</v>
      </c>
      <c r="TH45" t="str">
        <f t="shared" si="1245"/>
        <v>0</v>
      </c>
      <c r="TI45" t="str">
        <f t="shared" si="1246"/>
        <v>0</v>
      </c>
      <c r="TJ45" t="str">
        <f t="shared" si="1247"/>
        <v>0</v>
      </c>
      <c r="TK45" t="str">
        <f t="shared" si="1248"/>
        <v>0</v>
      </c>
      <c r="TL45" t="str">
        <f t="shared" si="1249"/>
        <v>0</v>
      </c>
      <c r="TM45" t="str">
        <f t="shared" si="1250"/>
        <v>0</v>
      </c>
      <c r="TN45" t="str">
        <f t="shared" si="1251"/>
        <v>0</v>
      </c>
      <c r="TO45" t="str">
        <f t="shared" si="1252"/>
        <v>0</v>
      </c>
      <c r="TP45" t="str">
        <f t="shared" si="1253"/>
        <v>0</v>
      </c>
      <c r="TQ45" t="str">
        <f t="shared" si="1254"/>
        <v>0</v>
      </c>
      <c r="TR45" t="str">
        <f t="shared" si="1255"/>
        <v>0</v>
      </c>
      <c r="TS45" t="str">
        <f t="shared" si="1256"/>
        <v>0</v>
      </c>
      <c r="TT45" t="str">
        <f t="shared" si="1257"/>
        <v>0</v>
      </c>
      <c r="TU45" t="str">
        <f t="shared" si="1258"/>
        <v>0</v>
      </c>
      <c r="TV45" t="str">
        <f t="shared" si="1259"/>
        <v>0</v>
      </c>
      <c r="TW45" t="str">
        <f t="shared" si="1260"/>
        <v>0</v>
      </c>
      <c r="TX45" t="str">
        <f t="shared" si="1261"/>
        <v>0</v>
      </c>
      <c r="TY45" t="str">
        <f t="shared" si="1262"/>
        <v>0</v>
      </c>
      <c r="TZ45" t="str">
        <f t="shared" si="1263"/>
        <v>0</v>
      </c>
      <c r="UA45" t="str">
        <f t="shared" si="1264"/>
        <v>0</v>
      </c>
      <c r="UB45" t="str">
        <f t="shared" si="1265"/>
        <v>0</v>
      </c>
      <c r="UC45" t="str">
        <f t="shared" si="1266"/>
        <v>0</v>
      </c>
      <c r="UD45" t="str">
        <f t="shared" si="1267"/>
        <v>0</v>
      </c>
      <c r="UE45" t="str">
        <f t="shared" si="1268"/>
        <v>0</v>
      </c>
      <c r="UF45" t="str">
        <f t="shared" si="1269"/>
        <v>0</v>
      </c>
      <c r="UG45" t="str">
        <f t="shared" si="1270"/>
        <v>0</v>
      </c>
      <c r="UH45" t="str">
        <f t="shared" si="1271"/>
        <v>0</v>
      </c>
      <c r="UI45" t="str">
        <f t="shared" si="1272"/>
        <v>0</v>
      </c>
      <c r="UJ45" t="str">
        <f t="shared" si="1273"/>
        <v>0</v>
      </c>
      <c r="UK45" t="str">
        <f t="shared" si="1274"/>
        <v>0</v>
      </c>
      <c r="UL45" t="str">
        <f t="shared" si="1275"/>
        <v>0</v>
      </c>
      <c r="UM45" t="str">
        <f t="shared" si="1276"/>
        <v>0</v>
      </c>
      <c r="UN45" t="str">
        <f t="shared" si="1277"/>
        <v>0</v>
      </c>
      <c r="UO45" t="str">
        <f t="shared" si="1278"/>
        <v>0</v>
      </c>
      <c r="UP45" t="str">
        <f t="shared" si="1279"/>
        <v>0</v>
      </c>
      <c r="UQ45" t="str">
        <f t="shared" si="1280"/>
        <v>0</v>
      </c>
      <c r="UR45" t="str">
        <f t="shared" si="1281"/>
        <v>0</v>
      </c>
      <c r="US45" t="str">
        <f t="shared" si="1282"/>
        <v>0</v>
      </c>
      <c r="UT45" t="str">
        <f t="shared" si="1283"/>
        <v>0</v>
      </c>
      <c r="UU45" t="str">
        <f t="shared" si="1284"/>
        <v>0</v>
      </c>
      <c r="UV45" t="str">
        <f t="shared" si="1285"/>
        <v>0</v>
      </c>
      <c r="UW45" t="str">
        <f t="shared" si="1286"/>
        <v>0</v>
      </c>
      <c r="UX45" t="str">
        <f t="shared" si="1287"/>
        <v>0</v>
      </c>
      <c r="UY45" t="str">
        <f t="shared" si="1288"/>
        <v>0</v>
      </c>
      <c r="UZ45" t="str">
        <f t="shared" si="1289"/>
        <v>0</v>
      </c>
      <c r="VA45" t="str">
        <f t="shared" si="1290"/>
        <v>0</v>
      </c>
      <c r="VB45" t="str">
        <f t="shared" si="1291"/>
        <v>0</v>
      </c>
      <c r="VC45" t="str">
        <f t="shared" si="1292"/>
        <v>0</v>
      </c>
      <c r="VD45" t="str">
        <f t="shared" si="1293"/>
        <v>0</v>
      </c>
      <c r="VE45" t="str">
        <f t="shared" si="1294"/>
        <v>0</v>
      </c>
      <c r="VF45" t="str">
        <f t="shared" si="1295"/>
        <v>0</v>
      </c>
      <c r="VG45" t="str">
        <f t="shared" si="1296"/>
        <v>0</v>
      </c>
      <c r="VH45" t="str">
        <f t="shared" si="1297"/>
        <v>0</v>
      </c>
      <c r="VI45" t="str">
        <f t="shared" si="1298"/>
        <v>0</v>
      </c>
      <c r="VJ45" t="str">
        <f t="shared" si="1299"/>
        <v>0</v>
      </c>
      <c r="VK45" t="str">
        <f t="shared" si="1300"/>
        <v>0</v>
      </c>
      <c r="VL45" t="str">
        <f t="shared" si="1301"/>
        <v>0</v>
      </c>
      <c r="VM45" t="str">
        <f t="shared" si="1302"/>
        <v>0</v>
      </c>
      <c r="VN45" t="str">
        <f t="shared" si="1303"/>
        <v>0</v>
      </c>
      <c r="VO45" t="str">
        <f t="shared" si="1304"/>
        <v>0</v>
      </c>
      <c r="VQ45" s="4">
        <f t="shared" si="1305"/>
        <v>43.79</v>
      </c>
      <c r="VR45" s="4">
        <f t="shared" si="1306"/>
        <v>16.36</v>
      </c>
      <c r="VS45" s="4">
        <f t="shared" si="1307"/>
        <v>25.309999999999995</v>
      </c>
      <c r="VT45" s="4">
        <f t="shared" si="1308"/>
        <v>0</v>
      </c>
      <c r="VV45" s="4">
        <f t="shared" si="1309"/>
        <v>85.46</v>
      </c>
      <c r="VY45">
        <f t="shared" si="1310"/>
        <v>1.95</v>
      </c>
      <c r="VZ45">
        <f t="shared" si="1311"/>
        <v>1.37</v>
      </c>
      <c r="WA45">
        <f t="shared" si="1312"/>
        <v>11.71</v>
      </c>
      <c r="WB45">
        <f t="shared" si="1313"/>
        <v>12.62</v>
      </c>
      <c r="WC45">
        <f t="shared" si="1314"/>
        <v>11.54</v>
      </c>
      <c r="WD45">
        <f t="shared" si="1315"/>
        <v>16.04</v>
      </c>
      <c r="WE45">
        <f t="shared" si="1316"/>
        <v>10.7</v>
      </c>
      <c r="WF45">
        <f t="shared" si="1317"/>
        <v>5.66</v>
      </c>
      <c r="WG45">
        <f t="shared" si="1318"/>
        <v>12.72</v>
      </c>
      <c r="WH45">
        <f t="shared" si="1319"/>
        <v>1.25</v>
      </c>
      <c r="WI45">
        <f t="shared" si="1320"/>
        <v>-0.1</v>
      </c>
      <c r="WJ45">
        <f t="shared" si="1321"/>
        <v>0</v>
      </c>
      <c r="WK45">
        <f t="shared" si="1322"/>
        <v>0</v>
      </c>
      <c r="WL45">
        <f t="shared" si="1323"/>
        <v>0</v>
      </c>
      <c r="WM45">
        <f t="shared" si="1324"/>
        <v>0</v>
      </c>
      <c r="WN45">
        <f t="shared" si="1325"/>
        <v>0</v>
      </c>
      <c r="WO45">
        <f t="shared" si="1326"/>
        <v>0</v>
      </c>
      <c r="WP45">
        <f t="shared" si="1327"/>
        <v>0</v>
      </c>
      <c r="WQ45">
        <f t="shared" si="1328"/>
        <v>0</v>
      </c>
      <c r="WR45">
        <f t="shared" si="1329"/>
        <v>0</v>
      </c>
      <c r="WS45">
        <f t="shared" si="1330"/>
        <v>0</v>
      </c>
      <c r="WT45">
        <f t="shared" si="1331"/>
        <v>0</v>
      </c>
      <c r="WU45">
        <f t="shared" si="1332"/>
        <v>0</v>
      </c>
      <c r="WV45">
        <f t="shared" si="1333"/>
        <v>0</v>
      </c>
      <c r="WW45">
        <f t="shared" si="1334"/>
        <v>0</v>
      </c>
      <c r="WX45">
        <f t="shared" si="1335"/>
        <v>0</v>
      </c>
      <c r="WY45">
        <f t="shared" si="1336"/>
        <v>0</v>
      </c>
      <c r="WZ45">
        <f t="shared" si="1337"/>
        <v>0</v>
      </c>
      <c r="XA45">
        <f t="shared" si="1338"/>
        <v>0</v>
      </c>
      <c r="XB45">
        <f t="shared" si="1339"/>
        <v>0</v>
      </c>
      <c r="XC45">
        <f t="shared" si="1340"/>
        <v>0</v>
      </c>
      <c r="XD45">
        <f t="shared" si="1341"/>
        <v>0</v>
      </c>
      <c r="XE45">
        <f t="shared" si="1342"/>
        <v>0</v>
      </c>
      <c r="XF45">
        <f t="shared" si="1343"/>
        <v>0</v>
      </c>
      <c r="XG45">
        <f t="shared" si="1344"/>
        <v>0</v>
      </c>
      <c r="XH45">
        <f t="shared" si="1345"/>
        <v>0</v>
      </c>
      <c r="XI45">
        <f t="shared" si="1346"/>
        <v>0</v>
      </c>
      <c r="XJ45">
        <f t="shared" si="1347"/>
        <v>0</v>
      </c>
      <c r="XK45">
        <f t="shared" si="1348"/>
        <v>0</v>
      </c>
      <c r="XL45">
        <f t="shared" si="1349"/>
        <v>0</v>
      </c>
      <c r="XM45">
        <f t="shared" si="1350"/>
        <v>0</v>
      </c>
      <c r="XN45">
        <f t="shared" si="1351"/>
        <v>0</v>
      </c>
      <c r="XO45">
        <f t="shared" si="1352"/>
        <v>0</v>
      </c>
      <c r="XP45">
        <f t="shared" si="1353"/>
        <v>0</v>
      </c>
      <c r="XQ45">
        <f t="shared" si="1354"/>
        <v>0</v>
      </c>
      <c r="XR45">
        <f t="shared" si="1355"/>
        <v>0</v>
      </c>
      <c r="XS45">
        <f t="shared" si="1356"/>
        <v>0</v>
      </c>
      <c r="XT45">
        <f t="shared" si="1357"/>
        <v>0</v>
      </c>
      <c r="XU45">
        <f t="shared" si="1358"/>
        <v>0</v>
      </c>
      <c r="XV45">
        <f t="shared" si="1359"/>
        <v>0</v>
      </c>
      <c r="XW45">
        <f t="shared" si="1360"/>
        <v>0</v>
      </c>
      <c r="XX45">
        <f t="shared" si="1361"/>
        <v>0</v>
      </c>
      <c r="XY45">
        <f t="shared" si="1362"/>
        <v>0</v>
      </c>
      <c r="XZ45">
        <f t="shared" si="1363"/>
        <v>0</v>
      </c>
      <c r="YA45">
        <f t="shared" si="1364"/>
        <v>0</v>
      </c>
      <c r="YB45">
        <f t="shared" si="1365"/>
        <v>0</v>
      </c>
      <c r="YC45">
        <f t="shared" si="1366"/>
        <v>0</v>
      </c>
      <c r="YD45">
        <f t="shared" si="1367"/>
        <v>0</v>
      </c>
      <c r="YE45">
        <f t="shared" si="1368"/>
        <v>0</v>
      </c>
      <c r="YF45">
        <f t="shared" si="1369"/>
        <v>0</v>
      </c>
      <c r="YG45">
        <f t="shared" si="1370"/>
        <v>0</v>
      </c>
      <c r="YH45">
        <f t="shared" si="1371"/>
        <v>0</v>
      </c>
      <c r="YI45">
        <f t="shared" si="1372"/>
        <v>0</v>
      </c>
      <c r="YJ45">
        <f t="shared" si="1373"/>
        <v>0</v>
      </c>
      <c r="YK45">
        <f t="shared" si="1374"/>
        <v>0</v>
      </c>
      <c r="YL45">
        <f t="shared" si="1375"/>
        <v>0</v>
      </c>
      <c r="YM45">
        <f t="shared" si="1376"/>
        <v>0</v>
      </c>
      <c r="YN45">
        <f t="shared" si="1377"/>
        <v>0</v>
      </c>
      <c r="YO45">
        <f t="shared" si="1378"/>
        <v>0</v>
      </c>
      <c r="YP45">
        <f t="shared" si="1379"/>
        <v>0</v>
      </c>
      <c r="YQ45">
        <f t="shared" si="1380"/>
        <v>0</v>
      </c>
      <c r="YR45">
        <f t="shared" si="1381"/>
        <v>0</v>
      </c>
      <c r="YS45">
        <f t="shared" si="1382"/>
        <v>0</v>
      </c>
      <c r="YT45">
        <f t="shared" si="1383"/>
        <v>0</v>
      </c>
      <c r="YU45">
        <f t="shared" si="1384"/>
        <v>0</v>
      </c>
      <c r="YV45">
        <f t="shared" si="1385"/>
        <v>0</v>
      </c>
      <c r="YW45">
        <f t="shared" si="1386"/>
        <v>0</v>
      </c>
      <c r="YX45">
        <f t="shared" si="1387"/>
        <v>0</v>
      </c>
      <c r="YY45">
        <f t="shared" si="1388"/>
        <v>0</v>
      </c>
      <c r="YZ45">
        <f t="shared" si="1389"/>
        <v>0</v>
      </c>
      <c r="ZA45">
        <f t="shared" si="1390"/>
        <v>0</v>
      </c>
      <c r="ZB45">
        <f t="shared" si="1391"/>
        <v>0</v>
      </c>
      <c r="ZC45">
        <f t="shared" si="1392"/>
        <v>0</v>
      </c>
      <c r="ZD45">
        <f t="shared" si="1393"/>
        <v>0</v>
      </c>
      <c r="ZE45">
        <f t="shared" si="1394"/>
        <v>0</v>
      </c>
      <c r="ZG45" s="4">
        <f t="shared" si="1395"/>
        <v>355</v>
      </c>
      <c r="ZH45" s="4">
        <f t="shared" si="1396"/>
        <v>162</v>
      </c>
      <c r="ZI45" s="4">
        <f t="shared" si="1397"/>
        <v>282</v>
      </c>
      <c r="ZJ45" s="4">
        <f t="shared" si="1398"/>
        <v>0</v>
      </c>
      <c r="ZL45" s="4">
        <f t="shared" si="1399"/>
        <v>799</v>
      </c>
      <c r="ZO45">
        <f t="shared" si="1400"/>
        <v>77</v>
      </c>
      <c r="ZP45">
        <f t="shared" si="1401"/>
        <v>89</v>
      </c>
      <c r="ZQ45">
        <f t="shared" si="1402"/>
        <v>52</v>
      </c>
      <c r="ZR45">
        <f t="shared" si="1403"/>
        <v>65</v>
      </c>
      <c r="ZS45">
        <f t="shared" si="1404"/>
        <v>53</v>
      </c>
      <c r="ZT45">
        <f t="shared" si="1405"/>
        <v>60</v>
      </c>
      <c r="ZU45">
        <f t="shared" si="1406"/>
        <v>65</v>
      </c>
      <c r="ZV45">
        <f t="shared" si="1407"/>
        <v>97</v>
      </c>
      <c r="ZW45">
        <f t="shared" si="1408"/>
        <v>77</v>
      </c>
      <c r="ZX45">
        <f t="shared" si="1409"/>
        <v>85</v>
      </c>
      <c r="ZY45">
        <f t="shared" si="1410"/>
        <v>79</v>
      </c>
      <c r="ZZ45">
        <f t="shared" si="1411"/>
        <v>0</v>
      </c>
      <c r="AAA45">
        <f t="shared" si="1412"/>
        <v>0</v>
      </c>
      <c r="AAB45">
        <f t="shared" si="1413"/>
        <v>0</v>
      </c>
      <c r="AAC45">
        <f t="shared" si="1414"/>
        <v>0</v>
      </c>
      <c r="AAD45">
        <f t="shared" si="1415"/>
        <v>0</v>
      </c>
      <c r="AAE45">
        <f t="shared" si="1416"/>
        <v>0</v>
      </c>
      <c r="AAF45">
        <f t="shared" si="1417"/>
        <v>0</v>
      </c>
      <c r="AAG45">
        <f t="shared" si="1418"/>
        <v>0</v>
      </c>
      <c r="AAH45">
        <f t="shared" si="1419"/>
        <v>0</v>
      </c>
      <c r="AAI45">
        <f t="shared" si="1420"/>
        <v>0</v>
      </c>
      <c r="AAJ45">
        <f t="shared" si="1421"/>
        <v>0</v>
      </c>
      <c r="AAK45">
        <f t="shared" si="1422"/>
        <v>0</v>
      </c>
      <c r="AAL45">
        <f t="shared" si="1423"/>
        <v>0</v>
      </c>
      <c r="AAM45">
        <f t="shared" si="1424"/>
        <v>0</v>
      </c>
      <c r="AAN45">
        <f t="shared" si="1425"/>
        <v>0</v>
      </c>
      <c r="AAO45">
        <f t="shared" si="1426"/>
        <v>0</v>
      </c>
      <c r="AAP45">
        <f t="shared" si="1427"/>
        <v>0</v>
      </c>
      <c r="AAQ45">
        <f t="shared" si="1428"/>
        <v>0</v>
      </c>
      <c r="AAR45">
        <f t="shared" si="1429"/>
        <v>0</v>
      </c>
      <c r="AAS45">
        <f t="shared" si="1430"/>
        <v>0</v>
      </c>
      <c r="AAT45">
        <f t="shared" si="1431"/>
        <v>0</v>
      </c>
      <c r="AAU45">
        <f t="shared" si="1432"/>
        <v>0</v>
      </c>
      <c r="AAV45">
        <f t="shared" si="1433"/>
        <v>0</v>
      </c>
      <c r="AAW45">
        <f t="shared" si="1434"/>
        <v>0</v>
      </c>
      <c r="AAX45">
        <f t="shared" si="1435"/>
        <v>0</v>
      </c>
      <c r="AAY45">
        <f t="shared" si="1436"/>
        <v>0</v>
      </c>
      <c r="AAZ45">
        <f t="shared" si="1437"/>
        <v>0</v>
      </c>
      <c r="ABA45">
        <f t="shared" si="1438"/>
        <v>0</v>
      </c>
      <c r="ABB45">
        <f t="shared" si="1439"/>
        <v>0</v>
      </c>
      <c r="ABC45">
        <f t="shared" si="1440"/>
        <v>0</v>
      </c>
      <c r="ABD45">
        <f t="shared" si="1441"/>
        <v>0</v>
      </c>
      <c r="ABE45">
        <f t="shared" si="1442"/>
        <v>0</v>
      </c>
      <c r="ABF45">
        <f t="shared" si="1443"/>
        <v>0</v>
      </c>
      <c r="ABG45">
        <f t="shared" si="1444"/>
        <v>0</v>
      </c>
      <c r="ABH45">
        <f t="shared" si="1445"/>
        <v>0</v>
      </c>
      <c r="ABI45">
        <f t="shared" si="1446"/>
        <v>0</v>
      </c>
      <c r="ABJ45">
        <f t="shared" si="1447"/>
        <v>0</v>
      </c>
      <c r="ABK45">
        <f t="shared" si="1448"/>
        <v>0</v>
      </c>
      <c r="ABL45">
        <f t="shared" si="1449"/>
        <v>0</v>
      </c>
      <c r="ABM45">
        <f t="shared" si="1450"/>
        <v>0</v>
      </c>
      <c r="ABN45">
        <f t="shared" si="1451"/>
        <v>0</v>
      </c>
      <c r="ABO45">
        <f t="shared" si="1452"/>
        <v>0</v>
      </c>
      <c r="ABP45">
        <f t="shared" si="1453"/>
        <v>0</v>
      </c>
      <c r="ABQ45">
        <f t="shared" si="1454"/>
        <v>0</v>
      </c>
      <c r="ABR45">
        <f t="shared" si="1455"/>
        <v>0</v>
      </c>
      <c r="ABS45">
        <f t="shared" si="1456"/>
        <v>0</v>
      </c>
      <c r="ABT45">
        <f t="shared" si="1457"/>
        <v>0</v>
      </c>
      <c r="ABU45">
        <f t="shared" si="1458"/>
        <v>0</v>
      </c>
      <c r="ABV45">
        <f t="shared" si="1459"/>
        <v>0</v>
      </c>
      <c r="ABW45">
        <f t="shared" si="1460"/>
        <v>0</v>
      </c>
      <c r="ABX45">
        <f t="shared" si="1461"/>
        <v>0</v>
      </c>
      <c r="ABY45">
        <f t="shared" si="1462"/>
        <v>0</v>
      </c>
      <c r="ABZ45">
        <f t="shared" si="1463"/>
        <v>0</v>
      </c>
      <c r="ACA45">
        <f t="shared" si="1464"/>
        <v>0</v>
      </c>
      <c r="ACB45">
        <f t="shared" si="1465"/>
        <v>0</v>
      </c>
      <c r="ACC45">
        <f t="shared" si="1466"/>
        <v>0</v>
      </c>
      <c r="ACD45">
        <f t="shared" si="1467"/>
        <v>0</v>
      </c>
      <c r="ACE45">
        <f t="shared" si="1468"/>
        <v>0</v>
      </c>
      <c r="ACF45">
        <f t="shared" si="1469"/>
        <v>0</v>
      </c>
      <c r="ACG45">
        <f t="shared" si="1470"/>
        <v>0</v>
      </c>
      <c r="ACH45">
        <f t="shared" si="1471"/>
        <v>0</v>
      </c>
      <c r="ACI45">
        <f t="shared" si="1472"/>
        <v>0</v>
      </c>
      <c r="ACJ45">
        <f t="shared" si="1473"/>
        <v>0</v>
      </c>
      <c r="ACK45">
        <f t="shared" si="1474"/>
        <v>0</v>
      </c>
      <c r="ACL45">
        <f t="shared" si="1475"/>
        <v>0</v>
      </c>
      <c r="ACM45">
        <f t="shared" si="1476"/>
        <v>0</v>
      </c>
      <c r="ACN45">
        <f t="shared" si="1477"/>
        <v>0</v>
      </c>
      <c r="ACO45">
        <f t="shared" si="1478"/>
        <v>0</v>
      </c>
      <c r="ACP45">
        <f t="shared" si="1479"/>
        <v>0</v>
      </c>
      <c r="ACQ45">
        <f t="shared" si="1480"/>
        <v>0</v>
      </c>
      <c r="ACR45">
        <f t="shared" si="1481"/>
        <v>0</v>
      </c>
      <c r="ACS45">
        <f t="shared" si="1482"/>
        <v>0</v>
      </c>
      <c r="ACT45">
        <f t="shared" si="1483"/>
        <v>0</v>
      </c>
      <c r="ACU45">
        <f t="shared" si="1484"/>
        <v>0</v>
      </c>
      <c r="ACW45" s="4">
        <f t="shared" si="1485"/>
        <v>351.5</v>
      </c>
      <c r="ACX45" s="4">
        <f t="shared" si="1486"/>
        <v>117.4</v>
      </c>
      <c r="ACY45" s="4">
        <f t="shared" si="1487"/>
        <v>273</v>
      </c>
      <c r="ACZ45" s="4">
        <f t="shared" si="1488"/>
        <v>0</v>
      </c>
      <c r="ADA45" s="88">
        <f t="shared" si="1489"/>
        <v>7.6615925237511817</v>
      </c>
      <c r="ADB45" s="4">
        <f t="shared" si="1490"/>
        <v>741.9</v>
      </c>
      <c r="ADC45" s="5">
        <f t="shared" si="1491"/>
        <v>8.3845095265018337</v>
      </c>
      <c r="ADD45" s="5">
        <f t="shared" si="1492"/>
        <v>8.2613558209291522</v>
      </c>
      <c r="ADE45">
        <f t="shared" si="1493"/>
        <v>95.3</v>
      </c>
      <c r="ADF45">
        <f t="shared" si="1494"/>
        <v>56.9</v>
      </c>
      <c r="ADG45">
        <f t="shared" si="1495"/>
        <v>79.8</v>
      </c>
      <c r="ADH45">
        <f t="shared" si="1496"/>
        <v>89.5</v>
      </c>
      <c r="ADI45">
        <f t="shared" si="1497"/>
        <v>28.7</v>
      </c>
      <c r="ADJ45">
        <f t="shared" si="1498"/>
        <v>106.1</v>
      </c>
      <c r="ADK45">
        <f t="shared" si="1499"/>
        <v>104.2</v>
      </c>
      <c r="ADL45">
        <f t="shared" si="1500"/>
        <v>13.2</v>
      </c>
      <c r="ADM45">
        <f t="shared" si="1501"/>
        <v>13.4</v>
      </c>
      <c r="ADN45">
        <f t="shared" si="1502"/>
        <v>53.4</v>
      </c>
      <c r="ADO45">
        <f t="shared" si="1503"/>
        <v>101.4</v>
      </c>
      <c r="ADP45">
        <f t="shared" si="1504"/>
        <v>0</v>
      </c>
      <c r="ADQ45">
        <f t="shared" si="1505"/>
        <v>0</v>
      </c>
      <c r="ADR45">
        <f t="shared" si="1506"/>
        <v>0</v>
      </c>
      <c r="ADS45">
        <f t="shared" si="1507"/>
        <v>0</v>
      </c>
      <c r="ADT45">
        <f t="shared" si="1508"/>
        <v>0</v>
      </c>
      <c r="ADU45">
        <f t="shared" si="1509"/>
        <v>0</v>
      </c>
      <c r="ADV45">
        <f t="shared" si="1510"/>
        <v>0</v>
      </c>
      <c r="ADW45">
        <f t="shared" si="1511"/>
        <v>0</v>
      </c>
      <c r="ADX45">
        <f t="shared" si="1512"/>
        <v>0</v>
      </c>
      <c r="ADY45">
        <f t="shared" si="1513"/>
        <v>0</v>
      </c>
      <c r="ADZ45">
        <f t="shared" si="1514"/>
        <v>0</v>
      </c>
      <c r="AEA45">
        <f t="shared" si="1515"/>
        <v>0</v>
      </c>
      <c r="AEB45">
        <f t="shared" si="1516"/>
        <v>0</v>
      </c>
      <c r="AEC45">
        <f t="shared" si="1517"/>
        <v>0</v>
      </c>
      <c r="AED45">
        <f t="shared" si="1518"/>
        <v>0</v>
      </c>
      <c r="AEE45">
        <f t="shared" si="1519"/>
        <v>0</v>
      </c>
      <c r="AEF45">
        <f t="shared" si="1520"/>
        <v>0</v>
      </c>
      <c r="AEG45">
        <f t="shared" si="1521"/>
        <v>0</v>
      </c>
      <c r="AEH45">
        <f t="shared" si="1522"/>
        <v>0</v>
      </c>
      <c r="AEI45">
        <f t="shared" si="1523"/>
        <v>0</v>
      </c>
      <c r="AEJ45">
        <f t="shared" si="1524"/>
        <v>0</v>
      </c>
      <c r="AEK45">
        <f t="shared" si="1525"/>
        <v>0</v>
      </c>
      <c r="AEL45">
        <f t="shared" si="1526"/>
        <v>0</v>
      </c>
      <c r="AEM45">
        <f t="shared" si="1527"/>
        <v>0</v>
      </c>
      <c r="AEN45">
        <f t="shared" si="1528"/>
        <v>0</v>
      </c>
      <c r="AEO45">
        <f t="shared" si="1529"/>
        <v>0</v>
      </c>
      <c r="AEP45">
        <f t="shared" si="1530"/>
        <v>0</v>
      </c>
      <c r="AEQ45">
        <f t="shared" si="1531"/>
        <v>0</v>
      </c>
      <c r="AER45">
        <f t="shared" si="1532"/>
        <v>0</v>
      </c>
      <c r="AES45">
        <f t="shared" si="1533"/>
        <v>0</v>
      </c>
      <c r="AET45">
        <f t="shared" si="1534"/>
        <v>0</v>
      </c>
      <c r="AEU45">
        <f t="shared" si="1535"/>
        <v>0</v>
      </c>
      <c r="AEV45">
        <f t="shared" si="1536"/>
        <v>0</v>
      </c>
      <c r="AEW45">
        <f t="shared" si="1537"/>
        <v>0</v>
      </c>
      <c r="AEX45">
        <f t="shared" si="1538"/>
        <v>0</v>
      </c>
      <c r="AEY45">
        <f t="shared" si="1539"/>
        <v>0</v>
      </c>
      <c r="AEZ45">
        <f t="shared" si="1540"/>
        <v>0</v>
      </c>
      <c r="AFA45">
        <f t="shared" si="1541"/>
        <v>0</v>
      </c>
      <c r="AFB45">
        <f t="shared" si="1542"/>
        <v>0</v>
      </c>
      <c r="AFC45">
        <f t="shared" si="1543"/>
        <v>0</v>
      </c>
      <c r="AFD45">
        <f t="shared" si="1544"/>
        <v>0</v>
      </c>
      <c r="AFE45">
        <f t="shared" si="1545"/>
        <v>0</v>
      </c>
      <c r="AFF45">
        <f t="shared" si="1546"/>
        <v>0</v>
      </c>
      <c r="AFG45">
        <f t="shared" si="1547"/>
        <v>0</v>
      </c>
      <c r="AFH45">
        <f t="shared" si="1548"/>
        <v>0</v>
      </c>
      <c r="AFI45">
        <f t="shared" si="1549"/>
        <v>0</v>
      </c>
      <c r="AFJ45">
        <f t="shared" si="1550"/>
        <v>0</v>
      </c>
      <c r="AFK45">
        <f t="shared" si="1551"/>
        <v>0</v>
      </c>
      <c r="AFL45">
        <f t="shared" si="1552"/>
        <v>0</v>
      </c>
      <c r="AFM45">
        <f t="shared" si="1553"/>
        <v>0</v>
      </c>
      <c r="AFN45">
        <f t="shared" si="1554"/>
        <v>0</v>
      </c>
      <c r="AFO45">
        <f t="shared" si="1555"/>
        <v>0</v>
      </c>
      <c r="AFP45">
        <f t="shared" si="1556"/>
        <v>0</v>
      </c>
      <c r="AFQ45">
        <f t="shared" si="1557"/>
        <v>0</v>
      </c>
      <c r="AFR45">
        <f t="shared" si="1558"/>
        <v>0</v>
      </c>
      <c r="AFS45">
        <f t="shared" si="1559"/>
        <v>0</v>
      </c>
      <c r="AFT45">
        <f t="shared" si="1560"/>
        <v>0</v>
      </c>
      <c r="AFU45">
        <f t="shared" si="1561"/>
        <v>0</v>
      </c>
      <c r="AFV45">
        <f t="shared" si="1562"/>
        <v>0</v>
      </c>
      <c r="AFW45">
        <f t="shared" si="1563"/>
        <v>0</v>
      </c>
      <c r="AFX45">
        <f t="shared" si="1564"/>
        <v>0</v>
      </c>
      <c r="AFY45">
        <f t="shared" si="1565"/>
        <v>0</v>
      </c>
      <c r="AFZ45">
        <f t="shared" si="1566"/>
        <v>0</v>
      </c>
      <c r="AGA45">
        <f t="shared" si="1567"/>
        <v>0</v>
      </c>
      <c r="AGB45">
        <f t="shared" si="1568"/>
        <v>0</v>
      </c>
      <c r="AGC45">
        <f t="shared" si="1569"/>
        <v>0</v>
      </c>
      <c r="AGD45">
        <f t="shared" si="1570"/>
        <v>0</v>
      </c>
      <c r="AGE45">
        <f t="shared" si="1571"/>
        <v>0</v>
      </c>
      <c r="AGF45">
        <f t="shared" si="1572"/>
        <v>0</v>
      </c>
      <c r="AGG45">
        <f t="shared" si="1573"/>
        <v>0</v>
      </c>
      <c r="AGH45">
        <f t="shared" si="1574"/>
        <v>0</v>
      </c>
      <c r="AGI45">
        <f t="shared" si="1575"/>
        <v>0</v>
      </c>
      <c r="AGJ45">
        <f t="shared" si="1576"/>
        <v>0</v>
      </c>
      <c r="AGK45">
        <f t="shared" si="1577"/>
        <v>0</v>
      </c>
      <c r="AGM45" s="88">
        <f t="shared" si="1578"/>
        <v>79</v>
      </c>
      <c r="AGN45" s="88">
        <v>79</v>
      </c>
      <c r="AGO45">
        <v>2</v>
      </c>
      <c r="AGP45">
        <f t="shared" si="1579"/>
        <v>2</v>
      </c>
      <c r="AGQ45">
        <f t="shared" si="1580"/>
        <v>2</v>
      </c>
      <c r="AGR45">
        <f t="shared" si="1581"/>
        <v>2</v>
      </c>
      <c r="AGS45">
        <f t="shared" si="1582"/>
        <v>3</v>
      </c>
      <c r="AGT45">
        <f t="shared" si="1583"/>
        <v>3</v>
      </c>
      <c r="AGU45">
        <f t="shared" si="1584"/>
        <v>2</v>
      </c>
      <c r="AGV45">
        <f t="shared" si="1585"/>
        <v>2</v>
      </c>
      <c r="AGW45">
        <f t="shared" si="1586"/>
        <v>8</v>
      </c>
      <c r="AGX45">
        <f t="shared" si="1587"/>
        <v>2</v>
      </c>
      <c r="AGY45">
        <f t="shared" si="1588"/>
        <v>3</v>
      </c>
      <c r="AGZ45">
        <f t="shared" si="1589"/>
        <v>3</v>
      </c>
      <c r="AHA45">
        <f t="shared" si="1590"/>
        <v>0</v>
      </c>
      <c r="AHB45">
        <f t="shared" si="1591"/>
        <v>0</v>
      </c>
      <c r="AHC45">
        <f t="shared" si="1592"/>
        <v>0</v>
      </c>
      <c r="AHD45">
        <f t="shared" si="1593"/>
        <v>0</v>
      </c>
      <c r="AHE45">
        <f t="shared" si="1594"/>
        <v>0</v>
      </c>
      <c r="AHF45">
        <f t="shared" si="1595"/>
        <v>0</v>
      </c>
      <c r="AHG45">
        <f t="shared" si="1596"/>
        <v>0</v>
      </c>
      <c r="AHH45">
        <f t="shared" si="1597"/>
        <v>0</v>
      </c>
      <c r="AHI45">
        <f t="shared" si="1598"/>
        <v>0</v>
      </c>
      <c r="AHJ45">
        <f t="shared" si="1599"/>
        <v>0</v>
      </c>
      <c r="AHK45">
        <f t="shared" si="1600"/>
        <v>0</v>
      </c>
      <c r="AHL45">
        <f t="shared" si="1601"/>
        <v>0</v>
      </c>
      <c r="AHM45">
        <f t="shared" si="1602"/>
        <v>0</v>
      </c>
      <c r="AHN45">
        <f t="shared" si="1603"/>
        <v>0</v>
      </c>
      <c r="AHO45">
        <f t="shared" si="1604"/>
        <v>0</v>
      </c>
      <c r="AHP45">
        <f t="shared" si="1605"/>
        <v>0</v>
      </c>
      <c r="AHQ45">
        <f t="shared" si="1606"/>
        <v>0</v>
      </c>
      <c r="AHR45">
        <f t="shared" si="1607"/>
        <v>0</v>
      </c>
      <c r="AHS45">
        <f t="shared" si="1608"/>
        <v>0</v>
      </c>
      <c r="AHT45">
        <f t="shared" si="1609"/>
        <v>0</v>
      </c>
      <c r="AHU45">
        <f t="shared" si="1610"/>
        <v>0</v>
      </c>
      <c r="AHV45">
        <f t="shared" si="1611"/>
        <v>0</v>
      </c>
      <c r="AHW45">
        <f t="shared" si="1612"/>
        <v>0</v>
      </c>
      <c r="AHX45">
        <f t="shared" si="1613"/>
        <v>0</v>
      </c>
      <c r="AHY45">
        <f t="shared" si="1614"/>
        <v>0</v>
      </c>
      <c r="AHZ45">
        <f t="shared" si="1615"/>
        <v>0</v>
      </c>
      <c r="AIA45">
        <f t="shared" si="1616"/>
        <v>0</v>
      </c>
      <c r="AIB45">
        <f t="shared" si="1617"/>
        <v>0</v>
      </c>
      <c r="AIC45">
        <f t="shared" si="1618"/>
        <v>0</v>
      </c>
      <c r="AID45">
        <f t="shared" si="1619"/>
        <v>0</v>
      </c>
      <c r="AIE45">
        <f t="shared" si="1620"/>
        <v>0</v>
      </c>
      <c r="AIF45">
        <f t="shared" si="1621"/>
        <v>0</v>
      </c>
      <c r="AIG45">
        <f t="shared" si="1622"/>
        <v>0</v>
      </c>
      <c r="AIH45">
        <f t="shared" si="1623"/>
        <v>0</v>
      </c>
      <c r="AII45">
        <f t="shared" si="1624"/>
        <v>0</v>
      </c>
      <c r="AIJ45">
        <f t="shared" si="1625"/>
        <v>0</v>
      </c>
      <c r="AIK45">
        <f t="shared" si="1626"/>
        <v>0</v>
      </c>
      <c r="AIL45">
        <f t="shared" si="1627"/>
        <v>0</v>
      </c>
      <c r="AIM45">
        <f t="shared" si="1628"/>
        <v>0</v>
      </c>
      <c r="AIN45">
        <f t="shared" si="1629"/>
        <v>0</v>
      </c>
      <c r="AIO45">
        <f t="shared" si="1630"/>
        <v>0</v>
      </c>
      <c r="AIP45">
        <f t="shared" si="1631"/>
        <v>0</v>
      </c>
      <c r="AIQ45">
        <f t="shared" si="1632"/>
        <v>0</v>
      </c>
      <c r="AIR45">
        <f t="shared" si="1633"/>
        <v>0</v>
      </c>
      <c r="AIS45">
        <f t="shared" si="1634"/>
        <v>0</v>
      </c>
      <c r="AIT45">
        <f t="shared" si="1635"/>
        <v>0</v>
      </c>
      <c r="AIU45">
        <f t="shared" si="1636"/>
        <v>0</v>
      </c>
      <c r="AIV45">
        <f t="shared" si="1637"/>
        <v>0</v>
      </c>
      <c r="AIW45">
        <f t="shared" si="1638"/>
        <v>0</v>
      </c>
      <c r="AIX45">
        <f t="shared" si="1639"/>
        <v>0</v>
      </c>
      <c r="AIY45">
        <f t="shared" si="1640"/>
        <v>0</v>
      </c>
      <c r="AIZ45">
        <f t="shared" si="1641"/>
        <v>0</v>
      </c>
      <c r="AJA45">
        <f t="shared" si="1642"/>
        <v>0</v>
      </c>
      <c r="AJB45">
        <f t="shared" si="1643"/>
        <v>0</v>
      </c>
      <c r="AJC45">
        <f t="shared" si="1644"/>
        <v>0</v>
      </c>
      <c r="AJD45">
        <f t="shared" si="1645"/>
        <v>0</v>
      </c>
      <c r="AJE45">
        <f t="shared" si="1646"/>
        <v>0</v>
      </c>
      <c r="AJF45">
        <f t="shared" si="1647"/>
        <v>0</v>
      </c>
      <c r="AJG45">
        <f t="shared" si="1648"/>
        <v>0</v>
      </c>
      <c r="AJH45">
        <f t="shared" si="1649"/>
        <v>0</v>
      </c>
      <c r="AJI45">
        <f t="shared" si="1650"/>
        <v>0</v>
      </c>
      <c r="AJJ45">
        <f t="shared" si="1651"/>
        <v>0</v>
      </c>
      <c r="AJK45">
        <f t="shared" si="1652"/>
        <v>0</v>
      </c>
      <c r="AJL45">
        <f t="shared" si="1653"/>
        <v>0</v>
      </c>
      <c r="AJM45">
        <f t="shared" si="1654"/>
        <v>0</v>
      </c>
      <c r="AJN45">
        <f t="shared" si="1655"/>
        <v>0</v>
      </c>
      <c r="AJO45">
        <f t="shared" si="1656"/>
        <v>0</v>
      </c>
      <c r="AJP45">
        <f t="shared" si="1657"/>
        <v>0</v>
      </c>
      <c r="AJQ45">
        <f t="shared" si="1658"/>
        <v>0</v>
      </c>
      <c r="AJR45">
        <f t="shared" si="1659"/>
        <v>0</v>
      </c>
      <c r="AJS45">
        <f t="shared" si="1660"/>
        <v>0</v>
      </c>
      <c r="AJT45">
        <f t="shared" si="1661"/>
        <v>0</v>
      </c>
      <c r="AJU45">
        <f t="shared" si="1662"/>
        <v>0</v>
      </c>
      <c r="AJV45">
        <f t="shared" si="1663"/>
        <v>0</v>
      </c>
      <c r="AJX45">
        <v>52</v>
      </c>
      <c r="AJY45">
        <v>1</v>
      </c>
      <c r="AJZ45">
        <v>1</v>
      </c>
      <c r="AKA45">
        <f t="shared" si="1664"/>
        <v>2</v>
      </c>
      <c r="AKB45">
        <f t="shared" si="1665"/>
        <v>1</v>
      </c>
      <c r="AKC45">
        <f t="shared" si="1666"/>
        <v>2</v>
      </c>
      <c r="AKD45">
        <f t="shared" si="1667"/>
        <v>1</v>
      </c>
      <c r="AKE45">
        <f t="shared" si="1668"/>
        <v>8</v>
      </c>
      <c r="AKF45">
        <f t="shared" si="1669"/>
        <v>8</v>
      </c>
      <c r="AKG45">
        <f t="shared" si="1670"/>
        <v>2</v>
      </c>
      <c r="AKH45">
        <f t="shared" si="1671"/>
        <v>1</v>
      </c>
      <c r="AKI45">
        <f t="shared" si="1672"/>
        <v>0</v>
      </c>
      <c r="AKJ45">
        <f t="shared" si="1673"/>
        <v>0</v>
      </c>
      <c r="AKK45">
        <f t="shared" si="1674"/>
        <v>0</v>
      </c>
      <c r="AKL45">
        <f t="shared" si="1675"/>
        <v>0</v>
      </c>
      <c r="AKM45">
        <f t="shared" si="1676"/>
        <v>0</v>
      </c>
      <c r="AKN45">
        <f t="shared" si="1677"/>
        <v>0</v>
      </c>
      <c r="AKO45">
        <f t="shared" si="1678"/>
        <v>0</v>
      </c>
      <c r="AKP45">
        <f t="shared" si="1679"/>
        <v>0</v>
      </c>
      <c r="AKQ45">
        <f t="shared" si="1680"/>
        <v>0</v>
      </c>
      <c r="AKR45">
        <f t="shared" si="1681"/>
        <v>0</v>
      </c>
      <c r="AKS45">
        <f t="shared" si="1682"/>
        <v>0</v>
      </c>
      <c r="AKT45">
        <f t="shared" si="1683"/>
        <v>0</v>
      </c>
      <c r="AKU45">
        <f t="shared" si="1684"/>
        <v>0</v>
      </c>
      <c r="AKV45">
        <f t="shared" si="1685"/>
        <v>0</v>
      </c>
      <c r="AKW45">
        <f t="shared" si="1686"/>
        <v>0</v>
      </c>
      <c r="AKX45">
        <f t="shared" si="1687"/>
        <v>0</v>
      </c>
      <c r="AKY45">
        <f t="shared" si="1688"/>
        <v>0</v>
      </c>
      <c r="AKZ45">
        <f t="shared" si="1689"/>
        <v>0</v>
      </c>
      <c r="ALA45">
        <f t="shared" si="1690"/>
        <v>0</v>
      </c>
      <c r="ALB45">
        <f t="shared" si="1691"/>
        <v>0</v>
      </c>
      <c r="ALC45">
        <f t="shared" si="1692"/>
        <v>0</v>
      </c>
      <c r="ALD45">
        <f t="shared" si="1693"/>
        <v>0</v>
      </c>
      <c r="ALE45">
        <f t="shared" si="1694"/>
        <v>0</v>
      </c>
      <c r="ALF45">
        <f t="shared" si="1695"/>
        <v>0</v>
      </c>
      <c r="ALG45">
        <f t="shared" si="1696"/>
        <v>0</v>
      </c>
      <c r="ALH45">
        <f t="shared" si="1697"/>
        <v>0</v>
      </c>
      <c r="ALI45">
        <f t="shared" si="1698"/>
        <v>0</v>
      </c>
      <c r="ALJ45">
        <f t="shared" si="1699"/>
        <v>0</v>
      </c>
      <c r="ALK45">
        <f t="shared" si="1700"/>
        <v>0</v>
      </c>
      <c r="ALL45">
        <f t="shared" si="1701"/>
        <v>0</v>
      </c>
      <c r="ALM45">
        <f t="shared" si="1702"/>
        <v>0</v>
      </c>
      <c r="ALN45">
        <f t="shared" si="1703"/>
        <v>0</v>
      </c>
      <c r="ALO45">
        <f t="shared" si="1704"/>
        <v>0</v>
      </c>
      <c r="ALP45">
        <f t="shared" si="1705"/>
        <v>0</v>
      </c>
      <c r="ALQ45">
        <f t="shared" si="1706"/>
        <v>0</v>
      </c>
      <c r="ALR45">
        <f t="shared" si="1707"/>
        <v>0</v>
      </c>
      <c r="ALS45">
        <f t="shared" si="1708"/>
        <v>0</v>
      </c>
      <c r="ALT45">
        <f t="shared" si="1709"/>
        <v>0</v>
      </c>
      <c r="ALU45">
        <f t="shared" si="1710"/>
        <v>0</v>
      </c>
      <c r="ALV45">
        <f t="shared" si="1711"/>
        <v>0</v>
      </c>
      <c r="ALW45">
        <f t="shared" si="1712"/>
        <v>0</v>
      </c>
      <c r="ALX45">
        <f t="shared" si="1713"/>
        <v>0</v>
      </c>
      <c r="ALY45">
        <f t="shared" si="1714"/>
        <v>0</v>
      </c>
      <c r="ALZ45">
        <f t="shared" si="1715"/>
        <v>0</v>
      </c>
      <c r="AMA45">
        <f t="shared" si="1716"/>
        <v>0</v>
      </c>
      <c r="AMB45">
        <f t="shared" si="1717"/>
        <v>0</v>
      </c>
      <c r="AMC45">
        <f t="shared" si="1718"/>
        <v>0</v>
      </c>
      <c r="AMD45">
        <f t="shared" si="1719"/>
        <v>0</v>
      </c>
      <c r="AME45">
        <f t="shared" si="1720"/>
        <v>0</v>
      </c>
      <c r="AMF45">
        <f t="shared" si="1721"/>
        <v>0</v>
      </c>
      <c r="AMG45">
        <f t="shared" si="1722"/>
        <v>0</v>
      </c>
      <c r="AMH45">
        <f t="shared" si="1723"/>
        <v>0</v>
      </c>
      <c r="AMI45">
        <f t="shared" si="1724"/>
        <v>0</v>
      </c>
      <c r="AMJ45">
        <f t="shared" si="1725"/>
        <v>0</v>
      </c>
      <c r="AMK45">
        <f t="shared" si="1726"/>
        <v>0</v>
      </c>
      <c r="AML45">
        <f t="shared" si="1727"/>
        <v>0</v>
      </c>
      <c r="AMM45">
        <f t="shared" si="1728"/>
        <v>0</v>
      </c>
      <c r="AMN45">
        <f t="shared" si="1729"/>
        <v>0</v>
      </c>
      <c r="AMO45">
        <f t="shared" si="1730"/>
        <v>0</v>
      </c>
      <c r="AMP45">
        <f t="shared" si="1731"/>
        <v>0</v>
      </c>
      <c r="AMQ45">
        <f t="shared" si="1732"/>
        <v>0</v>
      </c>
      <c r="AMR45">
        <f t="shared" si="1733"/>
        <v>0</v>
      </c>
      <c r="AMS45">
        <f t="shared" si="1734"/>
        <v>0</v>
      </c>
      <c r="AMT45">
        <f t="shared" si="1735"/>
        <v>0</v>
      </c>
      <c r="AMU45">
        <f t="shared" si="1736"/>
        <v>0</v>
      </c>
      <c r="AMV45">
        <f t="shared" si="1737"/>
        <v>0</v>
      </c>
      <c r="AMW45">
        <f t="shared" si="1738"/>
        <v>0</v>
      </c>
      <c r="AMX45">
        <f t="shared" si="1739"/>
        <v>0</v>
      </c>
      <c r="AMY45">
        <f t="shared" si="1740"/>
        <v>0</v>
      </c>
      <c r="AMZ45">
        <f t="shared" si="1741"/>
        <v>0</v>
      </c>
      <c r="ANA45">
        <f t="shared" si="1742"/>
        <v>0</v>
      </c>
      <c r="ANB45">
        <f t="shared" si="1743"/>
        <v>0</v>
      </c>
      <c r="ANC45">
        <f t="shared" si="1744"/>
        <v>0</v>
      </c>
      <c r="AND45">
        <f t="shared" si="1745"/>
        <v>0</v>
      </c>
      <c r="ANR45" s="4">
        <v>2051</v>
      </c>
      <c r="ANS45" s="4">
        <f t="shared" si="1746"/>
        <v>2051</v>
      </c>
      <c r="ANU45" s="4">
        <v>2040</v>
      </c>
      <c r="ANV45" t="str">
        <f t="shared" si="1747"/>
        <v>2050</v>
      </c>
      <c r="ANW45" t="str">
        <f t="shared" si="1748"/>
        <v>2061</v>
      </c>
      <c r="ANX45" t="str">
        <f t="shared" si="1749"/>
        <v>2064</v>
      </c>
      <c r="ANY45" t="str">
        <f t="shared" si="1750"/>
        <v>2067</v>
      </c>
      <c r="ANZ45" t="str">
        <f t="shared" si="1751"/>
        <v>2068</v>
      </c>
      <c r="AOA45" t="str">
        <f t="shared" si="1752"/>
        <v>2073</v>
      </c>
      <c r="AOB45" t="str">
        <f t="shared" si="1753"/>
        <v>2079</v>
      </c>
      <c r="AOC45" t="str">
        <f t="shared" si="1754"/>
        <v>2050</v>
      </c>
      <c r="AOD45" t="str">
        <f t="shared" si="1755"/>
        <v>2026</v>
      </c>
      <c r="AOE45" t="str">
        <f t="shared" si="1756"/>
        <v>2034</v>
      </c>
      <c r="AOF45" t="str">
        <f t="shared" si="1757"/>
        <v>2051</v>
      </c>
      <c r="AOG45" t="str">
        <f t="shared" si="1758"/>
        <v>2051</v>
      </c>
      <c r="AOH45" t="str">
        <f t="shared" si="1759"/>
        <v>2051</v>
      </c>
      <c r="AOI45" t="str">
        <f t="shared" si="1760"/>
        <v>2051</v>
      </c>
      <c r="AOJ45" t="str">
        <f t="shared" si="1761"/>
        <v>2051</v>
      </c>
      <c r="AOK45" t="str">
        <f t="shared" si="1762"/>
        <v>2051</v>
      </c>
      <c r="AOL45" t="str">
        <f t="shared" si="1763"/>
        <v>2051</v>
      </c>
      <c r="AOM45" t="str">
        <f t="shared" si="1764"/>
        <v>2051</v>
      </c>
      <c r="AON45" t="str">
        <f t="shared" si="1765"/>
        <v>2051</v>
      </c>
      <c r="AOO45" t="str">
        <f t="shared" si="1766"/>
        <v>2051</v>
      </c>
      <c r="AOP45" t="str">
        <f t="shared" si="1767"/>
        <v>2051</v>
      </c>
      <c r="AOQ45" t="str">
        <f t="shared" si="1768"/>
        <v>2051</v>
      </c>
      <c r="AOR45" t="str">
        <f t="shared" si="1769"/>
        <v>2051</v>
      </c>
      <c r="AOS45" t="str">
        <f t="shared" si="1770"/>
        <v>2051</v>
      </c>
      <c r="AOT45" t="str">
        <f t="shared" si="1771"/>
        <v>2051</v>
      </c>
      <c r="AOU45" t="str">
        <f t="shared" si="1772"/>
        <v>2051</v>
      </c>
      <c r="AOV45" t="str">
        <f t="shared" si="1773"/>
        <v>2051</v>
      </c>
      <c r="AOW45" t="str">
        <f t="shared" si="1774"/>
        <v>2051</v>
      </c>
      <c r="AOX45" t="str">
        <f t="shared" si="1775"/>
        <v>2051</v>
      </c>
      <c r="AOY45" t="str">
        <f t="shared" si="1776"/>
        <v>2051</v>
      </c>
      <c r="AOZ45" t="str">
        <f t="shared" si="1777"/>
        <v>2051</v>
      </c>
      <c r="APA45" t="str">
        <f t="shared" si="1778"/>
        <v>2051</v>
      </c>
      <c r="APB45" t="str">
        <f t="shared" si="1779"/>
        <v>2051</v>
      </c>
      <c r="APC45" t="str">
        <f t="shared" si="1780"/>
        <v>2051</v>
      </c>
      <c r="APD45" t="str">
        <f t="shared" si="1781"/>
        <v>2051</v>
      </c>
      <c r="APE45" t="str">
        <f t="shared" si="1782"/>
        <v>2051</v>
      </c>
      <c r="APF45" t="str">
        <f t="shared" si="1783"/>
        <v>2051</v>
      </c>
      <c r="APG45" t="str">
        <f t="shared" si="1784"/>
        <v>2051</v>
      </c>
      <c r="APH45" t="str">
        <f t="shared" si="1785"/>
        <v>2051</v>
      </c>
      <c r="API45" t="str">
        <f t="shared" si="1786"/>
        <v>2051</v>
      </c>
      <c r="APJ45" t="str">
        <f t="shared" si="1787"/>
        <v>2051</v>
      </c>
      <c r="APK45" t="str">
        <f t="shared" si="1788"/>
        <v>2051</v>
      </c>
      <c r="APL45" t="str">
        <f t="shared" si="1789"/>
        <v>2051</v>
      </c>
      <c r="APM45" t="str">
        <f t="shared" si="1790"/>
        <v>2051</v>
      </c>
      <c r="APN45" t="str">
        <f t="shared" si="1791"/>
        <v>2051</v>
      </c>
      <c r="APO45" t="str">
        <f t="shared" si="1792"/>
        <v>2051</v>
      </c>
      <c r="APP45" t="str">
        <f t="shared" si="1793"/>
        <v>2051</v>
      </c>
      <c r="APQ45" t="str">
        <f t="shared" si="1794"/>
        <v>2051</v>
      </c>
      <c r="APR45" t="str">
        <f t="shared" si="1795"/>
        <v>2051</v>
      </c>
      <c r="APS45" t="str">
        <f t="shared" si="1796"/>
        <v>2051</v>
      </c>
      <c r="APT45" t="str">
        <f t="shared" si="1797"/>
        <v>2051</v>
      </c>
      <c r="APU45" t="str">
        <f t="shared" si="1798"/>
        <v>2051</v>
      </c>
      <c r="APV45" t="str">
        <f t="shared" si="1799"/>
        <v>2051</v>
      </c>
      <c r="APW45" t="str">
        <f t="shared" si="1800"/>
        <v>2051</v>
      </c>
      <c r="APX45" t="str">
        <f t="shared" si="1801"/>
        <v>2051</v>
      </c>
      <c r="APY45" t="str">
        <f t="shared" si="1802"/>
        <v>2051</v>
      </c>
      <c r="APZ45" t="str">
        <f t="shared" si="1803"/>
        <v>2051</v>
      </c>
      <c r="AQA45" t="str">
        <f t="shared" si="1804"/>
        <v>2051</v>
      </c>
      <c r="AQB45" t="str">
        <f t="shared" si="1805"/>
        <v>2051</v>
      </c>
      <c r="AQC45" t="str">
        <f t="shared" si="1806"/>
        <v>2051</v>
      </c>
      <c r="AQD45" t="str">
        <f t="shared" si="1807"/>
        <v>2051</v>
      </c>
      <c r="AQE45" t="str">
        <f t="shared" si="1808"/>
        <v>2051</v>
      </c>
      <c r="AQF45" t="str">
        <f t="shared" si="1809"/>
        <v>2051</v>
      </c>
      <c r="AQG45" t="str">
        <f t="shared" si="1810"/>
        <v>2051</v>
      </c>
      <c r="AQH45" t="str">
        <f t="shared" si="1811"/>
        <v>2051</v>
      </c>
      <c r="AQI45" t="str">
        <f t="shared" si="1812"/>
        <v>2051</v>
      </c>
      <c r="AQJ45" t="str">
        <f t="shared" si="1813"/>
        <v>2051</v>
      </c>
      <c r="AQK45" t="str">
        <f t="shared" si="1814"/>
        <v>2051</v>
      </c>
      <c r="AQL45" t="str">
        <f t="shared" si="1815"/>
        <v>2051</v>
      </c>
      <c r="AQM45" t="str">
        <f t="shared" si="1816"/>
        <v>2051</v>
      </c>
      <c r="AQN45" t="str">
        <f t="shared" si="1817"/>
        <v>2051</v>
      </c>
      <c r="AQO45" t="str">
        <f t="shared" si="1818"/>
        <v>2051</v>
      </c>
      <c r="AQP45" t="str">
        <f t="shared" si="1819"/>
        <v>2051</v>
      </c>
      <c r="AQQ45" t="str">
        <f t="shared" si="1820"/>
        <v>2051</v>
      </c>
      <c r="AQR45" t="str">
        <f t="shared" si="1821"/>
        <v>2051</v>
      </c>
      <c r="AQS45" t="str">
        <f t="shared" si="1822"/>
        <v>2051</v>
      </c>
      <c r="AQT45" t="str">
        <f t="shared" si="1823"/>
        <v>2051</v>
      </c>
      <c r="AQU45" t="str">
        <f t="shared" si="1824"/>
        <v>2051</v>
      </c>
      <c r="AQV45" t="str">
        <f t="shared" si="1825"/>
        <v>2051</v>
      </c>
      <c r="AQW45" t="str">
        <f t="shared" si="1826"/>
        <v>2051</v>
      </c>
      <c r="AQX45" t="str">
        <f t="shared" si="1827"/>
        <v>2051</v>
      </c>
      <c r="AQY45" t="str">
        <f t="shared" si="1828"/>
        <v>2051</v>
      </c>
      <c r="AQZ45" t="str">
        <f t="shared" si="1829"/>
        <v>2051</v>
      </c>
      <c r="ARA45" t="str">
        <f t="shared" si="1830"/>
        <v>2051</v>
      </c>
      <c r="ARB45" t="str">
        <f t="shared" si="1831"/>
        <v>2051</v>
      </c>
      <c r="ARC45">
        <v>2040</v>
      </c>
      <c r="ARH45" s="5"/>
    </row>
    <row r="46" spans="1:1152" x14ac:dyDescent="0.2">
      <c r="A46">
        <v>149</v>
      </c>
      <c r="B46" s="106" t="s">
        <v>478</v>
      </c>
      <c r="C46" s="20">
        <f>VLOOKUP(A46, Rankings!$A$2:$AN$161, 40, FALSE)</f>
        <v>44</v>
      </c>
      <c r="D46" s="106" t="s">
        <v>213</v>
      </c>
      <c r="F46" s="4">
        <v>3</v>
      </c>
      <c r="G46" s="4">
        <v>7</v>
      </c>
      <c r="I46" s="5">
        <f t="shared" si="916"/>
        <v>9</v>
      </c>
      <c r="L46" t="s">
        <v>1767</v>
      </c>
      <c r="M46" t="s">
        <v>2256</v>
      </c>
      <c r="N46" t="s">
        <v>2489</v>
      </c>
      <c r="O46" t="s">
        <v>2745</v>
      </c>
      <c r="P46" t="s">
        <v>2745</v>
      </c>
      <c r="Q46" t="s">
        <v>3188</v>
      </c>
      <c r="R46" t="s">
        <v>3459</v>
      </c>
      <c r="S46" t="s">
        <v>3701</v>
      </c>
      <c r="T46" t="s">
        <v>3940</v>
      </c>
      <c r="U46" t="s">
        <v>4070</v>
      </c>
      <c r="V46" t="s">
        <v>4137</v>
      </c>
      <c r="W46" t="str">
        <f>Rankings!D45</f>
        <v>-</v>
      </c>
      <c r="X46" t="s">
        <v>10</v>
      </c>
      <c r="Y46" t="s">
        <v>10</v>
      </c>
      <c r="Z46" t="s">
        <v>10</v>
      </c>
      <c r="AA46" t="s">
        <v>10</v>
      </c>
      <c r="AB46" t="s">
        <v>10</v>
      </c>
      <c r="AC46" t="s">
        <v>10</v>
      </c>
      <c r="AD46" t="s">
        <v>10</v>
      </c>
      <c r="AE46" t="s">
        <v>10</v>
      </c>
      <c r="AF46" t="s">
        <v>10</v>
      </c>
      <c r="AG46" t="s">
        <v>10</v>
      </c>
      <c r="AH46" t="s">
        <v>10</v>
      </c>
      <c r="AI46" t="s">
        <v>10</v>
      </c>
      <c r="AJ46" t="s">
        <v>10</v>
      </c>
      <c r="AK46" t="s">
        <v>10</v>
      </c>
      <c r="AL46" t="s">
        <v>10</v>
      </c>
      <c r="AM46" t="s">
        <v>10</v>
      </c>
      <c r="AN46" t="s">
        <v>10</v>
      </c>
      <c r="AO46" t="s">
        <v>10</v>
      </c>
      <c r="AP46" t="s">
        <v>10</v>
      </c>
      <c r="AQ46" t="s">
        <v>10</v>
      </c>
      <c r="AR46" t="s">
        <v>10</v>
      </c>
      <c r="AS46" t="s">
        <v>10</v>
      </c>
      <c r="AT46" t="s">
        <v>10</v>
      </c>
      <c r="AU46" t="s">
        <v>10</v>
      </c>
      <c r="AV46" t="s">
        <v>10</v>
      </c>
      <c r="AW46" t="s">
        <v>10</v>
      </c>
      <c r="AX46" t="s">
        <v>10</v>
      </c>
      <c r="AY46" t="s">
        <v>10</v>
      </c>
      <c r="AZ46" t="s">
        <v>10</v>
      </c>
      <c r="BA46" t="s">
        <v>10</v>
      </c>
      <c r="BB46" t="s">
        <v>10</v>
      </c>
      <c r="BC46" t="s">
        <v>10</v>
      </c>
      <c r="BD46" t="s">
        <v>10</v>
      </c>
      <c r="BE46" t="s">
        <v>10</v>
      </c>
      <c r="BF46" t="s">
        <v>10</v>
      </c>
      <c r="BG46" t="s">
        <v>10</v>
      </c>
      <c r="BH46" t="s">
        <v>10</v>
      </c>
      <c r="BI46" t="s">
        <v>10</v>
      </c>
      <c r="BJ46" t="s">
        <v>10</v>
      </c>
      <c r="BK46" t="s">
        <v>10</v>
      </c>
      <c r="BL46" t="s">
        <v>10</v>
      </c>
      <c r="BM46" t="s">
        <v>10</v>
      </c>
      <c r="BN46" t="s">
        <v>10</v>
      </c>
      <c r="BO46" t="s">
        <v>10</v>
      </c>
      <c r="BP46" t="s">
        <v>10</v>
      </c>
      <c r="BQ46" t="s">
        <v>10</v>
      </c>
      <c r="BR46" t="s">
        <v>10</v>
      </c>
      <c r="BS46" t="s">
        <v>10</v>
      </c>
      <c r="BT46" t="s">
        <v>10</v>
      </c>
      <c r="BU46" t="s">
        <v>10</v>
      </c>
      <c r="BV46" t="s">
        <v>10</v>
      </c>
      <c r="BW46" t="s">
        <v>10</v>
      </c>
      <c r="BX46" t="s">
        <v>10</v>
      </c>
      <c r="BY46" t="s">
        <v>10</v>
      </c>
      <c r="BZ46" t="s">
        <v>10</v>
      </c>
      <c r="CA46" t="s">
        <v>10</v>
      </c>
      <c r="CB46" t="s">
        <v>10</v>
      </c>
      <c r="CC46" t="s">
        <v>10</v>
      </c>
      <c r="CD46" t="s">
        <v>10</v>
      </c>
      <c r="CE46" t="s">
        <v>10</v>
      </c>
      <c r="CF46" t="s">
        <v>10</v>
      </c>
      <c r="CG46" t="s">
        <v>10</v>
      </c>
      <c r="CH46" t="s">
        <v>10</v>
      </c>
      <c r="CI46" t="s">
        <v>10</v>
      </c>
      <c r="CJ46" t="s">
        <v>10</v>
      </c>
      <c r="CK46" t="s">
        <v>10</v>
      </c>
      <c r="CL46" t="s">
        <v>10</v>
      </c>
      <c r="CM46" t="s">
        <v>10</v>
      </c>
      <c r="CN46" t="s">
        <v>10</v>
      </c>
      <c r="CO46" t="s">
        <v>10</v>
      </c>
      <c r="CP46" t="s">
        <v>10</v>
      </c>
      <c r="CQ46" t="s">
        <v>10</v>
      </c>
      <c r="CR46" t="s">
        <v>10</v>
      </c>
      <c r="CT46" s="4">
        <f t="shared" si="917"/>
        <v>3</v>
      </c>
      <c r="CU46" s="4">
        <f t="shared" si="918"/>
        <v>0</v>
      </c>
      <c r="CV46" s="4">
        <f t="shared" si="919"/>
        <v>0</v>
      </c>
      <c r="CW46" s="4">
        <f t="shared" si="920"/>
        <v>2</v>
      </c>
      <c r="CX46" s="4">
        <f t="shared" si="921"/>
        <v>0</v>
      </c>
      <c r="CY46" s="4">
        <f t="shared" si="922"/>
        <v>0</v>
      </c>
      <c r="CZ46" s="4">
        <f t="shared" si="923"/>
        <v>0</v>
      </c>
      <c r="DA46" s="4">
        <f t="shared" si="924"/>
        <v>2</v>
      </c>
      <c r="DB46" s="4">
        <f t="shared" si="925"/>
        <v>4</v>
      </c>
      <c r="DC46" s="4">
        <f t="shared" si="926"/>
        <v>0</v>
      </c>
      <c r="DD46" s="4">
        <f t="shared" si="927"/>
        <v>0</v>
      </c>
      <c r="DE46" s="4">
        <f t="shared" si="928"/>
        <v>0</v>
      </c>
      <c r="DF46" s="4">
        <f t="shared" si="929"/>
        <v>0</v>
      </c>
      <c r="DG46" s="4">
        <f t="shared" si="930"/>
        <v>0</v>
      </c>
      <c r="DH46" s="4">
        <f t="shared" si="931"/>
        <v>0</v>
      </c>
      <c r="DI46" s="152">
        <f t="shared" si="932"/>
        <v>0</v>
      </c>
      <c r="DJ46" s="153">
        <f t="shared" si="933"/>
        <v>3</v>
      </c>
      <c r="DK46" s="4">
        <f t="shared" si="934"/>
        <v>2</v>
      </c>
      <c r="DL46" s="4">
        <f t="shared" si="935"/>
        <v>0</v>
      </c>
      <c r="DM46" s="4">
        <f t="shared" si="936"/>
        <v>2</v>
      </c>
      <c r="DN46" s="4">
        <f t="shared" si="937"/>
        <v>4</v>
      </c>
      <c r="DO46" s="4">
        <f t="shared" si="938"/>
        <v>0</v>
      </c>
      <c r="DP46" s="4">
        <f t="shared" si="939"/>
        <v>0</v>
      </c>
      <c r="DQ46" s="4">
        <f t="shared" si="940"/>
        <v>0</v>
      </c>
      <c r="DR46" s="4">
        <f t="shared" si="941"/>
        <v>9</v>
      </c>
      <c r="DS46" s="4">
        <f t="shared" si="942"/>
        <v>3</v>
      </c>
      <c r="DT46" s="4">
        <f t="shared" si="943"/>
        <v>12</v>
      </c>
      <c r="DU46" t="str">
        <f t="shared" si="944"/>
        <v>3R</v>
      </c>
      <c r="DV46" t="str">
        <f t="shared" si="945"/>
        <v>0R</v>
      </c>
      <c r="DW46" t="str">
        <f t="shared" si="946"/>
        <v>3R</v>
      </c>
      <c r="DX46" t="str">
        <f t="shared" si="947"/>
        <v>3S</v>
      </c>
      <c r="DY46" t="str">
        <f t="shared" si="948"/>
        <v>3S</v>
      </c>
      <c r="DZ46" t="str">
        <f t="shared" si="949"/>
        <v>3R</v>
      </c>
      <c r="EA46" t="str">
        <f t="shared" si="950"/>
        <v>0L</v>
      </c>
      <c r="EB46" t="str">
        <f t="shared" si="951"/>
        <v>0L</v>
      </c>
      <c r="EC46" t="str">
        <f t="shared" si="952"/>
        <v>0R</v>
      </c>
      <c r="ED46" t="str">
        <f t="shared" si="953"/>
        <v>3S</v>
      </c>
      <c r="EE46" t="str">
        <f t="shared" si="954"/>
        <v>3S</v>
      </c>
      <c r="EF46">
        <f t="shared" si="955"/>
        <v>0</v>
      </c>
      <c r="EG46">
        <f t="shared" si="956"/>
        <v>0</v>
      </c>
      <c r="EH46">
        <f t="shared" si="957"/>
        <v>0</v>
      </c>
      <c r="EI46">
        <f t="shared" si="958"/>
        <v>0</v>
      </c>
      <c r="EJ46">
        <f t="shared" si="959"/>
        <v>0</v>
      </c>
      <c r="EK46">
        <f t="shared" si="960"/>
        <v>0</v>
      </c>
      <c r="EL46">
        <f t="shared" si="961"/>
        <v>0</v>
      </c>
      <c r="EM46">
        <f t="shared" si="962"/>
        <v>0</v>
      </c>
      <c r="EN46">
        <f t="shared" si="963"/>
        <v>0</v>
      </c>
      <c r="EO46">
        <f t="shared" si="964"/>
        <v>0</v>
      </c>
      <c r="EP46">
        <f t="shared" si="965"/>
        <v>0</v>
      </c>
      <c r="EQ46">
        <f t="shared" si="966"/>
        <v>0</v>
      </c>
      <c r="ER46">
        <f t="shared" si="967"/>
        <v>0</v>
      </c>
      <c r="ES46">
        <f t="shared" si="968"/>
        <v>0</v>
      </c>
      <c r="ET46">
        <f t="shared" si="969"/>
        <v>0</v>
      </c>
      <c r="EU46">
        <f t="shared" si="970"/>
        <v>0</v>
      </c>
      <c r="EV46">
        <f t="shared" si="971"/>
        <v>0</v>
      </c>
      <c r="EW46">
        <f t="shared" si="972"/>
        <v>0</v>
      </c>
      <c r="EX46">
        <f t="shared" si="973"/>
        <v>0</v>
      </c>
      <c r="EY46">
        <f t="shared" si="974"/>
        <v>0</v>
      </c>
      <c r="EZ46">
        <f t="shared" si="975"/>
        <v>0</v>
      </c>
      <c r="FA46">
        <f t="shared" si="976"/>
        <v>0</v>
      </c>
      <c r="FB46">
        <f t="shared" si="977"/>
        <v>0</v>
      </c>
      <c r="FC46">
        <f t="shared" si="978"/>
        <v>0</v>
      </c>
      <c r="FD46">
        <f t="shared" si="979"/>
        <v>0</v>
      </c>
      <c r="FE46">
        <f t="shared" si="980"/>
        <v>0</v>
      </c>
      <c r="FF46">
        <f t="shared" si="981"/>
        <v>0</v>
      </c>
      <c r="FG46">
        <f t="shared" si="982"/>
        <v>0</v>
      </c>
      <c r="FH46">
        <f t="shared" si="983"/>
        <v>0</v>
      </c>
      <c r="FI46">
        <f t="shared" si="984"/>
        <v>0</v>
      </c>
      <c r="FJ46">
        <f t="shared" si="985"/>
        <v>0</v>
      </c>
      <c r="FK46">
        <f t="shared" si="986"/>
        <v>0</v>
      </c>
      <c r="FL46">
        <f t="shared" si="987"/>
        <v>0</v>
      </c>
      <c r="FM46">
        <f t="shared" si="988"/>
        <v>0</v>
      </c>
      <c r="FN46">
        <f t="shared" si="989"/>
        <v>0</v>
      </c>
      <c r="FO46">
        <f t="shared" si="990"/>
        <v>0</v>
      </c>
      <c r="FP46">
        <f t="shared" si="991"/>
        <v>0</v>
      </c>
      <c r="FQ46">
        <f t="shared" si="992"/>
        <v>0</v>
      </c>
      <c r="FR46">
        <f t="shared" si="993"/>
        <v>0</v>
      </c>
      <c r="FS46">
        <f t="shared" si="994"/>
        <v>0</v>
      </c>
      <c r="FT46">
        <f t="shared" si="995"/>
        <v>0</v>
      </c>
      <c r="FU46">
        <f t="shared" si="996"/>
        <v>0</v>
      </c>
      <c r="FV46">
        <f t="shared" si="997"/>
        <v>0</v>
      </c>
      <c r="FW46">
        <f t="shared" si="998"/>
        <v>0</v>
      </c>
      <c r="FX46">
        <f t="shared" si="999"/>
        <v>0</v>
      </c>
      <c r="FY46">
        <f t="shared" si="1000"/>
        <v>0</v>
      </c>
      <c r="FZ46">
        <f t="shared" si="1001"/>
        <v>0</v>
      </c>
      <c r="GA46">
        <f t="shared" si="1002"/>
        <v>0</v>
      </c>
      <c r="GB46">
        <f t="shared" si="1003"/>
        <v>0</v>
      </c>
      <c r="GC46">
        <f t="shared" si="1004"/>
        <v>0</v>
      </c>
      <c r="GD46">
        <f t="shared" si="1005"/>
        <v>0</v>
      </c>
      <c r="GE46">
        <f t="shared" si="1006"/>
        <v>0</v>
      </c>
      <c r="GF46">
        <f t="shared" si="1007"/>
        <v>0</v>
      </c>
      <c r="GG46">
        <f t="shared" si="1008"/>
        <v>0</v>
      </c>
      <c r="GH46">
        <f t="shared" si="1009"/>
        <v>0</v>
      </c>
      <c r="GI46">
        <f t="shared" si="1010"/>
        <v>0</v>
      </c>
      <c r="GJ46">
        <f t="shared" si="1011"/>
        <v>0</v>
      </c>
      <c r="GK46">
        <f t="shared" si="1012"/>
        <v>0</v>
      </c>
      <c r="GL46">
        <f t="shared" si="1013"/>
        <v>0</v>
      </c>
      <c r="GM46">
        <f t="shared" si="1014"/>
        <v>0</v>
      </c>
      <c r="GN46">
        <f t="shared" si="1015"/>
        <v>0</v>
      </c>
      <c r="GO46">
        <f t="shared" si="1016"/>
        <v>0</v>
      </c>
      <c r="GP46">
        <f t="shared" si="1017"/>
        <v>0</v>
      </c>
      <c r="GQ46">
        <f t="shared" si="1018"/>
        <v>0</v>
      </c>
      <c r="GR46">
        <f t="shared" si="1019"/>
        <v>0</v>
      </c>
      <c r="GS46">
        <f t="shared" si="1020"/>
        <v>0</v>
      </c>
      <c r="GT46">
        <f t="shared" si="1021"/>
        <v>0</v>
      </c>
      <c r="GU46">
        <f t="shared" si="1022"/>
        <v>0</v>
      </c>
      <c r="GV46">
        <f t="shared" si="1023"/>
        <v>0</v>
      </c>
      <c r="GW46">
        <f t="shared" si="1024"/>
        <v>0</v>
      </c>
      <c r="GX46">
        <f t="shared" si="1025"/>
        <v>0</v>
      </c>
      <c r="GY46">
        <f t="shared" si="1026"/>
        <v>0</v>
      </c>
      <c r="GZ46">
        <f t="shared" si="1027"/>
        <v>0</v>
      </c>
      <c r="HA46">
        <f t="shared" si="1028"/>
        <v>0</v>
      </c>
      <c r="HB46" s="176" t="s">
        <v>269</v>
      </c>
      <c r="HC46" s="89">
        <f t="shared" si="1029"/>
        <v>313.9393501136355</v>
      </c>
      <c r="HD46" s="89">
        <f t="shared" si="1030"/>
        <v>157.12737981155308</v>
      </c>
      <c r="HE46" s="89">
        <f t="shared" si="1031"/>
        <v>111.82163935230068</v>
      </c>
      <c r="HF46" s="89">
        <f t="shared" si="1032"/>
        <v>0</v>
      </c>
      <c r="HH46" s="88">
        <f t="shared" si="1033"/>
        <v>582.88836927748935</v>
      </c>
      <c r="HI46" s="88">
        <f t="shared" si="1034"/>
        <v>55.910819676150339</v>
      </c>
      <c r="HK46">
        <f>IFERROR(VLOOKUP(_xlfn.NUMBERVALUE(MID(L46, SEARCH("!", L46)+1, SEARCH("+", L46)-SEARCH("!", L46)-1)), Rankings!$A$2:$BK$161, 63, FALSE),0)</f>
        <v>27.673271288004145</v>
      </c>
      <c r="HL46">
        <f>IFERROR(VLOOKUP(_xlfn.NUMBERVALUE(MID(M46, SEARCH("!", M46)+1, SEARCH("+", M46)-SEARCH("!", M46)-1)), Rankings!$A$2:$BK$161, 63, FALSE),0)</f>
        <v>61.271767423257685</v>
      </c>
      <c r="HM46">
        <f>IFERROR(VLOOKUP(_xlfn.NUMBERVALUE(MID(N46, SEARCH("!", N46)+1, SEARCH("+", N46)-SEARCH("!", N46)-1)), Rankings!$A$2:$BK$161, 63, FALSE),0)</f>
        <v>77.102394599567361</v>
      </c>
      <c r="HN46">
        <f>IFERROR(VLOOKUP(_xlfn.NUMBERVALUE(MID(O46, SEARCH("!", O46)+1, SEARCH("+", O46)-SEARCH("!", O46)-1)), Rankings!$A$2:$BK$161, 63, FALSE),0)</f>
        <v>0</v>
      </c>
      <c r="HO46">
        <f>IFERROR(VLOOKUP(_xlfn.NUMBERVALUE(MID(P46, SEARCH("!", P46)+1, SEARCH("+", P46)-SEARCH("!", P46)-1)), Rankings!$A$2:$BK$161, 63, FALSE),0)</f>
        <v>0</v>
      </c>
      <c r="HP46">
        <f>IFERROR(VLOOKUP(_xlfn.NUMBERVALUE(MID(Q46, SEARCH("!", Q46)+1, SEARCH("+", Q46)-SEARCH("!", Q46)-1)), Rankings!$A$2:$BK$161, 63, FALSE),0)</f>
        <v>71.906006240664595</v>
      </c>
      <c r="HQ46">
        <f>IFERROR(VLOOKUP(_xlfn.NUMBERVALUE(MID(R46, SEARCH("!", R46)+1, SEARCH("+", R46)-SEARCH("!", R46)-1)), Rankings!$A$2:$BK$161, 63, FALSE),0)</f>
        <v>76.029924540402675</v>
      </c>
      <c r="HR46">
        <f>IFERROR(VLOOKUP(_xlfn.NUMBERVALUE(MID(S46, SEARCH("!", S46)+1, SEARCH("+", S46)-SEARCH("!", S46)-1)), Rankings!$A$2:$BK$161, 63, FALSE),0)</f>
        <v>81.097455271150409</v>
      </c>
      <c r="HS46">
        <f>IFERROR(VLOOKUP(_xlfn.NUMBERVALUE(MID(T46, SEARCH("!", T46)+1, SEARCH("+", T46)-SEARCH("!", T46)-1)), Rankings!$A$2:$BK$161, 63, FALSE),0)</f>
        <v>75.985910562141697</v>
      </c>
      <c r="HT46">
        <f>IFERROR(VLOOKUP(_xlfn.NUMBERVALUE(MID(U46, SEARCH("!", U46)+1, SEARCH("+", U46)-SEARCH("!", U46)-1)), Rankings!$A$2:$BK$161, 63, FALSE),0)</f>
        <v>68.70456850634308</v>
      </c>
      <c r="HU46">
        <f>IFERROR(VLOOKUP(_xlfn.NUMBERVALUE(MID(V46, SEARCH("!", V46)+1, SEARCH("+", V46)-SEARCH("!", V46)-1)), Rankings!$A$2:$BK$161, 63, FALSE),0)</f>
        <v>43.117070845957592</v>
      </c>
      <c r="HV46">
        <f>IFERROR(VLOOKUP(_xlfn.NUMBERVALUE(MID(W46, SEARCH("!", W46)+1, SEARCH("+", W46)-SEARCH("!", W46)-1)), Rankings!$A$2:$BK$161, 63, FALSE),0)</f>
        <v>0</v>
      </c>
      <c r="HW46">
        <f>IFERROR(VLOOKUP(_xlfn.NUMBERVALUE(MID(X46, SEARCH("!", X46)+1, SEARCH("+", X46)-SEARCH("!", X46)-1)), Rankings!$A$2:$BK$161, 63, FALSE),0)</f>
        <v>0</v>
      </c>
      <c r="HX46">
        <f>IFERROR(VLOOKUP(_xlfn.NUMBERVALUE(MID(Y46, SEARCH("!", Y46)+1, SEARCH("+", Y46)-SEARCH("!", Y46)-1)), Rankings!$A$2:$BK$161, 63, FALSE),0)</f>
        <v>0</v>
      </c>
      <c r="HY46">
        <f>IFERROR(VLOOKUP(_xlfn.NUMBERVALUE(MID(Z46, SEARCH("!", Z46)+1, SEARCH("+", Z46)-SEARCH("!", Z46)-1)), Rankings!$A$2:$BK$161, 63, FALSE),0)</f>
        <v>0</v>
      </c>
      <c r="HZ46">
        <f>IFERROR(VLOOKUP(_xlfn.NUMBERVALUE(MID(AA46, SEARCH("!", AA46)+1, SEARCH("+", AA46)-SEARCH("!", AA46)-1)), Rankings!$A$2:$BK$161, 63, FALSE),0)</f>
        <v>0</v>
      </c>
      <c r="IA46">
        <f>IFERROR(VLOOKUP(_xlfn.NUMBERVALUE(MID(AB46, SEARCH("!", AB46)+1, SEARCH("+", AB46)-SEARCH("!", AB46)-1)), Rankings!$A$2:$BK$161, 63, FALSE),0)</f>
        <v>0</v>
      </c>
      <c r="IB46">
        <f>IFERROR(VLOOKUP(_xlfn.NUMBERVALUE(MID(AC46, SEARCH("!", AC46)+1, SEARCH("+", AC46)-SEARCH("!", AC46)-1)), Rankings!$A$2:$BK$161, 63, FALSE),0)</f>
        <v>0</v>
      </c>
      <c r="IC46">
        <f>IFERROR(VLOOKUP(_xlfn.NUMBERVALUE(MID(AD46, SEARCH("!", AD46)+1, SEARCH("+", AD46)-SEARCH("!", AD46)-1)), Rankings!$A$2:$BK$161, 63, FALSE),0)</f>
        <v>0</v>
      </c>
      <c r="ID46">
        <f>IFERROR(VLOOKUP(_xlfn.NUMBERVALUE(MID(AE46, SEARCH("!", AE46)+1, SEARCH("+", AE46)-SEARCH("!", AE46)-1)), Rankings!$A$2:$BK$161, 63, FALSE),0)</f>
        <v>0</v>
      </c>
      <c r="IE46">
        <f>IFERROR(VLOOKUP(_xlfn.NUMBERVALUE(MID(AF46, SEARCH("!", AF46)+1, SEARCH("+", AF46)-SEARCH("!", AF46)-1)), Rankings!$A$2:$BK$161, 63, FALSE),0)</f>
        <v>0</v>
      </c>
      <c r="IF46">
        <f>IFERROR(VLOOKUP(_xlfn.NUMBERVALUE(MID(AG46, SEARCH("!", AG46)+1, SEARCH("+", AG46)-SEARCH("!", AG46)-1)), Rankings!$A$2:$BK$161, 63, FALSE),0)</f>
        <v>0</v>
      </c>
      <c r="IG46">
        <f>IFERROR(VLOOKUP(_xlfn.NUMBERVALUE(MID(AH46, SEARCH("!", AH46)+1, SEARCH("+", AH46)-SEARCH("!", AH46)-1)), Rankings!$A$2:$BK$161, 63, FALSE),0)</f>
        <v>0</v>
      </c>
      <c r="IH46">
        <f>IFERROR(VLOOKUP(_xlfn.NUMBERVALUE(MID(AI46, SEARCH("!", AI46)+1, SEARCH("+", AI46)-SEARCH("!", AI46)-1)), Rankings!$A$2:$BK$161, 63, FALSE),0)</f>
        <v>0</v>
      </c>
      <c r="II46">
        <f>IFERROR(VLOOKUP(_xlfn.NUMBERVALUE(MID(AJ46, SEARCH("!", AJ46)+1, SEARCH("+", AJ46)-SEARCH("!", AJ46)-1)), Rankings!$A$2:$BK$161, 63, FALSE),0)</f>
        <v>0</v>
      </c>
      <c r="IJ46">
        <f>IFERROR(VLOOKUP(_xlfn.NUMBERVALUE(MID(AK46, SEARCH("!", AK46)+1, SEARCH("+", AK46)-SEARCH("!", AK46)-1)), Rankings!$A$2:$BK$161, 63, FALSE),0)</f>
        <v>0</v>
      </c>
      <c r="IK46">
        <f>IFERROR(VLOOKUP(_xlfn.NUMBERVALUE(MID(AL46, SEARCH("!", AL46)+1, SEARCH("+", AL46)-SEARCH("!", AL46)-1)), Rankings!$A$2:$BK$161, 63, FALSE),0)</f>
        <v>0</v>
      </c>
      <c r="IL46">
        <f>IFERROR(VLOOKUP(_xlfn.NUMBERVALUE(MID(AM46, SEARCH("!", AM46)+1, SEARCH("+", AM46)-SEARCH("!", AM46)-1)), Rankings!$A$2:$BK$161, 63, FALSE),0)</f>
        <v>0</v>
      </c>
      <c r="IM46">
        <f>IFERROR(VLOOKUP(_xlfn.NUMBERVALUE(MID(AN46, SEARCH("!", AN46)+1, SEARCH("+", AN46)-SEARCH("!", AN46)-1)), Rankings!$A$2:$BK$161, 63, FALSE),0)</f>
        <v>0</v>
      </c>
      <c r="IN46">
        <f>IFERROR(VLOOKUP(_xlfn.NUMBERVALUE(MID(AO46, SEARCH("!", AO46)+1, SEARCH("+", AO46)-SEARCH("!", AO46)-1)), Rankings!$A$2:$BK$161, 63, FALSE),0)</f>
        <v>0</v>
      </c>
      <c r="IO46">
        <f>IFERROR(VLOOKUP(_xlfn.NUMBERVALUE(MID(AP46, SEARCH("!", AP46)+1, SEARCH("+", AP46)-SEARCH("!", AP46)-1)), Rankings!$A$2:$BK$161, 63, FALSE),0)</f>
        <v>0</v>
      </c>
      <c r="IP46">
        <f>IFERROR(VLOOKUP(_xlfn.NUMBERVALUE(MID(AQ46, SEARCH("!", AQ46)+1, SEARCH("+", AQ46)-SEARCH("!", AQ46)-1)), Rankings!$A$2:$BK$161, 63, FALSE),0)</f>
        <v>0</v>
      </c>
      <c r="IQ46">
        <f>IFERROR(VLOOKUP(_xlfn.NUMBERVALUE(MID(AR46, SEARCH("!", AR46)+1, SEARCH("+", AR46)-SEARCH("!", AR46)-1)), Rankings!$A$2:$BK$161, 63, FALSE),0)</f>
        <v>0</v>
      </c>
      <c r="IR46">
        <f>IFERROR(VLOOKUP(_xlfn.NUMBERVALUE(MID(AS46, SEARCH("!", AS46)+1, SEARCH("+", AS46)-SEARCH("!", AS46)-1)), Rankings!$A$2:$BK$161, 63, FALSE),0)</f>
        <v>0</v>
      </c>
      <c r="IS46">
        <f>IFERROR(VLOOKUP(_xlfn.NUMBERVALUE(MID(AT46, SEARCH("!", AT46)+1, SEARCH("+", AT46)-SEARCH("!", AT46)-1)), Rankings!$A$2:$BK$161, 63, FALSE),0)</f>
        <v>0</v>
      </c>
      <c r="IT46">
        <f>IFERROR(VLOOKUP(_xlfn.NUMBERVALUE(MID(AU46, SEARCH("!", AU46)+1, SEARCH("+", AU46)-SEARCH("!", AU46)-1)), Rankings!$A$2:$BK$161, 63, FALSE),0)</f>
        <v>0</v>
      </c>
      <c r="IU46">
        <f>IFERROR(VLOOKUP(_xlfn.NUMBERVALUE(MID(AV46, SEARCH("!", AV46)+1, SEARCH("+", AV46)-SEARCH("!", AV46)-1)), Rankings!$A$2:$BK$161, 63, FALSE),0)</f>
        <v>0</v>
      </c>
      <c r="IV46">
        <f>IFERROR(VLOOKUP(_xlfn.NUMBERVALUE(MID(AW46, SEARCH("!", AW46)+1, SEARCH("+", AW46)-SEARCH("!", AW46)-1)), Rankings!$A$2:$BK$161, 63, FALSE),0)</f>
        <v>0</v>
      </c>
      <c r="IW46">
        <f>IFERROR(VLOOKUP(_xlfn.NUMBERVALUE(MID(AX46, SEARCH("!", AX46)+1, SEARCH("+", AX46)-SEARCH("!", AX46)-1)), Rankings!$A$2:$BK$161, 63, FALSE),0)</f>
        <v>0</v>
      </c>
      <c r="IX46">
        <f>IFERROR(VLOOKUP(_xlfn.NUMBERVALUE(MID(AY46, SEARCH("!", AY46)+1, SEARCH("+", AY46)-SEARCH("!", AY46)-1)), Rankings!$A$2:$BK$161, 63, FALSE),0)</f>
        <v>0</v>
      </c>
      <c r="IY46">
        <f>IFERROR(VLOOKUP(_xlfn.NUMBERVALUE(MID(AZ46, SEARCH("!", AZ46)+1, SEARCH("+", AZ46)-SEARCH("!", AZ46)-1)), Rankings!$A$2:$BK$161, 63, FALSE),0)</f>
        <v>0</v>
      </c>
      <c r="IZ46">
        <f>IFERROR(VLOOKUP(_xlfn.NUMBERVALUE(MID(BA46, SEARCH("!", BA46)+1, SEARCH("+", BA46)-SEARCH("!", BA46)-1)), Rankings!$A$2:$BK$161, 63, FALSE),0)</f>
        <v>0</v>
      </c>
      <c r="JA46">
        <f>IFERROR(VLOOKUP(_xlfn.NUMBERVALUE(MID(BB46, SEARCH("!", BB46)+1, SEARCH("+", BB46)-SEARCH("!", BB46)-1)), Rankings!$A$2:$BK$161, 63, FALSE),0)</f>
        <v>0</v>
      </c>
      <c r="JB46">
        <f>IFERROR(VLOOKUP(_xlfn.NUMBERVALUE(MID(BC46, SEARCH("!", BC46)+1, SEARCH("+", BC46)-SEARCH("!", BC46)-1)), Rankings!$A$2:$BK$161, 63, FALSE),0)</f>
        <v>0</v>
      </c>
      <c r="JC46">
        <f>IFERROR(VLOOKUP(_xlfn.NUMBERVALUE(MID(BD46, SEARCH("!", BD46)+1, SEARCH("+", BD46)-SEARCH("!", BD46)-1)), Rankings!$A$2:$BK$161, 63, FALSE),0)</f>
        <v>0</v>
      </c>
      <c r="JD46">
        <f>IFERROR(VLOOKUP(_xlfn.NUMBERVALUE(MID(BE46, SEARCH("!", BE46)+1, SEARCH("+", BE46)-SEARCH("!", BE46)-1)), Rankings!$A$2:$BK$161, 63, FALSE),0)</f>
        <v>0</v>
      </c>
      <c r="JE46">
        <f>IFERROR(VLOOKUP(_xlfn.NUMBERVALUE(MID(BF46, SEARCH("!", BF46)+1, SEARCH("+", BF46)-SEARCH("!", BF46)-1)), Rankings!$A$2:$BK$161, 63, FALSE),0)</f>
        <v>0</v>
      </c>
      <c r="JF46">
        <f>IFERROR(VLOOKUP(_xlfn.NUMBERVALUE(MID(BG46, SEARCH("!", BG46)+1, SEARCH("+", BG46)-SEARCH("!", BG46)-1)), Rankings!$A$2:$BK$161, 63, FALSE),0)</f>
        <v>0</v>
      </c>
      <c r="JG46">
        <f>IFERROR(VLOOKUP(_xlfn.NUMBERVALUE(MID(BH46, SEARCH("!", BH46)+1, SEARCH("+", BH46)-SEARCH("!", BH46)-1)), Rankings!$A$2:$BK$161, 63, FALSE),0)</f>
        <v>0</v>
      </c>
      <c r="JH46">
        <f>IFERROR(VLOOKUP(_xlfn.NUMBERVALUE(MID(BI46, SEARCH("!", BI46)+1, SEARCH("+", BI46)-SEARCH("!", BI46)-1)), Rankings!$A$2:$BK$161, 63, FALSE),0)</f>
        <v>0</v>
      </c>
      <c r="JI46">
        <f>IFERROR(VLOOKUP(_xlfn.NUMBERVALUE(MID(BJ46, SEARCH("!", BJ46)+1, SEARCH("+", BJ46)-SEARCH("!", BJ46)-1)), Rankings!$A$2:$BK$161, 63, FALSE),0)</f>
        <v>0</v>
      </c>
      <c r="JJ46">
        <f>IFERROR(VLOOKUP(_xlfn.NUMBERVALUE(MID(BK46, SEARCH("!", BK46)+1, SEARCH("+", BK46)-SEARCH("!", BK46)-1)), Rankings!$A$2:$BK$161, 63, FALSE),0)</f>
        <v>0</v>
      </c>
      <c r="JK46">
        <f>IFERROR(VLOOKUP(_xlfn.NUMBERVALUE(MID(BL46, SEARCH("!", BL46)+1, SEARCH("+", BL46)-SEARCH("!", BL46)-1)), Rankings!$A$2:$BK$161, 63, FALSE),0)</f>
        <v>0</v>
      </c>
      <c r="JL46">
        <f>IFERROR(VLOOKUP(_xlfn.NUMBERVALUE(MID(BM46, SEARCH("!", BM46)+1, SEARCH("+", BM46)-SEARCH("!", BM46)-1)), Rankings!$A$2:$BK$161, 63, FALSE),0)</f>
        <v>0</v>
      </c>
      <c r="JM46">
        <f>IFERROR(VLOOKUP(_xlfn.NUMBERVALUE(MID(BN46, SEARCH("!", BN46)+1, SEARCH("+", BN46)-SEARCH("!", BN46)-1)), Rankings!$A$2:$BK$161, 63, FALSE),0)</f>
        <v>0</v>
      </c>
      <c r="JN46">
        <f>IFERROR(VLOOKUP(_xlfn.NUMBERVALUE(MID(BO46, SEARCH("!", BO46)+1, SEARCH("+", BO46)-SEARCH("!", BO46)-1)), Rankings!$A$2:$BK$161, 63, FALSE),0)</f>
        <v>0</v>
      </c>
      <c r="JO46">
        <f>IFERROR(VLOOKUP(_xlfn.NUMBERVALUE(MID(BP46, SEARCH("!", BP46)+1, SEARCH("+", BP46)-SEARCH("!", BP46)-1)), Rankings!$A$2:$BK$161, 63, FALSE),0)</f>
        <v>0</v>
      </c>
      <c r="JP46">
        <f>IFERROR(VLOOKUP(_xlfn.NUMBERVALUE(MID(BQ46, SEARCH("!", BQ46)+1, SEARCH("+", BQ46)-SEARCH("!", BQ46)-1)), Rankings!$A$2:$BK$161, 63, FALSE),0)</f>
        <v>0</v>
      </c>
      <c r="JQ46">
        <f>IFERROR(VLOOKUP(_xlfn.NUMBERVALUE(MID(BR46, SEARCH("!", BR46)+1, SEARCH("+", BR46)-SEARCH("!", BR46)-1)), Rankings!$A$2:$BK$161, 63, FALSE),0)</f>
        <v>0</v>
      </c>
      <c r="JR46">
        <f>IFERROR(VLOOKUP(_xlfn.NUMBERVALUE(MID(BS46, SEARCH("!", BS46)+1, SEARCH("+", BS46)-SEARCH("!", BS46)-1)), Rankings!$A$2:$BK$161, 63, FALSE),0)</f>
        <v>0</v>
      </c>
      <c r="JS46">
        <f>IFERROR(VLOOKUP(_xlfn.NUMBERVALUE(MID(BT46, SEARCH("!", BT46)+1, SEARCH("+", BT46)-SEARCH("!", BT46)-1)), Rankings!$A$2:$BK$161, 63, FALSE),0)</f>
        <v>0</v>
      </c>
      <c r="JT46">
        <f>IFERROR(VLOOKUP(_xlfn.NUMBERVALUE(MID(BU46, SEARCH("!", BU46)+1, SEARCH("+", BU46)-SEARCH("!", BU46)-1)), Rankings!$A$2:$BK$161, 63, FALSE),0)</f>
        <v>0</v>
      </c>
      <c r="JU46">
        <f>IFERROR(VLOOKUP(_xlfn.NUMBERVALUE(MID(BV46, SEARCH("!", BV46)+1, SEARCH("+", BV46)-SEARCH("!", BV46)-1)), Rankings!$A$2:$BK$161, 63, FALSE),0)</f>
        <v>0</v>
      </c>
      <c r="JV46">
        <f>IFERROR(VLOOKUP(_xlfn.NUMBERVALUE(MID(BW46, SEARCH("!", BW46)+1, SEARCH("+", BW46)-SEARCH("!", BW46)-1)), Rankings!$A$2:$BK$161, 63, FALSE),0)</f>
        <v>0</v>
      </c>
      <c r="JW46">
        <f>IFERROR(VLOOKUP(_xlfn.NUMBERVALUE(MID(BX46, SEARCH("!", BX46)+1, SEARCH("+", BX46)-SEARCH("!", BX46)-1)), Rankings!$A$2:$BK$161, 63, FALSE),0)</f>
        <v>0</v>
      </c>
      <c r="JX46">
        <f>IFERROR(VLOOKUP(_xlfn.NUMBERVALUE(MID(BY46, SEARCH("!", BY46)+1, SEARCH("+", BY46)-SEARCH("!", BY46)-1)), Rankings!$A$2:$BK$161, 63, FALSE),0)</f>
        <v>0</v>
      </c>
      <c r="JY46">
        <f>IFERROR(VLOOKUP(_xlfn.NUMBERVALUE(MID(BZ46, SEARCH("!", BZ46)+1, SEARCH("+", BZ46)-SEARCH("!", BZ46)-1)), Rankings!$A$2:$BK$161, 63, FALSE),0)</f>
        <v>0</v>
      </c>
      <c r="JZ46">
        <f>IFERROR(VLOOKUP(_xlfn.NUMBERVALUE(MID(CA46, SEARCH("!", CA46)+1, SEARCH("+", CA46)-SEARCH("!", CA46)-1)), Rankings!$A$2:$BK$161, 63, FALSE),0)</f>
        <v>0</v>
      </c>
      <c r="KA46">
        <f>IFERROR(VLOOKUP(_xlfn.NUMBERVALUE(MID(CB46, SEARCH("!", CB46)+1, SEARCH("+", CB46)-SEARCH("!", CB46)-1)), Rankings!$A$2:$BK$161, 63, FALSE),0)</f>
        <v>0</v>
      </c>
      <c r="KB46">
        <f>IFERROR(VLOOKUP(_xlfn.NUMBERVALUE(MID(CC46, SEARCH("!", CC46)+1, SEARCH("+", CC46)-SEARCH("!", CC46)-1)), Rankings!$A$2:$BK$161, 63, FALSE),0)</f>
        <v>0</v>
      </c>
      <c r="KC46">
        <f>IFERROR(VLOOKUP(_xlfn.NUMBERVALUE(MID(CD46, SEARCH("!", CD46)+1, SEARCH("+", CD46)-SEARCH("!", CD46)-1)), Rankings!$A$2:$BK$161, 63, FALSE),0)</f>
        <v>0</v>
      </c>
      <c r="KD46">
        <f>IFERROR(VLOOKUP(_xlfn.NUMBERVALUE(MID(CE46, SEARCH("!", CE46)+1, SEARCH("+", CE46)-SEARCH("!", CE46)-1)), Rankings!$A$2:$BK$161, 63, FALSE),0)</f>
        <v>0</v>
      </c>
      <c r="KE46">
        <f>IFERROR(VLOOKUP(_xlfn.NUMBERVALUE(MID(CF46, SEARCH("!", CF46)+1, SEARCH("+", CF46)-SEARCH("!", CF46)-1)), Rankings!$A$2:$BK$161, 63, FALSE),0)</f>
        <v>0</v>
      </c>
      <c r="KF46">
        <f>IFERROR(VLOOKUP(_xlfn.NUMBERVALUE(MID(CG46, SEARCH("!", CG46)+1, SEARCH("+", CG46)-SEARCH("!", CG46)-1)), Rankings!$A$2:$BK$161, 63, FALSE),0)</f>
        <v>0</v>
      </c>
      <c r="KG46">
        <f>IFERROR(VLOOKUP(_xlfn.NUMBERVALUE(MID(CH46, SEARCH("!", CH46)+1, SEARCH("+", CH46)-SEARCH("!", CH46)-1)), Rankings!$A$2:$BK$161, 63, FALSE),0)</f>
        <v>0</v>
      </c>
      <c r="KH46">
        <f>IFERROR(VLOOKUP(_xlfn.NUMBERVALUE(MID(CI46, SEARCH("!", CI46)+1, SEARCH("+", CI46)-SEARCH("!", CI46)-1)), Rankings!$A$2:$BK$161, 63, FALSE),0)</f>
        <v>0</v>
      </c>
      <c r="KI46">
        <f>IFERROR(VLOOKUP(_xlfn.NUMBERVALUE(MID(CJ46, SEARCH("!", CJ46)+1, SEARCH("+", CJ46)-SEARCH("!", CJ46)-1)), Rankings!$A$2:$BK$161, 63, FALSE),0)</f>
        <v>0</v>
      </c>
      <c r="KJ46">
        <f>IFERROR(VLOOKUP(_xlfn.NUMBERVALUE(MID(CK46, SEARCH("!", CK46)+1, SEARCH("+", CK46)-SEARCH("!", CK46)-1)), Rankings!$A$2:$BK$161, 63, FALSE),0)</f>
        <v>0</v>
      </c>
      <c r="KK46">
        <f>IFERROR(VLOOKUP(_xlfn.NUMBERVALUE(MID(CL46, SEARCH("!", CL46)+1, SEARCH("+", CL46)-SEARCH("!", CL46)-1)), Rankings!$A$2:$BK$161, 63, FALSE),0)</f>
        <v>0</v>
      </c>
      <c r="KL46">
        <f>IFERROR(VLOOKUP(_xlfn.NUMBERVALUE(MID(CM46, SEARCH("!", CM46)+1, SEARCH("+", CM46)-SEARCH("!", CM46)-1)), Rankings!$A$2:$BK$161, 63, FALSE),0)</f>
        <v>0</v>
      </c>
      <c r="KM46">
        <f>IFERROR(VLOOKUP(_xlfn.NUMBERVALUE(MID(CN46, SEARCH("!", CN46)+1, SEARCH("+", CN46)-SEARCH("!", CN46)-1)), Rankings!$A$2:$BK$161, 63, FALSE),0)</f>
        <v>0</v>
      </c>
      <c r="KN46">
        <f>IFERROR(VLOOKUP(_xlfn.NUMBERVALUE(MID(CO46, SEARCH("!", CO46)+1, SEARCH("+", CO46)-SEARCH("!", CO46)-1)), Rankings!$A$2:$BK$161, 63, FALSE),0)</f>
        <v>0</v>
      </c>
      <c r="KO46">
        <f>IFERROR(VLOOKUP(_xlfn.NUMBERVALUE(MID(CP46, SEARCH("!", CP46)+1, SEARCH("+", CP46)-SEARCH("!", CP46)-1)), Rankings!$A$2:$BK$161, 63, FALSE),0)</f>
        <v>0</v>
      </c>
      <c r="KP46">
        <f>IFERROR(VLOOKUP(_xlfn.NUMBERVALUE(MID(CQ46, SEARCH("!", CQ46)+1, SEARCH("+", CQ46)-SEARCH("!", CQ46)-1)), Rankings!$A$2:$BK$161, 63, FALSE),0)</f>
        <v>0</v>
      </c>
      <c r="KQ46">
        <f>IFERROR(VLOOKUP(_xlfn.NUMBERVALUE(MID(CR46, SEARCH("!", CR46)+1, SEARCH("+", CR46)-SEARCH("!", CR46)-1)), Rankings!$A$2:$BK$161, 63, FALSE),0)</f>
        <v>0</v>
      </c>
      <c r="KS46" s="4">
        <f t="shared" si="1035"/>
        <v>251</v>
      </c>
      <c r="KT46" s="4">
        <f t="shared" si="1036"/>
        <v>64</v>
      </c>
      <c r="KU46" s="4">
        <f t="shared" si="1037"/>
        <v>100</v>
      </c>
      <c r="KV46" s="4">
        <f t="shared" si="1038"/>
        <v>0</v>
      </c>
      <c r="KY46" s="4">
        <f t="shared" si="1039"/>
        <v>415</v>
      </c>
      <c r="KZ46" s="4"/>
      <c r="LB46">
        <f t="shared" si="1040"/>
        <v>83</v>
      </c>
      <c r="LC46">
        <f t="shared" si="1041"/>
        <v>38</v>
      </c>
      <c r="LD46">
        <f t="shared" si="1042"/>
        <v>49</v>
      </c>
      <c r="LE46">
        <f t="shared" si="1043"/>
        <v>0</v>
      </c>
      <c r="LF46">
        <f t="shared" si="1044"/>
        <v>0</v>
      </c>
      <c r="LG46">
        <f t="shared" si="1045"/>
        <v>63</v>
      </c>
      <c r="LH46">
        <f t="shared" si="1046"/>
        <v>36</v>
      </c>
      <c r="LI46">
        <f t="shared" si="1047"/>
        <v>28</v>
      </c>
      <c r="LJ46">
        <f t="shared" si="1048"/>
        <v>18</v>
      </c>
      <c r="LK46">
        <f t="shared" si="1049"/>
        <v>42</v>
      </c>
      <c r="LL46">
        <f t="shared" si="1050"/>
        <v>58</v>
      </c>
      <c r="LM46">
        <f t="shared" si="1051"/>
        <v>0</v>
      </c>
      <c r="LN46">
        <f t="shared" si="1052"/>
        <v>0</v>
      </c>
      <c r="LO46">
        <f t="shared" si="1053"/>
        <v>0</v>
      </c>
      <c r="LP46">
        <f t="shared" si="1054"/>
        <v>0</v>
      </c>
      <c r="LQ46">
        <f t="shared" si="1055"/>
        <v>0</v>
      </c>
      <c r="LR46">
        <f t="shared" si="1056"/>
        <v>0</v>
      </c>
      <c r="LS46">
        <f t="shared" si="1057"/>
        <v>0</v>
      </c>
      <c r="LT46">
        <f t="shared" si="1058"/>
        <v>0</v>
      </c>
      <c r="LU46">
        <f t="shared" si="1059"/>
        <v>0</v>
      </c>
      <c r="LV46">
        <f t="shared" si="1060"/>
        <v>0</v>
      </c>
      <c r="LW46">
        <f t="shared" si="1061"/>
        <v>0</v>
      </c>
      <c r="LX46">
        <f t="shared" si="1062"/>
        <v>0</v>
      </c>
      <c r="LY46">
        <f t="shared" si="1063"/>
        <v>0</v>
      </c>
      <c r="LZ46">
        <f t="shared" si="1064"/>
        <v>0</v>
      </c>
      <c r="MA46">
        <f t="shared" si="1065"/>
        <v>0</v>
      </c>
      <c r="MB46">
        <f t="shared" si="1066"/>
        <v>0</v>
      </c>
      <c r="MC46">
        <f t="shared" si="1067"/>
        <v>0</v>
      </c>
      <c r="MD46">
        <f t="shared" si="1068"/>
        <v>0</v>
      </c>
      <c r="ME46">
        <f t="shared" si="1069"/>
        <v>0</v>
      </c>
      <c r="MF46">
        <f t="shared" si="1070"/>
        <v>0</v>
      </c>
      <c r="MG46">
        <f t="shared" si="1071"/>
        <v>0</v>
      </c>
      <c r="MH46">
        <f t="shared" si="1072"/>
        <v>0</v>
      </c>
      <c r="MI46">
        <f t="shared" si="1073"/>
        <v>0</v>
      </c>
      <c r="MJ46">
        <f t="shared" si="1074"/>
        <v>0</v>
      </c>
      <c r="MK46">
        <f t="shared" si="1075"/>
        <v>0</v>
      </c>
      <c r="ML46">
        <f t="shared" si="1076"/>
        <v>0</v>
      </c>
      <c r="MM46">
        <f t="shared" si="1077"/>
        <v>0</v>
      </c>
      <c r="MN46">
        <f t="shared" si="1078"/>
        <v>0</v>
      </c>
      <c r="MO46">
        <f t="shared" si="1079"/>
        <v>0</v>
      </c>
      <c r="MP46">
        <f t="shared" si="1080"/>
        <v>0</v>
      </c>
      <c r="MQ46">
        <f t="shared" si="1081"/>
        <v>0</v>
      </c>
      <c r="MR46">
        <f t="shared" si="1082"/>
        <v>0</v>
      </c>
      <c r="MS46">
        <f t="shared" si="1083"/>
        <v>0</v>
      </c>
      <c r="MT46">
        <f t="shared" si="1084"/>
        <v>0</v>
      </c>
      <c r="MU46">
        <f t="shared" si="1085"/>
        <v>0</v>
      </c>
      <c r="MV46">
        <f t="shared" si="1086"/>
        <v>0</v>
      </c>
      <c r="MW46">
        <f t="shared" si="1087"/>
        <v>0</v>
      </c>
      <c r="MX46">
        <f t="shared" si="1088"/>
        <v>0</v>
      </c>
      <c r="MY46">
        <f t="shared" si="1089"/>
        <v>0</v>
      </c>
      <c r="MZ46">
        <f t="shared" si="1090"/>
        <v>0</v>
      </c>
      <c r="NA46">
        <f t="shared" si="1091"/>
        <v>0</v>
      </c>
      <c r="NB46">
        <f t="shared" si="1092"/>
        <v>0</v>
      </c>
      <c r="NC46">
        <f t="shared" si="1093"/>
        <v>0</v>
      </c>
      <c r="ND46">
        <f t="shared" si="1094"/>
        <v>0</v>
      </c>
      <c r="NE46">
        <f t="shared" si="1095"/>
        <v>0</v>
      </c>
      <c r="NF46">
        <f t="shared" si="1096"/>
        <v>0</v>
      </c>
      <c r="NG46">
        <f t="shared" si="1097"/>
        <v>0</v>
      </c>
      <c r="NH46">
        <f t="shared" si="1098"/>
        <v>0</v>
      </c>
      <c r="NI46">
        <f t="shared" si="1099"/>
        <v>0</v>
      </c>
      <c r="NJ46">
        <f t="shared" si="1100"/>
        <v>0</v>
      </c>
      <c r="NK46">
        <f t="shared" si="1101"/>
        <v>0</v>
      </c>
      <c r="NL46">
        <f t="shared" si="1102"/>
        <v>0</v>
      </c>
      <c r="NM46">
        <f t="shared" si="1103"/>
        <v>0</v>
      </c>
      <c r="NN46">
        <f t="shared" si="1104"/>
        <v>0</v>
      </c>
      <c r="NO46">
        <f t="shared" si="1105"/>
        <v>0</v>
      </c>
      <c r="NP46">
        <f t="shared" si="1106"/>
        <v>0</v>
      </c>
      <c r="NQ46">
        <f t="shared" si="1107"/>
        <v>0</v>
      </c>
      <c r="NR46">
        <f t="shared" si="1108"/>
        <v>0</v>
      </c>
      <c r="NS46">
        <f t="shared" si="1109"/>
        <v>0</v>
      </c>
      <c r="NT46">
        <f t="shared" si="1110"/>
        <v>0</v>
      </c>
      <c r="NU46">
        <f t="shared" si="1111"/>
        <v>0</v>
      </c>
      <c r="NV46">
        <f t="shared" si="1112"/>
        <v>0</v>
      </c>
      <c r="NW46">
        <f t="shared" si="1113"/>
        <v>0</v>
      </c>
      <c r="NX46">
        <f t="shared" si="1114"/>
        <v>0</v>
      </c>
      <c r="NY46">
        <f t="shared" si="1115"/>
        <v>0</v>
      </c>
      <c r="NZ46">
        <f t="shared" si="1116"/>
        <v>0</v>
      </c>
      <c r="OA46">
        <f t="shared" si="1117"/>
        <v>0</v>
      </c>
      <c r="OB46">
        <f t="shared" si="1118"/>
        <v>0</v>
      </c>
      <c r="OC46">
        <f t="shared" si="1119"/>
        <v>0</v>
      </c>
      <c r="OD46">
        <f t="shared" si="1120"/>
        <v>0</v>
      </c>
      <c r="OE46">
        <f t="shared" si="1121"/>
        <v>0</v>
      </c>
      <c r="OF46">
        <f t="shared" si="1122"/>
        <v>0</v>
      </c>
      <c r="OG46">
        <f t="shared" si="1123"/>
        <v>0</v>
      </c>
      <c r="OH46">
        <f t="shared" si="1124"/>
        <v>0</v>
      </c>
      <c r="OJ46" s="4">
        <f t="shared" si="1125"/>
        <v>172</v>
      </c>
      <c r="OK46" s="4">
        <f t="shared" si="1126"/>
        <v>113</v>
      </c>
      <c r="OL46" s="4">
        <f t="shared" si="1127"/>
        <v>41</v>
      </c>
      <c r="OM46" s="4">
        <f t="shared" si="1128"/>
        <v>0</v>
      </c>
      <c r="OP46" s="4">
        <f t="shared" si="1129"/>
        <v>326</v>
      </c>
      <c r="OQ46" s="4"/>
      <c r="OS46">
        <f t="shared" si="1130"/>
        <v>30</v>
      </c>
      <c r="OT46">
        <f t="shared" si="1131"/>
        <v>41</v>
      </c>
      <c r="OU46">
        <f t="shared" si="1132"/>
        <v>22</v>
      </c>
      <c r="OV46">
        <f t="shared" si="1133"/>
        <v>0</v>
      </c>
      <c r="OW46">
        <f t="shared" si="1134"/>
        <v>0</v>
      </c>
      <c r="OX46">
        <f t="shared" si="1135"/>
        <v>39</v>
      </c>
      <c r="OY46">
        <f t="shared" si="1136"/>
        <v>61</v>
      </c>
      <c r="OZ46">
        <f t="shared" si="1137"/>
        <v>52</v>
      </c>
      <c r="PA46">
        <f t="shared" si="1138"/>
        <v>40</v>
      </c>
      <c r="PB46">
        <f t="shared" si="1139"/>
        <v>32</v>
      </c>
      <c r="PC46">
        <f t="shared" si="1140"/>
        <v>9</v>
      </c>
      <c r="PD46">
        <f t="shared" si="1141"/>
        <v>0</v>
      </c>
      <c r="PE46">
        <f t="shared" si="1142"/>
        <v>0</v>
      </c>
      <c r="PF46">
        <f t="shared" si="1143"/>
        <v>0</v>
      </c>
      <c r="PG46">
        <f t="shared" si="1144"/>
        <v>0</v>
      </c>
      <c r="PH46">
        <f t="shared" si="1145"/>
        <v>0</v>
      </c>
      <c r="PI46">
        <f t="shared" si="1146"/>
        <v>0</v>
      </c>
      <c r="PJ46">
        <f t="shared" si="1147"/>
        <v>0</v>
      </c>
      <c r="PK46">
        <f t="shared" si="1148"/>
        <v>0</v>
      </c>
      <c r="PL46">
        <f t="shared" si="1149"/>
        <v>0</v>
      </c>
      <c r="PM46">
        <f t="shared" si="1150"/>
        <v>0</v>
      </c>
      <c r="PN46">
        <f t="shared" si="1151"/>
        <v>0</v>
      </c>
      <c r="PO46">
        <f t="shared" si="1152"/>
        <v>0</v>
      </c>
      <c r="PP46">
        <f t="shared" si="1153"/>
        <v>0</v>
      </c>
      <c r="PQ46">
        <f t="shared" si="1154"/>
        <v>0</v>
      </c>
      <c r="PR46">
        <f t="shared" si="1155"/>
        <v>0</v>
      </c>
      <c r="PS46">
        <f t="shared" si="1156"/>
        <v>0</v>
      </c>
      <c r="PT46">
        <f t="shared" si="1157"/>
        <v>0</v>
      </c>
      <c r="PU46">
        <f t="shared" si="1158"/>
        <v>0</v>
      </c>
      <c r="PV46">
        <f t="shared" si="1159"/>
        <v>0</v>
      </c>
      <c r="PW46">
        <f t="shared" si="1160"/>
        <v>0</v>
      </c>
      <c r="PX46">
        <f t="shared" si="1161"/>
        <v>0</v>
      </c>
      <c r="PY46">
        <f t="shared" si="1162"/>
        <v>0</v>
      </c>
      <c r="PZ46">
        <f t="shared" si="1163"/>
        <v>0</v>
      </c>
      <c r="QA46">
        <f t="shared" si="1164"/>
        <v>0</v>
      </c>
      <c r="QB46">
        <f t="shared" si="1165"/>
        <v>0</v>
      </c>
      <c r="QC46">
        <f t="shared" si="1166"/>
        <v>0</v>
      </c>
      <c r="QD46">
        <f t="shared" si="1167"/>
        <v>0</v>
      </c>
      <c r="QE46">
        <f t="shared" si="1168"/>
        <v>0</v>
      </c>
      <c r="QF46">
        <f t="shared" si="1169"/>
        <v>0</v>
      </c>
      <c r="QG46">
        <f t="shared" si="1170"/>
        <v>0</v>
      </c>
      <c r="QH46">
        <f t="shared" si="1171"/>
        <v>0</v>
      </c>
      <c r="QI46">
        <f t="shared" si="1172"/>
        <v>0</v>
      </c>
      <c r="QJ46">
        <f t="shared" si="1173"/>
        <v>0</v>
      </c>
      <c r="QK46">
        <f t="shared" si="1174"/>
        <v>0</v>
      </c>
      <c r="QL46">
        <f t="shared" si="1175"/>
        <v>0</v>
      </c>
      <c r="QM46">
        <f t="shared" si="1176"/>
        <v>0</v>
      </c>
      <c r="QN46">
        <f t="shared" si="1177"/>
        <v>0</v>
      </c>
      <c r="QO46">
        <f t="shared" si="1178"/>
        <v>0</v>
      </c>
      <c r="QP46">
        <f t="shared" si="1179"/>
        <v>0</v>
      </c>
      <c r="QQ46">
        <f t="shared" si="1180"/>
        <v>0</v>
      </c>
      <c r="QR46">
        <f t="shared" si="1181"/>
        <v>0</v>
      </c>
      <c r="QS46">
        <f t="shared" si="1182"/>
        <v>0</v>
      </c>
      <c r="QT46">
        <f t="shared" si="1183"/>
        <v>0</v>
      </c>
      <c r="QU46">
        <f t="shared" si="1184"/>
        <v>0</v>
      </c>
      <c r="QV46">
        <f t="shared" si="1185"/>
        <v>0</v>
      </c>
      <c r="QW46">
        <f t="shared" si="1186"/>
        <v>0</v>
      </c>
      <c r="QX46">
        <f t="shared" si="1187"/>
        <v>0</v>
      </c>
      <c r="QY46">
        <f t="shared" si="1188"/>
        <v>0</v>
      </c>
      <c r="QZ46">
        <f t="shared" si="1189"/>
        <v>0</v>
      </c>
      <c r="RA46">
        <f t="shared" si="1190"/>
        <v>0</v>
      </c>
      <c r="RB46">
        <f t="shared" si="1191"/>
        <v>0</v>
      </c>
      <c r="RC46">
        <f t="shared" si="1192"/>
        <v>0</v>
      </c>
      <c r="RD46">
        <f t="shared" si="1193"/>
        <v>0</v>
      </c>
      <c r="RE46">
        <f t="shared" si="1194"/>
        <v>0</v>
      </c>
      <c r="RF46">
        <f t="shared" si="1195"/>
        <v>0</v>
      </c>
      <c r="RG46">
        <f t="shared" si="1196"/>
        <v>0</v>
      </c>
      <c r="RH46">
        <f t="shared" si="1197"/>
        <v>0</v>
      </c>
      <c r="RI46">
        <f t="shared" si="1198"/>
        <v>0</v>
      </c>
      <c r="RJ46">
        <f t="shared" si="1199"/>
        <v>0</v>
      </c>
      <c r="RK46">
        <f t="shared" si="1200"/>
        <v>0</v>
      </c>
      <c r="RL46">
        <f t="shared" si="1201"/>
        <v>0</v>
      </c>
      <c r="RM46">
        <f t="shared" si="1202"/>
        <v>0</v>
      </c>
      <c r="RN46">
        <f t="shared" si="1203"/>
        <v>0</v>
      </c>
      <c r="RO46">
        <f t="shared" si="1204"/>
        <v>0</v>
      </c>
      <c r="RP46">
        <f t="shared" si="1205"/>
        <v>0</v>
      </c>
      <c r="RQ46">
        <f t="shared" si="1206"/>
        <v>0</v>
      </c>
      <c r="RR46">
        <f t="shared" si="1207"/>
        <v>0</v>
      </c>
      <c r="RS46">
        <f t="shared" si="1208"/>
        <v>0</v>
      </c>
      <c r="RT46">
        <f t="shared" si="1209"/>
        <v>0</v>
      </c>
      <c r="RU46">
        <f t="shared" si="1210"/>
        <v>0</v>
      </c>
      <c r="RV46">
        <f t="shared" si="1211"/>
        <v>0</v>
      </c>
      <c r="RW46">
        <f t="shared" si="1212"/>
        <v>0</v>
      </c>
      <c r="RX46">
        <f t="shared" si="1213"/>
        <v>0</v>
      </c>
      <c r="RY46">
        <f t="shared" si="1214"/>
        <v>0</v>
      </c>
      <c r="SA46" s="4">
        <f t="shared" si="1215"/>
        <v>22.41</v>
      </c>
      <c r="SB46" s="4">
        <f t="shared" si="1216"/>
        <v>8.33</v>
      </c>
      <c r="SC46" s="4">
        <f t="shared" si="1217"/>
        <v>9.629999999999999</v>
      </c>
      <c r="SD46" s="4">
        <f t="shared" si="1218"/>
        <v>0</v>
      </c>
      <c r="SF46" s="4">
        <f t="shared" si="1219"/>
        <v>40.370000000000005</v>
      </c>
      <c r="SI46">
        <f t="shared" si="1220"/>
        <v>5.82</v>
      </c>
      <c r="SJ46">
        <f t="shared" si="1221"/>
        <v>3.67</v>
      </c>
      <c r="SK46">
        <f t="shared" si="1222"/>
        <v>3.82</v>
      </c>
      <c r="SL46" t="str">
        <f t="shared" si="1223"/>
        <v>0</v>
      </c>
      <c r="SM46" t="str">
        <f t="shared" si="1224"/>
        <v>0</v>
      </c>
      <c r="SN46">
        <f t="shared" si="1225"/>
        <v>5.0999999999999996</v>
      </c>
      <c r="SO46">
        <f t="shared" si="1226"/>
        <v>4</v>
      </c>
      <c r="SP46">
        <f t="shared" si="1227"/>
        <v>4.33</v>
      </c>
      <c r="SQ46">
        <f t="shared" si="1228"/>
        <v>4</v>
      </c>
      <c r="SR46">
        <f t="shared" si="1229"/>
        <v>4.63</v>
      </c>
      <c r="SS46">
        <f t="shared" si="1230"/>
        <v>5</v>
      </c>
      <c r="ST46" t="str">
        <f t="shared" si="1231"/>
        <v>0</v>
      </c>
      <c r="SU46" t="str">
        <f t="shared" si="1232"/>
        <v>0</v>
      </c>
      <c r="SV46" t="str">
        <f t="shared" si="1233"/>
        <v>0</v>
      </c>
      <c r="SW46" t="str">
        <f t="shared" si="1234"/>
        <v>0</v>
      </c>
      <c r="SX46" t="str">
        <f t="shared" si="1235"/>
        <v>0</v>
      </c>
      <c r="SY46" t="str">
        <f t="shared" si="1236"/>
        <v>0</v>
      </c>
      <c r="SZ46" t="str">
        <f t="shared" si="1237"/>
        <v>0</v>
      </c>
      <c r="TA46" t="str">
        <f t="shared" si="1238"/>
        <v>0</v>
      </c>
      <c r="TB46" t="str">
        <f t="shared" si="1239"/>
        <v>0</v>
      </c>
      <c r="TC46" t="str">
        <f t="shared" si="1240"/>
        <v>0</v>
      </c>
      <c r="TD46" t="str">
        <f t="shared" si="1241"/>
        <v>0</v>
      </c>
      <c r="TE46" t="str">
        <f t="shared" si="1242"/>
        <v>0</v>
      </c>
      <c r="TF46" t="str">
        <f t="shared" si="1243"/>
        <v>0</v>
      </c>
      <c r="TG46" t="str">
        <f t="shared" si="1244"/>
        <v>0</v>
      </c>
      <c r="TH46" t="str">
        <f t="shared" si="1245"/>
        <v>0</v>
      </c>
      <c r="TI46" t="str">
        <f t="shared" si="1246"/>
        <v>0</v>
      </c>
      <c r="TJ46" t="str">
        <f t="shared" si="1247"/>
        <v>0</v>
      </c>
      <c r="TK46" t="str">
        <f t="shared" si="1248"/>
        <v>0</v>
      </c>
      <c r="TL46" t="str">
        <f t="shared" si="1249"/>
        <v>0</v>
      </c>
      <c r="TM46" t="str">
        <f t="shared" si="1250"/>
        <v>0</v>
      </c>
      <c r="TN46" t="str">
        <f t="shared" si="1251"/>
        <v>0</v>
      </c>
      <c r="TO46" t="str">
        <f t="shared" si="1252"/>
        <v>0</v>
      </c>
      <c r="TP46" t="str">
        <f t="shared" si="1253"/>
        <v>0</v>
      </c>
      <c r="TQ46" t="str">
        <f t="shared" si="1254"/>
        <v>0</v>
      </c>
      <c r="TR46" t="str">
        <f t="shared" si="1255"/>
        <v>0</v>
      </c>
      <c r="TS46" t="str">
        <f t="shared" si="1256"/>
        <v>0</v>
      </c>
      <c r="TT46" t="str">
        <f t="shared" si="1257"/>
        <v>0</v>
      </c>
      <c r="TU46" t="str">
        <f t="shared" si="1258"/>
        <v>0</v>
      </c>
      <c r="TV46" t="str">
        <f t="shared" si="1259"/>
        <v>0</v>
      </c>
      <c r="TW46" t="str">
        <f t="shared" si="1260"/>
        <v>0</v>
      </c>
      <c r="TX46" t="str">
        <f t="shared" si="1261"/>
        <v>0</v>
      </c>
      <c r="TY46" t="str">
        <f t="shared" si="1262"/>
        <v>0</v>
      </c>
      <c r="TZ46" t="str">
        <f t="shared" si="1263"/>
        <v>0</v>
      </c>
      <c r="UA46" t="str">
        <f t="shared" si="1264"/>
        <v>0</v>
      </c>
      <c r="UB46" t="str">
        <f t="shared" si="1265"/>
        <v>0</v>
      </c>
      <c r="UC46" t="str">
        <f t="shared" si="1266"/>
        <v>0</v>
      </c>
      <c r="UD46" t="str">
        <f t="shared" si="1267"/>
        <v>0</v>
      </c>
      <c r="UE46" t="str">
        <f t="shared" si="1268"/>
        <v>0</v>
      </c>
      <c r="UF46" t="str">
        <f t="shared" si="1269"/>
        <v>0</v>
      </c>
      <c r="UG46" t="str">
        <f t="shared" si="1270"/>
        <v>0</v>
      </c>
      <c r="UH46" t="str">
        <f t="shared" si="1271"/>
        <v>0</v>
      </c>
      <c r="UI46" t="str">
        <f t="shared" si="1272"/>
        <v>0</v>
      </c>
      <c r="UJ46" t="str">
        <f t="shared" si="1273"/>
        <v>0</v>
      </c>
      <c r="UK46" t="str">
        <f t="shared" si="1274"/>
        <v>0</v>
      </c>
      <c r="UL46" t="str">
        <f t="shared" si="1275"/>
        <v>0</v>
      </c>
      <c r="UM46" t="str">
        <f t="shared" si="1276"/>
        <v>0</v>
      </c>
      <c r="UN46" t="str">
        <f t="shared" si="1277"/>
        <v>0</v>
      </c>
      <c r="UO46" t="str">
        <f t="shared" si="1278"/>
        <v>0</v>
      </c>
      <c r="UP46" t="str">
        <f t="shared" si="1279"/>
        <v>0</v>
      </c>
      <c r="UQ46" t="str">
        <f t="shared" si="1280"/>
        <v>0</v>
      </c>
      <c r="UR46" t="str">
        <f t="shared" si="1281"/>
        <v>0</v>
      </c>
      <c r="US46" t="str">
        <f t="shared" si="1282"/>
        <v>0</v>
      </c>
      <c r="UT46" t="str">
        <f t="shared" si="1283"/>
        <v>0</v>
      </c>
      <c r="UU46" t="str">
        <f t="shared" si="1284"/>
        <v>0</v>
      </c>
      <c r="UV46" t="str">
        <f t="shared" si="1285"/>
        <v>0</v>
      </c>
      <c r="UW46" t="str">
        <f t="shared" si="1286"/>
        <v>0</v>
      </c>
      <c r="UX46" t="str">
        <f t="shared" si="1287"/>
        <v>0</v>
      </c>
      <c r="UY46" t="str">
        <f t="shared" si="1288"/>
        <v>0</v>
      </c>
      <c r="UZ46" t="str">
        <f t="shared" si="1289"/>
        <v>0</v>
      </c>
      <c r="VA46" t="str">
        <f t="shared" si="1290"/>
        <v>0</v>
      </c>
      <c r="VB46" t="str">
        <f t="shared" si="1291"/>
        <v>0</v>
      </c>
      <c r="VC46" t="str">
        <f t="shared" si="1292"/>
        <v>0</v>
      </c>
      <c r="VD46" t="str">
        <f t="shared" si="1293"/>
        <v>0</v>
      </c>
      <c r="VE46" t="str">
        <f t="shared" si="1294"/>
        <v>0</v>
      </c>
      <c r="VF46" t="str">
        <f t="shared" si="1295"/>
        <v>0</v>
      </c>
      <c r="VG46" t="str">
        <f t="shared" si="1296"/>
        <v>0</v>
      </c>
      <c r="VH46" t="str">
        <f t="shared" si="1297"/>
        <v>0</v>
      </c>
      <c r="VI46" t="str">
        <f t="shared" si="1298"/>
        <v>0</v>
      </c>
      <c r="VJ46" t="str">
        <f t="shared" si="1299"/>
        <v>0</v>
      </c>
      <c r="VK46" t="str">
        <f t="shared" si="1300"/>
        <v>0</v>
      </c>
      <c r="VL46" t="str">
        <f t="shared" si="1301"/>
        <v>0</v>
      </c>
      <c r="VM46" t="str">
        <f t="shared" si="1302"/>
        <v>0</v>
      </c>
      <c r="VN46" t="str">
        <f t="shared" si="1303"/>
        <v>0</v>
      </c>
      <c r="VO46" t="str">
        <f t="shared" si="1304"/>
        <v>0</v>
      </c>
      <c r="VQ46" s="4">
        <f t="shared" si="1305"/>
        <v>22.88</v>
      </c>
      <c r="VR46" s="4">
        <f t="shared" si="1306"/>
        <v>-7.98</v>
      </c>
      <c r="VS46" s="4">
        <f t="shared" si="1307"/>
        <v>8.09</v>
      </c>
      <c r="VT46" s="4">
        <f t="shared" si="1308"/>
        <v>0</v>
      </c>
      <c r="VV46" s="4">
        <f t="shared" si="1309"/>
        <v>22.99</v>
      </c>
      <c r="VY46">
        <f t="shared" si="1310"/>
        <v>13.33</v>
      </c>
      <c r="VZ46">
        <f t="shared" si="1311"/>
        <v>3.46</v>
      </c>
      <c r="WA46">
        <f t="shared" si="1312"/>
        <v>2.83</v>
      </c>
      <c r="WB46">
        <f t="shared" si="1313"/>
        <v>0</v>
      </c>
      <c r="WC46">
        <f t="shared" si="1314"/>
        <v>0</v>
      </c>
      <c r="WD46">
        <f t="shared" si="1315"/>
        <v>7.87</v>
      </c>
      <c r="WE46">
        <f t="shared" si="1316"/>
        <v>-2.66</v>
      </c>
      <c r="WF46">
        <f t="shared" si="1317"/>
        <v>-5.32</v>
      </c>
      <c r="WG46">
        <f t="shared" si="1318"/>
        <v>-4.6100000000000003</v>
      </c>
      <c r="WH46">
        <f t="shared" si="1319"/>
        <v>0.64</v>
      </c>
      <c r="WI46">
        <f t="shared" si="1320"/>
        <v>7.45</v>
      </c>
      <c r="WJ46">
        <f t="shared" si="1321"/>
        <v>0</v>
      </c>
      <c r="WK46">
        <f t="shared" si="1322"/>
        <v>0</v>
      </c>
      <c r="WL46">
        <f t="shared" si="1323"/>
        <v>0</v>
      </c>
      <c r="WM46">
        <f t="shared" si="1324"/>
        <v>0</v>
      </c>
      <c r="WN46">
        <f t="shared" si="1325"/>
        <v>0</v>
      </c>
      <c r="WO46">
        <f t="shared" si="1326"/>
        <v>0</v>
      </c>
      <c r="WP46">
        <f t="shared" si="1327"/>
        <v>0</v>
      </c>
      <c r="WQ46">
        <f t="shared" si="1328"/>
        <v>0</v>
      </c>
      <c r="WR46">
        <f t="shared" si="1329"/>
        <v>0</v>
      </c>
      <c r="WS46">
        <f t="shared" si="1330"/>
        <v>0</v>
      </c>
      <c r="WT46">
        <f t="shared" si="1331"/>
        <v>0</v>
      </c>
      <c r="WU46">
        <f t="shared" si="1332"/>
        <v>0</v>
      </c>
      <c r="WV46">
        <f t="shared" si="1333"/>
        <v>0</v>
      </c>
      <c r="WW46">
        <f t="shared" si="1334"/>
        <v>0</v>
      </c>
      <c r="WX46">
        <f t="shared" si="1335"/>
        <v>0</v>
      </c>
      <c r="WY46">
        <f t="shared" si="1336"/>
        <v>0</v>
      </c>
      <c r="WZ46">
        <f t="shared" si="1337"/>
        <v>0</v>
      </c>
      <c r="XA46">
        <f t="shared" si="1338"/>
        <v>0</v>
      </c>
      <c r="XB46">
        <f t="shared" si="1339"/>
        <v>0</v>
      </c>
      <c r="XC46">
        <f t="shared" si="1340"/>
        <v>0</v>
      </c>
      <c r="XD46">
        <f t="shared" si="1341"/>
        <v>0</v>
      </c>
      <c r="XE46">
        <f t="shared" si="1342"/>
        <v>0</v>
      </c>
      <c r="XF46">
        <f t="shared" si="1343"/>
        <v>0</v>
      </c>
      <c r="XG46">
        <f t="shared" si="1344"/>
        <v>0</v>
      </c>
      <c r="XH46">
        <f t="shared" si="1345"/>
        <v>0</v>
      </c>
      <c r="XI46">
        <f t="shared" si="1346"/>
        <v>0</v>
      </c>
      <c r="XJ46">
        <f t="shared" si="1347"/>
        <v>0</v>
      </c>
      <c r="XK46">
        <f t="shared" si="1348"/>
        <v>0</v>
      </c>
      <c r="XL46">
        <f t="shared" si="1349"/>
        <v>0</v>
      </c>
      <c r="XM46">
        <f t="shared" si="1350"/>
        <v>0</v>
      </c>
      <c r="XN46">
        <f t="shared" si="1351"/>
        <v>0</v>
      </c>
      <c r="XO46">
        <f t="shared" si="1352"/>
        <v>0</v>
      </c>
      <c r="XP46">
        <f t="shared" si="1353"/>
        <v>0</v>
      </c>
      <c r="XQ46">
        <f t="shared" si="1354"/>
        <v>0</v>
      </c>
      <c r="XR46">
        <f t="shared" si="1355"/>
        <v>0</v>
      </c>
      <c r="XS46">
        <f t="shared" si="1356"/>
        <v>0</v>
      </c>
      <c r="XT46">
        <f t="shared" si="1357"/>
        <v>0</v>
      </c>
      <c r="XU46">
        <f t="shared" si="1358"/>
        <v>0</v>
      </c>
      <c r="XV46">
        <f t="shared" si="1359"/>
        <v>0</v>
      </c>
      <c r="XW46">
        <f t="shared" si="1360"/>
        <v>0</v>
      </c>
      <c r="XX46">
        <f t="shared" si="1361"/>
        <v>0</v>
      </c>
      <c r="XY46">
        <f t="shared" si="1362"/>
        <v>0</v>
      </c>
      <c r="XZ46">
        <f t="shared" si="1363"/>
        <v>0</v>
      </c>
      <c r="YA46">
        <f t="shared" si="1364"/>
        <v>0</v>
      </c>
      <c r="YB46">
        <f t="shared" si="1365"/>
        <v>0</v>
      </c>
      <c r="YC46">
        <f t="shared" si="1366"/>
        <v>0</v>
      </c>
      <c r="YD46">
        <f t="shared" si="1367"/>
        <v>0</v>
      </c>
      <c r="YE46">
        <f t="shared" si="1368"/>
        <v>0</v>
      </c>
      <c r="YF46">
        <f t="shared" si="1369"/>
        <v>0</v>
      </c>
      <c r="YG46">
        <f t="shared" si="1370"/>
        <v>0</v>
      </c>
      <c r="YH46">
        <f t="shared" si="1371"/>
        <v>0</v>
      </c>
      <c r="YI46">
        <f t="shared" si="1372"/>
        <v>0</v>
      </c>
      <c r="YJ46">
        <f t="shared" si="1373"/>
        <v>0</v>
      </c>
      <c r="YK46">
        <f t="shared" si="1374"/>
        <v>0</v>
      </c>
      <c r="YL46">
        <f t="shared" si="1375"/>
        <v>0</v>
      </c>
      <c r="YM46">
        <f t="shared" si="1376"/>
        <v>0</v>
      </c>
      <c r="YN46">
        <f t="shared" si="1377"/>
        <v>0</v>
      </c>
      <c r="YO46">
        <f t="shared" si="1378"/>
        <v>0</v>
      </c>
      <c r="YP46">
        <f t="shared" si="1379"/>
        <v>0</v>
      </c>
      <c r="YQ46">
        <f t="shared" si="1380"/>
        <v>0</v>
      </c>
      <c r="YR46">
        <f t="shared" si="1381"/>
        <v>0</v>
      </c>
      <c r="YS46">
        <f t="shared" si="1382"/>
        <v>0</v>
      </c>
      <c r="YT46">
        <f t="shared" si="1383"/>
        <v>0</v>
      </c>
      <c r="YU46">
        <f t="shared" si="1384"/>
        <v>0</v>
      </c>
      <c r="YV46">
        <f t="shared" si="1385"/>
        <v>0</v>
      </c>
      <c r="YW46">
        <f t="shared" si="1386"/>
        <v>0</v>
      </c>
      <c r="YX46">
        <f t="shared" si="1387"/>
        <v>0</v>
      </c>
      <c r="YY46">
        <f t="shared" si="1388"/>
        <v>0</v>
      </c>
      <c r="YZ46">
        <f t="shared" si="1389"/>
        <v>0</v>
      </c>
      <c r="ZA46">
        <f t="shared" si="1390"/>
        <v>0</v>
      </c>
      <c r="ZB46">
        <f t="shared" si="1391"/>
        <v>0</v>
      </c>
      <c r="ZC46">
        <f t="shared" si="1392"/>
        <v>0</v>
      </c>
      <c r="ZD46">
        <f t="shared" si="1393"/>
        <v>0</v>
      </c>
      <c r="ZE46">
        <f t="shared" si="1394"/>
        <v>0</v>
      </c>
      <c r="ZG46" s="4">
        <f t="shared" si="1395"/>
        <v>398</v>
      </c>
      <c r="ZH46" s="4">
        <f t="shared" si="1396"/>
        <v>191</v>
      </c>
      <c r="ZI46" s="4">
        <f t="shared" si="1397"/>
        <v>135</v>
      </c>
      <c r="ZJ46" s="4">
        <f t="shared" si="1398"/>
        <v>0</v>
      </c>
      <c r="ZL46" s="4">
        <f t="shared" si="1399"/>
        <v>724</v>
      </c>
      <c r="ZO46">
        <f t="shared" si="1400"/>
        <v>53</v>
      </c>
      <c r="ZP46">
        <f t="shared" si="1401"/>
        <v>87</v>
      </c>
      <c r="ZQ46">
        <f t="shared" si="1402"/>
        <v>78</v>
      </c>
      <c r="ZR46">
        <f t="shared" si="1403"/>
        <v>0</v>
      </c>
      <c r="ZS46">
        <f t="shared" si="1404"/>
        <v>0</v>
      </c>
      <c r="ZT46">
        <f t="shared" si="1405"/>
        <v>88</v>
      </c>
      <c r="ZU46">
        <f t="shared" si="1406"/>
        <v>98</v>
      </c>
      <c r="ZV46">
        <f t="shared" si="1407"/>
        <v>93</v>
      </c>
      <c r="ZW46">
        <f t="shared" si="1408"/>
        <v>92</v>
      </c>
      <c r="ZX46">
        <f t="shared" si="1409"/>
        <v>80</v>
      </c>
      <c r="ZY46">
        <f t="shared" si="1410"/>
        <v>55</v>
      </c>
      <c r="ZZ46">
        <f t="shared" si="1411"/>
        <v>0</v>
      </c>
      <c r="AAA46">
        <f t="shared" si="1412"/>
        <v>0</v>
      </c>
      <c r="AAB46">
        <f t="shared" si="1413"/>
        <v>0</v>
      </c>
      <c r="AAC46">
        <f t="shared" si="1414"/>
        <v>0</v>
      </c>
      <c r="AAD46">
        <f t="shared" si="1415"/>
        <v>0</v>
      </c>
      <c r="AAE46">
        <f t="shared" si="1416"/>
        <v>0</v>
      </c>
      <c r="AAF46">
        <f t="shared" si="1417"/>
        <v>0</v>
      </c>
      <c r="AAG46">
        <f t="shared" si="1418"/>
        <v>0</v>
      </c>
      <c r="AAH46">
        <f t="shared" si="1419"/>
        <v>0</v>
      </c>
      <c r="AAI46">
        <f t="shared" si="1420"/>
        <v>0</v>
      </c>
      <c r="AAJ46">
        <f t="shared" si="1421"/>
        <v>0</v>
      </c>
      <c r="AAK46">
        <f t="shared" si="1422"/>
        <v>0</v>
      </c>
      <c r="AAL46">
        <f t="shared" si="1423"/>
        <v>0</v>
      </c>
      <c r="AAM46">
        <f t="shared" si="1424"/>
        <v>0</v>
      </c>
      <c r="AAN46">
        <f t="shared" si="1425"/>
        <v>0</v>
      </c>
      <c r="AAO46">
        <f t="shared" si="1426"/>
        <v>0</v>
      </c>
      <c r="AAP46">
        <f t="shared" si="1427"/>
        <v>0</v>
      </c>
      <c r="AAQ46">
        <f t="shared" si="1428"/>
        <v>0</v>
      </c>
      <c r="AAR46">
        <f t="shared" si="1429"/>
        <v>0</v>
      </c>
      <c r="AAS46">
        <f t="shared" si="1430"/>
        <v>0</v>
      </c>
      <c r="AAT46">
        <f t="shared" si="1431"/>
        <v>0</v>
      </c>
      <c r="AAU46">
        <f t="shared" si="1432"/>
        <v>0</v>
      </c>
      <c r="AAV46">
        <f t="shared" si="1433"/>
        <v>0</v>
      </c>
      <c r="AAW46">
        <f t="shared" si="1434"/>
        <v>0</v>
      </c>
      <c r="AAX46">
        <f t="shared" si="1435"/>
        <v>0</v>
      </c>
      <c r="AAY46">
        <f t="shared" si="1436"/>
        <v>0</v>
      </c>
      <c r="AAZ46">
        <f t="shared" si="1437"/>
        <v>0</v>
      </c>
      <c r="ABA46">
        <f t="shared" si="1438"/>
        <v>0</v>
      </c>
      <c r="ABB46">
        <f t="shared" si="1439"/>
        <v>0</v>
      </c>
      <c r="ABC46">
        <f t="shared" si="1440"/>
        <v>0</v>
      </c>
      <c r="ABD46">
        <f t="shared" si="1441"/>
        <v>0</v>
      </c>
      <c r="ABE46">
        <f t="shared" si="1442"/>
        <v>0</v>
      </c>
      <c r="ABF46">
        <f t="shared" si="1443"/>
        <v>0</v>
      </c>
      <c r="ABG46">
        <f t="shared" si="1444"/>
        <v>0</v>
      </c>
      <c r="ABH46">
        <f t="shared" si="1445"/>
        <v>0</v>
      </c>
      <c r="ABI46">
        <f t="shared" si="1446"/>
        <v>0</v>
      </c>
      <c r="ABJ46">
        <f t="shared" si="1447"/>
        <v>0</v>
      </c>
      <c r="ABK46">
        <f t="shared" si="1448"/>
        <v>0</v>
      </c>
      <c r="ABL46">
        <f t="shared" si="1449"/>
        <v>0</v>
      </c>
      <c r="ABM46">
        <f t="shared" si="1450"/>
        <v>0</v>
      </c>
      <c r="ABN46">
        <f t="shared" si="1451"/>
        <v>0</v>
      </c>
      <c r="ABO46">
        <f t="shared" si="1452"/>
        <v>0</v>
      </c>
      <c r="ABP46">
        <f t="shared" si="1453"/>
        <v>0</v>
      </c>
      <c r="ABQ46">
        <f t="shared" si="1454"/>
        <v>0</v>
      </c>
      <c r="ABR46">
        <f t="shared" si="1455"/>
        <v>0</v>
      </c>
      <c r="ABS46">
        <f t="shared" si="1456"/>
        <v>0</v>
      </c>
      <c r="ABT46">
        <f t="shared" si="1457"/>
        <v>0</v>
      </c>
      <c r="ABU46">
        <f t="shared" si="1458"/>
        <v>0</v>
      </c>
      <c r="ABV46">
        <f t="shared" si="1459"/>
        <v>0</v>
      </c>
      <c r="ABW46">
        <f t="shared" si="1460"/>
        <v>0</v>
      </c>
      <c r="ABX46">
        <f t="shared" si="1461"/>
        <v>0</v>
      </c>
      <c r="ABY46">
        <f t="shared" si="1462"/>
        <v>0</v>
      </c>
      <c r="ABZ46">
        <f t="shared" si="1463"/>
        <v>0</v>
      </c>
      <c r="ACA46">
        <f t="shared" si="1464"/>
        <v>0</v>
      </c>
      <c r="ACB46">
        <f t="shared" si="1465"/>
        <v>0</v>
      </c>
      <c r="ACC46">
        <f t="shared" si="1466"/>
        <v>0</v>
      </c>
      <c r="ACD46">
        <f t="shared" si="1467"/>
        <v>0</v>
      </c>
      <c r="ACE46">
        <f t="shared" si="1468"/>
        <v>0</v>
      </c>
      <c r="ACF46">
        <f t="shared" si="1469"/>
        <v>0</v>
      </c>
      <c r="ACG46">
        <f t="shared" si="1470"/>
        <v>0</v>
      </c>
      <c r="ACH46">
        <f t="shared" si="1471"/>
        <v>0</v>
      </c>
      <c r="ACI46">
        <f t="shared" si="1472"/>
        <v>0</v>
      </c>
      <c r="ACJ46">
        <f t="shared" si="1473"/>
        <v>0</v>
      </c>
      <c r="ACK46">
        <f t="shared" si="1474"/>
        <v>0</v>
      </c>
      <c r="ACL46">
        <f t="shared" si="1475"/>
        <v>0</v>
      </c>
      <c r="ACM46">
        <f t="shared" si="1476"/>
        <v>0</v>
      </c>
      <c r="ACN46">
        <f t="shared" si="1477"/>
        <v>0</v>
      </c>
      <c r="ACO46">
        <f t="shared" si="1478"/>
        <v>0</v>
      </c>
      <c r="ACP46">
        <f t="shared" si="1479"/>
        <v>0</v>
      </c>
      <c r="ACQ46">
        <f t="shared" si="1480"/>
        <v>0</v>
      </c>
      <c r="ACR46">
        <f t="shared" si="1481"/>
        <v>0</v>
      </c>
      <c r="ACS46">
        <f t="shared" si="1482"/>
        <v>0</v>
      </c>
      <c r="ACT46">
        <f t="shared" si="1483"/>
        <v>0</v>
      </c>
      <c r="ACU46">
        <f t="shared" si="1484"/>
        <v>0</v>
      </c>
      <c r="ACW46" s="4">
        <f t="shared" si="1485"/>
        <v>331.6</v>
      </c>
      <c r="ACX46" s="4">
        <f t="shared" si="1486"/>
        <v>23.8</v>
      </c>
      <c r="ACY46" s="4">
        <f t="shared" si="1487"/>
        <v>263.89999999999998</v>
      </c>
      <c r="ACZ46" s="4">
        <f t="shared" si="1488"/>
        <v>0</v>
      </c>
      <c r="ADA46" s="88">
        <f t="shared" si="1489"/>
        <v>3.4496376621320679</v>
      </c>
      <c r="ADB46" s="4">
        <f t="shared" si="1490"/>
        <v>619.29999999999995</v>
      </c>
      <c r="ADC46" s="5">
        <f t="shared" si="1491"/>
        <v>8.1437092286009332</v>
      </c>
      <c r="ADD46" s="5">
        <f t="shared" si="1492"/>
        <v>11.486949116279744</v>
      </c>
      <c r="ADE46">
        <f t="shared" si="1493"/>
        <v>107.3</v>
      </c>
      <c r="ADF46">
        <f t="shared" si="1494"/>
        <v>24.7</v>
      </c>
      <c r="ADG46">
        <f t="shared" si="1495"/>
        <v>113</v>
      </c>
      <c r="ADH46">
        <f t="shared" si="1496"/>
        <v>0</v>
      </c>
      <c r="ADI46">
        <f t="shared" si="1497"/>
        <v>0</v>
      </c>
      <c r="ADJ46">
        <f t="shared" si="1498"/>
        <v>78.099999999999994</v>
      </c>
      <c r="ADK46">
        <f t="shared" si="1499"/>
        <v>11.9</v>
      </c>
      <c r="ADL46">
        <f t="shared" si="1500"/>
        <v>11.9</v>
      </c>
      <c r="ADM46">
        <f t="shared" si="1501"/>
        <v>8.5</v>
      </c>
      <c r="ADN46">
        <f t="shared" si="1502"/>
        <v>82.8</v>
      </c>
      <c r="ADO46">
        <f t="shared" si="1503"/>
        <v>181.1</v>
      </c>
      <c r="ADP46">
        <f t="shared" si="1504"/>
        <v>0</v>
      </c>
      <c r="ADQ46">
        <f t="shared" si="1505"/>
        <v>0</v>
      </c>
      <c r="ADR46">
        <f t="shared" si="1506"/>
        <v>0</v>
      </c>
      <c r="ADS46">
        <f t="shared" si="1507"/>
        <v>0</v>
      </c>
      <c r="ADT46">
        <f t="shared" si="1508"/>
        <v>0</v>
      </c>
      <c r="ADU46">
        <f t="shared" si="1509"/>
        <v>0</v>
      </c>
      <c r="ADV46">
        <f t="shared" si="1510"/>
        <v>0</v>
      </c>
      <c r="ADW46">
        <f t="shared" si="1511"/>
        <v>0</v>
      </c>
      <c r="ADX46">
        <f t="shared" si="1512"/>
        <v>0</v>
      </c>
      <c r="ADY46">
        <f t="shared" si="1513"/>
        <v>0</v>
      </c>
      <c r="ADZ46">
        <f t="shared" si="1514"/>
        <v>0</v>
      </c>
      <c r="AEA46">
        <f t="shared" si="1515"/>
        <v>0</v>
      </c>
      <c r="AEB46">
        <f t="shared" si="1516"/>
        <v>0</v>
      </c>
      <c r="AEC46">
        <f t="shared" si="1517"/>
        <v>0</v>
      </c>
      <c r="AED46">
        <f t="shared" si="1518"/>
        <v>0</v>
      </c>
      <c r="AEE46">
        <f t="shared" si="1519"/>
        <v>0</v>
      </c>
      <c r="AEF46">
        <f t="shared" si="1520"/>
        <v>0</v>
      </c>
      <c r="AEG46">
        <f t="shared" si="1521"/>
        <v>0</v>
      </c>
      <c r="AEH46">
        <f t="shared" si="1522"/>
        <v>0</v>
      </c>
      <c r="AEI46">
        <f t="shared" si="1523"/>
        <v>0</v>
      </c>
      <c r="AEJ46">
        <f t="shared" si="1524"/>
        <v>0</v>
      </c>
      <c r="AEK46">
        <f t="shared" si="1525"/>
        <v>0</v>
      </c>
      <c r="AEL46">
        <f t="shared" si="1526"/>
        <v>0</v>
      </c>
      <c r="AEM46">
        <f t="shared" si="1527"/>
        <v>0</v>
      </c>
      <c r="AEN46">
        <f t="shared" si="1528"/>
        <v>0</v>
      </c>
      <c r="AEO46">
        <f t="shared" si="1529"/>
        <v>0</v>
      </c>
      <c r="AEP46">
        <f t="shared" si="1530"/>
        <v>0</v>
      </c>
      <c r="AEQ46">
        <f t="shared" si="1531"/>
        <v>0</v>
      </c>
      <c r="AER46">
        <f t="shared" si="1532"/>
        <v>0</v>
      </c>
      <c r="AES46">
        <f t="shared" si="1533"/>
        <v>0</v>
      </c>
      <c r="AET46">
        <f t="shared" si="1534"/>
        <v>0</v>
      </c>
      <c r="AEU46">
        <f t="shared" si="1535"/>
        <v>0</v>
      </c>
      <c r="AEV46">
        <f t="shared" si="1536"/>
        <v>0</v>
      </c>
      <c r="AEW46">
        <f t="shared" si="1537"/>
        <v>0</v>
      </c>
      <c r="AEX46">
        <f t="shared" si="1538"/>
        <v>0</v>
      </c>
      <c r="AEY46">
        <f t="shared" si="1539"/>
        <v>0</v>
      </c>
      <c r="AEZ46">
        <f t="shared" si="1540"/>
        <v>0</v>
      </c>
      <c r="AFA46">
        <f t="shared" si="1541"/>
        <v>0</v>
      </c>
      <c r="AFB46">
        <f t="shared" si="1542"/>
        <v>0</v>
      </c>
      <c r="AFC46">
        <f t="shared" si="1543"/>
        <v>0</v>
      </c>
      <c r="AFD46">
        <f t="shared" si="1544"/>
        <v>0</v>
      </c>
      <c r="AFE46">
        <f t="shared" si="1545"/>
        <v>0</v>
      </c>
      <c r="AFF46">
        <f t="shared" si="1546"/>
        <v>0</v>
      </c>
      <c r="AFG46">
        <f t="shared" si="1547"/>
        <v>0</v>
      </c>
      <c r="AFH46">
        <f t="shared" si="1548"/>
        <v>0</v>
      </c>
      <c r="AFI46">
        <f t="shared" si="1549"/>
        <v>0</v>
      </c>
      <c r="AFJ46">
        <f t="shared" si="1550"/>
        <v>0</v>
      </c>
      <c r="AFK46">
        <f t="shared" si="1551"/>
        <v>0</v>
      </c>
      <c r="AFL46">
        <f t="shared" si="1552"/>
        <v>0</v>
      </c>
      <c r="AFM46">
        <f t="shared" si="1553"/>
        <v>0</v>
      </c>
      <c r="AFN46">
        <f t="shared" si="1554"/>
        <v>0</v>
      </c>
      <c r="AFO46">
        <f t="shared" si="1555"/>
        <v>0</v>
      </c>
      <c r="AFP46">
        <f t="shared" si="1556"/>
        <v>0</v>
      </c>
      <c r="AFQ46">
        <f t="shared" si="1557"/>
        <v>0</v>
      </c>
      <c r="AFR46">
        <f t="shared" si="1558"/>
        <v>0</v>
      </c>
      <c r="AFS46">
        <f t="shared" si="1559"/>
        <v>0</v>
      </c>
      <c r="AFT46">
        <f t="shared" si="1560"/>
        <v>0</v>
      </c>
      <c r="AFU46">
        <f t="shared" si="1561"/>
        <v>0</v>
      </c>
      <c r="AFV46">
        <f t="shared" si="1562"/>
        <v>0</v>
      </c>
      <c r="AFW46">
        <f t="shared" si="1563"/>
        <v>0</v>
      </c>
      <c r="AFX46">
        <f t="shared" si="1564"/>
        <v>0</v>
      </c>
      <c r="AFY46">
        <f t="shared" si="1565"/>
        <v>0</v>
      </c>
      <c r="AFZ46">
        <f t="shared" si="1566"/>
        <v>0</v>
      </c>
      <c r="AGA46">
        <f t="shared" si="1567"/>
        <v>0</v>
      </c>
      <c r="AGB46">
        <f t="shared" si="1568"/>
        <v>0</v>
      </c>
      <c r="AGC46">
        <f t="shared" si="1569"/>
        <v>0</v>
      </c>
      <c r="AGD46">
        <f t="shared" si="1570"/>
        <v>0</v>
      </c>
      <c r="AGE46">
        <f t="shared" si="1571"/>
        <v>0</v>
      </c>
      <c r="AGF46">
        <f t="shared" si="1572"/>
        <v>0</v>
      </c>
      <c r="AGG46">
        <f t="shared" si="1573"/>
        <v>0</v>
      </c>
      <c r="AGH46">
        <f t="shared" si="1574"/>
        <v>0</v>
      </c>
      <c r="AGI46">
        <f t="shared" si="1575"/>
        <v>0</v>
      </c>
      <c r="AGJ46">
        <f t="shared" si="1576"/>
        <v>0</v>
      </c>
      <c r="AGK46">
        <f t="shared" si="1577"/>
        <v>0</v>
      </c>
      <c r="AGM46" s="88">
        <f t="shared" si="1578"/>
        <v>100.25</v>
      </c>
      <c r="AGN46" s="88">
        <v>100.25</v>
      </c>
      <c r="AGO46">
        <v>10</v>
      </c>
      <c r="AGP46">
        <f t="shared" si="1579"/>
        <v>10</v>
      </c>
      <c r="AGQ46">
        <f t="shared" si="1580"/>
        <v>10</v>
      </c>
      <c r="AGR46">
        <f t="shared" si="1581"/>
        <v>10</v>
      </c>
      <c r="AGS46">
        <f t="shared" si="1582"/>
        <v>0</v>
      </c>
      <c r="AGT46">
        <f t="shared" si="1583"/>
        <v>0</v>
      </c>
      <c r="AGU46">
        <f t="shared" si="1584"/>
        <v>10</v>
      </c>
      <c r="AGV46">
        <f t="shared" si="1585"/>
        <v>6</v>
      </c>
      <c r="AGW46">
        <f t="shared" si="1586"/>
        <v>7</v>
      </c>
      <c r="AGX46">
        <f t="shared" si="1587"/>
        <v>10</v>
      </c>
      <c r="AGY46">
        <f t="shared" si="1588"/>
        <v>7</v>
      </c>
      <c r="AGZ46">
        <f t="shared" si="1589"/>
        <v>7</v>
      </c>
      <c r="AHA46">
        <f t="shared" si="1590"/>
        <v>0</v>
      </c>
      <c r="AHB46">
        <f t="shared" si="1591"/>
        <v>0</v>
      </c>
      <c r="AHC46">
        <f t="shared" si="1592"/>
        <v>0</v>
      </c>
      <c r="AHD46">
        <f t="shared" si="1593"/>
        <v>0</v>
      </c>
      <c r="AHE46">
        <f t="shared" si="1594"/>
        <v>0</v>
      </c>
      <c r="AHF46">
        <f t="shared" si="1595"/>
        <v>0</v>
      </c>
      <c r="AHG46">
        <f t="shared" si="1596"/>
        <v>0</v>
      </c>
      <c r="AHH46">
        <f t="shared" si="1597"/>
        <v>0</v>
      </c>
      <c r="AHI46">
        <f t="shared" si="1598"/>
        <v>0</v>
      </c>
      <c r="AHJ46">
        <f t="shared" si="1599"/>
        <v>0</v>
      </c>
      <c r="AHK46">
        <f t="shared" si="1600"/>
        <v>0</v>
      </c>
      <c r="AHL46">
        <f t="shared" si="1601"/>
        <v>0</v>
      </c>
      <c r="AHM46">
        <f t="shared" si="1602"/>
        <v>0</v>
      </c>
      <c r="AHN46">
        <f t="shared" si="1603"/>
        <v>0</v>
      </c>
      <c r="AHO46">
        <f t="shared" si="1604"/>
        <v>0</v>
      </c>
      <c r="AHP46">
        <f t="shared" si="1605"/>
        <v>0</v>
      </c>
      <c r="AHQ46">
        <f t="shared" si="1606"/>
        <v>0</v>
      </c>
      <c r="AHR46">
        <f t="shared" si="1607"/>
        <v>0</v>
      </c>
      <c r="AHS46">
        <f t="shared" si="1608"/>
        <v>0</v>
      </c>
      <c r="AHT46">
        <f t="shared" si="1609"/>
        <v>0</v>
      </c>
      <c r="AHU46">
        <f t="shared" si="1610"/>
        <v>0</v>
      </c>
      <c r="AHV46">
        <f t="shared" si="1611"/>
        <v>0</v>
      </c>
      <c r="AHW46">
        <f t="shared" si="1612"/>
        <v>0</v>
      </c>
      <c r="AHX46">
        <f t="shared" si="1613"/>
        <v>0</v>
      </c>
      <c r="AHY46">
        <f t="shared" si="1614"/>
        <v>0</v>
      </c>
      <c r="AHZ46">
        <f t="shared" si="1615"/>
        <v>0</v>
      </c>
      <c r="AIA46">
        <f t="shared" si="1616"/>
        <v>0</v>
      </c>
      <c r="AIB46">
        <f t="shared" si="1617"/>
        <v>0</v>
      </c>
      <c r="AIC46">
        <f t="shared" si="1618"/>
        <v>0</v>
      </c>
      <c r="AID46">
        <f t="shared" si="1619"/>
        <v>0</v>
      </c>
      <c r="AIE46">
        <f t="shared" si="1620"/>
        <v>0</v>
      </c>
      <c r="AIF46">
        <f t="shared" si="1621"/>
        <v>0</v>
      </c>
      <c r="AIG46">
        <f t="shared" si="1622"/>
        <v>0</v>
      </c>
      <c r="AIH46">
        <f t="shared" si="1623"/>
        <v>0</v>
      </c>
      <c r="AII46">
        <f t="shared" si="1624"/>
        <v>0</v>
      </c>
      <c r="AIJ46">
        <f t="shared" si="1625"/>
        <v>0</v>
      </c>
      <c r="AIK46">
        <f t="shared" si="1626"/>
        <v>0</v>
      </c>
      <c r="AIL46">
        <f t="shared" si="1627"/>
        <v>0</v>
      </c>
      <c r="AIM46">
        <f t="shared" si="1628"/>
        <v>0</v>
      </c>
      <c r="AIN46">
        <f t="shared" si="1629"/>
        <v>0</v>
      </c>
      <c r="AIO46">
        <f t="shared" si="1630"/>
        <v>0</v>
      </c>
      <c r="AIP46">
        <f t="shared" si="1631"/>
        <v>0</v>
      </c>
      <c r="AIQ46">
        <f t="shared" si="1632"/>
        <v>0</v>
      </c>
      <c r="AIR46">
        <f t="shared" si="1633"/>
        <v>0</v>
      </c>
      <c r="AIS46">
        <f t="shared" si="1634"/>
        <v>0</v>
      </c>
      <c r="AIT46">
        <f t="shared" si="1635"/>
        <v>0</v>
      </c>
      <c r="AIU46">
        <f t="shared" si="1636"/>
        <v>0</v>
      </c>
      <c r="AIV46">
        <f t="shared" si="1637"/>
        <v>0</v>
      </c>
      <c r="AIW46">
        <f t="shared" si="1638"/>
        <v>0</v>
      </c>
      <c r="AIX46">
        <f t="shared" si="1639"/>
        <v>0</v>
      </c>
      <c r="AIY46">
        <f t="shared" si="1640"/>
        <v>0</v>
      </c>
      <c r="AIZ46">
        <f t="shared" si="1641"/>
        <v>0</v>
      </c>
      <c r="AJA46">
        <f t="shared" si="1642"/>
        <v>0</v>
      </c>
      <c r="AJB46">
        <f t="shared" si="1643"/>
        <v>0</v>
      </c>
      <c r="AJC46">
        <f t="shared" si="1644"/>
        <v>0</v>
      </c>
      <c r="AJD46">
        <f t="shared" si="1645"/>
        <v>0</v>
      </c>
      <c r="AJE46">
        <f t="shared" si="1646"/>
        <v>0</v>
      </c>
      <c r="AJF46">
        <f t="shared" si="1647"/>
        <v>0</v>
      </c>
      <c r="AJG46">
        <f t="shared" si="1648"/>
        <v>0</v>
      </c>
      <c r="AJH46">
        <f t="shared" si="1649"/>
        <v>0</v>
      </c>
      <c r="AJI46">
        <f t="shared" si="1650"/>
        <v>0</v>
      </c>
      <c r="AJJ46">
        <f t="shared" si="1651"/>
        <v>0</v>
      </c>
      <c r="AJK46">
        <f t="shared" si="1652"/>
        <v>0</v>
      </c>
      <c r="AJL46">
        <f t="shared" si="1653"/>
        <v>0</v>
      </c>
      <c r="AJM46">
        <f t="shared" si="1654"/>
        <v>0</v>
      </c>
      <c r="AJN46">
        <f t="shared" si="1655"/>
        <v>0</v>
      </c>
      <c r="AJO46">
        <f t="shared" si="1656"/>
        <v>0</v>
      </c>
      <c r="AJP46">
        <f t="shared" si="1657"/>
        <v>0</v>
      </c>
      <c r="AJQ46">
        <f t="shared" si="1658"/>
        <v>0</v>
      </c>
      <c r="AJR46">
        <f t="shared" si="1659"/>
        <v>0</v>
      </c>
      <c r="AJS46">
        <f t="shared" si="1660"/>
        <v>0</v>
      </c>
      <c r="AJT46">
        <f t="shared" si="1661"/>
        <v>0</v>
      </c>
      <c r="AJU46">
        <f t="shared" si="1662"/>
        <v>0</v>
      </c>
      <c r="AJV46">
        <f t="shared" si="1663"/>
        <v>0</v>
      </c>
      <c r="AJX46">
        <v>61</v>
      </c>
      <c r="AJY46">
        <v>1</v>
      </c>
      <c r="AJZ46">
        <v>1</v>
      </c>
      <c r="AKA46">
        <f t="shared" si="1664"/>
        <v>0</v>
      </c>
      <c r="AKB46">
        <f t="shared" si="1665"/>
        <v>0</v>
      </c>
      <c r="AKC46">
        <f t="shared" si="1666"/>
        <v>0.25</v>
      </c>
      <c r="AKD46">
        <f t="shared" si="1667"/>
        <v>16</v>
      </c>
      <c r="AKE46">
        <f t="shared" si="1668"/>
        <v>16</v>
      </c>
      <c r="AKF46">
        <f t="shared" si="1669"/>
        <v>2</v>
      </c>
      <c r="AKG46">
        <f t="shared" si="1670"/>
        <v>2</v>
      </c>
      <c r="AKH46">
        <f t="shared" si="1671"/>
        <v>1</v>
      </c>
      <c r="AKI46">
        <f t="shared" si="1672"/>
        <v>0</v>
      </c>
      <c r="AKJ46">
        <f t="shared" si="1673"/>
        <v>0</v>
      </c>
      <c r="AKK46">
        <f t="shared" si="1674"/>
        <v>0</v>
      </c>
      <c r="AKL46">
        <f t="shared" si="1675"/>
        <v>0</v>
      </c>
      <c r="AKM46">
        <f t="shared" si="1676"/>
        <v>0</v>
      </c>
      <c r="AKN46">
        <f t="shared" si="1677"/>
        <v>0</v>
      </c>
      <c r="AKO46">
        <f t="shared" si="1678"/>
        <v>0</v>
      </c>
      <c r="AKP46">
        <f t="shared" si="1679"/>
        <v>0</v>
      </c>
      <c r="AKQ46">
        <f t="shared" si="1680"/>
        <v>0</v>
      </c>
      <c r="AKR46">
        <f t="shared" si="1681"/>
        <v>0</v>
      </c>
      <c r="AKS46">
        <f t="shared" si="1682"/>
        <v>0</v>
      </c>
      <c r="AKT46">
        <f t="shared" si="1683"/>
        <v>0</v>
      </c>
      <c r="AKU46">
        <f t="shared" si="1684"/>
        <v>0</v>
      </c>
      <c r="AKV46">
        <f t="shared" si="1685"/>
        <v>0</v>
      </c>
      <c r="AKW46">
        <f t="shared" si="1686"/>
        <v>0</v>
      </c>
      <c r="AKX46">
        <f t="shared" si="1687"/>
        <v>0</v>
      </c>
      <c r="AKY46">
        <f t="shared" si="1688"/>
        <v>0</v>
      </c>
      <c r="AKZ46">
        <f t="shared" si="1689"/>
        <v>0</v>
      </c>
      <c r="ALA46">
        <f t="shared" si="1690"/>
        <v>0</v>
      </c>
      <c r="ALB46">
        <f t="shared" si="1691"/>
        <v>0</v>
      </c>
      <c r="ALC46">
        <f t="shared" si="1692"/>
        <v>0</v>
      </c>
      <c r="ALD46">
        <f t="shared" si="1693"/>
        <v>0</v>
      </c>
      <c r="ALE46">
        <f t="shared" si="1694"/>
        <v>0</v>
      </c>
      <c r="ALF46">
        <f t="shared" si="1695"/>
        <v>0</v>
      </c>
      <c r="ALG46">
        <f t="shared" si="1696"/>
        <v>0</v>
      </c>
      <c r="ALH46">
        <f t="shared" si="1697"/>
        <v>0</v>
      </c>
      <c r="ALI46">
        <f t="shared" si="1698"/>
        <v>0</v>
      </c>
      <c r="ALJ46">
        <f t="shared" si="1699"/>
        <v>0</v>
      </c>
      <c r="ALK46">
        <f t="shared" si="1700"/>
        <v>0</v>
      </c>
      <c r="ALL46">
        <f t="shared" si="1701"/>
        <v>0</v>
      </c>
      <c r="ALM46">
        <f t="shared" si="1702"/>
        <v>0</v>
      </c>
      <c r="ALN46">
        <f t="shared" si="1703"/>
        <v>0</v>
      </c>
      <c r="ALO46">
        <f t="shared" si="1704"/>
        <v>0</v>
      </c>
      <c r="ALP46">
        <f t="shared" si="1705"/>
        <v>0</v>
      </c>
      <c r="ALQ46">
        <f t="shared" si="1706"/>
        <v>0</v>
      </c>
      <c r="ALR46">
        <f t="shared" si="1707"/>
        <v>0</v>
      </c>
      <c r="ALS46">
        <f t="shared" si="1708"/>
        <v>0</v>
      </c>
      <c r="ALT46">
        <f t="shared" si="1709"/>
        <v>0</v>
      </c>
      <c r="ALU46">
        <f t="shared" si="1710"/>
        <v>0</v>
      </c>
      <c r="ALV46">
        <f t="shared" si="1711"/>
        <v>0</v>
      </c>
      <c r="ALW46">
        <f t="shared" si="1712"/>
        <v>0</v>
      </c>
      <c r="ALX46">
        <f t="shared" si="1713"/>
        <v>0</v>
      </c>
      <c r="ALY46">
        <f t="shared" si="1714"/>
        <v>0</v>
      </c>
      <c r="ALZ46">
        <f t="shared" si="1715"/>
        <v>0</v>
      </c>
      <c r="AMA46">
        <f t="shared" si="1716"/>
        <v>0</v>
      </c>
      <c r="AMB46">
        <f t="shared" si="1717"/>
        <v>0</v>
      </c>
      <c r="AMC46">
        <f t="shared" si="1718"/>
        <v>0</v>
      </c>
      <c r="AMD46">
        <f t="shared" si="1719"/>
        <v>0</v>
      </c>
      <c r="AME46">
        <f t="shared" si="1720"/>
        <v>0</v>
      </c>
      <c r="AMF46">
        <f t="shared" si="1721"/>
        <v>0</v>
      </c>
      <c r="AMG46">
        <f t="shared" si="1722"/>
        <v>0</v>
      </c>
      <c r="AMH46">
        <f t="shared" si="1723"/>
        <v>0</v>
      </c>
      <c r="AMI46">
        <f t="shared" si="1724"/>
        <v>0</v>
      </c>
      <c r="AMJ46">
        <f t="shared" si="1725"/>
        <v>0</v>
      </c>
      <c r="AMK46">
        <f t="shared" si="1726"/>
        <v>0</v>
      </c>
      <c r="AML46">
        <f t="shared" si="1727"/>
        <v>0</v>
      </c>
      <c r="AMM46">
        <f t="shared" si="1728"/>
        <v>0</v>
      </c>
      <c r="AMN46">
        <f t="shared" si="1729"/>
        <v>0</v>
      </c>
      <c r="AMO46">
        <f t="shared" si="1730"/>
        <v>0</v>
      </c>
      <c r="AMP46">
        <f t="shared" si="1731"/>
        <v>0</v>
      </c>
      <c r="AMQ46">
        <f t="shared" si="1732"/>
        <v>0</v>
      </c>
      <c r="AMR46">
        <f t="shared" si="1733"/>
        <v>0</v>
      </c>
      <c r="AMS46">
        <f t="shared" si="1734"/>
        <v>0</v>
      </c>
      <c r="AMT46">
        <f t="shared" si="1735"/>
        <v>0</v>
      </c>
      <c r="AMU46">
        <f t="shared" si="1736"/>
        <v>0</v>
      </c>
      <c r="AMV46">
        <f t="shared" si="1737"/>
        <v>0</v>
      </c>
      <c r="AMW46">
        <f t="shared" si="1738"/>
        <v>0</v>
      </c>
      <c r="AMX46">
        <f t="shared" si="1739"/>
        <v>0</v>
      </c>
      <c r="AMY46">
        <f t="shared" si="1740"/>
        <v>0</v>
      </c>
      <c r="AMZ46">
        <f t="shared" si="1741"/>
        <v>0</v>
      </c>
      <c r="ANA46">
        <f t="shared" si="1742"/>
        <v>0</v>
      </c>
      <c r="ANB46">
        <f t="shared" si="1743"/>
        <v>0</v>
      </c>
      <c r="ANC46">
        <f t="shared" si="1744"/>
        <v>0</v>
      </c>
      <c r="AND46">
        <f t="shared" si="1745"/>
        <v>0</v>
      </c>
      <c r="ANR46" s="4">
        <v>1976</v>
      </c>
      <c r="ANS46" s="4">
        <f t="shared" si="1746"/>
        <v>1976</v>
      </c>
      <c r="ANU46" s="4">
        <v>1985</v>
      </c>
      <c r="ANV46" t="str">
        <f t="shared" si="1747"/>
        <v>1987</v>
      </c>
      <c r="ANW46" t="str">
        <f t="shared" si="1748"/>
        <v>1973</v>
      </c>
      <c r="ANX46" t="str">
        <f t="shared" si="1749"/>
        <v>1983</v>
      </c>
      <c r="ANY46" t="str">
        <f t="shared" si="1750"/>
        <v>1983</v>
      </c>
      <c r="ANZ46" t="str">
        <f t="shared" si="1751"/>
        <v>1983</v>
      </c>
      <c r="AOA46" t="str">
        <f t="shared" si="1752"/>
        <v>1992</v>
      </c>
      <c r="AOB46" t="str">
        <f t="shared" si="1753"/>
        <v>1976</v>
      </c>
      <c r="AOC46" t="str">
        <f t="shared" si="1754"/>
        <v>1968</v>
      </c>
      <c r="AOD46" t="str">
        <f t="shared" si="1755"/>
        <v>1953</v>
      </c>
      <c r="AOE46" t="str">
        <f t="shared" si="1756"/>
        <v>1963</v>
      </c>
      <c r="AOF46" t="str">
        <f t="shared" si="1757"/>
        <v>1976</v>
      </c>
      <c r="AOG46" t="str">
        <f t="shared" si="1758"/>
        <v>1976</v>
      </c>
      <c r="AOH46" t="str">
        <f t="shared" si="1759"/>
        <v>1976</v>
      </c>
      <c r="AOI46" t="str">
        <f t="shared" si="1760"/>
        <v>1976</v>
      </c>
      <c r="AOJ46" t="str">
        <f t="shared" si="1761"/>
        <v>1976</v>
      </c>
      <c r="AOK46" t="str">
        <f t="shared" si="1762"/>
        <v>1976</v>
      </c>
      <c r="AOL46" t="str">
        <f t="shared" si="1763"/>
        <v>1976</v>
      </c>
      <c r="AOM46" t="str">
        <f t="shared" si="1764"/>
        <v>1976</v>
      </c>
      <c r="AON46" t="str">
        <f t="shared" si="1765"/>
        <v>1976</v>
      </c>
      <c r="AOO46" t="str">
        <f t="shared" si="1766"/>
        <v>1976</v>
      </c>
      <c r="AOP46" t="str">
        <f t="shared" si="1767"/>
        <v>1976</v>
      </c>
      <c r="AOQ46" t="str">
        <f t="shared" si="1768"/>
        <v>1976</v>
      </c>
      <c r="AOR46" t="str">
        <f t="shared" si="1769"/>
        <v>1976</v>
      </c>
      <c r="AOS46" t="str">
        <f t="shared" si="1770"/>
        <v>1976</v>
      </c>
      <c r="AOT46" t="str">
        <f t="shared" si="1771"/>
        <v>1976</v>
      </c>
      <c r="AOU46" t="str">
        <f t="shared" si="1772"/>
        <v>1976</v>
      </c>
      <c r="AOV46" t="str">
        <f t="shared" si="1773"/>
        <v>1976</v>
      </c>
      <c r="AOW46" t="str">
        <f t="shared" si="1774"/>
        <v>1976</v>
      </c>
      <c r="AOX46" t="str">
        <f t="shared" si="1775"/>
        <v>1976</v>
      </c>
      <c r="AOY46" t="str">
        <f t="shared" si="1776"/>
        <v>1976</v>
      </c>
      <c r="AOZ46" t="str">
        <f t="shared" si="1777"/>
        <v>1976</v>
      </c>
      <c r="APA46" t="str">
        <f t="shared" si="1778"/>
        <v>1976</v>
      </c>
      <c r="APB46" t="str">
        <f t="shared" si="1779"/>
        <v>1976</v>
      </c>
      <c r="APC46" t="str">
        <f t="shared" si="1780"/>
        <v>1976</v>
      </c>
      <c r="APD46" t="str">
        <f t="shared" si="1781"/>
        <v>1976</v>
      </c>
      <c r="APE46" t="str">
        <f t="shared" si="1782"/>
        <v>1976</v>
      </c>
      <c r="APF46" t="str">
        <f t="shared" si="1783"/>
        <v>1976</v>
      </c>
      <c r="APG46" t="str">
        <f t="shared" si="1784"/>
        <v>1976</v>
      </c>
      <c r="APH46" t="str">
        <f t="shared" si="1785"/>
        <v>1976</v>
      </c>
      <c r="API46" t="str">
        <f t="shared" si="1786"/>
        <v>1976</v>
      </c>
      <c r="APJ46" t="str">
        <f t="shared" si="1787"/>
        <v>1976</v>
      </c>
      <c r="APK46" t="str">
        <f t="shared" si="1788"/>
        <v>1976</v>
      </c>
      <c r="APL46" t="str">
        <f t="shared" si="1789"/>
        <v>1976</v>
      </c>
      <c r="APM46" t="str">
        <f t="shared" si="1790"/>
        <v>1976</v>
      </c>
      <c r="APN46" t="str">
        <f t="shared" si="1791"/>
        <v>1976</v>
      </c>
      <c r="APO46" t="str">
        <f t="shared" si="1792"/>
        <v>1976</v>
      </c>
      <c r="APP46" t="str">
        <f t="shared" si="1793"/>
        <v>1976</v>
      </c>
      <c r="APQ46" t="str">
        <f t="shared" si="1794"/>
        <v>1976</v>
      </c>
      <c r="APR46" t="str">
        <f t="shared" si="1795"/>
        <v>1976</v>
      </c>
      <c r="APS46" t="str">
        <f t="shared" si="1796"/>
        <v>1976</v>
      </c>
      <c r="APT46" t="str">
        <f t="shared" si="1797"/>
        <v>1976</v>
      </c>
      <c r="APU46" t="str">
        <f t="shared" si="1798"/>
        <v>1976</v>
      </c>
      <c r="APV46" t="str">
        <f t="shared" si="1799"/>
        <v>1976</v>
      </c>
      <c r="APW46" t="str">
        <f t="shared" si="1800"/>
        <v>1976</v>
      </c>
      <c r="APX46" t="str">
        <f t="shared" si="1801"/>
        <v>1976</v>
      </c>
      <c r="APY46" t="str">
        <f t="shared" si="1802"/>
        <v>1976</v>
      </c>
      <c r="APZ46" t="str">
        <f t="shared" si="1803"/>
        <v>1976</v>
      </c>
      <c r="AQA46" t="str">
        <f t="shared" si="1804"/>
        <v>1976</v>
      </c>
      <c r="AQB46" t="str">
        <f t="shared" si="1805"/>
        <v>1976</v>
      </c>
      <c r="AQC46" t="str">
        <f t="shared" si="1806"/>
        <v>1976</v>
      </c>
      <c r="AQD46" t="str">
        <f t="shared" si="1807"/>
        <v>1976</v>
      </c>
      <c r="AQE46" t="str">
        <f t="shared" si="1808"/>
        <v>1976</v>
      </c>
      <c r="AQF46" t="str">
        <f t="shared" si="1809"/>
        <v>1976</v>
      </c>
      <c r="AQG46" t="str">
        <f t="shared" si="1810"/>
        <v>1976</v>
      </c>
      <c r="AQH46" t="str">
        <f t="shared" si="1811"/>
        <v>1976</v>
      </c>
      <c r="AQI46" t="str">
        <f t="shared" si="1812"/>
        <v>1976</v>
      </c>
      <c r="AQJ46" t="str">
        <f t="shared" si="1813"/>
        <v>1976</v>
      </c>
      <c r="AQK46" t="str">
        <f t="shared" si="1814"/>
        <v>1976</v>
      </c>
      <c r="AQL46" t="str">
        <f t="shared" si="1815"/>
        <v>1976</v>
      </c>
      <c r="AQM46" t="str">
        <f t="shared" si="1816"/>
        <v>1976</v>
      </c>
      <c r="AQN46" t="str">
        <f t="shared" si="1817"/>
        <v>1976</v>
      </c>
      <c r="AQO46" t="str">
        <f t="shared" si="1818"/>
        <v>1976</v>
      </c>
      <c r="AQP46" t="str">
        <f t="shared" si="1819"/>
        <v>1976</v>
      </c>
      <c r="AQQ46" t="str">
        <f t="shared" si="1820"/>
        <v>1976</v>
      </c>
      <c r="AQR46" t="str">
        <f t="shared" si="1821"/>
        <v>1976</v>
      </c>
      <c r="AQS46" t="str">
        <f t="shared" si="1822"/>
        <v>1976</v>
      </c>
      <c r="AQT46" t="str">
        <f t="shared" si="1823"/>
        <v>1976</v>
      </c>
      <c r="AQU46" t="str">
        <f t="shared" si="1824"/>
        <v>1976</v>
      </c>
      <c r="AQV46" t="str">
        <f t="shared" si="1825"/>
        <v>1976</v>
      </c>
      <c r="AQW46" t="str">
        <f t="shared" si="1826"/>
        <v>1976</v>
      </c>
      <c r="AQX46" t="str">
        <f t="shared" si="1827"/>
        <v>1976</v>
      </c>
      <c r="AQY46" t="str">
        <f t="shared" si="1828"/>
        <v>1976</v>
      </c>
      <c r="AQZ46" t="str">
        <f t="shared" si="1829"/>
        <v>1976</v>
      </c>
      <c r="ARA46" t="str">
        <f t="shared" si="1830"/>
        <v>1976</v>
      </c>
      <c r="ARB46" t="str">
        <f t="shared" si="1831"/>
        <v>1976</v>
      </c>
      <c r="ARC46">
        <v>1985</v>
      </c>
      <c r="ARH46" s="5"/>
    </row>
    <row r="47" spans="1:1152" x14ac:dyDescent="0.2">
      <c r="A47">
        <v>35</v>
      </c>
      <c r="B47" s="15" t="s">
        <v>91</v>
      </c>
      <c r="C47" s="20">
        <f>VLOOKUP(A47, Rankings!$A$2:$AN$161, 40, FALSE)</f>
        <v>45</v>
      </c>
      <c r="D47" s="225" t="s">
        <v>209</v>
      </c>
      <c r="F47" s="4">
        <v>9</v>
      </c>
      <c r="G47" s="4">
        <v>4</v>
      </c>
      <c r="I47" s="5">
        <f t="shared" si="916"/>
        <v>10</v>
      </c>
      <c r="L47" t="s">
        <v>1915</v>
      </c>
      <c r="M47" t="s">
        <v>2113</v>
      </c>
      <c r="N47" t="s">
        <v>2514</v>
      </c>
      <c r="O47" t="s">
        <v>2673</v>
      </c>
      <c r="P47" t="s">
        <v>2781</v>
      </c>
      <c r="Q47" t="s">
        <v>3192</v>
      </c>
      <c r="R47" t="s">
        <v>3418</v>
      </c>
      <c r="S47" t="s">
        <v>3655</v>
      </c>
      <c r="T47" t="s">
        <v>3849</v>
      </c>
      <c r="U47" t="s">
        <v>10</v>
      </c>
      <c r="V47" t="s">
        <v>4152</v>
      </c>
      <c r="W47" t="str">
        <f>Rankings!D46</f>
        <v>-</v>
      </c>
      <c r="X47" t="s">
        <v>10</v>
      </c>
      <c r="Y47" t="s">
        <v>10</v>
      </c>
      <c r="Z47" t="s">
        <v>10</v>
      </c>
      <c r="AA47" t="s">
        <v>10</v>
      </c>
      <c r="AB47" t="s">
        <v>10</v>
      </c>
      <c r="AC47" t="s">
        <v>10</v>
      </c>
      <c r="AD47" t="s">
        <v>10</v>
      </c>
      <c r="AE47" t="s">
        <v>10</v>
      </c>
      <c r="AF47" t="s">
        <v>10</v>
      </c>
      <c r="AG47" t="s">
        <v>10</v>
      </c>
      <c r="AH47" t="s">
        <v>10</v>
      </c>
      <c r="AI47" t="s">
        <v>10</v>
      </c>
      <c r="AJ47" t="s">
        <v>10</v>
      </c>
      <c r="AK47" t="s">
        <v>10</v>
      </c>
      <c r="AL47" t="s">
        <v>10</v>
      </c>
      <c r="AM47" t="s">
        <v>10</v>
      </c>
      <c r="AN47" t="s">
        <v>10</v>
      </c>
      <c r="AO47" t="s">
        <v>10</v>
      </c>
      <c r="AP47" t="s">
        <v>10</v>
      </c>
      <c r="AQ47" t="s">
        <v>10</v>
      </c>
      <c r="AR47" t="s">
        <v>10</v>
      </c>
      <c r="AS47" t="s">
        <v>10</v>
      </c>
      <c r="AT47" t="s">
        <v>10</v>
      </c>
      <c r="AU47" t="s">
        <v>10</v>
      </c>
      <c r="AV47" t="s">
        <v>10</v>
      </c>
      <c r="AW47" t="s">
        <v>10</v>
      </c>
      <c r="AX47" t="s">
        <v>10</v>
      </c>
      <c r="AY47" t="s">
        <v>10</v>
      </c>
      <c r="AZ47" t="s">
        <v>10</v>
      </c>
      <c r="BA47" t="s">
        <v>10</v>
      </c>
      <c r="BB47" t="s">
        <v>10</v>
      </c>
      <c r="BC47" t="s">
        <v>10</v>
      </c>
      <c r="BD47" t="s">
        <v>10</v>
      </c>
      <c r="BE47" t="s">
        <v>10</v>
      </c>
      <c r="BF47" t="s">
        <v>10</v>
      </c>
      <c r="BG47" t="s">
        <v>10</v>
      </c>
      <c r="BH47" t="s">
        <v>10</v>
      </c>
      <c r="BI47" t="s">
        <v>10</v>
      </c>
      <c r="BJ47" t="s">
        <v>10</v>
      </c>
      <c r="BK47" t="s">
        <v>10</v>
      </c>
      <c r="BL47" t="s">
        <v>10</v>
      </c>
      <c r="BM47" t="s">
        <v>10</v>
      </c>
      <c r="BN47" t="s">
        <v>10</v>
      </c>
      <c r="BO47" t="s">
        <v>10</v>
      </c>
      <c r="BP47" t="s">
        <v>10</v>
      </c>
      <c r="BQ47" t="s">
        <v>10</v>
      </c>
      <c r="BR47" t="s">
        <v>10</v>
      </c>
      <c r="BS47" t="s">
        <v>10</v>
      </c>
      <c r="BT47" t="s">
        <v>10</v>
      </c>
      <c r="BU47" t="s">
        <v>10</v>
      </c>
      <c r="BV47" t="s">
        <v>10</v>
      </c>
      <c r="BW47" t="s">
        <v>10</v>
      </c>
      <c r="BX47" t="s">
        <v>10</v>
      </c>
      <c r="BY47" t="s">
        <v>10</v>
      </c>
      <c r="BZ47" t="s">
        <v>10</v>
      </c>
      <c r="CA47" t="s">
        <v>10</v>
      </c>
      <c r="CB47" t="s">
        <v>10</v>
      </c>
      <c r="CC47" t="s">
        <v>10</v>
      </c>
      <c r="CD47" t="s">
        <v>10</v>
      </c>
      <c r="CE47" t="s">
        <v>10</v>
      </c>
      <c r="CF47" t="s">
        <v>10</v>
      </c>
      <c r="CG47" t="s">
        <v>10</v>
      </c>
      <c r="CH47" t="s">
        <v>10</v>
      </c>
      <c r="CI47" t="s">
        <v>10</v>
      </c>
      <c r="CJ47" t="s">
        <v>10</v>
      </c>
      <c r="CK47" t="s">
        <v>10</v>
      </c>
      <c r="CL47" t="s">
        <v>10</v>
      </c>
      <c r="CM47" t="s">
        <v>10</v>
      </c>
      <c r="CN47" t="s">
        <v>10</v>
      </c>
      <c r="CO47" t="s">
        <v>10</v>
      </c>
      <c r="CP47" t="s">
        <v>10</v>
      </c>
      <c r="CQ47" t="s">
        <v>10</v>
      </c>
      <c r="CR47" t="s">
        <v>10</v>
      </c>
      <c r="CT47" s="4">
        <f t="shared" si="917"/>
        <v>3</v>
      </c>
      <c r="CU47" s="4">
        <f t="shared" si="918"/>
        <v>0</v>
      </c>
      <c r="CV47" s="4">
        <f t="shared" si="919"/>
        <v>0</v>
      </c>
      <c r="CW47" s="4">
        <f t="shared" si="920"/>
        <v>2</v>
      </c>
      <c r="CX47" s="4">
        <f t="shared" si="921"/>
        <v>2</v>
      </c>
      <c r="CY47" s="4">
        <f t="shared" si="922"/>
        <v>0</v>
      </c>
      <c r="CZ47" s="4">
        <f t="shared" si="923"/>
        <v>0</v>
      </c>
      <c r="DA47" s="4">
        <f t="shared" si="924"/>
        <v>0</v>
      </c>
      <c r="DB47" s="4">
        <f t="shared" si="925"/>
        <v>2</v>
      </c>
      <c r="DC47" s="4">
        <f t="shared" si="926"/>
        <v>0</v>
      </c>
      <c r="DD47" s="4">
        <f t="shared" si="927"/>
        <v>0</v>
      </c>
      <c r="DE47" s="4">
        <f t="shared" si="928"/>
        <v>1</v>
      </c>
      <c r="DF47" s="4">
        <f t="shared" si="929"/>
        <v>0</v>
      </c>
      <c r="DG47" s="4">
        <f t="shared" si="930"/>
        <v>0</v>
      </c>
      <c r="DH47" s="4">
        <f t="shared" si="931"/>
        <v>0</v>
      </c>
      <c r="DI47" s="152">
        <f t="shared" si="932"/>
        <v>0</v>
      </c>
      <c r="DJ47" s="153">
        <f t="shared" si="933"/>
        <v>3</v>
      </c>
      <c r="DK47" s="4">
        <f t="shared" si="934"/>
        <v>2</v>
      </c>
      <c r="DL47" s="4">
        <f t="shared" si="935"/>
        <v>2</v>
      </c>
      <c r="DM47" s="4">
        <f t="shared" si="936"/>
        <v>0</v>
      </c>
      <c r="DN47" s="4">
        <f t="shared" si="937"/>
        <v>2</v>
      </c>
      <c r="DO47" s="4">
        <f t="shared" si="938"/>
        <v>1</v>
      </c>
      <c r="DP47" s="4">
        <f t="shared" si="939"/>
        <v>0</v>
      </c>
      <c r="DQ47" s="4">
        <f t="shared" si="940"/>
        <v>0</v>
      </c>
      <c r="DR47" s="4">
        <f t="shared" si="941"/>
        <v>11</v>
      </c>
      <c r="DS47" s="4">
        <f t="shared" si="942"/>
        <v>9</v>
      </c>
      <c r="DT47" s="4">
        <f t="shared" si="943"/>
        <v>6</v>
      </c>
      <c r="DU47" t="str">
        <f t="shared" si="944"/>
        <v>3R</v>
      </c>
      <c r="DV47" t="str">
        <f t="shared" si="945"/>
        <v>3R</v>
      </c>
      <c r="DW47" t="str">
        <f t="shared" si="946"/>
        <v>0R</v>
      </c>
      <c r="DX47" t="str">
        <f t="shared" si="947"/>
        <v>0S</v>
      </c>
      <c r="DY47" t="str">
        <f t="shared" si="948"/>
        <v>3S</v>
      </c>
      <c r="DZ47" t="str">
        <f t="shared" si="949"/>
        <v>0R</v>
      </c>
      <c r="EA47" t="str">
        <f t="shared" si="950"/>
        <v>3L</v>
      </c>
      <c r="EB47" t="str">
        <f t="shared" si="951"/>
        <v>3L</v>
      </c>
      <c r="EC47" t="str">
        <f t="shared" si="952"/>
        <v>3R</v>
      </c>
      <c r="ED47">
        <f t="shared" si="953"/>
        <v>0</v>
      </c>
      <c r="EE47" t="str">
        <f t="shared" si="954"/>
        <v>3S</v>
      </c>
      <c r="EF47">
        <f t="shared" si="955"/>
        <v>0</v>
      </c>
      <c r="EG47">
        <f t="shared" si="956"/>
        <v>0</v>
      </c>
      <c r="EH47">
        <f t="shared" si="957"/>
        <v>0</v>
      </c>
      <c r="EI47">
        <f t="shared" si="958"/>
        <v>0</v>
      </c>
      <c r="EJ47">
        <f t="shared" si="959"/>
        <v>0</v>
      </c>
      <c r="EK47">
        <f t="shared" si="960"/>
        <v>0</v>
      </c>
      <c r="EL47">
        <f t="shared" si="961"/>
        <v>0</v>
      </c>
      <c r="EM47">
        <f t="shared" si="962"/>
        <v>0</v>
      </c>
      <c r="EN47">
        <f t="shared" si="963"/>
        <v>0</v>
      </c>
      <c r="EO47">
        <f t="shared" si="964"/>
        <v>0</v>
      </c>
      <c r="EP47">
        <f t="shared" si="965"/>
        <v>0</v>
      </c>
      <c r="EQ47">
        <f t="shared" si="966"/>
        <v>0</v>
      </c>
      <c r="ER47">
        <f t="shared" si="967"/>
        <v>0</v>
      </c>
      <c r="ES47">
        <f t="shared" si="968"/>
        <v>0</v>
      </c>
      <c r="ET47">
        <f t="shared" si="969"/>
        <v>0</v>
      </c>
      <c r="EU47">
        <f t="shared" si="970"/>
        <v>0</v>
      </c>
      <c r="EV47">
        <f t="shared" si="971"/>
        <v>0</v>
      </c>
      <c r="EW47">
        <f t="shared" si="972"/>
        <v>0</v>
      </c>
      <c r="EX47">
        <f t="shared" si="973"/>
        <v>0</v>
      </c>
      <c r="EY47">
        <f t="shared" si="974"/>
        <v>0</v>
      </c>
      <c r="EZ47">
        <f t="shared" si="975"/>
        <v>0</v>
      </c>
      <c r="FA47">
        <f t="shared" si="976"/>
        <v>0</v>
      </c>
      <c r="FB47">
        <f t="shared" si="977"/>
        <v>0</v>
      </c>
      <c r="FC47">
        <f t="shared" si="978"/>
        <v>0</v>
      </c>
      <c r="FD47">
        <f t="shared" si="979"/>
        <v>0</v>
      </c>
      <c r="FE47">
        <f t="shared" si="980"/>
        <v>0</v>
      </c>
      <c r="FF47">
        <f t="shared" si="981"/>
        <v>0</v>
      </c>
      <c r="FG47">
        <f t="shared" si="982"/>
        <v>0</v>
      </c>
      <c r="FH47">
        <f t="shared" si="983"/>
        <v>0</v>
      </c>
      <c r="FI47">
        <f t="shared" si="984"/>
        <v>0</v>
      </c>
      <c r="FJ47">
        <f t="shared" si="985"/>
        <v>0</v>
      </c>
      <c r="FK47">
        <f t="shared" si="986"/>
        <v>0</v>
      </c>
      <c r="FL47">
        <f t="shared" si="987"/>
        <v>0</v>
      </c>
      <c r="FM47">
        <f t="shared" si="988"/>
        <v>0</v>
      </c>
      <c r="FN47">
        <f t="shared" si="989"/>
        <v>0</v>
      </c>
      <c r="FO47">
        <f t="shared" si="990"/>
        <v>0</v>
      </c>
      <c r="FP47">
        <f t="shared" si="991"/>
        <v>0</v>
      </c>
      <c r="FQ47">
        <f t="shared" si="992"/>
        <v>0</v>
      </c>
      <c r="FR47">
        <f t="shared" si="993"/>
        <v>0</v>
      </c>
      <c r="FS47">
        <f t="shared" si="994"/>
        <v>0</v>
      </c>
      <c r="FT47">
        <f t="shared" si="995"/>
        <v>0</v>
      </c>
      <c r="FU47">
        <f t="shared" si="996"/>
        <v>0</v>
      </c>
      <c r="FV47">
        <f t="shared" si="997"/>
        <v>0</v>
      </c>
      <c r="FW47">
        <f t="shared" si="998"/>
        <v>0</v>
      </c>
      <c r="FX47">
        <f t="shared" si="999"/>
        <v>0</v>
      </c>
      <c r="FY47">
        <f t="shared" si="1000"/>
        <v>0</v>
      </c>
      <c r="FZ47">
        <f t="shared" si="1001"/>
        <v>0</v>
      </c>
      <c r="GA47">
        <f t="shared" si="1002"/>
        <v>0</v>
      </c>
      <c r="GB47">
        <f t="shared" si="1003"/>
        <v>0</v>
      </c>
      <c r="GC47">
        <f t="shared" si="1004"/>
        <v>0</v>
      </c>
      <c r="GD47">
        <f t="shared" si="1005"/>
        <v>0</v>
      </c>
      <c r="GE47">
        <f t="shared" si="1006"/>
        <v>0</v>
      </c>
      <c r="GF47">
        <f t="shared" si="1007"/>
        <v>0</v>
      </c>
      <c r="GG47">
        <f t="shared" si="1008"/>
        <v>0</v>
      </c>
      <c r="GH47">
        <f t="shared" si="1009"/>
        <v>0</v>
      </c>
      <c r="GI47">
        <f t="shared" si="1010"/>
        <v>0</v>
      </c>
      <c r="GJ47">
        <f t="shared" si="1011"/>
        <v>0</v>
      </c>
      <c r="GK47">
        <f t="shared" si="1012"/>
        <v>0</v>
      </c>
      <c r="GL47">
        <f t="shared" si="1013"/>
        <v>0</v>
      </c>
      <c r="GM47">
        <f t="shared" si="1014"/>
        <v>0</v>
      </c>
      <c r="GN47">
        <f t="shared" si="1015"/>
        <v>0</v>
      </c>
      <c r="GO47">
        <f t="shared" si="1016"/>
        <v>0</v>
      </c>
      <c r="GP47">
        <f t="shared" si="1017"/>
        <v>0</v>
      </c>
      <c r="GQ47">
        <f t="shared" si="1018"/>
        <v>0</v>
      </c>
      <c r="GR47">
        <f t="shared" si="1019"/>
        <v>0</v>
      </c>
      <c r="GS47">
        <f t="shared" si="1020"/>
        <v>0</v>
      </c>
      <c r="GT47">
        <f t="shared" si="1021"/>
        <v>0</v>
      </c>
      <c r="GU47">
        <f t="shared" si="1022"/>
        <v>0</v>
      </c>
      <c r="GV47">
        <f t="shared" si="1023"/>
        <v>0</v>
      </c>
      <c r="GW47">
        <f t="shared" si="1024"/>
        <v>0</v>
      </c>
      <c r="GX47">
        <f t="shared" si="1025"/>
        <v>0</v>
      </c>
      <c r="GY47">
        <f t="shared" si="1026"/>
        <v>0</v>
      </c>
      <c r="GZ47">
        <f t="shared" si="1027"/>
        <v>0</v>
      </c>
      <c r="HA47">
        <f t="shared" si="1028"/>
        <v>0</v>
      </c>
      <c r="HB47" s="176" t="s">
        <v>269</v>
      </c>
      <c r="HC47" s="89">
        <f t="shared" si="1029"/>
        <v>255.04856731561779</v>
      </c>
      <c r="HD47" s="89">
        <f t="shared" si="1030"/>
        <v>118.15228593727178</v>
      </c>
      <c r="HE47" s="89">
        <f t="shared" si="1031"/>
        <v>130.60392300691962</v>
      </c>
      <c r="HF47" s="89">
        <f t="shared" si="1032"/>
        <v>0</v>
      </c>
      <c r="HH47" s="88">
        <f t="shared" si="1033"/>
        <v>503.80477625980922</v>
      </c>
      <c r="HI47" s="88">
        <f t="shared" si="1034"/>
        <v>43.534641002306536</v>
      </c>
      <c r="HK47">
        <f>IFERROR(VLOOKUP(_xlfn.NUMBERVALUE(MID(L47, SEARCH("!", L47)+1, SEARCH("+", L47)-SEARCH("!", L47)-1)), Rankings!$A$2:$BK$161, 63, FALSE),0)</f>
        <v>32.734887507340041</v>
      </c>
      <c r="HL47">
        <f>IFERROR(VLOOKUP(_xlfn.NUMBERVALUE(MID(M47, SEARCH("!", M47)+1, SEARCH("+", M47)-SEARCH("!", M47)-1)), Rankings!$A$2:$BK$161, 63, FALSE),0)</f>
        <v>38.046155763497651</v>
      </c>
      <c r="HM47">
        <f>IFERROR(VLOOKUP(_xlfn.NUMBERVALUE(MID(N47, SEARCH("!", N47)+1, SEARCH("+", N47)-SEARCH("!", N47)-1)), Rankings!$A$2:$BK$161, 63, FALSE),0)</f>
        <v>74.784093766737215</v>
      </c>
      <c r="HN47">
        <f>IFERROR(VLOOKUP(_xlfn.NUMBERVALUE(MID(O47, SEARCH("!", O47)+1, SEARCH("+", O47)-SEARCH("!", O47)-1)), Rankings!$A$2:$BK$161, 63, FALSE),0)</f>
        <v>56.620915742041326</v>
      </c>
      <c r="HO47">
        <f>IFERROR(VLOOKUP(_xlfn.NUMBERVALUE(MID(P47, SEARCH("!", P47)+1, SEARCH("+", P47)-SEARCH("!", P47)-1)), Rankings!$A$2:$BK$161, 63, FALSE),0)</f>
        <v>24.829294597640079</v>
      </c>
      <c r="HP47">
        <f>IFERROR(VLOOKUP(_xlfn.NUMBERVALUE(MID(Q47, SEARCH("!", Q47)+1, SEARCH("+", Q47)-SEARCH("!", Q47)-1)), Rankings!$A$2:$BK$161, 63, FALSE),0)</f>
        <v>64.265151542986217</v>
      </c>
      <c r="HQ47">
        <f>IFERROR(VLOOKUP(_xlfn.NUMBERVALUE(MID(R47, SEARCH("!", R47)+1, SEARCH("+", R47)-SEARCH("!", R47)-1)), Rankings!$A$2:$BK$161, 63, FALSE),0)</f>
        <v>61.271767423257685</v>
      </c>
      <c r="HR47">
        <f>IFERROR(VLOOKUP(_xlfn.NUMBERVALUE(MID(S47, SEARCH("!", S47)+1, SEARCH("+", S47)-SEARCH("!", S47)-1)), Rankings!$A$2:$BK$161, 63, FALSE),0)</f>
        <v>56.880518514014099</v>
      </c>
      <c r="HS47">
        <f>IFERROR(VLOOKUP(_xlfn.NUMBERVALUE(MID(T47, SEARCH("!", T47)+1, SEARCH("+", T47)-SEARCH("!", T47)-1)), Rankings!$A$2:$BK$161, 63, FALSE),0)</f>
        <v>45.218278735056671</v>
      </c>
      <c r="HT47">
        <f>IFERROR(VLOOKUP(_xlfn.NUMBERVALUE(MID(U47, SEARCH("!", U47)+1, SEARCH("+", U47)-SEARCH("!", U47)-1)), Rankings!$A$2:$BK$161, 63, FALSE),0)</f>
        <v>0</v>
      </c>
      <c r="HU47">
        <f>IFERROR(VLOOKUP(_xlfn.NUMBERVALUE(MID(V47, SEARCH("!", V47)+1, SEARCH("+", V47)-SEARCH("!", V47)-1)), Rankings!$A$2:$BK$161, 63, FALSE),0)</f>
        <v>49.153712667238224</v>
      </c>
      <c r="HV47">
        <f>IFERROR(VLOOKUP(_xlfn.NUMBERVALUE(MID(W47, SEARCH("!", W47)+1, SEARCH("+", W47)-SEARCH("!", W47)-1)), Rankings!$A$2:$BK$161, 63, FALSE),0)</f>
        <v>0</v>
      </c>
      <c r="HW47">
        <f>IFERROR(VLOOKUP(_xlfn.NUMBERVALUE(MID(X47, SEARCH("!", X47)+1, SEARCH("+", X47)-SEARCH("!", X47)-1)), Rankings!$A$2:$BK$161, 63, FALSE),0)</f>
        <v>0</v>
      </c>
      <c r="HX47">
        <f>IFERROR(VLOOKUP(_xlfn.NUMBERVALUE(MID(Y47, SEARCH("!", Y47)+1, SEARCH("+", Y47)-SEARCH("!", Y47)-1)), Rankings!$A$2:$BK$161, 63, FALSE),0)</f>
        <v>0</v>
      </c>
      <c r="HY47">
        <f>IFERROR(VLOOKUP(_xlfn.NUMBERVALUE(MID(Z47, SEARCH("!", Z47)+1, SEARCH("+", Z47)-SEARCH("!", Z47)-1)), Rankings!$A$2:$BK$161, 63, FALSE),0)</f>
        <v>0</v>
      </c>
      <c r="HZ47">
        <f>IFERROR(VLOOKUP(_xlfn.NUMBERVALUE(MID(AA47, SEARCH("!", AA47)+1, SEARCH("+", AA47)-SEARCH("!", AA47)-1)), Rankings!$A$2:$BK$161, 63, FALSE),0)</f>
        <v>0</v>
      </c>
      <c r="IA47">
        <f>IFERROR(VLOOKUP(_xlfn.NUMBERVALUE(MID(AB47, SEARCH("!", AB47)+1, SEARCH("+", AB47)-SEARCH("!", AB47)-1)), Rankings!$A$2:$BK$161, 63, FALSE),0)</f>
        <v>0</v>
      </c>
      <c r="IB47">
        <f>IFERROR(VLOOKUP(_xlfn.NUMBERVALUE(MID(AC47, SEARCH("!", AC47)+1, SEARCH("+", AC47)-SEARCH("!", AC47)-1)), Rankings!$A$2:$BK$161, 63, FALSE),0)</f>
        <v>0</v>
      </c>
      <c r="IC47">
        <f>IFERROR(VLOOKUP(_xlfn.NUMBERVALUE(MID(AD47, SEARCH("!", AD47)+1, SEARCH("+", AD47)-SEARCH("!", AD47)-1)), Rankings!$A$2:$BK$161, 63, FALSE),0)</f>
        <v>0</v>
      </c>
      <c r="ID47">
        <f>IFERROR(VLOOKUP(_xlfn.NUMBERVALUE(MID(AE47, SEARCH("!", AE47)+1, SEARCH("+", AE47)-SEARCH("!", AE47)-1)), Rankings!$A$2:$BK$161, 63, FALSE),0)</f>
        <v>0</v>
      </c>
      <c r="IE47">
        <f>IFERROR(VLOOKUP(_xlfn.NUMBERVALUE(MID(AF47, SEARCH("!", AF47)+1, SEARCH("+", AF47)-SEARCH("!", AF47)-1)), Rankings!$A$2:$BK$161, 63, FALSE),0)</f>
        <v>0</v>
      </c>
      <c r="IF47">
        <f>IFERROR(VLOOKUP(_xlfn.NUMBERVALUE(MID(AG47, SEARCH("!", AG47)+1, SEARCH("+", AG47)-SEARCH("!", AG47)-1)), Rankings!$A$2:$BK$161, 63, FALSE),0)</f>
        <v>0</v>
      </c>
      <c r="IG47">
        <f>IFERROR(VLOOKUP(_xlfn.NUMBERVALUE(MID(AH47, SEARCH("!", AH47)+1, SEARCH("+", AH47)-SEARCH("!", AH47)-1)), Rankings!$A$2:$BK$161, 63, FALSE),0)</f>
        <v>0</v>
      </c>
      <c r="IH47">
        <f>IFERROR(VLOOKUP(_xlfn.NUMBERVALUE(MID(AI47, SEARCH("!", AI47)+1, SEARCH("+", AI47)-SEARCH("!", AI47)-1)), Rankings!$A$2:$BK$161, 63, FALSE),0)</f>
        <v>0</v>
      </c>
      <c r="II47">
        <f>IFERROR(VLOOKUP(_xlfn.NUMBERVALUE(MID(AJ47, SEARCH("!", AJ47)+1, SEARCH("+", AJ47)-SEARCH("!", AJ47)-1)), Rankings!$A$2:$BK$161, 63, FALSE),0)</f>
        <v>0</v>
      </c>
      <c r="IJ47">
        <f>IFERROR(VLOOKUP(_xlfn.NUMBERVALUE(MID(AK47, SEARCH("!", AK47)+1, SEARCH("+", AK47)-SEARCH("!", AK47)-1)), Rankings!$A$2:$BK$161, 63, FALSE),0)</f>
        <v>0</v>
      </c>
      <c r="IK47">
        <f>IFERROR(VLOOKUP(_xlfn.NUMBERVALUE(MID(AL47, SEARCH("!", AL47)+1, SEARCH("+", AL47)-SEARCH("!", AL47)-1)), Rankings!$A$2:$BK$161, 63, FALSE),0)</f>
        <v>0</v>
      </c>
      <c r="IL47">
        <f>IFERROR(VLOOKUP(_xlfn.NUMBERVALUE(MID(AM47, SEARCH("!", AM47)+1, SEARCH("+", AM47)-SEARCH("!", AM47)-1)), Rankings!$A$2:$BK$161, 63, FALSE),0)</f>
        <v>0</v>
      </c>
      <c r="IM47">
        <f>IFERROR(VLOOKUP(_xlfn.NUMBERVALUE(MID(AN47, SEARCH("!", AN47)+1, SEARCH("+", AN47)-SEARCH("!", AN47)-1)), Rankings!$A$2:$BK$161, 63, FALSE),0)</f>
        <v>0</v>
      </c>
      <c r="IN47">
        <f>IFERROR(VLOOKUP(_xlfn.NUMBERVALUE(MID(AO47, SEARCH("!", AO47)+1, SEARCH("+", AO47)-SEARCH("!", AO47)-1)), Rankings!$A$2:$BK$161, 63, FALSE),0)</f>
        <v>0</v>
      </c>
      <c r="IO47">
        <f>IFERROR(VLOOKUP(_xlfn.NUMBERVALUE(MID(AP47, SEARCH("!", AP47)+1, SEARCH("+", AP47)-SEARCH("!", AP47)-1)), Rankings!$A$2:$BK$161, 63, FALSE),0)</f>
        <v>0</v>
      </c>
      <c r="IP47">
        <f>IFERROR(VLOOKUP(_xlfn.NUMBERVALUE(MID(AQ47, SEARCH("!", AQ47)+1, SEARCH("+", AQ47)-SEARCH("!", AQ47)-1)), Rankings!$A$2:$BK$161, 63, FALSE),0)</f>
        <v>0</v>
      </c>
      <c r="IQ47">
        <f>IFERROR(VLOOKUP(_xlfn.NUMBERVALUE(MID(AR47, SEARCH("!", AR47)+1, SEARCH("+", AR47)-SEARCH("!", AR47)-1)), Rankings!$A$2:$BK$161, 63, FALSE),0)</f>
        <v>0</v>
      </c>
      <c r="IR47">
        <f>IFERROR(VLOOKUP(_xlfn.NUMBERVALUE(MID(AS47, SEARCH("!", AS47)+1, SEARCH("+", AS47)-SEARCH("!", AS47)-1)), Rankings!$A$2:$BK$161, 63, FALSE),0)</f>
        <v>0</v>
      </c>
      <c r="IS47">
        <f>IFERROR(VLOOKUP(_xlfn.NUMBERVALUE(MID(AT47, SEARCH("!", AT47)+1, SEARCH("+", AT47)-SEARCH("!", AT47)-1)), Rankings!$A$2:$BK$161, 63, FALSE),0)</f>
        <v>0</v>
      </c>
      <c r="IT47">
        <f>IFERROR(VLOOKUP(_xlfn.NUMBERVALUE(MID(AU47, SEARCH("!", AU47)+1, SEARCH("+", AU47)-SEARCH("!", AU47)-1)), Rankings!$A$2:$BK$161, 63, FALSE),0)</f>
        <v>0</v>
      </c>
      <c r="IU47">
        <f>IFERROR(VLOOKUP(_xlfn.NUMBERVALUE(MID(AV47, SEARCH("!", AV47)+1, SEARCH("+", AV47)-SEARCH("!", AV47)-1)), Rankings!$A$2:$BK$161, 63, FALSE),0)</f>
        <v>0</v>
      </c>
      <c r="IV47">
        <f>IFERROR(VLOOKUP(_xlfn.NUMBERVALUE(MID(AW47, SEARCH("!", AW47)+1, SEARCH("+", AW47)-SEARCH("!", AW47)-1)), Rankings!$A$2:$BK$161, 63, FALSE),0)</f>
        <v>0</v>
      </c>
      <c r="IW47">
        <f>IFERROR(VLOOKUP(_xlfn.NUMBERVALUE(MID(AX47, SEARCH("!", AX47)+1, SEARCH("+", AX47)-SEARCH("!", AX47)-1)), Rankings!$A$2:$BK$161, 63, FALSE),0)</f>
        <v>0</v>
      </c>
      <c r="IX47">
        <f>IFERROR(VLOOKUP(_xlfn.NUMBERVALUE(MID(AY47, SEARCH("!", AY47)+1, SEARCH("+", AY47)-SEARCH("!", AY47)-1)), Rankings!$A$2:$BK$161, 63, FALSE),0)</f>
        <v>0</v>
      </c>
      <c r="IY47">
        <f>IFERROR(VLOOKUP(_xlfn.NUMBERVALUE(MID(AZ47, SEARCH("!", AZ47)+1, SEARCH("+", AZ47)-SEARCH("!", AZ47)-1)), Rankings!$A$2:$BK$161, 63, FALSE),0)</f>
        <v>0</v>
      </c>
      <c r="IZ47">
        <f>IFERROR(VLOOKUP(_xlfn.NUMBERVALUE(MID(BA47, SEARCH("!", BA47)+1, SEARCH("+", BA47)-SEARCH("!", BA47)-1)), Rankings!$A$2:$BK$161, 63, FALSE),0)</f>
        <v>0</v>
      </c>
      <c r="JA47">
        <f>IFERROR(VLOOKUP(_xlfn.NUMBERVALUE(MID(BB47, SEARCH("!", BB47)+1, SEARCH("+", BB47)-SEARCH("!", BB47)-1)), Rankings!$A$2:$BK$161, 63, FALSE),0)</f>
        <v>0</v>
      </c>
      <c r="JB47">
        <f>IFERROR(VLOOKUP(_xlfn.NUMBERVALUE(MID(BC47, SEARCH("!", BC47)+1, SEARCH("+", BC47)-SEARCH("!", BC47)-1)), Rankings!$A$2:$BK$161, 63, FALSE),0)</f>
        <v>0</v>
      </c>
      <c r="JC47">
        <f>IFERROR(VLOOKUP(_xlfn.NUMBERVALUE(MID(BD47, SEARCH("!", BD47)+1, SEARCH("+", BD47)-SEARCH("!", BD47)-1)), Rankings!$A$2:$BK$161, 63, FALSE),0)</f>
        <v>0</v>
      </c>
      <c r="JD47">
        <f>IFERROR(VLOOKUP(_xlfn.NUMBERVALUE(MID(BE47, SEARCH("!", BE47)+1, SEARCH("+", BE47)-SEARCH("!", BE47)-1)), Rankings!$A$2:$BK$161, 63, FALSE),0)</f>
        <v>0</v>
      </c>
      <c r="JE47">
        <f>IFERROR(VLOOKUP(_xlfn.NUMBERVALUE(MID(BF47, SEARCH("!", BF47)+1, SEARCH("+", BF47)-SEARCH("!", BF47)-1)), Rankings!$A$2:$BK$161, 63, FALSE),0)</f>
        <v>0</v>
      </c>
      <c r="JF47">
        <f>IFERROR(VLOOKUP(_xlfn.NUMBERVALUE(MID(BG47, SEARCH("!", BG47)+1, SEARCH("+", BG47)-SEARCH("!", BG47)-1)), Rankings!$A$2:$BK$161, 63, FALSE),0)</f>
        <v>0</v>
      </c>
      <c r="JG47">
        <f>IFERROR(VLOOKUP(_xlfn.NUMBERVALUE(MID(BH47, SEARCH("!", BH47)+1, SEARCH("+", BH47)-SEARCH("!", BH47)-1)), Rankings!$A$2:$BK$161, 63, FALSE),0)</f>
        <v>0</v>
      </c>
      <c r="JH47">
        <f>IFERROR(VLOOKUP(_xlfn.NUMBERVALUE(MID(BI47, SEARCH("!", BI47)+1, SEARCH("+", BI47)-SEARCH("!", BI47)-1)), Rankings!$A$2:$BK$161, 63, FALSE),0)</f>
        <v>0</v>
      </c>
      <c r="JI47">
        <f>IFERROR(VLOOKUP(_xlfn.NUMBERVALUE(MID(BJ47, SEARCH("!", BJ47)+1, SEARCH("+", BJ47)-SEARCH("!", BJ47)-1)), Rankings!$A$2:$BK$161, 63, FALSE),0)</f>
        <v>0</v>
      </c>
      <c r="JJ47">
        <f>IFERROR(VLOOKUP(_xlfn.NUMBERVALUE(MID(BK47, SEARCH("!", BK47)+1, SEARCH("+", BK47)-SEARCH("!", BK47)-1)), Rankings!$A$2:$BK$161, 63, FALSE),0)</f>
        <v>0</v>
      </c>
      <c r="JK47">
        <f>IFERROR(VLOOKUP(_xlfn.NUMBERVALUE(MID(BL47, SEARCH("!", BL47)+1, SEARCH("+", BL47)-SEARCH("!", BL47)-1)), Rankings!$A$2:$BK$161, 63, FALSE),0)</f>
        <v>0</v>
      </c>
      <c r="JL47">
        <f>IFERROR(VLOOKUP(_xlfn.NUMBERVALUE(MID(BM47, SEARCH("!", BM47)+1, SEARCH("+", BM47)-SEARCH("!", BM47)-1)), Rankings!$A$2:$BK$161, 63, FALSE),0)</f>
        <v>0</v>
      </c>
      <c r="JM47">
        <f>IFERROR(VLOOKUP(_xlfn.NUMBERVALUE(MID(BN47, SEARCH("!", BN47)+1, SEARCH("+", BN47)-SEARCH("!", BN47)-1)), Rankings!$A$2:$BK$161, 63, FALSE),0)</f>
        <v>0</v>
      </c>
      <c r="JN47">
        <f>IFERROR(VLOOKUP(_xlfn.NUMBERVALUE(MID(BO47, SEARCH("!", BO47)+1, SEARCH("+", BO47)-SEARCH("!", BO47)-1)), Rankings!$A$2:$BK$161, 63, FALSE),0)</f>
        <v>0</v>
      </c>
      <c r="JO47">
        <f>IFERROR(VLOOKUP(_xlfn.NUMBERVALUE(MID(BP47, SEARCH("!", BP47)+1, SEARCH("+", BP47)-SEARCH("!", BP47)-1)), Rankings!$A$2:$BK$161, 63, FALSE),0)</f>
        <v>0</v>
      </c>
      <c r="JP47">
        <f>IFERROR(VLOOKUP(_xlfn.NUMBERVALUE(MID(BQ47, SEARCH("!", BQ47)+1, SEARCH("+", BQ47)-SEARCH("!", BQ47)-1)), Rankings!$A$2:$BK$161, 63, FALSE),0)</f>
        <v>0</v>
      </c>
      <c r="JQ47">
        <f>IFERROR(VLOOKUP(_xlfn.NUMBERVALUE(MID(BR47, SEARCH("!", BR47)+1, SEARCH("+", BR47)-SEARCH("!", BR47)-1)), Rankings!$A$2:$BK$161, 63, FALSE),0)</f>
        <v>0</v>
      </c>
      <c r="JR47">
        <f>IFERROR(VLOOKUP(_xlfn.NUMBERVALUE(MID(BS47, SEARCH("!", BS47)+1, SEARCH("+", BS47)-SEARCH("!", BS47)-1)), Rankings!$A$2:$BK$161, 63, FALSE),0)</f>
        <v>0</v>
      </c>
      <c r="JS47">
        <f>IFERROR(VLOOKUP(_xlfn.NUMBERVALUE(MID(BT47, SEARCH("!", BT47)+1, SEARCH("+", BT47)-SEARCH("!", BT47)-1)), Rankings!$A$2:$BK$161, 63, FALSE),0)</f>
        <v>0</v>
      </c>
      <c r="JT47">
        <f>IFERROR(VLOOKUP(_xlfn.NUMBERVALUE(MID(BU47, SEARCH("!", BU47)+1, SEARCH("+", BU47)-SEARCH("!", BU47)-1)), Rankings!$A$2:$BK$161, 63, FALSE),0)</f>
        <v>0</v>
      </c>
      <c r="JU47">
        <f>IFERROR(VLOOKUP(_xlfn.NUMBERVALUE(MID(BV47, SEARCH("!", BV47)+1, SEARCH("+", BV47)-SEARCH("!", BV47)-1)), Rankings!$A$2:$BK$161, 63, FALSE),0)</f>
        <v>0</v>
      </c>
      <c r="JV47">
        <f>IFERROR(VLOOKUP(_xlfn.NUMBERVALUE(MID(BW47, SEARCH("!", BW47)+1, SEARCH("+", BW47)-SEARCH("!", BW47)-1)), Rankings!$A$2:$BK$161, 63, FALSE),0)</f>
        <v>0</v>
      </c>
      <c r="JW47">
        <f>IFERROR(VLOOKUP(_xlfn.NUMBERVALUE(MID(BX47, SEARCH("!", BX47)+1, SEARCH("+", BX47)-SEARCH("!", BX47)-1)), Rankings!$A$2:$BK$161, 63, FALSE),0)</f>
        <v>0</v>
      </c>
      <c r="JX47">
        <f>IFERROR(VLOOKUP(_xlfn.NUMBERVALUE(MID(BY47, SEARCH("!", BY47)+1, SEARCH("+", BY47)-SEARCH("!", BY47)-1)), Rankings!$A$2:$BK$161, 63, FALSE),0)</f>
        <v>0</v>
      </c>
      <c r="JY47">
        <f>IFERROR(VLOOKUP(_xlfn.NUMBERVALUE(MID(BZ47, SEARCH("!", BZ47)+1, SEARCH("+", BZ47)-SEARCH("!", BZ47)-1)), Rankings!$A$2:$BK$161, 63, FALSE),0)</f>
        <v>0</v>
      </c>
      <c r="JZ47">
        <f>IFERROR(VLOOKUP(_xlfn.NUMBERVALUE(MID(CA47, SEARCH("!", CA47)+1, SEARCH("+", CA47)-SEARCH("!", CA47)-1)), Rankings!$A$2:$BK$161, 63, FALSE),0)</f>
        <v>0</v>
      </c>
      <c r="KA47">
        <f>IFERROR(VLOOKUP(_xlfn.NUMBERVALUE(MID(CB47, SEARCH("!", CB47)+1, SEARCH("+", CB47)-SEARCH("!", CB47)-1)), Rankings!$A$2:$BK$161, 63, FALSE),0)</f>
        <v>0</v>
      </c>
      <c r="KB47">
        <f>IFERROR(VLOOKUP(_xlfn.NUMBERVALUE(MID(CC47, SEARCH("!", CC47)+1, SEARCH("+", CC47)-SEARCH("!", CC47)-1)), Rankings!$A$2:$BK$161, 63, FALSE),0)</f>
        <v>0</v>
      </c>
      <c r="KC47">
        <f>IFERROR(VLOOKUP(_xlfn.NUMBERVALUE(MID(CD47, SEARCH("!", CD47)+1, SEARCH("+", CD47)-SEARCH("!", CD47)-1)), Rankings!$A$2:$BK$161, 63, FALSE),0)</f>
        <v>0</v>
      </c>
      <c r="KD47">
        <f>IFERROR(VLOOKUP(_xlfn.NUMBERVALUE(MID(CE47, SEARCH("!", CE47)+1, SEARCH("+", CE47)-SEARCH("!", CE47)-1)), Rankings!$A$2:$BK$161, 63, FALSE),0)</f>
        <v>0</v>
      </c>
      <c r="KE47">
        <f>IFERROR(VLOOKUP(_xlfn.NUMBERVALUE(MID(CF47, SEARCH("!", CF47)+1, SEARCH("+", CF47)-SEARCH("!", CF47)-1)), Rankings!$A$2:$BK$161, 63, FALSE),0)</f>
        <v>0</v>
      </c>
      <c r="KF47">
        <f>IFERROR(VLOOKUP(_xlfn.NUMBERVALUE(MID(CG47, SEARCH("!", CG47)+1, SEARCH("+", CG47)-SEARCH("!", CG47)-1)), Rankings!$A$2:$BK$161, 63, FALSE),0)</f>
        <v>0</v>
      </c>
      <c r="KG47">
        <f>IFERROR(VLOOKUP(_xlfn.NUMBERVALUE(MID(CH47, SEARCH("!", CH47)+1, SEARCH("+", CH47)-SEARCH("!", CH47)-1)), Rankings!$A$2:$BK$161, 63, FALSE),0)</f>
        <v>0</v>
      </c>
      <c r="KH47">
        <f>IFERROR(VLOOKUP(_xlfn.NUMBERVALUE(MID(CI47, SEARCH("!", CI47)+1, SEARCH("+", CI47)-SEARCH("!", CI47)-1)), Rankings!$A$2:$BK$161, 63, FALSE),0)</f>
        <v>0</v>
      </c>
      <c r="KI47">
        <f>IFERROR(VLOOKUP(_xlfn.NUMBERVALUE(MID(CJ47, SEARCH("!", CJ47)+1, SEARCH("+", CJ47)-SEARCH("!", CJ47)-1)), Rankings!$A$2:$BK$161, 63, FALSE),0)</f>
        <v>0</v>
      </c>
      <c r="KJ47">
        <f>IFERROR(VLOOKUP(_xlfn.NUMBERVALUE(MID(CK47, SEARCH("!", CK47)+1, SEARCH("+", CK47)-SEARCH("!", CK47)-1)), Rankings!$A$2:$BK$161, 63, FALSE),0)</f>
        <v>0</v>
      </c>
      <c r="KK47">
        <f>IFERROR(VLOOKUP(_xlfn.NUMBERVALUE(MID(CL47, SEARCH("!", CL47)+1, SEARCH("+", CL47)-SEARCH("!", CL47)-1)), Rankings!$A$2:$BK$161, 63, FALSE),0)</f>
        <v>0</v>
      </c>
      <c r="KL47">
        <f>IFERROR(VLOOKUP(_xlfn.NUMBERVALUE(MID(CM47, SEARCH("!", CM47)+1, SEARCH("+", CM47)-SEARCH("!", CM47)-1)), Rankings!$A$2:$BK$161, 63, FALSE),0)</f>
        <v>0</v>
      </c>
      <c r="KM47">
        <f>IFERROR(VLOOKUP(_xlfn.NUMBERVALUE(MID(CN47, SEARCH("!", CN47)+1, SEARCH("+", CN47)-SEARCH("!", CN47)-1)), Rankings!$A$2:$BK$161, 63, FALSE),0)</f>
        <v>0</v>
      </c>
      <c r="KN47">
        <f>IFERROR(VLOOKUP(_xlfn.NUMBERVALUE(MID(CO47, SEARCH("!", CO47)+1, SEARCH("+", CO47)-SEARCH("!", CO47)-1)), Rankings!$A$2:$BK$161, 63, FALSE),0)</f>
        <v>0</v>
      </c>
      <c r="KO47">
        <f>IFERROR(VLOOKUP(_xlfn.NUMBERVALUE(MID(CP47, SEARCH("!", CP47)+1, SEARCH("+", CP47)-SEARCH("!", CP47)-1)), Rankings!$A$2:$BK$161, 63, FALSE),0)</f>
        <v>0</v>
      </c>
      <c r="KP47">
        <f>IFERROR(VLOOKUP(_xlfn.NUMBERVALUE(MID(CQ47, SEARCH("!", CQ47)+1, SEARCH("+", CQ47)-SEARCH("!", CQ47)-1)), Rankings!$A$2:$BK$161, 63, FALSE),0)</f>
        <v>0</v>
      </c>
      <c r="KQ47">
        <f>IFERROR(VLOOKUP(_xlfn.NUMBERVALUE(MID(CR47, SEARCH("!", CR47)+1, SEARCH("+", CR47)-SEARCH("!", CR47)-1)), Rankings!$A$2:$BK$161, 63, FALSE),0)</f>
        <v>0</v>
      </c>
      <c r="KS47" s="4">
        <f t="shared" si="1035"/>
        <v>190</v>
      </c>
      <c r="KT47" s="4">
        <f t="shared" si="1036"/>
        <v>84</v>
      </c>
      <c r="KU47" s="4">
        <f t="shared" si="1037"/>
        <v>142</v>
      </c>
      <c r="KV47" s="4">
        <f t="shared" si="1038"/>
        <v>0</v>
      </c>
      <c r="KY47" s="4">
        <f t="shared" si="1039"/>
        <v>416</v>
      </c>
      <c r="KZ47" s="4"/>
      <c r="LB47">
        <f t="shared" si="1040"/>
        <v>38</v>
      </c>
      <c r="LC47">
        <f t="shared" si="1041"/>
        <v>47</v>
      </c>
      <c r="LD47">
        <f t="shared" si="1042"/>
        <v>42</v>
      </c>
      <c r="LE47">
        <f t="shared" si="1043"/>
        <v>29</v>
      </c>
      <c r="LF47">
        <f t="shared" si="1044"/>
        <v>81</v>
      </c>
      <c r="LG47">
        <f t="shared" si="1045"/>
        <v>14</v>
      </c>
      <c r="LH47">
        <f t="shared" si="1046"/>
        <v>46</v>
      </c>
      <c r="LI47">
        <f t="shared" si="1047"/>
        <v>38</v>
      </c>
      <c r="LJ47">
        <f t="shared" si="1048"/>
        <v>49</v>
      </c>
      <c r="LK47">
        <f t="shared" si="1049"/>
        <v>0</v>
      </c>
      <c r="LL47">
        <f t="shared" si="1050"/>
        <v>32</v>
      </c>
      <c r="LM47">
        <f t="shared" si="1051"/>
        <v>0</v>
      </c>
      <c r="LN47">
        <f t="shared" si="1052"/>
        <v>0</v>
      </c>
      <c r="LO47">
        <f t="shared" si="1053"/>
        <v>0</v>
      </c>
      <c r="LP47">
        <f t="shared" si="1054"/>
        <v>0</v>
      </c>
      <c r="LQ47">
        <f t="shared" si="1055"/>
        <v>0</v>
      </c>
      <c r="LR47">
        <f t="shared" si="1056"/>
        <v>0</v>
      </c>
      <c r="LS47">
        <f t="shared" si="1057"/>
        <v>0</v>
      </c>
      <c r="LT47">
        <f t="shared" si="1058"/>
        <v>0</v>
      </c>
      <c r="LU47">
        <f t="shared" si="1059"/>
        <v>0</v>
      </c>
      <c r="LV47">
        <f t="shared" si="1060"/>
        <v>0</v>
      </c>
      <c r="LW47">
        <f t="shared" si="1061"/>
        <v>0</v>
      </c>
      <c r="LX47">
        <f t="shared" si="1062"/>
        <v>0</v>
      </c>
      <c r="LY47">
        <f t="shared" si="1063"/>
        <v>0</v>
      </c>
      <c r="LZ47">
        <f t="shared" si="1064"/>
        <v>0</v>
      </c>
      <c r="MA47">
        <f t="shared" si="1065"/>
        <v>0</v>
      </c>
      <c r="MB47">
        <f t="shared" si="1066"/>
        <v>0</v>
      </c>
      <c r="MC47">
        <f t="shared" si="1067"/>
        <v>0</v>
      </c>
      <c r="MD47">
        <f t="shared" si="1068"/>
        <v>0</v>
      </c>
      <c r="ME47">
        <f t="shared" si="1069"/>
        <v>0</v>
      </c>
      <c r="MF47">
        <f t="shared" si="1070"/>
        <v>0</v>
      </c>
      <c r="MG47">
        <f t="shared" si="1071"/>
        <v>0</v>
      </c>
      <c r="MH47">
        <f t="shared" si="1072"/>
        <v>0</v>
      </c>
      <c r="MI47">
        <f t="shared" si="1073"/>
        <v>0</v>
      </c>
      <c r="MJ47">
        <f t="shared" si="1074"/>
        <v>0</v>
      </c>
      <c r="MK47">
        <f t="shared" si="1075"/>
        <v>0</v>
      </c>
      <c r="ML47">
        <f t="shared" si="1076"/>
        <v>0</v>
      </c>
      <c r="MM47">
        <f t="shared" si="1077"/>
        <v>0</v>
      </c>
      <c r="MN47">
        <f t="shared" si="1078"/>
        <v>0</v>
      </c>
      <c r="MO47">
        <f t="shared" si="1079"/>
        <v>0</v>
      </c>
      <c r="MP47">
        <f t="shared" si="1080"/>
        <v>0</v>
      </c>
      <c r="MQ47">
        <f t="shared" si="1081"/>
        <v>0</v>
      </c>
      <c r="MR47">
        <f t="shared" si="1082"/>
        <v>0</v>
      </c>
      <c r="MS47">
        <f t="shared" si="1083"/>
        <v>0</v>
      </c>
      <c r="MT47">
        <f t="shared" si="1084"/>
        <v>0</v>
      </c>
      <c r="MU47">
        <f t="shared" si="1085"/>
        <v>0</v>
      </c>
      <c r="MV47">
        <f t="shared" si="1086"/>
        <v>0</v>
      </c>
      <c r="MW47">
        <f t="shared" si="1087"/>
        <v>0</v>
      </c>
      <c r="MX47">
        <f t="shared" si="1088"/>
        <v>0</v>
      </c>
      <c r="MY47">
        <f t="shared" si="1089"/>
        <v>0</v>
      </c>
      <c r="MZ47">
        <f t="shared" si="1090"/>
        <v>0</v>
      </c>
      <c r="NA47">
        <f t="shared" si="1091"/>
        <v>0</v>
      </c>
      <c r="NB47">
        <f t="shared" si="1092"/>
        <v>0</v>
      </c>
      <c r="NC47">
        <f t="shared" si="1093"/>
        <v>0</v>
      </c>
      <c r="ND47">
        <f t="shared" si="1094"/>
        <v>0</v>
      </c>
      <c r="NE47">
        <f t="shared" si="1095"/>
        <v>0</v>
      </c>
      <c r="NF47">
        <f t="shared" si="1096"/>
        <v>0</v>
      </c>
      <c r="NG47">
        <f t="shared" si="1097"/>
        <v>0</v>
      </c>
      <c r="NH47">
        <f t="shared" si="1098"/>
        <v>0</v>
      </c>
      <c r="NI47">
        <f t="shared" si="1099"/>
        <v>0</v>
      </c>
      <c r="NJ47">
        <f t="shared" si="1100"/>
        <v>0</v>
      </c>
      <c r="NK47">
        <f t="shared" si="1101"/>
        <v>0</v>
      </c>
      <c r="NL47">
        <f t="shared" si="1102"/>
        <v>0</v>
      </c>
      <c r="NM47">
        <f t="shared" si="1103"/>
        <v>0</v>
      </c>
      <c r="NN47">
        <f t="shared" si="1104"/>
        <v>0</v>
      </c>
      <c r="NO47">
        <f t="shared" si="1105"/>
        <v>0</v>
      </c>
      <c r="NP47">
        <f t="shared" si="1106"/>
        <v>0</v>
      </c>
      <c r="NQ47">
        <f t="shared" si="1107"/>
        <v>0</v>
      </c>
      <c r="NR47">
        <f t="shared" si="1108"/>
        <v>0</v>
      </c>
      <c r="NS47">
        <f t="shared" si="1109"/>
        <v>0</v>
      </c>
      <c r="NT47">
        <f t="shared" si="1110"/>
        <v>0</v>
      </c>
      <c r="NU47">
        <f t="shared" si="1111"/>
        <v>0</v>
      </c>
      <c r="NV47">
        <f t="shared" si="1112"/>
        <v>0</v>
      </c>
      <c r="NW47">
        <f t="shared" si="1113"/>
        <v>0</v>
      </c>
      <c r="NX47">
        <f t="shared" si="1114"/>
        <v>0</v>
      </c>
      <c r="NY47">
        <f t="shared" si="1115"/>
        <v>0</v>
      </c>
      <c r="NZ47">
        <f t="shared" si="1116"/>
        <v>0</v>
      </c>
      <c r="OA47">
        <f t="shared" si="1117"/>
        <v>0</v>
      </c>
      <c r="OB47">
        <f t="shared" si="1118"/>
        <v>0</v>
      </c>
      <c r="OC47">
        <f t="shared" si="1119"/>
        <v>0</v>
      </c>
      <c r="OD47">
        <f t="shared" si="1120"/>
        <v>0</v>
      </c>
      <c r="OE47">
        <f t="shared" si="1121"/>
        <v>0</v>
      </c>
      <c r="OF47">
        <f t="shared" si="1122"/>
        <v>0</v>
      </c>
      <c r="OG47">
        <f t="shared" si="1123"/>
        <v>0</v>
      </c>
      <c r="OH47">
        <f t="shared" si="1124"/>
        <v>0</v>
      </c>
      <c r="OJ47" s="4">
        <f t="shared" si="1125"/>
        <v>151</v>
      </c>
      <c r="OK47" s="4">
        <f t="shared" si="1126"/>
        <v>50</v>
      </c>
      <c r="OL47" s="4">
        <f t="shared" si="1127"/>
        <v>98</v>
      </c>
      <c r="OM47" s="4">
        <f t="shared" si="1128"/>
        <v>0</v>
      </c>
      <c r="OP47" s="4">
        <f t="shared" si="1129"/>
        <v>299</v>
      </c>
      <c r="OQ47" s="4"/>
      <c r="OS47">
        <f t="shared" si="1130"/>
        <v>27</v>
      </c>
      <c r="OT47">
        <f t="shared" si="1131"/>
        <v>34</v>
      </c>
      <c r="OU47">
        <f t="shared" si="1132"/>
        <v>49</v>
      </c>
      <c r="OV47">
        <f t="shared" si="1133"/>
        <v>39</v>
      </c>
      <c r="OW47">
        <f t="shared" si="1134"/>
        <v>28</v>
      </c>
      <c r="OX47">
        <f t="shared" si="1135"/>
        <v>29</v>
      </c>
      <c r="OY47">
        <f t="shared" si="1136"/>
        <v>21</v>
      </c>
      <c r="OZ47">
        <f t="shared" si="1137"/>
        <v>29</v>
      </c>
      <c r="PA47">
        <f t="shared" si="1138"/>
        <v>12</v>
      </c>
      <c r="PB47">
        <f t="shared" si="1139"/>
        <v>0</v>
      </c>
      <c r="PC47">
        <f t="shared" si="1140"/>
        <v>31</v>
      </c>
      <c r="PD47">
        <f t="shared" si="1141"/>
        <v>0</v>
      </c>
      <c r="PE47">
        <f t="shared" si="1142"/>
        <v>0</v>
      </c>
      <c r="PF47">
        <f t="shared" si="1143"/>
        <v>0</v>
      </c>
      <c r="PG47">
        <f t="shared" si="1144"/>
        <v>0</v>
      </c>
      <c r="PH47">
        <f t="shared" si="1145"/>
        <v>0</v>
      </c>
      <c r="PI47">
        <f t="shared" si="1146"/>
        <v>0</v>
      </c>
      <c r="PJ47">
        <f t="shared" si="1147"/>
        <v>0</v>
      </c>
      <c r="PK47">
        <f t="shared" si="1148"/>
        <v>0</v>
      </c>
      <c r="PL47">
        <f t="shared" si="1149"/>
        <v>0</v>
      </c>
      <c r="PM47">
        <f t="shared" si="1150"/>
        <v>0</v>
      </c>
      <c r="PN47">
        <f t="shared" si="1151"/>
        <v>0</v>
      </c>
      <c r="PO47">
        <f t="shared" si="1152"/>
        <v>0</v>
      </c>
      <c r="PP47">
        <f t="shared" si="1153"/>
        <v>0</v>
      </c>
      <c r="PQ47">
        <f t="shared" si="1154"/>
        <v>0</v>
      </c>
      <c r="PR47">
        <f t="shared" si="1155"/>
        <v>0</v>
      </c>
      <c r="PS47">
        <f t="shared" si="1156"/>
        <v>0</v>
      </c>
      <c r="PT47">
        <f t="shared" si="1157"/>
        <v>0</v>
      </c>
      <c r="PU47">
        <f t="shared" si="1158"/>
        <v>0</v>
      </c>
      <c r="PV47">
        <f t="shared" si="1159"/>
        <v>0</v>
      </c>
      <c r="PW47">
        <f t="shared" si="1160"/>
        <v>0</v>
      </c>
      <c r="PX47">
        <f t="shared" si="1161"/>
        <v>0</v>
      </c>
      <c r="PY47">
        <f t="shared" si="1162"/>
        <v>0</v>
      </c>
      <c r="PZ47">
        <f t="shared" si="1163"/>
        <v>0</v>
      </c>
      <c r="QA47">
        <f t="shared" si="1164"/>
        <v>0</v>
      </c>
      <c r="QB47">
        <f t="shared" si="1165"/>
        <v>0</v>
      </c>
      <c r="QC47">
        <f t="shared" si="1166"/>
        <v>0</v>
      </c>
      <c r="QD47">
        <f t="shared" si="1167"/>
        <v>0</v>
      </c>
      <c r="QE47">
        <f t="shared" si="1168"/>
        <v>0</v>
      </c>
      <c r="QF47">
        <f t="shared" si="1169"/>
        <v>0</v>
      </c>
      <c r="QG47">
        <f t="shared" si="1170"/>
        <v>0</v>
      </c>
      <c r="QH47">
        <f t="shared" si="1171"/>
        <v>0</v>
      </c>
      <c r="QI47">
        <f t="shared" si="1172"/>
        <v>0</v>
      </c>
      <c r="QJ47">
        <f t="shared" si="1173"/>
        <v>0</v>
      </c>
      <c r="QK47">
        <f t="shared" si="1174"/>
        <v>0</v>
      </c>
      <c r="QL47">
        <f t="shared" si="1175"/>
        <v>0</v>
      </c>
      <c r="QM47">
        <f t="shared" si="1176"/>
        <v>0</v>
      </c>
      <c r="QN47">
        <f t="shared" si="1177"/>
        <v>0</v>
      </c>
      <c r="QO47">
        <f t="shared" si="1178"/>
        <v>0</v>
      </c>
      <c r="QP47">
        <f t="shared" si="1179"/>
        <v>0</v>
      </c>
      <c r="QQ47">
        <f t="shared" si="1180"/>
        <v>0</v>
      </c>
      <c r="QR47">
        <f t="shared" si="1181"/>
        <v>0</v>
      </c>
      <c r="QS47">
        <f t="shared" si="1182"/>
        <v>0</v>
      </c>
      <c r="QT47">
        <f t="shared" si="1183"/>
        <v>0</v>
      </c>
      <c r="QU47">
        <f t="shared" si="1184"/>
        <v>0</v>
      </c>
      <c r="QV47">
        <f t="shared" si="1185"/>
        <v>0</v>
      </c>
      <c r="QW47">
        <f t="shared" si="1186"/>
        <v>0</v>
      </c>
      <c r="QX47">
        <f t="shared" si="1187"/>
        <v>0</v>
      </c>
      <c r="QY47">
        <f t="shared" si="1188"/>
        <v>0</v>
      </c>
      <c r="QZ47">
        <f t="shared" si="1189"/>
        <v>0</v>
      </c>
      <c r="RA47">
        <f t="shared" si="1190"/>
        <v>0</v>
      </c>
      <c r="RB47">
        <f t="shared" si="1191"/>
        <v>0</v>
      </c>
      <c r="RC47">
        <f t="shared" si="1192"/>
        <v>0</v>
      </c>
      <c r="RD47">
        <f t="shared" si="1193"/>
        <v>0</v>
      </c>
      <c r="RE47">
        <f t="shared" si="1194"/>
        <v>0</v>
      </c>
      <c r="RF47">
        <f t="shared" si="1195"/>
        <v>0</v>
      </c>
      <c r="RG47">
        <f t="shared" si="1196"/>
        <v>0</v>
      </c>
      <c r="RH47">
        <f t="shared" si="1197"/>
        <v>0</v>
      </c>
      <c r="RI47">
        <f t="shared" si="1198"/>
        <v>0</v>
      </c>
      <c r="RJ47">
        <f t="shared" si="1199"/>
        <v>0</v>
      </c>
      <c r="RK47">
        <f t="shared" si="1200"/>
        <v>0</v>
      </c>
      <c r="RL47">
        <f t="shared" si="1201"/>
        <v>0</v>
      </c>
      <c r="RM47">
        <f t="shared" si="1202"/>
        <v>0</v>
      </c>
      <c r="RN47">
        <f t="shared" si="1203"/>
        <v>0</v>
      </c>
      <c r="RO47">
        <f t="shared" si="1204"/>
        <v>0</v>
      </c>
      <c r="RP47">
        <f t="shared" si="1205"/>
        <v>0</v>
      </c>
      <c r="RQ47">
        <f t="shared" si="1206"/>
        <v>0</v>
      </c>
      <c r="RR47">
        <f t="shared" si="1207"/>
        <v>0</v>
      </c>
      <c r="RS47">
        <f t="shared" si="1208"/>
        <v>0</v>
      </c>
      <c r="RT47">
        <f t="shared" si="1209"/>
        <v>0</v>
      </c>
      <c r="RU47">
        <f t="shared" si="1210"/>
        <v>0</v>
      </c>
      <c r="RV47">
        <f t="shared" si="1211"/>
        <v>0</v>
      </c>
      <c r="RW47">
        <f t="shared" si="1212"/>
        <v>0</v>
      </c>
      <c r="RX47">
        <f t="shared" si="1213"/>
        <v>0</v>
      </c>
      <c r="RY47">
        <f t="shared" si="1214"/>
        <v>0</v>
      </c>
      <c r="SA47" s="4">
        <f t="shared" si="1215"/>
        <v>21.560000000000002</v>
      </c>
      <c r="SB47" s="4">
        <f t="shared" si="1216"/>
        <v>6.26</v>
      </c>
      <c r="SC47" s="4">
        <f t="shared" si="1217"/>
        <v>14.42</v>
      </c>
      <c r="SD47" s="4">
        <f t="shared" si="1218"/>
        <v>0</v>
      </c>
      <c r="SF47" s="4">
        <f t="shared" si="1219"/>
        <v>42.24</v>
      </c>
      <c r="SI47">
        <f t="shared" si="1220"/>
        <v>4.33</v>
      </c>
      <c r="SJ47">
        <f t="shared" si="1221"/>
        <v>3.67</v>
      </c>
      <c r="SK47">
        <f t="shared" si="1222"/>
        <v>3.8</v>
      </c>
      <c r="SL47">
        <f t="shared" si="1223"/>
        <v>4</v>
      </c>
      <c r="SM47">
        <f t="shared" si="1224"/>
        <v>5.82</v>
      </c>
      <c r="SN47">
        <f t="shared" si="1225"/>
        <v>4.33</v>
      </c>
      <c r="SO47">
        <f t="shared" si="1226"/>
        <v>2.86</v>
      </c>
      <c r="SP47">
        <f t="shared" si="1227"/>
        <v>3.4</v>
      </c>
      <c r="SQ47">
        <f t="shared" si="1228"/>
        <v>5.43</v>
      </c>
      <c r="SR47" t="str">
        <f t="shared" si="1229"/>
        <v>0</v>
      </c>
      <c r="SS47">
        <f t="shared" si="1230"/>
        <v>4.5999999999999996</v>
      </c>
      <c r="ST47" t="str">
        <f t="shared" si="1231"/>
        <v>0</v>
      </c>
      <c r="SU47" t="str">
        <f t="shared" si="1232"/>
        <v>0</v>
      </c>
      <c r="SV47" t="str">
        <f t="shared" si="1233"/>
        <v>0</v>
      </c>
      <c r="SW47" t="str">
        <f t="shared" si="1234"/>
        <v>0</v>
      </c>
      <c r="SX47" t="str">
        <f t="shared" si="1235"/>
        <v>0</v>
      </c>
      <c r="SY47" t="str">
        <f t="shared" si="1236"/>
        <v>0</v>
      </c>
      <c r="SZ47" t="str">
        <f t="shared" si="1237"/>
        <v>0</v>
      </c>
      <c r="TA47" t="str">
        <f t="shared" si="1238"/>
        <v>0</v>
      </c>
      <c r="TB47" t="str">
        <f t="shared" si="1239"/>
        <v>0</v>
      </c>
      <c r="TC47" t="str">
        <f t="shared" si="1240"/>
        <v>0</v>
      </c>
      <c r="TD47" t="str">
        <f t="shared" si="1241"/>
        <v>0</v>
      </c>
      <c r="TE47" t="str">
        <f t="shared" si="1242"/>
        <v>0</v>
      </c>
      <c r="TF47" t="str">
        <f t="shared" si="1243"/>
        <v>0</v>
      </c>
      <c r="TG47" t="str">
        <f t="shared" si="1244"/>
        <v>0</v>
      </c>
      <c r="TH47" t="str">
        <f t="shared" si="1245"/>
        <v>0</v>
      </c>
      <c r="TI47" t="str">
        <f t="shared" si="1246"/>
        <v>0</v>
      </c>
      <c r="TJ47" t="str">
        <f t="shared" si="1247"/>
        <v>0</v>
      </c>
      <c r="TK47" t="str">
        <f t="shared" si="1248"/>
        <v>0</v>
      </c>
      <c r="TL47" t="str">
        <f t="shared" si="1249"/>
        <v>0</v>
      </c>
      <c r="TM47" t="str">
        <f t="shared" si="1250"/>
        <v>0</v>
      </c>
      <c r="TN47" t="str">
        <f t="shared" si="1251"/>
        <v>0</v>
      </c>
      <c r="TO47" t="str">
        <f t="shared" si="1252"/>
        <v>0</v>
      </c>
      <c r="TP47" t="str">
        <f t="shared" si="1253"/>
        <v>0</v>
      </c>
      <c r="TQ47" t="str">
        <f t="shared" si="1254"/>
        <v>0</v>
      </c>
      <c r="TR47" t="str">
        <f t="shared" si="1255"/>
        <v>0</v>
      </c>
      <c r="TS47" t="str">
        <f t="shared" si="1256"/>
        <v>0</v>
      </c>
      <c r="TT47" t="str">
        <f t="shared" si="1257"/>
        <v>0</v>
      </c>
      <c r="TU47" t="str">
        <f t="shared" si="1258"/>
        <v>0</v>
      </c>
      <c r="TV47" t="str">
        <f t="shared" si="1259"/>
        <v>0</v>
      </c>
      <c r="TW47" t="str">
        <f t="shared" si="1260"/>
        <v>0</v>
      </c>
      <c r="TX47" t="str">
        <f t="shared" si="1261"/>
        <v>0</v>
      </c>
      <c r="TY47" t="str">
        <f t="shared" si="1262"/>
        <v>0</v>
      </c>
      <c r="TZ47" t="str">
        <f t="shared" si="1263"/>
        <v>0</v>
      </c>
      <c r="UA47" t="str">
        <f t="shared" si="1264"/>
        <v>0</v>
      </c>
      <c r="UB47" t="str">
        <f t="shared" si="1265"/>
        <v>0</v>
      </c>
      <c r="UC47" t="str">
        <f t="shared" si="1266"/>
        <v>0</v>
      </c>
      <c r="UD47" t="str">
        <f t="shared" si="1267"/>
        <v>0</v>
      </c>
      <c r="UE47" t="str">
        <f t="shared" si="1268"/>
        <v>0</v>
      </c>
      <c r="UF47" t="str">
        <f t="shared" si="1269"/>
        <v>0</v>
      </c>
      <c r="UG47" t="str">
        <f t="shared" si="1270"/>
        <v>0</v>
      </c>
      <c r="UH47" t="str">
        <f t="shared" si="1271"/>
        <v>0</v>
      </c>
      <c r="UI47" t="str">
        <f t="shared" si="1272"/>
        <v>0</v>
      </c>
      <c r="UJ47" t="str">
        <f t="shared" si="1273"/>
        <v>0</v>
      </c>
      <c r="UK47" t="str">
        <f t="shared" si="1274"/>
        <v>0</v>
      </c>
      <c r="UL47" t="str">
        <f t="shared" si="1275"/>
        <v>0</v>
      </c>
      <c r="UM47" t="str">
        <f t="shared" si="1276"/>
        <v>0</v>
      </c>
      <c r="UN47" t="str">
        <f t="shared" si="1277"/>
        <v>0</v>
      </c>
      <c r="UO47" t="str">
        <f t="shared" si="1278"/>
        <v>0</v>
      </c>
      <c r="UP47" t="str">
        <f t="shared" si="1279"/>
        <v>0</v>
      </c>
      <c r="UQ47" t="str">
        <f t="shared" si="1280"/>
        <v>0</v>
      </c>
      <c r="UR47" t="str">
        <f t="shared" si="1281"/>
        <v>0</v>
      </c>
      <c r="US47" t="str">
        <f t="shared" si="1282"/>
        <v>0</v>
      </c>
      <c r="UT47" t="str">
        <f t="shared" si="1283"/>
        <v>0</v>
      </c>
      <c r="UU47" t="str">
        <f t="shared" si="1284"/>
        <v>0</v>
      </c>
      <c r="UV47" t="str">
        <f t="shared" si="1285"/>
        <v>0</v>
      </c>
      <c r="UW47" t="str">
        <f t="shared" si="1286"/>
        <v>0</v>
      </c>
      <c r="UX47" t="str">
        <f t="shared" si="1287"/>
        <v>0</v>
      </c>
      <c r="UY47" t="str">
        <f t="shared" si="1288"/>
        <v>0</v>
      </c>
      <c r="UZ47" t="str">
        <f t="shared" si="1289"/>
        <v>0</v>
      </c>
      <c r="VA47" t="str">
        <f t="shared" si="1290"/>
        <v>0</v>
      </c>
      <c r="VB47" t="str">
        <f t="shared" si="1291"/>
        <v>0</v>
      </c>
      <c r="VC47" t="str">
        <f t="shared" si="1292"/>
        <v>0</v>
      </c>
      <c r="VD47" t="str">
        <f t="shared" si="1293"/>
        <v>0</v>
      </c>
      <c r="VE47" t="str">
        <f t="shared" si="1294"/>
        <v>0</v>
      </c>
      <c r="VF47" t="str">
        <f t="shared" si="1295"/>
        <v>0</v>
      </c>
      <c r="VG47" t="str">
        <f t="shared" si="1296"/>
        <v>0</v>
      </c>
      <c r="VH47" t="str">
        <f t="shared" si="1297"/>
        <v>0</v>
      </c>
      <c r="VI47" t="str">
        <f t="shared" si="1298"/>
        <v>0</v>
      </c>
      <c r="VJ47" t="str">
        <f t="shared" si="1299"/>
        <v>0</v>
      </c>
      <c r="VK47" t="str">
        <f t="shared" si="1300"/>
        <v>0</v>
      </c>
      <c r="VL47" t="str">
        <f t="shared" si="1301"/>
        <v>0</v>
      </c>
      <c r="VM47" t="str">
        <f t="shared" si="1302"/>
        <v>0</v>
      </c>
      <c r="VN47" t="str">
        <f t="shared" si="1303"/>
        <v>0</v>
      </c>
      <c r="VO47" t="str">
        <f t="shared" si="1304"/>
        <v>0</v>
      </c>
      <c r="VQ47" s="4">
        <f t="shared" si="1305"/>
        <v>25.299999999999997</v>
      </c>
      <c r="VR47" s="4">
        <f t="shared" si="1306"/>
        <v>-5.62</v>
      </c>
      <c r="VS47" s="4">
        <f t="shared" si="1307"/>
        <v>25.45</v>
      </c>
      <c r="VT47" s="4">
        <f t="shared" si="1308"/>
        <v>0</v>
      </c>
      <c r="VV47" s="4">
        <f t="shared" si="1309"/>
        <v>45.129999999999995</v>
      </c>
      <c r="VY47">
        <f t="shared" si="1310"/>
        <v>9.9499999999999993</v>
      </c>
      <c r="VZ47">
        <f t="shared" si="1311"/>
        <v>9.84</v>
      </c>
      <c r="WA47">
        <f t="shared" si="1312"/>
        <v>-2.64</v>
      </c>
      <c r="WB47">
        <f t="shared" si="1313"/>
        <v>7.31</v>
      </c>
      <c r="WC47">
        <f t="shared" si="1314"/>
        <v>10.92</v>
      </c>
      <c r="WD47">
        <f t="shared" si="1315"/>
        <v>1.23</v>
      </c>
      <c r="WE47">
        <f t="shared" si="1316"/>
        <v>-0.45</v>
      </c>
      <c r="WF47">
        <f t="shared" si="1317"/>
        <v>-5.17</v>
      </c>
      <c r="WG47">
        <f t="shared" si="1318"/>
        <v>6.92</v>
      </c>
      <c r="WH47">
        <f t="shared" si="1319"/>
        <v>0</v>
      </c>
      <c r="WI47">
        <f t="shared" si="1320"/>
        <v>7.22</v>
      </c>
      <c r="WJ47">
        <f t="shared" si="1321"/>
        <v>0</v>
      </c>
      <c r="WK47">
        <f t="shared" si="1322"/>
        <v>0</v>
      </c>
      <c r="WL47">
        <f t="shared" si="1323"/>
        <v>0</v>
      </c>
      <c r="WM47">
        <f t="shared" si="1324"/>
        <v>0</v>
      </c>
      <c r="WN47">
        <f t="shared" si="1325"/>
        <v>0</v>
      </c>
      <c r="WO47">
        <f t="shared" si="1326"/>
        <v>0</v>
      </c>
      <c r="WP47">
        <f t="shared" si="1327"/>
        <v>0</v>
      </c>
      <c r="WQ47">
        <f t="shared" si="1328"/>
        <v>0</v>
      </c>
      <c r="WR47">
        <f t="shared" si="1329"/>
        <v>0</v>
      </c>
      <c r="WS47">
        <f t="shared" si="1330"/>
        <v>0</v>
      </c>
      <c r="WT47">
        <f t="shared" si="1331"/>
        <v>0</v>
      </c>
      <c r="WU47">
        <f t="shared" si="1332"/>
        <v>0</v>
      </c>
      <c r="WV47">
        <f t="shared" si="1333"/>
        <v>0</v>
      </c>
      <c r="WW47">
        <f t="shared" si="1334"/>
        <v>0</v>
      </c>
      <c r="WX47">
        <f t="shared" si="1335"/>
        <v>0</v>
      </c>
      <c r="WY47">
        <f t="shared" si="1336"/>
        <v>0</v>
      </c>
      <c r="WZ47">
        <f t="shared" si="1337"/>
        <v>0</v>
      </c>
      <c r="XA47">
        <f t="shared" si="1338"/>
        <v>0</v>
      </c>
      <c r="XB47">
        <f t="shared" si="1339"/>
        <v>0</v>
      </c>
      <c r="XC47">
        <f t="shared" si="1340"/>
        <v>0</v>
      </c>
      <c r="XD47">
        <f t="shared" si="1341"/>
        <v>0</v>
      </c>
      <c r="XE47">
        <f t="shared" si="1342"/>
        <v>0</v>
      </c>
      <c r="XF47">
        <f t="shared" si="1343"/>
        <v>0</v>
      </c>
      <c r="XG47">
        <f t="shared" si="1344"/>
        <v>0</v>
      </c>
      <c r="XH47">
        <f t="shared" si="1345"/>
        <v>0</v>
      </c>
      <c r="XI47">
        <f t="shared" si="1346"/>
        <v>0</v>
      </c>
      <c r="XJ47">
        <f t="shared" si="1347"/>
        <v>0</v>
      </c>
      <c r="XK47">
        <f t="shared" si="1348"/>
        <v>0</v>
      </c>
      <c r="XL47">
        <f t="shared" si="1349"/>
        <v>0</v>
      </c>
      <c r="XM47">
        <f t="shared" si="1350"/>
        <v>0</v>
      </c>
      <c r="XN47">
        <f t="shared" si="1351"/>
        <v>0</v>
      </c>
      <c r="XO47">
        <f t="shared" si="1352"/>
        <v>0</v>
      </c>
      <c r="XP47">
        <f t="shared" si="1353"/>
        <v>0</v>
      </c>
      <c r="XQ47">
        <f t="shared" si="1354"/>
        <v>0</v>
      </c>
      <c r="XR47">
        <f t="shared" si="1355"/>
        <v>0</v>
      </c>
      <c r="XS47">
        <f t="shared" si="1356"/>
        <v>0</v>
      </c>
      <c r="XT47">
        <f t="shared" si="1357"/>
        <v>0</v>
      </c>
      <c r="XU47">
        <f t="shared" si="1358"/>
        <v>0</v>
      </c>
      <c r="XV47">
        <f t="shared" si="1359"/>
        <v>0</v>
      </c>
      <c r="XW47">
        <f t="shared" si="1360"/>
        <v>0</v>
      </c>
      <c r="XX47">
        <f t="shared" si="1361"/>
        <v>0</v>
      </c>
      <c r="XY47">
        <f t="shared" si="1362"/>
        <v>0</v>
      </c>
      <c r="XZ47">
        <f t="shared" si="1363"/>
        <v>0</v>
      </c>
      <c r="YA47">
        <f t="shared" si="1364"/>
        <v>0</v>
      </c>
      <c r="YB47">
        <f t="shared" si="1365"/>
        <v>0</v>
      </c>
      <c r="YC47">
        <f t="shared" si="1366"/>
        <v>0</v>
      </c>
      <c r="YD47">
        <f t="shared" si="1367"/>
        <v>0</v>
      </c>
      <c r="YE47">
        <f t="shared" si="1368"/>
        <v>0</v>
      </c>
      <c r="YF47">
        <f t="shared" si="1369"/>
        <v>0</v>
      </c>
      <c r="YG47">
        <f t="shared" si="1370"/>
        <v>0</v>
      </c>
      <c r="YH47">
        <f t="shared" si="1371"/>
        <v>0</v>
      </c>
      <c r="YI47">
        <f t="shared" si="1372"/>
        <v>0</v>
      </c>
      <c r="YJ47">
        <f t="shared" si="1373"/>
        <v>0</v>
      </c>
      <c r="YK47">
        <f t="shared" si="1374"/>
        <v>0</v>
      </c>
      <c r="YL47">
        <f t="shared" si="1375"/>
        <v>0</v>
      </c>
      <c r="YM47">
        <f t="shared" si="1376"/>
        <v>0</v>
      </c>
      <c r="YN47">
        <f t="shared" si="1377"/>
        <v>0</v>
      </c>
      <c r="YO47">
        <f t="shared" si="1378"/>
        <v>0</v>
      </c>
      <c r="YP47">
        <f t="shared" si="1379"/>
        <v>0</v>
      </c>
      <c r="YQ47">
        <f t="shared" si="1380"/>
        <v>0</v>
      </c>
      <c r="YR47">
        <f t="shared" si="1381"/>
        <v>0</v>
      </c>
      <c r="YS47">
        <f t="shared" si="1382"/>
        <v>0</v>
      </c>
      <c r="YT47">
        <f t="shared" si="1383"/>
        <v>0</v>
      </c>
      <c r="YU47">
        <f t="shared" si="1384"/>
        <v>0</v>
      </c>
      <c r="YV47">
        <f t="shared" si="1385"/>
        <v>0</v>
      </c>
      <c r="YW47">
        <f t="shared" si="1386"/>
        <v>0</v>
      </c>
      <c r="YX47">
        <f t="shared" si="1387"/>
        <v>0</v>
      </c>
      <c r="YY47">
        <f t="shared" si="1388"/>
        <v>0</v>
      </c>
      <c r="YZ47">
        <f t="shared" si="1389"/>
        <v>0</v>
      </c>
      <c r="ZA47">
        <f t="shared" si="1390"/>
        <v>0</v>
      </c>
      <c r="ZB47">
        <f t="shared" si="1391"/>
        <v>0</v>
      </c>
      <c r="ZC47">
        <f t="shared" si="1392"/>
        <v>0</v>
      </c>
      <c r="ZD47">
        <f t="shared" si="1393"/>
        <v>0</v>
      </c>
      <c r="ZE47">
        <f t="shared" si="1394"/>
        <v>0</v>
      </c>
      <c r="ZG47" s="4">
        <f t="shared" si="1395"/>
        <v>353</v>
      </c>
      <c r="ZH47" s="4">
        <f t="shared" si="1396"/>
        <v>159</v>
      </c>
      <c r="ZI47" s="4">
        <f t="shared" si="1397"/>
        <v>168</v>
      </c>
      <c r="ZJ47" s="4">
        <f t="shared" si="1398"/>
        <v>0</v>
      </c>
      <c r="ZL47" s="4">
        <f t="shared" si="1399"/>
        <v>680</v>
      </c>
      <c r="ZO47">
        <f t="shared" si="1400"/>
        <v>66</v>
      </c>
      <c r="ZP47">
        <f t="shared" si="1401"/>
        <v>50</v>
      </c>
      <c r="ZQ47">
        <f t="shared" si="1402"/>
        <v>88</v>
      </c>
      <c r="ZR47">
        <f t="shared" si="1403"/>
        <v>62</v>
      </c>
      <c r="ZS47">
        <f t="shared" si="1404"/>
        <v>44</v>
      </c>
      <c r="ZT47">
        <f t="shared" si="1405"/>
        <v>88</v>
      </c>
      <c r="ZU47">
        <f t="shared" si="1406"/>
        <v>80</v>
      </c>
      <c r="ZV47">
        <f t="shared" si="1407"/>
        <v>79</v>
      </c>
      <c r="ZW47">
        <f t="shared" si="1408"/>
        <v>61</v>
      </c>
      <c r="ZX47">
        <f t="shared" si="1409"/>
        <v>0</v>
      </c>
      <c r="ZY47">
        <f t="shared" si="1410"/>
        <v>62</v>
      </c>
      <c r="ZZ47">
        <f t="shared" si="1411"/>
        <v>0</v>
      </c>
      <c r="AAA47">
        <f t="shared" si="1412"/>
        <v>0</v>
      </c>
      <c r="AAB47">
        <f t="shared" si="1413"/>
        <v>0</v>
      </c>
      <c r="AAC47">
        <f t="shared" si="1414"/>
        <v>0</v>
      </c>
      <c r="AAD47">
        <f t="shared" si="1415"/>
        <v>0</v>
      </c>
      <c r="AAE47">
        <f t="shared" si="1416"/>
        <v>0</v>
      </c>
      <c r="AAF47">
        <f t="shared" si="1417"/>
        <v>0</v>
      </c>
      <c r="AAG47">
        <f t="shared" si="1418"/>
        <v>0</v>
      </c>
      <c r="AAH47">
        <f t="shared" si="1419"/>
        <v>0</v>
      </c>
      <c r="AAI47">
        <f t="shared" si="1420"/>
        <v>0</v>
      </c>
      <c r="AAJ47">
        <f t="shared" si="1421"/>
        <v>0</v>
      </c>
      <c r="AAK47">
        <f t="shared" si="1422"/>
        <v>0</v>
      </c>
      <c r="AAL47">
        <f t="shared" si="1423"/>
        <v>0</v>
      </c>
      <c r="AAM47">
        <f t="shared" si="1424"/>
        <v>0</v>
      </c>
      <c r="AAN47">
        <f t="shared" si="1425"/>
        <v>0</v>
      </c>
      <c r="AAO47">
        <f t="shared" si="1426"/>
        <v>0</v>
      </c>
      <c r="AAP47">
        <f t="shared" si="1427"/>
        <v>0</v>
      </c>
      <c r="AAQ47">
        <f t="shared" si="1428"/>
        <v>0</v>
      </c>
      <c r="AAR47">
        <f t="shared" si="1429"/>
        <v>0</v>
      </c>
      <c r="AAS47">
        <f t="shared" si="1430"/>
        <v>0</v>
      </c>
      <c r="AAT47">
        <f t="shared" si="1431"/>
        <v>0</v>
      </c>
      <c r="AAU47">
        <f t="shared" si="1432"/>
        <v>0</v>
      </c>
      <c r="AAV47">
        <f t="shared" si="1433"/>
        <v>0</v>
      </c>
      <c r="AAW47">
        <f t="shared" si="1434"/>
        <v>0</v>
      </c>
      <c r="AAX47">
        <f t="shared" si="1435"/>
        <v>0</v>
      </c>
      <c r="AAY47">
        <f t="shared" si="1436"/>
        <v>0</v>
      </c>
      <c r="AAZ47">
        <f t="shared" si="1437"/>
        <v>0</v>
      </c>
      <c r="ABA47">
        <f t="shared" si="1438"/>
        <v>0</v>
      </c>
      <c r="ABB47">
        <f t="shared" si="1439"/>
        <v>0</v>
      </c>
      <c r="ABC47">
        <f t="shared" si="1440"/>
        <v>0</v>
      </c>
      <c r="ABD47">
        <f t="shared" si="1441"/>
        <v>0</v>
      </c>
      <c r="ABE47">
        <f t="shared" si="1442"/>
        <v>0</v>
      </c>
      <c r="ABF47">
        <f t="shared" si="1443"/>
        <v>0</v>
      </c>
      <c r="ABG47">
        <f t="shared" si="1444"/>
        <v>0</v>
      </c>
      <c r="ABH47">
        <f t="shared" si="1445"/>
        <v>0</v>
      </c>
      <c r="ABI47">
        <f t="shared" si="1446"/>
        <v>0</v>
      </c>
      <c r="ABJ47">
        <f t="shared" si="1447"/>
        <v>0</v>
      </c>
      <c r="ABK47">
        <f t="shared" si="1448"/>
        <v>0</v>
      </c>
      <c r="ABL47">
        <f t="shared" si="1449"/>
        <v>0</v>
      </c>
      <c r="ABM47">
        <f t="shared" si="1450"/>
        <v>0</v>
      </c>
      <c r="ABN47">
        <f t="shared" si="1451"/>
        <v>0</v>
      </c>
      <c r="ABO47">
        <f t="shared" si="1452"/>
        <v>0</v>
      </c>
      <c r="ABP47">
        <f t="shared" si="1453"/>
        <v>0</v>
      </c>
      <c r="ABQ47">
        <f t="shared" si="1454"/>
        <v>0</v>
      </c>
      <c r="ABR47">
        <f t="shared" si="1455"/>
        <v>0</v>
      </c>
      <c r="ABS47">
        <f t="shared" si="1456"/>
        <v>0</v>
      </c>
      <c r="ABT47">
        <f t="shared" si="1457"/>
        <v>0</v>
      </c>
      <c r="ABU47">
        <f t="shared" si="1458"/>
        <v>0</v>
      </c>
      <c r="ABV47">
        <f t="shared" si="1459"/>
        <v>0</v>
      </c>
      <c r="ABW47">
        <f t="shared" si="1460"/>
        <v>0</v>
      </c>
      <c r="ABX47">
        <f t="shared" si="1461"/>
        <v>0</v>
      </c>
      <c r="ABY47">
        <f t="shared" si="1462"/>
        <v>0</v>
      </c>
      <c r="ABZ47">
        <f t="shared" si="1463"/>
        <v>0</v>
      </c>
      <c r="ACA47">
        <f t="shared" si="1464"/>
        <v>0</v>
      </c>
      <c r="ACB47">
        <f t="shared" si="1465"/>
        <v>0</v>
      </c>
      <c r="ACC47">
        <f t="shared" si="1466"/>
        <v>0</v>
      </c>
      <c r="ACD47">
        <f t="shared" si="1467"/>
        <v>0</v>
      </c>
      <c r="ACE47">
        <f t="shared" si="1468"/>
        <v>0</v>
      </c>
      <c r="ACF47">
        <f t="shared" si="1469"/>
        <v>0</v>
      </c>
      <c r="ACG47">
        <f t="shared" si="1470"/>
        <v>0</v>
      </c>
      <c r="ACH47">
        <f t="shared" si="1471"/>
        <v>0</v>
      </c>
      <c r="ACI47">
        <f t="shared" si="1472"/>
        <v>0</v>
      </c>
      <c r="ACJ47">
        <f t="shared" si="1473"/>
        <v>0</v>
      </c>
      <c r="ACK47">
        <f t="shared" si="1474"/>
        <v>0</v>
      </c>
      <c r="ACL47">
        <f t="shared" si="1475"/>
        <v>0</v>
      </c>
      <c r="ACM47">
        <f t="shared" si="1476"/>
        <v>0</v>
      </c>
      <c r="ACN47">
        <f t="shared" si="1477"/>
        <v>0</v>
      </c>
      <c r="ACO47">
        <f t="shared" si="1478"/>
        <v>0</v>
      </c>
      <c r="ACP47">
        <f t="shared" si="1479"/>
        <v>0</v>
      </c>
      <c r="ACQ47">
        <f t="shared" si="1480"/>
        <v>0</v>
      </c>
      <c r="ACR47">
        <f t="shared" si="1481"/>
        <v>0</v>
      </c>
      <c r="ACS47">
        <f t="shared" si="1482"/>
        <v>0</v>
      </c>
      <c r="ACT47">
        <f t="shared" si="1483"/>
        <v>0</v>
      </c>
      <c r="ACU47">
        <f t="shared" si="1484"/>
        <v>0</v>
      </c>
      <c r="ACW47" s="4">
        <f t="shared" si="1485"/>
        <v>306.2</v>
      </c>
      <c r="ACX47" s="4">
        <f t="shared" si="1486"/>
        <v>205.2</v>
      </c>
      <c r="ACY47" s="4">
        <f t="shared" si="1487"/>
        <v>161</v>
      </c>
      <c r="ACZ47" s="4">
        <f t="shared" si="1488"/>
        <v>0</v>
      </c>
      <c r="ADA47" s="88">
        <f t="shared" si="1489"/>
        <v>10.12916580968048</v>
      </c>
      <c r="ADB47" s="4">
        <f t="shared" si="1490"/>
        <v>672.4</v>
      </c>
      <c r="ADC47" s="5">
        <f t="shared" si="1491"/>
        <v>7.8255990186055406</v>
      </c>
      <c r="ADD47" s="5">
        <f t="shared" si="1492"/>
        <v>7.32575365861197</v>
      </c>
      <c r="ADE47">
        <f t="shared" si="1493"/>
        <v>54.7</v>
      </c>
      <c r="ADF47">
        <f t="shared" si="1494"/>
        <v>60.5</v>
      </c>
      <c r="ADG47">
        <f t="shared" si="1495"/>
        <v>48.5</v>
      </c>
      <c r="ADH47">
        <f t="shared" si="1496"/>
        <v>4.3</v>
      </c>
      <c r="ADI47">
        <f t="shared" si="1497"/>
        <v>125.3</v>
      </c>
      <c r="ADJ47">
        <f t="shared" si="1498"/>
        <v>9.4</v>
      </c>
      <c r="ADK47">
        <f t="shared" si="1499"/>
        <v>110.3</v>
      </c>
      <c r="ADL47">
        <f t="shared" si="1500"/>
        <v>94.9</v>
      </c>
      <c r="ADM47">
        <f t="shared" si="1501"/>
        <v>133.1</v>
      </c>
      <c r="ADN47">
        <f t="shared" si="1502"/>
        <v>0</v>
      </c>
      <c r="ADO47">
        <f t="shared" si="1503"/>
        <v>31.4</v>
      </c>
      <c r="ADP47">
        <f t="shared" si="1504"/>
        <v>0</v>
      </c>
      <c r="ADQ47">
        <f t="shared" si="1505"/>
        <v>0</v>
      </c>
      <c r="ADR47">
        <f t="shared" si="1506"/>
        <v>0</v>
      </c>
      <c r="ADS47">
        <f t="shared" si="1507"/>
        <v>0</v>
      </c>
      <c r="ADT47">
        <f t="shared" si="1508"/>
        <v>0</v>
      </c>
      <c r="ADU47">
        <f t="shared" si="1509"/>
        <v>0</v>
      </c>
      <c r="ADV47">
        <f t="shared" si="1510"/>
        <v>0</v>
      </c>
      <c r="ADW47">
        <f t="shared" si="1511"/>
        <v>0</v>
      </c>
      <c r="ADX47">
        <f t="shared" si="1512"/>
        <v>0</v>
      </c>
      <c r="ADY47">
        <f t="shared" si="1513"/>
        <v>0</v>
      </c>
      <c r="ADZ47">
        <f t="shared" si="1514"/>
        <v>0</v>
      </c>
      <c r="AEA47">
        <f t="shared" si="1515"/>
        <v>0</v>
      </c>
      <c r="AEB47">
        <f t="shared" si="1516"/>
        <v>0</v>
      </c>
      <c r="AEC47">
        <f t="shared" si="1517"/>
        <v>0</v>
      </c>
      <c r="AED47">
        <f t="shared" si="1518"/>
        <v>0</v>
      </c>
      <c r="AEE47">
        <f t="shared" si="1519"/>
        <v>0</v>
      </c>
      <c r="AEF47">
        <f t="shared" si="1520"/>
        <v>0</v>
      </c>
      <c r="AEG47">
        <f t="shared" si="1521"/>
        <v>0</v>
      </c>
      <c r="AEH47">
        <f t="shared" si="1522"/>
        <v>0</v>
      </c>
      <c r="AEI47">
        <f t="shared" si="1523"/>
        <v>0</v>
      </c>
      <c r="AEJ47">
        <f t="shared" si="1524"/>
        <v>0</v>
      </c>
      <c r="AEK47">
        <f t="shared" si="1525"/>
        <v>0</v>
      </c>
      <c r="AEL47">
        <f t="shared" si="1526"/>
        <v>0</v>
      </c>
      <c r="AEM47">
        <f t="shared" si="1527"/>
        <v>0</v>
      </c>
      <c r="AEN47">
        <f t="shared" si="1528"/>
        <v>0</v>
      </c>
      <c r="AEO47">
        <f t="shared" si="1529"/>
        <v>0</v>
      </c>
      <c r="AEP47">
        <f t="shared" si="1530"/>
        <v>0</v>
      </c>
      <c r="AEQ47">
        <f t="shared" si="1531"/>
        <v>0</v>
      </c>
      <c r="AER47">
        <f t="shared" si="1532"/>
        <v>0</v>
      </c>
      <c r="AES47">
        <f t="shared" si="1533"/>
        <v>0</v>
      </c>
      <c r="AET47">
        <f t="shared" si="1534"/>
        <v>0</v>
      </c>
      <c r="AEU47">
        <f t="shared" si="1535"/>
        <v>0</v>
      </c>
      <c r="AEV47">
        <f t="shared" si="1536"/>
        <v>0</v>
      </c>
      <c r="AEW47">
        <f t="shared" si="1537"/>
        <v>0</v>
      </c>
      <c r="AEX47">
        <f t="shared" si="1538"/>
        <v>0</v>
      </c>
      <c r="AEY47">
        <f t="shared" si="1539"/>
        <v>0</v>
      </c>
      <c r="AEZ47">
        <f t="shared" si="1540"/>
        <v>0</v>
      </c>
      <c r="AFA47">
        <f t="shared" si="1541"/>
        <v>0</v>
      </c>
      <c r="AFB47">
        <f t="shared" si="1542"/>
        <v>0</v>
      </c>
      <c r="AFC47">
        <f t="shared" si="1543"/>
        <v>0</v>
      </c>
      <c r="AFD47">
        <f t="shared" si="1544"/>
        <v>0</v>
      </c>
      <c r="AFE47">
        <f t="shared" si="1545"/>
        <v>0</v>
      </c>
      <c r="AFF47">
        <f t="shared" si="1546"/>
        <v>0</v>
      </c>
      <c r="AFG47">
        <f t="shared" si="1547"/>
        <v>0</v>
      </c>
      <c r="AFH47">
        <f t="shared" si="1548"/>
        <v>0</v>
      </c>
      <c r="AFI47">
        <f t="shared" si="1549"/>
        <v>0</v>
      </c>
      <c r="AFJ47">
        <f t="shared" si="1550"/>
        <v>0</v>
      </c>
      <c r="AFK47">
        <f t="shared" si="1551"/>
        <v>0</v>
      </c>
      <c r="AFL47">
        <f t="shared" si="1552"/>
        <v>0</v>
      </c>
      <c r="AFM47">
        <f t="shared" si="1553"/>
        <v>0</v>
      </c>
      <c r="AFN47">
        <f t="shared" si="1554"/>
        <v>0</v>
      </c>
      <c r="AFO47">
        <f t="shared" si="1555"/>
        <v>0</v>
      </c>
      <c r="AFP47">
        <f t="shared" si="1556"/>
        <v>0</v>
      </c>
      <c r="AFQ47">
        <f t="shared" si="1557"/>
        <v>0</v>
      </c>
      <c r="AFR47">
        <f t="shared" si="1558"/>
        <v>0</v>
      </c>
      <c r="AFS47">
        <f t="shared" si="1559"/>
        <v>0</v>
      </c>
      <c r="AFT47">
        <f t="shared" si="1560"/>
        <v>0</v>
      </c>
      <c r="AFU47">
        <f t="shared" si="1561"/>
        <v>0</v>
      </c>
      <c r="AFV47">
        <f t="shared" si="1562"/>
        <v>0</v>
      </c>
      <c r="AFW47">
        <f t="shared" si="1563"/>
        <v>0</v>
      </c>
      <c r="AFX47">
        <f t="shared" si="1564"/>
        <v>0</v>
      </c>
      <c r="AFY47">
        <f t="shared" si="1565"/>
        <v>0</v>
      </c>
      <c r="AFZ47">
        <f t="shared" si="1566"/>
        <v>0</v>
      </c>
      <c r="AGA47">
        <f t="shared" si="1567"/>
        <v>0</v>
      </c>
      <c r="AGB47">
        <f t="shared" si="1568"/>
        <v>0</v>
      </c>
      <c r="AGC47">
        <f t="shared" si="1569"/>
        <v>0</v>
      </c>
      <c r="AGD47">
        <f t="shared" si="1570"/>
        <v>0</v>
      </c>
      <c r="AGE47">
        <f t="shared" si="1571"/>
        <v>0</v>
      </c>
      <c r="AGF47">
        <f t="shared" si="1572"/>
        <v>0</v>
      </c>
      <c r="AGG47">
        <f t="shared" si="1573"/>
        <v>0</v>
      </c>
      <c r="AGH47">
        <f t="shared" si="1574"/>
        <v>0</v>
      </c>
      <c r="AGI47">
        <f t="shared" si="1575"/>
        <v>0</v>
      </c>
      <c r="AGJ47">
        <f t="shared" si="1576"/>
        <v>0</v>
      </c>
      <c r="AGK47">
        <f t="shared" si="1577"/>
        <v>0</v>
      </c>
      <c r="AGM47" s="88">
        <f t="shared" si="1578"/>
        <v>71</v>
      </c>
      <c r="AGN47" s="88">
        <v>71</v>
      </c>
      <c r="AGO47">
        <v>3</v>
      </c>
      <c r="AGP47">
        <f t="shared" si="1579"/>
        <v>3</v>
      </c>
      <c r="AGQ47">
        <f t="shared" si="1580"/>
        <v>3</v>
      </c>
      <c r="AGR47">
        <f t="shared" si="1581"/>
        <v>3</v>
      </c>
      <c r="AGS47">
        <f t="shared" si="1582"/>
        <v>9</v>
      </c>
      <c r="AGT47">
        <f t="shared" si="1583"/>
        <v>2</v>
      </c>
      <c r="AGU47">
        <f t="shared" si="1584"/>
        <v>3</v>
      </c>
      <c r="AGV47">
        <f t="shared" si="1585"/>
        <v>10</v>
      </c>
      <c r="AGW47">
        <f t="shared" si="1586"/>
        <v>4</v>
      </c>
      <c r="AGX47">
        <f t="shared" si="1587"/>
        <v>3</v>
      </c>
      <c r="AGY47">
        <f t="shared" si="1588"/>
        <v>0</v>
      </c>
      <c r="AGZ47">
        <f t="shared" si="1589"/>
        <v>2</v>
      </c>
      <c r="AHA47">
        <f t="shared" si="1590"/>
        <v>0</v>
      </c>
      <c r="AHB47">
        <f t="shared" si="1591"/>
        <v>0</v>
      </c>
      <c r="AHC47">
        <f t="shared" si="1592"/>
        <v>0</v>
      </c>
      <c r="AHD47">
        <f t="shared" si="1593"/>
        <v>0</v>
      </c>
      <c r="AHE47">
        <f t="shared" si="1594"/>
        <v>0</v>
      </c>
      <c r="AHF47">
        <f t="shared" si="1595"/>
        <v>0</v>
      </c>
      <c r="AHG47">
        <f t="shared" si="1596"/>
        <v>0</v>
      </c>
      <c r="AHH47">
        <f t="shared" si="1597"/>
        <v>0</v>
      </c>
      <c r="AHI47">
        <f t="shared" si="1598"/>
        <v>0</v>
      </c>
      <c r="AHJ47">
        <f t="shared" si="1599"/>
        <v>0</v>
      </c>
      <c r="AHK47">
        <f t="shared" si="1600"/>
        <v>0</v>
      </c>
      <c r="AHL47">
        <f t="shared" si="1601"/>
        <v>0</v>
      </c>
      <c r="AHM47">
        <f t="shared" si="1602"/>
        <v>0</v>
      </c>
      <c r="AHN47">
        <f t="shared" si="1603"/>
        <v>0</v>
      </c>
      <c r="AHO47">
        <f t="shared" si="1604"/>
        <v>0</v>
      </c>
      <c r="AHP47">
        <f t="shared" si="1605"/>
        <v>0</v>
      </c>
      <c r="AHQ47">
        <f t="shared" si="1606"/>
        <v>0</v>
      </c>
      <c r="AHR47">
        <f t="shared" si="1607"/>
        <v>0</v>
      </c>
      <c r="AHS47">
        <f t="shared" si="1608"/>
        <v>0</v>
      </c>
      <c r="AHT47">
        <f t="shared" si="1609"/>
        <v>0</v>
      </c>
      <c r="AHU47">
        <f t="shared" si="1610"/>
        <v>0</v>
      </c>
      <c r="AHV47">
        <f t="shared" si="1611"/>
        <v>0</v>
      </c>
      <c r="AHW47">
        <f t="shared" si="1612"/>
        <v>0</v>
      </c>
      <c r="AHX47">
        <f t="shared" si="1613"/>
        <v>0</v>
      </c>
      <c r="AHY47">
        <f t="shared" si="1614"/>
        <v>0</v>
      </c>
      <c r="AHZ47">
        <f t="shared" si="1615"/>
        <v>0</v>
      </c>
      <c r="AIA47">
        <f t="shared" si="1616"/>
        <v>0</v>
      </c>
      <c r="AIB47">
        <f t="shared" si="1617"/>
        <v>0</v>
      </c>
      <c r="AIC47">
        <f t="shared" si="1618"/>
        <v>0</v>
      </c>
      <c r="AID47">
        <f t="shared" si="1619"/>
        <v>0</v>
      </c>
      <c r="AIE47">
        <f t="shared" si="1620"/>
        <v>0</v>
      </c>
      <c r="AIF47">
        <f t="shared" si="1621"/>
        <v>0</v>
      </c>
      <c r="AIG47">
        <f t="shared" si="1622"/>
        <v>0</v>
      </c>
      <c r="AIH47">
        <f t="shared" si="1623"/>
        <v>0</v>
      </c>
      <c r="AII47">
        <f t="shared" si="1624"/>
        <v>0</v>
      </c>
      <c r="AIJ47">
        <f t="shared" si="1625"/>
        <v>0</v>
      </c>
      <c r="AIK47">
        <f t="shared" si="1626"/>
        <v>0</v>
      </c>
      <c r="AIL47">
        <f t="shared" si="1627"/>
        <v>0</v>
      </c>
      <c r="AIM47">
        <f t="shared" si="1628"/>
        <v>0</v>
      </c>
      <c r="AIN47">
        <f t="shared" si="1629"/>
        <v>0</v>
      </c>
      <c r="AIO47">
        <f t="shared" si="1630"/>
        <v>0</v>
      </c>
      <c r="AIP47">
        <f t="shared" si="1631"/>
        <v>0</v>
      </c>
      <c r="AIQ47">
        <f t="shared" si="1632"/>
        <v>0</v>
      </c>
      <c r="AIR47">
        <f t="shared" si="1633"/>
        <v>0</v>
      </c>
      <c r="AIS47">
        <f t="shared" si="1634"/>
        <v>0</v>
      </c>
      <c r="AIT47">
        <f t="shared" si="1635"/>
        <v>0</v>
      </c>
      <c r="AIU47">
        <f t="shared" si="1636"/>
        <v>0</v>
      </c>
      <c r="AIV47">
        <f t="shared" si="1637"/>
        <v>0</v>
      </c>
      <c r="AIW47">
        <f t="shared" si="1638"/>
        <v>0</v>
      </c>
      <c r="AIX47">
        <f t="shared" si="1639"/>
        <v>0</v>
      </c>
      <c r="AIY47">
        <f t="shared" si="1640"/>
        <v>0</v>
      </c>
      <c r="AIZ47">
        <f t="shared" si="1641"/>
        <v>0</v>
      </c>
      <c r="AJA47">
        <f t="shared" si="1642"/>
        <v>0</v>
      </c>
      <c r="AJB47">
        <f t="shared" si="1643"/>
        <v>0</v>
      </c>
      <c r="AJC47">
        <f t="shared" si="1644"/>
        <v>0</v>
      </c>
      <c r="AJD47">
        <f t="shared" si="1645"/>
        <v>0</v>
      </c>
      <c r="AJE47">
        <f t="shared" si="1646"/>
        <v>0</v>
      </c>
      <c r="AJF47">
        <f t="shared" si="1647"/>
        <v>0</v>
      </c>
      <c r="AJG47">
        <f t="shared" si="1648"/>
        <v>0</v>
      </c>
      <c r="AJH47">
        <f t="shared" si="1649"/>
        <v>0</v>
      </c>
      <c r="AJI47">
        <f t="shared" si="1650"/>
        <v>0</v>
      </c>
      <c r="AJJ47">
        <f t="shared" si="1651"/>
        <v>0</v>
      </c>
      <c r="AJK47">
        <f t="shared" si="1652"/>
        <v>0</v>
      </c>
      <c r="AJL47">
        <f t="shared" si="1653"/>
        <v>0</v>
      </c>
      <c r="AJM47">
        <f t="shared" si="1654"/>
        <v>0</v>
      </c>
      <c r="AJN47">
        <f t="shared" si="1655"/>
        <v>0</v>
      </c>
      <c r="AJO47">
        <f t="shared" si="1656"/>
        <v>0</v>
      </c>
      <c r="AJP47">
        <f t="shared" si="1657"/>
        <v>0</v>
      </c>
      <c r="AJQ47">
        <f t="shared" si="1658"/>
        <v>0</v>
      </c>
      <c r="AJR47">
        <f t="shared" si="1659"/>
        <v>0</v>
      </c>
      <c r="AJS47">
        <f t="shared" si="1660"/>
        <v>0</v>
      </c>
      <c r="AJT47">
        <f t="shared" si="1661"/>
        <v>0</v>
      </c>
      <c r="AJU47">
        <f t="shared" si="1662"/>
        <v>0</v>
      </c>
      <c r="AJV47">
        <f t="shared" si="1663"/>
        <v>0</v>
      </c>
      <c r="AJX47">
        <v>42</v>
      </c>
      <c r="AJY47">
        <v>1</v>
      </c>
      <c r="AJZ47">
        <v>1</v>
      </c>
      <c r="AKA47">
        <f t="shared" si="1664"/>
        <v>2</v>
      </c>
      <c r="AKB47">
        <f t="shared" si="1665"/>
        <v>2</v>
      </c>
      <c r="AKC47">
        <f t="shared" si="1666"/>
        <v>2</v>
      </c>
      <c r="AKD47">
        <f t="shared" si="1667"/>
        <v>8</v>
      </c>
      <c r="AKE47">
        <f t="shared" si="1668"/>
        <v>4</v>
      </c>
      <c r="AKF47">
        <f t="shared" si="1669"/>
        <v>8</v>
      </c>
      <c r="AKG47">
        <f t="shared" si="1670"/>
        <v>0</v>
      </c>
      <c r="AKH47">
        <f t="shared" si="1671"/>
        <v>1</v>
      </c>
      <c r="AKI47">
        <f t="shared" si="1672"/>
        <v>0</v>
      </c>
      <c r="AKJ47">
        <f t="shared" si="1673"/>
        <v>0</v>
      </c>
      <c r="AKK47">
        <f t="shared" si="1674"/>
        <v>0</v>
      </c>
      <c r="AKL47">
        <f t="shared" si="1675"/>
        <v>0</v>
      </c>
      <c r="AKM47">
        <f t="shared" si="1676"/>
        <v>0</v>
      </c>
      <c r="AKN47">
        <f t="shared" si="1677"/>
        <v>0</v>
      </c>
      <c r="AKO47">
        <f t="shared" si="1678"/>
        <v>0</v>
      </c>
      <c r="AKP47">
        <f t="shared" si="1679"/>
        <v>0</v>
      </c>
      <c r="AKQ47">
        <f t="shared" si="1680"/>
        <v>0</v>
      </c>
      <c r="AKR47">
        <f t="shared" si="1681"/>
        <v>0</v>
      </c>
      <c r="AKS47">
        <f t="shared" si="1682"/>
        <v>0</v>
      </c>
      <c r="AKT47">
        <f t="shared" si="1683"/>
        <v>0</v>
      </c>
      <c r="AKU47">
        <f t="shared" si="1684"/>
        <v>0</v>
      </c>
      <c r="AKV47">
        <f t="shared" si="1685"/>
        <v>0</v>
      </c>
      <c r="AKW47">
        <f t="shared" si="1686"/>
        <v>0</v>
      </c>
      <c r="AKX47">
        <f t="shared" si="1687"/>
        <v>0</v>
      </c>
      <c r="AKY47">
        <f t="shared" si="1688"/>
        <v>0</v>
      </c>
      <c r="AKZ47">
        <f t="shared" si="1689"/>
        <v>0</v>
      </c>
      <c r="ALA47">
        <f t="shared" si="1690"/>
        <v>0</v>
      </c>
      <c r="ALB47">
        <f t="shared" si="1691"/>
        <v>0</v>
      </c>
      <c r="ALC47">
        <f t="shared" si="1692"/>
        <v>0</v>
      </c>
      <c r="ALD47">
        <f t="shared" si="1693"/>
        <v>0</v>
      </c>
      <c r="ALE47">
        <f t="shared" si="1694"/>
        <v>0</v>
      </c>
      <c r="ALF47">
        <f t="shared" si="1695"/>
        <v>0</v>
      </c>
      <c r="ALG47">
        <f t="shared" si="1696"/>
        <v>0</v>
      </c>
      <c r="ALH47">
        <f t="shared" si="1697"/>
        <v>0</v>
      </c>
      <c r="ALI47">
        <f t="shared" si="1698"/>
        <v>0</v>
      </c>
      <c r="ALJ47">
        <f t="shared" si="1699"/>
        <v>0</v>
      </c>
      <c r="ALK47">
        <f t="shared" si="1700"/>
        <v>0</v>
      </c>
      <c r="ALL47">
        <f t="shared" si="1701"/>
        <v>0</v>
      </c>
      <c r="ALM47">
        <f t="shared" si="1702"/>
        <v>0</v>
      </c>
      <c r="ALN47">
        <f t="shared" si="1703"/>
        <v>0</v>
      </c>
      <c r="ALO47">
        <f t="shared" si="1704"/>
        <v>0</v>
      </c>
      <c r="ALP47">
        <f t="shared" si="1705"/>
        <v>0</v>
      </c>
      <c r="ALQ47">
        <f t="shared" si="1706"/>
        <v>0</v>
      </c>
      <c r="ALR47">
        <f t="shared" si="1707"/>
        <v>0</v>
      </c>
      <c r="ALS47">
        <f t="shared" si="1708"/>
        <v>0</v>
      </c>
      <c r="ALT47">
        <f t="shared" si="1709"/>
        <v>0</v>
      </c>
      <c r="ALU47">
        <f t="shared" si="1710"/>
        <v>0</v>
      </c>
      <c r="ALV47">
        <f t="shared" si="1711"/>
        <v>0</v>
      </c>
      <c r="ALW47">
        <f t="shared" si="1712"/>
        <v>0</v>
      </c>
      <c r="ALX47">
        <f t="shared" si="1713"/>
        <v>0</v>
      </c>
      <c r="ALY47">
        <f t="shared" si="1714"/>
        <v>0</v>
      </c>
      <c r="ALZ47">
        <f t="shared" si="1715"/>
        <v>0</v>
      </c>
      <c r="AMA47">
        <f t="shared" si="1716"/>
        <v>0</v>
      </c>
      <c r="AMB47">
        <f t="shared" si="1717"/>
        <v>0</v>
      </c>
      <c r="AMC47">
        <f t="shared" si="1718"/>
        <v>0</v>
      </c>
      <c r="AMD47">
        <f t="shared" si="1719"/>
        <v>0</v>
      </c>
      <c r="AME47">
        <f t="shared" si="1720"/>
        <v>0</v>
      </c>
      <c r="AMF47">
        <f t="shared" si="1721"/>
        <v>0</v>
      </c>
      <c r="AMG47">
        <f t="shared" si="1722"/>
        <v>0</v>
      </c>
      <c r="AMH47">
        <f t="shared" si="1723"/>
        <v>0</v>
      </c>
      <c r="AMI47">
        <f t="shared" si="1724"/>
        <v>0</v>
      </c>
      <c r="AMJ47">
        <f t="shared" si="1725"/>
        <v>0</v>
      </c>
      <c r="AMK47">
        <f t="shared" si="1726"/>
        <v>0</v>
      </c>
      <c r="AML47">
        <f t="shared" si="1727"/>
        <v>0</v>
      </c>
      <c r="AMM47">
        <f t="shared" si="1728"/>
        <v>0</v>
      </c>
      <c r="AMN47">
        <f t="shared" si="1729"/>
        <v>0</v>
      </c>
      <c r="AMO47">
        <f t="shared" si="1730"/>
        <v>0</v>
      </c>
      <c r="AMP47">
        <f t="shared" si="1731"/>
        <v>0</v>
      </c>
      <c r="AMQ47">
        <f t="shared" si="1732"/>
        <v>0</v>
      </c>
      <c r="AMR47">
        <f t="shared" si="1733"/>
        <v>0</v>
      </c>
      <c r="AMS47">
        <f t="shared" si="1734"/>
        <v>0</v>
      </c>
      <c r="AMT47">
        <f t="shared" si="1735"/>
        <v>0</v>
      </c>
      <c r="AMU47">
        <f t="shared" si="1736"/>
        <v>0</v>
      </c>
      <c r="AMV47">
        <f t="shared" si="1737"/>
        <v>0</v>
      </c>
      <c r="AMW47">
        <f t="shared" si="1738"/>
        <v>0</v>
      </c>
      <c r="AMX47">
        <f t="shared" si="1739"/>
        <v>0</v>
      </c>
      <c r="AMY47">
        <f t="shared" si="1740"/>
        <v>0</v>
      </c>
      <c r="AMZ47">
        <f t="shared" si="1741"/>
        <v>0</v>
      </c>
      <c r="ANA47">
        <f t="shared" si="1742"/>
        <v>0</v>
      </c>
      <c r="ANB47">
        <f t="shared" si="1743"/>
        <v>0</v>
      </c>
      <c r="ANC47">
        <f t="shared" si="1744"/>
        <v>0</v>
      </c>
      <c r="AND47">
        <f t="shared" si="1745"/>
        <v>0</v>
      </c>
      <c r="ANR47" s="4">
        <v>1980</v>
      </c>
      <c r="ANS47" s="4">
        <f t="shared" si="1746"/>
        <v>1980</v>
      </c>
      <c r="ANU47" s="4">
        <v>1950</v>
      </c>
      <c r="ANV47" t="str">
        <f t="shared" si="1747"/>
        <v>1959</v>
      </c>
      <c r="ANW47" t="str">
        <f t="shared" si="1748"/>
        <v>1962</v>
      </c>
      <c r="ANX47" t="str">
        <f t="shared" si="1749"/>
        <v>1955</v>
      </c>
      <c r="ANY47" t="str">
        <f t="shared" si="1750"/>
        <v>1919</v>
      </c>
      <c r="ANZ47" t="str">
        <f t="shared" si="1751"/>
        <v>1928</v>
      </c>
      <c r="AOA47" t="str">
        <f t="shared" si="1752"/>
        <v>1906</v>
      </c>
      <c r="AOB47" t="str">
        <f t="shared" si="1753"/>
        <v>1932</v>
      </c>
      <c r="AOC47" t="str">
        <f t="shared" si="1754"/>
        <v>1959</v>
      </c>
      <c r="AOD47" t="str">
        <f t="shared" si="1755"/>
        <v>1972</v>
      </c>
      <c r="AOE47" t="str">
        <f t="shared" si="1756"/>
        <v>1972</v>
      </c>
      <c r="AOF47" t="str">
        <f t="shared" si="1757"/>
        <v>1980</v>
      </c>
      <c r="AOG47" t="str">
        <f t="shared" si="1758"/>
        <v>1980</v>
      </c>
      <c r="AOH47" t="str">
        <f t="shared" si="1759"/>
        <v>1980</v>
      </c>
      <c r="AOI47" t="str">
        <f t="shared" si="1760"/>
        <v>1980</v>
      </c>
      <c r="AOJ47" t="str">
        <f t="shared" si="1761"/>
        <v>1980</v>
      </c>
      <c r="AOK47" t="str">
        <f t="shared" si="1762"/>
        <v>1980</v>
      </c>
      <c r="AOL47" t="str">
        <f t="shared" si="1763"/>
        <v>1980</v>
      </c>
      <c r="AOM47" t="str">
        <f t="shared" si="1764"/>
        <v>1980</v>
      </c>
      <c r="AON47" t="str">
        <f t="shared" si="1765"/>
        <v>1980</v>
      </c>
      <c r="AOO47" t="str">
        <f t="shared" si="1766"/>
        <v>1980</v>
      </c>
      <c r="AOP47" t="str">
        <f t="shared" si="1767"/>
        <v>1980</v>
      </c>
      <c r="AOQ47" t="str">
        <f t="shared" si="1768"/>
        <v>1980</v>
      </c>
      <c r="AOR47" t="str">
        <f t="shared" si="1769"/>
        <v>1980</v>
      </c>
      <c r="AOS47" t="str">
        <f t="shared" si="1770"/>
        <v>1980</v>
      </c>
      <c r="AOT47" t="str">
        <f t="shared" si="1771"/>
        <v>1980</v>
      </c>
      <c r="AOU47" t="str">
        <f t="shared" si="1772"/>
        <v>1980</v>
      </c>
      <c r="AOV47" t="str">
        <f t="shared" si="1773"/>
        <v>1980</v>
      </c>
      <c r="AOW47" t="str">
        <f t="shared" si="1774"/>
        <v>1980</v>
      </c>
      <c r="AOX47" t="str">
        <f t="shared" si="1775"/>
        <v>1980</v>
      </c>
      <c r="AOY47" t="str">
        <f t="shared" si="1776"/>
        <v>1980</v>
      </c>
      <c r="AOZ47" t="str">
        <f t="shared" si="1777"/>
        <v>1980</v>
      </c>
      <c r="APA47" t="str">
        <f t="shared" si="1778"/>
        <v>1980</v>
      </c>
      <c r="APB47" t="str">
        <f t="shared" si="1779"/>
        <v>1980</v>
      </c>
      <c r="APC47" t="str">
        <f t="shared" si="1780"/>
        <v>1980</v>
      </c>
      <c r="APD47" t="str">
        <f t="shared" si="1781"/>
        <v>1980</v>
      </c>
      <c r="APE47" t="str">
        <f t="shared" si="1782"/>
        <v>1980</v>
      </c>
      <c r="APF47" t="str">
        <f t="shared" si="1783"/>
        <v>1980</v>
      </c>
      <c r="APG47" t="str">
        <f t="shared" si="1784"/>
        <v>1980</v>
      </c>
      <c r="APH47" t="str">
        <f t="shared" si="1785"/>
        <v>1980</v>
      </c>
      <c r="API47" t="str">
        <f t="shared" si="1786"/>
        <v>1980</v>
      </c>
      <c r="APJ47" t="str">
        <f t="shared" si="1787"/>
        <v>1980</v>
      </c>
      <c r="APK47" t="str">
        <f t="shared" si="1788"/>
        <v>1980</v>
      </c>
      <c r="APL47" t="str">
        <f t="shared" si="1789"/>
        <v>1980</v>
      </c>
      <c r="APM47" t="str">
        <f t="shared" si="1790"/>
        <v>1980</v>
      </c>
      <c r="APN47" t="str">
        <f t="shared" si="1791"/>
        <v>1980</v>
      </c>
      <c r="APO47" t="str">
        <f t="shared" si="1792"/>
        <v>1980</v>
      </c>
      <c r="APP47" t="str">
        <f t="shared" si="1793"/>
        <v>1980</v>
      </c>
      <c r="APQ47" t="str">
        <f t="shared" si="1794"/>
        <v>1980</v>
      </c>
      <c r="APR47" t="str">
        <f t="shared" si="1795"/>
        <v>1980</v>
      </c>
      <c r="APS47" t="str">
        <f t="shared" si="1796"/>
        <v>1980</v>
      </c>
      <c r="APT47" t="str">
        <f t="shared" si="1797"/>
        <v>1980</v>
      </c>
      <c r="APU47" t="str">
        <f t="shared" si="1798"/>
        <v>1980</v>
      </c>
      <c r="APV47" t="str">
        <f t="shared" si="1799"/>
        <v>1980</v>
      </c>
      <c r="APW47" t="str">
        <f t="shared" si="1800"/>
        <v>1980</v>
      </c>
      <c r="APX47" t="str">
        <f t="shared" si="1801"/>
        <v>1980</v>
      </c>
      <c r="APY47" t="str">
        <f t="shared" si="1802"/>
        <v>1980</v>
      </c>
      <c r="APZ47" t="str">
        <f t="shared" si="1803"/>
        <v>1980</v>
      </c>
      <c r="AQA47" t="str">
        <f t="shared" si="1804"/>
        <v>1980</v>
      </c>
      <c r="AQB47" t="str">
        <f t="shared" si="1805"/>
        <v>1980</v>
      </c>
      <c r="AQC47" t="str">
        <f t="shared" si="1806"/>
        <v>1980</v>
      </c>
      <c r="AQD47" t="str">
        <f t="shared" si="1807"/>
        <v>1980</v>
      </c>
      <c r="AQE47" t="str">
        <f t="shared" si="1808"/>
        <v>1980</v>
      </c>
      <c r="AQF47" t="str">
        <f t="shared" si="1809"/>
        <v>1980</v>
      </c>
      <c r="AQG47" t="str">
        <f t="shared" si="1810"/>
        <v>1980</v>
      </c>
      <c r="AQH47" t="str">
        <f t="shared" si="1811"/>
        <v>1980</v>
      </c>
      <c r="AQI47" t="str">
        <f t="shared" si="1812"/>
        <v>1980</v>
      </c>
      <c r="AQJ47" t="str">
        <f t="shared" si="1813"/>
        <v>1980</v>
      </c>
      <c r="AQK47" t="str">
        <f t="shared" si="1814"/>
        <v>1980</v>
      </c>
      <c r="AQL47" t="str">
        <f t="shared" si="1815"/>
        <v>1980</v>
      </c>
      <c r="AQM47" t="str">
        <f t="shared" si="1816"/>
        <v>1980</v>
      </c>
      <c r="AQN47" t="str">
        <f t="shared" si="1817"/>
        <v>1980</v>
      </c>
      <c r="AQO47" t="str">
        <f t="shared" si="1818"/>
        <v>1980</v>
      </c>
      <c r="AQP47" t="str">
        <f t="shared" si="1819"/>
        <v>1980</v>
      </c>
      <c r="AQQ47" t="str">
        <f t="shared" si="1820"/>
        <v>1980</v>
      </c>
      <c r="AQR47" t="str">
        <f t="shared" si="1821"/>
        <v>1980</v>
      </c>
      <c r="AQS47" t="str">
        <f t="shared" si="1822"/>
        <v>1980</v>
      </c>
      <c r="AQT47" t="str">
        <f t="shared" si="1823"/>
        <v>1980</v>
      </c>
      <c r="AQU47" t="str">
        <f t="shared" si="1824"/>
        <v>1980</v>
      </c>
      <c r="AQV47" t="str">
        <f t="shared" si="1825"/>
        <v>1980</v>
      </c>
      <c r="AQW47" t="str">
        <f t="shared" si="1826"/>
        <v>1980</v>
      </c>
      <c r="AQX47" t="str">
        <f t="shared" si="1827"/>
        <v>1980</v>
      </c>
      <c r="AQY47" t="str">
        <f t="shared" si="1828"/>
        <v>1980</v>
      </c>
      <c r="AQZ47" t="str">
        <f t="shared" si="1829"/>
        <v>1980</v>
      </c>
      <c r="ARA47" t="str">
        <f t="shared" si="1830"/>
        <v>1980</v>
      </c>
      <c r="ARB47" t="str">
        <f t="shared" si="1831"/>
        <v>1980</v>
      </c>
      <c r="ARC47">
        <v>1950</v>
      </c>
      <c r="ARH47" s="5"/>
    </row>
    <row r="48" spans="1:1152" x14ac:dyDescent="0.2">
      <c r="A48">
        <v>30</v>
      </c>
      <c r="B48" s="14" t="s">
        <v>96</v>
      </c>
      <c r="C48" s="20">
        <f>VLOOKUP(A48, Rankings!$A$2:$AN$161, 40, FALSE)</f>
        <v>46</v>
      </c>
      <c r="D48" s="226" t="s">
        <v>208</v>
      </c>
      <c r="F48" s="4">
        <v>16</v>
      </c>
      <c r="G48" s="4">
        <v>1</v>
      </c>
      <c r="I48" s="5">
        <f t="shared" si="916"/>
        <v>10</v>
      </c>
      <c r="L48" t="s">
        <v>1985</v>
      </c>
      <c r="M48" t="s">
        <v>2082</v>
      </c>
      <c r="N48" t="s">
        <v>2452</v>
      </c>
      <c r="O48" t="s">
        <v>2681</v>
      </c>
      <c r="P48" t="s">
        <v>2836</v>
      </c>
      <c r="Q48" t="s">
        <v>3156</v>
      </c>
      <c r="R48" t="s">
        <v>3425</v>
      </c>
      <c r="S48" t="s">
        <v>3691</v>
      </c>
      <c r="T48" t="s">
        <v>3834</v>
      </c>
      <c r="U48" t="s">
        <v>4044</v>
      </c>
      <c r="V48" t="s">
        <v>10</v>
      </c>
      <c r="W48" t="str">
        <f>Rankings!D47</f>
        <v>-</v>
      </c>
      <c r="X48" t="s">
        <v>10</v>
      </c>
      <c r="Y48" t="s">
        <v>10</v>
      </c>
      <c r="Z48" t="s">
        <v>10</v>
      </c>
      <c r="AA48" t="s">
        <v>10</v>
      </c>
      <c r="AB48" t="s">
        <v>10</v>
      </c>
      <c r="AC48" t="s">
        <v>10</v>
      </c>
      <c r="AD48" t="s">
        <v>10</v>
      </c>
      <c r="AE48" t="s">
        <v>10</v>
      </c>
      <c r="AF48" t="s">
        <v>10</v>
      </c>
      <c r="AG48" t="s">
        <v>10</v>
      </c>
      <c r="AH48" t="s">
        <v>10</v>
      </c>
      <c r="AI48" t="s">
        <v>10</v>
      </c>
      <c r="AJ48" t="s">
        <v>10</v>
      </c>
      <c r="AK48" t="s">
        <v>10</v>
      </c>
      <c r="AL48" t="s">
        <v>10</v>
      </c>
      <c r="AM48" t="s">
        <v>10</v>
      </c>
      <c r="AN48" t="s">
        <v>10</v>
      </c>
      <c r="AO48" t="s">
        <v>10</v>
      </c>
      <c r="AP48" t="s">
        <v>10</v>
      </c>
      <c r="AQ48" t="s">
        <v>10</v>
      </c>
      <c r="AR48" t="s">
        <v>10</v>
      </c>
      <c r="AS48" t="s">
        <v>10</v>
      </c>
      <c r="AT48" t="s">
        <v>10</v>
      </c>
      <c r="AU48" t="s">
        <v>10</v>
      </c>
      <c r="AV48" t="s">
        <v>10</v>
      </c>
      <c r="AW48" t="s">
        <v>10</v>
      </c>
      <c r="AX48" t="s">
        <v>10</v>
      </c>
      <c r="AY48" t="s">
        <v>10</v>
      </c>
      <c r="AZ48" t="s">
        <v>10</v>
      </c>
      <c r="BA48" t="s">
        <v>10</v>
      </c>
      <c r="BB48" t="s">
        <v>10</v>
      </c>
      <c r="BC48" t="s">
        <v>10</v>
      </c>
      <c r="BD48" t="s">
        <v>10</v>
      </c>
      <c r="BE48" t="s">
        <v>10</v>
      </c>
      <c r="BF48" t="s">
        <v>10</v>
      </c>
      <c r="BG48" t="s">
        <v>10</v>
      </c>
      <c r="BH48" t="s">
        <v>10</v>
      </c>
      <c r="BI48" t="s">
        <v>10</v>
      </c>
      <c r="BJ48" t="s">
        <v>10</v>
      </c>
      <c r="BK48" t="s">
        <v>10</v>
      </c>
      <c r="BL48" t="s">
        <v>10</v>
      </c>
      <c r="BM48" t="s">
        <v>10</v>
      </c>
      <c r="BN48" t="s">
        <v>10</v>
      </c>
      <c r="BO48" t="s">
        <v>10</v>
      </c>
      <c r="BP48" t="s">
        <v>10</v>
      </c>
      <c r="BQ48" t="s">
        <v>10</v>
      </c>
      <c r="BR48" t="s">
        <v>10</v>
      </c>
      <c r="BS48" t="s">
        <v>10</v>
      </c>
      <c r="BT48" t="s">
        <v>10</v>
      </c>
      <c r="BU48" t="s">
        <v>10</v>
      </c>
      <c r="BV48" t="s">
        <v>10</v>
      </c>
      <c r="BW48" t="s">
        <v>10</v>
      </c>
      <c r="BX48" t="s">
        <v>10</v>
      </c>
      <c r="BY48" t="s">
        <v>10</v>
      </c>
      <c r="BZ48" t="s">
        <v>10</v>
      </c>
      <c r="CA48" t="s">
        <v>10</v>
      </c>
      <c r="CB48" t="s">
        <v>10</v>
      </c>
      <c r="CC48" t="s">
        <v>10</v>
      </c>
      <c r="CD48" t="s">
        <v>10</v>
      </c>
      <c r="CE48" t="s">
        <v>10</v>
      </c>
      <c r="CF48" t="s">
        <v>10</v>
      </c>
      <c r="CG48" t="s">
        <v>10</v>
      </c>
      <c r="CH48" t="s">
        <v>10</v>
      </c>
      <c r="CI48" t="s">
        <v>10</v>
      </c>
      <c r="CJ48" t="s">
        <v>10</v>
      </c>
      <c r="CK48" t="s">
        <v>10</v>
      </c>
      <c r="CL48" t="s">
        <v>10</v>
      </c>
      <c r="CM48" t="s">
        <v>10</v>
      </c>
      <c r="CN48" t="s">
        <v>10</v>
      </c>
      <c r="CO48" t="s">
        <v>10</v>
      </c>
      <c r="CP48" t="s">
        <v>10</v>
      </c>
      <c r="CQ48" t="s">
        <v>10</v>
      </c>
      <c r="CR48" t="s">
        <v>10</v>
      </c>
      <c r="CT48" s="4">
        <f t="shared" si="917"/>
        <v>4</v>
      </c>
      <c r="CU48" s="4">
        <f t="shared" si="918"/>
        <v>0</v>
      </c>
      <c r="CV48" s="4">
        <f t="shared" si="919"/>
        <v>0</v>
      </c>
      <c r="CW48" s="4">
        <f t="shared" si="920"/>
        <v>1</v>
      </c>
      <c r="CX48" s="4">
        <f t="shared" si="921"/>
        <v>1</v>
      </c>
      <c r="CY48" s="4">
        <f t="shared" si="922"/>
        <v>0</v>
      </c>
      <c r="CZ48" s="4">
        <f t="shared" si="923"/>
        <v>0</v>
      </c>
      <c r="DA48" s="4">
        <f t="shared" si="924"/>
        <v>1</v>
      </c>
      <c r="DB48" s="4">
        <f t="shared" si="925"/>
        <v>1</v>
      </c>
      <c r="DC48" s="4">
        <f t="shared" si="926"/>
        <v>0</v>
      </c>
      <c r="DD48" s="4">
        <f t="shared" si="927"/>
        <v>0</v>
      </c>
      <c r="DE48" s="4">
        <f t="shared" si="928"/>
        <v>2</v>
      </c>
      <c r="DF48" s="4">
        <f t="shared" si="929"/>
        <v>0</v>
      </c>
      <c r="DG48" s="4">
        <f t="shared" si="930"/>
        <v>0</v>
      </c>
      <c r="DH48" s="4">
        <f t="shared" si="931"/>
        <v>0</v>
      </c>
      <c r="DI48" s="152">
        <f t="shared" si="932"/>
        <v>0</v>
      </c>
      <c r="DJ48" s="153">
        <f t="shared" si="933"/>
        <v>4</v>
      </c>
      <c r="DK48" s="4">
        <f t="shared" si="934"/>
        <v>1</v>
      </c>
      <c r="DL48" s="4">
        <f t="shared" si="935"/>
        <v>1</v>
      </c>
      <c r="DM48" s="4">
        <f t="shared" si="936"/>
        <v>1</v>
      </c>
      <c r="DN48" s="4">
        <f t="shared" si="937"/>
        <v>1</v>
      </c>
      <c r="DO48" s="4">
        <f t="shared" si="938"/>
        <v>2</v>
      </c>
      <c r="DP48" s="4">
        <f t="shared" si="939"/>
        <v>0</v>
      </c>
      <c r="DQ48" s="4">
        <f t="shared" si="940"/>
        <v>0</v>
      </c>
      <c r="DR48" s="4">
        <f t="shared" si="941"/>
        <v>13</v>
      </c>
      <c r="DS48" s="4">
        <f t="shared" si="942"/>
        <v>7</v>
      </c>
      <c r="DT48" s="4">
        <f t="shared" si="943"/>
        <v>3</v>
      </c>
      <c r="DU48" t="str">
        <f t="shared" si="944"/>
        <v>3R</v>
      </c>
      <c r="DV48" t="str">
        <f t="shared" si="945"/>
        <v>3R</v>
      </c>
      <c r="DW48" t="str">
        <f t="shared" si="946"/>
        <v>3R</v>
      </c>
      <c r="DX48" t="str">
        <f t="shared" si="947"/>
        <v>3S</v>
      </c>
      <c r="DY48" t="str">
        <f t="shared" si="948"/>
        <v>0S</v>
      </c>
      <c r="DZ48" t="str">
        <f t="shared" si="949"/>
        <v>0R</v>
      </c>
      <c r="EA48" t="str">
        <f t="shared" si="950"/>
        <v>0L</v>
      </c>
      <c r="EB48" t="str">
        <f t="shared" si="951"/>
        <v>3L</v>
      </c>
      <c r="EC48" t="str">
        <f t="shared" si="952"/>
        <v>3R</v>
      </c>
      <c r="ED48" t="str">
        <f t="shared" si="953"/>
        <v>0S</v>
      </c>
      <c r="EE48">
        <f t="shared" si="954"/>
        <v>0</v>
      </c>
      <c r="EF48">
        <f t="shared" si="955"/>
        <v>0</v>
      </c>
      <c r="EG48">
        <f t="shared" si="956"/>
        <v>0</v>
      </c>
      <c r="EH48">
        <f t="shared" si="957"/>
        <v>0</v>
      </c>
      <c r="EI48">
        <f t="shared" si="958"/>
        <v>0</v>
      </c>
      <c r="EJ48">
        <f t="shared" si="959"/>
        <v>0</v>
      </c>
      <c r="EK48">
        <f t="shared" si="960"/>
        <v>0</v>
      </c>
      <c r="EL48">
        <f t="shared" si="961"/>
        <v>0</v>
      </c>
      <c r="EM48">
        <f t="shared" si="962"/>
        <v>0</v>
      </c>
      <c r="EN48">
        <f t="shared" si="963"/>
        <v>0</v>
      </c>
      <c r="EO48">
        <f t="shared" si="964"/>
        <v>0</v>
      </c>
      <c r="EP48">
        <f t="shared" si="965"/>
        <v>0</v>
      </c>
      <c r="EQ48">
        <f t="shared" si="966"/>
        <v>0</v>
      </c>
      <c r="ER48">
        <f t="shared" si="967"/>
        <v>0</v>
      </c>
      <c r="ES48">
        <f t="shared" si="968"/>
        <v>0</v>
      </c>
      <c r="ET48">
        <f t="shared" si="969"/>
        <v>0</v>
      </c>
      <c r="EU48">
        <f t="shared" si="970"/>
        <v>0</v>
      </c>
      <c r="EV48">
        <f t="shared" si="971"/>
        <v>0</v>
      </c>
      <c r="EW48">
        <f t="shared" si="972"/>
        <v>0</v>
      </c>
      <c r="EX48">
        <f t="shared" si="973"/>
        <v>0</v>
      </c>
      <c r="EY48">
        <f t="shared" si="974"/>
        <v>0</v>
      </c>
      <c r="EZ48">
        <f t="shared" si="975"/>
        <v>0</v>
      </c>
      <c r="FA48">
        <f t="shared" si="976"/>
        <v>0</v>
      </c>
      <c r="FB48">
        <f t="shared" si="977"/>
        <v>0</v>
      </c>
      <c r="FC48">
        <f t="shared" si="978"/>
        <v>0</v>
      </c>
      <c r="FD48">
        <f t="shared" si="979"/>
        <v>0</v>
      </c>
      <c r="FE48">
        <f t="shared" si="980"/>
        <v>0</v>
      </c>
      <c r="FF48">
        <f t="shared" si="981"/>
        <v>0</v>
      </c>
      <c r="FG48">
        <f t="shared" si="982"/>
        <v>0</v>
      </c>
      <c r="FH48">
        <f t="shared" si="983"/>
        <v>0</v>
      </c>
      <c r="FI48">
        <f t="shared" si="984"/>
        <v>0</v>
      </c>
      <c r="FJ48">
        <f t="shared" si="985"/>
        <v>0</v>
      </c>
      <c r="FK48">
        <f t="shared" si="986"/>
        <v>0</v>
      </c>
      <c r="FL48">
        <f t="shared" si="987"/>
        <v>0</v>
      </c>
      <c r="FM48">
        <f t="shared" si="988"/>
        <v>0</v>
      </c>
      <c r="FN48">
        <f t="shared" si="989"/>
        <v>0</v>
      </c>
      <c r="FO48">
        <f t="shared" si="990"/>
        <v>0</v>
      </c>
      <c r="FP48">
        <f t="shared" si="991"/>
        <v>0</v>
      </c>
      <c r="FQ48">
        <f t="shared" si="992"/>
        <v>0</v>
      </c>
      <c r="FR48">
        <f t="shared" si="993"/>
        <v>0</v>
      </c>
      <c r="FS48">
        <f t="shared" si="994"/>
        <v>0</v>
      </c>
      <c r="FT48">
        <f t="shared" si="995"/>
        <v>0</v>
      </c>
      <c r="FU48">
        <f t="shared" si="996"/>
        <v>0</v>
      </c>
      <c r="FV48">
        <f t="shared" si="997"/>
        <v>0</v>
      </c>
      <c r="FW48">
        <f t="shared" si="998"/>
        <v>0</v>
      </c>
      <c r="FX48">
        <f t="shared" si="999"/>
        <v>0</v>
      </c>
      <c r="FY48">
        <f t="shared" si="1000"/>
        <v>0</v>
      </c>
      <c r="FZ48">
        <f t="shared" si="1001"/>
        <v>0</v>
      </c>
      <c r="GA48">
        <f t="shared" si="1002"/>
        <v>0</v>
      </c>
      <c r="GB48">
        <f t="shared" si="1003"/>
        <v>0</v>
      </c>
      <c r="GC48">
        <f t="shared" si="1004"/>
        <v>0</v>
      </c>
      <c r="GD48">
        <f t="shared" si="1005"/>
        <v>0</v>
      </c>
      <c r="GE48">
        <f t="shared" si="1006"/>
        <v>0</v>
      </c>
      <c r="GF48">
        <f t="shared" si="1007"/>
        <v>0</v>
      </c>
      <c r="GG48">
        <f t="shared" si="1008"/>
        <v>0</v>
      </c>
      <c r="GH48">
        <f t="shared" si="1009"/>
        <v>0</v>
      </c>
      <c r="GI48">
        <f t="shared" si="1010"/>
        <v>0</v>
      </c>
      <c r="GJ48">
        <f t="shared" si="1011"/>
        <v>0</v>
      </c>
      <c r="GK48">
        <f t="shared" si="1012"/>
        <v>0</v>
      </c>
      <c r="GL48">
        <f t="shared" si="1013"/>
        <v>0</v>
      </c>
      <c r="GM48">
        <f t="shared" si="1014"/>
        <v>0</v>
      </c>
      <c r="GN48">
        <f t="shared" si="1015"/>
        <v>0</v>
      </c>
      <c r="GO48">
        <f t="shared" si="1016"/>
        <v>0</v>
      </c>
      <c r="GP48">
        <f t="shared" si="1017"/>
        <v>0</v>
      </c>
      <c r="GQ48">
        <f t="shared" si="1018"/>
        <v>0</v>
      </c>
      <c r="GR48">
        <f t="shared" si="1019"/>
        <v>0</v>
      </c>
      <c r="GS48">
        <f t="shared" si="1020"/>
        <v>0</v>
      </c>
      <c r="GT48">
        <f t="shared" si="1021"/>
        <v>0</v>
      </c>
      <c r="GU48">
        <f t="shared" si="1022"/>
        <v>0</v>
      </c>
      <c r="GV48">
        <f t="shared" si="1023"/>
        <v>0</v>
      </c>
      <c r="GW48">
        <f t="shared" si="1024"/>
        <v>0</v>
      </c>
      <c r="GX48">
        <f t="shared" si="1025"/>
        <v>0</v>
      </c>
      <c r="GY48">
        <f t="shared" si="1026"/>
        <v>0</v>
      </c>
      <c r="GZ48">
        <f t="shared" si="1027"/>
        <v>0</v>
      </c>
      <c r="HA48">
        <f t="shared" si="1028"/>
        <v>0</v>
      </c>
      <c r="HB48" s="176" t="s">
        <v>314</v>
      </c>
      <c r="HC48" s="89">
        <f t="shared" si="1029"/>
        <v>218.85907498360635</v>
      </c>
      <c r="HD48" s="89">
        <f t="shared" si="1030"/>
        <v>137.73225126880993</v>
      </c>
      <c r="HE48" s="89">
        <f t="shared" si="1031"/>
        <v>147.64856891135258</v>
      </c>
      <c r="HF48" s="89">
        <f t="shared" si="1032"/>
        <v>0</v>
      </c>
      <c r="HH48" s="88">
        <f t="shared" si="1033"/>
        <v>504.23989516376884</v>
      </c>
      <c r="HI48" s="88">
        <f t="shared" si="1034"/>
        <v>49.21618963711753</v>
      </c>
      <c r="HK48">
        <f>IFERROR(VLOOKUP(_xlfn.NUMBERVALUE(MID(L48, SEARCH("!", L48)+1, SEARCH("+", L48)-SEARCH("!", L48)-1)), Rankings!$A$2:$BK$161, 63, FALSE),0)</f>
        <v>24.829294597640079</v>
      </c>
      <c r="HL48">
        <f>IFERROR(VLOOKUP(_xlfn.NUMBERVALUE(MID(M48, SEARCH("!", M48)+1, SEARCH("+", M48)-SEARCH("!", M48)-1)), Rankings!$A$2:$BK$161, 63, FALSE),0)</f>
        <v>51.730681106291627</v>
      </c>
      <c r="HM48">
        <f>IFERROR(VLOOKUP(_xlfn.NUMBERVALUE(MID(N48, SEARCH("!", N48)+1, SEARCH("+", N48)-SEARCH("!", N48)-1)), Rankings!$A$2:$BK$161, 63, FALSE),0)</f>
        <v>40.942234364201667</v>
      </c>
      <c r="HN48">
        <f>IFERROR(VLOOKUP(_xlfn.NUMBERVALUE(MID(O48, SEARCH("!", O48)+1, SEARCH("+", O48)-SEARCH("!", O48)-1)), Rankings!$A$2:$BK$161, 63, FALSE),0)</f>
        <v>45.218278735056671</v>
      </c>
      <c r="HO48">
        <f>IFERROR(VLOOKUP(_xlfn.NUMBERVALUE(MID(P48, SEARCH("!", P48)+1, SEARCH("+", P48)-SEARCH("!", P48)-1)), Rankings!$A$2:$BK$161, 63, FALSE),0)</f>
        <v>44.680327582602331</v>
      </c>
      <c r="HP48">
        <f>IFERROR(VLOOKUP(_xlfn.NUMBERVALUE(MID(Q48, SEARCH("!", Q48)+1, SEARCH("+", Q48)-SEARCH("!", Q48)-1)), Rankings!$A$2:$BK$161, 63, FALSE),0)</f>
        <v>57.830515827324668</v>
      </c>
      <c r="HQ48">
        <f>IFERROR(VLOOKUP(_xlfn.NUMBERVALUE(MID(R48, SEARCH("!", R48)+1, SEARCH("+", R48)-SEARCH("!", R48)-1)), Rankings!$A$2:$BK$161, 63, FALSE),0)</f>
        <v>64.970698730001601</v>
      </c>
      <c r="HR48">
        <f>IFERROR(VLOOKUP(_xlfn.NUMBERVALUE(MID(S48, SEARCH("!", S48)+1, SEARCH("+", S48)-SEARCH("!", S48)-1)), Rankings!$A$2:$BK$161, 63, FALSE),0)</f>
        <v>72.761552538808317</v>
      </c>
      <c r="HS48">
        <f>IFERROR(VLOOKUP(_xlfn.NUMBERVALUE(MID(T48, SEARCH("!", T48)+1, SEARCH("+", T48)-SEARCH("!", T48)-1)), Rankings!$A$2:$BK$161, 63, FALSE),0)</f>
        <v>43.526349088148301</v>
      </c>
      <c r="HT48">
        <f>IFERROR(VLOOKUP(_xlfn.NUMBERVALUE(MID(U48, SEARCH("!", U48)+1, SEARCH("+", U48)-SEARCH("!", U48)-1)), Rankings!$A$2:$BK$161, 63, FALSE),0)</f>
        <v>57.749962593693567</v>
      </c>
      <c r="HU48">
        <f>IFERROR(VLOOKUP(_xlfn.NUMBERVALUE(MID(V48, SEARCH("!", V48)+1, SEARCH("+", V48)-SEARCH("!", V48)-1)), Rankings!$A$2:$BK$161, 63, FALSE),0)</f>
        <v>0</v>
      </c>
      <c r="HV48">
        <f>IFERROR(VLOOKUP(_xlfn.NUMBERVALUE(MID(W48, SEARCH("!", W48)+1, SEARCH("+", W48)-SEARCH("!", W48)-1)), Rankings!$A$2:$BK$161, 63, FALSE),0)</f>
        <v>0</v>
      </c>
      <c r="HW48">
        <f>IFERROR(VLOOKUP(_xlfn.NUMBERVALUE(MID(X48, SEARCH("!", X48)+1, SEARCH("+", X48)-SEARCH("!", X48)-1)), Rankings!$A$2:$BK$161, 63, FALSE),0)</f>
        <v>0</v>
      </c>
      <c r="HX48">
        <f>IFERROR(VLOOKUP(_xlfn.NUMBERVALUE(MID(Y48, SEARCH("!", Y48)+1, SEARCH("+", Y48)-SEARCH("!", Y48)-1)), Rankings!$A$2:$BK$161, 63, FALSE),0)</f>
        <v>0</v>
      </c>
      <c r="HY48">
        <f>IFERROR(VLOOKUP(_xlfn.NUMBERVALUE(MID(Z48, SEARCH("!", Z48)+1, SEARCH("+", Z48)-SEARCH("!", Z48)-1)), Rankings!$A$2:$BK$161, 63, FALSE),0)</f>
        <v>0</v>
      </c>
      <c r="HZ48">
        <f>IFERROR(VLOOKUP(_xlfn.NUMBERVALUE(MID(AA48, SEARCH("!", AA48)+1, SEARCH("+", AA48)-SEARCH("!", AA48)-1)), Rankings!$A$2:$BK$161, 63, FALSE),0)</f>
        <v>0</v>
      </c>
      <c r="IA48">
        <f>IFERROR(VLOOKUP(_xlfn.NUMBERVALUE(MID(AB48, SEARCH("!", AB48)+1, SEARCH("+", AB48)-SEARCH("!", AB48)-1)), Rankings!$A$2:$BK$161, 63, FALSE),0)</f>
        <v>0</v>
      </c>
      <c r="IB48">
        <f>IFERROR(VLOOKUP(_xlfn.NUMBERVALUE(MID(AC48, SEARCH("!", AC48)+1, SEARCH("+", AC48)-SEARCH("!", AC48)-1)), Rankings!$A$2:$BK$161, 63, FALSE),0)</f>
        <v>0</v>
      </c>
      <c r="IC48">
        <f>IFERROR(VLOOKUP(_xlfn.NUMBERVALUE(MID(AD48, SEARCH("!", AD48)+1, SEARCH("+", AD48)-SEARCH("!", AD48)-1)), Rankings!$A$2:$BK$161, 63, FALSE),0)</f>
        <v>0</v>
      </c>
      <c r="ID48">
        <f>IFERROR(VLOOKUP(_xlfn.NUMBERVALUE(MID(AE48, SEARCH("!", AE48)+1, SEARCH("+", AE48)-SEARCH("!", AE48)-1)), Rankings!$A$2:$BK$161, 63, FALSE),0)</f>
        <v>0</v>
      </c>
      <c r="IE48">
        <f>IFERROR(VLOOKUP(_xlfn.NUMBERVALUE(MID(AF48, SEARCH("!", AF48)+1, SEARCH("+", AF48)-SEARCH("!", AF48)-1)), Rankings!$A$2:$BK$161, 63, FALSE),0)</f>
        <v>0</v>
      </c>
      <c r="IF48">
        <f>IFERROR(VLOOKUP(_xlfn.NUMBERVALUE(MID(AG48, SEARCH("!", AG48)+1, SEARCH("+", AG48)-SEARCH("!", AG48)-1)), Rankings!$A$2:$BK$161, 63, FALSE),0)</f>
        <v>0</v>
      </c>
      <c r="IG48">
        <f>IFERROR(VLOOKUP(_xlfn.NUMBERVALUE(MID(AH48, SEARCH("!", AH48)+1, SEARCH("+", AH48)-SEARCH("!", AH48)-1)), Rankings!$A$2:$BK$161, 63, FALSE),0)</f>
        <v>0</v>
      </c>
      <c r="IH48">
        <f>IFERROR(VLOOKUP(_xlfn.NUMBERVALUE(MID(AI48, SEARCH("!", AI48)+1, SEARCH("+", AI48)-SEARCH("!", AI48)-1)), Rankings!$A$2:$BK$161, 63, FALSE),0)</f>
        <v>0</v>
      </c>
      <c r="II48">
        <f>IFERROR(VLOOKUP(_xlfn.NUMBERVALUE(MID(AJ48, SEARCH("!", AJ48)+1, SEARCH("+", AJ48)-SEARCH("!", AJ48)-1)), Rankings!$A$2:$BK$161, 63, FALSE),0)</f>
        <v>0</v>
      </c>
      <c r="IJ48">
        <f>IFERROR(VLOOKUP(_xlfn.NUMBERVALUE(MID(AK48, SEARCH("!", AK48)+1, SEARCH("+", AK48)-SEARCH("!", AK48)-1)), Rankings!$A$2:$BK$161, 63, FALSE),0)</f>
        <v>0</v>
      </c>
      <c r="IK48">
        <f>IFERROR(VLOOKUP(_xlfn.NUMBERVALUE(MID(AL48, SEARCH("!", AL48)+1, SEARCH("+", AL48)-SEARCH("!", AL48)-1)), Rankings!$A$2:$BK$161, 63, FALSE),0)</f>
        <v>0</v>
      </c>
      <c r="IL48">
        <f>IFERROR(VLOOKUP(_xlfn.NUMBERVALUE(MID(AM48, SEARCH("!", AM48)+1, SEARCH("+", AM48)-SEARCH("!", AM48)-1)), Rankings!$A$2:$BK$161, 63, FALSE),0)</f>
        <v>0</v>
      </c>
      <c r="IM48">
        <f>IFERROR(VLOOKUP(_xlfn.NUMBERVALUE(MID(AN48, SEARCH("!", AN48)+1, SEARCH("+", AN48)-SEARCH("!", AN48)-1)), Rankings!$A$2:$BK$161, 63, FALSE),0)</f>
        <v>0</v>
      </c>
      <c r="IN48">
        <f>IFERROR(VLOOKUP(_xlfn.NUMBERVALUE(MID(AO48, SEARCH("!", AO48)+1, SEARCH("+", AO48)-SEARCH("!", AO48)-1)), Rankings!$A$2:$BK$161, 63, FALSE),0)</f>
        <v>0</v>
      </c>
      <c r="IO48">
        <f>IFERROR(VLOOKUP(_xlfn.NUMBERVALUE(MID(AP48, SEARCH("!", AP48)+1, SEARCH("+", AP48)-SEARCH("!", AP48)-1)), Rankings!$A$2:$BK$161, 63, FALSE),0)</f>
        <v>0</v>
      </c>
      <c r="IP48">
        <f>IFERROR(VLOOKUP(_xlfn.NUMBERVALUE(MID(AQ48, SEARCH("!", AQ48)+1, SEARCH("+", AQ48)-SEARCH("!", AQ48)-1)), Rankings!$A$2:$BK$161, 63, FALSE),0)</f>
        <v>0</v>
      </c>
      <c r="IQ48">
        <f>IFERROR(VLOOKUP(_xlfn.NUMBERVALUE(MID(AR48, SEARCH("!", AR48)+1, SEARCH("+", AR48)-SEARCH("!", AR48)-1)), Rankings!$A$2:$BK$161, 63, FALSE),0)</f>
        <v>0</v>
      </c>
      <c r="IR48">
        <f>IFERROR(VLOOKUP(_xlfn.NUMBERVALUE(MID(AS48, SEARCH("!", AS48)+1, SEARCH("+", AS48)-SEARCH("!", AS48)-1)), Rankings!$A$2:$BK$161, 63, FALSE),0)</f>
        <v>0</v>
      </c>
      <c r="IS48">
        <f>IFERROR(VLOOKUP(_xlfn.NUMBERVALUE(MID(AT48, SEARCH("!", AT48)+1, SEARCH("+", AT48)-SEARCH("!", AT48)-1)), Rankings!$A$2:$BK$161, 63, FALSE),0)</f>
        <v>0</v>
      </c>
      <c r="IT48">
        <f>IFERROR(VLOOKUP(_xlfn.NUMBERVALUE(MID(AU48, SEARCH("!", AU48)+1, SEARCH("+", AU48)-SEARCH("!", AU48)-1)), Rankings!$A$2:$BK$161, 63, FALSE),0)</f>
        <v>0</v>
      </c>
      <c r="IU48">
        <f>IFERROR(VLOOKUP(_xlfn.NUMBERVALUE(MID(AV48, SEARCH("!", AV48)+1, SEARCH("+", AV48)-SEARCH("!", AV48)-1)), Rankings!$A$2:$BK$161, 63, FALSE),0)</f>
        <v>0</v>
      </c>
      <c r="IV48">
        <f>IFERROR(VLOOKUP(_xlfn.NUMBERVALUE(MID(AW48, SEARCH("!", AW48)+1, SEARCH("+", AW48)-SEARCH("!", AW48)-1)), Rankings!$A$2:$BK$161, 63, FALSE),0)</f>
        <v>0</v>
      </c>
      <c r="IW48">
        <f>IFERROR(VLOOKUP(_xlfn.NUMBERVALUE(MID(AX48, SEARCH("!", AX48)+1, SEARCH("+", AX48)-SEARCH("!", AX48)-1)), Rankings!$A$2:$BK$161, 63, FALSE),0)</f>
        <v>0</v>
      </c>
      <c r="IX48">
        <f>IFERROR(VLOOKUP(_xlfn.NUMBERVALUE(MID(AY48, SEARCH("!", AY48)+1, SEARCH("+", AY48)-SEARCH("!", AY48)-1)), Rankings!$A$2:$BK$161, 63, FALSE),0)</f>
        <v>0</v>
      </c>
      <c r="IY48">
        <f>IFERROR(VLOOKUP(_xlfn.NUMBERVALUE(MID(AZ48, SEARCH("!", AZ48)+1, SEARCH("+", AZ48)-SEARCH("!", AZ48)-1)), Rankings!$A$2:$BK$161, 63, FALSE),0)</f>
        <v>0</v>
      </c>
      <c r="IZ48">
        <f>IFERROR(VLOOKUP(_xlfn.NUMBERVALUE(MID(BA48, SEARCH("!", BA48)+1, SEARCH("+", BA48)-SEARCH("!", BA48)-1)), Rankings!$A$2:$BK$161, 63, FALSE),0)</f>
        <v>0</v>
      </c>
      <c r="JA48">
        <f>IFERROR(VLOOKUP(_xlfn.NUMBERVALUE(MID(BB48, SEARCH("!", BB48)+1, SEARCH("+", BB48)-SEARCH("!", BB48)-1)), Rankings!$A$2:$BK$161, 63, FALSE),0)</f>
        <v>0</v>
      </c>
      <c r="JB48">
        <f>IFERROR(VLOOKUP(_xlfn.NUMBERVALUE(MID(BC48, SEARCH("!", BC48)+1, SEARCH("+", BC48)-SEARCH("!", BC48)-1)), Rankings!$A$2:$BK$161, 63, FALSE),0)</f>
        <v>0</v>
      </c>
      <c r="JC48">
        <f>IFERROR(VLOOKUP(_xlfn.NUMBERVALUE(MID(BD48, SEARCH("!", BD48)+1, SEARCH("+", BD48)-SEARCH("!", BD48)-1)), Rankings!$A$2:$BK$161, 63, FALSE),0)</f>
        <v>0</v>
      </c>
      <c r="JD48">
        <f>IFERROR(VLOOKUP(_xlfn.NUMBERVALUE(MID(BE48, SEARCH("!", BE48)+1, SEARCH("+", BE48)-SEARCH("!", BE48)-1)), Rankings!$A$2:$BK$161, 63, FALSE),0)</f>
        <v>0</v>
      </c>
      <c r="JE48">
        <f>IFERROR(VLOOKUP(_xlfn.NUMBERVALUE(MID(BF48, SEARCH("!", BF48)+1, SEARCH("+", BF48)-SEARCH("!", BF48)-1)), Rankings!$A$2:$BK$161, 63, FALSE),0)</f>
        <v>0</v>
      </c>
      <c r="JF48">
        <f>IFERROR(VLOOKUP(_xlfn.NUMBERVALUE(MID(BG48, SEARCH("!", BG48)+1, SEARCH("+", BG48)-SEARCH("!", BG48)-1)), Rankings!$A$2:$BK$161, 63, FALSE),0)</f>
        <v>0</v>
      </c>
      <c r="JG48">
        <f>IFERROR(VLOOKUP(_xlfn.NUMBERVALUE(MID(BH48, SEARCH("!", BH48)+1, SEARCH("+", BH48)-SEARCH("!", BH48)-1)), Rankings!$A$2:$BK$161, 63, FALSE),0)</f>
        <v>0</v>
      </c>
      <c r="JH48">
        <f>IFERROR(VLOOKUP(_xlfn.NUMBERVALUE(MID(BI48, SEARCH("!", BI48)+1, SEARCH("+", BI48)-SEARCH("!", BI48)-1)), Rankings!$A$2:$BK$161, 63, FALSE),0)</f>
        <v>0</v>
      </c>
      <c r="JI48">
        <f>IFERROR(VLOOKUP(_xlfn.NUMBERVALUE(MID(BJ48, SEARCH("!", BJ48)+1, SEARCH("+", BJ48)-SEARCH("!", BJ48)-1)), Rankings!$A$2:$BK$161, 63, FALSE),0)</f>
        <v>0</v>
      </c>
      <c r="JJ48">
        <f>IFERROR(VLOOKUP(_xlfn.NUMBERVALUE(MID(BK48, SEARCH("!", BK48)+1, SEARCH("+", BK48)-SEARCH("!", BK48)-1)), Rankings!$A$2:$BK$161, 63, FALSE),0)</f>
        <v>0</v>
      </c>
      <c r="JK48">
        <f>IFERROR(VLOOKUP(_xlfn.NUMBERVALUE(MID(BL48, SEARCH("!", BL48)+1, SEARCH("+", BL48)-SEARCH("!", BL48)-1)), Rankings!$A$2:$BK$161, 63, FALSE),0)</f>
        <v>0</v>
      </c>
      <c r="JL48">
        <f>IFERROR(VLOOKUP(_xlfn.NUMBERVALUE(MID(BM48, SEARCH("!", BM48)+1, SEARCH("+", BM48)-SEARCH("!", BM48)-1)), Rankings!$A$2:$BK$161, 63, FALSE),0)</f>
        <v>0</v>
      </c>
      <c r="JM48">
        <f>IFERROR(VLOOKUP(_xlfn.NUMBERVALUE(MID(BN48, SEARCH("!", BN48)+1, SEARCH("+", BN48)-SEARCH("!", BN48)-1)), Rankings!$A$2:$BK$161, 63, FALSE),0)</f>
        <v>0</v>
      </c>
      <c r="JN48">
        <f>IFERROR(VLOOKUP(_xlfn.NUMBERVALUE(MID(BO48, SEARCH("!", BO48)+1, SEARCH("+", BO48)-SEARCH("!", BO48)-1)), Rankings!$A$2:$BK$161, 63, FALSE),0)</f>
        <v>0</v>
      </c>
      <c r="JO48">
        <f>IFERROR(VLOOKUP(_xlfn.NUMBERVALUE(MID(BP48, SEARCH("!", BP48)+1, SEARCH("+", BP48)-SEARCH("!", BP48)-1)), Rankings!$A$2:$BK$161, 63, FALSE),0)</f>
        <v>0</v>
      </c>
      <c r="JP48">
        <f>IFERROR(VLOOKUP(_xlfn.NUMBERVALUE(MID(BQ48, SEARCH("!", BQ48)+1, SEARCH("+", BQ48)-SEARCH("!", BQ48)-1)), Rankings!$A$2:$BK$161, 63, FALSE),0)</f>
        <v>0</v>
      </c>
      <c r="JQ48">
        <f>IFERROR(VLOOKUP(_xlfn.NUMBERVALUE(MID(BR48, SEARCH("!", BR48)+1, SEARCH("+", BR48)-SEARCH("!", BR48)-1)), Rankings!$A$2:$BK$161, 63, FALSE),0)</f>
        <v>0</v>
      </c>
      <c r="JR48">
        <f>IFERROR(VLOOKUP(_xlfn.NUMBERVALUE(MID(BS48, SEARCH("!", BS48)+1, SEARCH("+", BS48)-SEARCH("!", BS48)-1)), Rankings!$A$2:$BK$161, 63, FALSE),0)</f>
        <v>0</v>
      </c>
      <c r="JS48">
        <f>IFERROR(VLOOKUP(_xlfn.NUMBERVALUE(MID(BT48, SEARCH("!", BT48)+1, SEARCH("+", BT48)-SEARCH("!", BT48)-1)), Rankings!$A$2:$BK$161, 63, FALSE),0)</f>
        <v>0</v>
      </c>
      <c r="JT48">
        <f>IFERROR(VLOOKUP(_xlfn.NUMBERVALUE(MID(BU48, SEARCH("!", BU48)+1, SEARCH("+", BU48)-SEARCH("!", BU48)-1)), Rankings!$A$2:$BK$161, 63, FALSE),0)</f>
        <v>0</v>
      </c>
      <c r="JU48">
        <f>IFERROR(VLOOKUP(_xlfn.NUMBERVALUE(MID(BV48, SEARCH("!", BV48)+1, SEARCH("+", BV48)-SEARCH("!", BV48)-1)), Rankings!$A$2:$BK$161, 63, FALSE),0)</f>
        <v>0</v>
      </c>
      <c r="JV48">
        <f>IFERROR(VLOOKUP(_xlfn.NUMBERVALUE(MID(BW48, SEARCH("!", BW48)+1, SEARCH("+", BW48)-SEARCH("!", BW48)-1)), Rankings!$A$2:$BK$161, 63, FALSE),0)</f>
        <v>0</v>
      </c>
      <c r="JW48">
        <f>IFERROR(VLOOKUP(_xlfn.NUMBERVALUE(MID(BX48, SEARCH("!", BX48)+1, SEARCH("+", BX48)-SEARCH("!", BX48)-1)), Rankings!$A$2:$BK$161, 63, FALSE),0)</f>
        <v>0</v>
      </c>
      <c r="JX48">
        <f>IFERROR(VLOOKUP(_xlfn.NUMBERVALUE(MID(BY48, SEARCH("!", BY48)+1, SEARCH("+", BY48)-SEARCH("!", BY48)-1)), Rankings!$A$2:$BK$161, 63, FALSE),0)</f>
        <v>0</v>
      </c>
      <c r="JY48">
        <f>IFERROR(VLOOKUP(_xlfn.NUMBERVALUE(MID(BZ48, SEARCH("!", BZ48)+1, SEARCH("+", BZ48)-SEARCH("!", BZ48)-1)), Rankings!$A$2:$BK$161, 63, FALSE),0)</f>
        <v>0</v>
      </c>
      <c r="JZ48">
        <f>IFERROR(VLOOKUP(_xlfn.NUMBERVALUE(MID(CA48, SEARCH("!", CA48)+1, SEARCH("+", CA48)-SEARCH("!", CA48)-1)), Rankings!$A$2:$BK$161, 63, FALSE),0)</f>
        <v>0</v>
      </c>
      <c r="KA48">
        <f>IFERROR(VLOOKUP(_xlfn.NUMBERVALUE(MID(CB48, SEARCH("!", CB48)+1, SEARCH("+", CB48)-SEARCH("!", CB48)-1)), Rankings!$A$2:$BK$161, 63, FALSE),0)</f>
        <v>0</v>
      </c>
      <c r="KB48">
        <f>IFERROR(VLOOKUP(_xlfn.NUMBERVALUE(MID(CC48, SEARCH("!", CC48)+1, SEARCH("+", CC48)-SEARCH("!", CC48)-1)), Rankings!$A$2:$BK$161, 63, FALSE),0)</f>
        <v>0</v>
      </c>
      <c r="KC48">
        <f>IFERROR(VLOOKUP(_xlfn.NUMBERVALUE(MID(CD48, SEARCH("!", CD48)+1, SEARCH("+", CD48)-SEARCH("!", CD48)-1)), Rankings!$A$2:$BK$161, 63, FALSE),0)</f>
        <v>0</v>
      </c>
      <c r="KD48">
        <f>IFERROR(VLOOKUP(_xlfn.NUMBERVALUE(MID(CE48, SEARCH("!", CE48)+1, SEARCH("+", CE48)-SEARCH("!", CE48)-1)), Rankings!$A$2:$BK$161, 63, FALSE),0)</f>
        <v>0</v>
      </c>
      <c r="KE48">
        <f>IFERROR(VLOOKUP(_xlfn.NUMBERVALUE(MID(CF48, SEARCH("!", CF48)+1, SEARCH("+", CF48)-SEARCH("!", CF48)-1)), Rankings!$A$2:$BK$161, 63, FALSE),0)</f>
        <v>0</v>
      </c>
      <c r="KF48">
        <f>IFERROR(VLOOKUP(_xlfn.NUMBERVALUE(MID(CG48, SEARCH("!", CG48)+1, SEARCH("+", CG48)-SEARCH("!", CG48)-1)), Rankings!$A$2:$BK$161, 63, FALSE),0)</f>
        <v>0</v>
      </c>
      <c r="KG48">
        <f>IFERROR(VLOOKUP(_xlfn.NUMBERVALUE(MID(CH48, SEARCH("!", CH48)+1, SEARCH("+", CH48)-SEARCH("!", CH48)-1)), Rankings!$A$2:$BK$161, 63, FALSE),0)</f>
        <v>0</v>
      </c>
      <c r="KH48">
        <f>IFERROR(VLOOKUP(_xlfn.NUMBERVALUE(MID(CI48, SEARCH("!", CI48)+1, SEARCH("+", CI48)-SEARCH("!", CI48)-1)), Rankings!$A$2:$BK$161, 63, FALSE),0)</f>
        <v>0</v>
      </c>
      <c r="KI48">
        <f>IFERROR(VLOOKUP(_xlfn.NUMBERVALUE(MID(CJ48, SEARCH("!", CJ48)+1, SEARCH("+", CJ48)-SEARCH("!", CJ48)-1)), Rankings!$A$2:$BK$161, 63, FALSE),0)</f>
        <v>0</v>
      </c>
      <c r="KJ48">
        <f>IFERROR(VLOOKUP(_xlfn.NUMBERVALUE(MID(CK48, SEARCH("!", CK48)+1, SEARCH("+", CK48)-SEARCH("!", CK48)-1)), Rankings!$A$2:$BK$161, 63, FALSE),0)</f>
        <v>0</v>
      </c>
      <c r="KK48">
        <f>IFERROR(VLOOKUP(_xlfn.NUMBERVALUE(MID(CL48, SEARCH("!", CL48)+1, SEARCH("+", CL48)-SEARCH("!", CL48)-1)), Rankings!$A$2:$BK$161, 63, FALSE),0)</f>
        <v>0</v>
      </c>
      <c r="KL48">
        <f>IFERROR(VLOOKUP(_xlfn.NUMBERVALUE(MID(CM48, SEARCH("!", CM48)+1, SEARCH("+", CM48)-SEARCH("!", CM48)-1)), Rankings!$A$2:$BK$161, 63, FALSE),0)</f>
        <v>0</v>
      </c>
      <c r="KM48">
        <f>IFERROR(VLOOKUP(_xlfn.NUMBERVALUE(MID(CN48, SEARCH("!", CN48)+1, SEARCH("+", CN48)-SEARCH("!", CN48)-1)), Rankings!$A$2:$BK$161, 63, FALSE),0)</f>
        <v>0</v>
      </c>
      <c r="KN48">
        <f>IFERROR(VLOOKUP(_xlfn.NUMBERVALUE(MID(CO48, SEARCH("!", CO48)+1, SEARCH("+", CO48)-SEARCH("!", CO48)-1)), Rankings!$A$2:$BK$161, 63, FALSE),0)</f>
        <v>0</v>
      </c>
      <c r="KO48">
        <f>IFERROR(VLOOKUP(_xlfn.NUMBERVALUE(MID(CP48, SEARCH("!", CP48)+1, SEARCH("+", CP48)-SEARCH("!", CP48)-1)), Rankings!$A$2:$BK$161, 63, FALSE),0)</f>
        <v>0</v>
      </c>
      <c r="KP48">
        <f>IFERROR(VLOOKUP(_xlfn.NUMBERVALUE(MID(CQ48, SEARCH("!", CQ48)+1, SEARCH("+", CQ48)-SEARCH("!", CQ48)-1)), Rankings!$A$2:$BK$161, 63, FALSE),0)</f>
        <v>0</v>
      </c>
      <c r="KQ48">
        <f>IFERROR(VLOOKUP(_xlfn.NUMBERVALUE(MID(CR48, SEARCH("!", CR48)+1, SEARCH("+", CR48)-SEARCH("!", CR48)-1)), Rankings!$A$2:$BK$161, 63, FALSE),0)</f>
        <v>0</v>
      </c>
      <c r="KS48" s="4">
        <f t="shared" si="1035"/>
        <v>223</v>
      </c>
      <c r="KT48" s="4">
        <f t="shared" si="1036"/>
        <v>59</v>
      </c>
      <c r="KU48" s="4">
        <f t="shared" si="1037"/>
        <v>101</v>
      </c>
      <c r="KV48" s="4">
        <f t="shared" si="1038"/>
        <v>0</v>
      </c>
      <c r="KY48" s="4">
        <f t="shared" si="1039"/>
        <v>383</v>
      </c>
      <c r="KZ48" s="4"/>
      <c r="LB48">
        <f t="shared" si="1040"/>
        <v>39</v>
      </c>
      <c r="LC48">
        <f t="shared" si="1041"/>
        <v>47</v>
      </c>
      <c r="LD48">
        <f t="shared" si="1042"/>
        <v>51</v>
      </c>
      <c r="LE48">
        <f t="shared" si="1043"/>
        <v>57</v>
      </c>
      <c r="LF48">
        <f t="shared" si="1044"/>
        <v>24</v>
      </c>
      <c r="LG48">
        <f t="shared" si="1045"/>
        <v>32</v>
      </c>
      <c r="LH48">
        <f t="shared" si="1046"/>
        <v>23</v>
      </c>
      <c r="LI48">
        <f t="shared" si="1047"/>
        <v>36</v>
      </c>
      <c r="LJ48">
        <f t="shared" si="1048"/>
        <v>54</v>
      </c>
      <c r="LK48">
        <f t="shared" si="1049"/>
        <v>20</v>
      </c>
      <c r="LL48">
        <f t="shared" si="1050"/>
        <v>0</v>
      </c>
      <c r="LM48">
        <f t="shared" si="1051"/>
        <v>0</v>
      </c>
      <c r="LN48">
        <f t="shared" si="1052"/>
        <v>0</v>
      </c>
      <c r="LO48">
        <f t="shared" si="1053"/>
        <v>0</v>
      </c>
      <c r="LP48">
        <f t="shared" si="1054"/>
        <v>0</v>
      </c>
      <c r="LQ48">
        <f t="shared" si="1055"/>
        <v>0</v>
      </c>
      <c r="LR48">
        <f t="shared" si="1056"/>
        <v>0</v>
      </c>
      <c r="LS48">
        <f t="shared" si="1057"/>
        <v>0</v>
      </c>
      <c r="LT48">
        <f t="shared" si="1058"/>
        <v>0</v>
      </c>
      <c r="LU48">
        <f t="shared" si="1059"/>
        <v>0</v>
      </c>
      <c r="LV48">
        <f t="shared" si="1060"/>
        <v>0</v>
      </c>
      <c r="LW48">
        <f t="shared" si="1061"/>
        <v>0</v>
      </c>
      <c r="LX48">
        <f t="shared" si="1062"/>
        <v>0</v>
      </c>
      <c r="LY48">
        <f t="shared" si="1063"/>
        <v>0</v>
      </c>
      <c r="LZ48">
        <f t="shared" si="1064"/>
        <v>0</v>
      </c>
      <c r="MA48">
        <f t="shared" si="1065"/>
        <v>0</v>
      </c>
      <c r="MB48">
        <f t="shared" si="1066"/>
        <v>0</v>
      </c>
      <c r="MC48">
        <f t="shared" si="1067"/>
        <v>0</v>
      </c>
      <c r="MD48">
        <f t="shared" si="1068"/>
        <v>0</v>
      </c>
      <c r="ME48">
        <f t="shared" si="1069"/>
        <v>0</v>
      </c>
      <c r="MF48">
        <f t="shared" si="1070"/>
        <v>0</v>
      </c>
      <c r="MG48">
        <f t="shared" si="1071"/>
        <v>0</v>
      </c>
      <c r="MH48">
        <f t="shared" si="1072"/>
        <v>0</v>
      </c>
      <c r="MI48">
        <f t="shared" si="1073"/>
        <v>0</v>
      </c>
      <c r="MJ48">
        <f t="shared" si="1074"/>
        <v>0</v>
      </c>
      <c r="MK48">
        <f t="shared" si="1075"/>
        <v>0</v>
      </c>
      <c r="ML48">
        <f t="shared" si="1076"/>
        <v>0</v>
      </c>
      <c r="MM48">
        <f t="shared" si="1077"/>
        <v>0</v>
      </c>
      <c r="MN48">
        <f t="shared" si="1078"/>
        <v>0</v>
      </c>
      <c r="MO48">
        <f t="shared" si="1079"/>
        <v>0</v>
      </c>
      <c r="MP48">
        <f t="shared" si="1080"/>
        <v>0</v>
      </c>
      <c r="MQ48">
        <f t="shared" si="1081"/>
        <v>0</v>
      </c>
      <c r="MR48">
        <f t="shared" si="1082"/>
        <v>0</v>
      </c>
      <c r="MS48">
        <f t="shared" si="1083"/>
        <v>0</v>
      </c>
      <c r="MT48">
        <f t="shared" si="1084"/>
        <v>0</v>
      </c>
      <c r="MU48">
        <f t="shared" si="1085"/>
        <v>0</v>
      </c>
      <c r="MV48">
        <f t="shared" si="1086"/>
        <v>0</v>
      </c>
      <c r="MW48">
        <f t="shared" si="1087"/>
        <v>0</v>
      </c>
      <c r="MX48">
        <f t="shared" si="1088"/>
        <v>0</v>
      </c>
      <c r="MY48">
        <f t="shared" si="1089"/>
        <v>0</v>
      </c>
      <c r="MZ48">
        <f t="shared" si="1090"/>
        <v>0</v>
      </c>
      <c r="NA48">
        <f t="shared" si="1091"/>
        <v>0</v>
      </c>
      <c r="NB48">
        <f t="shared" si="1092"/>
        <v>0</v>
      </c>
      <c r="NC48">
        <f t="shared" si="1093"/>
        <v>0</v>
      </c>
      <c r="ND48">
        <f t="shared" si="1094"/>
        <v>0</v>
      </c>
      <c r="NE48">
        <f t="shared" si="1095"/>
        <v>0</v>
      </c>
      <c r="NF48">
        <f t="shared" si="1096"/>
        <v>0</v>
      </c>
      <c r="NG48">
        <f t="shared" si="1097"/>
        <v>0</v>
      </c>
      <c r="NH48">
        <f t="shared" si="1098"/>
        <v>0</v>
      </c>
      <c r="NI48">
        <f t="shared" si="1099"/>
        <v>0</v>
      </c>
      <c r="NJ48">
        <f t="shared" si="1100"/>
        <v>0</v>
      </c>
      <c r="NK48">
        <f t="shared" si="1101"/>
        <v>0</v>
      </c>
      <c r="NL48">
        <f t="shared" si="1102"/>
        <v>0</v>
      </c>
      <c r="NM48">
        <f t="shared" si="1103"/>
        <v>0</v>
      </c>
      <c r="NN48">
        <f t="shared" si="1104"/>
        <v>0</v>
      </c>
      <c r="NO48">
        <f t="shared" si="1105"/>
        <v>0</v>
      </c>
      <c r="NP48">
        <f t="shared" si="1106"/>
        <v>0</v>
      </c>
      <c r="NQ48">
        <f t="shared" si="1107"/>
        <v>0</v>
      </c>
      <c r="NR48">
        <f t="shared" si="1108"/>
        <v>0</v>
      </c>
      <c r="NS48">
        <f t="shared" si="1109"/>
        <v>0</v>
      </c>
      <c r="NT48">
        <f t="shared" si="1110"/>
        <v>0</v>
      </c>
      <c r="NU48">
        <f t="shared" si="1111"/>
        <v>0</v>
      </c>
      <c r="NV48">
        <f t="shared" si="1112"/>
        <v>0</v>
      </c>
      <c r="NW48">
        <f t="shared" si="1113"/>
        <v>0</v>
      </c>
      <c r="NX48">
        <f t="shared" si="1114"/>
        <v>0</v>
      </c>
      <c r="NY48">
        <f t="shared" si="1115"/>
        <v>0</v>
      </c>
      <c r="NZ48">
        <f t="shared" si="1116"/>
        <v>0</v>
      </c>
      <c r="OA48">
        <f t="shared" si="1117"/>
        <v>0</v>
      </c>
      <c r="OB48">
        <f t="shared" si="1118"/>
        <v>0</v>
      </c>
      <c r="OC48">
        <f t="shared" si="1119"/>
        <v>0</v>
      </c>
      <c r="OD48">
        <f t="shared" si="1120"/>
        <v>0</v>
      </c>
      <c r="OE48">
        <f t="shared" si="1121"/>
        <v>0</v>
      </c>
      <c r="OF48">
        <f t="shared" si="1122"/>
        <v>0</v>
      </c>
      <c r="OG48">
        <f t="shared" si="1123"/>
        <v>0</v>
      </c>
      <c r="OH48">
        <f t="shared" si="1124"/>
        <v>0</v>
      </c>
      <c r="OJ48" s="4">
        <f t="shared" si="1125"/>
        <v>127</v>
      </c>
      <c r="OK48" s="4">
        <f t="shared" si="1126"/>
        <v>65</v>
      </c>
      <c r="OL48" s="4">
        <f t="shared" si="1127"/>
        <v>77</v>
      </c>
      <c r="OM48" s="4">
        <f t="shared" si="1128"/>
        <v>0</v>
      </c>
      <c r="OP48" s="4">
        <f t="shared" si="1129"/>
        <v>269</v>
      </c>
      <c r="OQ48" s="4"/>
      <c r="OS48">
        <f t="shared" si="1130"/>
        <v>9</v>
      </c>
      <c r="OT48">
        <f t="shared" si="1131"/>
        <v>28</v>
      </c>
      <c r="OU48">
        <f t="shared" si="1132"/>
        <v>12</v>
      </c>
      <c r="OV48">
        <f t="shared" si="1133"/>
        <v>21</v>
      </c>
      <c r="OW48">
        <f t="shared" si="1134"/>
        <v>30</v>
      </c>
      <c r="OX48">
        <f t="shared" si="1135"/>
        <v>35</v>
      </c>
      <c r="OY48">
        <f t="shared" si="1136"/>
        <v>34</v>
      </c>
      <c r="OZ48">
        <f t="shared" si="1137"/>
        <v>31</v>
      </c>
      <c r="PA48">
        <f t="shared" si="1138"/>
        <v>43</v>
      </c>
      <c r="PB48">
        <f t="shared" si="1139"/>
        <v>26</v>
      </c>
      <c r="PC48">
        <f t="shared" si="1140"/>
        <v>0</v>
      </c>
      <c r="PD48">
        <f t="shared" si="1141"/>
        <v>0</v>
      </c>
      <c r="PE48">
        <f t="shared" si="1142"/>
        <v>0</v>
      </c>
      <c r="PF48">
        <f t="shared" si="1143"/>
        <v>0</v>
      </c>
      <c r="PG48">
        <f t="shared" si="1144"/>
        <v>0</v>
      </c>
      <c r="PH48">
        <f t="shared" si="1145"/>
        <v>0</v>
      </c>
      <c r="PI48">
        <f t="shared" si="1146"/>
        <v>0</v>
      </c>
      <c r="PJ48">
        <f t="shared" si="1147"/>
        <v>0</v>
      </c>
      <c r="PK48">
        <f t="shared" si="1148"/>
        <v>0</v>
      </c>
      <c r="PL48">
        <f t="shared" si="1149"/>
        <v>0</v>
      </c>
      <c r="PM48">
        <f t="shared" si="1150"/>
        <v>0</v>
      </c>
      <c r="PN48">
        <f t="shared" si="1151"/>
        <v>0</v>
      </c>
      <c r="PO48">
        <f t="shared" si="1152"/>
        <v>0</v>
      </c>
      <c r="PP48">
        <f t="shared" si="1153"/>
        <v>0</v>
      </c>
      <c r="PQ48">
        <f t="shared" si="1154"/>
        <v>0</v>
      </c>
      <c r="PR48">
        <f t="shared" si="1155"/>
        <v>0</v>
      </c>
      <c r="PS48">
        <f t="shared" si="1156"/>
        <v>0</v>
      </c>
      <c r="PT48">
        <f t="shared" si="1157"/>
        <v>0</v>
      </c>
      <c r="PU48">
        <f t="shared" si="1158"/>
        <v>0</v>
      </c>
      <c r="PV48">
        <f t="shared" si="1159"/>
        <v>0</v>
      </c>
      <c r="PW48">
        <f t="shared" si="1160"/>
        <v>0</v>
      </c>
      <c r="PX48">
        <f t="shared" si="1161"/>
        <v>0</v>
      </c>
      <c r="PY48">
        <f t="shared" si="1162"/>
        <v>0</v>
      </c>
      <c r="PZ48">
        <f t="shared" si="1163"/>
        <v>0</v>
      </c>
      <c r="QA48">
        <f t="shared" si="1164"/>
        <v>0</v>
      </c>
      <c r="QB48">
        <f t="shared" si="1165"/>
        <v>0</v>
      </c>
      <c r="QC48">
        <f t="shared" si="1166"/>
        <v>0</v>
      </c>
      <c r="QD48">
        <f t="shared" si="1167"/>
        <v>0</v>
      </c>
      <c r="QE48">
        <f t="shared" si="1168"/>
        <v>0</v>
      </c>
      <c r="QF48">
        <f t="shared" si="1169"/>
        <v>0</v>
      </c>
      <c r="QG48">
        <f t="shared" si="1170"/>
        <v>0</v>
      </c>
      <c r="QH48">
        <f t="shared" si="1171"/>
        <v>0</v>
      </c>
      <c r="QI48">
        <f t="shared" si="1172"/>
        <v>0</v>
      </c>
      <c r="QJ48">
        <f t="shared" si="1173"/>
        <v>0</v>
      </c>
      <c r="QK48">
        <f t="shared" si="1174"/>
        <v>0</v>
      </c>
      <c r="QL48">
        <f t="shared" si="1175"/>
        <v>0</v>
      </c>
      <c r="QM48">
        <f t="shared" si="1176"/>
        <v>0</v>
      </c>
      <c r="QN48">
        <f t="shared" si="1177"/>
        <v>0</v>
      </c>
      <c r="QO48">
        <f t="shared" si="1178"/>
        <v>0</v>
      </c>
      <c r="QP48">
        <f t="shared" si="1179"/>
        <v>0</v>
      </c>
      <c r="QQ48">
        <f t="shared" si="1180"/>
        <v>0</v>
      </c>
      <c r="QR48">
        <f t="shared" si="1181"/>
        <v>0</v>
      </c>
      <c r="QS48">
        <f t="shared" si="1182"/>
        <v>0</v>
      </c>
      <c r="QT48">
        <f t="shared" si="1183"/>
        <v>0</v>
      </c>
      <c r="QU48">
        <f t="shared" si="1184"/>
        <v>0</v>
      </c>
      <c r="QV48">
        <f t="shared" si="1185"/>
        <v>0</v>
      </c>
      <c r="QW48">
        <f t="shared" si="1186"/>
        <v>0</v>
      </c>
      <c r="QX48">
        <f t="shared" si="1187"/>
        <v>0</v>
      </c>
      <c r="QY48">
        <f t="shared" si="1188"/>
        <v>0</v>
      </c>
      <c r="QZ48">
        <f t="shared" si="1189"/>
        <v>0</v>
      </c>
      <c r="RA48">
        <f t="shared" si="1190"/>
        <v>0</v>
      </c>
      <c r="RB48">
        <f t="shared" si="1191"/>
        <v>0</v>
      </c>
      <c r="RC48">
        <f t="shared" si="1192"/>
        <v>0</v>
      </c>
      <c r="RD48">
        <f t="shared" si="1193"/>
        <v>0</v>
      </c>
      <c r="RE48">
        <f t="shared" si="1194"/>
        <v>0</v>
      </c>
      <c r="RF48">
        <f t="shared" si="1195"/>
        <v>0</v>
      </c>
      <c r="RG48">
        <f t="shared" si="1196"/>
        <v>0</v>
      </c>
      <c r="RH48">
        <f t="shared" si="1197"/>
        <v>0</v>
      </c>
      <c r="RI48">
        <f t="shared" si="1198"/>
        <v>0</v>
      </c>
      <c r="RJ48">
        <f t="shared" si="1199"/>
        <v>0</v>
      </c>
      <c r="RK48">
        <f t="shared" si="1200"/>
        <v>0</v>
      </c>
      <c r="RL48">
        <f t="shared" si="1201"/>
        <v>0</v>
      </c>
      <c r="RM48">
        <f t="shared" si="1202"/>
        <v>0</v>
      </c>
      <c r="RN48">
        <f t="shared" si="1203"/>
        <v>0</v>
      </c>
      <c r="RO48">
        <f t="shared" si="1204"/>
        <v>0</v>
      </c>
      <c r="RP48">
        <f t="shared" si="1205"/>
        <v>0</v>
      </c>
      <c r="RQ48">
        <f t="shared" si="1206"/>
        <v>0</v>
      </c>
      <c r="RR48">
        <f t="shared" si="1207"/>
        <v>0</v>
      </c>
      <c r="RS48">
        <f t="shared" si="1208"/>
        <v>0</v>
      </c>
      <c r="RT48">
        <f t="shared" si="1209"/>
        <v>0</v>
      </c>
      <c r="RU48">
        <f t="shared" si="1210"/>
        <v>0</v>
      </c>
      <c r="RV48">
        <f t="shared" si="1211"/>
        <v>0</v>
      </c>
      <c r="RW48">
        <f t="shared" si="1212"/>
        <v>0</v>
      </c>
      <c r="RX48">
        <f t="shared" si="1213"/>
        <v>0</v>
      </c>
      <c r="RY48">
        <f t="shared" si="1214"/>
        <v>0</v>
      </c>
      <c r="SA48" s="4">
        <f t="shared" si="1215"/>
        <v>20.730000000000004</v>
      </c>
      <c r="SB48" s="4">
        <f t="shared" si="1216"/>
        <v>9.11</v>
      </c>
      <c r="SC48" s="4">
        <f t="shared" si="1217"/>
        <v>11.5</v>
      </c>
      <c r="SD48" s="4">
        <f t="shared" si="1218"/>
        <v>0</v>
      </c>
      <c r="SF48" s="4">
        <f t="shared" si="1219"/>
        <v>41.34</v>
      </c>
      <c r="SI48">
        <f t="shared" si="1220"/>
        <v>5.4</v>
      </c>
      <c r="SJ48">
        <f t="shared" si="1221"/>
        <v>4.38</v>
      </c>
      <c r="SK48">
        <f t="shared" si="1222"/>
        <v>3.08</v>
      </c>
      <c r="SL48">
        <f t="shared" si="1223"/>
        <v>4</v>
      </c>
      <c r="SM48">
        <f t="shared" si="1224"/>
        <v>3.5</v>
      </c>
      <c r="SN48">
        <f t="shared" si="1225"/>
        <v>4.2</v>
      </c>
      <c r="SO48">
        <f t="shared" si="1226"/>
        <v>4.25</v>
      </c>
      <c r="SP48">
        <f t="shared" si="1227"/>
        <v>4.8600000000000003</v>
      </c>
      <c r="SQ48">
        <f t="shared" si="1228"/>
        <v>3.67</v>
      </c>
      <c r="SR48">
        <f t="shared" si="1229"/>
        <v>4</v>
      </c>
      <c r="SS48" t="str">
        <f t="shared" si="1230"/>
        <v>0</v>
      </c>
      <c r="ST48" t="str">
        <f t="shared" si="1231"/>
        <v>0</v>
      </c>
      <c r="SU48" t="str">
        <f t="shared" si="1232"/>
        <v>0</v>
      </c>
      <c r="SV48" t="str">
        <f t="shared" si="1233"/>
        <v>0</v>
      </c>
      <c r="SW48" t="str">
        <f t="shared" si="1234"/>
        <v>0</v>
      </c>
      <c r="SX48" t="str">
        <f t="shared" si="1235"/>
        <v>0</v>
      </c>
      <c r="SY48" t="str">
        <f t="shared" si="1236"/>
        <v>0</v>
      </c>
      <c r="SZ48" t="str">
        <f t="shared" si="1237"/>
        <v>0</v>
      </c>
      <c r="TA48" t="str">
        <f t="shared" si="1238"/>
        <v>0</v>
      </c>
      <c r="TB48" t="str">
        <f t="shared" si="1239"/>
        <v>0</v>
      </c>
      <c r="TC48" t="str">
        <f t="shared" si="1240"/>
        <v>0</v>
      </c>
      <c r="TD48" t="str">
        <f t="shared" si="1241"/>
        <v>0</v>
      </c>
      <c r="TE48" t="str">
        <f t="shared" si="1242"/>
        <v>0</v>
      </c>
      <c r="TF48" t="str">
        <f t="shared" si="1243"/>
        <v>0</v>
      </c>
      <c r="TG48" t="str">
        <f t="shared" si="1244"/>
        <v>0</v>
      </c>
      <c r="TH48" t="str">
        <f t="shared" si="1245"/>
        <v>0</v>
      </c>
      <c r="TI48" t="str">
        <f t="shared" si="1246"/>
        <v>0</v>
      </c>
      <c r="TJ48" t="str">
        <f t="shared" si="1247"/>
        <v>0</v>
      </c>
      <c r="TK48" t="str">
        <f t="shared" si="1248"/>
        <v>0</v>
      </c>
      <c r="TL48" t="str">
        <f t="shared" si="1249"/>
        <v>0</v>
      </c>
      <c r="TM48" t="str">
        <f t="shared" si="1250"/>
        <v>0</v>
      </c>
      <c r="TN48" t="str">
        <f t="shared" si="1251"/>
        <v>0</v>
      </c>
      <c r="TO48" t="str">
        <f t="shared" si="1252"/>
        <v>0</v>
      </c>
      <c r="TP48" t="str">
        <f t="shared" si="1253"/>
        <v>0</v>
      </c>
      <c r="TQ48" t="str">
        <f t="shared" si="1254"/>
        <v>0</v>
      </c>
      <c r="TR48" t="str">
        <f t="shared" si="1255"/>
        <v>0</v>
      </c>
      <c r="TS48" t="str">
        <f t="shared" si="1256"/>
        <v>0</v>
      </c>
      <c r="TT48" t="str">
        <f t="shared" si="1257"/>
        <v>0</v>
      </c>
      <c r="TU48" t="str">
        <f t="shared" si="1258"/>
        <v>0</v>
      </c>
      <c r="TV48" t="str">
        <f t="shared" si="1259"/>
        <v>0</v>
      </c>
      <c r="TW48" t="str">
        <f t="shared" si="1260"/>
        <v>0</v>
      </c>
      <c r="TX48" t="str">
        <f t="shared" si="1261"/>
        <v>0</v>
      </c>
      <c r="TY48" t="str">
        <f t="shared" si="1262"/>
        <v>0</v>
      </c>
      <c r="TZ48" t="str">
        <f t="shared" si="1263"/>
        <v>0</v>
      </c>
      <c r="UA48" t="str">
        <f t="shared" si="1264"/>
        <v>0</v>
      </c>
      <c r="UB48" t="str">
        <f t="shared" si="1265"/>
        <v>0</v>
      </c>
      <c r="UC48" t="str">
        <f t="shared" si="1266"/>
        <v>0</v>
      </c>
      <c r="UD48" t="str">
        <f t="shared" si="1267"/>
        <v>0</v>
      </c>
      <c r="UE48" t="str">
        <f t="shared" si="1268"/>
        <v>0</v>
      </c>
      <c r="UF48" t="str">
        <f t="shared" si="1269"/>
        <v>0</v>
      </c>
      <c r="UG48" t="str">
        <f t="shared" si="1270"/>
        <v>0</v>
      </c>
      <c r="UH48" t="str">
        <f t="shared" si="1271"/>
        <v>0</v>
      </c>
      <c r="UI48" t="str">
        <f t="shared" si="1272"/>
        <v>0</v>
      </c>
      <c r="UJ48" t="str">
        <f t="shared" si="1273"/>
        <v>0</v>
      </c>
      <c r="UK48" t="str">
        <f t="shared" si="1274"/>
        <v>0</v>
      </c>
      <c r="UL48" t="str">
        <f t="shared" si="1275"/>
        <v>0</v>
      </c>
      <c r="UM48" t="str">
        <f t="shared" si="1276"/>
        <v>0</v>
      </c>
      <c r="UN48" t="str">
        <f t="shared" si="1277"/>
        <v>0</v>
      </c>
      <c r="UO48" t="str">
        <f t="shared" si="1278"/>
        <v>0</v>
      </c>
      <c r="UP48" t="str">
        <f t="shared" si="1279"/>
        <v>0</v>
      </c>
      <c r="UQ48" t="str">
        <f t="shared" si="1280"/>
        <v>0</v>
      </c>
      <c r="UR48" t="str">
        <f t="shared" si="1281"/>
        <v>0</v>
      </c>
      <c r="US48" t="str">
        <f t="shared" si="1282"/>
        <v>0</v>
      </c>
      <c r="UT48" t="str">
        <f t="shared" si="1283"/>
        <v>0</v>
      </c>
      <c r="UU48" t="str">
        <f t="shared" si="1284"/>
        <v>0</v>
      </c>
      <c r="UV48" t="str">
        <f t="shared" si="1285"/>
        <v>0</v>
      </c>
      <c r="UW48" t="str">
        <f t="shared" si="1286"/>
        <v>0</v>
      </c>
      <c r="UX48" t="str">
        <f t="shared" si="1287"/>
        <v>0</v>
      </c>
      <c r="UY48" t="str">
        <f t="shared" si="1288"/>
        <v>0</v>
      </c>
      <c r="UZ48" t="str">
        <f t="shared" si="1289"/>
        <v>0</v>
      </c>
      <c r="VA48" t="str">
        <f t="shared" si="1290"/>
        <v>0</v>
      </c>
      <c r="VB48" t="str">
        <f t="shared" si="1291"/>
        <v>0</v>
      </c>
      <c r="VC48" t="str">
        <f t="shared" si="1292"/>
        <v>0</v>
      </c>
      <c r="VD48" t="str">
        <f t="shared" si="1293"/>
        <v>0</v>
      </c>
      <c r="VE48" t="str">
        <f t="shared" si="1294"/>
        <v>0</v>
      </c>
      <c r="VF48" t="str">
        <f t="shared" si="1295"/>
        <v>0</v>
      </c>
      <c r="VG48" t="str">
        <f t="shared" si="1296"/>
        <v>0</v>
      </c>
      <c r="VH48" t="str">
        <f t="shared" si="1297"/>
        <v>0</v>
      </c>
      <c r="VI48" t="str">
        <f t="shared" si="1298"/>
        <v>0</v>
      </c>
      <c r="VJ48" t="str">
        <f t="shared" si="1299"/>
        <v>0</v>
      </c>
      <c r="VK48" t="str">
        <f t="shared" si="1300"/>
        <v>0</v>
      </c>
      <c r="VL48" t="str">
        <f t="shared" si="1301"/>
        <v>0</v>
      </c>
      <c r="VM48" t="str">
        <f t="shared" si="1302"/>
        <v>0</v>
      </c>
      <c r="VN48" t="str">
        <f t="shared" si="1303"/>
        <v>0</v>
      </c>
      <c r="VO48" t="str">
        <f t="shared" si="1304"/>
        <v>0</v>
      </c>
      <c r="VQ48" s="4">
        <f t="shared" si="1305"/>
        <v>52.77</v>
      </c>
      <c r="VR48" s="4">
        <f t="shared" si="1306"/>
        <v>2.8099999999999996</v>
      </c>
      <c r="VS48" s="4">
        <f t="shared" si="1307"/>
        <v>32.72</v>
      </c>
      <c r="VT48" s="4">
        <f t="shared" si="1308"/>
        <v>0</v>
      </c>
      <c r="VV48" s="4">
        <f t="shared" si="1309"/>
        <v>88.300000000000011</v>
      </c>
      <c r="VY48">
        <f t="shared" si="1310"/>
        <v>11.84</v>
      </c>
      <c r="VZ48">
        <f t="shared" si="1311"/>
        <v>7.58</v>
      </c>
      <c r="WA48">
        <f t="shared" si="1312"/>
        <v>8.23</v>
      </c>
      <c r="WB48">
        <f t="shared" si="1313"/>
        <v>13.03</v>
      </c>
      <c r="WC48">
        <f t="shared" si="1314"/>
        <v>7.55</v>
      </c>
      <c r="WD48">
        <f t="shared" si="1315"/>
        <v>8.6199999999999992</v>
      </c>
      <c r="WE48">
        <f t="shared" si="1316"/>
        <v>4.2699999999999996</v>
      </c>
      <c r="WF48">
        <f t="shared" si="1317"/>
        <v>-1.46</v>
      </c>
      <c r="WG48">
        <f t="shared" si="1318"/>
        <v>16.5</v>
      </c>
      <c r="WH48">
        <f t="shared" si="1319"/>
        <v>12.14</v>
      </c>
      <c r="WI48">
        <f t="shared" si="1320"/>
        <v>0</v>
      </c>
      <c r="WJ48">
        <f t="shared" si="1321"/>
        <v>0</v>
      </c>
      <c r="WK48">
        <f t="shared" si="1322"/>
        <v>0</v>
      </c>
      <c r="WL48">
        <f t="shared" si="1323"/>
        <v>0</v>
      </c>
      <c r="WM48">
        <f t="shared" si="1324"/>
        <v>0</v>
      </c>
      <c r="WN48">
        <f t="shared" si="1325"/>
        <v>0</v>
      </c>
      <c r="WO48">
        <f t="shared" si="1326"/>
        <v>0</v>
      </c>
      <c r="WP48">
        <f t="shared" si="1327"/>
        <v>0</v>
      </c>
      <c r="WQ48">
        <f t="shared" si="1328"/>
        <v>0</v>
      </c>
      <c r="WR48">
        <f t="shared" si="1329"/>
        <v>0</v>
      </c>
      <c r="WS48">
        <f t="shared" si="1330"/>
        <v>0</v>
      </c>
      <c r="WT48">
        <f t="shared" si="1331"/>
        <v>0</v>
      </c>
      <c r="WU48">
        <f t="shared" si="1332"/>
        <v>0</v>
      </c>
      <c r="WV48">
        <f t="shared" si="1333"/>
        <v>0</v>
      </c>
      <c r="WW48">
        <f t="shared" si="1334"/>
        <v>0</v>
      </c>
      <c r="WX48">
        <f t="shared" si="1335"/>
        <v>0</v>
      </c>
      <c r="WY48">
        <f t="shared" si="1336"/>
        <v>0</v>
      </c>
      <c r="WZ48">
        <f t="shared" si="1337"/>
        <v>0</v>
      </c>
      <c r="XA48">
        <f t="shared" si="1338"/>
        <v>0</v>
      </c>
      <c r="XB48">
        <f t="shared" si="1339"/>
        <v>0</v>
      </c>
      <c r="XC48">
        <f t="shared" si="1340"/>
        <v>0</v>
      </c>
      <c r="XD48">
        <f t="shared" si="1341"/>
        <v>0</v>
      </c>
      <c r="XE48">
        <f t="shared" si="1342"/>
        <v>0</v>
      </c>
      <c r="XF48">
        <f t="shared" si="1343"/>
        <v>0</v>
      </c>
      <c r="XG48">
        <f t="shared" si="1344"/>
        <v>0</v>
      </c>
      <c r="XH48">
        <f t="shared" si="1345"/>
        <v>0</v>
      </c>
      <c r="XI48">
        <f t="shared" si="1346"/>
        <v>0</v>
      </c>
      <c r="XJ48">
        <f t="shared" si="1347"/>
        <v>0</v>
      </c>
      <c r="XK48">
        <f t="shared" si="1348"/>
        <v>0</v>
      </c>
      <c r="XL48">
        <f t="shared" si="1349"/>
        <v>0</v>
      </c>
      <c r="XM48">
        <f t="shared" si="1350"/>
        <v>0</v>
      </c>
      <c r="XN48">
        <f t="shared" si="1351"/>
        <v>0</v>
      </c>
      <c r="XO48">
        <f t="shared" si="1352"/>
        <v>0</v>
      </c>
      <c r="XP48">
        <f t="shared" si="1353"/>
        <v>0</v>
      </c>
      <c r="XQ48">
        <f t="shared" si="1354"/>
        <v>0</v>
      </c>
      <c r="XR48">
        <f t="shared" si="1355"/>
        <v>0</v>
      </c>
      <c r="XS48">
        <f t="shared" si="1356"/>
        <v>0</v>
      </c>
      <c r="XT48">
        <f t="shared" si="1357"/>
        <v>0</v>
      </c>
      <c r="XU48">
        <f t="shared" si="1358"/>
        <v>0</v>
      </c>
      <c r="XV48">
        <f t="shared" si="1359"/>
        <v>0</v>
      </c>
      <c r="XW48">
        <f t="shared" si="1360"/>
        <v>0</v>
      </c>
      <c r="XX48">
        <f t="shared" si="1361"/>
        <v>0</v>
      </c>
      <c r="XY48">
        <f t="shared" si="1362"/>
        <v>0</v>
      </c>
      <c r="XZ48">
        <f t="shared" si="1363"/>
        <v>0</v>
      </c>
      <c r="YA48">
        <f t="shared" si="1364"/>
        <v>0</v>
      </c>
      <c r="YB48">
        <f t="shared" si="1365"/>
        <v>0</v>
      </c>
      <c r="YC48">
        <f t="shared" si="1366"/>
        <v>0</v>
      </c>
      <c r="YD48">
        <f t="shared" si="1367"/>
        <v>0</v>
      </c>
      <c r="YE48">
        <f t="shared" si="1368"/>
        <v>0</v>
      </c>
      <c r="YF48">
        <f t="shared" si="1369"/>
        <v>0</v>
      </c>
      <c r="YG48">
        <f t="shared" si="1370"/>
        <v>0</v>
      </c>
      <c r="YH48">
        <f t="shared" si="1371"/>
        <v>0</v>
      </c>
      <c r="YI48">
        <f t="shared" si="1372"/>
        <v>0</v>
      </c>
      <c r="YJ48">
        <f t="shared" si="1373"/>
        <v>0</v>
      </c>
      <c r="YK48">
        <f t="shared" si="1374"/>
        <v>0</v>
      </c>
      <c r="YL48">
        <f t="shared" si="1375"/>
        <v>0</v>
      </c>
      <c r="YM48">
        <f t="shared" si="1376"/>
        <v>0</v>
      </c>
      <c r="YN48">
        <f t="shared" si="1377"/>
        <v>0</v>
      </c>
      <c r="YO48">
        <f t="shared" si="1378"/>
        <v>0</v>
      </c>
      <c r="YP48">
        <f t="shared" si="1379"/>
        <v>0</v>
      </c>
      <c r="YQ48">
        <f t="shared" si="1380"/>
        <v>0</v>
      </c>
      <c r="YR48">
        <f t="shared" si="1381"/>
        <v>0</v>
      </c>
      <c r="YS48">
        <f t="shared" si="1382"/>
        <v>0</v>
      </c>
      <c r="YT48">
        <f t="shared" si="1383"/>
        <v>0</v>
      </c>
      <c r="YU48">
        <f t="shared" si="1384"/>
        <v>0</v>
      </c>
      <c r="YV48">
        <f t="shared" si="1385"/>
        <v>0</v>
      </c>
      <c r="YW48">
        <f t="shared" si="1386"/>
        <v>0</v>
      </c>
      <c r="YX48">
        <f t="shared" si="1387"/>
        <v>0</v>
      </c>
      <c r="YY48">
        <f t="shared" si="1388"/>
        <v>0</v>
      </c>
      <c r="YZ48">
        <f t="shared" si="1389"/>
        <v>0</v>
      </c>
      <c r="ZA48">
        <f t="shared" si="1390"/>
        <v>0</v>
      </c>
      <c r="ZB48">
        <f t="shared" si="1391"/>
        <v>0</v>
      </c>
      <c r="ZC48">
        <f t="shared" si="1392"/>
        <v>0</v>
      </c>
      <c r="ZD48">
        <f t="shared" si="1393"/>
        <v>0</v>
      </c>
      <c r="ZE48">
        <f t="shared" si="1394"/>
        <v>0</v>
      </c>
      <c r="ZG48" s="4">
        <f t="shared" si="1395"/>
        <v>332</v>
      </c>
      <c r="ZH48" s="4">
        <f t="shared" si="1396"/>
        <v>180</v>
      </c>
      <c r="ZI48" s="4">
        <f t="shared" si="1397"/>
        <v>215</v>
      </c>
      <c r="ZJ48" s="4">
        <f t="shared" si="1398"/>
        <v>0</v>
      </c>
      <c r="ZL48" s="4">
        <f t="shared" si="1399"/>
        <v>727</v>
      </c>
      <c r="ZO48">
        <f t="shared" si="1400"/>
        <v>55</v>
      </c>
      <c r="ZP48">
        <f t="shared" si="1401"/>
        <v>56</v>
      </c>
      <c r="ZQ48">
        <f t="shared" si="1402"/>
        <v>71</v>
      </c>
      <c r="ZR48">
        <f t="shared" si="1403"/>
        <v>65</v>
      </c>
      <c r="ZS48">
        <f t="shared" si="1404"/>
        <v>68</v>
      </c>
      <c r="ZT48">
        <f t="shared" si="1405"/>
        <v>89</v>
      </c>
      <c r="ZU48">
        <f t="shared" si="1406"/>
        <v>88</v>
      </c>
      <c r="ZV48">
        <f t="shared" si="1407"/>
        <v>92</v>
      </c>
      <c r="ZW48">
        <f t="shared" si="1408"/>
        <v>61</v>
      </c>
      <c r="ZX48">
        <f t="shared" si="1409"/>
        <v>82</v>
      </c>
      <c r="ZY48">
        <f t="shared" si="1410"/>
        <v>0</v>
      </c>
      <c r="ZZ48">
        <f t="shared" si="1411"/>
        <v>0</v>
      </c>
      <c r="AAA48">
        <f t="shared" si="1412"/>
        <v>0</v>
      </c>
      <c r="AAB48">
        <f t="shared" si="1413"/>
        <v>0</v>
      </c>
      <c r="AAC48">
        <f t="shared" si="1414"/>
        <v>0</v>
      </c>
      <c r="AAD48">
        <f t="shared" si="1415"/>
        <v>0</v>
      </c>
      <c r="AAE48">
        <f t="shared" si="1416"/>
        <v>0</v>
      </c>
      <c r="AAF48">
        <f t="shared" si="1417"/>
        <v>0</v>
      </c>
      <c r="AAG48">
        <f t="shared" si="1418"/>
        <v>0</v>
      </c>
      <c r="AAH48">
        <f t="shared" si="1419"/>
        <v>0</v>
      </c>
      <c r="AAI48">
        <f t="shared" si="1420"/>
        <v>0</v>
      </c>
      <c r="AAJ48">
        <f t="shared" si="1421"/>
        <v>0</v>
      </c>
      <c r="AAK48">
        <f t="shared" si="1422"/>
        <v>0</v>
      </c>
      <c r="AAL48">
        <f t="shared" si="1423"/>
        <v>0</v>
      </c>
      <c r="AAM48">
        <f t="shared" si="1424"/>
        <v>0</v>
      </c>
      <c r="AAN48">
        <f t="shared" si="1425"/>
        <v>0</v>
      </c>
      <c r="AAO48">
        <f t="shared" si="1426"/>
        <v>0</v>
      </c>
      <c r="AAP48">
        <f t="shared" si="1427"/>
        <v>0</v>
      </c>
      <c r="AAQ48">
        <f t="shared" si="1428"/>
        <v>0</v>
      </c>
      <c r="AAR48">
        <f t="shared" si="1429"/>
        <v>0</v>
      </c>
      <c r="AAS48">
        <f t="shared" si="1430"/>
        <v>0</v>
      </c>
      <c r="AAT48">
        <f t="shared" si="1431"/>
        <v>0</v>
      </c>
      <c r="AAU48">
        <f t="shared" si="1432"/>
        <v>0</v>
      </c>
      <c r="AAV48">
        <f t="shared" si="1433"/>
        <v>0</v>
      </c>
      <c r="AAW48">
        <f t="shared" si="1434"/>
        <v>0</v>
      </c>
      <c r="AAX48">
        <f t="shared" si="1435"/>
        <v>0</v>
      </c>
      <c r="AAY48">
        <f t="shared" si="1436"/>
        <v>0</v>
      </c>
      <c r="AAZ48">
        <f t="shared" si="1437"/>
        <v>0</v>
      </c>
      <c r="ABA48">
        <f t="shared" si="1438"/>
        <v>0</v>
      </c>
      <c r="ABB48">
        <f t="shared" si="1439"/>
        <v>0</v>
      </c>
      <c r="ABC48">
        <f t="shared" si="1440"/>
        <v>0</v>
      </c>
      <c r="ABD48">
        <f t="shared" si="1441"/>
        <v>0</v>
      </c>
      <c r="ABE48">
        <f t="shared" si="1442"/>
        <v>0</v>
      </c>
      <c r="ABF48">
        <f t="shared" si="1443"/>
        <v>0</v>
      </c>
      <c r="ABG48">
        <f t="shared" si="1444"/>
        <v>0</v>
      </c>
      <c r="ABH48">
        <f t="shared" si="1445"/>
        <v>0</v>
      </c>
      <c r="ABI48">
        <f t="shared" si="1446"/>
        <v>0</v>
      </c>
      <c r="ABJ48">
        <f t="shared" si="1447"/>
        <v>0</v>
      </c>
      <c r="ABK48">
        <f t="shared" si="1448"/>
        <v>0</v>
      </c>
      <c r="ABL48">
        <f t="shared" si="1449"/>
        <v>0</v>
      </c>
      <c r="ABM48">
        <f t="shared" si="1450"/>
        <v>0</v>
      </c>
      <c r="ABN48">
        <f t="shared" si="1451"/>
        <v>0</v>
      </c>
      <c r="ABO48">
        <f t="shared" si="1452"/>
        <v>0</v>
      </c>
      <c r="ABP48">
        <f t="shared" si="1453"/>
        <v>0</v>
      </c>
      <c r="ABQ48">
        <f t="shared" si="1454"/>
        <v>0</v>
      </c>
      <c r="ABR48">
        <f t="shared" si="1455"/>
        <v>0</v>
      </c>
      <c r="ABS48">
        <f t="shared" si="1456"/>
        <v>0</v>
      </c>
      <c r="ABT48">
        <f t="shared" si="1457"/>
        <v>0</v>
      </c>
      <c r="ABU48">
        <f t="shared" si="1458"/>
        <v>0</v>
      </c>
      <c r="ABV48">
        <f t="shared" si="1459"/>
        <v>0</v>
      </c>
      <c r="ABW48">
        <f t="shared" si="1460"/>
        <v>0</v>
      </c>
      <c r="ABX48">
        <f t="shared" si="1461"/>
        <v>0</v>
      </c>
      <c r="ABY48">
        <f t="shared" si="1462"/>
        <v>0</v>
      </c>
      <c r="ABZ48">
        <f t="shared" si="1463"/>
        <v>0</v>
      </c>
      <c r="ACA48">
        <f t="shared" si="1464"/>
        <v>0</v>
      </c>
      <c r="ACB48">
        <f t="shared" si="1465"/>
        <v>0</v>
      </c>
      <c r="ACC48">
        <f t="shared" si="1466"/>
        <v>0</v>
      </c>
      <c r="ACD48">
        <f t="shared" si="1467"/>
        <v>0</v>
      </c>
      <c r="ACE48">
        <f t="shared" si="1468"/>
        <v>0</v>
      </c>
      <c r="ACF48">
        <f t="shared" si="1469"/>
        <v>0</v>
      </c>
      <c r="ACG48">
        <f t="shared" si="1470"/>
        <v>0</v>
      </c>
      <c r="ACH48">
        <f t="shared" si="1471"/>
        <v>0</v>
      </c>
      <c r="ACI48">
        <f t="shared" si="1472"/>
        <v>0</v>
      </c>
      <c r="ACJ48">
        <f t="shared" si="1473"/>
        <v>0</v>
      </c>
      <c r="ACK48">
        <f t="shared" si="1474"/>
        <v>0</v>
      </c>
      <c r="ACL48">
        <f t="shared" si="1475"/>
        <v>0</v>
      </c>
      <c r="ACM48">
        <f t="shared" si="1476"/>
        <v>0</v>
      </c>
      <c r="ACN48">
        <f t="shared" si="1477"/>
        <v>0</v>
      </c>
      <c r="ACO48">
        <f t="shared" si="1478"/>
        <v>0</v>
      </c>
      <c r="ACP48">
        <f t="shared" si="1479"/>
        <v>0</v>
      </c>
      <c r="ACQ48">
        <f t="shared" si="1480"/>
        <v>0</v>
      </c>
      <c r="ACR48">
        <f t="shared" si="1481"/>
        <v>0</v>
      </c>
      <c r="ACS48">
        <f t="shared" si="1482"/>
        <v>0</v>
      </c>
      <c r="ACT48">
        <f t="shared" si="1483"/>
        <v>0</v>
      </c>
      <c r="ACU48">
        <f t="shared" si="1484"/>
        <v>0</v>
      </c>
      <c r="ACW48" s="4">
        <f t="shared" si="1485"/>
        <v>369.7</v>
      </c>
      <c r="ACX48" s="4">
        <f t="shared" si="1486"/>
        <v>57</v>
      </c>
      <c r="ACY48" s="4">
        <f t="shared" si="1487"/>
        <v>127.4</v>
      </c>
      <c r="ACZ48" s="4">
        <f t="shared" si="1488"/>
        <v>0</v>
      </c>
      <c r="ADA48" s="88">
        <f t="shared" si="1489"/>
        <v>5.3385391260156556</v>
      </c>
      <c r="ADB48" s="4">
        <f t="shared" si="1490"/>
        <v>554.1</v>
      </c>
      <c r="ADC48" s="5">
        <f t="shared" si="1491"/>
        <v>8.5988371306822646</v>
      </c>
      <c r="ADD48" s="5">
        <f t="shared" si="1492"/>
        <v>6.5166453537588396</v>
      </c>
      <c r="ADE48">
        <f t="shared" si="1493"/>
        <v>112.2</v>
      </c>
      <c r="ADF48">
        <f t="shared" si="1494"/>
        <v>72</v>
      </c>
      <c r="ADG48">
        <f t="shared" si="1495"/>
        <v>134</v>
      </c>
      <c r="ADH48">
        <f t="shared" si="1496"/>
        <v>116</v>
      </c>
      <c r="ADI48">
        <f t="shared" si="1497"/>
        <v>11.4</v>
      </c>
      <c r="ADJ48">
        <f t="shared" si="1498"/>
        <v>13.1</v>
      </c>
      <c r="ADK48">
        <f t="shared" si="1499"/>
        <v>0</v>
      </c>
      <c r="ADL48">
        <f t="shared" si="1500"/>
        <v>57</v>
      </c>
      <c r="ADM48">
        <f t="shared" si="1501"/>
        <v>38.4</v>
      </c>
      <c r="ADN48">
        <f t="shared" si="1502"/>
        <v>0</v>
      </c>
      <c r="ADO48">
        <f t="shared" si="1503"/>
        <v>0</v>
      </c>
      <c r="ADP48">
        <f t="shared" si="1504"/>
        <v>0</v>
      </c>
      <c r="ADQ48">
        <f t="shared" si="1505"/>
        <v>0</v>
      </c>
      <c r="ADR48">
        <f t="shared" si="1506"/>
        <v>0</v>
      </c>
      <c r="ADS48">
        <f t="shared" si="1507"/>
        <v>0</v>
      </c>
      <c r="ADT48">
        <f t="shared" si="1508"/>
        <v>0</v>
      </c>
      <c r="ADU48">
        <f t="shared" si="1509"/>
        <v>0</v>
      </c>
      <c r="ADV48">
        <f t="shared" si="1510"/>
        <v>0</v>
      </c>
      <c r="ADW48">
        <f t="shared" si="1511"/>
        <v>0</v>
      </c>
      <c r="ADX48">
        <f t="shared" si="1512"/>
        <v>0</v>
      </c>
      <c r="ADY48">
        <f t="shared" si="1513"/>
        <v>0</v>
      </c>
      <c r="ADZ48">
        <f t="shared" si="1514"/>
        <v>0</v>
      </c>
      <c r="AEA48">
        <f t="shared" si="1515"/>
        <v>0</v>
      </c>
      <c r="AEB48">
        <f t="shared" si="1516"/>
        <v>0</v>
      </c>
      <c r="AEC48">
        <f t="shared" si="1517"/>
        <v>0</v>
      </c>
      <c r="AED48">
        <f t="shared" si="1518"/>
        <v>0</v>
      </c>
      <c r="AEE48">
        <f t="shared" si="1519"/>
        <v>0</v>
      </c>
      <c r="AEF48">
        <f t="shared" si="1520"/>
        <v>0</v>
      </c>
      <c r="AEG48">
        <f t="shared" si="1521"/>
        <v>0</v>
      </c>
      <c r="AEH48">
        <f t="shared" si="1522"/>
        <v>0</v>
      </c>
      <c r="AEI48">
        <f t="shared" si="1523"/>
        <v>0</v>
      </c>
      <c r="AEJ48">
        <f t="shared" si="1524"/>
        <v>0</v>
      </c>
      <c r="AEK48">
        <f t="shared" si="1525"/>
        <v>0</v>
      </c>
      <c r="AEL48">
        <f t="shared" si="1526"/>
        <v>0</v>
      </c>
      <c r="AEM48">
        <f t="shared" si="1527"/>
        <v>0</v>
      </c>
      <c r="AEN48">
        <f t="shared" si="1528"/>
        <v>0</v>
      </c>
      <c r="AEO48">
        <f t="shared" si="1529"/>
        <v>0</v>
      </c>
      <c r="AEP48">
        <f t="shared" si="1530"/>
        <v>0</v>
      </c>
      <c r="AEQ48">
        <f t="shared" si="1531"/>
        <v>0</v>
      </c>
      <c r="AER48">
        <f t="shared" si="1532"/>
        <v>0</v>
      </c>
      <c r="AES48">
        <f t="shared" si="1533"/>
        <v>0</v>
      </c>
      <c r="AET48">
        <f t="shared" si="1534"/>
        <v>0</v>
      </c>
      <c r="AEU48">
        <f t="shared" si="1535"/>
        <v>0</v>
      </c>
      <c r="AEV48">
        <f t="shared" si="1536"/>
        <v>0</v>
      </c>
      <c r="AEW48">
        <f t="shared" si="1537"/>
        <v>0</v>
      </c>
      <c r="AEX48">
        <f t="shared" si="1538"/>
        <v>0</v>
      </c>
      <c r="AEY48">
        <f t="shared" si="1539"/>
        <v>0</v>
      </c>
      <c r="AEZ48">
        <f t="shared" si="1540"/>
        <v>0</v>
      </c>
      <c r="AFA48">
        <f t="shared" si="1541"/>
        <v>0</v>
      </c>
      <c r="AFB48">
        <f t="shared" si="1542"/>
        <v>0</v>
      </c>
      <c r="AFC48">
        <f t="shared" si="1543"/>
        <v>0</v>
      </c>
      <c r="AFD48">
        <f t="shared" si="1544"/>
        <v>0</v>
      </c>
      <c r="AFE48">
        <f t="shared" si="1545"/>
        <v>0</v>
      </c>
      <c r="AFF48">
        <f t="shared" si="1546"/>
        <v>0</v>
      </c>
      <c r="AFG48">
        <f t="shared" si="1547"/>
        <v>0</v>
      </c>
      <c r="AFH48">
        <f t="shared" si="1548"/>
        <v>0</v>
      </c>
      <c r="AFI48">
        <f t="shared" si="1549"/>
        <v>0</v>
      </c>
      <c r="AFJ48">
        <f t="shared" si="1550"/>
        <v>0</v>
      </c>
      <c r="AFK48">
        <f t="shared" si="1551"/>
        <v>0</v>
      </c>
      <c r="AFL48">
        <f t="shared" si="1552"/>
        <v>0</v>
      </c>
      <c r="AFM48">
        <f t="shared" si="1553"/>
        <v>0</v>
      </c>
      <c r="AFN48">
        <f t="shared" si="1554"/>
        <v>0</v>
      </c>
      <c r="AFO48">
        <f t="shared" si="1555"/>
        <v>0</v>
      </c>
      <c r="AFP48">
        <f t="shared" si="1556"/>
        <v>0</v>
      </c>
      <c r="AFQ48">
        <f t="shared" si="1557"/>
        <v>0</v>
      </c>
      <c r="AFR48">
        <f t="shared" si="1558"/>
        <v>0</v>
      </c>
      <c r="AFS48">
        <f t="shared" si="1559"/>
        <v>0</v>
      </c>
      <c r="AFT48">
        <f t="shared" si="1560"/>
        <v>0</v>
      </c>
      <c r="AFU48">
        <f t="shared" si="1561"/>
        <v>0</v>
      </c>
      <c r="AFV48">
        <f t="shared" si="1562"/>
        <v>0</v>
      </c>
      <c r="AFW48">
        <f t="shared" si="1563"/>
        <v>0</v>
      </c>
      <c r="AFX48">
        <f t="shared" si="1564"/>
        <v>0</v>
      </c>
      <c r="AFY48">
        <f t="shared" si="1565"/>
        <v>0</v>
      </c>
      <c r="AFZ48">
        <f t="shared" si="1566"/>
        <v>0</v>
      </c>
      <c r="AGA48">
        <f t="shared" si="1567"/>
        <v>0</v>
      </c>
      <c r="AGB48">
        <f t="shared" si="1568"/>
        <v>0</v>
      </c>
      <c r="AGC48">
        <f t="shared" si="1569"/>
        <v>0</v>
      </c>
      <c r="AGD48">
        <f t="shared" si="1570"/>
        <v>0</v>
      </c>
      <c r="AGE48">
        <f t="shared" si="1571"/>
        <v>0</v>
      </c>
      <c r="AGF48">
        <f t="shared" si="1572"/>
        <v>0</v>
      </c>
      <c r="AGG48">
        <f t="shared" si="1573"/>
        <v>0</v>
      </c>
      <c r="AGH48">
        <f t="shared" si="1574"/>
        <v>0</v>
      </c>
      <c r="AGI48">
        <f t="shared" si="1575"/>
        <v>0</v>
      </c>
      <c r="AGJ48">
        <f t="shared" si="1576"/>
        <v>0</v>
      </c>
      <c r="AGK48">
        <f t="shared" si="1577"/>
        <v>0</v>
      </c>
      <c r="AGM48" s="88">
        <f t="shared" si="1578"/>
        <v>94</v>
      </c>
      <c r="AGN48" s="88">
        <v>94</v>
      </c>
      <c r="AGO48">
        <v>2</v>
      </c>
      <c r="AGP48">
        <f t="shared" si="1579"/>
        <v>2</v>
      </c>
      <c r="AGQ48">
        <f t="shared" si="1580"/>
        <v>2</v>
      </c>
      <c r="AGR48">
        <f t="shared" si="1581"/>
        <v>2</v>
      </c>
      <c r="AGS48">
        <f t="shared" si="1582"/>
        <v>3</v>
      </c>
      <c r="AGT48">
        <f t="shared" si="1583"/>
        <v>2</v>
      </c>
      <c r="AGU48">
        <f t="shared" si="1584"/>
        <v>2</v>
      </c>
      <c r="AGV48">
        <f t="shared" si="1585"/>
        <v>1</v>
      </c>
      <c r="AGW48">
        <f t="shared" si="1586"/>
        <v>7</v>
      </c>
      <c r="AGX48">
        <f t="shared" si="1587"/>
        <v>2</v>
      </c>
      <c r="AGY48">
        <f t="shared" si="1588"/>
        <v>9</v>
      </c>
      <c r="AGZ48">
        <f t="shared" si="1589"/>
        <v>0</v>
      </c>
      <c r="AHA48">
        <f t="shared" si="1590"/>
        <v>0</v>
      </c>
      <c r="AHB48">
        <f t="shared" si="1591"/>
        <v>0</v>
      </c>
      <c r="AHC48">
        <f t="shared" si="1592"/>
        <v>0</v>
      </c>
      <c r="AHD48">
        <f t="shared" si="1593"/>
        <v>0</v>
      </c>
      <c r="AHE48">
        <f t="shared" si="1594"/>
        <v>0</v>
      </c>
      <c r="AHF48">
        <f t="shared" si="1595"/>
        <v>0</v>
      </c>
      <c r="AHG48">
        <f t="shared" si="1596"/>
        <v>0</v>
      </c>
      <c r="AHH48">
        <f t="shared" si="1597"/>
        <v>0</v>
      </c>
      <c r="AHI48">
        <f t="shared" si="1598"/>
        <v>0</v>
      </c>
      <c r="AHJ48">
        <f t="shared" si="1599"/>
        <v>0</v>
      </c>
      <c r="AHK48">
        <f t="shared" si="1600"/>
        <v>0</v>
      </c>
      <c r="AHL48">
        <f t="shared" si="1601"/>
        <v>0</v>
      </c>
      <c r="AHM48">
        <f t="shared" si="1602"/>
        <v>0</v>
      </c>
      <c r="AHN48">
        <f t="shared" si="1603"/>
        <v>0</v>
      </c>
      <c r="AHO48">
        <f t="shared" si="1604"/>
        <v>0</v>
      </c>
      <c r="AHP48">
        <f t="shared" si="1605"/>
        <v>0</v>
      </c>
      <c r="AHQ48">
        <f t="shared" si="1606"/>
        <v>0</v>
      </c>
      <c r="AHR48">
        <f t="shared" si="1607"/>
        <v>0</v>
      </c>
      <c r="AHS48">
        <f t="shared" si="1608"/>
        <v>0</v>
      </c>
      <c r="AHT48">
        <f t="shared" si="1609"/>
        <v>0</v>
      </c>
      <c r="AHU48">
        <f t="shared" si="1610"/>
        <v>0</v>
      </c>
      <c r="AHV48">
        <f t="shared" si="1611"/>
        <v>0</v>
      </c>
      <c r="AHW48">
        <f t="shared" si="1612"/>
        <v>0</v>
      </c>
      <c r="AHX48">
        <f t="shared" si="1613"/>
        <v>0</v>
      </c>
      <c r="AHY48">
        <f t="shared" si="1614"/>
        <v>0</v>
      </c>
      <c r="AHZ48">
        <f t="shared" si="1615"/>
        <v>0</v>
      </c>
      <c r="AIA48">
        <f t="shared" si="1616"/>
        <v>0</v>
      </c>
      <c r="AIB48">
        <f t="shared" si="1617"/>
        <v>0</v>
      </c>
      <c r="AIC48">
        <f t="shared" si="1618"/>
        <v>0</v>
      </c>
      <c r="AID48">
        <f t="shared" si="1619"/>
        <v>0</v>
      </c>
      <c r="AIE48">
        <f t="shared" si="1620"/>
        <v>0</v>
      </c>
      <c r="AIF48">
        <f t="shared" si="1621"/>
        <v>0</v>
      </c>
      <c r="AIG48">
        <f t="shared" si="1622"/>
        <v>0</v>
      </c>
      <c r="AIH48">
        <f t="shared" si="1623"/>
        <v>0</v>
      </c>
      <c r="AII48">
        <f t="shared" si="1624"/>
        <v>0</v>
      </c>
      <c r="AIJ48">
        <f t="shared" si="1625"/>
        <v>0</v>
      </c>
      <c r="AIK48">
        <f t="shared" si="1626"/>
        <v>0</v>
      </c>
      <c r="AIL48">
        <f t="shared" si="1627"/>
        <v>0</v>
      </c>
      <c r="AIM48">
        <f t="shared" si="1628"/>
        <v>0</v>
      </c>
      <c r="AIN48">
        <f t="shared" si="1629"/>
        <v>0</v>
      </c>
      <c r="AIO48">
        <f t="shared" si="1630"/>
        <v>0</v>
      </c>
      <c r="AIP48">
        <f t="shared" si="1631"/>
        <v>0</v>
      </c>
      <c r="AIQ48">
        <f t="shared" si="1632"/>
        <v>0</v>
      </c>
      <c r="AIR48">
        <f t="shared" si="1633"/>
        <v>0</v>
      </c>
      <c r="AIS48">
        <f t="shared" si="1634"/>
        <v>0</v>
      </c>
      <c r="AIT48">
        <f t="shared" si="1635"/>
        <v>0</v>
      </c>
      <c r="AIU48">
        <f t="shared" si="1636"/>
        <v>0</v>
      </c>
      <c r="AIV48">
        <f t="shared" si="1637"/>
        <v>0</v>
      </c>
      <c r="AIW48">
        <f t="shared" si="1638"/>
        <v>0</v>
      </c>
      <c r="AIX48">
        <f t="shared" si="1639"/>
        <v>0</v>
      </c>
      <c r="AIY48">
        <f t="shared" si="1640"/>
        <v>0</v>
      </c>
      <c r="AIZ48">
        <f t="shared" si="1641"/>
        <v>0</v>
      </c>
      <c r="AJA48">
        <f t="shared" si="1642"/>
        <v>0</v>
      </c>
      <c r="AJB48">
        <f t="shared" si="1643"/>
        <v>0</v>
      </c>
      <c r="AJC48">
        <f t="shared" si="1644"/>
        <v>0</v>
      </c>
      <c r="AJD48">
        <f t="shared" si="1645"/>
        <v>0</v>
      </c>
      <c r="AJE48">
        <f t="shared" si="1646"/>
        <v>0</v>
      </c>
      <c r="AJF48">
        <f t="shared" si="1647"/>
        <v>0</v>
      </c>
      <c r="AJG48">
        <f t="shared" si="1648"/>
        <v>0</v>
      </c>
      <c r="AJH48">
        <f t="shared" si="1649"/>
        <v>0</v>
      </c>
      <c r="AJI48">
        <f t="shared" si="1650"/>
        <v>0</v>
      </c>
      <c r="AJJ48">
        <f t="shared" si="1651"/>
        <v>0</v>
      </c>
      <c r="AJK48">
        <f t="shared" si="1652"/>
        <v>0</v>
      </c>
      <c r="AJL48">
        <f t="shared" si="1653"/>
        <v>0</v>
      </c>
      <c r="AJM48">
        <f t="shared" si="1654"/>
        <v>0</v>
      </c>
      <c r="AJN48">
        <f t="shared" si="1655"/>
        <v>0</v>
      </c>
      <c r="AJO48">
        <f t="shared" si="1656"/>
        <v>0</v>
      </c>
      <c r="AJP48">
        <f t="shared" si="1657"/>
        <v>0</v>
      </c>
      <c r="AJQ48">
        <f t="shared" si="1658"/>
        <v>0</v>
      </c>
      <c r="AJR48">
        <f t="shared" si="1659"/>
        <v>0</v>
      </c>
      <c r="AJS48">
        <f t="shared" si="1660"/>
        <v>0</v>
      </c>
      <c r="AJT48">
        <f t="shared" si="1661"/>
        <v>0</v>
      </c>
      <c r="AJU48">
        <f t="shared" si="1662"/>
        <v>0</v>
      </c>
      <c r="AJV48">
        <f t="shared" si="1663"/>
        <v>0</v>
      </c>
      <c r="AJX48">
        <v>67</v>
      </c>
      <c r="AJY48">
        <v>1</v>
      </c>
      <c r="AJZ48">
        <v>1</v>
      </c>
      <c r="AKA48">
        <f t="shared" si="1664"/>
        <v>2</v>
      </c>
      <c r="AKB48">
        <f t="shared" si="1665"/>
        <v>2</v>
      </c>
      <c r="AKC48">
        <f t="shared" si="1666"/>
        <v>1</v>
      </c>
      <c r="AKD48">
        <f t="shared" si="1667"/>
        <v>2</v>
      </c>
      <c r="AKE48">
        <f t="shared" si="1668"/>
        <v>8</v>
      </c>
      <c r="AKF48">
        <f t="shared" si="1669"/>
        <v>8</v>
      </c>
      <c r="AKG48">
        <f t="shared" si="1670"/>
        <v>2</v>
      </c>
      <c r="AKH48">
        <f t="shared" si="1671"/>
        <v>0</v>
      </c>
      <c r="AKI48">
        <f t="shared" si="1672"/>
        <v>0</v>
      </c>
      <c r="AKJ48">
        <f t="shared" si="1673"/>
        <v>0</v>
      </c>
      <c r="AKK48">
        <f t="shared" si="1674"/>
        <v>0</v>
      </c>
      <c r="AKL48">
        <f t="shared" si="1675"/>
        <v>0</v>
      </c>
      <c r="AKM48">
        <f t="shared" si="1676"/>
        <v>0</v>
      </c>
      <c r="AKN48">
        <f t="shared" si="1677"/>
        <v>0</v>
      </c>
      <c r="AKO48">
        <f t="shared" si="1678"/>
        <v>0</v>
      </c>
      <c r="AKP48">
        <f t="shared" si="1679"/>
        <v>0</v>
      </c>
      <c r="AKQ48">
        <f t="shared" si="1680"/>
        <v>0</v>
      </c>
      <c r="AKR48">
        <f t="shared" si="1681"/>
        <v>0</v>
      </c>
      <c r="AKS48">
        <f t="shared" si="1682"/>
        <v>0</v>
      </c>
      <c r="AKT48">
        <f t="shared" si="1683"/>
        <v>0</v>
      </c>
      <c r="AKU48">
        <f t="shared" si="1684"/>
        <v>0</v>
      </c>
      <c r="AKV48">
        <f t="shared" si="1685"/>
        <v>0</v>
      </c>
      <c r="AKW48">
        <f t="shared" si="1686"/>
        <v>0</v>
      </c>
      <c r="AKX48">
        <f t="shared" si="1687"/>
        <v>0</v>
      </c>
      <c r="AKY48">
        <f t="shared" si="1688"/>
        <v>0</v>
      </c>
      <c r="AKZ48">
        <f t="shared" si="1689"/>
        <v>0</v>
      </c>
      <c r="ALA48">
        <f t="shared" si="1690"/>
        <v>0</v>
      </c>
      <c r="ALB48">
        <f t="shared" si="1691"/>
        <v>0</v>
      </c>
      <c r="ALC48">
        <f t="shared" si="1692"/>
        <v>0</v>
      </c>
      <c r="ALD48">
        <f t="shared" si="1693"/>
        <v>0</v>
      </c>
      <c r="ALE48">
        <f t="shared" si="1694"/>
        <v>0</v>
      </c>
      <c r="ALF48">
        <f t="shared" si="1695"/>
        <v>0</v>
      </c>
      <c r="ALG48">
        <f t="shared" si="1696"/>
        <v>0</v>
      </c>
      <c r="ALH48">
        <f t="shared" si="1697"/>
        <v>0</v>
      </c>
      <c r="ALI48">
        <f t="shared" si="1698"/>
        <v>0</v>
      </c>
      <c r="ALJ48">
        <f t="shared" si="1699"/>
        <v>0</v>
      </c>
      <c r="ALK48">
        <f t="shared" si="1700"/>
        <v>0</v>
      </c>
      <c r="ALL48">
        <f t="shared" si="1701"/>
        <v>0</v>
      </c>
      <c r="ALM48">
        <f t="shared" si="1702"/>
        <v>0</v>
      </c>
      <c r="ALN48">
        <f t="shared" si="1703"/>
        <v>0</v>
      </c>
      <c r="ALO48">
        <f t="shared" si="1704"/>
        <v>0</v>
      </c>
      <c r="ALP48">
        <f t="shared" si="1705"/>
        <v>0</v>
      </c>
      <c r="ALQ48">
        <f t="shared" si="1706"/>
        <v>0</v>
      </c>
      <c r="ALR48">
        <f t="shared" si="1707"/>
        <v>0</v>
      </c>
      <c r="ALS48">
        <f t="shared" si="1708"/>
        <v>0</v>
      </c>
      <c r="ALT48">
        <f t="shared" si="1709"/>
        <v>0</v>
      </c>
      <c r="ALU48">
        <f t="shared" si="1710"/>
        <v>0</v>
      </c>
      <c r="ALV48">
        <f t="shared" si="1711"/>
        <v>0</v>
      </c>
      <c r="ALW48">
        <f t="shared" si="1712"/>
        <v>0</v>
      </c>
      <c r="ALX48">
        <f t="shared" si="1713"/>
        <v>0</v>
      </c>
      <c r="ALY48">
        <f t="shared" si="1714"/>
        <v>0</v>
      </c>
      <c r="ALZ48">
        <f t="shared" si="1715"/>
        <v>0</v>
      </c>
      <c r="AMA48">
        <f t="shared" si="1716"/>
        <v>0</v>
      </c>
      <c r="AMB48">
        <f t="shared" si="1717"/>
        <v>0</v>
      </c>
      <c r="AMC48">
        <f t="shared" si="1718"/>
        <v>0</v>
      </c>
      <c r="AMD48">
        <f t="shared" si="1719"/>
        <v>0</v>
      </c>
      <c r="AME48">
        <f t="shared" si="1720"/>
        <v>0</v>
      </c>
      <c r="AMF48">
        <f t="shared" si="1721"/>
        <v>0</v>
      </c>
      <c r="AMG48">
        <f t="shared" si="1722"/>
        <v>0</v>
      </c>
      <c r="AMH48">
        <f t="shared" si="1723"/>
        <v>0</v>
      </c>
      <c r="AMI48">
        <f t="shared" si="1724"/>
        <v>0</v>
      </c>
      <c r="AMJ48">
        <f t="shared" si="1725"/>
        <v>0</v>
      </c>
      <c r="AMK48">
        <f t="shared" si="1726"/>
        <v>0</v>
      </c>
      <c r="AML48">
        <f t="shared" si="1727"/>
        <v>0</v>
      </c>
      <c r="AMM48">
        <f t="shared" si="1728"/>
        <v>0</v>
      </c>
      <c r="AMN48">
        <f t="shared" si="1729"/>
        <v>0</v>
      </c>
      <c r="AMO48">
        <f t="shared" si="1730"/>
        <v>0</v>
      </c>
      <c r="AMP48">
        <f t="shared" si="1731"/>
        <v>0</v>
      </c>
      <c r="AMQ48">
        <f t="shared" si="1732"/>
        <v>0</v>
      </c>
      <c r="AMR48">
        <f t="shared" si="1733"/>
        <v>0</v>
      </c>
      <c r="AMS48">
        <f t="shared" si="1734"/>
        <v>0</v>
      </c>
      <c r="AMT48">
        <f t="shared" si="1735"/>
        <v>0</v>
      </c>
      <c r="AMU48">
        <f t="shared" si="1736"/>
        <v>0</v>
      </c>
      <c r="AMV48">
        <f t="shared" si="1737"/>
        <v>0</v>
      </c>
      <c r="AMW48">
        <f t="shared" si="1738"/>
        <v>0</v>
      </c>
      <c r="AMX48">
        <f t="shared" si="1739"/>
        <v>0</v>
      </c>
      <c r="AMY48">
        <f t="shared" si="1740"/>
        <v>0</v>
      </c>
      <c r="AMZ48">
        <f t="shared" si="1741"/>
        <v>0</v>
      </c>
      <c r="ANA48">
        <f t="shared" si="1742"/>
        <v>0</v>
      </c>
      <c r="ANB48">
        <f t="shared" si="1743"/>
        <v>0</v>
      </c>
      <c r="ANC48">
        <f t="shared" si="1744"/>
        <v>0</v>
      </c>
      <c r="AND48">
        <f t="shared" si="1745"/>
        <v>0</v>
      </c>
      <c r="ANR48" s="4">
        <v>2090</v>
      </c>
      <c r="ANS48" s="4">
        <f t="shared" si="1746"/>
        <v>2090</v>
      </c>
      <c r="ANU48" s="4">
        <v>2179</v>
      </c>
      <c r="ANV48" t="str">
        <f t="shared" si="1747"/>
        <v>2181</v>
      </c>
      <c r="ANW48" t="str">
        <f t="shared" si="1748"/>
        <v>2185</v>
      </c>
      <c r="ANX48" t="str">
        <f t="shared" si="1749"/>
        <v>2188</v>
      </c>
      <c r="ANY48" t="str">
        <f t="shared" si="1750"/>
        <v>2191</v>
      </c>
      <c r="ANZ48" t="str">
        <f t="shared" si="1751"/>
        <v>2158</v>
      </c>
      <c r="AOA48" t="str">
        <f t="shared" si="1752"/>
        <v>2137</v>
      </c>
      <c r="AOB48" t="str">
        <f t="shared" si="1753"/>
        <v>2111</v>
      </c>
      <c r="AOC48" t="str">
        <f t="shared" si="1754"/>
        <v>2119</v>
      </c>
      <c r="AOD48" t="str">
        <f t="shared" si="1755"/>
        <v>2121</v>
      </c>
      <c r="AOE48" t="str">
        <f t="shared" si="1756"/>
        <v>2090</v>
      </c>
      <c r="AOF48" t="str">
        <f t="shared" si="1757"/>
        <v>2090</v>
      </c>
      <c r="AOG48" t="str">
        <f t="shared" si="1758"/>
        <v>2090</v>
      </c>
      <c r="AOH48" t="str">
        <f t="shared" si="1759"/>
        <v>2090</v>
      </c>
      <c r="AOI48" t="str">
        <f t="shared" si="1760"/>
        <v>2090</v>
      </c>
      <c r="AOJ48" t="str">
        <f t="shared" si="1761"/>
        <v>2090</v>
      </c>
      <c r="AOK48" t="str">
        <f t="shared" si="1762"/>
        <v>2090</v>
      </c>
      <c r="AOL48" t="str">
        <f t="shared" si="1763"/>
        <v>2090</v>
      </c>
      <c r="AOM48" t="str">
        <f t="shared" si="1764"/>
        <v>2090</v>
      </c>
      <c r="AON48" t="str">
        <f t="shared" si="1765"/>
        <v>2090</v>
      </c>
      <c r="AOO48" t="str">
        <f t="shared" si="1766"/>
        <v>2090</v>
      </c>
      <c r="AOP48" t="str">
        <f t="shared" si="1767"/>
        <v>2090</v>
      </c>
      <c r="AOQ48" t="str">
        <f t="shared" si="1768"/>
        <v>2090</v>
      </c>
      <c r="AOR48" t="str">
        <f t="shared" si="1769"/>
        <v>2090</v>
      </c>
      <c r="AOS48" t="str">
        <f t="shared" si="1770"/>
        <v>2090</v>
      </c>
      <c r="AOT48" t="str">
        <f t="shared" si="1771"/>
        <v>2090</v>
      </c>
      <c r="AOU48" t="str">
        <f t="shared" si="1772"/>
        <v>2090</v>
      </c>
      <c r="AOV48" t="str">
        <f t="shared" si="1773"/>
        <v>2090</v>
      </c>
      <c r="AOW48" t="str">
        <f t="shared" si="1774"/>
        <v>2090</v>
      </c>
      <c r="AOX48" t="str">
        <f t="shared" si="1775"/>
        <v>2090</v>
      </c>
      <c r="AOY48" t="str">
        <f t="shared" si="1776"/>
        <v>2090</v>
      </c>
      <c r="AOZ48" t="str">
        <f t="shared" si="1777"/>
        <v>2090</v>
      </c>
      <c r="APA48" t="str">
        <f t="shared" si="1778"/>
        <v>2090</v>
      </c>
      <c r="APB48" t="str">
        <f t="shared" si="1779"/>
        <v>2090</v>
      </c>
      <c r="APC48" t="str">
        <f t="shared" si="1780"/>
        <v>2090</v>
      </c>
      <c r="APD48" t="str">
        <f t="shared" si="1781"/>
        <v>2090</v>
      </c>
      <c r="APE48" t="str">
        <f t="shared" si="1782"/>
        <v>2090</v>
      </c>
      <c r="APF48" t="str">
        <f t="shared" si="1783"/>
        <v>2090</v>
      </c>
      <c r="APG48" t="str">
        <f t="shared" si="1784"/>
        <v>2090</v>
      </c>
      <c r="APH48" t="str">
        <f t="shared" si="1785"/>
        <v>2090</v>
      </c>
      <c r="API48" t="str">
        <f t="shared" si="1786"/>
        <v>2090</v>
      </c>
      <c r="APJ48" t="str">
        <f t="shared" si="1787"/>
        <v>2090</v>
      </c>
      <c r="APK48" t="str">
        <f t="shared" si="1788"/>
        <v>2090</v>
      </c>
      <c r="APL48" t="str">
        <f t="shared" si="1789"/>
        <v>2090</v>
      </c>
      <c r="APM48" t="str">
        <f t="shared" si="1790"/>
        <v>2090</v>
      </c>
      <c r="APN48" t="str">
        <f t="shared" si="1791"/>
        <v>2090</v>
      </c>
      <c r="APO48" t="str">
        <f t="shared" si="1792"/>
        <v>2090</v>
      </c>
      <c r="APP48" t="str">
        <f t="shared" si="1793"/>
        <v>2090</v>
      </c>
      <c r="APQ48" t="str">
        <f t="shared" si="1794"/>
        <v>2090</v>
      </c>
      <c r="APR48" t="str">
        <f t="shared" si="1795"/>
        <v>2090</v>
      </c>
      <c r="APS48" t="str">
        <f t="shared" si="1796"/>
        <v>2090</v>
      </c>
      <c r="APT48" t="str">
        <f t="shared" si="1797"/>
        <v>2090</v>
      </c>
      <c r="APU48" t="str">
        <f t="shared" si="1798"/>
        <v>2090</v>
      </c>
      <c r="APV48" t="str">
        <f t="shared" si="1799"/>
        <v>2090</v>
      </c>
      <c r="APW48" t="str">
        <f t="shared" si="1800"/>
        <v>2090</v>
      </c>
      <c r="APX48" t="str">
        <f t="shared" si="1801"/>
        <v>2090</v>
      </c>
      <c r="APY48" t="str">
        <f t="shared" si="1802"/>
        <v>2090</v>
      </c>
      <c r="APZ48" t="str">
        <f t="shared" si="1803"/>
        <v>2090</v>
      </c>
      <c r="AQA48" t="str">
        <f t="shared" si="1804"/>
        <v>2090</v>
      </c>
      <c r="AQB48" t="str">
        <f t="shared" si="1805"/>
        <v>2090</v>
      </c>
      <c r="AQC48" t="str">
        <f t="shared" si="1806"/>
        <v>2090</v>
      </c>
      <c r="AQD48" t="str">
        <f t="shared" si="1807"/>
        <v>2090</v>
      </c>
      <c r="AQE48" t="str">
        <f t="shared" si="1808"/>
        <v>2090</v>
      </c>
      <c r="AQF48" t="str">
        <f t="shared" si="1809"/>
        <v>2090</v>
      </c>
      <c r="AQG48" t="str">
        <f t="shared" si="1810"/>
        <v>2090</v>
      </c>
      <c r="AQH48" t="str">
        <f t="shared" si="1811"/>
        <v>2090</v>
      </c>
      <c r="AQI48" t="str">
        <f t="shared" si="1812"/>
        <v>2090</v>
      </c>
      <c r="AQJ48" t="str">
        <f t="shared" si="1813"/>
        <v>2090</v>
      </c>
      <c r="AQK48" t="str">
        <f t="shared" si="1814"/>
        <v>2090</v>
      </c>
      <c r="AQL48" t="str">
        <f t="shared" si="1815"/>
        <v>2090</v>
      </c>
      <c r="AQM48" t="str">
        <f t="shared" si="1816"/>
        <v>2090</v>
      </c>
      <c r="AQN48" t="str">
        <f t="shared" si="1817"/>
        <v>2090</v>
      </c>
      <c r="AQO48" t="str">
        <f t="shared" si="1818"/>
        <v>2090</v>
      </c>
      <c r="AQP48" t="str">
        <f t="shared" si="1819"/>
        <v>2090</v>
      </c>
      <c r="AQQ48" t="str">
        <f t="shared" si="1820"/>
        <v>2090</v>
      </c>
      <c r="AQR48" t="str">
        <f t="shared" si="1821"/>
        <v>2090</v>
      </c>
      <c r="AQS48" t="str">
        <f t="shared" si="1822"/>
        <v>2090</v>
      </c>
      <c r="AQT48" t="str">
        <f t="shared" si="1823"/>
        <v>2090</v>
      </c>
      <c r="AQU48" t="str">
        <f t="shared" si="1824"/>
        <v>2090</v>
      </c>
      <c r="AQV48" t="str">
        <f t="shared" si="1825"/>
        <v>2090</v>
      </c>
      <c r="AQW48" t="str">
        <f t="shared" si="1826"/>
        <v>2090</v>
      </c>
      <c r="AQX48" t="str">
        <f t="shared" si="1827"/>
        <v>2090</v>
      </c>
      <c r="AQY48" t="str">
        <f t="shared" si="1828"/>
        <v>2090</v>
      </c>
      <c r="AQZ48" t="str">
        <f t="shared" si="1829"/>
        <v>2090</v>
      </c>
      <c r="ARA48" t="str">
        <f t="shared" si="1830"/>
        <v>2090</v>
      </c>
      <c r="ARB48" t="str">
        <f t="shared" si="1831"/>
        <v>2090</v>
      </c>
      <c r="ARC48">
        <v>2179</v>
      </c>
      <c r="ARH48" s="5"/>
    </row>
    <row r="49" spans="1:1152" x14ac:dyDescent="0.2">
      <c r="A49">
        <v>110</v>
      </c>
      <c r="B49" s="19" t="s">
        <v>18</v>
      </c>
      <c r="C49" s="20">
        <f>VLOOKUP(A49, Rankings!$A$2:$AN$161, 40, FALSE)</f>
        <v>47</v>
      </c>
      <c r="D49" s="221" t="s">
        <v>228</v>
      </c>
      <c r="F49" s="4">
        <v>7</v>
      </c>
      <c r="G49" s="4">
        <v>5</v>
      </c>
      <c r="I49" s="5">
        <f t="shared" si="916"/>
        <v>11</v>
      </c>
      <c r="L49" t="s">
        <v>1759</v>
      </c>
      <c r="M49" t="s">
        <v>2214</v>
      </c>
      <c r="N49" t="s">
        <v>2474</v>
      </c>
      <c r="O49" t="s">
        <v>2627</v>
      </c>
      <c r="P49" t="s">
        <v>2829</v>
      </c>
      <c r="Q49" t="s">
        <v>3174</v>
      </c>
      <c r="R49" t="s">
        <v>3360</v>
      </c>
      <c r="S49" t="s">
        <v>3652</v>
      </c>
      <c r="T49" t="s">
        <v>3852</v>
      </c>
      <c r="U49" t="s">
        <v>4071</v>
      </c>
      <c r="V49" t="s">
        <v>4239</v>
      </c>
      <c r="W49" t="str">
        <f>Rankings!D48</f>
        <v>-</v>
      </c>
      <c r="X49" t="s">
        <v>10</v>
      </c>
      <c r="Y49" t="s">
        <v>10</v>
      </c>
      <c r="Z49" t="s">
        <v>10</v>
      </c>
      <c r="AA49" t="s">
        <v>10</v>
      </c>
      <c r="AB49" t="s">
        <v>10</v>
      </c>
      <c r="AC49" t="s">
        <v>10</v>
      </c>
      <c r="AD49" t="s">
        <v>10</v>
      </c>
      <c r="AE49" t="s">
        <v>10</v>
      </c>
      <c r="AF49" t="s">
        <v>10</v>
      </c>
      <c r="AG49" t="s">
        <v>10</v>
      </c>
      <c r="AH49" t="s">
        <v>10</v>
      </c>
      <c r="AI49" t="s">
        <v>10</v>
      </c>
      <c r="AJ49" t="s">
        <v>10</v>
      </c>
      <c r="AK49" t="s">
        <v>10</v>
      </c>
      <c r="AL49" t="s">
        <v>10</v>
      </c>
      <c r="AM49" t="s">
        <v>10</v>
      </c>
      <c r="AN49" t="s">
        <v>10</v>
      </c>
      <c r="AO49" t="s">
        <v>10</v>
      </c>
      <c r="AP49" t="s">
        <v>10</v>
      </c>
      <c r="AQ49" t="s">
        <v>10</v>
      </c>
      <c r="AR49" t="s">
        <v>10</v>
      </c>
      <c r="AS49" t="s">
        <v>10</v>
      </c>
      <c r="AT49" t="s">
        <v>10</v>
      </c>
      <c r="AU49" t="s">
        <v>10</v>
      </c>
      <c r="AV49" t="s">
        <v>10</v>
      </c>
      <c r="AW49" t="s">
        <v>10</v>
      </c>
      <c r="AX49" t="s">
        <v>10</v>
      </c>
      <c r="AY49" t="s">
        <v>10</v>
      </c>
      <c r="AZ49" t="s">
        <v>10</v>
      </c>
      <c r="BA49" t="s">
        <v>10</v>
      </c>
      <c r="BB49" t="s">
        <v>10</v>
      </c>
      <c r="BC49" t="s">
        <v>10</v>
      </c>
      <c r="BD49" t="s">
        <v>10</v>
      </c>
      <c r="BE49" t="s">
        <v>10</v>
      </c>
      <c r="BF49" t="s">
        <v>10</v>
      </c>
      <c r="BG49" t="s">
        <v>10</v>
      </c>
      <c r="BH49" t="s">
        <v>10</v>
      </c>
      <c r="BI49" t="s">
        <v>10</v>
      </c>
      <c r="BJ49" t="s">
        <v>10</v>
      </c>
      <c r="BK49" t="s">
        <v>10</v>
      </c>
      <c r="BL49" t="s">
        <v>10</v>
      </c>
      <c r="BM49" t="s">
        <v>10</v>
      </c>
      <c r="BN49" t="s">
        <v>10</v>
      </c>
      <c r="BO49" t="s">
        <v>10</v>
      </c>
      <c r="BP49" t="s">
        <v>10</v>
      </c>
      <c r="BQ49" t="s">
        <v>10</v>
      </c>
      <c r="BR49" t="s">
        <v>10</v>
      </c>
      <c r="BS49" t="s">
        <v>10</v>
      </c>
      <c r="BT49" t="s">
        <v>10</v>
      </c>
      <c r="BU49" t="s">
        <v>10</v>
      </c>
      <c r="BV49" t="s">
        <v>10</v>
      </c>
      <c r="BW49" t="s">
        <v>10</v>
      </c>
      <c r="BX49" t="s">
        <v>10</v>
      </c>
      <c r="BY49" t="s">
        <v>10</v>
      </c>
      <c r="BZ49" t="s">
        <v>10</v>
      </c>
      <c r="CA49" t="s">
        <v>10</v>
      </c>
      <c r="CB49" t="s">
        <v>10</v>
      </c>
      <c r="CC49" t="s">
        <v>10</v>
      </c>
      <c r="CD49" t="s">
        <v>10</v>
      </c>
      <c r="CE49" t="s">
        <v>10</v>
      </c>
      <c r="CF49" t="s">
        <v>10</v>
      </c>
      <c r="CG49" t="s">
        <v>10</v>
      </c>
      <c r="CH49" t="s">
        <v>10</v>
      </c>
      <c r="CI49" t="s">
        <v>10</v>
      </c>
      <c r="CJ49" t="s">
        <v>10</v>
      </c>
      <c r="CK49" t="s">
        <v>10</v>
      </c>
      <c r="CL49" t="s">
        <v>10</v>
      </c>
      <c r="CM49" t="s">
        <v>10</v>
      </c>
      <c r="CN49" t="s">
        <v>10</v>
      </c>
      <c r="CO49" t="s">
        <v>10</v>
      </c>
      <c r="CP49" t="s">
        <v>10</v>
      </c>
      <c r="CQ49" t="s">
        <v>10</v>
      </c>
      <c r="CR49" t="s">
        <v>10</v>
      </c>
      <c r="CT49" s="4">
        <f t="shared" si="917"/>
        <v>3</v>
      </c>
      <c r="CU49" s="4">
        <f t="shared" si="918"/>
        <v>0</v>
      </c>
      <c r="CV49" s="4">
        <f t="shared" si="919"/>
        <v>0</v>
      </c>
      <c r="CW49" s="4">
        <f t="shared" si="920"/>
        <v>2</v>
      </c>
      <c r="CX49" s="4">
        <f t="shared" si="921"/>
        <v>2</v>
      </c>
      <c r="CY49" s="4">
        <f t="shared" si="922"/>
        <v>0</v>
      </c>
      <c r="CZ49" s="4">
        <f t="shared" si="923"/>
        <v>0</v>
      </c>
      <c r="DA49" s="4">
        <f t="shared" si="924"/>
        <v>0</v>
      </c>
      <c r="DB49" s="4">
        <f t="shared" si="925"/>
        <v>3</v>
      </c>
      <c r="DC49" s="4">
        <f t="shared" si="926"/>
        <v>0</v>
      </c>
      <c r="DD49" s="4">
        <f t="shared" si="927"/>
        <v>0</v>
      </c>
      <c r="DE49" s="4">
        <f t="shared" si="928"/>
        <v>1</v>
      </c>
      <c r="DF49" s="4">
        <f t="shared" si="929"/>
        <v>0</v>
      </c>
      <c r="DG49" s="4">
        <f t="shared" si="930"/>
        <v>0</v>
      </c>
      <c r="DH49" s="4">
        <f t="shared" si="931"/>
        <v>0</v>
      </c>
      <c r="DI49" s="152">
        <f t="shared" si="932"/>
        <v>0</v>
      </c>
      <c r="DJ49" s="153">
        <f t="shared" si="933"/>
        <v>3</v>
      </c>
      <c r="DK49" s="4">
        <f t="shared" si="934"/>
        <v>2</v>
      </c>
      <c r="DL49" s="4">
        <f t="shared" si="935"/>
        <v>2</v>
      </c>
      <c r="DM49" s="4">
        <f t="shared" si="936"/>
        <v>0</v>
      </c>
      <c r="DN49" s="4">
        <f t="shared" si="937"/>
        <v>3</v>
      </c>
      <c r="DO49" s="4">
        <f t="shared" si="938"/>
        <v>1</v>
      </c>
      <c r="DP49" s="4">
        <f t="shared" si="939"/>
        <v>0</v>
      </c>
      <c r="DQ49" s="4">
        <f t="shared" si="940"/>
        <v>0</v>
      </c>
      <c r="DR49" s="4">
        <f t="shared" si="941"/>
        <v>11</v>
      </c>
      <c r="DS49" s="4">
        <f t="shared" si="942"/>
        <v>9</v>
      </c>
      <c r="DT49" s="4">
        <f t="shared" si="943"/>
        <v>9</v>
      </c>
      <c r="DU49" t="str">
        <f t="shared" si="944"/>
        <v>3R</v>
      </c>
      <c r="DV49" t="str">
        <f t="shared" si="945"/>
        <v>0R</v>
      </c>
      <c r="DW49" t="str">
        <f t="shared" si="946"/>
        <v>3R</v>
      </c>
      <c r="DX49" t="str">
        <f t="shared" si="947"/>
        <v>3S</v>
      </c>
      <c r="DY49" t="str">
        <f t="shared" si="948"/>
        <v>3S</v>
      </c>
      <c r="DZ49" t="str">
        <f t="shared" si="949"/>
        <v>0R</v>
      </c>
      <c r="EA49" t="str">
        <f t="shared" si="950"/>
        <v>3L</v>
      </c>
      <c r="EB49" t="str">
        <f t="shared" si="951"/>
        <v>3L</v>
      </c>
      <c r="EC49" t="str">
        <f t="shared" si="952"/>
        <v>3R</v>
      </c>
      <c r="ED49" t="str">
        <f t="shared" si="953"/>
        <v>0S</v>
      </c>
      <c r="EE49" t="str">
        <f t="shared" si="954"/>
        <v>3S</v>
      </c>
      <c r="EF49">
        <f t="shared" si="955"/>
        <v>0</v>
      </c>
      <c r="EG49">
        <f t="shared" si="956"/>
        <v>0</v>
      </c>
      <c r="EH49">
        <f t="shared" si="957"/>
        <v>0</v>
      </c>
      <c r="EI49">
        <f t="shared" si="958"/>
        <v>0</v>
      </c>
      <c r="EJ49">
        <f t="shared" si="959"/>
        <v>0</v>
      </c>
      <c r="EK49">
        <f t="shared" si="960"/>
        <v>0</v>
      </c>
      <c r="EL49">
        <f t="shared" si="961"/>
        <v>0</v>
      </c>
      <c r="EM49">
        <f t="shared" si="962"/>
        <v>0</v>
      </c>
      <c r="EN49">
        <f t="shared" si="963"/>
        <v>0</v>
      </c>
      <c r="EO49">
        <f t="shared" si="964"/>
        <v>0</v>
      </c>
      <c r="EP49">
        <f t="shared" si="965"/>
        <v>0</v>
      </c>
      <c r="EQ49">
        <f t="shared" si="966"/>
        <v>0</v>
      </c>
      <c r="ER49">
        <f t="shared" si="967"/>
        <v>0</v>
      </c>
      <c r="ES49">
        <f t="shared" si="968"/>
        <v>0</v>
      </c>
      <c r="ET49">
        <f t="shared" si="969"/>
        <v>0</v>
      </c>
      <c r="EU49">
        <f t="shared" si="970"/>
        <v>0</v>
      </c>
      <c r="EV49">
        <f t="shared" si="971"/>
        <v>0</v>
      </c>
      <c r="EW49">
        <f t="shared" si="972"/>
        <v>0</v>
      </c>
      <c r="EX49">
        <f t="shared" si="973"/>
        <v>0</v>
      </c>
      <c r="EY49">
        <f t="shared" si="974"/>
        <v>0</v>
      </c>
      <c r="EZ49">
        <f t="shared" si="975"/>
        <v>0</v>
      </c>
      <c r="FA49">
        <f t="shared" si="976"/>
        <v>0</v>
      </c>
      <c r="FB49">
        <f t="shared" si="977"/>
        <v>0</v>
      </c>
      <c r="FC49">
        <f t="shared" si="978"/>
        <v>0</v>
      </c>
      <c r="FD49">
        <f t="shared" si="979"/>
        <v>0</v>
      </c>
      <c r="FE49">
        <f t="shared" si="980"/>
        <v>0</v>
      </c>
      <c r="FF49">
        <f t="shared" si="981"/>
        <v>0</v>
      </c>
      <c r="FG49">
        <f t="shared" si="982"/>
        <v>0</v>
      </c>
      <c r="FH49">
        <f t="shared" si="983"/>
        <v>0</v>
      </c>
      <c r="FI49">
        <f t="shared" si="984"/>
        <v>0</v>
      </c>
      <c r="FJ49">
        <f t="shared" si="985"/>
        <v>0</v>
      </c>
      <c r="FK49">
        <f t="shared" si="986"/>
        <v>0</v>
      </c>
      <c r="FL49">
        <f t="shared" si="987"/>
        <v>0</v>
      </c>
      <c r="FM49">
        <f t="shared" si="988"/>
        <v>0</v>
      </c>
      <c r="FN49">
        <f t="shared" si="989"/>
        <v>0</v>
      </c>
      <c r="FO49">
        <f t="shared" si="990"/>
        <v>0</v>
      </c>
      <c r="FP49">
        <f t="shared" si="991"/>
        <v>0</v>
      </c>
      <c r="FQ49">
        <f t="shared" si="992"/>
        <v>0</v>
      </c>
      <c r="FR49">
        <f t="shared" si="993"/>
        <v>0</v>
      </c>
      <c r="FS49">
        <f t="shared" si="994"/>
        <v>0</v>
      </c>
      <c r="FT49">
        <f t="shared" si="995"/>
        <v>0</v>
      </c>
      <c r="FU49">
        <f t="shared" si="996"/>
        <v>0</v>
      </c>
      <c r="FV49">
        <f t="shared" si="997"/>
        <v>0</v>
      </c>
      <c r="FW49">
        <f t="shared" si="998"/>
        <v>0</v>
      </c>
      <c r="FX49">
        <f t="shared" si="999"/>
        <v>0</v>
      </c>
      <c r="FY49">
        <f t="shared" si="1000"/>
        <v>0</v>
      </c>
      <c r="FZ49">
        <f t="shared" si="1001"/>
        <v>0</v>
      </c>
      <c r="GA49">
        <f t="shared" si="1002"/>
        <v>0</v>
      </c>
      <c r="GB49">
        <f t="shared" si="1003"/>
        <v>0</v>
      </c>
      <c r="GC49">
        <f t="shared" si="1004"/>
        <v>0</v>
      </c>
      <c r="GD49">
        <f t="shared" si="1005"/>
        <v>0</v>
      </c>
      <c r="GE49">
        <f t="shared" si="1006"/>
        <v>0</v>
      </c>
      <c r="GF49">
        <f t="shared" si="1007"/>
        <v>0</v>
      </c>
      <c r="GG49">
        <f t="shared" si="1008"/>
        <v>0</v>
      </c>
      <c r="GH49">
        <f t="shared" si="1009"/>
        <v>0</v>
      </c>
      <c r="GI49">
        <f t="shared" si="1010"/>
        <v>0</v>
      </c>
      <c r="GJ49">
        <f t="shared" si="1011"/>
        <v>0</v>
      </c>
      <c r="GK49">
        <f t="shared" si="1012"/>
        <v>0</v>
      </c>
      <c r="GL49">
        <f t="shared" si="1013"/>
        <v>0</v>
      </c>
      <c r="GM49">
        <f t="shared" si="1014"/>
        <v>0</v>
      </c>
      <c r="GN49">
        <f t="shared" si="1015"/>
        <v>0</v>
      </c>
      <c r="GO49">
        <f t="shared" si="1016"/>
        <v>0</v>
      </c>
      <c r="GP49">
        <f t="shared" si="1017"/>
        <v>0</v>
      </c>
      <c r="GQ49">
        <f t="shared" si="1018"/>
        <v>0</v>
      </c>
      <c r="GR49">
        <f t="shared" si="1019"/>
        <v>0</v>
      </c>
      <c r="GS49">
        <f t="shared" si="1020"/>
        <v>0</v>
      </c>
      <c r="GT49">
        <f t="shared" si="1021"/>
        <v>0</v>
      </c>
      <c r="GU49">
        <f t="shared" si="1022"/>
        <v>0</v>
      </c>
      <c r="GV49">
        <f t="shared" si="1023"/>
        <v>0</v>
      </c>
      <c r="GW49">
        <f t="shared" si="1024"/>
        <v>0</v>
      </c>
      <c r="GX49">
        <f t="shared" si="1025"/>
        <v>0</v>
      </c>
      <c r="GY49">
        <f t="shared" si="1026"/>
        <v>0</v>
      </c>
      <c r="GZ49">
        <f t="shared" si="1027"/>
        <v>0</v>
      </c>
      <c r="HA49">
        <f t="shared" si="1028"/>
        <v>0</v>
      </c>
      <c r="HB49" s="176" t="s">
        <v>269</v>
      </c>
      <c r="HC49" s="89">
        <f t="shared" si="1029"/>
        <v>260.00862900923926</v>
      </c>
      <c r="HD49" s="89">
        <f t="shared" si="1030"/>
        <v>127.16541525254651</v>
      </c>
      <c r="HE49" s="89">
        <f t="shared" si="1031"/>
        <v>236.10880491981356</v>
      </c>
      <c r="HF49" s="89">
        <f t="shared" si="1032"/>
        <v>0</v>
      </c>
      <c r="HH49" s="88">
        <f t="shared" si="1033"/>
        <v>623.28284918159932</v>
      </c>
      <c r="HI49" s="88">
        <f t="shared" si="1034"/>
        <v>59.027201229953391</v>
      </c>
      <c r="HK49">
        <f>IFERROR(VLOOKUP(_xlfn.NUMBERVALUE(MID(L49, SEARCH("!", L49)+1, SEARCH("+", L49)-SEARCH("!", L49)-1)), Rankings!$A$2:$BK$161, 63, FALSE),0)</f>
        <v>30.305426068000582</v>
      </c>
      <c r="HL49">
        <f>IFERROR(VLOOKUP(_xlfn.NUMBERVALUE(MID(M49, SEARCH("!", M49)+1, SEARCH("+", M49)-SEARCH("!", M49)-1)), Rankings!$A$2:$BK$161, 63, FALSE),0)</f>
        <v>81.097455271150409</v>
      </c>
      <c r="HM49">
        <f>IFERROR(VLOOKUP(_xlfn.NUMBERVALUE(MID(N49, SEARCH("!", N49)+1, SEARCH("+", N49)-SEARCH("!", N49)-1)), Rankings!$A$2:$BK$161, 63, FALSE),0)</f>
        <v>32.757958393168828</v>
      </c>
      <c r="HN49">
        <f>IFERROR(VLOOKUP(_xlfn.NUMBERVALUE(MID(O49, SEARCH("!", O49)+1, SEARCH("+", O49)-SEARCH("!", O49)-1)), Rankings!$A$2:$BK$161, 63, FALSE),0)</f>
        <v>43.117070845957592</v>
      </c>
      <c r="HO49">
        <f>IFERROR(VLOOKUP(_xlfn.NUMBERVALUE(MID(P49, SEARCH("!", P49)+1, SEARCH("+", P49)-SEARCH("!", P49)-1)), Rankings!$A$2:$BK$161, 63, FALSE),0)</f>
        <v>53.358969418246566</v>
      </c>
      <c r="HP49">
        <f>IFERROR(VLOOKUP(_xlfn.NUMBERVALUE(MID(Q49, SEARCH("!", Q49)+1, SEARCH("+", Q49)-SEARCH("!", Q49)-1)), Rankings!$A$2:$BK$161, 63, FALSE),0)</f>
        <v>72.095005536814611</v>
      </c>
      <c r="HQ49">
        <f>IFERROR(VLOOKUP(_xlfn.NUMBERVALUE(MID(R49, SEARCH("!", R49)+1, SEARCH("+", R49)-SEARCH("!", R49)-1)), Rankings!$A$2:$BK$161, 63, FALSE),0)</f>
        <v>40.942234364201667</v>
      </c>
      <c r="HR49">
        <f>IFERROR(VLOOKUP(_xlfn.NUMBERVALUE(MID(S49, SEARCH("!", S49)+1, SEARCH("+", S49)-SEARCH("!", S49)-1)), Rankings!$A$2:$BK$161, 63, FALSE),0)</f>
        <v>86.223180888344842</v>
      </c>
      <c r="HS49">
        <f>IFERROR(VLOOKUP(_xlfn.NUMBERVALUE(MID(T49, SEARCH("!", T49)+1, SEARCH("+", T49)-SEARCH("!", T49)-1)), Rankings!$A$2:$BK$161, 63, FALSE),0)</f>
        <v>43.752783740104825</v>
      </c>
      <c r="HT49">
        <f>IFERROR(VLOOKUP(_xlfn.NUMBERVALUE(MID(U49, SEARCH("!", U49)+1, SEARCH("+", U49)-SEARCH("!", U49)-1)), Rankings!$A$2:$BK$161, 63, FALSE),0)</f>
        <v>69.07795163192533</v>
      </c>
      <c r="HU49">
        <f>IFERROR(VLOOKUP(_xlfn.NUMBERVALUE(MID(V49, SEARCH("!", V49)+1, SEARCH("+", V49)-SEARCH("!", V49)-1)), Rankings!$A$2:$BK$161, 63, FALSE),0)</f>
        <v>70.554813023684076</v>
      </c>
      <c r="HV49">
        <f>IFERROR(VLOOKUP(_xlfn.NUMBERVALUE(MID(W49, SEARCH("!", W49)+1, SEARCH("+", W49)-SEARCH("!", W49)-1)), Rankings!$A$2:$BK$161, 63, FALSE),0)</f>
        <v>0</v>
      </c>
      <c r="HW49">
        <f>IFERROR(VLOOKUP(_xlfn.NUMBERVALUE(MID(X49, SEARCH("!", X49)+1, SEARCH("+", X49)-SEARCH("!", X49)-1)), Rankings!$A$2:$BK$161, 63, FALSE),0)</f>
        <v>0</v>
      </c>
      <c r="HX49">
        <f>IFERROR(VLOOKUP(_xlfn.NUMBERVALUE(MID(Y49, SEARCH("!", Y49)+1, SEARCH("+", Y49)-SEARCH("!", Y49)-1)), Rankings!$A$2:$BK$161, 63, FALSE),0)</f>
        <v>0</v>
      </c>
      <c r="HY49">
        <f>IFERROR(VLOOKUP(_xlfn.NUMBERVALUE(MID(Z49, SEARCH("!", Z49)+1, SEARCH("+", Z49)-SEARCH("!", Z49)-1)), Rankings!$A$2:$BK$161, 63, FALSE),0)</f>
        <v>0</v>
      </c>
      <c r="HZ49">
        <f>IFERROR(VLOOKUP(_xlfn.NUMBERVALUE(MID(AA49, SEARCH("!", AA49)+1, SEARCH("+", AA49)-SEARCH("!", AA49)-1)), Rankings!$A$2:$BK$161, 63, FALSE),0)</f>
        <v>0</v>
      </c>
      <c r="IA49">
        <f>IFERROR(VLOOKUP(_xlfn.NUMBERVALUE(MID(AB49, SEARCH("!", AB49)+1, SEARCH("+", AB49)-SEARCH("!", AB49)-1)), Rankings!$A$2:$BK$161, 63, FALSE),0)</f>
        <v>0</v>
      </c>
      <c r="IB49">
        <f>IFERROR(VLOOKUP(_xlfn.NUMBERVALUE(MID(AC49, SEARCH("!", AC49)+1, SEARCH("+", AC49)-SEARCH("!", AC49)-1)), Rankings!$A$2:$BK$161, 63, FALSE),0)</f>
        <v>0</v>
      </c>
      <c r="IC49">
        <f>IFERROR(VLOOKUP(_xlfn.NUMBERVALUE(MID(AD49, SEARCH("!", AD49)+1, SEARCH("+", AD49)-SEARCH("!", AD49)-1)), Rankings!$A$2:$BK$161, 63, FALSE),0)</f>
        <v>0</v>
      </c>
      <c r="ID49">
        <f>IFERROR(VLOOKUP(_xlfn.NUMBERVALUE(MID(AE49, SEARCH("!", AE49)+1, SEARCH("+", AE49)-SEARCH("!", AE49)-1)), Rankings!$A$2:$BK$161, 63, FALSE),0)</f>
        <v>0</v>
      </c>
      <c r="IE49">
        <f>IFERROR(VLOOKUP(_xlfn.NUMBERVALUE(MID(AF49, SEARCH("!", AF49)+1, SEARCH("+", AF49)-SEARCH("!", AF49)-1)), Rankings!$A$2:$BK$161, 63, FALSE),0)</f>
        <v>0</v>
      </c>
      <c r="IF49">
        <f>IFERROR(VLOOKUP(_xlfn.NUMBERVALUE(MID(AG49, SEARCH("!", AG49)+1, SEARCH("+", AG49)-SEARCH("!", AG49)-1)), Rankings!$A$2:$BK$161, 63, FALSE),0)</f>
        <v>0</v>
      </c>
      <c r="IG49">
        <f>IFERROR(VLOOKUP(_xlfn.NUMBERVALUE(MID(AH49, SEARCH("!", AH49)+1, SEARCH("+", AH49)-SEARCH("!", AH49)-1)), Rankings!$A$2:$BK$161, 63, FALSE),0)</f>
        <v>0</v>
      </c>
      <c r="IH49">
        <f>IFERROR(VLOOKUP(_xlfn.NUMBERVALUE(MID(AI49, SEARCH("!", AI49)+1, SEARCH("+", AI49)-SEARCH("!", AI49)-1)), Rankings!$A$2:$BK$161, 63, FALSE),0)</f>
        <v>0</v>
      </c>
      <c r="II49">
        <f>IFERROR(VLOOKUP(_xlfn.NUMBERVALUE(MID(AJ49, SEARCH("!", AJ49)+1, SEARCH("+", AJ49)-SEARCH("!", AJ49)-1)), Rankings!$A$2:$BK$161, 63, FALSE),0)</f>
        <v>0</v>
      </c>
      <c r="IJ49">
        <f>IFERROR(VLOOKUP(_xlfn.NUMBERVALUE(MID(AK49, SEARCH("!", AK49)+1, SEARCH("+", AK49)-SEARCH("!", AK49)-1)), Rankings!$A$2:$BK$161, 63, FALSE),0)</f>
        <v>0</v>
      </c>
      <c r="IK49">
        <f>IFERROR(VLOOKUP(_xlfn.NUMBERVALUE(MID(AL49, SEARCH("!", AL49)+1, SEARCH("+", AL49)-SEARCH("!", AL49)-1)), Rankings!$A$2:$BK$161, 63, FALSE),0)</f>
        <v>0</v>
      </c>
      <c r="IL49">
        <f>IFERROR(VLOOKUP(_xlfn.NUMBERVALUE(MID(AM49, SEARCH("!", AM49)+1, SEARCH("+", AM49)-SEARCH("!", AM49)-1)), Rankings!$A$2:$BK$161, 63, FALSE),0)</f>
        <v>0</v>
      </c>
      <c r="IM49">
        <f>IFERROR(VLOOKUP(_xlfn.NUMBERVALUE(MID(AN49, SEARCH("!", AN49)+1, SEARCH("+", AN49)-SEARCH("!", AN49)-1)), Rankings!$A$2:$BK$161, 63, FALSE),0)</f>
        <v>0</v>
      </c>
      <c r="IN49">
        <f>IFERROR(VLOOKUP(_xlfn.NUMBERVALUE(MID(AO49, SEARCH("!", AO49)+1, SEARCH("+", AO49)-SEARCH("!", AO49)-1)), Rankings!$A$2:$BK$161, 63, FALSE),0)</f>
        <v>0</v>
      </c>
      <c r="IO49">
        <f>IFERROR(VLOOKUP(_xlfn.NUMBERVALUE(MID(AP49, SEARCH("!", AP49)+1, SEARCH("+", AP49)-SEARCH("!", AP49)-1)), Rankings!$A$2:$BK$161, 63, FALSE),0)</f>
        <v>0</v>
      </c>
      <c r="IP49">
        <f>IFERROR(VLOOKUP(_xlfn.NUMBERVALUE(MID(AQ49, SEARCH("!", AQ49)+1, SEARCH("+", AQ49)-SEARCH("!", AQ49)-1)), Rankings!$A$2:$BK$161, 63, FALSE),0)</f>
        <v>0</v>
      </c>
      <c r="IQ49">
        <f>IFERROR(VLOOKUP(_xlfn.NUMBERVALUE(MID(AR49, SEARCH("!", AR49)+1, SEARCH("+", AR49)-SEARCH("!", AR49)-1)), Rankings!$A$2:$BK$161, 63, FALSE),0)</f>
        <v>0</v>
      </c>
      <c r="IR49">
        <f>IFERROR(VLOOKUP(_xlfn.NUMBERVALUE(MID(AS49, SEARCH("!", AS49)+1, SEARCH("+", AS49)-SEARCH("!", AS49)-1)), Rankings!$A$2:$BK$161, 63, FALSE),0)</f>
        <v>0</v>
      </c>
      <c r="IS49">
        <f>IFERROR(VLOOKUP(_xlfn.NUMBERVALUE(MID(AT49, SEARCH("!", AT49)+1, SEARCH("+", AT49)-SEARCH("!", AT49)-1)), Rankings!$A$2:$BK$161, 63, FALSE),0)</f>
        <v>0</v>
      </c>
      <c r="IT49">
        <f>IFERROR(VLOOKUP(_xlfn.NUMBERVALUE(MID(AU49, SEARCH("!", AU49)+1, SEARCH("+", AU49)-SEARCH("!", AU49)-1)), Rankings!$A$2:$BK$161, 63, FALSE),0)</f>
        <v>0</v>
      </c>
      <c r="IU49">
        <f>IFERROR(VLOOKUP(_xlfn.NUMBERVALUE(MID(AV49, SEARCH("!", AV49)+1, SEARCH("+", AV49)-SEARCH("!", AV49)-1)), Rankings!$A$2:$BK$161, 63, FALSE),0)</f>
        <v>0</v>
      </c>
      <c r="IV49">
        <f>IFERROR(VLOOKUP(_xlfn.NUMBERVALUE(MID(AW49, SEARCH("!", AW49)+1, SEARCH("+", AW49)-SEARCH("!", AW49)-1)), Rankings!$A$2:$BK$161, 63, FALSE),0)</f>
        <v>0</v>
      </c>
      <c r="IW49">
        <f>IFERROR(VLOOKUP(_xlfn.NUMBERVALUE(MID(AX49, SEARCH("!", AX49)+1, SEARCH("+", AX49)-SEARCH("!", AX49)-1)), Rankings!$A$2:$BK$161, 63, FALSE),0)</f>
        <v>0</v>
      </c>
      <c r="IX49">
        <f>IFERROR(VLOOKUP(_xlfn.NUMBERVALUE(MID(AY49, SEARCH("!", AY49)+1, SEARCH("+", AY49)-SEARCH("!", AY49)-1)), Rankings!$A$2:$BK$161, 63, FALSE),0)</f>
        <v>0</v>
      </c>
      <c r="IY49">
        <f>IFERROR(VLOOKUP(_xlfn.NUMBERVALUE(MID(AZ49, SEARCH("!", AZ49)+1, SEARCH("+", AZ49)-SEARCH("!", AZ49)-1)), Rankings!$A$2:$BK$161, 63, FALSE),0)</f>
        <v>0</v>
      </c>
      <c r="IZ49">
        <f>IFERROR(VLOOKUP(_xlfn.NUMBERVALUE(MID(BA49, SEARCH("!", BA49)+1, SEARCH("+", BA49)-SEARCH("!", BA49)-1)), Rankings!$A$2:$BK$161, 63, FALSE),0)</f>
        <v>0</v>
      </c>
      <c r="JA49">
        <f>IFERROR(VLOOKUP(_xlfn.NUMBERVALUE(MID(BB49, SEARCH("!", BB49)+1, SEARCH("+", BB49)-SEARCH("!", BB49)-1)), Rankings!$A$2:$BK$161, 63, FALSE),0)</f>
        <v>0</v>
      </c>
      <c r="JB49">
        <f>IFERROR(VLOOKUP(_xlfn.NUMBERVALUE(MID(BC49, SEARCH("!", BC49)+1, SEARCH("+", BC49)-SEARCH("!", BC49)-1)), Rankings!$A$2:$BK$161, 63, FALSE),0)</f>
        <v>0</v>
      </c>
      <c r="JC49">
        <f>IFERROR(VLOOKUP(_xlfn.NUMBERVALUE(MID(BD49, SEARCH("!", BD49)+1, SEARCH("+", BD49)-SEARCH("!", BD49)-1)), Rankings!$A$2:$BK$161, 63, FALSE),0)</f>
        <v>0</v>
      </c>
      <c r="JD49">
        <f>IFERROR(VLOOKUP(_xlfn.NUMBERVALUE(MID(BE49, SEARCH("!", BE49)+1, SEARCH("+", BE49)-SEARCH("!", BE49)-1)), Rankings!$A$2:$BK$161, 63, FALSE),0)</f>
        <v>0</v>
      </c>
      <c r="JE49">
        <f>IFERROR(VLOOKUP(_xlfn.NUMBERVALUE(MID(BF49, SEARCH("!", BF49)+1, SEARCH("+", BF49)-SEARCH("!", BF49)-1)), Rankings!$A$2:$BK$161, 63, FALSE),0)</f>
        <v>0</v>
      </c>
      <c r="JF49">
        <f>IFERROR(VLOOKUP(_xlfn.NUMBERVALUE(MID(BG49, SEARCH("!", BG49)+1, SEARCH("+", BG49)-SEARCH("!", BG49)-1)), Rankings!$A$2:$BK$161, 63, FALSE),0)</f>
        <v>0</v>
      </c>
      <c r="JG49">
        <f>IFERROR(VLOOKUP(_xlfn.NUMBERVALUE(MID(BH49, SEARCH("!", BH49)+1, SEARCH("+", BH49)-SEARCH("!", BH49)-1)), Rankings!$A$2:$BK$161, 63, FALSE),0)</f>
        <v>0</v>
      </c>
      <c r="JH49">
        <f>IFERROR(VLOOKUP(_xlfn.NUMBERVALUE(MID(BI49, SEARCH("!", BI49)+1, SEARCH("+", BI49)-SEARCH("!", BI49)-1)), Rankings!$A$2:$BK$161, 63, FALSE),0)</f>
        <v>0</v>
      </c>
      <c r="JI49">
        <f>IFERROR(VLOOKUP(_xlfn.NUMBERVALUE(MID(BJ49, SEARCH("!", BJ49)+1, SEARCH("+", BJ49)-SEARCH("!", BJ49)-1)), Rankings!$A$2:$BK$161, 63, FALSE),0)</f>
        <v>0</v>
      </c>
      <c r="JJ49">
        <f>IFERROR(VLOOKUP(_xlfn.NUMBERVALUE(MID(BK49, SEARCH("!", BK49)+1, SEARCH("+", BK49)-SEARCH("!", BK49)-1)), Rankings!$A$2:$BK$161, 63, FALSE),0)</f>
        <v>0</v>
      </c>
      <c r="JK49">
        <f>IFERROR(VLOOKUP(_xlfn.NUMBERVALUE(MID(BL49, SEARCH("!", BL49)+1, SEARCH("+", BL49)-SEARCH("!", BL49)-1)), Rankings!$A$2:$BK$161, 63, FALSE),0)</f>
        <v>0</v>
      </c>
      <c r="JL49">
        <f>IFERROR(VLOOKUP(_xlfn.NUMBERVALUE(MID(BM49, SEARCH("!", BM49)+1, SEARCH("+", BM49)-SEARCH("!", BM49)-1)), Rankings!$A$2:$BK$161, 63, FALSE),0)</f>
        <v>0</v>
      </c>
      <c r="JM49">
        <f>IFERROR(VLOOKUP(_xlfn.NUMBERVALUE(MID(BN49, SEARCH("!", BN49)+1, SEARCH("+", BN49)-SEARCH("!", BN49)-1)), Rankings!$A$2:$BK$161, 63, FALSE),0)</f>
        <v>0</v>
      </c>
      <c r="JN49">
        <f>IFERROR(VLOOKUP(_xlfn.NUMBERVALUE(MID(BO49, SEARCH("!", BO49)+1, SEARCH("+", BO49)-SEARCH("!", BO49)-1)), Rankings!$A$2:$BK$161, 63, FALSE),0)</f>
        <v>0</v>
      </c>
      <c r="JO49">
        <f>IFERROR(VLOOKUP(_xlfn.NUMBERVALUE(MID(BP49, SEARCH("!", BP49)+1, SEARCH("+", BP49)-SEARCH("!", BP49)-1)), Rankings!$A$2:$BK$161, 63, FALSE),0)</f>
        <v>0</v>
      </c>
      <c r="JP49">
        <f>IFERROR(VLOOKUP(_xlfn.NUMBERVALUE(MID(BQ49, SEARCH("!", BQ49)+1, SEARCH("+", BQ49)-SEARCH("!", BQ49)-1)), Rankings!$A$2:$BK$161, 63, FALSE),0)</f>
        <v>0</v>
      </c>
      <c r="JQ49">
        <f>IFERROR(VLOOKUP(_xlfn.NUMBERVALUE(MID(BR49, SEARCH("!", BR49)+1, SEARCH("+", BR49)-SEARCH("!", BR49)-1)), Rankings!$A$2:$BK$161, 63, FALSE),0)</f>
        <v>0</v>
      </c>
      <c r="JR49">
        <f>IFERROR(VLOOKUP(_xlfn.NUMBERVALUE(MID(BS49, SEARCH("!", BS49)+1, SEARCH("+", BS49)-SEARCH("!", BS49)-1)), Rankings!$A$2:$BK$161, 63, FALSE),0)</f>
        <v>0</v>
      </c>
      <c r="JS49">
        <f>IFERROR(VLOOKUP(_xlfn.NUMBERVALUE(MID(BT49, SEARCH("!", BT49)+1, SEARCH("+", BT49)-SEARCH("!", BT49)-1)), Rankings!$A$2:$BK$161, 63, FALSE),0)</f>
        <v>0</v>
      </c>
      <c r="JT49">
        <f>IFERROR(VLOOKUP(_xlfn.NUMBERVALUE(MID(BU49, SEARCH("!", BU49)+1, SEARCH("+", BU49)-SEARCH("!", BU49)-1)), Rankings!$A$2:$BK$161, 63, FALSE),0)</f>
        <v>0</v>
      </c>
      <c r="JU49">
        <f>IFERROR(VLOOKUP(_xlfn.NUMBERVALUE(MID(BV49, SEARCH("!", BV49)+1, SEARCH("+", BV49)-SEARCH("!", BV49)-1)), Rankings!$A$2:$BK$161, 63, FALSE),0)</f>
        <v>0</v>
      </c>
      <c r="JV49">
        <f>IFERROR(VLOOKUP(_xlfn.NUMBERVALUE(MID(BW49, SEARCH("!", BW49)+1, SEARCH("+", BW49)-SEARCH("!", BW49)-1)), Rankings!$A$2:$BK$161, 63, FALSE),0)</f>
        <v>0</v>
      </c>
      <c r="JW49">
        <f>IFERROR(VLOOKUP(_xlfn.NUMBERVALUE(MID(BX49, SEARCH("!", BX49)+1, SEARCH("+", BX49)-SEARCH("!", BX49)-1)), Rankings!$A$2:$BK$161, 63, FALSE),0)</f>
        <v>0</v>
      </c>
      <c r="JX49">
        <f>IFERROR(VLOOKUP(_xlfn.NUMBERVALUE(MID(BY49, SEARCH("!", BY49)+1, SEARCH("+", BY49)-SEARCH("!", BY49)-1)), Rankings!$A$2:$BK$161, 63, FALSE),0)</f>
        <v>0</v>
      </c>
      <c r="JY49">
        <f>IFERROR(VLOOKUP(_xlfn.NUMBERVALUE(MID(BZ49, SEARCH("!", BZ49)+1, SEARCH("+", BZ49)-SEARCH("!", BZ49)-1)), Rankings!$A$2:$BK$161, 63, FALSE),0)</f>
        <v>0</v>
      </c>
      <c r="JZ49">
        <f>IFERROR(VLOOKUP(_xlfn.NUMBERVALUE(MID(CA49, SEARCH("!", CA49)+1, SEARCH("+", CA49)-SEARCH("!", CA49)-1)), Rankings!$A$2:$BK$161, 63, FALSE),0)</f>
        <v>0</v>
      </c>
      <c r="KA49">
        <f>IFERROR(VLOOKUP(_xlfn.NUMBERVALUE(MID(CB49, SEARCH("!", CB49)+1, SEARCH("+", CB49)-SEARCH("!", CB49)-1)), Rankings!$A$2:$BK$161, 63, FALSE),0)</f>
        <v>0</v>
      </c>
      <c r="KB49">
        <f>IFERROR(VLOOKUP(_xlfn.NUMBERVALUE(MID(CC49, SEARCH("!", CC49)+1, SEARCH("+", CC49)-SEARCH("!", CC49)-1)), Rankings!$A$2:$BK$161, 63, FALSE),0)</f>
        <v>0</v>
      </c>
      <c r="KC49">
        <f>IFERROR(VLOOKUP(_xlfn.NUMBERVALUE(MID(CD49, SEARCH("!", CD49)+1, SEARCH("+", CD49)-SEARCH("!", CD49)-1)), Rankings!$A$2:$BK$161, 63, FALSE),0)</f>
        <v>0</v>
      </c>
      <c r="KD49">
        <f>IFERROR(VLOOKUP(_xlfn.NUMBERVALUE(MID(CE49, SEARCH("!", CE49)+1, SEARCH("+", CE49)-SEARCH("!", CE49)-1)), Rankings!$A$2:$BK$161, 63, FALSE),0)</f>
        <v>0</v>
      </c>
      <c r="KE49">
        <f>IFERROR(VLOOKUP(_xlfn.NUMBERVALUE(MID(CF49, SEARCH("!", CF49)+1, SEARCH("+", CF49)-SEARCH("!", CF49)-1)), Rankings!$A$2:$BK$161, 63, FALSE),0)</f>
        <v>0</v>
      </c>
      <c r="KF49">
        <f>IFERROR(VLOOKUP(_xlfn.NUMBERVALUE(MID(CG49, SEARCH("!", CG49)+1, SEARCH("+", CG49)-SEARCH("!", CG49)-1)), Rankings!$A$2:$BK$161, 63, FALSE),0)</f>
        <v>0</v>
      </c>
      <c r="KG49">
        <f>IFERROR(VLOOKUP(_xlfn.NUMBERVALUE(MID(CH49, SEARCH("!", CH49)+1, SEARCH("+", CH49)-SEARCH("!", CH49)-1)), Rankings!$A$2:$BK$161, 63, FALSE),0)</f>
        <v>0</v>
      </c>
      <c r="KH49">
        <f>IFERROR(VLOOKUP(_xlfn.NUMBERVALUE(MID(CI49, SEARCH("!", CI49)+1, SEARCH("+", CI49)-SEARCH("!", CI49)-1)), Rankings!$A$2:$BK$161, 63, FALSE),0)</f>
        <v>0</v>
      </c>
      <c r="KI49">
        <f>IFERROR(VLOOKUP(_xlfn.NUMBERVALUE(MID(CJ49, SEARCH("!", CJ49)+1, SEARCH("+", CJ49)-SEARCH("!", CJ49)-1)), Rankings!$A$2:$BK$161, 63, FALSE),0)</f>
        <v>0</v>
      </c>
      <c r="KJ49">
        <f>IFERROR(VLOOKUP(_xlfn.NUMBERVALUE(MID(CK49, SEARCH("!", CK49)+1, SEARCH("+", CK49)-SEARCH("!", CK49)-1)), Rankings!$A$2:$BK$161, 63, FALSE),0)</f>
        <v>0</v>
      </c>
      <c r="KK49">
        <f>IFERROR(VLOOKUP(_xlfn.NUMBERVALUE(MID(CL49, SEARCH("!", CL49)+1, SEARCH("+", CL49)-SEARCH("!", CL49)-1)), Rankings!$A$2:$BK$161, 63, FALSE),0)</f>
        <v>0</v>
      </c>
      <c r="KL49">
        <f>IFERROR(VLOOKUP(_xlfn.NUMBERVALUE(MID(CM49, SEARCH("!", CM49)+1, SEARCH("+", CM49)-SEARCH("!", CM49)-1)), Rankings!$A$2:$BK$161, 63, FALSE),0)</f>
        <v>0</v>
      </c>
      <c r="KM49">
        <f>IFERROR(VLOOKUP(_xlfn.NUMBERVALUE(MID(CN49, SEARCH("!", CN49)+1, SEARCH("+", CN49)-SEARCH("!", CN49)-1)), Rankings!$A$2:$BK$161, 63, FALSE),0)</f>
        <v>0</v>
      </c>
      <c r="KN49">
        <f>IFERROR(VLOOKUP(_xlfn.NUMBERVALUE(MID(CO49, SEARCH("!", CO49)+1, SEARCH("+", CO49)-SEARCH("!", CO49)-1)), Rankings!$A$2:$BK$161, 63, FALSE),0)</f>
        <v>0</v>
      </c>
      <c r="KO49">
        <f>IFERROR(VLOOKUP(_xlfn.NUMBERVALUE(MID(CP49, SEARCH("!", CP49)+1, SEARCH("+", CP49)-SEARCH("!", CP49)-1)), Rankings!$A$2:$BK$161, 63, FALSE),0)</f>
        <v>0</v>
      </c>
      <c r="KP49">
        <f>IFERROR(VLOOKUP(_xlfn.NUMBERVALUE(MID(CQ49, SEARCH("!", CQ49)+1, SEARCH("+", CQ49)-SEARCH("!", CQ49)-1)), Rankings!$A$2:$BK$161, 63, FALSE),0)</f>
        <v>0</v>
      </c>
      <c r="KQ49">
        <f>IFERROR(VLOOKUP(_xlfn.NUMBERVALUE(MID(CR49, SEARCH("!", CR49)+1, SEARCH("+", CR49)-SEARCH("!", CR49)-1)), Rankings!$A$2:$BK$161, 63, FALSE),0)</f>
        <v>0</v>
      </c>
      <c r="KS49" s="4">
        <f t="shared" si="1035"/>
        <v>199</v>
      </c>
      <c r="KT49" s="4">
        <f t="shared" si="1036"/>
        <v>74</v>
      </c>
      <c r="KU49" s="4">
        <f t="shared" si="1037"/>
        <v>194</v>
      </c>
      <c r="KV49" s="4">
        <f t="shared" si="1038"/>
        <v>0</v>
      </c>
      <c r="KY49" s="4">
        <f t="shared" si="1039"/>
        <v>467</v>
      </c>
      <c r="KZ49" s="4"/>
      <c r="LB49">
        <f t="shared" si="1040"/>
        <v>73</v>
      </c>
      <c r="LC49">
        <f t="shared" si="1041"/>
        <v>23</v>
      </c>
      <c r="LD49">
        <f t="shared" si="1042"/>
        <v>43</v>
      </c>
      <c r="LE49">
        <f t="shared" si="1043"/>
        <v>65</v>
      </c>
      <c r="LF49">
        <f t="shared" si="1044"/>
        <v>55</v>
      </c>
      <c r="LG49">
        <f t="shared" si="1045"/>
        <v>25</v>
      </c>
      <c r="LH49">
        <f t="shared" si="1046"/>
        <v>30</v>
      </c>
      <c r="LI49">
        <f t="shared" si="1047"/>
        <v>44</v>
      </c>
      <c r="LJ49">
        <f t="shared" si="1048"/>
        <v>35</v>
      </c>
      <c r="LK49">
        <f t="shared" si="1049"/>
        <v>32</v>
      </c>
      <c r="LL49">
        <f t="shared" si="1050"/>
        <v>42</v>
      </c>
      <c r="LM49">
        <f t="shared" si="1051"/>
        <v>0</v>
      </c>
      <c r="LN49">
        <f t="shared" si="1052"/>
        <v>0</v>
      </c>
      <c r="LO49">
        <f t="shared" si="1053"/>
        <v>0</v>
      </c>
      <c r="LP49">
        <f t="shared" si="1054"/>
        <v>0</v>
      </c>
      <c r="LQ49">
        <f t="shared" si="1055"/>
        <v>0</v>
      </c>
      <c r="LR49">
        <f t="shared" si="1056"/>
        <v>0</v>
      </c>
      <c r="LS49">
        <f t="shared" si="1057"/>
        <v>0</v>
      </c>
      <c r="LT49">
        <f t="shared" si="1058"/>
        <v>0</v>
      </c>
      <c r="LU49">
        <f t="shared" si="1059"/>
        <v>0</v>
      </c>
      <c r="LV49">
        <f t="shared" si="1060"/>
        <v>0</v>
      </c>
      <c r="LW49">
        <f t="shared" si="1061"/>
        <v>0</v>
      </c>
      <c r="LX49">
        <f t="shared" si="1062"/>
        <v>0</v>
      </c>
      <c r="LY49">
        <f t="shared" si="1063"/>
        <v>0</v>
      </c>
      <c r="LZ49">
        <f t="shared" si="1064"/>
        <v>0</v>
      </c>
      <c r="MA49">
        <f t="shared" si="1065"/>
        <v>0</v>
      </c>
      <c r="MB49">
        <f t="shared" si="1066"/>
        <v>0</v>
      </c>
      <c r="MC49">
        <f t="shared" si="1067"/>
        <v>0</v>
      </c>
      <c r="MD49">
        <f t="shared" si="1068"/>
        <v>0</v>
      </c>
      <c r="ME49">
        <f t="shared" si="1069"/>
        <v>0</v>
      </c>
      <c r="MF49">
        <f t="shared" si="1070"/>
        <v>0</v>
      </c>
      <c r="MG49">
        <f t="shared" si="1071"/>
        <v>0</v>
      </c>
      <c r="MH49">
        <f t="shared" si="1072"/>
        <v>0</v>
      </c>
      <c r="MI49">
        <f t="shared" si="1073"/>
        <v>0</v>
      </c>
      <c r="MJ49">
        <f t="shared" si="1074"/>
        <v>0</v>
      </c>
      <c r="MK49">
        <f t="shared" si="1075"/>
        <v>0</v>
      </c>
      <c r="ML49">
        <f t="shared" si="1076"/>
        <v>0</v>
      </c>
      <c r="MM49">
        <f t="shared" si="1077"/>
        <v>0</v>
      </c>
      <c r="MN49">
        <f t="shared" si="1078"/>
        <v>0</v>
      </c>
      <c r="MO49">
        <f t="shared" si="1079"/>
        <v>0</v>
      </c>
      <c r="MP49">
        <f t="shared" si="1080"/>
        <v>0</v>
      </c>
      <c r="MQ49">
        <f t="shared" si="1081"/>
        <v>0</v>
      </c>
      <c r="MR49">
        <f t="shared" si="1082"/>
        <v>0</v>
      </c>
      <c r="MS49">
        <f t="shared" si="1083"/>
        <v>0</v>
      </c>
      <c r="MT49">
        <f t="shared" si="1084"/>
        <v>0</v>
      </c>
      <c r="MU49">
        <f t="shared" si="1085"/>
        <v>0</v>
      </c>
      <c r="MV49">
        <f t="shared" si="1086"/>
        <v>0</v>
      </c>
      <c r="MW49">
        <f t="shared" si="1087"/>
        <v>0</v>
      </c>
      <c r="MX49">
        <f t="shared" si="1088"/>
        <v>0</v>
      </c>
      <c r="MY49">
        <f t="shared" si="1089"/>
        <v>0</v>
      </c>
      <c r="MZ49">
        <f t="shared" si="1090"/>
        <v>0</v>
      </c>
      <c r="NA49">
        <f t="shared" si="1091"/>
        <v>0</v>
      </c>
      <c r="NB49">
        <f t="shared" si="1092"/>
        <v>0</v>
      </c>
      <c r="NC49">
        <f t="shared" si="1093"/>
        <v>0</v>
      </c>
      <c r="ND49">
        <f t="shared" si="1094"/>
        <v>0</v>
      </c>
      <c r="NE49">
        <f t="shared" si="1095"/>
        <v>0</v>
      </c>
      <c r="NF49">
        <f t="shared" si="1096"/>
        <v>0</v>
      </c>
      <c r="NG49">
        <f t="shared" si="1097"/>
        <v>0</v>
      </c>
      <c r="NH49">
        <f t="shared" si="1098"/>
        <v>0</v>
      </c>
      <c r="NI49">
        <f t="shared" si="1099"/>
        <v>0</v>
      </c>
      <c r="NJ49">
        <f t="shared" si="1100"/>
        <v>0</v>
      </c>
      <c r="NK49">
        <f t="shared" si="1101"/>
        <v>0</v>
      </c>
      <c r="NL49">
        <f t="shared" si="1102"/>
        <v>0</v>
      </c>
      <c r="NM49">
        <f t="shared" si="1103"/>
        <v>0</v>
      </c>
      <c r="NN49">
        <f t="shared" si="1104"/>
        <v>0</v>
      </c>
      <c r="NO49">
        <f t="shared" si="1105"/>
        <v>0</v>
      </c>
      <c r="NP49">
        <f t="shared" si="1106"/>
        <v>0</v>
      </c>
      <c r="NQ49">
        <f t="shared" si="1107"/>
        <v>0</v>
      </c>
      <c r="NR49">
        <f t="shared" si="1108"/>
        <v>0</v>
      </c>
      <c r="NS49">
        <f t="shared" si="1109"/>
        <v>0</v>
      </c>
      <c r="NT49">
        <f t="shared" si="1110"/>
        <v>0</v>
      </c>
      <c r="NU49">
        <f t="shared" si="1111"/>
        <v>0</v>
      </c>
      <c r="NV49">
        <f t="shared" si="1112"/>
        <v>0</v>
      </c>
      <c r="NW49">
        <f t="shared" si="1113"/>
        <v>0</v>
      </c>
      <c r="NX49">
        <f t="shared" si="1114"/>
        <v>0</v>
      </c>
      <c r="NY49">
        <f t="shared" si="1115"/>
        <v>0</v>
      </c>
      <c r="NZ49">
        <f t="shared" si="1116"/>
        <v>0</v>
      </c>
      <c r="OA49">
        <f t="shared" si="1117"/>
        <v>0</v>
      </c>
      <c r="OB49">
        <f t="shared" si="1118"/>
        <v>0</v>
      </c>
      <c r="OC49">
        <f t="shared" si="1119"/>
        <v>0</v>
      </c>
      <c r="OD49">
        <f t="shared" si="1120"/>
        <v>0</v>
      </c>
      <c r="OE49">
        <f t="shared" si="1121"/>
        <v>0</v>
      </c>
      <c r="OF49">
        <f t="shared" si="1122"/>
        <v>0</v>
      </c>
      <c r="OG49">
        <f t="shared" si="1123"/>
        <v>0</v>
      </c>
      <c r="OH49">
        <f t="shared" si="1124"/>
        <v>0</v>
      </c>
      <c r="OJ49" s="4">
        <f t="shared" si="1125"/>
        <v>185</v>
      </c>
      <c r="OK49" s="4">
        <f t="shared" si="1126"/>
        <v>62</v>
      </c>
      <c r="OL49" s="4">
        <f t="shared" si="1127"/>
        <v>113</v>
      </c>
      <c r="OM49" s="4">
        <f t="shared" si="1128"/>
        <v>0</v>
      </c>
      <c r="OP49" s="4">
        <f t="shared" si="1129"/>
        <v>360</v>
      </c>
      <c r="OQ49" s="4"/>
      <c r="OS49">
        <f t="shared" si="1130"/>
        <v>51</v>
      </c>
      <c r="OT49">
        <f t="shared" si="1131"/>
        <v>40</v>
      </c>
      <c r="OU49">
        <f t="shared" si="1132"/>
        <v>25</v>
      </c>
      <c r="OV49">
        <f t="shared" si="1133"/>
        <v>20</v>
      </c>
      <c r="OW49">
        <f t="shared" si="1134"/>
        <v>25</v>
      </c>
      <c r="OX49">
        <f t="shared" si="1135"/>
        <v>36</v>
      </c>
      <c r="OY49">
        <f t="shared" si="1136"/>
        <v>28</v>
      </c>
      <c r="OZ49">
        <f t="shared" si="1137"/>
        <v>34</v>
      </c>
      <c r="PA49">
        <f t="shared" si="1138"/>
        <v>33</v>
      </c>
      <c r="PB49">
        <f t="shared" si="1139"/>
        <v>42</v>
      </c>
      <c r="PC49">
        <f t="shared" si="1140"/>
        <v>26</v>
      </c>
      <c r="PD49">
        <f t="shared" si="1141"/>
        <v>0</v>
      </c>
      <c r="PE49">
        <f t="shared" si="1142"/>
        <v>0</v>
      </c>
      <c r="PF49">
        <f t="shared" si="1143"/>
        <v>0</v>
      </c>
      <c r="PG49">
        <f t="shared" si="1144"/>
        <v>0</v>
      </c>
      <c r="PH49">
        <f t="shared" si="1145"/>
        <v>0</v>
      </c>
      <c r="PI49">
        <f t="shared" si="1146"/>
        <v>0</v>
      </c>
      <c r="PJ49">
        <f t="shared" si="1147"/>
        <v>0</v>
      </c>
      <c r="PK49">
        <f t="shared" si="1148"/>
        <v>0</v>
      </c>
      <c r="PL49">
        <f t="shared" si="1149"/>
        <v>0</v>
      </c>
      <c r="PM49">
        <f t="shared" si="1150"/>
        <v>0</v>
      </c>
      <c r="PN49">
        <f t="shared" si="1151"/>
        <v>0</v>
      </c>
      <c r="PO49">
        <f t="shared" si="1152"/>
        <v>0</v>
      </c>
      <c r="PP49">
        <f t="shared" si="1153"/>
        <v>0</v>
      </c>
      <c r="PQ49">
        <f t="shared" si="1154"/>
        <v>0</v>
      </c>
      <c r="PR49">
        <f t="shared" si="1155"/>
        <v>0</v>
      </c>
      <c r="PS49">
        <f t="shared" si="1156"/>
        <v>0</v>
      </c>
      <c r="PT49">
        <f t="shared" si="1157"/>
        <v>0</v>
      </c>
      <c r="PU49">
        <f t="shared" si="1158"/>
        <v>0</v>
      </c>
      <c r="PV49">
        <f t="shared" si="1159"/>
        <v>0</v>
      </c>
      <c r="PW49">
        <f t="shared" si="1160"/>
        <v>0</v>
      </c>
      <c r="PX49">
        <f t="shared" si="1161"/>
        <v>0</v>
      </c>
      <c r="PY49">
        <f t="shared" si="1162"/>
        <v>0</v>
      </c>
      <c r="PZ49">
        <f t="shared" si="1163"/>
        <v>0</v>
      </c>
      <c r="QA49">
        <f t="shared" si="1164"/>
        <v>0</v>
      </c>
      <c r="QB49">
        <f t="shared" si="1165"/>
        <v>0</v>
      </c>
      <c r="QC49">
        <f t="shared" si="1166"/>
        <v>0</v>
      </c>
      <c r="QD49">
        <f t="shared" si="1167"/>
        <v>0</v>
      </c>
      <c r="QE49">
        <f t="shared" si="1168"/>
        <v>0</v>
      </c>
      <c r="QF49">
        <f t="shared" si="1169"/>
        <v>0</v>
      </c>
      <c r="QG49">
        <f t="shared" si="1170"/>
        <v>0</v>
      </c>
      <c r="QH49">
        <f t="shared" si="1171"/>
        <v>0</v>
      </c>
      <c r="QI49">
        <f t="shared" si="1172"/>
        <v>0</v>
      </c>
      <c r="QJ49">
        <f t="shared" si="1173"/>
        <v>0</v>
      </c>
      <c r="QK49">
        <f t="shared" si="1174"/>
        <v>0</v>
      </c>
      <c r="QL49">
        <f t="shared" si="1175"/>
        <v>0</v>
      </c>
      <c r="QM49">
        <f t="shared" si="1176"/>
        <v>0</v>
      </c>
      <c r="QN49">
        <f t="shared" si="1177"/>
        <v>0</v>
      </c>
      <c r="QO49">
        <f t="shared" si="1178"/>
        <v>0</v>
      </c>
      <c r="QP49">
        <f t="shared" si="1179"/>
        <v>0</v>
      </c>
      <c r="QQ49">
        <f t="shared" si="1180"/>
        <v>0</v>
      </c>
      <c r="QR49">
        <f t="shared" si="1181"/>
        <v>0</v>
      </c>
      <c r="QS49">
        <f t="shared" si="1182"/>
        <v>0</v>
      </c>
      <c r="QT49">
        <f t="shared" si="1183"/>
        <v>0</v>
      </c>
      <c r="QU49">
        <f t="shared" si="1184"/>
        <v>0</v>
      </c>
      <c r="QV49">
        <f t="shared" si="1185"/>
        <v>0</v>
      </c>
      <c r="QW49">
        <f t="shared" si="1186"/>
        <v>0</v>
      </c>
      <c r="QX49">
        <f t="shared" si="1187"/>
        <v>0</v>
      </c>
      <c r="QY49">
        <f t="shared" si="1188"/>
        <v>0</v>
      </c>
      <c r="QZ49">
        <f t="shared" si="1189"/>
        <v>0</v>
      </c>
      <c r="RA49">
        <f t="shared" si="1190"/>
        <v>0</v>
      </c>
      <c r="RB49">
        <f t="shared" si="1191"/>
        <v>0</v>
      </c>
      <c r="RC49">
        <f t="shared" si="1192"/>
        <v>0</v>
      </c>
      <c r="RD49">
        <f t="shared" si="1193"/>
        <v>0</v>
      </c>
      <c r="RE49">
        <f t="shared" si="1194"/>
        <v>0</v>
      </c>
      <c r="RF49">
        <f t="shared" si="1195"/>
        <v>0</v>
      </c>
      <c r="RG49">
        <f t="shared" si="1196"/>
        <v>0</v>
      </c>
      <c r="RH49">
        <f t="shared" si="1197"/>
        <v>0</v>
      </c>
      <c r="RI49">
        <f t="shared" si="1198"/>
        <v>0</v>
      </c>
      <c r="RJ49">
        <f t="shared" si="1199"/>
        <v>0</v>
      </c>
      <c r="RK49">
        <f t="shared" si="1200"/>
        <v>0</v>
      </c>
      <c r="RL49">
        <f t="shared" si="1201"/>
        <v>0</v>
      </c>
      <c r="RM49">
        <f t="shared" si="1202"/>
        <v>0</v>
      </c>
      <c r="RN49">
        <f t="shared" si="1203"/>
        <v>0</v>
      </c>
      <c r="RO49">
        <f t="shared" si="1204"/>
        <v>0</v>
      </c>
      <c r="RP49">
        <f t="shared" si="1205"/>
        <v>0</v>
      </c>
      <c r="RQ49">
        <f t="shared" si="1206"/>
        <v>0</v>
      </c>
      <c r="RR49">
        <f t="shared" si="1207"/>
        <v>0</v>
      </c>
      <c r="RS49">
        <f t="shared" si="1208"/>
        <v>0</v>
      </c>
      <c r="RT49">
        <f t="shared" si="1209"/>
        <v>0</v>
      </c>
      <c r="RU49">
        <f t="shared" si="1210"/>
        <v>0</v>
      </c>
      <c r="RV49">
        <f t="shared" si="1211"/>
        <v>0</v>
      </c>
      <c r="RW49">
        <f t="shared" si="1212"/>
        <v>0</v>
      </c>
      <c r="RX49">
        <f t="shared" si="1213"/>
        <v>0</v>
      </c>
      <c r="RY49">
        <f t="shared" si="1214"/>
        <v>0</v>
      </c>
      <c r="SA49" s="4">
        <f t="shared" si="1215"/>
        <v>21.38</v>
      </c>
      <c r="SB49" s="4">
        <f t="shared" si="1216"/>
        <v>8</v>
      </c>
      <c r="SC49" s="4">
        <f t="shared" si="1217"/>
        <v>18.72</v>
      </c>
      <c r="SD49" s="4">
        <f t="shared" si="1218"/>
        <v>0</v>
      </c>
      <c r="SF49" s="4">
        <f t="shared" si="1219"/>
        <v>48.099999999999994</v>
      </c>
      <c r="SI49">
        <f t="shared" si="1220"/>
        <v>5.7</v>
      </c>
      <c r="SJ49">
        <f t="shared" si="1221"/>
        <v>3.5</v>
      </c>
      <c r="SK49">
        <f t="shared" si="1222"/>
        <v>3.55</v>
      </c>
      <c r="SL49">
        <f t="shared" si="1223"/>
        <v>4.2699999999999996</v>
      </c>
      <c r="SM49">
        <f t="shared" si="1224"/>
        <v>5</v>
      </c>
      <c r="SN49">
        <f t="shared" si="1225"/>
        <v>3.83</v>
      </c>
      <c r="SO49">
        <f t="shared" si="1226"/>
        <v>4</v>
      </c>
      <c r="SP49">
        <f t="shared" si="1227"/>
        <v>4</v>
      </c>
      <c r="SQ49">
        <f t="shared" si="1228"/>
        <v>4.8</v>
      </c>
      <c r="SR49">
        <f t="shared" si="1229"/>
        <v>6</v>
      </c>
      <c r="SS49">
        <f t="shared" si="1230"/>
        <v>3.45</v>
      </c>
      <c r="ST49" t="str">
        <f t="shared" si="1231"/>
        <v>0</v>
      </c>
      <c r="SU49" t="str">
        <f t="shared" si="1232"/>
        <v>0</v>
      </c>
      <c r="SV49" t="str">
        <f t="shared" si="1233"/>
        <v>0</v>
      </c>
      <c r="SW49" t="str">
        <f t="shared" si="1234"/>
        <v>0</v>
      </c>
      <c r="SX49" t="str">
        <f t="shared" si="1235"/>
        <v>0</v>
      </c>
      <c r="SY49" t="str">
        <f t="shared" si="1236"/>
        <v>0</v>
      </c>
      <c r="SZ49" t="str">
        <f t="shared" si="1237"/>
        <v>0</v>
      </c>
      <c r="TA49" t="str">
        <f t="shared" si="1238"/>
        <v>0</v>
      </c>
      <c r="TB49" t="str">
        <f t="shared" si="1239"/>
        <v>0</v>
      </c>
      <c r="TC49" t="str">
        <f t="shared" si="1240"/>
        <v>0</v>
      </c>
      <c r="TD49" t="str">
        <f t="shared" si="1241"/>
        <v>0</v>
      </c>
      <c r="TE49" t="str">
        <f t="shared" si="1242"/>
        <v>0</v>
      </c>
      <c r="TF49" t="str">
        <f t="shared" si="1243"/>
        <v>0</v>
      </c>
      <c r="TG49" t="str">
        <f t="shared" si="1244"/>
        <v>0</v>
      </c>
      <c r="TH49" t="str">
        <f t="shared" si="1245"/>
        <v>0</v>
      </c>
      <c r="TI49" t="str">
        <f t="shared" si="1246"/>
        <v>0</v>
      </c>
      <c r="TJ49" t="str">
        <f t="shared" si="1247"/>
        <v>0</v>
      </c>
      <c r="TK49" t="str">
        <f t="shared" si="1248"/>
        <v>0</v>
      </c>
      <c r="TL49" t="str">
        <f t="shared" si="1249"/>
        <v>0</v>
      </c>
      <c r="TM49" t="str">
        <f t="shared" si="1250"/>
        <v>0</v>
      </c>
      <c r="TN49" t="str">
        <f t="shared" si="1251"/>
        <v>0</v>
      </c>
      <c r="TO49" t="str">
        <f t="shared" si="1252"/>
        <v>0</v>
      </c>
      <c r="TP49" t="str">
        <f t="shared" si="1253"/>
        <v>0</v>
      </c>
      <c r="TQ49" t="str">
        <f t="shared" si="1254"/>
        <v>0</v>
      </c>
      <c r="TR49" t="str">
        <f t="shared" si="1255"/>
        <v>0</v>
      </c>
      <c r="TS49" t="str">
        <f t="shared" si="1256"/>
        <v>0</v>
      </c>
      <c r="TT49" t="str">
        <f t="shared" si="1257"/>
        <v>0</v>
      </c>
      <c r="TU49" t="str">
        <f t="shared" si="1258"/>
        <v>0</v>
      </c>
      <c r="TV49" t="str">
        <f t="shared" si="1259"/>
        <v>0</v>
      </c>
      <c r="TW49" t="str">
        <f t="shared" si="1260"/>
        <v>0</v>
      </c>
      <c r="TX49" t="str">
        <f t="shared" si="1261"/>
        <v>0</v>
      </c>
      <c r="TY49" t="str">
        <f t="shared" si="1262"/>
        <v>0</v>
      </c>
      <c r="TZ49" t="str">
        <f t="shared" si="1263"/>
        <v>0</v>
      </c>
      <c r="UA49" t="str">
        <f t="shared" si="1264"/>
        <v>0</v>
      </c>
      <c r="UB49" t="str">
        <f t="shared" si="1265"/>
        <v>0</v>
      </c>
      <c r="UC49" t="str">
        <f t="shared" si="1266"/>
        <v>0</v>
      </c>
      <c r="UD49" t="str">
        <f t="shared" si="1267"/>
        <v>0</v>
      </c>
      <c r="UE49" t="str">
        <f t="shared" si="1268"/>
        <v>0</v>
      </c>
      <c r="UF49" t="str">
        <f t="shared" si="1269"/>
        <v>0</v>
      </c>
      <c r="UG49" t="str">
        <f t="shared" si="1270"/>
        <v>0</v>
      </c>
      <c r="UH49" t="str">
        <f t="shared" si="1271"/>
        <v>0</v>
      </c>
      <c r="UI49" t="str">
        <f t="shared" si="1272"/>
        <v>0</v>
      </c>
      <c r="UJ49" t="str">
        <f t="shared" si="1273"/>
        <v>0</v>
      </c>
      <c r="UK49" t="str">
        <f t="shared" si="1274"/>
        <v>0</v>
      </c>
      <c r="UL49" t="str">
        <f t="shared" si="1275"/>
        <v>0</v>
      </c>
      <c r="UM49" t="str">
        <f t="shared" si="1276"/>
        <v>0</v>
      </c>
      <c r="UN49" t="str">
        <f t="shared" si="1277"/>
        <v>0</v>
      </c>
      <c r="UO49" t="str">
        <f t="shared" si="1278"/>
        <v>0</v>
      </c>
      <c r="UP49" t="str">
        <f t="shared" si="1279"/>
        <v>0</v>
      </c>
      <c r="UQ49" t="str">
        <f t="shared" si="1280"/>
        <v>0</v>
      </c>
      <c r="UR49" t="str">
        <f t="shared" si="1281"/>
        <v>0</v>
      </c>
      <c r="US49" t="str">
        <f t="shared" si="1282"/>
        <v>0</v>
      </c>
      <c r="UT49" t="str">
        <f t="shared" si="1283"/>
        <v>0</v>
      </c>
      <c r="UU49" t="str">
        <f t="shared" si="1284"/>
        <v>0</v>
      </c>
      <c r="UV49" t="str">
        <f t="shared" si="1285"/>
        <v>0</v>
      </c>
      <c r="UW49" t="str">
        <f t="shared" si="1286"/>
        <v>0</v>
      </c>
      <c r="UX49" t="str">
        <f t="shared" si="1287"/>
        <v>0</v>
      </c>
      <c r="UY49" t="str">
        <f t="shared" si="1288"/>
        <v>0</v>
      </c>
      <c r="UZ49" t="str">
        <f t="shared" si="1289"/>
        <v>0</v>
      </c>
      <c r="VA49" t="str">
        <f t="shared" si="1290"/>
        <v>0</v>
      </c>
      <c r="VB49" t="str">
        <f t="shared" si="1291"/>
        <v>0</v>
      </c>
      <c r="VC49" t="str">
        <f t="shared" si="1292"/>
        <v>0</v>
      </c>
      <c r="VD49" t="str">
        <f t="shared" si="1293"/>
        <v>0</v>
      </c>
      <c r="VE49" t="str">
        <f t="shared" si="1294"/>
        <v>0</v>
      </c>
      <c r="VF49" t="str">
        <f t="shared" si="1295"/>
        <v>0</v>
      </c>
      <c r="VG49" t="str">
        <f t="shared" si="1296"/>
        <v>0</v>
      </c>
      <c r="VH49" t="str">
        <f t="shared" si="1297"/>
        <v>0</v>
      </c>
      <c r="VI49" t="str">
        <f t="shared" si="1298"/>
        <v>0</v>
      </c>
      <c r="VJ49" t="str">
        <f t="shared" si="1299"/>
        <v>0</v>
      </c>
      <c r="VK49" t="str">
        <f t="shared" si="1300"/>
        <v>0</v>
      </c>
      <c r="VL49" t="str">
        <f t="shared" si="1301"/>
        <v>0</v>
      </c>
      <c r="VM49" t="str">
        <f t="shared" si="1302"/>
        <v>0</v>
      </c>
      <c r="VN49" t="str">
        <f t="shared" si="1303"/>
        <v>0</v>
      </c>
      <c r="VO49" t="str">
        <f t="shared" si="1304"/>
        <v>0</v>
      </c>
      <c r="VQ49" s="4">
        <f t="shared" si="1305"/>
        <v>4.41</v>
      </c>
      <c r="VR49" s="4">
        <f t="shared" si="1306"/>
        <v>2.9999999999999991</v>
      </c>
      <c r="VS49" s="4">
        <f t="shared" si="1307"/>
        <v>14.43</v>
      </c>
      <c r="VT49" s="4">
        <f t="shared" si="1308"/>
        <v>0</v>
      </c>
      <c r="VV49" s="4">
        <f t="shared" si="1309"/>
        <v>21.84</v>
      </c>
      <c r="VY49">
        <f t="shared" si="1310"/>
        <v>9.7100000000000009</v>
      </c>
      <c r="VZ49">
        <f t="shared" si="1311"/>
        <v>-9.84</v>
      </c>
      <c r="WA49">
        <f t="shared" si="1312"/>
        <v>0.25</v>
      </c>
      <c r="WB49">
        <f t="shared" si="1313"/>
        <v>11.87</v>
      </c>
      <c r="WC49">
        <f t="shared" si="1314"/>
        <v>3.89</v>
      </c>
      <c r="WD49">
        <f t="shared" si="1315"/>
        <v>-4.57</v>
      </c>
      <c r="WE49">
        <f t="shared" si="1316"/>
        <v>8.2799999999999994</v>
      </c>
      <c r="WF49">
        <f t="shared" si="1317"/>
        <v>-5.28</v>
      </c>
      <c r="WG49">
        <f t="shared" si="1318"/>
        <v>8.86</v>
      </c>
      <c r="WH49">
        <f t="shared" si="1319"/>
        <v>-0.64</v>
      </c>
      <c r="WI49">
        <f t="shared" si="1320"/>
        <v>-0.69</v>
      </c>
      <c r="WJ49">
        <f t="shared" si="1321"/>
        <v>0</v>
      </c>
      <c r="WK49">
        <f t="shared" si="1322"/>
        <v>0</v>
      </c>
      <c r="WL49">
        <f t="shared" si="1323"/>
        <v>0</v>
      </c>
      <c r="WM49">
        <f t="shared" si="1324"/>
        <v>0</v>
      </c>
      <c r="WN49">
        <f t="shared" si="1325"/>
        <v>0</v>
      </c>
      <c r="WO49">
        <f t="shared" si="1326"/>
        <v>0</v>
      </c>
      <c r="WP49">
        <f t="shared" si="1327"/>
        <v>0</v>
      </c>
      <c r="WQ49">
        <f t="shared" si="1328"/>
        <v>0</v>
      </c>
      <c r="WR49">
        <f t="shared" si="1329"/>
        <v>0</v>
      </c>
      <c r="WS49">
        <f t="shared" si="1330"/>
        <v>0</v>
      </c>
      <c r="WT49">
        <f t="shared" si="1331"/>
        <v>0</v>
      </c>
      <c r="WU49">
        <f t="shared" si="1332"/>
        <v>0</v>
      </c>
      <c r="WV49">
        <f t="shared" si="1333"/>
        <v>0</v>
      </c>
      <c r="WW49">
        <f t="shared" si="1334"/>
        <v>0</v>
      </c>
      <c r="WX49">
        <f t="shared" si="1335"/>
        <v>0</v>
      </c>
      <c r="WY49">
        <f t="shared" si="1336"/>
        <v>0</v>
      </c>
      <c r="WZ49">
        <f t="shared" si="1337"/>
        <v>0</v>
      </c>
      <c r="XA49">
        <f t="shared" si="1338"/>
        <v>0</v>
      </c>
      <c r="XB49">
        <f t="shared" si="1339"/>
        <v>0</v>
      </c>
      <c r="XC49">
        <f t="shared" si="1340"/>
        <v>0</v>
      </c>
      <c r="XD49">
        <f t="shared" si="1341"/>
        <v>0</v>
      </c>
      <c r="XE49">
        <f t="shared" si="1342"/>
        <v>0</v>
      </c>
      <c r="XF49">
        <f t="shared" si="1343"/>
        <v>0</v>
      </c>
      <c r="XG49">
        <f t="shared" si="1344"/>
        <v>0</v>
      </c>
      <c r="XH49">
        <f t="shared" si="1345"/>
        <v>0</v>
      </c>
      <c r="XI49">
        <f t="shared" si="1346"/>
        <v>0</v>
      </c>
      <c r="XJ49">
        <f t="shared" si="1347"/>
        <v>0</v>
      </c>
      <c r="XK49">
        <f t="shared" si="1348"/>
        <v>0</v>
      </c>
      <c r="XL49">
        <f t="shared" si="1349"/>
        <v>0</v>
      </c>
      <c r="XM49">
        <f t="shared" si="1350"/>
        <v>0</v>
      </c>
      <c r="XN49">
        <f t="shared" si="1351"/>
        <v>0</v>
      </c>
      <c r="XO49">
        <f t="shared" si="1352"/>
        <v>0</v>
      </c>
      <c r="XP49">
        <f t="shared" si="1353"/>
        <v>0</v>
      </c>
      <c r="XQ49">
        <f t="shared" si="1354"/>
        <v>0</v>
      </c>
      <c r="XR49">
        <f t="shared" si="1355"/>
        <v>0</v>
      </c>
      <c r="XS49">
        <f t="shared" si="1356"/>
        <v>0</v>
      </c>
      <c r="XT49">
        <f t="shared" si="1357"/>
        <v>0</v>
      </c>
      <c r="XU49">
        <f t="shared" si="1358"/>
        <v>0</v>
      </c>
      <c r="XV49">
        <f t="shared" si="1359"/>
        <v>0</v>
      </c>
      <c r="XW49">
        <f t="shared" si="1360"/>
        <v>0</v>
      </c>
      <c r="XX49">
        <f t="shared" si="1361"/>
        <v>0</v>
      </c>
      <c r="XY49">
        <f t="shared" si="1362"/>
        <v>0</v>
      </c>
      <c r="XZ49">
        <f t="shared" si="1363"/>
        <v>0</v>
      </c>
      <c r="YA49">
        <f t="shared" si="1364"/>
        <v>0</v>
      </c>
      <c r="YB49">
        <f t="shared" si="1365"/>
        <v>0</v>
      </c>
      <c r="YC49">
        <f t="shared" si="1366"/>
        <v>0</v>
      </c>
      <c r="YD49">
        <f t="shared" si="1367"/>
        <v>0</v>
      </c>
      <c r="YE49">
        <f t="shared" si="1368"/>
        <v>0</v>
      </c>
      <c r="YF49">
        <f t="shared" si="1369"/>
        <v>0</v>
      </c>
      <c r="YG49">
        <f t="shared" si="1370"/>
        <v>0</v>
      </c>
      <c r="YH49">
        <f t="shared" si="1371"/>
        <v>0</v>
      </c>
      <c r="YI49">
        <f t="shared" si="1372"/>
        <v>0</v>
      </c>
      <c r="YJ49">
        <f t="shared" si="1373"/>
        <v>0</v>
      </c>
      <c r="YK49">
        <f t="shared" si="1374"/>
        <v>0</v>
      </c>
      <c r="YL49">
        <f t="shared" si="1375"/>
        <v>0</v>
      </c>
      <c r="YM49">
        <f t="shared" si="1376"/>
        <v>0</v>
      </c>
      <c r="YN49">
        <f t="shared" si="1377"/>
        <v>0</v>
      </c>
      <c r="YO49">
        <f t="shared" si="1378"/>
        <v>0</v>
      </c>
      <c r="YP49">
        <f t="shared" si="1379"/>
        <v>0</v>
      </c>
      <c r="YQ49">
        <f t="shared" si="1380"/>
        <v>0</v>
      </c>
      <c r="YR49">
        <f t="shared" si="1381"/>
        <v>0</v>
      </c>
      <c r="YS49">
        <f t="shared" si="1382"/>
        <v>0</v>
      </c>
      <c r="YT49">
        <f t="shared" si="1383"/>
        <v>0</v>
      </c>
      <c r="YU49">
        <f t="shared" si="1384"/>
        <v>0</v>
      </c>
      <c r="YV49">
        <f t="shared" si="1385"/>
        <v>0</v>
      </c>
      <c r="YW49">
        <f t="shared" si="1386"/>
        <v>0</v>
      </c>
      <c r="YX49">
        <f t="shared" si="1387"/>
        <v>0</v>
      </c>
      <c r="YY49">
        <f t="shared" si="1388"/>
        <v>0</v>
      </c>
      <c r="YZ49">
        <f t="shared" si="1389"/>
        <v>0</v>
      </c>
      <c r="ZA49">
        <f t="shared" si="1390"/>
        <v>0</v>
      </c>
      <c r="ZB49">
        <f t="shared" si="1391"/>
        <v>0</v>
      </c>
      <c r="ZC49">
        <f t="shared" si="1392"/>
        <v>0</v>
      </c>
      <c r="ZD49">
        <f t="shared" si="1393"/>
        <v>0</v>
      </c>
      <c r="ZE49">
        <f t="shared" si="1394"/>
        <v>0</v>
      </c>
      <c r="ZG49" s="4">
        <f t="shared" si="1395"/>
        <v>313</v>
      </c>
      <c r="ZH49" s="4">
        <f t="shared" si="1396"/>
        <v>148</v>
      </c>
      <c r="ZI49" s="4">
        <f t="shared" si="1397"/>
        <v>257</v>
      </c>
      <c r="ZJ49" s="4">
        <f t="shared" si="1398"/>
        <v>0</v>
      </c>
      <c r="ZL49" s="4">
        <f t="shared" si="1399"/>
        <v>718</v>
      </c>
      <c r="ZO49">
        <f t="shared" si="1400"/>
        <v>37</v>
      </c>
      <c r="ZP49">
        <f t="shared" si="1401"/>
        <v>74</v>
      </c>
      <c r="ZQ49">
        <f t="shared" si="1402"/>
        <v>66</v>
      </c>
      <c r="ZR49">
        <f t="shared" si="1403"/>
        <v>42</v>
      </c>
      <c r="ZS49">
        <f t="shared" si="1404"/>
        <v>45</v>
      </c>
      <c r="ZT49">
        <f t="shared" si="1405"/>
        <v>75</v>
      </c>
      <c r="ZU49">
        <f t="shared" si="1406"/>
        <v>58</v>
      </c>
      <c r="ZV49">
        <f t="shared" si="1407"/>
        <v>90</v>
      </c>
      <c r="ZW49">
        <f t="shared" si="1408"/>
        <v>61</v>
      </c>
      <c r="ZX49">
        <f t="shared" si="1409"/>
        <v>80</v>
      </c>
      <c r="ZY49">
        <f t="shared" si="1410"/>
        <v>90</v>
      </c>
      <c r="ZZ49">
        <f t="shared" si="1411"/>
        <v>0</v>
      </c>
      <c r="AAA49">
        <f t="shared" si="1412"/>
        <v>0</v>
      </c>
      <c r="AAB49">
        <f t="shared" si="1413"/>
        <v>0</v>
      </c>
      <c r="AAC49">
        <f t="shared" si="1414"/>
        <v>0</v>
      </c>
      <c r="AAD49">
        <f t="shared" si="1415"/>
        <v>0</v>
      </c>
      <c r="AAE49">
        <f t="shared" si="1416"/>
        <v>0</v>
      </c>
      <c r="AAF49">
        <f t="shared" si="1417"/>
        <v>0</v>
      </c>
      <c r="AAG49">
        <f t="shared" si="1418"/>
        <v>0</v>
      </c>
      <c r="AAH49">
        <f t="shared" si="1419"/>
        <v>0</v>
      </c>
      <c r="AAI49">
        <f t="shared" si="1420"/>
        <v>0</v>
      </c>
      <c r="AAJ49">
        <f t="shared" si="1421"/>
        <v>0</v>
      </c>
      <c r="AAK49">
        <f t="shared" si="1422"/>
        <v>0</v>
      </c>
      <c r="AAL49">
        <f t="shared" si="1423"/>
        <v>0</v>
      </c>
      <c r="AAM49">
        <f t="shared" si="1424"/>
        <v>0</v>
      </c>
      <c r="AAN49">
        <f t="shared" si="1425"/>
        <v>0</v>
      </c>
      <c r="AAO49">
        <f t="shared" si="1426"/>
        <v>0</v>
      </c>
      <c r="AAP49">
        <f t="shared" si="1427"/>
        <v>0</v>
      </c>
      <c r="AAQ49">
        <f t="shared" si="1428"/>
        <v>0</v>
      </c>
      <c r="AAR49">
        <f t="shared" si="1429"/>
        <v>0</v>
      </c>
      <c r="AAS49">
        <f t="shared" si="1430"/>
        <v>0</v>
      </c>
      <c r="AAT49">
        <f t="shared" si="1431"/>
        <v>0</v>
      </c>
      <c r="AAU49">
        <f t="shared" si="1432"/>
        <v>0</v>
      </c>
      <c r="AAV49">
        <f t="shared" si="1433"/>
        <v>0</v>
      </c>
      <c r="AAW49">
        <f t="shared" si="1434"/>
        <v>0</v>
      </c>
      <c r="AAX49">
        <f t="shared" si="1435"/>
        <v>0</v>
      </c>
      <c r="AAY49">
        <f t="shared" si="1436"/>
        <v>0</v>
      </c>
      <c r="AAZ49">
        <f t="shared" si="1437"/>
        <v>0</v>
      </c>
      <c r="ABA49">
        <f t="shared" si="1438"/>
        <v>0</v>
      </c>
      <c r="ABB49">
        <f t="shared" si="1439"/>
        <v>0</v>
      </c>
      <c r="ABC49">
        <f t="shared" si="1440"/>
        <v>0</v>
      </c>
      <c r="ABD49">
        <f t="shared" si="1441"/>
        <v>0</v>
      </c>
      <c r="ABE49">
        <f t="shared" si="1442"/>
        <v>0</v>
      </c>
      <c r="ABF49">
        <f t="shared" si="1443"/>
        <v>0</v>
      </c>
      <c r="ABG49">
        <f t="shared" si="1444"/>
        <v>0</v>
      </c>
      <c r="ABH49">
        <f t="shared" si="1445"/>
        <v>0</v>
      </c>
      <c r="ABI49">
        <f t="shared" si="1446"/>
        <v>0</v>
      </c>
      <c r="ABJ49">
        <f t="shared" si="1447"/>
        <v>0</v>
      </c>
      <c r="ABK49">
        <f t="shared" si="1448"/>
        <v>0</v>
      </c>
      <c r="ABL49">
        <f t="shared" si="1449"/>
        <v>0</v>
      </c>
      <c r="ABM49">
        <f t="shared" si="1450"/>
        <v>0</v>
      </c>
      <c r="ABN49">
        <f t="shared" si="1451"/>
        <v>0</v>
      </c>
      <c r="ABO49">
        <f t="shared" si="1452"/>
        <v>0</v>
      </c>
      <c r="ABP49">
        <f t="shared" si="1453"/>
        <v>0</v>
      </c>
      <c r="ABQ49">
        <f t="shared" si="1454"/>
        <v>0</v>
      </c>
      <c r="ABR49">
        <f t="shared" si="1455"/>
        <v>0</v>
      </c>
      <c r="ABS49">
        <f t="shared" si="1456"/>
        <v>0</v>
      </c>
      <c r="ABT49">
        <f t="shared" si="1457"/>
        <v>0</v>
      </c>
      <c r="ABU49">
        <f t="shared" si="1458"/>
        <v>0</v>
      </c>
      <c r="ABV49">
        <f t="shared" si="1459"/>
        <v>0</v>
      </c>
      <c r="ABW49">
        <f t="shared" si="1460"/>
        <v>0</v>
      </c>
      <c r="ABX49">
        <f t="shared" si="1461"/>
        <v>0</v>
      </c>
      <c r="ABY49">
        <f t="shared" si="1462"/>
        <v>0</v>
      </c>
      <c r="ABZ49">
        <f t="shared" si="1463"/>
        <v>0</v>
      </c>
      <c r="ACA49">
        <f t="shared" si="1464"/>
        <v>0</v>
      </c>
      <c r="ACB49">
        <f t="shared" si="1465"/>
        <v>0</v>
      </c>
      <c r="ACC49">
        <f t="shared" si="1466"/>
        <v>0</v>
      </c>
      <c r="ACD49">
        <f t="shared" si="1467"/>
        <v>0</v>
      </c>
      <c r="ACE49">
        <f t="shared" si="1468"/>
        <v>0</v>
      </c>
      <c r="ACF49">
        <f t="shared" si="1469"/>
        <v>0</v>
      </c>
      <c r="ACG49">
        <f t="shared" si="1470"/>
        <v>0</v>
      </c>
      <c r="ACH49">
        <f t="shared" si="1471"/>
        <v>0</v>
      </c>
      <c r="ACI49">
        <f t="shared" si="1472"/>
        <v>0</v>
      </c>
      <c r="ACJ49">
        <f t="shared" si="1473"/>
        <v>0</v>
      </c>
      <c r="ACK49">
        <f t="shared" si="1474"/>
        <v>0</v>
      </c>
      <c r="ACL49">
        <f t="shared" si="1475"/>
        <v>0</v>
      </c>
      <c r="ACM49">
        <f t="shared" si="1476"/>
        <v>0</v>
      </c>
      <c r="ACN49">
        <f t="shared" si="1477"/>
        <v>0</v>
      </c>
      <c r="ACO49">
        <f t="shared" si="1478"/>
        <v>0</v>
      </c>
      <c r="ACP49">
        <f t="shared" si="1479"/>
        <v>0</v>
      </c>
      <c r="ACQ49">
        <f t="shared" si="1480"/>
        <v>0</v>
      </c>
      <c r="ACR49">
        <f t="shared" si="1481"/>
        <v>0</v>
      </c>
      <c r="ACS49">
        <f t="shared" si="1482"/>
        <v>0</v>
      </c>
      <c r="ACT49">
        <f t="shared" si="1483"/>
        <v>0</v>
      </c>
      <c r="ACU49">
        <f t="shared" si="1484"/>
        <v>0</v>
      </c>
      <c r="ACW49" s="4">
        <f t="shared" si="1485"/>
        <v>294.7</v>
      </c>
      <c r="ACX49" s="4">
        <f t="shared" si="1486"/>
        <v>104</v>
      </c>
      <c r="ACY49" s="4">
        <f t="shared" si="1487"/>
        <v>328.1</v>
      </c>
      <c r="ACZ49" s="4">
        <f t="shared" si="1488"/>
        <v>0</v>
      </c>
      <c r="ADA49" s="88">
        <f t="shared" si="1489"/>
        <v>7.2111025509279782</v>
      </c>
      <c r="ADB49" s="4">
        <f t="shared" si="1490"/>
        <v>726.8</v>
      </c>
      <c r="ADC49" s="5">
        <f t="shared" si="1491"/>
        <v>7.6772390870676936</v>
      </c>
      <c r="ADD49" s="5">
        <f t="shared" si="1492"/>
        <v>9.0567654270164244</v>
      </c>
      <c r="ADE49">
        <f t="shared" si="1493"/>
        <v>72.099999999999994</v>
      </c>
      <c r="ADF49">
        <f t="shared" si="1494"/>
        <v>28</v>
      </c>
      <c r="ADG49">
        <f t="shared" si="1495"/>
        <v>127.1</v>
      </c>
      <c r="ADH49">
        <f t="shared" si="1496"/>
        <v>120.5</v>
      </c>
      <c r="ADI49">
        <f t="shared" si="1497"/>
        <v>102.9</v>
      </c>
      <c r="ADJ49">
        <f t="shared" si="1498"/>
        <v>13.5</v>
      </c>
      <c r="ADK49">
        <f t="shared" si="1499"/>
        <v>24</v>
      </c>
      <c r="ADL49">
        <f t="shared" si="1500"/>
        <v>80</v>
      </c>
      <c r="ADM49">
        <f t="shared" si="1501"/>
        <v>54</v>
      </c>
      <c r="ADN49">
        <f t="shared" si="1502"/>
        <v>7</v>
      </c>
      <c r="ADO49">
        <f t="shared" si="1503"/>
        <v>97.7</v>
      </c>
      <c r="ADP49">
        <f t="shared" si="1504"/>
        <v>0</v>
      </c>
      <c r="ADQ49">
        <f t="shared" si="1505"/>
        <v>0</v>
      </c>
      <c r="ADR49">
        <f t="shared" si="1506"/>
        <v>0</v>
      </c>
      <c r="ADS49">
        <f t="shared" si="1507"/>
        <v>0</v>
      </c>
      <c r="ADT49">
        <f t="shared" si="1508"/>
        <v>0</v>
      </c>
      <c r="ADU49">
        <f t="shared" si="1509"/>
        <v>0</v>
      </c>
      <c r="ADV49">
        <f t="shared" si="1510"/>
        <v>0</v>
      </c>
      <c r="ADW49">
        <f t="shared" si="1511"/>
        <v>0</v>
      </c>
      <c r="ADX49">
        <f t="shared" si="1512"/>
        <v>0</v>
      </c>
      <c r="ADY49">
        <f t="shared" si="1513"/>
        <v>0</v>
      </c>
      <c r="ADZ49">
        <f t="shared" si="1514"/>
        <v>0</v>
      </c>
      <c r="AEA49">
        <f t="shared" si="1515"/>
        <v>0</v>
      </c>
      <c r="AEB49">
        <f t="shared" si="1516"/>
        <v>0</v>
      </c>
      <c r="AEC49">
        <f t="shared" si="1517"/>
        <v>0</v>
      </c>
      <c r="AED49">
        <f t="shared" si="1518"/>
        <v>0</v>
      </c>
      <c r="AEE49">
        <f t="shared" si="1519"/>
        <v>0</v>
      </c>
      <c r="AEF49">
        <f t="shared" si="1520"/>
        <v>0</v>
      </c>
      <c r="AEG49">
        <f t="shared" si="1521"/>
        <v>0</v>
      </c>
      <c r="AEH49">
        <f t="shared" si="1522"/>
        <v>0</v>
      </c>
      <c r="AEI49">
        <f t="shared" si="1523"/>
        <v>0</v>
      </c>
      <c r="AEJ49">
        <f t="shared" si="1524"/>
        <v>0</v>
      </c>
      <c r="AEK49">
        <f t="shared" si="1525"/>
        <v>0</v>
      </c>
      <c r="AEL49">
        <f t="shared" si="1526"/>
        <v>0</v>
      </c>
      <c r="AEM49">
        <f t="shared" si="1527"/>
        <v>0</v>
      </c>
      <c r="AEN49">
        <f t="shared" si="1528"/>
        <v>0</v>
      </c>
      <c r="AEO49">
        <f t="shared" si="1529"/>
        <v>0</v>
      </c>
      <c r="AEP49">
        <f t="shared" si="1530"/>
        <v>0</v>
      </c>
      <c r="AEQ49">
        <f t="shared" si="1531"/>
        <v>0</v>
      </c>
      <c r="AER49">
        <f t="shared" si="1532"/>
        <v>0</v>
      </c>
      <c r="AES49">
        <f t="shared" si="1533"/>
        <v>0</v>
      </c>
      <c r="AET49">
        <f t="shared" si="1534"/>
        <v>0</v>
      </c>
      <c r="AEU49">
        <f t="shared" si="1535"/>
        <v>0</v>
      </c>
      <c r="AEV49">
        <f t="shared" si="1536"/>
        <v>0</v>
      </c>
      <c r="AEW49">
        <f t="shared" si="1537"/>
        <v>0</v>
      </c>
      <c r="AEX49">
        <f t="shared" si="1538"/>
        <v>0</v>
      </c>
      <c r="AEY49">
        <f t="shared" si="1539"/>
        <v>0</v>
      </c>
      <c r="AEZ49">
        <f t="shared" si="1540"/>
        <v>0</v>
      </c>
      <c r="AFA49">
        <f t="shared" si="1541"/>
        <v>0</v>
      </c>
      <c r="AFB49">
        <f t="shared" si="1542"/>
        <v>0</v>
      </c>
      <c r="AFC49">
        <f t="shared" si="1543"/>
        <v>0</v>
      </c>
      <c r="AFD49">
        <f t="shared" si="1544"/>
        <v>0</v>
      </c>
      <c r="AFE49">
        <f t="shared" si="1545"/>
        <v>0</v>
      </c>
      <c r="AFF49">
        <f t="shared" si="1546"/>
        <v>0</v>
      </c>
      <c r="AFG49">
        <f t="shared" si="1547"/>
        <v>0</v>
      </c>
      <c r="AFH49">
        <f t="shared" si="1548"/>
        <v>0</v>
      </c>
      <c r="AFI49">
        <f t="shared" si="1549"/>
        <v>0</v>
      </c>
      <c r="AFJ49">
        <f t="shared" si="1550"/>
        <v>0</v>
      </c>
      <c r="AFK49">
        <f t="shared" si="1551"/>
        <v>0</v>
      </c>
      <c r="AFL49">
        <f t="shared" si="1552"/>
        <v>0</v>
      </c>
      <c r="AFM49">
        <f t="shared" si="1553"/>
        <v>0</v>
      </c>
      <c r="AFN49">
        <f t="shared" si="1554"/>
        <v>0</v>
      </c>
      <c r="AFO49">
        <f t="shared" si="1555"/>
        <v>0</v>
      </c>
      <c r="AFP49">
        <f t="shared" si="1556"/>
        <v>0</v>
      </c>
      <c r="AFQ49">
        <f t="shared" si="1557"/>
        <v>0</v>
      </c>
      <c r="AFR49">
        <f t="shared" si="1558"/>
        <v>0</v>
      </c>
      <c r="AFS49">
        <f t="shared" si="1559"/>
        <v>0</v>
      </c>
      <c r="AFT49">
        <f t="shared" si="1560"/>
        <v>0</v>
      </c>
      <c r="AFU49">
        <f t="shared" si="1561"/>
        <v>0</v>
      </c>
      <c r="AFV49">
        <f t="shared" si="1562"/>
        <v>0</v>
      </c>
      <c r="AFW49">
        <f t="shared" si="1563"/>
        <v>0</v>
      </c>
      <c r="AFX49">
        <f t="shared" si="1564"/>
        <v>0</v>
      </c>
      <c r="AFY49">
        <f t="shared" si="1565"/>
        <v>0</v>
      </c>
      <c r="AFZ49">
        <f t="shared" si="1566"/>
        <v>0</v>
      </c>
      <c r="AGA49">
        <f t="shared" si="1567"/>
        <v>0</v>
      </c>
      <c r="AGB49">
        <f t="shared" si="1568"/>
        <v>0</v>
      </c>
      <c r="AGC49">
        <f t="shared" si="1569"/>
        <v>0</v>
      </c>
      <c r="AGD49">
        <f t="shared" si="1570"/>
        <v>0</v>
      </c>
      <c r="AGE49">
        <f t="shared" si="1571"/>
        <v>0</v>
      </c>
      <c r="AGF49">
        <f t="shared" si="1572"/>
        <v>0</v>
      </c>
      <c r="AGG49">
        <f t="shared" si="1573"/>
        <v>0</v>
      </c>
      <c r="AGH49">
        <f t="shared" si="1574"/>
        <v>0</v>
      </c>
      <c r="AGI49">
        <f t="shared" si="1575"/>
        <v>0</v>
      </c>
      <c r="AGJ49">
        <f t="shared" si="1576"/>
        <v>0</v>
      </c>
      <c r="AGK49">
        <f t="shared" si="1577"/>
        <v>0</v>
      </c>
      <c r="AGM49" s="88">
        <f t="shared" si="1578"/>
        <v>79</v>
      </c>
      <c r="AGN49" s="88">
        <v>79</v>
      </c>
      <c r="AGO49">
        <v>7</v>
      </c>
      <c r="AGP49">
        <f t="shared" si="1579"/>
        <v>7</v>
      </c>
      <c r="AGQ49">
        <f t="shared" si="1580"/>
        <v>7</v>
      </c>
      <c r="AGR49">
        <f t="shared" si="1581"/>
        <v>7</v>
      </c>
      <c r="AGS49">
        <f t="shared" si="1582"/>
        <v>7</v>
      </c>
      <c r="AGT49">
        <f t="shared" si="1583"/>
        <v>5</v>
      </c>
      <c r="AGU49">
        <f t="shared" si="1584"/>
        <v>7</v>
      </c>
      <c r="AGV49">
        <f t="shared" si="1585"/>
        <v>2</v>
      </c>
      <c r="AGW49">
        <f t="shared" si="1586"/>
        <v>9</v>
      </c>
      <c r="AGX49">
        <f t="shared" si="1587"/>
        <v>7</v>
      </c>
      <c r="AGY49">
        <f t="shared" si="1588"/>
        <v>10</v>
      </c>
      <c r="AGZ49">
        <f t="shared" si="1589"/>
        <v>7</v>
      </c>
      <c r="AHA49">
        <f t="shared" si="1590"/>
        <v>0</v>
      </c>
      <c r="AHB49">
        <f t="shared" si="1591"/>
        <v>0</v>
      </c>
      <c r="AHC49">
        <f t="shared" si="1592"/>
        <v>0</v>
      </c>
      <c r="AHD49">
        <f t="shared" si="1593"/>
        <v>0</v>
      </c>
      <c r="AHE49">
        <f t="shared" si="1594"/>
        <v>0</v>
      </c>
      <c r="AHF49">
        <f t="shared" si="1595"/>
        <v>0</v>
      </c>
      <c r="AHG49">
        <f t="shared" si="1596"/>
        <v>0</v>
      </c>
      <c r="AHH49">
        <f t="shared" si="1597"/>
        <v>0</v>
      </c>
      <c r="AHI49">
        <f t="shared" si="1598"/>
        <v>0</v>
      </c>
      <c r="AHJ49">
        <f t="shared" si="1599"/>
        <v>0</v>
      </c>
      <c r="AHK49">
        <f t="shared" si="1600"/>
        <v>0</v>
      </c>
      <c r="AHL49">
        <f t="shared" si="1601"/>
        <v>0</v>
      </c>
      <c r="AHM49">
        <f t="shared" si="1602"/>
        <v>0</v>
      </c>
      <c r="AHN49">
        <f t="shared" si="1603"/>
        <v>0</v>
      </c>
      <c r="AHO49">
        <f t="shared" si="1604"/>
        <v>0</v>
      </c>
      <c r="AHP49">
        <f t="shared" si="1605"/>
        <v>0</v>
      </c>
      <c r="AHQ49">
        <f t="shared" si="1606"/>
        <v>0</v>
      </c>
      <c r="AHR49">
        <f t="shared" si="1607"/>
        <v>0</v>
      </c>
      <c r="AHS49">
        <f t="shared" si="1608"/>
        <v>0</v>
      </c>
      <c r="AHT49">
        <f t="shared" si="1609"/>
        <v>0</v>
      </c>
      <c r="AHU49">
        <f t="shared" si="1610"/>
        <v>0</v>
      </c>
      <c r="AHV49">
        <f t="shared" si="1611"/>
        <v>0</v>
      </c>
      <c r="AHW49">
        <f t="shared" si="1612"/>
        <v>0</v>
      </c>
      <c r="AHX49">
        <f t="shared" si="1613"/>
        <v>0</v>
      </c>
      <c r="AHY49">
        <f t="shared" si="1614"/>
        <v>0</v>
      </c>
      <c r="AHZ49">
        <f t="shared" si="1615"/>
        <v>0</v>
      </c>
      <c r="AIA49">
        <f t="shared" si="1616"/>
        <v>0</v>
      </c>
      <c r="AIB49">
        <f t="shared" si="1617"/>
        <v>0</v>
      </c>
      <c r="AIC49">
        <f t="shared" si="1618"/>
        <v>0</v>
      </c>
      <c r="AID49">
        <f t="shared" si="1619"/>
        <v>0</v>
      </c>
      <c r="AIE49">
        <f t="shared" si="1620"/>
        <v>0</v>
      </c>
      <c r="AIF49">
        <f t="shared" si="1621"/>
        <v>0</v>
      </c>
      <c r="AIG49">
        <f t="shared" si="1622"/>
        <v>0</v>
      </c>
      <c r="AIH49">
        <f t="shared" si="1623"/>
        <v>0</v>
      </c>
      <c r="AII49">
        <f t="shared" si="1624"/>
        <v>0</v>
      </c>
      <c r="AIJ49">
        <f t="shared" si="1625"/>
        <v>0</v>
      </c>
      <c r="AIK49">
        <f t="shared" si="1626"/>
        <v>0</v>
      </c>
      <c r="AIL49">
        <f t="shared" si="1627"/>
        <v>0</v>
      </c>
      <c r="AIM49">
        <f t="shared" si="1628"/>
        <v>0</v>
      </c>
      <c r="AIN49">
        <f t="shared" si="1629"/>
        <v>0</v>
      </c>
      <c r="AIO49">
        <f t="shared" si="1630"/>
        <v>0</v>
      </c>
      <c r="AIP49">
        <f t="shared" si="1631"/>
        <v>0</v>
      </c>
      <c r="AIQ49">
        <f t="shared" si="1632"/>
        <v>0</v>
      </c>
      <c r="AIR49">
        <f t="shared" si="1633"/>
        <v>0</v>
      </c>
      <c r="AIS49">
        <f t="shared" si="1634"/>
        <v>0</v>
      </c>
      <c r="AIT49">
        <f t="shared" si="1635"/>
        <v>0</v>
      </c>
      <c r="AIU49">
        <f t="shared" si="1636"/>
        <v>0</v>
      </c>
      <c r="AIV49">
        <f t="shared" si="1637"/>
        <v>0</v>
      </c>
      <c r="AIW49">
        <f t="shared" si="1638"/>
        <v>0</v>
      </c>
      <c r="AIX49">
        <f t="shared" si="1639"/>
        <v>0</v>
      </c>
      <c r="AIY49">
        <f t="shared" si="1640"/>
        <v>0</v>
      </c>
      <c r="AIZ49">
        <f t="shared" si="1641"/>
        <v>0</v>
      </c>
      <c r="AJA49">
        <f t="shared" si="1642"/>
        <v>0</v>
      </c>
      <c r="AJB49">
        <f t="shared" si="1643"/>
        <v>0</v>
      </c>
      <c r="AJC49">
        <f t="shared" si="1644"/>
        <v>0</v>
      </c>
      <c r="AJD49">
        <f t="shared" si="1645"/>
        <v>0</v>
      </c>
      <c r="AJE49">
        <f t="shared" si="1646"/>
        <v>0</v>
      </c>
      <c r="AJF49">
        <f t="shared" si="1647"/>
        <v>0</v>
      </c>
      <c r="AJG49">
        <f t="shared" si="1648"/>
        <v>0</v>
      </c>
      <c r="AJH49">
        <f t="shared" si="1649"/>
        <v>0</v>
      </c>
      <c r="AJI49">
        <f t="shared" si="1650"/>
        <v>0</v>
      </c>
      <c r="AJJ49">
        <f t="shared" si="1651"/>
        <v>0</v>
      </c>
      <c r="AJK49">
        <f t="shared" si="1652"/>
        <v>0</v>
      </c>
      <c r="AJL49">
        <f t="shared" si="1653"/>
        <v>0</v>
      </c>
      <c r="AJM49">
        <f t="shared" si="1654"/>
        <v>0</v>
      </c>
      <c r="AJN49">
        <f t="shared" si="1655"/>
        <v>0</v>
      </c>
      <c r="AJO49">
        <f t="shared" si="1656"/>
        <v>0</v>
      </c>
      <c r="AJP49">
        <f t="shared" si="1657"/>
        <v>0</v>
      </c>
      <c r="AJQ49">
        <f t="shared" si="1658"/>
        <v>0</v>
      </c>
      <c r="AJR49">
        <f t="shared" si="1659"/>
        <v>0</v>
      </c>
      <c r="AJS49">
        <f t="shared" si="1660"/>
        <v>0</v>
      </c>
      <c r="AJT49">
        <f t="shared" si="1661"/>
        <v>0</v>
      </c>
      <c r="AJU49">
        <f t="shared" si="1662"/>
        <v>0</v>
      </c>
      <c r="AJV49">
        <f t="shared" si="1663"/>
        <v>0</v>
      </c>
      <c r="AJX49">
        <v>50</v>
      </c>
      <c r="AJY49">
        <v>1</v>
      </c>
      <c r="AJZ49">
        <v>1</v>
      </c>
      <c r="AKA49">
        <f t="shared" si="1664"/>
        <v>1</v>
      </c>
      <c r="AKB49">
        <f t="shared" si="1665"/>
        <v>2</v>
      </c>
      <c r="AKC49">
        <f t="shared" si="1666"/>
        <v>2</v>
      </c>
      <c r="AKD49">
        <f t="shared" si="1667"/>
        <v>8</v>
      </c>
      <c r="AKE49">
        <f t="shared" si="1668"/>
        <v>2</v>
      </c>
      <c r="AKF49">
        <f t="shared" si="1669"/>
        <v>8</v>
      </c>
      <c r="AKG49">
        <f t="shared" si="1670"/>
        <v>2</v>
      </c>
      <c r="AKH49">
        <f t="shared" si="1671"/>
        <v>2</v>
      </c>
      <c r="AKI49">
        <f t="shared" si="1672"/>
        <v>0</v>
      </c>
      <c r="AKJ49">
        <f t="shared" si="1673"/>
        <v>0</v>
      </c>
      <c r="AKK49">
        <f t="shared" si="1674"/>
        <v>0</v>
      </c>
      <c r="AKL49">
        <f t="shared" si="1675"/>
        <v>0</v>
      </c>
      <c r="AKM49">
        <f t="shared" si="1676"/>
        <v>0</v>
      </c>
      <c r="AKN49">
        <f t="shared" si="1677"/>
        <v>0</v>
      </c>
      <c r="AKO49">
        <f t="shared" si="1678"/>
        <v>0</v>
      </c>
      <c r="AKP49">
        <f t="shared" si="1679"/>
        <v>0</v>
      </c>
      <c r="AKQ49">
        <f t="shared" si="1680"/>
        <v>0</v>
      </c>
      <c r="AKR49">
        <f t="shared" si="1681"/>
        <v>0</v>
      </c>
      <c r="AKS49">
        <f t="shared" si="1682"/>
        <v>0</v>
      </c>
      <c r="AKT49">
        <f t="shared" si="1683"/>
        <v>0</v>
      </c>
      <c r="AKU49">
        <f t="shared" si="1684"/>
        <v>0</v>
      </c>
      <c r="AKV49">
        <f t="shared" si="1685"/>
        <v>0</v>
      </c>
      <c r="AKW49">
        <f t="shared" si="1686"/>
        <v>0</v>
      </c>
      <c r="AKX49">
        <f t="shared" si="1687"/>
        <v>0</v>
      </c>
      <c r="AKY49">
        <f t="shared" si="1688"/>
        <v>0</v>
      </c>
      <c r="AKZ49">
        <f t="shared" si="1689"/>
        <v>0</v>
      </c>
      <c r="ALA49">
        <f t="shared" si="1690"/>
        <v>0</v>
      </c>
      <c r="ALB49">
        <f t="shared" si="1691"/>
        <v>0</v>
      </c>
      <c r="ALC49">
        <f t="shared" si="1692"/>
        <v>0</v>
      </c>
      <c r="ALD49">
        <f t="shared" si="1693"/>
        <v>0</v>
      </c>
      <c r="ALE49">
        <f t="shared" si="1694"/>
        <v>0</v>
      </c>
      <c r="ALF49">
        <f t="shared" si="1695"/>
        <v>0</v>
      </c>
      <c r="ALG49">
        <f t="shared" si="1696"/>
        <v>0</v>
      </c>
      <c r="ALH49">
        <f t="shared" si="1697"/>
        <v>0</v>
      </c>
      <c r="ALI49">
        <f t="shared" si="1698"/>
        <v>0</v>
      </c>
      <c r="ALJ49">
        <f t="shared" si="1699"/>
        <v>0</v>
      </c>
      <c r="ALK49">
        <f t="shared" si="1700"/>
        <v>0</v>
      </c>
      <c r="ALL49">
        <f t="shared" si="1701"/>
        <v>0</v>
      </c>
      <c r="ALM49">
        <f t="shared" si="1702"/>
        <v>0</v>
      </c>
      <c r="ALN49">
        <f t="shared" si="1703"/>
        <v>0</v>
      </c>
      <c r="ALO49">
        <f t="shared" si="1704"/>
        <v>0</v>
      </c>
      <c r="ALP49">
        <f t="shared" si="1705"/>
        <v>0</v>
      </c>
      <c r="ALQ49">
        <f t="shared" si="1706"/>
        <v>0</v>
      </c>
      <c r="ALR49">
        <f t="shared" si="1707"/>
        <v>0</v>
      </c>
      <c r="ALS49">
        <f t="shared" si="1708"/>
        <v>0</v>
      </c>
      <c r="ALT49">
        <f t="shared" si="1709"/>
        <v>0</v>
      </c>
      <c r="ALU49">
        <f t="shared" si="1710"/>
        <v>0</v>
      </c>
      <c r="ALV49">
        <f t="shared" si="1711"/>
        <v>0</v>
      </c>
      <c r="ALW49">
        <f t="shared" si="1712"/>
        <v>0</v>
      </c>
      <c r="ALX49">
        <f t="shared" si="1713"/>
        <v>0</v>
      </c>
      <c r="ALY49">
        <f t="shared" si="1714"/>
        <v>0</v>
      </c>
      <c r="ALZ49">
        <f t="shared" si="1715"/>
        <v>0</v>
      </c>
      <c r="AMA49">
        <f t="shared" si="1716"/>
        <v>0</v>
      </c>
      <c r="AMB49">
        <f t="shared" si="1717"/>
        <v>0</v>
      </c>
      <c r="AMC49">
        <f t="shared" si="1718"/>
        <v>0</v>
      </c>
      <c r="AMD49">
        <f t="shared" si="1719"/>
        <v>0</v>
      </c>
      <c r="AME49">
        <f t="shared" si="1720"/>
        <v>0</v>
      </c>
      <c r="AMF49">
        <f t="shared" si="1721"/>
        <v>0</v>
      </c>
      <c r="AMG49">
        <f t="shared" si="1722"/>
        <v>0</v>
      </c>
      <c r="AMH49">
        <f t="shared" si="1723"/>
        <v>0</v>
      </c>
      <c r="AMI49">
        <f t="shared" si="1724"/>
        <v>0</v>
      </c>
      <c r="AMJ49">
        <f t="shared" si="1725"/>
        <v>0</v>
      </c>
      <c r="AMK49">
        <f t="shared" si="1726"/>
        <v>0</v>
      </c>
      <c r="AML49">
        <f t="shared" si="1727"/>
        <v>0</v>
      </c>
      <c r="AMM49">
        <f t="shared" si="1728"/>
        <v>0</v>
      </c>
      <c r="AMN49">
        <f t="shared" si="1729"/>
        <v>0</v>
      </c>
      <c r="AMO49">
        <f t="shared" si="1730"/>
        <v>0</v>
      </c>
      <c r="AMP49">
        <f t="shared" si="1731"/>
        <v>0</v>
      </c>
      <c r="AMQ49">
        <f t="shared" si="1732"/>
        <v>0</v>
      </c>
      <c r="AMR49">
        <f t="shared" si="1733"/>
        <v>0</v>
      </c>
      <c r="AMS49">
        <f t="shared" si="1734"/>
        <v>0</v>
      </c>
      <c r="AMT49">
        <f t="shared" si="1735"/>
        <v>0</v>
      </c>
      <c r="AMU49">
        <f t="shared" si="1736"/>
        <v>0</v>
      </c>
      <c r="AMV49">
        <f t="shared" si="1737"/>
        <v>0</v>
      </c>
      <c r="AMW49">
        <f t="shared" si="1738"/>
        <v>0</v>
      </c>
      <c r="AMX49">
        <f t="shared" si="1739"/>
        <v>0</v>
      </c>
      <c r="AMY49">
        <f t="shared" si="1740"/>
        <v>0</v>
      </c>
      <c r="AMZ49">
        <f t="shared" si="1741"/>
        <v>0</v>
      </c>
      <c r="ANA49">
        <f t="shared" si="1742"/>
        <v>0</v>
      </c>
      <c r="ANB49">
        <f t="shared" si="1743"/>
        <v>0</v>
      </c>
      <c r="ANC49">
        <f t="shared" si="1744"/>
        <v>0</v>
      </c>
      <c r="AND49">
        <f t="shared" si="1745"/>
        <v>0</v>
      </c>
      <c r="ANR49" s="4">
        <v>1879</v>
      </c>
      <c r="ANS49" s="4">
        <f t="shared" si="1746"/>
        <v>1879</v>
      </c>
      <c r="ANU49" s="4">
        <v>1775</v>
      </c>
      <c r="ANV49" t="str">
        <f t="shared" si="1747"/>
        <v>1779</v>
      </c>
      <c r="ANW49" t="str">
        <f t="shared" si="1748"/>
        <v>1777</v>
      </c>
      <c r="ANX49" t="str">
        <f t="shared" si="1749"/>
        <v>1800</v>
      </c>
      <c r="ANY49" t="str">
        <f t="shared" si="1750"/>
        <v>1811</v>
      </c>
      <c r="ANZ49" t="str">
        <f t="shared" si="1751"/>
        <v>1828</v>
      </c>
      <c r="AOA49" t="str">
        <f t="shared" si="1752"/>
        <v>1814</v>
      </c>
      <c r="AOB49" t="str">
        <f t="shared" si="1753"/>
        <v>1822</v>
      </c>
      <c r="AOC49" t="str">
        <f t="shared" si="1754"/>
        <v>1843</v>
      </c>
      <c r="AOD49" t="str">
        <f t="shared" si="1755"/>
        <v>1853</v>
      </c>
      <c r="AOE49" t="str">
        <f t="shared" si="1756"/>
        <v>1843</v>
      </c>
      <c r="AOF49" t="str">
        <f t="shared" si="1757"/>
        <v>1879</v>
      </c>
      <c r="AOG49" t="str">
        <f t="shared" si="1758"/>
        <v>1879</v>
      </c>
      <c r="AOH49" t="str">
        <f t="shared" si="1759"/>
        <v>1879</v>
      </c>
      <c r="AOI49" t="str">
        <f t="shared" si="1760"/>
        <v>1879</v>
      </c>
      <c r="AOJ49" t="str">
        <f t="shared" si="1761"/>
        <v>1879</v>
      </c>
      <c r="AOK49" t="str">
        <f t="shared" si="1762"/>
        <v>1879</v>
      </c>
      <c r="AOL49" t="str">
        <f t="shared" si="1763"/>
        <v>1879</v>
      </c>
      <c r="AOM49" t="str">
        <f t="shared" si="1764"/>
        <v>1879</v>
      </c>
      <c r="AON49" t="str">
        <f t="shared" si="1765"/>
        <v>1879</v>
      </c>
      <c r="AOO49" t="str">
        <f t="shared" si="1766"/>
        <v>1879</v>
      </c>
      <c r="AOP49" t="str">
        <f t="shared" si="1767"/>
        <v>1879</v>
      </c>
      <c r="AOQ49" t="str">
        <f t="shared" si="1768"/>
        <v>1879</v>
      </c>
      <c r="AOR49" t="str">
        <f t="shared" si="1769"/>
        <v>1879</v>
      </c>
      <c r="AOS49" t="str">
        <f t="shared" si="1770"/>
        <v>1879</v>
      </c>
      <c r="AOT49" t="str">
        <f t="shared" si="1771"/>
        <v>1879</v>
      </c>
      <c r="AOU49" t="str">
        <f t="shared" si="1772"/>
        <v>1879</v>
      </c>
      <c r="AOV49" t="str">
        <f t="shared" si="1773"/>
        <v>1879</v>
      </c>
      <c r="AOW49" t="str">
        <f t="shared" si="1774"/>
        <v>1879</v>
      </c>
      <c r="AOX49" t="str">
        <f t="shared" si="1775"/>
        <v>1879</v>
      </c>
      <c r="AOY49" t="str">
        <f t="shared" si="1776"/>
        <v>1879</v>
      </c>
      <c r="AOZ49" t="str">
        <f t="shared" si="1777"/>
        <v>1879</v>
      </c>
      <c r="APA49" t="str">
        <f t="shared" si="1778"/>
        <v>1879</v>
      </c>
      <c r="APB49" t="str">
        <f t="shared" si="1779"/>
        <v>1879</v>
      </c>
      <c r="APC49" t="str">
        <f t="shared" si="1780"/>
        <v>1879</v>
      </c>
      <c r="APD49" t="str">
        <f t="shared" si="1781"/>
        <v>1879</v>
      </c>
      <c r="APE49" t="str">
        <f t="shared" si="1782"/>
        <v>1879</v>
      </c>
      <c r="APF49" t="str">
        <f t="shared" si="1783"/>
        <v>1879</v>
      </c>
      <c r="APG49" t="str">
        <f t="shared" si="1784"/>
        <v>1879</v>
      </c>
      <c r="APH49" t="str">
        <f t="shared" si="1785"/>
        <v>1879</v>
      </c>
      <c r="API49" t="str">
        <f t="shared" si="1786"/>
        <v>1879</v>
      </c>
      <c r="APJ49" t="str">
        <f t="shared" si="1787"/>
        <v>1879</v>
      </c>
      <c r="APK49" t="str">
        <f t="shared" si="1788"/>
        <v>1879</v>
      </c>
      <c r="APL49" t="str">
        <f t="shared" si="1789"/>
        <v>1879</v>
      </c>
      <c r="APM49" t="str">
        <f t="shared" si="1790"/>
        <v>1879</v>
      </c>
      <c r="APN49" t="str">
        <f t="shared" si="1791"/>
        <v>1879</v>
      </c>
      <c r="APO49" t="str">
        <f t="shared" si="1792"/>
        <v>1879</v>
      </c>
      <c r="APP49" t="str">
        <f t="shared" si="1793"/>
        <v>1879</v>
      </c>
      <c r="APQ49" t="str">
        <f t="shared" si="1794"/>
        <v>1879</v>
      </c>
      <c r="APR49" t="str">
        <f t="shared" si="1795"/>
        <v>1879</v>
      </c>
      <c r="APS49" t="str">
        <f t="shared" si="1796"/>
        <v>1879</v>
      </c>
      <c r="APT49" t="str">
        <f t="shared" si="1797"/>
        <v>1879</v>
      </c>
      <c r="APU49" t="str">
        <f t="shared" si="1798"/>
        <v>1879</v>
      </c>
      <c r="APV49" t="str">
        <f t="shared" si="1799"/>
        <v>1879</v>
      </c>
      <c r="APW49" t="str">
        <f t="shared" si="1800"/>
        <v>1879</v>
      </c>
      <c r="APX49" t="str">
        <f t="shared" si="1801"/>
        <v>1879</v>
      </c>
      <c r="APY49" t="str">
        <f t="shared" si="1802"/>
        <v>1879</v>
      </c>
      <c r="APZ49" t="str">
        <f t="shared" si="1803"/>
        <v>1879</v>
      </c>
      <c r="AQA49" t="str">
        <f t="shared" si="1804"/>
        <v>1879</v>
      </c>
      <c r="AQB49" t="str">
        <f t="shared" si="1805"/>
        <v>1879</v>
      </c>
      <c r="AQC49" t="str">
        <f t="shared" si="1806"/>
        <v>1879</v>
      </c>
      <c r="AQD49" t="str">
        <f t="shared" si="1807"/>
        <v>1879</v>
      </c>
      <c r="AQE49" t="str">
        <f t="shared" si="1808"/>
        <v>1879</v>
      </c>
      <c r="AQF49" t="str">
        <f t="shared" si="1809"/>
        <v>1879</v>
      </c>
      <c r="AQG49" t="str">
        <f t="shared" si="1810"/>
        <v>1879</v>
      </c>
      <c r="AQH49" t="str">
        <f t="shared" si="1811"/>
        <v>1879</v>
      </c>
      <c r="AQI49" t="str">
        <f t="shared" si="1812"/>
        <v>1879</v>
      </c>
      <c r="AQJ49" t="str">
        <f t="shared" si="1813"/>
        <v>1879</v>
      </c>
      <c r="AQK49" t="str">
        <f t="shared" si="1814"/>
        <v>1879</v>
      </c>
      <c r="AQL49" t="str">
        <f t="shared" si="1815"/>
        <v>1879</v>
      </c>
      <c r="AQM49" t="str">
        <f t="shared" si="1816"/>
        <v>1879</v>
      </c>
      <c r="AQN49" t="str">
        <f t="shared" si="1817"/>
        <v>1879</v>
      </c>
      <c r="AQO49" t="str">
        <f t="shared" si="1818"/>
        <v>1879</v>
      </c>
      <c r="AQP49" t="str">
        <f t="shared" si="1819"/>
        <v>1879</v>
      </c>
      <c r="AQQ49" t="str">
        <f t="shared" si="1820"/>
        <v>1879</v>
      </c>
      <c r="AQR49" t="str">
        <f t="shared" si="1821"/>
        <v>1879</v>
      </c>
      <c r="AQS49" t="str">
        <f t="shared" si="1822"/>
        <v>1879</v>
      </c>
      <c r="AQT49" t="str">
        <f t="shared" si="1823"/>
        <v>1879</v>
      </c>
      <c r="AQU49" t="str">
        <f t="shared" si="1824"/>
        <v>1879</v>
      </c>
      <c r="AQV49" t="str">
        <f t="shared" si="1825"/>
        <v>1879</v>
      </c>
      <c r="AQW49" t="str">
        <f t="shared" si="1826"/>
        <v>1879</v>
      </c>
      <c r="AQX49" t="str">
        <f t="shared" si="1827"/>
        <v>1879</v>
      </c>
      <c r="AQY49" t="str">
        <f t="shared" si="1828"/>
        <v>1879</v>
      </c>
      <c r="AQZ49" t="str">
        <f t="shared" si="1829"/>
        <v>1879</v>
      </c>
      <c r="ARA49" t="str">
        <f t="shared" si="1830"/>
        <v>1879</v>
      </c>
      <c r="ARB49" t="str">
        <f t="shared" si="1831"/>
        <v>1879</v>
      </c>
      <c r="ARC49">
        <v>1775</v>
      </c>
      <c r="ARH49" s="5"/>
    </row>
    <row r="50" spans="1:1152" x14ac:dyDescent="0.2">
      <c r="A50">
        <v>127</v>
      </c>
      <c r="B50" s="228" t="s">
        <v>190</v>
      </c>
      <c r="C50" s="20">
        <f>VLOOKUP(A50, Rankings!$A$2:$AN$161, 40, FALSE)</f>
        <v>48</v>
      </c>
      <c r="D50" s="227" t="s">
        <v>232</v>
      </c>
      <c r="F50" s="4">
        <v>5</v>
      </c>
      <c r="G50" s="4">
        <v>1</v>
      </c>
      <c r="I50" s="5">
        <f t="shared" si="916"/>
        <v>11</v>
      </c>
      <c r="L50" t="s">
        <v>1966</v>
      </c>
      <c r="M50" t="s">
        <v>2203</v>
      </c>
      <c r="N50" t="s">
        <v>2303</v>
      </c>
      <c r="O50" t="s">
        <v>2663</v>
      </c>
      <c r="P50" t="s">
        <v>2814</v>
      </c>
      <c r="Q50" t="s">
        <v>3033</v>
      </c>
      <c r="R50" t="s">
        <v>3403</v>
      </c>
      <c r="S50" t="s">
        <v>3554</v>
      </c>
      <c r="T50" t="s">
        <v>3924</v>
      </c>
      <c r="U50" t="s">
        <v>4076</v>
      </c>
      <c r="V50" t="s">
        <v>4226</v>
      </c>
      <c r="W50" t="str">
        <f>Rankings!D49</f>
        <v>-</v>
      </c>
      <c r="X50" t="s">
        <v>10</v>
      </c>
      <c r="Y50" t="s">
        <v>10</v>
      </c>
      <c r="Z50" t="s">
        <v>10</v>
      </c>
      <c r="AA50" t="s">
        <v>10</v>
      </c>
      <c r="AB50" t="s">
        <v>10</v>
      </c>
      <c r="AC50" t="s">
        <v>10</v>
      </c>
      <c r="AD50" t="s">
        <v>10</v>
      </c>
      <c r="AE50" t="s">
        <v>10</v>
      </c>
      <c r="AF50" t="s">
        <v>10</v>
      </c>
      <c r="AG50" t="s">
        <v>10</v>
      </c>
      <c r="AH50" t="s">
        <v>10</v>
      </c>
      <c r="AI50" t="s">
        <v>10</v>
      </c>
      <c r="AJ50" t="s">
        <v>10</v>
      </c>
      <c r="AK50" t="s">
        <v>10</v>
      </c>
      <c r="AL50" t="s">
        <v>10</v>
      </c>
      <c r="AM50" t="s">
        <v>10</v>
      </c>
      <c r="AN50" t="s">
        <v>10</v>
      </c>
      <c r="AO50" t="s">
        <v>10</v>
      </c>
      <c r="AP50" t="s">
        <v>10</v>
      </c>
      <c r="AQ50" t="s">
        <v>10</v>
      </c>
      <c r="AR50" t="s">
        <v>10</v>
      </c>
      <c r="AS50" t="s">
        <v>10</v>
      </c>
      <c r="AT50" t="s">
        <v>10</v>
      </c>
      <c r="AU50" t="s">
        <v>10</v>
      </c>
      <c r="AV50" t="s">
        <v>10</v>
      </c>
      <c r="AW50" t="s">
        <v>10</v>
      </c>
      <c r="AX50" t="s">
        <v>10</v>
      </c>
      <c r="AY50" t="s">
        <v>10</v>
      </c>
      <c r="AZ50" t="s">
        <v>10</v>
      </c>
      <c r="BA50" t="s">
        <v>10</v>
      </c>
      <c r="BB50" t="s">
        <v>10</v>
      </c>
      <c r="BC50" t="s">
        <v>10</v>
      </c>
      <c r="BD50" t="s">
        <v>10</v>
      </c>
      <c r="BE50" t="s">
        <v>10</v>
      </c>
      <c r="BF50" t="s">
        <v>10</v>
      </c>
      <c r="BG50" t="s">
        <v>10</v>
      </c>
      <c r="BH50" t="s">
        <v>10</v>
      </c>
      <c r="BI50" t="s">
        <v>10</v>
      </c>
      <c r="BJ50" t="s">
        <v>10</v>
      </c>
      <c r="BK50" t="s">
        <v>10</v>
      </c>
      <c r="BL50" t="s">
        <v>10</v>
      </c>
      <c r="BM50" t="s">
        <v>10</v>
      </c>
      <c r="BN50" t="s">
        <v>10</v>
      </c>
      <c r="BO50" t="s">
        <v>10</v>
      </c>
      <c r="BP50" t="s">
        <v>10</v>
      </c>
      <c r="BQ50" t="s">
        <v>10</v>
      </c>
      <c r="BR50" t="s">
        <v>10</v>
      </c>
      <c r="BS50" t="s">
        <v>10</v>
      </c>
      <c r="BT50" t="s">
        <v>10</v>
      </c>
      <c r="BU50" t="s">
        <v>10</v>
      </c>
      <c r="BV50" t="s">
        <v>10</v>
      </c>
      <c r="BW50" t="s">
        <v>10</v>
      </c>
      <c r="BX50" t="s">
        <v>10</v>
      </c>
      <c r="BY50" t="s">
        <v>10</v>
      </c>
      <c r="BZ50" t="s">
        <v>10</v>
      </c>
      <c r="CA50" t="s">
        <v>10</v>
      </c>
      <c r="CB50" t="s">
        <v>10</v>
      </c>
      <c r="CC50" t="s">
        <v>10</v>
      </c>
      <c r="CD50" t="s">
        <v>10</v>
      </c>
      <c r="CE50" t="s">
        <v>10</v>
      </c>
      <c r="CF50" t="s">
        <v>10</v>
      </c>
      <c r="CG50" t="s">
        <v>10</v>
      </c>
      <c r="CH50" t="s">
        <v>10</v>
      </c>
      <c r="CI50" t="s">
        <v>10</v>
      </c>
      <c r="CJ50" t="s">
        <v>10</v>
      </c>
      <c r="CK50" t="s">
        <v>10</v>
      </c>
      <c r="CL50" t="s">
        <v>10</v>
      </c>
      <c r="CM50" t="s">
        <v>10</v>
      </c>
      <c r="CN50" t="s">
        <v>10</v>
      </c>
      <c r="CO50" t="s">
        <v>10</v>
      </c>
      <c r="CP50" t="s">
        <v>10</v>
      </c>
      <c r="CQ50" t="s">
        <v>10</v>
      </c>
      <c r="CR50" t="s">
        <v>10</v>
      </c>
      <c r="CT50" s="4">
        <f t="shared" si="917"/>
        <v>4</v>
      </c>
      <c r="CU50" s="4">
        <f t="shared" si="918"/>
        <v>0</v>
      </c>
      <c r="CV50" s="4">
        <f t="shared" si="919"/>
        <v>0</v>
      </c>
      <c r="CW50" s="4">
        <f t="shared" si="920"/>
        <v>1</v>
      </c>
      <c r="CX50" s="4">
        <f t="shared" si="921"/>
        <v>1</v>
      </c>
      <c r="CY50" s="4">
        <f t="shared" si="922"/>
        <v>0</v>
      </c>
      <c r="CZ50" s="4">
        <f t="shared" si="923"/>
        <v>0</v>
      </c>
      <c r="DA50" s="4">
        <f t="shared" si="924"/>
        <v>1</v>
      </c>
      <c r="DB50" s="4">
        <f t="shared" si="925"/>
        <v>3</v>
      </c>
      <c r="DC50" s="4">
        <f t="shared" si="926"/>
        <v>0</v>
      </c>
      <c r="DD50" s="4">
        <f t="shared" si="927"/>
        <v>0</v>
      </c>
      <c r="DE50" s="4">
        <f t="shared" si="928"/>
        <v>1</v>
      </c>
      <c r="DF50" s="4">
        <f t="shared" si="929"/>
        <v>0</v>
      </c>
      <c r="DG50" s="4">
        <f t="shared" si="930"/>
        <v>0</v>
      </c>
      <c r="DH50" s="4">
        <f t="shared" si="931"/>
        <v>0</v>
      </c>
      <c r="DI50" s="152">
        <f t="shared" si="932"/>
        <v>0</v>
      </c>
      <c r="DJ50" s="153">
        <f t="shared" si="933"/>
        <v>4</v>
      </c>
      <c r="DK50" s="4">
        <f t="shared" si="934"/>
        <v>1</v>
      </c>
      <c r="DL50" s="4">
        <f t="shared" si="935"/>
        <v>1</v>
      </c>
      <c r="DM50" s="4">
        <f t="shared" si="936"/>
        <v>1</v>
      </c>
      <c r="DN50" s="4">
        <f t="shared" si="937"/>
        <v>3</v>
      </c>
      <c r="DO50" s="4">
        <f t="shared" si="938"/>
        <v>1</v>
      </c>
      <c r="DP50" s="4">
        <f t="shared" si="939"/>
        <v>0</v>
      </c>
      <c r="DQ50" s="4">
        <f t="shared" si="940"/>
        <v>0</v>
      </c>
      <c r="DR50" s="4">
        <f t="shared" si="941"/>
        <v>13</v>
      </c>
      <c r="DS50" s="4">
        <f t="shared" si="942"/>
        <v>7</v>
      </c>
      <c r="DT50" s="4">
        <f t="shared" si="943"/>
        <v>9</v>
      </c>
      <c r="DU50" t="str">
        <f t="shared" si="944"/>
        <v>0R</v>
      </c>
      <c r="DV50" t="str">
        <f t="shared" si="945"/>
        <v>3R</v>
      </c>
      <c r="DW50" t="str">
        <f t="shared" si="946"/>
        <v>3R</v>
      </c>
      <c r="DX50" t="str">
        <f t="shared" si="947"/>
        <v>3S</v>
      </c>
      <c r="DY50" t="str">
        <f t="shared" si="948"/>
        <v>3S</v>
      </c>
      <c r="DZ50" t="str">
        <f t="shared" si="949"/>
        <v>3R</v>
      </c>
      <c r="EA50" t="str">
        <f t="shared" si="950"/>
        <v>0L</v>
      </c>
      <c r="EB50" t="str">
        <f t="shared" si="951"/>
        <v>3L</v>
      </c>
      <c r="EC50" t="str">
        <f t="shared" si="952"/>
        <v>3R</v>
      </c>
      <c r="ED50" t="str">
        <f t="shared" si="953"/>
        <v>3S</v>
      </c>
      <c r="EE50" t="str">
        <f t="shared" si="954"/>
        <v>0S</v>
      </c>
      <c r="EF50">
        <f t="shared" si="955"/>
        <v>0</v>
      </c>
      <c r="EG50">
        <f t="shared" si="956"/>
        <v>0</v>
      </c>
      <c r="EH50">
        <f t="shared" si="957"/>
        <v>0</v>
      </c>
      <c r="EI50">
        <f t="shared" si="958"/>
        <v>0</v>
      </c>
      <c r="EJ50">
        <f t="shared" si="959"/>
        <v>0</v>
      </c>
      <c r="EK50">
        <f t="shared" si="960"/>
        <v>0</v>
      </c>
      <c r="EL50">
        <f t="shared" si="961"/>
        <v>0</v>
      </c>
      <c r="EM50">
        <f t="shared" si="962"/>
        <v>0</v>
      </c>
      <c r="EN50">
        <f t="shared" si="963"/>
        <v>0</v>
      </c>
      <c r="EO50">
        <f t="shared" si="964"/>
        <v>0</v>
      </c>
      <c r="EP50">
        <f t="shared" si="965"/>
        <v>0</v>
      </c>
      <c r="EQ50">
        <f t="shared" si="966"/>
        <v>0</v>
      </c>
      <c r="ER50">
        <f t="shared" si="967"/>
        <v>0</v>
      </c>
      <c r="ES50">
        <f t="shared" si="968"/>
        <v>0</v>
      </c>
      <c r="ET50">
        <f t="shared" si="969"/>
        <v>0</v>
      </c>
      <c r="EU50">
        <f t="shared" si="970"/>
        <v>0</v>
      </c>
      <c r="EV50">
        <f t="shared" si="971"/>
        <v>0</v>
      </c>
      <c r="EW50">
        <f t="shared" si="972"/>
        <v>0</v>
      </c>
      <c r="EX50">
        <f t="shared" si="973"/>
        <v>0</v>
      </c>
      <c r="EY50">
        <f t="shared" si="974"/>
        <v>0</v>
      </c>
      <c r="EZ50">
        <f t="shared" si="975"/>
        <v>0</v>
      </c>
      <c r="FA50">
        <f t="shared" si="976"/>
        <v>0</v>
      </c>
      <c r="FB50">
        <f t="shared" si="977"/>
        <v>0</v>
      </c>
      <c r="FC50">
        <f t="shared" si="978"/>
        <v>0</v>
      </c>
      <c r="FD50">
        <f t="shared" si="979"/>
        <v>0</v>
      </c>
      <c r="FE50">
        <f t="shared" si="980"/>
        <v>0</v>
      </c>
      <c r="FF50">
        <f t="shared" si="981"/>
        <v>0</v>
      </c>
      <c r="FG50">
        <f t="shared" si="982"/>
        <v>0</v>
      </c>
      <c r="FH50">
        <f t="shared" si="983"/>
        <v>0</v>
      </c>
      <c r="FI50">
        <f t="shared" si="984"/>
        <v>0</v>
      </c>
      <c r="FJ50">
        <f t="shared" si="985"/>
        <v>0</v>
      </c>
      <c r="FK50">
        <f t="shared" si="986"/>
        <v>0</v>
      </c>
      <c r="FL50">
        <f t="shared" si="987"/>
        <v>0</v>
      </c>
      <c r="FM50">
        <f t="shared" si="988"/>
        <v>0</v>
      </c>
      <c r="FN50">
        <f t="shared" si="989"/>
        <v>0</v>
      </c>
      <c r="FO50">
        <f t="shared" si="990"/>
        <v>0</v>
      </c>
      <c r="FP50">
        <f t="shared" si="991"/>
        <v>0</v>
      </c>
      <c r="FQ50">
        <f t="shared" si="992"/>
        <v>0</v>
      </c>
      <c r="FR50">
        <f t="shared" si="993"/>
        <v>0</v>
      </c>
      <c r="FS50">
        <f t="shared" si="994"/>
        <v>0</v>
      </c>
      <c r="FT50">
        <f t="shared" si="995"/>
        <v>0</v>
      </c>
      <c r="FU50">
        <f t="shared" si="996"/>
        <v>0</v>
      </c>
      <c r="FV50">
        <f t="shared" si="997"/>
        <v>0</v>
      </c>
      <c r="FW50">
        <f t="shared" si="998"/>
        <v>0</v>
      </c>
      <c r="FX50">
        <f t="shared" si="999"/>
        <v>0</v>
      </c>
      <c r="FY50">
        <f t="shared" si="1000"/>
        <v>0</v>
      </c>
      <c r="FZ50">
        <f t="shared" si="1001"/>
        <v>0</v>
      </c>
      <c r="GA50">
        <f t="shared" si="1002"/>
        <v>0</v>
      </c>
      <c r="GB50">
        <f t="shared" si="1003"/>
        <v>0</v>
      </c>
      <c r="GC50">
        <f t="shared" si="1004"/>
        <v>0</v>
      </c>
      <c r="GD50">
        <f t="shared" si="1005"/>
        <v>0</v>
      </c>
      <c r="GE50">
        <f t="shared" si="1006"/>
        <v>0</v>
      </c>
      <c r="GF50">
        <f t="shared" si="1007"/>
        <v>0</v>
      </c>
      <c r="GG50">
        <f t="shared" si="1008"/>
        <v>0</v>
      </c>
      <c r="GH50">
        <f t="shared" si="1009"/>
        <v>0</v>
      </c>
      <c r="GI50">
        <f t="shared" si="1010"/>
        <v>0</v>
      </c>
      <c r="GJ50">
        <f t="shared" si="1011"/>
        <v>0</v>
      </c>
      <c r="GK50">
        <f t="shared" si="1012"/>
        <v>0</v>
      </c>
      <c r="GL50">
        <f t="shared" si="1013"/>
        <v>0</v>
      </c>
      <c r="GM50">
        <f t="shared" si="1014"/>
        <v>0</v>
      </c>
      <c r="GN50">
        <f t="shared" si="1015"/>
        <v>0</v>
      </c>
      <c r="GO50">
        <f t="shared" si="1016"/>
        <v>0</v>
      </c>
      <c r="GP50">
        <f t="shared" si="1017"/>
        <v>0</v>
      </c>
      <c r="GQ50">
        <f t="shared" si="1018"/>
        <v>0</v>
      </c>
      <c r="GR50">
        <f t="shared" si="1019"/>
        <v>0</v>
      </c>
      <c r="GS50">
        <f t="shared" si="1020"/>
        <v>0</v>
      </c>
      <c r="GT50">
        <f t="shared" si="1021"/>
        <v>0</v>
      </c>
      <c r="GU50">
        <f t="shared" si="1022"/>
        <v>0</v>
      </c>
      <c r="GV50">
        <f t="shared" si="1023"/>
        <v>0</v>
      </c>
      <c r="GW50">
        <f t="shared" si="1024"/>
        <v>0</v>
      </c>
      <c r="GX50">
        <f t="shared" si="1025"/>
        <v>0</v>
      </c>
      <c r="GY50">
        <f t="shared" si="1026"/>
        <v>0</v>
      </c>
      <c r="GZ50">
        <f t="shared" si="1027"/>
        <v>0</v>
      </c>
      <c r="HA50">
        <f t="shared" si="1028"/>
        <v>0</v>
      </c>
      <c r="HB50" s="176" t="s">
        <v>265</v>
      </c>
      <c r="HC50" s="89">
        <f t="shared" si="1029"/>
        <v>300.72806973515475</v>
      </c>
      <c r="HD50" s="89">
        <f t="shared" si="1030"/>
        <v>107.84950091164963</v>
      </c>
      <c r="HE50" s="89">
        <f t="shared" si="1031"/>
        <v>238.45444384391766</v>
      </c>
      <c r="HF50" s="89">
        <f t="shared" si="1032"/>
        <v>0</v>
      </c>
      <c r="HH50" s="88">
        <f t="shared" si="1033"/>
        <v>647.03201449072208</v>
      </c>
      <c r="HI50" s="88">
        <f t="shared" si="1034"/>
        <v>59.613610960979415</v>
      </c>
      <c r="HK50">
        <f>IFERROR(VLOOKUP(_xlfn.NUMBERVALUE(MID(L50, SEARCH("!", L50)+1, SEARCH("+", L50)-SEARCH("!", L50)-1)), Rankings!$A$2:$BK$161, 63, FALSE),0)</f>
        <v>84.790237962078891</v>
      </c>
      <c r="HL50">
        <f>IFERROR(VLOOKUP(_xlfn.NUMBERVALUE(MID(M50, SEARCH("!", M50)+1, SEARCH("+", M50)-SEARCH("!", M50)-1)), Rankings!$A$2:$BK$161, 63, FALSE),0)</f>
        <v>66.079690864917907</v>
      </c>
      <c r="HM50">
        <f>IFERROR(VLOOKUP(_xlfn.NUMBERVALUE(MID(N50, SEARCH("!", N50)+1, SEARCH("+", N50)-SEARCH("!", N50)-1)), Rankings!$A$2:$BK$161, 63, FALSE),0)</f>
        <v>17.598710927253464</v>
      </c>
      <c r="HN50">
        <f>IFERROR(VLOOKUP(_xlfn.NUMBERVALUE(MID(O50, SEARCH("!", O50)+1, SEARCH("+", O50)-SEARCH("!", O50)-1)), Rankings!$A$2:$BK$161, 63, FALSE),0)</f>
        <v>38.824268172238426</v>
      </c>
      <c r="HO50">
        <f>IFERROR(VLOOKUP(_xlfn.NUMBERVALUE(MID(P50, SEARCH("!", P50)+1, SEARCH("+", P50)-SEARCH("!", P50)-1)), Rankings!$A$2:$BK$161, 63, FALSE),0)</f>
        <v>56.225092681999982</v>
      </c>
      <c r="HP50">
        <f>IFERROR(VLOOKUP(_xlfn.NUMBERVALUE(MID(Q50, SEARCH("!", Q50)+1, SEARCH("+", Q50)-SEARCH("!", Q50)-1)), Rankings!$A$2:$BK$161, 63, FALSE),0)</f>
        <v>45.900237753372679</v>
      </c>
      <c r="HQ50">
        <f>IFERROR(VLOOKUP(_xlfn.NUMBERVALUE(MID(R50, SEARCH("!", R50)+1, SEARCH("+", R50)-SEARCH("!", R50)-1)), Rankings!$A$2:$BK$161, 63, FALSE),0)</f>
        <v>63.69670771983948</v>
      </c>
      <c r="HR50">
        <f>IFERROR(VLOOKUP(_xlfn.NUMBERVALUE(MID(S50, SEARCH("!", S50)+1, SEARCH("+", S50)-SEARCH("!", S50)-1)), Rankings!$A$2:$BK$161, 63, FALSE),0)</f>
        <v>44.152793191810147</v>
      </c>
      <c r="HS50">
        <f>IFERROR(VLOOKUP(_xlfn.NUMBERVALUE(MID(T50, SEARCH("!", T50)+1, SEARCH("+", T50)-SEARCH("!", T50)-1)), Rankings!$A$2:$BK$161, 63, FALSE),0)</f>
        <v>86.359192227531821</v>
      </c>
      <c r="HT50">
        <f>IFERROR(VLOOKUP(_xlfn.NUMBERVALUE(MID(U50, SEARCH("!", U50)+1, SEARCH("+", U50)-SEARCH("!", U50)-1)), Rankings!$A$2:$BK$161, 63, FALSE),0)</f>
        <v>77.325392124761336</v>
      </c>
      <c r="HU50">
        <f>IFERROR(VLOOKUP(_xlfn.NUMBERVALUE(MID(V50, SEARCH("!", V50)+1, SEARCH("+", V50)-SEARCH("!", V50)-1)), Rankings!$A$2:$BK$161, 63, FALSE),0)</f>
        <v>66.079690864917907</v>
      </c>
      <c r="HV50">
        <f>IFERROR(VLOOKUP(_xlfn.NUMBERVALUE(MID(W50, SEARCH("!", W50)+1, SEARCH("+", W50)-SEARCH("!", W50)-1)), Rankings!$A$2:$BK$161, 63, FALSE),0)</f>
        <v>0</v>
      </c>
      <c r="HW50">
        <f>IFERROR(VLOOKUP(_xlfn.NUMBERVALUE(MID(X50, SEARCH("!", X50)+1, SEARCH("+", X50)-SEARCH("!", X50)-1)), Rankings!$A$2:$BK$161, 63, FALSE),0)</f>
        <v>0</v>
      </c>
      <c r="HX50">
        <f>IFERROR(VLOOKUP(_xlfn.NUMBERVALUE(MID(Y50, SEARCH("!", Y50)+1, SEARCH("+", Y50)-SEARCH("!", Y50)-1)), Rankings!$A$2:$BK$161, 63, FALSE),0)</f>
        <v>0</v>
      </c>
      <c r="HY50">
        <f>IFERROR(VLOOKUP(_xlfn.NUMBERVALUE(MID(Z50, SEARCH("!", Z50)+1, SEARCH("+", Z50)-SEARCH("!", Z50)-1)), Rankings!$A$2:$BK$161, 63, FALSE),0)</f>
        <v>0</v>
      </c>
      <c r="HZ50">
        <f>IFERROR(VLOOKUP(_xlfn.NUMBERVALUE(MID(AA50, SEARCH("!", AA50)+1, SEARCH("+", AA50)-SEARCH("!", AA50)-1)), Rankings!$A$2:$BK$161, 63, FALSE),0)</f>
        <v>0</v>
      </c>
      <c r="IA50">
        <f>IFERROR(VLOOKUP(_xlfn.NUMBERVALUE(MID(AB50, SEARCH("!", AB50)+1, SEARCH("+", AB50)-SEARCH("!", AB50)-1)), Rankings!$A$2:$BK$161, 63, FALSE),0)</f>
        <v>0</v>
      </c>
      <c r="IB50">
        <f>IFERROR(VLOOKUP(_xlfn.NUMBERVALUE(MID(AC50, SEARCH("!", AC50)+1, SEARCH("+", AC50)-SEARCH("!", AC50)-1)), Rankings!$A$2:$BK$161, 63, FALSE),0)</f>
        <v>0</v>
      </c>
      <c r="IC50">
        <f>IFERROR(VLOOKUP(_xlfn.NUMBERVALUE(MID(AD50, SEARCH("!", AD50)+1, SEARCH("+", AD50)-SEARCH("!", AD50)-1)), Rankings!$A$2:$BK$161, 63, FALSE),0)</f>
        <v>0</v>
      </c>
      <c r="ID50">
        <f>IFERROR(VLOOKUP(_xlfn.NUMBERVALUE(MID(AE50, SEARCH("!", AE50)+1, SEARCH("+", AE50)-SEARCH("!", AE50)-1)), Rankings!$A$2:$BK$161, 63, FALSE),0)</f>
        <v>0</v>
      </c>
      <c r="IE50">
        <f>IFERROR(VLOOKUP(_xlfn.NUMBERVALUE(MID(AF50, SEARCH("!", AF50)+1, SEARCH("+", AF50)-SEARCH("!", AF50)-1)), Rankings!$A$2:$BK$161, 63, FALSE),0)</f>
        <v>0</v>
      </c>
      <c r="IF50">
        <f>IFERROR(VLOOKUP(_xlfn.NUMBERVALUE(MID(AG50, SEARCH("!", AG50)+1, SEARCH("+", AG50)-SEARCH("!", AG50)-1)), Rankings!$A$2:$BK$161, 63, FALSE),0)</f>
        <v>0</v>
      </c>
      <c r="IG50">
        <f>IFERROR(VLOOKUP(_xlfn.NUMBERVALUE(MID(AH50, SEARCH("!", AH50)+1, SEARCH("+", AH50)-SEARCH("!", AH50)-1)), Rankings!$A$2:$BK$161, 63, FALSE),0)</f>
        <v>0</v>
      </c>
      <c r="IH50">
        <f>IFERROR(VLOOKUP(_xlfn.NUMBERVALUE(MID(AI50, SEARCH("!", AI50)+1, SEARCH("+", AI50)-SEARCH("!", AI50)-1)), Rankings!$A$2:$BK$161, 63, FALSE),0)</f>
        <v>0</v>
      </c>
      <c r="II50">
        <f>IFERROR(VLOOKUP(_xlfn.NUMBERVALUE(MID(AJ50, SEARCH("!", AJ50)+1, SEARCH("+", AJ50)-SEARCH("!", AJ50)-1)), Rankings!$A$2:$BK$161, 63, FALSE),0)</f>
        <v>0</v>
      </c>
      <c r="IJ50">
        <f>IFERROR(VLOOKUP(_xlfn.NUMBERVALUE(MID(AK50, SEARCH("!", AK50)+1, SEARCH("+", AK50)-SEARCH("!", AK50)-1)), Rankings!$A$2:$BK$161, 63, FALSE),0)</f>
        <v>0</v>
      </c>
      <c r="IK50">
        <f>IFERROR(VLOOKUP(_xlfn.NUMBERVALUE(MID(AL50, SEARCH("!", AL50)+1, SEARCH("+", AL50)-SEARCH("!", AL50)-1)), Rankings!$A$2:$BK$161, 63, FALSE),0)</f>
        <v>0</v>
      </c>
      <c r="IL50">
        <f>IFERROR(VLOOKUP(_xlfn.NUMBERVALUE(MID(AM50, SEARCH("!", AM50)+1, SEARCH("+", AM50)-SEARCH("!", AM50)-1)), Rankings!$A$2:$BK$161, 63, FALSE),0)</f>
        <v>0</v>
      </c>
      <c r="IM50">
        <f>IFERROR(VLOOKUP(_xlfn.NUMBERVALUE(MID(AN50, SEARCH("!", AN50)+1, SEARCH("+", AN50)-SEARCH("!", AN50)-1)), Rankings!$A$2:$BK$161, 63, FALSE),0)</f>
        <v>0</v>
      </c>
      <c r="IN50">
        <f>IFERROR(VLOOKUP(_xlfn.NUMBERVALUE(MID(AO50, SEARCH("!", AO50)+1, SEARCH("+", AO50)-SEARCH("!", AO50)-1)), Rankings!$A$2:$BK$161, 63, FALSE),0)</f>
        <v>0</v>
      </c>
      <c r="IO50">
        <f>IFERROR(VLOOKUP(_xlfn.NUMBERVALUE(MID(AP50, SEARCH("!", AP50)+1, SEARCH("+", AP50)-SEARCH("!", AP50)-1)), Rankings!$A$2:$BK$161, 63, FALSE),0)</f>
        <v>0</v>
      </c>
      <c r="IP50">
        <f>IFERROR(VLOOKUP(_xlfn.NUMBERVALUE(MID(AQ50, SEARCH("!", AQ50)+1, SEARCH("+", AQ50)-SEARCH("!", AQ50)-1)), Rankings!$A$2:$BK$161, 63, FALSE),0)</f>
        <v>0</v>
      </c>
      <c r="IQ50">
        <f>IFERROR(VLOOKUP(_xlfn.NUMBERVALUE(MID(AR50, SEARCH("!", AR50)+1, SEARCH("+", AR50)-SEARCH("!", AR50)-1)), Rankings!$A$2:$BK$161, 63, FALSE),0)</f>
        <v>0</v>
      </c>
      <c r="IR50">
        <f>IFERROR(VLOOKUP(_xlfn.NUMBERVALUE(MID(AS50, SEARCH("!", AS50)+1, SEARCH("+", AS50)-SEARCH("!", AS50)-1)), Rankings!$A$2:$BK$161, 63, FALSE),0)</f>
        <v>0</v>
      </c>
      <c r="IS50">
        <f>IFERROR(VLOOKUP(_xlfn.NUMBERVALUE(MID(AT50, SEARCH("!", AT50)+1, SEARCH("+", AT50)-SEARCH("!", AT50)-1)), Rankings!$A$2:$BK$161, 63, FALSE),0)</f>
        <v>0</v>
      </c>
      <c r="IT50">
        <f>IFERROR(VLOOKUP(_xlfn.NUMBERVALUE(MID(AU50, SEARCH("!", AU50)+1, SEARCH("+", AU50)-SEARCH("!", AU50)-1)), Rankings!$A$2:$BK$161, 63, FALSE),0)</f>
        <v>0</v>
      </c>
      <c r="IU50">
        <f>IFERROR(VLOOKUP(_xlfn.NUMBERVALUE(MID(AV50, SEARCH("!", AV50)+1, SEARCH("+", AV50)-SEARCH("!", AV50)-1)), Rankings!$A$2:$BK$161, 63, FALSE),0)</f>
        <v>0</v>
      </c>
      <c r="IV50">
        <f>IFERROR(VLOOKUP(_xlfn.NUMBERVALUE(MID(AW50, SEARCH("!", AW50)+1, SEARCH("+", AW50)-SEARCH("!", AW50)-1)), Rankings!$A$2:$BK$161, 63, FALSE),0)</f>
        <v>0</v>
      </c>
      <c r="IW50">
        <f>IFERROR(VLOOKUP(_xlfn.NUMBERVALUE(MID(AX50, SEARCH("!", AX50)+1, SEARCH("+", AX50)-SEARCH("!", AX50)-1)), Rankings!$A$2:$BK$161, 63, FALSE),0)</f>
        <v>0</v>
      </c>
      <c r="IX50">
        <f>IFERROR(VLOOKUP(_xlfn.NUMBERVALUE(MID(AY50, SEARCH("!", AY50)+1, SEARCH("+", AY50)-SEARCH("!", AY50)-1)), Rankings!$A$2:$BK$161, 63, FALSE),0)</f>
        <v>0</v>
      </c>
      <c r="IY50">
        <f>IFERROR(VLOOKUP(_xlfn.NUMBERVALUE(MID(AZ50, SEARCH("!", AZ50)+1, SEARCH("+", AZ50)-SEARCH("!", AZ50)-1)), Rankings!$A$2:$BK$161, 63, FALSE),0)</f>
        <v>0</v>
      </c>
      <c r="IZ50">
        <f>IFERROR(VLOOKUP(_xlfn.NUMBERVALUE(MID(BA50, SEARCH("!", BA50)+1, SEARCH("+", BA50)-SEARCH("!", BA50)-1)), Rankings!$A$2:$BK$161, 63, FALSE),0)</f>
        <v>0</v>
      </c>
      <c r="JA50">
        <f>IFERROR(VLOOKUP(_xlfn.NUMBERVALUE(MID(BB50, SEARCH("!", BB50)+1, SEARCH("+", BB50)-SEARCH("!", BB50)-1)), Rankings!$A$2:$BK$161, 63, FALSE),0)</f>
        <v>0</v>
      </c>
      <c r="JB50">
        <f>IFERROR(VLOOKUP(_xlfn.NUMBERVALUE(MID(BC50, SEARCH("!", BC50)+1, SEARCH("+", BC50)-SEARCH("!", BC50)-1)), Rankings!$A$2:$BK$161, 63, FALSE),0)</f>
        <v>0</v>
      </c>
      <c r="JC50">
        <f>IFERROR(VLOOKUP(_xlfn.NUMBERVALUE(MID(BD50, SEARCH("!", BD50)+1, SEARCH("+", BD50)-SEARCH("!", BD50)-1)), Rankings!$A$2:$BK$161, 63, FALSE),0)</f>
        <v>0</v>
      </c>
      <c r="JD50">
        <f>IFERROR(VLOOKUP(_xlfn.NUMBERVALUE(MID(BE50, SEARCH("!", BE50)+1, SEARCH("+", BE50)-SEARCH("!", BE50)-1)), Rankings!$A$2:$BK$161, 63, FALSE),0)</f>
        <v>0</v>
      </c>
      <c r="JE50">
        <f>IFERROR(VLOOKUP(_xlfn.NUMBERVALUE(MID(BF50, SEARCH("!", BF50)+1, SEARCH("+", BF50)-SEARCH("!", BF50)-1)), Rankings!$A$2:$BK$161, 63, FALSE),0)</f>
        <v>0</v>
      </c>
      <c r="JF50">
        <f>IFERROR(VLOOKUP(_xlfn.NUMBERVALUE(MID(BG50, SEARCH("!", BG50)+1, SEARCH("+", BG50)-SEARCH("!", BG50)-1)), Rankings!$A$2:$BK$161, 63, FALSE),0)</f>
        <v>0</v>
      </c>
      <c r="JG50">
        <f>IFERROR(VLOOKUP(_xlfn.NUMBERVALUE(MID(BH50, SEARCH("!", BH50)+1, SEARCH("+", BH50)-SEARCH("!", BH50)-1)), Rankings!$A$2:$BK$161, 63, FALSE),0)</f>
        <v>0</v>
      </c>
      <c r="JH50">
        <f>IFERROR(VLOOKUP(_xlfn.NUMBERVALUE(MID(BI50, SEARCH("!", BI50)+1, SEARCH("+", BI50)-SEARCH("!", BI50)-1)), Rankings!$A$2:$BK$161, 63, FALSE),0)</f>
        <v>0</v>
      </c>
      <c r="JI50">
        <f>IFERROR(VLOOKUP(_xlfn.NUMBERVALUE(MID(BJ50, SEARCH("!", BJ50)+1, SEARCH("+", BJ50)-SEARCH("!", BJ50)-1)), Rankings!$A$2:$BK$161, 63, FALSE),0)</f>
        <v>0</v>
      </c>
      <c r="JJ50">
        <f>IFERROR(VLOOKUP(_xlfn.NUMBERVALUE(MID(BK50, SEARCH("!", BK50)+1, SEARCH("+", BK50)-SEARCH("!", BK50)-1)), Rankings!$A$2:$BK$161, 63, FALSE),0)</f>
        <v>0</v>
      </c>
      <c r="JK50">
        <f>IFERROR(VLOOKUP(_xlfn.NUMBERVALUE(MID(BL50, SEARCH("!", BL50)+1, SEARCH("+", BL50)-SEARCH("!", BL50)-1)), Rankings!$A$2:$BK$161, 63, FALSE),0)</f>
        <v>0</v>
      </c>
      <c r="JL50">
        <f>IFERROR(VLOOKUP(_xlfn.NUMBERVALUE(MID(BM50, SEARCH("!", BM50)+1, SEARCH("+", BM50)-SEARCH("!", BM50)-1)), Rankings!$A$2:$BK$161, 63, FALSE),0)</f>
        <v>0</v>
      </c>
      <c r="JM50">
        <f>IFERROR(VLOOKUP(_xlfn.NUMBERVALUE(MID(BN50, SEARCH("!", BN50)+1, SEARCH("+", BN50)-SEARCH("!", BN50)-1)), Rankings!$A$2:$BK$161, 63, FALSE),0)</f>
        <v>0</v>
      </c>
      <c r="JN50">
        <f>IFERROR(VLOOKUP(_xlfn.NUMBERVALUE(MID(BO50, SEARCH("!", BO50)+1, SEARCH("+", BO50)-SEARCH("!", BO50)-1)), Rankings!$A$2:$BK$161, 63, FALSE),0)</f>
        <v>0</v>
      </c>
      <c r="JO50">
        <f>IFERROR(VLOOKUP(_xlfn.NUMBERVALUE(MID(BP50, SEARCH("!", BP50)+1, SEARCH("+", BP50)-SEARCH("!", BP50)-1)), Rankings!$A$2:$BK$161, 63, FALSE),0)</f>
        <v>0</v>
      </c>
      <c r="JP50">
        <f>IFERROR(VLOOKUP(_xlfn.NUMBERVALUE(MID(BQ50, SEARCH("!", BQ50)+1, SEARCH("+", BQ50)-SEARCH("!", BQ50)-1)), Rankings!$A$2:$BK$161, 63, FALSE),0)</f>
        <v>0</v>
      </c>
      <c r="JQ50">
        <f>IFERROR(VLOOKUP(_xlfn.NUMBERVALUE(MID(BR50, SEARCH("!", BR50)+1, SEARCH("+", BR50)-SEARCH("!", BR50)-1)), Rankings!$A$2:$BK$161, 63, FALSE),0)</f>
        <v>0</v>
      </c>
      <c r="JR50">
        <f>IFERROR(VLOOKUP(_xlfn.NUMBERVALUE(MID(BS50, SEARCH("!", BS50)+1, SEARCH("+", BS50)-SEARCH("!", BS50)-1)), Rankings!$A$2:$BK$161, 63, FALSE),0)</f>
        <v>0</v>
      </c>
      <c r="JS50">
        <f>IFERROR(VLOOKUP(_xlfn.NUMBERVALUE(MID(BT50, SEARCH("!", BT50)+1, SEARCH("+", BT50)-SEARCH("!", BT50)-1)), Rankings!$A$2:$BK$161, 63, FALSE),0)</f>
        <v>0</v>
      </c>
      <c r="JT50">
        <f>IFERROR(VLOOKUP(_xlfn.NUMBERVALUE(MID(BU50, SEARCH("!", BU50)+1, SEARCH("+", BU50)-SEARCH("!", BU50)-1)), Rankings!$A$2:$BK$161, 63, FALSE),0)</f>
        <v>0</v>
      </c>
      <c r="JU50">
        <f>IFERROR(VLOOKUP(_xlfn.NUMBERVALUE(MID(BV50, SEARCH("!", BV50)+1, SEARCH("+", BV50)-SEARCH("!", BV50)-1)), Rankings!$A$2:$BK$161, 63, FALSE),0)</f>
        <v>0</v>
      </c>
      <c r="JV50">
        <f>IFERROR(VLOOKUP(_xlfn.NUMBERVALUE(MID(BW50, SEARCH("!", BW50)+1, SEARCH("+", BW50)-SEARCH("!", BW50)-1)), Rankings!$A$2:$BK$161, 63, FALSE),0)</f>
        <v>0</v>
      </c>
      <c r="JW50">
        <f>IFERROR(VLOOKUP(_xlfn.NUMBERVALUE(MID(BX50, SEARCH("!", BX50)+1, SEARCH("+", BX50)-SEARCH("!", BX50)-1)), Rankings!$A$2:$BK$161, 63, FALSE),0)</f>
        <v>0</v>
      </c>
      <c r="JX50">
        <f>IFERROR(VLOOKUP(_xlfn.NUMBERVALUE(MID(BY50, SEARCH("!", BY50)+1, SEARCH("+", BY50)-SEARCH("!", BY50)-1)), Rankings!$A$2:$BK$161, 63, FALSE),0)</f>
        <v>0</v>
      </c>
      <c r="JY50">
        <f>IFERROR(VLOOKUP(_xlfn.NUMBERVALUE(MID(BZ50, SEARCH("!", BZ50)+1, SEARCH("+", BZ50)-SEARCH("!", BZ50)-1)), Rankings!$A$2:$BK$161, 63, FALSE),0)</f>
        <v>0</v>
      </c>
      <c r="JZ50">
        <f>IFERROR(VLOOKUP(_xlfn.NUMBERVALUE(MID(CA50, SEARCH("!", CA50)+1, SEARCH("+", CA50)-SEARCH("!", CA50)-1)), Rankings!$A$2:$BK$161, 63, FALSE),0)</f>
        <v>0</v>
      </c>
      <c r="KA50">
        <f>IFERROR(VLOOKUP(_xlfn.NUMBERVALUE(MID(CB50, SEARCH("!", CB50)+1, SEARCH("+", CB50)-SEARCH("!", CB50)-1)), Rankings!$A$2:$BK$161, 63, FALSE),0)</f>
        <v>0</v>
      </c>
      <c r="KB50">
        <f>IFERROR(VLOOKUP(_xlfn.NUMBERVALUE(MID(CC50, SEARCH("!", CC50)+1, SEARCH("+", CC50)-SEARCH("!", CC50)-1)), Rankings!$A$2:$BK$161, 63, FALSE),0)</f>
        <v>0</v>
      </c>
      <c r="KC50">
        <f>IFERROR(VLOOKUP(_xlfn.NUMBERVALUE(MID(CD50, SEARCH("!", CD50)+1, SEARCH("+", CD50)-SEARCH("!", CD50)-1)), Rankings!$A$2:$BK$161, 63, FALSE),0)</f>
        <v>0</v>
      </c>
      <c r="KD50">
        <f>IFERROR(VLOOKUP(_xlfn.NUMBERVALUE(MID(CE50, SEARCH("!", CE50)+1, SEARCH("+", CE50)-SEARCH("!", CE50)-1)), Rankings!$A$2:$BK$161, 63, FALSE),0)</f>
        <v>0</v>
      </c>
      <c r="KE50">
        <f>IFERROR(VLOOKUP(_xlfn.NUMBERVALUE(MID(CF50, SEARCH("!", CF50)+1, SEARCH("+", CF50)-SEARCH("!", CF50)-1)), Rankings!$A$2:$BK$161, 63, FALSE),0)</f>
        <v>0</v>
      </c>
      <c r="KF50">
        <f>IFERROR(VLOOKUP(_xlfn.NUMBERVALUE(MID(CG50, SEARCH("!", CG50)+1, SEARCH("+", CG50)-SEARCH("!", CG50)-1)), Rankings!$A$2:$BK$161, 63, FALSE),0)</f>
        <v>0</v>
      </c>
      <c r="KG50">
        <f>IFERROR(VLOOKUP(_xlfn.NUMBERVALUE(MID(CH50, SEARCH("!", CH50)+1, SEARCH("+", CH50)-SEARCH("!", CH50)-1)), Rankings!$A$2:$BK$161, 63, FALSE),0)</f>
        <v>0</v>
      </c>
      <c r="KH50">
        <f>IFERROR(VLOOKUP(_xlfn.NUMBERVALUE(MID(CI50, SEARCH("!", CI50)+1, SEARCH("+", CI50)-SEARCH("!", CI50)-1)), Rankings!$A$2:$BK$161, 63, FALSE),0)</f>
        <v>0</v>
      </c>
      <c r="KI50">
        <f>IFERROR(VLOOKUP(_xlfn.NUMBERVALUE(MID(CJ50, SEARCH("!", CJ50)+1, SEARCH("+", CJ50)-SEARCH("!", CJ50)-1)), Rankings!$A$2:$BK$161, 63, FALSE),0)</f>
        <v>0</v>
      </c>
      <c r="KJ50">
        <f>IFERROR(VLOOKUP(_xlfn.NUMBERVALUE(MID(CK50, SEARCH("!", CK50)+1, SEARCH("+", CK50)-SEARCH("!", CK50)-1)), Rankings!$A$2:$BK$161, 63, FALSE),0)</f>
        <v>0</v>
      </c>
      <c r="KK50">
        <f>IFERROR(VLOOKUP(_xlfn.NUMBERVALUE(MID(CL50, SEARCH("!", CL50)+1, SEARCH("+", CL50)-SEARCH("!", CL50)-1)), Rankings!$A$2:$BK$161, 63, FALSE),0)</f>
        <v>0</v>
      </c>
      <c r="KL50">
        <f>IFERROR(VLOOKUP(_xlfn.NUMBERVALUE(MID(CM50, SEARCH("!", CM50)+1, SEARCH("+", CM50)-SEARCH("!", CM50)-1)), Rankings!$A$2:$BK$161, 63, FALSE),0)</f>
        <v>0</v>
      </c>
      <c r="KM50">
        <f>IFERROR(VLOOKUP(_xlfn.NUMBERVALUE(MID(CN50, SEARCH("!", CN50)+1, SEARCH("+", CN50)-SEARCH("!", CN50)-1)), Rankings!$A$2:$BK$161, 63, FALSE),0)</f>
        <v>0</v>
      </c>
      <c r="KN50">
        <f>IFERROR(VLOOKUP(_xlfn.NUMBERVALUE(MID(CO50, SEARCH("!", CO50)+1, SEARCH("+", CO50)-SEARCH("!", CO50)-1)), Rankings!$A$2:$BK$161, 63, FALSE),0)</f>
        <v>0</v>
      </c>
      <c r="KO50">
        <f>IFERROR(VLOOKUP(_xlfn.NUMBERVALUE(MID(CP50, SEARCH("!", CP50)+1, SEARCH("+", CP50)-SEARCH("!", CP50)-1)), Rankings!$A$2:$BK$161, 63, FALSE),0)</f>
        <v>0</v>
      </c>
      <c r="KP50">
        <f>IFERROR(VLOOKUP(_xlfn.NUMBERVALUE(MID(CQ50, SEARCH("!", CQ50)+1, SEARCH("+", CQ50)-SEARCH("!", CQ50)-1)), Rankings!$A$2:$BK$161, 63, FALSE),0)</f>
        <v>0</v>
      </c>
      <c r="KQ50">
        <f>IFERROR(VLOOKUP(_xlfn.NUMBERVALUE(MID(CR50, SEARCH("!", CR50)+1, SEARCH("+", CR50)-SEARCH("!", CR50)-1)), Rankings!$A$2:$BK$161, 63, FALSE),0)</f>
        <v>0</v>
      </c>
      <c r="KS50" s="4">
        <f t="shared" si="1035"/>
        <v>218</v>
      </c>
      <c r="KT50" s="4">
        <f t="shared" si="1036"/>
        <v>68</v>
      </c>
      <c r="KU50" s="4">
        <f t="shared" si="1037"/>
        <v>164</v>
      </c>
      <c r="KV50" s="4">
        <f t="shared" si="1038"/>
        <v>0</v>
      </c>
      <c r="KY50" s="4">
        <f t="shared" si="1039"/>
        <v>450</v>
      </c>
      <c r="KZ50" s="4"/>
      <c r="LB50">
        <f t="shared" si="1040"/>
        <v>25</v>
      </c>
      <c r="LC50">
        <f t="shared" si="1041"/>
        <v>40</v>
      </c>
      <c r="LD50">
        <f t="shared" si="1042"/>
        <v>51</v>
      </c>
      <c r="LE50">
        <f t="shared" si="1043"/>
        <v>41</v>
      </c>
      <c r="LF50">
        <f t="shared" si="1044"/>
        <v>53</v>
      </c>
      <c r="LG50">
        <f t="shared" si="1045"/>
        <v>60</v>
      </c>
      <c r="LH50">
        <f t="shared" si="1046"/>
        <v>22</v>
      </c>
      <c r="LI50">
        <f t="shared" si="1047"/>
        <v>46</v>
      </c>
      <c r="LJ50">
        <f t="shared" si="1048"/>
        <v>42</v>
      </c>
      <c r="LK50">
        <f t="shared" si="1049"/>
        <v>34</v>
      </c>
      <c r="LL50">
        <f t="shared" si="1050"/>
        <v>36</v>
      </c>
      <c r="LM50">
        <f t="shared" si="1051"/>
        <v>0</v>
      </c>
      <c r="LN50">
        <f t="shared" si="1052"/>
        <v>0</v>
      </c>
      <c r="LO50">
        <f t="shared" si="1053"/>
        <v>0</v>
      </c>
      <c r="LP50">
        <f t="shared" si="1054"/>
        <v>0</v>
      </c>
      <c r="LQ50">
        <f t="shared" si="1055"/>
        <v>0</v>
      </c>
      <c r="LR50">
        <f t="shared" si="1056"/>
        <v>0</v>
      </c>
      <c r="LS50">
        <f t="shared" si="1057"/>
        <v>0</v>
      </c>
      <c r="LT50">
        <f t="shared" si="1058"/>
        <v>0</v>
      </c>
      <c r="LU50">
        <f t="shared" si="1059"/>
        <v>0</v>
      </c>
      <c r="LV50">
        <f t="shared" si="1060"/>
        <v>0</v>
      </c>
      <c r="LW50">
        <f t="shared" si="1061"/>
        <v>0</v>
      </c>
      <c r="LX50">
        <f t="shared" si="1062"/>
        <v>0</v>
      </c>
      <c r="LY50">
        <f t="shared" si="1063"/>
        <v>0</v>
      </c>
      <c r="LZ50">
        <f t="shared" si="1064"/>
        <v>0</v>
      </c>
      <c r="MA50">
        <f t="shared" si="1065"/>
        <v>0</v>
      </c>
      <c r="MB50">
        <f t="shared" si="1066"/>
        <v>0</v>
      </c>
      <c r="MC50">
        <f t="shared" si="1067"/>
        <v>0</v>
      </c>
      <c r="MD50">
        <f t="shared" si="1068"/>
        <v>0</v>
      </c>
      <c r="ME50">
        <f t="shared" si="1069"/>
        <v>0</v>
      </c>
      <c r="MF50">
        <f t="shared" si="1070"/>
        <v>0</v>
      </c>
      <c r="MG50">
        <f t="shared" si="1071"/>
        <v>0</v>
      </c>
      <c r="MH50">
        <f t="shared" si="1072"/>
        <v>0</v>
      </c>
      <c r="MI50">
        <f t="shared" si="1073"/>
        <v>0</v>
      </c>
      <c r="MJ50">
        <f t="shared" si="1074"/>
        <v>0</v>
      </c>
      <c r="MK50">
        <f t="shared" si="1075"/>
        <v>0</v>
      </c>
      <c r="ML50">
        <f t="shared" si="1076"/>
        <v>0</v>
      </c>
      <c r="MM50">
        <f t="shared" si="1077"/>
        <v>0</v>
      </c>
      <c r="MN50">
        <f t="shared" si="1078"/>
        <v>0</v>
      </c>
      <c r="MO50">
        <f t="shared" si="1079"/>
        <v>0</v>
      </c>
      <c r="MP50">
        <f t="shared" si="1080"/>
        <v>0</v>
      </c>
      <c r="MQ50">
        <f t="shared" si="1081"/>
        <v>0</v>
      </c>
      <c r="MR50">
        <f t="shared" si="1082"/>
        <v>0</v>
      </c>
      <c r="MS50">
        <f t="shared" si="1083"/>
        <v>0</v>
      </c>
      <c r="MT50">
        <f t="shared" si="1084"/>
        <v>0</v>
      </c>
      <c r="MU50">
        <f t="shared" si="1085"/>
        <v>0</v>
      </c>
      <c r="MV50">
        <f t="shared" si="1086"/>
        <v>0</v>
      </c>
      <c r="MW50">
        <f t="shared" si="1087"/>
        <v>0</v>
      </c>
      <c r="MX50">
        <f t="shared" si="1088"/>
        <v>0</v>
      </c>
      <c r="MY50">
        <f t="shared" si="1089"/>
        <v>0</v>
      </c>
      <c r="MZ50">
        <f t="shared" si="1090"/>
        <v>0</v>
      </c>
      <c r="NA50">
        <f t="shared" si="1091"/>
        <v>0</v>
      </c>
      <c r="NB50">
        <f t="shared" si="1092"/>
        <v>0</v>
      </c>
      <c r="NC50">
        <f t="shared" si="1093"/>
        <v>0</v>
      </c>
      <c r="ND50">
        <f t="shared" si="1094"/>
        <v>0</v>
      </c>
      <c r="NE50">
        <f t="shared" si="1095"/>
        <v>0</v>
      </c>
      <c r="NF50">
        <f t="shared" si="1096"/>
        <v>0</v>
      </c>
      <c r="NG50">
        <f t="shared" si="1097"/>
        <v>0</v>
      </c>
      <c r="NH50">
        <f t="shared" si="1098"/>
        <v>0</v>
      </c>
      <c r="NI50">
        <f t="shared" si="1099"/>
        <v>0</v>
      </c>
      <c r="NJ50">
        <f t="shared" si="1100"/>
        <v>0</v>
      </c>
      <c r="NK50">
        <f t="shared" si="1101"/>
        <v>0</v>
      </c>
      <c r="NL50">
        <f t="shared" si="1102"/>
        <v>0</v>
      </c>
      <c r="NM50">
        <f t="shared" si="1103"/>
        <v>0</v>
      </c>
      <c r="NN50">
        <f t="shared" si="1104"/>
        <v>0</v>
      </c>
      <c r="NO50">
        <f t="shared" si="1105"/>
        <v>0</v>
      </c>
      <c r="NP50">
        <f t="shared" si="1106"/>
        <v>0</v>
      </c>
      <c r="NQ50">
        <f t="shared" si="1107"/>
        <v>0</v>
      </c>
      <c r="NR50">
        <f t="shared" si="1108"/>
        <v>0</v>
      </c>
      <c r="NS50">
        <f t="shared" si="1109"/>
        <v>0</v>
      </c>
      <c r="NT50">
        <f t="shared" si="1110"/>
        <v>0</v>
      </c>
      <c r="NU50">
        <f t="shared" si="1111"/>
        <v>0</v>
      </c>
      <c r="NV50">
        <f t="shared" si="1112"/>
        <v>0</v>
      </c>
      <c r="NW50">
        <f t="shared" si="1113"/>
        <v>0</v>
      </c>
      <c r="NX50">
        <f t="shared" si="1114"/>
        <v>0</v>
      </c>
      <c r="NY50">
        <f t="shared" si="1115"/>
        <v>0</v>
      </c>
      <c r="NZ50">
        <f t="shared" si="1116"/>
        <v>0</v>
      </c>
      <c r="OA50">
        <f t="shared" si="1117"/>
        <v>0</v>
      </c>
      <c r="OB50">
        <f t="shared" si="1118"/>
        <v>0</v>
      </c>
      <c r="OC50">
        <f t="shared" si="1119"/>
        <v>0</v>
      </c>
      <c r="OD50">
        <f t="shared" si="1120"/>
        <v>0</v>
      </c>
      <c r="OE50">
        <f t="shared" si="1121"/>
        <v>0</v>
      </c>
      <c r="OF50">
        <f t="shared" si="1122"/>
        <v>0</v>
      </c>
      <c r="OG50">
        <f t="shared" si="1123"/>
        <v>0</v>
      </c>
      <c r="OH50">
        <f t="shared" si="1124"/>
        <v>0</v>
      </c>
      <c r="OJ50" s="4">
        <f t="shared" si="1125"/>
        <v>143</v>
      </c>
      <c r="OK50" s="4">
        <f t="shared" si="1126"/>
        <v>56</v>
      </c>
      <c r="OL50" s="4">
        <f t="shared" si="1127"/>
        <v>122</v>
      </c>
      <c r="OM50" s="4">
        <f t="shared" si="1128"/>
        <v>0</v>
      </c>
      <c r="OP50" s="4">
        <f t="shared" si="1129"/>
        <v>321</v>
      </c>
      <c r="OQ50" s="4"/>
      <c r="OS50">
        <f t="shared" si="1130"/>
        <v>28</v>
      </c>
      <c r="OT50">
        <f t="shared" si="1131"/>
        <v>32</v>
      </c>
      <c r="OU50">
        <f t="shared" si="1132"/>
        <v>25</v>
      </c>
      <c r="OV50">
        <f t="shared" si="1133"/>
        <v>39</v>
      </c>
      <c r="OW50">
        <f t="shared" si="1134"/>
        <v>30</v>
      </c>
      <c r="OX50">
        <f t="shared" si="1135"/>
        <v>21</v>
      </c>
      <c r="OY50">
        <f t="shared" si="1136"/>
        <v>25</v>
      </c>
      <c r="OZ50">
        <f t="shared" si="1137"/>
        <v>31</v>
      </c>
      <c r="PA50">
        <f t="shared" si="1138"/>
        <v>37</v>
      </c>
      <c r="PB50">
        <f t="shared" si="1139"/>
        <v>15</v>
      </c>
      <c r="PC50">
        <f t="shared" si="1140"/>
        <v>38</v>
      </c>
      <c r="PD50">
        <f t="shared" si="1141"/>
        <v>0</v>
      </c>
      <c r="PE50">
        <f t="shared" si="1142"/>
        <v>0</v>
      </c>
      <c r="PF50">
        <f t="shared" si="1143"/>
        <v>0</v>
      </c>
      <c r="PG50">
        <f t="shared" si="1144"/>
        <v>0</v>
      </c>
      <c r="PH50">
        <f t="shared" si="1145"/>
        <v>0</v>
      </c>
      <c r="PI50">
        <f t="shared" si="1146"/>
        <v>0</v>
      </c>
      <c r="PJ50">
        <f t="shared" si="1147"/>
        <v>0</v>
      </c>
      <c r="PK50">
        <f t="shared" si="1148"/>
        <v>0</v>
      </c>
      <c r="PL50">
        <f t="shared" si="1149"/>
        <v>0</v>
      </c>
      <c r="PM50">
        <f t="shared" si="1150"/>
        <v>0</v>
      </c>
      <c r="PN50">
        <f t="shared" si="1151"/>
        <v>0</v>
      </c>
      <c r="PO50">
        <f t="shared" si="1152"/>
        <v>0</v>
      </c>
      <c r="PP50">
        <f t="shared" si="1153"/>
        <v>0</v>
      </c>
      <c r="PQ50">
        <f t="shared" si="1154"/>
        <v>0</v>
      </c>
      <c r="PR50">
        <f t="shared" si="1155"/>
        <v>0</v>
      </c>
      <c r="PS50">
        <f t="shared" si="1156"/>
        <v>0</v>
      </c>
      <c r="PT50">
        <f t="shared" si="1157"/>
        <v>0</v>
      </c>
      <c r="PU50">
        <f t="shared" si="1158"/>
        <v>0</v>
      </c>
      <c r="PV50">
        <f t="shared" si="1159"/>
        <v>0</v>
      </c>
      <c r="PW50">
        <f t="shared" si="1160"/>
        <v>0</v>
      </c>
      <c r="PX50">
        <f t="shared" si="1161"/>
        <v>0</v>
      </c>
      <c r="PY50">
        <f t="shared" si="1162"/>
        <v>0</v>
      </c>
      <c r="PZ50">
        <f t="shared" si="1163"/>
        <v>0</v>
      </c>
      <c r="QA50">
        <f t="shared" si="1164"/>
        <v>0</v>
      </c>
      <c r="QB50">
        <f t="shared" si="1165"/>
        <v>0</v>
      </c>
      <c r="QC50">
        <f t="shared" si="1166"/>
        <v>0</v>
      </c>
      <c r="QD50">
        <f t="shared" si="1167"/>
        <v>0</v>
      </c>
      <c r="QE50">
        <f t="shared" si="1168"/>
        <v>0</v>
      </c>
      <c r="QF50">
        <f t="shared" si="1169"/>
        <v>0</v>
      </c>
      <c r="QG50">
        <f t="shared" si="1170"/>
        <v>0</v>
      </c>
      <c r="QH50">
        <f t="shared" si="1171"/>
        <v>0</v>
      </c>
      <c r="QI50">
        <f t="shared" si="1172"/>
        <v>0</v>
      </c>
      <c r="QJ50">
        <f t="shared" si="1173"/>
        <v>0</v>
      </c>
      <c r="QK50">
        <f t="shared" si="1174"/>
        <v>0</v>
      </c>
      <c r="QL50">
        <f t="shared" si="1175"/>
        <v>0</v>
      </c>
      <c r="QM50">
        <f t="shared" si="1176"/>
        <v>0</v>
      </c>
      <c r="QN50">
        <f t="shared" si="1177"/>
        <v>0</v>
      </c>
      <c r="QO50">
        <f t="shared" si="1178"/>
        <v>0</v>
      </c>
      <c r="QP50">
        <f t="shared" si="1179"/>
        <v>0</v>
      </c>
      <c r="QQ50">
        <f t="shared" si="1180"/>
        <v>0</v>
      </c>
      <c r="QR50">
        <f t="shared" si="1181"/>
        <v>0</v>
      </c>
      <c r="QS50">
        <f t="shared" si="1182"/>
        <v>0</v>
      </c>
      <c r="QT50">
        <f t="shared" si="1183"/>
        <v>0</v>
      </c>
      <c r="QU50">
        <f t="shared" si="1184"/>
        <v>0</v>
      </c>
      <c r="QV50">
        <f t="shared" si="1185"/>
        <v>0</v>
      </c>
      <c r="QW50">
        <f t="shared" si="1186"/>
        <v>0</v>
      </c>
      <c r="QX50">
        <f t="shared" si="1187"/>
        <v>0</v>
      </c>
      <c r="QY50">
        <f t="shared" si="1188"/>
        <v>0</v>
      </c>
      <c r="QZ50">
        <f t="shared" si="1189"/>
        <v>0</v>
      </c>
      <c r="RA50">
        <f t="shared" si="1190"/>
        <v>0</v>
      </c>
      <c r="RB50">
        <f t="shared" si="1191"/>
        <v>0</v>
      </c>
      <c r="RC50">
        <f t="shared" si="1192"/>
        <v>0</v>
      </c>
      <c r="RD50">
        <f t="shared" si="1193"/>
        <v>0</v>
      </c>
      <c r="RE50">
        <f t="shared" si="1194"/>
        <v>0</v>
      </c>
      <c r="RF50">
        <f t="shared" si="1195"/>
        <v>0</v>
      </c>
      <c r="RG50">
        <f t="shared" si="1196"/>
        <v>0</v>
      </c>
      <c r="RH50">
        <f t="shared" si="1197"/>
        <v>0</v>
      </c>
      <c r="RI50">
        <f t="shared" si="1198"/>
        <v>0</v>
      </c>
      <c r="RJ50">
        <f t="shared" si="1199"/>
        <v>0</v>
      </c>
      <c r="RK50">
        <f t="shared" si="1200"/>
        <v>0</v>
      </c>
      <c r="RL50">
        <f t="shared" si="1201"/>
        <v>0</v>
      </c>
      <c r="RM50">
        <f t="shared" si="1202"/>
        <v>0</v>
      </c>
      <c r="RN50">
        <f t="shared" si="1203"/>
        <v>0</v>
      </c>
      <c r="RO50">
        <f t="shared" si="1204"/>
        <v>0</v>
      </c>
      <c r="RP50">
        <f t="shared" si="1205"/>
        <v>0</v>
      </c>
      <c r="RQ50">
        <f t="shared" si="1206"/>
        <v>0</v>
      </c>
      <c r="RR50">
        <f t="shared" si="1207"/>
        <v>0</v>
      </c>
      <c r="RS50">
        <f t="shared" si="1208"/>
        <v>0</v>
      </c>
      <c r="RT50">
        <f t="shared" si="1209"/>
        <v>0</v>
      </c>
      <c r="RU50">
        <f t="shared" si="1210"/>
        <v>0</v>
      </c>
      <c r="RV50">
        <f t="shared" si="1211"/>
        <v>0</v>
      </c>
      <c r="RW50">
        <f t="shared" si="1212"/>
        <v>0</v>
      </c>
      <c r="RX50">
        <f t="shared" si="1213"/>
        <v>0</v>
      </c>
      <c r="RY50">
        <f t="shared" si="1214"/>
        <v>0</v>
      </c>
      <c r="SA50" s="4">
        <f t="shared" si="1215"/>
        <v>19.919999999999998</v>
      </c>
      <c r="SB50" s="4">
        <f t="shared" si="1216"/>
        <v>9.57</v>
      </c>
      <c r="SC50" s="4">
        <f t="shared" si="1217"/>
        <v>15.32</v>
      </c>
      <c r="SD50" s="4">
        <f t="shared" si="1218"/>
        <v>0</v>
      </c>
      <c r="SF50" s="4">
        <f t="shared" si="1219"/>
        <v>44.81</v>
      </c>
      <c r="SI50">
        <f t="shared" si="1220"/>
        <v>3.29</v>
      </c>
      <c r="SJ50">
        <f t="shared" si="1221"/>
        <v>3</v>
      </c>
      <c r="SK50">
        <f t="shared" si="1222"/>
        <v>5.29</v>
      </c>
      <c r="SL50">
        <f t="shared" si="1223"/>
        <v>3.5</v>
      </c>
      <c r="SM50">
        <f t="shared" si="1224"/>
        <v>3.5</v>
      </c>
      <c r="SN50">
        <f t="shared" si="1225"/>
        <v>4.8899999999999997</v>
      </c>
      <c r="SO50">
        <f t="shared" si="1226"/>
        <v>5</v>
      </c>
      <c r="SP50">
        <f t="shared" si="1227"/>
        <v>4.57</v>
      </c>
      <c r="SQ50">
        <f t="shared" si="1228"/>
        <v>3.45</v>
      </c>
      <c r="SR50">
        <f t="shared" si="1229"/>
        <v>3.75</v>
      </c>
      <c r="SS50">
        <f t="shared" si="1230"/>
        <v>4.57</v>
      </c>
      <c r="ST50" t="str">
        <f t="shared" si="1231"/>
        <v>0</v>
      </c>
      <c r="SU50" t="str">
        <f t="shared" si="1232"/>
        <v>0</v>
      </c>
      <c r="SV50" t="str">
        <f t="shared" si="1233"/>
        <v>0</v>
      </c>
      <c r="SW50" t="str">
        <f t="shared" si="1234"/>
        <v>0</v>
      </c>
      <c r="SX50" t="str">
        <f t="shared" si="1235"/>
        <v>0</v>
      </c>
      <c r="SY50" t="str">
        <f t="shared" si="1236"/>
        <v>0</v>
      </c>
      <c r="SZ50" t="str">
        <f t="shared" si="1237"/>
        <v>0</v>
      </c>
      <c r="TA50" t="str">
        <f t="shared" si="1238"/>
        <v>0</v>
      </c>
      <c r="TB50" t="str">
        <f t="shared" si="1239"/>
        <v>0</v>
      </c>
      <c r="TC50" t="str">
        <f t="shared" si="1240"/>
        <v>0</v>
      </c>
      <c r="TD50" t="str">
        <f t="shared" si="1241"/>
        <v>0</v>
      </c>
      <c r="TE50" t="str">
        <f t="shared" si="1242"/>
        <v>0</v>
      </c>
      <c r="TF50" t="str">
        <f t="shared" si="1243"/>
        <v>0</v>
      </c>
      <c r="TG50" t="str">
        <f t="shared" si="1244"/>
        <v>0</v>
      </c>
      <c r="TH50" t="str">
        <f t="shared" si="1245"/>
        <v>0</v>
      </c>
      <c r="TI50" t="str">
        <f t="shared" si="1246"/>
        <v>0</v>
      </c>
      <c r="TJ50" t="str">
        <f t="shared" si="1247"/>
        <v>0</v>
      </c>
      <c r="TK50" t="str">
        <f t="shared" si="1248"/>
        <v>0</v>
      </c>
      <c r="TL50" t="str">
        <f t="shared" si="1249"/>
        <v>0</v>
      </c>
      <c r="TM50" t="str">
        <f t="shared" si="1250"/>
        <v>0</v>
      </c>
      <c r="TN50" t="str">
        <f t="shared" si="1251"/>
        <v>0</v>
      </c>
      <c r="TO50" t="str">
        <f t="shared" si="1252"/>
        <v>0</v>
      </c>
      <c r="TP50" t="str">
        <f t="shared" si="1253"/>
        <v>0</v>
      </c>
      <c r="TQ50" t="str">
        <f t="shared" si="1254"/>
        <v>0</v>
      </c>
      <c r="TR50" t="str">
        <f t="shared" si="1255"/>
        <v>0</v>
      </c>
      <c r="TS50" t="str">
        <f t="shared" si="1256"/>
        <v>0</v>
      </c>
      <c r="TT50" t="str">
        <f t="shared" si="1257"/>
        <v>0</v>
      </c>
      <c r="TU50" t="str">
        <f t="shared" si="1258"/>
        <v>0</v>
      </c>
      <c r="TV50" t="str">
        <f t="shared" si="1259"/>
        <v>0</v>
      </c>
      <c r="TW50" t="str">
        <f t="shared" si="1260"/>
        <v>0</v>
      </c>
      <c r="TX50" t="str">
        <f t="shared" si="1261"/>
        <v>0</v>
      </c>
      <c r="TY50" t="str">
        <f t="shared" si="1262"/>
        <v>0</v>
      </c>
      <c r="TZ50" t="str">
        <f t="shared" si="1263"/>
        <v>0</v>
      </c>
      <c r="UA50" t="str">
        <f t="shared" si="1264"/>
        <v>0</v>
      </c>
      <c r="UB50" t="str">
        <f t="shared" si="1265"/>
        <v>0</v>
      </c>
      <c r="UC50" t="str">
        <f t="shared" si="1266"/>
        <v>0</v>
      </c>
      <c r="UD50" t="str">
        <f t="shared" si="1267"/>
        <v>0</v>
      </c>
      <c r="UE50" t="str">
        <f t="shared" si="1268"/>
        <v>0</v>
      </c>
      <c r="UF50" t="str">
        <f t="shared" si="1269"/>
        <v>0</v>
      </c>
      <c r="UG50" t="str">
        <f t="shared" si="1270"/>
        <v>0</v>
      </c>
      <c r="UH50" t="str">
        <f t="shared" si="1271"/>
        <v>0</v>
      </c>
      <c r="UI50" t="str">
        <f t="shared" si="1272"/>
        <v>0</v>
      </c>
      <c r="UJ50" t="str">
        <f t="shared" si="1273"/>
        <v>0</v>
      </c>
      <c r="UK50" t="str">
        <f t="shared" si="1274"/>
        <v>0</v>
      </c>
      <c r="UL50" t="str">
        <f t="shared" si="1275"/>
        <v>0</v>
      </c>
      <c r="UM50" t="str">
        <f t="shared" si="1276"/>
        <v>0</v>
      </c>
      <c r="UN50" t="str">
        <f t="shared" si="1277"/>
        <v>0</v>
      </c>
      <c r="UO50" t="str">
        <f t="shared" si="1278"/>
        <v>0</v>
      </c>
      <c r="UP50" t="str">
        <f t="shared" si="1279"/>
        <v>0</v>
      </c>
      <c r="UQ50" t="str">
        <f t="shared" si="1280"/>
        <v>0</v>
      </c>
      <c r="UR50" t="str">
        <f t="shared" si="1281"/>
        <v>0</v>
      </c>
      <c r="US50" t="str">
        <f t="shared" si="1282"/>
        <v>0</v>
      </c>
      <c r="UT50" t="str">
        <f t="shared" si="1283"/>
        <v>0</v>
      </c>
      <c r="UU50" t="str">
        <f t="shared" si="1284"/>
        <v>0</v>
      </c>
      <c r="UV50" t="str">
        <f t="shared" si="1285"/>
        <v>0</v>
      </c>
      <c r="UW50" t="str">
        <f t="shared" si="1286"/>
        <v>0</v>
      </c>
      <c r="UX50" t="str">
        <f t="shared" si="1287"/>
        <v>0</v>
      </c>
      <c r="UY50" t="str">
        <f t="shared" si="1288"/>
        <v>0</v>
      </c>
      <c r="UZ50" t="str">
        <f t="shared" si="1289"/>
        <v>0</v>
      </c>
      <c r="VA50" t="str">
        <f t="shared" si="1290"/>
        <v>0</v>
      </c>
      <c r="VB50" t="str">
        <f t="shared" si="1291"/>
        <v>0</v>
      </c>
      <c r="VC50" t="str">
        <f t="shared" si="1292"/>
        <v>0</v>
      </c>
      <c r="VD50" t="str">
        <f t="shared" si="1293"/>
        <v>0</v>
      </c>
      <c r="VE50" t="str">
        <f t="shared" si="1294"/>
        <v>0</v>
      </c>
      <c r="VF50" t="str">
        <f t="shared" si="1295"/>
        <v>0</v>
      </c>
      <c r="VG50" t="str">
        <f t="shared" si="1296"/>
        <v>0</v>
      </c>
      <c r="VH50" t="str">
        <f t="shared" si="1297"/>
        <v>0</v>
      </c>
      <c r="VI50" t="str">
        <f t="shared" si="1298"/>
        <v>0</v>
      </c>
      <c r="VJ50" t="str">
        <f t="shared" si="1299"/>
        <v>0</v>
      </c>
      <c r="VK50" t="str">
        <f t="shared" si="1300"/>
        <v>0</v>
      </c>
      <c r="VL50" t="str">
        <f t="shared" si="1301"/>
        <v>0</v>
      </c>
      <c r="VM50" t="str">
        <f t="shared" si="1302"/>
        <v>0</v>
      </c>
      <c r="VN50" t="str">
        <f t="shared" si="1303"/>
        <v>0</v>
      </c>
      <c r="VO50" t="str">
        <f t="shared" si="1304"/>
        <v>0</v>
      </c>
      <c r="VQ50" s="4">
        <f t="shared" si="1305"/>
        <v>-5.9500000000000011</v>
      </c>
      <c r="VR50" s="4">
        <f t="shared" si="1306"/>
        <v>11.28</v>
      </c>
      <c r="VS50" s="4">
        <f t="shared" si="1307"/>
        <v>5.27</v>
      </c>
      <c r="VT50" s="4">
        <f t="shared" si="1308"/>
        <v>0</v>
      </c>
      <c r="VV50" s="4">
        <f t="shared" si="1309"/>
        <v>10.599999999999998</v>
      </c>
      <c r="VY50">
        <f t="shared" si="1310"/>
        <v>-4.51</v>
      </c>
      <c r="VZ50">
        <f t="shared" si="1311"/>
        <v>-9.56</v>
      </c>
      <c r="WA50">
        <f t="shared" si="1312"/>
        <v>10.37</v>
      </c>
      <c r="WB50">
        <f t="shared" si="1313"/>
        <v>9.0299999999999994</v>
      </c>
      <c r="WC50">
        <f t="shared" si="1314"/>
        <v>4.6100000000000003</v>
      </c>
      <c r="WD50">
        <f t="shared" si="1315"/>
        <v>9.5500000000000007</v>
      </c>
      <c r="WE50">
        <f t="shared" si="1316"/>
        <v>-0.41</v>
      </c>
      <c r="WF50">
        <f t="shared" si="1317"/>
        <v>11.69</v>
      </c>
      <c r="WG50">
        <f t="shared" si="1318"/>
        <v>-11.8</v>
      </c>
      <c r="WH50">
        <f t="shared" si="1319"/>
        <v>-10.63</v>
      </c>
      <c r="WI50">
        <f t="shared" si="1320"/>
        <v>2.2599999999999998</v>
      </c>
      <c r="WJ50">
        <f t="shared" si="1321"/>
        <v>0</v>
      </c>
      <c r="WK50">
        <f t="shared" si="1322"/>
        <v>0</v>
      </c>
      <c r="WL50">
        <f t="shared" si="1323"/>
        <v>0</v>
      </c>
      <c r="WM50">
        <f t="shared" si="1324"/>
        <v>0</v>
      </c>
      <c r="WN50">
        <f t="shared" si="1325"/>
        <v>0</v>
      </c>
      <c r="WO50">
        <f t="shared" si="1326"/>
        <v>0</v>
      </c>
      <c r="WP50">
        <f t="shared" si="1327"/>
        <v>0</v>
      </c>
      <c r="WQ50">
        <f t="shared" si="1328"/>
        <v>0</v>
      </c>
      <c r="WR50">
        <f t="shared" si="1329"/>
        <v>0</v>
      </c>
      <c r="WS50">
        <f t="shared" si="1330"/>
        <v>0</v>
      </c>
      <c r="WT50">
        <f t="shared" si="1331"/>
        <v>0</v>
      </c>
      <c r="WU50">
        <f t="shared" si="1332"/>
        <v>0</v>
      </c>
      <c r="WV50">
        <f t="shared" si="1333"/>
        <v>0</v>
      </c>
      <c r="WW50">
        <f t="shared" si="1334"/>
        <v>0</v>
      </c>
      <c r="WX50">
        <f t="shared" si="1335"/>
        <v>0</v>
      </c>
      <c r="WY50">
        <f t="shared" si="1336"/>
        <v>0</v>
      </c>
      <c r="WZ50">
        <f t="shared" si="1337"/>
        <v>0</v>
      </c>
      <c r="XA50">
        <f t="shared" si="1338"/>
        <v>0</v>
      </c>
      <c r="XB50">
        <f t="shared" si="1339"/>
        <v>0</v>
      </c>
      <c r="XC50">
        <f t="shared" si="1340"/>
        <v>0</v>
      </c>
      <c r="XD50">
        <f t="shared" si="1341"/>
        <v>0</v>
      </c>
      <c r="XE50">
        <f t="shared" si="1342"/>
        <v>0</v>
      </c>
      <c r="XF50">
        <f t="shared" si="1343"/>
        <v>0</v>
      </c>
      <c r="XG50">
        <f t="shared" si="1344"/>
        <v>0</v>
      </c>
      <c r="XH50">
        <f t="shared" si="1345"/>
        <v>0</v>
      </c>
      <c r="XI50">
        <f t="shared" si="1346"/>
        <v>0</v>
      </c>
      <c r="XJ50">
        <f t="shared" si="1347"/>
        <v>0</v>
      </c>
      <c r="XK50">
        <f t="shared" si="1348"/>
        <v>0</v>
      </c>
      <c r="XL50">
        <f t="shared" si="1349"/>
        <v>0</v>
      </c>
      <c r="XM50">
        <f t="shared" si="1350"/>
        <v>0</v>
      </c>
      <c r="XN50">
        <f t="shared" si="1351"/>
        <v>0</v>
      </c>
      <c r="XO50">
        <f t="shared" si="1352"/>
        <v>0</v>
      </c>
      <c r="XP50">
        <f t="shared" si="1353"/>
        <v>0</v>
      </c>
      <c r="XQ50">
        <f t="shared" si="1354"/>
        <v>0</v>
      </c>
      <c r="XR50">
        <f t="shared" si="1355"/>
        <v>0</v>
      </c>
      <c r="XS50">
        <f t="shared" si="1356"/>
        <v>0</v>
      </c>
      <c r="XT50">
        <f t="shared" si="1357"/>
        <v>0</v>
      </c>
      <c r="XU50">
        <f t="shared" si="1358"/>
        <v>0</v>
      </c>
      <c r="XV50">
        <f t="shared" si="1359"/>
        <v>0</v>
      </c>
      <c r="XW50">
        <f t="shared" si="1360"/>
        <v>0</v>
      </c>
      <c r="XX50">
        <f t="shared" si="1361"/>
        <v>0</v>
      </c>
      <c r="XY50">
        <f t="shared" si="1362"/>
        <v>0</v>
      </c>
      <c r="XZ50">
        <f t="shared" si="1363"/>
        <v>0</v>
      </c>
      <c r="YA50">
        <f t="shared" si="1364"/>
        <v>0</v>
      </c>
      <c r="YB50">
        <f t="shared" si="1365"/>
        <v>0</v>
      </c>
      <c r="YC50">
        <f t="shared" si="1366"/>
        <v>0</v>
      </c>
      <c r="YD50">
        <f t="shared" si="1367"/>
        <v>0</v>
      </c>
      <c r="YE50">
        <f t="shared" si="1368"/>
        <v>0</v>
      </c>
      <c r="YF50">
        <f t="shared" si="1369"/>
        <v>0</v>
      </c>
      <c r="YG50">
        <f t="shared" si="1370"/>
        <v>0</v>
      </c>
      <c r="YH50">
        <f t="shared" si="1371"/>
        <v>0</v>
      </c>
      <c r="YI50">
        <f t="shared" si="1372"/>
        <v>0</v>
      </c>
      <c r="YJ50">
        <f t="shared" si="1373"/>
        <v>0</v>
      </c>
      <c r="YK50">
        <f t="shared" si="1374"/>
        <v>0</v>
      </c>
      <c r="YL50">
        <f t="shared" si="1375"/>
        <v>0</v>
      </c>
      <c r="YM50">
        <f t="shared" si="1376"/>
        <v>0</v>
      </c>
      <c r="YN50">
        <f t="shared" si="1377"/>
        <v>0</v>
      </c>
      <c r="YO50">
        <f t="shared" si="1378"/>
        <v>0</v>
      </c>
      <c r="YP50">
        <f t="shared" si="1379"/>
        <v>0</v>
      </c>
      <c r="YQ50">
        <f t="shared" si="1380"/>
        <v>0</v>
      </c>
      <c r="YR50">
        <f t="shared" si="1381"/>
        <v>0</v>
      </c>
      <c r="YS50">
        <f t="shared" si="1382"/>
        <v>0</v>
      </c>
      <c r="YT50">
        <f t="shared" si="1383"/>
        <v>0</v>
      </c>
      <c r="YU50">
        <f t="shared" si="1384"/>
        <v>0</v>
      </c>
      <c r="YV50">
        <f t="shared" si="1385"/>
        <v>0</v>
      </c>
      <c r="YW50">
        <f t="shared" si="1386"/>
        <v>0</v>
      </c>
      <c r="YX50">
        <f t="shared" si="1387"/>
        <v>0</v>
      </c>
      <c r="YY50">
        <f t="shared" si="1388"/>
        <v>0</v>
      </c>
      <c r="YZ50">
        <f t="shared" si="1389"/>
        <v>0</v>
      </c>
      <c r="ZA50">
        <f t="shared" si="1390"/>
        <v>0</v>
      </c>
      <c r="ZB50">
        <f t="shared" si="1391"/>
        <v>0</v>
      </c>
      <c r="ZC50">
        <f t="shared" si="1392"/>
        <v>0</v>
      </c>
      <c r="ZD50">
        <f t="shared" si="1393"/>
        <v>0</v>
      </c>
      <c r="ZE50">
        <f t="shared" si="1394"/>
        <v>0</v>
      </c>
      <c r="ZG50" s="4">
        <f t="shared" si="1395"/>
        <v>336</v>
      </c>
      <c r="ZH50" s="4">
        <f t="shared" si="1396"/>
        <v>121</v>
      </c>
      <c r="ZI50" s="4">
        <f t="shared" si="1397"/>
        <v>267</v>
      </c>
      <c r="ZJ50" s="4">
        <f t="shared" si="1398"/>
        <v>0</v>
      </c>
      <c r="ZL50" s="4">
        <f t="shared" si="1399"/>
        <v>724</v>
      </c>
      <c r="ZO50">
        <f t="shared" si="1400"/>
        <v>76</v>
      </c>
      <c r="ZP50">
        <f t="shared" si="1401"/>
        <v>82</v>
      </c>
      <c r="ZQ50">
        <f t="shared" si="1402"/>
        <v>34</v>
      </c>
      <c r="ZR50">
        <f t="shared" si="1403"/>
        <v>47</v>
      </c>
      <c r="ZS50">
        <f t="shared" si="1404"/>
        <v>45</v>
      </c>
      <c r="ZT50">
        <f t="shared" si="1405"/>
        <v>44</v>
      </c>
      <c r="ZU50">
        <f t="shared" si="1406"/>
        <v>73</v>
      </c>
      <c r="ZV50">
        <f t="shared" si="1407"/>
        <v>48</v>
      </c>
      <c r="ZW50">
        <f t="shared" si="1408"/>
        <v>100</v>
      </c>
      <c r="ZX50">
        <f t="shared" si="1409"/>
        <v>94</v>
      </c>
      <c r="ZY50">
        <f t="shared" si="1410"/>
        <v>81</v>
      </c>
      <c r="ZZ50">
        <f t="shared" si="1411"/>
        <v>0</v>
      </c>
      <c r="AAA50">
        <f t="shared" si="1412"/>
        <v>0</v>
      </c>
      <c r="AAB50">
        <f t="shared" si="1413"/>
        <v>0</v>
      </c>
      <c r="AAC50">
        <f t="shared" si="1414"/>
        <v>0</v>
      </c>
      <c r="AAD50">
        <f t="shared" si="1415"/>
        <v>0</v>
      </c>
      <c r="AAE50">
        <f t="shared" si="1416"/>
        <v>0</v>
      </c>
      <c r="AAF50">
        <f t="shared" si="1417"/>
        <v>0</v>
      </c>
      <c r="AAG50">
        <f t="shared" si="1418"/>
        <v>0</v>
      </c>
      <c r="AAH50">
        <f t="shared" si="1419"/>
        <v>0</v>
      </c>
      <c r="AAI50">
        <f t="shared" si="1420"/>
        <v>0</v>
      </c>
      <c r="AAJ50">
        <f t="shared" si="1421"/>
        <v>0</v>
      </c>
      <c r="AAK50">
        <f t="shared" si="1422"/>
        <v>0</v>
      </c>
      <c r="AAL50">
        <f t="shared" si="1423"/>
        <v>0</v>
      </c>
      <c r="AAM50">
        <f t="shared" si="1424"/>
        <v>0</v>
      </c>
      <c r="AAN50">
        <f t="shared" si="1425"/>
        <v>0</v>
      </c>
      <c r="AAO50">
        <f t="shared" si="1426"/>
        <v>0</v>
      </c>
      <c r="AAP50">
        <f t="shared" si="1427"/>
        <v>0</v>
      </c>
      <c r="AAQ50">
        <f t="shared" si="1428"/>
        <v>0</v>
      </c>
      <c r="AAR50">
        <f t="shared" si="1429"/>
        <v>0</v>
      </c>
      <c r="AAS50">
        <f t="shared" si="1430"/>
        <v>0</v>
      </c>
      <c r="AAT50">
        <f t="shared" si="1431"/>
        <v>0</v>
      </c>
      <c r="AAU50">
        <f t="shared" si="1432"/>
        <v>0</v>
      </c>
      <c r="AAV50">
        <f t="shared" si="1433"/>
        <v>0</v>
      </c>
      <c r="AAW50">
        <f t="shared" si="1434"/>
        <v>0</v>
      </c>
      <c r="AAX50">
        <f t="shared" si="1435"/>
        <v>0</v>
      </c>
      <c r="AAY50">
        <f t="shared" si="1436"/>
        <v>0</v>
      </c>
      <c r="AAZ50">
        <f t="shared" si="1437"/>
        <v>0</v>
      </c>
      <c r="ABA50">
        <f t="shared" si="1438"/>
        <v>0</v>
      </c>
      <c r="ABB50">
        <f t="shared" si="1439"/>
        <v>0</v>
      </c>
      <c r="ABC50">
        <f t="shared" si="1440"/>
        <v>0</v>
      </c>
      <c r="ABD50">
        <f t="shared" si="1441"/>
        <v>0</v>
      </c>
      <c r="ABE50">
        <f t="shared" si="1442"/>
        <v>0</v>
      </c>
      <c r="ABF50">
        <f t="shared" si="1443"/>
        <v>0</v>
      </c>
      <c r="ABG50">
        <f t="shared" si="1444"/>
        <v>0</v>
      </c>
      <c r="ABH50">
        <f t="shared" si="1445"/>
        <v>0</v>
      </c>
      <c r="ABI50">
        <f t="shared" si="1446"/>
        <v>0</v>
      </c>
      <c r="ABJ50">
        <f t="shared" si="1447"/>
        <v>0</v>
      </c>
      <c r="ABK50">
        <f t="shared" si="1448"/>
        <v>0</v>
      </c>
      <c r="ABL50">
        <f t="shared" si="1449"/>
        <v>0</v>
      </c>
      <c r="ABM50">
        <f t="shared" si="1450"/>
        <v>0</v>
      </c>
      <c r="ABN50">
        <f t="shared" si="1451"/>
        <v>0</v>
      </c>
      <c r="ABO50">
        <f t="shared" si="1452"/>
        <v>0</v>
      </c>
      <c r="ABP50">
        <f t="shared" si="1453"/>
        <v>0</v>
      </c>
      <c r="ABQ50">
        <f t="shared" si="1454"/>
        <v>0</v>
      </c>
      <c r="ABR50">
        <f t="shared" si="1455"/>
        <v>0</v>
      </c>
      <c r="ABS50">
        <f t="shared" si="1456"/>
        <v>0</v>
      </c>
      <c r="ABT50">
        <f t="shared" si="1457"/>
        <v>0</v>
      </c>
      <c r="ABU50">
        <f t="shared" si="1458"/>
        <v>0</v>
      </c>
      <c r="ABV50">
        <f t="shared" si="1459"/>
        <v>0</v>
      </c>
      <c r="ABW50">
        <f t="shared" si="1460"/>
        <v>0</v>
      </c>
      <c r="ABX50">
        <f t="shared" si="1461"/>
        <v>0</v>
      </c>
      <c r="ABY50">
        <f t="shared" si="1462"/>
        <v>0</v>
      </c>
      <c r="ABZ50">
        <f t="shared" si="1463"/>
        <v>0</v>
      </c>
      <c r="ACA50">
        <f t="shared" si="1464"/>
        <v>0</v>
      </c>
      <c r="ACB50">
        <f t="shared" si="1465"/>
        <v>0</v>
      </c>
      <c r="ACC50">
        <f t="shared" si="1466"/>
        <v>0</v>
      </c>
      <c r="ACD50">
        <f t="shared" si="1467"/>
        <v>0</v>
      </c>
      <c r="ACE50">
        <f t="shared" si="1468"/>
        <v>0</v>
      </c>
      <c r="ACF50">
        <f t="shared" si="1469"/>
        <v>0</v>
      </c>
      <c r="ACG50">
        <f t="shared" si="1470"/>
        <v>0</v>
      </c>
      <c r="ACH50">
        <f t="shared" si="1471"/>
        <v>0</v>
      </c>
      <c r="ACI50">
        <f t="shared" si="1472"/>
        <v>0</v>
      </c>
      <c r="ACJ50">
        <f t="shared" si="1473"/>
        <v>0</v>
      </c>
      <c r="ACK50">
        <f t="shared" si="1474"/>
        <v>0</v>
      </c>
      <c r="ACL50">
        <f t="shared" si="1475"/>
        <v>0</v>
      </c>
      <c r="ACM50">
        <f t="shared" si="1476"/>
        <v>0</v>
      </c>
      <c r="ACN50">
        <f t="shared" si="1477"/>
        <v>0</v>
      </c>
      <c r="ACO50">
        <f t="shared" si="1478"/>
        <v>0</v>
      </c>
      <c r="ACP50">
        <f t="shared" si="1479"/>
        <v>0</v>
      </c>
      <c r="ACQ50">
        <f t="shared" si="1480"/>
        <v>0</v>
      </c>
      <c r="ACR50">
        <f t="shared" si="1481"/>
        <v>0</v>
      </c>
      <c r="ACS50">
        <f t="shared" si="1482"/>
        <v>0</v>
      </c>
      <c r="ACT50">
        <f t="shared" si="1483"/>
        <v>0</v>
      </c>
      <c r="ACU50">
        <f t="shared" si="1484"/>
        <v>0</v>
      </c>
      <c r="ACW50" s="4">
        <f t="shared" si="1485"/>
        <v>390.8</v>
      </c>
      <c r="ACX50" s="4">
        <f t="shared" si="1486"/>
        <v>70</v>
      </c>
      <c r="ACY50" s="4">
        <f t="shared" si="1487"/>
        <v>321.3</v>
      </c>
      <c r="ACZ50" s="4">
        <f t="shared" si="1488"/>
        <v>0</v>
      </c>
      <c r="ADA50" s="88">
        <f t="shared" si="1489"/>
        <v>5.9160797830996161</v>
      </c>
      <c r="ADB50" s="4">
        <f t="shared" si="1490"/>
        <v>782.1</v>
      </c>
      <c r="ADC50" s="5">
        <f t="shared" si="1491"/>
        <v>8.8408144421201378</v>
      </c>
      <c r="ADD50" s="5">
        <f t="shared" si="1492"/>
        <v>8.9624215477737934</v>
      </c>
      <c r="ADE50">
        <f t="shared" si="1493"/>
        <v>30.2</v>
      </c>
      <c r="ADF50">
        <f t="shared" si="1494"/>
        <v>56.4</v>
      </c>
      <c r="ADG50">
        <f t="shared" si="1495"/>
        <v>90.9</v>
      </c>
      <c r="ADH50">
        <f t="shared" si="1496"/>
        <v>50.9</v>
      </c>
      <c r="ADI50">
        <f t="shared" si="1497"/>
        <v>99.5</v>
      </c>
      <c r="ADJ50">
        <f t="shared" si="1498"/>
        <v>112.1</v>
      </c>
      <c r="ADK50">
        <f t="shared" si="1499"/>
        <v>21.2</v>
      </c>
      <c r="ADL50">
        <f t="shared" si="1500"/>
        <v>48.8</v>
      </c>
      <c r="ADM50">
        <f t="shared" si="1501"/>
        <v>101.2</v>
      </c>
      <c r="ADN50">
        <f t="shared" si="1502"/>
        <v>132.1</v>
      </c>
      <c r="ADO50">
        <f t="shared" si="1503"/>
        <v>38.799999999999997</v>
      </c>
      <c r="ADP50">
        <f t="shared" si="1504"/>
        <v>0</v>
      </c>
      <c r="ADQ50">
        <f t="shared" si="1505"/>
        <v>0</v>
      </c>
      <c r="ADR50">
        <f t="shared" si="1506"/>
        <v>0</v>
      </c>
      <c r="ADS50">
        <f t="shared" si="1507"/>
        <v>0</v>
      </c>
      <c r="ADT50">
        <f t="shared" si="1508"/>
        <v>0</v>
      </c>
      <c r="ADU50">
        <f t="shared" si="1509"/>
        <v>0</v>
      </c>
      <c r="ADV50">
        <f t="shared" si="1510"/>
        <v>0</v>
      </c>
      <c r="ADW50">
        <f t="shared" si="1511"/>
        <v>0</v>
      </c>
      <c r="ADX50">
        <f t="shared" si="1512"/>
        <v>0</v>
      </c>
      <c r="ADY50">
        <f t="shared" si="1513"/>
        <v>0</v>
      </c>
      <c r="ADZ50">
        <f t="shared" si="1514"/>
        <v>0</v>
      </c>
      <c r="AEA50">
        <f t="shared" si="1515"/>
        <v>0</v>
      </c>
      <c r="AEB50">
        <f t="shared" si="1516"/>
        <v>0</v>
      </c>
      <c r="AEC50">
        <f t="shared" si="1517"/>
        <v>0</v>
      </c>
      <c r="AED50">
        <f t="shared" si="1518"/>
        <v>0</v>
      </c>
      <c r="AEE50">
        <f t="shared" si="1519"/>
        <v>0</v>
      </c>
      <c r="AEF50">
        <f t="shared" si="1520"/>
        <v>0</v>
      </c>
      <c r="AEG50">
        <f t="shared" si="1521"/>
        <v>0</v>
      </c>
      <c r="AEH50">
        <f t="shared" si="1522"/>
        <v>0</v>
      </c>
      <c r="AEI50">
        <f t="shared" si="1523"/>
        <v>0</v>
      </c>
      <c r="AEJ50">
        <f t="shared" si="1524"/>
        <v>0</v>
      </c>
      <c r="AEK50">
        <f t="shared" si="1525"/>
        <v>0</v>
      </c>
      <c r="AEL50">
        <f t="shared" si="1526"/>
        <v>0</v>
      </c>
      <c r="AEM50">
        <f t="shared" si="1527"/>
        <v>0</v>
      </c>
      <c r="AEN50">
        <f t="shared" si="1528"/>
        <v>0</v>
      </c>
      <c r="AEO50">
        <f t="shared" si="1529"/>
        <v>0</v>
      </c>
      <c r="AEP50">
        <f t="shared" si="1530"/>
        <v>0</v>
      </c>
      <c r="AEQ50">
        <f t="shared" si="1531"/>
        <v>0</v>
      </c>
      <c r="AER50">
        <f t="shared" si="1532"/>
        <v>0</v>
      </c>
      <c r="AES50">
        <f t="shared" si="1533"/>
        <v>0</v>
      </c>
      <c r="AET50">
        <f t="shared" si="1534"/>
        <v>0</v>
      </c>
      <c r="AEU50">
        <f t="shared" si="1535"/>
        <v>0</v>
      </c>
      <c r="AEV50">
        <f t="shared" si="1536"/>
        <v>0</v>
      </c>
      <c r="AEW50">
        <f t="shared" si="1537"/>
        <v>0</v>
      </c>
      <c r="AEX50">
        <f t="shared" si="1538"/>
        <v>0</v>
      </c>
      <c r="AEY50">
        <f t="shared" si="1539"/>
        <v>0</v>
      </c>
      <c r="AEZ50">
        <f t="shared" si="1540"/>
        <v>0</v>
      </c>
      <c r="AFA50">
        <f t="shared" si="1541"/>
        <v>0</v>
      </c>
      <c r="AFB50">
        <f t="shared" si="1542"/>
        <v>0</v>
      </c>
      <c r="AFC50">
        <f t="shared" si="1543"/>
        <v>0</v>
      </c>
      <c r="AFD50">
        <f t="shared" si="1544"/>
        <v>0</v>
      </c>
      <c r="AFE50">
        <f t="shared" si="1545"/>
        <v>0</v>
      </c>
      <c r="AFF50">
        <f t="shared" si="1546"/>
        <v>0</v>
      </c>
      <c r="AFG50">
        <f t="shared" si="1547"/>
        <v>0</v>
      </c>
      <c r="AFH50">
        <f t="shared" si="1548"/>
        <v>0</v>
      </c>
      <c r="AFI50">
        <f t="shared" si="1549"/>
        <v>0</v>
      </c>
      <c r="AFJ50">
        <f t="shared" si="1550"/>
        <v>0</v>
      </c>
      <c r="AFK50">
        <f t="shared" si="1551"/>
        <v>0</v>
      </c>
      <c r="AFL50">
        <f t="shared" si="1552"/>
        <v>0</v>
      </c>
      <c r="AFM50">
        <f t="shared" si="1553"/>
        <v>0</v>
      </c>
      <c r="AFN50">
        <f t="shared" si="1554"/>
        <v>0</v>
      </c>
      <c r="AFO50">
        <f t="shared" si="1555"/>
        <v>0</v>
      </c>
      <c r="AFP50">
        <f t="shared" si="1556"/>
        <v>0</v>
      </c>
      <c r="AFQ50">
        <f t="shared" si="1557"/>
        <v>0</v>
      </c>
      <c r="AFR50">
        <f t="shared" si="1558"/>
        <v>0</v>
      </c>
      <c r="AFS50">
        <f t="shared" si="1559"/>
        <v>0</v>
      </c>
      <c r="AFT50">
        <f t="shared" si="1560"/>
        <v>0</v>
      </c>
      <c r="AFU50">
        <f t="shared" si="1561"/>
        <v>0</v>
      </c>
      <c r="AFV50">
        <f t="shared" si="1562"/>
        <v>0</v>
      </c>
      <c r="AFW50">
        <f t="shared" si="1563"/>
        <v>0</v>
      </c>
      <c r="AFX50">
        <f t="shared" si="1564"/>
        <v>0</v>
      </c>
      <c r="AFY50">
        <f t="shared" si="1565"/>
        <v>0</v>
      </c>
      <c r="AFZ50">
        <f t="shared" si="1566"/>
        <v>0</v>
      </c>
      <c r="AGA50">
        <f t="shared" si="1567"/>
        <v>0</v>
      </c>
      <c r="AGB50">
        <f t="shared" si="1568"/>
        <v>0</v>
      </c>
      <c r="AGC50">
        <f t="shared" si="1569"/>
        <v>0</v>
      </c>
      <c r="AGD50">
        <f t="shared" si="1570"/>
        <v>0</v>
      </c>
      <c r="AGE50">
        <f t="shared" si="1571"/>
        <v>0</v>
      </c>
      <c r="AGF50">
        <f t="shared" si="1572"/>
        <v>0</v>
      </c>
      <c r="AGG50">
        <f t="shared" si="1573"/>
        <v>0</v>
      </c>
      <c r="AGH50">
        <f t="shared" si="1574"/>
        <v>0</v>
      </c>
      <c r="AGI50">
        <f t="shared" si="1575"/>
        <v>0</v>
      </c>
      <c r="AGJ50">
        <f t="shared" si="1576"/>
        <v>0</v>
      </c>
      <c r="AGK50">
        <f t="shared" si="1577"/>
        <v>0</v>
      </c>
      <c r="AGM50" s="88">
        <f t="shared" si="1578"/>
        <v>70</v>
      </c>
      <c r="AGN50" s="88">
        <v>70</v>
      </c>
      <c r="AGO50">
        <v>8</v>
      </c>
      <c r="AGP50">
        <f t="shared" si="1579"/>
        <v>8</v>
      </c>
      <c r="AGQ50">
        <f t="shared" si="1580"/>
        <v>8</v>
      </c>
      <c r="AGR50">
        <f t="shared" si="1581"/>
        <v>8</v>
      </c>
      <c r="AGS50">
        <f t="shared" si="1582"/>
        <v>6</v>
      </c>
      <c r="AGT50">
        <f t="shared" si="1583"/>
        <v>6</v>
      </c>
      <c r="AGU50">
        <f t="shared" si="1584"/>
        <v>8</v>
      </c>
      <c r="AGV50">
        <f t="shared" si="1585"/>
        <v>7</v>
      </c>
      <c r="AGW50">
        <f t="shared" si="1586"/>
        <v>5</v>
      </c>
      <c r="AGX50">
        <f t="shared" si="1587"/>
        <v>8</v>
      </c>
      <c r="AGY50">
        <f t="shared" si="1588"/>
        <v>6</v>
      </c>
      <c r="AGZ50">
        <f t="shared" si="1589"/>
        <v>8</v>
      </c>
      <c r="AHA50">
        <f t="shared" si="1590"/>
        <v>0</v>
      </c>
      <c r="AHB50">
        <f t="shared" si="1591"/>
        <v>0</v>
      </c>
      <c r="AHC50">
        <f t="shared" si="1592"/>
        <v>0</v>
      </c>
      <c r="AHD50">
        <f t="shared" si="1593"/>
        <v>0</v>
      </c>
      <c r="AHE50">
        <f t="shared" si="1594"/>
        <v>0</v>
      </c>
      <c r="AHF50">
        <f t="shared" si="1595"/>
        <v>0</v>
      </c>
      <c r="AHG50">
        <f t="shared" si="1596"/>
        <v>0</v>
      </c>
      <c r="AHH50">
        <f t="shared" si="1597"/>
        <v>0</v>
      </c>
      <c r="AHI50">
        <f t="shared" si="1598"/>
        <v>0</v>
      </c>
      <c r="AHJ50">
        <f t="shared" si="1599"/>
        <v>0</v>
      </c>
      <c r="AHK50">
        <f t="shared" si="1600"/>
        <v>0</v>
      </c>
      <c r="AHL50">
        <f t="shared" si="1601"/>
        <v>0</v>
      </c>
      <c r="AHM50">
        <f t="shared" si="1602"/>
        <v>0</v>
      </c>
      <c r="AHN50">
        <f t="shared" si="1603"/>
        <v>0</v>
      </c>
      <c r="AHO50">
        <f t="shared" si="1604"/>
        <v>0</v>
      </c>
      <c r="AHP50">
        <f t="shared" si="1605"/>
        <v>0</v>
      </c>
      <c r="AHQ50">
        <f t="shared" si="1606"/>
        <v>0</v>
      </c>
      <c r="AHR50">
        <f t="shared" si="1607"/>
        <v>0</v>
      </c>
      <c r="AHS50">
        <f t="shared" si="1608"/>
        <v>0</v>
      </c>
      <c r="AHT50">
        <f t="shared" si="1609"/>
        <v>0</v>
      </c>
      <c r="AHU50">
        <f t="shared" si="1610"/>
        <v>0</v>
      </c>
      <c r="AHV50">
        <f t="shared" si="1611"/>
        <v>0</v>
      </c>
      <c r="AHW50">
        <f t="shared" si="1612"/>
        <v>0</v>
      </c>
      <c r="AHX50">
        <f t="shared" si="1613"/>
        <v>0</v>
      </c>
      <c r="AHY50">
        <f t="shared" si="1614"/>
        <v>0</v>
      </c>
      <c r="AHZ50">
        <f t="shared" si="1615"/>
        <v>0</v>
      </c>
      <c r="AIA50">
        <f t="shared" si="1616"/>
        <v>0</v>
      </c>
      <c r="AIB50">
        <f t="shared" si="1617"/>
        <v>0</v>
      </c>
      <c r="AIC50">
        <f t="shared" si="1618"/>
        <v>0</v>
      </c>
      <c r="AID50">
        <f t="shared" si="1619"/>
        <v>0</v>
      </c>
      <c r="AIE50">
        <f t="shared" si="1620"/>
        <v>0</v>
      </c>
      <c r="AIF50">
        <f t="shared" si="1621"/>
        <v>0</v>
      </c>
      <c r="AIG50">
        <f t="shared" si="1622"/>
        <v>0</v>
      </c>
      <c r="AIH50">
        <f t="shared" si="1623"/>
        <v>0</v>
      </c>
      <c r="AII50">
        <f t="shared" si="1624"/>
        <v>0</v>
      </c>
      <c r="AIJ50">
        <f t="shared" si="1625"/>
        <v>0</v>
      </c>
      <c r="AIK50">
        <f t="shared" si="1626"/>
        <v>0</v>
      </c>
      <c r="AIL50">
        <f t="shared" si="1627"/>
        <v>0</v>
      </c>
      <c r="AIM50">
        <f t="shared" si="1628"/>
        <v>0</v>
      </c>
      <c r="AIN50">
        <f t="shared" si="1629"/>
        <v>0</v>
      </c>
      <c r="AIO50">
        <f t="shared" si="1630"/>
        <v>0</v>
      </c>
      <c r="AIP50">
        <f t="shared" si="1631"/>
        <v>0</v>
      </c>
      <c r="AIQ50">
        <f t="shared" si="1632"/>
        <v>0</v>
      </c>
      <c r="AIR50">
        <f t="shared" si="1633"/>
        <v>0</v>
      </c>
      <c r="AIS50">
        <f t="shared" si="1634"/>
        <v>0</v>
      </c>
      <c r="AIT50">
        <f t="shared" si="1635"/>
        <v>0</v>
      </c>
      <c r="AIU50">
        <f t="shared" si="1636"/>
        <v>0</v>
      </c>
      <c r="AIV50">
        <f t="shared" si="1637"/>
        <v>0</v>
      </c>
      <c r="AIW50">
        <f t="shared" si="1638"/>
        <v>0</v>
      </c>
      <c r="AIX50">
        <f t="shared" si="1639"/>
        <v>0</v>
      </c>
      <c r="AIY50">
        <f t="shared" si="1640"/>
        <v>0</v>
      </c>
      <c r="AIZ50">
        <f t="shared" si="1641"/>
        <v>0</v>
      </c>
      <c r="AJA50">
        <f t="shared" si="1642"/>
        <v>0</v>
      </c>
      <c r="AJB50">
        <f t="shared" si="1643"/>
        <v>0</v>
      </c>
      <c r="AJC50">
        <f t="shared" si="1644"/>
        <v>0</v>
      </c>
      <c r="AJD50">
        <f t="shared" si="1645"/>
        <v>0</v>
      </c>
      <c r="AJE50">
        <f t="shared" si="1646"/>
        <v>0</v>
      </c>
      <c r="AJF50">
        <f t="shared" si="1647"/>
        <v>0</v>
      </c>
      <c r="AJG50">
        <f t="shared" si="1648"/>
        <v>0</v>
      </c>
      <c r="AJH50">
        <f t="shared" si="1649"/>
        <v>0</v>
      </c>
      <c r="AJI50">
        <f t="shared" si="1650"/>
        <v>0</v>
      </c>
      <c r="AJJ50">
        <f t="shared" si="1651"/>
        <v>0</v>
      </c>
      <c r="AJK50">
        <f t="shared" si="1652"/>
        <v>0</v>
      </c>
      <c r="AJL50">
        <f t="shared" si="1653"/>
        <v>0</v>
      </c>
      <c r="AJM50">
        <f t="shared" si="1654"/>
        <v>0</v>
      </c>
      <c r="AJN50">
        <f t="shared" si="1655"/>
        <v>0</v>
      </c>
      <c r="AJO50">
        <f t="shared" si="1656"/>
        <v>0</v>
      </c>
      <c r="AJP50">
        <f t="shared" si="1657"/>
        <v>0</v>
      </c>
      <c r="AJQ50">
        <f t="shared" si="1658"/>
        <v>0</v>
      </c>
      <c r="AJR50">
        <f t="shared" si="1659"/>
        <v>0</v>
      </c>
      <c r="AJS50">
        <f t="shared" si="1660"/>
        <v>0</v>
      </c>
      <c r="AJT50">
        <f t="shared" si="1661"/>
        <v>0</v>
      </c>
      <c r="AJU50">
        <f t="shared" si="1662"/>
        <v>0</v>
      </c>
      <c r="AJV50">
        <f t="shared" si="1663"/>
        <v>0</v>
      </c>
      <c r="AJX50">
        <v>41</v>
      </c>
      <c r="AJY50">
        <v>1</v>
      </c>
      <c r="AJZ50">
        <v>1</v>
      </c>
      <c r="AKA50">
        <f t="shared" si="1664"/>
        <v>4</v>
      </c>
      <c r="AKB50">
        <f t="shared" si="1665"/>
        <v>1</v>
      </c>
      <c r="AKC50">
        <f t="shared" si="1666"/>
        <v>4</v>
      </c>
      <c r="AKD50">
        <f t="shared" si="1667"/>
        <v>4</v>
      </c>
      <c r="AKE50">
        <f t="shared" si="1668"/>
        <v>2</v>
      </c>
      <c r="AKF50">
        <f t="shared" si="1669"/>
        <v>4</v>
      </c>
      <c r="AKG50">
        <f t="shared" si="1670"/>
        <v>4</v>
      </c>
      <c r="AKH50">
        <f t="shared" si="1671"/>
        <v>4</v>
      </c>
      <c r="AKI50">
        <f t="shared" si="1672"/>
        <v>0</v>
      </c>
      <c r="AKJ50">
        <f t="shared" si="1673"/>
        <v>0</v>
      </c>
      <c r="AKK50">
        <f t="shared" si="1674"/>
        <v>0</v>
      </c>
      <c r="AKL50">
        <f t="shared" si="1675"/>
        <v>0</v>
      </c>
      <c r="AKM50">
        <f t="shared" si="1676"/>
        <v>0</v>
      </c>
      <c r="AKN50">
        <f t="shared" si="1677"/>
        <v>0</v>
      </c>
      <c r="AKO50">
        <f t="shared" si="1678"/>
        <v>0</v>
      </c>
      <c r="AKP50">
        <f t="shared" si="1679"/>
        <v>0</v>
      </c>
      <c r="AKQ50">
        <f t="shared" si="1680"/>
        <v>0</v>
      </c>
      <c r="AKR50">
        <f t="shared" si="1681"/>
        <v>0</v>
      </c>
      <c r="AKS50">
        <f t="shared" si="1682"/>
        <v>0</v>
      </c>
      <c r="AKT50">
        <f t="shared" si="1683"/>
        <v>0</v>
      </c>
      <c r="AKU50">
        <f t="shared" si="1684"/>
        <v>0</v>
      </c>
      <c r="AKV50">
        <f t="shared" si="1685"/>
        <v>0</v>
      </c>
      <c r="AKW50">
        <f t="shared" si="1686"/>
        <v>0</v>
      </c>
      <c r="AKX50">
        <f t="shared" si="1687"/>
        <v>0</v>
      </c>
      <c r="AKY50">
        <f t="shared" si="1688"/>
        <v>0</v>
      </c>
      <c r="AKZ50">
        <f t="shared" si="1689"/>
        <v>0</v>
      </c>
      <c r="ALA50">
        <f t="shared" si="1690"/>
        <v>0</v>
      </c>
      <c r="ALB50">
        <f t="shared" si="1691"/>
        <v>0</v>
      </c>
      <c r="ALC50">
        <f t="shared" si="1692"/>
        <v>0</v>
      </c>
      <c r="ALD50">
        <f t="shared" si="1693"/>
        <v>0</v>
      </c>
      <c r="ALE50">
        <f t="shared" si="1694"/>
        <v>0</v>
      </c>
      <c r="ALF50">
        <f t="shared" si="1695"/>
        <v>0</v>
      </c>
      <c r="ALG50">
        <f t="shared" si="1696"/>
        <v>0</v>
      </c>
      <c r="ALH50">
        <f t="shared" si="1697"/>
        <v>0</v>
      </c>
      <c r="ALI50">
        <f t="shared" si="1698"/>
        <v>0</v>
      </c>
      <c r="ALJ50">
        <f t="shared" si="1699"/>
        <v>0</v>
      </c>
      <c r="ALK50">
        <f t="shared" si="1700"/>
        <v>0</v>
      </c>
      <c r="ALL50">
        <f t="shared" si="1701"/>
        <v>0</v>
      </c>
      <c r="ALM50">
        <f t="shared" si="1702"/>
        <v>0</v>
      </c>
      <c r="ALN50">
        <f t="shared" si="1703"/>
        <v>0</v>
      </c>
      <c r="ALO50">
        <f t="shared" si="1704"/>
        <v>0</v>
      </c>
      <c r="ALP50">
        <f t="shared" si="1705"/>
        <v>0</v>
      </c>
      <c r="ALQ50">
        <f t="shared" si="1706"/>
        <v>0</v>
      </c>
      <c r="ALR50">
        <f t="shared" si="1707"/>
        <v>0</v>
      </c>
      <c r="ALS50">
        <f t="shared" si="1708"/>
        <v>0</v>
      </c>
      <c r="ALT50">
        <f t="shared" si="1709"/>
        <v>0</v>
      </c>
      <c r="ALU50">
        <f t="shared" si="1710"/>
        <v>0</v>
      </c>
      <c r="ALV50">
        <f t="shared" si="1711"/>
        <v>0</v>
      </c>
      <c r="ALW50">
        <f t="shared" si="1712"/>
        <v>0</v>
      </c>
      <c r="ALX50">
        <f t="shared" si="1713"/>
        <v>0</v>
      </c>
      <c r="ALY50">
        <f t="shared" si="1714"/>
        <v>0</v>
      </c>
      <c r="ALZ50">
        <f t="shared" si="1715"/>
        <v>0</v>
      </c>
      <c r="AMA50">
        <f t="shared" si="1716"/>
        <v>0</v>
      </c>
      <c r="AMB50">
        <f t="shared" si="1717"/>
        <v>0</v>
      </c>
      <c r="AMC50">
        <f t="shared" si="1718"/>
        <v>0</v>
      </c>
      <c r="AMD50">
        <f t="shared" si="1719"/>
        <v>0</v>
      </c>
      <c r="AME50">
        <f t="shared" si="1720"/>
        <v>0</v>
      </c>
      <c r="AMF50">
        <f t="shared" si="1721"/>
        <v>0</v>
      </c>
      <c r="AMG50">
        <f t="shared" si="1722"/>
        <v>0</v>
      </c>
      <c r="AMH50">
        <f t="shared" si="1723"/>
        <v>0</v>
      </c>
      <c r="AMI50">
        <f t="shared" si="1724"/>
        <v>0</v>
      </c>
      <c r="AMJ50">
        <f t="shared" si="1725"/>
        <v>0</v>
      </c>
      <c r="AMK50">
        <f t="shared" si="1726"/>
        <v>0</v>
      </c>
      <c r="AML50">
        <f t="shared" si="1727"/>
        <v>0</v>
      </c>
      <c r="AMM50">
        <f t="shared" si="1728"/>
        <v>0</v>
      </c>
      <c r="AMN50">
        <f t="shared" si="1729"/>
        <v>0</v>
      </c>
      <c r="AMO50">
        <f t="shared" si="1730"/>
        <v>0</v>
      </c>
      <c r="AMP50">
        <f t="shared" si="1731"/>
        <v>0</v>
      </c>
      <c r="AMQ50">
        <f t="shared" si="1732"/>
        <v>0</v>
      </c>
      <c r="AMR50">
        <f t="shared" si="1733"/>
        <v>0</v>
      </c>
      <c r="AMS50">
        <f t="shared" si="1734"/>
        <v>0</v>
      </c>
      <c r="AMT50">
        <f t="shared" si="1735"/>
        <v>0</v>
      </c>
      <c r="AMU50">
        <f t="shared" si="1736"/>
        <v>0</v>
      </c>
      <c r="AMV50">
        <f t="shared" si="1737"/>
        <v>0</v>
      </c>
      <c r="AMW50">
        <f t="shared" si="1738"/>
        <v>0</v>
      </c>
      <c r="AMX50">
        <f t="shared" si="1739"/>
        <v>0</v>
      </c>
      <c r="AMY50">
        <f t="shared" si="1740"/>
        <v>0</v>
      </c>
      <c r="AMZ50">
        <f t="shared" si="1741"/>
        <v>0</v>
      </c>
      <c r="ANA50">
        <f t="shared" si="1742"/>
        <v>0</v>
      </c>
      <c r="ANB50">
        <f t="shared" si="1743"/>
        <v>0</v>
      </c>
      <c r="ANC50">
        <f t="shared" si="1744"/>
        <v>0</v>
      </c>
      <c r="AND50">
        <f t="shared" si="1745"/>
        <v>0</v>
      </c>
      <c r="ANR50" s="4">
        <v>1875</v>
      </c>
      <c r="ANS50" s="4">
        <f t="shared" si="1746"/>
        <v>1875</v>
      </c>
      <c r="ANU50" s="4">
        <v>1762</v>
      </c>
      <c r="ANV50" t="str">
        <f t="shared" si="1747"/>
        <v>1759</v>
      </c>
      <c r="ANW50" t="str">
        <f t="shared" si="1748"/>
        <v>1787</v>
      </c>
      <c r="ANX50" t="str">
        <f t="shared" si="1749"/>
        <v>1792</v>
      </c>
      <c r="ANY50" t="str">
        <f t="shared" si="1750"/>
        <v>1798</v>
      </c>
      <c r="ANZ50" t="str">
        <f t="shared" si="1751"/>
        <v>1804</v>
      </c>
      <c r="AOA50" t="str">
        <f t="shared" si="1752"/>
        <v>1816</v>
      </c>
      <c r="AOB50" t="str">
        <f t="shared" si="1753"/>
        <v>1805</v>
      </c>
      <c r="AOC50" t="str">
        <f t="shared" si="1754"/>
        <v>1813</v>
      </c>
      <c r="AOD50" t="str">
        <f t="shared" si="1755"/>
        <v>1838</v>
      </c>
      <c r="AOE50" t="str">
        <f t="shared" si="1756"/>
        <v>1880</v>
      </c>
      <c r="AOF50" t="str">
        <f t="shared" si="1757"/>
        <v>1875</v>
      </c>
      <c r="AOG50" t="str">
        <f t="shared" si="1758"/>
        <v>1875</v>
      </c>
      <c r="AOH50" t="str">
        <f t="shared" si="1759"/>
        <v>1875</v>
      </c>
      <c r="AOI50" t="str">
        <f t="shared" si="1760"/>
        <v>1875</v>
      </c>
      <c r="AOJ50" t="str">
        <f t="shared" si="1761"/>
        <v>1875</v>
      </c>
      <c r="AOK50" t="str">
        <f t="shared" si="1762"/>
        <v>1875</v>
      </c>
      <c r="AOL50" t="str">
        <f t="shared" si="1763"/>
        <v>1875</v>
      </c>
      <c r="AOM50" t="str">
        <f t="shared" si="1764"/>
        <v>1875</v>
      </c>
      <c r="AON50" t="str">
        <f t="shared" si="1765"/>
        <v>1875</v>
      </c>
      <c r="AOO50" t="str">
        <f t="shared" si="1766"/>
        <v>1875</v>
      </c>
      <c r="AOP50" t="str">
        <f t="shared" si="1767"/>
        <v>1875</v>
      </c>
      <c r="AOQ50" t="str">
        <f t="shared" si="1768"/>
        <v>1875</v>
      </c>
      <c r="AOR50" t="str">
        <f t="shared" si="1769"/>
        <v>1875</v>
      </c>
      <c r="AOS50" t="str">
        <f t="shared" si="1770"/>
        <v>1875</v>
      </c>
      <c r="AOT50" t="str">
        <f t="shared" si="1771"/>
        <v>1875</v>
      </c>
      <c r="AOU50" t="str">
        <f t="shared" si="1772"/>
        <v>1875</v>
      </c>
      <c r="AOV50" t="str">
        <f t="shared" si="1773"/>
        <v>1875</v>
      </c>
      <c r="AOW50" t="str">
        <f t="shared" si="1774"/>
        <v>1875</v>
      </c>
      <c r="AOX50" t="str">
        <f t="shared" si="1775"/>
        <v>1875</v>
      </c>
      <c r="AOY50" t="str">
        <f t="shared" si="1776"/>
        <v>1875</v>
      </c>
      <c r="AOZ50" t="str">
        <f t="shared" si="1777"/>
        <v>1875</v>
      </c>
      <c r="APA50" t="str">
        <f t="shared" si="1778"/>
        <v>1875</v>
      </c>
      <c r="APB50" t="str">
        <f t="shared" si="1779"/>
        <v>1875</v>
      </c>
      <c r="APC50" t="str">
        <f t="shared" si="1780"/>
        <v>1875</v>
      </c>
      <c r="APD50" t="str">
        <f t="shared" si="1781"/>
        <v>1875</v>
      </c>
      <c r="APE50" t="str">
        <f t="shared" si="1782"/>
        <v>1875</v>
      </c>
      <c r="APF50" t="str">
        <f t="shared" si="1783"/>
        <v>1875</v>
      </c>
      <c r="APG50" t="str">
        <f t="shared" si="1784"/>
        <v>1875</v>
      </c>
      <c r="APH50" t="str">
        <f t="shared" si="1785"/>
        <v>1875</v>
      </c>
      <c r="API50" t="str">
        <f t="shared" si="1786"/>
        <v>1875</v>
      </c>
      <c r="APJ50" t="str">
        <f t="shared" si="1787"/>
        <v>1875</v>
      </c>
      <c r="APK50" t="str">
        <f t="shared" si="1788"/>
        <v>1875</v>
      </c>
      <c r="APL50" t="str">
        <f t="shared" si="1789"/>
        <v>1875</v>
      </c>
      <c r="APM50" t="str">
        <f t="shared" si="1790"/>
        <v>1875</v>
      </c>
      <c r="APN50" t="str">
        <f t="shared" si="1791"/>
        <v>1875</v>
      </c>
      <c r="APO50" t="str">
        <f t="shared" si="1792"/>
        <v>1875</v>
      </c>
      <c r="APP50" t="str">
        <f t="shared" si="1793"/>
        <v>1875</v>
      </c>
      <c r="APQ50" t="str">
        <f t="shared" si="1794"/>
        <v>1875</v>
      </c>
      <c r="APR50" t="str">
        <f t="shared" si="1795"/>
        <v>1875</v>
      </c>
      <c r="APS50" t="str">
        <f t="shared" si="1796"/>
        <v>1875</v>
      </c>
      <c r="APT50" t="str">
        <f t="shared" si="1797"/>
        <v>1875</v>
      </c>
      <c r="APU50" t="str">
        <f t="shared" si="1798"/>
        <v>1875</v>
      </c>
      <c r="APV50" t="str">
        <f t="shared" si="1799"/>
        <v>1875</v>
      </c>
      <c r="APW50" t="str">
        <f t="shared" si="1800"/>
        <v>1875</v>
      </c>
      <c r="APX50" t="str">
        <f t="shared" si="1801"/>
        <v>1875</v>
      </c>
      <c r="APY50" t="str">
        <f t="shared" si="1802"/>
        <v>1875</v>
      </c>
      <c r="APZ50" t="str">
        <f t="shared" si="1803"/>
        <v>1875</v>
      </c>
      <c r="AQA50" t="str">
        <f t="shared" si="1804"/>
        <v>1875</v>
      </c>
      <c r="AQB50" t="str">
        <f t="shared" si="1805"/>
        <v>1875</v>
      </c>
      <c r="AQC50" t="str">
        <f t="shared" si="1806"/>
        <v>1875</v>
      </c>
      <c r="AQD50" t="str">
        <f t="shared" si="1807"/>
        <v>1875</v>
      </c>
      <c r="AQE50" t="str">
        <f t="shared" si="1808"/>
        <v>1875</v>
      </c>
      <c r="AQF50" t="str">
        <f t="shared" si="1809"/>
        <v>1875</v>
      </c>
      <c r="AQG50" t="str">
        <f t="shared" si="1810"/>
        <v>1875</v>
      </c>
      <c r="AQH50" t="str">
        <f t="shared" si="1811"/>
        <v>1875</v>
      </c>
      <c r="AQI50" t="str">
        <f t="shared" si="1812"/>
        <v>1875</v>
      </c>
      <c r="AQJ50" t="str">
        <f t="shared" si="1813"/>
        <v>1875</v>
      </c>
      <c r="AQK50" t="str">
        <f t="shared" si="1814"/>
        <v>1875</v>
      </c>
      <c r="AQL50" t="str">
        <f t="shared" si="1815"/>
        <v>1875</v>
      </c>
      <c r="AQM50" t="str">
        <f t="shared" si="1816"/>
        <v>1875</v>
      </c>
      <c r="AQN50" t="str">
        <f t="shared" si="1817"/>
        <v>1875</v>
      </c>
      <c r="AQO50" t="str">
        <f t="shared" si="1818"/>
        <v>1875</v>
      </c>
      <c r="AQP50" t="str">
        <f t="shared" si="1819"/>
        <v>1875</v>
      </c>
      <c r="AQQ50" t="str">
        <f t="shared" si="1820"/>
        <v>1875</v>
      </c>
      <c r="AQR50" t="str">
        <f t="shared" si="1821"/>
        <v>1875</v>
      </c>
      <c r="AQS50" t="str">
        <f t="shared" si="1822"/>
        <v>1875</v>
      </c>
      <c r="AQT50" t="str">
        <f t="shared" si="1823"/>
        <v>1875</v>
      </c>
      <c r="AQU50" t="str">
        <f t="shared" si="1824"/>
        <v>1875</v>
      </c>
      <c r="AQV50" t="str">
        <f t="shared" si="1825"/>
        <v>1875</v>
      </c>
      <c r="AQW50" t="str">
        <f t="shared" si="1826"/>
        <v>1875</v>
      </c>
      <c r="AQX50" t="str">
        <f t="shared" si="1827"/>
        <v>1875</v>
      </c>
      <c r="AQY50" t="str">
        <f t="shared" si="1828"/>
        <v>1875</v>
      </c>
      <c r="AQZ50" t="str">
        <f t="shared" si="1829"/>
        <v>1875</v>
      </c>
      <c r="ARA50" t="str">
        <f t="shared" si="1830"/>
        <v>1875</v>
      </c>
      <c r="ARB50" t="str">
        <f t="shared" si="1831"/>
        <v>1875</v>
      </c>
      <c r="ARC50">
        <v>1762</v>
      </c>
      <c r="ARH50" s="5"/>
    </row>
    <row r="51" spans="1:1152" x14ac:dyDescent="0.2">
      <c r="A51">
        <v>147</v>
      </c>
      <c r="B51" s="106" t="s">
        <v>481</v>
      </c>
      <c r="C51" s="20">
        <f>VLOOKUP(A51, Rankings!$A$2:$AN$161, 40, FALSE)</f>
        <v>49</v>
      </c>
      <c r="D51" s="106" t="s">
        <v>213</v>
      </c>
      <c r="F51" s="4">
        <v>12</v>
      </c>
      <c r="G51" s="4">
        <v>18</v>
      </c>
      <c r="I51" s="5">
        <f t="shared" si="916"/>
        <v>9</v>
      </c>
      <c r="L51" t="s">
        <v>1869</v>
      </c>
      <c r="M51" t="s">
        <v>2177</v>
      </c>
      <c r="N51" t="s">
        <v>2431</v>
      </c>
      <c r="O51" t="s">
        <v>2745</v>
      </c>
      <c r="P51" t="s">
        <v>2745</v>
      </c>
      <c r="Q51" t="s">
        <v>3137</v>
      </c>
      <c r="R51" t="s">
        <v>3382</v>
      </c>
      <c r="S51" t="s">
        <v>3515</v>
      </c>
      <c r="T51" t="s">
        <v>3769</v>
      </c>
      <c r="U51" t="s">
        <v>4007</v>
      </c>
      <c r="V51" t="s">
        <v>4231</v>
      </c>
      <c r="W51" t="str">
        <f>Rankings!D50</f>
        <v>-</v>
      </c>
      <c r="X51" t="s">
        <v>10</v>
      </c>
      <c r="Y51" t="s">
        <v>10</v>
      </c>
      <c r="Z51" t="s">
        <v>10</v>
      </c>
      <c r="AA51" t="s">
        <v>10</v>
      </c>
      <c r="AB51" t="s">
        <v>10</v>
      </c>
      <c r="AC51" t="s">
        <v>10</v>
      </c>
      <c r="AD51" t="s">
        <v>10</v>
      </c>
      <c r="AE51" t="s">
        <v>10</v>
      </c>
      <c r="AF51" t="s">
        <v>10</v>
      </c>
      <c r="AG51" t="s">
        <v>10</v>
      </c>
      <c r="AH51" t="s">
        <v>10</v>
      </c>
      <c r="AI51" t="s">
        <v>10</v>
      </c>
      <c r="AJ51" t="s">
        <v>10</v>
      </c>
      <c r="AK51" t="s">
        <v>10</v>
      </c>
      <c r="AL51" t="s">
        <v>10</v>
      </c>
      <c r="AM51" t="s">
        <v>10</v>
      </c>
      <c r="AN51" t="s">
        <v>10</v>
      </c>
      <c r="AO51" t="s">
        <v>10</v>
      </c>
      <c r="AP51" t="s">
        <v>10</v>
      </c>
      <c r="AQ51" t="s">
        <v>10</v>
      </c>
      <c r="AR51" t="s">
        <v>10</v>
      </c>
      <c r="AS51" t="s">
        <v>10</v>
      </c>
      <c r="AT51" t="s">
        <v>10</v>
      </c>
      <c r="AU51" t="s">
        <v>10</v>
      </c>
      <c r="AV51" t="s">
        <v>10</v>
      </c>
      <c r="AW51" t="s">
        <v>10</v>
      </c>
      <c r="AX51" t="s">
        <v>10</v>
      </c>
      <c r="AY51" t="s">
        <v>10</v>
      </c>
      <c r="AZ51" t="s">
        <v>10</v>
      </c>
      <c r="BA51" t="s">
        <v>10</v>
      </c>
      <c r="BB51" t="s">
        <v>10</v>
      </c>
      <c r="BC51" t="s">
        <v>10</v>
      </c>
      <c r="BD51" t="s">
        <v>10</v>
      </c>
      <c r="BE51" t="s">
        <v>10</v>
      </c>
      <c r="BF51" t="s">
        <v>10</v>
      </c>
      <c r="BG51" t="s">
        <v>10</v>
      </c>
      <c r="BH51" t="s">
        <v>10</v>
      </c>
      <c r="BI51" t="s">
        <v>10</v>
      </c>
      <c r="BJ51" t="s">
        <v>10</v>
      </c>
      <c r="BK51" t="s">
        <v>10</v>
      </c>
      <c r="BL51" t="s">
        <v>10</v>
      </c>
      <c r="BM51" t="s">
        <v>10</v>
      </c>
      <c r="BN51" t="s">
        <v>10</v>
      </c>
      <c r="BO51" t="s">
        <v>10</v>
      </c>
      <c r="BP51" t="s">
        <v>10</v>
      </c>
      <c r="BQ51" t="s">
        <v>10</v>
      </c>
      <c r="BR51" t="s">
        <v>10</v>
      </c>
      <c r="BS51" t="s">
        <v>10</v>
      </c>
      <c r="BT51" t="s">
        <v>10</v>
      </c>
      <c r="BU51" t="s">
        <v>10</v>
      </c>
      <c r="BV51" t="s">
        <v>10</v>
      </c>
      <c r="BW51" t="s">
        <v>10</v>
      </c>
      <c r="BX51" t="s">
        <v>10</v>
      </c>
      <c r="BY51" t="s">
        <v>10</v>
      </c>
      <c r="BZ51" t="s">
        <v>10</v>
      </c>
      <c r="CA51" t="s">
        <v>10</v>
      </c>
      <c r="CB51" t="s">
        <v>10</v>
      </c>
      <c r="CC51" t="s">
        <v>10</v>
      </c>
      <c r="CD51" t="s">
        <v>10</v>
      </c>
      <c r="CE51" t="s">
        <v>10</v>
      </c>
      <c r="CF51" t="s">
        <v>10</v>
      </c>
      <c r="CG51" t="s">
        <v>10</v>
      </c>
      <c r="CH51" t="s">
        <v>10</v>
      </c>
      <c r="CI51" t="s">
        <v>10</v>
      </c>
      <c r="CJ51" t="s">
        <v>10</v>
      </c>
      <c r="CK51" t="s">
        <v>10</v>
      </c>
      <c r="CL51" t="s">
        <v>10</v>
      </c>
      <c r="CM51" t="s">
        <v>10</v>
      </c>
      <c r="CN51" t="s">
        <v>10</v>
      </c>
      <c r="CO51" t="s">
        <v>10</v>
      </c>
      <c r="CP51" t="s">
        <v>10</v>
      </c>
      <c r="CQ51" t="s">
        <v>10</v>
      </c>
      <c r="CR51" t="s">
        <v>10</v>
      </c>
      <c r="CT51" s="4">
        <f t="shared" si="917"/>
        <v>3</v>
      </c>
      <c r="CU51" s="4">
        <f t="shared" si="918"/>
        <v>0</v>
      </c>
      <c r="CV51" s="4">
        <f t="shared" si="919"/>
        <v>0</v>
      </c>
      <c r="CW51" s="4">
        <f t="shared" si="920"/>
        <v>2</v>
      </c>
      <c r="CX51" s="4">
        <f t="shared" si="921"/>
        <v>2</v>
      </c>
      <c r="CY51" s="4">
        <f t="shared" si="922"/>
        <v>0</v>
      </c>
      <c r="CZ51" s="4">
        <f t="shared" si="923"/>
        <v>0</v>
      </c>
      <c r="DA51" s="4">
        <f t="shared" si="924"/>
        <v>0</v>
      </c>
      <c r="DB51" s="4">
        <f t="shared" si="925"/>
        <v>3</v>
      </c>
      <c r="DC51" s="4">
        <f t="shared" si="926"/>
        <v>0</v>
      </c>
      <c r="DD51" s="4">
        <f t="shared" si="927"/>
        <v>0</v>
      </c>
      <c r="DE51" s="4">
        <f t="shared" si="928"/>
        <v>1</v>
      </c>
      <c r="DF51" s="4">
        <f t="shared" si="929"/>
        <v>0</v>
      </c>
      <c r="DG51" s="4">
        <f t="shared" si="930"/>
        <v>0</v>
      </c>
      <c r="DH51" s="4">
        <f t="shared" si="931"/>
        <v>0</v>
      </c>
      <c r="DI51" s="152">
        <f t="shared" si="932"/>
        <v>0</v>
      </c>
      <c r="DJ51" s="153">
        <f t="shared" si="933"/>
        <v>3</v>
      </c>
      <c r="DK51" s="4">
        <f t="shared" si="934"/>
        <v>2</v>
      </c>
      <c r="DL51" s="4">
        <f t="shared" si="935"/>
        <v>2</v>
      </c>
      <c r="DM51" s="4">
        <f t="shared" si="936"/>
        <v>0</v>
      </c>
      <c r="DN51" s="4">
        <f t="shared" si="937"/>
        <v>3</v>
      </c>
      <c r="DO51" s="4">
        <f t="shared" si="938"/>
        <v>1</v>
      </c>
      <c r="DP51" s="4">
        <f t="shared" si="939"/>
        <v>0</v>
      </c>
      <c r="DQ51" s="4">
        <f t="shared" si="940"/>
        <v>0</v>
      </c>
      <c r="DR51" s="4">
        <f t="shared" si="941"/>
        <v>11</v>
      </c>
      <c r="DS51" s="4">
        <f t="shared" si="942"/>
        <v>9</v>
      </c>
      <c r="DT51" s="4">
        <f t="shared" si="943"/>
        <v>9</v>
      </c>
      <c r="DU51" t="str">
        <f t="shared" si="944"/>
        <v>0R</v>
      </c>
      <c r="DV51" t="str">
        <f t="shared" si="945"/>
        <v>3R</v>
      </c>
      <c r="DW51" t="str">
        <f t="shared" si="946"/>
        <v>0R</v>
      </c>
      <c r="DX51" t="str">
        <f t="shared" si="947"/>
        <v>3S</v>
      </c>
      <c r="DY51" t="str">
        <f t="shared" si="948"/>
        <v>3S</v>
      </c>
      <c r="DZ51" t="str">
        <f t="shared" si="949"/>
        <v>3R</v>
      </c>
      <c r="EA51" t="str">
        <f t="shared" si="950"/>
        <v>3L</v>
      </c>
      <c r="EB51" t="str">
        <f t="shared" si="951"/>
        <v>3L</v>
      </c>
      <c r="EC51" t="str">
        <f t="shared" si="952"/>
        <v>3R</v>
      </c>
      <c r="ED51" t="str">
        <f t="shared" si="953"/>
        <v>3S</v>
      </c>
      <c r="EE51" t="str">
        <f t="shared" si="954"/>
        <v>0S</v>
      </c>
      <c r="EF51">
        <f t="shared" si="955"/>
        <v>0</v>
      </c>
      <c r="EG51">
        <f t="shared" si="956"/>
        <v>0</v>
      </c>
      <c r="EH51">
        <f t="shared" si="957"/>
        <v>0</v>
      </c>
      <c r="EI51">
        <f t="shared" si="958"/>
        <v>0</v>
      </c>
      <c r="EJ51">
        <f t="shared" si="959"/>
        <v>0</v>
      </c>
      <c r="EK51">
        <f t="shared" si="960"/>
        <v>0</v>
      </c>
      <c r="EL51">
        <f t="shared" si="961"/>
        <v>0</v>
      </c>
      <c r="EM51">
        <f t="shared" si="962"/>
        <v>0</v>
      </c>
      <c r="EN51">
        <f t="shared" si="963"/>
        <v>0</v>
      </c>
      <c r="EO51">
        <f t="shared" si="964"/>
        <v>0</v>
      </c>
      <c r="EP51">
        <f t="shared" si="965"/>
        <v>0</v>
      </c>
      <c r="EQ51">
        <f t="shared" si="966"/>
        <v>0</v>
      </c>
      <c r="ER51">
        <f t="shared" si="967"/>
        <v>0</v>
      </c>
      <c r="ES51">
        <f t="shared" si="968"/>
        <v>0</v>
      </c>
      <c r="ET51">
        <f t="shared" si="969"/>
        <v>0</v>
      </c>
      <c r="EU51">
        <f t="shared" si="970"/>
        <v>0</v>
      </c>
      <c r="EV51">
        <f t="shared" si="971"/>
        <v>0</v>
      </c>
      <c r="EW51">
        <f t="shared" si="972"/>
        <v>0</v>
      </c>
      <c r="EX51">
        <f t="shared" si="973"/>
        <v>0</v>
      </c>
      <c r="EY51">
        <f t="shared" si="974"/>
        <v>0</v>
      </c>
      <c r="EZ51">
        <f t="shared" si="975"/>
        <v>0</v>
      </c>
      <c r="FA51">
        <f t="shared" si="976"/>
        <v>0</v>
      </c>
      <c r="FB51">
        <f t="shared" si="977"/>
        <v>0</v>
      </c>
      <c r="FC51">
        <f t="shared" si="978"/>
        <v>0</v>
      </c>
      <c r="FD51">
        <f t="shared" si="979"/>
        <v>0</v>
      </c>
      <c r="FE51">
        <f t="shared" si="980"/>
        <v>0</v>
      </c>
      <c r="FF51">
        <f t="shared" si="981"/>
        <v>0</v>
      </c>
      <c r="FG51">
        <f t="shared" si="982"/>
        <v>0</v>
      </c>
      <c r="FH51">
        <f t="shared" si="983"/>
        <v>0</v>
      </c>
      <c r="FI51">
        <f t="shared" si="984"/>
        <v>0</v>
      </c>
      <c r="FJ51">
        <f t="shared" si="985"/>
        <v>0</v>
      </c>
      <c r="FK51">
        <f t="shared" si="986"/>
        <v>0</v>
      </c>
      <c r="FL51">
        <f t="shared" si="987"/>
        <v>0</v>
      </c>
      <c r="FM51">
        <f t="shared" si="988"/>
        <v>0</v>
      </c>
      <c r="FN51">
        <f t="shared" si="989"/>
        <v>0</v>
      </c>
      <c r="FO51">
        <f t="shared" si="990"/>
        <v>0</v>
      </c>
      <c r="FP51">
        <f t="shared" si="991"/>
        <v>0</v>
      </c>
      <c r="FQ51">
        <f t="shared" si="992"/>
        <v>0</v>
      </c>
      <c r="FR51">
        <f t="shared" si="993"/>
        <v>0</v>
      </c>
      <c r="FS51">
        <f t="shared" si="994"/>
        <v>0</v>
      </c>
      <c r="FT51">
        <f t="shared" si="995"/>
        <v>0</v>
      </c>
      <c r="FU51">
        <f t="shared" si="996"/>
        <v>0</v>
      </c>
      <c r="FV51">
        <f t="shared" si="997"/>
        <v>0</v>
      </c>
      <c r="FW51">
        <f t="shared" si="998"/>
        <v>0</v>
      </c>
      <c r="FX51">
        <f t="shared" si="999"/>
        <v>0</v>
      </c>
      <c r="FY51">
        <f t="shared" si="1000"/>
        <v>0</v>
      </c>
      <c r="FZ51">
        <f t="shared" si="1001"/>
        <v>0</v>
      </c>
      <c r="GA51">
        <f t="shared" si="1002"/>
        <v>0</v>
      </c>
      <c r="GB51">
        <f t="shared" si="1003"/>
        <v>0</v>
      </c>
      <c r="GC51">
        <f t="shared" si="1004"/>
        <v>0</v>
      </c>
      <c r="GD51">
        <f t="shared" si="1005"/>
        <v>0</v>
      </c>
      <c r="GE51">
        <f t="shared" si="1006"/>
        <v>0</v>
      </c>
      <c r="GF51">
        <f t="shared" si="1007"/>
        <v>0</v>
      </c>
      <c r="GG51">
        <f t="shared" si="1008"/>
        <v>0</v>
      </c>
      <c r="GH51">
        <f t="shared" si="1009"/>
        <v>0</v>
      </c>
      <c r="GI51">
        <f t="shared" si="1010"/>
        <v>0</v>
      </c>
      <c r="GJ51">
        <f t="shared" si="1011"/>
        <v>0</v>
      </c>
      <c r="GK51">
        <f t="shared" si="1012"/>
        <v>0</v>
      </c>
      <c r="GL51">
        <f t="shared" si="1013"/>
        <v>0</v>
      </c>
      <c r="GM51">
        <f t="shared" si="1014"/>
        <v>0</v>
      </c>
      <c r="GN51">
        <f t="shared" si="1015"/>
        <v>0</v>
      </c>
      <c r="GO51">
        <f t="shared" si="1016"/>
        <v>0</v>
      </c>
      <c r="GP51">
        <f t="shared" si="1017"/>
        <v>0</v>
      </c>
      <c r="GQ51">
        <f t="shared" si="1018"/>
        <v>0</v>
      </c>
      <c r="GR51">
        <f t="shared" si="1019"/>
        <v>0</v>
      </c>
      <c r="GS51">
        <f t="shared" si="1020"/>
        <v>0</v>
      </c>
      <c r="GT51">
        <f t="shared" si="1021"/>
        <v>0</v>
      </c>
      <c r="GU51">
        <f t="shared" si="1022"/>
        <v>0</v>
      </c>
      <c r="GV51">
        <f t="shared" si="1023"/>
        <v>0</v>
      </c>
      <c r="GW51">
        <f t="shared" si="1024"/>
        <v>0</v>
      </c>
      <c r="GX51">
        <f t="shared" si="1025"/>
        <v>0</v>
      </c>
      <c r="GY51">
        <f t="shared" si="1026"/>
        <v>0</v>
      </c>
      <c r="GZ51">
        <f t="shared" si="1027"/>
        <v>0</v>
      </c>
      <c r="HA51">
        <f t="shared" si="1028"/>
        <v>0</v>
      </c>
      <c r="HB51" s="176" t="s">
        <v>315</v>
      </c>
      <c r="HC51" s="89">
        <f t="shared" si="1029"/>
        <v>211.73855068568321</v>
      </c>
      <c r="HD51" s="89">
        <f t="shared" si="1030"/>
        <v>77.435833540619029</v>
      </c>
      <c r="HE51" s="89">
        <f t="shared" si="1031"/>
        <v>119.79043579108489</v>
      </c>
      <c r="HF51" s="89">
        <f t="shared" si="1032"/>
        <v>0</v>
      </c>
      <c r="HH51" s="88">
        <f t="shared" si="1033"/>
        <v>408.96482001738707</v>
      </c>
      <c r="HI51" s="88">
        <f t="shared" si="1034"/>
        <v>59.895217895542444</v>
      </c>
      <c r="HK51">
        <f>IFERROR(VLOOKUP(_xlfn.NUMBERVALUE(MID(L51, SEARCH("!", L51)+1, SEARCH("+", L51)-SEARCH("!", L51)-1)), Rankings!$A$2:$BK$161, 63, FALSE),0)</f>
        <v>50.910089770846305</v>
      </c>
      <c r="HL51">
        <f>IFERROR(VLOOKUP(_xlfn.NUMBERVALUE(MID(M51, SEARCH("!", M51)+1, SEARCH("+", M51)-SEARCH("!", M51)-1)), Rankings!$A$2:$BK$161, 63, FALSE),0)</f>
        <v>39.301156012828677</v>
      </c>
      <c r="HM51">
        <f>IFERROR(VLOOKUP(_xlfn.NUMBERVALUE(MID(N51, SEARCH("!", N51)+1, SEARCH("+", N51)-SEARCH("!", N51)-1)), Rankings!$A$2:$BK$161, 63, FALSE),0)</f>
        <v>46.483481698962862</v>
      </c>
      <c r="HN51">
        <f>IFERROR(VLOOKUP(_xlfn.NUMBERVALUE(MID(O51, SEARCH("!", O51)+1, SEARCH("+", O51)-SEARCH("!", O51)-1)), Rankings!$A$2:$BK$161, 63, FALSE),0)</f>
        <v>0</v>
      </c>
      <c r="HO51">
        <f>IFERROR(VLOOKUP(_xlfn.NUMBERVALUE(MID(P51, SEARCH("!", P51)+1, SEARCH("+", P51)-SEARCH("!", P51)-1)), Rankings!$A$2:$BK$161, 63, FALSE),0)</f>
        <v>0</v>
      </c>
      <c r="HP51">
        <f>IFERROR(VLOOKUP(_xlfn.NUMBERVALUE(MID(Q51, SEARCH("!", Q51)+1, SEARCH("+", Q51)-SEARCH("!", Q51)-1)), Rankings!$A$2:$BK$161, 63, FALSE),0)</f>
        <v>42.240006875296153</v>
      </c>
      <c r="HQ51">
        <f>IFERROR(VLOOKUP(_xlfn.NUMBERVALUE(MID(R51, SEARCH("!", R51)+1, SEARCH("+", R51)-SEARCH("!", R51)-1)), Rankings!$A$2:$BK$161, 63, FALSE),0)</f>
        <v>43.526349088148301</v>
      </c>
      <c r="HR51">
        <f>IFERROR(VLOOKUP(_xlfn.NUMBERVALUE(MID(S51, SEARCH("!", S51)+1, SEARCH("+", S51)-SEARCH("!", S51)-1)), Rankings!$A$2:$BK$161, 63, FALSE),0)</f>
        <v>33.909484452470728</v>
      </c>
      <c r="HS51">
        <f>IFERROR(VLOOKUP(_xlfn.NUMBERVALUE(MID(T51, SEARCH("!", T51)+1, SEARCH("+", T51)-SEARCH("!", T51)-1)), Rankings!$A$2:$BK$161, 63, FALSE),0)</f>
        <v>32.803816327749196</v>
      </c>
      <c r="HT51">
        <f>IFERROR(VLOOKUP(_xlfn.NUMBERVALUE(MID(U51, SEARCH("!", U51)+1, SEARCH("+", U51)-SEARCH("!", U51)-1)), Rankings!$A$2:$BK$161, 63, FALSE),0)</f>
        <v>47.695430254270278</v>
      </c>
      <c r="HU51">
        <f>IFERROR(VLOOKUP(_xlfn.NUMBERVALUE(MID(V51, SEARCH("!", V51)+1, SEARCH("+", V51)-SEARCH("!", V51)-1)), Rankings!$A$2:$BK$161, 63, FALSE),0)</f>
        <v>72.095005536814611</v>
      </c>
      <c r="HV51">
        <f>IFERROR(VLOOKUP(_xlfn.NUMBERVALUE(MID(W51, SEARCH("!", W51)+1, SEARCH("+", W51)-SEARCH("!", W51)-1)), Rankings!$A$2:$BK$161, 63, FALSE),0)</f>
        <v>0</v>
      </c>
      <c r="HW51">
        <f>IFERROR(VLOOKUP(_xlfn.NUMBERVALUE(MID(X51, SEARCH("!", X51)+1, SEARCH("+", X51)-SEARCH("!", X51)-1)), Rankings!$A$2:$BK$161, 63, FALSE),0)</f>
        <v>0</v>
      </c>
      <c r="HX51">
        <f>IFERROR(VLOOKUP(_xlfn.NUMBERVALUE(MID(Y51, SEARCH("!", Y51)+1, SEARCH("+", Y51)-SEARCH("!", Y51)-1)), Rankings!$A$2:$BK$161, 63, FALSE),0)</f>
        <v>0</v>
      </c>
      <c r="HY51">
        <f>IFERROR(VLOOKUP(_xlfn.NUMBERVALUE(MID(Z51, SEARCH("!", Z51)+1, SEARCH("+", Z51)-SEARCH("!", Z51)-1)), Rankings!$A$2:$BK$161, 63, FALSE),0)</f>
        <v>0</v>
      </c>
      <c r="HZ51">
        <f>IFERROR(VLOOKUP(_xlfn.NUMBERVALUE(MID(AA51, SEARCH("!", AA51)+1, SEARCH("+", AA51)-SEARCH("!", AA51)-1)), Rankings!$A$2:$BK$161, 63, FALSE),0)</f>
        <v>0</v>
      </c>
      <c r="IA51">
        <f>IFERROR(VLOOKUP(_xlfn.NUMBERVALUE(MID(AB51, SEARCH("!", AB51)+1, SEARCH("+", AB51)-SEARCH("!", AB51)-1)), Rankings!$A$2:$BK$161, 63, FALSE),0)</f>
        <v>0</v>
      </c>
      <c r="IB51">
        <f>IFERROR(VLOOKUP(_xlfn.NUMBERVALUE(MID(AC51, SEARCH("!", AC51)+1, SEARCH("+", AC51)-SEARCH("!", AC51)-1)), Rankings!$A$2:$BK$161, 63, FALSE),0)</f>
        <v>0</v>
      </c>
      <c r="IC51">
        <f>IFERROR(VLOOKUP(_xlfn.NUMBERVALUE(MID(AD51, SEARCH("!", AD51)+1, SEARCH("+", AD51)-SEARCH("!", AD51)-1)), Rankings!$A$2:$BK$161, 63, FALSE),0)</f>
        <v>0</v>
      </c>
      <c r="ID51">
        <f>IFERROR(VLOOKUP(_xlfn.NUMBERVALUE(MID(AE51, SEARCH("!", AE51)+1, SEARCH("+", AE51)-SEARCH("!", AE51)-1)), Rankings!$A$2:$BK$161, 63, FALSE),0)</f>
        <v>0</v>
      </c>
      <c r="IE51">
        <f>IFERROR(VLOOKUP(_xlfn.NUMBERVALUE(MID(AF51, SEARCH("!", AF51)+1, SEARCH("+", AF51)-SEARCH("!", AF51)-1)), Rankings!$A$2:$BK$161, 63, FALSE),0)</f>
        <v>0</v>
      </c>
      <c r="IF51">
        <f>IFERROR(VLOOKUP(_xlfn.NUMBERVALUE(MID(AG51, SEARCH("!", AG51)+1, SEARCH("+", AG51)-SEARCH("!", AG51)-1)), Rankings!$A$2:$BK$161, 63, FALSE),0)</f>
        <v>0</v>
      </c>
      <c r="IG51">
        <f>IFERROR(VLOOKUP(_xlfn.NUMBERVALUE(MID(AH51, SEARCH("!", AH51)+1, SEARCH("+", AH51)-SEARCH("!", AH51)-1)), Rankings!$A$2:$BK$161, 63, FALSE),0)</f>
        <v>0</v>
      </c>
      <c r="IH51">
        <f>IFERROR(VLOOKUP(_xlfn.NUMBERVALUE(MID(AI51, SEARCH("!", AI51)+1, SEARCH("+", AI51)-SEARCH("!", AI51)-1)), Rankings!$A$2:$BK$161, 63, FALSE),0)</f>
        <v>0</v>
      </c>
      <c r="II51">
        <f>IFERROR(VLOOKUP(_xlfn.NUMBERVALUE(MID(AJ51, SEARCH("!", AJ51)+1, SEARCH("+", AJ51)-SEARCH("!", AJ51)-1)), Rankings!$A$2:$BK$161, 63, FALSE),0)</f>
        <v>0</v>
      </c>
      <c r="IJ51">
        <f>IFERROR(VLOOKUP(_xlfn.NUMBERVALUE(MID(AK51, SEARCH("!", AK51)+1, SEARCH("+", AK51)-SEARCH("!", AK51)-1)), Rankings!$A$2:$BK$161, 63, FALSE),0)</f>
        <v>0</v>
      </c>
      <c r="IK51">
        <f>IFERROR(VLOOKUP(_xlfn.NUMBERVALUE(MID(AL51, SEARCH("!", AL51)+1, SEARCH("+", AL51)-SEARCH("!", AL51)-1)), Rankings!$A$2:$BK$161, 63, FALSE),0)</f>
        <v>0</v>
      </c>
      <c r="IL51">
        <f>IFERROR(VLOOKUP(_xlfn.NUMBERVALUE(MID(AM51, SEARCH("!", AM51)+1, SEARCH("+", AM51)-SEARCH("!", AM51)-1)), Rankings!$A$2:$BK$161, 63, FALSE),0)</f>
        <v>0</v>
      </c>
      <c r="IM51">
        <f>IFERROR(VLOOKUP(_xlfn.NUMBERVALUE(MID(AN51, SEARCH("!", AN51)+1, SEARCH("+", AN51)-SEARCH("!", AN51)-1)), Rankings!$A$2:$BK$161, 63, FALSE),0)</f>
        <v>0</v>
      </c>
      <c r="IN51">
        <f>IFERROR(VLOOKUP(_xlfn.NUMBERVALUE(MID(AO51, SEARCH("!", AO51)+1, SEARCH("+", AO51)-SEARCH("!", AO51)-1)), Rankings!$A$2:$BK$161, 63, FALSE),0)</f>
        <v>0</v>
      </c>
      <c r="IO51">
        <f>IFERROR(VLOOKUP(_xlfn.NUMBERVALUE(MID(AP51, SEARCH("!", AP51)+1, SEARCH("+", AP51)-SEARCH("!", AP51)-1)), Rankings!$A$2:$BK$161, 63, FALSE),0)</f>
        <v>0</v>
      </c>
      <c r="IP51">
        <f>IFERROR(VLOOKUP(_xlfn.NUMBERVALUE(MID(AQ51, SEARCH("!", AQ51)+1, SEARCH("+", AQ51)-SEARCH("!", AQ51)-1)), Rankings!$A$2:$BK$161, 63, FALSE),0)</f>
        <v>0</v>
      </c>
      <c r="IQ51">
        <f>IFERROR(VLOOKUP(_xlfn.NUMBERVALUE(MID(AR51, SEARCH("!", AR51)+1, SEARCH("+", AR51)-SEARCH("!", AR51)-1)), Rankings!$A$2:$BK$161, 63, FALSE),0)</f>
        <v>0</v>
      </c>
      <c r="IR51">
        <f>IFERROR(VLOOKUP(_xlfn.NUMBERVALUE(MID(AS51, SEARCH("!", AS51)+1, SEARCH("+", AS51)-SEARCH("!", AS51)-1)), Rankings!$A$2:$BK$161, 63, FALSE),0)</f>
        <v>0</v>
      </c>
      <c r="IS51">
        <f>IFERROR(VLOOKUP(_xlfn.NUMBERVALUE(MID(AT51, SEARCH("!", AT51)+1, SEARCH("+", AT51)-SEARCH("!", AT51)-1)), Rankings!$A$2:$BK$161, 63, FALSE),0)</f>
        <v>0</v>
      </c>
      <c r="IT51">
        <f>IFERROR(VLOOKUP(_xlfn.NUMBERVALUE(MID(AU51, SEARCH("!", AU51)+1, SEARCH("+", AU51)-SEARCH("!", AU51)-1)), Rankings!$A$2:$BK$161, 63, FALSE),0)</f>
        <v>0</v>
      </c>
      <c r="IU51">
        <f>IFERROR(VLOOKUP(_xlfn.NUMBERVALUE(MID(AV51, SEARCH("!", AV51)+1, SEARCH("+", AV51)-SEARCH("!", AV51)-1)), Rankings!$A$2:$BK$161, 63, FALSE),0)</f>
        <v>0</v>
      </c>
      <c r="IV51">
        <f>IFERROR(VLOOKUP(_xlfn.NUMBERVALUE(MID(AW51, SEARCH("!", AW51)+1, SEARCH("+", AW51)-SEARCH("!", AW51)-1)), Rankings!$A$2:$BK$161, 63, FALSE),0)</f>
        <v>0</v>
      </c>
      <c r="IW51">
        <f>IFERROR(VLOOKUP(_xlfn.NUMBERVALUE(MID(AX51, SEARCH("!", AX51)+1, SEARCH("+", AX51)-SEARCH("!", AX51)-1)), Rankings!$A$2:$BK$161, 63, FALSE),0)</f>
        <v>0</v>
      </c>
      <c r="IX51">
        <f>IFERROR(VLOOKUP(_xlfn.NUMBERVALUE(MID(AY51, SEARCH("!", AY51)+1, SEARCH("+", AY51)-SEARCH("!", AY51)-1)), Rankings!$A$2:$BK$161, 63, FALSE),0)</f>
        <v>0</v>
      </c>
      <c r="IY51">
        <f>IFERROR(VLOOKUP(_xlfn.NUMBERVALUE(MID(AZ51, SEARCH("!", AZ51)+1, SEARCH("+", AZ51)-SEARCH("!", AZ51)-1)), Rankings!$A$2:$BK$161, 63, FALSE),0)</f>
        <v>0</v>
      </c>
      <c r="IZ51">
        <f>IFERROR(VLOOKUP(_xlfn.NUMBERVALUE(MID(BA51, SEARCH("!", BA51)+1, SEARCH("+", BA51)-SEARCH("!", BA51)-1)), Rankings!$A$2:$BK$161, 63, FALSE),0)</f>
        <v>0</v>
      </c>
      <c r="JA51">
        <f>IFERROR(VLOOKUP(_xlfn.NUMBERVALUE(MID(BB51, SEARCH("!", BB51)+1, SEARCH("+", BB51)-SEARCH("!", BB51)-1)), Rankings!$A$2:$BK$161, 63, FALSE),0)</f>
        <v>0</v>
      </c>
      <c r="JB51">
        <f>IFERROR(VLOOKUP(_xlfn.NUMBERVALUE(MID(BC51, SEARCH("!", BC51)+1, SEARCH("+", BC51)-SEARCH("!", BC51)-1)), Rankings!$A$2:$BK$161, 63, FALSE),0)</f>
        <v>0</v>
      </c>
      <c r="JC51">
        <f>IFERROR(VLOOKUP(_xlfn.NUMBERVALUE(MID(BD51, SEARCH("!", BD51)+1, SEARCH("+", BD51)-SEARCH("!", BD51)-1)), Rankings!$A$2:$BK$161, 63, FALSE),0)</f>
        <v>0</v>
      </c>
      <c r="JD51">
        <f>IFERROR(VLOOKUP(_xlfn.NUMBERVALUE(MID(BE51, SEARCH("!", BE51)+1, SEARCH("+", BE51)-SEARCH("!", BE51)-1)), Rankings!$A$2:$BK$161, 63, FALSE),0)</f>
        <v>0</v>
      </c>
      <c r="JE51">
        <f>IFERROR(VLOOKUP(_xlfn.NUMBERVALUE(MID(BF51, SEARCH("!", BF51)+1, SEARCH("+", BF51)-SEARCH("!", BF51)-1)), Rankings!$A$2:$BK$161, 63, FALSE),0)</f>
        <v>0</v>
      </c>
      <c r="JF51">
        <f>IFERROR(VLOOKUP(_xlfn.NUMBERVALUE(MID(BG51, SEARCH("!", BG51)+1, SEARCH("+", BG51)-SEARCH("!", BG51)-1)), Rankings!$A$2:$BK$161, 63, FALSE),0)</f>
        <v>0</v>
      </c>
      <c r="JG51">
        <f>IFERROR(VLOOKUP(_xlfn.NUMBERVALUE(MID(BH51, SEARCH("!", BH51)+1, SEARCH("+", BH51)-SEARCH("!", BH51)-1)), Rankings!$A$2:$BK$161, 63, FALSE),0)</f>
        <v>0</v>
      </c>
      <c r="JH51">
        <f>IFERROR(VLOOKUP(_xlfn.NUMBERVALUE(MID(BI51, SEARCH("!", BI51)+1, SEARCH("+", BI51)-SEARCH("!", BI51)-1)), Rankings!$A$2:$BK$161, 63, FALSE),0)</f>
        <v>0</v>
      </c>
      <c r="JI51">
        <f>IFERROR(VLOOKUP(_xlfn.NUMBERVALUE(MID(BJ51, SEARCH("!", BJ51)+1, SEARCH("+", BJ51)-SEARCH("!", BJ51)-1)), Rankings!$A$2:$BK$161, 63, FALSE),0)</f>
        <v>0</v>
      </c>
      <c r="JJ51">
        <f>IFERROR(VLOOKUP(_xlfn.NUMBERVALUE(MID(BK51, SEARCH("!", BK51)+1, SEARCH("+", BK51)-SEARCH("!", BK51)-1)), Rankings!$A$2:$BK$161, 63, FALSE),0)</f>
        <v>0</v>
      </c>
      <c r="JK51">
        <f>IFERROR(VLOOKUP(_xlfn.NUMBERVALUE(MID(BL51, SEARCH("!", BL51)+1, SEARCH("+", BL51)-SEARCH("!", BL51)-1)), Rankings!$A$2:$BK$161, 63, FALSE),0)</f>
        <v>0</v>
      </c>
      <c r="JL51">
        <f>IFERROR(VLOOKUP(_xlfn.NUMBERVALUE(MID(BM51, SEARCH("!", BM51)+1, SEARCH("+", BM51)-SEARCH("!", BM51)-1)), Rankings!$A$2:$BK$161, 63, FALSE),0)</f>
        <v>0</v>
      </c>
      <c r="JM51">
        <f>IFERROR(VLOOKUP(_xlfn.NUMBERVALUE(MID(BN51, SEARCH("!", BN51)+1, SEARCH("+", BN51)-SEARCH("!", BN51)-1)), Rankings!$A$2:$BK$161, 63, FALSE),0)</f>
        <v>0</v>
      </c>
      <c r="JN51">
        <f>IFERROR(VLOOKUP(_xlfn.NUMBERVALUE(MID(BO51, SEARCH("!", BO51)+1, SEARCH("+", BO51)-SEARCH("!", BO51)-1)), Rankings!$A$2:$BK$161, 63, FALSE),0)</f>
        <v>0</v>
      </c>
      <c r="JO51">
        <f>IFERROR(VLOOKUP(_xlfn.NUMBERVALUE(MID(BP51, SEARCH("!", BP51)+1, SEARCH("+", BP51)-SEARCH("!", BP51)-1)), Rankings!$A$2:$BK$161, 63, FALSE),0)</f>
        <v>0</v>
      </c>
      <c r="JP51">
        <f>IFERROR(VLOOKUP(_xlfn.NUMBERVALUE(MID(BQ51, SEARCH("!", BQ51)+1, SEARCH("+", BQ51)-SEARCH("!", BQ51)-1)), Rankings!$A$2:$BK$161, 63, FALSE),0)</f>
        <v>0</v>
      </c>
      <c r="JQ51">
        <f>IFERROR(VLOOKUP(_xlfn.NUMBERVALUE(MID(BR51, SEARCH("!", BR51)+1, SEARCH("+", BR51)-SEARCH("!", BR51)-1)), Rankings!$A$2:$BK$161, 63, FALSE),0)</f>
        <v>0</v>
      </c>
      <c r="JR51">
        <f>IFERROR(VLOOKUP(_xlfn.NUMBERVALUE(MID(BS51, SEARCH("!", BS51)+1, SEARCH("+", BS51)-SEARCH("!", BS51)-1)), Rankings!$A$2:$BK$161, 63, FALSE),0)</f>
        <v>0</v>
      </c>
      <c r="JS51">
        <f>IFERROR(VLOOKUP(_xlfn.NUMBERVALUE(MID(BT51, SEARCH("!", BT51)+1, SEARCH("+", BT51)-SEARCH("!", BT51)-1)), Rankings!$A$2:$BK$161, 63, FALSE),0)</f>
        <v>0</v>
      </c>
      <c r="JT51">
        <f>IFERROR(VLOOKUP(_xlfn.NUMBERVALUE(MID(BU51, SEARCH("!", BU51)+1, SEARCH("+", BU51)-SEARCH("!", BU51)-1)), Rankings!$A$2:$BK$161, 63, FALSE),0)</f>
        <v>0</v>
      </c>
      <c r="JU51">
        <f>IFERROR(VLOOKUP(_xlfn.NUMBERVALUE(MID(BV51, SEARCH("!", BV51)+1, SEARCH("+", BV51)-SEARCH("!", BV51)-1)), Rankings!$A$2:$BK$161, 63, FALSE),0)</f>
        <v>0</v>
      </c>
      <c r="JV51">
        <f>IFERROR(VLOOKUP(_xlfn.NUMBERVALUE(MID(BW51, SEARCH("!", BW51)+1, SEARCH("+", BW51)-SEARCH("!", BW51)-1)), Rankings!$A$2:$BK$161, 63, FALSE),0)</f>
        <v>0</v>
      </c>
      <c r="JW51">
        <f>IFERROR(VLOOKUP(_xlfn.NUMBERVALUE(MID(BX51, SEARCH("!", BX51)+1, SEARCH("+", BX51)-SEARCH("!", BX51)-1)), Rankings!$A$2:$BK$161, 63, FALSE),0)</f>
        <v>0</v>
      </c>
      <c r="JX51">
        <f>IFERROR(VLOOKUP(_xlfn.NUMBERVALUE(MID(BY51, SEARCH("!", BY51)+1, SEARCH("+", BY51)-SEARCH("!", BY51)-1)), Rankings!$A$2:$BK$161, 63, FALSE),0)</f>
        <v>0</v>
      </c>
      <c r="JY51">
        <f>IFERROR(VLOOKUP(_xlfn.NUMBERVALUE(MID(BZ51, SEARCH("!", BZ51)+1, SEARCH("+", BZ51)-SEARCH("!", BZ51)-1)), Rankings!$A$2:$BK$161, 63, FALSE),0)</f>
        <v>0</v>
      </c>
      <c r="JZ51">
        <f>IFERROR(VLOOKUP(_xlfn.NUMBERVALUE(MID(CA51, SEARCH("!", CA51)+1, SEARCH("+", CA51)-SEARCH("!", CA51)-1)), Rankings!$A$2:$BK$161, 63, FALSE),0)</f>
        <v>0</v>
      </c>
      <c r="KA51">
        <f>IFERROR(VLOOKUP(_xlfn.NUMBERVALUE(MID(CB51, SEARCH("!", CB51)+1, SEARCH("+", CB51)-SEARCH("!", CB51)-1)), Rankings!$A$2:$BK$161, 63, FALSE),0)</f>
        <v>0</v>
      </c>
      <c r="KB51">
        <f>IFERROR(VLOOKUP(_xlfn.NUMBERVALUE(MID(CC51, SEARCH("!", CC51)+1, SEARCH("+", CC51)-SEARCH("!", CC51)-1)), Rankings!$A$2:$BK$161, 63, FALSE),0)</f>
        <v>0</v>
      </c>
      <c r="KC51">
        <f>IFERROR(VLOOKUP(_xlfn.NUMBERVALUE(MID(CD51, SEARCH("!", CD51)+1, SEARCH("+", CD51)-SEARCH("!", CD51)-1)), Rankings!$A$2:$BK$161, 63, FALSE),0)</f>
        <v>0</v>
      </c>
      <c r="KD51">
        <f>IFERROR(VLOOKUP(_xlfn.NUMBERVALUE(MID(CE51, SEARCH("!", CE51)+1, SEARCH("+", CE51)-SEARCH("!", CE51)-1)), Rankings!$A$2:$BK$161, 63, FALSE),0)</f>
        <v>0</v>
      </c>
      <c r="KE51">
        <f>IFERROR(VLOOKUP(_xlfn.NUMBERVALUE(MID(CF51, SEARCH("!", CF51)+1, SEARCH("+", CF51)-SEARCH("!", CF51)-1)), Rankings!$A$2:$BK$161, 63, FALSE),0)</f>
        <v>0</v>
      </c>
      <c r="KF51">
        <f>IFERROR(VLOOKUP(_xlfn.NUMBERVALUE(MID(CG51, SEARCH("!", CG51)+1, SEARCH("+", CG51)-SEARCH("!", CG51)-1)), Rankings!$A$2:$BK$161, 63, FALSE),0)</f>
        <v>0</v>
      </c>
      <c r="KG51">
        <f>IFERROR(VLOOKUP(_xlfn.NUMBERVALUE(MID(CH51, SEARCH("!", CH51)+1, SEARCH("+", CH51)-SEARCH("!", CH51)-1)), Rankings!$A$2:$BK$161, 63, FALSE),0)</f>
        <v>0</v>
      </c>
      <c r="KH51">
        <f>IFERROR(VLOOKUP(_xlfn.NUMBERVALUE(MID(CI51, SEARCH("!", CI51)+1, SEARCH("+", CI51)-SEARCH("!", CI51)-1)), Rankings!$A$2:$BK$161, 63, FALSE),0)</f>
        <v>0</v>
      </c>
      <c r="KI51">
        <f>IFERROR(VLOOKUP(_xlfn.NUMBERVALUE(MID(CJ51, SEARCH("!", CJ51)+1, SEARCH("+", CJ51)-SEARCH("!", CJ51)-1)), Rankings!$A$2:$BK$161, 63, FALSE),0)</f>
        <v>0</v>
      </c>
      <c r="KJ51">
        <f>IFERROR(VLOOKUP(_xlfn.NUMBERVALUE(MID(CK51, SEARCH("!", CK51)+1, SEARCH("+", CK51)-SEARCH("!", CK51)-1)), Rankings!$A$2:$BK$161, 63, FALSE),0)</f>
        <v>0</v>
      </c>
      <c r="KK51">
        <f>IFERROR(VLOOKUP(_xlfn.NUMBERVALUE(MID(CL51, SEARCH("!", CL51)+1, SEARCH("+", CL51)-SEARCH("!", CL51)-1)), Rankings!$A$2:$BK$161, 63, FALSE),0)</f>
        <v>0</v>
      </c>
      <c r="KL51">
        <f>IFERROR(VLOOKUP(_xlfn.NUMBERVALUE(MID(CM51, SEARCH("!", CM51)+1, SEARCH("+", CM51)-SEARCH("!", CM51)-1)), Rankings!$A$2:$BK$161, 63, FALSE),0)</f>
        <v>0</v>
      </c>
      <c r="KM51">
        <f>IFERROR(VLOOKUP(_xlfn.NUMBERVALUE(MID(CN51, SEARCH("!", CN51)+1, SEARCH("+", CN51)-SEARCH("!", CN51)-1)), Rankings!$A$2:$BK$161, 63, FALSE),0)</f>
        <v>0</v>
      </c>
      <c r="KN51">
        <f>IFERROR(VLOOKUP(_xlfn.NUMBERVALUE(MID(CO51, SEARCH("!", CO51)+1, SEARCH("+", CO51)-SEARCH("!", CO51)-1)), Rankings!$A$2:$BK$161, 63, FALSE),0)</f>
        <v>0</v>
      </c>
      <c r="KO51">
        <f>IFERROR(VLOOKUP(_xlfn.NUMBERVALUE(MID(CP51, SEARCH("!", CP51)+1, SEARCH("+", CP51)-SEARCH("!", CP51)-1)), Rankings!$A$2:$BK$161, 63, FALSE),0)</f>
        <v>0</v>
      </c>
      <c r="KP51">
        <f>IFERROR(VLOOKUP(_xlfn.NUMBERVALUE(MID(CQ51, SEARCH("!", CQ51)+1, SEARCH("+", CQ51)-SEARCH("!", CQ51)-1)), Rankings!$A$2:$BK$161, 63, FALSE),0)</f>
        <v>0</v>
      </c>
      <c r="KQ51">
        <f>IFERROR(VLOOKUP(_xlfn.NUMBERVALUE(MID(CR51, SEARCH("!", CR51)+1, SEARCH("+", CR51)-SEARCH("!", CR51)-1)), Rankings!$A$2:$BK$161, 63, FALSE),0)</f>
        <v>0</v>
      </c>
      <c r="KS51" s="4">
        <f t="shared" si="1035"/>
        <v>206</v>
      </c>
      <c r="KT51" s="4">
        <f t="shared" si="1036"/>
        <v>102</v>
      </c>
      <c r="KU51" s="4">
        <f t="shared" si="1037"/>
        <v>83</v>
      </c>
      <c r="KV51" s="4">
        <f t="shared" si="1038"/>
        <v>0</v>
      </c>
      <c r="KY51" s="4">
        <f t="shared" si="1039"/>
        <v>391</v>
      </c>
      <c r="KZ51" s="4"/>
      <c r="LB51">
        <f t="shared" si="1040"/>
        <v>20</v>
      </c>
      <c r="LC51">
        <f t="shared" si="1041"/>
        <v>46</v>
      </c>
      <c r="LD51">
        <f t="shared" si="1042"/>
        <v>20</v>
      </c>
      <c r="LE51">
        <f t="shared" si="1043"/>
        <v>0</v>
      </c>
      <c r="LF51">
        <f t="shared" si="1044"/>
        <v>0</v>
      </c>
      <c r="LG51">
        <f t="shared" si="1045"/>
        <v>46</v>
      </c>
      <c r="LH51">
        <f t="shared" si="1046"/>
        <v>39</v>
      </c>
      <c r="LI51">
        <f t="shared" si="1047"/>
        <v>63</v>
      </c>
      <c r="LJ51">
        <f t="shared" si="1048"/>
        <v>74</v>
      </c>
      <c r="LK51">
        <f t="shared" si="1049"/>
        <v>61</v>
      </c>
      <c r="LL51">
        <f t="shared" si="1050"/>
        <v>22</v>
      </c>
      <c r="LM51">
        <f t="shared" si="1051"/>
        <v>0</v>
      </c>
      <c r="LN51">
        <f t="shared" si="1052"/>
        <v>0</v>
      </c>
      <c r="LO51">
        <f t="shared" si="1053"/>
        <v>0</v>
      </c>
      <c r="LP51">
        <f t="shared" si="1054"/>
        <v>0</v>
      </c>
      <c r="LQ51">
        <f t="shared" si="1055"/>
        <v>0</v>
      </c>
      <c r="LR51">
        <f t="shared" si="1056"/>
        <v>0</v>
      </c>
      <c r="LS51">
        <f t="shared" si="1057"/>
        <v>0</v>
      </c>
      <c r="LT51">
        <f t="shared" si="1058"/>
        <v>0</v>
      </c>
      <c r="LU51">
        <f t="shared" si="1059"/>
        <v>0</v>
      </c>
      <c r="LV51">
        <f t="shared" si="1060"/>
        <v>0</v>
      </c>
      <c r="LW51">
        <f t="shared" si="1061"/>
        <v>0</v>
      </c>
      <c r="LX51">
        <f t="shared" si="1062"/>
        <v>0</v>
      </c>
      <c r="LY51">
        <f t="shared" si="1063"/>
        <v>0</v>
      </c>
      <c r="LZ51">
        <f t="shared" si="1064"/>
        <v>0</v>
      </c>
      <c r="MA51">
        <f t="shared" si="1065"/>
        <v>0</v>
      </c>
      <c r="MB51">
        <f t="shared" si="1066"/>
        <v>0</v>
      </c>
      <c r="MC51">
        <f t="shared" si="1067"/>
        <v>0</v>
      </c>
      <c r="MD51">
        <f t="shared" si="1068"/>
        <v>0</v>
      </c>
      <c r="ME51">
        <f t="shared" si="1069"/>
        <v>0</v>
      </c>
      <c r="MF51">
        <f t="shared" si="1070"/>
        <v>0</v>
      </c>
      <c r="MG51">
        <f t="shared" si="1071"/>
        <v>0</v>
      </c>
      <c r="MH51">
        <f t="shared" si="1072"/>
        <v>0</v>
      </c>
      <c r="MI51">
        <f t="shared" si="1073"/>
        <v>0</v>
      </c>
      <c r="MJ51">
        <f t="shared" si="1074"/>
        <v>0</v>
      </c>
      <c r="MK51">
        <f t="shared" si="1075"/>
        <v>0</v>
      </c>
      <c r="ML51">
        <f t="shared" si="1076"/>
        <v>0</v>
      </c>
      <c r="MM51">
        <f t="shared" si="1077"/>
        <v>0</v>
      </c>
      <c r="MN51">
        <f t="shared" si="1078"/>
        <v>0</v>
      </c>
      <c r="MO51">
        <f t="shared" si="1079"/>
        <v>0</v>
      </c>
      <c r="MP51">
        <f t="shared" si="1080"/>
        <v>0</v>
      </c>
      <c r="MQ51">
        <f t="shared" si="1081"/>
        <v>0</v>
      </c>
      <c r="MR51">
        <f t="shared" si="1082"/>
        <v>0</v>
      </c>
      <c r="MS51">
        <f t="shared" si="1083"/>
        <v>0</v>
      </c>
      <c r="MT51">
        <f t="shared" si="1084"/>
        <v>0</v>
      </c>
      <c r="MU51">
        <f t="shared" si="1085"/>
        <v>0</v>
      </c>
      <c r="MV51">
        <f t="shared" si="1086"/>
        <v>0</v>
      </c>
      <c r="MW51">
        <f t="shared" si="1087"/>
        <v>0</v>
      </c>
      <c r="MX51">
        <f t="shared" si="1088"/>
        <v>0</v>
      </c>
      <c r="MY51">
        <f t="shared" si="1089"/>
        <v>0</v>
      </c>
      <c r="MZ51">
        <f t="shared" si="1090"/>
        <v>0</v>
      </c>
      <c r="NA51">
        <f t="shared" si="1091"/>
        <v>0</v>
      </c>
      <c r="NB51">
        <f t="shared" si="1092"/>
        <v>0</v>
      </c>
      <c r="NC51">
        <f t="shared" si="1093"/>
        <v>0</v>
      </c>
      <c r="ND51">
        <f t="shared" si="1094"/>
        <v>0</v>
      </c>
      <c r="NE51">
        <f t="shared" si="1095"/>
        <v>0</v>
      </c>
      <c r="NF51">
        <f t="shared" si="1096"/>
        <v>0</v>
      </c>
      <c r="NG51">
        <f t="shared" si="1097"/>
        <v>0</v>
      </c>
      <c r="NH51">
        <f t="shared" si="1098"/>
        <v>0</v>
      </c>
      <c r="NI51">
        <f t="shared" si="1099"/>
        <v>0</v>
      </c>
      <c r="NJ51">
        <f t="shared" si="1100"/>
        <v>0</v>
      </c>
      <c r="NK51">
        <f t="shared" si="1101"/>
        <v>0</v>
      </c>
      <c r="NL51">
        <f t="shared" si="1102"/>
        <v>0</v>
      </c>
      <c r="NM51">
        <f t="shared" si="1103"/>
        <v>0</v>
      </c>
      <c r="NN51">
        <f t="shared" si="1104"/>
        <v>0</v>
      </c>
      <c r="NO51">
        <f t="shared" si="1105"/>
        <v>0</v>
      </c>
      <c r="NP51">
        <f t="shared" si="1106"/>
        <v>0</v>
      </c>
      <c r="NQ51">
        <f t="shared" si="1107"/>
        <v>0</v>
      </c>
      <c r="NR51">
        <f t="shared" si="1108"/>
        <v>0</v>
      </c>
      <c r="NS51">
        <f t="shared" si="1109"/>
        <v>0</v>
      </c>
      <c r="NT51">
        <f t="shared" si="1110"/>
        <v>0</v>
      </c>
      <c r="NU51">
        <f t="shared" si="1111"/>
        <v>0</v>
      </c>
      <c r="NV51">
        <f t="shared" si="1112"/>
        <v>0</v>
      </c>
      <c r="NW51">
        <f t="shared" si="1113"/>
        <v>0</v>
      </c>
      <c r="NX51">
        <f t="shared" si="1114"/>
        <v>0</v>
      </c>
      <c r="NY51">
        <f t="shared" si="1115"/>
        <v>0</v>
      </c>
      <c r="NZ51">
        <f t="shared" si="1116"/>
        <v>0</v>
      </c>
      <c r="OA51">
        <f t="shared" si="1117"/>
        <v>0</v>
      </c>
      <c r="OB51">
        <f t="shared" si="1118"/>
        <v>0</v>
      </c>
      <c r="OC51">
        <f t="shared" si="1119"/>
        <v>0</v>
      </c>
      <c r="OD51">
        <f t="shared" si="1120"/>
        <v>0</v>
      </c>
      <c r="OE51">
        <f t="shared" si="1121"/>
        <v>0</v>
      </c>
      <c r="OF51">
        <f t="shared" si="1122"/>
        <v>0</v>
      </c>
      <c r="OG51">
        <f t="shared" si="1123"/>
        <v>0</v>
      </c>
      <c r="OH51">
        <f t="shared" si="1124"/>
        <v>0</v>
      </c>
      <c r="OJ51" s="4">
        <f t="shared" si="1125"/>
        <v>184</v>
      </c>
      <c r="OK51" s="4">
        <f t="shared" si="1126"/>
        <v>21</v>
      </c>
      <c r="OL51" s="4">
        <f t="shared" si="1127"/>
        <v>73</v>
      </c>
      <c r="OM51" s="4">
        <f t="shared" si="1128"/>
        <v>0</v>
      </c>
      <c r="OP51" s="4">
        <f t="shared" si="1129"/>
        <v>278</v>
      </c>
      <c r="OQ51" s="4"/>
      <c r="OS51">
        <f t="shared" si="1130"/>
        <v>60</v>
      </c>
      <c r="OT51">
        <f t="shared" si="1131"/>
        <v>37</v>
      </c>
      <c r="OU51">
        <f t="shared" si="1132"/>
        <v>30</v>
      </c>
      <c r="OV51">
        <f t="shared" si="1133"/>
        <v>0</v>
      </c>
      <c r="OW51">
        <f t="shared" si="1134"/>
        <v>0</v>
      </c>
      <c r="OX51">
        <f t="shared" si="1135"/>
        <v>39</v>
      </c>
      <c r="OY51">
        <f t="shared" si="1136"/>
        <v>11</v>
      </c>
      <c r="OZ51">
        <f t="shared" si="1137"/>
        <v>10</v>
      </c>
      <c r="PA51">
        <f t="shared" si="1138"/>
        <v>18</v>
      </c>
      <c r="PB51">
        <f t="shared" si="1139"/>
        <v>28</v>
      </c>
      <c r="PC51">
        <f t="shared" si="1140"/>
        <v>45</v>
      </c>
      <c r="PD51">
        <f t="shared" si="1141"/>
        <v>0</v>
      </c>
      <c r="PE51">
        <f t="shared" si="1142"/>
        <v>0</v>
      </c>
      <c r="PF51">
        <f t="shared" si="1143"/>
        <v>0</v>
      </c>
      <c r="PG51">
        <f t="shared" si="1144"/>
        <v>0</v>
      </c>
      <c r="PH51">
        <f t="shared" si="1145"/>
        <v>0</v>
      </c>
      <c r="PI51">
        <f t="shared" si="1146"/>
        <v>0</v>
      </c>
      <c r="PJ51">
        <f t="shared" si="1147"/>
        <v>0</v>
      </c>
      <c r="PK51">
        <f t="shared" si="1148"/>
        <v>0</v>
      </c>
      <c r="PL51">
        <f t="shared" si="1149"/>
        <v>0</v>
      </c>
      <c r="PM51">
        <f t="shared" si="1150"/>
        <v>0</v>
      </c>
      <c r="PN51">
        <f t="shared" si="1151"/>
        <v>0</v>
      </c>
      <c r="PO51">
        <f t="shared" si="1152"/>
        <v>0</v>
      </c>
      <c r="PP51">
        <f t="shared" si="1153"/>
        <v>0</v>
      </c>
      <c r="PQ51">
        <f t="shared" si="1154"/>
        <v>0</v>
      </c>
      <c r="PR51">
        <f t="shared" si="1155"/>
        <v>0</v>
      </c>
      <c r="PS51">
        <f t="shared" si="1156"/>
        <v>0</v>
      </c>
      <c r="PT51">
        <f t="shared" si="1157"/>
        <v>0</v>
      </c>
      <c r="PU51">
        <f t="shared" si="1158"/>
        <v>0</v>
      </c>
      <c r="PV51">
        <f t="shared" si="1159"/>
        <v>0</v>
      </c>
      <c r="PW51">
        <f t="shared" si="1160"/>
        <v>0</v>
      </c>
      <c r="PX51">
        <f t="shared" si="1161"/>
        <v>0</v>
      </c>
      <c r="PY51">
        <f t="shared" si="1162"/>
        <v>0</v>
      </c>
      <c r="PZ51">
        <f t="shared" si="1163"/>
        <v>0</v>
      </c>
      <c r="QA51">
        <f t="shared" si="1164"/>
        <v>0</v>
      </c>
      <c r="QB51">
        <f t="shared" si="1165"/>
        <v>0</v>
      </c>
      <c r="QC51">
        <f t="shared" si="1166"/>
        <v>0</v>
      </c>
      <c r="QD51">
        <f t="shared" si="1167"/>
        <v>0</v>
      </c>
      <c r="QE51">
        <f t="shared" si="1168"/>
        <v>0</v>
      </c>
      <c r="QF51">
        <f t="shared" si="1169"/>
        <v>0</v>
      </c>
      <c r="QG51">
        <f t="shared" si="1170"/>
        <v>0</v>
      </c>
      <c r="QH51">
        <f t="shared" si="1171"/>
        <v>0</v>
      </c>
      <c r="QI51">
        <f t="shared" si="1172"/>
        <v>0</v>
      </c>
      <c r="QJ51">
        <f t="shared" si="1173"/>
        <v>0</v>
      </c>
      <c r="QK51">
        <f t="shared" si="1174"/>
        <v>0</v>
      </c>
      <c r="QL51">
        <f t="shared" si="1175"/>
        <v>0</v>
      </c>
      <c r="QM51">
        <f t="shared" si="1176"/>
        <v>0</v>
      </c>
      <c r="QN51">
        <f t="shared" si="1177"/>
        <v>0</v>
      </c>
      <c r="QO51">
        <f t="shared" si="1178"/>
        <v>0</v>
      </c>
      <c r="QP51">
        <f t="shared" si="1179"/>
        <v>0</v>
      </c>
      <c r="QQ51">
        <f t="shared" si="1180"/>
        <v>0</v>
      </c>
      <c r="QR51">
        <f t="shared" si="1181"/>
        <v>0</v>
      </c>
      <c r="QS51">
        <f t="shared" si="1182"/>
        <v>0</v>
      </c>
      <c r="QT51">
        <f t="shared" si="1183"/>
        <v>0</v>
      </c>
      <c r="QU51">
        <f t="shared" si="1184"/>
        <v>0</v>
      </c>
      <c r="QV51">
        <f t="shared" si="1185"/>
        <v>0</v>
      </c>
      <c r="QW51">
        <f t="shared" si="1186"/>
        <v>0</v>
      </c>
      <c r="QX51">
        <f t="shared" si="1187"/>
        <v>0</v>
      </c>
      <c r="QY51">
        <f t="shared" si="1188"/>
        <v>0</v>
      </c>
      <c r="QZ51">
        <f t="shared" si="1189"/>
        <v>0</v>
      </c>
      <c r="RA51">
        <f t="shared" si="1190"/>
        <v>0</v>
      </c>
      <c r="RB51">
        <f t="shared" si="1191"/>
        <v>0</v>
      </c>
      <c r="RC51">
        <f t="shared" si="1192"/>
        <v>0</v>
      </c>
      <c r="RD51">
        <f t="shared" si="1193"/>
        <v>0</v>
      </c>
      <c r="RE51">
        <f t="shared" si="1194"/>
        <v>0</v>
      </c>
      <c r="RF51">
        <f t="shared" si="1195"/>
        <v>0</v>
      </c>
      <c r="RG51">
        <f t="shared" si="1196"/>
        <v>0</v>
      </c>
      <c r="RH51">
        <f t="shared" si="1197"/>
        <v>0</v>
      </c>
      <c r="RI51">
        <f t="shared" si="1198"/>
        <v>0</v>
      </c>
      <c r="RJ51">
        <f t="shared" si="1199"/>
        <v>0</v>
      </c>
      <c r="RK51">
        <f t="shared" si="1200"/>
        <v>0</v>
      </c>
      <c r="RL51">
        <f t="shared" si="1201"/>
        <v>0</v>
      </c>
      <c r="RM51">
        <f t="shared" si="1202"/>
        <v>0</v>
      </c>
      <c r="RN51">
        <f t="shared" si="1203"/>
        <v>0</v>
      </c>
      <c r="RO51">
        <f t="shared" si="1204"/>
        <v>0</v>
      </c>
      <c r="RP51">
        <f t="shared" si="1205"/>
        <v>0</v>
      </c>
      <c r="RQ51">
        <f t="shared" si="1206"/>
        <v>0</v>
      </c>
      <c r="RR51">
        <f t="shared" si="1207"/>
        <v>0</v>
      </c>
      <c r="RS51">
        <f t="shared" si="1208"/>
        <v>0</v>
      </c>
      <c r="RT51">
        <f t="shared" si="1209"/>
        <v>0</v>
      </c>
      <c r="RU51">
        <f t="shared" si="1210"/>
        <v>0</v>
      </c>
      <c r="RV51">
        <f t="shared" si="1211"/>
        <v>0</v>
      </c>
      <c r="RW51">
        <f t="shared" si="1212"/>
        <v>0</v>
      </c>
      <c r="RX51">
        <f t="shared" si="1213"/>
        <v>0</v>
      </c>
      <c r="RY51">
        <f t="shared" si="1214"/>
        <v>0</v>
      </c>
      <c r="SA51" s="4">
        <f t="shared" si="1215"/>
        <v>22.229999999999997</v>
      </c>
      <c r="SB51" s="4">
        <f t="shared" si="1216"/>
        <v>8.07</v>
      </c>
      <c r="SC51" s="4">
        <f t="shared" si="1217"/>
        <v>8</v>
      </c>
      <c r="SD51" s="4">
        <f t="shared" si="1218"/>
        <v>0</v>
      </c>
      <c r="SF51" s="4">
        <f t="shared" si="1219"/>
        <v>38.299999999999997</v>
      </c>
      <c r="SI51">
        <f t="shared" si="1220"/>
        <v>3.6</v>
      </c>
      <c r="SJ51">
        <f t="shared" si="1221"/>
        <v>4.75</v>
      </c>
      <c r="SK51">
        <f t="shared" si="1222"/>
        <v>3.6</v>
      </c>
      <c r="SL51" t="str">
        <f t="shared" si="1223"/>
        <v>0</v>
      </c>
      <c r="SM51" t="str">
        <f t="shared" si="1224"/>
        <v>0</v>
      </c>
      <c r="SN51">
        <f t="shared" si="1225"/>
        <v>4.88</v>
      </c>
      <c r="SO51">
        <f t="shared" si="1226"/>
        <v>3.18</v>
      </c>
      <c r="SP51">
        <f t="shared" si="1227"/>
        <v>4.8899999999999997</v>
      </c>
      <c r="SQ51">
        <f t="shared" si="1228"/>
        <v>5.4</v>
      </c>
      <c r="SR51">
        <f t="shared" si="1229"/>
        <v>4.67</v>
      </c>
      <c r="SS51">
        <f t="shared" si="1230"/>
        <v>3.33</v>
      </c>
      <c r="ST51" t="str">
        <f t="shared" si="1231"/>
        <v>0</v>
      </c>
      <c r="SU51" t="str">
        <f t="shared" si="1232"/>
        <v>0</v>
      </c>
      <c r="SV51" t="str">
        <f t="shared" si="1233"/>
        <v>0</v>
      </c>
      <c r="SW51" t="str">
        <f t="shared" si="1234"/>
        <v>0</v>
      </c>
      <c r="SX51" t="str">
        <f t="shared" si="1235"/>
        <v>0</v>
      </c>
      <c r="SY51" t="str">
        <f t="shared" si="1236"/>
        <v>0</v>
      </c>
      <c r="SZ51" t="str">
        <f t="shared" si="1237"/>
        <v>0</v>
      </c>
      <c r="TA51" t="str">
        <f t="shared" si="1238"/>
        <v>0</v>
      </c>
      <c r="TB51" t="str">
        <f t="shared" si="1239"/>
        <v>0</v>
      </c>
      <c r="TC51" t="str">
        <f t="shared" si="1240"/>
        <v>0</v>
      </c>
      <c r="TD51" t="str">
        <f t="shared" si="1241"/>
        <v>0</v>
      </c>
      <c r="TE51" t="str">
        <f t="shared" si="1242"/>
        <v>0</v>
      </c>
      <c r="TF51" t="str">
        <f t="shared" si="1243"/>
        <v>0</v>
      </c>
      <c r="TG51" t="str">
        <f t="shared" si="1244"/>
        <v>0</v>
      </c>
      <c r="TH51" t="str">
        <f t="shared" si="1245"/>
        <v>0</v>
      </c>
      <c r="TI51" t="str">
        <f t="shared" si="1246"/>
        <v>0</v>
      </c>
      <c r="TJ51" t="str">
        <f t="shared" si="1247"/>
        <v>0</v>
      </c>
      <c r="TK51" t="str">
        <f t="shared" si="1248"/>
        <v>0</v>
      </c>
      <c r="TL51" t="str">
        <f t="shared" si="1249"/>
        <v>0</v>
      </c>
      <c r="TM51" t="str">
        <f t="shared" si="1250"/>
        <v>0</v>
      </c>
      <c r="TN51" t="str">
        <f t="shared" si="1251"/>
        <v>0</v>
      </c>
      <c r="TO51" t="str">
        <f t="shared" si="1252"/>
        <v>0</v>
      </c>
      <c r="TP51" t="str">
        <f t="shared" si="1253"/>
        <v>0</v>
      </c>
      <c r="TQ51" t="str">
        <f t="shared" si="1254"/>
        <v>0</v>
      </c>
      <c r="TR51" t="str">
        <f t="shared" si="1255"/>
        <v>0</v>
      </c>
      <c r="TS51" t="str">
        <f t="shared" si="1256"/>
        <v>0</v>
      </c>
      <c r="TT51" t="str">
        <f t="shared" si="1257"/>
        <v>0</v>
      </c>
      <c r="TU51" t="str">
        <f t="shared" si="1258"/>
        <v>0</v>
      </c>
      <c r="TV51" t="str">
        <f t="shared" si="1259"/>
        <v>0</v>
      </c>
      <c r="TW51" t="str">
        <f t="shared" si="1260"/>
        <v>0</v>
      </c>
      <c r="TX51" t="str">
        <f t="shared" si="1261"/>
        <v>0</v>
      </c>
      <c r="TY51" t="str">
        <f t="shared" si="1262"/>
        <v>0</v>
      </c>
      <c r="TZ51" t="str">
        <f t="shared" si="1263"/>
        <v>0</v>
      </c>
      <c r="UA51" t="str">
        <f t="shared" si="1264"/>
        <v>0</v>
      </c>
      <c r="UB51" t="str">
        <f t="shared" si="1265"/>
        <v>0</v>
      </c>
      <c r="UC51" t="str">
        <f t="shared" si="1266"/>
        <v>0</v>
      </c>
      <c r="UD51" t="str">
        <f t="shared" si="1267"/>
        <v>0</v>
      </c>
      <c r="UE51" t="str">
        <f t="shared" si="1268"/>
        <v>0</v>
      </c>
      <c r="UF51" t="str">
        <f t="shared" si="1269"/>
        <v>0</v>
      </c>
      <c r="UG51" t="str">
        <f t="shared" si="1270"/>
        <v>0</v>
      </c>
      <c r="UH51" t="str">
        <f t="shared" si="1271"/>
        <v>0</v>
      </c>
      <c r="UI51" t="str">
        <f t="shared" si="1272"/>
        <v>0</v>
      </c>
      <c r="UJ51" t="str">
        <f t="shared" si="1273"/>
        <v>0</v>
      </c>
      <c r="UK51" t="str">
        <f t="shared" si="1274"/>
        <v>0</v>
      </c>
      <c r="UL51" t="str">
        <f t="shared" si="1275"/>
        <v>0</v>
      </c>
      <c r="UM51" t="str">
        <f t="shared" si="1276"/>
        <v>0</v>
      </c>
      <c r="UN51" t="str">
        <f t="shared" si="1277"/>
        <v>0</v>
      </c>
      <c r="UO51" t="str">
        <f t="shared" si="1278"/>
        <v>0</v>
      </c>
      <c r="UP51" t="str">
        <f t="shared" si="1279"/>
        <v>0</v>
      </c>
      <c r="UQ51" t="str">
        <f t="shared" si="1280"/>
        <v>0</v>
      </c>
      <c r="UR51" t="str">
        <f t="shared" si="1281"/>
        <v>0</v>
      </c>
      <c r="US51" t="str">
        <f t="shared" si="1282"/>
        <v>0</v>
      </c>
      <c r="UT51" t="str">
        <f t="shared" si="1283"/>
        <v>0</v>
      </c>
      <c r="UU51" t="str">
        <f t="shared" si="1284"/>
        <v>0</v>
      </c>
      <c r="UV51" t="str">
        <f t="shared" si="1285"/>
        <v>0</v>
      </c>
      <c r="UW51" t="str">
        <f t="shared" si="1286"/>
        <v>0</v>
      </c>
      <c r="UX51" t="str">
        <f t="shared" si="1287"/>
        <v>0</v>
      </c>
      <c r="UY51" t="str">
        <f t="shared" si="1288"/>
        <v>0</v>
      </c>
      <c r="UZ51" t="str">
        <f t="shared" si="1289"/>
        <v>0</v>
      </c>
      <c r="VA51" t="str">
        <f t="shared" si="1290"/>
        <v>0</v>
      </c>
      <c r="VB51" t="str">
        <f t="shared" si="1291"/>
        <v>0</v>
      </c>
      <c r="VC51" t="str">
        <f t="shared" si="1292"/>
        <v>0</v>
      </c>
      <c r="VD51" t="str">
        <f t="shared" si="1293"/>
        <v>0</v>
      </c>
      <c r="VE51" t="str">
        <f t="shared" si="1294"/>
        <v>0</v>
      </c>
      <c r="VF51" t="str">
        <f t="shared" si="1295"/>
        <v>0</v>
      </c>
      <c r="VG51" t="str">
        <f t="shared" si="1296"/>
        <v>0</v>
      </c>
      <c r="VH51" t="str">
        <f t="shared" si="1297"/>
        <v>0</v>
      </c>
      <c r="VI51" t="str">
        <f t="shared" si="1298"/>
        <v>0</v>
      </c>
      <c r="VJ51" t="str">
        <f t="shared" si="1299"/>
        <v>0</v>
      </c>
      <c r="VK51" t="str">
        <f t="shared" si="1300"/>
        <v>0</v>
      </c>
      <c r="VL51" t="str">
        <f t="shared" si="1301"/>
        <v>0</v>
      </c>
      <c r="VM51" t="str">
        <f t="shared" si="1302"/>
        <v>0</v>
      </c>
      <c r="VN51" t="str">
        <f t="shared" si="1303"/>
        <v>0</v>
      </c>
      <c r="VO51" t="str">
        <f t="shared" si="1304"/>
        <v>0</v>
      </c>
      <c r="VQ51" s="4">
        <f t="shared" si="1305"/>
        <v>16.400000000000002</v>
      </c>
      <c r="VR51" s="4">
        <f t="shared" si="1306"/>
        <v>11.77</v>
      </c>
      <c r="VS51" s="4">
        <f t="shared" si="1307"/>
        <v>9.91</v>
      </c>
      <c r="VT51" s="4">
        <f t="shared" si="1308"/>
        <v>0</v>
      </c>
      <c r="VV51" s="4">
        <f t="shared" si="1309"/>
        <v>38.08</v>
      </c>
      <c r="VY51">
        <f t="shared" si="1310"/>
        <v>0.41</v>
      </c>
      <c r="VZ51">
        <f t="shared" si="1311"/>
        <v>4.17</v>
      </c>
      <c r="WA51">
        <f t="shared" si="1312"/>
        <v>-4.75</v>
      </c>
      <c r="WB51">
        <f t="shared" si="1313"/>
        <v>0</v>
      </c>
      <c r="WC51">
        <f t="shared" si="1314"/>
        <v>0</v>
      </c>
      <c r="WD51">
        <f t="shared" si="1315"/>
        <v>2.85</v>
      </c>
      <c r="WE51">
        <f t="shared" si="1316"/>
        <v>-0.91</v>
      </c>
      <c r="WF51">
        <f t="shared" si="1317"/>
        <v>12.68</v>
      </c>
      <c r="WG51">
        <f t="shared" si="1318"/>
        <v>13.72</v>
      </c>
      <c r="WH51">
        <f t="shared" si="1319"/>
        <v>12.61</v>
      </c>
      <c r="WI51">
        <f t="shared" si="1320"/>
        <v>-2.7</v>
      </c>
      <c r="WJ51">
        <f t="shared" si="1321"/>
        <v>0</v>
      </c>
      <c r="WK51">
        <f t="shared" si="1322"/>
        <v>0</v>
      </c>
      <c r="WL51">
        <f t="shared" si="1323"/>
        <v>0</v>
      </c>
      <c r="WM51">
        <f t="shared" si="1324"/>
        <v>0</v>
      </c>
      <c r="WN51">
        <f t="shared" si="1325"/>
        <v>0</v>
      </c>
      <c r="WO51">
        <f t="shared" si="1326"/>
        <v>0</v>
      </c>
      <c r="WP51">
        <f t="shared" si="1327"/>
        <v>0</v>
      </c>
      <c r="WQ51">
        <f t="shared" si="1328"/>
        <v>0</v>
      </c>
      <c r="WR51">
        <f t="shared" si="1329"/>
        <v>0</v>
      </c>
      <c r="WS51">
        <f t="shared" si="1330"/>
        <v>0</v>
      </c>
      <c r="WT51">
        <f t="shared" si="1331"/>
        <v>0</v>
      </c>
      <c r="WU51">
        <f t="shared" si="1332"/>
        <v>0</v>
      </c>
      <c r="WV51">
        <f t="shared" si="1333"/>
        <v>0</v>
      </c>
      <c r="WW51">
        <f t="shared" si="1334"/>
        <v>0</v>
      </c>
      <c r="WX51">
        <f t="shared" si="1335"/>
        <v>0</v>
      </c>
      <c r="WY51">
        <f t="shared" si="1336"/>
        <v>0</v>
      </c>
      <c r="WZ51">
        <f t="shared" si="1337"/>
        <v>0</v>
      </c>
      <c r="XA51">
        <f t="shared" si="1338"/>
        <v>0</v>
      </c>
      <c r="XB51">
        <f t="shared" si="1339"/>
        <v>0</v>
      </c>
      <c r="XC51">
        <f t="shared" si="1340"/>
        <v>0</v>
      </c>
      <c r="XD51">
        <f t="shared" si="1341"/>
        <v>0</v>
      </c>
      <c r="XE51">
        <f t="shared" si="1342"/>
        <v>0</v>
      </c>
      <c r="XF51">
        <f t="shared" si="1343"/>
        <v>0</v>
      </c>
      <c r="XG51">
        <f t="shared" si="1344"/>
        <v>0</v>
      </c>
      <c r="XH51">
        <f t="shared" si="1345"/>
        <v>0</v>
      </c>
      <c r="XI51">
        <f t="shared" si="1346"/>
        <v>0</v>
      </c>
      <c r="XJ51">
        <f t="shared" si="1347"/>
        <v>0</v>
      </c>
      <c r="XK51">
        <f t="shared" si="1348"/>
        <v>0</v>
      </c>
      <c r="XL51">
        <f t="shared" si="1349"/>
        <v>0</v>
      </c>
      <c r="XM51">
        <f t="shared" si="1350"/>
        <v>0</v>
      </c>
      <c r="XN51">
        <f t="shared" si="1351"/>
        <v>0</v>
      </c>
      <c r="XO51">
        <f t="shared" si="1352"/>
        <v>0</v>
      </c>
      <c r="XP51">
        <f t="shared" si="1353"/>
        <v>0</v>
      </c>
      <c r="XQ51">
        <f t="shared" si="1354"/>
        <v>0</v>
      </c>
      <c r="XR51">
        <f t="shared" si="1355"/>
        <v>0</v>
      </c>
      <c r="XS51">
        <f t="shared" si="1356"/>
        <v>0</v>
      </c>
      <c r="XT51">
        <f t="shared" si="1357"/>
        <v>0</v>
      </c>
      <c r="XU51">
        <f t="shared" si="1358"/>
        <v>0</v>
      </c>
      <c r="XV51">
        <f t="shared" si="1359"/>
        <v>0</v>
      </c>
      <c r="XW51">
        <f t="shared" si="1360"/>
        <v>0</v>
      </c>
      <c r="XX51">
        <f t="shared" si="1361"/>
        <v>0</v>
      </c>
      <c r="XY51">
        <f t="shared" si="1362"/>
        <v>0</v>
      </c>
      <c r="XZ51">
        <f t="shared" si="1363"/>
        <v>0</v>
      </c>
      <c r="YA51">
        <f t="shared" si="1364"/>
        <v>0</v>
      </c>
      <c r="YB51">
        <f t="shared" si="1365"/>
        <v>0</v>
      </c>
      <c r="YC51">
        <f t="shared" si="1366"/>
        <v>0</v>
      </c>
      <c r="YD51">
        <f t="shared" si="1367"/>
        <v>0</v>
      </c>
      <c r="YE51">
        <f t="shared" si="1368"/>
        <v>0</v>
      </c>
      <c r="YF51">
        <f t="shared" si="1369"/>
        <v>0</v>
      </c>
      <c r="YG51">
        <f t="shared" si="1370"/>
        <v>0</v>
      </c>
      <c r="YH51">
        <f t="shared" si="1371"/>
        <v>0</v>
      </c>
      <c r="YI51">
        <f t="shared" si="1372"/>
        <v>0</v>
      </c>
      <c r="YJ51">
        <f t="shared" si="1373"/>
        <v>0</v>
      </c>
      <c r="YK51">
        <f t="shared" si="1374"/>
        <v>0</v>
      </c>
      <c r="YL51">
        <f t="shared" si="1375"/>
        <v>0</v>
      </c>
      <c r="YM51">
        <f t="shared" si="1376"/>
        <v>0</v>
      </c>
      <c r="YN51">
        <f t="shared" si="1377"/>
        <v>0</v>
      </c>
      <c r="YO51">
        <f t="shared" si="1378"/>
        <v>0</v>
      </c>
      <c r="YP51">
        <f t="shared" si="1379"/>
        <v>0</v>
      </c>
      <c r="YQ51">
        <f t="shared" si="1380"/>
        <v>0</v>
      </c>
      <c r="YR51">
        <f t="shared" si="1381"/>
        <v>0</v>
      </c>
      <c r="YS51">
        <f t="shared" si="1382"/>
        <v>0</v>
      </c>
      <c r="YT51">
        <f t="shared" si="1383"/>
        <v>0</v>
      </c>
      <c r="YU51">
        <f t="shared" si="1384"/>
        <v>0</v>
      </c>
      <c r="YV51">
        <f t="shared" si="1385"/>
        <v>0</v>
      </c>
      <c r="YW51">
        <f t="shared" si="1386"/>
        <v>0</v>
      </c>
      <c r="YX51">
        <f t="shared" si="1387"/>
        <v>0</v>
      </c>
      <c r="YY51">
        <f t="shared" si="1388"/>
        <v>0</v>
      </c>
      <c r="YZ51">
        <f t="shared" si="1389"/>
        <v>0</v>
      </c>
      <c r="ZA51">
        <f t="shared" si="1390"/>
        <v>0</v>
      </c>
      <c r="ZB51">
        <f t="shared" si="1391"/>
        <v>0</v>
      </c>
      <c r="ZC51">
        <f t="shared" si="1392"/>
        <v>0</v>
      </c>
      <c r="ZD51">
        <f t="shared" si="1393"/>
        <v>0</v>
      </c>
      <c r="ZE51">
        <f t="shared" si="1394"/>
        <v>0</v>
      </c>
      <c r="ZG51" s="4">
        <f t="shared" si="1395"/>
        <v>256</v>
      </c>
      <c r="ZH51" s="4">
        <f t="shared" si="1396"/>
        <v>100</v>
      </c>
      <c r="ZI51" s="4">
        <f t="shared" si="1397"/>
        <v>146</v>
      </c>
      <c r="ZJ51" s="4">
        <f t="shared" si="1398"/>
        <v>0</v>
      </c>
      <c r="ZL51" s="4">
        <f t="shared" si="1399"/>
        <v>502</v>
      </c>
      <c r="ZO51">
        <f t="shared" si="1400"/>
        <v>50</v>
      </c>
      <c r="ZP51">
        <f t="shared" si="1401"/>
        <v>54</v>
      </c>
      <c r="ZQ51">
        <f t="shared" si="1402"/>
        <v>50</v>
      </c>
      <c r="ZR51">
        <f t="shared" si="1403"/>
        <v>0</v>
      </c>
      <c r="ZS51">
        <f t="shared" si="1404"/>
        <v>0</v>
      </c>
      <c r="ZT51">
        <f t="shared" si="1405"/>
        <v>58</v>
      </c>
      <c r="ZU51">
        <f t="shared" si="1406"/>
        <v>61</v>
      </c>
      <c r="ZV51">
        <f t="shared" si="1407"/>
        <v>39</v>
      </c>
      <c r="ZW51">
        <f t="shared" si="1408"/>
        <v>44</v>
      </c>
      <c r="ZX51">
        <f t="shared" si="1409"/>
        <v>60</v>
      </c>
      <c r="ZY51">
        <f t="shared" si="1410"/>
        <v>86</v>
      </c>
      <c r="ZZ51">
        <f t="shared" si="1411"/>
        <v>0</v>
      </c>
      <c r="AAA51">
        <f t="shared" si="1412"/>
        <v>0</v>
      </c>
      <c r="AAB51">
        <f t="shared" si="1413"/>
        <v>0</v>
      </c>
      <c r="AAC51">
        <f t="shared" si="1414"/>
        <v>0</v>
      </c>
      <c r="AAD51">
        <f t="shared" si="1415"/>
        <v>0</v>
      </c>
      <c r="AAE51">
        <f t="shared" si="1416"/>
        <v>0</v>
      </c>
      <c r="AAF51">
        <f t="shared" si="1417"/>
        <v>0</v>
      </c>
      <c r="AAG51">
        <f t="shared" si="1418"/>
        <v>0</v>
      </c>
      <c r="AAH51">
        <f t="shared" si="1419"/>
        <v>0</v>
      </c>
      <c r="AAI51">
        <f t="shared" si="1420"/>
        <v>0</v>
      </c>
      <c r="AAJ51">
        <f t="shared" si="1421"/>
        <v>0</v>
      </c>
      <c r="AAK51">
        <f t="shared" si="1422"/>
        <v>0</v>
      </c>
      <c r="AAL51">
        <f t="shared" si="1423"/>
        <v>0</v>
      </c>
      <c r="AAM51">
        <f t="shared" si="1424"/>
        <v>0</v>
      </c>
      <c r="AAN51">
        <f t="shared" si="1425"/>
        <v>0</v>
      </c>
      <c r="AAO51">
        <f t="shared" si="1426"/>
        <v>0</v>
      </c>
      <c r="AAP51">
        <f t="shared" si="1427"/>
        <v>0</v>
      </c>
      <c r="AAQ51">
        <f t="shared" si="1428"/>
        <v>0</v>
      </c>
      <c r="AAR51">
        <f t="shared" si="1429"/>
        <v>0</v>
      </c>
      <c r="AAS51">
        <f t="shared" si="1430"/>
        <v>0</v>
      </c>
      <c r="AAT51">
        <f t="shared" si="1431"/>
        <v>0</v>
      </c>
      <c r="AAU51">
        <f t="shared" si="1432"/>
        <v>0</v>
      </c>
      <c r="AAV51">
        <f t="shared" si="1433"/>
        <v>0</v>
      </c>
      <c r="AAW51">
        <f t="shared" si="1434"/>
        <v>0</v>
      </c>
      <c r="AAX51">
        <f t="shared" si="1435"/>
        <v>0</v>
      </c>
      <c r="AAY51">
        <f t="shared" si="1436"/>
        <v>0</v>
      </c>
      <c r="AAZ51">
        <f t="shared" si="1437"/>
        <v>0</v>
      </c>
      <c r="ABA51">
        <f t="shared" si="1438"/>
        <v>0</v>
      </c>
      <c r="ABB51">
        <f t="shared" si="1439"/>
        <v>0</v>
      </c>
      <c r="ABC51">
        <f t="shared" si="1440"/>
        <v>0</v>
      </c>
      <c r="ABD51">
        <f t="shared" si="1441"/>
        <v>0</v>
      </c>
      <c r="ABE51">
        <f t="shared" si="1442"/>
        <v>0</v>
      </c>
      <c r="ABF51">
        <f t="shared" si="1443"/>
        <v>0</v>
      </c>
      <c r="ABG51">
        <f t="shared" si="1444"/>
        <v>0</v>
      </c>
      <c r="ABH51">
        <f t="shared" si="1445"/>
        <v>0</v>
      </c>
      <c r="ABI51">
        <f t="shared" si="1446"/>
        <v>0</v>
      </c>
      <c r="ABJ51">
        <f t="shared" si="1447"/>
        <v>0</v>
      </c>
      <c r="ABK51">
        <f t="shared" si="1448"/>
        <v>0</v>
      </c>
      <c r="ABL51">
        <f t="shared" si="1449"/>
        <v>0</v>
      </c>
      <c r="ABM51">
        <f t="shared" si="1450"/>
        <v>0</v>
      </c>
      <c r="ABN51">
        <f t="shared" si="1451"/>
        <v>0</v>
      </c>
      <c r="ABO51">
        <f t="shared" si="1452"/>
        <v>0</v>
      </c>
      <c r="ABP51">
        <f t="shared" si="1453"/>
        <v>0</v>
      </c>
      <c r="ABQ51">
        <f t="shared" si="1454"/>
        <v>0</v>
      </c>
      <c r="ABR51">
        <f t="shared" si="1455"/>
        <v>0</v>
      </c>
      <c r="ABS51">
        <f t="shared" si="1456"/>
        <v>0</v>
      </c>
      <c r="ABT51">
        <f t="shared" si="1457"/>
        <v>0</v>
      </c>
      <c r="ABU51">
        <f t="shared" si="1458"/>
        <v>0</v>
      </c>
      <c r="ABV51">
        <f t="shared" si="1459"/>
        <v>0</v>
      </c>
      <c r="ABW51">
        <f t="shared" si="1460"/>
        <v>0</v>
      </c>
      <c r="ABX51">
        <f t="shared" si="1461"/>
        <v>0</v>
      </c>
      <c r="ABY51">
        <f t="shared" si="1462"/>
        <v>0</v>
      </c>
      <c r="ABZ51">
        <f t="shared" si="1463"/>
        <v>0</v>
      </c>
      <c r="ACA51">
        <f t="shared" si="1464"/>
        <v>0</v>
      </c>
      <c r="ACB51">
        <f t="shared" si="1465"/>
        <v>0</v>
      </c>
      <c r="ACC51">
        <f t="shared" si="1466"/>
        <v>0</v>
      </c>
      <c r="ACD51">
        <f t="shared" si="1467"/>
        <v>0</v>
      </c>
      <c r="ACE51">
        <f t="shared" si="1468"/>
        <v>0</v>
      </c>
      <c r="ACF51">
        <f t="shared" si="1469"/>
        <v>0</v>
      </c>
      <c r="ACG51">
        <f t="shared" si="1470"/>
        <v>0</v>
      </c>
      <c r="ACH51">
        <f t="shared" si="1471"/>
        <v>0</v>
      </c>
      <c r="ACI51">
        <f t="shared" si="1472"/>
        <v>0</v>
      </c>
      <c r="ACJ51">
        <f t="shared" si="1473"/>
        <v>0</v>
      </c>
      <c r="ACK51">
        <f t="shared" si="1474"/>
        <v>0</v>
      </c>
      <c r="ACL51">
        <f t="shared" si="1475"/>
        <v>0</v>
      </c>
      <c r="ACM51">
        <f t="shared" si="1476"/>
        <v>0</v>
      </c>
      <c r="ACN51">
        <f t="shared" si="1477"/>
        <v>0</v>
      </c>
      <c r="ACO51">
        <f t="shared" si="1478"/>
        <v>0</v>
      </c>
      <c r="ACP51">
        <f t="shared" si="1479"/>
        <v>0</v>
      </c>
      <c r="ACQ51">
        <f t="shared" si="1480"/>
        <v>0</v>
      </c>
      <c r="ACR51">
        <f t="shared" si="1481"/>
        <v>0</v>
      </c>
      <c r="ACS51">
        <f t="shared" si="1482"/>
        <v>0</v>
      </c>
      <c r="ACT51">
        <f t="shared" si="1483"/>
        <v>0</v>
      </c>
      <c r="ACU51">
        <f t="shared" si="1484"/>
        <v>0</v>
      </c>
      <c r="ACW51" s="4">
        <f t="shared" si="1485"/>
        <v>326.8</v>
      </c>
      <c r="ACX51" s="4">
        <f t="shared" si="1486"/>
        <v>287.20000000000005</v>
      </c>
      <c r="ACY51" s="4">
        <f t="shared" si="1487"/>
        <v>84.2</v>
      </c>
      <c r="ACZ51" s="4">
        <f t="shared" si="1488"/>
        <v>0</v>
      </c>
      <c r="ADA51" s="88">
        <f t="shared" si="1489"/>
        <v>11.983321743156194</v>
      </c>
      <c r="ADB51" s="4">
        <f t="shared" si="1490"/>
        <v>698.2</v>
      </c>
      <c r="ADC51" s="5">
        <f t="shared" si="1491"/>
        <v>8.0845531725630941</v>
      </c>
      <c r="ADD51" s="5">
        <f t="shared" si="1492"/>
        <v>6.4884512790033337</v>
      </c>
      <c r="ADE51">
        <f t="shared" si="1493"/>
        <v>11.1</v>
      </c>
      <c r="ADF51">
        <f t="shared" si="1494"/>
        <v>75.400000000000006</v>
      </c>
      <c r="ADG51">
        <f t="shared" si="1495"/>
        <v>20.5</v>
      </c>
      <c r="ADH51">
        <f t="shared" si="1496"/>
        <v>0</v>
      </c>
      <c r="ADI51">
        <f t="shared" si="1497"/>
        <v>0</v>
      </c>
      <c r="ADJ51">
        <f t="shared" si="1498"/>
        <v>60.4</v>
      </c>
      <c r="ADK51">
        <f t="shared" si="1499"/>
        <v>131.9</v>
      </c>
      <c r="ADL51">
        <f t="shared" si="1500"/>
        <v>155.30000000000001</v>
      </c>
      <c r="ADM51">
        <f t="shared" si="1501"/>
        <v>159.4</v>
      </c>
      <c r="ADN51">
        <f t="shared" si="1502"/>
        <v>77</v>
      </c>
      <c r="ADO51">
        <f t="shared" si="1503"/>
        <v>7.2</v>
      </c>
      <c r="ADP51">
        <f t="shared" si="1504"/>
        <v>0</v>
      </c>
      <c r="ADQ51">
        <f t="shared" si="1505"/>
        <v>0</v>
      </c>
      <c r="ADR51">
        <f t="shared" si="1506"/>
        <v>0</v>
      </c>
      <c r="ADS51">
        <f t="shared" si="1507"/>
        <v>0</v>
      </c>
      <c r="ADT51">
        <f t="shared" si="1508"/>
        <v>0</v>
      </c>
      <c r="ADU51">
        <f t="shared" si="1509"/>
        <v>0</v>
      </c>
      <c r="ADV51">
        <f t="shared" si="1510"/>
        <v>0</v>
      </c>
      <c r="ADW51">
        <f t="shared" si="1511"/>
        <v>0</v>
      </c>
      <c r="ADX51">
        <f t="shared" si="1512"/>
        <v>0</v>
      </c>
      <c r="ADY51">
        <f t="shared" si="1513"/>
        <v>0</v>
      </c>
      <c r="ADZ51">
        <f t="shared" si="1514"/>
        <v>0</v>
      </c>
      <c r="AEA51">
        <f t="shared" si="1515"/>
        <v>0</v>
      </c>
      <c r="AEB51">
        <f t="shared" si="1516"/>
        <v>0</v>
      </c>
      <c r="AEC51">
        <f t="shared" si="1517"/>
        <v>0</v>
      </c>
      <c r="AED51">
        <f t="shared" si="1518"/>
        <v>0</v>
      </c>
      <c r="AEE51">
        <f t="shared" si="1519"/>
        <v>0</v>
      </c>
      <c r="AEF51">
        <f t="shared" si="1520"/>
        <v>0</v>
      </c>
      <c r="AEG51">
        <f t="shared" si="1521"/>
        <v>0</v>
      </c>
      <c r="AEH51">
        <f t="shared" si="1522"/>
        <v>0</v>
      </c>
      <c r="AEI51">
        <f t="shared" si="1523"/>
        <v>0</v>
      </c>
      <c r="AEJ51">
        <f t="shared" si="1524"/>
        <v>0</v>
      </c>
      <c r="AEK51">
        <f t="shared" si="1525"/>
        <v>0</v>
      </c>
      <c r="AEL51">
        <f t="shared" si="1526"/>
        <v>0</v>
      </c>
      <c r="AEM51">
        <f t="shared" si="1527"/>
        <v>0</v>
      </c>
      <c r="AEN51">
        <f t="shared" si="1528"/>
        <v>0</v>
      </c>
      <c r="AEO51">
        <f t="shared" si="1529"/>
        <v>0</v>
      </c>
      <c r="AEP51">
        <f t="shared" si="1530"/>
        <v>0</v>
      </c>
      <c r="AEQ51">
        <f t="shared" si="1531"/>
        <v>0</v>
      </c>
      <c r="AER51">
        <f t="shared" si="1532"/>
        <v>0</v>
      </c>
      <c r="AES51">
        <f t="shared" si="1533"/>
        <v>0</v>
      </c>
      <c r="AET51">
        <f t="shared" si="1534"/>
        <v>0</v>
      </c>
      <c r="AEU51">
        <f t="shared" si="1535"/>
        <v>0</v>
      </c>
      <c r="AEV51">
        <f t="shared" si="1536"/>
        <v>0</v>
      </c>
      <c r="AEW51">
        <f t="shared" si="1537"/>
        <v>0</v>
      </c>
      <c r="AEX51">
        <f t="shared" si="1538"/>
        <v>0</v>
      </c>
      <c r="AEY51">
        <f t="shared" si="1539"/>
        <v>0</v>
      </c>
      <c r="AEZ51">
        <f t="shared" si="1540"/>
        <v>0</v>
      </c>
      <c r="AFA51">
        <f t="shared" si="1541"/>
        <v>0</v>
      </c>
      <c r="AFB51">
        <f t="shared" si="1542"/>
        <v>0</v>
      </c>
      <c r="AFC51">
        <f t="shared" si="1543"/>
        <v>0</v>
      </c>
      <c r="AFD51">
        <f t="shared" si="1544"/>
        <v>0</v>
      </c>
      <c r="AFE51">
        <f t="shared" si="1545"/>
        <v>0</v>
      </c>
      <c r="AFF51">
        <f t="shared" si="1546"/>
        <v>0</v>
      </c>
      <c r="AFG51">
        <f t="shared" si="1547"/>
        <v>0</v>
      </c>
      <c r="AFH51">
        <f t="shared" si="1548"/>
        <v>0</v>
      </c>
      <c r="AFI51">
        <f t="shared" si="1549"/>
        <v>0</v>
      </c>
      <c r="AFJ51">
        <f t="shared" si="1550"/>
        <v>0</v>
      </c>
      <c r="AFK51">
        <f t="shared" si="1551"/>
        <v>0</v>
      </c>
      <c r="AFL51">
        <f t="shared" si="1552"/>
        <v>0</v>
      </c>
      <c r="AFM51">
        <f t="shared" si="1553"/>
        <v>0</v>
      </c>
      <c r="AFN51">
        <f t="shared" si="1554"/>
        <v>0</v>
      </c>
      <c r="AFO51">
        <f t="shared" si="1555"/>
        <v>0</v>
      </c>
      <c r="AFP51">
        <f t="shared" si="1556"/>
        <v>0</v>
      </c>
      <c r="AFQ51">
        <f t="shared" si="1557"/>
        <v>0</v>
      </c>
      <c r="AFR51">
        <f t="shared" si="1558"/>
        <v>0</v>
      </c>
      <c r="AFS51">
        <f t="shared" si="1559"/>
        <v>0</v>
      </c>
      <c r="AFT51">
        <f t="shared" si="1560"/>
        <v>0</v>
      </c>
      <c r="AFU51">
        <f t="shared" si="1561"/>
        <v>0</v>
      </c>
      <c r="AFV51">
        <f t="shared" si="1562"/>
        <v>0</v>
      </c>
      <c r="AFW51">
        <f t="shared" si="1563"/>
        <v>0</v>
      </c>
      <c r="AFX51">
        <f t="shared" si="1564"/>
        <v>0</v>
      </c>
      <c r="AFY51">
        <f t="shared" si="1565"/>
        <v>0</v>
      </c>
      <c r="AFZ51">
        <f t="shared" si="1566"/>
        <v>0</v>
      </c>
      <c r="AGA51">
        <f t="shared" si="1567"/>
        <v>0</v>
      </c>
      <c r="AGB51">
        <f t="shared" si="1568"/>
        <v>0</v>
      </c>
      <c r="AGC51">
        <f t="shared" si="1569"/>
        <v>0</v>
      </c>
      <c r="AGD51">
        <f t="shared" si="1570"/>
        <v>0</v>
      </c>
      <c r="AGE51">
        <f t="shared" si="1571"/>
        <v>0</v>
      </c>
      <c r="AGF51">
        <f t="shared" si="1572"/>
        <v>0</v>
      </c>
      <c r="AGG51">
        <f t="shared" si="1573"/>
        <v>0</v>
      </c>
      <c r="AGH51">
        <f t="shared" si="1574"/>
        <v>0</v>
      </c>
      <c r="AGI51">
        <f t="shared" si="1575"/>
        <v>0</v>
      </c>
      <c r="AGJ51">
        <f t="shared" si="1576"/>
        <v>0</v>
      </c>
      <c r="AGK51">
        <f t="shared" si="1577"/>
        <v>0</v>
      </c>
      <c r="AGM51" s="88">
        <f t="shared" si="1578"/>
        <v>64.25</v>
      </c>
      <c r="AGN51" s="88">
        <v>64.25</v>
      </c>
      <c r="AGO51">
        <v>10</v>
      </c>
      <c r="AGP51">
        <f t="shared" si="1579"/>
        <v>10</v>
      </c>
      <c r="AGQ51">
        <f t="shared" si="1580"/>
        <v>10</v>
      </c>
      <c r="AGR51">
        <f t="shared" si="1581"/>
        <v>10</v>
      </c>
      <c r="AGS51">
        <f t="shared" si="1582"/>
        <v>0</v>
      </c>
      <c r="AGT51">
        <f t="shared" si="1583"/>
        <v>0</v>
      </c>
      <c r="AGU51">
        <f t="shared" si="1584"/>
        <v>10</v>
      </c>
      <c r="AGV51">
        <f t="shared" si="1585"/>
        <v>2</v>
      </c>
      <c r="AGW51">
        <f t="shared" si="1586"/>
        <v>3</v>
      </c>
      <c r="AGX51">
        <f t="shared" si="1587"/>
        <v>10</v>
      </c>
      <c r="AGY51">
        <f t="shared" si="1588"/>
        <v>10</v>
      </c>
      <c r="AGZ51">
        <f t="shared" si="1589"/>
        <v>7</v>
      </c>
      <c r="AHA51">
        <f t="shared" si="1590"/>
        <v>0</v>
      </c>
      <c r="AHB51">
        <f t="shared" si="1591"/>
        <v>0</v>
      </c>
      <c r="AHC51">
        <f t="shared" si="1592"/>
        <v>0</v>
      </c>
      <c r="AHD51">
        <f t="shared" si="1593"/>
        <v>0</v>
      </c>
      <c r="AHE51">
        <f t="shared" si="1594"/>
        <v>0</v>
      </c>
      <c r="AHF51">
        <f t="shared" si="1595"/>
        <v>0</v>
      </c>
      <c r="AHG51">
        <f t="shared" si="1596"/>
        <v>0</v>
      </c>
      <c r="AHH51">
        <f t="shared" si="1597"/>
        <v>0</v>
      </c>
      <c r="AHI51">
        <f t="shared" si="1598"/>
        <v>0</v>
      </c>
      <c r="AHJ51">
        <f t="shared" si="1599"/>
        <v>0</v>
      </c>
      <c r="AHK51">
        <f t="shared" si="1600"/>
        <v>0</v>
      </c>
      <c r="AHL51">
        <f t="shared" si="1601"/>
        <v>0</v>
      </c>
      <c r="AHM51">
        <f t="shared" si="1602"/>
        <v>0</v>
      </c>
      <c r="AHN51">
        <f t="shared" si="1603"/>
        <v>0</v>
      </c>
      <c r="AHO51">
        <f t="shared" si="1604"/>
        <v>0</v>
      </c>
      <c r="AHP51">
        <f t="shared" si="1605"/>
        <v>0</v>
      </c>
      <c r="AHQ51">
        <f t="shared" si="1606"/>
        <v>0</v>
      </c>
      <c r="AHR51">
        <f t="shared" si="1607"/>
        <v>0</v>
      </c>
      <c r="AHS51">
        <f t="shared" si="1608"/>
        <v>0</v>
      </c>
      <c r="AHT51">
        <f t="shared" si="1609"/>
        <v>0</v>
      </c>
      <c r="AHU51">
        <f t="shared" si="1610"/>
        <v>0</v>
      </c>
      <c r="AHV51">
        <f t="shared" si="1611"/>
        <v>0</v>
      </c>
      <c r="AHW51">
        <f t="shared" si="1612"/>
        <v>0</v>
      </c>
      <c r="AHX51">
        <f t="shared" si="1613"/>
        <v>0</v>
      </c>
      <c r="AHY51">
        <f t="shared" si="1614"/>
        <v>0</v>
      </c>
      <c r="AHZ51">
        <f t="shared" si="1615"/>
        <v>0</v>
      </c>
      <c r="AIA51">
        <f t="shared" si="1616"/>
        <v>0</v>
      </c>
      <c r="AIB51">
        <f t="shared" si="1617"/>
        <v>0</v>
      </c>
      <c r="AIC51">
        <f t="shared" si="1618"/>
        <v>0</v>
      </c>
      <c r="AID51">
        <f t="shared" si="1619"/>
        <v>0</v>
      </c>
      <c r="AIE51">
        <f t="shared" si="1620"/>
        <v>0</v>
      </c>
      <c r="AIF51">
        <f t="shared" si="1621"/>
        <v>0</v>
      </c>
      <c r="AIG51">
        <f t="shared" si="1622"/>
        <v>0</v>
      </c>
      <c r="AIH51">
        <f t="shared" si="1623"/>
        <v>0</v>
      </c>
      <c r="AII51">
        <f t="shared" si="1624"/>
        <v>0</v>
      </c>
      <c r="AIJ51">
        <f t="shared" si="1625"/>
        <v>0</v>
      </c>
      <c r="AIK51">
        <f t="shared" si="1626"/>
        <v>0</v>
      </c>
      <c r="AIL51">
        <f t="shared" si="1627"/>
        <v>0</v>
      </c>
      <c r="AIM51">
        <f t="shared" si="1628"/>
        <v>0</v>
      </c>
      <c r="AIN51">
        <f t="shared" si="1629"/>
        <v>0</v>
      </c>
      <c r="AIO51">
        <f t="shared" si="1630"/>
        <v>0</v>
      </c>
      <c r="AIP51">
        <f t="shared" si="1631"/>
        <v>0</v>
      </c>
      <c r="AIQ51">
        <f t="shared" si="1632"/>
        <v>0</v>
      </c>
      <c r="AIR51">
        <f t="shared" si="1633"/>
        <v>0</v>
      </c>
      <c r="AIS51">
        <f t="shared" si="1634"/>
        <v>0</v>
      </c>
      <c r="AIT51">
        <f t="shared" si="1635"/>
        <v>0</v>
      </c>
      <c r="AIU51">
        <f t="shared" si="1636"/>
        <v>0</v>
      </c>
      <c r="AIV51">
        <f t="shared" si="1637"/>
        <v>0</v>
      </c>
      <c r="AIW51">
        <f t="shared" si="1638"/>
        <v>0</v>
      </c>
      <c r="AIX51">
        <f t="shared" si="1639"/>
        <v>0</v>
      </c>
      <c r="AIY51">
        <f t="shared" si="1640"/>
        <v>0</v>
      </c>
      <c r="AIZ51">
        <f t="shared" si="1641"/>
        <v>0</v>
      </c>
      <c r="AJA51">
        <f t="shared" si="1642"/>
        <v>0</v>
      </c>
      <c r="AJB51">
        <f t="shared" si="1643"/>
        <v>0</v>
      </c>
      <c r="AJC51">
        <f t="shared" si="1644"/>
        <v>0</v>
      </c>
      <c r="AJD51">
        <f t="shared" si="1645"/>
        <v>0</v>
      </c>
      <c r="AJE51">
        <f t="shared" si="1646"/>
        <v>0</v>
      </c>
      <c r="AJF51">
        <f t="shared" si="1647"/>
        <v>0</v>
      </c>
      <c r="AJG51">
        <f t="shared" si="1648"/>
        <v>0</v>
      </c>
      <c r="AJH51">
        <f t="shared" si="1649"/>
        <v>0</v>
      </c>
      <c r="AJI51">
        <f t="shared" si="1650"/>
        <v>0</v>
      </c>
      <c r="AJJ51">
        <f t="shared" si="1651"/>
        <v>0</v>
      </c>
      <c r="AJK51">
        <f t="shared" si="1652"/>
        <v>0</v>
      </c>
      <c r="AJL51">
        <f t="shared" si="1653"/>
        <v>0</v>
      </c>
      <c r="AJM51">
        <f t="shared" si="1654"/>
        <v>0</v>
      </c>
      <c r="AJN51">
        <f t="shared" si="1655"/>
        <v>0</v>
      </c>
      <c r="AJO51">
        <f t="shared" si="1656"/>
        <v>0</v>
      </c>
      <c r="AJP51">
        <f t="shared" si="1657"/>
        <v>0</v>
      </c>
      <c r="AJQ51">
        <f t="shared" si="1658"/>
        <v>0</v>
      </c>
      <c r="AJR51">
        <f t="shared" si="1659"/>
        <v>0</v>
      </c>
      <c r="AJS51">
        <f t="shared" si="1660"/>
        <v>0</v>
      </c>
      <c r="AJT51">
        <f t="shared" si="1661"/>
        <v>0</v>
      </c>
      <c r="AJU51">
        <f t="shared" si="1662"/>
        <v>0</v>
      </c>
      <c r="AJV51">
        <f t="shared" si="1663"/>
        <v>0</v>
      </c>
      <c r="AJX51">
        <v>41</v>
      </c>
      <c r="AJY51">
        <v>1</v>
      </c>
      <c r="AJZ51">
        <v>1</v>
      </c>
      <c r="AKA51">
        <f t="shared" si="1664"/>
        <v>0</v>
      </c>
      <c r="AKB51">
        <f t="shared" si="1665"/>
        <v>0</v>
      </c>
      <c r="AKC51">
        <f t="shared" si="1666"/>
        <v>0.25</v>
      </c>
      <c r="AKD51">
        <f t="shared" si="1667"/>
        <v>8</v>
      </c>
      <c r="AKE51">
        <f t="shared" si="1668"/>
        <v>2</v>
      </c>
      <c r="AKF51">
        <f t="shared" si="1669"/>
        <v>8</v>
      </c>
      <c r="AKG51">
        <f t="shared" si="1670"/>
        <v>1</v>
      </c>
      <c r="AKH51">
        <f t="shared" si="1671"/>
        <v>2</v>
      </c>
      <c r="AKI51">
        <f t="shared" si="1672"/>
        <v>0</v>
      </c>
      <c r="AKJ51">
        <f t="shared" si="1673"/>
        <v>0</v>
      </c>
      <c r="AKK51">
        <f t="shared" si="1674"/>
        <v>0</v>
      </c>
      <c r="AKL51">
        <f t="shared" si="1675"/>
        <v>0</v>
      </c>
      <c r="AKM51">
        <f t="shared" si="1676"/>
        <v>0</v>
      </c>
      <c r="AKN51">
        <f t="shared" si="1677"/>
        <v>0</v>
      </c>
      <c r="AKO51">
        <f t="shared" si="1678"/>
        <v>0</v>
      </c>
      <c r="AKP51">
        <f t="shared" si="1679"/>
        <v>0</v>
      </c>
      <c r="AKQ51">
        <f t="shared" si="1680"/>
        <v>0</v>
      </c>
      <c r="AKR51">
        <f t="shared" si="1681"/>
        <v>0</v>
      </c>
      <c r="AKS51">
        <f t="shared" si="1682"/>
        <v>0</v>
      </c>
      <c r="AKT51">
        <f t="shared" si="1683"/>
        <v>0</v>
      </c>
      <c r="AKU51">
        <f t="shared" si="1684"/>
        <v>0</v>
      </c>
      <c r="AKV51">
        <f t="shared" si="1685"/>
        <v>0</v>
      </c>
      <c r="AKW51">
        <f t="shared" si="1686"/>
        <v>0</v>
      </c>
      <c r="AKX51">
        <f t="shared" si="1687"/>
        <v>0</v>
      </c>
      <c r="AKY51">
        <f t="shared" si="1688"/>
        <v>0</v>
      </c>
      <c r="AKZ51">
        <f t="shared" si="1689"/>
        <v>0</v>
      </c>
      <c r="ALA51">
        <f t="shared" si="1690"/>
        <v>0</v>
      </c>
      <c r="ALB51">
        <f t="shared" si="1691"/>
        <v>0</v>
      </c>
      <c r="ALC51">
        <f t="shared" si="1692"/>
        <v>0</v>
      </c>
      <c r="ALD51">
        <f t="shared" si="1693"/>
        <v>0</v>
      </c>
      <c r="ALE51">
        <f t="shared" si="1694"/>
        <v>0</v>
      </c>
      <c r="ALF51">
        <f t="shared" si="1695"/>
        <v>0</v>
      </c>
      <c r="ALG51">
        <f t="shared" si="1696"/>
        <v>0</v>
      </c>
      <c r="ALH51">
        <f t="shared" si="1697"/>
        <v>0</v>
      </c>
      <c r="ALI51">
        <f t="shared" si="1698"/>
        <v>0</v>
      </c>
      <c r="ALJ51">
        <f t="shared" si="1699"/>
        <v>0</v>
      </c>
      <c r="ALK51">
        <f t="shared" si="1700"/>
        <v>0</v>
      </c>
      <c r="ALL51">
        <f t="shared" si="1701"/>
        <v>0</v>
      </c>
      <c r="ALM51">
        <f t="shared" si="1702"/>
        <v>0</v>
      </c>
      <c r="ALN51">
        <f t="shared" si="1703"/>
        <v>0</v>
      </c>
      <c r="ALO51">
        <f t="shared" si="1704"/>
        <v>0</v>
      </c>
      <c r="ALP51">
        <f t="shared" si="1705"/>
        <v>0</v>
      </c>
      <c r="ALQ51">
        <f t="shared" si="1706"/>
        <v>0</v>
      </c>
      <c r="ALR51">
        <f t="shared" si="1707"/>
        <v>0</v>
      </c>
      <c r="ALS51">
        <f t="shared" si="1708"/>
        <v>0</v>
      </c>
      <c r="ALT51">
        <f t="shared" si="1709"/>
        <v>0</v>
      </c>
      <c r="ALU51">
        <f t="shared" si="1710"/>
        <v>0</v>
      </c>
      <c r="ALV51">
        <f t="shared" si="1711"/>
        <v>0</v>
      </c>
      <c r="ALW51">
        <f t="shared" si="1712"/>
        <v>0</v>
      </c>
      <c r="ALX51">
        <f t="shared" si="1713"/>
        <v>0</v>
      </c>
      <c r="ALY51">
        <f t="shared" si="1714"/>
        <v>0</v>
      </c>
      <c r="ALZ51">
        <f t="shared" si="1715"/>
        <v>0</v>
      </c>
      <c r="AMA51">
        <f t="shared" si="1716"/>
        <v>0</v>
      </c>
      <c r="AMB51">
        <f t="shared" si="1717"/>
        <v>0</v>
      </c>
      <c r="AMC51">
        <f t="shared" si="1718"/>
        <v>0</v>
      </c>
      <c r="AMD51">
        <f t="shared" si="1719"/>
        <v>0</v>
      </c>
      <c r="AME51">
        <f t="shared" si="1720"/>
        <v>0</v>
      </c>
      <c r="AMF51">
        <f t="shared" si="1721"/>
        <v>0</v>
      </c>
      <c r="AMG51">
        <f t="shared" si="1722"/>
        <v>0</v>
      </c>
      <c r="AMH51">
        <f t="shared" si="1723"/>
        <v>0</v>
      </c>
      <c r="AMI51">
        <f t="shared" si="1724"/>
        <v>0</v>
      </c>
      <c r="AMJ51">
        <f t="shared" si="1725"/>
        <v>0</v>
      </c>
      <c r="AMK51">
        <f t="shared" si="1726"/>
        <v>0</v>
      </c>
      <c r="AML51">
        <f t="shared" si="1727"/>
        <v>0</v>
      </c>
      <c r="AMM51">
        <f t="shared" si="1728"/>
        <v>0</v>
      </c>
      <c r="AMN51">
        <f t="shared" si="1729"/>
        <v>0</v>
      </c>
      <c r="AMO51">
        <f t="shared" si="1730"/>
        <v>0</v>
      </c>
      <c r="AMP51">
        <f t="shared" si="1731"/>
        <v>0</v>
      </c>
      <c r="AMQ51">
        <f t="shared" si="1732"/>
        <v>0</v>
      </c>
      <c r="AMR51">
        <f t="shared" si="1733"/>
        <v>0</v>
      </c>
      <c r="AMS51">
        <f t="shared" si="1734"/>
        <v>0</v>
      </c>
      <c r="AMT51">
        <f t="shared" si="1735"/>
        <v>0</v>
      </c>
      <c r="AMU51">
        <f t="shared" si="1736"/>
        <v>0</v>
      </c>
      <c r="AMV51">
        <f t="shared" si="1737"/>
        <v>0</v>
      </c>
      <c r="AMW51">
        <f t="shared" si="1738"/>
        <v>0</v>
      </c>
      <c r="AMX51">
        <f t="shared" si="1739"/>
        <v>0</v>
      </c>
      <c r="AMY51">
        <f t="shared" si="1740"/>
        <v>0</v>
      </c>
      <c r="AMZ51">
        <f t="shared" si="1741"/>
        <v>0</v>
      </c>
      <c r="ANA51">
        <f t="shared" si="1742"/>
        <v>0</v>
      </c>
      <c r="ANB51">
        <f t="shared" si="1743"/>
        <v>0</v>
      </c>
      <c r="ANC51">
        <f t="shared" si="1744"/>
        <v>0</v>
      </c>
      <c r="AND51">
        <f t="shared" si="1745"/>
        <v>0</v>
      </c>
      <c r="ANR51" s="4">
        <v>1876</v>
      </c>
      <c r="ANS51" s="4">
        <f t="shared" si="1746"/>
        <v>1876</v>
      </c>
      <c r="ANU51" s="4">
        <v>1873</v>
      </c>
      <c r="ANV51" t="str">
        <f t="shared" si="1747"/>
        <v>1844</v>
      </c>
      <c r="ANW51" t="str">
        <f t="shared" si="1748"/>
        <v>1851</v>
      </c>
      <c r="ANX51" t="str">
        <f t="shared" si="1749"/>
        <v>1838</v>
      </c>
      <c r="ANY51" t="str">
        <f t="shared" si="1750"/>
        <v>1838</v>
      </c>
      <c r="ANZ51" t="str">
        <f t="shared" si="1751"/>
        <v>1838</v>
      </c>
      <c r="AOA51" t="str">
        <f t="shared" si="1752"/>
        <v>1848</v>
      </c>
      <c r="AOB51" t="str">
        <f t="shared" si="1753"/>
        <v>1871</v>
      </c>
      <c r="AOC51" t="str">
        <f t="shared" si="1754"/>
        <v>1877</v>
      </c>
      <c r="AOD51" t="str">
        <f t="shared" si="1755"/>
        <v>1885</v>
      </c>
      <c r="AOE51" t="str">
        <f t="shared" si="1756"/>
        <v>1901</v>
      </c>
      <c r="AOF51" t="str">
        <f t="shared" si="1757"/>
        <v>1876</v>
      </c>
      <c r="AOG51" t="str">
        <f t="shared" si="1758"/>
        <v>1876</v>
      </c>
      <c r="AOH51" t="str">
        <f t="shared" si="1759"/>
        <v>1876</v>
      </c>
      <c r="AOI51" t="str">
        <f t="shared" si="1760"/>
        <v>1876</v>
      </c>
      <c r="AOJ51" t="str">
        <f t="shared" si="1761"/>
        <v>1876</v>
      </c>
      <c r="AOK51" t="str">
        <f t="shared" si="1762"/>
        <v>1876</v>
      </c>
      <c r="AOL51" t="str">
        <f t="shared" si="1763"/>
        <v>1876</v>
      </c>
      <c r="AOM51" t="str">
        <f t="shared" si="1764"/>
        <v>1876</v>
      </c>
      <c r="AON51" t="str">
        <f t="shared" si="1765"/>
        <v>1876</v>
      </c>
      <c r="AOO51" t="str">
        <f t="shared" si="1766"/>
        <v>1876</v>
      </c>
      <c r="AOP51" t="str">
        <f t="shared" si="1767"/>
        <v>1876</v>
      </c>
      <c r="AOQ51" t="str">
        <f t="shared" si="1768"/>
        <v>1876</v>
      </c>
      <c r="AOR51" t="str">
        <f t="shared" si="1769"/>
        <v>1876</v>
      </c>
      <c r="AOS51" t="str">
        <f t="shared" si="1770"/>
        <v>1876</v>
      </c>
      <c r="AOT51" t="str">
        <f t="shared" si="1771"/>
        <v>1876</v>
      </c>
      <c r="AOU51" t="str">
        <f t="shared" si="1772"/>
        <v>1876</v>
      </c>
      <c r="AOV51" t="str">
        <f t="shared" si="1773"/>
        <v>1876</v>
      </c>
      <c r="AOW51" t="str">
        <f t="shared" si="1774"/>
        <v>1876</v>
      </c>
      <c r="AOX51" t="str">
        <f t="shared" si="1775"/>
        <v>1876</v>
      </c>
      <c r="AOY51" t="str">
        <f t="shared" si="1776"/>
        <v>1876</v>
      </c>
      <c r="AOZ51" t="str">
        <f t="shared" si="1777"/>
        <v>1876</v>
      </c>
      <c r="APA51" t="str">
        <f t="shared" si="1778"/>
        <v>1876</v>
      </c>
      <c r="APB51" t="str">
        <f t="shared" si="1779"/>
        <v>1876</v>
      </c>
      <c r="APC51" t="str">
        <f t="shared" si="1780"/>
        <v>1876</v>
      </c>
      <c r="APD51" t="str">
        <f t="shared" si="1781"/>
        <v>1876</v>
      </c>
      <c r="APE51" t="str">
        <f t="shared" si="1782"/>
        <v>1876</v>
      </c>
      <c r="APF51" t="str">
        <f t="shared" si="1783"/>
        <v>1876</v>
      </c>
      <c r="APG51" t="str">
        <f t="shared" si="1784"/>
        <v>1876</v>
      </c>
      <c r="APH51" t="str">
        <f t="shared" si="1785"/>
        <v>1876</v>
      </c>
      <c r="API51" t="str">
        <f t="shared" si="1786"/>
        <v>1876</v>
      </c>
      <c r="APJ51" t="str">
        <f t="shared" si="1787"/>
        <v>1876</v>
      </c>
      <c r="APK51" t="str">
        <f t="shared" si="1788"/>
        <v>1876</v>
      </c>
      <c r="APL51" t="str">
        <f t="shared" si="1789"/>
        <v>1876</v>
      </c>
      <c r="APM51" t="str">
        <f t="shared" si="1790"/>
        <v>1876</v>
      </c>
      <c r="APN51" t="str">
        <f t="shared" si="1791"/>
        <v>1876</v>
      </c>
      <c r="APO51" t="str">
        <f t="shared" si="1792"/>
        <v>1876</v>
      </c>
      <c r="APP51" t="str">
        <f t="shared" si="1793"/>
        <v>1876</v>
      </c>
      <c r="APQ51" t="str">
        <f t="shared" si="1794"/>
        <v>1876</v>
      </c>
      <c r="APR51" t="str">
        <f t="shared" si="1795"/>
        <v>1876</v>
      </c>
      <c r="APS51" t="str">
        <f t="shared" si="1796"/>
        <v>1876</v>
      </c>
      <c r="APT51" t="str">
        <f t="shared" si="1797"/>
        <v>1876</v>
      </c>
      <c r="APU51" t="str">
        <f t="shared" si="1798"/>
        <v>1876</v>
      </c>
      <c r="APV51" t="str">
        <f t="shared" si="1799"/>
        <v>1876</v>
      </c>
      <c r="APW51" t="str">
        <f t="shared" si="1800"/>
        <v>1876</v>
      </c>
      <c r="APX51" t="str">
        <f t="shared" si="1801"/>
        <v>1876</v>
      </c>
      <c r="APY51" t="str">
        <f t="shared" si="1802"/>
        <v>1876</v>
      </c>
      <c r="APZ51" t="str">
        <f t="shared" si="1803"/>
        <v>1876</v>
      </c>
      <c r="AQA51" t="str">
        <f t="shared" si="1804"/>
        <v>1876</v>
      </c>
      <c r="AQB51" t="str">
        <f t="shared" si="1805"/>
        <v>1876</v>
      </c>
      <c r="AQC51" t="str">
        <f t="shared" si="1806"/>
        <v>1876</v>
      </c>
      <c r="AQD51" t="str">
        <f t="shared" si="1807"/>
        <v>1876</v>
      </c>
      <c r="AQE51" t="str">
        <f t="shared" si="1808"/>
        <v>1876</v>
      </c>
      <c r="AQF51" t="str">
        <f t="shared" si="1809"/>
        <v>1876</v>
      </c>
      <c r="AQG51" t="str">
        <f t="shared" si="1810"/>
        <v>1876</v>
      </c>
      <c r="AQH51" t="str">
        <f t="shared" si="1811"/>
        <v>1876</v>
      </c>
      <c r="AQI51" t="str">
        <f t="shared" si="1812"/>
        <v>1876</v>
      </c>
      <c r="AQJ51" t="str">
        <f t="shared" si="1813"/>
        <v>1876</v>
      </c>
      <c r="AQK51" t="str">
        <f t="shared" si="1814"/>
        <v>1876</v>
      </c>
      <c r="AQL51" t="str">
        <f t="shared" si="1815"/>
        <v>1876</v>
      </c>
      <c r="AQM51" t="str">
        <f t="shared" si="1816"/>
        <v>1876</v>
      </c>
      <c r="AQN51" t="str">
        <f t="shared" si="1817"/>
        <v>1876</v>
      </c>
      <c r="AQO51" t="str">
        <f t="shared" si="1818"/>
        <v>1876</v>
      </c>
      <c r="AQP51" t="str">
        <f t="shared" si="1819"/>
        <v>1876</v>
      </c>
      <c r="AQQ51" t="str">
        <f t="shared" si="1820"/>
        <v>1876</v>
      </c>
      <c r="AQR51" t="str">
        <f t="shared" si="1821"/>
        <v>1876</v>
      </c>
      <c r="AQS51" t="str">
        <f t="shared" si="1822"/>
        <v>1876</v>
      </c>
      <c r="AQT51" t="str">
        <f t="shared" si="1823"/>
        <v>1876</v>
      </c>
      <c r="AQU51" t="str">
        <f t="shared" si="1824"/>
        <v>1876</v>
      </c>
      <c r="AQV51" t="str">
        <f t="shared" si="1825"/>
        <v>1876</v>
      </c>
      <c r="AQW51" t="str">
        <f t="shared" si="1826"/>
        <v>1876</v>
      </c>
      <c r="AQX51" t="str">
        <f t="shared" si="1827"/>
        <v>1876</v>
      </c>
      <c r="AQY51" t="str">
        <f t="shared" si="1828"/>
        <v>1876</v>
      </c>
      <c r="AQZ51" t="str">
        <f t="shared" si="1829"/>
        <v>1876</v>
      </c>
      <c r="ARA51" t="str">
        <f t="shared" si="1830"/>
        <v>1876</v>
      </c>
      <c r="ARB51" t="str">
        <f t="shared" si="1831"/>
        <v>1876</v>
      </c>
      <c r="ARC51">
        <v>1873</v>
      </c>
      <c r="ARH51" s="5"/>
    </row>
    <row r="52" spans="1:1152" x14ac:dyDescent="0.2">
      <c r="A52">
        <v>142</v>
      </c>
      <c r="B52" s="229" t="s">
        <v>392</v>
      </c>
      <c r="C52" s="20">
        <f>VLOOKUP(A52, Rankings!$A$2:$AN$161, 40, FALSE)</f>
        <v>50</v>
      </c>
      <c r="D52" s="229" t="s">
        <v>407</v>
      </c>
      <c r="F52" s="4">
        <v>5</v>
      </c>
      <c r="G52" s="4">
        <v>1</v>
      </c>
      <c r="I52" s="5">
        <f t="shared" si="916"/>
        <v>11</v>
      </c>
      <c r="L52" t="s">
        <v>1781</v>
      </c>
      <c r="M52" t="s">
        <v>2234</v>
      </c>
      <c r="N52" t="s">
        <v>2426</v>
      </c>
      <c r="O52" t="s">
        <v>2618</v>
      </c>
      <c r="P52" t="s">
        <v>2811</v>
      </c>
      <c r="Q52" t="s">
        <v>3210</v>
      </c>
      <c r="R52" t="s">
        <v>3441</v>
      </c>
      <c r="S52" t="s">
        <v>3676</v>
      </c>
      <c r="T52" t="s">
        <v>3763</v>
      </c>
      <c r="U52" t="s">
        <v>4016</v>
      </c>
      <c r="V52" t="s">
        <v>4214</v>
      </c>
      <c r="W52" t="str">
        <f>Rankings!D51</f>
        <v>-</v>
      </c>
      <c r="X52" t="s">
        <v>10</v>
      </c>
      <c r="Y52" t="s">
        <v>10</v>
      </c>
      <c r="Z52" t="s">
        <v>10</v>
      </c>
      <c r="AA52" t="s">
        <v>10</v>
      </c>
      <c r="AB52" t="s">
        <v>10</v>
      </c>
      <c r="AC52" t="s">
        <v>10</v>
      </c>
      <c r="AD52" t="s">
        <v>10</v>
      </c>
      <c r="AE52" t="s">
        <v>10</v>
      </c>
      <c r="AF52" t="s">
        <v>10</v>
      </c>
      <c r="AG52" t="s">
        <v>10</v>
      </c>
      <c r="AH52" t="s">
        <v>10</v>
      </c>
      <c r="AI52" t="s">
        <v>10</v>
      </c>
      <c r="AJ52" t="s">
        <v>10</v>
      </c>
      <c r="AK52" t="s">
        <v>10</v>
      </c>
      <c r="AL52" t="s">
        <v>10</v>
      </c>
      <c r="AM52" t="s">
        <v>10</v>
      </c>
      <c r="AN52" t="s">
        <v>10</v>
      </c>
      <c r="AO52" t="s">
        <v>10</v>
      </c>
      <c r="AP52" t="s">
        <v>10</v>
      </c>
      <c r="AQ52" t="s">
        <v>10</v>
      </c>
      <c r="AR52" t="s">
        <v>10</v>
      </c>
      <c r="AS52" t="s">
        <v>10</v>
      </c>
      <c r="AT52" t="s">
        <v>10</v>
      </c>
      <c r="AU52" t="s">
        <v>10</v>
      </c>
      <c r="AV52" t="s">
        <v>10</v>
      </c>
      <c r="AW52" t="s">
        <v>10</v>
      </c>
      <c r="AX52" t="s">
        <v>10</v>
      </c>
      <c r="AY52" t="s">
        <v>10</v>
      </c>
      <c r="AZ52" t="s">
        <v>10</v>
      </c>
      <c r="BA52" t="s">
        <v>10</v>
      </c>
      <c r="BB52" t="s">
        <v>10</v>
      </c>
      <c r="BC52" t="s">
        <v>10</v>
      </c>
      <c r="BD52" t="s">
        <v>10</v>
      </c>
      <c r="BE52" t="s">
        <v>10</v>
      </c>
      <c r="BF52" t="s">
        <v>10</v>
      </c>
      <c r="BG52" t="s">
        <v>10</v>
      </c>
      <c r="BH52" t="s">
        <v>10</v>
      </c>
      <c r="BI52" t="s">
        <v>10</v>
      </c>
      <c r="BJ52" t="s">
        <v>10</v>
      </c>
      <c r="BK52" t="s">
        <v>10</v>
      </c>
      <c r="BL52" t="s">
        <v>10</v>
      </c>
      <c r="BM52" t="s">
        <v>10</v>
      </c>
      <c r="BN52" t="s">
        <v>10</v>
      </c>
      <c r="BO52" t="s">
        <v>10</v>
      </c>
      <c r="BP52" t="s">
        <v>10</v>
      </c>
      <c r="BQ52" t="s">
        <v>10</v>
      </c>
      <c r="BR52" t="s">
        <v>10</v>
      </c>
      <c r="BS52" t="s">
        <v>10</v>
      </c>
      <c r="BT52" t="s">
        <v>10</v>
      </c>
      <c r="BU52" t="s">
        <v>10</v>
      </c>
      <c r="BV52" t="s">
        <v>10</v>
      </c>
      <c r="BW52" t="s">
        <v>10</v>
      </c>
      <c r="BX52" t="s">
        <v>10</v>
      </c>
      <c r="BY52" t="s">
        <v>10</v>
      </c>
      <c r="BZ52" t="s">
        <v>10</v>
      </c>
      <c r="CA52" t="s">
        <v>10</v>
      </c>
      <c r="CB52" t="s">
        <v>10</v>
      </c>
      <c r="CC52" t="s">
        <v>10</v>
      </c>
      <c r="CD52" t="s">
        <v>10</v>
      </c>
      <c r="CE52" t="s">
        <v>10</v>
      </c>
      <c r="CF52" t="s">
        <v>10</v>
      </c>
      <c r="CG52" t="s">
        <v>10</v>
      </c>
      <c r="CH52" t="s">
        <v>10</v>
      </c>
      <c r="CI52" t="s">
        <v>10</v>
      </c>
      <c r="CJ52" t="s">
        <v>10</v>
      </c>
      <c r="CK52" t="s">
        <v>10</v>
      </c>
      <c r="CL52" t="s">
        <v>10</v>
      </c>
      <c r="CM52" t="s">
        <v>10</v>
      </c>
      <c r="CN52" t="s">
        <v>10</v>
      </c>
      <c r="CO52" t="s">
        <v>10</v>
      </c>
      <c r="CP52" t="s">
        <v>10</v>
      </c>
      <c r="CQ52" t="s">
        <v>10</v>
      </c>
      <c r="CR52" t="s">
        <v>10</v>
      </c>
      <c r="CT52" s="4">
        <f t="shared" si="917"/>
        <v>3</v>
      </c>
      <c r="CU52" s="4">
        <f t="shared" si="918"/>
        <v>0</v>
      </c>
      <c r="CV52" s="4">
        <f t="shared" si="919"/>
        <v>0</v>
      </c>
      <c r="CW52" s="4">
        <f t="shared" si="920"/>
        <v>2</v>
      </c>
      <c r="CX52" s="4">
        <f t="shared" si="921"/>
        <v>1</v>
      </c>
      <c r="CY52" s="4">
        <f t="shared" si="922"/>
        <v>0</v>
      </c>
      <c r="CZ52" s="4">
        <f t="shared" si="923"/>
        <v>0</v>
      </c>
      <c r="DA52" s="4">
        <f t="shared" si="924"/>
        <v>1</v>
      </c>
      <c r="DB52" s="4">
        <f t="shared" si="925"/>
        <v>3</v>
      </c>
      <c r="DC52" s="4">
        <f t="shared" si="926"/>
        <v>0</v>
      </c>
      <c r="DD52" s="4">
        <f t="shared" si="927"/>
        <v>0</v>
      </c>
      <c r="DE52" s="4">
        <f t="shared" si="928"/>
        <v>1</v>
      </c>
      <c r="DF52" s="4">
        <f t="shared" si="929"/>
        <v>0</v>
      </c>
      <c r="DG52" s="4">
        <f t="shared" si="930"/>
        <v>0</v>
      </c>
      <c r="DH52" s="4">
        <f t="shared" si="931"/>
        <v>0</v>
      </c>
      <c r="DI52" s="152">
        <f t="shared" si="932"/>
        <v>0</v>
      </c>
      <c r="DJ52" s="153">
        <f t="shared" si="933"/>
        <v>3</v>
      </c>
      <c r="DK52" s="4">
        <f t="shared" si="934"/>
        <v>2</v>
      </c>
      <c r="DL52" s="4">
        <f t="shared" si="935"/>
        <v>1</v>
      </c>
      <c r="DM52" s="4">
        <f t="shared" si="936"/>
        <v>1</v>
      </c>
      <c r="DN52" s="4">
        <f t="shared" si="937"/>
        <v>3</v>
      </c>
      <c r="DO52" s="4">
        <f t="shared" si="938"/>
        <v>1</v>
      </c>
      <c r="DP52" s="4">
        <f t="shared" si="939"/>
        <v>0</v>
      </c>
      <c r="DQ52" s="4">
        <f t="shared" si="940"/>
        <v>0</v>
      </c>
      <c r="DR52" s="4">
        <f t="shared" si="941"/>
        <v>10</v>
      </c>
      <c r="DS52" s="4">
        <f t="shared" si="942"/>
        <v>6</v>
      </c>
      <c r="DT52" s="4">
        <f t="shared" si="943"/>
        <v>9</v>
      </c>
      <c r="DU52" t="str">
        <f t="shared" si="944"/>
        <v>0R</v>
      </c>
      <c r="DV52" t="str">
        <f t="shared" si="945"/>
        <v>0R</v>
      </c>
      <c r="DW52" t="str">
        <f t="shared" si="946"/>
        <v>3R</v>
      </c>
      <c r="DX52" t="str">
        <f t="shared" si="947"/>
        <v>3S</v>
      </c>
      <c r="DY52" t="str">
        <f t="shared" si="948"/>
        <v>3S</v>
      </c>
      <c r="DZ52" t="str">
        <f t="shared" si="949"/>
        <v>3R</v>
      </c>
      <c r="EA52" t="str">
        <f t="shared" si="950"/>
        <v>0L</v>
      </c>
      <c r="EB52" t="str">
        <f t="shared" si="951"/>
        <v>3L</v>
      </c>
      <c r="EC52" t="str">
        <f t="shared" si="952"/>
        <v>3R</v>
      </c>
      <c r="ED52" t="str">
        <f t="shared" si="953"/>
        <v>3S</v>
      </c>
      <c r="EE52" t="str">
        <f t="shared" si="954"/>
        <v>0S</v>
      </c>
      <c r="EF52">
        <f t="shared" si="955"/>
        <v>0</v>
      </c>
      <c r="EG52">
        <f t="shared" si="956"/>
        <v>0</v>
      </c>
      <c r="EH52">
        <f t="shared" si="957"/>
        <v>0</v>
      </c>
      <c r="EI52">
        <f t="shared" si="958"/>
        <v>0</v>
      </c>
      <c r="EJ52">
        <f t="shared" si="959"/>
        <v>0</v>
      </c>
      <c r="EK52">
        <f t="shared" si="960"/>
        <v>0</v>
      </c>
      <c r="EL52">
        <f t="shared" si="961"/>
        <v>0</v>
      </c>
      <c r="EM52">
        <f t="shared" si="962"/>
        <v>0</v>
      </c>
      <c r="EN52">
        <f t="shared" si="963"/>
        <v>0</v>
      </c>
      <c r="EO52">
        <f t="shared" si="964"/>
        <v>0</v>
      </c>
      <c r="EP52">
        <f t="shared" si="965"/>
        <v>0</v>
      </c>
      <c r="EQ52">
        <f t="shared" si="966"/>
        <v>0</v>
      </c>
      <c r="ER52">
        <f t="shared" si="967"/>
        <v>0</v>
      </c>
      <c r="ES52">
        <f t="shared" si="968"/>
        <v>0</v>
      </c>
      <c r="ET52">
        <f t="shared" si="969"/>
        <v>0</v>
      </c>
      <c r="EU52">
        <f t="shared" si="970"/>
        <v>0</v>
      </c>
      <c r="EV52">
        <f t="shared" si="971"/>
        <v>0</v>
      </c>
      <c r="EW52">
        <f t="shared" si="972"/>
        <v>0</v>
      </c>
      <c r="EX52">
        <f t="shared" si="973"/>
        <v>0</v>
      </c>
      <c r="EY52">
        <f t="shared" si="974"/>
        <v>0</v>
      </c>
      <c r="EZ52">
        <f t="shared" si="975"/>
        <v>0</v>
      </c>
      <c r="FA52">
        <f t="shared" si="976"/>
        <v>0</v>
      </c>
      <c r="FB52">
        <f t="shared" si="977"/>
        <v>0</v>
      </c>
      <c r="FC52">
        <f t="shared" si="978"/>
        <v>0</v>
      </c>
      <c r="FD52">
        <f t="shared" si="979"/>
        <v>0</v>
      </c>
      <c r="FE52">
        <f t="shared" si="980"/>
        <v>0</v>
      </c>
      <c r="FF52">
        <f t="shared" si="981"/>
        <v>0</v>
      </c>
      <c r="FG52">
        <f t="shared" si="982"/>
        <v>0</v>
      </c>
      <c r="FH52">
        <f t="shared" si="983"/>
        <v>0</v>
      </c>
      <c r="FI52">
        <f t="shared" si="984"/>
        <v>0</v>
      </c>
      <c r="FJ52">
        <f t="shared" si="985"/>
        <v>0</v>
      </c>
      <c r="FK52">
        <f t="shared" si="986"/>
        <v>0</v>
      </c>
      <c r="FL52">
        <f t="shared" si="987"/>
        <v>0</v>
      </c>
      <c r="FM52">
        <f t="shared" si="988"/>
        <v>0</v>
      </c>
      <c r="FN52">
        <f t="shared" si="989"/>
        <v>0</v>
      </c>
      <c r="FO52">
        <f t="shared" si="990"/>
        <v>0</v>
      </c>
      <c r="FP52">
        <f t="shared" si="991"/>
        <v>0</v>
      </c>
      <c r="FQ52">
        <f t="shared" si="992"/>
        <v>0</v>
      </c>
      <c r="FR52">
        <f t="shared" si="993"/>
        <v>0</v>
      </c>
      <c r="FS52">
        <f t="shared" si="994"/>
        <v>0</v>
      </c>
      <c r="FT52">
        <f t="shared" si="995"/>
        <v>0</v>
      </c>
      <c r="FU52">
        <f t="shared" si="996"/>
        <v>0</v>
      </c>
      <c r="FV52">
        <f t="shared" si="997"/>
        <v>0</v>
      </c>
      <c r="FW52">
        <f t="shared" si="998"/>
        <v>0</v>
      </c>
      <c r="FX52">
        <f t="shared" si="999"/>
        <v>0</v>
      </c>
      <c r="FY52">
        <f t="shared" si="1000"/>
        <v>0</v>
      </c>
      <c r="FZ52">
        <f t="shared" si="1001"/>
        <v>0</v>
      </c>
      <c r="GA52">
        <f t="shared" si="1002"/>
        <v>0</v>
      </c>
      <c r="GB52">
        <f t="shared" si="1003"/>
        <v>0</v>
      </c>
      <c r="GC52">
        <f t="shared" si="1004"/>
        <v>0</v>
      </c>
      <c r="GD52">
        <f t="shared" si="1005"/>
        <v>0</v>
      </c>
      <c r="GE52">
        <f t="shared" si="1006"/>
        <v>0</v>
      </c>
      <c r="GF52">
        <f t="shared" si="1007"/>
        <v>0</v>
      </c>
      <c r="GG52">
        <f t="shared" si="1008"/>
        <v>0</v>
      </c>
      <c r="GH52">
        <f t="shared" si="1009"/>
        <v>0</v>
      </c>
      <c r="GI52">
        <f t="shared" si="1010"/>
        <v>0</v>
      </c>
      <c r="GJ52">
        <f t="shared" si="1011"/>
        <v>0</v>
      </c>
      <c r="GK52">
        <f t="shared" si="1012"/>
        <v>0</v>
      </c>
      <c r="GL52">
        <f t="shared" si="1013"/>
        <v>0</v>
      </c>
      <c r="GM52">
        <f t="shared" si="1014"/>
        <v>0</v>
      </c>
      <c r="GN52">
        <f t="shared" si="1015"/>
        <v>0</v>
      </c>
      <c r="GO52">
        <f t="shared" si="1016"/>
        <v>0</v>
      </c>
      <c r="GP52">
        <f t="shared" si="1017"/>
        <v>0</v>
      </c>
      <c r="GQ52">
        <f t="shared" si="1018"/>
        <v>0</v>
      </c>
      <c r="GR52">
        <f t="shared" si="1019"/>
        <v>0</v>
      </c>
      <c r="GS52">
        <f t="shared" si="1020"/>
        <v>0</v>
      </c>
      <c r="GT52">
        <f t="shared" si="1021"/>
        <v>0</v>
      </c>
      <c r="GU52">
        <f t="shared" si="1022"/>
        <v>0</v>
      </c>
      <c r="GV52">
        <f t="shared" si="1023"/>
        <v>0</v>
      </c>
      <c r="GW52">
        <f t="shared" si="1024"/>
        <v>0</v>
      </c>
      <c r="GX52">
        <f t="shared" si="1025"/>
        <v>0</v>
      </c>
      <c r="GY52">
        <f t="shared" si="1026"/>
        <v>0</v>
      </c>
      <c r="GZ52">
        <f t="shared" si="1027"/>
        <v>0</v>
      </c>
      <c r="HA52">
        <f t="shared" si="1028"/>
        <v>0</v>
      </c>
      <c r="HB52" s="176" t="s">
        <v>314</v>
      </c>
      <c r="HC52" s="89">
        <f t="shared" si="1029"/>
        <v>308.82082877597622</v>
      </c>
      <c r="HD52" s="89">
        <f t="shared" si="1030"/>
        <v>137.73225126880993</v>
      </c>
      <c r="HE52" s="89">
        <f t="shared" si="1031"/>
        <v>190.12502268167745</v>
      </c>
      <c r="HF52" s="89">
        <f t="shared" si="1032"/>
        <v>0</v>
      </c>
      <c r="HH52" s="88">
        <f t="shared" si="1033"/>
        <v>636.67810272646364</v>
      </c>
      <c r="HI52" s="88">
        <f t="shared" si="1034"/>
        <v>47.531255670419363</v>
      </c>
      <c r="HK52">
        <f>IFERROR(VLOOKUP(_xlfn.NUMBERVALUE(MID(L52, SEARCH("!", L52)+1, SEARCH("+", L52)-SEARCH("!", L52)-1)), Rankings!$A$2:$BK$161, 63, FALSE),0)</f>
        <v>56.620915742041326</v>
      </c>
      <c r="HL52">
        <f>IFERROR(VLOOKUP(_xlfn.NUMBERVALUE(MID(M52, SEARCH("!", M52)+1, SEARCH("+", M52)-SEARCH("!", M52)-1)), Rankings!$A$2:$BK$161, 63, FALSE),0)</f>
        <v>86.223180888344842</v>
      </c>
      <c r="HM52">
        <f>IFERROR(VLOOKUP(_xlfn.NUMBERVALUE(MID(N52, SEARCH("!", N52)+1, SEARCH("+", N52)-SEARCH("!", N52)-1)), Rankings!$A$2:$BK$161, 63, FALSE),0)</f>
        <v>49.036621285290536</v>
      </c>
      <c r="HN52">
        <f>IFERROR(VLOOKUP(_xlfn.NUMBERVALUE(MID(O52, SEARCH("!", O52)+1, SEARCH("+", O52)-SEARCH("!", O52)-1)), Rankings!$A$2:$BK$161, 63, FALSE),0)</f>
        <v>40.734025249428527</v>
      </c>
      <c r="HO52">
        <f>IFERROR(VLOOKUP(_xlfn.NUMBERVALUE(MID(P52, SEARCH("!", P52)+1, SEARCH("+", P52)-SEARCH("!", P52)-1)), Rankings!$A$2:$BK$161, 63, FALSE),0)</f>
        <v>31.988616607252094</v>
      </c>
      <c r="HP52">
        <f>IFERROR(VLOOKUP(_xlfn.NUMBERVALUE(MID(Q52, SEARCH("!", Q52)+1, SEARCH("+", Q52)-SEARCH("!", Q52)-1)), Rankings!$A$2:$BK$161, 63, FALSE),0)</f>
        <v>88.706484395707392</v>
      </c>
      <c r="HQ52">
        <f>IFERROR(VLOOKUP(_xlfn.NUMBERVALUE(MID(R52, SEARCH("!", R52)+1, SEARCH("+", R52)-SEARCH("!", R52)-1)), Rankings!$A$2:$BK$161, 63, FALSE),0)</f>
        <v>72.761552538808317</v>
      </c>
      <c r="HR52">
        <f>IFERROR(VLOOKUP(_xlfn.NUMBERVALUE(MID(S52, SEARCH("!", S52)+1, SEARCH("+", S52)-SEARCH("!", S52)-1)), Rankings!$A$2:$BK$161, 63, FALSE),0)</f>
        <v>64.970698730001601</v>
      </c>
      <c r="HS52">
        <f>IFERROR(VLOOKUP(_xlfn.NUMBERVALUE(MID(T52, SEARCH("!", T52)+1, SEARCH("+", T52)-SEARCH("!", T52)-1)), Rankings!$A$2:$BK$161, 63, FALSE),0)</f>
        <v>28.233626464592124</v>
      </c>
      <c r="HT52">
        <f>IFERROR(VLOOKUP(_xlfn.NUMBERVALUE(MID(U52, SEARCH("!", U52)+1, SEARCH("+", U52)-SEARCH("!", U52)-1)), Rankings!$A$2:$BK$161, 63, FALSE),0)</f>
        <v>50.685563461802374</v>
      </c>
      <c r="HU52">
        <f>IFERROR(VLOOKUP(_xlfn.NUMBERVALUE(MID(V52, SEARCH("!", V52)+1, SEARCH("+", V52)-SEARCH("!", V52)-1)), Rankings!$A$2:$BK$161, 63, FALSE),0)</f>
        <v>66.716817363194451</v>
      </c>
      <c r="HV52">
        <f>IFERROR(VLOOKUP(_xlfn.NUMBERVALUE(MID(W52, SEARCH("!", W52)+1, SEARCH("+", W52)-SEARCH("!", W52)-1)), Rankings!$A$2:$BK$161, 63, FALSE),0)</f>
        <v>0</v>
      </c>
      <c r="HW52">
        <f>IFERROR(VLOOKUP(_xlfn.NUMBERVALUE(MID(X52, SEARCH("!", X52)+1, SEARCH("+", X52)-SEARCH("!", X52)-1)), Rankings!$A$2:$BK$161, 63, FALSE),0)</f>
        <v>0</v>
      </c>
      <c r="HX52">
        <f>IFERROR(VLOOKUP(_xlfn.NUMBERVALUE(MID(Y52, SEARCH("!", Y52)+1, SEARCH("+", Y52)-SEARCH("!", Y52)-1)), Rankings!$A$2:$BK$161, 63, FALSE),0)</f>
        <v>0</v>
      </c>
      <c r="HY52">
        <f>IFERROR(VLOOKUP(_xlfn.NUMBERVALUE(MID(Z52, SEARCH("!", Z52)+1, SEARCH("+", Z52)-SEARCH("!", Z52)-1)), Rankings!$A$2:$BK$161, 63, FALSE),0)</f>
        <v>0</v>
      </c>
      <c r="HZ52">
        <f>IFERROR(VLOOKUP(_xlfn.NUMBERVALUE(MID(AA52, SEARCH("!", AA52)+1, SEARCH("+", AA52)-SEARCH("!", AA52)-1)), Rankings!$A$2:$BK$161, 63, FALSE),0)</f>
        <v>0</v>
      </c>
      <c r="IA52">
        <f>IFERROR(VLOOKUP(_xlfn.NUMBERVALUE(MID(AB52, SEARCH("!", AB52)+1, SEARCH("+", AB52)-SEARCH("!", AB52)-1)), Rankings!$A$2:$BK$161, 63, FALSE),0)</f>
        <v>0</v>
      </c>
      <c r="IB52">
        <f>IFERROR(VLOOKUP(_xlfn.NUMBERVALUE(MID(AC52, SEARCH("!", AC52)+1, SEARCH("+", AC52)-SEARCH("!", AC52)-1)), Rankings!$A$2:$BK$161, 63, FALSE),0)</f>
        <v>0</v>
      </c>
      <c r="IC52">
        <f>IFERROR(VLOOKUP(_xlfn.NUMBERVALUE(MID(AD52, SEARCH("!", AD52)+1, SEARCH("+", AD52)-SEARCH("!", AD52)-1)), Rankings!$A$2:$BK$161, 63, FALSE),0)</f>
        <v>0</v>
      </c>
      <c r="ID52">
        <f>IFERROR(VLOOKUP(_xlfn.NUMBERVALUE(MID(AE52, SEARCH("!", AE52)+1, SEARCH("+", AE52)-SEARCH("!", AE52)-1)), Rankings!$A$2:$BK$161, 63, FALSE),0)</f>
        <v>0</v>
      </c>
      <c r="IE52">
        <f>IFERROR(VLOOKUP(_xlfn.NUMBERVALUE(MID(AF52, SEARCH("!", AF52)+1, SEARCH("+", AF52)-SEARCH("!", AF52)-1)), Rankings!$A$2:$BK$161, 63, FALSE),0)</f>
        <v>0</v>
      </c>
      <c r="IF52">
        <f>IFERROR(VLOOKUP(_xlfn.NUMBERVALUE(MID(AG52, SEARCH("!", AG52)+1, SEARCH("+", AG52)-SEARCH("!", AG52)-1)), Rankings!$A$2:$BK$161, 63, FALSE),0)</f>
        <v>0</v>
      </c>
      <c r="IG52">
        <f>IFERROR(VLOOKUP(_xlfn.NUMBERVALUE(MID(AH52, SEARCH("!", AH52)+1, SEARCH("+", AH52)-SEARCH("!", AH52)-1)), Rankings!$A$2:$BK$161, 63, FALSE),0)</f>
        <v>0</v>
      </c>
      <c r="IH52">
        <f>IFERROR(VLOOKUP(_xlfn.NUMBERVALUE(MID(AI52, SEARCH("!", AI52)+1, SEARCH("+", AI52)-SEARCH("!", AI52)-1)), Rankings!$A$2:$BK$161, 63, FALSE),0)</f>
        <v>0</v>
      </c>
      <c r="II52">
        <f>IFERROR(VLOOKUP(_xlfn.NUMBERVALUE(MID(AJ52, SEARCH("!", AJ52)+1, SEARCH("+", AJ52)-SEARCH("!", AJ52)-1)), Rankings!$A$2:$BK$161, 63, FALSE),0)</f>
        <v>0</v>
      </c>
      <c r="IJ52">
        <f>IFERROR(VLOOKUP(_xlfn.NUMBERVALUE(MID(AK52, SEARCH("!", AK52)+1, SEARCH("+", AK52)-SEARCH("!", AK52)-1)), Rankings!$A$2:$BK$161, 63, FALSE),0)</f>
        <v>0</v>
      </c>
      <c r="IK52">
        <f>IFERROR(VLOOKUP(_xlfn.NUMBERVALUE(MID(AL52, SEARCH("!", AL52)+1, SEARCH("+", AL52)-SEARCH("!", AL52)-1)), Rankings!$A$2:$BK$161, 63, FALSE),0)</f>
        <v>0</v>
      </c>
      <c r="IL52">
        <f>IFERROR(VLOOKUP(_xlfn.NUMBERVALUE(MID(AM52, SEARCH("!", AM52)+1, SEARCH("+", AM52)-SEARCH("!", AM52)-1)), Rankings!$A$2:$BK$161, 63, FALSE),0)</f>
        <v>0</v>
      </c>
      <c r="IM52">
        <f>IFERROR(VLOOKUP(_xlfn.NUMBERVALUE(MID(AN52, SEARCH("!", AN52)+1, SEARCH("+", AN52)-SEARCH("!", AN52)-1)), Rankings!$A$2:$BK$161, 63, FALSE),0)</f>
        <v>0</v>
      </c>
      <c r="IN52">
        <f>IFERROR(VLOOKUP(_xlfn.NUMBERVALUE(MID(AO52, SEARCH("!", AO52)+1, SEARCH("+", AO52)-SEARCH("!", AO52)-1)), Rankings!$A$2:$BK$161, 63, FALSE),0)</f>
        <v>0</v>
      </c>
      <c r="IO52">
        <f>IFERROR(VLOOKUP(_xlfn.NUMBERVALUE(MID(AP52, SEARCH("!", AP52)+1, SEARCH("+", AP52)-SEARCH("!", AP52)-1)), Rankings!$A$2:$BK$161, 63, FALSE),0)</f>
        <v>0</v>
      </c>
      <c r="IP52">
        <f>IFERROR(VLOOKUP(_xlfn.NUMBERVALUE(MID(AQ52, SEARCH("!", AQ52)+1, SEARCH("+", AQ52)-SEARCH("!", AQ52)-1)), Rankings!$A$2:$BK$161, 63, FALSE),0)</f>
        <v>0</v>
      </c>
      <c r="IQ52">
        <f>IFERROR(VLOOKUP(_xlfn.NUMBERVALUE(MID(AR52, SEARCH("!", AR52)+1, SEARCH("+", AR52)-SEARCH("!", AR52)-1)), Rankings!$A$2:$BK$161, 63, FALSE),0)</f>
        <v>0</v>
      </c>
      <c r="IR52">
        <f>IFERROR(VLOOKUP(_xlfn.NUMBERVALUE(MID(AS52, SEARCH("!", AS52)+1, SEARCH("+", AS52)-SEARCH("!", AS52)-1)), Rankings!$A$2:$BK$161, 63, FALSE),0)</f>
        <v>0</v>
      </c>
      <c r="IS52">
        <f>IFERROR(VLOOKUP(_xlfn.NUMBERVALUE(MID(AT52, SEARCH("!", AT52)+1, SEARCH("+", AT52)-SEARCH("!", AT52)-1)), Rankings!$A$2:$BK$161, 63, FALSE),0)</f>
        <v>0</v>
      </c>
      <c r="IT52">
        <f>IFERROR(VLOOKUP(_xlfn.NUMBERVALUE(MID(AU52, SEARCH("!", AU52)+1, SEARCH("+", AU52)-SEARCH("!", AU52)-1)), Rankings!$A$2:$BK$161, 63, FALSE),0)</f>
        <v>0</v>
      </c>
      <c r="IU52">
        <f>IFERROR(VLOOKUP(_xlfn.NUMBERVALUE(MID(AV52, SEARCH("!", AV52)+1, SEARCH("+", AV52)-SEARCH("!", AV52)-1)), Rankings!$A$2:$BK$161, 63, FALSE),0)</f>
        <v>0</v>
      </c>
      <c r="IV52">
        <f>IFERROR(VLOOKUP(_xlfn.NUMBERVALUE(MID(AW52, SEARCH("!", AW52)+1, SEARCH("+", AW52)-SEARCH("!", AW52)-1)), Rankings!$A$2:$BK$161, 63, FALSE),0)</f>
        <v>0</v>
      </c>
      <c r="IW52">
        <f>IFERROR(VLOOKUP(_xlfn.NUMBERVALUE(MID(AX52, SEARCH("!", AX52)+1, SEARCH("+", AX52)-SEARCH("!", AX52)-1)), Rankings!$A$2:$BK$161, 63, FALSE),0)</f>
        <v>0</v>
      </c>
      <c r="IX52">
        <f>IFERROR(VLOOKUP(_xlfn.NUMBERVALUE(MID(AY52, SEARCH("!", AY52)+1, SEARCH("+", AY52)-SEARCH("!", AY52)-1)), Rankings!$A$2:$BK$161, 63, FALSE),0)</f>
        <v>0</v>
      </c>
      <c r="IY52">
        <f>IFERROR(VLOOKUP(_xlfn.NUMBERVALUE(MID(AZ52, SEARCH("!", AZ52)+1, SEARCH("+", AZ52)-SEARCH("!", AZ52)-1)), Rankings!$A$2:$BK$161, 63, FALSE),0)</f>
        <v>0</v>
      </c>
      <c r="IZ52">
        <f>IFERROR(VLOOKUP(_xlfn.NUMBERVALUE(MID(BA52, SEARCH("!", BA52)+1, SEARCH("+", BA52)-SEARCH("!", BA52)-1)), Rankings!$A$2:$BK$161, 63, FALSE),0)</f>
        <v>0</v>
      </c>
      <c r="JA52">
        <f>IFERROR(VLOOKUP(_xlfn.NUMBERVALUE(MID(BB52, SEARCH("!", BB52)+1, SEARCH("+", BB52)-SEARCH("!", BB52)-1)), Rankings!$A$2:$BK$161, 63, FALSE),0)</f>
        <v>0</v>
      </c>
      <c r="JB52">
        <f>IFERROR(VLOOKUP(_xlfn.NUMBERVALUE(MID(BC52, SEARCH("!", BC52)+1, SEARCH("+", BC52)-SEARCH("!", BC52)-1)), Rankings!$A$2:$BK$161, 63, FALSE),0)</f>
        <v>0</v>
      </c>
      <c r="JC52">
        <f>IFERROR(VLOOKUP(_xlfn.NUMBERVALUE(MID(BD52, SEARCH("!", BD52)+1, SEARCH("+", BD52)-SEARCH("!", BD52)-1)), Rankings!$A$2:$BK$161, 63, FALSE),0)</f>
        <v>0</v>
      </c>
      <c r="JD52">
        <f>IFERROR(VLOOKUP(_xlfn.NUMBERVALUE(MID(BE52, SEARCH("!", BE52)+1, SEARCH("+", BE52)-SEARCH("!", BE52)-1)), Rankings!$A$2:$BK$161, 63, FALSE),0)</f>
        <v>0</v>
      </c>
      <c r="JE52">
        <f>IFERROR(VLOOKUP(_xlfn.NUMBERVALUE(MID(BF52, SEARCH("!", BF52)+1, SEARCH("+", BF52)-SEARCH("!", BF52)-1)), Rankings!$A$2:$BK$161, 63, FALSE),0)</f>
        <v>0</v>
      </c>
      <c r="JF52">
        <f>IFERROR(VLOOKUP(_xlfn.NUMBERVALUE(MID(BG52, SEARCH("!", BG52)+1, SEARCH("+", BG52)-SEARCH("!", BG52)-1)), Rankings!$A$2:$BK$161, 63, FALSE),0)</f>
        <v>0</v>
      </c>
      <c r="JG52">
        <f>IFERROR(VLOOKUP(_xlfn.NUMBERVALUE(MID(BH52, SEARCH("!", BH52)+1, SEARCH("+", BH52)-SEARCH("!", BH52)-1)), Rankings!$A$2:$BK$161, 63, FALSE),0)</f>
        <v>0</v>
      </c>
      <c r="JH52">
        <f>IFERROR(VLOOKUP(_xlfn.NUMBERVALUE(MID(BI52, SEARCH("!", BI52)+1, SEARCH("+", BI52)-SEARCH("!", BI52)-1)), Rankings!$A$2:$BK$161, 63, FALSE),0)</f>
        <v>0</v>
      </c>
      <c r="JI52">
        <f>IFERROR(VLOOKUP(_xlfn.NUMBERVALUE(MID(BJ52, SEARCH("!", BJ52)+1, SEARCH("+", BJ52)-SEARCH("!", BJ52)-1)), Rankings!$A$2:$BK$161, 63, FALSE),0)</f>
        <v>0</v>
      </c>
      <c r="JJ52">
        <f>IFERROR(VLOOKUP(_xlfn.NUMBERVALUE(MID(BK52, SEARCH("!", BK52)+1, SEARCH("+", BK52)-SEARCH("!", BK52)-1)), Rankings!$A$2:$BK$161, 63, FALSE),0)</f>
        <v>0</v>
      </c>
      <c r="JK52">
        <f>IFERROR(VLOOKUP(_xlfn.NUMBERVALUE(MID(BL52, SEARCH("!", BL52)+1, SEARCH("+", BL52)-SEARCH("!", BL52)-1)), Rankings!$A$2:$BK$161, 63, FALSE),0)</f>
        <v>0</v>
      </c>
      <c r="JL52">
        <f>IFERROR(VLOOKUP(_xlfn.NUMBERVALUE(MID(BM52, SEARCH("!", BM52)+1, SEARCH("+", BM52)-SEARCH("!", BM52)-1)), Rankings!$A$2:$BK$161, 63, FALSE),0)</f>
        <v>0</v>
      </c>
      <c r="JM52">
        <f>IFERROR(VLOOKUP(_xlfn.NUMBERVALUE(MID(BN52, SEARCH("!", BN52)+1, SEARCH("+", BN52)-SEARCH("!", BN52)-1)), Rankings!$A$2:$BK$161, 63, FALSE),0)</f>
        <v>0</v>
      </c>
      <c r="JN52">
        <f>IFERROR(VLOOKUP(_xlfn.NUMBERVALUE(MID(BO52, SEARCH("!", BO52)+1, SEARCH("+", BO52)-SEARCH("!", BO52)-1)), Rankings!$A$2:$BK$161, 63, FALSE),0)</f>
        <v>0</v>
      </c>
      <c r="JO52">
        <f>IFERROR(VLOOKUP(_xlfn.NUMBERVALUE(MID(BP52, SEARCH("!", BP52)+1, SEARCH("+", BP52)-SEARCH("!", BP52)-1)), Rankings!$A$2:$BK$161, 63, FALSE),0)</f>
        <v>0</v>
      </c>
      <c r="JP52">
        <f>IFERROR(VLOOKUP(_xlfn.NUMBERVALUE(MID(BQ52, SEARCH("!", BQ52)+1, SEARCH("+", BQ52)-SEARCH("!", BQ52)-1)), Rankings!$A$2:$BK$161, 63, FALSE),0)</f>
        <v>0</v>
      </c>
      <c r="JQ52">
        <f>IFERROR(VLOOKUP(_xlfn.NUMBERVALUE(MID(BR52, SEARCH("!", BR52)+1, SEARCH("+", BR52)-SEARCH("!", BR52)-1)), Rankings!$A$2:$BK$161, 63, FALSE),0)</f>
        <v>0</v>
      </c>
      <c r="JR52">
        <f>IFERROR(VLOOKUP(_xlfn.NUMBERVALUE(MID(BS52, SEARCH("!", BS52)+1, SEARCH("+", BS52)-SEARCH("!", BS52)-1)), Rankings!$A$2:$BK$161, 63, FALSE),0)</f>
        <v>0</v>
      </c>
      <c r="JS52">
        <f>IFERROR(VLOOKUP(_xlfn.NUMBERVALUE(MID(BT52, SEARCH("!", BT52)+1, SEARCH("+", BT52)-SEARCH("!", BT52)-1)), Rankings!$A$2:$BK$161, 63, FALSE),0)</f>
        <v>0</v>
      </c>
      <c r="JT52">
        <f>IFERROR(VLOOKUP(_xlfn.NUMBERVALUE(MID(BU52, SEARCH("!", BU52)+1, SEARCH("+", BU52)-SEARCH("!", BU52)-1)), Rankings!$A$2:$BK$161, 63, FALSE),0)</f>
        <v>0</v>
      </c>
      <c r="JU52">
        <f>IFERROR(VLOOKUP(_xlfn.NUMBERVALUE(MID(BV52, SEARCH("!", BV52)+1, SEARCH("+", BV52)-SEARCH("!", BV52)-1)), Rankings!$A$2:$BK$161, 63, FALSE),0)</f>
        <v>0</v>
      </c>
      <c r="JV52">
        <f>IFERROR(VLOOKUP(_xlfn.NUMBERVALUE(MID(BW52, SEARCH("!", BW52)+1, SEARCH("+", BW52)-SEARCH("!", BW52)-1)), Rankings!$A$2:$BK$161, 63, FALSE),0)</f>
        <v>0</v>
      </c>
      <c r="JW52">
        <f>IFERROR(VLOOKUP(_xlfn.NUMBERVALUE(MID(BX52, SEARCH("!", BX52)+1, SEARCH("+", BX52)-SEARCH("!", BX52)-1)), Rankings!$A$2:$BK$161, 63, FALSE),0)</f>
        <v>0</v>
      </c>
      <c r="JX52">
        <f>IFERROR(VLOOKUP(_xlfn.NUMBERVALUE(MID(BY52, SEARCH("!", BY52)+1, SEARCH("+", BY52)-SEARCH("!", BY52)-1)), Rankings!$A$2:$BK$161, 63, FALSE),0)</f>
        <v>0</v>
      </c>
      <c r="JY52">
        <f>IFERROR(VLOOKUP(_xlfn.NUMBERVALUE(MID(BZ52, SEARCH("!", BZ52)+1, SEARCH("+", BZ52)-SEARCH("!", BZ52)-1)), Rankings!$A$2:$BK$161, 63, FALSE),0)</f>
        <v>0</v>
      </c>
      <c r="JZ52">
        <f>IFERROR(VLOOKUP(_xlfn.NUMBERVALUE(MID(CA52, SEARCH("!", CA52)+1, SEARCH("+", CA52)-SEARCH("!", CA52)-1)), Rankings!$A$2:$BK$161, 63, FALSE),0)</f>
        <v>0</v>
      </c>
      <c r="KA52">
        <f>IFERROR(VLOOKUP(_xlfn.NUMBERVALUE(MID(CB52, SEARCH("!", CB52)+1, SEARCH("+", CB52)-SEARCH("!", CB52)-1)), Rankings!$A$2:$BK$161, 63, FALSE),0)</f>
        <v>0</v>
      </c>
      <c r="KB52">
        <f>IFERROR(VLOOKUP(_xlfn.NUMBERVALUE(MID(CC52, SEARCH("!", CC52)+1, SEARCH("+", CC52)-SEARCH("!", CC52)-1)), Rankings!$A$2:$BK$161, 63, FALSE),0)</f>
        <v>0</v>
      </c>
      <c r="KC52">
        <f>IFERROR(VLOOKUP(_xlfn.NUMBERVALUE(MID(CD52, SEARCH("!", CD52)+1, SEARCH("+", CD52)-SEARCH("!", CD52)-1)), Rankings!$A$2:$BK$161, 63, FALSE),0)</f>
        <v>0</v>
      </c>
      <c r="KD52">
        <f>IFERROR(VLOOKUP(_xlfn.NUMBERVALUE(MID(CE52, SEARCH("!", CE52)+1, SEARCH("+", CE52)-SEARCH("!", CE52)-1)), Rankings!$A$2:$BK$161, 63, FALSE),0)</f>
        <v>0</v>
      </c>
      <c r="KE52">
        <f>IFERROR(VLOOKUP(_xlfn.NUMBERVALUE(MID(CF52, SEARCH("!", CF52)+1, SEARCH("+", CF52)-SEARCH("!", CF52)-1)), Rankings!$A$2:$BK$161, 63, FALSE),0)</f>
        <v>0</v>
      </c>
      <c r="KF52">
        <f>IFERROR(VLOOKUP(_xlfn.NUMBERVALUE(MID(CG52, SEARCH("!", CG52)+1, SEARCH("+", CG52)-SEARCH("!", CG52)-1)), Rankings!$A$2:$BK$161, 63, FALSE),0)</f>
        <v>0</v>
      </c>
      <c r="KG52">
        <f>IFERROR(VLOOKUP(_xlfn.NUMBERVALUE(MID(CH52, SEARCH("!", CH52)+1, SEARCH("+", CH52)-SEARCH("!", CH52)-1)), Rankings!$A$2:$BK$161, 63, FALSE),0)</f>
        <v>0</v>
      </c>
      <c r="KH52">
        <f>IFERROR(VLOOKUP(_xlfn.NUMBERVALUE(MID(CI52, SEARCH("!", CI52)+1, SEARCH("+", CI52)-SEARCH("!", CI52)-1)), Rankings!$A$2:$BK$161, 63, FALSE),0)</f>
        <v>0</v>
      </c>
      <c r="KI52">
        <f>IFERROR(VLOOKUP(_xlfn.NUMBERVALUE(MID(CJ52, SEARCH("!", CJ52)+1, SEARCH("+", CJ52)-SEARCH("!", CJ52)-1)), Rankings!$A$2:$BK$161, 63, FALSE),0)</f>
        <v>0</v>
      </c>
      <c r="KJ52">
        <f>IFERROR(VLOOKUP(_xlfn.NUMBERVALUE(MID(CK52, SEARCH("!", CK52)+1, SEARCH("+", CK52)-SEARCH("!", CK52)-1)), Rankings!$A$2:$BK$161, 63, FALSE),0)</f>
        <v>0</v>
      </c>
      <c r="KK52">
        <f>IFERROR(VLOOKUP(_xlfn.NUMBERVALUE(MID(CL52, SEARCH("!", CL52)+1, SEARCH("+", CL52)-SEARCH("!", CL52)-1)), Rankings!$A$2:$BK$161, 63, FALSE),0)</f>
        <v>0</v>
      </c>
      <c r="KL52">
        <f>IFERROR(VLOOKUP(_xlfn.NUMBERVALUE(MID(CM52, SEARCH("!", CM52)+1, SEARCH("+", CM52)-SEARCH("!", CM52)-1)), Rankings!$A$2:$BK$161, 63, FALSE),0)</f>
        <v>0</v>
      </c>
      <c r="KM52">
        <f>IFERROR(VLOOKUP(_xlfn.NUMBERVALUE(MID(CN52, SEARCH("!", CN52)+1, SEARCH("+", CN52)-SEARCH("!", CN52)-1)), Rankings!$A$2:$BK$161, 63, FALSE),0)</f>
        <v>0</v>
      </c>
      <c r="KN52">
        <f>IFERROR(VLOOKUP(_xlfn.NUMBERVALUE(MID(CO52, SEARCH("!", CO52)+1, SEARCH("+", CO52)-SEARCH("!", CO52)-1)), Rankings!$A$2:$BK$161, 63, FALSE),0)</f>
        <v>0</v>
      </c>
      <c r="KO52">
        <f>IFERROR(VLOOKUP(_xlfn.NUMBERVALUE(MID(CP52, SEARCH("!", CP52)+1, SEARCH("+", CP52)-SEARCH("!", CP52)-1)), Rankings!$A$2:$BK$161, 63, FALSE),0)</f>
        <v>0</v>
      </c>
      <c r="KP52">
        <f>IFERROR(VLOOKUP(_xlfn.NUMBERVALUE(MID(CQ52, SEARCH("!", CQ52)+1, SEARCH("+", CQ52)-SEARCH("!", CQ52)-1)), Rankings!$A$2:$BK$161, 63, FALSE),0)</f>
        <v>0</v>
      </c>
      <c r="KQ52">
        <f>IFERROR(VLOOKUP(_xlfn.NUMBERVALUE(MID(CR52, SEARCH("!", CR52)+1, SEARCH("+", CR52)-SEARCH("!", CR52)-1)), Rankings!$A$2:$BK$161, 63, FALSE),0)</f>
        <v>0</v>
      </c>
      <c r="KS52" s="4">
        <f t="shared" si="1035"/>
        <v>222</v>
      </c>
      <c r="KT52" s="4">
        <f t="shared" si="1036"/>
        <v>67</v>
      </c>
      <c r="KU52" s="4">
        <f t="shared" si="1037"/>
        <v>212</v>
      </c>
      <c r="KV52" s="4">
        <f t="shared" si="1038"/>
        <v>0</v>
      </c>
      <c r="KY52" s="4">
        <f t="shared" si="1039"/>
        <v>501</v>
      </c>
      <c r="KZ52" s="4"/>
      <c r="LB52">
        <f t="shared" si="1040"/>
        <v>30</v>
      </c>
      <c r="LC52">
        <f t="shared" si="1041"/>
        <v>32</v>
      </c>
      <c r="LD52">
        <f t="shared" si="1042"/>
        <v>48</v>
      </c>
      <c r="LE52">
        <f t="shared" si="1043"/>
        <v>72</v>
      </c>
      <c r="LF52">
        <f t="shared" si="1044"/>
        <v>51</v>
      </c>
      <c r="LG52">
        <f t="shared" si="1045"/>
        <v>39</v>
      </c>
      <c r="LH52">
        <f t="shared" si="1046"/>
        <v>16</v>
      </c>
      <c r="LI52">
        <f t="shared" si="1047"/>
        <v>51</v>
      </c>
      <c r="LJ52">
        <f t="shared" si="1048"/>
        <v>73</v>
      </c>
      <c r="LK52">
        <f t="shared" si="1049"/>
        <v>52</v>
      </c>
      <c r="LL52">
        <f t="shared" si="1050"/>
        <v>37</v>
      </c>
      <c r="LM52">
        <f t="shared" si="1051"/>
        <v>0</v>
      </c>
      <c r="LN52">
        <f t="shared" si="1052"/>
        <v>0</v>
      </c>
      <c r="LO52">
        <f t="shared" si="1053"/>
        <v>0</v>
      </c>
      <c r="LP52">
        <f t="shared" si="1054"/>
        <v>0</v>
      </c>
      <c r="LQ52">
        <f t="shared" si="1055"/>
        <v>0</v>
      </c>
      <c r="LR52">
        <f t="shared" si="1056"/>
        <v>0</v>
      </c>
      <c r="LS52">
        <f t="shared" si="1057"/>
        <v>0</v>
      </c>
      <c r="LT52">
        <f t="shared" si="1058"/>
        <v>0</v>
      </c>
      <c r="LU52">
        <f t="shared" si="1059"/>
        <v>0</v>
      </c>
      <c r="LV52">
        <f t="shared" si="1060"/>
        <v>0</v>
      </c>
      <c r="LW52">
        <f t="shared" si="1061"/>
        <v>0</v>
      </c>
      <c r="LX52">
        <f t="shared" si="1062"/>
        <v>0</v>
      </c>
      <c r="LY52">
        <f t="shared" si="1063"/>
        <v>0</v>
      </c>
      <c r="LZ52">
        <f t="shared" si="1064"/>
        <v>0</v>
      </c>
      <c r="MA52">
        <f t="shared" si="1065"/>
        <v>0</v>
      </c>
      <c r="MB52">
        <f t="shared" si="1066"/>
        <v>0</v>
      </c>
      <c r="MC52">
        <f t="shared" si="1067"/>
        <v>0</v>
      </c>
      <c r="MD52">
        <f t="shared" si="1068"/>
        <v>0</v>
      </c>
      <c r="ME52">
        <f t="shared" si="1069"/>
        <v>0</v>
      </c>
      <c r="MF52">
        <f t="shared" si="1070"/>
        <v>0</v>
      </c>
      <c r="MG52">
        <f t="shared" si="1071"/>
        <v>0</v>
      </c>
      <c r="MH52">
        <f t="shared" si="1072"/>
        <v>0</v>
      </c>
      <c r="MI52">
        <f t="shared" si="1073"/>
        <v>0</v>
      </c>
      <c r="MJ52">
        <f t="shared" si="1074"/>
        <v>0</v>
      </c>
      <c r="MK52">
        <f t="shared" si="1075"/>
        <v>0</v>
      </c>
      <c r="ML52">
        <f t="shared" si="1076"/>
        <v>0</v>
      </c>
      <c r="MM52">
        <f t="shared" si="1077"/>
        <v>0</v>
      </c>
      <c r="MN52">
        <f t="shared" si="1078"/>
        <v>0</v>
      </c>
      <c r="MO52">
        <f t="shared" si="1079"/>
        <v>0</v>
      </c>
      <c r="MP52">
        <f t="shared" si="1080"/>
        <v>0</v>
      </c>
      <c r="MQ52">
        <f t="shared" si="1081"/>
        <v>0</v>
      </c>
      <c r="MR52">
        <f t="shared" si="1082"/>
        <v>0</v>
      </c>
      <c r="MS52">
        <f t="shared" si="1083"/>
        <v>0</v>
      </c>
      <c r="MT52">
        <f t="shared" si="1084"/>
        <v>0</v>
      </c>
      <c r="MU52">
        <f t="shared" si="1085"/>
        <v>0</v>
      </c>
      <c r="MV52">
        <f t="shared" si="1086"/>
        <v>0</v>
      </c>
      <c r="MW52">
        <f t="shared" si="1087"/>
        <v>0</v>
      </c>
      <c r="MX52">
        <f t="shared" si="1088"/>
        <v>0</v>
      </c>
      <c r="MY52">
        <f t="shared" si="1089"/>
        <v>0</v>
      </c>
      <c r="MZ52">
        <f t="shared" si="1090"/>
        <v>0</v>
      </c>
      <c r="NA52">
        <f t="shared" si="1091"/>
        <v>0</v>
      </c>
      <c r="NB52">
        <f t="shared" si="1092"/>
        <v>0</v>
      </c>
      <c r="NC52">
        <f t="shared" si="1093"/>
        <v>0</v>
      </c>
      <c r="ND52">
        <f t="shared" si="1094"/>
        <v>0</v>
      </c>
      <c r="NE52">
        <f t="shared" si="1095"/>
        <v>0</v>
      </c>
      <c r="NF52">
        <f t="shared" si="1096"/>
        <v>0</v>
      </c>
      <c r="NG52">
        <f t="shared" si="1097"/>
        <v>0</v>
      </c>
      <c r="NH52">
        <f t="shared" si="1098"/>
        <v>0</v>
      </c>
      <c r="NI52">
        <f t="shared" si="1099"/>
        <v>0</v>
      </c>
      <c r="NJ52">
        <f t="shared" si="1100"/>
        <v>0</v>
      </c>
      <c r="NK52">
        <f t="shared" si="1101"/>
        <v>0</v>
      </c>
      <c r="NL52">
        <f t="shared" si="1102"/>
        <v>0</v>
      </c>
      <c r="NM52">
        <f t="shared" si="1103"/>
        <v>0</v>
      </c>
      <c r="NN52">
        <f t="shared" si="1104"/>
        <v>0</v>
      </c>
      <c r="NO52">
        <f t="shared" si="1105"/>
        <v>0</v>
      </c>
      <c r="NP52">
        <f t="shared" si="1106"/>
        <v>0</v>
      </c>
      <c r="NQ52">
        <f t="shared" si="1107"/>
        <v>0</v>
      </c>
      <c r="NR52">
        <f t="shared" si="1108"/>
        <v>0</v>
      </c>
      <c r="NS52">
        <f t="shared" si="1109"/>
        <v>0</v>
      </c>
      <c r="NT52">
        <f t="shared" si="1110"/>
        <v>0</v>
      </c>
      <c r="NU52">
        <f t="shared" si="1111"/>
        <v>0</v>
      </c>
      <c r="NV52">
        <f t="shared" si="1112"/>
        <v>0</v>
      </c>
      <c r="NW52">
        <f t="shared" si="1113"/>
        <v>0</v>
      </c>
      <c r="NX52">
        <f t="shared" si="1114"/>
        <v>0</v>
      </c>
      <c r="NY52">
        <f t="shared" si="1115"/>
        <v>0</v>
      </c>
      <c r="NZ52">
        <f t="shared" si="1116"/>
        <v>0</v>
      </c>
      <c r="OA52">
        <f t="shared" si="1117"/>
        <v>0</v>
      </c>
      <c r="OB52">
        <f t="shared" si="1118"/>
        <v>0</v>
      </c>
      <c r="OC52">
        <f t="shared" si="1119"/>
        <v>0</v>
      </c>
      <c r="OD52">
        <f t="shared" si="1120"/>
        <v>0</v>
      </c>
      <c r="OE52">
        <f t="shared" si="1121"/>
        <v>0</v>
      </c>
      <c r="OF52">
        <f t="shared" si="1122"/>
        <v>0</v>
      </c>
      <c r="OG52">
        <f t="shared" si="1123"/>
        <v>0</v>
      </c>
      <c r="OH52">
        <f t="shared" si="1124"/>
        <v>0</v>
      </c>
      <c r="OJ52" s="4">
        <f t="shared" si="1125"/>
        <v>199</v>
      </c>
      <c r="OK52" s="4">
        <f t="shared" si="1126"/>
        <v>74</v>
      </c>
      <c r="OL52" s="4">
        <f t="shared" si="1127"/>
        <v>111</v>
      </c>
      <c r="OM52" s="4">
        <f t="shared" si="1128"/>
        <v>0</v>
      </c>
      <c r="OP52" s="4">
        <f t="shared" si="1129"/>
        <v>384</v>
      </c>
      <c r="OQ52" s="4"/>
      <c r="OS52">
        <f t="shared" si="1130"/>
        <v>32</v>
      </c>
      <c r="OT52">
        <f t="shared" si="1131"/>
        <v>68</v>
      </c>
      <c r="OU52">
        <f t="shared" si="1132"/>
        <v>42</v>
      </c>
      <c r="OV52">
        <f t="shared" si="1133"/>
        <v>18</v>
      </c>
      <c r="OW52">
        <f t="shared" si="1134"/>
        <v>25</v>
      </c>
      <c r="OX52">
        <f t="shared" si="1135"/>
        <v>30</v>
      </c>
      <c r="OY52">
        <f t="shared" si="1136"/>
        <v>34</v>
      </c>
      <c r="OZ52">
        <f t="shared" si="1137"/>
        <v>40</v>
      </c>
      <c r="PA52">
        <f t="shared" si="1138"/>
        <v>27</v>
      </c>
      <c r="PB52">
        <f t="shared" si="1139"/>
        <v>20</v>
      </c>
      <c r="PC52">
        <f t="shared" si="1140"/>
        <v>48</v>
      </c>
      <c r="PD52">
        <f t="shared" si="1141"/>
        <v>0</v>
      </c>
      <c r="PE52">
        <f t="shared" si="1142"/>
        <v>0</v>
      </c>
      <c r="PF52">
        <f t="shared" si="1143"/>
        <v>0</v>
      </c>
      <c r="PG52">
        <f t="shared" si="1144"/>
        <v>0</v>
      </c>
      <c r="PH52">
        <f t="shared" si="1145"/>
        <v>0</v>
      </c>
      <c r="PI52">
        <f t="shared" si="1146"/>
        <v>0</v>
      </c>
      <c r="PJ52">
        <f t="shared" si="1147"/>
        <v>0</v>
      </c>
      <c r="PK52">
        <f t="shared" si="1148"/>
        <v>0</v>
      </c>
      <c r="PL52">
        <f t="shared" si="1149"/>
        <v>0</v>
      </c>
      <c r="PM52">
        <f t="shared" si="1150"/>
        <v>0</v>
      </c>
      <c r="PN52">
        <f t="shared" si="1151"/>
        <v>0</v>
      </c>
      <c r="PO52">
        <f t="shared" si="1152"/>
        <v>0</v>
      </c>
      <c r="PP52">
        <f t="shared" si="1153"/>
        <v>0</v>
      </c>
      <c r="PQ52">
        <f t="shared" si="1154"/>
        <v>0</v>
      </c>
      <c r="PR52">
        <f t="shared" si="1155"/>
        <v>0</v>
      </c>
      <c r="PS52">
        <f t="shared" si="1156"/>
        <v>0</v>
      </c>
      <c r="PT52">
        <f t="shared" si="1157"/>
        <v>0</v>
      </c>
      <c r="PU52">
        <f t="shared" si="1158"/>
        <v>0</v>
      </c>
      <c r="PV52">
        <f t="shared" si="1159"/>
        <v>0</v>
      </c>
      <c r="PW52">
        <f t="shared" si="1160"/>
        <v>0</v>
      </c>
      <c r="PX52">
        <f t="shared" si="1161"/>
        <v>0</v>
      </c>
      <c r="PY52">
        <f t="shared" si="1162"/>
        <v>0</v>
      </c>
      <c r="PZ52">
        <f t="shared" si="1163"/>
        <v>0</v>
      </c>
      <c r="QA52">
        <f t="shared" si="1164"/>
        <v>0</v>
      </c>
      <c r="QB52">
        <f t="shared" si="1165"/>
        <v>0</v>
      </c>
      <c r="QC52">
        <f t="shared" si="1166"/>
        <v>0</v>
      </c>
      <c r="QD52">
        <f t="shared" si="1167"/>
        <v>0</v>
      </c>
      <c r="QE52">
        <f t="shared" si="1168"/>
        <v>0</v>
      </c>
      <c r="QF52">
        <f t="shared" si="1169"/>
        <v>0</v>
      </c>
      <c r="QG52">
        <f t="shared" si="1170"/>
        <v>0</v>
      </c>
      <c r="QH52">
        <f t="shared" si="1171"/>
        <v>0</v>
      </c>
      <c r="QI52">
        <f t="shared" si="1172"/>
        <v>0</v>
      </c>
      <c r="QJ52">
        <f t="shared" si="1173"/>
        <v>0</v>
      </c>
      <c r="QK52">
        <f t="shared" si="1174"/>
        <v>0</v>
      </c>
      <c r="QL52">
        <f t="shared" si="1175"/>
        <v>0</v>
      </c>
      <c r="QM52">
        <f t="shared" si="1176"/>
        <v>0</v>
      </c>
      <c r="QN52">
        <f t="shared" si="1177"/>
        <v>0</v>
      </c>
      <c r="QO52">
        <f t="shared" si="1178"/>
        <v>0</v>
      </c>
      <c r="QP52">
        <f t="shared" si="1179"/>
        <v>0</v>
      </c>
      <c r="QQ52">
        <f t="shared" si="1180"/>
        <v>0</v>
      </c>
      <c r="QR52">
        <f t="shared" si="1181"/>
        <v>0</v>
      </c>
      <c r="QS52">
        <f t="shared" si="1182"/>
        <v>0</v>
      </c>
      <c r="QT52">
        <f t="shared" si="1183"/>
        <v>0</v>
      </c>
      <c r="QU52">
        <f t="shared" si="1184"/>
        <v>0</v>
      </c>
      <c r="QV52">
        <f t="shared" si="1185"/>
        <v>0</v>
      </c>
      <c r="QW52">
        <f t="shared" si="1186"/>
        <v>0</v>
      </c>
      <c r="QX52">
        <f t="shared" si="1187"/>
        <v>0</v>
      </c>
      <c r="QY52">
        <f t="shared" si="1188"/>
        <v>0</v>
      </c>
      <c r="QZ52">
        <f t="shared" si="1189"/>
        <v>0</v>
      </c>
      <c r="RA52">
        <f t="shared" si="1190"/>
        <v>0</v>
      </c>
      <c r="RB52">
        <f t="shared" si="1191"/>
        <v>0</v>
      </c>
      <c r="RC52">
        <f t="shared" si="1192"/>
        <v>0</v>
      </c>
      <c r="RD52">
        <f t="shared" si="1193"/>
        <v>0</v>
      </c>
      <c r="RE52">
        <f t="shared" si="1194"/>
        <v>0</v>
      </c>
      <c r="RF52">
        <f t="shared" si="1195"/>
        <v>0</v>
      </c>
      <c r="RG52">
        <f t="shared" si="1196"/>
        <v>0</v>
      </c>
      <c r="RH52">
        <f t="shared" si="1197"/>
        <v>0</v>
      </c>
      <c r="RI52">
        <f t="shared" si="1198"/>
        <v>0</v>
      </c>
      <c r="RJ52">
        <f t="shared" si="1199"/>
        <v>0</v>
      </c>
      <c r="RK52">
        <f t="shared" si="1200"/>
        <v>0</v>
      </c>
      <c r="RL52">
        <f t="shared" si="1201"/>
        <v>0</v>
      </c>
      <c r="RM52">
        <f t="shared" si="1202"/>
        <v>0</v>
      </c>
      <c r="RN52">
        <f t="shared" si="1203"/>
        <v>0</v>
      </c>
      <c r="RO52">
        <f t="shared" si="1204"/>
        <v>0</v>
      </c>
      <c r="RP52">
        <f t="shared" si="1205"/>
        <v>0</v>
      </c>
      <c r="RQ52">
        <f t="shared" si="1206"/>
        <v>0</v>
      </c>
      <c r="RR52">
        <f t="shared" si="1207"/>
        <v>0</v>
      </c>
      <c r="RS52">
        <f t="shared" si="1208"/>
        <v>0</v>
      </c>
      <c r="RT52">
        <f t="shared" si="1209"/>
        <v>0</v>
      </c>
      <c r="RU52">
        <f t="shared" si="1210"/>
        <v>0</v>
      </c>
      <c r="RV52">
        <f t="shared" si="1211"/>
        <v>0</v>
      </c>
      <c r="RW52">
        <f t="shared" si="1212"/>
        <v>0</v>
      </c>
      <c r="RX52">
        <f t="shared" si="1213"/>
        <v>0</v>
      </c>
      <c r="RY52">
        <f t="shared" si="1214"/>
        <v>0</v>
      </c>
      <c r="SA52" s="4">
        <f t="shared" si="1215"/>
        <v>23.080000000000002</v>
      </c>
      <c r="SB52" s="4">
        <f t="shared" si="1216"/>
        <v>7.2</v>
      </c>
      <c r="SC52" s="4">
        <f t="shared" si="1217"/>
        <v>20.66</v>
      </c>
      <c r="SD52" s="4">
        <f t="shared" si="1218"/>
        <v>0</v>
      </c>
      <c r="SF52" s="4">
        <f t="shared" si="1219"/>
        <v>50.94</v>
      </c>
      <c r="SI52">
        <f t="shared" si="1220"/>
        <v>4.5</v>
      </c>
      <c r="SJ52">
        <f t="shared" si="1221"/>
        <v>4.5</v>
      </c>
      <c r="SK52">
        <f t="shared" si="1222"/>
        <v>4.75</v>
      </c>
      <c r="SL52">
        <f t="shared" si="1223"/>
        <v>5.0999999999999996</v>
      </c>
      <c r="SM52">
        <f t="shared" si="1224"/>
        <v>5.43</v>
      </c>
      <c r="SN52">
        <f t="shared" si="1225"/>
        <v>3.89</v>
      </c>
      <c r="SO52">
        <f t="shared" si="1226"/>
        <v>2.8</v>
      </c>
      <c r="SP52">
        <f t="shared" si="1227"/>
        <v>4.4000000000000004</v>
      </c>
      <c r="SQ52">
        <f t="shared" si="1228"/>
        <v>5.44</v>
      </c>
      <c r="SR52">
        <f t="shared" si="1229"/>
        <v>6</v>
      </c>
      <c r="SS52">
        <f t="shared" si="1230"/>
        <v>4.13</v>
      </c>
      <c r="ST52" t="str">
        <f t="shared" si="1231"/>
        <v>0</v>
      </c>
      <c r="SU52" t="str">
        <f t="shared" si="1232"/>
        <v>0</v>
      </c>
      <c r="SV52" t="str">
        <f t="shared" si="1233"/>
        <v>0</v>
      </c>
      <c r="SW52" t="str">
        <f t="shared" si="1234"/>
        <v>0</v>
      </c>
      <c r="SX52" t="str">
        <f t="shared" si="1235"/>
        <v>0</v>
      </c>
      <c r="SY52" t="str">
        <f t="shared" si="1236"/>
        <v>0</v>
      </c>
      <c r="SZ52" t="str">
        <f t="shared" si="1237"/>
        <v>0</v>
      </c>
      <c r="TA52" t="str">
        <f t="shared" si="1238"/>
        <v>0</v>
      </c>
      <c r="TB52" t="str">
        <f t="shared" si="1239"/>
        <v>0</v>
      </c>
      <c r="TC52" t="str">
        <f t="shared" si="1240"/>
        <v>0</v>
      </c>
      <c r="TD52" t="str">
        <f t="shared" si="1241"/>
        <v>0</v>
      </c>
      <c r="TE52" t="str">
        <f t="shared" si="1242"/>
        <v>0</v>
      </c>
      <c r="TF52" t="str">
        <f t="shared" si="1243"/>
        <v>0</v>
      </c>
      <c r="TG52" t="str">
        <f t="shared" si="1244"/>
        <v>0</v>
      </c>
      <c r="TH52" t="str">
        <f t="shared" si="1245"/>
        <v>0</v>
      </c>
      <c r="TI52" t="str">
        <f t="shared" si="1246"/>
        <v>0</v>
      </c>
      <c r="TJ52" t="str">
        <f t="shared" si="1247"/>
        <v>0</v>
      </c>
      <c r="TK52" t="str">
        <f t="shared" si="1248"/>
        <v>0</v>
      </c>
      <c r="TL52" t="str">
        <f t="shared" si="1249"/>
        <v>0</v>
      </c>
      <c r="TM52" t="str">
        <f t="shared" si="1250"/>
        <v>0</v>
      </c>
      <c r="TN52" t="str">
        <f t="shared" si="1251"/>
        <v>0</v>
      </c>
      <c r="TO52" t="str">
        <f t="shared" si="1252"/>
        <v>0</v>
      </c>
      <c r="TP52" t="str">
        <f t="shared" si="1253"/>
        <v>0</v>
      </c>
      <c r="TQ52" t="str">
        <f t="shared" si="1254"/>
        <v>0</v>
      </c>
      <c r="TR52" t="str">
        <f t="shared" si="1255"/>
        <v>0</v>
      </c>
      <c r="TS52" t="str">
        <f t="shared" si="1256"/>
        <v>0</v>
      </c>
      <c r="TT52" t="str">
        <f t="shared" si="1257"/>
        <v>0</v>
      </c>
      <c r="TU52" t="str">
        <f t="shared" si="1258"/>
        <v>0</v>
      </c>
      <c r="TV52" t="str">
        <f t="shared" si="1259"/>
        <v>0</v>
      </c>
      <c r="TW52" t="str">
        <f t="shared" si="1260"/>
        <v>0</v>
      </c>
      <c r="TX52" t="str">
        <f t="shared" si="1261"/>
        <v>0</v>
      </c>
      <c r="TY52" t="str">
        <f t="shared" si="1262"/>
        <v>0</v>
      </c>
      <c r="TZ52" t="str">
        <f t="shared" si="1263"/>
        <v>0</v>
      </c>
      <c r="UA52" t="str">
        <f t="shared" si="1264"/>
        <v>0</v>
      </c>
      <c r="UB52" t="str">
        <f t="shared" si="1265"/>
        <v>0</v>
      </c>
      <c r="UC52" t="str">
        <f t="shared" si="1266"/>
        <v>0</v>
      </c>
      <c r="UD52" t="str">
        <f t="shared" si="1267"/>
        <v>0</v>
      </c>
      <c r="UE52" t="str">
        <f t="shared" si="1268"/>
        <v>0</v>
      </c>
      <c r="UF52" t="str">
        <f t="shared" si="1269"/>
        <v>0</v>
      </c>
      <c r="UG52" t="str">
        <f t="shared" si="1270"/>
        <v>0</v>
      </c>
      <c r="UH52" t="str">
        <f t="shared" si="1271"/>
        <v>0</v>
      </c>
      <c r="UI52" t="str">
        <f t="shared" si="1272"/>
        <v>0</v>
      </c>
      <c r="UJ52" t="str">
        <f t="shared" si="1273"/>
        <v>0</v>
      </c>
      <c r="UK52" t="str">
        <f t="shared" si="1274"/>
        <v>0</v>
      </c>
      <c r="UL52" t="str">
        <f t="shared" si="1275"/>
        <v>0</v>
      </c>
      <c r="UM52" t="str">
        <f t="shared" si="1276"/>
        <v>0</v>
      </c>
      <c r="UN52" t="str">
        <f t="shared" si="1277"/>
        <v>0</v>
      </c>
      <c r="UO52" t="str">
        <f t="shared" si="1278"/>
        <v>0</v>
      </c>
      <c r="UP52" t="str">
        <f t="shared" si="1279"/>
        <v>0</v>
      </c>
      <c r="UQ52" t="str">
        <f t="shared" si="1280"/>
        <v>0</v>
      </c>
      <c r="UR52" t="str">
        <f t="shared" si="1281"/>
        <v>0</v>
      </c>
      <c r="US52" t="str">
        <f t="shared" si="1282"/>
        <v>0</v>
      </c>
      <c r="UT52" t="str">
        <f t="shared" si="1283"/>
        <v>0</v>
      </c>
      <c r="UU52" t="str">
        <f t="shared" si="1284"/>
        <v>0</v>
      </c>
      <c r="UV52" t="str">
        <f t="shared" si="1285"/>
        <v>0</v>
      </c>
      <c r="UW52" t="str">
        <f t="shared" si="1286"/>
        <v>0</v>
      </c>
      <c r="UX52" t="str">
        <f t="shared" si="1287"/>
        <v>0</v>
      </c>
      <c r="UY52" t="str">
        <f t="shared" si="1288"/>
        <v>0</v>
      </c>
      <c r="UZ52" t="str">
        <f t="shared" si="1289"/>
        <v>0</v>
      </c>
      <c r="VA52" t="str">
        <f t="shared" si="1290"/>
        <v>0</v>
      </c>
      <c r="VB52" t="str">
        <f t="shared" si="1291"/>
        <v>0</v>
      </c>
      <c r="VC52" t="str">
        <f t="shared" si="1292"/>
        <v>0</v>
      </c>
      <c r="VD52" t="str">
        <f t="shared" si="1293"/>
        <v>0</v>
      </c>
      <c r="VE52" t="str">
        <f t="shared" si="1294"/>
        <v>0</v>
      </c>
      <c r="VF52" t="str">
        <f t="shared" si="1295"/>
        <v>0</v>
      </c>
      <c r="VG52" t="str">
        <f t="shared" si="1296"/>
        <v>0</v>
      </c>
      <c r="VH52" t="str">
        <f t="shared" si="1297"/>
        <v>0</v>
      </c>
      <c r="VI52" t="str">
        <f t="shared" si="1298"/>
        <v>0</v>
      </c>
      <c r="VJ52" t="str">
        <f t="shared" si="1299"/>
        <v>0</v>
      </c>
      <c r="VK52" t="str">
        <f t="shared" si="1300"/>
        <v>0</v>
      </c>
      <c r="VL52" t="str">
        <f t="shared" si="1301"/>
        <v>0</v>
      </c>
      <c r="VM52" t="str">
        <f t="shared" si="1302"/>
        <v>0</v>
      </c>
      <c r="VN52" t="str">
        <f t="shared" si="1303"/>
        <v>0</v>
      </c>
      <c r="VO52" t="str">
        <f t="shared" si="1304"/>
        <v>0</v>
      </c>
      <c r="VQ52" s="4">
        <f t="shared" si="1305"/>
        <v>28.86</v>
      </c>
      <c r="VR52" s="4">
        <f t="shared" si="1306"/>
        <v>3.7</v>
      </c>
      <c r="VS52" s="4">
        <f t="shared" si="1307"/>
        <v>33.72</v>
      </c>
      <c r="VT52" s="4">
        <f t="shared" si="1308"/>
        <v>0</v>
      </c>
      <c r="VV52" s="4">
        <f t="shared" si="1309"/>
        <v>66.28</v>
      </c>
      <c r="VY52">
        <f t="shared" si="1310"/>
        <v>13.74</v>
      </c>
      <c r="VZ52">
        <f t="shared" si="1311"/>
        <v>1.35</v>
      </c>
      <c r="WA52">
        <f t="shared" si="1312"/>
        <v>6.03</v>
      </c>
      <c r="WB52">
        <f t="shared" si="1313"/>
        <v>10.96</v>
      </c>
      <c r="WC52">
        <f t="shared" si="1314"/>
        <v>9.4700000000000006</v>
      </c>
      <c r="WD52">
        <f t="shared" si="1315"/>
        <v>-13.47</v>
      </c>
      <c r="WE52">
        <f t="shared" si="1316"/>
        <v>0.28000000000000003</v>
      </c>
      <c r="WF52">
        <f t="shared" si="1317"/>
        <v>3.42</v>
      </c>
      <c r="WG52">
        <f t="shared" si="1318"/>
        <v>21.21</v>
      </c>
      <c r="WH52">
        <f t="shared" si="1319"/>
        <v>13.6</v>
      </c>
      <c r="WI52">
        <f t="shared" si="1320"/>
        <v>-0.31</v>
      </c>
      <c r="WJ52">
        <f t="shared" si="1321"/>
        <v>0</v>
      </c>
      <c r="WK52">
        <f t="shared" si="1322"/>
        <v>0</v>
      </c>
      <c r="WL52">
        <f t="shared" si="1323"/>
        <v>0</v>
      </c>
      <c r="WM52">
        <f t="shared" si="1324"/>
        <v>0</v>
      </c>
      <c r="WN52">
        <f t="shared" si="1325"/>
        <v>0</v>
      </c>
      <c r="WO52">
        <f t="shared" si="1326"/>
        <v>0</v>
      </c>
      <c r="WP52">
        <f t="shared" si="1327"/>
        <v>0</v>
      </c>
      <c r="WQ52">
        <f t="shared" si="1328"/>
        <v>0</v>
      </c>
      <c r="WR52">
        <f t="shared" si="1329"/>
        <v>0</v>
      </c>
      <c r="WS52">
        <f t="shared" si="1330"/>
        <v>0</v>
      </c>
      <c r="WT52">
        <f t="shared" si="1331"/>
        <v>0</v>
      </c>
      <c r="WU52">
        <f t="shared" si="1332"/>
        <v>0</v>
      </c>
      <c r="WV52">
        <f t="shared" si="1333"/>
        <v>0</v>
      </c>
      <c r="WW52">
        <f t="shared" si="1334"/>
        <v>0</v>
      </c>
      <c r="WX52">
        <f t="shared" si="1335"/>
        <v>0</v>
      </c>
      <c r="WY52">
        <f t="shared" si="1336"/>
        <v>0</v>
      </c>
      <c r="WZ52">
        <f t="shared" si="1337"/>
        <v>0</v>
      </c>
      <c r="XA52">
        <f t="shared" si="1338"/>
        <v>0</v>
      </c>
      <c r="XB52">
        <f t="shared" si="1339"/>
        <v>0</v>
      </c>
      <c r="XC52">
        <f t="shared" si="1340"/>
        <v>0</v>
      </c>
      <c r="XD52">
        <f t="shared" si="1341"/>
        <v>0</v>
      </c>
      <c r="XE52">
        <f t="shared" si="1342"/>
        <v>0</v>
      </c>
      <c r="XF52">
        <f t="shared" si="1343"/>
        <v>0</v>
      </c>
      <c r="XG52">
        <f t="shared" si="1344"/>
        <v>0</v>
      </c>
      <c r="XH52">
        <f t="shared" si="1345"/>
        <v>0</v>
      </c>
      <c r="XI52">
        <f t="shared" si="1346"/>
        <v>0</v>
      </c>
      <c r="XJ52">
        <f t="shared" si="1347"/>
        <v>0</v>
      </c>
      <c r="XK52">
        <f t="shared" si="1348"/>
        <v>0</v>
      </c>
      <c r="XL52">
        <f t="shared" si="1349"/>
        <v>0</v>
      </c>
      <c r="XM52">
        <f t="shared" si="1350"/>
        <v>0</v>
      </c>
      <c r="XN52">
        <f t="shared" si="1351"/>
        <v>0</v>
      </c>
      <c r="XO52">
        <f t="shared" si="1352"/>
        <v>0</v>
      </c>
      <c r="XP52">
        <f t="shared" si="1353"/>
        <v>0</v>
      </c>
      <c r="XQ52">
        <f t="shared" si="1354"/>
        <v>0</v>
      </c>
      <c r="XR52">
        <f t="shared" si="1355"/>
        <v>0</v>
      </c>
      <c r="XS52">
        <f t="shared" si="1356"/>
        <v>0</v>
      </c>
      <c r="XT52">
        <f t="shared" si="1357"/>
        <v>0</v>
      </c>
      <c r="XU52">
        <f t="shared" si="1358"/>
        <v>0</v>
      </c>
      <c r="XV52">
        <f t="shared" si="1359"/>
        <v>0</v>
      </c>
      <c r="XW52">
        <f t="shared" si="1360"/>
        <v>0</v>
      </c>
      <c r="XX52">
        <f t="shared" si="1361"/>
        <v>0</v>
      </c>
      <c r="XY52">
        <f t="shared" si="1362"/>
        <v>0</v>
      </c>
      <c r="XZ52">
        <f t="shared" si="1363"/>
        <v>0</v>
      </c>
      <c r="YA52">
        <f t="shared" si="1364"/>
        <v>0</v>
      </c>
      <c r="YB52">
        <f t="shared" si="1365"/>
        <v>0</v>
      </c>
      <c r="YC52">
        <f t="shared" si="1366"/>
        <v>0</v>
      </c>
      <c r="YD52">
        <f t="shared" si="1367"/>
        <v>0</v>
      </c>
      <c r="YE52">
        <f t="shared" si="1368"/>
        <v>0</v>
      </c>
      <c r="YF52">
        <f t="shared" si="1369"/>
        <v>0</v>
      </c>
      <c r="YG52">
        <f t="shared" si="1370"/>
        <v>0</v>
      </c>
      <c r="YH52">
        <f t="shared" si="1371"/>
        <v>0</v>
      </c>
      <c r="YI52">
        <f t="shared" si="1372"/>
        <v>0</v>
      </c>
      <c r="YJ52">
        <f t="shared" si="1373"/>
        <v>0</v>
      </c>
      <c r="YK52">
        <f t="shared" si="1374"/>
        <v>0</v>
      </c>
      <c r="YL52">
        <f t="shared" si="1375"/>
        <v>0</v>
      </c>
      <c r="YM52">
        <f t="shared" si="1376"/>
        <v>0</v>
      </c>
      <c r="YN52">
        <f t="shared" si="1377"/>
        <v>0</v>
      </c>
      <c r="YO52">
        <f t="shared" si="1378"/>
        <v>0</v>
      </c>
      <c r="YP52">
        <f t="shared" si="1379"/>
        <v>0</v>
      </c>
      <c r="YQ52">
        <f t="shared" si="1380"/>
        <v>0</v>
      </c>
      <c r="YR52">
        <f t="shared" si="1381"/>
        <v>0</v>
      </c>
      <c r="YS52">
        <f t="shared" si="1382"/>
        <v>0</v>
      </c>
      <c r="YT52">
        <f t="shared" si="1383"/>
        <v>0</v>
      </c>
      <c r="YU52">
        <f t="shared" si="1384"/>
        <v>0</v>
      </c>
      <c r="YV52">
        <f t="shared" si="1385"/>
        <v>0</v>
      </c>
      <c r="YW52">
        <f t="shared" si="1386"/>
        <v>0</v>
      </c>
      <c r="YX52">
        <f t="shared" si="1387"/>
        <v>0</v>
      </c>
      <c r="YY52">
        <f t="shared" si="1388"/>
        <v>0</v>
      </c>
      <c r="YZ52">
        <f t="shared" si="1389"/>
        <v>0</v>
      </c>
      <c r="ZA52">
        <f t="shared" si="1390"/>
        <v>0</v>
      </c>
      <c r="ZB52">
        <f t="shared" si="1391"/>
        <v>0</v>
      </c>
      <c r="ZC52">
        <f t="shared" si="1392"/>
        <v>0</v>
      </c>
      <c r="ZD52">
        <f t="shared" si="1393"/>
        <v>0</v>
      </c>
      <c r="ZE52">
        <f t="shared" si="1394"/>
        <v>0</v>
      </c>
      <c r="ZG52" s="4">
        <f t="shared" si="1395"/>
        <v>367</v>
      </c>
      <c r="ZH52" s="4">
        <f t="shared" si="1396"/>
        <v>168</v>
      </c>
      <c r="ZI52" s="4">
        <f t="shared" si="1397"/>
        <v>254</v>
      </c>
      <c r="ZJ52" s="4">
        <f t="shared" si="1398"/>
        <v>0</v>
      </c>
      <c r="ZL52" s="4">
        <f t="shared" si="1399"/>
        <v>789</v>
      </c>
      <c r="ZO52">
        <f t="shared" si="1400"/>
        <v>70</v>
      </c>
      <c r="ZP52">
        <f t="shared" si="1401"/>
        <v>81</v>
      </c>
      <c r="ZQ52">
        <f t="shared" si="1402"/>
        <v>64</v>
      </c>
      <c r="ZR52">
        <f t="shared" si="1403"/>
        <v>55</v>
      </c>
      <c r="ZS52">
        <f t="shared" si="1404"/>
        <v>56</v>
      </c>
      <c r="ZT52">
        <f t="shared" si="1405"/>
        <v>108</v>
      </c>
      <c r="ZU52">
        <f t="shared" si="1406"/>
        <v>86</v>
      </c>
      <c r="ZV52">
        <f t="shared" si="1407"/>
        <v>82</v>
      </c>
      <c r="ZW52">
        <f t="shared" si="1408"/>
        <v>44</v>
      </c>
      <c r="ZX52">
        <f t="shared" si="1409"/>
        <v>63</v>
      </c>
      <c r="ZY52">
        <f t="shared" si="1410"/>
        <v>80</v>
      </c>
      <c r="ZZ52">
        <f t="shared" si="1411"/>
        <v>0</v>
      </c>
      <c r="AAA52">
        <f t="shared" si="1412"/>
        <v>0</v>
      </c>
      <c r="AAB52">
        <f t="shared" si="1413"/>
        <v>0</v>
      </c>
      <c r="AAC52">
        <f t="shared" si="1414"/>
        <v>0</v>
      </c>
      <c r="AAD52">
        <f t="shared" si="1415"/>
        <v>0</v>
      </c>
      <c r="AAE52">
        <f t="shared" si="1416"/>
        <v>0</v>
      </c>
      <c r="AAF52">
        <f t="shared" si="1417"/>
        <v>0</v>
      </c>
      <c r="AAG52">
        <f t="shared" si="1418"/>
        <v>0</v>
      </c>
      <c r="AAH52">
        <f t="shared" si="1419"/>
        <v>0</v>
      </c>
      <c r="AAI52">
        <f t="shared" si="1420"/>
        <v>0</v>
      </c>
      <c r="AAJ52">
        <f t="shared" si="1421"/>
        <v>0</v>
      </c>
      <c r="AAK52">
        <f t="shared" si="1422"/>
        <v>0</v>
      </c>
      <c r="AAL52">
        <f t="shared" si="1423"/>
        <v>0</v>
      </c>
      <c r="AAM52">
        <f t="shared" si="1424"/>
        <v>0</v>
      </c>
      <c r="AAN52">
        <f t="shared" si="1425"/>
        <v>0</v>
      </c>
      <c r="AAO52">
        <f t="shared" si="1426"/>
        <v>0</v>
      </c>
      <c r="AAP52">
        <f t="shared" si="1427"/>
        <v>0</v>
      </c>
      <c r="AAQ52">
        <f t="shared" si="1428"/>
        <v>0</v>
      </c>
      <c r="AAR52">
        <f t="shared" si="1429"/>
        <v>0</v>
      </c>
      <c r="AAS52">
        <f t="shared" si="1430"/>
        <v>0</v>
      </c>
      <c r="AAT52">
        <f t="shared" si="1431"/>
        <v>0</v>
      </c>
      <c r="AAU52">
        <f t="shared" si="1432"/>
        <v>0</v>
      </c>
      <c r="AAV52">
        <f t="shared" si="1433"/>
        <v>0</v>
      </c>
      <c r="AAW52">
        <f t="shared" si="1434"/>
        <v>0</v>
      </c>
      <c r="AAX52">
        <f t="shared" si="1435"/>
        <v>0</v>
      </c>
      <c r="AAY52">
        <f t="shared" si="1436"/>
        <v>0</v>
      </c>
      <c r="AAZ52">
        <f t="shared" si="1437"/>
        <v>0</v>
      </c>
      <c r="ABA52">
        <f t="shared" si="1438"/>
        <v>0</v>
      </c>
      <c r="ABB52">
        <f t="shared" si="1439"/>
        <v>0</v>
      </c>
      <c r="ABC52">
        <f t="shared" si="1440"/>
        <v>0</v>
      </c>
      <c r="ABD52">
        <f t="shared" si="1441"/>
        <v>0</v>
      </c>
      <c r="ABE52">
        <f t="shared" si="1442"/>
        <v>0</v>
      </c>
      <c r="ABF52">
        <f t="shared" si="1443"/>
        <v>0</v>
      </c>
      <c r="ABG52">
        <f t="shared" si="1444"/>
        <v>0</v>
      </c>
      <c r="ABH52">
        <f t="shared" si="1445"/>
        <v>0</v>
      </c>
      <c r="ABI52">
        <f t="shared" si="1446"/>
        <v>0</v>
      </c>
      <c r="ABJ52">
        <f t="shared" si="1447"/>
        <v>0</v>
      </c>
      <c r="ABK52">
        <f t="shared" si="1448"/>
        <v>0</v>
      </c>
      <c r="ABL52">
        <f t="shared" si="1449"/>
        <v>0</v>
      </c>
      <c r="ABM52">
        <f t="shared" si="1450"/>
        <v>0</v>
      </c>
      <c r="ABN52">
        <f t="shared" si="1451"/>
        <v>0</v>
      </c>
      <c r="ABO52">
        <f t="shared" si="1452"/>
        <v>0</v>
      </c>
      <c r="ABP52">
        <f t="shared" si="1453"/>
        <v>0</v>
      </c>
      <c r="ABQ52">
        <f t="shared" si="1454"/>
        <v>0</v>
      </c>
      <c r="ABR52">
        <f t="shared" si="1455"/>
        <v>0</v>
      </c>
      <c r="ABS52">
        <f t="shared" si="1456"/>
        <v>0</v>
      </c>
      <c r="ABT52">
        <f t="shared" si="1457"/>
        <v>0</v>
      </c>
      <c r="ABU52">
        <f t="shared" si="1458"/>
        <v>0</v>
      </c>
      <c r="ABV52">
        <f t="shared" si="1459"/>
        <v>0</v>
      </c>
      <c r="ABW52">
        <f t="shared" si="1460"/>
        <v>0</v>
      </c>
      <c r="ABX52">
        <f t="shared" si="1461"/>
        <v>0</v>
      </c>
      <c r="ABY52">
        <f t="shared" si="1462"/>
        <v>0</v>
      </c>
      <c r="ABZ52">
        <f t="shared" si="1463"/>
        <v>0</v>
      </c>
      <c r="ACA52">
        <f t="shared" si="1464"/>
        <v>0</v>
      </c>
      <c r="ACB52">
        <f t="shared" si="1465"/>
        <v>0</v>
      </c>
      <c r="ACC52">
        <f t="shared" si="1466"/>
        <v>0</v>
      </c>
      <c r="ACD52">
        <f t="shared" si="1467"/>
        <v>0</v>
      </c>
      <c r="ACE52">
        <f t="shared" si="1468"/>
        <v>0</v>
      </c>
      <c r="ACF52">
        <f t="shared" si="1469"/>
        <v>0</v>
      </c>
      <c r="ACG52">
        <f t="shared" si="1470"/>
        <v>0</v>
      </c>
      <c r="ACH52">
        <f t="shared" si="1471"/>
        <v>0</v>
      </c>
      <c r="ACI52">
        <f t="shared" si="1472"/>
        <v>0</v>
      </c>
      <c r="ACJ52">
        <f t="shared" si="1473"/>
        <v>0</v>
      </c>
      <c r="ACK52">
        <f t="shared" si="1474"/>
        <v>0</v>
      </c>
      <c r="ACL52">
        <f t="shared" si="1475"/>
        <v>0</v>
      </c>
      <c r="ACM52">
        <f t="shared" si="1476"/>
        <v>0</v>
      </c>
      <c r="ACN52">
        <f t="shared" si="1477"/>
        <v>0</v>
      </c>
      <c r="ACO52">
        <f t="shared" si="1478"/>
        <v>0</v>
      </c>
      <c r="ACP52">
        <f t="shared" si="1479"/>
        <v>0</v>
      </c>
      <c r="ACQ52">
        <f t="shared" si="1480"/>
        <v>0</v>
      </c>
      <c r="ACR52">
        <f t="shared" si="1481"/>
        <v>0</v>
      </c>
      <c r="ACS52">
        <f t="shared" si="1482"/>
        <v>0</v>
      </c>
      <c r="ACT52">
        <f t="shared" si="1483"/>
        <v>0</v>
      </c>
      <c r="ACU52">
        <f t="shared" si="1484"/>
        <v>0</v>
      </c>
      <c r="ACW52" s="4">
        <f t="shared" si="1485"/>
        <v>310.2</v>
      </c>
      <c r="ACX52" s="4">
        <f t="shared" si="1486"/>
        <v>63.199999999999996</v>
      </c>
      <c r="ACY52" s="4">
        <f t="shared" si="1487"/>
        <v>338.5</v>
      </c>
      <c r="ACZ52" s="4">
        <f t="shared" si="1488"/>
        <v>0</v>
      </c>
      <c r="ADA52" s="88">
        <f t="shared" si="1489"/>
        <v>5.6213877290220786</v>
      </c>
      <c r="ADB52" s="4">
        <f t="shared" si="1490"/>
        <v>711.9</v>
      </c>
      <c r="ADC52" s="5">
        <f t="shared" si="1491"/>
        <v>7.8765474670060867</v>
      </c>
      <c r="ADD52" s="5">
        <f t="shared" si="1492"/>
        <v>9.1991847464870489</v>
      </c>
      <c r="ADE52">
        <f t="shared" si="1493"/>
        <v>13.7</v>
      </c>
      <c r="ADF52">
        <f t="shared" si="1494"/>
        <v>16.3</v>
      </c>
      <c r="ADG52">
        <f t="shared" si="1495"/>
        <v>59.4</v>
      </c>
      <c r="ADH52">
        <f t="shared" si="1496"/>
        <v>154.4</v>
      </c>
      <c r="ADI52">
        <f t="shared" si="1497"/>
        <v>85.3</v>
      </c>
      <c r="ADJ52">
        <f t="shared" si="1498"/>
        <v>98</v>
      </c>
      <c r="ADK52">
        <f t="shared" si="1499"/>
        <v>4.4000000000000004</v>
      </c>
      <c r="ADL52">
        <f t="shared" si="1500"/>
        <v>58.8</v>
      </c>
      <c r="ADM52">
        <f t="shared" si="1501"/>
        <v>122.8</v>
      </c>
      <c r="ADN52">
        <f t="shared" si="1502"/>
        <v>98.8</v>
      </c>
      <c r="ADO52">
        <f t="shared" si="1503"/>
        <v>0</v>
      </c>
      <c r="ADP52">
        <f t="shared" si="1504"/>
        <v>0</v>
      </c>
      <c r="ADQ52">
        <f t="shared" si="1505"/>
        <v>0</v>
      </c>
      <c r="ADR52">
        <f t="shared" si="1506"/>
        <v>0</v>
      </c>
      <c r="ADS52">
        <f t="shared" si="1507"/>
        <v>0</v>
      </c>
      <c r="ADT52">
        <f t="shared" si="1508"/>
        <v>0</v>
      </c>
      <c r="ADU52">
        <f t="shared" si="1509"/>
        <v>0</v>
      </c>
      <c r="ADV52">
        <f t="shared" si="1510"/>
        <v>0</v>
      </c>
      <c r="ADW52">
        <f t="shared" si="1511"/>
        <v>0</v>
      </c>
      <c r="ADX52">
        <f t="shared" si="1512"/>
        <v>0</v>
      </c>
      <c r="ADY52">
        <f t="shared" si="1513"/>
        <v>0</v>
      </c>
      <c r="ADZ52">
        <f t="shared" si="1514"/>
        <v>0</v>
      </c>
      <c r="AEA52">
        <f t="shared" si="1515"/>
        <v>0</v>
      </c>
      <c r="AEB52">
        <f t="shared" si="1516"/>
        <v>0</v>
      </c>
      <c r="AEC52">
        <f t="shared" si="1517"/>
        <v>0</v>
      </c>
      <c r="AED52">
        <f t="shared" si="1518"/>
        <v>0</v>
      </c>
      <c r="AEE52">
        <f t="shared" si="1519"/>
        <v>0</v>
      </c>
      <c r="AEF52">
        <f t="shared" si="1520"/>
        <v>0</v>
      </c>
      <c r="AEG52">
        <f t="shared" si="1521"/>
        <v>0</v>
      </c>
      <c r="AEH52">
        <f t="shared" si="1522"/>
        <v>0</v>
      </c>
      <c r="AEI52">
        <f t="shared" si="1523"/>
        <v>0</v>
      </c>
      <c r="AEJ52">
        <f t="shared" si="1524"/>
        <v>0</v>
      </c>
      <c r="AEK52">
        <f t="shared" si="1525"/>
        <v>0</v>
      </c>
      <c r="AEL52">
        <f t="shared" si="1526"/>
        <v>0</v>
      </c>
      <c r="AEM52">
        <f t="shared" si="1527"/>
        <v>0</v>
      </c>
      <c r="AEN52">
        <f t="shared" si="1528"/>
        <v>0</v>
      </c>
      <c r="AEO52">
        <f t="shared" si="1529"/>
        <v>0</v>
      </c>
      <c r="AEP52">
        <f t="shared" si="1530"/>
        <v>0</v>
      </c>
      <c r="AEQ52">
        <f t="shared" si="1531"/>
        <v>0</v>
      </c>
      <c r="AER52">
        <f t="shared" si="1532"/>
        <v>0</v>
      </c>
      <c r="AES52">
        <f t="shared" si="1533"/>
        <v>0</v>
      </c>
      <c r="AET52">
        <f t="shared" si="1534"/>
        <v>0</v>
      </c>
      <c r="AEU52">
        <f t="shared" si="1535"/>
        <v>0</v>
      </c>
      <c r="AEV52">
        <f t="shared" si="1536"/>
        <v>0</v>
      </c>
      <c r="AEW52">
        <f t="shared" si="1537"/>
        <v>0</v>
      </c>
      <c r="AEX52">
        <f t="shared" si="1538"/>
        <v>0</v>
      </c>
      <c r="AEY52">
        <f t="shared" si="1539"/>
        <v>0</v>
      </c>
      <c r="AEZ52">
        <f t="shared" si="1540"/>
        <v>0</v>
      </c>
      <c r="AFA52">
        <f t="shared" si="1541"/>
        <v>0</v>
      </c>
      <c r="AFB52">
        <f t="shared" si="1542"/>
        <v>0</v>
      </c>
      <c r="AFC52">
        <f t="shared" si="1543"/>
        <v>0</v>
      </c>
      <c r="AFD52">
        <f t="shared" si="1544"/>
        <v>0</v>
      </c>
      <c r="AFE52">
        <f t="shared" si="1545"/>
        <v>0</v>
      </c>
      <c r="AFF52">
        <f t="shared" si="1546"/>
        <v>0</v>
      </c>
      <c r="AFG52">
        <f t="shared" si="1547"/>
        <v>0</v>
      </c>
      <c r="AFH52">
        <f t="shared" si="1548"/>
        <v>0</v>
      </c>
      <c r="AFI52">
        <f t="shared" si="1549"/>
        <v>0</v>
      </c>
      <c r="AFJ52">
        <f t="shared" si="1550"/>
        <v>0</v>
      </c>
      <c r="AFK52">
        <f t="shared" si="1551"/>
        <v>0</v>
      </c>
      <c r="AFL52">
        <f t="shared" si="1552"/>
        <v>0</v>
      </c>
      <c r="AFM52">
        <f t="shared" si="1553"/>
        <v>0</v>
      </c>
      <c r="AFN52">
        <f t="shared" si="1554"/>
        <v>0</v>
      </c>
      <c r="AFO52">
        <f t="shared" si="1555"/>
        <v>0</v>
      </c>
      <c r="AFP52">
        <f t="shared" si="1556"/>
        <v>0</v>
      </c>
      <c r="AFQ52">
        <f t="shared" si="1557"/>
        <v>0</v>
      </c>
      <c r="AFR52">
        <f t="shared" si="1558"/>
        <v>0</v>
      </c>
      <c r="AFS52">
        <f t="shared" si="1559"/>
        <v>0</v>
      </c>
      <c r="AFT52">
        <f t="shared" si="1560"/>
        <v>0</v>
      </c>
      <c r="AFU52">
        <f t="shared" si="1561"/>
        <v>0</v>
      </c>
      <c r="AFV52">
        <f t="shared" si="1562"/>
        <v>0</v>
      </c>
      <c r="AFW52">
        <f t="shared" si="1563"/>
        <v>0</v>
      </c>
      <c r="AFX52">
        <f t="shared" si="1564"/>
        <v>0</v>
      </c>
      <c r="AFY52">
        <f t="shared" si="1565"/>
        <v>0</v>
      </c>
      <c r="AFZ52">
        <f t="shared" si="1566"/>
        <v>0</v>
      </c>
      <c r="AGA52">
        <f t="shared" si="1567"/>
        <v>0</v>
      </c>
      <c r="AGB52">
        <f t="shared" si="1568"/>
        <v>0</v>
      </c>
      <c r="AGC52">
        <f t="shared" si="1569"/>
        <v>0</v>
      </c>
      <c r="AGD52">
        <f t="shared" si="1570"/>
        <v>0</v>
      </c>
      <c r="AGE52">
        <f t="shared" si="1571"/>
        <v>0</v>
      </c>
      <c r="AGF52">
        <f t="shared" si="1572"/>
        <v>0</v>
      </c>
      <c r="AGG52">
        <f t="shared" si="1573"/>
        <v>0</v>
      </c>
      <c r="AGH52">
        <f t="shared" si="1574"/>
        <v>0</v>
      </c>
      <c r="AGI52">
        <f t="shared" si="1575"/>
        <v>0</v>
      </c>
      <c r="AGJ52">
        <f t="shared" si="1576"/>
        <v>0</v>
      </c>
      <c r="AGK52">
        <f t="shared" si="1577"/>
        <v>0</v>
      </c>
      <c r="AGM52" s="88">
        <f t="shared" si="1578"/>
        <v>85</v>
      </c>
      <c r="AGN52" s="88">
        <v>85</v>
      </c>
      <c r="AGO52">
        <v>9</v>
      </c>
      <c r="AGP52">
        <f t="shared" si="1579"/>
        <v>9</v>
      </c>
      <c r="AGQ52">
        <f t="shared" si="1580"/>
        <v>9</v>
      </c>
      <c r="AGR52">
        <f t="shared" si="1581"/>
        <v>9</v>
      </c>
      <c r="AGS52">
        <f t="shared" si="1582"/>
        <v>9</v>
      </c>
      <c r="AGT52">
        <f t="shared" si="1583"/>
        <v>1</v>
      </c>
      <c r="AGU52">
        <f t="shared" si="1584"/>
        <v>9</v>
      </c>
      <c r="AGV52">
        <f t="shared" si="1585"/>
        <v>7</v>
      </c>
      <c r="AGW52">
        <f t="shared" si="1586"/>
        <v>1</v>
      </c>
      <c r="AGX52">
        <f t="shared" si="1587"/>
        <v>9</v>
      </c>
      <c r="AGY52">
        <f t="shared" si="1588"/>
        <v>3</v>
      </c>
      <c r="AGZ52">
        <f t="shared" si="1589"/>
        <v>1</v>
      </c>
      <c r="AHA52">
        <f t="shared" si="1590"/>
        <v>0</v>
      </c>
      <c r="AHB52">
        <f t="shared" si="1591"/>
        <v>0</v>
      </c>
      <c r="AHC52">
        <f t="shared" si="1592"/>
        <v>0</v>
      </c>
      <c r="AHD52">
        <f t="shared" si="1593"/>
        <v>0</v>
      </c>
      <c r="AHE52">
        <f t="shared" si="1594"/>
        <v>0</v>
      </c>
      <c r="AHF52">
        <f t="shared" si="1595"/>
        <v>0</v>
      </c>
      <c r="AHG52">
        <f t="shared" si="1596"/>
        <v>0</v>
      </c>
      <c r="AHH52">
        <f t="shared" si="1597"/>
        <v>0</v>
      </c>
      <c r="AHI52">
        <f t="shared" si="1598"/>
        <v>0</v>
      </c>
      <c r="AHJ52">
        <f t="shared" si="1599"/>
        <v>0</v>
      </c>
      <c r="AHK52">
        <f t="shared" si="1600"/>
        <v>0</v>
      </c>
      <c r="AHL52">
        <f t="shared" si="1601"/>
        <v>0</v>
      </c>
      <c r="AHM52">
        <f t="shared" si="1602"/>
        <v>0</v>
      </c>
      <c r="AHN52">
        <f t="shared" si="1603"/>
        <v>0</v>
      </c>
      <c r="AHO52">
        <f t="shared" si="1604"/>
        <v>0</v>
      </c>
      <c r="AHP52">
        <f t="shared" si="1605"/>
        <v>0</v>
      </c>
      <c r="AHQ52">
        <f t="shared" si="1606"/>
        <v>0</v>
      </c>
      <c r="AHR52">
        <f t="shared" si="1607"/>
        <v>0</v>
      </c>
      <c r="AHS52">
        <f t="shared" si="1608"/>
        <v>0</v>
      </c>
      <c r="AHT52">
        <f t="shared" si="1609"/>
        <v>0</v>
      </c>
      <c r="AHU52">
        <f t="shared" si="1610"/>
        <v>0</v>
      </c>
      <c r="AHV52">
        <f t="shared" si="1611"/>
        <v>0</v>
      </c>
      <c r="AHW52">
        <f t="shared" si="1612"/>
        <v>0</v>
      </c>
      <c r="AHX52">
        <f t="shared" si="1613"/>
        <v>0</v>
      </c>
      <c r="AHY52">
        <f t="shared" si="1614"/>
        <v>0</v>
      </c>
      <c r="AHZ52">
        <f t="shared" si="1615"/>
        <v>0</v>
      </c>
      <c r="AIA52">
        <f t="shared" si="1616"/>
        <v>0</v>
      </c>
      <c r="AIB52">
        <f t="shared" si="1617"/>
        <v>0</v>
      </c>
      <c r="AIC52">
        <f t="shared" si="1618"/>
        <v>0</v>
      </c>
      <c r="AID52">
        <f t="shared" si="1619"/>
        <v>0</v>
      </c>
      <c r="AIE52">
        <f t="shared" si="1620"/>
        <v>0</v>
      </c>
      <c r="AIF52">
        <f t="shared" si="1621"/>
        <v>0</v>
      </c>
      <c r="AIG52">
        <f t="shared" si="1622"/>
        <v>0</v>
      </c>
      <c r="AIH52">
        <f t="shared" si="1623"/>
        <v>0</v>
      </c>
      <c r="AII52">
        <f t="shared" si="1624"/>
        <v>0</v>
      </c>
      <c r="AIJ52">
        <f t="shared" si="1625"/>
        <v>0</v>
      </c>
      <c r="AIK52">
        <f t="shared" si="1626"/>
        <v>0</v>
      </c>
      <c r="AIL52">
        <f t="shared" si="1627"/>
        <v>0</v>
      </c>
      <c r="AIM52">
        <f t="shared" si="1628"/>
        <v>0</v>
      </c>
      <c r="AIN52">
        <f t="shared" si="1629"/>
        <v>0</v>
      </c>
      <c r="AIO52">
        <f t="shared" si="1630"/>
        <v>0</v>
      </c>
      <c r="AIP52">
        <f t="shared" si="1631"/>
        <v>0</v>
      </c>
      <c r="AIQ52">
        <f t="shared" si="1632"/>
        <v>0</v>
      </c>
      <c r="AIR52">
        <f t="shared" si="1633"/>
        <v>0</v>
      </c>
      <c r="AIS52">
        <f t="shared" si="1634"/>
        <v>0</v>
      </c>
      <c r="AIT52">
        <f t="shared" si="1635"/>
        <v>0</v>
      </c>
      <c r="AIU52">
        <f t="shared" si="1636"/>
        <v>0</v>
      </c>
      <c r="AIV52">
        <f t="shared" si="1637"/>
        <v>0</v>
      </c>
      <c r="AIW52">
        <f t="shared" si="1638"/>
        <v>0</v>
      </c>
      <c r="AIX52">
        <f t="shared" si="1639"/>
        <v>0</v>
      </c>
      <c r="AIY52">
        <f t="shared" si="1640"/>
        <v>0</v>
      </c>
      <c r="AIZ52">
        <f t="shared" si="1641"/>
        <v>0</v>
      </c>
      <c r="AJA52">
        <f t="shared" si="1642"/>
        <v>0</v>
      </c>
      <c r="AJB52">
        <f t="shared" si="1643"/>
        <v>0</v>
      </c>
      <c r="AJC52">
        <f t="shared" si="1644"/>
        <v>0</v>
      </c>
      <c r="AJD52">
        <f t="shared" si="1645"/>
        <v>0</v>
      </c>
      <c r="AJE52">
        <f t="shared" si="1646"/>
        <v>0</v>
      </c>
      <c r="AJF52">
        <f t="shared" si="1647"/>
        <v>0</v>
      </c>
      <c r="AJG52">
        <f t="shared" si="1648"/>
        <v>0</v>
      </c>
      <c r="AJH52">
        <f t="shared" si="1649"/>
        <v>0</v>
      </c>
      <c r="AJI52">
        <f t="shared" si="1650"/>
        <v>0</v>
      </c>
      <c r="AJJ52">
        <f t="shared" si="1651"/>
        <v>0</v>
      </c>
      <c r="AJK52">
        <f t="shared" si="1652"/>
        <v>0</v>
      </c>
      <c r="AJL52">
        <f t="shared" si="1653"/>
        <v>0</v>
      </c>
      <c r="AJM52">
        <f t="shared" si="1654"/>
        <v>0</v>
      </c>
      <c r="AJN52">
        <f t="shared" si="1655"/>
        <v>0</v>
      </c>
      <c r="AJO52">
        <f t="shared" si="1656"/>
        <v>0</v>
      </c>
      <c r="AJP52">
        <f t="shared" si="1657"/>
        <v>0</v>
      </c>
      <c r="AJQ52">
        <f t="shared" si="1658"/>
        <v>0</v>
      </c>
      <c r="AJR52">
        <f t="shared" si="1659"/>
        <v>0</v>
      </c>
      <c r="AJS52">
        <f t="shared" si="1660"/>
        <v>0</v>
      </c>
      <c r="AJT52">
        <f t="shared" si="1661"/>
        <v>0</v>
      </c>
      <c r="AJU52">
        <f t="shared" si="1662"/>
        <v>0</v>
      </c>
      <c r="AJV52">
        <f t="shared" si="1663"/>
        <v>0</v>
      </c>
      <c r="AJX52">
        <v>56</v>
      </c>
      <c r="AJY52">
        <v>1</v>
      </c>
      <c r="AJZ52">
        <v>1</v>
      </c>
      <c r="AKA52">
        <f t="shared" si="1664"/>
        <v>1</v>
      </c>
      <c r="AKB52">
        <f t="shared" si="1665"/>
        <v>2</v>
      </c>
      <c r="AKC52">
        <f t="shared" si="1666"/>
        <v>2</v>
      </c>
      <c r="AKD52">
        <f t="shared" si="1667"/>
        <v>8</v>
      </c>
      <c r="AKE52">
        <f t="shared" si="1668"/>
        <v>8</v>
      </c>
      <c r="AKF52">
        <f t="shared" si="1669"/>
        <v>2</v>
      </c>
      <c r="AKG52">
        <f t="shared" si="1670"/>
        <v>2</v>
      </c>
      <c r="AKH52">
        <f t="shared" si="1671"/>
        <v>2</v>
      </c>
      <c r="AKI52">
        <f t="shared" si="1672"/>
        <v>0</v>
      </c>
      <c r="AKJ52">
        <f t="shared" si="1673"/>
        <v>0</v>
      </c>
      <c r="AKK52">
        <f t="shared" si="1674"/>
        <v>0</v>
      </c>
      <c r="AKL52">
        <f t="shared" si="1675"/>
        <v>0</v>
      </c>
      <c r="AKM52">
        <f t="shared" si="1676"/>
        <v>0</v>
      </c>
      <c r="AKN52">
        <f t="shared" si="1677"/>
        <v>0</v>
      </c>
      <c r="AKO52">
        <f t="shared" si="1678"/>
        <v>0</v>
      </c>
      <c r="AKP52">
        <f t="shared" si="1679"/>
        <v>0</v>
      </c>
      <c r="AKQ52">
        <f t="shared" si="1680"/>
        <v>0</v>
      </c>
      <c r="AKR52">
        <f t="shared" si="1681"/>
        <v>0</v>
      </c>
      <c r="AKS52">
        <f t="shared" si="1682"/>
        <v>0</v>
      </c>
      <c r="AKT52">
        <f t="shared" si="1683"/>
        <v>0</v>
      </c>
      <c r="AKU52">
        <f t="shared" si="1684"/>
        <v>0</v>
      </c>
      <c r="AKV52">
        <f t="shared" si="1685"/>
        <v>0</v>
      </c>
      <c r="AKW52">
        <f t="shared" si="1686"/>
        <v>0</v>
      </c>
      <c r="AKX52">
        <f t="shared" si="1687"/>
        <v>0</v>
      </c>
      <c r="AKY52">
        <f t="shared" si="1688"/>
        <v>0</v>
      </c>
      <c r="AKZ52">
        <f t="shared" si="1689"/>
        <v>0</v>
      </c>
      <c r="ALA52">
        <f t="shared" si="1690"/>
        <v>0</v>
      </c>
      <c r="ALB52">
        <f t="shared" si="1691"/>
        <v>0</v>
      </c>
      <c r="ALC52">
        <f t="shared" si="1692"/>
        <v>0</v>
      </c>
      <c r="ALD52">
        <f t="shared" si="1693"/>
        <v>0</v>
      </c>
      <c r="ALE52">
        <f t="shared" si="1694"/>
        <v>0</v>
      </c>
      <c r="ALF52">
        <f t="shared" si="1695"/>
        <v>0</v>
      </c>
      <c r="ALG52">
        <f t="shared" si="1696"/>
        <v>0</v>
      </c>
      <c r="ALH52">
        <f t="shared" si="1697"/>
        <v>0</v>
      </c>
      <c r="ALI52">
        <f t="shared" si="1698"/>
        <v>0</v>
      </c>
      <c r="ALJ52">
        <f t="shared" si="1699"/>
        <v>0</v>
      </c>
      <c r="ALK52">
        <f t="shared" si="1700"/>
        <v>0</v>
      </c>
      <c r="ALL52">
        <f t="shared" si="1701"/>
        <v>0</v>
      </c>
      <c r="ALM52">
        <f t="shared" si="1702"/>
        <v>0</v>
      </c>
      <c r="ALN52">
        <f t="shared" si="1703"/>
        <v>0</v>
      </c>
      <c r="ALO52">
        <f t="shared" si="1704"/>
        <v>0</v>
      </c>
      <c r="ALP52">
        <f t="shared" si="1705"/>
        <v>0</v>
      </c>
      <c r="ALQ52">
        <f t="shared" si="1706"/>
        <v>0</v>
      </c>
      <c r="ALR52">
        <f t="shared" si="1707"/>
        <v>0</v>
      </c>
      <c r="ALS52">
        <f t="shared" si="1708"/>
        <v>0</v>
      </c>
      <c r="ALT52">
        <f t="shared" si="1709"/>
        <v>0</v>
      </c>
      <c r="ALU52">
        <f t="shared" si="1710"/>
        <v>0</v>
      </c>
      <c r="ALV52">
        <f t="shared" si="1711"/>
        <v>0</v>
      </c>
      <c r="ALW52">
        <f t="shared" si="1712"/>
        <v>0</v>
      </c>
      <c r="ALX52">
        <f t="shared" si="1713"/>
        <v>0</v>
      </c>
      <c r="ALY52">
        <f t="shared" si="1714"/>
        <v>0</v>
      </c>
      <c r="ALZ52">
        <f t="shared" si="1715"/>
        <v>0</v>
      </c>
      <c r="AMA52">
        <f t="shared" si="1716"/>
        <v>0</v>
      </c>
      <c r="AMB52">
        <f t="shared" si="1717"/>
        <v>0</v>
      </c>
      <c r="AMC52">
        <f t="shared" si="1718"/>
        <v>0</v>
      </c>
      <c r="AMD52">
        <f t="shared" si="1719"/>
        <v>0</v>
      </c>
      <c r="AME52">
        <f t="shared" si="1720"/>
        <v>0</v>
      </c>
      <c r="AMF52">
        <f t="shared" si="1721"/>
        <v>0</v>
      </c>
      <c r="AMG52">
        <f t="shared" si="1722"/>
        <v>0</v>
      </c>
      <c r="AMH52">
        <f t="shared" si="1723"/>
        <v>0</v>
      </c>
      <c r="AMI52">
        <f t="shared" si="1724"/>
        <v>0</v>
      </c>
      <c r="AMJ52">
        <f t="shared" si="1725"/>
        <v>0</v>
      </c>
      <c r="AMK52">
        <f t="shared" si="1726"/>
        <v>0</v>
      </c>
      <c r="AML52">
        <f t="shared" si="1727"/>
        <v>0</v>
      </c>
      <c r="AMM52">
        <f t="shared" si="1728"/>
        <v>0</v>
      </c>
      <c r="AMN52">
        <f t="shared" si="1729"/>
        <v>0</v>
      </c>
      <c r="AMO52">
        <f t="shared" si="1730"/>
        <v>0</v>
      </c>
      <c r="AMP52">
        <f t="shared" si="1731"/>
        <v>0</v>
      </c>
      <c r="AMQ52">
        <f t="shared" si="1732"/>
        <v>0</v>
      </c>
      <c r="AMR52">
        <f t="shared" si="1733"/>
        <v>0</v>
      </c>
      <c r="AMS52">
        <f t="shared" si="1734"/>
        <v>0</v>
      </c>
      <c r="AMT52">
        <f t="shared" si="1735"/>
        <v>0</v>
      </c>
      <c r="AMU52">
        <f t="shared" si="1736"/>
        <v>0</v>
      </c>
      <c r="AMV52">
        <f t="shared" si="1737"/>
        <v>0</v>
      </c>
      <c r="AMW52">
        <f t="shared" si="1738"/>
        <v>0</v>
      </c>
      <c r="AMX52">
        <f t="shared" si="1739"/>
        <v>0</v>
      </c>
      <c r="AMY52">
        <f t="shared" si="1740"/>
        <v>0</v>
      </c>
      <c r="AMZ52">
        <f t="shared" si="1741"/>
        <v>0</v>
      </c>
      <c r="ANA52">
        <f t="shared" si="1742"/>
        <v>0</v>
      </c>
      <c r="ANB52">
        <f t="shared" si="1743"/>
        <v>0</v>
      </c>
      <c r="ANC52">
        <f t="shared" si="1744"/>
        <v>0</v>
      </c>
      <c r="AND52">
        <f t="shared" si="1745"/>
        <v>0</v>
      </c>
      <c r="ANR52" s="4">
        <v>2068</v>
      </c>
      <c r="ANS52" s="4">
        <f t="shared" si="1746"/>
        <v>2068</v>
      </c>
      <c r="ANU52" s="4">
        <v>2132</v>
      </c>
      <c r="ANV52" t="str">
        <f t="shared" si="1747"/>
        <v>2110</v>
      </c>
      <c r="ANW52" t="str">
        <f t="shared" si="1748"/>
        <v>2065</v>
      </c>
      <c r="ANX52" t="str">
        <f t="shared" si="1749"/>
        <v>2068</v>
      </c>
      <c r="ANY52" t="str">
        <f t="shared" si="1750"/>
        <v>2070</v>
      </c>
      <c r="ANZ52" t="str">
        <f t="shared" si="1751"/>
        <v>2076</v>
      </c>
      <c r="AOA52" t="str">
        <f t="shared" si="1752"/>
        <v>2102</v>
      </c>
      <c r="AOB52" t="str">
        <f t="shared" si="1753"/>
        <v>2069</v>
      </c>
      <c r="AOC52" t="str">
        <f t="shared" si="1754"/>
        <v>2078</v>
      </c>
      <c r="AOD52" t="str">
        <f t="shared" si="1755"/>
        <v>2085</v>
      </c>
      <c r="AOE52" t="str">
        <f t="shared" si="1756"/>
        <v>2090</v>
      </c>
      <c r="AOF52" t="str">
        <f t="shared" si="1757"/>
        <v>2068</v>
      </c>
      <c r="AOG52" t="str">
        <f t="shared" si="1758"/>
        <v>2068</v>
      </c>
      <c r="AOH52" t="str">
        <f t="shared" si="1759"/>
        <v>2068</v>
      </c>
      <c r="AOI52" t="str">
        <f t="shared" si="1760"/>
        <v>2068</v>
      </c>
      <c r="AOJ52" t="str">
        <f t="shared" si="1761"/>
        <v>2068</v>
      </c>
      <c r="AOK52" t="str">
        <f t="shared" si="1762"/>
        <v>2068</v>
      </c>
      <c r="AOL52" t="str">
        <f t="shared" si="1763"/>
        <v>2068</v>
      </c>
      <c r="AOM52" t="str">
        <f t="shared" si="1764"/>
        <v>2068</v>
      </c>
      <c r="AON52" t="str">
        <f t="shared" si="1765"/>
        <v>2068</v>
      </c>
      <c r="AOO52" t="str">
        <f t="shared" si="1766"/>
        <v>2068</v>
      </c>
      <c r="AOP52" t="str">
        <f t="shared" si="1767"/>
        <v>2068</v>
      </c>
      <c r="AOQ52" t="str">
        <f t="shared" si="1768"/>
        <v>2068</v>
      </c>
      <c r="AOR52" t="str">
        <f t="shared" si="1769"/>
        <v>2068</v>
      </c>
      <c r="AOS52" t="str">
        <f t="shared" si="1770"/>
        <v>2068</v>
      </c>
      <c r="AOT52" t="str">
        <f t="shared" si="1771"/>
        <v>2068</v>
      </c>
      <c r="AOU52" t="str">
        <f t="shared" si="1772"/>
        <v>2068</v>
      </c>
      <c r="AOV52" t="str">
        <f t="shared" si="1773"/>
        <v>2068</v>
      </c>
      <c r="AOW52" t="str">
        <f t="shared" si="1774"/>
        <v>2068</v>
      </c>
      <c r="AOX52" t="str">
        <f t="shared" si="1775"/>
        <v>2068</v>
      </c>
      <c r="AOY52" t="str">
        <f t="shared" si="1776"/>
        <v>2068</v>
      </c>
      <c r="AOZ52" t="str">
        <f t="shared" si="1777"/>
        <v>2068</v>
      </c>
      <c r="APA52" t="str">
        <f t="shared" si="1778"/>
        <v>2068</v>
      </c>
      <c r="APB52" t="str">
        <f t="shared" si="1779"/>
        <v>2068</v>
      </c>
      <c r="APC52" t="str">
        <f t="shared" si="1780"/>
        <v>2068</v>
      </c>
      <c r="APD52" t="str">
        <f t="shared" si="1781"/>
        <v>2068</v>
      </c>
      <c r="APE52" t="str">
        <f t="shared" si="1782"/>
        <v>2068</v>
      </c>
      <c r="APF52" t="str">
        <f t="shared" si="1783"/>
        <v>2068</v>
      </c>
      <c r="APG52" t="str">
        <f t="shared" si="1784"/>
        <v>2068</v>
      </c>
      <c r="APH52" t="str">
        <f t="shared" si="1785"/>
        <v>2068</v>
      </c>
      <c r="API52" t="str">
        <f t="shared" si="1786"/>
        <v>2068</v>
      </c>
      <c r="APJ52" t="str">
        <f t="shared" si="1787"/>
        <v>2068</v>
      </c>
      <c r="APK52" t="str">
        <f t="shared" si="1788"/>
        <v>2068</v>
      </c>
      <c r="APL52" t="str">
        <f t="shared" si="1789"/>
        <v>2068</v>
      </c>
      <c r="APM52" t="str">
        <f t="shared" si="1790"/>
        <v>2068</v>
      </c>
      <c r="APN52" t="str">
        <f t="shared" si="1791"/>
        <v>2068</v>
      </c>
      <c r="APO52" t="str">
        <f t="shared" si="1792"/>
        <v>2068</v>
      </c>
      <c r="APP52" t="str">
        <f t="shared" si="1793"/>
        <v>2068</v>
      </c>
      <c r="APQ52" t="str">
        <f t="shared" si="1794"/>
        <v>2068</v>
      </c>
      <c r="APR52" t="str">
        <f t="shared" si="1795"/>
        <v>2068</v>
      </c>
      <c r="APS52" t="str">
        <f t="shared" si="1796"/>
        <v>2068</v>
      </c>
      <c r="APT52" t="str">
        <f t="shared" si="1797"/>
        <v>2068</v>
      </c>
      <c r="APU52" t="str">
        <f t="shared" si="1798"/>
        <v>2068</v>
      </c>
      <c r="APV52" t="str">
        <f t="shared" si="1799"/>
        <v>2068</v>
      </c>
      <c r="APW52" t="str">
        <f t="shared" si="1800"/>
        <v>2068</v>
      </c>
      <c r="APX52" t="str">
        <f t="shared" si="1801"/>
        <v>2068</v>
      </c>
      <c r="APY52" t="str">
        <f t="shared" si="1802"/>
        <v>2068</v>
      </c>
      <c r="APZ52" t="str">
        <f t="shared" si="1803"/>
        <v>2068</v>
      </c>
      <c r="AQA52" t="str">
        <f t="shared" si="1804"/>
        <v>2068</v>
      </c>
      <c r="AQB52" t="str">
        <f t="shared" si="1805"/>
        <v>2068</v>
      </c>
      <c r="AQC52" t="str">
        <f t="shared" si="1806"/>
        <v>2068</v>
      </c>
      <c r="AQD52" t="str">
        <f t="shared" si="1807"/>
        <v>2068</v>
      </c>
      <c r="AQE52" t="str">
        <f t="shared" si="1808"/>
        <v>2068</v>
      </c>
      <c r="AQF52" t="str">
        <f t="shared" si="1809"/>
        <v>2068</v>
      </c>
      <c r="AQG52" t="str">
        <f t="shared" si="1810"/>
        <v>2068</v>
      </c>
      <c r="AQH52" t="str">
        <f t="shared" si="1811"/>
        <v>2068</v>
      </c>
      <c r="AQI52" t="str">
        <f t="shared" si="1812"/>
        <v>2068</v>
      </c>
      <c r="AQJ52" t="str">
        <f t="shared" si="1813"/>
        <v>2068</v>
      </c>
      <c r="AQK52" t="str">
        <f t="shared" si="1814"/>
        <v>2068</v>
      </c>
      <c r="AQL52" t="str">
        <f t="shared" si="1815"/>
        <v>2068</v>
      </c>
      <c r="AQM52" t="str">
        <f t="shared" si="1816"/>
        <v>2068</v>
      </c>
      <c r="AQN52" t="str">
        <f t="shared" si="1817"/>
        <v>2068</v>
      </c>
      <c r="AQO52" t="str">
        <f t="shared" si="1818"/>
        <v>2068</v>
      </c>
      <c r="AQP52" t="str">
        <f t="shared" si="1819"/>
        <v>2068</v>
      </c>
      <c r="AQQ52" t="str">
        <f t="shared" si="1820"/>
        <v>2068</v>
      </c>
      <c r="AQR52" t="str">
        <f t="shared" si="1821"/>
        <v>2068</v>
      </c>
      <c r="AQS52" t="str">
        <f t="shared" si="1822"/>
        <v>2068</v>
      </c>
      <c r="AQT52" t="str">
        <f t="shared" si="1823"/>
        <v>2068</v>
      </c>
      <c r="AQU52" t="str">
        <f t="shared" si="1824"/>
        <v>2068</v>
      </c>
      <c r="AQV52" t="str">
        <f t="shared" si="1825"/>
        <v>2068</v>
      </c>
      <c r="AQW52" t="str">
        <f t="shared" si="1826"/>
        <v>2068</v>
      </c>
      <c r="AQX52" t="str">
        <f t="shared" si="1827"/>
        <v>2068</v>
      </c>
      <c r="AQY52" t="str">
        <f t="shared" si="1828"/>
        <v>2068</v>
      </c>
      <c r="AQZ52" t="str">
        <f t="shared" si="1829"/>
        <v>2068</v>
      </c>
      <c r="ARA52" t="str">
        <f t="shared" si="1830"/>
        <v>2068</v>
      </c>
      <c r="ARB52" t="str">
        <f t="shared" si="1831"/>
        <v>2068</v>
      </c>
      <c r="ARC52">
        <v>2132</v>
      </c>
      <c r="ARH52" s="5"/>
    </row>
    <row r="53" spans="1:1152" x14ac:dyDescent="0.2">
      <c r="A53">
        <v>58</v>
      </c>
      <c r="B53" s="16" t="s">
        <v>68</v>
      </c>
      <c r="C53" s="20">
        <f>VLOOKUP(A53, Rankings!$A$2:$AN$161, 40, FALSE)</f>
        <v>51</v>
      </c>
      <c r="D53" s="224" t="s">
        <v>215</v>
      </c>
      <c r="F53" s="4">
        <v>12</v>
      </c>
      <c r="G53" s="4">
        <v>5</v>
      </c>
      <c r="I53" s="5">
        <f t="shared" si="916"/>
        <v>9</v>
      </c>
      <c r="L53" t="s">
        <v>1954</v>
      </c>
      <c r="M53" t="s">
        <v>2143</v>
      </c>
      <c r="N53" t="s">
        <v>2407</v>
      </c>
      <c r="O53" t="s">
        <v>2745</v>
      </c>
      <c r="P53" t="s">
        <v>2745</v>
      </c>
      <c r="Q53" t="s">
        <v>3179</v>
      </c>
      <c r="R53" t="s">
        <v>3453</v>
      </c>
      <c r="S53" t="s">
        <v>3698</v>
      </c>
      <c r="T53" t="s">
        <v>3813</v>
      </c>
      <c r="U53" t="s">
        <v>4089</v>
      </c>
      <c r="V53" t="s">
        <v>4114</v>
      </c>
      <c r="W53" t="str">
        <f>Rankings!D52</f>
        <v>-</v>
      </c>
      <c r="X53" t="s">
        <v>10</v>
      </c>
      <c r="Y53" t="s">
        <v>10</v>
      </c>
      <c r="Z53" t="s">
        <v>10</v>
      </c>
      <c r="AA53" t="s">
        <v>10</v>
      </c>
      <c r="AB53" t="s">
        <v>10</v>
      </c>
      <c r="AC53" t="s">
        <v>10</v>
      </c>
      <c r="AD53" t="s">
        <v>10</v>
      </c>
      <c r="AE53" t="s">
        <v>10</v>
      </c>
      <c r="AF53" t="s">
        <v>10</v>
      </c>
      <c r="AG53" t="s">
        <v>10</v>
      </c>
      <c r="AH53" t="s">
        <v>10</v>
      </c>
      <c r="AI53" t="s">
        <v>10</v>
      </c>
      <c r="AJ53" t="s">
        <v>10</v>
      </c>
      <c r="AK53" t="s">
        <v>10</v>
      </c>
      <c r="AL53" t="s">
        <v>10</v>
      </c>
      <c r="AM53" t="s">
        <v>10</v>
      </c>
      <c r="AN53" t="s">
        <v>10</v>
      </c>
      <c r="AO53" t="s">
        <v>10</v>
      </c>
      <c r="AP53" t="s">
        <v>10</v>
      </c>
      <c r="AQ53" t="s">
        <v>10</v>
      </c>
      <c r="AR53" t="s">
        <v>10</v>
      </c>
      <c r="AS53" t="s">
        <v>10</v>
      </c>
      <c r="AT53" t="s">
        <v>10</v>
      </c>
      <c r="AU53" t="s">
        <v>10</v>
      </c>
      <c r="AV53" t="s">
        <v>10</v>
      </c>
      <c r="AW53" t="s">
        <v>10</v>
      </c>
      <c r="AX53" t="s">
        <v>10</v>
      </c>
      <c r="AY53" t="s">
        <v>10</v>
      </c>
      <c r="AZ53" t="s">
        <v>10</v>
      </c>
      <c r="BA53" t="s">
        <v>10</v>
      </c>
      <c r="BB53" t="s">
        <v>10</v>
      </c>
      <c r="BC53" t="s">
        <v>10</v>
      </c>
      <c r="BD53" t="s">
        <v>10</v>
      </c>
      <c r="BE53" t="s">
        <v>10</v>
      </c>
      <c r="BF53" t="s">
        <v>10</v>
      </c>
      <c r="BG53" t="s">
        <v>10</v>
      </c>
      <c r="BH53" t="s">
        <v>10</v>
      </c>
      <c r="BI53" t="s">
        <v>10</v>
      </c>
      <c r="BJ53" t="s">
        <v>10</v>
      </c>
      <c r="BK53" t="s">
        <v>10</v>
      </c>
      <c r="BL53" t="s">
        <v>10</v>
      </c>
      <c r="BM53" t="s">
        <v>10</v>
      </c>
      <c r="BN53" t="s">
        <v>10</v>
      </c>
      <c r="BO53" t="s">
        <v>10</v>
      </c>
      <c r="BP53" t="s">
        <v>10</v>
      </c>
      <c r="BQ53" t="s">
        <v>10</v>
      </c>
      <c r="BR53" t="s">
        <v>10</v>
      </c>
      <c r="BS53" t="s">
        <v>10</v>
      </c>
      <c r="BT53" t="s">
        <v>10</v>
      </c>
      <c r="BU53" t="s">
        <v>10</v>
      </c>
      <c r="BV53" t="s">
        <v>10</v>
      </c>
      <c r="BW53" t="s">
        <v>10</v>
      </c>
      <c r="BX53" t="s">
        <v>10</v>
      </c>
      <c r="BY53" t="s">
        <v>10</v>
      </c>
      <c r="BZ53" t="s">
        <v>10</v>
      </c>
      <c r="CA53" t="s">
        <v>10</v>
      </c>
      <c r="CB53" t="s">
        <v>10</v>
      </c>
      <c r="CC53" t="s">
        <v>10</v>
      </c>
      <c r="CD53" t="s">
        <v>10</v>
      </c>
      <c r="CE53" t="s">
        <v>10</v>
      </c>
      <c r="CF53" t="s">
        <v>10</v>
      </c>
      <c r="CG53" t="s">
        <v>10</v>
      </c>
      <c r="CH53" t="s">
        <v>10</v>
      </c>
      <c r="CI53" t="s">
        <v>10</v>
      </c>
      <c r="CJ53" t="s">
        <v>10</v>
      </c>
      <c r="CK53" t="s">
        <v>10</v>
      </c>
      <c r="CL53" t="s">
        <v>10</v>
      </c>
      <c r="CM53" t="s">
        <v>10</v>
      </c>
      <c r="CN53" t="s">
        <v>10</v>
      </c>
      <c r="CO53" t="s">
        <v>10</v>
      </c>
      <c r="CP53" t="s">
        <v>10</v>
      </c>
      <c r="CQ53" t="s">
        <v>10</v>
      </c>
      <c r="CR53" t="s">
        <v>10</v>
      </c>
      <c r="CT53" s="4">
        <f t="shared" si="917"/>
        <v>4</v>
      </c>
      <c r="CU53" s="4">
        <f t="shared" si="918"/>
        <v>0</v>
      </c>
      <c r="CV53" s="4">
        <f t="shared" si="919"/>
        <v>0</v>
      </c>
      <c r="CW53" s="4">
        <f t="shared" si="920"/>
        <v>1</v>
      </c>
      <c r="CX53" s="4">
        <f t="shared" si="921"/>
        <v>0</v>
      </c>
      <c r="CY53" s="4">
        <f t="shared" si="922"/>
        <v>0</v>
      </c>
      <c r="CZ53" s="4">
        <f t="shared" si="923"/>
        <v>1</v>
      </c>
      <c r="DA53" s="4">
        <f t="shared" si="924"/>
        <v>1</v>
      </c>
      <c r="DB53" s="4">
        <f t="shared" si="925"/>
        <v>2</v>
      </c>
      <c r="DC53" s="4">
        <f t="shared" si="926"/>
        <v>0</v>
      </c>
      <c r="DD53" s="4">
        <f t="shared" si="927"/>
        <v>0</v>
      </c>
      <c r="DE53" s="4">
        <f t="shared" si="928"/>
        <v>2</v>
      </c>
      <c r="DF53" s="4">
        <f t="shared" si="929"/>
        <v>0</v>
      </c>
      <c r="DG53" s="4">
        <f t="shared" si="930"/>
        <v>0</v>
      </c>
      <c r="DH53" s="4">
        <f t="shared" si="931"/>
        <v>0</v>
      </c>
      <c r="DI53" s="152">
        <f t="shared" si="932"/>
        <v>0</v>
      </c>
      <c r="DJ53" s="153">
        <f t="shared" si="933"/>
        <v>4</v>
      </c>
      <c r="DK53" s="4">
        <f t="shared" si="934"/>
        <v>1</v>
      </c>
      <c r="DL53" s="4">
        <f t="shared" si="935"/>
        <v>0</v>
      </c>
      <c r="DM53" s="4">
        <f t="shared" si="936"/>
        <v>2</v>
      </c>
      <c r="DN53" s="4">
        <f t="shared" si="937"/>
        <v>2</v>
      </c>
      <c r="DO53" s="4">
        <f t="shared" si="938"/>
        <v>2</v>
      </c>
      <c r="DP53" s="4">
        <f t="shared" si="939"/>
        <v>0</v>
      </c>
      <c r="DQ53" s="4">
        <f t="shared" si="940"/>
        <v>0</v>
      </c>
      <c r="DR53" s="4">
        <f t="shared" si="941"/>
        <v>12</v>
      </c>
      <c r="DS53" s="4">
        <f t="shared" si="942"/>
        <v>5</v>
      </c>
      <c r="DT53" s="4">
        <f t="shared" si="943"/>
        <v>6</v>
      </c>
      <c r="DU53" t="str">
        <f t="shared" si="944"/>
        <v>0R</v>
      </c>
      <c r="DV53" t="str">
        <f t="shared" si="945"/>
        <v>3R</v>
      </c>
      <c r="DW53" t="str">
        <f t="shared" si="946"/>
        <v>3R</v>
      </c>
      <c r="DX53" t="str">
        <f t="shared" si="947"/>
        <v>3S</v>
      </c>
      <c r="DY53" t="str">
        <f t="shared" si="948"/>
        <v>3S</v>
      </c>
      <c r="DZ53" t="str">
        <f t="shared" si="949"/>
        <v>3R</v>
      </c>
      <c r="EA53" t="str">
        <f t="shared" si="950"/>
        <v>1L</v>
      </c>
      <c r="EB53" t="str">
        <f t="shared" si="951"/>
        <v>0L</v>
      </c>
      <c r="EC53" t="str">
        <f t="shared" si="952"/>
        <v>3R</v>
      </c>
      <c r="ED53" t="str">
        <f t="shared" si="953"/>
        <v>0S</v>
      </c>
      <c r="EE53" t="str">
        <f t="shared" si="954"/>
        <v>0S</v>
      </c>
      <c r="EF53">
        <f t="shared" si="955"/>
        <v>0</v>
      </c>
      <c r="EG53">
        <f t="shared" si="956"/>
        <v>0</v>
      </c>
      <c r="EH53">
        <f t="shared" si="957"/>
        <v>0</v>
      </c>
      <c r="EI53">
        <f t="shared" si="958"/>
        <v>0</v>
      </c>
      <c r="EJ53">
        <f t="shared" si="959"/>
        <v>0</v>
      </c>
      <c r="EK53">
        <f t="shared" si="960"/>
        <v>0</v>
      </c>
      <c r="EL53">
        <f t="shared" si="961"/>
        <v>0</v>
      </c>
      <c r="EM53">
        <f t="shared" si="962"/>
        <v>0</v>
      </c>
      <c r="EN53">
        <f t="shared" si="963"/>
        <v>0</v>
      </c>
      <c r="EO53">
        <f t="shared" si="964"/>
        <v>0</v>
      </c>
      <c r="EP53">
        <f t="shared" si="965"/>
        <v>0</v>
      </c>
      <c r="EQ53">
        <f t="shared" si="966"/>
        <v>0</v>
      </c>
      <c r="ER53">
        <f t="shared" si="967"/>
        <v>0</v>
      </c>
      <c r="ES53">
        <f t="shared" si="968"/>
        <v>0</v>
      </c>
      <c r="ET53">
        <f t="shared" si="969"/>
        <v>0</v>
      </c>
      <c r="EU53">
        <f t="shared" si="970"/>
        <v>0</v>
      </c>
      <c r="EV53">
        <f t="shared" si="971"/>
        <v>0</v>
      </c>
      <c r="EW53">
        <f t="shared" si="972"/>
        <v>0</v>
      </c>
      <c r="EX53">
        <f t="shared" si="973"/>
        <v>0</v>
      </c>
      <c r="EY53">
        <f t="shared" si="974"/>
        <v>0</v>
      </c>
      <c r="EZ53">
        <f t="shared" si="975"/>
        <v>0</v>
      </c>
      <c r="FA53">
        <f t="shared" si="976"/>
        <v>0</v>
      </c>
      <c r="FB53">
        <f t="shared" si="977"/>
        <v>0</v>
      </c>
      <c r="FC53">
        <f t="shared" si="978"/>
        <v>0</v>
      </c>
      <c r="FD53">
        <f t="shared" si="979"/>
        <v>0</v>
      </c>
      <c r="FE53">
        <f t="shared" si="980"/>
        <v>0</v>
      </c>
      <c r="FF53">
        <f t="shared" si="981"/>
        <v>0</v>
      </c>
      <c r="FG53">
        <f t="shared" si="982"/>
        <v>0</v>
      </c>
      <c r="FH53">
        <f t="shared" si="983"/>
        <v>0</v>
      </c>
      <c r="FI53">
        <f t="shared" si="984"/>
        <v>0</v>
      </c>
      <c r="FJ53">
        <f t="shared" si="985"/>
        <v>0</v>
      </c>
      <c r="FK53">
        <f t="shared" si="986"/>
        <v>0</v>
      </c>
      <c r="FL53">
        <f t="shared" si="987"/>
        <v>0</v>
      </c>
      <c r="FM53">
        <f t="shared" si="988"/>
        <v>0</v>
      </c>
      <c r="FN53">
        <f t="shared" si="989"/>
        <v>0</v>
      </c>
      <c r="FO53">
        <f t="shared" si="990"/>
        <v>0</v>
      </c>
      <c r="FP53">
        <f t="shared" si="991"/>
        <v>0</v>
      </c>
      <c r="FQ53">
        <f t="shared" si="992"/>
        <v>0</v>
      </c>
      <c r="FR53">
        <f t="shared" si="993"/>
        <v>0</v>
      </c>
      <c r="FS53">
        <f t="shared" si="994"/>
        <v>0</v>
      </c>
      <c r="FT53">
        <f t="shared" si="995"/>
        <v>0</v>
      </c>
      <c r="FU53">
        <f t="shared" si="996"/>
        <v>0</v>
      </c>
      <c r="FV53">
        <f t="shared" si="997"/>
        <v>0</v>
      </c>
      <c r="FW53">
        <f t="shared" si="998"/>
        <v>0</v>
      </c>
      <c r="FX53">
        <f t="shared" si="999"/>
        <v>0</v>
      </c>
      <c r="FY53">
        <f t="shared" si="1000"/>
        <v>0</v>
      </c>
      <c r="FZ53">
        <f t="shared" si="1001"/>
        <v>0</v>
      </c>
      <c r="GA53">
        <f t="shared" si="1002"/>
        <v>0</v>
      </c>
      <c r="GB53">
        <f t="shared" si="1003"/>
        <v>0</v>
      </c>
      <c r="GC53">
        <f t="shared" si="1004"/>
        <v>0</v>
      </c>
      <c r="GD53">
        <f t="shared" si="1005"/>
        <v>0</v>
      </c>
      <c r="GE53">
        <f t="shared" si="1006"/>
        <v>0</v>
      </c>
      <c r="GF53">
        <f t="shared" si="1007"/>
        <v>0</v>
      </c>
      <c r="GG53">
        <f t="shared" si="1008"/>
        <v>0</v>
      </c>
      <c r="GH53">
        <f t="shared" si="1009"/>
        <v>0</v>
      </c>
      <c r="GI53">
        <f t="shared" si="1010"/>
        <v>0</v>
      </c>
      <c r="GJ53">
        <f t="shared" si="1011"/>
        <v>0</v>
      </c>
      <c r="GK53">
        <f t="shared" si="1012"/>
        <v>0</v>
      </c>
      <c r="GL53">
        <f t="shared" si="1013"/>
        <v>0</v>
      </c>
      <c r="GM53">
        <f t="shared" si="1014"/>
        <v>0</v>
      </c>
      <c r="GN53">
        <f t="shared" si="1015"/>
        <v>0</v>
      </c>
      <c r="GO53">
        <f t="shared" si="1016"/>
        <v>0</v>
      </c>
      <c r="GP53">
        <f t="shared" si="1017"/>
        <v>0</v>
      </c>
      <c r="GQ53">
        <f t="shared" si="1018"/>
        <v>0</v>
      </c>
      <c r="GR53">
        <f t="shared" si="1019"/>
        <v>0</v>
      </c>
      <c r="GS53">
        <f t="shared" si="1020"/>
        <v>0</v>
      </c>
      <c r="GT53">
        <f t="shared" si="1021"/>
        <v>0</v>
      </c>
      <c r="GU53">
        <f t="shared" si="1022"/>
        <v>0</v>
      </c>
      <c r="GV53">
        <f t="shared" si="1023"/>
        <v>0</v>
      </c>
      <c r="GW53">
        <f t="shared" si="1024"/>
        <v>0</v>
      </c>
      <c r="GX53">
        <f t="shared" si="1025"/>
        <v>0</v>
      </c>
      <c r="GY53">
        <f t="shared" si="1026"/>
        <v>0</v>
      </c>
      <c r="GZ53">
        <f t="shared" si="1027"/>
        <v>0</v>
      </c>
      <c r="HA53">
        <f t="shared" si="1028"/>
        <v>0</v>
      </c>
      <c r="HB53" s="176" t="s">
        <v>269</v>
      </c>
      <c r="HC53" s="89">
        <f t="shared" si="1029"/>
        <v>227.36530171834823</v>
      </c>
      <c r="HD53" s="89">
        <f t="shared" si="1030"/>
        <v>154.89368491064687</v>
      </c>
      <c r="HE53" s="89">
        <f t="shared" si="1031"/>
        <v>105.24864494817081</v>
      </c>
      <c r="HF53" s="89">
        <f t="shared" si="1032"/>
        <v>0</v>
      </c>
      <c r="HH53" s="88">
        <f t="shared" si="1033"/>
        <v>487.50763157716591</v>
      </c>
      <c r="HI53" s="88">
        <f t="shared" si="1034"/>
        <v>52.624322474085403</v>
      </c>
      <c r="HK53">
        <f>IFERROR(VLOOKUP(_xlfn.NUMBERVALUE(MID(L53, SEARCH("!", L53)+1, SEARCH("+", L53)-SEARCH("!", L53)-1)), Rankings!$A$2:$BK$161, 63, FALSE),0)</f>
        <v>57.100866825468913</v>
      </c>
      <c r="HL53">
        <f>IFERROR(VLOOKUP(_xlfn.NUMBERVALUE(MID(M53, SEARCH("!", M53)+1, SEARCH("+", M53)-SEARCH("!", M53)-1)), Rankings!$A$2:$BK$161, 63, FALSE),0)</f>
        <v>30.992316051402973</v>
      </c>
      <c r="HM53">
        <f>IFERROR(VLOOKUP(_xlfn.NUMBERVALUE(MID(N53, SEARCH("!", N53)+1, SEARCH("+", N53)-SEARCH("!", N53)-1)), Rankings!$A$2:$BK$161, 63, FALSE),0)</f>
        <v>48.693040476407162</v>
      </c>
      <c r="HN53">
        <f>IFERROR(VLOOKUP(_xlfn.NUMBERVALUE(MID(O53, SEARCH("!", O53)+1, SEARCH("+", O53)-SEARCH("!", O53)-1)), Rankings!$A$2:$BK$161, 63, FALSE),0)</f>
        <v>0</v>
      </c>
      <c r="HO53">
        <f>IFERROR(VLOOKUP(_xlfn.NUMBERVALUE(MID(P53, SEARCH("!", P53)+1, SEARCH("+", P53)-SEARCH("!", P53)-1)), Rankings!$A$2:$BK$161, 63, FALSE),0)</f>
        <v>0</v>
      </c>
      <c r="HP53">
        <f>IFERROR(VLOOKUP(_xlfn.NUMBERVALUE(MID(Q53, SEARCH("!", Q53)+1, SEARCH("+", Q53)-SEARCH("!", Q53)-1)), Rankings!$A$2:$BK$161, 63, FALSE),0)</f>
        <v>49.233644839742588</v>
      </c>
      <c r="HQ53">
        <f>IFERROR(VLOOKUP(_xlfn.NUMBERVALUE(MID(R53, SEARCH("!", R53)+1, SEARCH("+", R53)-SEARCH("!", R53)-1)), Rankings!$A$2:$BK$161, 63, FALSE),0)</f>
        <v>71.578302614997895</v>
      </c>
      <c r="HR53">
        <f>IFERROR(VLOOKUP(_xlfn.NUMBERVALUE(MID(S53, SEARCH("!", S53)+1, SEARCH("+", S53)-SEARCH("!", S53)-1)), Rankings!$A$2:$BK$161, 63, FALSE),0)</f>
        <v>83.315382295648959</v>
      </c>
      <c r="HS53">
        <f>IFERROR(VLOOKUP(_xlfn.NUMBERVALUE(MID(T53, SEARCH("!", T53)+1, SEARCH("+", T53)-SEARCH("!", T53)-1)), Rankings!$A$2:$BK$161, 63, FALSE),0)</f>
        <v>41.345433525326584</v>
      </c>
      <c r="HT53">
        <f>IFERROR(VLOOKUP(_xlfn.NUMBERVALUE(MID(U53, SEARCH("!", U53)+1, SEARCH("+", U53)-SEARCH("!", U53)-1)), Rankings!$A$2:$BK$161, 63, FALSE),0)</f>
        <v>70.09385280589116</v>
      </c>
      <c r="HU53">
        <f>IFERROR(VLOOKUP(_xlfn.NUMBERVALUE(MID(V53, SEARCH("!", V53)+1, SEARCH("+", V53)-SEARCH("!", V53)-1)), Rankings!$A$2:$BK$161, 63, FALSE),0)</f>
        <v>35.154792142279646</v>
      </c>
      <c r="HV53">
        <f>IFERROR(VLOOKUP(_xlfn.NUMBERVALUE(MID(W53, SEARCH("!", W53)+1, SEARCH("+", W53)-SEARCH("!", W53)-1)), Rankings!$A$2:$BK$161, 63, FALSE),0)</f>
        <v>0</v>
      </c>
      <c r="HW53">
        <f>IFERROR(VLOOKUP(_xlfn.NUMBERVALUE(MID(X53, SEARCH("!", X53)+1, SEARCH("+", X53)-SEARCH("!", X53)-1)), Rankings!$A$2:$BK$161, 63, FALSE),0)</f>
        <v>0</v>
      </c>
      <c r="HX53">
        <f>IFERROR(VLOOKUP(_xlfn.NUMBERVALUE(MID(Y53, SEARCH("!", Y53)+1, SEARCH("+", Y53)-SEARCH("!", Y53)-1)), Rankings!$A$2:$BK$161, 63, FALSE),0)</f>
        <v>0</v>
      </c>
      <c r="HY53">
        <f>IFERROR(VLOOKUP(_xlfn.NUMBERVALUE(MID(Z53, SEARCH("!", Z53)+1, SEARCH("+", Z53)-SEARCH("!", Z53)-1)), Rankings!$A$2:$BK$161, 63, FALSE),0)</f>
        <v>0</v>
      </c>
      <c r="HZ53">
        <f>IFERROR(VLOOKUP(_xlfn.NUMBERVALUE(MID(AA53, SEARCH("!", AA53)+1, SEARCH("+", AA53)-SEARCH("!", AA53)-1)), Rankings!$A$2:$BK$161, 63, FALSE),0)</f>
        <v>0</v>
      </c>
      <c r="IA53">
        <f>IFERROR(VLOOKUP(_xlfn.NUMBERVALUE(MID(AB53, SEARCH("!", AB53)+1, SEARCH("+", AB53)-SEARCH("!", AB53)-1)), Rankings!$A$2:$BK$161, 63, FALSE),0)</f>
        <v>0</v>
      </c>
      <c r="IB53">
        <f>IFERROR(VLOOKUP(_xlfn.NUMBERVALUE(MID(AC53, SEARCH("!", AC53)+1, SEARCH("+", AC53)-SEARCH("!", AC53)-1)), Rankings!$A$2:$BK$161, 63, FALSE),0)</f>
        <v>0</v>
      </c>
      <c r="IC53">
        <f>IFERROR(VLOOKUP(_xlfn.NUMBERVALUE(MID(AD53, SEARCH("!", AD53)+1, SEARCH("+", AD53)-SEARCH("!", AD53)-1)), Rankings!$A$2:$BK$161, 63, FALSE),0)</f>
        <v>0</v>
      </c>
      <c r="ID53">
        <f>IFERROR(VLOOKUP(_xlfn.NUMBERVALUE(MID(AE53, SEARCH("!", AE53)+1, SEARCH("+", AE53)-SEARCH("!", AE53)-1)), Rankings!$A$2:$BK$161, 63, FALSE),0)</f>
        <v>0</v>
      </c>
      <c r="IE53">
        <f>IFERROR(VLOOKUP(_xlfn.NUMBERVALUE(MID(AF53, SEARCH("!", AF53)+1, SEARCH("+", AF53)-SEARCH("!", AF53)-1)), Rankings!$A$2:$BK$161, 63, FALSE),0)</f>
        <v>0</v>
      </c>
      <c r="IF53">
        <f>IFERROR(VLOOKUP(_xlfn.NUMBERVALUE(MID(AG53, SEARCH("!", AG53)+1, SEARCH("+", AG53)-SEARCH("!", AG53)-1)), Rankings!$A$2:$BK$161, 63, FALSE),0)</f>
        <v>0</v>
      </c>
      <c r="IG53">
        <f>IFERROR(VLOOKUP(_xlfn.NUMBERVALUE(MID(AH53, SEARCH("!", AH53)+1, SEARCH("+", AH53)-SEARCH("!", AH53)-1)), Rankings!$A$2:$BK$161, 63, FALSE),0)</f>
        <v>0</v>
      </c>
      <c r="IH53">
        <f>IFERROR(VLOOKUP(_xlfn.NUMBERVALUE(MID(AI53, SEARCH("!", AI53)+1, SEARCH("+", AI53)-SEARCH("!", AI53)-1)), Rankings!$A$2:$BK$161, 63, FALSE),0)</f>
        <v>0</v>
      </c>
      <c r="II53">
        <f>IFERROR(VLOOKUP(_xlfn.NUMBERVALUE(MID(AJ53, SEARCH("!", AJ53)+1, SEARCH("+", AJ53)-SEARCH("!", AJ53)-1)), Rankings!$A$2:$BK$161, 63, FALSE),0)</f>
        <v>0</v>
      </c>
      <c r="IJ53">
        <f>IFERROR(VLOOKUP(_xlfn.NUMBERVALUE(MID(AK53, SEARCH("!", AK53)+1, SEARCH("+", AK53)-SEARCH("!", AK53)-1)), Rankings!$A$2:$BK$161, 63, FALSE),0)</f>
        <v>0</v>
      </c>
      <c r="IK53">
        <f>IFERROR(VLOOKUP(_xlfn.NUMBERVALUE(MID(AL53, SEARCH("!", AL53)+1, SEARCH("+", AL53)-SEARCH("!", AL53)-1)), Rankings!$A$2:$BK$161, 63, FALSE),0)</f>
        <v>0</v>
      </c>
      <c r="IL53">
        <f>IFERROR(VLOOKUP(_xlfn.NUMBERVALUE(MID(AM53, SEARCH("!", AM53)+1, SEARCH("+", AM53)-SEARCH("!", AM53)-1)), Rankings!$A$2:$BK$161, 63, FALSE),0)</f>
        <v>0</v>
      </c>
      <c r="IM53">
        <f>IFERROR(VLOOKUP(_xlfn.NUMBERVALUE(MID(AN53, SEARCH("!", AN53)+1, SEARCH("+", AN53)-SEARCH("!", AN53)-1)), Rankings!$A$2:$BK$161, 63, FALSE),0)</f>
        <v>0</v>
      </c>
      <c r="IN53">
        <f>IFERROR(VLOOKUP(_xlfn.NUMBERVALUE(MID(AO53, SEARCH("!", AO53)+1, SEARCH("+", AO53)-SEARCH("!", AO53)-1)), Rankings!$A$2:$BK$161, 63, FALSE),0)</f>
        <v>0</v>
      </c>
      <c r="IO53">
        <f>IFERROR(VLOOKUP(_xlfn.NUMBERVALUE(MID(AP53, SEARCH("!", AP53)+1, SEARCH("+", AP53)-SEARCH("!", AP53)-1)), Rankings!$A$2:$BK$161, 63, FALSE),0)</f>
        <v>0</v>
      </c>
      <c r="IP53">
        <f>IFERROR(VLOOKUP(_xlfn.NUMBERVALUE(MID(AQ53, SEARCH("!", AQ53)+1, SEARCH("+", AQ53)-SEARCH("!", AQ53)-1)), Rankings!$A$2:$BK$161, 63, FALSE),0)</f>
        <v>0</v>
      </c>
      <c r="IQ53">
        <f>IFERROR(VLOOKUP(_xlfn.NUMBERVALUE(MID(AR53, SEARCH("!", AR53)+1, SEARCH("+", AR53)-SEARCH("!", AR53)-1)), Rankings!$A$2:$BK$161, 63, FALSE),0)</f>
        <v>0</v>
      </c>
      <c r="IR53">
        <f>IFERROR(VLOOKUP(_xlfn.NUMBERVALUE(MID(AS53, SEARCH("!", AS53)+1, SEARCH("+", AS53)-SEARCH("!", AS53)-1)), Rankings!$A$2:$BK$161, 63, FALSE),0)</f>
        <v>0</v>
      </c>
      <c r="IS53">
        <f>IFERROR(VLOOKUP(_xlfn.NUMBERVALUE(MID(AT53, SEARCH("!", AT53)+1, SEARCH("+", AT53)-SEARCH("!", AT53)-1)), Rankings!$A$2:$BK$161, 63, FALSE),0)</f>
        <v>0</v>
      </c>
      <c r="IT53">
        <f>IFERROR(VLOOKUP(_xlfn.NUMBERVALUE(MID(AU53, SEARCH("!", AU53)+1, SEARCH("+", AU53)-SEARCH("!", AU53)-1)), Rankings!$A$2:$BK$161, 63, FALSE),0)</f>
        <v>0</v>
      </c>
      <c r="IU53">
        <f>IFERROR(VLOOKUP(_xlfn.NUMBERVALUE(MID(AV53, SEARCH("!", AV53)+1, SEARCH("+", AV53)-SEARCH("!", AV53)-1)), Rankings!$A$2:$BK$161, 63, FALSE),0)</f>
        <v>0</v>
      </c>
      <c r="IV53">
        <f>IFERROR(VLOOKUP(_xlfn.NUMBERVALUE(MID(AW53, SEARCH("!", AW53)+1, SEARCH("+", AW53)-SEARCH("!", AW53)-1)), Rankings!$A$2:$BK$161, 63, FALSE),0)</f>
        <v>0</v>
      </c>
      <c r="IW53">
        <f>IFERROR(VLOOKUP(_xlfn.NUMBERVALUE(MID(AX53, SEARCH("!", AX53)+1, SEARCH("+", AX53)-SEARCH("!", AX53)-1)), Rankings!$A$2:$BK$161, 63, FALSE),0)</f>
        <v>0</v>
      </c>
      <c r="IX53">
        <f>IFERROR(VLOOKUP(_xlfn.NUMBERVALUE(MID(AY53, SEARCH("!", AY53)+1, SEARCH("+", AY53)-SEARCH("!", AY53)-1)), Rankings!$A$2:$BK$161, 63, FALSE),0)</f>
        <v>0</v>
      </c>
      <c r="IY53">
        <f>IFERROR(VLOOKUP(_xlfn.NUMBERVALUE(MID(AZ53, SEARCH("!", AZ53)+1, SEARCH("+", AZ53)-SEARCH("!", AZ53)-1)), Rankings!$A$2:$BK$161, 63, FALSE),0)</f>
        <v>0</v>
      </c>
      <c r="IZ53">
        <f>IFERROR(VLOOKUP(_xlfn.NUMBERVALUE(MID(BA53, SEARCH("!", BA53)+1, SEARCH("+", BA53)-SEARCH("!", BA53)-1)), Rankings!$A$2:$BK$161, 63, FALSE),0)</f>
        <v>0</v>
      </c>
      <c r="JA53">
        <f>IFERROR(VLOOKUP(_xlfn.NUMBERVALUE(MID(BB53, SEARCH("!", BB53)+1, SEARCH("+", BB53)-SEARCH("!", BB53)-1)), Rankings!$A$2:$BK$161, 63, FALSE),0)</f>
        <v>0</v>
      </c>
      <c r="JB53">
        <f>IFERROR(VLOOKUP(_xlfn.NUMBERVALUE(MID(BC53, SEARCH("!", BC53)+1, SEARCH("+", BC53)-SEARCH("!", BC53)-1)), Rankings!$A$2:$BK$161, 63, FALSE),0)</f>
        <v>0</v>
      </c>
      <c r="JC53">
        <f>IFERROR(VLOOKUP(_xlfn.NUMBERVALUE(MID(BD53, SEARCH("!", BD53)+1, SEARCH("+", BD53)-SEARCH("!", BD53)-1)), Rankings!$A$2:$BK$161, 63, FALSE),0)</f>
        <v>0</v>
      </c>
      <c r="JD53">
        <f>IFERROR(VLOOKUP(_xlfn.NUMBERVALUE(MID(BE53, SEARCH("!", BE53)+1, SEARCH("+", BE53)-SEARCH("!", BE53)-1)), Rankings!$A$2:$BK$161, 63, FALSE),0)</f>
        <v>0</v>
      </c>
      <c r="JE53">
        <f>IFERROR(VLOOKUP(_xlfn.NUMBERVALUE(MID(BF53, SEARCH("!", BF53)+1, SEARCH("+", BF53)-SEARCH("!", BF53)-1)), Rankings!$A$2:$BK$161, 63, FALSE),0)</f>
        <v>0</v>
      </c>
      <c r="JF53">
        <f>IFERROR(VLOOKUP(_xlfn.NUMBERVALUE(MID(BG53, SEARCH("!", BG53)+1, SEARCH("+", BG53)-SEARCH("!", BG53)-1)), Rankings!$A$2:$BK$161, 63, FALSE),0)</f>
        <v>0</v>
      </c>
      <c r="JG53">
        <f>IFERROR(VLOOKUP(_xlfn.NUMBERVALUE(MID(BH53, SEARCH("!", BH53)+1, SEARCH("+", BH53)-SEARCH("!", BH53)-1)), Rankings!$A$2:$BK$161, 63, FALSE),0)</f>
        <v>0</v>
      </c>
      <c r="JH53">
        <f>IFERROR(VLOOKUP(_xlfn.NUMBERVALUE(MID(BI53, SEARCH("!", BI53)+1, SEARCH("+", BI53)-SEARCH("!", BI53)-1)), Rankings!$A$2:$BK$161, 63, FALSE),0)</f>
        <v>0</v>
      </c>
      <c r="JI53">
        <f>IFERROR(VLOOKUP(_xlfn.NUMBERVALUE(MID(BJ53, SEARCH("!", BJ53)+1, SEARCH("+", BJ53)-SEARCH("!", BJ53)-1)), Rankings!$A$2:$BK$161, 63, FALSE),0)</f>
        <v>0</v>
      </c>
      <c r="JJ53">
        <f>IFERROR(VLOOKUP(_xlfn.NUMBERVALUE(MID(BK53, SEARCH("!", BK53)+1, SEARCH("+", BK53)-SEARCH("!", BK53)-1)), Rankings!$A$2:$BK$161, 63, FALSE),0)</f>
        <v>0</v>
      </c>
      <c r="JK53">
        <f>IFERROR(VLOOKUP(_xlfn.NUMBERVALUE(MID(BL53, SEARCH("!", BL53)+1, SEARCH("+", BL53)-SEARCH("!", BL53)-1)), Rankings!$A$2:$BK$161, 63, FALSE),0)</f>
        <v>0</v>
      </c>
      <c r="JL53">
        <f>IFERROR(VLOOKUP(_xlfn.NUMBERVALUE(MID(BM53, SEARCH("!", BM53)+1, SEARCH("+", BM53)-SEARCH("!", BM53)-1)), Rankings!$A$2:$BK$161, 63, FALSE),0)</f>
        <v>0</v>
      </c>
      <c r="JM53">
        <f>IFERROR(VLOOKUP(_xlfn.NUMBERVALUE(MID(BN53, SEARCH("!", BN53)+1, SEARCH("+", BN53)-SEARCH("!", BN53)-1)), Rankings!$A$2:$BK$161, 63, FALSE),0)</f>
        <v>0</v>
      </c>
      <c r="JN53">
        <f>IFERROR(VLOOKUP(_xlfn.NUMBERVALUE(MID(BO53, SEARCH("!", BO53)+1, SEARCH("+", BO53)-SEARCH("!", BO53)-1)), Rankings!$A$2:$BK$161, 63, FALSE),0)</f>
        <v>0</v>
      </c>
      <c r="JO53">
        <f>IFERROR(VLOOKUP(_xlfn.NUMBERVALUE(MID(BP53, SEARCH("!", BP53)+1, SEARCH("+", BP53)-SEARCH("!", BP53)-1)), Rankings!$A$2:$BK$161, 63, FALSE),0)</f>
        <v>0</v>
      </c>
      <c r="JP53">
        <f>IFERROR(VLOOKUP(_xlfn.NUMBERVALUE(MID(BQ53, SEARCH("!", BQ53)+1, SEARCH("+", BQ53)-SEARCH("!", BQ53)-1)), Rankings!$A$2:$BK$161, 63, FALSE),0)</f>
        <v>0</v>
      </c>
      <c r="JQ53">
        <f>IFERROR(VLOOKUP(_xlfn.NUMBERVALUE(MID(BR53, SEARCH("!", BR53)+1, SEARCH("+", BR53)-SEARCH("!", BR53)-1)), Rankings!$A$2:$BK$161, 63, FALSE),0)</f>
        <v>0</v>
      </c>
      <c r="JR53">
        <f>IFERROR(VLOOKUP(_xlfn.NUMBERVALUE(MID(BS53, SEARCH("!", BS53)+1, SEARCH("+", BS53)-SEARCH("!", BS53)-1)), Rankings!$A$2:$BK$161, 63, FALSE),0)</f>
        <v>0</v>
      </c>
      <c r="JS53">
        <f>IFERROR(VLOOKUP(_xlfn.NUMBERVALUE(MID(BT53, SEARCH("!", BT53)+1, SEARCH("+", BT53)-SEARCH("!", BT53)-1)), Rankings!$A$2:$BK$161, 63, FALSE),0)</f>
        <v>0</v>
      </c>
      <c r="JT53">
        <f>IFERROR(VLOOKUP(_xlfn.NUMBERVALUE(MID(BU53, SEARCH("!", BU53)+1, SEARCH("+", BU53)-SEARCH("!", BU53)-1)), Rankings!$A$2:$BK$161, 63, FALSE),0)</f>
        <v>0</v>
      </c>
      <c r="JU53">
        <f>IFERROR(VLOOKUP(_xlfn.NUMBERVALUE(MID(BV53, SEARCH("!", BV53)+1, SEARCH("+", BV53)-SEARCH("!", BV53)-1)), Rankings!$A$2:$BK$161, 63, FALSE),0)</f>
        <v>0</v>
      </c>
      <c r="JV53">
        <f>IFERROR(VLOOKUP(_xlfn.NUMBERVALUE(MID(BW53, SEARCH("!", BW53)+1, SEARCH("+", BW53)-SEARCH("!", BW53)-1)), Rankings!$A$2:$BK$161, 63, FALSE),0)</f>
        <v>0</v>
      </c>
      <c r="JW53">
        <f>IFERROR(VLOOKUP(_xlfn.NUMBERVALUE(MID(BX53, SEARCH("!", BX53)+1, SEARCH("+", BX53)-SEARCH("!", BX53)-1)), Rankings!$A$2:$BK$161, 63, FALSE),0)</f>
        <v>0</v>
      </c>
      <c r="JX53">
        <f>IFERROR(VLOOKUP(_xlfn.NUMBERVALUE(MID(BY53, SEARCH("!", BY53)+1, SEARCH("+", BY53)-SEARCH("!", BY53)-1)), Rankings!$A$2:$BK$161, 63, FALSE),0)</f>
        <v>0</v>
      </c>
      <c r="JY53">
        <f>IFERROR(VLOOKUP(_xlfn.NUMBERVALUE(MID(BZ53, SEARCH("!", BZ53)+1, SEARCH("+", BZ53)-SEARCH("!", BZ53)-1)), Rankings!$A$2:$BK$161, 63, FALSE),0)</f>
        <v>0</v>
      </c>
      <c r="JZ53">
        <f>IFERROR(VLOOKUP(_xlfn.NUMBERVALUE(MID(CA53, SEARCH("!", CA53)+1, SEARCH("+", CA53)-SEARCH("!", CA53)-1)), Rankings!$A$2:$BK$161, 63, FALSE),0)</f>
        <v>0</v>
      </c>
      <c r="KA53">
        <f>IFERROR(VLOOKUP(_xlfn.NUMBERVALUE(MID(CB53, SEARCH("!", CB53)+1, SEARCH("+", CB53)-SEARCH("!", CB53)-1)), Rankings!$A$2:$BK$161, 63, FALSE),0)</f>
        <v>0</v>
      </c>
      <c r="KB53">
        <f>IFERROR(VLOOKUP(_xlfn.NUMBERVALUE(MID(CC53, SEARCH("!", CC53)+1, SEARCH("+", CC53)-SEARCH("!", CC53)-1)), Rankings!$A$2:$BK$161, 63, FALSE),0)</f>
        <v>0</v>
      </c>
      <c r="KC53">
        <f>IFERROR(VLOOKUP(_xlfn.NUMBERVALUE(MID(CD53, SEARCH("!", CD53)+1, SEARCH("+", CD53)-SEARCH("!", CD53)-1)), Rankings!$A$2:$BK$161, 63, FALSE),0)</f>
        <v>0</v>
      </c>
      <c r="KD53">
        <f>IFERROR(VLOOKUP(_xlfn.NUMBERVALUE(MID(CE53, SEARCH("!", CE53)+1, SEARCH("+", CE53)-SEARCH("!", CE53)-1)), Rankings!$A$2:$BK$161, 63, FALSE),0)</f>
        <v>0</v>
      </c>
      <c r="KE53">
        <f>IFERROR(VLOOKUP(_xlfn.NUMBERVALUE(MID(CF53, SEARCH("!", CF53)+1, SEARCH("+", CF53)-SEARCH("!", CF53)-1)), Rankings!$A$2:$BK$161, 63, FALSE),0)</f>
        <v>0</v>
      </c>
      <c r="KF53">
        <f>IFERROR(VLOOKUP(_xlfn.NUMBERVALUE(MID(CG53, SEARCH("!", CG53)+1, SEARCH("+", CG53)-SEARCH("!", CG53)-1)), Rankings!$A$2:$BK$161, 63, FALSE),0)</f>
        <v>0</v>
      </c>
      <c r="KG53">
        <f>IFERROR(VLOOKUP(_xlfn.NUMBERVALUE(MID(CH53, SEARCH("!", CH53)+1, SEARCH("+", CH53)-SEARCH("!", CH53)-1)), Rankings!$A$2:$BK$161, 63, FALSE),0)</f>
        <v>0</v>
      </c>
      <c r="KH53">
        <f>IFERROR(VLOOKUP(_xlfn.NUMBERVALUE(MID(CI53, SEARCH("!", CI53)+1, SEARCH("+", CI53)-SEARCH("!", CI53)-1)), Rankings!$A$2:$BK$161, 63, FALSE),0)</f>
        <v>0</v>
      </c>
      <c r="KI53">
        <f>IFERROR(VLOOKUP(_xlfn.NUMBERVALUE(MID(CJ53, SEARCH("!", CJ53)+1, SEARCH("+", CJ53)-SEARCH("!", CJ53)-1)), Rankings!$A$2:$BK$161, 63, FALSE),0)</f>
        <v>0</v>
      </c>
      <c r="KJ53">
        <f>IFERROR(VLOOKUP(_xlfn.NUMBERVALUE(MID(CK53, SEARCH("!", CK53)+1, SEARCH("+", CK53)-SEARCH("!", CK53)-1)), Rankings!$A$2:$BK$161, 63, FALSE),0)</f>
        <v>0</v>
      </c>
      <c r="KK53">
        <f>IFERROR(VLOOKUP(_xlfn.NUMBERVALUE(MID(CL53, SEARCH("!", CL53)+1, SEARCH("+", CL53)-SEARCH("!", CL53)-1)), Rankings!$A$2:$BK$161, 63, FALSE),0)</f>
        <v>0</v>
      </c>
      <c r="KL53">
        <f>IFERROR(VLOOKUP(_xlfn.NUMBERVALUE(MID(CM53, SEARCH("!", CM53)+1, SEARCH("+", CM53)-SEARCH("!", CM53)-1)), Rankings!$A$2:$BK$161, 63, FALSE),0)</f>
        <v>0</v>
      </c>
      <c r="KM53">
        <f>IFERROR(VLOOKUP(_xlfn.NUMBERVALUE(MID(CN53, SEARCH("!", CN53)+1, SEARCH("+", CN53)-SEARCH("!", CN53)-1)), Rankings!$A$2:$BK$161, 63, FALSE),0)</f>
        <v>0</v>
      </c>
      <c r="KN53">
        <f>IFERROR(VLOOKUP(_xlfn.NUMBERVALUE(MID(CO53, SEARCH("!", CO53)+1, SEARCH("+", CO53)-SEARCH("!", CO53)-1)), Rankings!$A$2:$BK$161, 63, FALSE),0)</f>
        <v>0</v>
      </c>
      <c r="KO53">
        <f>IFERROR(VLOOKUP(_xlfn.NUMBERVALUE(MID(CP53, SEARCH("!", CP53)+1, SEARCH("+", CP53)-SEARCH("!", CP53)-1)), Rankings!$A$2:$BK$161, 63, FALSE),0)</f>
        <v>0</v>
      </c>
      <c r="KP53">
        <f>IFERROR(VLOOKUP(_xlfn.NUMBERVALUE(MID(CQ53, SEARCH("!", CQ53)+1, SEARCH("+", CQ53)-SEARCH("!", CQ53)-1)), Rankings!$A$2:$BK$161, 63, FALSE),0)</f>
        <v>0</v>
      </c>
      <c r="KQ53">
        <f>IFERROR(VLOOKUP(_xlfn.NUMBERVALUE(MID(CR53, SEARCH("!", CR53)+1, SEARCH("+", CR53)-SEARCH("!", CR53)-1)), Rankings!$A$2:$BK$161, 63, FALSE),0)</f>
        <v>0</v>
      </c>
      <c r="KS53" s="4">
        <f t="shared" si="1035"/>
        <v>200</v>
      </c>
      <c r="KT53" s="4">
        <f t="shared" si="1036"/>
        <v>55</v>
      </c>
      <c r="KU53" s="4">
        <f t="shared" si="1037"/>
        <v>54</v>
      </c>
      <c r="KV53" s="4">
        <f t="shared" si="1038"/>
        <v>0</v>
      </c>
      <c r="KY53" s="4">
        <f t="shared" si="1039"/>
        <v>309</v>
      </c>
      <c r="KZ53" s="4"/>
      <c r="LB53">
        <f t="shared" si="1040"/>
        <v>22</v>
      </c>
      <c r="LC53">
        <f t="shared" si="1041"/>
        <v>48</v>
      </c>
      <c r="LD53">
        <f t="shared" si="1042"/>
        <v>42</v>
      </c>
      <c r="LE53">
        <f t="shared" si="1043"/>
        <v>0</v>
      </c>
      <c r="LF53">
        <f t="shared" si="1044"/>
        <v>0</v>
      </c>
      <c r="LG53">
        <f t="shared" si="1045"/>
        <v>38</v>
      </c>
      <c r="LH53">
        <f t="shared" si="1046"/>
        <v>35</v>
      </c>
      <c r="LI53">
        <f t="shared" si="1047"/>
        <v>20</v>
      </c>
      <c r="LJ53">
        <f t="shared" si="1048"/>
        <v>50</v>
      </c>
      <c r="LK53">
        <f t="shared" si="1049"/>
        <v>29</v>
      </c>
      <c r="LL53">
        <f t="shared" si="1050"/>
        <v>25</v>
      </c>
      <c r="LM53">
        <f t="shared" si="1051"/>
        <v>0</v>
      </c>
      <c r="LN53">
        <f t="shared" si="1052"/>
        <v>0</v>
      </c>
      <c r="LO53">
        <f t="shared" si="1053"/>
        <v>0</v>
      </c>
      <c r="LP53">
        <f t="shared" si="1054"/>
        <v>0</v>
      </c>
      <c r="LQ53">
        <f t="shared" si="1055"/>
        <v>0</v>
      </c>
      <c r="LR53">
        <f t="shared" si="1056"/>
        <v>0</v>
      </c>
      <c r="LS53">
        <f t="shared" si="1057"/>
        <v>0</v>
      </c>
      <c r="LT53">
        <f t="shared" si="1058"/>
        <v>0</v>
      </c>
      <c r="LU53">
        <f t="shared" si="1059"/>
        <v>0</v>
      </c>
      <c r="LV53">
        <f t="shared" si="1060"/>
        <v>0</v>
      </c>
      <c r="LW53">
        <f t="shared" si="1061"/>
        <v>0</v>
      </c>
      <c r="LX53">
        <f t="shared" si="1062"/>
        <v>0</v>
      </c>
      <c r="LY53">
        <f t="shared" si="1063"/>
        <v>0</v>
      </c>
      <c r="LZ53">
        <f t="shared" si="1064"/>
        <v>0</v>
      </c>
      <c r="MA53">
        <f t="shared" si="1065"/>
        <v>0</v>
      </c>
      <c r="MB53">
        <f t="shared" si="1066"/>
        <v>0</v>
      </c>
      <c r="MC53">
        <f t="shared" si="1067"/>
        <v>0</v>
      </c>
      <c r="MD53">
        <f t="shared" si="1068"/>
        <v>0</v>
      </c>
      <c r="ME53">
        <f t="shared" si="1069"/>
        <v>0</v>
      </c>
      <c r="MF53">
        <f t="shared" si="1070"/>
        <v>0</v>
      </c>
      <c r="MG53">
        <f t="shared" si="1071"/>
        <v>0</v>
      </c>
      <c r="MH53">
        <f t="shared" si="1072"/>
        <v>0</v>
      </c>
      <c r="MI53">
        <f t="shared" si="1073"/>
        <v>0</v>
      </c>
      <c r="MJ53">
        <f t="shared" si="1074"/>
        <v>0</v>
      </c>
      <c r="MK53">
        <f t="shared" si="1075"/>
        <v>0</v>
      </c>
      <c r="ML53">
        <f t="shared" si="1076"/>
        <v>0</v>
      </c>
      <c r="MM53">
        <f t="shared" si="1077"/>
        <v>0</v>
      </c>
      <c r="MN53">
        <f t="shared" si="1078"/>
        <v>0</v>
      </c>
      <c r="MO53">
        <f t="shared" si="1079"/>
        <v>0</v>
      </c>
      <c r="MP53">
        <f t="shared" si="1080"/>
        <v>0</v>
      </c>
      <c r="MQ53">
        <f t="shared" si="1081"/>
        <v>0</v>
      </c>
      <c r="MR53">
        <f t="shared" si="1082"/>
        <v>0</v>
      </c>
      <c r="MS53">
        <f t="shared" si="1083"/>
        <v>0</v>
      </c>
      <c r="MT53">
        <f t="shared" si="1084"/>
        <v>0</v>
      </c>
      <c r="MU53">
        <f t="shared" si="1085"/>
        <v>0</v>
      </c>
      <c r="MV53">
        <f t="shared" si="1086"/>
        <v>0</v>
      </c>
      <c r="MW53">
        <f t="shared" si="1087"/>
        <v>0</v>
      </c>
      <c r="MX53">
        <f t="shared" si="1088"/>
        <v>0</v>
      </c>
      <c r="MY53">
        <f t="shared" si="1089"/>
        <v>0</v>
      </c>
      <c r="MZ53">
        <f t="shared" si="1090"/>
        <v>0</v>
      </c>
      <c r="NA53">
        <f t="shared" si="1091"/>
        <v>0</v>
      </c>
      <c r="NB53">
        <f t="shared" si="1092"/>
        <v>0</v>
      </c>
      <c r="NC53">
        <f t="shared" si="1093"/>
        <v>0</v>
      </c>
      <c r="ND53">
        <f t="shared" si="1094"/>
        <v>0</v>
      </c>
      <c r="NE53">
        <f t="shared" si="1095"/>
        <v>0</v>
      </c>
      <c r="NF53">
        <f t="shared" si="1096"/>
        <v>0</v>
      </c>
      <c r="NG53">
        <f t="shared" si="1097"/>
        <v>0</v>
      </c>
      <c r="NH53">
        <f t="shared" si="1098"/>
        <v>0</v>
      </c>
      <c r="NI53">
        <f t="shared" si="1099"/>
        <v>0</v>
      </c>
      <c r="NJ53">
        <f t="shared" si="1100"/>
        <v>0</v>
      </c>
      <c r="NK53">
        <f t="shared" si="1101"/>
        <v>0</v>
      </c>
      <c r="NL53">
        <f t="shared" si="1102"/>
        <v>0</v>
      </c>
      <c r="NM53">
        <f t="shared" si="1103"/>
        <v>0</v>
      </c>
      <c r="NN53">
        <f t="shared" si="1104"/>
        <v>0</v>
      </c>
      <c r="NO53">
        <f t="shared" si="1105"/>
        <v>0</v>
      </c>
      <c r="NP53">
        <f t="shared" si="1106"/>
        <v>0</v>
      </c>
      <c r="NQ53">
        <f t="shared" si="1107"/>
        <v>0</v>
      </c>
      <c r="NR53">
        <f t="shared" si="1108"/>
        <v>0</v>
      </c>
      <c r="NS53">
        <f t="shared" si="1109"/>
        <v>0</v>
      </c>
      <c r="NT53">
        <f t="shared" si="1110"/>
        <v>0</v>
      </c>
      <c r="NU53">
        <f t="shared" si="1111"/>
        <v>0</v>
      </c>
      <c r="NV53">
        <f t="shared" si="1112"/>
        <v>0</v>
      </c>
      <c r="NW53">
        <f t="shared" si="1113"/>
        <v>0</v>
      </c>
      <c r="NX53">
        <f t="shared" si="1114"/>
        <v>0</v>
      </c>
      <c r="NY53">
        <f t="shared" si="1115"/>
        <v>0</v>
      </c>
      <c r="NZ53">
        <f t="shared" si="1116"/>
        <v>0</v>
      </c>
      <c r="OA53">
        <f t="shared" si="1117"/>
        <v>0</v>
      </c>
      <c r="OB53">
        <f t="shared" si="1118"/>
        <v>0</v>
      </c>
      <c r="OC53">
        <f t="shared" si="1119"/>
        <v>0</v>
      </c>
      <c r="OD53">
        <f t="shared" si="1120"/>
        <v>0</v>
      </c>
      <c r="OE53">
        <f t="shared" si="1121"/>
        <v>0</v>
      </c>
      <c r="OF53">
        <f t="shared" si="1122"/>
        <v>0</v>
      </c>
      <c r="OG53">
        <f t="shared" si="1123"/>
        <v>0</v>
      </c>
      <c r="OH53">
        <f t="shared" si="1124"/>
        <v>0</v>
      </c>
      <c r="OJ53" s="4">
        <f t="shared" si="1125"/>
        <v>141</v>
      </c>
      <c r="OK53" s="4">
        <f t="shared" si="1126"/>
        <v>88</v>
      </c>
      <c r="OL53" s="4">
        <f t="shared" si="1127"/>
        <v>72</v>
      </c>
      <c r="OM53" s="4">
        <f t="shared" si="1128"/>
        <v>0</v>
      </c>
      <c r="OP53" s="4">
        <f t="shared" si="1129"/>
        <v>301</v>
      </c>
      <c r="OQ53" s="4"/>
      <c r="OS53">
        <f t="shared" si="1130"/>
        <v>36</v>
      </c>
      <c r="OT53">
        <f t="shared" si="1131"/>
        <v>35</v>
      </c>
      <c r="OU53">
        <f t="shared" si="1132"/>
        <v>20</v>
      </c>
      <c r="OV53">
        <f t="shared" si="1133"/>
        <v>0</v>
      </c>
      <c r="OW53">
        <f t="shared" si="1134"/>
        <v>0</v>
      </c>
      <c r="OX53">
        <f t="shared" si="1135"/>
        <v>30</v>
      </c>
      <c r="OY53">
        <f t="shared" si="1136"/>
        <v>41</v>
      </c>
      <c r="OZ53">
        <f t="shared" si="1137"/>
        <v>47</v>
      </c>
      <c r="PA53">
        <f t="shared" si="1138"/>
        <v>20</v>
      </c>
      <c r="PB53">
        <f t="shared" si="1139"/>
        <v>37</v>
      </c>
      <c r="PC53">
        <f t="shared" si="1140"/>
        <v>35</v>
      </c>
      <c r="PD53">
        <f t="shared" si="1141"/>
        <v>0</v>
      </c>
      <c r="PE53">
        <f t="shared" si="1142"/>
        <v>0</v>
      </c>
      <c r="PF53">
        <f t="shared" si="1143"/>
        <v>0</v>
      </c>
      <c r="PG53">
        <f t="shared" si="1144"/>
        <v>0</v>
      </c>
      <c r="PH53">
        <f t="shared" si="1145"/>
        <v>0</v>
      </c>
      <c r="PI53">
        <f t="shared" si="1146"/>
        <v>0</v>
      </c>
      <c r="PJ53">
        <f t="shared" si="1147"/>
        <v>0</v>
      </c>
      <c r="PK53">
        <f t="shared" si="1148"/>
        <v>0</v>
      </c>
      <c r="PL53">
        <f t="shared" si="1149"/>
        <v>0</v>
      </c>
      <c r="PM53">
        <f t="shared" si="1150"/>
        <v>0</v>
      </c>
      <c r="PN53">
        <f t="shared" si="1151"/>
        <v>0</v>
      </c>
      <c r="PO53">
        <f t="shared" si="1152"/>
        <v>0</v>
      </c>
      <c r="PP53">
        <f t="shared" si="1153"/>
        <v>0</v>
      </c>
      <c r="PQ53">
        <f t="shared" si="1154"/>
        <v>0</v>
      </c>
      <c r="PR53">
        <f t="shared" si="1155"/>
        <v>0</v>
      </c>
      <c r="PS53">
        <f t="shared" si="1156"/>
        <v>0</v>
      </c>
      <c r="PT53">
        <f t="shared" si="1157"/>
        <v>0</v>
      </c>
      <c r="PU53">
        <f t="shared" si="1158"/>
        <v>0</v>
      </c>
      <c r="PV53">
        <f t="shared" si="1159"/>
        <v>0</v>
      </c>
      <c r="PW53">
        <f t="shared" si="1160"/>
        <v>0</v>
      </c>
      <c r="PX53">
        <f t="shared" si="1161"/>
        <v>0</v>
      </c>
      <c r="PY53">
        <f t="shared" si="1162"/>
        <v>0</v>
      </c>
      <c r="PZ53">
        <f t="shared" si="1163"/>
        <v>0</v>
      </c>
      <c r="QA53">
        <f t="shared" si="1164"/>
        <v>0</v>
      </c>
      <c r="QB53">
        <f t="shared" si="1165"/>
        <v>0</v>
      </c>
      <c r="QC53">
        <f t="shared" si="1166"/>
        <v>0</v>
      </c>
      <c r="QD53">
        <f t="shared" si="1167"/>
        <v>0</v>
      </c>
      <c r="QE53">
        <f t="shared" si="1168"/>
        <v>0</v>
      </c>
      <c r="QF53">
        <f t="shared" si="1169"/>
        <v>0</v>
      </c>
      <c r="QG53">
        <f t="shared" si="1170"/>
        <v>0</v>
      </c>
      <c r="QH53">
        <f t="shared" si="1171"/>
        <v>0</v>
      </c>
      <c r="QI53">
        <f t="shared" si="1172"/>
        <v>0</v>
      </c>
      <c r="QJ53">
        <f t="shared" si="1173"/>
        <v>0</v>
      </c>
      <c r="QK53">
        <f t="shared" si="1174"/>
        <v>0</v>
      </c>
      <c r="QL53">
        <f t="shared" si="1175"/>
        <v>0</v>
      </c>
      <c r="QM53">
        <f t="shared" si="1176"/>
        <v>0</v>
      </c>
      <c r="QN53">
        <f t="shared" si="1177"/>
        <v>0</v>
      </c>
      <c r="QO53">
        <f t="shared" si="1178"/>
        <v>0</v>
      </c>
      <c r="QP53">
        <f t="shared" si="1179"/>
        <v>0</v>
      </c>
      <c r="QQ53">
        <f t="shared" si="1180"/>
        <v>0</v>
      </c>
      <c r="QR53">
        <f t="shared" si="1181"/>
        <v>0</v>
      </c>
      <c r="QS53">
        <f t="shared" si="1182"/>
        <v>0</v>
      </c>
      <c r="QT53">
        <f t="shared" si="1183"/>
        <v>0</v>
      </c>
      <c r="QU53">
        <f t="shared" si="1184"/>
        <v>0</v>
      </c>
      <c r="QV53">
        <f t="shared" si="1185"/>
        <v>0</v>
      </c>
      <c r="QW53">
        <f t="shared" si="1186"/>
        <v>0</v>
      </c>
      <c r="QX53">
        <f t="shared" si="1187"/>
        <v>0</v>
      </c>
      <c r="QY53">
        <f t="shared" si="1188"/>
        <v>0</v>
      </c>
      <c r="QZ53">
        <f t="shared" si="1189"/>
        <v>0</v>
      </c>
      <c r="RA53">
        <f t="shared" si="1190"/>
        <v>0</v>
      </c>
      <c r="RB53">
        <f t="shared" si="1191"/>
        <v>0</v>
      </c>
      <c r="RC53">
        <f t="shared" si="1192"/>
        <v>0</v>
      </c>
      <c r="RD53">
        <f t="shared" si="1193"/>
        <v>0</v>
      </c>
      <c r="RE53">
        <f t="shared" si="1194"/>
        <v>0</v>
      </c>
      <c r="RF53">
        <f t="shared" si="1195"/>
        <v>0</v>
      </c>
      <c r="RG53">
        <f t="shared" si="1196"/>
        <v>0</v>
      </c>
      <c r="RH53">
        <f t="shared" si="1197"/>
        <v>0</v>
      </c>
      <c r="RI53">
        <f t="shared" si="1198"/>
        <v>0</v>
      </c>
      <c r="RJ53">
        <f t="shared" si="1199"/>
        <v>0</v>
      </c>
      <c r="RK53">
        <f t="shared" si="1200"/>
        <v>0</v>
      </c>
      <c r="RL53">
        <f t="shared" si="1201"/>
        <v>0</v>
      </c>
      <c r="RM53">
        <f t="shared" si="1202"/>
        <v>0</v>
      </c>
      <c r="RN53">
        <f t="shared" si="1203"/>
        <v>0</v>
      </c>
      <c r="RO53">
        <f t="shared" si="1204"/>
        <v>0</v>
      </c>
      <c r="RP53">
        <f t="shared" si="1205"/>
        <v>0</v>
      </c>
      <c r="RQ53">
        <f t="shared" si="1206"/>
        <v>0</v>
      </c>
      <c r="RR53">
        <f t="shared" si="1207"/>
        <v>0</v>
      </c>
      <c r="RS53">
        <f t="shared" si="1208"/>
        <v>0</v>
      </c>
      <c r="RT53">
        <f t="shared" si="1209"/>
        <v>0</v>
      </c>
      <c r="RU53">
        <f t="shared" si="1210"/>
        <v>0</v>
      </c>
      <c r="RV53">
        <f t="shared" si="1211"/>
        <v>0</v>
      </c>
      <c r="RW53">
        <f t="shared" si="1212"/>
        <v>0</v>
      </c>
      <c r="RX53">
        <f t="shared" si="1213"/>
        <v>0</v>
      </c>
      <c r="RY53">
        <f t="shared" si="1214"/>
        <v>0</v>
      </c>
      <c r="SA53" s="4">
        <f t="shared" si="1215"/>
        <v>19.149999999999999</v>
      </c>
      <c r="SB53" s="4">
        <f t="shared" si="1216"/>
        <v>7.48</v>
      </c>
      <c r="SC53" s="4">
        <f t="shared" si="1217"/>
        <v>7.32</v>
      </c>
      <c r="SD53" s="4">
        <f t="shared" si="1218"/>
        <v>0</v>
      </c>
      <c r="SF53" s="4">
        <f t="shared" si="1219"/>
        <v>33.950000000000003</v>
      </c>
      <c r="SI53">
        <f t="shared" si="1220"/>
        <v>2.86</v>
      </c>
      <c r="SJ53">
        <f t="shared" si="1221"/>
        <v>3.5</v>
      </c>
      <c r="SK53">
        <f t="shared" si="1222"/>
        <v>3.5</v>
      </c>
      <c r="SL53" t="str">
        <f t="shared" si="1223"/>
        <v>0</v>
      </c>
      <c r="SM53" t="str">
        <f t="shared" si="1224"/>
        <v>0</v>
      </c>
      <c r="SN53">
        <f t="shared" si="1225"/>
        <v>4.29</v>
      </c>
      <c r="SO53">
        <f t="shared" si="1226"/>
        <v>3.88</v>
      </c>
      <c r="SP53">
        <f t="shared" si="1227"/>
        <v>3.6</v>
      </c>
      <c r="SQ53">
        <f t="shared" si="1228"/>
        <v>5</v>
      </c>
      <c r="SR53">
        <f t="shared" si="1229"/>
        <v>3.57</v>
      </c>
      <c r="SS53">
        <f t="shared" si="1230"/>
        <v>3.75</v>
      </c>
      <c r="ST53" t="str">
        <f t="shared" si="1231"/>
        <v>0</v>
      </c>
      <c r="SU53" t="str">
        <f t="shared" si="1232"/>
        <v>0</v>
      </c>
      <c r="SV53" t="str">
        <f t="shared" si="1233"/>
        <v>0</v>
      </c>
      <c r="SW53" t="str">
        <f t="shared" si="1234"/>
        <v>0</v>
      </c>
      <c r="SX53" t="str">
        <f t="shared" si="1235"/>
        <v>0</v>
      </c>
      <c r="SY53" t="str">
        <f t="shared" si="1236"/>
        <v>0</v>
      </c>
      <c r="SZ53" t="str">
        <f t="shared" si="1237"/>
        <v>0</v>
      </c>
      <c r="TA53" t="str">
        <f t="shared" si="1238"/>
        <v>0</v>
      </c>
      <c r="TB53" t="str">
        <f t="shared" si="1239"/>
        <v>0</v>
      </c>
      <c r="TC53" t="str">
        <f t="shared" si="1240"/>
        <v>0</v>
      </c>
      <c r="TD53" t="str">
        <f t="shared" si="1241"/>
        <v>0</v>
      </c>
      <c r="TE53" t="str">
        <f t="shared" si="1242"/>
        <v>0</v>
      </c>
      <c r="TF53" t="str">
        <f t="shared" si="1243"/>
        <v>0</v>
      </c>
      <c r="TG53" t="str">
        <f t="shared" si="1244"/>
        <v>0</v>
      </c>
      <c r="TH53" t="str">
        <f t="shared" si="1245"/>
        <v>0</v>
      </c>
      <c r="TI53" t="str">
        <f t="shared" si="1246"/>
        <v>0</v>
      </c>
      <c r="TJ53" t="str">
        <f t="shared" si="1247"/>
        <v>0</v>
      </c>
      <c r="TK53" t="str">
        <f t="shared" si="1248"/>
        <v>0</v>
      </c>
      <c r="TL53" t="str">
        <f t="shared" si="1249"/>
        <v>0</v>
      </c>
      <c r="TM53" t="str">
        <f t="shared" si="1250"/>
        <v>0</v>
      </c>
      <c r="TN53" t="str">
        <f t="shared" si="1251"/>
        <v>0</v>
      </c>
      <c r="TO53" t="str">
        <f t="shared" si="1252"/>
        <v>0</v>
      </c>
      <c r="TP53" t="str">
        <f t="shared" si="1253"/>
        <v>0</v>
      </c>
      <c r="TQ53" t="str">
        <f t="shared" si="1254"/>
        <v>0</v>
      </c>
      <c r="TR53" t="str">
        <f t="shared" si="1255"/>
        <v>0</v>
      </c>
      <c r="TS53" t="str">
        <f t="shared" si="1256"/>
        <v>0</v>
      </c>
      <c r="TT53" t="str">
        <f t="shared" si="1257"/>
        <v>0</v>
      </c>
      <c r="TU53" t="str">
        <f t="shared" si="1258"/>
        <v>0</v>
      </c>
      <c r="TV53" t="str">
        <f t="shared" si="1259"/>
        <v>0</v>
      </c>
      <c r="TW53" t="str">
        <f t="shared" si="1260"/>
        <v>0</v>
      </c>
      <c r="TX53" t="str">
        <f t="shared" si="1261"/>
        <v>0</v>
      </c>
      <c r="TY53" t="str">
        <f t="shared" si="1262"/>
        <v>0</v>
      </c>
      <c r="TZ53" t="str">
        <f t="shared" si="1263"/>
        <v>0</v>
      </c>
      <c r="UA53" t="str">
        <f t="shared" si="1264"/>
        <v>0</v>
      </c>
      <c r="UB53" t="str">
        <f t="shared" si="1265"/>
        <v>0</v>
      </c>
      <c r="UC53" t="str">
        <f t="shared" si="1266"/>
        <v>0</v>
      </c>
      <c r="UD53" t="str">
        <f t="shared" si="1267"/>
        <v>0</v>
      </c>
      <c r="UE53" t="str">
        <f t="shared" si="1268"/>
        <v>0</v>
      </c>
      <c r="UF53" t="str">
        <f t="shared" si="1269"/>
        <v>0</v>
      </c>
      <c r="UG53" t="str">
        <f t="shared" si="1270"/>
        <v>0</v>
      </c>
      <c r="UH53" t="str">
        <f t="shared" si="1271"/>
        <v>0</v>
      </c>
      <c r="UI53" t="str">
        <f t="shared" si="1272"/>
        <v>0</v>
      </c>
      <c r="UJ53" t="str">
        <f t="shared" si="1273"/>
        <v>0</v>
      </c>
      <c r="UK53" t="str">
        <f t="shared" si="1274"/>
        <v>0</v>
      </c>
      <c r="UL53" t="str">
        <f t="shared" si="1275"/>
        <v>0</v>
      </c>
      <c r="UM53" t="str">
        <f t="shared" si="1276"/>
        <v>0</v>
      </c>
      <c r="UN53" t="str">
        <f t="shared" si="1277"/>
        <v>0</v>
      </c>
      <c r="UO53" t="str">
        <f t="shared" si="1278"/>
        <v>0</v>
      </c>
      <c r="UP53" t="str">
        <f t="shared" si="1279"/>
        <v>0</v>
      </c>
      <c r="UQ53" t="str">
        <f t="shared" si="1280"/>
        <v>0</v>
      </c>
      <c r="UR53" t="str">
        <f t="shared" si="1281"/>
        <v>0</v>
      </c>
      <c r="US53" t="str">
        <f t="shared" si="1282"/>
        <v>0</v>
      </c>
      <c r="UT53" t="str">
        <f t="shared" si="1283"/>
        <v>0</v>
      </c>
      <c r="UU53" t="str">
        <f t="shared" si="1284"/>
        <v>0</v>
      </c>
      <c r="UV53" t="str">
        <f t="shared" si="1285"/>
        <v>0</v>
      </c>
      <c r="UW53" t="str">
        <f t="shared" si="1286"/>
        <v>0</v>
      </c>
      <c r="UX53" t="str">
        <f t="shared" si="1287"/>
        <v>0</v>
      </c>
      <c r="UY53" t="str">
        <f t="shared" si="1288"/>
        <v>0</v>
      </c>
      <c r="UZ53" t="str">
        <f t="shared" si="1289"/>
        <v>0</v>
      </c>
      <c r="VA53" t="str">
        <f t="shared" si="1290"/>
        <v>0</v>
      </c>
      <c r="VB53" t="str">
        <f t="shared" si="1291"/>
        <v>0</v>
      </c>
      <c r="VC53" t="str">
        <f t="shared" si="1292"/>
        <v>0</v>
      </c>
      <c r="VD53" t="str">
        <f t="shared" si="1293"/>
        <v>0</v>
      </c>
      <c r="VE53" t="str">
        <f t="shared" si="1294"/>
        <v>0</v>
      </c>
      <c r="VF53" t="str">
        <f t="shared" si="1295"/>
        <v>0</v>
      </c>
      <c r="VG53" t="str">
        <f t="shared" si="1296"/>
        <v>0</v>
      </c>
      <c r="VH53" t="str">
        <f t="shared" si="1297"/>
        <v>0</v>
      </c>
      <c r="VI53" t="str">
        <f t="shared" si="1298"/>
        <v>0</v>
      </c>
      <c r="VJ53" t="str">
        <f t="shared" si="1299"/>
        <v>0</v>
      </c>
      <c r="VK53" t="str">
        <f t="shared" si="1300"/>
        <v>0</v>
      </c>
      <c r="VL53" t="str">
        <f t="shared" si="1301"/>
        <v>0</v>
      </c>
      <c r="VM53" t="str">
        <f t="shared" si="1302"/>
        <v>0</v>
      </c>
      <c r="VN53" t="str">
        <f t="shared" si="1303"/>
        <v>0</v>
      </c>
      <c r="VO53" t="str">
        <f t="shared" si="1304"/>
        <v>0</v>
      </c>
      <c r="VQ53" s="4">
        <f t="shared" si="1305"/>
        <v>35.540000000000006</v>
      </c>
      <c r="VR53" s="4">
        <f t="shared" si="1306"/>
        <v>-4.49</v>
      </c>
      <c r="VS53" s="4">
        <f t="shared" si="1307"/>
        <v>13.63</v>
      </c>
      <c r="VT53" s="4">
        <f t="shared" si="1308"/>
        <v>0</v>
      </c>
      <c r="VV53" s="4">
        <f t="shared" si="1309"/>
        <v>44.680000000000007</v>
      </c>
      <c r="VY53">
        <f t="shared" si="1310"/>
        <v>-1.82</v>
      </c>
      <c r="VZ53">
        <f t="shared" si="1311"/>
        <v>8.76</v>
      </c>
      <c r="WA53">
        <f t="shared" si="1312"/>
        <v>9.6999999999999993</v>
      </c>
      <c r="WB53">
        <f t="shared" si="1313"/>
        <v>0</v>
      </c>
      <c r="WC53">
        <f t="shared" si="1314"/>
        <v>0</v>
      </c>
      <c r="WD53">
        <f t="shared" si="1315"/>
        <v>5.6</v>
      </c>
      <c r="WE53">
        <f t="shared" si="1316"/>
        <v>-0.41</v>
      </c>
      <c r="WF53">
        <f t="shared" si="1317"/>
        <v>-4.08</v>
      </c>
      <c r="WG53">
        <f t="shared" si="1318"/>
        <v>13.3</v>
      </c>
      <c r="WH53">
        <f t="shared" si="1319"/>
        <v>1.82</v>
      </c>
      <c r="WI53">
        <f t="shared" si="1320"/>
        <v>11.81</v>
      </c>
      <c r="WJ53">
        <f t="shared" si="1321"/>
        <v>0</v>
      </c>
      <c r="WK53">
        <f t="shared" si="1322"/>
        <v>0</v>
      </c>
      <c r="WL53">
        <f t="shared" si="1323"/>
        <v>0</v>
      </c>
      <c r="WM53">
        <f t="shared" si="1324"/>
        <v>0</v>
      </c>
      <c r="WN53">
        <f t="shared" si="1325"/>
        <v>0</v>
      </c>
      <c r="WO53">
        <f t="shared" si="1326"/>
        <v>0</v>
      </c>
      <c r="WP53">
        <f t="shared" si="1327"/>
        <v>0</v>
      </c>
      <c r="WQ53">
        <f t="shared" si="1328"/>
        <v>0</v>
      </c>
      <c r="WR53">
        <f t="shared" si="1329"/>
        <v>0</v>
      </c>
      <c r="WS53">
        <f t="shared" si="1330"/>
        <v>0</v>
      </c>
      <c r="WT53">
        <f t="shared" si="1331"/>
        <v>0</v>
      </c>
      <c r="WU53">
        <f t="shared" si="1332"/>
        <v>0</v>
      </c>
      <c r="WV53">
        <f t="shared" si="1333"/>
        <v>0</v>
      </c>
      <c r="WW53">
        <f t="shared" si="1334"/>
        <v>0</v>
      </c>
      <c r="WX53">
        <f t="shared" si="1335"/>
        <v>0</v>
      </c>
      <c r="WY53">
        <f t="shared" si="1336"/>
        <v>0</v>
      </c>
      <c r="WZ53">
        <f t="shared" si="1337"/>
        <v>0</v>
      </c>
      <c r="XA53">
        <f t="shared" si="1338"/>
        <v>0</v>
      </c>
      <c r="XB53">
        <f t="shared" si="1339"/>
        <v>0</v>
      </c>
      <c r="XC53">
        <f t="shared" si="1340"/>
        <v>0</v>
      </c>
      <c r="XD53">
        <f t="shared" si="1341"/>
        <v>0</v>
      </c>
      <c r="XE53">
        <f t="shared" si="1342"/>
        <v>0</v>
      </c>
      <c r="XF53">
        <f t="shared" si="1343"/>
        <v>0</v>
      </c>
      <c r="XG53">
        <f t="shared" si="1344"/>
        <v>0</v>
      </c>
      <c r="XH53">
        <f t="shared" si="1345"/>
        <v>0</v>
      </c>
      <c r="XI53">
        <f t="shared" si="1346"/>
        <v>0</v>
      </c>
      <c r="XJ53">
        <f t="shared" si="1347"/>
        <v>0</v>
      </c>
      <c r="XK53">
        <f t="shared" si="1348"/>
        <v>0</v>
      </c>
      <c r="XL53">
        <f t="shared" si="1349"/>
        <v>0</v>
      </c>
      <c r="XM53">
        <f t="shared" si="1350"/>
        <v>0</v>
      </c>
      <c r="XN53">
        <f t="shared" si="1351"/>
        <v>0</v>
      </c>
      <c r="XO53">
        <f t="shared" si="1352"/>
        <v>0</v>
      </c>
      <c r="XP53">
        <f t="shared" si="1353"/>
        <v>0</v>
      </c>
      <c r="XQ53">
        <f t="shared" si="1354"/>
        <v>0</v>
      </c>
      <c r="XR53">
        <f t="shared" si="1355"/>
        <v>0</v>
      </c>
      <c r="XS53">
        <f t="shared" si="1356"/>
        <v>0</v>
      </c>
      <c r="XT53">
        <f t="shared" si="1357"/>
        <v>0</v>
      </c>
      <c r="XU53">
        <f t="shared" si="1358"/>
        <v>0</v>
      </c>
      <c r="XV53">
        <f t="shared" si="1359"/>
        <v>0</v>
      </c>
      <c r="XW53">
        <f t="shared" si="1360"/>
        <v>0</v>
      </c>
      <c r="XX53">
        <f t="shared" si="1361"/>
        <v>0</v>
      </c>
      <c r="XY53">
        <f t="shared" si="1362"/>
        <v>0</v>
      </c>
      <c r="XZ53">
        <f t="shared" si="1363"/>
        <v>0</v>
      </c>
      <c r="YA53">
        <f t="shared" si="1364"/>
        <v>0</v>
      </c>
      <c r="YB53">
        <f t="shared" si="1365"/>
        <v>0</v>
      </c>
      <c r="YC53">
        <f t="shared" si="1366"/>
        <v>0</v>
      </c>
      <c r="YD53">
        <f t="shared" si="1367"/>
        <v>0</v>
      </c>
      <c r="YE53">
        <f t="shared" si="1368"/>
        <v>0</v>
      </c>
      <c r="YF53">
        <f t="shared" si="1369"/>
        <v>0</v>
      </c>
      <c r="YG53">
        <f t="shared" si="1370"/>
        <v>0</v>
      </c>
      <c r="YH53">
        <f t="shared" si="1371"/>
        <v>0</v>
      </c>
      <c r="YI53">
        <f t="shared" si="1372"/>
        <v>0</v>
      </c>
      <c r="YJ53">
        <f t="shared" si="1373"/>
        <v>0</v>
      </c>
      <c r="YK53">
        <f t="shared" si="1374"/>
        <v>0</v>
      </c>
      <c r="YL53">
        <f t="shared" si="1375"/>
        <v>0</v>
      </c>
      <c r="YM53">
        <f t="shared" si="1376"/>
        <v>0</v>
      </c>
      <c r="YN53">
        <f t="shared" si="1377"/>
        <v>0</v>
      </c>
      <c r="YO53">
        <f t="shared" si="1378"/>
        <v>0</v>
      </c>
      <c r="YP53">
        <f t="shared" si="1379"/>
        <v>0</v>
      </c>
      <c r="YQ53">
        <f t="shared" si="1380"/>
        <v>0</v>
      </c>
      <c r="YR53">
        <f t="shared" si="1381"/>
        <v>0</v>
      </c>
      <c r="YS53">
        <f t="shared" si="1382"/>
        <v>0</v>
      </c>
      <c r="YT53">
        <f t="shared" si="1383"/>
        <v>0</v>
      </c>
      <c r="YU53">
        <f t="shared" si="1384"/>
        <v>0</v>
      </c>
      <c r="YV53">
        <f t="shared" si="1385"/>
        <v>0</v>
      </c>
      <c r="YW53">
        <f t="shared" si="1386"/>
        <v>0</v>
      </c>
      <c r="YX53">
        <f t="shared" si="1387"/>
        <v>0</v>
      </c>
      <c r="YY53">
        <f t="shared" si="1388"/>
        <v>0</v>
      </c>
      <c r="YZ53">
        <f t="shared" si="1389"/>
        <v>0</v>
      </c>
      <c r="ZA53">
        <f t="shared" si="1390"/>
        <v>0</v>
      </c>
      <c r="ZB53">
        <f t="shared" si="1391"/>
        <v>0</v>
      </c>
      <c r="ZC53">
        <f t="shared" si="1392"/>
        <v>0</v>
      </c>
      <c r="ZD53">
        <f t="shared" si="1393"/>
        <v>0</v>
      </c>
      <c r="ZE53">
        <f t="shared" si="1394"/>
        <v>0</v>
      </c>
      <c r="ZG53" s="4">
        <f t="shared" si="1395"/>
        <v>365</v>
      </c>
      <c r="ZH53" s="4">
        <f t="shared" si="1396"/>
        <v>194</v>
      </c>
      <c r="ZI53" s="4">
        <f t="shared" si="1397"/>
        <v>147</v>
      </c>
      <c r="ZJ53" s="4">
        <f t="shared" si="1398"/>
        <v>0</v>
      </c>
      <c r="ZL53" s="4">
        <f t="shared" si="1399"/>
        <v>706</v>
      </c>
      <c r="ZO53">
        <f t="shared" si="1400"/>
        <v>91</v>
      </c>
      <c r="ZP53">
        <f t="shared" si="1401"/>
        <v>66</v>
      </c>
      <c r="ZQ53">
        <f t="shared" si="1402"/>
        <v>61</v>
      </c>
      <c r="ZR53">
        <f t="shared" si="1403"/>
        <v>0</v>
      </c>
      <c r="ZS53">
        <f t="shared" si="1404"/>
        <v>0</v>
      </c>
      <c r="ZT53">
        <f t="shared" si="1405"/>
        <v>90</v>
      </c>
      <c r="ZU53">
        <f t="shared" si="1406"/>
        <v>100</v>
      </c>
      <c r="ZV53">
        <f t="shared" si="1407"/>
        <v>94</v>
      </c>
      <c r="ZW53">
        <f t="shared" si="1408"/>
        <v>57</v>
      </c>
      <c r="ZX53">
        <f t="shared" si="1409"/>
        <v>86</v>
      </c>
      <c r="ZY53">
        <f t="shared" si="1410"/>
        <v>61</v>
      </c>
      <c r="ZZ53">
        <f t="shared" si="1411"/>
        <v>0</v>
      </c>
      <c r="AAA53">
        <f t="shared" si="1412"/>
        <v>0</v>
      </c>
      <c r="AAB53">
        <f t="shared" si="1413"/>
        <v>0</v>
      </c>
      <c r="AAC53">
        <f t="shared" si="1414"/>
        <v>0</v>
      </c>
      <c r="AAD53">
        <f t="shared" si="1415"/>
        <v>0</v>
      </c>
      <c r="AAE53">
        <f t="shared" si="1416"/>
        <v>0</v>
      </c>
      <c r="AAF53">
        <f t="shared" si="1417"/>
        <v>0</v>
      </c>
      <c r="AAG53">
        <f t="shared" si="1418"/>
        <v>0</v>
      </c>
      <c r="AAH53">
        <f t="shared" si="1419"/>
        <v>0</v>
      </c>
      <c r="AAI53">
        <f t="shared" si="1420"/>
        <v>0</v>
      </c>
      <c r="AAJ53">
        <f t="shared" si="1421"/>
        <v>0</v>
      </c>
      <c r="AAK53">
        <f t="shared" si="1422"/>
        <v>0</v>
      </c>
      <c r="AAL53">
        <f t="shared" si="1423"/>
        <v>0</v>
      </c>
      <c r="AAM53">
        <f t="shared" si="1424"/>
        <v>0</v>
      </c>
      <c r="AAN53">
        <f t="shared" si="1425"/>
        <v>0</v>
      </c>
      <c r="AAO53">
        <f t="shared" si="1426"/>
        <v>0</v>
      </c>
      <c r="AAP53">
        <f t="shared" si="1427"/>
        <v>0</v>
      </c>
      <c r="AAQ53">
        <f t="shared" si="1428"/>
        <v>0</v>
      </c>
      <c r="AAR53">
        <f t="shared" si="1429"/>
        <v>0</v>
      </c>
      <c r="AAS53">
        <f t="shared" si="1430"/>
        <v>0</v>
      </c>
      <c r="AAT53">
        <f t="shared" si="1431"/>
        <v>0</v>
      </c>
      <c r="AAU53">
        <f t="shared" si="1432"/>
        <v>0</v>
      </c>
      <c r="AAV53">
        <f t="shared" si="1433"/>
        <v>0</v>
      </c>
      <c r="AAW53">
        <f t="shared" si="1434"/>
        <v>0</v>
      </c>
      <c r="AAX53">
        <f t="shared" si="1435"/>
        <v>0</v>
      </c>
      <c r="AAY53">
        <f t="shared" si="1436"/>
        <v>0</v>
      </c>
      <c r="AAZ53">
        <f t="shared" si="1437"/>
        <v>0</v>
      </c>
      <c r="ABA53">
        <f t="shared" si="1438"/>
        <v>0</v>
      </c>
      <c r="ABB53">
        <f t="shared" si="1439"/>
        <v>0</v>
      </c>
      <c r="ABC53">
        <f t="shared" si="1440"/>
        <v>0</v>
      </c>
      <c r="ABD53">
        <f t="shared" si="1441"/>
        <v>0</v>
      </c>
      <c r="ABE53">
        <f t="shared" si="1442"/>
        <v>0</v>
      </c>
      <c r="ABF53">
        <f t="shared" si="1443"/>
        <v>0</v>
      </c>
      <c r="ABG53">
        <f t="shared" si="1444"/>
        <v>0</v>
      </c>
      <c r="ABH53">
        <f t="shared" si="1445"/>
        <v>0</v>
      </c>
      <c r="ABI53">
        <f t="shared" si="1446"/>
        <v>0</v>
      </c>
      <c r="ABJ53">
        <f t="shared" si="1447"/>
        <v>0</v>
      </c>
      <c r="ABK53">
        <f t="shared" si="1448"/>
        <v>0</v>
      </c>
      <c r="ABL53">
        <f t="shared" si="1449"/>
        <v>0</v>
      </c>
      <c r="ABM53">
        <f t="shared" si="1450"/>
        <v>0</v>
      </c>
      <c r="ABN53">
        <f t="shared" si="1451"/>
        <v>0</v>
      </c>
      <c r="ABO53">
        <f t="shared" si="1452"/>
        <v>0</v>
      </c>
      <c r="ABP53">
        <f t="shared" si="1453"/>
        <v>0</v>
      </c>
      <c r="ABQ53">
        <f t="shared" si="1454"/>
        <v>0</v>
      </c>
      <c r="ABR53">
        <f t="shared" si="1455"/>
        <v>0</v>
      </c>
      <c r="ABS53">
        <f t="shared" si="1456"/>
        <v>0</v>
      </c>
      <c r="ABT53">
        <f t="shared" si="1457"/>
        <v>0</v>
      </c>
      <c r="ABU53">
        <f t="shared" si="1458"/>
        <v>0</v>
      </c>
      <c r="ABV53">
        <f t="shared" si="1459"/>
        <v>0</v>
      </c>
      <c r="ABW53">
        <f t="shared" si="1460"/>
        <v>0</v>
      </c>
      <c r="ABX53">
        <f t="shared" si="1461"/>
        <v>0</v>
      </c>
      <c r="ABY53">
        <f t="shared" si="1462"/>
        <v>0</v>
      </c>
      <c r="ABZ53">
        <f t="shared" si="1463"/>
        <v>0</v>
      </c>
      <c r="ACA53">
        <f t="shared" si="1464"/>
        <v>0</v>
      </c>
      <c r="ACB53">
        <f t="shared" si="1465"/>
        <v>0</v>
      </c>
      <c r="ACC53">
        <f t="shared" si="1466"/>
        <v>0</v>
      </c>
      <c r="ACD53">
        <f t="shared" si="1467"/>
        <v>0</v>
      </c>
      <c r="ACE53">
        <f t="shared" si="1468"/>
        <v>0</v>
      </c>
      <c r="ACF53">
        <f t="shared" si="1469"/>
        <v>0</v>
      </c>
      <c r="ACG53">
        <f t="shared" si="1470"/>
        <v>0</v>
      </c>
      <c r="ACH53">
        <f t="shared" si="1471"/>
        <v>0</v>
      </c>
      <c r="ACI53">
        <f t="shared" si="1472"/>
        <v>0</v>
      </c>
      <c r="ACJ53">
        <f t="shared" si="1473"/>
        <v>0</v>
      </c>
      <c r="ACK53">
        <f t="shared" si="1474"/>
        <v>0</v>
      </c>
      <c r="ACL53">
        <f t="shared" si="1475"/>
        <v>0</v>
      </c>
      <c r="ACM53">
        <f t="shared" si="1476"/>
        <v>0</v>
      </c>
      <c r="ACN53">
        <f t="shared" si="1477"/>
        <v>0</v>
      </c>
      <c r="ACO53">
        <f t="shared" si="1478"/>
        <v>0</v>
      </c>
      <c r="ACP53">
        <f t="shared" si="1479"/>
        <v>0</v>
      </c>
      <c r="ACQ53">
        <f t="shared" si="1480"/>
        <v>0</v>
      </c>
      <c r="ACR53">
        <f t="shared" si="1481"/>
        <v>0</v>
      </c>
      <c r="ACS53">
        <f t="shared" si="1482"/>
        <v>0</v>
      </c>
      <c r="ACT53">
        <f t="shared" si="1483"/>
        <v>0</v>
      </c>
      <c r="ACU53">
        <f t="shared" si="1484"/>
        <v>0</v>
      </c>
      <c r="ACW53" s="4">
        <f t="shared" si="1485"/>
        <v>341.9</v>
      </c>
      <c r="ACX53" s="4">
        <f t="shared" si="1486"/>
        <v>1</v>
      </c>
      <c r="ACY53" s="4">
        <f t="shared" si="1487"/>
        <v>11.9</v>
      </c>
      <c r="ACZ53" s="4">
        <f t="shared" si="1488"/>
        <v>0</v>
      </c>
      <c r="ADA53" s="88">
        <f t="shared" si="1489"/>
        <v>0.70710678118654757</v>
      </c>
      <c r="ADB53" s="4">
        <f t="shared" si="1490"/>
        <v>354.79999999999995</v>
      </c>
      <c r="ADC53" s="5">
        <f t="shared" si="1491"/>
        <v>8.2692200357712089</v>
      </c>
      <c r="ADD53" s="5">
        <f t="shared" si="1492"/>
        <v>2.4392621835300936</v>
      </c>
      <c r="ADE53">
        <f t="shared" si="1493"/>
        <v>19</v>
      </c>
      <c r="ADF53">
        <f t="shared" si="1494"/>
        <v>69.099999999999994</v>
      </c>
      <c r="ADG53">
        <f t="shared" si="1495"/>
        <v>91.8</v>
      </c>
      <c r="ADH53">
        <f t="shared" si="1496"/>
        <v>0</v>
      </c>
      <c r="ADI53">
        <f t="shared" si="1497"/>
        <v>0</v>
      </c>
      <c r="ADJ53">
        <f t="shared" si="1498"/>
        <v>58</v>
      </c>
      <c r="ADK53">
        <f t="shared" si="1499"/>
        <v>0</v>
      </c>
      <c r="ADL53">
        <f t="shared" si="1500"/>
        <v>1</v>
      </c>
      <c r="ADM53">
        <f t="shared" si="1501"/>
        <v>104</v>
      </c>
      <c r="ADN53">
        <f t="shared" si="1502"/>
        <v>11.9</v>
      </c>
      <c r="ADO53">
        <f t="shared" si="1503"/>
        <v>0</v>
      </c>
      <c r="ADP53">
        <f t="shared" si="1504"/>
        <v>0</v>
      </c>
      <c r="ADQ53">
        <f t="shared" si="1505"/>
        <v>0</v>
      </c>
      <c r="ADR53">
        <f t="shared" si="1506"/>
        <v>0</v>
      </c>
      <c r="ADS53">
        <f t="shared" si="1507"/>
        <v>0</v>
      </c>
      <c r="ADT53">
        <f t="shared" si="1508"/>
        <v>0</v>
      </c>
      <c r="ADU53">
        <f t="shared" si="1509"/>
        <v>0</v>
      </c>
      <c r="ADV53">
        <f t="shared" si="1510"/>
        <v>0</v>
      </c>
      <c r="ADW53">
        <f t="shared" si="1511"/>
        <v>0</v>
      </c>
      <c r="ADX53">
        <f t="shared" si="1512"/>
        <v>0</v>
      </c>
      <c r="ADY53">
        <f t="shared" si="1513"/>
        <v>0</v>
      </c>
      <c r="ADZ53">
        <f t="shared" si="1514"/>
        <v>0</v>
      </c>
      <c r="AEA53">
        <f t="shared" si="1515"/>
        <v>0</v>
      </c>
      <c r="AEB53">
        <f t="shared" si="1516"/>
        <v>0</v>
      </c>
      <c r="AEC53">
        <f t="shared" si="1517"/>
        <v>0</v>
      </c>
      <c r="AED53">
        <f t="shared" si="1518"/>
        <v>0</v>
      </c>
      <c r="AEE53">
        <f t="shared" si="1519"/>
        <v>0</v>
      </c>
      <c r="AEF53">
        <f t="shared" si="1520"/>
        <v>0</v>
      </c>
      <c r="AEG53">
        <f t="shared" si="1521"/>
        <v>0</v>
      </c>
      <c r="AEH53">
        <f t="shared" si="1522"/>
        <v>0</v>
      </c>
      <c r="AEI53">
        <f t="shared" si="1523"/>
        <v>0</v>
      </c>
      <c r="AEJ53">
        <f t="shared" si="1524"/>
        <v>0</v>
      </c>
      <c r="AEK53">
        <f t="shared" si="1525"/>
        <v>0</v>
      </c>
      <c r="AEL53">
        <f t="shared" si="1526"/>
        <v>0</v>
      </c>
      <c r="AEM53">
        <f t="shared" si="1527"/>
        <v>0</v>
      </c>
      <c r="AEN53">
        <f t="shared" si="1528"/>
        <v>0</v>
      </c>
      <c r="AEO53">
        <f t="shared" si="1529"/>
        <v>0</v>
      </c>
      <c r="AEP53">
        <f t="shared" si="1530"/>
        <v>0</v>
      </c>
      <c r="AEQ53">
        <f t="shared" si="1531"/>
        <v>0</v>
      </c>
      <c r="AER53">
        <f t="shared" si="1532"/>
        <v>0</v>
      </c>
      <c r="AES53">
        <f t="shared" si="1533"/>
        <v>0</v>
      </c>
      <c r="AET53">
        <f t="shared" si="1534"/>
        <v>0</v>
      </c>
      <c r="AEU53">
        <f t="shared" si="1535"/>
        <v>0</v>
      </c>
      <c r="AEV53">
        <f t="shared" si="1536"/>
        <v>0</v>
      </c>
      <c r="AEW53">
        <f t="shared" si="1537"/>
        <v>0</v>
      </c>
      <c r="AEX53">
        <f t="shared" si="1538"/>
        <v>0</v>
      </c>
      <c r="AEY53">
        <f t="shared" si="1539"/>
        <v>0</v>
      </c>
      <c r="AEZ53">
        <f t="shared" si="1540"/>
        <v>0</v>
      </c>
      <c r="AFA53">
        <f t="shared" si="1541"/>
        <v>0</v>
      </c>
      <c r="AFB53">
        <f t="shared" si="1542"/>
        <v>0</v>
      </c>
      <c r="AFC53">
        <f t="shared" si="1543"/>
        <v>0</v>
      </c>
      <c r="AFD53">
        <f t="shared" si="1544"/>
        <v>0</v>
      </c>
      <c r="AFE53">
        <f t="shared" si="1545"/>
        <v>0</v>
      </c>
      <c r="AFF53">
        <f t="shared" si="1546"/>
        <v>0</v>
      </c>
      <c r="AFG53">
        <f t="shared" si="1547"/>
        <v>0</v>
      </c>
      <c r="AFH53">
        <f t="shared" si="1548"/>
        <v>0</v>
      </c>
      <c r="AFI53">
        <f t="shared" si="1549"/>
        <v>0</v>
      </c>
      <c r="AFJ53">
        <f t="shared" si="1550"/>
        <v>0</v>
      </c>
      <c r="AFK53">
        <f t="shared" si="1551"/>
        <v>0</v>
      </c>
      <c r="AFL53">
        <f t="shared" si="1552"/>
        <v>0</v>
      </c>
      <c r="AFM53">
        <f t="shared" si="1553"/>
        <v>0</v>
      </c>
      <c r="AFN53">
        <f t="shared" si="1554"/>
        <v>0</v>
      </c>
      <c r="AFO53">
        <f t="shared" si="1555"/>
        <v>0</v>
      </c>
      <c r="AFP53">
        <f t="shared" si="1556"/>
        <v>0</v>
      </c>
      <c r="AFQ53">
        <f t="shared" si="1557"/>
        <v>0</v>
      </c>
      <c r="AFR53">
        <f t="shared" si="1558"/>
        <v>0</v>
      </c>
      <c r="AFS53">
        <f t="shared" si="1559"/>
        <v>0</v>
      </c>
      <c r="AFT53">
        <f t="shared" si="1560"/>
        <v>0</v>
      </c>
      <c r="AFU53">
        <f t="shared" si="1561"/>
        <v>0</v>
      </c>
      <c r="AFV53">
        <f t="shared" si="1562"/>
        <v>0</v>
      </c>
      <c r="AFW53">
        <f t="shared" si="1563"/>
        <v>0</v>
      </c>
      <c r="AFX53">
        <f t="shared" si="1564"/>
        <v>0</v>
      </c>
      <c r="AFY53">
        <f t="shared" si="1565"/>
        <v>0</v>
      </c>
      <c r="AFZ53">
        <f t="shared" si="1566"/>
        <v>0</v>
      </c>
      <c r="AGA53">
        <f t="shared" si="1567"/>
        <v>0</v>
      </c>
      <c r="AGB53">
        <f t="shared" si="1568"/>
        <v>0</v>
      </c>
      <c r="AGC53">
        <f t="shared" si="1569"/>
        <v>0</v>
      </c>
      <c r="AGD53">
        <f t="shared" si="1570"/>
        <v>0</v>
      </c>
      <c r="AGE53">
        <f t="shared" si="1571"/>
        <v>0</v>
      </c>
      <c r="AGF53">
        <f t="shared" si="1572"/>
        <v>0</v>
      </c>
      <c r="AGG53">
        <f t="shared" si="1573"/>
        <v>0</v>
      </c>
      <c r="AGH53">
        <f t="shared" si="1574"/>
        <v>0</v>
      </c>
      <c r="AGI53">
        <f t="shared" si="1575"/>
        <v>0</v>
      </c>
      <c r="AGJ53">
        <f t="shared" si="1576"/>
        <v>0</v>
      </c>
      <c r="AGK53">
        <f t="shared" si="1577"/>
        <v>0</v>
      </c>
      <c r="AGM53" s="88">
        <f t="shared" si="1578"/>
        <v>89.25</v>
      </c>
      <c r="AGN53" s="88">
        <v>89.25</v>
      </c>
      <c r="AGO53">
        <v>4</v>
      </c>
      <c r="AGP53">
        <f t="shared" si="1579"/>
        <v>4</v>
      </c>
      <c r="AGQ53">
        <f t="shared" si="1580"/>
        <v>4</v>
      </c>
      <c r="AGR53">
        <f t="shared" si="1581"/>
        <v>4</v>
      </c>
      <c r="AGS53">
        <f t="shared" si="1582"/>
        <v>0</v>
      </c>
      <c r="AGT53">
        <f t="shared" si="1583"/>
        <v>0</v>
      </c>
      <c r="AGU53">
        <f t="shared" si="1584"/>
        <v>4</v>
      </c>
      <c r="AGV53">
        <f t="shared" si="1585"/>
        <v>9</v>
      </c>
      <c r="AGW53">
        <f t="shared" si="1586"/>
        <v>9</v>
      </c>
      <c r="AGX53">
        <f t="shared" si="1587"/>
        <v>4</v>
      </c>
      <c r="AGY53">
        <f t="shared" si="1588"/>
        <v>6</v>
      </c>
      <c r="AGZ53">
        <f t="shared" si="1589"/>
        <v>6</v>
      </c>
      <c r="AHA53">
        <f t="shared" si="1590"/>
        <v>0</v>
      </c>
      <c r="AHB53">
        <f t="shared" si="1591"/>
        <v>0</v>
      </c>
      <c r="AHC53">
        <f t="shared" si="1592"/>
        <v>0</v>
      </c>
      <c r="AHD53">
        <f t="shared" si="1593"/>
        <v>0</v>
      </c>
      <c r="AHE53">
        <f t="shared" si="1594"/>
        <v>0</v>
      </c>
      <c r="AHF53">
        <f t="shared" si="1595"/>
        <v>0</v>
      </c>
      <c r="AHG53">
        <f t="shared" si="1596"/>
        <v>0</v>
      </c>
      <c r="AHH53">
        <f t="shared" si="1597"/>
        <v>0</v>
      </c>
      <c r="AHI53">
        <f t="shared" si="1598"/>
        <v>0</v>
      </c>
      <c r="AHJ53">
        <f t="shared" si="1599"/>
        <v>0</v>
      </c>
      <c r="AHK53">
        <f t="shared" si="1600"/>
        <v>0</v>
      </c>
      <c r="AHL53">
        <f t="shared" si="1601"/>
        <v>0</v>
      </c>
      <c r="AHM53">
        <f t="shared" si="1602"/>
        <v>0</v>
      </c>
      <c r="AHN53">
        <f t="shared" si="1603"/>
        <v>0</v>
      </c>
      <c r="AHO53">
        <f t="shared" si="1604"/>
        <v>0</v>
      </c>
      <c r="AHP53">
        <f t="shared" si="1605"/>
        <v>0</v>
      </c>
      <c r="AHQ53">
        <f t="shared" si="1606"/>
        <v>0</v>
      </c>
      <c r="AHR53">
        <f t="shared" si="1607"/>
        <v>0</v>
      </c>
      <c r="AHS53">
        <f t="shared" si="1608"/>
        <v>0</v>
      </c>
      <c r="AHT53">
        <f t="shared" si="1609"/>
        <v>0</v>
      </c>
      <c r="AHU53">
        <f t="shared" si="1610"/>
        <v>0</v>
      </c>
      <c r="AHV53">
        <f t="shared" si="1611"/>
        <v>0</v>
      </c>
      <c r="AHW53">
        <f t="shared" si="1612"/>
        <v>0</v>
      </c>
      <c r="AHX53">
        <f t="shared" si="1613"/>
        <v>0</v>
      </c>
      <c r="AHY53">
        <f t="shared" si="1614"/>
        <v>0</v>
      </c>
      <c r="AHZ53">
        <f t="shared" si="1615"/>
        <v>0</v>
      </c>
      <c r="AIA53">
        <f t="shared" si="1616"/>
        <v>0</v>
      </c>
      <c r="AIB53">
        <f t="shared" si="1617"/>
        <v>0</v>
      </c>
      <c r="AIC53">
        <f t="shared" si="1618"/>
        <v>0</v>
      </c>
      <c r="AID53">
        <f t="shared" si="1619"/>
        <v>0</v>
      </c>
      <c r="AIE53">
        <f t="shared" si="1620"/>
        <v>0</v>
      </c>
      <c r="AIF53">
        <f t="shared" si="1621"/>
        <v>0</v>
      </c>
      <c r="AIG53">
        <f t="shared" si="1622"/>
        <v>0</v>
      </c>
      <c r="AIH53">
        <f t="shared" si="1623"/>
        <v>0</v>
      </c>
      <c r="AII53">
        <f t="shared" si="1624"/>
        <v>0</v>
      </c>
      <c r="AIJ53">
        <f t="shared" si="1625"/>
        <v>0</v>
      </c>
      <c r="AIK53">
        <f t="shared" si="1626"/>
        <v>0</v>
      </c>
      <c r="AIL53">
        <f t="shared" si="1627"/>
        <v>0</v>
      </c>
      <c r="AIM53">
        <f t="shared" si="1628"/>
        <v>0</v>
      </c>
      <c r="AIN53">
        <f t="shared" si="1629"/>
        <v>0</v>
      </c>
      <c r="AIO53">
        <f t="shared" si="1630"/>
        <v>0</v>
      </c>
      <c r="AIP53">
        <f t="shared" si="1631"/>
        <v>0</v>
      </c>
      <c r="AIQ53">
        <f t="shared" si="1632"/>
        <v>0</v>
      </c>
      <c r="AIR53">
        <f t="shared" si="1633"/>
        <v>0</v>
      </c>
      <c r="AIS53">
        <f t="shared" si="1634"/>
        <v>0</v>
      </c>
      <c r="AIT53">
        <f t="shared" si="1635"/>
        <v>0</v>
      </c>
      <c r="AIU53">
        <f t="shared" si="1636"/>
        <v>0</v>
      </c>
      <c r="AIV53">
        <f t="shared" si="1637"/>
        <v>0</v>
      </c>
      <c r="AIW53">
        <f t="shared" si="1638"/>
        <v>0</v>
      </c>
      <c r="AIX53">
        <f t="shared" si="1639"/>
        <v>0</v>
      </c>
      <c r="AIY53">
        <f t="shared" si="1640"/>
        <v>0</v>
      </c>
      <c r="AIZ53">
        <f t="shared" si="1641"/>
        <v>0</v>
      </c>
      <c r="AJA53">
        <f t="shared" si="1642"/>
        <v>0</v>
      </c>
      <c r="AJB53">
        <f t="shared" si="1643"/>
        <v>0</v>
      </c>
      <c r="AJC53">
        <f t="shared" si="1644"/>
        <v>0</v>
      </c>
      <c r="AJD53">
        <f t="shared" si="1645"/>
        <v>0</v>
      </c>
      <c r="AJE53">
        <f t="shared" si="1646"/>
        <v>0</v>
      </c>
      <c r="AJF53">
        <f t="shared" si="1647"/>
        <v>0</v>
      </c>
      <c r="AJG53">
        <f t="shared" si="1648"/>
        <v>0</v>
      </c>
      <c r="AJH53">
        <f t="shared" si="1649"/>
        <v>0</v>
      </c>
      <c r="AJI53">
        <f t="shared" si="1650"/>
        <v>0</v>
      </c>
      <c r="AJJ53">
        <f t="shared" si="1651"/>
        <v>0</v>
      </c>
      <c r="AJK53">
        <f t="shared" si="1652"/>
        <v>0</v>
      </c>
      <c r="AJL53">
        <f t="shared" si="1653"/>
        <v>0</v>
      </c>
      <c r="AJM53">
        <f t="shared" si="1654"/>
        <v>0</v>
      </c>
      <c r="AJN53">
        <f t="shared" si="1655"/>
        <v>0</v>
      </c>
      <c r="AJO53">
        <f t="shared" si="1656"/>
        <v>0</v>
      </c>
      <c r="AJP53">
        <f t="shared" si="1657"/>
        <v>0</v>
      </c>
      <c r="AJQ53">
        <f t="shared" si="1658"/>
        <v>0</v>
      </c>
      <c r="AJR53">
        <f t="shared" si="1659"/>
        <v>0</v>
      </c>
      <c r="AJS53">
        <f t="shared" si="1660"/>
        <v>0</v>
      </c>
      <c r="AJT53">
        <f t="shared" si="1661"/>
        <v>0</v>
      </c>
      <c r="AJU53">
        <f t="shared" si="1662"/>
        <v>0</v>
      </c>
      <c r="AJV53">
        <f t="shared" si="1663"/>
        <v>0</v>
      </c>
      <c r="AJX53">
        <v>61</v>
      </c>
      <c r="AJY53">
        <v>1</v>
      </c>
      <c r="AJZ53">
        <v>1</v>
      </c>
      <c r="AKA53">
        <f t="shared" si="1664"/>
        <v>0</v>
      </c>
      <c r="AKB53">
        <f t="shared" si="1665"/>
        <v>0</v>
      </c>
      <c r="AKC53">
        <f t="shared" si="1666"/>
        <v>0.25</v>
      </c>
      <c r="AKD53">
        <f t="shared" si="1667"/>
        <v>8</v>
      </c>
      <c r="AKE53">
        <f t="shared" si="1668"/>
        <v>1</v>
      </c>
      <c r="AKF53">
        <f t="shared" si="1669"/>
        <v>8</v>
      </c>
      <c r="AKG53">
        <f t="shared" si="1670"/>
        <v>8</v>
      </c>
      <c r="AKH53">
        <f t="shared" si="1671"/>
        <v>1</v>
      </c>
      <c r="AKI53">
        <f t="shared" si="1672"/>
        <v>0</v>
      </c>
      <c r="AKJ53">
        <f t="shared" si="1673"/>
        <v>0</v>
      </c>
      <c r="AKK53">
        <f t="shared" si="1674"/>
        <v>0</v>
      </c>
      <c r="AKL53">
        <f t="shared" si="1675"/>
        <v>0</v>
      </c>
      <c r="AKM53">
        <f t="shared" si="1676"/>
        <v>0</v>
      </c>
      <c r="AKN53">
        <f t="shared" si="1677"/>
        <v>0</v>
      </c>
      <c r="AKO53">
        <f t="shared" si="1678"/>
        <v>0</v>
      </c>
      <c r="AKP53">
        <f t="shared" si="1679"/>
        <v>0</v>
      </c>
      <c r="AKQ53">
        <f t="shared" si="1680"/>
        <v>0</v>
      </c>
      <c r="AKR53">
        <f t="shared" si="1681"/>
        <v>0</v>
      </c>
      <c r="AKS53">
        <f t="shared" si="1682"/>
        <v>0</v>
      </c>
      <c r="AKT53">
        <f t="shared" si="1683"/>
        <v>0</v>
      </c>
      <c r="AKU53">
        <f t="shared" si="1684"/>
        <v>0</v>
      </c>
      <c r="AKV53">
        <f t="shared" si="1685"/>
        <v>0</v>
      </c>
      <c r="AKW53">
        <f t="shared" si="1686"/>
        <v>0</v>
      </c>
      <c r="AKX53">
        <f t="shared" si="1687"/>
        <v>0</v>
      </c>
      <c r="AKY53">
        <f t="shared" si="1688"/>
        <v>0</v>
      </c>
      <c r="AKZ53">
        <f t="shared" si="1689"/>
        <v>0</v>
      </c>
      <c r="ALA53">
        <f t="shared" si="1690"/>
        <v>0</v>
      </c>
      <c r="ALB53">
        <f t="shared" si="1691"/>
        <v>0</v>
      </c>
      <c r="ALC53">
        <f t="shared" si="1692"/>
        <v>0</v>
      </c>
      <c r="ALD53">
        <f t="shared" si="1693"/>
        <v>0</v>
      </c>
      <c r="ALE53">
        <f t="shared" si="1694"/>
        <v>0</v>
      </c>
      <c r="ALF53">
        <f t="shared" si="1695"/>
        <v>0</v>
      </c>
      <c r="ALG53">
        <f t="shared" si="1696"/>
        <v>0</v>
      </c>
      <c r="ALH53">
        <f t="shared" si="1697"/>
        <v>0</v>
      </c>
      <c r="ALI53">
        <f t="shared" si="1698"/>
        <v>0</v>
      </c>
      <c r="ALJ53">
        <f t="shared" si="1699"/>
        <v>0</v>
      </c>
      <c r="ALK53">
        <f t="shared" si="1700"/>
        <v>0</v>
      </c>
      <c r="ALL53">
        <f t="shared" si="1701"/>
        <v>0</v>
      </c>
      <c r="ALM53">
        <f t="shared" si="1702"/>
        <v>0</v>
      </c>
      <c r="ALN53">
        <f t="shared" si="1703"/>
        <v>0</v>
      </c>
      <c r="ALO53">
        <f t="shared" si="1704"/>
        <v>0</v>
      </c>
      <c r="ALP53">
        <f t="shared" si="1705"/>
        <v>0</v>
      </c>
      <c r="ALQ53">
        <f t="shared" si="1706"/>
        <v>0</v>
      </c>
      <c r="ALR53">
        <f t="shared" si="1707"/>
        <v>0</v>
      </c>
      <c r="ALS53">
        <f t="shared" si="1708"/>
        <v>0</v>
      </c>
      <c r="ALT53">
        <f t="shared" si="1709"/>
        <v>0</v>
      </c>
      <c r="ALU53">
        <f t="shared" si="1710"/>
        <v>0</v>
      </c>
      <c r="ALV53">
        <f t="shared" si="1711"/>
        <v>0</v>
      </c>
      <c r="ALW53">
        <f t="shared" si="1712"/>
        <v>0</v>
      </c>
      <c r="ALX53">
        <f t="shared" si="1713"/>
        <v>0</v>
      </c>
      <c r="ALY53">
        <f t="shared" si="1714"/>
        <v>0</v>
      </c>
      <c r="ALZ53">
        <f t="shared" si="1715"/>
        <v>0</v>
      </c>
      <c r="AMA53">
        <f t="shared" si="1716"/>
        <v>0</v>
      </c>
      <c r="AMB53">
        <f t="shared" si="1717"/>
        <v>0</v>
      </c>
      <c r="AMC53">
        <f t="shared" si="1718"/>
        <v>0</v>
      </c>
      <c r="AMD53">
        <f t="shared" si="1719"/>
        <v>0</v>
      </c>
      <c r="AME53">
        <f t="shared" si="1720"/>
        <v>0</v>
      </c>
      <c r="AMF53">
        <f t="shared" si="1721"/>
        <v>0</v>
      </c>
      <c r="AMG53">
        <f t="shared" si="1722"/>
        <v>0</v>
      </c>
      <c r="AMH53">
        <f t="shared" si="1723"/>
        <v>0</v>
      </c>
      <c r="AMI53">
        <f t="shared" si="1724"/>
        <v>0</v>
      </c>
      <c r="AMJ53">
        <f t="shared" si="1725"/>
        <v>0</v>
      </c>
      <c r="AMK53">
        <f t="shared" si="1726"/>
        <v>0</v>
      </c>
      <c r="AML53">
        <f t="shared" si="1727"/>
        <v>0</v>
      </c>
      <c r="AMM53">
        <f t="shared" si="1728"/>
        <v>0</v>
      </c>
      <c r="AMN53">
        <f t="shared" si="1729"/>
        <v>0</v>
      </c>
      <c r="AMO53">
        <f t="shared" si="1730"/>
        <v>0</v>
      </c>
      <c r="AMP53">
        <f t="shared" si="1731"/>
        <v>0</v>
      </c>
      <c r="AMQ53">
        <f t="shared" si="1732"/>
        <v>0</v>
      </c>
      <c r="AMR53">
        <f t="shared" si="1733"/>
        <v>0</v>
      </c>
      <c r="AMS53">
        <f t="shared" si="1734"/>
        <v>0</v>
      </c>
      <c r="AMT53">
        <f t="shared" si="1735"/>
        <v>0</v>
      </c>
      <c r="AMU53">
        <f t="shared" si="1736"/>
        <v>0</v>
      </c>
      <c r="AMV53">
        <f t="shared" si="1737"/>
        <v>0</v>
      </c>
      <c r="AMW53">
        <f t="shared" si="1738"/>
        <v>0</v>
      </c>
      <c r="AMX53">
        <f t="shared" si="1739"/>
        <v>0</v>
      </c>
      <c r="AMY53">
        <f t="shared" si="1740"/>
        <v>0</v>
      </c>
      <c r="AMZ53">
        <f t="shared" si="1741"/>
        <v>0</v>
      </c>
      <c r="ANA53">
        <f t="shared" si="1742"/>
        <v>0</v>
      </c>
      <c r="ANB53">
        <f t="shared" si="1743"/>
        <v>0</v>
      </c>
      <c r="ANC53">
        <f t="shared" si="1744"/>
        <v>0</v>
      </c>
      <c r="AND53">
        <f t="shared" si="1745"/>
        <v>0</v>
      </c>
      <c r="ANR53" s="4">
        <v>2095</v>
      </c>
      <c r="ANS53" s="4">
        <f t="shared" si="1746"/>
        <v>2095</v>
      </c>
      <c r="ANU53" s="4">
        <v>2212</v>
      </c>
      <c r="ANV53" t="str">
        <f t="shared" si="1747"/>
        <v>2190</v>
      </c>
      <c r="ANW53" t="str">
        <f t="shared" si="1748"/>
        <v>2191</v>
      </c>
      <c r="ANX53" t="str">
        <f t="shared" si="1749"/>
        <v>2192</v>
      </c>
      <c r="ANY53" t="str">
        <f t="shared" si="1750"/>
        <v>2192</v>
      </c>
      <c r="ANZ53" t="str">
        <f t="shared" si="1751"/>
        <v>2192</v>
      </c>
      <c r="AOA53" t="str">
        <f t="shared" si="1752"/>
        <v>2199</v>
      </c>
      <c r="AOB53" t="str">
        <f t="shared" si="1753"/>
        <v>2185</v>
      </c>
      <c r="AOC53" t="str">
        <f t="shared" si="1754"/>
        <v>2161</v>
      </c>
      <c r="AOD53" t="str">
        <f t="shared" si="1755"/>
        <v>2162</v>
      </c>
      <c r="AOE53" t="str">
        <f t="shared" si="1756"/>
        <v>2131</v>
      </c>
      <c r="AOF53" t="str">
        <f t="shared" si="1757"/>
        <v>2095</v>
      </c>
      <c r="AOG53" t="str">
        <f t="shared" si="1758"/>
        <v>2095</v>
      </c>
      <c r="AOH53" t="str">
        <f t="shared" si="1759"/>
        <v>2095</v>
      </c>
      <c r="AOI53" t="str">
        <f t="shared" si="1760"/>
        <v>2095</v>
      </c>
      <c r="AOJ53" t="str">
        <f t="shared" si="1761"/>
        <v>2095</v>
      </c>
      <c r="AOK53" t="str">
        <f t="shared" si="1762"/>
        <v>2095</v>
      </c>
      <c r="AOL53" t="str">
        <f t="shared" si="1763"/>
        <v>2095</v>
      </c>
      <c r="AOM53" t="str">
        <f t="shared" si="1764"/>
        <v>2095</v>
      </c>
      <c r="AON53" t="str">
        <f t="shared" si="1765"/>
        <v>2095</v>
      </c>
      <c r="AOO53" t="str">
        <f t="shared" si="1766"/>
        <v>2095</v>
      </c>
      <c r="AOP53" t="str">
        <f t="shared" si="1767"/>
        <v>2095</v>
      </c>
      <c r="AOQ53" t="str">
        <f t="shared" si="1768"/>
        <v>2095</v>
      </c>
      <c r="AOR53" t="str">
        <f t="shared" si="1769"/>
        <v>2095</v>
      </c>
      <c r="AOS53" t="str">
        <f t="shared" si="1770"/>
        <v>2095</v>
      </c>
      <c r="AOT53" t="str">
        <f t="shared" si="1771"/>
        <v>2095</v>
      </c>
      <c r="AOU53" t="str">
        <f t="shared" si="1772"/>
        <v>2095</v>
      </c>
      <c r="AOV53" t="str">
        <f t="shared" si="1773"/>
        <v>2095</v>
      </c>
      <c r="AOW53" t="str">
        <f t="shared" si="1774"/>
        <v>2095</v>
      </c>
      <c r="AOX53" t="str">
        <f t="shared" si="1775"/>
        <v>2095</v>
      </c>
      <c r="AOY53" t="str">
        <f t="shared" si="1776"/>
        <v>2095</v>
      </c>
      <c r="AOZ53" t="str">
        <f t="shared" si="1777"/>
        <v>2095</v>
      </c>
      <c r="APA53" t="str">
        <f t="shared" si="1778"/>
        <v>2095</v>
      </c>
      <c r="APB53" t="str">
        <f t="shared" si="1779"/>
        <v>2095</v>
      </c>
      <c r="APC53" t="str">
        <f t="shared" si="1780"/>
        <v>2095</v>
      </c>
      <c r="APD53" t="str">
        <f t="shared" si="1781"/>
        <v>2095</v>
      </c>
      <c r="APE53" t="str">
        <f t="shared" si="1782"/>
        <v>2095</v>
      </c>
      <c r="APF53" t="str">
        <f t="shared" si="1783"/>
        <v>2095</v>
      </c>
      <c r="APG53" t="str">
        <f t="shared" si="1784"/>
        <v>2095</v>
      </c>
      <c r="APH53" t="str">
        <f t="shared" si="1785"/>
        <v>2095</v>
      </c>
      <c r="API53" t="str">
        <f t="shared" si="1786"/>
        <v>2095</v>
      </c>
      <c r="APJ53" t="str">
        <f t="shared" si="1787"/>
        <v>2095</v>
      </c>
      <c r="APK53" t="str">
        <f t="shared" si="1788"/>
        <v>2095</v>
      </c>
      <c r="APL53" t="str">
        <f t="shared" si="1789"/>
        <v>2095</v>
      </c>
      <c r="APM53" t="str">
        <f t="shared" si="1790"/>
        <v>2095</v>
      </c>
      <c r="APN53" t="str">
        <f t="shared" si="1791"/>
        <v>2095</v>
      </c>
      <c r="APO53" t="str">
        <f t="shared" si="1792"/>
        <v>2095</v>
      </c>
      <c r="APP53" t="str">
        <f t="shared" si="1793"/>
        <v>2095</v>
      </c>
      <c r="APQ53" t="str">
        <f t="shared" si="1794"/>
        <v>2095</v>
      </c>
      <c r="APR53" t="str">
        <f t="shared" si="1795"/>
        <v>2095</v>
      </c>
      <c r="APS53" t="str">
        <f t="shared" si="1796"/>
        <v>2095</v>
      </c>
      <c r="APT53" t="str">
        <f t="shared" si="1797"/>
        <v>2095</v>
      </c>
      <c r="APU53" t="str">
        <f t="shared" si="1798"/>
        <v>2095</v>
      </c>
      <c r="APV53" t="str">
        <f t="shared" si="1799"/>
        <v>2095</v>
      </c>
      <c r="APW53" t="str">
        <f t="shared" si="1800"/>
        <v>2095</v>
      </c>
      <c r="APX53" t="str">
        <f t="shared" si="1801"/>
        <v>2095</v>
      </c>
      <c r="APY53" t="str">
        <f t="shared" si="1802"/>
        <v>2095</v>
      </c>
      <c r="APZ53" t="str">
        <f t="shared" si="1803"/>
        <v>2095</v>
      </c>
      <c r="AQA53" t="str">
        <f t="shared" si="1804"/>
        <v>2095</v>
      </c>
      <c r="AQB53" t="str">
        <f t="shared" si="1805"/>
        <v>2095</v>
      </c>
      <c r="AQC53" t="str">
        <f t="shared" si="1806"/>
        <v>2095</v>
      </c>
      <c r="AQD53" t="str">
        <f t="shared" si="1807"/>
        <v>2095</v>
      </c>
      <c r="AQE53" t="str">
        <f t="shared" si="1808"/>
        <v>2095</v>
      </c>
      <c r="AQF53" t="str">
        <f t="shared" si="1809"/>
        <v>2095</v>
      </c>
      <c r="AQG53" t="str">
        <f t="shared" si="1810"/>
        <v>2095</v>
      </c>
      <c r="AQH53" t="str">
        <f t="shared" si="1811"/>
        <v>2095</v>
      </c>
      <c r="AQI53" t="str">
        <f t="shared" si="1812"/>
        <v>2095</v>
      </c>
      <c r="AQJ53" t="str">
        <f t="shared" si="1813"/>
        <v>2095</v>
      </c>
      <c r="AQK53" t="str">
        <f t="shared" si="1814"/>
        <v>2095</v>
      </c>
      <c r="AQL53" t="str">
        <f t="shared" si="1815"/>
        <v>2095</v>
      </c>
      <c r="AQM53" t="str">
        <f t="shared" si="1816"/>
        <v>2095</v>
      </c>
      <c r="AQN53" t="str">
        <f t="shared" si="1817"/>
        <v>2095</v>
      </c>
      <c r="AQO53" t="str">
        <f t="shared" si="1818"/>
        <v>2095</v>
      </c>
      <c r="AQP53" t="str">
        <f t="shared" si="1819"/>
        <v>2095</v>
      </c>
      <c r="AQQ53" t="str">
        <f t="shared" si="1820"/>
        <v>2095</v>
      </c>
      <c r="AQR53" t="str">
        <f t="shared" si="1821"/>
        <v>2095</v>
      </c>
      <c r="AQS53" t="str">
        <f t="shared" si="1822"/>
        <v>2095</v>
      </c>
      <c r="AQT53" t="str">
        <f t="shared" si="1823"/>
        <v>2095</v>
      </c>
      <c r="AQU53" t="str">
        <f t="shared" si="1824"/>
        <v>2095</v>
      </c>
      <c r="AQV53" t="str">
        <f t="shared" si="1825"/>
        <v>2095</v>
      </c>
      <c r="AQW53" t="str">
        <f t="shared" si="1826"/>
        <v>2095</v>
      </c>
      <c r="AQX53" t="str">
        <f t="shared" si="1827"/>
        <v>2095</v>
      </c>
      <c r="AQY53" t="str">
        <f t="shared" si="1828"/>
        <v>2095</v>
      </c>
      <c r="AQZ53" t="str">
        <f t="shared" si="1829"/>
        <v>2095</v>
      </c>
      <c r="ARA53" t="str">
        <f t="shared" si="1830"/>
        <v>2095</v>
      </c>
      <c r="ARB53" t="str">
        <f t="shared" si="1831"/>
        <v>2095</v>
      </c>
      <c r="ARC53">
        <v>2212</v>
      </c>
      <c r="ARH53" s="5"/>
    </row>
    <row r="54" spans="1:1152" x14ac:dyDescent="0.2">
      <c r="A54">
        <v>12</v>
      </c>
      <c r="B54" s="13" t="s">
        <v>113</v>
      </c>
      <c r="C54" s="20">
        <f>VLOOKUP(A54, Rankings!$A$2:$AN$161, 40, FALSE)</f>
        <v>52</v>
      </c>
      <c r="D54" s="2" t="s">
        <v>413</v>
      </c>
      <c r="F54" s="4">
        <v>4</v>
      </c>
      <c r="G54" s="4">
        <v>6</v>
      </c>
      <c r="I54" s="5">
        <f t="shared" si="916"/>
        <v>11</v>
      </c>
      <c r="L54" t="s">
        <v>1809</v>
      </c>
      <c r="M54" t="s">
        <v>2175</v>
      </c>
      <c r="N54" t="s">
        <v>2334</v>
      </c>
      <c r="O54" t="s">
        <v>2687</v>
      </c>
      <c r="P54" t="s">
        <v>2892</v>
      </c>
      <c r="Q54" t="s">
        <v>3177</v>
      </c>
      <c r="R54" t="s">
        <v>3415</v>
      </c>
      <c r="S54" t="s">
        <v>3668</v>
      </c>
      <c r="T54" t="s">
        <v>3906</v>
      </c>
      <c r="U54" t="s">
        <v>4067</v>
      </c>
      <c r="V54" t="s">
        <v>4213</v>
      </c>
      <c r="W54" t="str">
        <f>Rankings!D53</f>
        <v>-</v>
      </c>
      <c r="X54" t="s">
        <v>10</v>
      </c>
      <c r="Y54" t="s">
        <v>10</v>
      </c>
      <c r="Z54" t="s">
        <v>10</v>
      </c>
      <c r="AA54" t="s">
        <v>10</v>
      </c>
      <c r="AB54" t="s">
        <v>10</v>
      </c>
      <c r="AC54" t="s">
        <v>10</v>
      </c>
      <c r="AD54" t="s">
        <v>10</v>
      </c>
      <c r="AE54" t="s">
        <v>10</v>
      </c>
      <c r="AF54" t="s">
        <v>10</v>
      </c>
      <c r="AG54" t="s">
        <v>10</v>
      </c>
      <c r="AH54" t="s">
        <v>10</v>
      </c>
      <c r="AI54" t="s">
        <v>10</v>
      </c>
      <c r="AJ54" t="s">
        <v>10</v>
      </c>
      <c r="AK54" t="s">
        <v>10</v>
      </c>
      <c r="AL54" t="s">
        <v>10</v>
      </c>
      <c r="AM54" t="s">
        <v>10</v>
      </c>
      <c r="AN54" t="s">
        <v>10</v>
      </c>
      <c r="AO54" t="s">
        <v>10</v>
      </c>
      <c r="AP54" t="s">
        <v>10</v>
      </c>
      <c r="AQ54" t="s">
        <v>10</v>
      </c>
      <c r="AR54" t="s">
        <v>10</v>
      </c>
      <c r="AS54" t="s">
        <v>10</v>
      </c>
      <c r="AT54" t="s">
        <v>10</v>
      </c>
      <c r="AU54" t="s">
        <v>10</v>
      </c>
      <c r="AV54" t="s">
        <v>10</v>
      </c>
      <c r="AW54" t="s">
        <v>10</v>
      </c>
      <c r="AX54" t="s">
        <v>10</v>
      </c>
      <c r="AY54" t="s">
        <v>10</v>
      </c>
      <c r="AZ54" t="s">
        <v>10</v>
      </c>
      <c r="BA54" t="s">
        <v>10</v>
      </c>
      <c r="BB54" t="s">
        <v>10</v>
      </c>
      <c r="BC54" t="s">
        <v>10</v>
      </c>
      <c r="BD54" t="s">
        <v>10</v>
      </c>
      <c r="BE54" t="s">
        <v>10</v>
      </c>
      <c r="BF54" t="s">
        <v>10</v>
      </c>
      <c r="BG54" t="s">
        <v>10</v>
      </c>
      <c r="BH54" t="s">
        <v>10</v>
      </c>
      <c r="BI54" t="s">
        <v>10</v>
      </c>
      <c r="BJ54" t="s">
        <v>10</v>
      </c>
      <c r="BK54" t="s">
        <v>10</v>
      </c>
      <c r="BL54" t="s">
        <v>10</v>
      </c>
      <c r="BM54" t="s">
        <v>10</v>
      </c>
      <c r="BN54" t="s">
        <v>10</v>
      </c>
      <c r="BO54" t="s">
        <v>10</v>
      </c>
      <c r="BP54" t="s">
        <v>10</v>
      </c>
      <c r="BQ54" t="s">
        <v>10</v>
      </c>
      <c r="BR54" t="s">
        <v>10</v>
      </c>
      <c r="BS54" t="s">
        <v>10</v>
      </c>
      <c r="BT54" t="s">
        <v>10</v>
      </c>
      <c r="BU54" t="s">
        <v>10</v>
      </c>
      <c r="BV54" t="s">
        <v>10</v>
      </c>
      <c r="BW54" t="s">
        <v>10</v>
      </c>
      <c r="BX54" t="s">
        <v>10</v>
      </c>
      <c r="BY54" t="s">
        <v>10</v>
      </c>
      <c r="BZ54" t="s">
        <v>10</v>
      </c>
      <c r="CA54" t="s">
        <v>10</v>
      </c>
      <c r="CB54" t="s">
        <v>10</v>
      </c>
      <c r="CC54" t="s">
        <v>10</v>
      </c>
      <c r="CD54" t="s">
        <v>10</v>
      </c>
      <c r="CE54" t="s">
        <v>10</v>
      </c>
      <c r="CF54" t="s">
        <v>10</v>
      </c>
      <c r="CG54" t="s">
        <v>10</v>
      </c>
      <c r="CH54" t="s">
        <v>10</v>
      </c>
      <c r="CI54" t="s">
        <v>10</v>
      </c>
      <c r="CJ54" t="s">
        <v>10</v>
      </c>
      <c r="CK54" t="s">
        <v>10</v>
      </c>
      <c r="CL54" t="s">
        <v>10</v>
      </c>
      <c r="CM54" t="s">
        <v>10</v>
      </c>
      <c r="CN54" t="s">
        <v>10</v>
      </c>
      <c r="CO54" t="s">
        <v>10</v>
      </c>
      <c r="CP54" t="s">
        <v>10</v>
      </c>
      <c r="CQ54" t="s">
        <v>10</v>
      </c>
      <c r="CR54" t="s">
        <v>10</v>
      </c>
      <c r="CT54" s="4">
        <f t="shared" si="917"/>
        <v>3</v>
      </c>
      <c r="CU54" s="4">
        <f t="shared" si="918"/>
        <v>0</v>
      </c>
      <c r="CV54" s="4">
        <f t="shared" si="919"/>
        <v>0</v>
      </c>
      <c r="CW54" s="4">
        <f t="shared" si="920"/>
        <v>2</v>
      </c>
      <c r="CX54" s="4">
        <f t="shared" si="921"/>
        <v>1</v>
      </c>
      <c r="CY54" s="4">
        <f t="shared" si="922"/>
        <v>0</v>
      </c>
      <c r="CZ54" s="4">
        <f t="shared" si="923"/>
        <v>0</v>
      </c>
      <c r="DA54" s="4">
        <f t="shared" si="924"/>
        <v>1</v>
      </c>
      <c r="DB54" s="4">
        <f t="shared" si="925"/>
        <v>4</v>
      </c>
      <c r="DC54" s="4">
        <f t="shared" si="926"/>
        <v>0</v>
      </c>
      <c r="DD54" s="4">
        <f t="shared" si="927"/>
        <v>0</v>
      </c>
      <c r="DE54" s="4">
        <f t="shared" si="928"/>
        <v>0</v>
      </c>
      <c r="DF54" s="4">
        <f t="shared" si="929"/>
        <v>0</v>
      </c>
      <c r="DG54" s="4">
        <f t="shared" si="930"/>
        <v>0</v>
      </c>
      <c r="DH54" s="4">
        <f t="shared" si="931"/>
        <v>0</v>
      </c>
      <c r="DI54" s="152">
        <f t="shared" si="932"/>
        <v>0</v>
      </c>
      <c r="DJ54" s="153">
        <f t="shared" si="933"/>
        <v>3</v>
      </c>
      <c r="DK54" s="4">
        <f t="shared" si="934"/>
        <v>2</v>
      </c>
      <c r="DL54" s="4">
        <f t="shared" si="935"/>
        <v>1</v>
      </c>
      <c r="DM54" s="4">
        <f t="shared" si="936"/>
        <v>1</v>
      </c>
      <c r="DN54" s="4">
        <f t="shared" si="937"/>
        <v>4</v>
      </c>
      <c r="DO54" s="4">
        <f t="shared" si="938"/>
        <v>0</v>
      </c>
      <c r="DP54" s="4">
        <f t="shared" si="939"/>
        <v>0</v>
      </c>
      <c r="DQ54" s="4">
        <f t="shared" si="940"/>
        <v>0</v>
      </c>
      <c r="DR54" s="4">
        <f t="shared" si="941"/>
        <v>10</v>
      </c>
      <c r="DS54" s="4">
        <f t="shared" si="942"/>
        <v>6</v>
      </c>
      <c r="DT54" s="4">
        <f t="shared" si="943"/>
        <v>12</v>
      </c>
      <c r="DU54" t="str">
        <f t="shared" si="944"/>
        <v>3R</v>
      </c>
      <c r="DV54" t="str">
        <f t="shared" si="945"/>
        <v>0R</v>
      </c>
      <c r="DW54" t="str">
        <f t="shared" si="946"/>
        <v>3R</v>
      </c>
      <c r="DX54" t="str">
        <f t="shared" si="947"/>
        <v>3S</v>
      </c>
      <c r="DY54" t="str">
        <f t="shared" si="948"/>
        <v>3S</v>
      </c>
      <c r="DZ54" t="str">
        <f t="shared" si="949"/>
        <v>0R</v>
      </c>
      <c r="EA54" t="str">
        <f t="shared" si="950"/>
        <v>3L</v>
      </c>
      <c r="EB54" t="str">
        <f t="shared" si="951"/>
        <v>0L</v>
      </c>
      <c r="EC54" t="str">
        <f t="shared" si="952"/>
        <v>3R</v>
      </c>
      <c r="ED54" t="str">
        <f t="shared" si="953"/>
        <v>3S</v>
      </c>
      <c r="EE54" t="str">
        <f t="shared" si="954"/>
        <v>3S</v>
      </c>
      <c r="EF54">
        <f t="shared" si="955"/>
        <v>0</v>
      </c>
      <c r="EG54">
        <f t="shared" si="956"/>
        <v>0</v>
      </c>
      <c r="EH54">
        <f t="shared" si="957"/>
        <v>0</v>
      </c>
      <c r="EI54">
        <f t="shared" si="958"/>
        <v>0</v>
      </c>
      <c r="EJ54">
        <f t="shared" si="959"/>
        <v>0</v>
      </c>
      <c r="EK54">
        <f t="shared" si="960"/>
        <v>0</v>
      </c>
      <c r="EL54">
        <f t="shared" si="961"/>
        <v>0</v>
      </c>
      <c r="EM54">
        <f t="shared" si="962"/>
        <v>0</v>
      </c>
      <c r="EN54">
        <f t="shared" si="963"/>
        <v>0</v>
      </c>
      <c r="EO54">
        <f t="shared" si="964"/>
        <v>0</v>
      </c>
      <c r="EP54">
        <f t="shared" si="965"/>
        <v>0</v>
      </c>
      <c r="EQ54">
        <f t="shared" si="966"/>
        <v>0</v>
      </c>
      <c r="ER54">
        <f t="shared" si="967"/>
        <v>0</v>
      </c>
      <c r="ES54">
        <f t="shared" si="968"/>
        <v>0</v>
      </c>
      <c r="ET54">
        <f t="shared" si="969"/>
        <v>0</v>
      </c>
      <c r="EU54">
        <f t="shared" si="970"/>
        <v>0</v>
      </c>
      <c r="EV54">
        <f t="shared" si="971"/>
        <v>0</v>
      </c>
      <c r="EW54">
        <f t="shared" si="972"/>
        <v>0</v>
      </c>
      <c r="EX54">
        <f t="shared" si="973"/>
        <v>0</v>
      </c>
      <c r="EY54">
        <f t="shared" si="974"/>
        <v>0</v>
      </c>
      <c r="EZ54">
        <f t="shared" si="975"/>
        <v>0</v>
      </c>
      <c r="FA54">
        <f t="shared" si="976"/>
        <v>0</v>
      </c>
      <c r="FB54">
        <f t="shared" si="977"/>
        <v>0</v>
      </c>
      <c r="FC54">
        <f t="shared" si="978"/>
        <v>0</v>
      </c>
      <c r="FD54">
        <f t="shared" si="979"/>
        <v>0</v>
      </c>
      <c r="FE54">
        <f t="shared" si="980"/>
        <v>0</v>
      </c>
      <c r="FF54">
        <f t="shared" si="981"/>
        <v>0</v>
      </c>
      <c r="FG54">
        <f t="shared" si="982"/>
        <v>0</v>
      </c>
      <c r="FH54">
        <f t="shared" si="983"/>
        <v>0</v>
      </c>
      <c r="FI54">
        <f t="shared" si="984"/>
        <v>0</v>
      </c>
      <c r="FJ54">
        <f t="shared" si="985"/>
        <v>0</v>
      </c>
      <c r="FK54">
        <f t="shared" si="986"/>
        <v>0</v>
      </c>
      <c r="FL54">
        <f t="shared" si="987"/>
        <v>0</v>
      </c>
      <c r="FM54">
        <f t="shared" si="988"/>
        <v>0</v>
      </c>
      <c r="FN54">
        <f t="shared" si="989"/>
        <v>0</v>
      </c>
      <c r="FO54">
        <f t="shared" si="990"/>
        <v>0</v>
      </c>
      <c r="FP54">
        <f t="shared" si="991"/>
        <v>0</v>
      </c>
      <c r="FQ54">
        <f t="shared" si="992"/>
        <v>0</v>
      </c>
      <c r="FR54">
        <f t="shared" si="993"/>
        <v>0</v>
      </c>
      <c r="FS54">
        <f t="shared" si="994"/>
        <v>0</v>
      </c>
      <c r="FT54">
        <f t="shared" si="995"/>
        <v>0</v>
      </c>
      <c r="FU54">
        <f t="shared" si="996"/>
        <v>0</v>
      </c>
      <c r="FV54">
        <f t="shared" si="997"/>
        <v>0</v>
      </c>
      <c r="FW54">
        <f t="shared" si="998"/>
        <v>0</v>
      </c>
      <c r="FX54">
        <f t="shared" si="999"/>
        <v>0</v>
      </c>
      <c r="FY54">
        <f t="shared" si="1000"/>
        <v>0</v>
      </c>
      <c r="FZ54">
        <f t="shared" si="1001"/>
        <v>0</v>
      </c>
      <c r="GA54">
        <f t="shared" si="1002"/>
        <v>0</v>
      </c>
      <c r="GB54">
        <f t="shared" si="1003"/>
        <v>0</v>
      </c>
      <c r="GC54">
        <f t="shared" si="1004"/>
        <v>0</v>
      </c>
      <c r="GD54">
        <f t="shared" si="1005"/>
        <v>0</v>
      </c>
      <c r="GE54">
        <f t="shared" si="1006"/>
        <v>0</v>
      </c>
      <c r="GF54">
        <f t="shared" si="1007"/>
        <v>0</v>
      </c>
      <c r="GG54">
        <f t="shared" si="1008"/>
        <v>0</v>
      </c>
      <c r="GH54">
        <f t="shared" si="1009"/>
        <v>0</v>
      </c>
      <c r="GI54">
        <f t="shared" si="1010"/>
        <v>0</v>
      </c>
      <c r="GJ54">
        <f t="shared" si="1011"/>
        <v>0</v>
      </c>
      <c r="GK54">
        <f t="shared" si="1012"/>
        <v>0</v>
      </c>
      <c r="GL54">
        <f t="shared" si="1013"/>
        <v>0</v>
      </c>
      <c r="GM54">
        <f t="shared" si="1014"/>
        <v>0</v>
      </c>
      <c r="GN54">
        <f t="shared" si="1015"/>
        <v>0</v>
      </c>
      <c r="GO54">
        <f t="shared" si="1016"/>
        <v>0</v>
      </c>
      <c r="GP54">
        <f t="shared" si="1017"/>
        <v>0</v>
      </c>
      <c r="GQ54">
        <f t="shared" si="1018"/>
        <v>0</v>
      </c>
      <c r="GR54">
        <f t="shared" si="1019"/>
        <v>0</v>
      </c>
      <c r="GS54">
        <f t="shared" si="1020"/>
        <v>0</v>
      </c>
      <c r="GT54">
        <f t="shared" si="1021"/>
        <v>0</v>
      </c>
      <c r="GU54">
        <f t="shared" si="1022"/>
        <v>0</v>
      </c>
      <c r="GV54">
        <f t="shared" si="1023"/>
        <v>0</v>
      </c>
      <c r="GW54">
        <f t="shared" si="1024"/>
        <v>0</v>
      </c>
      <c r="GX54">
        <f t="shared" si="1025"/>
        <v>0</v>
      </c>
      <c r="GY54">
        <f t="shared" si="1026"/>
        <v>0</v>
      </c>
      <c r="GZ54">
        <f t="shared" si="1027"/>
        <v>0</v>
      </c>
      <c r="HA54">
        <f t="shared" si="1028"/>
        <v>0</v>
      </c>
      <c r="HB54" s="176" t="s">
        <v>314</v>
      </c>
      <c r="HC54" s="89">
        <f t="shared" si="1029"/>
        <v>266.022922506062</v>
      </c>
      <c r="HD54" s="89">
        <f t="shared" si="1030"/>
        <v>128.56587371834857</v>
      </c>
      <c r="HE54" s="89">
        <f t="shared" si="1031"/>
        <v>234.27647439769311</v>
      </c>
      <c r="HF54" s="89">
        <f t="shared" si="1032"/>
        <v>0</v>
      </c>
      <c r="HH54" s="88">
        <f t="shared" si="1033"/>
        <v>628.86527062210371</v>
      </c>
      <c r="HI54" s="88">
        <f t="shared" si="1034"/>
        <v>58.569118599423277</v>
      </c>
      <c r="HK54">
        <f>IFERROR(VLOOKUP(_xlfn.NUMBERVALUE(MID(L54, SEARCH("!", L54)+1, SEARCH("+", L54)-SEARCH("!", L54)-1)), Rankings!$A$2:$BK$161, 63, FALSE),0)</f>
        <v>31.988616607252094</v>
      </c>
      <c r="HL54">
        <f>IFERROR(VLOOKUP(_xlfn.NUMBERVALUE(MID(M54, SEARCH("!", M54)+1, SEARCH("+", M54)-SEARCH("!", M54)-1)), Rankings!$A$2:$BK$161, 63, FALSE),0)</f>
        <v>50.308757958347982</v>
      </c>
      <c r="HM54">
        <f>IFERROR(VLOOKUP(_xlfn.NUMBERVALUE(MID(N54, SEARCH("!", N54)+1, SEARCH("+", N54)-SEARCH("!", N54)-1)), Rankings!$A$2:$BK$161, 63, FALSE),0)</f>
        <v>53.409929416713148</v>
      </c>
      <c r="HN54">
        <f>IFERROR(VLOOKUP(_xlfn.NUMBERVALUE(MID(O54, SEARCH("!", O54)+1, SEARCH("+", O54)-SEARCH("!", O54)-1)), Rankings!$A$2:$BK$161, 63, FALSE),0)</f>
        <v>47.429021238946589</v>
      </c>
      <c r="HO54">
        <f>IFERROR(VLOOKUP(_xlfn.NUMBERVALUE(MID(P54, SEARCH("!", P54)+1, SEARCH("+", P54)-SEARCH("!", P54)-1)), Rankings!$A$2:$BK$161, 63, FALSE),0)</f>
        <v>49.036621285290536</v>
      </c>
      <c r="HP54">
        <f>IFERROR(VLOOKUP(_xlfn.NUMBERVALUE(MID(Q54, SEARCH("!", Q54)+1, SEARCH("+", Q54)-SEARCH("!", Q54)-1)), Rankings!$A$2:$BK$161, 63, FALSE),0)</f>
        <v>77.420059260511906</v>
      </c>
      <c r="HQ54">
        <f>IFERROR(VLOOKUP(_xlfn.NUMBERVALUE(MID(R54, SEARCH("!", R54)+1, SEARCH("+", R54)-SEARCH("!", R54)-1)), Rankings!$A$2:$BK$161, 63, FALSE),0)</f>
        <v>65.766711793772132</v>
      </c>
      <c r="HR54">
        <f>IFERROR(VLOOKUP(_xlfn.NUMBERVALUE(MID(S54, SEARCH("!", S54)+1, SEARCH("+", S54)-SEARCH("!", S54)-1)), Rankings!$A$2:$BK$161, 63, FALSE),0)</f>
        <v>62.799161924576438</v>
      </c>
      <c r="HS54">
        <f>IFERROR(VLOOKUP(_xlfn.NUMBERVALUE(MID(T54, SEARCH("!", T54)+1, SEARCH("+", T54)-SEARCH("!", T54)-1)), Rankings!$A$2:$BK$161, 63, FALSE),0)</f>
        <v>52.895559263236841</v>
      </c>
      <c r="HT54">
        <f>IFERROR(VLOOKUP(_xlfn.NUMBERVALUE(MID(U54, SEARCH("!", U54)+1, SEARCH("+", U54)-SEARCH("!", U54)-1)), Rankings!$A$2:$BK$161, 63, FALSE),0)</f>
        <v>69.92182659802387</v>
      </c>
      <c r="HU54">
        <f>IFERROR(VLOOKUP(_xlfn.NUMBERVALUE(MID(V54, SEARCH("!", V54)+1, SEARCH("+", V54)-SEARCH("!", V54)-1)), Rankings!$A$2:$BK$161, 63, FALSE),0)</f>
        <v>67.889005275432126</v>
      </c>
      <c r="HV54">
        <f>IFERROR(VLOOKUP(_xlfn.NUMBERVALUE(MID(W54, SEARCH("!", W54)+1, SEARCH("+", W54)-SEARCH("!", W54)-1)), Rankings!$A$2:$BK$161, 63, FALSE),0)</f>
        <v>0</v>
      </c>
      <c r="HW54">
        <f>IFERROR(VLOOKUP(_xlfn.NUMBERVALUE(MID(X54, SEARCH("!", X54)+1, SEARCH("+", X54)-SEARCH("!", X54)-1)), Rankings!$A$2:$BK$161, 63, FALSE),0)</f>
        <v>0</v>
      </c>
      <c r="HX54">
        <f>IFERROR(VLOOKUP(_xlfn.NUMBERVALUE(MID(Y54, SEARCH("!", Y54)+1, SEARCH("+", Y54)-SEARCH("!", Y54)-1)), Rankings!$A$2:$BK$161, 63, FALSE),0)</f>
        <v>0</v>
      </c>
      <c r="HY54">
        <f>IFERROR(VLOOKUP(_xlfn.NUMBERVALUE(MID(Z54, SEARCH("!", Z54)+1, SEARCH("+", Z54)-SEARCH("!", Z54)-1)), Rankings!$A$2:$BK$161, 63, FALSE),0)</f>
        <v>0</v>
      </c>
      <c r="HZ54">
        <f>IFERROR(VLOOKUP(_xlfn.NUMBERVALUE(MID(AA54, SEARCH("!", AA54)+1, SEARCH("+", AA54)-SEARCH("!", AA54)-1)), Rankings!$A$2:$BK$161, 63, FALSE),0)</f>
        <v>0</v>
      </c>
      <c r="IA54">
        <f>IFERROR(VLOOKUP(_xlfn.NUMBERVALUE(MID(AB54, SEARCH("!", AB54)+1, SEARCH("+", AB54)-SEARCH("!", AB54)-1)), Rankings!$A$2:$BK$161, 63, FALSE),0)</f>
        <v>0</v>
      </c>
      <c r="IB54">
        <f>IFERROR(VLOOKUP(_xlfn.NUMBERVALUE(MID(AC54, SEARCH("!", AC54)+1, SEARCH("+", AC54)-SEARCH("!", AC54)-1)), Rankings!$A$2:$BK$161, 63, FALSE),0)</f>
        <v>0</v>
      </c>
      <c r="IC54">
        <f>IFERROR(VLOOKUP(_xlfn.NUMBERVALUE(MID(AD54, SEARCH("!", AD54)+1, SEARCH("+", AD54)-SEARCH("!", AD54)-1)), Rankings!$A$2:$BK$161, 63, FALSE),0)</f>
        <v>0</v>
      </c>
      <c r="ID54">
        <f>IFERROR(VLOOKUP(_xlfn.NUMBERVALUE(MID(AE54, SEARCH("!", AE54)+1, SEARCH("+", AE54)-SEARCH("!", AE54)-1)), Rankings!$A$2:$BK$161, 63, FALSE),0)</f>
        <v>0</v>
      </c>
      <c r="IE54">
        <f>IFERROR(VLOOKUP(_xlfn.NUMBERVALUE(MID(AF54, SEARCH("!", AF54)+1, SEARCH("+", AF54)-SEARCH("!", AF54)-1)), Rankings!$A$2:$BK$161, 63, FALSE),0)</f>
        <v>0</v>
      </c>
      <c r="IF54">
        <f>IFERROR(VLOOKUP(_xlfn.NUMBERVALUE(MID(AG54, SEARCH("!", AG54)+1, SEARCH("+", AG54)-SEARCH("!", AG54)-1)), Rankings!$A$2:$BK$161, 63, FALSE),0)</f>
        <v>0</v>
      </c>
      <c r="IG54">
        <f>IFERROR(VLOOKUP(_xlfn.NUMBERVALUE(MID(AH54, SEARCH("!", AH54)+1, SEARCH("+", AH54)-SEARCH("!", AH54)-1)), Rankings!$A$2:$BK$161, 63, FALSE),0)</f>
        <v>0</v>
      </c>
      <c r="IH54">
        <f>IFERROR(VLOOKUP(_xlfn.NUMBERVALUE(MID(AI54, SEARCH("!", AI54)+1, SEARCH("+", AI54)-SEARCH("!", AI54)-1)), Rankings!$A$2:$BK$161, 63, FALSE),0)</f>
        <v>0</v>
      </c>
      <c r="II54">
        <f>IFERROR(VLOOKUP(_xlfn.NUMBERVALUE(MID(AJ54, SEARCH("!", AJ54)+1, SEARCH("+", AJ54)-SEARCH("!", AJ54)-1)), Rankings!$A$2:$BK$161, 63, FALSE),0)</f>
        <v>0</v>
      </c>
      <c r="IJ54">
        <f>IFERROR(VLOOKUP(_xlfn.NUMBERVALUE(MID(AK54, SEARCH("!", AK54)+1, SEARCH("+", AK54)-SEARCH("!", AK54)-1)), Rankings!$A$2:$BK$161, 63, FALSE),0)</f>
        <v>0</v>
      </c>
      <c r="IK54">
        <f>IFERROR(VLOOKUP(_xlfn.NUMBERVALUE(MID(AL54, SEARCH("!", AL54)+1, SEARCH("+", AL54)-SEARCH("!", AL54)-1)), Rankings!$A$2:$BK$161, 63, FALSE),0)</f>
        <v>0</v>
      </c>
      <c r="IL54">
        <f>IFERROR(VLOOKUP(_xlfn.NUMBERVALUE(MID(AM54, SEARCH("!", AM54)+1, SEARCH("+", AM54)-SEARCH("!", AM54)-1)), Rankings!$A$2:$BK$161, 63, FALSE),0)</f>
        <v>0</v>
      </c>
      <c r="IM54">
        <f>IFERROR(VLOOKUP(_xlfn.NUMBERVALUE(MID(AN54, SEARCH("!", AN54)+1, SEARCH("+", AN54)-SEARCH("!", AN54)-1)), Rankings!$A$2:$BK$161, 63, FALSE),0)</f>
        <v>0</v>
      </c>
      <c r="IN54">
        <f>IFERROR(VLOOKUP(_xlfn.NUMBERVALUE(MID(AO54, SEARCH("!", AO54)+1, SEARCH("+", AO54)-SEARCH("!", AO54)-1)), Rankings!$A$2:$BK$161, 63, FALSE),0)</f>
        <v>0</v>
      </c>
      <c r="IO54">
        <f>IFERROR(VLOOKUP(_xlfn.NUMBERVALUE(MID(AP54, SEARCH("!", AP54)+1, SEARCH("+", AP54)-SEARCH("!", AP54)-1)), Rankings!$A$2:$BK$161, 63, FALSE),0)</f>
        <v>0</v>
      </c>
      <c r="IP54">
        <f>IFERROR(VLOOKUP(_xlfn.NUMBERVALUE(MID(AQ54, SEARCH("!", AQ54)+1, SEARCH("+", AQ54)-SEARCH("!", AQ54)-1)), Rankings!$A$2:$BK$161, 63, FALSE),0)</f>
        <v>0</v>
      </c>
      <c r="IQ54">
        <f>IFERROR(VLOOKUP(_xlfn.NUMBERVALUE(MID(AR54, SEARCH("!", AR54)+1, SEARCH("+", AR54)-SEARCH("!", AR54)-1)), Rankings!$A$2:$BK$161, 63, FALSE),0)</f>
        <v>0</v>
      </c>
      <c r="IR54">
        <f>IFERROR(VLOOKUP(_xlfn.NUMBERVALUE(MID(AS54, SEARCH("!", AS54)+1, SEARCH("+", AS54)-SEARCH("!", AS54)-1)), Rankings!$A$2:$BK$161, 63, FALSE),0)</f>
        <v>0</v>
      </c>
      <c r="IS54">
        <f>IFERROR(VLOOKUP(_xlfn.NUMBERVALUE(MID(AT54, SEARCH("!", AT54)+1, SEARCH("+", AT54)-SEARCH("!", AT54)-1)), Rankings!$A$2:$BK$161, 63, FALSE),0)</f>
        <v>0</v>
      </c>
      <c r="IT54">
        <f>IFERROR(VLOOKUP(_xlfn.NUMBERVALUE(MID(AU54, SEARCH("!", AU54)+1, SEARCH("+", AU54)-SEARCH("!", AU54)-1)), Rankings!$A$2:$BK$161, 63, FALSE),0)</f>
        <v>0</v>
      </c>
      <c r="IU54">
        <f>IFERROR(VLOOKUP(_xlfn.NUMBERVALUE(MID(AV54, SEARCH("!", AV54)+1, SEARCH("+", AV54)-SEARCH("!", AV54)-1)), Rankings!$A$2:$BK$161, 63, FALSE),0)</f>
        <v>0</v>
      </c>
      <c r="IV54">
        <f>IFERROR(VLOOKUP(_xlfn.NUMBERVALUE(MID(AW54, SEARCH("!", AW54)+1, SEARCH("+", AW54)-SEARCH("!", AW54)-1)), Rankings!$A$2:$BK$161, 63, FALSE),0)</f>
        <v>0</v>
      </c>
      <c r="IW54">
        <f>IFERROR(VLOOKUP(_xlfn.NUMBERVALUE(MID(AX54, SEARCH("!", AX54)+1, SEARCH("+", AX54)-SEARCH("!", AX54)-1)), Rankings!$A$2:$BK$161, 63, FALSE),0)</f>
        <v>0</v>
      </c>
      <c r="IX54">
        <f>IFERROR(VLOOKUP(_xlfn.NUMBERVALUE(MID(AY54, SEARCH("!", AY54)+1, SEARCH("+", AY54)-SEARCH("!", AY54)-1)), Rankings!$A$2:$BK$161, 63, FALSE),0)</f>
        <v>0</v>
      </c>
      <c r="IY54">
        <f>IFERROR(VLOOKUP(_xlfn.NUMBERVALUE(MID(AZ54, SEARCH("!", AZ54)+1, SEARCH("+", AZ54)-SEARCH("!", AZ54)-1)), Rankings!$A$2:$BK$161, 63, FALSE),0)</f>
        <v>0</v>
      </c>
      <c r="IZ54">
        <f>IFERROR(VLOOKUP(_xlfn.NUMBERVALUE(MID(BA54, SEARCH("!", BA54)+1, SEARCH("+", BA54)-SEARCH("!", BA54)-1)), Rankings!$A$2:$BK$161, 63, FALSE),0)</f>
        <v>0</v>
      </c>
      <c r="JA54">
        <f>IFERROR(VLOOKUP(_xlfn.NUMBERVALUE(MID(BB54, SEARCH("!", BB54)+1, SEARCH("+", BB54)-SEARCH("!", BB54)-1)), Rankings!$A$2:$BK$161, 63, FALSE),0)</f>
        <v>0</v>
      </c>
      <c r="JB54">
        <f>IFERROR(VLOOKUP(_xlfn.NUMBERVALUE(MID(BC54, SEARCH("!", BC54)+1, SEARCH("+", BC54)-SEARCH("!", BC54)-1)), Rankings!$A$2:$BK$161, 63, FALSE),0)</f>
        <v>0</v>
      </c>
      <c r="JC54">
        <f>IFERROR(VLOOKUP(_xlfn.NUMBERVALUE(MID(BD54, SEARCH("!", BD54)+1, SEARCH("+", BD54)-SEARCH("!", BD54)-1)), Rankings!$A$2:$BK$161, 63, FALSE),0)</f>
        <v>0</v>
      </c>
      <c r="JD54">
        <f>IFERROR(VLOOKUP(_xlfn.NUMBERVALUE(MID(BE54, SEARCH("!", BE54)+1, SEARCH("+", BE54)-SEARCH("!", BE54)-1)), Rankings!$A$2:$BK$161, 63, FALSE),0)</f>
        <v>0</v>
      </c>
      <c r="JE54">
        <f>IFERROR(VLOOKUP(_xlfn.NUMBERVALUE(MID(BF54, SEARCH("!", BF54)+1, SEARCH("+", BF54)-SEARCH("!", BF54)-1)), Rankings!$A$2:$BK$161, 63, FALSE),0)</f>
        <v>0</v>
      </c>
      <c r="JF54">
        <f>IFERROR(VLOOKUP(_xlfn.NUMBERVALUE(MID(BG54, SEARCH("!", BG54)+1, SEARCH("+", BG54)-SEARCH("!", BG54)-1)), Rankings!$A$2:$BK$161, 63, FALSE),0)</f>
        <v>0</v>
      </c>
      <c r="JG54">
        <f>IFERROR(VLOOKUP(_xlfn.NUMBERVALUE(MID(BH54, SEARCH("!", BH54)+1, SEARCH("+", BH54)-SEARCH("!", BH54)-1)), Rankings!$A$2:$BK$161, 63, FALSE),0)</f>
        <v>0</v>
      </c>
      <c r="JH54">
        <f>IFERROR(VLOOKUP(_xlfn.NUMBERVALUE(MID(BI54, SEARCH("!", BI54)+1, SEARCH("+", BI54)-SEARCH("!", BI54)-1)), Rankings!$A$2:$BK$161, 63, FALSE),0)</f>
        <v>0</v>
      </c>
      <c r="JI54">
        <f>IFERROR(VLOOKUP(_xlfn.NUMBERVALUE(MID(BJ54, SEARCH("!", BJ54)+1, SEARCH("+", BJ54)-SEARCH("!", BJ54)-1)), Rankings!$A$2:$BK$161, 63, FALSE),0)</f>
        <v>0</v>
      </c>
      <c r="JJ54">
        <f>IFERROR(VLOOKUP(_xlfn.NUMBERVALUE(MID(BK54, SEARCH("!", BK54)+1, SEARCH("+", BK54)-SEARCH("!", BK54)-1)), Rankings!$A$2:$BK$161, 63, FALSE),0)</f>
        <v>0</v>
      </c>
      <c r="JK54">
        <f>IFERROR(VLOOKUP(_xlfn.NUMBERVALUE(MID(BL54, SEARCH("!", BL54)+1, SEARCH("+", BL54)-SEARCH("!", BL54)-1)), Rankings!$A$2:$BK$161, 63, FALSE),0)</f>
        <v>0</v>
      </c>
      <c r="JL54">
        <f>IFERROR(VLOOKUP(_xlfn.NUMBERVALUE(MID(BM54, SEARCH("!", BM54)+1, SEARCH("+", BM54)-SEARCH("!", BM54)-1)), Rankings!$A$2:$BK$161, 63, FALSE),0)</f>
        <v>0</v>
      </c>
      <c r="JM54">
        <f>IFERROR(VLOOKUP(_xlfn.NUMBERVALUE(MID(BN54, SEARCH("!", BN54)+1, SEARCH("+", BN54)-SEARCH("!", BN54)-1)), Rankings!$A$2:$BK$161, 63, FALSE),0)</f>
        <v>0</v>
      </c>
      <c r="JN54">
        <f>IFERROR(VLOOKUP(_xlfn.NUMBERVALUE(MID(BO54, SEARCH("!", BO54)+1, SEARCH("+", BO54)-SEARCH("!", BO54)-1)), Rankings!$A$2:$BK$161, 63, FALSE),0)</f>
        <v>0</v>
      </c>
      <c r="JO54">
        <f>IFERROR(VLOOKUP(_xlfn.NUMBERVALUE(MID(BP54, SEARCH("!", BP54)+1, SEARCH("+", BP54)-SEARCH("!", BP54)-1)), Rankings!$A$2:$BK$161, 63, FALSE),0)</f>
        <v>0</v>
      </c>
      <c r="JP54">
        <f>IFERROR(VLOOKUP(_xlfn.NUMBERVALUE(MID(BQ54, SEARCH("!", BQ54)+1, SEARCH("+", BQ54)-SEARCH("!", BQ54)-1)), Rankings!$A$2:$BK$161, 63, FALSE),0)</f>
        <v>0</v>
      </c>
      <c r="JQ54">
        <f>IFERROR(VLOOKUP(_xlfn.NUMBERVALUE(MID(BR54, SEARCH("!", BR54)+1, SEARCH("+", BR54)-SEARCH("!", BR54)-1)), Rankings!$A$2:$BK$161, 63, FALSE),0)</f>
        <v>0</v>
      </c>
      <c r="JR54">
        <f>IFERROR(VLOOKUP(_xlfn.NUMBERVALUE(MID(BS54, SEARCH("!", BS54)+1, SEARCH("+", BS54)-SEARCH("!", BS54)-1)), Rankings!$A$2:$BK$161, 63, FALSE),0)</f>
        <v>0</v>
      </c>
      <c r="JS54">
        <f>IFERROR(VLOOKUP(_xlfn.NUMBERVALUE(MID(BT54, SEARCH("!", BT54)+1, SEARCH("+", BT54)-SEARCH("!", BT54)-1)), Rankings!$A$2:$BK$161, 63, FALSE),0)</f>
        <v>0</v>
      </c>
      <c r="JT54">
        <f>IFERROR(VLOOKUP(_xlfn.NUMBERVALUE(MID(BU54, SEARCH("!", BU54)+1, SEARCH("+", BU54)-SEARCH("!", BU54)-1)), Rankings!$A$2:$BK$161, 63, FALSE),0)</f>
        <v>0</v>
      </c>
      <c r="JU54">
        <f>IFERROR(VLOOKUP(_xlfn.NUMBERVALUE(MID(BV54, SEARCH("!", BV54)+1, SEARCH("+", BV54)-SEARCH("!", BV54)-1)), Rankings!$A$2:$BK$161, 63, FALSE),0)</f>
        <v>0</v>
      </c>
      <c r="JV54">
        <f>IFERROR(VLOOKUP(_xlfn.NUMBERVALUE(MID(BW54, SEARCH("!", BW54)+1, SEARCH("+", BW54)-SEARCH("!", BW54)-1)), Rankings!$A$2:$BK$161, 63, FALSE),0)</f>
        <v>0</v>
      </c>
      <c r="JW54">
        <f>IFERROR(VLOOKUP(_xlfn.NUMBERVALUE(MID(BX54, SEARCH("!", BX54)+1, SEARCH("+", BX54)-SEARCH("!", BX54)-1)), Rankings!$A$2:$BK$161, 63, FALSE),0)</f>
        <v>0</v>
      </c>
      <c r="JX54">
        <f>IFERROR(VLOOKUP(_xlfn.NUMBERVALUE(MID(BY54, SEARCH("!", BY54)+1, SEARCH("+", BY54)-SEARCH("!", BY54)-1)), Rankings!$A$2:$BK$161, 63, FALSE),0)</f>
        <v>0</v>
      </c>
      <c r="JY54">
        <f>IFERROR(VLOOKUP(_xlfn.NUMBERVALUE(MID(BZ54, SEARCH("!", BZ54)+1, SEARCH("+", BZ54)-SEARCH("!", BZ54)-1)), Rankings!$A$2:$BK$161, 63, FALSE),0)</f>
        <v>0</v>
      </c>
      <c r="JZ54">
        <f>IFERROR(VLOOKUP(_xlfn.NUMBERVALUE(MID(CA54, SEARCH("!", CA54)+1, SEARCH("+", CA54)-SEARCH("!", CA54)-1)), Rankings!$A$2:$BK$161, 63, FALSE),0)</f>
        <v>0</v>
      </c>
      <c r="KA54">
        <f>IFERROR(VLOOKUP(_xlfn.NUMBERVALUE(MID(CB54, SEARCH("!", CB54)+1, SEARCH("+", CB54)-SEARCH("!", CB54)-1)), Rankings!$A$2:$BK$161, 63, FALSE),0)</f>
        <v>0</v>
      </c>
      <c r="KB54">
        <f>IFERROR(VLOOKUP(_xlfn.NUMBERVALUE(MID(CC54, SEARCH("!", CC54)+1, SEARCH("+", CC54)-SEARCH("!", CC54)-1)), Rankings!$A$2:$BK$161, 63, FALSE),0)</f>
        <v>0</v>
      </c>
      <c r="KC54">
        <f>IFERROR(VLOOKUP(_xlfn.NUMBERVALUE(MID(CD54, SEARCH("!", CD54)+1, SEARCH("+", CD54)-SEARCH("!", CD54)-1)), Rankings!$A$2:$BK$161, 63, FALSE),0)</f>
        <v>0</v>
      </c>
      <c r="KD54">
        <f>IFERROR(VLOOKUP(_xlfn.NUMBERVALUE(MID(CE54, SEARCH("!", CE54)+1, SEARCH("+", CE54)-SEARCH("!", CE54)-1)), Rankings!$A$2:$BK$161, 63, FALSE),0)</f>
        <v>0</v>
      </c>
      <c r="KE54">
        <f>IFERROR(VLOOKUP(_xlfn.NUMBERVALUE(MID(CF54, SEARCH("!", CF54)+1, SEARCH("+", CF54)-SEARCH("!", CF54)-1)), Rankings!$A$2:$BK$161, 63, FALSE),0)</f>
        <v>0</v>
      </c>
      <c r="KF54">
        <f>IFERROR(VLOOKUP(_xlfn.NUMBERVALUE(MID(CG54, SEARCH("!", CG54)+1, SEARCH("+", CG54)-SEARCH("!", CG54)-1)), Rankings!$A$2:$BK$161, 63, FALSE),0)</f>
        <v>0</v>
      </c>
      <c r="KG54">
        <f>IFERROR(VLOOKUP(_xlfn.NUMBERVALUE(MID(CH54, SEARCH("!", CH54)+1, SEARCH("+", CH54)-SEARCH("!", CH54)-1)), Rankings!$A$2:$BK$161, 63, FALSE),0)</f>
        <v>0</v>
      </c>
      <c r="KH54">
        <f>IFERROR(VLOOKUP(_xlfn.NUMBERVALUE(MID(CI54, SEARCH("!", CI54)+1, SEARCH("+", CI54)-SEARCH("!", CI54)-1)), Rankings!$A$2:$BK$161, 63, FALSE),0)</f>
        <v>0</v>
      </c>
      <c r="KI54">
        <f>IFERROR(VLOOKUP(_xlfn.NUMBERVALUE(MID(CJ54, SEARCH("!", CJ54)+1, SEARCH("+", CJ54)-SEARCH("!", CJ54)-1)), Rankings!$A$2:$BK$161, 63, FALSE),0)</f>
        <v>0</v>
      </c>
      <c r="KJ54">
        <f>IFERROR(VLOOKUP(_xlfn.NUMBERVALUE(MID(CK54, SEARCH("!", CK54)+1, SEARCH("+", CK54)-SEARCH("!", CK54)-1)), Rankings!$A$2:$BK$161, 63, FALSE),0)</f>
        <v>0</v>
      </c>
      <c r="KK54">
        <f>IFERROR(VLOOKUP(_xlfn.NUMBERVALUE(MID(CL54, SEARCH("!", CL54)+1, SEARCH("+", CL54)-SEARCH("!", CL54)-1)), Rankings!$A$2:$BK$161, 63, FALSE),0)</f>
        <v>0</v>
      </c>
      <c r="KL54">
        <f>IFERROR(VLOOKUP(_xlfn.NUMBERVALUE(MID(CM54, SEARCH("!", CM54)+1, SEARCH("+", CM54)-SEARCH("!", CM54)-1)), Rankings!$A$2:$BK$161, 63, FALSE),0)</f>
        <v>0</v>
      </c>
      <c r="KM54">
        <f>IFERROR(VLOOKUP(_xlfn.NUMBERVALUE(MID(CN54, SEARCH("!", CN54)+1, SEARCH("+", CN54)-SEARCH("!", CN54)-1)), Rankings!$A$2:$BK$161, 63, FALSE),0)</f>
        <v>0</v>
      </c>
      <c r="KN54">
        <f>IFERROR(VLOOKUP(_xlfn.NUMBERVALUE(MID(CO54, SEARCH("!", CO54)+1, SEARCH("+", CO54)-SEARCH("!", CO54)-1)), Rankings!$A$2:$BK$161, 63, FALSE),0)</f>
        <v>0</v>
      </c>
      <c r="KO54">
        <f>IFERROR(VLOOKUP(_xlfn.NUMBERVALUE(MID(CP54, SEARCH("!", CP54)+1, SEARCH("+", CP54)-SEARCH("!", CP54)-1)), Rankings!$A$2:$BK$161, 63, FALSE),0)</f>
        <v>0</v>
      </c>
      <c r="KP54">
        <f>IFERROR(VLOOKUP(_xlfn.NUMBERVALUE(MID(CQ54, SEARCH("!", CQ54)+1, SEARCH("+", CQ54)-SEARCH("!", CQ54)-1)), Rankings!$A$2:$BK$161, 63, FALSE),0)</f>
        <v>0</v>
      </c>
      <c r="KQ54">
        <f>IFERROR(VLOOKUP(_xlfn.NUMBERVALUE(MID(CR54, SEARCH("!", CR54)+1, SEARCH("+", CR54)-SEARCH("!", CR54)-1)), Rankings!$A$2:$BK$161, 63, FALSE),0)</f>
        <v>0</v>
      </c>
      <c r="KS54" s="4">
        <f t="shared" si="1035"/>
        <v>190</v>
      </c>
      <c r="KT54" s="4">
        <f t="shared" si="1036"/>
        <v>90</v>
      </c>
      <c r="KU54" s="4">
        <f t="shared" si="1037"/>
        <v>191</v>
      </c>
      <c r="KV54" s="4">
        <f t="shared" si="1038"/>
        <v>0</v>
      </c>
      <c r="KY54" s="4">
        <f t="shared" si="1039"/>
        <v>471</v>
      </c>
      <c r="KZ54" s="4"/>
      <c r="LB54">
        <f t="shared" si="1040"/>
        <v>41</v>
      </c>
      <c r="LC54">
        <f t="shared" si="1041"/>
        <v>21</v>
      </c>
      <c r="LD54">
        <f t="shared" si="1042"/>
        <v>51</v>
      </c>
      <c r="LE54">
        <f t="shared" si="1043"/>
        <v>40</v>
      </c>
      <c r="LF54">
        <f t="shared" si="1044"/>
        <v>54</v>
      </c>
      <c r="LG54">
        <f t="shared" si="1045"/>
        <v>27</v>
      </c>
      <c r="LH54">
        <f t="shared" si="1046"/>
        <v>51</v>
      </c>
      <c r="LI54">
        <f t="shared" si="1047"/>
        <v>39</v>
      </c>
      <c r="LJ54">
        <f t="shared" si="1048"/>
        <v>50</v>
      </c>
      <c r="LK54">
        <f t="shared" si="1049"/>
        <v>49</v>
      </c>
      <c r="LL54">
        <f t="shared" si="1050"/>
        <v>48</v>
      </c>
      <c r="LM54">
        <f t="shared" si="1051"/>
        <v>0</v>
      </c>
      <c r="LN54">
        <f t="shared" si="1052"/>
        <v>0</v>
      </c>
      <c r="LO54">
        <f t="shared" si="1053"/>
        <v>0</v>
      </c>
      <c r="LP54">
        <f t="shared" si="1054"/>
        <v>0</v>
      </c>
      <c r="LQ54">
        <f t="shared" si="1055"/>
        <v>0</v>
      </c>
      <c r="LR54">
        <f t="shared" si="1056"/>
        <v>0</v>
      </c>
      <c r="LS54">
        <f t="shared" si="1057"/>
        <v>0</v>
      </c>
      <c r="LT54">
        <f t="shared" si="1058"/>
        <v>0</v>
      </c>
      <c r="LU54">
        <f t="shared" si="1059"/>
        <v>0</v>
      </c>
      <c r="LV54">
        <f t="shared" si="1060"/>
        <v>0</v>
      </c>
      <c r="LW54">
        <f t="shared" si="1061"/>
        <v>0</v>
      </c>
      <c r="LX54">
        <f t="shared" si="1062"/>
        <v>0</v>
      </c>
      <c r="LY54">
        <f t="shared" si="1063"/>
        <v>0</v>
      </c>
      <c r="LZ54">
        <f t="shared" si="1064"/>
        <v>0</v>
      </c>
      <c r="MA54">
        <f t="shared" si="1065"/>
        <v>0</v>
      </c>
      <c r="MB54">
        <f t="shared" si="1066"/>
        <v>0</v>
      </c>
      <c r="MC54">
        <f t="shared" si="1067"/>
        <v>0</v>
      </c>
      <c r="MD54">
        <f t="shared" si="1068"/>
        <v>0</v>
      </c>
      <c r="ME54">
        <f t="shared" si="1069"/>
        <v>0</v>
      </c>
      <c r="MF54">
        <f t="shared" si="1070"/>
        <v>0</v>
      </c>
      <c r="MG54">
        <f t="shared" si="1071"/>
        <v>0</v>
      </c>
      <c r="MH54">
        <f t="shared" si="1072"/>
        <v>0</v>
      </c>
      <c r="MI54">
        <f t="shared" si="1073"/>
        <v>0</v>
      </c>
      <c r="MJ54">
        <f t="shared" si="1074"/>
        <v>0</v>
      </c>
      <c r="MK54">
        <f t="shared" si="1075"/>
        <v>0</v>
      </c>
      <c r="ML54">
        <f t="shared" si="1076"/>
        <v>0</v>
      </c>
      <c r="MM54">
        <f t="shared" si="1077"/>
        <v>0</v>
      </c>
      <c r="MN54">
        <f t="shared" si="1078"/>
        <v>0</v>
      </c>
      <c r="MO54">
        <f t="shared" si="1079"/>
        <v>0</v>
      </c>
      <c r="MP54">
        <f t="shared" si="1080"/>
        <v>0</v>
      </c>
      <c r="MQ54">
        <f t="shared" si="1081"/>
        <v>0</v>
      </c>
      <c r="MR54">
        <f t="shared" si="1082"/>
        <v>0</v>
      </c>
      <c r="MS54">
        <f t="shared" si="1083"/>
        <v>0</v>
      </c>
      <c r="MT54">
        <f t="shared" si="1084"/>
        <v>0</v>
      </c>
      <c r="MU54">
        <f t="shared" si="1085"/>
        <v>0</v>
      </c>
      <c r="MV54">
        <f t="shared" si="1086"/>
        <v>0</v>
      </c>
      <c r="MW54">
        <f t="shared" si="1087"/>
        <v>0</v>
      </c>
      <c r="MX54">
        <f t="shared" si="1088"/>
        <v>0</v>
      </c>
      <c r="MY54">
        <f t="shared" si="1089"/>
        <v>0</v>
      </c>
      <c r="MZ54">
        <f t="shared" si="1090"/>
        <v>0</v>
      </c>
      <c r="NA54">
        <f t="shared" si="1091"/>
        <v>0</v>
      </c>
      <c r="NB54">
        <f t="shared" si="1092"/>
        <v>0</v>
      </c>
      <c r="NC54">
        <f t="shared" si="1093"/>
        <v>0</v>
      </c>
      <c r="ND54">
        <f t="shared" si="1094"/>
        <v>0</v>
      </c>
      <c r="NE54">
        <f t="shared" si="1095"/>
        <v>0</v>
      </c>
      <c r="NF54">
        <f t="shared" si="1096"/>
        <v>0</v>
      </c>
      <c r="NG54">
        <f t="shared" si="1097"/>
        <v>0</v>
      </c>
      <c r="NH54">
        <f t="shared" si="1098"/>
        <v>0</v>
      </c>
      <c r="NI54">
        <f t="shared" si="1099"/>
        <v>0</v>
      </c>
      <c r="NJ54">
        <f t="shared" si="1100"/>
        <v>0</v>
      </c>
      <c r="NK54">
        <f t="shared" si="1101"/>
        <v>0</v>
      </c>
      <c r="NL54">
        <f t="shared" si="1102"/>
        <v>0</v>
      </c>
      <c r="NM54">
        <f t="shared" si="1103"/>
        <v>0</v>
      </c>
      <c r="NN54">
        <f t="shared" si="1104"/>
        <v>0</v>
      </c>
      <c r="NO54">
        <f t="shared" si="1105"/>
        <v>0</v>
      </c>
      <c r="NP54">
        <f t="shared" si="1106"/>
        <v>0</v>
      </c>
      <c r="NQ54">
        <f t="shared" si="1107"/>
        <v>0</v>
      </c>
      <c r="NR54">
        <f t="shared" si="1108"/>
        <v>0</v>
      </c>
      <c r="NS54">
        <f t="shared" si="1109"/>
        <v>0</v>
      </c>
      <c r="NT54">
        <f t="shared" si="1110"/>
        <v>0</v>
      </c>
      <c r="NU54">
        <f t="shared" si="1111"/>
        <v>0</v>
      </c>
      <c r="NV54">
        <f t="shared" si="1112"/>
        <v>0</v>
      </c>
      <c r="NW54">
        <f t="shared" si="1113"/>
        <v>0</v>
      </c>
      <c r="NX54">
        <f t="shared" si="1114"/>
        <v>0</v>
      </c>
      <c r="NY54">
        <f t="shared" si="1115"/>
        <v>0</v>
      </c>
      <c r="NZ54">
        <f t="shared" si="1116"/>
        <v>0</v>
      </c>
      <c r="OA54">
        <f t="shared" si="1117"/>
        <v>0</v>
      </c>
      <c r="OB54">
        <f t="shared" si="1118"/>
        <v>0</v>
      </c>
      <c r="OC54">
        <f t="shared" si="1119"/>
        <v>0</v>
      </c>
      <c r="OD54">
        <f t="shared" si="1120"/>
        <v>0</v>
      </c>
      <c r="OE54">
        <f t="shared" si="1121"/>
        <v>0</v>
      </c>
      <c r="OF54">
        <f t="shared" si="1122"/>
        <v>0</v>
      </c>
      <c r="OG54">
        <f t="shared" si="1123"/>
        <v>0</v>
      </c>
      <c r="OH54">
        <f t="shared" si="1124"/>
        <v>0</v>
      </c>
      <c r="OJ54" s="4">
        <f t="shared" si="1125"/>
        <v>146</v>
      </c>
      <c r="OK54" s="4">
        <f t="shared" si="1126"/>
        <v>81</v>
      </c>
      <c r="OL54" s="4">
        <f t="shared" si="1127"/>
        <v>134</v>
      </c>
      <c r="OM54" s="4">
        <f t="shared" si="1128"/>
        <v>0</v>
      </c>
      <c r="OP54" s="4">
        <f t="shared" si="1129"/>
        <v>361</v>
      </c>
      <c r="OQ54" s="4"/>
      <c r="OS54">
        <f t="shared" si="1130"/>
        <v>32</v>
      </c>
      <c r="OT54">
        <f t="shared" si="1131"/>
        <v>28</v>
      </c>
      <c r="OU54">
        <f t="shared" si="1132"/>
        <v>23</v>
      </c>
      <c r="OV54">
        <f t="shared" si="1133"/>
        <v>34</v>
      </c>
      <c r="OW54">
        <f t="shared" si="1134"/>
        <v>30</v>
      </c>
      <c r="OX54">
        <f t="shared" si="1135"/>
        <v>33</v>
      </c>
      <c r="OY54">
        <f t="shared" si="1136"/>
        <v>41</v>
      </c>
      <c r="OZ54">
        <f t="shared" si="1137"/>
        <v>40</v>
      </c>
      <c r="PA54">
        <f t="shared" si="1138"/>
        <v>30</v>
      </c>
      <c r="PB54">
        <f t="shared" si="1139"/>
        <v>33</v>
      </c>
      <c r="PC54">
        <f t="shared" si="1140"/>
        <v>37</v>
      </c>
      <c r="PD54">
        <f t="shared" si="1141"/>
        <v>0</v>
      </c>
      <c r="PE54">
        <f t="shared" si="1142"/>
        <v>0</v>
      </c>
      <c r="PF54">
        <f t="shared" si="1143"/>
        <v>0</v>
      </c>
      <c r="PG54">
        <f t="shared" si="1144"/>
        <v>0</v>
      </c>
      <c r="PH54">
        <f t="shared" si="1145"/>
        <v>0</v>
      </c>
      <c r="PI54">
        <f t="shared" si="1146"/>
        <v>0</v>
      </c>
      <c r="PJ54">
        <f t="shared" si="1147"/>
        <v>0</v>
      </c>
      <c r="PK54">
        <f t="shared" si="1148"/>
        <v>0</v>
      </c>
      <c r="PL54">
        <f t="shared" si="1149"/>
        <v>0</v>
      </c>
      <c r="PM54">
        <f t="shared" si="1150"/>
        <v>0</v>
      </c>
      <c r="PN54">
        <f t="shared" si="1151"/>
        <v>0</v>
      </c>
      <c r="PO54">
        <f t="shared" si="1152"/>
        <v>0</v>
      </c>
      <c r="PP54">
        <f t="shared" si="1153"/>
        <v>0</v>
      </c>
      <c r="PQ54">
        <f t="shared" si="1154"/>
        <v>0</v>
      </c>
      <c r="PR54">
        <f t="shared" si="1155"/>
        <v>0</v>
      </c>
      <c r="PS54">
        <f t="shared" si="1156"/>
        <v>0</v>
      </c>
      <c r="PT54">
        <f t="shared" si="1157"/>
        <v>0</v>
      </c>
      <c r="PU54">
        <f t="shared" si="1158"/>
        <v>0</v>
      </c>
      <c r="PV54">
        <f t="shared" si="1159"/>
        <v>0</v>
      </c>
      <c r="PW54">
        <f t="shared" si="1160"/>
        <v>0</v>
      </c>
      <c r="PX54">
        <f t="shared" si="1161"/>
        <v>0</v>
      </c>
      <c r="PY54">
        <f t="shared" si="1162"/>
        <v>0</v>
      </c>
      <c r="PZ54">
        <f t="shared" si="1163"/>
        <v>0</v>
      </c>
      <c r="QA54">
        <f t="shared" si="1164"/>
        <v>0</v>
      </c>
      <c r="QB54">
        <f t="shared" si="1165"/>
        <v>0</v>
      </c>
      <c r="QC54">
        <f t="shared" si="1166"/>
        <v>0</v>
      </c>
      <c r="QD54">
        <f t="shared" si="1167"/>
        <v>0</v>
      </c>
      <c r="QE54">
        <f t="shared" si="1168"/>
        <v>0</v>
      </c>
      <c r="QF54">
        <f t="shared" si="1169"/>
        <v>0</v>
      </c>
      <c r="QG54">
        <f t="shared" si="1170"/>
        <v>0</v>
      </c>
      <c r="QH54">
        <f t="shared" si="1171"/>
        <v>0</v>
      </c>
      <c r="QI54">
        <f t="shared" si="1172"/>
        <v>0</v>
      </c>
      <c r="QJ54">
        <f t="shared" si="1173"/>
        <v>0</v>
      </c>
      <c r="QK54">
        <f t="shared" si="1174"/>
        <v>0</v>
      </c>
      <c r="QL54">
        <f t="shared" si="1175"/>
        <v>0</v>
      </c>
      <c r="QM54">
        <f t="shared" si="1176"/>
        <v>0</v>
      </c>
      <c r="QN54">
        <f t="shared" si="1177"/>
        <v>0</v>
      </c>
      <c r="QO54">
        <f t="shared" si="1178"/>
        <v>0</v>
      </c>
      <c r="QP54">
        <f t="shared" si="1179"/>
        <v>0</v>
      </c>
      <c r="QQ54">
        <f t="shared" si="1180"/>
        <v>0</v>
      </c>
      <c r="QR54">
        <f t="shared" si="1181"/>
        <v>0</v>
      </c>
      <c r="QS54">
        <f t="shared" si="1182"/>
        <v>0</v>
      </c>
      <c r="QT54">
        <f t="shared" si="1183"/>
        <v>0</v>
      </c>
      <c r="QU54">
        <f t="shared" si="1184"/>
        <v>0</v>
      </c>
      <c r="QV54">
        <f t="shared" si="1185"/>
        <v>0</v>
      </c>
      <c r="QW54">
        <f t="shared" si="1186"/>
        <v>0</v>
      </c>
      <c r="QX54">
        <f t="shared" si="1187"/>
        <v>0</v>
      </c>
      <c r="QY54">
        <f t="shared" si="1188"/>
        <v>0</v>
      </c>
      <c r="QZ54">
        <f t="shared" si="1189"/>
        <v>0</v>
      </c>
      <c r="RA54">
        <f t="shared" si="1190"/>
        <v>0</v>
      </c>
      <c r="RB54">
        <f t="shared" si="1191"/>
        <v>0</v>
      </c>
      <c r="RC54">
        <f t="shared" si="1192"/>
        <v>0</v>
      </c>
      <c r="RD54">
        <f t="shared" si="1193"/>
        <v>0</v>
      </c>
      <c r="RE54">
        <f t="shared" si="1194"/>
        <v>0</v>
      </c>
      <c r="RF54">
        <f t="shared" si="1195"/>
        <v>0</v>
      </c>
      <c r="RG54">
        <f t="shared" si="1196"/>
        <v>0</v>
      </c>
      <c r="RH54">
        <f t="shared" si="1197"/>
        <v>0</v>
      </c>
      <c r="RI54">
        <f t="shared" si="1198"/>
        <v>0</v>
      </c>
      <c r="RJ54">
        <f t="shared" si="1199"/>
        <v>0</v>
      </c>
      <c r="RK54">
        <f t="shared" si="1200"/>
        <v>0</v>
      </c>
      <c r="RL54">
        <f t="shared" si="1201"/>
        <v>0</v>
      </c>
      <c r="RM54">
        <f t="shared" si="1202"/>
        <v>0</v>
      </c>
      <c r="RN54">
        <f t="shared" si="1203"/>
        <v>0</v>
      </c>
      <c r="RO54">
        <f t="shared" si="1204"/>
        <v>0</v>
      </c>
      <c r="RP54">
        <f t="shared" si="1205"/>
        <v>0</v>
      </c>
      <c r="RQ54">
        <f t="shared" si="1206"/>
        <v>0</v>
      </c>
      <c r="RR54">
        <f t="shared" si="1207"/>
        <v>0</v>
      </c>
      <c r="RS54">
        <f t="shared" si="1208"/>
        <v>0</v>
      </c>
      <c r="RT54">
        <f t="shared" si="1209"/>
        <v>0</v>
      </c>
      <c r="RU54">
        <f t="shared" si="1210"/>
        <v>0</v>
      </c>
      <c r="RV54">
        <f t="shared" si="1211"/>
        <v>0</v>
      </c>
      <c r="RW54">
        <f t="shared" si="1212"/>
        <v>0</v>
      </c>
      <c r="RX54">
        <f t="shared" si="1213"/>
        <v>0</v>
      </c>
      <c r="RY54">
        <f t="shared" si="1214"/>
        <v>0</v>
      </c>
      <c r="SA54" s="4">
        <f t="shared" si="1215"/>
        <v>22.15</v>
      </c>
      <c r="SB54" s="4">
        <f t="shared" si="1216"/>
        <v>7.35</v>
      </c>
      <c r="SC54" s="4">
        <f t="shared" si="1217"/>
        <v>17.71</v>
      </c>
      <c r="SD54" s="4">
        <f t="shared" si="1218"/>
        <v>0</v>
      </c>
      <c r="SF54" s="4">
        <f t="shared" si="1219"/>
        <v>47.21</v>
      </c>
      <c r="SI54">
        <f t="shared" si="1220"/>
        <v>5.8</v>
      </c>
      <c r="SJ54">
        <f t="shared" si="1221"/>
        <v>4.25</v>
      </c>
      <c r="SK54">
        <f t="shared" si="1222"/>
        <v>4.1100000000000003</v>
      </c>
      <c r="SL54">
        <f t="shared" si="1223"/>
        <v>3.44</v>
      </c>
      <c r="SM54">
        <f t="shared" si="1224"/>
        <v>4.5999999999999996</v>
      </c>
      <c r="SN54">
        <f t="shared" si="1225"/>
        <v>4.17</v>
      </c>
      <c r="SO54">
        <f t="shared" si="1226"/>
        <v>3.46</v>
      </c>
      <c r="SP54">
        <f t="shared" si="1227"/>
        <v>3.89</v>
      </c>
      <c r="SQ54">
        <f t="shared" si="1228"/>
        <v>3.82</v>
      </c>
      <c r="SR54">
        <f t="shared" si="1229"/>
        <v>4.78</v>
      </c>
      <c r="SS54">
        <f t="shared" si="1230"/>
        <v>4.8899999999999997</v>
      </c>
      <c r="ST54" t="str">
        <f t="shared" si="1231"/>
        <v>0</v>
      </c>
      <c r="SU54" t="str">
        <f t="shared" si="1232"/>
        <v>0</v>
      </c>
      <c r="SV54" t="str">
        <f t="shared" si="1233"/>
        <v>0</v>
      </c>
      <c r="SW54" t="str">
        <f t="shared" si="1234"/>
        <v>0</v>
      </c>
      <c r="SX54" t="str">
        <f t="shared" si="1235"/>
        <v>0</v>
      </c>
      <c r="SY54" t="str">
        <f t="shared" si="1236"/>
        <v>0</v>
      </c>
      <c r="SZ54" t="str">
        <f t="shared" si="1237"/>
        <v>0</v>
      </c>
      <c r="TA54" t="str">
        <f t="shared" si="1238"/>
        <v>0</v>
      </c>
      <c r="TB54" t="str">
        <f t="shared" si="1239"/>
        <v>0</v>
      </c>
      <c r="TC54" t="str">
        <f t="shared" si="1240"/>
        <v>0</v>
      </c>
      <c r="TD54" t="str">
        <f t="shared" si="1241"/>
        <v>0</v>
      </c>
      <c r="TE54" t="str">
        <f t="shared" si="1242"/>
        <v>0</v>
      </c>
      <c r="TF54" t="str">
        <f t="shared" si="1243"/>
        <v>0</v>
      </c>
      <c r="TG54" t="str">
        <f t="shared" si="1244"/>
        <v>0</v>
      </c>
      <c r="TH54" t="str">
        <f t="shared" si="1245"/>
        <v>0</v>
      </c>
      <c r="TI54" t="str">
        <f t="shared" si="1246"/>
        <v>0</v>
      </c>
      <c r="TJ54" t="str">
        <f t="shared" si="1247"/>
        <v>0</v>
      </c>
      <c r="TK54" t="str">
        <f t="shared" si="1248"/>
        <v>0</v>
      </c>
      <c r="TL54" t="str">
        <f t="shared" si="1249"/>
        <v>0</v>
      </c>
      <c r="TM54" t="str">
        <f t="shared" si="1250"/>
        <v>0</v>
      </c>
      <c r="TN54" t="str">
        <f t="shared" si="1251"/>
        <v>0</v>
      </c>
      <c r="TO54" t="str">
        <f t="shared" si="1252"/>
        <v>0</v>
      </c>
      <c r="TP54" t="str">
        <f t="shared" si="1253"/>
        <v>0</v>
      </c>
      <c r="TQ54" t="str">
        <f t="shared" si="1254"/>
        <v>0</v>
      </c>
      <c r="TR54" t="str">
        <f t="shared" si="1255"/>
        <v>0</v>
      </c>
      <c r="TS54" t="str">
        <f t="shared" si="1256"/>
        <v>0</v>
      </c>
      <c r="TT54" t="str">
        <f t="shared" si="1257"/>
        <v>0</v>
      </c>
      <c r="TU54" t="str">
        <f t="shared" si="1258"/>
        <v>0</v>
      </c>
      <c r="TV54" t="str">
        <f t="shared" si="1259"/>
        <v>0</v>
      </c>
      <c r="TW54" t="str">
        <f t="shared" si="1260"/>
        <v>0</v>
      </c>
      <c r="TX54" t="str">
        <f t="shared" si="1261"/>
        <v>0</v>
      </c>
      <c r="TY54" t="str">
        <f t="shared" si="1262"/>
        <v>0</v>
      </c>
      <c r="TZ54" t="str">
        <f t="shared" si="1263"/>
        <v>0</v>
      </c>
      <c r="UA54" t="str">
        <f t="shared" si="1264"/>
        <v>0</v>
      </c>
      <c r="UB54" t="str">
        <f t="shared" si="1265"/>
        <v>0</v>
      </c>
      <c r="UC54" t="str">
        <f t="shared" si="1266"/>
        <v>0</v>
      </c>
      <c r="UD54" t="str">
        <f t="shared" si="1267"/>
        <v>0</v>
      </c>
      <c r="UE54" t="str">
        <f t="shared" si="1268"/>
        <v>0</v>
      </c>
      <c r="UF54" t="str">
        <f t="shared" si="1269"/>
        <v>0</v>
      </c>
      <c r="UG54" t="str">
        <f t="shared" si="1270"/>
        <v>0</v>
      </c>
      <c r="UH54" t="str">
        <f t="shared" si="1271"/>
        <v>0</v>
      </c>
      <c r="UI54" t="str">
        <f t="shared" si="1272"/>
        <v>0</v>
      </c>
      <c r="UJ54" t="str">
        <f t="shared" si="1273"/>
        <v>0</v>
      </c>
      <c r="UK54" t="str">
        <f t="shared" si="1274"/>
        <v>0</v>
      </c>
      <c r="UL54" t="str">
        <f t="shared" si="1275"/>
        <v>0</v>
      </c>
      <c r="UM54" t="str">
        <f t="shared" si="1276"/>
        <v>0</v>
      </c>
      <c r="UN54" t="str">
        <f t="shared" si="1277"/>
        <v>0</v>
      </c>
      <c r="UO54" t="str">
        <f t="shared" si="1278"/>
        <v>0</v>
      </c>
      <c r="UP54" t="str">
        <f t="shared" si="1279"/>
        <v>0</v>
      </c>
      <c r="UQ54" t="str">
        <f t="shared" si="1280"/>
        <v>0</v>
      </c>
      <c r="UR54" t="str">
        <f t="shared" si="1281"/>
        <v>0</v>
      </c>
      <c r="US54" t="str">
        <f t="shared" si="1282"/>
        <v>0</v>
      </c>
      <c r="UT54" t="str">
        <f t="shared" si="1283"/>
        <v>0</v>
      </c>
      <c r="UU54" t="str">
        <f t="shared" si="1284"/>
        <v>0</v>
      </c>
      <c r="UV54" t="str">
        <f t="shared" si="1285"/>
        <v>0</v>
      </c>
      <c r="UW54" t="str">
        <f t="shared" si="1286"/>
        <v>0</v>
      </c>
      <c r="UX54" t="str">
        <f t="shared" si="1287"/>
        <v>0</v>
      </c>
      <c r="UY54" t="str">
        <f t="shared" si="1288"/>
        <v>0</v>
      </c>
      <c r="UZ54" t="str">
        <f t="shared" si="1289"/>
        <v>0</v>
      </c>
      <c r="VA54" t="str">
        <f t="shared" si="1290"/>
        <v>0</v>
      </c>
      <c r="VB54" t="str">
        <f t="shared" si="1291"/>
        <v>0</v>
      </c>
      <c r="VC54" t="str">
        <f t="shared" si="1292"/>
        <v>0</v>
      </c>
      <c r="VD54" t="str">
        <f t="shared" si="1293"/>
        <v>0</v>
      </c>
      <c r="VE54" t="str">
        <f t="shared" si="1294"/>
        <v>0</v>
      </c>
      <c r="VF54" t="str">
        <f t="shared" si="1295"/>
        <v>0</v>
      </c>
      <c r="VG54" t="str">
        <f t="shared" si="1296"/>
        <v>0</v>
      </c>
      <c r="VH54" t="str">
        <f t="shared" si="1297"/>
        <v>0</v>
      </c>
      <c r="VI54" t="str">
        <f t="shared" si="1298"/>
        <v>0</v>
      </c>
      <c r="VJ54" t="str">
        <f t="shared" si="1299"/>
        <v>0</v>
      </c>
      <c r="VK54" t="str">
        <f t="shared" si="1300"/>
        <v>0</v>
      </c>
      <c r="VL54" t="str">
        <f t="shared" si="1301"/>
        <v>0</v>
      </c>
      <c r="VM54" t="str">
        <f t="shared" si="1302"/>
        <v>0</v>
      </c>
      <c r="VN54" t="str">
        <f t="shared" si="1303"/>
        <v>0</v>
      </c>
      <c r="VO54" t="str">
        <f t="shared" si="1304"/>
        <v>0</v>
      </c>
      <c r="VQ54" s="4">
        <f t="shared" si="1305"/>
        <v>20.39</v>
      </c>
      <c r="VR54" s="4">
        <f t="shared" si="1306"/>
        <v>-5.24</v>
      </c>
      <c r="VS54" s="4">
        <f t="shared" si="1307"/>
        <v>6.9499999999999993</v>
      </c>
      <c r="VT54" s="4">
        <f t="shared" si="1308"/>
        <v>0</v>
      </c>
      <c r="VV54" s="4">
        <f t="shared" si="1309"/>
        <v>22.1</v>
      </c>
      <c r="VY54">
        <f t="shared" si="1310"/>
        <v>11.03</v>
      </c>
      <c r="VZ54">
        <f t="shared" si="1311"/>
        <v>2.06</v>
      </c>
      <c r="WA54">
        <f t="shared" si="1312"/>
        <v>7.84</v>
      </c>
      <c r="WB54">
        <f t="shared" si="1313"/>
        <v>7.11</v>
      </c>
      <c r="WC54">
        <f t="shared" si="1314"/>
        <v>4.25</v>
      </c>
      <c r="WD54">
        <f t="shared" si="1315"/>
        <v>-4.13</v>
      </c>
      <c r="WE54">
        <f t="shared" si="1316"/>
        <v>-5</v>
      </c>
      <c r="WF54">
        <f t="shared" si="1317"/>
        <v>-0.24</v>
      </c>
      <c r="WG54">
        <f t="shared" si="1318"/>
        <v>3.59</v>
      </c>
      <c r="WH54">
        <f t="shared" si="1319"/>
        <v>-4.72</v>
      </c>
      <c r="WI54">
        <f t="shared" si="1320"/>
        <v>0.31</v>
      </c>
      <c r="WJ54">
        <f t="shared" si="1321"/>
        <v>0</v>
      </c>
      <c r="WK54">
        <f t="shared" si="1322"/>
        <v>0</v>
      </c>
      <c r="WL54">
        <f t="shared" si="1323"/>
        <v>0</v>
      </c>
      <c r="WM54">
        <f t="shared" si="1324"/>
        <v>0</v>
      </c>
      <c r="WN54">
        <f t="shared" si="1325"/>
        <v>0</v>
      </c>
      <c r="WO54">
        <f t="shared" si="1326"/>
        <v>0</v>
      </c>
      <c r="WP54">
        <f t="shared" si="1327"/>
        <v>0</v>
      </c>
      <c r="WQ54">
        <f t="shared" si="1328"/>
        <v>0</v>
      </c>
      <c r="WR54">
        <f t="shared" si="1329"/>
        <v>0</v>
      </c>
      <c r="WS54">
        <f t="shared" si="1330"/>
        <v>0</v>
      </c>
      <c r="WT54">
        <f t="shared" si="1331"/>
        <v>0</v>
      </c>
      <c r="WU54">
        <f t="shared" si="1332"/>
        <v>0</v>
      </c>
      <c r="WV54">
        <f t="shared" si="1333"/>
        <v>0</v>
      </c>
      <c r="WW54">
        <f t="shared" si="1334"/>
        <v>0</v>
      </c>
      <c r="WX54">
        <f t="shared" si="1335"/>
        <v>0</v>
      </c>
      <c r="WY54">
        <f t="shared" si="1336"/>
        <v>0</v>
      </c>
      <c r="WZ54">
        <f t="shared" si="1337"/>
        <v>0</v>
      </c>
      <c r="XA54">
        <f t="shared" si="1338"/>
        <v>0</v>
      </c>
      <c r="XB54">
        <f t="shared" si="1339"/>
        <v>0</v>
      </c>
      <c r="XC54">
        <f t="shared" si="1340"/>
        <v>0</v>
      </c>
      <c r="XD54">
        <f t="shared" si="1341"/>
        <v>0</v>
      </c>
      <c r="XE54">
        <f t="shared" si="1342"/>
        <v>0</v>
      </c>
      <c r="XF54">
        <f t="shared" si="1343"/>
        <v>0</v>
      </c>
      <c r="XG54">
        <f t="shared" si="1344"/>
        <v>0</v>
      </c>
      <c r="XH54">
        <f t="shared" si="1345"/>
        <v>0</v>
      </c>
      <c r="XI54">
        <f t="shared" si="1346"/>
        <v>0</v>
      </c>
      <c r="XJ54">
        <f t="shared" si="1347"/>
        <v>0</v>
      </c>
      <c r="XK54">
        <f t="shared" si="1348"/>
        <v>0</v>
      </c>
      <c r="XL54">
        <f t="shared" si="1349"/>
        <v>0</v>
      </c>
      <c r="XM54">
        <f t="shared" si="1350"/>
        <v>0</v>
      </c>
      <c r="XN54">
        <f t="shared" si="1351"/>
        <v>0</v>
      </c>
      <c r="XO54">
        <f t="shared" si="1352"/>
        <v>0</v>
      </c>
      <c r="XP54">
        <f t="shared" si="1353"/>
        <v>0</v>
      </c>
      <c r="XQ54">
        <f t="shared" si="1354"/>
        <v>0</v>
      </c>
      <c r="XR54">
        <f t="shared" si="1355"/>
        <v>0</v>
      </c>
      <c r="XS54">
        <f t="shared" si="1356"/>
        <v>0</v>
      </c>
      <c r="XT54">
        <f t="shared" si="1357"/>
        <v>0</v>
      </c>
      <c r="XU54">
        <f t="shared" si="1358"/>
        <v>0</v>
      </c>
      <c r="XV54">
        <f t="shared" si="1359"/>
        <v>0</v>
      </c>
      <c r="XW54">
        <f t="shared" si="1360"/>
        <v>0</v>
      </c>
      <c r="XX54">
        <f t="shared" si="1361"/>
        <v>0</v>
      </c>
      <c r="XY54">
        <f t="shared" si="1362"/>
        <v>0</v>
      </c>
      <c r="XZ54">
        <f t="shared" si="1363"/>
        <v>0</v>
      </c>
      <c r="YA54">
        <f t="shared" si="1364"/>
        <v>0</v>
      </c>
      <c r="YB54">
        <f t="shared" si="1365"/>
        <v>0</v>
      </c>
      <c r="YC54">
        <f t="shared" si="1366"/>
        <v>0</v>
      </c>
      <c r="YD54">
        <f t="shared" si="1367"/>
        <v>0</v>
      </c>
      <c r="YE54">
        <f t="shared" si="1368"/>
        <v>0</v>
      </c>
      <c r="YF54">
        <f t="shared" si="1369"/>
        <v>0</v>
      </c>
      <c r="YG54">
        <f t="shared" si="1370"/>
        <v>0</v>
      </c>
      <c r="YH54">
        <f t="shared" si="1371"/>
        <v>0</v>
      </c>
      <c r="YI54">
        <f t="shared" si="1372"/>
        <v>0</v>
      </c>
      <c r="YJ54">
        <f t="shared" si="1373"/>
        <v>0</v>
      </c>
      <c r="YK54">
        <f t="shared" si="1374"/>
        <v>0</v>
      </c>
      <c r="YL54">
        <f t="shared" si="1375"/>
        <v>0</v>
      </c>
      <c r="YM54">
        <f t="shared" si="1376"/>
        <v>0</v>
      </c>
      <c r="YN54">
        <f t="shared" si="1377"/>
        <v>0</v>
      </c>
      <c r="YO54">
        <f t="shared" si="1378"/>
        <v>0</v>
      </c>
      <c r="YP54">
        <f t="shared" si="1379"/>
        <v>0</v>
      </c>
      <c r="YQ54">
        <f t="shared" si="1380"/>
        <v>0</v>
      </c>
      <c r="YR54">
        <f t="shared" si="1381"/>
        <v>0</v>
      </c>
      <c r="YS54">
        <f t="shared" si="1382"/>
        <v>0</v>
      </c>
      <c r="YT54">
        <f t="shared" si="1383"/>
        <v>0</v>
      </c>
      <c r="YU54">
        <f t="shared" si="1384"/>
        <v>0</v>
      </c>
      <c r="YV54">
        <f t="shared" si="1385"/>
        <v>0</v>
      </c>
      <c r="YW54">
        <f t="shared" si="1386"/>
        <v>0</v>
      </c>
      <c r="YX54">
        <f t="shared" si="1387"/>
        <v>0</v>
      </c>
      <c r="YY54">
        <f t="shared" si="1388"/>
        <v>0</v>
      </c>
      <c r="YZ54">
        <f t="shared" si="1389"/>
        <v>0</v>
      </c>
      <c r="ZA54">
        <f t="shared" si="1390"/>
        <v>0</v>
      </c>
      <c r="ZB54">
        <f t="shared" si="1391"/>
        <v>0</v>
      </c>
      <c r="ZC54">
        <f t="shared" si="1392"/>
        <v>0</v>
      </c>
      <c r="ZD54">
        <f t="shared" si="1393"/>
        <v>0</v>
      </c>
      <c r="ZE54">
        <f t="shared" si="1394"/>
        <v>0</v>
      </c>
      <c r="ZG54" s="4">
        <f t="shared" si="1395"/>
        <v>291</v>
      </c>
      <c r="ZH54" s="4">
        <f t="shared" si="1396"/>
        <v>158</v>
      </c>
      <c r="ZI54" s="4">
        <f t="shared" si="1397"/>
        <v>276</v>
      </c>
      <c r="ZJ54" s="4">
        <f t="shared" si="1398"/>
        <v>0</v>
      </c>
      <c r="ZL54" s="4">
        <f t="shared" si="1399"/>
        <v>725</v>
      </c>
      <c r="ZO54">
        <f t="shared" si="1400"/>
        <v>43</v>
      </c>
      <c r="ZP54">
        <f t="shared" si="1401"/>
        <v>59</v>
      </c>
      <c r="ZQ54">
        <f t="shared" si="1402"/>
        <v>38</v>
      </c>
      <c r="ZR54">
        <f t="shared" si="1403"/>
        <v>54</v>
      </c>
      <c r="ZS54">
        <f t="shared" si="1404"/>
        <v>56</v>
      </c>
      <c r="ZT54">
        <f t="shared" si="1405"/>
        <v>81</v>
      </c>
      <c r="ZU54">
        <f t="shared" si="1406"/>
        <v>79</v>
      </c>
      <c r="ZV54">
        <f t="shared" si="1407"/>
        <v>79</v>
      </c>
      <c r="ZW54">
        <f t="shared" si="1408"/>
        <v>70</v>
      </c>
      <c r="ZX54">
        <f t="shared" si="1409"/>
        <v>86</v>
      </c>
      <c r="ZY54">
        <f t="shared" si="1410"/>
        <v>80</v>
      </c>
      <c r="ZZ54">
        <f t="shared" si="1411"/>
        <v>0</v>
      </c>
      <c r="AAA54">
        <f t="shared" si="1412"/>
        <v>0</v>
      </c>
      <c r="AAB54">
        <f t="shared" si="1413"/>
        <v>0</v>
      </c>
      <c r="AAC54">
        <f t="shared" si="1414"/>
        <v>0</v>
      </c>
      <c r="AAD54">
        <f t="shared" si="1415"/>
        <v>0</v>
      </c>
      <c r="AAE54">
        <f t="shared" si="1416"/>
        <v>0</v>
      </c>
      <c r="AAF54">
        <f t="shared" si="1417"/>
        <v>0</v>
      </c>
      <c r="AAG54">
        <f t="shared" si="1418"/>
        <v>0</v>
      </c>
      <c r="AAH54">
        <f t="shared" si="1419"/>
        <v>0</v>
      </c>
      <c r="AAI54">
        <f t="shared" si="1420"/>
        <v>0</v>
      </c>
      <c r="AAJ54">
        <f t="shared" si="1421"/>
        <v>0</v>
      </c>
      <c r="AAK54">
        <f t="shared" si="1422"/>
        <v>0</v>
      </c>
      <c r="AAL54">
        <f t="shared" si="1423"/>
        <v>0</v>
      </c>
      <c r="AAM54">
        <f t="shared" si="1424"/>
        <v>0</v>
      </c>
      <c r="AAN54">
        <f t="shared" si="1425"/>
        <v>0</v>
      </c>
      <c r="AAO54">
        <f t="shared" si="1426"/>
        <v>0</v>
      </c>
      <c r="AAP54">
        <f t="shared" si="1427"/>
        <v>0</v>
      </c>
      <c r="AAQ54">
        <f t="shared" si="1428"/>
        <v>0</v>
      </c>
      <c r="AAR54">
        <f t="shared" si="1429"/>
        <v>0</v>
      </c>
      <c r="AAS54">
        <f t="shared" si="1430"/>
        <v>0</v>
      </c>
      <c r="AAT54">
        <f t="shared" si="1431"/>
        <v>0</v>
      </c>
      <c r="AAU54">
        <f t="shared" si="1432"/>
        <v>0</v>
      </c>
      <c r="AAV54">
        <f t="shared" si="1433"/>
        <v>0</v>
      </c>
      <c r="AAW54">
        <f t="shared" si="1434"/>
        <v>0</v>
      </c>
      <c r="AAX54">
        <f t="shared" si="1435"/>
        <v>0</v>
      </c>
      <c r="AAY54">
        <f t="shared" si="1436"/>
        <v>0</v>
      </c>
      <c r="AAZ54">
        <f t="shared" si="1437"/>
        <v>0</v>
      </c>
      <c r="ABA54">
        <f t="shared" si="1438"/>
        <v>0</v>
      </c>
      <c r="ABB54">
        <f t="shared" si="1439"/>
        <v>0</v>
      </c>
      <c r="ABC54">
        <f t="shared" si="1440"/>
        <v>0</v>
      </c>
      <c r="ABD54">
        <f t="shared" si="1441"/>
        <v>0</v>
      </c>
      <c r="ABE54">
        <f t="shared" si="1442"/>
        <v>0</v>
      </c>
      <c r="ABF54">
        <f t="shared" si="1443"/>
        <v>0</v>
      </c>
      <c r="ABG54">
        <f t="shared" si="1444"/>
        <v>0</v>
      </c>
      <c r="ABH54">
        <f t="shared" si="1445"/>
        <v>0</v>
      </c>
      <c r="ABI54">
        <f t="shared" si="1446"/>
        <v>0</v>
      </c>
      <c r="ABJ54">
        <f t="shared" si="1447"/>
        <v>0</v>
      </c>
      <c r="ABK54">
        <f t="shared" si="1448"/>
        <v>0</v>
      </c>
      <c r="ABL54">
        <f t="shared" si="1449"/>
        <v>0</v>
      </c>
      <c r="ABM54">
        <f t="shared" si="1450"/>
        <v>0</v>
      </c>
      <c r="ABN54">
        <f t="shared" si="1451"/>
        <v>0</v>
      </c>
      <c r="ABO54">
        <f t="shared" si="1452"/>
        <v>0</v>
      </c>
      <c r="ABP54">
        <f t="shared" si="1453"/>
        <v>0</v>
      </c>
      <c r="ABQ54">
        <f t="shared" si="1454"/>
        <v>0</v>
      </c>
      <c r="ABR54">
        <f t="shared" si="1455"/>
        <v>0</v>
      </c>
      <c r="ABS54">
        <f t="shared" si="1456"/>
        <v>0</v>
      </c>
      <c r="ABT54">
        <f t="shared" si="1457"/>
        <v>0</v>
      </c>
      <c r="ABU54">
        <f t="shared" si="1458"/>
        <v>0</v>
      </c>
      <c r="ABV54">
        <f t="shared" si="1459"/>
        <v>0</v>
      </c>
      <c r="ABW54">
        <f t="shared" si="1460"/>
        <v>0</v>
      </c>
      <c r="ABX54">
        <f t="shared" si="1461"/>
        <v>0</v>
      </c>
      <c r="ABY54">
        <f t="shared" si="1462"/>
        <v>0</v>
      </c>
      <c r="ABZ54">
        <f t="shared" si="1463"/>
        <v>0</v>
      </c>
      <c r="ACA54">
        <f t="shared" si="1464"/>
        <v>0</v>
      </c>
      <c r="ACB54">
        <f t="shared" si="1465"/>
        <v>0</v>
      </c>
      <c r="ACC54">
        <f t="shared" si="1466"/>
        <v>0</v>
      </c>
      <c r="ACD54">
        <f t="shared" si="1467"/>
        <v>0</v>
      </c>
      <c r="ACE54">
        <f t="shared" si="1468"/>
        <v>0</v>
      </c>
      <c r="ACF54">
        <f t="shared" si="1469"/>
        <v>0</v>
      </c>
      <c r="ACG54">
        <f t="shared" si="1470"/>
        <v>0</v>
      </c>
      <c r="ACH54">
        <f t="shared" si="1471"/>
        <v>0</v>
      </c>
      <c r="ACI54">
        <f t="shared" si="1472"/>
        <v>0</v>
      </c>
      <c r="ACJ54">
        <f t="shared" si="1473"/>
        <v>0</v>
      </c>
      <c r="ACK54">
        <f t="shared" si="1474"/>
        <v>0</v>
      </c>
      <c r="ACL54">
        <f t="shared" si="1475"/>
        <v>0</v>
      </c>
      <c r="ACM54">
        <f t="shared" si="1476"/>
        <v>0</v>
      </c>
      <c r="ACN54">
        <f t="shared" si="1477"/>
        <v>0</v>
      </c>
      <c r="ACO54">
        <f t="shared" si="1478"/>
        <v>0</v>
      </c>
      <c r="ACP54">
        <f t="shared" si="1479"/>
        <v>0</v>
      </c>
      <c r="ACQ54">
        <f t="shared" si="1480"/>
        <v>0</v>
      </c>
      <c r="ACR54">
        <f t="shared" si="1481"/>
        <v>0</v>
      </c>
      <c r="ACS54">
        <f t="shared" si="1482"/>
        <v>0</v>
      </c>
      <c r="ACT54">
        <f t="shared" si="1483"/>
        <v>0</v>
      </c>
      <c r="ACU54">
        <f t="shared" si="1484"/>
        <v>0</v>
      </c>
      <c r="ACW54" s="4">
        <f t="shared" si="1485"/>
        <v>300.7</v>
      </c>
      <c r="ACX54" s="4">
        <f t="shared" si="1486"/>
        <v>116.5</v>
      </c>
      <c r="ACY54" s="4">
        <f t="shared" si="1487"/>
        <v>363.7</v>
      </c>
      <c r="ACZ54" s="4">
        <f t="shared" si="1488"/>
        <v>0</v>
      </c>
      <c r="ADA54" s="88">
        <f t="shared" si="1489"/>
        <v>7.6321687612368736</v>
      </c>
      <c r="ADB54" s="4">
        <f t="shared" si="1490"/>
        <v>780.9</v>
      </c>
      <c r="ADC54" s="5">
        <f t="shared" si="1491"/>
        <v>7.7549983881365181</v>
      </c>
      <c r="ADD54" s="5">
        <f t="shared" si="1492"/>
        <v>9.535460135724966</v>
      </c>
      <c r="ADE54">
        <f t="shared" si="1493"/>
        <v>55.2</v>
      </c>
      <c r="ADF54">
        <f t="shared" si="1494"/>
        <v>15.3</v>
      </c>
      <c r="ADG54">
        <f t="shared" si="1495"/>
        <v>105.1</v>
      </c>
      <c r="ADH54">
        <f t="shared" si="1496"/>
        <v>60.3</v>
      </c>
      <c r="ADI54">
        <f t="shared" si="1497"/>
        <v>104.6</v>
      </c>
      <c r="ADJ54">
        <f t="shared" si="1498"/>
        <v>36.5</v>
      </c>
      <c r="ADK54">
        <f t="shared" si="1499"/>
        <v>77.5</v>
      </c>
      <c r="ADL54">
        <f t="shared" si="1500"/>
        <v>39</v>
      </c>
      <c r="ADM54">
        <f t="shared" si="1501"/>
        <v>88.6</v>
      </c>
      <c r="ADN54">
        <f t="shared" si="1502"/>
        <v>94.3</v>
      </c>
      <c r="ADO54">
        <f t="shared" si="1503"/>
        <v>104.5</v>
      </c>
      <c r="ADP54">
        <f t="shared" si="1504"/>
        <v>0</v>
      </c>
      <c r="ADQ54">
        <f t="shared" si="1505"/>
        <v>0</v>
      </c>
      <c r="ADR54">
        <f t="shared" si="1506"/>
        <v>0</v>
      </c>
      <c r="ADS54">
        <f t="shared" si="1507"/>
        <v>0</v>
      </c>
      <c r="ADT54">
        <f t="shared" si="1508"/>
        <v>0</v>
      </c>
      <c r="ADU54">
        <f t="shared" si="1509"/>
        <v>0</v>
      </c>
      <c r="ADV54">
        <f t="shared" si="1510"/>
        <v>0</v>
      </c>
      <c r="ADW54">
        <f t="shared" si="1511"/>
        <v>0</v>
      </c>
      <c r="ADX54">
        <f t="shared" si="1512"/>
        <v>0</v>
      </c>
      <c r="ADY54">
        <f t="shared" si="1513"/>
        <v>0</v>
      </c>
      <c r="ADZ54">
        <f t="shared" si="1514"/>
        <v>0</v>
      </c>
      <c r="AEA54">
        <f t="shared" si="1515"/>
        <v>0</v>
      </c>
      <c r="AEB54">
        <f t="shared" si="1516"/>
        <v>0</v>
      </c>
      <c r="AEC54">
        <f t="shared" si="1517"/>
        <v>0</v>
      </c>
      <c r="AED54">
        <f t="shared" si="1518"/>
        <v>0</v>
      </c>
      <c r="AEE54">
        <f t="shared" si="1519"/>
        <v>0</v>
      </c>
      <c r="AEF54">
        <f t="shared" si="1520"/>
        <v>0</v>
      </c>
      <c r="AEG54">
        <f t="shared" si="1521"/>
        <v>0</v>
      </c>
      <c r="AEH54">
        <f t="shared" si="1522"/>
        <v>0</v>
      </c>
      <c r="AEI54">
        <f t="shared" si="1523"/>
        <v>0</v>
      </c>
      <c r="AEJ54">
        <f t="shared" si="1524"/>
        <v>0</v>
      </c>
      <c r="AEK54">
        <f t="shared" si="1525"/>
        <v>0</v>
      </c>
      <c r="AEL54">
        <f t="shared" si="1526"/>
        <v>0</v>
      </c>
      <c r="AEM54">
        <f t="shared" si="1527"/>
        <v>0</v>
      </c>
      <c r="AEN54">
        <f t="shared" si="1528"/>
        <v>0</v>
      </c>
      <c r="AEO54">
        <f t="shared" si="1529"/>
        <v>0</v>
      </c>
      <c r="AEP54">
        <f t="shared" si="1530"/>
        <v>0</v>
      </c>
      <c r="AEQ54">
        <f t="shared" si="1531"/>
        <v>0</v>
      </c>
      <c r="AER54">
        <f t="shared" si="1532"/>
        <v>0</v>
      </c>
      <c r="AES54">
        <f t="shared" si="1533"/>
        <v>0</v>
      </c>
      <c r="AET54">
        <f t="shared" si="1534"/>
        <v>0</v>
      </c>
      <c r="AEU54">
        <f t="shared" si="1535"/>
        <v>0</v>
      </c>
      <c r="AEV54">
        <f t="shared" si="1536"/>
        <v>0</v>
      </c>
      <c r="AEW54">
        <f t="shared" si="1537"/>
        <v>0</v>
      </c>
      <c r="AEX54">
        <f t="shared" si="1538"/>
        <v>0</v>
      </c>
      <c r="AEY54">
        <f t="shared" si="1539"/>
        <v>0</v>
      </c>
      <c r="AEZ54">
        <f t="shared" si="1540"/>
        <v>0</v>
      </c>
      <c r="AFA54">
        <f t="shared" si="1541"/>
        <v>0</v>
      </c>
      <c r="AFB54">
        <f t="shared" si="1542"/>
        <v>0</v>
      </c>
      <c r="AFC54">
        <f t="shared" si="1543"/>
        <v>0</v>
      </c>
      <c r="AFD54">
        <f t="shared" si="1544"/>
        <v>0</v>
      </c>
      <c r="AFE54">
        <f t="shared" si="1545"/>
        <v>0</v>
      </c>
      <c r="AFF54">
        <f t="shared" si="1546"/>
        <v>0</v>
      </c>
      <c r="AFG54">
        <f t="shared" si="1547"/>
        <v>0</v>
      </c>
      <c r="AFH54">
        <f t="shared" si="1548"/>
        <v>0</v>
      </c>
      <c r="AFI54">
        <f t="shared" si="1549"/>
        <v>0</v>
      </c>
      <c r="AFJ54">
        <f t="shared" si="1550"/>
        <v>0</v>
      </c>
      <c r="AFK54">
        <f t="shared" si="1551"/>
        <v>0</v>
      </c>
      <c r="AFL54">
        <f t="shared" si="1552"/>
        <v>0</v>
      </c>
      <c r="AFM54">
        <f t="shared" si="1553"/>
        <v>0</v>
      </c>
      <c r="AFN54">
        <f t="shared" si="1554"/>
        <v>0</v>
      </c>
      <c r="AFO54">
        <f t="shared" si="1555"/>
        <v>0</v>
      </c>
      <c r="AFP54">
        <f t="shared" si="1556"/>
        <v>0</v>
      </c>
      <c r="AFQ54">
        <f t="shared" si="1557"/>
        <v>0</v>
      </c>
      <c r="AFR54">
        <f t="shared" si="1558"/>
        <v>0</v>
      </c>
      <c r="AFS54">
        <f t="shared" si="1559"/>
        <v>0</v>
      </c>
      <c r="AFT54">
        <f t="shared" si="1560"/>
        <v>0</v>
      </c>
      <c r="AFU54">
        <f t="shared" si="1561"/>
        <v>0</v>
      </c>
      <c r="AFV54">
        <f t="shared" si="1562"/>
        <v>0</v>
      </c>
      <c r="AFW54">
        <f t="shared" si="1563"/>
        <v>0</v>
      </c>
      <c r="AFX54">
        <f t="shared" si="1564"/>
        <v>0</v>
      </c>
      <c r="AFY54">
        <f t="shared" si="1565"/>
        <v>0</v>
      </c>
      <c r="AFZ54">
        <f t="shared" si="1566"/>
        <v>0</v>
      </c>
      <c r="AGA54">
        <f t="shared" si="1567"/>
        <v>0</v>
      </c>
      <c r="AGB54">
        <f t="shared" si="1568"/>
        <v>0</v>
      </c>
      <c r="AGC54">
        <f t="shared" si="1569"/>
        <v>0</v>
      </c>
      <c r="AGD54">
        <f t="shared" si="1570"/>
        <v>0</v>
      </c>
      <c r="AGE54">
        <f t="shared" si="1571"/>
        <v>0</v>
      </c>
      <c r="AGF54">
        <f t="shared" si="1572"/>
        <v>0</v>
      </c>
      <c r="AGG54">
        <f t="shared" si="1573"/>
        <v>0</v>
      </c>
      <c r="AGH54">
        <f t="shared" si="1574"/>
        <v>0</v>
      </c>
      <c r="AGI54">
        <f t="shared" si="1575"/>
        <v>0</v>
      </c>
      <c r="AGJ54">
        <f t="shared" si="1576"/>
        <v>0</v>
      </c>
      <c r="AGK54">
        <f t="shared" si="1577"/>
        <v>0</v>
      </c>
      <c r="AGM54" s="88">
        <f t="shared" si="1578"/>
        <v>87</v>
      </c>
      <c r="AGN54" s="88">
        <v>87</v>
      </c>
      <c r="AGO54">
        <v>1</v>
      </c>
      <c r="AGP54">
        <f t="shared" si="1579"/>
        <v>1</v>
      </c>
      <c r="AGQ54">
        <f t="shared" si="1580"/>
        <v>1</v>
      </c>
      <c r="AGR54">
        <f t="shared" si="1581"/>
        <v>1</v>
      </c>
      <c r="AGS54">
        <f t="shared" si="1582"/>
        <v>2</v>
      </c>
      <c r="AGT54">
        <f t="shared" si="1583"/>
        <v>9</v>
      </c>
      <c r="AGU54">
        <f t="shared" si="1584"/>
        <v>1</v>
      </c>
      <c r="AGV54">
        <f t="shared" si="1585"/>
        <v>7</v>
      </c>
      <c r="AGW54">
        <f t="shared" si="1586"/>
        <v>6</v>
      </c>
      <c r="AGX54">
        <f t="shared" si="1587"/>
        <v>1</v>
      </c>
      <c r="AGY54">
        <f t="shared" si="1588"/>
        <v>9</v>
      </c>
      <c r="AGZ54">
        <f t="shared" si="1589"/>
        <v>9</v>
      </c>
      <c r="AHA54">
        <f t="shared" si="1590"/>
        <v>0</v>
      </c>
      <c r="AHB54">
        <f t="shared" si="1591"/>
        <v>0</v>
      </c>
      <c r="AHC54">
        <f t="shared" si="1592"/>
        <v>0</v>
      </c>
      <c r="AHD54">
        <f t="shared" si="1593"/>
        <v>0</v>
      </c>
      <c r="AHE54">
        <f t="shared" si="1594"/>
        <v>0</v>
      </c>
      <c r="AHF54">
        <f t="shared" si="1595"/>
        <v>0</v>
      </c>
      <c r="AHG54">
        <f t="shared" si="1596"/>
        <v>0</v>
      </c>
      <c r="AHH54">
        <f t="shared" si="1597"/>
        <v>0</v>
      </c>
      <c r="AHI54">
        <f t="shared" si="1598"/>
        <v>0</v>
      </c>
      <c r="AHJ54">
        <f t="shared" si="1599"/>
        <v>0</v>
      </c>
      <c r="AHK54">
        <f t="shared" si="1600"/>
        <v>0</v>
      </c>
      <c r="AHL54">
        <f t="shared" si="1601"/>
        <v>0</v>
      </c>
      <c r="AHM54">
        <f t="shared" si="1602"/>
        <v>0</v>
      </c>
      <c r="AHN54">
        <f t="shared" si="1603"/>
        <v>0</v>
      </c>
      <c r="AHO54">
        <f t="shared" si="1604"/>
        <v>0</v>
      </c>
      <c r="AHP54">
        <f t="shared" si="1605"/>
        <v>0</v>
      </c>
      <c r="AHQ54">
        <f t="shared" si="1606"/>
        <v>0</v>
      </c>
      <c r="AHR54">
        <f t="shared" si="1607"/>
        <v>0</v>
      </c>
      <c r="AHS54">
        <f t="shared" si="1608"/>
        <v>0</v>
      </c>
      <c r="AHT54">
        <f t="shared" si="1609"/>
        <v>0</v>
      </c>
      <c r="AHU54">
        <f t="shared" si="1610"/>
        <v>0</v>
      </c>
      <c r="AHV54">
        <f t="shared" si="1611"/>
        <v>0</v>
      </c>
      <c r="AHW54">
        <f t="shared" si="1612"/>
        <v>0</v>
      </c>
      <c r="AHX54">
        <f t="shared" si="1613"/>
        <v>0</v>
      </c>
      <c r="AHY54">
        <f t="shared" si="1614"/>
        <v>0</v>
      </c>
      <c r="AHZ54">
        <f t="shared" si="1615"/>
        <v>0</v>
      </c>
      <c r="AIA54">
        <f t="shared" si="1616"/>
        <v>0</v>
      </c>
      <c r="AIB54">
        <f t="shared" si="1617"/>
        <v>0</v>
      </c>
      <c r="AIC54">
        <f t="shared" si="1618"/>
        <v>0</v>
      </c>
      <c r="AID54">
        <f t="shared" si="1619"/>
        <v>0</v>
      </c>
      <c r="AIE54">
        <f t="shared" si="1620"/>
        <v>0</v>
      </c>
      <c r="AIF54">
        <f t="shared" si="1621"/>
        <v>0</v>
      </c>
      <c r="AIG54">
        <f t="shared" si="1622"/>
        <v>0</v>
      </c>
      <c r="AIH54">
        <f t="shared" si="1623"/>
        <v>0</v>
      </c>
      <c r="AII54">
        <f t="shared" si="1624"/>
        <v>0</v>
      </c>
      <c r="AIJ54">
        <f t="shared" si="1625"/>
        <v>0</v>
      </c>
      <c r="AIK54">
        <f t="shared" si="1626"/>
        <v>0</v>
      </c>
      <c r="AIL54">
        <f t="shared" si="1627"/>
        <v>0</v>
      </c>
      <c r="AIM54">
        <f t="shared" si="1628"/>
        <v>0</v>
      </c>
      <c r="AIN54">
        <f t="shared" si="1629"/>
        <v>0</v>
      </c>
      <c r="AIO54">
        <f t="shared" si="1630"/>
        <v>0</v>
      </c>
      <c r="AIP54">
        <f t="shared" si="1631"/>
        <v>0</v>
      </c>
      <c r="AIQ54">
        <f t="shared" si="1632"/>
        <v>0</v>
      </c>
      <c r="AIR54">
        <f t="shared" si="1633"/>
        <v>0</v>
      </c>
      <c r="AIS54">
        <f t="shared" si="1634"/>
        <v>0</v>
      </c>
      <c r="AIT54">
        <f t="shared" si="1635"/>
        <v>0</v>
      </c>
      <c r="AIU54">
        <f t="shared" si="1636"/>
        <v>0</v>
      </c>
      <c r="AIV54">
        <f t="shared" si="1637"/>
        <v>0</v>
      </c>
      <c r="AIW54">
        <f t="shared" si="1638"/>
        <v>0</v>
      </c>
      <c r="AIX54">
        <f t="shared" si="1639"/>
        <v>0</v>
      </c>
      <c r="AIY54">
        <f t="shared" si="1640"/>
        <v>0</v>
      </c>
      <c r="AIZ54">
        <f t="shared" si="1641"/>
        <v>0</v>
      </c>
      <c r="AJA54">
        <f t="shared" si="1642"/>
        <v>0</v>
      </c>
      <c r="AJB54">
        <f t="shared" si="1643"/>
        <v>0</v>
      </c>
      <c r="AJC54">
        <f t="shared" si="1644"/>
        <v>0</v>
      </c>
      <c r="AJD54">
        <f t="shared" si="1645"/>
        <v>0</v>
      </c>
      <c r="AJE54">
        <f t="shared" si="1646"/>
        <v>0</v>
      </c>
      <c r="AJF54">
        <f t="shared" si="1647"/>
        <v>0</v>
      </c>
      <c r="AJG54">
        <f t="shared" si="1648"/>
        <v>0</v>
      </c>
      <c r="AJH54">
        <f t="shared" si="1649"/>
        <v>0</v>
      </c>
      <c r="AJI54">
        <f t="shared" si="1650"/>
        <v>0</v>
      </c>
      <c r="AJJ54">
        <f t="shared" si="1651"/>
        <v>0</v>
      </c>
      <c r="AJK54">
        <f t="shared" si="1652"/>
        <v>0</v>
      </c>
      <c r="AJL54">
        <f t="shared" si="1653"/>
        <v>0</v>
      </c>
      <c r="AJM54">
        <f t="shared" si="1654"/>
        <v>0</v>
      </c>
      <c r="AJN54">
        <f t="shared" si="1655"/>
        <v>0</v>
      </c>
      <c r="AJO54">
        <f t="shared" si="1656"/>
        <v>0</v>
      </c>
      <c r="AJP54">
        <f t="shared" si="1657"/>
        <v>0</v>
      </c>
      <c r="AJQ54">
        <f t="shared" si="1658"/>
        <v>0</v>
      </c>
      <c r="AJR54">
        <f t="shared" si="1659"/>
        <v>0</v>
      </c>
      <c r="AJS54">
        <f t="shared" si="1660"/>
        <v>0</v>
      </c>
      <c r="AJT54">
        <f t="shared" si="1661"/>
        <v>0</v>
      </c>
      <c r="AJU54">
        <f t="shared" si="1662"/>
        <v>0</v>
      </c>
      <c r="AJV54">
        <f t="shared" si="1663"/>
        <v>0</v>
      </c>
      <c r="AJX54">
        <v>48</v>
      </c>
      <c r="AJY54">
        <v>1</v>
      </c>
      <c r="AJZ54">
        <v>1</v>
      </c>
      <c r="AKA54">
        <f t="shared" si="1664"/>
        <v>2</v>
      </c>
      <c r="AKB54">
        <f t="shared" si="1665"/>
        <v>2</v>
      </c>
      <c r="AKC54">
        <f t="shared" si="1666"/>
        <v>2</v>
      </c>
      <c r="AKD54">
        <f t="shared" si="1667"/>
        <v>8</v>
      </c>
      <c r="AKE54">
        <f t="shared" si="1668"/>
        <v>16</v>
      </c>
      <c r="AKF54">
        <f t="shared" si="1669"/>
        <v>4</v>
      </c>
      <c r="AKG54">
        <f t="shared" si="1670"/>
        <v>2</v>
      </c>
      <c r="AKH54">
        <f t="shared" si="1671"/>
        <v>1</v>
      </c>
      <c r="AKI54">
        <f t="shared" si="1672"/>
        <v>0</v>
      </c>
      <c r="AKJ54">
        <f t="shared" si="1673"/>
        <v>0</v>
      </c>
      <c r="AKK54">
        <f t="shared" si="1674"/>
        <v>0</v>
      </c>
      <c r="AKL54">
        <f t="shared" si="1675"/>
        <v>0</v>
      </c>
      <c r="AKM54">
        <f t="shared" si="1676"/>
        <v>0</v>
      </c>
      <c r="AKN54">
        <f t="shared" si="1677"/>
        <v>0</v>
      </c>
      <c r="AKO54">
        <f t="shared" si="1678"/>
        <v>0</v>
      </c>
      <c r="AKP54">
        <f t="shared" si="1679"/>
        <v>0</v>
      </c>
      <c r="AKQ54">
        <f t="shared" si="1680"/>
        <v>0</v>
      </c>
      <c r="AKR54">
        <f t="shared" si="1681"/>
        <v>0</v>
      </c>
      <c r="AKS54">
        <f t="shared" si="1682"/>
        <v>0</v>
      </c>
      <c r="AKT54">
        <f t="shared" si="1683"/>
        <v>0</v>
      </c>
      <c r="AKU54">
        <f t="shared" si="1684"/>
        <v>0</v>
      </c>
      <c r="AKV54">
        <f t="shared" si="1685"/>
        <v>0</v>
      </c>
      <c r="AKW54">
        <f t="shared" si="1686"/>
        <v>0</v>
      </c>
      <c r="AKX54">
        <f t="shared" si="1687"/>
        <v>0</v>
      </c>
      <c r="AKY54">
        <f t="shared" si="1688"/>
        <v>0</v>
      </c>
      <c r="AKZ54">
        <f t="shared" si="1689"/>
        <v>0</v>
      </c>
      <c r="ALA54">
        <f t="shared" si="1690"/>
        <v>0</v>
      </c>
      <c r="ALB54">
        <f t="shared" si="1691"/>
        <v>0</v>
      </c>
      <c r="ALC54">
        <f t="shared" si="1692"/>
        <v>0</v>
      </c>
      <c r="ALD54">
        <f t="shared" si="1693"/>
        <v>0</v>
      </c>
      <c r="ALE54">
        <f t="shared" si="1694"/>
        <v>0</v>
      </c>
      <c r="ALF54">
        <f t="shared" si="1695"/>
        <v>0</v>
      </c>
      <c r="ALG54">
        <f t="shared" si="1696"/>
        <v>0</v>
      </c>
      <c r="ALH54">
        <f t="shared" si="1697"/>
        <v>0</v>
      </c>
      <c r="ALI54">
        <f t="shared" si="1698"/>
        <v>0</v>
      </c>
      <c r="ALJ54">
        <f t="shared" si="1699"/>
        <v>0</v>
      </c>
      <c r="ALK54">
        <f t="shared" si="1700"/>
        <v>0</v>
      </c>
      <c r="ALL54">
        <f t="shared" si="1701"/>
        <v>0</v>
      </c>
      <c r="ALM54">
        <f t="shared" si="1702"/>
        <v>0</v>
      </c>
      <c r="ALN54">
        <f t="shared" si="1703"/>
        <v>0</v>
      </c>
      <c r="ALO54">
        <f t="shared" si="1704"/>
        <v>0</v>
      </c>
      <c r="ALP54">
        <f t="shared" si="1705"/>
        <v>0</v>
      </c>
      <c r="ALQ54">
        <f t="shared" si="1706"/>
        <v>0</v>
      </c>
      <c r="ALR54">
        <f t="shared" si="1707"/>
        <v>0</v>
      </c>
      <c r="ALS54">
        <f t="shared" si="1708"/>
        <v>0</v>
      </c>
      <c r="ALT54">
        <f t="shared" si="1709"/>
        <v>0</v>
      </c>
      <c r="ALU54">
        <f t="shared" si="1710"/>
        <v>0</v>
      </c>
      <c r="ALV54">
        <f t="shared" si="1711"/>
        <v>0</v>
      </c>
      <c r="ALW54">
        <f t="shared" si="1712"/>
        <v>0</v>
      </c>
      <c r="ALX54">
        <f t="shared" si="1713"/>
        <v>0</v>
      </c>
      <c r="ALY54">
        <f t="shared" si="1714"/>
        <v>0</v>
      </c>
      <c r="ALZ54">
        <f t="shared" si="1715"/>
        <v>0</v>
      </c>
      <c r="AMA54">
        <f t="shared" si="1716"/>
        <v>0</v>
      </c>
      <c r="AMB54">
        <f t="shared" si="1717"/>
        <v>0</v>
      </c>
      <c r="AMC54">
        <f t="shared" si="1718"/>
        <v>0</v>
      </c>
      <c r="AMD54">
        <f t="shared" si="1719"/>
        <v>0</v>
      </c>
      <c r="AME54">
        <f t="shared" si="1720"/>
        <v>0</v>
      </c>
      <c r="AMF54">
        <f t="shared" si="1721"/>
        <v>0</v>
      </c>
      <c r="AMG54">
        <f t="shared" si="1722"/>
        <v>0</v>
      </c>
      <c r="AMH54">
        <f t="shared" si="1723"/>
        <v>0</v>
      </c>
      <c r="AMI54">
        <f t="shared" si="1724"/>
        <v>0</v>
      </c>
      <c r="AMJ54">
        <f t="shared" si="1725"/>
        <v>0</v>
      </c>
      <c r="AMK54">
        <f t="shared" si="1726"/>
        <v>0</v>
      </c>
      <c r="AML54">
        <f t="shared" si="1727"/>
        <v>0</v>
      </c>
      <c r="AMM54">
        <f t="shared" si="1728"/>
        <v>0</v>
      </c>
      <c r="AMN54">
        <f t="shared" si="1729"/>
        <v>0</v>
      </c>
      <c r="AMO54">
        <f t="shared" si="1730"/>
        <v>0</v>
      </c>
      <c r="AMP54">
        <f t="shared" si="1731"/>
        <v>0</v>
      </c>
      <c r="AMQ54">
        <f t="shared" si="1732"/>
        <v>0</v>
      </c>
      <c r="AMR54">
        <f t="shared" si="1733"/>
        <v>0</v>
      </c>
      <c r="AMS54">
        <f t="shared" si="1734"/>
        <v>0</v>
      </c>
      <c r="AMT54">
        <f t="shared" si="1735"/>
        <v>0</v>
      </c>
      <c r="AMU54">
        <f t="shared" si="1736"/>
        <v>0</v>
      </c>
      <c r="AMV54">
        <f t="shared" si="1737"/>
        <v>0</v>
      </c>
      <c r="AMW54">
        <f t="shared" si="1738"/>
        <v>0</v>
      </c>
      <c r="AMX54">
        <f t="shared" si="1739"/>
        <v>0</v>
      </c>
      <c r="AMY54">
        <f t="shared" si="1740"/>
        <v>0</v>
      </c>
      <c r="AMZ54">
        <f t="shared" si="1741"/>
        <v>0</v>
      </c>
      <c r="ANA54">
        <f t="shared" si="1742"/>
        <v>0</v>
      </c>
      <c r="ANB54">
        <f t="shared" si="1743"/>
        <v>0</v>
      </c>
      <c r="ANC54">
        <f t="shared" si="1744"/>
        <v>0</v>
      </c>
      <c r="AND54">
        <f t="shared" si="1745"/>
        <v>0</v>
      </c>
      <c r="ANR54" s="4">
        <v>1993</v>
      </c>
      <c r="ANS54" s="4">
        <f t="shared" si="1746"/>
        <v>1993</v>
      </c>
      <c r="ANU54" s="4">
        <v>1925</v>
      </c>
      <c r="ANV54" t="str">
        <f t="shared" si="1747"/>
        <v>1929</v>
      </c>
      <c r="ANW54" t="str">
        <f t="shared" si="1748"/>
        <v>1913</v>
      </c>
      <c r="ANX54" t="str">
        <f t="shared" si="1749"/>
        <v>1918</v>
      </c>
      <c r="ANY54" t="str">
        <f t="shared" si="1750"/>
        <v>1922</v>
      </c>
      <c r="ANZ54" t="str">
        <f t="shared" si="1751"/>
        <v>1938</v>
      </c>
      <c r="AOA54" t="str">
        <f t="shared" si="1752"/>
        <v>1926</v>
      </c>
      <c r="AOB54" t="str">
        <f t="shared" si="1753"/>
        <v>1951</v>
      </c>
      <c r="AOC54" t="str">
        <f t="shared" si="1754"/>
        <v>1937</v>
      </c>
      <c r="AOD54" t="str">
        <f t="shared" si="1755"/>
        <v>1945</v>
      </c>
      <c r="AOE54" t="str">
        <f t="shared" si="1756"/>
        <v>1971</v>
      </c>
      <c r="AOF54" t="str">
        <f t="shared" si="1757"/>
        <v>1993</v>
      </c>
      <c r="AOG54" t="str">
        <f t="shared" si="1758"/>
        <v>1993</v>
      </c>
      <c r="AOH54" t="str">
        <f t="shared" si="1759"/>
        <v>1993</v>
      </c>
      <c r="AOI54" t="str">
        <f t="shared" si="1760"/>
        <v>1993</v>
      </c>
      <c r="AOJ54" t="str">
        <f t="shared" si="1761"/>
        <v>1993</v>
      </c>
      <c r="AOK54" t="str">
        <f t="shared" si="1762"/>
        <v>1993</v>
      </c>
      <c r="AOL54" t="str">
        <f t="shared" si="1763"/>
        <v>1993</v>
      </c>
      <c r="AOM54" t="str">
        <f t="shared" si="1764"/>
        <v>1993</v>
      </c>
      <c r="AON54" t="str">
        <f t="shared" si="1765"/>
        <v>1993</v>
      </c>
      <c r="AOO54" t="str">
        <f t="shared" si="1766"/>
        <v>1993</v>
      </c>
      <c r="AOP54" t="str">
        <f t="shared" si="1767"/>
        <v>1993</v>
      </c>
      <c r="AOQ54" t="str">
        <f t="shared" si="1768"/>
        <v>1993</v>
      </c>
      <c r="AOR54" t="str">
        <f t="shared" si="1769"/>
        <v>1993</v>
      </c>
      <c r="AOS54" t="str">
        <f t="shared" si="1770"/>
        <v>1993</v>
      </c>
      <c r="AOT54" t="str">
        <f t="shared" si="1771"/>
        <v>1993</v>
      </c>
      <c r="AOU54" t="str">
        <f t="shared" si="1772"/>
        <v>1993</v>
      </c>
      <c r="AOV54" t="str">
        <f t="shared" si="1773"/>
        <v>1993</v>
      </c>
      <c r="AOW54" t="str">
        <f t="shared" si="1774"/>
        <v>1993</v>
      </c>
      <c r="AOX54" t="str">
        <f t="shared" si="1775"/>
        <v>1993</v>
      </c>
      <c r="AOY54" t="str">
        <f t="shared" si="1776"/>
        <v>1993</v>
      </c>
      <c r="AOZ54" t="str">
        <f t="shared" si="1777"/>
        <v>1993</v>
      </c>
      <c r="APA54" t="str">
        <f t="shared" si="1778"/>
        <v>1993</v>
      </c>
      <c r="APB54" t="str">
        <f t="shared" si="1779"/>
        <v>1993</v>
      </c>
      <c r="APC54" t="str">
        <f t="shared" si="1780"/>
        <v>1993</v>
      </c>
      <c r="APD54" t="str">
        <f t="shared" si="1781"/>
        <v>1993</v>
      </c>
      <c r="APE54" t="str">
        <f t="shared" si="1782"/>
        <v>1993</v>
      </c>
      <c r="APF54" t="str">
        <f t="shared" si="1783"/>
        <v>1993</v>
      </c>
      <c r="APG54" t="str">
        <f t="shared" si="1784"/>
        <v>1993</v>
      </c>
      <c r="APH54" t="str">
        <f t="shared" si="1785"/>
        <v>1993</v>
      </c>
      <c r="API54" t="str">
        <f t="shared" si="1786"/>
        <v>1993</v>
      </c>
      <c r="APJ54" t="str">
        <f t="shared" si="1787"/>
        <v>1993</v>
      </c>
      <c r="APK54" t="str">
        <f t="shared" si="1788"/>
        <v>1993</v>
      </c>
      <c r="APL54" t="str">
        <f t="shared" si="1789"/>
        <v>1993</v>
      </c>
      <c r="APM54" t="str">
        <f t="shared" si="1790"/>
        <v>1993</v>
      </c>
      <c r="APN54" t="str">
        <f t="shared" si="1791"/>
        <v>1993</v>
      </c>
      <c r="APO54" t="str">
        <f t="shared" si="1792"/>
        <v>1993</v>
      </c>
      <c r="APP54" t="str">
        <f t="shared" si="1793"/>
        <v>1993</v>
      </c>
      <c r="APQ54" t="str">
        <f t="shared" si="1794"/>
        <v>1993</v>
      </c>
      <c r="APR54" t="str">
        <f t="shared" si="1795"/>
        <v>1993</v>
      </c>
      <c r="APS54" t="str">
        <f t="shared" si="1796"/>
        <v>1993</v>
      </c>
      <c r="APT54" t="str">
        <f t="shared" si="1797"/>
        <v>1993</v>
      </c>
      <c r="APU54" t="str">
        <f t="shared" si="1798"/>
        <v>1993</v>
      </c>
      <c r="APV54" t="str">
        <f t="shared" si="1799"/>
        <v>1993</v>
      </c>
      <c r="APW54" t="str">
        <f t="shared" si="1800"/>
        <v>1993</v>
      </c>
      <c r="APX54" t="str">
        <f t="shared" si="1801"/>
        <v>1993</v>
      </c>
      <c r="APY54" t="str">
        <f t="shared" si="1802"/>
        <v>1993</v>
      </c>
      <c r="APZ54" t="str">
        <f t="shared" si="1803"/>
        <v>1993</v>
      </c>
      <c r="AQA54" t="str">
        <f t="shared" si="1804"/>
        <v>1993</v>
      </c>
      <c r="AQB54" t="str">
        <f t="shared" si="1805"/>
        <v>1993</v>
      </c>
      <c r="AQC54" t="str">
        <f t="shared" si="1806"/>
        <v>1993</v>
      </c>
      <c r="AQD54" t="str">
        <f t="shared" si="1807"/>
        <v>1993</v>
      </c>
      <c r="AQE54" t="str">
        <f t="shared" si="1808"/>
        <v>1993</v>
      </c>
      <c r="AQF54" t="str">
        <f t="shared" si="1809"/>
        <v>1993</v>
      </c>
      <c r="AQG54" t="str">
        <f t="shared" si="1810"/>
        <v>1993</v>
      </c>
      <c r="AQH54" t="str">
        <f t="shared" si="1811"/>
        <v>1993</v>
      </c>
      <c r="AQI54" t="str">
        <f t="shared" si="1812"/>
        <v>1993</v>
      </c>
      <c r="AQJ54" t="str">
        <f t="shared" si="1813"/>
        <v>1993</v>
      </c>
      <c r="AQK54" t="str">
        <f t="shared" si="1814"/>
        <v>1993</v>
      </c>
      <c r="AQL54" t="str">
        <f t="shared" si="1815"/>
        <v>1993</v>
      </c>
      <c r="AQM54" t="str">
        <f t="shared" si="1816"/>
        <v>1993</v>
      </c>
      <c r="AQN54" t="str">
        <f t="shared" si="1817"/>
        <v>1993</v>
      </c>
      <c r="AQO54" t="str">
        <f t="shared" si="1818"/>
        <v>1993</v>
      </c>
      <c r="AQP54" t="str">
        <f t="shared" si="1819"/>
        <v>1993</v>
      </c>
      <c r="AQQ54" t="str">
        <f t="shared" si="1820"/>
        <v>1993</v>
      </c>
      <c r="AQR54" t="str">
        <f t="shared" si="1821"/>
        <v>1993</v>
      </c>
      <c r="AQS54" t="str">
        <f t="shared" si="1822"/>
        <v>1993</v>
      </c>
      <c r="AQT54" t="str">
        <f t="shared" si="1823"/>
        <v>1993</v>
      </c>
      <c r="AQU54" t="str">
        <f t="shared" si="1824"/>
        <v>1993</v>
      </c>
      <c r="AQV54" t="str">
        <f t="shared" si="1825"/>
        <v>1993</v>
      </c>
      <c r="AQW54" t="str">
        <f t="shared" si="1826"/>
        <v>1993</v>
      </c>
      <c r="AQX54" t="str">
        <f t="shared" si="1827"/>
        <v>1993</v>
      </c>
      <c r="AQY54" t="str">
        <f t="shared" si="1828"/>
        <v>1993</v>
      </c>
      <c r="AQZ54" t="str">
        <f t="shared" si="1829"/>
        <v>1993</v>
      </c>
      <c r="ARA54" t="str">
        <f t="shared" si="1830"/>
        <v>1993</v>
      </c>
      <c r="ARB54" t="str">
        <f t="shared" si="1831"/>
        <v>1993</v>
      </c>
      <c r="ARC54">
        <v>1925</v>
      </c>
      <c r="ARH54" s="5"/>
    </row>
    <row r="55" spans="1:1152" x14ac:dyDescent="0.2">
      <c r="A55">
        <v>120</v>
      </c>
      <c r="B55" s="228" t="s">
        <v>183</v>
      </c>
      <c r="C55" s="20">
        <f>VLOOKUP(A55, Rankings!$A$2:$AN$161, 40, FALSE)</f>
        <v>53</v>
      </c>
      <c r="D55" s="227" t="s">
        <v>230</v>
      </c>
      <c r="F55" s="4">
        <v>6</v>
      </c>
      <c r="G55" s="4">
        <v>13</v>
      </c>
      <c r="I55" s="5">
        <f t="shared" si="916"/>
        <v>9</v>
      </c>
      <c r="L55" t="s">
        <v>1992</v>
      </c>
      <c r="M55" t="s">
        <v>2204</v>
      </c>
      <c r="N55" t="s">
        <v>2526</v>
      </c>
      <c r="O55" t="s">
        <v>2745</v>
      </c>
      <c r="P55" t="s">
        <v>2745</v>
      </c>
      <c r="Q55" t="s">
        <v>3131</v>
      </c>
      <c r="R55" t="s">
        <v>3261</v>
      </c>
      <c r="S55" t="s">
        <v>3601</v>
      </c>
      <c r="T55" t="s">
        <v>3934</v>
      </c>
      <c r="U55" t="s">
        <v>4032</v>
      </c>
      <c r="V55" t="s">
        <v>4225</v>
      </c>
      <c r="W55" t="str">
        <f>Rankings!D54</f>
        <v>-</v>
      </c>
      <c r="X55" t="s">
        <v>10</v>
      </c>
      <c r="Y55" t="s">
        <v>10</v>
      </c>
      <c r="Z55" t="s">
        <v>10</v>
      </c>
      <c r="AA55" t="s">
        <v>10</v>
      </c>
      <c r="AB55" t="s">
        <v>10</v>
      </c>
      <c r="AC55" t="s">
        <v>10</v>
      </c>
      <c r="AD55" t="s">
        <v>10</v>
      </c>
      <c r="AE55" t="s">
        <v>10</v>
      </c>
      <c r="AF55" t="s">
        <v>10</v>
      </c>
      <c r="AG55" t="s">
        <v>10</v>
      </c>
      <c r="AH55" t="s">
        <v>10</v>
      </c>
      <c r="AI55" t="s">
        <v>10</v>
      </c>
      <c r="AJ55" t="s">
        <v>10</v>
      </c>
      <c r="AK55" t="s">
        <v>10</v>
      </c>
      <c r="AL55" t="s">
        <v>10</v>
      </c>
      <c r="AM55" t="s">
        <v>10</v>
      </c>
      <c r="AN55" t="s">
        <v>10</v>
      </c>
      <c r="AO55" t="s">
        <v>10</v>
      </c>
      <c r="AP55" t="s">
        <v>10</v>
      </c>
      <c r="AQ55" t="s">
        <v>10</v>
      </c>
      <c r="AR55" t="s">
        <v>10</v>
      </c>
      <c r="AS55" t="s">
        <v>10</v>
      </c>
      <c r="AT55" t="s">
        <v>10</v>
      </c>
      <c r="AU55" t="s">
        <v>10</v>
      </c>
      <c r="AV55" t="s">
        <v>10</v>
      </c>
      <c r="AW55" t="s">
        <v>10</v>
      </c>
      <c r="AX55" t="s">
        <v>10</v>
      </c>
      <c r="AY55" t="s">
        <v>10</v>
      </c>
      <c r="AZ55" t="s">
        <v>10</v>
      </c>
      <c r="BA55" t="s">
        <v>10</v>
      </c>
      <c r="BB55" t="s">
        <v>10</v>
      </c>
      <c r="BC55" t="s">
        <v>10</v>
      </c>
      <c r="BD55" t="s">
        <v>10</v>
      </c>
      <c r="BE55" t="s">
        <v>10</v>
      </c>
      <c r="BF55" t="s">
        <v>10</v>
      </c>
      <c r="BG55" t="s">
        <v>10</v>
      </c>
      <c r="BH55" t="s">
        <v>10</v>
      </c>
      <c r="BI55" t="s">
        <v>10</v>
      </c>
      <c r="BJ55" t="s">
        <v>10</v>
      </c>
      <c r="BK55" t="s">
        <v>10</v>
      </c>
      <c r="BL55" t="s">
        <v>10</v>
      </c>
      <c r="BM55" t="s">
        <v>10</v>
      </c>
      <c r="BN55" t="s">
        <v>10</v>
      </c>
      <c r="BO55" t="s">
        <v>10</v>
      </c>
      <c r="BP55" t="s">
        <v>10</v>
      </c>
      <c r="BQ55" t="s">
        <v>10</v>
      </c>
      <c r="BR55" t="s">
        <v>10</v>
      </c>
      <c r="BS55" t="s">
        <v>10</v>
      </c>
      <c r="BT55" t="s">
        <v>10</v>
      </c>
      <c r="BU55" t="s">
        <v>10</v>
      </c>
      <c r="BV55" t="s">
        <v>10</v>
      </c>
      <c r="BW55" t="s">
        <v>10</v>
      </c>
      <c r="BX55" t="s">
        <v>10</v>
      </c>
      <c r="BY55" t="s">
        <v>10</v>
      </c>
      <c r="BZ55" t="s">
        <v>10</v>
      </c>
      <c r="CA55" t="s">
        <v>10</v>
      </c>
      <c r="CB55" t="s">
        <v>10</v>
      </c>
      <c r="CC55" t="s">
        <v>10</v>
      </c>
      <c r="CD55" t="s">
        <v>10</v>
      </c>
      <c r="CE55" t="s">
        <v>10</v>
      </c>
      <c r="CF55" t="s">
        <v>10</v>
      </c>
      <c r="CG55" t="s">
        <v>10</v>
      </c>
      <c r="CH55" t="s">
        <v>10</v>
      </c>
      <c r="CI55" t="s">
        <v>10</v>
      </c>
      <c r="CJ55" t="s">
        <v>10</v>
      </c>
      <c r="CK55" t="s">
        <v>10</v>
      </c>
      <c r="CL55" t="s">
        <v>10</v>
      </c>
      <c r="CM55" t="s">
        <v>10</v>
      </c>
      <c r="CN55" t="s">
        <v>10</v>
      </c>
      <c r="CO55" t="s">
        <v>10</v>
      </c>
      <c r="CP55" t="s">
        <v>10</v>
      </c>
      <c r="CQ55" t="s">
        <v>10</v>
      </c>
      <c r="CR55" t="s">
        <v>10</v>
      </c>
      <c r="CT55" s="4">
        <f t="shared" si="917"/>
        <v>1</v>
      </c>
      <c r="CU55" s="4">
        <f t="shared" si="918"/>
        <v>0</v>
      </c>
      <c r="CV55" s="4">
        <f t="shared" si="919"/>
        <v>1</v>
      </c>
      <c r="CW55" s="4">
        <f t="shared" si="920"/>
        <v>3</v>
      </c>
      <c r="CX55" s="4">
        <f t="shared" si="921"/>
        <v>2</v>
      </c>
      <c r="CY55" s="4">
        <f t="shared" si="922"/>
        <v>0</v>
      </c>
      <c r="CZ55" s="4">
        <f t="shared" si="923"/>
        <v>0</v>
      </c>
      <c r="DA55" s="4">
        <f t="shared" si="924"/>
        <v>0</v>
      </c>
      <c r="DB55" s="4">
        <f t="shared" si="925"/>
        <v>3</v>
      </c>
      <c r="DC55" s="4">
        <f t="shared" si="926"/>
        <v>0</v>
      </c>
      <c r="DD55" s="4">
        <f t="shared" si="927"/>
        <v>0</v>
      </c>
      <c r="DE55" s="4">
        <f t="shared" si="928"/>
        <v>1</v>
      </c>
      <c r="DF55" s="4">
        <f t="shared" si="929"/>
        <v>0</v>
      </c>
      <c r="DG55" s="4">
        <f t="shared" si="930"/>
        <v>0</v>
      </c>
      <c r="DH55" s="4">
        <f t="shared" si="931"/>
        <v>0</v>
      </c>
      <c r="DI55" s="152">
        <f t="shared" si="932"/>
        <v>0</v>
      </c>
      <c r="DJ55" s="153">
        <f t="shared" si="933"/>
        <v>1</v>
      </c>
      <c r="DK55" s="4">
        <f t="shared" si="934"/>
        <v>4</v>
      </c>
      <c r="DL55" s="4">
        <f t="shared" si="935"/>
        <v>2</v>
      </c>
      <c r="DM55" s="4">
        <f t="shared" si="936"/>
        <v>0</v>
      </c>
      <c r="DN55" s="4">
        <f t="shared" si="937"/>
        <v>3</v>
      </c>
      <c r="DO55" s="4">
        <f t="shared" si="938"/>
        <v>1</v>
      </c>
      <c r="DP55" s="4">
        <f t="shared" si="939"/>
        <v>0</v>
      </c>
      <c r="DQ55" s="4">
        <f t="shared" si="940"/>
        <v>0</v>
      </c>
      <c r="DR55" s="4">
        <f t="shared" si="941"/>
        <v>6</v>
      </c>
      <c r="DS55" s="4">
        <f t="shared" si="942"/>
        <v>7</v>
      </c>
      <c r="DT55" s="4">
        <f t="shared" si="943"/>
        <v>9</v>
      </c>
      <c r="DU55" t="str">
        <f t="shared" si="944"/>
        <v>0R</v>
      </c>
      <c r="DV55" t="str">
        <f t="shared" si="945"/>
        <v>0R</v>
      </c>
      <c r="DW55" t="str">
        <f t="shared" si="946"/>
        <v>0R</v>
      </c>
      <c r="DX55" t="str">
        <f t="shared" si="947"/>
        <v>3S</v>
      </c>
      <c r="DY55" t="str">
        <f t="shared" si="948"/>
        <v>3S</v>
      </c>
      <c r="DZ55" t="str">
        <f t="shared" si="949"/>
        <v>3R</v>
      </c>
      <c r="EA55" t="str">
        <f t="shared" si="950"/>
        <v>3L</v>
      </c>
      <c r="EB55" t="str">
        <f t="shared" si="951"/>
        <v>3L</v>
      </c>
      <c r="EC55" t="str">
        <f t="shared" si="952"/>
        <v>1R</v>
      </c>
      <c r="ED55" t="str">
        <f t="shared" si="953"/>
        <v>0S</v>
      </c>
      <c r="EE55" t="str">
        <f t="shared" si="954"/>
        <v>3S</v>
      </c>
      <c r="EF55">
        <f t="shared" si="955"/>
        <v>0</v>
      </c>
      <c r="EG55">
        <f t="shared" si="956"/>
        <v>0</v>
      </c>
      <c r="EH55">
        <f t="shared" si="957"/>
        <v>0</v>
      </c>
      <c r="EI55">
        <f t="shared" si="958"/>
        <v>0</v>
      </c>
      <c r="EJ55">
        <f t="shared" si="959"/>
        <v>0</v>
      </c>
      <c r="EK55">
        <f t="shared" si="960"/>
        <v>0</v>
      </c>
      <c r="EL55">
        <f t="shared" si="961"/>
        <v>0</v>
      </c>
      <c r="EM55">
        <f t="shared" si="962"/>
        <v>0</v>
      </c>
      <c r="EN55">
        <f t="shared" si="963"/>
        <v>0</v>
      </c>
      <c r="EO55">
        <f t="shared" si="964"/>
        <v>0</v>
      </c>
      <c r="EP55">
        <f t="shared" si="965"/>
        <v>0</v>
      </c>
      <c r="EQ55">
        <f t="shared" si="966"/>
        <v>0</v>
      </c>
      <c r="ER55">
        <f t="shared" si="967"/>
        <v>0</v>
      </c>
      <c r="ES55">
        <f t="shared" si="968"/>
        <v>0</v>
      </c>
      <c r="ET55">
        <f t="shared" si="969"/>
        <v>0</v>
      </c>
      <c r="EU55">
        <f t="shared" si="970"/>
        <v>0</v>
      </c>
      <c r="EV55">
        <f t="shared" si="971"/>
        <v>0</v>
      </c>
      <c r="EW55">
        <f t="shared" si="972"/>
        <v>0</v>
      </c>
      <c r="EX55">
        <f t="shared" si="973"/>
        <v>0</v>
      </c>
      <c r="EY55">
        <f t="shared" si="974"/>
        <v>0</v>
      </c>
      <c r="EZ55">
        <f t="shared" si="975"/>
        <v>0</v>
      </c>
      <c r="FA55">
        <f t="shared" si="976"/>
        <v>0</v>
      </c>
      <c r="FB55">
        <f t="shared" si="977"/>
        <v>0</v>
      </c>
      <c r="FC55">
        <f t="shared" si="978"/>
        <v>0</v>
      </c>
      <c r="FD55">
        <f t="shared" si="979"/>
        <v>0</v>
      </c>
      <c r="FE55">
        <f t="shared" si="980"/>
        <v>0</v>
      </c>
      <c r="FF55">
        <f t="shared" si="981"/>
        <v>0</v>
      </c>
      <c r="FG55">
        <f t="shared" si="982"/>
        <v>0</v>
      </c>
      <c r="FH55">
        <f t="shared" si="983"/>
        <v>0</v>
      </c>
      <c r="FI55">
        <f t="shared" si="984"/>
        <v>0</v>
      </c>
      <c r="FJ55">
        <f t="shared" si="985"/>
        <v>0</v>
      </c>
      <c r="FK55">
        <f t="shared" si="986"/>
        <v>0</v>
      </c>
      <c r="FL55">
        <f t="shared" si="987"/>
        <v>0</v>
      </c>
      <c r="FM55">
        <f t="shared" si="988"/>
        <v>0</v>
      </c>
      <c r="FN55">
        <f t="shared" si="989"/>
        <v>0</v>
      </c>
      <c r="FO55">
        <f t="shared" si="990"/>
        <v>0</v>
      </c>
      <c r="FP55">
        <f t="shared" si="991"/>
        <v>0</v>
      </c>
      <c r="FQ55">
        <f t="shared" si="992"/>
        <v>0</v>
      </c>
      <c r="FR55">
        <f t="shared" si="993"/>
        <v>0</v>
      </c>
      <c r="FS55">
        <f t="shared" si="994"/>
        <v>0</v>
      </c>
      <c r="FT55">
        <f t="shared" si="995"/>
        <v>0</v>
      </c>
      <c r="FU55">
        <f t="shared" si="996"/>
        <v>0</v>
      </c>
      <c r="FV55">
        <f t="shared" si="997"/>
        <v>0</v>
      </c>
      <c r="FW55">
        <f t="shared" si="998"/>
        <v>0</v>
      </c>
      <c r="FX55">
        <f t="shared" si="999"/>
        <v>0</v>
      </c>
      <c r="FY55">
        <f t="shared" si="1000"/>
        <v>0</v>
      </c>
      <c r="FZ55">
        <f t="shared" si="1001"/>
        <v>0</v>
      </c>
      <c r="GA55">
        <f t="shared" si="1002"/>
        <v>0</v>
      </c>
      <c r="GB55">
        <f t="shared" si="1003"/>
        <v>0</v>
      </c>
      <c r="GC55">
        <f t="shared" si="1004"/>
        <v>0</v>
      </c>
      <c r="GD55">
        <f t="shared" si="1005"/>
        <v>0</v>
      </c>
      <c r="GE55">
        <f t="shared" si="1006"/>
        <v>0</v>
      </c>
      <c r="GF55">
        <f t="shared" si="1007"/>
        <v>0</v>
      </c>
      <c r="GG55">
        <f t="shared" si="1008"/>
        <v>0</v>
      </c>
      <c r="GH55">
        <f t="shared" si="1009"/>
        <v>0</v>
      </c>
      <c r="GI55">
        <f t="shared" si="1010"/>
        <v>0</v>
      </c>
      <c r="GJ55">
        <f t="shared" si="1011"/>
        <v>0</v>
      </c>
      <c r="GK55">
        <f t="shared" si="1012"/>
        <v>0</v>
      </c>
      <c r="GL55">
        <f t="shared" si="1013"/>
        <v>0</v>
      </c>
      <c r="GM55">
        <f t="shared" si="1014"/>
        <v>0</v>
      </c>
      <c r="GN55">
        <f t="shared" si="1015"/>
        <v>0</v>
      </c>
      <c r="GO55">
        <f t="shared" si="1016"/>
        <v>0</v>
      </c>
      <c r="GP55">
        <f t="shared" si="1017"/>
        <v>0</v>
      </c>
      <c r="GQ55">
        <f t="shared" si="1018"/>
        <v>0</v>
      </c>
      <c r="GR55">
        <f t="shared" si="1019"/>
        <v>0</v>
      </c>
      <c r="GS55">
        <f t="shared" si="1020"/>
        <v>0</v>
      </c>
      <c r="GT55">
        <f t="shared" si="1021"/>
        <v>0</v>
      </c>
      <c r="GU55">
        <f t="shared" si="1022"/>
        <v>0</v>
      </c>
      <c r="GV55">
        <f t="shared" si="1023"/>
        <v>0</v>
      </c>
      <c r="GW55">
        <f t="shared" si="1024"/>
        <v>0</v>
      </c>
      <c r="GX55">
        <f t="shared" si="1025"/>
        <v>0</v>
      </c>
      <c r="GY55">
        <f t="shared" si="1026"/>
        <v>0</v>
      </c>
      <c r="GZ55">
        <f t="shared" si="1027"/>
        <v>0</v>
      </c>
      <c r="HA55">
        <f t="shared" si="1028"/>
        <v>0</v>
      </c>
      <c r="HB55" s="176" t="s">
        <v>265</v>
      </c>
      <c r="HC55" s="89">
        <f t="shared" si="1029"/>
        <v>323.17506129319668</v>
      </c>
      <c r="HD55" s="89">
        <f t="shared" si="1030"/>
        <v>77.435833540619029</v>
      </c>
      <c r="HE55" s="89">
        <f t="shared" si="1031"/>
        <v>125.12536454932273</v>
      </c>
      <c r="HF55" s="89">
        <f t="shared" si="1032"/>
        <v>0</v>
      </c>
      <c r="HH55" s="88">
        <f t="shared" si="1033"/>
        <v>525.73625938313842</v>
      </c>
      <c r="HI55" s="88">
        <f t="shared" si="1034"/>
        <v>62.562682274661363</v>
      </c>
      <c r="HK55">
        <f>IFERROR(VLOOKUP(_xlfn.NUMBERVALUE(MID(L55, SEARCH("!", L55)+1, SEARCH("+", L55)-SEARCH("!", L55)-1)), Rankings!$A$2:$BK$161, 63, FALSE),0)</f>
        <v>57.123961342687494</v>
      </c>
      <c r="HL55">
        <f>IFERROR(VLOOKUP(_xlfn.NUMBERVALUE(MID(M55, SEARCH("!", M55)+1, SEARCH("+", M55)-SEARCH("!", M55)-1)), Rankings!$A$2:$BK$161, 63, FALSE),0)</f>
        <v>68.244846035308626</v>
      </c>
      <c r="HM55">
        <f>IFERROR(VLOOKUP(_xlfn.NUMBERVALUE(MID(N55, SEARCH("!", N55)+1, SEARCH("+", N55)-SEARCH("!", N55)-1)), Rankings!$A$2:$BK$161, 63, FALSE),0)</f>
        <v>69.3235115295616</v>
      </c>
      <c r="HN55">
        <f>IFERROR(VLOOKUP(_xlfn.NUMBERVALUE(MID(O55, SEARCH("!", O55)+1, SEARCH("+", O55)-SEARCH("!", O55)-1)), Rankings!$A$2:$BK$161, 63, FALSE),0)</f>
        <v>0</v>
      </c>
      <c r="HO55">
        <f>IFERROR(VLOOKUP(_xlfn.NUMBERVALUE(MID(P55, SEARCH("!", P55)+1, SEARCH("+", P55)-SEARCH("!", P55)-1)), Rankings!$A$2:$BK$161, 63, FALSE),0)</f>
        <v>0</v>
      </c>
      <c r="HP55">
        <f>IFERROR(VLOOKUP(_xlfn.NUMBERVALUE(MID(Q55, SEARCH("!", Q55)+1, SEARCH("+", Q55)-SEARCH("!", Q55)-1)), Rankings!$A$2:$BK$161, 63, FALSE),0)</f>
        <v>44.390704418637554</v>
      </c>
      <c r="HQ55">
        <f>IFERROR(VLOOKUP(_xlfn.NUMBERVALUE(MID(R55, SEARCH("!", R55)+1, SEARCH("+", R55)-SEARCH("!", R55)-1)), Rankings!$A$2:$BK$161, 63, FALSE),0)</f>
        <v>33.909484452470728</v>
      </c>
      <c r="HR55">
        <f>IFERROR(VLOOKUP(_xlfn.NUMBERVALUE(MID(S55, SEARCH("!", S55)+1, SEARCH("+", S55)-SEARCH("!", S55)-1)), Rankings!$A$2:$BK$161, 63, FALSE),0)</f>
        <v>43.526349088148301</v>
      </c>
      <c r="HS55">
        <f>IFERROR(VLOOKUP(_xlfn.NUMBERVALUE(MID(T55, SEARCH("!", T55)+1, SEARCH("+", T55)-SEARCH("!", T55)-1)), Rankings!$A$2:$BK$161, 63, FALSE),0)</f>
        <v>84.092037967001431</v>
      </c>
      <c r="HT55">
        <f>IFERROR(VLOOKUP(_xlfn.NUMBERVALUE(MID(U55, SEARCH("!", U55)+1, SEARCH("+", U55)-SEARCH("!", U55)-1)), Rankings!$A$2:$BK$161, 63, FALSE),0)</f>
        <v>56.880518514014099</v>
      </c>
      <c r="HU55">
        <f>IFERROR(VLOOKUP(_xlfn.NUMBERVALUE(MID(V55, SEARCH("!", V55)+1, SEARCH("+", V55)-SEARCH("!", V55)-1)), Rankings!$A$2:$BK$161, 63, FALSE),0)</f>
        <v>68.244846035308626</v>
      </c>
      <c r="HV55">
        <f>IFERROR(VLOOKUP(_xlfn.NUMBERVALUE(MID(W55, SEARCH("!", W55)+1, SEARCH("+", W55)-SEARCH("!", W55)-1)), Rankings!$A$2:$BK$161, 63, FALSE),0)</f>
        <v>0</v>
      </c>
      <c r="HW55">
        <f>IFERROR(VLOOKUP(_xlfn.NUMBERVALUE(MID(X55, SEARCH("!", X55)+1, SEARCH("+", X55)-SEARCH("!", X55)-1)), Rankings!$A$2:$BK$161, 63, FALSE),0)</f>
        <v>0</v>
      </c>
      <c r="HX55">
        <f>IFERROR(VLOOKUP(_xlfn.NUMBERVALUE(MID(Y55, SEARCH("!", Y55)+1, SEARCH("+", Y55)-SEARCH("!", Y55)-1)), Rankings!$A$2:$BK$161, 63, FALSE),0)</f>
        <v>0</v>
      </c>
      <c r="HY55">
        <f>IFERROR(VLOOKUP(_xlfn.NUMBERVALUE(MID(Z55, SEARCH("!", Z55)+1, SEARCH("+", Z55)-SEARCH("!", Z55)-1)), Rankings!$A$2:$BK$161, 63, FALSE),0)</f>
        <v>0</v>
      </c>
      <c r="HZ55">
        <f>IFERROR(VLOOKUP(_xlfn.NUMBERVALUE(MID(AA55, SEARCH("!", AA55)+1, SEARCH("+", AA55)-SEARCH("!", AA55)-1)), Rankings!$A$2:$BK$161, 63, FALSE),0)</f>
        <v>0</v>
      </c>
      <c r="IA55">
        <f>IFERROR(VLOOKUP(_xlfn.NUMBERVALUE(MID(AB55, SEARCH("!", AB55)+1, SEARCH("+", AB55)-SEARCH("!", AB55)-1)), Rankings!$A$2:$BK$161, 63, FALSE),0)</f>
        <v>0</v>
      </c>
      <c r="IB55">
        <f>IFERROR(VLOOKUP(_xlfn.NUMBERVALUE(MID(AC55, SEARCH("!", AC55)+1, SEARCH("+", AC55)-SEARCH("!", AC55)-1)), Rankings!$A$2:$BK$161, 63, FALSE),0)</f>
        <v>0</v>
      </c>
      <c r="IC55">
        <f>IFERROR(VLOOKUP(_xlfn.NUMBERVALUE(MID(AD55, SEARCH("!", AD55)+1, SEARCH("+", AD55)-SEARCH("!", AD55)-1)), Rankings!$A$2:$BK$161, 63, FALSE),0)</f>
        <v>0</v>
      </c>
      <c r="ID55">
        <f>IFERROR(VLOOKUP(_xlfn.NUMBERVALUE(MID(AE55, SEARCH("!", AE55)+1, SEARCH("+", AE55)-SEARCH("!", AE55)-1)), Rankings!$A$2:$BK$161, 63, FALSE),0)</f>
        <v>0</v>
      </c>
      <c r="IE55">
        <f>IFERROR(VLOOKUP(_xlfn.NUMBERVALUE(MID(AF55, SEARCH("!", AF55)+1, SEARCH("+", AF55)-SEARCH("!", AF55)-1)), Rankings!$A$2:$BK$161, 63, FALSE),0)</f>
        <v>0</v>
      </c>
      <c r="IF55">
        <f>IFERROR(VLOOKUP(_xlfn.NUMBERVALUE(MID(AG55, SEARCH("!", AG55)+1, SEARCH("+", AG55)-SEARCH("!", AG55)-1)), Rankings!$A$2:$BK$161, 63, FALSE),0)</f>
        <v>0</v>
      </c>
      <c r="IG55">
        <f>IFERROR(VLOOKUP(_xlfn.NUMBERVALUE(MID(AH55, SEARCH("!", AH55)+1, SEARCH("+", AH55)-SEARCH("!", AH55)-1)), Rankings!$A$2:$BK$161, 63, FALSE),0)</f>
        <v>0</v>
      </c>
      <c r="IH55">
        <f>IFERROR(VLOOKUP(_xlfn.NUMBERVALUE(MID(AI55, SEARCH("!", AI55)+1, SEARCH("+", AI55)-SEARCH("!", AI55)-1)), Rankings!$A$2:$BK$161, 63, FALSE),0)</f>
        <v>0</v>
      </c>
      <c r="II55">
        <f>IFERROR(VLOOKUP(_xlfn.NUMBERVALUE(MID(AJ55, SEARCH("!", AJ55)+1, SEARCH("+", AJ55)-SEARCH("!", AJ55)-1)), Rankings!$A$2:$BK$161, 63, FALSE),0)</f>
        <v>0</v>
      </c>
      <c r="IJ55">
        <f>IFERROR(VLOOKUP(_xlfn.NUMBERVALUE(MID(AK55, SEARCH("!", AK55)+1, SEARCH("+", AK55)-SEARCH("!", AK55)-1)), Rankings!$A$2:$BK$161, 63, FALSE),0)</f>
        <v>0</v>
      </c>
      <c r="IK55">
        <f>IFERROR(VLOOKUP(_xlfn.NUMBERVALUE(MID(AL55, SEARCH("!", AL55)+1, SEARCH("+", AL55)-SEARCH("!", AL55)-1)), Rankings!$A$2:$BK$161, 63, FALSE),0)</f>
        <v>0</v>
      </c>
      <c r="IL55">
        <f>IFERROR(VLOOKUP(_xlfn.NUMBERVALUE(MID(AM55, SEARCH("!", AM55)+1, SEARCH("+", AM55)-SEARCH("!", AM55)-1)), Rankings!$A$2:$BK$161, 63, FALSE),0)</f>
        <v>0</v>
      </c>
      <c r="IM55">
        <f>IFERROR(VLOOKUP(_xlfn.NUMBERVALUE(MID(AN55, SEARCH("!", AN55)+1, SEARCH("+", AN55)-SEARCH("!", AN55)-1)), Rankings!$A$2:$BK$161, 63, FALSE),0)</f>
        <v>0</v>
      </c>
      <c r="IN55">
        <f>IFERROR(VLOOKUP(_xlfn.NUMBERVALUE(MID(AO55, SEARCH("!", AO55)+1, SEARCH("+", AO55)-SEARCH("!", AO55)-1)), Rankings!$A$2:$BK$161, 63, FALSE),0)</f>
        <v>0</v>
      </c>
      <c r="IO55">
        <f>IFERROR(VLOOKUP(_xlfn.NUMBERVALUE(MID(AP55, SEARCH("!", AP55)+1, SEARCH("+", AP55)-SEARCH("!", AP55)-1)), Rankings!$A$2:$BK$161, 63, FALSE),0)</f>
        <v>0</v>
      </c>
      <c r="IP55">
        <f>IFERROR(VLOOKUP(_xlfn.NUMBERVALUE(MID(AQ55, SEARCH("!", AQ55)+1, SEARCH("+", AQ55)-SEARCH("!", AQ55)-1)), Rankings!$A$2:$BK$161, 63, FALSE),0)</f>
        <v>0</v>
      </c>
      <c r="IQ55">
        <f>IFERROR(VLOOKUP(_xlfn.NUMBERVALUE(MID(AR55, SEARCH("!", AR55)+1, SEARCH("+", AR55)-SEARCH("!", AR55)-1)), Rankings!$A$2:$BK$161, 63, FALSE),0)</f>
        <v>0</v>
      </c>
      <c r="IR55">
        <f>IFERROR(VLOOKUP(_xlfn.NUMBERVALUE(MID(AS55, SEARCH("!", AS55)+1, SEARCH("+", AS55)-SEARCH("!", AS55)-1)), Rankings!$A$2:$BK$161, 63, FALSE),0)</f>
        <v>0</v>
      </c>
      <c r="IS55">
        <f>IFERROR(VLOOKUP(_xlfn.NUMBERVALUE(MID(AT55, SEARCH("!", AT55)+1, SEARCH("+", AT55)-SEARCH("!", AT55)-1)), Rankings!$A$2:$BK$161, 63, FALSE),0)</f>
        <v>0</v>
      </c>
      <c r="IT55">
        <f>IFERROR(VLOOKUP(_xlfn.NUMBERVALUE(MID(AU55, SEARCH("!", AU55)+1, SEARCH("+", AU55)-SEARCH("!", AU55)-1)), Rankings!$A$2:$BK$161, 63, FALSE),0)</f>
        <v>0</v>
      </c>
      <c r="IU55">
        <f>IFERROR(VLOOKUP(_xlfn.NUMBERVALUE(MID(AV55, SEARCH("!", AV55)+1, SEARCH("+", AV55)-SEARCH("!", AV55)-1)), Rankings!$A$2:$BK$161, 63, FALSE),0)</f>
        <v>0</v>
      </c>
      <c r="IV55">
        <f>IFERROR(VLOOKUP(_xlfn.NUMBERVALUE(MID(AW55, SEARCH("!", AW55)+1, SEARCH("+", AW55)-SEARCH("!", AW55)-1)), Rankings!$A$2:$BK$161, 63, FALSE),0)</f>
        <v>0</v>
      </c>
      <c r="IW55">
        <f>IFERROR(VLOOKUP(_xlfn.NUMBERVALUE(MID(AX55, SEARCH("!", AX55)+1, SEARCH("+", AX55)-SEARCH("!", AX55)-1)), Rankings!$A$2:$BK$161, 63, FALSE),0)</f>
        <v>0</v>
      </c>
      <c r="IX55">
        <f>IFERROR(VLOOKUP(_xlfn.NUMBERVALUE(MID(AY55, SEARCH("!", AY55)+1, SEARCH("+", AY55)-SEARCH("!", AY55)-1)), Rankings!$A$2:$BK$161, 63, FALSE),0)</f>
        <v>0</v>
      </c>
      <c r="IY55">
        <f>IFERROR(VLOOKUP(_xlfn.NUMBERVALUE(MID(AZ55, SEARCH("!", AZ55)+1, SEARCH("+", AZ55)-SEARCH("!", AZ55)-1)), Rankings!$A$2:$BK$161, 63, FALSE),0)</f>
        <v>0</v>
      </c>
      <c r="IZ55">
        <f>IFERROR(VLOOKUP(_xlfn.NUMBERVALUE(MID(BA55, SEARCH("!", BA55)+1, SEARCH("+", BA55)-SEARCH("!", BA55)-1)), Rankings!$A$2:$BK$161, 63, FALSE),0)</f>
        <v>0</v>
      </c>
      <c r="JA55">
        <f>IFERROR(VLOOKUP(_xlfn.NUMBERVALUE(MID(BB55, SEARCH("!", BB55)+1, SEARCH("+", BB55)-SEARCH("!", BB55)-1)), Rankings!$A$2:$BK$161, 63, FALSE),0)</f>
        <v>0</v>
      </c>
      <c r="JB55">
        <f>IFERROR(VLOOKUP(_xlfn.NUMBERVALUE(MID(BC55, SEARCH("!", BC55)+1, SEARCH("+", BC55)-SEARCH("!", BC55)-1)), Rankings!$A$2:$BK$161, 63, FALSE),0)</f>
        <v>0</v>
      </c>
      <c r="JC55">
        <f>IFERROR(VLOOKUP(_xlfn.NUMBERVALUE(MID(BD55, SEARCH("!", BD55)+1, SEARCH("+", BD55)-SEARCH("!", BD55)-1)), Rankings!$A$2:$BK$161, 63, FALSE),0)</f>
        <v>0</v>
      </c>
      <c r="JD55">
        <f>IFERROR(VLOOKUP(_xlfn.NUMBERVALUE(MID(BE55, SEARCH("!", BE55)+1, SEARCH("+", BE55)-SEARCH("!", BE55)-1)), Rankings!$A$2:$BK$161, 63, FALSE),0)</f>
        <v>0</v>
      </c>
      <c r="JE55">
        <f>IFERROR(VLOOKUP(_xlfn.NUMBERVALUE(MID(BF55, SEARCH("!", BF55)+1, SEARCH("+", BF55)-SEARCH("!", BF55)-1)), Rankings!$A$2:$BK$161, 63, FALSE),0)</f>
        <v>0</v>
      </c>
      <c r="JF55">
        <f>IFERROR(VLOOKUP(_xlfn.NUMBERVALUE(MID(BG55, SEARCH("!", BG55)+1, SEARCH("+", BG55)-SEARCH("!", BG55)-1)), Rankings!$A$2:$BK$161, 63, FALSE),0)</f>
        <v>0</v>
      </c>
      <c r="JG55">
        <f>IFERROR(VLOOKUP(_xlfn.NUMBERVALUE(MID(BH55, SEARCH("!", BH55)+1, SEARCH("+", BH55)-SEARCH("!", BH55)-1)), Rankings!$A$2:$BK$161, 63, FALSE),0)</f>
        <v>0</v>
      </c>
      <c r="JH55">
        <f>IFERROR(VLOOKUP(_xlfn.NUMBERVALUE(MID(BI55, SEARCH("!", BI55)+1, SEARCH("+", BI55)-SEARCH("!", BI55)-1)), Rankings!$A$2:$BK$161, 63, FALSE),0)</f>
        <v>0</v>
      </c>
      <c r="JI55">
        <f>IFERROR(VLOOKUP(_xlfn.NUMBERVALUE(MID(BJ55, SEARCH("!", BJ55)+1, SEARCH("+", BJ55)-SEARCH("!", BJ55)-1)), Rankings!$A$2:$BK$161, 63, FALSE),0)</f>
        <v>0</v>
      </c>
      <c r="JJ55">
        <f>IFERROR(VLOOKUP(_xlfn.NUMBERVALUE(MID(BK55, SEARCH("!", BK55)+1, SEARCH("+", BK55)-SEARCH("!", BK55)-1)), Rankings!$A$2:$BK$161, 63, FALSE),0)</f>
        <v>0</v>
      </c>
      <c r="JK55">
        <f>IFERROR(VLOOKUP(_xlfn.NUMBERVALUE(MID(BL55, SEARCH("!", BL55)+1, SEARCH("+", BL55)-SEARCH("!", BL55)-1)), Rankings!$A$2:$BK$161, 63, FALSE),0)</f>
        <v>0</v>
      </c>
      <c r="JL55">
        <f>IFERROR(VLOOKUP(_xlfn.NUMBERVALUE(MID(BM55, SEARCH("!", BM55)+1, SEARCH("+", BM55)-SEARCH("!", BM55)-1)), Rankings!$A$2:$BK$161, 63, FALSE),0)</f>
        <v>0</v>
      </c>
      <c r="JM55">
        <f>IFERROR(VLOOKUP(_xlfn.NUMBERVALUE(MID(BN55, SEARCH("!", BN55)+1, SEARCH("+", BN55)-SEARCH("!", BN55)-1)), Rankings!$A$2:$BK$161, 63, FALSE),0)</f>
        <v>0</v>
      </c>
      <c r="JN55">
        <f>IFERROR(VLOOKUP(_xlfn.NUMBERVALUE(MID(BO55, SEARCH("!", BO55)+1, SEARCH("+", BO55)-SEARCH("!", BO55)-1)), Rankings!$A$2:$BK$161, 63, FALSE),0)</f>
        <v>0</v>
      </c>
      <c r="JO55">
        <f>IFERROR(VLOOKUP(_xlfn.NUMBERVALUE(MID(BP55, SEARCH("!", BP55)+1, SEARCH("+", BP55)-SEARCH("!", BP55)-1)), Rankings!$A$2:$BK$161, 63, FALSE),0)</f>
        <v>0</v>
      </c>
      <c r="JP55">
        <f>IFERROR(VLOOKUP(_xlfn.NUMBERVALUE(MID(BQ55, SEARCH("!", BQ55)+1, SEARCH("+", BQ55)-SEARCH("!", BQ55)-1)), Rankings!$A$2:$BK$161, 63, FALSE),0)</f>
        <v>0</v>
      </c>
      <c r="JQ55">
        <f>IFERROR(VLOOKUP(_xlfn.NUMBERVALUE(MID(BR55, SEARCH("!", BR55)+1, SEARCH("+", BR55)-SEARCH("!", BR55)-1)), Rankings!$A$2:$BK$161, 63, FALSE),0)</f>
        <v>0</v>
      </c>
      <c r="JR55">
        <f>IFERROR(VLOOKUP(_xlfn.NUMBERVALUE(MID(BS55, SEARCH("!", BS55)+1, SEARCH("+", BS55)-SEARCH("!", BS55)-1)), Rankings!$A$2:$BK$161, 63, FALSE),0)</f>
        <v>0</v>
      </c>
      <c r="JS55">
        <f>IFERROR(VLOOKUP(_xlfn.NUMBERVALUE(MID(BT55, SEARCH("!", BT55)+1, SEARCH("+", BT55)-SEARCH("!", BT55)-1)), Rankings!$A$2:$BK$161, 63, FALSE),0)</f>
        <v>0</v>
      </c>
      <c r="JT55">
        <f>IFERROR(VLOOKUP(_xlfn.NUMBERVALUE(MID(BU55, SEARCH("!", BU55)+1, SEARCH("+", BU55)-SEARCH("!", BU55)-1)), Rankings!$A$2:$BK$161, 63, FALSE),0)</f>
        <v>0</v>
      </c>
      <c r="JU55">
        <f>IFERROR(VLOOKUP(_xlfn.NUMBERVALUE(MID(BV55, SEARCH("!", BV55)+1, SEARCH("+", BV55)-SEARCH("!", BV55)-1)), Rankings!$A$2:$BK$161, 63, FALSE),0)</f>
        <v>0</v>
      </c>
      <c r="JV55">
        <f>IFERROR(VLOOKUP(_xlfn.NUMBERVALUE(MID(BW55, SEARCH("!", BW55)+1, SEARCH("+", BW55)-SEARCH("!", BW55)-1)), Rankings!$A$2:$BK$161, 63, FALSE),0)</f>
        <v>0</v>
      </c>
      <c r="JW55">
        <f>IFERROR(VLOOKUP(_xlfn.NUMBERVALUE(MID(BX55, SEARCH("!", BX55)+1, SEARCH("+", BX55)-SEARCH("!", BX55)-1)), Rankings!$A$2:$BK$161, 63, FALSE),0)</f>
        <v>0</v>
      </c>
      <c r="JX55">
        <f>IFERROR(VLOOKUP(_xlfn.NUMBERVALUE(MID(BY55, SEARCH("!", BY55)+1, SEARCH("+", BY55)-SEARCH("!", BY55)-1)), Rankings!$A$2:$BK$161, 63, FALSE),0)</f>
        <v>0</v>
      </c>
      <c r="JY55">
        <f>IFERROR(VLOOKUP(_xlfn.NUMBERVALUE(MID(BZ55, SEARCH("!", BZ55)+1, SEARCH("+", BZ55)-SEARCH("!", BZ55)-1)), Rankings!$A$2:$BK$161, 63, FALSE),0)</f>
        <v>0</v>
      </c>
      <c r="JZ55">
        <f>IFERROR(VLOOKUP(_xlfn.NUMBERVALUE(MID(CA55, SEARCH("!", CA55)+1, SEARCH("+", CA55)-SEARCH("!", CA55)-1)), Rankings!$A$2:$BK$161, 63, FALSE),0)</f>
        <v>0</v>
      </c>
      <c r="KA55">
        <f>IFERROR(VLOOKUP(_xlfn.NUMBERVALUE(MID(CB55, SEARCH("!", CB55)+1, SEARCH("+", CB55)-SEARCH("!", CB55)-1)), Rankings!$A$2:$BK$161, 63, FALSE),0)</f>
        <v>0</v>
      </c>
      <c r="KB55">
        <f>IFERROR(VLOOKUP(_xlfn.NUMBERVALUE(MID(CC55, SEARCH("!", CC55)+1, SEARCH("+", CC55)-SEARCH("!", CC55)-1)), Rankings!$A$2:$BK$161, 63, FALSE),0)</f>
        <v>0</v>
      </c>
      <c r="KC55">
        <f>IFERROR(VLOOKUP(_xlfn.NUMBERVALUE(MID(CD55, SEARCH("!", CD55)+1, SEARCH("+", CD55)-SEARCH("!", CD55)-1)), Rankings!$A$2:$BK$161, 63, FALSE),0)</f>
        <v>0</v>
      </c>
      <c r="KD55">
        <f>IFERROR(VLOOKUP(_xlfn.NUMBERVALUE(MID(CE55, SEARCH("!", CE55)+1, SEARCH("+", CE55)-SEARCH("!", CE55)-1)), Rankings!$A$2:$BK$161, 63, FALSE),0)</f>
        <v>0</v>
      </c>
      <c r="KE55">
        <f>IFERROR(VLOOKUP(_xlfn.NUMBERVALUE(MID(CF55, SEARCH("!", CF55)+1, SEARCH("+", CF55)-SEARCH("!", CF55)-1)), Rankings!$A$2:$BK$161, 63, FALSE),0)</f>
        <v>0</v>
      </c>
      <c r="KF55">
        <f>IFERROR(VLOOKUP(_xlfn.NUMBERVALUE(MID(CG55, SEARCH("!", CG55)+1, SEARCH("+", CG55)-SEARCH("!", CG55)-1)), Rankings!$A$2:$BK$161, 63, FALSE),0)</f>
        <v>0</v>
      </c>
      <c r="KG55">
        <f>IFERROR(VLOOKUP(_xlfn.NUMBERVALUE(MID(CH55, SEARCH("!", CH55)+1, SEARCH("+", CH55)-SEARCH("!", CH55)-1)), Rankings!$A$2:$BK$161, 63, FALSE),0)</f>
        <v>0</v>
      </c>
      <c r="KH55">
        <f>IFERROR(VLOOKUP(_xlfn.NUMBERVALUE(MID(CI55, SEARCH("!", CI55)+1, SEARCH("+", CI55)-SEARCH("!", CI55)-1)), Rankings!$A$2:$BK$161, 63, FALSE),0)</f>
        <v>0</v>
      </c>
      <c r="KI55">
        <f>IFERROR(VLOOKUP(_xlfn.NUMBERVALUE(MID(CJ55, SEARCH("!", CJ55)+1, SEARCH("+", CJ55)-SEARCH("!", CJ55)-1)), Rankings!$A$2:$BK$161, 63, FALSE),0)</f>
        <v>0</v>
      </c>
      <c r="KJ55">
        <f>IFERROR(VLOOKUP(_xlfn.NUMBERVALUE(MID(CK55, SEARCH("!", CK55)+1, SEARCH("+", CK55)-SEARCH("!", CK55)-1)), Rankings!$A$2:$BK$161, 63, FALSE),0)</f>
        <v>0</v>
      </c>
      <c r="KK55">
        <f>IFERROR(VLOOKUP(_xlfn.NUMBERVALUE(MID(CL55, SEARCH("!", CL55)+1, SEARCH("+", CL55)-SEARCH("!", CL55)-1)), Rankings!$A$2:$BK$161, 63, FALSE),0)</f>
        <v>0</v>
      </c>
      <c r="KL55">
        <f>IFERROR(VLOOKUP(_xlfn.NUMBERVALUE(MID(CM55, SEARCH("!", CM55)+1, SEARCH("+", CM55)-SEARCH("!", CM55)-1)), Rankings!$A$2:$BK$161, 63, FALSE),0)</f>
        <v>0</v>
      </c>
      <c r="KM55">
        <f>IFERROR(VLOOKUP(_xlfn.NUMBERVALUE(MID(CN55, SEARCH("!", CN55)+1, SEARCH("+", CN55)-SEARCH("!", CN55)-1)), Rankings!$A$2:$BK$161, 63, FALSE),0)</f>
        <v>0</v>
      </c>
      <c r="KN55">
        <f>IFERROR(VLOOKUP(_xlfn.NUMBERVALUE(MID(CO55, SEARCH("!", CO55)+1, SEARCH("+", CO55)-SEARCH("!", CO55)-1)), Rankings!$A$2:$BK$161, 63, FALSE),0)</f>
        <v>0</v>
      </c>
      <c r="KO55">
        <f>IFERROR(VLOOKUP(_xlfn.NUMBERVALUE(MID(CP55, SEARCH("!", CP55)+1, SEARCH("+", CP55)-SEARCH("!", CP55)-1)), Rankings!$A$2:$BK$161, 63, FALSE),0)</f>
        <v>0</v>
      </c>
      <c r="KP55">
        <f>IFERROR(VLOOKUP(_xlfn.NUMBERVALUE(MID(CQ55, SEARCH("!", CQ55)+1, SEARCH("+", CQ55)-SEARCH("!", CQ55)-1)), Rankings!$A$2:$BK$161, 63, FALSE),0)</f>
        <v>0</v>
      </c>
      <c r="KQ55">
        <f>IFERROR(VLOOKUP(_xlfn.NUMBERVALUE(MID(CR55, SEARCH("!", CR55)+1, SEARCH("+", CR55)-SEARCH("!", CR55)-1)), Rankings!$A$2:$BK$161, 63, FALSE),0)</f>
        <v>0</v>
      </c>
      <c r="KS55" s="4">
        <f t="shared" si="1035"/>
        <v>173</v>
      </c>
      <c r="KT55" s="4">
        <f t="shared" si="1036"/>
        <v>106</v>
      </c>
      <c r="KU55" s="4">
        <f t="shared" si="1037"/>
        <v>77</v>
      </c>
      <c r="KV55" s="4">
        <f t="shared" si="1038"/>
        <v>0</v>
      </c>
      <c r="KY55" s="4">
        <f t="shared" si="1039"/>
        <v>356</v>
      </c>
      <c r="KZ55" s="4"/>
      <c r="LB55">
        <f t="shared" si="1040"/>
        <v>25</v>
      </c>
      <c r="LC55">
        <f t="shared" si="1041"/>
        <v>32</v>
      </c>
      <c r="LD55">
        <f t="shared" si="1042"/>
        <v>33</v>
      </c>
      <c r="LE55">
        <f t="shared" si="1043"/>
        <v>0</v>
      </c>
      <c r="LF55">
        <f t="shared" si="1044"/>
        <v>0</v>
      </c>
      <c r="LG55">
        <f t="shared" si="1045"/>
        <v>49</v>
      </c>
      <c r="LH55">
        <f t="shared" si="1046"/>
        <v>55</v>
      </c>
      <c r="LI55">
        <f t="shared" si="1047"/>
        <v>51</v>
      </c>
      <c r="LJ55">
        <f t="shared" si="1048"/>
        <v>34</v>
      </c>
      <c r="LK55">
        <f t="shared" si="1049"/>
        <v>39</v>
      </c>
      <c r="LL55">
        <f t="shared" si="1050"/>
        <v>38</v>
      </c>
      <c r="LM55">
        <f t="shared" si="1051"/>
        <v>0</v>
      </c>
      <c r="LN55">
        <f t="shared" si="1052"/>
        <v>0</v>
      </c>
      <c r="LO55">
        <f t="shared" si="1053"/>
        <v>0</v>
      </c>
      <c r="LP55">
        <f t="shared" si="1054"/>
        <v>0</v>
      </c>
      <c r="LQ55">
        <f t="shared" si="1055"/>
        <v>0</v>
      </c>
      <c r="LR55">
        <f t="shared" si="1056"/>
        <v>0</v>
      </c>
      <c r="LS55">
        <f t="shared" si="1057"/>
        <v>0</v>
      </c>
      <c r="LT55">
        <f t="shared" si="1058"/>
        <v>0</v>
      </c>
      <c r="LU55">
        <f t="shared" si="1059"/>
        <v>0</v>
      </c>
      <c r="LV55">
        <f t="shared" si="1060"/>
        <v>0</v>
      </c>
      <c r="LW55">
        <f t="shared" si="1061"/>
        <v>0</v>
      </c>
      <c r="LX55">
        <f t="shared" si="1062"/>
        <v>0</v>
      </c>
      <c r="LY55">
        <f t="shared" si="1063"/>
        <v>0</v>
      </c>
      <c r="LZ55">
        <f t="shared" si="1064"/>
        <v>0</v>
      </c>
      <c r="MA55">
        <f t="shared" si="1065"/>
        <v>0</v>
      </c>
      <c r="MB55">
        <f t="shared" si="1066"/>
        <v>0</v>
      </c>
      <c r="MC55">
        <f t="shared" si="1067"/>
        <v>0</v>
      </c>
      <c r="MD55">
        <f t="shared" si="1068"/>
        <v>0</v>
      </c>
      <c r="ME55">
        <f t="shared" si="1069"/>
        <v>0</v>
      </c>
      <c r="MF55">
        <f t="shared" si="1070"/>
        <v>0</v>
      </c>
      <c r="MG55">
        <f t="shared" si="1071"/>
        <v>0</v>
      </c>
      <c r="MH55">
        <f t="shared" si="1072"/>
        <v>0</v>
      </c>
      <c r="MI55">
        <f t="shared" si="1073"/>
        <v>0</v>
      </c>
      <c r="MJ55">
        <f t="shared" si="1074"/>
        <v>0</v>
      </c>
      <c r="MK55">
        <f t="shared" si="1075"/>
        <v>0</v>
      </c>
      <c r="ML55">
        <f t="shared" si="1076"/>
        <v>0</v>
      </c>
      <c r="MM55">
        <f t="shared" si="1077"/>
        <v>0</v>
      </c>
      <c r="MN55">
        <f t="shared" si="1078"/>
        <v>0</v>
      </c>
      <c r="MO55">
        <f t="shared" si="1079"/>
        <v>0</v>
      </c>
      <c r="MP55">
        <f t="shared" si="1080"/>
        <v>0</v>
      </c>
      <c r="MQ55">
        <f t="shared" si="1081"/>
        <v>0</v>
      </c>
      <c r="MR55">
        <f t="shared" si="1082"/>
        <v>0</v>
      </c>
      <c r="MS55">
        <f t="shared" si="1083"/>
        <v>0</v>
      </c>
      <c r="MT55">
        <f t="shared" si="1084"/>
        <v>0</v>
      </c>
      <c r="MU55">
        <f t="shared" si="1085"/>
        <v>0</v>
      </c>
      <c r="MV55">
        <f t="shared" si="1086"/>
        <v>0</v>
      </c>
      <c r="MW55">
        <f t="shared" si="1087"/>
        <v>0</v>
      </c>
      <c r="MX55">
        <f t="shared" si="1088"/>
        <v>0</v>
      </c>
      <c r="MY55">
        <f t="shared" si="1089"/>
        <v>0</v>
      </c>
      <c r="MZ55">
        <f t="shared" si="1090"/>
        <v>0</v>
      </c>
      <c r="NA55">
        <f t="shared" si="1091"/>
        <v>0</v>
      </c>
      <c r="NB55">
        <f t="shared" si="1092"/>
        <v>0</v>
      </c>
      <c r="NC55">
        <f t="shared" si="1093"/>
        <v>0</v>
      </c>
      <c r="ND55">
        <f t="shared" si="1094"/>
        <v>0</v>
      </c>
      <c r="NE55">
        <f t="shared" si="1095"/>
        <v>0</v>
      </c>
      <c r="NF55">
        <f t="shared" si="1096"/>
        <v>0</v>
      </c>
      <c r="NG55">
        <f t="shared" si="1097"/>
        <v>0</v>
      </c>
      <c r="NH55">
        <f t="shared" si="1098"/>
        <v>0</v>
      </c>
      <c r="NI55">
        <f t="shared" si="1099"/>
        <v>0</v>
      </c>
      <c r="NJ55">
        <f t="shared" si="1100"/>
        <v>0</v>
      </c>
      <c r="NK55">
        <f t="shared" si="1101"/>
        <v>0</v>
      </c>
      <c r="NL55">
        <f t="shared" si="1102"/>
        <v>0</v>
      </c>
      <c r="NM55">
        <f t="shared" si="1103"/>
        <v>0</v>
      </c>
      <c r="NN55">
        <f t="shared" si="1104"/>
        <v>0</v>
      </c>
      <c r="NO55">
        <f t="shared" si="1105"/>
        <v>0</v>
      </c>
      <c r="NP55">
        <f t="shared" si="1106"/>
        <v>0</v>
      </c>
      <c r="NQ55">
        <f t="shared" si="1107"/>
        <v>0</v>
      </c>
      <c r="NR55">
        <f t="shared" si="1108"/>
        <v>0</v>
      </c>
      <c r="NS55">
        <f t="shared" si="1109"/>
        <v>0</v>
      </c>
      <c r="NT55">
        <f t="shared" si="1110"/>
        <v>0</v>
      </c>
      <c r="NU55">
        <f t="shared" si="1111"/>
        <v>0</v>
      </c>
      <c r="NV55">
        <f t="shared" si="1112"/>
        <v>0</v>
      </c>
      <c r="NW55">
        <f t="shared" si="1113"/>
        <v>0</v>
      </c>
      <c r="NX55">
        <f t="shared" si="1114"/>
        <v>0</v>
      </c>
      <c r="NY55">
        <f t="shared" si="1115"/>
        <v>0</v>
      </c>
      <c r="NZ55">
        <f t="shared" si="1116"/>
        <v>0</v>
      </c>
      <c r="OA55">
        <f t="shared" si="1117"/>
        <v>0</v>
      </c>
      <c r="OB55">
        <f t="shared" si="1118"/>
        <v>0</v>
      </c>
      <c r="OC55">
        <f t="shared" si="1119"/>
        <v>0</v>
      </c>
      <c r="OD55">
        <f t="shared" si="1120"/>
        <v>0</v>
      </c>
      <c r="OE55">
        <f t="shared" si="1121"/>
        <v>0</v>
      </c>
      <c r="OF55">
        <f t="shared" si="1122"/>
        <v>0</v>
      </c>
      <c r="OG55">
        <f t="shared" si="1123"/>
        <v>0</v>
      </c>
      <c r="OH55">
        <f t="shared" si="1124"/>
        <v>0</v>
      </c>
      <c r="OJ55" s="4">
        <f t="shared" si="1125"/>
        <v>155</v>
      </c>
      <c r="OK55" s="4">
        <f t="shared" si="1126"/>
        <v>48</v>
      </c>
      <c r="OL55" s="4">
        <f t="shared" si="1127"/>
        <v>79</v>
      </c>
      <c r="OM55" s="4">
        <f t="shared" si="1128"/>
        <v>0</v>
      </c>
      <c r="OP55" s="4">
        <f t="shared" si="1129"/>
        <v>282</v>
      </c>
      <c r="OQ55" s="4"/>
      <c r="OS55">
        <f t="shared" si="1130"/>
        <v>26</v>
      </c>
      <c r="OT55">
        <f t="shared" si="1131"/>
        <v>40</v>
      </c>
      <c r="OU55">
        <f t="shared" si="1132"/>
        <v>42</v>
      </c>
      <c r="OV55">
        <f t="shared" si="1133"/>
        <v>0</v>
      </c>
      <c r="OW55">
        <f t="shared" si="1134"/>
        <v>0</v>
      </c>
      <c r="OX55">
        <f t="shared" si="1135"/>
        <v>9</v>
      </c>
      <c r="OY55">
        <f t="shared" si="1136"/>
        <v>25</v>
      </c>
      <c r="OZ55">
        <f t="shared" si="1137"/>
        <v>23</v>
      </c>
      <c r="PA55">
        <f t="shared" si="1138"/>
        <v>38</v>
      </c>
      <c r="PB55">
        <f t="shared" si="1139"/>
        <v>43</v>
      </c>
      <c r="PC55">
        <f t="shared" si="1140"/>
        <v>36</v>
      </c>
      <c r="PD55">
        <f t="shared" si="1141"/>
        <v>0</v>
      </c>
      <c r="PE55">
        <f t="shared" si="1142"/>
        <v>0</v>
      </c>
      <c r="PF55">
        <f t="shared" si="1143"/>
        <v>0</v>
      </c>
      <c r="PG55">
        <f t="shared" si="1144"/>
        <v>0</v>
      </c>
      <c r="PH55">
        <f t="shared" si="1145"/>
        <v>0</v>
      </c>
      <c r="PI55">
        <f t="shared" si="1146"/>
        <v>0</v>
      </c>
      <c r="PJ55">
        <f t="shared" si="1147"/>
        <v>0</v>
      </c>
      <c r="PK55">
        <f t="shared" si="1148"/>
        <v>0</v>
      </c>
      <c r="PL55">
        <f t="shared" si="1149"/>
        <v>0</v>
      </c>
      <c r="PM55">
        <f t="shared" si="1150"/>
        <v>0</v>
      </c>
      <c r="PN55">
        <f t="shared" si="1151"/>
        <v>0</v>
      </c>
      <c r="PO55">
        <f t="shared" si="1152"/>
        <v>0</v>
      </c>
      <c r="PP55">
        <f t="shared" si="1153"/>
        <v>0</v>
      </c>
      <c r="PQ55">
        <f t="shared" si="1154"/>
        <v>0</v>
      </c>
      <c r="PR55">
        <f t="shared" si="1155"/>
        <v>0</v>
      </c>
      <c r="PS55">
        <f t="shared" si="1156"/>
        <v>0</v>
      </c>
      <c r="PT55">
        <f t="shared" si="1157"/>
        <v>0</v>
      </c>
      <c r="PU55">
        <f t="shared" si="1158"/>
        <v>0</v>
      </c>
      <c r="PV55">
        <f t="shared" si="1159"/>
        <v>0</v>
      </c>
      <c r="PW55">
        <f t="shared" si="1160"/>
        <v>0</v>
      </c>
      <c r="PX55">
        <f t="shared" si="1161"/>
        <v>0</v>
      </c>
      <c r="PY55">
        <f t="shared" si="1162"/>
        <v>0</v>
      </c>
      <c r="PZ55">
        <f t="shared" si="1163"/>
        <v>0</v>
      </c>
      <c r="QA55">
        <f t="shared" si="1164"/>
        <v>0</v>
      </c>
      <c r="QB55">
        <f t="shared" si="1165"/>
        <v>0</v>
      </c>
      <c r="QC55">
        <f t="shared" si="1166"/>
        <v>0</v>
      </c>
      <c r="QD55">
        <f t="shared" si="1167"/>
        <v>0</v>
      </c>
      <c r="QE55">
        <f t="shared" si="1168"/>
        <v>0</v>
      </c>
      <c r="QF55">
        <f t="shared" si="1169"/>
        <v>0</v>
      </c>
      <c r="QG55">
        <f t="shared" si="1170"/>
        <v>0</v>
      </c>
      <c r="QH55">
        <f t="shared" si="1171"/>
        <v>0</v>
      </c>
      <c r="QI55">
        <f t="shared" si="1172"/>
        <v>0</v>
      </c>
      <c r="QJ55">
        <f t="shared" si="1173"/>
        <v>0</v>
      </c>
      <c r="QK55">
        <f t="shared" si="1174"/>
        <v>0</v>
      </c>
      <c r="QL55">
        <f t="shared" si="1175"/>
        <v>0</v>
      </c>
      <c r="QM55">
        <f t="shared" si="1176"/>
        <v>0</v>
      </c>
      <c r="QN55">
        <f t="shared" si="1177"/>
        <v>0</v>
      </c>
      <c r="QO55">
        <f t="shared" si="1178"/>
        <v>0</v>
      </c>
      <c r="QP55">
        <f t="shared" si="1179"/>
        <v>0</v>
      </c>
      <c r="QQ55">
        <f t="shared" si="1180"/>
        <v>0</v>
      </c>
      <c r="QR55">
        <f t="shared" si="1181"/>
        <v>0</v>
      </c>
      <c r="QS55">
        <f t="shared" si="1182"/>
        <v>0</v>
      </c>
      <c r="QT55">
        <f t="shared" si="1183"/>
        <v>0</v>
      </c>
      <c r="QU55">
        <f t="shared" si="1184"/>
        <v>0</v>
      </c>
      <c r="QV55">
        <f t="shared" si="1185"/>
        <v>0</v>
      </c>
      <c r="QW55">
        <f t="shared" si="1186"/>
        <v>0</v>
      </c>
      <c r="QX55">
        <f t="shared" si="1187"/>
        <v>0</v>
      </c>
      <c r="QY55">
        <f t="shared" si="1188"/>
        <v>0</v>
      </c>
      <c r="QZ55">
        <f t="shared" si="1189"/>
        <v>0</v>
      </c>
      <c r="RA55">
        <f t="shared" si="1190"/>
        <v>0</v>
      </c>
      <c r="RB55">
        <f t="shared" si="1191"/>
        <v>0</v>
      </c>
      <c r="RC55">
        <f t="shared" si="1192"/>
        <v>0</v>
      </c>
      <c r="RD55">
        <f t="shared" si="1193"/>
        <v>0</v>
      </c>
      <c r="RE55">
        <f t="shared" si="1194"/>
        <v>0</v>
      </c>
      <c r="RF55">
        <f t="shared" si="1195"/>
        <v>0</v>
      </c>
      <c r="RG55">
        <f t="shared" si="1196"/>
        <v>0</v>
      </c>
      <c r="RH55">
        <f t="shared" si="1197"/>
        <v>0</v>
      </c>
      <c r="RI55">
        <f t="shared" si="1198"/>
        <v>0</v>
      </c>
      <c r="RJ55">
        <f t="shared" si="1199"/>
        <v>0</v>
      </c>
      <c r="RK55">
        <f t="shared" si="1200"/>
        <v>0</v>
      </c>
      <c r="RL55">
        <f t="shared" si="1201"/>
        <v>0</v>
      </c>
      <c r="RM55">
        <f t="shared" si="1202"/>
        <v>0</v>
      </c>
      <c r="RN55">
        <f t="shared" si="1203"/>
        <v>0</v>
      </c>
      <c r="RO55">
        <f t="shared" si="1204"/>
        <v>0</v>
      </c>
      <c r="RP55">
        <f t="shared" si="1205"/>
        <v>0</v>
      </c>
      <c r="RQ55">
        <f t="shared" si="1206"/>
        <v>0</v>
      </c>
      <c r="RR55">
        <f t="shared" si="1207"/>
        <v>0</v>
      </c>
      <c r="RS55">
        <f t="shared" si="1208"/>
        <v>0</v>
      </c>
      <c r="RT55">
        <f t="shared" si="1209"/>
        <v>0</v>
      </c>
      <c r="RU55">
        <f t="shared" si="1210"/>
        <v>0</v>
      </c>
      <c r="RV55">
        <f t="shared" si="1211"/>
        <v>0</v>
      </c>
      <c r="RW55">
        <f t="shared" si="1212"/>
        <v>0</v>
      </c>
      <c r="RX55">
        <f t="shared" si="1213"/>
        <v>0</v>
      </c>
      <c r="RY55">
        <f t="shared" si="1214"/>
        <v>0</v>
      </c>
      <c r="SA55" s="4">
        <f t="shared" si="1215"/>
        <v>17.850000000000001</v>
      </c>
      <c r="SB55" s="4">
        <f t="shared" si="1216"/>
        <v>9.2199999999999989</v>
      </c>
      <c r="SC55" s="4">
        <f t="shared" si="1217"/>
        <v>9</v>
      </c>
      <c r="SD55" s="4">
        <f t="shared" si="1218"/>
        <v>0</v>
      </c>
      <c r="SF55" s="4">
        <f t="shared" si="1219"/>
        <v>36.07</v>
      </c>
      <c r="SI55">
        <f t="shared" si="1220"/>
        <v>3.2</v>
      </c>
      <c r="SJ55">
        <f t="shared" si="1221"/>
        <v>4</v>
      </c>
      <c r="SK55">
        <f t="shared" si="1222"/>
        <v>3.63</v>
      </c>
      <c r="SL55" t="str">
        <f t="shared" si="1223"/>
        <v>0</v>
      </c>
      <c r="SM55" t="str">
        <f t="shared" si="1224"/>
        <v>0</v>
      </c>
      <c r="SN55">
        <f t="shared" si="1225"/>
        <v>3.27</v>
      </c>
      <c r="SO55">
        <f t="shared" si="1226"/>
        <v>5</v>
      </c>
      <c r="SP55">
        <f t="shared" si="1227"/>
        <v>4.22</v>
      </c>
      <c r="SQ55">
        <f t="shared" si="1228"/>
        <v>3.75</v>
      </c>
      <c r="SR55">
        <f t="shared" si="1229"/>
        <v>3.86</v>
      </c>
      <c r="SS55">
        <f t="shared" si="1230"/>
        <v>5.14</v>
      </c>
      <c r="ST55" t="str">
        <f t="shared" si="1231"/>
        <v>0</v>
      </c>
      <c r="SU55" t="str">
        <f t="shared" si="1232"/>
        <v>0</v>
      </c>
      <c r="SV55" t="str">
        <f t="shared" si="1233"/>
        <v>0</v>
      </c>
      <c r="SW55" t="str">
        <f t="shared" si="1234"/>
        <v>0</v>
      </c>
      <c r="SX55" t="str">
        <f t="shared" si="1235"/>
        <v>0</v>
      </c>
      <c r="SY55" t="str">
        <f t="shared" si="1236"/>
        <v>0</v>
      </c>
      <c r="SZ55" t="str">
        <f t="shared" si="1237"/>
        <v>0</v>
      </c>
      <c r="TA55" t="str">
        <f t="shared" si="1238"/>
        <v>0</v>
      </c>
      <c r="TB55" t="str">
        <f t="shared" si="1239"/>
        <v>0</v>
      </c>
      <c r="TC55" t="str">
        <f t="shared" si="1240"/>
        <v>0</v>
      </c>
      <c r="TD55" t="str">
        <f t="shared" si="1241"/>
        <v>0</v>
      </c>
      <c r="TE55" t="str">
        <f t="shared" si="1242"/>
        <v>0</v>
      </c>
      <c r="TF55" t="str">
        <f t="shared" si="1243"/>
        <v>0</v>
      </c>
      <c r="TG55" t="str">
        <f t="shared" si="1244"/>
        <v>0</v>
      </c>
      <c r="TH55" t="str">
        <f t="shared" si="1245"/>
        <v>0</v>
      </c>
      <c r="TI55" t="str">
        <f t="shared" si="1246"/>
        <v>0</v>
      </c>
      <c r="TJ55" t="str">
        <f t="shared" si="1247"/>
        <v>0</v>
      </c>
      <c r="TK55" t="str">
        <f t="shared" si="1248"/>
        <v>0</v>
      </c>
      <c r="TL55" t="str">
        <f t="shared" si="1249"/>
        <v>0</v>
      </c>
      <c r="TM55" t="str">
        <f t="shared" si="1250"/>
        <v>0</v>
      </c>
      <c r="TN55" t="str">
        <f t="shared" si="1251"/>
        <v>0</v>
      </c>
      <c r="TO55" t="str">
        <f t="shared" si="1252"/>
        <v>0</v>
      </c>
      <c r="TP55" t="str">
        <f t="shared" si="1253"/>
        <v>0</v>
      </c>
      <c r="TQ55" t="str">
        <f t="shared" si="1254"/>
        <v>0</v>
      </c>
      <c r="TR55" t="str">
        <f t="shared" si="1255"/>
        <v>0</v>
      </c>
      <c r="TS55" t="str">
        <f t="shared" si="1256"/>
        <v>0</v>
      </c>
      <c r="TT55" t="str">
        <f t="shared" si="1257"/>
        <v>0</v>
      </c>
      <c r="TU55" t="str">
        <f t="shared" si="1258"/>
        <v>0</v>
      </c>
      <c r="TV55" t="str">
        <f t="shared" si="1259"/>
        <v>0</v>
      </c>
      <c r="TW55" t="str">
        <f t="shared" si="1260"/>
        <v>0</v>
      </c>
      <c r="TX55" t="str">
        <f t="shared" si="1261"/>
        <v>0</v>
      </c>
      <c r="TY55" t="str">
        <f t="shared" si="1262"/>
        <v>0</v>
      </c>
      <c r="TZ55" t="str">
        <f t="shared" si="1263"/>
        <v>0</v>
      </c>
      <c r="UA55" t="str">
        <f t="shared" si="1264"/>
        <v>0</v>
      </c>
      <c r="UB55" t="str">
        <f t="shared" si="1265"/>
        <v>0</v>
      </c>
      <c r="UC55" t="str">
        <f t="shared" si="1266"/>
        <v>0</v>
      </c>
      <c r="UD55" t="str">
        <f t="shared" si="1267"/>
        <v>0</v>
      </c>
      <c r="UE55" t="str">
        <f t="shared" si="1268"/>
        <v>0</v>
      </c>
      <c r="UF55" t="str">
        <f t="shared" si="1269"/>
        <v>0</v>
      </c>
      <c r="UG55" t="str">
        <f t="shared" si="1270"/>
        <v>0</v>
      </c>
      <c r="UH55" t="str">
        <f t="shared" si="1271"/>
        <v>0</v>
      </c>
      <c r="UI55" t="str">
        <f t="shared" si="1272"/>
        <v>0</v>
      </c>
      <c r="UJ55" t="str">
        <f t="shared" si="1273"/>
        <v>0</v>
      </c>
      <c r="UK55" t="str">
        <f t="shared" si="1274"/>
        <v>0</v>
      </c>
      <c r="UL55" t="str">
        <f t="shared" si="1275"/>
        <v>0</v>
      </c>
      <c r="UM55" t="str">
        <f t="shared" si="1276"/>
        <v>0</v>
      </c>
      <c r="UN55" t="str">
        <f t="shared" si="1277"/>
        <v>0</v>
      </c>
      <c r="UO55" t="str">
        <f t="shared" si="1278"/>
        <v>0</v>
      </c>
      <c r="UP55" t="str">
        <f t="shared" si="1279"/>
        <v>0</v>
      </c>
      <c r="UQ55" t="str">
        <f t="shared" si="1280"/>
        <v>0</v>
      </c>
      <c r="UR55" t="str">
        <f t="shared" si="1281"/>
        <v>0</v>
      </c>
      <c r="US55" t="str">
        <f t="shared" si="1282"/>
        <v>0</v>
      </c>
      <c r="UT55" t="str">
        <f t="shared" si="1283"/>
        <v>0</v>
      </c>
      <c r="UU55" t="str">
        <f t="shared" si="1284"/>
        <v>0</v>
      </c>
      <c r="UV55" t="str">
        <f t="shared" si="1285"/>
        <v>0</v>
      </c>
      <c r="UW55" t="str">
        <f t="shared" si="1286"/>
        <v>0</v>
      </c>
      <c r="UX55" t="str">
        <f t="shared" si="1287"/>
        <v>0</v>
      </c>
      <c r="UY55" t="str">
        <f t="shared" si="1288"/>
        <v>0</v>
      </c>
      <c r="UZ55" t="str">
        <f t="shared" si="1289"/>
        <v>0</v>
      </c>
      <c r="VA55" t="str">
        <f t="shared" si="1290"/>
        <v>0</v>
      </c>
      <c r="VB55" t="str">
        <f t="shared" si="1291"/>
        <v>0</v>
      </c>
      <c r="VC55" t="str">
        <f t="shared" si="1292"/>
        <v>0</v>
      </c>
      <c r="VD55" t="str">
        <f t="shared" si="1293"/>
        <v>0</v>
      </c>
      <c r="VE55" t="str">
        <f t="shared" si="1294"/>
        <v>0</v>
      </c>
      <c r="VF55" t="str">
        <f t="shared" si="1295"/>
        <v>0</v>
      </c>
      <c r="VG55" t="str">
        <f t="shared" si="1296"/>
        <v>0</v>
      </c>
      <c r="VH55" t="str">
        <f t="shared" si="1297"/>
        <v>0</v>
      </c>
      <c r="VI55" t="str">
        <f t="shared" si="1298"/>
        <v>0</v>
      </c>
      <c r="VJ55" t="str">
        <f t="shared" si="1299"/>
        <v>0</v>
      </c>
      <c r="VK55" t="str">
        <f t="shared" si="1300"/>
        <v>0</v>
      </c>
      <c r="VL55" t="str">
        <f t="shared" si="1301"/>
        <v>0</v>
      </c>
      <c r="VM55" t="str">
        <f t="shared" si="1302"/>
        <v>0</v>
      </c>
      <c r="VN55" t="str">
        <f t="shared" si="1303"/>
        <v>0</v>
      </c>
      <c r="VO55" t="str">
        <f t="shared" si="1304"/>
        <v>0</v>
      </c>
      <c r="VQ55" s="4">
        <f t="shared" si="1305"/>
        <v>17.060000000000002</v>
      </c>
      <c r="VR55" s="4">
        <f t="shared" si="1306"/>
        <v>20.190000000000001</v>
      </c>
      <c r="VS55" s="4">
        <f t="shared" si="1307"/>
        <v>7.2900000000000009</v>
      </c>
      <c r="VT55" s="4">
        <f t="shared" si="1308"/>
        <v>0</v>
      </c>
      <c r="VV55" s="4">
        <f t="shared" si="1309"/>
        <v>44.54</v>
      </c>
      <c r="VY55">
        <f t="shared" si="1310"/>
        <v>6.99</v>
      </c>
      <c r="VZ55">
        <f t="shared" si="1311"/>
        <v>9.56</v>
      </c>
      <c r="WA55">
        <f t="shared" si="1312"/>
        <v>0.1</v>
      </c>
      <c r="WB55">
        <f t="shared" si="1313"/>
        <v>0</v>
      </c>
      <c r="WC55">
        <f t="shared" si="1314"/>
        <v>0</v>
      </c>
      <c r="WD55">
        <f t="shared" si="1315"/>
        <v>9.4600000000000009</v>
      </c>
      <c r="WE55">
        <f t="shared" si="1316"/>
        <v>11.47</v>
      </c>
      <c r="WF55">
        <f t="shared" si="1317"/>
        <v>8.7200000000000006</v>
      </c>
      <c r="WG55">
        <f t="shared" si="1318"/>
        <v>-9.0500000000000007</v>
      </c>
      <c r="WH55">
        <f t="shared" si="1319"/>
        <v>9.5500000000000007</v>
      </c>
      <c r="WI55">
        <f t="shared" si="1320"/>
        <v>-2.2599999999999998</v>
      </c>
      <c r="WJ55">
        <f t="shared" si="1321"/>
        <v>0</v>
      </c>
      <c r="WK55">
        <f t="shared" si="1322"/>
        <v>0</v>
      </c>
      <c r="WL55">
        <f t="shared" si="1323"/>
        <v>0</v>
      </c>
      <c r="WM55">
        <f t="shared" si="1324"/>
        <v>0</v>
      </c>
      <c r="WN55">
        <f t="shared" si="1325"/>
        <v>0</v>
      </c>
      <c r="WO55">
        <f t="shared" si="1326"/>
        <v>0</v>
      </c>
      <c r="WP55">
        <f t="shared" si="1327"/>
        <v>0</v>
      </c>
      <c r="WQ55">
        <f t="shared" si="1328"/>
        <v>0</v>
      </c>
      <c r="WR55">
        <f t="shared" si="1329"/>
        <v>0</v>
      </c>
      <c r="WS55">
        <f t="shared" si="1330"/>
        <v>0</v>
      </c>
      <c r="WT55">
        <f t="shared" si="1331"/>
        <v>0</v>
      </c>
      <c r="WU55">
        <f t="shared" si="1332"/>
        <v>0</v>
      </c>
      <c r="WV55">
        <f t="shared" si="1333"/>
        <v>0</v>
      </c>
      <c r="WW55">
        <f t="shared" si="1334"/>
        <v>0</v>
      </c>
      <c r="WX55">
        <f t="shared" si="1335"/>
        <v>0</v>
      </c>
      <c r="WY55">
        <f t="shared" si="1336"/>
        <v>0</v>
      </c>
      <c r="WZ55">
        <f t="shared" si="1337"/>
        <v>0</v>
      </c>
      <c r="XA55">
        <f t="shared" si="1338"/>
        <v>0</v>
      </c>
      <c r="XB55">
        <f t="shared" si="1339"/>
        <v>0</v>
      </c>
      <c r="XC55">
        <f t="shared" si="1340"/>
        <v>0</v>
      </c>
      <c r="XD55">
        <f t="shared" si="1341"/>
        <v>0</v>
      </c>
      <c r="XE55">
        <f t="shared" si="1342"/>
        <v>0</v>
      </c>
      <c r="XF55">
        <f t="shared" si="1343"/>
        <v>0</v>
      </c>
      <c r="XG55">
        <f t="shared" si="1344"/>
        <v>0</v>
      </c>
      <c r="XH55">
        <f t="shared" si="1345"/>
        <v>0</v>
      </c>
      <c r="XI55">
        <f t="shared" si="1346"/>
        <v>0</v>
      </c>
      <c r="XJ55">
        <f t="shared" si="1347"/>
        <v>0</v>
      </c>
      <c r="XK55">
        <f t="shared" si="1348"/>
        <v>0</v>
      </c>
      <c r="XL55">
        <f t="shared" si="1349"/>
        <v>0</v>
      </c>
      <c r="XM55">
        <f t="shared" si="1350"/>
        <v>0</v>
      </c>
      <c r="XN55">
        <f t="shared" si="1351"/>
        <v>0</v>
      </c>
      <c r="XO55">
        <f t="shared" si="1352"/>
        <v>0</v>
      </c>
      <c r="XP55">
        <f t="shared" si="1353"/>
        <v>0</v>
      </c>
      <c r="XQ55">
        <f t="shared" si="1354"/>
        <v>0</v>
      </c>
      <c r="XR55">
        <f t="shared" si="1355"/>
        <v>0</v>
      </c>
      <c r="XS55">
        <f t="shared" si="1356"/>
        <v>0</v>
      </c>
      <c r="XT55">
        <f t="shared" si="1357"/>
        <v>0</v>
      </c>
      <c r="XU55">
        <f t="shared" si="1358"/>
        <v>0</v>
      </c>
      <c r="XV55">
        <f t="shared" si="1359"/>
        <v>0</v>
      </c>
      <c r="XW55">
        <f t="shared" si="1360"/>
        <v>0</v>
      </c>
      <c r="XX55">
        <f t="shared" si="1361"/>
        <v>0</v>
      </c>
      <c r="XY55">
        <f t="shared" si="1362"/>
        <v>0</v>
      </c>
      <c r="XZ55">
        <f t="shared" si="1363"/>
        <v>0</v>
      </c>
      <c r="YA55">
        <f t="shared" si="1364"/>
        <v>0</v>
      </c>
      <c r="YB55">
        <f t="shared" si="1365"/>
        <v>0</v>
      </c>
      <c r="YC55">
        <f t="shared" si="1366"/>
        <v>0</v>
      </c>
      <c r="YD55">
        <f t="shared" si="1367"/>
        <v>0</v>
      </c>
      <c r="YE55">
        <f t="shared" si="1368"/>
        <v>0</v>
      </c>
      <c r="YF55">
        <f t="shared" si="1369"/>
        <v>0</v>
      </c>
      <c r="YG55">
        <f t="shared" si="1370"/>
        <v>0</v>
      </c>
      <c r="YH55">
        <f t="shared" si="1371"/>
        <v>0</v>
      </c>
      <c r="YI55">
        <f t="shared" si="1372"/>
        <v>0</v>
      </c>
      <c r="YJ55">
        <f t="shared" si="1373"/>
        <v>0</v>
      </c>
      <c r="YK55">
        <f t="shared" si="1374"/>
        <v>0</v>
      </c>
      <c r="YL55">
        <f t="shared" si="1375"/>
        <v>0</v>
      </c>
      <c r="YM55">
        <f t="shared" si="1376"/>
        <v>0</v>
      </c>
      <c r="YN55">
        <f t="shared" si="1377"/>
        <v>0</v>
      </c>
      <c r="YO55">
        <f t="shared" si="1378"/>
        <v>0</v>
      </c>
      <c r="YP55">
        <f t="shared" si="1379"/>
        <v>0</v>
      </c>
      <c r="YQ55">
        <f t="shared" si="1380"/>
        <v>0</v>
      </c>
      <c r="YR55">
        <f t="shared" si="1381"/>
        <v>0</v>
      </c>
      <c r="YS55">
        <f t="shared" si="1382"/>
        <v>0</v>
      </c>
      <c r="YT55">
        <f t="shared" si="1383"/>
        <v>0</v>
      </c>
      <c r="YU55">
        <f t="shared" si="1384"/>
        <v>0</v>
      </c>
      <c r="YV55">
        <f t="shared" si="1385"/>
        <v>0</v>
      </c>
      <c r="YW55">
        <f t="shared" si="1386"/>
        <v>0</v>
      </c>
      <c r="YX55">
        <f t="shared" si="1387"/>
        <v>0</v>
      </c>
      <c r="YY55">
        <f t="shared" si="1388"/>
        <v>0</v>
      </c>
      <c r="YZ55">
        <f t="shared" si="1389"/>
        <v>0</v>
      </c>
      <c r="ZA55">
        <f t="shared" si="1390"/>
        <v>0</v>
      </c>
      <c r="ZB55">
        <f t="shared" si="1391"/>
        <v>0</v>
      </c>
      <c r="ZC55">
        <f t="shared" si="1392"/>
        <v>0</v>
      </c>
      <c r="ZD55">
        <f t="shared" si="1393"/>
        <v>0</v>
      </c>
      <c r="ZE55">
        <f t="shared" si="1394"/>
        <v>0</v>
      </c>
      <c r="ZG55" s="4">
        <f t="shared" si="1395"/>
        <v>421</v>
      </c>
      <c r="ZH55" s="4">
        <f t="shared" si="1396"/>
        <v>111</v>
      </c>
      <c r="ZI55" s="4">
        <f t="shared" si="1397"/>
        <v>155</v>
      </c>
      <c r="ZJ55" s="4">
        <f t="shared" si="1398"/>
        <v>0</v>
      </c>
      <c r="ZL55" s="4">
        <f t="shared" si="1399"/>
        <v>687</v>
      </c>
      <c r="ZO55">
        <f t="shared" si="1400"/>
        <v>78</v>
      </c>
      <c r="ZP55">
        <f t="shared" si="1401"/>
        <v>82</v>
      </c>
      <c r="ZQ55">
        <f t="shared" si="1402"/>
        <v>95</v>
      </c>
      <c r="ZR55">
        <f t="shared" si="1403"/>
        <v>0</v>
      </c>
      <c r="ZS55">
        <f t="shared" si="1404"/>
        <v>0</v>
      </c>
      <c r="ZT55">
        <f t="shared" si="1405"/>
        <v>64</v>
      </c>
      <c r="ZU55">
        <f t="shared" si="1406"/>
        <v>47</v>
      </c>
      <c r="ZV55">
        <f t="shared" si="1407"/>
        <v>64</v>
      </c>
      <c r="ZW55">
        <f t="shared" si="1408"/>
        <v>102</v>
      </c>
      <c r="ZX55">
        <f t="shared" si="1409"/>
        <v>74</v>
      </c>
      <c r="ZY55">
        <f t="shared" si="1410"/>
        <v>81</v>
      </c>
      <c r="ZZ55">
        <f t="shared" si="1411"/>
        <v>0</v>
      </c>
      <c r="AAA55">
        <f t="shared" si="1412"/>
        <v>0</v>
      </c>
      <c r="AAB55">
        <f t="shared" si="1413"/>
        <v>0</v>
      </c>
      <c r="AAC55">
        <f t="shared" si="1414"/>
        <v>0</v>
      </c>
      <c r="AAD55">
        <f t="shared" si="1415"/>
        <v>0</v>
      </c>
      <c r="AAE55">
        <f t="shared" si="1416"/>
        <v>0</v>
      </c>
      <c r="AAF55">
        <f t="shared" si="1417"/>
        <v>0</v>
      </c>
      <c r="AAG55">
        <f t="shared" si="1418"/>
        <v>0</v>
      </c>
      <c r="AAH55">
        <f t="shared" si="1419"/>
        <v>0</v>
      </c>
      <c r="AAI55">
        <f t="shared" si="1420"/>
        <v>0</v>
      </c>
      <c r="AAJ55">
        <f t="shared" si="1421"/>
        <v>0</v>
      </c>
      <c r="AAK55">
        <f t="shared" si="1422"/>
        <v>0</v>
      </c>
      <c r="AAL55">
        <f t="shared" si="1423"/>
        <v>0</v>
      </c>
      <c r="AAM55">
        <f t="shared" si="1424"/>
        <v>0</v>
      </c>
      <c r="AAN55">
        <f t="shared" si="1425"/>
        <v>0</v>
      </c>
      <c r="AAO55">
        <f t="shared" si="1426"/>
        <v>0</v>
      </c>
      <c r="AAP55">
        <f t="shared" si="1427"/>
        <v>0</v>
      </c>
      <c r="AAQ55">
        <f t="shared" si="1428"/>
        <v>0</v>
      </c>
      <c r="AAR55">
        <f t="shared" si="1429"/>
        <v>0</v>
      </c>
      <c r="AAS55">
        <f t="shared" si="1430"/>
        <v>0</v>
      </c>
      <c r="AAT55">
        <f t="shared" si="1431"/>
        <v>0</v>
      </c>
      <c r="AAU55">
        <f t="shared" si="1432"/>
        <v>0</v>
      </c>
      <c r="AAV55">
        <f t="shared" si="1433"/>
        <v>0</v>
      </c>
      <c r="AAW55">
        <f t="shared" si="1434"/>
        <v>0</v>
      </c>
      <c r="AAX55">
        <f t="shared" si="1435"/>
        <v>0</v>
      </c>
      <c r="AAY55">
        <f t="shared" si="1436"/>
        <v>0</v>
      </c>
      <c r="AAZ55">
        <f t="shared" si="1437"/>
        <v>0</v>
      </c>
      <c r="ABA55">
        <f t="shared" si="1438"/>
        <v>0</v>
      </c>
      <c r="ABB55">
        <f t="shared" si="1439"/>
        <v>0</v>
      </c>
      <c r="ABC55">
        <f t="shared" si="1440"/>
        <v>0</v>
      </c>
      <c r="ABD55">
        <f t="shared" si="1441"/>
        <v>0</v>
      </c>
      <c r="ABE55">
        <f t="shared" si="1442"/>
        <v>0</v>
      </c>
      <c r="ABF55">
        <f t="shared" si="1443"/>
        <v>0</v>
      </c>
      <c r="ABG55">
        <f t="shared" si="1444"/>
        <v>0</v>
      </c>
      <c r="ABH55">
        <f t="shared" si="1445"/>
        <v>0</v>
      </c>
      <c r="ABI55">
        <f t="shared" si="1446"/>
        <v>0</v>
      </c>
      <c r="ABJ55">
        <f t="shared" si="1447"/>
        <v>0</v>
      </c>
      <c r="ABK55">
        <f t="shared" si="1448"/>
        <v>0</v>
      </c>
      <c r="ABL55">
        <f t="shared" si="1449"/>
        <v>0</v>
      </c>
      <c r="ABM55">
        <f t="shared" si="1450"/>
        <v>0</v>
      </c>
      <c r="ABN55">
        <f t="shared" si="1451"/>
        <v>0</v>
      </c>
      <c r="ABO55">
        <f t="shared" si="1452"/>
        <v>0</v>
      </c>
      <c r="ABP55">
        <f t="shared" si="1453"/>
        <v>0</v>
      </c>
      <c r="ABQ55">
        <f t="shared" si="1454"/>
        <v>0</v>
      </c>
      <c r="ABR55">
        <f t="shared" si="1455"/>
        <v>0</v>
      </c>
      <c r="ABS55">
        <f t="shared" si="1456"/>
        <v>0</v>
      </c>
      <c r="ABT55">
        <f t="shared" si="1457"/>
        <v>0</v>
      </c>
      <c r="ABU55">
        <f t="shared" si="1458"/>
        <v>0</v>
      </c>
      <c r="ABV55">
        <f t="shared" si="1459"/>
        <v>0</v>
      </c>
      <c r="ABW55">
        <f t="shared" si="1460"/>
        <v>0</v>
      </c>
      <c r="ABX55">
        <f t="shared" si="1461"/>
        <v>0</v>
      </c>
      <c r="ABY55">
        <f t="shared" si="1462"/>
        <v>0</v>
      </c>
      <c r="ABZ55">
        <f t="shared" si="1463"/>
        <v>0</v>
      </c>
      <c r="ACA55">
        <f t="shared" si="1464"/>
        <v>0</v>
      </c>
      <c r="ACB55">
        <f t="shared" si="1465"/>
        <v>0</v>
      </c>
      <c r="ACC55">
        <f t="shared" si="1466"/>
        <v>0</v>
      </c>
      <c r="ACD55">
        <f t="shared" si="1467"/>
        <v>0</v>
      </c>
      <c r="ACE55">
        <f t="shared" si="1468"/>
        <v>0</v>
      </c>
      <c r="ACF55">
        <f t="shared" si="1469"/>
        <v>0</v>
      </c>
      <c r="ACG55">
        <f t="shared" si="1470"/>
        <v>0</v>
      </c>
      <c r="ACH55">
        <f t="shared" si="1471"/>
        <v>0</v>
      </c>
      <c r="ACI55">
        <f t="shared" si="1472"/>
        <v>0</v>
      </c>
      <c r="ACJ55">
        <f t="shared" si="1473"/>
        <v>0</v>
      </c>
      <c r="ACK55">
        <f t="shared" si="1474"/>
        <v>0</v>
      </c>
      <c r="ACL55">
        <f t="shared" si="1475"/>
        <v>0</v>
      </c>
      <c r="ACM55">
        <f t="shared" si="1476"/>
        <v>0</v>
      </c>
      <c r="ACN55">
        <f t="shared" si="1477"/>
        <v>0</v>
      </c>
      <c r="ACO55">
        <f t="shared" si="1478"/>
        <v>0</v>
      </c>
      <c r="ACP55">
        <f t="shared" si="1479"/>
        <v>0</v>
      </c>
      <c r="ACQ55">
        <f t="shared" si="1480"/>
        <v>0</v>
      </c>
      <c r="ACR55">
        <f t="shared" si="1481"/>
        <v>0</v>
      </c>
      <c r="ACS55">
        <f t="shared" si="1482"/>
        <v>0</v>
      </c>
      <c r="ACT55">
        <f t="shared" si="1483"/>
        <v>0</v>
      </c>
      <c r="ACU55">
        <f t="shared" si="1484"/>
        <v>0</v>
      </c>
      <c r="ACW55" s="4">
        <f t="shared" si="1485"/>
        <v>245.20000000000002</v>
      </c>
      <c r="ACX55" s="4">
        <f t="shared" si="1486"/>
        <v>210.6</v>
      </c>
      <c r="ACY55" s="4">
        <f t="shared" si="1487"/>
        <v>64.599999999999994</v>
      </c>
      <c r="ACZ55" s="4">
        <f t="shared" si="1488"/>
        <v>0</v>
      </c>
      <c r="ADA55" s="88">
        <f t="shared" si="1489"/>
        <v>10.261578825892242</v>
      </c>
      <c r="ADB55" s="4">
        <f t="shared" si="1490"/>
        <v>520.4</v>
      </c>
      <c r="ADC55" s="5">
        <f t="shared" si="1491"/>
        <v>7.0028565600046386</v>
      </c>
      <c r="ADD55" s="5">
        <f t="shared" si="1492"/>
        <v>5.6833088953531288</v>
      </c>
      <c r="ADE55">
        <f t="shared" si="1493"/>
        <v>23.1</v>
      </c>
      <c r="ADF55">
        <f t="shared" si="1494"/>
        <v>21.1</v>
      </c>
      <c r="ADG55">
        <f t="shared" si="1495"/>
        <v>23.1</v>
      </c>
      <c r="ADH55">
        <f t="shared" si="1496"/>
        <v>0</v>
      </c>
      <c r="ADI55">
        <f t="shared" si="1497"/>
        <v>0</v>
      </c>
      <c r="ADJ55">
        <f t="shared" si="1498"/>
        <v>135.5</v>
      </c>
      <c r="ADK55">
        <f t="shared" si="1499"/>
        <v>108.5</v>
      </c>
      <c r="ADL55">
        <f t="shared" si="1500"/>
        <v>102.1</v>
      </c>
      <c r="ADM55">
        <f t="shared" si="1501"/>
        <v>42.4</v>
      </c>
      <c r="ADN55">
        <f t="shared" si="1502"/>
        <v>0</v>
      </c>
      <c r="ADO55">
        <f t="shared" si="1503"/>
        <v>64.599999999999994</v>
      </c>
      <c r="ADP55">
        <f t="shared" si="1504"/>
        <v>0</v>
      </c>
      <c r="ADQ55">
        <f t="shared" si="1505"/>
        <v>0</v>
      </c>
      <c r="ADR55">
        <f t="shared" si="1506"/>
        <v>0</v>
      </c>
      <c r="ADS55">
        <f t="shared" si="1507"/>
        <v>0</v>
      </c>
      <c r="ADT55">
        <f t="shared" si="1508"/>
        <v>0</v>
      </c>
      <c r="ADU55">
        <f t="shared" si="1509"/>
        <v>0</v>
      </c>
      <c r="ADV55">
        <f t="shared" si="1510"/>
        <v>0</v>
      </c>
      <c r="ADW55">
        <f t="shared" si="1511"/>
        <v>0</v>
      </c>
      <c r="ADX55">
        <f t="shared" si="1512"/>
        <v>0</v>
      </c>
      <c r="ADY55">
        <f t="shared" si="1513"/>
        <v>0</v>
      </c>
      <c r="ADZ55">
        <f t="shared" si="1514"/>
        <v>0</v>
      </c>
      <c r="AEA55">
        <f t="shared" si="1515"/>
        <v>0</v>
      </c>
      <c r="AEB55">
        <f t="shared" si="1516"/>
        <v>0</v>
      </c>
      <c r="AEC55">
        <f t="shared" si="1517"/>
        <v>0</v>
      </c>
      <c r="AED55">
        <f t="shared" si="1518"/>
        <v>0</v>
      </c>
      <c r="AEE55">
        <f t="shared" si="1519"/>
        <v>0</v>
      </c>
      <c r="AEF55">
        <f t="shared" si="1520"/>
        <v>0</v>
      </c>
      <c r="AEG55">
        <f t="shared" si="1521"/>
        <v>0</v>
      </c>
      <c r="AEH55">
        <f t="shared" si="1522"/>
        <v>0</v>
      </c>
      <c r="AEI55">
        <f t="shared" si="1523"/>
        <v>0</v>
      </c>
      <c r="AEJ55">
        <f t="shared" si="1524"/>
        <v>0</v>
      </c>
      <c r="AEK55">
        <f t="shared" si="1525"/>
        <v>0</v>
      </c>
      <c r="AEL55">
        <f t="shared" si="1526"/>
        <v>0</v>
      </c>
      <c r="AEM55">
        <f t="shared" si="1527"/>
        <v>0</v>
      </c>
      <c r="AEN55">
        <f t="shared" si="1528"/>
        <v>0</v>
      </c>
      <c r="AEO55">
        <f t="shared" si="1529"/>
        <v>0</v>
      </c>
      <c r="AEP55">
        <f t="shared" si="1530"/>
        <v>0</v>
      </c>
      <c r="AEQ55">
        <f t="shared" si="1531"/>
        <v>0</v>
      </c>
      <c r="AER55">
        <f t="shared" si="1532"/>
        <v>0</v>
      </c>
      <c r="AES55">
        <f t="shared" si="1533"/>
        <v>0</v>
      </c>
      <c r="AET55">
        <f t="shared" si="1534"/>
        <v>0</v>
      </c>
      <c r="AEU55">
        <f t="shared" si="1535"/>
        <v>0</v>
      </c>
      <c r="AEV55">
        <f t="shared" si="1536"/>
        <v>0</v>
      </c>
      <c r="AEW55">
        <f t="shared" si="1537"/>
        <v>0</v>
      </c>
      <c r="AEX55">
        <f t="shared" si="1538"/>
        <v>0</v>
      </c>
      <c r="AEY55">
        <f t="shared" si="1539"/>
        <v>0</v>
      </c>
      <c r="AEZ55">
        <f t="shared" si="1540"/>
        <v>0</v>
      </c>
      <c r="AFA55">
        <f t="shared" si="1541"/>
        <v>0</v>
      </c>
      <c r="AFB55">
        <f t="shared" si="1542"/>
        <v>0</v>
      </c>
      <c r="AFC55">
        <f t="shared" si="1543"/>
        <v>0</v>
      </c>
      <c r="AFD55">
        <f t="shared" si="1544"/>
        <v>0</v>
      </c>
      <c r="AFE55">
        <f t="shared" si="1545"/>
        <v>0</v>
      </c>
      <c r="AFF55">
        <f t="shared" si="1546"/>
        <v>0</v>
      </c>
      <c r="AFG55">
        <f t="shared" si="1547"/>
        <v>0</v>
      </c>
      <c r="AFH55">
        <f t="shared" si="1548"/>
        <v>0</v>
      </c>
      <c r="AFI55">
        <f t="shared" si="1549"/>
        <v>0</v>
      </c>
      <c r="AFJ55">
        <f t="shared" si="1550"/>
        <v>0</v>
      </c>
      <c r="AFK55">
        <f t="shared" si="1551"/>
        <v>0</v>
      </c>
      <c r="AFL55">
        <f t="shared" si="1552"/>
        <v>0</v>
      </c>
      <c r="AFM55">
        <f t="shared" si="1553"/>
        <v>0</v>
      </c>
      <c r="AFN55">
        <f t="shared" si="1554"/>
        <v>0</v>
      </c>
      <c r="AFO55">
        <f t="shared" si="1555"/>
        <v>0</v>
      </c>
      <c r="AFP55">
        <f t="shared" si="1556"/>
        <v>0</v>
      </c>
      <c r="AFQ55">
        <f t="shared" si="1557"/>
        <v>0</v>
      </c>
      <c r="AFR55">
        <f t="shared" si="1558"/>
        <v>0</v>
      </c>
      <c r="AFS55">
        <f t="shared" si="1559"/>
        <v>0</v>
      </c>
      <c r="AFT55">
        <f t="shared" si="1560"/>
        <v>0</v>
      </c>
      <c r="AFU55">
        <f t="shared" si="1561"/>
        <v>0</v>
      </c>
      <c r="AFV55">
        <f t="shared" si="1562"/>
        <v>0</v>
      </c>
      <c r="AFW55">
        <f t="shared" si="1563"/>
        <v>0</v>
      </c>
      <c r="AFX55">
        <f t="shared" si="1564"/>
        <v>0</v>
      </c>
      <c r="AFY55">
        <f t="shared" si="1565"/>
        <v>0</v>
      </c>
      <c r="AFZ55">
        <f t="shared" si="1566"/>
        <v>0</v>
      </c>
      <c r="AGA55">
        <f t="shared" si="1567"/>
        <v>0</v>
      </c>
      <c r="AGB55">
        <f t="shared" si="1568"/>
        <v>0</v>
      </c>
      <c r="AGC55">
        <f t="shared" si="1569"/>
        <v>0</v>
      </c>
      <c r="AGD55">
        <f t="shared" si="1570"/>
        <v>0</v>
      </c>
      <c r="AGE55">
        <f t="shared" si="1571"/>
        <v>0</v>
      </c>
      <c r="AGF55">
        <f t="shared" si="1572"/>
        <v>0</v>
      </c>
      <c r="AGG55">
        <f t="shared" si="1573"/>
        <v>0</v>
      </c>
      <c r="AGH55">
        <f t="shared" si="1574"/>
        <v>0</v>
      </c>
      <c r="AGI55">
        <f t="shared" si="1575"/>
        <v>0</v>
      </c>
      <c r="AGJ55">
        <f t="shared" si="1576"/>
        <v>0</v>
      </c>
      <c r="AGK55">
        <f t="shared" si="1577"/>
        <v>0</v>
      </c>
      <c r="AGM55" s="88">
        <f t="shared" si="1578"/>
        <v>84.25</v>
      </c>
      <c r="AGN55" s="88">
        <v>84.25</v>
      </c>
      <c r="AGO55">
        <v>8</v>
      </c>
      <c r="AGP55">
        <f t="shared" si="1579"/>
        <v>8</v>
      </c>
      <c r="AGQ55">
        <f t="shared" si="1580"/>
        <v>8</v>
      </c>
      <c r="AGR55">
        <f t="shared" si="1581"/>
        <v>8</v>
      </c>
      <c r="AGS55">
        <f t="shared" si="1582"/>
        <v>0</v>
      </c>
      <c r="AGT55">
        <f t="shared" si="1583"/>
        <v>0</v>
      </c>
      <c r="AGU55">
        <f t="shared" si="1584"/>
        <v>8</v>
      </c>
      <c r="AGV55">
        <f t="shared" si="1585"/>
        <v>3</v>
      </c>
      <c r="AGW55">
        <f t="shared" si="1586"/>
        <v>2</v>
      </c>
      <c r="AGX55">
        <f t="shared" si="1587"/>
        <v>8</v>
      </c>
      <c r="AGY55">
        <f t="shared" si="1588"/>
        <v>4</v>
      </c>
      <c r="AGZ55">
        <f t="shared" si="1589"/>
        <v>8</v>
      </c>
      <c r="AHA55">
        <f t="shared" si="1590"/>
        <v>0</v>
      </c>
      <c r="AHB55">
        <f t="shared" si="1591"/>
        <v>0</v>
      </c>
      <c r="AHC55">
        <f t="shared" si="1592"/>
        <v>0</v>
      </c>
      <c r="AHD55">
        <f t="shared" si="1593"/>
        <v>0</v>
      </c>
      <c r="AHE55">
        <f t="shared" si="1594"/>
        <v>0</v>
      </c>
      <c r="AHF55">
        <f t="shared" si="1595"/>
        <v>0</v>
      </c>
      <c r="AHG55">
        <f t="shared" si="1596"/>
        <v>0</v>
      </c>
      <c r="AHH55">
        <f t="shared" si="1597"/>
        <v>0</v>
      </c>
      <c r="AHI55">
        <f t="shared" si="1598"/>
        <v>0</v>
      </c>
      <c r="AHJ55">
        <f t="shared" si="1599"/>
        <v>0</v>
      </c>
      <c r="AHK55">
        <f t="shared" si="1600"/>
        <v>0</v>
      </c>
      <c r="AHL55">
        <f t="shared" si="1601"/>
        <v>0</v>
      </c>
      <c r="AHM55">
        <f t="shared" si="1602"/>
        <v>0</v>
      </c>
      <c r="AHN55">
        <f t="shared" si="1603"/>
        <v>0</v>
      </c>
      <c r="AHO55">
        <f t="shared" si="1604"/>
        <v>0</v>
      </c>
      <c r="AHP55">
        <f t="shared" si="1605"/>
        <v>0</v>
      </c>
      <c r="AHQ55">
        <f t="shared" si="1606"/>
        <v>0</v>
      </c>
      <c r="AHR55">
        <f t="shared" si="1607"/>
        <v>0</v>
      </c>
      <c r="AHS55">
        <f t="shared" si="1608"/>
        <v>0</v>
      </c>
      <c r="AHT55">
        <f t="shared" si="1609"/>
        <v>0</v>
      </c>
      <c r="AHU55">
        <f t="shared" si="1610"/>
        <v>0</v>
      </c>
      <c r="AHV55">
        <f t="shared" si="1611"/>
        <v>0</v>
      </c>
      <c r="AHW55">
        <f t="shared" si="1612"/>
        <v>0</v>
      </c>
      <c r="AHX55">
        <f t="shared" si="1613"/>
        <v>0</v>
      </c>
      <c r="AHY55">
        <f t="shared" si="1614"/>
        <v>0</v>
      </c>
      <c r="AHZ55">
        <f t="shared" si="1615"/>
        <v>0</v>
      </c>
      <c r="AIA55">
        <f t="shared" si="1616"/>
        <v>0</v>
      </c>
      <c r="AIB55">
        <f t="shared" si="1617"/>
        <v>0</v>
      </c>
      <c r="AIC55">
        <f t="shared" si="1618"/>
        <v>0</v>
      </c>
      <c r="AID55">
        <f t="shared" si="1619"/>
        <v>0</v>
      </c>
      <c r="AIE55">
        <f t="shared" si="1620"/>
        <v>0</v>
      </c>
      <c r="AIF55">
        <f t="shared" si="1621"/>
        <v>0</v>
      </c>
      <c r="AIG55">
        <f t="shared" si="1622"/>
        <v>0</v>
      </c>
      <c r="AIH55">
        <f t="shared" si="1623"/>
        <v>0</v>
      </c>
      <c r="AII55">
        <f t="shared" si="1624"/>
        <v>0</v>
      </c>
      <c r="AIJ55">
        <f t="shared" si="1625"/>
        <v>0</v>
      </c>
      <c r="AIK55">
        <f t="shared" si="1626"/>
        <v>0</v>
      </c>
      <c r="AIL55">
        <f t="shared" si="1627"/>
        <v>0</v>
      </c>
      <c r="AIM55">
        <f t="shared" si="1628"/>
        <v>0</v>
      </c>
      <c r="AIN55">
        <f t="shared" si="1629"/>
        <v>0</v>
      </c>
      <c r="AIO55">
        <f t="shared" si="1630"/>
        <v>0</v>
      </c>
      <c r="AIP55">
        <f t="shared" si="1631"/>
        <v>0</v>
      </c>
      <c r="AIQ55">
        <f t="shared" si="1632"/>
        <v>0</v>
      </c>
      <c r="AIR55">
        <f t="shared" si="1633"/>
        <v>0</v>
      </c>
      <c r="AIS55">
        <f t="shared" si="1634"/>
        <v>0</v>
      </c>
      <c r="AIT55">
        <f t="shared" si="1635"/>
        <v>0</v>
      </c>
      <c r="AIU55">
        <f t="shared" si="1636"/>
        <v>0</v>
      </c>
      <c r="AIV55">
        <f t="shared" si="1637"/>
        <v>0</v>
      </c>
      <c r="AIW55">
        <f t="shared" si="1638"/>
        <v>0</v>
      </c>
      <c r="AIX55">
        <f t="shared" si="1639"/>
        <v>0</v>
      </c>
      <c r="AIY55">
        <f t="shared" si="1640"/>
        <v>0</v>
      </c>
      <c r="AIZ55">
        <f t="shared" si="1641"/>
        <v>0</v>
      </c>
      <c r="AJA55">
        <f t="shared" si="1642"/>
        <v>0</v>
      </c>
      <c r="AJB55">
        <f t="shared" si="1643"/>
        <v>0</v>
      </c>
      <c r="AJC55">
        <f t="shared" si="1644"/>
        <v>0</v>
      </c>
      <c r="AJD55">
        <f t="shared" si="1645"/>
        <v>0</v>
      </c>
      <c r="AJE55">
        <f t="shared" si="1646"/>
        <v>0</v>
      </c>
      <c r="AJF55">
        <f t="shared" si="1647"/>
        <v>0</v>
      </c>
      <c r="AJG55">
        <f t="shared" si="1648"/>
        <v>0</v>
      </c>
      <c r="AJH55">
        <f t="shared" si="1649"/>
        <v>0</v>
      </c>
      <c r="AJI55">
        <f t="shared" si="1650"/>
        <v>0</v>
      </c>
      <c r="AJJ55">
        <f t="shared" si="1651"/>
        <v>0</v>
      </c>
      <c r="AJK55">
        <f t="shared" si="1652"/>
        <v>0</v>
      </c>
      <c r="AJL55">
        <f t="shared" si="1653"/>
        <v>0</v>
      </c>
      <c r="AJM55">
        <f t="shared" si="1654"/>
        <v>0</v>
      </c>
      <c r="AJN55">
        <f t="shared" si="1655"/>
        <v>0</v>
      </c>
      <c r="AJO55">
        <f t="shared" si="1656"/>
        <v>0</v>
      </c>
      <c r="AJP55">
        <f t="shared" si="1657"/>
        <v>0</v>
      </c>
      <c r="AJQ55">
        <f t="shared" si="1658"/>
        <v>0</v>
      </c>
      <c r="AJR55">
        <f t="shared" si="1659"/>
        <v>0</v>
      </c>
      <c r="AJS55">
        <f t="shared" si="1660"/>
        <v>0</v>
      </c>
      <c r="AJT55">
        <f t="shared" si="1661"/>
        <v>0</v>
      </c>
      <c r="AJU55">
        <f t="shared" si="1662"/>
        <v>0</v>
      </c>
      <c r="AJV55">
        <f t="shared" si="1663"/>
        <v>0</v>
      </c>
      <c r="AJX55">
        <v>60</v>
      </c>
      <c r="AJY55">
        <v>1</v>
      </c>
      <c r="AJZ55">
        <v>1</v>
      </c>
      <c r="AKA55">
        <f t="shared" si="1664"/>
        <v>0</v>
      </c>
      <c r="AKB55">
        <f t="shared" si="1665"/>
        <v>0</v>
      </c>
      <c r="AKC55">
        <f t="shared" si="1666"/>
        <v>0.25</v>
      </c>
      <c r="AKD55">
        <f t="shared" si="1667"/>
        <v>8</v>
      </c>
      <c r="AKE55">
        <f t="shared" si="1668"/>
        <v>2</v>
      </c>
      <c r="AKF55">
        <f t="shared" si="1669"/>
        <v>8</v>
      </c>
      <c r="AKG55">
        <f t="shared" si="1670"/>
        <v>2</v>
      </c>
      <c r="AKH55">
        <f t="shared" si="1671"/>
        <v>2</v>
      </c>
      <c r="AKI55">
        <f t="shared" si="1672"/>
        <v>0</v>
      </c>
      <c r="AKJ55">
        <f t="shared" si="1673"/>
        <v>0</v>
      </c>
      <c r="AKK55">
        <f t="shared" si="1674"/>
        <v>0</v>
      </c>
      <c r="AKL55">
        <f t="shared" si="1675"/>
        <v>0</v>
      </c>
      <c r="AKM55">
        <f t="shared" si="1676"/>
        <v>0</v>
      </c>
      <c r="AKN55">
        <f t="shared" si="1677"/>
        <v>0</v>
      </c>
      <c r="AKO55">
        <f t="shared" si="1678"/>
        <v>0</v>
      </c>
      <c r="AKP55">
        <f t="shared" si="1679"/>
        <v>0</v>
      </c>
      <c r="AKQ55">
        <f t="shared" si="1680"/>
        <v>0</v>
      </c>
      <c r="AKR55">
        <f t="shared" si="1681"/>
        <v>0</v>
      </c>
      <c r="AKS55">
        <f t="shared" si="1682"/>
        <v>0</v>
      </c>
      <c r="AKT55">
        <f t="shared" si="1683"/>
        <v>0</v>
      </c>
      <c r="AKU55">
        <f t="shared" si="1684"/>
        <v>0</v>
      </c>
      <c r="AKV55">
        <f t="shared" si="1685"/>
        <v>0</v>
      </c>
      <c r="AKW55">
        <f t="shared" si="1686"/>
        <v>0</v>
      </c>
      <c r="AKX55">
        <f t="shared" si="1687"/>
        <v>0</v>
      </c>
      <c r="AKY55">
        <f t="shared" si="1688"/>
        <v>0</v>
      </c>
      <c r="AKZ55">
        <f t="shared" si="1689"/>
        <v>0</v>
      </c>
      <c r="ALA55">
        <f t="shared" si="1690"/>
        <v>0</v>
      </c>
      <c r="ALB55">
        <f t="shared" si="1691"/>
        <v>0</v>
      </c>
      <c r="ALC55">
        <f t="shared" si="1692"/>
        <v>0</v>
      </c>
      <c r="ALD55">
        <f t="shared" si="1693"/>
        <v>0</v>
      </c>
      <c r="ALE55">
        <f t="shared" si="1694"/>
        <v>0</v>
      </c>
      <c r="ALF55">
        <f t="shared" si="1695"/>
        <v>0</v>
      </c>
      <c r="ALG55">
        <f t="shared" si="1696"/>
        <v>0</v>
      </c>
      <c r="ALH55">
        <f t="shared" si="1697"/>
        <v>0</v>
      </c>
      <c r="ALI55">
        <f t="shared" si="1698"/>
        <v>0</v>
      </c>
      <c r="ALJ55">
        <f t="shared" si="1699"/>
        <v>0</v>
      </c>
      <c r="ALK55">
        <f t="shared" si="1700"/>
        <v>0</v>
      </c>
      <c r="ALL55">
        <f t="shared" si="1701"/>
        <v>0</v>
      </c>
      <c r="ALM55">
        <f t="shared" si="1702"/>
        <v>0</v>
      </c>
      <c r="ALN55">
        <f t="shared" si="1703"/>
        <v>0</v>
      </c>
      <c r="ALO55">
        <f t="shared" si="1704"/>
        <v>0</v>
      </c>
      <c r="ALP55">
        <f t="shared" si="1705"/>
        <v>0</v>
      </c>
      <c r="ALQ55">
        <f t="shared" si="1706"/>
        <v>0</v>
      </c>
      <c r="ALR55">
        <f t="shared" si="1707"/>
        <v>0</v>
      </c>
      <c r="ALS55">
        <f t="shared" si="1708"/>
        <v>0</v>
      </c>
      <c r="ALT55">
        <f t="shared" si="1709"/>
        <v>0</v>
      </c>
      <c r="ALU55">
        <f t="shared" si="1710"/>
        <v>0</v>
      </c>
      <c r="ALV55">
        <f t="shared" si="1711"/>
        <v>0</v>
      </c>
      <c r="ALW55">
        <f t="shared" si="1712"/>
        <v>0</v>
      </c>
      <c r="ALX55">
        <f t="shared" si="1713"/>
        <v>0</v>
      </c>
      <c r="ALY55">
        <f t="shared" si="1714"/>
        <v>0</v>
      </c>
      <c r="ALZ55">
        <f t="shared" si="1715"/>
        <v>0</v>
      </c>
      <c r="AMA55">
        <f t="shared" si="1716"/>
        <v>0</v>
      </c>
      <c r="AMB55">
        <f t="shared" si="1717"/>
        <v>0</v>
      </c>
      <c r="AMC55">
        <f t="shared" si="1718"/>
        <v>0</v>
      </c>
      <c r="AMD55">
        <f t="shared" si="1719"/>
        <v>0</v>
      </c>
      <c r="AME55">
        <f t="shared" si="1720"/>
        <v>0</v>
      </c>
      <c r="AMF55">
        <f t="shared" si="1721"/>
        <v>0</v>
      </c>
      <c r="AMG55">
        <f t="shared" si="1722"/>
        <v>0</v>
      </c>
      <c r="AMH55">
        <f t="shared" si="1723"/>
        <v>0</v>
      </c>
      <c r="AMI55">
        <f t="shared" si="1724"/>
        <v>0</v>
      </c>
      <c r="AMJ55">
        <f t="shared" si="1725"/>
        <v>0</v>
      </c>
      <c r="AMK55">
        <f t="shared" si="1726"/>
        <v>0</v>
      </c>
      <c r="AML55">
        <f t="shared" si="1727"/>
        <v>0</v>
      </c>
      <c r="AMM55">
        <f t="shared" si="1728"/>
        <v>0</v>
      </c>
      <c r="AMN55">
        <f t="shared" si="1729"/>
        <v>0</v>
      </c>
      <c r="AMO55">
        <f t="shared" si="1730"/>
        <v>0</v>
      </c>
      <c r="AMP55">
        <f t="shared" si="1731"/>
        <v>0</v>
      </c>
      <c r="AMQ55">
        <f t="shared" si="1732"/>
        <v>0</v>
      </c>
      <c r="AMR55">
        <f t="shared" si="1733"/>
        <v>0</v>
      </c>
      <c r="AMS55">
        <f t="shared" si="1734"/>
        <v>0</v>
      </c>
      <c r="AMT55">
        <f t="shared" si="1735"/>
        <v>0</v>
      </c>
      <c r="AMU55">
        <f t="shared" si="1736"/>
        <v>0</v>
      </c>
      <c r="AMV55">
        <f t="shared" si="1737"/>
        <v>0</v>
      </c>
      <c r="AMW55">
        <f t="shared" si="1738"/>
        <v>0</v>
      </c>
      <c r="AMX55">
        <f t="shared" si="1739"/>
        <v>0</v>
      </c>
      <c r="AMY55">
        <f t="shared" si="1740"/>
        <v>0</v>
      </c>
      <c r="AMZ55">
        <f t="shared" si="1741"/>
        <v>0</v>
      </c>
      <c r="ANA55">
        <f t="shared" si="1742"/>
        <v>0</v>
      </c>
      <c r="ANB55">
        <f t="shared" si="1743"/>
        <v>0</v>
      </c>
      <c r="ANC55">
        <f t="shared" si="1744"/>
        <v>0</v>
      </c>
      <c r="AND55">
        <f t="shared" si="1745"/>
        <v>0</v>
      </c>
      <c r="ANR55" s="4">
        <v>2246</v>
      </c>
      <c r="ANS55" s="4">
        <f t="shared" si="1746"/>
        <v>2246</v>
      </c>
      <c r="ANU55" s="4">
        <v>2351</v>
      </c>
      <c r="ANV55" t="str">
        <f t="shared" si="1747"/>
        <v>2330</v>
      </c>
      <c r="ANW55" t="str">
        <f t="shared" si="1748"/>
        <v>2302</v>
      </c>
      <c r="ANX55" t="str">
        <f t="shared" si="1749"/>
        <v>2278</v>
      </c>
      <c r="ANY55" t="str">
        <f t="shared" si="1750"/>
        <v>2278</v>
      </c>
      <c r="ANZ55" t="str">
        <f t="shared" si="1751"/>
        <v>2278</v>
      </c>
      <c r="AOA55" t="str">
        <f t="shared" si="1752"/>
        <v>2280</v>
      </c>
      <c r="AOB55" t="str">
        <f t="shared" si="1753"/>
        <v>2281</v>
      </c>
      <c r="AOC55" t="str">
        <f t="shared" si="1754"/>
        <v>2284</v>
      </c>
      <c r="AOD55" t="str">
        <f t="shared" si="1755"/>
        <v>2269</v>
      </c>
      <c r="AOE55" t="str">
        <f t="shared" si="1756"/>
        <v>2241</v>
      </c>
      <c r="AOF55" t="str">
        <f t="shared" si="1757"/>
        <v>2246</v>
      </c>
      <c r="AOG55" t="str">
        <f t="shared" si="1758"/>
        <v>2246</v>
      </c>
      <c r="AOH55" t="str">
        <f t="shared" si="1759"/>
        <v>2246</v>
      </c>
      <c r="AOI55" t="str">
        <f t="shared" si="1760"/>
        <v>2246</v>
      </c>
      <c r="AOJ55" t="str">
        <f t="shared" si="1761"/>
        <v>2246</v>
      </c>
      <c r="AOK55" t="str">
        <f t="shared" si="1762"/>
        <v>2246</v>
      </c>
      <c r="AOL55" t="str">
        <f t="shared" si="1763"/>
        <v>2246</v>
      </c>
      <c r="AOM55" t="str">
        <f t="shared" si="1764"/>
        <v>2246</v>
      </c>
      <c r="AON55" t="str">
        <f t="shared" si="1765"/>
        <v>2246</v>
      </c>
      <c r="AOO55" t="str">
        <f t="shared" si="1766"/>
        <v>2246</v>
      </c>
      <c r="AOP55" t="str">
        <f t="shared" si="1767"/>
        <v>2246</v>
      </c>
      <c r="AOQ55" t="str">
        <f t="shared" si="1768"/>
        <v>2246</v>
      </c>
      <c r="AOR55" t="str">
        <f t="shared" si="1769"/>
        <v>2246</v>
      </c>
      <c r="AOS55" t="str">
        <f t="shared" si="1770"/>
        <v>2246</v>
      </c>
      <c r="AOT55" t="str">
        <f t="shared" si="1771"/>
        <v>2246</v>
      </c>
      <c r="AOU55" t="str">
        <f t="shared" si="1772"/>
        <v>2246</v>
      </c>
      <c r="AOV55" t="str">
        <f t="shared" si="1773"/>
        <v>2246</v>
      </c>
      <c r="AOW55" t="str">
        <f t="shared" si="1774"/>
        <v>2246</v>
      </c>
      <c r="AOX55" t="str">
        <f t="shared" si="1775"/>
        <v>2246</v>
      </c>
      <c r="AOY55" t="str">
        <f t="shared" si="1776"/>
        <v>2246</v>
      </c>
      <c r="AOZ55" t="str">
        <f t="shared" si="1777"/>
        <v>2246</v>
      </c>
      <c r="APA55" t="str">
        <f t="shared" si="1778"/>
        <v>2246</v>
      </c>
      <c r="APB55" t="str">
        <f t="shared" si="1779"/>
        <v>2246</v>
      </c>
      <c r="APC55" t="str">
        <f t="shared" si="1780"/>
        <v>2246</v>
      </c>
      <c r="APD55" t="str">
        <f t="shared" si="1781"/>
        <v>2246</v>
      </c>
      <c r="APE55" t="str">
        <f t="shared" si="1782"/>
        <v>2246</v>
      </c>
      <c r="APF55" t="str">
        <f t="shared" si="1783"/>
        <v>2246</v>
      </c>
      <c r="APG55" t="str">
        <f t="shared" si="1784"/>
        <v>2246</v>
      </c>
      <c r="APH55" t="str">
        <f t="shared" si="1785"/>
        <v>2246</v>
      </c>
      <c r="API55" t="str">
        <f t="shared" si="1786"/>
        <v>2246</v>
      </c>
      <c r="APJ55" t="str">
        <f t="shared" si="1787"/>
        <v>2246</v>
      </c>
      <c r="APK55" t="str">
        <f t="shared" si="1788"/>
        <v>2246</v>
      </c>
      <c r="APL55" t="str">
        <f t="shared" si="1789"/>
        <v>2246</v>
      </c>
      <c r="APM55" t="str">
        <f t="shared" si="1790"/>
        <v>2246</v>
      </c>
      <c r="APN55" t="str">
        <f t="shared" si="1791"/>
        <v>2246</v>
      </c>
      <c r="APO55" t="str">
        <f t="shared" si="1792"/>
        <v>2246</v>
      </c>
      <c r="APP55" t="str">
        <f t="shared" si="1793"/>
        <v>2246</v>
      </c>
      <c r="APQ55" t="str">
        <f t="shared" si="1794"/>
        <v>2246</v>
      </c>
      <c r="APR55" t="str">
        <f t="shared" si="1795"/>
        <v>2246</v>
      </c>
      <c r="APS55" t="str">
        <f t="shared" si="1796"/>
        <v>2246</v>
      </c>
      <c r="APT55" t="str">
        <f t="shared" si="1797"/>
        <v>2246</v>
      </c>
      <c r="APU55" t="str">
        <f t="shared" si="1798"/>
        <v>2246</v>
      </c>
      <c r="APV55" t="str">
        <f t="shared" si="1799"/>
        <v>2246</v>
      </c>
      <c r="APW55" t="str">
        <f t="shared" si="1800"/>
        <v>2246</v>
      </c>
      <c r="APX55" t="str">
        <f t="shared" si="1801"/>
        <v>2246</v>
      </c>
      <c r="APY55" t="str">
        <f t="shared" si="1802"/>
        <v>2246</v>
      </c>
      <c r="APZ55" t="str">
        <f t="shared" si="1803"/>
        <v>2246</v>
      </c>
      <c r="AQA55" t="str">
        <f t="shared" si="1804"/>
        <v>2246</v>
      </c>
      <c r="AQB55" t="str">
        <f t="shared" si="1805"/>
        <v>2246</v>
      </c>
      <c r="AQC55" t="str">
        <f t="shared" si="1806"/>
        <v>2246</v>
      </c>
      <c r="AQD55" t="str">
        <f t="shared" si="1807"/>
        <v>2246</v>
      </c>
      <c r="AQE55" t="str">
        <f t="shared" si="1808"/>
        <v>2246</v>
      </c>
      <c r="AQF55" t="str">
        <f t="shared" si="1809"/>
        <v>2246</v>
      </c>
      <c r="AQG55" t="str">
        <f t="shared" si="1810"/>
        <v>2246</v>
      </c>
      <c r="AQH55" t="str">
        <f t="shared" si="1811"/>
        <v>2246</v>
      </c>
      <c r="AQI55" t="str">
        <f t="shared" si="1812"/>
        <v>2246</v>
      </c>
      <c r="AQJ55" t="str">
        <f t="shared" si="1813"/>
        <v>2246</v>
      </c>
      <c r="AQK55" t="str">
        <f t="shared" si="1814"/>
        <v>2246</v>
      </c>
      <c r="AQL55" t="str">
        <f t="shared" si="1815"/>
        <v>2246</v>
      </c>
      <c r="AQM55" t="str">
        <f t="shared" si="1816"/>
        <v>2246</v>
      </c>
      <c r="AQN55" t="str">
        <f t="shared" si="1817"/>
        <v>2246</v>
      </c>
      <c r="AQO55" t="str">
        <f t="shared" si="1818"/>
        <v>2246</v>
      </c>
      <c r="AQP55" t="str">
        <f t="shared" si="1819"/>
        <v>2246</v>
      </c>
      <c r="AQQ55" t="str">
        <f t="shared" si="1820"/>
        <v>2246</v>
      </c>
      <c r="AQR55" t="str">
        <f t="shared" si="1821"/>
        <v>2246</v>
      </c>
      <c r="AQS55" t="str">
        <f t="shared" si="1822"/>
        <v>2246</v>
      </c>
      <c r="AQT55" t="str">
        <f t="shared" si="1823"/>
        <v>2246</v>
      </c>
      <c r="AQU55" t="str">
        <f t="shared" si="1824"/>
        <v>2246</v>
      </c>
      <c r="AQV55" t="str">
        <f t="shared" si="1825"/>
        <v>2246</v>
      </c>
      <c r="AQW55" t="str">
        <f t="shared" si="1826"/>
        <v>2246</v>
      </c>
      <c r="AQX55" t="str">
        <f t="shared" si="1827"/>
        <v>2246</v>
      </c>
      <c r="AQY55" t="str">
        <f t="shared" si="1828"/>
        <v>2246</v>
      </c>
      <c r="AQZ55" t="str">
        <f t="shared" si="1829"/>
        <v>2246</v>
      </c>
      <c r="ARA55" t="str">
        <f t="shared" si="1830"/>
        <v>2246</v>
      </c>
      <c r="ARB55" t="str">
        <f t="shared" si="1831"/>
        <v>2246</v>
      </c>
      <c r="ARC55">
        <v>2351</v>
      </c>
      <c r="ARH55" s="5"/>
    </row>
    <row r="56" spans="1:1152" x14ac:dyDescent="0.2">
      <c r="A56">
        <v>100</v>
      </c>
      <c r="B56" s="19" t="s">
        <v>27</v>
      </c>
      <c r="C56" s="20">
        <f>VLOOKUP(A56, Rankings!$A$2:$AN$161, 40, FALSE)</f>
        <v>54</v>
      </c>
      <c r="D56" s="221" t="s">
        <v>225</v>
      </c>
      <c r="F56" s="4">
        <v>2</v>
      </c>
      <c r="G56" s="4">
        <v>18</v>
      </c>
      <c r="I56" s="5">
        <f t="shared" si="916"/>
        <v>9</v>
      </c>
      <c r="L56" t="s">
        <v>1929</v>
      </c>
      <c r="M56" t="s">
        <v>2229</v>
      </c>
      <c r="N56" t="s">
        <v>2434</v>
      </c>
      <c r="O56" t="s">
        <v>2745</v>
      </c>
      <c r="P56" t="s">
        <v>2745</v>
      </c>
      <c r="Q56" t="s">
        <v>3085</v>
      </c>
      <c r="R56" t="s">
        <v>3416</v>
      </c>
      <c r="S56" t="s">
        <v>3658</v>
      </c>
      <c r="T56" t="s">
        <v>3754</v>
      </c>
      <c r="U56" t="s">
        <v>3975</v>
      </c>
      <c r="V56" t="s">
        <v>4168</v>
      </c>
      <c r="W56" t="str">
        <f>Rankings!D55</f>
        <v>-</v>
      </c>
      <c r="X56" t="s">
        <v>10</v>
      </c>
      <c r="Y56" t="s">
        <v>10</v>
      </c>
      <c r="Z56" t="s">
        <v>10</v>
      </c>
      <c r="AA56" t="s">
        <v>10</v>
      </c>
      <c r="AB56" t="s">
        <v>10</v>
      </c>
      <c r="AC56" t="s">
        <v>10</v>
      </c>
      <c r="AD56" t="s">
        <v>10</v>
      </c>
      <c r="AE56" t="s">
        <v>10</v>
      </c>
      <c r="AF56" t="s">
        <v>10</v>
      </c>
      <c r="AG56" t="s">
        <v>10</v>
      </c>
      <c r="AH56" t="s">
        <v>10</v>
      </c>
      <c r="AI56" t="s">
        <v>10</v>
      </c>
      <c r="AJ56" t="s">
        <v>10</v>
      </c>
      <c r="AK56" t="s">
        <v>10</v>
      </c>
      <c r="AL56" t="s">
        <v>10</v>
      </c>
      <c r="AM56" t="s">
        <v>10</v>
      </c>
      <c r="AN56" t="s">
        <v>10</v>
      </c>
      <c r="AO56" t="s">
        <v>10</v>
      </c>
      <c r="AP56" t="s">
        <v>10</v>
      </c>
      <c r="AQ56" t="s">
        <v>10</v>
      </c>
      <c r="AR56" t="s">
        <v>10</v>
      </c>
      <c r="AS56" t="s">
        <v>10</v>
      </c>
      <c r="AT56" t="s">
        <v>10</v>
      </c>
      <c r="AU56" t="s">
        <v>10</v>
      </c>
      <c r="AV56" t="s">
        <v>10</v>
      </c>
      <c r="AW56" t="s">
        <v>10</v>
      </c>
      <c r="AX56" t="s">
        <v>10</v>
      </c>
      <c r="AY56" t="s">
        <v>10</v>
      </c>
      <c r="AZ56" t="s">
        <v>10</v>
      </c>
      <c r="BA56" t="s">
        <v>10</v>
      </c>
      <c r="BB56" t="s">
        <v>10</v>
      </c>
      <c r="BC56" t="s">
        <v>10</v>
      </c>
      <c r="BD56" t="s">
        <v>10</v>
      </c>
      <c r="BE56" t="s">
        <v>10</v>
      </c>
      <c r="BF56" t="s">
        <v>10</v>
      </c>
      <c r="BG56" t="s">
        <v>10</v>
      </c>
      <c r="BH56" t="s">
        <v>10</v>
      </c>
      <c r="BI56" t="s">
        <v>10</v>
      </c>
      <c r="BJ56" t="s">
        <v>10</v>
      </c>
      <c r="BK56" t="s">
        <v>10</v>
      </c>
      <c r="BL56" t="s">
        <v>10</v>
      </c>
      <c r="BM56" t="s">
        <v>10</v>
      </c>
      <c r="BN56" t="s">
        <v>10</v>
      </c>
      <c r="BO56" t="s">
        <v>10</v>
      </c>
      <c r="BP56" t="s">
        <v>10</v>
      </c>
      <c r="BQ56" t="s">
        <v>10</v>
      </c>
      <c r="BR56" t="s">
        <v>10</v>
      </c>
      <c r="BS56" t="s">
        <v>10</v>
      </c>
      <c r="BT56" t="s">
        <v>10</v>
      </c>
      <c r="BU56" t="s">
        <v>10</v>
      </c>
      <c r="BV56" t="s">
        <v>10</v>
      </c>
      <c r="BW56" t="s">
        <v>10</v>
      </c>
      <c r="BX56" t="s">
        <v>10</v>
      </c>
      <c r="BY56" t="s">
        <v>10</v>
      </c>
      <c r="BZ56" t="s">
        <v>10</v>
      </c>
      <c r="CA56" t="s">
        <v>10</v>
      </c>
      <c r="CB56" t="s">
        <v>10</v>
      </c>
      <c r="CC56" t="s">
        <v>10</v>
      </c>
      <c r="CD56" t="s">
        <v>10</v>
      </c>
      <c r="CE56" t="s">
        <v>10</v>
      </c>
      <c r="CF56" t="s">
        <v>10</v>
      </c>
      <c r="CG56" t="s">
        <v>10</v>
      </c>
      <c r="CH56" t="s">
        <v>10</v>
      </c>
      <c r="CI56" t="s">
        <v>10</v>
      </c>
      <c r="CJ56" t="s">
        <v>10</v>
      </c>
      <c r="CK56" t="s">
        <v>10</v>
      </c>
      <c r="CL56" t="s">
        <v>10</v>
      </c>
      <c r="CM56" t="s">
        <v>10</v>
      </c>
      <c r="CN56" t="s">
        <v>10</v>
      </c>
      <c r="CO56" t="s">
        <v>10</v>
      </c>
      <c r="CP56" t="s">
        <v>10</v>
      </c>
      <c r="CQ56" t="s">
        <v>10</v>
      </c>
      <c r="CR56" t="s">
        <v>10</v>
      </c>
      <c r="CT56" s="4">
        <f t="shared" si="917"/>
        <v>4</v>
      </c>
      <c r="CU56" s="4">
        <f t="shared" si="918"/>
        <v>0</v>
      </c>
      <c r="CV56" s="4">
        <f t="shared" si="919"/>
        <v>0</v>
      </c>
      <c r="CW56" s="4">
        <f t="shared" si="920"/>
        <v>1</v>
      </c>
      <c r="CX56" s="4">
        <f t="shared" si="921"/>
        <v>1</v>
      </c>
      <c r="CY56" s="4">
        <f t="shared" si="922"/>
        <v>0</v>
      </c>
      <c r="CZ56" s="4">
        <f t="shared" si="923"/>
        <v>0</v>
      </c>
      <c r="DA56" s="4">
        <f t="shared" si="924"/>
        <v>1</v>
      </c>
      <c r="DB56" s="4">
        <f t="shared" si="925"/>
        <v>3</v>
      </c>
      <c r="DC56" s="4">
        <f t="shared" si="926"/>
        <v>0</v>
      </c>
      <c r="DD56" s="4">
        <f t="shared" si="927"/>
        <v>0</v>
      </c>
      <c r="DE56" s="4">
        <f t="shared" si="928"/>
        <v>1</v>
      </c>
      <c r="DF56" s="4">
        <f t="shared" si="929"/>
        <v>0</v>
      </c>
      <c r="DG56" s="4">
        <f t="shared" si="930"/>
        <v>0</v>
      </c>
      <c r="DH56" s="4">
        <f t="shared" si="931"/>
        <v>0</v>
      </c>
      <c r="DI56" s="152">
        <f t="shared" si="932"/>
        <v>0</v>
      </c>
      <c r="DJ56" s="153">
        <f t="shared" si="933"/>
        <v>4</v>
      </c>
      <c r="DK56" s="4">
        <f t="shared" si="934"/>
        <v>1</v>
      </c>
      <c r="DL56" s="4">
        <f t="shared" si="935"/>
        <v>1</v>
      </c>
      <c r="DM56" s="4">
        <f t="shared" si="936"/>
        <v>1</v>
      </c>
      <c r="DN56" s="4">
        <f t="shared" si="937"/>
        <v>3</v>
      </c>
      <c r="DO56" s="4">
        <f t="shared" si="938"/>
        <v>1</v>
      </c>
      <c r="DP56" s="4">
        <f t="shared" si="939"/>
        <v>0</v>
      </c>
      <c r="DQ56" s="4">
        <f t="shared" si="940"/>
        <v>0</v>
      </c>
      <c r="DR56" s="4">
        <f t="shared" si="941"/>
        <v>13</v>
      </c>
      <c r="DS56" s="4">
        <f t="shared" si="942"/>
        <v>7</v>
      </c>
      <c r="DT56" s="4">
        <f t="shared" si="943"/>
        <v>9</v>
      </c>
      <c r="DU56" t="str">
        <f t="shared" si="944"/>
        <v>3R</v>
      </c>
      <c r="DV56" t="str">
        <f t="shared" si="945"/>
        <v>3R</v>
      </c>
      <c r="DW56" t="str">
        <f t="shared" si="946"/>
        <v>0R</v>
      </c>
      <c r="DX56" t="str">
        <f t="shared" si="947"/>
        <v>3S</v>
      </c>
      <c r="DY56" t="str">
        <f t="shared" si="948"/>
        <v>3S</v>
      </c>
      <c r="DZ56" t="str">
        <f t="shared" si="949"/>
        <v>3R</v>
      </c>
      <c r="EA56" t="str">
        <f t="shared" si="950"/>
        <v>0L</v>
      </c>
      <c r="EB56" t="str">
        <f t="shared" si="951"/>
        <v>3L</v>
      </c>
      <c r="EC56" t="str">
        <f t="shared" si="952"/>
        <v>3R</v>
      </c>
      <c r="ED56" t="str">
        <f t="shared" si="953"/>
        <v>3S</v>
      </c>
      <c r="EE56" t="str">
        <f t="shared" si="954"/>
        <v>0S</v>
      </c>
      <c r="EF56">
        <f t="shared" si="955"/>
        <v>0</v>
      </c>
      <c r="EG56">
        <f t="shared" si="956"/>
        <v>0</v>
      </c>
      <c r="EH56">
        <f t="shared" si="957"/>
        <v>0</v>
      </c>
      <c r="EI56">
        <f t="shared" si="958"/>
        <v>0</v>
      </c>
      <c r="EJ56">
        <f t="shared" si="959"/>
        <v>0</v>
      </c>
      <c r="EK56">
        <f t="shared" si="960"/>
        <v>0</v>
      </c>
      <c r="EL56">
        <f t="shared" si="961"/>
        <v>0</v>
      </c>
      <c r="EM56">
        <f t="shared" si="962"/>
        <v>0</v>
      </c>
      <c r="EN56">
        <f t="shared" si="963"/>
        <v>0</v>
      </c>
      <c r="EO56">
        <f t="shared" si="964"/>
        <v>0</v>
      </c>
      <c r="EP56">
        <f t="shared" si="965"/>
        <v>0</v>
      </c>
      <c r="EQ56">
        <f t="shared" si="966"/>
        <v>0</v>
      </c>
      <c r="ER56">
        <f t="shared" si="967"/>
        <v>0</v>
      </c>
      <c r="ES56">
        <f t="shared" si="968"/>
        <v>0</v>
      </c>
      <c r="ET56">
        <f t="shared" si="969"/>
        <v>0</v>
      </c>
      <c r="EU56">
        <f t="shared" si="970"/>
        <v>0</v>
      </c>
      <c r="EV56">
        <f t="shared" si="971"/>
        <v>0</v>
      </c>
      <c r="EW56">
        <f t="shared" si="972"/>
        <v>0</v>
      </c>
      <c r="EX56">
        <f t="shared" si="973"/>
        <v>0</v>
      </c>
      <c r="EY56">
        <f t="shared" si="974"/>
        <v>0</v>
      </c>
      <c r="EZ56">
        <f t="shared" si="975"/>
        <v>0</v>
      </c>
      <c r="FA56">
        <f t="shared" si="976"/>
        <v>0</v>
      </c>
      <c r="FB56">
        <f t="shared" si="977"/>
        <v>0</v>
      </c>
      <c r="FC56">
        <f t="shared" si="978"/>
        <v>0</v>
      </c>
      <c r="FD56">
        <f t="shared" si="979"/>
        <v>0</v>
      </c>
      <c r="FE56">
        <f t="shared" si="980"/>
        <v>0</v>
      </c>
      <c r="FF56">
        <f t="shared" si="981"/>
        <v>0</v>
      </c>
      <c r="FG56">
        <f t="shared" si="982"/>
        <v>0</v>
      </c>
      <c r="FH56">
        <f t="shared" si="983"/>
        <v>0</v>
      </c>
      <c r="FI56">
        <f t="shared" si="984"/>
        <v>0</v>
      </c>
      <c r="FJ56">
        <f t="shared" si="985"/>
        <v>0</v>
      </c>
      <c r="FK56">
        <f t="shared" si="986"/>
        <v>0</v>
      </c>
      <c r="FL56">
        <f t="shared" si="987"/>
        <v>0</v>
      </c>
      <c r="FM56">
        <f t="shared" si="988"/>
        <v>0</v>
      </c>
      <c r="FN56">
        <f t="shared" si="989"/>
        <v>0</v>
      </c>
      <c r="FO56">
        <f t="shared" si="990"/>
        <v>0</v>
      </c>
      <c r="FP56">
        <f t="shared" si="991"/>
        <v>0</v>
      </c>
      <c r="FQ56">
        <f t="shared" si="992"/>
        <v>0</v>
      </c>
      <c r="FR56">
        <f t="shared" si="993"/>
        <v>0</v>
      </c>
      <c r="FS56">
        <f t="shared" si="994"/>
        <v>0</v>
      </c>
      <c r="FT56">
        <f t="shared" si="995"/>
        <v>0</v>
      </c>
      <c r="FU56">
        <f t="shared" si="996"/>
        <v>0</v>
      </c>
      <c r="FV56">
        <f t="shared" si="997"/>
        <v>0</v>
      </c>
      <c r="FW56">
        <f t="shared" si="998"/>
        <v>0</v>
      </c>
      <c r="FX56">
        <f t="shared" si="999"/>
        <v>0</v>
      </c>
      <c r="FY56">
        <f t="shared" si="1000"/>
        <v>0</v>
      </c>
      <c r="FZ56">
        <f t="shared" si="1001"/>
        <v>0</v>
      </c>
      <c r="GA56">
        <f t="shared" si="1002"/>
        <v>0</v>
      </c>
      <c r="GB56">
        <f t="shared" si="1003"/>
        <v>0</v>
      </c>
      <c r="GC56">
        <f t="shared" si="1004"/>
        <v>0</v>
      </c>
      <c r="GD56">
        <f t="shared" si="1005"/>
        <v>0</v>
      </c>
      <c r="GE56">
        <f t="shared" si="1006"/>
        <v>0</v>
      </c>
      <c r="GF56">
        <f t="shared" si="1007"/>
        <v>0</v>
      </c>
      <c r="GG56">
        <f t="shared" si="1008"/>
        <v>0</v>
      </c>
      <c r="GH56">
        <f t="shared" si="1009"/>
        <v>0</v>
      </c>
      <c r="GI56">
        <f t="shared" si="1010"/>
        <v>0</v>
      </c>
      <c r="GJ56">
        <f t="shared" si="1011"/>
        <v>0</v>
      </c>
      <c r="GK56">
        <f t="shared" si="1012"/>
        <v>0</v>
      </c>
      <c r="GL56">
        <f t="shared" si="1013"/>
        <v>0</v>
      </c>
      <c r="GM56">
        <f t="shared" si="1014"/>
        <v>0</v>
      </c>
      <c r="GN56">
        <f t="shared" si="1015"/>
        <v>0</v>
      </c>
      <c r="GO56">
        <f t="shared" si="1016"/>
        <v>0</v>
      </c>
      <c r="GP56">
        <f t="shared" si="1017"/>
        <v>0</v>
      </c>
      <c r="GQ56">
        <f t="shared" si="1018"/>
        <v>0</v>
      </c>
      <c r="GR56">
        <f t="shared" si="1019"/>
        <v>0</v>
      </c>
      <c r="GS56">
        <f t="shared" si="1020"/>
        <v>0</v>
      </c>
      <c r="GT56">
        <f t="shared" si="1021"/>
        <v>0</v>
      </c>
      <c r="GU56">
        <f t="shared" si="1022"/>
        <v>0</v>
      </c>
      <c r="GV56">
        <f t="shared" si="1023"/>
        <v>0</v>
      </c>
      <c r="GW56">
        <f t="shared" si="1024"/>
        <v>0</v>
      </c>
      <c r="GX56">
        <f t="shared" si="1025"/>
        <v>0</v>
      </c>
      <c r="GY56">
        <f t="shared" si="1026"/>
        <v>0</v>
      </c>
      <c r="GZ56">
        <f t="shared" si="1027"/>
        <v>0</v>
      </c>
      <c r="HA56">
        <f t="shared" si="1028"/>
        <v>0</v>
      </c>
      <c r="HB56" s="176" t="s">
        <v>314</v>
      </c>
      <c r="HC56" s="89">
        <f t="shared" si="1029"/>
        <v>228.56738124977582</v>
      </c>
      <c r="HD56" s="89">
        <f t="shared" si="1030"/>
        <v>136.68550068608977</v>
      </c>
      <c r="HE56" s="89">
        <f t="shared" si="1031"/>
        <v>87.050157502825527</v>
      </c>
      <c r="HF56" s="89">
        <f t="shared" si="1032"/>
        <v>0</v>
      </c>
      <c r="HH56" s="88">
        <f t="shared" si="1033"/>
        <v>452.30303943869114</v>
      </c>
      <c r="HI56" s="88">
        <f t="shared" si="1034"/>
        <v>43.525078751412764</v>
      </c>
      <c r="HK56">
        <f>IFERROR(VLOOKUP(_xlfn.NUMBERVALUE(MID(L56, SEARCH("!", L56)+1, SEARCH("+", L56)-SEARCH("!", L56)-1)), Rankings!$A$2:$BK$161, 63, FALSE),0)</f>
        <v>43.752783740104825</v>
      </c>
      <c r="HL56">
        <f>IFERROR(VLOOKUP(_xlfn.NUMBERVALUE(MID(M56, SEARCH("!", M56)+1, SEARCH("+", M56)-SEARCH("!", M56)-1)), Rankings!$A$2:$BK$161, 63, FALSE),0)</f>
        <v>45.607551170882857</v>
      </c>
      <c r="HM56">
        <f>IFERROR(VLOOKUP(_xlfn.NUMBERVALUE(MID(N56, SEARCH("!", N56)+1, SEARCH("+", N56)-SEARCH("!", N56)-1)), Rankings!$A$2:$BK$161, 63, FALSE),0)</f>
        <v>72.761552538808317</v>
      </c>
      <c r="HN56">
        <f>IFERROR(VLOOKUP(_xlfn.NUMBERVALUE(MID(O56, SEARCH("!", O56)+1, SEARCH("+", O56)-SEARCH("!", O56)-1)), Rankings!$A$2:$BK$161, 63, FALSE),0)</f>
        <v>0</v>
      </c>
      <c r="HO56">
        <f>IFERROR(VLOOKUP(_xlfn.NUMBERVALUE(MID(P56, SEARCH("!", P56)+1, SEARCH("+", P56)-SEARCH("!", P56)-1)), Rankings!$A$2:$BK$161, 63, FALSE),0)</f>
        <v>0</v>
      </c>
      <c r="HP56">
        <f>IFERROR(VLOOKUP(_xlfn.NUMBERVALUE(MID(Q56, SEARCH("!", Q56)+1, SEARCH("+", Q56)-SEARCH("!", Q56)-1)), Rankings!$A$2:$BK$161, 63, FALSE),0)</f>
        <v>36.140067731979215</v>
      </c>
      <c r="HQ56">
        <f>IFERROR(VLOOKUP(_xlfn.NUMBERVALUE(MID(R56, SEARCH("!", R56)+1, SEARCH("+", R56)-SEARCH("!", R56)-1)), Rankings!$A$2:$BK$161, 63, FALSE),0)</f>
        <v>66.716817363194451</v>
      </c>
      <c r="HR56">
        <f>IFERROR(VLOOKUP(_xlfn.NUMBERVALUE(MID(S56, SEARCH("!", S56)+1, SEARCH("+", S56)-SEARCH("!", S56)-1)), Rankings!$A$2:$BK$161, 63, FALSE),0)</f>
        <v>69.968683322895316</v>
      </c>
      <c r="HS56">
        <f>IFERROR(VLOOKUP(_xlfn.NUMBERVALUE(MID(T56, SEARCH("!", T56)+1, SEARCH("+", T56)-SEARCH("!", T56)-1)), Rankings!$A$2:$BK$161, 63, FALSE),0)</f>
        <v>30.305426068000582</v>
      </c>
      <c r="HT56">
        <f>IFERROR(VLOOKUP(_xlfn.NUMBERVALUE(MID(U56, SEARCH("!", U56)+1, SEARCH("+", U56)-SEARCH("!", U56)-1)), Rankings!$A$2:$BK$161, 63, FALSE),0)</f>
        <v>36.140067731979215</v>
      </c>
      <c r="HU56">
        <f>IFERROR(VLOOKUP(_xlfn.NUMBERVALUE(MID(V56, SEARCH("!", V56)+1, SEARCH("+", V56)-SEARCH("!", V56)-1)), Rankings!$A$2:$BK$161, 63, FALSE),0)</f>
        <v>50.910089770846305</v>
      </c>
      <c r="HV56">
        <f>IFERROR(VLOOKUP(_xlfn.NUMBERVALUE(MID(W56, SEARCH("!", W56)+1, SEARCH("+", W56)-SEARCH("!", W56)-1)), Rankings!$A$2:$BK$161, 63, FALSE),0)</f>
        <v>0</v>
      </c>
      <c r="HW56">
        <f>IFERROR(VLOOKUP(_xlfn.NUMBERVALUE(MID(X56, SEARCH("!", X56)+1, SEARCH("+", X56)-SEARCH("!", X56)-1)), Rankings!$A$2:$BK$161, 63, FALSE),0)</f>
        <v>0</v>
      </c>
      <c r="HX56">
        <f>IFERROR(VLOOKUP(_xlfn.NUMBERVALUE(MID(Y56, SEARCH("!", Y56)+1, SEARCH("+", Y56)-SEARCH("!", Y56)-1)), Rankings!$A$2:$BK$161, 63, FALSE),0)</f>
        <v>0</v>
      </c>
      <c r="HY56">
        <f>IFERROR(VLOOKUP(_xlfn.NUMBERVALUE(MID(Z56, SEARCH("!", Z56)+1, SEARCH("+", Z56)-SEARCH("!", Z56)-1)), Rankings!$A$2:$BK$161, 63, FALSE),0)</f>
        <v>0</v>
      </c>
      <c r="HZ56">
        <f>IFERROR(VLOOKUP(_xlfn.NUMBERVALUE(MID(AA56, SEARCH("!", AA56)+1, SEARCH("+", AA56)-SEARCH("!", AA56)-1)), Rankings!$A$2:$BK$161, 63, FALSE),0)</f>
        <v>0</v>
      </c>
      <c r="IA56">
        <f>IFERROR(VLOOKUP(_xlfn.NUMBERVALUE(MID(AB56, SEARCH("!", AB56)+1, SEARCH("+", AB56)-SEARCH("!", AB56)-1)), Rankings!$A$2:$BK$161, 63, FALSE),0)</f>
        <v>0</v>
      </c>
      <c r="IB56">
        <f>IFERROR(VLOOKUP(_xlfn.NUMBERVALUE(MID(AC56, SEARCH("!", AC56)+1, SEARCH("+", AC56)-SEARCH("!", AC56)-1)), Rankings!$A$2:$BK$161, 63, FALSE),0)</f>
        <v>0</v>
      </c>
      <c r="IC56">
        <f>IFERROR(VLOOKUP(_xlfn.NUMBERVALUE(MID(AD56, SEARCH("!", AD56)+1, SEARCH("+", AD56)-SEARCH("!", AD56)-1)), Rankings!$A$2:$BK$161, 63, FALSE),0)</f>
        <v>0</v>
      </c>
      <c r="ID56">
        <f>IFERROR(VLOOKUP(_xlfn.NUMBERVALUE(MID(AE56, SEARCH("!", AE56)+1, SEARCH("+", AE56)-SEARCH("!", AE56)-1)), Rankings!$A$2:$BK$161, 63, FALSE),0)</f>
        <v>0</v>
      </c>
      <c r="IE56">
        <f>IFERROR(VLOOKUP(_xlfn.NUMBERVALUE(MID(AF56, SEARCH("!", AF56)+1, SEARCH("+", AF56)-SEARCH("!", AF56)-1)), Rankings!$A$2:$BK$161, 63, FALSE),0)</f>
        <v>0</v>
      </c>
      <c r="IF56">
        <f>IFERROR(VLOOKUP(_xlfn.NUMBERVALUE(MID(AG56, SEARCH("!", AG56)+1, SEARCH("+", AG56)-SEARCH("!", AG56)-1)), Rankings!$A$2:$BK$161, 63, FALSE),0)</f>
        <v>0</v>
      </c>
      <c r="IG56">
        <f>IFERROR(VLOOKUP(_xlfn.NUMBERVALUE(MID(AH56, SEARCH("!", AH56)+1, SEARCH("+", AH56)-SEARCH("!", AH56)-1)), Rankings!$A$2:$BK$161, 63, FALSE),0)</f>
        <v>0</v>
      </c>
      <c r="IH56">
        <f>IFERROR(VLOOKUP(_xlfn.NUMBERVALUE(MID(AI56, SEARCH("!", AI56)+1, SEARCH("+", AI56)-SEARCH("!", AI56)-1)), Rankings!$A$2:$BK$161, 63, FALSE),0)</f>
        <v>0</v>
      </c>
      <c r="II56">
        <f>IFERROR(VLOOKUP(_xlfn.NUMBERVALUE(MID(AJ56, SEARCH("!", AJ56)+1, SEARCH("+", AJ56)-SEARCH("!", AJ56)-1)), Rankings!$A$2:$BK$161, 63, FALSE),0)</f>
        <v>0</v>
      </c>
      <c r="IJ56">
        <f>IFERROR(VLOOKUP(_xlfn.NUMBERVALUE(MID(AK56, SEARCH("!", AK56)+1, SEARCH("+", AK56)-SEARCH("!", AK56)-1)), Rankings!$A$2:$BK$161, 63, FALSE),0)</f>
        <v>0</v>
      </c>
      <c r="IK56">
        <f>IFERROR(VLOOKUP(_xlfn.NUMBERVALUE(MID(AL56, SEARCH("!", AL56)+1, SEARCH("+", AL56)-SEARCH("!", AL56)-1)), Rankings!$A$2:$BK$161, 63, FALSE),0)</f>
        <v>0</v>
      </c>
      <c r="IL56">
        <f>IFERROR(VLOOKUP(_xlfn.NUMBERVALUE(MID(AM56, SEARCH("!", AM56)+1, SEARCH("+", AM56)-SEARCH("!", AM56)-1)), Rankings!$A$2:$BK$161, 63, FALSE),0)</f>
        <v>0</v>
      </c>
      <c r="IM56">
        <f>IFERROR(VLOOKUP(_xlfn.NUMBERVALUE(MID(AN56, SEARCH("!", AN56)+1, SEARCH("+", AN56)-SEARCH("!", AN56)-1)), Rankings!$A$2:$BK$161, 63, FALSE),0)</f>
        <v>0</v>
      </c>
      <c r="IN56">
        <f>IFERROR(VLOOKUP(_xlfn.NUMBERVALUE(MID(AO56, SEARCH("!", AO56)+1, SEARCH("+", AO56)-SEARCH("!", AO56)-1)), Rankings!$A$2:$BK$161, 63, FALSE),0)</f>
        <v>0</v>
      </c>
      <c r="IO56">
        <f>IFERROR(VLOOKUP(_xlfn.NUMBERVALUE(MID(AP56, SEARCH("!", AP56)+1, SEARCH("+", AP56)-SEARCH("!", AP56)-1)), Rankings!$A$2:$BK$161, 63, FALSE),0)</f>
        <v>0</v>
      </c>
      <c r="IP56">
        <f>IFERROR(VLOOKUP(_xlfn.NUMBERVALUE(MID(AQ56, SEARCH("!", AQ56)+1, SEARCH("+", AQ56)-SEARCH("!", AQ56)-1)), Rankings!$A$2:$BK$161, 63, FALSE),0)</f>
        <v>0</v>
      </c>
      <c r="IQ56">
        <f>IFERROR(VLOOKUP(_xlfn.NUMBERVALUE(MID(AR56, SEARCH("!", AR56)+1, SEARCH("+", AR56)-SEARCH("!", AR56)-1)), Rankings!$A$2:$BK$161, 63, FALSE),0)</f>
        <v>0</v>
      </c>
      <c r="IR56">
        <f>IFERROR(VLOOKUP(_xlfn.NUMBERVALUE(MID(AS56, SEARCH("!", AS56)+1, SEARCH("+", AS56)-SEARCH("!", AS56)-1)), Rankings!$A$2:$BK$161, 63, FALSE),0)</f>
        <v>0</v>
      </c>
      <c r="IS56">
        <f>IFERROR(VLOOKUP(_xlfn.NUMBERVALUE(MID(AT56, SEARCH("!", AT56)+1, SEARCH("+", AT56)-SEARCH("!", AT56)-1)), Rankings!$A$2:$BK$161, 63, FALSE),0)</f>
        <v>0</v>
      </c>
      <c r="IT56">
        <f>IFERROR(VLOOKUP(_xlfn.NUMBERVALUE(MID(AU56, SEARCH("!", AU56)+1, SEARCH("+", AU56)-SEARCH("!", AU56)-1)), Rankings!$A$2:$BK$161, 63, FALSE),0)</f>
        <v>0</v>
      </c>
      <c r="IU56">
        <f>IFERROR(VLOOKUP(_xlfn.NUMBERVALUE(MID(AV56, SEARCH("!", AV56)+1, SEARCH("+", AV56)-SEARCH("!", AV56)-1)), Rankings!$A$2:$BK$161, 63, FALSE),0)</f>
        <v>0</v>
      </c>
      <c r="IV56">
        <f>IFERROR(VLOOKUP(_xlfn.NUMBERVALUE(MID(AW56, SEARCH("!", AW56)+1, SEARCH("+", AW56)-SEARCH("!", AW56)-1)), Rankings!$A$2:$BK$161, 63, FALSE),0)</f>
        <v>0</v>
      </c>
      <c r="IW56">
        <f>IFERROR(VLOOKUP(_xlfn.NUMBERVALUE(MID(AX56, SEARCH("!", AX56)+1, SEARCH("+", AX56)-SEARCH("!", AX56)-1)), Rankings!$A$2:$BK$161, 63, FALSE),0)</f>
        <v>0</v>
      </c>
      <c r="IX56">
        <f>IFERROR(VLOOKUP(_xlfn.NUMBERVALUE(MID(AY56, SEARCH("!", AY56)+1, SEARCH("+", AY56)-SEARCH("!", AY56)-1)), Rankings!$A$2:$BK$161, 63, FALSE),0)</f>
        <v>0</v>
      </c>
      <c r="IY56">
        <f>IFERROR(VLOOKUP(_xlfn.NUMBERVALUE(MID(AZ56, SEARCH("!", AZ56)+1, SEARCH("+", AZ56)-SEARCH("!", AZ56)-1)), Rankings!$A$2:$BK$161, 63, FALSE),0)</f>
        <v>0</v>
      </c>
      <c r="IZ56">
        <f>IFERROR(VLOOKUP(_xlfn.NUMBERVALUE(MID(BA56, SEARCH("!", BA56)+1, SEARCH("+", BA56)-SEARCH("!", BA56)-1)), Rankings!$A$2:$BK$161, 63, FALSE),0)</f>
        <v>0</v>
      </c>
      <c r="JA56">
        <f>IFERROR(VLOOKUP(_xlfn.NUMBERVALUE(MID(BB56, SEARCH("!", BB56)+1, SEARCH("+", BB56)-SEARCH("!", BB56)-1)), Rankings!$A$2:$BK$161, 63, FALSE),0)</f>
        <v>0</v>
      </c>
      <c r="JB56">
        <f>IFERROR(VLOOKUP(_xlfn.NUMBERVALUE(MID(BC56, SEARCH("!", BC56)+1, SEARCH("+", BC56)-SEARCH("!", BC56)-1)), Rankings!$A$2:$BK$161, 63, FALSE),0)</f>
        <v>0</v>
      </c>
      <c r="JC56">
        <f>IFERROR(VLOOKUP(_xlfn.NUMBERVALUE(MID(BD56, SEARCH("!", BD56)+1, SEARCH("+", BD56)-SEARCH("!", BD56)-1)), Rankings!$A$2:$BK$161, 63, FALSE),0)</f>
        <v>0</v>
      </c>
      <c r="JD56">
        <f>IFERROR(VLOOKUP(_xlfn.NUMBERVALUE(MID(BE56, SEARCH("!", BE56)+1, SEARCH("+", BE56)-SEARCH("!", BE56)-1)), Rankings!$A$2:$BK$161, 63, FALSE),0)</f>
        <v>0</v>
      </c>
      <c r="JE56">
        <f>IFERROR(VLOOKUP(_xlfn.NUMBERVALUE(MID(BF56, SEARCH("!", BF56)+1, SEARCH("+", BF56)-SEARCH("!", BF56)-1)), Rankings!$A$2:$BK$161, 63, FALSE),0)</f>
        <v>0</v>
      </c>
      <c r="JF56">
        <f>IFERROR(VLOOKUP(_xlfn.NUMBERVALUE(MID(BG56, SEARCH("!", BG56)+1, SEARCH("+", BG56)-SEARCH("!", BG56)-1)), Rankings!$A$2:$BK$161, 63, FALSE),0)</f>
        <v>0</v>
      </c>
      <c r="JG56">
        <f>IFERROR(VLOOKUP(_xlfn.NUMBERVALUE(MID(BH56, SEARCH("!", BH56)+1, SEARCH("+", BH56)-SEARCH("!", BH56)-1)), Rankings!$A$2:$BK$161, 63, FALSE),0)</f>
        <v>0</v>
      </c>
      <c r="JH56">
        <f>IFERROR(VLOOKUP(_xlfn.NUMBERVALUE(MID(BI56, SEARCH("!", BI56)+1, SEARCH("+", BI56)-SEARCH("!", BI56)-1)), Rankings!$A$2:$BK$161, 63, FALSE),0)</f>
        <v>0</v>
      </c>
      <c r="JI56">
        <f>IFERROR(VLOOKUP(_xlfn.NUMBERVALUE(MID(BJ56, SEARCH("!", BJ56)+1, SEARCH("+", BJ56)-SEARCH("!", BJ56)-1)), Rankings!$A$2:$BK$161, 63, FALSE),0)</f>
        <v>0</v>
      </c>
      <c r="JJ56">
        <f>IFERROR(VLOOKUP(_xlfn.NUMBERVALUE(MID(BK56, SEARCH("!", BK56)+1, SEARCH("+", BK56)-SEARCH("!", BK56)-1)), Rankings!$A$2:$BK$161, 63, FALSE),0)</f>
        <v>0</v>
      </c>
      <c r="JK56">
        <f>IFERROR(VLOOKUP(_xlfn.NUMBERVALUE(MID(BL56, SEARCH("!", BL56)+1, SEARCH("+", BL56)-SEARCH("!", BL56)-1)), Rankings!$A$2:$BK$161, 63, FALSE),0)</f>
        <v>0</v>
      </c>
      <c r="JL56">
        <f>IFERROR(VLOOKUP(_xlfn.NUMBERVALUE(MID(BM56, SEARCH("!", BM56)+1, SEARCH("+", BM56)-SEARCH("!", BM56)-1)), Rankings!$A$2:$BK$161, 63, FALSE),0)</f>
        <v>0</v>
      </c>
      <c r="JM56">
        <f>IFERROR(VLOOKUP(_xlfn.NUMBERVALUE(MID(BN56, SEARCH("!", BN56)+1, SEARCH("+", BN56)-SEARCH("!", BN56)-1)), Rankings!$A$2:$BK$161, 63, FALSE),0)</f>
        <v>0</v>
      </c>
      <c r="JN56">
        <f>IFERROR(VLOOKUP(_xlfn.NUMBERVALUE(MID(BO56, SEARCH("!", BO56)+1, SEARCH("+", BO56)-SEARCH("!", BO56)-1)), Rankings!$A$2:$BK$161, 63, FALSE),0)</f>
        <v>0</v>
      </c>
      <c r="JO56">
        <f>IFERROR(VLOOKUP(_xlfn.NUMBERVALUE(MID(BP56, SEARCH("!", BP56)+1, SEARCH("+", BP56)-SEARCH("!", BP56)-1)), Rankings!$A$2:$BK$161, 63, FALSE),0)</f>
        <v>0</v>
      </c>
      <c r="JP56">
        <f>IFERROR(VLOOKUP(_xlfn.NUMBERVALUE(MID(BQ56, SEARCH("!", BQ56)+1, SEARCH("+", BQ56)-SEARCH("!", BQ56)-1)), Rankings!$A$2:$BK$161, 63, FALSE),0)</f>
        <v>0</v>
      </c>
      <c r="JQ56">
        <f>IFERROR(VLOOKUP(_xlfn.NUMBERVALUE(MID(BR56, SEARCH("!", BR56)+1, SEARCH("+", BR56)-SEARCH("!", BR56)-1)), Rankings!$A$2:$BK$161, 63, FALSE),0)</f>
        <v>0</v>
      </c>
      <c r="JR56">
        <f>IFERROR(VLOOKUP(_xlfn.NUMBERVALUE(MID(BS56, SEARCH("!", BS56)+1, SEARCH("+", BS56)-SEARCH("!", BS56)-1)), Rankings!$A$2:$BK$161, 63, FALSE),0)</f>
        <v>0</v>
      </c>
      <c r="JS56">
        <f>IFERROR(VLOOKUP(_xlfn.NUMBERVALUE(MID(BT56, SEARCH("!", BT56)+1, SEARCH("+", BT56)-SEARCH("!", BT56)-1)), Rankings!$A$2:$BK$161, 63, FALSE),0)</f>
        <v>0</v>
      </c>
      <c r="JT56">
        <f>IFERROR(VLOOKUP(_xlfn.NUMBERVALUE(MID(BU56, SEARCH("!", BU56)+1, SEARCH("+", BU56)-SEARCH("!", BU56)-1)), Rankings!$A$2:$BK$161, 63, FALSE),0)</f>
        <v>0</v>
      </c>
      <c r="JU56">
        <f>IFERROR(VLOOKUP(_xlfn.NUMBERVALUE(MID(BV56, SEARCH("!", BV56)+1, SEARCH("+", BV56)-SEARCH("!", BV56)-1)), Rankings!$A$2:$BK$161, 63, FALSE),0)</f>
        <v>0</v>
      </c>
      <c r="JV56">
        <f>IFERROR(VLOOKUP(_xlfn.NUMBERVALUE(MID(BW56, SEARCH("!", BW56)+1, SEARCH("+", BW56)-SEARCH("!", BW56)-1)), Rankings!$A$2:$BK$161, 63, FALSE),0)</f>
        <v>0</v>
      </c>
      <c r="JW56">
        <f>IFERROR(VLOOKUP(_xlfn.NUMBERVALUE(MID(BX56, SEARCH("!", BX56)+1, SEARCH("+", BX56)-SEARCH("!", BX56)-1)), Rankings!$A$2:$BK$161, 63, FALSE),0)</f>
        <v>0</v>
      </c>
      <c r="JX56">
        <f>IFERROR(VLOOKUP(_xlfn.NUMBERVALUE(MID(BY56, SEARCH("!", BY56)+1, SEARCH("+", BY56)-SEARCH("!", BY56)-1)), Rankings!$A$2:$BK$161, 63, FALSE),0)</f>
        <v>0</v>
      </c>
      <c r="JY56">
        <f>IFERROR(VLOOKUP(_xlfn.NUMBERVALUE(MID(BZ56, SEARCH("!", BZ56)+1, SEARCH("+", BZ56)-SEARCH("!", BZ56)-1)), Rankings!$A$2:$BK$161, 63, FALSE),0)</f>
        <v>0</v>
      </c>
      <c r="JZ56">
        <f>IFERROR(VLOOKUP(_xlfn.NUMBERVALUE(MID(CA56, SEARCH("!", CA56)+1, SEARCH("+", CA56)-SEARCH("!", CA56)-1)), Rankings!$A$2:$BK$161, 63, FALSE),0)</f>
        <v>0</v>
      </c>
      <c r="KA56">
        <f>IFERROR(VLOOKUP(_xlfn.NUMBERVALUE(MID(CB56, SEARCH("!", CB56)+1, SEARCH("+", CB56)-SEARCH("!", CB56)-1)), Rankings!$A$2:$BK$161, 63, FALSE),0)</f>
        <v>0</v>
      </c>
      <c r="KB56">
        <f>IFERROR(VLOOKUP(_xlfn.NUMBERVALUE(MID(CC56, SEARCH("!", CC56)+1, SEARCH("+", CC56)-SEARCH("!", CC56)-1)), Rankings!$A$2:$BK$161, 63, FALSE),0)</f>
        <v>0</v>
      </c>
      <c r="KC56">
        <f>IFERROR(VLOOKUP(_xlfn.NUMBERVALUE(MID(CD56, SEARCH("!", CD56)+1, SEARCH("+", CD56)-SEARCH("!", CD56)-1)), Rankings!$A$2:$BK$161, 63, FALSE),0)</f>
        <v>0</v>
      </c>
      <c r="KD56">
        <f>IFERROR(VLOOKUP(_xlfn.NUMBERVALUE(MID(CE56, SEARCH("!", CE56)+1, SEARCH("+", CE56)-SEARCH("!", CE56)-1)), Rankings!$A$2:$BK$161, 63, FALSE),0)</f>
        <v>0</v>
      </c>
      <c r="KE56">
        <f>IFERROR(VLOOKUP(_xlfn.NUMBERVALUE(MID(CF56, SEARCH("!", CF56)+1, SEARCH("+", CF56)-SEARCH("!", CF56)-1)), Rankings!$A$2:$BK$161, 63, FALSE),0)</f>
        <v>0</v>
      </c>
      <c r="KF56">
        <f>IFERROR(VLOOKUP(_xlfn.NUMBERVALUE(MID(CG56, SEARCH("!", CG56)+1, SEARCH("+", CG56)-SEARCH("!", CG56)-1)), Rankings!$A$2:$BK$161, 63, FALSE),0)</f>
        <v>0</v>
      </c>
      <c r="KG56">
        <f>IFERROR(VLOOKUP(_xlfn.NUMBERVALUE(MID(CH56, SEARCH("!", CH56)+1, SEARCH("+", CH56)-SEARCH("!", CH56)-1)), Rankings!$A$2:$BK$161, 63, FALSE),0)</f>
        <v>0</v>
      </c>
      <c r="KH56">
        <f>IFERROR(VLOOKUP(_xlfn.NUMBERVALUE(MID(CI56, SEARCH("!", CI56)+1, SEARCH("+", CI56)-SEARCH("!", CI56)-1)), Rankings!$A$2:$BK$161, 63, FALSE),0)</f>
        <v>0</v>
      </c>
      <c r="KI56">
        <f>IFERROR(VLOOKUP(_xlfn.NUMBERVALUE(MID(CJ56, SEARCH("!", CJ56)+1, SEARCH("+", CJ56)-SEARCH("!", CJ56)-1)), Rankings!$A$2:$BK$161, 63, FALSE),0)</f>
        <v>0</v>
      </c>
      <c r="KJ56">
        <f>IFERROR(VLOOKUP(_xlfn.NUMBERVALUE(MID(CK56, SEARCH("!", CK56)+1, SEARCH("+", CK56)-SEARCH("!", CK56)-1)), Rankings!$A$2:$BK$161, 63, FALSE),0)</f>
        <v>0</v>
      </c>
      <c r="KK56">
        <f>IFERROR(VLOOKUP(_xlfn.NUMBERVALUE(MID(CL56, SEARCH("!", CL56)+1, SEARCH("+", CL56)-SEARCH("!", CL56)-1)), Rankings!$A$2:$BK$161, 63, FALSE),0)</f>
        <v>0</v>
      </c>
      <c r="KL56">
        <f>IFERROR(VLOOKUP(_xlfn.NUMBERVALUE(MID(CM56, SEARCH("!", CM56)+1, SEARCH("+", CM56)-SEARCH("!", CM56)-1)), Rankings!$A$2:$BK$161, 63, FALSE),0)</f>
        <v>0</v>
      </c>
      <c r="KM56">
        <f>IFERROR(VLOOKUP(_xlfn.NUMBERVALUE(MID(CN56, SEARCH("!", CN56)+1, SEARCH("+", CN56)-SEARCH("!", CN56)-1)), Rankings!$A$2:$BK$161, 63, FALSE),0)</f>
        <v>0</v>
      </c>
      <c r="KN56">
        <f>IFERROR(VLOOKUP(_xlfn.NUMBERVALUE(MID(CO56, SEARCH("!", CO56)+1, SEARCH("+", CO56)-SEARCH("!", CO56)-1)), Rankings!$A$2:$BK$161, 63, FALSE),0)</f>
        <v>0</v>
      </c>
      <c r="KO56">
        <f>IFERROR(VLOOKUP(_xlfn.NUMBERVALUE(MID(CP56, SEARCH("!", CP56)+1, SEARCH("+", CP56)-SEARCH("!", CP56)-1)), Rankings!$A$2:$BK$161, 63, FALSE),0)</f>
        <v>0</v>
      </c>
      <c r="KP56">
        <f>IFERROR(VLOOKUP(_xlfn.NUMBERVALUE(MID(CQ56, SEARCH("!", CQ56)+1, SEARCH("+", CQ56)-SEARCH("!", CQ56)-1)), Rankings!$A$2:$BK$161, 63, FALSE),0)</f>
        <v>0</v>
      </c>
      <c r="KQ56">
        <f>IFERROR(VLOOKUP(_xlfn.NUMBERVALUE(MID(CR56, SEARCH("!", CR56)+1, SEARCH("+", CR56)-SEARCH("!", CR56)-1)), Rankings!$A$2:$BK$161, 63, FALSE),0)</f>
        <v>0</v>
      </c>
      <c r="KS56" s="4">
        <f t="shared" si="1035"/>
        <v>213</v>
      </c>
      <c r="KT56" s="4">
        <f t="shared" si="1036"/>
        <v>84</v>
      </c>
      <c r="KU56" s="4">
        <f t="shared" si="1037"/>
        <v>104</v>
      </c>
      <c r="KV56" s="4">
        <f t="shared" si="1038"/>
        <v>0</v>
      </c>
      <c r="KY56" s="4">
        <f t="shared" si="1039"/>
        <v>401</v>
      </c>
      <c r="KZ56" s="4"/>
      <c r="LB56">
        <f t="shared" si="1040"/>
        <v>42</v>
      </c>
      <c r="LC56">
        <f t="shared" si="1041"/>
        <v>40</v>
      </c>
      <c r="LD56">
        <f t="shared" si="1042"/>
        <v>39</v>
      </c>
      <c r="LE56">
        <f t="shared" si="1043"/>
        <v>0</v>
      </c>
      <c r="LF56">
        <f t="shared" si="1044"/>
        <v>0</v>
      </c>
      <c r="LG56">
        <f t="shared" si="1045"/>
        <v>41</v>
      </c>
      <c r="LH56">
        <f t="shared" si="1046"/>
        <v>41</v>
      </c>
      <c r="LI56">
        <f t="shared" si="1047"/>
        <v>43</v>
      </c>
      <c r="LJ56">
        <f t="shared" si="1048"/>
        <v>51</v>
      </c>
      <c r="LK56">
        <f t="shared" si="1049"/>
        <v>57</v>
      </c>
      <c r="LL56">
        <f t="shared" si="1050"/>
        <v>47</v>
      </c>
      <c r="LM56">
        <f t="shared" si="1051"/>
        <v>0</v>
      </c>
      <c r="LN56">
        <f t="shared" si="1052"/>
        <v>0</v>
      </c>
      <c r="LO56">
        <f t="shared" si="1053"/>
        <v>0</v>
      </c>
      <c r="LP56">
        <f t="shared" si="1054"/>
        <v>0</v>
      </c>
      <c r="LQ56">
        <f t="shared" si="1055"/>
        <v>0</v>
      </c>
      <c r="LR56">
        <f t="shared" si="1056"/>
        <v>0</v>
      </c>
      <c r="LS56">
        <f t="shared" si="1057"/>
        <v>0</v>
      </c>
      <c r="LT56">
        <f t="shared" si="1058"/>
        <v>0</v>
      </c>
      <c r="LU56">
        <f t="shared" si="1059"/>
        <v>0</v>
      </c>
      <c r="LV56">
        <f t="shared" si="1060"/>
        <v>0</v>
      </c>
      <c r="LW56">
        <f t="shared" si="1061"/>
        <v>0</v>
      </c>
      <c r="LX56">
        <f t="shared" si="1062"/>
        <v>0</v>
      </c>
      <c r="LY56">
        <f t="shared" si="1063"/>
        <v>0</v>
      </c>
      <c r="LZ56">
        <f t="shared" si="1064"/>
        <v>0</v>
      </c>
      <c r="MA56">
        <f t="shared" si="1065"/>
        <v>0</v>
      </c>
      <c r="MB56">
        <f t="shared" si="1066"/>
        <v>0</v>
      </c>
      <c r="MC56">
        <f t="shared" si="1067"/>
        <v>0</v>
      </c>
      <c r="MD56">
        <f t="shared" si="1068"/>
        <v>0</v>
      </c>
      <c r="ME56">
        <f t="shared" si="1069"/>
        <v>0</v>
      </c>
      <c r="MF56">
        <f t="shared" si="1070"/>
        <v>0</v>
      </c>
      <c r="MG56">
        <f t="shared" si="1071"/>
        <v>0</v>
      </c>
      <c r="MH56">
        <f t="shared" si="1072"/>
        <v>0</v>
      </c>
      <c r="MI56">
        <f t="shared" si="1073"/>
        <v>0</v>
      </c>
      <c r="MJ56">
        <f t="shared" si="1074"/>
        <v>0</v>
      </c>
      <c r="MK56">
        <f t="shared" si="1075"/>
        <v>0</v>
      </c>
      <c r="ML56">
        <f t="shared" si="1076"/>
        <v>0</v>
      </c>
      <c r="MM56">
        <f t="shared" si="1077"/>
        <v>0</v>
      </c>
      <c r="MN56">
        <f t="shared" si="1078"/>
        <v>0</v>
      </c>
      <c r="MO56">
        <f t="shared" si="1079"/>
        <v>0</v>
      </c>
      <c r="MP56">
        <f t="shared" si="1080"/>
        <v>0</v>
      </c>
      <c r="MQ56">
        <f t="shared" si="1081"/>
        <v>0</v>
      </c>
      <c r="MR56">
        <f t="shared" si="1082"/>
        <v>0</v>
      </c>
      <c r="MS56">
        <f t="shared" si="1083"/>
        <v>0</v>
      </c>
      <c r="MT56">
        <f t="shared" si="1084"/>
        <v>0</v>
      </c>
      <c r="MU56">
        <f t="shared" si="1085"/>
        <v>0</v>
      </c>
      <c r="MV56">
        <f t="shared" si="1086"/>
        <v>0</v>
      </c>
      <c r="MW56">
        <f t="shared" si="1087"/>
        <v>0</v>
      </c>
      <c r="MX56">
        <f t="shared" si="1088"/>
        <v>0</v>
      </c>
      <c r="MY56">
        <f t="shared" si="1089"/>
        <v>0</v>
      </c>
      <c r="MZ56">
        <f t="shared" si="1090"/>
        <v>0</v>
      </c>
      <c r="NA56">
        <f t="shared" si="1091"/>
        <v>0</v>
      </c>
      <c r="NB56">
        <f t="shared" si="1092"/>
        <v>0</v>
      </c>
      <c r="NC56">
        <f t="shared" si="1093"/>
        <v>0</v>
      </c>
      <c r="ND56">
        <f t="shared" si="1094"/>
        <v>0</v>
      </c>
      <c r="NE56">
        <f t="shared" si="1095"/>
        <v>0</v>
      </c>
      <c r="NF56">
        <f t="shared" si="1096"/>
        <v>0</v>
      </c>
      <c r="NG56">
        <f t="shared" si="1097"/>
        <v>0</v>
      </c>
      <c r="NH56">
        <f t="shared" si="1098"/>
        <v>0</v>
      </c>
      <c r="NI56">
        <f t="shared" si="1099"/>
        <v>0</v>
      </c>
      <c r="NJ56">
        <f t="shared" si="1100"/>
        <v>0</v>
      </c>
      <c r="NK56">
        <f t="shared" si="1101"/>
        <v>0</v>
      </c>
      <c r="NL56">
        <f t="shared" si="1102"/>
        <v>0</v>
      </c>
      <c r="NM56">
        <f t="shared" si="1103"/>
        <v>0</v>
      </c>
      <c r="NN56">
        <f t="shared" si="1104"/>
        <v>0</v>
      </c>
      <c r="NO56">
        <f t="shared" si="1105"/>
        <v>0</v>
      </c>
      <c r="NP56">
        <f t="shared" si="1106"/>
        <v>0</v>
      </c>
      <c r="NQ56">
        <f t="shared" si="1107"/>
        <v>0</v>
      </c>
      <c r="NR56">
        <f t="shared" si="1108"/>
        <v>0</v>
      </c>
      <c r="NS56">
        <f t="shared" si="1109"/>
        <v>0</v>
      </c>
      <c r="NT56">
        <f t="shared" si="1110"/>
        <v>0</v>
      </c>
      <c r="NU56">
        <f t="shared" si="1111"/>
        <v>0</v>
      </c>
      <c r="NV56">
        <f t="shared" si="1112"/>
        <v>0</v>
      </c>
      <c r="NW56">
        <f t="shared" si="1113"/>
        <v>0</v>
      </c>
      <c r="NX56">
        <f t="shared" si="1114"/>
        <v>0</v>
      </c>
      <c r="NY56">
        <f t="shared" si="1115"/>
        <v>0</v>
      </c>
      <c r="NZ56">
        <f t="shared" si="1116"/>
        <v>0</v>
      </c>
      <c r="OA56">
        <f t="shared" si="1117"/>
        <v>0</v>
      </c>
      <c r="OB56">
        <f t="shared" si="1118"/>
        <v>0</v>
      </c>
      <c r="OC56">
        <f t="shared" si="1119"/>
        <v>0</v>
      </c>
      <c r="OD56">
        <f t="shared" si="1120"/>
        <v>0</v>
      </c>
      <c r="OE56">
        <f t="shared" si="1121"/>
        <v>0</v>
      </c>
      <c r="OF56">
        <f t="shared" si="1122"/>
        <v>0</v>
      </c>
      <c r="OG56">
        <f t="shared" si="1123"/>
        <v>0</v>
      </c>
      <c r="OH56">
        <f t="shared" si="1124"/>
        <v>0</v>
      </c>
      <c r="OJ56" s="4">
        <f t="shared" si="1125"/>
        <v>177</v>
      </c>
      <c r="OK56" s="4">
        <f t="shared" si="1126"/>
        <v>84</v>
      </c>
      <c r="OL56" s="4">
        <f t="shared" si="1127"/>
        <v>90</v>
      </c>
      <c r="OM56" s="4">
        <f t="shared" si="1128"/>
        <v>0</v>
      </c>
      <c r="OP56" s="4">
        <f t="shared" si="1129"/>
        <v>351</v>
      </c>
      <c r="OQ56" s="4"/>
      <c r="OS56">
        <f t="shared" si="1130"/>
        <v>38</v>
      </c>
      <c r="OT56">
        <f t="shared" si="1131"/>
        <v>30</v>
      </c>
      <c r="OU56">
        <f t="shared" si="1132"/>
        <v>46</v>
      </c>
      <c r="OV56">
        <f t="shared" si="1133"/>
        <v>0</v>
      </c>
      <c r="OW56">
        <f t="shared" si="1134"/>
        <v>0</v>
      </c>
      <c r="OX56">
        <f t="shared" si="1135"/>
        <v>35</v>
      </c>
      <c r="OY56">
        <f t="shared" si="1136"/>
        <v>51</v>
      </c>
      <c r="OZ56">
        <f t="shared" si="1137"/>
        <v>33</v>
      </c>
      <c r="PA56">
        <f t="shared" si="1138"/>
        <v>28</v>
      </c>
      <c r="PB56">
        <f t="shared" si="1139"/>
        <v>38</v>
      </c>
      <c r="PC56">
        <f t="shared" si="1140"/>
        <v>52</v>
      </c>
      <c r="PD56">
        <f t="shared" si="1141"/>
        <v>0</v>
      </c>
      <c r="PE56">
        <f t="shared" si="1142"/>
        <v>0</v>
      </c>
      <c r="PF56">
        <f t="shared" si="1143"/>
        <v>0</v>
      </c>
      <c r="PG56">
        <f t="shared" si="1144"/>
        <v>0</v>
      </c>
      <c r="PH56">
        <f t="shared" si="1145"/>
        <v>0</v>
      </c>
      <c r="PI56">
        <f t="shared" si="1146"/>
        <v>0</v>
      </c>
      <c r="PJ56">
        <f t="shared" si="1147"/>
        <v>0</v>
      </c>
      <c r="PK56">
        <f t="shared" si="1148"/>
        <v>0</v>
      </c>
      <c r="PL56">
        <f t="shared" si="1149"/>
        <v>0</v>
      </c>
      <c r="PM56">
        <f t="shared" si="1150"/>
        <v>0</v>
      </c>
      <c r="PN56">
        <f t="shared" si="1151"/>
        <v>0</v>
      </c>
      <c r="PO56">
        <f t="shared" si="1152"/>
        <v>0</v>
      </c>
      <c r="PP56">
        <f t="shared" si="1153"/>
        <v>0</v>
      </c>
      <c r="PQ56">
        <f t="shared" si="1154"/>
        <v>0</v>
      </c>
      <c r="PR56">
        <f t="shared" si="1155"/>
        <v>0</v>
      </c>
      <c r="PS56">
        <f t="shared" si="1156"/>
        <v>0</v>
      </c>
      <c r="PT56">
        <f t="shared" si="1157"/>
        <v>0</v>
      </c>
      <c r="PU56">
        <f t="shared" si="1158"/>
        <v>0</v>
      </c>
      <c r="PV56">
        <f t="shared" si="1159"/>
        <v>0</v>
      </c>
      <c r="PW56">
        <f t="shared" si="1160"/>
        <v>0</v>
      </c>
      <c r="PX56">
        <f t="shared" si="1161"/>
        <v>0</v>
      </c>
      <c r="PY56">
        <f t="shared" si="1162"/>
        <v>0</v>
      </c>
      <c r="PZ56">
        <f t="shared" si="1163"/>
        <v>0</v>
      </c>
      <c r="QA56">
        <f t="shared" si="1164"/>
        <v>0</v>
      </c>
      <c r="QB56">
        <f t="shared" si="1165"/>
        <v>0</v>
      </c>
      <c r="QC56">
        <f t="shared" si="1166"/>
        <v>0</v>
      </c>
      <c r="QD56">
        <f t="shared" si="1167"/>
        <v>0</v>
      </c>
      <c r="QE56">
        <f t="shared" si="1168"/>
        <v>0</v>
      </c>
      <c r="QF56">
        <f t="shared" si="1169"/>
        <v>0</v>
      </c>
      <c r="QG56">
        <f t="shared" si="1170"/>
        <v>0</v>
      </c>
      <c r="QH56">
        <f t="shared" si="1171"/>
        <v>0</v>
      </c>
      <c r="QI56">
        <f t="shared" si="1172"/>
        <v>0</v>
      </c>
      <c r="QJ56">
        <f t="shared" si="1173"/>
        <v>0</v>
      </c>
      <c r="QK56">
        <f t="shared" si="1174"/>
        <v>0</v>
      </c>
      <c r="QL56">
        <f t="shared" si="1175"/>
        <v>0</v>
      </c>
      <c r="QM56">
        <f t="shared" si="1176"/>
        <v>0</v>
      </c>
      <c r="QN56">
        <f t="shared" si="1177"/>
        <v>0</v>
      </c>
      <c r="QO56">
        <f t="shared" si="1178"/>
        <v>0</v>
      </c>
      <c r="QP56">
        <f t="shared" si="1179"/>
        <v>0</v>
      </c>
      <c r="QQ56">
        <f t="shared" si="1180"/>
        <v>0</v>
      </c>
      <c r="QR56">
        <f t="shared" si="1181"/>
        <v>0</v>
      </c>
      <c r="QS56">
        <f t="shared" si="1182"/>
        <v>0</v>
      </c>
      <c r="QT56">
        <f t="shared" si="1183"/>
        <v>0</v>
      </c>
      <c r="QU56">
        <f t="shared" si="1184"/>
        <v>0</v>
      </c>
      <c r="QV56">
        <f t="shared" si="1185"/>
        <v>0</v>
      </c>
      <c r="QW56">
        <f t="shared" si="1186"/>
        <v>0</v>
      </c>
      <c r="QX56">
        <f t="shared" si="1187"/>
        <v>0</v>
      </c>
      <c r="QY56">
        <f t="shared" si="1188"/>
        <v>0</v>
      </c>
      <c r="QZ56">
        <f t="shared" si="1189"/>
        <v>0</v>
      </c>
      <c r="RA56">
        <f t="shared" si="1190"/>
        <v>0</v>
      </c>
      <c r="RB56">
        <f t="shared" si="1191"/>
        <v>0</v>
      </c>
      <c r="RC56">
        <f t="shared" si="1192"/>
        <v>0</v>
      </c>
      <c r="RD56">
        <f t="shared" si="1193"/>
        <v>0</v>
      </c>
      <c r="RE56">
        <f t="shared" si="1194"/>
        <v>0</v>
      </c>
      <c r="RF56">
        <f t="shared" si="1195"/>
        <v>0</v>
      </c>
      <c r="RG56">
        <f t="shared" si="1196"/>
        <v>0</v>
      </c>
      <c r="RH56">
        <f t="shared" si="1197"/>
        <v>0</v>
      </c>
      <c r="RI56">
        <f t="shared" si="1198"/>
        <v>0</v>
      </c>
      <c r="RJ56">
        <f t="shared" si="1199"/>
        <v>0</v>
      </c>
      <c r="RK56">
        <f t="shared" si="1200"/>
        <v>0</v>
      </c>
      <c r="RL56">
        <f t="shared" si="1201"/>
        <v>0</v>
      </c>
      <c r="RM56">
        <f t="shared" si="1202"/>
        <v>0</v>
      </c>
      <c r="RN56">
        <f t="shared" si="1203"/>
        <v>0</v>
      </c>
      <c r="RO56">
        <f t="shared" si="1204"/>
        <v>0</v>
      </c>
      <c r="RP56">
        <f t="shared" si="1205"/>
        <v>0</v>
      </c>
      <c r="RQ56">
        <f t="shared" si="1206"/>
        <v>0</v>
      </c>
      <c r="RR56">
        <f t="shared" si="1207"/>
        <v>0</v>
      </c>
      <c r="RS56">
        <f t="shared" si="1208"/>
        <v>0</v>
      </c>
      <c r="RT56">
        <f t="shared" si="1209"/>
        <v>0</v>
      </c>
      <c r="RU56">
        <f t="shared" si="1210"/>
        <v>0</v>
      </c>
      <c r="RV56">
        <f t="shared" si="1211"/>
        <v>0</v>
      </c>
      <c r="RW56">
        <f t="shared" si="1212"/>
        <v>0</v>
      </c>
      <c r="RX56">
        <f t="shared" si="1213"/>
        <v>0</v>
      </c>
      <c r="RY56">
        <f t="shared" si="1214"/>
        <v>0</v>
      </c>
      <c r="SA56" s="4">
        <f t="shared" si="1215"/>
        <v>21.47</v>
      </c>
      <c r="SB56" s="4">
        <f t="shared" si="1216"/>
        <v>7.9</v>
      </c>
      <c r="SC56" s="4">
        <f t="shared" si="1217"/>
        <v>10.199999999999999</v>
      </c>
      <c r="SD56" s="4">
        <f t="shared" si="1218"/>
        <v>0</v>
      </c>
      <c r="SF56" s="4">
        <f t="shared" si="1219"/>
        <v>39.569999999999993</v>
      </c>
      <c r="SI56">
        <f t="shared" si="1220"/>
        <v>4.25</v>
      </c>
      <c r="SJ56">
        <f t="shared" si="1221"/>
        <v>3.88</v>
      </c>
      <c r="SK56">
        <f t="shared" si="1222"/>
        <v>4.13</v>
      </c>
      <c r="SL56" t="str">
        <f t="shared" si="1223"/>
        <v>0</v>
      </c>
      <c r="SM56" t="str">
        <f t="shared" si="1224"/>
        <v>0</v>
      </c>
      <c r="SN56">
        <f t="shared" si="1225"/>
        <v>4.5</v>
      </c>
      <c r="SO56">
        <f t="shared" si="1226"/>
        <v>4</v>
      </c>
      <c r="SP56">
        <f t="shared" si="1227"/>
        <v>3.9</v>
      </c>
      <c r="SQ56">
        <f t="shared" si="1228"/>
        <v>4.71</v>
      </c>
      <c r="SR56">
        <f t="shared" si="1229"/>
        <v>5.57</v>
      </c>
      <c r="SS56">
        <f t="shared" si="1230"/>
        <v>4.63</v>
      </c>
      <c r="ST56" t="str">
        <f t="shared" si="1231"/>
        <v>0</v>
      </c>
      <c r="SU56" t="str">
        <f t="shared" si="1232"/>
        <v>0</v>
      </c>
      <c r="SV56" t="str">
        <f t="shared" si="1233"/>
        <v>0</v>
      </c>
      <c r="SW56" t="str">
        <f t="shared" si="1234"/>
        <v>0</v>
      </c>
      <c r="SX56" t="str">
        <f t="shared" si="1235"/>
        <v>0</v>
      </c>
      <c r="SY56" t="str">
        <f t="shared" si="1236"/>
        <v>0</v>
      </c>
      <c r="SZ56" t="str">
        <f t="shared" si="1237"/>
        <v>0</v>
      </c>
      <c r="TA56" t="str">
        <f t="shared" si="1238"/>
        <v>0</v>
      </c>
      <c r="TB56" t="str">
        <f t="shared" si="1239"/>
        <v>0</v>
      </c>
      <c r="TC56" t="str">
        <f t="shared" si="1240"/>
        <v>0</v>
      </c>
      <c r="TD56" t="str">
        <f t="shared" si="1241"/>
        <v>0</v>
      </c>
      <c r="TE56" t="str">
        <f t="shared" si="1242"/>
        <v>0</v>
      </c>
      <c r="TF56" t="str">
        <f t="shared" si="1243"/>
        <v>0</v>
      </c>
      <c r="TG56" t="str">
        <f t="shared" si="1244"/>
        <v>0</v>
      </c>
      <c r="TH56" t="str">
        <f t="shared" si="1245"/>
        <v>0</v>
      </c>
      <c r="TI56" t="str">
        <f t="shared" si="1246"/>
        <v>0</v>
      </c>
      <c r="TJ56" t="str">
        <f t="shared" si="1247"/>
        <v>0</v>
      </c>
      <c r="TK56" t="str">
        <f t="shared" si="1248"/>
        <v>0</v>
      </c>
      <c r="TL56" t="str">
        <f t="shared" si="1249"/>
        <v>0</v>
      </c>
      <c r="TM56" t="str">
        <f t="shared" si="1250"/>
        <v>0</v>
      </c>
      <c r="TN56" t="str">
        <f t="shared" si="1251"/>
        <v>0</v>
      </c>
      <c r="TO56" t="str">
        <f t="shared" si="1252"/>
        <v>0</v>
      </c>
      <c r="TP56" t="str">
        <f t="shared" si="1253"/>
        <v>0</v>
      </c>
      <c r="TQ56" t="str">
        <f t="shared" si="1254"/>
        <v>0</v>
      </c>
      <c r="TR56" t="str">
        <f t="shared" si="1255"/>
        <v>0</v>
      </c>
      <c r="TS56" t="str">
        <f t="shared" si="1256"/>
        <v>0</v>
      </c>
      <c r="TT56" t="str">
        <f t="shared" si="1257"/>
        <v>0</v>
      </c>
      <c r="TU56" t="str">
        <f t="shared" si="1258"/>
        <v>0</v>
      </c>
      <c r="TV56" t="str">
        <f t="shared" si="1259"/>
        <v>0</v>
      </c>
      <c r="TW56" t="str">
        <f t="shared" si="1260"/>
        <v>0</v>
      </c>
      <c r="TX56" t="str">
        <f t="shared" si="1261"/>
        <v>0</v>
      </c>
      <c r="TY56" t="str">
        <f t="shared" si="1262"/>
        <v>0</v>
      </c>
      <c r="TZ56" t="str">
        <f t="shared" si="1263"/>
        <v>0</v>
      </c>
      <c r="UA56" t="str">
        <f t="shared" si="1264"/>
        <v>0</v>
      </c>
      <c r="UB56" t="str">
        <f t="shared" si="1265"/>
        <v>0</v>
      </c>
      <c r="UC56" t="str">
        <f t="shared" si="1266"/>
        <v>0</v>
      </c>
      <c r="UD56" t="str">
        <f t="shared" si="1267"/>
        <v>0</v>
      </c>
      <c r="UE56" t="str">
        <f t="shared" si="1268"/>
        <v>0</v>
      </c>
      <c r="UF56" t="str">
        <f t="shared" si="1269"/>
        <v>0</v>
      </c>
      <c r="UG56" t="str">
        <f t="shared" si="1270"/>
        <v>0</v>
      </c>
      <c r="UH56" t="str">
        <f t="shared" si="1271"/>
        <v>0</v>
      </c>
      <c r="UI56" t="str">
        <f t="shared" si="1272"/>
        <v>0</v>
      </c>
      <c r="UJ56" t="str">
        <f t="shared" si="1273"/>
        <v>0</v>
      </c>
      <c r="UK56" t="str">
        <f t="shared" si="1274"/>
        <v>0</v>
      </c>
      <c r="UL56" t="str">
        <f t="shared" si="1275"/>
        <v>0</v>
      </c>
      <c r="UM56" t="str">
        <f t="shared" si="1276"/>
        <v>0</v>
      </c>
      <c r="UN56" t="str">
        <f t="shared" si="1277"/>
        <v>0</v>
      </c>
      <c r="UO56" t="str">
        <f t="shared" si="1278"/>
        <v>0</v>
      </c>
      <c r="UP56" t="str">
        <f t="shared" si="1279"/>
        <v>0</v>
      </c>
      <c r="UQ56" t="str">
        <f t="shared" si="1280"/>
        <v>0</v>
      </c>
      <c r="UR56" t="str">
        <f t="shared" si="1281"/>
        <v>0</v>
      </c>
      <c r="US56" t="str">
        <f t="shared" si="1282"/>
        <v>0</v>
      </c>
      <c r="UT56" t="str">
        <f t="shared" si="1283"/>
        <v>0</v>
      </c>
      <c r="UU56" t="str">
        <f t="shared" si="1284"/>
        <v>0</v>
      </c>
      <c r="UV56" t="str">
        <f t="shared" si="1285"/>
        <v>0</v>
      </c>
      <c r="UW56" t="str">
        <f t="shared" si="1286"/>
        <v>0</v>
      </c>
      <c r="UX56" t="str">
        <f t="shared" si="1287"/>
        <v>0</v>
      </c>
      <c r="UY56" t="str">
        <f t="shared" si="1288"/>
        <v>0</v>
      </c>
      <c r="UZ56" t="str">
        <f t="shared" si="1289"/>
        <v>0</v>
      </c>
      <c r="VA56" t="str">
        <f t="shared" si="1290"/>
        <v>0</v>
      </c>
      <c r="VB56" t="str">
        <f t="shared" si="1291"/>
        <v>0</v>
      </c>
      <c r="VC56" t="str">
        <f t="shared" si="1292"/>
        <v>0</v>
      </c>
      <c r="VD56" t="str">
        <f t="shared" si="1293"/>
        <v>0</v>
      </c>
      <c r="VE56" t="str">
        <f t="shared" si="1294"/>
        <v>0</v>
      </c>
      <c r="VF56" t="str">
        <f t="shared" si="1295"/>
        <v>0</v>
      </c>
      <c r="VG56" t="str">
        <f t="shared" si="1296"/>
        <v>0</v>
      </c>
      <c r="VH56" t="str">
        <f t="shared" si="1297"/>
        <v>0</v>
      </c>
      <c r="VI56" t="str">
        <f t="shared" si="1298"/>
        <v>0</v>
      </c>
      <c r="VJ56" t="str">
        <f t="shared" si="1299"/>
        <v>0</v>
      </c>
      <c r="VK56" t="str">
        <f t="shared" si="1300"/>
        <v>0</v>
      </c>
      <c r="VL56" t="str">
        <f t="shared" si="1301"/>
        <v>0</v>
      </c>
      <c r="VM56" t="str">
        <f t="shared" si="1302"/>
        <v>0</v>
      </c>
      <c r="VN56" t="str">
        <f t="shared" si="1303"/>
        <v>0</v>
      </c>
      <c r="VO56" t="str">
        <f t="shared" si="1304"/>
        <v>0</v>
      </c>
      <c r="VQ56" s="4">
        <f t="shared" si="1305"/>
        <v>39.44</v>
      </c>
      <c r="VR56" s="4">
        <f t="shared" si="1306"/>
        <v>0.76999999999999957</v>
      </c>
      <c r="VS56" s="4">
        <f t="shared" si="1307"/>
        <v>23.299999999999997</v>
      </c>
      <c r="VT56" s="4">
        <f t="shared" si="1308"/>
        <v>0</v>
      </c>
      <c r="VV56" s="4">
        <f t="shared" si="1309"/>
        <v>63.509999999999991</v>
      </c>
      <c r="VY56">
        <f t="shared" si="1310"/>
        <v>4.26</v>
      </c>
      <c r="VZ56">
        <f t="shared" si="1311"/>
        <v>5.45</v>
      </c>
      <c r="WA56">
        <f t="shared" si="1312"/>
        <v>1.81</v>
      </c>
      <c r="WB56">
        <f t="shared" si="1313"/>
        <v>0</v>
      </c>
      <c r="WC56">
        <f t="shared" si="1314"/>
        <v>0</v>
      </c>
      <c r="WD56">
        <f t="shared" si="1315"/>
        <v>12.13</v>
      </c>
      <c r="WE56">
        <f t="shared" si="1316"/>
        <v>5</v>
      </c>
      <c r="WF56">
        <f t="shared" si="1317"/>
        <v>-4.2300000000000004</v>
      </c>
      <c r="WG56">
        <f t="shared" si="1318"/>
        <v>15.79</v>
      </c>
      <c r="WH56">
        <f t="shared" si="1319"/>
        <v>17.739999999999998</v>
      </c>
      <c r="WI56">
        <f t="shared" si="1320"/>
        <v>5.56</v>
      </c>
      <c r="WJ56">
        <f t="shared" si="1321"/>
        <v>0</v>
      </c>
      <c r="WK56">
        <f t="shared" si="1322"/>
        <v>0</v>
      </c>
      <c r="WL56">
        <f t="shared" si="1323"/>
        <v>0</v>
      </c>
      <c r="WM56">
        <f t="shared" si="1324"/>
        <v>0</v>
      </c>
      <c r="WN56">
        <f t="shared" si="1325"/>
        <v>0</v>
      </c>
      <c r="WO56">
        <f t="shared" si="1326"/>
        <v>0</v>
      </c>
      <c r="WP56">
        <f t="shared" si="1327"/>
        <v>0</v>
      </c>
      <c r="WQ56">
        <f t="shared" si="1328"/>
        <v>0</v>
      </c>
      <c r="WR56">
        <f t="shared" si="1329"/>
        <v>0</v>
      </c>
      <c r="WS56">
        <f t="shared" si="1330"/>
        <v>0</v>
      </c>
      <c r="WT56">
        <f t="shared" si="1331"/>
        <v>0</v>
      </c>
      <c r="WU56">
        <f t="shared" si="1332"/>
        <v>0</v>
      </c>
      <c r="WV56">
        <f t="shared" si="1333"/>
        <v>0</v>
      </c>
      <c r="WW56">
        <f t="shared" si="1334"/>
        <v>0</v>
      </c>
      <c r="WX56">
        <f t="shared" si="1335"/>
        <v>0</v>
      </c>
      <c r="WY56">
        <f t="shared" si="1336"/>
        <v>0</v>
      </c>
      <c r="WZ56">
        <f t="shared" si="1337"/>
        <v>0</v>
      </c>
      <c r="XA56">
        <f t="shared" si="1338"/>
        <v>0</v>
      </c>
      <c r="XB56">
        <f t="shared" si="1339"/>
        <v>0</v>
      </c>
      <c r="XC56">
        <f t="shared" si="1340"/>
        <v>0</v>
      </c>
      <c r="XD56">
        <f t="shared" si="1341"/>
        <v>0</v>
      </c>
      <c r="XE56">
        <f t="shared" si="1342"/>
        <v>0</v>
      </c>
      <c r="XF56">
        <f t="shared" si="1343"/>
        <v>0</v>
      </c>
      <c r="XG56">
        <f t="shared" si="1344"/>
        <v>0</v>
      </c>
      <c r="XH56">
        <f t="shared" si="1345"/>
        <v>0</v>
      </c>
      <c r="XI56">
        <f t="shared" si="1346"/>
        <v>0</v>
      </c>
      <c r="XJ56">
        <f t="shared" si="1347"/>
        <v>0</v>
      </c>
      <c r="XK56">
        <f t="shared" si="1348"/>
        <v>0</v>
      </c>
      <c r="XL56">
        <f t="shared" si="1349"/>
        <v>0</v>
      </c>
      <c r="XM56">
        <f t="shared" si="1350"/>
        <v>0</v>
      </c>
      <c r="XN56">
        <f t="shared" si="1351"/>
        <v>0</v>
      </c>
      <c r="XO56">
        <f t="shared" si="1352"/>
        <v>0</v>
      </c>
      <c r="XP56">
        <f t="shared" si="1353"/>
        <v>0</v>
      </c>
      <c r="XQ56">
        <f t="shared" si="1354"/>
        <v>0</v>
      </c>
      <c r="XR56">
        <f t="shared" si="1355"/>
        <v>0</v>
      </c>
      <c r="XS56">
        <f t="shared" si="1356"/>
        <v>0</v>
      </c>
      <c r="XT56">
        <f t="shared" si="1357"/>
        <v>0</v>
      </c>
      <c r="XU56">
        <f t="shared" si="1358"/>
        <v>0</v>
      </c>
      <c r="XV56">
        <f t="shared" si="1359"/>
        <v>0</v>
      </c>
      <c r="XW56">
        <f t="shared" si="1360"/>
        <v>0</v>
      </c>
      <c r="XX56">
        <f t="shared" si="1361"/>
        <v>0</v>
      </c>
      <c r="XY56">
        <f t="shared" si="1362"/>
        <v>0</v>
      </c>
      <c r="XZ56">
        <f t="shared" si="1363"/>
        <v>0</v>
      </c>
      <c r="YA56">
        <f t="shared" si="1364"/>
        <v>0</v>
      </c>
      <c r="YB56">
        <f t="shared" si="1365"/>
        <v>0</v>
      </c>
      <c r="YC56">
        <f t="shared" si="1366"/>
        <v>0</v>
      </c>
      <c r="YD56">
        <f t="shared" si="1367"/>
        <v>0</v>
      </c>
      <c r="YE56">
        <f t="shared" si="1368"/>
        <v>0</v>
      </c>
      <c r="YF56">
        <f t="shared" si="1369"/>
        <v>0</v>
      </c>
      <c r="YG56">
        <f t="shared" si="1370"/>
        <v>0</v>
      </c>
      <c r="YH56">
        <f t="shared" si="1371"/>
        <v>0</v>
      </c>
      <c r="YI56">
        <f t="shared" si="1372"/>
        <v>0</v>
      </c>
      <c r="YJ56">
        <f t="shared" si="1373"/>
        <v>0</v>
      </c>
      <c r="YK56">
        <f t="shared" si="1374"/>
        <v>0</v>
      </c>
      <c r="YL56">
        <f t="shared" si="1375"/>
        <v>0</v>
      </c>
      <c r="YM56">
        <f t="shared" si="1376"/>
        <v>0</v>
      </c>
      <c r="YN56">
        <f t="shared" si="1377"/>
        <v>0</v>
      </c>
      <c r="YO56">
        <f t="shared" si="1378"/>
        <v>0</v>
      </c>
      <c r="YP56">
        <f t="shared" si="1379"/>
        <v>0</v>
      </c>
      <c r="YQ56">
        <f t="shared" si="1380"/>
        <v>0</v>
      </c>
      <c r="YR56">
        <f t="shared" si="1381"/>
        <v>0</v>
      </c>
      <c r="YS56">
        <f t="shared" si="1382"/>
        <v>0</v>
      </c>
      <c r="YT56">
        <f t="shared" si="1383"/>
        <v>0</v>
      </c>
      <c r="YU56">
        <f t="shared" si="1384"/>
        <v>0</v>
      </c>
      <c r="YV56">
        <f t="shared" si="1385"/>
        <v>0</v>
      </c>
      <c r="YW56">
        <f t="shared" si="1386"/>
        <v>0</v>
      </c>
      <c r="YX56">
        <f t="shared" si="1387"/>
        <v>0</v>
      </c>
      <c r="YY56">
        <f t="shared" si="1388"/>
        <v>0</v>
      </c>
      <c r="YZ56">
        <f t="shared" si="1389"/>
        <v>0</v>
      </c>
      <c r="ZA56">
        <f t="shared" si="1390"/>
        <v>0</v>
      </c>
      <c r="ZB56">
        <f t="shared" si="1391"/>
        <v>0</v>
      </c>
      <c r="ZC56">
        <f t="shared" si="1392"/>
        <v>0</v>
      </c>
      <c r="ZD56">
        <f t="shared" si="1393"/>
        <v>0</v>
      </c>
      <c r="ZE56">
        <f t="shared" si="1394"/>
        <v>0</v>
      </c>
      <c r="ZG56" s="4">
        <f t="shared" si="1395"/>
        <v>299</v>
      </c>
      <c r="ZH56" s="4">
        <f t="shared" si="1396"/>
        <v>163</v>
      </c>
      <c r="ZI56" s="4">
        <f t="shared" si="1397"/>
        <v>115</v>
      </c>
      <c r="ZJ56" s="4">
        <f t="shared" si="1398"/>
        <v>0</v>
      </c>
      <c r="ZL56" s="4">
        <f t="shared" si="1399"/>
        <v>577</v>
      </c>
      <c r="ZO56">
        <f t="shared" si="1400"/>
        <v>71</v>
      </c>
      <c r="ZP56">
        <f t="shared" si="1401"/>
        <v>66</v>
      </c>
      <c r="ZQ56">
        <f t="shared" si="1402"/>
        <v>64</v>
      </c>
      <c r="ZR56">
        <f t="shared" si="1403"/>
        <v>0</v>
      </c>
      <c r="ZS56">
        <f t="shared" si="1404"/>
        <v>0</v>
      </c>
      <c r="ZT56">
        <f t="shared" si="1405"/>
        <v>56</v>
      </c>
      <c r="ZU56">
        <f t="shared" si="1406"/>
        <v>79</v>
      </c>
      <c r="ZV56">
        <f t="shared" si="1407"/>
        <v>84</v>
      </c>
      <c r="ZW56">
        <f t="shared" si="1408"/>
        <v>42</v>
      </c>
      <c r="ZX56">
        <f t="shared" si="1409"/>
        <v>46</v>
      </c>
      <c r="ZY56">
        <f t="shared" si="1410"/>
        <v>69</v>
      </c>
      <c r="ZZ56">
        <f t="shared" si="1411"/>
        <v>0</v>
      </c>
      <c r="AAA56">
        <f t="shared" si="1412"/>
        <v>0</v>
      </c>
      <c r="AAB56">
        <f t="shared" si="1413"/>
        <v>0</v>
      </c>
      <c r="AAC56">
        <f t="shared" si="1414"/>
        <v>0</v>
      </c>
      <c r="AAD56">
        <f t="shared" si="1415"/>
        <v>0</v>
      </c>
      <c r="AAE56">
        <f t="shared" si="1416"/>
        <v>0</v>
      </c>
      <c r="AAF56">
        <f t="shared" si="1417"/>
        <v>0</v>
      </c>
      <c r="AAG56">
        <f t="shared" si="1418"/>
        <v>0</v>
      </c>
      <c r="AAH56">
        <f t="shared" si="1419"/>
        <v>0</v>
      </c>
      <c r="AAI56">
        <f t="shared" si="1420"/>
        <v>0</v>
      </c>
      <c r="AAJ56">
        <f t="shared" si="1421"/>
        <v>0</v>
      </c>
      <c r="AAK56">
        <f t="shared" si="1422"/>
        <v>0</v>
      </c>
      <c r="AAL56">
        <f t="shared" si="1423"/>
        <v>0</v>
      </c>
      <c r="AAM56">
        <f t="shared" si="1424"/>
        <v>0</v>
      </c>
      <c r="AAN56">
        <f t="shared" si="1425"/>
        <v>0</v>
      </c>
      <c r="AAO56">
        <f t="shared" si="1426"/>
        <v>0</v>
      </c>
      <c r="AAP56">
        <f t="shared" si="1427"/>
        <v>0</v>
      </c>
      <c r="AAQ56">
        <f t="shared" si="1428"/>
        <v>0</v>
      </c>
      <c r="AAR56">
        <f t="shared" si="1429"/>
        <v>0</v>
      </c>
      <c r="AAS56">
        <f t="shared" si="1430"/>
        <v>0</v>
      </c>
      <c r="AAT56">
        <f t="shared" si="1431"/>
        <v>0</v>
      </c>
      <c r="AAU56">
        <f t="shared" si="1432"/>
        <v>0</v>
      </c>
      <c r="AAV56">
        <f t="shared" si="1433"/>
        <v>0</v>
      </c>
      <c r="AAW56">
        <f t="shared" si="1434"/>
        <v>0</v>
      </c>
      <c r="AAX56">
        <f t="shared" si="1435"/>
        <v>0</v>
      </c>
      <c r="AAY56">
        <f t="shared" si="1436"/>
        <v>0</v>
      </c>
      <c r="AAZ56">
        <f t="shared" si="1437"/>
        <v>0</v>
      </c>
      <c r="ABA56">
        <f t="shared" si="1438"/>
        <v>0</v>
      </c>
      <c r="ABB56">
        <f t="shared" si="1439"/>
        <v>0</v>
      </c>
      <c r="ABC56">
        <f t="shared" si="1440"/>
        <v>0</v>
      </c>
      <c r="ABD56">
        <f t="shared" si="1441"/>
        <v>0</v>
      </c>
      <c r="ABE56">
        <f t="shared" si="1442"/>
        <v>0</v>
      </c>
      <c r="ABF56">
        <f t="shared" si="1443"/>
        <v>0</v>
      </c>
      <c r="ABG56">
        <f t="shared" si="1444"/>
        <v>0</v>
      </c>
      <c r="ABH56">
        <f t="shared" si="1445"/>
        <v>0</v>
      </c>
      <c r="ABI56">
        <f t="shared" si="1446"/>
        <v>0</v>
      </c>
      <c r="ABJ56">
        <f t="shared" si="1447"/>
        <v>0</v>
      </c>
      <c r="ABK56">
        <f t="shared" si="1448"/>
        <v>0</v>
      </c>
      <c r="ABL56">
        <f t="shared" si="1449"/>
        <v>0</v>
      </c>
      <c r="ABM56">
        <f t="shared" si="1450"/>
        <v>0</v>
      </c>
      <c r="ABN56">
        <f t="shared" si="1451"/>
        <v>0</v>
      </c>
      <c r="ABO56">
        <f t="shared" si="1452"/>
        <v>0</v>
      </c>
      <c r="ABP56">
        <f t="shared" si="1453"/>
        <v>0</v>
      </c>
      <c r="ABQ56">
        <f t="shared" si="1454"/>
        <v>0</v>
      </c>
      <c r="ABR56">
        <f t="shared" si="1455"/>
        <v>0</v>
      </c>
      <c r="ABS56">
        <f t="shared" si="1456"/>
        <v>0</v>
      </c>
      <c r="ABT56">
        <f t="shared" si="1457"/>
        <v>0</v>
      </c>
      <c r="ABU56">
        <f t="shared" si="1458"/>
        <v>0</v>
      </c>
      <c r="ABV56">
        <f t="shared" si="1459"/>
        <v>0</v>
      </c>
      <c r="ABW56">
        <f t="shared" si="1460"/>
        <v>0</v>
      </c>
      <c r="ABX56">
        <f t="shared" si="1461"/>
        <v>0</v>
      </c>
      <c r="ABY56">
        <f t="shared" si="1462"/>
        <v>0</v>
      </c>
      <c r="ABZ56">
        <f t="shared" si="1463"/>
        <v>0</v>
      </c>
      <c r="ACA56">
        <f t="shared" si="1464"/>
        <v>0</v>
      </c>
      <c r="ACB56">
        <f t="shared" si="1465"/>
        <v>0</v>
      </c>
      <c r="ACC56">
        <f t="shared" si="1466"/>
        <v>0</v>
      </c>
      <c r="ACD56">
        <f t="shared" si="1467"/>
        <v>0</v>
      </c>
      <c r="ACE56">
        <f t="shared" si="1468"/>
        <v>0</v>
      </c>
      <c r="ACF56">
        <f t="shared" si="1469"/>
        <v>0</v>
      </c>
      <c r="ACG56">
        <f t="shared" si="1470"/>
        <v>0</v>
      </c>
      <c r="ACH56">
        <f t="shared" si="1471"/>
        <v>0</v>
      </c>
      <c r="ACI56">
        <f t="shared" si="1472"/>
        <v>0</v>
      </c>
      <c r="ACJ56">
        <f t="shared" si="1473"/>
        <v>0</v>
      </c>
      <c r="ACK56">
        <f t="shared" si="1474"/>
        <v>0</v>
      </c>
      <c r="ACL56">
        <f t="shared" si="1475"/>
        <v>0</v>
      </c>
      <c r="ACM56">
        <f t="shared" si="1476"/>
        <v>0</v>
      </c>
      <c r="ACN56">
        <f t="shared" si="1477"/>
        <v>0</v>
      </c>
      <c r="ACO56">
        <f t="shared" si="1478"/>
        <v>0</v>
      </c>
      <c r="ACP56">
        <f t="shared" si="1479"/>
        <v>0</v>
      </c>
      <c r="ACQ56">
        <f t="shared" si="1480"/>
        <v>0</v>
      </c>
      <c r="ACR56">
        <f t="shared" si="1481"/>
        <v>0</v>
      </c>
      <c r="ACS56">
        <f t="shared" si="1482"/>
        <v>0</v>
      </c>
      <c r="ACT56">
        <f t="shared" si="1483"/>
        <v>0</v>
      </c>
      <c r="ACU56">
        <f t="shared" si="1484"/>
        <v>0</v>
      </c>
      <c r="ACW56" s="4">
        <f t="shared" si="1485"/>
        <v>228.20000000000002</v>
      </c>
      <c r="ACX56" s="4">
        <f t="shared" si="1486"/>
        <v>110.5</v>
      </c>
      <c r="ACY56" s="4">
        <f t="shared" si="1487"/>
        <v>114.7</v>
      </c>
      <c r="ACZ56" s="4">
        <f t="shared" si="1488"/>
        <v>0</v>
      </c>
      <c r="ADA56" s="88">
        <f t="shared" si="1489"/>
        <v>7.433034373659253</v>
      </c>
      <c r="ADB56" s="4">
        <f t="shared" si="1490"/>
        <v>453.40000000000003</v>
      </c>
      <c r="ADC56" s="5">
        <f t="shared" si="1491"/>
        <v>6.7557383016218147</v>
      </c>
      <c r="ADD56" s="5">
        <f t="shared" si="1492"/>
        <v>7.5729782780620729</v>
      </c>
      <c r="ADE56">
        <f t="shared" si="1493"/>
        <v>54.2</v>
      </c>
      <c r="ADF56">
        <f t="shared" si="1494"/>
        <v>43.6</v>
      </c>
      <c r="ADG56">
        <f t="shared" si="1495"/>
        <v>38.799999999999997</v>
      </c>
      <c r="ADH56">
        <f t="shared" si="1496"/>
        <v>0</v>
      </c>
      <c r="ADI56">
        <f t="shared" si="1497"/>
        <v>0</v>
      </c>
      <c r="ADJ56">
        <f t="shared" si="1498"/>
        <v>47.1</v>
      </c>
      <c r="ADK56">
        <f t="shared" si="1499"/>
        <v>19.8</v>
      </c>
      <c r="ADL56">
        <f t="shared" si="1500"/>
        <v>90.7</v>
      </c>
      <c r="ADM56">
        <f t="shared" si="1501"/>
        <v>44.5</v>
      </c>
      <c r="ADN56">
        <f t="shared" si="1502"/>
        <v>77</v>
      </c>
      <c r="ADO56">
        <f t="shared" si="1503"/>
        <v>37.700000000000003</v>
      </c>
      <c r="ADP56">
        <f t="shared" si="1504"/>
        <v>0</v>
      </c>
      <c r="ADQ56">
        <f t="shared" si="1505"/>
        <v>0</v>
      </c>
      <c r="ADR56">
        <f t="shared" si="1506"/>
        <v>0</v>
      </c>
      <c r="ADS56">
        <f t="shared" si="1507"/>
        <v>0</v>
      </c>
      <c r="ADT56">
        <f t="shared" si="1508"/>
        <v>0</v>
      </c>
      <c r="ADU56">
        <f t="shared" si="1509"/>
        <v>0</v>
      </c>
      <c r="ADV56">
        <f t="shared" si="1510"/>
        <v>0</v>
      </c>
      <c r="ADW56">
        <f t="shared" si="1511"/>
        <v>0</v>
      </c>
      <c r="ADX56">
        <f t="shared" si="1512"/>
        <v>0</v>
      </c>
      <c r="ADY56">
        <f t="shared" si="1513"/>
        <v>0</v>
      </c>
      <c r="ADZ56">
        <f t="shared" si="1514"/>
        <v>0</v>
      </c>
      <c r="AEA56">
        <f t="shared" si="1515"/>
        <v>0</v>
      </c>
      <c r="AEB56">
        <f t="shared" si="1516"/>
        <v>0</v>
      </c>
      <c r="AEC56">
        <f t="shared" si="1517"/>
        <v>0</v>
      </c>
      <c r="AED56">
        <f t="shared" si="1518"/>
        <v>0</v>
      </c>
      <c r="AEE56">
        <f t="shared" si="1519"/>
        <v>0</v>
      </c>
      <c r="AEF56">
        <f t="shared" si="1520"/>
        <v>0</v>
      </c>
      <c r="AEG56">
        <f t="shared" si="1521"/>
        <v>0</v>
      </c>
      <c r="AEH56">
        <f t="shared" si="1522"/>
        <v>0</v>
      </c>
      <c r="AEI56">
        <f t="shared" si="1523"/>
        <v>0</v>
      </c>
      <c r="AEJ56">
        <f t="shared" si="1524"/>
        <v>0</v>
      </c>
      <c r="AEK56">
        <f t="shared" si="1525"/>
        <v>0</v>
      </c>
      <c r="AEL56">
        <f t="shared" si="1526"/>
        <v>0</v>
      </c>
      <c r="AEM56">
        <f t="shared" si="1527"/>
        <v>0</v>
      </c>
      <c r="AEN56">
        <f t="shared" si="1528"/>
        <v>0</v>
      </c>
      <c r="AEO56">
        <f t="shared" si="1529"/>
        <v>0</v>
      </c>
      <c r="AEP56">
        <f t="shared" si="1530"/>
        <v>0</v>
      </c>
      <c r="AEQ56">
        <f t="shared" si="1531"/>
        <v>0</v>
      </c>
      <c r="AER56">
        <f t="shared" si="1532"/>
        <v>0</v>
      </c>
      <c r="AES56">
        <f t="shared" si="1533"/>
        <v>0</v>
      </c>
      <c r="AET56">
        <f t="shared" si="1534"/>
        <v>0</v>
      </c>
      <c r="AEU56">
        <f t="shared" si="1535"/>
        <v>0</v>
      </c>
      <c r="AEV56">
        <f t="shared" si="1536"/>
        <v>0</v>
      </c>
      <c r="AEW56">
        <f t="shared" si="1537"/>
        <v>0</v>
      </c>
      <c r="AEX56">
        <f t="shared" si="1538"/>
        <v>0</v>
      </c>
      <c r="AEY56">
        <f t="shared" si="1539"/>
        <v>0</v>
      </c>
      <c r="AEZ56">
        <f t="shared" si="1540"/>
        <v>0</v>
      </c>
      <c r="AFA56">
        <f t="shared" si="1541"/>
        <v>0</v>
      </c>
      <c r="AFB56">
        <f t="shared" si="1542"/>
        <v>0</v>
      </c>
      <c r="AFC56">
        <f t="shared" si="1543"/>
        <v>0</v>
      </c>
      <c r="AFD56">
        <f t="shared" si="1544"/>
        <v>0</v>
      </c>
      <c r="AFE56">
        <f t="shared" si="1545"/>
        <v>0</v>
      </c>
      <c r="AFF56">
        <f t="shared" si="1546"/>
        <v>0</v>
      </c>
      <c r="AFG56">
        <f t="shared" si="1547"/>
        <v>0</v>
      </c>
      <c r="AFH56">
        <f t="shared" si="1548"/>
        <v>0</v>
      </c>
      <c r="AFI56">
        <f t="shared" si="1549"/>
        <v>0</v>
      </c>
      <c r="AFJ56">
        <f t="shared" si="1550"/>
        <v>0</v>
      </c>
      <c r="AFK56">
        <f t="shared" si="1551"/>
        <v>0</v>
      </c>
      <c r="AFL56">
        <f t="shared" si="1552"/>
        <v>0</v>
      </c>
      <c r="AFM56">
        <f t="shared" si="1553"/>
        <v>0</v>
      </c>
      <c r="AFN56">
        <f t="shared" si="1554"/>
        <v>0</v>
      </c>
      <c r="AFO56">
        <f t="shared" si="1555"/>
        <v>0</v>
      </c>
      <c r="AFP56">
        <f t="shared" si="1556"/>
        <v>0</v>
      </c>
      <c r="AFQ56">
        <f t="shared" si="1557"/>
        <v>0</v>
      </c>
      <c r="AFR56">
        <f t="shared" si="1558"/>
        <v>0</v>
      </c>
      <c r="AFS56">
        <f t="shared" si="1559"/>
        <v>0</v>
      </c>
      <c r="AFT56">
        <f t="shared" si="1560"/>
        <v>0</v>
      </c>
      <c r="AFU56">
        <f t="shared" si="1561"/>
        <v>0</v>
      </c>
      <c r="AFV56">
        <f t="shared" si="1562"/>
        <v>0</v>
      </c>
      <c r="AFW56">
        <f t="shared" si="1563"/>
        <v>0</v>
      </c>
      <c r="AFX56">
        <f t="shared" si="1564"/>
        <v>0</v>
      </c>
      <c r="AFY56">
        <f t="shared" si="1565"/>
        <v>0</v>
      </c>
      <c r="AFZ56">
        <f t="shared" si="1566"/>
        <v>0</v>
      </c>
      <c r="AGA56">
        <f t="shared" si="1567"/>
        <v>0</v>
      </c>
      <c r="AGB56">
        <f t="shared" si="1568"/>
        <v>0</v>
      </c>
      <c r="AGC56">
        <f t="shared" si="1569"/>
        <v>0</v>
      </c>
      <c r="AGD56">
        <f t="shared" si="1570"/>
        <v>0</v>
      </c>
      <c r="AGE56">
        <f t="shared" si="1571"/>
        <v>0</v>
      </c>
      <c r="AGF56">
        <f t="shared" si="1572"/>
        <v>0</v>
      </c>
      <c r="AGG56">
        <f t="shared" si="1573"/>
        <v>0</v>
      </c>
      <c r="AGH56">
        <f t="shared" si="1574"/>
        <v>0</v>
      </c>
      <c r="AGI56">
        <f t="shared" si="1575"/>
        <v>0</v>
      </c>
      <c r="AGJ56">
        <f t="shared" si="1576"/>
        <v>0</v>
      </c>
      <c r="AGK56">
        <f t="shared" si="1577"/>
        <v>0</v>
      </c>
      <c r="AGM56" s="88">
        <f t="shared" si="1578"/>
        <v>84.25</v>
      </c>
      <c r="AGN56" s="88">
        <v>84.25</v>
      </c>
      <c r="AGO56">
        <v>7</v>
      </c>
      <c r="AGP56">
        <f t="shared" si="1579"/>
        <v>7</v>
      </c>
      <c r="AGQ56">
        <f t="shared" si="1580"/>
        <v>7</v>
      </c>
      <c r="AGR56">
        <f t="shared" si="1581"/>
        <v>7</v>
      </c>
      <c r="AGS56">
        <f t="shared" si="1582"/>
        <v>0</v>
      </c>
      <c r="AGT56">
        <f t="shared" si="1583"/>
        <v>0</v>
      </c>
      <c r="AGU56">
        <f t="shared" si="1584"/>
        <v>7</v>
      </c>
      <c r="AGV56">
        <f t="shared" si="1585"/>
        <v>1</v>
      </c>
      <c r="AGW56">
        <f t="shared" si="1586"/>
        <v>6</v>
      </c>
      <c r="AGX56">
        <f t="shared" si="1587"/>
        <v>7</v>
      </c>
      <c r="AGY56">
        <f t="shared" si="1588"/>
        <v>7</v>
      </c>
      <c r="AGZ56">
        <f t="shared" si="1589"/>
        <v>10</v>
      </c>
      <c r="AHA56">
        <f t="shared" si="1590"/>
        <v>0</v>
      </c>
      <c r="AHB56">
        <f t="shared" si="1591"/>
        <v>0</v>
      </c>
      <c r="AHC56">
        <f t="shared" si="1592"/>
        <v>0</v>
      </c>
      <c r="AHD56">
        <f t="shared" si="1593"/>
        <v>0</v>
      </c>
      <c r="AHE56">
        <f t="shared" si="1594"/>
        <v>0</v>
      </c>
      <c r="AHF56">
        <f t="shared" si="1595"/>
        <v>0</v>
      </c>
      <c r="AHG56">
        <f t="shared" si="1596"/>
        <v>0</v>
      </c>
      <c r="AHH56">
        <f t="shared" si="1597"/>
        <v>0</v>
      </c>
      <c r="AHI56">
        <f t="shared" si="1598"/>
        <v>0</v>
      </c>
      <c r="AHJ56">
        <f t="shared" si="1599"/>
        <v>0</v>
      </c>
      <c r="AHK56">
        <f t="shared" si="1600"/>
        <v>0</v>
      </c>
      <c r="AHL56">
        <f t="shared" si="1601"/>
        <v>0</v>
      </c>
      <c r="AHM56">
        <f t="shared" si="1602"/>
        <v>0</v>
      </c>
      <c r="AHN56">
        <f t="shared" si="1603"/>
        <v>0</v>
      </c>
      <c r="AHO56">
        <f t="shared" si="1604"/>
        <v>0</v>
      </c>
      <c r="AHP56">
        <f t="shared" si="1605"/>
        <v>0</v>
      </c>
      <c r="AHQ56">
        <f t="shared" si="1606"/>
        <v>0</v>
      </c>
      <c r="AHR56">
        <f t="shared" si="1607"/>
        <v>0</v>
      </c>
      <c r="AHS56">
        <f t="shared" si="1608"/>
        <v>0</v>
      </c>
      <c r="AHT56">
        <f t="shared" si="1609"/>
        <v>0</v>
      </c>
      <c r="AHU56">
        <f t="shared" si="1610"/>
        <v>0</v>
      </c>
      <c r="AHV56">
        <f t="shared" si="1611"/>
        <v>0</v>
      </c>
      <c r="AHW56">
        <f t="shared" si="1612"/>
        <v>0</v>
      </c>
      <c r="AHX56">
        <f t="shared" si="1613"/>
        <v>0</v>
      </c>
      <c r="AHY56">
        <f t="shared" si="1614"/>
        <v>0</v>
      </c>
      <c r="AHZ56">
        <f t="shared" si="1615"/>
        <v>0</v>
      </c>
      <c r="AIA56">
        <f t="shared" si="1616"/>
        <v>0</v>
      </c>
      <c r="AIB56">
        <f t="shared" si="1617"/>
        <v>0</v>
      </c>
      <c r="AIC56">
        <f t="shared" si="1618"/>
        <v>0</v>
      </c>
      <c r="AID56">
        <f t="shared" si="1619"/>
        <v>0</v>
      </c>
      <c r="AIE56">
        <f t="shared" si="1620"/>
        <v>0</v>
      </c>
      <c r="AIF56">
        <f t="shared" si="1621"/>
        <v>0</v>
      </c>
      <c r="AIG56">
        <f t="shared" si="1622"/>
        <v>0</v>
      </c>
      <c r="AIH56">
        <f t="shared" si="1623"/>
        <v>0</v>
      </c>
      <c r="AII56">
        <f t="shared" si="1624"/>
        <v>0</v>
      </c>
      <c r="AIJ56">
        <f t="shared" si="1625"/>
        <v>0</v>
      </c>
      <c r="AIK56">
        <f t="shared" si="1626"/>
        <v>0</v>
      </c>
      <c r="AIL56">
        <f t="shared" si="1627"/>
        <v>0</v>
      </c>
      <c r="AIM56">
        <f t="shared" si="1628"/>
        <v>0</v>
      </c>
      <c r="AIN56">
        <f t="shared" si="1629"/>
        <v>0</v>
      </c>
      <c r="AIO56">
        <f t="shared" si="1630"/>
        <v>0</v>
      </c>
      <c r="AIP56">
        <f t="shared" si="1631"/>
        <v>0</v>
      </c>
      <c r="AIQ56">
        <f t="shared" si="1632"/>
        <v>0</v>
      </c>
      <c r="AIR56">
        <f t="shared" si="1633"/>
        <v>0</v>
      </c>
      <c r="AIS56">
        <f t="shared" si="1634"/>
        <v>0</v>
      </c>
      <c r="AIT56">
        <f t="shared" si="1635"/>
        <v>0</v>
      </c>
      <c r="AIU56">
        <f t="shared" si="1636"/>
        <v>0</v>
      </c>
      <c r="AIV56">
        <f t="shared" si="1637"/>
        <v>0</v>
      </c>
      <c r="AIW56">
        <f t="shared" si="1638"/>
        <v>0</v>
      </c>
      <c r="AIX56">
        <f t="shared" si="1639"/>
        <v>0</v>
      </c>
      <c r="AIY56">
        <f t="shared" si="1640"/>
        <v>0</v>
      </c>
      <c r="AIZ56">
        <f t="shared" si="1641"/>
        <v>0</v>
      </c>
      <c r="AJA56">
        <f t="shared" si="1642"/>
        <v>0</v>
      </c>
      <c r="AJB56">
        <f t="shared" si="1643"/>
        <v>0</v>
      </c>
      <c r="AJC56">
        <f t="shared" si="1644"/>
        <v>0</v>
      </c>
      <c r="AJD56">
        <f t="shared" si="1645"/>
        <v>0</v>
      </c>
      <c r="AJE56">
        <f t="shared" si="1646"/>
        <v>0</v>
      </c>
      <c r="AJF56">
        <f t="shared" si="1647"/>
        <v>0</v>
      </c>
      <c r="AJG56">
        <f t="shared" si="1648"/>
        <v>0</v>
      </c>
      <c r="AJH56">
        <f t="shared" si="1649"/>
        <v>0</v>
      </c>
      <c r="AJI56">
        <f t="shared" si="1650"/>
        <v>0</v>
      </c>
      <c r="AJJ56">
        <f t="shared" si="1651"/>
        <v>0</v>
      </c>
      <c r="AJK56">
        <f t="shared" si="1652"/>
        <v>0</v>
      </c>
      <c r="AJL56">
        <f t="shared" si="1653"/>
        <v>0</v>
      </c>
      <c r="AJM56">
        <f t="shared" si="1654"/>
        <v>0</v>
      </c>
      <c r="AJN56">
        <f t="shared" si="1655"/>
        <v>0</v>
      </c>
      <c r="AJO56">
        <f t="shared" si="1656"/>
        <v>0</v>
      </c>
      <c r="AJP56">
        <f t="shared" si="1657"/>
        <v>0</v>
      </c>
      <c r="AJQ56">
        <f t="shared" si="1658"/>
        <v>0</v>
      </c>
      <c r="AJR56">
        <f t="shared" si="1659"/>
        <v>0</v>
      </c>
      <c r="AJS56">
        <f t="shared" si="1660"/>
        <v>0</v>
      </c>
      <c r="AJT56">
        <f t="shared" si="1661"/>
        <v>0</v>
      </c>
      <c r="AJU56">
        <f t="shared" si="1662"/>
        <v>0</v>
      </c>
      <c r="AJV56">
        <f t="shared" si="1663"/>
        <v>0</v>
      </c>
      <c r="AJX56">
        <v>51</v>
      </c>
      <c r="AJY56">
        <v>1</v>
      </c>
      <c r="AJZ56">
        <v>1</v>
      </c>
      <c r="AKA56">
        <f t="shared" si="1664"/>
        <v>0</v>
      </c>
      <c r="AKB56">
        <f t="shared" si="1665"/>
        <v>0</v>
      </c>
      <c r="AKC56">
        <f t="shared" si="1666"/>
        <v>0.25</v>
      </c>
      <c r="AKD56">
        <f t="shared" si="1667"/>
        <v>8</v>
      </c>
      <c r="AKE56">
        <f t="shared" si="1668"/>
        <v>4</v>
      </c>
      <c r="AKF56">
        <f t="shared" si="1669"/>
        <v>16</v>
      </c>
      <c r="AKG56">
        <f t="shared" si="1670"/>
        <v>1</v>
      </c>
      <c r="AKH56">
        <f t="shared" si="1671"/>
        <v>2</v>
      </c>
      <c r="AKI56">
        <f t="shared" si="1672"/>
        <v>0</v>
      </c>
      <c r="AKJ56">
        <f t="shared" si="1673"/>
        <v>0</v>
      </c>
      <c r="AKK56">
        <f t="shared" si="1674"/>
        <v>0</v>
      </c>
      <c r="AKL56">
        <f t="shared" si="1675"/>
        <v>0</v>
      </c>
      <c r="AKM56">
        <f t="shared" si="1676"/>
        <v>0</v>
      </c>
      <c r="AKN56">
        <f t="shared" si="1677"/>
        <v>0</v>
      </c>
      <c r="AKO56">
        <f t="shared" si="1678"/>
        <v>0</v>
      </c>
      <c r="AKP56">
        <f t="shared" si="1679"/>
        <v>0</v>
      </c>
      <c r="AKQ56">
        <f t="shared" si="1680"/>
        <v>0</v>
      </c>
      <c r="AKR56">
        <f t="shared" si="1681"/>
        <v>0</v>
      </c>
      <c r="AKS56">
        <f t="shared" si="1682"/>
        <v>0</v>
      </c>
      <c r="AKT56">
        <f t="shared" si="1683"/>
        <v>0</v>
      </c>
      <c r="AKU56">
        <f t="shared" si="1684"/>
        <v>0</v>
      </c>
      <c r="AKV56">
        <f t="shared" si="1685"/>
        <v>0</v>
      </c>
      <c r="AKW56">
        <f t="shared" si="1686"/>
        <v>0</v>
      </c>
      <c r="AKX56">
        <f t="shared" si="1687"/>
        <v>0</v>
      </c>
      <c r="AKY56">
        <f t="shared" si="1688"/>
        <v>0</v>
      </c>
      <c r="AKZ56">
        <f t="shared" si="1689"/>
        <v>0</v>
      </c>
      <c r="ALA56">
        <f t="shared" si="1690"/>
        <v>0</v>
      </c>
      <c r="ALB56">
        <f t="shared" si="1691"/>
        <v>0</v>
      </c>
      <c r="ALC56">
        <f t="shared" si="1692"/>
        <v>0</v>
      </c>
      <c r="ALD56">
        <f t="shared" si="1693"/>
        <v>0</v>
      </c>
      <c r="ALE56">
        <f t="shared" si="1694"/>
        <v>0</v>
      </c>
      <c r="ALF56">
        <f t="shared" si="1695"/>
        <v>0</v>
      </c>
      <c r="ALG56">
        <f t="shared" si="1696"/>
        <v>0</v>
      </c>
      <c r="ALH56">
        <f t="shared" si="1697"/>
        <v>0</v>
      </c>
      <c r="ALI56">
        <f t="shared" si="1698"/>
        <v>0</v>
      </c>
      <c r="ALJ56">
        <f t="shared" si="1699"/>
        <v>0</v>
      </c>
      <c r="ALK56">
        <f t="shared" si="1700"/>
        <v>0</v>
      </c>
      <c r="ALL56">
        <f t="shared" si="1701"/>
        <v>0</v>
      </c>
      <c r="ALM56">
        <f t="shared" si="1702"/>
        <v>0</v>
      </c>
      <c r="ALN56">
        <f t="shared" si="1703"/>
        <v>0</v>
      </c>
      <c r="ALO56">
        <f t="shared" si="1704"/>
        <v>0</v>
      </c>
      <c r="ALP56">
        <f t="shared" si="1705"/>
        <v>0</v>
      </c>
      <c r="ALQ56">
        <f t="shared" si="1706"/>
        <v>0</v>
      </c>
      <c r="ALR56">
        <f t="shared" si="1707"/>
        <v>0</v>
      </c>
      <c r="ALS56">
        <f t="shared" si="1708"/>
        <v>0</v>
      </c>
      <c r="ALT56">
        <f t="shared" si="1709"/>
        <v>0</v>
      </c>
      <c r="ALU56">
        <f t="shared" si="1710"/>
        <v>0</v>
      </c>
      <c r="ALV56">
        <f t="shared" si="1711"/>
        <v>0</v>
      </c>
      <c r="ALW56">
        <f t="shared" si="1712"/>
        <v>0</v>
      </c>
      <c r="ALX56">
        <f t="shared" si="1713"/>
        <v>0</v>
      </c>
      <c r="ALY56">
        <f t="shared" si="1714"/>
        <v>0</v>
      </c>
      <c r="ALZ56">
        <f t="shared" si="1715"/>
        <v>0</v>
      </c>
      <c r="AMA56">
        <f t="shared" si="1716"/>
        <v>0</v>
      </c>
      <c r="AMB56">
        <f t="shared" si="1717"/>
        <v>0</v>
      </c>
      <c r="AMC56">
        <f t="shared" si="1718"/>
        <v>0</v>
      </c>
      <c r="AMD56">
        <f t="shared" si="1719"/>
        <v>0</v>
      </c>
      <c r="AME56">
        <f t="shared" si="1720"/>
        <v>0</v>
      </c>
      <c r="AMF56">
        <f t="shared" si="1721"/>
        <v>0</v>
      </c>
      <c r="AMG56">
        <f t="shared" si="1722"/>
        <v>0</v>
      </c>
      <c r="AMH56">
        <f t="shared" si="1723"/>
        <v>0</v>
      </c>
      <c r="AMI56">
        <f t="shared" si="1724"/>
        <v>0</v>
      </c>
      <c r="AMJ56">
        <f t="shared" si="1725"/>
        <v>0</v>
      </c>
      <c r="AMK56">
        <f t="shared" si="1726"/>
        <v>0</v>
      </c>
      <c r="AML56">
        <f t="shared" si="1727"/>
        <v>0</v>
      </c>
      <c r="AMM56">
        <f t="shared" si="1728"/>
        <v>0</v>
      </c>
      <c r="AMN56">
        <f t="shared" si="1729"/>
        <v>0</v>
      </c>
      <c r="AMO56">
        <f t="shared" si="1730"/>
        <v>0</v>
      </c>
      <c r="AMP56">
        <f t="shared" si="1731"/>
        <v>0</v>
      </c>
      <c r="AMQ56">
        <f t="shared" si="1732"/>
        <v>0</v>
      </c>
      <c r="AMR56">
        <f t="shared" si="1733"/>
        <v>0</v>
      </c>
      <c r="AMS56">
        <f t="shared" si="1734"/>
        <v>0</v>
      </c>
      <c r="AMT56">
        <f t="shared" si="1735"/>
        <v>0</v>
      </c>
      <c r="AMU56">
        <f t="shared" si="1736"/>
        <v>0</v>
      </c>
      <c r="AMV56">
        <f t="shared" si="1737"/>
        <v>0</v>
      </c>
      <c r="AMW56">
        <f t="shared" si="1738"/>
        <v>0</v>
      </c>
      <c r="AMX56">
        <f t="shared" si="1739"/>
        <v>0</v>
      </c>
      <c r="AMY56">
        <f t="shared" si="1740"/>
        <v>0</v>
      </c>
      <c r="AMZ56">
        <f t="shared" si="1741"/>
        <v>0</v>
      </c>
      <c r="ANA56">
        <f t="shared" si="1742"/>
        <v>0</v>
      </c>
      <c r="ANB56">
        <f t="shared" si="1743"/>
        <v>0</v>
      </c>
      <c r="ANC56">
        <f t="shared" si="1744"/>
        <v>0</v>
      </c>
      <c r="AND56">
        <f t="shared" si="1745"/>
        <v>0</v>
      </c>
      <c r="ANR56" s="4">
        <v>2006</v>
      </c>
      <c r="ANS56" s="4">
        <f t="shared" si="1746"/>
        <v>2006</v>
      </c>
      <c r="ANU56" s="4">
        <v>2030</v>
      </c>
      <c r="ANV56" t="str">
        <f t="shared" si="1747"/>
        <v>2037</v>
      </c>
      <c r="ANW56" t="str">
        <f t="shared" si="1748"/>
        <v>2045</v>
      </c>
      <c r="ANX56" t="str">
        <f t="shared" si="1749"/>
        <v>2024</v>
      </c>
      <c r="ANY56" t="str">
        <f t="shared" si="1750"/>
        <v>2024</v>
      </c>
      <c r="ANZ56" t="str">
        <f t="shared" si="1751"/>
        <v>2024</v>
      </c>
      <c r="AOA56" t="str">
        <f t="shared" si="1752"/>
        <v>2027</v>
      </c>
      <c r="AOB56" t="str">
        <f t="shared" si="1753"/>
        <v>2002</v>
      </c>
      <c r="AOC56" t="str">
        <f t="shared" si="1754"/>
        <v>2024</v>
      </c>
      <c r="AOD56" t="str">
        <f t="shared" si="1755"/>
        <v>2026</v>
      </c>
      <c r="AOE56" t="str">
        <f t="shared" si="1756"/>
        <v>2030</v>
      </c>
      <c r="AOF56" t="str">
        <f t="shared" si="1757"/>
        <v>2006</v>
      </c>
      <c r="AOG56" t="str">
        <f t="shared" si="1758"/>
        <v>2006</v>
      </c>
      <c r="AOH56" t="str">
        <f t="shared" si="1759"/>
        <v>2006</v>
      </c>
      <c r="AOI56" t="str">
        <f t="shared" si="1760"/>
        <v>2006</v>
      </c>
      <c r="AOJ56" t="str">
        <f t="shared" si="1761"/>
        <v>2006</v>
      </c>
      <c r="AOK56" t="str">
        <f t="shared" si="1762"/>
        <v>2006</v>
      </c>
      <c r="AOL56" t="str">
        <f t="shared" si="1763"/>
        <v>2006</v>
      </c>
      <c r="AOM56" t="str">
        <f t="shared" si="1764"/>
        <v>2006</v>
      </c>
      <c r="AON56" t="str">
        <f t="shared" si="1765"/>
        <v>2006</v>
      </c>
      <c r="AOO56" t="str">
        <f t="shared" si="1766"/>
        <v>2006</v>
      </c>
      <c r="AOP56" t="str">
        <f t="shared" si="1767"/>
        <v>2006</v>
      </c>
      <c r="AOQ56" t="str">
        <f t="shared" si="1768"/>
        <v>2006</v>
      </c>
      <c r="AOR56" t="str">
        <f t="shared" si="1769"/>
        <v>2006</v>
      </c>
      <c r="AOS56" t="str">
        <f t="shared" si="1770"/>
        <v>2006</v>
      </c>
      <c r="AOT56" t="str">
        <f t="shared" si="1771"/>
        <v>2006</v>
      </c>
      <c r="AOU56" t="str">
        <f t="shared" si="1772"/>
        <v>2006</v>
      </c>
      <c r="AOV56" t="str">
        <f t="shared" si="1773"/>
        <v>2006</v>
      </c>
      <c r="AOW56" t="str">
        <f t="shared" si="1774"/>
        <v>2006</v>
      </c>
      <c r="AOX56" t="str">
        <f t="shared" si="1775"/>
        <v>2006</v>
      </c>
      <c r="AOY56" t="str">
        <f t="shared" si="1776"/>
        <v>2006</v>
      </c>
      <c r="AOZ56" t="str">
        <f t="shared" si="1777"/>
        <v>2006</v>
      </c>
      <c r="APA56" t="str">
        <f t="shared" si="1778"/>
        <v>2006</v>
      </c>
      <c r="APB56" t="str">
        <f t="shared" si="1779"/>
        <v>2006</v>
      </c>
      <c r="APC56" t="str">
        <f t="shared" si="1780"/>
        <v>2006</v>
      </c>
      <c r="APD56" t="str">
        <f t="shared" si="1781"/>
        <v>2006</v>
      </c>
      <c r="APE56" t="str">
        <f t="shared" si="1782"/>
        <v>2006</v>
      </c>
      <c r="APF56" t="str">
        <f t="shared" si="1783"/>
        <v>2006</v>
      </c>
      <c r="APG56" t="str">
        <f t="shared" si="1784"/>
        <v>2006</v>
      </c>
      <c r="APH56" t="str">
        <f t="shared" si="1785"/>
        <v>2006</v>
      </c>
      <c r="API56" t="str">
        <f t="shared" si="1786"/>
        <v>2006</v>
      </c>
      <c r="APJ56" t="str">
        <f t="shared" si="1787"/>
        <v>2006</v>
      </c>
      <c r="APK56" t="str">
        <f t="shared" si="1788"/>
        <v>2006</v>
      </c>
      <c r="APL56" t="str">
        <f t="shared" si="1789"/>
        <v>2006</v>
      </c>
      <c r="APM56" t="str">
        <f t="shared" si="1790"/>
        <v>2006</v>
      </c>
      <c r="APN56" t="str">
        <f t="shared" si="1791"/>
        <v>2006</v>
      </c>
      <c r="APO56" t="str">
        <f t="shared" si="1792"/>
        <v>2006</v>
      </c>
      <c r="APP56" t="str">
        <f t="shared" si="1793"/>
        <v>2006</v>
      </c>
      <c r="APQ56" t="str">
        <f t="shared" si="1794"/>
        <v>2006</v>
      </c>
      <c r="APR56" t="str">
        <f t="shared" si="1795"/>
        <v>2006</v>
      </c>
      <c r="APS56" t="str">
        <f t="shared" si="1796"/>
        <v>2006</v>
      </c>
      <c r="APT56" t="str">
        <f t="shared" si="1797"/>
        <v>2006</v>
      </c>
      <c r="APU56" t="str">
        <f t="shared" si="1798"/>
        <v>2006</v>
      </c>
      <c r="APV56" t="str">
        <f t="shared" si="1799"/>
        <v>2006</v>
      </c>
      <c r="APW56" t="str">
        <f t="shared" si="1800"/>
        <v>2006</v>
      </c>
      <c r="APX56" t="str">
        <f t="shared" si="1801"/>
        <v>2006</v>
      </c>
      <c r="APY56" t="str">
        <f t="shared" si="1802"/>
        <v>2006</v>
      </c>
      <c r="APZ56" t="str">
        <f t="shared" si="1803"/>
        <v>2006</v>
      </c>
      <c r="AQA56" t="str">
        <f t="shared" si="1804"/>
        <v>2006</v>
      </c>
      <c r="AQB56" t="str">
        <f t="shared" si="1805"/>
        <v>2006</v>
      </c>
      <c r="AQC56" t="str">
        <f t="shared" si="1806"/>
        <v>2006</v>
      </c>
      <c r="AQD56" t="str">
        <f t="shared" si="1807"/>
        <v>2006</v>
      </c>
      <c r="AQE56" t="str">
        <f t="shared" si="1808"/>
        <v>2006</v>
      </c>
      <c r="AQF56" t="str">
        <f t="shared" si="1809"/>
        <v>2006</v>
      </c>
      <c r="AQG56" t="str">
        <f t="shared" si="1810"/>
        <v>2006</v>
      </c>
      <c r="AQH56" t="str">
        <f t="shared" si="1811"/>
        <v>2006</v>
      </c>
      <c r="AQI56" t="str">
        <f t="shared" si="1812"/>
        <v>2006</v>
      </c>
      <c r="AQJ56" t="str">
        <f t="shared" si="1813"/>
        <v>2006</v>
      </c>
      <c r="AQK56" t="str">
        <f t="shared" si="1814"/>
        <v>2006</v>
      </c>
      <c r="AQL56" t="str">
        <f t="shared" si="1815"/>
        <v>2006</v>
      </c>
      <c r="AQM56" t="str">
        <f t="shared" si="1816"/>
        <v>2006</v>
      </c>
      <c r="AQN56" t="str">
        <f t="shared" si="1817"/>
        <v>2006</v>
      </c>
      <c r="AQO56" t="str">
        <f t="shared" si="1818"/>
        <v>2006</v>
      </c>
      <c r="AQP56" t="str">
        <f t="shared" si="1819"/>
        <v>2006</v>
      </c>
      <c r="AQQ56" t="str">
        <f t="shared" si="1820"/>
        <v>2006</v>
      </c>
      <c r="AQR56" t="str">
        <f t="shared" si="1821"/>
        <v>2006</v>
      </c>
      <c r="AQS56" t="str">
        <f t="shared" si="1822"/>
        <v>2006</v>
      </c>
      <c r="AQT56" t="str">
        <f t="shared" si="1823"/>
        <v>2006</v>
      </c>
      <c r="AQU56" t="str">
        <f t="shared" si="1824"/>
        <v>2006</v>
      </c>
      <c r="AQV56" t="str">
        <f t="shared" si="1825"/>
        <v>2006</v>
      </c>
      <c r="AQW56" t="str">
        <f t="shared" si="1826"/>
        <v>2006</v>
      </c>
      <c r="AQX56" t="str">
        <f t="shared" si="1827"/>
        <v>2006</v>
      </c>
      <c r="AQY56" t="str">
        <f t="shared" si="1828"/>
        <v>2006</v>
      </c>
      <c r="AQZ56" t="str">
        <f t="shared" si="1829"/>
        <v>2006</v>
      </c>
      <c r="ARA56" t="str">
        <f t="shared" si="1830"/>
        <v>2006</v>
      </c>
      <c r="ARB56" t="str">
        <f t="shared" si="1831"/>
        <v>2006</v>
      </c>
      <c r="ARC56">
        <v>2030</v>
      </c>
      <c r="ARH56" s="5"/>
    </row>
    <row r="57" spans="1:1152" x14ac:dyDescent="0.2">
      <c r="A57">
        <v>5</v>
      </c>
      <c r="B57" s="13" t="s">
        <v>384</v>
      </c>
      <c r="C57" s="20">
        <f>VLOOKUP(A57, Rankings!$A$2:$AN$161, 40, FALSE)</f>
        <v>55</v>
      </c>
      <c r="D57" s="2" t="s">
        <v>414</v>
      </c>
      <c r="F57" s="4">
        <v>1</v>
      </c>
      <c r="G57" s="4">
        <v>11</v>
      </c>
      <c r="I57" s="5">
        <f t="shared" si="916"/>
        <v>10</v>
      </c>
      <c r="L57" t="s">
        <v>1771</v>
      </c>
      <c r="M57" t="s">
        <v>2191</v>
      </c>
      <c r="N57" t="s">
        <v>2360</v>
      </c>
      <c r="O57" t="s">
        <v>2703</v>
      </c>
      <c r="P57" t="s">
        <v>2930</v>
      </c>
      <c r="Q57" t="s">
        <v>2993</v>
      </c>
      <c r="R57" t="s">
        <v>3304</v>
      </c>
      <c r="S57" t="s">
        <v>3497</v>
      </c>
      <c r="T57" t="s">
        <v>3909</v>
      </c>
      <c r="U57" t="s">
        <v>10</v>
      </c>
      <c r="V57" t="s">
        <v>4228</v>
      </c>
      <c r="W57" t="str">
        <f>Rankings!D56</f>
        <v>-</v>
      </c>
      <c r="X57" t="s">
        <v>10</v>
      </c>
      <c r="Y57" t="s">
        <v>10</v>
      </c>
      <c r="Z57" t="s">
        <v>10</v>
      </c>
      <c r="AA57" t="s">
        <v>10</v>
      </c>
      <c r="AB57" t="s">
        <v>10</v>
      </c>
      <c r="AC57" t="s">
        <v>10</v>
      </c>
      <c r="AD57" t="s">
        <v>10</v>
      </c>
      <c r="AE57" t="s">
        <v>10</v>
      </c>
      <c r="AF57" t="s">
        <v>10</v>
      </c>
      <c r="AG57" t="s">
        <v>10</v>
      </c>
      <c r="AH57" t="s">
        <v>10</v>
      </c>
      <c r="AI57" t="s">
        <v>10</v>
      </c>
      <c r="AJ57" t="s">
        <v>10</v>
      </c>
      <c r="AK57" t="s">
        <v>10</v>
      </c>
      <c r="AL57" t="s">
        <v>10</v>
      </c>
      <c r="AM57" t="s">
        <v>10</v>
      </c>
      <c r="AN57" t="s">
        <v>10</v>
      </c>
      <c r="AO57" t="s">
        <v>10</v>
      </c>
      <c r="AP57" t="s">
        <v>10</v>
      </c>
      <c r="AQ57" t="s">
        <v>10</v>
      </c>
      <c r="AR57" t="s">
        <v>10</v>
      </c>
      <c r="AS57" t="s">
        <v>10</v>
      </c>
      <c r="AT57" t="s">
        <v>10</v>
      </c>
      <c r="AU57" t="s">
        <v>10</v>
      </c>
      <c r="AV57" t="s">
        <v>10</v>
      </c>
      <c r="AW57" t="s">
        <v>10</v>
      </c>
      <c r="AX57" t="s">
        <v>10</v>
      </c>
      <c r="AY57" t="s">
        <v>10</v>
      </c>
      <c r="AZ57" t="s">
        <v>10</v>
      </c>
      <c r="BA57" t="s">
        <v>10</v>
      </c>
      <c r="BB57" t="s">
        <v>10</v>
      </c>
      <c r="BC57" t="s">
        <v>10</v>
      </c>
      <c r="BD57" t="s">
        <v>10</v>
      </c>
      <c r="BE57" t="s">
        <v>10</v>
      </c>
      <c r="BF57" t="s">
        <v>10</v>
      </c>
      <c r="BG57" t="s">
        <v>10</v>
      </c>
      <c r="BH57" t="s">
        <v>10</v>
      </c>
      <c r="BI57" t="s">
        <v>10</v>
      </c>
      <c r="BJ57" t="s">
        <v>10</v>
      </c>
      <c r="BK57" t="s">
        <v>10</v>
      </c>
      <c r="BL57" t="s">
        <v>10</v>
      </c>
      <c r="BM57" t="s">
        <v>10</v>
      </c>
      <c r="BN57" t="s">
        <v>10</v>
      </c>
      <c r="BO57" t="s">
        <v>10</v>
      </c>
      <c r="BP57" t="s">
        <v>10</v>
      </c>
      <c r="BQ57" t="s">
        <v>10</v>
      </c>
      <c r="BR57" t="s">
        <v>10</v>
      </c>
      <c r="BS57" t="s">
        <v>10</v>
      </c>
      <c r="BT57" t="s">
        <v>10</v>
      </c>
      <c r="BU57" t="s">
        <v>10</v>
      </c>
      <c r="BV57" t="s">
        <v>10</v>
      </c>
      <c r="BW57" t="s">
        <v>10</v>
      </c>
      <c r="BX57" t="s">
        <v>10</v>
      </c>
      <c r="BY57" t="s">
        <v>10</v>
      </c>
      <c r="BZ57" t="s">
        <v>10</v>
      </c>
      <c r="CA57" t="s">
        <v>10</v>
      </c>
      <c r="CB57" t="s">
        <v>10</v>
      </c>
      <c r="CC57" t="s">
        <v>10</v>
      </c>
      <c r="CD57" t="s">
        <v>10</v>
      </c>
      <c r="CE57" t="s">
        <v>10</v>
      </c>
      <c r="CF57" t="s">
        <v>10</v>
      </c>
      <c r="CG57" t="s">
        <v>10</v>
      </c>
      <c r="CH57" t="s">
        <v>10</v>
      </c>
      <c r="CI57" t="s">
        <v>10</v>
      </c>
      <c r="CJ57" t="s">
        <v>10</v>
      </c>
      <c r="CK57" t="s">
        <v>10</v>
      </c>
      <c r="CL57" t="s">
        <v>10</v>
      </c>
      <c r="CM57" t="s">
        <v>10</v>
      </c>
      <c r="CN57" t="s">
        <v>10</v>
      </c>
      <c r="CO57" t="s">
        <v>10</v>
      </c>
      <c r="CP57" t="s">
        <v>10</v>
      </c>
      <c r="CQ57" t="s">
        <v>10</v>
      </c>
      <c r="CR57" t="s">
        <v>10</v>
      </c>
      <c r="CT57" s="4">
        <f t="shared" si="917"/>
        <v>3</v>
      </c>
      <c r="CU57" s="4">
        <f t="shared" si="918"/>
        <v>0</v>
      </c>
      <c r="CV57" s="4">
        <f t="shared" si="919"/>
        <v>1</v>
      </c>
      <c r="CW57" s="4">
        <f t="shared" si="920"/>
        <v>1</v>
      </c>
      <c r="CX57" s="4">
        <f t="shared" si="921"/>
        <v>2</v>
      </c>
      <c r="CY57" s="4">
        <f t="shared" si="922"/>
        <v>0</v>
      </c>
      <c r="CZ57" s="4">
        <f t="shared" si="923"/>
        <v>0</v>
      </c>
      <c r="DA57" s="4">
        <f t="shared" si="924"/>
        <v>0</v>
      </c>
      <c r="DB57" s="4">
        <f t="shared" si="925"/>
        <v>1</v>
      </c>
      <c r="DC57" s="4">
        <f t="shared" si="926"/>
        <v>0</v>
      </c>
      <c r="DD57" s="4">
        <f t="shared" si="927"/>
        <v>0</v>
      </c>
      <c r="DE57" s="4">
        <f t="shared" si="928"/>
        <v>2</v>
      </c>
      <c r="DF57" s="4">
        <f t="shared" si="929"/>
        <v>0</v>
      </c>
      <c r="DG57" s="4">
        <f t="shared" si="930"/>
        <v>0</v>
      </c>
      <c r="DH57" s="4">
        <f t="shared" si="931"/>
        <v>0</v>
      </c>
      <c r="DI57" s="152">
        <f t="shared" si="932"/>
        <v>0</v>
      </c>
      <c r="DJ57" s="153">
        <f t="shared" si="933"/>
        <v>3</v>
      </c>
      <c r="DK57" s="4">
        <f t="shared" si="934"/>
        <v>2</v>
      </c>
      <c r="DL57" s="4">
        <f t="shared" si="935"/>
        <v>2</v>
      </c>
      <c r="DM57" s="4">
        <f t="shared" si="936"/>
        <v>0</v>
      </c>
      <c r="DN57" s="4">
        <f t="shared" si="937"/>
        <v>1</v>
      </c>
      <c r="DO57" s="4">
        <f t="shared" si="938"/>
        <v>2</v>
      </c>
      <c r="DP57" s="4">
        <f t="shared" si="939"/>
        <v>0</v>
      </c>
      <c r="DQ57" s="4">
        <f t="shared" si="940"/>
        <v>0</v>
      </c>
      <c r="DR57" s="4">
        <f t="shared" si="941"/>
        <v>12</v>
      </c>
      <c r="DS57" s="4">
        <f t="shared" si="942"/>
        <v>9</v>
      </c>
      <c r="DT57" s="4">
        <f t="shared" si="943"/>
        <v>3</v>
      </c>
      <c r="DU57" t="str">
        <f t="shared" si="944"/>
        <v>3R</v>
      </c>
      <c r="DV57" t="str">
        <f t="shared" si="945"/>
        <v>1R</v>
      </c>
      <c r="DW57" t="str">
        <f t="shared" si="946"/>
        <v>3R</v>
      </c>
      <c r="DX57" t="str">
        <f t="shared" si="947"/>
        <v>0S</v>
      </c>
      <c r="DY57" t="str">
        <f t="shared" si="948"/>
        <v>3S</v>
      </c>
      <c r="DZ57" t="str">
        <f t="shared" si="949"/>
        <v>0R</v>
      </c>
      <c r="EA57" t="str">
        <f t="shared" si="950"/>
        <v>3L</v>
      </c>
      <c r="EB57" t="str">
        <f t="shared" si="951"/>
        <v>3L</v>
      </c>
      <c r="EC57" t="str">
        <f t="shared" si="952"/>
        <v>3R</v>
      </c>
      <c r="ED57">
        <f t="shared" si="953"/>
        <v>0</v>
      </c>
      <c r="EE57" t="str">
        <f t="shared" si="954"/>
        <v>0S</v>
      </c>
      <c r="EF57">
        <f t="shared" si="955"/>
        <v>0</v>
      </c>
      <c r="EG57">
        <f t="shared" si="956"/>
        <v>0</v>
      </c>
      <c r="EH57">
        <f t="shared" si="957"/>
        <v>0</v>
      </c>
      <c r="EI57">
        <f t="shared" si="958"/>
        <v>0</v>
      </c>
      <c r="EJ57">
        <f t="shared" si="959"/>
        <v>0</v>
      </c>
      <c r="EK57">
        <f t="shared" si="960"/>
        <v>0</v>
      </c>
      <c r="EL57">
        <f t="shared" si="961"/>
        <v>0</v>
      </c>
      <c r="EM57">
        <f t="shared" si="962"/>
        <v>0</v>
      </c>
      <c r="EN57">
        <f t="shared" si="963"/>
        <v>0</v>
      </c>
      <c r="EO57">
        <f t="shared" si="964"/>
        <v>0</v>
      </c>
      <c r="EP57">
        <f t="shared" si="965"/>
        <v>0</v>
      </c>
      <c r="EQ57">
        <f t="shared" si="966"/>
        <v>0</v>
      </c>
      <c r="ER57">
        <f t="shared" si="967"/>
        <v>0</v>
      </c>
      <c r="ES57">
        <f t="shared" si="968"/>
        <v>0</v>
      </c>
      <c r="ET57">
        <f t="shared" si="969"/>
        <v>0</v>
      </c>
      <c r="EU57">
        <f t="shared" si="970"/>
        <v>0</v>
      </c>
      <c r="EV57">
        <f t="shared" si="971"/>
        <v>0</v>
      </c>
      <c r="EW57">
        <f t="shared" si="972"/>
        <v>0</v>
      </c>
      <c r="EX57">
        <f t="shared" si="973"/>
        <v>0</v>
      </c>
      <c r="EY57">
        <f t="shared" si="974"/>
        <v>0</v>
      </c>
      <c r="EZ57">
        <f t="shared" si="975"/>
        <v>0</v>
      </c>
      <c r="FA57">
        <f t="shared" si="976"/>
        <v>0</v>
      </c>
      <c r="FB57">
        <f t="shared" si="977"/>
        <v>0</v>
      </c>
      <c r="FC57">
        <f t="shared" si="978"/>
        <v>0</v>
      </c>
      <c r="FD57">
        <f t="shared" si="979"/>
        <v>0</v>
      </c>
      <c r="FE57">
        <f t="shared" si="980"/>
        <v>0</v>
      </c>
      <c r="FF57">
        <f t="shared" si="981"/>
        <v>0</v>
      </c>
      <c r="FG57">
        <f t="shared" si="982"/>
        <v>0</v>
      </c>
      <c r="FH57">
        <f t="shared" si="983"/>
        <v>0</v>
      </c>
      <c r="FI57">
        <f t="shared" si="984"/>
        <v>0</v>
      </c>
      <c r="FJ57">
        <f t="shared" si="985"/>
        <v>0</v>
      </c>
      <c r="FK57">
        <f t="shared" si="986"/>
        <v>0</v>
      </c>
      <c r="FL57">
        <f t="shared" si="987"/>
        <v>0</v>
      </c>
      <c r="FM57">
        <f t="shared" si="988"/>
        <v>0</v>
      </c>
      <c r="FN57">
        <f t="shared" si="989"/>
        <v>0</v>
      </c>
      <c r="FO57">
        <f t="shared" si="990"/>
        <v>0</v>
      </c>
      <c r="FP57">
        <f t="shared" si="991"/>
        <v>0</v>
      </c>
      <c r="FQ57">
        <f t="shared" si="992"/>
        <v>0</v>
      </c>
      <c r="FR57">
        <f t="shared" si="993"/>
        <v>0</v>
      </c>
      <c r="FS57">
        <f t="shared" si="994"/>
        <v>0</v>
      </c>
      <c r="FT57">
        <f t="shared" si="995"/>
        <v>0</v>
      </c>
      <c r="FU57">
        <f t="shared" si="996"/>
        <v>0</v>
      </c>
      <c r="FV57">
        <f t="shared" si="997"/>
        <v>0</v>
      </c>
      <c r="FW57">
        <f t="shared" si="998"/>
        <v>0</v>
      </c>
      <c r="FX57">
        <f t="shared" si="999"/>
        <v>0</v>
      </c>
      <c r="FY57">
        <f t="shared" si="1000"/>
        <v>0</v>
      </c>
      <c r="FZ57">
        <f t="shared" si="1001"/>
        <v>0</v>
      </c>
      <c r="GA57">
        <f t="shared" si="1002"/>
        <v>0</v>
      </c>
      <c r="GB57">
        <f t="shared" si="1003"/>
        <v>0</v>
      </c>
      <c r="GC57">
        <f t="shared" si="1004"/>
        <v>0</v>
      </c>
      <c r="GD57">
        <f t="shared" si="1005"/>
        <v>0</v>
      </c>
      <c r="GE57">
        <f t="shared" si="1006"/>
        <v>0</v>
      </c>
      <c r="GF57">
        <f t="shared" si="1007"/>
        <v>0</v>
      </c>
      <c r="GG57">
        <f t="shared" si="1008"/>
        <v>0</v>
      </c>
      <c r="GH57">
        <f t="shared" si="1009"/>
        <v>0</v>
      </c>
      <c r="GI57">
        <f t="shared" si="1010"/>
        <v>0</v>
      </c>
      <c r="GJ57">
        <f t="shared" si="1011"/>
        <v>0</v>
      </c>
      <c r="GK57">
        <f t="shared" si="1012"/>
        <v>0</v>
      </c>
      <c r="GL57">
        <f t="shared" si="1013"/>
        <v>0</v>
      </c>
      <c r="GM57">
        <f t="shared" si="1014"/>
        <v>0</v>
      </c>
      <c r="GN57">
        <f t="shared" si="1015"/>
        <v>0</v>
      </c>
      <c r="GO57">
        <f t="shared" si="1016"/>
        <v>0</v>
      </c>
      <c r="GP57">
        <f t="shared" si="1017"/>
        <v>0</v>
      </c>
      <c r="GQ57">
        <f t="shared" si="1018"/>
        <v>0</v>
      </c>
      <c r="GR57">
        <f t="shared" si="1019"/>
        <v>0</v>
      </c>
      <c r="GS57">
        <f t="shared" si="1020"/>
        <v>0</v>
      </c>
      <c r="GT57">
        <f t="shared" si="1021"/>
        <v>0</v>
      </c>
      <c r="GU57">
        <f t="shared" si="1022"/>
        <v>0</v>
      </c>
      <c r="GV57">
        <f t="shared" si="1023"/>
        <v>0</v>
      </c>
      <c r="GW57">
        <f t="shared" si="1024"/>
        <v>0</v>
      </c>
      <c r="GX57">
        <f t="shared" si="1025"/>
        <v>0</v>
      </c>
      <c r="GY57">
        <f t="shared" si="1026"/>
        <v>0</v>
      </c>
      <c r="GZ57">
        <f t="shared" si="1027"/>
        <v>0</v>
      </c>
      <c r="HA57">
        <f t="shared" si="1028"/>
        <v>0</v>
      </c>
      <c r="HB57" s="176" t="s">
        <v>314</v>
      </c>
      <c r="HC57" s="89">
        <f t="shared" si="1029"/>
        <v>229.07269963488039</v>
      </c>
      <c r="HD57" s="89">
        <f t="shared" si="1030"/>
        <v>63.653562769878505</v>
      </c>
      <c r="HE57" s="89">
        <f t="shared" si="1031"/>
        <v>172.59931546382563</v>
      </c>
      <c r="HF57" s="89">
        <f t="shared" si="1032"/>
        <v>0</v>
      </c>
      <c r="HH57" s="88">
        <f t="shared" si="1033"/>
        <v>465.32557786858456</v>
      </c>
      <c r="HI57" s="88">
        <f t="shared" si="1034"/>
        <v>57.533105154608542</v>
      </c>
      <c r="HK57">
        <f>IFERROR(VLOOKUP(_xlfn.NUMBERVALUE(MID(L57, SEARCH("!", L57)+1, SEARCH("+", L57)-SEARCH("!", L57)-1)), Rankings!$A$2:$BK$161, 63, FALSE),0)</f>
        <v>53.409929416713148</v>
      </c>
      <c r="HL57">
        <f>IFERROR(VLOOKUP(_xlfn.NUMBERVALUE(MID(M57, SEARCH("!", M57)+1, SEARCH("+", M57)-SEARCH("!", M57)-1)), Rankings!$A$2:$BK$161, 63, FALSE),0)</f>
        <v>64.86107196588901</v>
      </c>
      <c r="HM57">
        <f>IFERROR(VLOOKUP(_xlfn.NUMBERVALUE(MID(N57, SEARCH("!", N57)+1, SEARCH("+", N57)-SEARCH("!", N57)-1)), Rankings!$A$2:$BK$161, 63, FALSE),0)</f>
        <v>31.988616607252094</v>
      </c>
      <c r="HN57">
        <f>IFERROR(VLOOKUP(_xlfn.NUMBERVALUE(MID(O57, SEARCH("!", O57)+1, SEARCH("+", O57)-SEARCH("!", O57)-1)), Rankings!$A$2:$BK$161, 63, FALSE),0)</f>
        <v>40.942234364201667</v>
      </c>
      <c r="HO57">
        <f>IFERROR(VLOOKUP(_xlfn.NUMBERVALUE(MID(P57, SEARCH("!", P57)+1, SEARCH("+", P57)-SEARCH("!", P57)-1)), Rankings!$A$2:$BK$161, 63, FALSE),0)</f>
        <v>54.23702183911206</v>
      </c>
      <c r="HP57">
        <f>IFERROR(VLOOKUP(_xlfn.NUMBERVALUE(MID(Q57, SEARCH("!", Q57)+1, SEARCH("+", Q57)-SEARCH("!", Q57)-1)), Rankings!$A$2:$BK$161, 63, FALSE),0)</f>
        <v>28.743047053991727</v>
      </c>
      <c r="HQ57">
        <f>IFERROR(VLOOKUP(_xlfn.NUMBERVALUE(MID(R57, SEARCH("!", R57)+1, SEARCH("+", R57)-SEARCH("!", R57)-1)), Rankings!$A$2:$BK$161, 63, FALSE),0)</f>
        <v>38.824268172238426</v>
      </c>
      <c r="HR57">
        <f>IFERROR(VLOOKUP(_xlfn.NUMBERVALUE(MID(S57, SEARCH("!", S57)+1, SEARCH("+", S57)-SEARCH("!", S57)-1)), Rankings!$A$2:$BK$161, 63, FALSE),0)</f>
        <v>24.829294597640079</v>
      </c>
      <c r="HS57">
        <f>IFERROR(VLOOKUP(_xlfn.NUMBERVALUE(MID(T57, SEARCH("!", T57)+1, SEARCH("+", T57)-SEARCH("!", T57)-1)), Rankings!$A$2:$BK$161, 63, FALSE),0)</f>
        <v>50.070034591034428</v>
      </c>
      <c r="HT57">
        <f>IFERROR(VLOOKUP(_xlfn.NUMBERVALUE(MID(U57, SEARCH("!", U57)+1, SEARCH("+", U57)-SEARCH("!", U57)-1)), Rankings!$A$2:$BK$161, 63, FALSE),0)</f>
        <v>0</v>
      </c>
      <c r="HU57">
        <f>IFERROR(VLOOKUP(_xlfn.NUMBERVALUE(MID(V57, SEARCH("!", V57)+1, SEARCH("+", V57)-SEARCH("!", V57)-1)), Rankings!$A$2:$BK$161, 63, FALSE),0)</f>
        <v>77.420059260511906</v>
      </c>
      <c r="HV57">
        <f>IFERROR(VLOOKUP(_xlfn.NUMBERVALUE(MID(W57, SEARCH("!", W57)+1, SEARCH("+", W57)-SEARCH("!", W57)-1)), Rankings!$A$2:$BK$161, 63, FALSE),0)</f>
        <v>0</v>
      </c>
      <c r="HW57">
        <f>IFERROR(VLOOKUP(_xlfn.NUMBERVALUE(MID(X57, SEARCH("!", X57)+1, SEARCH("+", X57)-SEARCH("!", X57)-1)), Rankings!$A$2:$BK$161, 63, FALSE),0)</f>
        <v>0</v>
      </c>
      <c r="HX57">
        <f>IFERROR(VLOOKUP(_xlfn.NUMBERVALUE(MID(Y57, SEARCH("!", Y57)+1, SEARCH("+", Y57)-SEARCH("!", Y57)-1)), Rankings!$A$2:$BK$161, 63, FALSE),0)</f>
        <v>0</v>
      </c>
      <c r="HY57">
        <f>IFERROR(VLOOKUP(_xlfn.NUMBERVALUE(MID(Z57, SEARCH("!", Z57)+1, SEARCH("+", Z57)-SEARCH("!", Z57)-1)), Rankings!$A$2:$BK$161, 63, FALSE),0)</f>
        <v>0</v>
      </c>
      <c r="HZ57">
        <f>IFERROR(VLOOKUP(_xlfn.NUMBERVALUE(MID(AA57, SEARCH("!", AA57)+1, SEARCH("+", AA57)-SEARCH("!", AA57)-1)), Rankings!$A$2:$BK$161, 63, FALSE),0)</f>
        <v>0</v>
      </c>
      <c r="IA57">
        <f>IFERROR(VLOOKUP(_xlfn.NUMBERVALUE(MID(AB57, SEARCH("!", AB57)+1, SEARCH("+", AB57)-SEARCH("!", AB57)-1)), Rankings!$A$2:$BK$161, 63, FALSE),0)</f>
        <v>0</v>
      </c>
      <c r="IB57">
        <f>IFERROR(VLOOKUP(_xlfn.NUMBERVALUE(MID(AC57, SEARCH("!", AC57)+1, SEARCH("+", AC57)-SEARCH("!", AC57)-1)), Rankings!$A$2:$BK$161, 63, FALSE),0)</f>
        <v>0</v>
      </c>
      <c r="IC57">
        <f>IFERROR(VLOOKUP(_xlfn.NUMBERVALUE(MID(AD57, SEARCH("!", AD57)+1, SEARCH("+", AD57)-SEARCH("!", AD57)-1)), Rankings!$A$2:$BK$161, 63, FALSE),0)</f>
        <v>0</v>
      </c>
      <c r="ID57">
        <f>IFERROR(VLOOKUP(_xlfn.NUMBERVALUE(MID(AE57, SEARCH("!", AE57)+1, SEARCH("+", AE57)-SEARCH("!", AE57)-1)), Rankings!$A$2:$BK$161, 63, FALSE),0)</f>
        <v>0</v>
      </c>
      <c r="IE57">
        <f>IFERROR(VLOOKUP(_xlfn.NUMBERVALUE(MID(AF57, SEARCH("!", AF57)+1, SEARCH("+", AF57)-SEARCH("!", AF57)-1)), Rankings!$A$2:$BK$161, 63, FALSE),0)</f>
        <v>0</v>
      </c>
      <c r="IF57">
        <f>IFERROR(VLOOKUP(_xlfn.NUMBERVALUE(MID(AG57, SEARCH("!", AG57)+1, SEARCH("+", AG57)-SEARCH("!", AG57)-1)), Rankings!$A$2:$BK$161, 63, FALSE),0)</f>
        <v>0</v>
      </c>
      <c r="IG57">
        <f>IFERROR(VLOOKUP(_xlfn.NUMBERVALUE(MID(AH57, SEARCH("!", AH57)+1, SEARCH("+", AH57)-SEARCH("!", AH57)-1)), Rankings!$A$2:$BK$161, 63, FALSE),0)</f>
        <v>0</v>
      </c>
      <c r="IH57">
        <f>IFERROR(VLOOKUP(_xlfn.NUMBERVALUE(MID(AI57, SEARCH("!", AI57)+1, SEARCH("+", AI57)-SEARCH("!", AI57)-1)), Rankings!$A$2:$BK$161, 63, FALSE),0)</f>
        <v>0</v>
      </c>
      <c r="II57">
        <f>IFERROR(VLOOKUP(_xlfn.NUMBERVALUE(MID(AJ57, SEARCH("!", AJ57)+1, SEARCH("+", AJ57)-SEARCH("!", AJ57)-1)), Rankings!$A$2:$BK$161, 63, FALSE),0)</f>
        <v>0</v>
      </c>
      <c r="IJ57">
        <f>IFERROR(VLOOKUP(_xlfn.NUMBERVALUE(MID(AK57, SEARCH("!", AK57)+1, SEARCH("+", AK57)-SEARCH("!", AK57)-1)), Rankings!$A$2:$BK$161, 63, FALSE),0)</f>
        <v>0</v>
      </c>
      <c r="IK57">
        <f>IFERROR(VLOOKUP(_xlfn.NUMBERVALUE(MID(AL57, SEARCH("!", AL57)+1, SEARCH("+", AL57)-SEARCH("!", AL57)-1)), Rankings!$A$2:$BK$161, 63, FALSE),0)</f>
        <v>0</v>
      </c>
      <c r="IL57">
        <f>IFERROR(VLOOKUP(_xlfn.NUMBERVALUE(MID(AM57, SEARCH("!", AM57)+1, SEARCH("+", AM57)-SEARCH("!", AM57)-1)), Rankings!$A$2:$BK$161, 63, FALSE),0)</f>
        <v>0</v>
      </c>
      <c r="IM57">
        <f>IFERROR(VLOOKUP(_xlfn.NUMBERVALUE(MID(AN57, SEARCH("!", AN57)+1, SEARCH("+", AN57)-SEARCH("!", AN57)-1)), Rankings!$A$2:$BK$161, 63, FALSE),0)</f>
        <v>0</v>
      </c>
      <c r="IN57">
        <f>IFERROR(VLOOKUP(_xlfn.NUMBERVALUE(MID(AO57, SEARCH("!", AO57)+1, SEARCH("+", AO57)-SEARCH("!", AO57)-1)), Rankings!$A$2:$BK$161, 63, FALSE),0)</f>
        <v>0</v>
      </c>
      <c r="IO57">
        <f>IFERROR(VLOOKUP(_xlfn.NUMBERVALUE(MID(AP57, SEARCH("!", AP57)+1, SEARCH("+", AP57)-SEARCH("!", AP57)-1)), Rankings!$A$2:$BK$161, 63, FALSE),0)</f>
        <v>0</v>
      </c>
      <c r="IP57">
        <f>IFERROR(VLOOKUP(_xlfn.NUMBERVALUE(MID(AQ57, SEARCH("!", AQ57)+1, SEARCH("+", AQ57)-SEARCH("!", AQ57)-1)), Rankings!$A$2:$BK$161, 63, FALSE),0)</f>
        <v>0</v>
      </c>
      <c r="IQ57">
        <f>IFERROR(VLOOKUP(_xlfn.NUMBERVALUE(MID(AR57, SEARCH("!", AR57)+1, SEARCH("+", AR57)-SEARCH("!", AR57)-1)), Rankings!$A$2:$BK$161, 63, FALSE),0)</f>
        <v>0</v>
      </c>
      <c r="IR57">
        <f>IFERROR(VLOOKUP(_xlfn.NUMBERVALUE(MID(AS57, SEARCH("!", AS57)+1, SEARCH("+", AS57)-SEARCH("!", AS57)-1)), Rankings!$A$2:$BK$161, 63, FALSE),0)</f>
        <v>0</v>
      </c>
      <c r="IS57">
        <f>IFERROR(VLOOKUP(_xlfn.NUMBERVALUE(MID(AT57, SEARCH("!", AT57)+1, SEARCH("+", AT57)-SEARCH("!", AT57)-1)), Rankings!$A$2:$BK$161, 63, FALSE),0)</f>
        <v>0</v>
      </c>
      <c r="IT57">
        <f>IFERROR(VLOOKUP(_xlfn.NUMBERVALUE(MID(AU57, SEARCH("!", AU57)+1, SEARCH("+", AU57)-SEARCH("!", AU57)-1)), Rankings!$A$2:$BK$161, 63, FALSE),0)</f>
        <v>0</v>
      </c>
      <c r="IU57">
        <f>IFERROR(VLOOKUP(_xlfn.NUMBERVALUE(MID(AV57, SEARCH("!", AV57)+1, SEARCH("+", AV57)-SEARCH("!", AV57)-1)), Rankings!$A$2:$BK$161, 63, FALSE),0)</f>
        <v>0</v>
      </c>
      <c r="IV57">
        <f>IFERROR(VLOOKUP(_xlfn.NUMBERVALUE(MID(AW57, SEARCH("!", AW57)+1, SEARCH("+", AW57)-SEARCH("!", AW57)-1)), Rankings!$A$2:$BK$161, 63, FALSE),0)</f>
        <v>0</v>
      </c>
      <c r="IW57">
        <f>IFERROR(VLOOKUP(_xlfn.NUMBERVALUE(MID(AX57, SEARCH("!", AX57)+1, SEARCH("+", AX57)-SEARCH("!", AX57)-1)), Rankings!$A$2:$BK$161, 63, FALSE),0)</f>
        <v>0</v>
      </c>
      <c r="IX57">
        <f>IFERROR(VLOOKUP(_xlfn.NUMBERVALUE(MID(AY57, SEARCH("!", AY57)+1, SEARCH("+", AY57)-SEARCH("!", AY57)-1)), Rankings!$A$2:$BK$161, 63, FALSE),0)</f>
        <v>0</v>
      </c>
      <c r="IY57">
        <f>IFERROR(VLOOKUP(_xlfn.NUMBERVALUE(MID(AZ57, SEARCH("!", AZ57)+1, SEARCH("+", AZ57)-SEARCH("!", AZ57)-1)), Rankings!$A$2:$BK$161, 63, FALSE),0)</f>
        <v>0</v>
      </c>
      <c r="IZ57">
        <f>IFERROR(VLOOKUP(_xlfn.NUMBERVALUE(MID(BA57, SEARCH("!", BA57)+1, SEARCH("+", BA57)-SEARCH("!", BA57)-1)), Rankings!$A$2:$BK$161, 63, FALSE),0)</f>
        <v>0</v>
      </c>
      <c r="JA57">
        <f>IFERROR(VLOOKUP(_xlfn.NUMBERVALUE(MID(BB57, SEARCH("!", BB57)+1, SEARCH("+", BB57)-SEARCH("!", BB57)-1)), Rankings!$A$2:$BK$161, 63, FALSE),0)</f>
        <v>0</v>
      </c>
      <c r="JB57">
        <f>IFERROR(VLOOKUP(_xlfn.NUMBERVALUE(MID(BC57, SEARCH("!", BC57)+1, SEARCH("+", BC57)-SEARCH("!", BC57)-1)), Rankings!$A$2:$BK$161, 63, FALSE),0)</f>
        <v>0</v>
      </c>
      <c r="JC57">
        <f>IFERROR(VLOOKUP(_xlfn.NUMBERVALUE(MID(BD57, SEARCH("!", BD57)+1, SEARCH("+", BD57)-SEARCH("!", BD57)-1)), Rankings!$A$2:$BK$161, 63, FALSE),0)</f>
        <v>0</v>
      </c>
      <c r="JD57">
        <f>IFERROR(VLOOKUP(_xlfn.NUMBERVALUE(MID(BE57, SEARCH("!", BE57)+1, SEARCH("+", BE57)-SEARCH("!", BE57)-1)), Rankings!$A$2:$BK$161, 63, FALSE),0)</f>
        <v>0</v>
      </c>
      <c r="JE57">
        <f>IFERROR(VLOOKUP(_xlfn.NUMBERVALUE(MID(BF57, SEARCH("!", BF57)+1, SEARCH("+", BF57)-SEARCH("!", BF57)-1)), Rankings!$A$2:$BK$161, 63, FALSE),0)</f>
        <v>0</v>
      </c>
      <c r="JF57">
        <f>IFERROR(VLOOKUP(_xlfn.NUMBERVALUE(MID(BG57, SEARCH("!", BG57)+1, SEARCH("+", BG57)-SEARCH("!", BG57)-1)), Rankings!$A$2:$BK$161, 63, FALSE),0)</f>
        <v>0</v>
      </c>
      <c r="JG57">
        <f>IFERROR(VLOOKUP(_xlfn.NUMBERVALUE(MID(BH57, SEARCH("!", BH57)+1, SEARCH("+", BH57)-SEARCH("!", BH57)-1)), Rankings!$A$2:$BK$161, 63, FALSE),0)</f>
        <v>0</v>
      </c>
      <c r="JH57">
        <f>IFERROR(VLOOKUP(_xlfn.NUMBERVALUE(MID(BI57, SEARCH("!", BI57)+1, SEARCH("+", BI57)-SEARCH("!", BI57)-1)), Rankings!$A$2:$BK$161, 63, FALSE),0)</f>
        <v>0</v>
      </c>
      <c r="JI57">
        <f>IFERROR(VLOOKUP(_xlfn.NUMBERVALUE(MID(BJ57, SEARCH("!", BJ57)+1, SEARCH("+", BJ57)-SEARCH("!", BJ57)-1)), Rankings!$A$2:$BK$161, 63, FALSE),0)</f>
        <v>0</v>
      </c>
      <c r="JJ57">
        <f>IFERROR(VLOOKUP(_xlfn.NUMBERVALUE(MID(BK57, SEARCH("!", BK57)+1, SEARCH("+", BK57)-SEARCH("!", BK57)-1)), Rankings!$A$2:$BK$161, 63, FALSE),0)</f>
        <v>0</v>
      </c>
      <c r="JK57">
        <f>IFERROR(VLOOKUP(_xlfn.NUMBERVALUE(MID(BL57, SEARCH("!", BL57)+1, SEARCH("+", BL57)-SEARCH("!", BL57)-1)), Rankings!$A$2:$BK$161, 63, FALSE),0)</f>
        <v>0</v>
      </c>
      <c r="JL57">
        <f>IFERROR(VLOOKUP(_xlfn.NUMBERVALUE(MID(BM57, SEARCH("!", BM57)+1, SEARCH("+", BM57)-SEARCH("!", BM57)-1)), Rankings!$A$2:$BK$161, 63, FALSE),0)</f>
        <v>0</v>
      </c>
      <c r="JM57">
        <f>IFERROR(VLOOKUP(_xlfn.NUMBERVALUE(MID(BN57, SEARCH("!", BN57)+1, SEARCH("+", BN57)-SEARCH("!", BN57)-1)), Rankings!$A$2:$BK$161, 63, FALSE),0)</f>
        <v>0</v>
      </c>
      <c r="JN57">
        <f>IFERROR(VLOOKUP(_xlfn.NUMBERVALUE(MID(BO57, SEARCH("!", BO57)+1, SEARCH("+", BO57)-SEARCH("!", BO57)-1)), Rankings!$A$2:$BK$161, 63, FALSE),0)</f>
        <v>0</v>
      </c>
      <c r="JO57">
        <f>IFERROR(VLOOKUP(_xlfn.NUMBERVALUE(MID(BP57, SEARCH("!", BP57)+1, SEARCH("+", BP57)-SEARCH("!", BP57)-1)), Rankings!$A$2:$BK$161, 63, FALSE),0)</f>
        <v>0</v>
      </c>
      <c r="JP57">
        <f>IFERROR(VLOOKUP(_xlfn.NUMBERVALUE(MID(BQ57, SEARCH("!", BQ57)+1, SEARCH("+", BQ57)-SEARCH("!", BQ57)-1)), Rankings!$A$2:$BK$161, 63, FALSE),0)</f>
        <v>0</v>
      </c>
      <c r="JQ57">
        <f>IFERROR(VLOOKUP(_xlfn.NUMBERVALUE(MID(BR57, SEARCH("!", BR57)+1, SEARCH("+", BR57)-SEARCH("!", BR57)-1)), Rankings!$A$2:$BK$161, 63, FALSE),0)</f>
        <v>0</v>
      </c>
      <c r="JR57">
        <f>IFERROR(VLOOKUP(_xlfn.NUMBERVALUE(MID(BS57, SEARCH("!", BS57)+1, SEARCH("+", BS57)-SEARCH("!", BS57)-1)), Rankings!$A$2:$BK$161, 63, FALSE),0)</f>
        <v>0</v>
      </c>
      <c r="JS57">
        <f>IFERROR(VLOOKUP(_xlfn.NUMBERVALUE(MID(BT57, SEARCH("!", BT57)+1, SEARCH("+", BT57)-SEARCH("!", BT57)-1)), Rankings!$A$2:$BK$161, 63, FALSE),0)</f>
        <v>0</v>
      </c>
      <c r="JT57">
        <f>IFERROR(VLOOKUP(_xlfn.NUMBERVALUE(MID(BU57, SEARCH("!", BU57)+1, SEARCH("+", BU57)-SEARCH("!", BU57)-1)), Rankings!$A$2:$BK$161, 63, FALSE),0)</f>
        <v>0</v>
      </c>
      <c r="JU57">
        <f>IFERROR(VLOOKUP(_xlfn.NUMBERVALUE(MID(BV57, SEARCH("!", BV57)+1, SEARCH("+", BV57)-SEARCH("!", BV57)-1)), Rankings!$A$2:$BK$161, 63, FALSE),0)</f>
        <v>0</v>
      </c>
      <c r="JV57">
        <f>IFERROR(VLOOKUP(_xlfn.NUMBERVALUE(MID(BW57, SEARCH("!", BW57)+1, SEARCH("+", BW57)-SEARCH("!", BW57)-1)), Rankings!$A$2:$BK$161, 63, FALSE),0)</f>
        <v>0</v>
      </c>
      <c r="JW57">
        <f>IFERROR(VLOOKUP(_xlfn.NUMBERVALUE(MID(BX57, SEARCH("!", BX57)+1, SEARCH("+", BX57)-SEARCH("!", BX57)-1)), Rankings!$A$2:$BK$161, 63, FALSE),0)</f>
        <v>0</v>
      </c>
      <c r="JX57">
        <f>IFERROR(VLOOKUP(_xlfn.NUMBERVALUE(MID(BY57, SEARCH("!", BY57)+1, SEARCH("+", BY57)-SEARCH("!", BY57)-1)), Rankings!$A$2:$BK$161, 63, FALSE),0)</f>
        <v>0</v>
      </c>
      <c r="JY57">
        <f>IFERROR(VLOOKUP(_xlfn.NUMBERVALUE(MID(BZ57, SEARCH("!", BZ57)+1, SEARCH("+", BZ57)-SEARCH("!", BZ57)-1)), Rankings!$A$2:$BK$161, 63, FALSE),0)</f>
        <v>0</v>
      </c>
      <c r="JZ57">
        <f>IFERROR(VLOOKUP(_xlfn.NUMBERVALUE(MID(CA57, SEARCH("!", CA57)+1, SEARCH("+", CA57)-SEARCH("!", CA57)-1)), Rankings!$A$2:$BK$161, 63, FALSE),0)</f>
        <v>0</v>
      </c>
      <c r="KA57">
        <f>IFERROR(VLOOKUP(_xlfn.NUMBERVALUE(MID(CB57, SEARCH("!", CB57)+1, SEARCH("+", CB57)-SEARCH("!", CB57)-1)), Rankings!$A$2:$BK$161, 63, FALSE),0)</f>
        <v>0</v>
      </c>
      <c r="KB57">
        <f>IFERROR(VLOOKUP(_xlfn.NUMBERVALUE(MID(CC57, SEARCH("!", CC57)+1, SEARCH("+", CC57)-SEARCH("!", CC57)-1)), Rankings!$A$2:$BK$161, 63, FALSE),0)</f>
        <v>0</v>
      </c>
      <c r="KC57">
        <f>IFERROR(VLOOKUP(_xlfn.NUMBERVALUE(MID(CD57, SEARCH("!", CD57)+1, SEARCH("+", CD57)-SEARCH("!", CD57)-1)), Rankings!$A$2:$BK$161, 63, FALSE),0)</f>
        <v>0</v>
      </c>
      <c r="KD57">
        <f>IFERROR(VLOOKUP(_xlfn.NUMBERVALUE(MID(CE57, SEARCH("!", CE57)+1, SEARCH("+", CE57)-SEARCH("!", CE57)-1)), Rankings!$A$2:$BK$161, 63, FALSE),0)</f>
        <v>0</v>
      </c>
      <c r="KE57">
        <f>IFERROR(VLOOKUP(_xlfn.NUMBERVALUE(MID(CF57, SEARCH("!", CF57)+1, SEARCH("+", CF57)-SEARCH("!", CF57)-1)), Rankings!$A$2:$BK$161, 63, FALSE),0)</f>
        <v>0</v>
      </c>
      <c r="KF57">
        <f>IFERROR(VLOOKUP(_xlfn.NUMBERVALUE(MID(CG57, SEARCH("!", CG57)+1, SEARCH("+", CG57)-SEARCH("!", CG57)-1)), Rankings!$A$2:$BK$161, 63, FALSE),0)</f>
        <v>0</v>
      </c>
      <c r="KG57">
        <f>IFERROR(VLOOKUP(_xlfn.NUMBERVALUE(MID(CH57, SEARCH("!", CH57)+1, SEARCH("+", CH57)-SEARCH("!", CH57)-1)), Rankings!$A$2:$BK$161, 63, FALSE),0)</f>
        <v>0</v>
      </c>
      <c r="KH57">
        <f>IFERROR(VLOOKUP(_xlfn.NUMBERVALUE(MID(CI57, SEARCH("!", CI57)+1, SEARCH("+", CI57)-SEARCH("!", CI57)-1)), Rankings!$A$2:$BK$161, 63, FALSE),0)</f>
        <v>0</v>
      </c>
      <c r="KI57">
        <f>IFERROR(VLOOKUP(_xlfn.NUMBERVALUE(MID(CJ57, SEARCH("!", CJ57)+1, SEARCH("+", CJ57)-SEARCH("!", CJ57)-1)), Rankings!$A$2:$BK$161, 63, FALSE),0)</f>
        <v>0</v>
      </c>
      <c r="KJ57">
        <f>IFERROR(VLOOKUP(_xlfn.NUMBERVALUE(MID(CK57, SEARCH("!", CK57)+1, SEARCH("+", CK57)-SEARCH("!", CK57)-1)), Rankings!$A$2:$BK$161, 63, FALSE),0)</f>
        <v>0</v>
      </c>
      <c r="KK57">
        <f>IFERROR(VLOOKUP(_xlfn.NUMBERVALUE(MID(CL57, SEARCH("!", CL57)+1, SEARCH("+", CL57)-SEARCH("!", CL57)-1)), Rankings!$A$2:$BK$161, 63, FALSE),0)</f>
        <v>0</v>
      </c>
      <c r="KL57">
        <f>IFERROR(VLOOKUP(_xlfn.NUMBERVALUE(MID(CM57, SEARCH("!", CM57)+1, SEARCH("+", CM57)-SEARCH("!", CM57)-1)), Rankings!$A$2:$BK$161, 63, FALSE),0)</f>
        <v>0</v>
      </c>
      <c r="KM57">
        <f>IFERROR(VLOOKUP(_xlfn.NUMBERVALUE(MID(CN57, SEARCH("!", CN57)+1, SEARCH("+", CN57)-SEARCH("!", CN57)-1)), Rankings!$A$2:$BK$161, 63, FALSE),0)</f>
        <v>0</v>
      </c>
      <c r="KN57">
        <f>IFERROR(VLOOKUP(_xlfn.NUMBERVALUE(MID(CO57, SEARCH("!", CO57)+1, SEARCH("+", CO57)-SEARCH("!", CO57)-1)), Rankings!$A$2:$BK$161, 63, FALSE),0)</f>
        <v>0</v>
      </c>
      <c r="KO57">
        <f>IFERROR(VLOOKUP(_xlfn.NUMBERVALUE(MID(CP57, SEARCH("!", CP57)+1, SEARCH("+", CP57)-SEARCH("!", CP57)-1)), Rankings!$A$2:$BK$161, 63, FALSE),0)</f>
        <v>0</v>
      </c>
      <c r="KP57">
        <f>IFERROR(VLOOKUP(_xlfn.NUMBERVALUE(MID(CQ57, SEARCH("!", CQ57)+1, SEARCH("+", CQ57)-SEARCH("!", CQ57)-1)), Rankings!$A$2:$BK$161, 63, FALSE),0)</f>
        <v>0</v>
      </c>
      <c r="KQ57">
        <f>IFERROR(VLOOKUP(_xlfn.NUMBERVALUE(MID(CR57, SEARCH("!", CR57)+1, SEARCH("+", CR57)-SEARCH("!", CR57)-1)), Rankings!$A$2:$BK$161, 63, FALSE),0)</f>
        <v>0</v>
      </c>
      <c r="KS57" s="4">
        <f t="shared" si="1035"/>
        <v>270</v>
      </c>
      <c r="KT57" s="4">
        <f t="shared" si="1036"/>
        <v>128</v>
      </c>
      <c r="KU57" s="4">
        <f t="shared" si="1037"/>
        <v>88</v>
      </c>
      <c r="KV57" s="4">
        <f t="shared" si="1038"/>
        <v>0</v>
      </c>
      <c r="KY57" s="4">
        <f t="shared" si="1039"/>
        <v>486</v>
      </c>
      <c r="KZ57" s="4"/>
      <c r="LB57">
        <f t="shared" si="1040"/>
        <v>72</v>
      </c>
      <c r="LC57">
        <f t="shared" si="1041"/>
        <v>36</v>
      </c>
      <c r="LD57">
        <f t="shared" si="1042"/>
        <v>56</v>
      </c>
      <c r="LE57">
        <f t="shared" si="1043"/>
        <v>23</v>
      </c>
      <c r="LF57">
        <f t="shared" si="1044"/>
        <v>54</v>
      </c>
      <c r="LG57">
        <f t="shared" si="1045"/>
        <v>30</v>
      </c>
      <c r="LH57">
        <f t="shared" si="1046"/>
        <v>75</v>
      </c>
      <c r="LI57">
        <f t="shared" si="1047"/>
        <v>53</v>
      </c>
      <c r="LJ57">
        <f t="shared" si="1048"/>
        <v>76</v>
      </c>
      <c r="LK57">
        <f t="shared" si="1049"/>
        <v>0</v>
      </c>
      <c r="LL57">
        <f t="shared" si="1050"/>
        <v>11</v>
      </c>
      <c r="LM57">
        <f t="shared" si="1051"/>
        <v>0</v>
      </c>
      <c r="LN57">
        <f t="shared" si="1052"/>
        <v>0</v>
      </c>
      <c r="LO57">
        <f t="shared" si="1053"/>
        <v>0</v>
      </c>
      <c r="LP57">
        <f t="shared" si="1054"/>
        <v>0</v>
      </c>
      <c r="LQ57">
        <f t="shared" si="1055"/>
        <v>0</v>
      </c>
      <c r="LR57">
        <f t="shared" si="1056"/>
        <v>0</v>
      </c>
      <c r="LS57">
        <f t="shared" si="1057"/>
        <v>0</v>
      </c>
      <c r="LT57">
        <f t="shared" si="1058"/>
        <v>0</v>
      </c>
      <c r="LU57">
        <f t="shared" si="1059"/>
        <v>0</v>
      </c>
      <c r="LV57">
        <f t="shared" si="1060"/>
        <v>0</v>
      </c>
      <c r="LW57">
        <f t="shared" si="1061"/>
        <v>0</v>
      </c>
      <c r="LX57">
        <f t="shared" si="1062"/>
        <v>0</v>
      </c>
      <c r="LY57">
        <f t="shared" si="1063"/>
        <v>0</v>
      </c>
      <c r="LZ57">
        <f t="shared" si="1064"/>
        <v>0</v>
      </c>
      <c r="MA57">
        <f t="shared" si="1065"/>
        <v>0</v>
      </c>
      <c r="MB57">
        <f t="shared" si="1066"/>
        <v>0</v>
      </c>
      <c r="MC57">
        <f t="shared" si="1067"/>
        <v>0</v>
      </c>
      <c r="MD57">
        <f t="shared" si="1068"/>
        <v>0</v>
      </c>
      <c r="ME57">
        <f t="shared" si="1069"/>
        <v>0</v>
      </c>
      <c r="MF57">
        <f t="shared" si="1070"/>
        <v>0</v>
      </c>
      <c r="MG57">
        <f t="shared" si="1071"/>
        <v>0</v>
      </c>
      <c r="MH57">
        <f t="shared" si="1072"/>
        <v>0</v>
      </c>
      <c r="MI57">
        <f t="shared" si="1073"/>
        <v>0</v>
      </c>
      <c r="MJ57">
        <f t="shared" si="1074"/>
        <v>0</v>
      </c>
      <c r="MK57">
        <f t="shared" si="1075"/>
        <v>0</v>
      </c>
      <c r="ML57">
        <f t="shared" si="1076"/>
        <v>0</v>
      </c>
      <c r="MM57">
        <f t="shared" si="1077"/>
        <v>0</v>
      </c>
      <c r="MN57">
        <f t="shared" si="1078"/>
        <v>0</v>
      </c>
      <c r="MO57">
        <f t="shared" si="1079"/>
        <v>0</v>
      </c>
      <c r="MP57">
        <f t="shared" si="1080"/>
        <v>0</v>
      </c>
      <c r="MQ57">
        <f t="shared" si="1081"/>
        <v>0</v>
      </c>
      <c r="MR57">
        <f t="shared" si="1082"/>
        <v>0</v>
      </c>
      <c r="MS57">
        <f t="shared" si="1083"/>
        <v>0</v>
      </c>
      <c r="MT57">
        <f t="shared" si="1084"/>
        <v>0</v>
      </c>
      <c r="MU57">
        <f t="shared" si="1085"/>
        <v>0</v>
      </c>
      <c r="MV57">
        <f t="shared" si="1086"/>
        <v>0</v>
      </c>
      <c r="MW57">
        <f t="shared" si="1087"/>
        <v>0</v>
      </c>
      <c r="MX57">
        <f t="shared" si="1088"/>
        <v>0</v>
      </c>
      <c r="MY57">
        <f t="shared" si="1089"/>
        <v>0</v>
      </c>
      <c r="MZ57">
        <f t="shared" si="1090"/>
        <v>0</v>
      </c>
      <c r="NA57">
        <f t="shared" si="1091"/>
        <v>0</v>
      </c>
      <c r="NB57">
        <f t="shared" si="1092"/>
        <v>0</v>
      </c>
      <c r="NC57">
        <f t="shared" si="1093"/>
        <v>0</v>
      </c>
      <c r="ND57">
        <f t="shared" si="1094"/>
        <v>0</v>
      </c>
      <c r="NE57">
        <f t="shared" si="1095"/>
        <v>0</v>
      </c>
      <c r="NF57">
        <f t="shared" si="1096"/>
        <v>0</v>
      </c>
      <c r="NG57">
        <f t="shared" si="1097"/>
        <v>0</v>
      </c>
      <c r="NH57">
        <f t="shared" si="1098"/>
        <v>0</v>
      </c>
      <c r="NI57">
        <f t="shared" si="1099"/>
        <v>0</v>
      </c>
      <c r="NJ57">
        <f t="shared" si="1100"/>
        <v>0</v>
      </c>
      <c r="NK57">
        <f t="shared" si="1101"/>
        <v>0</v>
      </c>
      <c r="NL57">
        <f t="shared" si="1102"/>
        <v>0</v>
      </c>
      <c r="NM57">
        <f t="shared" si="1103"/>
        <v>0</v>
      </c>
      <c r="NN57">
        <f t="shared" si="1104"/>
        <v>0</v>
      </c>
      <c r="NO57">
        <f t="shared" si="1105"/>
        <v>0</v>
      </c>
      <c r="NP57">
        <f t="shared" si="1106"/>
        <v>0</v>
      </c>
      <c r="NQ57">
        <f t="shared" si="1107"/>
        <v>0</v>
      </c>
      <c r="NR57">
        <f t="shared" si="1108"/>
        <v>0</v>
      </c>
      <c r="NS57">
        <f t="shared" si="1109"/>
        <v>0</v>
      </c>
      <c r="NT57">
        <f t="shared" si="1110"/>
        <v>0</v>
      </c>
      <c r="NU57">
        <f t="shared" si="1111"/>
        <v>0</v>
      </c>
      <c r="NV57">
        <f t="shared" si="1112"/>
        <v>0</v>
      </c>
      <c r="NW57">
        <f t="shared" si="1113"/>
        <v>0</v>
      </c>
      <c r="NX57">
        <f t="shared" si="1114"/>
        <v>0</v>
      </c>
      <c r="NY57">
        <f t="shared" si="1115"/>
        <v>0</v>
      </c>
      <c r="NZ57">
        <f t="shared" si="1116"/>
        <v>0</v>
      </c>
      <c r="OA57">
        <f t="shared" si="1117"/>
        <v>0</v>
      </c>
      <c r="OB57">
        <f t="shared" si="1118"/>
        <v>0</v>
      </c>
      <c r="OC57">
        <f t="shared" si="1119"/>
        <v>0</v>
      </c>
      <c r="OD57">
        <f t="shared" si="1120"/>
        <v>0</v>
      </c>
      <c r="OE57">
        <f t="shared" si="1121"/>
        <v>0</v>
      </c>
      <c r="OF57">
        <f t="shared" si="1122"/>
        <v>0</v>
      </c>
      <c r="OG57">
        <f t="shared" si="1123"/>
        <v>0</v>
      </c>
      <c r="OH57">
        <f t="shared" si="1124"/>
        <v>0</v>
      </c>
      <c r="OJ57" s="4">
        <f t="shared" si="1125"/>
        <v>216</v>
      </c>
      <c r="OK57" s="4">
        <f t="shared" si="1126"/>
        <v>46</v>
      </c>
      <c r="OL57" s="4">
        <f t="shared" si="1127"/>
        <v>107</v>
      </c>
      <c r="OM57" s="4">
        <f t="shared" si="1128"/>
        <v>0</v>
      </c>
      <c r="OP57" s="4">
        <f t="shared" si="1129"/>
        <v>369</v>
      </c>
      <c r="OQ57" s="4"/>
      <c r="OS57">
        <f t="shared" si="1130"/>
        <v>60</v>
      </c>
      <c r="OT57">
        <f t="shared" si="1131"/>
        <v>46</v>
      </c>
      <c r="OU57">
        <f t="shared" si="1132"/>
        <v>46</v>
      </c>
      <c r="OV57">
        <f t="shared" si="1133"/>
        <v>37</v>
      </c>
      <c r="OW57">
        <f t="shared" si="1134"/>
        <v>22</v>
      </c>
      <c r="OX57">
        <f t="shared" si="1135"/>
        <v>36</v>
      </c>
      <c r="OY57">
        <f t="shared" si="1136"/>
        <v>22</v>
      </c>
      <c r="OZ57">
        <f t="shared" si="1137"/>
        <v>24</v>
      </c>
      <c r="PA57">
        <f t="shared" si="1138"/>
        <v>28</v>
      </c>
      <c r="PB57">
        <f t="shared" si="1139"/>
        <v>0</v>
      </c>
      <c r="PC57">
        <f t="shared" si="1140"/>
        <v>48</v>
      </c>
      <c r="PD57">
        <f t="shared" si="1141"/>
        <v>0</v>
      </c>
      <c r="PE57">
        <f t="shared" si="1142"/>
        <v>0</v>
      </c>
      <c r="PF57">
        <f t="shared" si="1143"/>
        <v>0</v>
      </c>
      <c r="PG57">
        <f t="shared" si="1144"/>
        <v>0</v>
      </c>
      <c r="PH57">
        <f t="shared" si="1145"/>
        <v>0</v>
      </c>
      <c r="PI57">
        <f t="shared" si="1146"/>
        <v>0</v>
      </c>
      <c r="PJ57">
        <f t="shared" si="1147"/>
        <v>0</v>
      </c>
      <c r="PK57">
        <f t="shared" si="1148"/>
        <v>0</v>
      </c>
      <c r="PL57">
        <f t="shared" si="1149"/>
        <v>0</v>
      </c>
      <c r="PM57">
        <f t="shared" si="1150"/>
        <v>0</v>
      </c>
      <c r="PN57">
        <f t="shared" si="1151"/>
        <v>0</v>
      </c>
      <c r="PO57">
        <f t="shared" si="1152"/>
        <v>0</v>
      </c>
      <c r="PP57">
        <f t="shared" si="1153"/>
        <v>0</v>
      </c>
      <c r="PQ57">
        <f t="shared" si="1154"/>
        <v>0</v>
      </c>
      <c r="PR57">
        <f t="shared" si="1155"/>
        <v>0</v>
      </c>
      <c r="PS57">
        <f t="shared" si="1156"/>
        <v>0</v>
      </c>
      <c r="PT57">
        <f t="shared" si="1157"/>
        <v>0</v>
      </c>
      <c r="PU57">
        <f t="shared" si="1158"/>
        <v>0</v>
      </c>
      <c r="PV57">
        <f t="shared" si="1159"/>
        <v>0</v>
      </c>
      <c r="PW57">
        <f t="shared" si="1160"/>
        <v>0</v>
      </c>
      <c r="PX57">
        <f t="shared" si="1161"/>
        <v>0</v>
      </c>
      <c r="PY57">
        <f t="shared" si="1162"/>
        <v>0</v>
      </c>
      <c r="PZ57">
        <f t="shared" si="1163"/>
        <v>0</v>
      </c>
      <c r="QA57">
        <f t="shared" si="1164"/>
        <v>0</v>
      </c>
      <c r="QB57">
        <f t="shared" si="1165"/>
        <v>0</v>
      </c>
      <c r="QC57">
        <f t="shared" si="1166"/>
        <v>0</v>
      </c>
      <c r="QD57">
        <f t="shared" si="1167"/>
        <v>0</v>
      </c>
      <c r="QE57">
        <f t="shared" si="1168"/>
        <v>0</v>
      </c>
      <c r="QF57">
        <f t="shared" si="1169"/>
        <v>0</v>
      </c>
      <c r="QG57">
        <f t="shared" si="1170"/>
        <v>0</v>
      </c>
      <c r="QH57">
        <f t="shared" si="1171"/>
        <v>0</v>
      </c>
      <c r="QI57">
        <f t="shared" si="1172"/>
        <v>0</v>
      </c>
      <c r="QJ57">
        <f t="shared" si="1173"/>
        <v>0</v>
      </c>
      <c r="QK57">
        <f t="shared" si="1174"/>
        <v>0</v>
      </c>
      <c r="QL57">
        <f t="shared" si="1175"/>
        <v>0</v>
      </c>
      <c r="QM57">
        <f t="shared" si="1176"/>
        <v>0</v>
      </c>
      <c r="QN57">
        <f t="shared" si="1177"/>
        <v>0</v>
      </c>
      <c r="QO57">
        <f t="shared" si="1178"/>
        <v>0</v>
      </c>
      <c r="QP57">
        <f t="shared" si="1179"/>
        <v>0</v>
      </c>
      <c r="QQ57">
        <f t="shared" si="1180"/>
        <v>0</v>
      </c>
      <c r="QR57">
        <f t="shared" si="1181"/>
        <v>0</v>
      </c>
      <c r="QS57">
        <f t="shared" si="1182"/>
        <v>0</v>
      </c>
      <c r="QT57">
        <f t="shared" si="1183"/>
        <v>0</v>
      </c>
      <c r="QU57">
        <f t="shared" si="1184"/>
        <v>0</v>
      </c>
      <c r="QV57">
        <f t="shared" si="1185"/>
        <v>0</v>
      </c>
      <c r="QW57">
        <f t="shared" si="1186"/>
        <v>0</v>
      </c>
      <c r="QX57">
        <f t="shared" si="1187"/>
        <v>0</v>
      </c>
      <c r="QY57">
        <f t="shared" si="1188"/>
        <v>0</v>
      </c>
      <c r="QZ57">
        <f t="shared" si="1189"/>
        <v>0</v>
      </c>
      <c r="RA57">
        <f t="shared" si="1190"/>
        <v>0</v>
      </c>
      <c r="RB57">
        <f t="shared" si="1191"/>
        <v>0</v>
      </c>
      <c r="RC57">
        <f t="shared" si="1192"/>
        <v>0</v>
      </c>
      <c r="RD57">
        <f t="shared" si="1193"/>
        <v>0</v>
      </c>
      <c r="RE57">
        <f t="shared" si="1194"/>
        <v>0</v>
      </c>
      <c r="RF57">
        <f t="shared" si="1195"/>
        <v>0</v>
      </c>
      <c r="RG57">
        <f t="shared" si="1196"/>
        <v>0</v>
      </c>
      <c r="RH57">
        <f t="shared" si="1197"/>
        <v>0</v>
      </c>
      <c r="RI57">
        <f t="shared" si="1198"/>
        <v>0</v>
      </c>
      <c r="RJ57">
        <f t="shared" si="1199"/>
        <v>0</v>
      </c>
      <c r="RK57">
        <f t="shared" si="1200"/>
        <v>0</v>
      </c>
      <c r="RL57">
        <f t="shared" si="1201"/>
        <v>0</v>
      </c>
      <c r="RM57">
        <f t="shared" si="1202"/>
        <v>0</v>
      </c>
      <c r="RN57">
        <f t="shared" si="1203"/>
        <v>0</v>
      </c>
      <c r="RO57">
        <f t="shared" si="1204"/>
        <v>0</v>
      </c>
      <c r="RP57">
        <f t="shared" si="1205"/>
        <v>0</v>
      </c>
      <c r="RQ57">
        <f t="shared" si="1206"/>
        <v>0</v>
      </c>
      <c r="RR57">
        <f t="shared" si="1207"/>
        <v>0</v>
      </c>
      <c r="RS57">
        <f t="shared" si="1208"/>
        <v>0</v>
      </c>
      <c r="RT57">
        <f t="shared" si="1209"/>
        <v>0</v>
      </c>
      <c r="RU57">
        <f t="shared" si="1210"/>
        <v>0</v>
      </c>
      <c r="RV57">
        <f t="shared" si="1211"/>
        <v>0</v>
      </c>
      <c r="RW57">
        <f t="shared" si="1212"/>
        <v>0</v>
      </c>
      <c r="RX57">
        <f t="shared" si="1213"/>
        <v>0</v>
      </c>
      <c r="RY57">
        <f t="shared" si="1214"/>
        <v>0</v>
      </c>
      <c r="SA57" s="4">
        <f t="shared" si="1215"/>
        <v>24.3</v>
      </c>
      <c r="SB57" s="4">
        <f t="shared" si="1216"/>
        <v>9.86</v>
      </c>
      <c r="SC57" s="4">
        <f t="shared" si="1217"/>
        <v>12.65</v>
      </c>
      <c r="SD57" s="4">
        <f t="shared" si="1218"/>
        <v>0</v>
      </c>
      <c r="SF57" s="4">
        <f t="shared" si="1219"/>
        <v>46.809999999999995</v>
      </c>
      <c r="SI57">
        <f t="shared" si="1220"/>
        <v>4.92</v>
      </c>
      <c r="SJ57">
        <f t="shared" si="1221"/>
        <v>4.25</v>
      </c>
      <c r="SK57">
        <f t="shared" si="1222"/>
        <v>4.9000000000000004</v>
      </c>
      <c r="SL57">
        <f t="shared" si="1223"/>
        <v>4.2</v>
      </c>
      <c r="SM57">
        <f t="shared" si="1224"/>
        <v>4.78</v>
      </c>
      <c r="SN57">
        <f t="shared" si="1225"/>
        <v>5</v>
      </c>
      <c r="SO57">
        <f t="shared" si="1226"/>
        <v>4.57</v>
      </c>
      <c r="SP57">
        <f t="shared" si="1227"/>
        <v>5.29</v>
      </c>
      <c r="SQ57">
        <f t="shared" si="1228"/>
        <v>5.23</v>
      </c>
      <c r="SR57" t="str">
        <f t="shared" si="1229"/>
        <v>0</v>
      </c>
      <c r="SS57">
        <f t="shared" si="1230"/>
        <v>3.67</v>
      </c>
      <c r="ST57" t="str">
        <f t="shared" si="1231"/>
        <v>0</v>
      </c>
      <c r="SU57" t="str">
        <f t="shared" si="1232"/>
        <v>0</v>
      </c>
      <c r="SV57" t="str">
        <f t="shared" si="1233"/>
        <v>0</v>
      </c>
      <c r="SW57" t="str">
        <f t="shared" si="1234"/>
        <v>0</v>
      </c>
      <c r="SX57" t="str">
        <f t="shared" si="1235"/>
        <v>0</v>
      </c>
      <c r="SY57" t="str">
        <f t="shared" si="1236"/>
        <v>0</v>
      </c>
      <c r="SZ57" t="str">
        <f t="shared" si="1237"/>
        <v>0</v>
      </c>
      <c r="TA57" t="str">
        <f t="shared" si="1238"/>
        <v>0</v>
      </c>
      <c r="TB57" t="str">
        <f t="shared" si="1239"/>
        <v>0</v>
      </c>
      <c r="TC57" t="str">
        <f t="shared" si="1240"/>
        <v>0</v>
      </c>
      <c r="TD57" t="str">
        <f t="shared" si="1241"/>
        <v>0</v>
      </c>
      <c r="TE57" t="str">
        <f t="shared" si="1242"/>
        <v>0</v>
      </c>
      <c r="TF57" t="str">
        <f t="shared" si="1243"/>
        <v>0</v>
      </c>
      <c r="TG57" t="str">
        <f t="shared" si="1244"/>
        <v>0</v>
      </c>
      <c r="TH57" t="str">
        <f t="shared" si="1245"/>
        <v>0</v>
      </c>
      <c r="TI57" t="str">
        <f t="shared" si="1246"/>
        <v>0</v>
      </c>
      <c r="TJ57" t="str">
        <f t="shared" si="1247"/>
        <v>0</v>
      </c>
      <c r="TK57" t="str">
        <f t="shared" si="1248"/>
        <v>0</v>
      </c>
      <c r="TL57" t="str">
        <f t="shared" si="1249"/>
        <v>0</v>
      </c>
      <c r="TM57" t="str">
        <f t="shared" si="1250"/>
        <v>0</v>
      </c>
      <c r="TN57" t="str">
        <f t="shared" si="1251"/>
        <v>0</v>
      </c>
      <c r="TO57" t="str">
        <f t="shared" si="1252"/>
        <v>0</v>
      </c>
      <c r="TP57" t="str">
        <f t="shared" si="1253"/>
        <v>0</v>
      </c>
      <c r="TQ57" t="str">
        <f t="shared" si="1254"/>
        <v>0</v>
      </c>
      <c r="TR57" t="str">
        <f t="shared" si="1255"/>
        <v>0</v>
      </c>
      <c r="TS57" t="str">
        <f t="shared" si="1256"/>
        <v>0</v>
      </c>
      <c r="TT57" t="str">
        <f t="shared" si="1257"/>
        <v>0</v>
      </c>
      <c r="TU57" t="str">
        <f t="shared" si="1258"/>
        <v>0</v>
      </c>
      <c r="TV57" t="str">
        <f t="shared" si="1259"/>
        <v>0</v>
      </c>
      <c r="TW57" t="str">
        <f t="shared" si="1260"/>
        <v>0</v>
      </c>
      <c r="TX57" t="str">
        <f t="shared" si="1261"/>
        <v>0</v>
      </c>
      <c r="TY57" t="str">
        <f t="shared" si="1262"/>
        <v>0</v>
      </c>
      <c r="TZ57" t="str">
        <f t="shared" si="1263"/>
        <v>0</v>
      </c>
      <c r="UA57" t="str">
        <f t="shared" si="1264"/>
        <v>0</v>
      </c>
      <c r="UB57" t="str">
        <f t="shared" si="1265"/>
        <v>0</v>
      </c>
      <c r="UC57" t="str">
        <f t="shared" si="1266"/>
        <v>0</v>
      </c>
      <c r="UD57" t="str">
        <f t="shared" si="1267"/>
        <v>0</v>
      </c>
      <c r="UE57" t="str">
        <f t="shared" si="1268"/>
        <v>0</v>
      </c>
      <c r="UF57" t="str">
        <f t="shared" si="1269"/>
        <v>0</v>
      </c>
      <c r="UG57" t="str">
        <f t="shared" si="1270"/>
        <v>0</v>
      </c>
      <c r="UH57" t="str">
        <f t="shared" si="1271"/>
        <v>0</v>
      </c>
      <c r="UI57" t="str">
        <f t="shared" si="1272"/>
        <v>0</v>
      </c>
      <c r="UJ57" t="str">
        <f t="shared" si="1273"/>
        <v>0</v>
      </c>
      <c r="UK57" t="str">
        <f t="shared" si="1274"/>
        <v>0</v>
      </c>
      <c r="UL57" t="str">
        <f t="shared" si="1275"/>
        <v>0</v>
      </c>
      <c r="UM57" t="str">
        <f t="shared" si="1276"/>
        <v>0</v>
      </c>
      <c r="UN57" t="str">
        <f t="shared" si="1277"/>
        <v>0</v>
      </c>
      <c r="UO57" t="str">
        <f t="shared" si="1278"/>
        <v>0</v>
      </c>
      <c r="UP57" t="str">
        <f t="shared" si="1279"/>
        <v>0</v>
      </c>
      <c r="UQ57" t="str">
        <f t="shared" si="1280"/>
        <v>0</v>
      </c>
      <c r="UR57" t="str">
        <f t="shared" si="1281"/>
        <v>0</v>
      </c>
      <c r="US57" t="str">
        <f t="shared" si="1282"/>
        <v>0</v>
      </c>
      <c r="UT57" t="str">
        <f t="shared" si="1283"/>
        <v>0</v>
      </c>
      <c r="UU57" t="str">
        <f t="shared" si="1284"/>
        <v>0</v>
      </c>
      <c r="UV57" t="str">
        <f t="shared" si="1285"/>
        <v>0</v>
      </c>
      <c r="UW57" t="str">
        <f t="shared" si="1286"/>
        <v>0</v>
      </c>
      <c r="UX57" t="str">
        <f t="shared" si="1287"/>
        <v>0</v>
      </c>
      <c r="UY57" t="str">
        <f t="shared" si="1288"/>
        <v>0</v>
      </c>
      <c r="UZ57" t="str">
        <f t="shared" si="1289"/>
        <v>0</v>
      </c>
      <c r="VA57" t="str">
        <f t="shared" si="1290"/>
        <v>0</v>
      </c>
      <c r="VB57" t="str">
        <f t="shared" si="1291"/>
        <v>0</v>
      </c>
      <c r="VC57" t="str">
        <f t="shared" si="1292"/>
        <v>0</v>
      </c>
      <c r="VD57" t="str">
        <f t="shared" si="1293"/>
        <v>0</v>
      </c>
      <c r="VE57" t="str">
        <f t="shared" si="1294"/>
        <v>0</v>
      </c>
      <c r="VF57" t="str">
        <f t="shared" si="1295"/>
        <v>0</v>
      </c>
      <c r="VG57" t="str">
        <f t="shared" si="1296"/>
        <v>0</v>
      </c>
      <c r="VH57" t="str">
        <f t="shared" si="1297"/>
        <v>0</v>
      </c>
      <c r="VI57" t="str">
        <f t="shared" si="1298"/>
        <v>0</v>
      </c>
      <c r="VJ57" t="str">
        <f t="shared" si="1299"/>
        <v>0</v>
      </c>
      <c r="VK57" t="str">
        <f t="shared" si="1300"/>
        <v>0</v>
      </c>
      <c r="VL57" t="str">
        <f t="shared" si="1301"/>
        <v>0</v>
      </c>
      <c r="VM57" t="str">
        <f t="shared" si="1302"/>
        <v>0</v>
      </c>
      <c r="VN57" t="str">
        <f t="shared" si="1303"/>
        <v>0</v>
      </c>
      <c r="VO57" t="str">
        <f t="shared" si="1304"/>
        <v>0</v>
      </c>
      <c r="VQ57" s="4">
        <f t="shared" si="1305"/>
        <v>15.649999999999999</v>
      </c>
      <c r="VR57" s="4">
        <f t="shared" si="1306"/>
        <v>12.89</v>
      </c>
      <c r="VS57" s="4">
        <f t="shared" si="1307"/>
        <v>2.0500000000000003</v>
      </c>
      <c r="VT57" s="4">
        <f t="shared" si="1308"/>
        <v>0</v>
      </c>
      <c r="VV57" s="4">
        <f t="shared" si="1309"/>
        <v>30.59</v>
      </c>
      <c r="VY57">
        <f t="shared" si="1310"/>
        <v>5.34</v>
      </c>
      <c r="VZ57">
        <f t="shared" si="1311"/>
        <v>-6.18</v>
      </c>
      <c r="WA57">
        <f t="shared" si="1312"/>
        <v>1.29</v>
      </c>
      <c r="WB57">
        <f t="shared" si="1313"/>
        <v>-1.76</v>
      </c>
      <c r="WC57">
        <f t="shared" si="1314"/>
        <v>4.91</v>
      </c>
      <c r="WD57">
        <f t="shared" si="1315"/>
        <v>15.04</v>
      </c>
      <c r="WE57">
        <f t="shared" si="1316"/>
        <v>2.91</v>
      </c>
      <c r="WF57">
        <f t="shared" si="1317"/>
        <v>9.98</v>
      </c>
      <c r="WG57">
        <f t="shared" si="1318"/>
        <v>0.16</v>
      </c>
      <c r="WH57">
        <f t="shared" si="1319"/>
        <v>0</v>
      </c>
      <c r="WI57">
        <f t="shared" si="1320"/>
        <v>-1.1000000000000001</v>
      </c>
      <c r="WJ57">
        <f t="shared" si="1321"/>
        <v>0</v>
      </c>
      <c r="WK57">
        <f t="shared" si="1322"/>
        <v>0</v>
      </c>
      <c r="WL57">
        <f t="shared" si="1323"/>
        <v>0</v>
      </c>
      <c r="WM57">
        <f t="shared" si="1324"/>
        <v>0</v>
      </c>
      <c r="WN57">
        <f t="shared" si="1325"/>
        <v>0</v>
      </c>
      <c r="WO57">
        <f t="shared" si="1326"/>
        <v>0</v>
      </c>
      <c r="WP57">
        <f t="shared" si="1327"/>
        <v>0</v>
      </c>
      <c r="WQ57">
        <f t="shared" si="1328"/>
        <v>0</v>
      </c>
      <c r="WR57">
        <f t="shared" si="1329"/>
        <v>0</v>
      </c>
      <c r="WS57">
        <f t="shared" si="1330"/>
        <v>0</v>
      </c>
      <c r="WT57">
        <f t="shared" si="1331"/>
        <v>0</v>
      </c>
      <c r="WU57">
        <f t="shared" si="1332"/>
        <v>0</v>
      </c>
      <c r="WV57">
        <f t="shared" si="1333"/>
        <v>0</v>
      </c>
      <c r="WW57">
        <f t="shared" si="1334"/>
        <v>0</v>
      </c>
      <c r="WX57">
        <f t="shared" si="1335"/>
        <v>0</v>
      </c>
      <c r="WY57">
        <f t="shared" si="1336"/>
        <v>0</v>
      </c>
      <c r="WZ57">
        <f t="shared" si="1337"/>
        <v>0</v>
      </c>
      <c r="XA57">
        <f t="shared" si="1338"/>
        <v>0</v>
      </c>
      <c r="XB57">
        <f t="shared" si="1339"/>
        <v>0</v>
      </c>
      <c r="XC57">
        <f t="shared" si="1340"/>
        <v>0</v>
      </c>
      <c r="XD57">
        <f t="shared" si="1341"/>
        <v>0</v>
      </c>
      <c r="XE57">
        <f t="shared" si="1342"/>
        <v>0</v>
      </c>
      <c r="XF57">
        <f t="shared" si="1343"/>
        <v>0</v>
      </c>
      <c r="XG57">
        <f t="shared" si="1344"/>
        <v>0</v>
      </c>
      <c r="XH57">
        <f t="shared" si="1345"/>
        <v>0</v>
      </c>
      <c r="XI57">
        <f t="shared" si="1346"/>
        <v>0</v>
      </c>
      <c r="XJ57">
        <f t="shared" si="1347"/>
        <v>0</v>
      </c>
      <c r="XK57">
        <f t="shared" si="1348"/>
        <v>0</v>
      </c>
      <c r="XL57">
        <f t="shared" si="1349"/>
        <v>0</v>
      </c>
      <c r="XM57">
        <f t="shared" si="1350"/>
        <v>0</v>
      </c>
      <c r="XN57">
        <f t="shared" si="1351"/>
        <v>0</v>
      </c>
      <c r="XO57">
        <f t="shared" si="1352"/>
        <v>0</v>
      </c>
      <c r="XP57">
        <f t="shared" si="1353"/>
        <v>0</v>
      </c>
      <c r="XQ57">
        <f t="shared" si="1354"/>
        <v>0</v>
      </c>
      <c r="XR57">
        <f t="shared" si="1355"/>
        <v>0</v>
      </c>
      <c r="XS57">
        <f t="shared" si="1356"/>
        <v>0</v>
      </c>
      <c r="XT57">
        <f t="shared" si="1357"/>
        <v>0</v>
      </c>
      <c r="XU57">
        <f t="shared" si="1358"/>
        <v>0</v>
      </c>
      <c r="XV57">
        <f t="shared" si="1359"/>
        <v>0</v>
      </c>
      <c r="XW57">
        <f t="shared" si="1360"/>
        <v>0</v>
      </c>
      <c r="XX57">
        <f t="shared" si="1361"/>
        <v>0</v>
      </c>
      <c r="XY57">
        <f t="shared" si="1362"/>
        <v>0</v>
      </c>
      <c r="XZ57">
        <f t="shared" si="1363"/>
        <v>0</v>
      </c>
      <c r="YA57">
        <f t="shared" si="1364"/>
        <v>0</v>
      </c>
      <c r="YB57">
        <f t="shared" si="1365"/>
        <v>0</v>
      </c>
      <c r="YC57">
        <f t="shared" si="1366"/>
        <v>0</v>
      </c>
      <c r="YD57">
        <f t="shared" si="1367"/>
        <v>0</v>
      </c>
      <c r="YE57">
        <f t="shared" si="1368"/>
        <v>0</v>
      </c>
      <c r="YF57">
        <f t="shared" si="1369"/>
        <v>0</v>
      </c>
      <c r="YG57">
        <f t="shared" si="1370"/>
        <v>0</v>
      </c>
      <c r="YH57">
        <f t="shared" si="1371"/>
        <v>0</v>
      </c>
      <c r="YI57">
        <f t="shared" si="1372"/>
        <v>0</v>
      </c>
      <c r="YJ57">
        <f t="shared" si="1373"/>
        <v>0</v>
      </c>
      <c r="YK57">
        <f t="shared" si="1374"/>
        <v>0</v>
      </c>
      <c r="YL57">
        <f t="shared" si="1375"/>
        <v>0</v>
      </c>
      <c r="YM57">
        <f t="shared" si="1376"/>
        <v>0</v>
      </c>
      <c r="YN57">
        <f t="shared" si="1377"/>
        <v>0</v>
      </c>
      <c r="YO57">
        <f t="shared" si="1378"/>
        <v>0</v>
      </c>
      <c r="YP57">
        <f t="shared" si="1379"/>
        <v>0</v>
      </c>
      <c r="YQ57">
        <f t="shared" si="1380"/>
        <v>0</v>
      </c>
      <c r="YR57">
        <f t="shared" si="1381"/>
        <v>0</v>
      </c>
      <c r="YS57">
        <f t="shared" si="1382"/>
        <v>0</v>
      </c>
      <c r="YT57">
        <f t="shared" si="1383"/>
        <v>0</v>
      </c>
      <c r="YU57">
        <f t="shared" si="1384"/>
        <v>0</v>
      </c>
      <c r="YV57">
        <f t="shared" si="1385"/>
        <v>0</v>
      </c>
      <c r="YW57">
        <f t="shared" si="1386"/>
        <v>0</v>
      </c>
      <c r="YX57">
        <f t="shared" si="1387"/>
        <v>0</v>
      </c>
      <c r="YY57">
        <f t="shared" si="1388"/>
        <v>0</v>
      </c>
      <c r="YZ57">
        <f t="shared" si="1389"/>
        <v>0</v>
      </c>
      <c r="ZA57">
        <f t="shared" si="1390"/>
        <v>0</v>
      </c>
      <c r="ZB57">
        <f t="shared" si="1391"/>
        <v>0</v>
      </c>
      <c r="ZC57">
        <f t="shared" si="1392"/>
        <v>0</v>
      </c>
      <c r="ZD57">
        <f t="shared" si="1393"/>
        <v>0</v>
      </c>
      <c r="ZE57">
        <f t="shared" si="1394"/>
        <v>0</v>
      </c>
      <c r="ZG57" s="4">
        <f t="shared" si="1395"/>
        <v>256</v>
      </c>
      <c r="ZH57" s="4">
        <f t="shared" si="1396"/>
        <v>82</v>
      </c>
      <c r="ZI57" s="4">
        <f t="shared" si="1397"/>
        <v>195</v>
      </c>
      <c r="ZJ57" s="4">
        <f t="shared" si="1398"/>
        <v>0</v>
      </c>
      <c r="ZL57" s="4">
        <f t="shared" si="1399"/>
        <v>533</v>
      </c>
      <c r="ZO57">
        <f t="shared" si="1400"/>
        <v>29</v>
      </c>
      <c r="ZP57">
        <f t="shared" si="1401"/>
        <v>76</v>
      </c>
      <c r="ZQ57">
        <f t="shared" si="1402"/>
        <v>31</v>
      </c>
      <c r="ZR57">
        <f t="shared" si="1403"/>
        <v>52</v>
      </c>
      <c r="ZS57">
        <f t="shared" si="1404"/>
        <v>56</v>
      </c>
      <c r="ZT57">
        <f t="shared" si="1405"/>
        <v>47</v>
      </c>
      <c r="ZU57">
        <f t="shared" si="1406"/>
        <v>44</v>
      </c>
      <c r="ZV57">
        <f t="shared" si="1407"/>
        <v>38</v>
      </c>
      <c r="ZW57">
        <f t="shared" si="1408"/>
        <v>73</v>
      </c>
      <c r="ZX57">
        <f t="shared" si="1409"/>
        <v>0</v>
      </c>
      <c r="ZY57">
        <f t="shared" si="1410"/>
        <v>87</v>
      </c>
      <c r="ZZ57">
        <f t="shared" si="1411"/>
        <v>0</v>
      </c>
      <c r="AAA57">
        <f t="shared" si="1412"/>
        <v>0</v>
      </c>
      <c r="AAB57">
        <f t="shared" si="1413"/>
        <v>0</v>
      </c>
      <c r="AAC57">
        <f t="shared" si="1414"/>
        <v>0</v>
      </c>
      <c r="AAD57">
        <f t="shared" si="1415"/>
        <v>0</v>
      </c>
      <c r="AAE57">
        <f t="shared" si="1416"/>
        <v>0</v>
      </c>
      <c r="AAF57">
        <f t="shared" si="1417"/>
        <v>0</v>
      </c>
      <c r="AAG57">
        <f t="shared" si="1418"/>
        <v>0</v>
      </c>
      <c r="AAH57">
        <f t="shared" si="1419"/>
        <v>0</v>
      </c>
      <c r="AAI57">
        <f t="shared" si="1420"/>
        <v>0</v>
      </c>
      <c r="AAJ57">
        <f t="shared" si="1421"/>
        <v>0</v>
      </c>
      <c r="AAK57">
        <f t="shared" si="1422"/>
        <v>0</v>
      </c>
      <c r="AAL57">
        <f t="shared" si="1423"/>
        <v>0</v>
      </c>
      <c r="AAM57">
        <f t="shared" si="1424"/>
        <v>0</v>
      </c>
      <c r="AAN57">
        <f t="shared" si="1425"/>
        <v>0</v>
      </c>
      <c r="AAO57">
        <f t="shared" si="1426"/>
        <v>0</v>
      </c>
      <c r="AAP57">
        <f t="shared" si="1427"/>
        <v>0</v>
      </c>
      <c r="AAQ57">
        <f t="shared" si="1428"/>
        <v>0</v>
      </c>
      <c r="AAR57">
        <f t="shared" si="1429"/>
        <v>0</v>
      </c>
      <c r="AAS57">
        <f t="shared" si="1430"/>
        <v>0</v>
      </c>
      <c r="AAT57">
        <f t="shared" si="1431"/>
        <v>0</v>
      </c>
      <c r="AAU57">
        <f t="shared" si="1432"/>
        <v>0</v>
      </c>
      <c r="AAV57">
        <f t="shared" si="1433"/>
        <v>0</v>
      </c>
      <c r="AAW57">
        <f t="shared" si="1434"/>
        <v>0</v>
      </c>
      <c r="AAX57">
        <f t="shared" si="1435"/>
        <v>0</v>
      </c>
      <c r="AAY57">
        <f t="shared" si="1436"/>
        <v>0</v>
      </c>
      <c r="AAZ57">
        <f t="shared" si="1437"/>
        <v>0</v>
      </c>
      <c r="ABA57">
        <f t="shared" si="1438"/>
        <v>0</v>
      </c>
      <c r="ABB57">
        <f t="shared" si="1439"/>
        <v>0</v>
      </c>
      <c r="ABC57">
        <f t="shared" si="1440"/>
        <v>0</v>
      </c>
      <c r="ABD57">
        <f t="shared" si="1441"/>
        <v>0</v>
      </c>
      <c r="ABE57">
        <f t="shared" si="1442"/>
        <v>0</v>
      </c>
      <c r="ABF57">
        <f t="shared" si="1443"/>
        <v>0</v>
      </c>
      <c r="ABG57">
        <f t="shared" si="1444"/>
        <v>0</v>
      </c>
      <c r="ABH57">
        <f t="shared" si="1445"/>
        <v>0</v>
      </c>
      <c r="ABI57">
        <f t="shared" si="1446"/>
        <v>0</v>
      </c>
      <c r="ABJ57">
        <f t="shared" si="1447"/>
        <v>0</v>
      </c>
      <c r="ABK57">
        <f t="shared" si="1448"/>
        <v>0</v>
      </c>
      <c r="ABL57">
        <f t="shared" si="1449"/>
        <v>0</v>
      </c>
      <c r="ABM57">
        <f t="shared" si="1450"/>
        <v>0</v>
      </c>
      <c r="ABN57">
        <f t="shared" si="1451"/>
        <v>0</v>
      </c>
      <c r="ABO57">
        <f t="shared" si="1452"/>
        <v>0</v>
      </c>
      <c r="ABP57">
        <f t="shared" si="1453"/>
        <v>0</v>
      </c>
      <c r="ABQ57">
        <f t="shared" si="1454"/>
        <v>0</v>
      </c>
      <c r="ABR57">
        <f t="shared" si="1455"/>
        <v>0</v>
      </c>
      <c r="ABS57">
        <f t="shared" si="1456"/>
        <v>0</v>
      </c>
      <c r="ABT57">
        <f t="shared" si="1457"/>
        <v>0</v>
      </c>
      <c r="ABU57">
        <f t="shared" si="1458"/>
        <v>0</v>
      </c>
      <c r="ABV57">
        <f t="shared" si="1459"/>
        <v>0</v>
      </c>
      <c r="ABW57">
        <f t="shared" si="1460"/>
        <v>0</v>
      </c>
      <c r="ABX57">
        <f t="shared" si="1461"/>
        <v>0</v>
      </c>
      <c r="ABY57">
        <f t="shared" si="1462"/>
        <v>0</v>
      </c>
      <c r="ABZ57">
        <f t="shared" si="1463"/>
        <v>0</v>
      </c>
      <c r="ACA57">
        <f t="shared" si="1464"/>
        <v>0</v>
      </c>
      <c r="ACB57">
        <f t="shared" si="1465"/>
        <v>0</v>
      </c>
      <c r="ACC57">
        <f t="shared" si="1466"/>
        <v>0</v>
      </c>
      <c r="ACD57">
        <f t="shared" si="1467"/>
        <v>0</v>
      </c>
      <c r="ACE57">
        <f t="shared" si="1468"/>
        <v>0</v>
      </c>
      <c r="ACF57">
        <f t="shared" si="1469"/>
        <v>0</v>
      </c>
      <c r="ACG57">
        <f t="shared" si="1470"/>
        <v>0</v>
      </c>
      <c r="ACH57">
        <f t="shared" si="1471"/>
        <v>0</v>
      </c>
      <c r="ACI57">
        <f t="shared" si="1472"/>
        <v>0</v>
      </c>
      <c r="ACJ57">
        <f t="shared" si="1473"/>
        <v>0</v>
      </c>
      <c r="ACK57">
        <f t="shared" si="1474"/>
        <v>0</v>
      </c>
      <c r="ACL57">
        <f t="shared" si="1475"/>
        <v>0</v>
      </c>
      <c r="ACM57">
        <f t="shared" si="1476"/>
        <v>0</v>
      </c>
      <c r="ACN57">
        <f t="shared" si="1477"/>
        <v>0</v>
      </c>
      <c r="ACO57">
        <f t="shared" si="1478"/>
        <v>0</v>
      </c>
      <c r="ACP57">
        <f t="shared" si="1479"/>
        <v>0</v>
      </c>
      <c r="ACQ57">
        <f t="shared" si="1480"/>
        <v>0</v>
      </c>
      <c r="ACR57">
        <f t="shared" si="1481"/>
        <v>0</v>
      </c>
      <c r="ACS57">
        <f t="shared" si="1482"/>
        <v>0</v>
      </c>
      <c r="ACT57">
        <f t="shared" si="1483"/>
        <v>0</v>
      </c>
      <c r="ACU57">
        <f t="shared" si="1484"/>
        <v>0</v>
      </c>
      <c r="ACW57" s="4">
        <f t="shared" si="1485"/>
        <v>748.7</v>
      </c>
      <c r="ACX57" s="4">
        <f t="shared" si="1486"/>
        <v>265.10000000000002</v>
      </c>
      <c r="ACY57" s="4">
        <f t="shared" si="1487"/>
        <v>123.39999999999999</v>
      </c>
      <c r="ACZ57" s="4">
        <f t="shared" si="1488"/>
        <v>0</v>
      </c>
      <c r="ADA57" s="88">
        <f t="shared" si="1489"/>
        <v>11.513036089581236</v>
      </c>
      <c r="ADB57" s="4">
        <f t="shared" si="1490"/>
        <v>1137.2</v>
      </c>
      <c r="ADC57" s="5">
        <f t="shared" si="1491"/>
        <v>12.236829654775782</v>
      </c>
      <c r="ADD57" s="5">
        <f t="shared" si="1492"/>
        <v>6.413527370592047</v>
      </c>
      <c r="ADE57">
        <f t="shared" si="1493"/>
        <v>78.3</v>
      </c>
      <c r="ADF57">
        <f t="shared" si="1494"/>
        <v>45.3</v>
      </c>
      <c r="ADG57">
        <f t="shared" si="1495"/>
        <v>55.9</v>
      </c>
      <c r="ADH57">
        <f t="shared" si="1496"/>
        <v>14.6</v>
      </c>
      <c r="ADI57">
        <f t="shared" si="1497"/>
        <v>108.8</v>
      </c>
      <c r="ADJ57">
        <f t="shared" si="1498"/>
        <v>0</v>
      </c>
      <c r="ADK57">
        <f t="shared" si="1499"/>
        <v>157.69999999999999</v>
      </c>
      <c r="ADL57">
        <f t="shared" si="1500"/>
        <v>107.4</v>
      </c>
      <c r="ADM57">
        <f t="shared" si="1501"/>
        <v>569.20000000000005</v>
      </c>
      <c r="ADN57">
        <f t="shared" si="1502"/>
        <v>0</v>
      </c>
      <c r="ADO57">
        <f t="shared" si="1503"/>
        <v>0</v>
      </c>
      <c r="ADP57">
        <f t="shared" si="1504"/>
        <v>0</v>
      </c>
      <c r="ADQ57">
        <f t="shared" si="1505"/>
        <v>0</v>
      </c>
      <c r="ADR57">
        <f t="shared" si="1506"/>
        <v>0</v>
      </c>
      <c r="ADS57">
        <f t="shared" si="1507"/>
        <v>0</v>
      </c>
      <c r="ADT57">
        <f t="shared" si="1508"/>
        <v>0</v>
      </c>
      <c r="ADU57">
        <f t="shared" si="1509"/>
        <v>0</v>
      </c>
      <c r="ADV57">
        <f t="shared" si="1510"/>
        <v>0</v>
      </c>
      <c r="ADW57">
        <f t="shared" si="1511"/>
        <v>0</v>
      </c>
      <c r="ADX57">
        <f t="shared" si="1512"/>
        <v>0</v>
      </c>
      <c r="ADY57">
        <f t="shared" si="1513"/>
        <v>0</v>
      </c>
      <c r="ADZ57">
        <f t="shared" si="1514"/>
        <v>0</v>
      </c>
      <c r="AEA57">
        <f t="shared" si="1515"/>
        <v>0</v>
      </c>
      <c r="AEB57">
        <f t="shared" si="1516"/>
        <v>0</v>
      </c>
      <c r="AEC57">
        <f t="shared" si="1517"/>
        <v>0</v>
      </c>
      <c r="AED57">
        <f t="shared" si="1518"/>
        <v>0</v>
      </c>
      <c r="AEE57">
        <f t="shared" si="1519"/>
        <v>0</v>
      </c>
      <c r="AEF57">
        <f t="shared" si="1520"/>
        <v>0</v>
      </c>
      <c r="AEG57">
        <f t="shared" si="1521"/>
        <v>0</v>
      </c>
      <c r="AEH57">
        <f t="shared" si="1522"/>
        <v>0</v>
      </c>
      <c r="AEI57">
        <f t="shared" si="1523"/>
        <v>0</v>
      </c>
      <c r="AEJ57">
        <f t="shared" si="1524"/>
        <v>0</v>
      </c>
      <c r="AEK57">
        <f t="shared" si="1525"/>
        <v>0</v>
      </c>
      <c r="AEL57">
        <f t="shared" si="1526"/>
        <v>0</v>
      </c>
      <c r="AEM57">
        <f t="shared" si="1527"/>
        <v>0</v>
      </c>
      <c r="AEN57">
        <f t="shared" si="1528"/>
        <v>0</v>
      </c>
      <c r="AEO57">
        <f t="shared" si="1529"/>
        <v>0</v>
      </c>
      <c r="AEP57">
        <f t="shared" si="1530"/>
        <v>0</v>
      </c>
      <c r="AEQ57">
        <f t="shared" si="1531"/>
        <v>0</v>
      </c>
      <c r="AER57">
        <f t="shared" si="1532"/>
        <v>0</v>
      </c>
      <c r="AES57">
        <f t="shared" si="1533"/>
        <v>0</v>
      </c>
      <c r="AET57">
        <f t="shared" si="1534"/>
        <v>0</v>
      </c>
      <c r="AEU57">
        <f t="shared" si="1535"/>
        <v>0</v>
      </c>
      <c r="AEV57">
        <f t="shared" si="1536"/>
        <v>0</v>
      </c>
      <c r="AEW57">
        <f t="shared" si="1537"/>
        <v>0</v>
      </c>
      <c r="AEX57">
        <f t="shared" si="1538"/>
        <v>0</v>
      </c>
      <c r="AEY57">
        <f t="shared" si="1539"/>
        <v>0</v>
      </c>
      <c r="AEZ57">
        <f t="shared" si="1540"/>
        <v>0</v>
      </c>
      <c r="AFA57">
        <f t="shared" si="1541"/>
        <v>0</v>
      </c>
      <c r="AFB57">
        <f t="shared" si="1542"/>
        <v>0</v>
      </c>
      <c r="AFC57">
        <f t="shared" si="1543"/>
        <v>0</v>
      </c>
      <c r="AFD57">
        <f t="shared" si="1544"/>
        <v>0</v>
      </c>
      <c r="AFE57">
        <f t="shared" si="1545"/>
        <v>0</v>
      </c>
      <c r="AFF57">
        <f t="shared" si="1546"/>
        <v>0</v>
      </c>
      <c r="AFG57">
        <f t="shared" si="1547"/>
        <v>0</v>
      </c>
      <c r="AFH57">
        <f t="shared" si="1548"/>
        <v>0</v>
      </c>
      <c r="AFI57">
        <f t="shared" si="1549"/>
        <v>0</v>
      </c>
      <c r="AFJ57">
        <f t="shared" si="1550"/>
        <v>0</v>
      </c>
      <c r="AFK57">
        <f t="shared" si="1551"/>
        <v>0</v>
      </c>
      <c r="AFL57">
        <f t="shared" si="1552"/>
        <v>0</v>
      </c>
      <c r="AFM57">
        <f t="shared" si="1553"/>
        <v>0</v>
      </c>
      <c r="AFN57">
        <f t="shared" si="1554"/>
        <v>0</v>
      </c>
      <c r="AFO57">
        <f t="shared" si="1555"/>
        <v>0</v>
      </c>
      <c r="AFP57">
        <f t="shared" si="1556"/>
        <v>0</v>
      </c>
      <c r="AFQ57">
        <f t="shared" si="1557"/>
        <v>0</v>
      </c>
      <c r="AFR57">
        <f t="shared" si="1558"/>
        <v>0</v>
      </c>
      <c r="AFS57">
        <f t="shared" si="1559"/>
        <v>0</v>
      </c>
      <c r="AFT57">
        <f t="shared" si="1560"/>
        <v>0</v>
      </c>
      <c r="AFU57">
        <f t="shared" si="1561"/>
        <v>0</v>
      </c>
      <c r="AFV57">
        <f t="shared" si="1562"/>
        <v>0</v>
      </c>
      <c r="AFW57">
        <f t="shared" si="1563"/>
        <v>0</v>
      </c>
      <c r="AFX57">
        <f t="shared" si="1564"/>
        <v>0</v>
      </c>
      <c r="AFY57">
        <f t="shared" si="1565"/>
        <v>0</v>
      </c>
      <c r="AFZ57">
        <f t="shared" si="1566"/>
        <v>0</v>
      </c>
      <c r="AGA57">
        <f t="shared" si="1567"/>
        <v>0</v>
      </c>
      <c r="AGB57">
        <f t="shared" si="1568"/>
        <v>0</v>
      </c>
      <c r="AGC57">
        <f t="shared" si="1569"/>
        <v>0</v>
      </c>
      <c r="AGD57">
        <f t="shared" si="1570"/>
        <v>0</v>
      </c>
      <c r="AGE57">
        <f t="shared" si="1571"/>
        <v>0</v>
      </c>
      <c r="AGF57">
        <f t="shared" si="1572"/>
        <v>0</v>
      </c>
      <c r="AGG57">
        <f t="shared" si="1573"/>
        <v>0</v>
      </c>
      <c r="AGH57">
        <f t="shared" si="1574"/>
        <v>0</v>
      </c>
      <c r="AGI57">
        <f t="shared" si="1575"/>
        <v>0</v>
      </c>
      <c r="AGJ57">
        <f t="shared" si="1576"/>
        <v>0</v>
      </c>
      <c r="AGK57">
        <f t="shared" si="1577"/>
        <v>0</v>
      </c>
      <c r="AGM57" s="88">
        <f t="shared" si="1578"/>
        <v>60.5</v>
      </c>
      <c r="AGN57" s="88">
        <v>60.5</v>
      </c>
      <c r="AGO57">
        <v>1</v>
      </c>
      <c r="AGP57">
        <f t="shared" si="1579"/>
        <v>1</v>
      </c>
      <c r="AGQ57">
        <f t="shared" si="1580"/>
        <v>1</v>
      </c>
      <c r="AGR57">
        <f t="shared" si="1581"/>
        <v>1</v>
      </c>
      <c r="AGS57">
        <f t="shared" si="1582"/>
        <v>2</v>
      </c>
      <c r="AGT57">
        <f t="shared" si="1583"/>
        <v>2</v>
      </c>
      <c r="AGU57">
        <f t="shared" si="1584"/>
        <v>1</v>
      </c>
      <c r="AGV57">
        <f t="shared" si="1585"/>
        <v>6</v>
      </c>
      <c r="AGW57">
        <f t="shared" si="1586"/>
        <v>2</v>
      </c>
      <c r="AGX57">
        <f t="shared" si="1587"/>
        <v>1</v>
      </c>
      <c r="AGY57">
        <f t="shared" si="1588"/>
        <v>0</v>
      </c>
      <c r="AGZ57">
        <f t="shared" si="1589"/>
        <v>1</v>
      </c>
      <c r="AHA57">
        <f t="shared" si="1590"/>
        <v>0</v>
      </c>
      <c r="AHB57">
        <f t="shared" si="1591"/>
        <v>0</v>
      </c>
      <c r="AHC57">
        <f t="shared" si="1592"/>
        <v>0</v>
      </c>
      <c r="AHD57">
        <f t="shared" si="1593"/>
        <v>0</v>
      </c>
      <c r="AHE57">
        <f t="shared" si="1594"/>
        <v>0</v>
      </c>
      <c r="AHF57">
        <f t="shared" si="1595"/>
        <v>0</v>
      </c>
      <c r="AHG57">
        <f t="shared" si="1596"/>
        <v>0</v>
      </c>
      <c r="AHH57">
        <f t="shared" si="1597"/>
        <v>0</v>
      </c>
      <c r="AHI57">
        <f t="shared" si="1598"/>
        <v>0</v>
      </c>
      <c r="AHJ57">
        <f t="shared" si="1599"/>
        <v>0</v>
      </c>
      <c r="AHK57">
        <f t="shared" si="1600"/>
        <v>0</v>
      </c>
      <c r="AHL57">
        <f t="shared" si="1601"/>
        <v>0</v>
      </c>
      <c r="AHM57">
        <f t="shared" si="1602"/>
        <v>0</v>
      </c>
      <c r="AHN57">
        <f t="shared" si="1603"/>
        <v>0</v>
      </c>
      <c r="AHO57">
        <f t="shared" si="1604"/>
        <v>0</v>
      </c>
      <c r="AHP57">
        <f t="shared" si="1605"/>
        <v>0</v>
      </c>
      <c r="AHQ57">
        <f t="shared" si="1606"/>
        <v>0</v>
      </c>
      <c r="AHR57">
        <f t="shared" si="1607"/>
        <v>0</v>
      </c>
      <c r="AHS57">
        <f t="shared" si="1608"/>
        <v>0</v>
      </c>
      <c r="AHT57">
        <f t="shared" si="1609"/>
        <v>0</v>
      </c>
      <c r="AHU57">
        <f t="shared" si="1610"/>
        <v>0</v>
      </c>
      <c r="AHV57">
        <f t="shared" si="1611"/>
        <v>0</v>
      </c>
      <c r="AHW57">
        <f t="shared" si="1612"/>
        <v>0</v>
      </c>
      <c r="AHX57">
        <f t="shared" si="1613"/>
        <v>0</v>
      </c>
      <c r="AHY57">
        <f t="shared" si="1614"/>
        <v>0</v>
      </c>
      <c r="AHZ57">
        <f t="shared" si="1615"/>
        <v>0</v>
      </c>
      <c r="AIA57">
        <f t="shared" si="1616"/>
        <v>0</v>
      </c>
      <c r="AIB57">
        <f t="shared" si="1617"/>
        <v>0</v>
      </c>
      <c r="AIC57">
        <f t="shared" si="1618"/>
        <v>0</v>
      </c>
      <c r="AID57">
        <f t="shared" si="1619"/>
        <v>0</v>
      </c>
      <c r="AIE57">
        <f t="shared" si="1620"/>
        <v>0</v>
      </c>
      <c r="AIF57">
        <f t="shared" si="1621"/>
        <v>0</v>
      </c>
      <c r="AIG57">
        <f t="shared" si="1622"/>
        <v>0</v>
      </c>
      <c r="AIH57">
        <f t="shared" si="1623"/>
        <v>0</v>
      </c>
      <c r="AII57">
        <f t="shared" si="1624"/>
        <v>0</v>
      </c>
      <c r="AIJ57">
        <f t="shared" si="1625"/>
        <v>0</v>
      </c>
      <c r="AIK57">
        <f t="shared" si="1626"/>
        <v>0</v>
      </c>
      <c r="AIL57">
        <f t="shared" si="1627"/>
        <v>0</v>
      </c>
      <c r="AIM57">
        <f t="shared" si="1628"/>
        <v>0</v>
      </c>
      <c r="AIN57">
        <f t="shared" si="1629"/>
        <v>0</v>
      </c>
      <c r="AIO57">
        <f t="shared" si="1630"/>
        <v>0</v>
      </c>
      <c r="AIP57">
        <f t="shared" si="1631"/>
        <v>0</v>
      </c>
      <c r="AIQ57">
        <f t="shared" si="1632"/>
        <v>0</v>
      </c>
      <c r="AIR57">
        <f t="shared" si="1633"/>
        <v>0</v>
      </c>
      <c r="AIS57">
        <f t="shared" si="1634"/>
        <v>0</v>
      </c>
      <c r="AIT57">
        <f t="shared" si="1635"/>
        <v>0</v>
      </c>
      <c r="AIU57">
        <f t="shared" si="1636"/>
        <v>0</v>
      </c>
      <c r="AIV57">
        <f t="shared" si="1637"/>
        <v>0</v>
      </c>
      <c r="AIW57">
        <f t="shared" si="1638"/>
        <v>0</v>
      </c>
      <c r="AIX57">
        <f t="shared" si="1639"/>
        <v>0</v>
      </c>
      <c r="AIY57">
        <f t="shared" si="1640"/>
        <v>0</v>
      </c>
      <c r="AIZ57">
        <f t="shared" si="1641"/>
        <v>0</v>
      </c>
      <c r="AJA57">
        <f t="shared" si="1642"/>
        <v>0</v>
      </c>
      <c r="AJB57">
        <f t="shared" si="1643"/>
        <v>0</v>
      </c>
      <c r="AJC57">
        <f t="shared" si="1644"/>
        <v>0</v>
      </c>
      <c r="AJD57">
        <f t="shared" si="1645"/>
        <v>0</v>
      </c>
      <c r="AJE57">
        <f t="shared" si="1646"/>
        <v>0</v>
      </c>
      <c r="AJF57">
        <f t="shared" si="1647"/>
        <v>0</v>
      </c>
      <c r="AJG57">
        <f t="shared" si="1648"/>
        <v>0</v>
      </c>
      <c r="AJH57">
        <f t="shared" si="1649"/>
        <v>0</v>
      </c>
      <c r="AJI57">
        <f t="shared" si="1650"/>
        <v>0</v>
      </c>
      <c r="AJJ57">
        <f t="shared" si="1651"/>
        <v>0</v>
      </c>
      <c r="AJK57">
        <f t="shared" si="1652"/>
        <v>0</v>
      </c>
      <c r="AJL57">
        <f t="shared" si="1653"/>
        <v>0</v>
      </c>
      <c r="AJM57">
        <f t="shared" si="1654"/>
        <v>0</v>
      </c>
      <c r="AJN57">
        <f t="shared" si="1655"/>
        <v>0</v>
      </c>
      <c r="AJO57">
        <f t="shared" si="1656"/>
        <v>0</v>
      </c>
      <c r="AJP57">
        <f t="shared" si="1657"/>
        <v>0</v>
      </c>
      <c r="AJQ57">
        <f t="shared" si="1658"/>
        <v>0</v>
      </c>
      <c r="AJR57">
        <f t="shared" si="1659"/>
        <v>0</v>
      </c>
      <c r="AJS57">
        <f t="shared" si="1660"/>
        <v>0</v>
      </c>
      <c r="AJT57">
        <f t="shared" si="1661"/>
        <v>0</v>
      </c>
      <c r="AJU57">
        <f t="shared" si="1662"/>
        <v>0</v>
      </c>
      <c r="AJV57">
        <f t="shared" si="1663"/>
        <v>0</v>
      </c>
      <c r="AJX57">
        <v>43</v>
      </c>
      <c r="AJY57">
        <v>1</v>
      </c>
      <c r="AJZ57">
        <v>1</v>
      </c>
      <c r="AKA57">
        <f t="shared" si="1664"/>
        <v>2</v>
      </c>
      <c r="AKB57">
        <f t="shared" si="1665"/>
        <v>1</v>
      </c>
      <c r="AKC57">
        <f t="shared" si="1666"/>
        <v>2</v>
      </c>
      <c r="AKD57">
        <f t="shared" si="1667"/>
        <v>4</v>
      </c>
      <c r="AKE57">
        <f t="shared" si="1668"/>
        <v>4</v>
      </c>
      <c r="AKF57">
        <f t="shared" si="1669"/>
        <v>2</v>
      </c>
      <c r="AKG57">
        <f t="shared" si="1670"/>
        <v>0</v>
      </c>
      <c r="AKH57">
        <f t="shared" si="1671"/>
        <v>0.5</v>
      </c>
      <c r="AKI57">
        <f t="shared" si="1672"/>
        <v>0</v>
      </c>
      <c r="AKJ57">
        <f t="shared" si="1673"/>
        <v>0</v>
      </c>
      <c r="AKK57">
        <f t="shared" si="1674"/>
        <v>0</v>
      </c>
      <c r="AKL57">
        <f t="shared" si="1675"/>
        <v>0</v>
      </c>
      <c r="AKM57">
        <f t="shared" si="1676"/>
        <v>0</v>
      </c>
      <c r="AKN57">
        <f t="shared" si="1677"/>
        <v>0</v>
      </c>
      <c r="AKO57">
        <f t="shared" si="1678"/>
        <v>0</v>
      </c>
      <c r="AKP57">
        <f t="shared" si="1679"/>
        <v>0</v>
      </c>
      <c r="AKQ57">
        <f t="shared" si="1680"/>
        <v>0</v>
      </c>
      <c r="AKR57">
        <f t="shared" si="1681"/>
        <v>0</v>
      </c>
      <c r="AKS57">
        <f t="shared" si="1682"/>
        <v>0</v>
      </c>
      <c r="AKT57">
        <f t="shared" si="1683"/>
        <v>0</v>
      </c>
      <c r="AKU57">
        <f t="shared" si="1684"/>
        <v>0</v>
      </c>
      <c r="AKV57">
        <f t="shared" si="1685"/>
        <v>0</v>
      </c>
      <c r="AKW57">
        <f t="shared" si="1686"/>
        <v>0</v>
      </c>
      <c r="AKX57">
        <f t="shared" si="1687"/>
        <v>0</v>
      </c>
      <c r="AKY57">
        <f t="shared" si="1688"/>
        <v>0</v>
      </c>
      <c r="AKZ57">
        <f t="shared" si="1689"/>
        <v>0</v>
      </c>
      <c r="ALA57">
        <f t="shared" si="1690"/>
        <v>0</v>
      </c>
      <c r="ALB57">
        <f t="shared" si="1691"/>
        <v>0</v>
      </c>
      <c r="ALC57">
        <f t="shared" si="1692"/>
        <v>0</v>
      </c>
      <c r="ALD57">
        <f t="shared" si="1693"/>
        <v>0</v>
      </c>
      <c r="ALE57">
        <f t="shared" si="1694"/>
        <v>0</v>
      </c>
      <c r="ALF57">
        <f t="shared" si="1695"/>
        <v>0</v>
      </c>
      <c r="ALG57">
        <f t="shared" si="1696"/>
        <v>0</v>
      </c>
      <c r="ALH57">
        <f t="shared" si="1697"/>
        <v>0</v>
      </c>
      <c r="ALI57">
        <f t="shared" si="1698"/>
        <v>0</v>
      </c>
      <c r="ALJ57">
        <f t="shared" si="1699"/>
        <v>0</v>
      </c>
      <c r="ALK57">
        <f t="shared" si="1700"/>
        <v>0</v>
      </c>
      <c r="ALL57">
        <f t="shared" si="1701"/>
        <v>0</v>
      </c>
      <c r="ALM57">
        <f t="shared" si="1702"/>
        <v>0</v>
      </c>
      <c r="ALN57">
        <f t="shared" si="1703"/>
        <v>0</v>
      </c>
      <c r="ALO57">
        <f t="shared" si="1704"/>
        <v>0</v>
      </c>
      <c r="ALP57">
        <f t="shared" si="1705"/>
        <v>0</v>
      </c>
      <c r="ALQ57">
        <f t="shared" si="1706"/>
        <v>0</v>
      </c>
      <c r="ALR57">
        <f t="shared" si="1707"/>
        <v>0</v>
      </c>
      <c r="ALS57">
        <f t="shared" si="1708"/>
        <v>0</v>
      </c>
      <c r="ALT57">
        <f t="shared" si="1709"/>
        <v>0</v>
      </c>
      <c r="ALU57">
        <f t="shared" si="1710"/>
        <v>0</v>
      </c>
      <c r="ALV57">
        <f t="shared" si="1711"/>
        <v>0</v>
      </c>
      <c r="ALW57">
        <f t="shared" si="1712"/>
        <v>0</v>
      </c>
      <c r="ALX57">
        <f t="shared" si="1713"/>
        <v>0</v>
      </c>
      <c r="ALY57">
        <f t="shared" si="1714"/>
        <v>0</v>
      </c>
      <c r="ALZ57">
        <f t="shared" si="1715"/>
        <v>0</v>
      </c>
      <c r="AMA57">
        <f t="shared" si="1716"/>
        <v>0</v>
      </c>
      <c r="AMB57">
        <f t="shared" si="1717"/>
        <v>0</v>
      </c>
      <c r="AMC57">
        <f t="shared" si="1718"/>
        <v>0</v>
      </c>
      <c r="AMD57">
        <f t="shared" si="1719"/>
        <v>0</v>
      </c>
      <c r="AME57">
        <f t="shared" si="1720"/>
        <v>0</v>
      </c>
      <c r="AMF57">
        <f t="shared" si="1721"/>
        <v>0</v>
      </c>
      <c r="AMG57">
        <f t="shared" si="1722"/>
        <v>0</v>
      </c>
      <c r="AMH57">
        <f t="shared" si="1723"/>
        <v>0</v>
      </c>
      <c r="AMI57">
        <f t="shared" si="1724"/>
        <v>0</v>
      </c>
      <c r="AMJ57">
        <f t="shared" si="1725"/>
        <v>0</v>
      </c>
      <c r="AMK57">
        <f t="shared" si="1726"/>
        <v>0</v>
      </c>
      <c r="AML57">
        <f t="shared" si="1727"/>
        <v>0</v>
      </c>
      <c r="AMM57">
        <f t="shared" si="1728"/>
        <v>0</v>
      </c>
      <c r="AMN57">
        <f t="shared" si="1729"/>
        <v>0</v>
      </c>
      <c r="AMO57">
        <f t="shared" si="1730"/>
        <v>0</v>
      </c>
      <c r="AMP57">
        <f t="shared" si="1731"/>
        <v>0</v>
      </c>
      <c r="AMQ57">
        <f t="shared" si="1732"/>
        <v>0</v>
      </c>
      <c r="AMR57">
        <f t="shared" si="1733"/>
        <v>0</v>
      </c>
      <c r="AMS57">
        <f t="shared" si="1734"/>
        <v>0</v>
      </c>
      <c r="AMT57">
        <f t="shared" si="1735"/>
        <v>0</v>
      </c>
      <c r="AMU57">
        <f t="shared" si="1736"/>
        <v>0</v>
      </c>
      <c r="AMV57">
        <f t="shared" si="1737"/>
        <v>0</v>
      </c>
      <c r="AMW57">
        <f t="shared" si="1738"/>
        <v>0</v>
      </c>
      <c r="AMX57">
        <f t="shared" si="1739"/>
        <v>0</v>
      </c>
      <c r="AMY57">
        <f t="shared" si="1740"/>
        <v>0</v>
      </c>
      <c r="AMZ57">
        <f t="shared" si="1741"/>
        <v>0</v>
      </c>
      <c r="ANA57">
        <f t="shared" si="1742"/>
        <v>0</v>
      </c>
      <c r="ANB57">
        <f t="shared" si="1743"/>
        <v>0</v>
      </c>
      <c r="ANC57">
        <f t="shared" si="1744"/>
        <v>0</v>
      </c>
      <c r="AND57">
        <f t="shared" si="1745"/>
        <v>0</v>
      </c>
      <c r="ANR57" s="4">
        <v>1738</v>
      </c>
      <c r="ANS57" s="4">
        <f t="shared" si="1746"/>
        <v>1738</v>
      </c>
      <c r="ANU57" s="4">
        <v>1669</v>
      </c>
      <c r="ANV57" t="str">
        <f t="shared" si="1747"/>
        <v>1679</v>
      </c>
      <c r="ANW57" t="str">
        <f t="shared" si="1748"/>
        <v>1676</v>
      </c>
      <c r="ANX57" t="str">
        <f t="shared" si="1749"/>
        <v>1693</v>
      </c>
      <c r="ANY57" t="str">
        <f t="shared" si="1750"/>
        <v>1678</v>
      </c>
      <c r="ANZ57" t="str">
        <f t="shared" si="1751"/>
        <v>1693</v>
      </c>
      <c r="AOA57" t="str">
        <f t="shared" si="1752"/>
        <v>1669</v>
      </c>
      <c r="AOB57" t="str">
        <f t="shared" si="1753"/>
        <v>1707</v>
      </c>
      <c r="AOC57" t="str">
        <f t="shared" si="1754"/>
        <v>1722</v>
      </c>
      <c r="AOD57" t="str">
        <f t="shared" si="1755"/>
        <v>1760</v>
      </c>
      <c r="AOE57" t="str">
        <f t="shared" si="1756"/>
        <v>1760</v>
      </c>
      <c r="AOF57" t="str">
        <f t="shared" si="1757"/>
        <v>1738</v>
      </c>
      <c r="AOG57" t="str">
        <f t="shared" si="1758"/>
        <v>1738</v>
      </c>
      <c r="AOH57" t="str">
        <f t="shared" si="1759"/>
        <v>1738</v>
      </c>
      <c r="AOI57" t="str">
        <f t="shared" si="1760"/>
        <v>1738</v>
      </c>
      <c r="AOJ57" t="str">
        <f t="shared" si="1761"/>
        <v>1738</v>
      </c>
      <c r="AOK57" t="str">
        <f t="shared" si="1762"/>
        <v>1738</v>
      </c>
      <c r="AOL57" t="str">
        <f t="shared" si="1763"/>
        <v>1738</v>
      </c>
      <c r="AOM57" t="str">
        <f t="shared" si="1764"/>
        <v>1738</v>
      </c>
      <c r="AON57" t="str">
        <f t="shared" si="1765"/>
        <v>1738</v>
      </c>
      <c r="AOO57" t="str">
        <f t="shared" si="1766"/>
        <v>1738</v>
      </c>
      <c r="AOP57" t="str">
        <f t="shared" si="1767"/>
        <v>1738</v>
      </c>
      <c r="AOQ57" t="str">
        <f t="shared" si="1768"/>
        <v>1738</v>
      </c>
      <c r="AOR57" t="str">
        <f t="shared" si="1769"/>
        <v>1738</v>
      </c>
      <c r="AOS57" t="str">
        <f t="shared" si="1770"/>
        <v>1738</v>
      </c>
      <c r="AOT57" t="str">
        <f t="shared" si="1771"/>
        <v>1738</v>
      </c>
      <c r="AOU57" t="str">
        <f t="shared" si="1772"/>
        <v>1738</v>
      </c>
      <c r="AOV57" t="str">
        <f t="shared" si="1773"/>
        <v>1738</v>
      </c>
      <c r="AOW57" t="str">
        <f t="shared" si="1774"/>
        <v>1738</v>
      </c>
      <c r="AOX57" t="str">
        <f t="shared" si="1775"/>
        <v>1738</v>
      </c>
      <c r="AOY57" t="str">
        <f t="shared" si="1776"/>
        <v>1738</v>
      </c>
      <c r="AOZ57" t="str">
        <f t="shared" si="1777"/>
        <v>1738</v>
      </c>
      <c r="APA57" t="str">
        <f t="shared" si="1778"/>
        <v>1738</v>
      </c>
      <c r="APB57" t="str">
        <f t="shared" si="1779"/>
        <v>1738</v>
      </c>
      <c r="APC57" t="str">
        <f t="shared" si="1780"/>
        <v>1738</v>
      </c>
      <c r="APD57" t="str">
        <f t="shared" si="1781"/>
        <v>1738</v>
      </c>
      <c r="APE57" t="str">
        <f t="shared" si="1782"/>
        <v>1738</v>
      </c>
      <c r="APF57" t="str">
        <f t="shared" si="1783"/>
        <v>1738</v>
      </c>
      <c r="APG57" t="str">
        <f t="shared" si="1784"/>
        <v>1738</v>
      </c>
      <c r="APH57" t="str">
        <f t="shared" si="1785"/>
        <v>1738</v>
      </c>
      <c r="API57" t="str">
        <f t="shared" si="1786"/>
        <v>1738</v>
      </c>
      <c r="APJ57" t="str">
        <f t="shared" si="1787"/>
        <v>1738</v>
      </c>
      <c r="APK57" t="str">
        <f t="shared" si="1788"/>
        <v>1738</v>
      </c>
      <c r="APL57" t="str">
        <f t="shared" si="1789"/>
        <v>1738</v>
      </c>
      <c r="APM57" t="str">
        <f t="shared" si="1790"/>
        <v>1738</v>
      </c>
      <c r="APN57" t="str">
        <f t="shared" si="1791"/>
        <v>1738</v>
      </c>
      <c r="APO57" t="str">
        <f t="shared" si="1792"/>
        <v>1738</v>
      </c>
      <c r="APP57" t="str">
        <f t="shared" si="1793"/>
        <v>1738</v>
      </c>
      <c r="APQ57" t="str">
        <f t="shared" si="1794"/>
        <v>1738</v>
      </c>
      <c r="APR57" t="str">
        <f t="shared" si="1795"/>
        <v>1738</v>
      </c>
      <c r="APS57" t="str">
        <f t="shared" si="1796"/>
        <v>1738</v>
      </c>
      <c r="APT57" t="str">
        <f t="shared" si="1797"/>
        <v>1738</v>
      </c>
      <c r="APU57" t="str">
        <f t="shared" si="1798"/>
        <v>1738</v>
      </c>
      <c r="APV57" t="str">
        <f t="shared" si="1799"/>
        <v>1738</v>
      </c>
      <c r="APW57" t="str">
        <f t="shared" si="1800"/>
        <v>1738</v>
      </c>
      <c r="APX57" t="str">
        <f t="shared" si="1801"/>
        <v>1738</v>
      </c>
      <c r="APY57" t="str">
        <f t="shared" si="1802"/>
        <v>1738</v>
      </c>
      <c r="APZ57" t="str">
        <f t="shared" si="1803"/>
        <v>1738</v>
      </c>
      <c r="AQA57" t="str">
        <f t="shared" si="1804"/>
        <v>1738</v>
      </c>
      <c r="AQB57" t="str">
        <f t="shared" si="1805"/>
        <v>1738</v>
      </c>
      <c r="AQC57" t="str">
        <f t="shared" si="1806"/>
        <v>1738</v>
      </c>
      <c r="AQD57" t="str">
        <f t="shared" si="1807"/>
        <v>1738</v>
      </c>
      <c r="AQE57" t="str">
        <f t="shared" si="1808"/>
        <v>1738</v>
      </c>
      <c r="AQF57" t="str">
        <f t="shared" si="1809"/>
        <v>1738</v>
      </c>
      <c r="AQG57" t="str">
        <f t="shared" si="1810"/>
        <v>1738</v>
      </c>
      <c r="AQH57" t="str">
        <f t="shared" si="1811"/>
        <v>1738</v>
      </c>
      <c r="AQI57" t="str">
        <f t="shared" si="1812"/>
        <v>1738</v>
      </c>
      <c r="AQJ57" t="str">
        <f t="shared" si="1813"/>
        <v>1738</v>
      </c>
      <c r="AQK57" t="str">
        <f t="shared" si="1814"/>
        <v>1738</v>
      </c>
      <c r="AQL57" t="str">
        <f t="shared" si="1815"/>
        <v>1738</v>
      </c>
      <c r="AQM57" t="str">
        <f t="shared" si="1816"/>
        <v>1738</v>
      </c>
      <c r="AQN57" t="str">
        <f t="shared" si="1817"/>
        <v>1738</v>
      </c>
      <c r="AQO57" t="str">
        <f t="shared" si="1818"/>
        <v>1738</v>
      </c>
      <c r="AQP57" t="str">
        <f t="shared" si="1819"/>
        <v>1738</v>
      </c>
      <c r="AQQ57" t="str">
        <f t="shared" si="1820"/>
        <v>1738</v>
      </c>
      <c r="AQR57" t="str">
        <f t="shared" si="1821"/>
        <v>1738</v>
      </c>
      <c r="AQS57" t="str">
        <f t="shared" si="1822"/>
        <v>1738</v>
      </c>
      <c r="AQT57" t="str">
        <f t="shared" si="1823"/>
        <v>1738</v>
      </c>
      <c r="AQU57" t="str">
        <f t="shared" si="1824"/>
        <v>1738</v>
      </c>
      <c r="AQV57" t="str">
        <f t="shared" si="1825"/>
        <v>1738</v>
      </c>
      <c r="AQW57" t="str">
        <f t="shared" si="1826"/>
        <v>1738</v>
      </c>
      <c r="AQX57" t="str">
        <f t="shared" si="1827"/>
        <v>1738</v>
      </c>
      <c r="AQY57" t="str">
        <f t="shared" si="1828"/>
        <v>1738</v>
      </c>
      <c r="AQZ57" t="str">
        <f t="shared" si="1829"/>
        <v>1738</v>
      </c>
      <c r="ARA57" t="str">
        <f t="shared" si="1830"/>
        <v>1738</v>
      </c>
      <c r="ARB57" t="str">
        <f t="shared" si="1831"/>
        <v>1738</v>
      </c>
      <c r="ARC57">
        <v>1669</v>
      </c>
      <c r="ARH57" s="5"/>
    </row>
    <row r="58" spans="1:1152" x14ac:dyDescent="0.2">
      <c r="A58">
        <v>13</v>
      </c>
      <c r="B58" s="13" t="s">
        <v>8</v>
      </c>
      <c r="C58" s="20">
        <f>VLOOKUP(A58, Rankings!$A$2:$AN$161, 40, FALSE)</f>
        <v>56</v>
      </c>
      <c r="D58" s="2" t="s">
        <v>414</v>
      </c>
      <c r="F58" s="4">
        <v>2</v>
      </c>
      <c r="G58" s="4">
        <v>11</v>
      </c>
      <c r="I58" s="5">
        <f t="shared" si="916"/>
        <v>11</v>
      </c>
      <c r="L58" t="s">
        <v>1892</v>
      </c>
      <c r="M58" t="s">
        <v>2097</v>
      </c>
      <c r="N58" t="s">
        <v>2481</v>
      </c>
      <c r="O58" t="s">
        <v>2717</v>
      </c>
      <c r="P58" t="s">
        <v>2939</v>
      </c>
      <c r="Q58" t="s">
        <v>3146</v>
      </c>
      <c r="R58" t="s">
        <v>3424</v>
      </c>
      <c r="S58" t="s">
        <v>3677</v>
      </c>
      <c r="T58" t="s">
        <v>3745</v>
      </c>
      <c r="U58" t="s">
        <v>4086</v>
      </c>
      <c r="V58" t="s">
        <v>4234</v>
      </c>
      <c r="W58" t="str">
        <f>Rankings!D57</f>
        <v>-</v>
      </c>
      <c r="X58" t="s">
        <v>10</v>
      </c>
      <c r="Y58" t="s">
        <v>10</v>
      </c>
      <c r="Z58" t="s">
        <v>10</v>
      </c>
      <c r="AA58" t="s">
        <v>10</v>
      </c>
      <c r="AB58" t="s">
        <v>10</v>
      </c>
      <c r="AC58" t="s">
        <v>10</v>
      </c>
      <c r="AD58" t="s">
        <v>10</v>
      </c>
      <c r="AE58" t="s">
        <v>10</v>
      </c>
      <c r="AF58" t="s">
        <v>10</v>
      </c>
      <c r="AG58" t="s">
        <v>10</v>
      </c>
      <c r="AH58" t="s">
        <v>10</v>
      </c>
      <c r="AI58" t="s">
        <v>10</v>
      </c>
      <c r="AJ58" t="s">
        <v>10</v>
      </c>
      <c r="AK58" t="s">
        <v>10</v>
      </c>
      <c r="AL58" t="s">
        <v>10</v>
      </c>
      <c r="AM58" t="s">
        <v>10</v>
      </c>
      <c r="AN58" t="s">
        <v>10</v>
      </c>
      <c r="AO58" t="s">
        <v>10</v>
      </c>
      <c r="AP58" t="s">
        <v>10</v>
      </c>
      <c r="AQ58" t="s">
        <v>10</v>
      </c>
      <c r="AR58" t="s">
        <v>10</v>
      </c>
      <c r="AS58" t="s">
        <v>10</v>
      </c>
      <c r="AT58" t="s">
        <v>10</v>
      </c>
      <c r="AU58" t="s">
        <v>10</v>
      </c>
      <c r="AV58" t="s">
        <v>10</v>
      </c>
      <c r="AW58" t="s">
        <v>10</v>
      </c>
      <c r="AX58" t="s">
        <v>10</v>
      </c>
      <c r="AY58" t="s">
        <v>10</v>
      </c>
      <c r="AZ58" t="s">
        <v>10</v>
      </c>
      <c r="BA58" t="s">
        <v>10</v>
      </c>
      <c r="BB58" t="s">
        <v>10</v>
      </c>
      <c r="BC58" t="s">
        <v>10</v>
      </c>
      <c r="BD58" t="s">
        <v>10</v>
      </c>
      <c r="BE58" t="s">
        <v>10</v>
      </c>
      <c r="BF58" t="s">
        <v>10</v>
      </c>
      <c r="BG58" t="s">
        <v>10</v>
      </c>
      <c r="BH58" t="s">
        <v>10</v>
      </c>
      <c r="BI58" t="s">
        <v>10</v>
      </c>
      <c r="BJ58" t="s">
        <v>10</v>
      </c>
      <c r="BK58" t="s">
        <v>10</v>
      </c>
      <c r="BL58" t="s">
        <v>10</v>
      </c>
      <c r="BM58" t="s">
        <v>10</v>
      </c>
      <c r="BN58" t="s">
        <v>10</v>
      </c>
      <c r="BO58" t="s">
        <v>10</v>
      </c>
      <c r="BP58" t="s">
        <v>10</v>
      </c>
      <c r="BQ58" t="s">
        <v>10</v>
      </c>
      <c r="BR58" t="s">
        <v>10</v>
      </c>
      <c r="BS58" t="s">
        <v>10</v>
      </c>
      <c r="BT58" t="s">
        <v>10</v>
      </c>
      <c r="BU58" t="s">
        <v>10</v>
      </c>
      <c r="BV58" t="s">
        <v>10</v>
      </c>
      <c r="BW58" t="s">
        <v>10</v>
      </c>
      <c r="BX58" t="s">
        <v>10</v>
      </c>
      <c r="BY58" t="s">
        <v>10</v>
      </c>
      <c r="BZ58" t="s">
        <v>10</v>
      </c>
      <c r="CA58" t="s">
        <v>10</v>
      </c>
      <c r="CB58" t="s">
        <v>10</v>
      </c>
      <c r="CC58" t="s">
        <v>10</v>
      </c>
      <c r="CD58" t="s">
        <v>10</v>
      </c>
      <c r="CE58" t="s">
        <v>10</v>
      </c>
      <c r="CF58" t="s">
        <v>10</v>
      </c>
      <c r="CG58" t="s">
        <v>10</v>
      </c>
      <c r="CH58" t="s">
        <v>10</v>
      </c>
      <c r="CI58" t="s">
        <v>10</v>
      </c>
      <c r="CJ58" t="s">
        <v>10</v>
      </c>
      <c r="CK58" t="s">
        <v>10</v>
      </c>
      <c r="CL58" t="s">
        <v>10</v>
      </c>
      <c r="CM58" t="s">
        <v>10</v>
      </c>
      <c r="CN58" t="s">
        <v>10</v>
      </c>
      <c r="CO58" t="s">
        <v>10</v>
      </c>
      <c r="CP58" t="s">
        <v>10</v>
      </c>
      <c r="CQ58" t="s">
        <v>10</v>
      </c>
      <c r="CR58" t="s">
        <v>10</v>
      </c>
      <c r="CT58" s="4">
        <f t="shared" si="917"/>
        <v>4</v>
      </c>
      <c r="CU58" s="4">
        <f t="shared" si="918"/>
        <v>0</v>
      </c>
      <c r="CV58" s="4">
        <f t="shared" si="919"/>
        <v>0</v>
      </c>
      <c r="CW58" s="4">
        <f t="shared" si="920"/>
        <v>1</v>
      </c>
      <c r="CX58" s="4">
        <f t="shared" si="921"/>
        <v>1</v>
      </c>
      <c r="CY58" s="4">
        <f t="shared" si="922"/>
        <v>0</v>
      </c>
      <c r="CZ58" s="4">
        <f t="shared" si="923"/>
        <v>0</v>
      </c>
      <c r="DA58" s="4">
        <f t="shared" si="924"/>
        <v>1</v>
      </c>
      <c r="DB58" s="4">
        <f t="shared" si="925"/>
        <v>2</v>
      </c>
      <c r="DC58" s="4">
        <f t="shared" si="926"/>
        <v>0</v>
      </c>
      <c r="DD58" s="4">
        <f t="shared" si="927"/>
        <v>0</v>
      </c>
      <c r="DE58" s="4">
        <f t="shared" si="928"/>
        <v>2</v>
      </c>
      <c r="DF58" s="4">
        <f t="shared" si="929"/>
        <v>0</v>
      </c>
      <c r="DG58" s="4">
        <f t="shared" si="930"/>
        <v>0</v>
      </c>
      <c r="DH58" s="4">
        <f t="shared" si="931"/>
        <v>0</v>
      </c>
      <c r="DI58" s="152">
        <f t="shared" si="932"/>
        <v>0</v>
      </c>
      <c r="DJ58" s="153">
        <f t="shared" si="933"/>
        <v>4</v>
      </c>
      <c r="DK58" s="4">
        <f t="shared" si="934"/>
        <v>1</v>
      </c>
      <c r="DL58" s="4">
        <f t="shared" si="935"/>
        <v>1</v>
      </c>
      <c r="DM58" s="4">
        <f t="shared" si="936"/>
        <v>1</v>
      </c>
      <c r="DN58" s="4">
        <f t="shared" si="937"/>
        <v>2</v>
      </c>
      <c r="DO58" s="4">
        <f t="shared" si="938"/>
        <v>2</v>
      </c>
      <c r="DP58" s="4">
        <f t="shared" si="939"/>
        <v>0</v>
      </c>
      <c r="DQ58" s="4">
        <f t="shared" si="940"/>
        <v>0</v>
      </c>
      <c r="DR58" s="4">
        <f t="shared" si="941"/>
        <v>13</v>
      </c>
      <c r="DS58" s="4">
        <f t="shared" si="942"/>
        <v>7</v>
      </c>
      <c r="DT58" s="4">
        <f t="shared" si="943"/>
        <v>6</v>
      </c>
      <c r="DU58" t="str">
        <f t="shared" si="944"/>
        <v>3R</v>
      </c>
      <c r="DV58" t="str">
        <f t="shared" si="945"/>
        <v>3R</v>
      </c>
      <c r="DW58" t="str">
        <f t="shared" si="946"/>
        <v>0R</v>
      </c>
      <c r="DX58" t="str">
        <f t="shared" si="947"/>
        <v>3S</v>
      </c>
      <c r="DY58" t="str">
        <f t="shared" si="948"/>
        <v>3S</v>
      </c>
      <c r="DZ58" t="str">
        <f t="shared" si="949"/>
        <v>3R</v>
      </c>
      <c r="EA58" t="str">
        <f t="shared" si="950"/>
        <v>3L</v>
      </c>
      <c r="EB58" t="str">
        <f t="shared" si="951"/>
        <v>0L</v>
      </c>
      <c r="EC58" t="str">
        <f t="shared" si="952"/>
        <v>3R</v>
      </c>
      <c r="ED58" t="str">
        <f t="shared" si="953"/>
        <v>0S</v>
      </c>
      <c r="EE58" t="str">
        <f t="shared" si="954"/>
        <v>0S</v>
      </c>
      <c r="EF58">
        <f t="shared" si="955"/>
        <v>0</v>
      </c>
      <c r="EG58">
        <f t="shared" si="956"/>
        <v>0</v>
      </c>
      <c r="EH58">
        <f t="shared" si="957"/>
        <v>0</v>
      </c>
      <c r="EI58">
        <f t="shared" si="958"/>
        <v>0</v>
      </c>
      <c r="EJ58">
        <f t="shared" si="959"/>
        <v>0</v>
      </c>
      <c r="EK58">
        <f t="shared" si="960"/>
        <v>0</v>
      </c>
      <c r="EL58">
        <f t="shared" si="961"/>
        <v>0</v>
      </c>
      <c r="EM58">
        <f t="shared" si="962"/>
        <v>0</v>
      </c>
      <c r="EN58">
        <f t="shared" si="963"/>
        <v>0</v>
      </c>
      <c r="EO58">
        <f t="shared" si="964"/>
        <v>0</v>
      </c>
      <c r="EP58">
        <f t="shared" si="965"/>
        <v>0</v>
      </c>
      <c r="EQ58">
        <f t="shared" si="966"/>
        <v>0</v>
      </c>
      <c r="ER58">
        <f t="shared" si="967"/>
        <v>0</v>
      </c>
      <c r="ES58">
        <f t="shared" si="968"/>
        <v>0</v>
      </c>
      <c r="ET58">
        <f t="shared" si="969"/>
        <v>0</v>
      </c>
      <c r="EU58">
        <f t="shared" si="970"/>
        <v>0</v>
      </c>
      <c r="EV58">
        <f t="shared" si="971"/>
        <v>0</v>
      </c>
      <c r="EW58">
        <f t="shared" si="972"/>
        <v>0</v>
      </c>
      <c r="EX58">
        <f t="shared" si="973"/>
        <v>0</v>
      </c>
      <c r="EY58">
        <f t="shared" si="974"/>
        <v>0</v>
      </c>
      <c r="EZ58">
        <f t="shared" si="975"/>
        <v>0</v>
      </c>
      <c r="FA58">
        <f t="shared" si="976"/>
        <v>0</v>
      </c>
      <c r="FB58">
        <f t="shared" si="977"/>
        <v>0</v>
      </c>
      <c r="FC58">
        <f t="shared" si="978"/>
        <v>0</v>
      </c>
      <c r="FD58">
        <f t="shared" si="979"/>
        <v>0</v>
      </c>
      <c r="FE58">
        <f t="shared" si="980"/>
        <v>0</v>
      </c>
      <c r="FF58">
        <f t="shared" si="981"/>
        <v>0</v>
      </c>
      <c r="FG58">
        <f t="shared" si="982"/>
        <v>0</v>
      </c>
      <c r="FH58">
        <f t="shared" si="983"/>
        <v>0</v>
      </c>
      <c r="FI58">
        <f t="shared" si="984"/>
        <v>0</v>
      </c>
      <c r="FJ58">
        <f t="shared" si="985"/>
        <v>0</v>
      </c>
      <c r="FK58">
        <f t="shared" si="986"/>
        <v>0</v>
      </c>
      <c r="FL58">
        <f t="shared" si="987"/>
        <v>0</v>
      </c>
      <c r="FM58">
        <f t="shared" si="988"/>
        <v>0</v>
      </c>
      <c r="FN58">
        <f t="shared" si="989"/>
        <v>0</v>
      </c>
      <c r="FO58">
        <f t="shared" si="990"/>
        <v>0</v>
      </c>
      <c r="FP58">
        <f t="shared" si="991"/>
        <v>0</v>
      </c>
      <c r="FQ58">
        <f t="shared" si="992"/>
        <v>0</v>
      </c>
      <c r="FR58">
        <f t="shared" si="993"/>
        <v>0</v>
      </c>
      <c r="FS58">
        <f t="shared" si="994"/>
        <v>0</v>
      </c>
      <c r="FT58">
        <f t="shared" si="995"/>
        <v>0</v>
      </c>
      <c r="FU58">
        <f t="shared" si="996"/>
        <v>0</v>
      </c>
      <c r="FV58">
        <f t="shared" si="997"/>
        <v>0</v>
      </c>
      <c r="FW58">
        <f t="shared" si="998"/>
        <v>0</v>
      </c>
      <c r="FX58">
        <f t="shared" si="999"/>
        <v>0</v>
      </c>
      <c r="FY58">
        <f t="shared" si="1000"/>
        <v>0</v>
      </c>
      <c r="FZ58">
        <f t="shared" si="1001"/>
        <v>0</v>
      </c>
      <c r="GA58">
        <f t="shared" si="1002"/>
        <v>0</v>
      </c>
      <c r="GB58">
        <f t="shared" si="1003"/>
        <v>0</v>
      </c>
      <c r="GC58">
        <f t="shared" si="1004"/>
        <v>0</v>
      </c>
      <c r="GD58">
        <f t="shared" si="1005"/>
        <v>0</v>
      </c>
      <c r="GE58">
        <f t="shared" si="1006"/>
        <v>0</v>
      </c>
      <c r="GF58">
        <f t="shared" si="1007"/>
        <v>0</v>
      </c>
      <c r="GG58">
        <f t="shared" si="1008"/>
        <v>0</v>
      </c>
      <c r="GH58">
        <f t="shared" si="1009"/>
        <v>0</v>
      </c>
      <c r="GI58">
        <f t="shared" si="1010"/>
        <v>0</v>
      </c>
      <c r="GJ58">
        <f t="shared" si="1011"/>
        <v>0</v>
      </c>
      <c r="GK58">
        <f t="shared" si="1012"/>
        <v>0</v>
      </c>
      <c r="GL58">
        <f t="shared" si="1013"/>
        <v>0</v>
      </c>
      <c r="GM58">
        <f t="shared" si="1014"/>
        <v>0</v>
      </c>
      <c r="GN58">
        <f t="shared" si="1015"/>
        <v>0</v>
      </c>
      <c r="GO58">
        <f t="shared" si="1016"/>
        <v>0</v>
      </c>
      <c r="GP58">
        <f t="shared" si="1017"/>
        <v>0</v>
      </c>
      <c r="GQ58">
        <f t="shared" si="1018"/>
        <v>0</v>
      </c>
      <c r="GR58">
        <f t="shared" si="1019"/>
        <v>0</v>
      </c>
      <c r="GS58">
        <f t="shared" si="1020"/>
        <v>0</v>
      </c>
      <c r="GT58">
        <f t="shared" si="1021"/>
        <v>0</v>
      </c>
      <c r="GU58">
        <f t="shared" si="1022"/>
        <v>0</v>
      </c>
      <c r="GV58">
        <f t="shared" si="1023"/>
        <v>0</v>
      </c>
      <c r="GW58">
        <f t="shared" si="1024"/>
        <v>0</v>
      </c>
      <c r="GX58">
        <f t="shared" si="1025"/>
        <v>0</v>
      </c>
      <c r="GY58">
        <f t="shared" si="1026"/>
        <v>0</v>
      </c>
      <c r="GZ58">
        <f t="shared" si="1027"/>
        <v>0</v>
      </c>
      <c r="HA58">
        <f t="shared" si="1028"/>
        <v>0</v>
      </c>
      <c r="HB58" s="176" t="s">
        <v>265</v>
      </c>
      <c r="HC58" s="89">
        <f t="shared" si="1029"/>
        <v>225.97152817651525</v>
      </c>
      <c r="HD58" s="89">
        <f t="shared" si="1030"/>
        <v>136.75797915733307</v>
      </c>
      <c r="HE58" s="89">
        <f t="shared" si="1031"/>
        <v>328.22107374924457</v>
      </c>
      <c r="HF58" s="89">
        <f t="shared" si="1032"/>
        <v>0</v>
      </c>
      <c r="HH58" s="88">
        <f t="shared" si="1033"/>
        <v>690.95058108309286</v>
      </c>
      <c r="HI58" s="88">
        <f t="shared" si="1034"/>
        <v>82.055268437311142</v>
      </c>
      <c r="HK58">
        <f>IFERROR(VLOOKUP(_xlfn.NUMBERVALUE(MID(L58, SEARCH("!", L58)+1, SEARCH("+", L58)-SEARCH("!", L58)-1)), Rankings!$A$2:$BK$161, 63, FALSE),0)</f>
        <v>50.308757958347982</v>
      </c>
      <c r="HL58">
        <f>IFERROR(VLOOKUP(_xlfn.NUMBERVALUE(MID(M58, SEARCH("!", M58)+1, SEARCH("+", M58)-SEARCH("!", M58)-1)), Rankings!$A$2:$BK$161, 63, FALSE),0)</f>
        <v>31.988616607252094</v>
      </c>
      <c r="HM58">
        <f>IFERROR(VLOOKUP(_xlfn.NUMBERVALUE(MID(N58, SEARCH("!", N58)+1, SEARCH("+", N58)-SEARCH("!", N58)-1)), Rankings!$A$2:$BK$161, 63, FALSE),0)</f>
        <v>64.86107196588901</v>
      </c>
      <c r="HN58">
        <f>IFERROR(VLOOKUP(_xlfn.NUMBERVALUE(MID(O58, SEARCH("!", O58)+1, SEARCH("+", O58)-SEARCH("!", O58)-1)), Rankings!$A$2:$BK$161, 63, FALSE),0)</f>
        <v>50.82777816168349</v>
      </c>
      <c r="HO58">
        <f>IFERROR(VLOOKUP(_xlfn.NUMBERVALUE(MID(P58, SEARCH("!", P58)+1, SEARCH("+", P58)-SEARCH("!", P58)-1)), Rankings!$A$2:$BK$161, 63, FALSE),0)</f>
        <v>70.985739791501047</v>
      </c>
      <c r="HP58">
        <f>IFERROR(VLOOKUP(_xlfn.NUMBERVALUE(MID(Q58, SEARCH("!", Q58)+1, SEARCH("+", Q58)-SEARCH("!", Q58)-1)), Rankings!$A$2:$BK$161, 63, FALSE),0)</f>
        <v>50.070034591034428</v>
      </c>
      <c r="HQ58">
        <f>IFERROR(VLOOKUP(_xlfn.NUMBERVALUE(MID(R58, SEARCH("!", R58)+1, SEARCH("+", R58)-SEARCH("!", R58)-1)), Rankings!$A$2:$BK$161, 63, FALSE),0)</f>
        <v>68.868973881900928</v>
      </c>
      <c r="HR58">
        <f>IFERROR(VLOOKUP(_xlfn.NUMBERVALUE(MID(S58, SEARCH("!", S58)+1, SEARCH("+", S58)-SEARCH("!", S58)-1)), Rankings!$A$2:$BK$161, 63, FALSE),0)</f>
        <v>67.889005275432126</v>
      </c>
      <c r="HS58">
        <f>IFERROR(VLOOKUP(_xlfn.NUMBERVALUE(MID(T58, SEARCH("!", T58)+1, SEARCH("+", T58)-SEARCH("!", T58)-1)), Rankings!$A$2:$BK$161, 63, FALSE),0)</f>
        <v>28.743047053991727</v>
      </c>
      <c r="HT58">
        <f>IFERROR(VLOOKUP(_xlfn.NUMBERVALUE(MID(U58, SEARCH("!", U58)+1, SEARCH("+", U58)-SEARCH("!", U58)-1)), Rankings!$A$2:$BK$161, 63, FALSE),0)</f>
        <v>103.20377789803</v>
      </c>
      <c r="HU58">
        <f>IFERROR(VLOOKUP(_xlfn.NUMBERVALUE(MID(V58, SEARCH("!", V58)+1, SEARCH("+", V58)-SEARCH("!", V58)-1)), Rankings!$A$2:$BK$161, 63, FALSE),0)</f>
        <v>103.20377789803</v>
      </c>
      <c r="HV58">
        <f>IFERROR(VLOOKUP(_xlfn.NUMBERVALUE(MID(W58, SEARCH("!", W58)+1, SEARCH("+", W58)-SEARCH("!", W58)-1)), Rankings!$A$2:$BK$161, 63, FALSE),0)</f>
        <v>0</v>
      </c>
      <c r="HW58">
        <f>IFERROR(VLOOKUP(_xlfn.NUMBERVALUE(MID(X58, SEARCH("!", X58)+1, SEARCH("+", X58)-SEARCH("!", X58)-1)), Rankings!$A$2:$BK$161, 63, FALSE),0)</f>
        <v>0</v>
      </c>
      <c r="HX58">
        <f>IFERROR(VLOOKUP(_xlfn.NUMBERVALUE(MID(Y58, SEARCH("!", Y58)+1, SEARCH("+", Y58)-SEARCH("!", Y58)-1)), Rankings!$A$2:$BK$161, 63, FALSE),0)</f>
        <v>0</v>
      </c>
      <c r="HY58">
        <f>IFERROR(VLOOKUP(_xlfn.NUMBERVALUE(MID(Z58, SEARCH("!", Z58)+1, SEARCH("+", Z58)-SEARCH("!", Z58)-1)), Rankings!$A$2:$BK$161, 63, FALSE),0)</f>
        <v>0</v>
      </c>
      <c r="HZ58">
        <f>IFERROR(VLOOKUP(_xlfn.NUMBERVALUE(MID(AA58, SEARCH("!", AA58)+1, SEARCH("+", AA58)-SEARCH("!", AA58)-1)), Rankings!$A$2:$BK$161, 63, FALSE),0)</f>
        <v>0</v>
      </c>
      <c r="IA58">
        <f>IFERROR(VLOOKUP(_xlfn.NUMBERVALUE(MID(AB58, SEARCH("!", AB58)+1, SEARCH("+", AB58)-SEARCH("!", AB58)-1)), Rankings!$A$2:$BK$161, 63, FALSE),0)</f>
        <v>0</v>
      </c>
      <c r="IB58">
        <f>IFERROR(VLOOKUP(_xlfn.NUMBERVALUE(MID(AC58, SEARCH("!", AC58)+1, SEARCH("+", AC58)-SEARCH("!", AC58)-1)), Rankings!$A$2:$BK$161, 63, FALSE),0)</f>
        <v>0</v>
      </c>
      <c r="IC58">
        <f>IFERROR(VLOOKUP(_xlfn.NUMBERVALUE(MID(AD58, SEARCH("!", AD58)+1, SEARCH("+", AD58)-SEARCH("!", AD58)-1)), Rankings!$A$2:$BK$161, 63, FALSE),0)</f>
        <v>0</v>
      </c>
      <c r="ID58">
        <f>IFERROR(VLOOKUP(_xlfn.NUMBERVALUE(MID(AE58, SEARCH("!", AE58)+1, SEARCH("+", AE58)-SEARCH("!", AE58)-1)), Rankings!$A$2:$BK$161, 63, FALSE),0)</f>
        <v>0</v>
      </c>
      <c r="IE58">
        <f>IFERROR(VLOOKUP(_xlfn.NUMBERVALUE(MID(AF58, SEARCH("!", AF58)+1, SEARCH("+", AF58)-SEARCH("!", AF58)-1)), Rankings!$A$2:$BK$161, 63, FALSE),0)</f>
        <v>0</v>
      </c>
      <c r="IF58">
        <f>IFERROR(VLOOKUP(_xlfn.NUMBERVALUE(MID(AG58, SEARCH("!", AG58)+1, SEARCH("+", AG58)-SEARCH("!", AG58)-1)), Rankings!$A$2:$BK$161, 63, FALSE),0)</f>
        <v>0</v>
      </c>
      <c r="IG58">
        <f>IFERROR(VLOOKUP(_xlfn.NUMBERVALUE(MID(AH58, SEARCH("!", AH58)+1, SEARCH("+", AH58)-SEARCH("!", AH58)-1)), Rankings!$A$2:$BK$161, 63, FALSE),0)</f>
        <v>0</v>
      </c>
      <c r="IH58">
        <f>IFERROR(VLOOKUP(_xlfn.NUMBERVALUE(MID(AI58, SEARCH("!", AI58)+1, SEARCH("+", AI58)-SEARCH("!", AI58)-1)), Rankings!$A$2:$BK$161, 63, FALSE),0)</f>
        <v>0</v>
      </c>
      <c r="II58">
        <f>IFERROR(VLOOKUP(_xlfn.NUMBERVALUE(MID(AJ58, SEARCH("!", AJ58)+1, SEARCH("+", AJ58)-SEARCH("!", AJ58)-1)), Rankings!$A$2:$BK$161, 63, FALSE),0)</f>
        <v>0</v>
      </c>
      <c r="IJ58">
        <f>IFERROR(VLOOKUP(_xlfn.NUMBERVALUE(MID(AK58, SEARCH("!", AK58)+1, SEARCH("+", AK58)-SEARCH("!", AK58)-1)), Rankings!$A$2:$BK$161, 63, FALSE),0)</f>
        <v>0</v>
      </c>
      <c r="IK58">
        <f>IFERROR(VLOOKUP(_xlfn.NUMBERVALUE(MID(AL58, SEARCH("!", AL58)+1, SEARCH("+", AL58)-SEARCH("!", AL58)-1)), Rankings!$A$2:$BK$161, 63, FALSE),0)</f>
        <v>0</v>
      </c>
      <c r="IL58">
        <f>IFERROR(VLOOKUP(_xlfn.NUMBERVALUE(MID(AM58, SEARCH("!", AM58)+1, SEARCH("+", AM58)-SEARCH("!", AM58)-1)), Rankings!$A$2:$BK$161, 63, FALSE),0)</f>
        <v>0</v>
      </c>
      <c r="IM58">
        <f>IFERROR(VLOOKUP(_xlfn.NUMBERVALUE(MID(AN58, SEARCH("!", AN58)+1, SEARCH("+", AN58)-SEARCH("!", AN58)-1)), Rankings!$A$2:$BK$161, 63, FALSE),0)</f>
        <v>0</v>
      </c>
      <c r="IN58">
        <f>IFERROR(VLOOKUP(_xlfn.NUMBERVALUE(MID(AO58, SEARCH("!", AO58)+1, SEARCH("+", AO58)-SEARCH("!", AO58)-1)), Rankings!$A$2:$BK$161, 63, FALSE),0)</f>
        <v>0</v>
      </c>
      <c r="IO58">
        <f>IFERROR(VLOOKUP(_xlfn.NUMBERVALUE(MID(AP58, SEARCH("!", AP58)+1, SEARCH("+", AP58)-SEARCH("!", AP58)-1)), Rankings!$A$2:$BK$161, 63, FALSE),0)</f>
        <v>0</v>
      </c>
      <c r="IP58">
        <f>IFERROR(VLOOKUP(_xlfn.NUMBERVALUE(MID(AQ58, SEARCH("!", AQ58)+1, SEARCH("+", AQ58)-SEARCH("!", AQ58)-1)), Rankings!$A$2:$BK$161, 63, FALSE),0)</f>
        <v>0</v>
      </c>
      <c r="IQ58">
        <f>IFERROR(VLOOKUP(_xlfn.NUMBERVALUE(MID(AR58, SEARCH("!", AR58)+1, SEARCH("+", AR58)-SEARCH("!", AR58)-1)), Rankings!$A$2:$BK$161, 63, FALSE),0)</f>
        <v>0</v>
      </c>
      <c r="IR58">
        <f>IFERROR(VLOOKUP(_xlfn.NUMBERVALUE(MID(AS58, SEARCH("!", AS58)+1, SEARCH("+", AS58)-SEARCH("!", AS58)-1)), Rankings!$A$2:$BK$161, 63, FALSE),0)</f>
        <v>0</v>
      </c>
      <c r="IS58">
        <f>IFERROR(VLOOKUP(_xlfn.NUMBERVALUE(MID(AT58, SEARCH("!", AT58)+1, SEARCH("+", AT58)-SEARCH("!", AT58)-1)), Rankings!$A$2:$BK$161, 63, FALSE),0)</f>
        <v>0</v>
      </c>
      <c r="IT58">
        <f>IFERROR(VLOOKUP(_xlfn.NUMBERVALUE(MID(AU58, SEARCH("!", AU58)+1, SEARCH("+", AU58)-SEARCH("!", AU58)-1)), Rankings!$A$2:$BK$161, 63, FALSE),0)</f>
        <v>0</v>
      </c>
      <c r="IU58">
        <f>IFERROR(VLOOKUP(_xlfn.NUMBERVALUE(MID(AV58, SEARCH("!", AV58)+1, SEARCH("+", AV58)-SEARCH("!", AV58)-1)), Rankings!$A$2:$BK$161, 63, FALSE),0)</f>
        <v>0</v>
      </c>
      <c r="IV58">
        <f>IFERROR(VLOOKUP(_xlfn.NUMBERVALUE(MID(AW58, SEARCH("!", AW58)+1, SEARCH("+", AW58)-SEARCH("!", AW58)-1)), Rankings!$A$2:$BK$161, 63, FALSE),0)</f>
        <v>0</v>
      </c>
      <c r="IW58">
        <f>IFERROR(VLOOKUP(_xlfn.NUMBERVALUE(MID(AX58, SEARCH("!", AX58)+1, SEARCH("+", AX58)-SEARCH("!", AX58)-1)), Rankings!$A$2:$BK$161, 63, FALSE),0)</f>
        <v>0</v>
      </c>
      <c r="IX58">
        <f>IFERROR(VLOOKUP(_xlfn.NUMBERVALUE(MID(AY58, SEARCH("!", AY58)+1, SEARCH("+", AY58)-SEARCH("!", AY58)-1)), Rankings!$A$2:$BK$161, 63, FALSE),0)</f>
        <v>0</v>
      </c>
      <c r="IY58">
        <f>IFERROR(VLOOKUP(_xlfn.NUMBERVALUE(MID(AZ58, SEARCH("!", AZ58)+1, SEARCH("+", AZ58)-SEARCH("!", AZ58)-1)), Rankings!$A$2:$BK$161, 63, FALSE),0)</f>
        <v>0</v>
      </c>
      <c r="IZ58">
        <f>IFERROR(VLOOKUP(_xlfn.NUMBERVALUE(MID(BA58, SEARCH("!", BA58)+1, SEARCH("+", BA58)-SEARCH("!", BA58)-1)), Rankings!$A$2:$BK$161, 63, FALSE),0)</f>
        <v>0</v>
      </c>
      <c r="JA58">
        <f>IFERROR(VLOOKUP(_xlfn.NUMBERVALUE(MID(BB58, SEARCH("!", BB58)+1, SEARCH("+", BB58)-SEARCH("!", BB58)-1)), Rankings!$A$2:$BK$161, 63, FALSE),0)</f>
        <v>0</v>
      </c>
      <c r="JB58">
        <f>IFERROR(VLOOKUP(_xlfn.NUMBERVALUE(MID(BC58, SEARCH("!", BC58)+1, SEARCH("+", BC58)-SEARCH("!", BC58)-1)), Rankings!$A$2:$BK$161, 63, FALSE),0)</f>
        <v>0</v>
      </c>
      <c r="JC58">
        <f>IFERROR(VLOOKUP(_xlfn.NUMBERVALUE(MID(BD58, SEARCH("!", BD58)+1, SEARCH("+", BD58)-SEARCH("!", BD58)-1)), Rankings!$A$2:$BK$161, 63, FALSE),0)</f>
        <v>0</v>
      </c>
      <c r="JD58">
        <f>IFERROR(VLOOKUP(_xlfn.NUMBERVALUE(MID(BE58, SEARCH("!", BE58)+1, SEARCH("+", BE58)-SEARCH("!", BE58)-1)), Rankings!$A$2:$BK$161, 63, FALSE),0)</f>
        <v>0</v>
      </c>
      <c r="JE58">
        <f>IFERROR(VLOOKUP(_xlfn.NUMBERVALUE(MID(BF58, SEARCH("!", BF58)+1, SEARCH("+", BF58)-SEARCH("!", BF58)-1)), Rankings!$A$2:$BK$161, 63, FALSE),0)</f>
        <v>0</v>
      </c>
      <c r="JF58">
        <f>IFERROR(VLOOKUP(_xlfn.NUMBERVALUE(MID(BG58, SEARCH("!", BG58)+1, SEARCH("+", BG58)-SEARCH("!", BG58)-1)), Rankings!$A$2:$BK$161, 63, FALSE),0)</f>
        <v>0</v>
      </c>
      <c r="JG58">
        <f>IFERROR(VLOOKUP(_xlfn.NUMBERVALUE(MID(BH58, SEARCH("!", BH58)+1, SEARCH("+", BH58)-SEARCH("!", BH58)-1)), Rankings!$A$2:$BK$161, 63, FALSE),0)</f>
        <v>0</v>
      </c>
      <c r="JH58">
        <f>IFERROR(VLOOKUP(_xlfn.NUMBERVALUE(MID(BI58, SEARCH("!", BI58)+1, SEARCH("+", BI58)-SEARCH("!", BI58)-1)), Rankings!$A$2:$BK$161, 63, FALSE),0)</f>
        <v>0</v>
      </c>
      <c r="JI58">
        <f>IFERROR(VLOOKUP(_xlfn.NUMBERVALUE(MID(BJ58, SEARCH("!", BJ58)+1, SEARCH("+", BJ58)-SEARCH("!", BJ58)-1)), Rankings!$A$2:$BK$161, 63, FALSE),0)</f>
        <v>0</v>
      </c>
      <c r="JJ58">
        <f>IFERROR(VLOOKUP(_xlfn.NUMBERVALUE(MID(BK58, SEARCH("!", BK58)+1, SEARCH("+", BK58)-SEARCH("!", BK58)-1)), Rankings!$A$2:$BK$161, 63, FALSE),0)</f>
        <v>0</v>
      </c>
      <c r="JK58">
        <f>IFERROR(VLOOKUP(_xlfn.NUMBERVALUE(MID(BL58, SEARCH("!", BL58)+1, SEARCH("+", BL58)-SEARCH("!", BL58)-1)), Rankings!$A$2:$BK$161, 63, FALSE),0)</f>
        <v>0</v>
      </c>
      <c r="JL58">
        <f>IFERROR(VLOOKUP(_xlfn.NUMBERVALUE(MID(BM58, SEARCH("!", BM58)+1, SEARCH("+", BM58)-SEARCH("!", BM58)-1)), Rankings!$A$2:$BK$161, 63, FALSE),0)</f>
        <v>0</v>
      </c>
      <c r="JM58">
        <f>IFERROR(VLOOKUP(_xlfn.NUMBERVALUE(MID(BN58, SEARCH("!", BN58)+1, SEARCH("+", BN58)-SEARCH("!", BN58)-1)), Rankings!$A$2:$BK$161, 63, FALSE),0)</f>
        <v>0</v>
      </c>
      <c r="JN58">
        <f>IFERROR(VLOOKUP(_xlfn.NUMBERVALUE(MID(BO58, SEARCH("!", BO58)+1, SEARCH("+", BO58)-SEARCH("!", BO58)-1)), Rankings!$A$2:$BK$161, 63, FALSE),0)</f>
        <v>0</v>
      </c>
      <c r="JO58">
        <f>IFERROR(VLOOKUP(_xlfn.NUMBERVALUE(MID(BP58, SEARCH("!", BP58)+1, SEARCH("+", BP58)-SEARCH("!", BP58)-1)), Rankings!$A$2:$BK$161, 63, FALSE),0)</f>
        <v>0</v>
      </c>
      <c r="JP58">
        <f>IFERROR(VLOOKUP(_xlfn.NUMBERVALUE(MID(BQ58, SEARCH("!", BQ58)+1, SEARCH("+", BQ58)-SEARCH("!", BQ58)-1)), Rankings!$A$2:$BK$161, 63, FALSE),0)</f>
        <v>0</v>
      </c>
      <c r="JQ58">
        <f>IFERROR(VLOOKUP(_xlfn.NUMBERVALUE(MID(BR58, SEARCH("!", BR58)+1, SEARCH("+", BR58)-SEARCH("!", BR58)-1)), Rankings!$A$2:$BK$161, 63, FALSE),0)</f>
        <v>0</v>
      </c>
      <c r="JR58">
        <f>IFERROR(VLOOKUP(_xlfn.NUMBERVALUE(MID(BS58, SEARCH("!", BS58)+1, SEARCH("+", BS58)-SEARCH("!", BS58)-1)), Rankings!$A$2:$BK$161, 63, FALSE),0)</f>
        <v>0</v>
      </c>
      <c r="JS58">
        <f>IFERROR(VLOOKUP(_xlfn.NUMBERVALUE(MID(BT58, SEARCH("!", BT58)+1, SEARCH("+", BT58)-SEARCH("!", BT58)-1)), Rankings!$A$2:$BK$161, 63, FALSE),0)</f>
        <v>0</v>
      </c>
      <c r="JT58">
        <f>IFERROR(VLOOKUP(_xlfn.NUMBERVALUE(MID(BU58, SEARCH("!", BU58)+1, SEARCH("+", BU58)-SEARCH("!", BU58)-1)), Rankings!$A$2:$BK$161, 63, FALSE),0)</f>
        <v>0</v>
      </c>
      <c r="JU58">
        <f>IFERROR(VLOOKUP(_xlfn.NUMBERVALUE(MID(BV58, SEARCH("!", BV58)+1, SEARCH("+", BV58)-SEARCH("!", BV58)-1)), Rankings!$A$2:$BK$161, 63, FALSE),0)</f>
        <v>0</v>
      </c>
      <c r="JV58">
        <f>IFERROR(VLOOKUP(_xlfn.NUMBERVALUE(MID(BW58, SEARCH("!", BW58)+1, SEARCH("+", BW58)-SEARCH("!", BW58)-1)), Rankings!$A$2:$BK$161, 63, FALSE),0)</f>
        <v>0</v>
      </c>
      <c r="JW58">
        <f>IFERROR(VLOOKUP(_xlfn.NUMBERVALUE(MID(BX58, SEARCH("!", BX58)+1, SEARCH("+", BX58)-SEARCH("!", BX58)-1)), Rankings!$A$2:$BK$161, 63, FALSE),0)</f>
        <v>0</v>
      </c>
      <c r="JX58">
        <f>IFERROR(VLOOKUP(_xlfn.NUMBERVALUE(MID(BY58, SEARCH("!", BY58)+1, SEARCH("+", BY58)-SEARCH("!", BY58)-1)), Rankings!$A$2:$BK$161, 63, FALSE),0)</f>
        <v>0</v>
      </c>
      <c r="JY58">
        <f>IFERROR(VLOOKUP(_xlfn.NUMBERVALUE(MID(BZ58, SEARCH("!", BZ58)+1, SEARCH("+", BZ58)-SEARCH("!", BZ58)-1)), Rankings!$A$2:$BK$161, 63, FALSE),0)</f>
        <v>0</v>
      </c>
      <c r="JZ58">
        <f>IFERROR(VLOOKUP(_xlfn.NUMBERVALUE(MID(CA58, SEARCH("!", CA58)+1, SEARCH("+", CA58)-SEARCH("!", CA58)-1)), Rankings!$A$2:$BK$161, 63, FALSE),0)</f>
        <v>0</v>
      </c>
      <c r="KA58">
        <f>IFERROR(VLOOKUP(_xlfn.NUMBERVALUE(MID(CB58, SEARCH("!", CB58)+1, SEARCH("+", CB58)-SEARCH("!", CB58)-1)), Rankings!$A$2:$BK$161, 63, FALSE),0)</f>
        <v>0</v>
      </c>
      <c r="KB58">
        <f>IFERROR(VLOOKUP(_xlfn.NUMBERVALUE(MID(CC58, SEARCH("!", CC58)+1, SEARCH("+", CC58)-SEARCH("!", CC58)-1)), Rankings!$A$2:$BK$161, 63, FALSE),0)</f>
        <v>0</v>
      </c>
      <c r="KC58">
        <f>IFERROR(VLOOKUP(_xlfn.NUMBERVALUE(MID(CD58, SEARCH("!", CD58)+1, SEARCH("+", CD58)-SEARCH("!", CD58)-1)), Rankings!$A$2:$BK$161, 63, FALSE),0)</f>
        <v>0</v>
      </c>
      <c r="KD58">
        <f>IFERROR(VLOOKUP(_xlfn.NUMBERVALUE(MID(CE58, SEARCH("!", CE58)+1, SEARCH("+", CE58)-SEARCH("!", CE58)-1)), Rankings!$A$2:$BK$161, 63, FALSE),0)</f>
        <v>0</v>
      </c>
      <c r="KE58">
        <f>IFERROR(VLOOKUP(_xlfn.NUMBERVALUE(MID(CF58, SEARCH("!", CF58)+1, SEARCH("+", CF58)-SEARCH("!", CF58)-1)), Rankings!$A$2:$BK$161, 63, FALSE),0)</f>
        <v>0</v>
      </c>
      <c r="KF58">
        <f>IFERROR(VLOOKUP(_xlfn.NUMBERVALUE(MID(CG58, SEARCH("!", CG58)+1, SEARCH("+", CG58)-SEARCH("!", CG58)-1)), Rankings!$A$2:$BK$161, 63, FALSE),0)</f>
        <v>0</v>
      </c>
      <c r="KG58">
        <f>IFERROR(VLOOKUP(_xlfn.NUMBERVALUE(MID(CH58, SEARCH("!", CH58)+1, SEARCH("+", CH58)-SEARCH("!", CH58)-1)), Rankings!$A$2:$BK$161, 63, FALSE),0)</f>
        <v>0</v>
      </c>
      <c r="KH58">
        <f>IFERROR(VLOOKUP(_xlfn.NUMBERVALUE(MID(CI58, SEARCH("!", CI58)+1, SEARCH("+", CI58)-SEARCH("!", CI58)-1)), Rankings!$A$2:$BK$161, 63, FALSE),0)</f>
        <v>0</v>
      </c>
      <c r="KI58">
        <f>IFERROR(VLOOKUP(_xlfn.NUMBERVALUE(MID(CJ58, SEARCH("!", CJ58)+1, SEARCH("+", CJ58)-SEARCH("!", CJ58)-1)), Rankings!$A$2:$BK$161, 63, FALSE),0)</f>
        <v>0</v>
      </c>
      <c r="KJ58">
        <f>IFERROR(VLOOKUP(_xlfn.NUMBERVALUE(MID(CK58, SEARCH("!", CK58)+1, SEARCH("+", CK58)-SEARCH("!", CK58)-1)), Rankings!$A$2:$BK$161, 63, FALSE),0)</f>
        <v>0</v>
      </c>
      <c r="KK58">
        <f>IFERROR(VLOOKUP(_xlfn.NUMBERVALUE(MID(CL58, SEARCH("!", CL58)+1, SEARCH("+", CL58)-SEARCH("!", CL58)-1)), Rankings!$A$2:$BK$161, 63, FALSE),0)</f>
        <v>0</v>
      </c>
      <c r="KL58">
        <f>IFERROR(VLOOKUP(_xlfn.NUMBERVALUE(MID(CM58, SEARCH("!", CM58)+1, SEARCH("+", CM58)-SEARCH("!", CM58)-1)), Rankings!$A$2:$BK$161, 63, FALSE),0)</f>
        <v>0</v>
      </c>
      <c r="KM58">
        <f>IFERROR(VLOOKUP(_xlfn.NUMBERVALUE(MID(CN58, SEARCH("!", CN58)+1, SEARCH("+", CN58)-SEARCH("!", CN58)-1)), Rankings!$A$2:$BK$161, 63, FALSE),0)</f>
        <v>0</v>
      </c>
      <c r="KN58">
        <f>IFERROR(VLOOKUP(_xlfn.NUMBERVALUE(MID(CO58, SEARCH("!", CO58)+1, SEARCH("+", CO58)-SEARCH("!", CO58)-1)), Rankings!$A$2:$BK$161, 63, FALSE),0)</f>
        <v>0</v>
      </c>
      <c r="KO58">
        <f>IFERROR(VLOOKUP(_xlfn.NUMBERVALUE(MID(CP58, SEARCH("!", CP58)+1, SEARCH("+", CP58)-SEARCH("!", CP58)-1)), Rankings!$A$2:$BK$161, 63, FALSE),0)</f>
        <v>0</v>
      </c>
      <c r="KP58">
        <f>IFERROR(VLOOKUP(_xlfn.NUMBERVALUE(MID(CQ58, SEARCH("!", CQ58)+1, SEARCH("+", CQ58)-SEARCH("!", CQ58)-1)), Rankings!$A$2:$BK$161, 63, FALSE),0)</f>
        <v>0</v>
      </c>
      <c r="KQ58">
        <f>IFERROR(VLOOKUP(_xlfn.NUMBERVALUE(MID(CR58, SEARCH("!", CR58)+1, SEARCH("+", CR58)-SEARCH("!", CR58)-1)), Rankings!$A$2:$BK$161, 63, FALSE),0)</f>
        <v>0</v>
      </c>
      <c r="KS58" s="4">
        <f t="shared" si="1035"/>
        <v>230</v>
      </c>
      <c r="KT58" s="4">
        <f t="shared" si="1036"/>
        <v>74</v>
      </c>
      <c r="KU58" s="4">
        <f t="shared" si="1037"/>
        <v>104</v>
      </c>
      <c r="KV58" s="4">
        <f t="shared" si="1038"/>
        <v>0</v>
      </c>
      <c r="KY58" s="4">
        <f t="shared" si="1039"/>
        <v>408</v>
      </c>
      <c r="KZ58" s="4"/>
      <c r="LB58">
        <f t="shared" si="1040"/>
        <v>44</v>
      </c>
      <c r="LC58">
        <f t="shared" si="1041"/>
        <v>45</v>
      </c>
      <c r="LD58">
        <f t="shared" si="1042"/>
        <v>17</v>
      </c>
      <c r="LE58">
        <f t="shared" si="1043"/>
        <v>44</v>
      </c>
      <c r="LF58">
        <f t="shared" si="1044"/>
        <v>30</v>
      </c>
      <c r="LG58">
        <f t="shared" si="1045"/>
        <v>69</v>
      </c>
      <c r="LH58">
        <f t="shared" si="1046"/>
        <v>34</v>
      </c>
      <c r="LI58">
        <f t="shared" si="1047"/>
        <v>40</v>
      </c>
      <c r="LJ58">
        <f t="shared" si="1048"/>
        <v>55</v>
      </c>
      <c r="LK58">
        <f t="shared" si="1049"/>
        <v>19</v>
      </c>
      <c r="LL58">
        <f t="shared" si="1050"/>
        <v>11</v>
      </c>
      <c r="LM58">
        <f t="shared" si="1051"/>
        <v>0</v>
      </c>
      <c r="LN58">
        <f t="shared" si="1052"/>
        <v>0</v>
      </c>
      <c r="LO58">
        <f t="shared" si="1053"/>
        <v>0</v>
      </c>
      <c r="LP58">
        <f t="shared" si="1054"/>
        <v>0</v>
      </c>
      <c r="LQ58">
        <f t="shared" si="1055"/>
        <v>0</v>
      </c>
      <c r="LR58">
        <f t="shared" si="1056"/>
        <v>0</v>
      </c>
      <c r="LS58">
        <f t="shared" si="1057"/>
        <v>0</v>
      </c>
      <c r="LT58">
        <f t="shared" si="1058"/>
        <v>0</v>
      </c>
      <c r="LU58">
        <f t="shared" si="1059"/>
        <v>0</v>
      </c>
      <c r="LV58">
        <f t="shared" si="1060"/>
        <v>0</v>
      </c>
      <c r="LW58">
        <f t="shared" si="1061"/>
        <v>0</v>
      </c>
      <c r="LX58">
        <f t="shared" si="1062"/>
        <v>0</v>
      </c>
      <c r="LY58">
        <f t="shared" si="1063"/>
        <v>0</v>
      </c>
      <c r="LZ58">
        <f t="shared" si="1064"/>
        <v>0</v>
      </c>
      <c r="MA58">
        <f t="shared" si="1065"/>
        <v>0</v>
      </c>
      <c r="MB58">
        <f t="shared" si="1066"/>
        <v>0</v>
      </c>
      <c r="MC58">
        <f t="shared" si="1067"/>
        <v>0</v>
      </c>
      <c r="MD58">
        <f t="shared" si="1068"/>
        <v>0</v>
      </c>
      <c r="ME58">
        <f t="shared" si="1069"/>
        <v>0</v>
      </c>
      <c r="MF58">
        <f t="shared" si="1070"/>
        <v>0</v>
      </c>
      <c r="MG58">
        <f t="shared" si="1071"/>
        <v>0</v>
      </c>
      <c r="MH58">
        <f t="shared" si="1072"/>
        <v>0</v>
      </c>
      <c r="MI58">
        <f t="shared" si="1073"/>
        <v>0</v>
      </c>
      <c r="MJ58">
        <f t="shared" si="1074"/>
        <v>0</v>
      </c>
      <c r="MK58">
        <f t="shared" si="1075"/>
        <v>0</v>
      </c>
      <c r="ML58">
        <f t="shared" si="1076"/>
        <v>0</v>
      </c>
      <c r="MM58">
        <f t="shared" si="1077"/>
        <v>0</v>
      </c>
      <c r="MN58">
        <f t="shared" si="1078"/>
        <v>0</v>
      </c>
      <c r="MO58">
        <f t="shared" si="1079"/>
        <v>0</v>
      </c>
      <c r="MP58">
        <f t="shared" si="1080"/>
        <v>0</v>
      </c>
      <c r="MQ58">
        <f t="shared" si="1081"/>
        <v>0</v>
      </c>
      <c r="MR58">
        <f t="shared" si="1082"/>
        <v>0</v>
      </c>
      <c r="MS58">
        <f t="shared" si="1083"/>
        <v>0</v>
      </c>
      <c r="MT58">
        <f t="shared" si="1084"/>
        <v>0</v>
      </c>
      <c r="MU58">
        <f t="shared" si="1085"/>
        <v>0</v>
      </c>
      <c r="MV58">
        <f t="shared" si="1086"/>
        <v>0</v>
      </c>
      <c r="MW58">
        <f t="shared" si="1087"/>
        <v>0</v>
      </c>
      <c r="MX58">
        <f t="shared" si="1088"/>
        <v>0</v>
      </c>
      <c r="MY58">
        <f t="shared" si="1089"/>
        <v>0</v>
      </c>
      <c r="MZ58">
        <f t="shared" si="1090"/>
        <v>0</v>
      </c>
      <c r="NA58">
        <f t="shared" si="1091"/>
        <v>0</v>
      </c>
      <c r="NB58">
        <f t="shared" si="1092"/>
        <v>0</v>
      </c>
      <c r="NC58">
        <f t="shared" si="1093"/>
        <v>0</v>
      </c>
      <c r="ND58">
        <f t="shared" si="1094"/>
        <v>0</v>
      </c>
      <c r="NE58">
        <f t="shared" si="1095"/>
        <v>0</v>
      </c>
      <c r="NF58">
        <f t="shared" si="1096"/>
        <v>0</v>
      </c>
      <c r="NG58">
        <f t="shared" si="1097"/>
        <v>0</v>
      </c>
      <c r="NH58">
        <f t="shared" si="1098"/>
        <v>0</v>
      </c>
      <c r="NI58">
        <f t="shared" si="1099"/>
        <v>0</v>
      </c>
      <c r="NJ58">
        <f t="shared" si="1100"/>
        <v>0</v>
      </c>
      <c r="NK58">
        <f t="shared" si="1101"/>
        <v>0</v>
      </c>
      <c r="NL58">
        <f t="shared" si="1102"/>
        <v>0</v>
      </c>
      <c r="NM58">
        <f t="shared" si="1103"/>
        <v>0</v>
      </c>
      <c r="NN58">
        <f t="shared" si="1104"/>
        <v>0</v>
      </c>
      <c r="NO58">
        <f t="shared" si="1105"/>
        <v>0</v>
      </c>
      <c r="NP58">
        <f t="shared" si="1106"/>
        <v>0</v>
      </c>
      <c r="NQ58">
        <f t="shared" si="1107"/>
        <v>0</v>
      </c>
      <c r="NR58">
        <f t="shared" si="1108"/>
        <v>0</v>
      </c>
      <c r="NS58">
        <f t="shared" si="1109"/>
        <v>0</v>
      </c>
      <c r="NT58">
        <f t="shared" si="1110"/>
        <v>0</v>
      </c>
      <c r="NU58">
        <f t="shared" si="1111"/>
        <v>0</v>
      </c>
      <c r="NV58">
        <f t="shared" si="1112"/>
        <v>0</v>
      </c>
      <c r="NW58">
        <f t="shared" si="1113"/>
        <v>0</v>
      </c>
      <c r="NX58">
        <f t="shared" si="1114"/>
        <v>0</v>
      </c>
      <c r="NY58">
        <f t="shared" si="1115"/>
        <v>0</v>
      </c>
      <c r="NZ58">
        <f t="shared" si="1116"/>
        <v>0</v>
      </c>
      <c r="OA58">
        <f t="shared" si="1117"/>
        <v>0</v>
      </c>
      <c r="OB58">
        <f t="shared" si="1118"/>
        <v>0</v>
      </c>
      <c r="OC58">
        <f t="shared" si="1119"/>
        <v>0</v>
      </c>
      <c r="OD58">
        <f t="shared" si="1120"/>
        <v>0</v>
      </c>
      <c r="OE58">
        <f t="shared" si="1121"/>
        <v>0</v>
      </c>
      <c r="OF58">
        <f t="shared" si="1122"/>
        <v>0</v>
      </c>
      <c r="OG58">
        <f t="shared" si="1123"/>
        <v>0</v>
      </c>
      <c r="OH58">
        <f t="shared" si="1124"/>
        <v>0</v>
      </c>
      <c r="OJ58" s="4">
        <f t="shared" si="1125"/>
        <v>178</v>
      </c>
      <c r="OK58" s="4">
        <f t="shared" si="1126"/>
        <v>74</v>
      </c>
      <c r="OL58" s="4">
        <f t="shared" si="1127"/>
        <v>180</v>
      </c>
      <c r="OM58" s="4">
        <f t="shared" si="1128"/>
        <v>0</v>
      </c>
      <c r="OP58" s="4">
        <f t="shared" si="1129"/>
        <v>432</v>
      </c>
      <c r="OQ58" s="4"/>
      <c r="OS58">
        <f t="shared" si="1130"/>
        <v>26</v>
      </c>
      <c r="OT58">
        <f t="shared" si="1131"/>
        <v>41</v>
      </c>
      <c r="OU58">
        <f t="shared" si="1132"/>
        <v>56</v>
      </c>
      <c r="OV58">
        <f t="shared" si="1133"/>
        <v>22</v>
      </c>
      <c r="OW58">
        <f t="shared" si="1134"/>
        <v>29</v>
      </c>
      <c r="OX58">
        <f t="shared" si="1135"/>
        <v>27</v>
      </c>
      <c r="OY58">
        <f t="shared" si="1136"/>
        <v>23</v>
      </c>
      <c r="OZ58">
        <f t="shared" si="1137"/>
        <v>51</v>
      </c>
      <c r="PA58">
        <f t="shared" si="1138"/>
        <v>28</v>
      </c>
      <c r="PB58">
        <f t="shared" si="1139"/>
        <v>58</v>
      </c>
      <c r="PC58">
        <f t="shared" si="1140"/>
        <v>71</v>
      </c>
      <c r="PD58">
        <f t="shared" si="1141"/>
        <v>0</v>
      </c>
      <c r="PE58">
        <f t="shared" si="1142"/>
        <v>0</v>
      </c>
      <c r="PF58">
        <f t="shared" si="1143"/>
        <v>0</v>
      </c>
      <c r="PG58">
        <f t="shared" si="1144"/>
        <v>0</v>
      </c>
      <c r="PH58">
        <f t="shared" si="1145"/>
        <v>0</v>
      </c>
      <c r="PI58">
        <f t="shared" si="1146"/>
        <v>0</v>
      </c>
      <c r="PJ58">
        <f t="shared" si="1147"/>
        <v>0</v>
      </c>
      <c r="PK58">
        <f t="shared" si="1148"/>
        <v>0</v>
      </c>
      <c r="PL58">
        <f t="shared" si="1149"/>
        <v>0</v>
      </c>
      <c r="PM58">
        <f t="shared" si="1150"/>
        <v>0</v>
      </c>
      <c r="PN58">
        <f t="shared" si="1151"/>
        <v>0</v>
      </c>
      <c r="PO58">
        <f t="shared" si="1152"/>
        <v>0</v>
      </c>
      <c r="PP58">
        <f t="shared" si="1153"/>
        <v>0</v>
      </c>
      <c r="PQ58">
        <f t="shared" si="1154"/>
        <v>0</v>
      </c>
      <c r="PR58">
        <f t="shared" si="1155"/>
        <v>0</v>
      </c>
      <c r="PS58">
        <f t="shared" si="1156"/>
        <v>0</v>
      </c>
      <c r="PT58">
        <f t="shared" si="1157"/>
        <v>0</v>
      </c>
      <c r="PU58">
        <f t="shared" si="1158"/>
        <v>0</v>
      </c>
      <c r="PV58">
        <f t="shared" si="1159"/>
        <v>0</v>
      </c>
      <c r="PW58">
        <f t="shared" si="1160"/>
        <v>0</v>
      </c>
      <c r="PX58">
        <f t="shared" si="1161"/>
        <v>0</v>
      </c>
      <c r="PY58">
        <f t="shared" si="1162"/>
        <v>0</v>
      </c>
      <c r="PZ58">
        <f t="shared" si="1163"/>
        <v>0</v>
      </c>
      <c r="QA58">
        <f t="shared" si="1164"/>
        <v>0</v>
      </c>
      <c r="QB58">
        <f t="shared" si="1165"/>
        <v>0</v>
      </c>
      <c r="QC58">
        <f t="shared" si="1166"/>
        <v>0</v>
      </c>
      <c r="QD58">
        <f t="shared" si="1167"/>
        <v>0</v>
      </c>
      <c r="QE58">
        <f t="shared" si="1168"/>
        <v>0</v>
      </c>
      <c r="QF58">
        <f t="shared" si="1169"/>
        <v>0</v>
      </c>
      <c r="QG58">
        <f t="shared" si="1170"/>
        <v>0</v>
      </c>
      <c r="QH58">
        <f t="shared" si="1171"/>
        <v>0</v>
      </c>
      <c r="QI58">
        <f t="shared" si="1172"/>
        <v>0</v>
      </c>
      <c r="QJ58">
        <f t="shared" si="1173"/>
        <v>0</v>
      </c>
      <c r="QK58">
        <f t="shared" si="1174"/>
        <v>0</v>
      </c>
      <c r="QL58">
        <f t="shared" si="1175"/>
        <v>0</v>
      </c>
      <c r="QM58">
        <f t="shared" si="1176"/>
        <v>0</v>
      </c>
      <c r="QN58">
        <f t="shared" si="1177"/>
        <v>0</v>
      </c>
      <c r="QO58">
        <f t="shared" si="1178"/>
        <v>0</v>
      </c>
      <c r="QP58">
        <f t="shared" si="1179"/>
        <v>0</v>
      </c>
      <c r="QQ58">
        <f t="shared" si="1180"/>
        <v>0</v>
      </c>
      <c r="QR58">
        <f t="shared" si="1181"/>
        <v>0</v>
      </c>
      <c r="QS58">
        <f t="shared" si="1182"/>
        <v>0</v>
      </c>
      <c r="QT58">
        <f t="shared" si="1183"/>
        <v>0</v>
      </c>
      <c r="QU58">
        <f t="shared" si="1184"/>
        <v>0</v>
      </c>
      <c r="QV58">
        <f t="shared" si="1185"/>
        <v>0</v>
      </c>
      <c r="QW58">
        <f t="shared" si="1186"/>
        <v>0</v>
      </c>
      <c r="QX58">
        <f t="shared" si="1187"/>
        <v>0</v>
      </c>
      <c r="QY58">
        <f t="shared" si="1188"/>
        <v>0</v>
      </c>
      <c r="QZ58">
        <f t="shared" si="1189"/>
        <v>0</v>
      </c>
      <c r="RA58">
        <f t="shared" si="1190"/>
        <v>0</v>
      </c>
      <c r="RB58">
        <f t="shared" si="1191"/>
        <v>0</v>
      </c>
      <c r="RC58">
        <f t="shared" si="1192"/>
        <v>0</v>
      </c>
      <c r="RD58">
        <f t="shared" si="1193"/>
        <v>0</v>
      </c>
      <c r="RE58">
        <f t="shared" si="1194"/>
        <v>0</v>
      </c>
      <c r="RF58">
        <f t="shared" si="1195"/>
        <v>0</v>
      </c>
      <c r="RG58">
        <f t="shared" si="1196"/>
        <v>0</v>
      </c>
      <c r="RH58">
        <f t="shared" si="1197"/>
        <v>0</v>
      </c>
      <c r="RI58">
        <f t="shared" si="1198"/>
        <v>0</v>
      </c>
      <c r="RJ58">
        <f t="shared" si="1199"/>
        <v>0</v>
      </c>
      <c r="RK58">
        <f t="shared" si="1200"/>
        <v>0</v>
      </c>
      <c r="RL58">
        <f t="shared" si="1201"/>
        <v>0</v>
      </c>
      <c r="RM58">
        <f t="shared" si="1202"/>
        <v>0</v>
      </c>
      <c r="RN58">
        <f t="shared" si="1203"/>
        <v>0</v>
      </c>
      <c r="RO58">
        <f t="shared" si="1204"/>
        <v>0</v>
      </c>
      <c r="RP58">
        <f t="shared" si="1205"/>
        <v>0</v>
      </c>
      <c r="RQ58">
        <f t="shared" si="1206"/>
        <v>0</v>
      </c>
      <c r="RR58">
        <f t="shared" si="1207"/>
        <v>0</v>
      </c>
      <c r="RS58">
        <f t="shared" si="1208"/>
        <v>0</v>
      </c>
      <c r="RT58">
        <f t="shared" si="1209"/>
        <v>0</v>
      </c>
      <c r="RU58">
        <f t="shared" si="1210"/>
        <v>0</v>
      </c>
      <c r="RV58">
        <f t="shared" si="1211"/>
        <v>0</v>
      </c>
      <c r="RW58">
        <f t="shared" si="1212"/>
        <v>0</v>
      </c>
      <c r="RX58">
        <f t="shared" si="1213"/>
        <v>0</v>
      </c>
      <c r="RY58">
        <f t="shared" si="1214"/>
        <v>0</v>
      </c>
      <c r="SA58" s="4">
        <f t="shared" si="1215"/>
        <v>20.76</v>
      </c>
      <c r="SB58" s="4">
        <f t="shared" si="1216"/>
        <v>6.6</v>
      </c>
      <c r="SC58" s="4">
        <f t="shared" si="1217"/>
        <v>13.26</v>
      </c>
      <c r="SD58" s="4">
        <f t="shared" si="1218"/>
        <v>0</v>
      </c>
      <c r="SF58" s="4">
        <f t="shared" si="1219"/>
        <v>40.619999999999997</v>
      </c>
      <c r="SI58">
        <f t="shared" si="1220"/>
        <v>3.8</v>
      </c>
      <c r="SJ58">
        <f t="shared" si="1221"/>
        <v>4</v>
      </c>
      <c r="SK58">
        <f t="shared" si="1222"/>
        <v>3</v>
      </c>
      <c r="SL58">
        <f t="shared" si="1223"/>
        <v>4</v>
      </c>
      <c r="SM58">
        <f t="shared" si="1224"/>
        <v>3.11</v>
      </c>
      <c r="SN58">
        <f t="shared" si="1225"/>
        <v>4.67</v>
      </c>
      <c r="SO58">
        <f t="shared" si="1226"/>
        <v>3</v>
      </c>
      <c r="SP58">
        <f t="shared" si="1227"/>
        <v>3.6</v>
      </c>
      <c r="SQ58">
        <f t="shared" si="1228"/>
        <v>5.29</v>
      </c>
      <c r="SR58">
        <f t="shared" si="1229"/>
        <v>3.4</v>
      </c>
      <c r="SS58">
        <f t="shared" si="1230"/>
        <v>2.75</v>
      </c>
      <c r="ST58" t="str">
        <f t="shared" si="1231"/>
        <v>0</v>
      </c>
      <c r="SU58" t="str">
        <f t="shared" si="1232"/>
        <v>0</v>
      </c>
      <c r="SV58" t="str">
        <f t="shared" si="1233"/>
        <v>0</v>
      </c>
      <c r="SW58" t="str">
        <f t="shared" si="1234"/>
        <v>0</v>
      </c>
      <c r="SX58" t="str">
        <f t="shared" si="1235"/>
        <v>0</v>
      </c>
      <c r="SY58" t="str">
        <f t="shared" si="1236"/>
        <v>0</v>
      </c>
      <c r="SZ58" t="str">
        <f t="shared" si="1237"/>
        <v>0</v>
      </c>
      <c r="TA58" t="str">
        <f t="shared" si="1238"/>
        <v>0</v>
      </c>
      <c r="TB58" t="str">
        <f t="shared" si="1239"/>
        <v>0</v>
      </c>
      <c r="TC58" t="str">
        <f t="shared" si="1240"/>
        <v>0</v>
      </c>
      <c r="TD58" t="str">
        <f t="shared" si="1241"/>
        <v>0</v>
      </c>
      <c r="TE58" t="str">
        <f t="shared" si="1242"/>
        <v>0</v>
      </c>
      <c r="TF58" t="str">
        <f t="shared" si="1243"/>
        <v>0</v>
      </c>
      <c r="TG58" t="str">
        <f t="shared" si="1244"/>
        <v>0</v>
      </c>
      <c r="TH58" t="str">
        <f t="shared" si="1245"/>
        <v>0</v>
      </c>
      <c r="TI58" t="str">
        <f t="shared" si="1246"/>
        <v>0</v>
      </c>
      <c r="TJ58" t="str">
        <f t="shared" si="1247"/>
        <v>0</v>
      </c>
      <c r="TK58" t="str">
        <f t="shared" si="1248"/>
        <v>0</v>
      </c>
      <c r="TL58" t="str">
        <f t="shared" si="1249"/>
        <v>0</v>
      </c>
      <c r="TM58" t="str">
        <f t="shared" si="1250"/>
        <v>0</v>
      </c>
      <c r="TN58" t="str">
        <f t="shared" si="1251"/>
        <v>0</v>
      </c>
      <c r="TO58" t="str">
        <f t="shared" si="1252"/>
        <v>0</v>
      </c>
      <c r="TP58" t="str">
        <f t="shared" si="1253"/>
        <v>0</v>
      </c>
      <c r="TQ58" t="str">
        <f t="shared" si="1254"/>
        <v>0</v>
      </c>
      <c r="TR58" t="str">
        <f t="shared" si="1255"/>
        <v>0</v>
      </c>
      <c r="TS58" t="str">
        <f t="shared" si="1256"/>
        <v>0</v>
      </c>
      <c r="TT58" t="str">
        <f t="shared" si="1257"/>
        <v>0</v>
      </c>
      <c r="TU58" t="str">
        <f t="shared" si="1258"/>
        <v>0</v>
      </c>
      <c r="TV58" t="str">
        <f t="shared" si="1259"/>
        <v>0</v>
      </c>
      <c r="TW58" t="str">
        <f t="shared" si="1260"/>
        <v>0</v>
      </c>
      <c r="TX58" t="str">
        <f t="shared" si="1261"/>
        <v>0</v>
      </c>
      <c r="TY58" t="str">
        <f t="shared" si="1262"/>
        <v>0</v>
      </c>
      <c r="TZ58" t="str">
        <f t="shared" si="1263"/>
        <v>0</v>
      </c>
      <c r="UA58" t="str">
        <f t="shared" si="1264"/>
        <v>0</v>
      </c>
      <c r="UB58" t="str">
        <f t="shared" si="1265"/>
        <v>0</v>
      </c>
      <c r="UC58" t="str">
        <f t="shared" si="1266"/>
        <v>0</v>
      </c>
      <c r="UD58" t="str">
        <f t="shared" si="1267"/>
        <v>0</v>
      </c>
      <c r="UE58" t="str">
        <f t="shared" si="1268"/>
        <v>0</v>
      </c>
      <c r="UF58" t="str">
        <f t="shared" si="1269"/>
        <v>0</v>
      </c>
      <c r="UG58" t="str">
        <f t="shared" si="1270"/>
        <v>0</v>
      </c>
      <c r="UH58" t="str">
        <f t="shared" si="1271"/>
        <v>0</v>
      </c>
      <c r="UI58" t="str">
        <f t="shared" si="1272"/>
        <v>0</v>
      </c>
      <c r="UJ58" t="str">
        <f t="shared" si="1273"/>
        <v>0</v>
      </c>
      <c r="UK58" t="str">
        <f t="shared" si="1274"/>
        <v>0</v>
      </c>
      <c r="UL58" t="str">
        <f t="shared" si="1275"/>
        <v>0</v>
      </c>
      <c r="UM58" t="str">
        <f t="shared" si="1276"/>
        <v>0</v>
      </c>
      <c r="UN58" t="str">
        <f t="shared" si="1277"/>
        <v>0</v>
      </c>
      <c r="UO58" t="str">
        <f t="shared" si="1278"/>
        <v>0</v>
      </c>
      <c r="UP58" t="str">
        <f t="shared" si="1279"/>
        <v>0</v>
      </c>
      <c r="UQ58" t="str">
        <f t="shared" si="1280"/>
        <v>0</v>
      </c>
      <c r="UR58" t="str">
        <f t="shared" si="1281"/>
        <v>0</v>
      </c>
      <c r="US58" t="str">
        <f t="shared" si="1282"/>
        <v>0</v>
      </c>
      <c r="UT58" t="str">
        <f t="shared" si="1283"/>
        <v>0</v>
      </c>
      <c r="UU58" t="str">
        <f t="shared" si="1284"/>
        <v>0</v>
      </c>
      <c r="UV58" t="str">
        <f t="shared" si="1285"/>
        <v>0</v>
      </c>
      <c r="UW58" t="str">
        <f t="shared" si="1286"/>
        <v>0</v>
      </c>
      <c r="UX58" t="str">
        <f t="shared" si="1287"/>
        <v>0</v>
      </c>
      <c r="UY58" t="str">
        <f t="shared" si="1288"/>
        <v>0</v>
      </c>
      <c r="UZ58" t="str">
        <f t="shared" si="1289"/>
        <v>0</v>
      </c>
      <c r="VA58" t="str">
        <f t="shared" si="1290"/>
        <v>0</v>
      </c>
      <c r="VB58" t="str">
        <f t="shared" si="1291"/>
        <v>0</v>
      </c>
      <c r="VC58" t="str">
        <f t="shared" si="1292"/>
        <v>0</v>
      </c>
      <c r="VD58" t="str">
        <f t="shared" si="1293"/>
        <v>0</v>
      </c>
      <c r="VE58" t="str">
        <f t="shared" si="1294"/>
        <v>0</v>
      </c>
      <c r="VF58" t="str">
        <f t="shared" si="1295"/>
        <v>0</v>
      </c>
      <c r="VG58" t="str">
        <f t="shared" si="1296"/>
        <v>0</v>
      </c>
      <c r="VH58" t="str">
        <f t="shared" si="1297"/>
        <v>0</v>
      </c>
      <c r="VI58" t="str">
        <f t="shared" si="1298"/>
        <v>0</v>
      </c>
      <c r="VJ58" t="str">
        <f t="shared" si="1299"/>
        <v>0</v>
      </c>
      <c r="VK58" t="str">
        <f t="shared" si="1300"/>
        <v>0</v>
      </c>
      <c r="VL58" t="str">
        <f t="shared" si="1301"/>
        <v>0</v>
      </c>
      <c r="VM58" t="str">
        <f t="shared" si="1302"/>
        <v>0</v>
      </c>
      <c r="VN58" t="str">
        <f t="shared" si="1303"/>
        <v>0</v>
      </c>
      <c r="VO58" t="str">
        <f t="shared" si="1304"/>
        <v>0</v>
      </c>
      <c r="VQ58" s="4">
        <f t="shared" si="1305"/>
        <v>19.36</v>
      </c>
      <c r="VR58" s="4">
        <f t="shared" si="1306"/>
        <v>-7.6899999999999995</v>
      </c>
      <c r="VS58" s="4">
        <f t="shared" si="1307"/>
        <v>-28.31</v>
      </c>
      <c r="VT58" s="4">
        <f t="shared" si="1308"/>
        <v>0</v>
      </c>
      <c r="VV58" s="4">
        <f t="shared" si="1309"/>
        <v>-16.64</v>
      </c>
      <c r="VY58">
        <f t="shared" si="1310"/>
        <v>2.21</v>
      </c>
      <c r="VZ58">
        <f t="shared" si="1311"/>
        <v>4.79</v>
      </c>
      <c r="WA58">
        <f t="shared" si="1312"/>
        <v>-10.66</v>
      </c>
      <c r="WB58">
        <f t="shared" si="1313"/>
        <v>0.34</v>
      </c>
      <c r="WC58">
        <f t="shared" si="1314"/>
        <v>-0.49</v>
      </c>
      <c r="WD58">
        <f t="shared" si="1315"/>
        <v>7.1</v>
      </c>
      <c r="WE58">
        <f t="shared" si="1316"/>
        <v>-4.2699999999999996</v>
      </c>
      <c r="WF58">
        <f t="shared" si="1317"/>
        <v>-3.42</v>
      </c>
      <c r="WG58">
        <f t="shared" si="1318"/>
        <v>15.92</v>
      </c>
      <c r="WH58">
        <f t="shared" si="1319"/>
        <v>-17.5</v>
      </c>
      <c r="WI58">
        <f t="shared" si="1320"/>
        <v>-10.66</v>
      </c>
      <c r="WJ58">
        <f t="shared" si="1321"/>
        <v>0</v>
      </c>
      <c r="WK58">
        <f t="shared" si="1322"/>
        <v>0</v>
      </c>
      <c r="WL58">
        <f t="shared" si="1323"/>
        <v>0</v>
      </c>
      <c r="WM58">
        <f t="shared" si="1324"/>
        <v>0</v>
      </c>
      <c r="WN58">
        <f t="shared" si="1325"/>
        <v>0</v>
      </c>
      <c r="WO58">
        <f t="shared" si="1326"/>
        <v>0</v>
      </c>
      <c r="WP58">
        <f t="shared" si="1327"/>
        <v>0</v>
      </c>
      <c r="WQ58">
        <f t="shared" si="1328"/>
        <v>0</v>
      </c>
      <c r="WR58">
        <f t="shared" si="1329"/>
        <v>0</v>
      </c>
      <c r="WS58">
        <f t="shared" si="1330"/>
        <v>0</v>
      </c>
      <c r="WT58">
        <f t="shared" si="1331"/>
        <v>0</v>
      </c>
      <c r="WU58">
        <f t="shared" si="1332"/>
        <v>0</v>
      </c>
      <c r="WV58">
        <f t="shared" si="1333"/>
        <v>0</v>
      </c>
      <c r="WW58">
        <f t="shared" si="1334"/>
        <v>0</v>
      </c>
      <c r="WX58">
        <f t="shared" si="1335"/>
        <v>0</v>
      </c>
      <c r="WY58">
        <f t="shared" si="1336"/>
        <v>0</v>
      </c>
      <c r="WZ58">
        <f t="shared" si="1337"/>
        <v>0</v>
      </c>
      <c r="XA58">
        <f t="shared" si="1338"/>
        <v>0</v>
      </c>
      <c r="XB58">
        <f t="shared" si="1339"/>
        <v>0</v>
      </c>
      <c r="XC58">
        <f t="shared" si="1340"/>
        <v>0</v>
      </c>
      <c r="XD58">
        <f t="shared" si="1341"/>
        <v>0</v>
      </c>
      <c r="XE58">
        <f t="shared" si="1342"/>
        <v>0</v>
      </c>
      <c r="XF58">
        <f t="shared" si="1343"/>
        <v>0</v>
      </c>
      <c r="XG58">
        <f t="shared" si="1344"/>
        <v>0</v>
      </c>
      <c r="XH58">
        <f t="shared" si="1345"/>
        <v>0</v>
      </c>
      <c r="XI58">
        <f t="shared" si="1346"/>
        <v>0</v>
      </c>
      <c r="XJ58">
        <f t="shared" si="1347"/>
        <v>0</v>
      </c>
      <c r="XK58">
        <f t="shared" si="1348"/>
        <v>0</v>
      </c>
      <c r="XL58">
        <f t="shared" si="1349"/>
        <v>0</v>
      </c>
      <c r="XM58">
        <f t="shared" si="1350"/>
        <v>0</v>
      </c>
      <c r="XN58">
        <f t="shared" si="1351"/>
        <v>0</v>
      </c>
      <c r="XO58">
        <f t="shared" si="1352"/>
        <v>0</v>
      </c>
      <c r="XP58">
        <f t="shared" si="1353"/>
        <v>0</v>
      </c>
      <c r="XQ58">
        <f t="shared" si="1354"/>
        <v>0</v>
      </c>
      <c r="XR58">
        <f t="shared" si="1355"/>
        <v>0</v>
      </c>
      <c r="XS58">
        <f t="shared" si="1356"/>
        <v>0</v>
      </c>
      <c r="XT58">
        <f t="shared" si="1357"/>
        <v>0</v>
      </c>
      <c r="XU58">
        <f t="shared" si="1358"/>
        <v>0</v>
      </c>
      <c r="XV58">
        <f t="shared" si="1359"/>
        <v>0</v>
      </c>
      <c r="XW58">
        <f t="shared" si="1360"/>
        <v>0</v>
      </c>
      <c r="XX58">
        <f t="shared" si="1361"/>
        <v>0</v>
      </c>
      <c r="XY58">
        <f t="shared" si="1362"/>
        <v>0</v>
      </c>
      <c r="XZ58">
        <f t="shared" si="1363"/>
        <v>0</v>
      </c>
      <c r="YA58">
        <f t="shared" si="1364"/>
        <v>0</v>
      </c>
      <c r="YB58">
        <f t="shared" si="1365"/>
        <v>0</v>
      </c>
      <c r="YC58">
        <f t="shared" si="1366"/>
        <v>0</v>
      </c>
      <c r="YD58">
        <f t="shared" si="1367"/>
        <v>0</v>
      </c>
      <c r="YE58">
        <f t="shared" si="1368"/>
        <v>0</v>
      </c>
      <c r="YF58">
        <f t="shared" si="1369"/>
        <v>0</v>
      </c>
      <c r="YG58">
        <f t="shared" si="1370"/>
        <v>0</v>
      </c>
      <c r="YH58">
        <f t="shared" si="1371"/>
        <v>0</v>
      </c>
      <c r="YI58">
        <f t="shared" si="1372"/>
        <v>0</v>
      </c>
      <c r="YJ58">
        <f t="shared" si="1373"/>
        <v>0</v>
      </c>
      <c r="YK58">
        <f t="shared" si="1374"/>
        <v>0</v>
      </c>
      <c r="YL58">
        <f t="shared" si="1375"/>
        <v>0</v>
      </c>
      <c r="YM58">
        <f t="shared" si="1376"/>
        <v>0</v>
      </c>
      <c r="YN58">
        <f t="shared" si="1377"/>
        <v>0</v>
      </c>
      <c r="YO58">
        <f t="shared" si="1378"/>
        <v>0</v>
      </c>
      <c r="YP58">
        <f t="shared" si="1379"/>
        <v>0</v>
      </c>
      <c r="YQ58">
        <f t="shared" si="1380"/>
        <v>0</v>
      </c>
      <c r="YR58">
        <f t="shared" si="1381"/>
        <v>0</v>
      </c>
      <c r="YS58">
        <f t="shared" si="1382"/>
        <v>0</v>
      </c>
      <c r="YT58">
        <f t="shared" si="1383"/>
        <v>0</v>
      </c>
      <c r="YU58">
        <f t="shared" si="1384"/>
        <v>0</v>
      </c>
      <c r="YV58">
        <f t="shared" si="1385"/>
        <v>0</v>
      </c>
      <c r="YW58">
        <f t="shared" si="1386"/>
        <v>0</v>
      </c>
      <c r="YX58">
        <f t="shared" si="1387"/>
        <v>0</v>
      </c>
      <c r="YY58">
        <f t="shared" si="1388"/>
        <v>0</v>
      </c>
      <c r="YZ58">
        <f t="shared" si="1389"/>
        <v>0</v>
      </c>
      <c r="ZA58">
        <f t="shared" si="1390"/>
        <v>0</v>
      </c>
      <c r="ZB58">
        <f t="shared" si="1391"/>
        <v>0</v>
      </c>
      <c r="ZC58">
        <f t="shared" si="1392"/>
        <v>0</v>
      </c>
      <c r="ZD58">
        <f t="shared" si="1393"/>
        <v>0</v>
      </c>
      <c r="ZE58">
        <f t="shared" si="1394"/>
        <v>0</v>
      </c>
      <c r="ZG58" s="4">
        <f t="shared" si="1395"/>
        <v>256</v>
      </c>
      <c r="ZH58" s="4">
        <f t="shared" si="1396"/>
        <v>170</v>
      </c>
      <c r="ZI58" s="4">
        <f t="shared" si="1397"/>
        <v>297</v>
      </c>
      <c r="ZJ58" s="4">
        <f t="shared" si="1398"/>
        <v>0</v>
      </c>
      <c r="ZL58" s="4">
        <f t="shared" si="1399"/>
        <v>723</v>
      </c>
      <c r="ZO58">
        <f t="shared" si="1400"/>
        <v>44</v>
      </c>
      <c r="ZP58">
        <f t="shared" si="1401"/>
        <v>34</v>
      </c>
      <c r="ZQ58">
        <f t="shared" si="1402"/>
        <v>75</v>
      </c>
      <c r="ZR58">
        <f t="shared" si="1403"/>
        <v>49</v>
      </c>
      <c r="ZS58">
        <f t="shared" si="1404"/>
        <v>71</v>
      </c>
      <c r="ZT58">
        <f t="shared" si="1405"/>
        <v>61</v>
      </c>
      <c r="ZU58">
        <f t="shared" si="1406"/>
        <v>88</v>
      </c>
      <c r="ZV58">
        <f t="shared" si="1407"/>
        <v>82</v>
      </c>
      <c r="ZW58">
        <f t="shared" si="1408"/>
        <v>42</v>
      </c>
      <c r="ZX58">
        <f t="shared" si="1409"/>
        <v>87</v>
      </c>
      <c r="ZY58">
        <f t="shared" si="1410"/>
        <v>90</v>
      </c>
      <c r="ZZ58">
        <f t="shared" si="1411"/>
        <v>0</v>
      </c>
      <c r="AAA58">
        <f t="shared" si="1412"/>
        <v>0</v>
      </c>
      <c r="AAB58">
        <f t="shared" si="1413"/>
        <v>0</v>
      </c>
      <c r="AAC58">
        <f t="shared" si="1414"/>
        <v>0</v>
      </c>
      <c r="AAD58">
        <f t="shared" si="1415"/>
        <v>0</v>
      </c>
      <c r="AAE58">
        <f t="shared" si="1416"/>
        <v>0</v>
      </c>
      <c r="AAF58">
        <f t="shared" si="1417"/>
        <v>0</v>
      </c>
      <c r="AAG58">
        <f t="shared" si="1418"/>
        <v>0</v>
      </c>
      <c r="AAH58">
        <f t="shared" si="1419"/>
        <v>0</v>
      </c>
      <c r="AAI58">
        <f t="shared" si="1420"/>
        <v>0</v>
      </c>
      <c r="AAJ58">
        <f t="shared" si="1421"/>
        <v>0</v>
      </c>
      <c r="AAK58">
        <f t="shared" si="1422"/>
        <v>0</v>
      </c>
      <c r="AAL58">
        <f t="shared" si="1423"/>
        <v>0</v>
      </c>
      <c r="AAM58">
        <f t="shared" si="1424"/>
        <v>0</v>
      </c>
      <c r="AAN58">
        <f t="shared" si="1425"/>
        <v>0</v>
      </c>
      <c r="AAO58">
        <f t="shared" si="1426"/>
        <v>0</v>
      </c>
      <c r="AAP58">
        <f t="shared" si="1427"/>
        <v>0</v>
      </c>
      <c r="AAQ58">
        <f t="shared" si="1428"/>
        <v>0</v>
      </c>
      <c r="AAR58">
        <f t="shared" si="1429"/>
        <v>0</v>
      </c>
      <c r="AAS58">
        <f t="shared" si="1430"/>
        <v>0</v>
      </c>
      <c r="AAT58">
        <f t="shared" si="1431"/>
        <v>0</v>
      </c>
      <c r="AAU58">
        <f t="shared" si="1432"/>
        <v>0</v>
      </c>
      <c r="AAV58">
        <f t="shared" si="1433"/>
        <v>0</v>
      </c>
      <c r="AAW58">
        <f t="shared" si="1434"/>
        <v>0</v>
      </c>
      <c r="AAX58">
        <f t="shared" si="1435"/>
        <v>0</v>
      </c>
      <c r="AAY58">
        <f t="shared" si="1436"/>
        <v>0</v>
      </c>
      <c r="AAZ58">
        <f t="shared" si="1437"/>
        <v>0</v>
      </c>
      <c r="ABA58">
        <f t="shared" si="1438"/>
        <v>0</v>
      </c>
      <c r="ABB58">
        <f t="shared" si="1439"/>
        <v>0</v>
      </c>
      <c r="ABC58">
        <f t="shared" si="1440"/>
        <v>0</v>
      </c>
      <c r="ABD58">
        <f t="shared" si="1441"/>
        <v>0</v>
      </c>
      <c r="ABE58">
        <f t="shared" si="1442"/>
        <v>0</v>
      </c>
      <c r="ABF58">
        <f t="shared" si="1443"/>
        <v>0</v>
      </c>
      <c r="ABG58">
        <f t="shared" si="1444"/>
        <v>0</v>
      </c>
      <c r="ABH58">
        <f t="shared" si="1445"/>
        <v>0</v>
      </c>
      <c r="ABI58">
        <f t="shared" si="1446"/>
        <v>0</v>
      </c>
      <c r="ABJ58">
        <f t="shared" si="1447"/>
        <v>0</v>
      </c>
      <c r="ABK58">
        <f t="shared" si="1448"/>
        <v>0</v>
      </c>
      <c r="ABL58">
        <f t="shared" si="1449"/>
        <v>0</v>
      </c>
      <c r="ABM58">
        <f t="shared" si="1450"/>
        <v>0</v>
      </c>
      <c r="ABN58">
        <f t="shared" si="1451"/>
        <v>0</v>
      </c>
      <c r="ABO58">
        <f t="shared" si="1452"/>
        <v>0</v>
      </c>
      <c r="ABP58">
        <f t="shared" si="1453"/>
        <v>0</v>
      </c>
      <c r="ABQ58">
        <f t="shared" si="1454"/>
        <v>0</v>
      </c>
      <c r="ABR58">
        <f t="shared" si="1455"/>
        <v>0</v>
      </c>
      <c r="ABS58">
        <f t="shared" si="1456"/>
        <v>0</v>
      </c>
      <c r="ABT58">
        <f t="shared" si="1457"/>
        <v>0</v>
      </c>
      <c r="ABU58">
        <f t="shared" si="1458"/>
        <v>0</v>
      </c>
      <c r="ABV58">
        <f t="shared" si="1459"/>
        <v>0</v>
      </c>
      <c r="ABW58">
        <f t="shared" si="1460"/>
        <v>0</v>
      </c>
      <c r="ABX58">
        <f t="shared" si="1461"/>
        <v>0</v>
      </c>
      <c r="ABY58">
        <f t="shared" si="1462"/>
        <v>0</v>
      </c>
      <c r="ABZ58">
        <f t="shared" si="1463"/>
        <v>0</v>
      </c>
      <c r="ACA58">
        <f t="shared" si="1464"/>
        <v>0</v>
      </c>
      <c r="ACB58">
        <f t="shared" si="1465"/>
        <v>0</v>
      </c>
      <c r="ACC58">
        <f t="shared" si="1466"/>
        <v>0</v>
      </c>
      <c r="ACD58">
        <f t="shared" si="1467"/>
        <v>0</v>
      </c>
      <c r="ACE58">
        <f t="shared" si="1468"/>
        <v>0</v>
      </c>
      <c r="ACF58">
        <f t="shared" si="1469"/>
        <v>0</v>
      </c>
      <c r="ACG58">
        <f t="shared" si="1470"/>
        <v>0</v>
      </c>
      <c r="ACH58">
        <f t="shared" si="1471"/>
        <v>0</v>
      </c>
      <c r="ACI58">
        <f t="shared" si="1472"/>
        <v>0</v>
      </c>
      <c r="ACJ58">
        <f t="shared" si="1473"/>
        <v>0</v>
      </c>
      <c r="ACK58">
        <f t="shared" si="1474"/>
        <v>0</v>
      </c>
      <c r="ACL58">
        <f t="shared" si="1475"/>
        <v>0</v>
      </c>
      <c r="ACM58">
        <f t="shared" si="1476"/>
        <v>0</v>
      </c>
      <c r="ACN58">
        <f t="shared" si="1477"/>
        <v>0</v>
      </c>
      <c r="ACO58">
        <f t="shared" si="1478"/>
        <v>0</v>
      </c>
      <c r="ACP58">
        <f t="shared" si="1479"/>
        <v>0</v>
      </c>
      <c r="ACQ58">
        <f t="shared" si="1480"/>
        <v>0</v>
      </c>
      <c r="ACR58">
        <f t="shared" si="1481"/>
        <v>0</v>
      </c>
      <c r="ACS58">
        <f t="shared" si="1482"/>
        <v>0</v>
      </c>
      <c r="ACT58">
        <f t="shared" si="1483"/>
        <v>0</v>
      </c>
      <c r="ACU58">
        <f t="shared" si="1484"/>
        <v>0</v>
      </c>
      <c r="ACW58" s="4">
        <f t="shared" si="1485"/>
        <v>380.9</v>
      </c>
      <c r="ACX58" s="4">
        <f t="shared" si="1486"/>
        <v>121.3</v>
      </c>
      <c r="ACY58" s="4">
        <f t="shared" si="1487"/>
        <v>164.60000000000002</v>
      </c>
      <c r="ACZ58" s="4">
        <f t="shared" si="1488"/>
        <v>0</v>
      </c>
      <c r="ADA58" s="88">
        <f t="shared" si="1489"/>
        <v>7.7878109889750151</v>
      </c>
      <c r="ADB58" s="4">
        <f t="shared" si="1490"/>
        <v>666.8</v>
      </c>
      <c r="ADC58" s="5">
        <f t="shared" si="1491"/>
        <v>8.7281154896117172</v>
      </c>
      <c r="ADD58" s="5">
        <f t="shared" si="1492"/>
        <v>6.41482657598785</v>
      </c>
      <c r="ADE58">
        <f t="shared" si="1493"/>
        <v>95.9</v>
      </c>
      <c r="ADF58">
        <f t="shared" si="1494"/>
        <v>45.8</v>
      </c>
      <c r="ADG58">
        <f t="shared" si="1495"/>
        <v>11.1</v>
      </c>
      <c r="ADH58">
        <f t="shared" si="1496"/>
        <v>125.2</v>
      </c>
      <c r="ADI58">
        <f t="shared" si="1497"/>
        <v>28.6</v>
      </c>
      <c r="ADJ58">
        <f t="shared" si="1498"/>
        <v>126.5</v>
      </c>
      <c r="ADK58">
        <f t="shared" si="1499"/>
        <v>95.3</v>
      </c>
      <c r="ADL58">
        <f t="shared" si="1500"/>
        <v>26</v>
      </c>
      <c r="ADM58">
        <f t="shared" si="1501"/>
        <v>101.6</v>
      </c>
      <c r="ADN58">
        <f t="shared" si="1502"/>
        <v>10.8</v>
      </c>
      <c r="ADO58">
        <f t="shared" si="1503"/>
        <v>0</v>
      </c>
      <c r="ADP58">
        <f t="shared" si="1504"/>
        <v>0</v>
      </c>
      <c r="ADQ58">
        <f t="shared" si="1505"/>
        <v>0</v>
      </c>
      <c r="ADR58">
        <f t="shared" si="1506"/>
        <v>0</v>
      </c>
      <c r="ADS58">
        <f t="shared" si="1507"/>
        <v>0</v>
      </c>
      <c r="ADT58">
        <f t="shared" si="1508"/>
        <v>0</v>
      </c>
      <c r="ADU58">
        <f t="shared" si="1509"/>
        <v>0</v>
      </c>
      <c r="ADV58">
        <f t="shared" si="1510"/>
        <v>0</v>
      </c>
      <c r="ADW58">
        <f t="shared" si="1511"/>
        <v>0</v>
      </c>
      <c r="ADX58">
        <f t="shared" si="1512"/>
        <v>0</v>
      </c>
      <c r="ADY58">
        <f t="shared" si="1513"/>
        <v>0</v>
      </c>
      <c r="ADZ58">
        <f t="shared" si="1514"/>
        <v>0</v>
      </c>
      <c r="AEA58">
        <f t="shared" si="1515"/>
        <v>0</v>
      </c>
      <c r="AEB58">
        <f t="shared" si="1516"/>
        <v>0</v>
      </c>
      <c r="AEC58">
        <f t="shared" si="1517"/>
        <v>0</v>
      </c>
      <c r="AED58">
        <f t="shared" si="1518"/>
        <v>0</v>
      </c>
      <c r="AEE58">
        <f t="shared" si="1519"/>
        <v>0</v>
      </c>
      <c r="AEF58">
        <f t="shared" si="1520"/>
        <v>0</v>
      </c>
      <c r="AEG58">
        <f t="shared" si="1521"/>
        <v>0</v>
      </c>
      <c r="AEH58">
        <f t="shared" si="1522"/>
        <v>0</v>
      </c>
      <c r="AEI58">
        <f t="shared" si="1523"/>
        <v>0</v>
      </c>
      <c r="AEJ58">
        <f t="shared" si="1524"/>
        <v>0</v>
      </c>
      <c r="AEK58">
        <f t="shared" si="1525"/>
        <v>0</v>
      </c>
      <c r="AEL58">
        <f t="shared" si="1526"/>
        <v>0</v>
      </c>
      <c r="AEM58">
        <f t="shared" si="1527"/>
        <v>0</v>
      </c>
      <c r="AEN58">
        <f t="shared" si="1528"/>
        <v>0</v>
      </c>
      <c r="AEO58">
        <f t="shared" si="1529"/>
        <v>0</v>
      </c>
      <c r="AEP58">
        <f t="shared" si="1530"/>
        <v>0</v>
      </c>
      <c r="AEQ58">
        <f t="shared" si="1531"/>
        <v>0</v>
      </c>
      <c r="AER58">
        <f t="shared" si="1532"/>
        <v>0</v>
      </c>
      <c r="AES58">
        <f t="shared" si="1533"/>
        <v>0</v>
      </c>
      <c r="AET58">
        <f t="shared" si="1534"/>
        <v>0</v>
      </c>
      <c r="AEU58">
        <f t="shared" si="1535"/>
        <v>0</v>
      </c>
      <c r="AEV58">
        <f t="shared" si="1536"/>
        <v>0</v>
      </c>
      <c r="AEW58">
        <f t="shared" si="1537"/>
        <v>0</v>
      </c>
      <c r="AEX58">
        <f t="shared" si="1538"/>
        <v>0</v>
      </c>
      <c r="AEY58">
        <f t="shared" si="1539"/>
        <v>0</v>
      </c>
      <c r="AEZ58">
        <f t="shared" si="1540"/>
        <v>0</v>
      </c>
      <c r="AFA58">
        <f t="shared" si="1541"/>
        <v>0</v>
      </c>
      <c r="AFB58">
        <f t="shared" si="1542"/>
        <v>0</v>
      </c>
      <c r="AFC58">
        <f t="shared" si="1543"/>
        <v>0</v>
      </c>
      <c r="AFD58">
        <f t="shared" si="1544"/>
        <v>0</v>
      </c>
      <c r="AFE58">
        <f t="shared" si="1545"/>
        <v>0</v>
      </c>
      <c r="AFF58">
        <f t="shared" si="1546"/>
        <v>0</v>
      </c>
      <c r="AFG58">
        <f t="shared" si="1547"/>
        <v>0</v>
      </c>
      <c r="AFH58">
        <f t="shared" si="1548"/>
        <v>0</v>
      </c>
      <c r="AFI58">
        <f t="shared" si="1549"/>
        <v>0</v>
      </c>
      <c r="AFJ58">
        <f t="shared" si="1550"/>
        <v>0</v>
      </c>
      <c r="AFK58">
        <f t="shared" si="1551"/>
        <v>0</v>
      </c>
      <c r="AFL58">
        <f t="shared" si="1552"/>
        <v>0</v>
      </c>
      <c r="AFM58">
        <f t="shared" si="1553"/>
        <v>0</v>
      </c>
      <c r="AFN58">
        <f t="shared" si="1554"/>
        <v>0</v>
      </c>
      <c r="AFO58">
        <f t="shared" si="1555"/>
        <v>0</v>
      </c>
      <c r="AFP58">
        <f t="shared" si="1556"/>
        <v>0</v>
      </c>
      <c r="AFQ58">
        <f t="shared" si="1557"/>
        <v>0</v>
      </c>
      <c r="AFR58">
        <f t="shared" si="1558"/>
        <v>0</v>
      </c>
      <c r="AFS58">
        <f t="shared" si="1559"/>
        <v>0</v>
      </c>
      <c r="AFT58">
        <f t="shared" si="1560"/>
        <v>0</v>
      </c>
      <c r="AFU58">
        <f t="shared" si="1561"/>
        <v>0</v>
      </c>
      <c r="AFV58">
        <f t="shared" si="1562"/>
        <v>0</v>
      </c>
      <c r="AFW58">
        <f t="shared" si="1563"/>
        <v>0</v>
      </c>
      <c r="AFX58">
        <f t="shared" si="1564"/>
        <v>0</v>
      </c>
      <c r="AFY58">
        <f t="shared" si="1565"/>
        <v>0</v>
      </c>
      <c r="AFZ58">
        <f t="shared" si="1566"/>
        <v>0</v>
      </c>
      <c r="AGA58">
        <f t="shared" si="1567"/>
        <v>0</v>
      </c>
      <c r="AGB58">
        <f t="shared" si="1568"/>
        <v>0</v>
      </c>
      <c r="AGC58">
        <f t="shared" si="1569"/>
        <v>0</v>
      </c>
      <c r="AGD58">
        <f t="shared" si="1570"/>
        <v>0</v>
      </c>
      <c r="AGE58">
        <f t="shared" si="1571"/>
        <v>0</v>
      </c>
      <c r="AGF58">
        <f t="shared" si="1572"/>
        <v>0</v>
      </c>
      <c r="AGG58">
        <f t="shared" si="1573"/>
        <v>0</v>
      </c>
      <c r="AGH58">
        <f t="shared" si="1574"/>
        <v>0</v>
      </c>
      <c r="AGI58">
        <f t="shared" si="1575"/>
        <v>0</v>
      </c>
      <c r="AGJ58">
        <f t="shared" si="1576"/>
        <v>0</v>
      </c>
      <c r="AGK58">
        <f t="shared" si="1577"/>
        <v>0</v>
      </c>
      <c r="AGM58" s="88">
        <f t="shared" si="1578"/>
        <v>65</v>
      </c>
      <c r="AGN58" s="88">
        <v>65</v>
      </c>
      <c r="AGO58">
        <v>1</v>
      </c>
      <c r="AGP58">
        <f t="shared" si="1579"/>
        <v>1</v>
      </c>
      <c r="AGQ58">
        <f t="shared" si="1580"/>
        <v>1</v>
      </c>
      <c r="AGR58">
        <f t="shared" si="1581"/>
        <v>1</v>
      </c>
      <c r="AGS58">
        <f t="shared" si="1582"/>
        <v>1</v>
      </c>
      <c r="AGT58">
        <f t="shared" si="1583"/>
        <v>3</v>
      </c>
      <c r="AGU58">
        <f t="shared" si="1584"/>
        <v>1</v>
      </c>
      <c r="AGV58">
        <f t="shared" si="1585"/>
        <v>2</v>
      </c>
      <c r="AGW58">
        <f t="shared" si="1586"/>
        <v>9</v>
      </c>
      <c r="AGX58">
        <f t="shared" si="1587"/>
        <v>1</v>
      </c>
      <c r="AGY58">
        <f t="shared" si="1588"/>
        <v>3</v>
      </c>
      <c r="AGZ58">
        <f t="shared" si="1589"/>
        <v>3</v>
      </c>
      <c r="AHA58">
        <f t="shared" si="1590"/>
        <v>0</v>
      </c>
      <c r="AHB58">
        <f t="shared" si="1591"/>
        <v>0</v>
      </c>
      <c r="AHC58">
        <f t="shared" si="1592"/>
        <v>0</v>
      </c>
      <c r="AHD58">
        <f t="shared" si="1593"/>
        <v>0</v>
      </c>
      <c r="AHE58">
        <f t="shared" si="1594"/>
        <v>0</v>
      </c>
      <c r="AHF58">
        <f t="shared" si="1595"/>
        <v>0</v>
      </c>
      <c r="AHG58">
        <f t="shared" si="1596"/>
        <v>0</v>
      </c>
      <c r="AHH58">
        <f t="shared" si="1597"/>
        <v>0</v>
      </c>
      <c r="AHI58">
        <f t="shared" si="1598"/>
        <v>0</v>
      </c>
      <c r="AHJ58">
        <f t="shared" si="1599"/>
        <v>0</v>
      </c>
      <c r="AHK58">
        <f t="shared" si="1600"/>
        <v>0</v>
      </c>
      <c r="AHL58">
        <f t="shared" si="1601"/>
        <v>0</v>
      </c>
      <c r="AHM58">
        <f t="shared" si="1602"/>
        <v>0</v>
      </c>
      <c r="AHN58">
        <f t="shared" si="1603"/>
        <v>0</v>
      </c>
      <c r="AHO58">
        <f t="shared" si="1604"/>
        <v>0</v>
      </c>
      <c r="AHP58">
        <f t="shared" si="1605"/>
        <v>0</v>
      </c>
      <c r="AHQ58">
        <f t="shared" si="1606"/>
        <v>0</v>
      </c>
      <c r="AHR58">
        <f t="shared" si="1607"/>
        <v>0</v>
      </c>
      <c r="AHS58">
        <f t="shared" si="1608"/>
        <v>0</v>
      </c>
      <c r="AHT58">
        <f t="shared" si="1609"/>
        <v>0</v>
      </c>
      <c r="AHU58">
        <f t="shared" si="1610"/>
        <v>0</v>
      </c>
      <c r="AHV58">
        <f t="shared" si="1611"/>
        <v>0</v>
      </c>
      <c r="AHW58">
        <f t="shared" si="1612"/>
        <v>0</v>
      </c>
      <c r="AHX58">
        <f t="shared" si="1613"/>
        <v>0</v>
      </c>
      <c r="AHY58">
        <f t="shared" si="1614"/>
        <v>0</v>
      </c>
      <c r="AHZ58">
        <f t="shared" si="1615"/>
        <v>0</v>
      </c>
      <c r="AIA58">
        <f t="shared" si="1616"/>
        <v>0</v>
      </c>
      <c r="AIB58">
        <f t="shared" si="1617"/>
        <v>0</v>
      </c>
      <c r="AIC58">
        <f t="shared" si="1618"/>
        <v>0</v>
      </c>
      <c r="AID58">
        <f t="shared" si="1619"/>
        <v>0</v>
      </c>
      <c r="AIE58">
        <f t="shared" si="1620"/>
        <v>0</v>
      </c>
      <c r="AIF58">
        <f t="shared" si="1621"/>
        <v>0</v>
      </c>
      <c r="AIG58">
        <f t="shared" si="1622"/>
        <v>0</v>
      </c>
      <c r="AIH58">
        <f t="shared" si="1623"/>
        <v>0</v>
      </c>
      <c r="AII58">
        <f t="shared" si="1624"/>
        <v>0</v>
      </c>
      <c r="AIJ58">
        <f t="shared" si="1625"/>
        <v>0</v>
      </c>
      <c r="AIK58">
        <f t="shared" si="1626"/>
        <v>0</v>
      </c>
      <c r="AIL58">
        <f t="shared" si="1627"/>
        <v>0</v>
      </c>
      <c r="AIM58">
        <f t="shared" si="1628"/>
        <v>0</v>
      </c>
      <c r="AIN58">
        <f t="shared" si="1629"/>
        <v>0</v>
      </c>
      <c r="AIO58">
        <f t="shared" si="1630"/>
        <v>0</v>
      </c>
      <c r="AIP58">
        <f t="shared" si="1631"/>
        <v>0</v>
      </c>
      <c r="AIQ58">
        <f t="shared" si="1632"/>
        <v>0</v>
      </c>
      <c r="AIR58">
        <f t="shared" si="1633"/>
        <v>0</v>
      </c>
      <c r="AIS58">
        <f t="shared" si="1634"/>
        <v>0</v>
      </c>
      <c r="AIT58">
        <f t="shared" si="1635"/>
        <v>0</v>
      </c>
      <c r="AIU58">
        <f t="shared" si="1636"/>
        <v>0</v>
      </c>
      <c r="AIV58">
        <f t="shared" si="1637"/>
        <v>0</v>
      </c>
      <c r="AIW58">
        <f t="shared" si="1638"/>
        <v>0</v>
      </c>
      <c r="AIX58">
        <f t="shared" si="1639"/>
        <v>0</v>
      </c>
      <c r="AIY58">
        <f t="shared" si="1640"/>
        <v>0</v>
      </c>
      <c r="AIZ58">
        <f t="shared" si="1641"/>
        <v>0</v>
      </c>
      <c r="AJA58">
        <f t="shared" si="1642"/>
        <v>0</v>
      </c>
      <c r="AJB58">
        <f t="shared" si="1643"/>
        <v>0</v>
      </c>
      <c r="AJC58">
        <f t="shared" si="1644"/>
        <v>0</v>
      </c>
      <c r="AJD58">
        <f t="shared" si="1645"/>
        <v>0</v>
      </c>
      <c r="AJE58">
        <f t="shared" si="1646"/>
        <v>0</v>
      </c>
      <c r="AJF58">
        <f t="shared" si="1647"/>
        <v>0</v>
      </c>
      <c r="AJG58">
        <f t="shared" si="1648"/>
        <v>0</v>
      </c>
      <c r="AJH58">
        <f t="shared" si="1649"/>
        <v>0</v>
      </c>
      <c r="AJI58">
        <f t="shared" si="1650"/>
        <v>0</v>
      </c>
      <c r="AJJ58">
        <f t="shared" si="1651"/>
        <v>0</v>
      </c>
      <c r="AJK58">
        <f t="shared" si="1652"/>
        <v>0</v>
      </c>
      <c r="AJL58">
        <f t="shared" si="1653"/>
        <v>0</v>
      </c>
      <c r="AJM58">
        <f t="shared" si="1654"/>
        <v>0</v>
      </c>
      <c r="AJN58">
        <f t="shared" si="1655"/>
        <v>0</v>
      </c>
      <c r="AJO58">
        <f t="shared" si="1656"/>
        <v>0</v>
      </c>
      <c r="AJP58">
        <f t="shared" si="1657"/>
        <v>0</v>
      </c>
      <c r="AJQ58">
        <f t="shared" si="1658"/>
        <v>0</v>
      </c>
      <c r="AJR58">
        <f t="shared" si="1659"/>
        <v>0</v>
      </c>
      <c r="AJS58">
        <f t="shared" si="1660"/>
        <v>0</v>
      </c>
      <c r="AJT58">
        <f t="shared" si="1661"/>
        <v>0</v>
      </c>
      <c r="AJU58">
        <f t="shared" si="1662"/>
        <v>0</v>
      </c>
      <c r="AJV58">
        <f t="shared" si="1663"/>
        <v>0</v>
      </c>
      <c r="AJX58">
        <v>49</v>
      </c>
      <c r="AJY58">
        <v>1</v>
      </c>
      <c r="AJZ58">
        <v>1</v>
      </c>
      <c r="AKA58">
        <f t="shared" si="1664"/>
        <v>1</v>
      </c>
      <c r="AKB58">
        <f t="shared" si="1665"/>
        <v>2</v>
      </c>
      <c r="AKC58">
        <f t="shared" si="1666"/>
        <v>2</v>
      </c>
      <c r="AKD58">
        <f t="shared" si="1667"/>
        <v>2</v>
      </c>
      <c r="AKE58">
        <f t="shared" si="1668"/>
        <v>2</v>
      </c>
      <c r="AKF58">
        <f t="shared" si="1669"/>
        <v>2</v>
      </c>
      <c r="AKG58">
        <f t="shared" si="1670"/>
        <v>2</v>
      </c>
      <c r="AKH58">
        <f t="shared" si="1671"/>
        <v>1</v>
      </c>
      <c r="AKI58">
        <f t="shared" si="1672"/>
        <v>0</v>
      </c>
      <c r="AKJ58">
        <f t="shared" si="1673"/>
        <v>0</v>
      </c>
      <c r="AKK58">
        <f t="shared" si="1674"/>
        <v>0</v>
      </c>
      <c r="AKL58">
        <f t="shared" si="1675"/>
        <v>0</v>
      </c>
      <c r="AKM58">
        <f t="shared" si="1676"/>
        <v>0</v>
      </c>
      <c r="AKN58">
        <f t="shared" si="1677"/>
        <v>0</v>
      </c>
      <c r="AKO58">
        <f t="shared" si="1678"/>
        <v>0</v>
      </c>
      <c r="AKP58">
        <f t="shared" si="1679"/>
        <v>0</v>
      </c>
      <c r="AKQ58">
        <f t="shared" si="1680"/>
        <v>0</v>
      </c>
      <c r="AKR58">
        <f t="shared" si="1681"/>
        <v>0</v>
      </c>
      <c r="AKS58">
        <f t="shared" si="1682"/>
        <v>0</v>
      </c>
      <c r="AKT58">
        <f t="shared" si="1683"/>
        <v>0</v>
      </c>
      <c r="AKU58">
        <f t="shared" si="1684"/>
        <v>0</v>
      </c>
      <c r="AKV58">
        <f t="shared" si="1685"/>
        <v>0</v>
      </c>
      <c r="AKW58">
        <f t="shared" si="1686"/>
        <v>0</v>
      </c>
      <c r="AKX58">
        <f t="shared" si="1687"/>
        <v>0</v>
      </c>
      <c r="AKY58">
        <f t="shared" si="1688"/>
        <v>0</v>
      </c>
      <c r="AKZ58">
        <f t="shared" si="1689"/>
        <v>0</v>
      </c>
      <c r="ALA58">
        <f t="shared" si="1690"/>
        <v>0</v>
      </c>
      <c r="ALB58">
        <f t="shared" si="1691"/>
        <v>0</v>
      </c>
      <c r="ALC58">
        <f t="shared" si="1692"/>
        <v>0</v>
      </c>
      <c r="ALD58">
        <f t="shared" si="1693"/>
        <v>0</v>
      </c>
      <c r="ALE58">
        <f t="shared" si="1694"/>
        <v>0</v>
      </c>
      <c r="ALF58">
        <f t="shared" si="1695"/>
        <v>0</v>
      </c>
      <c r="ALG58">
        <f t="shared" si="1696"/>
        <v>0</v>
      </c>
      <c r="ALH58">
        <f t="shared" si="1697"/>
        <v>0</v>
      </c>
      <c r="ALI58">
        <f t="shared" si="1698"/>
        <v>0</v>
      </c>
      <c r="ALJ58">
        <f t="shared" si="1699"/>
        <v>0</v>
      </c>
      <c r="ALK58">
        <f t="shared" si="1700"/>
        <v>0</v>
      </c>
      <c r="ALL58">
        <f t="shared" si="1701"/>
        <v>0</v>
      </c>
      <c r="ALM58">
        <f t="shared" si="1702"/>
        <v>0</v>
      </c>
      <c r="ALN58">
        <f t="shared" si="1703"/>
        <v>0</v>
      </c>
      <c r="ALO58">
        <f t="shared" si="1704"/>
        <v>0</v>
      </c>
      <c r="ALP58">
        <f t="shared" si="1705"/>
        <v>0</v>
      </c>
      <c r="ALQ58">
        <f t="shared" si="1706"/>
        <v>0</v>
      </c>
      <c r="ALR58">
        <f t="shared" si="1707"/>
        <v>0</v>
      </c>
      <c r="ALS58">
        <f t="shared" si="1708"/>
        <v>0</v>
      </c>
      <c r="ALT58">
        <f t="shared" si="1709"/>
        <v>0</v>
      </c>
      <c r="ALU58">
        <f t="shared" si="1710"/>
        <v>0</v>
      </c>
      <c r="ALV58">
        <f t="shared" si="1711"/>
        <v>0</v>
      </c>
      <c r="ALW58">
        <f t="shared" si="1712"/>
        <v>0</v>
      </c>
      <c r="ALX58">
        <f t="shared" si="1713"/>
        <v>0</v>
      </c>
      <c r="ALY58">
        <f t="shared" si="1714"/>
        <v>0</v>
      </c>
      <c r="ALZ58">
        <f t="shared" si="1715"/>
        <v>0</v>
      </c>
      <c r="AMA58">
        <f t="shared" si="1716"/>
        <v>0</v>
      </c>
      <c r="AMB58">
        <f t="shared" si="1717"/>
        <v>0</v>
      </c>
      <c r="AMC58">
        <f t="shared" si="1718"/>
        <v>0</v>
      </c>
      <c r="AMD58">
        <f t="shared" si="1719"/>
        <v>0</v>
      </c>
      <c r="AME58">
        <f t="shared" si="1720"/>
        <v>0</v>
      </c>
      <c r="AMF58">
        <f t="shared" si="1721"/>
        <v>0</v>
      </c>
      <c r="AMG58">
        <f t="shared" si="1722"/>
        <v>0</v>
      </c>
      <c r="AMH58">
        <f t="shared" si="1723"/>
        <v>0</v>
      </c>
      <c r="AMI58">
        <f t="shared" si="1724"/>
        <v>0</v>
      </c>
      <c r="AMJ58">
        <f t="shared" si="1725"/>
        <v>0</v>
      </c>
      <c r="AMK58">
        <f t="shared" si="1726"/>
        <v>0</v>
      </c>
      <c r="AML58">
        <f t="shared" si="1727"/>
        <v>0</v>
      </c>
      <c r="AMM58">
        <f t="shared" si="1728"/>
        <v>0</v>
      </c>
      <c r="AMN58">
        <f t="shared" si="1729"/>
        <v>0</v>
      </c>
      <c r="AMO58">
        <f t="shared" si="1730"/>
        <v>0</v>
      </c>
      <c r="AMP58">
        <f t="shared" si="1731"/>
        <v>0</v>
      </c>
      <c r="AMQ58">
        <f t="shared" si="1732"/>
        <v>0</v>
      </c>
      <c r="AMR58">
        <f t="shared" si="1733"/>
        <v>0</v>
      </c>
      <c r="AMS58">
        <f t="shared" si="1734"/>
        <v>0</v>
      </c>
      <c r="AMT58">
        <f t="shared" si="1735"/>
        <v>0</v>
      </c>
      <c r="AMU58">
        <f t="shared" si="1736"/>
        <v>0</v>
      </c>
      <c r="AMV58">
        <f t="shared" si="1737"/>
        <v>0</v>
      </c>
      <c r="AMW58">
        <f t="shared" si="1738"/>
        <v>0</v>
      </c>
      <c r="AMX58">
        <f t="shared" si="1739"/>
        <v>0</v>
      </c>
      <c r="AMY58">
        <f t="shared" si="1740"/>
        <v>0</v>
      </c>
      <c r="AMZ58">
        <f t="shared" si="1741"/>
        <v>0</v>
      </c>
      <c r="ANA58">
        <f t="shared" si="1742"/>
        <v>0</v>
      </c>
      <c r="ANB58">
        <f t="shared" si="1743"/>
        <v>0</v>
      </c>
      <c r="ANC58">
        <f t="shared" si="1744"/>
        <v>0</v>
      </c>
      <c r="AND58">
        <f t="shared" si="1745"/>
        <v>0</v>
      </c>
      <c r="ANR58" s="4">
        <v>1920</v>
      </c>
      <c r="ANS58" s="4">
        <f t="shared" si="1746"/>
        <v>1920</v>
      </c>
      <c r="ANU58" s="4">
        <v>1849</v>
      </c>
      <c r="ANV58" t="str">
        <f t="shared" si="1747"/>
        <v>1865</v>
      </c>
      <c r="ANW58" t="str">
        <f t="shared" si="1748"/>
        <v>1870</v>
      </c>
      <c r="ANX58" t="str">
        <f t="shared" si="1749"/>
        <v>1863</v>
      </c>
      <c r="ANY58" t="str">
        <f t="shared" si="1750"/>
        <v>1883</v>
      </c>
      <c r="ANZ58" t="str">
        <f t="shared" si="1751"/>
        <v>1895</v>
      </c>
      <c r="AOA58" t="str">
        <f t="shared" si="1752"/>
        <v>1906</v>
      </c>
      <c r="AOB58" t="str">
        <f t="shared" si="1753"/>
        <v>1932</v>
      </c>
      <c r="AOC58" t="str">
        <f t="shared" si="1754"/>
        <v>1923</v>
      </c>
      <c r="AOD58" t="str">
        <f t="shared" si="1755"/>
        <v>1926</v>
      </c>
      <c r="AOE58" t="str">
        <f t="shared" si="1756"/>
        <v>1924</v>
      </c>
      <c r="AOF58" t="str">
        <f t="shared" si="1757"/>
        <v>1920</v>
      </c>
      <c r="AOG58" t="str">
        <f t="shared" si="1758"/>
        <v>1920</v>
      </c>
      <c r="AOH58" t="str">
        <f t="shared" si="1759"/>
        <v>1920</v>
      </c>
      <c r="AOI58" t="str">
        <f t="shared" si="1760"/>
        <v>1920</v>
      </c>
      <c r="AOJ58" t="str">
        <f t="shared" si="1761"/>
        <v>1920</v>
      </c>
      <c r="AOK58" t="str">
        <f t="shared" si="1762"/>
        <v>1920</v>
      </c>
      <c r="AOL58" t="str">
        <f t="shared" si="1763"/>
        <v>1920</v>
      </c>
      <c r="AOM58" t="str">
        <f t="shared" si="1764"/>
        <v>1920</v>
      </c>
      <c r="AON58" t="str">
        <f t="shared" si="1765"/>
        <v>1920</v>
      </c>
      <c r="AOO58" t="str">
        <f t="shared" si="1766"/>
        <v>1920</v>
      </c>
      <c r="AOP58" t="str">
        <f t="shared" si="1767"/>
        <v>1920</v>
      </c>
      <c r="AOQ58" t="str">
        <f t="shared" si="1768"/>
        <v>1920</v>
      </c>
      <c r="AOR58" t="str">
        <f t="shared" si="1769"/>
        <v>1920</v>
      </c>
      <c r="AOS58" t="str">
        <f t="shared" si="1770"/>
        <v>1920</v>
      </c>
      <c r="AOT58" t="str">
        <f t="shared" si="1771"/>
        <v>1920</v>
      </c>
      <c r="AOU58" t="str">
        <f t="shared" si="1772"/>
        <v>1920</v>
      </c>
      <c r="AOV58" t="str">
        <f t="shared" si="1773"/>
        <v>1920</v>
      </c>
      <c r="AOW58" t="str">
        <f t="shared" si="1774"/>
        <v>1920</v>
      </c>
      <c r="AOX58" t="str">
        <f t="shared" si="1775"/>
        <v>1920</v>
      </c>
      <c r="AOY58" t="str">
        <f t="shared" si="1776"/>
        <v>1920</v>
      </c>
      <c r="AOZ58" t="str">
        <f t="shared" si="1777"/>
        <v>1920</v>
      </c>
      <c r="APA58" t="str">
        <f t="shared" si="1778"/>
        <v>1920</v>
      </c>
      <c r="APB58" t="str">
        <f t="shared" si="1779"/>
        <v>1920</v>
      </c>
      <c r="APC58" t="str">
        <f t="shared" si="1780"/>
        <v>1920</v>
      </c>
      <c r="APD58" t="str">
        <f t="shared" si="1781"/>
        <v>1920</v>
      </c>
      <c r="APE58" t="str">
        <f t="shared" si="1782"/>
        <v>1920</v>
      </c>
      <c r="APF58" t="str">
        <f t="shared" si="1783"/>
        <v>1920</v>
      </c>
      <c r="APG58" t="str">
        <f t="shared" si="1784"/>
        <v>1920</v>
      </c>
      <c r="APH58" t="str">
        <f t="shared" si="1785"/>
        <v>1920</v>
      </c>
      <c r="API58" t="str">
        <f t="shared" si="1786"/>
        <v>1920</v>
      </c>
      <c r="APJ58" t="str">
        <f t="shared" si="1787"/>
        <v>1920</v>
      </c>
      <c r="APK58" t="str">
        <f t="shared" si="1788"/>
        <v>1920</v>
      </c>
      <c r="APL58" t="str">
        <f t="shared" si="1789"/>
        <v>1920</v>
      </c>
      <c r="APM58" t="str">
        <f t="shared" si="1790"/>
        <v>1920</v>
      </c>
      <c r="APN58" t="str">
        <f t="shared" si="1791"/>
        <v>1920</v>
      </c>
      <c r="APO58" t="str">
        <f t="shared" si="1792"/>
        <v>1920</v>
      </c>
      <c r="APP58" t="str">
        <f t="shared" si="1793"/>
        <v>1920</v>
      </c>
      <c r="APQ58" t="str">
        <f t="shared" si="1794"/>
        <v>1920</v>
      </c>
      <c r="APR58" t="str">
        <f t="shared" si="1795"/>
        <v>1920</v>
      </c>
      <c r="APS58" t="str">
        <f t="shared" si="1796"/>
        <v>1920</v>
      </c>
      <c r="APT58" t="str">
        <f t="shared" si="1797"/>
        <v>1920</v>
      </c>
      <c r="APU58" t="str">
        <f t="shared" si="1798"/>
        <v>1920</v>
      </c>
      <c r="APV58" t="str">
        <f t="shared" si="1799"/>
        <v>1920</v>
      </c>
      <c r="APW58" t="str">
        <f t="shared" si="1800"/>
        <v>1920</v>
      </c>
      <c r="APX58" t="str">
        <f t="shared" si="1801"/>
        <v>1920</v>
      </c>
      <c r="APY58" t="str">
        <f t="shared" si="1802"/>
        <v>1920</v>
      </c>
      <c r="APZ58" t="str">
        <f t="shared" si="1803"/>
        <v>1920</v>
      </c>
      <c r="AQA58" t="str">
        <f t="shared" si="1804"/>
        <v>1920</v>
      </c>
      <c r="AQB58" t="str">
        <f t="shared" si="1805"/>
        <v>1920</v>
      </c>
      <c r="AQC58" t="str">
        <f t="shared" si="1806"/>
        <v>1920</v>
      </c>
      <c r="AQD58" t="str">
        <f t="shared" si="1807"/>
        <v>1920</v>
      </c>
      <c r="AQE58" t="str">
        <f t="shared" si="1808"/>
        <v>1920</v>
      </c>
      <c r="AQF58" t="str">
        <f t="shared" si="1809"/>
        <v>1920</v>
      </c>
      <c r="AQG58" t="str">
        <f t="shared" si="1810"/>
        <v>1920</v>
      </c>
      <c r="AQH58" t="str">
        <f t="shared" si="1811"/>
        <v>1920</v>
      </c>
      <c r="AQI58" t="str">
        <f t="shared" si="1812"/>
        <v>1920</v>
      </c>
      <c r="AQJ58" t="str">
        <f t="shared" si="1813"/>
        <v>1920</v>
      </c>
      <c r="AQK58" t="str">
        <f t="shared" si="1814"/>
        <v>1920</v>
      </c>
      <c r="AQL58" t="str">
        <f t="shared" si="1815"/>
        <v>1920</v>
      </c>
      <c r="AQM58" t="str">
        <f t="shared" si="1816"/>
        <v>1920</v>
      </c>
      <c r="AQN58" t="str">
        <f t="shared" si="1817"/>
        <v>1920</v>
      </c>
      <c r="AQO58" t="str">
        <f t="shared" si="1818"/>
        <v>1920</v>
      </c>
      <c r="AQP58" t="str">
        <f t="shared" si="1819"/>
        <v>1920</v>
      </c>
      <c r="AQQ58" t="str">
        <f t="shared" si="1820"/>
        <v>1920</v>
      </c>
      <c r="AQR58" t="str">
        <f t="shared" si="1821"/>
        <v>1920</v>
      </c>
      <c r="AQS58" t="str">
        <f t="shared" si="1822"/>
        <v>1920</v>
      </c>
      <c r="AQT58" t="str">
        <f t="shared" si="1823"/>
        <v>1920</v>
      </c>
      <c r="AQU58" t="str">
        <f t="shared" si="1824"/>
        <v>1920</v>
      </c>
      <c r="AQV58" t="str">
        <f t="shared" si="1825"/>
        <v>1920</v>
      </c>
      <c r="AQW58" t="str">
        <f t="shared" si="1826"/>
        <v>1920</v>
      </c>
      <c r="AQX58" t="str">
        <f t="shared" si="1827"/>
        <v>1920</v>
      </c>
      <c r="AQY58" t="str">
        <f t="shared" si="1828"/>
        <v>1920</v>
      </c>
      <c r="AQZ58" t="str">
        <f t="shared" si="1829"/>
        <v>1920</v>
      </c>
      <c r="ARA58" t="str">
        <f t="shared" si="1830"/>
        <v>1920</v>
      </c>
      <c r="ARB58" t="str">
        <f t="shared" si="1831"/>
        <v>1920</v>
      </c>
      <c r="ARC58">
        <v>1849</v>
      </c>
      <c r="ARH58" s="5"/>
    </row>
    <row r="59" spans="1:1152" x14ac:dyDescent="0.2">
      <c r="A59">
        <v>3</v>
      </c>
      <c r="B59" s="13" t="s">
        <v>387</v>
      </c>
      <c r="C59" s="20">
        <f>VLOOKUP(A59, Rankings!$A$2:$AN$161, 40, FALSE)</f>
        <v>57</v>
      </c>
      <c r="D59" s="2" t="s">
        <v>413</v>
      </c>
      <c r="F59" s="4">
        <v>4</v>
      </c>
      <c r="G59" s="4">
        <v>2</v>
      </c>
      <c r="I59" s="5">
        <f t="shared" si="916"/>
        <v>10</v>
      </c>
      <c r="L59" t="s">
        <v>1762</v>
      </c>
      <c r="M59" t="s">
        <v>2190</v>
      </c>
      <c r="N59" t="s">
        <v>2480</v>
      </c>
      <c r="O59" t="s">
        <v>2566</v>
      </c>
      <c r="P59" t="s">
        <v>2809</v>
      </c>
      <c r="Q59" t="s">
        <v>3208</v>
      </c>
      <c r="R59" t="s">
        <v>3323</v>
      </c>
      <c r="S59" t="s">
        <v>3640</v>
      </c>
      <c r="T59" t="s">
        <v>3867</v>
      </c>
      <c r="U59" t="s">
        <v>4083</v>
      </c>
      <c r="V59" t="s">
        <v>10</v>
      </c>
      <c r="W59" t="str">
        <f>Rankings!D58</f>
        <v>-</v>
      </c>
      <c r="X59" t="s">
        <v>10</v>
      </c>
      <c r="Y59" t="s">
        <v>10</v>
      </c>
      <c r="Z59" t="s">
        <v>10</v>
      </c>
      <c r="AA59" t="s">
        <v>10</v>
      </c>
      <c r="AB59" t="s">
        <v>10</v>
      </c>
      <c r="AC59" t="s">
        <v>10</v>
      </c>
      <c r="AD59" t="s">
        <v>10</v>
      </c>
      <c r="AE59" t="s">
        <v>10</v>
      </c>
      <c r="AF59" t="s">
        <v>10</v>
      </c>
      <c r="AG59" t="s">
        <v>10</v>
      </c>
      <c r="AH59" t="s">
        <v>10</v>
      </c>
      <c r="AI59" t="s">
        <v>10</v>
      </c>
      <c r="AJ59" t="s">
        <v>10</v>
      </c>
      <c r="AK59" t="s">
        <v>10</v>
      </c>
      <c r="AL59" t="s">
        <v>10</v>
      </c>
      <c r="AM59" t="s">
        <v>10</v>
      </c>
      <c r="AN59" t="s">
        <v>10</v>
      </c>
      <c r="AO59" t="s">
        <v>10</v>
      </c>
      <c r="AP59" t="s">
        <v>10</v>
      </c>
      <c r="AQ59" t="s">
        <v>10</v>
      </c>
      <c r="AR59" t="s">
        <v>10</v>
      </c>
      <c r="AS59" t="s">
        <v>10</v>
      </c>
      <c r="AT59" t="s">
        <v>10</v>
      </c>
      <c r="AU59" t="s">
        <v>10</v>
      </c>
      <c r="AV59" t="s">
        <v>10</v>
      </c>
      <c r="AW59" t="s">
        <v>10</v>
      </c>
      <c r="AX59" t="s">
        <v>10</v>
      </c>
      <c r="AY59" t="s">
        <v>10</v>
      </c>
      <c r="AZ59" t="s">
        <v>10</v>
      </c>
      <c r="BA59" t="s">
        <v>10</v>
      </c>
      <c r="BB59" t="s">
        <v>10</v>
      </c>
      <c r="BC59" t="s">
        <v>10</v>
      </c>
      <c r="BD59" t="s">
        <v>10</v>
      </c>
      <c r="BE59" t="s">
        <v>10</v>
      </c>
      <c r="BF59" t="s">
        <v>10</v>
      </c>
      <c r="BG59" t="s">
        <v>10</v>
      </c>
      <c r="BH59" t="s">
        <v>10</v>
      </c>
      <c r="BI59" t="s">
        <v>10</v>
      </c>
      <c r="BJ59" t="s">
        <v>10</v>
      </c>
      <c r="BK59" t="s">
        <v>10</v>
      </c>
      <c r="BL59" t="s">
        <v>10</v>
      </c>
      <c r="BM59" t="s">
        <v>10</v>
      </c>
      <c r="BN59" t="s">
        <v>10</v>
      </c>
      <c r="BO59" t="s">
        <v>10</v>
      </c>
      <c r="BP59" t="s">
        <v>10</v>
      </c>
      <c r="BQ59" t="s">
        <v>10</v>
      </c>
      <c r="BR59" t="s">
        <v>10</v>
      </c>
      <c r="BS59" t="s">
        <v>10</v>
      </c>
      <c r="BT59" t="s">
        <v>10</v>
      </c>
      <c r="BU59" t="s">
        <v>10</v>
      </c>
      <c r="BV59" t="s">
        <v>10</v>
      </c>
      <c r="BW59" t="s">
        <v>10</v>
      </c>
      <c r="BX59" t="s">
        <v>10</v>
      </c>
      <c r="BY59" t="s">
        <v>10</v>
      </c>
      <c r="BZ59" t="s">
        <v>10</v>
      </c>
      <c r="CA59" t="s">
        <v>10</v>
      </c>
      <c r="CB59" t="s">
        <v>10</v>
      </c>
      <c r="CC59" t="s">
        <v>10</v>
      </c>
      <c r="CD59" t="s">
        <v>10</v>
      </c>
      <c r="CE59" t="s">
        <v>10</v>
      </c>
      <c r="CF59" t="s">
        <v>10</v>
      </c>
      <c r="CG59" t="s">
        <v>10</v>
      </c>
      <c r="CH59" t="s">
        <v>10</v>
      </c>
      <c r="CI59" t="s">
        <v>10</v>
      </c>
      <c r="CJ59" t="s">
        <v>10</v>
      </c>
      <c r="CK59" t="s">
        <v>10</v>
      </c>
      <c r="CL59" t="s">
        <v>10</v>
      </c>
      <c r="CM59" t="s">
        <v>10</v>
      </c>
      <c r="CN59" t="s">
        <v>10</v>
      </c>
      <c r="CO59" t="s">
        <v>10</v>
      </c>
      <c r="CP59" t="s">
        <v>10</v>
      </c>
      <c r="CQ59" t="s">
        <v>10</v>
      </c>
      <c r="CR59" t="s">
        <v>10</v>
      </c>
      <c r="CT59" s="4">
        <f t="shared" si="917"/>
        <v>3</v>
      </c>
      <c r="CU59" s="4">
        <f t="shared" si="918"/>
        <v>1</v>
      </c>
      <c r="CV59" s="4">
        <f t="shared" si="919"/>
        <v>0</v>
      </c>
      <c r="CW59" s="4">
        <f t="shared" si="920"/>
        <v>1</v>
      </c>
      <c r="CX59" s="4">
        <f t="shared" si="921"/>
        <v>1</v>
      </c>
      <c r="CY59" s="4">
        <f t="shared" si="922"/>
        <v>0</v>
      </c>
      <c r="CZ59" s="4">
        <f t="shared" si="923"/>
        <v>0</v>
      </c>
      <c r="DA59" s="4">
        <f t="shared" si="924"/>
        <v>1</v>
      </c>
      <c r="DB59" s="4">
        <f t="shared" si="925"/>
        <v>1</v>
      </c>
      <c r="DC59" s="4">
        <f t="shared" si="926"/>
        <v>0</v>
      </c>
      <c r="DD59" s="4">
        <f t="shared" si="927"/>
        <v>0</v>
      </c>
      <c r="DE59" s="4">
        <f t="shared" si="928"/>
        <v>2</v>
      </c>
      <c r="DF59" s="4">
        <f t="shared" si="929"/>
        <v>0</v>
      </c>
      <c r="DG59" s="4">
        <f t="shared" si="930"/>
        <v>0</v>
      </c>
      <c r="DH59" s="4">
        <f t="shared" si="931"/>
        <v>0</v>
      </c>
      <c r="DI59" s="152">
        <f t="shared" si="932"/>
        <v>0</v>
      </c>
      <c r="DJ59" s="153">
        <f t="shared" si="933"/>
        <v>4</v>
      </c>
      <c r="DK59" s="4">
        <f t="shared" si="934"/>
        <v>1</v>
      </c>
      <c r="DL59" s="4">
        <f t="shared" si="935"/>
        <v>1</v>
      </c>
      <c r="DM59" s="4">
        <f t="shared" si="936"/>
        <v>1</v>
      </c>
      <c r="DN59" s="4">
        <f t="shared" si="937"/>
        <v>1</v>
      </c>
      <c r="DO59" s="4">
        <f t="shared" si="938"/>
        <v>2</v>
      </c>
      <c r="DP59" s="4">
        <f t="shared" si="939"/>
        <v>0</v>
      </c>
      <c r="DQ59" s="4">
        <f t="shared" si="940"/>
        <v>0</v>
      </c>
      <c r="DR59" s="4">
        <f t="shared" si="941"/>
        <v>12</v>
      </c>
      <c r="DS59" s="4">
        <f t="shared" si="942"/>
        <v>7</v>
      </c>
      <c r="DT59" s="4">
        <f t="shared" si="943"/>
        <v>3</v>
      </c>
      <c r="DU59" t="str">
        <f t="shared" si="944"/>
        <v>3R</v>
      </c>
      <c r="DV59" t="str">
        <f t="shared" si="945"/>
        <v>2R</v>
      </c>
      <c r="DW59" t="str">
        <f t="shared" si="946"/>
        <v>3R</v>
      </c>
      <c r="DX59" t="str">
        <f t="shared" si="947"/>
        <v>3S</v>
      </c>
      <c r="DY59" t="str">
        <f t="shared" si="948"/>
        <v>0S</v>
      </c>
      <c r="DZ59" t="str">
        <f t="shared" si="949"/>
        <v>0R</v>
      </c>
      <c r="EA59" t="str">
        <f t="shared" si="950"/>
        <v>0L</v>
      </c>
      <c r="EB59" t="str">
        <f t="shared" si="951"/>
        <v>3L</v>
      </c>
      <c r="EC59" t="str">
        <f t="shared" si="952"/>
        <v>3R</v>
      </c>
      <c r="ED59" t="str">
        <f t="shared" si="953"/>
        <v>0S</v>
      </c>
      <c r="EE59">
        <f t="shared" si="954"/>
        <v>0</v>
      </c>
      <c r="EF59">
        <f t="shared" si="955"/>
        <v>0</v>
      </c>
      <c r="EG59">
        <f t="shared" si="956"/>
        <v>0</v>
      </c>
      <c r="EH59">
        <f t="shared" si="957"/>
        <v>0</v>
      </c>
      <c r="EI59">
        <f t="shared" si="958"/>
        <v>0</v>
      </c>
      <c r="EJ59">
        <f t="shared" si="959"/>
        <v>0</v>
      </c>
      <c r="EK59">
        <f t="shared" si="960"/>
        <v>0</v>
      </c>
      <c r="EL59">
        <f t="shared" si="961"/>
        <v>0</v>
      </c>
      <c r="EM59">
        <f t="shared" si="962"/>
        <v>0</v>
      </c>
      <c r="EN59">
        <f t="shared" si="963"/>
        <v>0</v>
      </c>
      <c r="EO59">
        <f t="shared" si="964"/>
        <v>0</v>
      </c>
      <c r="EP59">
        <f t="shared" si="965"/>
        <v>0</v>
      </c>
      <c r="EQ59">
        <f t="shared" si="966"/>
        <v>0</v>
      </c>
      <c r="ER59">
        <f t="shared" si="967"/>
        <v>0</v>
      </c>
      <c r="ES59">
        <f t="shared" si="968"/>
        <v>0</v>
      </c>
      <c r="ET59">
        <f t="shared" si="969"/>
        <v>0</v>
      </c>
      <c r="EU59">
        <f t="shared" si="970"/>
        <v>0</v>
      </c>
      <c r="EV59">
        <f t="shared" si="971"/>
        <v>0</v>
      </c>
      <c r="EW59">
        <f t="shared" si="972"/>
        <v>0</v>
      </c>
      <c r="EX59">
        <f t="shared" si="973"/>
        <v>0</v>
      </c>
      <c r="EY59">
        <f t="shared" si="974"/>
        <v>0</v>
      </c>
      <c r="EZ59">
        <f t="shared" si="975"/>
        <v>0</v>
      </c>
      <c r="FA59">
        <f t="shared" si="976"/>
        <v>0</v>
      </c>
      <c r="FB59">
        <f t="shared" si="977"/>
        <v>0</v>
      </c>
      <c r="FC59">
        <f t="shared" si="978"/>
        <v>0</v>
      </c>
      <c r="FD59">
        <f t="shared" si="979"/>
        <v>0</v>
      </c>
      <c r="FE59">
        <f t="shared" si="980"/>
        <v>0</v>
      </c>
      <c r="FF59">
        <f t="shared" si="981"/>
        <v>0</v>
      </c>
      <c r="FG59">
        <f t="shared" si="982"/>
        <v>0</v>
      </c>
      <c r="FH59">
        <f t="shared" si="983"/>
        <v>0</v>
      </c>
      <c r="FI59">
        <f t="shared" si="984"/>
        <v>0</v>
      </c>
      <c r="FJ59">
        <f t="shared" si="985"/>
        <v>0</v>
      </c>
      <c r="FK59">
        <f t="shared" si="986"/>
        <v>0</v>
      </c>
      <c r="FL59">
        <f t="shared" si="987"/>
        <v>0</v>
      </c>
      <c r="FM59">
        <f t="shared" si="988"/>
        <v>0</v>
      </c>
      <c r="FN59">
        <f t="shared" si="989"/>
        <v>0</v>
      </c>
      <c r="FO59">
        <f t="shared" si="990"/>
        <v>0</v>
      </c>
      <c r="FP59">
        <f t="shared" si="991"/>
        <v>0</v>
      </c>
      <c r="FQ59">
        <f t="shared" si="992"/>
        <v>0</v>
      </c>
      <c r="FR59">
        <f t="shared" si="993"/>
        <v>0</v>
      </c>
      <c r="FS59">
        <f t="shared" si="994"/>
        <v>0</v>
      </c>
      <c r="FT59">
        <f t="shared" si="995"/>
        <v>0</v>
      </c>
      <c r="FU59">
        <f t="shared" si="996"/>
        <v>0</v>
      </c>
      <c r="FV59">
        <f t="shared" si="997"/>
        <v>0</v>
      </c>
      <c r="FW59">
        <f t="shared" si="998"/>
        <v>0</v>
      </c>
      <c r="FX59">
        <f t="shared" si="999"/>
        <v>0</v>
      </c>
      <c r="FY59">
        <f t="shared" si="1000"/>
        <v>0</v>
      </c>
      <c r="FZ59">
        <f t="shared" si="1001"/>
        <v>0</v>
      </c>
      <c r="GA59">
        <f t="shared" si="1002"/>
        <v>0</v>
      </c>
      <c r="GB59">
        <f t="shared" si="1003"/>
        <v>0</v>
      </c>
      <c r="GC59">
        <f t="shared" si="1004"/>
        <v>0</v>
      </c>
      <c r="GD59">
        <f t="shared" si="1005"/>
        <v>0</v>
      </c>
      <c r="GE59">
        <f t="shared" si="1006"/>
        <v>0</v>
      </c>
      <c r="GF59">
        <f t="shared" si="1007"/>
        <v>0</v>
      </c>
      <c r="GG59">
        <f t="shared" si="1008"/>
        <v>0</v>
      </c>
      <c r="GH59">
        <f t="shared" si="1009"/>
        <v>0</v>
      </c>
      <c r="GI59">
        <f t="shared" si="1010"/>
        <v>0</v>
      </c>
      <c r="GJ59">
        <f t="shared" si="1011"/>
        <v>0</v>
      </c>
      <c r="GK59">
        <f t="shared" si="1012"/>
        <v>0</v>
      </c>
      <c r="GL59">
        <f t="shared" si="1013"/>
        <v>0</v>
      </c>
      <c r="GM59">
        <f t="shared" si="1014"/>
        <v>0</v>
      </c>
      <c r="GN59">
        <f t="shared" si="1015"/>
        <v>0</v>
      </c>
      <c r="GO59">
        <f t="shared" si="1016"/>
        <v>0</v>
      </c>
      <c r="GP59">
        <f t="shared" si="1017"/>
        <v>0</v>
      </c>
      <c r="GQ59">
        <f t="shared" si="1018"/>
        <v>0</v>
      </c>
      <c r="GR59">
        <f t="shared" si="1019"/>
        <v>0</v>
      </c>
      <c r="GS59">
        <f t="shared" si="1020"/>
        <v>0</v>
      </c>
      <c r="GT59">
        <f t="shared" si="1021"/>
        <v>0</v>
      </c>
      <c r="GU59">
        <f t="shared" si="1022"/>
        <v>0</v>
      </c>
      <c r="GV59">
        <f t="shared" si="1023"/>
        <v>0</v>
      </c>
      <c r="GW59">
        <f t="shared" si="1024"/>
        <v>0</v>
      </c>
      <c r="GX59">
        <f t="shared" si="1025"/>
        <v>0</v>
      </c>
      <c r="GY59">
        <f t="shared" si="1026"/>
        <v>0</v>
      </c>
      <c r="GZ59">
        <f t="shared" si="1027"/>
        <v>0</v>
      </c>
      <c r="HA59">
        <f t="shared" si="1028"/>
        <v>0</v>
      </c>
      <c r="HB59" s="176" t="s">
        <v>265</v>
      </c>
      <c r="HC59" s="89">
        <f t="shared" si="1029"/>
        <v>296.39607583546012</v>
      </c>
      <c r="HD59" s="89">
        <f t="shared" si="1030"/>
        <v>95.805555340526368</v>
      </c>
      <c r="HE59" s="89">
        <f t="shared" si="1031"/>
        <v>166.69690904862819</v>
      </c>
      <c r="HF59" s="89">
        <f t="shared" si="1032"/>
        <v>0</v>
      </c>
      <c r="HH59" s="88">
        <f t="shared" si="1033"/>
        <v>558.89854022461464</v>
      </c>
      <c r="HI59" s="88">
        <f t="shared" si="1034"/>
        <v>55.565636349542729</v>
      </c>
      <c r="HK59">
        <f>IFERROR(VLOOKUP(_xlfn.NUMBERVALUE(MID(L59, SEARCH("!", L59)+1, SEARCH("+", L59)-SEARCH("!", L59)-1)), Rankings!$A$2:$BK$161, 63, FALSE),0)</f>
        <v>46.57191050078378</v>
      </c>
      <c r="HL59">
        <f>IFERROR(VLOOKUP(_xlfn.NUMBERVALUE(MID(M59, SEARCH("!", M59)+1, SEARCH("+", M59)-SEARCH("!", M59)-1)), Rankings!$A$2:$BK$161, 63, FALSE),0)</f>
        <v>65.603496013227385</v>
      </c>
      <c r="HM59">
        <f>IFERROR(VLOOKUP(_xlfn.NUMBERVALUE(MID(N59, SEARCH("!", N59)+1, SEARCH("+", N59)-SEARCH("!", N59)-1)), Rankings!$A$2:$BK$161, 63, FALSE),0)</f>
        <v>64.970698730001601</v>
      </c>
      <c r="HN59">
        <f>IFERROR(VLOOKUP(_xlfn.NUMBERVALUE(MID(O59, SEARCH("!", O59)+1, SEARCH("+", O59)-SEARCH("!", O59)-1)), Rankings!$A$2:$BK$161, 63, FALSE),0)</f>
        <v>28.743047053991727</v>
      </c>
      <c r="HO59">
        <f>IFERROR(VLOOKUP(_xlfn.NUMBERVALUE(MID(P59, SEARCH("!", P59)+1, SEARCH("+", P59)-SEARCH("!", P59)-1)), Rankings!$A$2:$BK$161, 63, FALSE),0)</f>
        <v>51.730681106291627</v>
      </c>
      <c r="HP59">
        <f>IFERROR(VLOOKUP(_xlfn.NUMBERVALUE(MID(Q59, SEARCH("!", Q59)+1, SEARCH("+", Q59)-SEARCH("!", Q59)-1)), Rankings!$A$2:$BK$161, 63, FALSE),0)</f>
        <v>70.277670234186559</v>
      </c>
      <c r="HQ59">
        <f>IFERROR(VLOOKUP(_xlfn.NUMBERVALUE(MID(R59, SEARCH("!", R59)+1, SEARCH("+", R59)-SEARCH("!", R59)-1)), Rankings!$A$2:$BK$161, 63, FALSE),0)</f>
        <v>46.57191050078378</v>
      </c>
      <c r="HR59">
        <f>IFERROR(VLOOKUP(_xlfn.NUMBERVALUE(MID(S59, SEARCH("!", S59)+1, SEARCH("+", S59)-SEARCH("!", S59)-1)), Rankings!$A$2:$BK$161, 63, FALSE),0)</f>
        <v>49.233644839742588</v>
      </c>
      <c r="HS59">
        <f>IFERROR(VLOOKUP(_xlfn.NUMBERVALUE(MID(T59, SEARCH("!", T59)+1, SEARCH("+", T59)-SEARCH("!", T59)-1)), Rankings!$A$2:$BK$161, 63, FALSE),0)</f>
        <v>48.972300357260778</v>
      </c>
      <c r="HT59">
        <f>IFERROR(VLOOKUP(_xlfn.NUMBERVALUE(MID(U59, SEARCH("!", U59)+1, SEARCH("+", U59)-SEARCH("!", U59)-1)), Rankings!$A$2:$BK$161, 63, FALSE),0)</f>
        <v>86.223180888344842</v>
      </c>
      <c r="HU59">
        <f>IFERROR(VLOOKUP(_xlfn.NUMBERVALUE(MID(V59, SEARCH("!", V59)+1, SEARCH("+", V59)-SEARCH("!", V59)-1)), Rankings!$A$2:$BK$161, 63, FALSE),0)</f>
        <v>0</v>
      </c>
      <c r="HV59">
        <f>IFERROR(VLOOKUP(_xlfn.NUMBERVALUE(MID(W59, SEARCH("!", W59)+1, SEARCH("+", W59)-SEARCH("!", W59)-1)), Rankings!$A$2:$BK$161, 63, FALSE),0)</f>
        <v>0</v>
      </c>
      <c r="HW59">
        <f>IFERROR(VLOOKUP(_xlfn.NUMBERVALUE(MID(X59, SEARCH("!", X59)+1, SEARCH("+", X59)-SEARCH("!", X59)-1)), Rankings!$A$2:$BK$161, 63, FALSE),0)</f>
        <v>0</v>
      </c>
      <c r="HX59">
        <f>IFERROR(VLOOKUP(_xlfn.NUMBERVALUE(MID(Y59, SEARCH("!", Y59)+1, SEARCH("+", Y59)-SEARCH("!", Y59)-1)), Rankings!$A$2:$BK$161, 63, FALSE),0)</f>
        <v>0</v>
      </c>
      <c r="HY59">
        <f>IFERROR(VLOOKUP(_xlfn.NUMBERVALUE(MID(Z59, SEARCH("!", Z59)+1, SEARCH("+", Z59)-SEARCH("!", Z59)-1)), Rankings!$A$2:$BK$161, 63, FALSE),0)</f>
        <v>0</v>
      </c>
      <c r="HZ59">
        <f>IFERROR(VLOOKUP(_xlfn.NUMBERVALUE(MID(AA59, SEARCH("!", AA59)+1, SEARCH("+", AA59)-SEARCH("!", AA59)-1)), Rankings!$A$2:$BK$161, 63, FALSE),0)</f>
        <v>0</v>
      </c>
      <c r="IA59">
        <f>IFERROR(VLOOKUP(_xlfn.NUMBERVALUE(MID(AB59, SEARCH("!", AB59)+1, SEARCH("+", AB59)-SEARCH("!", AB59)-1)), Rankings!$A$2:$BK$161, 63, FALSE),0)</f>
        <v>0</v>
      </c>
      <c r="IB59">
        <f>IFERROR(VLOOKUP(_xlfn.NUMBERVALUE(MID(AC59, SEARCH("!", AC59)+1, SEARCH("+", AC59)-SEARCH("!", AC59)-1)), Rankings!$A$2:$BK$161, 63, FALSE),0)</f>
        <v>0</v>
      </c>
      <c r="IC59">
        <f>IFERROR(VLOOKUP(_xlfn.NUMBERVALUE(MID(AD59, SEARCH("!", AD59)+1, SEARCH("+", AD59)-SEARCH("!", AD59)-1)), Rankings!$A$2:$BK$161, 63, FALSE),0)</f>
        <v>0</v>
      </c>
      <c r="ID59">
        <f>IFERROR(VLOOKUP(_xlfn.NUMBERVALUE(MID(AE59, SEARCH("!", AE59)+1, SEARCH("+", AE59)-SEARCH("!", AE59)-1)), Rankings!$A$2:$BK$161, 63, FALSE),0)</f>
        <v>0</v>
      </c>
      <c r="IE59">
        <f>IFERROR(VLOOKUP(_xlfn.NUMBERVALUE(MID(AF59, SEARCH("!", AF59)+1, SEARCH("+", AF59)-SEARCH("!", AF59)-1)), Rankings!$A$2:$BK$161, 63, FALSE),0)</f>
        <v>0</v>
      </c>
      <c r="IF59">
        <f>IFERROR(VLOOKUP(_xlfn.NUMBERVALUE(MID(AG59, SEARCH("!", AG59)+1, SEARCH("+", AG59)-SEARCH("!", AG59)-1)), Rankings!$A$2:$BK$161, 63, FALSE),0)</f>
        <v>0</v>
      </c>
      <c r="IG59">
        <f>IFERROR(VLOOKUP(_xlfn.NUMBERVALUE(MID(AH59, SEARCH("!", AH59)+1, SEARCH("+", AH59)-SEARCH("!", AH59)-1)), Rankings!$A$2:$BK$161, 63, FALSE),0)</f>
        <v>0</v>
      </c>
      <c r="IH59">
        <f>IFERROR(VLOOKUP(_xlfn.NUMBERVALUE(MID(AI59, SEARCH("!", AI59)+1, SEARCH("+", AI59)-SEARCH("!", AI59)-1)), Rankings!$A$2:$BK$161, 63, FALSE),0)</f>
        <v>0</v>
      </c>
      <c r="II59">
        <f>IFERROR(VLOOKUP(_xlfn.NUMBERVALUE(MID(AJ59, SEARCH("!", AJ59)+1, SEARCH("+", AJ59)-SEARCH("!", AJ59)-1)), Rankings!$A$2:$BK$161, 63, FALSE),0)</f>
        <v>0</v>
      </c>
      <c r="IJ59">
        <f>IFERROR(VLOOKUP(_xlfn.NUMBERVALUE(MID(AK59, SEARCH("!", AK59)+1, SEARCH("+", AK59)-SEARCH("!", AK59)-1)), Rankings!$A$2:$BK$161, 63, FALSE),0)</f>
        <v>0</v>
      </c>
      <c r="IK59">
        <f>IFERROR(VLOOKUP(_xlfn.NUMBERVALUE(MID(AL59, SEARCH("!", AL59)+1, SEARCH("+", AL59)-SEARCH("!", AL59)-1)), Rankings!$A$2:$BK$161, 63, FALSE),0)</f>
        <v>0</v>
      </c>
      <c r="IL59">
        <f>IFERROR(VLOOKUP(_xlfn.NUMBERVALUE(MID(AM59, SEARCH("!", AM59)+1, SEARCH("+", AM59)-SEARCH("!", AM59)-1)), Rankings!$A$2:$BK$161, 63, FALSE),0)</f>
        <v>0</v>
      </c>
      <c r="IM59">
        <f>IFERROR(VLOOKUP(_xlfn.NUMBERVALUE(MID(AN59, SEARCH("!", AN59)+1, SEARCH("+", AN59)-SEARCH("!", AN59)-1)), Rankings!$A$2:$BK$161, 63, FALSE),0)</f>
        <v>0</v>
      </c>
      <c r="IN59">
        <f>IFERROR(VLOOKUP(_xlfn.NUMBERVALUE(MID(AO59, SEARCH("!", AO59)+1, SEARCH("+", AO59)-SEARCH("!", AO59)-1)), Rankings!$A$2:$BK$161, 63, FALSE),0)</f>
        <v>0</v>
      </c>
      <c r="IO59">
        <f>IFERROR(VLOOKUP(_xlfn.NUMBERVALUE(MID(AP59, SEARCH("!", AP59)+1, SEARCH("+", AP59)-SEARCH("!", AP59)-1)), Rankings!$A$2:$BK$161, 63, FALSE),0)</f>
        <v>0</v>
      </c>
      <c r="IP59">
        <f>IFERROR(VLOOKUP(_xlfn.NUMBERVALUE(MID(AQ59, SEARCH("!", AQ59)+1, SEARCH("+", AQ59)-SEARCH("!", AQ59)-1)), Rankings!$A$2:$BK$161, 63, FALSE),0)</f>
        <v>0</v>
      </c>
      <c r="IQ59">
        <f>IFERROR(VLOOKUP(_xlfn.NUMBERVALUE(MID(AR59, SEARCH("!", AR59)+1, SEARCH("+", AR59)-SEARCH("!", AR59)-1)), Rankings!$A$2:$BK$161, 63, FALSE),0)</f>
        <v>0</v>
      </c>
      <c r="IR59">
        <f>IFERROR(VLOOKUP(_xlfn.NUMBERVALUE(MID(AS59, SEARCH("!", AS59)+1, SEARCH("+", AS59)-SEARCH("!", AS59)-1)), Rankings!$A$2:$BK$161, 63, FALSE),0)</f>
        <v>0</v>
      </c>
      <c r="IS59">
        <f>IFERROR(VLOOKUP(_xlfn.NUMBERVALUE(MID(AT59, SEARCH("!", AT59)+1, SEARCH("+", AT59)-SEARCH("!", AT59)-1)), Rankings!$A$2:$BK$161, 63, FALSE),0)</f>
        <v>0</v>
      </c>
      <c r="IT59">
        <f>IFERROR(VLOOKUP(_xlfn.NUMBERVALUE(MID(AU59, SEARCH("!", AU59)+1, SEARCH("+", AU59)-SEARCH("!", AU59)-1)), Rankings!$A$2:$BK$161, 63, FALSE),0)</f>
        <v>0</v>
      </c>
      <c r="IU59">
        <f>IFERROR(VLOOKUP(_xlfn.NUMBERVALUE(MID(AV59, SEARCH("!", AV59)+1, SEARCH("+", AV59)-SEARCH("!", AV59)-1)), Rankings!$A$2:$BK$161, 63, FALSE),0)</f>
        <v>0</v>
      </c>
      <c r="IV59">
        <f>IFERROR(VLOOKUP(_xlfn.NUMBERVALUE(MID(AW59, SEARCH("!", AW59)+1, SEARCH("+", AW59)-SEARCH("!", AW59)-1)), Rankings!$A$2:$BK$161, 63, FALSE),0)</f>
        <v>0</v>
      </c>
      <c r="IW59">
        <f>IFERROR(VLOOKUP(_xlfn.NUMBERVALUE(MID(AX59, SEARCH("!", AX59)+1, SEARCH("+", AX59)-SEARCH("!", AX59)-1)), Rankings!$A$2:$BK$161, 63, FALSE),0)</f>
        <v>0</v>
      </c>
      <c r="IX59">
        <f>IFERROR(VLOOKUP(_xlfn.NUMBERVALUE(MID(AY59, SEARCH("!", AY59)+1, SEARCH("+", AY59)-SEARCH("!", AY59)-1)), Rankings!$A$2:$BK$161, 63, FALSE),0)</f>
        <v>0</v>
      </c>
      <c r="IY59">
        <f>IFERROR(VLOOKUP(_xlfn.NUMBERVALUE(MID(AZ59, SEARCH("!", AZ59)+1, SEARCH("+", AZ59)-SEARCH("!", AZ59)-1)), Rankings!$A$2:$BK$161, 63, FALSE),0)</f>
        <v>0</v>
      </c>
      <c r="IZ59">
        <f>IFERROR(VLOOKUP(_xlfn.NUMBERVALUE(MID(BA59, SEARCH("!", BA59)+1, SEARCH("+", BA59)-SEARCH("!", BA59)-1)), Rankings!$A$2:$BK$161, 63, FALSE),0)</f>
        <v>0</v>
      </c>
      <c r="JA59">
        <f>IFERROR(VLOOKUP(_xlfn.NUMBERVALUE(MID(BB59, SEARCH("!", BB59)+1, SEARCH("+", BB59)-SEARCH("!", BB59)-1)), Rankings!$A$2:$BK$161, 63, FALSE),0)</f>
        <v>0</v>
      </c>
      <c r="JB59">
        <f>IFERROR(VLOOKUP(_xlfn.NUMBERVALUE(MID(BC59, SEARCH("!", BC59)+1, SEARCH("+", BC59)-SEARCH("!", BC59)-1)), Rankings!$A$2:$BK$161, 63, FALSE),0)</f>
        <v>0</v>
      </c>
      <c r="JC59">
        <f>IFERROR(VLOOKUP(_xlfn.NUMBERVALUE(MID(BD59, SEARCH("!", BD59)+1, SEARCH("+", BD59)-SEARCH("!", BD59)-1)), Rankings!$A$2:$BK$161, 63, FALSE),0)</f>
        <v>0</v>
      </c>
      <c r="JD59">
        <f>IFERROR(VLOOKUP(_xlfn.NUMBERVALUE(MID(BE59, SEARCH("!", BE59)+1, SEARCH("+", BE59)-SEARCH("!", BE59)-1)), Rankings!$A$2:$BK$161, 63, FALSE),0)</f>
        <v>0</v>
      </c>
      <c r="JE59">
        <f>IFERROR(VLOOKUP(_xlfn.NUMBERVALUE(MID(BF59, SEARCH("!", BF59)+1, SEARCH("+", BF59)-SEARCH("!", BF59)-1)), Rankings!$A$2:$BK$161, 63, FALSE),0)</f>
        <v>0</v>
      </c>
      <c r="JF59">
        <f>IFERROR(VLOOKUP(_xlfn.NUMBERVALUE(MID(BG59, SEARCH("!", BG59)+1, SEARCH("+", BG59)-SEARCH("!", BG59)-1)), Rankings!$A$2:$BK$161, 63, FALSE),0)</f>
        <v>0</v>
      </c>
      <c r="JG59">
        <f>IFERROR(VLOOKUP(_xlfn.NUMBERVALUE(MID(BH59, SEARCH("!", BH59)+1, SEARCH("+", BH59)-SEARCH("!", BH59)-1)), Rankings!$A$2:$BK$161, 63, FALSE),0)</f>
        <v>0</v>
      </c>
      <c r="JH59">
        <f>IFERROR(VLOOKUP(_xlfn.NUMBERVALUE(MID(BI59, SEARCH("!", BI59)+1, SEARCH("+", BI59)-SEARCH("!", BI59)-1)), Rankings!$A$2:$BK$161, 63, FALSE),0)</f>
        <v>0</v>
      </c>
      <c r="JI59">
        <f>IFERROR(VLOOKUP(_xlfn.NUMBERVALUE(MID(BJ59, SEARCH("!", BJ59)+1, SEARCH("+", BJ59)-SEARCH("!", BJ59)-1)), Rankings!$A$2:$BK$161, 63, FALSE),0)</f>
        <v>0</v>
      </c>
      <c r="JJ59">
        <f>IFERROR(VLOOKUP(_xlfn.NUMBERVALUE(MID(BK59, SEARCH("!", BK59)+1, SEARCH("+", BK59)-SEARCH("!", BK59)-1)), Rankings!$A$2:$BK$161, 63, FALSE),0)</f>
        <v>0</v>
      </c>
      <c r="JK59">
        <f>IFERROR(VLOOKUP(_xlfn.NUMBERVALUE(MID(BL59, SEARCH("!", BL59)+1, SEARCH("+", BL59)-SEARCH("!", BL59)-1)), Rankings!$A$2:$BK$161, 63, FALSE),0)</f>
        <v>0</v>
      </c>
      <c r="JL59">
        <f>IFERROR(VLOOKUP(_xlfn.NUMBERVALUE(MID(BM59, SEARCH("!", BM59)+1, SEARCH("+", BM59)-SEARCH("!", BM59)-1)), Rankings!$A$2:$BK$161, 63, FALSE),0)</f>
        <v>0</v>
      </c>
      <c r="JM59">
        <f>IFERROR(VLOOKUP(_xlfn.NUMBERVALUE(MID(BN59, SEARCH("!", BN59)+1, SEARCH("+", BN59)-SEARCH("!", BN59)-1)), Rankings!$A$2:$BK$161, 63, FALSE),0)</f>
        <v>0</v>
      </c>
      <c r="JN59">
        <f>IFERROR(VLOOKUP(_xlfn.NUMBERVALUE(MID(BO59, SEARCH("!", BO59)+1, SEARCH("+", BO59)-SEARCH("!", BO59)-1)), Rankings!$A$2:$BK$161, 63, FALSE),0)</f>
        <v>0</v>
      </c>
      <c r="JO59">
        <f>IFERROR(VLOOKUP(_xlfn.NUMBERVALUE(MID(BP59, SEARCH("!", BP59)+1, SEARCH("+", BP59)-SEARCH("!", BP59)-1)), Rankings!$A$2:$BK$161, 63, FALSE),0)</f>
        <v>0</v>
      </c>
      <c r="JP59">
        <f>IFERROR(VLOOKUP(_xlfn.NUMBERVALUE(MID(BQ59, SEARCH("!", BQ59)+1, SEARCH("+", BQ59)-SEARCH("!", BQ59)-1)), Rankings!$A$2:$BK$161, 63, FALSE),0)</f>
        <v>0</v>
      </c>
      <c r="JQ59">
        <f>IFERROR(VLOOKUP(_xlfn.NUMBERVALUE(MID(BR59, SEARCH("!", BR59)+1, SEARCH("+", BR59)-SEARCH("!", BR59)-1)), Rankings!$A$2:$BK$161, 63, FALSE),0)</f>
        <v>0</v>
      </c>
      <c r="JR59">
        <f>IFERROR(VLOOKUP(_xlfn.NUMBERVALUE(MID(BS59, SEARCH("!", BS59)+1, SEARCH("+", BS59)-SEARCH("!", BS59)-1)), Rankings!$A$2:$BK$161, 63, FALSE),0)</f>
        <v>0</v>
      </c>
      <c r="JS59">
        <f>IFERROR(VLOOKUP(_xlfn.NUMBERVALUE(MID(BT59, SEARCH("!", BT59)+1, SEARCH("+", BT59)-SEARCH("!", BT59)-1)), Rankings!$A$2:$BK$161, 63, FALSE),0)</f>
        <v>0</v>
      </c>
      <c r="JT59">
        <f>IFERROR(VLOOKUP(_xlfn.NUMBERVALUE(MID(BU59, SEARCH("!", BU59)+1, SEARCH("+", BU59)-SEARCH("!", BU59)-1)), Rankings!$A$2:$BK$161, 63, FALSE),0)</f>
        <v>0</v>
      </c>
      <c r="JU59">
        <f>IFERROR(VLOOKUP(_xlfn.NUMBERVALUE(MID(BV59, SEARCH("!", BV59)+1, SEARCH("+", BV59)-SEARCH("!", BV59)-1)), Rankings!$A$2:$BK$161, 63, FALSE),0)</f>
        <v>0</v>
      </c>
      <c r="JV59">
        <f>IFERROR(VLOOKUP(_xlfn.NUMBERVALUE(MID(BW59, SEARCH("!", BW59)+1, SEARCH("+", BW59)-SEARCH("!", BW59)-1)), Rankings!$A$2:$BK$161, 63, FALSE),0)</f>
        <v>0</v>
      </c>
      <c r="JW59">
        <f>IFERROR(VLOOKUP(_xlfn.NUMBERVALUE(MID(BX59, SEARCH("!", BX59)+1, SEARCH("+", BX59)-SEARCH("!", BX59)-1)), Rankings!$A$2:$BK$161, 63, FALSE),0)</f>
        <v>0</v>
      </c>
      <c r="JX59">
        <f>IFERROR(VLOOKUP(_xlfn.NUMBERVALUE(MID(BY59, SEARCH("!", BY59)+1, SEARCH("+", BY59)-SEARCH("!", BY59)-1)), Rankings!$A$2:$BK$161, 63, FALSE),0)</f>
        <v>0</v>
      </c>
      <c r="JY59">
        <f>IFERROR(VLOOKUP(_xlfn.NUMBERVALUE(MID(BZ59, SEARCH("!", BZ59)+1, SEARCH("+", BZ59)-SEARCH("!", BZ59)-1)), Rankings!$A$2:$BK$161, 63, FALSE),0)</f>
        <v>0</v>
      </c>
      <c r="JZ59">
        <f>IFERROR(VLOOKUP(_xlfn.NUMBERVALUE(MID(CA59, SEARCH("!", CA59)+1, SEARCH("+", CA59)-SEARCH("!", CA59)-1)), Rankings!$A$2:$BK$161, 63, FALSE),0)</f>
        <v>0</v>
      </c>
      <c r="KA59">
        <f>IFERROR(VLOOKUP(_xlfn.NUMBERVALUE(MID(CB59, SEARCH("!", CB59)+1, SEARCH("+", CB59)-SEARCH("!", CB59)-1)), Rankings!$A$2:$BK$161, 63, FALSE),0)</f>
        <v>0</v>
      </c>
      <c r="KB59">
        <f>IFERROR(VLOOKUP(_xlfn.NUMBERVALUE(MID(CC59, SEARCH("!", CC59)+1, SEARCH("+", CC59)-SEARCH("!", CC59)-1)), Rankings!$A$2:$BK$161, 63, FALSE),0)</f>
        <v>0</v>
      </c>
      <c r="KC59">
        <f>IFERROR(VLOOKUP(_xlfn.NUMBERVALUE(MID(CD59, SEARCH("!", CD59)+1, SEARCH("+", CD59)-SEARCH("!", CD59)-1)), Rankings!$A$2:$BK$161, 63, FALSE),0)</f>
        <v>0</v>
      </c>
      <c r="KD59">
        <f>IFERROR(VLOOKUP(_xlfn.NUMBERVALUE(MID(CE59, SEARCH("!", CE59)+1, SEARCH("+", CE59)-SEARCH("!", CE59)-1)), Rankings!$A$2:$BK$161, 63, FALSE),0)</f>
        <v>0</v>
      </c>
      <c r="KE59">
        <f>IFERROR(VLOOKUP(_xlfn.NUMBERVALUE(MID(CF59, SEARCH("!", CF59)+1, SEARCH("+", CF59)-SEARCH("!", CF59)-1)), Rankings!$A$2:$BK$161, 63, FALSE),0)</f>
        <v>0</v>
      </c>
      <c r="KF59">
        <f>IFERROR(VLOOKUP(_xlfn.NUMBERVALUE(MID(CG59, SEARCH("!", CG59)+1, SEARCH("+", CG59)-SEARCH("!", CG59)-1)), Rankings!$A$2:$BK$161, 63, FALSE),0)</f>
        <v>0</v>
      </c>
      <c r="KG59">
        <f>IFERROR(VLOOKUP(_xlfn.NUMBERVALUE(MID(CH59, SEARCH("!", CH59)+1, SEARCH("+", CH59)-SEARCH("!", CH59)-1)), Rankings!$A$2:$BK$161, 63, FALSE),0)</f>
        <v>0</v>
      </c>
      <c r="KH59">
        <f>IFERROR(VLOOKUP(_xlfn.NUMBERVALUE(MID(CI59, SEARCH("!", CI59)+1, SEARCH("+", CI59)-SEARCH("!", CI59)-1)), Rankings!$A$2:$BK$161, 63, FALSE),0)</f>
        <v>0</v>
      </c>
      <c r="KI59">
        <f>IFERROR(VLOOKUP(_xlfn.NUMBERVALUE(MID(CJ59, SEARCH("!", CJ59)+1, SEARCH("+", CJ59)-SEARCH("!", CJ59)-1)), Rankings!$A$2:$BK$161, 63, FALSE),0)</f>
        <v>0</v>
      </c>
      <c r="KJ59">
        <f>IFERROR(VLOOKUP(_xlfn.NUMBERVALUE(MID(CK59, SEARCH("!", CK59)+1, SEARCH("+", CK59)-SEARCH("!", CK59)-1)), Rankings!$A$2:$BK$161, 63, FALSE),0)</f>
        <v>0</v>
      </c>
      <c r="KK59">
        <f>IFERROR(VLOOKUP(_xlfn.NUMBERVALUE(MID(CL59, SEARCH("!", CL59)+1, SEARCH("+", CL59)-SEARCH("!", CL59)-1)), Rankings!$A$2:$BK$161, 63, FALSE),0)</f>
        <v>0</v>
      </c>
      <c r="KL59">
        <f>IFERROR(VLOOKUP(_xlfn.NUMBERVALUE(MID(CM59, SEARCH("!", CM59)+1, SEARCH("+", CM59)-SEARCH("!", CM59)-1)), Rankings!$A$2:$BK$161, 63, FALSE),0)</f>
        <v>0</v>
      </c>
      <c r="KM59">
        <f>IFERROR(VLOOKUP(_xlfn.NUMBERVALUE(MID(CN59, SEARCH("!", CN59)+1, SEARCH("+", CN59)-SEARCH("!", CN59)-1)), Rankings!$A$2:$BK$161, 63, FALSE),0)</f>
        <v>0</v>
      </c>
      <c r="KN59">
        <f>IFERROR(VLOOKUP(_xlfn.NUMBERVALUE(MID(CO59, SEARCH("!", CO59)+1, SEARCH("+", CO59)-SEARCH("!", CO59)-1)), Rankings!$A$2:$BK$161, 63, FALSE),0)</f>
        <v>0</v>
      </c>
      <c r="KO59">
        <f>IFERROR(VLOOKUP(_xlfn.NUMBERVALUE(MID(CP59, SEARCH("!", CP59)+1, SEARCH("+", CP59)-SEARCH("!", CP59)-1)), Rankings!$A$2:$BK$161, 63, FALSE),0)</f>
        <v>0</v>
      </c>
      <c r="KP59">
        <f>IFERROR(VLOOKUP(_xlfn.NUMBERVALUE(MID(CQ59, SEARCH("!", CQ59)+1, SEARCH("+", CQ59)-SEARCH("!", CQ59)-1)), Rankings!$A$2:$BK$161, 63, FALSE),0)</f>
        <v>0</v>
      </c>
      <c r="KQ59">
        <f>IFERROR(VLOOKUP(_xlfn.NUMBERVALUE(MID(CR59, SEARCH("!", CR59)+1, SEARCH("+", CR59)-SEARCH("!", CR59)-1)), Rankings!$A$2:$BK$161, 63, FALSE),0)</f>
        <v>0</v>
      </c>
      <c r="KS59" s="4">
        <f t="shared" si="1035"/>
        <v>247</v>
      </c>
      <c r="KT59" s="4">
        <f t="shared" si="1036"/>
        <v>52</v>
      </c>
      <c r="KU59" s="4">
        <f t="shared" si="1037"/>
        <v>132</v>
      </c>
      <c r="KV59" s="4">
        <f t="shared" si="1038"/>
        <v>0</v>
      </c>
      <c r="KY59" s="4">
        <f t="shared" si="1039"/>
        <v>431</v>
      </c>
      <c r="KZ59" s="4"/>
      <c r="LB59">
        <f t="shared" si="1040"/>
        <v>51</v>
      </c>
      <c r="LC59">
        <f t="shared" si="1041"/>
        <v>46</v>
      </c>
      <c r="LD59">
        <f t="shared" si="1042"/>
        <v>56</v>
      </c>
      <c r="LE59">
        <f t="shared" si="1043"/>
        <v>54</v>
      </c>
      <c r="LF59">
        <f t="shared" si="1044"/>
        <v>53</v>
      </c>
      <c r="LG59">
        <f t="shared" si="1045"/>
        <v>29</v>
      </c>
      <c r="LH59">
        <f t="shared" si="1046"/>
        <v>12</v>
      </c>
      <c r="LI59">
        <f t="shared" si="1047"/>
        <v>40</v>
      </c>
      <c r="LJ59">
        <f t="shared" si="1048"/>
        <v>65</v>
      </c>
      <c r="LK59">
        <f t="shared" si="1049"/>
        <v>25</v>
      </c>
      <c r="LL59">
        <f t="shared" si="1050"/>
        <v>0</v>
      </c>
      <c r="LM59">
        <f t="shared" si="1051"/>
        <v>0</v>
      </c>
      <c r="LN59">
        <f t="shared" si="1052"/>
        <v>0</v>
      </c>
      <c r="LO59">
        <f t="shared" si="1053"/>
        <v>0</v>
      </c>
      <c r="LP59">
        <f t="shared" si="1054"/>
        <v>0</v>
      </c>
      <c r="LQ59">
        <f t="shared" si="1055"/>
        <v>0</v>
      </c>
      <c r="LR59">
        <f t="shared" si="1056"/>
        <v>0</v>
      </c>
      <c r="LS59">
        <f t="shared" si="1057"/>
        <v>0</v>
      </c>
      <c r="LT59">
        <f t="shared" si="1058"/>
        <v>0</v>
      </c>
      <c r="LU59">
        <f t="shared" si="1059"/>
        <v>0</v>
      </c>
      <c r="LV59">
        <f t="shared" si="1060"/>
        <v>0</v>
      </c>
      <c r="LW59">
        <f t="shared" si="1061"/>
        <v>0</v>
      </c>
      <c r="LX59">
        <f t="shared" si="1062"/>
        <v>0</v>
      </c>
      <c r="LY59">
        <f t="shared" si="1063"/>
        <v>0</v>
      </c>
      <c r="LZ59">
        <f t="shared" si="1064"/>
        <v>0</v>
      </c>
      <c r="MA59">
        <f t="shared" si="1065"/>
        <v>0</v>
      </c>
      <c r="MB59">
        <f t="shared" si="1066"/>
        <v>0</v>
      </c>
      <c r="MC59">
        <f t="shared" si="1067"/>
        <v>0</v>
      </c>
      <c r="MD59">
        <f t="shared" si="1068"/>
        <v>0</v>
      </c>
      <c r="ME59">
        <f t="shared" si="1069"/>
        <v>0</v>
      </c>
      <c r="MF59">
        <f t="shared" si="1070"/>
        <v>0</v>
      </c>
      <c r="MG59">
        <f t="shared" si="1071"/>
        <v>0</v>
      </c>
      <c r="MH59">
        <f t="shared" si="1072"/>
        <v>0</v>
      </c>
      <c r="MI59">
        <f t="shared" si="1073"/>
        <v>0</v>
      </c>
      <c r="MJ59">
        <f t="shared" si="1074"/>
        <v>0</v>
      </c>
      <c r="MK59">
        <f t="shared" si="1075"/>
        <v>0</v>
      </c>
      <c r="ML59">
        <f t="shared" si="1076"/>
        <v>0</v>
      </c>
      <c r="MM59">
        <f t="shared" si="1077"/>
        <v>0</v>
      </c>
      <c r="MN59">
        <f t="shared" si="1078"/>
        <v>0</v>
      </c>
      <c r="MO59">
        <f t="shared" si="1079"/>
        <v>0</v>
      </c>
      <c r="MP59">
        <f t="shared" si="1080"/>
        <v>0</v>
      </c>
      <c r="MQ59">
        <f t="shared" si="1081"/>
        <v>0</v>
      </c>
      <c r="MR59">
        <f t="shared" si="1082"/>
        <v>0</v>
      </c>
      <c r="MS59">
        <f t="shared" si="1083"/>
        <v>0</v>
      </c>
      <c r="MT59">
        <f t="shared" si="1084"/>
        <v>0</v>
      </c>
      <c r="MU59">
        <f t="shared" si="1085"/>
        <v>0</v>
      </c>
      <c r="MV59">
        <f t="shared" si="1086"/>
        <v>0</v>
      </c>
      <c r="MW59">
        <f t="shared" si="1087"/>
        <v>0</v>
      </c>
      <c r="MX59">
        <f t="shared" si="1088"/>
        <v>0</v>
      </c>
      <c r="MY59">
        <f t="shared" si="1089"/>
        <v>0</v>
      </c>
      <c r="MZ59">
        <f t="shared" si="1090"/>
        <v>0</v>
      </c>
      <c r="NA59">
        <f t="shared" si="1091"/>
        <v>0</v>
      </c>
      <c r="NB59">
        <f t="shared" si="1092"/>
        <v>0</v>
      </c>
      <c r="NC59">
        <f t="shared" si="1093"/>
        <v>0</v>
      </c>
      <c r="ND59">
        <f t="shared" si="1094"/>
        <v>0</v>
      </c>
      <c r="NE59">
        <f t="shared" si="1095"/>
        <v>0</v>
      </c>
      <c r="NF59">
        <f t="shared" si="1096"/>
        <v>0</v>
      </c>
      <c r="NG59">
        <f t="shared" si="1097"/>
        <v>0</v>
      </c>
      <c r="NH59">
        <f t="shared" si="1098"/>
        <v>0</v>
      </c>
      <c r="NI59">
        <f t="shared" si="1099"/>
        <v>0</v>
      </c>
      <c r="NJ59">
        <f t="shared" si="1100"/>
        <v>0</v>
      </c>
      <c r="NK59">
        <f t="shared" si="1101"/>
        <v>0</v>
      </c>
      <c r="NL59">
        <f t="shared" si="1102"/>
        <v>0</v>
      </c>
      <c r="NM59">
        <f t="shared" si="1103"/>
        <v>0</v>
      </c>
      <c r="NN59">
        <f t="shared" si="1104"/>
        <v>0</v>
      </c>
      <c r="NO59">
        <f t="shared" si="1105"/>
        <v>0</v>
      </c>
      <c r="NP59">
        <f t="shared" si="1106"/>
        <v>0</v>
      </c>
      <c r="NQ59">
        <f t="shared" si="1107"/>
        <v>0</v>
      </c>
      <c r="NR59">
        <f t="shared" si="1108"/>
        <v>0</v>
      </c>
      <c r="NS59">
        <f t="shared" si="1109"/>
        <v>0</v>
      </c>
      <c r="NT59">
        <f t="shared" si="1110"/>
        <v>0</v>
      </c>
      <c r="NU59">
        <f t="shared" si="1111"/>
        <v>0</v>
      </c>
      <c r="NV59">
        <f t="shared" si="1112"/>
        <v>0</v>
      </c>
      <c r="NW59">
        <f t="shared" si="1113"/>
        <v>0</v>
      </c>
      <c r="NX59">
        <f t="shared" si="1114"/>
        <v>0</v>
      </c>
      <c r="NY59">
        <f t="shared" si="1115"/>
        <v>0</v>
      </c>
      <c r="NZ59">
        <f t="shared" si="1116"/>
        <v>0</v>
      </c>
      <c r="OA59">
        <f t="shared" si="1117"/>
        <v>0</v>
      </c>
      <c r="OB59">
        <f t="shared" si="1118"/>
        <v>0</v>
      </c>
      <c r="OC59">
        <f t="shared" si="1119"/>
        <v>0</v>
      </c>
      <c r="OD59">
        <f t="shared" si="1120"/>
        <v>0</v>
      </c>
      <c r="OE59">
        <f t="shared" si="1121"/>
        <v>0</v>
      </c>
      <c r="OF59">
        <f t="shared" si="1122"/>
        <v>0</v>
      </c>
      <c r="OG59">
        <f t="shared" si="1123"/>
        <v>0</v>
      </c>
      <c r="OH59">
        <f t="shared" si="1124"/>
        <v>0</v>
      </c>
      <c r="OJ59" s="4">
        <f t="shared" si="1125"/>
        <v>164</v>
      </c>
      <c r="OK59" s="4">
        <f t="shared" si="1126"/>
        <v>58</v>
      </c>
      <c r="OL59" s="4">
        <f t="shared" si="1127"/>
        <v>165</v>
      </c>
      <c r="OM59" s="4">
        <f t="shared" si="1128"/>
        <v>0</v>
      </c>
      <c r="OP59" s="4">
        <f t="shared" si="1129"/>
        <v>387</v>
      </c>
      <c r="OQ59" s="4"/>
      <c r="OS59">
        <f t="shared" si="1130"/>
        <v>45</v>
      </c>
      <c r="OT59">
        <f t="shared" si="1131"/>
        <v>36</v>
      </c>
      <c r="OU59">
        <f t="shared" si="1132"/>
        <v>17</v>
      </c>
      <c r="OV59">
        <f t="shared" si="1133"/>
        <v>23</v>
      </c>
      <c r="OW59">
        <f t="shared" si="1134"/>
        <v>67</v>
      </c>
      <c r="OX59">
        <f t="shared" si="1135"/>
        <v>36</v>
      </c>
      <c r="OY59">
        <f t="shared" si="1136"/>
        <v>20</v>
      </c>
      <c r="OZ59">
        <f t="shared" si="1137"/>
        <v>38</v>
      </c>
      <c r="PA59">
        <f t="shared" si="1138"/>
        <v>30</v>
      </c>
      <c r="PB59">
        <f t="shared" si="1139"/>
        <v>75</v>
      </c>
      <c r="PC59">
        <f t="shared" si="1140"/>
        <v>0</v>
      </c>
      <c r="PD59">
        <f t="shared" si="1141"/>
        <v>0</v>
      </c>
      <c r="PE59">
        <f t="shared" si="1142"/>
        <v>0</v>
      </c>
      <c r="PF59">
        <f t="shared" si="1143"/>
        <v>0</v>
      </c>
      <c r="PG59">
        <f t="shared" si="1144"/>
        <v>0</v>
      </c>
      <c r="PH59">
        <f t="shared" si="1145"/>
        <v>0</v>
      </c>
      <c r="PI59">
        <f t="shared" si="1146"/>
        <v>0</v>
      </c>
      <c r="PJ59">
        <f t="shared" si="1147"/>
        <v>0</v>
      </c>
      <c r="PK59">
        <f t="shared" si="1148"/>
        <v>0</v>
      </c>
      <c r="PL59">
        <f t="shared" si="1149"/>
        <v>0</v>
      </c>
      <c r="PM59">
        <f t="shared" si="1150"/>
        <v>0</v>
      </c>
      <c r="PN59">
        <f t="shared" si="1151"/>
        <v>0</v>
      </c>
      <c r="PO59">
        <f t="shared" si="1152"/>
        <v>0</v>
      </c>
      <c r="PP59">
        <f t="shared" si="1153"/>
        <v>0</v>
      </c>
      <c r="PQ59">
        <f t="shared" si="1154"/>
        <v>0</v>
      </c>
      <c r="PR59">
        <f t="shared" si="1155"/>
        <v>0</v>
      </c>
      <c r="PS59">
        <f t="shared" si="1156"/>
        <v>0</v>
      </c>
      <c r="PT59">
        <f t="shared" si="1157"/>
        <v>0</v>
      </c>
      <c r="PU59">
        <f t="shared" si="1158"/>
        <v>0</v>
      </c>
      <c r="PV59">
        <f t="shared" si="1159"/>
        <v>0</v>
      </c>
      <c r="PW59">
        <f t="shared" si="1160"/>
        <v>0</v>
      </c>
      <c r="PX59">
        <f t="shared" si="1161"/>
        <v>0</v>
      </c>
      <c r="PY59">
        <f t="shared" si="1162"/>
        <v>0</v>
      </c>
      <c r="PZ59">
        <f t="shared" si="1163"/>
        <v>0</v>
      </c>
      <c r="QA59">
        <f t="shared" si="1164"/>
        <v>0</v>
      </c>
      <c r="QB59">
        <f t="shared" si="1165"/>
        <v>0</v>
      </c>
      <c r="QC59">
        <f t="shared" si="1166"/>
        <v>0</v>
      </c>
      <c r="QD59">
        <f t="shared" si="1167"/>
        <v>0</v>
      </c>
      <c r="QE59">
        <f t="shared" si="1168"/>
        <v>0</v>
      </c>
      <c r="QF59">
        <f t="shared" si="1169"/>
        <v>0</v>
      </c>
      <c r="QG59">
        <f t="shared" si="1170"/>
        <v>0</v>
      </c>
      <c r="QH59">
        <f t="shared" si="1171"/>
        <v>0</v>
      </c>
      <c r="QI59">
        <f t="shared" si="1172"/>
        <v>0</v>
      </c>
      <c r="QJ59">
        <f t="shared" si="1173"/>
        <v>0</v>
      </c>
      <c r="QK59">
        <f t="shared" si="1174"/>
        <v>0</v>
      </c>
      <c r="QL59">
        <f t="shared" si="1175"/>
        <v>0</v>
      </c>
      <c r="QM59">
        <f t="shared" si="1176"/>
        <v>0</v>
      </c>
      <c r="QN59">
        <f t="shared" si="1177"/>
        <v>0</v>
      </c>
      <c r="QO59">
        <f t="shared" si="1178"/>
        <v>0</v>
      </c>
      <c r="QP59">
        <f t="shared" si="1179"/>
        <v>0</v>
      </c>
      <c r="QQ59">
        <f t="shared" si="1180"/>
        <v>0</v>
      </c>
      <c r="QR59">
        <f t="shared" si="1181"/>
        <v>0</v>
      </c>
      <c r="QS59">
        <f t="shared" si="1182"/>
        <v>0</v>
      </c>
      <c r="QT59">
        <f t="shared" si="1183"/>
        <v>0</v>
      </c>
      <c r="QU59">
        <f t="shared" si="1184"/>
        <v>0</v>
      </c>
      <c r="QV59">
        <f t="shared" si="1185"/>
        <v>0</v>
      </c>
      <c r="QW59">
        <f t="shared" si="1186"/>
        <v>0</v>
      </c>
      <c r="QX59">
        <f t="shared" si="1187"/>
        <v>0</v>
      </c>
      <c r="QY59">
        <f t="shared" si="1188"/>
        <v>0</v>
      </c>
      <c r="QZ59">
        <f t="shared" si="1189"/>
        <v>0</v>
      </c>
      <c r="RA59">
        <f t="shared" si="1190"/>
        <v>0</v>
      </c>
      <c r="RB59">
        <f t="shared" si="1191"/>
        <v>0</v>
      </c>
      <c r="RC59">
        <f t="shared" si="1192"/>
        <v>0</v>
      </c>
      <c r="RD59">
        <f t="shared" si="1193"/>
        <v>0</v>
      </c>
      <c r="RE59">
        <f t="shared" si="1194"/>
        <v>0</v>
      </c>
      <c r="RF59">
        <f t="shared" si="1195"/>
        <v>0</v>
      </c>
      <c r="RG59">
        <f t="shared" si="1196"/>
        <v>0</v>
      </c>
      <c r="RH59">
        <f t="shared" si="1197"/>
        <v>0</v>
      </c>
      <c r="RI59">
        <f t="shared" si="1198"/>
        <v>0</v>
      </c>
      <c r="RJ59">
        <f t="shared" si="1199"/>
        <v>0</v>
      </c>
      <c r="RK59">
        <f t="shared" si="1200"/>
        <v>0</v>
      </c>
      <c r="RL59">
        <f t="shared" si="1201"/>
        <v>0</v>
      </c>
      <c r="RM59">
        <f t="shared" si="1202"/>
        <v>0</v>
      </c>
      <c r="RN59">
        <f t="shared" si="1203"/>
        <v>0</v>
      </c>
      <c r="RO59">
        <f t="shared" si="1204"/>
        <v>0</v>
      </c>
      <c r="RP59">
        <f t="shared" si="1205"/>
        <v>0</v>
      </c>
      <c r="RQ59">
        <f t="shared" si="1206"/>
        <v>0</v>
      </c>
      <c r="RR59">
        <f t="shared" si="1207"/>
        <v>0</v>
      </c>
      <c r="RS59">
        <f t="shared" si="1208"/>
        <v>0</v>
      </c>
      <c r="RT59">
        <f t="shared" si="1209"/>
        <v>0</v>
      </c>
      <c r="RU59">
        <f t="shared" si="1210"/>
        <v>0</v>
      </c>
      <c r="RV59">
        <f t="shared" si="1211"/>
        <v>0</v>
      </c>
      <c r="RW59">
        <f t="shared" si="1212"/>
        <v>0</v>
      </c>
      <c r="RX59">
        <f t="shared" si="1213"/>
        <v>0</v>
      </c>
      <c r="RY59">
        <f t="shared" si="1214"/>
        <v>0</v>
      </c>
      <c r="SA59" s="4">
        <f t="shared" si="1215"/>
        <v>24.4</v>
      </c>
      <c r="SB59" s="4">
        <f t="shared" si="1216"/>
        <v>8.379999999999999</v>
      </c>
      <c r="SC59" s="4">
        <f t="shared" si="1217"/>
        <v>14.040000000000001</v>
      </c>
      <c r="SD59" s="4">
        <f t="shared" si="1218"/>
        <v>0</v>
      </c>
      <c r="SF59" s="4">
        <f t="shared" si="1219"/>
        <v>46.82</v>
      </c>
      <c r="SI59">
        <f t="shared" si="1220"/>
        <v>6</v>
      </c>
      <c r="SJ59">
        <f t="shared" si="1221"/>
        <v>5.14</v>
      </c>
      <c r="SK59">
        <f t="shared" si="1222"/>
        <v>4.5599999999999996</v>
      </c>
      <c r="SL59">
        <f t="shared" si="1223"/>
        <v>4.5</v>
      </c>
      <c r="SM59">
        <f t="shared" si="1224"/>
        <v>5.71</v>
      </c>
      <c r="SN59">
        <f t="shared" si="1225"/>
        <v>4</v>
      </c>
      <c r="SO59">
        <f t="shared" si="1226"/>
        <v>4</v>
      </c>
      <c r="SP59">
        <f t="shared" si="1227"/>
        <v>4.38</v>
      </c>
      <c r="SQ59">
        <f t="shared" si="1228"/>
        <v>4.7</v>
      </c>
      <c r="SR59">
        <f t="shared" si="1229"/>
        <v>3.83</v>
      </c>
      <c r="SS59" t="str">
        <f t="shared" si="1230"/>
        <v>0</v>
      </c>
      <c r="ST59" t="str">
        <f t="shared" si="1231"/>
        <v>0</v>
      </c>
      <c r="SU59" t="str">
        <f t="shared" si="1232"/>
        <v>0</v>
      </c>
      <c r="SV59" t="str">
        <f t="shared" si="1233"/>
        <v>0</v>
      </c>
      <c r="SW59" t="str">
        <f t="shared" si="1234"/>
        <v>0</v>
      </c>
      <c r="SX59" t="str">
        <f t="shared" si="1235"/>
        <v>0</v>
      </c>
      <c r="SY59" t="str">
        <f t="shared" si="1236"/>
        <v>0</v>
      </c>
      <c r="SZ59" t="str">
        <f t="shared" si="1237"/>
        <v>0</v>
      </c>
      <c r="TA59" t="str">
        <f t="shared" si="1238"/>
        <v>0</v>
      </c>
      <c r="TB59" t="str">
        <f t="shared" si="1239"/>
        <v>0</v>
      </c>
      <c r="TC59" t="str">
        <f t="shared" si="1240"/>
        <v>0</v>
      </c>
      <c r="TD59" t="str">
        <f t="shared" si="1241"/>
        <v>0</v>
      </c>
      <c r="TE59" t="str">
        <f t="shared" si="1242"/>
        <v>0</v>
      </c>
      <c r="TF59" t="str">
        <f t="shared" si="1243"/>
        <v>0</v>
      </c>
      <c r="TG59" t="str">
        <f t="shared" si="1244"/>
        <v>0</v>
      </c>
      <c r="TH59" t="str">
        <f t="shared" si="1245"/>
        <v>0</v>
      </c>
      <c r="TI59" t="str">
        <f t="shared" si="1246"/>
        <v>0</v>
      </c>
      <c r="TJ59" t="str">
        <f t="shared" si="1247"/>
        <v>0</v>
      </c>
      <c r="TK59" t="str">
        <f t="shared" si="1248"/>
        <v>0</v>
      </c>
      <c r="TL59" t="str">
        <f t="shared" si="1249"/>
        <v>0</v>
      </c>
      <c r="TM59" t="str">
        <f t="shared" si="1250"/>
        <v>0</v>
      </c>
      <c r="TN59" t="str">
        <f t="shared" si="1251"/>
        <v>0</v>
      </c>
      <c r="TO59" t="str">
        <f t="shared" si="1252"/>
        <v>0</v>
      </c>
      <c r="TP59" t="str">
        <f t="shared" si="1253"/>
        <v>0</v>
      </c>
      <c r="TQ59" t="str">
        <f t="shared" si="1254"/>
        <v>0</v>
      </c>
      <c r="TR59" t="str">
        <f t="shared" si="1255"/>
        <v>0</v>
      </c>
      <c r="TS59" t="str">
        <f t="shared" si="1256"/>
        <v>0</v>
      </c>
      <c r="TT59" t="str">
        <f t="shared" si="1257"/>
        <v>0</v>
      </c>
      <c r="TU59" t="str">
        <f t="shared" si="1258"/>
        <v>0</v>
      </c>
      <c r="TV59" t="str">
        <f t="shared" si="1259"/>
        <v>0</v>
      </c>
      <c r="TW59" t="str">
        <f t="shared" si="1260"/>
        <v>0</v>
      </c>
      <c r="TX59" t="str">
        <f t="shared" si="1261"/>
        <v>0</v>
      </c>
      <c r="TY59" t="str">
        <f t="shared" si="1262"/>
        <v>0</v>
      </c>
      <c r="TZ59" t="str">
        <f t="shared" si="1263"/>
        <v>0</v>
      </c>
      <c r="UA59" t="str">
        <f t="shared" si="1264"/>
        <v>0</v>
      </c>
      <c r="UB59" t="str">
        <f t="shared" si="1265"/>
        <v>0</v>
      </c>
      <c r="UC59" t="str">
        <f t="shared" si="1266"/>
        <v>0</v>
      </c>
      <c r="UD59" t="str">
        <f t="shared" si="1267"/>
        <v>0</v>
      </c>
      <c r="UE59" t="str">
        <f t="shared" si="1268"/>
        <v>0</v>
      </c>
      <c r="UF59" t="str">
        <f t="shared" si="1269"/>
        <v>0</v>
      </c>
      <c r="UG59" t="str">
        <f t="shared" si="1270"/>
        <v>0</v>
      </c>
      <c r="UH59" t="str">
        <f t="shared" si="1271"/>
        <v>0</v>
      </c>
      <c r="UI59" t="str">
        <f t="shared" si="1272"/>
        <v>0</v>
      </c>
      <c r="UJ59" t="str">
        <f t="shared" si="1273"/>
        <v>0</v>
      </c>
      <c r="UK59" t="str">
        <f t="shared" si="1274"/>
        <v>0</v>
      </c>
      <c r="UL59" t="str">
        <f t="shared" si="1275"/>
        <v>0</v>
      </c>
      <c r="UM59" t="str">
        <f t="shared" si="1276"/>
        <v>0</v>
      </c>
      <c r="UN59" t="str">
        <f t="shared" si="1277"/>
        <v>0</v>
      </c>
      <c r="UO59" t="str">
        <f t="shared" si="1278"/>
        <v>0</v>
      </c>
      <c r="UP59" t="str">
        <f t="shared" si="1279"/>
        <v>0</v>
      </c>
      <c r="UQ59" t="str">
        <f t="shared" si="1280"/>
        <v>0</v>
      </c>
      <c r="UR59" t="str">
        <f t="shared" si="1281"/>
        <v>0</v>
      </c>
      <c r="US59" t="str">
        <f t="shared" si="1282"/>
        <v>0</v>
      </c>
      <c r="UT59" t="str">
        <f t="shared" si="1283"/>
        <v>0</v>
      </c>
      <c r="UU59" t="str">
        <f t="shared" si="1284"/>
        <v>0</v>
      </c>
      <c r="UV59" t="str">
        <f t="shared" si="1285"/>
        <v>0</v>
      </c>
      <c r="UW59" t="str">
        <f t="shared" si="1286"/>
        <v>0</v>
      </c>
      <c r="UX59" t="str">
        <f t="shared" si="1287"/>
        <v>0</v>
      </c>
      <c r="UY59" t="str">
        <f t="shared" si="1288"/>
        <v>0</v>
      </c>
      <c r="UZ59" t="str">
        <f t="shared" si="1289"/>
        <v>0</v>
      </c>
      <c r="VA59" t="str">
        <f t="shared" si="1290"/>
        <v>0</v>
      </c>
      <c r="VB59" t="str">
        <f t="shared" si="1291"/>
        <v>0</v>
      </c>
      <c r="VC59" t="str">
        <f t="shared" si="1292"/>
        <v>0</v>
      </c>
      <c r="VD59" t="str">
        <f t="shared" si="1293"/>
        <v>0</v>
      </c>
      <c r="VE59" t="str">
        <f t="shared" si="1294"/>
        <v>0</v>
      </c>
      <c r="VF59" t="str">
        <f t="shared" si="1295"/>
        <v>0</v>
      </c>
      <c r="VG59" t="str">
        <f t="shared" si="1296"/>
        <v>0</v>
      </c>
      <c r="VH59" t="str">
        <f t="shared" si="1297"/>
        <v>0</v>
      </c>
      <c r="VI59" t="str">
        <f t="shared" si="1298"/>
        <v>0</v>
      </c>
      <c r="VJ59" t="str">
        <f t="shared" si="1299"/>
        <v>0</v>
      </c>
      <c r="VK59" t="str">
        <f t="shared" si="1300"/>
        <v>0</v>
      </c>
      <c r="VL59" t="str">
        <f t="shared" si="1301"/>
        <v>0</v>
      </c>
      <c r="VM59" t="str">
        <f t="shared" si="1302"/>
        <v>0</v>
      </c>
      <c r="VN59" t="str">
        <f t="shared" si="1303"/>
        <v>0</v>
      </c>
      <c r="VO59" t="str">
        <f t="shared" si="1304"/>
        <v>0</v>
      </c>
      <c r="VQ59" s="4">
        <f t="shared" si="1305"/>
        <v>39.08</v>
      </c>
      <c r="VR59" s="4">
        <f t="shared" si="1306"/>
        <v>9.5399999999999991</v>
      </c>
      <c r="VS59" s="4">
        <f t="shared" si="1307"/>
        <v>21.75</v>
      </c>
      <c r="VT59" s="4">
        <f t="shared" si="1308"/>
        <v>0</v>
      </c>
      <c r="VV59" s="4">
        <f t="shared" si="1309"/>
        <v>70.37</v>
      </c>
      <c r="VY59">
        <f t="shared" si="1310"/>
        <v>9.16</v>
      </c>
      <c r="VZ59">
        <f t="shared" si="1311"/>
        <v>6.18</v>
      </c>
      <c r="WA59">
        <f t="shared" si="1312"/>
        <v>10.66</v>
      </c>
      <c r="WB59">
        <f t="shared" si="1313"/>
        <v>17.43</v>
      </c>
      <c r="WC59">
        <f t="shared" si="1314"/>
        <v>8.9</v>
      </c>
      <c r="WD59">
        <f t="shared" si="1315"/>
        <v>0.81</v>
      </c>
      <c r="WE59">
        <f t="shared" si="1316"/>
        <v>8.68</v>
      </c>
      <c r="WF59">
        <f t="shared" si="1317"/>
        <v>0.86</v>
      </c>
      <c r="WG59">
        <f t="shared" si="1318"/>
        <v>12.27</v>
      </c>
      <c r="WH59">
        <f t="shared" si="1319"/>
        <v>-4.58</v>
      </c>
      <c r="WI59">
        <f t="shared" si="1320"/>
        <v>0</v>
      </c>
      <c r="WJ59">
        <f t="shared" si="1321"/>
        <v>0</v>
      </c>
      <c r="WK59">
        <f t="shared" si="1322"/>
        <v>0</v>
      </c>
      <c r="WL59">
        <f t="shared" si="1323"/>
        <v>0</v>
      </c>
      <c r="WM59">
        <f t="shared" si="1324"/>
        <v>0</v>
      </c>
      <c r="WN59">
        <f t="shared" si="1325"/>
        <v>0</v>
      </c>
      <c r="WO59">
        <f t="shared" si="1326"/>
        <v>0</v>
      </c>
      <c r="WP59">
        <f t="shared" si="1327"/>
        <v>0</v>
      </c>
      <c r="WQ59">
        <f t="shared" si="1328"/>
        <v>0</v>
      </c>
      <c r="WR59">
        <f t="shared" si="1329"/>
        <v>0</v>
      </c>
      <c r="WS59">
        <f t="shared" si="1330"/>
        <v>0</v>
      </c>
      <c r="WT59">
        <f t="shared" si="1331"/>
        <v>0</v>
      </c>
      <c r="WU59">
        <f t="shared" si="1332"/>
        <v>0</v>
      </c>
      <c r="WV59">
        <f t="shared" si="1333"/>
        <v>0</v>
      </c>
      <c r="WW59">
        <f t="shared" si="1334"/>
        <v>0</v>
      </c>
      <c r="WX59">
        <f t="shared" si="1335"/>
        <v>0</v>
      </c>
      <c r="WY59">
        <f t="shared" si="1336"/>
        <v>0</v>
      </c>
      <c r="WZ59">
        <f t="shared" si="1337"/>
        <v>0</v>
      </c>
      <c r="XA59">
        <f t="shared" si="1338"/>
        <v>0</v>
      </c>
      <c r="XB59">
        <f t="shared" si="1339"/>
        <v>0</v>
      </c>
      <c r="XC59">
        <f t="shared" si="1340"/>
        <v>0</v>
      </c>
      <c r="XD59">
        <f t="shared" si="1341"/>
        <v>0</v>
      </c>
      <c r="XE59">
        <f t="shared" si="1342"/>
        <v>0</v>
      </c>
      <c r="XF59">
        <f t="shared" si="1343"/>
        <v>0</v>
      </c>
      <c r="XG59">
        <f t="shared" si="1344"/>
        <v>0</v>
      </c>
      <c r="XH59">
        <f t="shared" si="1345"/>
        <v>0</v>
      </c>
      <c r="XI59">
        <f t="shared" si="1346"/>
        <v>0</v>
      </c>
      <c r="XJ59">
        <f t="shared" si="1347"/>
        <v>0</v>
      </c>
      <c r="XK59">
        <f t="shared" si="1348"/>
        <v>0</v>
      </c>
      <c r="XL59">
        <f t="shared" si="1349"/>
        <v>0</v>
      </c>
      <c r="XM59">
        <f t="shared" si="1350"/>
        <v>0</v>
      </c>
      <c r="XN59">
        <f t="shared" si="1351"/>
        <v>0</v>
      </c>
      <c r="XO59">
        <f t="shared" si="1352"/>
        <v>0</v>
      </c>
      <c r="XP59">
        <f t="shared" si="1353"/>
        <v>0</v>
      </c>
      <c r="XQ59">
        <f t="shared" si="1354"/>
        <v>0</v>
      </c>
      <c r="XR59">
        <f t="shared" si="1355"/>
        <v>0</v>
      </c>
      <c r="XS59">
        <f t="shared" si="1356"/>
        <v>0</v>
      </c>
      <c r="XT59">
        <f t="shared" si="1357"/>
        <v>0</v>
      </c>
      <c r="XU59">
        <f t="shared" si="1358"/>
        <v>0</v>
      </c>
      <c r="XV59">
        <f t="shared" si="1359"/>
        <v>0</v>
      </c>
      <c r="XW59">
        <f t="shared" si="1360"/>
        <v>0</v>
      </c>
      <c r="XX59">
        <f t="shared" si="1361"/>
        <v>0</v>
      </c>
      <c r="XY59">
        <f t="shared" si="1362"/>
        <v>0</v>
      </c>
      <c r="XZ59">
        <f t="shared" si="1363"/>
        <v>0</v>
      </c>
      <c r="YA59">
        <f t="shared" si="1364"/>
        <v>0</v>
      </c>
      <c r="YB59">
        <f t="shared" si="1365"/>
        <v>0</v>
      </c>
      <c r="YC59">
        <f t="shared" si="1366"/>
        <v>0</v>
      </c>
      <c r="YD59">
        <f t="shared" si="1367"/>
        <v>0</v>
      </c>
      <c r="YE59">
        <f t="shared" si="1368"/>
        <v>0</v>
      </c>
      <c r="YF59">
        <f t="shared" si="1369"/>
        <v>0</v>
      </c>
      <c r="YG59">
        <f t="shared" si="1370"/>
        <v>0</v>
      </c>
      <c r="YH59">
        <f t="shared" si="1371"/>
        <v>0</v>
      </c>
      <c r="YI59">
        <f t="shared" si="1372"/>
        <v>0</v>
      </c>
      <c r="YJ59">
        <f t="shared" si="1373"/>
        <v>0</v>
      </c>
      <c r="YK59">
        <f t="shared" si="1374"/>
        <v>0</v>
      </c>
      <c r="YL59">
        <f t="shared" si="1375"/>
        <v>0</v>
      </c>
      <c r="YM59">
        <f t="shared" si="1376"/>
        <v>0</v>
      </c>
      <c r="YN59">
        <f t="shared" si="1377"/>
        <v>0</v>
      </c>
      <c r="YO59">
        <f t="shared" si="1378"/>
        <v>0</v>
      </c>
      <c r="YP59">
        <f t="shared" si="1379"/>
        <v>0</v>
      </c>
      <c r="YQ59">
        <f t="shared" si="1380"/>
        <v>0</v>
      </c>
      <c r="YR59">
        <f t="shared" si="1381"/>
        <v>0</v>
      </c>
      <c r="YS59">
        <f t="shared" si="1382"/>
        <v>0</v>
      </c>
      <c r="YT59">
        <f t="shared" si="1383"/>
        <v>0</v>
      </c>
      <c r="YU59">
        <f t="shared" si="1384"/>
        <v>0</v>
      </c>
      <c r="YV59">
        <f t="shared" si="1385"/>
        <v>0</v>
      </c>
      <c r="YW59">
        <f t="shared" si="1386"/>
        <v>0</v>
      </c>
      <c r="YX59">
        <f t="shared" si="1387"/>
        <v>0</v>
      </c>
      <c r="YY59">
        <f t="shared" si="1388"/>
        <v>0</v>
      </c>
      <c r="YZ59">
        <f t="shared" si="1389"/>
        <v>0</v>
      </c>
      <c r="ZA59">
        <f t="shared" si="1390"/>
        <v>0</v>
      </c>
      <c r="ZB59">
        <f t="shared" si="1391"/>
        <v>0</v>
      </c>
      <c r="ZC59">
        <f t="shared" si="1392"/>
        <v>0</v>
      </c>
      <c r="ZD59">
        <f t="shared" si="1393"/>
        <v>0</v>
      </c>
      <c r="ZE59">
        <f t="shared" si="1394"/>
        <v>0</v>
      </c>
      <c r="ZG59" s="4">
        <f t="shared" si="1395"/>
        <v>371</v>
      </c>
      <c r="ZH59" s="4">
        <f t="shared" si="1396"/>
        <v>144</v>
      </c>
      <c r="ZI59" s="4">
        <f t="shared" si="1397"/>
        <v>210</v>
      </c>
      <c r="ZJ59" s="4">
        <f t="shared" si="1398"/>
        <v>0</v>
      </c>
      <c r="ZL59" s="4">
        <f t="shared" si="1399"/>
        <v>725</v>
      </c>
      <c r="ZO59">
        <f t="shared" si="1400"/>
        <v>59</v>
      </c>
      <c r="ZP59">
        <f t="shared" si="1401"/>
        <v>76</v>
      </c>
      <c r="ZQ59">
        <f t="shared" si="1402"/>
        <v>75</v>
      </c>
      <c r="ZR59">
        <f t="shared" si="1403"/>
        <v>52</v>
      </c>
      <c r="ZS59">
        <f t="shared" si="1404"/>
        <v>69</v>
      </c>
      <c r="ZT59">
        <f t="shared" si="1405"/>
        <v>97</v>
      </c>
      <c r="ZU59">
        <f t="shared" si="1406"/>
        <v>69</v>
      </c>
      <c r="ZV59">
        <f t="shared" si="1407"/>
        <v>75</v>
      </c>
      <c r="ZW59">
        <f t="shared" si="1408"/>
        <v>64</v>
      </c>
      <c r="ZX59">
        <f t="shared" si="1409"/>
        <v>89</v>
      </c>
      <c r="ZY59">
        <f t="shared" si="1410"/>
        <v>0</v>
      </c>
      <c r="ZZ59">
        <f t="shared" si="1411"/>
        <v>0</v>
      </c>
      <c r="AAA59">
        <f t="shared" si="1412"/>
        <v>0</v>
      </c>
      <c r="AAB59">
        <f t="shared" si="1413"/>
        <v>0</v>
      </c>
      <c r="AAC59">
        <f t="shared" si="1414"/>
        <v>0</v>
      </c>
      <c r="AAD59">
        <f t="shared" si="1415"/>
        <v>0</v>
      </c>
      <c r="AAE59">
        <f t="shared" si="1416"/>
        <v>0</v>
      </c>
      <c r="AAF59">
        <f t="shared" si="1417"/>
        <v>0</v>
      </c>
      <c r="AAG59">
        <f t="shared" si="1418"/>
        <v>0</v>
      </c>
      <c r="AAH59">
        <f t="shared" si="1419"/>
        <v>0</v>
      </c>
      <c r="AAI59">
        <f t="shared" si="1420"/>
        <v>0</v>
      </c>
      <c r="AAJ59">
        <f t="shared" si="1421"/>
        <v>0</v>
      </c>
      <c r="AAK59">
        <f t="shared" si="1422"/>
        <v>0</v>
      </c>
      <c r="AAL59">
        <f t="shared" si="1423"/>
        <v>0</v>
      </c>
      <c r="AAM59">
        <f t="shared" si="1424"/>
        <v>0</v>
      </c>
      <c r="AAN59">
        <f t="shared" si="1425"/>
        <v>0</v>
      </c>
      <c r="AAO59">
        <f t="shared" si="1426"/>
        <v>0</v>
      </c>
      <c r="AAP59">
        <f t="shared" si="1427"/>
        <v>0</v>
      </c>
      <c r="AAQ59">
        <f t="shared" si="1428"/>
        <v>0</v>
      </c>
      <c r="AAR59">
        <f t="shared" si="1429"/>
        <v>0</v>
      </c>
      <c r="AAS59">
        <f t="shared" si="1430"/>
        <v>0</v>
      </c>
      <c r="AAT59">
        <f t="shared" si="1431"/>
        <v>0</v>
      </c>
      <c r="AAU59">
        <f t="shared" si="1432"/>
        <v>0</v>
      </c>
      <c r="AAV59">
        <f t="shared" si="1433"/>
        <v>0</v>
      </c>
      <c r="AAW59">
        <f t="shared" si="1434"/>
        <v>0</v>
      </c>
      <c r="AAX59">
        <f t="shared" si="1435"/>
        <v>0</v>
      </c>
      <c r="AAY59">
        <f t="shared" si="1436"/>
        <v>0</v>
      </c>
      <c r="AAZ59">
        <f t="shared" si="1437"/>
        <v>0</v>
      </c>
      <c r="ABA59">
        <f t="shared" si="1438"/>
        <v>0</v>
      </c>
      <c r="ABB59">
        <f t="shared" si="1439"/>
        <v>0</v>
      </c>
      <c r="ABC59">
        <f t="shared" si="1440"/>
        <v>0</v>
      </c>
      <c r="ABD59">
        <f t="shared" si="1441"/>
        <v>0</v>
      </c>
      <c r="ABE59">
        <f t="shared" si="1442"/>
        <v>0</v>
      </c>
      <c r="ABF59">
        <f t="shared" si="1443"/>
        <v>0</v>
      </c>
      <c r="ABG59">
        <f t="shared" si="1444"/>
        <v>0</v>
      </c>
      <c r="ABH59">
        <f t="shared" si="1445"/>
        <v>0</v>
      </c>
      <c r="ABI59">
        <f t="shared" si="1446"/>
        <v>0</v>
      </c>
      <c r="ABJ59">
        <f t="shared" si="1447"/>
        <v>0</v>
      </c>
      <c r="ABK59">
        <f t="shared" si="1448"/>
        <v>0</v>
      </c>
      <c r="ABL59">
        <f t="shared" si="1449"/>
        <v>0</v>
      </c>
      <c r="ABM59">
        <f t="shared" si="1450"/>
        <v>0</v>
      </c>
      <c r="ABN59">
        <f t="shared" si="1451"/>
        <v>0</v>
      </c>
      <c r="ABO59">
        <f t="shared" si="1452"/>
        <v>0</v>
      </c>
      <c r="ABP59">
        <f t="shared" si="1453"/>
        <v>0</v>
      </c>
      <c r="ABQ59">
        <f t="shared" si="1454"/>
        <v>0</v>
      </c>
      <c r="ABR59">
        <f t="shared" si="1455"/>
        <v>0</v>
      </c>
      <c r="ABS59">
        <f t="shared" si="1456"/>
        <v>0</v>
      </c>
      <c r="ABT59">
        <f t="shared" si="1457"/>
        <v>0</v>
      </c>
      <c r="ABU59">
        <f t="shared" si="1458"/>
        <v>0</v>
      </c>
      <c r="ABV59">
        <f t="shared" si="1459"/>
        <v>0</v>
      </c>
      <c r="ABW59">
        <f t="shared" si="1460"/>
        <v>0</v>
      </c>
      <c r="ABX59">
        <f t="shared" si="1461"/>
        <v>0</v>
      </c>
      <c r="ABY59">
        <f t="shared" si="1462"/>
        <v>0</v>
      </c>
      <c r="ABZ59">
        <f t="shared" si="1463"/>
        <v>0</v>
      </c>
      <c r="ACA59">
        <f t="shared" si="1464"/>
        <v>0</v>
      </c>
      <c r="ACB59">
        <f t="shared" si="1465"/>
        <v>0</v>
      </c>
      <c r="ACC59">
        <f t="shared" si="1466"/>
        <v>0</v>
      </c>
      <c r="ACD59">
        <f t="shared" si="1467"/>
        <v>0</v>
      </c>
      <c r="ACE59">
        <f t="shared" si="1468"/>
        <v>0</v>
      </c>
      <c r="ACF59">
        <f t="shared" si="1469"/>
        <v>0</v>
      </c>
      <c r="ACG59">
        <f t="shared" si="1470"/>
        <v>0</v>
      </c>
      <c r="ACH59">
        <f t="shared" si="1471"/>
        <v>0</v>
      </c>
      <c r="ACI59">
        <f t="shared" si="1472"/>
        <v>0</v>
      </c>
      <c r="ACJ59">
        <f t="shared" si="1473"/>
        <v>0</v>
      </c>
      <c r="ACK59">
        <f t="shared" si="1474"/>
        <v>0</v>
      </c>
      <c r="ACL59">
        <f t="shared" si="1475"/>
        <v>0</v>
      </c>
      <c r="ACM59">
        <f t="shared" si="1476"/>
        <v>0</v>
      </c>
      <c r="ACN59">
        <f t="shared" si="1477"/>
        <v>0</v>
      </c>
      <c r="ACO59">
        <f t="shared" si="1478"/>
        <v>0</v>
      </c>
      <c r="ACP59">
        <f t="shared" si="1479"/>
        <v>0</v>
      </c>
      <c r="ACQ59">
        <f t="shared" si="1480"/>
        <v>0</v>
      </c>
      <c r="ACR59">
        <f t="shared" si="1481"/>
        <v>0</v>
      </c>
      <c r="ACS59">
        <f t="shared" si="1482"/>
        <v>0</v>
      </c>
      <c r="ACT59">
        <f t="shared" si="1483"/>
        <v>0</v>
      </c>
      <c r="ACU59">
        <f t="shared" si="1484"/>
        <v>0</v>
      </c>
      <c r="ACW59" s="4">
        <f t="shared" si="1485"/>
        <v>346.70000000000005</v>
      </c>
      <c r="ACX59" s="4">
        <f t="shared" si="1486"/>
        <v>48.1</v>
      </c>
      <c r="ACY59" s="4">
        <f t="shared" si="1487"/>
        <v>116.7</v>
      </c>
      <c r="ACZ59" s="4">
        <f t="shared" si="1488"/>
        <v>0</v>
      </c>
      <c r="ADA59" s="88">
        <f t="shared" si="1489"/>
        <v>4.9040799340956918</v>
      </c>
      <c r="ADB59" s="4">
        <f t="shared" si="1490"/>
        <v>511.50000000000006</v>
      </c>
      <c r="ADC59" s="5">
        <f t="shared" si="1491"/>
        <v>8.3270643086264204</v>
      </c>
      <c r="ADD59" s="5">
        <f t="shared" si="1492"/>
        <v>6.2369864518050697</v>
      </c>
      <c r="ADE59">
        <f t="shared" si="1493"/>
        <v>42</v>
      </c>
      <c r="ADF59">
        <f t="shared" si="1494"/>
        <v>48.7</v>
      </c>
      <c r="ADG59">
        <f t="shared" si="1495"/>
        <v>125.9</v>
      </c>
      <c r="ADH59">
        <f t="shared" si="1496"/>
        <v>86.5</v>
      </c>
      <c r="ADI59">
        <f t="shared" si="1497"/>
        <v>30.2</v>
      </c>
      <c r="ADJ59">
        <f t="shared" si="1498"/>
        <v>16</v>
      </c>
      <c r="ADK59">
        <f t="shared" si="1499"/>
        <v>0</v>
      </c>
      <c r="ADL59">
        <f t="shared" si="1500"/>
        <v>48.1</v>
      </c>
      <c r="ADM59">
        <f t="shared" si="1501"/>
        <v>114.1</v>
      </c>
      <c r="ADN59">
        <f t="shared" si="1502"/>
        <v>0</v>
      </c>
      <c r="ADO59">
        <f t="shared" si="1503"/>
        <v>0</v>
      </c>
      <c r="ADP59">
        <f t="shared" si="1504"/>
        <v>0</v>
      </c>
      <c r="ADQ59">
        <f t="shared" si="1505"/>
        <v>0</v>
      </c>
      <c r="ADR59">
        <f t="shared" si="1506"/>
        <v>0</v>
      </c>
      <c r="ADS59">
        <f t="shared" si="1507"/>
        <v>0</v>
      </c>
      <c r="ADT59">
        <f t="shared" si="1508"/>
        <v>0</v>
      </c>
      <c r="ADU59">
        <f t="shared" si="1509"/>
        <v>0</v>
      </c>
      <c r="ADV59">
        <f t="shared" si="1510"/>
        <v>0</v>
      </c>
      <c r="ADW59">
        <f t="shared" si="1511"/>
        <v>0</v>
      </c>
      <c r="ADX59">
        <f t="shared" si="1512"/>
        <v>0</v>
      </c>
      <c r="ADY59">
        <f t="shared" si="1513"/>
        <v>0</v>
      </c>
      <c r="ADZ59">
        <f t="shared" si="1514"/>
        <v>0</v>
      </c>
      <c r="AEA59">
        <f t="shared" si="1515"/>
        <v>0</v>
      </c>
      <c r="AEB59">
        <f t="shared" si="1516"/>
        <v>0</v>
      </c>
      <c r="AEC59">
        <f t="shared" si="1517"/>
        <v>0</v>
      </c>
      <c r="AED59">
        <f t="shared" si="1518"/>
        <v>0</v>
      </c>
      <c r="AEE59">
        <f t="shared" si="1519"/>
        <v>0</v>
      </c>
      <c r="AEF59">
        <f t="shared" si="1520"/>
        <v>0</v>
      </c>
      <c r="AEG59">
        <f t="shared" si="1521"/>
        <v>0</v>
      </c>
      <c r="AEH59">
        <f t="shared" si="1522"/>
        <v>0</v>
      </c>
      <c r="AEI59">
        <f t="shared" si="1523"/>
        <v>0</v>
      </c>
      <c r="AEJ59">
        <f t="shared" si="1524"/>
        <v>0</v>
      </c>
      <c r="AEK59">
        <f t="shared" si="1525"/>
        <v>0</v>
      </c>
      <c r="AEL59">
        <f t="shared" si="1526"/>
        <v>0</v>
      </c>
      <c r="AEM59">
        <f t="shared" si="1527"/>
        <v>0</v>
      </c>
      <c r="AEN59">
        <f t="shared" si="1528"/>
        <v>0</v>
      </c>
      <c r="AEO59">
        <f t="shared" si="1529"/>
        <v>0</v>
      </c>
      <c r="AEP59">
        <f t="shared" si="1530"/>
        <v>0</v>
      </c>
      <c r="AEQ59">
        <f t="shared" si="1531"/>
        <v>0</v>
      </c>
      <c r="AER59">
        <f t="shared" si="1532"/>
        <v>0</v>
      </c>
      <c r="AES59">
        <f t="shared" si="1533"/>
        <v>0</v>
      </c>
      <c r="AET59">
        <f t="shared" si="1534"/>
        <v>0</v>
      </c>
      <c r="AEU59">
        <f t="shared" si="1535"/>
        <v>0</v>
      </c>
      <c r="AEV59">
        <f t="shared" si="1536"/>
        <v>0</v>
      </c>
      <c r="AEW59">
        <f t="shared" si="1537"/>
        <v>0</v>
      </c>
      <c r="AEX59">
        <f t="shared" si="1538"/>
        <v>0</v>
      </c>
      <c r="AEY59">
        <f t="shared" si="1539"/>
        <v>0</v>
      </c>
      <c r="AEZ59">
        <f t="shared" si="1540"/>
        <v>0</v>
      </c>
      <c r="AFA59">
        <f t="shared" si="1541"/>
        <v>0</v>
      </c>
      <c r="AFB59">
        <f t="shared" si="1542"/>
        <v>0</v>
      </c>
      <c r="AFC59">
        <f t="shared" si="1543"/>
        <v>0</v>
      </c>
      <c r="AFD59">
        <f t="shared" si="1544"/>
        <v>0</v>
      </c>
      <c r="AFE59">
        <f t="shared" si="1545"/>
        <v>0</v>
      </c>
      <c r="AFF59">
        <f t="shared" si="1546"/>
        <v>0</v>
      </c>
      <c r="AFG59">
        <f t="shared" si="1547"/>
        <v>0</v>
      </c>
      <c r="AFH59">
        <f t="shared" si="1548"/>
        <v>0</v>
      </c>
      <c r="AFI59">
        <f t="shared" si="1549"/>
        <v>0</v>
      </c>
      <c r="AFJ59">
        <f t="shared" si="1550"/>
        <v>0</v>
      </c>
      <c r="AFK59">
        <f t="shared" si="1551"/>
        <v>0</v>
      </c>
      <c r="AFL59">
        <f t="shared" si="1552"/>
        <v>0</v>
      </c>
      <c r="AFM59">
        <f t="shared" si="1553"/>
        <v>0</v>
      </c>
      <c r="AFN59">
        <f t="shared" si="1554"/>
        <v>0</v>
      </c>
      <c r="AFO59">
        <f t="shared" si="1555"/>
        <v>0</v>
      </c>
      <c r="AFP59">
        <f t="shared" si="1556"/>
        <v>0</v>
      </c>
      <c r="AFQ59">
        <f t="shared" si="1557"/>
        <v>0</v>
      </c>
      <c r="AFR59">
        <f t="shared" si="1558"/>
        <v>0</v>
      </c>
      <c r="AFS59">
        <f t="shared" si="1559"/>
        <v>0</v>
      </c>
      <c r="AFT59">
        <f t="shared" si="1560"/>
        <v>0</v>
      </c>
      <c r="AFU59">
        <f t="shared" si="1561"/>
        <v>0</v>
      </c>
      <c r="AFV59">
        <f t="shared" si="1562"/>
        <v>0</v>
      </c>
      <c r="AFW59">
        <f t="shared" si="1563"/>
        <v>0</v>
      </c>
      <c r="AFX59">
        <f t="shared" si="1564"/>
        <v>0</v>
      </c>
      <c r="AFY59">
        <f t="shared" si="1565"/>
        <v>0</v>
      </c>
      <c r="AFZ59">
        <f t="shared" si="1566"/>
        <v>0</v>
      </c>
      <c r="AGA59">
        <f t="shared" si="1567"/>
        <v>0</v>
      </c>
      <c r="AGB59">
        <f t="shared" si="1568"/>
        <v>0</v>
      </c>
      <c r="AGC59">
        <f t="shared" si="1569"/>
        <v>0</v>
      </c>
      <c r="AGD59">
        <f t="shared" si="1570"/>
        <v>0</v>
      </c>
      <c r="AGE59">
        <f t="shared" si="1571"/>
        <v>0</v>
      </c>
      <c r="AGF59">
        <f t="shared" si="1572"/>
        <v>0</v>
      </c>
      <c r="AGG59">
        <f t="shared" si="1573"/>
        <v>0</v>
      </c>
      <c r="AGH59">
        <f t="shared" si="1574"/>
        <v>0</v>
      </c>
      <c r="AGI59">
        <f t="shared" si="1575"/>
        <v>0</v>
      </c>
      <c r="AGJ59">
        <f t="shared" si="1576"/>
        <v>0</v>
      </c>
      <c r="AGK59">
        <f t="shared" si="1577"/>
        <v>0</v>
      </c>
      <c r="AGM59" s="88">
        <f t="shared" si="1578"/>
        <v>86</v>
      </c>
      <c r="AGN59" s="88">
        <v>86</v>
      </c>
      <c r="AGO59">
        <v>1</v>
      </c>
      <c r="AGP59">
        <f t="shared" si="1579"/>
        <v>1</v>
      </c>
      <c r="AGQ59">
        <f t="shared" si="1580"/>
        <v>1</v>
      </c>
      <c r="AGR59">
        <f t="shared" si="1581"/>
        <v>1</v>
      </c>
      <c r="AGS59">
        <f t="shared" si="1582"/>
        <v>1</v>
      </c>
      <c r="AGT59">
        <f t="shared" si="1583"/>
        <v>2</v>
      </c>
      <c r="AGU59">
        <f t="shared" si="1584"/>
        <v>1</v>
      </c>
      <c r="AGV59">
        <f t="shared" si="1585"/>
        <v>1</v>
      </c>
      <c r="AGW59">
        <f t="shared" si="1586"/>
        <v>4</v>
      </c>
      <c r="AGX59">
        <f t="shared" si="1587"/>
        <v>1</v>
      </c>
      <c r="AGY59">
        <f t="shared" si="1588"/>
        <v>9</v>
      </c>
      <c r="AGZ59">
        <f t="shared" si="1589"/>
        <v>0</v>
      </c>
      <c r="AHA59">
        <f t="shared" si="1590"/>
        <v>0</v>
      </c>
      <c r="AHB59">
        <f t="shared" si="1591"/>
        <v>0</v>
      </c>
      <c r="AHC59">
        <f t="shared" si="1592"/>
        <v>0</v>
      </c>
      <c r="AHD59">
        <f t="shared" si="1593"/>
        <v>0</v>
      </c>
      <c r="AHE59">
        <f t="shared" si="1594"/>
        <v>0</v>
      </c>
      <c r="AHF59">
        <f t="shared" si="1595"/>
        <v>0</v>
      </c>
      <c r="AHG59">
        <f t="shared" si="1596"/>
        <v>0</v>
      </c>
      <c r="AHH59">
        <f t="shared" si="1597"/>
        <v>0</v>
      </c>
      <c r="AHI59">
        <f t="shared" si="1598"/>
        <v>0</v>
      </c>
      <c r="AHJ59">
        <f t="shared" si="1599"/>
        <v>0</v>
      </c>
      <c r="AHK59">
        <f t="shared" si="1600"/>
        <v>0</v>
      </c>
      <c r="AHL59">
        <f t="shared" si="1601"/>
        <v>0</v>
      </c>
      <c r="AHM59">
        <f t="shared" si="1602"/>
        <v>0</v>
      </c>
      <c r="AHN59">
        <f t="shared" si="1603"/>
        <v>0</v>
      </c>
      <c r="AHO59">
        <f t="shared" si="1604"/>
        <v>0</v>
      </c>
      <c r="AHP59">
        <f t="shared" si="1605"/>
        <v>0</v>
      </c>
      <c r="AHQ59">
        <f t="shared" si="1606"/>
        <v>0</v>
      </c>
      <c r="AHR59">
        <f t="shared" si="1607"/>
        <v>0</v>
      </c>
      <c r="AHS59">
        <f t="shared" si="1608"/>
        <v>0</v>
      </c>
      <c r="AHT59">
        <f t="shared" si="1609"/>
        <v>0</v>
      </c>
      <c r="AHU59">
        <f t="shared" si="1610"/>
        <v>0</v>
      </c>
      <c r="AHV59">
        <f t="shared" si="1611"/>
        <v>0</v>
      </c>
      <c r="AHW59">
        <f t="shared" si="1612"/>
        <v>0</v>
      </c>
      <c r="AHX59">
        <f t="shared" si="1613"/>
        <v>0</v>
      </c>
      <c r="AHY59">
        <f t="shared" si="1614"/>
        <v>0</v>
      </c>
      <c r="AHZ59">
        <f t="shared" si="1615"/>
        <v>0</v>
      </c>
      <c r="AIA59">
        <f t="shared" si="1616"/>
        <v>0</v>
      </c>
      <c r="AIB59">
        <f t="shared" si="1617"/>
        <v>0</v>
      </c>
      <c r="AIC59">
        <f t="shared" si="1618"/>
        <v>0</v>
      </c>
      <c r="AID59">
        <f t="shared" si="1619"/>
        <v>0</v>
      </c>
      <c r="AIE59">
        <f t="shared" si="1620"/>
        <v>0</v>
      </c>
      <c r="AIF59">
        <f t="shared" si="1621"/>
        <v>0</v>
      </c>
      <c r="AIG59">
        <f t="shared" si="1622"/>
        <v>0</v>
      </c>
      <c r="AIH59">
        <f t="shared" si="1623"/>
        <v>0</v>
      </c>
      <c r="AII59">
        <f t="shared" si="1624"/>
        <v>0</v>
      </c>
      <c r="AIJ59">
        <f t="shared" si="1625"/>
        <v>0</v>
      </c>
      <c r="AIK59">
        <f t="shared" si="1626"/>
        <v>0</v>
      </c>
      <c r="AIL59">
        <f t="shared" si="1627"/>
        <v>0</v>
      </c>
      <c r="AIM59">
        <f t="shared" si="1628"/>
        <v>0</v>
      </c>
      <c r="AIN59">
        <f t="shared" si="1629"/>
        <v>0</v>
      </c>
      <c r="AIO59">
        <f t="shared" si="1630"/>
        <v>0</v>
      </c>
      <c r="AIP59">
        <f t="shared" si="1631"/>
        <v>0</v>
      </c>
      <c r="AIQ59">
        <f t="shared" si="1632"/>
        <v>0</v>
      </c>
      <c r="AIR59">
        <f t="shared" si="1633"/>
        <v>0</v>
      </c>
      <c r="AIS59">
        <f t="shared" si="1634"/>
        <v>0</v>
      </c>
      <c r="AIT59">
        <f t="shared" si="1635"/>
        <v>0</v>
      </c>
      <c r="AIU59">
        <f t="shared" si="1636"/>
        <v>0</v>
      </c>
      <c r="AIV59">
        <f t="shared" si="1637"/>
        <v>0</v>
      </c>
      <c r="AIW59">
        <f t="shared" si="1638"/>
        <v>0</v>
      </c>
      <c r="AIX59">
        <f t="shared" si="1639"/>
        <v>0</v>
      </c>
      <c r="AIY59">
        <f t="shared" si="1640"/>
        <v>0</v>
      </c>
      <c r="AIZ59">
        <f t="shared" si="1641"/>
        <v>0</v>
      </c>
      <c r="AJA59">
        <f t="shared" si="1642"/>
        <v>0</v>
      </c>
      <c r="AJB59">
        <f t="shared" si="1643"/>
        <v>0</v>
      </c>
      <c r="AJC59">
        <f t="shared" si="1644"/>
        <v>0</v>
      </c>
      <c r="AJD59">
        <f t="shared" si="1645"/>
        <v>0</v>
      </c>
      <c r="AJE59">
        <f t="shared" si="1646"/>
        <v>0</v>
      </c>
      <c r="AJF59">
        <f t="shared" si="1647"/>
        <v>0</v>
      </c>
      <c r="AJG59">
        <f t="shared" si="1648"/>
        <v>0</v>
      </c>
      <c r="AJH59">
        <f t="shared" si="1649"/>
        <v>0</v>
      </c>
      <c r="AJI59">
        <f t="shared" si="1650"/>
        <v>0</v>
      </c>
      <c r="AJJ59">
        <f t="shared" si="1651"/>
        <v>0</v>
      </c>
      <c r="AJK59">
        <f t="shared" si="1652"/>
        <v>0</v>
      </c>
      <c r="AJL59">
        <f t="shared" si="1653"/>
        <v>0</v>
      </c>
      <c r="AJM59">
        <f t="shared" si="1654"/>
        <v>0</v>
      </c>
      <c r="AJN59">
        <f t="shared" si="1655"/>
        <v>0</v>
      </c>
      <c r="AJO59">
        <f t="shared" si="1656"/>
        <v>0</v>
      </c>
      <c r="AJP59">
        <f t="shared" si="1657"/>
        <v>0</v>
      </c>
      <c r="AJQ59">
        <f t="shared" si="1658"/>
        <v>0</v>
      </c>
      <c r="AJR59">
        <f t="shared" si="1659"/>
        <v>0</v>
      </c>
      <c r="AJS59">
        <f t="shared" si="1660"/>
        <v>0</v>
      </c>
      <c r="AJT59">
        <f t="shared" si="1661"/>
        <v>0</v>
      </c>
      <c r="AJU59">
        <f t="shared" si="1662"/>
        <v>0</v>
      </c>
      <c r="AJV59">
        <f t="shared" si="1663"/>
        <v>0</v>
      </c>
      <c r="AJX59">
        <v>60</v>
      </c>
      <c r="AJY59">
        <v>1</v>
      </c>
      <c r="AJZ59">
        <v>1</v>
      </c>
      <c r="AKA59">
        <f t="shared" si="1664"/>
        <v>1</v>
      </c>
      <c r="AKB59">
        <f t="shared" si="1665"/>
        <v>2</v>
      </c>
      <c r="AKC59">
        <f t="shared" si="1666"/>
        <v>2</v>
      </c>
      <c r="AKD59">
        <f t="shared" si="1667"/>
        <v>1</v>
      </c>
      <c r="AKE59">
        <f t="shared" si="1668"/>
        <v>8</v>
      </c>
      <c r="AKF59">
        <f t="shared" si="1669"/>
        <v>8</v>
      </c>
      <c r="AKG59">
        <f t="shared" si="1670"/>
        <v>2</v>
      </c>
      <c r="AKH59">
        <f t="shared" si="1671"/>
        <v>0</v>
      </c>
      <c r="AKI59">
        <f t="shared" si="1672"/>
        <v>0</v>
      </c>
      <c r="AKJ59">
        <f t="shared" si="1673"/>
        <v>0</v>
      </c>
      <c r="AKK59">
        <f t="shared" si="1674"/>
        <v>0</v>
      </c>
      <c r="AKL59">
        <f t="shared" si="1675"/>
        <v>0</v>
      </c>
      <c r="AKM59">
        <f t="shared" si="1676"/>
        <v>0</v>
      </c>
      <c r="AKN59">
        <f t="shared" si="1677"/>
        <v>0</v>
      </c>
      <c r="AKO59">
        <f t="shared" si="1678"/>
        <v>0</v>
      </c>
      <c r="AKP59">
        <f t="shared" si="1679"/>
        <v>0</v>
      </c>
      <c r="AKQ59">
        <f t="shared" si="1680"/>
        <v>0</v>
      </c>
      <c r="AKR59">
        <f t="shared" si="1681"/>
        <v>0</v>
      </c>
      <c r="AKS59">
        <f t="shared" si="1682"/>
        <v>0</v>
      </c>
      <c r="AKT59">
        <f t="shared" si="1683"/>
        <v>0</v>
      </c>
      <c r="AKU59">
        <f t="shared" si="1684"/>
        <v>0</v>
      </c>
      <c r="AKV59">
        <f t="shared" si="1685"/>
        <v>0</v>
      </c>
      <c r="AKW59">
        <f t="shared" si="1686"/>
        <v>0</v>
      </c>
      <c r="AKX59">
        <f t="shared" si="1687"/>
        <v>0</v>
      </c>
      <c r="AKY59">
        <f t="shared" si="1688"/>
        <v>0</v>
      </c>
      <c r="AKZ59">
        <f t="shared" si="1689"/>
        <v>0</v>
      </c>
      <c r="ALA59">
        <f t="shared" si="1690"/>
        <v>0</v>
      </c>
      <c r="ALB59">
        <f t="shared" si="1691"/>
        <v>0</v>
      </c>
      <c r="ALC59">
        <f t="shared" si="1692"/>
        <v>0</v>
      </c>
      <c r="ALD59">
        <f t="shared" si="1693"/>
        <v>0</v>
      </c>
      <c r="ALE59">
        <f t="shared" si="1694"/>
        <v>0</v>
      </c>
      <c r="ALF59">
        <f t="shared" si="1695"/>
        <v>0</v>
      </c>
      <c r="ALG59">
        <f t="shared" si="1696"/>
        <v>0</v>
      </c>
      <c r="ALH59">
        <f t="shared" si="1697"/>
        <v>0</v>
      </c>
      <c r="ALI59">
        <f t="shared" si="1698"/>
        <v>0</v>
      </c>
      <c r="ALJ59">
        <f t="shared" si="1699"/>
        <v>0</v>
      </c>
      <c r="ALK59">
        <f t="shared" si="1700"/>
        <v>0</v>
      </c>
      <c r="ALL59">
        <f t="shared" si="1701"/>
        <v>0</v>
      </c>
      <c r="ALM59">
        <f t="shared" si="1702"/>
        <v>0</v>
      </c>
      <c r="ALN59">
        <f t="shared" si="1703"/>
        <v>0</v>
      </c>
      <c r="ALO59">
        <f t="shared" si="1704"/>
        <v>0</v>
      </c>
      <c r="ALP59">
        <f t="shared" si="1705"/>
        <v>0</v>
      </c>
      <c r="ALQ59">
        <f t="shared" si="1706"/>
        <v>0</v>
      </c>
      <c r="ALR59">
        <f t="shared" si="1707"/>
        <v>0</v>
      </c>
      <c r="ALS59">
        <f t="shared" si="1708"/>
        <v>0</v>
      </c>
      <c r="ALT59">
        <f t="shared" si="1709"/>
        <v>0</v>
      </c>
      <c r="ALU59">
        <f t="shared" si="1710"/>
        <v>0</v>
      </c>
      <c r="ALV59">
        <f t="shared" si="1711"/>
        <v>0</v>
      </c>
      <c r="ALW59">
        <f t="shared" si="1712"/>
        <v>0</v>
      </c>
      <c r="ALX59">
        <f t="shared" si="1713"/>
        <v>0</v>
      </c>
      <c r="ALY59">
        <f t="shared" si="1714"/>
        <v>0</v>
      </c>
      <c r="ALZ59">
        <f t="shared" si="1715"/>
        <v>0</v>
      </c>
      <c r="AMA59">
        <f t="shared" si="1716"/>
        <v>0</v>
      </c>
      <c r="AMB59">
        <f t="shared" si="1717"/>
        <v>0</v>
      </c>
      <c r="AMC59">
        <f t="shared" si="1718"/>
        <v>0</v>
      </c>
      <c r="AMD59">
        <f t="shared" si="1719"/>
        <v>0</v>
      </c>
      <c r="AME59">
        <f t="shared" si="1720"/>
        <v>0</v>
      </c>
      <c r="AMF59">
        <f t="shared" si="1721"/>
        <v>0</v>
      </c>
      <c r="AMG59">
        <f t="shared" si="1722"/>
        <v>0</v>
      </c>
      <c r="AMH59">
        <f t="shared" si="1723"/>
        <v>0</v>
      </c>
      <c r="AMI59">
        <f t="shared" si="1724"/>
        <v>0</v>
      </c>
      <c r="AMJ59">
        <f t="shared" si="1725"/>
        <v>0</v>
      </c>
      <c r="AMK59">
        <f t="shared" si="1726"/>
        <v>0</v>
      </c>
      <c r="AML59">
        <f t="shared" si="1727"/>
        <v>0</v>
      </c>
      <c r="AMM59">
        <f t="shared" si="1728"/>
        <v>0</v>
      </c>
      <c r="AMN59">
        <f t="shared" si="1729"/>
        <v>0</v>
      </c>
      <c r="AMO59">
        <f t="shared" si="1730"/>
        <v>0</v>
      </c>
      <c r="AMP59">
        <f t="shared" si="1731"/>
        <v>0</v>
      </c>
      <c r="AMQ59">
        <f t="shared" si="1732"/>
        <v>0</v>
      </c>
      <c r="AMR59">
        <f t="shared" si="1733"/>
        <v>0</v>
      </c>
      <c r="AMS59">
        <f t="shared" si="1734"/>
        <v>0</v>
      </c>
      <c r="AMT59">
        <f t="shared" si="1735"/>
        <v>0</v>
      </c>
      <c r="AMU59">
        <f t="shared" si="1736"/>
        <v>0</v>
      </c>
      <c r="AMV59">
        <f t="shared" si="1737"/>
        <v>0</v>
      </c>
      <c r="AMW59">
        <f t="shared" si="1738"/>
        <v>0</v>
      </c>
      <c r="AMX59">
        <f t="shared" si="1739"/>
        <v>0</v>
      </c>
      <c r="AMY59">
        <f t="shared" si="1740"/>
        <v>0</v>
      </c>
      <c r="AMZ59">
        <f t="shared" si="1741"/>
        <v>0</v>
      </c>
      <c r="ANA59">
        <f t="shared" si="1742"/>
        <v>0</v>
      </c>
      <c r="ANB59">
        <f t="shared" si="1743"/>
        <v>0</v>
      </c>
      <c r="ANC59">
        <f t="shared" si="1744"/>
        <v>0</v>
      </c>
      <c r="AND59">
        <f t="shared" si="1745"/>
        <v>0</v>
      </c>
      <c r="ANR59" s="4">
        <v>2059</v>
      </c>
      <c r="ANS59" s="4">
        <f t="shared" si="1746"/>
        <v>2059</v>
      </c>
      <c r="ANU59" s="4">
        <v>2180</v>
      </c>
      <c r="ANV59" t="str">
        <f t="shared" si="1747"/>
        <v>2182</v>
      </c>
      <c r="ANW59" t="str">
        <f t="shared" si="1748"/>
        <v>2185</v>
      </c>
      <c r="ANX59" t="str">
        <f t="shared" si="1749"/>
        <v>2192</v>
      </c>
      <c r="ANY59" t="str">
        <f t="shared" si="1750"/>
        <v>2193</v>
      </c>
      <c r="ANZ59" t="str">
        <f t="shared" si="1751"/>
        <v>2154</v>
      </c>
      <c r="AOA59" t="str">
        <f t="shared" si="1752"/>
        <v>2139</v>
      </c>
      <c r="AOB59" t="str">
        <f t="shared" si="1753"/>
        <v>2109</v>
      </c>
      <c r="AOC59" t="str">
        <f t="shared" si="1754"/>
        <v>2118</v>
      </c>
      <c r="AOD59" t="str">
        <f t="shared" si="1755"/>
        <v>2124</v>
      </c>
      <c r="AOE59" t="str">
        <f t="shared" si="1756"/>
        <v>2059</v>
      </c>
      <c r="AOF59" t="str">
        <f t="shared" si="1757"/>
        <v>2059</v>
      </c>
      <c r="AOG59" t="str">
        <f t="shared" si="1758"/>
        <v>2059</v>
      </c>
      <c r="AOH59" t="str">
        <f t="shared" si="1759"/>
        <v>2059</v>
      </c>
      <c r="AOI59" t="str">
        <f t="shared" si="1760"/>
        <v>2059</v>
      </c>
      <c r="AOJ59" t="str">
        <f t="shared" si="1761"/>
        <v>2059</v>
      </c>
      <c r="AOK59" t="str">
        <f t="shared" si="1762"/>
        <v>2059</v>
      </c>
      <c r="AOL59" t="str">
        <f t="shared" si="1763"/>
        <v>2059</v>
      </c>
      <c r="AOM59" t="str">
        <f t="shared" si="1764"/>
        <v>2059</v>
      </c>
      <c r="AON59" t="str">
        <f t="shared" si="1765"/>
        <v>2059</v>
      </c>
      <c r="AOO59" t="str">
        <f t="shared" si="1766"/>
        <v>2059</v>
      </c>
      <c r="AOP59" t="str">
        <f t="shared" si="1767"/>
        <v>2059</v>
      </c>
      <c r="AOQ59" t="str">
        <f t="shared" si="1768"/>
        <v>2059</v>
      </c>
      <c r="AOR59" t="str">
        <f t="shared" si="1769"/>
        <v>2059</v>
      </c>
      <c r="AOS59" t="str">
        <f t="shared" si="1770"/>
        <v>2059</v>
      </c>
      <c r="AOT59" t="str">
        <f t="shared" si="1771"/>
        <v>2059</v>
      </c>
      <c r="AOU59" t="str">
        <f t="shared" si="1772"/>
        <v>2059</v>
      </c>
      <c r="AOV59" t="str">
        <f t="shared" si="1773"/>
        <v>2059</v>
      </c>
      <c r="AOW59" t="str">
        <f t="shared" si="1774"/>
        <v>2059</v>
      </c>
      <c r="AOX59" t="str">
        <f t="shared" si="1775"/>
        <v>2059</v>
      </c>
      <c r="AOY59" t="str">
        <f t="shared" si="1776"/>
        <v>2059</v>
      </c>
      <c r="AOZ59" t="str">
        <f t="shared" si="1777"/>
        <v>2059</v>
      </c>
      <c r="APA59" t="str">
        <f t="shared" si="1778"/>
        <v>2059</v>
      </c>
      <c r="APB59" t="str">
        <f t="shared" si="1779"/>
        <v>2059</v>
      </c>
      <c r="APC59" t="str">
        <f t="shared" si="1780"/>
        <v>2059</v>
      </c>
      <c r="APD59" t="str">
        <f t="shared" si="1781"/>
        <v>2059</v>
      </c>
      <c r="APE59" t="str">
        <f t="shared" si="1782"/>
        <v>2059</v>
      </c>
      <c r="APF59" t="str">
        <f t="shared" si="1783"/>
        <v>2059</v>
      </c>
      <c r="APG59" t="str">
        <f t="shared" si="1784"/>
        <v>2059</v>
      </c>
      <c r="APH59" t="str">
        <f t="shared" si="1785"/>
        <v>2059</v>
      </c>
      <c r="API59" t="str">
        <f t="shared" si="1786"/>
        <v>2059</v>
      </c>
      <c r="APJ59" t="str">
        <f t="shared" si="1787"/>
        <v>2059</v>
      </c>
      <c r="APK59" t="str">
        <f t="shared" si="1788"/>
        <v>2059</v>
      </c>
      <c r="APL59" t="str">
        <f t="shared" si="1789"/>
        <v>2059</v>
      </c>
      <c r="APM59" t="str">
        <f t="shared" si="1790"/>
        <v>2059</v>
      </c>
      <c r="APN59" t="str">
        <f t="shared" si="1791"/>
        <v>2059</v>
      </c>
      <c r="APO59" t="str">
        <f t="shared" si="1792"/>
        <v>2059</v>
      </c>
      <c r="APP59" t="str">
        <f t="shared" si="1793"/>
        <v>2059</v>
      </c>
      <c r="APQ59" t="str">
        <f t="shared" si="1794"/>
        <v>2059</v>
      </c>
      <c r="APR59" t="str">
        <f t="shared" si="1795"/>
        <v>2059</v>
      </c>
      <c r="APS59" t="str">
        <f t="shared" si="1796"/>
        <v>2059</v>
      </c>
      <c r="APT59" t="str">
        <f t="shared" si="1797"/>
        <v>2059</v>
      </c>
      <c r="APU59" t="str">
        <f t="shared" si="1798"/>
        <v>2059</v>
      </c>
      <c r="APV59" t="str">
        <f t="shared" si="1799"/>
        <v>2059</v>
      </c>
      <c r="APW59" t="str">
        <f t="shared" si="1800"/>
        <v>2059</v>
      </c>
      <c r="APX59" t="str">
        <f t="shared" si="1801"/>
        <v>2059</v>
      </c>
      <c r="APY59" t="str">
        <f t="shared" si="1802"/>
        <v>2059</v>
      </c>
      <c r="APZ59" t="str">
        <f t="shared" si="1803"/>
        <v>2059</v>
      </c>
      <c r="AQA59" t="str">
        <f t="shared" si="1804"/>
        <v>2059</v>
      </c>
      <c r="AQB59" t="str">
        <f t="shared" si="1805"/>
        <v>2059</v>
      </c>
      <c r="AQC59" t="str">
        <f t="shared" si="1806"/>
        <v>2059</v>
      </c>
      <c r="AQD59" t="str">
        <f t="shared" si="1807"/>
        <v>2059</v>
      </c>
      <c r="AQE59" t="str">
        <f t="shared" si="1808"/>
        <v>2059</v>
      </c>
      <c r="AQF59" t="str">
        <f t="shared" si="1809"/>
        <v>2059</v>
      </c>
      <c r="AQG59" t="str">
        <f t="shared" si="1810"/>
        <v>2059</v>
      </c>
      <c r="AQH59" t="str">
        <f t="shared" si="1811"/>
        <v>2059</v>
      </c>
      <c r="AQI59" t="str">
        <f t="shared" si="1812"/>
        <v>2059</v>
      </c>
      <c r="AQJ59" t="str">
        <f t="shared" si="1813"/>
        <v>2059</v>
      </c>
      <c r="AQK59" t="str">
        <f t="shared" si="1814"/>
        <v>2059</v>
      </c>
      <c r="AQL59" t="str">
        <f t="shared" si="1815"/>
        <v>2059</v>
      </c>
      <c r="AQM59" t="str">
        <f t="shared" si="1816"/>
        <v>2059</v>
      </c>
      <c r="AQN59" t="str">
        <f t="shared" si="1817"/>
        <v>2059</v>
      </c>
      <c r="AQO59" t="str">
        <f t="shared" si="1818"/>
        <v>2059</v>
      </c>
      <c r="AQP59" t="str">
        <f t="shared" si="1819"/>
        <v>2059</v>
      </c>
      <c r="AQQ59" t="str">
        <f t="shared" si="1820"/>
        <v>2059</v>
      </c>
      <c r="AQR59" t="str">
        <f t="shared" si="1821"/>
        <v>2059</v>
      </c>
      <c r="AQS59" t="str">
        <f t="shared" si="1822"/>
        <v>2059</v>
      </c>
      <c r="AQT59" t="str">
        <f t="shared" si="1823"/>
        <v>2059</v>
      </c>
      <c r="AQU59" t="str">
        <f t="shared" si="1824"/>
        <v>2059</v>
      </c>
      <c r="AQV59" t="str">
        <f t="shared" si="1825"/>
        <v>2059</v>
      </c>
      <c r="AQW59" t="str">
        <f t="shared" si="1826"/>
        <v>2059</v>
      </c>
      <c r="AQX59" t="str">
        <f t="shared" si="1827"/>
        <v>2059</v>
      </c>
      <c r="AQY59" t="str">
        <f t="shared" si="1828"/>
        <v>2059</v>
      </c>
      <c r="AQZ59" t="str">
        <f t="shared" si="1829"/>
        <v>2059</v>
      </c>
      <c r="ARA59" t="str">
        <f t="shared" si="1830"/>
        <v>2059</v>
      </c>
      <c r="ARB59" t="str">
        <f t="shared" si="1831"/>
        <v>2059</v>
      </c>
      <c r="ARC59">
        <v>2180</v>
      </c>
      <c r="ARH59" s="5"/>
    </row>
    <row r="60" spans="1:1152" x14ac:dyDescent="0.2">
      <c r="A60">
        <v>66</v>
      </c>
      <c r="B60" s="17" t="s">
        <v>60</v>
      </c>
      <c r="C60" s="20">
        <f>VLOOKUP(A60, Rankings!$A$2:$AN$161, 40, FALSE)</f>
        <v>58</v>
      </c>
      <c r="D60" s="223" t="s">
        <v>217</v>
      </c>
      <c r="F60" s="4">
        <v>13</v>
      </c>
      <c r="G60" s="4">
        <v>9</v>
      </c>
      <c r="I60" s="5">
        <f t="shared" si="916"/>
        <v>9</v>
      </c>
      <c r="L60" t="s">
        <v>1946</v>
      </c>
      <c r="M60" t="s">
        <v>2122</v>
      </c>
      <c r="N60" t="s">
        <v>2520</v>
      </c>
      <c r="O60" t="s">
        <v>2745</v>
      </c>
      <c r="P60" t="s">
        <v>2745</v>
      </c>
      <c r="Q60" t="s">
        <v>3104</v>
      </c>
      <c r="R60" t="s">
        <v>3396</v>
      </c>
      <c r="S60" t="s">
        <v>3686</v>
      </c>
      <c r="T60" t="s">
        <v>3937</v>
      </c>
      <c r="U60" t="s">
        <v>3992</v>
      </c>
      <c r="V60" t="s">
        <v>4150</v>
      </c>
      <c r="W60" t="str">
        <f>Rankings!D59</f>
        <v>-</v>
      </c>
      <c r="X60" t="s">
        <v>10</v>
      </c>
      <c r="Y60" t="s">
        <v>10</v>
      </c>
      <c r="Z60" t="s">
        <v>10</v>
      </c>
      <c r="AA60" t="s">
        <v>10</v>
      </c>
      <c r="AB60" t="s">
        <v>10</v>
      </c>
      <c r="AC60" t="s">
        <v>10</v>
      </c>
      <c r="AD60" t="s">
        <v>10</v>
      </c>
      <c r="AE60" t="s">
        <v>10</v>
      </c>
      <c r="AF60" t="s">
        <v>10</v>
      </c>
      <c r="AG60" t="s">
        <v>10</v>
      </c>
      <c r="AH60" t="s">
        <v>10</v>
      </c>
      <c r="AI60" t="s">
        <v>10</v>
      </c>
      <c r="AJ60" t="s">
        <v>10</v>
      </c>
      <c r="AK60" t="s">
        <v>10</v>
      </c>
      <c r="AL60" t="s">
        <v>10</v>
      </c>
      <c r="AM60" t="s">
        <v>10</v>
      </c>
      <c r="AN60" t="s">
        <v>10</v>
      </c>
      <c r="AO60" t="s">
        <v>10</v>
      </c>
      <c r="AP60" t="s">
        <v>10</v>
      </c>
      <c r="AQ60" t="s">
        <v>10</v>
      </c>
      <c r="AR60" t="s">
        <v>10</v>
      </c>
      <c r="AS60" t="s">
        <v>10</v>
      </c>
      <c r="AT60" t="s">
        <v>10</v>
      </c>
      <c r="AU60" t="s">
        <v>10</v>
      </c>
      <c r="AV60" t="s">
        <v>10</v>
      </c>
      <c r="AW60" t="s">
        <v>10</v>
      </c>
      <c r="AX60" t="s">
        <v>10</v>
      </c>
      <c r="AY60" t="s">
        <v>10</v>
      </c>
      <c r="AZ60" t="s">
        <v>10</v>
      </c>
      <c r="BA60" t="s">
        <v>10</v>
      </c>
      <c r="BB60" t="s">
        <v>10</v>
      </c>
      <c r="BC60" t="s">
        <v>10</v>
      </c>
      <c r="BD60" t="s">
        <v>10</v>
      </c>
      <c r="BE60" t="s">
        <v>10</v>
      </c>
      <c r="BF60" t="s">
        <v>10</v>
      </c>
      <c r="BG60" t="s">
        <v>10</v>
      </c>
      <c r="BH60" t="s">
        <v>10</v>
      </c>
      <c r="BI60" t="s">
        <v>10</v>
      </c>
      <c r="BJ60" t="s">
        <v>10</v>
      </c>
      <c r="BK60" t="s">
        <v>10</v>
      </c>
      <c r="BL60" t="s">
        <v>10</v>
      </c>
      <c r="BM60" t="s">
        <v>10</v>
      </c>
      <c r="BN60" t="s">
        <v>10</v>
      </c>
      <c r="BO60" t="s">
        <v>10</v>
      </c>
      <c r="BP60" t="s">
        <v>10</v>
      </c>
      <c r="BQ60" t="s">
        <v>10</v>
      </c>
      <c r="BR60" t="s">
        <v>10</v>
      </c>
      <c r="BS60" t="s">
        <v>10</v>
      </c>
      <c r="BT60" t="s">
        <v>10</v>
      </c>
      <c r="BU60" t="s">
        <v>10</v>
      </c>
      <c r="BV60" t="s">
        <v>10</v>
      </c>
      <c r="BW60" t="s">
        <v>10</v>
      </c>
      <c r="BX60" t="s">
        <v>10</v>
      </c>
      <c r="BY60" t="s">
        <v>10</v>
      </c>
      <c r="BZ60" t="s">
        <v>10</v>
      </c>
      <c r="CA60" t="s">
        <v>10</v>
      </c>
      <c r="CB60" t="s">
        <v>10</v>
      </c>
      <c r="CC60" t="s">
        <v>10</v>
      </c>
      <c r="CD60" t="s">
        <v>10</v>
      </c>
      <c r="CE60" t="s">
        <v>10</v>
      </c>
      <c r="CF60" t="s">
        <v>10</v>
      </c>
      <c r="CG60" t="s">
        <v>10</v>
      </c>
      <c r="CH60" t="s">
        <v>10</v>
      </c>
      <c r="CI60" t="s">
        <v>10</v>
      </c>
      <c r="CJ60" t="s">
        <v>10</v>
      </c>
      <c r="CK60" t="s">
        <v>10</v>
      </c>
      <c r="CL60" t="s">
        <v>10</v>
      </c>
      <c r="CM60" t="s">
        <v>10</v>
      </c>
      <c r="CN60" t="s">
        <v>10</v>
      </c>
      <c r="CO60" t="s">
        <v>10</v>
      </c>
      <c r="CP60" t="s">
        <v>10</v>
      </c>
      <c r="CQ60" t="s">
        <v>10</v>
      </c>
      <c r="CR60" t="s">
        <v>10</v>
      </c>
      <c r="CT60" s="4">
        <f t="shared" si="917"/>
        <v>3</v>
      </c>
      <c r="CU60" s="4">
        <f t="shared" si="918"/>
        <v>0</v>
      </c>
      <c r="CV60" s="4">
        <f t="shared" si="919"/>
        <v>0</v>
      </c>
      <c r="CW60" s="4">
        <f t="shared" si="920"/>
        <v>2</v>
      </c>
      <c r="CX60" s="4">
        <f t="shared" si="921"/>
        <v>1</v>
      </c>
      <c r="CY60" s="4">
        <f t="shared" si="922"/>
        <v>0</v>
      </c>
      <c r="CZ60" s="4">
        <f t="shared" si="923"/>
        <v>0</v>
      </c>
      <c r="DA60" s="4">
        <f t="shared" si="924"/>
        <v>1</v>
      </c>
      <c r="DB60" s="4">
        <f t="shared" si="925"/>
        <v>3</v>
      </c>
      <c r="DC60" s="4">
        <f t="shared" si="926"/>
        <v>0</v>
      </c>
      <c r="DD60" s="4">
        <f t="shared" si="927"/>
        <v>0</v>
      </c>
      <c r="DE60" s="4">
        <f t="shared" si="928"/>
        <v>1</v>
      </c>
      <c r="DF60" s="4">
        <f t="shared" si="929"/>
        <v>0</v>
      </c>
      <c r="DG60" s="4">
        <f t="shared" si="930"/>
        <v>0</v>
      </c>
      <c r="DH60" s="4">
        <f t="shared" si="931"/>
        <v>0</v>
      </c>
      <c r="DI60" s="152">
        <f t="shared" si="932"/>
        <v>0</v>
      </c>
      <c r="DJ60" s="153">
        <f t="shared" si="933"/>
        <v>3</v>
      </c>
      <c r="DK60" s="4">
        <f t="shared" si="934"/>
        <v>2</v>
      </c>
      <c r="DL60" s="4">
        <f t="shared" si="935"/>
        <v>1</v>
      </c>
      <c r="DM60" s="4">
        <f t="shared" si="936"/>
        <v>1</v>
      </c>
      <c r="DN60" s="4">
        <f t="shared" si="937"/>
        <v>3</v>
      </c>
      <c r="DO60" s="4">
        <f t="shared" si="938"/>
        <v>1</v>
      </c>
      <c r="DP60" s="4">
        <f t="shared" si="939"/>
        <v>0</v>
      </c>
      <c r="DQ60" s="4">
        <f t="shared" si="940"/>
        <v>0</v>
      </c>
      <c r="DR60" s="4">
        <f t="shared" si="941"/>
        <v>10</v>
      </c>
      <c r="DS60" s="4">
        <f t="shared" si="942"/>
        <v>6</v>
      </c>
      <c r="DT60" s="4">
        <f t="shared" si="943"/>
        <v>9</v>
      </c>
      <c r="DU60" t="str">
        <f t="shared" si="944"/>
        <v>3R</v>
      </c>
      <c r="DV60" t="str">
        <f t="shared" si="945"/>
        <v>3R</v>
      </c>
      <c r="DW60" t="str">
        <f t="shared" si="946"/>
        <v>0R</v>
      </c>
      <c r="DX60" t="str">
        <f t="shared" si="947"/>
        <v>3S</v>
      </c>
      <c r="DY60" t="str">
        <f t="shared" si="948"/>
        <v>3S</v>
      </c>
      <c r="DZ60" t="str">
        <f t="shared" si="949"/>
        <v>3R</v>
      </c>
      <c r="EA60" t="str">
        <f t="shared" si="950"/>
        <v>3L</v>
      </c>
      <c r="EB60" t="str">
        <f t="shared" si="951"/>
        <v>0L</v>
      </c>
      <c r="EC60" t="str">
        <f t="shared" si="952"/>
        <v>0R</v>
      </c>
      <c r="ED60" t="str">
        <f t="shared" si="953"/>
        <v>3S</v>
      </c>
      <c r="EE60" t="str">
        <f t="shared" si="954"/>
        <v>0S</v>
      </c>
      <c r="EF60">
        <f t="shared" si="955"/>
        <v>0</v>
      </c>
      <c r="EG60">
        <f t="shared" si="956"/>
        <v>0</v>
      </c>
      <c r="EH60">
        <f t="shared" si="957"/>
        <v>0</v>
      </c>
      <c r="EI60">
        <f t="shared" si="958"/>
        <v>0</v>
      </c>
      <c r="EJ60">
        <f t="shared" si="959"/>
        <v>0</v>
      </c>
      <c r="EK60">
        <f t="shared" si="960"/>
        <v>0</v>
      </c>
      <c r="EL60">
        <f t="shared" si="961"/>
        <v>0</v>
      </c>
      <c r="EM60">
        <f t="shared" si="962"/>
        <v>0</v>
      </c>
      <c r="EN60">
        <f t="shared" si="963"/>
        <v>0</v>
      </c>
      <c r="EO60">
        <f t="shared" si="964"/>
        <v>0</v>
      </c>
      <c r="EP60">
        <f t="shared" si="965"/>
        <v>0</v>
      </c>
      <c r="EQ60">
        <f t="shared" si="966"/>
        <v>0</v>
      </c>
      <c r="ER60">
        <f t="shared" si="967"/>
        <v>0</v>
      </c>
      <c r="ES60">
        <f t="shared" si="968"/>
        <v>0</v>
      </c>
      <c r="ET60">
        <f t="shared" si="969"/>
        <v>0</v>
      </c>
      <c r="EU60">
        <f t="shared" si="970"/>
        <v>0</v>
      </c>
      <c r="EV60">
        <f t="shared" si="971"/>
        <v>0</v>
      </c>
      <c r="EW60">
        <f t="shared" si="972"/>
        <v>0</v>
      </c>
      <c r="EX60">
        <f t="shared" si="973"/>
        <v>0</v>
      </c>
      <c r="EY60">
        <f t="shared" si="974"/>
        <v>0</v>
      </c>
      <c r="EZ60">
        <f t="shared" si="975"/>
        <v>0</v>
      </c>
      <c r="FA60">
        <f t="shared" si="976"/>
        <v>0</v>
      </c>
      <c r="FB60">
        <f t="shared" si="977"/>
        <v>0</v>
      </c>
      <c r="FC60">
        <f t="shared" si="978"/>
        <v>0</v>
      </c>
      <c r="FD60">
        <f t="shared" si="979"/>
        <v>0</v>
      </c>
      <c r="FE60">
        <f t="shared" si="980"/>
        <v>0</v>
      </c>
      <c r="FF60">
        <f t="shared" si="981"/>
        <v>0</v>
      </c>
      <c r="FG60">
        <f t="shared" si="982"/>
        <v>0</v>
      </c>
      <c r="FH60">
        <f t="shared" si="983"/>
        <v>0</v>
      </c>
      <c r="FI60">
        <f t="shared" si="984"/>
        <v>0</v>
      </c>
      <c r="FJ60">
        <f t="shared" si="985"/>
        <v>0</v>
      </c>
      <c r="FK60">
        <f t="shared" si="986"/>
        <v>0</v>
      </c>
      <c r="FL60">
        <f t="shared" si="987"/>
        <v>0</v>
      </c>
      <c r="FM60">
        <f t="shared" si="988"/>
        <v>0</v>
      </c>
      <c r="FN60">
        <f t="shared" si="989"/>
        <v>0</v>
      </c>
      <c r="FO60">
        <f t="shared" si="990"/>
        <v>0</v>
      </c>
      <c r="FP60">
        <f t="shared" si="991"/>
        <v>0</v>
      </c>
      <c r="FQ60">
        <f t="shared" si="992"/>
        <v>0</v>
      </c>
      <c r="FR60">
        <f t="shared" si="993"/>
        <v>0</v>
      </c>
      <c r="FS60">
        <f t="shared" si="994"/>
        <v>0</v>
      </c>
      <c r="FT60">
        <f t="shared" si="995"/>
        <v>0</v>
      </c>
      <c r="FU60">
        <f t="shared" si="996"/>
        <v>0</v>
      </c>
      <c r="FV60">
        <f t="shared" si="997"/>
        <v>0</v>
      </c>
      <c r="FW60">
        <f t="shared" si="998"/>
        <v>0</v>
      </c>
      <c r="FX60">
        <f t="shared" si="999"/>
        <v>0</v>
      </c>
      <c r="FY60">
        <f t="shared" si="1000"/>
        <v>0</v>
      </c>
      <c r="FZ60">
        <f t="shared" si="1001"/>
        <v>0</v>
      </c>
      <c r="GA60">
        <f t="shared" si="1002"/>
        <v>0</v>
      </c>
      <c r="GB60">
        <f t="shared" si="1003"/>
        <v>0</v>
      </c>
      <c r="GC60">
        <f t="shared" si="1004"/>
        <v>0</v>
      </c>
      <c r="GD60">
        <f t="shared" si="1005"/>
        <v>0</v>
      </c>
      <c r="GE60">
        <f t="shared" si="1006"/>
        <v>0</v>
      </c>
      <c r="GF60">
        <f t="shared" si="1007"/>
        <v>0</v>
      </c>
      <c r="GG60">
        <f t="shared" si="1008"/>
        <v>0</v>
      </c>
      <c r="GH60">
        <f t="shared" si="1009"/>
        <v>0</v>
      </c>
      <c r="GI60">
        <f t="shared" si="1010"/>
        <v>0</v>
      </c>
      <c r="GJ60">
        <f t="shared" si="1011"/>
        <v>0</v>
      </c>
      <c r="GK60">
        <f t="shared" si="1012"/>
        <v>0</v>
      </c>
      <c r="GL60">
        <f t="shared" si="1013"/>
        <v>0</v>
      </c>
      <c r="GM60">
        <f t="shared" si="1014"/>
        <v>0</v>
      </c>
      <c r="GN60">
        <f t="shared" si="1015"/>
        <v>0</v>
      </c>
      <c r="GO60">
        <f t="shared" si="1016"/>
        <v>0</v>
      </c>
      <c r="GP60">
        <f t="shared" si="1017"/>
        <v>0</v>
      </c>
      <c r="GQ60">
        <f t="shared" si="1018"/>
        <v>0</v>
      </c>
      <c r="GR60">
        <f t="shared" si="1019"/>
        <v>0</v>
      </c>
      <c r="GS60">
        <f t="shared" si="1020"/>
        <v>0</v>
      </c>
      <c r="GT60">
        <f t="shared" si="1021"/>
        <v>0</v>
      </c>
      <c r="GU60">
        <f t="shared" si="1022"/>
        <v>0</v>
      </c>
      <c r="GV60">
        <f t="shared" si="1023"/>
        <v>0</v>
      </c>
      <c r="GW60">
        <f t="shared" si="1024"/>
        <v>0</v>
      </c>
      <c r="GX60">
        <f t="shared" si="1025"/>
        <v>0</v>
      </c>
      <c r="GY60">
        <f t="shared" si="1026"/>
        <v>0</v>
      </c>
      <c r="GZ60">
        <f t="shared" si="1027"/>
        <v>0</v>
      </c>
      <c r="HA60">
        <f t="shared" si="1028"/>
        <v>0</v>
      </c>
      <c r="HB60" s="176" t="s">
        <v>269</v>
      </c>
      <c r="HC60" s="89">
        <f t="shared" si="1029"/>
        <v>302.7194652652874</v>
      </c>
      <c r="HD60" s="89">
        <f t="shared" si="1030"/>
        <v>126.896000332988</v>
      </c>
      <c r="HE60" s="89">
        <f t="shared" si="1031"/>
        <v>93.931298843831854</v>
      </c>
      <c r="HF60" s="89">
        <f t="shared" si="1032"/>
        <v>0</v>
      </c>
      <c r="HH60" s="88">
        <f t="shared" si="1033"/>
        <v>523.54676444210725</v>
      </c>
      <c r="HI60" s="88">
        <f t="shared" si="1034"/>
        <v>46.965649421915927</v>
      </c>
      <c r="HK60">
        <f>IFERROR(VLOOKUP(_xlfn.NUMBERVALUE(MID(L60, SEARCH("!", L60)+1, SEARCH("+", L60)-SEARCH("!", L60)-1)), Rankings!$A$2:$BK$161, 63, FALSE),0)</f>
        <v>53.358969418246566</v>
      </c>
      <c r="HL60">
        <f>IFERROR(VLOOKUP(_xlfn.NUMBERVALUE(MID(M60, SEARCH("!", M60)+1, SEARCH("+", M60)-SEARCH("!", M60)-1)), Rankings!$A$2:$BK$161, 63, FALSE),0)</f>
        <v>44.152793191810147</v>
      </c>
      <c r="HM60">
        <f>IFERROR(VLOOKUP(_xlfn.NUMBERVALUE(MID(N60, SEARCH("!", N60)+1, SEARCH("+", N60)-SEARCH("!", N60)-1)), Rankings!$A$2:$BK$161, 63, FALSE),0)</f>
        <v>77.505107152401649</v>
      </c>
      <c r="HN60">
        <f>IFERROR(VLOOKUP(_xlfn.NUMBERVALUE(MID(O60, SEARCH("!", O60)+1, SEARCH("+", O60)-SEARCH("!", O60)-1)), Rankings!$A$2:$BK$161, 63, FALSE),0)</f>
        <v>0</v>
      </c>
      <c r="HO60">
        <f>IFERROR(VLOOKUP(_xlfn.NUMBERVALUE(MID(P60, SEARCH("!", P60)+1, SEARCH("+", P60)-SEARCH("!", P60)-1)), Rankings!$A$2:$BK$161, 63, FALSE),0)</f>
        <v>0</v>
      </c>
      <c r="HP60">
        <f>IFERROR(VLOOKUP(_xlfn.NUMBERVALUE(MID(Q60, SEARCH("!", Q60)+1, SEARCH("+", Q60)-SEARCH("!", Q60)-1)), Rankings!$A$2:$BK$161, 63, FALSE),0)</f>
        <v>48.323747672949004</v>
      </c>
      <c r="HQ60">
        <f>IFERROR(VLOOKUP(_xlfn.NUMBERVALUE(MID(R60, SEARCH("!", R60)+1, SEARCH("+", R60)-SEARCH("!", R60)-1)), Rankings!$A$2:$BK$161, 63, FALSE),0)</f>
        <v>50.910089770846305</v>
      </c>
      <c r="HR60">
        <f>IFERROR(VLOOKUP(_xlfn.NUMBERVALUE(MID(S60, SEARCH("!", S60)+1, SEARCH("+", S60)-SEARCH("!", S60)-1)), Rankings!$A$2:$BK$161, 63, FALSE),0)</f>
        <v>75.985910562141697</v>
      </c>
      <c r="HS60">
        <f>IFERROR(VLOOKUP(_xlfn.NUMBERVALUE(MID(T60, SEARCH("!", T60)+1, SEARCH("+", T60)-SEARCH("!", T60)-1)), Rankings!$A$2:$BK$161, 63, FALSE),0)</f>
        <v>79.378847829880058</v>
      </c>
      <c r="HT60">
        <f>IFERROR(VLOOKUP(_xlfn.NUMBERVALUE(MID(U60, SEARCH("!", U60)+1, SEARCH("+", U60)-SEARCH("!", U60)-1)), Rankings!$A$2:$BK$161, 63, FALSE),0)</f>
        <v>45.607551170882857</v>
      </c>
      <c r="HU60">
        <f>IFERROR(VLOOKUP(_xlfn.NUMBERVALUE(MID(V60, SEARCH("!", V60)+1, SEARCH("+", V60)-SEARCH("!", V60)-1)), Rankings!$A$2:$BK$161, 63, FALSE),0)</f>
        <v>48.323747672949004</v>
      </c>
      <c r="HV60">
        <f>IFERROR(VLOOKUP(_xlfn.NUMBERVALUE(MID(W60, SEARCH("!", W60)+1, SEARCH("+", W60)-SEARCH("!", W60)-1)), Rankings!$A$2:$BK$161, 63, FALSE),0)</f>
        <v>0</v>
      </c>
      <c r="HW60">
        <f>IFERROR(VLOOKUP(_xlfn.NUMBERVALUE(MID(X60, SEARCH("!", X60)+1, SEARCH("+", X60)-SEARCH("!", X60)-1)), Rankings!$A$2:$BK$161, 63, FALSE),0)</f>
        <v>0</v>
      </c>
      <c r="HX60">
        <f>IFERROR(VLOOKUP(_xlfn.NUMBERVALUE(MID(Y60, SEARCH("!", Y60)+1, SEARCH("+", Y60)-SEARCH("!", Y60)-1)), Rankings!$A$2:$BK$161, 63, FALSE),0)</f>
        <v>0</v>
      </c>
      <c r="HY60">
        <f>IFERROR(VLOOKUP(_xlfn.NUMBERVALUE(MID(Z60, SEARCH("!", Z60)+1, SEARCH("+", Z60)-SEARCH("!", Z60)-1)), Rankings!$A$2:$BK$161, 63, FALSE),0)</f>
        <v>0</v>
      </c>
      <c r="HZ60">
        <f>IFERROR(VLOOKUP(_xlfn.NUMBERVALUE(MID(AA60, SEARCH("!", AA60)+1, SEARCH("+", AA60)-SEARCH("!", AA60)-1)), Rankings!$A$2:$BK$161, 63, FALSE),0)</f>
        <v>0</v>
      </c>
      <c r="IA60">
        <f>IFERROR(VLOOKUP(_xlfn.NUMBERVALUE(MID(AB60, SEARCH("!", AB60)+1, SEARCH("+", AB60)-SEARCH("!", AB60)-1)), Rankings!$A$2:$BK$161, 63, FALSE),0)</f>
        <v>0</v>
      </c>
      <c r="IB60">
        <f>IFERROR(VLOOKUP(_xlfn.NUMBERVALUE(MID(AC60, SEARCH("!", AC60)+1, SEARCH("+", AC60)-SEARCH("!", AC60)-1)), Rankings!$A$2:$BK$161, 63, FALSE),0)</f>
        <v>0</v>
      </c>
      <c r="IC60">
        <f>IFERROR(VLOOKUP(_xlfn.NUMBERVALUE(MID(AD60, SEARCH("!", AD60)+1, SEARCH("+", AD60)-SEARCH("!", AD60)-1)), Rankings!$A$2:$BK$161, 63, FALSE),0)</f>
        <v>0</v>
      </c>
      <c r="ID60">
        <f>IFERROR(VLOOKUP(_xlfn.NUMBERVALUE(MID(AE60, SEARCH("!", AE60)+1, SEARCH("+", AE60)-SEARCH("!", AE60)-1)), Rankings!$A$2:$BK$161, 63, FALSE),0)</f>
        <v>0</v>
      </c>
      <c r="IE60">
        <f>IFERROR(VLOOKUP(_xlfn.NUMBERVALUE(MID(AF60, SEARCH("!", AF60)+1, SEARCH("+", AF60)-SEARCH("!", AF60)-1)), Rankings!$A$2:$BK$161, 63, FALSE),0)</f>
        <v>0</v>
      </c>
      <c r="IF60">
        <f>IFERROR(VLOOKUP(_xlfn.NUMBERVALUE(MID(AG60, SEARCH("!", AG60)+1, SEARCH("+", AG60)-SEARCH("!", AG60)-1)), Rankings!$A$2:$BK$161, 63, FALSE),0)</f>
        <v>0</v>
      </c>
      <c r="IG60">
        <f>IFERROR(VLOOKUP(_xlfn.NUMBERVALUE(MID(AH60, SEARCH("!", AH60)+1, SEARCH("+", AH60)-SEARCH("!", AH60)-1)), Rankings!$A$2:$BK$161, 63, FALSE),0)</f>
        <v>0</v>
      </c>
      <c r="IH60">
        <f>IFERROR(VLOOKUP(_xlfn.NUMBERVALUE(MID(AI60, SEARCH("!", AI60)+1, SEARCH("+", AI60)-SEARCH("!", AI60)-1)), Rankings!$A$2:$BK$161, 63, FALSE),0)</f>
        <v>0</v>
      </c>
      <c r="II60">
        <f>IFERROR(VLOOKUP(_xlfn.NUMBERVALUE(MID(AJ60, SEARCH("!", AJ60)+1, SEARCH("+", AJ60)-SEARCH("!", AJ60)-1)), Rankings!$A$2:$BK$161, 63, FALSE),0)</f>
        <v>0</v>
      </c>
      <c r="IJ60">
        <f>IFERROR(VLOOKUP(_xlfn.NUMBERVALUE(MID(AK60, SEARCH("!", AK60)+1, SEARCH("+", AK60)-SEARCH("!", AK60)-1)), Rankings!$A$2:$BK$161, 63, FALSE),0)</f>
        <v>0</v>
      </c>
      <c r="IK60">
        <f>IFERROR(VLOOKUP(_xlfn.NUMBERVALUE(MID(AL60, SEARCH("!", AL60)+1, SEARCH("+", AL60)-SEARCH("!", AL60)-1)), Rankings!$A$2:$BK$161, 63, FALSE),0)</f>
        <v>0</v>
      </c>
      <c r="IL60">
        <f>IFERROR(VLOOKUP(_xlfn.NUMBERVALUE(MID(AM60, SEARCH("!", AM60)+1, SEARCH("+", AM60)-SEARCH("!", AM60)-1)), Rankings!$A$2:$BK$161, 63, FALSE),0)</f>
        <v>0</v>
      </c>
      <c r="IM60">
        <f>IFERROR(VLOOKUP(_xlfn.NUMBERVALUE(MID(AN60, SEARCH("!", AN60)+1, SEARCH("+", AN60)-SEARCH("!", AN60)-1)), Rankings!$A$2:$BK$161, 63, FALSE),0)</f>
        <v>0</v>
      </c>
      <c r="IN60">
        <f>IFERROR(VLOOKUP(_xlfn.NUMBERVALUE(MID(AO60, SEARCH("!", AO60)+1, SEARCH("+", AO60)-SEARCH("!", AO60)-1)), Rankings!$A$2:$BK$161, 63, FALSE),0)</f>
        <v>0</v>
      </c>
      <c r="IO60">
        <f>IFERROR(VLOOKUP(_xlfn.NUMBERVALUE(MID(AP60, SEARCH("!", AP60)+1, SEARCH("+", AP60)-SEARCH("!", AP60)-1)), Rankings!$A$2:$BK$161, 63, FALSE),0)</f>
        <v>0</v>
      </c>
      <c r="IP60">
        <f>IFERROR(VLOOKUP(_xlfn.NUMBERVALUE(MID(AQ60, SEARCH("!", AQ60)+1, SEARCH("+", AQ60)-SEARCH("!", AQ60)-1)), Rankings!$A$2:$BK$161, 63, FALSE),0)</f>
        <v>0</v>
      </c>
      <c r="IQ60">
        <f>IFERROR(VLOOKUP(_xlfn.NUMBERVALUE(MID(AR60, SEARCH("!", AR60)+1, SEARCH("+", AR60)-SEARCH("!", AR60)-1)), Rankings!$A$2:$BK$161, 63, FALSE),0)</f>
        <v>0</v>
      </c>
      <c r="IR60">
        <f>IFERROR(VLOOKUP(_xlfn.NUMBERVALUE(MID(AS60, SEARCH("!", AS60)+1, SEARCH("+", AS60)-SEARCH("!", AS60)-1)), Rankings!$A$2:$BK$161, 63, FALSE),0)</f>
        <v>0</v>
      </c>
      <c r="IS60">
        <f>IFERROR(VLOOKUP(_xlfn.NUMBERVALUE(MID(AT60, SEARCH("!", AT60)+1, SEARCH("+", AT60)-SEARCH("!", AT60)-1)), Rankings!$A$2:$BK$161, 63, FALSE),0)</f>
        <v>0</v>
      </c>
      <c r="IT60">
        <f>IFERROR(VLOOKUP(_xlfn.NUMBERVALUE(MID(AU60, SEARCH("!", AU60)+1, SEARCH("+", AU60)-SEARCH("!", AU60)-1)), Rankings!$A$2:$BK$161, 63, FALSE),0)</f>
        <v>0</v>
      </c>
      <c r="IU60">
        <f>IFERROR(VLOOKUP(_xlfn.NUMBERVALUE(MID(AV60, SEARCH("!", AV60)+1, SEARCH("+", AV60)-SEARCH("!", AV60)-1)), Rankings!$A$2:$BK$161, 63, FALSE),0)</f>
        <v>0</v>
      </c>
      <c r="IV60">
        <f>IFERROR(VLOOKUP(_xlfn.NUMBERVALUE(MID(AW60, SEARCH("!", AW60)+1, SEARCH("+", AW60)-SEARCH("!", AW60)-1)), Rankings!$A$2:$BK$161, 63, FALSE),0)</f>
        <v>0</v>
      </c>
      <c r="IW60">
        <f>IFERROR(VLOOKUP(_xlfn.NUMBERVALUE(MID(AX60, SEARCH("!", AX60)+1, SEARCH("+", AX60)-SEARCH("!", AX60)-1)), Rankings!$A$2:$BK$161, 63, FALSE),0)</f>
        <v>0</v>
      </c>
      <c r="IX60">
        <f>IFERROR(VLOOKUP(_xlfn.NUMBERVALUE(MID(AY60, SEARCH("!", AY60)+1, SEARCH("+", AY60)-SEARCH("!", AY60)-1)), Rankings!$A$2:$BK$161, 63, FALSE),0)</f>
        <v>0</v>
      </c>
      <c r="IY60">
        <f>IFERROR(VLOOKUP(_xlfn.NUMBERVALUE(MID(AZ60, SEARCH("!", AZ60)+1, SEARCH("+", AZ60)-SEARCH("!", AZ60)-1)), Rankings!$A$2:$BK$161, 63, FALSE),0)</f>
        <v>0</v>
      </c>
      <c r="IZ60">
        <f>IFERROR(VLOOKUP(_xlfn.NUMBERVALUE(MID(BA60, SEARCH("!", BA60)+1, SEARCH("+", BA60)-SEARCH("!", BA60)-1)), Rankings!$A$2:$BK$161, 63, FALSE),0)</f>
        <v>0</v>
      </c>
      <c r="JA60">
        <f>IFERROR(VLOOKUP(_xlfn.NUMBERVALUE(MID(BB60, SEARCH("!", BB60)+1, SEARCH("+", BB60)-SEARCH("!", BB60)-1)), Rankings!$A$2:$BK$161, 63, FALSE),0)</f>
        <v>0</v>
      </c>
      <c r="JB60">
        <f>IFERROR(VLOOKUP(_xlfn.NUMBERVALUE(MID(BC60, SEARCH("!", BC60)+1, SEARCH("+", BC60)-SEARCH("!", BC60)-1)), Rankings!$A$2:$BK$161, 63, FALSE),0)</f>
        <v>0</v>
      </c>
      <c r="JC60">
        <f>IFERROR(VLOOKUP(_xlfn.NUMBERVALUE(MID(BD60, SEARCH("!", BD60)+1, SEARCH("+", BD60)-SEARCH("!", BD60)-1)), Rankings!$A$2:$BK$161, 63, FALSE),0)</f>
        <v>0</v>
      </c>
      <c r="JD60">
        <f>IFERROR(VLOOKUP(_xlfn.NUMBERVALUE(MID(BE60, SEARCH("!", BE60)+1, SEARCH("+", BE60)-SEARCH("!", BE60)-1)), Rankings!$A$2:$BK$161, 63, FALSE),0)</f>
        <v>0</v>
      </c>
      <c r="JE60">
        <f>IFERROR(VLOOKUP(_xlfn.NUMBERVALUE(MID(BF60, SEARCH("!", BF60)+1, SEARCH("+", BF60)-SEARCH("!", BF60)-1)), Rankings!$A$2:$BK$161, 63, FALSE),0)</f>
        <v>0</v>
      </c>
      <c r="JF60">
        <f>IFERROR(VLOOKUP(_xlfn.NUMBERVALUE(MID(BG60, SEARCH("!", BG60)+1, SEARCH("+", BG60)-SEARCH("!", BG60)-1)), Rankings!$A$2:$BK$161, 63, FALSE),0)</f>
        <v>0</v>
      </c>
      <c r="JG60">
        <f>IFERROR(VLOOKUP(_xlfn.NUMBERVALUE(MID(BH60, SEARCH("!", BH60)+1, SEARCH("+", BH60)-SEARCH("!", BH60)-1)), Rankings!$A$2:$BK$161, 63, FALSE),0)</f>
        <v>0</v>
      </c>
      <c r="JH60">
        <f>IFERROR(VLOOKUP(_xlfn.NUMBERVALUE(MID(BI60, SEARCH("!", BI60)+1, SEARCH("+", BI60)-SEARCH("!", BI60)-1)), Rankings!$A$2:$BK$161, 63, FALSE),0)</f>
        <v>0</v>
      </c>
      <c r="JI60">
        <f>IFERROR(VLOOKUP(_xlfn.NUMBERVALUE(MID(BJ60, SEARCH("!", BJ60)+1, SEARCH("+", BJ60)-SEARCH("!", BJ60)-1)), Rankings!$A$2:$BK$161, 63, FALSE),0)</f>
        <v>0</v>
      </c>
      <c r="JJ60">
        <f>IFERROR(VLOOKUP(_xlfn.NUMBERVALUE(MID(BK60, SEARCH("!", BK60)+1, SEARCH("+", BK60)-SEARCH("!", BK60)-1)), Rankings!$A$2:$BK$161, 63, FALSE),0)</f>
        <v>0</v>
      </c>
      <c r="JK60">
        <f>IFERROR(VLOOKUP(_xlfn.NUMBERVALUE(MID(BL60, SEARCH("!", BL60)+1, SEARCH("+", BL60)-SEARCH("!", BL60)-1)), Rankings!$A$2:$BK$161, 63, FALSE),0)</f>
        <v>0</v>
      </c>
      <c r="JL60">
        <f>IFERROR(VLOOKUP(_xlfn.NUMBERVALUE(MID(BM60, SEARCH("!", BM60)+1, SEARCH("+", BM60)-SEARCH("!", BM60)-1)), Rankings!$A$2:$BK$161, 63, FALSE),0)</f>
        <v>0</v>
      </c>
      <c r="JM60">
        <f>IFERROR(VLOOKUP(_xlfn.NUMBERVALUE(MID(BN60, SEARCH("!", BN60)+1, SEARCH("+", BN60)-SEARCH("!", BN60)-1)), Rankings!$A$2:$BK$161, 63, FALSE),0)</f>
        <v>0</v>
      </c>
      <c r="JN60">
        <f>IFERROR(VLOOKUP(_xlfn.NUMBERVALUE(MID(BO60, SEARCH("!", BO60)+1, SEARCH("+", BO60)-SEARCH("!", BO60)-1)), Rankings!$A$2:$BK$161, 63, FALSE),0)</f>
        <v>0</v>
      </c>
      <c r="JO60">
        <f>IFERROR(VLOOKUP(_xlfn.NUMBERVALUE(MID(BP60, SEARCH("!", BP60)+1, SEARCH("+", BP60)-SEARCH("!", BP60)-1)), Rankings!$A$2:$BK$161, 63, FALSE),0)</f>
        <v>0</v>
      </c>
      <c r="JP60">
        <f>IFERROR(VLOOKUP(_xlfn.NUMBERVALUE(MID(BQ60, SEARCH("!", BQ60)+1, SEARCH("+", BQ60)-SEARCH("!", BQ60)-1)), Rankings!$A$2:$BK$161, 63, FALSE),0)</f>
        <v>0</v>
      </c>
      <c r="JQ60">
        <f>IFERROR(VLOOKUP(_xlfn.NUMBERVALUE(MID(BR60, SEARCH("!", BR60)+1, SEARCH("+", BR60)-SEARCH("!", BR60)-1)), Rankings!$A$2:$BK$161, 63, FALSE),0)</f>
        <v>0</v>
      </c>
      <c r="JR60">
        <f>IFERROR(VLOOKUP(_xlfn.NUMBERVALUE(MID(BS60, SEARCH("!", BS60)+1, SEARCH("+", BS60)-SEARCH("!", BS60)-1)), Rankings!$A$2:$BK$161, 63, FALSE),0)</f>
        <v>0</v>
      </c>
      <c r="JS60">
        <f>IFERROR(VLOOKUP(_xlfn.NUMBERVALUE(MID(BT60, SEARCH("!", BT60)+1, SEARCH("+", BT60)-SEARCH("!", BT60)-1)), Rankings!$A$2:$BK$161, 63, FALSE),0)</f>
        <v>0</v>
      </c>
      <c r="JT60">
        <f>IFERROR(VLOOKUP(_xlfn.NUMBERVALUE(MID(BU60, SEARCH("!", BU60)+1, SEARCH("+", BU60)-SEARCH("!", BU60)-1)), Rankings!$A$2:$BK$161, 63, FALSE),0)</f>
        <v>0</v>
      </c>
      <c r="JU60">
        <f>IFERROR(VLOOKUP(_xlfn.NUMBERVALUE(MID(BV60, SEARCH("!", BV60)+1, SEARCH("+", BV60)-SEARCH("!", BV60)-1)), Rankings!$A$2:$BK$161, 63, FALSE),0)</f>
        <v>0</v>
      </c>
      <c r="JV60">
        <f>IFERROR(VLOOKUP(_xlfn.NUMBERVALUE(MID(BW60, SEARCH("!", BW60)+1, SEARCH("+", BW60)-SEARCH("!", BW60)-1)), Rankings!$A$2:$BK$161, 63, FALSE),0)</f>
        <v>0</v>
      </c>
      <c r="JW60">
        <f>IFERROR(VLOOKUP(_xlfn.NUMBERVALUE(MID(BX60, SEARCH("!", BX60)+1, SEARCH("+", BX60)-SEARCH("!", BX60)-1)), Rankings!$A$2:$BK$161, 63, FALSE),0)</f>
        <v>0</v>
      </c>
      <c r="JX60">
        <f>IFERROR(VLOOKUP(_xlfn.NUMBERVALUE(MID(BY60, SEARCH("!", BY60)+1, SEARCH("+", BY60)-SEARCH("!", BY60)-1)), Rankings!$A$2:$BK$161, 63, FALSE),0)</f>
        <v>0</v>
      </c>
      <c r="JY60">
        <f>IFERROR(VLOOKUP(_xlfn.NUMBERVALUE(MID(BZ60, SEARCH("!", BZ60)+1, SEARCH("+", BZ60)-SEARCH("!", BZ60)-1)), Rankings!$A$2:$BK$161, 63, FALSE),0)</f>
        <v>0</v>
      </c>
      <c r="JZ60">
        <f>IFERROR(VLOOKUP(_xlfn.NUMBERVALUE(MID(CA60, SEARCH("!", CA60)+1, SEARCH("+", CA60)-SEARCH("!", CA60)-1)), Rankings!$A$2:$BK$161, 63, FALSE),0)</f>
        <v>0</v>
      </c>
      <c r="KA60">
        <f>IFERROR(VLOOKUP(_xlfn.NUMBERVALUE(MID(CB60, SEARCH("!", CB60)+1, SEARCH("+", CB60)-SEARCH("!", CB60)-1)), Rankings!$A$2:$BK$161, 63, FALSE),0)</f>
        <v>0</v>
      </c>
      <c r="KB60">
        <f>IFERROR(VLOOKUP(_xlfn.NUMBERVALUE(MID(CC60, SEARCH("!", CC60)+1, SEARCH("+", CC60)-SEARCH("!", CC60)-1)), Rankings!$A$2:$BK$161, 63, FALSE),0)</f>
        <v>0</v>
      </c>
      <c r="KC60">
        <f>IFERROR(VLOOKUP(_xlfn.NUMBERVALUE(MID(CD60, SEARCH("!", CD60)+1, SEARCH("+", CD60)-SEARCH("!", CD60)-1)), Rankings!$A$2:$BK$161, 63, FALSE),0)</f>
        <v>0</v>
      </c>
      <c r="KD60">
        <f>IFERROR(VLOOKUP(_xlfn.NUMBERVALUE(MID(CE60, SEARCH("!", CE60)+1, SEARCH("+", CE60)-SEARCH("!", CE60)-1)), Rankings!$A$2:$BK$161, 63, FALSE),0)</f>
        <v>0</v>
      </c>
      <c r="KE60">
        <f>IFERROR(VLOOKUP(_xlfn.NUMBERVALUE(MID(CF60, SEARCH("!", CF60)+1, SEARCH("+", CF60)-SEARCH("!", CF60)-1)), Rankings!$A$2:$BK$161, 63, FALSE),0)</f>
        <v>0</v>
      </c>
      <c r="KF60">
        <f>IFERROR(VLOOKUP(_xlfn.NUMBERVALUE(MID(CG60, SEARCH("!", CG60)+1, SEARCH("+", CG60)-SEARCH("!", CG60)-1)), Rankings!$A$2:$BK$161, 63, FALSE),0)</f>
        <v>0</v>
      </c>
      <c r="KG60">
        <f>IFERROR(VLOOKUP(_xlfn.NUMBERVALUE(MID(CH60, SEARCH("!", CH60)+1, SEARCH("+", CH60)-SEARCH("!", CH60)-1)), Rankings!$A$2:$BK$161, 63, FALSE),0)</f>
        <v>0</v>
      </c>
      <c r="KH60">
        <f>IFERROR(VLOOKUP(_xlfn.NUMBERVALUE(MID(CI60, SEARCH("!", CI60)+1, SEARCH("+", CI60)-SEARCH("!", CI60)-1)), Rankings!$A$2:$BK$161, 63, FALSE),0)</f>
        <v>0</v>
      </c>
      <c r="KI60">
        <f>IFERROR(VLOOKUP(_xlfn.NUMBERVALUE(MID(CJ60, SEARCH("!", CJ60)+1, SEARCH("+", CJ60)-SEARCH("!", CJ60)-1)), Rankings!$A$2:$BK$161, 63, FALSE),0)</f>
        <v>0</v>
      </c>
      <c r="KJ60">
        <f>IFERROR(VLOOKUP(_xlfn.NUMBERVALUE(MID(CK60, SEARCH("!", CK60)+1, SEARCH("+", CK60)-SEARCH("!", CK60)-1)), Rankings!$A$2:$BK$161, 63, FALSE),0)</f>
        <v>0</v>
      </c>
      <c r="KK60">
        <f>IFERROR(VLOOKUP(_xlfn.NUMBERVALUE(MID(CL60, SEARCH("!", CL60)+1, SEARCH("+", CL60)-SEARCH("!", CL60)-1)), Rankings!$A$2:$BK$161, 63, FALSE),0)</f>
        <v>0</v>
      </c>
      <c r="KL60">
        <f>IFERROR(VLOOKUP(_xlfn.NUMBERVALUE(MID(CM60, SEARCH("!", CM60)+1, SEARCH("+", CM60)-SEARCH("!", CM60)-1)), Rankings!$A$2:$BK$161, 63, FALSE),0)</f>
        <v>0</v>
      </c>
      <c r="KM60">
        <f>IFERROR(VLOOKUP(_xlfn.NUMBERVALUE(MID(CN60, SEARCH("!", CN60)+1, SEARCH("+", CN60)-SEARCH("!", CN60)-1)), Rankings!$A$2:$BK$161, 63, FALSE),0)</f>
        <v>0</v>
      </c>
      <c r="KN60">
        <f>IFERROR(VLOOKUP(_xlfn.NUMBERVALUE(MID(CO60, SEARCH("!", CO60)+1, SEARCH("+", CO60)-SEARCH("!", CO60)-1)), Rankings!$A$2:$BK$161, 63, FALSE),0)</f>
        <v>0</v>
      </c>
      <c r="KO60">
        <f>IFERROR(VLOOKUP(_xlfn.NUMBERVALUE(MID(CP60, SEARCH("!", CP60)+1, SEARCH("+", CP60)-SEARCH("!", CP60)-1)), Rankings!$A$2:$BK$161, 63, FALSE),0)</f>
        <v>0</v>
      </c>
      <c r="KP60">
        <f>IFERROR(VLOOKUP(_xlfn.NUMBERVALUE(MID(CQ60, SEARCH("!", CQ60)+1, SEARCH("+", CQ60)-SEARCH("!", CQ60)-1)), Rankings!$A$2:$BK$161, 63, FALSE),0)</f>
        <v>0</v>
      </c>
      <c r="KQ60">
        <f>IFERROR(VLOOKUP(_xlfn.NUMBERVALUE(MID(CR60, SEARCH("!", CR60)+1, SEARCH("+", CR60)-SEARCH("!", CR60)-1)), Rankings!$A$2:$BK$161, 63, FALSE),0)</f>
        <v>0</v>
      </c>
      <c r="KS60" s="4">
        <f t="shared" si="1035"/>
        <v>219</v>
      </c>
      <c r="KT60" s="4">
        <f t="shared" si="1036"/>
        <v>56</v>
      </c>
      <c r="KU60" s="4">
        <f t="shared" si="1037"/>
        <v>101</v>
      </c>
      <c r="KV60" s="4">
        <f t="shared" si="1038"/>
        <v>0</v>
      </c>
      <c r="KY60" s="4">
        <f t="shared" si="1039"/>
        <v>376</v>
      </c>
      <c r="KZ60" s="4"/>
      <c r="LB60">
        <f t="shared" si="1040"/>
        <v>61</v>
      </c>
      <c r="LC60">
        <f t="shared" si="1041"/>
        <v>44</v>
      </c>
      <c r="LD60">
        <f t="shared" si="1042"/>
        <v>36</v>
      </c>
      <c r="LE60">
        <f t="shared" si="1043"/>
        <v>0</v>
      </c>
      <c r="LF60">
        <f t="shared" si="1044"/>
        <v>0</v>
      </c>
      <c r="LG60">
        <f t="shared" si="1045"/>
        <v>43</v>
      </c>
      <c r="LH60">
        <f t="shared" si="1046"/>
        <v>41</v>
      </c>
      <c r="LI60">
        <f t="shared" si="1047"/>
        <v>15</v>
      </c>
      <c r="LJ60">
        <f t="shared" si="1048"/>
        <v>35</v>
      </c>
      <c r="LK60">
        <f t="shared" si="1049"/>
        <v>62</v>
      </c>
      <c r="LL60">
        <f t="shared" si="1050"/>
        <v>39</v>
      </c>
      <c r="LM60">
        <f t="shared" si="1051"/>
        <v>0</v>
      </c>
      <c r="LN60">
        <f t="shared" si="1052"/>
        <v>0</v>
      </c>
      <c r="LO60">
        <f t="shared" si="1053"/>
        <v>0</v>
      </c>
      <c r="LP60">
        <f t="shared" si="1054"/>
        <v>0</v>
      </c>
      <c r="LQ60">
        <f t="shared" si="1055"/>
        <v>0</v>
      </c>
      <c r="LR60">
        <f t="shared" si="1056"/>
        <v>0</v>
      </c>
      <c r="LS60">
        <f t="shared" si="1057"/>
        <v>0</v>
      </c>
      <c r="LT60">
        <f t="shared" si="1058"/>
        <v>0</v>
      </c>
      <c r="LU60">
        <f t="shared" si="1059"/>
        <v>0</v>
      </c>
      <c r="LV60">
        <f t="shared" si="1060"/>
        <v>0</v>
      </c>
      <c r="LW60">
        <f t="shared" si="1061"/>
        <v>0</v>
      </c>
      <c r="LX60">
        <f t="shared" si="1062"/>
        <v>0</v>
      </c>
      <c r="LY60">
        <f t="shared" si="1063"/>
        <v>0</v>
      </c>
      <c r="LZ60">
        <f t="shared" si="1064"/>
        <v>0</v>
      </c>
      <c r="MA60">
        <f t="shared" si="1065"/>
        <v>0</v>
      </c>
      <c r="MB60">
        <f t="shared" si="1066"/>
        <v>0</v>
      </c>
      <c r="MC60">
        <f t="shared" si="1067"/>
        <v>0</v>
      </c>
      <c r="MD60">
        <f t="shared" si="1068"/>
        <v>0</v>
      </c>
      <c r="ME60">
        <f t="shared" si="1069"/>
        <v>0</v>
      </c>
      <c r="MF60">
        <f t="shared" si="1070"/>
        <v>0</v>
      </c>
      <c r="MG60">
        <f t="shared" si="1071"/>
        <v>0</v>
      </c>
      <c r="MH60">
        <f t="shared" si="1072"/>
        <v>0</v>
      </c>
      <c r="MI60">
        <f t="shared" si="1073"/>
        <v>0</v>
      </c>
      <c r="MJ60">
        <f t="shared" si="1074"/>
        <v>0</v>
      </c>
      <c r="MK60">
        <f t="shared" si="1075"/>
        <v>0</v>
      </c>
      <c r="ML60">
        <f t="shared" si="1076"/>
        <v>0</v>
      </c>
      <c r="MM60">
        <f t="shared" si="1077"/>
        <v>0</v>
      </c>
      <c r="MN60">
        <f t="shared" si="1078"/>
        <v>0</v>
      </c>
      <c r="MO60">
        <f t="shared" si="1079"/>
        <v>0</v>
      </c>
      <c r="MP60">
        <f t="shared" si="1080"/>
        <v>0</v>
      </c>
      <c r="MQ60">
        <f t="shared" si="1081"/>
        <v>0</v>
      </c>
      <c r="MR60">
        <f t="shared" si="1082"/>
        <v>0</v>
      </c>
      <c r="MS60">
        <f t="shared" si="1083"/>
        <v>0</v>
      </c>
      <c r="MT60">
        <f t="shared" si="1084"/>
        <v>0</v>
      </c>
      <c r="MU60">
        <f t="shared" si="1085"/>
        <v>0</v>
      </c>
      <c r="MV60">
        <f t="shared" si="1086"/>
        <v>0</v>
      </c>
      <c r="MW60">
        <f t="shared" si="1087"/>
        <v>0</v>
      </c>
      <c r="MX60">
        <f t="shared" si="1088"/>
        <v>0</v>
      </c>
      <c r="MY60">
        <f t="shared" si="1089"/>
        <v>0</v>
      </c>
      <c r="MZ60">
        <f t="shared" si="1090"/>
        <v>0</v>
      </c>
      <c r="NA60">
        <f t="shared" si="1091"/>
        <v>0</v>
      </c>
      <c r="NB60">
        <f t="shared" si="1092"/>
        <v>0</v>
      </c>
      <c r="NC60">
        <f t="shared" si="1093"/>
        <v>0</v>
      </c>
      <c r="ND60">
        <f t="shared" si="1094"/>
        <v>0</v>
      </c>
      <c r="NE60">
        <f t="shared" si="1095"/>
        <v>0</v>
      </c>
      <c r="NF60">
        <f t="shared" si="1096"/>
        <v>0</v>
      </c>
      <c r="NG60">
        <f t="shared" si="1097"/>
        <v>0</v>
      </c>
      <c r="NH60">
        <f t="shared" si="1098"/>
        <v>0</v>
      </c>
      <c r="NI60">
        <f t="shared" si="1099"/>
        <v>0</v>
      </c>
      <c r="NJ60">
        <f t="shared" si="1100"/>
        <v>0</v>
      </c>
      <c r="NK60">
        <f t="shared" si="1101"/>
        <v>0</v>
      </c>
      <c r="NL60">
        <f t="shared" si="1102"/>
        <v>0</v>
      </c>
      <c r="NM60">
        <f t="shared" si="1103"/>
        <v>0</v>
      </c>
      <c r="NN60">
        <f t="shared" si="1104"/>
        <v>0</v>
      </c>
      <c r="NO60">
        <f t="shared" si="1105"/>
        <v>0</v>
      </c>
      <c r="NP60">
        <f t="shared" si="1106"/>
        <v>0</v>
      </c>
      <c r="NQ60">
        <f t="shared" si="1107"/>
        <v>0</v>
      </c>
      <c r="NR60">
        <f t="shared" si="1108"/>
        <v>0</v>
      </c>
      <c r="NS60">
        <f t="shared" si="1109"/>
        <v>0</v>
      </c>
      <c r="NT60">
        <f t="shared" si="1110"/>
        <v>0</v>
      </c>
      <c r="NU60">
        <f t="shared" si="1111"/>
        <v>0</v>
      </c>
      <c r="NV60">
        <f t="shared" si="1112"/>
        <v>0</v>
      </c>
      <c r="NW60">
        <f t="shared" si="1113"/>
        <v>0</v>
      </c>
      <c r="NX60">
        <f t="shared" si="1114"/>
        <v>0</v>
      </c>
      <c r="NY60">
        <f t="shared" si="1115"/>
        <v>0</v>
      </c>
      <c r="NZ60">
        <f t="shared" si="1116"/>
        <v>0</v>
      </c>
      <c r="OA60">
        <f t="shared" si="1117"/>
        <v>0</v>
      </c>
      <c r="OB60">
        <f t="shared" si="1118"/>
        <v>0</v>
      </c>
      <c r="OC60">
        <f t="shared" si="1119"/>
        <v>0</v>
      </c>
      <c r="OD60">
        <f t="shared" si="1120"/>
        <v>0</v>
      </c>
      <c r="OE60">
        <f t="shared" si="1121"/>
        <v>0</v>
      </c>
      <c r="OF60">
        <f t="shared" si="1122"/>
        <v>0</v>
      </c>
      <c r="OG60">
        <f t="shared" si="1123"/>
        <v>0</v>
      </c>
      <c r="OH60">
        <f t="shared" si="1124"/>
        <v>0</v>
      </c>
      <c r="OJ60" s="4">
        <f t="shared" si="1125"/>
        <v>176</v>
      </c>
      <c r="OK60" s="4">
        <f t="shared" si="1126"/>
        <v>59</v>
      </c>
      <c r="OL60" s="4">
        <f t="shared" si="1127"/>
        <v>83</v>
      </c>
      <c r="OM60" s="4">
        <f t="shared" si="1128"/>
        <v>0</v>
      </c>
      <c r="OP60" s="4">
        <f t="shared" si="1129"/>
        <v>318</v>
      </c>
      <c r="OQ60" s="4"/>
      <c r="OS60">
        <f t="shared" si="1130"/>
        <v>41</v>
      </c>
      <c r="OT60">
        <f t="shared" si="1131"/>
        <v>8</v>
      </c>
      <c r="OU60">
        <f t="shared" si="1132"/>
        <v>44</v>
      </c>
      <c r="OV60">
        <f t="shared" si="1133"/>
        <v>0</v>
      </c>
      <c r="OW60">
        <f t="shared" si="1134"/>
        <v>0</v>
      </c>
      <c r="OX60">
        <f t="shared" si="1135"/>
        <v>26</v>
      </c>
      <c r="OY60">
        <f t="shared" si="1136"/>
        <v>32</v>
      </c>
      <c r="OZ60">
        <f t="shared" si="1137"/>
        <v>27</v>
      </c>
      <c r="PA60">
        <f t="shared" si="1138"/>
        <v>57</v>
      </c>
      <c r="PB60">
        <f t="shared" si="1139"/>
        <v>34</v>
      </c>
      <c r="PC60">
        <f t="shared" si="1140"/>
        <v>49</v>
      </c>
      <c r="PD60">
        <f t="shared" si="1141"/>
        <v>0</v>
      </c>
      <c r="PE60">
        <f t="shared" si="1142"/>
        <v>0</v>
      </c>
      <c r="PF60">
        <f t="shared" si="1143"/>
        <v>0</v>
      </c>
      <c r="PG60">
        <f t="shared" si="1144"/>
        <v>0</v>
      </c>
      <c r="PH60">
        <f t="shared" si="1145"/>
        <v>0</v>
      </c>
      <c r="PI60">
        <f t="shared" si="1146"/>
        <v>0</v>
      </c>
      <c r="PJ60">
        <f t="shared" si="1147"/>
        <v>0</v>
      </c>
      <c r="PK60">
        <f t="shared" si="1148"/>
        <v>0</v>
      </c>
      <c r="PL60">
        <f t="shared" si="1149"/>
        <v>0</v>
      </c>
      <c r="PM60">
        <f t="shared" si="1150"/>
        <v>0</v>
      </c>
      <c r="PN60">
        <f t="shared" si="1151"/>
        <v>0</v>
      </c>
      <c r="PO60">
        <f t="shared" si="1152"/>
        <v>0</v>
      </c>
      <c r="PP60">
        <f t="shared" si="1153"/>
        <v>0</v>
      </c>
      <c r="PQ60">
        <f t="shared" si="1154"/>
        <v>0</v>
      </c>
      <c r="PR60">
        <f t="shared" si="1155"/>
        <v>0</v>
      </c>
      <c r="PS60">
        <f t="shared" si="1156"/>
        <v>0</v>
      </c>
      <c r="PT60">
        <f t="shared" si="1157"/>
        <v>0</v>
      </c>
      <c r="PU60">
        <f t="shared" si="1158"/>
        <v>0</v>
      </c>
      <c r="PV60">
        <f t="shared" si="1159"/>
        <v>0</v>
      </c>
      <c r="PW60">
        <f t="shared" si="1160"/>
        <v>0</v>
      </c>
      <c r="PX60">
        <f t="shared" si="1161"/>
        <v>0</v>
      </c>
      <c r="PY60">
        <f t="shared" si="1162"/>
        <v>0</v>
      </c>
      <c r="PZ60">
        <f t="shared" si="1163"/>
        <v>0</v>
      </c>
      <c r="QA60">
        <f t="shared" si="1164"/>
        <v>0</v>
      </c>
      <c r="QB60">
        <f t="shared" si="1165"/>
        <v>0</v>
      </c>
      <c r="QC60">
        <f t="shared" si="1166"/>
        <v>0</v>
      </c>
      <c r="QD60">
        <f t="shared" si="1167"/>
        <v>0</v>
      </c>
      <c r="QE60">
        <f t="shared" si="1168"/>
        <v>0</v>
      </c>
      <c r="QF60">
        <f t="shared" si="1169"/>
        <v>0</v>
      </c>
      <c r="QG60">
        <f t="shared" si="1170"/>
        <v>0</v>
      </c>
      <c r="QH60">
        <f t="shared" si="1171"/>
        <v>0</v>
      </c>
      <c r="QI60">
        <f t="shared" si="1172"/>
        <v>0</v>
      </c>
      <c r="QJ60">
        <f t="shared" si="1173"/>
        <v>0</v>
      </c>
      <c r="QK60">
        <f t="shared" si="1174"/>
        <v>0</v>
      </c>
      <c r="QL60">
        <f t="shared" si="1175"/>
        <v>0</v>
      </c>
      <c r="QM60">
        <f t="shared" si="1176"/>
        <v>0</v>
      </c>
      <c r="QN60">
        <f t="shared" si="1177"/>
        <v>0</v>
      </c>
      <c r="QO60">
        <f t="shared" si="1178"/>
        <v>0</v>
      </c>
      <c r="QP60">
        <f t="shared" si="1179"/>
        <v>0</v>
      </c>
      <c r="QQ60">
        <f t="shared" si="1180"/>
        <v>0</v>
      </c>
      <c r="QR60">
        <f t="shared" si="1181"/>
        <v>0</v>
      </c>
      <c r="QS60">
        <f t="shared" si="1182"/>
        <v>0</v>
      </c>
      <c r="QT60">
        <f t="shared" si="1183"/>
        <v>0</v>
      </c>
      <c r="QU60">
        <f t="shared" si="1184"/>
        <v>0</v>
      </c>
      <c r="QV60">
        <f t="shared" si="1185"/>
        <v>0</v>
      </c>
      <c r="QW60">
        <f t="shared" si="1186"/>
        <v>0</v>
      </c>
      <c r="QX60">
        <f t="shared" si="1187"/>
        <v>0</v>
      </c>
      <c r="QY60">
        <f t="shared" si="1188"/>
        <v>0</v>
      </c>
      <c r="QZ60">
        <f t="shared" si="1189"/>
        <v>0</v>
      </c>
      <c r="RA60">
        <f t="shared" si="1190"/>
        <v>0</v>
      </c>
      <c r="RB60">
        <f t="shared" si="1191"/>
        <v>0</v>
      </c>
      <c r="RC60">
        <f t="shared" si="1192"/>
        <v>0</v>
      </c>
      <c r="RD60">
        <f t="shared" si="1193"/>
        <v>0</v>
      </c>
      <c r="RE60">
        <f t="shared" si="1194"/>
        <v>0</v>
      </c>
      <c r="RF60">
        <f t="shared" si="1195"/>
        <v>0</v>
      </c>
      <c r="RG60">
        <f t="shared" si="1196"/>
        <v>0</v>
      </c>
      <c r="RH60">
        <f t="shared" si="1197"/>
        <v>0</v>
      </c>
      <c r="RI60">
        <f t="shared" si="1198"/>
        <v>0</v>
      </c>
      <c r="RJ60">
        <f t="shared" si="1199"/>
        <v>0</v>
      </c>
      <c r="RK60">
        <f t="shared" si="1200"/>
        <v>0</v>
      </c>
      <c r="RL60">
        <f t="shared" si="1201"/>
        <v>0</v>
      </c>
      <c r="RM60">
        <f t="shared" si="1202"/>
        <v>0</v>
      </c>
      <c r="RN60">
        <f t="shared" si="1203"/>
        <v>0</v>
      </c>
      <c r="RO60">
        <f t="shared" si="1204"/>
        <v>0</v>
      </c>
      <c r="RP60">
        <f t="shared" si="1205"/>
        <v>0</v>
      </c>
      <c r="RQ60">
        <f t="shared" si="1206"/>
        <v>0</v>
      </c>
      <c r="RR60">
        <f t="shared" si="1207"/>
        <v>0</v>
      </c>
      <c r="RS60">
        <f t="shared" si="1208"/>
        <v>0</v>
      </c>
      <c r="RT60">
        <f t="shared" si="1209"/>
        <v>0</v>
      </c>
      <c r="RU60">
        <f t="shared" si="1210"/>
        <v>0</v>
      </c>
      <c r="RV60">
        <f t="shared" si="1211"/>
        <v>0</v>
      </c>
      <c r="RW60">
        <f t="shared" si="1212"/>
        <v>0</v>
      </c>
      <c r="RX60">
        <f t="shared" si="1213"/>
        <v>0</v>
      </c>
      <c r="RY60">
        <f t="shared" si="1214"/>
        <v>0</v>
      </c>
      <c r="SA60" s="4">
        <f t="shared" si="1215"/>
        <v>23.36</v>
      </c>
      <c r="SB60" s="4">
        <f t="shared" si="1216"/>
        <v>8.0399999999999991</v>
      </c>
      <c r="SC60" s="4">
        <f t="shared" si="1217"/>
        <v>9.51</v>
      </c>
      <c r="SD60" s="4">
        <f t="shared" si="1218"/>
        <v>0</v>
      </c>
      <c r="SF60" s="4">
        <f t="shared" si="1219"/>
        <v>40.909999999999997</v>
      </c>
      <c r="SI60">
        <f t="shared" si="1220"/>
        <v>5.38</v>
      </c>
      <c r="SJ60">
        <f t="shared" si="1221"/>
        <v>6.4</v>
      </c>
      <c r="SK60">
        <f t="shared" si="1222"/>
        <v>3.2</v>
      </c>
      <c r="SL60" t="str">
        <f t="shared" si="1223"/>
        <v>0</v>
      </c>
      <c r="SM60" t="str">
        <f t="shared" si="1224"/>
        <v>0</v>
      </c>
      <c r="SN60">
        <f t="shared" si="1225"/>
        <v>4.5</v>
      </c>
      <c r="SO60">
        <f t="shared" si="1226"/>
        <v>4.71</v>
      </c>
      <c r="SP60">
        <f t="shared" si="1227"/>
        <v>3.33</v>
      </c>
      <c r="SQ60">
        <f t="shared" si="1228"/>
        <v>3.88</v>
      </c>
      <c r="SR60">
        <f t="shared" si="1229"/>
        <v>5.22</v>
      </c>
      <c r="SS60">
        <f t="shared" si="1230"/>
        <v>4.29</v>
      </c>
      <c r="ST60" t="str">
        <f t="shared" si="1231"/>
        <v>0</v>
      </c>
      <c r="SU60" t="str">
        <f t="shared" si="1232"/>
        <v>0</v>
      </c>
      <c r="SV60" t="str">
        <f t="shared" si="1233"/>
        <v>0</v>
      </c>
      <c r="SW60" t="str">
        <f t="shared" si="1234"/>
        <v>0</v>
      </c>
      <c r="SX60" t="str">
        <f t="shared" si="1235"/>
        <v>0</v>
      </c>
      <c r="SY60" t="str">
        <f t="shared" si="1236"/>
        <v>0</v>
      </c>
      <c r="SZ60" t="str">
        <f t="shared" si="1237"/>
        <v>0</v>
      </c>
      <c r="TA60" t="str">
        <f t="shared" si="1238"/>
        <v>0</v>
      </c>
      <c r="TB60" t="str">
        <f t="shared" si="1239"/>
        <v>0</v>
      </c>
      <c r="TC60" t="str">
        <f t="shared" si="1240"/>
        <v>0</v>
      </c>
      <c r="TD60" t="str">
        <f t="shared" si="1241"/>
        <v>0</v>
      </c>
      <c r="TE60" t="str">
        <f t="shared" si="1242"/>
        <v>0</v>
      </c>
      <c r="TF60" t="str">
        <f t="shared" si="1243"/>
        <v>0</v>
      </c>
      <c r="TG60" t="str">
        <f t="shared" si="1244"/>
        <v>0</v>
      </c>
      <c r="TH60" t="str">
        <f t="shared" si="1245"/>
        <v>0</v>
      </c>
      <c r="TI60" t="str">
        <f t="shared" si="1246"/>
        <v>0</v>
      </c>
      <c r="TJ60" t="str">
        <f t="shared" si="1247"/>
        <v>0</v>
      </c>
      <c r="TK60" t="str">
        <f t="shared" si="1248"/>
        <v>0</v>
      </c>
      <c r="TL60" t="str">
        <f t="shared" si="1249"/>
        <v>0</v>
      </c>
      <c r="TM60" t="str">
        <f t="shared" si="1250"/>
        <v>0</v>
      </c>
      <c r="TN60" t="str">
        <f t="shared" si="1251"/>
        <v>0</v>
      </c>
      <c r="TO60" t="str">
        <f t="shared" si="1252"/>
        <v>0</v>
      </c>
      <c r="TP60" t="str">
        <f t="shared" si="1253"/>
        <v>0</v>
      </c>
      <c r="TQ60" t="str">
        <f t="shared" si="1254"/>
        <v>0</v>
      </c>
      <c r="TR60" t="str">
        <f t="shared" si="1255"/>
        <v>0</v>
      </c>
      <c r="TS60" t="str">
        <f t="shared" si="1256"/>
        <v>0</v>
      </c>
      <c r="TT60" t="str">
        <f t="shared" si="1257"/>
        <v>0</v>
      </c>
      <c r="TU60" t="str">
        <f t="shared" si="1258"/>
        <v>0</v>
      </c>
      <c r="TV60" t="str">
        <f t="shared" si="1259"/>
        <v>0</v>
      </c>
      <c r="TW60" t="str">
        <f t="shared" si="1260"/>
        <v>0</v>
      </c>
      <c r="TX60" t="str">
        <f t="shared" si="1261"/>
        <v>0</v>
      </c>
      <c r="TY60" t="str">
        <f t="shared" si="1262"/>
        <v>0</v>
      </c>
      <c r="TZ60" t="str">
        <f t="shared" si="1263"/>
        <v>0</v>
      </c>
      <c r="UA60" t="str">
        <f t="shared" si="1264"/>
        <v>0</v>
      </c>
      <c r="UB60" t="str">
        <f t="shared" si="1265"/>
        <v>0</v>
      </c>
      <c r="UC60" t="str">
        <f t="shared" si="1266"/>
        <v>0</v>
      </c>
      <c r="UD60" t="str">
        <f t="shared" si="1267"/>
        <v>0</v>
      </c>
      <c r="UE60" t="str">
        <f t="shared" si="1268"/>
        <v>0</v>
      </c>
      <c r="UF60" t="str">
        <f t="shared" si="1269"/>
        <v>0</v>
      </c>
      <c r="UG60" t="str">
        <f t="shared" si="1270"/>
        <v>0</v>
      </c>
      <c r="UH60" t="str">
        <f t="shared" si="1271"/>
        <v>0</v>
      </c>
      <c r="UI60" t="str">
        <f t="shared" si="1272"/>
        <v>0</v>
      </c>
      <c r="UJ60" t="str">
        <f t="shared" si="1273"/>
        <v>0</v>
      </c>
      <c r="UK60" t="str">
        <f t="shared" si="1274"/>
        <v>0</v>
      </c>
      <c r="UL60" t="str">
        <f t="shared" si="1275"/>
        <v>0</v>
      </c>
      <c r="UM60" t="str">
        <f t="shared" si="1276"/>
        <v>0</v>
      </c>
      <c r="UN60" t="str">
        <f t="shared" si="1277"/>
        <v>0</v>
      </c>
      <c r="UO60" t="str">
        <f t="shared" si="1278"/>
        <v>0</v>
      </c>
      <c r="UP60" t="str">
        <f t="shared" si="1279"/>
        <v>0</v>
      </c>
      <c r="UQ60" t="str">
        <f t="shared" si="1280"/>
        <v>0</v>
      </c>
      <c r="UR60" t="str">
        <f t="shared" si="1281"/>
        <v>0</v>
      </c>
      <c r="US60" t="str">
        <f t="shared" si="1282"/>
        <v>0</v>
      </c>
      <c r="UT60" t="str">
        <f t="shared" si="1283"/>
        <v>0</v>
      </c>
      <c r="UU60" t="str">
        <f t="shared" si="1284"/>
        <v>0</v>
      </c>
      <c r="UV60" t="str">
        <f t="shared" si="1285"/>
        <v>0</v>
      </c>
      <c r="UW60" t="str">
        <f t="shared" si="1286"/>
        <v>0</v>
      </c>
      <c r="UX60" t="str">
        <f t="shared" si="1287"/>
        <v>0</v>
      </c>
      <c r="UY60" t="str">
        <f t="shared" si="1288"/>
        <v>0</v>
      </c>
      <c r="UZ60" t="str">
        <f t="shared" si="1289"/>
        <v>0</v>
      </c>
      <c r="VA60" t="str">
        <f t="shared" si="1290"/>
        <v>0</v>
      </c>
      <c r="VB60" t="str">
        <f t="shared" si="1291"/>
        <v>0</v>
      </c>
      <c r="VC60" t="str">
        <f t="shared" si="1292"/>
        <v>0</v>
      </c>
      <c r="VD60" t="str">
        <f t="shared" si="1293"/>
        <v>0</v>
      </c>
      <c r="VE60" t="str">
        <f t="shared" si="1294"/>
        <v>0</v>
      </c>
      <c r="VF60" t="str">
        <f t="shared" si="1295"/>
        <v>0</v>
      </c>
      <c r="VG60" t="str">
        <f t="shared" si="1296"/>
        <v>0</v>
      </c>
      <c r="VH60" t="str">
        <f t="shared" si="1297"/>
        <v>0</v>
      </c>
      <c r="VI60" t="str">
        <f t="shared" si="1298"/>
        <v>0</v>
      </c>
      <c r="VJ60" t="str">
        <f t="shared" si="1299"/>
        <v>0</v>
      </c>
      <c r="VK60" t="str">
        <f t="shared" si="1300"/>
        <v>0</v>
      </c>
      <c r="VL60" t="str">
        <f t="shared" si="1301"/>
        <v>0</v>
      </c>
      <c r="VM60" t="str">
        <f t="shared" si="1302"/>
        <v>0</v>
      </c>
      <c r="VN60" t="str">
        <f t="shared" si="1303"/>
        <v>0</v>
      </c>
      <c r="VO60" t="str">
        <f t="shared" si="1304"/>
        <v>0</v>
      </c>
      <c r="VQ60" s="4">
        <f t="shared" si="1305"/>
        <v>36.319999999999993</v>
      </c>
      <c r="VR60" s="4">
        <f t="shared" si="1306"/>
        <v>10.81</v>
      </c>
      <c r="VS60" s="4">
        <f t="shared" si="1307"/>
        <v>16.149999999999999</v>
      </c>
      <c r="VT60" s="4">
        <f t="shared" si="1308"/>
        <v>0</v>
      </c>
      <c r="VV60" s="4">
        <f t="shared" si="1309"/>
        <v>63.279999999999994</v>
      </c>
      <c r="VY60">
        <f t="shared" si="1310"/>
        <v>14.31</v>
      </c>
      <c r="VZ60">
        <f t="shared" si="1311"/>
        <v>13.8</v>
      </c>
      <c r="WA60">
        <f t="shared" si="1312"/>
        <v>-0.69</v>
      </c>
      <c r="WB60">
        <f t="shared" si="1313"/>
        <v>0</v>
      </c>
      <c r="WC60">
        <f t="shared" si="1314"/>
        <v>0</v>
      </c>
      <c r="WD60">
        <f t="shared" si="1315"/>
        <v>13.46</v>
      </c>
      <c r="WE60">
        <f t="shared" si="1316"/>
        <v>6.16</v>
      </c>
      <c r="WF60">
        <f t="shared" si="1317"/>
        <v>4.6500000000000004</v>
      </c>
      <c r="WG60">
        <f t="shared" si="1318"/>
        <v>-4.5599999999999996</v>
      </c>
      <c r="WH60">
        <f t="shared" si="1319"/>
        <v>11.18</v>
      </c>
      <c r="WI60">
        <f t="shared" si="1320"/>
        <v>4.97</v>
      </c>
      <c r="WJ60">
        <f t="shared" si="1321"/>
        <v>0</v>
      </c>
      <c r="WK60">
        <f t="shared" si="1322"/>
        <v>0</v>
      </c>
      <c r="WL60">
        <f t="shared" si="1323"/>
        <v>0</v>
      </c>
      <c r="WM60">
        <f t="shared" si="1324"/>
        <v>0</v>
      </c>
      <c r="WN60">
        <f t="shared" si="1325"/>
        <v>0</v>
      </c>
      <c r="WO60">
        <f t="shared" si="1326"/>
        <v>0</v>
      </c>
      <c r="WP60">
        <f t="shared" si="1327"/>
        <v>0</v>
      </c>
      <c r="WQ60">
        <f t="shared" si="1328"/>
        <v>0</v>
      </c>
      <c r="WR60">
        <f t="shared" si="1329"/>
        <v>0</v>
      </c>
      <c r="WS60">
        <f t="shared" si="1330"/>
        <v>0</v>
      </c>
      <c r="WT60">
        <f t="shared" si="1331"/>
        <v>0</v>
      </c>
      <c r="WU60">
        <f t="shared" si="1332"/>
        <v>0</v>
      </c>
      <c r="WV60">
        <f t="shared" si="1333"/>
        <v>0</v>
      </c>
      <c r="WW60">
        <f t="shared" si="1334"/>
        <v>0</v>
      </c>
      <c r="WX60">
        <f t="shared" si="1335"/>
        <v>0</v>
      </c>
      <c r="WY60">
        <f t="shared" si="1336"/>
        <v>0</v>
      </c>
      <c r="WZ60">
        <f t="shared" si="1337"/>
        <v>0</v>
      </c>
      <c r="XA60">
        <f t="shared" si="1338"/>
        <v>0</v>
      </c>
      <c r="XB60">
        <f t="shared" si="1339"/>
        <v>0</v>
      </c>
      <c r="XC60">
        <f t="shared" si="1340"/>
        <v>0</v>
      </c>
      <c r="XD60">
        <f t="shared" si="1341"/>
        <v>0</v>
      </c>
      <c r="XE60">
        <f t="shared" si="1342"/>
        <v>0</v>
      </c>
      <c r="XF60">
        <f t="shared" si="1343"/>
        <v>0</v>
      </c>
      <c r="XG60">
        <f t="shared" si="1344"/>
        <v>0</v>
      </c>
      <c r="XH60">
        <f t="shared" si="1345"/>
        <v>0</v>
      </c>
      <c r="XI60">
        <f t="shared" si="1346"/>
        <v>0</v>
      </c>
      <c r="XJ60">
        <f t="shared" si="1347"/>
        <v>0</v>
      </c>
      <c r="XK60">
        <f t="shared" si="1348"/>
        <v>0</v>
      </c>
      <c r="XL60">
        <f t="shared" si="1349"/>
        <v>0</v>
      </c>
      <c r="XM60">
        <f t="shared" si="1350"/>
        <v>0</v>
      </c>
      <c r="XN60">
        <f t="shared" si="1351"/>
        <v>0</v>
      </c>
      <c r="XO60">
        <f t="shared" si="1352"/>
        <v>0</v>
      </c>
      <c r="XP60">
        <f t="shared" si="1353"/>
        <v>0</v>
      </c>
      <c r="XQ60">
        <f t="shared" si="1354"/>
        <v>0</v>
      </c>
      <c r="XR60">
        <f t="shared" si="1355"/>
        <v>0</v>
      </c>
      <c r="XS60">
        <f t="shared" si="1356"/>
        <v>0</v>
      </c>
      <c r="XT60">
        <f t="shared" si="1357"/>
        <v>0</v>
      </c>
      <c r="XU60">
        <f t="shared" si="1358"/>
        <v>0</v>
      </c>
      <c r="XV60">
        <f t="shared" si="1359"/>
        <v>0</v>
      </c>
      <c r="XW60">
        <f t="shared" si="1360"/>
        <v>0</v>
      </c>
      <c r="XX60">
        <f t="shared" si="1361"/>
        <v>0</v>
      </c>
      <c r="XY60">
        <f t="shared" si="1362"/>
        <v>0</v>
      </c>
      <c r="XZ60">
        <f t="shared" si="1363"/>
        <v>0</v>
      </c>
      <c r="YA60">
        <f t="shared" si="1364"/>
        <v>0</v>
      </c>
      <c r="YB60">
        <f t="shared" si="1365"/>
        <v>0</v>
      </c>
      <c r="YC60">
        <f t="shared" si="1366"/>
        <v>0</v>
      </c>
      <c r="YD60">
        <f t="shared" si="1367"/>
        <v>0</v>
      </c>
      <c r="YE60">
        <f t="shared" si="1368"/>
        <v>0</v>
      </c>
      <c r="YF60">
        <f t="shared" si="1369"/>
        <v>0</v>
      </c>
      <c r="YG60">
        <f t="shared" si="1370"/>
        <v>0</v>
      </c>
      <c r="YH60">
        <f t="shared" si="1371"/>
        <v>0</v>
      </c>
      <c r="YI60">
        <f t="shared" si="1372"/>
        <v>0</v>
      </c>
      <c r="YJ60">
        <f t="shared" si="1373"/>
        <v>0</v>
      </c>
      <c r="YK60">
        <f t="shared" si="1374"/>
        <v>0</v>
      </c>
      <c r="YL60">
        <f t="shared" si="1375"/>
        <v>0</v>
      </c>
      <c r="YM60">
        <f t="shared" si="1376"/>
        <v>0</v>
      </c>
      <c r="YN60">
        <f t="shared" si="1377"/>
        <v>0</v>
      </c>
      <c r="YO60">
        <f t="shared" si="1378"/>
        <v>0</v>
      </c>
      <c r="YP60">
        <f t="shared" si="1379"/>
        <v>0</v>
      </c>
      <c r="YQ60">
        <f t="shared" si="1380"/>
        <v>0</v>
      </c>
      <c r="YR60">
        <f t="shared" si="1381"/>
        <v>0</v>
      </c>
      <c r="YS60">
        <f t="shared" si="1382"/>
        <v>0</v>
      </c>
      <c r="YT60">
        <f t="shared" si="1383"/>
        <v>0</v>
      </c>
      <c r="YU60">
        <f t="shared" si="1384"/>
        <v>0</v>
      </c>
      <c r="YV60">
        <f t="shared" si="1385"/>
        <v>0</v>
      </c>
      <c r="YW60">
        <f t="shared" si="1386"/>
        <v>0</v>
      </c>
      <c r="YX60">
        <f t="shared" si="1387"/>
        <v>0</v>
      </c>
      <c r="YY60">
        <f t="shared" si="1388"/>
        <v>0</v>
      </c>
      <c r="YZ60">
        <f t="shared" si="1389"/>
        <v>0</v>
      </c>
      <c r="ZA60">
        <f t="shared" si="1390"/>
        <v>0</v>
      </c>
      <c r="ZB60">
        <f t="shared" si="1391"/>
        <v>0</v>
      </c>
      <c r="ZC60">
        <f t="shared" si="1392"/>
        <v>0</v>
      </c>
      <c r="ZD60">
        <f t="shared" si="1393"/>
        <v>0</v>
      </c>
      <c r="ZE60">
        <f t="shared" si="1394"/>
        <v>0</v>
      </c>
      <c r="ZG60" s="4">
        <f t="shared" si="1395"/>
        <v>361</v>
      </c>
      <c r="ZH60" s="4">
        <f t="shared" si="1396"/>
        <v>171</v>
      </c>
      <c r="ZI60" s="4">
        <f t="shared" si="1397"/>
        <v>118</v>
      </c>
      <c r="ZJ60" s="4">
        <f t="shared" si="1398"/>
        <v>0</v>
      </c>
      <c r="ZL60" s="4">
        <f t="shared" si="1399"/>
        <v>650</v>
      </c>
      <c r="ZO60">
        <f t="shared" si="1400"/>
        <v>57</v>
      </c>
      <c r="ZP60">
        <f t="shared" si="1401"/>
        <v>55</v>
      </c>
      <c r="ZQ60">
        <f t="shared" si="1402"/>
        <v>91</v>
      </c>
      <c r="ZR60">
        <f t="shared" si="1403"/>
        <v>0</v>
      </c>
      <c r="ZS60">
        <f t="shared" si="1404"/>
        <v>0</v>
      </c>
      <c r="ZT60">
        <f t="shared" si="1405"/>
        <v>64</v>
      </c>
      <c r="ZU60">
        <f t="shared" si="1406"/>
        <v>78</v>
      </c>
      <c r="ZV60">
        <f t="shared" si="1407"/>
        <v>93</v>
      </c>
      <c r="ZW60">
        <f t="shared" si="1408"/>
        <v>94</v>
      </c>
      <c r="ZX60">
        <f t="shared" si="1409"/>
        <v>55</v>
      </c>
      <c r="ZY60">
        <f t="shared" si="1410"/>
        <v>63</v>
      </c>
      <c r="ZZ60">
        <f t="shared" si="1411"/>
        <v>0</v>
      </c>
      <c r="AAA60">
        <f t="shared" si="1412"/>
        <v>0</v>
      </c>
      <c r="AAB60">
        <f t="shared" si="1413"/>
        <v>0</v>
      </c>
      <c r="AAC60">
        <f t="shared" si="1414"/>
        <v>0</v>
      </c>
      <c r="AAD60">
        <f t="shared" si="1415"/>
        <v>0</v>
      </c>
      <c r="AAE60">
        <f t="shared" si="1416"/>
        <v>0</v>
      </c>
      <c r="AAF60">
        <f t="shared" si="1417"/>
        <v>0</v>
      </c>
      <c r="AAG60">
        <f t="shared" si="1418"/>
        <v>0</v>
      </c>
      <c r="AAH60">
        <f t="shared" si="1419"/>
        <v>0</v>
      </c>
      <c r="AAI60">
        <f t="shared" si="1420"/>
        <v>0</v>
      </c>
      <c r="AAJ60">
        <f t="shared" si="1421"/>
        <v>0</v>
      </c>
      <c r="AAK60">
        <f t="shared" si="1422"/>
        <v>0</v>
      </c>
      <c r="AAL60">
        <f t="shared" si="1423"/>
        <v>0</v>
      </c>
      <c r="AAM60">
        <f t="shared" si="1424"/>
        <v>0</v>
      </c>
      <c r="AAN60">
        <f t="shared" si="1425"/>
        <v>0</v>
      </c>
      <c r="AAO60">
        <f t="shared" si="1426"/>
        <v>0</v>
      </c>
      <c r="AAP60">
        <f t="shared" si="1427"/>
        <v>0</v>
      </c>
      <c r="AAQ60">
        <f t="shared" si="1428"/>
        <v>0</v>
      </c>
      <c r="AAR60">
        <f t="shared" si="1429"/>
        <v>0</v>
      </c>
      <c r="AAS60">
        <f t="shared" si="1430"/>
        <v>0</v>
      </c>
      <c r="AAT60">
        <f t="shared" si="1431"/>
        <v>0</v>
      </c>
      <c r="AAU60">
        <f t="shared" si="1432"/>
        <v>0</v>
      </c>
      <c r="AAV60">
        <f t="shared" si="1433"/>
        <v>0</v>
      </c>
      <c r="AAW60">
        <f t="shared" si="1434"/>
        <v>0</v>
      </c>
      <c r="AAX60">
        <f t="shared" si="1435"/>
        <v>0</v>
      </c>
      <c r="AAY60">
        <f t="shared" si="1436"/>
        <v>0</v>
      </c>
      <c r="AAZ60">
        <f t="shared" si="1437"/>
        <v>0</v>
      </c>
      <c r="ABA60">
        <f t="shared" si="1438"/>
        <v>0</v>
      </c>
      <c r="ABB60">
        <f t="shared" si="1439"/>
        <v>0</v>
      </c>
      <c r="ABC60">
        <f t="shared" si="1440"/>
        <v>0</v>
      </c>
      <c r="ABD60">
        <f t="shared" si="1441"/>
        <v>0</v>
      </c>
      <c r="ABE60">
        <f t="shared" si="1442"/>
        <v>0</v>
      </c>
      <c r="ABF60">
        <f t="shared" si="1443"/>
        <v>0</v>
      </c>
      <c r="ABG60">
        <f t="shared" si="1444"/>
        <v>0</v>
      </c>
      <c r="ABH60">
        <f t="shared" si="1445"/>
        <v>0</v>
      </c>
      <c r="ABI60">
        <f t="shared" si="1446"/>
        <v>0</v>
      </c>
      <c r="ABJ60">
        <f t="shared" si="1447"/>
        <v>0</v>
      </c>
      <c r="ABK60">
        <f t="shared" si="1448"/>
        <v>0</v>
      </c>
      <c r="ABL60">
        <f t="shared" si="1449"/>
        <v>0</v>
      </c>
      <c r="ABM60">
        <f t="shared" si="1450"/>
        <v>0</v>
      </c>
      <c r="ABN60">
        <f t="shared" si="1451"/>
        <v>0</v>
      </c>
      <c r="ABO60">
        <f t="shared" si="1452"/>
        <v>0</v>
      </c>
      <c r="ABP60">
        <f t="shared" si="1453"/>
        <v>0</v>
      </c>
      <c r="ABQ60">
        <f t="shared" si="1454"/>
        <v>0</v>
      </c>
      <c r="ABR60">
        <f t="shared" si="1455"/>
        <v>0</v>
      </c>
      <c r="ABS60">
        <f t="shared" si="1456"/>
        <v>0</v>
      </c>
      <c r="ABT60">
        <f t="shared" si="1457"/>
        <v>0</v>
      </c>
      <c r="ABU60">
        <f t="shared" si="1458"/>
        <v>0</v>
      </c>
      <c r="ABV60">
        <f t="shared" si="1459"/>
        <v>0</v>
      </c>
      <c r="ABW60">
        <f t="shared" si="1460"/>
        <v>0</v>
      </c>
      <c r="ABX60">
        <f t="shared" si="1461"/>
        <v>0</v>
      </c>
      <c r="ABY60">
        <f t="shared" si="1462"/>
        <v>0</v>
      </c>
      <c r="ABZ60">
        <f t="shared" si="1463"/>
        <v>0</v>
      </c>
      <c r="ACA60">
        <f t="shared" si="1464"/>
        <v>0</v>
      </c>
      <c r="ACB60">
        <f t="shared" si="1465"/>
        <v>0</v>
      </c>
      <c r="ACC60">
        <f t="shared" si="1466"/>
        <v>0</v>
      </c>
      <c r="ACD60">
        <f t="shared" si="1467"/>
        <v>0</v>
      </c>
      <c r="ACE60">
        <f t="shared" si="1468"/>
        <v>0</v>
      </c>
      <c r="ACF60">
        <f t="shared" si="1469"/>
        <v>0</v>
      </c>
      <c r="ACG60">
        <f t="shared" si="1470"/>
        <v>0</v>
      </c>
      <c r="ACH60">
        <f t="shared" si="1471"/>
        <v>0</v>
      </c>
      <c r="ACI60">
        <f t="shared" si="1472"/>
        <v>0</v>
      </c>
      <c r="ACJ60">
        <f t="shared" si="1473"/>
        <v>0</v>
      </c>
      <c r="ACK60">
        <f t="shared" si="1474"/>
        <v>0</v>
      </c>
      <c r="ACL60">
        <f t="shared" si="1475"/>
        <v>0</v>
      </c>
      <c r="ACM60">
        <f t="shared" si="1476"/>
        <v>0</v>
      </c>
      <c r="ACN60">
        <f t="shared" si="1477"/>
        <v>0</v>
      </c>
      <c r="ACO60">
        <f t="shared" si="1478"/>
        <v>0</v>
      </c>
      <c r="ACP60">
        <f t="shared" si="1479"/>
        <v>0</v>
      </c>
      <c r="ACQ60">
        <f t="shared" si="1480"/>
        <v>0</v>
      </c>
      <c r="ACR60">
        <f t="shared" si="1481"/>
        <v>0</v>
      </c>
      <c r="ACS60">
        <f t="shared" si="1482"/>
        <v>0</v>
      </c>
      <c r="ACT60">
        <f t="shared" si="1483"/>
        <v>0</v>
      </c>
      <c r="ACU60">
        <f t="shared" si="1484"/>
        <v>0</v>
      </c>
      <c r="ACW60" s="4">
        <f t="shared" si="1485"/>
        <v>302.3</v>
      </c>
      <c r="ACX60" s="4">
        <f t="shared" si="1486"/>
        <v>51.3</v>
      </c>
      <c r="ACY60" s="4">
        <f t="shared" si="1487"/>
        <v>123.6</v>
      </c>
      <c r="ACZ60" s="4">
        <f t="shared" si="1488"/>
        <v>0</v>
      </c>
      <c r="ADA60" s="88">
        <f t="shared" si="1489"/>
        <v>5.0645829048402398</v>
      </c>
      <c r="ADB60" s="4">
        <f t="shared" si="1490"/>
        <v>477.20000000000005</v>
      </c>
      <c r="ADC60" s="5">
        <f t="shared" si="1491"/>
        <v>7.7756028705175009</v>
      </c>
      <c r="ADD60" s="5">
        <f t="shared" si="1492"/>
        <v>7.8612976028134183</v>
      </c>
      <c r="ADE60">
        <f t="shared" si="1493"/>
        <v>82.8</v>
      </c>
      <c r="ADF60">
        <f t="shared" si="1494"/>
        <v>132.9</v>
      </c>
      <c r="ADG60">
        <f t="shared" si="1495"/>
        <v>20.3</v>
      </c>
      <c r="ADH60">
        <f t="shared" si="1496"/>
        <v>0</v>
      </c>
      <c r="ADI60">
        <f t="shared" si="1497"/>
        <v>0</v>
      </c>
      <c r="ADJ60">
        <f t="shared" si="1498"/>
        <v>48.1</v>
      </c>
      <c r="ADK60">
        <f t="shared" si="1499"/>
        <v>51.3</v>
      </c>
      <c r="ADL60">
        <f t="shared" si="1500"/>
        <v>0</v>
      </c>
      <c r="ADM60">
        <f t="shared" si="1501"/>
        <v>18.2</v>
      </c>
      <c r="ADN60">
        <f t="shared" si="1502"/>
        <v>105</v>
      </c>
      <c r="ADO60">
        <f t="shared" si="1503"/>
        <v>18.600000000000001</v>
      </c>
      <c r="ADP60">
        <f t="shared" si="1504"/>
        <v>0</v>
      </c>
      <c r="ADQ60">
        <f t="shared" si="1505"/>
        <v>0</v>
      </c>
      <c r="ADR60">
        <f t="shared" si="1506"/>
        <v>0</v>
      </c>
      <c r="ADS60">
        <f t="shared" si="1507"/>
        <v>0</v>
      </c>
      <c r="ADT60">
        <f t="shared" si="1508"/>
        <v>0</v>
      </c>
      <c r="ADU60">
        <f t="shared" si="1509"/>
        <v>0</v>
      </c>
      <c r="ADV60">
        <f t="shared" si="1510"/>
        <v>0</v>
      </c>
      <c r="ADW60">
        <f t="shared" si="1511"/>
        <v>0</v>
      </c>
      <c r="ADX60">
        <f t="shared" si="1512"/>
        <v>0</v>
      </c>
      <c r="ADY60">
        <f t="shared" si="1513"/>
        <v>0</v>
      </c>
      <c r="ADZ60">
        <f t="shared" si="1514"/>
        <v>0</v>
      </c>
      <c r="AEA60">
        <f t="shared" si="1515"/>
        <v>0</v>
      </c>
      <c r="AEB60">
        <f t="shared" si="1516"/>
        <v>0</v>
      </c>
      <c r="AEC60">
        <f t="shared" si="1517"/>
        <v>0</v>
      </c>
      <c r="AED60">
        <f t="shared" si="1518"/>
        <v>0</v>
      </c>
      <c r="AEE60">
        <f t="shared" si="1519"/>
        <v>0</v>
      </c>
      <c r="AEF60">
        <f t="shared" si="1520"/>
        <v>0</v>
      </c>
      <c r="AEG60">
        <f t="shared" si="1521"/>
        <v>0</v>
      </c>
      <c r="AEH60">
        <f t="shared" si="1522"/>
        <v>0</v>
      </c>
      <c r="AEI60">
        <f t="shared" si="1523"/>
        <v>0</v>
      </c>
      <c r="AEJ60">
        <f t="shared" si="1524"/>
        <v>0</v>
      </c>
      <c r="AEK60">
        <f t="shared" si="1525"/>
        <v>0</v>
      </c>
      <c r="AEL60">
        <f t="shared" si="1526"/>
        <v>0</v>
      </c>
      <c r="AEM60">
        <f t="shared" si="1527"/>
        <v>0</v>
      </c>
      <c r="AEN60">
        <f t="shared" si="1528"/>
        <v>0</v>
      </c>
      <c r="AEO60">
        <f t="shared" si="1529"/>
        <v>0</v>
      </c>
      <c r="AEP60">
        <f t="shared" si="1530"/>
        <v>0</v>
      </c>
      <c r="AEQ60">
        <f t="shared" si="1531"/>
        <v>0</v>
      </c>
      <c r="AER60">
        <f t="shared" si="1532"/>
        <v>0</v>
      </c>
      <c r="AES60">
        <f t="shared" si="1533"/>
        <v>0</v>
      </c>
      <c r="AET60">
        <f t="shared" si="1534"/>
        <v>0</v>
      </c>
      <c r="AEU60">
        <f t="shared" si="1535"/>
        <v>0</v>
      </c>
      <c r="AEV60">
        <f t="shared" si="1536"/>
        <v>0</v>
      </c>
      <c r="AEW60">
        <f t="shared" si="1537"/>
        <v>0</v>
      </c>
      <c r="AEX60">
        <f t="shared" si="1538"/>
        <v>0</v>
      </c>
      <c r="AEY60">
        <f t="shared" si="1539"/>
        <v>0</v>
      </c>
      <c r="AEZ60">
        <f t="shared" si="1540"/>
        <v>0</v>
      </c>
      <c r="AFA60">
        <f t="shared" si="1541"/>
        <v>0</v>
      </c>
      <c r="AFB60">
        <f t="shared" si="1542"/>
        <v>0</v>
      </c>
      <c r="AFC60">
        <f t="shared" si="1543"/>
        <v>0</v>
      </c>
      <c r="AFD60">
        <f t="shared" si="1544"/>
        <v>0</v>
      </c>
      <c r="AFE60">
        <f t="shared" si="1545"/>
        <v>0</v>
      </c>
      <c r="AFF60">
        <f t="shared" si="1546"/>
        <v>0</v>
      </c>
      <c r="AFG60">
        <f t="shared" si="1547"/>
        <v>0</v>
      </c>
      <c r="AFH60">
        <f t="shared" si="1548"/>
        <v>0</v>
      </c>
      <c r="AFI60">
        <f t="shared" si="1549"/>
        <v>0</v>
      </c>
      <c r="AFJ60">
        <f t="shared" si="1550"/>
        <v>0</v>
      </c>
      <c r="AFK60">
        <f t="shared" si="1551"/>
        <v>0</v>
      </c>
      <c r="AFL60">
        <f t="shared" si="1552"/>
        <v>0</v>
      </c>
      <c r="AFM60">
        <f t="shared" si="1553"/>
        <v>0</v>
      </c>
      <c r="AFN60">
        <f t="shared" si="1554"/>
        <v>0</v>
      </c>
      <c r="AFO60">
        <f t="shared" si="1555"/>
        <v>0</v>
      </c>
      <c r="AFP60">
        <f t="shared" si="1556"/>
        <v>0</v>
      </c>
      <c r="AFQ60">
        <f t="shared" si="1557"/>
        <v>0</v>
      </c>
      <c r="AFR60">
        <f t="shared" si="1558"/>
        <v>0</v>
      </c>
      <c r="AFS60">
        <f t="shared" si="1559"/>
        <v>0</v>
      </c>
      <c r="AFT60">
        <f t="shared" si="1560"/>
        <v>0</v>
      </c>
      <c r="AFU60">
        <f t="shared" si="1561"/>
        <v>0</v>
      </c>
      <c r="AFV60">
        <f t="shared" si="1562"/>
        <v>0</v>
      </c>
      <c r="AFW60">
        <f t="shared" si="1563"/>
        <v>0</v>
      </c>
      <c r="AFX60">
        <f t="shared" si="1564"/>
        <v>0</v>
      </c>
      <c r="AFY60">
        <f t="shared" si="1565"/>
        <v>0</v>
      </c>
      <c r="AFZ60">
        <f t="shared" si="1566"/>
        <v>0</v>
      </c>
      <c r="AGA60">
        <f t="shared" si="1567"/>
        <v>0</v>
      </c>
      <c r="AGB60">
        <f t="shared" si="1568"/>
        <v>0</v>
      </c>
      <c r="AGC60">
        <f t="shared" si="1569"/>
        <v>0</v>
      </c>
      <c r="AGD60">
        <f t="shared" si="1570"/>
        <v>0</v>
      </c>
      <c r="AGE60">
        <f t="shared" si="1571"/>
        <v>0</v>
      </c>
      <c r="AGF60">
        <f t="shared" si="1572"/>
        <v>0</v>
      </c>
      <c r="AGG60">
        <f t="shared" si="1573"/>
        <v>0</v>
      </c>
      <c r="AGH60">
        <f t="shared" si="1574"/>
        <v>0</v>
      </c>
      <c r="AGI60">
        <f t="shared" si="1575"/>
        <v>0</v>
      </c>
      <c r="AGJ60">
        <f t="shared" si="1576"/>
        <v>0</v>
      </c>
      <c r="AGK60">
        <f t="shared" si="1577"/>
        <v>0</v>
      </c>
      <c r="AGM60" s="88">
        <f t="shared" si="1578"/>
        <v>61.25</v>
      </c>
      <c r="AGN60" s="88">
        <v>61.25</v>
      </c>
      <c r="AGO60">
        <v>5</v>
      </c>
      <c r="AGP60">
        <f t="shared" si="1579"/>
        <v>5</v>
      </c>
      <c r="AGQ60">
        <f t="shared" si="1580"/>
        <v>5</v>
      </c>
      <c r="AGR60">
        <f t="shared" si="1581"/>
        <v>5</v>
      </c>
      <c r="AGS60">
        <f t="shared" si="1582"/>
        <v>0</v>
      </c>
      <c r="AGT60">
        <f t="shared" si="1583"/>
        <v>0</v>
      </c>
      <c r="AGU60">
        <f t="shared" si="1584"/>
        <v>5</v>
      </c>
      <c r="AGV60">
        <f t="shared" si="1585"/>
        <v>10</v>
      </c>
      <c r="AGW60">
        <f t="shared" si="1586"/>
        <v>10</v>
      </c>
      <c r="AGX60">
        <f t="shared" si="1587"/>
        <v>5</v>
      </c>
      <c r="AGY60">
        <f t="shared" si="1588"/>
        <v>7</v>
      </c>
      <c r="AGZ60">
        <f t="shared" si="1589"/>
        <v>5</v>
      </c>
      <c r="AHA60">
        <f t="shared" si="1590"/>
        <v>0</v>
      </c>
      <c r="AHB60">
        <f t="shared" si="1591"/>
        <v>0</v>
      </c>
      <c r="AHC60">
        <f t="shared" si="1592"/>
        <v>0</v>
      </c>
      <c r="AHD60">
        <f t="shared" si="1593"/>
        <v>0</v>
      </c>
      <c r="AHE60">
        <f t="shared" si="1594"/>
        <v>0</v>
      </c>
      <c r="AHF60">
        <f t="shared" si="1595"/>
        <v>0</v>
      </c>
      <c r="AHG60">
        <f t="shared" si="1596"/>
        <v>0</v>
      </c>
      <c r="AHH60">
        <f t="shared" si="1597"/>
        <v>0</v>
      </c>
      <c r="AHI60">
        <f t="shared" si="1598"/>
        <v>0</v>
      </c>
      <c r="AHJ60">
        <f t="shared" si="1599"/>
        <v>0</v>
      </c>
      <c r="AHK60">
        <f t="shared" si="1600"/>
        <v>0</v>
      </c>
      <c r="AHL60">
        <f t="shared" si="1601"/>
        <v>0</v>
      </c>
      <c r="AHM60">
        <f t="shared" si="1602"/>
        <v>0</v>
      </c>
      <c r="AHN60">
        <f t="shared" si="1603"/>
        <v>0</v>
      </c>
      <c r="AHO60">
        <f t="shared" si="1604"/>
        <v>0</v>
      </c>
      <c r="AHP60">
        <f t="shared" si="1605"/>
        <v>0</v>
      </c>
      <c r="AHQ60">
        <f t="shared" si="1606"/>
        <v>0</v>
      </c>
      <c r="AHR60">
        <f t="shared" si="1607"/>
        <v>0</v>
      </c>
      <c r="AHS60">
        <f t="shared" si="1608"/>
        <v>0</v>
      </c>
      <c r="AHT60">
        <f t="shared" si="1609"/>
        <v>0</v>
      </c>
      <c r="AHU60">
        <f t="shared" si="1610"/>
        <v>0</v>
      </c>
      <c r="AHV60">
        <f t="shared" si="1611"/>
        <v>0</v>
      </c>
      <c r="AHW60">
        <f t="shared" si="1612"/>
        <v>0</v>
      </c>
      <c r="AHX60">
        <f t="shared" si="1613"/>
        <v>0</v>
      </c>
      <c r="AHY60">
        <f t="shared" si="1614"/>
        <v>0</v>
      </c>
      <c r="AHZ60">
        <f t="shared" si="1615"/>
        <v>0</v>
      </c>
      <c r="AIA60">
        <f t="shared" si="1616"/>
        <v>0</v>
      </c>
      <c r="AIB60">
        <f t="shared" si="1617"/>
        <v>0</v>
      </c>
      <c r="AIC60">
        <f t="shared" si="1618"/>
        <v>0</v>
      </c>
      <c r="AID60">
        <f t="shared" si="1619"/>
        <v>0</v>
      </c>
      <c r="AIE60">
        <f t="shared" si="1620"/>
        <v>0</v>
      </c>
      <c r="AIF60">
        <f t="shared" si="1621"/>
        <v>0</v>
      </c>
      <c r="AIG60">
        <f t="shared" si="1622"/>
        <v>0</v>
      </c>
      <c r="AIH60">
        <f t="shared" si="1623"/>
        <v>0</v>
      </c>
      <c r="AII60">
        <f t="shared" si="1624"/>
        <v>0</v>
      </c>
      <c r="AIJ60">
        <f t="shared" si="1625"/>
        <v>0</v>
      </c>
      <c r="AIK60">
        <f t="shared" si="1626"/>
        <v>0</v>
      </c>
      <c r="AIL60">
        <f t="shared" si="1627"/>
        <v>0</v>
      </c>
      <c r="AIM60">
        <f t="shared" si="1628"/>
        <v>0</v>
      </c>
      <c r="AIN60">
        <f t="shared" si="1629"/>
        <v>0</v>
      </c>
      <c r="AIO60">
        <f t="shared" si="1630"/>
        <v>0</v>
      </c>
      <c r="AIP60">
        <f t="shared" si="1631"/>
        <v>0</v>
      </c>
      <c r="AIQ60">
        <f t="shared" si="1632"/>
        <v>0</v>
      </c>
      <c r="AIR60">
        <f t="shared" si="1633"/>
        <v>0</v>
      </c>
      <c r="AIS60">
        <f t="shared" si="1634"/>
        <v>0</v>
      </c>
      <c r="AIT60">
        <f t="shared" si="1635"/>
        <v>0</v>
      </c>
      <c r="AIU60">
        <f t="shared" si="1636"/>
        <v>0</v>
      </c>
      <c r="AIV60">
        <f t="shared" si="1637"/>
        <v>0</v>
      </c>
      <c r="AIW60">
        <f t="shared" si="1638"/>
        <v>0</v>
      </c>
      <c r="AIX60">
        <f t="shared" si="1639"/>
        <v>0</v>
      </c>
      <c r="AIY60">
        <f t="shared" si="1640"/>
        <v>0</v>
      </c>
      <c r="AIZ60">
        <f t="shared" si="1641"/>
        <v>0</v>
      </c>
      <c r="AJA60">
        <f t="shared" si="1642"/>
        <v>0</v>
      </c>
      <c r="AJB60">
        <f t="shared" si="1643"/>
        <v>0</v>
      </c>
      <c r="AJC60">
        <f t="shared" si="1644"/>
        <v>0</v>
      </c>
      <c r="AJD60">
        <f t="shared" si="1645"/>
        <v>0</v>
      </c>
      <c r="AJE60">
        <f t="shared" si="1646"/>
        <v>0</v>
      </c>
      <c r="AJF60">
        <f t="shared" si="1647"/>
        <v>0</v>
      </c>
      <c r="AJG60">
        <f t="shared" si="1648"/>
        <v>0</v>
      </c>
      <c r="AJH60">
        <f t="shared" si="1649"/>
        <v>0</v>
      </c>
      <c r="AJI60">
        <f t="shared" si="1650"/>
        <v>0</v>
      </c>
      <c r="AJJ60">
        <f t="shared" si="1651"/>
        <v>0</v>
      </c>
      <c r="AJK60">
        <f t="shared" si="1652"/>
        <v>0</v>
      </c>
      <c r="AJL60">
        <f t="shared" si="1653"/>
        <v>0</v>
      </c>
      <c r="AJM60">
        <f t="shared" si="1654"/>
        <v>0</v>
      </c>
      <c r="AJN60">
        <f t="shared" si="1655"/>
        <v>0</v>
      </c>
      <c r="AJO60">
        <f t="shared" si="1656"/>
        <v>0</v>
      </c>
      <c r="AJP60">
        <f t="shared" si="1657"/>
        <v>0</v>
      </c>
      <c r="AJQ60">
        <f t="shared" si="1658"/>
        <v>0</v>
      </c>
      <c r="AJR60">
        <f t="shared" si="1659"/>
        <v>0</v>
      </c>
      <c r="AJS60">
        <f t="shared" si="1660"/>
        <v>0</v>
      </c>
      <c r="AJT60">
        <f t="shared" si="1661"/>
        <v>0</v>
      </c>
      <c r="AJU60">
        <f t="shared" si="1662"/>
        <v>0</v>
      </c>
      <c r="AJV60">
        <f t="shared" si="1663"/>
        <v>0</v>
      </c>
      <c r="AJX60">
        <v>50</v>
      </c>
      <c r="AJY60">
        <v>1</v>
      </c>
      <c r="AJZ60">
        <v>1</v>
      </c>
      <c r="AKA60">
        <f t="shared" si="1664"/>
        <v>0</v>
      </c>
      <c r="AKB60">
        <f t="shared" si="1665"/>
        <v>0</v>
      </c>
      <c r="AKC60">
        <f t="shared" si="1666"/>
        <v>0.25</v>
      </c>
      <c r="AKD60">
        <f t="shared" si="1667"/>
        <v>2</v>
      </c>
      <c r="AKE60">
        <f t="shared" si="1668"/>
        <v>1</v>
      </c>
      <c r="AKF60">
        <f t="shared" si="1669"/>
        <v>2</v>
      </c>
      <c r="AKG60">
        <f t="shared" si="1670"/>
        <v>2</v>
      </c>
      <c r="AKH60">
        <f t="shared" si="1671"/>
        <v>2</v>
      </c>
      <c r="AKI60">
        <f t="shared" si="1672"/>
        <v>0</v>
      </c>
      <c r="AKJ60">
        <f t="shared" si="1673"/>
        <v>0</v>
      </c>
      <c r="AKK60">
        <f t="shared" si="1674"/>
        <v>0</v>
      </c>
      <c r="AKL60">
        <f t="shared" si="1675"/>
        <v>0</v>
      </c>
      <c r="AKM60">
        <f t="shared" si="1676"/>
        <v>0</v>
      </c>
      <c r="AKN60">
        <f t="shared" si="1677"/>
        <v>0</v>
      </c>
      <c r="AKO60">
        <f t="shared" si="1678"/>
        <v>0</v>
      </c>
      <c r="AKP60">
        <f t="shared" si="1679"/>
        <v>0</v>
      </c>
      <c r="AKQ60">
        <f t="shared" si="1680"/>
        <v>0</v>
      </c>
      <c r="AKR60">
        <f t="shared" si="1681"/>
        <v>0</v>
      </c>
      <c r="AKS60">
        <f t="shared" si="1682"/>
        <v>0</v>
      </c>
      <c r="AKT60">
        <f t="shared" si="1683"/>
        <v>0</v>
      </c>
      <c r="AKU60">
        <f t="shared" si="1684"/>
        <v>0</v>
      </c>
      <c r="AKV60">
        <f t="shared" si="1685"/>
        <v>0</v>
      </c>
      <c r="AKW60">
        <f t="shared" si="1686"/>
        <v>0</v>
      </c>
      <c r="AKX60">
        <f t="shared" si="1687"/>
        <v>0</v>
      </c>
      <c r="AKY60">
        <f t="shared" si="1688"/>
        <v>0</v>
      </c>
      <c r="AKZ60">
        <f t="shared" si="1689"/>
        <v>0</v>
      </c>
      <c r="ALA60">
        <f t="shared" si="1690"/>
        <v>0</v>
      </c>
      <c r="ALB60">
        <f t="shared" si="1691"/>
        <v>0</v>
      </c>
      <c r="ALC60">
        <f t="shared" si="1692"/>
        <v>0</v>
      </c>
      <c r="ALD60">
        <f t="shared" si="1693"/>
        <v>0</v>
      </c>
      <c r="ALE60">
        <f t="shared" si="1694"/>
        <v>0</v>
      </c>
      <c r="ALF60">
        <f t="shared" si="1695"/>
        <v>0</v>
      </c>
      <c r="ALG60">
        <f t="shared" si="1696"/>
        <v>0</v>
      </c>
      <c r="ALH60">
        <f t="shared" si="1697"/>
        <v>0</v>
      </c>
      <c r="ALI60">
        <f t="shared" si="1698"/>
        <v>0</v>
      </c>
      <c r="ALJ60">
        <f t="shared" si="1699"/>
        <v>0</v>
      </c>
      <c r="ALK60">
        <f t="shared" si="1700"/>
        <v>0</v>
      </c>
      <c r="ALL60">
        <f t="shared" si="1701"/>
        <v>0</v>
      </c>
      <c r="ALM60">
        <f t="shared" si="1702"/>
        <v>0</v>
      </c>
      <c r="ALN60">
        <f t="shared" si="1703"/>
        <v>0</v>
      </c>
      <c r="ALO60">
        <f t="shared" si="1704"/>
        <v>0</v>
      </c>
      <c r="ALP60">
        <f t="shared" si="1705"/>
        <v>0</v>
      </c>
      <c r="ALQ60">
        <f t="shared" si="1706"/>
        <v>0</v>
      </c>
      <c r="ALR60">
        <f t="shared" si="1707"/>
        <v>0</v>
      </c>
      <c r="ALS60">
        <f t="shared" si="1708"/>
        <v>0</v>
      </c>
      <c r="ALT60">
        <f t="shared" si="1709"/>
        <v>0</v>
      </c>
      <c r="ALU60">
        <f t="shared" si="1710"/>
        <v>0</v>
      </c>
      <c r="ALV60">
        <f t="shared" si="1711"/>
        <v>0</v>
      </c>
      <c r="ALW60">
        <f t="shared" si="1712"/>
        <v>0</v>
      </c>
      <c r="ALX60">
        <f t="shared" si="1713"/>
        <v>0</v>
      </c>
      <c r="ALY60">
        <f t="shared" si="1714"/>
        <v>0</v>
      </c>
      <c r="ALZ60">
        <f t="shared" si="1715"/>
        <v>0</v>
      </c>
      <c r="AMA60">
        <f t="shared" si="1716"/>
        <v>0</v>
      </c>
      <c r="AMB60">
        <f t="shared" si="1717"/>
        <v>0</v>
      </c>
      <c r="AMC60">
        <f t="shared" si="1718"/>
        <v>0</v>
      </c>
      <c r="AMD60">
        <f t="shared" si="1719"/>
        <v>0</v>
      </c>
      <c r="AME60">
        <f t="shared" si="1720"/>
        <v>0</v>
      </c>
      <c r="AMF60">
        <f t="shared" si="1721"/>
        <v>0</v>
      </c>
      <c r="AMG60">
        <f t="shared" si="1722"/>
        <v>0</v>
      </c>
      <c r="AMH60">
        <f t="shared" si="1723"/>
        <v>0</v>
      </c>
      <c r="AMI60">
        <f t="shared" si="1724"/>
        <v>0</v>
      </c>
      <c r="AMJ60">
        <f t="shared" si="1725"/>
        <v>0</v>
      </c>
      <c r="AMK60">
        <f t="shared" si="1726"/>
        <v>0</v>
      </c>
      <c r="AML60">
        <f t="shared" si="1727"/>
        <v>0</v>
      </c>
      <c r="AMM60">
        <f t="shared" si="1728"/>
        <v>0</v>
      </c>
      <c r="AMN60">
        <f t="shared" si="1729"/>
        <v>0</v>
      </c>
      <c r="AMO60">
        <f t="shared" si="1730"/>
        <v>0</v>
      </c>
      <c r="AMP60">
        <f t="shared" si="1731"/>
        <v>0</v>
      </c>
      <c r="AMQ60">
        <f t="shared" si="1732"/>
        <v>0</v>
      </c>
      <c r="AMR60">
        <f t="shared" si="1733"/>
        <v>0</v>
      </c>
      <c r="AMS60">
        <f t="shared" si="1734"/>
        <v>0</v>
      </c>
      <c r="AMT60">
        <f t="shared" si="1735"/>
        <v>0</v>
      </c>
      <c r="AMU60">
        <f t="shared" si="1736"/>
        <v>0</v>
      </c>
      <c r="AMV60">
        <f t="shared" si="1737"/>
        <v>0</v>
      </c>
      <c r="AMW60">
        <f t="shared" si="1738"/>
        <v>0</v>
      </c>
      <c r="AMX60">
        <f t="shared" si="1739"/>
        <v>0</v>
      </c>
      <c r="AMY60">
        <f t="shared" si="1740"/>
        <v>0</v>
      </c>
      <c r="AMZ60">
        <f t="shared" si="1741"/>
        <v>0</v>
      </c>
      <c r="ANA60">
        <f t="shared" si="1742"/>
        <v>0</v>
      </c>
      <c r="ANB60">
        <f t="shared" si="1743"/>
        <v>0</v>
      </c>
      <c r="ANC60">
        <f t="shared" si="1744"/>
        <v>0</v>
      </c>
      <c r="AND60">
        <f t="shared" si="1745"/>
        <v>0</v>
      </c>
      <c r="ANR60" s="4">
        <v>2026</v>
      </c>
      <c r="ANS60" s="4">
        <f t="shared" si="1746"/>
        <v>2026</v>
      </c>
      <c r="ANU60" s="4">
        <v>2110</v>
      </c>
      <c r="ANV60" t="str">
        <f t="shared" si="1747"/>
        <v>2112</v>
      </c>
      <c r="ANW60" t="str">
        <f t="shared" si="1748"/>
        <v>2116</v>
      </c>
      <c r="ANX60" t="str">
        <f t="shared" si="1749"/>
        <v>2097</v>
      </c>
      <c r="ANY60" t="str">
        <f t="shared" si="1750"/>
        <v>2097</v>
      </c>
      <c r="ANZ60" t="str">
        <f t="shared" si="1751"/>
        <v>2097</v>
      </c>
      <c r="AOA60" t="str">
        <f t="shared" si="1752"/>
        <v>2100</v>
      </c>
      <c r="AOB60" t="str">
        <f t="shared" si="1753"/>
        <v>2109</v>
      </c>
      <c r="AOC60" t="str">
        <f t="shared" si="1754"/>
        <v>2082</v>
      </c>
      <c r="AOD60" t="str">
        <f t="shared" si="1755"/>
        <v>2050</v>
      </c>
      <c r="AOE60" t="str">
        <f t="shared" si="1756"/>
        <v>2060</v>
      </c>
      <c r="AOF60" t="str">
        <f t="shared" si="1757"/>
        <v>2026</v>
      </c>
      <c r="AOG60" t="str">
        <f t="shared" si="1758"/>
        <v>2026</v>
      </c>
      <c r="AOH60" t="str">
        <f t="shared" si="1759"/>
        <v>2026</v>
      </c>
      <c r="AOI60" t="str">
        <f t="shared" si="1760"/>
        <v>2026</v>
      </c>
      <c r="AOJ60" t="str">
        <f t="shared" si="1761"/>
        <v>2026</v>
      </c>
      <c r="AOK60" t="str">
        <f t="shared" si="1762"/>
        <v>2026</v>
      </c>
      <c r="AOL60" t="str">
        <f t="shared" si="1763"/>
        <v>2026</v>
      </c>
      <c r="AOM60" t="str">
        <f t="shared" si="1764"/>
        <v>2026</v>
      </c>
      <c r="AON60" t="str">
        <f t="shared" si="1765"/>
        <v>2026</v>
      </c>
      <c r="AOO60" t="str">
        <f t="shared" si="1766"/>
        <v>2026</v>
      </c>
      <c r="AOP60" t="str">
        <f t="shared" si="1767"/>
        <v>2026</v>
      </c>
      <c r="AOQ60" t="str">
        <f t="shared" si="1768"/>
        <v>2026</v>
      </c>
      <c r="AOR60" t="str">
        <f t="shared" si="1769"/>
        <v>2026</v>
      </c>
      <c r="AOS60" t="str">
        <f t="shared" si="1770"/>
        <v>2026</v>
      </c>
      <c r="AOT60" t="str">
        <f t="shared" si="1771"/>
        <v>2026</v>
      </c>
      <c r="AOU60" t="str">
        <f t="shared" si="1772"/>
        <v>2026</v>
      </c>
      <c r="AOV60" t="str">
        <f t="shared" si="1773"/>
        <v>2026</v>
      </c>
      <c r="AOW60" t="str">
        <f t="shared" si="1774"/>
        <v>2026</v>
      </c>
      <c r="AOX60" t="str">
        <f t="shared" si="1775"/>
        <v>2026</v>
      </c>
      <c r="AOY60" t="str">
        <f t="shared" si="1776"/>
        <v>2026</v>
      </c>
      <c r="AOZ60" t="str">
        <f t="shared" si="1777"/>
        <v>2026</v>
      </c>
      <c r="APA60" t="str">
        <f t="shared" si="1778"/>
        <v>2026</v>
      </c>
      <c r="APB60" t="str">
        <f t="shared" si="1779"/>
        <v>2026</v>
      </c>
      <c r="APC60" t="str">
        <f t="shared" si="1780"/>
        <v>2026</v>
      </c>
      <c r="APD60" t="str">
        <f t="shared" si="1781"/>
        <v>2026</v>
      </c>
      <c r="APE60" t="str">
        <f t="shared" si="1782"/>
        <v>2026</v>
      </c>
      <c r="APF60" t="str">
        <f t="shared" si="1783"/>
        <v>2026</v>
      </c>
      <c r="APG60" t="str">
        <f t="shared" si="1784"/>
        <v>2026</v>
      </c>
      <c r="APH60" t="str">
        <f t="shared" si="1785"/>
        <v>2026</v>
      </c>
      <c r="API60" t="str">
        <f t="shared" si="1786"/>
        <v>2026</v>
      </c>
      <c r="APJ60" t="str">
        <f t="shared" si="1787"/>
        <v>2026</v>
      </c>
      <c r="APK60" t="str">
        <f t="shared" si="1788"/>
        <v>2026</v>
      </c>
      <c r="APL60" t="str">
        <f t="shared" si="1789"/>
        <v>2026</v>
      </c>
      <c r="APM60" t="str">
        <f t="shared" si="1790"/>
        <v>2026</v>
      </c>
      <c r="APN60" t="str">
        <f t="shared" si="1791"/>
        <v>2026</v>
      </c>
      <c r="APO60" t="str">
        <f t="shared" si="1792"/>
        <v>2026</v>
      </c>
      <c r="APP60" t="str">
        <f t="shared" si="1793"/>
        <v>2026</v>
      </c>
      <c r="APQ60" t="str">
        <f t="shared" si="1794"/>
        <v>2026</v>
      </c>
      <c r="APR60" t="str">
        <f t="shared" si="1795"/>
        <v>2026</v>
      </c>
      <c r="APS60" t="str">
        <f t="shared" si="1796"/>
        <v>2026</v>
      </c>
      <c r="APT60" t="str">
        <f t="shared" si="1797"/>
        <v>2026</v>
      </c>
      <c r="APU60" t="str">
        <f t="shared" si="1798"/>
        <v>2026</v>
      </c>
      <c r="APV60" t="str">
        <f t="shared" si="1799"/>
        <v>2026</v>
      </c>
      <c r="APW60" t="str">
        <f t="shared" si="1800"/>
        <v>2026</v>
      </c>
      <c r="APX60" t="str">
        <f t="shared" si="1801"/>
        <v>2026</v>
      </c>
      <c r="APY60" t="str">
        <f t="shared" si="1802"/>
        <v>2026</v>
      </c>
      <c r="APZ60" t="str">
        <f t="shared" si="1803"/>
        <v>2026</v>
      </c>
      <c r="AQA60" t="str">
        <f t="shared" si="1804"/>
        <v>2026</v>
      </c>
      <c r="AQB60" t="str">
        <f t="shared" si="1805"/>
        <v>2026</v>
      </c>
      <c r="AQC60" t="str">
        <f t="shared" si="1806"/>
        <v>2026</v>
      </c>
      <c r="AQD60" t="str">
        <f t="shared" si="1807"/>
        <v>2026</v>
      </c>
      <c r="AQE60" t="str">
        <f t="shared" si="1808"/>
        <v>2026</v>
      </c>
      <c r="AQF60" t="str">
        <f t="shared" si="1809"/>
        <v>2026</v>
      </c>
      <c r="AQG60" t="str">
        <f t="shared" si="1810"/>
        <v>2026</v>
      </c>
      <c r="AQH60" t="str">
        <f t="shared" si="1811"/>
        <v>2026</v>
      </c>
      <c r="AQI60" t="str">
        <f t="shared" si="1812"/>
        <v>2026</v>
      </c>
      <c r="AQJ60" t="str">
        <f t="shared" si="1813"/>
        <v>2026</v>
      </c>
      <c r="AQK60" t="str">
        <f t="shared" si="1814"/>
        <v>2026</v>
      </c>
      <c r="AQL60" t="str">
        <f t="shared" si="1815"/>
        <v>2026</v>
      </c>
      <c r="AQM60" t="str">
        <f t="shared" si="1816"/>
        <v>2026</v>
      </c>
      <c r="AQN60" t="str">
        <f t="shared" si="1817"/>
        <v>2026</v>
      </c>
      <c r="AQO60" t="str">
        <f t="shared" si="1818"/>
        <v>2026</v>
      </c>
      <c r="AQP60" t="str">
        <f t="shared" si="1819"/>
        <v>2026</v>
      </c>
      <c r="AQQ60" t="str">
        <f t="shared" si="1820"/>
        <v>2026</v>
      </c>
      <c r="AQR60" t="str">
        <f t="shared" si="1821"/>
        <v>2026</v>
      </c>
      <c r="AQS60" t="str">
        <f t="shared" si="1822"/>
        <v>2026</v>
      </c>
      <c r="AQT60" t="str">
        <f t="shared" si="1823"/>
        <v>2026</v>
      </c>
      <c r="AQU60" t="str">
        <f t="shared" si="1824"/>
        <v>2026</v>
      </c>
      <c r="AQV60" t="str">
        <f t="shared" si="1825"/>
        <v>2026</v>
      </c>
      <c r="AQW60" t="str">
        <f t="shared" si="1826"/>
        <v>2026</v>
      </c>
      <c r="AQX60" t="str">
        <f t="shared" si="1827"/>
        <v>2026</v>
      </c>
      <c r="AQY60" t="str">
        <f t="shared" si="1828"/>
        <v>2026</v>
      </c>
      <c r="AQZ60" t="str">
        <f t="shared" si="1829"/>
        <v>2026</v>
      </c>
      <c r="ARA60" t="str">
        <f t="shared" si="1830"/>
        <v>2026</v>
      </c>
      <c r="ARB60" t="str">
        <f t="shared" si="1831"/>
        <v>2026</v>
      </c>
      <c r="ARC60">
        <v>2110</v>
      </c>
      <c r="ARH60" s="5"/>
    </row>
    <row r="61" spans="1:1152" x14ac:dyDescent="0.2">
      <c r="A61">
        <v>46</v>
      </c>
      <c r="B61" s="15" t="s">
        <v>80</v>
      </c>
      <c r="C61" s="20">
        <f>VLOOKUP(A61, Rankings!$A$2:$AN$161, 40, FALSE)</f>
        <v>59</v>
      </c>
      <c r="D61" s="225" t="s">
        <v>212</v>
      </c>
      <c r="F61" s="4">
        <v>14</v>
      </c>
      <c r="G61" s="4">
        <v>14</v>
      </c>
      <c r="I61" s="5">
        <f t="shared" si="916"/>
        <v>10</v>
      </c>
      <c r="L61" t="s">
        <v>1829</v>
      </c>
      <c r="M61" t="s">
        <v>2017</v>
      </c>
      <c r="N61" t="s">
        <v>2502</v>
      </c>
      <c r="O61" t="s">
        <v>2741</v>
      </c>
      <c r="P61" t="s">
        <v>2911</v>
      </c>
      <c r="Q61" t="s">
        <v>3171</v>
      </c>
      <c r="R61" t="s">
        <v>3376</v>
      </c>
      <c r="S61" t="s">
        <v>3631</v>
      </c>
      <c r="T61" t="s">
        <v>3779</v>
      </c>
      <c r="U61" t="s">
        <v>10</v>
      </c>
      <c r="V61" t="s">
        <v>4220</v>
      </c>
      <c r="W61" t="str">
        <f>Rankings!D60</f>
        <v>-</v>
      </c>
      <c r="X61" t="s">
        <v>10</v>
      </c>
      <c r="Y61" t="s">
        <v>10</v>
      </c>
      <c r="Z61" t="s">
        <v>10</v>
      </c>
      <c r="AA61" t="s">
        <v>10</v>
      </c>
      <c r="AB61" t="s">
        <v>10</v>
      </c>
      <c r="AC61" t="s">
        <v>10</v>
      </c>
      <c r="AD61" t="s">
        <v>10</v>
      </c>
      <c r="AE61" t="s">
        <v>10</v>
      </c>
      <c r="AF61" t="s">
        <v>10</v>
      </c>
      <c r="AG61" t="s">
        <v>10</v>
      </c>
      <c r="AH61" t="s">
        <v>10</v>
      </c>
      <c r="AI61" t="s">
        <v>10</v>
      </c>
      <c r="AJ61" t="s">
        <v>10</v>
      </c>
      <c r="AK61" t="s">
        <v>10</v>
      </c>
      <c r="AL61" t="s">
        <v>10</v>
      </c>
      <c r="AM61" t="s">
        <v>10</v>
      </c>
      <c r="AN61" t="s">
        <v>10</v>
      </c>
      <c r="AO61" t="s">
        <v>10</v>
      </c>
      <c r="AP61" t="s">
        <v>10</v>
      </c>
      <c r="AQ61" t="s">
        <v>10</v>
      </c>
      <c r="AR61" t="s">
        <v>10</v>
      </c>
      <c r="AS61" t="s">
        <v>10</v>
      </c>
      <c r="AT61" t="s">
        <v>10</v>
      </c>
      <c r="AU61" t="s">
        <v>10</v>
      </c>
      <c r="AV61" t="s">
        <v>10</v>
      </c>
      <c r="AW61" t="s">
        <v>10</v>
      </c>
      <c r="AX61" t="s">
        <v>10</v>
      </c>
      <c r="AY61" t="s">
        <v>10</v>
      </c>
      <c r="AZ61" t="s">
        <v>10</v>
      </c>
      <c r="BA61" t="s">
        <v>10</v>
      </c>
      <c r="BB61" t="s">
        <v>10</v>
      </c>
      <c r="BC61" t="s">
        <v>10</v>
      </c>
      <c r="BD61" t="s">
        <v>10</v>
      </c>
      <c r="BE61" t="s">
        <v>10</v>
      </c>
      <c r="BF61" t="s">
        <v>10</v>
      </c>
      <c r="BG61" t="s">
        <v>10</v>
      </c>
      <c r="BH61" t="s">
        <v>10</v>
      </c>
      <c r="BI61" t="s">
        <v>10</v>
      </c>
      <c r="BJ61" t="s">
        <v>10</v>
      </c>
      <c r="BK61" t="s">
        <v>10</v>
      </c>
      <c r="BL61" t="s">
        <v>10</v>
      </c>
      <c r="BM61" t="s">
        <v>10</v>
      </c>
      <c r="BN61" t="s">
        <v>10</v>
      </c>
      <c r="BO61" t="s">
        <v>10</v>
      </c>
      <c r="BP61" t="s">
        <v>10</v>
      </c>
      <c r="BQ61" t="s">
        <v>10</v>
      </c>
      <c r="BR61" t="s">
        <v>10</v>
      </c>
      <c r="BS61" t="s">
        <v>10</v>
      </c>
      <c r="BT61" t="s">
        <v>10</v>
      </c>
      <c r="BU61" t="s">
        <v>10</v>
      </c>
      <c r="BV61" t="s">
        <v>10</v>
      </c>
      <c r="BW61" t="s">
        <v>10</v>
      </c>
      <c r="BX61" t="s">
        <v>10</v>
      </c>
      <c r="BY61" t="s">
        <v>10</v>
      </c>
      <c r="BZ61" t="s">
        <v>10</v>
      </c>
      <c r="CA61" t="s">
        <v>10</v>
      </c>
      <c r="CB61" t="s">
        <v>10</v>
      </c>
      <c r="CC61" t="s">
        <v>10</v>
      </c>
      <c r="CD61" t="s">
        <v>10</v>
      </c>
      <c r="CE61" t="s">
        <v>10</v>
      </c>
      <c r="CF61" t="s">
        <v>10</v>
      </c>
      <c r="CG61" t="s">
        <v>10</v>
      </c>
      <c r="CH61" t="s">
        <v>10</v>
      </c>
      <c r="CI61" t="s">
        <v>10</v>
      </c>
      <c r="CJ61" t="s">
        <v>10</v>
      </c>
      <c r="CK61" t="s">
        <v>10</v>
      </c>
      <c r="CL61" t="s">
        <v>10</v>
      </c>
      <c r="CM61" t="s">
        <v>10</v>
      </c>
      <c r="CN61" t="s">
        <v>10</v>
      </c>
      <c r="CO61" t="s">
        <v>10</v>
      </c>
      <c r="CP61" t="s">
        <v>10</v>
      </c>
      <c r="CQ61" t="s">
        <v>10</v>
      </c>
      <c r="CR61" t="s">
        <v>10</v>
      </c>
      <c r="CT61" s="4">
        <f t="shared" si="917"/>
        <v>3</v>
      </c>
      <c r="CU61" s="4">
        <f t="shared" si="918"/>
        <v>0</v>
      </c>
      <c r="CV61" s="4">
        <f t="shared" si="919"/>
        <v>0</v>
      </c>
      <c r="CW61" s="4">
        <f t="shared" si="920"/>
        <v>2</v>
      </c>
      <c r="CX61" s="4">
        <f t="shared" si="921"/>
        <v>2</v>
      </c>
      <c r="CY61" s="4">
        <f t="shared" si="922"/>
        <v>0</v>
      </c>
      <c r="CZ61" s="4">
        <f t="shared" si="923"/>
        <v>0</v>
      </c>
      <c r="DA61" s="4">
        <f t="shared" si="924"/>
        <v>0</v>
      </c>
      <c r="DB61" s="4">
        <f t="shared" si="925"/>
        <v>1</v>
      </c>
      <c r="DC61" s="4">
        <f t="shared" si="926"/>
        <v>0</v>
      </c>
      <c r="DD61" s="4">
        <f t="shared" si="927"/>
        <v>0</v>
      </c>
      <c r="DE61" s="4">
        <f t="shared" si="928"/>
        <v>2</v>
      </c>
      <c r="DF61" s="4">
        <f t="shared" si="929"/>
        <v>0</v>
      </c>
      <c r="DG61" s="4">
        <f t="shared" si="930"/>
        <v>0</v>
      </c>
      <c r="DH61" s="4">
        <f t="shared" si="931"/>
        <v>0</v>
      </c>
      <c r="DI61" s="152">
        <f t="shared" si="932"/>
        <v>0</v>
      </c>
      <c r="DJ61" s="153">
        <f t="shared" si="933"/>
        <v>3</v>
      </c>
      <c r="DK61" s="4">
        <f t="shared" si="934"/>
        <v>2</v>
      </c>
      <c r="DL61" s="4">
        <f t="shared" si="935"/>
        <v>2</v>
      </c>
      <c r="DM61" s="4">
        <f t="shared" si="936"/>
        <v>0</v>
      </c>
      <c r="DN61" s="4">
        <f t="shared" si="937"/>
        <v>1</v>
      </c>
      <c r="DO61" s="4">
        <f t="shared" si="938"/>
        <v>2</v>
      </c>
      <c r="DP61" s="4">
        <f t="shared" si="939"/>
        <v>0</v>
      </c>
      <c r="DQ61" s="4">
        <f t="shared" si="940"/>
        <v>0</v>
      </c>
      <c r="DR61" s="4">
        <f t="shared" si="941"/>
        <v>11</v>
      </c>
      <c r="DS61" s="4">
        <f t="shared" si="942"/>
        <v>9</v>
      </c>
      <c r="DT61" s="4">
        <f t="shared" si="943"/>
        <v>3</v>
      </c>
      <c r="DU61" t="str">
        <f t="shared" si="944"/>
        <v>3R</v>
      </c>
      <c r="DV61" t="str">
        <f t="shared" si="945"/>
        <v>3R</v>
      </c>
      <c r="DW61" t="str">
        <f t="shared" si="946"/>
        <v>0R</v>
      </c>
      <c r="DX61" t="str">
        <f t="shared" si="947"/>
        <v>0S</v>
      </c>
      <c r="DY61" t="str">
        <f t="shared" si="948"/>
        <v>3S</v>
      </c>
      <c r="DZ61" t="str">
        <f t="shared" si="949"/>
        <v>0R</v>
      </c>
      <c r="EA61" t="str">
        <f t="shared" si="950"/>
        <v>3L</v>
      </c>
      <c r="EB61" t="str">
        <f t="shared" si="951"/>
        <v>3L</v>
      </c>
      <c r="EC61" t="str">
        <f t="shared" si="952"/>
        <v>3R</v>
      </c>
      <c r="ED61">
        <f t="shared" si="953"/>
        <v>0</v>
      </c>
      <c r="EE61" t="str">
        <f t="shared" si="954"/>
        <v>0S</v>
      </c>
      <c r="EF61">
        <f t="shared" si="955"/>
        <v>0</v>
      </c>
      <c r="EG61">
        <f t="shared" si="956"/>
        <v>0</v>
      </c>
      <c r="EH61">
        <f t="shared" si="957"/>
        <v>0</v>
      </c>
      <c r="EI61">
        <f t="shared" si="958"/>
        <v>0</v>
      </c>
      <c r="EJ61">
        <f t="shared" si="959"/>
        <v>0</v>
      </c>
      <c r="EK61">
        <f t="shared" si="960"/>
        <v>0</v>
      </c>
      <c r="EL61">
        <f t="shared" si="961"/>
        <v>0</v>
      </c>
      <c r="EM61">
        <f t="shared" si="962"/>
        <v>0</v>
      </c>
      <c r="EN61">
        <f t="shared" si="963"/>
        <v>0</v>
      </c>
      <c r="EO61">
        <f t="shared" si="964"/>
        <v>0</v>
      </c>
      <c r="EP61">
        <f t="shared" si="965"/>
        <v>0</v>
      </c>
      <c r="EQ61">
        <f t="shared" si="966"/>
        <v>0</v>
      </c>
      <c r="ER61">
        <f t="shared" si="967"/>
        <v>0</v>
      </c>
      <c r="ES61">
        <f t="shared" si="968"/>
        <v>0</v>
      </c>
      <c r="ET61">
        <f t="shared" si="969"/>
        <v>0</v>
      </c>
      <c r="EU61">
        <f t="shared" si="970"/>
        <v>0</v>
      </c>
      <c r="EV61">
        <f t="shared" si="971"/>
        <v>0</v>
      </c>
      <c r="EW61">
        <f t="shared" si="972"/>
        <v>0</v>
      </c>
      <c r="EX61">
        <f t="shared" si="973"/>
        <v>0</v>
      </c>
      <c r="EY61">
        <f t="shared" si="974"/>
        <v>0</v>
      </c>
      <c r="EZ61">
        <f t="shared" si="975"/>
        <v>0</v>
      </c>
      <c r="FA61">
        <f t="shared" si="976"/>
        <v>0</v>
      </c>
      <c r="FB61">
        <f t="shared" si="977"/>
        <v>0</v>
      </c>
      <c r="FC61">
        <f t="shared" si="978"/>
        <v>0</v>
      </c>
      <c r="FD61">
        <f t="shared" si="979"/>
        <v>0</v>
      </c>
      <c r="FE61">
        <f t="shared" si="980"/>
        <v>0</v>
      </c>
      <c r="FF61">
        <f t="shared" si="981"/>
        <v>0</v>
      </c>
      <c r="FG61">
        <f t="shared" si="982"/>
        <v>0</v>
      </c>
      <c r="FH61">
        <f t="shared" si="983"/>
        <v>0</v>
      </c>
      <c r="FI61">
        <f t="shared" si="984"/>
        <v>0</v>
      </c>
      <c r="FJ61">
        <f t="shared" si="985"/>
        <v>0</v>
      </c>
      <c r="FK61">
        <f t="shared" si="986"/>
        <v>0</v>
      </c>
      <c r="FL61">
        <f t="shared" si="987"/>
        <v>0</v>
      </c>
      <c r="FM61">
        <f t="shared" si="988"/>
        <v>0</v>
      </c>
      <c r="FN61">
        <f t="shared" si="989"/>
        <v>0</v>
      </c>
      <c r="FO61">
        <f t="shared" si="990"/>
        <v>0</v>
      </c>
      <c r="FP61">
        <f t="shared" si="991"/>
        <v>0</v>
      </c>
      <c r="FQ61">
        <f t="shared" si="992"/>
        <v>0</v>
      </c>
      <c r="FR61">
        <f t="shared" si="993"/>
        <v>0</v>
      </c>
      <c r="FS61">
        <f t="shared" si="994"/>
        <v>0</v>
      </c>
      <c r="FT61">
        <f t="shared" si="995"/>
        <v>0</v>
      </c>
      <c r="FU61">
        <f t="shared" si="996"/>
        <v>0</v>
      </c>
      <c r="FV61">
        <f t="shared" si="997"/>
        <v>0</v>
      </c>
      <c r="FW61">
        <f t="shared" si="998"/>
        <v>0</v>
      </c>
      <c r="FX61">
        <f t="shared" si="999"/>
        <v>0</v>
      </c>
      <c r="FY61">
        <f t="shared" si="1000"/>
        <v>0</v>
      </c>
      <c r="FZ61">
        <f t="shared" si="1001"/>
        <v>0</v>
      </c>
      <c r="GA61">
        <f t="shared" si="1002"/>
        <v>0</v>
      </c>
      <c r="GB61">
        <f t="shared" si="1003"/>
        <v>0</v>
      </c>
      <c r="GC61">
        <f t="shared" si="1004"/>
        <v>0</v>
      </c>
      <c r="GD61">
        <f t="shared" si="1005"/>
        <v>0</v>
      </c>
      <c r="GE61">
        <f t="shared" si="1006"/>
        <v>0</v>
      </c>
      <c r="GF61">
        <f t="shared" si="1007"/>
        <v>0</v>
      </c>
      <c r="GG61">
        <f t="shared" si="1008"/>
        <v>0</v>
      </c>
      <c r="GH61">
        <f t="shared" si="1009"/>
        <v>0</v>
      </c>
      <c r="GI61">
        <f t="shared" si="1010"/>
        <v>0</v>
      </c>
      <c r="GJ61">
        <f t="shared" si="1011"/>
        <v>0</v>
      </c>
      <c r="GK61">
        <f t="shared" si="1012"/>
        <v>0</v>
      </c>
      <c r="GL61">
        <f t="shared" si="1013"/>
        <v>0</v>
      </c>
      <c r="GM61">
        <f t="shared" si="1014"/>
        <v>0</v>
      </c>
      <c r="GN61">
        <f t="shared" si="1015"/>
        <v>0</v>
      </c>
      <c r="GO61">
        <f t="shared" si="1016"/>
        <v>0</v>
      </c>
      <c r="GP61">
        <f t="shared" si="1017"/>
        <v>0</v>
      </c>
      <c r="GQ61">
        <f t="shared" si="1018"/>
        <v>0</v>
      </c>
      <c r="GR61">
        <f t="shared" si="1019"/>
        <v>0</v>
      </c>
      <c r="GS61">
        <f t="shared" si="1020"/>
        <v>0</v>
      </c>
      <c r="GT61">
        <f t="shared" si="1021"/>
        <v>0</v>
      </c>
      <c r="GU61">
        <f t="shared" si="1022"/>
        <v>0</v>
      </c>
      <c r="GV61">
        <f t="shared" si="1023"/>
        <v>0</v>
      </c>
      <c r="GW61">
        <f t="shared" si="1024"/>
        <v>0</v>
      </c>
      <c r="GX61">
        <f t="shared" si="1025"/>
        <v>0</v>
      </c>
      <c r="GY61">
        <f t="shared" si="1026"/>
        <v>0</v>
      </c>
      <c r="GZ61">
        <f t="shared" si="1027"/>
        <v>0</v>
      </c>
      <c r="HA61">
        <f t="shared" si="1028"/>
        <v>0</v>
      </c>
      <c r="HB61" s="176" t="s">
        <v>265</v>
      </c>
      <c r="HC61" s="89">
        <f t="shared" si="1029"/>
        <v>306.38486735587094</v>
      </c>
      <c r="HD61" s="89">
        <f t="shared" si="1030"/>
        <v>99.657863819063152</v>
      </c>
      <c r="HE61" s="89">
        <f t="shared" si="1031"/>
        <v>190.9183419101887</v>
      </c>
      <c r="HF61" s="89">
        <f t="shared" si="1032"/>
        <v>0</v>
      </c>
      <c r="HH61" s="88">
        <f t="shared" si="1033"/>
        <v>596.96107308512273</v>
      </c>
      <c r="HI61" s="88">
        <f t="shared" si="1034"/>
        <v>63.639447303396231</v>
      </c>
      <c r="HK61">
        <f>IFERROR(VLOOKUP(_xlfn.NUMBERVALUE(MID(L61, SEARCH("!", L61)+1, SEARCH("+", L61)-SEARCH("!", L61)-1)), Rankings!$A$2:$BK$161, 63, FALSE),0)</f>
        <v>45.218278735056671</v>
      </c>
      <c r="HL61">
        <f>IFERROR(VLOOKUP(_xlfn.NUMBERVALUE(MID(M61, SEARCH("!", M61)+1, SEARCH("+", M61)-SEARCH("!", M61)-1)), Rankings!$A$2:$BK$161, 63, FALSE),0)</f>
        <v>33.909484452470728</v>
      </c>
      <c r="HM61">
        <f>IFERROR(VLOOKUP(_xlfn.NUMBERVALUE(MID(N61, SEARCH("!", N61)+1, SEARCH("+", N61)-SEARCH("!", N61)-1)), Rankings!$A$2:$BK$161, 63, FALSE),0)</f>
        <v>91.3184387629735</v>
      </c>
      <c r="HN61">
        <f>IFERROR(VLOOKUP(_xlfn.NUMBERVALUE(MID(O61, SEARCH("!", O61)+1, SEARCH("+", O61)-SEARCH("!", O61)-1)), Rankings!$A$2:$BK$161, 63, FALSE),0)</f>
        <v>70.985739791501047</v>
      </c>
      <c r="HO61">
        <f>IFERROR(VLOOKUP(_xlfn.NUMBERVALUE(MID(P61, SEARCH("!", P61)+1, SEARCH("+", P61)-SEARCH("!", P61)-1)), Rankings!$A$2:$BK$161, 63, FALSE),0)</f>
        <v>50.82777816168349</v>
      </c>
      <c r="HP61">
        <f>IFERROR(VLOOKUP(_xlfn.NUMBERVALUE(MID(Q61, SEARCH("!", Q61)+1, SEARCH("+", Q61)-SEARCH("!", Q61)-1)), Rankings!$A$2:$BK$161, 63, FALSE),0)</f>
        <v>103.20377789803</v>
      </c>
      <c r="HQ61">
        <f>IFERROR(VLOOKUP(_xlfn.NUMBERVALUE(MID(R61, SEARCH("!", R61)+1, SEARCH("+", R61)-SEARCH("!", R61)-1)), Rankings!$A$2:$BK$161, 63, FALSE),0)</f>
        <v>48.972300357260778</v>
      </c>
      <c r="HR61">
        <f>IFERROR(VLOOKUP(_xlfn.NUMBERVALUE(MID(S61, SEARCH("!", S61)+1, SEARCH("+", S61)-SEARCH("!", S61)-1)), Rankings!$A$2:$BK$161, 63, FALSE),0)</f>
        <v>50.685563461802374</v>
      </c>
      <c r="HS61">
        <f>IFERROR(VLOOKUP(_xlfn.NUMBERVALUE(MID(T61, SEARCH("!", T61)+1, SEARCH("+", T61)-SEARCH("!", T61)-1)), Rankings!$A$2:$BK$161, 63, FALSE),0)</f>
        <v>32.734887507340041</v>
      </c>
      <c r="HT61">
        <f>IFERROR(VLOOKUP(_xlfn.NUMBERVALUE(MID(U61, SEARCH("!", U61)+1, SEARCH("+", U61)-SEARCH("!", U61)-1)), Rankings!$A$2:$BK$161, 63, FALSE),0)</f>
        <v>0</v>
      </c>
      <c r="HU61">
        <f>IFERROR(VLOOKUP(_xlfn.NUMBERVALUE(MID(V61, SEARCH("!", V61)+1, SEARCH("+", V61)-SEARCH("!", V61)-1)), Rankings!$A$2:$BK$161, 63, FALSE),0)</f>
        <v>69.104823957004172</v>
      </c>
      <c r="HV61">
        <f>IFERROR(VLOOKUP(_xlfn.NUMBERVALUE(MID(W61, SEARCH("!", W61)+1, SEARCH("+", W61)-SEARCH("!", W61)-1)), Rankings!$A$2:$BK$161, 63, FALSE),0)</f>
        <v>0</v>
      </c>
      <c r="HW61">
        <f>IFERROR(VLOOKUP(_xlfn.NUMBERVALUE(MID(X61, SEARCH("!", X61)+1, SEARCH("+", X61)-SEARCH("!", X61)-1)), Rankings!$A$2:$BK$161, 63, FALSE),0)</f>
        <v>0</v>
      </c>
      <c r="HX61">
        <f>IFERROR(VLOOKUP(_xlfn.NUMBERVALUE(MID(Y61, SEARCH("!", Y61)+1, SEARCH("+", Y61)-SEARCH("!", Y61)-1)), Rankings!$A$2:$BK$161, 63, FALSE),0)</f>
        <v>0</v>
      </c>
      <c r="HY61">
        <f>IFERROR(VLOOKUP(_xlfn.NUMBERVALUE(MID(Z61, SEARCH("!", Z61)+1, SEARCH("+", Z61)-SEARCH("!", Z61)-1)), Rankings!$A$2:$BK$161, 63, FALSE),0)</f>
        <v>0</v>
      </c>
      <c r="HZ61">
        <f>IFERROR(VLOOKUP(_xlfn.NUMBERVALUE(MID(AA61, SEARCH("!", AA61)+1, SEARCH("+", AA61)-SEARCH("!", AA61)-1)), Rankings!$A$2:$BK$161, 63, FALSE),0)</f>
        <v>0</v>
      </c>
      <c r="IA61">
        <f>IFERROR(VLOOKUP(_xlfn.NUMBERVALUE(MID(AB61, SEARCH("!", AB61)+1, SEARCH("+", AB61)-SEARCH("!", AB61)-1)), Rankings!$A$2:$BK$161, 63, FALSE),0)</f>
        <v>0</v>
      </c>
      <c r="IB61">
        <f>IFERROR(VLOOKUP(_xlfn.NUMBERVALUE(MID(AC61, SEARCH("!", AC61)+1, SEARCH("+", AC61)-SEARCH("!", AC61)-1)), Rankings!$A$2:$BK$161, 63, FALSE),0)</f>
        <v>0</v>
      </c>
      <c r="IC61">
        <f>IFERROR(VLOOKUP(_xlfn.NUMBERVALUE(MID(AD61, SEARCH("!", AD61)+1, SEARCH("+", AD61)-SEARCH("!", AD61)-1)), Rankings!$A$2:$BK$161, 63, FALSE),0)</f>
        <v>0</v>
      </c>
      <c r="ID61">
        <f>IFERROR(VLOOKUP(_xlfn.NUMBERVALUE(MID(AE61, SEARCH("!", AE61)+1, SEARCH("+", AE61)-SEARCH("!", AE61)-1)), Rankings!$A$2:$BK$161, 63, FALSE),0)</f>
        <v>0</v>
      </c>
      <c r="IE61">
        <f>IFERROR(VLOOKUP(_xlfn.NUMBERVALUE(MID(AF61, SEARCH("!", AF61)+1, SEARCH("+", AF61)-SEARCH("!", AF61)-1)), Rankings!$A$2:$BK$161, 63, FALSE),0)</f>
        <v>0</v>
      </c>
      <c r="IF61">
        <f>IFERROR(VLOOKUP(_xlfn.NUMBERVALUE(MID(AG61, SEARCH("!", AG61)+1, SEARCH("+", AG61)-SEARCH("!", AG61)-1)), Rankings!$A$2:$BK$161, 63, FALSE),0)</f>
        <v>0</v>
      </c>
      <c r="IG61">
        <f>IFERROR(VLOOKUP(_xlfn.NUMBERVALUE(MID(AH61, SEARCH("!", AH61)+1, SEARCH("+", AH61)-SEARCH("!", AH61)-1)), Rankings!$A$2:$BK$161, 63, FALSE),0)</f>
        <v>0</v>
      </c>
      <c r="IH61">
        <f>IFERROR(VLOOKUP(_xlfn.NUMBERVALUE(MID(AI61, SEARCH("!", AI61)+1, SEARCH("+", AI61)-SEARCH("!", AI61)-1)), Rankings!$A$2:$BK$161, 63, FALSE),0)</f>
        <v>0</v>
      </c>
      <c r="II61">
        <f>IFERROR(VLOOKUP(_xlfn.NUMBERVALUE(MID(AJ61, SEARCH("!", AJ61)+1, SEARCH("+", AJ61)-SEARCH("!", AJ61)-1)), Rankings!$A$2:$BK$161, 63, FALSE),0)</f>
        <v>0</v>
      </c>
      <c r="IJ61">
        <f>IFERROR(VLOOKUP(_xlfn.NUMBERVALUE(MID(AK61, SEARCH("!", AK61)+1, SEARCH("+", AK61)-SEARCH("!", AK61)-1)), Rankings!$A$2:$BK$161, 63, FALSE),0)</f>
        <v>0</v>
      </c>
      <c r="IK61">
        <f>IFERROR(VLOOKUP(_xlfn.NUMBERVALUE(MID(AL61, SEARCH("!", AL61)+1, SEARCH("+", AL61)-SEARCH("!", AL61)-1)), Rankings!$A$2:$BK$161, 63, FALSE),0)</f>
        <v>0</v>
      </c>
      <c r="IL61">
        <f>IFERROR(VLOOKUP(_xlfn.NUMBERVALUE(MID(AM61, SEARCH("!", AM61)+1, SEARCH("+", AM61)-SEARCH("!", AM61)-1)), Rankings!$A$2:$BK$161, 63, FALSE),0)</f>
        <v>0</v>
      </c>
      <c r="IM61">
        <f>IFERROR(VLOOKUP(_xlfn.NUMBERVALUE(MID(AN61, SEARCH("!", AN61)+1, SEARCH("+", AN61)-SEARCH("!", AN61)-1)), Rankings!$A$2:$BK$161, 63, FALSE),0)</f>
        <v>0</v>
      </c>
      <c r="IN61">
        <f>IFERROR(VLOOKUP(_xlfn.NUMBERVALUE(MID(AO61, SEARCH("!", AO61)+1, SEARCH("+", AO61)-SEARCH("!", AO61)-1)), Rankings!$A$2:$BK$161, 63, FALSE),0)</f>
        <v>0</v>
      </c>
      <c r="IO61">
        <f>IFERROR(VLOOKUP(_xlfn.NUMBERVALUE(MID(AP61, SEARCH("!", AP61)+1, SEARCH("+", AP61)-SEARCH("!", AP61)-1)), Rankings!$A$2:$BK$161, 63, FALSE),0)</f>
        <v>0</v>
      </c>
      <c r="IP61">
        <f>IFERROR(VLOOKUP(_xlfn.NUMBERVALUE(MID(AQ61, SEARCH("!", AQ61)+1, SEARCH("+", AQ61)-SEARCH("!", AQ61)-1)), Rankings!$A$2:$BK$161, 63, FALSE),0)</f>
        <v>0</v>
      </c>
      <c r="IQ61">
        <f>IFERROR(VLOOKUP(_xlfn.NUMBERVALUE(MID(AR61, SEARCH("!", AR61)+1, SEARCH("+", AR61)-SEARCH("!", AR61)-1)), Rankings!$A$2:$BK$161, 63, FALSE),0)</f>
        <v>0</v>
      </c>
      <c r="IR61">
        <f>IFERROR(VLOOKUP(_xlfn.NUMBERVALUE(MID(AS61, SEARCH("!", AS61)+1, SEARCH("+", AS61)-SEARCH("!", AS61)-1)), Rankings!$A$2:$BK$161, 63, FALSE),0)</f>
        <v>0</v>
      </c>
      <c r="IS61">
        <f>IFERROR(VLOOKUP(_xlfn.NUMBERVALUE(MID(AT61, SEARCH("!", AT61)+1, SEARCH("+", AT61)-SEARCH("!", AT61)-1)), Rankings!$A$2:$BK$161, 63, FALSE),0)</f>
        <v>0</v>
      </c>
      <c r="IT61">
        <f>IFERROR(VLOOKUP(_xlfn.NUMBERVALUE(MID(AU61, SEARCH("!", AU61)+1, SEARCH("+", AU61)-SEARCH("!", AU61)-1)), Rankings!$A$2:$BK$161, 63, FALSE),0)</f>
        <v>0</v>
      </c>
      <c r="IU61">
        <f>IFERROR(VLOOKUP(_xlfn.NUMBERVALUE(MID(AV61, SEARCH("!", AV61)+1, SEARCH("+", AV61)-SEARCH("!", AV61)-1)), Rankings!$A$2:$BK$161, 63, FALSE),0)</f>
        <v>0</v>
      </c>
      <c r="IV61">
        <f>IFERROR(VLOOKUP(_xlfn.NUMBERVALUE(MID(AW61, SEARCH("!", AW61)+1, SEARCH("+", AW61)-SEARCH("!", AW61)-1)), Rankings!$A$2:$BK$161, 63, FALSE),0)</f>
        <v>0</v>
      </c>
      <c r="IW61">
        <f>IFERROR(VLOOKUP(_xlfn.NUMBERVALUE(MID(AX61, SEARCH("!", AX61)+1, SEARCH("+", AX61)-SEARCH("!", AX61)-1)), Rankings!$A$2:$BK$161, 63, FALSE),0)</f>
        <v>0</v>
      </c>
      <c r="IX61">
        <f>IFERROR(VLOOKUP(_xlfn.NUMBERVALUE(MID(AY61, SEARCH("!", AY61)+1, SEARCH("+", AY61)-SEARCH("!", AY61)-1)), Rankings!$A$2:$BK$161, 63, FALSE),0)</f>
        <v>0</v>
      </c>
      <c r="IY61">
        <f>IFERROR(VLOOKUP(_xlfn.NUMBERVALUE(MID(AZ61, SEARCH("!", AZ61)+1, SEARCH("+", AZ61)-SEARCH("!", AZ61)-1)), Rankings!$A$2:$BK$161, 63, FALSE),0)</f>
        <v>0</v>
      </c>
      <c r="IZ61">
        <f>IFERROR(VLOOKUP(_xlfn.NUMBERVALUE(MID(BA61, SEARCH("!", BA61)+1, SEARCH("+", BA61)-SEARCH("!", BA61)-1)), Rankings!$A$2:$BK$161, 63, FALSE),0)</f>
        <v>0</v>
      </c>
      <c r="JA61">
        <f>IFERROR(VLOOKUP(_xlfn.NUMBERVALUE(MID(BB61, SEARCH("!", BB61)+1, SEARCH("+", BB61)-SEARCH("!", BB61)-1)), Rankings!$A$2:$BK$161, 63, FALSE),0)</f>
        <v>0</v>
      </c>
      <c r="JB61">
        <f>IFERROR(VLOOKUP(_xlfn.NUMBERVALUE(MID(BC61, SEARCH("!", BC61)+1, SEARCH("+", BC61)-SEARCH("!", BC61)-1)), Rankings!$A$2:$BK$161, 63, FALSE),0)</f>
        <v>0</v>
      </c>
      <c r="JC61">
        <f>IFERROR(VLOOKUP(_xlfn.NUMBERVALUE(MID(BD61, SEARCH("!", BD61)+1, SEARCH("+", BD61)-SEARCH("!", BD61)-1)), Rankings!$A$2:$BK$161, 63, FALSE),0)</f>
        <v>0</v>
      </c>
      <c r="JD61">
        <f>IFERROR(VLOOKUP(_xlfn.NUMBERVALUE(MID(BE61, SEARCH("!", BE61)+1, SEARCH("+", BE61)-SEARCH("!", BE61)-1)), Rankings!$A$2:$BK$161, 63, FALSE),0)</f>
        <v>0</v>
      </c>
      <c r="JE61">
        <f>IFERROR(VLOOKUP(_xlfn.NUMBERVALUE(MID(BF61, SEARCH("!", BF61)+1, SEARCH("+", BF61)-SEARCH("!", BF61)-1)), Rankings!$A$2:$BK$161, 63, FALSE),0)</f>
        <v>0</v>
      </c>
      <c r="JF61">
        <f>IFERROR(VLOOKUP(_xlfn.NUMBERVALUE(MID(BG61, SEARCH("!", BG61)+1, SEARCH("+", BG61)-SEARCH("!", BG61)-1)), Rankings!$A$2:$BK$161, 63, FALSE),0)</f>
        <v>0</v>
      </c>
      <c r="JG61">
        <f>IFERROR(VLOOKUP(_xlfn.NUMBERVALUE(MID(BH61, SEARCH("!", BH61)+1, SEARCH("+", BH61)-SEARCH("!", BH61)-1)), Rankings!$A$2:$BK$161, 63, FALSE),0)</f>
        <v>0</v>
      </c>
      <c r="JH61">
        <f>IFERROR(VLOOKUP(_xlfn.NUMBERVALUE(MID(BI61, SEARCH("!", BI61)+1, SEARCH("+", BI61)-SEARCH("!", BI61)-1)), Rankings!$A$2:$BK$161, 63, FALSE),0)</f>
        <v>0</v>
      </c>
      <c r="JI61">
        <f>IFERROR(VLOOKUP(_xlfn.NUMBERVALUE(MID(BJ61, SEARCH("!", BJ61)+1, SEARCH("+", BJ61)-SEARCH("!", BJ61)-1)), Rankings!$A$2:$BK$161, 63, FALSE),0)</f>
        <v>0</v>
      </c>
      <c r="JJ61">
        <f>IFERROR(VLOOKUP(_xlfn.NUMBERVALUE(MID(BK61, SEARCH("!", BK61)+1, SEARCH("+", BK61)-SEARCH("!", BK61)-1)), Rankings!$A$2:$BK$161, 63, FALSE),0)</f>
        <v>0</v>
      </c>
      <c r="JK61">
        <f>IFERROR(VLOOKUP(_xlfn.NUMBERVALUE(MID(BL61, SEARCH("!", BL61)+1, SEARCH("+", BL61)-SEARCH("!", BL61)-1)), Rankings!$A$2:$BK$161, 63, FALSE),0)</f>
        <v>0</v>
      </c>
      <c r="JL61">
        <f>IFERROR(VLOOKUP(_xlfn.NUMBERVALUE(MID(BM61, SEARCH("!", BM61)+1, SEARCH("+", BM61)-SEARCH("!", BM61)-1)), Rankings!$A$2:$BK$161, 63, FALSE),0)</f>
        <v>0</v>
      </c>
      <c r="JM61">
        <f>IFERROR(VLOOKUP(_xlfn.NUMBERVALUE(MID(BN61, SEARCH("!", BN61)+1, SEARCH("+", BN61)-SEARCH("!", BN61)-1)), Rankings!$A$2:$BK$161, 63, FALSE),0)</f>
        <v>0</v>
      </c>
      <c r="JN61">
        <f>IFERROR(VLOOKUP(_xlfn.NUMBERVALUE(MID(BO61, SEARCH("!", BO61)+1, SEARCH("+", BO61)-SEARCH("!", BO61)-1)), Rankings!$A$2:$BK$161, 63, FALSE),0)</f>
        <v>0</v>
      </c>
      <c r="JO61">
        <f>IFERROR(VLOOKUP(_xlfn.NUMBERVALUE(MID(BP61, SEARCH("!", BP61)+1, SEARCH("+", BP61)-SEARCH("!", BP61)-1)), Rankings!$A$2:$BK$161, 63, FALSE),0)</f>
        <v>0</v>
      </c>
      <c r="JP61">
        <f>IFERROR(VLOOKUP(_xlfn.NUMBERVALUE(MID(BQ61, SEARCH("!", BQ61)+1, SEARCH("+", BQ61)-SEARCH("!", BQ61)-1)), Rankings!$A$2:$BK$161, 63, FALSE),0)</f>
        <v>0</v>
      </c>
      <c r="JQ61">
        <f>IFERROR(VLOOKUP(_xlfn.NUMBERVALUE(MID(BR61, SEARCH("!", BR61)+1, SEARCH("+", BR61)-SEARCH("!", BR61)-1)), Rankings!$A$2:$BK$161, 63, FALSE),0)</f>
        <v>0</v>
      </c>
      <c r="JR61">
        <f>IFERROR(VLOOKUP(_xlfn.NUMBERVALUE(MID(BS61, SEARCH("!", BS61)+1, SEARCH("+", BS61)-SEARCH("!", BS61)-1)), Rankings!$A$2:$BK$161, 63, FALSE),0)</f>
        <v>0</v>
      </c>
      <c r="JS61">
        <f>IFERROR(VLOOKUP(_xlfn.NUMBERVALUE(MID(BT61, SEARCH("!", BT61)+1, SEARCH("+", BT61)-SEARCH("!", BT61)-1)), Rankings!$A$2:$BK$161, 63, FALSE),0)</f>
        <v>0</v>
      </c>
      <c r="JT61">
        <f>IFERROR(VLOOKUP(_xlfn.NUMBERVALUE(MID(BU61, SEARCH("!", BU61)+1, SEARCH("+", BU61)-SEARCH("!", BU61)-1)), Rankings!$A$2:$BK$161, 63, FALSE),0)</f>
        <v>0</v>
      </c>
      <c r="JU61">
        <f>IFERROR(VLOOKUP(_xlfn.NUMBERVALUE(MID(BV61, SEARCH("!", BV61)+1, SEARCH("+", BV61)-SEARCH("!", BV61)-1)), Rankings!$A$2:$BK$161, 63, FALSE),0)</f>
        <v>0</v>
      </c>
      <c r="JV61">
        <f>IFERROR(VLOOKUP(_xlfn.NUMBERVALUE(MID(BW61, SEARCH("!", BW61)+1, SEARCH("+", BW61)-SEARCH("!", BW61)-1)), Rankings!$A$2:$BK$161, 63, FALSE),0)</f>
        <v>0</v>
      </c>
      <c r="JW61">
        <f>IFERROR(VLOOKUP(_xlfn.NUMBERVALUE(MID(BX61, SEARCH("!", BX61)+1, SEARCH("+", BX61)-SEARCH("!", BX61)-1)), Rankings!$A$2:$BK$161, 63, FALSE),0)</f>
        <v>0</v>
      </c>
      <c r="JX61">
        <f>IFERROR(VLOOKUP(_xlfn.NUMBERVALUE(MID(BY61, SEARCH("!", BY61)+1, SEARCH("+", BY61)-SEARCH("!", BY61)-1)), Rankings!$A$2:$BK$161, 63, FALSE),0)</f>
        <v>0</v>
      </c>
      <c r="JY61">
        <f>IFERROR(VLOOKUP(_xlfn.NUMBERVALUE(MID(BZ61, SEARCH("!", BZ61)+1, SEARCH("+", BZ61)-SEARCH("!", BZ61)-1)), Rankings!$A$2:$BK$161, 63, FALSE),0)</f>
        <v>0</v>
      </c>
      <c r="JZ61">
        <f>IFERROR(VLOOKUP(_xlfn.NUMBERVALUE(MID(CA61, SEARCH("!", CA61)+1, SEARCH("+", CA61)-SEARCH("!", CA61)-1)), Rankings!$A$2:$BK$161, 63, FALSE),0)</f>
        <v>0</v>
      </c>
      <c r="KA61">
        <f>IFERROR(VLOOKUP(_xlfn.NUMBERVALUE(MID(CB61, SEARCH("!", CB61)+1, SEARCH("+", CB61)-SEARCH("!", CB61)-1)), Rankings!$A$2:$BK$161, 63, FALSE),0)</f>
        <v>0</v>
      </c>
      <c r="KB61">
        <f>IFERROR(VLOOKUP(_xlfn.NUMBERVALUE(MID(CC61, SEARCH("!", CC61)+1, SEARCH("+", CC61)-SEARCH("!", CC61)-1)), Rankings!$A$2:$BK$161, 63, FALSE),0)</f>
        <v>0</v>
      </c>
      <c r="KC61">
        <f>IFERROR(VLOOKUP(_xlfn.NUMBERVALUE(MID(CD61, SEARCH("!", CD61)+1, SEARCH("+", CD61)-SEARCH("!", CD61)-1)), Rankings!$A$2:$BK$161, 63, FALSE),0)</f>
        <v>0</v>
      </c>
      <c r="KD61">
        <f>IFERROR(VLOOKUP(_xlfn.NUMBERVALUE(MID(CE61, SEARCH("!", CE61)+1, SEARCH("+", CE61)-SEARCH("!", CE61)-1)), Rankings!$A$2:$BK$161, 63, FALSE),0)</f>
        <v>0</v>
      </c>
      <c r="KE61">
        <f>IFERROR(VLOOKUP(_xlfn.NUMBERVALUE(MID(CF61, SEARCH("!", CF61)+1, SEARCH("+", CF61)-SEARCH("!", CF61)-1)), Rankings!$A$2:$BK$161, 63, FALSE),0)</f>
        <v>0</v>
      </c>
      <c r="KF61">
        <f>IFERROR(VLOOKUP(_xlfn.NUMBERVALUE(MID(CG61, SEARCH("!", CG61)+1, SEARCH("+", CG61)-SEARCH("!", CG61)-1)), Rankings!$A$2:$BK$161, 63, FALSE),0)</f>
        <v>0</v>
      </c>
      <c r="KG61">
        <f>IFERROR(VLOOKUP(_xlfn.NUMBERVALUE(MID(CH61, SEARCH("!", CH61)+1, SEARCH("+", CH61)-SEARCH("!", CH61)-1)), Rankings!$A$2:$BK$161, 63, FALSE),0)</f>
        <v>0</v>
      </c>
      <c r="KH61">
        <f>IFERROR(VLOOKUP(_xlfn.NUMBERVALUE(MID(CI61, SEARCH("!", CI61)+1, SEARCH("+", CI61)-SEARCH("!", CI61)-1)), Rankings!$A$2:$BK$161, 63, FALSE),0)</f>
        <v>0</v>
      </c>
      <c r="KI61">
        <f>IFERROR(VLOOKUP(_xlfn.NUMBERVALUE(MID(CJ61, SEARCH("!", CJ61)+1, SEARCH("+", CJ61)-SEARCH("!", CJ61)-1)), Rankings!$A$2:$BK$161, 63, FALSE),0)</f>
        <v>0</v>
      </c>
      <c r="KJ61">
        <f>IFERROR(VLOOKUP(_xlfn.NUMBERVALUE(MID(CK61, SEARCH("!", CK61)+1, SEARCH("+", CK61)-SEARCH("!", CK61)-1)), Rankings!$A$2:$BK$161, 63, FALSE),0)</f>
        <v>0</v>
      </c>
      <c r="KK61">
        <f>IFERROR(VLOOKUP(_xlfn.NUMBERVALUE(MID(CL61, SEARCH("!", CL61)+1, SEARCH("+", CL61)-SEARCH("!", CL61)-1)), Rankings!$A$2:$BK$161, 63, FALSE),0)</f>
        <v>0</v>
      </c>
      <c r="KL61">
        <f>IFERROR(VLOOKUP(_xlfn.NUMBERVALUE(MID(CM61, SEARCH("!", CM61)+1, SEARCH("+", CM61)-SEARCH("!", CM61)-1)), Rankings!$A$2:$BK$161, 63, FALSE),0)</f>
        <v>0</v>
      </c>
      <c r="KM61">
        <f>IFERROR(VLOOKUP(_xlfn.NUMBERVALUE(MID(CN61, SEARCH("!", CN61)+1, SEARCH("+", CN61)-SEARCH("!", CN61)-1)), Rankings!$A$2:$BK$161, 63, FALSE),0)</f>
        <v>0</v>
      </c>
      <c r="KN61">
        <f>IFERROR(VLOOKUP(_xlfn.NUMBERVALUE(MID(CO61, SEARCH("!", CO61)+1, SEARCH("+", CO61)-SEARCH("!", CO61)-1)), Rankings!$A$2:$BK$161, 63, FALSE),0)</f>
        <v>0</v>
      </c>
      <c r="KO61">
        <f>IFERROR(VLOOKUP(_xlfn.NUMBERVALUE(MID(CP61, SEARCH("!", CP61)+1, SEARCH("+", CP61)-SEARCH("!", CP61)-1)), Rankings!$A$2:$BK$161, 63, FALSE),0)</f>
        <v>0</v>
      </c>
      <c r="KP61">
        <f>IFERROR(VLOOKUP(_xlfn.NUMBERVALUE(MID(CQ61, SEARCH("!", CQ61)+1, SEARCH("+", CQ61)-SEARCH("!", CQ61)-1)), Rankings!$A$2:$BK$161, 63, FALSE),0)</f>
        <v>0</v>
      </c>
      <c r="KQ61">
        <f>IFERROR(VLOOKUP(_xlfn.NUMBERVALUE(MID(CR61, SEARCH("!", CR61)+1, SEARCH("+", CR61)-SEARCH("!", CR61)-1)), Rankings!$A$2:$BK$161, 63, FALSE),0)</f>
        <v>0</v>
      </c>
      <c r="KS61" s="4">
        <f t="shared" si="1035"/>
        <v>200</v>
      </c>
      <c r="KT61" s="4">
        <f t="shared" si="1036"/>
        <v>92</v>
      </c>
      <c r="KU61" s="4">
        <f t="shared" si="1037"/>
        <v>98</v>
      </c>
      <c r="KV61" s="4">
        <f t="shared" si="1038"/>
        <v>0</v>
      </c>
      <c r="KY61" s="4">
        <f t="shared" si="1039"/>
        <v>390</v>
      </c>
      <c r="KZ61" s="4"/>
      <c r="LB61">
        <f t="shared" si="1040"/>
        <v>33</v>
      </c>
      <c r="LC61">
        <f t="shared" si="1041"/>
        <v>49</v>
      </c>
      <c r="LD61">
        <f t="shared" si="1042"/>
        <v>33</v>
      </c>
      <c r="LE61">
        <f t="shared" si="1043"/>
        <v>36</v>
      </c>
      <c r="LF61">
        <f t="shared" si="1044"/>
        <v>41</v>
      </c>
      <c r="LG61">
        <f t="shared" si="1045"/>
        <v>13</v>
      </c>
      <c r="LH61">
        <f t="shared" si="1046"/>
        <v>46</v>
      </c>
      <c r="LI61">
        <f t="shared" si="1047"/>
        <v>46</v>
      </c>
      <c r="LJ61">
        <f t="shared" si="1048"/>
        <v>72</v>
      </c>
      <c r="LK61">
        <f t="shared" si="1049"/>
        <v>0</v>
      </c>
      <c r="LL61">
        <f t="shared" si="1050"/>
        <v>21</v>
      </c>
      <c r="LM61">
        <f t="shared" si="1051"/>
        <v>0</v>
      </c>
      <c r="LN61">
        <f t="shared" si="1052"/>
        <v>0</v>
      </c>
      <c r="LO61">
        <f t="shared" si="1053"/>
        <v>0</v>
      </c>
      <c r="LP61">
        <f t="shared" si="1054"/>
        <v>0</v>
      </c>
      <c r="LQ61">
        <f t="shared" si="1055"/>
        <v>0</v>
      </c>
      <c r="LR61">
        <f t="shared" si="1056"/>
        <v>0</v>
      </c>
      <c r="LS61">
        <f t="shared" si="1057"/>
        <v>0</v>
      </c>
      <c r="LT61">
        <f t="shared" si="1058"/>
        <v>0</v>
      </c>
      <c r="LU61">
        <f t="shared" si="1059"/>
        <v>0</v>
      </c>
      <c r="LV61">
        <f t="shared" si="1060"/>
        <v>0</v>
      </c>
      <c r="LW61">
        <f t="shared" si="1061"/>
        <v>0</v>
      </c>
      <c r="LX61">
        <f t="shared" si="1062"/>
        <v>0</v>
      </c>
      <c r="LY61">
        <f t="shared" si="1063"/>
        <v>0</v>
      </c>
      <c r="LZ61">
        <f t="shared" si="1064"/>
        <v>0</v>
      </c>
      <c r="MA61">
        <f t="shared" si="1065"/>
        <v>0</v>
      </c>
      <c r="MB61">
        <f t="shared" si="1066"/>
        <v>0</v>
      </c>
      <c r="MC61">
        <f t="shared" si="1067"/>
        <v>0</v>
      </c>
      <c r="MD61">
        <f t="shared" si="1068"/>
        <v>0</v>
      </c>
      <c r="ME61">
        <f t="shared" si="1069"/>
        <v>0</v>
      </c>
      <c r="MF61">
        <f t="shared" si="1070"/>
        <v>0</v>
      </c>
      <c r="MG61">
        <f t="shared" si="1071"/>
        <v>0</v>
      </c>
      <c r="MH61">
        <f t="shared" si="1072"/>
        <v>0</v>
      </c>
      <c r="MI61">
        <f t="shared" si="1073"/>
        <v>0</v>
      </c>
      <c r="MJ61">
        <f t="shared" si="1074"/>
        <v>0</v>
      </c>
      <c r="MK61">
        <f t="shared" si="1075"/>
        <v>0</v>
      </c>
      <c r="ML61">
        <f t="shared" si="1076"/>
        <v>0</v>
      </c>
      <c r="MM61">
        <f t="shared" si="1077"/>
        <v>0</v>
      </c>
      <c r="MN61">
        <f t="shared" si="1078"/>
        <v>0</v>
      </c>
      <c r="MO61">
        <f t="shared" si="1079"/>
        <v>0</v>
      </c>
      <c r="MP61">
        <f t="shared" si="1080"/>
        <v>0</v>
      </c>
      <c r="MQ61">
        <f t="shared" si="1081"/>
        <v>0</v>
      </c>
      <c r="MR61">
        <f t="shared" si="1082"/>
        <v>0</v>
      </c>
      <c r="MS61">
        <f t="shared" si="1083"/>
        <v>0</v>
      </c>
      <c r="MT61">
        <f t="shared" si="1084"/>
        <v>0</v>
      </c>
      <c r="MU61">
        <f t="shared" si="1085"/>
        <v>0</v>
      </c>
      <c r="MV61">
        <f t="shared" si="1086"/>
        <v>0</v>
      </c>
      <c r="MW61">
        <f t="shared" si="1087"/>
        <v>0</v>
      </c>
      <c r="MX61">
        <f t="shared" si="1088"/>
        <v>0</v>
      </c>
      <c r="MY61">
        <f t="shared" si="1089"/>
        <v>0</v>
      </c>
      <c r="MZ61">
        <f t="shared" si="1090"/>
        <v>0</v>
      </c>
      <c r="NA61">
        <f t="shared" si="1091"/>
        <v>0</v>
      </c>
      <c r="NB61">
        <f t="shared" si="1092"/>
        <v>0</v>
      </c>
      <c r="NC61">
        <f t="shared" si="1093"/>
        <v>0</v>
      </c>
      <c r="ND61">
        <f t="shared" si="1094"/>
        <v>0</v>
      </c>
      <c r="NE61">
        <f t="shared" si="1095"/>
        <v>0</v>
      </c>
      <c r="NF61">
        <f t="shared" si="1096"/>
        <v>0</v>
      </c>
      <c r="NG61">
        <f t="shared" si="1097"/>
        <v>0</v>
      </c>
      <c r="NH61">
        <f t="shared" si="1098"/>
        <v>0</v>
      </c>
      <c r="NI61">
        <f t="shared" si="1099"/>
        <v>0</v>
      </c>
      <c r="NJ61">
        <f t="shared" si="1100"/>
        <v>0</v>
      </c>
      <c r="NK61">
        <f t="shared" si="1101"/>
        <v>0</v>
      </c>
      <c r="NL61">
        <f t="shared" si="1102"/>
        <v>0</v>
      </c>
      <c r="NM61">
        <f t="shared" si="1103"/>
        <v>0</v>
      </c>
      <c r="NN61">
        <f t="shared" si="1104"/>
        <v>0</v>
      </c>
      <c r="NO61">
        <f t="shared" si="1105"/>
        <v>0</v>
      </c>
      <c r="NP61">
        <f t="shared" si="1106"/>
        <v>0</v>
      </c>
      <c r="NQ61">
        <f t="shared" si="1107"/>
        <v>0</v>
      </c>
      <c r="NR61">
        <f t="shared" si="1108"/>
        <v>0</v>
      </c>
      <c r="NS61">
        <f t="shared" si="1109"/>
        <v>0</v>
      </c>
      <c r="NT61">
        <f t="shared" si="1110"/>
        <v>0</v>
      </c>
      <c r="NU61">
        <f t="shared" si="1111"/>
        <v>0</v>
      </c>
      <c r="NV61">
        <f t="shared" si="1112"/>
        <v>0</v>
      </c>
      <c r="NW61">
        <f t="shared" si="1113"/>
        <v>0</v>
      </c>
      <c r="NX61">
        <f t="shared" si="1114"/>
        <v>0</v>
      </c>
      <c r="NY61">
        <f t="shared" si="1115"/>
        <v>0</v>
      </c>
      <c r="NZ61">
        <f t="shared" si="1116"/>
        <v>0</v>
      </c>
      <c r="OA61">
        <f t="shared" si="1117"/>
        <v>0</v>
      </c>
      <c r="OB61">
        <f t="shared" si="1118"/>
        <v>0</v>
      </c>
      <c r="OC61">
        <f t="shared" si="1119"/>
        <v>0</v>
      </c>
      <c r="OD61">
        <f t="shared" si="1120"/>
        <v>0</v>
      </c>
      <c r="OE61">
        <f t="shared" si="1121"/>
        <v>0</v>
      </c>
      <c r="OF61">
        <f t="shared" si="1122"/>
        <v>0</v>
      </c>
      <c r="OG61">
        <f t="shared" si="1123"/>
        <v>0</v>
      </c>
      <c r="OH61">
        <f t="shared" si="1124"/>
        <v>0</v>
      </c>
      <c r="OJ61" s="4">
        <f t="shared" si="1125"/>
        <v>193</v>
      </c>
      <c r="OK61" s="4">
        <f t="shared" si="1126"/>
        <v>55</v>
      </c>
      <c r="OL61" s="4">
        <f t="shared" si="1127"/>
        <v>123</v>
      </c>
      <c r="OM61" s="4">
        <f t="shared" si="1128"/>
        <v>0</v>
      </c>
      <c r="OP61" s="4">
        <f t="shared" si="1129"/>
        <v>371</v>
      </c>
      <c r="OQ61" s="4"/>
      <c r="OS61">
        <f t="shared" si="1130"/>
        <v>32</v>
      </c>
      <c r="OT61">
        <f t="shared" si="1131"/>
        <v>38</v>
      </c>
      <c r="OU61">
        <f t="shared" si="1132"/>
        <v>34</v>
      </c>
      <c r="OV61">
        <f t="shared" si="1133"/>
        <v>46</v>
      </c>
      <c r="OW61">
        <f t="shared" si="1134"/>
        <v>38</v>
      </c>
      <c r="OX61">
        <f t="shared" si="1135"/>
        <v>56</v>
      </c>
      <c r="OY61">
        <f t="shared" si="1136"/>
        <v>31</v>
      </c>
      <c r="OZ61">
        <f t="shared" si="1137"/>
        <v>24</v>
      </c>
      <c r="PA61">
        <f t="shared" si="1138"/>
        <v>33</v>
      </c>
      <c r="PB61">
        <f t="shared" si="1139"/>
        <v>0</v>
      </c>
      <c r="PC61">
        <f t="shared" si="1140"/>
        <v>39</v>
      </c>
      <c r="PD61">
        <f t="shared" si="1141"/>
        <v>0</v>
      </c>
      <c r="PE61">
        <f t="shared" si="1142"/>
        <v>0</v>
      </c>
      <c r="PF61">
        <f t="shared" si="1143"/>
        <v>0</v>
      </c>
      <c r="PG61">
        <f t="shared" si="1144"/>
        <v>0</v>
      </c>
      <c r="PH61">
        <f t="shared" si="1145"/>
        <v>0</v>
      </c>
      <c r="PI61">
        <f t="shared" si="1146"/>
        <v>0</v>
      </c>
      <c r="PJ61">
        <f t="shared" si="1147"/>
        <v>0</v>
      </c>
      <c r="PK61">
        <f t="shared" si="1148"/>
        <v>0</v>
      </c>
      <c r="PL61">
        <f t="shared" si="1149"/>
        <v>0</v>
      </c>
      <c r="PM61">
        <f t="shared" si="1150"/>
        <v>0</v>
      </c>
      <c r="PN61">
        <f t="shared" si="1151"/>
        <v>0</v>
      </c>
      <c r="PO61">
        <f t="shared" si="1152"/>
        <v>0</v>
      </c>
      <c r="PP61">
        <f t="shared" si="1153"/>
        <v>0</v>
      </c>
      <c r="PQ61">
        <f t="shared" si="1154"/>
        <v>0</v>
      </c>
      <c r="PR61">
        <f t="shared" si="1155"/>
        <v>0</v>
      </c>
      <c r="PS61">
        <f t="shared" si="1156"/>
        <v>0</v>
      </c>
      <c r="PT61">
        <f t="shared" si="1157"/>
        <v>0</v>
      </c>
      <c r="PU61">
        <f t="shared" si="1158"/>
        <v>0</v>
      </c>
      <c r="PV61">
        <f t="shared" si="1159"/>
        <v>0</v>
      </c>
      <c r="PW61">
        <f t="shared" si="1160"/>
        <v>0</v>
      </c>
      <c r="PX61">
        <f t="shared" si="1161"/>
        <v>0</v>
      </c>
      <c r="PY61">
        <f t="shared" si="1162"/>
        <v>0</v>
      </c>
      <c r="PZ61">
        <f t="shared" si="1163"/>
        <v>0</v>
      </c>
      <c r="QA61">
        <f t="shared" si="1164"/>
        <v>0</v>
      </c>
      <c r="QB61">
        <f t="shared" si="1165"/>
        <v>0</v>
      </c>
      <c r="QC61">
        <f t="shared" si="1166"/>
        <v>0</v>
      </c>
      <c r="QD61">
        <f t="shared" si="1167"/>
        <v>0</v>
      </c>
      <c r="QE61">
        <f t="shared" si="1168"/>
        <v>0</v>
      </c>
      <c r="QF61">
        <f t="shared" si="1169"/>
        <v>0</v>
      </c>
      <c r="QG61">
        <f t="shared" si="1170"/>
        <v>0</v>
      </c>
      <c r="QH61">
        <f t="shared" si="1171"/>
        <v>0</v>
      </c>
      <c r="QI61">
        <f t="shared" si="1172"/>
        <v>0</v>
      </c>
      <c r="QJ61">
        <f t="shared" si="1173"/>
        <v>0</v>
      </c>
      <c r="QK61">
        <f t="shared" si="1174"/>
        <v>0</v>
      </c>
      <c r="QL61">
        <f t="shared" si="1175"/>
        <v>0</v>
      </c>
      <c r="QM61">
        <f t="shared" si="1176"/>
        <v>0</v>
      </c>
      <c r="QN61">
        <f t="shared" si="1177"/>
        <v>0</v>
      </c>
      <c r="QO61">
        <f t="shared" si="1178"/>
        <v>0</v>
      </c>
      <c r="QP61">
        <f t="shared" si="1179"/>
        <v>0</v>
      </c>
      <c r="QQ61">
        <f t="shared" si="1180"/>
        <v>0</v>
      </c>
      <c r="QR61">
        <f t="shared" si="1181"/>
        <v>0</v>
      </c>
      <c r="QS61">
        <f t="shared" si="1182"/>
        <v>0</v>
      </c>
      <c r="QT61">
        <f t="shared" si="1183"/>
        <v>0</v>
      </c>
      <c r="QU61">
        <f t="shared" si="1184"/>
        <v>0</v>
      </c>
      <c r="QV61">
        <f t="shared" si="1185"/>
        <v>0</v>
      </c>
      <c r="QW61">
        <f t="shared" si="1186"/>
        <v>0</v>
      </c>
      <c r="QX61">
        <f t="shared" si="1187"/>
        <v>0</v>
      </c>
      <c r="QY61">
        <f t="shared" si="1188"/>
        <v>0</v>
      </c>
      <c r="QZ61">
        <f t="shared" si="1189"/>
        <v>0</v>
      </c>
      <c r="RA61">
        <f t="shared" si="1190"/>
        <v>0</v>
      </c>
      <c r="RB61">
        <f t="shared" si="1191"/>
        <v>0</v>
      </c>
      <c r="RC61">
        <f t="shared" si="1192"/>
        <v>0</v>
      </c>
      <c r="RD61">
        <f t="shared" si="1193"/>
        <v>0</v>
      </c>
      <c r="RE61">
        <f t="shared" si="1194"/>
        <v>0</v>
      </c>
      <c r="RF61">
        <f t="shared" si="1195"/>
        <v>0</v>
      </c>
      <c r="RG61">
        <f t="shared" si="1196"/>
        <v>0</v>
      </c>
      <c r="RH61">
        <f t="shared" si="1197"/>
        <v>0</v>
      </c>
      <c r="RI61">
        <f t="shared" si="1198"/>
        <v>0</v>
      </c>
      <c r="RJ61">
        <f t="shared" si="1199"/>
        <v>0</v>
      </c>
      <c r="RK61">
        <f t="shared" si="1200"/>
        <v>0</v>
      </c>
      <c r="RL61">
        <f t="shared" si="1201"/>
        <v>0</v>
      </c>
      <c r="RM61">
        <f t="shared" si="1202"/>
        <v>0</v>
      </c>
      <c r="RN61">
        <f t="shared" si="1203"/>
        <v>0</v>
      </c>
      <c r="RO61">
        <f t="shared" si="1204"/>
        <v>0</v>
      </c>
      <c r="RP61">
        <f t="shared" si="1205"/>
        <v>0</v>
      </c>
      <c r="RQ61">
        <f t="shared" si="1206"/>
        <v>0</v>
      </c>
      <c r="RR61">
        <f t="shared" si="1207"/>
        <v>0</v>
      </c>
      <c r="RS61">
        <f t="shared" si="1208"/>
        <v>0</v>
      </c>
      <c r="RT61">
        <f t="shared" si="1209"/>
        <v>0</v>
      </c>
      <c r="RU61">
        <f t="shared" si="1210"/>
        <v>0</v>
      </c>
      <c r="RV61">
        <f t="shared" si="1211"/>
        <v>0</v>
      </c>
      <c r="RW61">
        <f t="shared" si="1212"/>
        <v>0</v>
      </c>
      <c r="RX61">
        <f t="shared" si="1213"/>
        <v>0</v>
      </c>
      <c r="RY61">
        <f t="shared" si="1214"/>
        <v>0</v>
      </c>
      <c r="SA61" s="4">
        <f t="shared" si="1215"/>
        <v>19.920000000000002</v>
      </c>
      <c r="SB61" s="4">
        <f t="shared" si="1216"/>
        <v>7.92</v>
      </c>
      <c r="SC61" s="4">
        <f t="shared" si="1217"/>
        <v>12.29</v>
      </c>
      <c r="SD61" s="4">
        <f t="shared" si="1218"/>
        <v>0</v>
      </c>
      <c r="SF61" s="4">
        <f t="shared" si="1219"/>
        <v>40.130000000000003</v>
      </c>
      <c r="SI61">
        <f t="shared" si="1220"/>
        <v>3.29</v>
      </c>
      <c r="SJ61">
        <f t="shared" si="1221"/>
        <v>4</v>
      </c>
      <c r="SK61">
        <f t="shared" si="1222"/>
        <v>3.88</v>
      </c>
      <c r="SL61">
        <f t="shared" si="1223"/>
        <v>3.78</v>
      </c>
      <c r="SM61">
        <f t="shared" si="1224"/>
        <v>4.71</v>
      </c>
      <c r="SN61">
        <f t="shared" si="1225"/>
        <v>3.25</v>
      </c>
      <c r="SO61">
        <f t="shared" si="1226"/>
        <v>3.82</v>
      </c>
      <c r="SP61">
        <f t="shared" si="1227"/>
        <v>4.0999999999999996</v>
      </c>
      <c r="SQ61">
        <f t="shared" si="1228"/>
        <v>5.5</v>
      </c>
      <c r="SR61" t="str">
        <f t="shared" si="1229"/>
        <v>0</v>
      </c>
      <c r="SS61">
        <f t="shared" si="1230"/>
        <v>3.8</v>
      </c>
      <c r="ST61" t="str">
        <f t="shared" si="1231"/>
        <v>0</v>
      </c>
      <c r="SU61" t="str">
        <f t="shared" si="1232"/>
        <v>0</v>
      </c>
      <c r="SV61" t="str">
        <f t="shared" si="1233"/>
        <v>0</v>
      </c>
      <c r="SW61" t="str">
        <f t="shared" si="1234"/>
        <v>0</v>
      </c>
      <c r="SX61" t="str">
        <f t="shared" si="1235"/>
        <v>0</v>
      </c>
      <c r="SY61" t="str">
        <f t="shared" si="1236"/>
        <v>0</v>
      </c>
      <c r="SZ61" t="str">
        <f t="shared" si="1237"/>
        <v>0</v>
      </c>
      <c r="TA61" t="str">
        <f t="shared" si="1238"/>
        <v>0</v>
      </c>
      <c r="TB61" t="str">
        <f t="shared" si="1239"/>
        <v>0</v>
      </c>
      <c r="TC61" t="str">
        <f t="shared" si="1240"/>
        <v>0</v>
      </c>
      <c r="TD61" t="str">
        <f t="shared" si="1241"/>
        <v>0</v>
      </c>
      <c r="TE61" t="str">
        <f t="shared" si="1242"/>
        <v>0</v>
      </c>
      <c r="TF61" t="str">
        <f t="shared" si="1243"/>
        <v>0</v>
      </c>
      <c r="TG61" t="str">
        <f t="shared" si="1244"/>
        <v>0</v>
      </c>
      <c r="TH61" t="str">
        <f t="shared" si="1245"/>
        <v>0</v>
      </c>
      <c r="TI61" t="str">
        <f t="shared" si="1246"/>
        <v>0</v>
      </c>
      <c r="TJ61" t="str">
        <f t="shared" si="1247"/>
        <v>0</v>
      </c>
      <c r="TK61" t="str">
        <f t="shared" si="1248"/>
        <v>0</v>
      </c>
      <c r="TL61" t="str">
        <f t="shared" si="1249"/>
        <v>0</v>
      </c>
      <c r="TM61" t="str">
        <f t="shared" si="1250"/>
        <v>0</v>
      </c>
      <c r="TN61" t="str">
        <f t="shared" si="1251"/>
        <v>0</v>
      </c>
      <c r="TO61" t="str">
        <f t="shared" si="1252"/>
        <v>0</v>
      </c>
      <c r="TP61" t="str">
        <f t="shared" si="1253"/>
        <v>0</v>
      </c>
      <c r="TQ61" t="str">
        <f t="shared" si="1254"/>
        <v>0</v>
      </c>
      <c r="TR61" t="str">
        <f t="shared" si="1255"/>
        <v>0</v>
      </c>
      <c r="TS61" t="str">
        <f t="shared" si="1256"/>
        <v>0</v>
      </c>
      <c r="TT61" t="str">
        <f t="shared" si="1257"/>
        <v>0</v>
      </c>
      <c r="TU61" t="str">
        <f t="shared" si="1258"/>
        <v>0</v>
      </c>
      <c r="TV61" t="str">
        <f t="shared" si="1259"/>
        <v>0</v>
      </c>
      <c r="TW61" t="str">
        <f t="shared" si="1260"/>
        <v>0</v>
      </c>
      <c r="TX61" t="str">
        <f t="shared" si="1261"/>
        <v>0</v>
      </c>
      <c r="TY61" t="str">
        <f t="shared" si="1262"/>
        <v>0</v>
      </c>
      <c r="TZ61" t="str">
        <f t="shared" si="1263"/>
        <v>0</v>
      </c>
      <c r="UA61" t="str">
        <f t="shared" si="1264"/>
        <v>0</v>
      </c>
      <c r="UB61" t="str">
        <f t="shared" si="1265"/>
        <v>0</v>
      </c>
      <c r="UC61" t="str">
        <f t="shared" si="1266"/>
        <v>0</v>
      </c>
      <c r="UD61" t="str">
        <f t="shared" si="1267"/>
        <v>0</v>
      </c>
      <c r="UE61" t="str">
        <f t="shared" si="1268"/>
        <v>0</v>
      </c>
      <c r="UF61" t="str">
        <f t="shared" si="1269"/>
        <v>0</v>
      </c>
      <c r="UG61" t="str">
        <f t="shared" si="1270"/>
        <v>0</v>
      </c>
      <c r="UH61" t="str">
        <f t="shared" si="1271"/>
        <v>0</v>
      </c>
      <c r="UI61" t="str">
        <f t="shared" si="1272"/>
        <v>0</v>
      </c>
      <c r="UJ61" t="str">
        <f t="shared" si="1273"/>
        <v>0</v>
      </c>
      <c r="UK61" t="str">
        <f t="shared" si="1274"/>
        <v>0</v>
      </c>
      <c r="UL61" t="str">
        <f t="shared" si="1275"/>
        <v>0</v>
      </c>
      <c r="UM61" t="str">
        <f t="shared" si="1276"/>
        <v>0</v>
      </c>
      <c r="UN61" t="str">
        <f t="shared" si="1277"/>
        <v>0</v>
      </c>
      <c r="UO61" t="str">
        <f t="shared" si="1278"/>
        <v>0</v>
      </c>
      <c r="UP61" t="str">
        <f t="shared" si="1279"/>
        <v>0</v>
      </c>
      <c r="UQ61" t="str">
        <f t="shared" si="1280"/>
        <v>0</v>
      </c>
      <c r="UR61" t="str">
        <f t="shared" si="1281"/>
        <v>0</v>
      </c>
      <c r="US61" t="str">
        <f t="shared" si="1282"/>
        <v>0</v>
      </c>
      <c r="UT61" t="str">
        <f t="shared" si="1283"/>
        <v>0</v>
      </c>
      <c r="UU61" t="str">
        <f t="shared" si="1284"/>
        <v>0</v>
      </c>
      <c r="UV61" t="str">
        <f t="shared" si="1285"/>
        <v>0</v>
      </c>
      <c r="UW61" t="str">
        <f t="shared" si="1286"/>
        <v>0</v>
      </c>
      <c r="UX61" t="str">
        <f t="shared" si="1287"/>
        <v>0</v>
      </c>
      <c r="UY61" t="str">
        <f t="shared" si="1288"/>
        <v>0</v>
      </c>
      <c r="UZ61" t="str">
        <f t="shared" si="1289"/>
        <v>0</v>
      </c>
      <c r="VA61" t="str">
        <f t="shared" si="1290"/>
        <v>0</v>
      </c>
      <c r="VB61" t="str">
        <f t="shared" si="1291"/>
        <v>0</v>
      </c>
      <c r="VC61" t="str">
        <f t="shared" si="1292"/>
        <v>0</v>
      </c>
      <c r="VD61" t="str">
        <f t="shared" si="1293"/>
        <v>0</v>
      </c>
      <c r="VE61" t="str">
        <f t="shared" si="1294"/>
        <v>0</v>
      </c>
      <c r="VF61" t="str">
        <f t="shared" si="1295"/>
        <v>0</v>
      </c>
      <c r="VG61" t="str">
        <f t="shared" si="1296"/>
        <v>0</v>
      </c>
      <c r="VH61" t="str">
        <f t="shared" si="1297"/>
        <v>0</v>
      </c>
      <c r="VI61" t="str">
        <f t="shared" si="1298"/>
        <v>0</v>
      </c>
      <c r="VJ61" t="str">
        <f t="shared" si="1299"/>
        <v>0</v>
      </c>
      <c r="VK61" t="str">
        <f t="shared" si="1300"/>
        <v>0</v>
      </c>
      <c r="VL61" t="str">
        <f t="shared" si="1301"/>
        <v>0</v>
      </c>
      <c r="VM61" t="str">
        <f t="shared" si="1302"/>
        <v>0</v>
      </c>
      <c r="VN61" t="str">
        <f t="shared" si="1303"/>
        <v>0</v>
      </c>
      <c r="VO61" t="str">
        <f t="shared" si="1304"/>
        <v>0</v>
      </c>
      <c r="VQ61" s="4">
        <f t="shared" si="1305"/>
        <v>0.29000000000000092</v>
      </c>
      <c r="VR61" s="4">
        <f t="shared" si="1306"/>
        <v>-1.67</v>
      </c>
      <c r="VS61" s="4">
        <f t="shared" si="1307"/>
        <v>1.0799999999999996</v>
      </c>
      <c r="VT61" s="4">
        <f t="shared" si="1308"/>
        <v>0</v>
      </c>
      <c r="VV61" s="4">
        <f t="shared" si="1309"/>
        <v>-0.29999999999999938</v>
      </c>
      <c r="VY61">
        <f t="shared" si="1310"/>
        <v>7.56</v>
      </c>
      <c r="VZ61">
        <f t="shared" si="1311"/>
        <v>7.46</v>
      </c>
      <c r="WA61">
        <f t="shared" si="1312"/>
        <v>-6.38</v>
      </c>
      <c r="WB61">
        <f t="shared" si="1313"/>
        <v>-4.99</v>
      </c>
      <c r="WC61">
        <f t="shared" si="1314"/>
        <v>5.97</v>
      </c>
      <c r="WD61">
        <f t="shared" si="1315"/>
        <v>-21.23</v>
      </c>
      <c r="WE61">
        <f t="shared" si="1316"/>
        <v>-2.34</v>
      </c>
      <c r="WF61">
        <f t="shared" si="1317"/>
        <v>0.67</v>
      </c>
      <c r="WG61">
        <f t="shared" si="1318"/>
        <v>12.88</v>
      </c>
      <c r="WH61">
        <f t="shared" si="1319"/>
        <v>0</v>
      </c>
      <c r="WI61">
        <f t="shared" si="1320"/>
        <v>0.1</v>
      </c>
      <c r="WJ61">
        <f t="shared" si="1321"/>
        <v>0</v>
      </c>
      <c r="WK61">
        <f t="shared" si="1322"/>
        <v>0</v>
      </c>
      <c r="WL61">
        <f t="shared" si="1323"/>
        <v>0</v>
      </c>
      <c r="WM61">
        <f t="shared" si="1324"/>
        <v>0</v>
      </c>
      <c r="WN61">
        <f t="shared" si="1325"/>
        <v>0</v>
      </c>
      <c r="WO61">
        <f t="shared" si="1326"/>
        <v>0</v>
      </c>
      <c r="WP61">
        <f t="shared" si="1327"/>
        <v>0</v>
      </c>
      <c r="WQ61">
        <f t="shared" si="1328"/>
        <v>0</v>
      </c>
      <c r="WR61">
        <f t="shared" si="1329"/>
        <v>0</v>
      </c>
      <c r="WS61">
        <f t="shared" si="1330"/>
        <v>0</v>
      </c>
      <c r="WT61">
        <f t="shared" si="1331"/>
        <v>0</v>
      </c>
      <c r="WU61">
        <f t="shared" si="1332"/>
        <v>0</v>
      </c>
      <c r="WV61">
        <f t="shared" si="1333"/>
        <v>0</v>
      </c>
      <c r="WW61">
        <f t="shared" si="1334"/>
        <v>0</v>
      </c>
      <c r="WX61">
        <f t="shared" si="1335"/>
        <v>0</v>
      </c>
      <c r="WY61">
        <f t="shared" si="1336"/>
        <v>0</v>
      </c>
      <c r="WZ61">
        <f t="shared" si="1337"/>
        <v>0</v>
      </c>
      <c r="XA61">
        <f t="shared" si="1338"/>
        <v>0</v>
      </c>
      <c r="XB61">
        <f t="shared" si="1339"/>
        <v>0</v>
      </c>
      <c r="XC61">
        <f t="shared" si="1340"/>
        <v>0</v>
      </c>
      <c r="XD61">
        <f t="shared" si="1341"/>
        <v>0</v>
      </c>
      <c r="XE61">
        <f t="shared" si="1342"/>
        <v>0</v>
      </c>
      <c r="XF61">
        <f t="shared" si="1343"/>
        <v>0</v>
      </c>
      <c r="XG61">
        <f t="shared" si="1344"/>
        <v>0</v>
      </c>
      <c r="XH61">
        <f t="shared" si="1345"/>
        <v>0</v>
      </c>
      <c r="XI61">
        <f t="shared" si="1346"/>
        <v>0</v>
      </c>
      <c r="XJ61">
        <f t="shared" si="1347"/>
        <v>0</v>
      </c>
      <c r="XK61">
        <f t="shared" si="1348"/>
        <v>0</v>
      </c>
      <c r="XL61">
        <f t="shared" si="1349"/>
        <v>0</v>
      </c>
      <c r="XM61">
        <f t="shared" si="1350"/>
        <v>0</v>
      </c>
      <c r="XN61">
        <f t="shared" si="1351"/>
        <v>0</v>
      </c>
      <c r="XO61">
        <f t="shared" si="1352"/>
        <v>0</v>
      </c>
      <c r="XP61">
        <f t="shared" si="1353"/>
        <v>0</v>
      </c>
      <c r="XQ61">
        <f t="shared" si="1354"/>
        <v>0</v>
      </c>
      <c r="XR61">
        <f t="shared" si="1355"/>
        <v>0</v>
      </c>
      <c r="XS61">
        <f t="shared" si="1356"/>
        <v>0</v>
      </c>
      <c r="XT61">
        <f t="shared" si="1357"/>
        <v>0</v>
      </c>
      <c r="XU61">
        <f t="shared" si="1358"/>
        <v>0</v>
      </c>
      <c r="XV61">
        <f t="shared" si="1359"/>
        <v>0</v>
      </c>
      <c r="XW61">
        <f t="shared" si="1360"/>
        <v>0</v>
      </c>
      <c r="XX61">
        <f t="shared" si="1361"/>
        <v>0</v>
      </c>
      <c r="XY61">
        <f t="shared" si="1362"/>
        <v>0</v>
      </c>
      <c r="XZ61">
        <f t="shared" si="1363"/>
        <v>0</v>
      </c>
      <c r="YA61">
        <f t="shared" si="1364"/>
        <v>0</v>
      </c>
      <c r="YB61">
        <f t="shared" si="1365"/>
        <v>0</v>
      </c>
      <c r="YC61">
        <f t="shared" si="1366"/>
        <v>0</v>
      </c>
      <c r="YD61">
        <f t="shared" si="1367"/>
        <v>0</v>
      </c>
      <c r="YE61">
        <f t="shared" si="1368"/>
        <v>0</v>
      </c>
      <c r="YF61">
        <f t="shared" si="1369"/>
        <v>0</v>
      </c>
      <c r="YG61">
        <f t="shared" si="1370"/>
        <v>0</v>
      </c>
      <c r="YH61">
        <f t="shared" si="1371"/>
        <v>0</v>
      </c>
      <c r="YI61">
        <f t="shared" si="1372"/>
        <v>0</v>
      </c>
      <c r="YJ61">
        <f t="shared" si="1373"/>
        <v>0</v>
      </c>
      <c r="YK61">
        <f t="shared" si="1374"/>
        <v>0</v>
      </c>
      <c r="YL61">
        <f t="shared" si="1375"/>
        <v>0</v>
      </c>
      <c r="YM61">
        <f t="shared" si="1376"/>
        <v>0</v>
      </c>
      <c r="YN61">
        <f t="shared" si="1377"/>
        <v>0</v>
      </c>
      <c r="YO61">
        <f t="shared" si="1378"/>
        <v>0</v>
      </c>
      <c r="YP61">
        <f t="shared" si="1379"/>
        <v>0</v>
      </c>
      <c r="YQ61">
        <f t="shared" si="1380"/>
        <v>0</v>
      </c>
      <c r="YR61">
        <f t="shared" si="1381"/>
        <v>0</v>
      </c>
      <c r="YS61">
        <f t="shared" si="1382"/>
        <v>0</v>
      </c>
      <c r="YT61">
        <f t="shared" si="1383"/>
        <v>0</v>
      </c>
      <c r="YU61">
        <f t="shared" si="1384"/>
        <v>0</v>
      </c>
      <c r="YV61">
        <f t="shared" si="1385"/>
        <v>0</v>
      </c>
      <c r="YW61">
        <f t="shared" si="1386"/>
        <v>0</v>
      </c>
      <c r="YX61">
        <f t="shared" si="1387"/>
        <v>0</v>
      </c>
      <c r="YY61">
        <f t="shared" si="1388"/>
        <v>0</v>
      </c>
      <c r="YZ61">
        <f t="shared" si="1389"/>
        <v>0</v>
      </c>
      <c r="ZA61">
        <f t="shared" si="1390"/>
        <v>0</v>
      </c>
      <c r="ZB61">
        <f t="shared" si="1391"/>
        <v>0</v>
      </c>
      <c r="ZC61">
        <f t="shared" si="1392"/>
        <v>0</v>
      </c>
      <c r="ZD61">
        <f t="shared" si="1393"/>
        <v>0</v>
      </c>
      <c r="ZE61">
        <f t="shared" si="1394"/>
        <v>0</v>
      </c>
      <c r="ZG61" s="4">
        <f t="shared" si="1395"/>
        <v>283</v>
      </c>
      <c r="ZH61" s="4">
        <f t="shared" si="1396"/>
        <v>130</v>
      </c>
      <c r="ZI61" s="4">
        <f t="shared" si="1397"/>
        <v>209</v>
      </c>
      <c r="ZJ61" s="4">
        <f t="shared" si="1398"/>
        <v>0</v>
      </c>
      <c r="ZL61" s="4">
        <f t="shared" si="1399"/>
        <v>622</v>
      </c>
      <c r="ZO61">
        <f t="shared" si="1400"/>
        <v>35</v>
      </c>
      <c r="ZP61">
        <f t="shared" si="1401"/>
        <v>38</v>
      </c>
      <c r="ZQ61">
        <f t="shared" si="1402"/>
        <v>85</v>
      </c>
      <c r="ZR61">
        <f t="shared" si="1403"/>
        <v>73</v>
      </c>
      <c r="ZS61">
        <f t="shared" si="1404"/>
        <v>57</v>
      </c>
      <c r="ZT61">
        <f t="shared" si="1405"/>
        <v>80</v>
      </c>
      <c r="ZU61">
        <f t="shared" si="1406"/>
        <v>63</v>
      </c>
      <c r="ZV61">
        <f t="shared" si="1407"/>
        <v>67</v>
      </c>
      <c r="ZW61">
        <f t="shared" si="1408"/>
        <v>45</v>
      </c>
      <c r="ZX61">
        <f t="shared" si="1409"/>
        <v>0</v>
      </c>
      <c r="ZY61">
        <f t="shared" si="1410"/>
        <v>79</v>
      </c>
      <c r="ZZ61">
        <f t="shared" si="1411"/>
        <v>0</v>
      </c>
      <c r="AAA61">
        <f t="shared" si="1412"/>
        <v>0</v>
      </c>
      <c r="AAB61">
        <f t="shared" si="1413"/>
        <v>0</v>
      </c>
      <c r="AAC61">
        <f t="shared" si="1414"/>
        <v>0</v>
      </c>
      <c r="AAD61">
        <f t="shared" si="1415"/>
        <v>0</v>
      </c>
      <c r="AAE61">
        <f t="shared" si="1416"/>
        <v>0</v>
      </c>
      <c r="AAF61">
        <f t="shared" si="1417"/>
        <v>0</v>
      </c>
      <c r="AAG61">
        <f t="shared" si="1418"/>
        <v>0</v>
      </c>
      <c r="AAH61">
        <f t="shared" si="1419"/>
        <v>0</v>
      </c>
      <c r="AAI61">
        <f t="shared" si="1420"/>
        <v>0</v>
      </c>
      <c r="AAJ61">
        <f t="shared" si="1421"/>
        <v>0</v>
      </c>
      <c r="AAK61">
        <f t="shared" si="1422"/>
        <v>0</v>
      </c>
      <c r="AAL61">
        <f t="shared" si="1423"/>
        <v>0</v>
      </c>
      <c r="AAM61">
        <f t="shared" si="1424"/>
        <v>0</v>
      </c>
      <c r="AAN61">
        <f t="shared" si="1425"/>
        <v>0</v>
      </c>
      <c r="AAO61">
        <f t="shared" si="1426"/>
        <v>0</v>
      </c>
      <c r="AAP61">
        <f t="shared" si="1427"/>
        <v>0</v>
      </c>
      <c r="AAQ61">
        <f t="shared" si="1428"/>
        <v>0</v>
      </c>
      <c r="AAR61">
        <f t="shared" si="1429"/>
        <v>0</v>
      </c>
      <c r="AAS61">
        <f t="shared" si="1430"/>
        <v>0</v>
      </c>
      <c r="AAT61">
        <f t="shared" si="1431"/>
        <v>0</v>
      </c>
      <c r="AAU61">
        <f t="shared" si="1432"/>
        <v>0</v>
      </c>
      <c r="AAV61">
        <f t="shared" si="1433"/>
        <v>0</v>
      </c>
      <c r="AAW61">
        <f t="shared" si="1434"/>
        <v>0</v>
      </c>
      <c r="AAX61">
        <f t="shared" si="1435"/>
        <v>0</v>
      </c>
      <c r="AAY61">
        <f t="shared" si="1436"/>
        <v>0</v>
      </c>
      <c r="AAZ61">
        <f t="shared" si="1437"/>
        <v>0</v>
      </c>
      <c r="ABA61">
        <f t="shared" si="1438"/>
        <v>0</v>
      </c>
      <c r="ABB61">
        <f t="shared" si="1439"/>
        <v>0</v>
      </c>
      <c r="ABC61">
        <f t="shared" si="1440"/>
        <v>0</v>
      </c>
      <c r="ABD61">
        <f t="shared" si="1441"/>
        <v>0</v>
      </c>
      <c r="ABE61">
        <f t="shared" si="1442"/>
        <v>0</v>
      </c>
      <c r="ABF61">
        <f t="shared" si="1443"/>
        <v>0</v>
      </c>
      <c r="ABG61">
        <f t="shared" si="1444"/>
        <v>0</v>
      </c>
      <c r="ABH61">
        <f t="shared" si="1445"/>
        <v>0</v>
      </c>
      <c r="ABI61">
        <f t="shared" si="1446"/>
        <v>0</v>
      </c>
      <c r="ABJ61">
        <f t="shared" si="1447"/>
        <v>0</v>
      </c>
      <c r="ABK61">
        <f t="shared" si="1448"/>
        <v>0</v>
      </c>
      <c r="ABL61">
        <f t="shared" si="1449"/>
        <v>0</v>
      </c>
      <c r="ABM61">
        <f t="shared" si="1450"/>
        <v>0</v>
      </c>
      <c r="ABN61">
        <f t="shared" si="1451"/>
        <v>0</v>
      </c>
      <c r="ABO61">
        <f t="shared" si="1452"/>
        <v>0</v>
      </c>
      <c r="ABP61">
        <f t="shared" si="1453"/>
        <v>0</v>
      </c>
      <c r="ABQ61">
        <f t="shared" si="1454"/>
        <v>0</v>
      </c>
      <c r="ABR61">
        <f t="shared" si="1455"/>
        <v>0</v>
      </c>
      <c r="ABS61">
        <f t="shared" si="1456"/>
        <v>0</v>
      </c>
      <c r="ABT61">
        <f t="shared" si="1457"/>
        <v>0</v>
      </c>
      <c r="ABU61">
        <f t="shared" si="1458"/>
        <v>0</v>
      </c>
      <c r="ABV61">
        <f t="shared" si="1459"/>
        <v>0</v>
      </c>
      <c r="ABW61">
        <f t="shared" si="1460"/>
        <v>0</v>
      </c>
      <c r="ABX61">
        <f t="shared" si="1461"/>
        <v>0</v>
      </c>
      <c r="ABY61">
        <f t="shared" si="1462"/>
        <v>0</v>
      </c>
      <c r="ABZ61">
        <f t="shared" si="1463"/>
        <v>0</v>
      </c>
      <c r="ACA61">
        <f t="shared" si="1464"/>
        <v>0</v>
      </c>
      <c r="ACB61">
        <f t="shared" si="1465"/>
        <v>0</v>
      </c>
      <c r="ACC61">
        <f t="shared" si="1466"/>
        <v>0</v>
      </c>
      <c r="ACD61">
        <f t="shared" si="1467"/>
        <v>0</v>
      </c>
      <c r="ACE61">
        <f t="shared" si="1468"/>
        <v>0</v>
      </c>
      <c r="ACF61">
        <f t="shared" si="1469"/>
        <v>0</v>
      </c>
      <c r="ACG61">
        <f t="shared" si="1470"/>
        <v>0</v>
      </c>
      <c r="ACH61">
        <f t="shared" si="1471"/>
        <v>0</v>
      </c>
      <c r="ACI61">
        <f t="shared" si="1472"/>
        <v>0</v>
      </c>
      <c r="ACJ61">
        <f t="shared" si="1473"/>
        <v>0</v>
      </c>
      <c r="ACK61">
        <f t="shared" si="1474"/>
        <v>0</v>
      </c>
      <c r="ACL61">
        <f t="shared" si="1475"/>
        <v>0</v>
      </c>
      <c r="ACM61">
        <f t="shared" si="1476"/>
        <v>0</v>
      </c>
      <c r="ACN61">
        <f t="shared" si="1477"/>
        <v>0</v>
      </c>
      <c r="ACO61">
        <f t="shared" si="1478"/>
        <v>0</v>
      </c>
      <c r="ACP61">
        <f t="shared" si="1479"/>
        <v>0</v>
      </c>
      <c r="ACQ61">
        <f t="shared" si="1480"/>
        <v>0</v>
      </c>
      <c r="ACR61">
        <f t="shared" si="1481"/>
        <v>0</v>
      </c>
      <c r="ACS61">
        <f t="shared" si="1482"/>
        <v>0</v>
      </c>
      <c r="ACT61">
        <f t="shared" si="1483"/>
        <v>0</v>
      </c>
      <c r="ACU61">
        <f t="shared" si="1484"/>
        <v>0</v>
      </c>
      <c r="ACW61" s="4">
        <f t="shared" si="1485"/>
        <v>278.5</v>
      </c>
      <c r="ACX61" s="4">
        <f t="shared" si="1486"/>
        <v>205.60000000000002</v>
      </c>
      <c r="ACY61" s="4">
        <f t="shared" si="1487"/>
        <v>101.2</v>
      </c>
      <c r="ACZ61" s="4">
        <f t="shared" si="1488"/>
        <v>0</v>
      </c>
      <c r="ADA61" s="88">
        <f t="shared" si="1489"/>
        <v>10.139033484509261</v>
      </c>
      <c r="ADB61" s="4">
        <f t="shared" si="1490"/>
        <v>585.30000000000007</v>
      </c>
      <c r="ADC61" s="5">
        <f t="shared" si="1491"/>
        <v>7.463243262818116</v>
      </c>
      <c r="ADD61" s="5">
        <f t="shared" si="1492"/>
        <v>5.8080404038998674</v>
      </c>
      <c r="ADE61">
        <f t="shared" si="1493"/>
        <v>35.700000000000003</v>
      </c>
      <c r="ADF61">
        <f t="shared" si="1494"/>
        <v>65.599999999999994</v>
      </c>
      <c r="ADG61">
        <f t="shared" si="1495"/>
        <v>64.8</v>
      </c>
      <c r="ADH61">
        <f t="shared" si="1496"/>
        <v>31.9</v>
      </c>
      <c r="ADI61">
        <f t="shared" si="1497"/>
        <v>54.1</v>
      </c>
      <c r="ADJ61">
        <f t="shared" si="1498"/>
        <v>6.2</v>
      </c>
      <c r="ADK61">
        <f t="shared" si="1499"/>
        <v>91.9</v>
      </c>
      <c r="ADL61">
        <f t="shared" si="1500"/>
        <v>113.7</v>
      </c>
      <c r="ADM61">
        <f t="shared" si="1501"/>
        <v>106.2</v>
      </c>
      <c r="ADN61">
        <f t="shared" si="1502"/>
        <v>0</v>
      </c>
      <c r="ADO61">
        <f t="shared" si="1503"/>
        <v>15.2</v>
      </c>
      <c r="ADP61">
        <f t="shared" si="1504"/>
        <v>0</v>
      </c>
      <c r="ADQ61">
        <f t="shared" si="1505"/>
        <v>0</v>
      </c>
      <c r="ADR61">
        <f t="shared" si="1506"/>
        <v>0</v>
      </c>
      <c r="ADS61">
        <f t="shared" si="1507"/>
        <v>0</v>
      </c>
      <c r="ADT61">
        <f t="shared" si="1508"/>
        <v>0</v>
      </c>
      <c r="ADU61">
        <f t="shared" si="1509"/>
        <v>0</v>
      </c>
      <c r="ADV61">
        <f t="shared" si="1510"/>
        <v>0</v>
      </c>
      <c r="ADW61">
        <f t="shared" si="1511"/>
        <v>0</v>
      </c>
      <c r="ADX61">
        <f t="shared" si="1512"/>
        <v>0</v>
      </c>
      <c r="ADY61">
        <f t="shared" si="1513"/>
        <v>0</v>
      </c>
      <c r="ADZ61">
        <f t="shared" si="1514"/>
        <v>0</v>
      </c>
      <c r="AEA61">
        <f t="shared" si="1515"/>
        <v>0</v>
      </c>
      <c r="AEB61">
        <f t="shared" si="1516"/>
        <v>0</v>
      </c>
      <c r="AEC61">
        <f t="shared" si="1517"/>
        <v>0</v>
      </c>
      <c r="AED61">
        <f t="shared" si="1518"/>
        <v>0</v>
      </c>
      <c r="AEE61">
        <f t="shared" si="1519"/>
        <v>0</v>
      </c>
      <c r="AEF61">
        <f t="shared" si="1520"/>
        <v>0</v>
      </c>
      <c r="AEG61">
        <f t="shared" si="1521"/>
        <v>0</v>
      </c>
      <c r="AEH61">
        <f t="shared" si="1522"/>
        <v>0</v>
      </c>
      <c r="AEI61">
        <f t="shared" si="1523"/>
        <v>0</v>
      </c>
      <c r="AEJ61">
        <f t="shared" si="1524"/>
        <v>0</v>
      </c>
      <c r="AEK61">
        <f t="shared" si="1525"/>
        <v>0</v>
      </c>
      <c r="AEL61">
        <f t="shared" si="1526"/>
        <v>0</v>
      </c>
      <c r="AEM61">
        <f t="shared" si="1527"/>
        <v>0</v>
      </c>
      <c r="AEN61">
        <f t="shared" si="1528"/>
        <v>0</v>
      </c>
      <c r="AEO61">
        <f t="shared" si="1529"/>
        <v>0</v>
      </c>
      <c r="AEP61">
        <f t="shared" si="1530"/>
        <v>0</v>
      </c>
      <c r="AEQ61">
        <f t="shared" si="1531"/>
        <v>0</v>
      </c>
      <c r="AER61">
        <f t="shared" si="1532"/>
        <v>0</v>
      </c>
      <c r="AES61">
        <f t="shared" si="1533"/>
        <v>0</v>
      </c>
      <c r="AET61">
        <f t="shared" si="1534"/>
        <v>0</v>
      </c>
      <c r="AEU61">
        <f t="shared" si="1535"/>
        <v>0</v>
      </c>
      <c r="AEV61">
        <f t="shared" si="1536"/>
        <v>0</v>
      </c>
      <c r="AEW61">
        <f t="shared" si="1537"/>
        <v>0</v>
      </c>
      <c r="AEX61">
        <f t="shared" si="1538"/>
        <v>0</v>
      </c>
      <c r="AEY61">
        <f t="shared" si="1539"/>
        <v>0</v>
      </c>
      <c r="AEZ61">
        <f t="shared" si="1540"/>
        <v>0</v>
      </c>
      <c r="AFA61">
        <f t="shared" si="1541"/>
        <v>0</v>
      </c>
      <c r="AFB61">
        <f t="shared" si="1542"/>
        <v>0</v>
      </c>
      <c r="AFC61">
        <f t="shared" si="1543"/>
        <v>0</v>
      </c>
      <c r="AFD61">
        <f t="shared" si="1544"/>
        <v>0</v>
      </c>
      <c r="AFE61">
        <f t="shared" si="1545"/>
        <v>0</v>
      </c>
      <c r="AFF61">
        <f t="shared" si="1546"/>
        <v>0</v>
      </c>
      <c r="AFG61">
        <f t="shared" si="1547"/>
        <v>0</v>
      </c>
      <c r="AFH61">
        <f t="shared" si="1548"/>
        <v>0</v>
      </c>
      <c r="AFI61">
        <f t="shared" si="1549"/>
        <v>0</v>
      </c>
      <c r="AFJ61">
        <f t="shared" si="1550"/>
        <v>0</v>
      </c>
      <c r="AFK61">
        <f t="shared" si="1551"/>
        <v>0</v>
      </c>
      <c r="AFL61">
        <f t="shared" si="1552"/>
        <v>0</v>
      </c>
      <c r="AFM61">
        <f t="shared" si="1553"/>
        <v>0</v>
      </c>
      <c r="AFN61">
        <f t="shared" si="1554"/>
        <v>0</v>
      </c>
      <c r="AFO61">
        <f t="shared" si="1555"/>
        <v>0</v>
      </c>
      <c r="AFP61">
        <f t="shared" si="1556"/>
        <v>0</v>
      </c>
      <c r="AFQ61">
        <f t="shared" si="1557"/>
        <v>0</v>
      </c>
      <c r="AFR61">
        <f t="shared" si="1558"/>
        <v>0</v>
      </c>
      <c r="AFS61">
        <f t="shared" si="1559"/>
        <v>0</v>
      </c>
      <c r="AFT61">
        <f t="shared" si="1560"/>
        <v>0</v>
      </c>
      <c r="AFU61">
        <f t="shared" si="1561"/>
        <v>0</v>
      </c>
      <c r="AFV61">
        <f t="shared" si="1562"/>
        <v>0</v>
      </c>
      <c r="AFW61">
        <f t="shared" si="1563"/>
        <v>0</v>
      </c>
      <c r="AFX61">
        <f t="shared" si="1564"/>
        <v>0</v>
      </c>
      <c r="AFY61">
        <f t="shared" si="1565"/>
        <v>0</v>
      </c>
      <c r="AFZ61">
        <f t="shared" si="1566"/>
        <v>0</v>
      </c>
      <c r="AGA61">
        <f t="shared" si="1567"/>
        <v>0</v>
      </c>
      <c r="AGB61">
        <f t="shared" si="1568"/>
        <v>0</v>
      </c>
      <c r="AGC61">
        <f t="shared" si="1569"/>
        <v>0</v>
      </c>
      <c r="AGD61">
        <f t="shared" si="1570"/>
        <v>0</v>
      </c>
      <c r="AGE61">
        <f t="shared" si="1571"/>
        <v>0</v>
      </c>
      <c r="AGF61">
        <f t="shared" si="1572"/>
        <v>0</v>
      </c>
      <c r="AGG61">
        <f t="shared" si="1573"/>
        <v>0</v>
      </c>
      <c r="AGH61">
        <f t="shared" si="1574"/>
        <v>0</v>
      </c>
      <c r="AGI61">
        <f t="shared" si="1575"/>
        <v>0</v>
      </c>
      <c r="AGJ61">
        <f t="shared" si="1576"/>
        <v>0</v>
      </c>
      <c r="AGK61">
        <f t="shared" si="1577"/>
        <v>0</v>
      </c>
      <c r="AGM61" s="88">
        <f t="shared" si="1578"/>
        <v>59</v>
      </c>
      <c r="AGN61" s="88">
        <v>59</v>
      </c>
      <c r="AGO61">
        <v>3</v>
      </c>
      <c r="AGP61">
        <f t="shared" si="1579"/>
        <v>3</v>
      </c>
      <c r="AGQ61">
        <f t="shared" si="1580"/>
        <v>3</v>
      </c>
      <c r="AGR61">
        <f t="shared" si="1581"/>
        <v>3</v>
      </c>
      <c r="AGS61">
        <f t="shared" si="1582"/>
        <v>3</v>
      </c>
      <c r="AGT61">
        <f t="shared" si="1583"/>
        <v>1</v>
      </c>
      <c r="AGU61">
        <f t="shared" si="1584"/>
        <v>3</v>
      </c>
      <c r="AGV61">
        <f t="shared" si="1585"/>
        <v>1</v>
      </c>
      <c r="AGW61">
        <f t="shared" si="1586"/>
        <v>3</v>
      </c>
      <c r="AGX61">
        <f t="shared" si="1587"/>
        <v>3</v>
      </c>
      <c r="AGY61">
        <f t="shared" si="1588"/>
        <v>0</v>
      </c>
      <c r="AGZ61">
        <f t="shared" si="1589"/>
        <v>2</v>
      </c>
      <c r="AHA61">
        <f t="shared" si="1590"/>
        <v>0</v>
      </c>
      <c r="AHB61">
        <f t="shared" si="1591"/>
        <v>0</v>
      </c>
      <c r="AHC61">
        <f t="shared" si="1592"/>
        <v>0</v>
      </c>
      <c r="AHD61">
        <f t="shared" si="1593"/>
        <v>0</v>
      </c>
      <c r="AHE61">
        <f t="shared" si="1594"/>
        <v>0</v>
      </c>
      <c r="AHF61">
        <f t="shared" si="1595"/>
        <v>0</v>
      </c>
      <c r="AHG61">
        <f t="shared" si="1596"/>
        <v>0</v>
      </c>
      <c r="AHH61">
        <f t="shared" si="1597"/>
        <v>0</v>
      </c>
      <c r="AHI61">
        <f t="shared" si="1598"/>
        <v>0</v>
      </c>
      <c r="AHJ61">
        <f t="shared" si="1599"/>
        <v>0</v>
      </c>
      <c r="AHK61">
        <f t="shared" si="1600"/>
        <v>0</v>
      </c>
      <c r="AHL61">
        <f t="shared" si="1601"/>
        <v>0</v>
      </c>
      <c r="AHM61">
        <f t="shared" si="1602"/>
        <v>0</v>
      </c>
      <c r="AHN61">
        <f t="shared" si="1603"/>
        <v>0</v>
      </c>
      <c r="AHO61">
        <f t="shared" si="1604"/>
        <v>0</v>
      </c>
      <c r="AHP61">
        <f t="shared" si="1605"/>
        <v>0</v>
      </c>
      <c r="AHQ61">
        <f t="shared" si="1606"/>
        <v>0</v>
      </c>
      <c r="AHR61">
        <f t="shared" si="1607"/>
        <v>0</v>
      </c>
      <c r="AHS61">
        <f t="shared" si="1608"/>
        <v>0</v>
      </c>
      <c r="AHT61">
        <f t="shared" si="1609"/>
        <v>0</v>
      </c>
      <c r="AHU61">
        <f t="shared" si="1610"/>
        <v>0</v>
      </c>
      <c r="AHV61">
        <f t="shared" si="1611"/>
        <v>0</v>
      </c>
      <c r="AHW61">
        <f t="shared" si="1612"/>
        <v>0</v>
      </c>
      <c r="AHX61">
        <f t="shared" si="1613"/>
        <v>0</v>
      </c>
      <c r="AHY61">
        <f t="shared" si="1614"/>
        <v>0</v>
      </c>
      <c r="AHZ61">
        <f t="shared" si="1615"/>
        <v>0</v>
      </c>
      <c r="AIA61">
        <f t="shared" si="1616"/>
        <v>0</v>
      </c>
      <c r="AIB61">
        <f t="shared" si="1617"/>
        <v>0</v>
      </c>
      <c r="AIC61">
        <f t="shared" si="1618"/>
        <v>0</v>
      </c>
      <c r="AID61">
        <f t="shared" si="1619"/>
        <v>0</v>
      </c>
      <c r="AIE61">
        <f t="shared" si="1620"/>
        <v>0</v>
      </c>
      <c r="AIF61">
        <f t="shared" si="1621"/>
        <v>0</v>
      </c>
      <c r="AIG61">
        <f t="shared" si="1622"/>
        <v>0</v>
      </c>
      <c r="AIH61">
        <f t="shared" si="1623"/>
        <v>0</v>
      </c>
      <c r="AII61">
        <f t="shared" si="1624"/>
        <v>0</v>
      </c>
      <c r="AIJ61">
        <f t="shared" si="1625"/>
        <v>0</v>
      </c>
      <c r="AIK61">
        <f t="shared" si="1626"/>
        <v>0</v>
      </c>
      <c r="AIL61">
        <f t="shared" si="1627"/>
        <v>0</v>
      </c>
      <c r="AIM61">
        <f t="shared" si="1628"/>
        <v>0</v>
      </c>
      <c r="AIN61">
        <f t="shared" si="1629"/>
        <v>0</v>
      </c>
      <c r="AIO61">
        <f t="shared" si="1630"/>
        <v>0</v>
      </c>
      <c r="AIP61">
        <f t="shared" si="1631"/>
        <v>0</v>
      </c>
      <c r="AIQ61">
        <f t="shared" si="1632"/>
        <v>0</v>
      </c>
      <c r="AIR61">
        <f t="shared" si="1633"/>
        <v>0</v>
      </c>
      <c r="AIS61">
        <f t="shared" si="1634"/>
        <v>0</v>
      </c>
      <c r="AIT61">
        <f t="shared" si="1635"/>
        <v>0</v>
      </c>
      <c r="AIU61">
        <f t="shared" si="1636"/>
        <v>0</v>
      </c>
      <c r="AIV61">
        <f t="shared" si="1637"/>
        <v>0</v>
      </c>
      <c r="AIW61">
        <f t="shared" si="1638"/>
        <v>0</v>
      </c>
      <c r="AIX61">
        <f t="shared" si="1639"/>
        <v>0</v>
      </c>
      <c r="AIY61">
        <f t="shared" si="1640"/>
        <v>0</v>
      </c>
      <c r="AIZ61">
        <f t="shared" si="1641"/>
        <v>0</v>
      </c>
      <c r="AJA61">
        <f t="shared" si="1642"/>
        <v>0</v>
      </c>
      <c r="AJB61">
        <f t="shared" si="1643"/>
        <v>0</v>
      </c>
      <c r="AJC61">
        <f t="shared" si="1644"/>
        <v>0</v>
      </c>
      <c r="AJD61">
        <f t="shared" si="1645"/>
        <v>0</v>
      </c>
      <c r="AJE61">
        <f t="shared" si="1646"/>
        <v>0</v>
      </c>
      <c r="AJF61">
        <f t="shared" si="1647"/>
        <v>0</v>
      </c>
      <c r="AJG61">
        <f t="shared" si="1648"/>
        <v>0</v>
      </c>
      <c r="AJH61">
        <f t="shared" si="1649"/>
        <v>0</v>
      </c>
      <c r="AJI61">
        <f t="shared" si="1650"/>
        <v>0</v>
      </c>
      <c r="AJJ61">
        <f t="shared" si="1651"/>
        <v>0</v>
      </c>
      <c r="AJK61">
        <f t="shared" si="1652"/>
        <v>0</v>
      </c>
      <c r="AJL61">
        <f t="shared" si="1653"/>
        <v>0</v>
      </c>
      <c r="AJM61">
        <f t="shared" si="1654"/>
        <v>0</v>
      </c>
      <c r="AJN61">
        <f t="shared" si="1655"/>
        <v>0</v>
      </c>
      <c r="AJO61">
        <f t="shared" si="1656"/>
        <v>0</v>
      </c>
      <c r="AJP61">
        <f t="shared" si="1657"/>
        <v>0</v>
      </c>
      <c r="AJQ61">
        <f t="shared" si="1658"/>
        <v>0</v>
      </c>
      <c r="AJR61">
        <f t="shared" si="1659"/>
        <v>0</v>
      </c>
      <c r="AJS61">
        <f t="shared" si="1660"/>
        <v>0</v>
      </c>
      <c r="AJT61">
        <f t="shared" si="1661"/>
        <v>0</v>
      </c>
      <c r="AJU61">
        <f t="shared" si="1662"/>
        <v>0</v>
      </c>
      <c r="AJV61">
        <f t="shared" si="1663"/>
        <v>0</v>
      </c>
      <c r="AJX61">
        <v>46</v>
      </c>
      <c r="AJY61">
        <v>1</v>
      </c>
      <c r="AJZ61">
        <v>1</v>
      </c>
      <c r="AKA61">
        <f t="shared" si="1664"/>
        <v>1</v>
      </c>
      <c r="AKB61">
        <f t="shared" si="1665"/>
        <v>2</v>
      </c>
      <c r="AKC61">
        <f t="shared" si="1666"/>
        <v>2</v>
      </c>
      <c r="AKD61">
        <f t="shared" si="1667"/>
        <v>2</v>
      </c>
      <c r="AKE61">
        <f t="shared" si="1668"/>
        <v>2</v>
      </c>
      <c r="AKF61">
        <f t="shared" si="1669"/>
        <v>1</v>
      </c>
      <c r="AKG61">
        <f t="shared" si="1670"/>
        <v>0</v>
      </c>
      <c r="AKH61">
        <f t="shared" si="1671"/>
        <v>1</v>
      </c>
      <c r="AKI61">
        <f t="shared" si="1672"/>
        <v>0</v>
      </c>
      <c r="AKJ61">
        <f t="shared" si="1673"/>
        <v>0</v>
      </c>
      <c r="AKK61">
        <f t="shared" si="1674"/>
        <v>0</v>
      </c>
      <c r="AKL61">
        <f t="shared" si="1675"/>
        <v>0</v>
      </c>
      <c r="AKM61">
        <f t="shared" si="1676"/>
        <v>0</v>
      </c>
      <c r="AKN61">
        <f t="shared" si="1677"/>
        <v>0</v>
      </c>
      <c r="AKO61">
        <f t="shared" si="1678"/>
        <v>0</v>
      </c>
      <c r="AKP61">
        <f t="shared" si="1679"/>
        <v>0</v>
      </c>
      <c r="AKQ61">
        <f t="shared" si="1680"/>
        <v>0</v>
      </c>
      <c r="AKR61">
        <f t="shared" si="1681"/>
        <v>0</v>
      </c>
      <c r="AKS61">
        <f t="shared" si="1682"/>
        <v>0</v>
      </c>
      <c r="AKT61">
        <f t="shared" si="1683"/>
        <v>0</v>
      </c>
      <c r="AKU61">
        <f t="shared" si="1684"/>
        <v>0</v>
      </c>
      <c r="AKV61">
        <f t="shared" si="1685"/>
        <v>0</v>
      </c>
      <c r="AKW61">
        <f t="shared" si="1686"/>
        <v>0</v>
      </c>
      <c r="AKX61">
        <f t="shared" si="1687"/>
        <v>0</v>
      </c>
      <c r="AKY61">
        <f t="shared" si="1688"/>
        <v>0</v>
      </c>
      <c r="AKZ61">
        <f t="shared" si="1689"/>
        <v>0</v>
      </c>
      <c r="ALA61">
        <f t="shared" si="1690"/>
        <v>0</v>
      </c>
      <c r="ALB61">
        <f t="shared" si="1691"/>
        <v>0</v>
      </c>
      <c r="ALC61">
        <f t="shared" si="1692"/>
        <v>0</v>
      </c>
      <c r="ALD61">
        <f t="shared" si="1693"/>
        <v>0</v>
      </c>
      <c r="ALE61">
        <f t="shared" si="1694"/>
        <v>0</v>
      </c>
      <c r="ALF61">
        <f t="shared" si="1695"/>
        <v>0</v>
      </c>
      <c r="ALG61">
        <f t="shared" si="1696"/>
        <v>0</v>
      </c>
      <c r="ALH61">
        <f t="shared" si="1697"/>
        <v>0</v>
      </c>
      <c r="ALI61">
        <f t="shared" si="1698"/>
        <v>0</v>
      </c>
      <c r="ALJ61">
        <f t="shared" si="1699"/>
        <v>0</v>
      </c>
      <c r="ALK61">
        <f t="shared" si="1700"/>
        <v>0</v>
      </c>
      <c r="ALL61">
        <f t="shared" si="1701"/>
        <v>0</v>
      </c>
      <c r="ALM61">
        <f t="shared" si="1702"/>
        <v>0</v>
      </c>
      <c r="ALN61">
        <f t="shared" si="1703"/>
        <v>0</v>
      </c>
      <c r="ALO61">
        <f t="shared" si="1704"/>
        <v>0</v>
      </c>
      <c r="ALP61">
        <f t="shared" si="1705"/>
        <v>0</v>
      </c>
      <c r="ALQ61">
        <f t="shared" si="1706"/>
        <v>0</v>
      </c>
      <c r="ALR61">
        <f t="shared" si="1707"/>
        <v>0</v>
      </c>
      <c r="ALS61">
        <f t="shared" si="1708"/>
        <v>0</v>
      </c>
      <c r="ALT61">
        <f t="shared" si="1709"/>
        <v>0</v>
      </c>
      <c r="ALU61">
        <f t="shared" si="1710"/>
        <v>0</v>
      </c>
      <c r="ALV61">
        <f t="shared" si="1711"/>
        <v>0</v>
      </c>
      <c r="ALW61">
        <f t="shared" si="1712"/>
        <v>0</v>
      </c>
      <c r="ALX61">
        <f t="shared" si="1713"/>
        <v>0</v>
      </c>
      <c r="ALY61">
        <f t="shared" si="1714"/>
        <v>0</v>
      </c>
      <c r="ALZ61">
        <f t="shared" si="1715"/>
        <v>0</v>
      </c>
      <c r="AMA61">
        <f t="shared" si="1716"/>
        <v>0</v>
      </c>
      <c r="AMB61">
        <f t="shared" si="1717"/>
        <v>0</v>
      </c>
      <c r="AMC61">
        <f t="shared" si="1718"/>
        <v>0</v>
      </c>
      <c r="AMD61">
        <f t="shared" si="1719"/>
        <v>0</v>
      </c>
      <c r="AME61">
        <f t="shared" si="1720"/>
        <v>0</v>
      </c>
      <c r="AMF61">
        <f t="shared" si="1721"/>
        <v>0</v>
      </c>
      <c r="AMG61">
        <f t="shared" si="1722"/>
        <v>0</v>
      </c>
      <c r="AMH61">
        <f t="shared" si="1723"/>
        <v>0</v>
      </c>
      <c r="AMI61">
        <f t="shared" si="1724"/>
        <v>0</v>
      </c>
      <c r="AMJ61">
        <f t="shared" si="1725"/>
        <v>0</v>
      </c>
      <c r="AMK61">
        <f t="shared" si="1726"/>
        <v>0</v>
      </c>
      <c r="AML61">
        <f t="shared" si="1727"/>
        <v>0</v>
      </c>
      <c r="AMM61">
        <f t="shared" si="1728"/>
        <v>0</v>
      </c>
      <c r="AMN61">
        <f t="shared" si="1729"/>
        <v>0</v>
      </c>
      <c r="AMO61">
        <f t="shared" si="1730"/>
        <v>0</v>
      </c>
      <c r="AMP61">
        <f t="shared" si="1731"/>
        <v>0</v>
      </c>
      <c r="AMQ61">
        <f t="shared" si="1732"/>
        <v>0</v>
      </c>
      <c r="AMR61">
        <f t="shared" si="1733"/>
        <v>0</v>
      </c>
      <c r="AMS61">
        <f t="shared" si="1734"/>
        <v>0</v>
      </c>
      <c r="AMT61">
        <f t="shared" si="1735"/>
        <v>0</v>
      </c>
      <c r="AMU61">
        <f t="shared" si="1736"/>
        <v>0</v>
      </c>
      <c r="AMV61">
        <f t="shared" si="1737"/>
        <v>0</v>
      </c>
      <c r="AMW61">
        <f t="shared" si="1738"/>
        <v>0</v>
      </c>
      <c r="AMX61">
        <f t="shared" si="1739"/>
        <v>0</v>
      </c>
      <c r="AMY61">
        <f t="shared" si="1740"/>
        <v>0</v>
      </c>
      <c r="AMZ61">
        <f t="shared" si="1741"/>
        <v>0</v>
      </c>
      <c r="ANA61">
        <f t="shared" si="1742"/>
        <v>0</v>
      </c>
      <c r="ANB61">
        <f t="shared" si="1743"/>
        <v>0</v>
      </c>
      <c r="ANC61">
        <f t="shared" si="1744"/>
        <v>0</v>
      </c>
      <c r="AND61">
        <f t="shared" si="1745"/>
        <v>0</v>
      </c>
      <c r="ANR61" s="4">
        <v>1835</v>
      </c>
      <c r="ANS61" s="4">
        <f t="shared" si="1746"/>
        <v>1835</v>
      </c>
      <c r="ANU61" s="4">
        <v>1781</v>
      </c>
      <c r="ANV61" t="str">
        <f t="shared" si="1747"/>
        <v>1788</v>
      </c>
      <c r="ANW61" t="str">
        <f t="shared" si="1748"/>
        <v>1794</v>
      </c>
      <c r="ANX61" t="str">
        <f t="shared" si="1749"/>
        <v>1792</v>
      </c>
      <c r="ANY61" t="str">
        <f t="shared" si="1750"/>
        <v>1781</v>
      </c>
      <c r="ANZ61" t="str">
        <f t="shared" si="1751"/>
        <v>1790</v>
      </c>
      <c r="AOA61" t="str">
        <f t="shared" si="1752"/>
        <v>1789</v>
      </c>
      <c r="AOB61" t="str">
        <f t="shared" si="1753"/>
        <v>1814</v>
      </c>
      <c r="AOC61" t="str">
        <f t="shared" si="1754"/>
        <v>1837</v>
      </c>
      <c r="AOD61" t="str">
        <f t="shared" si="1755"/>
        <v>1852</v>
      </c>
      <c r="AOE61" t="str">
        <f t="shared" si="1756"/>
        <v>1852</v>
      </c>
      <c r="AOF61" t="str">
        <f t="shared" si="1757"/>
        <v>1835</v>
      </c>
      <c r="AOG61" t="str">
        <f t="shared" si="1758"/>
        <v>1835</v>
      </c>
      <c r="AOH61" t="str">
        <f t="shared" si="1759"/>
        <v>1835</v>
      </c>
      <c r="AOI61" t="str">
        <f t="shared" si="1760"/>
        <v>1835</v>
      </c>
      <c r="AOJ61" t="str">
        <f t="shared" si="1761"/>
        <v>1835</v>
      </c>
      <c r="AOK61" t="str">
        <f t="shared" si="1762"/>
        <v>1835</v>
      </c>
      <c r="AOL61" t="str">
        <f t="shared" si="1763"/>
        <v>1835</v>
      </c>
      <c r="AOM61" t="str">
        <f t="shared" si="1764"/>
        <v>1835</v>
      </c>
      <c r="AON61" t="str">
        <f t="shared" si="1765"/>
        <v>1835</v>
      </c>
      <c r="AOO61" t="str">
        <f t="shared" si="1766"/>
        <v>1835</v>
      </c>
      <c r="AOP61" t="str">
        <f t="shared" si="1767"/>
        <v>1835</v>
      </c>
      <c r="AOQ61" t="str">
        <f t="shared" si="1768"/>
        <v>1835</v>
      </c>
      <c r="AOR61" t="str">
        <f t="shared" si="1769"/>
        <v>1835</v>
      </c>
      <c r="AOS61" t="str">
        <f t="shared" si="1770"/>
        <v>1835</v>
      </c>
      <c r="AOT61" t="str">
        <f t="shared" si="1771"/>
        <v>1835</v>
      </c>
      <c r="AOU61" t="str">
        <f t="shared" si="1772"/>
        <v>1835</v>
      </c>
      <c r="AOV61" t="str">
        <f t="shared" si="1773"/>
        <v>1835</v>
      </c>
      <c r="AOW61" t="str">
        <f t="shared" si="1774"/>
        <v>1835</v>
      </c>
      <c r="AOX61" t="str">
        <f t="shared" si="1775"/>
        <v>1835</v>
      </c>
      <c r="AOY61" t="str">
        <f t="shared" si="1776"/>
        <v>1835</v>
      </c>
      <c r="AOZ61" t="str">
        <f t="shared" si="1777"/>
        <v>1835</v>
      </c>
      <c r="APA61" t="str">
        <f t="shared" si="1778"/>
        <v>1835</v>
      </c>
      <c r="APB61" t="str">
        <f t="shared" si="1779"/>
        <v>1835</v>
      </c>
      <c r="APC61" t="str">
        <f t="shared" si="1780"/>
        <v>1835</v>
      </c>
      <c r="APD61" t="str">
        <f t="shared" si="1781"/>
        <v>1835</v>
      </c>
      <c r="APE61" t="str">
        <f t="shared" si="1782"/>
        <v>1835</v>
      </c>
      <c r="APF61" t="str">
        <f t="shared" si="1783"/>
        <v>1835</v>
      </c>
      <c r="APG61" t="str">
        <f t="shared" si="1784"/>
        <v>1835</v>
      </c>
      <c r="APH61" t="str">
        <f t="shared" si="1785"/>
        <v>1835</v>
      </c>
      <c r="API61" t="str">
        <f t="shared" si="1786"/>
        <v>1835</v>
      </c>
      <c r="APJ61" t="str">
        <f t="shared" si="1787"/>
        <v>1835</v>
      </c>
      <c r="APK61" t="str">
        <f t="shared" si="1788"/>
        <v>1835</v>
      </c>
      <c r="APL61" t="str">
        <f t="shared" si="1789"/>
        <v>1835</v>
      </c>
      <c r="APM61" t="str">
        <f t="shared" si="1790"/>
        <v>1835</v>
      </c>
      <c r="APN61" t="str">
        <f t="shared" si="1791"/>
        <v>1835</v>
      </c>
      <c r="APO61" t="str">
        <f t="shared" si="1792"/>
        <v>1835</v>
      </c>
      <c r="APP61" t="str">
        <f t="shared" si="1793"/>
        <v>1835</v>
      </c>
      <c r="APQ61" t="str">
        <f t="shared" si="1794"/>
        <v>1835</v>
      </c>
      <c r="APR61" t="str">
        <f t="shared" si="1795"/>
        <v>1835</v>
      </c>
      <c r="APS61" t="str">
        <f t="shared" si="1796"/>
        <v>1835</v>
      </c>
      <c r="APT61" t="str">
        <f t="shared" si="1797"/>
        <v>1835</v>
      </c>
      <c r="APU61" t="str">
        <f t="shared" si="1798"/>
        <v>1835</v>
      </c>
      <c r="APV61" t="str">
        <f t="shared" si="1799"/>
        <v>1835</v>
      </c>
      <c r="APW61" t="str">
        <f t="shared" si="1800"/>
        <v>1835</v>
      </c>
      <c r="APX61" t="str">
        <f t="shared" si="1801"/>
        <v>1835</v>
      </c>
      <c r="APY61" t="str">
        <f t="shared" si="1802"/>
        <v>1835</v>
      </c>
      <c r="APZ61" t="str">
        <f t="shared" si="1803"/>
        <v>1835</v>
      </c>
      <c r="AQA61" t="str">
        <f t="shared" si="1804"/>
        <v>1835</v>
      </c>
      <c r="AQB61" t="str">
        <f t="shared" si="1805"/>
        <v>1835</v>
      </c>
      <c r="AQC61" t="str">
        <f t="shared" si="1806"/>
        <v>1835</v>
      </c>
      <c r="AQD61" t="str">
        <f t="shared" si="1807"/>
        <v>1835</v>
      </c>
      <c r="AQE61" t="str">
        <f t="shared" si="1808"/>
        <v>1835</v>
      </c>
      <c r="AQF61" t="str">
        <f t="shared" si="1809"/>
        <v>1835</v>
      </c>
      <c r="AQG61" t="str">
        <f t="shared" si="1810"/>
        <v>1835</v>
      </c>
      <c r="AQH61" t="str">
        <f t="shared" si="1811"/>
        <v>1835</v>
      </c>
      <c r="AQI61" t="str">
        <f t="shared" si="1812"/>
        <v>1835</v>
      </c>
      <c r="AQJ61" t="str">
        <f t="shared" si="1813"/>
        <v>1835</v>
      </c>
      <c r="AQK61" t="str">
        <f t="shared" si="1814"/>
        <v>1835</v>
      </c>
      <c r="AQL61" t="str">
        <f t="shared" si="1815"/>
        <v>1835</v>
      </c>
      <c r="AQM61" t="str">
        <f t="shared" si="1816"/>
        <v>1835</v>
      </c>
      <c r="AQN61" t="str">
        <f t="shared" si="1817"/>
        <v>1835</v>
      </c>
      <c r="AQO61" t="str">
        <f t="shared" si="1818"/>
        <v>1835</v>
      </c>
      <c r="AQP61" t="str">
        <f t="shared" si="1819"/>
        <v>1835</v>
      </c>
      <c r="AQQ61" t="str">
        <f t="shared" si="1820"/>
        <v>1835</v>
      </c>
      <c r="AQR61" t="str">
        <f t="shared" si="1821"/>
        <v>1835</v>
      </c>
      <c r="AQS61" t="str">
        <f t="shared" si="1822"/>
        <v>1835</v>
      </c>
      <c r="AQT61" t="str">
        <f t="shared" si="1823"/>
        <v>1835</v>
      </c>
      <c r="AQU61" t="str">
        <f t="shared" si="1824"/>
        <v>1835</v>
      </c>
      <c r="AQV61" t="str">
        <f t="shared" si="1825"/>
        <v>1835</v>
      </c>
      <c r="AQW61" t="str">
        <f t="shared" si="1826"/>
        <v>1835</v>
      </c>
      <c r="AQX61" t="str">
        <f t="shared" si="1827"/>
        <v>1835</v>
      </c>
      <c r="AQY61" t="str">
        <f t="shared" si="1828"/>
        <v>1835</v>
      </c>
      <c r="AQZ61" t="str">
        <f t="shared" si="1829"/>
        <v>1835</v>
      </c>
      <c r="ARA61" t="str">
        <f t="shared" si="1830"/>
        <v>1835</v>
      </c>
      <c r="ARB61" t="str">
        <f t="shared" si="1831"/>
        <v>1835</v>
      </c>
      <c r="ARC61">
        <v>1781</v>
      </c>
      <c r="ARH61" s="5"/>
    </row>
    <row r="62" spans="1:1152" x14ac:dyDescent="0.2">
      <c r="A62">
        <v>41</v>
      </c>
      <c r="B62" s="15" t="s">
        <v>749</v>
      </c>
      <c r="C62" s="20">
        <f>VLOOKUP(A62, Rankings!$A$2:$AN$161, 40, FALSE)</f>
        <v>60</v>
      </c>
      <c r="D62" s="225" t="s">
        <v>212</v>
      </c>
      <c r="F62" s="4">
        <v>18</v>
      </c>
      <c r="G62" s="4">
        <v>5</v>
      </c>
      <c r="I62" s="5">
        <f t="shared" si="916"/>
        <v>10</v>
      </c>
      <c r="L62" t="s">
        <v>1872</v>
      </c>
      <c r="M62" t="s">
        <v>2172</v>
      </c>
      <c r="N62" t="s">
        <v>2510</v>
      </c>
      <c r="O62" t="s">
        <v>2724</v>
      </c>
      <c r="P62" t="s">
        <v>2921</v>
      </c>
      <c r="Q62" t="s">
        <v>3191</v>
      </c>
      <c r="R62" t="s">
        <v>3313</v>
      </c>
      <c r="S62" t="s">
        <v>3650</v>
      </c>
      <c r="T62" t="s">
        <v>3742</v>
      </c>
      <c r="U62" t="s">
        <v>10</v>
      </c>
      <c r="V62" t="s">
        <v>4217</v>
      </c>
      <c r="W62" t="str">
        <f>Rankings!D61</f>
        <v>-</v>
      </c>
      <c r="X62" t="s">
        <v>10</v>
      </c>
      <c r="Y62" t="s">
        <v>10</v>
      </c>
      <c r="Z62" t="s">
        <v>10</v>
      </c>
      <c r="AA62" t="s">
        <v>10</v>
      </c>
      <c r="AB62" t="s">
        <v>10</v>
      </c>
      <c r="AC62" t="s">
        <v>10</v>
      </c>
      <c r="AD62" t="s">
        <v>10</v>
      </c>
      <c r="AE62" t="s">
        <v>10</v>
      </c>
      <c r="AF62" t="s">
        <v>10</v>
      </c>
      <c r="AG62" t="s">
        <v>10</v>
      </c>
      <c r="AH62" t="s">
        <v>10</v>
      </c>
      <c r="AI62" t="s">
        <v>10</v>
      </c>
      <c r="AJ62" t="s">
        <v>10</v>
      </c>
      <c r="AK62" t="s">
        <v>10</v>
      </c>
      <c r="AL62" t="s">
        <v>10</v>
      </c>
      <c r="AM62" t="s">
        <v>10</v>
      </c>
      <c r="AN62" t="s">
        <v>10</v>
      </c>
      <c r="AO62" t="s">
        <v>10</v>
      </c>
      <c r="AP62" t="s">
        <v>10</v>
      </c>
      <c r="AQ62" t="s">
        <v>10</v>
      </c>
      <c r="AR62" t="s">
        <v>10</v>
      </c>
      <c r="AS62" t="s">
        <v>10</v>
      </c>
      <c r="AT62" t="s">
        <v>10</v>
      </c>
      <c r="AU62" t="s">
        <v>10</v>
      </c>
      <c r="AV62" t="s">
        <v>10</v>
      </c>
      <c r="AW62" t="s">
        <v>10</v>
      </c>
      <c r="AX62" t="s">
        <v>10</v>
      </c>
      <c r="AY62" t="s">
        <v>10</v>
      </c>
      <c r="AZ62" t="s">
        <v>10</v>
      </c>
      <c r="BA62" t="s">
        <v>10</v>
      </c>
      <c r="BB62" t="s">
        <v>10</v>
      </c>
      <c r="BC62" t="s">
        <v>10</v>
      </c>
      <c r="BD62" t="s">
        <v>10</v>
      </c>
      <c r="BE62" t="s">
        <v>10</v>
      </c>
      <c r="BF62" t="s">
        <v>10</v>
      </c>
      <c r="BG62" t="s">
        <v>10</v>
      </c>
      <c r="BH62" t="s">
        <v>10</v>
      </c>
      <c r="BI62" t="s">
        <v>10</v>
      </c>
      <c r="BJ62" t="s">
        <v>10</v>
      </c>
      <c r="BK62" t="s">
        <v>10</v>
      </c>
      <c r="BL62" t="s">
        <v>10</v>
      </c>
      <c r="BM62" t="s">
        <v>10</v>
      </c>
      <c r="BN62" t="s">
        <v>10</v>
      </c>
      <c r="BO62" t="s">
        <v>10</v>
      </c>
      <c r="BP62" t="s">
        <v>10</v>
      </c>
      <c r="BQ62" t="s">
        <v>10</v>
      </c>
      <c r="BR62" t="s">
        <v>10</v>
      </c>
      <c r="BS62" t="s">
        <v>10</v>
      </c>
      <c r="BT62" t="s">
        <v>10</v>
      </c>
      <c r="BU62" t="s">
        <v>10</v>
      </c>
      <c r="BV62" t="s">
        <v>10</v>
      </c>
      <c r="BW62" t="s">
        <v>10</v>
      </c>
      <c r="BX62" t="s">
        <v>10</v>
      </c>
      <c r="BY62" t="s">
        <v>10</v>
      </c>
      <c r="BZ62" t="s">
        <v>10</v>
      </c>
      <c r="CA62" t="s">
        <v>10</v>
      </c>
      <c r="CB62" t="s">
        <v>10</v>
      </c>
      <c r="CC62" t="s">
        <v>10</v>
      </c>
      <c r="CD62" t="s">
        <v>10</v>
      </c>
      <c r="CE62" t="s">
        <v>10</v>
      </c>
      <c r="CF62" t="s">
        <v>10</v>
      </c>
      <c r="CG62" t="s">
        <v>10</v>
      </c>
      <c r="CH62" t="s">
        <v>10</v>
      </c>
      <c r="CI62" t="s">
        <v>10</v>
      </c>
      <c r="CJ62" t="s">
        <v>10</v>
      </c>
      <c r="CK62" t="s">
        <v>10</v>
      </c>
      <c r="CL62" t="s">
        <v>10</v>
      </c>
      <c r="CM62" t="s">
        <v>10</v>
      </c>
      <c r="CN62" t="s">
        <v>10</v>
      </c>
      <c r="CO62" t="s">
        <v>10</v>
      </c>
      <c r="CP62" t="s">
        <v>10</v>
      </c>
      <c r="CQ62" t="s">
        <v>10</v>
      </c>
      <c r="CR62" t="s">
        <v>10</v>
      </c>
      <c r="CT62" s="4">
        <f t="shared" si="917"/>
        <v>4</v>
      </c>
      <c r="CU62" s="4">
        <f t="shared" si="918"/>
        <v>0</v>
      </c>
      <c r="CV62" s="4">
        <f t="shared" si="919"/>
        <v>0</v>
      </c>
      <c r="CW62" s="4">
        <f t="shared" si="920"/>
        <v>1</v>
      </c>
      <c r="CX62" s="4">
        <f t="shared" si="921"/>
        <v>1</v>
      </c>
      <c r="CY62" s="4">
        <f t="shared" si="922"/>
        <v>0</v>
      </c>
      <c r="CZ62" s="4">
        <f t="shared" si="923"/>
        <v>0</v>
      </c>
      <c r="DA62" s="4">
        <f t="shared" si="924"/>
        <v>1</v>
      </c>
      <c r="DB62" s="4">
        <f t="shared" si="925"/>
        <v>1</v>
      </c>
      <c r="DC62" s="4">
        <f t="shared" si="926"/>
        <v>0</v>
      </c>
      <c r="DD62" s="4">
        <f t="shared" si="927"/>
        <v>0</v>
      </c>
      <c r="DE62" s="4">
        <f t="shared" si="928"/>
        <v>2</v>
      </c>
      <c r="DF62" s="4">
        <f t="shared" si="929"/>
        <v>0</v>
      </c>
      <c r="DG62" s="4">
        <f t="shared" si="930"/>
        <v>0</v>
      </c>
      <c r="DH62" s="4">
        <f t="shared" si="931"/>
        <v>0</v>
      </c>
      <c r="DI62" s="152">
        <f t="shared" si="932"/>
        <v>0</v>
      </c>
      <c r="DJ62" s="153">
        <f t="shared" si="933"/>
        <v>4</v>
      </c>
      <c r="DK62" s="4">
        <f t="shared" si="934"/>
        <v>1</v>
      </c>
      <c r="DL62" s="4">
        <f t="shared" si="935"/>
        <v>1</v>
      </c>
      <c r="DM62" s="4">
        <f t="shared" si="936"/>
        <v>1</v>
      </c>
      <c r="DN62" s="4">
        <f t="shared" si="937"/>
        <v>1</v>
      </c>
      <c r="DO62" s="4">
        <f t="shared" si="938"/>
        <v>2</v>
      </c>
      <c r="DP62" s="4">
        <f t="shared" si="939"/>
        <v>0</v>
      </c>
      <c r="DQ62" s="4">
        <f t="shared" si="940"/>
        <v>0</v>
      </c>
      <c r="DR62" s="4">
        <f t="shared" si="941"/>
        <v>13</v>
      </c>
      <c r="DS62" s="4">
        <f t="shared" si="942"/>
        <v>7</v>
      </c>
      <c r="DT62" s="4">
        <f t="shared" si="943"/>
        <v>3</v>
      </c>
      <c r="DU62" t="str">
        <f t="shared" si="944"/>
        <v>3R</v>
      </c>
      <c r="DV62" t="str">
        <f t="shared" si="945"/>
        <v>0R</v>
      </c>
      <c r="DW62" t="str">
        <f t="shared" si="946"/>
        <v>3R</v>
      </c>
      <c r="DX62" t="str">
        <f t="shared" si="947"/>
        <v>0S</v>
      </c>
      <c r="DY62" t="str">
        <f t="shared" si="948"/>
        <v>3S</v>
      </c>
      <c r="DZ62" t="str">
        <f t="shared" si="949"/>
        <v>3R</v>
      </c>
      <c r="EA62" t="str">
        <f t="shared" si="950"/>
        <v>3L</v>
      </c>
      <c r="EB62" t="str">
        <f t="shared" si="951"/>
        <v>0L</v>
      </c>
      <c r="EC62" t="str">
        <f t="shared" si="952"/>
        <v>3R</v>
      </c>
      <c r="ED62">
        <f t="shared" si="953"/>
        <v>0</v>
      </c>
      <c r="EE62" t="str">
        <f t="shared" si="954"/>
        <v>0S</v>
      </c>
      <c r="EF62">
        <f t="shared" si="955"/>
        <v>0</v>
      </c>
      <c r="EG62">
        <f t="shared" si="956"/>
        <v>0</v>
      </c>
      <c r="EH62">
        <f t="shared" si="957"/>
        <v>0</v>
      </c>
      <c r="EI62">
        <f t="shared" si="958"/>
        <v>0</v>
      </c>
      <c r="EJ62">
        <f t="shared" si="959"/>
        <v>0</v>
      </c>
      <c r="EK62">
        <f t="shared" si="960"/>
        <v>0</v>
      </c>
      <c r="EL62">
        <f t="shared" si="961"/>
        <v>0</v>
      </c>
      <c r="EM62">
        <f t="shared" si="962"/>
        <v>0</v>
      </c>
      <c r="EN62">
        <f t="shared" si="963"/>
        <v>0</v>
      </c>
      <c r="EO62">
        <f t="shared" si="964"/>
        <v>0</v>
      </c>
      <c r="EP62">
        <f t="shared" si="965"/>
        <v>0</v>
      </c>
      <c r="EQ62">
        <f t="shared" si="966"/>
        <v>0</v>
      </c>
      <c r="ER62">
        <f t="shared" si="967"/>
        <v>0</v>
      </c>
      <c r="ES62">
        <f t="shared" si="968"/>
        <v>0</v>
      </c>
      <c r="ET62">
        <f t="shared" si="969"/>
        <v>0</v>
      </c>
      <c r="EU62">
        <f t="shared" si="970"/>
        <v>0</v>
      </c>
      <c r="EV62">
        <f t="shared" si="971"/>
        <v>0</v>
      </c>
      <c r="EW62">
        <f t="shared" si="972"/>
        <v>0</v>
      </c>
      <c r="EX62">
        <f t="shared" si="973"/>
        <v>0</v>
      </c>
      <c r="EY62">
        <f t="shared" si="974"/>
        <v>0</v>
      </c>
      <c r="EZ62">
        <f t="shared" si="975"/>
        <v>0</v>
      </c>
      <c r="FA62">
        <f t="shared" si="976"/>
        <v>0</v>
      </c>
      <c r="FB62">
        <f t="shared" si="977"/>
        <v>0</v>
      </c>
      <c r="FC62">
        <f t="shared" si="978"/>
        <v>0</v>
      </c>
      <c r="FD62">
        <f t="shared" si="979"/>
        <v>0</v>
      </c>
      <c r="FE62">
        <f t="shared" si="980"/>
        <v>0</v>
      </c>
      <c r="FF62">
        <f t="shared" si="981"/>
        <v>0</v>
      </c>
      <c r="FG62">
        <f t="shared" si="982"/>
        <v>0</v>
      </c>
      <c r="FH62">
        <f t="shared" si="983"/>
        <v>0</v>
      </c>
      <c r="FI62">
        <f t="shared" si="984"/>
        <v>0</v>
      </c>
      <c r="FJ62">
        <f t="shared" si="985"/>
        <v>0</v>
      </c>
      <c r="FK62">
        <f t="shared" si="986"/>
        <v>0</v>
      </c>
      <c r="FL62">
        <f t="shared" si="987"/>
        <v>0</v>
      </c>
      <c r="FM62">
        <f t="shared" si="988"/>
        <v>0</v>
      </c>
      <c r="FN62">
        <f t="shared" si="989"/>
        <v>0</v>
      </c>
      <c r="FO62">
        <f t="shared" si="990"/>
        <v>0</v>
      </c>
      <c r="FP62">
        <f t="shared" si="991"/>
        <v>0</v>
      </c>
      <c r="FQ62">
        <f t="shared" si="992"/>
        <v>0</v>
      </c>
      <c r="FR62">
        <f t="shared" si="993"/>
        <v>0</v>
      </c>
      <c r="FS62">
        <f t="shared" si="994"/>
        <v>0</v>
      </c>
      <c r="FT62">
        <f t="shared" si="995"/>
        <v>0</v>
      </c>
      <c r="FU62">
        <f t="shared" si="996"/>
        <v>0</v>
      </c>
      <c r="FV62">
        <f t="shared" si="997"/>
        <v>0</v>
      </c>
      <c r="FW62">
        <f t="shared" si="998"/>
        <v>0</v>
      </c>
      <c r="FX62">
        <f t="shared" si="999"/>
        <v>0</v>
      </c>
      <c r="FY62">
        <f t="shared" si="1000"/>
        <v>0</v>
      </c>
      <c r="FZ62">
        <f t="shared" si="1001"/>
        <v>0</v>
      </c>
      <c r="GA62">
        <f t="shared" si="1002"/>
        <v>0</v>
      </c>
      <c r="GB62">
        <f t="shared" si="1003"/>
        <v>0</v>
      </c>
      <c r="GC62">
        <f t="shared" si="1004"/>
        <v>0</v>
      </c>
      <c r="GD62">
        <f t="shared" si="1005"/>
        <v>0</v>
      </c>
      <c r="GE62">
        <f t="shared" si="1006"/>
        <v>0</v>
      </c>
      <c r="GF62">
        <f t="shared" si="1007"/>
        <v>0</v>
      </c>
      <c r="GG62">
        <f t="shared" si="1008"/>
        <v>0</v>
      </c>
      <c r="GH62">
        <f t="shared" si="1009"/>
        <v>0</v>
      </c>
      <c r="GI62">
        <f t="shared" si="1010"/>
        <v>0</v>
      </c>
      <c r="GJ62">
        <f t="shared" si="1011"/>
        <v>0</v>
      </c>
      <c r="GK62">
        <f t="shared" si="1012"/>
        <v>0</v>
      </c>
      <c r="GL62">
        <f t="shared" si="1013"/>
        <v>0</v>
      </c>
      <c r="GM62">
        <f t="shared" si="1014"/>
        <v>0</v>
      </c>
      <c r="GN62">
        <f t="shared" si="1015"/>
        <v>0</v>
      </c>
      <c r="GO62">
        <f t="shared" si="1016"/>
        <v>0</v>
      </c>
      <c r="GP62">
        <f t="shared" si="1017"/>
        <v>0</v>
      </c>
      <c r="GQ62">
        <f t="shared" si="1018"/>
        <v>0</v>
      </c>
      <c r="GR62">
        <f t="shared" si="1019"/>
        <v>0</v>
      </c>
      <c r="GS62">
        <f t="shared" si="1020"/>
        <v>0</v>
      </c>
      <c r="GT62">
        <f t="shared" si="1021"/>
        <v>0</v>
      </c>
      <c r="GU62">
        <f t="shared" si="1022"/>
        <v>0</v>
      </c>
      <c r="GV62">
        <f t="shared" si="1023"/>
        <v>0</v>
      </c>
      <c r="GW62">
        <f t="shared" si="1024"/>
        <v>0</v>
      </c>
      <c r="GX62">
        <f t="shared" si="1025"/>
        <v>0</v>
      </c>
      <c r="GY62">
        <f t="shared" si="1026"/>
        <v>0</v>
      </c>
      <c r="GZ62">
        <f t="shared" si="1027"/>
        <v>0</v>
      </c>
      <c r="HA62">
        <f t="shared" si="1028"/>
        <v>0</v>
      </c>
      <c r="HB62" s="176" t="s">
        <v>314</v>
      </c>
      <c r="HC62" s="89">
        <f t="shared" si="1029"/>
        <v>274.27931314286377</v>
      </c>
      <c r="HD62" s="89">
        <f t="shared" si="1030"/>
        <v>107.84950091164963</v>
      </c>
      <c r="HE62" s="89">
        <f t="shared" si="1031"/>
        <v>184.77492444047044</v>
      </c>
      <c r="HF62" s="89">
        <f t="shared" si="1032"/>
        <v>0</v>
      </c>
      <c r="HH62" s="88">
        <f t="shared" si="1033"/>
        <v>566.90373849498383</v>
      </c>
      <c r="HI62" s="88">
        <f t="shared" si="1034"/>
        <v>61.591641480156817</v>
      </c>
      <c r="HK62">
        <f>IFERROR(VLOOKUP(_xlfn.NUMBERVALUE(MID(L62, SEARCH("!", L62)+1, SEARCH("+", L62)-SEARCH("!", L62)-1)), Rankings!$A$2:$BK$161, 63, FALSE),0)</f>
        <v>50.685563461802374</v>
      </c>
      <c r="HL62">
        <f>IFERROR(VLOOKUP(_xlfn.NUMBERVALUE(MID(M62, SEARCH("!", M62)+1, SEARCH("+", M62)-SEARCH("!", M62)-1)), Rankings!$A$2:$BK$161, 63, FALSE),0)</f>
        <v>53.943399840546967</v>
      </c>
      <c r="HM62">
        <f>IFERROR(VLOOKUP(_xlfn.NUMBERVALUE(MID(N62, SEARCH("!", N62)+1, SEARCH("+", N62)-SEARCH("!", N62)-1)), Rankings!$A$2:$BK$161, 63, FALSE),0)</f>
        <v>70.985739791501047</v>
      </c>
      <c r="HN62">
        <f>IFERROR(VLOOKUP(_xlfn.NUMBERVALUE(MID(O62, SEARCH("!", O62)+1, SEARCH("+", O62)-SEARCH("!", O62)-1)), Rankings!$A$2:$BK$161, 63, FALSE),0)</f>
        <v>47.516142304274517</v>
      </c>
      <c r="HO62">
        <f>IFERROR(VLOOKUP(_xlfn.NUMBERVALUE(MID(P62, SEARCH("!", P62)+1, SEARCH("+", P62)-SEARCH("!", P62)-1)), Rankings!$A$2:$BK$161, 63, FALSE),0)</f>
        <v>53.943399840546967</v>
      </c>
      <c r="HP62">
        <f>IFERROR(VLOOKUP(_xlfn.NUMBERVALUE(MID(Q62, SEARCH("!", Q62)+1, SEARCH("+", Q62)-SEARCH("!", Q62)-1)), Rankings!$A$2:$BK$161, 63, FALSE),0)</f>
        <v>68.954807763360947</v>
      </c>
      <c r="HQ62">
        <f>IFERROR(VLOOKUP(_xlfn.NUMBERVALUE(MID(R62, SEARCH("!", R62)+1, SEARCH("+", R62)-SEARCH("!", R62)-1)), Rankings!$A$2:$BK$161, 63, FALSE),0)</f>
        <v>44.152793191810147</v>
      </c>
      <c r="HR62">
        <f>IFERROR(VLOOKUP(_xlfn.NUMBERVALUE(MID(S62, SEARCH("!", S62)+1, SEARCH("+", S62)-SEARCH("!", S62)-1)), Rankings!$A$2:$BK$161, 63, FALSE),0)</f>
        <v>63.69670771983948</v>
      </c>
      <c r="HS62">
        <f>IFERROR(VLOOKUP(_xlfn.NUMBERVALUE(MID(T62, SEARCH("!", T62)+1, SEARCH("+", T62)-SEARCH("!", T62)-1)), Rankings!$A$2:$BK$161, 63, FALSE),0)</f>
        <v>29.709802285652444</v>
      </c>
      <c r="HT62">
        <f>IFERROR(VLOOKUP(_xlfn.NUMBERVALUE(MID(U62, SEARCH("!", U62)+1, SEARCH("+", U62)-SEARCH("!", U62)-1)), Rankings!$A$2:$BK$161, 63, FALSE),0)</f>
        <v>0</v>
      </c>
      <c r="HU62">
        <f>IFERROR(VLOOKUP(_xlfn.NUMBERVALUE(MID(V62, SEARCH("!", V62)+1, SEARCH("+", V62)-SEARCH("!", V62)-1)), Rankings!$A$2:$BK$161, 63, FALSE),0)</f>
        <v>83.315382295648959</v>
      </c>
      <c r="HV62">
        <f>IFERROR(VLOOKUP(_xlfn.NUMBERVALUE(MID(W62, SEARCH("!", W62)+1, SEARCH("+", W62)-SEARCH("!", W62)-1)), Rankings!$A$2:$BK$161, 63, FALSE),0)</f>
        <v>0</v>
      </c>
      <c r="HW62">
        <f>IFERROR(VLOOKUP(_xlfn.NUMBERVALUE(MID(X62, SEARCH("!", X62)+1, SEARCH("+", X62)-SEARCH("!", X62)-1)), Rankings!$A$2:$BK$161, 63, FALSE),0)</f>
        <v>0</v>
      </c>
      <c r="HX62">
        <f>IFERROR(VLOOKUP(_xlfn.NUMBERVALUE(MID(Y62, SEARCH("!", Y62)+1, SEARCH("+", Y62)-SEARCH("!", Y62)-1)), Rankings!$A$2:$BK$161, 63, FALSE),0)</f>
        <v>0</v>
      </c>
      <c r="HY62">
        <f>IFERROR(VLOOKUP(_xlfn.NUMBERVALUE(MID(Z62, SEARCH("!", Z62)+1, SEARCH("+", Z62)-SEARCH("!", Z62)-1)), Rankings!$A$2:$BK$161, 63, FALSE),0)</f>
        <v>0</v>
      </c>
      <c r="HZ62">
        <f>IFERROR(VLOOKUP(_xlfn.NUMBERVALUE(MID(AA62, SEARCH("!", AA62)+1, SEARCH("+", AA62)-SEARCH("!", AA62)-1)), Rankings!$A$2:$BK$161, 63, FALSE),0)</f>
        <v>0</v>
      </c>
      <c r="IA62">
        <f>IFERROR(VLOOKUP(_xlfn.NUMBERVALUE(MID(AB62, SEARCH("!", AB62)+1, SEARCH("+", AB62)-SEARCH("!", AB62)-1)), Rankings!$A$2:$BK$161, 63, FALSE),0)</f>
        <v>0</v>
      </c>
      <c r="IB62">
        <f>IFERROR(VLOOKUP(_xlfn.NUMBERVALUE(MID(AC62, SEARCH("!", AC62)+1, SEARCH("+", AC62)-SEARCH("!", AC62)-1)), Rankings!$A$2:$BK$161, 63, FALSE),0)</f>
        <v>0</v>
      </c>
      <c r="IC62">
        <f>IFERROR(VLOOKUP(_xlfn.NUMBERVALUE(MID(AD62, SEARCH("!", AD62)+1, SEARCH("+", AD62)-SEARCH("!", AD62)-1)), Rankings!$A$2:$BK$161, 63, FALSE),0)</f>
        <v>0</v>
      </c>
      <c r="ID62">
        <f>IFERROR(VLOOKUP(_xlfn.NUMBERVALUE(MID(AE62, SEARCH("!", AE62)+1, SEARCH("+", AE62)-SEARCH("!", AE62)-1)), Rankings!$A$2:$BK$161, 63, FALSE),0)</f>
        <v>0</v>
      </c>
      <c r="IE62">
        <f>IFERROR(VLOOKUP(_xlfn.NUMBERVALUE(MID(AF62, SEARCH("!", AF62)+1, SEARCH("+", AF62)-SEARCH("!", AF62)-1)), Rankings!$A$2:$BK$161, 63, FALSE),0)</f>
        <v>0</v>
      </c>
      <c r="IF62">
        <f>IFERROR(VLOOKUP(_xlfn.NUMBERVALUE(MID(AG62, SEARCH("!", AG62)+1, SEARCH("+", AG62)-SEARCH("!", AG62)-1)), Rankings!$A$2:$BK$161, 63, FALSE),0)</f>
        <v>0</v>
      </c>
      <c r="IG62">
        <f>IFERROR(VLOOKUP(_xlfn.NUMBERVALUE(MID(AH62, SEARCH("!", AH62)+1, SEARCH("+", AH62)-SEARCH("!", AH62)-1)), Rankings!$A$2:$BK$161, 63, FALSE),0)</f>
        <v>0</v>
      </c>
      <c r="IH62">
        <f>IFERROR(VLOOKUP(_xlfn.NUMBERVALUE(MID(AI62, SEARCH("!", AI62)+1, SEARCH("+", AI62)-SEARCH("!", AI62)-1)), Rankings!$A$2:$BK$161, 63, FALSE),0)</f>
        <v>0</v>
      </c>
      <c r="II62">
        <f>IFERROR(VLOOKUP(_xlfn.NUMBERVALUE(MID(AJ62, SEARCH("!", AJ62)+1, SEARCH("+", AJ62)-SEARCH("!", AJ62)-1)), Rankings!$A$2:$BK$161, 63, FALSE),0)</f>
        <v>0</v>
      </c>
      <c r="IJ62">
        <f>IFERROR(VLOOKUP(_xlfn.NUMBERVALUE(MID(AK62, SEARCH("!", AK62)+1, SEARCH("+", AK62)-SEARCH("!", AK62)-1)), Rankings!$A$2:$BK$161, 63, FALSE),0)</f>
        <v>0</v>
      </c>
      <c r="IK62">
        <f>IFERROR(VLOOKUP(_xlfn.NUMBERVALUE(MID(AL62, SEARCH("!", AL62)+1, SEARCH("+", AL62)-SEARCH("!", AL62)-1)), Rankings!$A$2:$BK$161, 63, FALSE),0)</f>
        <v>0</v>
      </c>
      <c r="IL62">
        <f>IFERROR(VLOOKUP(_xlfn.NUMBERVALUE(MID(AM62, SEARCH("!", AM62)+1, SEARCH("+", AM62)-SEARCH("!", AM62)-1)), Rankings!$A$2:$BK$161, 63, FALSE),0)</f>
        <v>0</v>
      </c>
      <c r="IM62">
        <f>IFERROR(VLOOKUP(_xlfn.NUMBERVALUE(MID(AN62, SEARCH("!", AN62)+1, SEARCH("+", AN62)-SEARCH("!", AN62)-1)), Rankings!$A$2:$BK$161, 63, FALSE),0)</f>
        <v>0</v>
      </c>
      <c r="IN62">
        <f>IFERROR(VLOOKUP(_xlfn.NUMBERVALUE(MID(AO62, SEARCH("!", AO62)+1, SEARCH("+", AO62)-SEARCH("!", AO62)-1)), Rankings!$A$2:$BK$161, 63, FALSE),0)</f>
        <v>0</v>
      </c>
      <c r="IO62">
        <f>IFERROR(VLOOKUP(_xlfn.NUMBERVALUE(MID(AP62, SEARCH("!", AP62)+1, SEARCH("+", AP62)-SEARCH("!", AP62)-1)), Rankings!$A$2:$BK$161, 63, FALSE),0)</f>
        <v>0</v>
      </c>
      <c r="IP62">
        <f>IFERROR(VLOOKUP(_xlfn.NUMBERVALUE(MID(AQ62, SEARCH("!", AQ62)+1, SEARCH("+", AQ62)-SEARCH("!", AQ62)-1)), Rankings!$A$2:$BK$161, 63, FALSE),0)</f>
        <v>0</v>
      </c>
      <c r="IQ62">
        <f>IFERROR(VLOOKUP(_xlfn.NUMBERVALUE(MID(AR62, SEARCH("!", AR62)+1, SEARCH("+", AR62)-SEARCH("!", AR62)-1)), Rankings!$A$2:$BK$161, 63, FALSE),0)</f>
        <v>0</v>
      </c>
      <c r="IR62">
        <f>IFERROR(VLOOKUP(_xlfn.NUMBERVALUE(MID(AS62, SEARCH("!", AS62)+1, SEARCH("+", AS62)-SEARCH("!", AS62)-1)), Rankings!$A$2:$BK$161, 63, FALSE),0)</f>
        <v>0</v>
      </c>
      <c r="IS62">
        <f>IFERROR(VLOOKUP(_xlfn.NUMBERVALUE(MID(AT62, SEARCH("!", AT62)+1, SEARCH("+", AT62)-SEARCH("!", AT62)-1)), Rankings!$A$2:$BK$161, 63, FALSE),0)</f>
        <v>0</v>
      </c>
      <c r="IT62">
        <f>IFERROR(VLOOKUP(_xlfn.NUMBERVALUE(MID(AU62, SEARCH("!", AU62)+1, SEARCH("+", AU62)-SEARCH("!", AU62)-1)), Rankings!$A$2:$BK$161, 63, FALSE),0)</f>
        <v>0</v>
      </c>
      <c r="IU62">
        <f>IFERROR(VLOOKUP(_xlfn.NUMBERVALUE(MID(AV62, SEARCH("!", AV62)+1, SEARCH("+", AV62)-SEARCH("!", AV62)-1)), Rankings!$A$2:$BK$161, 63, FALSE),0)</f>
        <v>0</v>
      </c>
      <c r="IV62">
        <f>IFERROR(VLOOKUP(_xlfn.NUMBERVALUE(MID(AW62, SEARCH("!", AW62)+1, SEARCH("+", AW62)-SEARCH("!", AW62)-1)), Rankings!$A$2:$BK$161, 63, FALSE),0)</f>
        <v>0</v>
      </c>
      <c r="IW62">
        <f>IFERROR(VLOOKUP(_xlfn.NUMBERVALUE(MID(AX62, SEARCH("!", AX62)+1, SEARCH("+", AX62)-SEARCH("!", AX62)-1)), Rankings!$A$2:$BK$161, 63, FALSE),0)</f>
        <v>0</v>
      </c>
      <c r="IX62">
        <f>IFERROR(VLOOKUP(_xlfn.NUMBERVALUE(MID(AY62, SEARCH("!", AY62)+1, SEARCH("+", AY62)-SEARCH("!", AY62)-1)), Rankings!$A$2:$BK$161, 63, FALSE),0)</f>
        <v>0</v>
      </c>
      <c r="IY62">
        <f>IFERROR(VLOOKUP(_xlfn.NUMBERVALUE(MID(AZ62, SEARCH("!", AZ62)+1, SEARCH("+", AZ62)-SEARCH("!", AZ62)-1)), Rankings!$A$2:$BK$161, 63, FALSE),0)</f>
        <v>0</v>
      </c>
      <c r="IZ62">
        <f>IFERROR(VLOOKUP(_xlfn.NUMBERVALUE(MID(BA62, SEARCH("!", BA62)+1, SEARCH("+", BA62)-SEARCH("!", BA62)-1)), Rankings!$A$2:$BK$161, 63, FALSE),0)</f>
        <v>0</v>
      </c>
      <c r="JA62">
        <f>IFERROR(VLOOKUP(_xlfn.NUMBERVALUE(MID(BB62, SEARCH("!", BB62)+1, SEARCH("+", BB62)-SEARCH("!", BB62)-1)), Rankings!$A$2:$BK$161, 63, FALSE),0)</f>
        <v>0</v>
      </c>
      <c r="JB62">
        <f>IFERROR(VLOOKUP(_xlfn.NUMBERVALUE(MID(BC62, SEARCH("!", BC62)+1, SEARCH("+", BC62)-SEARCH("!", BC62)-1)), Rankings!$A$2:$BK$161, 63, FALSE),0)</f>
        <v>0</v>
      </c>
      <c r="JC62">
        <f>IFERROR(VLOOKUP(_xlfn.NUMBERVALUE(MID(BD62, SEARCH("!", BD62)+1, SEARCH("+", BD62)-SEARCH("!", BD62)-1)), Rankings!$A$2:$BK$161, 63, FALSE),0)</f>
        <v>0</v>
      </c>
      <c r="JD62">
        <f>IFERROR(VLOOKUP(_xlfn.NUMBERVALUE(MID(BE62, SEARCH("!", BE62)+1, SEARCH("+", BE62)-SEARCH("!", BE62)-1)), Rankings!$A$2:$BK$161, 63, FALSE),0)</f>
        <v>0</v>
      </c>
      <c r="JE62">
        <f>IFERROR(VLOOKUP(_xlfn.NUMBERVALUE(MID(BF62, SEARCH("!", BF62)+1, SEARCH("+", BF62)-SEARCH("!", BF62)-1)), Rankings!$A$2:$BK$161, 63, FALSE),0)</f>
        <v>0</v>
      </c>
      <c r="JF62">
        <f>IFERROR(VLOOKUP(_xlfn.NUMBERVALUE(MID(BG62, SEARCH("!", BG62)+1, SEARCH("+", BG62)-SEARCH("!", BG62)-1)), Rankings!$A$2:$BK$161, 63, FALSE),0)</f>
        <v>0</v>
      </c>
      <c r="JG62">
        <f>IFERROR(VLOOKUP(_xlfn.NUMBERVALUE(MID(BH62, SEARCH("!", BH62)+1, SEARCH("+", BH62)-SEARCH("!", BH62)-1)), Rankings!$A$2:$BK$161, 63, FALSE),0)</f>
        <v>0</v>
      </c>
      <c r="JH62">
        <f>IFERROR(VLOOKUP(_xlfn.NUMBERVALUE(MID(BI62, SEARCH("!", BI62)+1, SEARCH("+", BI62)-SEARCH("!", BI62)-1)), Rankings!$A$2:$BK$161, 63, FALSE),0)</f>
        <v>0</v>
      </c>
      <c r="JI62">
        <f>IFERROR(VLOOKUP(_xlfn.NUMBERVALUE(MID(BJ62, SEARCH("!", BJ62)+1, SEARCH("+", BJ62)-SEARCH("!", BJ62)-1)), Rankings!$A$2:$BK$161, 63, FALSE),0)</f>
        <v>0</v>
      </c>
      <c r="JJ62">
        <f>IFERROR(VLOOKUP(_xlfn.NUMBERVALUE(MID(BK62, SEARCH("!", BK62)+1, SEARCH("+", BK62)-SEARCH("!", BK62)-1)), Rankings!$A$2:$BK$161, 63, FALSE),0)</f>
        <v>0</v>
      </c>
      <c r="JK62">
        <f>IFERROR(VLOOKUP(_xlfn.NUMBERVALUE(MID(BL62, SEARCH("!", BL62)+1, SEARCH("+", BL62)-SEARCH("!", BL62)-1)), Rankings!$A$2:$BK$161, 63, FALSE),0)</f>
        <v>0</v>
      </c>
      <c r="JL62">
        <f>IFERROR(VLOOKUP(_xlfn.NUMBERVALUE(MID(BM62, SEARCH("!", BM62)+1, SEARCH("+", BM62)-SEARCH("!", BM62)-1)), Rankings!$A$2:$BK$161, 63, FALSE),0)</f>
        <v>0</v>
      </c>
      <c r="JM62">
        <f>IFERROR(VLOOKUP(_xlfn.NUMBERVALUE(MID(BN62, SEARCH("!", BN62)+1, SEARCH("+", BN62)-SEARCH("!", BN62)-1)), Rankings!$A$2:$BK$161, 63, FALSE),0)</f>
        <v>0</v>
      </c>
      <c r="JN62">
        <f>IFERROR(VLOOKUP(_xlfn.NUMBERVALUE(MID(BO62, SEARCH("!", BO62)+1, SEARCH("+", BO62)-SEARCH("!", BO62)-1)), Rankings!$A$2:$BK$161, 63, FALSE),0)</f>
        <v>0</v>
      </c>
      <c r="JO62">
        <f>IFERROR(VLOOKUP(_xlfn.NUMBERVALUE(MID(BP62, SEARCH("!", BP62)+1, SEARCH("+", BP62)-SEARCH("!", BP62)-1)), Rankings!$A$2:$BK$161, 63, FALSE),0)</f>
        <v>0</v>
      </c>
      <c r="JP62">
        <f>IFERROR(VLOOKUP(_xlfn.NUMBERVALUE(MID(BQ62, SEARCH("!", BQ62)+1, SEARCH("+", BQ62)-SEARCH("!", BQ62)-1)), Rankings!$A$2:$BK$161, 63, FALSE),0)</f>
        <v>0</v>
      </c>
      <c r="JQ62">
        <f>IFERROR(VLOOKUP(_xlfn.NUMBERVALUE(MID(BR62, SEARCH("!", BR62)+1, SEARCH("+", BR62)-SEARCH("!", BR62)-1)), Rankings!$A$2:$BK$161, 63, FALSE),0)</f>
        <v>0</v>
      </c>
      <c r="JR62">
        <f>IFERROR(VLOOKUP(_xlfn.NUMBERVALUE(MID(BS62, SEARCH("!", BS62)+1, SEARCH("+", BS62)-SEARCH("!", BS62)-1)), Rankings!$A$2:$BK$161, 63, FALSE),0)</f>
        <v>0</v>
      </c>
      <c r="JS62">
        <f>IFERROR(VLOOKUP(_xlfn.NUMBERVALUE(MID(BT62, SEARCH("!", BT62)+1, SEARCH("+", BT62)-SEARCH("!", BT62)-1)), Rankings!$A$2:$BK$161, 63, FALSE),0)</f>
        <v>0</v>
      </c>
      <c r="JT62">
        <f>IFERROR(VLOOKUP(_xlfn.NUMBERVALUE(MID(BU62, SEARCH("!", BU62)+1, SEARCH("+", BU62)-SEARCH("!", BU62)-1)), Rankings!$A$2:$BK$161, 63, FALSE),0)</f>
        <v>0</v>
      </c>
      <c r="JU62">
        <f>IFERROR(VLOOKUP(_xlfn.NUMBERVALUE(MID(BV62, SEARCH("!", BV62)+1, SEARCH("+", BV62)-SEARCH("!", BV62)-1)), Rankings!$A$2:$BK$161, 63, FALSE),0)</f>
        <v>0</v>
      </c>
      <c r="JV62">
        <f>IFERROR(VLOOKUP(_xlfn.NUMBERVALUE(MID(BW62, SEARCH("!", BW62)+1, SEARCH("+", BW62)-SEARCH("!", BW62)-1)), Rankings!$A$2:$BK$161, 63, FALSE),0)</f>
        <v>0</v>
      </c>
      <c r="JW62">
        <f>IFERROR(VLOOKUP(_xlfn.NUMBERVALUE(MID(BX62, SEARCH("!", BX62)+1, SEARCH("+", BX62)-SEARCH("!", BX62)-1)), Rankings!$A$2:$BK$161, 63, FALSE),0)</f>
        <v>0</v>
      </c>
      <c r="JX62">
        <f>IFERROR(VLOOKUP(_xlfn.NUMBERVALUE(MID(BY62, SEARCH("!", BY62)+1, SEARCH("+", BY62)-SEARCH("!", BY62)-1)), Rankings!$A$2:$BK$161, 63, FALSE),0)</f>
        <v>0</v>
      </c>
      <c r="JY62">
        <f>IFERROR(VLOOKUP(_xlfn.NUMBERVALUE(MID(BZ62, SEARCH("!", BZ62)+1, SEARCH("+", BZ62)-SEARCH("!", BZ62)-1)), Rankings!$A$2:$BK$161, 63, FALSE),0)</f>
        <v>0</v>
      </c>
      <c r="JZ62">
        <f>IFERROR(VLOOKUP(_xlfn.NUMBERVALUE(MID(CA62, SEARCH("!", CA62)+1, SEARCH("+", CA62)-SEARCH("!", CA62)-1)), Rankings!$A$2:$BK$161, 63, FALSE),0)</f>
        <v>0</v>
      </c>
      <c r="KA62">
        <f>IFERROR(VLOOKUP(_xlfn.NUMBERVALUE(MID(CB62, SEARCH("!", CB62)+1, SEARCH("+", CB62)-SEARCH("!", CB62)-1)), Rankings!$A$2:$BK$161, 63, FALSE),0)</f>
        <v>0</v>
      </c>
      <c r="KB62">
        <f>IFERROR(VLOOKUP(_xlfn.NUMBERVALUE(MID(CC62, SEARCH("!", CC62)+1, SEARCH("+", CC62)-SEARCH("!", CC62)-1)), Rankings!$A$2:$BK$161, 63, FALSE),0)</f>
        <v>0</v>
      </c>
      <c r="KC62">
        <f>IFERROR(VLOOKUP(_xlfn.NUMBERVALUE(MID(CD62, SEARCH("!", CD62)+1, SEARCH("+", CD62)-SEARCH("!", CD62)-1)), Rankings!$A$2:$BK$161, 63, FALSE),0)</f>
        <v>0</v>
      </c>
      <c r="KD62">
        <f>IFERROR(VLOOKUP(_xlfn.NUMBERVALUE(MID(CE62, SEARCH("!", CE62)+1, SEARCH("+", CE62)-SEARCH("!", CE62)-1)), Rankings!$A$2:$BK$161, 63, FALSE),0)</f>
        <v>0</v>
      </c>
      <c r="KE62">
        <f>IFERROR(VLOOKUP(_xlfn.NUMBERVALUE(MID(CF62, SEARCH("!", CF62)+1, SEARCH("+", CF62)-SEARCH("!", CF62)-1)), Rankings!$A$2:$BK$161, 63, FALSE),0)</f>
        <v>0</v>
      </c>
      <c r="KF62">
        <f>IFERROR(VLOOKUP(_xlfn.NUMBERVALUE(MID(CG62, SEARCH("!", CG62)+1, SEARCH("+", CG62)-SEARCH("!", CG62)-1)), Rankings!$A$2:$BK$161, 63, FALSE),0)</f>
        <v>0</v>
      </c>
      <c r="KG62">
        <f>IFERROR(VLOOKUP(_xlfn.NUMBERVALUE(MID(CH62, SEARCH("!", CH62)+1, SEARCH("+", CH62)-SEARCH("!", CH62)-1)), Rankings!$A$2:$BK$161, 63, FALSE),0)</f>
        <v>0</v>
      </c>
      <c r="KH62">
        <f>IFERROR(VLOOKUP(_xlfn.NUMBERVALUE(MID(CI62, SEARCH("!", CI62)+1, SEARCH("+", CI62)-SEARCH("!", CI62)-1)), Rankings!$A$2:$BK$161, 63, FALSE),0)</f>
        <v>0</v>
      </c>
      <c r="KI62">
        <f>IFERROR(VLOOKUP(_xlfn.NUMBERVALUE(MID(CJ62, SEARCH("!", CJ62)+1, SEARCH("+", CJ62)-SEARCH("!", CJ62)-1)), Rankings!$A$2:$BK$161, 63, FALSE),0)</f>
        <v>0</v>
      </c>
      <c r="KJ62">
        <f>IFERROR(VLOOKUP(_xlfn.NUMBERVALUE(MID(CK62, SEARCH("!", CK62)+1, SEARCH("+", CK62)-SEARCH("!", CK62)-1)), Rankings!$A$2:$BK$161, 63, FALSE),0)</f>
        <v>0</v>
      </c>
      <c r="KK62">
        <f>IFERROR(VLOOKUP(_xlfn.NUMBERVALUE(MID(CL62, SEARCH("!", CL62)+1, SEARCH("+", CL62)-SEARCH("!", CL62)-1)), Rankings!$A$2:$BK$161, 63, FALSE),0)</f>
        <v>0</v>
      </c>
      <c r="KL62">
        <f>IFERROR(VLOOKUP(_xlfn.NUMBERVALUE(MID(CM62, SEARCH("!", CM62)+1, SEARCH("+", CM62)-SEARCH("!", CM62)-1)), Rankings!$A$2:$BK$161, 63, FALSE),0)</f>
        <v>0</v>
      </c>
      <c r="KM62">
        <f>IFERROR(VLOOKUP(_xlfn.NUMBERVALUE(MID(CN62, SEARCH("!", CN62)+1, SEARCH("+", CN62)-SEARCH("!", CN62)-1)), Rankings!$A$2:$BK$161, 63, FALSE),0)</f>
        <v>0</v>
      </c>
      <c r="KN62">
        <f>IFERROR(VLOOKUP(_xlfn.NUMBERVALUE(MID(CO62, SEARCH("!", CO62)+1, SEARCH("+", CO62)-SEARCH("!", CO62)-1)), Rankings!$A$2:$BK$161, 63, FALSE),0)</f>
        <v>0</v>
      </c>
      <c r="KO62">
        <f>IFERROR(VLOOKUP(_xlfn.NUMBERVALUE(MID(CP62, SEARCH("!", CP62)+1, SEARCH("+", CP62)-SEARCH("!", CP62)-1)), Rankings!$A$2:$BK$161, 63, FALSE),0)</f>
        <v>0</v>
      </c>
      <c r="KP62">
        <f>IFERROR(VLOOKUP(_xlfn.NUMBERVALUE(MID(CQ62, SEARCH("!", CQ62)+1, SEARCH("+", CQ62)-SEARCH("!", CQ62)-1)), Rankings!$A$2:$BK$161, 63, FALSE),0)</f>
        <v>0</v>
      </c>
      <c r="KQ62">
        <f>IFERROR(VLOOKUP(_xlfn.NUMBERVALUE(MID(CR62, SEARCH("!", CR62)+1, SEARCH("+", CR62)-SEARCH("!", CR62)-1)), Rankings!$A$2:$BK$161, 63, FALSE),0)</f>
        <v>0</v>
      </c>
      <c r="KS62" s="4">
        <f t="shared" si="1035"/>
        <v>208</v>
      </c>
      <c r="KT62" s="4">
        <f t="shared" si="1036"/>
        <v>64</v>
      </c>
      <c r="KU62" s="4">
        <f t="shared" si="1037"/>
        <v>88</v>
      </c>
      <c r="KV62" s="4">
        <f t="shared" si="1038"/>
        <v>0</v>
      </c>
      <c r="KY62" s="4">
        <f t="shared" si="1039"/>
        <v>360</v>
      </c>
      <c r="KZ62" s="4"/>
      <c r="LB62">
        <f t="shared" si="1040"/>
        <v>46</v>
      </c>
      <c r="LC62">
        <f t="shared" si="1041"/>
        <v>41</v>
      </c>
      <c r="LD62">
        <f t="shared" si="1042"/>
        <v>53</v>
      </c>
      <c r="LE62">
        <f t="shared" si="1043"/>
        <v>20</v>
      </c>
      <c r="LF62">
        <f t="shared" si="1044"/>
        <v>38</v>
      </c>
      <c r="LG62">
        <f t="shared" si="1045"/>
        <v>29</v>
      </c>
      <c r="LH62">
        <f t="shared" si="1046"/>
        <v>37</v>
      </c>
      <c r="LI62">
        <f t="shared" si="1047"/>
        <v>27</v>
      </c>
      <c r="LJ62">
        <f t="shared" si="1048"/>
        <v>39</v>
      </c>
      <c r="LK62">
        <f t="shared" si="1049"/>
        <v>0</v>
      </c>
      <c r="LL62">
        <f t="shared" si="1050"/>
        <v>30</v>
      </c>
      <c r="LM62">
        <f t="shared" si="1051"/>
        <v>0</v>
      </c>
      <c r="LN62">
        <f t="shared" si="1052"/>
        <v>0</v>
      </c>
      <c r="LO62">
        <f t="shared" si="1053"/>
        <v>0</v>
      </c>
      <c r="LP62">
        <f t="shared" si="1054"/>
        <v>0</v>
      </c>
      <c r="LQ62">
        <f t="shared" si="1055"/>
        <v>0</v>
      </c>
      <c r="LR62">
        <f t="shared" si="1056"/>
        <v>0</v>
      </c>
      <c r="LS62">
        <f t="shared" si="1057"/>
        <v>0</v>
      </c>
      <c r="LT62">
        <f t="shared" si="1058"/>
        <v>0</v>
      </c>
      <c r="LU62">
        <f t="shared" si="1059"/>
        <v>0</v>
      </c>
      <c r="LV62">
        <f t="shared" si="1060"/>
        <v>0</v>
      </c>
      <c r="LW62">
        <f t="shared" si="1061"/>
        <v>0</v>
      </c>
      <c r="LX62">
        <f t="shared" si="1062"/>
        <v>0</v>
      </c>
      <c r="LY62">
        <f t="shared" si="1063"/>
        <v>0</v>
      </c>
      <c r="LZ62">
        <f t="shared" si="1064"/>
        <v>0</v>
      </c>
      <c r="MA62">
        <f t="shared" si="1065"/>
        <v>0</v>
      </c>
      <c r="MB62">
        <f t="shared" si="1066"/>
        <v>0</v>
      </c>
      <c r="MC62">
        <f t="shared" si="1067"/>
        <v>0</v>
      </c>
      <c r="MD62">
        <f t="shared" si="1068"/>
        <v>0</v>
      </c>
      <c r="ME62">
        <f t="shared" si="1069"/>
        <v>0</v>
      </c>
      <c r="MF62">
        <f t="shared" si="1070"/>
        <v>0</v>
      </c>
      <c r="MG62">
        <f t="shared" si="1071"/>
        <v>0</v>
      </c>
      <c r="MH62">
        <f t="shared" si="1072"/>
        <v>0</v>
      </c>
      <c r="MI62">
        <f t="shared" si="1073"/>
        <v>0</v>
      </c>
      <c r="MJ62">
        <f t="shared" si="1074"/>
        <v>0</v>
      </c>
      <c r="MK62">
        <f t="shared" si="1075"/>
        <v>0</v>
      </c>
      <c r="ML62">
        <f t="shared" si="1076"/>
        <v>0</v>
      </c>
      <c r="MM62">
        <f t="shared" si="1077"/>
        <v>0</v>
      </c>
      <c r="MN62">
        <f t="shared" si="1078"/>
        <v>0</v>
      </c>
      <c r="MO62">
        <f t="shared" si="1079"/>
        <v>0</v>
      </c>
      <c r="MP62">
        <f t="shared" si="1080"/>
        <v>0</v>
      </c>
      <c r="MQ62">
        <f t="shared" si="1081"/>
        <v>0</v>
      </c>
      <c r="MR62">
        <f t="shared" si="1082"/>
        <v>0</v>
      </c>
      <c r="MS62">
        <f t="shared" si="1083"/>
        <v>0</v>
      </c>
      <c r="MT62">
        <f t="shared" si="1084"/>
        <v>0</v>
      </c>
      <c r="MU62">
        <f t="shared" si="1085"/>
        <v>0</v>
      </c>
      <c r="MV62">
        <f t="shared" si="1086"/>
        <v>0</v>
      </c>
      <c r="MW62">
        <f t="shared" si="1087"/>
        <v>0</v>
      </c>
      <c r="MX62">
        <f t="shared" si="1088"/>
        <v>0</v>
      </c>
      <c r="MY62">
        <f t="shared" si="1089"/>
        <v>0</v>
      </c>
      <c r="MZ62">
        <f t="shared" si="1090"/>
        <v>0</v>
      </c>
      <c r="NA62">
        <f t="shared" si="1091"/>
        <v>0</v>
      </c>
      <c r="NB62">
        <f t="shared" si="1092"/>
        <v>0</v>
      </c>
      <c r="NC62">
        <f t="shared" si="1093"/>
        <v>0</v>
      </c>
      <c r="ND62">
        <f t="shared" si="1094"/>
        <v>0</v>
      </c>
      <c r="NE62">
        <f t="shared" si="1095"/>
        <v>0</v>
      </c>
      <c r="NF62">
        <f t="shared" si="1096"/>
        <v>0</v>
      </c>
      <c r="NG62">
        <f t="shared" si="1097"/>
        <v>0</v>
      </c>
      <c r="NH62">
        <f t="shared" si="1098"/>
        <v>0</v>
      </c>
      <c r="NI62">
        <f t="shared" si="1099"/>
        <v>0</v>
      </c>
      <c r="NJ62">
        <f t="shared" si="1100"/>
        <v>0</v>
      </c>
      <c r="NK62">
        <f t="shared" si="1101"/>
        <v>0</v>
      </c>
      <c r="NL62">
        <f t="shared" si="1102"/>
        <v>0</v>
      </c>
      <c r="NM62">
        <f t="shared" si="1103"/>
        <v>0</v>
      </c>
      <c r="NN62">
        <f t="shared" si="1104"/>
        <v>0</v>
      </c>
      <c r="NO62">
        <f t="shared" si="1105"/>
        <v>0</v>
      </c>
      <c r="NP62">
        <f t="shared" si="1106"/>
        <v>0</v>
      </c>
      <c r="NQ62">
        <f t="shared" si="1107"/>
        <v>0</v>
      </c>
      <c r="NR62">
        <f t="shared" si="1108"/>
        <v>0</v>
      </c>
      <c r="NS62">
        <f t="shared" si="1109"/>
        <v>0</v>
      </c>
      <c r="NT62">
        <f t="shared" si="1110"/>
        <v>0</v>
      </c>
      <c r="NU62">
        <f t="shared" si="1111"/>
        <v>0</v>
      </c>
      <c r="NV62">
        <f t="shared" si="1112"/>
        <v>0</v>
      </c>
      <c r="NW62">
        <f t="shared" si="1113"/>
        <v>0</v>
      </c>
      <c r="NX62">
        <f t="shared" si="1114"/>
        <v>0</v>
      </c>
      <c r="NY62">
        <f t="shared" si="1115"/>
        <v>0</v>
      </c>
      <c r="NZ62">
        <f t="shared" si="1116"/>
        <v>0</v>
      </c>
      <c r="OA62">
        <f t="shared" si="1117"/>
        <v>0</v>
      </c>
      <c r="OB62">
        <f t="shared" si="1118"/>
        <v>0</v>
      </c>
      <c r="OC62">
        <f t="shared" si="1119"/>
        <v>0</v>
      </c>
      <c r="OD62">
        <f t="shared" si="1120"/>
        <v>0</v>
      </c>
      <c r="OE62">
        <f t="shared" si="1121"/>
        <v>0</v>
      </c>
      <c r="OF62">
        <f t="shared" si="1122"/>
        <v>0</v>
      </c>
      <c r="OG62">
        <f t="shared" si="1123"/>
        <v>0</v>
      </c>
      <c r="OH62">
        <f t="shared" si="1124"/>
        <v>0</v>
      </c>
      <c r="OJ62" s="4">
        <f t="shared" si="1125"/>
        <v>138</v>
      </c>
      <c r="OK62" s="4">
        <f t="shared" si="1126"/>
        <v>73</v>
      </c>
      <c r="OL62" s="4">
        <f t="shared" si="1127"/>
        <v>88</v>
      </c>
      <c r="OM62" s="4">
        <f t="shared" si="1128"/>
        <v>0</v>
      </c>
      <c r="OP62" s="4">
        <f t="shared" si="1129"/>
        <v>299</v>
      </c>
      <c r="OQ62" s="4"/>
      <c r="OS62">
        <f t="shared" si="1130"/>
        <v>20</v>
      </c>
      <c r="OT62">
        <f t="shared" si="1131"/>
        <v>49</v>
      </c>
      <c r="OU62">
        <f t="shared" si="1132"/>
        <v>29</v>
      </c>
      <c r="OV62">
        <f t="shared" si="1133"/>
        <v>34</v>
      </c>
      <c r="OW62">
        <f t="shared" si="1134"/>
        <v>14</v>
      </c>
      <c r="OX62">
        <f t="shared" si="1135"/>
        <v>14</v>
      </c>
      <c r="OY62">
        <f t="shared" si="1136"/>
        <v>35</v>
      </c>
      <c r="OZ62">
        <f t="shared" si="1137"/>
        <v>38</v>
      </c>
      <c r="PA62">
        <f t="shared" si="1138"/>
        <v>26</v>
      </c>
      <c r="PB62">
        <f t="shared" si="1139"/>
        <v>0</v>
      </c>
      <c r="PC62">
        <f t="shared" si="1140"/>
        <v>40</v>
      </c>
      <c r="PD62">
        <f t="shared" si="1141"/>
        <v>0</v>
      </c>
      <c r="PE62">
        <f t="shared" si="1142"/>
        <v>0</v>
      </c>
      <c r="PF62">
        <f t="shared" si="1143"/>
        <v>0</v>
      </c>
      <c r="PG62">
        <f t="shared" si="1144"/>
        <v>0</v>
      </c>
      <c r="PH62">
        <f t="shared" si="1145"/>
        <v>0</v>
      </c>
      <c r="PI62">
        <f t="shared" si="1146"/>
        <v>0</v>
      </c>
      <c r="PJ62">
        <f t="shared" si="1147"/>
        <v>0</v>
      </c>
      <c r="PK62">
        <f t="shared" si="1148"/>
        <v>0</v>
      </c>
      <c r="PL62">
        <f t="shared" si="1149"/>
        <v>0</v>
      </c>
      <c r="PM62">
        <f t="shared" si="1150"/>
        <v>0</v>
      </c>
      <c r="PN62">
        <f t="shared" si="1151"/>
        <v>0</v>
      </c>
      <c r="PO62">
        <f t="shared" si="1152"/>
        <v>0</v>
      </c>
      <c r="PP62">
        <f t="shared" si="1153"/>
        <v>0</v>
      </c>
      <c r="PQ62">
        <f t="shared" si="1154"/>
        <v>0</v>
      </c>
      <c r="PR62">
        <f t="shared" si="1155"/>
        <v>0</v>
      </c>
      <c r="PS62">
        <f t="shared" si="1156"/>
        <v>0</v>
      </c>
      <c r="PT62">
        <f t="shared" si="1157"/>
        <v>0</v>
      </c>
      <c r="PU62">
        <f t="shared" si="1158"/>
        <v>0</v>
      </c>
      <c r="PV62">
        <f t="shared" si="1159"/>
        <v>0</v>
      </c>
      <c r="PW62">
        <f t="shared" si="1160"/>
        <v>0</v>
      </c>
      <c r="PX62">
        <f t="shared" si="1161"/>
        <v>0</v>
      </c>
      <c r="PY62">
        <f t="shared" si="1162"/>
        <v>0</v>
      </c>
      <c r="PZ62">
        <f t="shared" si="1163"/>
        <v>0</v>
      </c>
      <c r="QA62">
        <f t="shared" si="1164"/>
        <v>0</v>
      </c>
      <c r="QB62">
        <f t="shared" si="1165"/>
        <v>0</v>
      </c>
      <c r="QC62">
        <f t="shared" si="1166"/>
        <v>0</v>
      </c>
      <c r="QD62">
        <f t="shared" si="1167"/>
        <v>0</v>
      </c>
      <c r="QE62">
        <f t="shared" si="1168"/>
        <v>0</v>
      </c>
      <c r="QF62">
        <f t="shared" si="1169"/>
        <v>0</v>
      </c>
      <c r="QG62">
        <f t="shared" si="1170"/>
        <v>0</v>
      </c>
      <c r="QH62">
        <f t="shared" si="1171"/>
        <v>0</v>
      </c>
      <c r="QI62">
        <f t="shared" si="1172"/>
        <v>0</v>
      </c>
      <c r="QJ62">
        <f t="shared" si="1173"/>
        <v>0</v>
      </c>
      <c r="QK62">
        <f t="shared" si="1174"/>
        <v>0</v>
      </c>
      <c r="QL62">
        <f t="shared" si="1175"/>
        <v>0</v>
      </c>
      <c r="QM62">
        <f t="shared" si="1176"/>
        <v>0</v>
      </c>
      <c r="QN62">
        <f t="shared" si="1177"/>
        <v>0</v>
      </c>
      <c r="QO62">
        <f t="shared" si="1178"/>
        <v>0</v>
      </c>
      <c r="QP62">
        <f t="shared" si="1179"/>
        <v>0</v>
      </c>
      <c r="QQ62">
        <f t="shared" si="1180"/>
        <v>0</v>
      </c>
      <c r="QR62">
        <f t="shared" si="1181"/>
        <v>0</v>
      </c>
      <c r="QS62">
        <f t="shared" si="1182"/>
        <v>0</v>
      </c>
      <c r="QT62">
        <f t="shared" si="1183"/>
        <v>0</v>
      </c>
      <c r="QU62">
        <f t="shared" si="1184"/>
        <v>0</v>
      </c>
      <c r="QV62">
        <f t="shared" si="1185"/>
        <v>0</v>
      </c>
      <c r="QW62">
        <f t="shared" si="1186"/>
        <v>0</v>
      </c>
      <c r="QX62">
        <f t="shared" si="1187"/>
        <v>0</v>
      </c>
      <c r="QY62">
        <f t="shared" si="1188"/>
        <v>0</v>
      </c>
      <c r="QZ62">
        <f t="shared" si="1189"/>
        <v>0</v>
      </c>
      <c r="RA62">
        <f t="shared" si="1190"/>
        <v>0</v>
      </c>
      <c r="RB62">
        <f t="shared" si="1191"/>
        <v>0</v>
      </c>
      <c r="RC62">
        <f t="shared" si="1192"/>
        <v>0</v>
      </c>
      <c r="RD62">
        <f t="shared" si="1193"/>
        <v>0</v>
      </c>
      <c r="RE62">
        <f t="shared" si="1194"/>
        <v>0</v>
      </c>
      <c r="RF62">
        <f t="shared" si="1195"/>
        <v>0</v>
      </c>
      <c r="RG62">
        <f t="shared" si="1196"/>
        <v>0</v>
      </c>
      <c r="RH62">
        <f t="shared" si="1197"/>
        <v>0</v>
      </c>
      <c r="RI62">
        <f t="shared" si="1198"/>
        <v>0</v>
      </c>
      <c r="RJ62">
        <f t="shared" si="1199"/>
        <v>0</v>
      </c>
      <c r="RK62">
        <f t="shared" si="1200"/>
        <v>0</v>
      </c>
      <c r="RL62">
        <f t="shared" si="1201"/>
        <v>0</v>
      </c>
      <c r="RM62">
        <f t="shared" si="1202"/>
        <v>0</v>
      </c>
      <c r="RN62">
        <f t="shared" si="1203"/>
        <v>0</v>
      </c>
      <c r="RO62">
        <f t="shared" si="1204"/>
        <v>0</v>
      </c>
      <c r="RP62">
        <f t="shared" si="1205"/>
        <v>0</v>
      </c>
      <c r="RQ62">
        <f t="shared" si="1206"/>
        <v>0</v>
      </c>
      <c r="RR62">
        <f t="shared" si="1207"/>
        <v>0</v>
      </c>
      <c r="RS62">
        <f t="shared" si="1208"/>
        <v>0</v>
      </c>
      <c r="RT62">
        <f t="shared" si="1209"/>
        <v>0</v>
      </c>
      <c r="RU62">
        <f t="shared" si="1210"/>
        <v>0</v>
      </c>
      <c r="RV62">
        <f t="shared" si="1211"/>
        <v>0</v>
      </c>
      <c r="RW62">
        <f t="shared" si="1212"/>
        <v>0</v>
      </c>
      <c r="RX62">
        <f t="shared" si="1213"/>
        <v>0</v>
      </c>
      <c r="RY62">
        <f t="shared" si="1214"/>
        <v>0</v>
      </c>
      <c r="SA62" s="4">
        <f t="shared" si="1215"/>
        <v>21.15</v>
      </c>
      <c r="SB62" s="4">
        <f t="shared" si="1216"/>
        <v>9.83</v>
      </c>
      <c r="SC62" s="4">
        <f t="shared" si="1217"/>
        <v>12.25</v>
      </c>
      <c r="SD62" s="4">
        <f t="shared" si="1218"/>
        <v>0</v>
      </c>
      <c r="SF62" s="4">
        <f t="shared" si="1219"/>
        <v>43.23</v>
      </c>
      <c r="SI62">
        <f t="shared" si="1220"/>
        <v>3.25</v>
      </c>
      <c r="SJ62">
        <f t="shared" si="1221"/>
        <v>3.18</v>
      </c>
      <c r="SK62">
        <f t="shared" si="1222"/>
        <v>3.92</v>
      </c>
      <c r="SL62">
        <f t="shared" si="1223"/>
        <v>3.25</v>
      </c>
      <c r="SM62">
        <f t="shared" si="1224"/>
        <v>5</v>
      </c>
      <c r="SN62">
        <f t="shared" si="1225"/>
        <v>5.4</v>
      </c>
      <c r="SO62">
        <f t="shared" si="1226"/>
        <v>4.33</v>
      </c>
      <c r="SP62">
        <f t="shared" si="1227"/>
        <v>5.5</v>
      </c>
      <c r="SQ62">
        <f t="shared" si="1228"/>
        <v>5.4</v>
      </c>
      <c r="SR62" t="str">
        <f t="shared" si="1229"/>
        <v>0</v>
      </c>
      <c r="SS62">
        <f t="shared" si="1230"/>
        <v>4</v>
      </c>
      <c r="ST62" t="str">
        <f t="shared" si="1231"/>
        <v>0</v>
      </c>
      <c r="SU62" t="str">
        <f t="shared" si="1232"/>
        <v>0</v>
      </c>
      <c r="SV62" t="str">
        <f t="shared" si="1233"/>
        <v>0</v>
      </c>
      <c r="SW62" t="str">
        <f t="shared" si="1234"/>
        <v>0</v>
      </c>
      <c r="SX62" t="str">
        <f t="shared" si="1235"/>
        <v>0</v>
      </c>
      <c r="SY62" t="str">
        <f t="shared" si="1236"/>
        <v>0</v>
      </c>
      <c r="SZ62" t="str">
        <f t="shared" si="1237"/>
        <v>0</v>
      </c>
      <c r="TA62" t="str">
        <f t="shared" si="1238"/>
        <v>0</v>
      </c>
      <c r="TB62" t="str">
        <f t="shared" si="1239"/>
        <v>0</v>
      </c>
      <c r="TC62" t="str">
        <f t="shared" si="1240"/>
        <v>0</v>
      </c>
      <c r="TD62" t="str">
        <f t="shared" si="1241"/>
        <v>0</v>
      </c>
      <c r="TE62" t="str">
        <f t="shared" si="1242"/>
        <v>0</v>
      </c>
      <c r="TF62" t="str">
        <f t="shared" si="1243"/>
        <v>0</v>
      </c>
      <c r="TG62" t="str">
        <f t="shared" si="1244"/>
        <v>0</v>
      </c>
      <c r="TH62" t="str">
        <f t="shared" si="1245"/>
        <v>0</v>
      </c>
      <c r="TI62" t="str">
        <f t="shared" si="1246"/>
        <v>0</v>
      </c>
      <c r="TJ62" t="str">
        <f t="shared" si="1247"/>
        <v>0</v>
      </c>
      <c r="TK62" t="str">
        <f t="shared" si="1248"/>
        <v>0</v>
      </c>
      <c r="TL62" t="str">
        <f t="shared" si="1249"/>
        <v>0</v>
      </c>
      <c r="TM62" t="str">
        <f t="shared" si="1250"/>
        <v>0</v>
      </c>
      <c r="TN62" t="str">
        <f t="shared" si="1251"/>
        <v>0</v>
      </c>
      <c r="TO62" t="str">
        <f t="shared" si="1252"/>
        <v>0</v>
      </c>
      <c r="TP62" t="str">
        <f t="shared" si="1253"/>
        <v>0</v>
      </c>
      <c r="TQ62" t="str">
        <f t="shared" si="1254"/>
        <v>0</v>
      </c>
      <c r="TR62" t="str">
        <f t="shared" si="1255"/>
        <v>0</v>
      </c>
      <c r="TS62" t="str">
        <f t="shared" si="1256"/>
        <v>0</v>
      </c>
      <c r="TT62" t="str">
        <f t="shared" si="1257"/>
        <v>0</v>
      </c>
      <c r="TU62" t="str">
        <f t="shared" si="1258"/>
        <v>0</v>
      </c>
      <c r="TV62" t="str">
        <f t="shared" si="1259"/>
        <v>0</v>
      </c>
      <c r="TW62" t="str">
        <f t="shared" si="1260"/>
        <v>0</v>
      </c>
      <c r="TX62" t="str">
        <f t="shared" si="1261"/>
        <v>0</v>
      </c>
      <c r="TY62" t="str">
        <f t="shared" si="1262"/>
        <v>0</v>
      </c>
      <c r="TZ62" t="str">
        <f t="shared" si="1263"/>
        <v>0</v>
      </c>
      <c r="UA62" t="str">
        <f t="shared" si="1264"/>
        <v>0</v>
      </c>
      <c r="UB62" t="str">
        <f t="shared" si="1265"/>
        <v>0</v>
      </c>
      <c r="UC62" t="str">
        <f t="shared" si="1266"/>
        <v>0</v>
      </c>
      <c r="UD62" t="str">
        <f t="shared" si="1267"/>
        <v>0</v>
      </c>
      <c r="UE62" t="str">
        <f t="shared" si="1268"/>
        <v>0</v>
      </c>
      <c r="UF62" t="str">
        <f t="shared" si="1269"/>
        <v>0</v>
      </c>
      <c r="UG62" t="str">
        <f t="shared" si="1270"/>
        <v>0</v>
      </c>
      <c r="UH62" t="str">
        <f t="shared" si="1271"/>
        <v>0</v>
      </c>
      <c r="UI62" t="str">
        <f t="shared" si="1272"/>
        <v>0</v>
      </c>
      <c r="UJ62" t="str">
        <f t="shared" si="1273"/>
        <v>0</v>
      </c>
      <c r="UK62" t="str">
        <f t="shared" si="1274"/>
        <v>0</v>
      </c>
      <c r="UL62" t="str">
        <f t="shared" si="1275"/>
        <v>0</v>
      </c>
      <c r="UM62" t="str">
        <f t="shared" si="1276"/>
        <v>0</v>
      </c>
      <c r="UN62" t="str">
        <f t="shared" si="1277"/>
        <v>0</v>
      </c>
      <c r="UO62" t="str">
        <f t="shared" si="1278"/>
        <v>0</v>
      </c>
      <c r="UP62" t="str">
        <f t="shared" si="1279"/>
        <v>0</v>
      </c>
      <c r="UQ62" t="str">
        <f t="shared" si="1280"/>
        <v>0</v>
      </c>
      <c r="UR62" t="str">
        <f t="shared" si="1281"/>
        <v>0</v>
      </c>
      <c r="US62" t="str">
        <f t="shared" si="1282"/>
        <v>0</v>
      </c>
      <c r="UT62" t="str">
        <f t="shared" si="1283"/>
        <v>0</v>
      </c>
      <c r="UU62" t="str">
        <f t="shared" si="1284"/>
        <v>0</v>
      </c>
      <c r="UV62" t="str">
        <f t="shared" si="1285"/>
        <v>0</v>
      </c>
      <c r="UW62" t="str">
        <f t="shared" si="1286"/>
        <v>0</v>
      </c>
      <c r="UX62" t="str">
        <f t="shared" si="1287"/>
        <v>0</v>
      </c>
      <c r="UY62" t="str">
        <f t="shared" si="1288"/>
        <v>0</v>
      </c>
      <c r="UZ62" t="str">
        <f t="shared" si="1289"/>
        <v>0</v>
      </c>
      <c r="VA62" t="str">
        <f t="shared" si="1290"/>
        <v>0</v>
      </c>
      <c r="VB62" t="str">
        <f t="shared" si="1291"/>
        <v>0</v>
      </c>
      <c r="VC62" t="str">
        <f t="shared" si="1292"/>
        <v>0</v>
      </c>
      <c r="VD62" t="str">
        <f t="shared" si="1293"/>
        <v>0</v>
      </c>
      <c r="VE62" t="str">
        <f t="shared" si="1294"/>
        <v>0</v>
      </c>
      <c r="VF62" t="str">
        <f t="shared" si="1295"/>
        <v>0</v>
      </c>
      <c r="VG62" t="str">
        <f t="shared" si="1296"/>
        <v>0</v>
      </c>
      <c r="VH62" t="str">
        <f t="shared" si="1297"/>
        <v>0</v>
      </c>
      <c r="VI62" t="str">
        <f t="shared" si="1298"/>
        <v>0</v>
      </c>
      <c r="VJ62" t="str">
        <f t="shared" si="1299"/>
        <v>0</v>
      </c>
      <c r="VK62" t="str">
        <f t="shared" si="1300"/>
        <v>0</v>
      </c>
      <c r="VL62" t="str">
        <f t="shared" si="1301"/>
        <v>0</v>
      </c>
      <c r="VM62" t="str">
        <f t="shared" si="1302"/>
        <v>0</v>
      </c>
      <c r="VN62" t="str">
        <f t="shared" si="1303"/>
        <v>0</v>
      </c>
      <c r="VO62" t="str">
        <f t="shared" si="1304"/>
        <v>0</v>
      </c>
      <c r="VQ62" s="4">
        <f t="shared" si="1305"/>
        <v>24.32</v>
      </c>
      <c r="VR62" s="4">
        <f t="shared" si="1306"/>
        <v>11.8</v>
      </c>
      <c r="VS62" s="4">
        <f t="shared" si="1307"/>
        <v>2.3499999999999996</v>
      </c>
      <c r="VT62" s="4">
        <f t="shared" si="1308"/>
        <v>0</v>
      </c>
      <c r="VV62" s="4">
        <f t="shared" si="1309"/>
        <v>38.470000000000006</v>
      </c>
      <c r="VY62">
        <f t="shared" si="1310"/>
        <v>1.25</v>
      </c>
      <c r="VZ62">
        <f t="shared" si="1311"/>
        <v>2.04</v>
      </c>
      <c r="WA62">
        <f t="shared" si="1312"/>
        <v>1.9</v>
      </c>
      <c r="WB62">
        <f t="shared" si="1313"/>
        <v>5.38</v>
      </c>
      <c r="WC62">
        <f t="shared" si="1314"/>
        <v>0.98</v>
      </c>
      <c r="WD62">
        <f t="shared" si="1315"/>
        <v>-1.23</v>
      </c>
      <c r="WE62">
        <f t="shared" si="1316"/>
        <v>9.17</v>
      </c>
      <c r="WF62">
        <f t="shared" si="1317"/>
        <v>2.63</v>
      </c>
      <c r="WG62">
        <f t="shared" si="1318"/>
        <v>20.36</v>
      </c>
      <c r="WH62">
        <f t="shared" si="1319"/>
        <v>0</v>
      </c>
      <c r="WI62">
        <f t="shared" si="1320"/>
        <v>-4.01</v>
      </c>
      <c r="WJ62">
        <f t="shared" si="1321"/>
        <v>0</v>
      </c>
      <c r="WK62">
        <f t="shared" si="1322"/>
        <v>0</v>
      </c>
      <c r="WL62">
        <f t="shared" si="1323"/>
        <v>0</v>
      </c>
      <c r="WM62">
        <f t="shared" si="1324"/>
        <v>0</v>
      </c>
      <c r="WN62">
        <f t="shared" si="1325"/>
        <v>0</v>
      </c>
      <c r="WO62">
        <f t="shared" si="1326"/>
        <v>0</v>
      </c>
      <c r="WP62">
        <f t="shared" si="1327"/>
        <v>0</v>
      </c>
      <c r="WQ62">
        <f t="shared" si="1328"/>
        <v>0</v>
      </c>
      <c r="WR62">
        <f t="shared" si="1329"/>
        <v>0</v>
      </c>
      <c r="WS62">
        <f t="shared" si="1330"/>
        <v>0</v>
      </c>
      <c r="WT62">
        <f t="shared" si="1331"/>
        <v>0</v>
      </c>
      <c r="WU62">
        <f t="shared" si="1332"/>
        <v>0</v>
      </c>
      <c r="WV62">
        <f t="shared" si="1333"/>
        <v>0</v>
      </c>
      <c r="WW62">
        <f t="shared" si="1334"/>
        <v>0</v>
      </c>
      <c r="WX62">
        <f t="shared" si="1335"/>
        <v>0</v>
      </c>
      <c r="WY62">
        <f t="shared" si="1336"/>
        <v>0</v>
      </c>
      <c r="WZ62">
        <f t="shared" si="1337"/>
        <v>0</v>
      </c>
      <c r="XA62">
        <f t="shared" si="1338"/>
        <v>0</v>
      </c>
      <c r="XB62">
        <f t="shared" si="1339"/>
        <v>0</v>
      </c>
      <c r="XC62">
        <f t="shared" si="1340"/>
        <v>0</v>
      </c>
      <c r="XD62">
        <f t="shared" si="1341"/>
        <v>0</v>
      </c>
      <c r="XE62">
        <f t="shared" si="1342"/>
        <v>0</v>
      </c>
      <c r="XF62">
        <f t="shared" si="1343"/>
        <v>0</v>
      </c>
      <c r="XG62">
        <f t="shared" si="1344"/>
        <v>0</v>
      </c>
      <c r="XH62">
        <f t="shared" si="1345"/>
        <v>0</v>
      </c>
      <c r="XI62">
        <f t="shared" si="1346"/>
        <v>0</v>
      </c>
      <c r="XJ62">
        <f t="shared" si="1347"/>
        <v>0</v>
      </c>
      <c r="XK62">
        <f t="shared" si="1348"/>
        <v>0</v>
      </c>
      <c r="XL62">
        <f t="shared" si="1349"/>
        <v>0</v>
      </c>
      <c r="XM62">
        <f t="shared" si="1350"/>
        <v>0</v>
      </c>
      <c r="XN62">
        <f t="shared" si="1351"/>
        <v>0</v>
      </c>
      <c r="XO62">
        <f t="shared" si="1352"/>
        <v>0</v>
      </c>
      <c r="XP62">
        <f t="shared" si="1353"/>
        <v>0</v>
      </c>
      <c r="XQ62">
        <f t="shared" si="1354"/>
        <v>0</v>
      </c>
      <c r="XR62">
        <f t="shared" si="1355"/>
        <v>0</v>
      </c>
      <c r="XS62">
        <f t="shared" si="1356"/>
        <v>0</v>
      </c>
      <c r="XT62">
        <f t="shared" si="1357"/>
        <v>0</v>
      </c>
      <c r="XU62">
        <f t="shared" si="1358"/>
        <v>0</v>
      </c>
      <c r="XV62">
        <f t="shared" si="1359"/>
        <v>0</v>
      </c>
      <c r="XW62">
        <f t="shared" si="1360"/>
        <v>0</v>
      </c>
      <c r="XX62">
        <f t="shared" si="1361"/>
        <v>0</v>
      </c>
      <c r="XY62">
        <f t="shared" si="1362"/>
        <v>0</v>
      </c>
      <c r="XZ62">
        <f t="shared" si="1363"/>
        <v>0</v>
      </c>
      <c r="YA62">
        <f t="shared" si="1364"/>
        <v>0</v>
      </c>
      <c r="YB62">
        <f t="shared" si="1365"/>
        <v>0</v>
      </c>
      <c r="YC62">
        <f t="shared" si="1366"/>
        <v>0</v>
      </c>
      <c r="YD62">
        <f t="shared" si="1367"/>
        <v>0</v>
      </c>
      <c r="YE62">
        <f t="shared" si="1368"/>
        <v>0</v>
      </c>
      <c r="YF62">
        <f t="shared" si="1369"/>
        <v>0</v>
      </c>
      <c r="YG62">
        <f t="shared" si="1370"/>
        <v>0</v>
      </c>
      <c r="YH62">
        <f t="shared" si="1371"/>
        <v>0</v>
      </c>
      <c r="YI62">
        <f t="shared" si="1372"/>
        <v>0</v>
      </c>
      <c r="YJ62">
        <f t="shared" si="1373"/>
        <v>0</v>
      </c>
      <c r="YK62">
        <f t="shared" si="1374"/>
        <v>0</v>
      </c>
      <c r="YL62">
        <f t="shared" si="1375"/>
        <v>0</v>
      </c>
      <c r="YM62">
        <f t="shared" si="1376"/>
        <v>0</v>
      </c>
      <c r="YN62">
        <f t="shared" si="1377"/>
        <v>0</v>
      </c>
      <c r="YO62">
        <f t="shared" si="1378"/>
        <v>0</v>
      </c>
      <c r="YP62">
        <f t="shared" si="1379"/>
        <v>0</v>
      </c>
      <c r="YQ62">
        <f t="shared" si="1380"/>
        <v>0</v>
      </c>
      <c r="YR62">
        <f t="shared" si="1381"/>
        <v>0</v>
      </c>
      <c r="YS62">
        <f t="shared" si="1382"/>
        <v>0</v>
      </c>
      <c r="YT62">
        <f t="shared" si="1383"/>
        <v>0</v>
      </c>
      <c r="YU62">
        <f t="shared" si="1384"/>
        <v>0</v>
      </c>
      <c r="YV62">
        <f t="shared" si="1385"/>
        <v>0</v>
      </c>
      <c r="YW62">
        <f t="shared" si="1386"/>
        <v>0</v>
      </c>
      <c r="YX62">
        <f t="shared" si="1387"/>
        <v>0</v>
      </c>
      <c r="YY62">
        <f t="shared" si="1388"/>
        <v>0</v>
      </c>
      <c r="YZ62">
        <f t="shared" si="1389"/>
        <v>0</v>
      </c>
      <c r="ZA62">
        <f t="shared" si="1390"/>
        <v>0</v>
      </c>
      <c r="ZB62">
        <f t="shared" si="1391"/>
        <v>0</v>
      </c>
      <c r="ZC62">
        <f t="shared" si="1392"/>
        <v>0</v>
      </c>
      <c r="ZD62">
        <f t="shared" si="1393"/>
        <v>0</v>
      </c>
      <c r="ZE62">
        <f t="shared" si="1394"/>
        <v>0</v>
      </c>
      <c r="ZG62" s="4">
        <f t="shared" si="1395"/>
        <v>326</v>
      </c>
      <c r="ZH62" s="4">
        <f t="shared" si="1396"/>
        <v>134</v>
      </c>
      <c r="ZI62" s="4">
        <f t="shared" si="1397"/>
        <v>220</v>
      </c>
      <c r="ZJ62" s="4">
        <f t="shared" si="1398"/>
        <v>0</v>
      </c>
      <c r="ZL62" s="4">
        <f t="shared" si="1399"/>
        <v>680</v>
      </c>
      <c r="ZO62">
        <f t="shared" si="1400"/>
        <v>53</v>
      </c>
      <c r="ZP62">
        <f t="shared" si="1401"/>
        <v>64</v>
      </c>
      <c r="ZQ62">
        <f t="shared" si="1402"/>
        <v>83</v>
      </c>
      <c r="ZR62">
        <f t="shared" si="1403"/>
        <v>68</v>
      </c>
      <c r="ZS62">
        <f t="shared" si="1404"/>
        <v>65</v>
      </c>
      <c r="ZT62">
        <f t="shared" si="1405"/>
        <v>88</v>
      </c>
      <c r="ZU62">
        <f t="shared" si="1406"/>
        <v>55</v>
      </c>
      <c r="ZV62">
        <f t="shared" si="1407"/>
        <v>79</v>
      </c>
      <c r="ZW62">
        <f t="shared" si="1408"/>
        <v>38</v>
      </c>
      <c r="ZX62">
        <f t="shared" si="1409"/>
        <v>0</v>
      </c>
      <c r="ZY62">
        <f t="shared" si="1410"/>
        <v>87</v>
      </c>
      <c r="ZZ62">
        <f t="shared" si="1411"/>
        <v>0</v>
      </c>
      <c r="AAA62">
        <f t="shared" si="1412"/>
        <v>0</v>
      </c>
      <c r="AAB62">
        <f t="shared" si="1413"/>
        <v>0</v>
      </c>
      <c r="AAC62">
        <f t="shared" si="1414"/>
        <v>0</v>
      </c>
      <c r="AAD62">
        <f t="shared" si="1415"/>
        <v>0</v>
      </c>
      <c r="AAE62">
        <f t="shared" si="1416"/>
        <v>0</v>
      </c>
      <c r="AAF62">
        <f t="shared" si="1417"/>
        <v>0</v>
      </c>
      <c r="AAG62">
        <f t="shared" si="1418"/>
        <v>0</v>
      </c>
      <c r="AAH62">
        <f t="shared" si="1419"/>
        <v>0</v>
      </c>
      <c r="AAI62">
        <f t="shared" si="1420"/>
        <v>0</v>
      </c>
      <c r="AAJ62">
        <f t="shared" si="1421"/>
        <v>0</v>
      </c>
      <c r="AAK62">
        <f t="shared" si="1422"/>
        <v>0</v>
      </c>
      <c r="AAL62">
        <f t="shared" si="1423"/>
        <v>0</v>
      </c>
      <c r="AAM62">
        <f t="shared" si="1424"/>
        <v>0</v>
      </c>
      <c r="AAN62">
        <f t="shared" si="1425"/>
        <v>0</v>
      </c>
      <c r="AAO62">
        <f t="shared" si="1426"/>
        <v>0</v>
      </c>
      <c r="AAP62">
        <f t="shared" si="1427"/>
        <v>0</v>
      </c>
      <c r="AAQ62">
        <f t="shared" si="1428"/>
        <v>0</v>
      </c>
      <c r="AAR62">
        <f t="shared" si="1429"/>
        <v>0</v>
      </c>
      <c r="AAS62">
        <f t="shared" si="1430"/>
        <v>0</v>
      </c>
      <c r="AAT62">
        <f t="shared" si="1431"/>
        <v>0</v>
      </c>
      <c r="AAU62">
        <f t="shared" si="1432"/>
        <v>0</v>
      </c>
      <c r="AAV62">
        <f t="shared" si="1433"/>
        <v>0</v>
      </c>
      <c r="AAW62">
        <f t="shared" si="1434"/>
        <v>0</v>
      </c>
      <c r="AAX62">
        <f t="shared" si="1435"/>
        <v>0</v>
      </c>
      <c r="AAY62">
        <f t="shared" si="1436"/>
        <v>0</v>
      </c>
      <c r="AAZ62">
        <f t="shared" si="1437"/>
        <v>0</v>
      </c>
      <c r="ABA62">
        <f t="shared" si="1438"/>
        <v>0</v>
      </c>
      <c r="ABB62">
        <f t="shared" si="1439"/>
        <v>0</v>
      </c>
      <c r="ABC62">
        <f t="shared" si="1440"/>
        <v>0</v>
      </c>
      <c r="ABD62">
        <f t="shared" si="1441"/>
        <v>0</v>
      </c>
      <c r="ABE62">
        <f t="shared" si="1442"/>
        <v>0</v>
      </c>
      <c r="ABF62">
        <f t="shared" si="1443"/>
        <v>0</v>
      </c>
      <c r="ABG62">
        <f t="shared" si="1444"/>
        <v>0</v>
      </c>
      <c r="ABH62">
        <f t="shared" si="1445"/>
        <v>0</v>
      </c>
      <c r="ABI62">
        <f t="shared" si="1446"/>
        <v>0</v>
      </c>
      <c r="ABJ62">
        <f t="shared" si="1447"/>
        <v>0</v>
      </c>
      <c r="ABK62">
        <f t="shared" si="1448"/>
        <v>0</v>
      </c>
      <c r="ABL62">
        <f t="shared" si="1449"/>
        <v>0</v>
      </c>
      <c r="ABM62">
        <f t="shared" si="1450"/>
        <v>0</v>
      </c>
      <c r="ABN62">
        <f t="shared" si="1451"/>
        <v>0</v>
      </c>
      <c r="ABO62">
        <f t="shared" si="1452"/>
        <v>0</v>
      </c>
      <c r="ABP62">
        <f t="shared" si="1453"/>
        <v>0</v>
      </c>
      <c r="ABQ62">
        <f t="shared" si="1454"/>
        <v>0</v>
      </c>
      <c r="ABR62">
        <f t="shared" si="1455"/>
        <v>0</v>
      </c>
      <c r="ABS62">
        <f t="shared" si="1456"/>
        <v>0</v>
      </c>
      <c r="ABT62">
        <f t="shared" si="1457"/>
        <v>0</v>
      </c>
      <c r="ABU62">
        <f t="shared" si="1458"/>
        <v>0</v>
      </c>
      <c r="ABV62">
        <f t="shared" si="1459"/>
        <v>0</v>
      </c>
      <c r="ABW62">
        <f t="shared" si="1460"/>
        <v>0</v>
      </c>
      <c r="ABX62">
        <f t="shared" si="1461"/>
        <v>0</v>
      </c>
      <c r="ABY62">
        <f t="shared" si="1462"/>
        <v>0</v>
      </c>
      <c r="ABZ62">
        <f t="shared" si="1463"/>
        <v>0</v>
      </c>
      <c r="ACA62">
        <f t="shared" si="1464"/>
        <v>0</v>
      </c>
      <c r="ACB62">
        <f t="shared" si="1465"/>
        <v>0</v>
      </c>
      <c r="ACC62">
        <f t="shared" si="1466"/>
        <v>0</v>
      </c>
      <c r="ACD62">
        <f t="shared" si="1467"/>
        <v>0</v>
      </c>
      <c r="ACE62">
        <f t="shared" si="1468"/>
        <v>0</v>
      </c>
      <c r="ACF62">
        <f t="shared" si="1469"/>
        <v>0</v>
      </c>
      <c r="ACG62">
        <f t="shared" si="1470"/>
        <v>0</v>
      </c>
      <c r="ACH62">
        <f t="shared" si="1471"/>
        <v>0</v>
      </c>
      <c r="ACI62">
        <f t="shared" si="1472"/>
        <v>0</v>
      </c>
      <c r="ACJ62">
        <f t="shared" si="1473"/>
        <v>0</v>
      </c>
      <c r="ACK62">
        <f t="shared" si="1474"/>
        <v>0</v>
      </c>
      <c r="ACL62">
        <f t="shared" si="1475"/>
        <v>0</v>
      </c>
      <c r="ACM62">
        <f t="shared" si="1476"/>
        <v>0</v>
      </c>
      <c r="ACN62">
        <f t="shared" si="1477"/>
        <v>0</v>
      </c>
      <c r="ACO62">
        <f t="shared" si="1478"/>
        <v>0</v>
      </c>
      <c r="ACP62">
        <f t="shared" si="1479"/>
        <v>0</v>
      </c>
      <c r="ACQ62">
        <f t="shared" si="1480"/>
        <v>0</v>
      </c>
      <c r="ACR62">
        <f t="shared" si="1481"/>
        <v>0</v>
      </c>
      <c r="ACS62">
        <f t="shared" si="1482"/>
        <v>0</v>
      </c>
      <c r="ACT62">
        <f t="shared" si="1483"/>
        <v>0</v>
      </c>
      <c r="ACU62">
        <f t="shared" si="1484"/>
        <v>0</v>
      </c>
      <c r="ACW62" s="4">
        <f t="shared" si="1485"/>
        <v>385.6</v>
      </c>
      <c r="ACX62" s="4">
        <f t="shared" si="1486"/>
        <v>44.599999999999994</v>
      </c>
      <c r="ACY62" s="4">
        <f t="shared" si="1487"/>
        <v>161.4</v>
      </c>
      <c r="ACZ62" s="4">
        <f t="shared" si="1488"/>
        <v>0</v>
      </c>
      <c r="ADA62" s="88">
        <f t="shared" si="1489"/>
        <v>4.7222875812470377</v>
      </c>
      <c r="ADB62" s="4">
        <f t="shared" si="1490"/>
        <v>591.6</v>
      </c>
      <c r="ADC62" s="5">
        <f t="shared" si="1491"/>
        <v>8.7817993600400595</v>
      </c>
      <c r="ADD62" s="5">
        <f t="shared" si="1492"/>
        <v>7.3348483283568999</v>
      </c>
      <c r="ADE62">
        <f t="shared" si="1493"/>
        <v>112.3</v>
      </c>
      <c r="ADF62">
        <f t="shared" si="1494"/>
        <v>15</v>
      </c>
      <c r="ADG62">
        <f t="shared" si="1495"/>
        <v>107.3</v>
      </c>
      <c r="ADH62">
        <f t="shared" si="1496"/>
        <v>12.8</v>
      </c>
      <c r="ADI62">
        <f t="shared" si="1497"/>
        <v>110.4</v>
      </c>
      <c r="ADJ62">
        <f t="shared" si="1498"/>
        <v>103.7</v>
      </c>
      <c r="ADK62">
        <f t="shared" si="1499"/>
        <v>21.2</v>
      </c>
      <c r="ADL62">
        <f t="shared" si="1500"/>
        <v>23.4</v>
      </c>
      <c r="ADM62">
        <f t="shared" si="1501"/>
        <v>47.3</v>
      </c>
      <c r="ADN62">
        <f t="shared" si="1502"/>
        <v>0</v>
      </c>
      <c r="ADO62">
        <f t="shared" si="1503"/>
        <v>38.200000000000003</v>
      </c>
      <c r="ADP62">
        <f t="shared" si="1504"/>
        <v>0</v>
      </c>
      <c r="ADQ62">
        <f t="shared" si="1505"/>
        <v>0</v>
      </c>
      <c r="ADR62">
        <f t="shared" si="1506"/>
        <v>0</v>
      </c>
      <c r="ADS62">
        <f t="shared" si="1507"/>
        <v>0</v>
      </c>
      <c r="ADT62">
        <f t="shared" si="1508"/>
        <v>0</v>
      </c>
      <c r="ADU62">
        <f t="shared" si="1509"/>
        <v>0</v>
      </c>
      <c r="ADV62">
        <f t="shared" si="1510"/>
        <v>0</v>
      </c>
      <c r="ADW62">
        <f t="shared" si="1511"/>
        <v>0</v>
      </c>
      <c r="ADX62">
        <f t="shared" si="1512"/>
        <v>0</v>
      </c>
      <c r="ADY62">
        <f t="shared" si="1513"/>
        <v>0</v>
      </c>
      <c r="ADZ62">
        <f t="shared" si="1514"/>
        <v>0</v>
      </c>
      <c r="AEA62">
        <f t="shared" si="1515"/>
        <v>0</v>
      </c>
      <c r="AEB62">
        <f t="shared" si="1516"/>
        <v>0</v>
      </c>
      <c r="AEC62">
        <f t="shared" si="1517"/>
        <v>0</v>
      </c>
      <c r="AED62">
        <f t="shared" si="1518"/>
        <v>0</v>
      </c>
      <c r="AEE62">
        <f t="shared" si="1519"/>
        <v>0</v>
      </c>
      <c r="AEF62">
        <f t="shared" si="1520"/>
        <v>0</v>
      </c>
      <c r="AEG62">
        <f t="shared" si="1521"/>
        <v>0</v>
      </c>
      <c r="AEH62">
        <f t="shared" si="1522"/>
        <v>0</v>
      </c>
      <c r="AEI62">
        <f t="shared" si="1523"/>
        <v>0</v>
      </c>
      <c r="AEJ62">
        <f t="shared" si="1524"/>
        <v>0</v>
      </c>
      <c r="AEK62">
        <f t="shared" si="1525"/>
        <v>0</v>
      </c>
      <c r="AEL62">
        <f t="shared" si="1526"/>
        <v>0</v>
      </c>
      <c r="AEM62">
        <f t="shared" si="1527"/>
        <v>0</v>
      </c>
      <c r="AEN62">
        <f t="shared" si="1528"/>
        <v>0</v>
      </c>
      <c r="AEO62">
        <f t="shared" si="1529"/>
        <v>0</v>
      </c>
      <c r="AEP62">
        <f t="shared" si="1530"/>
        <v>0</v>
      </c>
      <c r="AEQ62">
        <f t="shared" si="1531"/>
        <v>0</v>
      </c>
      <c r="AER62">
        <f t="shared" si="1532"/>
        <v>0</v>
      </c>
      <c r="AES62">
        <f t="shared" si="1533"/>
        <v>0</v>
      </c>
      <c r="AET62">
        <f t="shared" si="1534"/>
        <v>0</v>
      </c>
      <c r="AEU62">
        <f t="shared" si="1535"/>
        <v>0</v>
      </c>
      <c r="AEV62">
        <f t="shared" si="1536"/>
        <v>0</v>
      </c>
      <c r="AEW62">
        <f t="shared" si="1537"/>
        <v>0</v>
      </c>
      <c r="AEX62">
        <f t="shared" si="1538"/>
        <v>0</v>
      </c>
      <c r="AEY62">
        <f t="shared" si="1539"/>
        <v>0</v>
      </c>
      <c r="AEZ62">
        <f t="shared" si="1540"/>
        <v>0</v>
      </c>
      <c r="AFA62">
        <f t="shared" si="1541"/>
        <v>0</v>
      </c>
      <c r="AFB62">
        <f t="shared" si="1542"/>
        <v>0</v>
      </c>
      <c r="AFC62">
        <f t="shared" si="1543"/>
        <v>0</v>
      </c>
      <c r="AFD62">
        <f t="shared" si="1544"/>
        <v>0</v>
      </c>
      <c r="AFE62">
        <f t="shared" si="1545"/>
        <v>0</v>
      </c>
      <c r="AFF62">
        <f t="shared" si="1546"/>
        <v>0</v>
      </c>
      <c r="AFG62">
        <f t="shared" si="1547"/>
        <v>0</v>
      </c>
      <c r="AFH62">
        <f t="shared" si="1548"/>
        <v>0</v>
      </c>
      <c r="AFI62">
        <f t="shared" si="1549"/>
        <v>0</v>
      </c>
      <c r="AFJ62">
        <f t="shared" si="1550"/>
        <v>0</v>
      </c>
      <c r="AFK62">
        <f t="shared" si="1551"/>
        <v>0</v>
      </c>
      <c r="AFL62">
        <f t="shared" si="1552"/>
        <v>0</v>
      </c>
      <c r="AFM62">
        <f t="shared" si="1553"/>
        <v>0</v>
      </c>
      <c r="AFN62">
        <f t="shared" si="1554"/>
        <v>0</v>
      </c>
      <c r="AFO62">
        <f t="shared" si="1555"/>
        <v>0</v>
      </c>
      <c r="AFP62">
        <f t="shared" si="1556"/>
        <v>0</v>
      </c>
      <c r="AFQ62">
        <f t="shared" si="1557"/>
        <v>0</v>
      </c>
      <c r="AFR62">
        <f t="shared" si="1558"/>
        <v>0</v>
      </c>
      <c r="AFS62">
        <f t="shared" si="1559"/>
        <v>0</v>
      </c>
      <c r="AFT62">
        <f t="shared" si="1560"/>
        <v>0</v>
      </c>
      <c r="AFU62">
        <f t="shared" si="1561"/>
        <v>0</v>
      </c>
      <c r="AFV62">
        <f t="shared" si="1562"/>
        <v>0</v>
      </c>
      <c r="AFW62">
        <f t="shared" si="1563"/>
        <v>0</v>
      </c>
      <c r="AFX62">
        <f t="shared" si="1564"/>
        <v>0</v>
      </c>
      <c r="AFY62">
        <f t="shared" si="1565"/>
        <v>0</v>
      </c>
      <c r="AFZ62">
        <f t="shared" si="1566"/>
        <v>0</v>
      </c>
      <c r="AGA62">
        <f t="shared" si="1567"/>
        <v>0</v>
      </c>
      <c r="AGB62">
        <f t="shared" si="1568"/>
        <v>0</v>
      </c>
      <c r="AGC62">
        <f t="shared" si="1569"/>
        <v>0</v>
      </c>
      <c r="AGD62">
        <f t="shared" si="1570"/>
        <v>0</v>
      </c>
      <c r="AGE62">
        <f t="shared" si="1571"/>
        <v>0</v>
      </c>
      <c r="AGF62">
        <f t="shared" si="1572"/>
        <v>0</v>
      </c>
      <c r="AGG62">
        <f t="shared" si="1573"/>
        <v>0</v>
      </c>
      <c r="AGH62">
        <f t="shared" si="1574"/>
        <v>0</v>
      </c>
      <c r="AGI62">
        <f t="shared" si="1575"/>
        <v>0</v>
      </c>
      <c r="AGJ62">
        <f t="shared" si="1576"/>
        <v>0</v>
      </c>
      <c r="AGK62">
        <f t="shared" si="1577"/>
        <v>0</v>
      </c>
      <c r="AGM62" s="88">
        <f t="shared" si="1578"/>
        <v>79</v>
      </c>
      <c r="AGN62" s="88">
        <v>79</v>
      </c>
      <c r="AGO62">
        <v>10</v>
      </c>
      <c r="AGP62">
        <f t="shared" si="1579"/>
        <v>3</v>
      </c>
      <c r="AGQ62">
        <f t="shared" si="1580"/>
        <v>3</v>
      </c>
      <c r="AGR62">
        <f t="shared" si="1581"/>
        <v>3</v>
      </c>
      <c r="AGS62">
        <f t="shared" si="1582"/>
        <v>2</v>
      </c>
      <c r="AGT62">
        <f t="shared" si="1583"/>
        <v>3</v>
      </c>
      <c r="AGU62">
        <f t="shared" si="1584"/>
        <v>3</v>
      </c>
      <c r="AGV62">
        <f t="shared" si="1585"/>
        <v>5</v>
      </c>
      <c r="AGW62">
        <f t="shared" si="1586"/>
        <v>7</v>
      </c>
      <c r="AGX62">
        <f t="shared" si="1587"/>
        <v>3</v>
      </c>
      <c r="AGY62">
        <f t="shared" si="1588"/>
        <v>0</v>
      </c>
      <c r="AGZ62">
        <f t="shared" si="1589"/>
        <v>9</v>
      </c>
      <c r="AHA62">
        <f t="shared" si="1590"/>
        <v>0</v>
      </c>
      <c r="AHB62">
        <f t="shared" si="1591"/>
        <v>0</v>
      </c>
      <c r="AHC62">
        <f t="shared" si="1592"/>
        <v>0</v>
      </c>
      <c r="AHD62">
        <f t="shared" si="1593"/>
        <v>0</v>
      </c>
      <c r="AHE62">
        <f t="shared" si="1594"/>
        <v>0</v>
      </c>
      <c r="AHF62">
        <f t="shared" si="1595"/>
        <v>0</v>
      </c>
      <c r="AHG62">
        <f t="shared" si="1596"/>
        <v>0</v>
      </c>
      <c r="AHH62">
        <f t="shared" si="1597"/>
        <v>0</v>
      </c>
      <c r="AHI62">
        <f t="shared" si="1598"/>
        <v>0</v>
      </c>
      <c r="AHJ62">
        <f t="shared" si="1599"/>
        <v>0</v>
      </c>
      <c r="AHK62">
        <f t="shared" si="1600"/>
        <v>0</v>
      </c>
      <c r="AHL62">
        <f t="shared" si="1601"/>
        <v>0</v>
      </c>
      <c r="AHM62">
        <f t="shared" si="1602"/>
        <v>0</v>
      </c>
      <c r="AHN62">
        <f t="shared" si="1603"/>
        <v>0</v>
      </c>
      <c r="AHO62">
        <f t="shared" si="1604"/>
        <v>0</v>
      </c>
      <c r="AHP62">
        <f t="shared" si="1605"/>
        <v>0</v>
      </c>
      <c r="AHQ62">
        <f t="shared" si="1606"/>
        <v>0</v>
      </c>
      <c r="AHR62">
        <f t="shared" si="1607"/>
        <v>0</v>
      </c>
      <c r="AHS62">
        <f t="shared" si="1608"/>
        <v>0</v>
      </c>
      <c r="AHT62">
        <f t="shared" si="1609"/>
        <v>0</v>
      </c>
      <c r="AHU62">
        <f t="shared" si="1610"/>
        <v>0</v>
      </c>
      <c r="AHV62">
        <f t="shared" si="1611"/>
        <v>0</v>
      </c>
      <c r="AHW62">
        <f t="shared" si="1612"/>
        <v>0</v>
      </c>
      <c r="AHX62">
        <f t="shared" si="1613"/>
        <v>0</v>
      </c>
      <c r="AHY62">
        <f t="shared" si="1614"/>
        <v>0</v>
      </c>
      <c r="AHZ62">
        <f t="shared" si="1615"/>
        <v>0</v>
      </c>
      <c r="AIA62">
        <f t="shared" si="1616"/>
        <v>0</v>
      </c>
      <c r="AIB62">
        <f t="shared" si="1617"/>
        <v>0</v>
      </c>
      <c r="AIC62">
        <f t="shared" si="1618"/>
        <v>0</v>
      </c>
      <c r="AID62">
        <f t="shared" si="1619"/>
        <v>0</v>
      </c>
      <c r="AIE62">
        <f t="shared" si="1620"/>
        <v>0</v>
      </c>
      <c r="AIF62">
        <f t="shared" si="1621"/>
        <v>0</v>
      </c>
      <c r="AIG62">
        <f t="shared" si="1622"/>
        <v>0</v>
      </c>
      <c r="AIH62">
        <f t="shared" si="1623"/>
        <v>0</v>
      </c>
      <c r="AII62">
        <f t="shared" si="1624"/>
        <v>0</v>
      </c>
      <c r="AIJ62">
        <f t="shared" si="1625"/>
        <v>0</v>
      </c>
      <c r="AIK62">
        <f t="shared" si="1626"/>
        <v>0</v>
      </c>
      <c r="AIL62">
        <f t="shared" si="1627"/>
        <v>0</v>
      </c>
      <c r="AIM62">
        <f t="shared" si="1628"/>
        <v>0</v>
      </c>
      <c r="AIN62">
        <f t="shared" si="1629"/>
        <v>0</v>
      </c>
      <c r="AIO62">
        <f t="shared" si="1630"/>
        <v>0</v>
      </c>
      <c r="AIP62">
        <f t="shared" si="1631"/>
        <v>0</v>
      </c>
      <c r="AIQ62">
        <f t="shared" si="1632"/>
        <v>0</v>
      </c>
      <c r="AIR62">
        <f t="shared" si="1633"/>
        <v>0</v>
      </c>
      <c r="AIS62">
        <f t="shared" si="1634"/>
        <v>0</v>
      </c>
      <c r="AIT62">
        <f t="shared" si="1635"/>
        <v>0</v>
      </c>
      <c r="AIU62">
        <f t="shared" si="1636"/>
        <v>0</v>
      </c>
      <c r="AIV62">
        <f t="shared" si="1637"/>
        <v>0</v>
      </c>
      <c r="AIW62">
        <f t="shared" si="1638"/>
        <v>0</v>
      </c>
      <c r="AIX62">
        <f t="shared" si="1639"/>
        <v>0</v>
      </c>
      <c r="AIY62">
        <f t="shared" si="1640"/>
        <v>0</v>
      </c>
      <c r="AIZ62">
        <f t="shared" si="1641"/>
        <v>0</v>
      </c>
      <c r="AJA62">
        <f t="shared" si="1642"/>
        <v>0</v>
      </c>
      <c r="AJB62">
        <f t="shared" si="1643"/>
        <v>0</v>
      </c>
      <c r="AJC62">
        <f t="shared" si="1644"/>
        <v>0</v>
      </c>
      <c r="AJD62">
        <f t="shared" si="1645"/>
        <v>0</v>
      </c>
      <c r="AJE62">
        <f t="shared" si="1646"/>
        <v>0</v>
      </c>
      <c r="AJF62">
        <f t="shared" si="1647"/>
        <v>0</v>
      </c>
      <c r="AJG62">
        <f t="shared" si="1648"/>
        <v>0</v>
      </c>
      <c r="AJH62">
        <f t="shared" si="1649"/>
        <v>0</v>
      </c>
      <c r="AJI62">
        <f t="shared" si="1650"/>
        <v>0</v>
      </c>
      <c r="AJJ62">
        <f t="shared" si="1651"/>
        <v>0</v>
      </c>
      <c r="AJK62">
        <f t="shared" si="1652"/>
        <v>0</v>
      </c>
      <c r="AJL62">
        <f t="shared" si="1653"/>
        <v>0</v>
      </c>
      <c r="AJM62">
        <f t="shared" si="1654"/>
        <v>0</v>
      </c>
      <c r="AJN62">
        <f t="shared" si="1655"/>
        <v>0</v>
      </c>
      <c r="AJO62">
        <f t="shared" si="1656"/>
        <v>0</v>
      </c>
      <c r="AJP62">
        <f t="shared" si="1657"/>
        <v>0</v>
      </c>
      <c r="AJQ62">
        <f t="shared" si="1658"/>
        <v>0</v>
      </c>
      <c r="AJR62">
        <f t="shared" si="1659"/>
        <v>0</v>
      </c>
      <c r="AJS62">
        <f t="shared" si="1660"/>
        <v>0</v>
      </c>
      <c r="AJT62">
        <f t="shared" si="1661"/>
        <v>0</v>
      </c>
      <c r="AJU62">
        <f t="shared" si="1662"/>
        <v>0</v>
      </c>
      <c r="AJV62">
        <f t="shared" si="1663"/>
        <v>0</v>
      </c>
      <c r="AJX62">
        <v>53</v>
      </c>
      <c r="AJY62">
        <v>1</v>
      </c>
      <c r="AJZ62">
        <v>1</v>
      </c>
      <c r="AKA62">
        <f t="shared" si="1664"/>
        <v>2</v>
      </c>
      <c r="AKB62">
        <f t="shared" si="1665"/>
        <v>2</v>
      </c>
      <c r="AKC62">
        <f t="shared" si="1666"/>
        <v>1</v>
      </c>
      <c r="AKD62">
        <f t="shared" si="1667"/>
        <v>8</v>
      </c>
      <c r="AKE62">
        <f t="shared" si="1668"/>
        <v>2</v>
      </c>
      <c r="AKF62">
        <f t="shared" si="1669"/>
        <v>8</v>
      </c>
      <c r="AKG62">
        <f t="shared" si="1670"/>
        <v>0</v>
      </c>
      <c r="AKH62">
        <f t="shared" si="1671"/>
        <v>1</v>
      </c>
      <c r="AKI62">
        <f t="shared" si="1672"/>
        <v>0</v>
      </c>
      <c r="AKJ62">
        <f t="shared" si="1673"/>
        <v>0</v>
      </c>
      <c r="AKK62">
        <f t="shared" si="1674"/>
        <v>0</v>
      </c>
      <c r="AKL62">
        <f t="shared" si="1675"/>
        <v>0</v>
      </c>
      <c r="AKM62">
        <f t="shared" si="1676"/>
        <v>0</v>
      </c>
      <c r="AKN62">
        <f t="shared" si="1677"/>
        <v>0</v>
      </c>
      <c r="AKO62">
        <f t="shared" si="1678"/>
        <v>0</v>
      </c>
      <c r="AKP62">
        <f t="shared" si="1679"/>
        <v>0</v>
      </c>
      <c r="AKQ62">
        <f t="shared" si="1680"/>
        <v>0</v>
      </c>
      <c r="AKR62">
        <f t="shared" si="1681"/>
        <v>0</v>
      </c>
      <c r="AKS62">
        <f t="shared" si="1682"/>
        <v>0</v>
      </c>
      <c r="AKT62">
        <f t="shared" si="1683"/>
        <v>0</v>
      </c>
      <c r="AKU62">
        <f t="shared" si="1684"/>
        <v>0</v>
      </c>
      <c r="AKV62">
        <f t="shared" si="1685"/>
        <v>0</v>
      </c>
      <c r="AKW62">
        <f t="shared" si="1686"/>
        <v>0</v>
      </c>
      <c r="AKX62">
        <f t="shared" si="1687"/>
        <v>0</v>
      </c>
      <c r="AKY62">
        <f t="shared" si="1688"/>
        <v>0</v>
      </c>
      <c r="AKZ62">
        <f t="shared" si="1689"/>
        <v>0</v>
      </c>
      <c r="ALA62">
        <f t="shared" si="1690"/>
        <v>0</v>
      </c>
      <c r="ALB62">
        <f t="shared" si="1691"/>
        <v>0</v>
      </c>
      <c r="ALC62">
        <f t="shared" si="1692"/>
        <v>0</v>
      </c>
      <c r="ALD62">
        <f t="shared" si="1693"/>
        <v>0</v>
      </c>
      <c r="ALE62">
        <f t="shared" si="1694"/>
        <v>0</v>
      </c>
      <c r="ALF62">
        <f t="shared" si="1695"/>
        <v>0</v>
      </c>
      <c r="ALG62">
        <f t="shared" si="1696"/>
        <v>0</v>
      </c>
      <c r="ALH62">
        <f t="shared" si="1697"/>
        <v>0</v>
      </c>
      <c r="ALI62">
        <f t="shared" si="1698"/>
        <v>0</v>
      </c>
      <c r="ALJ62">
        <f t="shared" si="1699"/>
        <v>0</v>
      </c>
      <c r="ALK62">
        <f t="shared" si="1700"/>
        <v>0</v>
      </c>
      <c r="ALL62">
        <f t="shared" si="1701"/>
        <v>0</v>
      </c>
      <c r="ALM62">
        <f t="shared" si="1702"/>
        <v>0</v>
      </c>
      <c r="ALN62">
        <f t="shared" si="1703"/>
        <v>0</v>
      </c>
      <c r="ALO62">
        <f t="shared" si="1704"/>
        <v>0</v>
      </c>
      <c r="ALP62">
        <f t="shared" si="1705"/>
        <v>0</v>
      </c>
      <c r="ALQ62">
        <f t="shared" si="1706"/>
        <v>0</v>
      </c>
      <c r="ALR62">
        <f t="shared" si="1707"/>
        <v>0</v>
      </c>
      <c r="ALS62">
        <f t="shared" si="1708"/>
        <v>0</v>
      </c>
      <c r="ALT62">
        <f t="shared" si="1709"/>
        <v>0</v>
      </c>
      <c r="ALU62">
        <f t="shared" si="1710"/>
        <v>0</v>
      </c>
      <c r="ALV62">
        <f t="shared" si="1711"/>
        <v>0</v>
      </c>
      <c r="ALW62">
        <f t="shared" si="1712"/>
        <v>0</v>
      </c>
      <c r="ALX62">
        <f t="shared" si="1713"/>
        <v>0</v>
      </c>
      <c r="ALY62">
        <f t="shared" si="1714"/>
        <v>0</v>
      </c>
      <c r="ALZ62">
        <f t="shared" si="1715"/>
        <v>0</v>
      </c>
      <c r="AMA62">
        <f t="shared" si="1716"/>
        <v>0</v>
      </c>
      <c r="AMB62">
        <f t="shared" si="1717"/>
        <v>0</v>
      </c>
      <c r="AMC62">
        <f t="shared" si="1718"/>
        <v>0</v>
      </c>
      <c r="AMD62">
        <f t="shared" si="1719"/>
        <v>0</v>
      </c>
      <c r="AME62">
        <f t="shared" si="1720"/>
        <v>0</v>
      </c>
      <c r="AMF62">
        <f t="shared" si="1721"/>
        <v>0</v>
      </c>
      <c r="AMG62">
        <f t="shared" si="1722"/>
        <v>0</v>
      </c>
      <c r="AMH62">
        <f t="shared" si="1723"/>
        <v>0</v>
      </c>
      <c r="AMI62">
        <f t="shared" si="1724"/>
        <v>0</v>
      </c>
      <c r="AMJ62">
        <f t="shared" si="1725"/>
        <v>0</v>
      </c>
      <c r="AMK62">
        <f t="shared" si="1726"/>
        <v>0</v>
      </c>
      <c r="AML62">
        <f t="shared" si="1727"/>
        <v>0</v>
      </c>
      <c r="AMM62">
        <f t="shared" si="1728"/>
        <v>0</v>
      </c>
      <c r="AMN62">
        <f t="shared" si="1729"/>
        <v>0</v>
      </c>
      <c r="AMO62">
        <f t="shared" si="1730"/>
        <v>0</v>
      </c>
      <c r="AMP62">
        <f t="shared" si="1731"/>
        <v>0</v>
      </c>
      <c r="AMQ62">
        <f t="shared" si="1732"/>
        <v>0</v>
      </c>
      <c r="AMR62">
        <f t="shared" si="1733"/>
        <v>0</v>
      </c>
      <c r="AMS62">
        <f t="shared" si="1734"/>
        <v>0</v>
      </c>
      <c r="AMT62">
        <f t="shared" si="1735"/>
        <v>0</v>
      </c>
      <c r="AMU62">
        <f t="shared" si="1736"/>
        <v>0</v>
      </c>
      <c r="AMV62">
        <f t="shared" si="1737"/>
        <v>0</v>
      </c>
      <c r="AMW62">
        <f t="shared" si="1738"/>
        <v>0</v>
      </c>
      <c r="AMX62">
        <f t="shared" si="1739"/>
        <v>0</v>
      </c>
      <c r="AMY62">
        <f t="shared" si="1740"/>
        <v>0</v>
      </c>
      <c r="AMZ62">
        <f t="shared" si="1741"/>
        <v>0</v>
      </c>
      <c r="ANA62">
        <f t="shared" si="1742"/>
        <v>0</v>
      </c>
      <c r="ANB62">
        <f t="shared" si="1743"/>
        <v>0</v>
      </c>
      <c r="ANC62">
        <f t="shared" si="1744"/>
        <v>0</v>
      </c>
      <c r="AND62">
        <f t="shared" si="1745"/>
        <v>0</v>
      </c>
      <c r="ANR62" s="4">
        <v>1903</v>
      </c>
      <c r="ANS62" s="4">
        <f t="shared" si="1746"/>
        <v>1903</v>
      </c>
      <c r="ANU62" s="4">
        <v>1893</v>
      </c>
      <c r="ANV62" t="str">
        <f t="shared" si="1747"/>
        <v>1909</v>
      </c>
      <c r="ANW62" t="str">
        <f t="shared" si="1748"/>
        <v>1890</v>
      </c>
      <c r="ANX62" t="str">
        <f t="shared" si="1749"/>
        <v>1910</v>
      </c>
      <c r="ANY62" t="str">
        <f t="shared" si="1750"/>
        <v>1879</v>
      </c>
      <c r="ANZ62" t="str">
        <f t="shared" si="1751"/>
        <v>1903</v>
      </c>
      <c r="AOA62" t="str">
        <f t="shared" si="1752"/>
        <v>1925</v>
      </c>
      <c r="AOB62" t="str">
        <f t="shared" si="1753"/>
        <v>1932</v>
      </c>
      <c r="AOC62" t="str">
        <f t="shared" si="1754"/>
        <v>1912</v>
      </c>
      <c r="AOD62" t="str">
        <f t="shared" si="1755"/>
        <v>1913</v>
      </c>
      <c r="AOE62" t="str">
        <f t="shared" si="1756"/>
        <v>1913</v>
      </c>
      <c r="AOF62" t="str">
        <f t="shared" si="1757"/>
        <v>1903</v>
      </c>
      <c r="AOG62" t="str">
        <f t="shared" si="1758"/>
        <v>1903</v>
      </c>
      <c r="AOH62" t="str">
        <f t="shared" si="1759"/>
        <v>1903</v>
      </c>
      <c r="AOI62" t="str">
        <f t="shared" si="1760"/>
        <v>1903</v>
      </c>
      <c r="AOJ62" t="str">
        <f t="shared" si="1761"/>
        <v>1903</v>
      </c>
      <c r="AOK62" t="str">
        <f t="shared" si="1762"/>
        <v>1903</v>
      </c>
      <c r="AOL62" t="str">
        <f t="shared" si="1763"/>
        <v>1903</v>
      </c>
      <c r="AOM62" t="str">
        <f t="shared" si="1764"/>
        <v>1903</v>
      </c>
      <c r="AON62" t="str">
        <f t="shared" si="1765"/>
        <v>1903</v>
      </c>
      <c r="AOO62" t="str">
        <f t="shared" si="1766"/>
        <v>1903</v>
      </c>
      <c r="AOP62" t="str">
        <f t="shared" si="1767"/>
        <v>1903</v>
      </c>
      <c r="AOQ62" t="str">
        <f t="shared" si="1768"/>
        <v>1903</v>
      </c>
      <c r="AOR62" t="str">
        <f t="shared" si="1769"/>
        <v>1903</v>
      </c>
      <c r="AOS62" t="str">
        <f t="shared" si="1770"/>
        <v>1903</v>
      </c>
      <c r="AOT62" t="str">
        <f t="shared" si="1771"/>
        <v>1903</v>
      </c>
      <c r="AOU62" t="str">
        <f t="shared" si="1772"/>
        <v>1903</v>
      </c>
      <c r="AOV62" t="str">
        <f t="shared" si="1773"/>
        <v>1903</v>
      </c>
      <c r="AOW62" t="str">
        <f t="shared" si="1774"/>
        <v>1903</v>
      </c>
      <c r="AOX62" t="str">
        <f t="shared" si="1775"/>
        <v>1903</v>
      </c>
      <c r="AOY62" t="str">
        <f t="shared" si="1776"/>
        <v>1903</v>
      </c>
      <c r="AOZ62" t="str">
        <f t="shared" si="1777"/>
        <v>1903</v>
      </c>
      <c r="APA62" t="str">
        <f t="shared" si="1778"/>
        <v>1903</v>
      </c>
      <c r="APB62" t="str">
        <f t="shared" si="1779"/>
        <v>1903</v>
      </c>
      <c r="APC62" t="str">
        <f t="shared" si="1780"/>
        <v>1903</v>
      </c>
      <c r="APD62" t="str">
        <f t="shared" si="1781"/>
        <v>1903</v>
      </c>
      <c r="APE62" t="str">
        <f t="shared" si="1782"/>
        <v>1903</v>
      </c>
      <c r="APF62" t="str">
        <f t="shared" si="1783"/>
        <v>1903</v>
      </c>
      <c r="APG62" t="str">
        <f t="shared" si="1784"/>
        <v>1903</v>
      </c>
      <c r="APH62" t="str">
        <f t="shared" si="1785"/>
        <v>1903</v>
      </c>
      <c r="API62" t="str">
        <f t="shared" si="1786"/>
        <v>1903</v>
      </c>
      <c r="APJ62" t="str">
        <f t="shared" si="1787"/>
        <v>1903</v>
      </c>
      <c r="APK62" t="str">
        <f t="shared" si="1788"/>
        <v>1903</v>
      </c>
      <c r="APL62" t="str">
        <f t="shared" si="1789"/>
        <v>1903</v>
      </c>
      <c r="APM62" t="str">
        <f t="shared" si="1790"/>
        <v>1903</v>
      </c>
      <c r="APN62" t="str">
        <f t="shared" si="1791"/>
        <v>1903</v>
      </c>
      <c r="APO62" t="str">
        <f t="shared" si="1792"/>
        <v>1903</v>
      </c>
      <c r="APP62" t="str">
        <f t="shared" si="1793"/>
        <v>1903</v>
      </c>
      <c r="APQ62" t="str">
        <f t="shared" si="1794"/>
        <v>1903</v>
      </c>
      <c r="APR62" t="str">
        <f t="shared" si="1795"/>
        <v>1903</v>
      </c>
      <c r="APS62" t="str">
        <f t="shared" si="1796"/>
        <v>1903</v>
      </c>
      <c r="APT62" t="str">
        <f t="shared" si="1797"/>
        <v>1903</v>
      </c>
      <c r="APU62" t="str">
        <f t="shared" si="1798"/>
        <v>1903</v>
      </c>
      <c r="APV62" t="str">
        <f t="shared" si="1799"/>
        <v>1903</v>
      </c>
      <c r="APW62" t="str">
        <f t="shared" si="1800"/>
        <v>1903</v>
      </c>
      <c r="APX62" t="str">
        <f t="shared" si="1801"/>
        <v>1903</v>
      </c>
      <c r="APY62" t="str">
        <f t="shared" si="1802"/>
        <v>1903</v>
      </c>
      <c r="APZ62" t="str">
        <f t="shared" si="1803"/>
        <v>1903</v>
      </c>
      <c r="AQA62" t="str">
        <f t="shared" si="1804"/>
        <v>1903</v>
      </c>
      <c r="AQB62" t="str">
        <f t="shared" si="1805"/>
        <v>1903</v>
      </c>
      <c r="AQC62" t="str">
        <f t="shared" si="1806"/>
        <v>1903</v>
      </c>
      <c r="AQD62" t="str">
        <f t="shared" si="1807"/>
        <v>1903</v>
      </c>
      <c r="AQE62" t="str">
        <f t="shared" si="1808"/>
        <v>1903</v>
      </c>
      <c r="AQF62" t="str">
        <f t="shared" si="1809"/>
        <v>1903</v>
      </c>
      <c r="AQG62" t="str">
        <f t="shared" si="1810"/>
        <v>1903</v>
      </c>
      <c r="AQH62" t="str">
        <f t="shared" si="1811"/>
        <v>1903</v>
      </c>
      <c r="AQI62" t="str">
        <f t="shared" si="1812"/>
        <v>1903</v>
      </c>
      <c r="AQJ62" t="str">
        <f t="shared" si="1813"/>
        <v>1903</v>
      </c>
      <c r="AQK62" t="str">
        <f t="shared" si="1814"/>
        <v>1903</v>
      </c>
      <c r="AQL62" t="str">
        <f t="shared" si="1815"/>
        <v>1903</v>
      </c>
      <c r="AQM62" t="str">
        <f t="shared" si="1816"/>
        <v>1903</v>
      </c>
      <c r="AQN62" t="str">
        <f t="shared" si="1817"/>
        <v>1903</v>
      </c>
      <c r="AQO62" t="str">
        <f t="shared" si="1818"/>
        <v>1903</v>
      </c>
      <c r="AQP62" t="str">
        <f t="shared" si="1819"/>
        <v>1903</v>
      </c>
      <c r="AQQ62" t="str">
        <f t="shared" si="1820"/>
        <v>1903</v>
      </c>
      <c r="AQR62" t="str">
        <f t="shared" si="1821"/>
        <v>1903</v>
      </c>
      <c r="AQS62" t="str">
        <f t="shared" si="1822"/>
        <v>1903</v>
      </c>
      <c r="AQT62" t="str">
        <f t="shared" si="1823"/>
        <v>1903</v>
      </c>
      <c r="AQU62" t="str">
        <f t="shared" si="1824"/>
        <v>1903</v>
      </c>
      <c r="AQV62" t="str">
        <f t="shared" si="1825"/>
        <v>1903</v>
      </c>
      <c r="AQW62" t="str">
        <f t="shared" si="1826"/>
        <v>1903</v>
      </c>
      <c r="AQX62" t="str">
        <f t="shared" si="1827"/>
        <v>1903</v>
      </c>
      <c r="AQY62" t="str">
        <f t="shared" si="1828"/>
        <v>1903</v>
      </c>
      <c r="AQZ62" t="str">
        <f t="shared" si="1829"/>
        <v>1903</v>
      </c>
      <c r="ARA62" t="str">
        <f t="shared" si="1830"/>
        <v>1903</v>
      </c>
      <c r="ARB62" t="str">
        <f t="shared" si="1831"/>
        <v>1903</v>
      </c>
      <c r="ARC62">
        <v>1893</v>
      </c>
      <c r="ARH62" s="5"/>
    </row>
    <row r="63" spans="1:1152" x14ac:dyDescent="0.2">
      <c r="A63">
        <v>99</v>
      </c>
      <c r="B63" s="19" t="s">
        <v>28</v>
      </c>
      <c r="C63" s="20">
        <f>VLOOKUP(A63, Rankings!$A$2:$AN$161, 40, FALSE)</f>
        <v>61</v>
      </c>
      <c r="D63" s="221" t="s">
        <v>225</v>
      </c>
      <c r="F63" s="4">
        <v>17</v>
      </c>
      <c r="G63" s="4">
        <v>8</v>
      </c>
      <c r="I63" s="5">
        <f t="shared" si="916"/>
        <v>9</v>
      </c>
      <c r="L63" t="s">
        <v>1846</v>
      </c>
      <c r="M63" t="s">
        <v>2147</v>
      </c>
      <c r="N63" t="s">
        <v>2443</v>
      </c>
      <c r="O63" t="s">
        <v>2745</v>
      </c>
      <c r="P63" t="s">
        <v>2745</v>
      </c>
      <c r="Q63" t="s">
        <v>3024</v>
      </c>
      <c r="R63" t="s">
        <v>3402</v>
      </c>
      <c r="S63" t="s">
        <v>3649</v>
      </c>
      <c r="T63" t="s">
        <v>3791</v>
      </c>
      <c r="U63" t="s">
        <v>3963</v>
      </c>
      <c r="V63" t="s">
        <v>4223</v>
      </c>
      <c r="W63" t="str">
        <f>Rankings!D62</f>
        <v>-</v>
      </c>
      <c r="X63" t="s">
        <v>10</v>
      </c>
      <c r="Y63" t="s">
        <v>10</v>
      </c>
      <c r="Z63" t="s">
        <v>10</v>
      </c>
      <c r="AA63" t="s">
        <v>10</v>
      </c>
      <c r="AB63" t="s">
        <v>10</v>
      </c>
      <c r="AC63" t="s">
        <v>10</v>
      </c>
      <c r="AD63" t="s">
        <v>10</v>
      </c>
      <c r="AE63" t="s">
        <v>10</v>
      </c>
      <c r="AF63" t="s">
        <v>10</v>
      </c>
      <c r="AG63" t="s">
        <v>10</v>
      </c>
      <c r="AH63" t="s">
        <v>10</v>
      </c>
      <c r="AI63" t="s">
        <v>10</v>
      </c>
      <c r="AJ63" t="s">
        <v>10</v>
      </c>
      <c r="AK63" t="s">
        <v>10</v>
      </c>
      <c r="AL63" t="s">
        <v>10</v>
      </c>
      <c r="AM63" t="s">
        <v>10</v>
      </c>
      <c r="AN63" t="s">
        <v>10</v>
      </c>
      <c r="AO63" t="s">
        <v>10</v>
      </c>
      <c r="AP63" t="s">
        <v>10</v>
      </c>
      <c r="AQ63" t="s">
        <v>10</v>
      </c>
      <c r="AR63" t="s">
        <v>10</v>
      </c>
      <c r="AS63" t="s">
        <v>10</v>
      </c>
      <c r="AT63" t="s">
        <v>10</v>
      </c>
      <c r="AU63" t="s">
        <v>10</v>
      </c>
      <c r="AV63" t="s">
        <v>10</v>
      </c>
      <c r="AW63" t="s">
        <v>10</v>
      </c>
      <c r="AX63" t="s">
        <v>10</v>
      </c>
      <c r="AY63" t="s">
        <v>10</v>
      </c>
      <c r="AZ63" t="s">
        <v>10</v>
      </c>
      <c r="BA63" t="s">
        <v>10</v>
      </c>
      <c r="BB63" t="s">
        <v>10</v>
      </c>
      <c r="BC63" t="s">
        <v>10</v>
      </c>
      <c r="BD63" t="s">
        <v>10</v>
      </c>
      <c r="BE63" t="s">
        <v>10</v>
      </c>
      <c r="BF63" t="s">
        <v>10</v>
      </c>
      <c r="BG63" t="s">
        <v>10</v>
      </c>
      <c r="BH63" t="s">
        <v>10</v>
      </c>
      <c r="BI63" t="s">
        <v>10</v>
      </c>
      <c r="BJ63" t="s">
        <v>10</v>
      </c>
      <c r="BK63" t="s">
        <v>10</v>
      </c>
      <c r="BL63" t="s">
        <v>10</v>
      </c>
      <c r="BM63" t="s">
        <v>10</v>
      </c>
      <c r="BN63" t="s">
        <v>10</v>
      </c>
      <c r="BO63" t="s">
        <v>10</v>
      </c>
      <c r="BP63" t="s">
        <v>10</v>
      </c>
      <c r="BQ63" t="s">
        <v>10</v>
      </c>
      <c r="BR63" t="s">
        <v>10</v>
      </c>
      <c r="BS63" t="s">
        <v>10</v>
      </c>
      <c r="BT63" t="s">
        <v>10</v>
      </c>
      <c r="BU63" t="s">
        <v>10</v>
      </c>
      <c r="BV63" t="s">
        <v>10</v>
      </c>
      <c r="BW63" t="s">
        <v>10</v>
      </c>
      <c r="BX63" t="s">
        <v>10</v>
      </c>
      <c r="BY63" t="s">
        <v>10</v>
      </c>
      <c r="BZ63" t="s">
        <v>10</v>
      </c>
      <c r="CA63" t="s">
        <v>10</v>
      </c>
      <c r="CB63" t="s">
        <v>10</v>
      </c>
      <c r="CC63" t="s">
        <v>10</v>
      </c>
      <c r="CD63" t="s">
        <v>10</v>
      </c>
      <c r="CE63" t="s">
        <v>10</v>
      </c>
      <c r="CF63" t="s">
        <v>10</v>
      </c>
      <c r="CG63" t="s">
        <v>10</v>
      </c>
      <c r="CH63" t="s">
        <v>10</v>
      </c>
      <c r="CI63" t="s">
        <v>10</v>
      </c>
      <c r="CJ63" t="s">
        <v>10</v>
      </c>
      <c r="CK63" t="s">
        <v>10</v>
      </c>
      <c r="CL63" t="s">
        <v>10</v>
      </c>
      <c r="CM63" t="s">
        <v>10</v>
      </c>
      <c r="CN63" t="s">
        <v>10</v>
      </c>
      <c r="CO63" t="s">
        <v>10</v>
      </c>
      <c r="CP63" t="s">
        <v>10</v>
      </c>
      <c r="CQ63" t="s">
        <v>10</v>
      </c>
      <c r="CR63" t="s">
        <v>10</v>
      </c>
      <c r="CT63" s="4">
        <f t="shared" si="917"/>
        <v>3</v>
      </c>
      <c r="CU63" s="4">
        <f t="shared" si="918"/>
        <v>0</v>
      </c>
      <c r="CV63" s="4">
        <f t="shared" si="919"/>
        <v>0</v>
      </c>
      <c r="CW63" s="4">
        <f t="shared" si="920"/>
        <v>2</v>
      </c>
      <c r="CX63" s="4">
        <f t="shared" si="921"/>
        <v>2</v>
      </c>
      <c r="CY63" s="4">
        <f t="shared" si="922"/>
        <v>0</v>
      </c>
      <c r="CZ63" s="4">
        <f t="shared" si="923"/>
        <v>0</v>
      </c>
      <c r="DA63" s="4">
        <f t="shared" si="924"/>
        <v>0</v>
      </c>
      <c r="DB63" s="4">
        <f t="shared" si="925"/>
        <v>3</v>
      </c>
      <c r="DC63" s="4">
        <f t="shared" si="926"/>
        <v>0</v>
      </c>
      <c r="DD63" s="4">
        <f t="shared" si="927"/>
        <v>0</v>
      </c>
      <c r="DE63" s="4">
        <f t="shared" si="928"/>
        <v>1</v>
      </c>
      <c r="DF63" s="4">
        <f t="shared" si="929"/>
        <v>0</v>
      </c>
      <c r="DG63" s="4">
        <f t="shared" si="930"/>
        <v>0</v>
      </c>
      <c r="DH63" s="4">
        <f t="shared" si="931"/>
        <v>0</v>
      </c>
      <c r="DI63" s="152">
        <f t="shared" si="932"/>
        <v>0</v>
      </c>
      <c r="DJ63" s="153">
        <f t="shared" si="933"/>
        <v>3</v>
      </c>
      <c r="DK63" s="4">
        <f t="shared" si="934"/>
        <v>2</v>
      </c>
      <c r="DL63" s="4">
        <f t="shared" si="935"/>
        <v>2</v>
      </c>
      <c r="DM63" s="4">
        <f t="shared" si="936"/>
        <v>0</v>
      </c>
      <c r="DN63" s="4">
        <f t="shared" si="937"/>
        <v>3</v>
      </c>
      <c r="DO63" s="4">
        <f t="shared" si="938"/>
        <v>1</v>
      </c>
      <c r="DP63" s="4">
        <f t="shared" si="939"/>
        <v>0</v>
      </c>
      <c r="DQ63" s="4">
        <f t="shared" si="940"/>
        <v>0</v>
      </c>
      <c r="DR63" s="4">
        <f t="shared" si="941"/>
        <v>11</v>
      </c>
      <c r="DS63" s="4">
        <f t="shared" si="942"/>
        <v>9</v>
      </c>
      <c r="DT63" s="4">
        <f t="shared" si="943"/>
        <v>9</v>
      </c>
      <c r="DU63" t="str">
        <f t="shared" si="944"/>
        <v>0R</v>
      </c>
      <c r="DV63" t="str">
        <f t="shared" si="945"/>
        <v>0R</v>
      </c>
      <c r="DW63" t="str">
        <f t="shared" si="946"/>
        <v>3R</v>
      </c>
      <c r="DX63" t="str">
        <f t="shared" si="947"/>
        <v>3S</v>
      </c>
      <c r="DY63" t="str">
        <f t="shared" si="948"/>
        <v>3S</v>
      </c>
      <c r="DZ63" t="str">
        <f t="shared" si="949"/>
        <v>3R</v>
      </c>
      <c r="EA63" t="str">
        <f t="shared" si="950"/>
        <v>3L</v>
      </c>
      <c r="EB63" t="str">
        <f t="shared" si="951"/>
        <v>3L</v>
      </c>
      <c r="EC63" t="str">
        <f t="shared" si="952"/>
        <v>3R</v>
      </c>
      <c r="ED63" t="str">
        <f t="shared" si="953"/>
        <v>3S</v>
      </c>
      <c r="EE63" t="str">
        <f t="shared" si="954"/>
        <v>0S</v>
      </c>
      <c r="EF63">
        <f t="shared" si="955"/>
        <v>0</v>
      </c>
      <c r="EG63">
        <f t="shared" si="956"/>
        <v>0</v>
      </c>
      <c r="EH63">
        <f t="shared" si="957"/>
        <v>0</v>
      </c>
      <c r="EI63">
        <f t="shared" si="958"/>
        <v>0</v>
      </c>
      <c r="EJ63">
        <f t="shared" si="959"/>
        <v>0</v>
      </c>
      <c r="EK63">
        <f t="shared" si="960"/>
        <v>0</v>
      </c>
      <c r="EL63">
        <f t="shared" si="961"/>
        <v>0</v>
      </c>
      <c r="EM63">
        <f t="shared" si="962"/>
        <v>0</v>
      </c>
      <c r="EN63">
        <f t="shared" si="963"/>
        <v>0</v>
      </c>
      <c r="EO63">
        <f t="shared" si="964"/>
        <v>0</v>
      </c>
      <c r="EP63">
        <f t="shared" si="965"/>
        <v>0</v>
      </c>
      <c r="EQ63">
        <f t="shared" si="966"/>
        <v>0</v>
      </c>
      <c r="ER63">
        <f t="shared" si="967"/>
        <v>0</v>
      </c>
      <c r="ES63">
        <f t="shared" si="968"/>
        <v>0</v>
      </c>
      <c r="ET63">
        <f t="shared" si="969"/>
        <v>0</v>
      </c>
      <c r="EU63">
        <f t="shared" si="970"/>
        <v>0</v>
      </c>
      <c r="EV63">
        <f t="shared" si="971"/>
        <v>0</v>
      </c>
      <c r="EW63">
        <f t="shared" si="972"/>
        <v>0</v>
      </c>
      <c r="EX63">
        <f t="shared" si="973"/>
        <v>0</v>
      </c>
      <c r="EY63">
        <f t="shared" si="974"/>
        <v>0</v>
      </c>
      <c r="EZ63">
        <f t="shared" si="975"/>
        <v>0</v>
      </c>
      <c r="FA63">
        <f t="shared" si="976"/>
        <v>0</v>
      </c>
      <c r="FB63">
        <f t="shared" si="977"/>
        <v>0</v>
      </c>
      <c r="FC63">
        <f t="shared" si="978"/>
        <v>0</v>
      </c>
      <c r="FD63">
        <f t="shared" si="979"/>
        <v>0</v>
      </c>
      <c r="FE63">
        <f t="shared" si="980"/>
        <v>0</v>
      </c>
      <c r="FF63">
        <f t="shared" si="981"/>
        <v>0</v>
      </c>
      <c r="FG63">
        <f t="shared" si="982"/>
        <v>0</v>
      </c>
      <c r="FH63">
        <f t="shared" si="983"/>
        <v>0</v>
      </c>
      <c r="FI63">
        <f t="shared" si="984"/>
        <v>0</v>
      </c>
      <c r="FJ63">
        <f t="shared" si="985"/>
        <v>0</v>
      </c>
      <c r="FK63">
        <f t="shared" si="986"/>
        <v>0</v>
      </c>
      <c r="FL63">
        <f t="shared" si="987"/>
        <v>0</v>
      </c>
      <c r="FM63">
        <f t="shared" si="988"/>
        <v>0</v>
      </c>
      <c r="FN63">
        <f t="shared" si="989"/>
        <v>0</v>
      </c>
      <c r="FO63">
        <f t="shared" si="990"/>
        <v>0</v>
      </c>
      <c r="FP63">
        <f t="shared" si="991"/>
        <v>0</v>
      </c>
      <c r="FQ63">
        <f t="shared" si="992"/>
        <v>0</v>
      </c>
      <c r="FR63">
        <f t="shared" si="993"/>
        <v>0</v>
      </c>
      <c r="FS63">
        <f t="shared" si="994"/>
        <v>0</v>
      </c>
      <c r="FT63">
        <f t="shared" si="995"/>
        <v>0</v>
      </c>
      <c r="FU63">
        <f t="shared" si="996"/>
        <v>0</v>
      </c>
      <c r="FV63">
        <f t="shared" si="997"/>
        <v>0</v>
      </c>
      <c r="FW63">
        <f t="shared" si="998"/>
        <v>0</v>
      </c>
      <c r="FX63">
        <f t="shared" si="999"/>
        <v>0</v>
      </c>
      <c r="FY63">
        <f t="shared" si="1000"/>
        <v>0</v>
      </c>
      <c r="FZ63">
        <f t="shared" si="1001"/>
        <v>0</v>
      </c>
      <c r="GA63">
        <f t="shared" si="1002"/>
        <v>0</v>
      </c>
      <c r="GB63">
        <f t="shared" si="1003"/>
        <v>0</v>
      </c>
      <c r="GC63">
        <f t="shared" si="1004"/>
        <v>0</v>
      </c>
      <c r="GD63">
        <f t="shared" si="1005"/>
        <v>0</v>
      </c>
      <c r="GE63">
        <f t="shared" si="1006"/>
        <v>0</v>
      </c>
      <c r="GF63">
        <f t="shared" si="1007"/>
        <v>0</v>
      </c>
      <c r="GG63">
        <f t="shared" si="1008"/>
        <v>0</v>
      </c>
      <c r="GH63">
        <f t="shared" si="1009"/>
        <v>0</v>
      </c>
      <c r="GI63">
        <f t="shared" si="1010"/>
        <v>0</v>
      </c>
      <c r="GJ63">
        <f t="shared" si="1011"/>
        <v>0</v>
      </c>
      <c r="GK63">
        <f t="shared" si="1012"/>
        <v>0</v>
      </c>
      <c r="GL63">
        <f t="shared" si="1013"/>
        <v>0</v>
      </c>
      <c r="GM63">
        <f t="shared" si="1014"/>
        <v>0</v>
      </c>
      <c r="GN63">
        <f t="shared" si="1015"/>
        <v>0</v>
      </c>
      <c r="GO63">
        <f t="shared" si="1016"/>
        <v>0</v>
      </c>
      <c r="GP63">
        <f t="shared" si="1017"/>
        <v>0</v>
      </c>
      <c r="GQ63">
        <f t="shared" si="1018"/>
        <v>0</v>
      </c>
      <c r="GR63">
        <f t="shared" si="1019"/>
        <v>0</v>
      </c>
      <c r="GS63">
        <f t="shared" si="1020"/>
        <v>0</v>
      </c>
      <c r="GT63">
        <f t="shared" si="1021"/>
        <v>0</v>
      </c>
      <c r="GU63">
        <f t="shared" si="1022"/>
        <v>0</v>
      </c>
      <c r="GV63">
        <f t="shared" si="1023"/>
        <v>0</v>
      </c>
      <c r="GW63">
        <f t="shared" si="1024"/>
        <v>0</v>
      </c>
      <c r="GX63">
        <f t="shared" si="1025"/>
        <v>0</v>
      </c>
      <c r="GY63">
        <f t="shared" si="1026"/>
        <v>0</v>
      </c>
      <c r="GZ63">
        <f t="shared" si="1027"/>
        <v>0</v>
      </c>
      <c r="HA63">
        <f t="shared" si="1028"/>
        <v>0</v>
      </c>
      <c r="HB63" s="176" t="s">
        <v>314</v>
      </c>
      <c r="HC63" s="89">
        <f t="shared" si="1029"/>
        <v>256.90960304648559</v>
      </c>
      <c r="HD63" s="89">
        <f t="shared" si="1030"/>
        <v>132.50999757829484</v>
      </c>
      <c r="HE63" s="89">
        <f t="shared" si="1031"/>
        <v>109.90621092731655</v>
      </c>
      <c r="HF63" s="89">
        <f t="shared" si="1032"/>
        <v>0</v>
      </c>
      <c r="HH63" s="88">
        <f t="shared" si="1033"/>
        <v>499.32581155209698</v>
      </c>
      <c r="HI63" s="88">
        <f t="shared" si="1034"/>
        <v>54.953105463658275</v>
      </c>
      <c r="HK63">
        <f>IFERROR(VLOOKUP(_xlfn.NUMBERVALUE(MID(L63, SEARCH("!", L63)+1, SEARCH("+", L63)-SEARCH("!", L63)-1)), Rankings!$A$2:$BK$161, 63, FALSE),0)</f>
        <v>72.095005536814611</v>
      </c>
      <c r="HL63">
        <f>IFERROR(VLOOKUP(_xlfn.NUMBERVALUE(MID(M63, SEARCH("!", M63)+1, SEARCH("+", M63)-SEARCH("!", M63)-1)), Rankings!$A$2:$BK$161, 63, FALSE),0)</f>
        <v>72.761552538808317</v>
      </c>
      <c r="HM63">
        <f>IFERROR(VLOOKUP(_xlfn.NUMBERVALUE(MID(N63, SEARCH("!", N63)+1, SEARCH("+", N63)-SEARCH("!", N63)-1)), Rankings!$A$2:$BK$161, 63, FALSE),0)</f>
        <v>45.607551170882857</v>
      </c>
      <c r="HN63">
        <f>IFERROR(VLOOKUP(_xlfn.NUMBERVALUE(MID(O63, SEARCH("!", O63)+1, SEARCH("+", O63)-SEARCH("!", O63)-1)), Rankings!$A$2:$BK$161, 63, FALSE),0)</f>
        <v>0</v>
      </c>
      <c r="HO63">
        <f>IFERROR(VLOOKUP(_xlfn.NUMBERVALUE(MID(P63, SEARCH("!", P63)+1, SEARCH("+", P63)-SEARCH("!", P63)-1)), Rankings!$A$2:$BK$161, 63, FALSE),0)</f>
        <v>0</v>
      </c>
      <c r="HP63">
        <f>IFERROR(VLOOKUP(_xlfn.NUMBERVALUE(MID(Q63, SEARCH("!", Q63)+1, SEARCH("+", Q63)-SEARCH("!", Q63)-1)), Rankings!$A$2:$BK$161, 63, FALSE),0)</f>
        <v>30.305426068000582</v>
      </c>
      <c r="HQ63">
        <f>IFERROR(VLOOKUP(_xlfn.NUMBERVALUE(MID(R63, SEARCH("!", R63)+1, SEARCH("+", R63)-SEARCH("!", R63)-1)), Rankings!$A$2:$BK$161, 63, FALSE),0)</f>
        <v>68.244846035308626</v>
      </c>
      <c r="HR63">
        <f>IFERROR(VLOOKUP(_xlfn.NUMBERVALUE(MID(S63, SEARCH("!", S63)+1, SEARCH("+", S63)-SEARCH("!", S63)-1)), Rankings!$A$2:$BK$161, 63, FALSE),0)</f>
        <v>64.265151542986217</v>
      </c>
      <c r="HS63">
        <f>IFERROR(VLOOKUP(_xlfn.NUMBERVALUE(MID(T63, SEARCH("!", T63)+1, SEARCH("+", T63)-SEARCH("!", T63)-1)), Rankings!$A$2:$BK$161, 63, FALSE),0)</f>
        <v>36.140067731979215</v>
      </c>
      <c r="HT63">
        <f>IFERROR(VLOOKUP(_xlfn.NUMBERVALUE(MID(U63, SEARCH("!", U63)+1, SEARCH("+", U63)-SEARCH("!", U63)-1)), Rankings!$A$2:$BK$161, 63, FALSE),0)</f>
        <v>32.803816327749196</v>
      </c>
      <c r="HU63">
        <f>IFERROR(VLOOKUP(_xlfn.NUMBERVALUE(MID(V63, SEARCH("!", V63)+1, SEARCH("+", V63)-SEARCH("!", V63)-1)), Rankings!$A$2:$BK$161, 63, FALSE),0)</f>
        <v>77.102394599567361</v>
      </c>
      <c r="HV63">
        <f>IFERROR(VLOOKUP(_xlfn.NUMBERVALUE(MID(W63, SEARCH("!", W63)+1, SEARCH("+", W63)-SEARCH("!", W63)-1)), Rankings!$A$2:$BK$161, 63, FALSE),0)</f>
        <v>0</v>
      </c>
      <c r="HW63">
        <f>IFERROR(VLOOKUP(_xlfn.NUMBERVALUE(MID(X63, SEARCH("!", X63)+1, SEARCH("+", X63)-SEARCH("!", X63)-1)), Rankings!$A$2:$BK$161, 63, FALSE),0)</f>
        <v>0</v>
      </c>
      <c r="HX63">
        <f>IFERROR(VLOOKUP(_xlfn.NUMBERVALUE(MID(Y63, SEARCH("!", Y63)+1, SEARCH("+", Y63)-SEARCH("!", Y63)-1)), Rankings!$A$2:$BK$161, 63, FALSE),0)</f>
        <v>0</v>
      </c>
      <c r="HY63">
        <f>IFERROR(VLOOKUP(_xlfn.NUMBERVALUE(MID(Z63, SEARCH("!", Z63)+1, SEARCH("+", Z63)-SEARCH("!", Z63)-1)), Rankings!$A$2:$BK$161, 63, FALSE),0)</f>
        <v>0</v>
      </c>
      <c r="HZ63">
        <f>IFERROR(VLOOKUP(_xlfn.NUMBERVALUE(MID(AA63, SEARCH("!", AA63)+1, SEARCH("+", AA63)-SEARCH("!", AA63)-1)), Rankings!$A$2:$BK$161, 63, FALSE),0)</f>
        <v>0</v>
      </c>
      <c r="IA63">
        <f>IFERROR(VLOOKUP(_xlfn.NUMBERVALUE(MID(AB63, SEARCH("!", AB63)+1, SEARCH("+", AB63)-SEARCH("!", AB63)-1)), Rankings!$A$2:$BK$161, 63, FALSE),0)</f>
        <v>0</v>
      </c>
      <c r="IB63">
        <f>IFERROR(VLOOKUP(_xlfn.NUMBERVALUE(MID(AC63, SEARCH("!", AC63)+1, SEARCH("+", AC63)-SEARCH("!", AC63)-1)), Rankings!$A$2:$BK$161, 63, FALSE),0)</f>
        <v>0</v>
      </c>
      <c r="IC63">
        <f>IFERROR(VLOOKUP(_xlfn.NUMBERVALUE(MID(AD63, SEARCH("!", AD63)+1, SEARCH("+", AD63)-SEARCH("!", AD63)-1)), Rankings!$A$2:$BK$161, 63, FALSE),0)</f>
        <v>0</v>
      </c>
      <c r="ID63">
        <f>IFERROR(VLOOKUP(_xlfn.NUMBERVALUE(MID(AE63, SEARCH("!", AE63)+1, SEARCH("+", AE63)-SEARCH("!", AE63)-1)), Rankings!$A$2:$BK$161, 63, FALSE),0)</f>
        <v>0</v>
      </c>
      <c r="IE63">
        <f>IFERROR(VLOOKUP(_xlfn.NUMBERVALUE(MID(AF63, SEARCH("!", AF63)+1, SEARCH("+", AF63)-SEARCH("!", AF63)-1)), Rankings!$A$2:$BK$161, 63, FALSE),0)</f>
        <v>0</v>
      </c>
      <c r="IF63">
        <f>IFERROR(VLOOKUP(_xlfn.NUMBERVALUE(MID(AG63, SEARCH("!", AG63)+1, SEARCH("+", AG63)-SEARCH("!", AG63)-1)), Rankings!$A$2:$BK$161, 63, FALSE),0)</f>
        <v>0</v>
      </c>
      <c r="IG63">
        <f>IFERROR(VLOOKUP(_xlfn.NUMBERVALUE(MID(AH63, SEARCH("!", AH63)+1, SEARCH("+", AH63)-SEARCH("!", AH63)-1)), Rankings!$A$2:$BK$161, 63, FALSE),0)</f>
        <v>0</v>
      </c>
      <c r="IH63">
        <f>IFERROR(VLOOKUP(_xlfn.NUMBERVALUE(MID(AI63, SEARCH("!", AI63)+1, SEARCH("+", AI63)-SEARCH("!", AI63)-1)), Rankings!$A$2:$BK$161, 63, FALSE),0)</f>
        <v>0</v>
      </c>
      <c r="II63">
        <f>IFERROR(VLOOKUP(_xlfn.NUMBERVALUE(MID(AJ63, SEARCH("!", AJ63)+1, SEARCH("+", AJ63)-SEARCH("!", AJ63)-1)), Rankings!$A$2:$BK$161, 63, FALSE),0)</f>
        <v>0</v>
      </c>
      <c r="IJ63">
        <f>IFERROR(VLOOKUP(_xlfn.NUMBERVALUE(MID(AK63, SEARCH("!", AK63)+1, SEARCH("+", AK63)-SEARCH("!", AK63)-1)), Rankings!$A$2:$BK$161, 63, FALSE),0)</f>
        <v>0</v>
      </c>
      <c r="IK63">
        <f>IFERROR(VLOOKUP(_xlfn.NUMBERVALUE(MID(AL63, SEARCH("!", AL63)+1, SEARCH("+", AL63)-SEARCH("!", AL63)-1)), Rankings!$A$2:$BK$161, 63, FALSE),0)</f>
        <v>0</v>
      </c>
      <c r="IL63">
        <f>IFERROR(VLOOKUP(_xlfn.NUMBERVALUE(MID(AM63, SEARCH("!", AM63)+1, SEARCH("+", AM63)-SEARCH("!", AM63)-1)), Rankings!$A$2:$BK$161, 63, FALSE),0)</f>
        <v>0</v>
      </c>
      <c r="IM63">
        <f>IFERROR(VLOOKUP(_xlfn.NUMBERVALUE(MID(AN63, SEARCH("!", AN63)+1, SEARCH("+", AN63)-SEARCH("!", AN63)-1)), Rankings!$A$2:$BK$161, 63, FALSE),0)</f>
        <v>0</v>
      </c>
      <c r="IN63">
        <f>IFERROR(VLOOKUP(_xlfn.NUMBERVALUE(MID(AO63, SEARCH("!", AO63)+1, SEARCH("+", AO63)-SEARCH("!", AO63)-1)), Rankings!$A$2:$BK$161, 63, FALSE),0)</f>
        <v>0</v>
      </c>
      <c r="IO63">
        <f>IFERROR(VLOOKUP(_xlfn.NUMBERVALUE(MID(AP63, SEARCH("!", AP63)+1, SEARCH("+", AP63)-SEARCH("!", AP63)-1)), Rankings!$A$2:$BK$161, 63, FALSE),0)</f>
        <v>0</v>
      </c>
      <c r="IP63">
        <f>IFERROR(VLOOKUP(_xlfn.NUMBERVALUE(MID(AQ63, SEARCH("!", AQ63)+1, SEARCH("+", AQ63)-SEARCH("!", AQ63)-1)), Rankings!$A$2:$BK$161, 63, FALSE),0)</f>
        <v>0</v>
      </c>
      <c r="IQ63">
        <f>IFERROR(VLOOKUP(_xlfn.NUMBERVALUE(MID(AR63, SEARCH("!", AR63)+1, SEARCH("+", AR63)-SEARCH("!", AR63)-1)), Rankings!$A$2:$BK$161, 63, FALSE),0)</f>
        <v>0</v>
      </c>
      <c r="IR63">
        <f>IFERROR(VLOOKUP(_xlfn.NUMBERVALUE(MID(AS63, SEARCH("!", AS63)+1, SEARCH("+", AS63)-SEARCH("!", AS63)-1)), Rankings!$A$2:$BK$161, 63, FALSE),0)</f>
        <v>0</v>
      </c>
      <c r="IS63">
        <f>IFERROR(VLOOKUP(_xlfn.NUMBERVALUE(MID(AT63, SEARCH("!", AT63)+1, SEARCH("+", AT63)-SEARCH("!", AT63)-1)), Rankings!$A$2:$BK$161, 63, FALSE),0)</f>
        <v>0</v>
      </c>
      <c r="IT63">
        <f>IFERROR(VLOOKUP(_xlfn.NUMBERVALUE(MID(AU63, SEARCH("!", AU63)+1, SEARCH("+", AU63)-SEARCH("!", AU63)-1)), Rankings!$A$2:$BK$161, 63, FALSE),0)</f>
        <v>0</v>
      </c>
      <c r="IU63">
        <f>IFERROR(VLOOKUP(_xlfn.NUMBERVALUE(MID(AV63, SEARCH("!", AV63)+1, SEARCH("+", AV63)-SEARCH("!", AV63)-1)), Rankings!$A$2:$BK$161, 63, FALSE),0)</f>
        <v>0</v>
      </c>
      <c r="IV63">
        <f>IFERROR(VLOOKUP(_xlfn.NUMBERVALUE(MID(AW63, SEARCH("!", AW63)+1, SEARCH("+", AW63)-SEARCH("!", AW63)-1)), Rankings!$A$2:$BK$161, 63, FALSE),0)</f>
        <v>0</v>
      </c>
      <c r="IW63">
        <f>IFERROR(VLOOKUP(_xlfn.NUMBERVALUE(MID(AX63, SEARCH("!", AX63)+1, SEARCH("+", AX63)-SEARCH("!", AX63)-1)), Rankings!$A$2:$BK$161, 63, FALSE),0)</f>
        <v>0</v>
      </c>
      <c r="IX63">
        <f>IFERROR(VLOOKUP(_xlfn.NUMBERVALUE(MID(AY63, SEARCH("!", AY63)+1, SEARCH("+", AY63)-SEARCH("!", AY63)-1)), Rankings!$A$2:$BK$161, 63, FALSE),0)</f>
        <v>0</v>
      </c>
      <c r="IY63">
        <f>IFERROR(VLOOKUP(_xlfn.NUMBERVALUE(MID(AZ63, SEARCH("!", AZ63)+1, SEARCH("+", AZ63)-SEARCH("!", AZ63)-1)), Rankings!$A$2:$BK$161, 63, FALSE),0)</f>
        <v>0</v>
      </c>
      <c r="IZ63">
        <f>IFERROR(VLOOKUP(_xlfn.NUMBERVALUE(MID(BA63, SEARCH("!", BA63)+1, SEARCH("+", BA63)-SEARCH("!", BA63)-1)), Rankings!$A$2:$BK$161, 63, FALSE),0)</f>
        <v>0</v>
      </c>
      <c r="JA63">
        <f>IFERROR(VLOOKUP(_xlfn.NUMBERVALUE(MID(BB63, SEARCH("!", BB63)+1, SEARCH("+", BB63)-SEARCH("!", BB63)-1)), Rankings!$A$2:$BK$161, 63, FALSE),0)</f>
        <v>0</v>
      </c>
      <c r="JB63">
        <f>IFERROR(VLOOKUP(_xlfn.NUMBERVALUE(MID(BC63, SEARCH("!", BC63)+1, SEARCH("+", BC63)-SEARCH("!", BC63)-1)), Rankings!$A$2:$BK$161, 63, FALSE),0)</f>
        <v>0</v>
      </c>
      <c r="JC63">
        <f>IFERROR(VLOOKUP(_xlfn.NUMBERVALUE(MID(BD63, SEARCH("!", BD63)+1, SEARCH("+", BD63)-SEARCH("!", BD63)-1)), Rankings!$A$2:$BK$161, 63, FALSE),0)</f>
        <v>0</v>
      </c>
      <c r="JD63">
        <f>IFERROR(VLOOKUP(_xlfn.NUMBERVALUE(MID(BE63, SEARCH("!", BE63)+1, SEARCH("+", BE63)-SEARCH("!", BE63)-1)), Rankings!$A$2:$BK$161, 63, FALSE),0)</f>
        <v>0</v>
      </c>
      <c r="JE63">
        <f>IFERROR(VLOOKUP(_xlfn.NUMBERVALUE(MID(BF63, SEARCH("!", BF63)+1, SEARCH("+", BF63)-SEARCH("!", BF63)-1)), Rankings!$A$2:$BK$161, 63, FALSE),0)</f>
        <v>0</v>
      </c>
      <c r="JF63">
        <f>IFERROR(VLOOKUP(_xlfn.NUMBERVALUE(MID(BG63, SEARCH("!", BG63)+1, SEARCH("+", BG63)-SEARCH("!", BG63)-1)), Rankings!$A$2:$BK$161, 63, FALSE),0)</f>
        <v>0</v>
      </c>
      <c r="JG63">
        <f>IFERROR(VLOOKUP(_xlfn.NUMBERVALUE(MID(BH63, SEARCH("!", BH63)+1, SEARCH("+", BH63)-SEARCH("!", BH63)-1)), Rankings!$A$2:$BK$161, 63, FALSE),0)</f>
        <v>0</v>
      </c>
      <c r="JH63">
        <f>IFERROR(VLOOKUP(_xlfn.NUMBERVALUE(MID(BI63, SEARCH("!", BI63)+1, SEARCH("+", BI63)-SEARCH("!", BI63)-1)), Rankings!$A$2:$BK$161, 63, FALSE),0)</f>
        <v>0</v>
      </c>
      <c r="JI63">
        <f>IFERROR(VLOOKUP(_xlfn.NUMBERVALUE(MID(BJ63, SEARCH("!", BJ63)+1, SEARCH("+", BJ63)-SEARCH("!", BJ63)-1)), Rankings!$A$2:$BK$161, 63, FALSE),0)</f>
        <v>0</v>
      </c>
      <c r="JJ63">
        <f>IFERROR(VLOOKUP(_xlfn.NUMBERVALUE(MID(BK63, SEARCH("!", BK63)+1, SEARCH("+", BK63)-SEARCH("!", BK63)-1)), Rankings!$A$2:$BK$161, 63, FALSE),0)</f>
        <v>0</v>
      </c>
      <c r="JK63">
        <f>IFERROR(VLOOKUP(_xlfn.NUMBERVALUE(MID(BL63, SEARCH("!", BL63)+1, SEARCH("+", BL63)-SEARCH("!", BL63)-1)), Rankings!$A$2:$BK$161, 63, FALSE),0)</f>
        <v>0</v>
      </c>
      <c r="JL63">
        <f>IFERROR(VLOOKUP(_xlfn.NUMBERVALUE(MID(BM63, SEARCH("!", BM63)+1, SEARCH("+", BM63)-SEARCH("!", BM63)-1)), Rankings!$A$2:$BK$161, 63, FALSE),0)</f>
        <v>0</v>
      </c>
      <c r="JM63">
        <f>IFERROR(VLOOKUP(_xlfn.NUMBERVALUE(MID(BN63, SEARCH("!", BN63)+1, SEARCH("+", BN63)-SEARCH("!", BN63)-1)), Rankings!$A$2:$BK$161, 63, FALSE),0)</f>
        <v>0</v>
      </c>
      <c r="JN63">
        <f>IFERROR(VLOOKUP(_xlfn.NUMBERVALUE(MID(BO63, SEARCH("!", BO63)+1, SEARCH("+", BO63)-SEARCH("!", BO63)-1)), Rankings!$A$2:$BK$161, 63, FALSE),0)</f>
        <v>0</v>
      </c>
      <c r="JO63">
        <f>IFERROR(VLOOKUP(_xlfn.NUMBERVALUE(MID(BP63, SEARCH("!", BP63)+1, SEARCH("+", BP63)-SEARCH("!", BP63)-1)), Rankings!$A$2:$BK$161, 63, FALSE),0)</f>
        <v>0</v>
      </c>
      <c r="JP63">
        <f>IFERROR(VLOOKUP(_xlfn.NUMBERVALUE(MID(BQ63, SEARCH("!", BQ63)+1, SEARCH("+", BQ63)-SEARCH("!", BQ63)-1)), Rankings!$A$2:$BK$161, 63, FALSE),0)</f>
        <v>0</v>
      </c>
      <c r="JQ63">
        <f>IFERROR(VLOOKUP(_xlfn.NUMBERVALUE(MID(BR63, SEARCH("!", BR63)+1, SEARCH("+", BR63)-SEARCH("!", BR63)-1)), Rankings!$A$2:$BK$161, 63, FALSE),0)</f>
        <v>0</v>
      </c>
      <c r="JR63">
        <f>IFERROR(VLOOKUP(_xlfn.NUMBERVALUE(MID(BS63, SEARCH("!", BS63)+1, SEARCH("+", BS63)-SEARCH("!", BS63)-1)), Rankings!$A$2:$BK$161, 63, FALSE),0)</f>
        <v>0</v>
      </c>
      <c r="JS63">
        <f>IFERROR(VLOOKUP(_xlfn.NUMBERVALUE(MID(BT63, SEARCH("!", BT63)+1, SEARCH("+", BT63)-SEARCH("!", BT63)-1)), Rankings!$A$2:$BK$161, 63, FALSE),0)</f>
        <v>0</v>
      </c>
      <c r="JT63">
        <f>IFERROR(VLOOKUP(_xlfn.NUMBERVALUE(MID(BU63, SEARCH("!", BU63)+1, SEARCH("+", BU63)-SEARCH("!", BU63)-1)), Rankings!$A$2:$BK$161, 63, FALSE),0)</f>
        <v>0</v>
      </c>
      <c r="JU63">
        <f>IFERROR(VLOOKUP(_xlfn.NUMBERVALUE(MID(BV63, SEARCH("!", BV63)+1, SEARCH("+", BV63)-SEARCH("!", BV63)-1)), Rankings!$A$2:$BK$161, 63, FALSE),0)</f>
        <v>0</v>
      </c>
      <c r="JV63">
        <f>IFERROR(VLOOKUP(_xlfn.NUMBERVALUE(MID(BW63, SEARCH("!", BW63)+1, SEARCH("+", BW63)-SEARCH("!", BW63)-1)), Rankings!$A$2:$BK$161, 63, FALSE),0)</f>
        <v>0</v>
      </c>
      <c r="JW63">
        <f>IFERROR(VLOOKUP(_xlfn.NUMBERVALUE(MID(BX63, SEARCH("!", BX63)+1, SEARCH("+", BX63)-SEARCH("!", BX63)-1)), Rankings!$A$2:$BK$161, 63, FALSE),0)</f>
        <v>0</v>
      </c>
      <c r="JX63">
        <f>IFERROR(VLOOKUP(_xlfn.NUMBERVALUE(MID(BY63, SEARCH("!", BY63)+1, SEARCH("+", BY63)-SEARCH("!", BY63)-1)), Rankings!$A$2:$BK$161, 63, FALSE),0)</f>
        <v>0</v>
      </c>
      <c r="JY63">
        <f>IFERROR(VLOOKUP(_xlfn.NUMBERVALUE(MID(BZ63, SEARCH("!", BZ63)+1, SEARCH("+", BZ63)-SEARCH("!", BZ63)-1)), Rankings!$A$2:$BK$161, 63, FALSE),0)</f>
        <v>0</v>
      </c>
      <c r="JZ63">
        <f>IFERROR(VLOOKUP(_xlfn.NUMBERVALUE(MID(CA63, SEARCH("!", CA63)+1, SEARCH("+", CA63)-SEARCH("!", CA63)-1)), Rankings!$A$2:$BK$161, 63, FALSE),0)</f>
        <v>0</v>
      </c>
      <c r="KA63">
        <f>IFERROR(VLOOKUP(_xlfn.NUMBERVALUE(MID(CB63, SEARCH("!", CB63)+1, SEARCH("+", CB63)-SEARCH("!", CB63)-1)), Rankings!$A$2:$BK$161, 63, FALSE),0)</f>
        <v>0</v>
      </c>
      <c r="KB63">
        <f>IFERROR(VLOOKUP(_xlfn.NUMBERVALUE(MID(CC63, SEARCH("!", CC63)+1, SEARCH("+", CC63)-SEARCH("!", CC63)-1)), Rankings!$A$2:$BK$161, 63, FALSE),0)</f>
        <v>0</v>
      </c>
      <c r="KC63">
        <f>IFERROR(VLOOKUP(_xlfn.NUMBERVALUE(MID(CD63, SEARCH("!", CD63)+1, SEARCH("+", CD63)-SEARCH("!", CD63)-1)), Rankings!$A$2:$BK$161, 63, FALSE),0)</f>
        <v>0</v>
      </c>
      <c r="KD63">
        <f>IFERROR(VLOOKUP(_xlfn.NUMBERVALUE(MID(CE63, SEARCH("!", CE63)+1, SEARCH("+", CE63)-SEARCH("!", CE63)-1)), Rankings!$A$2:$BK$161, 63, FALSE),0)</f>
        <v>0</v>
      </c>
      <c r="KE63">
        <f>IFERROR(VLOOKUP(_xlfn.NUMBERVALUE(MID(CF63, SEARCH("!", CF63)+1, SEARCH("+", CF63)-SEARCH("!", CF63)-1)), Rankings!$A$2:$BK$161, 63, FALSE),0)</f>
        <v>0</v>
      </c>
      <c r="KF63">
        <f>IFERROR(VLOOKUP(_xlfn.NUMBERVALUE(MID(CG63, SEARCH("!", CG63)+1, SEARCH("+", CG63)-SEARCH("!", CG63)-1)), Rankings!$A$2:$BK$161, 63, FALSE),0)</f>
        <v>0</v>
      </c>
      <c r="KG63">
        <f>IFERROR(VLOOKUP(_xlfn.NUMBERVALUE(MID(CH63, SEARCH("!", CH63)+1, SEARCH("+", CH63)-SEARCH("!", CH63)-1)), Rankings!$A$2:$BK$161, 63, FALSE),0)</f>
        <v>0</v>
      </c>
      <c r="KH63">
        <f>IFERROR(VLOOKUP(_xlfn.NUMBERVALUE(MID(CI63, SEARCH("!", CI63)+1, SEARCH("+", CI63)-SEARCH("!", CI63)-1)), Rankings!$A$2:$BK$161, 63, FALSE),0)</f>
        <v>0</v>
      </c>
      <c r="KI63">
        <f>IFERROR(VLOOKUP(_xlfn.NUMBERVALUE(MID(CJ63, SEARCH("!", CJ63)+1, SEARCH("+", CJ63)-SEARCH("!", CJ63)-1)), Rankings!$A$2:$BK$161, 63, FALSE),0)</f>
        <v>0</v>
      </c>
      <c r="KJ63">
        <f>IFERROR(VLOOKUP(_xlfn.NUMBERVALUE(MID(CK63, SEARCH("!", CK63)+1, SEARCH("+", CK63)-SEARCH("!", CK63)-1)), Rankings!$A$2:$BK$161, 63, FALSE),0)</f>
        <v>0</v>
      </c>
      <c r="KK63">
        <f>IFERROR(VLOOKUP(_xlfn.NUMBERVALUE(MID(CL63, SEARCH("!", CL63)+1, SEARCH("+", CL63)-SEARCH("!", CL63)-1)), Rankings!$A$2:$BK$161, 63, FALSE),0)</f>
        <v>0</v>
      </c>
      <c r="KL63">
        <f>IFERROR(VLOOKUP(_xlfn.NUMBERVALUE(MID(CM63, SEARCH("!", CM63)+1, SEARCH("+", CM63)-SEARCH("!", CM63)-1)), Rankings!$A$2:$BK$161, 63, FALSE),0)</f>
        <v>0</v>
      </c>
      <c r="KM63">
        <f>IFERROR(VLOOKUP(_xlfn.NUMBERVALUE(MID(CN63, SEARCH("!", CN63)+1, SEARCH("+", CN63)-SEARCH("!", CN63)-1)), Rankings!$A$2:$BK$161, 63, FALSE),0)</f>
        <v>0</v>
      </c>
      <c r="KN63">
        <f>IFERROR(VLOOKUP(_xlfn.NUMBERVALUE(MID(CO63, SEARCH("!", CO63)+1, SEARCH("+", CO63)-SEARCH("!", CO63)-1)), Rankings!$A$2:$BK$161, 63, FALSE),0)</f>
        <v>0</v>
      </c>
      <c r="KO63">
        <f>IFERROR(VLOOKUP(_xlfn.NUMBERVALUE(MID(CP63, SEARCH("!", CP63)+1, SEARCH("+", CP63)-SEARCH("!", CP63)-1)), Rankings!$A$2:$BK$161, 63, FALSE),0)</f>
        <v>0</v>
      </c>
      <c r="KP63">
        <f>IFERROR(VLOOKUP(_xlfn.NUMBERVALUE(MID(CQ63, SEARCH("!", CQ63)+1, SEARCH("+", CQ63)-SEARCH("!", CQ63)-1)), Rankings!$A$2:$BK$161, 63, FALSE),0)</f>
        <v>0</v>
      </c>
      <c r="KQ63">
        <f>IFERROR(VLOOKUP(_xlfn.NUMBERVALUE(MID(CR63, SEARCH("!", CR63)+1, SEARCH("+", CR63)-SEARCH("!", CR63)-1)), Rankings!$A$2:$BK$161, 63, FALSE),0)</f>
        <v>0</v>
      </c>
      <c r="KS63" s="4">
        <f t="shared" si="1035"/>
        <v>226</v>
      </c>
      <c r="KT63" s="4">
        <f t="shared" si="1036"/>
        <v>63</v>
      </c>
      <c r="KU63" s="4">
        <f t="shared" si="1037"/>
        <v>70</v>
      </c>
      <c r="KV63" s="4">
        <f t="shared" si="1038"/>
        <v>0</v>
      </c>
      <c r="KY63" s="4">
        <f t="shared" si="1039"/>
        <v>359</v>
      </c>
      <c r="KZ63" s="4"/>
      <c r="LB63">
        <f t="shared" si="1040"/>
        <v>26</v>
      </c>
      <c r="LC63">
        <f t="shared" si="1041"/>
        <v>29</v>
      </c>
      <c r="LD63">
        <f t="shared" si="1042"/>
        <v>58</v>
      </c>
      <c r="LE63">
        <f t="shared" si="1043"/>
        <v>0</v>
      </c>
      <c r="LF63">
        <f t="shared" si="1044"/>
        <v>0</v>
      </c>
      <c r="LG63">
        <f t="shared" si="1045"/>
        <v>70</v>
      </c>
      <c r="LH63">
        <f t="shared" si="1046"/>
        <v>25</v>
      </c>
      <c r="LI63">
        <f t="shared" si="1047"/>
        <v>38</v>
      </c>
      <c r="LJ63">
        <f t="shared" si="1048"/>
        <v>43</v>
      </c>
      <c r="LK63">
        <f t="shared" si="1049"/>
        <v>57</v>
      </c>
      <c r="LL63">
        <f t="shared" si="1050"/>
        <v>13</v>
      </c>
      <c r="LM63">
        <f t="shared" si="1051"/>
        <v>0</v>
      </c>
      <c r="LN63">
        <f t="shared" si="1052"/>
        <v>0</v>
      </c>
      <c r="LO63">
        <f t="shared" si="1053"/>
        <v>0</v>
      </c>
      <c r="LP63">
        <f t="shared" si="1054"/>
        <v>0</v>
      </c>
      <c r="LQ63">
        <f t="shared" si="1055"/>
        <v>0</v>
      </c>
      <c r="LR63">
        <f t="shared" si="1056"/>
        <v>0</v>
      </c>
      <c r="LS63">
        <f t="shared" si="1057"/>
        <v>0</v>
      </c>
      <c r="LT63">
        <f t="shared" si="1058"/>
        <v>0</v>
      </c>
      <c r="LU63">
        <f t="shared" si="1059"/>
        <v>0</v>
      </c>
      <c r="LV63">
        <f t="shared" si="1060"/>
        <v>0</v>
      </c>
      <c r="LW63">
        <f t="shared" si="1061"/>
        <v>0</v>
      </c>
      <c r="LX63">
        <f t="shared" si="1062"/>
        <v>0</v>
      </c>
      <c r="LY63">
        <f t="shared" si="1063"/>
        <v>0</v>
      </c>
      <c r="LZ63">
        <f t="shared" si="1064"/>
        <v>0</v>
      </c>
      <c r="MA63">
        <f t="shared" si="1065"/>
        <v>0</v>
      </c>
      <c r="MB63">
        <f t="shared" si="1066"/>
        <v>0</v>
      </c>
      <c r="MC63">
        <f t="shared" si="1067"/>
        <v>0</v>
      </c>
      <c r="MD63">
        <f t="shared" si="1068"/>
        <v>0</v>
      </c>
      <c r="ME63">
        <f t="shared" si="1069"/>
        <v>0</v>
      </c>
      <c r="MF63">
        <f t="shared" si="1070"/>
        <v>0</v>
      </c>
      <c r="MG63">
        <f t="shared" si="1071"/>
        <v>0</v>
      </c>
      <c r="MH63">
        <f t="shared" si="1072"/>
        <v>0</v>
      </c>
      <c r="MI63">
        <f t="shared" si="1073"/>
        <v>0</v>
      </c>
      <c r="MJ63">
        <f t="shared" si="1074"/>
        <v>0</v>
      </c>
      <c r="MK63">
        <f t="shared" si="1075"/>
        <v>0</v>
      </c>
      <c r="ML63">
        <f t="shared" si="1076"/>
        <v>0</v>
      </c>
      <c r="MM63">
        <f t="shared" si="1077"/>
        <v>0</v>
      </c>
      <c r="MN63">
        <f t="shared" si="1078"/>
        <v>0</v>
      </c>
      <c r="MO63">
        <f t="shared" si="1079"/>
        <v>0</v>
      </c>
      <c r="MP63">
        <f t="shared" si="1080"/>
        <v>0</v>
      </c>
      <c r="MQ63">
        <f t="shared" si="1081"/>
        <v>0</v>
      </c>
      <c r="MR63">
        <f t="shared" si="1082"/>
        <v>0</v>
      </c>
      <c r="MS63">
        <f t="shared" si="1083"/>
        <v>0</v>
      </c>
      <c r="MT63">
        <f t="shared" si="1084"/>
        <v>0</v>
      </c>
      <c r="MU63">
        <f t="shared" si="1085"/>
        <v>0</v>
      </c>
      <c r="MV63">
        <f t="shared" si="1086"/>
        <v>0</v>
      </c>
      <c r="MW63">
        <f t="shared" si="1087"/>
        <v>0</v>
      </c>
      <c r="MX63">
        <f t="shared" si="1088"/>
        <v>0</v>
      </c>
      <c r="MY63">
        <f t="shared" si="1089"/>
        <v>0</v>
      </c>
      <c r="MZ63">
        <f t="shared" si="1090"/>
        <v>0</v>
      </c>
      <c r="NA63">
        <f t="shared" si="1091"/>
        <v>0</v>
      </c>
      <c r="NB63">
        <f t="shared" si="1092"/>
        <v>0</v>
      </c>
      <c r="NC63">
        <f t="shared" si="1093"/>
        <v>0</v>
      </c>
      <c r="ND63">
        <f t="shared" si="1094"/>
        <v>0</v>
      </c>
      <c r="NE63">
        <f t="shared" si="1095"/>
        <v>0</v>
      </c>
      <c r="NF63">
        <f t="shared" si="1096"/>
        <v>0</v>
      </c>
      <c r="NG63">
        <f t="shared" si="1097"/>
        <v>0</v>
      </c>
      <c r="NH63">
        <f t="shared" si="1098"/>
        <v>0</v>
      </c>
      <c r="NI63">
        <f t="shared" si="1099"/>
        <v>0</v>
      </c>
      <c r="NJ63">
        <f t="shared" si="1100"/>
        <v>0</v>
      </c>
      <c r="NK63">
        <f t="shared" si="1101"/>
        <v>0</v>
      </c>
      <c r="NL63">
        <f t="shared" si="1102"/>
        <v>0</v>
      </c>
      <c r="NM63">
        <f t="shared" si="1103"/>
        <v>0</v>
      </c>
      <c r="NN63">
        <f t="shared" si="1104"/>
        <v>0</v>
      </c>
      <c r="NO63">
        <f t="shared" si="1105"/>
        <v>0</v>
      </c>
      <c r="NP63">
        <f t="shared" si="1106"/>
        <v>0</v>
      </c>
      <c r="NQ63">
        <f t="shared" si="1107"/>
        <v>0</v>
      </c>
      <c r="NR63">
        <f t="shared" si="1108"/>
        <v>0</v>
      </c>
      <c r="NS63">
        <f t="shared" si="1109"/>
        <v>0</v>
      </c>
      <c r="NT63">
        <f t="shared" si="1110"/>
        <v>0</v>
      </c>
      <c r="NU63">
        <f t="shared" si="1111"/>
        <v>0</v>
      </c>
      <c r="NV63">
        <f t="shared" si="1112"/>
        <v>0</v>
      </c>
      <c r="NW63">
        <f t="shared" si="1113"/>
        <v>0</v>
      </c>
      <c r="NX63">
        <f t="shared" si="1114"/>
        <v>0</v>
      </c>
      <c r="NY63">
        <f t="shared" si="1115"/>
        <v>0</v>
      </c>
      <c r="NZ63">
        <f t="shared" si="1116"/>
        <v>0</v>
      </c>
      <c r="OA63">
        <f t="shared" si="1117"/>
        <v>0</v>
      </c>
      <c r="OB63">
        <f t="shared" si="1118"/>
        <v>0</v>
      </c>
      <c r="OC63">
        <f t="shared" si="1119"/>
        <v>0</v>
      </c>
      <c r="OD63">
        <f t="shared" si="1120"/>
        <v>0</v>
      </c>
      <c r="OE63">
        <f t="shared" si="1121"/>
        <v>0</v>
      </c>
      <c r="OF63">
        <f t="shared" si="1122"/>
        <v>0</v>
      </c>
      <c r="OG63">
        <f t="shared" si="1123"/>
        <v>0</v>
      </c>
      <c r="OH63">
        <f t="shared" si="1124"/>
        <v>0</v>
      </c>
      <c r="OJ63" s="4">
        <f t="shared" si="1125"/>
        <v>177</v>
      </c>
      <c r="OK63" s="4">
        <f t="shared" si="1126"/>
        <v>49</v>
      </c>
      <c r="OL63" s="4">
        <f t="shared" si="1127"/>
        <v>68</v>
      </c>
      <c r="OM63" s="4">
        <f t="shared" si="1128"/>
        <v>0</v>
      </c>
      <c r="OP63" s="4">
        <f t="shared" si="1129"/>
        <v>294</v>
      </c>
      <c r="OQ63" s="4"/>
      <c r="OS63">
        <f t="shared" si="1130"/>
        <v>76</v>
      </c>
      <c r="OT63">
        <f t="shared" si="1131"/>
        <v>39</v>
      </c>
      <c r="OU63">
        <f t="shared" si="1132"/>
        <v>27</v>
      </c>
      <c r="OV63">
        <f t="shared" si="1133"/>
        <v>0</v>
      </c>
      <c r="OW63">
        <f t="shared" si="1134"/>
        <v>0</v>
      </c>
      <c r="OX63">
        <f t="shared" si="1135"/>
        <v>17</v>
      </c>
      <c r="OY63">
        <f t="shared" si="1136"/>
        <v>22</v>
      </c>
      <c r="OZ63">
        <f t="shared" si="1137"/>
        <v>27</v>
      </c>
      <c r="PA63">
        <f t="shared" si="1138"/>
        <v>18</v>
      </c>
      <c r="PB63">
        <f t="shared" si="1139"/>
        <v>24</v>
      </c>
      <c r="PC63">
        <f t="shared" si="1140"/>
        <v>44</v>
      </c>
      <c r="PD63">
        <f t="shared" si="1141"/>
        <v>0</v>
      </c>
      <c r="PE63">
        <f t="shared" si="1142"/>
        <v>0</v>
      </c>
      <c r="PF63">
        <f t="shared" si="1143"/>
        <v>0</v>
      </c>
      <c r="PG63">
        <f t="shared" si="1144"/>
        <v>0</v>
      </c>
      <c r="PH63">
        <f t="shared" si="1145"/>
        <v>0</v>
      </c>
      <c r="PI63">
        <f t="shared" si="1146"/>
        <v>0</v>
      </c>
      <c r="PJ63">
        <f t="shared" si="1147"/>
        <v>0</v>
      </c>
      <c r="PK63">
        <f t="shared" si="1148"/>
        <v>0</v>
      </c>
      <c r="PL63">
        <f t="shared" si="1149"/>
        <v>0</v>
      </c>
      <c r="PM63">
        <f t="shared" si="1150"/>
        <v>0</v>
      </c>
      <c r="PN63">
        <f t="shared" si="1151"/>
        <v>0</v>
      </c>
      <c r="PO63">
        <f t="shared" si="1152"/>
        <v>0</v>
      </c>
      <c r="PP63">
        <f t="shared" si="1153"/>
        <v>0</v>
      </c>
      <c r="PQ63">
        <f t="shared" si="1154"/>
        <v>0</v>
      </c>
      <c r="PR63">
        <f t="shared" si="1155"/>
        <v>0</v>
      </c>
      <c r="PS63">
        <f t="shared" si="1156"/>
        <v>0</v>
      </c>
      <c r="PT63">
        <f t="shared" si="1157"/>
        <v>0</v>
      </c>
      <c r="PU63">
        <f t="shared" si="1158"/>
        <v>0</v>
      </c>
      <c r="PV63">
        <f t="shared" si="1159"/>
        <v>0</v>
      </c>
      <c r="PW63">
        <f t="shared" si="1160"/>
        <v>0</v>
      </c>
      <c r="PX63">
        <f t="shared" si="1161"/>
        <v>0</v>
      </c>
      <c r="PY63">
        <f t="shared" si="1162"/>
        <v>0</v>
      </c>
      <c r="PZ63">
        <f t="shared" si="1163"/>
        <v>0</v>
      </c>
      <c r="QA63">
        <f t="shared" si="1164"/>
        <v>0</v>
      </c>
      <c r="QB63">
        <f t="shared" si="1165"/>
        <v>0</v>
      </c>
      <c r="QC63">
        <f t="shared" si="1166"/>
        <v>0</v>
      </c>
      <c r="QD63">
        <f t="shared" si="1167"/>
        <v>0</v>
      </c>
      <c r="QE63">
        <f t="shared" si="1168"/>
        <v>0</v>
      </c>
      <c r="QF63">
        <f t="shared" si="1169"/>
        <v>0</v>
      </c>
      <c r="QG63">
        <f t="shared" si="1170"/>
        <v>0</v>
      </c>
      <c r="QH63">
        <f t="shared" si="1171"/>
        <v>0</v>
      </c>
      <c r="QI63">
        <f t="shared" si="1172"/>
        <v>0</v>
      </c>
      <c r="QJ63">
        <f t="shared" si="1173"/>
        <v>0</v>
      </c>
      <c r="QK63">
        <f t="shared" si="1174"/>
        <v>0</v>
      </c>
      <c r="QL63">
        <f t="shared" si="1175"/>
        <v>0</v>
      </c>
      <c r="QM63">
        <f t="shared" si="1176"/>
        <v>0</v>
      </c>
      <c r="QN63">
        <f t="shared" si="1177"/>
        <v>0</v>
      </c>
      <c r="QO63">
        <f t="shared" si="1178"/>
        <v>0</v>
      </c>
      <c r="QP63">
        <f t="shared" si="1179"/>
        <v>0</v>
      </c>
      <c r="QQ63">
        <f t="shared" si="1180"/>
        <v>0</v>
      </c>
      <c r="QR63">
        <f t="shared" si="1181"/>
        <v>0</v>
      </c>
      <c r="QS63">
        <f t="shared" si="1182"/>
        <v>0</v>
      </c>
      <c r="QT63">
        <f t="shared" si="1183"/>
        <v>0</v>
      </c>
      <c r="QU63">
        <f t="shared" si="1184"/>
        <v>0</v>
      </c>
      <c r="QV63">
        <f t="shared" si="1185"/>
        <v>0</v>
      </c>
      <c r="QW63">
        <f t="shared" si="1186"/>
        <v>0</v>
      </c>
      <c r="QX63">
        <f t="shared" si="1187"/>
        <v>0</v>
      </c>
      <c r="QY63">
        <f t="shared" si="1188"/>
        <v>0</v>
      </c>
      <c r="QZ63">
        <f t="shared" si="1189"/>
        <v>0</v>
      </c>
      <c r="RA63">
        <f t="shared" si="1190"/>
        <v>0</v>
      </c>
      <c r="RB63">
        <f t="shared" si="1191"/>
        <v>0</v>
      </c>
      <c r="RC63">
        <f t="shared" si="1192"/>
        <v>0</v>
      </c>
      <c r="RD63">
        <f t="shared" si="1193"/>
        <v>0</v>
      </c>
      <c r="RE63">
        <f t="shared" si="1194"/>
        <v>0</v>
      </c>
      <c r="RF63">
        <f t="shared" si="1195"/>
        <v>0</v>
      </c>
      <c r="RG63">
        <f t="shared" si="1196"/>
        <v>0</v>
      </c>
      <c r="RH63">
        <f t="shared" si="1197"/>
        <v>0</v>
      </c>
      <c r="RI63">
        <f t="shared" si="1198"/>
        <v>0</v>
      </c>
      <c r="RJ63">
        <f t="shared" si="1199"/>
        <v>0</v>
      </c>
      <c r="RK63">
        <f t="shared" si="1200"/>
        <v>0</v>
      </c>
      <c r="RL63">
        <f t="shared" si="1201"/>
        <v>0</v>
      </c>
      <c r="RM63">
        <f t="shared" si="1202"/>
        <v>0</v>
      </c>
      <c r="RN63">
        <f t="shared" si="1203"/>
        <v>0</v>
      </c>
      <c r="RO63">
        <f t="shared" si="1204"/>
        <v>0</v>
      </c>
      <c r="RP63">
        <f t="shared" si="1205"/>
        <v>0</v>
      </c>
      <c r="RQ63">
        <f t="shared" si="1206"/>
        <v>0</v>
      </c>
      <c r="RR63">
        <f t="shared" si="1207"/>
        <v>0</v>
      </c>
      <c r="RS63">
        <f t="shared" si="1208"/>
        <v>0</v>
      </c>
      <c r="RT63">
        <f t="shared" si="1209"/>
        <v>0</v>
      </c>
      <c r="RU63">
        <f t="shared" si="1210"/>
        <v>0</v>
      </c>
      <c r="RV63">
        <f t="shared" si="1211"/>
        <v>0</v>
      </c>
      <c r="RW63">
        <f t="shared" si="1212"/>
        <v>0</v>
      </c>
      <c r="RX63">
        <f t="shared" si="1213"/>
        <v>0</v>
      </c>
      <c r="RY63">
        <f t="shared" si="1214"/>
        <v>0</v>
      </c>
      <c r="SA63" s="4">
        <f t="shared" si="1215"/>
        <v>23.19</v>
      </c>
      <c r="SB63" s="4">
        <f t="shared" si="1216"/>
        <v>7.54</v>
      </c>
      <c r="SC63" s="4">
        <f t="shared" si="1217"/>
        <v>10.08</v>
      </c>
      <c r="SD63" s="4">
        <f t="shared" si="1218"/>
        <v>0</v>
      </c>
      <c r="SF63" s="4">
        <f t="shared" si="1219"/>
        <v>40.81</v>
      </c>
      <c r="SI63">
        <f t="shared" si="1220"/>
        <v>4.75</v>
      </c>
      <c r="SJ63">
        <f t="shared" si="1221"/>
        <v>5</v>
      </c>
      <c r="SK63">
        <f t="shared" si="1222"/>
        <v>3.71</v>
      </c>
      <c r="SL63" t="str">
        <f t="shared" si="1223"/>
        <v>0</v>
      </c>
      <c r="SM63" t="str">
        <f t="shared" si="1224"/>
        <v>0</v>
      </c>
      <c r="SN63">
        <f t="shared" si="1225"/>
        <v>5.3</v>
      </c>
      <c r="SO63">
        <f t="shared" si="1226"/>
        <v>3.29</v>
      </c>
      <c r="SP63">
        <f t="shared" si="1227"/>
        <v>4.25</v>
      </c>
      <c r="SQ63">
        <f t="shared" si="1228"/>
        <v>4.43</v>
      </c>
      <c r="SR63">
        <f t="shared" si="1229"/>
        <v>6.83</v>
      </c>
      <c r="SS63">
        <f t="shared" si="1230"/>
        <v>3.25</v>
      </c>
      <c r="ST63" t="str">
        <f t="shared" si="1231"/>
        <v>0</v>
      </c>
      <c r="SU63" t="str">
        <f t="shared" si="1232"/>
        <v>0</v>
      </c>
      <c r="SV63" t="str">
        <f t="shared" si="1233"/>
        <v>0</v>
      </c>
      <c r="SW63" t="str">
        <f t="shared" si="1234"/>
        <v>0</v>
      </c>
      <c r="SX63" t="str">
        <f t="shared" si="1235"/>
        <v>0</v>
      </c>
      <c r="SY63" t="str">
        <f t="shared" si="1236"/>
        <v>0</v>
      </c>
      <c r="SZ63" t="str">
        <f t="shared" si="1237"/>
        <v>0</v>
      </c>
      <c r="TA63" t="str">
        <f t="shared" si="1238"/>
        <v>0</v>
      </c>
      <c r="TB63" t="str">
        <f t="shared" si="1239"/>
        <v>0</v>
      </c>
      <c r="TC63" t="str">
        <f t="shared" si="1240"/>
        <v>0</v>
      </c>
      <c r="TD63" t="str">
        <f t="shared" si="1241"/>
        <v>0</v>
      </c>
      <c r="TE63" t="str">
        <f t="shared" si="1242"/>
        <v>0</v>
      </c>
      <c r="TF63" t="str">
        <f t="shared" si="1243"/>
        <v>0</v>
      </c>
      <c r="TG63" t="str">
        <f t="shared" si="1244"/>
        <v>0</v>
      </c>
      <c r="TH63" t="str">
        <f t="shared" si="1245"/>
        <v>0</v>
      </c>
      <c r="TI63" t="str">
        <f t="shared" si="1246"/>
        <v>0</v>
      </c>
      <c r="TJ63" t="str">
        <f t="shared" si="1247"/>
        <v>0</v>
      </c>
      <c r="TK63" t="str">
        <f t="shared" si="1248"/>
        <v>0</v>
      </c>
      <c r="TL63" t="str">
        <f t="shared" si="1249"/>
        <v>0</v>
      </c>
      <c r="TM63" t="str">
        <f t="shared" si="1250"/>
        <v>0</v>
      </c>
      <c r="TN63" t="str">
        <f t="shared" si="1251"/>
        <v>0</v>
      </c>
      <c r="TO63" t="str">
        <f t="shared" si="1252"/>
        <v>0</v>
      </c>
      <c r="TP63" t="str">
        <f t="shared" si="1253"/>
        <v>0</v>
      </c>
      <c r="TQ63" t="str">
        <f t="shared" si="1254"/>
        <v>0</v>
      </c>
      <c r="TR63" t="str">
        <f t="shared" si="1255"/>
        <v>0</v>
      </c>
      <c r="TS63" t="str">
        <f t="shared" si="1256"/>
        <v>0</v>
      </c>
      <c r="TT63" t="str">
        <f t="shared" si="1257"/>
        <v>0</v>
      </c>
      <c r="TU63" t="str">
        <f t="shared" si="1258"/>
        <v>0</v>
      </c>
      <c r="TV63" t="str">
        <f t="shared" si="1259"/>
        <v>0</v>
      </c>
      <c r="TW63" t="str">
        <f t="shared" si="1260"/>
        <v>0</v>
      </c>
      <c r="TX63" t="str">
        <f t="shared" si="1261"/>
        <v>0</v>
      </c>
      <c r="TY63" t="str">
        <f t="shared" si="1262"/>
        <v>0</v>
      </c>
      <c r="TZ63" t="str">
        <f t="shared" si="1263"/>
        <v>0</v>
      </c>
      <c r="UA63" t="str">
        <f t="shared" si="1264"/>
        <v>0</v>
      </c>
      <c r="UB63" t="str">
        <f t="shared" si="1265"/>
        <v>0</v>
      </c>
      <c r="UC63" t="str">
        <f t="shared" si="1266"/>
        <v>0</v>
      </c>
      <c r="UD63" t="str">
        <f t="shared" si="1267"/>
        <v>0</v>
      </c>
      <c r="UE63" t="str">
        <f t="shared" si="1268"/>
        <v>0</v>
      </c>
      <c r="UF63" t="str">
        <f t="shared" si="1269"/>
        <v>0</v>
      </c>
      <c r="UG63" t="str">
        <f t="shared" si="1270"/>
        <v>0</v>
      </c>
      <c r="UH63" t="str">
        <f t="shared" si="1271"/>
        <v>0</v>
      </c>
      <c r="UI63" t="str">
        <f t="shared" si="1272"/>
        <v>0</v>
      </c>
      <c r="UJ63" t="str">
        <f t="shared" si="1273"/>
        <v>0</v>
      </c>
      <c r="UK63" t="str">
        <f t="shared" si="1274"/>
        <v>0</v>
      </c>
      <c r="UL63" t="str">
        <f t="shared" si="1275"/>
        <v>0</v>
      </c>
      <c r="UM63" t="str">
        <f t="shared" si="1276"/>
        <v>0</v>
      </c>
      <c r="UN63" t="str">
        <f t="shared" si="1277"/>
        <v>0</v>
      </c>
      <c r="UO63" t="str">
        <f t="shared" si="1278"/>
        <v>0</v>
      </c>
      <c r="UP63" t="str">
        <f t="shared" si="1279"/>
        <v>0</v>
      </c>
      <c r="UQ63" t="str">
        <f t="shared" si="1280"/>
        <v>0</v>
      </c>
      <c r="UR63" t="str">
        <f t="shared" si="1281"/>
        <v>0</v>
      </c>
      <c r="US63" t="str">
        <f t="shared" si="1282"/>
        <v>0</v>
      </c>
      <c r="UT63" t="str">
        <f t="shared" si="1283"/>
        <v>0</v>
      </c>
      <c r="UU63" t="str">
        <f t="shared" si="1284"/>
        <v>0</v>
      </c>
      <c r="UV63" t="str">
        <f t="shared" si="1285"/>
        <v>0</v>
      </c>
      <c r="UW63" t="str">
        <f t="shared" si="1286"/>
        <v>0</v>
      </c>
      <c r="UX63" t="str">
        <f t="shared" si="1287"/>
        <v>0</v>
      </c>
      <c r="UY63" t="str">
        <f t="shared" si="1288"/>
        <v>0</v>
      </c>
      <c r="UZ63" t="str">
        <f t="shared" si="1289"/>
        <v>0</v>
      </c>
      <c r="VA63" t="str">
        <f t="shared" si="1290"/>
        <v>0</v>
      </c>
      <c r="VB63" t="str">
        <f t="shared" si="1291"/>
        <v>0</v>
      </c>
      <c r="VC63" t="str">
        <f t="shared" si="1292"/>
        <v>0</v>
      </c>
      <c r="VD63" t="str">
        <f t="shared" si="1293"/>
        <v>0</v>
      </c>
      <c r="VE63" t="str">
        <f t="shared" si="1294"/>
        <v>0</v>
      </c>
      <c r="VF63" t="str">
        <f t="shared" si="1295"/>
        <v>0</v>
      </c>
      <c r="VG63" t="str">
        <f t="shared" si="1296"/>
        <v>0</v>
      </c>
      <c r="VH63" t="str">
        <f t="shared" si="1297"/>
        <v>0</v>
      </c>
      <c r="VI63" t="str">
        <f t="shared" si="1298"/>
        <v>0</v>
      </c>
      <c r="VJ63" t="str">
        <f t="shared" si="1299"/>
        <v>0</v>
      </c>
      <c r="VK63" t="str">
        <f t="shared" si="1300"/>
        <v>0</v>
      </c>
      <c r="VL63" t="str">
        <f t="shared" si="1301"/>
        <v>0</v>
      </c>
      <c r="VM63" t="str">
        <f t="shared" si="1302"/>
        <v>0</v>
      </c>
      <c r="VN63" t="str">
        <f t="shared" si="1303"/>
        <v>0</v>
      </c>
      <c r="VO63" t="str">
        <f t="shared" si="1304"/>
        <v>0</v>
      </c>
      <c r="VQ63" s="4">
        <f t="shared" si="1305"/>
        <v>28.160000000000004</v>
      </c>
      <c r="VR63" s="4">
        <f t="shared" si="1306"/>
        <v>-2.2199999999999998</v>
      </c>
      <c r="VS63" s="4">
        <f t="shared" si="1307"/>
        <v>14.57</v>
      </c>
      <c r="VT63" s="4">
        <f t="shared" si="1308"/>
        <v>0</v>
      </c>
      <c r="VV63" s="4">
        <f t="shared" si="1309"/>
        <v>40.510000000000005</v>
      </c>
      <c r="VY63">
        <f t="shared" si="1310"/>
        <v>4.99</v>
      </c>
      <c r="VZ63">
        <f t="shared" si="1311"/>
        <v>6.93</v>
      </c>
      <c r="WA63">
        <f t="shared" si="1312"/>
        <v>-3.1</v>
      </c>
      <c r="WB63">
        <f t="shared" si="1313"/>
        <v>0</v>
      </c>
      <c r="WC63">
        <f t="shared" si="1314"/>
        <v>0</v>
      </c>
      <c r="WD63">
        <f t="shared" si="1315"/>
        <v>10.96</v>
      </c>
      <c r="WE63">
        <f t="shared" si="1316"/>
        <v>0.41</v>
      </c>
      <c r="WF63">
        <f t="shared" si="1317"/>
        <v>-2.63</v>
      </c>
      <c r="WG63">
        <f t="shared" si="1318"/>
        <v>8.3800000000000008</v>
      </c>
      <c r="WH63">
        <f t="shared" si="1319"/>
        <v>21.5</v>
      </c>
      <c r="WI63">
        <f t="shared" si="1320"/>
        <v>-6.93</v>
      </c>
      <c r="WJ63">
        <f t="shared" si="1321"/>
        <v>0</v>
      </c>
      <c r="WK63">
        <f t="shared" si="1322"/>
        <v>0</v>
      </c>
      <c r="WL63">
        <f t="shared" si="1323"/>
        <v>0</v>
      </c>
      <c r="WM63">
        <f t="shared" si="1324"/>
        <v>0</v>
      </c>
      <c r="WN63">
        <f t="shared" si="1325"/>
        <v>0</v>
      </c>
      <c r="WO63">
        <f t="shared" si="1326"/>
        <v>0</v>
      </c>
      <c r="WP63">
        <f t="shared" si="1327"/>
        <v>0</v>
      </c>
      <c r="WQ63">
        <f t="shared" si="1328"/>
        <v>0</v>
      </c>
      <c r="WR63">
        <f t="shared" si="1329"/>
        <v>0</v>
      </c>
      <c r="WS63">
        <f t="shared" si="1330"/>
        <v>0</v>
      </c>
      <c r="WT63">
        <f t="shared" si="1331"/>
        <v>0</v>
      </c>
      <c r="WU63">
        <f t="shared" si="1332"/>
        <v>0</v>
      </c>
      <c r="WV63">
        <f t="shared" si="1333"/>
        <v>0</v>
      </c>
      <c r="WW63">
        <f t="shared" si="1334"/>
        <v>0</v>
      </c>
      <c r="WX63">
        <f t="shared" si="1335"/>
        <v>0</v>
      </c>
      <c r="WY63">
        <f t="shared" si="1336"/>
        <v>0</v>
      </c>
      <c r="WZ63">
        <f t="shared" si="1337"/>
        <v>0</v>
      </c>
      <c r="XA63">
        <f t="shared" si="1338"/>
        <v>0</v>
      </c>
      <c r="XB63">
        <f t="shared" si="1339"/>
        <v>0</v>
      </c>
      <c r="XC63">
        <f t="shared" si="1340"/>
        <v>0</v>
      </c>
      <c r="XD63">
        <f t="shared" si="1341"/>
        <v>0</v>
      </c>
      <c r="XE63">
        <f t="shared" si="1342"/>
        <v>0</v>
      </c>
      <c r="XF63">
        <f t="shared" si="1343"/>
        <v>0</v>
      </c>
      <c r="XG63">
        <f t="shared" si="1344"/>
        <v>0</v>
      </c>
      <c r="XH63">
        <f t="shared" si="1345"/>
        <v>0</v>
      </c>
      <c r="XI63">
        <f t="shared" si="1346"/>
        <v>0</v>
      </c>
      <c r="XJ63">
        <f t="shared" si="1347"/>
        <v>0</v>
      </c>
      <c r="XK63">
        <f t="shared" si="1348"/>
        <v>0</v>
      </c>
      <c r="XL63">
        <f t="shared" si="1349"/>
        <v>0</v>
      </c>
      <c r="XM63">
        <f t="shared" si="1350"/>
        <v>0</v>
      </c>
      <c r="XN63">
        <f t="shared" si="1351"/>
        <v>0</v>
      </c>
      <c r="XO63">
        <f t="shared" si="1352"/>
        <v>0</v>
      </c>
      <c r="XP63">
        <f t="shared" si="1353"/>
        <v>0</v>
      </c>
      <c r="XQ63">
        <f t="shared" si="1354"/>
        <v>0</v>
      </c>
      <c r="XR63">
        <f t="shared" si="1355"/>
        <v>0</v>
      </c>
      <c r="XS63">
        <f t="shared" si="1356"/>
        <v>0</v>
      </c>
      <c r="XT63">
        <f t="shared" si="1357"/>
        <v>0</v>
      </c>
      <c r="XU63">
        <f t="shared" si="1358"/>
        <v>0</v>
      </c>
      <c r="XV63">
        <f t="shared" si="1359"/>
        <v>0</v>
      </c>
      <c r="XW63">
        <f t="shared" si="1360"/>
        <v>0</v>
      </c>
      <c r="XX63">
        <f t="shared" si="1361"/>
        <v>0</v>
      </c>
      <c r="XY63">
        <f t="shared" si="1362"/>
        <v>0</v>
      </c>
      <c r="XZ63">
        <f t="shared" si="1363"/>
        <v>0</v>
      </c>
      <c r="YA63">
        <f t="shared" si="1364"/>
        <v>0</v>
      </c>
      <c r="YB63">
        <f t="shared" si="1365"/>
        <v>0</v>
      </c>
      <c r="YC63">
        <f t="shared" si="1366"/>
        <v>0</v>
      </c>
      <c r="YD63">
        <f t="shared" si="1367"/>
        <v>0</v>
      </c>
      <c r="YE63">
        <f t="shared" si="1368"/>
        <v>0</v>
      </c>
      <c r="YF63">
        <f t="shared" si="1369"/>
        <v>0</v>
      </c>
      <c r="YG63">
        <f t="shared" si="1370"/>
        <v>0</v>
      </c>
      <c r="YH63">
        <f t="shared" si="1371"/>
        <v>0</v>
      </c>
      <c r="YI63">
        <f t="shared" si="1372"/>
        <v>0</v>
      </c>
      <c r="YJ63">
        <f t="shared" si="1373"/>
        <v>0</v>
      </c>
      <c r="YK63">
        <f t="shared" si="1374"/>
        <v>0</v>
      </c>
      <c r="YL63">
        <f t="shared" si="1375"/>
        <v>0</v>
      </c>
      <c r="YM63">
        <f t="shared" si="1376"/>
        <v>0</v>
      </c>
      <c r="YN63">
        <f t="shared" si="1377"/>
        <v>0</v>
      </c>
      <c r="YO63">
        <f t="shared" si="1378"/>
        <v>0</v>
      </c>
      <c r="YP63">
        <f t="shared" si="1379"/>
        <v>0</v>
      </c>
      <c r="YQ63">
        <f t="shared" si="1380"/>
        <v>0</v>
      </c>
      <c r="YR63">
        <f t="shared" si="1381"/>
        <v>0</v>
      </c>
      <c r="YS63">
        <f t="shared" si="1382"/>
        <v>0</v>
      </c>
      <c r="YT63">
        <f t="shared" si="1383"/>
        <v>0</v>
      </c>
      <c r="YU63">
        <f t="shared" si="1384"/>
        <v>0</v>
      </c>
      <c r="YV63">
        <f t="shared" si="1385"/>
        <v>0</v>
      </c>
      <c r="YW63">
        <f t="shared" si="1386"/>
        <v>0</v>
      </c>
      <c r="YX63">
        <f t="shared" si="1387"/>
        <v>0</v>
      </c>
      <c r="YY63">
        <f t="shared" si="1388"/>
        <v>0</v>
      </c>
      <c r="YZ63">
        <f t="shared" si="1389"/>
        <v>0</v>
      </c>
      <c r="ZA63">
        <f t="shared" si="1390"/>
        <v>0</v>
      </c>
      <c r="ZB63">
        <f t="shared" si="1391"/>
        <v>0</v>
      </c>
      <c r="ZC63">
        <f t="shared" si="1392"/>
        <v>0</v>
      </c>
      <c r="ZD63">
        <f t="shared" si="1393"/>
        <v>0</v>
      </c>
      <c r="ZE63">
        <f t="shared" si="1394"/>
        <v>0</v>
      </c>
      <c r="ZG63" s="4">
        <f t="shared" si="1395"/>
        <v>236</v>
      </c>
      <c r="ZH63" s="4">
        <f t="shared" si="1396"/>
        <v>152</v>
      </c>
      <c r="ZI63" s="4">
        <f t="shared" si="1397"/>
        <v>124</v>
      </c>
      <c r="ZJ63" s="4">
        <f t="shared" si="1398"/>
        <v>0</v>
      </c>
      <c r="ZL63" s="4">
        <f t="shared" si="1399"/>
        <v>512</v>
      </c>
      <c r="ZO63">
        <f t="shared" si="1400"/>
        <v>40</v>
      </c>
      <c r="ZP63">
        <f t="shared" si="1401"/>
        <v>53</v>
      </c>
      <c r="ZQ63">
        <f t="shared" si="1402"/>
        <v>57</v>
      </c>
      <c r="ZR63">
        <f t="shared" si="1403"/>
        <v>0</v>
      </c>
      <c r="ZS63">
        <f t="shared" si="1404"/>
        <v>0</v>
      </c>
      <c r="ZT63">
        <f t="shared" si="1405"/>
        <v>37</v>
      </c>
      <c r="ZU63">
        <f t="shared" si="1406"/>
        <v>73</v>
      </c>
      <c r="ZV63">
        <f t="shared" si="1407"/>
        <v>79</v>
      </c>
      <c r="ZW63">
        <f t="shared" si="1408"/>
        <v>49</v>
      </c>
      <c r="ZX63">
        <f t="shared" si="1409"/>
        <v>42</v>
      </c>
      <c r="ZY63">
        <f t="shared" si="1410"/>
        <v>82</v>
      </c>
      <c r="ZZ63">
        <f t="shared" si="1411"/>
        <v>0</v>
      </c>
      <c r="AAA63">
        <f t="shared" si="1412"/>
        <v>0</v>
      </c>
      <c r="AAB63">
        <f t="shared" si="1413"/>
        <v>0</v>
      </c>
      <c r="AAC63">
        <f t="shared" si="1414"/>
        <v>0</v>
      </c>
      <c r="AAD63">
        <f t="shared" si="1415"/>
        <v>0</v>
      </c>
      <c r="AAE63">
        <f t="shared" si="1416"/>
        <v>0</v>
      </c>
      <c r="AAF63">
        <f t="shared" si="1417"/>
        <v>0</v>
      </c>
      <c r="AAG63">
        <f t="shared" si="1418"/>
        <v>0</v>
      </c>
      <c r="AAH63">
        <f t="shared" si="1419"/>
        <v>0</v>
      </c>
      <c r="AAI63">
        <f t="shared" si="1420"/>
        <v>0</v>
      </c>
      <c r="AAJ63">
        <f t="shared" si="1421"/>
        <v>0</v>
      </c>
      <c r="AAK63">
        <f t="shared" si="1422"/>
        <v>0</v>
      </c>
      <c r="AAL63">
        <f t="shared" si="1423"/>
        <v>0</v>
      </c>
      <c r="AAM63">
        <f t="shared" si="1424"/>
        <v>0</v>
      </c>
      <c r="AAN63">
        <f t="shared" si="1425"/>
        <v>0</v>
      </c>
      <c r="AAO63">
        <f t="shared" si="1426"/>
        <v>0</v>
      </c>
      <c r="AAP63">
        <f t="shared" si="1427"/>
        <v>0</v>
      </c>
      <c r="AAQ63">
        <f t="shared" si="1428"/>
        <v>0</v>
      </c>
      <c r="AAR63">
        <f t="shared" si="1429"/>
        <v>0</v>
      </c>
      <c r="AAS63">
        <f t="shared" si="1430"/>
        <v>0</v>
      </c>
      <c r="AAT63">
        <f t="shared" si="1431"/>
        <v>0</v>
      </c>
      <c r="AAU63">
        <f t="shared" si="1432"/>
        <v>0</v>
      </c>
      <c r="AAV63">
        <f t="shared" si="1433"/>
        <v>0</v>
      </c>
      <c r="AAW63">
        <f t="shared" si="1434"/>
        <v>0</v>
      </c>
      <c r="AAX63">
        <f t="shared" si="1435"/>
        <v>0</v>
      </c>
      <c r="AAY63">
        <f t="shared" si="1436"/>
        <v>0</v>
      </c>
      <c r="AAZ63">
        <f t="shared" si="1437"/>
        <v>0</v>
      </c>
      <c r="ABA63">
        <f t="shared" si="1438"/>
        <v>0</v>
      </c>
      <c r="ABB63">
        <f t="shared" si="1439"/>
        <v>0</v>
      </c>
      <c r="ABC63">
        <f t="shared" si="1440"/>
        <v>0</v>
      </c>
      <c r="ABD63">
        <f t="shared" si="1441"/>
        <v>0</v>
      </c>
      <c r="ABE63">
        <f t="shared" si="1442"/>
        <v>0</v>
      </c>
      <c r="ABF63">
        <f t="shared" si="1443"/>
        <v>0</v>
      </c>
      <c r="ABG63">
        <f t="shared" si="1444"/>
        <v>0</v>
      </c>
      <c r="ABH63">
        <f t="shared" si="1445"/>
        <v>0</v>
      </c>
      <c r="ABI63">
        <f t="shared" si="1446"/>
        <v>0</v>
      </c>
      <c r="ABJ63">
        <f t="shared" si="1447"/>
        <v>0</v>
      </c>
      <c r="ABK63">
        <f t="shared" si="1448"/>
        <v>0</v>
      </c>
      <c r="ABL63">
        <f t="shared" si="1449"/>
        <v>0</v>
      </c>
      <c r="ABM63">
        <f t="shared" si="1450"/>
        <v>0</v>
      </c>
      <c r="ABN63">
        <f t="shared" si="1451"/>
        <v>0</v>
      </c>
      <c r="ABO63">
        <f t="shared" si="1452"/>
        <v>0</v>
      </c>
      <c r="ABP63">
        <f t="shared" si="1453"/>
        <v>0</v>
      </c>
      <c r="ABQ63">
        <f t="shared" si="1454"/>
        <v>0</v>
      </c>
      <c r="ABR63">
        <f t="shared" si="1455"/>
        <v>0</v>
      </c>
      <c r="ABS63">
        <f t="shared" si="1456"/>
        <v>0</v>
      </c>
      <c r="ABT63">
        <f t="shared" si="1457"/>
        <v>0</v>
      </c>
      <c r="ABU63">
        <f t="shared" si="1458"/>
        <v>0</v>
      </c>
      <c r="ABV63">
        <f t="shared" si="1459"/>
        <v>0</v>
      </c>
      <c r="ABW63">
        <f t="shared" si="1460"/>
        <v>0</v>
      </c>
      <c r="ABX63">
        <f t="shared" si="1461"/>
        <v>0</v>
      </c>
      <c r="ABY63">
        <f t="shared" si="1462"/>
        <v>0</v>
      </c>
      <c r="ABZ63">
        <f t="shared" si="1463"/>
        <v>0</v>
      </c>
      <c r="ACA63">
        <f t="shared" si="1464"/>
        <v>0</v>
      </c>
      <c r="ACB63">
        <f t="shared" si="1465"/>
        <v>0</v>
      </c>
      <c r="ACC63">
        <f t="shared" si="1466"/>
        <v>0</v>
      </c>
      <c r="ACD63">
        <f t="shared" si="1467"/>
        <v>0</v>
      </c>
      <c r="ACE63">
        <f t="shared" si="1468"/>
        <v>0</v>
      </c>
      <c r="ACF63">
        <f t="shared" si="1469"/>
        <v>0</v>
      </c>
      <c r="ACG63">
        <f t="shared" si="1470"/>
        <v>0</v>
      </c>
      <c r="ACH63">
        <f t="shared" si="1471"/>
        <v>0</v>
      </c>
      <c r="ACI63">
        <f t="shared" si="1472"/>
        <v>0</v>
      </c>
      <c r="ACJ63">
        <f t="shared" si="1473"/>
        <v>0</v>
      </c>
      <c r="ACK63">
        <f t="shared" si="1474"/>
        <v>0</v>
      </c>
      <c r="ACL63">
        <f t="shared" si="1475"/>
        <v>0</v>
      </c>
      <c r="ACM63">
        <f t="shared" si="1476"/>
        <v>0</v>
      </c>
      <c r="ACN63">
        <f t="shared" si="1477"/>
        <v>0</v>
      </c>
      <c r="ACO63">
        <f t="shared" si="1478"/>
        <v>0</v>
      </c>
      <c r="ACP63">
        <f t="shared" si="1479"/>
        <v>0</v>
      </c>
      <c r="ACQ63">
        <f t="shared" si="1480"/>
        <v>0</v>
      </c>
      <c r="ACR63">
        <f t="shared" si="1481"/>
        <v>0</v>
      </c>
      <c r="ACS63">
        <f t="shared" si="1482"/>
        <v>0</v>
      </c>
      <c r="ACT63">
        <f t="shared" si="1483"/>
        <v>0</v>
      </c>
      <c r="ACU63">
        <f t="shared" si="1484"/>
        <v>0</v>
      </c>
      <c r="ACW63" s="4">
        <f t="shared" si="1485"/>
        <v>379.29999999999995</v>
      </c>
      <c r="ACX63" s="4">
        <f t="shared" si="1486"/>
        <v>112.3</v>
      </c>
      <c r="ACY63" s="4">
        <f t="shared" si="1487"/>
        <v>109.3</v>
      </c>
      <c r="ACZ63" s="4">
        <f t="shared" si="1488"/>
        <v>0</v>
      </c>
      <c r="ADA63" s="88">
        <f t="shared" si="1489"/>
        <v>7.4933303677336953</v>
      </c>
      <c r="ADB63" s="4">
        <f t="shared" si="1490"/>
        <v>600.9</v>
      </c>
      <c r="ADC63" s="5">
        <f t="shared" si="1491"/>
        <v>8.7097646351666693</v>
      </c>
      <c r="ADD63" s="5">
        <f t="shared" si="1492"/>
        <v>7.392563831310488</v>
      </c>
      <c r="ADE63">
        <f t="shared" si="1493"/>
        <v>0</v>
      </c>
      <c r="ADF63">
        <f t="shared" si="1494"/>
        <v>23.6</v>
      </c>
      <c r="ADG63">
        <f t="shared" si="1495"/>
        <v>103.1</v>
      </c>
      <c r="ADH63">
        <f t="shared" si="1496"/>
        <v>0</v>
      </c>
      <c r="ADI63">
        <f t="shared" si="1497"/>
        <v>0</v>
      </c>
      <c r="ADJ63">
        <f t="shared" si="1498"/>
        <v>147.6</v>
      </c>
      <c r="ADK63">
        <f t="shared" si="1499"/>
        <v>42.3</v>
      </c>
      <c r="ADL63">
        <f t="shared" si="1500"/>
        <v>70</v>
      </c>
      <c r="ADM63">
        <f t="shared" si="1501"/>
        <v>105</v>
      </c>
      <c r="ADN63">
        <f t="shared" si="1502"/>
        <v>105.1</v>
      </c>
      <c r="ADO63">
        <f t="shared" si="1503"/>
        <v>4.2</v>
      </c>
      <c r="ADP63">
        <f t="shared" si="1504"/>
        <v>0</v>
      </c>
      <c r="ADQ63">
        <f t="shared" si="1505"/>
        <v>0</v>
      </c>
      <c r="ADR63">
        <f t="shared" si="1506"/>
        <v>0</v>
      </c>
      <c r="ADS63">
        <f t="shared" si="1507"/>
        <v>0</v>
      </c>
      <c r="ADT63">
        <f t="shared" si="1508"/>
        <v>0</v>
      </c>
      <c r="ADU63">
        <f t="shared" si="1509"/>
        <v>0</v>
      </c>
      <c r="ADV63">
        <f t="shared" si="1510"/>
        <v>0</v>
      </c>
      <c r="ADW63">
        <f t="shared" si="1511"/>
        <v>0</v>
      </c>
      <c r="ADX63">
        <f t="shared" si="1512"/>
        <v>0</v>
      </c>
      <c r="ADY63">
        <f t="shared" si="1513"/>
        <v>0</v>
      </c>
      <c r="ADZ63">
        <f t="shared" si="1514"/>
        <v>0</v>
      </c>
      <c r="AEA63">
        <f t="shared" si="1515"/>
        <v>0</v>
      </c>
      <c r="AEB63">
        <f t="shared" si="1516"/>
        <v>0</v>
      </c>
      <c r="AEC63">
        <f t="shared" si="1517"/>
        <v>0</v>
      </c>
      <c r="AED63">
        <f t="shared" si="1518"/>
        <v>0</v>
      </c>
      <c r="AEE63">
        <f t="shared" si="1519"/>
        <v>0</v>
      </c>
      <c r="AEF63">
        <f t="shared" si="1520"/>
        <v>0</v>
      </c>
      <c r="AEG63">
        <f t="shared" si="1521"/>
        <v>0</v>
      </c>
      <c r="AEH63">
        <f t="shared" si="1522"/>
        <v>0</v>
      </c>
      <c r="AEI63">
        <f t="shared" si="1523"/>
        <v>0</v>
      </c>
      <c r="AEJ63">
        <f t="shared" si="1524"/>
        <v>0</v>
      </c>
      <c r="AEK63">
        <f t="shared" si="1525"/>
        <v>0</v>
      </c>
      <c r="AEL63">
        <f t="shared" si="1526"/>
        <v>0</v>
      </c>
      <c r="AEM63">
        <f t="shared" si="1527"/>
        <v>0</v>
      </c>
      <c r="AEN63">
        <f t="shared" si="1528"/>
        <v>0</v>
      </c>
      <c r="AEO63">
        <f t="shared" si="1529"/>
        <v>0</v>
      </c>
      <c r="AEP63">
        <f t="shared" si="1530"/>
        <v>0</v>
      </c>
      <c r="AEQ63">
        <f t="shared" si="1531"/>
        <v>0</v>
      </c>
      <c r="AER63">
        <f t="shared" si="1532"/>
        <v>0</v>
      </c>
      <c r="AES63">
        <f t="shared" si="1533"/>
        <v>0</v>
      </c>
      <c r="AET63">
        <f t="shared" si="1534"/>
        <v>0</v>
      </c>
      <c r="AEU63">
        <f t="shared" si="1535"/>
        <v>0</v>
      </c>
      <c r="AEV63">
        <f t="shared" si="1536"/>
        <v>0</v>
      </c>
      <c r="AEW63">
        <f t="shared" si="1537"/>
        <v>0</v>
      </c>
      <c r="AEX63">
        <f t="shared" si="1538"/>
        <v>0</v>
      </c>
      <c r="AEY63">
        <f t="shared" si="1539"/>
        <v>0</v>
      </c>
      <c r="AEZ63">
        <f t="shared" si="1540"/>
        <v>0</v>
      </c>
      <c r="AFA63">
        <f t="shared" si="1541"/>
        <v>0</v>
      </c>
      <c r="AFB63">
        <f t="shared" si="1542"/>
        <v>0</v>
      </c>
      <c r="AFC63">
        <f t="shared" si="1543"/>
        <v>0</v>
      </c>
      <c r="AFD63">
        <f t="shared" si="1544"/>
        <v>0</v>
      </c>
      <c r="AFE63">
        <f t="shared" si="1545"/>
        <v>0</v>
      </c>
      <c r="AFF63">
        <f t="shared" si="1546"/>
        <v>0</v>
      </c>
      <c r="AFG63">
        <f t="shared" si="1547"/>
        <v>0</v>
      </c>
      <c r="AFH63">
        <f t="shared" si="1548"/>
        <v>0</v>
      </c>
      <c r="AFI63">
        <f t="shared" si="1549"/>
        <v>0</v>
      </c>
      <c r="AFJ63">
        <f t="shared" si="1550"/>
        <v>0</v>
      </c>
      <c r="AFK63">
        <f t="shared" si="1551"/>
        <v>0</v>
      </c>
      <c r="AFL63">
        <f t="shared" si="1552"/>
        <v>0</v>
      </c>
      <c r="AFM63">
        <f t="shared" si="1553"/>
        <v>0</v>
      </c>
      <c r="AFN63">
        <f t="shared" si="1554"/>
        <v>0</v>
      </c>
      <c r="AFO63">
        <f t="shared" si="1555"/>
        <v>0</v>
      </c>
      <c r="AFP63">
        <f t="shared" si="1556"/>
        <v>0</v>
      </c>
      <c r="AFQ63">
        <f t="shared" si="1557"/>
        <v>0</v>
      </c>
      <c r="AFR63">
        <f t="shared" si="1558"/>
        <v>0</v>
      </c>
      <c r="AFS63">
        <f t="shared" si="1559"/>
        <v>0</v>
      </c>
      <c r="AFT63">
        <f t="shared" si="1560"/>
        <v>0</v>
      </c>
      <c r="AFU63">
        <f t="shared" si="1561"/>
        <v>0</v>
      </c>
      <c r="AFV63">
        <f t="shared" si="1562"/>
        <v>0</v>
      </c>
      <c r="AFW63">
        <f t="shared" si="1563"/>
        <v>0</v>
      </c>
      <c r="AFX63">
        <f t="shared" si="1564"/>
        <v>0</v>
      </c>
      <c r="AFY63">
        <f t="shared" si="1565"/>
        <v>0</v>
      </c>
      <c r="AFZ63">
        <f t="shared" si="1566"/>
        <v>0</v>
      </c>
      <c r="AGA63">
        <f t="shared" si="1567"/>
        <v>0</v>
      </c>
      <c r="AGB63">
        <f t="shared" si="1568"/>
        <v>0</v>
      </c>
      <c r="AGC63">
        <f t="shared" si="1569"/>
        <v>0</v>
      </c>
      <c r="AGD63">
        <f t="shared" si="1570"/>
        <v>0</v>
      </c>
      <c r="AGE63">
        <f t="shared" si="1571"/>
        <v>0</v>
      </c>
      <c r="AGF63">
        <f t="shared" si="1572"/>
        <v>0</v>
      </c>
      <c r="AGG63">
        <f t="shared" si="1573"/>
        <v>0</v>
      </c>
      <c r="AGH63">
        <f t="shared" si="1574"/>
        <v>0</v>
      </c>
      <c r="AGI63">
        <f t="shared" si="1575"/>
        <v>0</v>
      </c>
      <c r="AGJ63">
        <f t="shared" si="1576"/>
        <v>0</v>
      </c>
      <c r="AGK63">
        <f t="shared" si="1577"/>
        <v>0</v>
      </c>
      <c r="AGM63" s="88">
        <f t="shared" si="1578"/>
        <v>72.25</v>
      </c>
      <c r="AGN63" s="88">
        <v>72.25</v>
      </c>
      <c r="AGO63">
        <v>7</v>
      </c>
      <c r="AGP63">
        <f t="shared" si="1579"/>
        <v>7</v>
      </c>
      <c r="AGQ63">
        <f t="shared" si="1580"/>
        <v>7</v>
      </c>
      <c r="AGR63">
        <f t="shared" si="1581"/>
        <v>7</v>
      </c>
      <c r="AGS63">
        <f t="shared" si="1582"/>
        <v>0</v>
      </c>
      <c r="AGT63">
        <f t="shared" si="1583"/>
        <v>0</v>
      </c>
      <c r="AGU63">
        <f t="shared" si="1584"/>
        <v>7</v>
      </c>
      <c r="AGV63">
        <f t="shared" si="1585"/>
        <v>8</v>
      </c>
      <c r="AGW63">
        <f t="shared" si="1586"/>
        <v>3</v>
      </c>
      <c r="AGX63">
        <f t="shared" si="1587"/>
        <v>7</v>
      </c>
      <c r="AGY63">
        <f t="shared" si="1588"/>
        <v>10</v>
      </c>
      <c r="AGZ63">
        <f t="shared" si="1589"/>
        <v>10</v>
      </c>
      <c r="AHA63">
        <f t="shared" si="1590"/>
        <v>0</v>
      </c>
      <c r="AHB63">
        <f t="shared" si="1591"/>
        <v>0</v>
      </c>
      <c r="AHC63">
        <f t="shared" si="1592"/>
        <v>0</v>
      </c>
      <c r="AHD63">
        <f t="shared" si="1593"/>
        <v>0</v>
      </c>
      <c r="AHE63">
        <f t="shared" si="1594"/>
        <v>0</v>
      </c>
      <c r="AHF63">
        <f t="shared" si="1595"/>
        <v>0</v>
      </c>
      <c r="AHG63">
        <f t="shared" si="1596"/>
        <v>0</v>
      </c>
      <c r="AHH63">
        <f t="shared" si="1597"/>
        <v>0</v>
      </c>
      <c r="AHI63">
        <f t="shared" si="1598"/>
        <v>0</v>
      </c>
      <c r="AHJ63">
        <f t="shared" si="1599"/>
        <v>0</v>
      </c>
      <c r="AHK63">
        <f t="shared" si="1600"/>
        <v>0</v>
      </c>
      <c r="AHL63">
        <f t="shared" si="1601"/>
        <v>0</v>
      </c>
      <c r="AHM63">
        <f t="shared" si="1602"/>
        <v>0</v>
      </c>
      <c r="AHN63">
        <f t="shared" si="1603"/>
        <v>0</v>
      </c>
      <c r="AHO63">
        <f t="shared" si="1604"/>
        <v>0</v>
      </c>
      <c r="AHP63">
        <f t="shared" si="1605"/>
        <v>0</v>
      </c>
      <c r="AHQ63">
        <f t="shared" si="1606"/>
        <v>0</v>
      </c>
      <c r="AHR63">
        <f t="shared" si="1607"/>
        <v>0</v>
      </c>
      <c r="AHS63">
        <f t="shared" si="1608"/>
        <v>0</v>
      </c>
      <c r="AHT63">
        <f t="shared" si="1609"/>
        <v>0</v>
      </c>
      <c r="AHU63">
        <f t="shared" si="1610"/>
        <v>0</v>
      </c>
      <c r="AHV63">
        <f t="shared" si="1611"/>
        <v>0</v>
      </c>
      <c r="AHW63">
        <f t="shared" si="1612"/>
        <v>0</v>
      </c>
      <c r="AHX63">
        <f t="shared" si="1613"/>
        <v>0</v>
      </c>
      <c r="AHY63">
        <f t="shared" si="1614"/>
        <v>0</v>
      </c>
      <c r="AHZ63">
        <f t="shared" si="1615"/>
        <v>0</v>
      </c>
      <c r="AIA63">
        <f t="shared" si="1616"/>
        <v>0</v>
      </c>
      <c r="AIB63">
        <f t="shared" si="1617"/>
        <v>0</v>
      </c>
      <c r="AIC63">
        <f t="shared" si="1618"/>
        <v>0</v>
      </c>
      <c r="AID63">
        <f t="shared" si="1619"/>
        <v>0</v>
      </c>
      <c r="AIE63">
        <f t="shared" si="1620"/>
        <v>0</v>
      </c>
      <c r="AIF63">
        <f t="shared" si="1621"/>
        <v>0</v>
      </c>
      <c r="AIG63">
        <f t="shared" si="1622"/>
        <v>0</v>
      </c>
      <c r="AIH63">
        <f t="shared" si="1623"/>
        <v>0</v>
      </c>
      <c r="AII63">
        <f t="shared" si="1624"/>
        <v>0</v>
      </c>
      <c r="AIJ63">
        <f t="shared" si="1625"/>
        <v>0</v>
      </c>
      <c r="AIK63">
        <f t="shared" si="1626"/>
        <v>0</v>
      </c>
      <c r="AIL63">
        <f t="shared" si="1627"/>
        <v>0</v>
      </c>
      <c r="AIM63">
        <f t="shared" si="1628"/>
        <v>0</v>
      </c>
      <c r="AIN63">
        <f t="shared" si="1629"/>
        <v>0</v>
      </c>
      <c r="AIO63">
        <f t="shared" si="1630"/>
        <v>0</v>
      </c>
      <c r="AIP63">
        <f t="shared" si="1631"/>
        <v>0</v>
      </c>
      <c r="AIQ63">
        <f t="shared" si="1632"/>
        <v>0</v>
      </c>
      <c r="AIR63">
        <f t="shared" si="1633"/>
        <v>0</v>
      </c>
      <c r="AIS63">
        <f t="shared" si="1634"/>
        <v>0</v>
      </c>
      <c r="AIT63">
        <f t="shared" si="1635"/>
        <v>0</v>
      </c>
      <c r="AIU63">
        <f t="shared" si="1636"/>
        <v>0</v>
      </c>
      <c r="AIV63">
        <f t="shared" si="1637"/>
        <v>0</v>
      </c>
      <c r="AIW63">
        <f t="shared" si="1638"/>
        <v>0</v>
      </c>
      <c r="AIX63">
        <f t="shared" si="1639"/>
        <v>0</v>
      </c>
      <c r="AIY63">
        <f t="shared" si="1640"/>
        <v>0</v>
      </c>
      <c r="AIZ63">
        <f t="shared" si="1641"/>
        <v>0</v>
      </c>
      <c r="AJA63">
        <f t="shared" si="1642"/>
        <v>0</v>
      </c>
      <c r="AJB63">
        <f t="shared" si="1643"/>
        <v>0</v>
      </c>
      <c r="AJC63">
        <f t="shared" si="1644"/>
        <v>0</v>
      </c>
      <c r="AJD63">
        <f t="shared" si="1645"/>
        <v>0</v>
      </c>
      <c r="AJE63">
        <f t="shared" si="1646"/>
        <v>0</v>
      </c>
      <c r="AJF63">
        <f t="shared" si="1647"/>
        <v>0</v>
      </c>
      <c r="AJG63">
        <f t="shared" si="1648"/>
        <v>0</v>
      </c>
      <c r="AJH63">
        <f t="shared" si="1649"/>
        <v>0</v>
      </c>
      <c r="AJI63">
        <f t="shared" si="1650"/>
        <v>0</v>
      </c>
      <c r="AJJ63">
        <f t="shared" si="1651"/>
        <v>0</v>
      </c>
      <c r="AJK63">
        <f t="shared" si="1652"/>
        <v>0</v>
      </c>
      <c r="AJL63">
        <f t="shared" si="1653"/>
        <v>0</v>
      </c>
      <c r="AJM63">
        <f t="shared" si="1654"/>
        <v>0</v>
      </c>
      <c r="AJN63">
        <f t="shared" si="1655"/>
        <v>0</v>
      </c>
      <c r="AJO63">
        <f t="shared" si="1656"/>
        <v>0</v>
      </c>
      <c r="AJP63">
        <f t="shared" si="1657"/>
        <v>0</v>
      </c>
      <c r="AJQ63">
        <f t="shared" si="1658"/>
        <v>0</v>
      </c>
      <c r="AJR63">
        <f t="shared" si="1659"/>
        <v>0</v>
      </c>
      <c r="AJS63">
        <f t="shared" si="1660"/>
        <v>0</v>
      </c>
      <c r="AJT63">
        <f t="shared" si="1661"/>
        <v>0</v>
      </c>
      <c r="AJU63">
        <f t="shared" si="1662"/>
        <v>0</v>
      </c>
      <c r="AJV63">
        <f t="shared" si="1663"/>
        <v>0</v>
      </c>
      <c r="AJX63">
        <v>47</v>
      </c>
      <c r="AJY63">
        <v>1</v>
      </c>
      <c r="AJZ63">
        <v>1</v>
      </c>
      <c r="AKA63">
        <f t="shared" si="1664"/>
        <v>0</v>
      </c>
      <c r="AKB63">
        <f t="shared" si="1665"/>
        <v>0</v>
      </c>
      <c r="AKC63">
        <f t="shared" si="1666"/>
        <v>0.25</v>
      </c>
      <c r="AKD63">
        <f t="shared" si="1667"/>
        <v>4</v>
      </c>
      <c r="AKE63">
        <f t="shared" si="1668"/>
        <v>8</v>
      </c>
      <c r="AKF63">
        <f t="shared" si="1669"/>
        <v>8</v>
      </c>
      <c r="AKG63">
        <f t="shared" si="1670"/>
        <v>2</v>
      </c>
      <c r="AKH63">
        <f t="shared" si="1671"/>
        <v>1</v>
      </c>
      <c r="AKI63">
        <f t="shared" si="1672"/>
        <v>0</v>
      </c>
      <c r="AKJ63">
        <f t="shared" si="1673"/>
        <v>0</v>
      </c>
      <c r="AKK63">
        <f t="shared" si="1674"/>
        <v>0</v>
      </c>
      <c r="AKL63">
        <f t="shared" si="1675"/>
        <v>0</v>
      </c>
      <c r="AKM63">
        <f t="shared" si="1676"/>
        <v>0</v>
      </c>
      <c r="AKN63">
        <f t="shared" si="1677"/>
        <v>0</v>
      </c>
      <c r="AKO63">
        <f t="shared" si="1678"/>
        <v>0</v>
      </c>
      <c r="AKP63">
        <f t="shared" si="1679"/>
        <v>0</v>
      </c>
      <c r="AKQ63">
        <f t="shared" si="1680"/>
        <v>0</v>
      </c>
      <c r="AKR63">
        <f t="shared" si="1681"/>
        <v>0</v>
      </c>
      <c r="AKS63">
        <f t="shared" si="1682"/>
        <v>0</v>
      </c>
      <c r="AKT63">
        <f t="shared" si="1683"/>
        <v>0</v>
      </c>
      <c r="AKU63">
        <f t="shared" si="1684"/>
        <v>0</v>
      </c>
      <c r="AKV63">
        <f t="shared" si="1685"/>
        <v>0</v>
      </c>
      <c r="AKW63">
        <f t="shared" si="1686"/>
        <v>0</v>
      </c>
      <c r="AKX63">
        <f t="shared" si="1687"/>
        <v>0</v>
      </c>
      <c r="AKY63">
        <f t="shared" si="1688"/>
        <v>0</v>
      </c>
      <c r="AKZ63">
        <f t="shared" si="1689"/>
        <v>0</v>
      </c>
      <c r="ALA63">
        <f t="shared" si="1690"/>
        <v>0</v>
      </c>
      <c r="ALB63">
        <f t="shared" si="1691"/>
        <v>0</v>
      </c>
      <c r="ALC63">
        <f t="shared" si="1692"/>
        <v>0</v>
      </c>
      <c r="ALD63">
        <f t="shared" si="1693"/>
        <v>0</v>
      </c>
      <c r="ALE63">
        <f t="shared" si="1694"/>
        <v>0</v>
      </c>
      <c r="ALF63">
        <f t="shared" si="1695"/>
        <v>0</v>
      </c>
      <c r="ALG63">
        <f t="shared" si="1696"/>
        <v>0</v>
      </c>
      <c r="ALH63">
        <f t="shared" si="1697"/>
        <v>0</v>
      </c>
      <c r="ALI63">
        <f t="shared" si="1698"/>
        <v>0</v>
      </c>
      <c r="ALJ63">
        <f t="shared" si="1699"/>
        <v>0</v>
      </c>
      <c r="ALK63">
        <f t="shared" si="1700"/>
        <v>0</v>
      </c>
      <c r="ALL63">
        <f t="shared" si="1701"/>
        <v>0</v>
      </c>
      <c r="ALM63">
        <f t="shared" si="1702"/>
        <v>0</v>
      </c>
      <c r="ALN63">
        <f t="shared" si="1703"/>
        <v>0</v>
      </c>
      <c r="ALO63">
        <f t="shared" si="1704"/>
        <v>0</v>
      </c>
      <c r="ALP63">
        <f t="shared" si="1705"/>
        <v>0</v>
      </c>
      <c r="ALQ63">
        <f t="shared" si="1706"/>
        <v>0</v>
      </c>
      <c r="ALR63">
        <f t="shared" si="1707"/>
        <v>0</v>
      </c>
      <c r="ALS63">
        <f t="shared" si="1708"/>
        <v>0</v>
      </c>
      <c r="ALT63">
        <f t="shared" si="1709"/>
        <v>0</v>
      </c>
      <c r="ALU63">
        <f t="shared" si="1710"/>
        <v>0</v>
      </c>
      <c r="ALV63">
        <f t="shared" si="1711"/>
        <v>0</v>
      </c>
      <c r="ALW63">
        <f t="shared" si="1712"/>
        <v>0</v>
      </c>
      <c r="ALX63">
        <f t="shared" si="1713"/>
        <v>0</v>
      </c>
      <c r="ALY63">
        <f t="shared" si="1714"/>
        <v>0</v>
      </c>
      <c r="ALZ63">
        <f t="shared" si="1715"/>
        <v>0</v>
      </c>
      <c r="AMA63">
        <f t="shared" si="1716"/>
        <v>0</v>
      </c>
      <c r="AMB63">
        <f t="shared" si="1717"/>
        <v>0</v>
      </c>
      <c r="AMC63">
        <f t="shared" si="1718"/>
        <v>0</v>
      </c>
      <c r="AMD63">
        <f t="shared" si="1719"/>
        <v>0</v>
      </c>
      <c r="AME63">
        <f t="shared" si="1720"/>
        <v>0</v>
      </c>
      <c r="AMF63">
        <f t="shared" si="1721"/>
        <v>0</v>
      </c>
      <c r="AMG63">
        <f t="shared" si="1722"/>
        <v>0</v>
      </c>
      <c r="AMH63">
        <f t="shared" si="1723"/>
        <v>0</v>
      </c>
      <c r="AMI63">
        <f t="shared" si="1724"/>
        <v>0</v>
      </c>
      <c r="AMJ63">
        <f t="shared" si="1725"/>
        <v>0</v>
      </c>
      <c r="AMK63">
        <f t="shared" si="1726"/>
        <v>0</v>
      </c>
      <c r="AML63">
        <f t="shared" si="1727"/>
        <v>0</v>
      </c>
      <c r="AMM63">
        <f t="shared" si="1728"/>
        <v>0</v>
      </c>
      <c r="AMN63">
        <f t="shared" si="1729"/>
        <v>0</v>
      </c>
      <c r="AMO63">
        <f t="shared" si="1730"/>
        <v>0</v>
      </c>
      <c r="AMP63">
        <f t="shared" si="1731"/>
        <v>0</v>
      </c>
      <c r="AMQ63">
        <f t="shared" si="1732"/>
        <v>0</v>
      </c>
      <c r="AMR63">
        <f t="shared" si="1733"/>
        <v>0</v>
      </c>
      <c r="AMS63">
        <f t="shared" si="1734"/>
        <v>0</v>
      </c>
      <c r="AMT63">
        <f t="shared" si="1735"/>
        <v>0</v>
      </c>
      <c r="AMU63">
        <f t="shared" si="1736"/>
        <v>0</v>
      </c>
      <c r="AMV63">
        <f t="shared" si="1737"/>
        <v>0</v>
      </c>
      <c r="AMW63">
        <f t="shared" si="1738"/>
        <v>0</v>
      </c>
      <c r="AMX63">
        <f t="shared" si="1739"/>
        <v>0</v>
      </c>
      <c r="AMY63">
        <f t="shared" si="1740"/>
        <v>0</v>
      </c>
      <c r="AMZ63">
        <f t="shared" si="1741"/>
        <v>0</v>
      </c>
      <c r="ANA63">
        <f t="shared" si="1742"/>
        <v>0</v>
      </c>
      <c r="ANB63">
        <f t="shared" si="1743"/>
        <v>0</v>
      </c>
      <c r="ANC63">
        <f t="shared" si="1744"/>
        <v>0</v>
      </c>
      <c r="AND63">
        <f t="shared" si="1745"/>
        <v>0</v>
      </c>
      <c r="ANR63" s="4">
        <v>1838</v>
      </c>
      <c r="ANS63" s="4">
        <f t="shared" si="1746"/>
        <v>1838</v>
      </c>
      <c r="ANU63" s="4">
        <v>1840</v>
      </c>
      <c r="ANV63" t="str">
        <f t="shared" si="1747"/>
        <v>1788</v>
      </c>
      <c r="ANW63" t="str">
        <f t="shared" si="1748"/>
        <v>1768</v>
      </c>
      <c r="ANX63" t="str">
        <f t="shared" si="1749"/>
        <v>1807</v>
      </c>
      <c r="ANY63" t="str">
        <f t="shared" si="1750"/>
        <v>1807</v>
      </c>
      <c r="ANZ63" t="str">
        <f t="shared" si="1751"/>
        <v>1807</v>
      </c>
      <c r="AOA63" t="str">
        <f t="shared" si="1752"/>
        <v>1812</v>
      </c>
      <c r="AOB63" t="str">
        <f t="shared" si="1753"/>
        <v>1823</v>
      </c>
      <c r="AOC63" t="str">
        <f t="shared" si="1754"/>
        <v>1843</v>
      </c>
      <c r="AOD63" t="str">
        <f t="shared" si="1755"/>
        <v>1859</v>
      </c>
      <c r="AOE63" t="str">
        <f t="shared" si="1756"/>
        <v>1863</v>
      </c>
      <c r="AOF63" t="str">
        <f t="shared" si="1757"/>
        <v>1838</v>
      </c>
      <c r="AOG63" t="str">
        <f t="shared" si="1758"/>
        <v>1838</v>
      </c>
      <c r="AOH63" t="str">
        <f t="shared" si="1759"/>
        <v>1838</v>
      </c>
      <c r="AOI63" t="str">
        <f t="shared" si="1760"/>
        <v>1838</v>
      </c>
      <c r="AOJ63" t="str">
        <f t="shared" si="1761"/>
        <v>1838</v>
      </c>
      <c r="AOK63" t="str">
        <f t="shared" si="1762"/>
        <v>1838</v>
      </c>
      <c r="AOL63" t="str">
        <f t="shared" si="1763"/>
        <v>1838</v>
      </c>
      <c r="AOM63" t="str">
        <f t="shared" si="1764"/>
        <v>1838</v>
      </c>
      <c r="AON63" t="str">
        <f t="shared" si="1765"/>
        <v>1838</v>
      </c>
      <c r="AOO63" t="str">
        <f t="shared" si="1766"/>
        <v>1838</v>
      </c>
      <c r="AOP63" t="str">
        <f t="shared" si="1767"/>
        <v>1838</v>
      </c>
      <c r="AOQ63" t="str">
        <f t="shared" si="1768"/>
        <v>1838</v>
      </c>
      <c r="AOR63" t="str">
        <f t="shared" si="1769"/>
        <v>1838</v>
      </c>
      <c r="AOS63" t="str">
        <f t="shared" si="1770"/>
        <v>1838</v>
      </c>
      <c r="AOT63" t="str">
        <f t="shared" si="1771"/>
        <v>1838</v>
      </c>
      <c r="AOU63" t="str">
        <f t="shared" si="1772"/>
        <v>1838</v>
      </c>
      <c r="AOV63" t="str">
        <f t="shared" si="1773"/>
        <v>1838</v>
      </c>
      <c r="AOW63" t="str">
        <f t="shared" si="1774"/>
        <v>1838</v>
      </c>
      <c r="AOX63" t="str">
        <f t="shared" si="1775"/>
        <v>1838</v>
      </c>
      <c r="AOY63" t="str">
        <f t="shared" si="1776"/>
        <v>1838</v>
      </c>
      <c r="AOZ63" t="str">
        <f t="shared" si="1777"/>
        <v>1838</v>
      </c>
      <c r="APA63" t="str">
        <f t="shared" si="1778"/>
        <v>1838</v>
      </c>
      <c r="APB63" t="str">
        <f t="shared" si="1779"/>
        <v>1838</v>
      </c>
      <c r="APC63" t="str">
        <f t="shared" si="1780"/>
        <v>1838</v>
      </c>
      <c r="APD63" t="str">
        <f t="shared" si="1781"/>
        <v>1838</v>
      </c>
      <c r="APE63" t="str">
        <f t="shared" si="1782"/>
        <v>1838</v>
      </c>
      <c r="APF63" t="str">
        <f t="shared" si="1783"/>
        <v>1838</v>
      </c>
      <c r="APG63" t="str">
        <f t="shared" si="1784"/>
        <v>1838</v>
      </c>
      <c r="APH63" t="str">
        <f t="shared" si="1785"/>
        <v>1838</v>
      </c>
      <c r="API63" t="str">
        <f t="shared" si="1786"/>
        <v>1838</v>
      </c>
      <c r="APJ63" t="str">
        <f t="shared" si="1787"/>
        <v>1838</v>
      </c>
      <c r="APK63" t="str">
        <f t="shared" si="1788"/>
        <v>1838</v>
      </c>
      <c r="APL63" t="str">
        <f t="shared" si="1789"/>
        <v>1838</v>
      </c>
      <c r="APM63" t="str">
        <f t="shared" si="1790"/>
        <v>1838</v>
      </c>
      <c r="APN63" t="str">
        <f t="shared" si="1791"/>
        <v>1838</v>
      </c>
      <c r="APO63" t="str">
        <f t="shared" si="1792"/>
        <v>1838</v>
      </c>
      <c r="APP63" t="str">
        <f t="shared" si="1793"/>
        <v>1838</v>
      </c>
      <c r="APQ63" t="str">
        <f t="shared" si="1794"/>
        <v>1838</v>
      </c>
      <c r="APR63" t="str">
        <f t="shared" si="1795"/>
        <v>1838</v>
      </c>
      <c r="APS63" t="str">
        <f t="shared" si="1796"/>
        <v>1838</v>
      </c>
      <c r="APT63" t="str">
        <f t="shared" si="1797"/>
        <v>1838</v>
      </c>
      <c r="APU63" t="str">
        <f t="shared" si="1798"/>
        <v>1838</v>
      </c>
      <c r="APV63" t="str">
        <f t="shared" si="1799"/>
        <v>1838</v>
      </c>
      <c r="APW63" t="str">
        <f t="shared" si="1800"/>
        <v>1838</v>
      </c>
      <c r="APX63" t="str">
        <f t="shared" si="1801"/>
        <v>1838</v>
      </c>
      <c r="APY63" t="str">
        <f t="shared" si="1802"/>
        <v>1838</v>
      </c>
      <c r="APZ63" t="str">
        <f t="shared" si="1803"/>
        <v>1838</v>
      </c>
      <c r="AQA63" t="str">
        <f t="shared" si="1804"/>
        <v>1838</v>
      </c>
      <c r="AQB63" t="str">
        <f t="shared" si="1805"/>
        <v>1838</v>
      </c>
      <c r="AQC63" t="str">
        <f t="shared" si="1806"/>
        <v>1838</v>
      </c>
      <c r="AQD63" t="str">
        <f t="shared" si="1807"/>
        <v>1838</v>
      </c>
      <c r="AQE63" t="str">
        <f t="shared" si="1808"/>
        <v>1838</v>
      </c>
      <c r="AQF63" t="str">
        <f t="shared" si="1809"/>
        <v>1838</v>
      </c>
      <c r="AQG63" t="str">
        <f t="shared" si="1810"/>
        <v>1838</v>
      </c>
      <c r="AQH63" t="str">
        <f t="shared" si="1811"/>
        <v>1838</v>
      </c>
      <c r="AQI63" t="str">
        <f t="shared" si="1812"/>
        <v>1838</v>
      </c>
      <c r="AQJ63" t="str">
        <f t="shared" si="1813"/>
        <v>1838</v>
      </c>
      <c r="AQK63" t="str">
        <f t="shared" si="1814"/>
        <v>1838</v>
      </c>
      <c r="AQL63" t="str">
        <f t="shared" si="1815"/>
        <v>1838</v>
      </c>
      <c r="AQM63" t="str">
        <f t="shared" si="1816"/>
        <v>1838</v>
      </c>
      <c r="AQN63" t="str">
        <f t="shared" si="1817"/>
        <v>1838</v>
      </c>
      <c r="AQO63" t="str">
        <f t="shared" si="1818"/>
        <v>1838</v>
      </c>
      <c r="AQP63" t="str">
        <f t="shared" si="1819"/>
        <v>1838</v>
      </c>
      <c r="AQQ63" t="str">
        <f t="shared" si="1820"/>
        <v>1838</v>
      </c>
      <c r="AQR63" t="str">
        <f t="shared" si="1821"/>
        <v>1838</v>
      </c>
      <c r="AQS63" t="str">
        <f t="shared" si="1822"/>
        <v>1838</v>
      </c>
      <c r="AQT63" t="str">
        <f t="shared" si="1823"/>
        <v>1838</v>
      </c>
      <c r="AQU63" t="str">
        <f t="shared" si="1824"/>
        <v>1838</v>
      </c>
      <c r="AQV63" t="str">
        <f t="shared" si="1825"/>
        <v>1838</v>
      </c>
      <c r="AQW63" t="str">
        <f t="shared" si="1826"/>
        <v>1838</v>
      </c>
      <c r="AQX63" t="str">
        <f t="shared" si="1827"/>
        <v>1838</v>
      </c>
      <c r="AQY63" t="str">
        <f t="shared" si="1828"/>
        <v>1838</v>
      </c>
      <c r="AQZ63" t="str">
        <f t="shared" si="1829"/>
        <v>1838</v>
      </c>
      <c r="ARA63" t="str">
        <f t="shared" si="1830"/>
        <v>1838</v>
      </c>
      <c r="ARB63" t="str">
        <f t="shared" si="1831"/>
        <v>1838</v>
      </c>
      <c r="ARC63">
        <v>1840</v>
      </c>
      <c r="ARH63" s="5"/>
    </row>
    <row r="64" spans="1:1152" x14ac:dyDescent="0.2">
      <c r="A64">
        <v>68</v>
      </c>
      <c r="B64" s="17" t="s">
        <v>58</v>
      </c>
      <c r="C64" s="20">
        <f>VLOOKUP(A64, Rankings!$A$2:$AN$161, 40, FALSE)</f>
        <v>62</v>
      </c>
      <c r="D64" s="223" t="s">
        <v>217</v>
      </c>
      <c r="F64" s="4">
        <v>7</v>
      </c>
      <c r="G64" s="4">
        <v>1</v>
      </c>
      <c r="I64" s="5">
        <f t="shared" si="916"/>
        <v>9</v>
      </c>
      <c r="L64" t="s">
        <v>1709</v>
      </c>
      <c r="M64" t="s">
        <v>2167</v>
      </c>
      <c r="N64" t="s">
        <v>2413</v>
      </c>
      <c r="O64" t="s">
        <v>2745</v>
      </c>
      <c r="P64" t="s">
        <v>2745</v>
      </c>
      <c r="Q64" t="s">
        <v>3196</v>
      </c>
      <c r="R64" t="s">
        <v>3438</v>
      </c>
      <c r="S64" t="s">
        <v>3665</v>
      </c>
      <c r="T64" t="s">
        <v>3903</v>
      </c>
      <c r="U64" t="s">
        <v>4062</v>
      </c>
      <c r="V64" t="s">
        <v>4155</v>
      </c>
      <c r="W64" t="str">
        <f>Rankings!D63</f>
        <v>-</v>
      </c>
      <c r="X64" t="s">
        <v>10</v>
      </c>
      <c r="Y64" t="s">
        <v>10</v>
      </c>
      <c r="Z64" t="s">
        <v>10</v>
      </c>
      <c r="AA64" t="s">
        <v>10</v>
      </c>
      <c r="AB64" t="s">
        <v>10</v>
      </c>
      <c r="AC64" t="s">
        <v>10</v>
      </c>
      <c r="AD64" t="s">
        <v>10</v>
      </c>
      <c r="AE64" t="s">
        <v>10</v>
      </c>
      <c r="AF64" t="s">
        <v>10</v>
      </c>
      <c r="AG64" t="s">
        <v>10</v>
      </c>
      <c r="AH64" t="s">
        <v>10</v>
      </c>
      <c r="AI64" t="s">
        <v>10</v>
      </c>
      <c r="AJ64" t="s">
        <v>10</v>
      </c>
      <c r="AK64" t="s">
        <v>10</v>
      </c>
      <c r="AL64" t="s">
        <v>10</v>
      </c>
      <c r="AM64" t="s">
        <v>10</v>
      </c>
      <c r="AN64" t="s">
        <v>10</v>
      </c>
      <c r="AO64" t="s">
        <v>10</v>
      </c>
      <c r="AP64" t="s">
        <v>10</v>
      </c>
      <c r="AQ64" t="s">
        <v>10</v>
      </c>
      <c r="AR64" t="s">
        <v>10</v>
      </c>
      <c r="AS64" t="s">
        <v>10</v>
      </c>
      <c r="AT64" t="s">
        <v>10</v>
      </c>
      <c r="AU64" t="s">
        <v>10</v>
      </c>
      <c r="AV64" t="s">
        <v>10</v>
      </c>
      <c r="AW64" t="s">
        <v>10</v>
      </c>
      <c r="AX64" t="s">
        <v>10</v>
      </c>
      <c r="AY64" t="s">
        <v>10</v>
      </c>
      <c r="AZ64" t="s">
        <v>10</v>
      </c>
      <c r="BA64" t="s">
        <v>10</v>
      </c>
      <c r="BB64" t="s">
        <v>10</v>
      </c>
      <c r="BC64" t="s">
        <v>10</v>
      </c>
      <c r="BD64" t="s">
        <v>10</v>
      </c>
      <c r="BE64" t="s">
        <v>10</v>
      </c>
      <c r="BF64" t="s">
        <v>10</v>
      </c>
      <c r="BG64" t="s">
        <v>10</v>
      </c>
      <c r="BH64" t="s">
        <v>10</v>
      </c>
      <c r="BI64" t="s">
        <v>10</v>
      </c>
      <c r="BJ64" t="s">
        <v>10</v>
      </c>
      <c r="BK64" t="s">
        <v>10</v>
      </c>
      <c r="BL64" t="s">
        <v>10</v>
      </c>
      <c r="BM64" t="s">
        <v>10</v>
      </c>
      <c r="BN64" t="s">
        <v>10</v>
      </c>
      <c r="BO64" t="s">
        <v>10</v>
      </c>
      <c r="BP64" t="s">
        <v>10</v>
      </c>
      <c r="BQ64" t="s">
        <v>10</v>
      </c>
      <c r="BR64" t="s">
        <v>10</v>
      </c>
      <c r="BS64" t="s">
        <v>10</v>
      </c>
      <c r="BT64" t="s">
        <v>10</v>
      </c>
      <c r="BU64" t="s">
        <v>10</v>
      </c>
      <c r="BV64" t="s">
        <v>10</v>
      </c>
      <c r="BW64" t="s">
        <v>10</v>
      </c>
      <c r="BX64" t="s">
        <v>10</v>
      </c>
      <c r="BY64" t="s">
        <v>10</v>
      </c>
      <c r="BZ64" t="s">
        <v>10</v>
      </c>
      <c r="CA64" t="s">
        <v>10</v>
      </c>
      <c r="CB64" t="s">
        <v>10</v>
      </c>
      <c r="CC64" t="s">
        <v>10</v>
      </c>
      <c r="CD64" t="s">
        <v>10</v>
      </c>
      <c r="CE64" t="s">
        <v>10</v>
      </c>
      <c r="CF64" t="s">
        <v>10</v>
      </c>
      <c r="CG64" t="s">
        <v>10</v>
      </c>
      <c r="CH64" t="s">
        <v>10</v>
      </c>
      <c r="CI64" t="s">
        <v>10</v>
      </c>
      <c r="CJ64" t="s">
        <v>10</v>
      </c>
      <c r="CK64" t="s">
        <v>10</v>
      </c>
      <c r="CL64" t="s">
        <v>10</v>
      </c>
      <c r="CM64" t="s">
        <v>10</v>
      </c>
      <c r="CN64" t="s">
        <v>10</v>
      </c>
      <c r="CO64" t="s">
        <v>10</v>
      </c>
      <c r="CP64" t="s">
        <v>10</v>
      </c>
      <c r="CQ64" t="s">
        <v>10</v>
      </c>
      <c r="CR64" t="s">
        <v>10</v>
      </c>
      <c r="CT64" s="4">
        <f t="shared" si="917"/>
        <v>4</v>
      </c>
      <c r="CU64" s="4">
        <f t="shared" si="918"/>
        <v>0</v>
      </c>
      <c r="CV64" s="4">
        <f t="shared" si="919"/>
        <v>0</v>
      </c>
      <c r="CW64" s="4">
        <f t="shared" si="920"/>
        <v>1</v>
      </c>
      <c r="CX64" s="4">
        <f t="shared" si="921"/>
        <v>0</v>
      </c>
      <c r="CY64" s="4">
        <f t="shared" si="922"/>
        <v>0</v>
      </c>
      <c r="CZ64" s="4">
        <f t="shared" si="923"/>
        <v>0</v>
      </c>
      <c r="DA64" s="4">
        <f t="shared" si="924"/>
        <v>2</v>
      </c>
      <c r="DB64" s="4">
        <f t="shared" si="925"/>
        <v>3</v>
      </c>
      <c r="DC64" s="4">
        <f t="shared" si="926"/>
        <v>0</v>
      </c>
      <c r="DD64" s="4">
        <f t="shared" si="927"/>
        <v>0</v>
      </c>
      <c r="DE64" s="4">
        <f t="shared" si="928"/>
        <v>1</v>
      </c>
      <c r="DF64" s="4">
        <f t="shared" si="929"/>
        <v>0</v>
      </c>
      <c r="DG64" s="4">
        <f t="shared" si="930"/>
        <v>0</v>
      </c>
      <c r="DH64" s="4">
        <f t="shared" si="931"/>
        <v>0</v>
      </c>
      <c r="DI64" s="152">
        <f t="shared" si="932"/>
        <v>0</v>
      </c>
      <c r="DJ64" s="153">
        <f t="shared" si="933"/>
        <v>4</v>
      </c>
      <c r="DK64" s="4">
        <f t="shared" si="934"/>
        <v>1</v>
      </c>
      <c r="DL64" s="4">
        <f t="shared" si="935"/>
        <v>0</v>
      </c>
      <c r="DM64" s="4">
        <f t="shared" si="936"/>
        <v>2</v>
      </c>
      <c r="DN64" s="4">
        <f t="shared" si="937"/>
        <v>3</v>
      </c>
      <c r="DO64" s="4">
        <f t="shared" si="938"/>
        <v>1</v>
      </c>
      <c r="DP64" s="4">
        <f t="shared" si="939"/>
        <v>0</v>
      </c>
      <c r="DQ64" s="4">
        <f t="shared" si="940"/>
        <v>0</v>
      </c>
      <c r="DR64" s="4">
        <f t="shared" si="941"/>
        <v>12</v>
      </c>
      <c r="DS64" s="4">
        <f t="shared" si="942"/>
        <v>4</v>
      </c>
      <c r="DT64" s="4">
        <f t="shared" si="943"/>
        <v>9</v>
      </c>
      <c r="DU64" t="str">
        <f t="shared" si="944"/>
        <v>3R</v>
      </c>
      <c r="DV64" t="str">
        <f t="shared" si="945"/>
        <v>3R</v>
      </c>
      <c r="DW64" t="str">
        <f t="shared" si="946"/>
        <v>3R</v>
      </c>
      <c r="DX64" t="str">
        <f t="shared" si="947"/>
        <v>3S</v>
      </c>
      <c r="DY64" t="str">
        <f t="shared" si="948"/>
        <v>3S</v>
      </c>
      <c r="DZ64" t="str">
        <f t="shared" si="949"/>
        <v>0R</v>
      </c>
      <c r="EA64" t="str">
        <f t="shared" si="950"/>
        <v>0L</v>
      </c>
      <c r="EB64" t="str">
        <f t="shared" si="951"/>
        <v>0L</v>
      </c>
      <c r="EC64" t="str">
        <f t="shared" si="952"/>
        <v>3R</v>
      </c>
      <c r="ED64" t="str">
        <f t="shared" si="953"/>
        <v>0S</v>
      </c>
      <c r="EE64" t="str">
        <f t="shared" si="954"/>
        <v>3S</v>
      </c>
      <c r="EF64">
        <f t="shared" si="955"/>
        <v>0</v>
      </c>
      <c r="EG64">
        <f t="shared" si="956"/>
        <v>0</v>
      </c>
      <c r="EH64">
        <f t="shared" si="957"/>
        <v>0</v>
      </c>
      <c r="EI64">
        <f t="shared" si="958"/>
        <v>0</v>
      </c>
      <c r="EJ64">
        <f t="shared" si="959"/>
        <v>0</v>
      </c>
      <c r="EK64">
        <f t="shared" si="960"/>
        <v>0</v>
      </c>
      <c r="EL64">
        <f t="shared" si="961"/>
        <v>0</v>
      </c>
      <c r="EM64">
        <f t="shared" si="962"/>
        <v>0</v>
      </c>
      <c r="EN64">
        <f t="shared" si="963"/>
        <v>0</v>
      </c>
      <c r="EO64">
        <f t="shared" si="964"/>
        <v>0</v>
      </c>
      <c r="EP64">
        <f t="shared" si="965"/>
        <v>0</v>
      </c>
      <c r="EQ64">
        <f t="shared" si="966"/>
        <v>0</v>
      </c>
      <c r="ER64">
        <f t="shared" si="967"/>
        <v>0</v>
      </c>
      <c r="ES64">
        <f t="shared" si="968"/>
        <v>0</v>
      </c>
      <c r="ET64">
        <f t="shared" si="969"/>
        <v>0</v>
      </c>
      <c r="EU64">
        <f t="shared" si="970"/>
        <v>0</v>
      </c>
      <c r="EV64">
        <f t="shared" si="971"/>
        <v>0</v>
      </c>
      <c r="EW64">
        <f t="shared" si="972"/>
        <v>0</v>
      </c>
      <c r="EX64">
        <f t="shared" si="973"/>
        <v>0</v>
      </c>
      <c r="EY64">
        <f t="shared" si="974"/>
        <v>0</v>
      </c>
      <c r="EZ64">
        <f t="shared" si="975"/>
        <v>0</v>
      </c>
      <c r="FA64">
        <f t="shared" si="976"/>
        <v>0</v>
      </c>
      <c r="FB64">
        <f t="shared" si="977"/>
        <v>0</v>
      </c>
      <c r="FC64">
        <f t="shared" si="978"/>
        <v>0</v>
      </c>
      <c r="FD64">
        <f t="shared" si="979"/>
        <v>0</v>
      </c>
      <c r="FE64">
        <f t="shared" si="980"/>
        <v>0</v>
      </c>
      <c r="FF64">
        <f t="shared" si="981"/>
        <v>0</v>
      </c>
      <c r="FG64">
        <f t="shared" si="982"/>
        <v>0</v>
      </c>
      <c r="FH64">
        <f t="shared" si="983"/>
        <v>0</v>
      </c>
      <c r="FI64">
        <f t="shared" si="984"/>
        <v>0</v>
      </c>
      <c r="FJ64">
        <f t="shared" si="985"/>
        <v>0</v>
      </c>
      <c r="FK64">
        <f t="shared" si="986"/>
        <v>0</v>
      </c>
      <c r="FL64">
        <f t="shared" si="987"/>
        <v>0</v>
      </c>
      <c r="FM64">
        <f t="shared" si="988"/>
        <v>0</v>
      </c>
      <c r="FN64">
        <f t="shared" si="989"/>
        <v>0</v>
      </c>
      <c r="FO64">
        <f t="shared" si="990"/>
        <v>0</v>
      </c>
      <c r="FP64">
        <f t="shared" si="991"/>
        <v>0</v>
      </c>
      <c r="FQ64">
        <f t="shared" si="992"/>
        <v>0</v>
      </c>
      <c r="FR64">
        <f t="shared" si="993"/>
        <v>0</v>
      </c>
      <c r="FS64">
        <f t="shared" si="994"/>
        <v>0</v>
      </c>
      <c r="FT64">
        <f t="shared" si="995"/>
        <v>0</v>
      </c>
      <c r="FU64">
        <f t="shared" si="996"/>
        <v>0</v>
      </c>
      <c r="FV64">
        <f t="shared" si="997"/>
        <v>0</v>
      </c>
      <c r="FW64">
        <f t="shared" si="998"/>
        <v>0</v>
      </c>
      <c r="FX64">
        <f t="shared" si="999"/>
        <v>0</v>
      </c>
      <c r="FY64">
        <f t="shared" si="1000"/>
        <v>0</v>
      </c>
      <c r="FZ64">
        <f t="shared" si="1001"/>
        <v>0</v>
      </c>
      <c r="GA64">
        <f t="shared" si="1002"/>
        <v>0</v>
      </c>
      <c r="GB64">
        <f t="shared" si="1003"/>
        <v>0</v>
      </c>
      <c r="GC64">
        <f t="shared" si="1004"/>
        <v>0</v>
      </c>
      <c r="GD64">
        <f t="shared" si="1005"/>
        <v>0</v>
      </c>
      <c r="GE64">
        <f t="shared" si="1006"/>
        <v>0</v>
      </c>
      <c r="GF64">
        <f t="shared" si="1007"/>
        <v>0</v>
      </c>
      <c r="GG64">
        <f t="shared" si="1008"/>
        <v>0</v>
      </c>
      <c r="GH64">
        <f t="shared" si="1009"/>
        <v>0</v>
      </c>
      <c r="GI64">
        <f t="shared" si="1010"/>
        <v>0</v>
      </c>
      <c r="GJ64">
        <f t="shared" si="1011"/>
        <v>0</v>
      </c>
      <c r="GK64">
        <f t="shared" si="1012"/>
        <v>0</v>
      </c>
      <c r="GL64">
        <f t="shared" si="1013"/>
        <v>0</v>
      </c>
      <c r="GM64">
        <f t="shared" si="1014"/>
        <v>0</v>
      </c>
      <c r="GN64">
        <f t="shared" si="1015"/>
        <v>0</v>
      </c>
      <c r="GO64">
        <f t="shared" si="1016"/>
        <v>0</v>
      </c>
      <c r="GP64">
        <f t="shared" si="1017"/>
        <v>0</v>
      </c>
      <c r="GQ64">
        <f t="shared" si="1018"/>
        <v>0</v>
      </c>
      <c r="GR64">
        <f t="shared" si="1019"/>
        <v>0</v>
      </c>
      <c r="GS64">
        <f t="shared" si="1020"/>
        <v>0</v>
      </c>
      <c r="GT64">
        <f t="shared" si="1021"/>
        <v>0</v>
      </c>
      <c r="GU64">
        <f t="shared" si="1022"/>
        <v>0</v>
      </c>
      <c r="GV64">
        <f t="shared" si="1023"/>
        <v>0</v>
      </c>
      <c r="GW64">
        <f t="shared" si="1024"/>
        <v>0</v>
      </c>
      <c r="GX64">
        <f t="shared" si="1025"/>
        <v>0</v>
      </c>
      <c r="GY64">
        <f t="shared" si="1026"/>
        <v>0</v>
      </c>
      <c r="GZ64">
        <f t="shared" si="1027"/>
        <v>0</v>
      </c>
      <c r="HA64">
        <f t="shared" si="1028"/>
        <v>0</v>
      </c>
      <c r="HB64" s="176" t="s">
        <v>314</v>
      </c>
      <c r="HC64" s="89">
        <f t="shared" si="1029"/>
        <v>192.64354097100846</v>
      </c>
      <c r="HD64" s="89">
        <f t="shared" si="1030"/>
        <v>161.09910671977869</v>
      </c>
      <c r="HE64" s="89">
        <f t="shared" si="1031"/>
        <v>132.37248871479471</v>
      </c>
      <c r="HF64" s="89">
        <f t="shared" si="1032"/>
        <v>0</v>
      </c>
      <c r="HH64" s="88">
        <f t="shared" si="1033"/>
        <v>486.11513640558189</v>
      </c>
      <c r="HI64" s="88">
        <f t="shared" si="1034"/>
        <v>66.186244357397356</v>
      </c>
      <c r="HK64">
        <f>IFERROR(VLOOKUP(_xlfn.NUMBERVALUE(MID(L64, SEARCH("!", L64)+1, SEARCH("+", L64)-SEARCH("!", L64)-1)), Rankings!$A$2:$BK$161, 63, FALSE),0)</f>
        <v>21.697479887649887</v>
      </c>
      <c r="HL64">
        <f>IFERROR(VLOOKUP(_xlfn.NUMBERVALUE(MID(M64, SEARCH("!", M64)+1, SEARCH("+", M64)-SEARCH("!", M64)-1)), Rankings!$A$2:$BK$161, 63, FALSE),0)</f>
        <v>30.551582780926971</v>
      </c>
      <c r="HM64">
        <f>IFERROR(VLOOKUP(_xlfn.NUMBERVALUE(MID(N64, SEARCH("!", N64)+1, SEARCH("+", N64)-SEARCH("!", N64)-1)), Rankings!$A$2:$BK$161, 63, FALSE),0)</f>
        <v>35.243352368766949</v>
      </c>
      <c r="HN64">
        <f>IFERROR(VLOOKUP(_xlfn.NUMBERVALUE(MID(O64, SEARCH("!", O64)+1, SEARCH("+", O64)-SEARCH("!", O64)-1)), Rankings!$A$2:$BK$161, 63, FALSE),0)</f>
        <v>0</v>
      </c>
      <c r="HO64">
        <f>IFERROR(VLOOKUP(_xlfn.NUMBERVALUE(MID(P64, SEARCH("!", P64)+1, SEARCH("+", P64)-SEARCH("!", P64)-1)), Rankings!$A$2:$BK$161, 63, FALSE),0)</f>
        <v>0</v>
      </c>
      <c r="HP64">
        <f>IFERROR(VLOOKUP(_xlfn.NUMBERVALUE(MID(Q64, SEARCH("!", Q64)+1, SEARCH("+", Q64)-SEARCH("!", Q64)-1)), Rankings!$A$2:$BK$161, 63, FALSE),0)</f>
        <v>55.548751592916311</v>
      </c>
      <c r="HQ64">
        <f>IFERROR(VLOOKUP(_xlfn.NUMBERVALUE(MID(R64, SEARCH("!", R64)+1, SEARCH("+", R64)-SEARCH("!", R64)-1)), Rankings!$A$2:$BK$161, 63, FALSE),0)</f>
        <v>76.739314264712476</v>
      </c>
      <c r="HR64">
        <f>IFERROR(VLOOKUP(_xlfn.NUMBERVALUE(MID(S64, SEARCH("!", S64)+1, SEARCH("+", S64)-SEARCH("!", S64)-1)), Rankings!$A$2:$BK$161, 63, FALSE),0)</f>
        <v>84.359792455066213</v>
      </c>
      <c r="HS64">
        <f>IFERROR(VLOOKUP(_xlfn.NUMBERVALUE(MID(T64, SEARCH("!", T64)+1, SEARCH("+", T64)-SEARCH("!", T64)-1)), Rankings!$A$2:$BK$161, 63, FALSE),0)</f>
        <v>49.602374340748362</v>
      </c>
      <c r="HT64">
        <f>IFERROR(VLOOKUP(_xlfn.NUMBERVALUE(MID(U64, SEARCH("!", U64)+1, SEARCH("+", U64)-SEARCH("!", U64)-1)), Rankings!$A$2:$BK$161, 63, FALSE),0)</f>
        <v>88.619704974689895</v>
      </c>
      <c r="HU64">
        <f>IFERROR(VLOOKUP(_xlfn.NUMBERVALUE(MID(V64, SEARCH("!", V64)+1, SEARCH("+", V64)-SEARCH("!", V64)-1)), Rankings!$A$2:$BK$161, 63, FALSE),0)</f>
        <v>43.752783740104825</v>
      </c>
      <c r="HV64">
        <f>IFERROR(VLOOKUP(_xlfn.NUMBERVALUE(MID(W64, SEARCH("!", W64)+1, SEARCH("+", W64)-SEARCH("!", W64)-1)), Rankings!$A$2:$BK$161, 63, FALSE),0)</f>
        <v>0</v>
      </c>
      <c r="HW64">
        <f>IFERROR(VLOOKUP(_xlfn.NUMBERVALUE(MID(X64, SEARCH("!", X64)+1, SEARCH("+", X64)-SEARCH("!", X64)-1)), Rankings!$A$2:$BK$161, 63, FALSE),0)</f>
        <v>0</v>
      </c>
      <c r="HX64">
        <f>IFERROR(VLOOKUP(_xlfn.NUMBERVALUE(MID(Y64, SEARCH("!", Y64)+1, SEARCH("+", Y64)-SEARCH("!", Y64)-1)), Rankings!$A$2:$BK$161, 63, FALSE),0)</f>
        <v>0</v>
      </c>
      <c r="HY64">
        <f>IFERROR(VLOOKUP(_xlfn.NUMBERVALUE(MID(Z64, SEARCH("!", Z64)+1, SEARCH("+", Z64)-SEARCH("!", Z64)-1)), Rankings!$A$2:$BK$161, 63, FALSE),0)</f>
        <v>0</v>
      </c>
      <c r="HZ64">
        <f>IFERROR(VLOOKUP(_xlfn.NUMBERVALUE(MID(AA64, SEARCH("!", AA64)+1, SEARCH("+", AA64)-SEARCH("!", AA64)-1)), Rankings!$A$2:$BK$161, 63, FALSE),0)</f>
        <v>0</v>
      </c>
      <c r="IA64">
        <f>IFERROR(VLOOKUP(_xlfn.NUMBERVALUE(MID(AB64, SEARCH("!", AB64)+1, SEARCH("+", AB64)-SEARCH("!", AB64)-1)), Rankings!$A$2:$BK$161, 63, FALSE),0)</f>
        <v>0</v>
      </c>
      <c r="IB64">
        <f>IFERROR(VLOOKUP(_xlfn.NUMBERVALUE(MID(AC64, SEARCH("!", AC64)+1, SEARCH("+", AC64)-SEARCH("!", AC64)-1)), Rankings!$A$2:$BK$161, 63, FALSE),0)</f>
        <v>0</v>
      </c>
      <c r="IC64">
        <f>IFERROR(VLOOKUP(_xlfn.NUMBERVALUE(MID(AD64, SEARCH("!", AD64)+1, SEARCH("+", AD64)-SEARCH("!", AD64)-1)), Rankings!$A$2:$BK$161, 63, FALSE),0)</f>
        <v>0</v>
      </c>
      <c r="ID64">
        <f>IFERROR(VLOOKUP(_xlfn.NUMBERVALUE(MID(AE64, SEARCH("!", AE64)+1, SEARCH("+", AE64)-SEARCH("!", AE64)-1)), Rankings!$A$2:$BK$161, 63, FALSE),0)</f>
        <v>0</v>
      </c>
      <c r="IE64">
        <f>IFERROR(VLOOKUP(_xlfn.NUMBERVALUE(MID(AF64, SEARCH("!", AF64)+1, SEARCH("+", AF64)-SEARCH("!", AF64)-1)), Rankings!$A$2:$BK$161, 63, FALSE),0)</f>
        <v>0</v>
      </c>
      <c r="IF64">
        <f>IFERROR(VLOOKUP(_xlfn.NUMBERVALUE(MID(AG64, SEARCH("!", AG64)+1, SEARCH("+", AG64)-SEARCH("!", AG64)-1)), Rankings!$A$2:$BK$161, 63, FALSE),0)</f>
        <v>0</v>
      </c>
      <c r="IG64">
        <f>IFERROR(VLOOKUP(_xlfn.NUMBERVALUE(MID(AH64, SEARCH("!", AH64)+1, SEARCH("+", AH64)-SEARCH("!", AH64)-1)), Rankings!$A$2:$BK$161, 63, FALSE),0)</f>
        <v>0</v>
      </c>
      <c r="IH64">
        <f>IFERROR(VLOOKUP(_xlfn.NUMBERVALUE(MID(AI64, SEARCH("!", AI64)+1, SEARCH("+", AI64)-SEARCH("!", AI64)-1)), Rankings!$A$2:$BK$161, 63, FALSE),0)</f>
        <v>0</v>
      </c>
      <c r="II64">
        <f>IFERROR(VLOOKUP(_xlfn.NUMBERVALUE(MID(AJ64, SEARCH("!", AJ64)+1, SEARCH("+", AJ64)-SEARCH("!", AJ64)-1)), Rankings!$A$2:$BK$161, 63, FALSE),0)</f>
        <v>0</v>
      </c>
      <c r="IJ64">
        <f>IFERROR(VLOOKUP(_xlfn.NUMBERVALUE(MID(AK64, SEARCH("!", AK64)+1, SEARCH("+", AK64)-SEARCH("!", AK64)-1)), Rankings!$A$2:$BK$161, 63, FALSE),0)</f>
        <v>0</v>
      </c>
      <c r="IK64">
        <f>IFERROR(VLOOKUP(_xlfn.NUMBERVALUE(MID(AL64, SEARCH("!", AL64)+1, SEARCH("+", AL64)-SEARCH("!", AL64)-1)), Rankings!$A$2:$BK$161, 63, FALSE),0)</f>
        <v>0</v>
      </c>
      <c r="IL64">
        <f>IFERROR(VLOOKUP(_xlfn.NUMBERVALUE(MID(AM64, SEARCH("!", AM64)+1, SEARCH("+", AM64)-SEARCH("!", AM64)-1)), Rankings!$A$2:$BK$161, 63, FALSE),0)</f>
        <v>0</v>
      </c>
      <c r="IM64">
        <f>IFERROR(VLOOKUP(_xlfn.NUMBERVALUE(MID(AN64, SEARCH("!", AN64)+1, SEARCH("+", AN64)-SEARCH("!", AN64)-1)), Rankings!$A$2:$BK$161, 63, FALSE),0)</f>
        <v>0</v>
      </c>
      <c r="IN64">
        <f>IFERROR(VLOOKUP(_xlfn.NUMBERVALUE(MID(AO64, SEARCH("!", AO64)+1, SEARCH("+", AO64)-SEARCH("!", AO64)-1)), Rankings!$A$2:$BK$161, 63, FALSE),0)</f>
        <v>0</v>
      </c>
      <c r="IO64">
        <f>IFERROR(VLOOKUP(_xlfn.NUMBERVALUE(MID(AP64, SEARCH("!", AP64)+1, SEARCH("+", AP64)-SEARCH("!", AP64)-1)), Rankings!$A$2:$BK$161, 63, FALSE),0)</f>
        <v>0</v>
      </c>
      <c r="IP64">
        <f>IFERROR(VLOOKUP(_xlfn.NUMBERVALUE(MID(AQ64, SEARCH("!", AQ64)+1, SEARCH("+", AQ64)-SEARCH("!", AQ64)-1)), Rankings!$A$2:$BK$161, 63, FALSE),0)</f>
        <v>0</v>
      </c>
      <c r="IQ64">
        <f>IFERROR(VLOOKUP(_xlfn.NUMBERVALUE(MID(AR64, SEARCH("!", AR64)+1, SEARCH("+", AR64)-SEARCH("!", AR64)-1)), Rankings!$A$2:$BK$161, 63, FALSE),0)</f>
        <v>0</v>
      </c>
      <c r="IR64">
        <f>IFERROR(VLOOKUP(_xlfn.NUMBERVALUE(MID(AS64, SEARCH("!", AS64)+1, SEARCH("+", AS64)-SEARCH("!", AS64)-1)), Rankings!$A$2:$BK$161, 63, FALSE),0)</f>
        <v>0</v>
      </c>
      <c r="IS64">
        <f>IFERROR(VLOOKUP(_xlfn.NUMBERVALUE(MID(AT64, SEARCH("!", AT64)+1, SEARCH("+", AT64)-SEARCH("!", AT64)-1)), Rankings!$A$2:$BK$161, 63, FALSE),0)</f>
        <v>0</v>
      </c>
      <c r="IT64">
        <f>IFERROR(VLOOKUP(_xlfn.NUMBERVALUE(MID(AU64, SEARCH("!", AU64)+1, SEARCH("+", AU64)-SEARCH("!", AU64)-1)), Rankings!$A$2:$BK$161, 63, FALSE),0)</f>
        <v>0</v>
      </c>
      <c r="IU64">
        <f>IFERROR(VLOOKUP(_xlfn.NUMBERVALUE(MID(AV64, SEARCH("!", AV64)+1, SEARCH("+", AV64)-SEARCH("!", AV64)-1)), Rankings!$A$2:$BK$161, 63, FALSE),0)</f>
        <v>0</v>
      </c>
      <c r="IV64">
        <f>IFERROR(VLOOKUP(_xlfn.NUMBERVALUE(MID(AW64, SEARCH("!", AW64)+1, SEARCH("+", AW64)-SEARCH("!", AW64)-1)), Rankings!$A$2:$BK$161, 63, FALSE),0)</f>
        <v>0</v>
      </c>
      <c r="IW64">
        <f>IFERROR(VLOOKUP(_xlfn.NUMBERVALUE(MID(AX64, SEARCH("!", AX64)+1, SEARCH("+", AX64)-SEARCH("!", AX64)-1)), Rankings!$A$2:$BK$161, 63, FALSE),0)</f>
        <v>0</v>
      </c>
      <c r="IX64">
        <f>IFERROR(VLOOKUP(_xlfn.NUMBERVALUE(MID(AY64, SEARCH("!", AY64)+1, SEARCH("+", AY64)-SEARCH("!", AY64)-1)), Rankings!$A$2:$BK$161, 63, FALSE),0)</f>
        <v>0</v>
      </c>
      <c r="IY64">
        <f>IFERROR(VLOOKUP(_xlfn.NUMBERVALUE(MID(AZ64, SEARCH("!", AZ64)+1, SEARCH("+", AZ64)-SEARCH("!", AZ64)-1)), Rankings!$A$2:$BK$161, 63, FALSE),0)</f>
        <v>0</v>
      </c>
      <c r="IZ64">
        <f>IFERROR(VLOOKUP(_xlfn.NUMBERVALUE(MID(BA64, SEARCH("!", BA64)+1, SEARCH("+", BA64)-SEARCH("!", BA64)-1)), Rankings!$A$2:$BK$161, 63, FALSE),0)</f>
        <v>0</v>
      </c>
      <c r="JA64">
        <f>IFERROR(VLOOKUP(_xlfn.NUMBERVALUE(MID(BB64, SEARCH("!", BB64)+1, SEARCH("+", BB64)-SEARCH("!", BB64)-1)), Rankings!$A$2:$BK$161, 63, FALSE),0)</f>
        <v>0</v>
      </c>
      <c r="JB64">
        <f>IFERROR(VLOOKUP(_xlfn.NUMBERVALUE(MID(BC64, SEARCH("!", BC64)+1, SEARCH("+", BC64)-SEARCH("!", BC64)-1)), Rankings!$A$2:$BK$161, 63, FALSE),0)</f>
        <v>0</v>
      </c>
      <c r="JC64">
        <f>IFERROR(VLOOKUP(_xlfn.NUMBERVALUE(MID(BD64, SEARCH("!", BD64)+1, SEARCH("+", BD64)-SEARCH("!", BD64)-1)), Rankings!$A$2:$BK$161, 63, FALSE),0)</f>
        <v>0</v>
      </c>
      <c r="JD64">
        <f>IFERROR(VLOOKUP(_xlfn.NUMBERVALUE(MID(BE64, SEARCH("!", BE64)+1, SEARCH("+", BE64)-SEARCH("!", BE64)-1)), Rankings!$A$2:$BK$161, 63, FALSE),0)</f>
        <v>0</v>
      </c>
      <c r="JE64">
        <f>IFERROR(VLOOKUP(_xlfn.NUMBERVALUE(MID(BF64, SEARCH("!", BF64)+1, SEARCH("+", BF64)-SEARCH("!", BF64)-1)), Rankings!$A$2:$BK$161, 63, FALSE),0)</f>
        <v>0</v>
      </c>
      <c r="JF64">
        <f>IFERROR(VLOOKUP(_xlfn.NUMBERVALUE(MID(BG64, SEARCH("!", BG64)+1, SEARCH("+", BG64)-SEARCH("!", BG64)-1)), Rankings!$A$2:$BK$161, 63, FALSE),0)</f>
        <v>0</v>
      </c>
      <c r="JG64">
        <f>IFERROR(VLOOKUP(_xlfn.NUMBERVALUE(MID(BH64, SEARCH("!", BH64)+1, SEARCH("+", BH64)-SEARCH("!", BH64)-1)), Rankings!$A$2:$BK$161, 63, FALSE),0)</f>
        <v>0</v>
      </c>
      <c r="JH64">
        <f>IFERROR(VLOOKUP(_xlfn.NUMBERVALUE(MID(BI64, SEARCH("!", BI64)+1, SEARCH("+", BI64)-SEARCH("!", BI64)-1)), Rankings!$A$2:$BK$161, 63, FALSE),0)</f>
        <v>0</v>
      </c>
      <c r="JI64">
        <f>IFERROR(VLOOKUP(_xlfn.NUMBERVALUE(MID(BJ64, SEARCH("!", BJ64)+1, SEARCH("+", BJ64)-SEARCH("!", BJ64)-1)), Rankings!$A$2:$BK$161, 63, FALSE),0)</f>
        <v>0</v>
      </c>
      <c r="JJ64">
        <f>IFERROR(VLOOKUP(_xlfn.NUMBERVALUE(MID(BK64, SEARCH("!", BK64)+1, SEARCH("+", BK64)-SEARCH("!", BK64)-1)), Rankings!$A$2:$BK$161, 63, FALSE),0)</f>
        <v>0</v>
      </c>
      <c r="JK64">
        <f>IFERROR(VLOOKUP(_xlfn.NUMBERVALUE(MID(BL64, SEARCH("!", BL64)+1, SEARCH("+", BL64)-SEARCH("!", BL64)-1)), Rankings!$A$2:$BK$161, 63, FALSE),0)</f>
        <v>0</v>
      </c>
      <c r="JL64">
        <f>IFERROR(VLOOKUP(_xlfn.NUMBERVALUE(MID(BM64, SEARCH("!", BM64)+1, SEARCH("+", BM64)-SEARCH("!", BM64)-1)), Rankings!$A$2:$BK$161, 63, FALSE),0)</f>
        <v>0</v>
      </c>
      <c r="JM64">
        <f>IFERROR(VLOOKUP(_xlfn.NUMBERVALUE(MID(BN64, SEARCH("!", BN64)+1, SEARCH("+", BN64)-SEARCH("!", BN64)-1)), Rankings!$A$2:$BK$161, 63, FALSE),0)</f>
        <v>0</v>
      </c>
      <c r="JN64">
        <f>IFERROR(VLOOKUP(_xlfn.NUMBERVALUE(MID(BO64, SEARCH("!", BO64)+1, SEARCH("+", BO64)-SEARCH("!", BO64)-1)), Rankings!$A$2:$BK$161, 63, FALSE),0)</f>
        <v>0</v>
      </c>
      <c r="JO64">
        <f>IFERROR(VLOOKUP(_xlfn.NUMBERVALUE(MID(BP64, SEARCH("!", BP64)+1, SEARCH("+", BP64)-SEARCH("!", BP64)-1)), Rankings!$A$2:$BK$161, 63, FALSE),0)</f>
        <v>0</v>
      </c>
      <c r="JP64">
        <f>IFERROR(VLOOKUP(_xlfn.NUMBERVALUE(MID(BQ64, SEARCH("!", BQ64)+1, SEARCH("+", BQ64)-SEARCH("!", BQ64)-1)), Rankings!$A$2:$BK$161, 63, FALSE),0)</f>
        <v>0</v>
      </c>
      <c r="JQ64">
        <f>IFERROR(VLOOKUP(_xlfn.NUMBERVALUE(MID(BR64, SEARCH("!", BR64)+1, SEARCH("+", BR64)-SEARCH("!", BR64)-1)), Rankings!$A$2:$BK$161, 63, FALSE),0)</f>
        <v>0</v>
      </c>
      <c r="JR64">
        <f>IFERROR(VLOOKUP(_xlfn.NUMBERVALUE(MID(BS64, SEARCH("!", BS64)+1, SEARCH("+", BS64)-SEARCH("!", BS64)-1)), Rankings!$A$2:$BK$161, 63, FALSE),0)</f>
        <v>0</v>
      </c>
      <c r="JS64">
        <f>IFERROR(VLOOKUP(_xlfn.NUMBERVALUE(MID(BT64, SEARCH("!", BT64)+1, SEARCH("+", BT64)-SEARCH("!", BT64)-1)), Rankings!$A$2:$BK$161, 63, FALSE),0)</f>
        <v>0</v>
      </c>
      <c r="JT64">
        <f>IFERROR(VLOOKUP(_xlfn.NUMBERVALUE(MID(BU64, SEARCH("!", BU64)+1, SEARCH("+", BU64)-SEARCH("!", BU64)-1)), Rankings!$A$2:$BK$161, 63, FALSE),0)</f>
        <v>0</v>
      </c>
      <c r="JU64">
        <f>IFERROR(VLOOKUP(_xlfn.NUMBERVALUE(MID(BV64, SEARCH("!", BV64)+1, SEARCH("+", BV64)-SEARCH("!", BV64)-1)), Rankings!$A$2:$BK$161, 63, FALSE),0)</f>
        <v>0</v>
      </c>
      <c r="JV64">
        <f>IFERROR(VLOOKUP(_xlfn.NUMBERVALUE(MID(BW64, SEARCH("!", BW64)+1, SEARCH("+", BW64)-SEARCH("!", BW64)-1)), Rankings!$A$2:$BK$161, 63, FALSE),0)</f>
        <v>0</v>
      </c>
      <c r="JW64">
        <f>IFERROR(VLOOKUP(_xlfn.NUMBERVALUE(MID(BX64, SEARCH("!", BX64)+1, SEARCH("+", BX64)-SEARCH("!", BX64)-1)), Rankings!$A$2:$BK$161, 63, FALSE),0)</f>
        <v>0</v>
      </c>
      <c r="JX64">
        <f>IFERROR(VLOOKUP(_xlfn.NUMBERVALUE(MID(BY64, SEARCH("!", BY64)+1, SEARCH("+", BY64)-SEARCH("!", BY64)-1)), Rankings!$A$2:$BK$161, 63, FALSE),0)</f>
        <v>0</v>
      </c>
      <c r="JY64">
        <f>IFERROR(VLOOKUP(_xlfn.NUMBERVALUE(MID(BZ64, SEARCH("!", BZ64)+1, SEARCH("+", BZ64)-SEARCH("!", BZ64)-1)), Rankings!$A$2:$BK$161, 63, FALSE),0)</f>
        <v>0</v>
      </c>
      <c r="JZ64">
        <f>IFERROR(VLOOKUP(_xlfn.NUMBERVALUE(MID(CA64, SEARCH("!", CA64)+1, SEARCH("+", CA64)-SEARCH("!", CA64)-1)), Rankings!$A$2:$BK$161, 63, FALSE),0)</f>
        <v>0</v>
      </c>
      <c r="KA64">
        <f>IFERROR(VLOOKUP(_xlfn.NUMBERVALUE(MID(CB64, SEARCH("!", CB64)+1, SEARCH("+", CB64)-SEARCH("!", CB64)-1)), Rankings!$A$2:$BK$161, 63, FALSE),0)</f>
        <v>0</v>
      </c>
      <c r="KB64">
        <f>IFERROR(VLOOKUP(_xlfn.NUMBERVALUE(MID(CC64, SEARCH("!", CC64)+1, SEARCH("+", CC64)-SEARCH("!", CC64)-1)), Rankings!$A$2:$BK$161, 63, FALSE),0)</f>
        <v>0</v>
      </c>
      <c r="KC64">
        <f>IFERROR(VLOOKUP(_xlfn.NUMBERVALUE(MID(CD64, SEARCH("!", CD64)+1, SEARCH("+", CD64)-SEARCH("!", CD64)-1)), Rankings!$A$2:$BK$161, 63, FALSE),0)</f>
        <v>0</v>
      </c>
      <c r="KD64">
        <f>IFERROR(VLOOKUP(_xlfn.NUMBERVALUE(MID(CE64, SEARCH("!", CE64)+1, SEARCH("+", CE64)-SEARCH("!", CE64)-1)), Rankings!$A$2:$BK$161, 63, FALSE),0)</f>
        <v>0</v>
      </c>
      <c r="KE64">
        <f>IFERROR(VLOOKUP(_xlfn.NUMBERVALUE(MID(CF64, SEARCH("!", CF64)+1, SEARCH("+", CF64)-SEARCH("!", CF64)-1)), Rankings!$A$2:$BK$161, 63, FALSE),0)</f>
        <v>0</v>
      </c>
      <c r="KF64">
        <f>IFERROR(VLOOKUP(_xlfn.NUMBERVALUE(MID(CG64, SEARCH("!", CG64)+1, SEARCH("+", CG64)-SEARCH("!", CG64)-1)), Rankings!$A$2:$BK$161, 63, FALSE),0)</f>
        <v>0</v>
      </c>
      <c r="KG64">
        <f>IFERROR(VLOOKUP(_xlfn.NUMBERVALUE(MID(CH64, SEARCH("!", CH64)+1, SEARCH("+", CH64)-SEARCH("!", CH64)-1)), Rankings!$A$2:$BK$161, 63, FALSE),0)</f>
        <v>0</v>
      </c>
      <c r="KH64">
        <f>IFERROR(VLOOKUP(_xlfn.NUMBERVALUE(MID(CI64, SEARCH("!", CI64)+1, SEARCH("+", CI64)-SEARCH("!", CI64)-1)), Rankings!$A$2:$BK$161, 63, FALSE),0)</f>
        <v>0</v>
      </c>
      <c r="KI64">
        <f>IFERROR(VLOOKUP(_xlfn.NUMBERVALUE(MID(CJ64, SEARCH("!", CJ64)+1, SEARCH("+", CJ64)-SEARCH("!", CJ64)-1)), Rankings!$A$2:$BK$161, 63, FALSE),0)</f>
        <v>0</v>
      </c>
      <c r="KJ64">
        <f>IFERROR(VLOOKUP(_xlfn.NUMBERVALUE(MID(CK64, SEARCH("!", CK64)+1, SEARCH("+", CK64)-SEARCH("!", CK64)-1)), Rankings!$A$2:$BK$161, 63, FALSE),0)</f>
        <v>0</v>
      </c>
      <c r="KK64">
        <f>IFERROR(VLOOKUP(_xlfn.NUMBERVALUE(MID(CL64, SEARCH("!", CL64)+1, SEARCH("+", CL64)-SEARCH("!", CL64)-1)), Rankings!$A$2:$BK$161, 63, FALSE),0)</f>
        <v>0</v>
      </c>
      <c r="KL64">
        <f>IFERROR(VLOOKUP(_xlfn.NUMBERVALUE(MID(CM64, SEARCH("!", CM64)+1, SEARCH("+", CM64)-SEARCH("!", CM64)-1)), Rankings!$A$2:$BK$161, 63, FALSE),0)</f>
        <v>0</v>
      </c>
      <c r="KM64">
        <f>IFERROR(VLOOKUP(_xlfn.NUMBERVALUE(MID(CN64, SEARCH("!", CN64)+1, SEARCH("+", CN64)-SEARCH("!", CN64)-1)), Rankings!$A$2:$BK$161, 63, FALSE),0)</f>
        <v>0</v>
      </c>
      <c r="KN64">
        <f>IFERROR(VLOOKUP(_xlfn.NUMBERVALUE(MID(CO64, SEARCH("!", CO64)+1, SEARCH("+", CO64)-SEARCH("!", CO64)-1)), Rankings!$A$2:$BK$161, 63, FALSE),0)</f>
        <v>0</v>
      </c>
      <c r="KO64">
        <f>IFERROR(VLOOKUP(_xlfn.NUMBERVALUE(MID(CP64, SEARCH("!", CP64)+1, SEARCH("+", CP64)-SEARCH("!", CP64)-1)), Rankings!$A$2:$BK$161, 63, FALSE),0)</f>
        <v>0</v>
      </c>
      <c r="KP64">
        <f>IFERROR(VLOOKUP(_xlfn.NUMBERVALUE(MID(CQ64, SEARCH("!", CQ64)+1, SEARCH("+", CQ64)-SEARCH("!", CQ64)-1)), Rankings!$A$2:$BK$161, 63, FALSE),0)</f>
        <v>0</v>
      </c>
      <c r="KQ64">
        <f>IFERROR(VLOOKUP(_xlfn.NUMBERVALUE(MID(CR64, SEARCH("!", CR64)+1, SEARCH("+", CR64)-SEARCH("!", CR64)-1)), Rankings!$A$2:$BK$161, 63, FALSE),0)</f>
        <v>0</v>
      </c>
      <c r="KS64" s="4">
        <f t="shared" si="1035"/>
        <v>241</v>
      </c>
      <c r="KT64" s="4">
        <f t="shared" si="1036"/>
        <v>46</v>
      </c>
      <c r="KU64" s="4">
        <f t="shared" si="1037"/>
        <v>72</v>
      </c>
      <c r="KV64" s="4">
        <f t="shared" si="1038"/>
        <v>0</v>
      </c>
      <c r="KY64" s="4">
        <f t="shared" si="1039"/>
        <v>359</v>
      </c>
      <c r="KZ64" s="4"/>
      <c r="LB64">
        <f t="shared" si="1040"/>
        <v>69</v>
      </c>
      <c r="LC64">
        <f t="shared" si="1041"/>
        <v>70</v>
      </c>
      <c r="LD64">
        <f t="shared" si="1042"/>
        <v>37</v>
      </c>
      <c r="LE64">
        <f t="shared" si="1043"/>
        <v>0</v>
      </c>
      <c r="LF64">
        <f t="shared" si="1044"/>
        <v>0</v>
      </c>
      <c r="LG64">
        <f t="shared" si="1045"/>
        <v>11</v>
      </c>
      <c r="LH64">
        <f t="shared" si="1046"/>
        <v>21</v>
      </c>
      <c r="LI64">
        <f t="shared" si="1047"/>
        <v>25</v>
      </c>
      <c r="LJ64">
        <f t="shared" si="1048"/>
        <v>54</v>
      </c>
      <c r="LK64">
        <f t="shared" si="1049"/>
        <v>27</v>
      </c>
      <c r="LL64">
        <f t="shared" si="1050"/>
        <v>45</v>
      </c>
      <c r="LM64">
        <f t="shared" si="1051"/>
        <v>0</v>
      </c>
      <c r="LN64">
        <f t="shared" si="1052"/>
        <v>0</v>
      </c>
      <c r="LO64">
        <f t="shared" si="1053"/>
        <v>0</v>
      </c>
      <c r="LP64">
        <f t="shared" si="1054"/>
        <v>0</v>
      </c>
      <c r="LQ64">
        <f t="shared" si="1055"/>
        <v>0</v>
      </c>
      <c r="LR64">
        <f t="shared" si="1056"/>
        <v>0</v>
      </c>
      <c r="LS64">
        <f t="shared" si="1057"/>
        <v>0</v>
      </c>
      <c r="LT64">
        <f t="shared" si="1058"/>
        <v>0</v>
      </c>
      <c r="LU64">
        <f t="shared" si="1059"/>
        <v>0</v>
      </c>
      <c r="LV64">
        <f t="shared" si="1060"/>
        <v>0</v>
      </c>
      <c r="LW64">
        <f t="shared" si="1061"/>
        <v>0</v>
      </c>
      <c r="LX64">
        <f t="shared" si="1062"/>
        <v>0</v>
      </c>
      <c r="LY64">
        <f t="shared" si="1063"/>
        <v>0</v>
      </c>
      <c r="LZ64">
        <f t="shared" si="1064"/>
        <v>0</v>
      </c>
      <c r="MA64">
        <f t="shared" si="1065"/>
        <v>0</v>
      </c>
      <c r="MB64">
        <f t="shared" si="1066"/>
        <v>0</v>
      </c>
      <c r="MC64">
        <f t="shared" si="1067"/>
        <v>0</v>
      </c>
      <c r="MD64">
        <f t="shared" si="1068"/>
        <v>0</v>
      </c>
      <c r="ME64">
        <f t="shared" si="1069"/>
        <v>0</v>
      </c>
      <c r="MF64">
        <f t="shared" si="1070"/>
        <v>0</v>
      </c>
      <c r="MG64">
        <f t="shared" si="1071"/>
        <v>0</v>
      </c>
      <c r="MH64">
        <f t="shared" si="1072"/>
        <v>0</v>
      </c>
      <c r="MI64">
        <f t="shared" si="1073"/>
        <v>0</v>
      </c>
      <c r="MJ64">
        <f t="shared" si="1074"/>
        <v>0</v>
      </c>
      <c r="MK64">
        <f t="shared" si="1075"/>
        <v>0</v>
      </c>
      <c r="ML64">
        <f t="shared" si="1076"/>
        <v>0</v>
      </c>
      <c r="MM64">
        <f t="shared" si="1077"/>
        <v>0</v>
      </c>
      <c r="MN64">
        <f t="shared" si="1078"/>
        <v>0</v>
      </c>
      <c r="MO64">
        <f t="shared" si="1079"/>
        <v>0</v>
      </c>
      <c r="MP64">
        <f t="shared" si="1080"/>
        <v>0</v>
      </c>
      <c r="MQ64">
        <f t="shared" si="1081"/>
        <v>0</v>
      </c>
      <c r="MR64">
        <f t="shared" si="1082"/>
        <v>0</v>
      </c>
      <c r="MS64">
        <f t="shared" si="1083"/>
        <v>0</v>
      </c>
      <c r="MT64">
        <f t="shared" si="1084"/>
        <v>0</v>
      </c>
      <c r="MU64">
        <f t="shared" si="1085"/>
        <v>0</v>
      </c>
      <c r="MV64">
        <f t="shared" si="1086"/>
        <v>0</v>
      </c>
      <c r="MW64">
        <f t="shared" si="1087"/>
        <v>0</v>
      </c>
      <c r="MX64">
        <f t="shared" si="1088"/>
        <v>0</v>
      </c>
      <c r="MY64">
        <f t="shared" si="1089"/>
        <v>0</v>
      </c>
      <c r="MZ64">
        <f t="shared" si="1090"/>
        <v>0</v>
      </c>
      <c r="NA64">
        <f t="shared" si="1091"/>
        <v>0</v>
      </c>
      <c r="NB64">
        <f t="shared" si="1092"/>
        <v>0</v>
      </c>
      <c r="NC64">
        <f t="shared" si="1093"/>
        <v>0</v>
      </c>
      <c r="ND64">
        <f t="shared" si="1094"/>
        <v>0</v>
      </c>
      <c r="NE64">
        <f t="shared" si="1095"/>
        <v>0</v>
      </c>
      <c r="NF64">
        <f t="shared" si="1096"/>
        <v>0</v>
      </c>
      <c r="NG64">
        <f t="shared" si="1097"/>
        <v>0</v>
      </c>
      <c r="NH64">
        <f t="shared" si="1098"/>
        <v>0</v>
      </c>
      <c r="NI64">
        <f t="shared" si="1099"/>
        <v>0</v>
      </c>
      <c r="NJ64">
        <f t="shared" si="1100"/>
        <v>0</v>
      </c>
      <c r="NK64">
        <f t="shared" si="1101"/>
        <v>0</v>
      </c>
      <c r="NL64">
        <f t="shared" si="1102"/>
        <v>0</v>
      </c>
      <c r="NM64">
        <f t="shared" si="1103"/>
        <v>0</v>
      </c>
      <c r="NN64">
        <f t="shared" si="1104"/>
        <v>0</v>
      </c>
      <c r="NO64">
        <f t="shared" si="1105"/>
        <v>0</v>
      </c>
      <c r="NP64">
        <f t="shared" si="1106"/>
        <v>0</v>
      </c>
      <c r="NQ64">
        <f t="shared" si="1107"/>
        <v>0</v>
      </c>
      <c r="NR64">
        <f t="shared" si="1108"/>
        <v>0</v>
      </c>
      <c r="NS64">
        <f t="shared" si="1109"/>
        <v>0</v>
      </c>
      <c r="NT64">
        <f t="shared" si="1110"/>
        <v>0</v>
      </c>
      <c r="NU64">
        <f t="shared" si="1111"/>
        <v>0</v>
      </c>
      <c r="NV64">
        <f t="shared" si="1112"/>
        <v>0</v>
      </c>
      <c r="NW64">
        <f t="shared" si="1113"/>
        <v>0</v>
      </c>
      <c r="NX64">
        <f t="shared" si="1114"/>
        <v>0</v>
      </c>
      <c r="NY64">
        <f t="shared" si="1115"/>
        <v>0</v>
      </c>
      <c r="NZ64">
        <f t="shared" si="1116"/>
        <v>0</v>
      </c>
      <c r="OA64">
        <f t="shared" si="1117"/>
        <v>0</v>
      </c>
      <c r="OB64">
        <f t="shared" si="1118"/>
        <v>0</v>
      </c>
      <c r="OC64">
        <f t="shared" si="1119"/>
        <v>0</v>
      </c>
      <c r="OD64">
        <f t="shared" si="1120"/>
        <v>0</v>
      </c>
      <c r="OE64">
        <f t="shared" si="1121"/>
        <v>0</v>
      </c>
      <c r="OF64">
        <f t="shared" si="1122"/>
        <v>0</v>
      </c>
      <c r="OG64">
        <f t="shared" si="1123"/>
        <v>0</v>
      </c>
      <c r="OH64">
        <f t="shared" si="1124"/>
        <v>0</v>
      </c>
      <c r="OJ64" s="4">
        <f t="shared" si="1125"/>
        <v>125</v>
      </c>
      <c r="OK64" s="4">
        <f t="shared" si="1126"/>
        <v>110</v>
      </c>
      <c r="OL64" s="4">
        <f t="shared" si="1127"/>
        <v>62</v>
      </c>
      <c r="OM64" s="4">
        <f t="shared" si="1128"/>
        <v>0</v>
      </c>
      <c r="OP64" s="4">
        <f t="shared" si="1129"/>
        <v>297</v>
      </c>
      <c r="OQ64" s="4"/>
      <c r="OS64">
        <f t="shared" si="1130"/>
        <v>16</v>
      </c>
      <c r="OT64">
        <f t="shared" si="1131"/>
        <v>35</v>
      </c>
      <c r="OU64">
        <f t="shared" si="1132"/>
        <v>24</v>
      </c>
      <c r="OV64">
        <f t="shared" si="1133"/>
        <v>0</v>
      </c>
      <c r="OW64">
        <f t="shared" si="1134"/>
        <v>0</v>
      </c>
      <c r="OX64">
        <f t="shared" si="1135"/>
        <v>30</v>
      </c>
      <c r="OY64">
        <f t="shared" si="1136"/>
        <v>47</v>
      </c>
      <c r="OZ64">
        <f t="shared" si="1137"/>
        <v>63</v>
      </c>
      <c r="PA64">
        <f t="shared" si="1138"/>
        <v>20</v>
      </c>
      <c r="PB64">
        <f t="shared" si="1139"/>
        <v>53</v>
      </c>
      <c r="PC64">
        <f t="shared" si="1140"/>
        <v>9</v>
      </c>
      <c r="PD64">
        <f t="shared" si="1141"/>
        <v>0</v>
      </c>
      <c r="PE64">
        <f t="shared" si="1142"/>
        <v>0</v>
      </c>
      <c r="PF64">
        <f t="shared" si="1143"/>
        <v>0</v>
      </c>
      <c r="PG64">
        <f t="shared" si="1144"/>
        <v>0</v>
      </c>
      <c r="PH64">
        <f t="shared" si="1145"/>
        <v>0</v>
      </c>
      <c r="PI64">
        <f t="shared" si="1146"/>
        <v>0</v>
      </c>
      <c r="PJ64">
        <f t="shared" si="1147"/>
        <v>0</v>
      </c>
      <c r="PK64">
        <f t="shared" si="1148"/>
        <v>0</v>
      </c>
      <c r="PL64">
        <f t="shared" si="1149"/>
        <v>0</v>
      </c>
      <c r="PM64">
        <f t="shared" si="1150"/>
        <v>0</v>
      </c>
      <c r="PN64">
        <f t="shared" si="1151"/>
        <v>0</v>
      </c>
      <c r="PO64">
        <f t="shared" si="1152"/>
        <v>0</v>
      </c>
      <c r="PP64">
        <f t="shared" si="1153"/>
        <v>0</v>
      </c>
      <c r="PQ64">
        <f t="shared" si="1154"/>
        <v>0</v>
      </c>
      <c r="PR64">
        <f t="shared" si="1155"/>
        <v>0</v>
      </c>
      <c r="PS64">
        <f t="shared" si="1156"/>
        <v>0</v>
      </c>
      <c r="PT64">
        <f t="shared" si="1157"/>
        <v>0</v>
      </c>
      <c r="PU64">
        <f t="shared" si="1158"/>
        <v>0</v>
      </c>
      <c r="PV64">
        <f t="shared" si="1159"/>
        <v>0</v>
      </c>
      <c r="PW64">
        <f t="shared" si="1160"/>
        <v>0</v>
      </c>
      <c r="PX64">
        <f t="shared" si="1161"/>
        <v>0</v>
      </c>
      <c r="PY64">
        <f t="shared" si="1162"/>
        <v>0</v>
      </c>
      <c r="PZ64">
        <f t="shared" si="1163"/>
        <v>0</v>
      </c>
      <c r="QA64">
        <f t="shared" si="1164"/>
        <v>0</v>
      </c>
      <c r="QB64">
        <f t="shared" si="1165"/>
        <v>0</v>
      </c>
      <c r="QC64">
        <f t="shared" si="1166"/>
        <v>0</v>
      </c>
      <c r="QD64">
        <f t="shared" si="1167"/>
        <v>0</v>
      </c>
      <c r="QE64">
        <f t="shared" si="1168"/>
        <v>0</v>
      </c>
      <c r="QF64">
        <f t="shared" si="1169"/>
        <v>0</v>
      </c>
      <c r="QG64">
        <f t="shared" si="1170"/>
        <v>0</v>
      </c>
      <c r="QH64">
        <f t="shared" si="1171"/>
        <v>0</v>
      </c>
      <c r="QI64">
        <f t="shared" si="1172"/>
        <v>0</v>
      </c>
      <c r="QJ64">
        <f t="shared" si="1173"/>
        <v>0</v>
      </c>
      <c r="QK64">
        <f t="shared" si="1174"/>
        <v>0</v>
      </c>
      <c r="QL64">
        <f t="shared" si="1175"/>
        <v>0</v>
      </c>
      <c r="QM64">
        <f t="shared" si="1176"/>
        <v>0</v>
      </c>
      <c r="QN64">
        <f t="shared" si="1177"/>
        <v>0</v>
      </c>
      <c r="QO64">
        <f t="shared" si="1178"/>
        <v>0</v>
      </c>
      <c r="QP64">
        <f t="shared" si="1179"/>
        <v>0</v>
      </c>
      <c r="QQ64">
        <f t="shared" si="1180"/>
        <v>0</v>
      </c>
      <c r="QR64">
        <f t="shared" si="1181"/>
        <v>0</v>
      </c>
      <c r="QS64">
        <f t="shared" si="1182"/>
        <v>0</v>
      </c>
      <c r="QT64">
        <f t="shared" si="1183"/>
        <v>0</v>
      </c>
      <c r="QU64">
        <f t="shared" si="1184"/>
        <v>0</v>
      </c>
      <c r="QV64">
        <f t="shared" si="1185"/>
        <v>0</v>
      </c>
      <c r="QW64">
        <f t="shared" si="1186"/>
        <v>0</v>
      </c>
      <c r="QX64">
        <f t="shared" si="1187"/>
        <v>0</v>
      </c>
      <c r="QY64">
        <f t="shared" si="1188"/>
        <v>0</v>
      </c>
      <c r="QZ64">
        <f t="shared" si="1189"/>
        <v>0</v>
      </c>
      <c r="RA64">
        <f t="shared" si="1190"/>
        <v>0</v>
      </c>
      <c r="RB64">
        <f t="shared" si="1191"/>
        <v>0</v>
      </c>
      <c r="RC64">
        <f t="shared" si="1192"/>
        <v>0</v>
      </c>
      <c r="RD64">
        <f t="shared" si="1193"/>
        <v>0</v>
      </c>
      <c r="RE64">
        <f t="shared" si="1194"/>
        <v>0</v>
      </c>
      <c r="RF64">
        <f t="shared" si="1195"/>
        <v>0</v>
      </c>
      <c r="RG64">
        <f t="shared" si="1196"/>
        <v>0</v>
      </c>
      <c r="RH64">
        <f t="shared" si="1197"/>
        <v>0</v>
      </c>
      <c r="RI64">
        <f t="shared" si="1198"/>
        <v>0</v>
      </c>
      <c r="RJ64">
        <f t="shared" si="1199"/>
        <v>0</v>
      </c>
      <c r="RK64">
        <f t="shared" si="1200"/>
        <v>0</v>
      </c>
      <c r="RL64">
        <f t="shared" si="1201"/>
        <v>0</v>
      </c>
      <c r="RM64">
        <f t="shared" si="1202"/>
        <v>0</v>
      </c>
      <c r="RN64">
        <f t="shared" si="1203"/>
        <v>0</v>
      </c>
      <c r="RO64">
        <f t="shared" si="1204"/>
        <v>0</v>
      </c>
      <c r="RP64">
        <f t="shared" si="1205"/>
        <v>0</v>
      </c>
      <c r="RQ64">
        <f t="shared" si="1206"/>
        <v>0</v>
      </c>
      <c r="RR64">
        <f t="shared" si="1207"/>
        <v>0</v>
      </c>
      <c r="RS64">
        <f t="shared" si="1208"/>
        <v>0</v>
      </c>
      <c r="RT64">
        <f t="shared" si="1209"/>
        <v>0</v>
      </c>
      <c r="RU64">
        <f t="shared" si="1210"/>
        <v>0</v>
      </c>
      <c r="RV64">
        <f t="shared" si="1211"/>
        <v>0</v>
      </c>
      <c r="RW64">
        <f t="shared" si="1212"/>
        <v>0</v>
      </c>
      <c r="RX64">
        <f t="shared" si="1213"/>
        <v>0</v>
      </c>
      <c r="RY64">
        <f t="shared" si="1214"/>
        <v>0</v>
      </c>
      <c r="SA64" s="4">
        <f t="shared" si="1215"/>
        <v>23.74</v>
      </c>
      <c r="SB64" s="4">
        <f t="shared" si="1216"/>
        <v>7</v>
      </c>
      <c r="SC64" s="4">
        <f t="shared" si="1217"/>
        <v>8.2800000000000011</v>
      </c>
      <c r="SD64" s="4">
        <f t="shared" si="1218"/>
        <v>0</v>
      </c>
      <c r="SF64" s="4">
        <f t="shared" si="1219"/>
        <v>39.019999999999996</v>
      </c>
      <c r="SI64">
        <f t="shared" si="1220"/>
        <v>5.44</v>
      </c>
      <c r="SJ64">
        <f t="shared" si="1221"/>
        <v>5.18</v>
      </c>
      <c r="SK64">
        <f t="shared" si="1222"/>
        <v>4.67</v>
      </c>
      <c r="SL64" t="str">
        <f t="shared" si="1223"/>
        <v>0</v>
      </c>
      <c r="SM64" t="str">
        <f t="shared" si="1224"/>
        <v>0</v>
      </c>
      <c r="SN64">
        <f t="shared" si="1225"/>
        <v>4</v>
      </c>
      <c r="SO64">
        <f t="shared" si="1226"/>
        <v>3.17</v>
      </c>
      <c r="SP64">
        <f t="shared" si="1227"/>
        <v>3.83</v>
      </c>
      <c r="SQ64">
        <f t="shared" si="1228"/>
        <v>4.45</v>
      </c>
      <c r="SR64">
        <f t="shared" si="1229"/>
        <v>4.17</v>
      </c>
      <c r="SS64">
        <f t="shared" si="1230"/>
        <v>4.1100000000000003</v>
      </c>
      <c r="ST64" t="str">
        <f t="shared" si="1231"/>
        <v>0</v>
      </c>
      <c r="SU64" t="str">
        <f t="shared" si="1232"/>
        <v>0</v>
      </c>
      <c r="SV64" t="str">
        <f t="shared" si="1233"/>
        <v>0</v>
      </c>
      <c r="SW64" t="str">
        <f t="shared" si="1234"/>
        <v>0</v>
      </c>
      <c r="SX64" t="str">
        <f t="shared" si="1235"/>
        <v>0</v>
      </c>
      <c r="SY64" t="str">
        <f t="shared" si="1236"/>
        <v>0</v>
      </c>
      <c r="SZ64" t="str">
        <f t="shared" si="1237"/>
        <v>0</v>
      </c>
      <c r="TA64" t="str">
        <f t="shared" si="1238"/>
        <v>0</v>
      </c>
      <c r="TB64" t="str">
        <f t="shared" si="1239"/>
        <v>0</v>
      </c>
      <c r="TC64" t="str">
        <f t="shared" si="1240"/>
        <v>0</v>
      </c>
      <c r="TD64" t="str">
        <f t="shared" si="1241"/>
        <v>0</v>
      </c>
      <c r="TE64" t="str">
        <f t="shared" si="1242"/>
        <v>0</v>
      </c>
      <c r="TF64" t="str">
        <f t="shared" si="1243"/>
        <v>0</v>
      </c>
      <c r="TG64" t="str">
        <f t="shared" si="1244"/>
        <v>0</v>
      </c>
      <c r="TH64" t="str">
        <f t="shared" si="1245"/>
        <v>0</v>
      </c>
      <c r="TI64" t="str">
        <f t="shared" si="1246"/>
        <v>0</v>
      </c>
      <c r="TJ64" t="str">
        <f t="shared" si="1247"/>
        <v>0</v>
      </c>
      <c r="TK64" t="str">
        <f t="shared" si="1248"/>
        <v>0</v>
      </c>
      <c r="TL64" t="str">
        <f t="shared" si="1249"/>
        <v>0</v>
      </c>
      <c r="TM64" t="str">
        <f t="shared" si="1250"/>
        <v>0</v>
      </c>
      <c r="TN64" t="str">
        <f t="shared" si="1251"/>
        <v>0</v>
      </c>
      <c r="TO64" t="str">
        <f t="shared" si="1252"/>
        <v>0</v>
      </c>
      <c r="TP64" t="str">
        <f t="shared" si="1253"/>
        <v>0</v>
      </c>
      <c r="TQ64" t="str">
        <f t="shared" si="1254"/>
        <v>0</v>
      </c>
      <c r="TR64" t="str">
        <f t="shared" si="1255"/>
        <v>0</v>
      </c>
      <c r="TS64" t="str">
        <f t="shared" si="1256"/>
        <v>0</v>
      </c>
      <c r="TT64" t="str">
        <f t="shared" si="1257"/>
        <v>0</v>
      </c>
      <c r="TU64" t="str">
        <f t="shared" si="1258"/>
        <v>0</v>
      </c>
      <c r="TV64" t="str">
        <f t="shared" si="1259"/>
        <v>0</v>
      </c>
      <c r="TW64" t="str">
        <f t="shared" si="1260"/>
        <v>0</v>
      </c>
      <c r="TX64" t="str">
        <f t="shared" si="1261"/>
        <v>0</v>
      </c>
      <c r="TY64" t="str">
        <f t="shared" si="1262"/>
        <v>0</v>
      </c>
      <c r="TZ64" t="str">
        <f t="shared" si="1263"/>
        <v>0</v>
      </c>
      <c r="UA64" t="str">
        <f t="shared" si="1264"/>
        <v>0</v>
      </c>
      <c r="UB64" t="str">
        <f t="shared" si="1265"/>
        <v>0</v>
      </c>
      <c r="UC64" t="str">
        <f t="shared" si="1266"/>
        <v>0</v>
      </c>
      <c r="UD64" t="str">
        <f t="shared" si="1267"/>
        <v>0</v>
      </c>
      <c r="UE64" t="str">
        <f t="shared" si="1268"/>
        <v>0</v>
      </c>
      <c r="UF64" t="str">
        <f t="shared" si="1269"/>
        <v>0</v>
      </c>
      <c r="UG64" t="str">
        <f t="shared" si="1270"/>
        <v>0</v>
      </c>
      <c r="UH64" t="str">
        <f t="shared" si="1271"/>
        <v>0</v>
      </c>
      <c r="UI64" t="str">
        <f t="shared" si="1272"/>
        <v>0</v>
      </c>
      <c r="UJ64" t="str">
        <f t="shared" si="1273"/>
        <v>0</v>
      </c>
      <c r="UK64" t="str">
        <f t="shared" si="1274"/>
        <v>0</v>
      </c>
      <c r="UL64" t="str">
        <f t="shared" si="1275"/>
        <v>0</v>
      </c>
      <c r="UM64" t="str">
        <f t="shared" si="1276"/>
        <v>0</v>
      </c>
      <c r="UN64" t="str">
        <f t="shared" si="1277"/>
        <v>0</v>
      </c>
      <c r="UO64" t="str">
        <f t="shared" si="1278"/>
        <v>0</v>
      </c>
      <c r="UP64" t="str">
        <f t="shared" si="1279"/>
        <v>0</v>
      </c>
      <c r="UQ64" t="str">
        <f t="shared" si="1280"/>
        <v>0</v>
      </c>
      <c r="UR64" t="str">
        <f t="shared" si="1281"/>
        <v>0</v>
      </c>
      <c r="US64" t="str">
        <f t="shared" si="1282"/>
        <v>0</v>
      </c>
      <c r="UT64" t="str">
        <f t="shared" si="1283"/>
        <v>0</v>
      </c>
      <c r="UU64" t="str">
        <f t="shared" si="1284"/>
        <v>0</v>
      </c>
      <c r="UV64" t="str">
        <f t="shared" si="1285"/>
        <v>0</v>
      </c>
      <c r="UW64" t="str">
        <f t="shared" si="1286"/>
        <v>0</v>
      </c>
      <c r="UX64" t="str">
        <f t="shared" si="1287"/>
        <v>0</v>
      </c>
      <c r="UY64" t="str">
        <f t="shared" si="1288"/>
        <v>0</v>
      </c>
      <c r="UZ64" t="str">
        <f t="shared" si="1289"/>
        <v>0</v>
      </c>
      <c r="VA64" t="str">
        <f t="shared" si="1290"/>
        <v>0</v>
      </c>
      <c r="VB64" t="str">
        <f t="shared" si="1291"/>
        <v>0</v>
      </c>
      <c r="VC64" t="str">
        <f t="shared" si="1292"/>
        <v>0</v>
      </c>
      <c r="VD64" t="str">
        <f t="shared" si="1293"/>
        <v>0</v>
      </c>
      <c r="VE64" t="str">
        <f t="shared" si="1294"/>
        <v>0</v>
      </c>
      <c r="VF64" t="str">
        <f t="shared" si="1295"/>
        <v>0</v>
      </c>
      <c r="VG64" t="str">
        <f t="shared" si="1296"/>
        <v>0</v>
      </c>
      <c r="VH64" t="str">
        <f t="shared" si="1297"/>
        <v>0</v>
      </c>
      <c r="VI64" t="str">
        <f t="shared" si="1298"/>
        <v>0</v>
      </c>
      <c r="VJ64" t="str">
        <f t="shared" si="1299"/>
        <v>0</v>
      </c>
      <c r="VK64" t="str">
        <f t="shared" si="1300"/>
        <v>0</v>
      </c>
      <c r="VL64" t="str">
        <f t="shared" si="1301"/>
        <v>0</v>
      </c>
      <c r="VM64" t="str">
        <f t="shared" si="1302"/>
        <v>0</v>
      </c>
      <c r="VN64" t="str">
        <f t="shared" si="1303"/>
        <v>0</v>
      </c>
      <c r="VO64" t="str">
        <f t="shared" si="1304"/>
        <v>0</v>
      </c>
      <c r="VQ64" s="4">
        <f t="shared" si="1305"/>
        <v>29.13</v>
      </c>
      <c r="VR64" s="4">
        <f t="shared" si="1306"/>
        <v>-15.559999999999999</v>
      </c>
      <c r="VS64" s="4">
        <f t="shared" si="1307"/>
        <v>-1.4699999999999998</v>
      </c>
      <c r="VT64" s="4">
        <f t="shared" si="1308"/>
        <v>0</v>
      </c>
      <c r="VV64" s="4">
        <f t="shared" si="1309"/>
        <v>12.100000000000001</v>
      </c>
      <c r="VY64">
        <f t="shared" si="1310"/>
        <v>11.63</v>
      </c>
      <c r="VZ64">
        <f t="shared" si="1311"/>
        <v>8.5500000000000007</v>
      </c>
      <c r="WA64">
        <f t="shared" si="1312"/>
        <v>5.5</v>
      </c>
      <c r="WB64">
        <f t="shared" si="1313"/>
        <v>0</v>
      </c>
      <c r="WC64">
        <f t="shared" si="1314"/>
        <v>0</v>
      </c>
      <c r="WD64">
        <f t="shared" si="1315"/>
        <v>2.66</v>
      </c>
      <c r="WE64">
        <f t="shared" si="1316"/>
        <v>-2.02</v>
      </c>
      <c r="WF64">
        <f t="shared" si="1317"/>
        <v>-13.54</v>
      </c>
      <c r="WG64">
        <f t="shared" si="1318"/>
        <v>0.79</v>
      </c>
      <c r="WH64">
        <f t="shared" si="1319"/>
        <v>-5.17</v>
      </c>
      <c r="WI64">
        <f t="shared" si="1320"/>
        <v>3.7</v>
      </c>
      <c r="WJ64">
        <f t="shared" si="1321"/>
        <v>0</v>
      </c>
      <c r="WK64">
        <f t="shared" si="1322"/>
        <v>0</v>
      </c>
      <c r="WL64">
        <f t="shared" si="1323"/>
        <v>0</v>
      </c>
      <c r="WM64">
        <f t="shared" si="1324"/>
        <v>0</v>
      </c>
      <c r="WN64">
        <f t="shared" si="1325"/>
        <v>0</v>
      </c>
      <c r="WO64">
        <f t="shared" si="1326"/>
        <v>0</v>
      </c>
      <c r="WP64">
        <f t="shared" si="1327"/>
        <v>0</v>
      </c>
      <c r="WQ64">
        <f t="shared" si="1328"/>
        <v>0</v>
      </c>
      <c r="WR64">
        <f t="shared" si="1329"/>
        <v>0</v>
      </c>
      <c r="WS64">
        <f t="shared" si="1330"/>
        <v>0</v>
      </c>
      <c r="WT64">
        <f t="shared" si="1331"/>
        <v>0</v>
      </c>
      <c r="WU64">
        <f t="shared" si="1332"/>
        <v>0</v>
      </c>
      <c r="WV64">
        <f t="shared" si="1333"/>
        <v>0</v>
      </c>
      <c r="WW64">
        <f t="shared" si="1334"/>
        <v>0</v>
      </c>
      <c r="WX64">
        <f t="shared" si="1335"/>
        <v>0</v>
      </c>
      <c r="WY64">
        <f t="shared" si="1336"/>
        <v>0</v>
      </c>
      <c r="WZ64">
        <f t="shared" si="1337"/>
        <v>0</v>
      </c>
      <c r="XA64">
        <f t="shared" si="1338"/>
        <v>0</v>
      </c>
      <c r="XB64">
        <f t="shared" si="1339"/>
        <v>0</v>
      </c>
      <c r="XC64">
        <f t="shared" si="1340"/>
        <v>0</v>
      </c>
      <c r="XD64">
        <f t="shared" si="1341"/>
        <v>0</v>
      </c>
      <c r="XE64">
        <f t="shared" si="1342"/>
        <v>0</v>
      </c>
      <c r="XF64">
        <f t="shared" si="1343"/>
        <v>0</v>
      </c>
      <c r="XG64">
        <f t="shared" si="1344"/>
        <v>0</v>
      </c>
      <c r="XH64">
        <f t="shared" si="1345"/>
        <v>0</v>
      </c>
      <c r="XI64">
        <f t="shared" si="1346"/>
        <v>0</v>
      </c>
      <c r="XJ64">
        <f t="shared" si="1347"/>
        <v>0</v>
      </c>
      <c r="XK64">
        <f t="shared" si="1348"/>
        <v>0</v>
      </c>
      <c r="XL64">
        <f t="shared" si="1349"/>
        <v>0</v>
      </c>
      <c r="XM64">
        <f t="shared" si="1350"/>
        <v>0</v>
      </c>
      <c r="XN64">
        <f t="shared" si="1351"/>
        <v>0</v>
      </c>
      <c r="XO64">
        <f t="shared" si="1352"/>
        <v>0</v>
      </c>
      <c r="XP64">
        <f t="shared" si="1353"/>
        <v>0</v>
      </c>
      <c r="XQ64">
        <f t="shared" si="1354"/>
        <v>0</v>
      </c>
      <c r="XR64">
        <f t="shared" si="1355"/>
        <v>0</v>
      </c>
      <c r="XS64">
        <f t="shared" si="1356"/>
        <v>0</v>
      </c>
      <c r="XT64">
        <f t="shared" si="1357"/>
        <v>0</v>
      </c>
      <c r="XU64">
        <f t="shared" si="1358"/>
        <v>0</v>
      </c>
      <c r="XV64">
        <f t="shared" si="1359"/>
        <v>0</v>
      </c>
      <c r="XW64">
        <f t="shared" si="1360"/>
        <v>0</v>
      </c>
      <c r="XX64">
        <f t="shared" si="1361"/>
        <v>0</v>
      </c>
      <c r="XY64">
        <f t="shared" si="1362"/>
        <v>0</v>
      </c>
      <c r="XZ64">
        <f t="shared" si="1363"/>
        <v>0</v>
      </c>
      <c r="YA64">
        <f t="shared" si="1364"/>
        <v>0</v>
      </c>
      <c r="YB64">
        <f t="shared" si="1365"/>
        <v>0</v>
      </c>
      <c r="YC64">
        <f t="shared" si="1366"/>
        <v>0</v>
      </c>
      <c r="YD64">
        <f t="shared" si="1367"/>
        <v>0</v>
      </c>
      <c r="YE64">
        <f t="shared" si="1368"/>
        <v>0</v>
      </c>
      <c r="YF64">
        <f t="shared" si="1369"/>
        <v>0</v>
      </c>
      <c r="YG64">
        <f t="shared" si="1370"/>
        <v>0</v>
      </c>
      <c r="YH64">
        <f t="shared" si="1371"/>
        <v>0</v>
      </c>
      <c r="YI64">
        <f t="shared" si="1372"/>
        <v>0</v>
      </c>
      <c r="YJ64">
        <f t="shared" si="1373"/>
        <v>0</v>
      </c>
      <c r="YK64">
        <f t="shared" si="1374"/>
        <v>0</v>
      </c>
      <c r="YL64">
        <f t="shared" si="1375"/>
        <v>0</v>
      </c>
      <c r="YM64">
        <f t="shared" si="1376"/>
        <v>0</v>
      </c>
      <c r="YN64">
        <f t="shared" si="1377"/>
        <v>0</v>
      </c>
      <c r="YO64">
        <f t="shared" si="1378"/>
        <v>0</v>
      </c>
      <c r="YP64">
        <f t="shared" si="1379"/>
        <v>0</v>
      </c>
      <c r="YQ64">
        <f t="shared" si="1380"/>
        <v>0</v>
      </c>
      <c r="YR64">
        <f t="shared" si="1381"/>
        <v>0</v>
      </c>
      <c r="YS64">
        <f t="shared" si="1382"/>
        <v>0</v>
      </c>
      <c r="YT64">
        <f t="shared" si="1383"/>
        <v>0</v>
      </c>
      <c r="YU64">
        <f t="shared" si="1384"/>
        <v>0</v>
      </c>
      <c r="YV64">
        <f t="shared" si="1385"/>
        <v>0</v>
      </c>
      <c r="YW64">
        <f t="shared" si="1386"/>
        <v>0</v>
      </c>
      <c r="YX64">
        <f t="shared" si="1387"/>
        <v>0</v>
      </c>
      <c r="YY64">
        <f t="shared" si="1388"/>
        <v>0</v>
      </c>
      <c r="YZ64">
        <f t="shared" si="1389"/>
        <v>0</v>
      </c>
      <c r="ZA64">
        <f t="shared" si="1390"/>
        <v>0</v>
      </c>
      <c r="ZB64">
        <f t="shared" si="1391"/>
        <v>0</v>
      </c>
      <c r="ZC64">
        <f t="shared" si="1392"/>
        <v>0</v>
      </c>
      <c r="ZD64">
        <f t="shared" si="1393"/>
        <v>0</v>
      </c>
      <c r="ZE64">
        <f t="shared" si="1394"/>
        <v>0</v>
      </c>
      <c r="ZG64" s="4">
        <f t="shared" si="1395"/>
        <v>307</v>
      </c>
      <c r="ZH64" s="4">
        <f t="shared" si="1396"/>
        <v>167</v>
      </c>
      <c r="ZI64" s="4">
        <f t="shared" si="1397"/>
        <v>145</v>
      </c>
      <c r="ZJ64" s="4">
        <f t="shared" si="1398"/>
        <v>0</v>
      </c>
      <c r="ZL64" s="4">
        <f t="shared" si="1399"/>
        <v>619</v>
      </c>
      <c r="ZO64">
        <f t="shared" si="1400"/>
        <v>37</v>
      </c>
      <c r="ZP64">
        <f t="shared" si="1401"/>
        <v>57</v>
      </c>
      <c r="ZQ64">
        <f t="shared" si="1402"/>
        <v>53</v>
      </c>
      <c r="ZR64">
        <f t="shared" si="1403"/>
        <v>0</v>
      </c>
      <c r="ZS64">
        <f t="shared" si="1404"/>
        <v>0</v>
      </c>
      <c r="ZT64">
        <f t="shared" si="1405"/>
        <v>90</v>
      </c>
      <c r="ZU64">
        <f t="shared" si="1406"/>
        <v>84</v>
      </c>
      <c r="ZV64">
        <f t="shared" si="1407"/>
        <v>83</v>
      </c>
      <c r="ZW64">
        <f t="shared" si="1408"/>
        <v>70</v>
      </c>
      <c r="ZX64">
        <f t="shared" si="1409"/>
        <v>86</v>
      </c>
      <c r="ZY64">
        <f t="shared" si="1410"/>
        <v>59</v>
      </c>
      <c r="ZZ64">
        <f t="shared" si="1411"/>
        <v>0</v>
      </c>
      <c r="AAA64">
        <f t="shared" si="1412"/>
        <v>0</v>
      </c>
      <c r="AAB64">
        <f t="shared" si="1413"/>
        <v>0</v>
      </c>
      <c r="AAC64">
        <f t="shared" si="1414"/>
        <v>0</v>
      </c>
      <c r="AAD64">
        <f t="shared" si="1415"/>
        <v>0</v>
      </c>
      <c r="AAE64">
        <f t="shared" si="1416"/>
        <v>0</v>
      </c>
      <c r="AAF64">
        <f t="shared" si="1417"/>
        <v>0</v>
      </c>
      <c r="AAG64">
        <f t="shared" si="1418"/>
        <v>0</v>
      </c>
      <c r="AAH64">
        <f t="shared" si="1419"/>
        <v>0</v>
      </c>
      <c r="AAI64">
        <f t="shared" si="1420"/>
        <v>0</v>
      </c>
      <c r="AAJ64">
        <f t="shared" si="1421"/>
        <v>0</v>
      </c>
      <c r="AAK64">
        <f t="shared" si="1422"/>
        <v>0</v>
      </c>
      <c r="AAL64">
        <f t="shared" si="1423"/>
        <v>0</v>
      </c>
      <c r="AAM64">
        <f t="shared" si="1424"/>
        <v>0</v>
      </c>
      <c r="AAN64">
        <f t="shared" si="1425"/>
        <v>0</v>
      </c>
      <c r="AAO64">
        <f t="shared" si="1426"/>
        <v>0</v>
      </c>
      <c r="AAP64">
        <f t="shared" si="1427"/>
        <v>0</v>
      </c>
      <c r="AAQ64">
        <f t="shared" si="1428"/>
        <v>0</v>
      </c>
      <c r="AAR64">
        <f t="shared" si="1429"/>
        <v>0</v>
      </c>
      <c r="AAS64">
        <f t="shared" si="1430"/>
        <v>0</v>
      </c>
      <c r="AAT64">
        <f t="shared" si="1431"/>
        <v>0</v>
      </c>
      <c r="AAU64">
        <f t="shared" si="1432"/>
        <v>0</v>
      </c>
      <c r="AAV64">
        <f t="shared" si="1433"/>
        <v>0</v>
      </c>
      <c r="AAW64">
        <f t="shared" si="1434"/>
        <v>0</v>
      </c>
      <c r="AAX64">
        <f t="shared" si="1435"/>
        <v>0</v>
      </c>
      <c r="AAY64">
        <f t="shared" si="1436"/>
        <v>0</v>
      </c>
      <c r="AAZ64">
        <f t="shared" si="1437"/>
        <v>0</v>
      </c>
      <c r="ABA64">
        <f t="shared" si="1438"/>
        <v>0</v>
      </c>
      <c r="ABB64">
        <f t="shared" si="1439"/>
        <v>0</v>
      </c>
      <c r="ABC64">
        <f t="shared" si="1440"/>
        <v>0</v>
      </c>
      <c r="ABD64">
        <f t="shared" si="1441"/>
        <v>0</v>
      </c>
      <c r="ABE64">
        <f t="shared" si="1442"/>
        <v>0</v>
      </c>
      <c r="ABF64">
        <f t="shared" si="1443"/>
        <v>0</v>
      </c>
      <c r="ABG64">
        <f t="shared" si="1444"/>
        <v>0</v>
      </c>
      <c r="ABH64">
        <f t="shared" si="1445"/>
        <v>0</v>
      </c>
      <c r="ABI64">
        <f t="shared" si="1446"/>
        <v>0</v>
      </c>
      <c r="ABJ64">
        <f t="shared" si="1447"/>
        <v>0</v>
      </c>
      <c r="ABK64">
        <f t="shared" si="1448"/>
        <v>0</v>
      </c>
      <c r="ABL64">
        <f t="shared" si="1449"/>
        <v>0</v>
      </c>
      <c r="ABM64">
        <f t="shared" si="1450"/>
        <v>0</v>
      </c>
      <c r="ABN64">
        <f t="shared" si="1451"/>
        <v>0</v>
      </c>
      <c r="ABO64">
        <f t="shared" si="1452"/>
        <v>0</v>
      </c>
      <c r="ABP64">
        <f t="shared" si="1453"/>
        <v>0</v>
      </c>
      <c r="ABQ64">
        <f t="shared" si="1454"/>
        <v>0</v>
      </c>
      <c r="ABR64">
        <f t="shared" si="1455"/>
        <v>0</v>
      </c>
      <c r="ABS64">
        <f t="shared" si="1456"/>
        <v>0</v>
      </c>
      <c r="ABT64">
        <f t="shared" si="1457"/>
        <v>0</v>
      </c>
      <c r="ABU64">
        <f t="shared" si="1458"/>
        <v>0</v>
      </c>
      <c r="ABV64">
        <f t="shared" si="1459"/>
        <v>0</v>
      </c>
      <c r="ABW64">
        <f t="shared" si="1460"/>
        <v>0</v>
      </c>
      <c r="ABX64">
        <f t="shared" si="1461"/>
        <v>0</v>
      </c>
      <c r="ABY64">
        <f t="shared" si="1462"/>
        <v>0</v>
      </c>
      <c r="ABZ64">
        <f t="shared" si="1463"/>
        <v>0</v>
      </c>
      <c r="ACA64">
        <f t="shared" si="1464"/>
        <v>0</v>
      </c>
      <c r="ACB64">
        <f t="shared" si="1465"/>
        <v>0</v>
      </c>
      <c r="ACC64">
        <f t="shared" si="1466"/>
        <v>0</v>
      </c>
      <c r="ACD64">
        <f t="shared" si="1467"/>
        <v>0</v>
      </c>
      <c r="ACE64">
        <f t="shared" si="1468"/>
        <v>0</v>
      </c>
      <c r="ACF64">
        <f t="shared" si="1469"/>
        <v>0</v>
      </c>
      <c r="ACG64">
        <f t="shared" si="1470"/>
        <v>0</v>
      </c>
      <c r="ACH64">
        <f t="shared" si="1471"/>
        <v>0</v>
      </c>
      <c r="ACI64">
        <f t="shared" si="1472"/>
        <v>0</v>
      </c>
      <c r="ACJ64">
        <f t="shared" si="1473"/>
        <v>0</v>
      </c>
      <c r="ACK64">
        <f t="shared" si="1474"/>
        <v>0</v>
      </c>
      <c r="ACL64">
        <f t="shared" si="1475"/>
        <v>0</v>
      </c>
      <c r="ACM64">
        <f t="shared" si="1476"/>
        <v>0</v>
      </c>
      <c r="ACN64">
        <f t="shared" si="1477"/>
        <v>0</v>
      </c>
      <c r="ACO64">
        <f t="shared" si="1478"/>
        <v>0</v>
      </c>
      <c r="ACP64">
        <f t="shared" si="1479"/>
        <v>0</v>
      </c>
      <c r="ACQ64">
        <f t="shared" si="1480"/>
        <v>0</v>
      </c>
      <c r="ACR64">
        <f t="shared" si="1481"/>
        <v>0</v>
      </c>
      <c r="ACS64">
        <f t="shared" si="1482"/>
        <v>0</v>
      </c>
      <c r="ACT64">
        <f t="shared" si="1483"/>
        <v>0</v>
      </c>
      <c r="ACU64">
        <f t="shared" si="1484"/>
        <v>0</v>
      </c>
      <c r="ACW64" s="4">
        <f t="shared" si="1485"/>
        <v>449.4</v>
      </c>
      <c r="ACX64" s="4">
        <f t="shared" si="1486"/>
        <v>14</v>
      </c>
      <c r="ACY64" s="4">
        <f t="shared" si="1487"/>
        <v>167.8</v>
      </c>
      <c r="ACZ64" s="4">
        <f t="shared" si="1488"/>
        <v>0</v>
      </c>
      <c r="ADA64" s="88">
        <f t="shared" si="1489"/>
        <v>2.6457513110645907</v>
      </c>
      <c r="ADB64" s="4">
        <f t="shared" si="1490"/>
        <v>631.20000000000005</v>
      </c>
      <c r="ADC64" s="5">
        <f t="shared" si="1491"/>
        <v>9.4805063155930647</v>
      </c>
      <c r="ADD64" s="5">
        <f t="shared" si="1492"/>
        <v>9.1596943180435897</v>
      </c>
      <c r="ADE64">
        <f t="shared" si="1493"/>
        <v>131.19999999999999</v>
      </c>
      <c r="ADF64">
        <f t="shared" si="1494"/>
        <v>106.9</v>
      </c>
      <c r="ADG64">
        <f t="shared" si="1495"/>
        <v>53.4</v>
      </c>
      <c r="ADH64">
        <f t="shared" si="1496"/>
        <v>0</v>
      </c>
      <c r="ADI64">
        <f t="shared" si="1497"/>
        <v>0</v>
      </c>
      <c r="ADJ64">
        <f t="shared" si="1498"/>
        <v>0</v>
      </c>
      <c r="ADK64">
        <f t="shared" si="1499"/>
        <v>0</v>
      </c>
      <c r="ADL64">
        <f t="shared" si="1500"/>
        <v>14</v>
      </c>
      <c r="ADM64">
        <f t="shared" si="1501"/>
        <v>157.9</v>
      </c>
      <c r="ADN64">
        <f t="shared" si="1502"/>
        <v>25.4</v>
      </c>
      <c r="ADO64">
        <f t="shared" si="1503"/>
        <v>142.4</v>
      </c>
      <c r="ADP64">
        <f t="shared" si="1504"/>
        <v>0</v>
      </c>
      <c r="ADQ64">
        <f t="shared" si="1505"/>
        <v>0</v>
      </c>
      <c r="ADR64">
        <f t="shared" si="1506"/>
        <v>0</v>
      </c>
      <c r="ADS64">
        <f t="shared" si="1507"/>
        <v>0</v>
      </c>
      <c r="ADT64">
        <f t="shared" si="1508"/>
        <v>0</v>
      </c>
      <c r="ADU64">
        <f t="shared" si="1509"/>
        <v>0</v>
      </c>
      <c r="ADV64">
        <f t="shared" si="1510"/>
        <v>0</v>
      </c>
      <c r="ADW64">
        <f t="shared" si="1511"/>
        <v>0</v>
      </c>
      <c r="ADX64">
        <f t="shared" si="1512"/>
        <v>0</v>
      </c>
      <c r="ADY64">
        <f t="shared" si="1513"/>
        <v>0</v>
      </c>
      <c r="ADZ64">
        <f t="shared" si="1514"/>
        <v>0</v>
      </c>
      <c r="AEA64">
        <f t="shared" si="1515"/>
        <v>0</v>
      </c>
      <c r="AEB64">
        <f t="shared" si="1516"/>
        <v>0</v>
      </c>
      <c r="AEC64">
        <f t="shared" si="1517"/>
        <v>0</v>
      </c>
      <c r="AED64">
        <f t="shared" si="1518"/>
        <v>0</v>
      </c>
      <c r="AEE64">
        <f t="shared" si="1519"/>
        <v>0</v>
      </c>
      <c r="AEF64">
        <f t="shared" si="1520"/>
        <v>0</v>
      </c>
      <c r="AEG64">
        <f t="shared" si="1521"/>
        <v>0</v>
      </c>
      <c r="AEH64">
        <f t="shared" si="1522"/>
        <v>0</v>
      </c>
      <c r="AEI64">
        <f t="shared" si="1523"/>
        <v>0</v>
      </c>
      <c r="AEJ64">
        <f t="shared" si="1524"/>
        <v>0</v>
      </c>
      <c r="AEK64">
        <f t="shared" si="1525"/>
        <v>0</v>
      </c>
      <c r="AEL64">
        <f t="shared" si="1526"/>
        <v>0</v>
      </c>
      <c r="AEM64">
        <f t="shared" si="1527"/>
        <v>0</v>
      </c>
      <c r="AEN64">
        <f t="shared" si="1528"/>
        <v>0</v>
      </c>
      <c r="AEO64">
        <f t="shared" si="1529"/>
        <v>0</v>
      </c>
      <c r="AEP64">
        <f t="shared" si="1530"/>
        <v>0</v>
      </c>
      <c r="AEQ64">
        <f t="shared" si="1531"/>
        <v>0</v>
      </c>
      <c r="AER64">
        <f t="shared" si="1532"/>
        <v>0</v>
      </c>
      <c r="AES64">
        <f t="shared" si="1533"/>
        <v>0</v>
      </c>
      <c r="AET64">
        <f t="shared" si="1534"/>
        <v>0</v>
      </c>
      <c r="AEU64">
        <f t="shared" si="1535"/>
        <v>0</v>
      </c>
      <c r="AEV64">
        <f t="shared" si="1536"/>
        <v>0</v>
      </c>
      <c r="AEW64">
        <f t="shared" si="1537"/>
        <v>0</v>
      </c>
      <c r="AEX64">
        <f t="shared" si="1538"/>
        <v>0</v>
      </c>
      <c r="AEY64">
        <f t="shared" si="1539"/>
        <v>0</v>
      </c>
      <c r="AEZ64">
        <f t="shared" si="1540"/>
        <v>0</v>
      </c>
      <c r="AFA64">
        <f t="shared" si="1541"/>
        <v>0</v>
      </c>
      <c r="AFB64">
        <f t="shared" si="1542"/>
        <v>0</v>
      </c>
      <c r="AFC64">
        <f t="shared" si="1543"/>
        <v>0</v>
      </c>
      <c r="AFD64">
        <f t="shared" si="1544"/>
        <v>0</v>
      </c>
      <c r="AFE64">
        <f t="shared" si="1545"/>
        <v>0</v>
      </c>
      <c r="AFF64">
        <f t="shared" si="1546"/>
        <v>0</v>
      </c>
      <c r="AFG64">
        <f t="shared" si="1547"/>
        <v>0</v>
      </c>
      <c r="AFH64">
        <f t="shared" si="1548"/>
        <v>0</v>
      </c>
      <c r="AFI64">
        <f t="shared" si="1549"/>
        <v>0</v>
      </c>
      <c r="AFJ64">
        <f t="shared" si="1550"/>
        <v>0</v>
      </c>
      <c r="AFK64">
        <f t="shared" si="1551"/>
        <v>0</v>
      </c>
      <c r="AFL64">
        <f t="shared" si="1552"/>
        <v>0</v>
      </c>
      <c r="AFM64">
        <f t="shared" si="1553"/>
        <v>0</v>
      </c>
      <c r="AFN64">
        <f t="shared" si="1554"/>
        <v>0</v>
      </c>
      <c r="AFO64">
        <f t="shared" si="1555"/>
        <v>0</v>
      </c>
      <c r="AFP64">
        <f t="shared" si="1556"/>
        <v>0</v>
      </c>
      <c r="AFQ64">
        <f t="shared" si="1557"/>
        <v>0</v>
      </c>
      <c r="AFR64">
        <f t="shared" si="1558"/>
        <v>0</v>
      </c>
      <c r="AFS64">
        <f t="shared" si="1559"/>
        <v>0</v>
      </c>
      <c r="AFT64">
        <f t="shared" si="1560"/>
        <v>0</v>
      </c>
      <c r="AFU64">
        <f t="shared" si="1561"/>
        <v>0</v>
      </c>
      <c r="AFV64">
        <f t="shared" si="1562"/>
        <v>0</v>
      </c>
      <c r="AFW64">
        <f t="shared" si="1563"/>
        <v>0</v>
      </c>
      <c r="AFX64">
        <f t="shared" si="1564"/>
        <v>0</v>
      </c>
      <c r="AFY64">
        <f t="shared" si="1565"/>
        <v>0</v>
      </c>
      <c r="AFZ64">
        <f t="shared" si="1566"/>
        <v>0</v>
      </c>
      <c r="AGA64">
        <f t="shared" si="1567"/>
        <v>0</v>
      </c>
      <c r="AGB64">
        <f t="shared" si="1568"/>
        <v>0</v>
      </c>
      <c r="AGC64">
        <f t="shared" si="1569"/>
        <v>0</v>
      </c>
      <c r="AGD64">
        <f t="shared" si="1570"/>
        <v>0</v>
      </c>
      <c r="AGE64">
        <f t="shared" si="1571"/>
        <v>0</v>
      </c>
      <c r="AGF64">
        <f t="shared" si="1572"/>
        <v>0</v>
      </c>
      <c r="AGG64">
        <f t="shared" si="1573"/>
        <v>0</v>
      </c>
      <c r="AGH64">
        <f t="shared" si="1574"/>
        <v>0</v>
      </c>
      <c r="AGI64">
        <f t="shared" si="1575"/>
        <v>0</v>
      </c>
      <c r="AGJ64">
        <f t="shared" si="1576"/>
        <v>0</v>
      </c>
      <c r="AGK64">
        <f t="shared" si="1577"/>
        <v>0</v>
      </c>
      <c r="AGM64" s="88">
        <f t="shared" si="1578"/>
        <v>75.25</v>
      </c>
      <c r="AGN64" s="88">
        <v>75.25</v>
      </c>
      <c r="AGO64">
        <v>5</v>
      </c>
      <c r="AGP64">
        <f t="shared" si="1579"/>
        <v>5</v>
      </c>
      <c r="AGQ64">
        <f t="shared" si="1580"/>
        <v>5</v>
      </c>
      <c r="AGR64">
        <f t="shared" si="1581"/>
        <v>5</v>
      </c>
      <c r="AGS64">
        <f t="shared" si="1582"/>
        <v>0</v>
      </c>
      <c r="AGT64">
        <f t="shared" si="1583"/>
        <v>0</v>
      </c>
      <c r="AGU64">
        <f t="shared" si="1584"/>
        <v>5</v>
      </c>
      <c r="AGV64">
        <f t="shared" si="1585"/>
        <v>2</v>
      </c>
      <c r="AGW64">
        <f t="shared" si="1586"/>
        <v>5</v>
      </c>
      <c r="AGX64">
        <f t="shared" si="1587"/>
        <v>5</v>
      </c>
      <c r="AGY64">
        <f t="shared" si="1588"/>
        <v>10</v>
      </c>
      <c r="AGZ64">
        <f t="shared" si="1589"/>
        <v>7</v>
      </c>
      <c r="AHA64">
        <f t="shared" si="1590"/>
        <v>0</v>
      </c>
      <c r="AHB64">
        <f t="shared" si="1591"/>
        <v>0</v>
      </c>
      <c r="AHC64">
        <f t="shared" si="1592"/>
        <v>0</v>
      </c>
      <c r="AHD64">
        <f t="shared" si="1593"/>
        <v>0</v>
      </c>
      <c r="AHE64">
        <f t="shared" si="1594"/>
        <v>0</v>
      </c>
      <c r="AHF64">
        <f t="shared" si="1595"/>
        <v>0</v>
      </c>
      <c r="AHG64">
        <f t="shared" si="1596"/>
        <v>0</v>
      </c>
      <c r="AHH64">
        <f t="shared" si="1597"/>
        <v>0</v>
      </c>
      <c r="AHI64">
        <f t="shared" si="1598"/>
        <v>0</v>
      </c>
      <c r="AHJ64">
        <f t="shared" si="1599"/>
        <v>0</v>
      </c>
      <c r="AHK64">
        <f t="shared" si="1600"/>
        <v>0</v>
      </c>
      <c r="AHL64">
        <f t="shared" si="1601"/>
        <v>0</v>
      </c>
      <c r="AHM64">
        <f t="shared" si="1602"/>
        <v>0</v>
      </c>
      <c r="AHN64">
        <f t="shared" si="1603"/>
        <v>0</v>
      </c>
      <c r="AHO64">
        <f t="shared" si="1604"/>
        <v>0</v>
      </c>
      <c r="AHP64">
        <f t="shared" si="1605"/>
        <v>0</v>
      </c>
      <c r="AHQ64">
        <f t="shared" si="1606"/>
        <v>0</v>
      </c>
      <c r="AHR64">
        <f t="shared" si="1607"/>
        <v>0</v>
      </c>
      <c r="AHS64">
        <f t="shared" si="1608"/>
        <v>0</v>
      </c>
      <c r="AHT64">
        <f t="shared" si="1609"/>
        <v>0</v>
      </c>
      <c r="AHU64">
        <f t="shared" si="1610"/>
        <v>0</v>
      </c>
      <c r="AHV64">
        <f t="shared" si="1611"/>
        <v>0</v>
      </c>
      <c r="AHW64">
        <f t="shared" si="1612"/>
        <v>0</v>
      </c>
      <c r="AHX64">
        <f t="shared" si="1613"/>
        <v>0</v>
      </c>
      <c r="AHY64">
        <f t="shared" si="1614"/>
        <v>0</v>
      </c>
      <c r="AHZ64">
        <f t="shared" si="1615"/>
        <v>0</v>
      </c>
      <c r="AIA64">
        <f t="shared" si="1616"/>
        <v>0</v>
      </c>
      <c r="AIB64">
        <f t="shared" si="1617"/>
        <v>0</v>
      </c>
      <c r="AIC64">
        <f t="shared" si="1618"/>
        <v>0</v>
      </c>
      <c r="AID64">
        <f t="shared" si="1619"/>
        <v>0</v>
      </c>
      <c r="AIE64">
        <f t="shared" si="1620"/>
        <v>0</v>
      </c>
      <c r="AIF64">
        <f t="shared" si="1621"/>
        <v>0</v>
      </c>
      <c r="AIG64">
        <f t="shared" si="1622"/>
        <v>0</v>
      </c>
      <c r="AIH64">
        <f t="shared" si="1623"/>
        <v>0</v>
      </c>
      <c r="AII64">
        <f t="shared" si="1624"/>
        <v>0</v>
      </c>
      <c r="AIJ64">
        <f t="shared" si="1625"/>
        <v>0</v>
      </c>
      <c r="AIK64">
        <f t="shared" si="1626"/>
        <v>0</v>
      </c>
      <c r="AIL64">
        <f t="shared" si="1627"/>
        <v>0</v>
      </c>
      <c r="AIM64">
        <f t="shared" si="1628"/>
        <v>0</v>
      </c>
      <c r="AIN64">
        <f t="shared" si="1629"/>
        <v>0</v>
      </c>
      <c r="AIO64">
        <f t="shared" si="1630"/>
        <v>0</v>
      </c>
      <c r="AIP64">
        <f t="shared" si="1631"/>
        <v>0</v>
      </c>
      <c r="AIQ64">
        <f t="shared" si="1632"/>
        <v>0</v>
      </c>
      <c r="AIR64">
        <f t="shared" si="1633"/>
        <v>0</v>
      </c>
      <c r="AIS64">
        <f t="shared" si="1634"/>
        <v>0</v>
      </c>
      <c r="AIT64">
        <f t="shared" si="1635"/>
        <v>0</v>
      </c>
      <c r="AIU64">
        <f t="shared" si="1636"/>
        <v>0</v>
      </c>
      <c r="AIV64">
        <f t="shared" si="1637"/>
        <v>0</v>
      </c>
      <c r="AIW64">
        <f t="shared" si="1638"/>
        <v>0</v>
      </c>
      <c r="AIX64">
        <f t="shared" si="1639"/>
        <v>0</v>
      </c>
      <c r="AIY64">
        <f t="shared" si="1640"/>
        <v>0</v>
      </c>
      <c r="AIZ64">
        <f t="shared" si="1641"/>
        <v>0</v>
      </c>
      <c r="AJA64">
        <f t="shared" si="1642"/>
        <v>0</v>
      </c>
      <c r="AJB64">
        <f t="shared" si="1643"/>
        <v>0</v>
      </c>
      <c r="AJC64">
        <f t="shared" si="1644"/>
        <v>0</v>
      </c>
      <c r="AJD64">
        <f t="shared" si="1645"/>
        <v>0</v>
      </c>
      <c r="AJE64">
        <f t="shared" si="1646"/>
        <v>0</v>
      </c>
      <c r="AJF64">
        <f t="shared" si="1647"/>
        <v>0</v>
      </c>
      <c r="AJG64">
        <f t="shared" si="1648"/>
        <v>0</v>
      </c>
      <c r="AJH64">
        <f t="shared" si="1649"/>
        <v>0</v>
      </c>
      <c r="AJI64">
        <f t="shared" si="1650"/>
        <v>0</v>
      </c>
      <c r="AJJ64">
        <f t="shared" si="1651"/>
        <v>0</v>
      </c>
      <c r="AJK64">
        <f t="shared" si="1652"/>
        <v>0</v>
      </c>
      <c r="AJL64">
        <f t="shared" si="1653"/>
        <v>0</v>
      </c>
      <c r="AJM64">
        <f t="shared" si="1654"/>
        <v>0</v>
      </c>
      <c r="AJN64">
        <f t="shared" si="1655"/>
        <v>0</v>
      </c>
      <c r="AJO64">
        <f t="shared" si="1656"/>
        <v>0</v>
      </c>
      <c r="AJP64">
        <f t="shared" si="1657"/>
        <v>0</v>
      </c>
      <c r="AJQ64">
        <f t="shared" si="1658"/>
        <v>0</v>
      </c>
      <c r="AJR64">
        <f t="shared" si="1659"/>
        <v>0</v>
      </c>
      <c r="AJS64">
        <f t="shared" si="1660"/>
        <v>0</v>
      </c>
      <c r="AJT64">
        <f t="shared" si="1661"/>
        <v>0</v>
      </c>
      <c r="AJU64">
        <f t="shared" si="1662"/>
        <v>0</v>
      </c>
      <c r="AJV64">
        <f t="shared" si="1663"/>
        <v>0</v>
      </c>
      <c r="AJX64">
        <v>52</v>
      </c>
      <c r="AJY64">
        <v>1</v>
      </c>
      <c r="AJZ64">
        <v>1</v>
      </c>
      <c r="AKA64">
        <f t="shared" si="1664"/>
        <v>0</v>
      </c>
      <c r="AKB64">
        <f t="shared" si="1665"/>
        <v>0</v>
      </c>
      <c r="AKC64">
        <f t="shared" si="1666"/>
        <v>0.25</v>
      </c>
      <c r="AKD64">
        <f t="shared" si="1667"/>
        <v>8</v>
      </c>
      <c r="AKE64">
        <f t="shared" si="1668"/>
        <v>8</v>
      </c>
      <c r="AKF64">
        <f t="shared" si="1669"/>
        <v>1</v>
      </c>
      <c r="AKG64">
        <f t="shared" si="1670"/>
        <v>2</v>
      </c>
      <c r="AKH64">
        <f t="shared" si="1671"/>
        <v>2</v>
      </c>
      <c r="AKI64">
        <f t="shared" si="1672"/>
        <v>0</v>
      </c>
      <c r="AKJ64">
        <f t="shared" si="1673"/>
        <v>0</v>
      </c>
      <c r="AKK64">
        <f t="shared" si="1674"/>
        <v>0</v>
      </c>
      <c r="AKL64">
        <f t="shared" si="1675"/>
        <v>0</v>
      </c>
      <c r="AKM64">
        <f t="shared" si="1676"/>
        <v>0</v>
      </c>
      <c r="AKN64">
        <f t="shared" si="1677"/>
        <v>0</v>
      </c>
      <c r="AKO64">
        <f t="shared" si="1678"/>
        <v>0</v>
      </c>
      <c r="AKP64">
        <f t="shared" si="1679"/>
        <v>0</v>
      </c>
      <c r="AKQ64">
        <f t="shared" si="1680"/>
        <v>0</v>
      </c>
      <c r="AKR64">
        <f t="shared" si="1681"/>
        <v>0</v>
      </c>
      <c r="AKS64">
        <f t="shared" si="1682"/>
        <v>0</v>
      </c>
      <c r="AKT64">
        <f t="shared" si="1683"/>
        <v>0</v>
      </c>
      <c r="AKU64">
        <f t="shared" si="1684"/>
        <v>0</v>
      </c>
      <c r="AKV64">
        <f t="shared" si="1685"/>
        <v>0</v>
      </c>
      <c r="AKW64">
        <f t="shared" si="1686"/>
        <v>0</v>
      </c>
      <c r="AKX64">
        <f t="shared" si="1687"/>
        <v>0</v>
      </c>
      <c r="AKY64">
        <f t="shared" si="1688"/>
        <v>0</v>
      </c>
      <c r="AKZ64">
        <f t="shared" si="1689"/>
        <v>0</v>
      </c>
      <c r="ALA64">
        <f t="shared" si="1690"/>
        <v>0</v>
      </c>
      <c r="ALB64">
        <f t="shared" si="1691"/>
        <v>0</v>
      </c>
      <c r="ALC64">
        <f t="shared" si="1692"/>
        <v>0</v>
      </c>
      <c r="ALD64">
        <f t="shared" si="1693"/>
        <v>0</v>
      </c>
      <c r="ALE64">
        <f t="shared" si="1694"/>
        <v>0</v>
      </c>
      <c r="ALF64">
        <f t="shared" si="1695"/>
        <v>0</v>
      </c>
      <c r="ALG64">
        <f t="shared" si="1696"/>
        <v>0</v>
      </c>
      <c r="ALH64">
        <f t="shared" si="1697"/>
        <v>0</v>
      </c>
      <c r="ALI64">
        <f t="shared" si="1698"/>
        <v>0</v>
      </c>
      <c r="ALJ64">
        <f t="shared" si="1699"/>
        <v>0</v>
      </c>
      <c r="ALK64">
        <f t="shared" si="1700"/>
        <v>0</v>
      </c>
      <c r="ALL64">
        <f t="shared" si="1701"/>
        <v>0</v>
      </c>
      <c r="ALM64">
        <f t="shared" si="1702"/>
        <v>0</v>
      </c>
      <c r="ALN64">
        <f t="shared" si="1703"/>
        <v>0</v>
      </c>
      <c r="ALO64">
        <f t="shared" si="1704"/>
        <v>0</v>
      </c>
      <c r="ALP64">
        <f t="shared" si="1705"/>
        <v>0</v>
      </c>
      <c r="ALQ64">
        <f t="shared" si="1706"/>
        <v>0</v>
      </c>
      <c r="ALR64">
        <f t="shared" si="1707"/>
        <v>0</v>
      </c>
      <c r="ALS64">
        <f t="shared" si="1708"/>
        <v>0</v>
      </c>
      <c r="ALT64">
        <f t="shared" si="1709"/>
        <v>0</v>
      </c>
      <c r="ALU64">
        <f t="shared" si="1710"/>
        <v>0</v>
      </c>
      <c r="ALV64">
        <f t="shared" si="1711"/>
        <v>0</v>
      </c>
      <c r="ALW64">
        <f t="shared" si="1712"/>
        <v>0</v>
      </c>
      <c r="ALX64">
        <f t="shared" si="1713"/>
        <v>0</v>
      </c>
      <c r="ALY64">
        <f t="shared" si="1714"/>
        <v>0</v>
      </c>
      <c r="ALZ64">
        <f t="shared" si="1715"/>
        <v>0</v>
      </c>
      <c r="AMA64">
        <f t="shared" si="1716"/>
        <v>0</v>
      </c>
      <c r="AMB64">
        <f t="shared" si="1717"/>
        <v>0</v>
      </c>
      <c r="AMC64">
        <f t="shared" si="1718"/>
        <v>0</v>
      </c>
      <c r="AMD64">
        <f t="shared" si="1719"/>
        <v>0</v>
      </c>
      <c r="AME64">
        <f t="shared" si="1720"/>
        <v>0</v>
      </c>
      <c r="AMF64">
        <f t="shared" si="1721"/>
        <v>0</v>
      </c>
      <c r="AMG64">
        <f t="shared" si="1722"/>
        <v>0</v>
      </c>
      <c r="AMH64">
        <f t="shared" si="1723"/>
        <v>0</v>
      </c>
      <c r="AMI64">
        <f t="shared" si="1724"/>
        <v>0</v>
      </c>
      <c r="AMJ64">
        <f t="shared" si="1725"/>
        <v>0</v>
      </c>
      <c r="AMK64">
        <f t="shared" si="1726"/>
        <v>0</v>
      </c>
      <c r="AML64">
        <f t="shared" si="1727"/>
        <v>0</v>
      </c>
      <c r="AMM64">
        <f t="shared" si="1728"/>
        <v>0</v>
      </c>
      <c r="AMN64">
        <f t="shared" si="1729"/>
        <v>0</v>
      </c>
      <c r="AMO64">
        <f t="shared" si="1730"/>
        <v>0</v>
      </c>
      <c r="AMP64">
        <f t="shared" si="1731"/>
        <v>0</v>
      </c>
      <c r="AMQ64">
        <f t="shared" si="1732"/>
        <v>0</v>
      </c>
      <c r="AMR64">
        <f t="shared" si="1733"/>
        <v>0</v>
      </c>
      <c r="AMS64">
        <f t="shared" si="1734"/>
        <v>0</v>
      </c>
      <c r="AMT64">
        <f t="shared" si="1735"/>
        <v>0</v>
      </c>
      <c r="AMU64">
        <f t="shared" si="1736"/>
        <v>0</v>
      </c>
      <c r="AMV64">
        <f t="shared" si="1737"/>
        <v>0</v>
      </c>
      <c r="AMW64">
        <f t="shared" si="1738"/>
        <v>0</v>
      </c>
      <c r="AMX64">
        <f t="shared" si="1739"/>
        <v>0</v>
      </c>
      <c r="AMY64">
        <f t="shared" si="1740"/>
        <v>0</v>
      </c>
      <c r="AMZ64">
        <f t="shared" si="1741"/>
        <v>0</v>
      </c>
      <c r="ANA64">
        <f t="shared" si="1742"/>
        <v>0</v>
      </c>
      <c r="ANB64">
        <f t="shared" si="1743"/>
        <v>0</v>
      </c>
      <c r="ANC64">
        <f t="shared" si="1744"/>
        <v>0</v>
      </c>
      <c r="AND64">
        <f t="shared" si="1745"/>
        <v>0</v>
      </c>
      <c r="ANR64" s="4">
        <v>1936</v>
      </c>
      <c r="ANS64" s="4">
        <f t="shared" si="1746"/>
        <v>1936</v>
      </c>
      <c r="ANU64" s="4">
        <v>1930</v>
      </c>
      <c r="ANV64" t="str">
        <f t="shared" si="1747"/>
        <v>1933</v>
      </c>
      <c r="ANW64" t="str">
        <f t="shared" si="1748"/>
        <v>1947</v>
      </c>
      <c r="ANX64" t="str">
        <f t="shared" si="1749"/>
        <v>1955</v>
      </c>
      <c r="ANY64" t="str">
        <f t="shared" si="1750"/>
        <v>1955</v>
      </c>
      <c r="ANZ64" t="str">
        <f t="shared" si="1751"/>
        <v>1955</v>
      </c>
      <c r="AOA64" t="str">
        <f t="shared" si="1752"/>
        <v>1946</v>
      </c>
      <c r="AOB64" t="str">
        <f t="shared" si="1753"/>
        <v>1921</v>
      </c>
      <c r="AOC64" t="str">
        <f t="shared" si="1754"/>
        <v>1919</v>
      </c>
      <c r="AOD64" t="str">
        <f t="shared" si="1755"/>
        <v>1937</v>
      </c>
      <c r="AOE64" t="str">
        <f t="shared" si="1756"/>
        <v>1904</v>
      </c>
      <c r="AOF64" t="str">
        <f t="shared" si="1757"/>
        <v>1936</v>
      </c>
      <c r="AOG64" t="str">
        <f t="shared" si="1758"/>
        <v>1936</v>
      </c>
      <c r="AOH64" t="str">
        <f t="shared" si="1759"/>
        <v>1936</v>
      </c>
      <c r="AOI64" t="str">
        <f t="shared" si="1760"/>
        <v>1936</v>
      </c>
      <c r="AOJ64" t="str">
        <f t="shared" si="1761"/>
        <v>1936</v>
      </c>
      <c r="AOK64" t="str">
        <f t="shared" si="1762"/>
        <v>1936</v>
      </c>
      <c r="AOL64" t="str">
        <f t="shared" si="1763"/>
        <v>1936</v>
      </c>
      <c r="AOM64" t="str">
        <f t="shared" si="1764"/>
        <v>1936</v>
      </c>
      <c r="AON64" t="str">
        <f t="shared" si="1765"/>
        <v>1936</v>
      </c>
      <c r="AOO64" t="str">
        <f t="shared" si="1766"/>
        <v>1936</v>
      </c>
      <c r="AOP64" t="str">
        <f t="shared" si="1767"/>
        <v>1936</v>
      </c>
      <c r="AOQ64" t="str">
        <f t="shared" si="1768"/>
        <v>1936</v>
      </c>
      <c r="AOR64" t="str">
        <f t="shared" si="1769"/>
        <v>1936</v>
      </c>
      <c r="AOS64" t="str">
        <f t="shared" si="1770"/>
        <v>1936</v>
      </c>
      <c r="AOT64" t="str">
        <f t="shared" si="1771"/>
        <v>1936</v>
      </c>
      <c r="AOU64" t="str">
        <f t="shared" si="1772"/>
        <v>1936</v>
      </c>
      <c r="AOV64" t="str">
        <f t="shared" si="1773"/>
        <v>1936</v>
      </c>
      <c r="AOW64" t="str">
        <f t="shared" si="1774"/>
        <v>1936</v>
      </c>
      <c r="AOX64" t="str">
        <f t="shared" si="1775"/>
        <v>1936</v>
      </c>
      <c r="AOY64" t="str">
        <f t="shared" si="1776"/>
        <v>1936</v>
      </c>
      <c r="AOZ64" t="str">
        <f t="shared" si="1777"/>
        <v>1936</v>
      </c>
      <c r="APA64" t="str">
        <f t="shared" si="1778"/>
        <v>1936</v>
      </c>
      <c r="APB64" t="str">
        <f t="shared" si="1779"/>
        <v>1936</v>
      </c>
      <c r="APC64" t="str">
        <f t="shared" si="1780"/>
        <v>1936</v>
      </c>
      <c r="APD64" t="str">
        <f t="shared" si="1781"/>
        <v>1936</v>
      </c>
      <c r="APE64" t="str">
        <f t="shared" si="1782"/>
        <v>1936</v>
      </c>
      <c r="APF64" t="str">
        <f t="shared" si="1783"/>
        <v>1936</v>
      </c>
      <c r="APG64" t="str">
        <f t="shared" si="1784"/>
        <v>1936</v>
      </c>
      <c r="APH64" t="str">
        <f t="shared" si="1785"/>
        <v>1936</v>
      </c>
      <c r="API64" t="str">
        <f t="shared" si="1786"/>
        <v>1936</v>
      </c>
      <c r="APJ64" t="str">
        <f t="shared" si="1787"/>
        <v>1936</v>
      </c>
      <c r="APK64" t="str">
        <f t="shared" si="1788"/>
        <v>1936</v>
      </c>
      <c r="APL64" t="str">
        <f t="shared" si="1789"/>
        <v>1936</v>
      </c>
      <c r="APM64" t="str">
        <f t="shared" si="1790"/>
        <v>1936</v>
      </c>
      <c r="APN64" t="str">
        <f t="shared" si="1791"/>
        <v>1936</v>
      </c>
      <c r="APO64" t="str">
        <f t="shared" si="1792"/>
        <v>1936</v>
      </c>
      <c r="APP64" t="str">
        <f t="shared" si="1793"/>
        <v>1936</v>
      </c>
      <c r="APQ64" t="str">
        <f t="shared" si="1794"/>
        <v>1936</v>
      </c>
      <c r="APR64" t="str">
        <f t="shared" si="1795"/>
        <v>1936</v>
      </c>
      <c r="APS64" t="str">
        <f t="shared" si="1796"/>
        <v>1936</v>
      </c>
      <c r="APT64" t="str">
        <f t="shared" si="1797"/>
        <v>1936</v>
      </c>
      <c r="APU64" t="str">
        <f t="shared" si="1798"/>
        <v>1936</v>
      </c>
      <c r="APV64" t="str">
        <f t="shared" si="1799"/>
        <v>1936</v>
      </c>
      <c r="APW64" t="str">
        <f t="shared" si="1800"/>
        <v>1936</v>
      </c>
      <c r="APX64" t="str">
        <f t="shared" si="1801"/>
        <v>1936</v>
      </c>
      <c r="APY64" t="str">
        <f t="shared" si="1802"/>
        <v>1936</v>
      </c>
      <c r="APZ64" t="str">
        <f t="shared" si="1803"/>
        <v>1936</v>
      </c>
      <c r="AQA64" t="str">
        <f t="shared" si="1804"/>
        <v>1936</v>
      </c>
      <c r="AQB64" t="str">
        <f t="shared" si="1805"/>
        <v>1936</v>
      </c>
      <c r="AQC64" t="str">
        <f t="shared" si="1806"/>
        <v>1936</v>
      </c>
      <c r="AQD64" t="str">
        <f t="shared" si="1807"/>
        <v>1936</v>
      </c>
      <c r="AQE64" t="str">
        <f t="shared" si="1808"/>
        <v>1936</v>
      </c>
      <c r="AQF64" t="str">
        <f t="shared" si="1809"/>
        <v>1936</v>
      </c>
      <c r="AQG64" t="str">
        <f t="shared" si="1810"/>
        <v>1936</v>
      </c>
      <c r="AQH64" t="str">
        <f t="shared" si="1811"/>
        <v>1936</v>
      </c>
      <c r="AQI64" t="str">
        <f t="shared" si="1812"/>
        <v>1936</v>
      </c>
      <c r="AQJ64" t="str">
        <f t="shared" si="1813"/>
        <v>1936</v>
      </c>
      <c r="AQK64" t="str">
        <f t="shared" si="1814"/>
        <v>1936</v>
      </c>
      <c r="AQL64" t="str">
        <f t="shared" si="1815"/>
        <v>1936</v>
      </c>
      <c r="AQM64" t="str">
        <f t="shared" si="1816"/>
        <v>1936</v>
      </c>
      <c r="AQN64" t="str">
        <f t="shared" si="1817"/>
        <v>1936</v>
      </c>
      <c r="AQO64" t="str">
        <f t="shared" si="1818"/>
        <v>1936</v>
      </c>
      <c r="AQP64" t="str">
        <f t="shared" si="1819"/>
        <v>1936</v>
      </c>
      <c r="AQQ64" t="str">
        <f t="shared" si="1820"/>
        <v>1936</v>
      </c>
      <c r="AQR64" t="str">
        <f t="shared" si="1821"/>
        <v>1936</v>
      </c>
      <c r="AQS64" t="str">
        <f t="shared" si="1822"/>
        <v>1936</v>
      </c>
      <c r="AQT64" t="str">
        <f t="shared" si="1823"/>
        <v>1936</v>
      </c>
      <c r="AQU64" t="str">
        <f t="shared" si="1824"/>
        <v>1936</v>
      </c>
      <c r="AQV64" t="str">
        <f t="shared" si="1825"/>
        <v>1936</v>
      </c>
      <c r="AQW64" t="str">
        <f t="shared" si="1826"/>
        <v>1936</v>
      </c>
      <c r="AQX64" t="str">
        <f t="shared" si="1827"/>
        <v>1936</v>
      </c>
      <c r="AQY64" t="str">
        <f t="shared" si="1828"/>
        <v>1936</v>
      </c>
      <c r="AQZ64" t="str">
        <f t="shared" si="1829"/>
        <v>1936</v>
      </c>
      <c r="ARA64" t="str">
        <f t="shared" si="1830"/>
        <v>1936</v>
      </c>
      <c r="ARB64" t="str">
        <f t="shared" si="1831"/>
        <v>1936</v>
      </c>
      <c r="ARC64">
        <v>1930</v>
      </c>
      <c r="ARH64" s="5"/>
    </row>
    <row r="65" spans="1:1152" x14ac:dyDescent="0.2">
      <c r="A65">
        <v>20</v>
      </c>
      <c r="B65" s="14" t="s">
        <v>106</v>
      </c>
      <c r="C65" s="20">
        <f>VLOOKUP(A65, Rankings!$A$2:$AN$161, 40, FALSE)</f>
        <v>63</v>
      </c>
      <c r="D65" s="226" t="s">
        <v>205</v>
      </c>
      <c r="F65" s="4">
        <v>1</v>
      </c>
      <c r="G65" s="4">
        <v>8</v>
      </c>
      <c r="I65" s="5">
        <f t="shared" si="916"/>
        <v>11</v>
      </c>
      <c r="L65" t="s">
        <v>1909</v>
      </c>
      <c r="M65" t="s">
        <v>2159</v>
      </c>
      <c r="N65" t="s">
        <v>2397</v>
      </c>
      <c r="O65" t="s">
        <v>2734</v>
      </c>
      <c r="P65" t="s">
        <v>2945</v>
      </c>
      <c r="Q65" t="s">
        <v>3009</v>
      </c>
      <c r="R65" t="s">
        <v>3231</v>
      </c>
      <c r="S65" t="s">
        <v>3637</v>
      </c>
      <c r="T65" t="s">
        <v>3943</v>
      </c>
      <c r="U65" t="s">
        <v>4074</v>
      </c>
      <c r="V65" t="s">
        <v>4129</v>
      </c>
      <c r="W65" t="str">
        <f>Rankings!D64</f>
        <v>-</v>
      </c>
      <c r="X65" t="s">
        <v>10</v>
      </c>
      <c r="Y65" t="s">
        <v>10</v>
      </c>
      <c r="Z65" t="s">
        <v>10</v>
      </c>
      <c r="AA65" t="s">
        <v>10</v>
      </c>
      <c r="AB65" t="s">
        <v>10</v>
      </c>
      <c r="AC65" t="s">
        <v>10</v>
      </c>
      <c r="AD65" t="s">
        <v>10</v>
      </c>
      <c r="AE65" t="s">
        <v>10</v>
      </c>
      <c r="AF65" t="s">
        <v>10</v>
      </c>
      <c r="AG65" t="s">
        <v>10</v>
      </c>
      <c r="AH65" t="s">
        <v>10</v>
      </c>
      <c r="AI65" t="s">
        <v>10</v>
      </c>
      <c r="AJ65" t="s">
        <v>10</v>
      </c>
      <c r="AK65" t="s">
        <v>10</v>
      </c>
      <c r="AL65" t="s">
        <v>10</v>
      </c>
      <c r="AM65" t="s">
        <v>10</v>
      </c>
      <c r="AN65" t="s">
        <v>10</v>
      </c>
      <c r="AO65" t="s">
        <v>10</v>
      </c>
      <c r="AP65" t="s">
        <v>10</v>
      </c>
      <c r="AQ65" t="s">
        <v>10</v>
      </c>
      <c r="AR65" t="s">
        <v>10</v>
      </c>
      <c r="AS65" t="s">
        <v>10</v>
      </c>
      <c r="AT65" t="s">
        <v>10</v>
      </c>
      <c r="AU65" t="s">
        <v>10</v>
      </c>
      <c r="AV65" t="s">
        <v>10</v>
      </c>
      <c r="AW65" t="s">
        <v>10</v>
      </c>
      <c r="AX65" t="s">
        <v>10</v>
      </c>
      <c r="AY65" t="s">
        <v>10</v>
      </c>
      <c r="AZ65" t="s">
        <v>10</v>
      </c>
      <c r="BA65" t="s">
        <v>10</v>
      </c>
      <c r="BB65" t="s">
        <v>10</v>
      </c>
      <c r="BC65" t="s">
        <v>10</v>
      </c>
      <c r="BD65" t="s">
        <v>10</v>
      </c>
      <c r="BE65" t="s">
        <v>10</v>
      </c>
      <c r="BF65" t="s">
        <v>10</v>
      </c>
      <c r="BG65" t="s">
        <v>10</v>
      </c>
      <c r="BH65" t="s">
        <v>10</v>
      </c>
      <c r="BI65" t="s">
        <v>10</v>
      </c>
      <c r="BJ65" t="s">
        <v>10</v>
      </c>
      <c r="BK65" t="s">
        <v>10</v>
      </c>
      <c r="BL65" t="s">
        <v>10</v>
      </c>
      <c r="BM65" t="s">
        <v>10</v>
      </c>
      <c r="BN65" t="s">
        <v>10</v>
      </c>
      <c r="BO65" t="s">
        <v>10</v>
      </c>
      <c r="BP65" t="s">
        <v>10</v>
      </c>
      <c r="BQ65" t="s">
        <v>10</v>
      </c>
      <c r="BR65" t="s">
        <v>10</v>
      </c>
      <c r="BS65" t="s">
        <v>10</v>
      </c>
      <c r="BT65" t="s">
        <v>10</v>
      </c>
      <c r="BU65" t="s">
        <v>10</v>
      </c>
      <c r="BV65" t="s">
        <v>10</v>
      </c>
      <c r="BW65" t="s">
        <v>10</v>
      </c>
      <c r="BX65" t="s">
        <v>10</v>
      </c>
      <c r="BY65" t="s">
        <v>10</v>
      </c>
      <c r="BZ65" t="s">
        <v>10</v>
      </c>
      <c r="CA65" t="s">
        <v>10</v>
      </c>
      <c r="CB65" t="s">
        <v>10</v>
      </c>
      <c r="CC65" t="s">
        <v>10</v>
      </c>
      <c r="CD65" t="s">
        <v>10</v>
      </c>
      <c r="CE65" t="s">
        <v>10</v>
      </c>
      <c r="CF65" t="s">
        <v>10</v>
      </c>
      <c r="CG65" t="s">
        <v>10</v>
      </c>
      <c r="CH65" t="s">
        <v>10</v>
      </c>
      <c r="CI65" t="s">
        <v>10</v>
      </c>
      <c r="CJ65" t="s">
        <v>10</v>
      </c>
      <c r="CK65" t="s">
        <v>10</v>
      </c>
      <c r="CL65" t="s">
        <v>10</v>
      </c>
      <c r="CM65" t="s">
        <v>10</v>
      </c>
      <c r="CN65" t="s">
        <v>10</v>
      </c>
      <c r="CO65" t="s">
        <v>10</v>
      </c>
      <c r="CP65" t="s">
        <v>10</v>
      </c>
      <c r="CQ65" t="s">
        <v>10</v>
      </c>
      <c r="CR65" t="s">
        <v>10</v>
      </c>
      <c r="CT65" s="4">
        <f t="shared" si="917"/>
        <v>2</v>
      </c>
      <c r="CU65" s="4">
        <f t="shared" si="918"/>
        <v>0</v>
      </c>
      <c r="CV65" s="4">
        <f t="shared" si="919"/>
        <v>0</v>
      </c>
      <c r="CW65" s="4">
        <f t="shared" si="920"/>
        <v>3</v>
      </c>
      <c r="CX65" s="4">
        <f t="shared" si="921"/>
        <v>2</v>
      </c>
      <c r="CY65" s="4">
        <f t="shared" si="922"/>
        <v>0</v>
      </c>
      <c r="CZ65" s="4">
        <f t="shared" si="923"/>
        <v>0</v>
      </c>
      <c r="DA65" s="4">
        <f t="shared" si="924"/>
        <v>0</v>
      </c>
      <c r="DB65" s="4">
        <f t="shared" si="925"/>
        <v>2</v>
      </c>
      <c r="DC65" s="4">
        <f t="shared" si="926"/>
        <v>0</v>
      </c>
      <c r="DD65" s="4">
        <f t="shared" si="927"/>
        <v>0</v>
      </c>
      <c r="DE65" s="4">
        <f t="shared" si="928"/>
        <v>2</v>
      </c>
      <c r="DF65" s="4">
        <f t="shared" si="929"/>
        <v>0</v>
      </c>
      <c r="DG65" s="4">
        <f t="shared" si="930"/>
        <v>0</v>
      </c>
      <c r="DH65" s="4">
        <f t="shared" si="931"/>
        <v>0</v>
      </c>
      <c r="DI65" s="152">
        <f t="shared" si="932"/>
        <v>0</v>
      </c>
      <c r="DJ65" s="153">
        <f t="shared" si="933"/>
        <v>2</v>
      </c>
      <c r="DK65" s="4">
        <f t="shared" si="934"/>
        <v>3</v>
      </c>
      <c r="DL65" s="4">
        <f t="shared" si="935"/>
        <v>2</v>
      </c>
      <c r="DM65" s="4">
        <f t="shared" si="936"/>
        <v>0</v>
      </c>
      <c r="DN65" s="4">
        <f t="shared" si="937"/>
        <v>2</v>
      </c>
      <c r="DO65" s="4">
        <f t="shared" si="938"/>
        <v>2</v>
      </c>
      <c r="DP65" s="4">
        <f t="shared" si="939"/>
        <v>0</v>
      </c>
      <c r="DQ65" s="4">
        <f t="shared" si="940"/>
        <v>0</v>
      </c>
      <c r="DR65" s="4">
        <f t="shared" si="941"/>
        <v>8</v>
      </c>
      <c r="DS65" s="4">
        <f t="shared" si="942"/>
        <v>8</v>
      </c>
      <c r="DT65" s="4">
        <f t="shared" si="943"/>
        <v>6</v>
      </c>
      <c r="DU65" t="str">
        <f t="shared" si="944"/>
        <v>0R</v>
      </c>
      <c r="DV65" t="str">
        <f t="shared" si="945"/>
        <v>0R</v>
      </c>
      <c r="DW65" t="str">
        <f t="shared" si="946"/>
        <v>3R</v>
      </c>
      <c r="DX65" t="str">
        <f t="shared" si="947"/>
        <v>3S</v>
      </c>
      <c r="DY65" t="str">
        <f t="shared" si="948"/>
        <v>3S</v>
      </c>
      <c r="DZ65" t="str">
        <f t="shared" si="949"/>
        <v>3R</v>
      </c>
      <c r="EA65" t="str">
        <f t="shared" si="950"/>
        <v>3L</v>
      </c>
      <c r="EB65" t="str">
        <f t="shared" si="951"/>
        <v>3L</v>
      </c>
      <c r="EC65" t="str">
        <f t="shared" si="952"/>
        <v>0R</v>
      </c>
      <c r="ED65" t="str">
        <f t="shared" si="953"/>
        <v>0S</v>
      </c>
      <c r="EE65" t="str">
        <f t="shared" si="954"/>
        <v>0S</v>
      </c>
      <c r="EF65">
        <f t="shared" si="955"/>
        <v>0</v>
      </c>
      <c r="EG65">
        <f t="shared" si="956"/>
        <v>0</v>
      </c>
      <c r="EH65">
        <f t="shared" si="957"/>
        <v>0</v>
      </c>
      <c r="EI65">
        <f t="shared" si="958"/>
        <v>0</v>
      </c>
      <c r="EJ65">
        <f t="shared" si="959"/>
        <v>0</v>
      </c>
      <c r="EK65">
        <f t="shared" si="960"/>
        <v>0</v>
      </c>
      <c r="EL65">
        <f t="shared" si="961"/>
        <v>0</v>
      </c>
      <c r="EM65">
        <f t="shared" si="962"/>
        <v>0</v>
      </c>
      <c r="EN65">
        <f t="shared" si="963"/>
        <v>0</v>
      </c>
      <c r="EO65">
        <f t="shared" si="964"/>
        <v>0</v>
      </c>
      <c r="EP65">
        <f t="shared" si="965"/>
        <v>0</v>
      </c>
      <c r="EQ65">
        <f t="shared" si="966"/>
        <v>0</v>
      </c>
      <c r="ER65">
        <f t="shared" si="967"/>
        <v>0</v>
      </c>
      <c r="ES65">
        <f t="shared" si="968"/>
        <v>0</v>
      </c>
      <c r="ET65">
        <f t="shared" si="969"/>
        <v>0</v>
      </c>
      <c r="EU65">
        <f t="shared" si="970"/>
        <v>0</v>
      </c>
      <c r="EV65">
        <f t="shared" si="971"/>
        <v>0</v>
      </c>
      <c r="EW65">
        <f t="shared" si="972"/>
        <v>0</v>
      </c>
      <c r="EX65">
        <f t="shared" si="973"/>
        <v>0</v>
      </c>
      <c r="EY65">
        <f t="shared" si="974"/>
        <v>0</v>
      </c>
      <c r="EZ65">
        <f t="shared" si="975"/>
        <v>0</v>
      </c>
      <c r="FA65">
        <f t="shared" si="976"/>
        <v>0</v>
      </c>
      <c r="FB65">
        <f t="shared" si="977"/>
        <v>0</v>
      </c>
      <c r="FC65">
        <f t="shared" si="978"/>
        <v>0</v>
      </c>
      <c r="FD65">
        <f t="shared" si="979"/>
        <v>0</v>
      </c>
      <c r="FE65">
        <f t="shared" si="980"/>
        <v>0</v>
      </c>
      <c r="FF65">
        <f t="shared" si="981"/>
        <v>0</v>
      </c>
      <c r="FG65">
        <f t="shared" si="982"/>
        <v>0</v>
      </c>
      <c r="FH65">
        <f t="shared" si="983"/>
        <v>0</v>
      </c>
      <c r="FI65">
        <f t="shared" si="984"/>
        <v>0</v>
      </c>
      <c r="FJ65">
        <f t="shared" si="985"/>
        <v>0</v>
      </c>
      <c r="FK65">
        <f t="shared" si="986"/>
        <v>0</v>
      </c>
      <c r="FL65">
        <f t="shared" si="987"/>
        <v>0</v>
      </c>
      <c r="FM65">
        <f t="shared" si="988"/>
        <v>0</v>
      </c>
      <c r="FN65">
        <f t="shared" si="989"/>
        <v>0</v>
      </c>
      <c r="FO65">
        <f t="shared" si="990"/>
        <v>0</v>
      </c>
      <c r="FP65">
        <f t="shared" si="991"/>
        <v>0</v>
      </c>
      <c r="FQ65">
        <f t="shared" si="992"/>
        <v>0</v>
      </c>
      <c r="FR65">
        <f t="shared" si="993"/>
        <v>0</v>
      </c>
      <c r="FS65">
        <f t="shared" si="994"/>
        <v>0</v>
      </c>
      <c r="FT65">
        <f t="shared" si="995"/>
        <v>0</v>
      </c>
      <c r="FU65">
        <f t="shared" si="996"/>
        <v>0</v>
      </c>
      <c r="FV65">
        <f t="shared" si="997"/>
        <v>0</v>
      </c>
      <c r="FW65">
        <f t="shared" si="998"/>
        <v>0</v>
      </c>
      <c r="FX65">
        <f t="shared" si="999"/>
        <v>0</v>
      </c>
      <c r="FY65">
        <f t="shared" si="1000"/>
        <v>0</v>
      </c>
      <c r="FZ65">
        <f t="shared" si="1001"/>
        <v>0</v>
      </c>
      <c r="GA65">
        <f t="shared" si="1002"/>
        <v>0</v>
      </c>
      <c r="GB65">
        <f t="shared" si="1003"/>
        <v>0</v>
      </c>
      <c r="GC65">
        <f t="shared" si="1004"/>
        <v>0</v>
      </c>
      <c r="GD65">
        <f t="shared" si="1005"/>
        <v>0</v>
      </c>
      <c r="GE65">
        <f t="shared" si="1006"/>
        <v>0</v>
      </c>
      <c r="GF65">
        <f t="shared" si="1007"/>
        <v>0</v>
      </c>
      <c r="GG65">
        <f t="shared" si="1008"/>
        <v>0</v>
      </c>
      <c r="GH65">
        <f t="shared" si="1009"/>
        <v>0</v>
      </c>
      <c r="GI65">
        <f t="shared" si="1010"/>
        <v>0</v>
      </c>
      <c r="GJ65">
        <f t="shared" si="1011"/>
        <v>0</v>
      </c>
      <c r="GK65">
        <f t="shared" si="1012"/>
        <v>0</v>
      </c>
      <c r="GL65">
        <f t="shared" si="1013"/>
        <v>0</v>
      </c>
      <c r="GM65">
        <f t="shared" si="1014"/>
        <v>0</v>
      </c>
      <c r="GN65">
        <f t="shared" si="1015"/>
        <v>0</v>
      </c>
      <c r="GO65">
        <f t="shared" si="1016"/>
        <v>0</v>
      </c>
      <c r="GP65">
        <f t="shared" si="1017"/>
        <v>0</v>
      </c>
      <c r="GQ65">
        <f t="shared" si="1018"/>
        <v>0</v>
      </c>
      <c r="GR65">
        <f t="shared" si="1019"/>
        <v>0</v>
      </c>
      <c r="GS65">
        <f t="shared" si="1020"/>
        <v>0</v>
      </c>
      <c r="GT65">
        <f t="shared" si="1021"/>
        <v>0</v>
      </c>
      <c r="GU65">
        <f t="shared" si="1022"/>
        <v>0</v>
      </c>
      <c r="GV65">
        <f t="shared" si="1023"/>
        <v>0</v>
      </c>
      <c r="GW65">
        <f t="shared" si="1024"/>
        <v>0</v>
      </c>
      <c r="GX65">
        <f t="shared" si="1025"/>
        <v>0</v>
      </c>
      <c r="GY65">
        <f t="shared" si="1026"/>
        <v>0</v>
      </c>
      <c r="GZ65">
        <f t="shared" si="1027"/>
        <v>0</v>
      </c>
      <c r="HA65">
        <f t="shared" si="1028"/>
        <v>0</v>
      </c>
      <c r="HB65" s="176" t="s">
        <v>269</v>
      </c>
      <c r="HC65" s="89">
        <f t="shared" si="1029"/>
        <v>255.98185859586204</v>
      </c>
      <c r="HD65" s="89">
        <f t="shared" si="1030"/>
        <v>67.804648489845562</v>
      </c>
      <c r="HE65" s="89">
        <f t="shared" si="1031"/>
        <v>234.36346497617518</v>
      </c>
      <c r="HF65" s="89">
        <f t="shared" si="1032"/>
        <v>0</v>
      </c>
      <c r="HH65" s="88">
        <f t="shared" si="1033"/>
        <v>558.14997206188286</v>
      </c>
      <c r="HI65" s="88">
        <f t="shared" si="1034"/>
        <v>58.590866244043795</v>
      </c>
      <c r="HK65">
        <f>IFERROR(VLOOKUP(_xlfn.NUMBERVALUE(MID(L65, SEARCH("!", L65)+1, SEARCH("+", L65)-SEARCH("!", L65)-1)), Rankings!$A$2:$BK$161, 63, FALSE),0)</f>
        <v>57.830515827324668</v>
      </c>
      <c r="HL65">
        <f>IFERROR(VLOOKUP(_xlfn.NUMBERVALUE(MID(M65, SEARCH("!", M65)+1, SEARCH("+", M65)-SEARCH("!", M65)-1)), Rankings!$A$2:$BK$161, 63, FALSE),0)</f>
        <v>47.429021238946589</v>
      </c>
      <c r="HM65">
        <f>IFERROR(VLOOKUP(_xlfn.NUMBERVALUE(MID(N65, SEARCH("!", N65)+1, SEARCH("+", N65)-SEARCH("!", N65)-1)), Rankings!$A$2:$BK$161, 63, FALSE),0)</f>
        <v>49.153712667238224</v>
      </c>
      <c r="HN65">
        <f>IFERROR(VLOOKUP(_xlfn.NUMBERVALUE(MID(O65, SEARCH("!", O65)+1, SEARCH("+", O65)-SEARCH("!", O65)-1)), Rankings!$A$2:$BK$161, 63, FALSE),0)</f>
        <v>43.460802101417421</v>
      </c>
      <c r="HO65">
        <f>IFERROR(VLOOKUP(_xlfn.NUMBERVALUE(MID(P65, SEARCH("!", P65)+1, SEARCH("+", P65)-SEARCH("!", P65)-1)), Rankings!$A$2:$BK$161, 63, FALSE),0)</f>
        <v>57.515850896448022</v>
      </c>
      <c r="HP65">
        <f>IFERROR(VLOOKUP(_xlfn.NUMBERVALUE(MID(Q65, SEARCH("!", Q65)+1, SEARCH("+", Q65)-SEARCH("!", Q65)-1)), Rankings!$A$2:$BK$161, 63, FALSE),0)</f>
        <v>24.829294597640079</v>
      </c>
      <c r="HQ65">
        <f>IFERROR(VLOOKUP(_xlfn.NUMBERVALUE(MID(R65, SEARCH("!", R65)+1, SEARCH("+", R65)-SEARCH("!", R65)-1)), Rankings!$A$2:$BK$161, 63, FALSE),0)</f>
        <v>13.186237675947385</v>
      </c>
      <c r="HR65">
        <f>IFERROR(VLOOKUP(_xlfn.NUMBERVALUE(MID(S65, SEARCH("!", S65)+1, SEARCH("+", S65)-SEARCH("!", S65)-1)), Rankings!$A$2:$BK$161, 63, FALSE),0)</f>
        <v>54.618410813898173</v>
      </c>
      <c r="HS65">
        <f>IFERROR(VLOOKUP(_xlfn.NUMBERVALUE(MID(T65, SEARCH("!", T65)+1, SEARCH("+", T65)-SEARCH("!", T65)-1)), Rankings!$A$2:$BK$161, 63, FALSE),0)</f>
        <v>76.739314264712476</v>
      </c>
      <c r="HT65">
        <f>IFERROR(VLOOKUP(_xlfn.NUMBERVALUE(MID(U65, SEARCH("!", U65)+1, SEARCH("+", U65)-SEARCH("!", U65)-1)), Rankings!$A$2:$BK$161, 63, FALSE),0)</f>
        <v>88.706484395707392</v>
      </c>
      <c r="HU65">
        <f>IFERROR(VLOOKUP(_xlfn.NUMBERVALUE(MID(V65, SEARCH("!", V65)+1, SEARCH("+", V65)-SEARCH("!", V65)-1)), Rankings!$A$2:$BK$161, 63, FALSE),0)</f>
        <v>44.680327582602331</v>
      </c>
      <c r="HV65">
        <f>IFERROR(VLOOKUP(_xlfn.NUMBERVALUE(MID(W65, SEARCH("!", W65)+1, SEARCH("+", W65)-SEARCH("!", W65)-1)), Rankings!$A$2:$BK$161, 63, FALSE),0)</f>
        <v>0</v>
      </c>
      <c r="HW65">
        <f>IFERROR(VLOOKUP(_xlfn.NUMBERVALUE(MID(X65, SEARCH("!", X65)+1, SEARCH("+", X65)-SEARCH("!", X65)-1)), Rankings!$A$2:$BK$161, 63, FALSE),0)</f>
        <v>0</v>
      </c>
      <c r="HX65">
        <f>IFERROR(VLOOKUP(_xlfn.NUMBERVALUE(MID(Y65, SEARCH("!", Y65)+1, SEARCH("+", Y65)-SEARCH("!", Y65)-1)), Rankings!$A$2:$BK$161, 63, FALSE),0)</f>
        <v>0</v>
      </c>
      <c r="HY65">
        <f>IFERROR(VLOOKUP(_xlfn.NUMBERVALUE(MID(Z65, SEARCH("!", Z65)+1, SEARCH("+", Z65)-SEARCH("!", Z65)-1)), Rankings!$A$2:$BK$161, 63, FALSE),0)</f>
        <v>0</v>
      </c>
      <c r="HZ65">
        <f>IFERROR(VLOOKUP(_xlfn.NUMBERVALUE(MID(AA65, SEARCH("!", AA65)+1, SEARCH("+", AA65)-SEARCH("!", AA65)-1)), Rankings!$A$2:$BK$161, 63, FALSE),0)</f>
        <v>0</v>
      </c>
      <c r="IA65">
        <f>IFERROR(VLOOKUP(_xlfn.NUMBERVALUE(MID(AB65, SEARCH("!", AB65)+1, SEARCH("+", AB65)-SEARCH("!", AB65)-1)), Rankings!$A$2:$BK$161, 63, FALSE),0)</f>
        <v>0</v>
      </c>
      <c r="IB65">
        <f>IFERROR(VLOOKUP(_xlfn.NUMBERVALUE(MID(AC65, SEARCH("!", AC65)+1, SEARCH("+", AC65)-SEARCH("!", AC65)-1)), Rankings!$A$2:$BK$161, 63, FALSE),0)</f>
        <v>0</v>
      </c>
      <c r="IC65">
        <f>IFERROR(VLOOKUP(_xlfn.NUMBERVALUE(MID(AD65, SEARCH("!", AD65)+1, SEARCH("+", AD65)-SEARCH("!", AD65)-1)), Rankings!$A$2:$BK$161, 63, FALSE),0)</f>
        <v>0</v>
      </c>
      <c r="ID65">
        <f>IFERROR(VLOOKUP(_xlfn.NUMBERVALUE(MID(AE65, SEARCH("!", AE65)+1, SEARCH("+", AE65)-SEARCH("!", AE65)-1)), Rankings!$A$2:$BK$161, 63, FALSE),0)</f>
        <v>0</v>
      </c>
      <c r="IE65">
        <f>IFERROR(VLOOKUP(_xlfn.NUMBERVALUE(MID(AF65, SEARCH("!", AF65)+1, SEARCH("+", AF65)-SEARCH("!", AF65)-1)), Rankings!$A$2:$BK$161, 63, FALSE),0)</f>
        <v>0</v>
      </c>
      <c r="IF65">
        <f>IFERROR(VLOOKUP(_xlfn.NUMBERVALUE(MID(AG65, SEARCH("!", AG65)+1, SEARCH("+", AG65)-SEARCH("!", AG65)-1)), Rankings!$A$2:$BK$161, 63, FALSE),0)</f>
        <v>0</v>
      </c>
      <c r="IG65">
        <f>IFERROR(VLOOKUP(_xlfn.NUMBERVALUE(MID(AH65, SEARCH("!", AH65)+1, SEARCH("+", AH65)-SEARCH("!", AH65)-1)), Rankings!$A$2:$BK$161, 63, FALSE),0)</f>
        <v>0</v>
      </c>
      <c r="IH65">
        <f>IFERROR(VLOOKUP(_xlfn.NUMBERVALUE(MID(AI65, SEARCH("!", AI65)+1, SEARCH("+", AI65)-SEARCH("!", AI65)-1)), Rankings!$A$2:$BK$161, 63, FALSE),0)</f>
        <v>0</v>
      </c>
      <c r="II65">
        <f>IFERROR(VLOOKUP(_xlfn.NUMBERVALUE(MID(AJ65, SEARCH("!", AJ65)+1, SEARCH("+", AJ65)-SEARCH("!", AJ65)-1)), Rankings!$A$2:$BK$161, 63, FALSE),0)</f>
        <v>0</v>
      </c>
      <c r="IJ65">
        <f>IFERROR(VLOOKUP(_xlfn.NUMBERVALUE(MID(AK65, SEARCH("!", AK65)+1, SEARCH("+", AK65)-SEARCH("!", AK65)-1)), Rankings!$A$2:$BK$161, 63, FALSE),0)</f>
        <v>0</v>
      </c>
      <c r="IK65">
        <f>IFERROR(VLOOKUP(_xlfn.NUMBERVALUE(MID(AL65, SEARCH("!", AL65)+1, SEARCH("+", AL65)-SEARCH("!", AL65)-1)), Rankings!$A$2:$BK$161, 63, FALSE),0)</f>
        <v>0</v>
      </c>
      <c r="IL65">
        <f>IFERROR(VLOOKUP(_xlfn.NUMBERVALUE(MID(AM65, SEARCH("!", AM65)+1, SEARCH("+", AM65)-SEARCH("!", AM65)-1)), Rankings!$A$2:$BK$161, 63, FALSE),0)</f>
        <v>0</v>
      </c>
      <c r="IM65">
        <f>IFERROR(VLOOKUP(_xlfn.NUMBERVALUE(MID(AN65, SEARCH("!", AN65)+1, SEARCH("+", AN65)-SEARCH("!", AN65)-1)), Rankings!$A$2:$BK$161, 63, FALSE),0)</f>
        <v>0</v>
      </c>
      <c r="IN65">
        <f>IFERROR(VLOOKUP(_xlfn.NUMBERVALUE(MID(AO65, SEARCH("!", AO65)+1, SEARCH("+", AO65)-SEARCH("!", AO65)-1)), Rankings!$A$2:$BK$161, 63, FALSE),0)</f>
        <v>0</v>
      </c>
      <c r="IO65">
        <f>IFERROR(VLOOKUP(_xlfn.NUMBERVALUE(MID(AP65, SEARCH("!", AP65)+1, SEARCH("+", AP65)-SEARCH("!", AP65)-1)), Rankings!$A$2:$BK$161, 63, FALSE),0)</f>
        <v>0</v>
      </c>
      <c r="IP65">
        <f>IFERROR(VLOOKUP(_xlfn.NUMBERVALUE(MID(AQ65, SEARCH("!", AQ65)+1, SEARCH("+", AQ65)-SEARCH("!", AQ65)-1)), Rankings!$A$2:$BK$161, 63, FALSE),0)</f>
        <v>0</v>
      </c>
      <c r="IQ65">
        <f>IFERROR(VLOOKUP(_xlfn.NUMBERVALUE(MID(AR65, SEARCH("!", AR65)+1, SEARCH("+", AR65)-SEARCH("!", AR65)-1)), Rankings!$A$2:$BK$161, 63, FALSE),0)</f>
        <v>0</v>
      </c>
      <c r="IR65">
        <f>IFERROR(VLOOKUP(_xlfn.NUMBERVALUE(MID(AS65, SEARCH("!", AS65)+1, SEARCH("+", AS65)-SEARCH("!", AS65)-1)), Rankings!$A$2:$BK$161, 63, FALSE),0)</f>
        <v>0</v>
      </c>
      <c r="IS65">
        <f>IFERROR(VLOOKUP(_xlfn.NUMBERVALUE(MID(AT65, SEARCH("!", AT65)+1, SEARCH("+", AT65)-SEARCH("!", AT65)-1)), Rankings!$A$2:$BK$161, 63, FALSE),0)</f>
        <v>0</v>
      </c>
      <c r="IT65">
        <f>IFERROR(VLOOKUP(_xlfn.NUMBERVALUE(MID(AU65, SEARCH("!", AU65)+1, SEARCH("+", AU65)-SEARCH("!", AU65)-1)), Rankings!$A$2:$BK$161, 63, FALSE),0)</f>
        <v>0</v>
      </c>
      <c r="IU65">
        <f>IFERROR(VLOOKUP(_xlfn.NUMBERVALUE(MID(AV65, SEARCH("!", AV65)+1, SEARCH("+", AV65)-SEARCH("!", AV65)-1)), Rankings!$A$2:$BK$161, 63, FALSE),0)</f>
        <v>0</v>
      </c>
      <c r="IV65">
        <f>IFERROR(VLOOKUP(_xlfn.NUMBERVALUE(MID(AW65, SEARCH("!", AW65)+1, SEARCH("+", AW65)-SEARCH("!", AW65)-1)), Rankings!$A$2:$BK$161, 63, FALSE),0)</f>
        <v>0</v>
      </c>
      <c r="IW65">
        <f>IFERROR(VLOOKUP(_xlfn.NUMBERVALUE(MID(AX65, SEARCH("!", AX65)+1, SEARCH("+", AX65)-SEARCH("!", AX65)-1)), Rankings!$A$2:$BK$161, 63, FALSE),0)</f>
        <v>0</v>
      </c>
      <c r="IX65">
        <f>IFERROR(VLOOKUP(_xlfn.NUMBERVALUE(MID(AY65, SEARCH("!", AY65)+1, SEARCH("+", AY65)-SEARCH("!", AY65)-1)), Rankings!$A$2:$BK$161, 63, FALSE),0)</f>
        <v>0</v>
      </c>
      <c r="IY65">
        <f>IFERROR(VLOOKUP(_xlfn.NUMBERVALUE(MID(AZ65, SEARCH("!", AZ65)+1, SEARCH("+", AZ65)-SEARCH("!", AZ65)-1)), Rankings!$A$2:$BK$161, 63, FALSE),0)</f>
        <v>0</v>
      </c>
      <c r="IZ65">
        <f>IFERROR(VLOOKUP(_xlfn.NUMBERVALUE(MID(BA65, SEARCH("!", BA65)+1, SEARCH("+", BA65)-SEARCH("!", BA65)-1)), Rankings!$A$2:$BK$161, 63, FALSE),0)</f>
        <v>0</v>
      </c>
      <c r="JA65">
        <f>IFERROR(VLOOKUP(_xlfn.NUMBERVALUE(MID(BB65, SEARCH("!", BB65)+1, SEARCH("+", BB65)-SEARCH("!", BB65)-1)), Rankings!$A$2:$BK$161, 63, FALSE),0)</f>
        <v>0</v>
      </c>
      <c r="JB65">
        <f>IFERROR(VLOOKUP(_xlfn.NUMBERVALUE(MID(BC65, SEARCH("!", BC65)+1, SEARCH("+", BC65)-SEARCH("!", BC65)-1)), Rankings!$A$2:$BK$161, 63, FALSE),0)</f>
        <v>0</v>
      </c>
      <c r="JC65">
        <f>IFERROR(VLOOKUP(_xlfn.NUMBERVALUE(MID(BD65, SEARCH("!", BD65)+1, SEARCH("+", BD65)-SEARCH("!", BD65)-1)), Rankings!$A$2:$BK$161, 63, FALSE),0)</f>
        <v>0</v>
      </c>
      <c r="JD65">
        <f>IFERROR(VLOOKUP(_xlfn.NUMBERVALUE(MID(BE65, SEARCH("!", BE65)+1, SEARCH("+", BE65)-SEARCH("!", BE65)-1)), Rankings!$A$2:$BK$161, 63, FALSE),0)</f>
        <v>0</v>
      </c>
      <c r="JE65">
        <f>IFERROR(VLOOKUP(_xlfn.NUMBERVALUE(MID(BF65, SEARCH("!", BF65)+1, SEARCH("+", BF65)-SEARCH("!", BF65)-1)), Rankings!$A$2:$BK$161, 63, FALSE),0)</f>
        <v>0</v>
      </c>
      <c r="JF65">
        <f>IFERROR(VLOOKUP(_xlfn.NUMBERVALUE(MID(BG65, SEARCH("!", BG65)+1, SEARCH("+", BG65)-SEARCH("!", BG65)-1)), Rankings!$A$2:$BK$161, 63, FALSE),0)</f>
        <v>0</v>
      </c>
      <c r="JG65">
        <f>IFERROR(VLOOKUP(_xlfn.NUMBERVALUE(MID(BH65, SEARCH("!", BH65)+1, SEARCH("+", BH65)-SEARCH("!", BH65)-1)), Rankings!$A$2:$BK$161, 63, FALSE),0)</f>
        <v>0</v>
      </c>
      <c r="JH65">
        <f>IFERROR(VLOOKUP(_xlfn.NUMBERVALUE(MID(BI65, SEARCH("!", BI65)+1, SEARCH("+", BI65)-SEARCH("!", BI65)-1)), Rankings!$A$2:$BK$161, 63, FALSE),0)</f>
        <v>0</v>
      </c>
      <c r="JI65">
        <f>IFERROR(VLOOKUP(_xlfn.NUMBERVALUE(MID(BJ65, SEARCH("!", BJ65)+1, SEARCH("+", BJ65)-SEARCH("!", BJ65)-1)), Rankings!$A$2:$BK$161, 63, FALSE),0)</f>
        <v>0</v>
      </c>
      <c r="JJ65">
        <f>IFERROR(VLOOKUP(_xlfn.NUMBERVALUE(MID(BK65, SEARCH("!", BK65)+1, SEARCH("+", BK65)-SEARCH("!", BK65)-1)), Rankings!$A$2:$BK$161, 63, FALSE),0)</f>
        <v>0</v>
      </c>
      <c r="JK65">
        <f>IFERROR(VLOOKUP(_xlfn.NUMBERVALUE(MID(BL65, SEARCH("!", BL65)+1, SEARCH("+", BL65)-SEARCH("!", BL65)-1)), Rankings!$A$2:$BK$161, 63, FALSE),0)</f>
        <v>0</v>
      </c>
      <c r="JL65">
        <f>IFERROR(VLOOKUP(_xlfn.NUMBERVALUE(MID(BM65, SEARCH("!", BM65)+1, SEARCH("+", BM65)-SEARCH("!", BM65)-1)), Rankings!$A$2:$BK$161, 63, FALSE),0)</f>
        <v>0</v>
      </c>
      <c r="JM65">
        <f>IFERROR(VLOOKUP(_xlfn.NUMBERVALUE(MID(BN65, SEARCH("!", BN65)+1, SEARCH("+", BN65)-SEARCH("!", BN65)-1)), Rankings!$A$2:$BK$161, 63, FALSE),0)</f>
        <v>0</v>
      </c>
      <c r="JN65">
        <f>IFERROR(VLOOKUP(_xlfn.NUMBERVALUE(MID(BO65, SEARCH("!", BO65)+1, SEARCH("+", BO65)-SEARCH("!", BO65)-1)), Rankings!$A$2:$BK$161, 63, FALSE),0)</f>
        <v>0</v>
      </c>
      <c r="JO65">
        <f>IFERROR(VLOOKUP(_xlfn.NUMBERVALUE(MID(BP65, SEARCH("!", BP65)+1, SEARCH("+", BP65)-SEARCH("!", BP65)-1)), Rankings!$A$2:$BK$161, 63, FALSE),0)</f>
        <v>0</v>
      </c>
      <c r="JP65">
        <f>IFERROR(VLOOKUP(_xlfn.NUMBERVALUE(MID(BQ65, SEARCH("!", BQ65)+1, SEARCH("+", BQ65)-SEARCH("!", BQ65)-1)), Rankings!$A$2:$BK$161, 63, FALSE),0)</f>
        <v>0</v>
      </c>
      <c r="JQ65">
        <f>IFERROR(VLOOKUP(_xlfn.NUMBERVALUE(MID(BR65, SEARCH("!", BR65)+1, SEARCH("+", BR65)-SEARCH("!", BR65)-1)), Rankings!$A$2:$BK$161, 63, FALSE),0)</f>
        <v>0</v>
      </c>
      <c r="JR65">
        <f>IFERROR(VLOOKUP(_xlfn.NUMBERVALUE(MID(BS65, SEARCH("!", BS65)+1, SEARCH("+", BS65)-SEARCH("!", BS65)-1)), Rankings!$A$2:$BK$161, 63, FALSE),0)</f>
        <v>0</v>
      </c>
      <c r="JS65">
        <f>IFERROR(VLOOKUP(_xlfn.NUMBERVALUE(MID(BT65, SEARCH("!", BT65)+1, SEARCH("+", BT65)-SEARCH("!", BT65)-1)), Rankings!$A$2:$BK$161, 63, FALSE),0)</f>
        <v>0</v>
      </c>
      <c r="JT65">
        <f>IFERROR(VLOOKUP(_xlfn.NUMBERVALUE(MID(BU65, SEARCH("!", BU65)+1, SEARCH("+", BU65)-SEARCH("!", BU65)-1)), Rankings!$A$2:$BK$161, 63, FALSE),0)</f>
        <v>0</v>
      </c>
      <c r="JU65">
        <f>IFERROR(VLOOKUP(_xlfn.NUMBERVALUE(MID(BV65, SEARCH("!", BV65)+1, SEARCH("+", BV65)-SEARCH("!", BV65)-1)), Rankings!$A$2:$BK$161, 63, FALSE),0)</f>
        <v>0</v>
      </c>
      <c r="JV65">
        <f>IFERROR(VLOOKUP(_xlfn.NUMBERVALUE(MID(BW65, SEARCH("!", BW65)+1, SEARCH("+", BW65)-SEARCH("!", BW65)-1)), Rankings!$A$2:$BK$161, 63, FALSE),0)</f>
        <v>0</v>
      </c>
      <c r="JW65">
        <f>IFERROR(VLOOKUP(_xlfn.NUMBERVALUE(MID(BX65, SEARCH("!", BX65)+1, SEARCH("+", BX65)-SEARCH("!", BX65)-1)), Rankings!$A$2:$BK$161, 63, FALSE),0)</f>
        <v>0</v>
      </c>
      <c r="JX65">
        <f>IFERROR(VLOOKUP(_xlfn.NUMBERVALUE(MID(BY65, SEARCH("!", BY65)+1, SEARCH("+", BY65)-SEARCH("!", BY65)-1)), Rankings!$A$2:$BK$161, 63, FALSE),0)</f>
        <v>0</v>
      </c>
      <c r="JY65">
        <f>IFERROR(VLOOKUP(_xlfn.NUMBERVALUE(MID(BZ65, SEARCH("!", BZ65)+1, SEARCH("+", BZ65)-SEARCH("!", BZ65)-1)), Rankings!$A$2:$BK$161, 63, FALSE),0)</f>
        <v>0</v>
      </c>
      <c r="JZ65">
        <f>IFERROR(VLOOKUP(_xlfn.NUMBERVALUE(MID(CA65, SEARCH("!", CA65)+1, SEARCH("+", CA65)-SEARCH("!", CA65)-1)), Rankings!$A$2:$BK$161, 63, FALSE),0)</f>
        <v>0</v>
      </c>
      <c r="KA65">
        <f>IFERROR(VLOOKUP(_xlfn.NUMBERVALUE(MID(CB65, SEARCH("!", CB65)+1, SEARCH("+", CB65)-SEARCH("!", CB65)-1)), Rankings!$A$2:$BK$161, 63, FALSE),0)</f>
        <v>0</v>
      </c>
      <c r="KB65">
        <f>IFERROR(VLOOKUP(_xlfn.NUMBERVALUE(MID(CC65, SEARCH("!", CC65)+1, SEARCH("+", CC65)-SEARCH("!", CC65)-1)), Rankings!$A$2:$BK$161, 63, FALSE),0)</f>
        <v>0</v>
      </c>
      <c r="KC65">
        <f>IFERROR(VLOOKUP(_xlfn.NUMBERVALUE(MID(CD65, SEARCH("!", CD65)+1, SEARCH("+", CD65)-SEARCH("!", CD65)-1)), Rankings!$A$2:$BK$161, 63, FALSE),0)</f>
        <v>0</v>
      </c>
      <c r="KD65">
        <f>IFERROR(VLOOKUP(_xlfn.NUMBERVALUE(MID(CE65, SEARCH("!", CE65)+1, SEARCH("+", CE65)-SEARCH("!", CE65)-1)), Rankings!$A$2:$BK$161, 63, FALSE),0)</f>
        <v>0</v>
      </c>
      <c r="KE65">
        <f>IFERROR(VLOOKUP(_xlfn.NUMBERVALUE(MID(CF65, SEARCH("!", CF65)+1, SEARCH("+", CF65)-SEARCH("!", CF65)-1)), Rankings!$A$2:$BK$161, 63, FALSE),0)</f>
        <v>0</v>
      </c>
      <c r="KF65">
        <f>IFERROR(VLOOKUP(_xlfn.NUMBERVALUE(MID(CG65, SEARCH("!", CG65)+1, SEARCH("+", CG65)-SEARCH("!", CG65)-1)), Rankings!$A$2:$BK$161, 63, FALSE),0)</f>
        <v>0</v>
      </c>
      <c r="KG65">
        <f>IFERROR(VLOOKUP(_xlfn.NUMBERVALUE(MID(CH65, SEARCH("!", CH65)+1, SEARCH("+", CH65)-SEARCH("!", CH65)-1)), Rankings!$A$2:$BK$161, 63, FALSE),0)</f>
        <v>0</v>
      </c>
      <c r="KH65">
        <f>IFERROR(VLOOKUP(_xlfn.NUMBERVALUE(MID(CI65, SEARCH("!", CI65)+1, SEARCH("+", CI65)-SEARCH("!", CI65)-1)), Rankings!$A$2:$BK$161, 63, FALSE),0)</f>
        <v>0</v>
      </c>
      <c r="KI65">
        <f>IFERROR(VLOOKUP(_xlfn.NUMBERVALUE(MID(CJ65, SEARCH("!", CJ65)+1, SEARCH("+", CJ65)-SEARCH("!", CJ65)-1)), Rankings!$A$2:$BK$161, 63, FALSE),0)</f>
        <v>0</v>
      </c>
      <c r="KJ65">
        <f>IFERROR(VLOOKUP(_xlfn.NUMBERVALUE(MID(CK65, SEARCH("!", CK65)+1, SEARCH("+", CK65)-SEARCH("!", CK65)-1)), Rankings!$A$2:$BK$161, 63, FALSE),0)</f>
        <v>0</v>
      </c>
      <c r="KK65">
        <f>IFERROR(VLOOKUP(_xlfn.NUMBERVALUE(MID(CL65, SEARCH("!", CL65)+1, SEARCH("+", CL65)-SEARCH("!", CL65)-1)), Rankings!$A$2:$BK$161, 63, FALSE),0)</f>
        <v>0</v>
      </c>
      <c r="KL65">
        <f>IFERROR(VLOOKUP(_xlfn.NUMBERVALUE(MID(CM65, SEARCH("!", CM65)+1, SEARCH("+", CM65)-SEARCH("!", CM65)-1)), Rankings!$A$2:$BK$161, 63, FALSE),0)</f>
        <v>0</v>
      </c>
      <c r="KM65">
        <f>IFERROR(VLOOKUP(_xlfn.NUMBERVALUE(MID(CN65, SEARCH("!", CN65)+1, SEARCH("+", CN65)-SEARCH("!", CN65)-1)), Rankings!$A$2:$BK$161, 63, FALSE),0)</f>
        <v>0</v>
      </c>
      <c r="KN65">
        <f>IFERROR(VLOOKUP(_xlfn.NUMBERVALUE(MID(CO65, SEARCH("!", CO65)+1, SEARCH("+", CO65)-SEARCH("!", CO65)-1)), Rankings!$A$2:$BK$161, 63, FALSE),0)</f>
        <v>0</v>
      </c>
      <c r="KO65">
        <f>IFERROR(VLOOKUP(_xlfn.NUMBERVALUE(MID(CP65, SEARCH("!", CP65)+1, SEARCH("+", CP65)-SEARCH("!", CP65)-1)), Rankings!$A$2:$BK$161, 63, FALSE),0)</f>
        <v>0</v>
      </c>
      <c r="KP65">
        <f>IFERROR(VLOOKUP(_xlfn.NUMBERVALUE(MID(CQ65, SEARCH("!", CQ65)+1, SEARCH("+", CQ65)-SEARCH("!", CQ65)-1)), Rankings!$A$2:$BK$161, 63, FALSE),0)</f>
        <v>0</v>
      </c>
      <c r="KQ65">
        <f>IFERROR(VLOOKUP(_xlfn.NUMBERVALUE(MID(CR65, SEARCH("!", CR65)+1, SEARCH("+", CR65)-SEARCH("!", CR65)-1)), Rankings!$A$2:$BK$161, 63, FALSE),0)</f>
        <v>0</v>
      </c>
      <c r="KS65" s="4">
        <f t="shared" si="1035"/>
        <v>184</v>
      </c>
      <c r="KT65" s="4">
        <f t="shared" si="1036"/>
        <v>147</v>
      </c>
      <c r="KU65" s="4">
        <f t="shared" si="1037"/>
        <v>144</v>
      </c>
      <c r="KV65" s="4">
        <f t="shared" si="1038"/>
        <v>0</v>
      </c>
      <c r="KY65" s="4">
        <f t="shared" si="1039"/>
        <v>475</v>
      </c>
      <c r="KZ65" s="4"/>
      <c r="LB65">
        <f t="shared" si="1040"/>
        <v>33</v>
      </c>
      <c r="LC65">
        <f t="shared" si="1041"/>
        <v>42</v>
      </c>
      <c r="LD65">
        <f t="shared" si="1042"/>
        <v>27</v>
      </c>
      <c r="LE65">
        <f t="shared" si="1043"/>
        <v>61</v>
      </c>
      <c r="LF65">
        <f t="shared" si="1044"/>
        <v>36</v>
      </c>
      <c r="LG65">
        <f t="shared" si="1045"/>
        <v>61</v>
      </c>
      <c r="LH65">
        <f t="shared" si="1046"/>
        <v>91</v>
      </c>
      <c r="LI65">
        <f t="shared" si="1047"/>
        <v>56</v>
      </c>
      <c r="LJ65">
        <f t="shared" si="1048"/>
        <v>21</v>
      </c>
      <c r="LK65">
        <f t="shared" si="1049"/>
        <v>23</v>
      </c>
      <c r="LL65">
        <f t="shared" si="1050"/>
        <v>24</v>
      </c>
      <c r="LM65">
        <f t="shared" si="1051"/>
        <v>0</v>
      </c>
      <c r="LN65">
        <f t="shared" si="1052"/>
        <v>0</v>
      </c>
      <c r="LO65">
        <f t="shared" si="1053"/>
        <v>0</v>
      </c>
      <c r="LP65">
        <f t="shared" si="1054"/>
        <v>0</v>
      </c>
      <c r="LQ65">
        <f t="shared" si="1055"/>
        <v>0</v>
      </c>
      <c r="LR65">
        <f t="shared" si="1056"/>
        <v>0</v>
      </c>
      <c r="LS65">
        <f t="shared" si="1057"/>
        <v>0</v>
      </c>
      <c r="LT65">
        <f t="shared" si="1058"/>
        <v>0</v>
      </c>
      <c r="LU65">
        <f t="shared" si="1059"/>
        <v>0</v>
      </c>
      <c r="LV65">
        <f t="shared" si="1060"/>
        <v>0</v>
      </c>
      <c r="LW65">
        <f t="shared" si="1061"/>
        <v>0</v>
      </c>
      <c r="LX65">
        <f t="shared" si="1062"/>
        <v>0</v>
      </c>
      <c r="LY65">
        <f t="shared" si="1063"/>
        <v>0</v>
      </c>
      <c r="LZ65">
        <f t="shared" si="1064"/>
        <v>0</v>
      </c>
      <c r="MA65">
        <f t="shared" si="1065"/>
        <v>0</v>
      </c>
      <c r="MB65">
        <f t="shared" si="1066"/>
        <v>0</v>
      </c>
      <c r="MC65">
        <f t="shared" si="1067"/>
        <v>0</v>
      </c>
      <c r="MD65">
        <f t="shared" si="1068"/>
        <v>0</v>
      </c>
      <c r="ME65">
        <f t="shared" si="1069"/>
        <v>0</v>
      </c>
      <c r="MF65">
        <f t="shared" si="1070"/>
        <v>0</v>
      </c>
      <c r="MG65">
        <f t="shared" si="1071"/>
        <v>0</v>
      </c>
      <c r="MH65">
        <f t="shared" si="1072"/>
        <v>0</v>
      </c>
      <c r="MI65">
        <f t="shared" si="1073"/>
        <v>0</v>
      </c>
      <c r="MJ65">
        <f t="shared" si="1074"/>
        <v>0</v>
      </c>
      <c r="MK65">
        <f t="shared" si="1075"/>
        <v>0</v>
      </c>
      <c r="ML65">
        <f t="shared" si="1076"/>
        <v>0</v>
      </c>
      <c r="MM65">
        <f t="shared" si="1077"/>
        <v>0</v>
      </c>
      <c r="MN65">
        <f t="shared" si="1078"/>
        <v>0</v>
      </c>
      <c r="MO65">
        <f t="shared" si="1079"/>
        <v>0</v>
      </c>
      <c r="MP65">
        <f t="shared" si="1080"/>
        <v>0</v>
      </c>
      <c r="MQ65">
        <f t="shared" si="1081"/>
        <v>0</v>
      </c>
      <c r="MR65">
        <f t="shared" si="1082"/>
        <v>0</v>
      </c>
      <c r="MS65">
        <f t="shared" si="1083"/>
        <v>0</v>
      </c>
      <c r="MT65">
        <f t="shared" si="1084"/>
        <v>0</v>
      </c>
      <c r="MU65">
        <f t="shared" si="1085"/>
        <v>0</v>
      </c>
      <c r="MV65">
        <f t="shared" si="1086"/>
        <v>0</v>
      </c>
      <c r="MW65">
        <f t="shared" si="1087"/>
        <v>0</v>
      </c>
      <c r="MX65">
        <f t="shared" si="1088"/>
        <v>0</v>
      </c>
      <c r="MY65">
        <f t="shared" si="1089"/>
        <v>0</v>
      </c>
      <c r="MZ65">
        <f t="shared" si="1090"/>
        <v>0</v>
      </c>
      <c r="NA65">
        <f t="shared" si="1091"/>
        <v>0</v>
      </c>
      <c r="NB65">
        <f t="shared" si="1092"/>
        <v>0</v>
      </c>
      <c r="NC65">
        <f t="shared" si="1093"/>
        <v>0</v>
      </c>
      <c r="ND65">
        <f t="shared" si="1094"/>
        <v>0</v>
      </c>
      <c r="NE65">
        <f t="shared" si="1095"/>
        <v>0</v>
      </c>
      <c r="NF65">
        <f t="shared" si="1096"/>
        <v>0</v>
      </c>
      <c r="NG65">
        <f t="shared" si="1097"/>
        <v>0</v>
      </c>
      <c r="NH65">
        <f t="shared" si="1098"/>
        <v>0</v>
      </c>
      <c r="NI65">
        <f t="shared" si="1099"/>
        <v>0</v>
      </c>
      <c r="NJ65">
        <f t="shared" si="1100"/>
        <v>0</v>
      </c>
      <c r="NK65">
        <f t="shared" si="1101"/>
        <v>0</v>
      </c>
      <c r="NL65">
        <f t="shared" si="1102"/>
        <v>0</v>
      </c>
      <c r="NM65">
        <f t="shared" si="1103"/>
        <v>0</v>
      </c>
      <c r="NN65">
        <f t="shared" si="1104"/>
        <v>0</v>
      </c>
      <c r="NO65">
        <f t="shared" si="1105"/>
        <v>0</v>
      </c>
      <c r="NP65">
        <f t="shared" si="1106"/>
        <v>0</v>
      </c>
      <c r="NQ65">
        <f t="shared" si="1107"/>
        <v>0</v>
      </c>
      <c r="NR65">
        <f t="shared" si="1108"/>
        <v>0</v>
      </c>
      <c r="NS65">
        <f t="shared" si="1109"/>
        <v>0</v>
      </c>
      <c r="NT65">
        <f t="shared" si="1110"/>
        <v>0</v>
      </c>
      <c r="NU65">
        <f t="shared" si="1111"/>
        <v>0</v>
      </c>
      <c r="NV65">
        <f t="shared" si="1112"/>
        <v>0</v>
      </c>
      <c r="NW65">
        <f t="shared" si="1113"/>
        <v>0</v>
      </c>
      <c r="NX65">
        <f t="shared" si="1114"/>
        <v>0</v>
      </c>
      <c r="NY65">
        <f t="shared" si="1115"/>
        <v>0</v>
      </c>
      <c r="NZ65">
        <f t="shared" si="1116"/>
        <v>0</v>
      </c>
      <c r="OA65">
        <f t="shared" si="1117"/>
        <v>0</v>
      </c>
      <c r="OB65">
        <f t="shared" si="1118"/>
        <v>0</v>
      </c>
      <c r="OC65">
        <f t="shared" si="1119"/>
        <v>0</v>
      </c>
      <c r="OD65">
        <f t="shared" si="1120"/>
        <v>0</v>
      </c>
      <c r="OE65">
        <f t="shared" si="1121"/>
        <v>0</v>
      </c>
      <c r="OF65">
        <f t="shared" si="1122"/>
        <v>0</v>
      </c>
      <c r="OG65">
        <f t="shared" si="1123"/>
        <v>0</v>
      </c>
      <c r="OH65">
        <f t="shared" si="1124"/>
        <v>0</v>
      </c>
      <c r="OJ65" s="4">
        <f t="shared" si="1125"/>
        <v>200</v>
      </c>
      <c r="OK65" s="4">
        <f t="shared" si="1126"/>
        <v>40</v>
      </c>
      <c r="OL65" s="4">
        <f t="shared" si="1127"/>
        <v>130</v>
      </c>
      <c r="OM65" s="4">
        <f t="shared" si="1128"/>
        <v>0</v>
      </c>
      <c r="OP65" s="4">
        <f t="shared" si="1129"/>
        <v>370</v>
      </c>
      <c r="OQ65" s="4"/>
      <c r="OS65">
        <f t="shared" si="1130"/>
        <v>39</v>
      </c>
      <c r="OT65">
        <f t="shared" si="1131"/>
        <v>45</v>
      </c>
      <c r="OU65">
        <f t="shared" si="1132"/>
        <v>19</v>
      </c>
      <c r="OV65">
        <f t="shared" si="1133"/>
        <v>10</v>
      </c>
      <c r="OW65">
        <f t="shared" si="1134"/>
        <v>31</v>
      </c>
      <c r="OX65">
        <f t="shared" si="1135"/>
        <v>33</v>
      </c>
      <c r="OY65">
        <f t="shared" si="1136"/>
        <v>10</v>
      </c>
      <c r="OZ65">
        <f t="shared" si="1137"/>
        <v>30</v>
      </c>
      <c r="PA65">
        <f t="shared" si="1138"/>
        <v>64</v>
      </c>
      <c r="PB65">
        <f t="shared" si="1139"/>
        <v>64</v>
      </c>
      <c r="PC65">
        <f t="shared" si="1140"/>
        <v>25</v>
      </c>
      <c r="PD65">
        <f t="shared" si="1141"/>
        <v>0</v>
      </c>
      <c r="PE65">
        <f t="shared" si="1142"/>
        <v>0</v>
      </c>
      <c r="PF65">
        <f t="shared" si="1143"/>
        <v>0</v>
      </c>
      <c r="PG65">
        <f t="shared" si="1144"/>
        <v>0</v>
      </c>
      <c r="PH65">
        <f t="shared" si="1145"/>
        <v>0</v>
      </c>
      <c r="PI65">
        <f t="shared" si="1146"/>
        <v>0</v>
      </c>
      <c r="PJ65">
        <f t="shared" si="1147"/>
        <v>0</v>
      </c>
      <c r="PK65">
        <f t="shared" si="1148"/>
        <v>0</v>
      </c>
      <c r="PL65">
        <f t="shared" si="1149"/>
        <v>0</v>
      </c>
      <c r="PM65">
        <f t="shared" si="1150"/>
        <v>0</v>
      </c>
      <c r="PN65">
        <f t="shared" si="1151"/>
        <v>0</v>
      </c>
      <c r="PO65">
        <f t="shared" si="1152"/>
        <v>0</v>
      </c>
      <c r="PP65">
        <f t="shared" si="1153"/>
        <v>0</v>
      </c>
      <c r="PQ65">
        <f t="shared" si="1154"/>
        <v>0</v>
      </c>
      <c r="PR65">
        <f t="shared" si="1155"/>
        <v>0</v>
      </c>
      <c r="PS65">
        <f t="shared" si="1156"/>
        <v>0</v>
      </c>
      <c r="PT65">
        <f t="shared" si="1157"/>
        <v>0</v>
      </c>
      <c r="PU65">
        <f t="shared" si="1158"/>
        <v>0</v>
      </c>
      <c r="PV65">
        <f t="shared" si="1159"/>
        <v>0</v>
      </c>
      <c r="PW65">
        <f t="shared" si="1160"/>
        <v>0</v>
      </c>
      <c r="PX65">
        <f t="shared" si="1161"/>
        <v>0</v>
      </c>
      <c r="PY65">
        <f t="shared" si="1162"/>
        <v>0</v>
      </c>
      <c r="PZ65">
        <f t="shared" si="1163"/>
        <v>0</v>
      </c>
      <c r="QA65">
        <f t="shared" si="1164"/>
        <v>0</v>
      </c>
      <c r="QB65">
        <f t="shared" si="1165"/>
        <v>0</v>
      </c>
      <c r="QC65">
        <f t="shared" si="1166"/>
        <v>0</v>
      </c>
      <c r="QD65">
        <f t="shared" si="1167"/>
        <v>0</v>
      </c>
      <c r="QE65">
        <f t="shared" si="1168"/>
        <v>0</v>
      </c>
      <c r="QF65">
        <f t="shared" si="1169"/>
        <v>0</v>
      </c>
      <c r="QG65">
        <f t="shared" si="1170"/>
        <v>0</v>
      </c>
      <c r="QH65">
        <f t="shared" si="1171"/>
        <v>0</v>
      </c>
      <c r="QI65">
        <f t="shared" si="1172"/>
        <v>0</v>
      </c>
      <c r="QJ65">
        <f t="shared" si="1173"/>
        <v>0</v>
      </c>
      <c r="QK65">
        <f t="shared" si="1174"/>
        <v>0</v>
      </c>
      <c r="QL65">
        <f t="shared" si="1175"/>
        <v>0</v>
      </c>
      <c r="QM65">
        <f t="shared" si="1176"/>
        <v>0</v>
      </c>
      <c r="QN65">
        <f t="shared" si="1177"/>
        <v>0</v>
      </c>
      <c r="QO65">
        <f t="shared" si="1178"/>
        <v>0</v>
      </c>
      <c r="QP65">
        <f t="shared" si="1179"/>
        <v>0</v>
      </c>
      <c r="QQ65">
        <f t="shared" si="1180"/>
        <v>0</v>
      </c>
      <c r="QR65">
        <f t="shared" si="1181"/>
        <v>0</v>
      </c>
      <c r="QS65">
        <f t="shared" si="1182"/>
        <v>0</v>
      </c>
      <c r="QT65">
        <f t="shared" si="1183"/>
        <v>0</v>
      </c>
      <c r="QU65">
        <f t="shared" si="1184"/>
        <v>0</v>
      </c>
      <c r="QV65">
        <f t="shared" si="1185"/>
        <v>0</v>
      </c>
      <c r="QW65">
        <f t="shared" si="1186"/>
        <v>0</v>
      </c>
      <c r="QX65">
        <f t="shared" si="1187"/>
        <v>0</v>
      </c>
      <c r="QY65">
        <f t="shared" si="1188"/>
        <v>0</v>
      </c>
      <c r="QZ65">
        <f t="shared" si="1189"/>
        <v>0</v>
      </c>
      <c r="RA65">
        <f t="shared" si="1190"/>
        <v>0</v>
      </c>
      <c r="RB65">
        <f t="shared" si="1191"/>
        <v>0</v>
      </c>
      <c r="RC65">
        <f t="shared" si="1192"/>
        <v>0</v>
      </c>
      <c r="RD65">
        <f t="shared" si="1193"/>
        <v>0</v>
      </c>
      <c r="RE65">
        <f t="shared" si="1194"/>
        <v>0</v>
      </c>
      <c r="RF65">
        <f t="shared" si="1195"/>
        <v>0</v>
      </c>
      <c r="RG65">
        <f t="shared" si="1196"/>
        <v>0</v>
      </c>
      <c r="RH65">
        <f t="shared" si="1197"/>
        <v>0</v>
      </c>
      <c r="RI65">
        <f t="shared" si="1198"/>
        <v>0</v>
      </c>
      <c r="RJ65">
        <f t="shared" si="1199"/>
        <v>0</v>
      </c>
      <c r="RK65">
        <f t="shared" si="1200"/>
        <v>0</v>
      </c>
      <c r="RL65">
        <f t="shared" si="1201"/>
        <v>0</v>
      </c>
      <c r="RM65">
        <f t="shared" si="1202"/>
        <v>0</v>
      </c>
      <c r="RN65">
        <f t="shared" si="1203"/>
        <v>0</v>
      </c>
      <c r="RO65">
        <f t="shared" si="1204"/>
        <v>0</v>
      </c>
      <c r="RP65">
        <f t="shared" si="1205"/>
        <v>0</v>
      </c>
      <c r="RQ65">
        <f t="shared" si="1206"/>
        <v>0</v>
      </c>
      <c r="RR65">
        <f t="shared" si="1207"/>
        <v>0</v>
      </c>
      <c r="RS65">
        <f t="shared" si="1208"/>
        <v>0</v>
      </c>
      <c r="RT65">
        <f t="shared" si="1209"/>
        <v>0</v>
      </c>
      <c r="RU65">
        <f t="shared" si="1210"/>
        <v>0</v>
      </c>
      <c r="RV65">
        <f t="shared" si="1211"/>
        <v>0</v>
      </c>
      <c r="RW65">
        <f t="shared" si="1212"/>
        <v>0</v>
      </c>
      <c r="RX65">
        <f t="shared" si="1213"/>
        <v>0</v>
      </c>
      <c r="RY65">
        <f t="shared" si="1214"/>
        <v>0</v>
      </c>
      <c r="SA65" s="4">
        <f t="shared" si="1215"/>
        <v>18.600000000000001</v>
      </c>
      <c r="SB65" s="4">
        <f t="shared" si="1216"/>
        <v>9.3000000000000007</v>
      </c>
      <c r="SC65" s="4">
        <f t="shared" si="1217"/>
        <v>15.59</v>
      </c>
      <c r="SD65" s="4">
        <f t="shared" si="1218"/>
        <v>0</v>
      </c>
      <c r="SF65" s="4">
        <f t="shared" si="1219"/>
        <v>43.49</v>
      </c>
      <c r="SI65">
        <f t="shared" si="1220"/>
        <v>3.75</v>
      </c>
      <c r="SJ65">
        <f t="shared" si="1221"/>
        <v>3.67</v>
      </c>
      <c r="SK65">
        <f t="shared" si="1222"/>
        <v>2.88</v>
      </c>
      <c r="SL65">
        <f t="shared" si="1223"/>
        <v>4.33</v>
      </c>
      <c r="SM65">
        <f t="shared" si="1224"/>
        <v>3.56</v>
      </c>
      <c r="SN65">
        <f t="shared" si="1225"/>
        <v>5.13</v>
      </c>
      <c r="SO65">
        <f t="shared" si="1226"/>
        <v>5</v>
      </c>
      <c r="SP65">
        <f t="shared" si="1227"/>
        <v>4.3</v>
      </c>
      <c r="SQ65">
        <f t="shared" si="1228"/>
        <v>3.17</v>
      </c>
      <c r="SR65">
        <f t="shared" si="1229"/>
        <v>4.2</v>
      </c>
      <c r="SS65">
        <f t="shared" si="1230"/>
        <v>3.5</v>
      </c>
      <c r="ST65" t="str">
        <f t="shared" si="1231"/>
        <v>0</v>
      </c>
      <c r="SU65" t="str">
        <f t="shared" si="1232"/>
        <v>0</v>
      </c>
      <c r="SV65" t="str">
        <f t="shared" si="1233"/>
        <v>0</v>
      </c>
      <c r="SW65" t="str">
        <f t="shared" si="1234"/>
        <v>0</v>
      </c>
      <c r="SX65" t="str">
        <f t="shared" si="1235"/>
        <v>0</v>
      </c>
      <c r="SY65" t="str">
        <f t="shared" si="1236"/>
        <v>0</v>
      </c>
      <c r="SZ65" t="str">
        <f t="shared" si="1237"/>
        <v>0</v>
      </c>
      <c r="TA65" t="str">
        <f t="shared" si="1238"/>
        <v>0</v>
      </c>
      <c r="TB65" t="str">
        <f t="shared" si="1239"/>
        <v>0</v>
      </c>
      <c r="TC65" t="str">
        <f t="shared" si="1240"/>
        <v>0</v>
      </c>
      <c r="TD65" t="str">
        <f t="shared" si="1241"/>
        <v>0</v>
      </c>
      <c r="TE65" t="str">
        <f t="shared" si="1242"/>
        <v>0</v>
      </c>
      <c r="TF65" t="str">
        <f t="shared" si="1243"/>
        <v>0</v>
      </c>
      <c r="TG65" t="str">
        <f t="shared" si="1244"/>
        <v>0</v>
      </c>
      <c r="TH65" t="str">
        <f t="shared" si="1245"/>
        <v>0</v>
      </c>
      <c r="TI65" t="str">
        <f t="shared" si="1246"/>
        <v>0</v>
      </c>
      <c r="TJ65" t="str">
        <f t="shared" si="1247"/>
        <v>0</v>
      </c>
      <c r="TK65" t="str">
        <f t="shared" si="1248"/>
        <v>0</v>
      </c>
      <c r="TL65" t="str">
        <f t="shared" si="1249"/>
        <v>0</v>
      </c>
      <c r="TM65" t="str">
        <f t="shared" si="1250"/>
        <v>0</v>
      </c>
      <c r="TN65" t="str">
        <f t="shared" si="1251"/>
        <v>0</v>
      </c>
      <c r="TO65" t="str">
        <f t="shared" si="1252"/>
        <v>0</v>
      </c>
      <c r="TP65" t="str">
        <f t="shared" si="1253"/>
        <v>0</v>
      </c>
      <c r="TQ65" t="str">
        <f t="shared" si="1254"/>
        <v>0</v>
      </c>
      <c r="TR65" t="str">
        <f t="shared" si="1255"/>
        <v>0</v>
      </c>
      <c r="TS65" t="str">
        <f t="shared" si="1256"/>
        <v>0</v>
      </c>
      <c r="TT65" t="str">
        <f t="shared" si="1257"/>
        <v>0</v>
      </c>
      <c r="TU65" t="str">
        <f t="shared" si="1258"/>
        <v>0</v>
      </c>
      <c r="TV65" t="str">
        <f t="shared" si="1259"/>
        <v>0</v>
      </c>
      <c r="TW65" t="str">
        <f t="shared" si="1260"/>
        <v>0</v>
      </c>
      <c r="TX65" t="str">
        <f t="shared" si="1261"/>
        <v>0</v>
      </c>
      <c r="TY65" t="str">
        <f t="shared" si="1262"/>
        <v>0</v>
      </c>
      <c r="TZ65" t="str">
        <f t="shared" si="1263"/>
        <v>0</v>
      </c>
      <c r="UA65" t="str">
        <f t="shared" si="1264"/>
        <v>0</v>
      </c>
      <c r="UB65" t="str">
        <f t="shared" si="1265"/>
        <v>0</v>
      </c>
      <c r="UC65" t="str">
        <f t="shared" si="1266"/>
        <v>0</v>
      </c>
      <c r="UD65" t="str">
        <f t="shared" si="1267"/>
        <v>0</v>
      </c>
      <c r="UE65" t="str">
        <f t="shared" si="1268"/>
        <v>0</v>
      </c>
      <c r="UF65" t="str">
        <f t="shared" si="1269"/>
        <v>0</v>
      </c>
      <c r="UG65" t="str">
        <f t="shared" si="1270"/>
        <v>0</v>
      </c>
      <c r="UH65" t="str">
        <f t="shared" si="1271"/>
        <v>0</v>
      </c>
      <c r="UI65" t="str">
        <f t="shared" si="1272"/>
        <v>0</v>
      </c>
      <c r="UJ65" t="str">
        <f t="shared" si="1273"/>
        <v>0</v>
      </c>
      <c r="UK65" t="str">
        <f t="shared" si="1274"/>
        <v>0</v>
      </c>
      <c r="UL65" t="str">
        <f t="shared" si="1275"/>
        <v>0</v>
      </c>
      <c r="UM65" t="str">
        <f t="shared" si="1276"/>
        <v>0</v>
      </c>
      <c r="UN65" t="str">
        <f t="shared" si="1277"/>
        <v>0</v>
      </c>
      <c r="UO65" t="str">
        <f t="shared" si="1278"/>
        <v>0</v>
      </c>
      <c r="UP65" t="str">
        <f t="shared" si="1279"/>
        <v>0</v>
      </c>
      <c r="UQ65" t="str">
        <f t="shared" si="1280"/>
        <v>0</v>
      </c>
      <c r="UR65" t="str">
        <f t="shared" si="1281"/>
        <v>0</v>
      </c>
      <c r="US65" t="str">
        <f t="shared" si="1282"/>
        <v>0</v>
      </c>
      <c r="UT65" t="str">
        <f t="shared" si="1283"/>
        <v>0</v>
      </c>
      <c r="UU65" t="str">
        <f t="shared" si="1284"/>
        <v>0</v>
      </c>
      <c r="UV65" t="str">
        <f t="shared" si="1285"/>
        <v>0</v>
      </c>
      <c r="UW65" t="str">
        <f t="shared" si="1286"/>
        <v>0</v>
      </c>
      <c r="UX65" t="str">
        <f t="shared" si="1287"/>
        <v>0</v>
      </c>
      <c r="UY65" t="str">
        <f t="shared" si="1288"/>
        <v>0</v>
      </c>
      <c r="UZ65" t="str">
        <f t="shared" si="1289"/>
        <v>0</v>
      </c>
      <c r="VA65" t="str">
        <f t="shared" si="1290"/>
        <v>0</v>
      </c>
      <c r="VB65" t="str">
        <f t="shared" si="1291"/>
        <v>0</v>
      </c>
      <c r="VC65" t="str">
        <f t="shared" si="1292"/>
        <v>0</v>
      </c>
      <c r="VD65" t="str">
        <f t="shared" si="1293"/>
        <v>0</v>
      </c>
      <c r="VE65" t="str">
        <f t="shared" si="1294"/>
        <v>0</v>
      </c>
      <c r="VF65" t="str">
        <f t="shared" si="1295"/>
        <v>0</v>
      </c>
      <c r="VG65" t="str">
        <f t="shared" si="1296"/>
        <v>0</v>
      </c>
      <c r="VH65" t="str">
        <f t="shared" si="1297"/>
        <v>0</v>
      </c>
      <c r="VI65" t="str">
        <f t="shared" si="1298"/>
        <v>0</v>
      </c>
      <c r="VJ65" t="str">
        <f t="shared" si="1299"/>
        <v>0</v>
      </c>
      <c r="VK65" t="str">
        <f t="shared" si="1300"/>
        <v>0</v>
      </c>
      <c r="VL65" t="str">
        <f t="shared" si="1301"/>
        <v>0</v>
      </c>
      <c r="VM65" t="str">
        <f t="shared" si="1302"/>
        <v>0</v>
      </c>
      <c r="VN65" t="str">
        <f t="shared" si="1303"/>
        <v>0</v>
      </c>
      <c r="VO65" t="str">
        <f t="shared" si="1304"/>
        <v>0</v>
      </c>
      <c r="VQ65" s="4">
        <f t="shared" si="1305"/>
        <v>20.659999999999997</v>
      </c>
      <c r="VR65" s="4">
        <f t="shared" si="1306"/>
        <v>22.95</v>
      </c>
      <c r="VS65" s="4">
        <f t="shared" si="1307"/>
        <v>-4.129999999999999</v>
      </c>
      <c r="VT65" s="4">
        <f t="shared" si="1308"/>
        <v>0</v>
      </c>
      <c r="VV65" s="4">
        <f t="shared" si="1309"/>
        <v>39.480000000000004</v>
      </c>
      <c r="VY65">
        <f t="shared" si="1310"/>
        <v>1.39</v>
      </c>
      <c r="VZ65">
        <f t="shared" si="1311"/>
        <v>7.14</v>
      </c>
      <c r="WA65">
        <f t="shared" si="1312"/>
        <v>7.0000000000000007E-2</v>
      </c>
      <c r="WB65">
        <f t="shared" si="1313"/>
        <v>3.06</v>
      </c>
      <c r="WC65">
        <f t="shared" si="1314"/>
        <v>-4.0199999999999996</v>
      </c>
      <c r="WD65">
        <f t="shared" si="1315"/>
        <v>17.559999999999999</v>
      </c>
      <c r="WE65">
        <f t="shared" si="1316"/>
        <v>14.41</v>
      </c>
      <c r="WF65">
        <f t="shared" si="1317"/>
        <v>8.5399999999999991</v>
      </c>
      <c r="WG65">
        <f t="shared" si="1318"/>
        <v>-5.5</v>
      </c>
      <c r="WH65">
        <f t="shared" si="1319"/>
        <v>-11.93</v>
      </c>
      <c r="WI65">
        <f t="shared" si="1320"/>
        <v>8.76</v>
      </c>
      <c r="WJ65">
        <f t="shared" si="1321"/>
        <v>0</v>
      </c>
      <c r="WK65">
        <f t="shared" si="1322"/>
        <v>0</v>
      </c>
      <c r="WL65">
        <f t="shared" si="1323"/>
        <v>0</v>
      </c>
      <c r="WM65">
        <f t="shared" si="1324"/>
        <v>0</v>
      </c>
      <c r="WN65">
        <f t="shared" si="1325"/>
        <v>0</v>
      </c>
      <c r="WO65">
        <f t="shared" si="1326"/>
        <v>0</v>
      </c>
      <c r="WP65">
        <f t="shared" si="1327"/>
        <v>0</v>
      </c>
      <c r="WQ65">
        <f t="shared" si="1328"/>
        <v>0</v>
      </c>
      <c r="WR65">
        <f t="shared" si="1329"/>
        <v>0</v>
      </c>
      <c r="WS65">
        <f t="shared" si="1330"/>
        <v>0</v>
      </c>
      <c r="WT65">
        <f t="shared" si="1331"/>
        <v>0</v>
      </c>
      <c r="WU65">
        <f t="shared" si="1332"/>
        <v>0</v>
      </c>
      <c r="WV65">
        <f t="shared" si="1333"/>
        <v>0</v>
      </c>
      <c r="WW65">
        <f t="shared" si="1334"/>
        <v>0</v>
      </c>
      <c r="WX65">
        <f t="shared" si="1335"/>
        <v>0</v>
      </c>
      <c r="WY65">
        <f t="shared" si="1336"/>
        <v>0</v>
      </c>
      <c r="WZ65">
        <f t="shared" si="1337"/>
        <v>0</v>
      </c>
      <c r="XA65">
        <f t="shared" si="1338"/>
        <v>0</v>
      </c>
      <c r="XB65">
        <f t="shared" si="1339"/>
        <v>0</v>
      </c>
      <c r="XC65">
        <f t="shared" si="1340"/>
        <v>0</v>
      </c>
      <c r="XD65">
        <f t="shared" si="1341"/>
        <v>0</v>
      </c>
      <c r="XE65">
        <f t="shared" si="1342"/>
        <v>0</v>
      </c>
      <c r="XF65">
        <f t="shared" si="1343"/>
        <v>0</v>
      </c>
      <c r="XG65">
        <f t="shared" si="1344"/>
        <v>0</v>
      </c>
      <c r="XH65">
        <f t="shared" si="1345"/>
        <v>0</v>
      </c>
      <c r="XI65">
        <f t="shared" si="1346"/>
        <v>0</v>
      </c>
      <c r="XJ65">
        <f t="shared" si="1347"/>
        <v>0</v>
      </c>
      <c r="XK65">
        <f t="shared" si="1348"/>
        <v>0</v>
      </c>
      <c r="XL65">
        <f t="shared" si="1349"/>
        <v>0</v>
      </c>
      <c r="XM65">
        <f t="shared" si="1350"/>
        <v>0</v>
      </c>
      <c r="XN65">
        <f t="shared" si="1351"/>
        <v>0</v>
      </c>
      <c r="XO65">
        <f t="shared" si="1352"/>
        <v>0</v>
      </c>
      <c r="XP65">
        <f t="shared" si="1353"/>
        <v>0</v>
      </c>
      <c r="XQ65">
        <f t="shared" si="1354"/>
        <v>0</v>
      </c>
      <c r="XR65">
        <f t="shared" si="1355"/>
        <v>0</v>
      </c>
      <c r="XS65">
        <f t="shared" si="1356"/>
        <v>0</v>
      </c>
      <c r="XT65">
        <f t="shared" si="1357"/>
        <v>0</v>
      </c>
      <c r="XU65">
        <f t="shared" si="1358"/>
        <v>0</v>
      </c>
      <c r="XV65">
        <f t="shared" si="1359"/>
        <v>0</v>
      </c>
      <c r="XW65">
        <f t="shared" si="1360"/>
        <v>0</v>
      </c>
      <c r="XX65">
        <f t="shared" si="1361"/>
        <v>0</v>
      </c>
      <c r="XY65">
        <f t="shared" si="1362"/>
        <v>0</v>
      </c>
      <c r="XZ65">
        <f t="shared" si="1363"/>
        <v>0</v>
      </c>
      <c r="YA65">
        <f t="shared" si="1364"/>
        <v>0</v>
      </c>
      <c r="YB65">
        <f t="shared" si="1365"/>
        <v>0</v>
      </c>
      <c r="YC65">
        <f t="shared" si="1366"/>
        <v>0</v>
      </c>
      <c r="YD65">
        <f t="shared" si="1367"/>
        <v>0</v>
      </c>
      <c r="YE65">
        <f t="shared" si="1368"/>
        <v>0</v>
      </c>
      <c r="YF65">
        <f t="shared" si="1369"/>
        <v>0</v>
      </c>
      <c r="YG65">
        <f t="shared" si="1370"/>
        <v>0</v>
      </c>
      <c r="YH65">
        <f t="shared" si="1371"/>
        <v>0</v>
      </c>
      <c r="YI65">
        <f t="shared" si="1372"/>
        <v>0</v>
      </c>
      <c r="YJ65">
        <f t="shared" si="1373"/>
        <v>0</v>
      </c>
      <c r="YK65">
        <f t="shared" si="1374"/>
        <v>0</v>
      </c>
      <c r="YL65">
        <f t="shared" si="1375"/>
        <v>0</v>
      </c>
      <c r="YM65">
        <f t="shared" si="1376"/>
        <v>0</v>
      </c>
      <c r="YN65">
        <f t="shared" si="1377"/>
        <v>0</v>
      </c>
      <c r="YO65">
        <f t="shared" si="1378"/>
        <v>0</v>
      </c>
      <c r="YP65">
        <f t="shared" si="1379"/>
        <v>0</v>
      </c>
      <c r="YQ65">
        <f t="shared" si="1380"/>
        <v>0</v>
      </c>
      <c r="YR65">
        <f t="shared" si="1381"/>
        <v>0</v>
      </c>
      <c r="YS65">
        <f t="shared" si="1382"/>
        <v>0</v>
      </c>
      <c r="YT65">
        <f t="shared" si="1383"/>
        <v>0</v>
      </c>
      <c r="YU65">
        <f t="shared" si="1384"/>
        <v>0</v>
      </c>
      <c r="YV65">
        <f t="shared" si="1385"/>
        <v>0</v>
      </c>
      <c r="YW65">
        <f t="shared" si="1386"/>
        <v>0</v>
      </c>
      <c r="YX65">
        <f t="shared" si="1387"/>
        <v>0</v>
      </c>
      <c r="YY65">
        <f t="shared" si="1388"/>
        <v>0</v>
      </c>
      <c r="YZ65">
        <f t="shared" si="1389"/>
        <v>0</v>
      </c>
      <c r="ZA65">
        <f t="shared" si="1390"/>
        <v>0</v>
      </c>
      <c r="ZB65">
        <f t="shared" si="1391"/>
        <v>0</v>
      </c>
      <c r="ZC65">
        <f t="shared" si="1392"/>
        <v>0</v>
      </c>
      <c r="ZD65">
        <f t="shared" si="1393"/>
        <v>0</v>
      </c>
      <c r="ZE65">
        <f t="shared" si="1394"/>
        <v>0</v>
      </c>
      <c r="ZG65" s="4">
        <f t="shared" si="1395"/>
        <v>306</v>
      </c>
      <c r="ZH65" s="4">
        <f t="shared" si="1396"/>
        <v>109</v>
      </c>
      <c r="ZI65" s="4">
        <f t="shared" si="1397"/>
        <v>282</v>
      </c>
      <c r="ZJ65" s="4">
        <f t="shared" si="1398"/>
        <v>0</v>
      </c>
      <c r="ZL65" s="4">
        <f t="shared" si="1399"/>
        <v>697</v>
      </c>
      <c r="ZO65">
        <f t="shared" si="1400"/>
        <v>63</v>
      </c>
      <c r="ZP65">
        <f t="shared" si="1401"/>
        <v>62</v>
      </c>
      <c r="ZQ65">
        <f t="shared" si="1402"/>
        <v>51</v>
      </c>
      <c r="ZR65">
        <f t="shared" si="1403"/>
        <v>61</v>
      </c>
      <c r="ZS65">
        <f t="shared" si="1404"/>
        <v>73</v>
      </c>
      <c r="ZT65">
        <f t="shared" si="1405"/>
        <v>38</v>
      </c>
      <c r="ZU65">
        <f t="shared" si="1406"/>
        <v>38</v>
      </c>
      <c r="ZV65">
        <f t="shared" si="1407"/>
        <v>71</v>
      </c>
      <c r="ZW65">
        <f t="shared" si="1408"/>
        <v>92</v>
      </c>
      <c r="ZX65">
        <f t="shared" si="1409"/>
        <v>86</v>
      </c>
      <c r="ZY65">
        <f t="shared" si="1410"/>
        <v>62</v>
      </c>
      <c r="ZZ65">
        <f t="shared" si="1411"/>
        <v>0</v>
      </c>
      <c r="AAA65">
        <f t="shared" si="1412"/>
        <v>0</v>
      </c>
      <c r="AAB65">
        <f t="shared" si="1413"/>
        <v>0</v>
      </c>
      <c r="AAC65">
        <f t="shared" si="1414"/>
        <v>0</v>
      </c>
      <c r="AAD65">
        <f t="shared" si="1415"/>
        <v>0</v>
      </c>
      <c r="AAE65">
        <f t="shared" si="1416"/>
        <v>0</v>
      </c>
      <c r="AAF65">
        <f t="shared" si="1417"/>
        <v>0</v>
      </c>
      <c r="AAG65">
        <f t="shared" si="1418"/>
        <v>0</v>
      </c>
      <c r="AAH65">
        <f t="shared" si="1419"/>
        <v>0</v>
      </c>
      <c r="AAI65">
        <f t="shared" si="1420"/>
        <v>0</v>
      </c>
      <c r="AAJ65">
        <f t="shared" si="1421"/>
        <v>0</v>
      </c>
      <c r="AAK65">
        <f t="shared" si="1422"/>
        <v>0</v>
      </c>
      <c r="AAL65">
        <f t="shared" si="1423"/>
        <v>0</v>
      </c>
      <c r="AAM65">
        <f t="shared" si="1424"/>
        <v>0</v>
      </c>
      <c r="AAN65">
        <f t="shared" si="1425"/>
        <v>0</v>
      </c>
      <c r="AAO65">
        <f t="shared" si="1426"/>
        <v>0</v>
      </c>
      <c r="AAP65">
        <f t="shared" si="1427"/>
        <v>0</v>
      </c>
      <c r="AAQ65">
        <f t="shared" si="1428"/>
        <v>0</v>
      </c>
      <c r="AAR65">
        <f t="shared" si="1429"/>
        <v>0</v>
      </c>
      <c r="AAS65">
        <f t="shared" si="1430"/>
        <v>0</v>
      </c>
      <c r="AAT65">
        <f t="shared" si="1431"/>
        <v>0</v>
      </c>
      <c r="AAU65">
        <f t="shared" si="1432"/>
        <v>0</v>
      </c>
      <c r="AAV65">
        <f t="shared" si="1433"/>
        <v>0</v>
      </c>
      <c r="AAW65">
        <f t="shared" si="1434"/>
        <v>0</v>
      </c>
      <c r="AAX65">
        <f t="shared" si="1435"/>
        <v>0</v>
      </c>
      <c r="AAY65">
        <f t="shared" si="1436"/>
        <v>0</v>
      </c>
      <c r="AAZ65">
        <f t="shared" si="1437"/>
        <v>0</v>
      </c>
      <c r="ABA65">
        <f t="shared" si="1438"/>
        <v>0</v>
      </c>
      <c r="ABB65">
        <f t="shared" si="1439"/>
        <v>0</v>
      </c>
      <c r="ABC65">
        <f t="shared" si="1440"/>
        <v>0</v>
      </c>
      <c r="ABD65">
        <f t="shared" si="1441"/>
        <v>0</v>
      </c>
      <c r="ABE65">
        <f t="shared" si="1442"/>
        <v>0</v>
      </c>
      <c r="ABF65">
        <f t="shared" si="1443"/>
        <v>0</v>
      </c>
      <c r="ABG65">
        <f t="shared" si="1444"/>
        <v>0</v>
      </c>
      <c r="ABH65">
        <f t="shared" si="1445"/>
        <v>0</v>
      </c>
      <c r="ABI65">
        <f t="shared" si="1446"/>
        <v>0</v>
      </c>
      <c r="ABJ65">
        <f t="shared" si="1447"/>
        <v>0</v>
      </c>
      <c r="ABK65">
        <f t="shared" si="1448"/>
        <v>0</v>
      </c>
      <c r="ABL65">
        <f t="shared" si="1449"/>
        <v>0</v>
      </c>
      <c r="ABM65">
        <f t="shared" si="1450"/>
        <v>0</v>
      </c>
      <c r="ABN65">
        <f t="shared" si="1451"/>
        <v>0</v>
      </c>
      <c r="ABO65">
        <f t="shared" si="1452"/>
        <v>0</v>
      </c>
      <c r="ABP65">
        <f t="shared" si="1453"/>
        <v>0</v>
      </c>
      <c r="ABQ65">
        <f t="shared" si="1454"/>
        <v>0</v>
      </c>
      <c r="ABR65">
        <f t="shared" si="1455"/>
        <v>0</v>
      </c>
      <c r="ABS65">
        <f t="shared" si="1456"/>
        <v>0</v>
      </c>
      <c r="ABT65">
        <f t="shared" si="1457"/>
        <v>0</v>
      </c>
      <c r="ABU65">
        <f t="shared" si="1458"/>
        <v>0</v>
      </c>
      <c r="ABV65">
        <f t="shared" si="1459"/>
        <v>0</v>
      </c>
      <c r="ABW65">
        <f t="shared" si="1460"/>
        <v>0</v>
      </c>
      <c r="ABX65">
        <f t="shared" si="1461"/>
        <v>0</v>
      </c>
      <c r="ABY65">
        <f t="shared" si="1462"/>
        <v>0</v>
      </c>
      <c r="ABZ65">
        <f t="shared" si="1463"/>
        <v>0</v>
      </c>
      <c r="ACA65">
        <f t="shared" si="1464"/>
        <v>0</v>
      </c>
      <c r="ACB65">
        <f t="shared" si="1465"/>
        <v>0</v>
      </c>
      <c r="ACC65">
        <f t="shared" si="1466"/>
        <v>0</v>
      </c>
      <c r="ACD65">
        <f t="shared" si="1467"/>
        <v>0</v>
      </c>
      <c r="ACE65">
        <f t="shared" si="1468"/>
        <v>0</v>
      </c>
      <c r="ACF65">
        <f t="shared" si="1469"/>
        <v>0</v>
      </c>
      <c r="ACG65">
        <f t="shared" si="1470"/>
        <v>0</v>
      </c>
      <c r="ACH65">
        <f t="shared" si="1471"/>
        <v>0</v>
      </c>
      <c r="ACI65">
        <f t="shared" si="1472"/>
        <v>0</v>
      </c>
      <c r="ACJ65">
        <f t="shared" si="1473"/>
        <v>0</v>
      </c>
      <c r="ACK65">
        <f t="shared" si="1474"/>
        <v>0</v>
      </c>
      <c r="ACL65">
        <f t="shared" si="1475"/>
        <v>0</v>
      </c>
      <c r="ACM65">
        <f t="shared" si="1476"/>
        <v>0</v>
      </c>
      <c r="ACN65">
        <f t="shared" si="1477"/>
        <v>0</v>
      </c>
      <c r="ACO65">
        <f t="shared" si="1478"/>
        <v>0</v>
      </c>
      <c r="ACP65">
        <f t="shared" si="1479"/>
        <v>0</v>
      </c>
      <c r="ACQ65">
        <f t="shared" si="1480"/>
        <v>0</v>
      </c>
      <c r="ACR65">
        <f t="shared" si="1481"/>
        <v>0</v>
      </c>
      <c r="ACS65">
        <f t="shared" si="1482"/>
        <v>0</v>
      </c>
      <c r="ACT65">
        <f t="shared" si="1483"/>
        <v>0</v>
      </c>
      <c r="ACU65">
        <f t="shared" si="1484"/>
        <v>0</v>
      </c>
      <c r="ACW65" s="4">
        <f t="shared" si="1485"/>
        <v>243</v>
      </c>
      <c r="ACX65" s="4">
        <f t="shared" si="1486"/>
        <v>359.29999999999995</v>
      </c>
      <c r="ACY65" s="4">
        <f t="shared" si="1487"/>
        <v>260.5</v>
      </c>
      <c r="ACZ65" s="4">
        <f t="shared" si="1488"/>
        <v>0</v>
      </c>
      <c r="ADA65" s="88">
        <f t="shared" si="1489"/>
        <v>13.403357788255896</v>
      </c>
      <c r="ADB65" s="4">
        <f t="shared" si="1490"/>
        <v>862.8</v>
      </c>
      <c r="ADC65" s="5">
        <f t="shared" si="1491"/>
        <v>6.9713700231733506</v>
      </c>
      <c r="ADD65" s="5">
        <f t="shared" si="1492"/>
        <v>8.0700061957844866</v>
      </c>
      <c r="ADE65">
        <f t="shared" si="1493"/>
        <v>24</v>
      </c>
      <c r="ADF65">
        <f t="shared" si="1494"/>
        <v>23.3</v>
      </c>
      <c r="ADG65">
        <f t="shared" si="1495"/>
        <v>93.9</v>
      </c>
      <c r="ADH65">
        <f t="shared" si="1496"/>
        <v>180.9</v>
      </c>
      <c r="ADI65">
        <f t="shared" si="1497"/>
        <v>55.4</v>
      </c>
      <c r="ADJ65">
        <f t="shared" si="1498"/>
        <v>100.4</v>
      </c>
      <c r="ADK65">
        <f t="shared" si="1499"/>
        <v>270.2</v>
      </c>
      <c r="ADL65">
        <f t="shared" si="1500"/>
        <v>89.1</v>
      </c>
      <c r="ADM65">
        <f t="shared" si="1501"/>
        <v>1.4</v>
      </c>
      <c r="ADN65">
        <f t="shared" si="1502"/>
        <v>17</v>
      </c>
      <c r="ADO65">
        <f t="shared" si="1503"/>
        <v>7.2</v>
      </c>
      <c r="ADP65">
        <f t="shared" si="1504"/>
        <v>0</v>
      </c>
      <c r="ADQ65">
        <f t="shared" si="1505"/>
        <v>0</v>
      </c>
      <c r="ADR65">
        <f t="shared" si="1506"/>
        <v>0</v>
      </c>
      <c r="ADS65">
        <f t="shared" si="1507"/>
        <v>0</v>
      </c>
      <c r="ADT65">
        <f t="shared" si="1508"/>
        <v>0</v>
      </c>
      <c r="ADU65">
        <f t="shared" si="1509"/>
        <v>0</v>
      </c>
      <c r="ADV65">
        <f t="shared" si="1510"/>
        <v>0</v>
      </c>
      <c r="ADW65">
        <f t="shared" si="1511"/>
        <v>0</v>
      </c>
      <c r="ADX65">
        <f t="shared" si="1512"/>
        <v>0</v>
      </c>
      <c r="ADY65">
        <f t="shared" si="1513"/>
        <v>0</v>
      </c>
      <c r="ADZ65">
        <f t="shared" si="1514"/>
        <v>0</v>
      </c>
      <c r="AEA65">
        <f t="shared" si="1515"/>
        <v>0</v>
      </c>
      <c r="AEB65">
        <f t="shared" si="1516"/>
        <v>0</v>
      </c>
      <c r="AEC65">
        <f t="shared" si="1517"/>
        <v>0</v>
      </c>
      <c r="AED65">
        <f t="shared" si="1518"/>
        <v>0</v>
      </c>
      <c r="AEE65">
        <f t="shared" si="1519"/>
        <v>0</v>
      </c>
      <c r="AEF65">
        <f t="shared" si="1520"/>
        <v>0</v>
      </c>
      <c r="AEG65">
        <f t="shared" si="1521"/>
        <v>0</v>
      </c>
      <c r="AEH65">
        <f t="shared" si="1522"/>
        <v>0</v>
      </c>
      <c r="AEI65">
        <f t="shared" si="1523"/>
        <v>0</v>
      </c>
      <c r="AEJ65">
        <f t="shared" si="1524"/>
        <v>0</v>
      </c>
      <c r="AEK65">
        <f t="shared" si="1525"/>
        <v>0</v>
      </c>
      <c r="AEL65">
        <f t="shared" si="1526"/>
        <v>0</v>
      </c>
      <c r="AEM65">
        <f t="shared" si="1527"/>
        <v>0</v>
      </c>
      <c r="AEN65">
        <f t="shared" si="1528"/>
        <v>0</v>
      </c>
      <c r="AEO65">
        <f t="shared" si="1529"/>
        <v>0</v>
      </c>
      <c r="AEP65">
        <f t="shared" si="1530"/>
        <v>0</v>
      </c>
      <c r="AEQ65">
        <f t="shared" si="1531"/>
        <v>0</v>
      </c>
      <c r="AER65">
        <f t="shared" si="1532"/>
        <v>0</v>
      </c>
      <c r="AES65">
        <f t="shared" si="1533"/>
        <v>0</v>
      </c>
      <c r="AET65">
        <f t="shared" si="1534"/>
        <v>0</v>
      </c>
      <c r="AEU65">
        <f t="shared" si="1535"/>
        <v>0</v>
      </c>
      <c r="AEV65">
        <f t="shared" si="1536"/>
        <v>0</v>
      </c>
      <c r="AEW65">
        <f t="shared" si="1537"/>
        <v>0</v>
      </c>
      <c r="AEX65">
        <f t="shared" si="1538"/>
        <v>0</v>
      </c>
      <c r="AEY65">
        <f t="shared" si="1539"/>
        <v>0</v>
      </c>
      <c r="AEZ65">
        <f t="shared" si="1540"/>
        <v>0</v>
      </c>
      <c r="AFA65">
        <f t="shared" si="1541"/>
        <v>0</v>
      </c>
      <c r="AFB65">
        <f t="shared" si="1542"/>
        <v>0</v>
      </c>
      <c r="AFC65">
        <f t="shared" si="1543"/>
        <v>0</v>
      </c>
      <c r="AFD65">
        <f t="shared" si="1544"/>
        <v>0</v>
      </c>
      <c r="AFE65">
        <f t="shared" si="1545"/>
        <v>0</v>
      </c>
      <c r="AFF65">
        <f t="shared" si="1546"/>
        <v>0</v>
      </c>
      <c r="AFG65">
        <f t="shared" si="1547"/>
        <v>0</v>
      </c>
      <c r="AFH65">
        <f t="shared" si="1548"/>
        <v>0</v>
      </c>
      <c r="AFI65">
        <f t="shared" si="1549"/>
        <v>0</v>
      </c>
      <c r="AFJ65">
        <f t="shared" si="1550"/>
        <v>0</v>
      </c>
      <c r="AFK65">
        <f t="shared" si="1551"/>
        <v>0</v>
      </c>
      <c r="AFL65">
        <f t="shared" si="1552"/>
        <v>0</v>
      </c>
      <c r="AFM65">
        <f t="shared" si="1553"/>
        <v>0</v>
      </c>
      <c r="AFN65">
        <f t="shared" si="1554"/>
        <v>0</v>
      </c>
      <c r="AFO65">
        <f t="shared" si="1555"/>
        <v>0</v>
      </c>
      <c r="AFP65">
        <f t="shared" si="1556"/>
        <v>0</v>
      </c>
      <c r="AFQ65">
        <f t="shared" si="1557"/>
        <v>0</v>
      </c>
      <c r="AFR65">
        <f t="shared" si="1558"/>
        <v>0</v>
      </c>
      <c r="AFS65">
        <f t="shared" si="1559"/>
        <v>0</v>
      </c>
      <c r="AFT65">
        <f t="shared" si="1560"/>
        <v>0</v>
      </c>
      <c r="AFU65">
        <f t="shared" si="1561"/>
        <v>0</v>
      </c>
      <c r="AFV65">
        <f t="shared" si="1562"/>
        <v>0</v>
      </c>
      <c r="AFW65">
        <f t="shared" si="1563"/>
        <v>0</v>
      </c>
      <c r="AFX65">
        <f t="shared" si="1564"/>
        <v>0</v>
      </c>
      <c r="AFY65">
        <f t="shared" si="1565"/>
        <v>0</v>
      </c>
      <c r="AFZ65">
        <f t="shared" si="1566"/>
        <v>0</v>
      </c>
      <c r="AGA65">
        <f t="shared" si="1567"/>
        <v>0</v>
      </c>
      <c r="AGB65">
        <f t="shared" si="1568"/>
        <v>0</v>
      </c>
      <c r="AGC65">
        <f t="shared" si="1569"/>
        <v>0</v>
      </c>
      <c r="AGD65">
        <f t="shared" si="1570"/>
        <v>0</v>
      </c>
      <c r="AGE65">
        <f t="shared" si="1571"/>
        <v>0</v>
      </c>
      <c r="AGF65">
        <f t="shared" si="1572"/>
        <v>0</v>
      </c>
      <c r="AGG65">
        <f t="shared" si="1573"/>
        <v>0</v>
      </c>
      <c r="AGH65">
        <f t="shared" si="1574"/>
        <v>0</v>
      </c>
      <c r="AGI65">
        <f t="shared" si="1575"/>
        <v>0</v>
      </c>
      <c r="AGJ65">
        <f t="shared" si="1576"/>
        <v>0</v>
      </c>
      <c r="AGK65">
        <f t="shared" si="1577"/>
        <v>0</v>
      </c>
      <c r="AGM65" s="88">
        <f t="shared" si="1578"/>
        <v>73</v>
      </c>
      <c r="AGN65" s="88">
        <v>73</v>
      </c>
      <c r="AGO65">
        <v>2</v>
      </c>
      <c r="AGP65">
        <f t="shared" si="1579"/>
        <v>2</v>
      </c>
      <c r="AGQ65">
        <f t="shared" si="1580"/>
        <v>2</v>
      </c>
      <c r="AGR65">
        <f t="shared" si="1581"/>
        <v>2</v>
      </c>
      <c r="AGS65">
        <f t="shared" si="1582"/>
        <v>2</v>
      </c>
      <c r="AGT65">
        <f t="shared" si="1583"/>
        <v>9</v>
      </c>
      <c r="AGU65">
        <f t="shared" si="1584"/>
        <v>2</v>
      </c>
      <c r="AGV65">
        <f t="shared" si="1585"/>
        <v>8</v>
      </c>
      <c r="AGW65">
        <f t="shared" si="1586"/>
        <v>4</v>
      </c>
      <c r="AGX65">
        <f t="shared" si="1587"/>
        <v>2</v>
      </c>
      <c r="AGY65">
        <f t="shared" si="1588"/>
        <v>9</v>
      </c>
      <c r="AGZ65">
        <f t="shared" si="1589"/>
        <v>2</v>
      </c>
      <c r="AHA65">
        <f t="shared" si="1590"/>
        <v>0</v>
      </c>
      <c r="AHB65">
        <f t="shared" si="1591"/>
        <v>0</v>
      </c>
      <c r="AHC65">
        <f t="shared" si="1592"/>
        <v>0</v>
      </c>
      <c r="AHD65">
        <f t="shared" si="1593"/>
        <v>0</v>
      </c>
      <c r="AHE65">
        <f t="shared" si="1594"/>
        <v>0</v>
      </c>
      <c r="AHF65">
        <f t="shared" si="1595"/>
        <v>0</v>
      </c>
      <c r="AHG65">
        <f t="shared" si="1596"/>
        <v>0</v>
      </c>
      <c r="AHH65">
        <f t="shared" si="1597"/>
        <v>0</v>
      </c>
      <c r="AHI65">
        <f t="shared" si="1598"/>
        <v>0</v>
      </c>
      <c r="AHJ65">
        <f t="shared" si="1599"/>
        <v>0</v>
      </c>
      <c r="AHK65">
        <f t="shared" si="1600"/>
        <v>0</v>
      </c>
      <c r="AHL65">
        <f t="shared" si="1601"/>
        <v>0</v>
      </c>
      <c r="AHM65">
        <f t="shared" si="1602"/>
        <v>0</v>
      </c>
      <c r="AHN65">
        <f t="shared" si="1603"/>
        <v>0</v>
      </c>
      <c r="AHO65">
        <f t="shared" si="1604"/>
        <v>0</v>
      </c>
      <c r="AHP65">
        <f t="shared" si="1605"/>
        <v>0</v>
      </c>
      <c r="AHQ65">
        <f t="shared" si="1606"/>
        <v>0</v>
      </c>
      <c r="AHR65">
        <f t="shared" si="1607"/>
        <v>0</v>
      </c>
      <c r="AHS65">
        <f t="shared" si="1608"/>
        <v>0</v>
      </c>
      <c r="AHT65">
        <f t="shared" si="1609"/>
        <v>0</v>
      </c>
      <c r="AHU65">
        <f t="shared" si="1610"/>
        <v>0</v>
      </c>
      <c r="AHV65">
        <f t="shared" si="1611"/>
        <v>0</v>
      </c>
      <c r="AHW65">
        <f t="shared" si="1612"/>
        <v>0</v>
      </c>
      <c r="AHX65">
        <f t="shared" si="1613"/>
        <v>0</v>
      </c>
      <c r="AHY65">
        <f t="shared" si="1614"/>
        <v>0</v>
      </c>
      <c r="AHZ65">
        <f t="shared" si="1615"/>
        <v>0</v>
      </c>
      <c r="AIA65">
        <f t="shared" si="1616"/>
        <v>0</v>
      </c>
      <c r="AIB65">
        <f t="shared" si="1617"/>
        <v>0</v>
      </c>
      <c r="AIC65">
        <f t="shared" si="1618"/>
        <v>0</v>
      </c>
      <c r="AID65">
        <f t="shared" si="1619"/>
        <v>0</v>
      </c>
      <c r="AIE65">
        <f t="shared" si="1620"/>
        <v>0</v>
      </c>
      <c r="AIF65">
        <f t="shared" si="1621"/>
        <v>0</v>
      </c>
      <c r="AIG65">
        <f t="shared" si="1622"/>
        <v>0</v>
      </c>
      <c r="AIH65">
        <f t="shared" si="1623"/>
        <v>0</v>
      </c>
      <c r="AII65">
        <f t="shared" si="1624"/>
        <v>0</v>
      </c>
      <c r="AIJ65">
        <f t="shared" si="1625"/>
        <v>0</v>
      </c>
      <c r="AIK65">
        <f t="shared" si="1626"/>
        <v>0</v>
      </c>
      <c r="AIL65">
        <f t="shared" si="1627"/>
        <v>0</v>
      </c>
      <c r="AIM65">
        <f t="shared" si="1628"/>
        <v>0</v>
      </c>
      <c r="AIN65">
        <f t="shared" si="1629"/>
        <v>0</v>
      </c>
      <c r="AIO65">
        <f t="shared" si="1630"/>
        <v>0</v>
      </c>
      <c r="AIP65">
        <f t="shared" si="1631"/>
        <v>0</v>
      </c>
      <c r="AIQ65">
        <f t="shared" si="1632"/>
        <v>0</v>
      </c>
      <c r="AIR65">
        <f t="shared" si="1633"/>
        <v>0</v>
      </c>
      <c r="AIS65">
        <f t="shared" si="1634"/>
        <v>0</v>
      </c>
      <c r="AIT65">
        <f t="shared" si="1635"/>
        <v>0</v>
      </c>
      <c r="AIU65">
        <f t="shared" si="1636"/>
        <v>0</v>
      </c>
      <c r="AIV65">
        <f t="shared" si="1637"/>
        <v>0</v>
      </c>
      <c r="AIW65">
        <f t="shared" si="1638"/>
        <v>0</v>
      </c>
      <c r="AIX65">
        <f t="shared" si="1639"/>
        <v>0</v>
      </c>
      <c r="AIY65">
        <f t="shared" si="1640"/>
        <v>0</v>
      </c>
      <c r="AIZ65">
        <f t="shared" si="1641"/>
        <v>0</v>
      </c>
      <c r="AJA65">
        <f t="shared" si="1642"/>
        <v>0</v>
      </c>
      <c r="AJB65">
        <f t="shared" si="1643"/>
        <v>0</v>
      </c>
      <c r="AJC65">
        <f t="shared" si="1644"/>
        <v>0</v>
      </c>
      <c r="AJD65">
        <f t="shared" si="1645"/>
        <v>0</v>
      </c>
      <c r="AJE65">
        <f t="shared" si="1646"/>
        <v>0</v>
      </c>
      <c r="AJF65">
        <f t="shared" si="1647"/>
        <v>0</v>
      </c>
      <c r="AJG65">
        <f t="shared" si="1648"/>
        <v>0</v>
      </c>
      <c r="AJH65">
        <f t="shared" si="1649"/>
        <v>0</v>
      </c>
      <c r="AJI65">
        <f t="shared" si="1650"/>
        <v>0</v>
      </c>
      <c r="AJJ65">
        <f t="shared" si="1651"/>
        <v>0</v>
      </c>
      <c r="AJK65">
        <f t="shared" si="1652"/>
        <v>0</v>
      </c>
      <c r="AJL65">
        <f t="shared" si="1653"/>
        <v>0</v>
      </c>
      <c r="AJM65">
        <f t="shared" si="1654"/>
        <v>0</v>
      </c>
      <c r="AJN65">
        <f t="shared" si="1655"/>
        <v>0</v>
      </c>
      <c r="AJO65">
        <f t="shared" si="1656"/>
        <v>0</v>
      </c>
      <c r="AJP65">
        <f t="shared" si="1657"/>
        <v>0</v>
      </c>
      <c r="AJQ65">
        <f t="shared" si="1658"/>
        <v>0</v>
      </c>
      <c r="AJR65">
        <f t="shared" si="1659"/>
        <v>0</v>
      </c>
      <c r="AJS65">
        <f t="shared" si="1660"/>
        <v>0</v>
      </c>
      <c r="AJT65">
        <f t="shared" si="1661"/>
        <v>0</v>
      </c>
      <c r="AJU65">
        <f t="shared" si="1662"/>
        <v>0</v>
      </c>
      <c r="AJV65">
        <f t="shared" si="1663"/>
        <v>0</v>
      </c>
      <c r="AJX65">
        <v>44</v>
      </c>
      <c r="AJY65">
        <v>1</v>
      </c>
      <c r="AJZ65">
        <v>1</v>
      </c>
      <c r="AKA65">
        <f t="shared" si="1664"/>
        <v>1</v>
      </c>
      <c r="AKB65">
        <f t="shared" si="1665"/>
        <v>2</v>
      </c>
      <c r="AKC65">
        <f t="shared" si="1666"/>
        <v>2</v>
      </c>
      <c r="AKD65">
        <f t="shared" si="1667"/>
        <v>8</v>
      </c>
      <c r="AKE65">
        <f t="shared" si="1668"/>
        <v>2</v>
      </c>
      <c r="AKF65">
        <f t="shared" si="1669"/>
        <v>8</v>
      </c>
      <c r="AKG65">
        <f t="shared" si="1670"/>
        <v>2</v>
      </c>
      <c r="AKH65">
        <f t="shared" si="1671"/>
        <v>2</v>
      </c>
      <c r="AKI65">
        <f t="shared" si="1672"/>
        <v>0</v>
      </c>
      <c r="AKJ65">
        <f t="shared" si="1673"/>
        <v>0</v>
      </c>
      <c r="AKK65">
        <f t="shared" si="1674"/>
        <v>0</v>
      </c>
      <c r="AKL65">
        <f t="shared" si="1675"/>
        <v>0</v>
      </c>
      <c r="AKM65">
        <f t="shared" si="1676"/>
        <v>0</v>
      </c>
      <c r="AKN65">
        <f t="shared" si="1677"/>
        <v>0</v>
      </c>
      <c r="AKO65">
        <f t="shared" si="1678"/>
        <v>0</v>
      </c>
      <c r="AKP65">
        <f t="shared" si="1679"/>
        <v>0</v>
      </c>
      <c r="AKQ65">
        <f t="shared" si="1680"/>
        <v>0</v>
      </c>
      <c r="AKR65">
        <f t="shared" si="1681"/>
        <v>0</v>
      </c>
      <c r="AKS65">
        <f t="shared" si="1682"/>
        <v>0</v>
      </c>
      <c r="AKT65">
        <f t="shared" si="1683"/>
        <v>0</v>
      </c>
      <c r="AKU65">
        <f t="shared" si="1684"/>
        <v>0</v>
      </c>
      <c r="AKV65">
        <f t="shared" si="1685"/>
        <v>0</v>
      </c>
      <c r="AKW65">
        <f t="shared" si="1686"/>
        <v>0</v>
      </c>
      <c r="AKX65">
        <f t="shared" si="1687"/>
        <v>0</v>
      </c>
      <c r="AKY65">
        <f t="shared" si="1688"/>
        <v>0</v>
      </c>
      <c r="AKZ65">
        <f t="shared" si="1689"/>
        <v>0</v>
      </c>
      <c r="ALA65">
        <f t="shared" si="1690"/>
        <v>0</v>
      </c>
      <c r="ALB65">
        <f t="shared" si="1691"/>
        <v>0</v>
      </c>
      <c r="ALC65">
        <f t="shared" si="1692"/>
        <v>0</v>
      </c>
      <c r="ALD65">
        <f t="shared" si="1693"/>
        <v>0</v>
      </c>
      <c r="ALE65">
        <f t="shared" si="1694"/>
        <v>0</v>
      </c>
      <c r="ALF65">
        <f t="shared" si="1695"/>
        <v>0</v>
      </c>
      <c r="ALG65">
        <f t="shared" si="1696"/>
        <v>0</v>
      </c>
      <c r="ALH65">
        <f t="shared" si="1697"/>
        <v>0</v>
      </c>
      <c r="ALI65">
        <f t="shared" si="1698"/>
        <v>0</v>
      </c>
      <c r="ALJ65">
        <f t="shared" si="1699"/>
        <v>0</v>
      </c>
      <c r="ALK65">
        <f t="shared" si="1700"/>
        <v>0</v>
      </c>
      <c r="ALL65">
        <f t="shared" si="1701"/>
        <v>0</v>
      </c>
      <c r="ALM65">
        <f t="shared" si="1702"/>
        <v>0</v>
      </c>
      <c r="ALN65">
        <f t="shared" si="1703"/>
        <v>0</v>
      </c>
      <c r="ALO65">
        <f t="shared" si="1704"/>
        <v>0</v>
      </c>
      <c r="ALP65">
        <f t="shared" si="1705"/>
        <v>0</v>
      </c>
      <c r="ALQ65">
        <f t="shared" si="1706"/>
        <v>0</v>
      </c>
      <c r="ALR65">
        <f t="shared" si="1707"/>
        <v>0</v>
      </c>
      <c r="ALS65">
        <f t="shared" si="1708"/>
        <v>0</v>
      </c>
      <c r="ALT65">
        <f t="shared" si="1709"/>
        <v>0</v>
      </c>
      <c r="ALU65">
        <f t="shared" si="1710"/>
        <v>0</v>
      </c>
      <c r="ALV65">
        <f t="shared" si="1711"/>
        <v>0</v>
      </c>
      <c r="ALW65">
        <f t="shared" si="1712"/>
        <v>0</v>
      </c>
      <c r="ALX65">
        <f t="shared" si="1713"/>
        <v>0</v>
      </c>
      <c r="ALY65">
        <f t="shared" si="1714"/>
        <v>0</v>
      </c>
      <c r="ALZ65">
        <f t="shared" si="1715"/>
        <v>0</v>
      </c>
      <c r="AMA65">
        <f t="shared" si="1716"/>
        <v>0</v>
      </c>
      <c r="AMB65">
        <f t="shared" si="1717"/>
        <v>0</v>
      </c>
      <c r="AMC65">
        <f t="shared" si="1718"/>
        <v>0</v>
      </c>
      <c r="AMD65">
        <f t="shared" si="1719"/>
        <v>0</v>
      </c>
      <c r="AME65">
        <f t="shared" si="1720"/>
        <v>0</v>
      </c>
      <c r="AMF65">
        <f t="shared" si="1721"/>
        <v>0</v>
      </c>
      <c r="AMG65">
        <f t="shared" si="1722"/>
        <v>0</v>
      </c>
      <c r="AMH65">
        <f t="shared" si="1723"/>
        <v>0</v>
      </c>
      <c r="AMI65">
        <f t="shared" si="1724"/>
        <v>0</v>
      </c>
      <c r="AMJ65">
        <f t="shared" si="1725"/>
        <v>0</v>
      </c>
      <c r="AMK65">
        <f t="shared" si="1726"/>
        <v>0</v>
      </c>
      <c r="AML65">
        <f t="shared" si="1727"/>
        <v>0</v>
      </c>
      <c r="AMM65">
        <f t="shared" si="1728"/>
        <v>0</v>
      </c>
      <c r="AMN65">
        <f t="shared" si="1729"/>
        <v>0</v>
      </c>
      <c r="AMO65">
        <f t="shared" si="1730"/>
        <v>0</v>
      </c>
      <c r="AMP65">
        <f t="shared" si="1731"/>
        <v>0</v>
      </c>
      <c r="AMQ65">
        <f t="shared" si="1732"/>
        <v>0</v>
      </c>
      <c r="AMR65">
        <f t="shared" si="1733"/>
        <v>0</v>
      </c>
      <c r="AMS65">
        <f t="shared" si="1734"/>
        <v>0</v>
      </c>
      <c r="AMT65">
        <f t="shared" si="1735"/>
        <v>0</v>
      </c>
      <c r="AMU65">
        <f t="shared" si="1736"/>
        <v>0</v>
      </c>
      <c r="AMV65">
        <f t="shared" si="1737"/>
        <v>0</v>
      </c>
      <c r="AMW65">
        <f t="shared" si="1738"/>
        <v>0</v>
      </c>
      <c r="AMX65">
        <f t="shared" si="1739"/>
        <v>0</v>
      </c>
      <c r="AMY65">
        <f t="shared" si="1740"/>
        <v>0</v>
      </c>
      <c r="AMZ65">
        <f t="shared" si="1741"/>
        <v>0</v>
      </c>
      <c r="ANA65">
        <f t="shared" si="1742"/>
        <v>0</v>
      </c>
      <c r="ANB65">
        <f t="shared" si="1743"/>
        <v>0</v>
      </c>
      <c r="ANC65">
        <f t="shared" si="1744"/>
        <v>0</v>
      </c>
      <c r="AND65">
        <f t="shared" si="1745"/>
        <v>0</v>
      </c>
      <c r="ANR65" s="4">
        <v>1853</v>
      </c>
      <c r="ANS65" s="4">
        <f t="shared" si="1746"/>
        <v>1853</v>
      </c>
      <c r="ANU65" s="4">
        <v>1837</v>
      </c>
      <c r="ANV65" t="str">
        <f t="shared" si="1747"/>
        <v>1822</v>
      </c>
      <c r="ANW65" t="str">
        <f t="shared" si="1748"/>
        <v>1803</v>
      </c>
      <c r="ANX65" t="str">
        <f t="shared" si="1749"/>
        <v>1813</v>
      </c>
      <c r="ANY65" t="str">
        <f t="shared" si="1750"/>
        <v>1844</v>
      </c>
      <c r="ANZ65" t="str">
        <f t="shared" si="1751"/>
        <v>1867</v>
      </c>
      <c r="AOA65" t="str">
        <f t="shared" si="1752"/>
        <v>1870</v>
      </c>
      <c r="AOB65" t="str">
        <f t="shared" si="1753"/>
        <v>1880</v>
      </c>
      <c r="AOC65" t="str">
        <f t="shared" si="1754"/>
        <v>1893</v>
      </c>
      <c r="AOD65" t="str">
        <f t="shared" si="1755"/>
        <v>1879</v>
      </c>
      <c r="AOE65" t="str">
        <f t="shared" si="1756"/>
        <v>1875</v>
      </c>
      <c r="AOF65" t="str">
        <f t="shared" si="1757"/>
        <v>1853</v>
      </c>
      <c r="AOG65" t="str">
        <f t="shared" si="1758"/>
        <v>1853</v>
      </c>
      <c r="AOH65" t="str">
        <f t="shared" si="1759"/>
        <v>1853</v>
      </c>
      <c r="AOI65" t="str">
        <f t="shared" si="1760"/>
        <v>1853</v>
      </c>
      <c r="AOJ65" t="str">
        <f t="shared" si="1761"/>
        <v>1853</v>
      </c>
      <c r="AOK65" t="str">
        <f t="shared" si="1762"/>
        <v>1853</v>
      </c>
      <c r="AOL65" t="str">
        <f t="shared" si="1763"/>
        <v>1853</v>
      </c>
      <c r="AOM65" t="str">
        <f t="shared" si="1764"/>
        <v>1853</v>
      </c>
      <c r="AON65" t="str">
        <f t="shared" si="1765"/>
        <v>1853</v>
      </c>
      <c r="AOO65" t="str">
        <f t="shared" si="1766"/>
        <v>1853</v>
      </c>
      <c r="AOP65" t="str">
        <f t="shared" si="1767"/>
        <v>1853</v>
      </c>
      <c r="AOQ65" t="str">
        <f t="shared" si="1768"/>
        <v>1853</v>
      </c>
      <c r="AOR65" t="str">
        <f t="shared" si="1769"/>
        <v>1853</v>
      </c>
      <c r="AOS65" t="str">
        <f t="shared" si="1770"/>
        <v>1853</v>
      </c>
      <c r="AOT65" t="str">
        <f t="shared" si="1771"/>
        <v>1853</v>
      </c>
      <c r="AOU65" t="str">
        <f t="shared" si="1772"/>
        <v>1853</v>
      </c>
      <c r="AOV65" t="str">
        <f t="shared" si="1773"/>
        <v>1853</v>
      </c>
      <c r="AOW65" t="str">
        <f t="shared" si="1774"/>
        <v>1853</v>
      </c>
      <c r="AOX65" t="str">
        <f t="shared" si="1775"/>
        <v>1853</v>
      </c>
      <c r="AOY65" t="str">
        <f t="shared" si="1776"/>
        <v>1853</v>
      </c>
      <c r="AOZ65" t="str">
        <f t="shared" si="1777"/>
        <v>1853</v>
      </c>
      <c r="APA65" t="str">
        <f t="shared" si="1778"/>
        <v>1853</v>
      </c>
      <c r="APB65" t="str">
        <f t="shared" si="1779"/>
        <v>1853</v>
      </c>
      <c r="APC65" t="str">
        <f t="shared" si="1780"/>
        <v>1853</v>
      </c>
      <c r="APD65" t="str">
        <f t="shared" si="1781"/>
        <v>1853</v>
      </c>
      <c r="APE65" t="str">
        <f t="shared" si="1782"/>
        <v>1853</v>
      </c>
      <c r="APF65" t="str">
        <f t="shared" si="1783"/>
        <v>1853</v>
      </c>
      <c r="APG65" t="str">
        <f t="shared" si="1784"/>
        <v>1853</v>
      </c>
      <c r="APH65" t="str">
        <f t="shared" si="1785"/>
        <v>1853</v>
      </c>
      <c r="API65" t="str">
        <f t="shared" si="1786"/>
        <v>1853</v>
      </c>
      <c r="APJ65" t="str">
        <f t="shared" si="1787"/>
        <v>1853</v>
      </c>
      <c r="APK65" t="str">
        <f t="shared" si="1788"/>
        <v>1853</v>
      </c>
      <c r="APL65" t="str">
        <f t="shared" si="1789"/>
        <v>1853</v>
      </c>
      <c r="APM65" t="str">
        <f t="shared" si="1790"/>
        <v>1853</v>
      </c>
      <c r="APN65" t="str">
        <f t="shared" si="1791"/>
        <v>1853</v>
      </c>
      <c r="APO65" t="str">
        <f t="shared" si="1792"/>
        <v>1853</v>
      </c>
      <c r="APP65" t="str">
        <f t="shared" si="1793"/>
        <v>1853</v>
      </c>
      <c r="APQ65" t="str">
        <f t="shared" si="1794"/>
        <v>1853</v>
      </c>
      <c r="APR65" t="str">
        <f t="shared" si="1795"/>
        <v>1853</v>
      </c>
      <c r="APS65" t="str">
        <f t="shared" si="1796"/>
        <v>1853</v>
      </c>
      <c r="APT65" t="str">
        <f t="shared" si="1797"/>
        <v>1853</v>
      </c>
      <c r="APU65" t="str">
        <f t="shared" si="1798"/>
        <v>1853</v>
      </c>
      <c r="APV65" t="str">
        <f t="shared" si="1799"/>
        <v>1853</v>
      </c>
      <c r="APW65" t="str">
        <f t="shared" si="1800"/>
        <v>1853</v>
      </c>
      <c r="APX65" t="str">
        <f t="shared" si="1801"/>
        <v>1853</v>
      </c>
      <c r="APY65" t="str">
        <f t="shared" si="1802"/>
        <v>1853</v>
      </c>
      <c r="APZ65" t="str">
        <f t="shared" si="1803"/>
        <v>1853</v>
      </c>
      <c r="AQA65" t="str">
        <f t="shared" si="1804"/>
        <v>1853</v>
      </c>
      <c r="AQB65" t="str">
        <f t="shared" si="1805"/>
        <v>1853</v>
      </c>
      <c r="AQC65" t="str">
        <f t="shared" si="1806"/>
        <v>1853</v>
      </c>
      <c r="AQD65" t="str">
        <f t="shared" si="1807"/>
        <v>1853</v>
      </c>
      <c r="AQE65" t="str">
        <f t="shared" si="1808"/>
        <v>1853</v>
      </c>
      <c r="AQF65" t="str">
        <f t="shared" si="1809"/>
        <v>1853</v>
      </c>
      <c r="AQG65" t="str">
        <f t="shared" si="1810"/>
        <v>1853</v>
      </c>
      <c r="AQH65" t="str">
        <f t="shared" si="1811"/>
        <v>1853</v>
      </c>
      <c r="AQI65" t="str">
        <f t="shared" si="1812"/>
        <v>1853</v>
      </c>
      <c r="AQJ65" t="str">
        <f t="shared" si="1813"/>
        <v>1853</v>
      </c>
      <c r="AQK65" t="str">
        <f t="shared" si="1814"/>
        <v>1853</v>
      </c>
      <c r="AQL65" t="str">
        <f t="shared" si="1815"/>
        <v>1853</v>
      </c>
      <c r="AQM65" t="str">
        <f t="shared" si="1816"/>
        <v>1853</v>
      </c>
      <c r="AQN65" t="str">
        <f t="shared" si="1817"/>
        <v>1853</v>
      </c>
      <c r="AQO65" t="str">
        <f t="shared" si="1818"/>
        <v>1853</v>
      </c>
      <c r="AQP65" t="str">
        <f t="shared" si="1819"/>
        <v>1853</v>
      </c>
      <c r="AQQ65" t="str">
        <f t="shared" si="1820"/>
        <v>1853</v>
      </c>
      <c r="AQR65" t="str">
        <f t="shared" si="1821"/>
        <v>1853</v>
      </c>
      <c r="AQS65" t="str">
        <f t="shared" si="1822"/>
        <v>1853</v>
      </c>
      <c r="AQT65" t="str">
        <f t="shared" si="1823"/>
        <v>1853</v>
      </c>
      <c r="AQU65" t="str">
        <f t="shared" si="1824"/>
        <v>1853</v>
      </c>
      <c r="AQV65" t="str">
        <f t="shared" si="1825"/>
        <v>1853</v>
      </c>
      <c r="AQW65" t="str">
        <f t="shared" si="1826"/>
        <v>1853</v>
      </c>
      <c r="AQX65" t="str">
        <f t="shared" si="1827"/>
        <v>1853</v>
      </c>
      <c r="AQY65" t="str">
        <f t="shared" si="1828"/>
        <v>1853</v>
      </c>
      <c r="AQZ65" t="str">
        <f t="shared" si="1829"/>
        <v>1853</v>
      </c>
      <c r="ARA65" t="str">
        <f t="shared" si="1830"/>
        <v>1853</v>
      </c>
      <c r="ARB65" t="str">
        <f t="shared" si="1831"/>
        <v>1853</v>
      </c>
      <c r="ARC65">
        <v>1837</v>
      </c>
      <c r="ARH65" s="5"/>
    </row>
    <row r="66" spans="1:1152" x14ac:dyDescent="0.2">
      <c r="A66">
        <v>87</v>
      </c>
      <c r="B66" s="18" t="s">
        <v>40</v>
      </c>
      <c r="C66" s="20">
        <f>VLOOKUP(A66, Rankings!$A$2:$AN$161, 40, FALSE)</f>
        <v>64</v>
      </c>
      <c r="D66" s="222" t="s">
        <v>222</v>
      </c>
      <c r="F66" s="4">
        <v>3</v>
      </c>
      <c r="G66" s="4">
        <v>2</v>
      </c>
      <c r="I66" s="5">
        <f t="shared" si="916"/>
        <v>11</v>
      </c>
      <c r="L66" t="s">
        <v>1879</v>
      </c>
      <c r="M66" t="s">
        <v>2100</v>
      </c>
      <c r="N66" t="s">
        <v>2377</v>
      </c>
      <c r="O66" t="s">
        <v>2678</v>
      </c>
      <c r="P66" t="s">
        <v>2838</v>
      </c>
      <c r="Q66" t="s">
        <v>3095</v>
      </c>
      <c r="R66" t="s">
        <v>3435</v>
      </c>
      <c r="S66" t="s">
        <v>3667</v>
      </c>
      <c r="T66" t="s">
        <v>3928</v>
      </c>
      <c r="U66" t="s">
        <v>4065</v>
      </c>
      <c r="V66" t="s">
        <v>4211</v>
      </c>
      <c r="W66" t="str">
        <f>Rankings!D65</f>
        <v>-</v>
      </c>
      <c r="X66" t="s">
        <v>10</v>
      </c>
      <c r="Y66" t="s">
        <v>10</v>
      </c>
      <c r="Z66" t="s">
        <v>10</v>
      </c>
      <c r="AA66" t="s">
        <v>10</v>
      </c>
      <c r="AB66" t="s">
        <v>10</v>
      </c>
      <c r="AC66" t="s">
        <v>10</v>
      </c>
      <c r="AD66" t="s">
        <v>10</v>
      </c>
      <c r="AE66" t="s">
        <v>10</v>
      </c>
      <c r="AF66" t="s">
        <v>10</v>
      </c>
      <c r="AG66" t="s">
        <v>10</v>
      </c>
      <c r="AH66" t="s">
        <v>10</v>
      </c>
      <c r="AI66" t="s">
        <v>10</v>
      </c>
      <c r="AJ66" t="s">
        <v>10</v>
      </c>
      <c r="AK66" t="s">
        <v>10</v>
      </c>
      <c r="AL66" t="s">
        <v>10</v>
      </c>
      <c r="AM66" t="s">
        <v>10</v>
      </c>
      <c r="AN66" t="s">
        <v>10</v>
      </c>
      <c r="AO66" t="s">
        <v>10</v>
      </c>
      <c r="AP66" t="s">
        <v>10</v>
      </c>
      <c r="AQ66" t="s">
        <v>10</v>
      </c>
      <c r="AR66" t="s">
        <v>10</v>
      </c>
      <c r="AS66" t="s">
        <v>10</v>
      </c>
      <c r="AT66" t="s">
        <v>10</v>
      </c>
      <c r="AU66" t="s">
        <v>10</v>
      </c>
      <c r="AV66" t="s">
        <v>10</v>
      </c>
      <c r="AW66" t="s">
        <v>10</v>
      </c>
      <c r="AX66" t="s">
        <v>10</v>
      </c>
      <c r="AY66" t="s">
        <v>10</v>
      </c>
      <c r="AZ66" t="s">
        <v>10</v>
      </c>
      <c r="BA66" t="s">
        <v>10</v>
      </c>
      <c r="BB66" t="s">
        <v>10</v>
      </c>
      <c r="BC66" t="s">
        <v>10</v>
      </c>
      <c r="BD66" t="s">
        <v>10</v>
      </c>
      <c r="BE66" t="s">
        <v>10</v>
      </c>
      <c r="BF66" t="s">
        <v>10</v>
      </c>
      <c r="BG66" t="s">
        <v>10</v>
      </c>
      <c r="BH66" t="s">
        <v>10</v>
      </c>
      <c r="BI66" t="s">
        <v>10</v>
      </c>
      <c r="BJ66" t="s">
        <v>10</v>
      </c>
      <c r="BK66" t="s">
        <v>10</v>
      </c>
      <c r="BL66" t="s">
        <v>10</v>
      </c>
      <c r="BM66" t="s">
        <v>10</v>
      </c>
      <c r="BN66" t="s">
        <v>10</v>
      </c>
      <c r="BO66" t="s">
        <v>10</v>
      </c>
      <c r="BP66" t="s">
        <v>10</v>
      </c>
      <c r="BQ66" t="s">
        <v>10</v>
      </c>
      <c r="BR66" t="s">
        <v>10</v>
      </c>
      <c r="BS66" t="s">
        <v>10</v>
      </c>
      <c r="BT66" t="s">
        <v>10</v>
      </c>
      <c r="BU66" t="s">
        <v>10</v>
      </c>
      <c r="BV66" t="s">
        <v>10</v>
      </c>
      <c r="BW66" t="s">
        <v>10</v>
      </c>
      <c r="BX66" t="s">
        <v>10</v>
      </c>
      <c r="BY66" t="s">
        <v>10</v>
      </c>
      <c r="BZ66" t="s">
        <v>10</v>
      </c>
      <c r="CA66" t="s">
        <v>10</v>
      </c>
      <c r="CB66" t="s">
        <v>10</v>
      </c>
      <c r="CC66" t="s">
        <v>10</v>
      </c>
      <c r="CD66" t="s">
        <v>10</v>
      </c>
      <c r="CE66" t="s">
        <v>10</v>
      </c>
      <c r="CF66" t="s">
        <v>10</v>
      </c>
      <c r="CG66" t="s">
        <v>10</v>
      </c>
      <c r="CH66" t="s">
        <v>10</v>
      </c>
      <c r="CI66" t="s">
        <v>10</v>
      </c>
      <c r="CJ66" t="s">
        <v>10</v>
      </c>
      <c r="CK66" t="s">
        <v>10</v>
      </c>
      <c r="CL66" t="s">
        <v>10</v>
      </c>
      <c r="CM66" t="s">
        <v>10</v>
      </c>
      <c r="CN66" t="s">
        <v>10</v>
      </c>
      <c r="CO66" t="s">
        <v>10</v>
      </c>
      <c r="CP66" t="s">
        <v>10</v>
      </c>
      <c r="CQ66" t="s">
        <v>10</v>
      </c>
      <c r="CR66" t="s">
        <v>10</v>
      </c>
      <c r="CT66" s="4">
        <f t="shared" si="917"/>
        <v>4</v>
      </c>
      <c r="CU66" s="4">
        <f t="shared" si="918"/>
        <v>0</v>
      </c>
      <c r="CV66" s="4">
        <f t="shared" si="919"/>
        <v>0</v>
      </c>
      <c r="CW66" s="4">
        <f t="shared" si="920"/>
        <v>1</v>
      </c>
      <c r="CX66" s="4">
        <f t="shared" si="921"/>
        <v>1</v>
      </c>
      <c r="CY66" s="4">
        <f t="shared" si="922"/>
        <v>0</v>
      </c>
      <c r="CZ66" s="4">
        <f t="shared" si="923"/>
        <v>0</v>
      </c>
      <c r="DA66" s="4">
        <f t="shared" si="924"/>
        <v>1</v>
      </c>
      <c r="DB66" s="4">
        <f t="shared" si="925"/>
        <v>2</v>
      </c>
      <c r="DC66" s="4">
        <f t="shared" si="926"/>
        <v>0</v>
      </c>
      <c r="DD66" s="4">
        <f t="shared" si="927"/>
        <v>0</v>
      </c>
      <c r="DE66" s="4">
        <f t="shared" si="928"/>
        <v>2</v>
      </c>
      <c r="DF66" s="4">
        <f t="shared" si="929"/>
        <v>0</v>
      </c>
      <c r="DG66" s="4">
        <f t="shared" si="930"/>
        <v>0</v>
      </c>
      <c r="DH66" s="4">
        <f t="shared" si="931"/>
        <v>0</v>
      </c>
      <c r="DI66" s="152">
        <f t="shared" si="932"/>
        <v>0</v>
      </c>
      <c r="DJ66" s="153">
        <f t="shared" si="933"/>
        <v>4</v>
      </c>
      <c r="DK66" s="4">
        <f t="shared" si="934"/>
        <v>1</v>
      </c>
      <c r="DL66" s="4">
        <f t="shared" si="935"/>
        <v>1</v>
      </c>
      <c r="DM66" s="4">
        <f t="shared" si="936"/>
        <v>1</v>
      </c>
      <c r="DN66" s="4">
        <f t="shared" si="937"/>
        <v>2</v>
      </c>
      <c r="DO66" s="4">
        <f t="shared" si="938"/>
        <v>2</v>
      </c>
      <c r="DP66" s="4">
        <f t="shared" si="939"/>
        <v>0</v>
      </c>
      <c r="DQ66" s="4">
        <f t="shared" si="940"/>
        <v>0</v>
      </c>
      <c r="DR66" s="4">
        <f t="shared" si="941"/>
        <v>13</v>
      </c>
      <c r="DS66" s="4">
        <f t="shared" si="942"/>
        <v>7</v>
      </c>
      <c r="DT66" s="4">
        <f t="shared" si="943"/>
        <v>6</v>
      </c>
      <c r="DU66" t="str">
        <f t="shared" si="944"/>
        <v>3R</v>
      </c>
      <c r="DV66" t="str">
        <f t="shared" si="945"/>
        <v>3R</v>
      </c>
      <c r="DW66" t="str">
        <f t="shared" si="946"/>
        <v>3R</v>
      </c>
      <c r="DX66" t="str">
        <f t="shared" si="947"/>
        <v>3S</v>
      </c>
      <c r="DY66" t="str">
        <f t="shared" si="948"/>
        <v>3S</v>
      </c>
      <c r="DZ66" t="str">
        <f t="shared" si="949"/>
        <v>3R</v>
      </c>
      <c r="EA66" t="str">
        <f t="shared" si="950"/>
        <v>0L</v>
      </c>
      <c r="EB66" t="str">
        <f t="shared" si="951"/>
        <v>3L</v>
      </c>
      <c r="EC66" t="str">
        <f t="shared" si="952"/>
        <v>0R</v>
      </c>
      <c r="ED66" t="str">
        <f t="shared" si="953"/>
        <v>0S</v>
      </c>
      <c r="EE66" t="str">
        <f t="shared" si="954"/>
        <v>0S</v>
      </c>
      <c r="EF66">
        <f t="shared" si="955"/>
        <v>0</v>
      </c>
      <c r="EG66">
        <f t="shared" si="956"/>
        <v>0</v>
      </c>
      <c r="EH66">
        <f t="shared" si="957"/>
        <v>0</v>
      </c>
      <c r="EI66">
        <f t="shared" si="958"/>
        <v>0</v>
      </c>
      <c r="EJ66">
        <f t="shared" si="959"/>
        <v>0</v>
      </c>
      <c r="EK66">
        <f t="shared" si="960"/>
        <v>0</v>
      </c>
      <c r="EL66">
        <f t="shared" si="961"/>
        <v>0</v>
      </c>
      <c r="EM66">
        <f t="shared" si="962"/>
        <v>0</v>
      </c>
      <c r="EN66">
        <f t="shared" si="963"/>
        <v>0</v>
      </c>
      <c r="EO66">
        <f t="shared" si="964"/>
        <v>0</v>
      </c>
      <c r="EP66">
        <f t="shared" si="965"/>
        <v>0</v>
      </c>
      <c r="EQ66">
        <f t="shared" si="966"/>
        <v>0</v>
      </c>
      <c r="ER66">
        <f t="shared" si="967"/>
        <v>0</v>
      </c>
      <c r="ES66">
        <f t="shared" si="968"/>
        <v>0</v>
      </c>
      <c r="ET66">
        <f t="shared" si="969"/>
        <v>0</v>
      </c>
      <c r="EU66">
        <f t="shared" si="970"/>
        <v>0</v>
      </c>
      <c r="EV66">
        <f t="shared" si="971"/>
        <v>0</v>
      </c>
      <c r="EW66">
        <f t="shared" si="972"/>
        <v>0</v>
      </c>
      <c r="EX66">
        <f t="shared" si="973"/>
        <v>0</v>
      </c>
      <c r="EY66">
        <f t="shared" si="974"/>
        <v>0</v>
      </c>
      <c r="EZ66">
        <f t="shared" si="975"/>
        <v>0</v>
      </c>
      <c r="FA66">
        <f t="shared" si="976"/>
        <v>0</v>
      </c>
      <c r="FB66">
        <f t="shared" si="977"/>
        <v>0</v>
      </c>
      <c r="FC66">
        <f t="shared" si="978"/>
        <v>0</v>
      </c>
      <c r="FD66">
        <f t="shared" si="979"/>
        <v>0</v>
      </c>
      <c r="FE66">
        <f t="shared" si="980"/>
        <v>0</v>
      </c>
      <c r="FF66">
        <f t="shared" si="981"/>
        <v>0</v>
      </c>
      <c r="FG66">
        <f t="shared" si="982"/>
        <v>0</v>
      </c>
      <c r="FH66">
        <f t="shared" si="983"/>
        <v>0</v>
      </c>
      <c r="FI66">
        <f t="shared" si="984"/>
        <v>0</v>
      </c>
      <c r="FJ66">
        <f t="shared" si="985"/>
        <v>0</v>
      </c>
      <c r="FK66">
        <f t="shared" si="986"/>
        <v>0</v>
      </c>
      <c r="FL66">
        <f t="shared" si="987"/>
        <v>0</v>
      </c>
      <c r="FM66">
        <f t="shared" si="988"/>
        <v>0</v>
      </c>
      <c r="FN66">
        <f t="shared" si="989"/>
        <v>0</v>
      </c>
      <c r="FO66">
        <f t="shared" si="990"/>
        <v>0</v>
      </c>
      <c r="FP66">
        <f t="shared" si="991"/>
        <v>0</v>
      </c>
      <c r="FQ66">
        <f t="shared" si="992"/>
        <v>0</v>
      </c>
      <c r="FR66">
        <f t="shared" si="993"/>
        <v>0</v>
      </c>
      <c r="FS66">
        <f t="shared" si="994"/>
        <v>0</v>
      </c>
      <c r="FT66">
        <f t="shared" si="995"/>
        <v>0</v>
      </c>
      <c r="FU66">
        <f t="shared" si="996"/>
        <v>0</v>
      </c>
      <c r="FV66">
        <f t="shared" si="997"/>
        <v>0</v>
      </c>
      <c r="FW66">
        <f t="shared" si="998"/>
        <v>0</v>
      </c>
      <c r="FX66">
        <f t="shared" si="999"/>
        <v>0</v>
      </c>
      <c r="FY66">
        <f t="shared" si="1000"/>
        <v>0</v>
      </c>
      <c r="FZ66">
        <f t="shared" si="1001"/>
        <v>0</v>
      </c>
      <c r="GA66">
        <f t="shared" si="1002"/>
        <v>0</v>
      </c>
      <c r="GB66">
        <f t="shared" si="1003"/>
        <v>0</v>
      </c>
      <c r="GC66">
        <f t="shared" si="1004"/>
        <v>0</v>
      </c>
      <c r="GD66">
        <f t="shared" si="1005"/>
        <v>0</v>
      </c>
      <c r="GE66">
        <f t="shared" si="1006"/>
        <v>0</v>
      </c>
      <c r="GF66">
        <f t="shared" si="1007"/>
        <v>0</v>
      </c>
      <c r="GG66">
        <f t="shared" si="1008"/>
        <v>0</v>
      </c>
      <c r="GH66">
        <f t="shared" si="1009"/>
        <v>0</v>
      </c>
      <c r="GI66">
        <f t="shared" si="1010"/>
        <v>0</v>
      </c>
      <c r="GJ66">
        <f t="shared" si="1011"/>
        <v>0</v>
      </c>
      <c r="GK66">
        <f t="shared" si="1012"/>
        <v>0</v>
      </c>
      <c r="GL66">
        <f t="shared" si="1013"/>
        <v>0</v>
      </c>
      <c r="GM66">
        <f t="shared" si="1014"/>
        <v>0</v>
      </c>
      <c r="GN66">
        <f t="shared" si="1015"/>
        <v>0</v>
      </c>
      <c r="GO66">
        <f t="shared" si="1016"/>
        <v>0</v>
      </c>
      <c r="GP66">
        <f t="shared" si="1017"/>
        <v>0</v>
      </c>
      <c r="GQ66">
        <f t="shared" si="1018"/>
        <v>0</v>
      </c>
      <c r="GR66">
        <f t="shared" si="1019"/>
        <v>0</v>
      </c>
      <c r="GS66">
        <f t="shared" si="1020"/>
        <v>0</v>
      </c>
      <c r="GT66">
        <f t="shared" si="1021"/>
        <v>0</v>
      </c>
      <c r="GU66">
        <f t="shared" si="1022"/>
        <v>0</v>
      </c>
      <c r="GV66">
        <f t="shared" si="1023"/>
        <v>0</v>
      </c>
      <c r="GW66">
        <f t="shared" si="1024"/>
        <v>0</v>
      </c>
      <c r="GX66">
        <f t="shared" si="1025"/>
        <v>0</v>
      </c>
      <c r="GY66">
        <f t="shared" si="1026"/>
        <v>0</v>
      </c>
      <c r="GZ66">
        <f t="shared" si="1027"/>
        <v>0</v>
      </c>
      <c r="HA66">
        <f t="shared" si="1028"/>
        <v>0</v>
      </c>
      <c r="HB66" s="176" t="s">
        <v>269</v>
      </c>
      <c r="HC66" s="89">
        <f t="shared" si="1029"/>
        <v>249.99328306170537</v>
      </c>
      <c r="HD66" s="89">
        <f t="shared" si="1030"/>
        <v>136.68550068608977</v>
      </c>
      <c r="HE66" s="89">
        <f t="shared" si="1031"/>
        <v>247.88565511642264</v>
      </c>
      <c r="HF66" s="89">
        <f t="shared" si="1032"/>
        <v>0</v>
      </c>
      <c r="HH66" s="88">
        <f t="shared" si="1033"/>
        <v>634.56443886421778</v>
      </c>
      <c r="HI66" s="88">
        <f t="shared" si="1034"/>
        <v>61.97141377910566</v>
      </c>
      <c r="HK66">
        <f>IFERROR(VLOOKUP(_xlfn.NUMBERVALUE(MID(L66, SEARCH("!", L66)+1, SEARCH("+", L66)-SEARCH("!", L66)-1)), Rankings!$A$2:$BK$161, 63, FALSE),0)</f>
        <v>33.011869635053152</v>
      </c>
      <c r="HL66">
        <f>IFERROR(VLOOKUP(_xlfn.NUMBERVALUE(MID(M66, SEARCH("!", M66)+1, SEARCH("+", M66)-SEARCH("!", M66)-1)), Rankings!$A$2:$BK$161, 63, FALSE),0)</f>
        <v>52.933579123277653</v>
      </c>
      <c r="HM66">
        <f>IFERROR(VLOOKUP(_xlfn.NUMBERVALUE(MID(N66, SEARCH("!", N66)+1, SEARCH("+", N66)-SEARCH("!", N66)-1)), Rankings!$A$2:$BK$161, 63, FALSE),0)</f>
        <v>44.50154797270298</v>
      </c>
      <c r="HN66">
        <f>IFERROR(VLOOKUP(_xlfn.NUMBERVALUE(MID(O66, SEARCH("!", O66)+1, SEARCH("+", O66)-SEARCH("!", O66)-1)), Rankings!$A$2:$BK$161, 63, FALSE),0)</f>
        <v>48.693040476407162</v>
      </c>
      <c r="HO66">
        <f>IFERROR(VLOOKUP(_xlfn.NUMBERVALUE(MID(P66, SEARCH("!", P66)+1, SEARCH("+", P66)-SEARCH("!", P66)-1)), Rankings!$A$2:$BK$161, 63, FALSE),0)</f>
        <v>45.47760892206194</v>
      </c>
      <c r="HP66">
        <f>IFERROR(VLOOKUP(_xlfn.NUMBERVALUE(MID(Q66, SEARCH("!", Q66)+1, SEARCH("+", Q66)-SEARCH("!", Q66)-1)), Rankings!$A$2:$BK$161, 63, FALSE),0)</f>
        <v>35.154792142279646</v>
      </c>
      <c r="HQ66">
        <f>IFERROR(VLOOKUP(_xlfn.NUMBERVALUE(MID(R66, SEARCH("!", R66)+1, SEARCH("+", R66)-SEARCH("!", R66)-1)), Rankings!$A$2:$BK$161, 63, FALSE),0)</f>
        <v>69.968683322895316</v>
      </c>
      <c r="HR66">
        <f>IFERROR(VLOOKUP(_xlfn.NUMBERVALUE(MID(S66, SEARCH("!", S66)+1, SEARCH("+", S66)-SEARCH("!", S66)-1)), Rankings!$A$2:$BK$161, 63, FALSE),0)</f>
        <v>66.716817363194451</v>
      </c>
      <c r="HS66">
        <f>IFERROR(VLOOKUP(_xlfn.NUMBERVALUE(MID(T66, SEARCH("!", T66)+1, SEARCH("+", T66)-SEARCH("!", T66)-1)), Rankings!$A$2:$BK$161, 63, FALSE),0)</f>
        <v>84.39149418839196</v>
      </c>
      <c r="HT66">
        <f>IFERROR(VLOOKUP(_xlfn.NUMBERVALUE(MID(U66, SEARCH("!", U66)+1, SEARCH("+", U66)-SEARCH("!", U66)-1)), Rankings!$A$2:$BK$161, 63, FALSE),0)</f>
        <v>84.39149418839196</v>
      </c>
      <c r="HU66">
        <f>IFERROR(VLOOKUP(_xlfn.NUMBERVALUE(MID(V66, SEARCH("!", V66)+1, SEARCH("+", V66)-SEARCH("!", V66)-1)), Rankings!$A$2:$BK$161, 63, FALSE),0)</f>
        <v>69.3235115295616</v>
      </c>
      <c r="HV66">
        <f>IFERROR(VLOOKUP(_xlfn.NUMBERVALUE(MID(W66, SEARCH("!", W66)+1, SEARCH("+", W66)-SEARCH("!", W66)-1)), Rankings!$A$2:$BK$161, 63, FALSE),0)</f>
        <v>0</v>
      </c>
      <c r="HW66">
        <f>IFERROR(VLOOKUP(_xlfn.NUMBERVALUE(MID(X66, SEARCH("!", X66)+1, SEARCH("+", X66)-SEARCH("!", X66)-1)), Rankings!$A$2:$BK$161, 63, FALSE),0)</f>
        <v>0</v>
      </c>
      <c r="HX66">
        <f>IFERROR(VLOOKUP(_xlfn.NUMBERVALUE(MID(Y66, SEARCH("!", Y66)+1, SEARCH("+", Y66)-SEARCH("!", Y66)-1)), Rankings!$A$2:$BK$161, 63, FALSE),0)</f>
        <v>0</v>
      </c>
      <c r="HY66">
        <f>IFERROR(VLOOKUP(_xlfn.NUMBERVALUE(MID(Z66, SEARCH("!", Z66)+1, SEARCH("+", Z66)-SEARCH("!", Z66)-1)), Rankings!$A$2:$BK$161, 63, FALSE),0)</f>
        <v>0</v>
      </c>
      <c r="HZ66">
        <f>IFERROR(VLOOKUP(_xlfn.NUMBERVALUE(MID(AA66, SEARCH("!", AA66)+1, SEARCH("+", AA66)-SEARCH("!", AA66)-1)), Rankings!$A$2:$BK$161, 63, FALSE),0)</f>
        <v>0</v>
      </c>
      <c r="IA66">
        <f>IFERROR(VLOOKUP(_xlfn.NUMBERVALUE(MID(AB66, SEARCH("!", AB66)+1, SEARCH("+", AB66)-SEARCH("!", AB66)-1)), Rankings!$A$2:$BK$161, 63, FALSE),0)</f>
        <v>0</v>
      </c>
      <c r="IB66">
        <f>IFERROR(VLOOKUP(_xlfn.NUMBERVALUE(MID(AC66, SEARCH("!", AC66)+1, SEARCH("+", AC66)-SEARCH("!", AC66)-1)), Rankings!$A$2:$BK$161, 63, FALSE),0)</f>
        <v>0</v>
      </c>
      <c r="IC66">
        <f>IFERROR(VLOOKUP(_xlfn.NUMBERVALUE(MID(AD66, SEARCH("!", AD66)+1, SEARCH("+", AD66)-SEARCH("!", AD66)-1)), Rankings!$A$2:$BK$161, 63, FALSE),0)</f>
        <v>0</v>
      </c>
      <c r="ID66">
        <f>IFERROR(VLOOKUP(_xlfn.NUMBERVALUE(MID(AE66, SEARCH("!", AE66)+1, SEARCH("+", AE66)-SEARCH("!", AE66)-1)), Rankings!$A$2:$BK$161, 63, FALSE),0)</f>
        <v>0</v>
      </c>
      <c r="IE66">
        <f>IFERROR(VLOOKUP(_xlfn.NUMBERVALUE(MID(AF66, SEARCH("!", AF66)+1, SEARCH("+", AF66)-SEARCH("!", AF66)-1)), Rankings!$A$2:$BK$161, 63, FALSE),0)</f>
        <v>0</v>
      </c>
      <c r="IF66">
        <f>IFERROR(VLOOKUP(_xlfn.NUMBERVALUE(MID(AG66, SEARCH("!", AG66)+1, SEARCH("+", AG66)-SEARCH("!", AG66)-1)), Rankings!$A$2:$BK$161, 63, FALSE),0)</f>
        <v>0</v>
      </c>
      <c r="IG66">
        <f>IFERROR(VLOOKUP(_xlfn.NUMBERVALUE(MID(AH66, SEARCH("!", AH66)+1, SEARCH("+", AH66)-SEARCH("!", AH66)-1)), Rankings!$A$2:$BK$161, 63, FALSE),0)</f>
        <v>0</v>
      </c>
      <c r="IH66">
        <f>IFERROR(VLOOKUP(_xlfn.NUMBERVALUE(MID(AI66, SEARCH("!", AI66)+1, SEARCH("+", AI66)-SEARCH("!", AI66)-1)), Rankings!$A$2:$BK$161, 63, FALSE),0)</f>
        <v>0</v>
      </c>
      <c r="II66">
        <f>IFERROR(VLOOKUP(_xlfn.NUMBERVALUE(MID(AJ66, SEARCH("!", AJ66)+1, SEARCH("+", AJ66)-SEARCH("!", AJ66)-1)), Rankings!$A$2:$BK$161, 63, FALSE),0)</f>
        <v>0</v>
      </c>
      <c r="IJ66">
        <f>IFERROR(VLOOKUP(_xlfn.NUMBERVALUE(MID(AK66, SEARCH("!", AK66)+1, SEARCH("+", AK66)-SEARCH("!", AK66)-1)), Rankings!$A$2:$BK$161, 63, FALSE),0)</f>
        <v>0</v>
      </c>
      <c r="IK66">
        <f>IFERROR(VLOOKUP(_xlfn.NUMBERVALUE(MID(AL66, SEARCH("!", AL66)+1, SEARCH("+", AL66)-SEARCH("!", AL66)-1)), Rankings!$A$2:$BK$161, 63, FALSE),0)</f>
        <v>0</v>
      </c>
      <c r="IL66">
        <f>IFERROR(VLOOKUP(_xlfn.NUMBERVALUE(MID(AM66, SEARCH("!", AM66)+1, SEARCH("+", AM66)-SEARCH("!", AM66)-1)), Rankings!$A$2:$BK$161, 63, FALSE),0)</f>
        <v>0</v>
      </c>
      <c r="IM66">
        <f>IFERROR(VLOOKUP(_xlfn.NUMBERVALUE(MID(AN66, SEARCH("!", AN66)+1, SEARCH("+", AN66)-SEARCH("!", AN66)-1)), Rankings!$A$2:$BK$161, 63, FALSE),0)</f>
        <v>0</v>
      </c>
      <c r="IN66">
        <f>IFERROR(VLOOKUP(_xlfn.NUMBERVALUE(MID(AO66, SEARCH("!", AO66)+1, SEARCH("+", AO66)-SEARCH("!", AO66)-1)), Rankings!$A$2:$BK$161, 63, FALSE),0)</f>
        <v>0</v>
      </c>
      <c r="IO66">
        <f>IFERROR(VLOOKUP(_xlfn.NUMBERVALUE(MID(AP66, SEARCH("!", AP66)+1, SEARCH("+", AP66)-SEARCH("!", AP66)-1)), Rankings!$A$2:$BK$161, 63, FALSE),0)</f>
        <v>0</v>
      </c>
      <c r="IP66">
        <f>IFERROR(VLOOKUP(_xlfn.NUMBERVALUE(MID(AQ66, SEARCH("!", AQ66)+1, SEARCH("+", AQ66)-SEARCH("!", AQ66)-1)), Rankings!$A$2:$BK$161, 63, FALSE),0)</f>
        <v>0</v>
      </c>
      <c r="IQ66">
        <f>IFERROR(VLOOKUP(_xlfn.NUMBERVALUE(MID(AR66, SEARCH("!", AR66)+1, SEARCH("+", AR66)-SEARCH("!", AR66)-1)), Rankings!$A$2:$BK$161, 63, FALSE),0)</f>
        <v>0</v>
      </c>
      <c r="IR66">
        <f>IFERROR(VLOOKUP(_xlfn.NUMBERVALUE(MID(AS66, SEARCH("!", AS66)+1, SEARCH("+", AS66)-SEARCH("!", AS66)-1)), Rankings!$A$2:$BK$161, 63, FALSE),0)</f>
        <v>0</v>
      </c>
      <c r="IS66">
        <f>IFERROR(VLOOKUP(_xlfn.NUMBERVALUE(MID(AT66, SEARCH("!", AT66)+1, SEARCH("+", AT66)-SEARCH("!", AT66)-1)), Rankings!$A$2:$BK$161, 63, FALSE),0)</f>
        <v>0</v>
      </c>
      <c r="IT66">
        <f>IFERROR(VLOOKUP(_xlfn.NUMBERVALUE(MID(AU66, SEARCH("!", AU66)+1, SEARCH("+", AU66)-SEARCH("!", AU66)-1)), Rankings!$A$2:$BK$161, 63, FALSE),0)</f>
        <v>0</v>
      </c>
      <c r="IU66">
        <f>IFERROR(VLOOKUP(_xlfn.NUMBERVALUE(MID(AV66, SEARCH("!", AV66)+1, SEARCH("+", AV66)-SEARCH("!", AV66)-1)), Rankings!$A$2:$BK$161, 63, FALSE),0)</f>
        <v>0</v>
      </c>
      <c r="IV66">
        <f>IFERROR(VLOOKUP(_xlfn.NUMBERVALUE(MID(AW66, SEARCH("!", AW66)+1, SEARCH("+", AW66)-SEARCH("!", AW66)-1)), Rankings!$A$2:$BK$161, 63, FALSE),0)</f>
        <v>0</v>
      </c>
      <c r="IW66">
        <f>IFERROR(VLOOKUP(_xlfn.NUMBERVALUE(MID(AX66, SEARCH("!", AX66)+1, SEARCH("+", AX66)-SEARCH("!", AX66)-1)), Rankings!$A$2:$BK$161, 63, FALSE),0)</f>
        <v>0</v>
      </c>
      <c r="IX66">
        <f>IFERROR(VLOOKUP(_xlfn.NUMBERVALUE(MID(AY66, SEARCH("!", AY66)+1, SEARCH("+", AY66)-SEARCH("!", AY66)-1)), Rankings!$A$2:$BK$161, 63, FALSE),0)</f>
        <v>0</v>
      </c>
      <c r="IY66">
        <f>IFERROR(VLOOKUP(_xlfn.NUMBERVALUE(MID(AZ66, SEARCH("!", AZ66)+1, SEARCH("+", AZ66)-SEARCH("!", AZ66)-1)), Rankings!$A$2:$BK$161, 63, FALSE),0)</f>
        <v>0</v>
      </c>
      <c r="IZ66">
        <f>IFERROR(VLOOKUP(_xlfn.NUMBERVALUE(MID(BA66, SEARCH("!", BA66)+1, SEARCH("+", BA66)-SEARCH("!", BA66)-1)), Rankings!$A$2:$BK$161, 63, FALSE),0)</f>
        <v>0</v>
      </c>
      <c r="JA66">
        <f>IFERROR(VLOOKUP(_xlfn.NUMBERVALUE(MID(BB66, SEARCH("!", BB66)+1, SEARCH("+", BB66)-SEARCH("!", BB66)-1)), Rankings!$A$2:$BK$161, 63, FALSE),0)</f>
        <v>0</v>
      </c>
      <c r="JB66">
        <f>IFERROR(VLOOKUP(_xlfn.NUMBERVALUE(MID(BC66, SEARCH("!", BC66)+1, SEARCH("+", BC66)-SEARCH("!", BC66)-1)), Rankings!$A$2:$BK$161, 63, FALSE),0)</f>
        <v>0</v>
      </c>
      <c r="JC66">
        <f>IFERROR(VLOOKUP(_xlfn.NUMBERVALUE(MID(BD66, SEARCH("!", BD66)+1, SEARCH("+", BD66)-SEARCH("!", BD66)-1)), Rankings!$A$2:$BK$161, 63, FALSE),0)</f>
        <v>0</v>
      </c>
      <c r="JD66">
        <f>IFERROR(VLOOKUP(_xlfn.NUMBERVALUE(MID(BE66, SEARCH("!", BE66)+1, SEARCH("+", BE66)-SEARCH("!", BE66)-1)), Rankings!$A$2:$BK$161, 63, FALSE),0)</f>
        <v>0</v>
      </c>
      <c r="JE66">
        <f>IFERROR(VLOOKUP(_xlfn.NUMBERVALUE(MID(BF66, SEARCH("!", BF66)+1, SEARCH("+", BF66)-SEARCH("!", BF66)-1)), Rankings!$A$2:$BK$161, 63, FALSE),0)</f>
        <v>0</v>
      </c>
      <c r="JF66">
        <f>IFERROR(VLOOKUP(_xlfn.NUMBERVALUE(MID(BG66, SEARCH("!", BG66)+1, SEARCH("+", BG66)-SEARCH("!", BG66)-1)), Rankings!$A$2:$BK$161, 63, FALSE),0)</f>
        <v>0</v>
      </c>
      <c r="JG66">
        <f>IFERROR(VLOOKUP(_xlfn.NUMBERVALUE(MID(BH66, SEARCH("!", BH66)+1, SEARCH("+", BH66)-SEARCH("!", BH66)-1)), Rankings!$A$2:$BK$161, 63, FALSE),0)</f>
        <v>0</v>
      </c>
      <c r="JH66">
        <f>IFERROR(VLOOKUP(_xlfn.NUMBERVALUE(MID(BI66, SEARCH("!", BI66)+1, SEARCH("+", BI66)-SEARCH("!", BI66)-1)), Rankings!$A$2:$BK$161, 63, FALSE),0)</f>
        <v>0</v>
      </c>
      <c r="JI66">
        <f>IFERROR(VLOOKUP(_xlfn.NUMBERVALUE(MID(BJ66, SEARCH("!", BJ66)+1, SEARCH("+", BJ66)-SEARCH("!", BJ66)-1)), Rankings!$A$2:$BK$161, 63, FALSE),0)</f>
        <v>0</v>
      </c>
      <c r="JJ66">
        <f>IFERROR(VLOOKUP(_xlfn.NUMBERVALUE(MID(BK66, SEARCH("!", BK66)+1, SEARCH("+", BK66)-SEARCH("!", BK66)-1)), Rankings!$A$2:$BK$161, 63, FALSE),0)</f>
        <v>0</v>
      </c>
      <c r="JK66">
        <f>IFERROR(VLOOKUP(_xlfn.NUMBERVALUE(MID(BL66, SEARCH("!", BL66)+1, SEARCH("+", BL66)-SEARCH("!", BL66)-1)), Rankings!$A$2:$BK$161, 63, FALSE),0)</f>
        <v>0</v>
      </c>
      <c r="JL66">
        <f>IFERROR(VLOOKUP(_xlfn.NUMBERVALUE(MID(BM66, SEARCH("!", BM66)+1, SEARCH("+", BM66)-SEARCH("!", BM66)-1)), Rankings!$A$2:$BK$161, 63, FALSE),0)</f>
        <v>0</v>
      </c>
      <c r="JM66">
        <f>IFERROR(VLOOKUP(_xlfn.NUMBERVALUE(MID(BN66, SEARCH("!", BN66)+1, SEARCH("+", BN66)-SEARCH("!", BN66)-1)), Rankings!$A$2:$BK$161, 63, FALSE),0)</f>
        <v>0</v>
      </c>
      <c r="JN66">
        <f>IFERROR(VLOOKUP(_xlfn.NUMBERVALUE(MID(BO66, SEARCH("!", BO66)+1, SEARCH("+", BO66)-SEARCH("!", BO66)-1)), Rankings!$A$2:$BK$161, 63, FALSE),0)</f>
        <v>0</v>
      </c>
      <c r="JO66">
        <f>IFERROR(VLOOKUP(_xlfn.NUMBERVALUE(MID(BP66, SEARCH("!", BP66)+1, SEARCH("+", BP66)-SEARCH("!", BP66)-1)), Rankings!$A$2:$BK$161, 63, FALSE),0)</f>
        <v>0</v>
      </c>
      <c r="JP66">
        <f>IFERROR(VLOOKUP(_xlfn.NUMBERVALUE(MID(BQ66, SEARCH("!", BQ66)+1, SEARCH("+", BQ66)-SEARCH("!", BQ66)-1)), Rankings!$A$2:$BK$161, 63, FALSE),0)</f>
        <v>0</v>
      </c>
      <c r="JQ66">
        <f>IFERROR(VLOOKUP(_xlfn.NUMBERVALUE(MID(BR66, SEARCH("!", BR66)+1, SEARCH("+", BR66)-SEARCH("!", BR66)-1)), Rankings!$A$2:$BK$161, 63, FALSE),0)</f>
        <v>0</v>
      </c>
      <c r="JR66">
        <f>IFERROR(VLOOKUP(_xlfn.NUMBERVALUE(MID(BS66, SEARCH("!", BS66)+1, SEARCH("+", BS66)-SEARCH("!", BS66)-1)), Rankings!$A$2:$BK$161, 63, FALSE),0)</f>
        <v>0</v>
      </c>
      <c r="JS66">
        <f>IFERROR(VLOOKUP(_xlfn.NUMBERVALUE(MID(BT66, SEARCH("!", BT66)+1, SEARCH("+", BT66)-SEARCH("!", BT66)-1)), Rankings!$A$2:$BK$161, 63, FALSE),0)</f>
        <v>0</v>
      </c>
      <c r="JT66">
        <f>IFERROR(VLOOKUP(_xlfn.NUMBERVALUE(MID(BU66, SEARCH("!", BU66)+1, SEARCH("+", BU66)-SEARCH("!", BU66)-1)), Rankings!$A$2:$BK$161, 63, FALSE),0)</f>
        <v>0</v>
      </c>
      <c r="JU66">
        <f>IFERROR(VLOOKUP(_xlfn.NUMBERVALUE(MID(BV66, SEARCH("!", BV66)+1, SEARCH("+", BV66)-SEARCH("!", BV66)-1)), Rankings!$A$2:$BK$161, 63, FALSE),0)</f>
        <v>0</v>
      </c>
      <c r="JV66">
        <f>IFERROR(VLOOKUP(_xlfn.NUMBERVALUE(MID(BW66, SEARCH("!", BW66)+1, SEARCH("+", BW66)-SEARCH("!", BW66)-1)), Rankings!$A$2:$BK$161, 63, FALSE),0)</f>
        <v>0</v>
      </c>
      <c r="JW66">
        <f>IFERROR(VLOOKUP(_xlfn.NUMBERVALUE(MID(BX66, SEARCH("!", BX66)+1, SEARCH("+", BX66)-SEARCH("!", BX66)-1)), Rankings!$A$2:$BK$161, 63, FALSE),0)</f>
        <v>0</v>
      </c>
      <c r="JX66">
        <f>IFERROR(VLOOKUP(_xlfn.NUMBERVALUE(MID(BY66, SEARCH("!", BY66)+1, SEARCH("+", BY66)-SEARCH("!", BY66)-1)), Rankings!$A$2:$BK$161, 63, FALSE),0)</f>
        <v>0</v>
      </c>
      <c r="JY66">
        <f>IFERROR(VLOOKUP(_xlfn.NUMBERVALUE(MID(BZ66, SEARCH("!", BZ66)+1, SEARCH("+", BZ66)-SEARCH("!", BZ66)-1)), Rankings!$A$2:$BK$161, 63, FALSE),0)</f>
        <v>0</v>
      </c>
      <c r="JZ66">
        <f>IFERROR(VLOOKUP(_xlfn.NUMBERVALUE(MID(CA66, SEARCH("!", CA66)+1, SEARCH("+", CA66)-SEARCH("!", CA66)-1)), Rankings!$A$2:$BK$161, 63, FALSE),0)</f>
        <v>0</v>
      </c>
      <c r="KA66">
        <f>IFERROR(VLOOKUP(_xlfn.NUMBERVALUE(MID(CB66, SEARCH("!", CB66)+1, SEARCH("+", CB66)-SEARCH("!", CB66)-1)), Rankings!$A$2:$BK$161, 63, FALSE),0)</f>
        <v>0</v>
      </c>
      <c r="KB66">
        <f>IFERROR(VLOOKUP(_xlfn.NUMBERVALUE(MID(CC66, SEARCH("!", CC66)+1, SEARCH("+", CC66)-SEARCH("!", CC66)-1)), Rankings!$A$2:$BK$161, 63, FALSE),0)</f>
        <v>0</v>
      </c>
      <c r="KC66">
        <f>IFERROR(VLOOKUP(_xlfn.NUMBERVALUE(MID(CD66, SEARCH("!", CD66)+1, SEARCH("+", CD66)-SEARCH("!", CD66)-1)), Rankings!$A$2:$BK$161, 63, FALSE),0)</f>
        <v>0</v>
      </c>
      <c r="KD66">
        <f>IFERROR(VLOOKUP(_xlfn.NUMBERVALUE(MID(CE66, SEARCH("!", CE66)+1, SEARCH("+", CE66)-SEARCH("!", CE66)-1)), Rankings!$A$2:$BK$161, 63, FALSE),0)</f>
        <v>0</v>
      </c>
      <c r="KE66">
        <f>IFERROR(VLOOKUP(_xlfn.NUMBERVALUE(MID(CF66, SEARCH("!", CF66)+1, SEARCH("+", CF66)-SEARCH("!", CF66)-1)), Rankings!$A$2:$BK$161, 63, FALSE),0)</f>
        <v>0</v>
      </c>
      <c r="KF66">
        <f>IFERROR(VLOOKUP(_xlfn.NUMBERVALUE(MID(CG66, SEARCH("!", CG66)+1, SEARCH("+", CG66)-SEARCH("!", CG66)-1)), Rankings!$A$2:$BK$161, 63, FALSE),0)</f>
        <v>0</v>
      </c>
      <c r="KG66">
        <f>IFERROR(VLOOKUP(_xlfn.NUMBERVALUE(MID(CH66, SEARCH("!", CH66)+1, SEARCH("+", CH66)-SEARCH("!", CH66)-1)), Rankings!$A$2:$BK$161, 63, FALSE),0)</f>
        <v>0</v>
      </c>
      <c r="KH66">
        <f>IFERROR(VLOOKUP(_xlfn.NUMBERVALUE(MID(CI66, SEARCH("!", CI66)+1, SEARCH("+", CI66)-SEARCH("!", CI66)-1)), Rankings!$A$2:$BK$161, 63, FALSE),0)</f>
        <v>0</v>
      </c>
      <c r="KI66">
        <f>IFERROR(VLOOKUP(_xlfn.NUMBERVALUE(MID(CJ66, SEARCH("!", CJ66)+1, SEARCH("+", CJ66)-SEARCH("!", CJ66)-1)), Rankings!$A$2:$BK$161, 63, FALSE),0)</f>
        <v>0</v>
      </c>
      <c r="KJ66">
        <f>IFERROR(VLOOKUP(_xlfn.NUMBERVALUE(MID(CK66, SEARCH("!", CK66)+1, SEARCH("+", CK66)-SEARCH("!", CK66)-1)), Rankings!$A$2:$BK$161, 63, FALSE),0)</f>
        <v>0</v>
      </c>
      <c r="KK66">
        <f>IFERROR(VLOOKUP(_xlfn.NUMBERVALUE(MID(CL66, SEARCH("!", CL66)+1, SEARCH("+", CL66)-SEARCH("!", CL66)-1)), Rankings!$A$2:$BK$161, 63, FALSE),0)</f>
        <v>0</v>
      </c>
      <c r="KL66">
        <f>IFERROR(VLOOKUP(_xlfn.NUMBERVALUE(MID(CM66, SEARCH("!", CM66)+1, SEARCH("+", CM66)-SEARCH("!", CM66)-1)), Rankings!$A$2:$BK$161, 63, FALSE),0)</f>
        <v>0</v>
      </c>
      <c r="KM66">
        <f>IFERROR(VLOOKUP(_xlfn.NUMBERVALUE(MID(CN66, SEARCH("!", CN66)+1, SEARCH("+", CN66)-SEARCH("!", CN66)-1)), Rankings!$A$2:$BK$161, 63, FALSE),0)</f>
        <v>0</v>
      </c>
      <c r="KN66">
        <f>IFERROR(VLOOKUP(_xlfn.NUMBERVALUE(MID(CO66, SEARCH("!", CO66)+1, SEARCH("+", CO66)-SEARCH("!", CO66)-1)), Rankings!$A$2:$BK$161, 63, FALSE),0)</f>
        <v>0</v>
      </c>
      <c r="KO66">
        <f>IFERROR(VLOOKUP(_xlfn.NUMBERVALUE(MID(CP66, SEARCH("!", CP66)+1, SEARCH("+", CP66)-SEARCH("!", CP66)-1)), Rankings!$A$2:$BK$161, 63, FALSE),0)</f>
        <v>0</v>
      </c>
      <c r="KP66">
        <f>IFERROR(VLOOKUP(_xlfn.NUMBERVALUE(MID(CQ66, SEARCH("!", CQ66)+1, SEARCH("+", CQ66)-SEARCH("!", CQ66)-1)), Rankings!$A$2:$BK$161, 63, FALSE),0)</f>
        <v>0</v>
      </c>
      <c r="KQ66">
        <f>IFERROR(VLOOKUP(_xlfn.NUMBERVALUE(MID(CR66, SEARCH("!", CR66)+1, SEARCH("+", CR66)-SEARCH("!", CR66)-1)), Rankings!$A$2:$BK$161, 63, FALSE),0)</f>
        <v>0</v>
      </c>
      <c r="KS66" s="4">
        <f t="shared" si="1035"/>
        <v>189</v>
      </c>
      <c r="KT66" s="4">
        <f t="shared" si="1036"/>
        <v>65</v>
      </c>
      <c r="KU66" s="4">
        <f t="shared" si="1037"/>
        <v>136</v>
      </c>
      <c r="KV66" s="4">
        <f t="shared" si="1038"/>
        <v>0</v>
      </c>
      <c r="KY66" s="4">
        <f t="shared" si="1039"/>
        <v>390</v>
      </c>
      <c r="KZ66" s="4"/>
      <c r="LB66">
        <f t="shared" si="1040"/>
        <v>65</v>
      </c>
      <c r="LC66">
        <f t="shared" si="1041"/>
        <v>34</v>
      </c>
      <c r="LD66">
        <f t="shared" si="1042"/>
        <v>34</v>
      </c>
      <c r="LE66">
        <f t="shared" si="1043"/>
        <v>43</v>
      </c>
      <c r="LF66">
        <f t="shared" si="1044"/>
        <v>36</v>
      </c>
      <c r="LG66">
        <f t="shared" si="1045"/>
        <v>27</v>
      </c>
      <c r="LH66">
        <f t="shared" si="1046"/>
        <v>25</v>
      </c>
      <c r="LI66">
        <f t="shared" si="1047"/>
        <v>40</v>
      </c>
      <c r="LJ66">
        <f t="shared" si="1048"/>
        <v>29</v>
      </c>
      <c r="LK66">
        <f t="shared" si="1049"/>
        <v>25</v>
      </c>
      <c r="LL66">
        <f t="shared" si="1050"/>
        <v>32</v>
      </c>
      <c r="LM66">
        <f t="shared" si="1051"/>
        <v>0</v>
      </c>
      <c r="LN66">
        <f t="shared" si="1052"/>
        <v>0</v>
      </c>
      <c r="LO66">
        <f t="shared" si="1053"/>
        <v>0</v>
      </c>
      <c r="LP66">
        <f t="shared" si="1054"/>
        <v>0</v>
      </c>
      <c r="LQ66">
        <f t="shared" si="1055"/>
        <v>0</v>
      </c>
      <c r="LR66">
        <f t="shared" si="1056"/>
        <v>0</v>
      </c>
      <c r="LS66">
        <f t="shared" si="1057"/>
        <v>0</v>
      </c>
      <c r="LT66">
        <f t="shared" si="1058"/>
        <v>0</v>
      </c>
      <c r="LU66">
        <f t="shared" si="1059"/>
        <v>0</v>
      </c>
      <c r="LV66">
        <f t="shared" si="1060"/>
        <v>0</v>
      </c>
      <c r="LW66">
        <f t="shared" si="1061"/>
        <v>0</v>
      </c>
      <c r="LX66">
        <f t="shared" si="1062"/>
        <v>0</v>
      </c>
      <c r="LY66">
        <f t="shared" si="1063"/>
        <v>0</v>
      </c>
      <c r="LZ66">
        <f t="shared" si="1064"/>
        <v>0</v>
      </c>
      <c r="MA66">
        <f t="shared" si="1065"/>
        <v>0</v>
      </c>
      <c r="MB66">
        <f t="shared" si="1066"/>
        <v>0</v>
      </c>
      <c r="MC66">
        <f t="shared" si="1067"/>
        <v>0</v>
      </c>
      <c r="MD66">
        <f t="shared" si="1068"/>
        <v>0</v>
      </c>
      <c r="ME66">
        <f t="shared" si="1069"/>
        <v>0</v>
      </c>
      <c r="MF66">
        <f t="shared" si="1070"/>
        <v>0</v>
      </c>
      <c r="MG66">
        <f t="shared" si="1071"/>
        <v>0</v>
      </c>
      <c r="MH66">
        <f t="shared" si="1072"/>
        <v>0</v>
      </c>
      <c r="MI66">
        <f t="shared" si="1073"/>
        <v>0</v>
      </c>
      <c r="MJ66">
        <f t="shared" si="1074"/>
        <v>0</v>
      </c>
      <c r="MK66">
        <f t="shared" si="1075"/>
        <v>0</v>
      </c>
      <c r="ML66">
        <f t="shared" si="1076"/>
        <v>0</v>
      </c>
      <c r="MM66">
        <f t="shared" si="1077"/>
        <v>0</v>
      </c>
      <c r="MN66">
        <f t="shared" si="1078"/>
        <v>0</v>
      </c>
      <c r="MO66">
        <f t="shared" si="1079"/>
        <v>0</v>
      </c>
      <c r="MP66">
        <f t="shared" si="1080"/>
        <v>0</v>
      </c>
      <c r="MQ66">
        <f t="shared" si="1081"/>
        <v>0</v>
      </c>
      <c r="MR66">
        <f t="shared" si="1082"/>
        <v>0</v>
      </c>
      <c r="MS66">
        <f t="shared" si="1083"/>
        <v>0</v>
      </c>
      <c r="MT66">
        <f t="shared" si="1084"/>
        <v>0</v>
      </c>
      <c r="MU66">
        <f t="shared" si="1085"/>
        <v>0</v>
      </c>
      <c r="MV66">
        <f t="shared" si="1086"/>
        <v>0</v>
      </c>
      <c r="MW66">
        <f t="shared" si="1087"/>
        <v>0</v>
      </c>
      <c r="MX66">
        <f t="shared" si="1088"/>
        <v>0</v>
      </c>
      <c r="MY66">
        <f t="shared" si="1089"/>
        <v>0</v>
      </c>
      <c r="MZ66">
        <f t="shared" si="1090"/>
        <v>0</v>
      </c>
      <c r="NA66">
        <f t="shared" si="1091"/>
        <v>0</v>
      </c>
      <c r="NB66">
        <f t="shared" si="1092"/>
        <v>0</v>
      </c>
      <c r="NC66">
        <f t="shared" si="1093"/>
        <v>0</v>
      </c>
      <c r="ND66">
        <f t="shared" si="1094"/>
        <v>0</v>
      </c>
      <c r="NE66">
        <f t="shared" si="1095"/>
        <v>0</v>
      </c>
      <c r="NF66">
        <f t="shared" si="1096"/>
        <v>0</v>
      </c>
      <c r="NG66">
        <f t="shared" si="1097"/>
        <v>0</v>
      </c>
      <c r="NH66">
        <f t="shared" si="1098"/>
        <v>0</v>
      </c>
      <c r="NI66">
        <f t="shared" si="1099"/>
        <v>0</v>
      </c>
      <c r="NJ66">
        <f t="shared" si="1100"/>
        <v>0</v>
      </c>
      <c r="NK66">
        <f t="shared" si="1101"/>
        <v>0</v>
      </c>
      <c r="NL66">
        <f t="shared" si="1102"/>
        <v>0</v>
      </c>
      <c r="NM66">
        <f t="shared" si="1103"/>
        <v>0</v>
      </c>
      <c r="NN66">
        <f t="shared" si="1104"/>
        <v>0</v>
      </c>
      <c r="NO66">
        <f t="shared" si="1105"/>
        <v>0</v>
      </c>
      <c r="NP66">
        <f t="shared" si="1106"/>
        <v>0</v>
      </c>
      <c r="NQ66">
        <f t="shared" si="1107"/>
        <v>0</v>
      </c>
      <c r="NR66">
        <f t="shared" si="1108"/>
        <v>0</v>
      </c>
      <c r="NS66">
        <f t="shared" si="1109"/>
        <v>0</v>
      </c>
      <c r="NT66">
        <f t="shared" si="1110"/>
        <v>0</v>
      </c>
      <c r="NU66">
        <f t="shared" si="1111"/>
        <v>0</v>
      </c>
      <c r="NV66">
        <f t="shared" si="1112"/>
        <v>0</v>
      </c>
      <c r="NW66">
        <f t="shared" si="1113"/>
        <v>0</v>
      </c>
      <c r="NX66">
        <f t="shared" si="1114"/>
        <v>0</v>
      </c>
      <c r="NY66">
        <f t="shared" si="1115"/>
        <v>0</v>
      </c>
      <c r="NZ66">
        <f t="shared" si="1116"/>
        <v>0</v>
      </c>
      <c r="OA66">
        <f t="shared" si="1117"/>
        <v>0</v>
      </c>
      <c r="OB66">
        <f t="shared" si="1118"/>
        <v>0</v>
      </c>
      <c r="OC66">
        <f t="shared" si="1119"/>
        <v>0</v>
      </c>
      <c r="OD66">
        <f t="shared" si="1120"/>
        <v>0</v>
      </c>
      <c r="OE66">
        <f t="shared" si="1121"/>
        <v>0</v>
      </c>
      <c r="OF66">
        <f t="shared" si="1122"/>
        <v>0</v>
      </c>
      <c r="OG66">
        <f t="shared" si="1123"/>
        <v>0</v>
      </c>
      <c r="OH66">
        <f t="shared" si="1124"/>
        <v>0</v>
      </c>
      <c r="OJ66" s="4">
        <f t="shared" si="1125"/>
        <v>182</v>
      </c>
      <c r="OK66" s="4">
        <f t="shared" si="1126"/>
        <v>80</v>
      </c>
      <c r="OL66" s="4">
        <f t="shared" si="1127"/>
        <v>135</v>
      </c>
      <c r="OM66" s="4">
        <f t="shared" si="1128"/>
        <v>0</v>
      </c>
      <c r="OP66" s="4">
        <f t="shared" si="1129"/>
        <v>397</v>
      </c>
      <c r="OQ66" s="4"/>
      <c r="OS66">
        <f t="shared" si="1130"/>
        <v>47</v>
      </c>
      <c r="OT66">
        <f t="shared" si="1131"/>
        <v>32</v>
      </c>
      <c r="OU66">
        <f t="shared" si="1132"/>
        <v>26</v>
      </c>
      <c r="OV66">
        <f t="shared" si="1133"/>
        <v>33</v>
      </c>
      <c r="OW66">
        <f t="shared" si="1134"/>
        <v>33</v>
      </c>
      <c r="OX66">
        <f t="shared" si="1135"/>
        <v>23</v>
      </c>
      <c r="OY66">
        <f t="shared" si="1136"/>
        <v>41</v>
      </c>
      <c r="OZ66">
        <f t="shared" si="1137"/>
        <v>39</v>
      </c>
      <c r="PA66">
        <f t="shared" si="1138"/>
        <v>54</v>
      </c>
      <c r="PB66">
        <f t="shared" si="1139"/>
        <v>35</v>
      </c>
      <c r="PC66">
        <f t="shared" si="1140"/>
        <v>34</v>
      </c>
      <c r="PD66">
        <f t="shared" si="1141"/>
        <v>0</v>
      </c>
      <c r="PE66">
        <f t="shared" si="1142"/>
        <v>0</v>
      </c>
      <c r="PF66">
        <f t="shared" si="1143"/>
        <v>0</v>
      </c>
      <c r="PG66">
        <f t="shared" si="1144"/>
        <v>0</v>
      </c>
      <c r="PH66">
        <f t="shared" si="1145"/>
        <v>0</v>
      </c>
      <c r="PI66">
        <f t="shared" si="1146"/>
        <v>0</v>
      </c>
      <c r="PJ66">
        <f t="shared" si="1147"/>
        <v>0</v>
      </c>
      <c r="PK66">
        <f t="shared" si="1148"/>
        <v>0</v>
      </c>
      <c r="PL66">
        <f t="shared" si="1149"/>
        <v>0</v>
      </c>
      <c r="PM66">
        <f t="shared" si="1150"/>
        <v>0</v>
      </c>
      <c r="PN66">
        <f t="shared" si="1151"/>
        <v>0</v>
      </c>
      <c r="PO66">
        <f t="shared" si="1152"/>
        <v>0</v>
      </c>
      <c r="PP66">
        <f t="shared" si="1153"/>
        <v>0</v>
      </c>
      <c r="PQ66">
        <f t="shared" si="1154"/>
        <v>0</v>
      </c>
      <c r="PR66">
        <f t="shared" si="1155"/>
        <v>0</v>
      </c>
      <c r="PS66">
        <f t="shared" si="1156"/>
        <v>0</v>
      </c>
      <c r="PT66">
        <f t="shared" si="1157"/>
        <v>0</v>
      </c>
      <c r="PU66">
        <f t="shared" si="1158"/>
        <v>0</v>
      </c>
      <c r="PV66">
        <f t="shared" si="1159"/>
        <v>0</v>
      </c>
      <c r="PW66">
        <f t="shared" si="1160"/>
        <v>0</v>
      </c>
      <c r="PX66">
        <f t="shared" si="1161"/>
        <v>0</v>
      </c>
      <c r="PY66">
        <f t="shared" si="1162"/>
        <v>0</v>
      </c>
      <c r="PZ66">
        <f t="shared" si="1163"/>
        <v>0</v>
      </c>
      <c r="QA66">
        <f t="shared" si="1164"/>
        <v>0</v>
      </c>
      <c r="QB66">
        <f t="shared" si="1165"/>
        <v>0</v>
      </c>
      <c r="QC66">
        <f t="shared" si="1166"/>
        <v>0</v>
      </c>
      <c r="QD66">
        <f t="shared" si="1167"/>
        <v>0</v>
      </c>
      <c r="QE66">
        <f t="shared" si="1168"/>
        <v>0</v>
      </c>
      <c r="QF66">
        <f t="shared" si="1169"/>
        <v>0</v>
      </c>
      <c r="QG66">
        <f t="shared" si="1170"/>
        <v>0</v>
      </c>
      <c r="QH66">
        <f t="shared" si="1171"/>
        <v>0</v>
      </c>
      <c r="QI66">
        <f t="shared" si="1172"/>
        <v>0</v>
      </c>
      <c r="QJ66">
        <f t="shared" si="1173"/>
        <v>0</v>
      </c>
      <c r="QK66">
        <f t="shared" si="1174"/>
        <v>0</v>
      </c>
      <c r="QL66">
        <f t="shared" si="1175"/>
        <v>0</v>
      </c>
      <c r="QM66">
        <f t="shared" si="1176"/>
        <v>0</v>
      </c>
      <c r="QN66">
        <f t="shared" si="1177"/>
        <v>0</v>
      </c>
      <c r="QO66">
        <f t="shared" si="1178"/>
        <v>0</v>
      </c>
      <c r="QP66">
        <f t="shared" si="1179"/>
        <v>0</v>
      </c>
      <c r="QQ66">
        <f t="shared" si="1180"/>
        <v>0</v>
      </c>
      <c r="QR66">
        <f t="shared" si="1181"/>
        <v>0</v>
      </c>
      <c r="QS66">
        <f t="shared" si="1182"/>
        <v>0</v>
      </c>
      <c r="QT66">
        <f t="shared" si="1183"/>
        <v>0</v>
      </c>
      <c r="QU66">
        <f t="shared" si="1184"/>
        <v>0</v>
      </c>
      <c r="QV66">
        <f t="shared" si="1185"/>
        <v>0</v>
      </c>
      <c r="QW66">
        <f t="shared" si="1186"/>
        <v>0</v>
      </c>
      <c r="QX66">
        <f t="shared" si="1187"/>
        <v>0</v>
      </c>
      <c r="QY66">
        <f t="shared" si="1188"/>
        <v>0</v>
      </c>
      <c r="QZ66">
        <f t="shared" si="1189"/>
        <v>0</v>
      </c>
      <c r="RA66">
        <f t="shared" si="1190"/>
        <v>0</v>
      </c>
      <c r="RB66">
        <f t="shared" si="1191"/>
        <v>0</v>
      </c>
      <c r="RC66">
        <f t="shared" si="1192"/>
        <v>0</v>
      </c>
      <c r="RD66">
        <f t="shared" si="1193"/>
        <v>0</v>
      </c>
      <c r="RE66">
        <f t="shared" si="1194"/>
        <v>0</v>
      </c>
      <c r="RF66">
        <f t="shared" si="1195"/>
        <v>0</v>
      </c>
      <c r="RG66">
        <f t="shared" si="1196"/>
        <v>0</v>
      </c>
      <c r="RH66">
        <f t="shared" si="1197"/>
        <v>0</v>
      </c>
      <c r="RI66">
        <f t="shared" si="1198"/>
        <v>0</v>
      </c>
      <c r="RJ66">
        <f t="shared" si="1199"/>
        <v>0</v>
      </c>
      <c r="RK66">
        <f t="shared" si="1200"/>
        <v>0</v>
      </c>
      <c r="RL66">
        <f t="shared" si="1201"/>
        <v>0</v>
      </c>
      <c r="RM66">
        <f t="shared" si="1202"/>
        <v>0</v>
      </c>
      <c r="RN66">
        <f t="shared" si="1203"/>
        <v>0</v>
      </c>
      <c r="RO66">
        <f t="shared" si="1204"/>
        <v>0</v>
      </c>
      <c r="RP66">
        <f t="shared" si="1205"/>
        <v>0</v>
      </c>
      <c r="RQ66">
        <f t="shared" si="1206"/>
        <v>0</v>
      </c>
      <c r="RR66">
        <f t="shared" si="1207"/>
        <v>0</v>
      </c>
      <c r="RS66">
        <f t="shared" si="1208"/>
        <v>0</v>
      </c>
      <c r="RT66">
        <f t="shared" si="1209"/>
        <v>0</v>
      </c>
      <c r="RU66">
        <f t="shared" si="1210"/>
        <v>0</v>
      </c>
      <c r="RV66">
        <f t="shared" si="1211"/>
        <v>0</v>
      </c>
      <c r="RW66">
        <f t="shared" si="1212"/>
        <v>0</v>
      </c>
      <c r="RX66">
        <f t="shared" si="1213"/>
        <v>0</v>
      </c>
      <c r="RY66">
        <f t="shared" si="1214"/>
        <v>0</v>
      </c>
      <c r="SA66" s="4">
        <f t="shared" si="1215"/>
        <v>18.989999999999998</v>
      </c>
      <c r="SB66" s="4">
        <f t="shared" si="1216"/>
        <v>6.83</v>
      </c>
      <c r="SC66" s="4">
        <f t="shared" si="1217"/>
        <v>13.35</v>
      </c>
      <c r="SD66" s="4">
        <f t="shared" si="1218"/>
        <v>0</v>
      </c>
      <c r="SF66" s="4">
        <f t="shared" si="1219"/>
        <v>39.17</v>
      </c>
      <c r="SI66">
        <f t="shared" si="1220"/>
        <v>3.87</v>
      </c>
      <c r="SJ66">
        <f t="shared" si="1221"/>
        <v>3.57</v>
      </c>
      <c r="SK66">
        <f t="shared" si="1222"/>
        <v>2.8</v>
      </c>
      <c r="SL66">
        <f t="shared" si="1223"/>
        <v>2.91</v>
      </c>
      <c r="SM66">
        <f t="shared" si="1224"/>
        <v>3.5</v>
      </c>
      <c r="SN66">
        <f t="shared" si="1225"/>
        <v>4.25</v>
      </c>
      <c r="SO66">
        <f t="shared" si="1226"/>
        <v>3.83</v>
      </c>
      <c r="SP66">
        <f t="shared" si="1227"/>
        <v>3</v>
      </c>
      <c r="SQ66">
        <f t="shared" si="1228"/>
        <v>4.5</v>
      </c>
      <c r="SR66">
        <f t="shared" si="1229"/>
        <v>3.83</v>
      </c>
      <c r="SS66">
        <f t="shared" si="1230"/>
        <v>3.11</v>
      </c>
      <c r="ST66" t="str">
        <f t="shared" si="1231"/>
        <v>0</v>
      </c>
      <c r="SU66" t="str">
        <f t="shared" si="1232"/>
        <v>0</v>
      </c>
      <c r="SV66" t="str">
        <f t="shared" si="1233"/>
        <v>0</v>
      </c>
      <c r="SW66" t="str">
        <f t="shared" si="1234"/>
        <v>0</v>
      </c>
      <c r="SX66" t="str">
        <f t="shared" si="1235"/>
        <v>0</v>
      </c>
      <c r="SY66" t="str">
        <f t="shared" si="1236"/>
        <v>0</v>
      </c>
      <c r="SZ66" t="str">
        <f t="shared" si="1237"/>
        <v>0</v>
      </c>
      <c r="TA66" t="str">
        <f t="shared" si="1238"/>
        <v>0</v>
      </c>
      <c r="TB66" t="str">
        <f t="shared" si="1239"/>
        <v>0</v>
      </c>
      <c r="TC66" t="str">
        <f t="shared" si="1240"/>
        <v>0</v>
      </c>
      <c r="TD66" t="str">
        <f t="shared" si="1241"/>
        <v>0</v>
      </c>
      <c r="TE66" t="str">
        <f t="shared" si="1242"/>
        <v>0</v>
      </c>
      <c r="TF66" t="str">
        <f t="shared" si="1243"/>
        <v>0</v>
      </c>
      <c r="TG66" t="str">
        <f t="shared" si="1244"/>
        <v>0</v>
      </c>
      <c r="TH66" t="str">
        <f t="shared" si="1245"/>
        <v>0</v>
      </c>
      <c r="TI66" t="str">
        <f t="shared" si="1246"/>
        <v>0</v>
      </c>
      <c r="TJ66" t="str">
        <f t="shared" si="1247"/>
        <v>0</v>
      </c>
      <c r="TK66" t="str">
        <f t="shared" si="1248"/>
        <v>0</v>
      </c>
      <c r="TL66" t="str">
        <f t="shared" si="1249"/>
        <v>0</v>
      </c>
      <c r="TM66" t="str">
        <f t="shared" si="1250"/>
        <v>0</v>
      </c>
      <c r="TN66" t="str">
        <f t="shared" si="1251"/>
        <v>0</v>
      </c>
      <c r="TO66" t="str">
        <f t="shared" si="1252"/>
        <v>0</v>
      </c>
      <c r="TP66" t="str">
        <f t="shared" si="1253"/>
        <v>0</v>
      </c>
      <c r="TQ66" t="str">
        <f t="shared" si="1254"/>
        <v>0</v>
      </c>
      <c r="TR66" t="str">
        <f t="shared" si="1255"/>
        <v>0</v>
      </c>
      <c r="TS66" t="str">
        <f t="shared" si="1256"/>
        <v>0</v>
      </c>
      <c r="TT66" t="str">
        <f t="shared" si="1257"/>
        <v>0</v>
      </c>
      <c r="TU66" t="str">
        <f t="shared" si="1258"/>
        <v>0</v>
      </c>
      <c r="TV66" t="str">
        <f t="shared" si="1259"/>
        <v>0</v>
      </c>
      <c r="TW66" t="str">
        <f t="shared" si="1260"/>
        <v>0</v>
      </c>
      <c r="TX66" t="str">
        <f t="shared" si="1261"/>
        <v>0</v>
      </c>
      <c r="TY66" t="str">
        <f t="shared" si="1262"/>
        <v>0</v>
      </c>
      <c r="TZ66" t="str">
        <f t="shared" si="1263"/>
        <v>0</v>
      </c>
      <c r="UA66" t="str">
        <f t="shared" si="1264"/>
        <v>0</v>
      </c>
      <c r="UB66" t="str">
        <f t="shared" si="1265"/>
        <v>0</v>
      </c>
      <c r="UC66" t="str">
        <f t="shared" si="1266"/>
        <v>0</v>
      </c>
      <c r="UD66" t="str">
        <f t="shared" si="1267"/>
        <v>0</v>
      </c>
      <c r="UE66" t="str">
        <f t="shared" si="1268"/>
        <v>0</v>
      </c>
      <c r="UF66" t="str">
        <f t="shared" si="1269"/>
        <v>0</v>
      </c>
      <c r="UG66" t="str">
        <f t="shared" si="1270"/>
        <v>0</v>
      </c>
      <c r="UH66" t="str">
        <f t="shared" si="1271"/>
        <v>0</v>
      </c>
      <c r="UI66" t="str">
        <f t="shared" si="1272"/>
        <v>0</v>
      </c>
      <c r="UJ66" t="str">
        <f t="shared" si="1273"/>
        <v>0</v>
      </c>
      <c r="UK66" t="str">
        <f t="shared" si="1274"/>
        <v>0</v>
      </c>
      <c r="UL66" t="str">
        <f t="shared" si="1275"/>
        <v>0</v>
      </c>
      <c r="UM66" t="str">
        <f t="shared" si="1276"/>
        <v>0</v>
      </c>
      <c r="UN66" t="str">
        <f t="shared" si="1277"/>
        <v>0</v>
      </c>
      <c r="UO66" t="str">
        <f t="shared" si="1278"/>
        <v>0</v>
      </c>
      <c r="UP66" t="str">
        <f t="shared" si="1279"/>
        <v>0</v>
      </c>
      <c r="UQ66" t="str">
        <f t="shared" si="1280"/>
        <v>0</v>
      </c>
      <c r="UR66" t="str">
        <f t="shared" si="1281"/>
        <v>0</v>
      </c>
      <c r="US66" t="str">
        <f t="shared" si="1282"/>
        <v>0</v>
      </c>
      <c r="UT66" t="str">
        <f t="shared" si="1283"/>
        <v>0</v>
      </c>
      <c r="UU66" t="str">
        <f t="shared" si="1284"/>
        <v>0</v>
      </c>
      <c r="UV66" t="str">
        <f t="shared" si="1285"/>
        <v>0</v>
      </c>
      <c r="UW66" t="str">
        <f t="shared" si="1286"/>
        <v>0</v>
      </c>
      <c r="UX66" t="str">
        <f t="shared" si="1287"/>
        <v>0</v>
      </c>
      <c r="UY66" t="str">
        <f t="shared" si="1288"/>
        <v>0</v>
      </c>
      <c r="UZ66" t="str">
        <f t="shared" si="1289"/>
        <v>0</v>
      </c>
      <c r="VA66" t="str">
        <f t="shared" si="1290"/>
        <v>0</v>
      </c>
      <c r="VB66" t="str">
        <f t="shared" si="1291"/>
        <v>0</v>
      </c>
      <c r="VC66" t="str">
        <f t="shared" si="1292"/>
        <v>0</v>
      </c>
      <c r="VD66" t="str">
        <f t="shared" si="1293"/>
        <v>0</v>
      </c>
      <c r="VE66" t="str">
        <f t="shared" si="1294"/>
        <v>0</v>
      </c>
      <c r="VF66" t="str">
        <f t="shared" si="1295"/>
        <v>0</v>
      </c>
      <c r="VG66" t="str">
        <f t="shared" si="1296"/>
        <v>0</v>
      </c>
      <c r="VH66" t="str">
        <f t="shared" si="1297"/>
        <v>0</v>
      </c>
      <c r="VI66" t="str">
        <f t="shared" si="1298"/>
        <v>0</v>
      </c>
      <c r="VJ66" t="str">
        <f t="shared" si="1299"/>
        <v>0</v>
      </c>
      <c r="VK66" t="str">
        <f t="shared" si="1300"/>
        <v>0</v>
      </c>
      <c r="VL66" t="str">
        <f t="shared" si="1301"/>
        <v>0</v>
      </c>
      <c r="VM66" t="str">
        <f t="shared" si="1302"/>
        <v>0</v>
      </c>
      <c r="VN66" t="str">
        <f t="shared" si="1303"/>
        <v>0</v>
      </c>
      <c r="VO66" t="str">
        <f t="shared" si="1304"/>
        <v>0</v>
      </c>
      <c r="VQ66" s="4">
        <f t="shared" si="1305"/>
        <v>11.37</v>
      </c>
      <c r="VR66" s="4">
        <f t="shared" si="1306"/>
        <v>0.03</v>
      </c>
      <c r="VS66" s="4">
        <f t="shared" si="1307"/>
        <v>-4.0799999999999992</v>
      </c>
      <c r="VT66" s="4">
        <f t="shared" si="1308"/>
        <v>0</v>
      </c>
      <c r="VV66" s="4">
        <f t="shared" si="1309"/>
        <v>7.3199999999999994</v>
      </c>
      <c r="VY66">
        <f t="shared" si="1310"/>
        <v>1</v>
      </c>
      <c r="VZ66">
        <f t="shared" si="1311"/>
        <v>7.45</v>
      </c>
      <c r="WA66">
        <f t="shared" si="1312"/>
        <v>2.11</v>
      </c>
      <c r="WB66">
        <f t="shared" si="1313"/>
        <v>6.69</v>
      </c>
      <c r="WC66">
        <f t="shared" si="1314"/>
        <v>3.94</v>
      </c>
      <c r="WD66">
        <f t="shared" si="1315"/>
        <v>11.69</v>
      </c>
      <c r="WE66">
        <f t="shared" si="1316"/>
        <v>-0.21</v>
      </c>
      <c r="WF66">
        <f t="shared" si="1317"/>
        <v>0.24</v>
      </c>
      <c r="WG66">
        <f t="shared" si="1318"/>
        <v>-10.88</v>
      </c>
      <c r="WH66">
        <f t="shared" si="1319"/>
        <v>-13.75</v>
      </c>
      <c r="WI66">
        <f t="shared" si="1320"/>
        <v>-0.96</v>
      </c>
      <c r="WJ66">
        <f t="shared" si="1321"/>
        <v>0</v>
      </c>
      <c r="WK66">
        <f t="shared" si="1322"/>
        <v>0</v>
      </c>
      <c r="WL66">
        <f t="shared" si="1323"/>
        <v>0</v>
      </c>
      <c r="WM66">
        <f t="shared" si="1324"/>
        <v>0</v>
      </c>
      <c r="WN66">
        <f t="shared" si="1325"/>
        <v>0</v>
      </c>
      <c r="WO66">
        <f t="shared" si="1326"/>
        <v>0</v>
      </c>
      <c r="WP66">
        <f t="shared" si="1327"/>
        <v>0</v>
      </c>
      <c r="WQ66">
        <f t="shared" si="1328"/>
        <v>0</v>
      </c>
      <c r="WR66">
        <f t="shared" si="1329"/>
        <v>0</v>
      </c>
      <c r="WS66">
        <f t="shared" si="1330"/>
        <v>0</v>
      </c>
      <c r="WT66">
        <f t="shared" si="1331"/>
        <v>0</v>
      </c>
      <c r="WU66">
        <f t="shared" si="1332"/>
        <v>0</v>
      </c>
      <c r="WV66">
        <f t="shared" si="1333"/>
        <v>0</v>
      </c>
      <c r="WW66">
        <f t="shared" si="1334"/>
        <v>0</v>
      </c>
      <c r="WX66">
        <f t="shared" si="1335"/>
        <v>0</v>
      </c>
      <c r="WY66">
        <f t="shared" si="1336"/>
        <v>0</v>
      </c>
      <c r="WZ66">
        <f t="shared" si="1337"/>
        <v>0</v>
      </c>
      <c r="XA66">
        <f t="shared" si="1338"/>
        <v>0</v>
      </c>
      <c r="XB66">
        <f t="shared" si="1339"/>
        <v>0</v>
      </c>
      <c r="XC66">
        <f t="shared" si="1340"/>
        <v>0</v>
      </c>
      <c r="XD66">
        <f t="shared" si="1341"/>
        <v>0</v>
      </c>
      <c r="XE66">
        <f t="shared" si="1342"/>
        <v>0</v>
      </c>
      <c r="XF66">
        <f t="shared" si="1343"/>
        <v>0</v>
      </c>
      <c r="XG66">
        <f t="shared" si="1344"/>
        <v>0</v>
      </c>
      <c r="XH66">
        <f t="shared" si="1345"/>
        <v>0</v>
      </c>
      <c r="XI66">
        <f t="shared" si="1346"/>
        <v>0</v>
      </c>
      <c r="XJ66">
        <f t="shared" si="1347"/>
        <v>0</v>
      </c>
      <c r="XK66">
        <f t="shared" si="1348"/>
        <v>0</v>
      </c>
      <c r="XL66">
        <f t="shared" si="1349"/>
        <v>0</v>
      </c>
      <c r="XM66">
        <f t="shared" si="1350"/>
        <v>0</v>
      </c>
      <c r="XN66">
        <f t="shared" si="1351"/>
        <v>0</v>
      </c>
      <c r="XO66">
        <f t="shared" si="1352"/>
        <v>0</v>
      </c>
      <c r="XP66">
        <f t="shared" si="1353"/>
        <v>0</v>
      </c>
      <c r="XQ66">
        <f t="shared" si="1354"/>
        <v>0</v>
      </c>
      <c r="XR66">
        <f t="shared" si="1355"/>
        <v>0</v>
      </c>
      <c r="XS66">
        <f t="shared" si="1356"/>
        <v>0</v>
      </c>
      <c r="XT66">
        <f t="shared" si="1357"/>
        <v>0</v>
      </c>
      <c r="XU66">
        <f t="shared" si="1358"/>
        <v>0</v>
      </c>
      <c r="XV66">
        <f t="shared" si="1359"/>
        <v>0</v>
      </c>
      <c r="XW66">
        <f t="shared" si="1360"/>
        <v>0</v>
      </c>
      <c r="XX66">
        <f t="shared" si="1361"/>
        <v>0</v>
      </c>
      <c r="XY66">
        <f t="shared" si="1362"/>
        <v>0</v>
      </c>
      <c r="XZ66">
        <f t="shared" si="1363"/>
        <v>0</v>
      </c>
      <c r="YA66">
        <f t="shared" si="1364"/>
        <v>0</v>
      </c>
      <c r="YB66">
        <f t="shared" si="1365"/>
        <v>0</v>
      </c>
      <c r="YC66">
        <f t="shared" si="1366"/>
        <v>0</v>
      </c>
      <c r="YD66">
        <f t="shared" si="1367"/>
        <v>0</v>
      </c>
      <c r="YE66">
        <f t="shared" si="1368"/>
        <v>0</v>
      </c>
      <c r="YF66">
        <f t="shared" si="1369"/>
        <v>0</v>
      </c>
      <c r="YG66">
        <f t="shared" si="1370"/>
        <v>0</v>
      </c>
      <c r="YH66">
        <f t="shared" si="1371"/>
        <v>0</v>
      </c>
      <c r="YI66">
        <f t="shared" si="1372"/>
        <v>0</v>
      </c>
      <c r="YJ66">
        <f t="shared" si="1373"/>
        <v>0</v>
      </c>
      <c r="YK66">
        <f t="shared" si="1374"/>
        <v>0</v>
      </c>
      <c r="YL66">
        <f t="shared" si="1375"/>
        <v>0</v>
      </c>
      <c r="YM66">
        <f t="shared" si="1376"/>
        <v>0</v>
      </c>
      <c r="YN66">
        <f t="shared" si="1377"/>
        <v>0</v>
      </c>
      <c r="YO66">
        <f t="shared" si="1378"/>
        <v>0</v>
      </c>
      <c r="YP66">
        <f t="shared" si="1379"/>
        <v>0</v>
      </c>
      <c r="YQ66">
        <f t="shared" si="1380"/>
        <v>0</v>
      </c>
      <c r="YR66">
        <f t="shared" si="1381"/>
        <v>0</v>
      </c>
      <c r="YS66">
        <f t="shared" si="1382"/>
        <v>0</v>
      </c>
      <c r="YT66">
        <f t="shared" si="1383"/>
        <v>0</v>
      </c>
      <c r="YU66">
        <f t="shared" si="1384"/>
        <v>0</v>
      </c>
      <c r="YV66">
        <f t="shared" si="1385"/>
        <v>0</v>
      </c>
      <c r="YW66">
        <f t="shared" si="1386"/>
        <v>0</v>
      </c>
      <c r="YX66">
        <f t="shared" si="1387"/>
        <v>0</v>
      </c>
      <c r="YY66">
        <f t="shared" si="1388"/>
        <v>0</v>
      </c>
      <c r="YZ66">
        <f t="shared" si="1389"/>
        <v>0</v>
      </c>
      <c r="ZA66">
        <f t="shared" si="1390"/>
        <v>0</v>
      </c>
      <c r="ZB66">
        <f t="shared" si="1391"/>
        <v>0</v>
      </c>
      <c r="ZC66">
        <f t="shared" si="1392"/>
        <v>0</v>
      </c>
      <c r="ZD66">
        <f t="shared" si="1393"/>
        <v>0</v>
      </c>
      <c r="ZE66">
        <f t="shared" si="1394"/>
        <v>0</v>
      </c>
      <c r="ZG66" s="4">
        <f t="shared" si="1395"/>
        <v>261</v>
      </c>
      <c r="ZH66" s="4">
        <f t="shared" si="1396"/>
        <v>163</v>
      </c>
      <c r="ZI66" s="4">
        <f t="shared" si="1397"/>
        <v>263</v>
      </c>
      <c r="ZJ66" s="4">
        <f t="shared" si="1398"/>
        <v>0</v>
      </c>
      <c r="ZL66" s="4">
        <f t="shared" si="1399"/>
        <v>687</v>
      </c>
      <c r="ZO66">
        <f t="shared" si="1400"/>
        <v>40</v>
      </c>
      <c r="ZP66">
        <f t="shared" si="1401"/>
        <v>33</v>
      </c>
      <c r="ZQ66">
        <f t="shared" si="1402"/>
        <v>45</v>
      </c>
      <c r="ZR66">
        <f t="shared" si="1403"/>
        <v>52</v>
      </c>
      <c r="ZS66">
        <f t="shared" si="1404"/>
        <v>49</v>
      </c>
      <c r="ZT66">
        <f t="shared" si="1405"/>
        <v>55</v>
      </c>
      <c r="ZU66">
        <f t="shared" si="1406"/>
        <v>84</v>
      </c>
      <c r="ZV66">
        <f t="shared" si="1407"/>
        <v>79</v>
      </c>
      <c r="ZW66">
        <f t="shared" si="1408"/>
        <v>88</v>
      </c>
      <c r="ZX66">
        <f t="shared" si="1409"/>
        <v>82</v>
      </c>
      <c r="ZY66">
        <f t="shared" si="1410"/>
        <v>80</v>
      </c>
      <c r="ZZ66">
        <f t="shared" si="1411"/>
        <v>0</v>
      </c>
      <c r="AAA66">
        <f t="shared" si="1412"/>
        <v>0</v>
      </c>
      <c r="AAB66">
        <f t="shared" si="1413"/>
        <v>0</v>
      </c>
      <c r="AAC66">
        <f t="shared" si="1414"/>
        <v>0</v>
      </c>
      <c r="AAD66">
        <f t="shared" si="1415"/>
        <v>0</v>
      </c>
      <c r="AAE66">
        <f t="shared" si="1416"/>
        <v>0</v>
      </c>
      <c r="AAF66">
        <f t="shared" si="1417"/>
        <v>0</v>
      </c>
      <c r="AAG66">
        <f t="shared" si="1418"/>
        <v>0</v>
      </c>
      <c r="AAH66">
        <f t="shared" si="1419"/>
        <v>0</v>
      </c>
      <c r="AAI66">
        <f t="shared" si="1420"/>
        <v>0</v>
      </c>
      <c r="AAJ66">
        <f t="shared" si="1421"/>
        <v>0</v>
      </c>
      <c r="AAK66">
        <f t="shared" si="1422"/>
        <v>0</v>
      </c>
      <c r="AAL66">
        <f t="shared" si="1423"/>
        <v>0</v>
      </c>
      <c r="AAM66">
        <f t="shared" si="1424"/>
        <v>0</v>
      </c>
      <c r="AAN66">
        <f t="shared" si="1425"/>
        <v>0</v>
      </c>
      <c r="AAO66">
        <f t="shared" si="1426"/>
        <v>0</v>
      </c>
      <c r="AAP66">
        <f t="shared" si="1427"/>
        <v>0</v>
      </c>
      <c r="AAQ66">
        <f t="shared" si="1428"/>
        <v>0</v>
      </c>
      <c r="AAR66">
        <f t="shared" si="1429"/>
        <v>0</v>
      </c>
      <c r="AAS66">
        <f t="shared" si="1430"/>
        <v>0</v>
      </c>
      <c r="AAT66">
        <f t="shared" si="1431"/>
        <v>0</v>
      </c>
      <c r="AAU66">
        <f t="shared" si="1432"/>
        <v>0</v>
      </c>
      <c r="AAV66">
        <f t="shared" si="1433"/>
        <v>0</v>
      </c>
      <c r="AAW66">
        <f t="shared" si="1434"/>
        <v>0</v>
      </c>
      <c r="AAX66">
        <f t="shared" si="1435"/>
        <v>0</v>
      </c>
      <c r="AAY66">
        <f t="shared" si="1436"/>
        <v>0</v>
      </c>
      <c r="AAZ66">
        <f t="shared" si="1437"/>
        <v>0</v>
      </c>
      <c r="ABA66">
        <f t="shared" si="1438"/>
        <v>0</v>
      </c>
      <c r="ABB66">
        <f t="shared" si="1439"/>
        <v>0</v>
      </c>
      <c r="ABC66">
        <f t="shared" si="1440"/>
        <v>0</v>
      </c>
      <c r="ABD66">
        <f t="shared" si="1441"/>
        <v>0</v>
      </c>
      <c r="ABE66">
        <f t="shared" si="1442"/>
        <v>0</v>
      </c>
      <c r="ABF66">
        <f t="shared" si="1443"/>
        <v>0</v>
      </c>
      <c r="ABG66">
        <f t="shared" si="1444"/>
        <v>0</v>
      </c>
      <c r="ABH66">
        <f t="shared" si="1445"/>
        <v>0</v>
      </c>
      <c r="ABI66">
        <f t="shared" si="1446"/>
        <v>0</v>
      </c>
      <c r="ABJ66">
        <f t="shared" si="1447"/>
        <v>0</v>
      </c>
      <c r="ABK66">
        <f t="shared" si="1448"/>
        <v>0</v>
      </c>
      <c r="ABL66">
        <f t="shared" si="1449"/>
        <v>0</v>
      </c>
      <c r="ABM66">
        <f t="shared" si="1450"/>
        <v>0</v>
      </c>
      <c r="ABN66">
        <f t="shared" si="1451"/>
        <v>0</v>
      </c>
      <c r="ABO66">
        <f t="shared" si="1452"/>
        <v>0</v>
      </c>
      <c r="ABP66">
        <f t="shared" si="1453"/>
        <v>0</v>
      </c>
      <c r="ABQ66">
        <f t="shared" si="1454"/>
        <v>0</v>
      </c>
      <c r="ABR66">
        <f t="shared" si="1455"/>
        <v>0</v>
      </c>
      <c r="ABS66">
        <f t="shared" si="1456"/>
        <v>0</v>
      </c>
      <c r="ABT66">
        <f t="shared" si="1457"/>
        <v>0</v>
      </c>
      <c r="ABU66">
        <f t="shared" si="1458"/>
        <v>0</v>
      </c>
      <c r="ABV66">
        <f t="shared" si="1459"/>
        <v>0</v>
      </c>
      <c r="ABW66">
        <f t="shared" si="1460"/>
        <v>0</v>
      </c>
      <c r="ABX66">
        <f t="shared" si="1461"/>
        <v>0</v>
      </c>
      <c r="ABY66">
        <f t="shared" si="1462"/>
        <v>0</v>
      </c>
      <c r="ABZ66">
        <f t="shared" si="1463"/>
        <v>0</v>
      </c>
      <c r="ACA66">
        <f t="shared" si="1464"/>
        <v>0</v>
      </c>
      <c r="ACB66">
        <f t="shared" si="1465"/>
        <v>0</v>
      </c>
      <c r="ACC66">
        <f t="shared" si="1466"/>
        <v>0</v>
      </c>
      <c r="ACD66">
        <f t="shared" si="1467"/>
        <v>0</v>
      </c>
      <c r="ACE66">
        <f t="shared" si="1468"/>
        <v>0</v>
      </c>
      <c r="ACF66">
        <f t="shared" si="1469"/>
        <v>0</v>
      </c>
      <c r="ACG66">
        <f t="shared" si="1470"/>
        <v>0</v>
      </c>
      <c r="ACH66">
        <f t="shared" si="1471"/>
        <v>0</v>
      </c>
      <c r="ACI66">
        <f t="shared" si="1472"/>
        <v>0</v>
      </c>
      <c r="ACJ66">
        <f t="shared" si="1473"/>
        <v>0</v>
      </c>
      <c r="ACK66">
        <f t="shared" si="1474"/>
        <v>0</v>
      </c>
      <c r="ACL66">
        <f t="shared" si="1475"/>
        <v>0</v>
      </c>
      <c r="ACM66">
        <f t="shared" si="1476"/>
        <v>0</v>
      </c>
      <c r="ACN66">
        <f t="shared" si="1477"/>
        <v>0</v>
      </c>
      <c r="ACO66">
        <f t="shared" si="1478"/>
        <v>0</v>
      </c>
      <c r="ACP66">
        <f t="shared" si="1479"/>
        <v>0</v>
      </c>
      <c r="ACQ66">
        <f t="shared" si="1480"/>
        <v>0</v>
      </c>
      <c r="ACR66">
        <f t="shared" si="1481"/>
        <v>0</v>
      </c>
      <c r="ACS66">
        <f t="shared" si="1482"/>
        <v>0</v>
      </c>
      <c r="ACT66">
        <f t="shared" si="1483"/>
        <v>0</v>
      </c>
      <c r="ACU66">
        <f t="shared" si="1484"/>
        <v>0</v>
      </c>
      <c r="ACW66" s="4">
        <f t="shared" si="1485"/>
        <v>257.5</v>
      </c>
      <c r="ACX66" s="4">
        <f t="shared" si="1486"/>
        <v>46.8</v>
      </c>
      <c r="ACY66" s="4">
        <f t="shared" si="1487"/>
        <v>144.60000000000002</v>
      </c>
      <c r="ACZ66" s="4">
        <f t="shared" si="1488"/>
        <v>0</v>
      </c>
      <c r="ADA66" s="88">
        <f t="shared" si="1489"/>
        <v>4.8373546489791295</v>
      </c>
      <c r="ADB66" s="4">
        <f t="shared" si="1490"/>
        <v>448.90000000000003</v>
      </c>
      <c r="ADC66" s="5">
        <f t="shared" si="1491"/>
        <v>7.1763500472036617</v>
      </c>
      <c r="ADD66" s="5">
        <f t="shared" si="1492"/>
        <v>6.0124870062229663</v>
      </c>
      <c r="ADE66">
        <f t="shared" si="1493"/>
        <v>94.5</v>
      </c>
      <c r="ADF66">
        <f t="shared" si="1494"/>
        <v>46</v>
      </c>
      <c r="ADG66">
        <f t="shared" si="1495"/>
        <v>54.1</v>
      </c>
      <c r="ADH66">
        <f t="shared" si="1496"/>
        <v>61.7</v>
      </c>
      <c r="ADI66">
        <f t="shared" si="1497"/>
        <v>38</v>
      </c>
      <c r="ADJ66">
        <f t="shared" si="1498"/>
        <v>50.6</v>
      </c>
      <c r="ADK66">
        <f t="shared" si="1499"/>
        <v>0</v>
      </c>
      <c r="ADL66">
        <f t="shared" si="1500"/>
        <v>46.8</v>
      </c>
      <c r="ADM66">
        <f t="shared" si="1501"/>
        <v>12.3</v>
      </c>
      <c r="ADN66">
        <f t="shared" si="1502"/>
        <v>27.6</v>
      </c>
      <c r="ADO66">
        <f t="shared" si="1503"/>
        <v>17.3</v>
      </c>
      <c r="ADP66">
        <f t="shared" si="1504"/>
        <v>0</v>
      </c>
      <c r="ADQ66">
        <f t="shared" si="1505"/>
        <v>0</v>
      </c>
      <c r="ADR66">
        <f t="shared" si="1506"/>
        <v>0</v>
      </c>
      <c r="ADS66">
        <f t="shared" si="1507"/>
        <v>0</v>
      </c>
      <c r="ADT66">
        <f t="shared" si="1508"/>
        <v>0</v>
      </c>
      <c r="ADU66">
        <f t="shared" si="1509"/>
        <v>0</v>
      </c>
      <c r="ADV66">
        <f t="shared" si="1510"/>
        <v>0</v>
      </c>
      <c r="ADW66">
        <f t="shared" si="1511"/>
        <v>0</v>
      </c>
      <c r="ADX66">
        <f t="shared" si="1512"/>
        <v>0</v>
      </c>
      <c r="ADY66">
        <f t="shared" si="1513"/>
        <v>0</v>
      </c>
      <c r="ADZ66">
        <f t="shared" si="1514"/>
        <v>0</v>
      </c>
      <c r="AEA66">
        <f t="shared" si="1515"/>
        <v>0</v>
      </c>
      <c r="AEB66">
        <f t="shared" si="1516"/>
        <v>0</v>
      </c>
      <c r="AEC66">
        <f t="shared" si="1517"/>
        <v>0</v>
      </c>
      <c r="AED66">
        <f t="shared" si="1518"/>
        <v>0</v>
      </c>
      <c r="AEE66">
        <f t="shared" si="1519"/>
        <v>0</v>
      </c>
      <c r="AEF66">
        <f t="shared" si="1520"/>
        <v>0</v>
      </c>
      <c r="AEG66">
        <f t="shared" si="1521"/>
        <v>0</v>
      </c>
      <c r="AEH66">
        <f t="shared" si="1522"/>
        <v>0</v>
      </c>
      <c r="AEI66">
        <f t="shared" si="1523"/>
        <v>0</v>
      </c>
      <c r="AEJ66">
        <f t="shared" si="1524"/>
        <v>0</v>
      </c>
      <c r="AEK66">
        <f t="shared" si="1525"/>
        <v>0</v>
      </c>
      <c r="AEL66">
        <f t="shared" si="1526"/>
        <v>0</v>
      </c>
      <c r="AEM66">
        <f t="shared" si="1527"/>
        <v>0</v>
      </c>
      <c r="AEN66">
        <f t="shared" si="1528"/>
        <v>0</v>
      </c>
      <c r="AEO66">
        <f t="shared" si="1529"/>
        <v>0</v>
      </c>
      <c r="AEP66">
        <f t="shared" si="1530"/>
        <v>0</v>
      </c>
      <c r="AEQ66">
        <f t="shared" si="1531"/>
        <v>0</v>
      </c>
      <c r="AER66">
        <f t="shared" si="1532"/>
        <v>0</v>
      </c>
      <c r="AES66">
        <f t="shared" si="1533"/>
        <v>0</v>
      </c>
      <c r="AET66">
        <f t="shared" si="1534"/>
        <v>0</v>
      </c>
      <c r="AEU66">
        <f t="shared" si="1535"/>
        <v>0</v>
      </c>
      <c r="AEV66">
        <f t="shared" si="1536"/>
        <v>0</v>
      </c>
      <c r="AEW66">
        <f t="shared" si="1537"/>
        <v>0</v>
      </c>
      <c r="AEX66">
        <f t="shared" si="1538"/>
        <v>0</v>
      </c>
      <c r="AEY66">
        <f t="shared" si="1539"/>
        <v>0</v>
      </c>
      <c r="AEZ66">
        <f t="shared" si="1540"/>
        <v>0</v>
      </c>
      <c r="AFA66">
        <f t="shared" si="1541"/>
        <v>0</v>
      </c>
      <c r="AFB66">
        <f t="shared" si="1542"/>
        <v>0</v>
      </c>
      <c r="AFC66">
        <f t="shared" si="1543"/>
        <v>0</v>
      </c>
      <c r="AFD66">
        <f t="shared" si="1544"/>
        <v>0</v>
      </c>
      <c r="AFE66">
        <f t="shared" si="1545"/>
        <v>0</v>
      </c>
      <c r="AFF66">
        <f t="shared" si="1546"/>
        <v>0</v>
      </c>
      <c r="AFG66">
        <f t="shared" si="1547"/>
        <v>0</v>
      </c>
      <c r="AFH66">
        <f t="shared" si="1548"/>
        <v>0</v>
      </c>
      <c r="AFI66">
        <f t="shared" si="1549"/>
        <v>0</v>
      </c>
      <c r="AFJ66">
        <f t="shared" si="1550"/>
        <v>0</v>
      </c>
      <c r="AFK66">
        <f t="shared" si="1551"/>
        <v>0</v>
      </c>
      <c r="AFL66">
        <f t="shared" si="1552"/>
        <v>0</v>
      </c>
      <c r="AFM66">
        <f t="shared" si="1553"/>
        <v>0</v>
      </c>
      <c r="AFN66">
        <f t="shared" si="1554"/>
        <v>0</v>
      </c>
      <c r="AFO66">
        <f t="shared" si="1555"/>
        <v>0</v>
      </c>
      <c r="AFP66">
        <f t="shared" si="1556"/>
        <v>0</v>
      </c>
      <c r="AFQ66">
        <f t="shared" si="1557"/>
        <v>0</v>
      </c>
      <c r="AFR66">
        <f t="shared" si="1558"/>
        <v>0</v>
      </c>
      <c r="AFS66">
        <f t="shared" si="1559"/>
        <v>0</v>
      </c>
      <c r="AFT66">
        <f t="shared" si="1560"/>
        <v>0</v>
      </c>
      <c r="AFU66">
        <f t="shared" si="1561"/>
        <v>0</v>
      </c>
      <c r="AFV66">
        <f t="shared" si="1562"/>
        <v>0</v>
      </c>
      <c r="AFW66">
        <f t="shared" si="1563"/>
        <v>0</v>
      </c>
      <c r="AFX66">
        <f t="shared" si="1564"/>
        <v>0</v>
      </c>
      <c r="AFY66">
        <f t="shared" si="1565"/>
        <v>0</v>
      </c>
      <c r="AFZ66">
        <f t="shared" si="1566"/>
        <v>0</v>
      </c>
      <c r="AGA66">
        <f t="shared" si="1567"/>
        <v>0</v>
      </c>
      <c r="AGB66">
        <f t="shared" si="1568"/>
        <v>0</v>
      </c>
      <c r="AGC66">
        <f t="shared" si="1569"/>
        <v>0</v>
      </c>
      <c r="AGD66">
        <f t="shared" si="1570"/>
        <v>0</v>
      </c>
      <c r="AGE66">
        <f t="shared" si="1571"/>
        <v>0</v>
      </c>
      <c r="AGF66">
        <f t="shared" si="1572"/>
        <v>0</v>
      </c>
      <c r="AGG66">
        <f t="shared" si="1573"/>
        <v>0</v>
      </c>
      <c r="AGH66">
        <f t="shared" si="1574"/>
        <v>0</v>
      </c>
      <c r="AGI66">
        <f t="shared" si="1575"/>
        <v>0</v>
      </c>
      <c r="AGJ66">
        <f t="shared" si="1576"/>
        <v>0</v>
      </c>
      <c r="AGK66">
        <f t="shared" si="1577"/>
        <v>0</v>
      </c>
      <c r="AGM66" s="88">
        <f t="shared" si="1578"/>
        <v>90</v>
      </c>
      <c r="AGN66" s="88">
        <v>90</v>
      </c>
      <c r="AGO66">
        <v>6</v>
      </c>
      <c r="AGP66">
        <f t="shared" si="1579"/>
        <v>6</v>
      </c>
      <c r="AGQ66">
        <f t="shared" si="1580"/>
        <v>6</v>
      </c>
      <c r="AGR66">
        <f t="shared" si="1581"/>
        <v>6</v>
      </c>
      <c r="AGS66">
        <f t="shared" si="1582"/>
        <v>4</v>
      </c>
      <c r="AGT66">
        <f t="shared" si="1583"/>
        <v>6</v>
      </c>
      <c r="AGU66">
        <f t="shared" si="1584"/>
        <v>6</v>
      </c>
      <c r="AGV66">
        <f t="shared" si="1585"/>
        <v>6</v>
      </c>
      <c r="AGW66">
        <f t="shared" si="1586"/>
        <v>1</v>
      </c>
      <c r="AGX66">
        <f t="shared" si="1587"/>
        <v>6</v>
      </c>
      <c r="AGY66">
        <f t="shared" si="1588"/>
        <v>6</v>
      </c>
      <c r="AGZ66">
        <f t="shared" si="1589"/>
        <v>8</v>
      </c>
      <c r="AHA66">
        <f t="shared" si="1590"/>
        <v>0</v>
      </c>
      <c r="AHB66">
        <f t="shared" si="1591"/>
        <v>0</v>
      </c>
      <c r="AHC66">
        <f t="shared" si="1592"/>
        <v>0</v>
      </c>
      <c r="AHD66">
        <f t="shared" si="1593"/>
        <v>0</v>
      </c>
      <c r="AHE66">
        <f t="shared" si="1594"/>
        <v>0</v>
      </c>
      <c r="AHF66">
        <f t="shared" si="1595"/>
        <v>0</v>
      </c>
      <c r="AHG66">
        <f t="shared" si="1596"/>
        <v>0</v>
      </c>
      <c r="AHH66">
        <f t="shared" si="1597"/>
        <v>0</v>
      </c>
      <c r="AHI66">
        <f t="shared" si="1598"/>
        <v>0</v>
      </c>
      <c r="AHJ66">
        <f t="shared" si="1599"/>
        <v>0</v>
      </c>
      <c r="AHK66">
        <f t="shared" si="1600"/>
        <v>0</v>
      </c>
      <c r="AHL66">
        <f t="shared" si="1601"/>
        <v>0</v>
      </c>
      <c r="AHM66">
        <f t="shared" si="1602"/>
        <v>0</v>
      </c>
      <c r="AHN66">
        <f t="shared" si="1603"/>
        <v>0</v>
      </c>
      <c r="AHO66">
        <f t="shared" si="1604"/>
        <v>0</v>
      </c>
      <c r="AHP66">
        <f t="shared" si="1605"/>
        <v>0</v>
      </c>
      <c r="AHQ66">
        <f t="shared" si="1606"/>
        <v>0</v>
      </c>
      <c r="AHR66">
        <f t="shared" si="1607"/>
        <v>0</v>
      </c>
      <c r="AHS66">
        <f t="shared" si="1608"/>
        <v>0</v>
      </c>
      <c r="AHT66">
        <f t="shared" si="1609"/>
        <v>0</v>
      </c>
      <c r="AHU66">
        <f t="shared" si="1610"/>
        <v>0</v>
      </c>
      <c r="AHV66">
        <f t="shared" si="1611"/>
        <v>0</v>
      </c>
      <c r="AHW66">
        <f t="shared" si="1612"/>
        <v>0</v>
      </c>
      <c r="AHX66">
        <f t="shared" si="1613"/>
        <v>0</v>
      </c>
      <c r="AHY66">
        <f t="shared" si="1614"/>
        <v>0</v>
      </c>
      <c r="AHZ66">
        <f t="shared" si="1615"/>
        <v>0</v>
      </c>
      <c r="AIA66">
        <f t="shared" si="1616"/>
        <v>0</v>
      </c>
      <c r="AIB66">
        <f t="shared" si="1617"/>
        <v>0</v>
      </c>
      <c r="AIC66">
        <f t="shared" si="1618"/>
        <v>0</v>
      </c>
      <c r="AID66">
        <f t="shared" si="1619"/>
        <v>0</v>
      </c>
      <c r="AIE66">
        <f t="shared" si="1620"/>
        <v>0</v>
      </c>
      <c r="AIF66">
        <f t="shared" si="1621"/>
        <v>0</v>
      </c>
      <c r="AIG66">
        <f t="shared" si="1622"/>
        <v>0</v>
      </c>
      <c r="AIH66">
        <f t="shared" si="1623"/>
        <v>0</v>
      </c>
      <c r="AII66">
        <f t="shared" si="1624"/>
        <v>0</v>
      </c>
      <c r="AIJ66">
        <f t="shared" si="1625"/>
        <v>0</v>
      </c>
      <c r="AIK66">
        <f t="shared" si="1626"/>
        <v>0</v>
      </c>
      <c r="AIL66">
        <f t="shared" si="1627"/>
        <v>0</v>
      </c>
      <c r="AIM66">
        <f t="shared" si="1628"/>
        <v>0</v>
      </c>
      <c r="AIN66">
        <f t="shared" si="1629"/>
        <v>0</v>
      </c>
      <c r="AIO66">
        <f t="shared" si="1630"/>
        <v>0</v>
      </c>
      <c r="AIP66">
        <f t="shared" si="1631"/>
        <v>0</v>
      </c>
      <c r="AIQ66">
        <f t="shared" si="1632"/>
        <v>0</v>
      </c>
      <c r="AIR66">
        <f t="shared" si="1633"/>
        <v>0</v>
      </c>
      <c r="AIS66">
        <f t="shared" si="1634"/>
        <v>0</v>
      </c>
      <c r="AIT66">
        <f t="shared" si="1635"/>
        <v>0</v>
      </c>
      <c r="AIU66">
        <f t="shared" si="1636"/>
        <v>0</v>
      </c>
      <c r="AIV66">
        <f t="shared" si="1637"/>
        <v>0</v>
      </c>
      <c r="AIW66">
        <f t="shared" si="1638"/>
        <v>0</v>
      </c>
      <c r="AIX66">
        <f t="shared" si="1639"/>
        <v>0</v>
      </c>
      <c r="AIY66">
        <f t="shared" si="1640"/>
        <v>0</v>
      </c>
      <c r="AIZ66">
        <f t="shared" si="1641"/>
        <v>0</v>
      </c>
      <c r="AJA66">
        <f t="shared" si="1642"/>
        <v>0</v>
      </c>
      <c r="AJB66">
        <f t="shared" si="1643"/>
        <v>0</v>
      </c>
      <c r="AJC66">
        <f t="shared" si="1644"/>
        <v>0</v>
      </c>
      <c r="AJD66">
        <f t="shared" si="1645"/>
        <v>0</v>
      </c>
      <c r="AJE66">
        <f t="shared" si="1646"/>
        <v>0</v>
      </c>
      <c r="AJF66">
        <f t="shared" si="1647"/>
        <v>0</v>
      </c>
      <c r="AJG66">
        <f t="shared" si="1648"/>
        <v>0</v>
      </c>
      <c r="AJH66">
        <f t="shared" si="1649"/>
        <v>0</v>
      </c>
      <c r="AJI66">
        <f t="shared" si="1650"/>
        <v>0</v>
      </c>
      <c r="AJJ66">
        <f t="shared" si="1651"/>
        <v>0</v>
      </c>
      <c r="AJK66">
        <f t="shared" si="1652"/>
        <v>0</v>
      </c>
      <c r="AJL66">
        <f t="shared" si="1653"/>
        <v>0</v>
      </c>
      <c r="AJM66">
        <f t="shared" si="1654"/>
        <v>0</v>
      </c>
      <c r="AJN66">
        <f t="shared" si="1655"/>
        <v>0</v>
      </c>
      <c r="AJO66">
        <f t="shared" si="1656"/>
        <v>0</v>
      </c>
      <c r="AJP66">
        <f t="shared" si="1657"/>
        <v>0</v>
      </c>
      <c r="AJQ66">
        <f t="shared" si="1658"/>
        <v>0</v>
      </c>
      <c r="AJR66">
        <f t="shared" si="1659"/>
        <v>0</v>
      </c>
      <c r="AJS66">
        <f t="shared" si="1660"/>
        <v>0</v>
      </c>
      <c r="AJT66">
        <f t="shared" si="1661"/>
        <v>0</v>
      </c>
      <c r="AJU66">
        <f t="shared" si="1662"/>
        <v>0</v>
      </c>
      <c r="AJV66">
        <f t="shared" si="1663"/>
        <v>0</v>
      </c>
      <c r="AJX66">
        <v>57</v>
      </c>
      <c r="AJY66">
        <v>1</v>
      </c>
      <c r="AJZ66">
        <v>1</v>
      </c>
      <c r="AKA66">
        <f t="shared" si="1664"/>
        <v>8</v>
      </c>
      <c r="AKB66">
        <f t="shared" si="1665"/>
        <v>8</v>
      </c>
      <c r="AKC66">
        <f t="shared" si="1666"/>
        <v>1</v>
      </c>
      <c r="AKD66">
        <f t="shared" si="1667"/>
        <v>1</v>
      </c>
      <c r="AKE66">
        <f t="shared" si="1668"/>
        <v>4</v>
      </c>
      <c r="AKF66">
        <f t="shared" si="1669"/>
        <v>4</v>
      </c>
      <c r="AKG66">
        <f t="shared" si="1670"/>
        <v>1</v>
      </c>
      <c r="AKH66">
        <f t="shared" si="1671"/>
        <v>4</v>
      </c>
      <c r="AKI66">
        <f t="shared" si="1672"/>
        <v>0</v>
      </c>
      <c r="AKJ66">
        <f t="shared" si="1673"/>
        <v>0</v>
      </c>
      <c r="AKK66">
        <f t="shared" si="1674"/>
        <v>0</v>
      </c>
      <c r="AKL66">
        <f t="shared" si="1675"/>
        <v>0</v>
      </c>
      <c r="AKM66">
        <f t="shared" si="1676"/>
        <v>0</v>
      </c>
      <c r="AKN66">
        <f t="shared" si="1677"/>
        <v>0</v>
      </c>
      <c r="AKO66">
        <f t="shared" si="1678"/>
        <v>0</v>
      </c>
      <c r="AKP66">
        <f t="shared" si="1679"/>
        <v>0</v>
      </c>
      <c r="AKQ66">
        <f t="shared" si="1680"/>
        <v>0</v>
      </c>
      <c r="AKR66">
        <f t="shared" si="1681"/>
        <v>0</v>
      </c>
      <c r="AKS66">
        <f t="shared" si="1682"/>
        <v>0</v>
      </c>
      <c r="AKT66">
        <f t="shared" si="1683"/>
        <v>0</v>
      </c>
      <c r="AKU66">
        <f t="shared" si="1684"/>
        <v>0</v>
      </c>
      <c r="AKV66">
        <f t="shared" si="1685"/>
        <v>0</v>
      </c>
      <c r="AKW66">
        <f t="shared" si="1686"/>
        <v>0</v>
      </c>
      <c r="AKX66">
        <f t="shared" si="1687"/>
        <v>0</v>
      </c>
      <c r="AKY66">
        <f t="shared" si="1688"/>
        <v>0</v>
      </c>
      <c r="AKZ66">
        <f t="shared" si="1689"/>
        <v>0</v>
      </c>
      <c r="ALA66">
        <f t="shared" si="1690"/>
        <v>0</v>
      </c>
      <c r="ALB66">
        <f t="shared" si="1691"/>
        <v>0</v>
      </c>
      <c r="ALC66">
        <f t="shared" si="1692"/>
        <v>0</v>
      </c>
      <c r="ALD66">
        <f t="shared" si="1693"/>
        <v>0</v>
      </c>
      <c r="ALE66">
        <f t="shared" si="1694"/>
        <v>0</v>
      </c>
      <c r="ALF66">
        <f t="shared" si="1695"/>
        <v>0</v>
      </c>
      <c r="ALG66">
        <f t="shared" si="1696"/>
        <v>0</v>
      </c>
      <c r="ALH66">
        <f t="shared" si="1697"/>
        <v>0</v>
      </c>
      <c r="ALI66">
        <f t="shared" si="1698"/>
        <v>0</v>
      </c>
      <c r="ALJ66">
        <f t="shared" si="1699"/>
        <v>0</v>
      </c>
      <c r="ALK66">
        <f t="shared" si="1700"/>
        <v>0</v>
      </c>
      <c r="ALL66">
        <f t="shared" si="1701"/>
        <v>0</v>
      </c>
      <c r="ALM66">
        <f t="shared" si="1702"/>
        <v>0</v>
      </c>
      <c r="ALN66">
        <f t="shared" si="1703"/>
        <v>0</v>
      </c>
      <c r="ALO66">
        <f t="shared" si="1704"/>
        <v>0</v>
      </c>
      <c r="ALP66">
        <f t="shared" si="1705"/>
        <v>0</v>
      </c>
      <c r="ALQ66">
        <f t="shared" si="1706"/>
        <v>0</v>
      </c>
      <c r="ALR66">
        <f t="shared" si="1707"/>
        <v>0</v>
      </c>
      <c r="ALS66">
        <f t="shared" si="1708"/>
        <v>0</v>
      </c>
      <c r="ALT66">
        <f t="shared" si="1709"/>
        <v>0</v>
      </c>
      <c r="ALU66">
        <f t="shared" si="1710"/>
        <v>0</v>
      </c>
      <c r="ALV66">
        <f t="shared" si="1711"/>
        <v>0</v>
      </c>
      <c r="ALW66">
        <f t="shared" si="1712"/>
        <v>0</v>
      </c>
      <c r="ALX66">
        <f t="shared" si="1713"/>
        <v>0</v>
      </c>
      <c r="ALY66">
        <f t="shared" si="1714"/>
        <v>0</v>
      </c>
      <c r="ALZ66">
        <f t="shared" si="1715"/>
        <v>0</v>
      </c>
      <c r="AMA66">
        <f t="shared" si="1716"/>
        <v>0</v>
      </c>
      <c r="AMB66">
        <f t="shared" si="1717"/>
        <v>0</v>
      </c>
      <c r="AMC66">
        <f t="shared" si="1718"/>
        <v>0</v>
      </c>
      <c r="AMD66">
        <f t="shared" si="1719"/>
        <v>0</v>
      </c>
      <c r="AME66">
        <f t="shared" si="1720"/>
        <v>0</v>
      </c>
      <c r="AMF66">
        <f t="shared" si="1721"/>
        <v>0</v>
      </c>
      <c r="AMG66">
        <f t="shared" si="1722"/>
        <v>0</v>
      </c>
      <c r="AMH66">
        <f t="shared" si="1723"/>
        <v>0</v>
      </c>
      <c r="AMI66">
        <f t="shared" si="1724"/>
        <v>0</v>
      </c>
      <c r="AMJ66">
        <f t="shared" si="1725"/>
        <v>0</v>
      </c>
      <c r="AMK66">
        <f t="shared" si="1726"/>
        <v>0</v>
      </c>
      <c r="AML66">
        <f t="shared" si="1727"/>
        <v>0</v>
      </c>
      <c r="AMM66">
        <f t="shared" si="1728"/>
        <v>0</v>
      </c>
      <c r="AMN66">
        <f t="shared" si="1729"/>
        <v>0</v>
      </c>
      <c r="AMO66">
        <f t="shared" si="1730"/>
        <v>0</v>
      </c>
      <c r="AMP66">
        <f t="shared" si="1731"/>
        <v>0</v>
      </c>
      <c r="AMQ66">
        <f t="shared" si="1732"/>
        <v>0</v>
      </c>
      <c r="AMR66">
        <f t="shared" si="1733"/>
        <v>0</v>
      </c>
      <c r="AMS66">
        <f t="shared" si="1734"/>
        <v>0</v>
      </c>
      <c r="AMT66">
        <f t="shared" si="1735"/>
        <v>0</v>
      </c>
      <c r="AMU66">
        <f t="shared" si="1736"/>
        <v>0</v>
      </c>
      <c r="AMV66">
        <f t="shared" si="1737"/>
        <v>0</v>
      </c>
      <c r="AMW66">
        <f t="shared" si="1738"/>
        <v>0</v>
      </c>
      <c r="AMX66">
        <f t="shared" si="1739"/>
        <v>0</v>
      </c>
      <c r="AMY66">
        <f t="shared" si="1740"/>
        <v>0</v>
      </c>
      <c r="AMZ66">
        <f t="shared" si="1741"/>
        <v>0</v>
      </c>
      <c r="ANA66">
        <f t="shared" si="1742"/>
        <v>0</v>
      </c>
      <c r="ANB66">
        <f t="shared" si="1743"/>
        <v>0</v>
      </c>
      <c r="ANC66">
        <f t="shared" si="1744"/>
        <v>0</v>
      </c>
      <c r="AND66">
        <f t="shared" si="1745"/>
        <v>0</v>
      </c>
      <c r="ANR66" s="4">
        <v>1842</v>
      </c>
      <c r="ANS66" s="4">
        <f t="shared" si="1746"/>
        <v>1842</v>
      </c>
      <c r="ANU66" s="4">
        <v>1837</v>
      </c>
      <c r="ANV66" t="str">
        <f t="shared" si="1747"/>
        <v>1851</v>
      </c>
      <c r="ANW66" t="str">
        <f t="shared" si="1748"/>
        <v>1854</v>
      </c>
      <c r="ANX66" t="str">
        <f t="shared" si="1749"/>
        <v>1861</v>
      </c>
      <c r="ANY66" t="str">
        <f t="shared" si="1750"/>
        <v>1864</v>
      </c>
      <c r="ANZ66" t="str">
        <f t="shared" si="1751"/>
        <v>1869</v>
      </c>
      <c r="AOA66" t="str">
        <f t="shared" si="1752"/>
        <v>1873</v>
      </c>
      <c r="AOB66" t="str">
        <f t="shared" si="1753"/>
        <v>1856</v>
      </c>
      <c r="AOC66" t="str">
        <f t="shared" si="1754"/>
        <v>1870</v>
      </c>
      <c r="AOD66" t="str">
        <f t="shared" si="1755"/>
        <v>1861</v>
      </c>
      <c r="AOE66" t="str">
        <f t="shared" si="1756"/>
        <v>1855</v>
      </c>
      <c r="AOF66" t="str">
        <f t="shared" si="1757"/>
        <v>1842</v>
      </c>
      <c r="AOG66" t="str">
        <f t="shared" si="1758"/>
        <v>1842</v>
      </c>
      <c r="AOH66" t="str">
        <f t="shared" si="1759"/>
        <v>1842</v>
      </c>
      <c r="AOI66" t="str">
        <f t="shared" si="1760"/>
        <v>1842</v>
      </c>
      <c r="AOJ66" t="str">
        <f t="shared" si="1761"/>
        <v>1842</v>
      </c>
      <c r="AOK66" t="str">
        <f t="shared" si="1762"/>
        <v>1842</v>
      </c>
      <c r="AOL66" t="str">
        <f t="shared" si="1763"/>
        <v>1842</v>
      </c>
      <c r="AOM66" t="str">
        <f t="shared" si="1764"/>
        <v>1842</v>
      </c>
      <c r="AON66" t="str">
        <f t="shared" si="1765"/>
        <v>1842</v>
      </c>
      <c r="AOO66" t="str">
        <f t="shared" si="1766"/>
        <v>1842</v>
      </c>
      <c r="AOP66" t="str">
        <f t="shared" si="1767"/>
        <v>1842</v>
      </c>
      <c r="AOQ66" t="str">
        <f t="shared" si="1768"/>
        <v>1842</v>
      </c>
      <c r="AOR66" t="str">
        <f t="shared" si="1769"/>
        <v>1842</v>
      </c>
      <c r="AOS66" t="str">
        <f t="shared" si="1770"/>
        <v>1842</v>
      </c>
      <c r="AOT66" t="str">
        <f t="shared" si="1771"/>
        <v>1842</v>
      </c>
      <c r="AOU66" t="str">
        <f t="shared" si="1772"/>
        <v>1842</v>
      </c>
      <c r="AOV66" t="str">
        <f t="shared" si="1773"/>
        <v>1842</v>
      </c>
      <c r="AOW66" t="str">
        <f t="shared" si="1774"/>
        <v>1842</v>
      </c>
      <c r="AOX66" t="str">
        <f t="shared" si="1775"/>
        <v>1842</v>
      </c>
      <c r="AOY66" t="str">
        <f t="shared" si="1776"/>
        <v>1842</v>
      </c>
      <c r="AOZ66" t="str">
        <f t="shared" si="1777"/>
        <v>1842</v>
      </c>
      <c r="APA66" t="str">
        <f t="shared" si="1778"/>
        <v>1842</v>
      </c>
      <c r="APB66" t="str">
        <f t="shared" si="1779"/>
        <v>1842</v>
      </c>
      <c r="APC66" t="str">
        <f t="shared" si="1780"/>
        <v>1842</v>
      </c>
      <c r="APD66" t="str">
        <f t="shared" si="1781"/>
        <v>1842</v>
      </c>
      <c r="APE66" t="str">
        <f t="shared" si="1782"/>
        <v>1842</v>
      </c>
      <c r="APF66" t="str">
        <f t="shared" si="1783"/>
        <v>1842</v>
      </c>
      <c r="APG66" t="str">
        <f t="shared" si="1784"/>
        <v>1842</v>
      </c>
      <c r="APH66" t="str">
        <f t="shared" si="1785"/>
        <v>1842</v>
      </c>
      <c r="API66" t="str">
        <f t="shared" si="1786"/>
        <v>1842</v>
      </c>
      <c r="APJ66" t="str">
        <f t="shared" si="1787"/>
        <v>1842</v>
      </c>
      <c r="APK66" t="str">
        <f t="shared" si="1788"/>
        <v>1842</v>
      </c>
      <c r="APL66" t="str">
        <f t="shared" si="1789"/>
        <v>1842</v>
      </c>
      <c r="APM66" t="str">
        <f t="shared" si="1790"/>
        <v>1842</v>
      </c>
      <c r="APN66" t="str">
        <f t="shared" si="1791"/>
        <v>1842</v>
      </c>
      <c r="APO66" t="str">
        <f t="shared" si="1792"/>
        <v>1842</v>
      </c>
      <c r="APP66" t="str">
        <f t="shared" si="1793"/>
        <v>1842</v>
      </c>
      <c r="APQ66" t="str">
        <f t="shared" si="1794"/>
        <v>1842</v>
      </c>
      <c r="APR66" t="str">
        <f t="shared" si="1795"/>
        <v>1842</v>
      </c>
      <c r="APS66" t="str">
        <f t="shared" si="1796"/>
        <v>1842</v>
      </c>
      <c r="APT66" t="str">
        <f t="shared" si="1797"/>
        <v>1842</v>
      </c>
      <c r="APU66" t="str">
        <f t="shared" si="1798"/>
        <v>1842</v>
      </c>
      <c r="APV66" t="str">
        <f t="shared" si="1799"/>
        <v>1842</v>
      </c>
      <c r="APW66" t="str">
        <f t="shared" si="1800"/>
        <v>1842</v>
      </c>
      <c r="APX66" t="str">
        <f t="shared" si="1801"/>
        <v>1842</v>
      </c>
      <c r="APY66" t="str">
        <f t="shared" si="1802"/>
        <v>1842</v>
      </c>
      <c r="APZ66" t="str">
        <f t="shared" si="1803"/>
        <v>1842</v>
      </c>
      <c r="AQA66" t="str">
        <f t="shared" si="1804"/>
        <v>1842</v>
      </c>
      <c r="AQB66" t="str">
        <f t="shared" si="1805"/>
        <v>1842</v>
      </c>
      <c r="AQC66" t="str">
        <f t="shared" si="1806"/>
        <v>1842</v>
      </c>
      <c r="AQD66" t="str">
        <f t="shared" si="1807"/>
        <v>1842</v>
      </c>
      <c r="AQE66" t="str">
        <f t="shared" si="1808"/>
        <v>1842</v>
      </c>
      <c r="AQF66" t="str">
        <f t="shared" si="1809"/>
        <v>1842</v>
      </c>
      <c r="AQG66" t="str">
        <f t="shared" si="1810"/>
        <v>1842</v>
      </c>
      <c r="AQH66" t="str">
        <f t="shared" si="1811"/>
        <v>1842</v>
      </c>
      <c r="AQI66" t="str">
        <f t="shared" si="1812"/>
        <v>1842</v>
      </c>
      <c r="AQJ66" t="str">
        <f t="shared" si="1813"/>
        <v>1842</v>
      </c>
      <c r="AQK66" t="str">
        <f t="shared" si="1814"/>
        <v>1842</v>
      </c>
      <c r="AQL66" t="str">
        <f t="shared" si="1815"/>
        <v>1842</v>
      </c>
      <c r="AQM66" t="str">
        <f t="shared" si="1816"/>
        <v>1842</v>
      </c>
      <c r="AQN66" t="str">
        <f t="shared" si="1817"/>
        <v>1842</v>
      </c>
      <c r="AQO66" t="str">
        <f t="shared" si="1818"/>
        <v>1842</v>
      </c>
      <c r="AQP66" t="str">
        <f t="shared" si="1819"/>
        <v>1842</v>
      </c>
      <c r="AQQ66" t="str">
        <f t="shared" si="1820"/>
        <v>1842</v>
      </c>
      <c r="AQR66" t="str">
        <f t="shared" si="1821"/>
        <v>1842</v>
      </c>
      <c r="AQS66" t="str">
        <f t="shared" si="1822"/>
        <v>1842</v>
      </c>
      <c r="AQT66" t="str">
        <f t="shared" si="1823"/>
        <v>1842</v>
      </c>
      <c r="AQU66" t="str">
        <f t="shared" si="1824"/>
        <v>1842</v>
      </c>
      <c r="AQV66" t="str">
        <f t="shared" si="1825"/>
        <v>1842</v>
      </c>
      <c r="AQW66" t="str">
        <f t="shared" si="1826"/>
        <v>1842</v>
      </c>
      <c r="AQX66" t="str">
        <f t="shared" si="1827"/>
        <v>1842</v>
      </c>
      <c r="AQY66" t="str">
        <f t="shared" si="1828"/>
        <v>1842</v>
      </c>
      <c r="AQZ66" t="str">
        <f t="shared" si="1829"/>
        <v>1842</v>
      </c>
      <c r="ARA66" t="str">
        <f t="shared" si="1830"/>
        <v>1842</v>
      </c>
      <c r="ARB66" t="str">
        <f t="shared" si="1831"/>
        <v>1842</v>
      </c>
      <c r="ARC66">
        <v>1837</v>
      </c>
      <c r="ARH66" s="5"/>
    </row>
    <row r="67" spans="1:1152" x14ac:dyDescent="0.2">
      <c r="A67">
        <v>159</v>
      </c>
      <c r="B67" s="106" t="s">
        <v>476</v>
      </c>
      <c r="C67" s="20">
        <f>VLOOKUP(A67, Rankings!$A$2:$AN$161, 40, FALSE)</f>
        <v>65</v>
      </c>
      <c r="D67" s="106" t="s">
        <v>220</v>
      </c>
      <c r="F67" s="4">
        <v>1</v>
      </c>
      <c r="G67" s="4">
        <v>13</v>
      </c>
      <c r="I67" s="5">
        <f t="shared" ref="I67:I98" si="1832">SUM(CT67:CW67)+SUM(CX67:DA67)+SUM(DB67:DI67)*1-(COUNTIF(L67:CR67, "3S-")*1)</f>
        <v>9</v>
      </c>
      <c r="L67" t="s">
        <v>1853</v>
      </c>
      <c r="M67" t="s">
        <v>2255</v>
      </c>
      <c r="N67" t="s">
        <v>2447</v>
      </c>
      <c r="O67" t="s">
        <v>2745</v>
      </c>
      <c r="P67" t="s">
        <v>2745</v>
      </c>
      <c r="Q67" t="s">
        <v>3119</v>
      </c>
      <c r="R67" t="s">
        <v>3419</v>
      </c>
      <c r="S67" t="s">
        <v>3611</v>
      </c>
      <c r="T67" t="s">
        <v>3876</v>
      </c>
      <c r="U67" t="s">
        <v>4059</v>
      </c>
      <c r="V67" t="s">
        <v>4204</v>
      </c>
      <c r="W67" t="str">
        <f>Rankings!D66</f>
        <v>-</v>
      </c>
      <c r="X67" t="s">
        <v>10</v>
      </c>
      <c r="Y67" t="s">
        <v>10</v>
      </c>
      <c r="Z67" t="s">
        <v>10</v>
      </c>
      <c r="AA67" t="s">
        <v>10</v>
      </c>
      <c r="AB67" t="s">
        <v>10</v>
      </c>
      <c r="AC67" t="s">
        <v>10</v>
      </c>
      <c r="AD67" t="s">
        <v>10</v>
      </c>
      <c r="AE67" t="s">
        <v>10</v>
      </c>
      <c r="AF67" t="s">
        <v>10</v>
      </c>
      <c r="AG67" t="s">
        <v>10</v>
      </c>
      <c r="AH67" t="s">
        <v>10</v>
      </c>
      <c r="AI67" t="s">
        <v>10</v>
      </c>
      <c r="AJ67" t="s">
        <v>10</v>
      </c>
      <c r="AK67" t="s">
        <v>10</v>
      </c>
      <c r="AL67" t="s">
        <v>10</v>
      </c>
      <c r="AM67" t="s">
        <v>10</v>
      </c>
      <c r="AN67" t="s">
        <v>10</v>
      </c>
      <c r="AO67" t="s">
        <v>10</v>
      </c>
      <c r="AP67" t="s">
        <v>10</v>
      </c>
      <c r="AQ67" t="s">
        <v>10</v>
      </c>
      <c r="AR67" t="s">
        <v>10</v>
      </c>
      <c r="AS67" t="s">
        <v>10</v>
      </c>
      <c r="AT67" t="s">
        <v>10</v>
      </c>
      <c r="AU67" t="s">
        <v>10</v>
      </c>
      <c r="AV67" t="s">
        <v>10</v>
      </c>
      <c r="AW67" t="s">
        <v>10</v>
      </c>
      <c r="AX67" t="s">
        <v>10</v>
      </c>
      <c r="AY67" t="s">
        <v>10</v>
      </c>
      <c r="AZ67" t="s">
        <v>10</v>
      </c>
      <c r="BA67" t="s">
        <v>10</v>
      </c>
      <c r="BB67" t="s">
        <v>10</v>
      </c>
      <c r="BC67" t="s">
        <v>10</v>
      </c>
      <c r="BD67" t="s">
        <v>10</v>
      </c>
      <c r="BE67" t="s">
        <v>10</v>
      </c>
      <c r="BF67" t="s">
        <v>10</v>
      </c>
      <c r="BG67" t="s">
        <v>10</v>
      </c>
      <c r="BH67" t="s">
        <v>10</v>
      </c>
      <c r="BI67" t="s">
        <v>10</v>
      </c>
      <c r="BJ67" t="s">
        <v>10</v>
      </c>
      <c r="BK67" t="s">
        <v>10</v>
      </c>
      <c r="BL67" t="s">
        <v>10</v>
      </c>
      <c r="BM67" t="s">
        <v>10</v>
      </c>
      <c r="BN67" t="s">
        <v>10</v>
      </c>
      <c r="BO67" t="s">
        <v>10</v>
      </c>
      <c r="BP67" t="s">
        <v>10</v>
      </c>
      <c r="BQ67" t="s">
        <v>10</v>
      </c>
      <c r="BR67" t="s">
        <v>10</v>
      </c>
      <c r="BS67" t="s">
        <v>10</v>
      </c>
      <c r="BT67" t="s">
        <v>10</v>
      </c>
      <c r="BU67" t="s">
        <v>10</v>
      </c>
      <c r="BV67" t="s">
        <v>10</v>
      </c>
      <c r="BW67" t="s">
        <v>10</v>
      </c>
      <c r="BX67" t="s">
        <v>10</v>
      </c>
      <c r="BY67" t="s">
        <v>10</v>
      </c>
      <c r="BZ67" t="s">
        <v>10</v>
      </c>
      <c r="CA67" t="s">
        <v>10</v>
      </c>
      <c r="CB67" t="s">
        <v>10</v>
      </c>
      <c r="CC67" t="s">
        <v>10</v>
      </c>
      <c r="CD67" t="s">
        <v>10</v>
      </c>
      <c r="CE67" t="s">
        <v>10</v>
      </c>
      <c r="CF67" t="s">
        <v>10</v>
      </c>
      <c r="CG67" t="s">
        <v>10</v>
      </c>
      <c r="CH67" t="s">
        <v>10</v>
      </c>
      <c r="CI67" t="s">
        <v>10</v>
      </c>
      <c r="CJ67" t="s">
        <v>10</v>
      </c>
      <c r="CK67" t="s">
        <v>10</v>
      </c>
      <c r="CL67" t="s">
        <v>10</v>
      </c>
      <c r="CM67" t="s">
        <v>10</v>
      </c>
      <c r="CN67" t="s">
        <v>10</v>
      </c>
      <c r="CO67" t="s">
        <v>10</v>
      </c>
      <c r="CP67" t="s">
        <v>10</v>
      </c>
      <c r="CQ67" t="s">
        <v>10</v>
      </c>
      <c r="CR67" t="s">
        <v>10</v>
      </c>
      <c r="CT67" s="4">
        <f t="shared" ref="CT67:CT98" si="1833">COUNTIF($DU67:$HA67, "3R")</f>
        <v>4</v>
      </c>
      <c r="CU67" s="4">
        <f t="shared" ref="CU67:CU98" si="1834">COUNTIF($DU67:$HA67, "2R")</f>
        <v>0</v>
      </c>
      <c r="CV67" s="4">
        <f t="shared" ref="CV67:CV98" si="1835">COUNTIF($DU67:$HA67, "1R")</f>
        <v>0</v>
      </c>
      <c r="CW67" s="4">
        <f t="shared" ref="CW67:CW98" si="1836">COUNTIF($DU67:$HA67, "0R")</f>
        <v>1</v>
      </c>
      <c r="CX67" s="4">
        <f t="shared" ref="CX67:CX98" si="1837">COUNTIF($DU67:$HA67, "3L")</f>
        <v>0</v>
      </c>
      <c r="CY67" s="4">
        <f t="shared" ref="CY67:CY98" si="1838">COUNTIF($DU67:$HA67, "2L")</f>
        <v>0</v>
      </c>
      <c r="CZ67" s="4">
        <f t="shared" ref="CZ67:CZ98" si="1839">COUNTIF($DU67:$HA67, "1L")</f>
        <v>0</v>
      </c>
      <c r="DA67" s="4">
        <f t="shared" ref="DA67:DA98" si="1840">COUNTIF($DU67:$HA67, "0L")</f>
        <v>2</v>
      </c>
      <c r="DB67" s="4">
        <f t="shared" ref="DB67:DB98" si="1841">COUNTIF($DU67:$HA67, "3S")</f>
        <v>3</v>
      </c>
      <c r="DC67" s="4">
        <f t="shared" ref="DC67:DC98" si="1842">COUNTIF($DU67:$HA67, "2S")</f>
        <v>0</v>
      </c>
      <c r="DD67" s="4">
        <f t="shared" ref="DD67:DD98" si="1843">COUNTIF($DU67:$HA67, "1S")</f>
        <v>0</v>
      </c>
      <c r="DE67" s="4">
        <f t="shared" ref="DE67:DE98" si="1844">COUNTIF($DU67:$HA67, "0S")</f>
        <v>1</v>
      </c>
      <c r="DF67" s="4">
        <f t="shared" ref="DF67:DF98" si="1845">COUNTIF($DU67:$HA67, "3P")</f>
        <v>0</v>
      </c>
      <c r="DG67" s="4">
        <f t="shared" ref="DG67:DG98" si="1846">COUNTIF($DU67:$HA67, "0P")</f>
        <v>0</v>
      </c>
      <c r="DH67" s="4">
        <f t="shared" ref="DH67:DH98" si="1847">COUNTIF($DU67:$HA67, "3F")</f>
        <v>0</v>
      </c>
      <c r="DI67" s="152">
        <f t="shared" ref="DI67:DI98" si="1848">COUNTIF($DU67:$HA67, "0F")</f>
        <v>0</v>
      </c>
      <c r="DJ67" s="153">
        <f t="shared" ref="DJ67:DJ98" si="1849">SUM(CT67:CU67)</f>
        <v>4</v>
      </c>
      <c r="DK67" s="4">
        <f t="shared" ref="DK67:DK98" si="1850">SUM(CV67:CW67)</f>
        <v>1</v>
      </c>
      <c r="DL67" s="4">
        <f t="shared" ref="DL67:DL98" si="1851">SUM(CX67:CY67)</f>
        <v>0</v>
      </c>
      <c r="DM67" s="4">
        <f t="shared" ref="DM67:DM98" si="1852">SUM(CZ67:DA67)</f>
        <v>2</v>
      </c>
      <c r="DN67" s="4">
        <f t="shared" ref="DN67:DN98" si="1853">SUM(DB67:DC67)</f>
        <v>3</v>
      </c>
      <c r="DO67" s="4">
        <f t="shared" ref="DO67:DO98" si="1854">SUM(DD67:DE67)</f>
        <v>1</v>
      </c>
      <c r="DP67" s="4">
        <f t="shared" ref="DP67:DP98" si="1855">SUM(DF67, DH67)</f>
        <v>0</v>
      </c>
      <c r="DQ67" s="4">
        <f t="shared" ref="DQ67:DQ98" si="1856">SUM(DG67, DI67)</f>
        <v>0</v>
      </c>
      <c r="DR67" s="4">
        <f t="shared" ref="DR67:DR98" si="1857">CT67*3+CU67*2+CV67+DL67</f>
        <v>12</v>
      </c>
      <c r="DS67" s="4">
        <f t="shared" ref="DS67:DS98" si="1858">CX67*3+CY67*2+CZ67+DJ67</f>
        <v>4</v>
      </c>
      <c r="DT67" s="4">
        <f t="shared" ref="DT67:DT98" si="1859">DB67*3+DC67*2+DD67</f>
        <v>9</v>
      </c>
      <c r="DU67" t="str">
        <f t="shared" ref="DU67:DU98" si="1860">IF(LEFT(L67, 2)&lt;&gt;"-", LEFT(L67, 2), 0)</f>
        <v>3R</v>
      </c>
      <c r="DV67" t="str">
        <f t="shared" ref="DV67:DV98" si="1861">IF(LEFT(M67, 2)&lt;&gt;"-", LEFT(M67, 2), 0)</f>
        <v>3R</v>
      </c>
      <c r="DW67" t="str">
        <f t="shared" ref="DW67:DW98" si="1862">IF(LEFT(N67, 2)&lt;&gt;"-", LEFT(N67, 2), 0)</f>
        <v>0R</v>
      </c>
      <c r="DX67" t="str">
        <f t="shared" ref="DX67:DX98" si="1863">IF(LEFT(O67, 2)&lt;&gt;"-", LEFT(O67, 2), 0)</f>
        <v>3S</v>
      </c>
      <c r="DY67" t="str">
        <f t="shared" ref="DY67:DY98" si="1864">IF(LEFT(P67, 2)&lt;&gt;"-", LEFT(P67, 2), 0)</f>
        <v>3S</v>
      </c>
      <c r="DZ67" t="str">
        <f t="shared" ref="DZ67:DZ98" si="1865">IF(LEFT(Q67, 2)&lt;&gt;"-", LEFT(Q67, 2), 0)</f>
        <v>3R</v>
      </c>
      <c r="EA67" t="str">
        <f t="shared" ref="EA67:EA98" si="1866">IF(LEFT(R67, 2)&lt;&gt;"-", LEFT(R67, 2), 0)</f>
        <v>0L</v>
      </c>
      <c r="EB67" t="str">
        <f t="shared" ref="EB67:EB98" si="1867">IF(LEFT(S67, 2)&lt;&gt;"-", LEFT(S67, 2), 0)</f>
        <v>0L</v>
      </c>
      <c r="EC67" t="str">
        <f t="shared" ref="EC67:EC98" si="1868">IF(LEFT(T67, 2)&lt;&gt;"-", LEFT(T67, 2), 0)</f>
        <v>3R</v>
      </c>
      <c r="ED67" t="str">
        <f t="shared" ref="ED67:ED98" si="1869">IF(LEFT(U67, 2)&lt;&gt;"-", LEFT(U67, 2), 0)</f>
        <v>0S</v>
      </c>
      <c r="EE67" t="str">
        <f t="shared" ref="EE67:EE98" si="1870">IF(LEFT(V67, 2)&lt;&gt;"-", LEFT(V67, 2), 0)</f>
        <v>3S</v>
      </c>
      <c r="EF67">
        <f t="shared" ref="EF67:EF98" si="1871">IF(LEFT(W67, 2)&lt;&gt;"-", LEFT(W67, 2), 0)</f>
        <v>0</v>
      </c>
      <c r="EG67">
        <f t="shared" ref="EG67:EG98" si="1872">IF(LEFT(X67, 2)&lt;&gt;"-", LEFT(X67, 2), 0)</f>
        <v>0</v>
      </c>
      <c r="EH67">
        <f t="shared" ref="EH67:EH98" si="1873">IF(LEFT(Y67, 2)&lt;&gt;"-", LEFT(Y67, 2), 0)</f>
        <v>0</v>
      </c>
      <c r="EI67">
        <f t="shared" ref="EI67:EI98" si="1874">IF(LEFT(Z67, 2)&lt;&gt;"-", LEFT(Z67, 2), 0)</f>
        <v>0</v>
      </c>
      <c r="EJ67">
        <f t="shared" ref="EJ67:EJ98" si="1875">IF(LEFT(AA67, 2)&lt;&gt;"-", LEFT(AA67, 2), 0)</f>
        <v>0</v>
      </c>
      <c r="EK67">
        <f t="shared" ref="EK67:EK98" si="1876">IF(LEFT(AB67, 2)&lt;&gt;"-", LEFT(AB67, 2), 0)</f>
        <v>0</v>
      </c>
      <c r="EL67">
        <f t="shared" ref="EL67:EL98" si="1877">IF(LEFT(AC67, 2)&lt;&gt;"-", LEFT(AC67, 2), 0)</f>
        <v>0</v>
      </c>
      <c r="EM67">
        <f t="shared" ref="EM67:EM98" si="1878">IF(LEFT(AD67, 2)&lt;&gt;"-", LEFT(AD67, 2), 0)</f>
        <v>0</v>
      </c>
      <c r="EN67">
        <f t="shared" ref="EN67:EN98" si="1879">IF(LEFT(AE67, 2)&lt;&gt;"-", LEFT(AE67, 2), 0)</f>
        <v>0</v>
      </c>
      <c r="EO67">
        <f t="shared" ref="EO67:EO98" si="1880">IF(LEFT(AF67, 2)&lt;&gt;"-", LEFT(AF67, 2), 0)</f>
        <v>0</v>
      </c>
      <c r="EP67">
        <f t="shared" ref="EP67:EP98" si="1881">IF(LEFT(AG67, 2)&lt;&gt;"-", LEFT(AG67, 2), 0)</f>
        <v>0</v>
      </c>
      <c r="EQ67">
        <f t="shared" ref="EQ67:EQ98" si="1882">IF(LEFT(AH67, 2)&lt;&gt;"-", LEFT(AH67, 2), 0)</f>
        <v>0</v>
      </c>
      <c r="ER67">
        <f t="shared" ref="ER67:ER98" si="1883">IF(LEFT(AI67, 2)&lt;&gt;"-", LEFT(AI67, 2), 0)</f>
        <v>0</v>
      </c>
      <c r="ES67">
        <f t="shared" ref="ES67:ES98" si="1884">IF(LEFT(AJ67, 2)&lt;&gt;"-", LEFT(AJ67, 2), 0)</f>
        <v>0</v>
      </c>
      <c r="ET67">
        <f t="shared" ref="ET67:ET98" si="1885">IF(LEFT(AK67, 2)&lt;&gt;"-", LEFT(AK67, 2), 0)</f>
        <v>0</v>
      </c>
      <c r="EU67">
        <f t="shared" ref="EU67:EU98" si="1886">IF(LEFT(AL67, 2)&lt;&gt;"-", LEFT(AL67, 2), 0)</f>
        <v>0</v>
      </c>
      <c r="EV67">
        <f t="shared" ref="EV67:EV98" si="1887">IF(LEFT(AM67, 2)&lt;&gt;"-", LEFT(AM67, 2), 0)</f>
        <v>0</v>
      </c>
      <c r="EW67">
        <f t="shared" ref="EW67:EW98" si="1888">IF(LEFT(AN67, 2)&lt;&gt;"-", LEFT(AN67, 2), 0)</f>
        <v>0</v>
      </c>
      <c r="EX67">
        <f t="shared" ref="EX67:EX98" si="1889">IF(LEFT(AO67, 2)&lt;&gt;"-", LEFT(AO67, 2), 0)</f>
        <v>0</v>
      </c>
      <c r="EY67">
        <f t="shared" ref="EY67:EY98" si="1890">IF(LEFT(AP67, 2)&lt;&gt;"-", LEFT(AP67, 2), 0)</f>
        <v>0</v>
      </c>
      <c r="EZ67">
        <f t="shared" ref="EZ67:EZ98" si="1891">IF(LEFT(AQ67, 2)&lt;&gt;"-", LEFT(AQ67, 2), 0)</f>
        <v>0</v>
      </c>
      <c r="FA67">
        <f t="shared" ref="FA67:FA98" si="1892">IF(LEFT(AR67, 2)&lt;&gt;"-", LEFT(AR67, 2), 0)</f>
        <v>0</v>
      </c>
      <c r="FB67">
        <f t="shared" ref="FB67:FB98" si="1893">IF(LEFT(AS67, 2)&lt;&gt;"-", LEFT(AS67, 2), 0)</f>
        <v>0</v>
      </c>
      <c r="FC67">
        <f t="shared" ref="FC67:FC98" si="1894">IF(LEFT(AT67, 2)&lt;&gt;"-", LEFT(AT67, 2), 0)</f>
        <v>0</v>
      </c>
      <c r="FD67">
        <f t="shared" ref="FD67:FD98" si="1895">IF(LEFT(AU67, 2)&lt;&gt;"-", LEFT(AU67, 2), 0)</f>
        <v>0</v>
      </c>
      <c r="FE67">
        <f t="shared" ref="FE67:FE98" si="1896">IF(LEFT(AV67, 2)&lt;&gt;"-", LEFT(AV67, 2), 0)</f>
        <v>0</v>
      </c>
      <c r="FF67">
        <f t="shared" ref="FF67:FF98" si="1897">IF(LEFT(AW67, 2)&lt;&gt;"-", LEFT(AW67, 2), 0)</f>
        <v>0</v>
      </c>
      <c r="FG67">
        <f t="shared" ref="FG67:FG98" si="1898">IF(LEFT(AX67, 2)&lt;&gt;"-", LEFT(AX67, 2), 0)</f>
        <v>0</v>
      </c>
      <c r="FH67">
        <f t="shared" ref="FH67:FH98" si="1899">IF(LEFT(AY67, 2)&lt;&gt;"-", LEFT(AY67, 2), 0)</f>
        <v>0</v>
      </c>
      <c r="FI67">
        <f t="shared" ref="FI67:FI98" si="1900">IF(LEFT(AZ67, 2)&lt;&gt;"-", LEFT(AZ67, 2), 0)</f>
        <v>0</v>
      </c>
      <c r="FJ67">
        <f t="shared" ref="FJ67:FJ98" si="1901">IF(LEFT(BA67, 2)&lt;&gt;"-", LEFT(BA67, 2), 0)</f>
        <v>0</v>
      </c>
      <c r="FK67">
        <f t="shared" ref="FK67:FK98" si="1902">IF(LEFT(BB67, 2)&lt;&gt;"-", LEFT(BB67, 2), 0)</f>
        <v>0</v>
      </c>
      <c r="FL67">
        <f t="shared" ref="FL67:FL98" si="1903">IF(LEFT(BC67, 2)&lt;&gt;"-", LEFT(BC67, 2), 0)</f>
        <v>0</v>
      </c>
      <c r="FM67">
        <f t="shared" ref="FM67:FM98" si="1904">IF(LEFT(BD67, 2)&lt;&gt;"-", LEFT(BD67, 2), 0)</f>
        <v>0</v>
      </c>
      <c r="FN67">
        <f t="shared" ref="FN67:FN98" si="1905">IF(LEFT(BE67, 2)&lt;&gt;"-", LEFT(BE67, 2), 0)</f>
        <v>0</v>
      </c>
      <c r="FO67">
        <f t="shared" ref="FO67:FO98" si="1906">IF(LEFT(BF67, 2)&lt;&gt;"-", LEFT(BF67, 2), 0)</f>
        <v>0</v>
      </c>
      <c r="FP67">
        <f t="shared" ref="FP67:FP98" si="1907">IF(LEFT(BG67, 2)&lt;&gt;"-", LEFT(BG67, 2), 0)</f>
        <v>0</v>
      </c>
      <c r="FQ67">
        <f t="shared" ref="FQ67:FQ98" si="1908">IF(LEFT(BH67, 2)&lt;&gt;"-", LEFT(BH67, 2), 0)</f>
        <v>0</v>
      </c>
      <c r="FR67">
        <f t="shared" ref="FR67:FR98" si="1909">IF(LEFT(BI67, 2)&lt;&gt;"-", LEFT(BI67, 2), 0)</f>
        <v>0</v>
      </c>
      <c r="FS67">
        <f t="shared" ref="FS67:FS98" si="1910">IF(LEFT(BJ67, 2)&lt;&gt;"-", LEFT(BJ67, 2), 0)</f>
        <v>0</v>
      </c>
      <c r="FT67">
        <f t="shared" ref="FT67:FT98" si="1911">IF(LEFT(BK67, 2)&lt;&gt;"-", LEFT(BK67, 2), 0)</f>
        <v>0</v>
      </c>
      <c r="FU67">
        <f t="shared" ref="FU67:FU98" si="1912">IF(LEFT(BL67, 2)&lt;&gt;"-", LEFT(BL67, 2), 0)</f>
        <v>0</v>
      </c>
      <c r="FV67">
        <f t="shared" ref="FV67:FV98" si="1913">IF(LEFT(BM67, 2)&lt;&gt;"-", LEFT(BM67, 2), 0)</f>
        <v>0</v>
      </c>
      <c r="FW67">
        <f t="shared" ref="FW67:FW98" si="1914">IF(LEFT(BN67, 2)&lt;&gt;"-", LEFT(BN67, 2), 0)</f>
        <v>0</v>
      </c>
      <c r="FX67">
        <f t="shared" ref="FX67:FX98" si="1915">IF(LEFT(BO67, 2)&lt;&gt;"-", LEFT(BO67, 2), 0)</f>
        <v>0</v>
      </c>
      <c r="FY67">
        <f t="shared" ref="FY67:FY98" si="1916">IF(LEFT(BP67, 2)&lt;&gt;"-", LEFT(BP67, 2), 0)</f>
        <v>0</v>
      </c>
      <c r="FZ67">
        <f t="shared" ref="FZ67:FZ98" si="1917">IF(LEFT(BQ67, 2)&lt;&gt;"-", LEFT(BQ67, 2), 0)</f>
        <v>0</v>
      </c>
      <c r="GA67">
        <f t="shared" ref="GA67:GA98" si="1918">IF(LEFT(BR67, 2)&lt;&gt;"-", LEFT(BR67, 2), 0)</f>
        <v>0</v>
      </c>
      <c r="GB67">
        <f t="shared" ref="GB67:GB98" si="1919">IF(LEFT(BS67, 2)&lt;&gt;"-", LEFT(BS67, 2), 0)</f>
        <v>0</v>
      </c>
      <c r="GC67">
        <f t="shared" ref="GC67:GC98" si="1920">IF(LEFT(BT67, 2)&lt;&gt;"-", LEFT(BT67, 2), 0)</f>
        <v>0</v>
      </c>
      <c r="GD67">
        <f t="shared" ref="GD67:GD98" si="1921">IF(LEFT(BU67, 2)&lt;&gt;"-", LEFT(BU67, 2), 0)</f>
        <v>0</v>
      </c>
      <c r="GE67">
        <f t="shared" ref="GE67:GE98" si="1922">IF(LEFT(BV67, 2)&lt;&gt;"-", LEFT(BV67, 2), 0)</f>
        <v>0</v>
      </c>
      <c r="GF67">
        <f t="shared" ref="GF67:GF98" si="1923">IF(LEFT(BW67, 2)&lt;&gt;"-", LEFT(BW67, 2), 0)</f>
        <v>0</v>
      </c>
      <c r="GG67">
        <f t="shared" ref="GG67:GG98" si="1924">IF(LEFT(BX67, 2)&lt;&gt;"-", LEFT(BX67, 2), 0)</f>
        <v>0</v>
      </c>
      <c r="GH67">
        <f t="shared" ref="GH67:GH98" si="1925">IF(LEFT(BY67, 2)&lt;&gt;"-", LEFT(BY67, 2), 0)</f>
        <v>0</v>
      </c>
      <c r="GI67">
        <f t="shared" ref="GI67:GI98" si="1926">IF(LEFT(BZ67, 2)&lt;&gt;"-", LEFT(BZ67, 2), 0)</f>
        <v>0</v>
      </c>
      <c r="GJ67">
        <f t="shared" ref="GJ67:GJ98" si="1927">IF(LEFT(CA67, 2)&lt;&gt;"-", LEFT(CA67, 2), 0)</f>
        <v>0</v>
      </c>
      <c r="GK67">
        <f t="shared" ref="GK67:GK98" si="1928">IF(LEFT(CB67, 2)&lt;&gt;"-", LEFT(CB67, 2), 0)</f>
        <v>0</v>
      </c>
      <c r="GL67">
        <f t="shared" ref="GL67:GL98" si="1929">IF(LEFT(CC67, 2)&lt;&gt;"-", LEFT(CC67, 2), 0)</f>
        <v>0</v>
      </c>
      <c r="GM67">
        <f t="shared" ref="GM67:GM98" si="1930">IF(LEFT(CD67, 2)&lt;&gt;"-", LEFT(CD67, 2), 0)</f>
        <v>0</v>
      </c>
      <c r="GN67">
        <f t="shared" ref="GN67:GN98" si="1931">IF(LEFT(CE67, 2)&lt;&gt;"-", LEFT(CE67, 2), 0)</f>
        <v>0</v>
      </c>
      <c r="GO67">
        <f t="shared" ref="GO67:GO98" si="1932">IF(LEFT(CF67, 2)&lt;&gt;"-", LEFT(CF67, 2), 0)</f>
        <v>0</v>
      </c>
      <c r="GP67">
        <f t="shared" ref="GP67:GP98" si="1933">IF(LEFT(CG67, 2)&lt;&gt;"-", LEFT(CG67, 2), 0)</f>
        <v>0</v>
      </c>
      <c r="GQ67">
        <f t="shared" ref="GQ67:GQ98" si="1934">IF(LEFT(CH67, 2)&lt;&gt;"-", LEFT(CH67, 2), 0)</f>
        <v>0</v>
      </c>
      <c r="GR67">
        <f t="shared" ref="GR67:GR98" si="1935">IF(LEFT(CI67, 2)&lt;&gt;"-", LEFT(CI67, 2), 0)</f>
        <v>0</v>
      </c>
      <c r="GS67">
        <f t="shared" ref="GS67:GS98" si="1936">IF(LEFT(CJ67, 2)&lt;&gt;"-", LEFT(CJ67, 2), 0)</f>
        <v>0</v>
      </c>
      <c r="GT67">
        <f t="shared" ref="GT67:GT98" si="1937">IF(LEFT(CK67, 2)&lt;&gt;"-", LEFT(CK67, 2), 0)</f>
        <v>0</v>
      </c>
      <c r="GU67">
        <f t="shared" ref="GU67:GU98" si="1938">IF(LEFT(CL67, 2)&lt;&gt;"-", LEFT(CL67, 2), 0)</f>
        <v>0</v>
      </c>
      <c r="GV67">
        <f t="shared" ref="GV67:GV98" si="1939">IF(LEFT(CM67, 2)&lt;&gt;"-", LEFT(CM67, 2), 0)</f>
        <v>0</v>
      </c>
      <c r="GW67">
        <f t="shared" ref="GW67:GW98" si="1940">IF(LEFT(CN67, 2)&lt;&gt;"-", LEFT(CN67, 2), 0)</f>
        <v>0</v>
      </c>
      <c r="GX67">
        <f t="shared" ref="GX67:GX98" si="1941">IF(LEFT(CO67, 2)&lt;&gt;"-", LEFT(CO67, 2), 0)</f>
        <v>0</v>
      </c>
      <c r="GY67">
        <f t="shared" ref="GY67:GY98" si="1942">IF(LEFT(CP67, 2)&lt;&gt;"-", LEFT(CP67, 2), 0)</f>
        <v>0</v>
      </c>
      <c r="GZ67">
        <f t="shared" ref="GZ67:GZ98" si="1943">IF(LEFT(CQ67, 2)&lt;&gt;"-", LEFT(CQ67, 2), 0)</f>
        <v>0</v>
      </c>
      <c r="HA67">
        <f t="shared" ref="HA67:HA98" si="1944">IF(LEFT(CR67, 2)&lt;&gt;"-", LEFT(CR67, 2), 0)</f>
        <v>0</v>
      </c>
      <c r="HB67" s="176" t="s">
        <v>265</v>
      </c>
      <c r="HC67" s="89">
        <f t="shared" ref="HC67:HC98" si="1945">HK67+HL67+HM67+HP67+HS67+HY67+IB67+IH67+IK67+IQ67+IT67+IZ67+JC67+JI67+JL67</f>
        <v>255.08999804749538</v>
      </c>
      <c r="HD67" s="89">
        <f t="shared" ref="HD67:HD98" si="1946">HQ67+HR67+HV67+HZ67+IA67+IE67+II67+IJ67+IN67+IR67+IS67+IW67+JA67+JB67+JF67</f>
        <v>130.17800350464199</v>
      </c>
      <c r="HE67" s="89">
        <f t="shared" ref="HE67:HE98" si="1947">HN67+HO67+HT67+HU67+HW67+HX67+IC67+ID67+IF67+IG67+IL67+IM67+IO67+IP67+IU67</f>
        <v>144.66755877947293</v>
      </c>
      <c r="HF67" s="89">
        <f t="shared" ref="HF67:HF98" si="1948">SUM(JM67:KQ67)+IV67+IX67+IY67+JD67+JE67+JG67+JH67+JJ67+JK67</f>
        <v>0</v>
      </c>
      <c r="HH67" s="88">
        <f t="shared" ref="HH67:HH98" si="1949">HC67+HD67+HE67*1+HF67*1</f>
        <v>529.9355603316103</v>
      </c>
      <c r="HI67" s="88">
        <f t="shared" ref="HI67:HI98" si="1950">HE67/(DN67+DO67-(COUNTIF(O67:P67, "3S-")))</f>
        <v>72.333779389736463</v>
      </c>
      <c r="HK67">
        <f>IFERROR(VLOOKUP(_xlfn.NUMBERVALUE(MID(L67, SEARCH("!", L67)+1, SEARCH("+", L67)-SEARCH("!", L67)-1)), Rankings!$A$2:$BK$161, 63, FALSE),0)</f>
        <v>46.483481698962862</v>
      </c>
      <c r="HL67">
        <f>IFERROR(VLOOKUP(_xlfn.NUMBERVALUE(MID(M67, SEARCH("!", M67)+1, SEARCH("+", M67)-SEARCH("!", M67)-1)), Rankings!$A$2:$BK$161, 63, FALSE),0)</f>
        <v>69.07795163192533</v>
      </c>
      <c r="HM67">
        <f>IFERROR(VLOOKUP(_xlfn.NUMBERVALUE(MID(N67, SEARCH("!", N67)+1, SEARCH("+", N67)-SEARCH("!", N67)-1)), Rankings!$A$2:$BK$161, 63, FALSE),0)</f>
        <v>50.910089770846305</v>
      </c>
      <c r="HN67">
        <f>IFERROR(VLOOKUP(_xlfn.NUMBERVALUE(MID(O67, SEARCH("!", O67)+1, SEARCH("+", O67)-SEARCH("!", O67)-1)), Rankings!$A$2:$BK$161, 63, FALSE),0)</f>
        <v>0</v>
      </c>
      <c r="HO67">
        <f>IFERROR(VLOOKUP(_xlfn.NUMBERVALUE(MID(P67, SEARCH("!", P67)+1, SEARCH("+", P67)-SEARCH("!", P67)-1)), Rankings!$A$2:$BK$161, 63, FALSE),0)</f>
        <v>0</v>
      </c>
      <c r="HP67">
        <f>IFERROR(VLOOKUP(_xlfn.NUMBERVALUE(MID(Q67, SEARCH("!", Q67)+1, SEARCH("+", Q67)-SEARCH("!", Q67)-1)), Rankings!$A$2:$BK$161, 63, FALSE),0)</f>
        <v>40.923044691490631</v>
      </c>
      <c r="HQ67">
        <f>IFERROR(VLOOKUP(_xlfn.NUMBERVALUE(MID(R67, SEARCH("!", R67)+1, SEARCH("+", R67)-SEARCH("!", R67)-1)), Rankings!$A$2:$BK$161, 63, FALSE),0)</f>
        <v>68.954807763360947</v>
      </c>
      <c r="HR67">
        <f>IFERROR(VLOOKUP(_xlfn.NUMBERVALUE(MID(S67, SEARCH("!", S67)+1, SEARCH("+", S67)-SEARCH("!", S67)-1)), Rankings!$A$2:$BK$161, 63, FALSE),0)</f>
        <v>61.223195741281053</v>
      </c>
      <c r="HS67">
        <f>IFERROR(VLOOKUP(_xlfn.NUMBERVALUE(MID(T67, SEARCH("!", T67)+1, SEARCH("+", T67)-SEARCH("!", T67)-1)), Rankings!$A$2:$BK$161, 63, FALSE),0)</f>
        <v>47.695430254270278</v>
      </c>
      <c r="HT67">
        <f>IFERROR(VLOOKUP(_xlfn.NUMBERVALUE(MID(U67, SEARCH("!", U67)+1, SEARCH("+", U67)-SEARCH("!", U67)-1)), Rankings!$A$2:$BK$161, 63, FALSE),0)</f>
        <v>71.906006240664595</v>
      </c>
      <c r="HU67">
        <f>IFERROR(VLOOKUP(_xlfn.NUMBERVALUE(MID(V67, SEARCH("!", V67)+1, SEARCH("+", V67)-SEARCH("!", V67)-1)), Rankings!$A$2:$BK$161, 63, FALSE),0)</f>
        <v>72.761552538808317</v>
      </c>
      <c r="HV67">
        <f>IFERROR(VLOOKUP(_xlfn.NUMBERVALUE(MID(W67, SEARCH("!", W67)+1, SEARCH("+", W67)-SEARCH("!", W67)-1)), Rankings!$A$2:$BK$161, 63, FALSE),0)</f>
        <v>0</v>
      </c>
      <c r="HW67">
        <f>IFERROR(VLOOKUP(_xlfn.NUMBERVALUE(MID(X67, SEARCH("!", X67)+1, SEARCH("+", X67)-SEARCH("!", X67)-1)), Rankings!$A$2:$BK$161, 63, FALSE),0)</f>
        <v>0</v>
      </c>
      <c r="HX67">
        <f>IFERROR(VLOOKUP(_xlfn.NUMBERVALUE(MID(Y67, SEARCH("!", Y67)+1, SEARCH("+", Y67)-SEARCH("!", Y67)-1)), Rankings!$A$2:$BK$161, 63, FALSE),0)</f>
        <v>0</v>
      </c>
      <c r="HY67">
        <f>IFERROR(VLOOKUP(_xlfn.NUMBERVALUE(MID(Z67, SEARCH("!", Z67)+1, SEARCH("+", Z67)-SEARCH("!", Z67)-1)), Rankings!$A$2:$BK$161, 63, FALSE),0)</f>
        <v>0</v>
      </c>
      <c r="HZ67">
        <f>IFERROR(VLOOKUP(_xlfn.NUMBERVALUE(MID(AA67, SEARCH("!", AA67)+1, SEARCH("+", AA67)-SEARCH("!", AA67)-1)), Rankings!$A$2:$BK$161, 63, FALSE),0)</f>
        <v>0</v>
      </c>
      <c r="IA67">
        <f>IFERROR(VLOOKUP(_xlfn.NUMBERVALUE(MID(AB67, SEARCH("!", AB67)+1, SEARCH("+", AB67)-SEARCH("!", AB67)-1)), Rankings!$A$2:$BK$161, 63, FALSE),0)</f>
        <v>0</v>
      </c>
      <c r="IB67">
        <f>IFERROR(VLOOKUP(_xlfn.NUMBERVALUE(MID(AC67, SEARCH("!", AC67)+1, SEARCH("+", AC67)-SEARCH("!", AC67)-1)), Rankings!$A$2:$BK$161, 63, FALSE),0)</f>
        <v>0</v>
      </c>
      <c r="IC67">
        <f>IFERROR(VLOOKUP(_xlfn.NUMBERVALUE(MID(AD67, SEARCH("!", AD67)+1, SEARCH("+", AD67)-SEARCH("!", AD67)-1)), Rankings!$A$2:$BK$161, 63, FALSE),0)</f>
        <v>0</v>
      </c>
      <c r="ID67">
        <f>IFERROR(VLOOKUP(_xlfn.NUMBERVALUE(MID(AE67, SEARCH("!", AE67)+1, SEARCH("+", AE67)-SEARCH("!", AE67)-1)), Rankings!$A$2:$BK$161, 63, FALSE),0)</f>
        <v>0</v>
      </c>
      <c r="IE67">
        <f>IFERROR(VLOOKUP(_xlfn.NUMBERVALUE(MID(AF67, SEARCH("!", AF67)+1, SEARCH("+", AF67)-SEARCH("!", AF67)-1)), Rankings!$A$2:$BK$161, 63, FALSE),0)</f>
        <v>0</v>
      </c>
      <c r="IF67">
        <f>IFERROR(VLOOKUP(_xlfn.NUMBERVALUE(MID(AG67, SEARCH("!", AG67)+1, SEARCH("+", AG67)-SEARCH("!", AG67)-1)), Rankings!$A$2:$BK$161, 63, FALSE),0)</f>
        <v>0</v>
      </c>
      <c r="IG67">
        <f>IFERROR(VLOOKUP(_xlfn.NUMBERVALUE(MID(AH67, SEARCH("!", AH67)+1, SEARCH("+", AH67)-SEARCH("!", AH67)-1)), Rankings!$A$2:$BK$161, 63, FALSE),0)</f>
        <v>0</v>
      </c>
      <c r="IH67">
        <f>IFERROR(VLOOKUP(_xlfn.NUMBERVALUE(MID(AI67, SEARCH("!", AI67)+1, SEARCH("+", AI67)-SEARCH("!", AI67)-1)), Rankings!$A$2:$BK$161, 63, FALSE),0)</f>
        <v>0</v>
      </c>
      <c r="II67">
        <f>IFERROR(VLOOKUP(_xlfn.NUMBERVALUE(MID(AJ67, SEARCH("!", AJ67)+1, SEARCH("+", AJ67)-SEARCH("!", AJ67)-1)), Rankings!$A$2:$BK$161, 63, FALSE),0)</f>
        <v>0</v>
      </c>
      <c r="IJ67">
        <f>IFERROR(VLOOKUP(_xlfn.NUMBERVALUE(MID(AK67, SEARCH("!", AK67)+1, SEARCH("+", AK67)-SEARCH("!", AK67)-1)), Rankings!$A$2:$BK$161, 63, FALSE),0)</f>
        <v>0</v>
      </c>
      <c r="IK67">
        <f>IFERROR(VLOOKUP(_xlfn.NUMBERVALUE(MID(AL67, SEARCH("!", AL67)+1, SEARCH("+", AL67)-SEARCH("!", AL67)-1)), Rankings!$A$2:$BK$161, 63, FALSE),0)</f>
        <v>0</v>
      </c>
      <c r="IL67">
        <f>IFERROR(VLOOKUP(_xlfn.NUMBERVALUE(MID(AM67, SEARCH("!", AM67)+1, SEARCH("+", AM67)-SEARCH("!", AM67)-1)), Rankings!$A$2:$BK$161, 63, FALSE),0)</f>
        <v>0</v>
      </c>
      <c r="IM67">
        <f>IFERROR(VLOOKUP(_xlfn.NUMBERVALUE(MID(AN67, SEARCH("!", AN67)+1, SEARCH("+", AN67)-SEARCH("!", AN67)-1)), Rankings!$A$2:$BK$161, 63, FALSE),0)</f>
        <v>0</v>
      </c>
      <c r="IN67">
        <f>IFERROR(VLOOKUP(_xlfn.NUMBERVALUE(MID(AO67, SEARCH("!", AO67)+1, SEARCH("+", AO67)-SEARCH("!", AO67)-1)), Rankings!$A$2:$BK$161, 63, FALSE),0)</f>
        <v>0</v>
      </c>
      <c r="IO67">
        <f>IFERROR(VLOOKUP(_xlfn.NUMBERVALUE(MID(AP67, SEARCH("!", AP67)+1, SEARCH("+", AP67)-SEARCH("!", AP67)-1)), Rankings!$A$2:$BK$161, 63, FALSE),0)</f>
        <v>0</v>
      </c>
      <c r="IP67">
        <f>IFERROR(VLOOKUP(_xlfn.NUMBERVALUE(MID(AQ67, SEARCH("!", AQ67)+1, SEARCH("+", AQ67)-SEARCH("!", AQ67)-1)), Rankings!$A$2:$BK$161, 63, FALSE),0)</f>
        <v>0</v>
      </c>
      <c r="IQ67">
        <f>IFERROR(VLOOKUP(_xlfn.NUMBERVALUE(MID(AR67, SEARCH("!", AR67)+1, SEARCH("+", AR67)-SEARCH("!", AR67)-1)), Rankings!$A$2:$BK$161, 63, FALSE),0)</f>
        <v>0</v>
      </c>
      <c r="IR67">
        <f>IFERROR(VLOOKUP(_xlfn.NUMBERVALUE(MID(AS67, SEARCH("!", AS67)+1, SEARCH("+", AS67)-SEARCH("!", AS67)-1)), Rankings!$A$2:$BK$161, 63, FALSE),0)</f>
        <v>0</v>
      </c>
      <c r="IS67">
        <f>IFERROR(VLOOKUP(_xlfn.NUMBERVALUE(MID(AT67, SEARCH("!", AT67)+1, SEARCH("+", AT67)-SEARCH("!", AT67)-1)), Rankings!$A$2:$BK$161, 63, FALSE),0)</f>
        <v>0</v>
      </c>
      <c r="IT67">
        <f>IFERROR(VLOOKUP(_xlfn.NUMBERVALUE(MID(AU67, SEARCH("!", AU67)+1, SEARCH("+", AU67)-SEARCH("!", AU67)-1)), Rankings!$A$2:$BK$161, 63, FALSE),0)</f>
        <v>0</v>
      </c>
      <c r="IU67">
        <f>IFERROR(VLOOKUP(_xlfn.NUMBERVALUE(MID(AV67, SEARCH("!", AV67)+1, SEARCH("+", AV67)-SEARCH("!", AV67)-1)), Rankings!$A$2:$BK$161, 63, FALSE),0)</f>
        <v>0</v>
      </c>
      <c r="IV67">
        <f>IFERROR(VLOOKUP(_xlfn.NUMBERVALUE(MID(AW67, SEARCH("!", AW67)+1, SEARCH("+", AW67)-SEARCH("!", AW67)-1)), Rankings!$A$2:$BK$161, 63, FALSE),0)</f>
        <v>0</v>
      </c>
      <c r="IW67">
        <f>IFERROR(VLOOKUP(_xlfn.NUMBERVALUE(MID(AX67, SEARCH("!", AX67)+1, SEARCH("+", AX67)-SEARCH("!", AX67)-1)), Rankings!$A$2:$BK$161, 63, FALSE),0)</f>
        <v>0</v>
      </c>
      <c r="IX67">
        <f>IFERROR(VLOOKUP(_xlfn.NUMBERVALUE(MID(AY67, SEARCH("!", AY67)+1, SEARCH("+", AY67)-SEARCH("!", AY67)-1)), Rankings!$A$2:$BK$161, 63, FALSE),0)</f>
        <v>0</v>
      </c>
      <c r="IY67">
        <f>IFERROR(VLOOKUP(_xlfn.NUMBERVALUE(MID(AZ67, SEARCH("!", AZ67)+1, SEARCH("+", AZ67)-SEARCH("!", AZ67)-1)), Rankings!$A$2:$BK$161, 63, FALSE),0)</f>
        <v>0</v>
      </c>
      <c r="IZ67">
        <f>IFERROR(VLOOKUP(_xlfn.NUMBERVALUE(MID(BA67, SEARCH("!", BA67)+1, SEARCH("+", BA67)-SEARCH("!", BA67)-1)), Rankings!$A$2:$BK$161, 63, FALSE),0)</f>
        <v>0</v>
      </c>
      <c r="JA67">
        <f>IFERROR(VLOOKUP(_xlfn.NUMBERVALUE(MID(BB67, SEARCH("!", BB67)+1, SEARCH("+", BB67)-SEARCH("!", BB67)-1)), Rankings!$A$2:$BK$161, 63, FALSE),0)</f>
        <v>0</v>
      </c>
      <c r="JB67">
        <f>IFERROR(VLOOKUP(_xlfn.NUMBERVALUE(MID(BC67, SEARCH("!", BC67)+1, SEARCH("+", BC67)-SEARCH("!", BC67)-1)), Rankings!$A$2:$BK$161, 63, FALSE),0)</f>
        <v>0</v>
      </c>
      <c r="JC67">
        <f>IFERROR(VLOOKUP(_xlfn.NUMBERVALUE(MID(BD67, SEARCH("!", BD67)+1, SEARCH("+", BD67)-SEARCH("!", BD67)-1)), Rankings!$A$2:$BK$161, 63, FALSE),0)</f>
        <v>0</v>
      </c>
      <c r="JD67">
        <f>IFERROR(VLOOKUP(_xlfn.NUMBERVALUE(MID(BE67, SEARCH("!", BE67)+1, SEARCH("+", BE67)-SEARCH("!", BE67)-1)), Rankings!$A$2:$BK$161, 63, FALSE),0)</f>
        <v>0</v>
      </c>
      <c r="JE67">
        <f>IFERROR(VLOOKUP(_xlfn.NUMBERVALUE(MID(BF67, SEARCH("!", BF67)+1, SEARCH("+", BF67)-SEARCH("!", BF67)-1)), Rankings!$A$2:$BK$161, 63, FALSE),0)</f>
        <v>0</v>
      </c>
      <c r="JF67">
        <f>IFERROR(VLOOKUP(_xlfn.NUMBERVALUE(MID(BG67, SEARCH("!", BG67)+1, SEARCH("+", BG67)-SEARCH("!", BG67)-1)), Rankings!$A$2:$BK$161, 63, FALSE),0)</f>
        <v>0</v>
      </c>
      <c r="JG67">
        <f>IFERROR(VLOOKUP(_xlfn.NUMBERVALUE(MID(BH67, SEARCH("!", BH67)+1, SEARCH("+", BH67)-SEARCH("!", BH67)-1)), Rankings!$A$2:$BK$161, 63, FALSE),0)</f>
        <v>0</v>
      </c>
      <c r="JH67">
        <f>IFERROR(VLOOKUP(_xlfn.NUMBERVALUE(MID(BI67, SEARCH("!", BI67)+1, SEARCH("+", BI67)-SEARCH("!", BI67)-1)), Rankings!$A$2:$BK$161, 63, FALSE),0)</f>
        <v>0</v>
      </c>
      <c r="JI67">
        <f>IFERROR(VLOOKUP(_xlfn.NUMBERVALUE(MID(BJ67, SEARCH("!", BJ67)+1, SEARCH("+", BJ67)-SEARCH("!", BJ67)-1)), Rankings!$A$2:$BK$161, 63, FALSE),0)</f>
        <v>0</v>
      </c>
      <c r="JJ67">
        <f>IFERROR(VLOOKUP(_xlfn.NUMBERVALUE(MID(BK67, SEARCH("!", BK67)+1, SEARCH("+", BK67)-SEARCH("!", BK67)-1)), Rankings!$A$2:$BK$161, 63, FALSE),0)</f>
        <v>0</v>
      </c>
      <c r="JK67">
        <f>IFERROR(VLOOKUP(_xlfn.NUMBERVALUE(MID(BL67, SEARCH("!", BL67)+1, SEARCH("+", BL67)-SEARCH("!", BL67)-1)), Rankings!$A$2:$BK$161, 63, FALSE),0)</f>
        <v>0</v>
      </c>
      <c r="JL67">
        <f>IFERROR(VLOOKUP(_xlfn.NUMBERVALUE(MID(BM67, SEARCH("!", BM67)+1, SEARCH("+", BM67)-SEARCH("!", BM67)-1)), Rankings!$A$2:$BK$161, 63, FALSE),0)</f>
        <v>0</v>
      </c>
      <c r="JM67">
        <f>IFERROR(VLOOKUP(_xlfn.NUMBERVALUE(MID(BN67, SEARCH("!", BN67)+1, SEARCH("+", BN67)-SEARCH("!", BN67)-1)), Rankings!$A$2:$BK$161, 63, FALSE),0)</f>
        <v>0</v>
      </c>
      <c r="JN67">
        <f>IFERROR(VLOOKUP(_xlfn.NUMBERVALUE(MID(BO67, SEARCH("!", BO67)+1, SEARCH("+", BO67)-SEARCH("!", BO67)-1)), Rankings!$A$2:$BK$161, 63, FALSE),0)</f>
        <v>0</v>
      </c>
      <c r="JO67">
        <f>IFERROR(VLOOKUP(_xlfn.NUMBERVALUE(MID(BP67, SEARCH("!", BP67)+1, SEARCH("+", BP67)-SEARCH("!", BP67)-1)), Rankings!$A$2:$BK$161, 63, FALSE),0)</f>
        <v>0</v>
      </c>
      <c r="JP67">
        <f>IFERROR(VLOOKUP(_xlfn.NUMBERVALUE(MID(BQ67, SEARCH("!", BQ67)+1, SEARCH("+", BQ67)-SEARCH("!", BQ67)-1)), Rankings!$A$2:$BK$161, 63, FALSE),0)</f>
        <v>0</v>
      </c>
      <c r="JQ67">
        <f>IFERROR(VLOOKUP(_xlfn.NUMBERVALUE(MID(BR67, SEARCH("!", BR67)+1, SEARCH("+", BR67)-SEARCH("!", BR67)-1)), Rankings!$A$2:$BK$161, 63, FALSE),0)</f>
        <v>0</v>
      </c>
      <c r="JR67">
        <f>IFERROR(VLOOKUP(_xlfn.NUMBERVALUE(MID(BS67, SEARCH("!", BS67)+1, SEARCH("+", BS67)-SEARCH("!", BS67)-1)), Rankings!$A$2:$BK$161, 63, FALSE),0)</f>
        <v>0</v>
      </c>
      <c r="JS67">
        <f>IFERROR(VLOOKUP(_xlfn.NUMBERVALUE(MID(BT67, SEARCH("!", BT67)+1, SEARCH("+", BT67)-SEARCH("!", BT67)-1)), Rankings!$A$2:$BK$161, 63, FALSE),0)</f>
        <v>0</v>
      </c>
      <c r="JT67">
        <f>IFERROR(VLOOKUP(_xlfn.NUMBERVALUE(MID(BU67, SEARCH("!", BU67)+1, SEARCH("+", BU67)-SEARCH("!", BU67)-1)), Rankings!$A$2:$BK$161, 63, FALSE),0)</f>
        <v>0</v>
      </c>
      <c r="JU67">
        <f>IFERROR(VLOOKUP(_xlfn.NUMBERVALUE(MID(BV67, SEARCH("!", BV67)+1, SEARCH("+", BV67)-SEARCH("!", BV67)-1)), Rankings!$A$2:$BK$161, 63, FALSE),0)</f>
        <v>0</v>
      </c>
      <c r="JV67">
        <f>IFERROR(VLOOKUP(_xlfn.NUMBERVALUE(MID(BW67, SEARCH("!", BW67)+1, SEARCH("+", BW67)-SEARCH("!", BW67)-1)), Rankings!$A$2:$BK$161, 63, FALSE),0)</f>
        <v>0</v>
      </c>
      <c r="JW67">
        <f>IFERROR(VLOOKUP(_xlfn.NUMBERVALUE(MID(BX67, SEARCH("!", BX67)+1, SEARCH("+", BX67)-SEARCH("!", BX67)-1)), Rankings!$A$2:$BK$161, 63, FALSE),0)</f>
        <v>0</v>
      </c>
      <c r="JX67">
        <f>IFERROR(VLOOKUP(_xlfn.NUMBERVALUE(MID(BY67, SEARCH("!", BY67)+1, SEARCH("+", BY67)-SEARCH("!", BY67)-1)), Rankings!$A$2:$BK$161, 63, FALSE),0)</f>
        <v>0</v>
      </c>
      <c r="JY67">
        <f>IFERROR(VLOOKUP(_xlfn.NUMBERVALUE(MID(BZ67, SEARCH("!", BZ67)+1, SEARCH("+", BZ67)-SEARCH("!", BZ67)-1)), Rankings!$A$2:$BK$161, 63, FALSE),0)</f>
        <v>0</v>
      </c>
      <c r="JZ67">
        <f>IFERROR(VLOOKUP(_xlfn.NUMBERVALUE(MID(CA67, SEARCH("!", CA67)+1, SEARCH("+", CA67)-SEARCH("!", CA67)-1)), Rankings!$A$2:$BK$161, 63, FALSE),0)</f>
        <v>0</v>
      </c>
      <c r="KA67">
        <f>IFERROR(VLOOKUP(_xlfn.NUMBERVALUE(MID(CB67, SEARCH("!", CB67)+1, SEARCH("+", CB67)-SEARCH("!", CB67)-1)), Rankings!$A$2:$BK$161, 63, FALSE),0)</f>
        <v>0</v>
      </c>
      <c r="KB67">
        <f>IFERROR(VLOOKUP(_xlfn.NUMBERVALUE(MID(CC67, SEARCH("!", CC67)+1, SEARCH("+", CC67)-SEARCH("!", CC67)-1)), Rankings!$A$2:$BK$161, 63, FALSE),0)</f>
        <v>0</v>
      </c>
      <c r="KC67">
        <f>IFERROR(VLOOKUP(_xlfn.NUMBERVALUE(MID(CD67, SEARCH("!", CD67)+1, SEARCH("+", CD67)-SEARCH("!", CD67)-1)), Rankings!$A$2:$BK$161, 63, FALSE),0)</f>
        <v>0</v>
      </c>
      <c r="KD67">
        <f>IFERROR(VLOOKUP(_xlfn.NUMBERVALUE(MID(CE67, SEARCH("!", CE67)+1, SEARCH("+", CE67)-SEARCH("!", CE67)-1)), Rankings!$A$2:$BK$161, 63, FALSE),0)</f>
        <v>0</v>
      </c>
      <c r="KE67">
        <f>IFERROR(VLOOKUP(_xlfn.NUMBERVALUE(MID(CF67, SEARCH("!", CF67)+1, SEARCH("+", CF67)-SEARCH("!", CF67)-1)), Rankings!$A$2:$BK$161, 63, FALSE),0)</f>
        <v>0</v>
      </c>
      <c r="KF67">
        <f>IFERROR(VLOOKUP(_xlfn.NUMBERVALUE(MID(CG67, SEARCH("!", CG67)+1, SEARCH("+", CG67)-SEARCH("!", CG67)-1)), Rankings!$A$2:$BK$161, 63, FALSE),0)</f>
        <v>0</v>
      </c>
      <c r="KG67">
        <f>IFERROR(VLOOKUP(_xlfn.NUMBERVALUE(MID(CH67, SEARCH("!", CH67)+1, SEARCH("+", CH67)-SEARCH("!", CH67)-1)), Rankings!$A$2:$BK$161, 63, FALSE),0)</f>
        <v>0</v>
      </c>
      <c r="KH67">
        <f>IFERROR(VLOOKUP(_xlfn.NUMBERVALUE(MID(CI67, SEARCH("!", CI67)+1, SEARCH("+", CI67)-SEARCH("!", CI67)-1)), Rankings!$A$2:$BK$161, 63, FALSE),0)</f>
        <v>0</v>
      </c>
      <c r="KI67">
        <f>IFERROR(VLOOKUP(_xlfn.NUMBERVALUE(MID(CJ67, SEARCH("!", CJ67)+1, SEARCH("+", CJ67)-SEARCH("!", CJ67)-1)), Rankings!$A$2:$BK$161, 63, FALSE),0)</f>
        <v>0</v>
      </c>
      <c r="KJ67">
        <f>IFERROR(VLOOKUP(_xlfn.NUMBERVALUE(MID(CK67, SEARCH("!", CK67)+1, SEARCH("+", CK67)-SEARCH("!", CK67)-1)), Rankings!$A$2:$BK$161, 63, FALSE),0)</f>
        <v>0</v>
      </c>
      <c r="KK67">
        <f>IFERROR(VLOOKUP(_xlfn.NUMBERVALUE(MID(CL67, SEARCH("!", CL67)+1, SEARCH("+", CL67)-SEARCH("!", CL67)-1)), Rankings!$A$2:$BK$161, 63, FALSE),0)</f>
        <v>0</v>
      </c>
      <c r="KL67">
        <f>IFERROR(VLOOKUP(_xlfn.NUMBERVALUE(MID(CM67, SEARCH("!", CM67)+1, SEARCH("+", CM67)-SEARCH("!", CM67)-1)), Rankings!$A$2:$BK$161, 63, FALSE),0)</f>
        <v>0</v>
      </c>
      <c r="KM67">
        <f>IFERROR(VLOOKUP(_xlfn.NUMBERVALUE(MID(CN67, SEARCH("!", CN67)+1, SEARCH("+", CN67)-SEARCH("!", CN67)-1)), Rankings!$A$2:$BK$161, 63, FALSE),0)</f>
        <v>0</v>
      </c>
      <c r="KN67">
        <f>IFERROR(VLOOKUP(_xlfn.NUMBERVALUE(MID(CO67, SEARCH("!", CO67)+1, SEARCH("+", CO67)-SEARCH("!", CO67)-1)), Rankings!$A$2:$BK$161, 63, FALSE),0)</f>
        <v>0</v>
      </c>
      <c r="KO67">
        <f>IFERROR(VLOOKUP(_xlfn.NUMBERVALUE(MID(CP67, SEARCH("!", CP67)+1, SEARCH("+", CP67)-SEARCH("!", CP67)-1)), Rankings!$A$2:$BK$161, 63, FALSE),0)</f>
        <v>0</v>
      </c>
      <c r="KP67">
        <f>IFERROR(VLOOKUP(_xlfn.NUMBERVALUE(MID(CQ67, SEARCH("!", CQ67)+1, SEARCH("+", CQ67)-SEARCH("!", CQ67)-1)), Rankings!$A$2:$BK$161, 63, FALSE),0)</f>
        <v>0</v>
      </c>
      <c r="KQ67">
        <f>IFERROR(VLOOKUP(_xlfn.NUMBERVALUE(MID(CR67, SEARCH("!", CR67)+1, SEARCH("+", CR67)-SEARCH("!", CR67)-1)), Rankings!$A$2:$BK$161, 63, FALSE),0)</f>
        <v>0</v>
      </c>
      <c r="KS67" s="4">
        <f t="shared" ref="KS67:KS98" si="1951">LB67+LC67+LD67+LG67+LJ67+LP67+LS67+LY67+MB67+MH67+MK67+MQ67+MT67+MZ67+NC67</f>
        <v>214</v>
      </c>
      <c r="KT67" s="4">
        <f t="shared" ref="KT67:KT98" si="1952">LH67+LI67+LM67+LQ67+LR67+LV67+LZ67+MA67+ME67+MI67+MJ67+MN67+MR67+MS67+MW67</f>
        <v>60</v>
      </c>
      <c r="KU67" s="4">
        <f t="shared" ref="KU67:KU98" si="1953">LE67+LF67+LK67+LL67+LN67+LO67+LT67+LU67+LW67+LX67+MC67+MD67+MF67+MG67+ML67</f>
        <v>51</v>
      </c>
      <c r="KV67" s="4">
        <f t="shared" ref="KV67:KV98" si="1954">SUM(ND67:OH67)+MM67+MO67+MP67+MU67+MV67+MX67+MY67+NA67+NB67</f>
        <v>0</v>
      </c>
      <c r="KY67" s="4">
        <f t="shared" ref="KY67:KY98" si="1955">KS67+KT67+KU67*1+KV67*1</f>
        <v>325</v>
      </c>
      <c r="KZ67" s="4"/>
      <c r="LB67">
        <f t="shared" ref="LB67:LB98" si="1956">IFERROR(_xlfn.NUMBERVALUE(MID(L67, SEARCH("+", L67)+1, SEARCH("-", L67)-SEARCH("+", L67)-1)), 0)</f>
        <v>52</v>
      </c>
      <c r="LC67">
        <f t="shared" ref="LC67:LC98" si="1957">IFERROR(_xlfn.NUMBERVALUE(MID(M67, SEARCH("+", M67)+1, SEARCH("-", M67)-SEARCH("+", M67)-1)), 0)</f>
        <v>41</v>
      </c>
      <c r="LD67">
        <f t="shared" ref="LD67:LD98" si="1958">IFERROR(_xlfn.NUMBERVALUE(MID(N67, SEARCH("+", N67)+1, SEARCH("-", N67)-SEARCH("+", N67)-1)), 0)</f>
        <v>26</v>
      </c>
      <c r="LE67">
        <f t="shared" ref="LE67:LE98" si="1959">IFERROR(_xlfn.NUMBERVALUE(MID(O67, SEARCH("+", O67)+1, SEARCH("-", O67)-SEARCH("+", O67)-1)), 0)</f>
        <v>0</v>
      </c>
      <c r="LF67">
        <f t="shared" ref="LF67:LF98" si="1960">IFERROR(_xlfn.NUMBERVALUE(MID(P67, SEARCH("+", P67)+1, SEARCH("-", P67)-SEARCH("+", P67)-1)), 0)</f>
        <v>0</v>
      </c>
      <c r="LG67">
        <f t="shared" ref="LG67:LG98" si="1961">IFERROR(_xlfn.NUMBERVALUE(MID(Q67, SEARCH("+", Q67)+1, SEARCH("-", Q67)-SEARCH("+", Q67)-1)), 0)</f>
        <v>57</v>
      </c>
      <c r="LH67">
        <f t="shared" ref="LH67:LH98" si="1962">IFERROR(_xlfn.NUMBERVALUE(MID(R67, SEARCH("+", R67)+1, SEARCH("-", R67)-SEARCH("+", R67)-1)), 0)</f>
        <v>21</v>
      </c>
      <c r="LI67">
        <f t="shared" ref="LI67:LI98" si="1963">IFERROR(_xlfn.NUMBERVALUE(MID(S67, SEARCH("+", S67)+1, SEARCH("-", S67)-SEARCH("+", S67)-1)), 0)</f>
        <v>39</v>
      </c>
      <c r="LJ67">
        <f t="shared" ref="LJ67:LJ98" si="1964">IFERROR(_xlfn.NUMBERVALUE(MID(T67, SEARCH("+", T67)+1, SEARCH("-", T67)-SEARCH("+", T67)-1)), 0)</f>
        <v>38</v>
      </c>
      <c r="LK67">
        <f t="shared" ref="LK67:LK98" si="1965">IFERROR(_xlfn.NUMBERVALUE(MID(U67, SEARCH("+", U67)+1, SEARCH("-", U67)-SEARCH("+", U67)-1)), 0)</f>
        <v>26</v>
      </c>
      <c r="LL67">
        <f t="shared" ref="LL67:LL98" si="1966">IFERROR(_xlfn.NUMBERVALUE(MID(V67, SEARCH("+", V67)+1, SEARCH("-", V67)-SEARCH("+", V67)-1)), 0)</f>
        <v>25</v>
      </c>
      <c r="LM67">
        <f t="shared" ref="LM67:LM98" si="1967">IFERROR(_xlfn.NUMBERVALUE(MID(W67, SEARCH("+", W67)+1, SEARCH("-", W67)-SEARCH("+", W67)-1)), 0)</f>
        <v>0</v>
      </c>
      <c r="LN67">
        <f t="shared" ref="LN67:LN98" si="1968">IFERROR(_xlfn.NUMBERVALUE(MID(X67, SEARCH("+", X67)+1, SEARCH("-", X67)-SEARCH("+", X67)-1)), 0)</f>
        <v>0</v>
      </c>
      <c r="LO67">
        <f t="shared" ref="LO67:LO98" si="1969">IFERROR(_xlfn.NUMBERVALUE(MID(Y67, SEARCH("+", Y67)+1, SEARCH("-", Y67)-SEARCH("+", Y67)-1)), 0)</f>
        <v>0</v>
      </c>
      <c r="LP67">
        <f t="shared" ref="LP67:LP98" si="1970">IFERROR(_xlfn.NUMBERVALUE(MID(Z67, SEARCH("+", Z67)+1, SEARCH("-", Z67)-SEARCH("+", Z67)-1)), 0)</f>
        <v>0</v>
      </c>
      <c r="LQ67">
        <f t="shared" ref="LQ67:LQ98" si="1971">IFERROR(_xlfn.NUMBERVALUE(MID(AA67, SEARCH("+", AA67)+1, SEARCH("-", AA67)-SEARCH("+", AA67)-1)), 0)</f>
        <v>0</v>
      </c>
      <c r="LR67">
        <f t="shared" ref="LR67:LR98" si="1972">IFERROR(_xlfn.NUMBERVALUE(MID(AB67, SEARCH("+", AB67)+1, SEARCH("-", AB67)-SEARCH("+", AB67)-1)), 0)</f>
        <v>0</v>
      </c>
      <c r="LS67">
        <f t="shared" ref="LS67:LS98" si="1973">IFERROR(_xlfn.NUMBERVALUE(MID(AC67, SEARCH("+", AC67)+1, SEARCH("-", AC67)-SEARCH("+", AC67)-1)), 0)</f>
        <v>0</v>
      </c>
      <c r="LT67">
        <f t="shared" ref="LT67:LT98" si="1974">IFERROR(_xlfn.NUMBERVALUE(MID(AD67, SEARCH("+", AD67)+1, SEARCH("-", AD67)-SEARCH("+", AD67)-1)), 0)</f>
        <v>0</v>
      </c>
      <c r="LU67">
        <f t="shared" ref="LU67:LU98" si="1975">IFERROR(_xlfn.NUMBERVALUE(MID(AE67, SEARCH("+", AE67)+1, SEARCH("-", AE67)-SEARCH("+", AE67)-1)), 0)</f>
        <v>0</v>
      </c>
      <c r="LV67">
        <f t="shared" ref="LV67:LV98" si="1976">IFERROR(_xlfn.NUMBERVALUE(MID(AF67, SEARCH("+", AF67)+1, SEARCH("-", AF67)-SEARCH("+", AF67)-1)), 0)</f>
        <v>0</v>
      </c>
      <c r="LW67">
        <f t="shared" ref="LW67:LW98" si="1977">IFERROR(_xlfn.NUMBERVALUE(MID(AG67, SEARCH("+", AG67)+1, SEARCH("-", AG67)-SEARCH("+", AG67)-1)), 0)</f>
        <v>0</v>
      </c>
      <c r="LX67">
        <f t="shared" ref="LX67:LX98" si="1978">IFERROR(_xlfn.NUMBERVALUE(MID(AH67, SEARCH("+", AH67)+1, SEARCH("-", AH67)-SEARCH("+", AH67)-1)), 0)</f>
        <v>0</v>
      </c>
      <c r="LY67">
        <f t="shared" ref="LY67:LY98" si="1979">IFERROR(_xlfn.NUMBERVALUE(MID(AI67, SEARCH("+", AI67)+1, SEARCH("-", AI67)-SEARCH("+", AI67)-1)), 0)</f>
        <v>0</v>
      </c>
      <c r="LZ67">
        <f t="shared" ref="LZ67:LZ98" si="1980">IFERROR(_xlfn.NUMBERVALUE(MID(AJ67, SEARCH("+", AJ67)+1, SEARCH("-", AJ67)-SEARCH("+", AJ67)-1)), 0)</f>
        <v>0</v>
      </c>
      <c r="MA67">
        <f t="shared" ref="MA67:MA98" si="1981">IFERROR(_xlfn.NUMBERVALUE(MID(AK67, SEARCH("+", AK67)+1, SEARCH("-", AK67)-SEARCH("+", AK67)-1)), 0)</f>
        <v>0</v>
      </c>
      <c r="MB67">
        <f t="shared" ref="MB67:MB98" si="1982">IFERROR(_xlfn.NUMBERVALUE(MID(AL67, SEARCH("+", AL67)+1, SEARCH("-", AL67)-SEARCH("+", AL67)-1)), 0)</f>
        <v>0</v>
      </c>
      <c r="MC67">
        <f t="shared" ref="MC67:MC98" si="1983">IFERROR(_xlfn.NUMBERVALUE(MID(AM67, SEARCH("+", AM67)+1, SEARCH("-", AM67)-SEARCH("+", AM67)-1)), 0)</f>
        <v>0</v>
      </c>
      <c r="MD67">
        <f t="shared" ref="MD67:MD98" si="1984">IFERROR(_xlfn.NUMBERVALUE(MID(AN67, SEARCH("+", AN67)+1, SEARCH("-", AN67)-SEARCH("+", AN67)-1)), 0)</f>
        <v>0</v>
      </c>
      <c r="ME67">
        <f t="shared" ref="ME67:ME98" si="1985">IFERROR(_xlfn.NUMBERVALUE(MID(AO67, SEARCH("+", AO67)+1, SEARCH("-", AO67)-SEARCH("+", AO67)-1)), 0)</f>
        <v>0</v>
      </c>
      <c r="MF67">
        <f t="shared" ref="MF67:MF98" si="1986">IFERROR(_xlfn.NUMBERVALUE(MID(AP67, SEARCH("+", AP67)+1, SEARCH("-", AP67)-SEARCH("+", AP67)-1)), 0)</f>
        <v>0</v>
      </c>
      <c r="MG67">
        <f t="shared" ref="MG67:MG98" si="1987">IFERROR(_xlfn.NUMBERVALUE(MID(AQ67, SEARCH("+", AQ67)+1, SEARCH("-", AQ67)-SEARCH("+", AQ67)-1)), 0)</f>
        <v>0</v>
      </c>
      <c r="MH67">
        <f t="shared" ref="MH67:MH98" si="1988">IFERROR(_xlfn.NUMBERVALUE(MID(AR67, SEARCH("+", AR67)+1, SEARCH("-", AR67)-SEARCH("+", AR67)-1)), 0)</f>
        <v>0</v>
      </c>
      <c r="MI67">
        <f t="shared" ref="MI67:MI98" si="1989">IFERROR(_xlfn.NUMBERVALUE(MID(AS67, SEARCH("+", AS67)+1, SEARCH("-", AS67)-SEARCH("+", AS67)-1)), 0)</f>
        <v>0</v>
      </c>
      <c r="MJ67">
        <f t="shared" ref="MJ67:MJ98" si="1990">IFERROR(_xlfn.NUMBERVALUE(MID(AT67, SEARCH("+", AT67)+1, SEARCH("-", AT67)-SEARCH("+", AT67)-1)), 0)</f>
        <v>0</v>
      </c>
      <c r="MK67">
        <f t="shared" ref="MK67:MK98" si="1991">IFERROR(_xlfn.NUMBERVALUE(MID(AU67, SEARCH("+", AU67)+1, SEARCH("-", AU67)-SEARCH("+", AU67)-1)), 0)</f>
        <v>0</v>
      </c>
      <c r="ML67">
        <f t="shared" ref="ML67:ML98" si="1992">IFERROR(_xlfn.NUMBERVALUE(MID(AV67, SEARCH("+", AV67)+1, SEARCH("-", AV67)-SEARCH("+", AV67)-1)), 0)</f>
        <v>0</v>
      </c>
      <c r="MM67">
        <f t="shared" ref="MM67:MM98" si="1993">IFERROR(_xlfn.NUMBERVALUE(MID(AW67, SEARCH("+", AW67)+1, SEARCH("-", AW67)-SEARCH("+", AW67)-1)), 0)</f>
        <v>0</v>
      </c>
      <c r="MN67">
        <f t="shared" ref="MN67:MN98" si="1994">IFERROR(_xlfn.NUMBERVALUE(MID(AX67, SEARCH("+", AX67)+1, SEARCH("-", AX67)-SEARCH("+", AX67)-1)), 0)</f>
        <v>0</v>
      </c>
      <c r="MO67">
        <f t="shared" ref="MO67:MO98" si="1995">IFERROR(_xlfn.NUMBERVALUE(MID(AY67, SEARCH("+", AY67)+1, SEARCH("-", AY67)-SEARCH("+", AY67)-1)), 0)</f>
        <v>0</v>
      </c>
      <c r="MP67">
        <f t="shared" ref="MP67:MP98" si="1996">IFERROR(_xlfn.NUMBERVALUE(MID(AZ67, SEARCH("+", AZ67)+1, SEARCH("-", AZ67)-SEARCH("+", AZ67)-1)), 0)</f>
        <v>0</v>
      </c>
      <c r="MQ67">
        <f t="shared" ref="MQ67:MQ98" si="1997">IFERROR(_xlfn.NUMBERVALUE(MID(BA67, SEARCH("+", BA67)+1, SEARCH("-", BA67)-SEARCH("+", BA67)-1)), 0)</f>
        <v>0</v>
      </c>
      <c r="MR67">
        <f t="shared" ref="MR67:MR98" si="1998">IFERROR(_xlfn.NUMBERVALUE(MID(BB67, SEARCH("+", BB67)+1, SEARCH("-", BB67)-SEARCH("+", BB67)-1)), 0)</f>
        <v>0</v>
      </c>
      <c r="MS67">
        <f t="shared" ref="MS67:MS98" si="1999">IFERROR(_xlfn.NUMBERVALUE(MID(BC67, SEARCH("+", BC67)+1, SEARCH("-", BC67)-SEARCH("+", BC67)-1)), 0)</f>
        <v>0</v>
      </c>
      <c r="MT67">
        <f t="shared" ref="MT67:MT98" si="2000">IFERROR(_xlfn.NUMBERVALUE(MID(BD67, SEARCH("+", BD67)+1, SEARCH("-", BD67)-SEARCH("+", BD67)-1)), 0)</f>
        <v>0</v>
      </c>
      <c r="MU67">
        <f t="shared" ref="MU67:MU98" si="2001">IFERROR(_xlfn.NUMBERVALUE(MID(BE67, SEARCH("+", BE67)+1, SEARCH("-", BE67)-SEARCH("+", BE67)-1)), 0)</f>
        <v>0</v>
      </c>
      <c r="MV67">
        <f t="shared" ref="MV67:MV98" si="2002">IFERROR(_xlfn.NUMBERVALUE(MID(BF67, SEARCH("+", BF67)+1, SEARCH("-", BF67)-SEARCH("+", BF67)-1)), 0)</f>
        <v>0</v>
      </c>
      <c r="MW67">
        <f t="shared" ref="MW67:MW98" si="2003">IFERROR(_xlfn.NUMBERVALUE(MID(BG67, SEARCH("+", BG67)+1, SEARCH("-", BG67)-SEARCH("+", BG67)-1)), 0)</f>
        <v>0</v>
      </c>
      <c r="MX67">
        <f t="shared" ref="MX67:MX98" si="2004">IFERROR(_xlfn.NUMBERVALUE(MID(BH67, SEARCH("+", BH67)+1, SEARCH("-", BH67)-SEARCH("+", BH67)-1)), 0)</f>
        <v>0</v>
      </c>
      <c r="MY67">
        <f t="shared" ref="MY67:MY98" si="2005">IFERROR(_xlfn.NUMBERVALUE(MID(BI67, SEARCH("+", BI67)+1, SEARCH("-", BI67)-SEARCH("+", BI67)-1)), 0)</f>
        <v>0</v>
      </c>
      <c r="MZ67">
        <f t="shared" ref="MZ67:MZ98" si="2006">IFERROR(_xlfn.NUMBERVALUE(MID(BJ67, SEARCH("+", BJ67)+1, SEARCH("-", BJ67)-SEARCH("+", BJ67)-1)), 0)</f>
        <v>0</v>
      </c>
      <c r="NA67">
        <f t="shared" ref="NA67:NA98" si="2007">IFERROR(_xlfn.NUMBERVALUE(MID(BK67, SEARCH("+", BK67)+1, SEARCH("-", BK67)-SEARCH("+", BK67)-1)), 0)</f>
        <v>0</v>
      </c>
      <c r="NB67">
        <f t="shared" ref="NB67:NB98" si="2008">IFERROR(_xlfn.NUMBERVALUE(MID(BL67, SEARCH("+", BL67)+1, SEARCH("-", BL67)-SEARCH("+", BL67)-1)), 0)</f>
        <v>0</v>
      </c>
      <c r="NC67">
        <f t="shared" ref="NC67:NC98" si="2009">IFERROR(_xlfn.NUMBERVALUE(MID(BM67, SEARCH("+", BM67)+1, SEARCH("-", BM67)-SEARCH("+", BM67)-1)), 0)</f>
        <v>0</v>
      </c>
      <c r="ND67">
        <f t="shared" ref="ND67:ND98" si="2010">IFERROR(_xlfn.NUMBERVALUE(MID(BN67, SEARCH("+", BN67)+1, SEARCH("-", BN67)-SEARCH("+", BN67)-1)), 0)</f>
        <v>0</v>
      </c>
      <c r="NE67">
        <f t="shared" ref="NE67:NE98" si="2011">IFERROR(_xlfn.NUMBERVALUE(MID(BO67, SEARCH("+", BO67)+1, SEARCH("-", BO67)-SEARCH("+", BO67)-1)), 0)</f>
        <v>0</v>
      </c>
      <c r="NF67">
        <f t="shared" ref="NF67:NF98" si="2012">IFERROR(_xlfn.NUMBERVALUE(MID(BP67, SEARCH("+", BP67)+1, SEARCH("-", BP67)-SEARCH("+", BP67)-1)), 0)</f>
        <v>0</v>
      </c>
      <c r="NG67">
        <f t="shared" ref="NG67:NG98" si="2013">IFERROR(_xlfn.NUMBERVALUE(MID(BQ67, SEARCH("+", BQ67)+1, SEARCH("-", BQ67)-SEARCH("+", BQ67)-1)), 0)</f>
        <v>0</v>
      </c>
      <c r="NH67">
        <f t="shared" ref="NH67:NH98" si="2014">IFERROR(_xlfn.NUMBERVALUE(MID(BR67, SEARCH("+", BR67)+1, SEARCH("-", BR67)-SEARCH("+", BR67)-1)), 0)</f>
        <v>0</v>
      </c>
      <c r="NI67">
        <f t="shared" ref="NI67:NI98" si="2015">IFERROR(_xlfn.NUMBERVALUE(MID(BS67, SEARCH("+", BS67)+1, SEARCH("-", BS67)-SEARCH("+", BS67)-1)), 0)</f>
        <v>0</v>
      </c>
      <c r="NJ67">
        <f t="shared" ref="NJ67:NJ98" si="2016">IFERROR(_xlfn.NUMBERVALUE(MID(BT67, SEARCH("+", BT67)+1, SEARCH("-", BT67)-SEARCH("+", BT67)-1)), 0)</f>
        <v>0</v>
      </c>
      <c r="NK67">
        <f t="shared" ref="NK67:NK98" si="2017">IFERROR(_xlfn.NUMBERVALUE(MID(BU67, SEARCH("+", BU67)+1, SEARCH("-", BU67)-SEARCH("+", BU67)-1)), 0)</f>
        <v>0</v>
      </c>
      <c r="NL67">
        <f t="shared" ref="NL67:NL98" si="2018">IFERROR(_xlfn.NUMBERVALUE(MID(BV67, SEARCH("+", BV67)+1, SEARCH("-", BV67)-SEARCH("+", BV67)-1)), 0)</f>
        <v>0</v>
      </c>
      <c r="NM67">
        <f t="shared" ref="NM67:NM98" si="2019">IFERROR(_xlfn.NUMBERVALUE(MID(BW67, SEARCH("+", BW67)+1, SEARCH("-", BW67)-SEARCH("+", BW67)-1)), 0)</f>
        <v>0</v>
      </c>
      <c r="NN67">
        <f t="shared" ref="NN67:NN98" si="2020">IFERROR(_xlfn.NUMBERVALUE(MID(BX67, SEARCH("+", BX67)+1, SEARCH("-", BX67)-SEARCH("+", BX67)-1)), 0)</f>
        <v>0</v>
      </c>
      <c r="NO67">
        <f t="shared" ref="NO67:NO98" si="2021">IFERROR(_xlfn.NUMBERVALUE(MID(BY67, SEARCH("+", BY67)+1, SEARCH("-", BY67)-SEARCH("+", BY67)-1)), 0)</f>
        <v>0</v>
      </c>
      <c r="NP67">
        <f t="shared" ref="NP67:NP98" si="2022">IFERROR(_xlfn.NUMBERVALUE(MID(BZ67, SEARCH("+", BZ67)+1, SEARCH("-", BZ67)-SEARCH("+", BZ67)-1)), 0)</f>
        <v>0</v>
      </c>
      <c r="NQ67">
        <f t="shared" ref="NQ67:NQ98" si="2023">IFERROR(_xlfn.NUMBERVALUE(MID(CA67, SEARCH("+", CA67)+1, SEARCH("-", CA67)-SEARCH("+", CA67)-1)), 0)</f>
        <v>0</v>
      </c>
      <c r="NR67">
        <f t="shared" ref="NR67:NR98" si="2024">IFERROR(_xlfn.NUMBERVALUE(MID(CB67, SEARCH("+", CB67)+1, SEARCH("-", CB67)-SEARCH("+", CB67)-1)), 0)</f>
        <v>0</v>
      </c>
      <c r="NS67">
        <f t="shared" ref="NS67:NS98" si="2025">IFERROR(_xlfn.NUMBERVALUE(MID(CC67, SEARCH("+", CC67)+1, SEARCH("-", CC67)-SEARCH("+", CC67)-1)), 0)</f>
        <v>0</v>
      </c>
      <c r="NT67">
        <f t="shared" ref="NT67:NT98" si="2026">IFERROR(_xlfn.NUMBERVALUE(MID(CD67, SEARCH("+", CD67)+1, SEARCH("-", CD67)-SEARCH("+", CD67)-1)), 0)</f>
        <v>0</v>
      </c>
      <c r="NU67">
        <f t="shared" ref="NU67:NU98" si="2027">IFERROR(_xlfn.NUMBERVALUE(MID(CE67, SEARCH("+", CE67)+1, SEARCH("-", CE67)-SEARCH("+", CE67)-1)), 0)</f>
        <v>0</v>
      </c>
      <c r="NV67">
        <f t="shared" ref="NV67:NV98" si="2028">IFERROR(_xlfn.NUMBERVALUE(MID(CF67, SEARCH("+", CF67)+1, SEARCH("-", CF67)-SEARCH("+", CF67)-1)), 0)</f>
        <v>0</v>
      </c>
      <c r="NW67">
        <f t="shared" ref="NW67:NW98" si="2029">IFERROR(_xlfn.NUMBERVALUE(MID(CG67, SEARCH("+", CG67)+1, SEARCH("-", CG67)-SEARCH("+", CG67)-1)), 0)</f>
        <v>0</v>
      </c>
      <c r="NX67">
        <f t="shared" ref="NX67:NX98" si="2030">IFERROR(_xlfn.NUMBERVALUE(MID(CH67, SEARCH("+", CH67)+1, SEARCH("-", CH67)-SEARCH("+", CH67)-1)), 0)</f>
        <v>0</v>
      </c>
      <c r="NY67">
        <f t="shared" ref="NY67:NY98" si="2031">IFERROR(_xlfn.NUMBERVALUE(MID(CI67, SEARCH("+", CI67)+1, SEARCH("-", CI67)-SEARCH("+", CI67)-1)), 0)</f>
        <v>0</v>
      </c>
      <c r="NZ67">
        <f t="shared" ref="NZ67:NZ98" si="2032">IFERROR(_xlfn.NUMBERVALUE(MID(CJ67, SEARCH("+", CJ67)+1, SEARCH("-", CJ67)-SEARCH("+", CJ67)-1)), 0)</f>
        <v>0</v>
      </c>
      <c r="OA67">
        <f t="shared" ref="OA67:OA98" si="2033">IFERROR(_xlfn.NUMBERVALUE(MID(CK67, SEARCH("+", CK67)+1, SEARCH("-", CK67)-SEARCH("+", CK67)-1)), 0)</f>
        <v>0</v>
      </c>
      <c r="OB67">
        <f t="shared" ref="OB67:OB98" si="2034">IFERROR(_xlfn.NUMBERVALUE(MID(CL67, SEARCH("+", CL67)+1, SEARCH("-", CL67)-SEARCH("+", CL67)-1)), 0)</f>
        <v>0</v>
      </c>
      <c r="OC67">
        <f t="shared" ref="OC67:OC98" si="2035">IFERROR(_xlfn.NUMBERVALUE(MID(CM67, SEARCH("+", CM67)+1, SEARCH("-", CM67)-SEARCH("+", CM67)-1)), 0)</f>
        <v>0</v>
      </c>
      <c r="OD67">
        <f t="shared" ref="OD67:OD98" si="2036">IFERROR(_xlfn.NUMBERVALUE(MID(CN67, SEARCH("+", CN67)+1, SEARCH("-", CN67)-SEARCH("+", CN67)-1)), 0)</f>
        <v>0</v>
      </c>
      <c r="OE67">
        <f t="shared" ref="OE67:OE98" si="2037">IFERROR(_xlfn.NUMBERVALUE(MID(CO67, SEARCH("+", CO67)+1, SEARCH("-", CO67)-SEARCH("+", CO67)-1)), 0)</f>
        <v>0</v>
      </c>
      <c r="OF67">
        <f t="shared" ref="OF67:OF98" si="2038">IFERROR(_xlfn.NUMBERVALUE(MID(CP67, SEARCH("+", CP67)+1, SEARCH("-", CP67)-SEARCH("+", CP67)-1)), 0)</f>
        <v>0</v>
      </c>
      <c r="OG67">
        <f t="shared" ref="OG67:OG98" si="2039">IFERROR(_xlfn.NUMBERVALUE(MID(CQ67, SEARCH("+", CQ67)+1, SEARCH("-", CQ67)-SEARCH("+", CQ67)-1)), 0)</f>
        <v>0</v>
      </c>
      <c r="OH67">
        <f t="shared" ref="OH67:OH98" si="2040">IFERROR(_xlfn.NUMBERVALUE(MID(CR67, SEARCH("+", CR67)+1, SEARCH("-", CR67)-SEARCH("+", CR67)-1)), 0)</f>
        <v>0</v>
      </c>
      <c r="OJ67" s="4">
        <f t="shared" ref="OJ67:OJ98" si="2041">OS67+OT67+OU67+OX67+PA67+PG67+PJ67+PP67+PS67+PY67+QB67+QH67+QK67+QQ67+QT67</f>
        <v>151</v>
      </c>
      <c r="OK67" s="4">
        <f t="shared" ref="OK67:OK98" si="2042">OY67+OZ67+PD67+PH67+PI67+PM67+PQ67+PR67+PV67+PZ67+QA67+QE67+QI67+QJ67+QN67</f>
        <v>90</v>
      </c>
      <c r="OL67" s="4">
        <f t="shared" ref="OL67:OL98" si="2043">OV67+OW67+PB67+PC67+PE67+PF67+PK67+PL67+PN67+PO67+PT67+PU67+PW67+PX67+QC67</f>
        <v>64</v>
      </c>
      <c r="OM67" s="4">
        <f t="shared" ref="OM67:OM98" si="2044">SUM(QU67:RY67)+QD67+QF67+QG67+QL67+QM67+QO67+QP67+QR67+QS67</f>
        <v>0</v>
      </c>
      <c r="OP67" s="4">
        <f t="shared" ref="OP67:OP98" si="2045">OJ67+OK67+OL67*1+OM67*1</f>
        <v>305</v>
      </c>
      <c r="OQ67" s="4"/>
      <c r="OS67">
        <f t="shared" ref="OS67:OS98" si="2046">IFERROR(_xlfn.NUMBERVALUE(MID(L67, SEARCH("-", L67)+1, SEARCH("^", L67)-SEARCH("-", L67)-1)), 0)</f>
        <v>22</v>
      </c>
      <c r="OT67">
        <f t="shared" ref="OT67:OT98" si="2047">IFERROR(_xlfn.NUMBERVALUE(MID(M67, SEARCH("-", M67)+1, SEARCH("^", M67)-SEARCH("-", M67)-1)), 0)</f>
        <v>38</v>
      </c>
      <c r="OU67">
        <f t="shared" ref="OU67:OU98" si="2048">IFERROR(_xlfn.NUMBERVALUE(MID(N67, SEARCH("-", N67)+1, SEARCH("^", N67)-SEARCH("-", N67)-1)), 0)</f>
        <v>34</v>
      </c>
      <c r="OV67">
        <f t="shared" ref="OV67:OV98" si="2049">IFERROR(_xlfn.NUMBERVALUE(MID(O67, SEARCH("-", O67)+1, SEARCH("^", O67)-SEARCH("-", O67)-1)), 0)</f>
        <v>0</v>
      </c>
      <c r="OW67">
        <f t="shared" ref="OW67:OW98" si="2050">IFERROR(_xlfn.NUMBERVALUE(MID(P67, SEARCH("-", P67)+1, SEARCH("^", P67)-SEARCH("-", P67)-1)), 0)</f>
        <v>0</v>
      </c>
      <c r="OX67">
        <f t="shared" ref="OX67:OX98" si="2051">IFERROR(_xlfn.NUMBERVALUE(MID(Q67, SEARCH("-", Q67)+1, SEARCH("^", Q67)-SEARCH("-", Q67)-1)), 0)</f>
        <v>42</v>
      </c>
      <c r="OY67">
        <f t="shared" ref="OY67:OY98" si="2052">IFERROR(_xlfn.NUMBERVALUE(MID(R67, SEARCH("-", R67)+1, SEARCH("^", R67)-SEARCH("-", R67)-1)), 0)</f>
        <v>46</v>
      </c>
      <c r="OZ67">
        <f t="shared" ref="OZ67:OZ98" si="2053">IFERROR(_xlfn.NUMBERVALUE(MID(S67, SEARCH("-", S67)+1, SEARCH("^", S67)-SEARCH("-", S67)-1)), 0)</f>
        <v>44</v>
      </c>
      <c r="PA67">
        <f t="shared" ref="PA67:PA98" si="2054">IFERROR(_xlfn.NUMBERVALUE(MID(T67, SEARCH("-", T67)+1, SEARCH("^", T67)-SEARCH("-", T67)-1)), 0)</f>
        <v>15</v>
      </c>
      <c r="PB67">
        <f t="shared" ref="PB67:PB98" si="2055">IFERROR(_xlfn.NUMBERVALUE(MID(U67, SEARCH("-", U67)+1, SEARCH("^", U67)-SEARCH("-", U67)-1)), 0)</f>
        <v>40</v>
      </c>
      <c r="PC67">
        <f t="shared" ref="PC67:PC98" si="2056">IFERROR(_xlfn.NUMBERVALUE(MID(V67, SEARCH("-", V67)+1, SEARCH("^", V67)-SEARCH("-", V67)-1)), 0)</f>
        <v>24</v>
      </c>
      <c r="PD67">
        <f t="shared" ref="PD67:PD98" si="2057">IFERROR(_xlfn.NUMBERVALUE(MID(W67, SEARCH("-", W67)+1, SEARCH("^", W67)-SEARCH("-", W67)-1)), 0)</f>
        <v>0</v>
      </c>
      <c r="PE67">
        <f t="shared" ref="PE67:PE98" si="2058">IFERROR(_xlfn.NUMBERVALUE(MID(X67, SEARCH("-", X67)+1, SEARCH("^", X67)-SEARCH("-", X67)-1)), 0)</f>
        <v>0</v>
      </c>
      <c r="PF67">
        <f t="shared" ref="PF67:PF98" si="2059">IFERROR(_xlfn.NUMBERVALUE(MID(Y67, SEARCH("-", Y67)+1, SEARCH("^", Y67)-SEARCH("-", Y67)-1)), 0)</f>
        <v>0</v>
      </c>
      <c r="PG67">
        <f t="shared" ref="PG67:PG98" si="2060">IFERROR(_xlfn.NUMBERVALUE(MID(Z67, SEARCH("-", Z67)+1, SEARCH("^", Z67)-SEARCH("-", Z67)-1)), 0)</f>
        <v>0</v>
      </c>
      <c r="PH67">
        <f t="shared" ref="PH67:PH98" si="2061">IFERROR(_xlfn.NUMBERVALUE(MID(AA67, SEARCH("-", AA67)+1, SEARCH("^", AA67)-SEARCH("-", AA67)-1)), 0)</f>
        <v>0</v>
      </c>
      <c r="PI67">
        <f t="shared" ref="PI67:PI98" si="2062">IFERROR(_xlfn.NUMBERVALUE(MID(AB67, SEARCH("-", AB67)+1, SEARCH("^", AB67)-SEARCH("-", AB67)-1)), 0)</f>
        <v>0</v>
      </c>
      <c r="PJ67">
        <f t="shared" ref="PJ67:PJ98" si="2063">IFERROR(_xlfn.NUMBERVALUE(MID(AC67, SEARCH("-", AC67)+1, SEARCH("^", AC67)-SEARCH("-", AC67)-1)), 0)</f>
        <v>0</v>
      </c>
      <c r="PK67">
        <f t="shared" ref="PK67:PK98" si="2064">IFERROR(_xlfn.NUMBERVALUE(MID(AD67, SEARCH("-", AD67)+1, SEARCH("^", AD67)-SEARCH("-", AD67)-1)), 0)</f>
        <v>0</v>
      </c>
      <c r="PL67">
        <f t="shared" ref="PL67:PL98" si="2065">IFERROR(_xlfn.NUMBERVALUE(MID(AE67, SEARCH("-", AE67)+1, SEARCH("^", AE67)-SEARCH("-", AE67)-1)), 0)</f>
        <v>0</v>
      </c>
      <c r="PM67">
        <f t="shared" ref="PM67:PM98" si="2066">IFERROR(_xlfn.NUMBERVALUE(MID(AF67, SEARCH("-", AF67)+1, SEARCH("^", AF67)-SEARCH("-", AF67)-1)), 0)</f>
        <v>0</v>
      </c>
      <c r="PN67">
        <f t="shared" ref="PN67:PN98" si="2067">IFERROR(_xlfn.NUMBERVALUE(MID(AG67, SEARCH("-", AG67)+1, SEARCH("^", AG67)-SEARCH("-", AG67)-1)), 0)</f>
        <v>0</v>
      </c>
      <c r="PO67">
        <f t="shared" ref="PO67:PO98" si="2068">IFERROR(_xlfn.NUMBERVALUE(MID(AH67, SEARCH("-", AH67)+1, SEARCH("^", AH67)-SEARCH("-", AH67)-1)), 0)</f>
        <v>0</v>
      </c>
      <c r="PP67">
        <f t="shared" ref="PP67:PP98" si="2069">IFERROR(_xlfn.NUMBERVALUE(MID(AI67, SEARCH("-", AI67)+1, SEARCH("^", AI67)-SEARCH("-", AI67)-1)), 0)</f>
        <v>0</v>
      </c>
      <c r="PQ67">
        <f t="shared" ref="PQ67:PQ98" si="2070">IFERROR(_xlfn.NUMBERVALUE(MID(AJ67, SEARCH("-", AJ67)+1, SEARCH("^", AJ67)-SEARCH("-", AJ67)-1)), 0)</f>
        <v>0</v>
      </c>
      <c r="PR67">
        <f t="shared" ref="PR67:PR98" si="2071">IFERROR(_xlfn.NUMBERVALUE(MID(AK67, SEARCH("-", AK67)+1, SEARCH("^", AK67)-SEARCH("-", AK67)-1)), 0)</f>
        <v>0</v>
      </c>
      <c r="PS67">
        <f t="shared" ref="PS67:PS98" si="2072">IFERROR(_xlfn.NUMBERVALUE(MID(AL67, SEARCH("-", AL67)+1, SEARCH("^", AL67)-SEARCH("-", AL67)-1)), 0)</f>
        <v>0</v>
      </c>
      <c r="PT67">
        <f t="shared" ref="PT67:PT98" si="2073">IFERROR(_xlfn.NUMBERVALUE(MID(AM67, SEARCH("-", AM67)+1, SEARCH("^", AM67)-SEARCH("-", AM67)-1)), 0)</f>
        <v>0</v>
      </c>
      <c r="PU67">
        <f t="shared" ref="PU67:PU98" si="2074">IFERROR(_xlfn.NUMBERVALUE(MID(AN67, SEARCH("-", AN67)+1, SEARCH("^", AN67)-SEARCH("-", AN67)-1)), 0)</f>
        <v>0</v>
      </c>
      <c r="PV67">
        <f t="shared" ref="PV67:PV98" si="2075">IFERROR(_xlfn.NUMBERVALUE(MID(AO67, SEARCH("-", AO67)+1, SEARCH("^", AO67)-SEARCH("-", AO67)-1)), 0)</f>
        <v>0</v>
      </c>
      <c r="PW67">
        <f t="shared" ref="PW67:PW98" si="2076">IFERROR(_xlfn.NUMBERVALUE(MID(AP67, SEARCH("-", AP67)+1, SEARCH("^", AP67)-SEARCH("-", AP67)-1)), 0)</f>
        <v>0</v>
      </c>
      <c r="PX67">
        <f t="shared" ref="PX67:PX98" si="2077">IFERROR(_xlfn.NUMBERVALUE(MID(AQ67, SEARCH("-", AQ67)+1, SEARCH("^", AQ67)-SEARCH("-", AQ67)-1)), 0)</f>
        <v>0</v>
      </c>
      <c r="PY67">
        <f t="shared" ref="PY67:PY98" si="2078">IFERROR(_xlfn.NUMBERVALUE(MID(AR67, SEARCH("-", AR67)+1, SEARCH("^", AR67)-SEARCH("-", AR67)-1)), 0)</f>
        <v>0</v>
      </c>
      <c r="PZ67">
        <f t="shared" ref="PZ67:PZ98" si="2079">IFERROR(_xlfn.NUMBERVALUE(MID(AS67, SEARCH("-", AS67)+1, SEARCH("^", AS67)-SEARCH("-", AS67)-1)), 0)</f>
        <v>0</v>
      </c>
      <c r="QA67">
        <f t="shared" ref="QA67:QA98" si="2080">IFERROR(_xlfn.NUMBERVALUE(MID(AT67, SEARCH("-", AT67)+1, SEARCH("^", AT67)-SEARCH("-", AT67)-1)), 0)</f>
        <v>0</v>
      </c>
      <c r="QB67">
        <f t="shared" ref="QB67:QB98" si="2081">IFERROR(_xlfn.NUMBERVALUE(MID(AU67, SEARCH("-", AU67)+1, SEARCH("^", AU67)-SEARCH("-", AU67)-1)), 0)</f>
        <v>0</v>
      </c>
      <c r="QC67">
        <f t="shared" ref="QC67:QC98" si="2082">IFERROR(_xlfn.NUMBERVALUE(MID(AV67, SEARCH("-", AV67)+1, SEARCH("^", AV67)-SEARCH("-", AV67)-1)), 0)</f>
        <v>0</v>
      </c>
      <c r="QD67">
        <f t="shared" ref="QD67:QD98" si="2083">IFERROR(_xlfn.NUMBERVALUE(MID(AW67, SEARCH("-", AW67)+1, SEARCH("^", AW67)-SEARCH("-", AW67)-1)), 0)</f>
        <v>0</v>
      </c>
      <c r="QE67">
        <f t="shared" ref="QE67:QE98" si="2084">IFERROR(_xlfn.NUMBERVALUE(MID(AX67, SEARCH("-", AX67)+1, SEARCH("^", AX67)-SEARCH("-", AX67)-1)), 0)</f>
        <v>0</v>
      </c>
      <c r="QF67">
        <f t="shared" ref="QF67:QF98" si="2085">IFERROR(_xlfn.NUMBERVALUE(MID(AY67, SEARCH("-", AY67)+1, SEARCH("^", AY67)-SEARCH("-", AY67)-1)), 0)</f>
        <v>0</v>
      </c>
      <c r="QG67">
        <f t="shared" ref="QG67:QG98" si="2086">IFERROR(_xlfn.NUMBERVALUE(MID(AZ67, SEARCH("-", AZ67)+1, SEARCH("^", AZ67)-SEARCH("-", AZ67)-1)), 0)</f>
        <v>0</v>
      </c>
      <c r="QH67">
        <f t="shared" ref="QH67:QH98" si="2087">IFERROR(_xlfn.NUMBERVALUE(MID(BA67, SEARCH("-", BA67)+1, SEARCH("^", BA67)-SEARCH("-", BA67)-1)), 0)</f>
        <v>0</v>
      </c>
      <c r="QI67">
        <f t="shared" ref="QI67:QI98" si="2088">IFERROR(_xlfn.NUMBERVALUE(MID(BB67, SEARCH("-", BB67)+1, SEARCH("^", BB67)-SEARCH("-", BB67)-1)), 0)</f>
        <v>0</v>
      </c>
      <c r="QJ67">
        <f t="shared" ref="QJ67:QJ98" si="2089">IFERROR(_xlfn.NUMBERVALUE(MID(BC67, SEARCH("-", BC67)+1, SEARCH("^", BC67)-SEARCH("-", BC67)-1)), 0)</f>
        <v>0</v>
      </c>
      <c r="QK67">
        <f t="shared" ref="QK67:QK98" si="2090">IFERROR(_xlfn.NUMBERVALUE(MID(BD67, SEARCH("-", BD67)+1, SEARCH("^", BD67)-SEARCH("-", BD67)-1)), 0)</f>
        <v>0</v>
      </c>
      <c r="QL67">
        <f t="shared" ref="QL67:QL98" si="2091">IFERROR(_xlfn.NUMBERVALUE(MID(BE67, SEARCH("-", BE67)+1, SEARCH("^", BE67)-SEARCH("-", BE67)-1)), 0)</f>
        <v>0</v>
      </c>
      <c r="QM67">
        <f t="shared" ref="QM67:QM98" si="2092">IFERROR(_xlfn.NUMBERVALUE(MID(BF67, SEARCH("-", BF67)+1, SEARCH("^", BF67)-SEARCH("-", BF67)-1)), 0)</f>
        <v>0</v>
      </c>
      <c r="QN67">
        <f t="shared" ref="QN67:QN98" si="2093">IFERROR(_xlfn.NUMBERVALUE(MID(BG67, SEARCH("-", BG67)+1, SEARCH("^", BG67)-SEARCH("-", BG67)-1)), 0)</f>
        <v>0</v>
      </c>
      <c r="QO67">
        <f t="shared" ref="QO67:QO98" si="2094">IFERROR(_xlfn.NUMBERVALUE(MID(BH67, SEARCH("-", BH67)+1, SEARCH("^", BH67)-SEARCH("-", BH67)-1)), 0)</f>
        <v>0</v>
      </c>
      <c r="QP67">
        <f t="shared" ref="QP67:QP98" si="2095">IFERROR(_xlfn.NUMBERVALUE(MID(BI67, SEARCH("-", BI67)+1, SEARCH("^", BI67)-SEARCH("-", BI67)-1)), 0)</f>
        <v>0</v>
      </c>
      <c r="QQ67">
        <f t="shared" ref="QQ67:QQ98" si="2096">IFERROR(_xlfn.NUMBERVALUE(MID(BJ67, SEARCH("-", BJ67)+1, SEARCH("^", BJ67)-SEARCH("-", BJ67)-1)), 0)</f>
        <v>0</v>
      </c>
      <c r="QR67">
        <f t="shared" ref="QR67:QR98" si="2097">IFERROR(_xlfn.NUMBERVALUE(MID(BK67, SEARCH("-", BK67)+1, SEARCH("^", BK67)-SEARCH("-", BK67)-1)), 0)</f>
        <v>0</v>
      </c>
      <c r="QS67">
        <f t="shared" ref="QS67:QS98" si="2098">IFERROR(_xlfn.NUMBERVALUE(MID(BL67, SEARCH("-", BL67)+1, SEARCH("^", BL67)-SEARCH("-", BL67)-1)), 0)</f>
        <v>0</v>
      </c>
      <c r="QT67">
        <f t="shared" ref="QT67:QT98" si="2099">IFERROR(_xlfn.NUMBERVALUE(MID(BM67, SEARCH("-", BM67)+1, SEARCH("^", BM67)-SEARCH("-", BM67)-1)), 0)</f>
        <v>0</v>
      </c>
      <c r="QU67">
        <f t="shared" ref="QU67:QU98" si="2100">IFERROR(_xlfn.NUMBERVALUE(MID(BN67, SEARCH("-", BN67)+1, SEARCH("^", BN67)-SEARCH("-", BN67)-1)), 0)</f>
        <v>0</v>
      </c>
      <c r="QV67">
        <f t="shared" ref="QV67:QV98" si="2101">IFERROR(_xlfn.NUMBERVALUE(MID(BO67, SEARCH("-", BO67)+1, SEARCH("^", BO67)-SEARCH("-", BO67)-1)), 0)</f>
        <v>0</v>
      </c>
      <c r="QW67">
        <f t="shared" ref="QW67:QW98" si="2102">IFERROR(_xlfn.NUMBERVALUE(MID(BP67, SEARCH("-", BP67)+1, SEARCH("^", BP67)-SEARCH("-", BP67)-1)), 0)</f>
        <v>0</v>
      </c>
      <c r="QX67">
        <f t="shared" ref="QX67:QX98" si="2103">IFERROR(_xlfn.NUMBERVALUE(MID(BQ67, SEARCH("-", BQ67)+1, SEARCH("^", BQ67)-SEARCH("-", BQ67)-1)), 0)</f>
        <v>0</v>
      </c>
      <c r="QY67">
        <f t="shared" ref="QY67:QY98" si="2104">IFERROR(_xlfn.NUMBERVALUE(MID(BR67, SEARCH("-", BR67)+1, SEARCH("^", BR67)-SEARCH("-", BR67)-1)), 0)</f>
        <v>0</v>
      </c>
      <c r="QZ67">
        <f t="shared" ref="QZ67:QZ98" si="2105">IFERROR(_xlfn.NUMBERVALUE(MID(BS67, SEARCH("-", BS67)+1, SEARCH("^", BS67)-SEARCH("-", BS67)-1)), 0)</f>
        <v>0</v>
      </c>
      <c r="RA67">
        <f t="shared" ref="RA67:RA98" si="2106">IFERROR(_xlfn.NUMBERVALUE(MID(BT67, SEARCH("-", BT67)+1, SEARCH("^", BT67)-SEARCH("-", BT67)-1)), 0)</f>
        <v>0</v>
      </c>
      <c r="RB67">
        <f t="shared" ref="RB67:RB98" si="2107">IFERROR(_xlfn.NUMBERVALUE(MID(BU67, SEARCH("-", BU67)+1, SEARCH("^", BU67)-SEARCH("-", BU67)-1)), 0)</f>
        <v>0</v>
      </c>
      <c r="RC67">
        <f t="shared" ref="RC67:RC98" si="2108">IFERROR(_xlfn.NUMBERVALUE(MID(BV67, SEARCH("-", BV67)+1, SEARCH("^", BV67)-SEARCH("-", BV67)-1)), 0)</f>
        <v>0</v>
      </c>
      <c r="RD67">
        <f t="shared" ref="RD67:RD98" si="2109">IFERROR(_xlfn.NUMBERVALUE(MID(BW67, SEARCH("-", BW67)+1, SEARCH("^", BW67)-SEARCH("-", BW67)-1)), 0)</f>
        <v>0</v>
      </c>
      <c r="RE67">
        <f t="shared" ref="RE67:RE98" si="2110">IFERROR(_xlfn.NUMBERVALUE(MID(BX67, SEARCH("-", BX67)+1, SEARCH("^", BX67)-SEARCH("-", BX67)-1)), 0)</f>
        <v>0</v>
      </c>
      <c r="RF67">
        <f t="shared" ref="RF67:RF98" si="2111">IFERROR(_xlfn.NUMBERVALUE(MID(BY67, SEARCH("-", BY67)+1, SEARCH("^", BY67)-SEARCH("-", BY67)-1)), 0)</f>
        <v>0</v>
      </c>
      <c r="RG67">
        <f t="shared" ref="RG67:RG98" si="2112">IFERROR(_xlfn.NUMBERVALUE(MID(BZ67, SEARCH("-", BZ67)+1, SEARCH("^", BZ67)-SEARCH("-", BZ67)-1)), 0)</f>
        <v>0</v>
      </c>
      <c r="RH67">
        <f t="shared" ref="RH67:RH98" si="2113">IFERROR(_xlfn.NUMBERVALUE(MID(CA67, SEARCH("-", CA67)+1, SEARCH("^", CA67)-SEARCH("-", CA67)-1)), 0)</f>
        <v>0</v>
      </c>
      <c r="RI67">
        <f t="shared" ref="RI67:RI98" si="2114">IFERROR(_xlfn.NUMBERVALUE(MID(CB67, SEARCH("-", CB67)+1, SEARCH("^", CB67)-SEARCH("-", CB67)-1)), 0)</f>
        <v>0</v>
      </c>
      <c r="RJ67">
        <f t="shared" ref="RJ67:RJ98" si="2115">IFERROR(_xlfn.NUMBERVALUE(MID(CC67, SEARCH("-", CC67)+1, SEARCH("^", CC67)-SEARCH("-", CC67)-1)), 0)</f>
        <v>0</v>
      </c>
      <c r="RK67">
        <f t="shared" ref="RK67:RK98" si="2116">IFERROR(_xlfn.NUMBERVALUE(MID(CD67, SEARCH("-", CD67)+1, SEARCH("^", CD67)-SEARCH("-", CD67)-1)), 0)</f>
        <v>0</v>
      </c>
      <c r="RL67">
        <f t="shared" ref="RL67:RL98" si="2117">IFERROR(_xlfn.NUMBERVALUE(MID(CE67, SEARCH("-", CE67)+1, SEARCH("^", CE67)-SEARCH("-", CE67)-1)), 0)</f>
        <v>0</v>
      </c>
      <c r="RM67">
        <f t="shared" ref="RM67:RM98" si="2118">IFERROR(_xlfn.NUMBERVALUE(MID(CF67, SEARCH("-", CF67)+1, SEARCH("^", CF67)-SEARCH("-", CF67)-1)), 0)</f>
        <v>0</v>
      </c>
      <c r="RN67">
        <f t="shared" ref="RN67:RN98" si="2119">IFERROR(_xlfn.NUMBERVALUE(MID(CG67, SEARCH("-", CG67)+1, SEARCH("^", CG67)-SEARCH("-", CG67)-1)), 0)</f>
        <v>0</v>
      </c>
      <c r="RO67">
        <f t="shared" ref="RO67:RO98" si="2120">IFERROR(_xlfn.NUMBERVALUE(MID(CH67, SEARCH("-", CH67)+1, SEARCH("^", CH67)-SEARCH("-", CH67)-1)), 0)</f>
        <v>0</v>
      </c>
      <c r="RP67">
        <f t="shared" ref="RP67:RP98" si="2121">IFERROR(_xlfn.NUMBERVALUE(MID(CI67, SEARCH("-", CI67)+1, SEARCH("^", CI67)-SEARCH("-", CI67)-1)), 0)</f>
        <v>0</v>
      </c>
      <c r="RQ67">
        <f t="shared" ref="RQ67:RQ98" si="2122">IFERROR(_xlfn.NUMBERVALUE(MID(CJ67, SEARCH("-", CJ67)+1, SEARCH("^", CJ67)-SEARCH("-", CJ67)-1)), 0)</f>
        <v>0</v>
      </c>
      <c r="RR67">
        <f t="shared" ref="RR67:RR98" si="2123">IFERROR(_xlfn.NUMBERVALUE(MID(CK67, SEARCH("-", CK67)+1, SEARCH("^", CK67)-SEARCH("-", CK67)-1)), 0)</f>
        <v>0</v>
      </c>
      <c r="RS67">
        <f t="shared" ref="RS67:RS98" si="2124">IFERROR(_xlfn.NUMBERVALUE(MID(CL67, SEARCH("-", CL67)+1, SEARCH("^", CL67)-SEARCH("-", CL67)-1)), 0)</f>
        <v>0</v>
      </c>
      <c r="RT67">
        <f t="shared" ref="RT67:RT98" si="2125">IFERROR(_xlfn.NUMBERVALUE(MID(CM67, SEARCH("-", CM67)+1, SEARCH("^", CM67)-SEARCH("-", CM67)-1)), 0)</f>
        <v>0</v>
      </c>
      <c r="RU67">
        <f t="shared" ref="RU67:RU98" si="2126">IFERROR(_xlfn.NUMBERVALUE(MID(CN67, SEARCH("-", CN67)+1, SEARCH("^", CN67)-SEARCH("-", CN67)-1)), 0)</f>
        <v>0</v>
      </c>
      <c r="RV67">
        <f t="shared" ref="RV67:RV98" si="2127">IFERROR(_xlfn.NUMBERVALUE(MID(CO67, SEARCH("-", CO67)+1, SEARCH("^", CO67)-SEARCH("-", CO67)-1)), 0)</f>
        <v>0</v>
      </c>
      <c r="RW67">
        <f t="shared" ref="RW67:RW98" si="2128">IFERROR(_xlfn.NUMBERVALUE(MID(CP67, SEARCH("-", CP67)+1, SEARCH("^", CP67)-SEARCH("-", CP67)-1)), 0)</f>
        <v>0</v>
      </c>
      <c r="RX67">
        <f t="shared" ref="RX67:RX98" si="2129">IFERROR(_xlfn.NUMBERVALUE(MID(CQ67, SEARCH("-", CQ67)+1, SEARCH("^", CQ67)-SEARCH("-", CQ67)-1)), 0)</f>
        <v>0</v>
      </c>
      <c r="RY67">
        <f t="shared" ref="RY67:RY98" si="2130">IFERROR(_xlfn.NUMBERVALUE(MID(CR67, SEARCH("-", CR67)+1, SEARCH("^", CR67)-SEARCH("-", CR67)-1)), 0)</f>
        <v>0</v>
      </c>
      <c r="SA67" s="4">
        <f t="shared" ref="SA67:SA98" si="2131">SI67+SJ67+SK67+SN67+SQ67+SW67+SZ67+TF67+TI67+TO67+TR67+TX67+UA67+UG67+UJ67</f>
        <v>21.12</v>
      </c>
      <c r="SB67" s="4">
        <f t="shared" ref="SB67:SB98" si="2132">SO67+SP67+ST67+SX67+SY67+TC67+TG67+TH67+TL67+TP67+TQ67+TU67+TY67+TZ67+UD67</f>
        <v>8.34</v>
      </c>
      <c r="SC67" s="4">
        <f t="shared" ref="SC67:SC98" si="2133">SL67+SM67+SR67+SS67+SU67+SV67+TA67+TB67+TD67+TE67+TJ67+TK67+TM67+TN67+TS67</f>
        <v>7.83</v>
      </c>
      <c r="SD67" s="4">
        <f t="shared" ref="SD67:SD98" si="2134">SUM(UK67:VO67)+TT67+TV67+TW67+UB67+UC67+UE67+UF67+UH67+UI67</f>
        <v>0</v>
      </c>
      <c r="SF67" s="4">
        <f t="shared" ref="SF67:SF98" si="2135">SA67+SB67+SC67*1+SD67*1</f>
        <v>37.29</v>
      </c>
      <c r="SI67">
        <f t="shared" ref="SI67:SI98" si="2136">IFERROR(_xlfn.NUMBERVALUE(MID(L67, SEARCH("^", L67)+1, SEARCH("(", L67)-SEARCH("^", L67)-1)), "0")</f>
        <v>4.78</v>
      </c>
      <c r="SJ67">
        <f t="shared" ref="SJ67:SJ98" si="2137">IFERROR(_xlfn.NUMBERVALUE(MID(M67, SEARCH("^", M67)+1, SEARCH("(", M67)-SEARCH("^", M67)-1)), "0")</f>
        <v>3.7</v>
      </c>
      <c r="SK67">
        <f t="shared" ref="SK67:SK98" si="2138">IFERROR(_xlfn.NUMBERVALUE(MID(N67, SEARCH("^", N67)+1, SEARCH("(", N67)-SEARCH("^", N67)-1)), "0")</f>
        <v>4</v>
      </c>
      <c r="SL67" t="str">
        <f t="shared" ref="SL67:SL98" si="2139">IFERROR(_xlfn.NUMBERVALUE(MID(O67, SEARCH("^", O67)+1, SEARCH("(", O67)-SEARCH("^", O67)-1)), "0")</f>
        <v>0</v>
      </c>
      <c r="SM67" t="str">
        <f t="shared" ref="SM67:SM98" si="2140">IFERROR(_xlfn.NUMBERVALUE(MID(P67, SEARCH("^", P67)+1, SEARCH("(", P67)-SEARCH("^", P67)-1)), "0")</f>
        <v>0</v>
      </c>
      <c r="SN67">
        <f t="shared" ref="SN67:SN98" si="2141">IFERROR(_xlfn.NUMBERVALUE(MID(Q67, SEARCH("^", Q67)+1, SEARCH("(", Q67)-SEARCH("^", Q67)-1)), "0")</f>
        <v>4.5</v>
      </c>
      <c r="SO67">
        <f t="shared" ref="SO67:SO98" si="2142">IFERROR(_xlfn.NUMBERVALUE(MID(R67, SEARCH("^", R67)+1, SEARCH("(", R67)-SEARCH("^", R67)-1)), "0")</f>
        <v>3.17</v>
      </c>
      <c r="SP67">
        <f t="shared" ref="SP67:SP98" si="2143">IFERROR(_xlfn.NUMBERVALUE(MID(S67, SEARCH("^", S67)+1, SEARCH("(", S67)-SEARCH("^", S67)-1)), "0")</f>
        <v>5.17</v>
      </c>
      <c r="SQ67">
        <f t="shared" ref="SQ67:SQ98" si="2144">IFERROR(_xlfn.NUMBERVALUE(MID(T67, SEARCH("^", T67)+1, SEARCH("(", T67)-SEARCH("^", T67)-1)), "0")</f>
        <v>4.1399999999999997</v>
      </c>
      <c r="SR67">
        <f t="shared" ref="SR67:SR98" si="2145">IFERROR(_xlfn.NUMBERVALUE(MID(U67, SEARCH("^", U67)+1, SEARCH("(", U67)-SEARCH("^", U67)-1)), "0")</f>
        <v>4</v>
      </c>
      <c r="SS67">
        <f t="shared" ref="SS67:SS98" si="2146">IFERROR(_xlfn.NUMBERVALUE(MID(V67, SEARCH("^", V67)+1, SEARCH("(", V67)-SEARCH("^", V67)-1)), "0")</f>
        <v>3.83</v>
      </c>
      <c r="ST67" t="str">
        <f t="shared" ref="ST67:ST98" si="2147">IFERROR(_xlfn.NUMBERVALUE(MID(W67, SEARCH("^", W67)+1, SEARCH("(", W67)-SEARCH("^", W67)-1)), "0")</f>
        <v>0</v>
      </c>
      <c r="SU67" t="str">
        <f t="shared" ref="SU67:SU98" si="2148">IFERROR(_xlfn.NUMBERVALUE(MID(X67, SEARCH("^", X67)+1, SEARCH("(", X67)-SEARCH("^", X67)-1)), "0")</f>
        <v>0</v>
      </c>
      <c r="SV67" t="str">
        <f t="shared" ref="SV67:SV98" si="2149">IFERROR(_xlfn.NUMBERVALUE(MID(Y67, SEARCH("^", Y67)+1, SEARCH("(", Y67)-SEARCH("^", Y67)-1)), "0")</f>
        <v>0</v>
      </c>
      <c r="SW67" t="str">
        <f t="shared" ref="SW67:SW98" si="2150">IFERROR(_xlfn.NUMBERVALUE(MID(Z67, SEARCH("^", Z67)+1, SEARCH("(", Z67)-SEARCH("^", Z67)-1)), "0")</f>
        <v>0</v>
      </c>
      <c r="SX67" t="str">
        <f t="shared" ref="SX67:SX98" si="2151">IFERROR(_xlfn.NUMBERVALUE(MID(AA67, SEARCH("^", AA67)+1, SEARCH("(", AA67)-SEARCH("^", AA67)-1)), "0")</f>
        <v>0</v>
      </c>
      <c r="SY67" t="str">
        <f t="shared" ref="SY67:SY98" si="2152">IFERROR(_xlfn.NUMBERVALUE(MID(AB67, SEARCH("^", AB67)+1, SEARCH("(", AB67)-SEARCH("^", AB67)-1)), "0")</f>
        <v>0</v>
      </c>
      <c r="SZ67" t="str">
        <f t="shared" ref="SZ67:SZ98" si="2153">IFERROR(_xlfn.NUMBERVALUE(MID(AC67, SEARCH("^", AC67)+1, SEARCH("(", AC67)-SEARCH("^", AC67)-1)), "0")</f>
        <v>0</v>
      </c>
      <c r="TA67" t="str">
        <f t="shared" ref="TA67:TA98" si="2154">IFERROR(_xlfn.NUMBERVALUE(MID(AD67, SEARCH("^", AD67)+1, SEARCH("(", AD67)-SEARCH("^", AD67)-1)), "0")</f>
        <v>0</v>
      </c>
      <c r="TB67" t="str">
        <f t="shared" ref="TB67:TB98" si="2155">IFERROR(_xlfn.NUMBERVALUE(MID(AE67, SEARCH("^", AE67)+1, SEARCH("(", AE67)-SEARCH("^", AE67)-1)), "0")</f>
        <v>0</v>
      </c>
      <c r="TC67" t="str">
        <f t="shared" ref="TC67:TC98" si="2156">IFERROR(_xlfn.NUMBERVALUE(MID(AF67, SEARCH("^", AF67)+1, SEARCH("(", AF67)-SEARCH("^", AF67)-1)), "0")</f>
        <v>0</v>
      </c>
      <c r="TD67" t="str">
        <f t="shared" ref="TD67:TD98" si="2157">IFERROR(_xlfn.NUMBERVALUE(MID(AG67, SEARCH("^", AG67)+1, SEARCH("(", AG67)-SEARCH("^", AG67)-1)), "0")</f>
        <v>0</v>
      </c>
      <c r="TE67" t="str">
        <f t="shared" ref="TE67:TE98" si="2158">IFERROR(_xlfn.NUMBERVALUE(MID(AH67, SEARCH("^", AH67)+1, SEARCH("(", AH67)-SEARCH("^", AH67)-1)), "0")</f>
        <v>0</v>
      </c>
      <c r="TF67" t="str">
        <f t="shared" ref="TF67:TF98" si="2159">IFERROR(_xlfn.NUMBERVALUE(MID(AI67, SEARCH("^", AI67)+1, SEARCH("(", AI67)-SEARCH("^", AI67)-1)), "0")</f>
        <v>0</v>
      </c>
      <c r="TG67" t="str">
        <f t="shared" ref="TG67:TG98" si="2160">IFERROR(_xlfn.NUMBERVALUE(MID(AJ67, SEARCH("^", AJ67)+1, SEARCH("(", AJ67)-SEARCH("^", AJ67)-1)), "0")</f>
        <v>0</v>
      </c>
      <c r="TH67" t="str">
        <f t="shared" ref="TH67:TH98" si="2161">IFERROR(_xlfn.NUMBERVALUE(MID(AK67, SEARCH("^", AK67)+1, SEARCH("(", AK67)-SEARCH("^", AK67)-1)), "0")</f>
        <v>0</v>
      </c>
      <c r="TI67" t="str">
        <f t="shared" ref="TI67:TI98" si="2162">IFERROR(_xlfn.NUMBERVALUE(MID(AL67, SEARCH("^", AL67)+1, SEARCH("(", AL67)-SEARCH("^", AL67)-1)), "0")</f>
        <v>0</v>
      </c>
      <c r="TJ67" t="str">
        <f t="shared" ref="TJ67:TJ98" si="2163">IFERROR(_xlfn.NUMBERVALUE(MID(AM67, SEARCH("^", AM67)+1, SEARCH("(", AM67)-SEARCH("^", AM67)-1)), "0")</f>
        <v>0</v>
      </c>
      <c r="TK67" t="str">
        <f t="shared" ref="TK67:TK98" si="2164">IFERROR(_xlfn.NUMBERVALUE(MID(AN67, SEARCH("^", AN67)+1, SEARCH("(", AN67)-SEARCH("^", AN67)-1)), "0")</f>
        <v>0</v>
      </c>
      <c r="TL67" t="str">
        <f t="shared" ref="TL67:TL98" si="2165">IFERROR(_xlfn.NUMBERVALUE(MID(AO67, SEARCH("^", AO67)+1, SEARCH("(", AO67)-SEARCH("^", AO67)-1)), "0")</f>
        <v>0</v>
      </c>
      <c r="TM67" t="str">
        <f t="shared" ref="TM67:TM98" si="2166">IFERROR(_xlfn.NUMBERVALUE(MID(AP67, SEARCH("^", AP67)+1, SEARCH("(", AP67)-SEARCH("^", AP67)-1)), "0")</f>
        <v>0</v>
      </c>
      <c r="TN67" t="str">
        <f t="shared" ref="TN67:TN98" si="2167">IFERROR(_xlfn.NUMBERVALUE(MID(AQ67, SEARCH("^", AQ67)+1, SEARCH("(", AQ67)-SEARCH("^", AQ67)-1)), "0")</f>
        <v>0</v>
      </c>
      <c r="TO67" t="str">
        <f t="shared" ref="TO67:TO98" si="2168">IFERROR(_xlfn.NUMBERVALUE(MID(AR67, SEARCH("^", AR67)+1, SEARCH("(", AR67)-SEARCH("^", AR67)-1)), "0")</f>
        <v>0</v>
      </c>
      <c r="TP67" t="str">
        <f t="shared" ref="TP67:TP98" si="2169">IFERROR(_xlfn.NUMBERVALUE(MID(AS67, SEARCH("^", AS67)+1, SEARCH("(", AS67)-SEARCH("^", AS67)-1)), "0")</f>
        <v>0</v>
      </c>
      <c r="TQ67" t="str">
        <f t="shared" ref="TQ67:TQ98" si="2170">IFERROR(_xlfn.NUMBERVALUE(MID(AT67, SEARCH("^", AT67)+1, SEARCH("(", AT67)-SEARCH("^", AT67)-1)), "0")</f>
        <v>0</v>
      </c>
      <c r="TR67" t="str">
        <f t="shared" ref="TR67:TR98" si="2171">IFERROR(_xlfn.NUMBERVALUE(MID(AU67, SEARCH("^", AU67)+1, SEARCH("(", AU67)-SEARCH("^", AU67)-1)), "0")</f>
        <v>0</v>
      </c>
      <c r="TS67" t="str">
        <f t="shared" ref="TS67:TS98" si="2172">IFERROR(_xlfn.NUMBERVALUE(MID(AV67, SEARCH("^", AV67)+1, SEARCH("(", AV67)-SEARCH("^", AV67)-1)), "0")</f>
        <v>0</v>
      </c>
      <c r="TT67" t="str">
        <f t="shared" ref="TT67:TT98" si="2173">IFERROR(_xlfn.NUMBERVALUE(MID(AW67, SEARCH("^", AW67)+1, SEARCH("(", AW67)-SEARCH("^", AW67)-1)), "0")</f>
        <v>0</v>
      </c>
      <c r="TU67" t="str">
        <f t="shared" ref="TU67:TU98" si="2174">IFERROR(_xlfn.NUMBERVALUE(MID(AX67, SEARCH("^", AX67)+1, SEARCH("(", AX67)-SEARCH("^", AX67)-1)), "0")</f>
        <v>0</v>
      </c>
      <c r="TV67" t="str">
        <f t="shared" ref="TV67:TV98" si="2175">IFERROR(_xlfn.NUMBERVALUE(MID(AY67, SEARCH("^", AY67)+1, SEARCH("(", AY67)-SEARCH("^", AY67)-1)), "0")</f>
        <v>0</v>
      </c>
      <c r="TW67" t="str">
        <f t="shared" ref="TW67:TW98" si="2176">IFERROR(_xlfn.NUMBERVALUE(MID(AZ67, SEARCH("^", AZ67)+1, SEARCH("(", AZ67)-SEARCH("^", AZ67)-1)), "0")</f>
        <v>0</v>
      </c>
      <c r="TX67" t="str">
        <f t="shared" ref="TX67:TX98" si="2177">IFERROR(_xlfn.NUMBERVALUE(MID(BA67, SEARCH("^", BA67)+1, SEARCH("(", BA67)-SEARCH("^", BA67)-1)), "0")</f>
        <v>0</v>
      </c>
      <c r="TY67" t="str">
        <f t="shared" ref="TY67:TY98" si="2178">IFERROR(_xlfn.NUMBERVALUE(MID(BB67, SEARCH("^", BB67)+1, SEARCH("(", BB67)-SEARCH("^", BB67)-1)), "0")</f>
        <v>0</v>
      </c>
      <c r="TZ67" t="str">
        <f t="shared" ref="TZ67:TZ98" si="2179">IFERROR(_xlfn.NUMBERVALUE(MID(BC67, SEARCH("^", BC67)+1, SEARCH("(", BC67)-SEARCH("^", BC67)-1)), "0")</f>
        <v>0</v>
      </c>
      <c r="UA67" t="str">
        <f t="shared" ref="UA67:UA98" si="2180">IFERROR(_xlfn.NUMBERVALUE(MID(BD67, SEARCH("^", BD67)+1, SEARCH("(", BD67)-SEARCH("^", BD67)-1)), "0")</f>
        <v>0</v>
      </c>
      <c r="UB67" t="str">
        <f t="shared" ref="UB67:UB98" si="2181">IFERROR(_xlfn.NUMBERVALUE(MID(BE67, SEARCH("^", BE67)+1, SEARCH("(", BE67)-SEARCH("^", BE67)-1)), "0")</f>
        <v>0</v>
      </c>
      <c r="UC67" t="str">
        <f t="shared" ref="UC67:UC98" si="2182">IFERROR(_xlfn.NUMBERVALUE(MID(BF67, SEARCH("^", BF67)+1, SEARCH("(", BF67)-SEARCH("^", BF67)-1)), "0")</f>
        <v>0</v>
      </c>
      <c r="UD67" t="str">
        <f t="shared" ref="UD67:UD98" si="2183">IFERROR(_xlfn.NUMBERVALUE(MID(BG67, SEARCH("^", BG67)+1, SEARCH("(", BG67)-SEARCH("^", BG67)-1)), "0")</f>
        <v>0</v>
      </c>
      <c r="UE67" t="str">
        <f t="shared" ref="UE67:UE98" si="2184">IFERROR(_xlfn.NUMBERVALUE(MID(BH67, SEARCH("^", BH67)+1, SEARCH("(", BH67)-SEARCH("^", BH67)-1)), "0")</f>
        <v>0</v>
      </c>
      <c r="UF67" t="str">
        <f t="shared" ref="UF67:UF98" si="2185">IFERROR(_xlfn.NUMBERVALUE(MID(BI67, SEARCH("^", BI67)+1, SEARCH("(", BI67)-SEARCH("^", BI67)-1)), "0")</f>
        <v>0</v>
      </c>
      <c r="UG67" t="str">
        <f t="shared" ref="UG67:UG98" si="2186">IFERROR(_xlfn.NUMBERVALUE(MID(BJ67, SEARCH("^", BJ67)+1, SEARCH("(", BJ67)-SEARCH("^", BJ67)-1)), "0")</f>
        <v>0</v>
      </c>
      <c r="UH67" t="str">
        <f t="shared" ref="UH67:UH98" si="2187">IFERROR(_xlfn.NUMBERVALUE(MID(BK67, SEARCH("^", BK67)+1, SEARCH("(", BK67)-SEARCH("^", BK67)-1)), "0")</f>
        <v>0</v>
      </c>
      <c r="UI67" t="str">
        <f t="shared" ref="UI67:UI98" si="2188">IFERROR(_xlfn.NUMBERVALUE(MID(BL67, SEARCH("^", BL67)+1, SEARCH("(", BL67)-SEARCH("^", BL67)-1)), "0")</f>
        <v>0</v>
      </c>
      <c r="UJ67" t="str">
        <f t="shared" ref="UJ67:UJ98" si="2189">IFERROR(_xlfn.NUMBERVALUE(MID(BM67, SEARCH("^", BM67)+1, SEARCH("(", BM67)-SEARCH("^", BM67)-1)), "0")</f>
        <v>0</v>
      </c>
      <c r="UK67" t="str">
        <f t="shared" ref="UK67:UK98" si="2190">IFERROR(_xlfn.NUMBERVALUE(MID(BN67, SEARCH("^", BN67)+1, SEARCH("(", BN67)-SEARCH("^", BN67)-1)), "0")</f>
        <v>0</v>
      </c>
      <c r="UL67" t="str">
        <f t="shared" ref="UL67:UL98" si="2191">IFERROR(_xlfn.NUMBERVALUE(MID(BO67, SEARCH("^", BO67)+1, SEARCH("(", BO67)-SEARCH("^", BO67)-1)), "0")</f>
        <v>0</v>
      </c>
      <c r="UM67" t="str">
        <f t="shared" ref="UM67:UM98" si="2192">IFERROR(_xlfn.NUMBERVALUE(MID(BP67, SEARCH("^", BP67)+1, SEARCH("(", BP67)-SEARCH("^", BP67)-1)), "0")</f>
        <v>0</v>
      </c>
      <c r="UN67" t="str">
        <f t="shared" ref="UN67:UN98" si="2193">IFERROR(_xlfn.NUMBERVALUE(MID(BQ67, SEARCH("^", BQ67)+1, SEARCH("(", BQ67)-SEARCH("^", BQ67)-1)), "0")</f>
        <v>0</v>
      </c>
      <c r="UO67" t="str">
        <f t="shared" ref="UO67:UO98" si="2194">IFERROR(_xlfn.NUMBERVALUE(MID(BR67, SEARCH("^", BR67)+1, SEARCH("(", BR67)-SEARCH("^", BR67)-1)), "0")</f>
        <v>0</v>
      </c>
      <c r="UP67" t="str">
        <f t="shared" ref="UP67:UP98" si="2195">IFERROR(_xlfn.NUMBERVALUE(MID(BS67, SEARCH("^", BS67)+1, SEARCH("(", BS67)-SEARCH("^", BS67)-1)), "0")</f>
        <v>0</v>
      </c>
      <c r="UQ67" t="str">
        <f t="shared" ref="UQ67:UQ98" si="2196">IFERROR(_xlfn.NUMBERVALUE(MID(BT67, SEARCH("^", BT67)+1, SEARCH("(", BT67)-SEARCH("^", BT67)-1)), "0")</f>
        <v>0</v>
      </c>
      <c r="UR67" t="str">
        <f t="shared" ref="UR67:UR98" si="2197">IFERROR(_xlfn.NUMBERVALUE(MID(BU67, SEARCH("^", BU67)+1, SEARCH("(", BU67)-SEARCH("^", BU67)-1)), "0")</f>
        <v>0</v>
      </c>
      <c r="US67" t="str">
        <f t="shared" ref="US67:US98" si="2198">IFERROR(_xlfn.NUMBERVALUE(MID(BV67, SEARCH("^", BV67)+1, SEARCH("(", BV67)-SEARCH("^", BV67)-1)), "0")</f>
        <v>0</v>
      </c>
      <c r="UT67" t="str">
        <f t="shared" ref="UT67:UT98" si="2199">IFERROR(_xlfn.NUMBERVALUE(MID(BW67, SEARCH("^", BW67)+1, SEARCH("(", BW67)-SEARCH("^", BW67)-1)), "0")</f>
        <v>0</v>
      </c>
      <c r="UU67" t="str">
        <f t="shared" ref="UU67:UU98" si="2200">IFERROR(_xlfn.NUMBERVALUE(MID(BX67, SEARCH("^", BX67)+1, SEARCH("(", BX67)-SEARCH("^", BX67)-1)), "0")</f>
        <v>0</v>
      </c>
      <c r="UV67" t="str">
        <f t="shared" ref="UV67:UV98" si="2201">IFERROR(_xlfn.NUMBERVALUE(MID(BY67, SEARCH("^", BY67)+1, SEARCH("(", BY67)-SEARCH("^", BY67)-1)), "0")</f>
        <v>0</v>
      </c>
      <c r="UW67" t="str">
        <f t="shared" ref="UW67:UW98" si="2202">IFERROR(_xlfn.NUMBERVALUE(MID(BZ67, SEARCH("^", BZ67)+1, SEARCH("(", BZ67)-SEARCH("^", BZ67)-1)), "0")</f>
        <v>0</v>
      </c>
      <c r="UX67" t="str">
        <f t="shared" ref="UX67:UX98" si="2203">IFERROR(_xlfn.NUMBERVALUE(MID(CA67, SEARCH("^", CA67)+1, SEARCH("(", CA67)-SEARCH("^", CA67)-1)), "0")</f>
        <v>0</v>
      </c>
      <c r="UY67" t="str">
        <f t="shared" ref="UY67:UY98" si="2204">IFERROR(_xlfn.NUMBERVALUE(MID(CB67, SEARCH("^", CB67)+1, SEARCH("(", CB67)-SEARCH("^", CB67)-1)), "0")</f>
        <v>0</v>
      </c>
      <c r="UZ67" t="str">
        <f t="shared" ref="UZ67:UZ98" si="2205">IFERROR(_xlfn.NUMBERVALUE(MID(CC67, SEARCH("^", CC67)+1, SEARCH("(", CC67)-SEARCH("^", CC67)-1)), "0")</f>
        <v>0</v>
      </c>
      <c r="VA67" t="str">
        <f t="shared" ref="VA67:VA98" si="2206">IFERROR(_xlfn.NUMBERVALUE(MID(CD67, SEARCH("^", CD67)+1, SEARCH("(", CD67)-SEARCH("^", CD67)-1)), "0")</f>
        <v>0</v>
      </c>
      <c r="VB67" t="str">
        <f t="shared" ref="VB67:VB98" si="2207">IFERROR(_xlfn.NUMBERVALUE(MID(CE67, SEARCH("^", CE67)+1, SEARCH("(", CE67)-SEARCH("^", CE67)-1)), "0")</f>
        <v>0</v>
      </c>
      <c r="VC67" t="str">
        <f t="shared" ref="VC67:VC98" si="2208">IFERROR(_xlfn.NUMBERVALUE(MID(CF67, SEARCH("^", CF67)+1, SEARCH("(", CF67)-SEARCH("^", CF67)-1)), "0")</f>
        <v>0</v>
      </c>
      <c r="VD67" t="str">
        <f t="shared" ref="VD67:VD98" si="2209">IFERROR(_xlfn.NUMBERVALUE(MID(CG67, SEARCH("^", CG67)+1, SEARCH("(", CG67)-SEARCH("^", CG67)-1)), "0")</f>
        <v>0</v>
      </c>
      <c r="VE67" t="str">
        <f t="shared" ref="VE67:VE98" si="2210">IFERROR(_xlfn.NUMBERVALUE(MID(CH67, SEARCH("^", CH67)+1, SEARCH("(", CH67)-SEARCH("^", CH67)-1)), "0")</f>
        <v>0</v>
      </c>
      <c r="VF67" t="str">
        <f t="shared" ref="VF67:VF98" si="2211">IFERROR(_xlfn.NUMBERVALUE(MID(CI67, SEARCH("^", CI67)+1, SEARCH("(", CI67)-SEARCH("^", CI67)-1)), "0")</f>
        <v>0</v>
      </c>
      <c r="VG67" t="str">
        <f t="shared" ref="VG67:VG98" si="2212">IFERROR(_xlfn.NUMBERVALUE(MID(CJ67, SEARCH("^", CJ67)+1, SEARCH("(", CJ67)-SEARCH("^", CJ67)-1)), "0")</f>
        <v>0</v>
      </c>
      <c r="VH67" t="str">
        <f t="shared" ref="VH67:VH98" si="2213">IFERROR(_xlfn.NUMBERVALUE(MID(CK67, SEARCH("^", CK67)+1, SEARCH("(", CK67)-SEARCH("^", CK67)-1)), "0")</f>
        <v>0</v>
      </c>
      <c r="VI67" t="str">
        <f t="shared" ref="VI67:VI98" si="2214">IFERROR(_xlfn.NUMBERVALUE(MID(CL67, SEARCH("^", CL67)+1, SEARCH("(", CL67)-SEARCH("^", CL67)-1)), "0")</f>
        <v>0</v>
      </c>
      <c r="VJ67" t="str">
        <f t="shared" ref="VJ67:VJ98" si="2215">IFERROR(_xlfn.NUMBERVALUE(MID(CM67, SEARCH("^", CM67)+1, SEARCH("(", CM67)-SEARCH("^", CM67)-1)), "0")</f>
        <v>0</v>
      </c>
      <c r="VK67" t="str">
        <f t="shared" ref="VK67:VK98" si="2216">IFERROR(_xlfn.NUMBERVALUE(MID(CN67, SEARCH("^", CN67)+1, SEARCH("(", CN67)-SEARCH("^", CN67)-1)), "0")</f>
        <v>0</v>
      </c>
      <c r="VL67" t="str">
        <f t="shared" ref="VL67:VL98" si="2217">IFERROR(_xlfn.NUMBERVALUE(MID(CO67, SEARCH("^", CO67)+1, SEARCH("(", CO67)-SEARCH("^", CO67)-1)), "0")</f>
        <v>0</v>
      </c>
      <c r="VM67" t="str">
        <f t="shared" ref="VM67:VM98" si="2218">IFERROR(_xlfn.NUMBERVALUE(MID(CP67, SEARCH("^", CP67)+1, SEARCH("(", CP67)-SEARCH("^", CP67)-1)), "0")</f>
        <v>0</v>
      </c>
      <c r="VN67" t="str">
        <f t="shared" ref="VN67:VN98" si="2219">IFERROR(_xlfn.NUMBERVALUE(MID(CQ67, SEARCH("^", CQ67)+1, SEARCH("(", CQ67)-SEARCH("^", CQ67)-1)), "0")</f>
        <v>0</v>
      </c>
      <c r="VO67" t="str">
        <f t="shared" ref="VO67:VO98" si="2220">IFERROR(_xlfn.NUMBERVALUE(MID(CR67, SEARCH("^", CR67)+1, SEARCH("(", CR67)-SEARCH("^", CR67)-1)), "0")</f>
        <v>0</v>
      </c>
      <c r="VQ67" s="4">
        <f t="shared" ref="VQ67:VQ98" si="2221">VY67+VZ67+WA67+WD67+WG67+WM67+WP67+WV67+WY67+XE67+XH67+XN67+XQ67+XW67+XZ67</f>
        <v>23.419999999999998</v>
      </c>
      <c r="VR67" s="4">
        <f t="shared" ref="VR67:VR98" si="2222">WE67+WF67+WJ67+WN67+WO67+WS67+WW67+WX67+XB67+XF67+XG67+XK67+XO67+XP67+XT67</f>
        <v>4.75</v>
      </c>
      <c r="VS67" s="4">
        <f t="shared" ref="VS67:VS98" si="2223">WB67+WC67+WH67+WI67+WK67+WL67+WQ67+WR67+WT67+WU67+WZ67+XA67+XC67+XD67+XI67</f>
        <v>-11.96</v>
      </c>
      <c r="VT67" s="4">
        <f t="shared" ref="VT67:VT98" si="2224">SUM(YA67:ZE67)+XJ67+XL67+XM67+XR67+XS67+XU67+XV67+XX67+XY67</f>
        <v>0</v>
      </c>
      <c r="VV67" s="4">
        <f t="shared" ref="VV67:VV98" si="2225">VQ67+VR67+VS67*1+VT67*1</f>
        <v>16.209999999999997</v>
      </c>
      <c r="VY67">
        <f t="shared" ref="VY67:VY98" si="2226">IFERROR(_xlfn.NUMBERVALUE(MID(L67, SEARCH("(", L67)+1, SEARCH(")", L67)-SEARCH("(", L67)-1)), 0)</f>
        <v>4.63</v>
      </c>
      <c r="VZ67">
        <f t="shared" ref="VZ67:VZ98" si="2227">IFERROR(_xlfn.NUMBERVALUE(MID(M67, SEARCH("(", M67)+1, SEARCH(")", M67)-SEARCH("(", M67)-1)), 0)</f>
        <v>-3.46</v>
      </c>
      <c r="WA67">
        <f t="shared" ref="WA67:WA98" si="2228">IFERROR(_xlfn.NUMBERVALUE(MID(N67, SEARCH("(", N67)+1, SEARCH(")", N67)-SEARCH("(", N67)-1)), 0)</f>
        <v>7.65</v>
      </c>
      <c r="WB67">
        <f t="shared" ref="WB67:WB98" si="2229">IFERROR(_xlfn.NUMBERVALUE(MID(O67, SEARCH("(", O67)+1, SEARCH(")", O67)-SEARCH("(", O67)-1)), 0)</f>
        <v>0</v>
      </c>
      <c r="WC67">
        <f t="shared" ref="WC67:WC98" si="2230">IFERROR(_xlfn.NUMBERVALUE(MID(P67, SEARCH("(", P67)+1, SEARCH(")", P67)-SEARCH("(", P67)-1)), 0)</f>
        <v>0</v>
      </c>
      <c r="WD67">
        <f t="shared" ref="WD67:WD98" si="2231">IFERROR(_xlfn.NUMBERVALUE(MID(Q67, SEARCH("(", Q67)+1, SEARCH(")", Q67)-SEARCH("(", Q67)-1)), 0)</f>
        <v>7.56</v>
      </c>
      <c r="WE67">
        <f t="shared" ref="WE67:WE98" si="2232">IFERROR(_xlfn.NUMBERVALUE(MID(R67, SEARCH("(", R67)+1, SEARCH(")", R67)-SEARCH("(", R67)-1)), 0)</f>
        <v>0.45</v>
      </c>
      <c r="WF67">
        <f t="shared" ref="WF67:WF98" si="2233">IFERROR(_xlfn.NUMBERVALUE(MID(S67, SEARCH("(", S67)+1, SEARCH(")", S67)-SEARCH("(", S67)-1)), 0)</f>
        <v>4.3</v>
      </c>
      <c r="WG67">
        <f t="shared" ref="WG67:WG98" si="2234">IFERROR(_xlfn.NUMBERVALUE(MID(T67, SEARCH("(", T67)+1, SEARCH(")", T67)-SEARCH("(", T67)-1)), 0)</f>
        <v>7.04</v>
      </c>
      <c r="WH67">
        <f t="shared" ref="WH67:WH98" si="2235">IFERROR(_xlfn.NUMBERVALUE(MID(U67, SEARCH("(", U67)+1, SEARCH(")", U67)-SEARCH("(", U67)-1)), 0)</f>
        <v>-2.74</v>
      </c>
      <c r="WI67">
        <f t="shared" ref="WI67:WI98" si="2236">IFERROR(_xlfn.NUMBERVALUE(MID(V67, SEARCH("(", V67)+1, SEARCH(")", V67)-SEARCH("(", V67)-1)), 0)</f>
        <v>-9.2200000000000006</v>
      </c>
      <c r="WJ67">
        <f t="shared" ref="WJ67:WJ98" si="2237">IFERROR(_xlfn.NUMBERVALUE(MID(W67, SEARCH("(", W67)+1, SEARCH(")", W67)-SEARCH("(", W67)-1)), 0)</f>
        <v>0</v>
      </c>
      <c r="WK67">
        <f t="shared" ref="WK67:WK98" si="2238">IFERROR(_xlfn.NUMBERVALUE(MID(X67, SEARCH("(", X67)+1, SEARCH(")", X67)-SEARCH("(", X67)-1)), 0)</f>
        <v>0</v>
      </c>
      <c r="WL67">
        <f t="shared" ref="WL67:WL98" si="2239">IFERROR(_xlfn.NUMBERVALUE(MID(Y67, SEARCH("(", Y67)+1, SEARCH(")", Y67)-SEARCH("(", Y67)-1)), 0)</f>
        <v>0</v>
      </c>
      <c r="WM67">
        <f t="shared" ref="WM67:WM98" si="2240">IFERROR(_xlfn.NUMBERVALUE(MID(Z67, SEARCH("(", Z67)+1, SEARCH(")", Z67)-SEARCH("(", Z67)-1)), 0)</f>
        <v>0</v>
      </c>
      <c r="WN67">
        <f t="shared" ref="WN67:WN98" si="2241">IFERROR(_xlfn.NUMBERVALUE(MID(AA67, SEARCH("(", AA67)+1, SEARCH(")", AA67)-SEARCH("(", AA67)-1)), 0)</f>
        <v>0</v>
      </c>
      <c r="WO67">
        <f t="shared" ref="WO67:WO98" si="2242">IFERROR(_xlfn.NUMBERVALUE(MID(AB67, SEARCH("(", AB67)+1, SEARCH(")", AB67)-SEARCH("(", AB67)-1)), 0)</f>
        <v>0</v>
      </c>
      <c r="WP67">
        <f t="shared" ref="WP67:WP98" si="2243">IFERROR(_xlfn.NUMBERVALUE(MID(AC67, SEARCH("(", AC67)+1, SEARCH(")", AC67)-SEARCH("(", AC67)-1)), 0)</f>
        <v>0</v>
      </c>
      <c r="WQ67">
        <f t="shared" ref="WQ67:WQ98" si="2244">IFERROR(_xlfn.NUMBERVALUE(MID(AD67, SEARCH("(", AD67)+1, SEARCH(")", AD67)-SEARCH("(", AD67)-1)), 0)</f>
        <v>0</v>
      </c>
      <c r="WR67">
        <f t="shared" ref="WR67:WR98" si="2245">IFERROR(_xlfn.NUMBERVALUE(MID(AE67, SEARCH("(", AE67)+1, SEARCH(")", AE67)-SEARCH("(", AE67)-1)), 0)</f>
        <v>0</v>
      </c>
      <c r="WS67">
        <f t="shared" ref="WS67:WS98" si="2246">IFERROR(_xlfn.NUMBERVALUE(MID(AF67, SEARCH("(", AF67)+1, SEARCH(")", AF67)-SEARCH("(", AF67)-1)), 0)</f>
        <v>0</v>
      </c>
      <c r="WT67">
        <f t="shared" ref="WT67:WT98" si="2247">IFERROR(_xlfn.NUMBERVALUE(MID(AG67, SEARCH("(", AG67)+1, SEARCH(")", AG67)-SEARCH("(", AG67)-1)), 0)</f>
        <v>0</v>
      </c>
      <c r="WU67">
        <f t="shared" ref="WU67:WU98" si="2248">IFERROR(_xlfn.NUMBERVALUE(MID(AH67, SEARCH("(", AH67)+1, SEARCH(")", AH67)-SEARCH("(", AH67)-1)), 0)</f>
        <v>0</v>
      </c>
      <c r="WV67">
        <f t="shared" ref="WV67:WV98" si="2249">IFERROR(_xlfn.NUMBERVALUE(MID(AI67, SEARCH("(", AI67)+1, SEARCH(")", AI67)-SEARCH("(", AI67)-1)), 0)</f>
        <v>0</v>
      </c>
      <c r="WW67">
        <f t="shared" ref="WW67:WW98" si="2250">IFERROR(_xlfn.NUMBERVALUE(MID(AJ67, SEARCH("(", AJ67)+1, SEARCH(")", AJ67)-SEARCH("(", AJ67)-1)), 0)</f>
        <v>0</v>
      </c>
      <c r="WX67">
        <f t="shared" ref="WX67:WX98" si="2251">IFERROR(_xlfn.NUMBERVALUE(MID(AK67, SEARCH("(", AK67)+1, SEARCH(")", AK67)-SEARCH("(", AK67)-1)), 0)</f>
        <v>0</v>
      </c>
      <c r="WY67">
        <f t="shared" ref="WY67:WY98" si="2252">IFERROR(_xlfn.NUMBERVALUE(MID(AL67, SEARCH("(", AL67)+1, SEARCH(")", AL67)-SEARCH("(", AL67)-1)), 0)</f>
        <v>0</v>
      </c>
      <c r="WZ67">
        <f t="shared" ref="WZ67:WZ98" si="2253">IFERROR(_xlfn.NUMBERVALUE(MID(AM67, SEARCH("(", AM67)+1, SEARCH(")", AM67)-SEARCH("(", AM67)-1)), 0)</f>
        <v>0</v>
      </c>
      <c r="XA67">
        <f t="shared" ref="XA67:XA98" si="2254">IFERROR(_xlfn.NUMBERVALUE(MID(AN67, SEARCH("(", AN67)+1, SEARCH(")", AN67)-SEARCH("(", AN67)-1)), 0)</f>
        <v>0</v>
      </c>
      <c r="XB67">
        <f t="shared" ref="XB67:XB98" si="2255">IFERROR(_xlfn.NUMBERVALUE(MID(AO67, SEARCH("(", AO67)+1, SEARCH(")", AO67)-SEARCH("(", AO67)-1)), 0)</f>
        <v>0</v>
      </c>
      <c r="XC67">
        <f t="shared" ref="XC67:XC98" si="2256">IFERROR(_xlfn.NUMBERVALUE(MID(AP67, SEARCH("(", AP67)+1, SEARCH(")", AP67)-SEARCH("(", AP67)-1)), 0)</f>
        <v>0</v>
      </c>
      <c r="XD67">
        <f t="shared" ref="XD67:XD98" si="2257">IFERROR(_xlfn.NUMBERVALUE(MID(AQ67, SEARCH("(", AQ67)+1, SEARCH(")", AQ67)-SEARCH("(", AQ67)-1)), 0)</f>
        <v>0</v>
      </c>
      <c r="XE67">
        <f t="shared" ref="XE67:XE98" si="2258">IFERROR(_xlfn.NUMBERVALUE(MID(AR67, SEARCH("(", AR67)+1, SEARCH(")", AR67)-SEARCH("(", AR67)-1)), 0)</f>
        <v>0</v>
      </c>
      <c r="XF67">
        <f t="shared" ref="XF67:XF98" si="2259">IFERROR(_xlfn.NUMBERVALUE(MID(AS67, SEARCH("(", AS67)+1, SEARCH(")", AS67)-SEARCH("(", AS67)-1)), 0)</f>
        <v>0</v>
      </c>
      <c r="XG67">
        <f t="shared" ref="XG67:XG98" si="2260">IFERROR(_xlfn.NUMBERVALUE(MID(AT67, SEARCH("(", AT67)+1, SEARCH(")", AT67)-SEARCH("(", AT67)-1)), 0)</f>
        <v>0</v>
      </c>
      <c r="XH67">
        <f t="shared" ref="XH67:XH98" si="2261">IFERROR(_xlfn.NUMBERVALUE(MID(AU67, SEARCH("(", AU67)+1, SEARCH(")", AU67)-SEARCH("(", AU67)-1)), 0)</f>
        <v>0</v>
      </c>
      <c r="XI67">
        <f t="shared" ref="XI67:XI98" si="2262">IFERROR(_xlfn.NUMBERVALUE(MID(AV67, SEARCH("(", AV67)+1, SEARCH(")", AV67)-SEARCH("(", AV67)-1)), 0)</f>
        <v>0</v>
      </c>
      <c r="XJ67">
        <f t="shared" ref="XJ67:XJ98" si="2263">IFERROR(_xlfn.NUMBERVALUE(MID(AW67, SEARCH("(", AW67)+1, SEARCH(")", AW67)-SEARCH("(", AW67)-1)), 0)</f>
        <v>0</v>
      </c>
      <c r="XK67">
        <f t="shared" ref="XK67:XK98" si="2264">IFERROR(_xlfn.NUMBERVALUE(MID(AX67, SEARCH("(", AX67)+1, SEARCH(")", AX67)-SEARCH("(", AX67)-1)), 0)</f>
        <v>0</v>
      </c>
      <c r="XL67">
        <f t="shared" ref="XL67:XL98" si="2265">IFERROR(_xlfn.NUMBERVALUE(MID(AY67, SEARCH("(", AY67)+1, SEARCH(")", AY67)-SEARCH("(", AY67)-1)), 0)</f>
        <v>0</v>
      </c>
      <c r="XM67">
        <f t="shared" ref="XM67:XM98" si="2266">IFERROR(_xlfn.NUMBERVALUE(MID(AZ67, SEARCH("(", AZ67)+1, SEARCH(")", AZ67)-SEARCH("(", AZ67)-1)), 0)</f>
        <v>0</v>
      </c>
      <c r="XN67">
        <f t="shared" ref="XN67:XN98" si="2267">IFERROR(_xlfn.NUMBERVALUE(MID(BA67, SEARCH("(", BA67)+1, SEARCH(")", BA67)-SEARCH("(", BA67)-1)), 0)</f>
        <v>0</v>
      </c>
      <c r="XO67">
        <f t="shared" ref="XO67:XO98" si="2268">IFERROR(_xlfn.NUMBERVALUE(MID(BB67, SEARCH("(", BB67)+1, SEARCH(")", BB67)-SEARCH("(", BB67)-1)), 0)</f>
        <v>0</v>
      </c>
      <c r="XP67">
        <f t="shared" ref="XP67:XP98" si="2269">IFERROR(_xlfn.NUMBERVALUE(MID(BC67, SEARCH("(", BC67)+1, SEARCH(")", BC67)-SEARCH("(", BC67)-1)), 0)</f>
        <v>0</v>
      </c>
      <c r="XQ67">
        <f t="shared" ref="XQ67:XQ98" si="2270">IFERROR(_xlfn.NUMBERVALUE(MID(BD67, SEARCH("(", BD67)+1, SEARCH(")", BD67)-SEARCH("(", BD67)-1)), 0)</f>
        <v>0</v>
      </c>
      <c r="XR67">
        <f t="shared" ref="XR67:XR98" si="2271">IFERROR(_xlfn.NUMBERVALUE(MID(BE67, SEARCH("(", BE67)+1, SEARCH(")", BE67)-SEARCH("(", BE67)-1)), 0)</f>
        <v>0</v>
      </c>
      <c r="XS67">
        <f t="shared" ref="XS67:XS98" si="2272">IFERROR(_xlfn.NUMBERVALUE(MID(BF67, SEARCH("(", BF67)+1, SEARCH(")", BF67)-SEARCH("(", BF67)-1)), 0)</f>
        <v>0</v>
      </c>
      <c r="XT67">
        <f t="shared" ref="XT67:XT98" si="2273">IFERROR(_xlfn.NUMBERVALUE(MID(BG67, SEARCH("(", BG67)+1, SEARCH(")", BG67)-SEARCH("(", BG67)-1)), 0)</f>
        <v>0</v>
      </c>
      <c r="XU67">
        <f t="shared" ref="XU67:XU98" si="2274">IFERROR(_xlfn.NUMBERVALUE(MID(BH67, SEARCH("(", BH67)+1, SEARCH(")", BH67)-SEARCH("(", BH67)-1)), 0)</f>
        <v>0</v>
      </c>
      <c r="XV67">
        <f t="shared" ref="XV67:XV98" si="2275">IFERROR(_xlfn.NUMBERVALUE(MID(BI67, SEARCH("(", BI67)+1, SEARCH(")", BI67)-SEARCH("(", BI67)-1)), 0)</f>
        <v>0</v>
      </c>
      <c r="XW67">
        <f t="shared" ref="XW67:XW98" si="2276">IFERROR(_xlfn.NUMBERVALUE(MID(BJ67, SEARCH("(", BJ67)+1, SEARCH(")", BJ67)-SEARCH("(", BJ67)-1)), 0)</f>
        <v>0</v>
      </c>
      <c r="XX67">
        <f t="shared" ref="XX67:XX98" si="2277">IFERROR(_xlfn.NUMBERVALUE(MID(BK67, SEARCH("(", BK67)+1, SEARCH(")", BK67)-SEARCH("(", BK67)-1)), 0)</f>
        <v>0</v>
      </c>
      <c r="XY67">
        <f t="shared" ref="XY67:XY98" si="2278">IFERROR(_xlfn.NUMBERVALUE(MID(BL67, SEARCH("(", BL67)+1, SEARCH(")", BL67)-SEARCH("(", BL67)-1)), 0)</f>
        <v>0</v>
      </c>
      <c r="XZ67">
        <f t="shared" ref="XZ67:XZ98" si="2279">IFERROR(_xlfn.NUMBERVALUE(MID(BM67, SEARCH("(", BM67)+1, SEARCH(")", BM67)-SEARCH("(", BM67)-1)), 0)</f>
        <v>0</v>
      </c>
      <c r="YA67">
        <f t="shared" ref="YA67:YA98" si="2280">IFERROR(_xlfn.NUMBERVALUE(MID(BN67, SEARCH("(", BN67)+1, SEARCH(")", BN67)-SEARCH("(", BN67)-1)), 0)</f>
        <v>0</v>
      </c>
      <c r="YB67">
        <f t="shared" ref="YB67:YB98" si="2281">IFERROR(_xlfn.NUMBERVALUE(MID(BO67, SEARCH("(", BO67)+1, SEARCH(")", BO67)-SEARCH("(", BO67)-1)), 0)</f>
        <v>0</v>
      </c>
      <c r="YC67">
        <f t="shared" ref="YC67:YC98" si="2282">IFERROR(_xlfn.NUMBERVALUE(MID(BP67, SEARCH("(", BP67)+1, SEARCH(")", BP67)-SEARCH("(", BP67)-1)), 0)</f>
        <v>0</v>
      </c>
      <c r="YD67">
        <f t="shared" ref="YD67:YD98" si="2283">IFERROR(_xlfn.NUMBERVALUE(MID(BQ67, SEARCH("(", BQ67)+1, SEARCH(")", BQ67)-SEARCH("(", BQ67)-1)), 0)</f>
        <v>0</v>
      </c>
      <c r="YE67">
        <f t="shared" ref="YE67:YE98" si="2284">IFERROR(_xlfn.NUMBERVALUE(MID(BR67, SEARCH("(", BR67)+1, SEARCH(")", BR67)-SEARCH("(", BR67)-1)), 0)</f>
        <v>0</v>
      </c>
      <c r="YF67">
        <f t="shared" ref="YF67:YF98" si="2285">IFERROR(_xlfn.NUMBERVALUE(MID(BS67, SEARCH("(", BS67)+1, SEARCH(")", BS67)-SEARCH("(", BS67)-1)), 0)</f>
        <v>0</v>
      </c>
      <c r="YG67">
        <f t="shared" ref="YG67:YG98" si="2286">IFERROR(_xlfn.NUMBERVALUE(MID(BT67, SEARCH("(", BT67)+1, SEARCH(")", BT67)-SEARCH("(", BT67)-1)), 0)</f>
        <v>0</v>
      </c>
      <c r="YH67">
        <f t="shared" ref="YH67:YH98" si="2287">IFERROR(_xlfn.NUMBERVALUE(MID(BU67, SEARCH("(", BU67)+1, SEARCH(")", BU67)-SEARCH("(", BU67)-1)), 0)</f>
        <v>0</v>
      </c>
      <c r="YI67">
        <f t="shared" ref="YI67:YI98" si="2288">IFERROR(_xlfn.NUMBERVALUE(MID(BV67, SEARCH("(", BV67)+1, SEARCH(")", BV67)-SEARCH("(", BV67)-1)), 0)</f>
        <v>0</v>
      </c>
      <c r="YJ67">
        <f t="shared" ref="YJ67:YJ98" si="2289">IFERROR(_xlfn.NUMBERVALUE(MID(BW67, SEARCH("(", BW67)+1, SEARCH(")", BW67)-SEARCH("(", BW67)-1)), 0)</f>
        <v>0</v>
      </c>
      <c r="YK67">
        <f t="shared" ref="YK67:YK98" si="2290">IFERROR(_xlfn.NUMBERVALUE(MID(BX67, SEARCH("(", BX67)+1, SEARCH(")", BX67)-SEARCH("(", BX67)-1)), 0)</f>
        <v>0</v>
      </c>
      <c r="YL67">
        <f t="shared" ref="YL67:YL98" si="2291">IFERROR(_xlfn.NUMBERVALUE(MID(BY67, SEARCH("(", BY67)+1, SEARCH(")", BY67)-SEARCH("(", BY67)-1)), 0)</f>
        <v>0</v>
      </c>
      <c r="YM67">
        <f t="shared" ref="YM67:YM98" si="2292">IFERROR(_xlfn.NUMBERVALUE(MID(BZ67, SEARCH("(", BZ67)+1, SEARCH(")", BZ67)-SEARCH("(", BZ67)-1)), 0)</f>
        <v>0</v>
      </c>
      <c r="YN67">
        <f t="shared" ref="YN67:YN98" si="2293">IFERROR(_xlfn.NUMBERVALUE(MID(CA67, SEARCH("(", CA67)+1, SEARCH(")", CA67)-SEARCH("(", CA67)-1)), 0)</f>
        <v>0</v>
      </c>
      <c r="YO67">
        <f t="shared" ref="YO67:YO98" si="2294">IFERROR(_xlfn.NUMBERVALUE(MID(CB67, SEARCH("(", CB67)+1, SEARCH(")", CB67)-SEARCH("(", CB67)-1)), 0)</f>
        <v>0</v>
      </c>
      <c r="YP67">
        <f t="shared" ref="YP67:YP98" si="2295">IFERROR(_xlfn.NUMBERVALUE(MID(CC67, SEARCH("(", CC67)+1, SEARCH(")", CC67)-SEARCH("(", CC67)-1)), 0)</f>
        <v>0</v>
      </c>
      <c r="YQ67">
        <f t="shared" ref="YQ67:YQ98" si="2296">IFERROR(_xlfn.NUMBERVALUE(MID(CD67, SEARCH("(", CD67)+1, SEARCH(")", CD67)-SEARCH("(", CD67)-1)), 0)</f>
        <v>0</v>
      </c>
      <c r="YR67">
        <f t="shared" ref="YR67:YR98" si="2297">IFERROR(_xlfn.NUMBERVALUE(MID(CE67, SEARCH("(", CE67)+1, SEARCH(")", CE67)-SEARCH("(", CE67)-1)), 0)</f>
        <v>0</v>
      </c>
      <c r="YS67">
        <f t="shared" ref="YS67:YS98" si="2298">IFERROR(_xlfn.NUMBERVALUE(MID(CF67, SEARCH("(", CF67)+1, SEARCH(")", CF67)-SEARCH("(", CF67)-1)), 0)</f>
        <v>0</v>
      </c>
      <c r="YT67">
        <f t="shared" ref="YT67:YT98" si="2299">IFERROR(_xlfn.NUMBERVALUE(MID(CG67, SEARCH("(", CG67)+1, SEARCH(")", CG67)-SEARCH("(", CG67)-1)), 0)</f>
        <v>0</v>
      </c>
      <c r="YU67">
        <f t="shared" ref="YU67:YU98" si="2300">IFERROR(_xlfn.NUMBERVALUE(MID(CH67, SEARCH("(", CH67)+1, SEARCH(")", CH67)-SEARCH("(", CH67)-1)), 0)</f>
        <v>0</v>
      </c>
      <c r="YV67">
        <f t="shared" ref="YV67:YV98" si="2301">IFERROR(_xlfn.NUMBERVALUE(MID(CI67, SEARCH("(", CI67)+1, SEARCH(")", CI67)-SEARCH("(", CI67)-1)), 0)</f>
        <v>0</v>
      </c>
      <c r="YW67">
        <f t="shared" ref="YW67:YW98" si="2302">IFERROR(_xlfn.NUMBERVALUE(MID(CJ67, SEARCH("(", CJ67)+1, SEARCH(")", CJ67)-SEARCH("(", CJ67)-1)), 0)</f>
        <v>0</v>
      </c>
      <c r="YX67">
        <f t="shared" ref="YX67:YX98" si="2303">IFERROR(_xlfn.NUMBERVALUE(MID(CK67, SEARCH("(", CK67)+1, SEARCH(")", CK67)-SEARCH("(", CK67)-1)), 0)</f>
        <v>0</v>
      </c>
      <c r="YY67">
        <f t="shared" ref="YY67:YY98" si="2304">IFERROR(_xlfn.NUMBERVALUE(MID(CL67, SEARCH("(", CL67)+1, SEARCH(")", CL67)-SEARCH("(", CL67)-1)), 0)</f>
        <v>0</v>
      </c>
      <c r="YZ67">
        <f t="shared" ref="YZ67:YZ98" si="2305">IFERROR(_xlfn.NUMBERVALUE(MID(CM67, SEARCH("(", CM67)+1, SEARCH(")", CM67)-SEARCH("(", CM67)-1)), 0)</f>
        <v>0</v>
      </c>
      <c r="ZA67">
        <f t="shared" ref="ZA67:ZA98" si="2306">IFERROR(_xlfn.NUMBERVALUE(MID(CN67, SEARCH("(", CN67)+1, SEARCH(")", CN67)-SEARCH("(", CN67)-1)), 0)</f>
        <v>0</v>
      </c>
      <c r="ZB67">
        <f t="shared" ref="ZB67:ZB98" si="2307">IFERROR(_xlfn.NUMBERVALUE(MID(CO67, SEARCH("(", CO67)+1, SEARCH(")", CO67)-SEARCH("(", CO67)-1)), 0)</f>
        <v>0</v>
      </c>
      <c r="ZC67">
        <f t="shared" ref="ZC67:ZC98" si="2308">IFERROR(_xlfn.NUMBERVALUE(MID(CP67, SEARCH("(", CP67)+1, SEARCH(")", CP67)-SEARCH("(", CP67)-1)), 0)</f>
        <v>0</v>
      </c>
      <c r="ZD67">
        <f t="shared" ref="ZD67:ZD98" si="2309">IFERROR(_xlfn.NUMBERVALUE(MID(CQ67, SEARCH("(", CQ67)+1, SEARCH(")", CQ67)-SEARCH("(", CQ67)-1)), 0)</f>
        <v>0</v>
      </c>
      <c r="ZE67">
        <f t="shared" ref="ZE67:ZE98" si="2310">IFERROR(_xlfn.NUMBERVALUE(MID(CR67, SEARCH("(", CR67)+1, SEARCH(")", CR67)-SEARCH("(", CR67)-1)), 0)</f>
        <v>0</v>
      </c>
      <c r="ZG67" s="4">
        <f t="shared" ref="ZG67:ZG98" si="2311">ZO67+ZP67+ZQ67+ZT67+ZW67+AAC67+AAF67+AAL67+AAO67+AAU67+AAX67+ABD67+ABG67+ABM67+ABP67</f>
        <v>323</v>
      </c>
      <c r="ZH67" s="4">
        <f t="shared" ref="ZH67:ZH98" si="2312">ZU67+ZV67+ZZ67+AAD67+AAE67+AAI67+AAM67+AAN67+AAR67+AAV67+AAW67+ABA67+ABE67+ABF67+ABJ67</f>
        <v>148</v>
      </c>
      <c r="ZI67" s="4">
        <f t="shared" ref="ZI67:ZI98" si="2313">ZR67+ZS67+ZX67+ZY67+AAA67+AAB67+AAG67+AAH67+AAJ67+AAK67+AAP67+AAQ67+AAS67+AAT67+AAY67</f>
        <v>169</v>
      </c>
      <c r="ZJ67" s="4">
        <f t="shared" ref="ZJ67:ZJ98" si="2314">SUM(ABQ67:ACU67)+AAZ67+ABB67+ABC67+ABH67+ABI67+ABK67+ABL67+ABN67+ABO67</f>
        <v>0</v>
      </c>
      <c r="ZL67" s="4">
        <f t="shared" ref="ZL67:ZL98" si="2315">ZG67+ZH67+ZI67*1+ZJ67*1</f>
        <v>640</v>
      </c>
      <c r="ZO67">
        <f t="shared" ref="ZO67:ZO98" si="2316">IFERROR(_xlfn.NUMBERVALUE(MID(L67, SEARCH("[", L67)+1, SEARCH("]", L67)-SEARCH("[", L67)-1)), 0)</f>
        <v>42</v>
      </c>
      <c r="ZP67">
        <f t="shared" ref="ZP67:ZP98" si="2317">IFERROR(_xlfn.NUMBERVALUE(MID(M67, SEARCH("[", M67)+1, SEARCH("]", M67)-SEARCH("[", M67)-1)), 0)</f>
        <v>87</v>
      </c>
      <c r="ZQ67">
        <f t="shared" ref="ZQ67:ZQ98" si="2318">IFERROR(_xlfn.NUMBERVALUE(MID(N67, SEARCH("[", N67)+1, SEARCH("]", N67)-SEARCH("[", N67)-1)), 0)</f>
        <v>68</v>
      </c>
      <c r="ZR67">
        <f t="shared" ref="ZR67:ZR98" si="2319">IFERROR(_xlfn.NUMBERVALUE(MID(O67, SEARCH("[", O67)+1, SEARCH("]", O67)-SEARCH("[", O67)-1)), 0)</f>
        <v>0</v>
      </c>
      <c r="ZS67">
        <f t="shared" ref="ZS67:ZS98" si="2320">IFERROR(_xlfn.NUMBERVALUE(MID(P67, SEARCH("[", P67)+1, SEARCH("]", P67)-SEARCH("[", P67)-1)), 0)</f>
        <v>0</v>
      </c>
      <c r="ZT67">
        <f t="shared" ref="ZT67:ZT98" si="2321">IFERROR(_xlfn.NUMBERVALUE(MID(Q67, SEARCH("[", Q67)+1, SEARCH("]", Q67)-SEARCH("[", Q67)-1)), 0)</f>
        <v>65</v>
      </c>
      <c r="ZU67">
        <f t="shared" ref="ZU67:ZU98" si="2322">IFERROR(_xlfn.NUMBERVALUE(MID(R67, SEARCH("[", R67)+1, SEARCH("]", R67)-SEARCH("[", R67)-1)), 0)</f>
        <v>80</v>
      </c>
      <c r="ZV67">
        <f t="shared" ref="ZV67:ZV98" si="2323">IFERROR(_xlfn.NUMBERVALUE(MID(S67, SEARCH("[", S67)+1, SEARCH("]", S67)-SEARCH("[", S67)-1)), 0)</f>
        <v>68</v>
      </c>
      <c r="ZW67">
        <f t="shared" ref="ZW67:ZW98" si="2324">IFERROR(_xlfn.NUMBERVALUE(MID(T67, SEARCH("[", T67)+1, SEARCH("]", T67)-SEARCH("[", T67)-1)), 0)</f>
        <v>61</v>
      </c>
      <c r="ZX67">
        <f t="shared" ref="ZX67:ZX98" si="2325">IFERROR(_xlfn.NUMBERVALUE(MID(U67, SEARCH("[", U67)+1, SEARCH("]", U67)-SEARCH("[", U67)-1)), 0)</f>
        <v>80</v>
      </c>
      <c r="ZY67">
        <f t="shared" ref="ZY67:ZY98" si="2326">IFERROR(_xlfn.NUMBERVALUE(MID(V67, SEARCH("[", V67)+1, SEARCH("]", V67)-SEARCH("[", V67)-1)), 0)</f>
        <v>89</v>
      </c>
      <c r="ZZ67">
        <f t="shared" ref="ZZ67:ZZ98" si="2327">IFERROR(_xlfn.NUMBERVALUE(MID(W67, SEARCH("[", W67)+1, SEARCH("]", W67)-SEARCH("[", W67)-1)), 0)</f>
        <v>0</v>
      </c>
      <c r="AAA67">
        <f t="shared" ref="AAA67:AAA98" si="2328">IFERROR(_xlfn.NUMBERVALUE(MID(X67, SEARCH("[", X67)+1, SEARCH("]", X67)-SEARCH("[", X67)-1)), 0)</f>
        <v>0</v>
      </c>
      <c r="AAB67">
        <f t="shared" ref="AAB67:AAB98" si="2329">IFERROR(_xlfn.NUMBERVALUE(MID(Y67, SEARCH("[", Y67)+1, SEARCH("]", Y67)-SEARCH("[", Y67)-1)), 0)</f>
        <v>0</v>
      </c>
      <c r="AAC67">
        <f t="shared" ref="AAC67:AAC98" si="2330">IFERROR(_xlfn.NUMBERVALUE(MID(Z67, SEARCH("[", Z67)+1, SEARCH("]", Z67)-SEARCH("[", Z67)-1)), 0)</f>
        <v>0</v>
      </c>
      <c r="AAD67">
        <f t="shared" ref="AAD67:AAD98" si="2331">IFERROR(_xlfn.NUMBERVALUE(MID(AA67, SEARCH("[", AA67)+1, SEARCH("]", AA67)-SEARCH("[", AA67)-1)), 0)</f>
        <v>0</v>
      </c>
      <c r="AAE67">
        <f t="shared" ref="AAE67:AAE98" si="2332">IFERROR(_xlfn.NUMBERVALUE(MID(AB67, SEARCH("[", AB67)+1, SEARCH("]", AB67)-SEARCH("[", AB67)-1)), 0)</f>
        <v>0</v>
      </c>
      <c r="AAF67">
        <f t="shared" ref="AAF67:AAF98" si="2333">IFERROR(_xlfn.NUMBERVALUE(MID(AC67, SEARCH("[", AC67)+1, SEARCH("]", AC67)-SEARCH("[", AC67)-1)), 0)</f>
        <v>0</v>
      </c>
      <c r="AAG67">
        <f t="shared" ref="AAG67:AAG98" si="2334">IFERROR(_xlfn.NUMBERVALUE(MID(AD67, SEARCH("[", AD67)+1, SEARCH("]", AD67)-SEARCH("[", AD67)-1)), 0)</f>
        <v>0</v>
      </c>
      <c r="AAH67">
        <f t="shared" ref="AAH67:AAH98" si="2335">IFERROR(_xlfn.NUMBERVALUE(MID(AE67, SEARCH("[", AE67)+1, SEARCH("]", AE67)-SEARCH("[", AE67)-1)), 0)</f>
        <v>0</v>
      </c>
      <c r="AAI67">
        <f t="shared" ref="AAI67:AAI98" si="2336">IFERROR(_xlfn.NUMBERVALUE(MID(AF67, SEARCH("[", AF67)+1, SEARCH("]", AF67)-SEARCH("[", AF67)-1)), 0)</f>
        <v>0</v>
      </c>
      <c r="AAJ67">
        <f t="shared" ref="AAJ67:AAJ98" si="2337">IFERROR(_xlfn.NUMBERVALUE(MID(AG67, SEARCH("[", AG67)+1, SEARCH("]", AG67)-SEARCH("[", AG67)-1)), 0)</f>
        <v>0</v>
      </c>
      <c r="AAK67">
        <f t="shared" ref="AAK67:AAK98" si="2338">IFERROR(_xlfn.NUMBERVALUE(MID(AH67, SEARCH("[", AH67)+1, SEARCH("]", AH67)-SEARCH("[", AH67)-1)), 0)</f>
        <v>0</v>
      </c>
      <c r="AAL67">
        <f t="shared" ref="AAL67:AAL98" si="2339">IFERROR(_xlfn.NUMBERVALUE(MID(AI67, SEARCH("[", AI67)+1, SEARCH("]", AI67)-SEARCH("[", AI67)-1)), 0)</f>
        <v>0</v>
      </c>
      <c r="AAM67">
        <f t="shared" ref="AAM67:AAM98" si="2340">IFERROR(_xlfn.NUMBERVALUE(MID(AJ67, SEARCH("[", AJ67)+1, SEARCH("]", AJ67)-SEARCH("[", AJ67)-1)), 0)</f>
        <v>0</v>
      </c>
      <c r="AAN67">
        <f t="shared" ref="AAN67:AAN98" si="2341">IFERROR(_xlfn.NUMBERVALUE(MID(AK67, SEARCH("[", AK67)+1, SEARCH("]", AK67)-SEARCH("[", AK67)-1)), 0)</f>
        <v>0</v>
      </c>
      <c r="AAO67">
        <f t="shared" ref="AAO67:AAO98" si="2342">IFERROR(_xlfn.NUMBERVALUE(MID(AL67, SEARCH("[", AL67)+1, SEARCH("]", AL67)-SEARCH("[", AL67)-1)), 0)</f>
        <v>0</v>
      </c>
      <c r="AAP67">
        <f t="shared" ref="AAP67:AAP98" si="2343">IFERROR(_xlfn.NUMBERVALUE(MID(AM67, SEARCH("[", AM67)+1, SEARCH("]", AM67)-SEARCH("[", AM67)-1)), 0)</f>
        <v>0</v>
      </c>
      <c r="AAQ67">
        <f t="shared" ref="AAQ67:AAQ98" si="2344">IFERROR(_xlfn.NUMBERVALUE(MID(AN67, SEARCH("[", AN67)+1, SEARCH("]", AN67)-SEARCH("[", AN67)-1)), 0)</f>
        <v>0</v>
      </c>
      <c r="AAR67">
        <f t="shared" ref="AAR67:AAR98" si="2345">IFERROR(_xlfn.NUMBERVALUE(MID(AO67, SEARCH("[", AO67)+1, SEARCH("]", AO67)-SEARCH("[", AO67)-1)), 0)</f>
        <v>0</v>
      </c>
      <c r="AAS67">
        <f t="shared" ref="AAS67:AAS98" si="2346">IFERROR(_xlfn.NUMBERVALUE(MID(AP67, SEARCH("[", AP67)+1, SEARCH("]", AP67)-SEARCH("[", AP67)-1)), 0)</f>
        <v>0</v>
      </c>
      <c r="AAT67">
        <f t="shared" ref="AAT67:AAT98" si="2347">IFERROR(_xlfn.NUMBERVALUE(MID(AQ67, SEARCH("[", AQ67)+1, SEARCH("]", AQ67)-SEARCH("[", AQ67)-1)), 0)</f>
        <v>0</v>
      </c>
      <c r="AAU67">
        <f t="shared" ref="AAU67:AAU98" si="2348">IFERROR(_xlfn.NUMBERVALUE(MID(AR67, SEARCH("[", AR67)+1, SEARCH("]", AR67)-SEARCH("[", AR67)-1)), 0)</f>
        <v>0</v>
      </c>
      <c r="AAV67">
        <f t="shared" ref="AAV67:AAV98" si="2349">IFERROR(_xlfn.NUMBERVALUE(MID(AS67, SEARCH("[", AS67)+1, SEARCH("]", AS67)-SEARCH("[", AS67)-1)), 0)</f>
        <v>0</v>
      </c>
      <c r="AAW67">
        <f t="shared" ref="AAW67:AAW98" si="2350">IFERROR(_xlfn.NUMBERVALUE(MID(AT67, SEARCH("[", AT67)+1, SEARCH("]", AT67)-SEARCH("[", AT67)-1)), 0)</f>
        <v>0</v>
      </c>
      <c r="AAX67">
        <f t="shared" ref="AAX67:AAX98" si="2351">IFERROR(_xlfn.NUMBERVALUE(MID(AU67, SEARCH("[", AU67)+1, SEARCH("]", AU67)-SEARCH("[", AU67)-1)), 0)</f>
        <v>0</v>
      </c>
      <c r="AAY67">
        <f t="shared" ref="AAY67:AAY98" si="2352">IFERROR(_xlfn.NUMBERVALUE(MID(AV67, SEARCH("[", AV67)+1, SEARCH("]", AV67)-SEARCH("[", AV67)-1)), 0)</f>
        <v>0</v>
      </c>
      <c r="AAZ67">
        <f t="shared" ref="AAZ67:AAZ98" si="2353">IFERROR(_xlfn.NUMBERVALUE(MID(AW67, SEARCH("[", AW67)+1, SEARCH("]", AW67)-SEARCH("[", AW67)-1)), 0)</f>
        <v>0</v>
      </c>
      <c r="ABA67">
        <f t="shared" ref="ABA67:ABA98" si="2354">IFERROR(_xlfn.NUMBERVALUE(MID(AX67, SEARCH("[", AX67)+1, SEARCH("]", AX67)-SEARCH("[", AX67)-1)), 0)</f>
        <v>0</v>
      </c>
      <c r="ABB67">
        <f t="shared" ref="ABB67:ABB98" si="2355">IFERROR(_xlfn.NUMBERVALUE(MID(AY67, SEARCH("[", AY67)+1, SEARCH("]", AY67)-SEARCH("[", AY67)-1)), 0)</f>
        <v>0</v>
      </c>
      <c r="ABC67">
        <f t="shared" ref="ABC67:ABC98" si="2356">IFERROR(_xlfn.NUMBERVALUE(MID(AZ67, SEARCH("[", AZ67)+1, SEARCH("]", AZ67)-SEARCH("[", AZ67)-1)), 0)</f>
        <v>0</v>
      </c>
      <c r="ABD67">
        <f t="shared" ref="ABD67:ABD98" si="2357">IFERROR(_xlfn.NUMBERVALUE(MID(BA67, SEARCH("[", BA67)+1, SEARCH("]", BA67)-SEARCH("[", BA67)-1)), 0)</f>
        <v>0</v>
      </c>
      <c r="ABE67">
        <f t="shared" ref="ABE67:ABE98" si="2358">IFERROR(_xlfn.NUMBERVALUE(MID(BB67, SEARCH("[", BB67)+1, SEARCH("]", BB67)-SEARCH("[", BB67)-1)), 0)</f>
        <v>0</v>
      </c>
      <c r="ABF67">
        <f t="shared" ref="ABF67:ABF98" si="2359">IFERROR(_xlfn.NUMBERVALUE(MID(BC67, SEARCH("[", BC67)+1, SEARCH("]", BC67)-SEARCH("[", BC67)-1)), 0)</f>
        <v>0</v>
      </c>
      <c r="ABG67">
        <f t="shared" ref="ABG67:ABG98" si="2360">IFERROR(_xlfn.NUMBERVALUE(MID(BD67, SEARCH("[", BD67)+1, SEARCH("]", BD67)-SEARCH("[", BD67)-1)), 0)</f>
        <v>0</v>
      </c>
      <c r="ABH67">
        <f t="shared" ref="ABH67:ABH98" si="2361">IFERROR(_xlfn.NUMBERVALUE(MID(BE67, SEARCH("[", BE67)+1, SEARCH("]", BE67)-SEARCH("[", BE67)-1)), 0)</f>
        <v>0</v>
      </c>
      <c r="ABI67">
        <f t="shared" ref="ABI67:ABI98" si="2362">IFERROR(_xlfn.NUMBERVALUE(MID(BF67, SEARCH("[", BF67)+1, SEARCH("]", BF67)-SEARCH("[", BF67)-1)), 0)</f>
        <v>0</v>
      </c>
      <c r="ABJ67">
        <f t="shared" ref="ABJ67:ABJ98" si="2363">IFERROR(_xlfn.NUMBERVALUE(MID(BG67, SEARCH("[", BG67)+1, SEARCH("]", BG67)-SEARCH("[", BG67)-1)), 0)</f>
        <v>0</v>
      </c>
      <c r="ABK67">
        <f t="shared" ref="ABK67:ABK98" si="2364">IFERROR(_xlfn.NUMBERVALUE(MID(BH67, SEARCH("[", BH67)+1, SEARCH("]", BH67)-SEARCH("[", BH67)-1)), 0)</f>
        <v>0</v>
      </c>
      <c r="ABL67">
        <f t="shared" ref="ABL67:ABL98" si="2365">IFERROR(_xlfn.NUMBERVALUE(MID(BI67, SEARCH("[", BI67)+1, SEARCH("]", BI67)-SEARCH("[", BI67)-1)), 0)</f>
        <v>0</v>
      </c>
      <c r="ABM67">
        <f t="shared" ref="ABM67:ABM98" si="2366">IFERROR(_xlfn.NUMBERVALUE(MID(BJ67, SEARCH("[", BJ67)+1, SEARCH("]", BJ67)-SEARCH("[", BJ67)-1)), 0)</f>
        <v>0</v>
      </c>
      <c r="ABN67">
        <f t="shared" ref="ABN67:ABN98" si="2367">IFERROR(_xlfn.NUMBERVALUE(MID(BK67, SEARCH("[", BK67)+1, SEARCH("]", BK67)-SEARCH("[", BK67)-1)), 0)</f>
        <v>0</v>
      </c>
      <c r="ABO67">
        <f t="shared" ref="ABO67:ABO98" si="2368">IFERROR(_xlfn.NUMBERVALUE(MID(BL67, SEARCH("[", BL67)+1, SEARCH("]", BL67)-SEARCH("[", BL67)-1)), 0)</f>
        <v>0</v>
      </c>
      <c r="ABP67">
        <f t="shared" ref="ABP67:ABP98" si="2369">IFERROR(_xlfn.NUMBERVALUE(MID(BM67, SEARCH("[", BM67)+1, SEARCH("]", BM67)-SEARCH("[", BM67)-1)), 0)</f>
        <v>0</v>
      </c>
      <c r="ABQ67">
        <f t="shared" ref="ABQ67:ABQ98" si="2370">IFERROR(_xlfn.NUMBERVALUE(MID(BN67, SEARCH("[", BN67)+1, SEARCH("]", BN67)-SEARCH("[", BN67)-1)), 0)</f>
        <v>0</v>
      </c>
      <c r="ABR67">
        <f t="shared" ref="ABR67:ABR98" si="2371">IFERROR(_xlfn.NUMBERVALUE(MID(BO67, SEARCH("[", BO67)+1, SEARCH("]", BO67)-SEARCH("[", BO67)-1)), 0)</f>
        <v>0</v>
      </c>
      <c r="ABS67">
        <f t="shared" ref="ABS67:ABS98" si="2372">IFERROR(_xlfn.NUMBERVALUE(MID(BP67, SEARCH("[", BP67)+1, SEARCH("]", BP67)-SEARCH("[", BP67)-1)), 0)</f>
        <v>0</v>
      </c>
      <c r="ABT67">
        <f t="shared" ref="ABT67:ABT98" si="2373">IFERROR(_xlfn.NUMBERVALUE(MID(BQ67, SEARCH("[", BQ67)+1, SEARCH("]", BQ67)-SEARCH("[", BQ67)-1)), 0)</f>
        <v>0</v>
      </c>
      <c r="ABU67">
        <f t="shared" ref="ABU67:ABU98" si="2374">IFERROR(_xlfn.NUMBERVALUE(MID(BR67, SEARCH("[", BR67)+1, SEARCH("]", BR67)-SEARCH("[", BR67)-1)), 0)</f>
        <v>0</v>
      </c>
      <c r="ABV67">
        <f t="shared" ref="ABV67:ABV98" si="2375">IFERROR(_xlfn.NUMBERVALUE(MID(BS67, SEARCH("[", BS67)+1, SEARCH("]", BS67)-SEARCH("[", BS67)-1)), 0)</f>
        <v>0</v>
      </c>
      <c r="ABW67">
        <f t="shared" ref="ABW67:ABW98" si="2376">IFERROR(_xlfn.NUMBERVALUE(MID(BT67, SEARCH("[", BT67)+1, SEARCH("]", BT67)-SEARCH("[", BT67)-1)), 0)</f>
        <v>0</v>
      </c>
      <c r="ABX67">
        <f t="shared" ref="ABX67:ABX98" si="2377">IFERROR(_xlfn.NUMBERVALUE(MID(BU67, SEARCH("[", BU67)+1, SEARCH("]", BU67)-SEARCH("[", BU67)-1)), 0)</f>
        <v>0</v>
      </c>
      <c r="ABY67">
        <f t="shared" ref="ABY67:ABY98" si="2378">IFERROR(_xlfn.NUMBERVALUE(MID(BV67, SEARCH("[", BV67)+1, SEARCH("]", BV67)-SEARCH("[", BV67)-1)), 0)</f>
        <v>0</v>
      </c>
      <c r="ABZ67">
        <f t="shared" ref="ABZ67:ABZ98" si="2379">IFERROR(_xlfn.NUMBERVALUE(MID(BW67, SEARCH("[", BW67)+1, SEARCH("]", BW67)-SEARCH("[", BW67)-1)), 0)</f>
        <v>0</v>
      </c>
      <c r="ACA67">
        <f t="shared" ref="ACA67:ACA98" si="2380">IFERROR(_xlfn.NUMBERVALUE(MID(BX67, SEARCH("[", BX67)+1, SEARCH("]", BX67)-SEARCH("[", BX67)-1)), 0)</f>
        <v>0</v>
      </c>
      <c r="ACB67">
        <f t="shared" ref="ACB67:ACB98" si="2381">IFERROR(_xlfn.NUMBERVALUE(MID(BY67, SEARCH("[", BY67)+1, SEARCH("]", BY67)-SEARCH("[", BY67)-1)), 0)</f>
        <v>0</v>
      </c>
      <c r="ACC67">
        <f t="shared" ref="ACC67:ACC98" si="2382">IFERROR(_xlfn.NUMBERVALUE(MID(BZ67, SEARCH("[", BZ67)+1, SEARCH("]", BZ67)-SEARCH("[", BZ67)-1)), 0)</f>
        <v>0</v>
      </c>
      <c r="ACD67">
        <f t="shared" ref="ACD67:ACD98" si="2383">IFERROR(_xlfn.NUMBERVALUE(MID(CA67, SEARCH("[", CA67)+1, SEARCH("]", CA67)-SEARCH("[", CA67)-1)), 0)</f>
        <v>0</v>
      </c>
      <c r="ACE67">
        <f t="shared" ref="ACE67:ACE98" si="2384">IFERROR(_xlfn.NUMBERVALUE(MID(CB67, SEARCH("[", CB67)+1, SEARCH("]", CB67)-SEARCH("[", CB67)-1)), 0)</f>
        <v>0</v>
      </c>
      <c r="ACF67">
        <f t="shared" ref="ACF67:ACF98" si="2385">IFERROR(_xlfn.NUMBERVALUE(MID(CC67, SEARCH("[", CC67)+1, SEARCH("]", CC67)-SEARCH("[", CC67)-1)), 0)</f>
        <v>0</v>
      </c>
      <c r="ACG67">
        <f t="shared" ref="ACG67:ACG98" si="2386">IFERROR(_xlfn.NUMBERVALUE(MID(CD67, SEARCH("[", CD67)+1, SEARCH("]", CD67)-SEARCH("[", CD67)-1)), 0)</f>
        <v>0</v>
      </c>
      <c r="ACH67">
        <f t="shared" ref="ACH67:ACH98" si="2387">IFERROR(_xlfn.NUMBERVALUE(MID(CE67, SEARCH("[", CE67)+1, SEARCH("]", CE67)-SEARCH("[", CE67)-1)), 0)</f>
        <v>0</v>
      </c>
      <c r="ACI67">
        <f t="shared" ref="ACI67:ACI98" si="2388">IFERROR(_xlfn.NUMBERVALUE(MID(CF67, SEARCH("[", CF67)+1, SEARCH("]", CF67)-SEARCH("[", CF67)-1)), 0)</f>
        <v>0</v>
      </c>
      <c r="ACJ67">
        <f t="shared" ref="ACJ67:ACJ98" si="2389">IFERROR(_xlfn.NUMBERVALUE(MID(CG67, SEARCH("[", CG67)+1, SEARCH("]", CG67)-SEARCH("[", CG67)-1)), 0)</f>
        <v>0</v>
      </c>
      <c r="ACK67">
        <f t="shared" ref="ACK67:ACK98" si="2390">IFERROR(_xlfn.NUMBERVALUE(MID(CH67, SEARCH("[", CH67)+1, SEARCH("]", CH67)-SEARCH("[", CH67)-1)), 0)</f>
        <v>0</v>
      </c>
      <c r="ACL67">
        <f t="shared" ref="ACL67:ACL98" si="2391">IFERROR(_xlfn.NUMBERVALUE(MID(CI67, SEARCH("[", CI67)+1, SEARCH("]", CI67)-SEARCH("[", CI67)-1)), 0)</f>
        <v>0</v>
      </c>
      <c r="ACM67">
        <f t="shared" ref="ACM67:ACM98" si="2392">IFERROR(_xlfn.NUMBERVALUE(MID(CJ67, SEARCH("[", CJ67)+1, SEARCH("]", CJ67)-SEARCH("[", CJ67)-1)), 0)</f>
        <v>0</v>
      </c>
      <c r="ACN67">
        <f t="shared" ref="ACN67:ACN98" si="2393">IFERROR(_xlfn.NUMBERVALUE(MID(CK67, SEARCH("[", CK67)+1, SEARCH("]", CK67)-SEARCH("[", CK67)-1)), 0)</f>
        <v>0</v>
      </c>
      <c r="ACO67">
        <f t="shared" ref="ACO67:ACO98" si="2394">IFERROR(_xlfn.NUMBERVALUE(MID(CL67, SEARCH("[", CL67)+1, SEARCH("]", CL67)-SEARCH("[", CL67)-1)), 0)</f>
        <v>0</v>
      </c>
      <c r="ACP67">
        <f t="shared" ref="ACP67:ACP98" si="2395">IFERROR(_xlfn.NUMBERVALUE(MID(CM67, SEARCH("[", CM67)+1, SEARCH("]", CM67)-SEARCH("[", CM67)-1)), 0)</f>
        <v>0</v>
      </c>
      <c r="ACQ67">
        <f t="shared" ref="ACQ67:ACQ98" si="2396">IFERROR(_xlfn.NUMBERVALUE(MID(CN67, SEARCH("[", CN67)+1, SEARCH("]", CN67)-SEARCH("[", CN67)-1)), 0)</f>
        <v>0</v>
      </c>
      <c r="ACR67">
        <f t="shared" ref="ACR67:ACR98" si="2397">IFERROR(_xlfn.NUMBERVALUE(MID(CO67, SEARCH("[", CO67)+1, SEARCH("]", CO67)-SEARCH("[", CO67)-1)), 0)</f>
        <v>0</v>
      </c>
      <c r="ACS67">
        <f t="shared" ref="ACS67:ACS98" si="2398">IFERROR(_xlfn.NUMBERVALUE(MID(CP67, SEARCH("[", CP67)+1, SEARCH("]", CP67)-SEARCH("[", CP67)-1)), 0)</f>
        <v>0</v>
      </c>
      <c r="ACT67">
        <f t="shared" ref="ACT67:ACT98" si="2399">IFERROR(_xlfn.NUMBERVALUE(MID(CQ67, SEARCH("[", CQ67)+1, SEARCH("]", CQ67)-SEARCH("[", CQ67)-1)), 0)</f>
        <v>0</v>
      </c>
      <c r="ACU67">
        <f t="shared" ref="ACU67:ACU98" si="2400">IFERROR(_xlfn.NUMBERVALUE(MID(CR67, SEARCH("[", CR67)+1, SEARCH("]", CR67)-SEARCH("[", CR67)-1)), 0)</f>
        <v>0</v>
      </c>
      <c r="ACW67" s="4">
        <f t="shared" ref="ACW67:ACW98" si="2401">ADE67+ADF67+ADG67+ADJ67+ADM67+ADS67+ADV67+AEB67+AEE67+AEK67+AEN67+AET67+AEW67+AFC67+AFF67</f>
        <v>314.90000000000003</v>
      </c>
      <c r="ACX67" s="4">
        <f t="shared" ref="ACX67:ACX98" si="2402">ADK67+ADL67+ADP67+ADT67+ADU67+ADY67+AEC67+AED67+AEH67+AEL67+AEM67+AEQ67+AEU67+AEV67+AEZ67</f>
        <v>34.9</v>
      </c>
      <c r="ACY67" s="4">
        <f t="shared" ref="ACY67:ACY98" si="2403">ADH67+ADI67+ADN67+ADO67+ADQ67+ADR67+ADW67+ADX67+ADZ67+AEA67+AEF67+AEG67+AEI67+AEJ67+AEO67</f>
        <v>60.8</v>
      </c>
      <c r="ACZ67" s="4">
        <f t="shared" ref="ACZ67:ACZ98" si="2404">SUM(AFG67:AGK67)+AEP67+AER67+AES67+AEX67+AEY67+AFA67+AFB67+AFD67+AFE67</f>
        <v>0</v>
      </c>
      <c r="ADA67" s="88">
        <f t="shared" ref="ADA67:ADA98" si="2405">IFERROR(SQRT(ACX67/SUM(CX67:DA67)), 0)</f>
        <v>4.1773197148410848</v>
      </c>
      <c r="ADB67" s="4">
        <f t="shared" ref="ADB67:ADB98" si="2406">ACW67+ACX67+ACY67*1+ACZ67*1</f>
        <v>410.6</v>
      </c>
      <c r="ADC67" s="5">
        <f t="shared" ref="ADC67:ADC98" si="2407">IFERROR(SQRT(ACW67/SUM(CT67:CW67)), 0)</f>
        <v>7.9359939516105982</v>
      </c>
      <c r="ADD67" s="5">
        <f t="shared" ref="ADD67:ADD98" si="2408">IFERROR(SQRT(ACY67/(SUM(DB67:DE67)-(COUNTIF(O67:P67, "3S-")))), 0)</f>
        <v>5.5136195008360884</v>
      </c>
      <c r="ADE67">
        <f t="shared" ref="ADE67:ADE98" si="2409">IFERROR(_xlfn.NUMBERVALUE(MID(L67, SEARCH("{", L67)+1, SEARCH("}", L67)-SEARCH("{", L67)-1)), 0)</f>
        <v>112.4</v>
      </c>
      <c r="ADF67">
        <f t="shared" ref="ADF67:ADF98" si="2410">IFERROR(_xlfn.NUMBERVALUE(MID(M67, SEARCH("{", M67)+1, SEARCH("}", M67)-SEARCH("{", M67)-1)), 0)</f>
        <v>53.2</v>
      </c>
      <c r="ADG67">
        <f t="shared" ref="ADG67:ADG98" si="2411">IFERROR(_xlfn.NUMBERVALUE(MID(N67, SEARCH("{", N67)+1, SEARCH("}", N67)-SEARCH("{", N67)-1)), 0)</f>
        <v>16.7</v>
      </c>
      <c r="ADH67">
        <f t="shared" ref="ADH67:ADH98" si="2412">IFERROR(_xlfn.NUMBERVALUE(MID(O67, SEARCH("{", O67)+1, SEARCH("}", O67)-SEARCH("{", O67)-1)), 0)</f>
        <v>0</v>
      </c>
      <c r="ADI67">
        <f t="shared" ref="ADI67:ADI98" si="2413">IFERROR(_xlfn.NUMBERVALUE(MID(P67, SEARCH("{", P67)+1, SEARCH("}", P67)-SEARCH("{", P67)-1)), 0)</f>
        <v>0</v>
      </c>
      <c r="ADJ67">
        <f t="shared" ref="ADJ67:ADJ98" si="2414">IFERROR(_xlfn.NUMBERVALUE(MID(Q67, SEARCH("{", Q67)+1, SEARCH("}", Q67)-SEARCH("{", Q67)-1)), 0)</f>
        <v>38.799999999999997</v>
      </c>
      <c r="ADK67">
        <f t="shared" ref="ADK67:ADK98" si="2415">IFERROR(_xlfn.NUMBERVALUE(MID(R67, SEARCH("{", R67)+1, SEARCH("}", R67)-SEARCH("{", R67)-1)), 0)</f>
        <v>11.4</v>
      </c>
      <c r="ADL67">
        <f t="shared" ref="ADL67:ADL98" si="2416">IFERROR(_xlfn.NUMBERVALUE(MID(S67, SEARCH("{", S67)+1, SEARCH("}", S67)-SEARCH("{", S67)-1)), 0)</f>
        <v>23.5</v>
      </c>
      <c r="ADM67">
        <f t="shared" ref="ADM67:ADM98" si="2417">IFERROR(_xlfn.NUMBERVALUE(MID(T67, SEARCH("{", T67)+1, SEARCH("}", T67)-SEARCH("{", T67)-1)), 0)</f>
        <v>93.8</v>
      </c>
      <c r="ADN67">
        <f t="shared" ref="ADN67:ADN98" si="2418">IFERROR(_xlfn.NUMBERVALUE(MID(U67, SEARCH("{", U67)+1, SEARCH("}", U67)-SEARCH("{", U67)-1)), 0)</f>
        <v>8.5</v>
      </c>
      <c r="ADO67">
        <f t="shared" ref="ADO67:ADO98" si="2419">IFERROR(_xlfn.NUMBERVALUE(MID(V67, SEARCH("{", V67)+1, SEARCH("}", V67)-SEARCH("{", V67)-1)), 0)</f>
        <v>52.3</v>
      </c>
      <c r="ADP67">
        <f t="shared" ref="ADP67:ADP98" si="2420">IFERROR(_xlfn.NUMBERVALUE(MID(W67, SEARCH("{", W67)+1, SEARCH("}", W67)-SEARCH("{", W67)-1)), 0)</f>
        <v>0</v>
      </c>
      <c r="ADQ67">
        <f t="shared" ref="ADQ67:ADQ98" si="2421">IFERROR(_xlfn.NUMBERVALUE(MID(X67, SEARCH("{", X67)+1, SEARCH("}", X67)-SEARCH("{", X67)-1)), 0)</f>
        <v>0</v>
      </c>
      <c r="ADR67">
        <f t="shared" ref="ADR67:ADR98" si="2422">IFERROR(_xlfn.NUMBERVALUE(MID(Y67, SEARCH("{", Y67)+1, SEARCH("}", Y67)-SEARCH("{", Y67)-1)), 0)</f>
        <v>0</v>
      </c>
      <c r="ADS67">
        <f t="shared" ref="ADS67:ADS98" si="2423">IFERROR(_xlfn.NUMBERVALUE(MID(Z67, SEARCH("{", Z67)+1, SEARCH("}", Z67)-SEARCH("{", Z67)-1)), 0)</f>
        <v>0</v>
      </c>
      <c r="ADT67">
        <f t="shared" ref="ADT67:ADT98" si="2424">IFERROR(_xlfn.NUMBERVALUE(MID(AA67, SEARCH("{", AA67)+1, SEARCH("}", AA67)-SEARCH("{", AA67)-1)), 0)</f>
        <v>0</v>
      </c>
      <c r="ADU67">
        <f t="shared" ref="ADU67:ADU98" si="2425">IFERROR(_xlfn.NUMBERVALUE(MID(AB67, SEARCH("{", AB67)+1, SEARCH("}", AB67)-SEARCH("{", AB67)-1)), 0)</f>
        <v>0</v>
      </c>
      <c r="ADV67">
        <f t="shared" ref="ADV67:ADV98" si="2426">IFERROR(_xlfn.NUMBERVALUE(MID(AC67, SEARCH("{", AC67)+1, SEARCH("}", AC67)-SEARCH("{", AC67)-1)), 0)</f>
        <v>0</v>
      </c>
      <c r="ADW67">
        <f t="shared" ref="ADW67:ADW98" si="2427">IFERROR(_xlfn.NUMBERVALUE(MID(AD67, SEARCH("{", AD67)+1, SEARCH("}", AD67)-SEARCH("{", AD67)-1)), 0)</f>
        <v>0</v>
      </c>
      <c r="ADX67">
        <f t="shared" ref="ADX67:ADX98" si="2428">IFERROR(_xlfn.NUMBERVALUE(MID(AE67, SEARCH("{", AE67)+1, SEARCH("}", AE67)-SEARCH("{", AE67)-1)), 0)</f>
        <v>0</v>
      </c>
      <c r="ADY67">
        <f t="shared" ref="ADY67:ADY98" si="2429">IFERROR(_xlfn.NUMBERVALUE(MID(AF67, SEARCH("{", AF67)+1, SEARCH("}", AF67)-SEARCH("{", AF67)-1)), 0)</f>
        <v>0</v>
      </c>
      <c r="ADZ67">
        <f t="shared" ref="ADZ67:ADZ98" si="2430">IFERROR(_xlfn.NUMBERVALUE(MID(AG67, SEARCH("{", AG67)+1, SEARCH("}", AG67)-SEARCH("{", AG67)-1)), 0)</f>
        <v>0</v>
      </c>
      <c r="AEA67">
        <f t="shared" ref="AEA67:AEA98" si="2431">IFERROR(_xlfn.NUMBERVALUE(MID(AH67, SEARCH("{", AH67)+1, SEARCH("}", AH67)-SEARCH("{", AH67)-1)), 0)</f>
        <v>0</v>
      </c>
      <c r="AEB67">
        <f t="shared" ref="AEB67:AEB98" si="2432">IFERROR(_xlfn.NUMBERVALUE(MID(AI67, SEARCH("{", AI67)+1, SEARCH("}", AI67)-SEARCH("{", AI67)-1)), 0)</f>
        <v>0</v>
      </c>
      <c r="AEC67">
        <f t="shared" ref="AEC67:AEC98" si="2433">IFERROR(_xlfn.NUMBERVALUE(MID(AJ67, SEARCH("{", AJ67)+1, SEARCH("}", AJ67)-SEARCH("{", AJ67)-1)), 0)</f>
        <v>0</v>
      </c>
      <c r="AED67">
        <f t="shared" ref="AED67:AED98" si="2434">IFERROR(_xlfn.NUMBERVALUE(MID(AK67, SEARCH("{", AK67)+1, SEARCH("}", AK67)-SEARCH("{", AK67)-1)), 0)</f>
        <v>0</v>
      </c>
      <c r="AEE67">
        <f t="shared" ref="AEE67:AEE98" si="2435">IFERROR(_xlfn.NUMBERVALUE(MID(AL67, SEARCH("{", AL67)+1, SEARCH("}", AL67)-SEARCH("{", AL67)-1)), 0)</f>
        <v>0</v>
      </c>
      <c r="AEF67">
        <f t="shared" ref="AEF67:AEF98" si="2436">IFERROR(_xlfn.NUMBERVALUE(MID(AM67, SEARCH("{", AM67)+1, SEARCH("}", AM67)-SEARCH("{", AM67)-1)), 0)</f>
        <v>0</v>
      </c>
      <c r="AEG67">
        <f t="shared" ref="AEG67:AEG98" si="2437">IFERROR(_xlfn.NUMBERVALUE(MID(AN67, SEARCH("{", AN67)+1, SEARCH("}", AN67)-SEARCH("{", AN67)-1)), 0)</f>
        <v>0</v>
      </c>
      <c r="AEH67">
        <f t="shared" ref="AEH67:AEH98" si="2438">IFERROR(_xlfn.NUMBERVALUE(MID(AO67, SEARCH("{", AO67)+1, SEARCH("}", AO67)-SEARCH("{", AO67)-1)), 0)</f>
        <v>0</v>
      </c>
      <c r="AEI67">
        <f t="shared" ref="AEI67:AEI98" si="2439">IFERROR(_xlfn.NUMBERVALUE(MID(AP67, SEARCH("{", AP67)+1, SEARCH("}", AP67)-SEARCH("{", AP67)-1)), 0)</f>
        <v>0</v>
      </c>
      <c r="AEJ67">
        <f t="shared" ref="AEJ67:AEJ98" si="2440">IFERROR(_xlfn.NUMBERVALUE(MID(AQ67, SEARCH("{", AQ67)+1, SEARCH("}", AQ67)-SEARCH("{", AQ67)-1)), 0)</f>
        <v>0</v>
      </c>
      <c r="AEK67">
        <f t="shared" ref="AEK67:AEK98" si="2441">IFERROR(_xlfn.NUMBERVALUE(MID(AR67, SEARCH("{", AR67)+1, SEARCH("}", AR67)-SEARCH("{", AR67)-1)), 0)</f>
        <v>0</v>
      </c>
      <c r="AEL67">
        <f t="shared" ref="AEL67:AEL98" si="2442">IFERROR(_xlfn.NUMBERVALUE(MID(AS67, SEARCH("{", AS67)+1, SEARCH("}", AS67)-SEARCH("{", AS67)-1)), 0)</f>
        <v>0</v>
      </c>
      <c r="AEM67">
        <f t="shared" ref="AEM67:AEM98" si="2443">IFERROR(_xlfn.NUMBERVALUE(MID(AT67, SEARCH("{", AT67)+1, SEARCH("}", AT67)-SEARCH("{", AT67)-1)), 0)</f>
        <v>0</v>
      </c>
      <c r="AEN67">
        <f t="shared" ref="AEN67:AEN98" si="2444">IFERROR(_xlfn.NUMBERVALUE(MID(AU67, SEARCH("{", AU67)+1, SEARCH("}", AU67)-SEARCH("{", AU67)-1)), 0)</f>
        <v>0</v>
      </c>
      <c r="AEO67">
        <f t="shared" ref="AEO67:AEO98" si="2445">IFERROR(_xlfn.NUMBERVALUE(MID(AV67, SEARCH("{", AV67)+1, SEARCH("}", AV67)-SEARCH("{", AV67)-1)), 0)</f>
        <v>0</v>
      </c>
      <c r="AEP67">
        <f t="shared" ref="AEP67:AEP98" si="2446">IFERROR(_xlfn.NUMBERVALUE(MID(AW67, SEARCH("{", AW67)+1, SEARCH("}", AW67)-SEARCH("{", AW67)-1)), 0)</f>
        <v>0</v>
      </c>
      <c r="AEQ67">
        <f t="shared" ref="AEQ67:AEQ98" si="2447">IFERROR(_xlfn.NUMBERVALUE(MID(AX67, SEARCH("{", AX67)+1, SEARCH("}", AX67)-SEARCH("{", AX67)-1)), 0)</f>
        <v>0</v>
      </c>
      <c r="AER67">
        <f t="shared" ref="AER67:AER98" si="2448">IFERROR(_xlfn.NUMBERVALUE(MID(AY67, SEARCH("{", AY67)+1, SEARCH("}", AY67)-SEARCH("{", AY67)-1)), 0)</f>
        <v>0</v>
      </c>
      <c r="AES67">
        <f t="shared" ref="AES67:AES98" si="2449">IFERROR(_xlfn.NUMBERVALUE(MID(AZ67, SEARCH("{", AZ67)+1, SEARCH("}", AZ67)-SEARCH("{", AZ67)-1)), 0)</f>
        <v>0</v>
      </c>
      <c r="AET67">
        <f t="shared" ref="AET67:AET98" si="2450">IFERROR(_xlfn.NUMBERVALUE(MID(BA67, SEARCH("{", BA67)+1, SEARCH("}", BA67)-SEARCH("{", BA67)-1)), 0)</f>
        <v>0</v>
      </c>
      <c r="AEU67">
        <f t="shared" ref="AEU67:AEU98" si="2451">IFERROR(_xlfn.NUMBERVALUE(MID(BB67, SEARCH("{", BB67)+1, SEARCH("}", BB67)-SEARCH("{", BB67)-1)), 0)</f>
        <v>0</v>
      </c>
      <c r="AEV67">
        <f t="shared" ref="AEV67:AEV98" si="2452">IFERROR(_xlfn.NUMBERVALUE(MID(BC67, SEARCH("{", BC67)+1, SEARCH("}", BC67)-SEARCH("{", BC67)-1)), 0)</f>
        <v>0</v>
      </c>
      <c r="AEW67">
        <f t="shared" ref="AEW67:AEW98" si="2453">IFERROR(_xlfn.NUMBERVALUE(MID(BD67, SEARCH("{", BD67)+1, SEARCH("}", BD67)-SEARCH("{", BD67)-1)), 0)</f>
        <v>0</v>
      </c>
      <c r="AEX67">
        <f t="shared" ref="AEX67:AEX98" si="2454">IFERROR(_xlfn.NUMBERVALUE(MID(BE67, SEARCH("{", BE67)+1, SEARCH("}", BE67)-SEARCH("{", BE67)-1)), 0)</f>
        <v>0</v>
      </c>
      <c r="AEY67">
        <f t="shared" ref="AEY67:AEY98" si="2455">IFERROR(_xlfn.NUMBERVALUE(MID(BF67, SEARCH("{", BF67)+1, SEARCH("}", BF67)-SEARCH("{", BF67)-1)), 0)</f>
        <v>0</v>
      </c>
      <c r="AEZ67">
        <f t="shared" ref="AEZ67:AEZ98" si="2456">IFERROR(_xlfn.NUMBERVALUE(MID(BG67, SEARCH("{", BG67)+1, SEARCH("}", BG67)-SEARCH("{", BG67)-1)), 0)</f>
        <v>0</v>
      </c>
      <c r="AFA67">
        <f t="shared" ref="AFA67:AFA98" si="2457">IFERROR(_xlfn.NUMBERVALUE(MID(BH67, SEARCH("{", BH67)+1, SEARCH("}", BH67)-SEARCH("{", BH67)-1)), 0)</f>
        <v>0</v>
      </c>
      <c r="AFB67">
        <f t="shared" ref="AFB67:AFB98" si="2458">IFERROR(_xlfn.NUMBERVALUE(MID(BI67, SEARCH("{", BI67)+1, SEARCH("}", BI67)-SEARCH("{", BI67)-1)), 0)</f>
        <v>0</v>
      </c>
      <c r="AFC67">
        <f t="shared" ref="AFC67:AFC98" si="2459">IFERROR(_xlfn.NUMBERVALUE(MID(BJ67, SEARCH("{", BJ67)+1, SEARCH("}", BJ67)-SEARCH("{", BJ67)-1)), 0)</f>
        <v>0</v>
      </c>
      <c r="AFD67">
        <f t="shared" ref="AFD67:AFD98" si="2460">IFERROR(_xlfn.NUMBERVALUE(MID(BK67, SEARCH("{", BK67)+1, SEARCH("}", BK67)-SEARCH("{", BK67)-1)), 0)</f>
        <v>0</v>
      </c>
      <c r="AFE67">
        <f t="shared" ref="AFE67:AFE98" si="2461">IFERROR(_xlfn.NUMBERVALUE(MID(BL67, SEARCH("{", BL67)+1, SEARCH("}", BL67)-SEARCH("{", BL67)-1)), 0)</f>
        <v>0</v>
      </c>
      <c r="AFF67">
        <f t="shared" ref="AFF67:AFF98" si="2462">IFERROR(_xlfn.NUMBERVALUE(MID(BM67, SEARCH("{", BM67)+1, SEARCH("}", BM67)-SEARCH("{", BM67)-1)), 0)</f>
        <v>0</v>
      </c>
      <c r="AFG67">
        <f t="shared" ref="AFG67:AFG98" si="2463">IFERROR(_xlfn.NUMBERVALUE(MID(BN67, SEARCH("{", BN67)+1, SEARCH("}", BN67)-SEARCH("{", BN67)-1)), 0)</f>
        <v>0</v>
      </c>
      <c r="AFH67">
        <f t="shared" ref="AFH67:AFH98" si="2464">IFERROR(_xlfn.NUMBERVALUE(MID(BO67, SEARCH("{", BO67)+1, SEARCH("}", BO67)-SEARCH("{", BO67)-1)), 0)</f>
        <v>0</v>
      </c>
      <c r="AFI67">
        <f t="shared" ref="AFI67:AFI98" si="2465">IFERROR(_xlfn.NUMBERVALUE(MID(BP67, SEARCH("{", BP67)+1, SEARCH("}", BP67)-SEARCH("{", BP67)-1)), 0)</f>
        <v>0</v>
      </c>
      <c r="AFJ67">
        <f t="shared" ref="AFJ67:AFJ98" si="2466">IFERROR(_xlfn.NUMBERVALUE(MID(BQ67, SEARCH("{", BQ67)+1, SEARCH("}", BQ67)-SEARCH("{", BQ67)-1)), 0)</f>
        <v>0</v>
      </c>
      <c r="AFK67">
        <f t="shared" ref="AFK67:AFK98" si="2467">IFERROR(_xlfn.NUMBERVALUE(MID(BR67, SEARCH("{", BR67)+1, SEARCH("}", BR67)-SEARCH("{", BR67)-1)), 0)</f>
        <v>0</v>
      </c>
      <c r="AFL67">
        <f t="shared" ref="AFL67:AFL98" si="2468">IFERROR(_xlfn.NUMBERVALUE(MID(BS67, SEARCH("{", BS67)+1, SEARCH("}", BS67)-SEARCH("{", BS67)-1)), 0)</f>
        <v>0</v>
      </c>
      <c r="AFM67">
        <f t="shared" ref="AFM67:AFM98" si="2469">IFERROR(_xlfn.NUMBERVALUE(MID(BT67, SEARCH("{", BT67)+1, SEARCH("}", BT67)-SEARCH("{", BT67)-1)), 0)</f>
        <v>0</v>
      </c>
      <c r="AFN67">
        <f t="shared" ref="AFN67:AFN98" si="2470">IFERROR(_xlfn.NUMBERVALUE(MID(BU67, SEARCH("{", BU67)+1, SEARCH("}", BU67)-SEARCH("{", BU67)-1)), 0)</f>
        <v>0</v>
      </c>
      <c r="AFO67">
        <f t="shared" ref="AFO67:AFO98" si="2471">IFERROR(_xlfn.NUMBERVALUE(MID(BV67, SEARCH("{", BV67)+1, SEARCH("}", BV67)-SEARCH("{", BV67)-1)), 0)</f>
        <v>0</v>
      </c>
      <c r="AFP67">
        <f t="shared" ref="AFP67:AFP98" si="2472">IFERROR(_xlfn.NUMBERVALUE(MID(BW67, SEARCH("{", BW67)+1, SEARCH("}", BW67)-SEARCH("{", BW67)-1)), 0)</f>
        <v>0</v>
      </c>
      <c r="AFQ67">
        <f t="shared" ref="AFQ67:AFQ98" si="2473">IFERROR(_xlfn.NUMBERVALUE(MID(BX67, SEARCH("{", BX67)+1, SEARCH("}", BX67)-SEARCH("{", BX67)-1)), 0)</f>
        <v>0</v>
      </c>
      <c r="AFR67">
        <f t="shared" ref="AFR67:AFR98" si="2474">IFERROR(_xlfn.NUMBERVALUE(MID(BY67, SEARCH("{", BY67)+1, SEARCH("}", BY67)-SEARCH("{", BY67)-1)), 0)</f>
        <v>0</v>
      </c>
      <c r="AFS67">
        <f t="shared" ref="AFS67:AFS98" si="2475">IFERROR(_xlfn.NUMBERVALUE(MID(BZ67, SEARCH("{", BZ67)+1, SEARCH("}", BZ67)-SEARCH("{", BZ67)-1)), 0)</f>
        <v>0</v>
      </c>
      <c r="AFT67">
        <f t="shared" ref="AFT67:AFT98" si="2476">IFERROR(_xlfn.NUMBERVALUE(MID(CA67, SEARCH("{", CA67)+1, SEARCH("}", CA67)-SEARCH("{", CA67)-1)), 0)</f>
        <v>0</v>
      </c>
      <c r="AFU67">
        <f t="shared" ref="AFU67:AFU98" si="2477">IFERROR(_xlfn.NUMBERVALUE(MID(CB67, SEARCH("{", CB67)+1, SEARCH("}", CB67)-SEARCH("{", CB67)-1)), 0)</f>
        <v>0</v>
      </c>
      <c r="AFV67">
        <f t="shared" ref="AFV67:AFV98" si="2478">IFERROR(_xlfn.NUMBERVALUE(MID(CC67, SEARCH("{", CC67)+1, SEARCH("}", CC67)-SEARCH("{", CC67)-1)), 0)</f>
        <v>0</v>
      </c>
      <c r="AFW67">
        <f t="shared" ref="AFW67:AFW98" si="2479">IFERROR(_xlfn.NUMBERVALUE(MID(CD67, SEARCH("{", CD67)+1, SEARCH("}", CD67)-SEARCH("{", CD67)-1)), 0)</f>
        <v>0</v>
      </c>
      <c r="AFX67">
        <f t="shared" ref="AFX67:AFX98" si="2480">IFERROR(_xlfn.NUMBERVALUE(MID(CE67, SEARCH("{", CE67)+1, SEARCH("}", CE67)-SEARCH("{", CE67)-1)), 0)</f>
        <v>0</v>
      </c>
      <c r="AFY67">
        <f t="shared" ref="AFY67:AFY98" si="2481">IFERROR(_xlfn.NUMBERVALUE(MID(CF67, SEARCH("{", CF67)+1, SEARCH("}", CF67)-SEARCH("{", CF67)-1)), 0)</f>
        <v>0</v>
      </c>
      <c r="AFZ67">
        <f t="shared" ref="AFZ67:AFZ98" si="2482">IFERROR(_xlfn.NUMBERVALUE(MID(CG67, SEARCH("{", CG67)+1, SEARCH("}", CG67)-SEARCH("{", CG67)-1)), 0)</f>
        <v>0</v>
      </c>
      <c r="AGA67">
        <f t="shared" ref="AGA67:AGA98" si="2483">IFERROR(_xlfn.NUMBERVALUE(MID(CH67, SEARCH("{", CH67)+1, SEARCH("}", CH67)-SEARCH("{", CH67)-1)), 0)</f>
        <v>0</v>
      </c>
      <c r="AGB67">
        <f t="shared" ref="AGB67:AGB98" si="2484">IFERROR(_xlfn.NUMBERVALUE(MID(CI67, SEARCH("{", CI67)+1, SEARCH("}", CI67)-SEARCH("{", CI67)-1)), 0)</f>
        <v>0</v>
      </c>
      <c r="AGC67">
        <f t="shared" ref="AGC67:AGC98" si="2485">IFERROR(_xlfn.NUMBERVALUE(MID(CJ67, SEARCH("{", CJ67)+1, SEARCH("}", CJ67)-SEARCH("{", CJ67)-1)), 0)</f>
        <v>0</v>
      </c>
      <c r="AGD67">
        <f t="shared" ref="AGD67:AGD98" si="2486">IFERROR(_xlfn.NUMBERVALUE(MID(CK67, SEARCH("{", CK67)+1, SEARCH("}", CK67)-SEARCH("{", CK67)-1)), 0)</f>
        <v>0</v>
      </c>
      <c r="AGE67">
        <f t="shared" ref="AGE67:AGE98" si="2487">IFERROR(_xlfn.NUMBERVALUE(MID(CL67, SEARCH("{", CL67)+1, SEARCH("}", CL67)-SEARCH("{", CL67)-1)), 0)</f>
        <v>0</v>
      </c>
      <c r="AGF67">
        <f t="shared" ref="AGF67:AGF98" si="2488">IFERROR(_xlfn.NUMBERVALUE(MID(CM67, SEARCH("{", CM67)+1, SEARCH("}", CM67)-SEARCH("{", CM67)-1)), 0)</f>
        <v>0</v>
      </c>
      <c r="AGG67">
        <f t="shared" ref="AGG67:AGG98" si="2489">IFERROR(_xlfn.NUMBERVALUE(MID(CN67, SEARCH("{", CN67)+1, SEARCH("}", CN67)-SEARCH("{", CN67)-1)), 0)</f>
        <v>0</v>
      </c>
      <c r="AGH67">
        <f t="shared" ref="AGH67:AGH98" si="2490">IFERROR(_xlfn.NUMBERVALUE(MID(CO67, SEARCH("{", CO67)+1, SEARCH("}", CO67)-SEARCH("{", CO67)-1)), 0)</f>
        <v>0</v>
      </c>
      <c r="AGI67">
        <f t="shared" ref="AGI67:AGI98" si="2491">IFERROR(_xlfn.NUMBERVALUE(MID(CP67, SEARCH("{", CP67)+1, SEARCH("}", CP67)-SEARCH("{", CP67)-1)), 0)</f>
        <v>0</v>
      </c>
      <c r="AGJ67">
        <f t="shared" ref="AGJ67:AGJ98" si="2492">IFERROR(_xlfn.NUMBERVALUE(MID(CQ67, SEARCH("{", CQ67)+1, SEARCH("}", CQ67)-SEARCH("{", CQ67)-1)), 0)</f>
        <v>0</v>
      </c>
      <c r="AGK67">
        <f t="shared" ref="AGK67:AGK98" si="2493">IFERROR(_xlfn.NUMBERVALUE(MID(CR67, SEARCH("{", CR67)+1, SEARCH("}", CR67)-SEARCH("{", CR67)-1)), 0)</f>
        <v>0</v>
      </c>
      <c r="AGM67" s="88">
        <f t="shared" ref="AGM67:AGM98" si="2494">SUM(AJX67:AND67)</f>
        <v>65.25</v>
      </c>
      <c r="AGN67" s="88">
        <v>65.25</v>
      </c>
      <c r="AGO67">
        <v>10</v>
      </c>
      <c r="AGP67">
        <f t="shared" ref="AGP67:AGP98" si="2495">IFERROR(IF(LEFT(L67, 1)="H", $AGO67, ROUNDUP((MID(L67, SEARCH("!", L67)+1, SEARCH("+", L67)-SEARCH("!", L67)-1))/16,0)),0)</f>
        <v>10</v>
      </c>
      <c r="AGQ67">
        <f t="shared" ref="AGQ67:AGQ98" si="2496">IFERROR(IF(LEFT(M67, 1)="H", $AGO67, ROUNDUP((MID(M67, SEARCH("!", M67)+1, SEARCH("+", M67)-SEARCH("!", M67)-1))/16,0)),0)</f>
        <v>10</v>
      </c>
      <c r="AGR67">
        <f t="shared" ref="AGR67:AGR98" si="2497">IFERROR(IF(LEFT(N67, 1)="H", $AGO67, ROUNDUP((MID(N67, SEARCH("!", N67)+1, SEARCH("+", N67)-SEARCH("!", N67)-1))/16,0)),0)</f>
        <v>10</v>
      </c>
      <c r="AGS67">
        <f t="shared" ref="AGS67:AGS98" si="2498">IFERROR(IF(LEFT(O67, 1)="H", $AGO67, ROUNDUP((MID(O67, SEARCH("!", O67)+1, SEARCH("+", O67)-SEARCH("!", O67)-1))/16,0)),0)</f>
        <v>0</v>
      </c>
      <c r="AGT67">
        <f t="shared" ref="AGT67:AGT98" si="2499">IFERROR(IF(LEFT(P67, 1)="H", $AGO67, ROUNDUP((MID(P67, SEARCH("!", P67)+1, SEARCH("+", P67)-SEARCH("!", P67)-1))/16,0)),0)</f>
        <v>0</v>
      </c>
      <c r="AGU67">
        <f t="shared" ref="AGU67:AGU98" si="2500">IFERROR(IF(LEFT(Q67, 1)="H", $AGO67, ROUNDUP((MID(Q67, SEARCH("!", Q67)+1, SEARCH("+", Q67)-SEARCH("!", Q67)-1))/16,0)),0)</f>
        <v>10</v>
      </c>
      <c r="AGV67">
        <f t="shared" ref="AGV67:AGV98" si="2501">IFERROR(IF(LEFT(R67, 1)="H", $AGO67, ROUNDUP((MID(R67, SEARCH("!", R67)+1, SEARCH("+", R67)-SEARCH("!", R67)-1))/16,0)),0)</f>
        <v>3</v>
      </c>
      <c r="AGW67">
        <f t="shared" ref="AGW67:AGW98" si="2502">IFERROR(IF(LEFT(S67, 1)="H", $AGO67, ROUNDUP((MID(S67, SEARCH("!", S67)+1, SEARCH("+", S67)-SEARCH("!", S67)-1))/16,0)),0)</f>
        <v>4</v>
      </c>
      <c r="AGX67">
        <f t="shared" ref="AGX67:AGX98" si="2503">IFERROR(IF(LEFT(T67, 1)="H", $AGO67, ROUNDUP((MID(T67, SEARCH("!", T67)+1, SEARCH("+", T67)-SEARCH("!", T67)-1))/16,0)),0)</f>
        <v>10</v>
      </c>
      <c r="AGY67">
        <f t="shared" ref="AGY67:AGY98" si="2504">IFERROR(IF(LEFT(U67, 1)="H", $AGO67, ROUNDUP((MID(U67, SEARCH("!", U67)+1, SEARCH("+", U67)-SEARCH("!", U67)-1))/16,0)),0)</f>
        <v>10</v>
      </c>
      <c r="AGZ67">
        <f t="shared" ref="AGZ67:AGZ98" si="2505">IFERROR(IF(LEFT(V67, 1)="H", $AGO67, ROUNDUP((MID(V67, SEARCH("!", V67)+1, SEARCH("+", V67)-SEARCH("!", V67)-1))/16,0)),0)</f>
        <v>7</v>
      </c>
      <c r="AHA67">
        <f t="shared" ref="AHA67:AHA98" si="2506">IFERROR(IF(LEFT(W67, 1)="H", $AGO67, ROUNDUP((MID(W67, SEARCH("!", W67)+1, SEARCH("+", W67)-SEARCH("!", W67)-1))/16,0)),0)</f>
        <v>0</v>
      </c>
      <c r="AHB67">
        <f t="shared" ref="AHB67:AHB98" si="2507">IFERROR(IF(LEFT(X67, 1)="H", $AGO67, ROUNDUP((MID(X67, SEARCH("!", X67)+1, SEARCH("+", X67)-SEARCH("!", X67)-1))/16,0)),0)</f>
        <v>0</v>
      </c>
      <c r="AHC67">
        <f t="shared" ref="AHC67:AHC98" si="2508">IFERROR(IF(LEFT(Y67, 1)="H", $AGO67, ROUNDUP((MID(Y67, SEARCH("!", Y67)+1, SEARCH("+", Y67)-SEARCH("!", Y67)-1))/16,0)),0)</f>
        <v>0</v>
      </c>
      <c r="AHD67">
        <f t="shared" ref="AHD67:AHD98" si="2509">IFERROR(IF(LEFT(Z67, 1)="H", $AGO67, ROUNDUP((MID(Z67, SEARCH("!", Z67)+1, SEARCH("+", Z67)-SEARCH("!", Z67)-1))/16,0)),0)</f>
        <v>0</v>
      </c>
      <c r="AHE67">
        <f t="shared" ref="AHE67:AHE98" si="2510">IFERROR(IF(LEFT(AA67, 1)="H", $AGO67, ROUNDUP((MID(AA67, SEARCH("!", AA67)+1, SEARCH("+", AA67)-SEARCH("!", AA67)-1))/16,0)),0)</f>
        <v>0</v>
      </c>
      <c r="AHF67">
        <f t="shared" ref="AHF67:AHF98" si="2511">IFERROR(IF(LEFT(AB67, 1)="H", $AGO67, ROUNDUP((MID(AB67, SEARCH("!", AB67)+1, SEARCH("+", AB67)-SEARCH("!", AB67)-1))/16,0)),0)</f>
        <v>0</v>
      </c>
      <c r="AHG67">
        <f t="shared" ref="AHG67:AHG98" si="2512">IFERROR(IF(LEFT(AC67, 1)="H", $AGO67, ROUNDUP((MID(AC67, SEARCH("!", AC67)+1, SEARCH("+", AC67)-SEARCH("!", AC67)-1))/16,0)),0)</f>
        <v>0</v>
      </c>
      <c r="AHH67">
        <f t="shared" ref="AHH67:AHH98" si="2513">IFERROR(IF(LEFT(AD67, 1)="H", $AGO67, ROUNDUP((MID(AD67, SEARCH("!", AD67)+1, SEARCH("+", AD67)-SEARCH("!", AD67)-1))/16,0)),0)</f>
        <v>0</v>
      </c>
      <c r="AHI67">
        <f t="shared" ref="AHI67:AHI98" si="2514">IFERROR(IF(LEFT(AE67, 1)="H", $AGO67, ROUNDUP((MID(AE67, SEARCH("!", AE67)+1, SEARCH("+", AE67)-SEARCH("!", AE67)-1))/16,0)),0)</f>
        <v>0</v>
      </c>
      <c r="AHJ67">
        <f t="shared" ref="AHJ67:AHJ98" si="2515">IFERROR(IF(LEFT(AF67, 1)="H", $AGO67, ROUNDUP((MID(AF67, SEARCH("!", AF67)+1, SEARCH("+", AF67)-SEARCH("!", AF67)-1))/16,0)),0)</f>
        <v>0</v>
      </c>
      <c r="AHK67">
        <f t="shared" ref="AHK67:AHK98" si="2516">IFERROR(IF(LEFT(AG67, 1)="H", $AGO67, ROUNDUP((MID(AG67, SEARCH("!", AG67)+1, SEARCH("+", AG67)-SEARCH("!", AG67)-1))/16,0)),0)</f>
        <v>0</v>
      </c>
      <c r="AHL67">
        <f t="shared" ref="AHL67:AHL98" si="2517">IFERROR(IF(LEFT(AH67, 1)="H", $AGO67, ROUNDUP((MID(AH67, SEARCH("!", AH67)+1, SEARCH("+", AH67)-SEARCH("!", AH67)-1))/16,0)),0)</f>
        <v>0</v>
      </c>
      <c r="AHM67">
        <f t="shared" ref="AHM67:AHM98" si="2518">IFERROR(IF(LEFT(AI67, 1)="H", $AGO67, ROUNDUP((MID(AI67, SEARCH("!", AI67)+1, SEARCH("+", AI67)-SEARCH("!", AI67)-1))/16,0)),0)</f>
        <v>0</v>
      </c>
      <c r="AHN67">
        <f t="shared" ref="AHN67:AHN98" si="2519">IFERROR(IF(LEFT(AJ67, 1)="H", $AGO67, ROUNDUP((MID(AJ67, SEARCH("!", AJ67)+1, SEARCH("+", AJ67)-SEARCH("!", AJ67)-1))/16,0)),0)</f>
        <v>0</v>
      </c>
      <c r="AHO67">
        <f t="shared" ref="AHO67:AHO98" si="2520">IFERROR(IF(LEFT(AK67, 1)="H", $AGO67, ROUNDUP((MID(AK67, SEARCH("!", AK67)+1, SEARCH("+", AK67)-SEARCH("!", AK67)-1))/16,0)),0)</f>
        <v>0</v>
      </c>
      <c r="AHP67">
        <f t="shared" ref="AHP67:AHP98" si="2521">IFERROR(IF(LEFT(AL67, 1)="H", $AGO67, ROUNDUP((MID(AL67, SEARCH("!", AL67)+1, SEARCH("+", AL67)-SEARCH("!", AL67)-1))/16,0)),0)</f>
        <v>0</v>
      </c>
      <c r="AHQ67">
        <f t="shared" ref="AHQ67:AHQ98" si="2522">IFERROR(IF(LEFT(AM67, 1)="H", $AGO67, ROUNDUP((MID(AM67, SEARCH("!", AM67)+1, SEARCH("+", AM67)-SEARCH("!", AM67)-1))/16,0)),0)</f>
        <v>0</v>
      </c>
      <c r="AHR67">
        <f t="shared" ref="AHR67:AHR98" si="2523">IFERROR(IF(LEFT(AN67, 1)="H", $AGO67, ROUNDUP((MID(AN67, SEARCH("!", AN67)+1, SEARCH("+", AN67)-SEARCH("!", AN67)-1))/16,0)),0)</f>
        <v>0</v>
      </c>
      <c r="AHS67">
        <f t="shared" ref="AHS67:AHS98" si="2524">IFERROR(IF(LEFT(AO67, 1)="H", $AGO67, ROUNDUP((MID(AO67, SEARCH("!", AO67)+1, SEARCH("+", AO67)-SEARCH("!", AO67)-1))/16,0)),0)</f>
        <v>0</v>
      </c>
      <c r="AHT67">
        <f t="shared" ref="AHT67:AHT98" si="2525">IFERROR(IF(LEFT(AP67, 1)="H", $AGO67, ROUNDUP((MID(AP67, SEARCH("!", AP67)+1, SEARCH("+", AP67)-SEARCH("!", AP67)-1))/16,0)),0)</f>
        <v>0</v>
      </c>
      <c r="AHU67">
        <f t="shared" ref="AHU67:AHU98" si="2526">IFERROR(IF(LEFT(AQ67, 1)="H", $AGO67, ROUNDUP((MID(AQ67, SEARCH("!", AQ67)+1, SEARCH("+", AQ67)-SEARCH("!", AQ67)-1))/16,0)),0)</f>
        <v>0</v>
      </c>
      <c r="AHV67">
        <f t="shared" ref="AHV67:AHV98" si="2527">IFERROR(IF(LEFT(AR67, 1)="H", $AGO67, ROUNDUP((MID(AR67, SEARCH("!", AR67)+1, SEARCH("+", AR67)-SEARCH("!", AR67)-1))/16,0)),0)</f>
        <v>0</v>
      </c>
      <c r="AHW67">
        <f t="shared" ref="AHW67:AHW98" si="2528">IFERROR(IF(LEFT(AS67, 1)="H", $AGO67, ROUNDUP((MID(AS67, SEARCH("!", AS67)+1, SEARCH("+", AS67)-SEARCH("!", AS67)-1))/16,0)),0)</f>
        <v>0</v>
      </c>
      <c r="AHX67">
        <f t="shared" ref="AHX67:AHX98" si="2529">IFERROR(IF(LEFT(AT67, 1)="H", $AGO67, ROUNDUP((MID(AT67, SEARCH("!", AT67)+1, SEARCH("+", AT67)-SEARCH("!", AT67)-1))/16,0)),0)</f>
        <v>0</v>
      </c>
      <c r="AHY67">
        <f t="shared" ref="AHY67:AHY98" si="2530">IFERROR(IF(LEFT(AU67, 1)="H", $AGO67, ROUNDUP((MID(AU67, SEARCH("!", AU67)+1, SEARCH("+", AU67)-SEARCH("!", AU67)-1))/16,0)),0)</f>
        <v>0</v>
      </c>
      <c r="AHZ67">
        <f t="shared" ref="AHZ67:AHZ98" si="2531">IFERROR(IF(LEFT(AV67, 1)="H", $AGO67, ROUNDUP((MID(AV67, SEARCH("!", AV67)+1, SEARCH("+", AV67)-SEARCH("!", AV67)-1))/16,0)),0)</f>
        <v>0</v>
      </c>
      <c r="AIA67">
        <f t="shared" ref="AIA67:AIA98" si="2532">IFERROR(IF(LEFT(AW67, 1)="H", $AGO67, ROUNDUP((MID(AW67, SEARCH("!", AW67)+1, SEARCH("+", AW67)-SEARCH("!", AW67)-1))/16,0)),0)</f>
        <v>0</v>
      </c>
      <c r="AIB67">
        <f t="shared" ref="AIB67:AIB98" si="2533">IFERROR(IF(LEFT(AX67, 1)="H", $AGO67, ROUNDUP((MID(AX67, SEARCH("!", AX67)+1, SEARCH("+", AX67)-SEARCH("!", AX67)-1))/16,0)),0)</f>
        <v>0</v>
      </c>
      <c r="AIC67">
        <f t="shared" ref="AIC67:AIC98" si="2534">IFERROR(IF(LEFT(AY67, 1)="H", $AGO67, ROUNDUP((MID(AY67, SEARCH("!", AY67)+1, SEARCH("+", AY67)-SEARCH("!", AY67)-1))/16,0)),0)</f>
        <v>0</v>
      </c>
      <c r="AID67">
        <f t="shared" ref="AID67:AID98" si="2535">IFERROR(IF(LEFT(AZ67, 1)="H", $AGO67, ROUNDUP((MID(AZ67, SEARCH("!", AZ67)+1, SEARCH("+", AZ67)-SEARCH("!", AZ67)-1))/16,0)),0)</f>
        <v>0</v>
      </c>
      <c r="AIE67">
        <f t="shared" ref="AIE67:AIE98" si="2536">IFERROR(IF(LEFT(BA67, 1)="H", $AGO67, ROUNDUP((MID(BA67, SEARCH("!", BA67)+1, SEARCH("+", BA67)-SEARCH("!", BA67)-1))/16,0)),0)</f>
        <v>0</v>
      </c>
      <c r="AIF67">
        <f t="shared" ref="AIF67:AIF98" si="2537">IFERROR(IF(LEFT(BB67, 1)="H", $AGO67, ROUNDUP((MID(BB67, SEARCH("!", BB67)+1, SEARCH("+", BB67)-SEARCH("!", BB67)-1))/16,0)),0)</f>
        <v>0</v>
      </c>
      <c r="AIG67">
        <f t="shared" ref="AIG67:AIG98" si="2538">IFERROR(IF(LEFT(BC67, 1)="H", $AGO67, ROUNDUP((MID(BC67, SEARCH("!", BC67)+1, SEARCH("+", BC67)-SEARCH("!", BC67)-1))/16,0)),0)</f>
        <v>0</v>
      </c>
      <c r="AIH67">
        <f t="shared" ref="AIH67:AIH98" si="2539">IFERROR(IF(LEFT(BD67, 1)="H", $AGO67, ROUNDUP((MID(BD67, SEARCH("!", BD67)+1, SEARCH("+", BD67)-SEARCH("!", BD67)-1))/16,0)),0)</f>
        <v>0</v>
      </c>
      <c r="AII67">
        <f t="shared" ref="AII67:AII98" si="2540">IFERROR(IF(LEFT(BE67, 1)="H", $AGO67, ROUNDUP((MID(BE67, SEARCH("!", BE67)+1, SEARCH("+", BE67)-SEARCH("!", BE67)-1))/16,0)),0)</f>
        <v>0</v>
      </c>
      <c r="AIJ67">
        <f t="shared" ref="AIJ67:AIJ98" si="2541">IFERROR(IF(LEFT(BF67, 1)="H", $AGO67, ROUNDUP((MID(BF67, SEARCH("!", BF67)+1, SEARCH("+", BF67)-SEARCH("!", BF67)-1))/16,0)),0)</f>
        <v>0</v>
      </c>
      <c r="AIK67">
        <f t="shared" ref="AIK67:AIK98" si="2542">IFERROR(IF(LEFT(BG67, 1)="H", $AGO67, ROUNDUP((MID(BG67, SEARCH("!", BG67)+1, SEARCH("+", BG67)-SEARCH("!", BG67)-1))/16,0)),0)</f>
        <v>0</v>
      </c>
      <c r="AIL67">
        <f t="shared" ref="AIL67:AIL98" si="2543">IFERROR(IF(LEFT(BH67, 1)="H", $AGO67, ROUNDUP((MID(BH67, SEARCH("!", BH67)+1, SEARCH("+", BH67)-SEARCH("!", BH67)-1))/16,0)),0)</f>
        <v>0</v>
      </c>
      <c r="AIM67">
        <f t="shared" ref="AIM67:AIM98" si="2544">IFERROR(IF(LEFT(BI67, 1)="H", $AGO67, ROUNDUP((MID(BI67, SEARCH("!", BI67)+1, SEARCH("+", BI67)-SEARCH("!", BI67)-1))/16,0)),0)</f>
        <v>0</v>
      </c>
      <c r="AIN67">
        <f t="shared" ref="AIN67:AIN98" si="2545">IFERROR(IF(LEFT(BJ67, 1)="H", $AGO67, ROUNDUP((MID(BJ67, SEARCH("!", BJ67)+1, SEARCH("+", BJ67)-SEARCH("!", BJ67)-1))/16,0)),0)</f>
        <v>0</v>
      </c>
      <c r="AIO67">
        <f t="shared" ref="AIO67:AIO98" si="2546">IFERROR(IF(LEFT(BK67, 1)="H", $AGO67, ROUNDUP((MID(BK67, SEARCH("!", BK67)+1, SEARCH("+", BK67)-SEARCH("!", BK67)-1))/16,0)),0)</f>
        <v>0</v>
      </c>
      <c r="AIP67">
        <f t="shared" ref="AIP67:AIP98" si="2547">IFERROR(IF(LEFT(BL67, 1)="H", $AGO67, ROUNDUP((MID(BL67, SEARCH("!", BL67)+1, SEARCH("+", BL67)-SEARCH("!", BL67)-1))/16,0)),0)</f>
        <v>0</v>
      </c>
      <c r="AIQ67">
        <f t="shared" ref="AIQ67:AIQ98" si="2548">IFERROR(IF(LEFT(BM67, 1)="H", $AGO67, ROUNDUP((MID(BM67, SEARCH("!", BM67)+1, SEARCH("+", BM67)-SEARCH("!", BM67)-1))/16,0)),0)</f>
        <v>0</v>
      </c>
      <c r="AIR67">
        <f t="shared" ref="AIR67:AIR98" si="2549">IFERROR(IF(LEFT(BN67, 1)="H", $AGO67, ROUNDUP((MID(BN67, SEARCH("!", BN67)+1, SEARCH("+", BN67)-SEARCH("!", BN67)-1))/16,0)),0)</f>
        <v>0</v>
      </c>
      <c r="AIS67">
        <f t="shared" ref="AIS67:AIS98" si="2550">IFERROR(IF(LEFT(BO67, 1)="H", $AGO67, ROUNDUP((MID(BO67, SEARCH("!", BO67)+1, SEARCH("+", BO67)-SEARCH("!", BO67)-1))/16,0)),0)</f>
        <v>0</v>
      </c>
      <c r="AIT67">
        <f t="shared" ref="AIT67:AIT98" si="2551">IFERROR(IF(LEFT(BP67, 1)="H", $AGO67, ROUNDUP((MID(BP67, SEARCH("!", BP67)+1, SEARCH("+", BP67)-SEARCH("!", BP67)-1))/16,0)),0)</f>
        <v>0</v>
      </c>
      <c r="AIU67">
        <f t="shared" ref="AIU67:AIU98" si="2552">IFERROR(IF(LEFT(BQ67, 1)="H", $AGO67, ROUNDUP((MID(BQ67, SEARCH("!", BQ67)+1, SEARCH("+", BQ67)-SEARCH("!", BQ67)-1))/16,0)),0)</f>
        <v>0</v>
      </c>
      <c r="AIV67">
        <f t="shared" ref="AIV67:AIV98" si="2553">IFERROR(IF(LEFT(BR67, 1)="H", $AGO67, ROUNDUP((MID(BR67, SEARCH("!", BR67)+1, SEARCH("+", BR67)-SEARCH("!", BR67)-1))/16,0)),0)</f>
        <v>0</v>
      </c>
      <c r="AIW67">
        <f t="shared" ref="AIW67:AIW98" si="2554">IFERROR(IF(LEFT(BS67, 1)="H", $AGO67, ROUNDUP((MID(BS67, SEARCH("!", BS67)+1, SEARCH("+", BS67)-SEARCH("!", BS67)-1))/16,0)),0)</f>
        <v>0</v>
      </c>
      <c r="AIX67">
        <f t="shared" ref="AIX67:AIX98" si="2555">IFERROR(IF(LEFT(BT67, 1)="H", $AGO67, ROUNDUP((MID(BT67, SEARCH("!", BT67)+1, SEARCH("+", BT67)-SEARCH("!", BT67)-1))/16,0)),0)</f>
        <v>0</v>
      </c>
      <c r="AIY67">
        <f t="shared" ref="AIY67:AIY98" si="2556">IFERROR(IF(LEFT(BU67, 1)="H", $AGO67, ROUNDUP((MID(BU67, SEARCH("!", BU67)+1, SEARCH("+", BU67)-SEARCH("!", BU67)-1))/16,0)),0)</f>
        <v>0</v>
      </c>
      <c r="AIZ67">
        <f t="shared" ref="AIZ67:AIZ98" si="2557">IFERROR(IF(LEFT(BV67, 1)="H", $AGO67, ROUNDUP((MID(BV67, SEARCH("!", BV67)+1, SEARCH("+", BV67)-SEARCH("!", BV67)-1))/16,0)),0)</f>
        <v>0</v>
      </c>
      <c r="AJA67">
        <f t="shared" ref="AJA67:AJA98" si="2558">IFERROR(IF(LEFT(BW67, 1)="H", $AGO67, ROUNDUP((MID(BW67, SEARCH("!", BW67)+1, SEARCH("+", BW67)-SEARCH("!", BW67)-1))/16,0)),0)</f>
        <v>0</v>
      </c>
      <c r="AJB67">
        <f t="shared" ref="AJB67:AJB98" si="2559">IFERROR(IF(LEFT(BX67, 1)="H", $AGO67, ROUNDUP((MID(BX67, SEARCH("!", BX67)+1, SEARCH("+", BX67)-SEARCH("!", BX67)-1))/16,0)),0)</f>
        <v>0</v>
      </c>
      <c r="AJC67">
        <f t="shared" ref="AJC67:AJC98" si="2560">IFERROR(IF(LEFT(BY67, 1)="H", $AGO67, ROUNDUP((MID(BY67, SEARCH("!", BY67)+1, SEARCH("+", BY67)-SEARCH("!", BY67)-1))/16,0)),0)</f>
        <v>0</v>
      </c>
      <c r="AJD67">
        <f t="shared" ref="AJD67:AJD98" si="2561">IFERROR(IF(LEFT(BZ67, 1)="H", $AGO67, ROUNDUP((MID(BZ67, SEARCH("!", BZ67)+1, SEARCH("+", BZ67)-SEARCH("!", BZ67)-1))/16,0)),0)</f>
        <v>0</v>
      </c>
      <c r="AJE67">
        <f t="shared" ref="AJE67:AJE98" si="2562">IFERROR(IF(LEFT(CA67, 1)="H", $AGO67, ROUNDUP((MID(CA67, SEARCH("!", CA67)+1, SEARCH("+", CA67)-SEARCH("!", CA67)-1))/16,0)),0)</f>
        <v>0</v>
      </c>
      <c r="AJF67">
        <f t="shared" ref="AJF67:AJF98" si="2563">IFERROR(IF(LEFT(CB67, 1)="H", $AGO67, ROUNDUP((MID(CB67, SEARCH("!", CB67)+1, SEARCH("+", CB67)-SEARCH("!", CB67)-1))/16,0)),0)</f>
        <v>0</v>
      </c>
      <c r="AJG67">
        <f t="shared" ref="AJG67:AJG98" si="2564">IFERROR(IF(LEFT(CC67, 1)="H", $AGO67, ROUNDUP((MID(CC67, SEARCH("!", CC67)+1, SEARCH("+", CC67)-SEARCH("!", CC67)-1))/16,0)),0)</f>
        <v>0</v>
      </c>
      <c r="AJH67">
        <f t="shared" ref="AJH67:AJH98" si="2565">IFERROR(IF(LEFT(CD67, 1)="H", $AGO67, ROUNDUP((MID(CD67, SEARCH("!", CD67)+1, SEARCH("+", CD67)-SEARCH("!", CD67)-1))/16,0)),0)</f>
        <v>0</v>
      </c>
      <c r="AJI67">
        <f t="shared" ref="AJI67:AJI98" si="2566">IFERROR(IF(LEFT(CE67, 1)="H", $AGO67, ROUNDUP((MID(CE67, SEARCH("!", CE67)+1, SEARCH("+", CE67)-SEARCH("!", CE67)-1))/16,0)),0)</f>
        <v>0</v>
      </c>
      <c r="AJJ67">
        <f t="shared" ref="AJJ67:AJJ98" si="2567">IFERROR(IF(LEFT(CF67, 1)="H", $AGO67, ROUNDUP((MID(CF67, SEARCH("!", CF67)+1, SEARCH("+", CF67)-SEARCH("!", CF67)-1))/16,0)),0)</f>
        <v>0</v>
      </c>
      <c r="AJK67">
        <f t="shared" ref="AJK67:AJK98" si="2568">IFERROR(IF(LEFT(CG67, 1)="H", $AGO67, ROUNDUP((MID(CG67, SEARCH("!", CG67)+1, SEARCH("+", CG67)-SEARCH("!", CG67)-1))/16,0)),0)</f>
        <v>0</v>
      </c>
      <c r="AJL67">
        <f t="shared" ref="AJL67:AJL98" si="2569">IFERROR(IF(LEFT(CH67, 1)="H", $AGO67, ROUNDUP((MID(CH67, SEARCH("!", CH67)+1, SEARCH("+", CH67)-SEARCH("!", CH67)-1))/16,0)),0)</f>
        <v>0</v>
      </c>
      <c r="AJM67">
        <f t="shared" ref="AJM67:AJM98" si="2570">IFERROR(IF(LEFT(CI67, 1)="H", $AGO67, ROUNDUP((MID(CI67, SEARCH("!", CI67)+1, SEARCH("+", CI67)-SEARCH("!", CI67)-1))/16,0)),0)</f>
        <v>0</v>
      </c>
      <c r="AJN67">
        <f t="shared" ref="AJN67:AJN98" si="2571">IFERROR(IF(LEFT(CJ67, 1)="H", $AGO67, ROUNDUP((MID(CJ67, SEARCH("!", CJ67)+1, SEARCH("+", CJ67)-SEARCH("!", CJ67)-1))/16,0)),0)</f>
        <v>0</v>
      </c>
      <c r="AJO67">
        <f t="shared" ref="AJO67:AJO98" si="2572">IFERROR(IF(LEFT(CK67, 1)="H", $AGO67, ROUNDUP((MID(CK67, SEARCH("!", CK67)+1, SEARCH("+", CK67)-SEARCH("!", CK67)-1))/16,0)),0)</f>
        <v>0</v>
      </c>
      <c r="AJP67">
        <f t="shared" ref="AJP67:AJP98" si="2573">IFERROR(IF(LEFT(CL67, 1)="H", $AGO67, ROUNDUP((MID(CL67, SEARCH("!", CL67)+1, SEARCH("+", CL67)-SEARCH("!", CL67)-1))/16,0)),0)</f>
        <v>0</v>
      </c>
      <c r="AJQ67">
        <f t="shared" ref="AJQ67:AJQ98" si="2574">IFERROR(IF(LEFT(CM67, 1)="H", $AGO67, ROUNDUP((MID(CM67, SEARCH("!", CM67)+1, SEARCH("+", CM67)-SEARCH("!", CM67)-1))/16,0)),0)</f>
        <v>0</v>
      </c>
      <c r="AJR67">
        <f t="shared" ref="AJR67:AJR98" si="2575">IFERROR(IF(LEFT(CN67, 1)="H", $AGO67, ROUNDUP((MID(CN67, SEARCH("!", CN67)+1, SEARCH("+", CN67)-SEARCH("!", CN67)-1))/16,0)),0)</f>
        <v>0</v>
      </c>
      <c r="AJS67">
        <f t="shared" ref="AJS67:AJS98" si="2576">IFERROR(IF(LEFT(CO67, 1)="H", $AGO67, ROUNDUP((MID(CO67, SEARCH("!", CO67)+1, SEARCH("+", CO67)-SEARCH("!", CO67)-1))/16,0)),0)</f>
        <v>0</v>
      </c>
      <c r="AJT67">
        <f t="shared" ref="AJT67:AJT98" si="2577">IFERROR(IF(LEFT(CP67, 1)="H", $AGO67, ROUNDUP((MID(CP67, SEARCH("!", CP67)+1, SEARCH("+", CP67)-SEARCH("!", CP67)-1))/16,0)),0)</f>
        <v>0</v>
      </c>
      <c r="AJU67">
        <f t="shared" ref="AJU67:AJU98" si="2578">IFERROR(IF(LEFT(CQ67, 1)="H", $AGO67, ROUNDUP((MID(CQ67, SEARCH("!", CQ67)+1, SEARCH("+", CQ67)-SEARCH("!", CQ67)-1))/16,0)),0)</f>
        <v>0</v>
      </c>
      <c r="AJV67">
        <f t="shared" ref="AJV67:AJV98" si="2579">IFERROR(IF(LEFT(CR67, 1)="H", $AGO67, ROUNDUP((MID(CR67, SEARCH("!", CR67)+1, SEARCH("+", CR67)-SEARCH("!", CR67)-1))/16,0)),0)</f>
        <v>0</v>
      </c>
      <c r="AJX67">
        <v>40</v>
      </c>
      <c r="AJY67">
        <v>1</v>
      </c>
      <c r="AJZ67">
        <v>1</v>
      </c>
      <c r="AKA67">
        <f t="shared" ref="AKA67:AKA98" si="2580">IF(AGS67&gt;0, VLOOKUP(AGS67, $ANG$164:$ANQ$173, IF(AGR67&gt;0, AGR67+1, IF(AGQ67&gt;0, AGQ67+1, IF(AGP67&gt;0, AGP67+1, IF(AGO67&gt;0, AGO67+1, IF(AGN67&gt;0, AGN67+1, AGL67+1))))), FALSE), 0)/IF(AGR67&gt;0, 1, IF(AGQ67&gt;0, 2, IF(AGP67&gt;0, 4, IF(AGO67&gt;0, 8, IF(AGN67&gt;0, 16, 32)))))</f>
        <v>0</v>
      </c>
      <c r="AKB67">
        <f t="shared" ref="AKB67:AKB98" si="2581">IF(AGT67&gt;0, VLOOKUP(AGT67, $ANG$164:$ANQ$173, IF(AGS67&gt;0, AGS67+1, IF(AGR67&gt;0, AGR67+1, IF(AGQ67&gt;0, AGQ67+1, IF(AGP67&gt;0, AGP67+1, IF(AGO67&gt;0, AGO67+1, AGN67+1))))), FALSE), 0)/IF(AGS67&gt;0, 1, IF(AGR67&gt;0, 2, IF(AGQ67&gt;0, 4, IF(AGP67&gt;0, 8, IF(AGO67&gt;0, 16, 32)))))</f>
        <v>0</v>
      </c>
      <c r="AKC67">
        <f t="shared" ref="AKC67:AKC98" si="2582">IF(AGU67&gt;0, VLOOKUP(AGU67, $ANG$164:$ANQ$173, IF(AGT67&gt;0, AGT67+1, IF(AGS67&gt;0, AGS67+1, IF(AGR67&gt;0, AGR67+1, IF(AGQ67&gt;0, AGQ67+1, IF(AGP67&gt;0, AGP67+1, AGO67+1))))), FALSE), 0)/IF(AGT67&gt;0, 1, IF(AGS67&gt;0, 2, IF(AGR67&gt;0, 4, IF(AGQ67&gt;0, 8, IF(AGP67&gt;0, 16, 32)))))</f>
        <v>0.25</v>
      </c>
      <c r="AKD67">
        <f t="shared" ref="AKD67:AKD98" si="2583">IF(AGV67&gt;0, VLOOKUP(AGV67, $ANG$164:$ANQ$173, IF(AGU67&gt;0, AGU67+1, IF(AGT67&gt;0, AGT67+1, IF(AGS67&gt;0, AGS67+1, IF(AGR67&gt;0, AGR67+1, IF(AGQ67&gt;0, AGQ67+1, AGP67+1))))), FALSE), 0)/IF(AGU67&gt;0, 1, IF(AGT67&gt;0, 2, IF(AGS67&gt;0, 4, IF(AGR67&gt;0, 8, IF(AGQ67&gt;0, 16, 32)))))</f>
        <v>8</v>
      </c>
      <c r="AKE67">
        <f t="shared" ref="AKE67:AKE98" si="2584">IF(AGW67&gt;0, VLOOKUP(AGW67, $ANG$164:$ANQ$173, IF(AGV67&gt;0, AGV67+1, IF(AGU67&gt;0, AGU67+1, IF(AGT67&gt;0, AGT67+1, IF(AGS67&gt;0, AGS67+1, IF(AGR67&gt;0, AGR67+1, AGQ67+1))))), FALSE), 0)/IF(AGV67&gt;0, 1, IF(AGU67&gt;0, 2, IF(AGT67&gt;0, 4, IF(AGS67&gt;0, 8, IF(AGR67&gt;0, 16, 32)))))</f>
        <v>8</v>
      </c>
      <c r="AKF67">
        <f t="shared" ref="AKF67:AKF98" si="2585">IF(AGX67&gt;0, VLOOKUP(AGX67, $ANG$164:$ANQ$173, IF(AGW67&gt;0, AGW67+1, IF(AGV67&gt;0, AGV67+1, IF(AGU67&gt;0, AGU67+1, IF(AGT67&gt;0, AGT67+1, IF(AGS67&gt;0, AGS67+1, AGR67+1))))), FALSE), 0)/IF(AGW67&gt;0, 1, IF(AGV67&gt;0, 2, IF(AGU67&gt;0, 4, IF(AGT67&gt;0, 8, IF(AGS67&gt;0, 16, 32)))))</f>
        <v>4</v>
      </c>
      <c r="AKG67">
        <f t="shared" ref="AKG67:AKG98" si="2586">IF(AGY67&gt;0, VLOOKUP(AGY67, $ANG$164:$ANQ$173, IF(AGX67&gt;0, AGX67+1, IF(AGW67&gt;0, AGW67+1, IF(AGV67&gt;0, AGV67+1, IF(AGU67&gt;0, AGU67+1, IF(AGT67&gt;0, AGT67+1, AGS67+1))))), FALSE), 0)/IF(AGX67&gt;0, 1, IF(AGW67&gt;0, 2, IF(AGV67&gt;0, 4, IF(AGU67&gt;0, 8, IF(AGT67&gt;0, 16, 32)))))</f>
        <v>1</v>
      </c>
      <c r="AKH67">
        <f t="shared" ref="AKH67:AKH98" si="2587">IF(AGZ67&gt;0, VLOOKUP(AGZ67, $ANG$164:$ANQ$173, IF(AGY67&gt;0, AGY67+1, IF(AGX67&gt;0, AGX67+1, IF(AGW67&gt;0, AGW67+1, IF(AGV67&gt;0, AGV67+1, IF(AGU67&gt;0, AGU67+1, AGT67+1))))), FALSE), 0)/IF(AGY67&gt;0, 1, IF(AGX67&gt;0, 2, IF(AGW67&gt;0, 4, IF(AGV67&gt;0, 8, IF(AGU67&gt;0, 16, 32)))))</f>
        <v>2</v>
      </c>
      <c r="AKI67">
        <f t="shared" ref="AKI67:AKI98" si="2588">IF(AHA67&gt;0, VLOOKUP(AHA67, $ANG$164:$ANQ$173, IF(AGZ67&gt;0, AGZ67+1, IF(AGY67&gt;0, AGY67+1, IF(AGX67&gt;0, AGX67+1, IF(AGW67&gt;0, AGW67+1, IF(AGV67&gt;0, AGV67+1, AGU67+1))))), FALSE), 0)/IF(AGZ67&gt;0, 1, IF(AGY67&gt;0, 2, IF(AGX67&gt;0, 4, IF(AGW67&gt;0, 8, IF(AGV67&gt;0, 16, 32)))))</f>
        <v>0</v>
      </c>
      <c r="AKJ67">
        <f t="shared" ref="AKJ67:AKJ98" si="2589">IF(AHB67&gt;0, VLOOKUP(AHB67, $ANG$164:$ANQ$173, IF(AHA67&gt;0, AHA67+1, IF(AGZ67&gt;0, AGZ67+1, IF(AGY67&gt;0, AGY67+1, IF(AGX67&gt;0, AGX67+1, IF(AGW67&gt;0, AGW67+1, AGV67+1))))), FALSE), 0)/IF(AHA67&gt;0, 1, IF(AGZ67&gt;0, 2, IF(AGY67&gt;0, 4, IF(AGX67&gt;0, 8, IF(AGW67&gt;0, 16, 32)))))</f>
        <v>0</v>
      </c>
      <c r="AKK67">
        <f t="shared" ref="AKK67:AKK98" si="2590">IF(AHC67&gt;0, VLOOKUP(AHC67, $ANG$164:$ANQ$173, IF(AHB67&gt;0, AHB67+1, IF(AHA67&gt;0, AHA67+1, IF(AGZ67&gt;0, AGZ67+1, IF(AGY67&gt;0, AGY67+1, IF(AGX67&gt;0, AGX67+1, AGW67+1))))), FALSE), 0)/IF(AHB67&gt;0, 1, IF(AHA67&gt;0, 2, IF(AGZ67&gt;0, 4, IF(AGY67&gt;0, 8, IF(AGX67&gt;0, 16, 32)))))</f>
        <v>0</v>
      </c>
      <c r="AKL67">
        <f t="shared" ref="AKL67:AKL98" si="2591">IF(AHD67&gt;0, VLOOKUP(AHD67, $ANG$164:$ANQ$173, IF(AHC67&gt;0, AHC67+1, IF(AHB67&gt;0, AHB67+1, IF(AHA67&gt;0, AHA67+1, IF(AGZ67&gt;0, AGZ67+1, IF(AGY67&gt;0, AGY67+1, AGX67+1))))), FALSE), 0)/IF(AHC67&gt;0, 1, IF(AHB67&gt;0, 2, IF(AHA67&gt;0, 4, IF(AGZ67&gt;0, 8, IF(AGY67&gt;0, 16, 32)))))</f>
        <v>0</v>
      </c>
      <c r="AKM67">
        <f t="shared" ref="AKM67:AKM98" si="2592">IF(AHE67&gt;0, VLOOKUP(AHE67, $ANG$164:$ANQ$173, IF(AHD67&gt;0, AHD67+1, IF(AHC67&gt;0, AHC67+1, IF(AHB67&gt;0, AHB67+1, IF(AHA67&gt;0, AHA67+1, IF(AGZ67&gt;0, AGZ67+1, AGY67+1))))), FALSE), 0)/IF(AHD67&gt;0, 1, IF(AHC67&gt;0, 2, IF(AHB67&gt;0, 4, IF(AHA67&gt;0, 8, IF(AGZ67&gt;0, 16, 32)))))</f>
        <v>0</v>
      </c>
      <c r="AKN67">
        <f t="shared" ref="AKN67:AKN98" si="2593">IF(AHF67&gt;0, VLOOKUP(AHF67, $ANG$164:$ANQ$173, IF(AHE67&gt;0, AHE67+1, IF(AHD67&gt;0, AHD67+1, IF(AHC67&gt;0, AHC67+1, IF(AHB67&gt;0, AHB67+1, IF(AHA67&gt;0, AHA67+1, AGZ67+1))))), FALSE), 0)/IF(AHE67&gt;0, 1, IF(AHD67&gt;0, 2, IF(AHC67&gt;0, 4, IF(AHB67&gt;0, 8, IF(AHA67&gt;0, 16, 32)))))</f>
        <v>0</v>
      </c>
      <c r="AKO67">
        <f t="shared" ref="AKO67:AKO98" si="2594">IF(AHG67&gt;0, VLOOKUP(AHG67, $ANG$164:$ANQ$173, IF(AHF67&gt;0, AHF67+1, IF(AHE67&gt;0, AHE67+1, IF(AHD67&gt;0, AHD67+1, IF(AHC67&gt;0, AHC67+1, IF(AHB67&gt;0, AHB67+1, AHA67+1))))), FALSE), 0)/IF(AHF67&gt;0, 1, IF(AHE67&gt;0, 2, IF(AHD67&gt;0, 4, IF(AHC67&gt;0, 8, IF(AHB67&gt;0, 16, 32)))))</f>
        <v>0</v>
      </c>
      <c r="AKP67">
        <f t="shared" ref="AKP67:AKP98" si="2595">IF(AHH67&gt;0, VLOOKUP(AHH67, $ANG$164:$ANQ$173, IF(AHG67&gt;0, AHG67+1, IF(AHF67&gt;0, AHF67+1, IF(AHE67&gt;0, AHE67+1, IF(AHD67&gt;0, AHD67+1, IF(AHC67&gt;0, AHC67+1, AHB67+1))))), FALSE), 0)/IF(AHG67&gt;0, 1, IF(AHF67&gt;0, 2, IF(AHE67&gt;0, 4, IF(AHD67&gt;0, 8, IF(AHC67&gt;0, 16, 32)))))</f>
        <v>0</v>
      </c>
      <c r="AKQ67">
        <f t="shared" ref="AKQ67:AKQ98" si="2596">IF(AHI67&gt;0, VLOOKUP(AHI67, $ANG$164:$ANQ$173, IF(AHH67&gt;0, AHH67+1, IF(AHG67&gt;0, AHG67+1, IF(AHF67&gt;0, AHF67+1, IF(AHE67&gt;0, AHE67+1, IF(AHD67&gt;0, AHD67+1, AHC67+1))))), FALSE), 0)/IF(AHH67&gt;0, 1, IF(AHG67&gt;0, 2, IF(AHF67&gt;0, 4, IF(AHE67&gt;0, 8, IF(AHD67&gt;0, 16, 32)))))</f>
        <v>0</v>
      </c>
      <c r="AKR67">
        <f t="shared" ref="AKR67:AKR98" si="2597">IF(AHJ67&gt;0, VLOOKUP(AHJ67, $ANG$164:$ANQ$173, IF(AHI67&gt;0, AHI67+1, IF(AHH67&gt;0, AHH67+1, IF(AHG67&gt;0, AHG67+1, IF(AHF67&gt;0, AHF67+1, IF(AHE67&gt;0, AHE67+1, AHD67+1))))), FALSE), 0)/IF(AHI67&gt;0, 1, IF(AHH67&gt;0, 2, IF(AHG67&gt;0, 4, IF(AHF67&gt;0, 8, IF(AHE67&gt;0, 16, 32)))))</f>
        <v>0</v>
      </c>
      <c r="AKS67">
        <f t="shared" ref="AKS67:AKS98" si="2598">IF(AHK67&gt;0, VLOOKUP(AHK67, $ANG$164:$ANQ$173, IF(AHJ67&gt;0, AHJ67+1, IF(AHI67&gt;0, AHI67+1, IF(AHH67&gt;0, AHH67+1, IF(AHG67&gt;0, AHG67+1, IF(AHF67&gt;0, AHF67+1, AHE67+1))))), FALSE), 0)/IF(AHJ67&gt;0, 1, IF(AHI67&gt;0, 2, IF(AHH67&gt;0, 4, IF(AHG67&gt;0, 8, IF(AHF67&gt;0, 16, 32)))))</f>
        <v>0</v>
      </c>
      <c r="AKT67">
        <f t="shared" ref="AKT67:AKT98" si="2599">IF(AHL67&gt;0, VLOOKUP(AHL67, $ANG$164:$ANQ$173, IF(AHK67&gt;0, AHK67+1, IF(AHJ67&gt;0, AHJ67+1, IF(AHI67&gt;0, AHI67+1, IF(AHH67&gt;0, AHH67+1, IF(AHG67&gt;0, AHG67+1, AHF67+1))))), FALSE), 0)/IF(AHK67&gt;0, 1, IF(AHJ67&gt;0, 2, IF(AHI67&gt;0, 4, IF(AHH67&gt;0, 8, IF(AHG67&gt;0, 16, 32)))))</f>
        <v>0</v>
      </c>
      <c r="AKU67">
        <f t="shared" ref="AKU67:AKU98" si="2600">IF(AHM67&gt;0, VLOOKUP(AHM67, $ANG$164:$ANQ$173, IF(AHL67&gt;0, AHL67+1, IF(AHK67&gt;0, AHK67+1, IF(AHJ67&gt;0, AHJ67+1, IF(AHI67&gt;0, AHI67+1, IF(AHH67&gt;0, AHH67+1, AHG67+1))))), FALSE), 0)/IF(AHL67&gt;0, 1, IF(AHK67&gt;0, 2, IF(AHJ67&gt;0, 4, IF(AHI67&gt;0, 8, IF(AHH67&gt;0, 16, 32)))))</f>
        <v>0</v>
      </c>
      <c r="AKV67">
        <f t="shared" ref="AKV67:AKV98" si="2601">IF(AHN67&gt;0, VLOOKUP(AHN67, $ANG$164:$ANQ$173, IF(AHM67&gt;0, AHM67+1, IF(AHL67&gt;0, AHL67+1, IF(AHK67&gt;0, AHK67+1, IF(AHJ67&gt;0, AHJ67+1, IF(AHI67&gt;0, AHI67+1, AHH67+1))))), FALSE), 0)/IF(AHM67&gt;0, 1, IF(AHL67&gt;0, 2, IF(AHK67&gt;0, 4, IF(AHJ67&gt;0, 8, IF(AHI67&gt;0, 16, 32)))))</f>
        <v>0</v>
      </c>
      <c r="AKW67">
        <f t="shared" ref="AKW67:AKW98" si="2602">IF(AHO67&gt;0, VLOOKUP(AHO67, $ANG$164:$ANQ$173, IF(AHN67&gt;0, AHN67+1, IF(AHM67&gt;0, AHM67+1, IF(AHL67&gt;0, AHL67+1, IF(AHK67&gt;0, AHK67+1, IF(AHJ67&gt;0, AHJ67+1, AHI67+1))))), FALSE), 0)/IF(AHN67&gt;0, 1, IF(AHM67&gt;0, 2, IF(AHL67&gt;0, 4, IF(AHK67&gt;0, 8, IF(AHJ67&gt;0, 16, 32)))))</f>
        <v>0</v>
      </c>
      <c r="AKX67">
        <f t="shared" ref="AKX67:AKX98" si="2603">IF(AHP67&gt;0, VLOOKUP(AHP67, $ANG$164:$ANQ$173, IF(AHO67&gt;0, AHO67+1, IF(AHN67&gt;0, AHN67+1, IF(AHM67&gt;0, AHM67+1, IF(AHL67&gt;0, AHL67+1, IF(AHK67&gt;0, AHK67+1, AHJ67+1))))), FALSE), 0)/IF(AHO67&gt;0, 1, IF(AHN67&gt;0, 2, IF(AHM67&gt;0, 4, IF(AHL67&gt;0, 8, IF(AHK67&gt;0, 16, 32)))))</f>
        <v>0</v>
      </c>
      <c r="AKY67">
        <f t="shared" ref="AKY67:AKY98" si="2604">IF(AHQ67&gt;0, VLOOKUP(AHQ67, $ANG$164:$ANQ$173, IF(AHP67&gt;0, AHP67+1, IF(AHO67&gt;0, AHO67+1, IF(AHN67&gt;0, AHN67+1, IF(AHM67&gt;0, AHM67+1, IF(AHL67&gt;0, AHL67+1, AHK67+1))))), FALSE), 0)/IF(AHP67&gt;0, 1, IF(AHO67&gt;0, 2, IF(AHN67&gt;0, 4, IF(AHM67&gt;0, 8, IF(AHL67&gt;0, 16, 32)))))</f>
        <v>0</v>
      </c>
      <c r="AKZ67">
        <f t="shared" ref="AKZ67:AKZ98" si="2605">IF(AHR67&gt;0, VLOOKUP(AHR67, $ANG$164:$ANQ$173, IF(AHQ67&gt;0, AHQ67+1, IF(AHP67&gt;0, AHP67+1, IF(AHO67&gt;0, AHO67+1, IF(AHN67&gt;0, AHN67+1, IF(AHM67&gt;0, AHM67+1, AHL67+1))))), FALSE), 0)/IF(AHQ67&gt;0, 1, IF(AHP67&gt;0, 2, IF(AHO67&gt;0, 4, IF(AHN67&gt;0, 8, IF(AHM67&gt;0, 16, 32)))))</f>
        <v>0</v>
      </c>
      <c r="ALA67">
        <f t="shared" ref="ALA67:ALA98" si="2606">IF(AHS67&gt;0, VLOOKUP(AHS67, $ANG$164:$ANQ$173, IF(AHR67&gt;0, AHR67+1, IF(AHQ67&gt;0, AHQ67+1, IF(AHP67&gt;0, AHP67+1, IF(AHO67&gt;0, AHO67+1, IF(AHN67&gt;0, AHN67+1, AHM67+1))))), FALSE), 0)/IF(AHR67&gt;0, 1, IF(AHQ67&gt;0, 2, IF(AHP67&gt;0, 4, IF(AHO67&gt;0, 8, IF(AHN67&gt;0, 16, 32)))))</f>
        <v>0</v>
      </c>
      <c r="ALB67">
        <f t="shared" ref="ALB67:ALB98" si="2607">IF(AHT67&gt;0, VLOOKUP(AHT67, $ANG$164:$ANQ$173, IF(AHS67&gt;0, AHS67+1, IF(AHR67&gt;0, AHR67+1, IF(AHQ67&gt;0, AHQ67+1, IF(AHP67&gt;0, AHP67+1, IF(AHO67&gt;0, AHO67+1, AHN67+1))))), FALSE), 0)/IF(AHS67&gt;0, 1, IF(AHR67&gt;0, 2, IF(AHQ67&gt;0, 4, IF(AHP67&gt;0, 8, IF(AHO67&gt;0, 16, 32)))))</f>
        <v>0</v>
      </c>
      <c r="ALC67">
        <f t="shared" ref="ALC67:ALC98" si="2608">IF(AHU67&gt;0, VLOOKUP(AHU67, $ANG$164:$ANQ$173, IF(AHT67&gt;0, AHT67+1, IF(AHS67&gt;0, AHS67+1, IF(AHR67&gt;0, AHR67+1, IF(AHQ67&gt;0, AHQ67+1, IF(AHP67&gt;0, AHP67+1, AHO67+1))))), FALSE), 0)/IF(AHT67&gt;0, 1, IF(AHS67&gt;0, 2, IF(AHR67&gt;0, 4, IF(AHQ67&gt;0, 8, IF(AHP67&gt;0, 16, 32)))))</f>
        <v>0</v>
      </c>
      <c r="ALD67">
        <f t="shared" ref="ALD67:ALD98" si="2609">IF(AHV67&gt;0, VLOOKUP(AHV67, $ANG$164:$ANQ$173, IF(AHU67&gt;0, AHU67+1, IF(AHT67&gt;0, AHT67+1, IF(AHS67&gt;0, AHS67+1, IF(AHR67&gt;0, AHR67+1, IF(AHQ67&gt;0, AHQ67+1, AHP67+1))))), FALSE), 0)/IF(AHU67&gt;0, 1, IF(AHT67&gt;0, 2, IF(AHS67&gt;0, 4, IF(AHR67&gt;0, 8, IF(AHQ67&gt;0, 16, 32)))))</f>
        <v>0</v>
      </c>
      <c r="ALE67">
        <f t="shared" ref="ALE67:ALE98" si="2610">IF(AHW67&gt;0, VLOOKUP(AHW67, $ANG$164:$ANQ$173, IF(AHV67&gt;0, AHV67+1, IF(AHU67&gt;0, AHU67+1, IF(AHT67&gt;0, AHT67+1, IF(AHS67&gt;0, AHS67+1, IF(AHR67&gt;0, AHR67+1, AHQ67+1))))), FALSE), 0)/IF(AHV67&gt;0, 1, IF(AHU67&gt;0, 2, IF(AHT67&gt;0, 4, IF(AHS67&gt;0, 8, IF(AHR67&gt;0, 16, 32)))))</f>
        <v>0</v>
      </c>
      <c r="ALF67">
        <f t="shared" ref="ALF67:ALF98" si="2611">IF(AHX67&gt;0, VLOOKUP(AHX67, $ANG$164:$ANQ$173, IF(AHW67&gt;0, AHW67+1, IF(AHV67&gt;0, AHV67+1, IF(AHU67&gt;0, AHU67+1, IF(AHT67&gt;0, AHT67+1, IF(AHS67&gt;0, AHS67+1, AHR67+1))))), FALSE), 0)/IF(AHW67&gt;0, 1, IF(AHV67&gt;0, 2, IF(AHU67&gt;0, 4, IF(AHT67&gt;0, 8, IF(AHS67&gt;0, 16, 32)))))</f>
        <v>0</v>
      </c>
      <c r="ALG67">
        <f t="shared" ref="ALG67:ALG98" si="2612">IF(AHY67&gt;0, VLOOKUP(AHY67, $ANG$164:$ANQ$173, IF(AHX67&gt;0, AHX67+1, IF(AHW67&gt;0, AHW67+1, IF(AHV67&gt;0, AHV67+1, IF(AHU67&gt;0, AHU67+1, IF(AHT67&gt;0, AHT67+1, AHS67+1))))), FALSE), 0)/IF(AHX67&gt;0, 1, IF(AHW67&gt;0, 2, IF(AHV67&gt;0, 4, IF(AHU67&gt;0, 8, IF(AHT67&gt;0, 16, 32)))))</f>
        <v>0</v>
      </c>
      <c r="ALH67">
        <f t="shared" ref="ALH67:ALH98" si="2613">IF(AHZ67&gt;0, VLOOKUP(AHZ67, $ANG$164:$ANQ$173, IF(AHY67&gt;0, AHY67+1, IF(AHX67&gt;0, AHX67+1, IF(AHW67&gt;0, AHW67+1, IF(AHV67&gt;0, AHV67+1, IF(AHU67&gt;0, AHU67+1, AHT67+1))))), FALSE), 0)/IF(AHY67&gt;0, 1, IF(AHX67&gt;0, 2, IF(AHW67&gt;0, 4, IF(AHV67&gt;0, 8, IF(AHU67&gt;0, 16, 32)))))</f>
        <v>0</v>
      </c>
      <c r="ALI67">
        <f t="shared" ref="ALI67:ALI98" si="2614">IF(AIA67&gt;0, VLOOKUP(AIA67, $ANG$164:$ANQ$173, IF(AHZ67&gt;0, AHZ67+1, IF(AHY67&gt;0, AHY67+1, IF(AHX67&gt;0, AHX67+1, IF(AHW67&gt;0, AHW67+1, IF(AHV67&gt;0, AHV67+1, AHU67+1))))), FALSE), 0)/IF(AHZ67&gt;0, 1, IF(AHY67&gt;0, 2, IF(AHX67&gt;0, 4, IF(AHW67&gt;0, 8, IF(AHV67&gt;0, 16, 32)))))</f>
        <v>0</v>
      </c>
      <c r="ALJ67">
        <f t="shared" ref="ALJ67:ALJ98" si="2615">IF(AIB67&gt;0, VLOOKUP(AIB67, $ANG$164:$ANQ$173, IF(AIA67&gt;0, AIA67+1, IF(AHZ67&gt;0, AHZ67+1, IF(AHY67&gt;0, AHY67+1, IF(AHX67&gt;0, AHX67+1, IF(AHW67&gt;0, AHW67+1, AHV67+1))))), FALSE), 0)/IF(AIA67&gt;0, 1, IF(AHZ67&gt;0, 2, IF(AHY67&gt;0, 4, IF(AHX67&gt;0, 8, IF(AHW67&gt;0, 16, 32)))))</f>
        <v>0</v>
      </c>
      <c r="ALK67">
        <f t="shared" ref="ALK67:ALK98" si="2616">IF(AIC67&gt;0, VLOOKUP(AIC67, $ANG$164:$ANQ$173, IF(AIB67&gt;0, AIB67+1, IF(AIA67&gt;0, AIA67+1, IF(AHZ67&gt;0, AHZ67+1, IF(AHY67&gt;0, AHY67+1, IF(AHX67&gt;0, AHX67+1, AHW67+1))))), FALSE), 0)/IF(AIB67&gt;0, 1, IF(AIA67&gt;0, 2, IF(AHZ67&gt;0, 4, IF(AHY67&gt;0, 8, IF(AHX67&gt;0, 16, 32)))))</f>
        <v>0</v>
      </c>
      <c r="ALL67">
        <f t="shared" ref="ALL67:ALL98" si="2617">IF(AID67&gt;0, VLOOKUP(AID67, $ANG$164:$ANQ$173, IF(AIC67&gt;0, AIC67+1, IF(AIB67&gt;0, AIB67+1, IF(AIA67&gt;0, AIA67+1, IF(AHZ67&gt;0, AHZ67+1, IF(AHY67&gt;0, AHY67+1, AHX67+1))))), FALSE), 0)/IF(AIC67&gt;0, 1, IF(AIB67&gt;0, 2, IF(AIA67&gt;0, 4, IF(AHZ67&gt;0, 8, IF(AHY67&gt;0, 16, 32)))))</f>
        <v>0</v>
      </c>
      <c r="ALM67">
        <f t="shared" ref="ALM67:ALM98" si="2618">IF(AIE67&gt;0, VLOOKUP(AIE67, $ANG$164:$ANQ$173, IF(AID67&gt;0, AID67+1, IF(AIC67&gt;0, AIC67+1, IF(AIB67&gt;0, AIB67+1, IF(AIA67&gt;0, AIA67+1, IF(AHZ67&gt;0, AHZ67+1, AHY67+1))))), FALSE), 0)/IF(AID67&gt;0, 1, IF(AIC67&gt;0, 2, IF(AIB67&gt;0, 4, IF(AIA67&gt;0, 8, IF(AHZ67&gt;0, 16, 32)))))</f>
        <v>0</v>
      </c>
      <c r="ALN67">
        <f t="shared" ref="ALN67:ALN98" si="2619">IF(AIF67&gt;0, VLOOKUP(AIF67, $ANG$164:$ANQ$173, IF(AIE67&gt;0, AIE67+1, IF(AID67&gt;0, AID67+1, IF(AIC67&gt;0, AIC67+1, IF(AIB67&gt;0, AIB67+1, IF(AIA67&gt;0, AIA67+1, AHZ67+1))))), FALSE), 0)/IF(AIE67&gt;0, 1, IF(AID67&gt;0, 2, IF(AIC67&gt;0, 4, IF(AIB67&gt;0, 8, IF(AIA67&gt;0, 16, 32)))))</f>
        <v>0</v>
      </c>
      <c r="ALO67">
        <f t="shared" ref="ALO67:ALO98" si="2620">IF(AIG67&gt;0, VLOOKUP(AIG67, $ANG$164:$ANQ$173, IF(AIF67&gt;0, AIF67+1, IF(AIE67&gt;0, AIE67+1, IF(AID67&gt;0, AID67+1, IF(AIC67&gt;0, AIC67+1, IF(AIB67&gt;0, AIB67+1, AIA67+1))))), FALSE), 0)/IF(AIF67&gt;0, 1, IF(AIE67&gt;0, 2, IF(AID67&gt;0, 4, IF(AIC67&gt;0, 8, IF(AIB67&gt;0, 16, 32)))))</f>
        <v>0</v>
      </c>
      <c r="ALP67">
        <f t="shared" ref="ALP67:ALP98" si="2621">IF(AIH67&gt;0, VLOOKUP(AIH67, $ANG$164:$ANQ$173, IF(AIG67&gt;0, AIG67+1, IF(AIF67&gt;0, AIF67+1, IF(AIE67&gt;0, AIE67+1, IF(AID67&gt;0, AID67+1, IF(AIC67&gt;0, AIC67+1, AIB67+1))))), FALSE), 0)/IF(AIG67&gt;0, 1, IF(AIF67&gt;0, 2, IF(AIE67&gt;0, 4, IF(AID67&gt;0, 8, IF(AIC67&gt;0, 16, 32)))))</f>
        <v>0</v>
      </c>
      <c r="ALQ67">
        <f t="shared" ref="ALQ67:ALQ98" si="2622">IF(AII67&gt;0, VLOOKUP(AII67, $ANG$164:$ANQ$173, IF(AIH67&gt;0, AIH67+1, IF(AIG67&gt;0, AIG67+1, IF(AIF67&gt;0, AIF67+1, IF(AIE67&gt;0, AIE67+1, IF(AID67&gt;0, AID67+1, AIC67+1))))), FALSE), 0)/IF(AIH67&gt;0, 1, IF(AIG67&gt;0, 2, IF(AIF67&gt;0, 4, IF(AIE67&gt;0, 8, IF(AID67&gt;0, 16, 32)))))</f>
        <v>0</v>
      </c>
      <c r="ALR67">
        <f t="shared" ref="ALR67:ALR98" si="2623">IF(AIJ67&gt;0, VLOOKUP(AIJ67, $ANG$164:$ANQ$173, IF(AII67&gt;0, AII67+1, IF(AIH67&gt;0, AIH67+1, IF(AIG67&gt;0, AIG67+1, IF(AIF67&gt;0, AIF67+1, IF(AIE67&gt;0, AIE67+1, AID67+1))))), FALSE), 0)/IF(AII67&gt;0, 1, IF(AIH67&gt;0, 2, IF(AIG67&gt;0, 4, IF(AIF67&gt;0, 8, IF(AIE67&gt;0, 16, 32)))))</f>
        <v>0</v>
      </c>
      <c r="ALS67">
        <f t="shared" ref="ALS67:ALS98" si="2624">IF(AIK67&gt;0, VLOOKUP(AIK67, $ANG$164:$ANQ$173, IF(AIJ67&gt;0, AIJ67+1, IF(AII67&gt;0, AII67+1, IF(AIH67&gt;0, AIH67+1, IF(AIG67&gt;0, AIG67+1, IF(AIF67&gt;0, AIF67+1, AIE67+1))))), FALSE), 0)/IF(AIJ67&gt;0, 1, IF(AII67&gt;0, 2, IF(AIH67&gt;0, 4, IF(AIG67&gt;0, 8, IF(AIF67&gt;0, 16, 32)))))</f>
        <v>0</v>
      </c>
      <c r="ALT67">
        <f t="shared" ref="ALT67:ALT98" si="2625">IF(AIL67&gt;0, VLOOKUP(AIL67, $ANG$164:$ANQ$173, IF(AIK67&gt;0, AIK67+1, IF(AIJ67&gt;0, AIJ67+1, IF(AII67&gt;0, AII67+1, IF(AIH67&gt;0, AIH67+1, IF(AIG67&gt;0, AIG67+1, AIF67+1))))), FALSE), 0)/IF(AIK67&gt;0, 1, IF(AIJ67&gt;0, 2, IF(AII67&gt;0, 4, IF(AIH67&gt;0, 8, IF(AIG67&gt;0, 16, 32)))))</f>
        <v>0</v>
      </c>
      <c r="ALU67">
        <f t="shared" ref="ALU67:ALU98" si="2626">IF(AIM67&gt;0, VLOOKUP(AIM67, $ANG$164:$ANQ$173, IF(AIL67&gt;0, AIL67+1, IF(AIK67&gt;0, AIK67+1, IF(AIJ67&gt;0, AIJ67+1, IF(AII67&gt;0, AII67+1, IF(AIH67&gt;0, AIH67+1, AIG67+1))))), FALSE), 0)/IF(AIL67&gt;0, 1, IF(AIK67&gt;0, 2, IF(AIJ67&gt;0, 4, IF(AII67&gt;0, 8, IF(AIH67&gt;0, 16, 32)))))</f>
        <v>0</v>
      </c>
      <c r="ALV67">
        <f t="shared" ref="ALV67:ALV98" si="2627">IF(AIN67&gt;0, VLOOKUP(AIN67, $ANG$164:$ANQ$173, IF(AIM67&gt;0, AIM67+1, IF(AIL67&gt;0, AIL67+1, IF(AIK67&gt;0, AIK67+1, IF(AIJ67&gt;0, AIJ67+1, IF(AII67&gt;0, AII67+1, AIH67+1))))), FALSE), 0)/IF(AIM67&gt;0, 1, IF(AIL67&gt;0, 2, IF(AIK67&gt;0, 4, IF(AIJ67&gt;0, 8, IF(AII67&gt;0, 16, 32)))))</f>
        <v>0</v>
      </c>
      <c r="ALW67">
        <f t="shared" ref="ALW67:ALW98" si="2628">IF(AIO67&gt;0, VLOOKUP(AIO67, $ANG$164:$ANQ$173, IF(AIN67&gt;0, AIN67+1, IF(AIM67&gt;0, AIM67+1, IF(AIL67&gt;0, AIL67+1, IF(AIK67&gt;0, AIK67+1, IF(AIJ67&gt;0, AIJ67+1, AII67+1))))), FALSE), 0)/IF(AIN67&gt;0, 1, IF(AIM67&gt;0, 2, IF(AIL67&gt;0, 4, IF(AIK67&gt;0, 8, IF(AIJ67&gt;0, 16, 32)))))</f>
        <v>0</v>
      </c>
      <c r="ALX67">
        <f t="shared" ref="ALX67:ALX98" si="2629">IF(AIP67&gt;0, VLOOKUP(AIP67, $ANG$164:$ANQ$173, IF(AIO67&gt;0, AIO67+1, IF(AIN67&gt;0, AIN67+1, IF(AIM67&gt;0, AIM67+1, IF(AIL67&gt;0, AIL67+1, IF(AIK67&gt;0, AIK67+1, AIJ67+1))))), FALSE), 0)/IF(AIO67&gt;0, 1, IF(AIN67&gt;0, 2, IF(AIM67&gt;0, 4, IF(AIL67&gt;0, 8, IF(AIK67&gt;0, 16, 32)))))</f>
        <v>0</v>
      </c>
      <c r="ALY67">
        <f t="shared" ref="ALY67:ALY98" si="2630">IF(AIQ67&gt;0, VLOOKUP(AIQ67, $ANG$164:$ANQ$173, IF(AIP67&gt;0, AIP67+1, IF(AIO67&gt;0, AIO67+1, IF(AIN67&gt;0, AIN67+1, IF(AIM67&gt;0, AIM67+1, IF(AIL67&gt;0, AIL67+1, AIK67+1))))), FALSE), 0)/IF(AIP67&gt;0, 1, IF(AIO67&gt;0, 2, IF(AIN67&gt;0, 4, IF(AIM67&gt;0, 8, IF(AIL67&gt;0, 16, 32)))))</f>
        <v>0</v>
      </c>
      <c r="ALZ67">
        <f t="shared" ref="ALZ67:ALZ98" si="2631">IF(AIR67&gt;0, VLOOKUP(AIR67, $ANG$164:$ANQ$173, IF(AIQ67&gt;0, AIQ67+1, IF(AIP67&gt;0, AIP67+1, IF(AIO67&gt;0, AIO67+1, IF(AIN67&gt;0, AIN67+1, IF(AIM67&gt;0, AIM67+1, AIL67+1))))), FALSE), 0)/IF(AIQ67&gt;0, 1, IF(AIP67&gt;0, 2, IF(AIO67&gt;0, 4, IF(AIN67&gt;0, 8, IF(AIM67&gt;0, 16, 32)))))</f>
        <v>0</v>
      </c>
      <c r="AMA67">
        <f t="shared" ref="AMA67:AMA98" si="2632">IF(AIS67&gt;0, VLOOKUP(AIS67, $ANG$164:$ANQ$173, IF(AIR67&gt;0, AIR67+1, IF(AIQ67&gt;0, AIQ67+1, IF(AIP67&gt;0, AIP67+1, IF(AIO67&gt;0, AIO67+1, IF(AIN67&gt;0, AIN67+1, AIM67+1))))), FALSE), 0)/IF(AIR67&gt;0, 1, IF(AIQ67&gt;0, 2, IF(AIP67&gt;0, 4, IF(AIO67&gt;0, 8, IF(AIN67&gt;0, 16, 32)))))</f>
        <v>0</v>
      </c>
      <c r="AMB67">
        <f t="shared" ref="AMB67:AMB98" si="2633">IF(AIT67&gt;0, VLOOKUP(AIT67, $ANG$164:$ANQ$173, IF(AIS67&gt;0, AIS67+1, IF(AIR67&gt;0, AIR67+1, IF(AIQ67&gt;0, AIQ67+1, IF(AIP67&gt;0, AIP67+1, IF(AIO67&gt;0, AIO67+1, AIN67+1))))), FALSE), 0)/IF(AIS67&gt;0, 1, IF(AIR67&gt;0, 2, IF(AIQ67&gt;0, 4, IF(AIP67&gt;0, 8, IF(AIO67&gt;0, 16, 32)))))</f>
        <v>0</v>
      </c>
      <c r="AMC67">
        <f t="shared" ref="AMC67:AMC98" si="2634">IF(AIU67&gt;0, VLOOKUP(AIU67, $ANG$164:$ANQ$173, IF(AIT67&gt;0, AIT67+1, IF(AIS67&gt;0, AIS67+1, IF(AIR67&gt;0, AIR67+1, IF(AIQ67&gt;0, AIQ67+1, IF(AIP67&gt;0, AIP67+1, AIO67+1))))), FALSE), 0)/IF(AIT67&gt;0, 1, IF(AIS67&gt;0, 2, IF(AIR67&gt;0, 4, IF(AIQ67&gt;0, 8, IF(AIP67&gt;0, 16, 32)))))</f>
        <v>0</v>
      </c>
      <c r="AMD67">
        <f t="shared" ref="AMD67:AMD98" si="2635">IF(AIV67&gt;0, VLOOKUP(AIV67, $ANG$164:$ANQ$173, IF(AIU67&gt;0, AIU67+1, IF(AIT67&gt;0, AIT67+1, IF(AIS67&gt;0, AIS67+1, IF(AIR67&gt;0, AIR67+1, IF(AIQ67&gt;0, AIQ67+1, AIP67+1))))), FALSE), 0)/IF(AIU67&gt;0, 1, IF(AIT67&gt;0, 2, IF(AIS67&gt;0, 4, IF(AIR67&gt;0, 8, IF(AIQ67&gt;0, 16, 32)))))</f>
        <v>0</v>
      </c>
      <c r="AME67">
        <f t="shared" ref="AME67:AME98" si="2636">IF(AIW67&gt;0, VLOOKUP(AIW67, $ANG$164:$ANQ$173, IF(AIV67&gt;0, AIV67+1, IF(AIU67&gt;0, AIU67+1, IF(AIT67&gt;0, AIT67+1, IF(AIS67&gt;0, AIS67+1, IF(AIR67&gt;0, AIR67+1, AIQ67+1))))), FALSE), 0)/IF(AIV67&gt;0, 1, IF(AIU67&gt;0, 2, IF(AIT67&gt;0, 4, IF(AIS67&gt;0, 8, IF(AIR67&gt;0, 16, 32)))))</f>
        <v>0</v>
      </c>
      <c r="AMF67">
        <f t="shared" ref="AMF67:AMF98" si="2637">IF(AIX67&gt;0, VLOOKUP(AIX67, $ANG$164:$ANQ$173, IF(AIW67&gt;0, AIW67+1, IF(AIV67&gt;0, AIV67+1, IF(AIU67&gt;0, AIU67+1, IF(AIT67&gt;0, AIT67+1, IF(AIS67&gt;0, AIS67+1, AIR67+1))))), FALSE), 0)/IF(AIW67&gt;0, 1, IF(AIV67&gt;0, 2, IF(AIU67&gt;0, 4, IF(AIT67&gt;0, 8, IF(AIS67&gt;0, 16, 32)))))</f>
        <v>0</v>
      </c>
      <c r="AMG67">
        <f t="shared" ref="AMG67:AMG98" si="2638">IF(AIY67&gt;0, VLOOKUP(AIY67, $ANG$164:$ANQ$173, IF(AIX67&gt;0, AIX67+1, IF(AIW67&gt;0, AIW67+1, IF(AIV67&gt;0, AIV67+1, IF(AIU67&gt;0, AIU67+1, IF(AIT67&gt;0, AIT67+1, AIS67+1))))), FALSE), 0)/IF(AIX67&gt;0, 1, IF(AIW67&gt;0, 2, IF(AIV67&gt;0, 4, IF(AIU67&gt;0, 8, IF(AIT67&gt;0, 16, 32)))))</f>
        <v>0</v>
      </c>
      <c r="AMH67">
        <f t="shared" ref="AMH67:AMH98" si="2639">IF(AIZ67&gt;0, VLOOKUP(AIZ67, $ANG$164:$ANQ$173, IF(AIY67&gt;0, AIY67+1, IF(AIX67&gt;0, AIX67+1, IF(AIW67&gt;0, AIW67+1, IF(AIV67&gt;0, AIV67+1, IF(AIU67&gt;0, AIU67+1, AIT67+1))))), FALSE), 0)/IF(AIY67&gt;0, 1, IF(AIX67&gt;0, 2, IF(AIW67&gt;0, 4, IF(AIV67&gt;0, 8, IF(AIU67&gt;0, 16, 32)))))</f>
        <v>0</v>
      </c>
      <c r="AMI67">
        <f t="shared" ref="AMI67:AMI98" si="2640">IF(AJA67&gt;0, VLOOKUP(AJA67, $ANG$164:$ANQ$173, IF(AIZ67&gt;0, AIZ67+1, IF(AIY67&gt;0, AIY67+1, IF(AIX67&gt;0, AIX67+1, IF(AIW67&gt;0, AIW67+1, IF(AIV67&gt;0, AIV67+1, AIU67+1))))), FALSE), 0)/IF(AIZ67&gt;0, 1, IF(AIY67&gt;0, 2, IF(AIX67&gt;0, 4, IF(AIW67&gt;0, 8, IF(AIV67&gt;0, 16, 32)))))</f>
        <v>0</v>
      </c>
      <c r="AMJ67">
        <f t="shared" ref="AMJ67:AMJ98" si="2641">IF(AJB67&gt;0, VLOOKUP(AJB67, $ANG$164:$ANQ$173, IF(AJA67&gt;0, AJA67+1, IF(AIZ67&gt;0, AIZ67+1, IF(AIY67&gt;0, AIY67+1, IF(AIX67&gt;0, AIX67+1, IF(AIW67&gt;0, AIW67+1, AIV67+1))))), FALSE), 0)/IF(AJA67&gt;0, 1, IF(AIZ67&gt;0, 2, IF(AIY67&gt;0, 4, IF(AIX67&gt;0, 8, IF(AIW67&gt;0, 16, 32)))))</f>
        <v>0</v>
      </c>
      <c r="AMK67">
        <f t="shared" ref="AMK67:AMK98" si="2642">IF(AJC67&gt;0, VLOOKUP(AJC67, $ANG$164:$ANQ$173, IF(AJB67&gt;0, AJB67+1, IF(AJA67&gt;0, AJA67+1, IF(AIZ67&gt;0, AIZ67+1, IF(AIY67&gt;0, AIY67+1, IF(AIX67&gt;0, AIX67+1, AIW67+1))))), FALSE), 0)/IF(AJB67&gt;0, 1, IF(AJA67&gt;0, 2, IF(AIZ67&gt;0, 4, IF(AIY67&gt;0, 8, IF(AIX67&gt;0, 16, 32)))))</f>
        <v>0</v>
      </c>
      <c r="AML67">
        <f t="shared" ref="AML67:AML98" si="2643">IF(AJD67&gt;0, VLOOKUP(AJD67, $ANG$164:$ANQ$173, IF(AJC67&gt;0, AJC67+1, IF(AJB67&gt;0, AJB67+1, IF(AJA67&gt;0, AJA67+1, IF(AIZ67&gt;0, AIZ67+1, IF(AIY67&gt;0, AIY67+1, AIX67+1))))), FALSE), 0)/IF(AJC67&gt;0, 1, IF(AJB67&gt;0, 2, IF(AJA67&gt;0, 4, IF(AIZ67&gt;0, 8, IF(AIY67&gt;0, 16, 32)))))</f>
        <v>0</v>
      </c>
      <c r="AMM67">
        <f t="shared" ref="AMM67:AMM98" si="2644">IF(AJE67&gt;0, VLOOKUP(AJE67, $ANG$164:$ANQ$173, IF(AJD67&gt;0, AJD67+1, IF(AJC67&gt;0, AJC67+1, IF(AJB67&gt;0, AJB67+1, IF(AJA67&gt;0, AJA67+1, IF(AIZ67&gt;0, AIZ67+1, AIY67+1))))), FALSE), 0)/IF(AJD67&gt;0, 1, IF(AJC67&gt;0, 2, IF(AJB67&gt;0, 4, IF(AJA67&gt;0, 8, IF(AIZ67&gt;0, 16, 32)))))</f>
        <v>0</v>
      </c>
      <c r="AMN67">
        <f t="shared" ref="AMN67:AMN98" si="2645">IF(AJF67&gt;0, VLOOKUP(AJF67, $ANG$164:$ANQ$173, IF(AJE67&gt;0, AJE67+1, IF(AJD67&gt;0, AJD67+1, IF(AJC67&gt;0, AJC67+1, IF(AJB67&gt;0, AJB67+1, IF(AJA67&gt;0, AJA67+1, AIZ67+1))))), FALSE), 0)/IF(AJE67&gt;0, 1, IF(AJD67&gt;0, 2, IF(AJC67&gt;0, 4, IF(AJB67&gt;0, 8, IF(AJA67&gt;0, 16, 32)))))</f>
        <v>0</v>
      </c>
      <c r="AMO67">
        <f t="shared" ref="AMO67:AMO98" si="2646">IF(AJG67&gt;0, VLOOKUP(AJG67, $ANG$164:$ANQ$173, IF(AJF67&gt;0, AJF67+1, IF(AJE67&gt;0, AJE67+1, IF(AJD67&gt;0, AJD67+1, IF(AJC67&gt;0, AJC67+1, IF(AJB67&gt;0, AJB67+1, AJA67+1))))), FALSE), 0)/IF(AJF67&gt;0, 1, IF(AJE67&gt;0, 2, IF(AJD67&gt;0, 4, IF(AJC67&gt;0, 8, IF(AJB67&gt;0, 16, 32)))))</f>
        <v>0</v>
      </c>
      <c r="AMP67">
        <f t="shared" ref="AMP67:AMP98" si="2647">IF(AJH67&gt;0, VLOOKUP(AJH67, $ANG$164:$ANQ$173, IF(AJG67&gt;0, AJG67+1, IF(AJF67&gt;0, AJF67+1, IF(AJE67&gt;0, AJE67+1, IF(AJD67&gt;0, AJD67+1, IF(AJC67&gt;0, AJC67+1, AJB67+1))))), FALSE), 0)/IF(AJG67&gt;0, 1, IF(AJF67&gt;0, 2, IF(AJE67&gt;0, 4, IF(AJD67&gt;0, 8, IF(AJC67&gt;0, 16, 32)))))</f>
        <v>0</v>
      </c>
      <c r="AMQ67">
        <f t="shared" ref="AMQ67:AMQ98" si="2648">IF(AJI67&gt;0, VLOOKUP(AJI67, $ANG$164:$ANQ$173, IF(AJH67&gt;0, AJH67+1, IF(AJG67&gt;0, AJG67+1, IF(AJF67&gt;0, AJF67+1, IF(AJE67&gt;0, AJE67+1, IF(AJD67&gt;0, AJD67+1, AJC67+1))))), FALSE), 0)/IF(AJH67&gt;0, 1, IF(AJG67&gt;0, 2, IF(AJF67&gt;0, 4, IF(AJE67&gt;0, 8, IF(AJD67&gt;0, 16, 32)))))</f>
        <v>0</v>
      </c>
      <c r="AMR67">
        <f t="shared" ref="AMR67:AMR98" si="2649">IF(AJJ67&gt;0, VLOOKUP(AJJ67, $ANG$164:$ANQ$173, IF(AJI67&gt;0, AJI67+1, IF(AJH67&gt;0, AJH67+1, IF(AJG67&gt;0, AJG67+1, IF(AJF67&gt;0, AJF67+1, IF(AJE67&gt;0, AJE67+1, AJD67+1))))), FALSE), 0)/IF(AJI67&gt;0, 1, IF(AJH67&gt;0, 2, IF(AJG67&gt;0, 4, IF(AJF67&gt;0, 8, IF(AJE67&gt;0, 16, 32)))))</f>
        <v>0</v>
      </c>
      <c r="AMS67">
        <f t="shared" ref="AMS67:AMS98" si="2650">IF(AJK67&gt;0, VLOOKUP(AJK67, $ANG$164:$ANQ$173, IF(AJJ67&gt;0, AJJ67+1, IF(AJI67&gt;0, AJI67+1, IF(AJH67&gt;0, AJH67+1, IF(AJG67&gt;0, AJG67+1, IF(AJF67&gt;0, AJF67+1, AJE67+1))))), FALSE), 0)/IF(AJJ67&gt;0, 1, IF(AJI67&gt;0, 2, IF(AJH67&gt;0, 4, IF(AJG67&gt;0, 8, IF(AJF67&gt;0, 16, 32)))))</f>
        <v>0</v>
      </c>
      <c r="AMT67">
        <f t="shared" ref="AMT67:AMT98" si="2651">IF(AJL67&gt;0, VLOOKUP(AJL67, $ANG$164:$ANQ$173, IF(AJK67&gt;0, AJK67+1, IF(AJJ67&gt;0, AJJ67+1, IF(AJI67&gt;0, AJI67+1, IF(AJH67&gt;0, AJH67+1, IF(AJG67&gt;0, AJG67+1, AJF67+1))))), FALSE), 0)/IF(AJK67&gt;0, 1, IF(AJJ67&gt;0, 2, IF(AJI67&gt;0, 4, IF(AJH67&gt;0, 8, IF(AJG67&gt;0, 16, 32)))))</f>
        <v>0</v>
      </c>
      <c r="AMU67">
        <f t="shared" ref="AMU67:AMU98" si="2652">IF(AJM67&gt;0, VLOOKUP(AJM67, $ANG$164:$ANQ$173, IF(AJL67&gt;0, AJL67+1, IF(AJK67&gt;0, AJK67+1, IF(AJJ67&gt;0, AJJ67+1, IF(AJI67&gt;0, AJI67+1, IF(AJH67&gt;0, AJH67+1, AJG67+1))))), FALSE), 0)/IF(AJL67&gt;0, 1, IF(AJK67&gt;0, 2, IF(AJJ67&gt;0, 4, IF(AJI67&gt;0, 8, IF(AJH67&gt;0, 16, 32)))))</f>
        <v>0</v>
      </c>
      <c r="AMV67">
        <f t="shared" ref="AMV67:AMV98" si="2653">IF(AJN67&gt;0, VLOOKUP(AJN67, $ANG$164:$ANQ$173, IF(AJM67&gt;0, AJM67+1, IF(AJL67&gt;0, AJL67+1, IF(AJK67&gt;0, AJK67+1, IF(AJJ67&gt;0, AJJ67+1, IF(AJI67&gt;0, AJI67+1, AJH67+1))))), FALSE), 0)/IF(AJM67&gt;0, 1, IF(AJL67&gt;0, 2, IF(AJK67&gt;0, 4, IF(AJJ67&gt;0, 8, IF(AJI67&gt;0, 16, 32)))))</f>
        <v>0</v>
      </c>
      <c r="AMW67">
        <f t="shared" ref="AMW67:AMW98" si="2654">IF(AJO67&gt;0, VLOOKUP(AJO67, $ANG$164:$ANQ$173, IF(AJN67&gt;0, AJN67+1, IF(AJM67&gt;0, AJM67+1, IF(AJL67&gt;0, AJL67+1, IF(AJK67&gt;0, AJK67+1, IF(AJJ67&gt;0, AJJ67+1, AJI67+1))))), FALSE), 0)/IF(AJN67&gt;0, 1, IF(AJM67&gt;0, 2, IF(AJL67&gt;0, 4, IF(AJK67&gt;0, 8, IF(AJJ67&gt;0, 16, 32)))))</f>
        <v>0</v>
      </c>
      <c r="AMX67">
        <f t="shared" ref="AMX67:AMX98" si="2655">IF(AJP67&gt;0, VLOOKUP(AJP67, $ANG$164:$ANQ$173, IF(AJO67&gt;0, AJO67+1, IF(AJN67&gt;0, AJN67+1, IF(AJM67&gt;0, AJM67+1, IF(AJL67&gt;0, AJL67+1, IF(AJK67&gt;0, AJK67+1, AJJ67+1))))), FALSE), 0)/IF(AJO67&gt;0, 1, IF(AJN67&gt;0, 2, IF(AJM67&gt;0, 4, IF(AJL67&gt;0, 8, IF(AJK67&gt;0, 16, 32)))))</f>
        <v>0</v>
      </c>
      <c r="AMY67">
        <f t="shared" ref="AMY67:AMY98" si="2656">IF(AJQ67&gt;0, VLOOKUP(AJQ67, $ANG$164:$ANQ$173, IF(AJP67&gt;0, AJP67+1, IF(AJO67&gt;0, AJO67+1, IF(AJN67&gt;0, AJN67+1, IF(AJM67&gt;0, AJM67+1, IF(AJL67&gt;0, AJL67+1, AJK67+1))))), FALSE), 0)/IF(AJP67&gt;0, 1, IF(AJO67&gt;0, 2, IF(AJN67&gt;0, 4, IF(AJM67&gt;0, 8, IF(AJL67&gt;0, 16, 32)))))</f>
        <v>0</v>
      </c>
      <c r="AMZ67">
        <f t="shared" ref="AMZ67:AMZ98" si="2657">IF(AJR67&gt;0, VLOOKUP(AJR67, $ANG$164:$ANQ$173, IF(AJQ67&gt;0, AJQ67+1, IF(AJP67&gt;0, AJP67+1, IF(AJO67&gt;0, AJO67+1, IF(AJN67&gt;0, AJN67+1, IF(AJM67&gt;0, AJM67+1, AJL67+1))))), FALSE), 0)/IF(AJQ67&gt;0, 1, IF(AJP67&gt;0, 2, IF(AJO67&gt;0, 4, IF(AJN67&gt;0, 8, IF(AJM67&gt;0, 16, 32)))))</f>
        <v>0</v>
      </c>
      <c r="ANA67">
        <f t="shared" ref="ANA67:ANA98" si="2658">IF(AJS67&gt;0, VLOOKUP(AJS67, $ANG$164:$ANQ$173, IF(AJR67&gt;0, AJR67+1, IF(AJQ67&gt;0, AJQ67+1, IF(AJP67&gt;0, AJP67+1, IF(AJO67&gt;0, AJO67+1, IF(AJN67&gt;0, AJN67+1, AJM67+1))))), FALSE), 0)/IF(AJR67&gt;0, 1, IF(AJQ67&gt;0, 2, IF(AJP67&gt;0, 4, IF(AJO67&gt;0, 8, IF(AJN67&gt;0, 16, 32)))))</f>
        <v>0</v>
      </c>
      <c r="ANB67">
        <f t="shared" ref="ANB67:ANB98" si="2659">IF(AJT67&gt;0, VLOOKUP(AJT67, $ANG$164:$ANQ$173, IF(AJS67&gt;0, AJS67+1, IF(AJR67&gt;0, AJR67+1, IF(AJQ67&gt;0, AJQ67+1, IF(AJP67&gt;0, AJP67+1, IF(AJO67&gt;0, AJO67+1, AJN67+1))))), FALSE), 0)/IF(AJS67&gt;0, 1, IF(AJR67&gt;0, 2, IF(AJQ67&gt;0, 4, IF(AJP67&gt;0, 8, IF(AJO67&gt;0, 16, 32)))))</f>
        <v>0</v>
      </c>
      <c r="ANC67">
        <f t="shared" ref="ANC67:ANC98" si="2660">IF(AJU67&gt;0, VLOOKUP(AJU67, $ANG$164:$ANQ$173, IF(AJT67&gt;0, AJT67+1, IF(AJS67&gt;0, AJS67+1, IF(AJR67&gt;0, AJR67+1, IF(AJQ67&gt;0, AJQ67+1, IF(AJP67&gt;0, AJP67+1, AJO67+1))))), FALSE), 0)/IF(AJT67&gt;0, 1, IF(AJS67&gt;0, 2, IF(AJR67&gt;0, 4, IF(AJQ67&gt;0, 8, IF(AJP67&gt;0, 16, 32)))))</f>
        <v>0</v>
      </c>
      <c r="AND67">
        <f t="shared" ref="AND67:AND98" si="2661">IF(AJV67&gt;0, VLOOKUP(AJV67, $ANG$164:$ANQ$173, IF(AJU67&gt;0, AJU67+1, IF(AJT67&gt;0, AJT67+1, IF(AJS67&gt;0, AJS67+1, IF(AJR67&gt;0, AJR67+1, IF(AJQ67&gt;0, AJQ67+1, AJP67+1))))), FALSE), 0)/IF(AJU67&gt;0, 1, IF(AJT67&gt;0, 2, IF(AJS67&gt;0, 4, IF(AJR67&gt;0, 8, IF(AJQ67&gt;0, 16, 32)))))</f>
        <v>0</v>
      </c>
      <c r="ANR67" s="4">
        <v>1940</v>
      </c>
      <c r="ANS67" s="4">
        <f t="shared" ref="ANS67:ANS98" si="2662">_xlfn.NUMBERVALUE(ARB67)</f>
        <v>1940</v>
      </c>
      <c r="ANU67" s="4">
        <v>1974</v>
      </c>
      <c r="ANV67" t="str">
        <f t="shared" ref="ANV67:ANV98" si="2663">IF(RIGHT(L67, 1)="-", ANU67, RIGHT(L67, 4))</f>
        <v>1996</v>
      </c>
      <c r="ANW67" t="str">
        <f t="shared" ref="ANW67:ANW98" si="2664">IF(RIGHT(M67, 1)="-", ANV67, RIGHT(M67, 4))</f>
        <v>2010</v>
      </c>
      <c r="ANX67" t="str">
        <f t="shared" ref="ANX67:ANX98" si="2665">IF(RIGHT(N67, 1)="-", ANW67, RIGHT(N67, 4))</f>
        <v>1987</v>
      </c>
      <c r="ANY67" t="str">
        <f t="shared" ref="ANY67:ANY98" si="2666">IF(RIGHT(O67, 1)="-", ANX67, RIGHT(O67, 4))</f>
        <v>1987</v>
      </c>
      <c r="ANZ67" t="str">
        <f t="shared" ref="ANZ67:ANZ98" si="2667">IF(RIGHT(P67, 1)="-", ANY67, RIGHT(P67, 4))</f>
        <v>1987</v>
      </c>
      <c r="AOA67" t="str">
        <f t="shared" ref="AOA67:AOA98" si="2668">IF(RIGHT(Q67, 1)="-", ANZ67, RIGHT(Q67, 4))</f>
        <v>1997</v>
      </c>
      <c r="AOB67" t="str">
        <f t="shared" ref="AOB67:AOB98" si="2669">IF(RIGHT(R67, 1)="-", AOA67, RIGHT(R67, 4))</f>
        <v>1971</v>
      </c>
      <c r="AOC67" t="str">
        <f t="shared" ref="AOC67:AOC98" si="2670">IF(RIGHT(S67, 1)="-", AOB67, RIGHT(S67, 4))</f>
        <v>1948</v>
      </c>
      <c r="AOD67" t="str">
        <f t="shared" ref="AOD67:AOD98" si="2671">IF(RIGHT(T67, 1)="-", AOC67, RIGHT(T67, 4))</f>
        <v>1958</v>
      </c>
      <c r="AOE67" t="str">
        <f t="shared" ref="AOE67:AOE98" si="2672">IF(RIGHT(U67, 1)="-", AOD67, RIGHT(U67, 4))</f>
        <v>1925</v>
      </c>
      <c r="AOF67" t="str">
        <f t="shared" ref="AOF67:AOF98" si="2673">IF(RIGHT(V67, 1)="-", AOE67, RIGHT(V67, 4))</f>
        <v>1940</v>
      </c>
      <c r="AOG67" t="str">
        <f t="shared" ref="AOG67:AOG98" si="2674">IF(RIGHT(W67, 1)="-", AOF67, RIGHT(W67, 4))</f>
        <v>1940</v>
      </c>
      <c r="AOH67" t="str">
        <f t="shared" ref="AOH67:AOH98" si="2675">IF(RIGHT(X67, 1)="-", AOG67, RIGHT(X67, 4))</f>
        <v>1940</v>
      </c>
      <c r="AOI67" t="str">
        <f t="shared" ref="AOI67:AOI98" si="2676">IF(RIGHT(Y67, 1)="-", AOH67, RIGHT(Y67, 4))</f>
        <v>1940</v>
      </c>
      <c r="AOJ67" t="str">
        <f t="shared" ref="AOJ67:AOJ98" si="2677">IF(RIGHT(Z67, 1)="-", AOI67, RIGHT(Z67, 4))</f>
        <v>1940</v>
      </c>
      <c r="AOK67" t="str">
        <f t="shared" ref="AOK67:AOK98" si="2678">IF(RIGHT(AA67, 1)="-", AOJ67, RIGHT(AA67, 4))</f>
        <v>1940</v>
      </c>
      <c r="AOL67" t="str">
        <f t="shared" ref="AOL67:AOL98" si="2679">IF(RIGHT(AB67, 1)="-", AOK67, RIGHT(AB67, 4))</f>
        <v>1940</v>
      </c>
      <c r="AOM67" t="str">
        <f t="shared" ref="AOM67:AOM98" si="2680">IF(RIGHT(AC67, 1)="-", AOL67, RIGHT(AC67, 4))</f>
        <v>1940</v>
      </c>
      <c r="AON67" t="str">
        <f t="shared" ref="AON67:AON98" si="2681">IF(RIGHT(AD67, 1)="-", AOM67, RIGHT(AD67, 4))</f>
        <v>1940</v>
      </c>
      <c r="AOO67" t="str">
        <f t="shared" ref="AOO67:AOO98" si="2682">IF(RIGHT(AE67, 1)="-", AON67, RIGHT(AE67, 4))</f>
        <v>1940</v>
      </c>
      <c r="AOP67" t="str">
        <f t="shared" ref="AOP67:AOP98" si="2683">IF(RIGHT(AF67, 1)="-", AOO67, RIGHT(AF67, 4))</f>
        <v>1940</v>
      </c>
      <c r="AOQ67" t="str">
        <f t="shared" ref="AOQ67:AOQ98" si="2684">IF(RIGHT(AG67, 1)="-", AOP67, RIGHT(AG67, 4))</f>
        <v>1940</v>
      </c>
      <c r="AOR67" t="str">
        <f t="shared" ref="AOR67:AOR98" si="2685">IF(RIGHT(AH67, 1)="-", AOQ67, RIGHT(AH67, 4))</f>
        <v>1940</v>
      </c>
      <c r="AOS67" t="str">
        <f t="shared" ref="AOS67:AOS98" si="2686">IF(RIGHT(AI67, 1)="-", AOR67, RIGHT(AI67, 4))</f>
        <v>1940</v>
      </c>
      <c r="AOT67" t="str">
        <f t="shared" ref="AOT67:AOT98" si="2687">IF(RIGHT(AJ67, 1)="-", AOS67, RIGHT(AJ67, 4))</f>
        <v>1940</v>
      </c>
      <c r="AOU67" t="str">
        <f t="shared" ref="AOU67:AOU98" si="2688">IF(RIGHT(AK67, 1)="-", AOT67, RIGHT(AK67, 4))</f>
        <v>1940</v>
      </c>
      <c r="AOV67" t="str">
        <f t="shared" ref="AOV67:AOV98" si="2689">IF(RIGHT(AL67, 1)="-", AOU67, RIGHT(AL67, 4))</f>
        <v>1940</v>
      </c>
      <c r="AOW67" t="str">
        <f t="shared" ref="AOW67:AOW98" si="2690">IF(RIGHT(AM67, 1)="-", AOV67, RIGHT(AM67, 4))</f>
        <v>1940</v>
      </c>
      <c r="AOX67" t="str">
        <f t="shared" ref="AOX67:AOX98" si="2691">IF(RIGHT(AN67, 1)="-", AOW67, RIGHT(AN67, 4))</f>
        <v>1940</v>
      </c>
      <c r="AOY67" t="str">
        <f t="shared" ref="AOY67:AOY98" si="2692">IF(RIGHT(AO67, 1)="-", AOX67, RIGHT(AO67, 4))</f>
        <v>1940</v>
      </c>
      <c r="AOZ67" t="str">
        <f t="shared" ref="AOZ67:AOZ98" si="2693">IF(RIGHT(AP67, 1)="-", AOY67, RIGHT(AP67, 4))</f>
        <v>1940</v>
      </c>
      <c r="APA67" t="str">
        <f t="shared" ref="APA67:APA98" si="2694">IF(RIGHT(AQ67, 1)="-", AOZ67, RIGHT(AQ67, 4))</f>
        <v>1940</v>
      </c>
      <c r="APB67" t="str">
        <f t="shared" ref="APB67:APB98" si="2695">IF(RIGHT(AR67, 1)="-", APA67, RIGHT(AR67, 4))</f>
        <v>1940</v>
      </c>
      <c r="APC67" t="str">
        <f t="shared" ref="APC67:APC98" si="2696">IF(RIGHT(AS67, 1)="-", APB67, RIGHT(AS67, 4))</f>
        <v>1940</v>
      </c>
      <c r="APD67" t="str">
        <f t="shared" ref="APD67:APD98" si="2697">IF(RIGHT(AT67, 1)="-", APC67, RIGHT(AT67, 4))</f>
        <v>1940</v>
      </c>
      <c r="APE67" t="str">
        <f t="shared" ref="APE67:APE98" si="2698">IF(RIGHT(AU67, 1)="-", APD67, RIGHT(AU67, 4))</f>
        <v>1940</v>
      </c>
      <c r="APF67" t="str">
        <f t="shared" ref="APF67:APF98" si="2699">IF(RIGHT(AV67, 1)="-", APE67, RIGHT(AV67, 4))</f>
        <v>1940</v>
      </c>
      <c r="APG67" t="str">
        <f t="shared" ref="APG67:APG98" si="2700">IF(RIGHT(AW67, 1)="-", APF67, RIGHT(AW67, 4))</f>
        <v>1940</v>
      </c>
      <c r="APH67" t="str">
        <f t="shared" ref="APH67:APH98" si="2701">IF(RIGHT(AX67, 1)="-", APG67, RIGHT(AX67, 4))</f>
        <v>1940</v>
      </c>
      <c r="API67" t="str">
        <f t="shared" ref="API67:API98" si="2702">IF(RIGHT(AY67, 1)="-", APH67, RIGHT(AY67, 4))</f>
        <v>1940</v>
      </c>
      <c r="APJ67" t="str">
        <f t="shared" ref="APJ67:APJ98" si="2703">IF(RIGHT(AZ67, 1)="-", API67, RIGHT(AZ67, 4))</f>
        <v>1940</v>
      </c>
      <c r="APK67" t="str">
        <f t="shared" ref="APK67:APK98" si="2704">IF(RIGHT(BA67, 1)="-", APJ67, RIGHT(BA67, 4))</f>
        <v>1940</v>
      </c>
      <c r="APL67" t="str">
        <f t="shared" ref="APL67:APL98" si="2705">IF(RIGHT(BB67, 1)="-", APK67, RIGHT(BB67, 4))</f>
        <v>1940</v>
      </c>
      <c r="APM67" t="str">
        <f t="shared" ref="APM67:APM98" si="2706">IF(RIGHT(BC67, 1)="-", APL67, RIGHT(BC67, 4))</f>
        <v>1940</v>
      </c>
      <c r="APN67" t="str">
        <f t="shared" ref="APN67:APN98" si="2707">IF(RIGHT(BD67, 1)="-", APM67, RIGHT(BD67, 4))</f>
        <v>1940</v>
      </c>
      <c r="APO67" t="str">
        <f t="shared" ref="APO67:APO98" si="2708">IF(RIGHT(BE67, 1)="-", APN67, RIGHT(BE67, 4))</f>
        <v>1940</v>
      </c>
      <c r="APP67" t="str">
        <f t="shared" ref="APP67:APP98" si="2709">IF(RIGHT(BF67, 1)="-", APO67, RIGHT(BF67, 4))</f>
        <v>1940</v>
      </c>
      <c r="APQ67" t="str">
        <f t="shared" ref="APQ67:APQ98" si="2710">IF(RIGHT(BG67, 1)="-", APP67, RIGHT(BG67, 4))</f>
        <v>1940</v>
      </c>
      <c r="APR67" t="str">
        <f t="shared" ref="APR67:APR98" si="2711">IF(RIGHT(BH67, 1)="-", APQ67, RIGHT(BH67, 4))</f>
        <v>1940</v>
      </c>
      <c r="APS67" t="str">
        <f t="shared" ref="APS67:APS98" si="2712">IF(RIGHT(BI67, 1)="-", APR67, RIGHT(BI67, 4))</f>
        <v>1940</v>
      </c>
      <c r="APT67" t="str">
        <f t="shared" ref="APT67:APT98" si="2713">IF(RIGHT(BJ67, 1)="-", APS67, RIGHT(BJ67, 4))</f>
        <v>1940</v>
      </c>
      <c r="APU67" t="str">
        <f t="shared" ref="APU67:APU98" si="2714">IF(RIGHT(BK67, 1)="-", APT67, RIGHT(BK67, 4))</f>
        <v>1940</v>
      </c>
      <c r="APV67" t="str">
        <f t="shared" ref="APV67:APV98" si="2715">IF(RIGHT(BL67, 1)="-", APU67, RIGHT(BL67, 4))</f>
        <v>1940</v>
      </c>
      <c r="APW67" t="str">
        <f t="shared" ref="APW67:APW98" si="2716">IF(RIGHT(BM67, 1)="-", APV67, RIGHT(BM67, 4))</f>
        <v>1940</v>
      </c>
      <c r="APX67" t="str">
        <f t="shared" ref="APX67:APX98" si="2717">IF(RIGHT(BN67, 1)="-", APW67, RIGHT(BN67, 4))</f>
        <v>1940</v>
      </c>
      <c r="APY67" t="str">
        <f t="shared" ref="APY67:APY98" si="2718">IF(RIGHT(BO67, 1)="-", APX67, RIGHT(BO67, 4))</f>
        <v>1940</v>
      </c>
      <c r="APZ67" t="str">
        <f t="shared" ref="APZ67:APZ98" si="2719">IF(RIGHT(BP67, 1)="-", APY67, RIGHT(BP67, 4))</f>
        <v>1940</v>
      </c>
      <c r="AQA67" t="str">
        <f t="shared" ref="AQA67:AQA98" si="2720">IF(RIGHT(BQ67, 1)="-", APZ67, RIGHT(BQ67, 4))</f>
        <v>1940</v>
      </c>
      <c r="AQB67" t="str">
        <f t="shared" ref="AQB67:AQB98" si="2721">IF(RIGHT(BR67, 1)="-", AQA67, RIGHT(BR67, 4))</f>
        <v>1940</v>
      </c>
      <c r="AQC67" t="str">
        <f t="shared" ref="AQC67:AQC98" si="2722">IF(RIGHT(BS67, 1)="-", AQB67, RIGHT(BS67, 4))</f>
        <v>1940</v>
      </c>
      <c r="AQD67" t="str">
        <f t="shared" ref="AQD67:AQD98" si="2723">IF(RIGHT(BT67, 1)="-", AQC67, RIGHT(BT67, 4))</f>
        <v>1940</v>
      </c>
      <c r="AQE67" t="str">
        <f t="shared" ref="AQE67:AQE98" si="2724">IF(RIGHT(BU67, 1)="-", AQD67, RIGHT(BU67, 4))</f>
        <v>1940</v>
      </c>
      <c r="AQF67" t="str">
        <f t="shared" ref="AQF67:AQF98" si="2725">IF(RIGHT(BV67, 1)="-", AQE67, RIGHT(BV67, 4))</f>
        <v>1940</v>
      </c>
      <c r="AQG67" t="str">
        <f t="shared" ref="AQG67:AQG98" si="2726">IF(RIGHT(BW67, 1)="-", AQF67, RIGHT(BW67, 4))</f>
        <v>1940</v>
      </c>
      <c r="AQH67" t="str">
        <f t="shared" ref="AQH67:AQH98" si="2727">IF(RIGHT(BX67, 1)="-", AQG67, RIGHT(BX67, 4))</f>
        <v>1940</v>
      </c>
      <c r="AQI67" t="str">
        <f t="shared" ref="AQI67:AQI98" si="2728">IF(RIGHT(BY67, 1)="-", AQH67, RIGHT(BY67, 4))</f>
        <v>1940</v>
      </c>
      <c r="AQJ67" t="str">
        <f t="shared" ref="AQJ67:AQJ98" si="2729">IF(RIGHT(BZ67, 1)="-", AQI67, RIGHT(BZ67, 4))</f>
        <v>1940</v>
      </c>
      <c r="AQK67" t="str">
        <f t="shared" ref="AQK67:AQK98" si="2730">IF(RIGHT(CA67, 1)="-", AQJ67, RIGHT(CA67, 4))</f>
        <v>1940</v>
      </c>
      <c r="AQL67" t="str">
        <f t="shared" ref="AQL67:AQL98" si="2731">IF(RIGHT(CB67, 1)="-", AQK67, RIGHT(CB67, 4))</f>
        <v>1940</v>
      </c>
      <c r="AQM67" t="str">
        <f t="shared" ref="AQM67:AQM98" si="2732">IF(RIGHT(CC67, 1)="-", AQL67, RIGHT(CC67, 4))</f>
        <v>1940</v>
      </c>
      <c r="AQN67" t="str">
        <f t="shared" ref="AQN67:AQN98" si="2733">IF(RIGHT(CD67, 1)="-", AQM67, RIGHT(CD67, 4))</f>
        <v>1940</v>
      </c>
      <c r="AQO67" t="str">
        <f t="shared" ref="AQO67:AQO98" si="2734">IF(RIGHT(CE67, 1)="-", AQN67, RIGHT(CE67, 4))</f>
        <v>1940</v>
      </c>
      <c r="AQP67" t="str">
        <f t="shared" ref="AQP67:AQP98" si="2735">IF(RIGHT(CF67, 1)="-", AQO67, RIGHT(CF67, 4))</f>
        <v>1940</v>
      </c>
      <c r="AQQ67" t="str">
        <f t="shared" ref="AQQ67:AQQ98" si="2736">IF(RIGHT(CG67, 1)="-", AQP67, RIGHT(CG67, 4))</f>
        <v>1940</v>
      </c>
      <c r="AQR67" t="str">
        <f t="shared" ref="AQR67:AQR98" si="2737">IF(RIGHT(CH67, 1)="-", AQQ67, RIGHT(CH67, 4))</f>
        <v>1940</v>
      </c>
      <c r="AQS67" t="str">
        <f t="shared" ref="AQS67:AQS98" si="2738">IF(RIGHT(CI67, 1)="-", AQR67, RIGHT(CI67, 4))</f>
        <v>1940</v>
      </c>
      <c r="AQT67" t="str">
        <f t="shared" ref="AQT67:AQT98" si="2739">IF(RIGHT(CJ67, 1)="-", AQS67, RIGHT(CJ67, 4))</f>
        <v>1940</v>
      </c>
      <c r="AQU67" t="str">
        <f t="shared" ref="AQU67:AQU98" si="2740">IF(RIGHT(CK67, 1)="-", AQT67, RIGHT(CK67, 4))</f>
        <v>1940</v>
      </c>
      <c r="AQV67" t="str">
        <f t="shared" ref="AQV67:AQV98" si="2741">IF(RIGHT(CL67, 1)="-", AQU67, RIGHT(CL67, 4))</f>
        <v>1940</v>
      </c>
      <c r="AQW67" t="str">
        <f t="shared" ref="AQW67:AQW98" si="2742">IF(RIGHT(CM67, 1)="-", AQV67, RIGHT(CM67, 4))</f>
        <v>1940</v>
      </c>
      <c r="AQX67" t="str">
        <f t="shared" ref="AQX67:AQX98" si="2743">IF(RIGHT(CN67, 1)="-", AQW67, RIGHT(CN67, 4))</f>
        <v>1940</v>
      </c>
      <c r="AQY67" t="str">
        <f t="shared" ref="AQY67:AQY98" si="2744">IF(RIGHT(CO67, 1)="-", AQX67, RIGHT(CO67, 4))</f>
        <v>1940</v>
      </c>
      <c r="AQZ67" t="str">
        <f t="shared" ref="AQZ67:AQZ98" si="2745">IF(RIGHT(CP67, 1)="-", AQY67, RIGHT(CP67, 4))</f>
        <v>1940</v>
      </c>
      <c r="ARA67" t="str">
        <f t="shared" ref="ARA67:ARA98" si="2746">IF(RIGHT(CQ67, 1)="-", AQZ67, RIGHT(CQ67, 4))</f>
        <v>1940</v>
      </c>
      <c r="ARB67" t="str">
        <f t="shared" ref="ARB67:ARB98" si="2747">IF(RIGHT(CR67, 1)="-", ARA67, RIGHT(CR67, 4))</f>
        <v>1940</v>
      </c>
      <c r="ARC67">
        <v>1974</v>
      </c>
      <c r="ARH67" s="5"/>
    </row>
    <row r="68" spans="1:1152" x14ac:dyDescent="0.2">
      <c r="A68">
        <v>63</v>
      </c>
      <c r="B68" s="16" t="s">
        <v>63</v>
      </c>
      <c r="C68" s="20">
        <f>VLOOKUP(A68, Rankings!$A$2:$AN$161, 40, FALSE)</f>
        <v>66</v>
      </c>
      <c r="D68" s="224" t="s">
        <v>216</v>
      </c>
      <c r="F68" s="4">
        <v>15</v>
      </c>
      <c r="G68" s="4">
        <v>3</v>
      </c>
      <c r="I68" s="5">
        <f t="shared" si="1832"/>
        <v>10</v>
      </c>
      <c r="L68" t="s">
        <v>1788</v>
      </c>
      <c r="M68" t="s">
        <v>2104</v>
      </c>
      <c r="N68" t="s">
        <v>2364</v>
      </c>
      <c r="O68" t="s">
        <v>2700</v>
      </c>
      <c r="P68" t="s">
        <v>2842</v>
      </c>
      <c r="Q68" t="s">
        <v>3030</v>
      </c>
      <c r="R68" t="s">
        <v>3371</v>
      </c>
      <c r="S68" t="s">
        <v>3610</v>
      </c>
      <c r="T68" t="s">
        <v>3873</v>
      </c>
      <c r="U68" t="s">
        <v>10</v>
      </c>
      <c r="V68" t="s">
        <v>4208</v>
      </c>
      <c r="W68" t="str">
        <f>Rankings!D67</f>
        <v>-</v>
      </c>
      <c r="X68" t="s">
        <v>10</v>
      </c>
      <c r="Y68" t="s">
        <v>10</v>
      </c>
      <c r="Z68" t="s">
        <v>10</v>
      </c>
      <c r="AA68" t="s">
        <v>10</v>
      </c>
      <c r="AB68" t="s">
        <v>10</v>
      </c>
      <c r="AC68" t="s">
        <v>10</v>
      </c>
      <c r="AD68" t="s">
        <v>10</v>
      </c>
      <c r="AE68" t="s">
        <v>10</v>
      </c>
      <c r="AF68" t="s">
        <v>10</v>
      </c>
      <c r="AG68" t="s">
        <v>10</v>
      </c>
      <c r="AH68" t="s">
        <v>10</v>
      </c>
      <c r="AI68" t="s">
        <v>10</v>
      </c>
      <c r="AJ68" t="s">
        <v>10</v>
      </c>
      <c r="AK68" t="s">
        <v>10</v>
      </c>
      <c r="AL68" t="s">
        <v>10</v>
      </c>
      <c r="AM68" t="s">
        <v>10</v>
      </c>
      <c r="AN68" t="s">
        <v>10</v>
      </c>
      <c r="AO68" t="s">
        <v>10</v>
      </c>
      <c r="AP68" t="s">
        <v>10</v>
      </c>
      <c r="AQ68" t="s">
        <v>10</v>
      </c>
      <c r="AR68" t="s">
        <v>10</v>
      </c>
      <c r="AS68" t="s">
        <v>10</v>
      </c>
      <c r="AT68" t="s">
        <v>10</v>
      </c>
      <c r="AU68" t="s">
        <v>10</v>
      </c>
      <c r="AV68" t="s">
        <v>10</v>
      </c>
      <c r="AW68" t="s">
        <v>10</v>
      </c>
      <c r="AX68" t="s">
        <v>10</v>
      </c>
      <c r="AY68" t="s">
        <v>10</v>
      </c>
      <c r="AZ68" t="s">
        <v>10</v>
      </c>
      <c r="BA68" t="s">
        <v>10</v>
      </c>
      <c r="BB68" t="s">
        <v>10</v>
      </c>
      <c r="BC68" t="s">
        <v>10</v>
      </c>
      <c r="BD68" t="s">
        <v>10</v>
      </c>
      <c r="BE68" t="s">
        <v>10</v>
      </c>
      <c r="BF68" t="s">
        <v>10</v>
      </c>
      <c r="BG68" t="s">
        <v>10</v>
      </c>
      <c r="BH68" t="s">
        <v>10</v>
      </c>
      <c r="BI68" t="s">
        <v>10</v>
      </c>
      <c r="BJ68" t="s">
        <v>10</v>
      </c>
      <c r="BK68" t="s">
        <v>10</v>
      </c>
      <c r="BL68" t="s">
        <v>10</v>
      </c>
      <c r="BM68" t="s">
        <v>10</v>
      </c>
      <c r="BN68" t="s">
        <v>10</v>
      </c>
      <c r="BO68" t="s">
        <v>10</v>
      </c>
      <c r="BP68" t="s">
        <v>10</v>
      </c>
      <c r="BQ68" t="s">
        <v>10</v>
      </c>
      <c r="BR68" t="s">
        <v>10</v>
      </c>
      <c r="BS68" t="s">
        <v>10</v>
      </c>
      <c r="BT68" t="s">
        <v>10</v>
      </c>
      <c r="BU68" t="s">
        <v>10</v>
      </c>
      <c r="BV68" t="s">
        <v>10</v>
      </c>
      <c r="BW68" t="s">
        <v>10</v>
      </c>
      <c r="BX68" t="s">
        <v>10</v>
      </c>
      <c r="BY68" t="s">
        <v>10</v>
      </c>
      <c r="BZ68" t="s">
        <v>10</v>
      </c>
      <c r="CA68" t="s">
        <v>10</v>
      </c>
      <c r="CB68" t="s">
        <v>10</v>
      </c>
      <c r="CC68" t="s">
        <v>10</v>
      </c>
      <c r="CD68" t="s">
        <v>10</v>
      </c>
      <c r="CE68" t="s">
        <v>10</v>
      </c>
      <c r="CF68" t="s">
        <v>10</v>
      </c>
      <c r="CG68" t="s">
        <v>10</v>
      </c>
      <c r="CH68" t="s">
        <v>10</v>
      </c>
      <c r="CI68" t="s">
        <v>10</v>
      </c>
      <c r="CJ68" t="s">
        <v>10</v>
      </c>
      <c r="CK68" t="s">
        <v>10</v>
      </c>
      <c r="CL68" t="s">
        <v>10</v>
      </c>
      <c r="CM68" t="s">
        <v>10</v>
      </c>
      <c r="CN68" t="s">
        <v>10</v>
      </c>
      <c r="CO68" t="s">
        <v>10</v>
      </c>
      <c r="CP68" t="s">
        <v>10</v>
      </c>
      <c r="CQ68" t="s">
        <v>10</v>
      </c>
      <c r="CR68" t="s">
        <v>10</v>
      </c>
      <c r="CT68" s="4">
        <f t="shared" si="1833"/>
        <v>4</v>
      </c>
      <c r="CU68" s="4">
        <f t="shared" si="1834"/>
        <v>0</v>
      </c>
      <c r="CV68" s="4">
        <f t="shared" si="1835"/>
        <v>0</v>
      </c>
      <c r="CW68" s="4">
        <f t="shared" si="1836"/>
        <v>1</v>
      </c>
      <c r="CX68" s="4">
        <f t="shared" si="1837"/>
        <v>1</v>
      </c>
      <c r="CY68" s="4">
        <f t="shared" si="1838"/>
        <v>0</v>
      </c>
      <c r="CZ68" s="4">
        <f t="shared" si="1839"/>
        <v>0</v>
      </c>
      <c r="DA68" s="4">
        <f t="shared" si="1840"/>
        <v>1</v>
      </c>
      <c r="DB68" s="4">
        <f t="shared" si="1841"/>
        <v>1</v>
      </c>
      <c r="DC68" s="4">
        <f t="shared" si="1842"/>
        <v>0</v>
      </c>
      <c r="DD68" s="4">
        <f t="shared" si="1843"/>
        <v>0</v>
      </c>
      <c r="DE68" s="4">
        <f t="shared" si="1844"/>
        <v>2</v>
      </c>
      <c r="DF68" s="4">
        <f t="shared" si="1845"/>
        <v>0</v>
      </c>
      <c r="DG68" s="4">
        <f t="shared" si="1846"/>
        <v>0</v>
      </c>
      <c r="DH68" s="4">
        <f t="shared" si="1847"/>
        <v>0</v>
      </c>
      <c r="DI68" s="152">
        <f t="shared" si="1848"/>
        <v>0</v>
      </c>
      <c r="DJ68" s="153">
        <f t="shared" si="1849"/>
        <v>4</v>
      </c>
      <c r="DK68" s="4">
        <f t="shared" si="1850"/>
        <v>1</v>
      </c>
      <c r="DL68" s="4">
        <f t="shared" si="1851"/>
        <v>1</v>
      </c>
      <c r="DM68" s="4">
        <f t="shared" si="1852"/>
        <v>1</v>
      </c>
      <c r="DN68" s="4">
        <f t="shared" si="1853"/>
        <v>1</v>
      </c>
      <c r="DO68" s="4">
        <f t="shared" si="1854"/>
        <v>2</v>
      </c>
      <c r="DP68" s="4">
        <f t="shared" si="1855"/>
        <v>0</v>
      </c>
      <c r="DQ68" s="4">
        <f t="shared" si="1856"/>
        <v>0</v>
      </c>
      <c r="DR68" s="4">
        <f t="shared" si="1857"/>
        <v>13</v>
      </c>
      <c r="DS68" s="4">
        <f t="shared" si="1858"/>
        <v>7</v>
      </c>
      <c r="DT68" s="4">
        <f t="shared" si="1859"/>
        <v>3</v>
      </c>
      <c r="DU68" t="str">
        <f t="shared" si="1860"/>
        <v>3R</v>
      </c>
      <c r="DV68" t="str">
        <f t="shared" si="1861"/>
        <v>0R</v>
      </c>
      <c r="DW68" t="str">
        <f t="shared" si="1862"/>
        <v>3R</v>
      </c>
      <c r="DX68" t="str">
        <f t="shared" si="1863"/>
        <v>0S</v>
      </c>
      <c r="DY68" t="str">
        <f t="shared" si="1864"/>
        <v>3S</v>
      </c>
      <c r="DZ68" t="str">
        <f t="shared" si="1865"/>
        <v>3R</v>
      </c>
      <c r="EA68" t="str">
        <f t="shared" si="1866"/>
        <v>0L</v>
      </c>
      <c r="EB68" t="str">
        <f t="shared" si="1867"/>
        <v>3L</v>
      </c>
      <c r="EC68" t="str">
        <f t="shared" si="1868"/>
        <v>3R</v>
      </c>
      <c r="ED68">
        <f t="shared" si="1869"/>
        <v>0</v>
      </c>
      <c r="EE68" t="str">
        <f t="shared" si="1870"/>
        <v>0S</v>
      </c>
      <c r="EF68">
        <f t="shared" si="1871"/>
        <v>0</v>
      </c>
      <c r="EG68">
        <f t="shared" si="1872"/>
        <v>0</v>
      </c>
      <c r="EH68">
        <f t="shared" si="1873"/>
        <v>0</v>
      </c>
      <c r="EI68">
        <f t="shared" si="1874"/>
        <v>0</v>
      </c>
      <c r="EJ68">
        <f t="shared" si="1875"/>
        <v>0</v>
      </c>
      <c r="EK68">
        <f t="shared" si="1876"/>
        <v>0</v>
      </c>
      <c r="EL68">
        <f t="shared" si="1877"/>
        <v>0</v>
      </c>
      <c r="EM68">
        <f t="shared" si="1878"/>
        <v>0</v>
      </c>
      <c r="EN68">
        <f t="shared" si="1879"/>
        <v>0</v>
      </c>
      <c r="EO68">
        <f t="shared" si="1880"/>
        <v>0</v>
      </c>
      <c r="EP68">
        <f t="shared" si="1881"/>
        <v>0</v>
      </c>
      <c r="EQ68">
        <f t="shared" si="1882"/>
        <v>0</v>
      </c>
      <c r="ER68">
        <f t="shared" si="1883"/>
        <v>0</v>
      </c>
      <c r="ES68">
        <f t="shared" si="1884"/>
        <v>0</v>
      </c>
      <c r="ET68">
        <f t="shared" si="1885"/>
        <v>0</v>
      </c>
      <c r="EU68">
        <f t="shared" si="1886"/>
        <v>0</v>
      </c>
      <c r="EV68">
        <f t="shared" si="1887"/>
        <v>0</v>
      </c>
      <c r="EW68">
        <f t="shared" si="1888"/>
        <v>0</v>
      </c>
      <c r="EX68">
        <f t="shared" si="1889"/>
        <v>0</v>
      </c>
      <c r="EY68">
        <f t="shared" si="1890"/>
        <v>0</v>
      </c>
      <c r="EZ68">
        <f t="shared" si="1891"/>
        <v>0</v>
      </c>
      <c r="FA68">
        <f t="shared" si="1892"/>
        <v>0</v>
      </c>
      <c r="FB68">
        <f t="shared" si="1893"/>
        <v>0</v>
      </c>
      <c r="FC68">
        <f t="shared" si="1894"/>
        <v>0</v>
      </c>
      <c r="FD68">
        <f t="shared" si="1895"/>
        <v>0</v>
      </c>
      <c r="FE68">
        <f t="shared" si="1896"/>
        <v>0</v>
      </c>
      <c r="FF68">
        <f t="shared" si="1897"/>
        <v>0</v>
      </c>
      <c r="FG68">
        <f t="shared" si="1898"/>
        <v>0</v>
      </c>
      <c r="FH68">
        <f t="shared" si="1899"/>
        <v>0</v>
      </c>
      <c r="FI68">
        <f t="shared" si="1900"/>
        <v>0</v>
      </c>
      <c r="FJ68">
        <f t="shared" si="1901"/>
        <v>0</v>
      </c>
      <c r="FK68">
        <f t="shared" si="1902"/>
        <v>0</v>
      </c>
      <c r="FL68">
        <f t="shared" si="1903"/>
        <v>0</v>
      </c>
      <c r="FM68">
        <f t="shared" si="1904"/>
        <v>0</v>
      </c>
      <c r="FN68">
        <f t="shared" si="1905"/>
        <v>0</v>
      </c>
      <c r="FO68">
        <f t="shared" si="1906"/>
        <v>0</v>
      </c>
      <c r="FP68">
        <f t="shared" si="1907"/>
        <v>0</v>
      </c>
      <c r="FQ68">
        <f t="shared" si="1908"/>
        <v>0</v>
      </c>
      <c r="FR68">
        <f t="shared" si="1909"/>
        <v>0</v>
      </c>
      <c r="FS68">
        <f t="shared" si="1910"/>
        <v>0</v>
      </c>
      <c r="FT68">
        <f t="shared" si="1911"/>
        <v>0</v>
      </c>
      <c r="FU68">
        <f t="shared" si="1912"/>
        <v>0</v>
      </c>
      <c r="FV68">
        <f t="shared" si="1913"/>
        <v>0</v>
      </c>
      <c r="FW68">
        <f t="shared" si="1914"/>
        <v>0</v>
      </c>
      <c r="FX68">
        <f t="shared" si="1915"/>
        <v>0</v>
      </c>
      <c r="FY68">
        <f t="shared" si="1916"/>
        <v>0</v>
      </c>
      <c r="FZ68">
        <f t="shared" si="1917"/>
        <v>0</v>
      </c>
      <c r="GA68">
        <f t="shared" si="1918"/>
        <v>0</v>
      </c>
      <c r="GB68">
        <f t="shared" si="1919"/>
        <v>0</v>
      </c>
      <c r="GC68">
        <f t="shared" si="1920"/>
        <v>0</v>
      </c>
      <c r="GD68">
        <f t="shared" si="1921"/>
        <v>0</v>
      </c>
      <c r="GE68">
        <f t="shared" si="1922"/>
        <v>0</v>
      </c>
      <c r="GF68">
        <f t="shared" si="1923"/>
        <v>0</v>
      </c>
      <c r="GG68">
        <f t="shared" si="1924"/>
        <v>0</v>
      </c>
      <c r="GH68">
        <f t="shared" si="1925"/>
        <v>0</v>
      </c>
      <c r="GI68">
        <f t="shared" si="1926"/>
        <v>0</v>
      </c>
      <c r="GJ68">
        <f t="shared" si="1927"/>
        <v>0</v>
      </c>
      <c r="GK68">
        <f t="shared" si="1928"/>
        <v>0</v>
      </c>
      <c r="GL68">
        <f t="shared" si="1929"/>
        <v>0</v>
      </c>
      <c r="GM68">
        <f t="shared" si="1930"/>
        <v>0</v>
      </c>
      <c r="GN68">
        <f t="shared" si="1931"/>
        <v>0</v>
      </c>
      <c r="GO68">
        <f t="shared" si="1932"/>
        <v>0</v>
      </c>
      <c r="GP68">
        <f t="shared" si="1933"/>
        <v>0</v>
      </c>
      <c r="GQ68">
        <f t="shared" si="1934"/>
        <v>0</v>
      </c>
      <c r="GR68">
        <f t="shared" si="1935"/>
        <v>0</v>
      </c>
      <c r="GS68">
        <f t="shared" si="1936"/>
        <v>0</v>
      </c>
      <c r="GT68">
        <f t="shared" si="1937"/>
        <v>0</v>
      </c>
      <c r="GU68">
        <f t="shared" si="1938"/>
        <v>0</v>
      </c>
      <c r="GV68">
        <f t="shared" si="1939"/>
        <v>0</v>
      </c>
      <c r="GW68">
        <f t="shared" si="1940"/>
        <v>0</v>
      </c>
      <c r="GX68">
        <f t="shared" si="1941"/>
        <v>0</v>
      </c>
      <c r="GY68">
        <f t="shared" si="1942"/>
        <v>0</v>
      </c>
      <c r="GZ68">
        <f t="shared" si="1943"/>
        <v>0</v>
      </c>
      <c r="HA68">
        <f t="shared" si="1944"/>
        <v>0</v>
      </c>
      <c r="HB68" s="176" t="s">
        <v>269</v>
      </c>
      <c r="HC68" s="89">
        <f t="shared" si="1945"/>
        <v>229.28878548116666</v>
      </c>
      <c r="HD68" s="89">
        <f t="shared" si="1946"/>
        <v>118.15228593727178</v>
      </c>
      <c r="HE68" s="89">
        <f t="shared" si="1947"/>
        <v>173.85460278058403</v>
      </c>
      <c r="HF68" s="89">
        <f t="shared" si="1948"/>
        <v>0</v>
      </c>
      <c r="HH68" s="88">
        <f t="shared" si="1949"/>
        <v>521.29567419902253</v>
      </c>
      <c r="HI68" s="88">
        <f t="shared" si="1950"/>
        <v>57.951534260194677</v>
      </c>
      <c r="HK68">
        <f>IFERROR(VLOOKUP(_xlfn.NUMBERVALUE(MID(L68, SEARCH("!", L68)+1, SEARCH("+", L68)-SEARCH("!", L68)-1)), Rankings!$A$2:$BK$161, 63, FALSE),0)</f>
        <v>59.024350588287334</v>
      </c>
      <c r="HL68">
        <f>IFERROR(VLOOKUP(_xlfn.NUMBERVALUE(MID(M68, SEARCH("!", M68)+1, SEARCH("+", M68)-SEARCH("!", M68)-1)), Rankings!$A$2:$BK$161, 63, FALSE),0)</f>
        <v>49.233644839742588</v>
      </c>
      <c r="HM68">
        <f>IFERROR(VLOOKUP(_xlfn.NUMBERVALUE(MID(N68, SEARCH("!", N68)+1, SEARCH("+", N68)-SEARCH("!", N68)-1)), Rankings!$A$2:$BK$161, 63, FALSE),0)</f>
        <v>41.345433525326584</v>
      </c>
      <c r="HN68">
        <f>IFERROR(VLOOKUP(_xlfn.NUMBERVALUE(MID(O68, SEARCH("!", O68)+1, SEARCH("+", O68)-SEARCH("!", O68)-1)), Rankings!$A$2:$BK$161, 63, FALSE),0)</f>
        <v>59.024350588287334</v>
      </c>
      <c r="HO68">
        <f>IFERROR(VLOOKUP(_xlfn.NUMBERVALUE(MID(P68, SEARCH("!", P68)+1, SEARCH("+", P68)-SEARCH("!", P68)-1)), Rankings!$A$2:$BK$161, 63, FALSE),0)</f>
        <v>33.011869635053152</v>
      </c>
      <c r="HP68">
        <f>IFERROR(VLOOKUP(_xlfn.NUMBERVALUE(MID(Q68, SEARCH("!", Q68)+1, SEARCH("+", Q68)-SEARCH("!", Q68)-1)), Rankings!$A$2:$BK$161, 63, FALSE),0)</f>
        <v>30.992316051402973</v>
      </c>
      <c r="HQ68">
        <f>IFERROR(VLOOKUP(_xlfn.NUMBERVALUE(MID(R68, SEARCH("!", R68)+1, SEARCH("+", R68)-SEARCH("!", R68)-1)), Rankings!$A$2:$BK$161, 63, FALSE),0)</f>
        <v>56.880518514014099</v>
      </c>
      <c r="HR68">
        <f>IFERROR(VLOOKUP(_xlfn.NUMBERVALUE(MID(S68, SEARCH("!", S68)+1, SEARCH("+", S68)-SEARCH("!", S68)-1)), Rankings!$A$2:$BK$161, 63, FALSE),0)</f>
        <v>61.271767423257685</v>
      </c>
      <c r="HS68">
        <f>IFERROR(VLOOKUP(_xlfn.NUMBERVALUE(MID(T68, SEARCH("!", T68)+1, SEARCH("+", T68)-SEARCH("!", T68)-1)), Rankings!$A$2:$BK$161, 63, FALSE),0)</f>
        <v>48.693040476407162</v>
      </c>
      <c r="HT68">
        <f>IFERROR(VLOOKUP(_xlfn.NUMBERVALUE(MID(U68, SEARCH("!", U68)+1, SEARCH("+", U68)-SEARCH("!", U68)-1)), Rankings!$A$2:$BK$161, 63, FALSE),0)</f>
        <v>0</v>
      </c>
      <c r="HU68">
        <f>IFERROR(VLOOKUP(_xlfn.NUMBERVALUE(MID(V68, SEARCH("!", V68)+1, SEARCH("+", V68)-SEARCH("!", V68)-1)), Rankings!$A$2:$BK$161, 63, FALSE),0)</f>
        <v>81.818382557243552</v>
      </c>
      <c r="HV68">
        <f>IFERROR(VLOOKUP(_xlfn.NUMBERVALUE(MID(W68, SEARCH("!", W68)+1, SEARCH("+", W68)-SEARCH("!", W68)-1)), Rankings!$A$2:$BK$161, 63, FALSE),0)</f>
        <v>0</v>
      </c>
      <c r="HW68">
        <f>IFERROR(VLOOKUP(_xlfn.NUMBERVALUE(MID(X68, SEARCH("!", X68)+1, SEARCH("+", X68)-SEARCH("!", X68)-1)), Rankings!$A$2:$BK$161, 63, FALSE),0)</f>
        <v>0</v>
      </c>
      <c r="HX68">
        <f>IFERROR(VLOOKUP(_xlfn.NUMBERVALUE(MID(Y68, SEARCH("!", Y68)+1, SEARCH("+", Y68)-SEARCH("!", Y68)-1)), Rankings!$A$2:$BK$161, 63, FALSE),0)</f>
        <v>0</v>
      </c>
      <c r="HY68">
        <f>IFERROR(VLOOKUP(_xlfn.NUMBERVALUE(MID(Z68, SEARCH("!", Z68)+1, SEARCH("+", Z68)-SEARCH("!", Z68)-1)), Rankings!$A$2:$BK$161, 63, FALSE),0)</f>
        <v>0</v>
      </c>
      <c r="HZ68">
        <f>IFERROR(VLOOKUP(_xlfn.NUMBERVALUE(MID(AA68, SEARCH("!", AA68)+1, SEARCH("+", AA68)-SEARCH("!", AA68)-1)), Rankings!$A$2:$BK$161, 63, FALSE),0)</f>
        <v>0</v>
      </c>
      <c r="IA68">
        <f>IFERROR(VLOOKUP(_xlfn.NUMBERVALUE(MID(AB68, SEARCH("!", AB68)+1, SEARCH("+", AB68)-SEARCH("!", AB68)-1)), Rankings!$A$2:$BK$161, 63, FALSE),0)</f>
        <v>0</v>
      </c>
      <c r="IB68">
        <f>IFERROR(VLOOKUP(_xlfn.NUMBERVALUE(MID(AC68, SEARCH("!", AC68)+1, SEARCH("+", AC68)-SEARCH("!", AC68)-1)), Rankings!$A$2:$BK$161, 63, FALSE),0)</f>
        <v>0</v>
      </c>
      <c r="IC68">
        <f>IFERROR(VLOOKUP(_xlfn.NUMBERVALUE(MID(AD68, SEARCH("!", AD68)+1, SEARCH("+", AD68)-SEARCH("!", AD68)-1)), Rankings!$A$2:$BK$161, 63, FALSE),0)</f>
        <v>0</v>
      </c>
      <c r="ID68">
        <f>IFERROR(VLOOKUP(_xlfn.NUMBERVALUE(MID(AE68, SEARCH("!", AE68)+1, SEARCH("+", AE68)-SEARCH("!", AE68)-1)), Rankings!$A$2:$BK$161, 63, FALSE),0)</f>
        <v>0</v>
      </c>
      <c r="IE68">
        <f>IFERROR(VLOOKUP(_xlfn.NUMBERVALUE(MID(AF68, SEARCH("!", AF68)+1, SEARCH("+", AF68)-SEARCH("!", AF68)-1)), Rankings!$A$2:$BK$161, 63, FALSE),0)</f>
        <v>0</v>
      </c>
      <c r="IF68">
        <f>IFERROR(VLOOKUP(_xlfn.NUMBERVALUE(MID(AG68, SEARCH("!", AG68)+1, SEARCH("+", AG68)-SEARCH("!", AG68)-1)), Rankings!$A$2:$BK$161, 63, FALSE),0)</f>
        <v>0</v>
      </c>
      <c r="IG68">
        <f>IFERROR(VLOOKUP(_xlfn.NUMBERVALUE(MID(AH68, SEARCH("!", AH68)+1, SEARCH("+", AH68)-SEARCH("!", AH68)-1)), Rankings!$A$2:$BK$161, 63, FALSE),0)</f>
        <v>0</v>
      </c>
      <c r="IH68">
        <f>IFERROR(VLOOKUP(_xlfn.NUMBERVALUE(MID(AI68, SEARCH("!", AI68)+1, SEARCH("+", AI68)-SEARCH("!", AI68)-1)), Rankings!$A$2:$BK$161, 63, FALSE),0)</f>
        <v>0</v>
      </c>
      <c r="II68">
        <f>IFERROR(VLOOKUP(_xlfn.NUMBERVALUE(MID(AJ68, SEARCH("!", AJ68)+1, SEARCH("+", AJ68)-SEARCH("!", AJ68)-1)), Rankings!$A$2:$BK$161, 63, FALSE),0)</f>
        <v>0</v>
      </c>
      <c r="IJ68">
        <f>IFERROR(VLOOKUP(_xlfn.NUMBERVALUE(MID(AK68, SEARCH("!", AK68)+1, SEARCH("+", AK68)-SEARCH("!", AK68)-1)), Rankings!$A$2:$BK$161, 63, FALSE),0)</f>
        <v>0</v>
      </c>
      <c r="IK68">
        <f>IFERROR(VLOOKUP(_xlfn.NUMBERVALUE(MID(AL68, SEARCH("!", AL68)+1, SEARCH("+", AL68)-SEARCH("!", AL68)-1)), Rankings!$A$2:$BK$161, 63, FALSE),0)</f>
        <v>0</v>
      </c>
      <c r="IL68">
        <f>IFERROR(VLOOKUP(_xlfn.NUMBERVALUE(MID(AM68, SEARCH("!", AM68)+1, SEARCH("+", AM68)-SEARCH("!", AM68)-1)), Rankings!$A$2:$BK$161, 63, FALSE),0)</f>
        <v>0</v>
      </c>
      <c r="IM68">
        <f>IFERROR(VLOOKUP(_xlfn.NUMBERVALUE(MID(AN68, SEARCH("!", AN68)+1, SEARCH("+", AN68)-SEARCH("!", AN68)-1)), Rankings!$A$2:$BK$161, 63, FALSE),0)</f>
        <v>0</v>
      </c>
      <c r="IN68">
        <f>IFERROR(VLOOKUP(_xlfn.NUMBERVALUE(MID(AO68, SEARCH("!", AO68)+1, SEARCH("+", AO68)-SEARCH("!", AO68)-1)), Rankings!$A$2:$BK$161, 63, FALSE),0)</f>
        <v>0</v>
      </c>
      <c r="IO68">
        <f>IFERROR(VLOOKUP(_xlfn.NUMBERVALUE(MID(AP68, SEARCH("!", AP68)+1, SEARCH("+", AP68)-SEARCH("!", AP68)-1)), Rankings!$A$2:$BK$161, 63, FALSE),0)</f>
        <v>0</v>
      </c>
      <c r="IP68">
        <f>IFERROR(VLOOKUP(_xlfn.NUMBERVALUE(MID(AQ68, SEARCH("!", AQ68)+1, SEARCH("+", AQ68)-SEARCH("!", AQ68)-1)), Rankings!$A$2:$BK$161, 63, FALSE),0)</f>
        <v>0</v>
      </c>
      <c r="IQ68">
        <f>IFERROR(VLOOKUP(_xlfn.NUMBERVALUE(MID(AR68, SEARCH("!", AR68)+1, SEARCH("+", AR68)-SEARCH("!", AR68)-1)), Rankings!$A$2:$BK$161, 63, FALSE),0)</f>
        <v>0</v>
      </c>
      <c r="IR68">
        <f>IFERROR(VLOOKUP(_xlfn.NUMBERVALUE(MID(AS68, SEARCH("!", AS68)+1, SEARCH("+", AS68)-SEARCH("!", AS68)-1)), Rankings!$A$2:$BK$161, 63, FALSE),0)</f>
        <v>0</v>
      </c>
      <c r="IS68">
        <f>IFERROR(VLOOKUP(_xlfn.NUMBERVALUE(MID(AT68, SEARCH("!", AT68)+1, SEARCH("+", AT68)-SEARCH("!", AT68)-1)), Rankings!$A$2:$BK$161, 63, FALSE),0)</f>
        <v>0</v>
      </c>
      <c r="IT68">
        <f>IFERROR(VLOOKUP(_xlfn.NUMBERVALUE(MID(AU68, SEARCH("!", AU68)+1, SEARCH("+", AU68)-SEARCH("!", AU68)-1)), Rankings!$A$2:$BK$161, 63, FALSE),0)</f>
        <v>0</v>
      </c>
      <c r="IU68">
        <f>IFERROR(VLOOKUP(_xlfn.NUMBERVALUE(MID(AV68, SEARCH("!", AV68)+1, SEARCH("+", AV68)-SEARCH("!", AV68)-1)), Rankings!$A$2:$BK$161, 63, FALSE),0)</f>
        <v>0</v>
      </c>
      <c r="IV68">
        <f>IFERROR(VLOOKUP(_xlfn.NUMBERVALUE(MID(AW68, SEARCH("!", AW68)+1, SEARCH("+", AW68)-SEARCH("!", AW68)-1)), Rankings!$A$2:$BK$161, 63, FALSE),0)</f>
        <v>0</v>
      </c>
      <c r="IW68">
        <f>IFERROR(VLOOKUP(_xlfn.NUMBERVALUE(MID(AX68, SEARCH("!", AX68)+1, SEARCH("+", AX68)-SEARCH("!", AX68)-1)), Rankings!$A$2:$BK$161, 63, FALSE),0)</f>
        <v>0</v>
      </c>
      <c r="IX68">
        <f>IFERROR(VLOOKUP(_xlfn.NUMBERVALUE(MID(AY68, SEARCH("!", AY68)+1, SEARCH("+", AY68)-SEARCH("!", AY68)-1)), Rankings!$A$2:$BK$161, 63, FALSE),0)</f>
        <v>0</v>
      </c>
      <c r="IY68">
        <f>IFERROR(VLOOKUP(_xlfn.NUMBERVALUE(MID(AZ68, SEARCH("!", AZ68)+1, SEARCH("+", AZ68)-SEARCH("!", AZ68)-1)), Rankings!$A$2:$BK$161, 63, FALSE),0)</f>
        <v>0</v>
      </c>
      <c r="IZ68">
        <f>IFERROR(VLOOKUP(_xlfn.NUMBERVALUE(MID(BA68, SEARCH("!", BA68)+1, SEARCH("+", BA68)-SEARCH("!", BA68)-1)), Rankings!$A$2:$BK$161, 63, FALSE),0)</f>
        <v>0</v>
      </c>
      <c r="JA68">
        <f>IFERROR(VLOOKUP(_xlfn.NUMBERVALUE(MID(BB68, SEARCH("!", BB68)+1, SEARCH("+", BB68)-SEARCH("!", BB68)-1)), Rankings!$A$2:$BK$161, 63, FALSE),0)</f>
        <v>0</v>
      </c>
      <c r="JB68">
        <f>IFERROR(VLOOKUP(_xlfn.NUMBERVALUE(MID(BC68, SEARCH("!", BC68)+1, SEARCH("+", BC68)-SEARCH("!", BC68)-1)), Rankings!$A$2:$BK$161, 63, FALSE),0)</f>
        <v>0</v>
      </c>
      <c r="JC68">
        <f>IFERROR(VLOOKUP(_xlfn.NUMBERVALUE(MID(BD68, SEARCH("!", BD68)+1, SEARCH("+", BD68)-SEARCH("!", BD68)-1)), Rankings!$A$2:$BK$161, 63, FALSE),0)</f>
        <v>0</v>
      </c>
      <c r="JD68">
        <f>IFERROR(VLOOKUP(_xlfn.NUMBERVALUE(MID(BE68, SEARCH("!", BE68)+1, SEARCH("+", BE68)-SEARCH("!", BE68)-1)), Rankings!$A$2:$BK$161, 63, FALSE),0)</f>
        <v>0</v>
      </c>
      <c r="JE68">
        <f>IFERROR(VLOOKUP(_xlfn.NUMBERVALUE(MID(BF68, SEARCH("!", BF68)+1, SEARCH("+", BF68)-SEARCH("!", BF68)-1)), Rankings!$A$2:$BK$161, 63, FALSE),0)</f>
        <v>0</v>
      </c>
      <c r="JF68">
        <f>IFERROR(VLOOKUP(_xlfn.NUMBERVALUE(MID(BG68, SEARCH("!", BG68)+1, SEARCH("+", BG68)-SEARCH("!", BG68)-1)), Rankings!$A$2:$BK$161, 63, FALSE),0)</f>
        <v>0</v>
      </c>
      <c r="JG68">
        <f>IFERROR(VLOOKUP(_xlfn.NUMBERVALUE(MID(BH68, SEARCH("!", BH68)+1, SEARCH("+", BH68)-SEARCH("!", BH68)-1)), Rankings!$A$2:$BK$161, 63, FALSE),0)</f>
        <v>0</v>
      </c>
      <c r="JH68">
        <f>IFERROR(VLOOKUP(_xlfn.NUMBERVALUE(MID(BI68, SEARCH("!", BI68)+1, SEARCH("+", BI68)-SEARCH("!", BI68)-1)), Rankings!$A$2:$BK$161, 63, FALSE),0)</f>
        <v>0</v>
      </c>
      <c r="JI68">
        <f>IFERROR(VLOOKUP(_xlfn.NUMBERVALUE(MID(BJ68, SEARCH("!", BJ68)+1, SEARCH("+", BJ68)-SEARCH("!", BJ68)-1)), Rankings!$A$2:$BK$161, 63, FALSE),0)</f>
        <v>0</v>
      </c>
      <c r="JJ68">
        <f>IFERROR(VLOOKUP(_xlfn.NUMBERVALUE(MID(BK68, SEARCH("!", BK68)+1, SEARCH("+", BK68)-SEARCH("!", BK68)-1)), Rankings!$A$2:$BK$161, 63, FALSE),0)</f>
        <v>0</v>
      </c>
      <c r="JK68">
        <f>IFERROR(VLOOKUP(_xlfn.NUMBERVALUE(MID(BL68, SEARCH("!", BL68)+1, SEARCH("+", BL68)-SEARCH("!", BL68)-1)), Rankings!$A$2:$BK$161, 63, FALSE),0)</f>
        <v>0</v>
      </c>
      <c r="JL68">
        <f>IFERROR(VLOOKUP(_xlfn.NUMBERVALUE(MID(BM68, SEARCH("!", BM68)+1, SEARCH("+", BM68)-SEARCH("!", BM68)-1)), Rankings!$A$2:$BK$161, 63, FALSE),0)</f>
        <v>0</v>
      </c>
      <c r="JM68">
        <f>IFERROR(VLOOKUP(_xlfn.NUMBERVALUE(MID(BN68, SEARCH("!", BN68)+1, SEARCH("+", BN68)-SEARCH("!", BN68)-1)), Rankings!$A$2:$BK$161, 63, FALSE),0)</f>
        <v>0</v>
      </c>
      <c r="JN68">
        <f>IFERROR(VLOOKUP(_xlfn.NUMBERVALUE(MID(BO68, SEARCH("!", BO68)+1, SEARCH("+", BO68)-SEARCH("!", BO68)-1)), Rankings!$A$2:$BK$161, 63, FALSE),0)</f>
        <v>0</v>
      </c>
      <c r="JO68">
        <f>IFERROR(VLOOKUP(_xlfn.NUMBERVALUE(MID(BP68, SEARCH("!", BP68)+1, SEARCH("+", BP68)-SEARCH("!", BP68)-1)), Rankings!$A$2:$BK$161, 63, FALSE),0)</f>
        <v>0</v>
      </c>
      <c r="JP68">
        <f>IFERROR(VLOOKUP(_xlfn.NUMBERVALUE(MID(BQ68, SEARCH("!", BQ68)+1, SEARCH("+", BQ68)-SEARCH("!", BQ68)-1)), Rankings!$A$2:$BK$161, 63, FALSE),0)</f>
        <v>0</v>
      </c>
      <c r="JQ68">
        <f>IFERROR(VLOOKUP(_xlfn.NUMBERVALUE(MID(BR68, SEARCH("!", BR68)+1, SEARCH("+", BR68)-SEARCH("!", BR68)-1)), Rankings!$A$2:$BK$161, 63, FALSE),0)</f>
        <v>0</v>
      </c>
      <c r="JR68">
        <f>IFERROR(VLOOKUP(_xlfn.NUMBERVALUE(MID(BS68, SEARCH("!", BS68)+1, SEARCH("+", BS68)-SEARCH("!", BS68)-1)), Rankings!$A$2:$BK$161, 63, FALSE),0)</f>
        <v>0</v>
      </c>
      <c r="JS68">
        <f>IFERROR(VLOOKUP(_xlfn.NUMBERVALUE(MID(BT68, SEARCH("!", BT68)+1, SEARCH("+", BT68)-SEARCH("!", BT68)-1)), Rankings!$A$2:$BK$161, 63, FALSE),0)</f>
        <v>0</v>
      </c>
      <c r="JT68">
        <f>IFERROR(VLOOKUP(_xlfn.NUMBERVALUE(MID(BU68, SEARCH("!", BU68)+1, SEARCH("+", BU68)-SEARCH("!", BU68)-1)), Rankings!$A$2:$BK$161, 63, FALSE),0)</f>
        <v>0</v>
      </c>
      <c r="JU68">
        <f>IFERROR(VLOOKUP(_xlfn.NUMBERVALUE(MID(BV68, SEARCH("!", BV68)+1, SEARCH("+", BV68)-SEARCH("!", BV68)-1)), Rankings!$A$2:$BK$161, 63, FALSE),0)</f>
        <v>0</v>
      </c>
      <c r="JV68">
        <f>IFERROR(VLOOKUP(_xlfn.NUMBERVALUE(MID(BW68, SEARCH("!", BW68)+1, SEARCH("+", BW68)-SEARCH("!", BW68)-1)), Rankings!$A$2:$BK$161, 63, FALSE),0)</f>
        <v>0</v>
      </c>
      <c r="JW68">
        <f>IFERROR(VLOOKUP(_xlfn.NUMBERVALUE(MID(BX68, SEARCH("!", BX68)+1, SEARCH("+", BX68)-SEARCH("!", BX68)-1)), Rankings!$A$2:$BK$161, 63, FALSE),0)</f>
        <v>0</v>
      </c>
      <c r="JX68">
        <f>IFERROR(VLOOKUP(_xlfn.NUMBERVALUE(MID(BY68, SEARCH("!", BY68)+1, SEARCH("+", BY68)-SEARCH("!", BY68)-1)), Rankings!$A$2:$BK$161, 63, FALSE),0)</f>
        <v>0</v>
      </c>
      <c r="JY68">
        <f>IFERROR(VLOOKUP(_xlfn.NUMBERVALUE(MID(BZ68, SEARCH("!", BZ68)+1, SEARCH("+", BZ68)-SEARCH("!", BZ68)-1)), Rankings!$A$2:$BK$161, 63, FALSE),0)</f>
        <v>0</v>
      </c>
      <c r="JZ68">
        <f>IFERROR(VLOOKUP(_xlfn.NUMBERVALUE(MID(CA68, SEARCH("!", CA68)+1, SEARCH("+", CA68)-SEARCH("!", CA68)-1)), Rankings!$A$2:$BK$161, 63, FALSE),0)</f>
        <v>0</v>
      </c>
      <c r="KA68">
        <f>IFERROR(VLOOKUP(_xlfn.NUMBERVALUE(MID(CB68, SEARCH("!", CB68)+1, SEARCH("+", CB68)-SEARCH("!", CB68)-1)), Rankings!$A$2:$BK$161, 63, FALSE),0)</f>
        <v>0</v>
      </c>
      <c r="KB68">
        <f>IFERROR(VLOOKUP(_xlfn.NUMBERVALUE(MID(CC68, SEARCH("!", CC68)+1, SEARCH("+", CC68)-SEARCH("!", CC68)-1)), Rankings!$A$2:$BK$161, 63, FALSE),0)</f>
        <v>0</v>
      </c>
      <c r="KC68">
        <f>IFERROR(VLOOKUP(_xlfn.NUMBERVALUE(MID(CD68, SEARCH("!", CD68)+1, SEARCH("+", CD68)-SEARCH("!", CD68)-1)), Rankings!$A$2:$BK$161, 63, FALSE),0)</f>
        <v>0</v>
      </c>
      <c r="KD68">
        <f>IFERROR(VLOOKUP(_xlfn.NUMBERVALUE(MID(CE68, SEARCH("!", CE68)+1, SEARCH("+", CE68)-SEARCH("!", CE68)-1)), Rankings!$A$2:$BK$161, 63, FALSE),0)</f>
        <v>0</v>
      </c>
      <c r="KE68">
        <f>IFERROR(VLOOKUP(_xlfn.NUMBERVALUE(MID(CF68, SEARCH("!", CF68)+1, SEARCH("+", CF68)-SEARCH("!", CF68)-1)), Rankings!$A$2:$BK$161, 63, FALSE),0)</f>
        <v>0</v>
      </c>
      <c r="KF68">
        <f>IFERROR(VLOOKUP(_xlfn.NUMBERVALUE(MID(CG68, SEARCH("!", CG68)+1, SEARCH("+", CG68)-SEARCH("!", CG68)-1)), Rankings!$A$2:$BK$161, 63, FALSE),0)</f>
        <v>0</v>
      </c>
      <c r="KG68">
        <f>IFERROR(VLOOKUP(_xlfn.NUMBERVALUE(MID(CH68, SEARCH("!", CH68)+1, SEARCH("+", CH68)-SEARCH("!", CH68)-1)), Rankings!$A$2:$BK$161, 63, FALSE),0)</f>
        <v>0</v>
      </c>
      <c r="KH68">
        <f>IFERROR(VLOOKUP(_xlfn.NUMBERVALUE(MID(CI68, SEARCH("!", CI68)+1, SEARCH("+", CI68)-SEARCH("!", CI68)-1)), Rankings!$A$2:$BK$161, 63, FALSE),0)</f>
        <v>0</v>
      </c>
      <c r="KI68">
        <f>IFERROR(VLOOKUP(_xlfn.NUMBERVALUE(MID(CJ68, SEARCH("!", CJ68)+1, SEARCH("+", CJ68)-SEARCH("!", CJ68)-1)), Rankings!$A$2:$BK$161, 63, FALSE),0)</f>
        <v>0</v>
      </c>
      <c r="KJ68">
        <f>IFERROR(VLOOKUP(_xlfn.NUMBERVALUE(MID(CK68, SEARCH("!", CK68)+1, SEARCH("+", CK68)-SEARCH("!", CK68)-1)), Rankings!$A$2:$BK$161, 63, FALSE),0)</f>
        <v>0</v>
      </c>
      <c r="KK68">
        <f>IFERROR(VLOOKUP(_xlfn.NUMBERVALUE(MID(CL68, SEARCH("!", CL68)+1, SEARCH("+", CL68)-SEARCH("!", CL68)-1)), Rankings!$A$2:$BK$161, 63, FALSE),0)</f>
        <v>0</v>
      </c>
      <c r="KL68">
        <f>IFERROR(VLOOKUP(_xlfn.NUMBERVALUE(MID(CM68, SEARCH("!", CM68)+1, SEARCH("+", CM68)-SEARCH("!", CM68)-1)), Rankings!$A$2:$BK$161, 63, FALSE),0)</f>
        <v>0</v>
      </c>
      <c r="KM68">
        <f>IFERROR(VLOOKUP(_xlfn.NUMBERVALUE(MID(CN68, SEARCH("!", CN68)+1, SEARCH("+", CN68)-SEARCH("!", CN68)-1)), Rankings!$A$2:$BK$161, 63, FALSE),0)</f>
        <v>0</v>
      </c>
      <c r="KN68">
        <f>IFERROR(VLOOKUP(_xlfn.NUMBERVALUE(MID(CO68, SEARCH("!", CO68)+1, SEARCH("+", CO68)-SEARCH("!", CO68)-1)), Rankings!$A$2:$BK$161, 63, FALSE),0)</f>
        <v>0</v>
      </c>
      <c r="KO68">
        <f>IFERROR(VLOOKUP(_xlfn.NUMBERVALUE(MID(CP68, SEARCH("!", CP68)+1, SEARCH("+", CP68)-SEARCH("!", CP68)-1)), Rankings!$A$2:$BK$161, 63, FALSE),0)</f>
        <v>0</v>
      </c>
      <c r="KP68">
        <f>IFERROR(VLOOKUP(_xlfn.NUMBERVALUE(MID(CQ68, SEARCH("!", CQ68)+1, SEARCH("+", CQ68)-SEARCH("!", CQ68)-1)), Rankings!$A$2:$BK$161, 63, FALSE),0)</f>
        <v>0</v>
      </c>
      <c r="KQ68">
        <f>IFERROR(VLOOKUP(_xlfn.NUMBERVALUE(MID(CR68, SEARCH("!", CR68)+1, SEARCH("+", CR68)-SEARCH("!", CR68)-1)), Rankings!$A$2:$BK$161, 63, FALSE),0)</f>
        <v>0</v>
      </c>
      <c r="KS68" s="4">
        <f t="shared" si="1951"/>
        <v>209</v>
      </c>
      <c r="KT68" s="4">
        <f t="shared" si="1952"/>
        <v>98</v>
      </c>
      <c r="KU68" s="4">
        <f t="shared" si="1953"/>
        <v>105</v>
      </c>
      <c r="KV68" s="4">
        <f t="shared" si="1954"/>
        <v>0</v>
      </c>
      <c r="KY68" s="4">
        <f t="shared" si="1955"/>
        <v>412</v>
      </c>
      <c r="KZ68" s="4"/>
      <c r="LB68">
        <f t="shared" si="1956"/>
        <v>56</v>
      </c>
      <c r="LC68">
        <f t="shared" si="1957"/>
        <v>36</v>
      </c>
      <c r="LD68">
        <f t="shared" si="1958"/>
        <v>30</v>
      </c>
      <c r="LE68">
        <f t="shared" si="1959"/>
        <v>23</v>
      </c>
      <c r="LF68">
        <f t="shared" si="1960"/>
        <v>50</v>
      </c>
      <c r="LG68">
        <f t="shared" si="1961"/>
        <v>37</v>
      </c>
      <c r="LH68">
        <f t="shared" si="1962"/>
        <v>54</v>
      </c>
      <c r="LI68">
        <f t="shared" si="1963"/>
        <v>44</v>
      </c>
      <c r="LJ68">
        <f t="shared" si="1964"/>
        <v>50</v>
      </c>
      <c r="LK68">
        <f t="shared" si="1965"/>
        <v>0</v>
      </c>
      <c r="LL68">
        <f t="shared" si="1966"/>
        <v>32</v>
      </c>
      <c r="LM68">
        <f t="shared" si="1967"/>
        <v>0</v>
      </c>
      <c r="LN68">
        <f t="shared" si="1968"/>
        <v>0</v>
      </c>
      <c r="LO68">
        <f t="shared" si="1969"/>
        <v>0</v>
      </c>
      <c r="LP68">
        <f t="shared" si="1970"/>
        <v>0</v>
      </c>
      <c r="LQ68">
        <f t="shared" si="1971"/>
        <v>0</v>
      </c>
      <c r="LR68">
        <f t="shared" si="1972"/>
        <v>0</v>
      </c>
      <c r="LS68">
        <f t="shared" si="1973"/>
        <v>0</v>
      </c>
      <c r="LT68">
        <f t="shared" si="1974"/>
        <v>0</v>
      </c>
      <c r="LU68">
        <f t="shared" si="1975"/>
        <v>0</v>
      </c>
      <c r="LV68">
        <f t="shared" si="1976"/>
        <v>0</v>
      </c>
      <c r="LW68">
        <f t="shared" si="1977"/>
        <v>0</v>
      </c>
      <c r="LX68">
        <f t="shared" si="1978"/>
        <v>0</v>
      </c>
      <c r="LY68">
        <f t="shared" si="1979"/>
        <v>0</v>
      </c>
      <c r="LZ68">
        <f t="shared" si="1980"/>
        <v>0</v>
      </c>
      <c r="MA68">
        <f t="shared" si="1981"/>
        <v>0</v>
      </c>
      <c r="MB68">
        <f t="shared" si="1982"/>
        <v>0</v>
      </c>
      <c r="MC68">
        <f t="shared" si="1983"/>
        <v>0</v>
      </c>
      <c r="MD68">
        <f t="shared" si="1984"/>
        <v>0</v>
      </c>
      <c r="ME68">
        <f t="shared" si="1985"/>
        <v>0</v>
      </c>
      <c r="MF68">
        <f t="shared" si="1986"/>
        <v>0</v>
      </c>
      <c r="MG68">
        <f t="shared" si="1987"/>
        <v>0</v>
      </c>
      <c r="MH68">
        <f t="shared" si="1988"/>
        <v>0</v>
      </c>
      <c r="MI68">
        <f t="shared" si="1989"/>
        <v>0</v>
      </c>
      <c r="MJ68">
        <f t="shared" si="1990"/>
        <v>0</v>
      </c>
      <c r="MK68">
        <f t="shared" si="1991"/>
        <v>0</v>
      </c>
      <c r="ML68">
        <f t="shared" si="1992"/>
        <v>0</v>
      </c>
      <c r="MM68">
        <f t="shared" si="1993"/>
        <v>0</v>
      </c>
      <c r="MN68">
        <f t="shared" si="1994"/>
        <v>0</v>
      </c>
      <c r="MO68">
        <f t="shared" si="1995"/>
        <v>0</v>
      </c>
      <c r="MP68">
        <f t="shared" si="1996"/>
        <v>0</v>
      </c>
      <c r="MQ68">
        <f t="shared" si="1997"/>
        <v>0</v>
      </c>
      <c r="MR68">
        <f t="shared" si="1998"/>
        <v>0</v>
      </c>
      <c r="MS68">
        <f t="shared" si="1999"/>
        <v>0</v>
      </c>
      <c r="MT68">
        <f t="shared" si="2000"/>
        <v>0</v>
      </c>
      <c r="MU68">
        <f t="shared" si="2001"/>
        <v>0</v>
      </c>
      <c r="MV68">
        <f t="shared" si="2002"/>
        <v>0</v>
      </c>
      <c r="MW68">
        <f t="shared" si="2003"/>
        <v>0</v>
      </c>
      <c r="MX68">
        <f t="shared" si="2004"/>
        <v>0</v>
      </c>
      <c r="MY68">
        <f t="shared" si="2005"/>
        <v>0</v>
      </c>
      <c r="MZ68">
        <f t="shared" si="2006"/>
        <v>0</v>
      </c>
      <c r="NA68">
        <f t="shared" si="2007"/>
        <v>0</v>
      </c>
      <c r="NB68">
        <f t="shared" si="2008"/>
        <v>0</v>
      </c>
      <c r="NC68">
        <f t="shared" si="2009"/>
        <v>0</v>
      </c>
      <c r="ND68">
        <f t="shared" si="2010"/>
        <v>0</v>
      </c>
      <c r="NE68">
        <f t="shared" si="2011"/>
        <v>0</v>
      </c>
      <c r="NF68">
        <f t="shared" si="2012"/>
        <v>0</v>
      </c>
      <c r="NG68">
        <f t="shared" si="2013"/>
        <v>0</v>
      </c>
      <c r="NH68">
        <f t="shared" si="2014"/>
        <v>0</v>
      </c>
      <c r="NI68">
        <f t="shared" si="2015"/>
        <v>0</v>
      </c>
      <c r="NJ68">
        <f t="shared" si="2016"/>
        <v>0</v>
      </c>
      <c r="NK68">
        <f t="shared" si="2017"/>
        <v>0</v>
      </c>
      <c r="NL68">
        <f t="shared" si="2018"/>
        <v>0</v>
      </c>
      <c r="NM68">
        <f t="shared" si="2019"/>
        <v>0</v>
      </c>
      <c r="NN68">
        <f t="shared" si="2020"/>
        <v>0</v>
      </c>
      <c r="NO68">
        <f t="shared" si="2021"/>
        <v>0</v>
      </c>
      <c r="NP68">
        <f t="shared" si="2022"/>
        <v>0</v>
      </c>
      <c r="NQ68">
        <f t="shared" si="2023"/>
        <v>0</v>
      </c>
      <c r="NR68">
        <f t="shared" si="2024"/>
        <v>0</v>
      </c>
      <c r="NS68">
        <f t="shared" si="2025"/>
        <v>0</v>
      </c>
      <c r="NT68">
        <f t="shared" si="2026"/>
        <v>0</v>
      </c>
      <c r="NU68">
        <f t="shared" si="2027"/>
        <v>0</v>
      </c>
      <c r="NV68">
        <f t="shared" si="2028"/>
        <v>0</v>
      </c>
      <c r="NW68">
        <f t="shared" si="2029"/>
        <v>0</v>
      </c>
      <c r="NX68">
        <f t="shared" si="2030"/>
        <v>0</v>
      </c>
      <c r="NY68">
        <f t="shared" si="2031"/>
        <v>0</v>
      </c>
      <c r="NZ68">
        <f t="shared" si="2032"/>
        <v>0</v>
      </c>
      <c r="OA68">
        <f t="shared" si="2033"/>
        <v>0</v>
      </c>
      <c r="OB68">
        <f t="shared" si="2034"/>
        <v>0</v>
      </c>
      <c r="OC68">
        <f t="shared" si="2035"/>
        <v>0</v>
      </c>
      <c r="OD68">
        <f t="shared" si="2036"/>
        <v>0</v>
      </c>
      <c r="OE68">
        <f t="shared" si="2037"/>
        <v>0</v>
      </c>
      <c r="OF68">
        <f t="shared" si="2038"/>
        <v>0</v>
      </c>
      <c r="OG68">
        <f t="shared" si="2039"/>
        <v>0</v>
      </c>
      <c r="OH68">
        <f t="shared" si="2040"/>
        <v>0</v>
      </c>
      <c r="OJ68" s="4">
        <f t="shared" si="2041"/>
        <v>145</v>
      </c>
      <c r="OK68" s="4">
        <f t="shared" si="2042"/>
        <v>100</v>
      </c>
      <c r="OL68" s="4">
        <f t="shared" si="2043"/>
        <v>159</v>
      </c>
      <c r="OM68" s="4">
        <f t="shared" si="2044"/>
        <v>0</v>
      </c>
      <c r="OP68" s="4">
        <f t="shared" si="2045"/>
        <v>404</v>
      </c>
      <c r="OQ68" s="4"/>
      <c r="OS68">
        <f t="shared" si="2046"/>
        <v>30</v>
      </c>
      <c r="OT68">
        <f t="shared" si="2047"/>
        <v>44</v>
      </c>
      <c r="OU68">
        <f t="shared" si="2048"/>
        <v>17</v>
      </c>
      <c r="OV68">
        <f t="shared" si="2049"/>
        <v>78</v>
      </c>
      <c r="OW68">
        <f t="shared" si="2050"/>
        <v>30</v>
      </c>
      <c r="OX68">
        <f t="shared" si="2051"/>
        <v>28</v>
      </c>
      <c r="OY68">
        <f t="shared" si="2052"/>
        <v>61</v>
      </c>
      <c r="OZ68">
        <f t="shared" si="2053"/>
        <v>39</v>
      </c>
      <c r="PA68">
        <f t="shared" si="2054"/>
        <v>26</v>
      </c>
      <c r="PB68">
        <f t="shared" si="2055"/>
        <v>0</v>
      </c>
      <c r="PC68">
        <f t="shared" si="2056"/>
        <v>51</v>
      </c>
      <c r="PD68">
        <f t="shared" si="2057"/>
        <v>0</v>
      </c>
      <c r="PE68">
        <f t="shared" si="2058"/>
        <v>0</v>
      </c>
      <c r="PF68">
        <f t="shared" si="2059"/>
        <v>0</v>
      </c>
      <c r="PG68">
        <f t="shared" si="2060"/>
        <v>0</v>
      </c>
      <c r="PH68">
        <f t="shared" si="2061"/>
        <v>0</v>
      </c>
      <c r="PI68">
        <f t="shared" si="2062"/>
        <v>0</v>
      </c>
      <c r="PJ68">
        <f t="shared" si="2063"/>
        <v>0</v>
      </c>
      <c r="PK68">
        <f t="shared" si="2064"/>
        <v>0</v>
      </c>
      <c r="PL68">
        <f t="shared" si="2065"/>
        <v>0</v>
      </c>
      <c r="PM68">
        <f t="shared" si="2066"/>
        <v>0</v>
      </c>
      <c r="PN68">
        <f t="shared" si="2067"/>
        <v>0</v>
      </c>
      <c r="PO68">
        <f t="shared" si="2068"/>
        <v>0</v>
      </c>
      <c r="PP68">
        <f t="shared" si="2069"/>
        <v>0</v>
      </c>
      <c r="PQ68">
        <f t="shared" si="2070"/>
        <v>0</v>
      </c>
      <c r="PR68">
        <f t="shared" si="2071"/>
        <v>0</v>
      </c>
      <c r="PS68">
        <f t="shared" si="2072"/>
        <v>0</v>
      </c>
      <c r="PT68">
        <f t="shared" si="2073"/>
        <v>0</v>
      </c>
      <c r="PU68">
        <f t="shared" si="2074"/>
        <v>0</v>
      </c>
      <c r="PV68">
        <f t="shared" si="2075"/>
        <v>0</v>
      </c>
      <c r="PW68">
        <f t="shared" si="2076"/>
        <v>0</v>
      </c>
      <c r="PX68">
        <f t="shared" si="2077"/>
        <v>0</v>
      </c>
      <c r="PY68">
        <f t="shared" si="2078"/>
        <v>0</v>
      </c>
      <c r="PZ68">
        <f t="shared" si="2079"/>
        <v>0</v>
      </c>
      <c r="QA68">
        <f t="shared" si="2080"/>
        <v>0</v>
      </c>
      <c r="QB68">
        <f t="shared" si="2081"/>
        <v>0</v>
      </c>
      <c r="QC68">
        <f t="shared" si="2082"/>
        <v>0</v>
      </c>
      <c r="QD68">
        <f t="shared" si="2083"/>
        <v>0</v>
      </c>
      <c r="QE68">
        <f t="shared" si="2084"/>
        <v>0</v>
      </c>
      <c r="QF68">
        <f t="shared" si="2085"/>
        <v>0</v>
      </c>
      <c r="QG68">
        <f t="shared" si="2086"/>
        <v>0</v>
      </c>
      <c r="QH68">
        <f t="shared" si="2087"/>
        <v>0</v>
      </c>
      <c r="QI68">
        <f t="shared" si="2088"/>
        <v>0</v>
      </c>
      <c r="QJ68">
        <f t="shared" si="2089"/>
        <v>0</v>
      </c>
      <c r="QK68">
        <f t="shared" si="2090"/>
        <v>0</v>
      </c>
      <c r="QL68">
        <f t="shared" si="2091"/>
        <v>0</v>
      </c>
      <c r="QM68">
        <f t="shared" si="2092"/>
        <v>0</v>
      </c>
      <c r="QN68">
        <f t="shared" si="2093"/>
        <v>0</v>
      </c>
      <c r="QO68">
        <f t="shared" si="2094"/>
        <v>0</v>
      </c>
      <c r="QP68">
        <f t="shared" si="2095"/>
        <v>0</v>
      </c>
      <c r="QQ68">
        <f t="shared" si="2096"/>
        <v>0</v>
      </c>
      <c r="QR68">
        <f t="shared" si="2097"/>
        <v>0</v>
      </c>
      <c r="QS68">
        <f t="shared" si="2098"/>
        <v>0</v>
      </c>
      <c r="QT68">
        <f t="shared" si="2099"/>
        <v>0</v>
      </c>
      <c r="QU68">
        <f t="shared" si="2100"/>
        <v>0</v>
      </c>
      <c r="QV68">
        <f t="shared" si="2101"/>
        <v>0</v>
      </c>
      <c r="QW68">
        <f t="shared" si="2102"/>
        <v>0</v>
      </c>
      <c r="QX68">
        <f t="shared" si="2103"/>
        <v>0</v>
      </c>
      <c r="QY68">
        <f t="shared" si="2104"/>
        <v>0</v>
      </c>
      <c r="QZ68">
        <f t="shared" si="2105"/>
        <v>0</v>
      </c>
      <c r="RA68">
        <f t="shared" si="2106"/>
        <v>0</v>
      </c>
      <c r="RB68">
        <f t="shared" si="2107"/>
        <v>0</v>
      </c>
      <c r="RC68">
        <f t="shared" si="2108"/>
        <v>0</v>
      </c>
      <c r="RD68">
        <f t="shared" si="2109"/>
        <v>0</v>
      </c>
      <c r="RE68">
        <f t="shared" si="2110"/>
        <v>0</v>
      </c>
      <c r="RF68">
        <f t="shared" si="2111"/>
        <v>0</v>
      </c>
      <c r="RG68">
        <f t="shared" si="2112"/>
        <v>0</v>
      </c>
      <c r="RH68">
        <f t="shared" si="2113"/>
        <v>0</v>
      </c>
      <c r="RI68">
        <f t="shared" si="2114"/>
        <v>0</v>
      </c>
      <c r="RJ68">
        <f t="shared" si="2115"/>
        <v>0</v>
      </c>
      <c r="RK68">
        <f t="shared" si="2116"/>
        <v>0</v>
      </c>
      <c r="RL68">
        <f t="shared" si="2117"/>
        <v>0</v>
      </c>
      <c r="RM68">
        <f t="shared" si="2118"/>
        <v>0</v>
      </c>
      <c r="RN68">
        <f t="shared" si="2119"/>
        <v>0</v>
      </c>
      <c r="RO68">
        <f t="shared" si="2120"/>
        <v>0</v>
      </c>
      <c r="RP68">
        <f t="shared" si="2121"/>
        <v>0</v>
      </c>
      <c r="RQ68">
        <f t="shared" si="2122"/>
        <v>0</v>
      </c>
      <c r="RR68">
        <f t="shared" si="2123"/>
        <v>0</v>
      </c>
      <c r="RS68">
        <f t="shared" si="2124"/>
        <v>0</v>
      </c>
      <c r="RT68">
        <f t="shared" si="2125"/>
        <v>0</v>
      </c>
      <c r="RU68">
        <f t="shared" si="2126"/>
        <v>0</v>
      </c>
      <c r="RV68">
        <f t="shared" si="2127"/>
        <v>0</v>
      </c>
      <c r="RW68">
        <f t="shared" si="2128"/>
        <v>0</v>
      </c>
      <c r="RX68">
        <f t="shared" si="2129"/>
        <v>0</v>
      </c>
      <c r="RY68">
        <f t="shared" si="2130"/>
        <v>0</v>
      </c>
      <c r="SA68" s="4">
        <f t="shared" si="2131"/>
        <v>18.57</v>
      </c>
      <c r="SB68" s="4">
        <f t="shared" si="2132"/>
        <v>7.57</v>
      </c>
      <c r="SC68" s="4">
        <f t="shared" si="2133"/>
        <v>10.83</v>
      </c>
      <c r="SD68" s="4">
        <f t="shared" si="2134"/>
        <v>0</v>
      </c>
      <c r="SF68" s="4">
        <f t="shared" si="2135"/>
        <v>36.97</v>
      </c>
      <c r="SI68">
        <f t="shared" si="2136"/>
        <v>3.47</v>
      </c>
      <c r="SJ68">
        <f t="shared" si="2137"/>
        <v>2.91</v>
      </c>
      <c r="SK68">
        <f t="shared" si="2138"/>
        <v>4.8</v>
      </c>
      <c r="SL68">
        <f t="shared" si="2139"/>
        <v>3</v>
      </c>
      <c r="SM68">
        <f t="shared" si="2140"/>
        <v>4.33</v>
      </c>
      <c r="SN68">
        <f t="shared" si="2141"/>
        <v>4.1399999999999997</v>
      </c>
      <c r="SO68">
        <f t="shared" si="2142"/>
        <v>3.57</v>
      </c>
      <c r="SP68">
        <f t="shared" si="2143"/>
        <v>4</v>
      </c>
      <c r="SQ68">
        <f t="shared" si="2144"/>
        <v>3.25</v>
      </c>
      <c r="SR68" t="str">
        <f t="shared" si="2145"/>
        <v>0</v>
      </c>
      <c r="SS68">
        <f t="shared" si="2146"/>
        <v>3.5</v>
      </c>
      <c r="ST68" t="str">
        <f t="shared" si="2147"/>
        <v>0</v>
      </c>
      <c r="SU68" t="str">
        <f t="shared" si="2148"/>
        <v>0</v>
      </c>
      <c r="SV68" t="str">
        <f t="shared" si="2149"/>
        <v>0</v>
      </c>
      <c r="SW68" t="str">
        <f t="shared" si="2150"/>
        <v>0</v>
      </c>
      <c r="SX68" t="str">
        <f t="shared" si="2151"/>
        <v>0</v>
      </c>
      <c r="SY68" t="str">
        <f t="shared" si="2152"/>
        <v>0</v>
      </c>
      <c r="SZ68" t="str">
        <f t="shared" si="2153"/>
        <v>0</v>
      </c>
      <c r="TA68" t="str">
        <f t="shared" si="2154"/>
        <v>0</v>
      </c>
      <c r="TB68" t="str">
        <f t="shared" si="2155"/>
        <v>0</v>
      </c>
      <c r="TC68" t="str">
        <f t="shared" si="2156"/>
        <v>0</v>
      </c>
      <c r="TD68" t="str">
        <f t="shared" si="2157"/>
        <v>0</v>
      </c>
      <c r="TE68" t="str">
        <f t="shared" si="2158"/>
        <v>0</v>
      </c>
      <c r="TF68" t="str">
        <f t="shared" si="2159"/>
        <v>0</v>
      </c>
      <c r="TG68" t="str">
        <f t="shared" si="2160"/>
        <v>0</v>
      </c>
      <c r="TH68" t="str">
        <f t="shared" si="2161"/>
        <v>0</v>
      </c>
      <c r="TI68" t="str">
        <f t="shared" si="2162"/>
        <v>0</v>
      </c>
      <c r="TJ68" t="str">
        <f t="shared" si="2163"/>
        <v>0</v>
      </c>
      <c r="TK68" t="str">
        <f t="shared" si="2164"/>
        <v>0</v>
      </c>
      <c r="TL68" t="str">
        <f t="shared" si="2165"/>
        <v>0</v>
      </c>
      <c r="TM68" t="str">
        <f t="shared" si="2166"/>
        <v>0</v>
      </c>
      <c r="TN68" t="str">
        <f t="shared" si="2167"/>
        <v>0</v>
      </c>
      <c r="TO68" t="str">
        <f t="shared" si="2168"/>
        <v>0</v>
      </c>
      <c r="TP68" t="str">
        <f t="shared" si="2169"/>
        <v>0</v>
      </c>
      <c r="TQ68" t="str">
        <f t="shared" si="2170"/>
        <v>0</v>
      </c>
      <c r="TR68" t="str">
        <f t="shared" si="2171"/>
        <v>0</v>
      </c>
      <c r="TS68" t="str">
        <f t="shared" si="2172"/>
        <v>0</v>
      </c>
      <c r="TT68" t="str">
        <f t="shared" si="2173"/>
        <v>0</v>
      </c>
      <c r="TU68" t="str">
        <f t="shared" si="2174"/>
        <v>0</v>
      </c>
      <c r="TV68" t="str">
        <f t="shared" si="2175"/>
        <v>0</v>
      </c>
      <c r="TW68" t="str">
        <f t="shared" si="2176"/>
        <v>0</v>
      </c>
      <c r="TX68" t="str">
        <f t="shared" si="2177"/>
        <v>0</v>
      </c>
      <c r="TY68" t="str">
        <f t="shared" si="2178"/>
        <v>0</v>
      </c>
      <c r="TZ68" t="str">
        <f t="shared" si="2179"/>
        <v>0</v>
      </c>
      <c r="UA68" t="str">
        <f t="shared" si="2180"/>
        <v>0</v>
      </c>
      <c r="UB68" t="str">
        <f t="shared" si="2181"/>
        <v>0</v>
      </c>
      <c r="UC68" t="str">
        <f t="shared" si="2182"/>
        <v>0</v>
      </c>
      <c r="UD68" t="str">
        <f t="shared" si="2183"/>
        <v>0</v>
      </c>
      <c r="UE68" t="str">
        <f t="shared" si="2184"/>
        <v>0</v>
      </c>
      <c r="UF68" t="str">
        <f t="shared" si="2185"/>
        <v>0</v>
      </c>
      <c r="UG68" t="str">
        <f t="shared" si="2186"/>
        <v>0</v>
      </c>
      <c r="UH68" t="str">
        <f t="shared" si="2187"/>
        <v>0</v>
      </c>
      <c r="UI68" t="str">
        <f t="shared" si="2188"/>
        <v>0</v>
      </c>
      <c r="UJ68" t="str">
        <f t="shared" si="2189"/>
        <v>0</v>
      </c>
      <c r="UK68" t="str">
        <f t="shared" si="2190"/>
        <v>0</v>
      </c>
      <c r="UL68" t="str">
        <f t="shared" si="2191"/>
        <v>0</v>
      </c>
      <c r="UM68" t="str">
        <f t="shared" si="2192"/>
        <v>0</v>
      </c>
      <c r="UN68" t="str">
        <f t="shared" si="2193"/>
        <v>0</v>
      </c>
      <c r="UO68" t="str">
        <f t="shared" si="2194"/>
        <v>0</v>
      </c>
      <c r="UP68" t="str">
        <f t="shared" si="2195"/>
        <v>0</v>
      </c>
      <c r="UQ68" t="str">
        <f t="shared" si="2196"/>
        <v>0</v>
      </c>
      <c r="UR68" t="str">
        <f t="shared" si="2197"/>
        <v>0</v>
      </c>
      <c r="US68" t="str">
        <f t="shared" si="2198"/>
        <v>0</v>
      </c>
      <c r="UT68" t="str">
        <f t="shared" si="2199"/>
        <v>0</v>
      </c>
      <c r="UU68" t="str">
        <f t="shared" si="2200"/>
        <v>0</v>
      </c>
      <c r="UV68" t="str">
        <f t="shared" si="2201"/>
        <v>0</v>
      </c>
      <c r="UW68" t="str">
        <f t="shared" si="2202"/>
        <v>0</v>
      </c>
      <c r="UX68" t="str">
        <f t="shared" si="2203"/>
        <v>0</v>
      </c>
      <c r="UY68" t="str">
        <f t="shared" si="2204"/>
        <v>0</v>
      </c>
      <c r="UZ68" t="str">
        <f t="shared" si="2205"/>
        <v>0</v>
      </c>
      <c r="VA68" t="str">
        <f t="shared" si="2206"/>
        <v>0</v>
      </c>
      <c r="VB68" t="str">
        <f t="shared" si="2207"/>
        <v>0</v>
      </c>
      <c r="VC68" t="str">
        <f t="shared" si="2208"/>
        <v>0</v>
      </c>
      <c r="VD68" t="str">
        <f t="shared" si="2209"/>
        <v>0</v>
      </c>
      <c r="VE68" t="str">
        <f t="shared" si="2210"/>
        <v>0</v>
      </c>
      <c r="VF68" t="str">
        <f t="shared" si="2211"/>
        <v>0</v>
      </c>
      <c r="VG68" t="str">
        <f t="shared" si="2212"/>
        <v>0</v>
      </c>
      <c r="VH68" t="str">
        <f t="shared" si="2213"/>
        <v>0</v>
      </c>
      <c r="VI68" t="str">
        <f t="shared" si="2214"/>
        <v>0</v>
      </c>
      <c r="VJ68" t="str">
        <f t="shared" si="2215"/>
        <v>0</v>
      </c>
      <c r="VK68" t="str">
        <f t="shared" si="2216"/>
        <v>0</v>
      </c>
      <c r="VL68" t="str">
        <f t="shared" si="2217"/>
        <v>0</v>
      </c>
      <c r="VM68" t="str">
        <f t="shared" si="2218"/>
        <v>0</v>
      </c>
      <c r="VN68" t="str">
        <f t="shared" si="2219"/>
        <v>0</v>
      </c>
      <c r="VO68" t="str">
        <f t="shared" si="2220"/>
        <v>0</v>
      </c>
      <c r="VQ68" s="4">
        <f t="shared" si="2221"/>
        <v>-4.3699999999999992</v>
      </c>
      <c r="VR68" s="4">
        <f t="shared" si="2222"/>
        <v>-7.18</v>
      </c>
      <c r="VS68" s="4">
        <f t="shared" si="2223"/>
        <v>-8.3999999999999986</v>
      </c>
      <c r="VT68" s="4">
        <f t="shared" si="2224"/>
        <v>0</v>
      </c>
      <c r="VV68" s="4">
        <f t="shared" si="2225"/>
        <v>-19.949999999999996</v>
      </c>
      <c r="VY68">
        <f t="shared" si="2226"/>
        <v>-8.41</v>
      </c>
      <c r="VZ68">
        <f t="shared" si="2227"/>
        <v>-10.75</v>
      </c>
      <c r="WA68">
        <f t="shared" si="2228"/>
        <v>3.73</v>
      </c>
      <c r="WB68">
        <f t="shared" si="2229"/>
        <v>-7.38</v>
      </c>
      <c r="WC68">
        <f t="shared" si="2230"/>
        <v>7.07</v>
      </c>
      <c r="WD68">
        <f t="shared" si="2231"/>
        <v>5.91</v>
      </c>
      <c r="WE68">
        <f t="shared" si="2232"/>
        <v>-2.88</v>
      </c>
      <c r="WF68">
        <f t="shared" si="2233"/>
        <v>-4.3</v>
      </c>
      <c r="WG68">
        <f t="shared" si="2234"/>
        <v>5.15</v>
      </c>
      <c r="WH68">
        <f t="shared" si="2235"/>
        <v>0</v>
      </c>
      <c r="WI68">
        <f t="shared" si="2236"/>
        <v>-8.09</v>
      </c>
      <c r="WJ68">
        <f t="shared" si="2237"/>
        <v>0</v>
      </c>
      <c r="WK68">
        <f t="shared" si="2238"/>
        <v>0</v>
      </c>
      <c r="WL68">
        <f t="shared" si="2239"/>
        <v>0</v>
      </c>
      <c r="WM68">
        <f t="shared" si="2240"/>
        <v>0</v>
      </c>
      <c r="WN68">
        <f t="shared" si="2241"/>
        <v>0</v>
      </c>
      <c r="WO68">
        <f t="shared" si="2242"/>
        <v>0</v>
      </c>
      <c r="WP68">
        <f t="shared" si="2243"/>
        <v>0</v>
      </c>
      <c r="WQ68">
        <f t="shared" si="2244"/>
        <v>0</v>
      </c>
      <c r="WR68">
        <f t="shared" si="2245"/>
        <v>0</v>
      </c>
      <c r="WS68">
        <f t="shared" si="2246"/>
        <v>0</v>
      </c>
      <c r="WT68">
        <f t="shared" si="2247"/>
        <v>0</v>
      </c>
      <c r="WU68">
        <f t="shared" si="2248"/>
        <v>0</v>
      </c>
      <c r="WV68">
        <f t="shared" si="2249"/>
        <v>0</v>
      </c>
      <c r="WW68">
        <f t="shared" si="2250"/>
        <v>0</v>
      </c>
      <c r="WX68">
        <f t="shared" si="2251"/>
        <v>0</v>
      </c>
      <c r="WY68">
        <f t="shared" si="2252"/>
        <v>0</v>
      </c>
      <c r="WZ68">
        <f t="shared" si="2253"/>
        <v>0</v>
      </c>
      <c r="XA68">
        <f t="shared" si="2254"/>
        <v>0</v>
      </c>
      <c r="XB68">
        <f t="shared" si="2255"/>
        <v>0</v>
      </c>
      <c r="XC68">
        <f t="shared" si="2256"/>
        <v>0</v>
      </c>
      <c r="XD68">
        <f t="shared" si="2257"/>
        <v>0</v>
      </c>
      <c r="XE68">
        <f t="shared" si="2258"/>
        <v>0</v>
      </c>
      <c r="XF68">
        <f t="shared" si="2259"/>
        <v>0</v>
      </c>
      <c r="XG68">
        <f t="shared" si="2260"/>
        <v>0</v>
      </c>
      <c r="XH68">
        <f t="shared" si="2261"/>
        <v>0</v>
      </c>
      <c r="XI68">
        <f t="shared" si="2262"/>
        <v>0</v>
      </c>
      <c r="XJ68">
        <f t="shared" si="2263"/>
        <v>0</v>
      </c>
      <c r="XK68">
        <f t="shared" si="2264"/>
        <v>0</v>
      </c>
      <c r="XL68">
        <f t="shared" si="2265"/>
        <v>0</v>
      </c>
      <c r="XM68">
        <f t="shared" si="2266"/>
        <v>0</v>
      </c>
      <c r="XN68">
        <f t="shared" si="2267"/>
        <v>0</v>
      </c>
      <c r="XO68">
        <f t="shared" si="2268"/>
        <v>0</v>
      </c>
      <c r="XP68">
        <f t="shared" si="2269"/>
        <v>0</v>
      </c>
      <c r="XQ68">
        <f t="shared" si="2270"/>
        <v>0</v>
      </c>
      <c r="XR68">
        <f t="shared" si="2271"/>
        <v>0</v>
      </c>
      <c r="XS68">
        <f t="shared" si="2272"/>
        <v>0</v>
      </c>
      <c r="XT68">
        <f t="shared" si="2273"/>
        <v>0</v>
      </c>
      <c r="XU68">
        <f t="shared" si="2274"/>
        <v>0</v>
      </c>
      <c r="XV68">
        <f t="shared" si="2275"/>
        <v>0</v>
      </c>
      <c r="XW68">
        <f t="shared" si="2276"/>
        <v>0</v>
      </c>
      <c r="XX68">
        <f t="shared" si="2277"/>
        <v>0</v>
      </c>
      <c r="XY68">
        <f t="shared" si="2278"/>
        <v>0</v>
      </c>
      <c r="XZ68">
        <f t="shared" si="2279"/>
        <v>0</v>
      </c>
      <c r="YA68">
        <f t="shared" si="2280"/>
        <v>0</v>
      </c>
      <c r="YB68">
        <f t="shared" si="2281"/>
        <v>0</v>
      </c>
      <c r="YC68">
        <f t="shared" si="2282"/>
        <v>0</v>
      </c>
      <c r="YD68">
        <f t="shared" si="2283"/>
        <v>0</v>
      </c>
      <c r="YE68">
        <f t="shared" si="2284"/>
        <v>0</v>
      </c>
      <c r="YF68">
        <f t="shared" si="2285"/>
        <v>0</v>
      </c>
      <c r="YG68">
        <f t="shared" si="2286"/>
        <v>0</v>
      </c>
      <c r="YH68">
        <f t="shared" si="2287"/>
        <v>0</v>
      </c>
      <c r="YI68">
        <f t="shared" si="2288"/>
        <v>0</v>
      </c>
      <c r="YJ68">
        <f t="shared" si="2289"/>
        <v>0</v>
      </c>
      <c r="YK68">
        <f t="shared" si="2290"/>
        <v>0</v>
      </c>
      <c r="YL68">
        <f t="shared" si="2291"/>
        <v>0</v>
      </c>
      <c r="YM68">
        <f t="shared" si="2292"/>
        <v>0</v>
      </c>
      <c r="YN68">
        <f t="shared" si="2293"/>
        <v>0</v>
      </c>
      <c r="YO68">
        <f t="shared" si="2294"/>
        <v>0</v>
      </c>
      <c r="YP68">
        <f t="shared" si="2295"/>
        <v>0</v>
      </c>
      <c r="YQ68">
        <f t="shared" si="2296"/>
        <v>0</v>
      </c>
      <c r="YR68">
        <f t="shared" si="2297"/>
        <v>0</v>
      </c>
      <c r="YS68">
        <f t="shared" si="2298"/>
        <v>0</v>
      </c>
      <c r="YT68">
        <f t="shared" si="2299"/>
        <v>0</v>
      </c>
      <c r="YU68">
        <f t="shared" si="2300"/>
        <v>0</v>
      </c>
      <c r="YV68">
        <f t="shared" si="2301"/>
        <v>0</v>
      </c>
      <c r="YW68">
        <f t="shared" si="2302"/>
        <v>0</v>
      </c>
      <c r="YX68">
        <f t="shared" si="2303"/>
        <v>0</v>
      </c>
      <c r="YY68">
        <f t="shared" si="2304"/>
        <v>0</v>
      </c>
      <c r="YZ68">
        <f t="shared" si="2305"/>
        <v>0</v>
      </c>
      <c r="ZA68">
        <f t="shared" si="2306"/>
        <v>0</v>
      </c>
      <c r="ZB68">
        <f t="shared" si="2307"/>
        <v>0</v>
      </c>
      <c r="ZC68">
        <f t="shared" si="2308"/>
        <v>0</v>
      </c>
      <c r="ZD68">
        <f t="shared" si="2309"/>
        <v>0</v>
      </c>
      <c r="ZE68">
        <f t="shared" si="2310"/>
        <v>0</v>
      </c>
      <c r="ZG68" s="4">
        <f t="shared" si="2311"/>
        <v>217</v>
      </c>
      <c r="ZH68" s="4">
        <f t="shared" si="2312"/>
        <v>135</v>
      </c>
      <c r="ZI68" s="4">
        <f t="shared" si="2313"/>
        <v>172</v>
      </c>
      <c r="ZJ68" s="4">
        <f t="shared" si="2314"/>
        <v>0</v>
      </c>
      <c r="ZL68" s="4">
        <f t="shared" si="2315"/>
        <v>524</v>
      </c>
      <c r="ZO68">
        <f t="shared" si="2316"/>
        <v>55</v>
      </c>
      <c r="ZP68">
        <f t="shared" si="2317"/>
        <v>44</v>
      </c>
      <c r="ZQ68">
        <f t="shared" si="2318"/>
        <v>22</v>
      </c>
      <c r="ZR68">
        <f t="shared" si="2319"/>
        <v>56</v>
      </c>
      <c r="ZS68">
        <f t="shared" si="2320"/>
        <v>31</v>
      </c>
      <c r="ZT68">
        <f t="shared" si="2321"/>
        <v>35</v>
      </c>
      <c r="ZU68">
        <f t="shared" si="2322"/>
        <v>67</v>
      </c>
      <c r="ZV68">
        <f t="shared" si="2323"/>
        <v>68</v>
      </c>
      <c r="ZW68">
        <f t="shared" si="2324"/>
        <v>61</v>
      </c>
      <c r="ZX68">
        <f t="shared" si="2325"/>
        <v>0</v>
      </c>
      <c r="ZY68">
        <f t="shared" si="2326"/>
        <v>85</v>
      </c>
      <c r="ZZ68">
        <f t="shared" si="2327"/>
        <v>0</v>
      </c>
      <c r="AAA68">
        <f t="shared" si="2328"/>
        <v>0</v>
      </c>
      <c r="AAB68">
        <f t="shared" si="2329"/>
        <v>0</v>
      </c>
      <c r="AAC68">
        <f t="shared" si="2330"/>
        <v>0</v>
      </c>
      <c r="AAD68">
        <f t="shared" si="2331"/>
        <v>0</v>
      </c>
      <c r="AAE68">
        <f t="shared" si="2332"/>
        <v>0</v>
      </c>
      <c r="AAF68">
        <f t="shared" si="2333"/>
        <v>0</v>
      </c>
      <c r="AAG68">
        <f t="shared" si="2334"/>
        <v>0</v>
      </c>
      <c r="AAH68">
        <f t="shared" si="2335"/>
        <v>0</v>
      </c>
      <c r="AAI68">
        <f t="shared" si="2336"/>
        <v>0</v>
      </c>
      <c r="AAJ68">
        <f t="shared" si="2337"/>
        <v>0</v>
      </c>
      <c r="AAK68">
        <f t="shared" si="2338"/>
        <v>0</v>
      </c>
      <c r="AAL68">
        <f t="shared" si="2339"/>
        <v>0</v>
      </c>
      <c r="AAM68">
        <f t="shared" si="2340"/>
        <v>0</v>
      </c>
      <c r="AAN68">
        <f t="shared" si="2341"/>
        <v>0</v>
      </c>
      <c r="AAO68">
        <f t="shared" si="2342"/>
        <v>0</v>
      </c>
      <c r="AAP68">
        <f t="shared" si="2343"/>
        <v>0</v>
      </c>
      <c r="AAQ68">
        <f t="shared" si="2344"/>
        <v>0</v>
      </c>
      <c r="AAR68">
        <f t="shared" si="2345"/>
        <v>0</v>
      </c>
      <c r="AAS68">
        <f t="shared" si="2346"/>
        <v>0</v>
      </c>
      <c r="AAT68">
        <f t="shared" si="2347"/>
        <v>0</v>
      </c>
      <c r="AAU68">
        <f t="shared" si="2348"/>
        <v>0</v>
      </c>
      <c r="AAV68">
        <f t="shared" si="2349"/>
        <v>0</v>
      </c>
      <c r="AAW68">
        <f t="shared" si="2350"/>
        <v>0</v>
      </c>
      <c r="AAX68">
        <f t="shared" si="2351"/>
        <v>0</v>
      </c>
      <c r="AAY68">
        <f t="shared" si="2352"/>
        <v>0</v>
      </c>
      <c r="AAZ68">
        <f t="shared" si="2353"/>
        <v>0</v>
      </c>
      <c r="ABA68">
        <f t="shared" si="2354"/>
        <v>0</v>
      </c>
      <c r="ABB68">
        <f t="shared" si="2355"/>
        <v>0</v>
      </c>
      <c r="ABC68">
        <f t="shared" si="2356"/>
        <v>0</v>
      </c>
      <c r="ABD68">
        <f t="shared" si="2357"/>
        <v>0</v>
      </c>
      <c r="ABE68">
        <f t="shared" si="2358"/>
        <v>0</v>
      </c>
      <c r="ABF68">
        <f t="shared" si="2359"/>
        <v>0</v>
      </c>
      <c r="ABG68">
        <f t="shared" si="2360"/>
        <v>0</v>
      </c>
      <c r="ABH68">
        <f t="shared" si="2361"/>
        <v>0</v>
      </c>
      <c r="ABI68">
        <f t="shared" si="2362"/>
        <v>0</v>
      </c>
      <c r="ABJ68">
        <f t="shared" si="2363"/>
        <v>0</v>
      </c>
      <c r="ABK68">
        <f t="shared" si="2364"/>
        <v>0</v>
      </c>
      <c r="ABL68">
        <f t="shared" si="2365"/>
        <v>0</v>
      </c>
      <c r="ABM68">
        <f t="shared" si="2366"/>
        <v>0</v>
      </c>
      <c r="ABN68">
        <f t="shared" si="2367"/>
        <v>0</v>
      </c>
      <c r="ABO68">
        <f t="shared" si="2368"/>
        <v>0</v>
      </c>
      <c r="ABP68">
        <f t="shared" si="2369"/>
        <v>0</v>
      </c>
      <c r="ABQ68">
        <f t="shared" si="2370"/>
        <v>0</v>
      </c>
      <c r="ABR68">
        <f t="shared" si="2371"/>
        <v>0</v>
      </c>
      <c r="ABS68">
        <f t="shared" si="2372"/>
        <v>0</v>
      </c>
      <c r="ABT68">
        <f t="shared" si="2373"/>
        <v>0</v>
      </c>
      <c r="ABU68">
        <f t="shared" si="2374"/>
        <v>0</v>
      </c>
      <c r="ABV68">
        <f t="shared" si="2375"/>
        <v>0</v>
      </c>
      <c r="ABW68">
        <f t="shared" si="2376"/>
        <v>0</v>
      </c>
      <c r="ABX68">
        <f t="shared" si="2377"/>
        <v>0</v>
      </c>
      <c r="ABY68">
        <f t="shared" si="2378"/>
        <v>0</v>
      </c>
      <c r="ABZ68">
        <f t="shared" si="2379"/>
        <v>0</v>
      </c>
      <c r="ACA68">
        <f t="shared" si="2380"/>
        <v>0</v>
      </c>
      <c r="ACB68">
        <f t="shared" si="2381"/>
        <v>0</v>
      </c>
      <c r="ACC68">
        <f t="shared" si="2382"/>
        <v>0</v>
      </c>
      <c r="ACD68">
        <f t="shared" si="2383"/>
        <v>0</v>
      </c>
      <c r="ACE68">
        <f t="shared" si="2384"/>
        <v>0</v>
      </c>
      <c r="ACF68">
        <f t="shared" si="2385"/>
        <v>0</v>
      </c>
      <c r="ACG68">
        <f t="shared" si="2386"/>
        <v>0</v>
      </c>
      <c r="ACH68">
        <f t="shared" si="2387"/>
        <v>0</v>
      </c>
      <c r="ACI68">
        <f t="shared" si="2388"/>
        <v>0</v>
      </c>
      <c r="ACJ68">
        <f t="shared" si="2389"/>
        <v>0</v>
      </c>
      <c r="ACK68">
        <f t="shared" si="2390"/>
        <v>0</v>
      </c>
      <c r="ACL68">
        <f t="shared" si="2391"/>
        <v>0</v>
      </c>
      <c r="ACM68">
        <f t="shared" si="2392"/>
        <v>0</v>
      </c>
      <c r="ACN68">
        <f t="shared" si="2393"/>
        <v>0</v>
      </c>
      <c r="ACO68">
        <f t="shared" si="2394"/>
        <v>0</v>
      </c>
      <c r="ACP68">
        <f t="shared" si="2395"/>
        <v>0</v>
      </c>
      <c r="ACQ68">
        <f t="shared" si="2396"/>
        <v>0</v>
      </c>
      <c r="ACR68">
        <f t="shared" si="2397"/>
        <v>0</v>
      </c>
      <c r="ACS68">
        <f t="shared" si="2398"/>
        <v>0</v>
      </c>
      <c r="ACT68">
        <f t="shared" si="2399"/>
        <v>0</v>
      </c>
      <c r="ACU68">
        <f t="shared" si="2400"/>
        <v>0</v>
      </c>
      <c r="ACW68" s="4">
        <f t="shared" si="2401"/>
        <v>358.29999999999995</v>
      </c>
      <c r="ACX68" s="4">
        <f t="shared" si="2402"/>
        <v>134.5</v>
      </c>
      <c r="ACY68" s="4">
        <f t="shared" si="2403"/>
        <v>96.4</v>
      </c>
      <c r="ACZ68" s="4">
        <f t="shared" si="2404"/>
        <v>0</v>
      </c>
      <c r="ADA68" s="88">
        <f t="shared" si="2405"/>
        <v>8.2006097334283634</v>
      </c>
      <c r="ADB68" s="4">
        <f t="shared" si="2406"/>
        <v>589.19999999999993</v>
      </c>
      <c r="ADC68" s="5">
        <f t="shared" si="2407"/>
        <v>8.4652229740273235</v>
      </c>
      <c r="ADD68" s="5">
        <f t="shared" si="2408"/>
        <v>5.6686271118616833</v>
      </c>
      <c r="ADE68">
        <f t="shared" si="2409"/>
        <v>101.5</v>
      </c>
      <c r="ADF68">
        <f t="shared" si="2410"/>
        <v>33.5</v>
      </c>
      <c r="ADG68">
        <f t="shared" si="2411"/>
        <v>71.3</v>
      </c>
      <c r="ADH68">
        <f t="shared" si="2412"/>
        <v>9.8000000000000007</v>
      </c>
      <c r="ADI68">
        <f t="shared" si="2413"/>
        <v>68</v>
      </c>
      <c r="ADJ68">
        <f t="shared" si="2414"/>
        <v>51.9</v>
      </c>
      <c r="ADK68">
        <f t="shared" si="2415"/>
        <v>46.7</v>
      </c>
      <c r="ADL68">
        <f t="shared" si="2416"/>
        <v>87.8</v>
      </c>
      <c r="ADM68">
        <f t="shared" si="2417"/>
        <v>100.1</v>
      </c>
      <c r="ADN68">
        <f t="shared" si="2418"/>
        <v>0</v>
      </c>
      <c r="ADO68">
        <f t="shared" si="2419"/>
        <v>18.600000000000001</v>
      </c>
      <c r="ADP68">
        <f t="shared" si="2420"/>
        <v>0</v>
      </c>
      <c r="ADQ68">
        <f t="shared" si="2421"/>
        <v>0</v>
      </c>
      <c r="ADR68">
        <f t="shared" si="2422"/>
        <v>0</v>
      </c>
      <c r="ADS68">
        <f t="shared" si="2423"/>
        <v>0</v>
      </c>
      <c r="ADT68">
        <f t="shared" si="2424"/>
        <v>0</v>
      </c>
      <c r="ADU68">
        <f t="shared" si="2425"/>
        <v>0</v>
      </c>
      <c r="ADV68">
        <f t="shared" si="2426"/>
        <v>0</v>
      </c>
      <c r="ADW68">
        <f t="shared" si="2427"/>
        <v>0</v>
      </c>
      <c r="ADX68">
        <f t="shared" si="2428"/>
        <v>0</v>
      </c>
      <c r="ADY68">
        <f t="shared" si="2429"/>
        <v>0</v>
      </c>
      <c r="ADZ68">
        <f t="shared" si="2430"/>
        <v>0</v>
      </c>
      <c r="AEA68">
        <f t="shared" si="2431"/>
        <v>0</v>
      </c>
      <c r="AEB68">
        <f t="shared" si="2432"/>
        <v>0</v>
      </c>
      <c r="AEC68">
        <f t="shared" si="2433"/>
        <v>0</v>
      </c>
      <c r="AED68">
        <f t="shared" si="2434"/>
        <v>0</v>
      </c>
      <c r="AEE68">
        <f t="shared" si="2435"/>
        <v>0</v>
      </c>
      <c r="AEF68">
        <f t="shared" si="2436"/>
        <v>0</v>
      </c>
      <c r="AEG68">
        <f t="shared" si="2437"/>
        <v>0</v>
      </c>
      <c r="AEH68">
        <f t="shared" si="2438"/>
        <v>0</v>
      </c>
      <c r="AEI68">
        <f t="shared" si="2439"/>
        <v>0</v>
      </c>
      <c r="AEJ68">
        <f t="shared" si="2440"/>
        <v>0</v>
      </c>
      <c r="AEK68">
        <f t="shared" si="2441"/>
        <v>0</v>
      </c>
      <c r="AEL68">
        <f t="shared" si="2442"/>
        <v>0</v>
      </c>
      <c r="AEM68">
        <f t="shared" si="2443"/>
        <v>0</v>
      </c>
      <c r="AEN68">
        <f t="shared" si="2444"/>
        <v>0</v>
      </c>
      <c r="AEO68">
        <f t="shared" si="2445"/>
        <v>0</v>
      </c>
      <c r="AEP68">
        <f t="shared" si="2446"/>
        <v>0</v>
      </c>
      <c r="AEQ68">
        <f t="shared" si="2447"/>
        <v>0</v>
      </c>
      <c r="AER68">
        <f t="shared" si="2448"/>
        <v>0</v>
      </c>
      <c r="AES68">
        <f t="shared" si="2449"/>
        <v>0</v>
      </c>
      <c r="AET68">
        <f t="shared" si="2450"/>
        <v>0</v>
      </c>
      <c r="AEU68">
        <f t="shared" si="2451"/>
        <v>0</v>
      </c>
      <c r="AEV68">
        <f t="shared" si="2452"/>
        <v>0</v>
      </c>
      <c r="AEW68">
        <f t="shared" si="2453"/>
        <v>0</v>
      </c>
      <c r="AEX68">
        <f t="shared" si="2454"/>
        <v>0</v>
      </c>
      <c r="AEY68">
        <f t="shared" si="2455"/>
        <v>0</v>
      </c>
      <c r="AEZ68">
        <f t="shared" si="2456"/>
        <v>0</v>
      </c>
      <c r="AFA68">
        <f t="shared" si="2457"/>
        <v>0</v>
      </c>
      <c r="AFB68">
        <f t="shared" si="2458"/>
        <v>0</v>
      </c>
      <c r="AFC68">
        <f t="shared" si="2459"/>
        <v>0</v>
      </c>
      <c r="AFD68">
        <f t="shared" si="2460"/>
        <v>0</v>
      </c>
      <c r="AFE68">
        <f t="shared" si="2461"/>
        <v>0</v>
      </c>
      <c r="AFF68">
        <f t="shared" si="2462"/>
        <v>0</v>
      </c>
      <c r="AFG68">
        <f t="shared" si="2463"/>
        <v>0</v>
      </c>
      <c r="AFH68">
        <f t="shared" si="2464"/>
        <v>0</v>
      </c>
      <c r="AFI68">
        <f t="shared" si="2465"/>
        <v>0</v>
      </c>
      <c r="AFJ68">
        <f t="shared" si="2466"/>
        <v>0</v>
      </c>
      <c r="AFK68">
        <f t="shared" si="2467"/>
        <v>0</v>
      </c>
      <c r="AFL68">
        <f t="shared" si="2468"/>
        <v>0</v>
      </c>
      <c r="AFM68">
        <f t="shared" si="2469"/>
        <v>0</v>
      </c>
      <c r="AFN68">
        <f t="shared" si="2470"/>
        <v>0</v>
      </c>
      <c r="AFO68">
        <f t="shared" si="2471"/>
        <v>0</v>
      </c>
      <c r="AFP68">
        <f t="shared" si="2472"/>
        <v>0</v>
      </c>
      <c r="AFQ68">
        <f t="shared" si="2473"/>
        <v>0</v>
      </c>
      <c r="AFR68">
        <f t="shared" si="2474"/>
        <v>0</v>
      </c>
      <c r="AFS68">
        <f t="shared" si="2475"/>
        <v>0</v>
      </c>
      <c r="AFT68">
        <f t="shared" si="2476"/>
        <v>0</v>
      </c>
      <c r="AFU68">
        <f t="shared" si="2477"/>
        <v>0</v>
      </c>
      <c r="AFV68">
        <f t="shared" si="2478"/>
        <v>0</v>
      </c>
      <c r="AFW68">
        <f t="shared" si="2479"/>
        <v>0</v>
      </c>
      <c r="AFX68">
        <f t="shared" si="2480"/>
        <v>0</v>
      </c>
      <c r="AFY68">
        <f t="shared" si="2481"/>
        <v>0</v>
      </c>
      <c r="AFZ68">
        <f t="shared" si="2482"/>
        <v>0</v>
      </c>
      <c r="AGA68">
        <f t="shared" si="2483"/>
        <v>0</v>
      </c>
      <c r="AGB68">
        <f t="shared" si="2484"/>
        <v>0</v>
      </c>
      <c r="AGC68">
        <f t="shared" si="2485"/>
        <v>0</v>
      </c>
      <c r="AGD68">
        <f t="shared" si="2486"/>
        <v>0</v>
      </c>
      <c r="AGE68">
        <f t="shared" si="2487"/>
        <v>0</v>
      </c>
      <c r="AGF68">
        <f t="shared" si="2488"/>
        <v>0</v>
      </c>
      <c r="AGG68">
        <f t="shared" si="2489"/>
        <v>0</v>
      </c>
      <c r="AGH68">
        <f t="shared" si="2490"/>
        <v>0</v>
      </c>
      <c r="AGI68">
        <f t="shared" si="2491"/>
        <v>0</v>
      </c>
      <c r="AGJ68">
        <f t="shared" si="2492"/>
        <v>0</v>
      </c>
      <c r="AGK68">
        <f t="shared" si="2493"/>
        <v>0</v>
      </c>
      <c r="AGM68" s="88">
        <f t="shared" si="2494"/>
        <v>68</v>
      </c>
      <c r="AGN68" s="88">
        <v>68</v>
      </c>
      <c r="AGO68">
        <v>4</v>
      </c>
      <c r="AGP68">
        <f t="shared" si="2495"/>
        <v>4</v>
      </c>
      <c r="AGQ68">
        <f t="shared" si="2496"/>
        <v>4</v>
      </c>
      <c r="AGR68">
        <f t="shared" si="2497"/>
        <v>4</v>
      </c>
      <c r="AGS68">
        <f t="shared" si="2498"/>
        <v>4</v>
      </c>
      <c r="AGT68">
        <f t="shared" si="2499"/>
        <v>6</v>
      </c>
      <c r="AGU68">
        <f t="shared" si="2500"/>
        <v>4</v>
      </c>
      <c r="AGV68">
        <f t="shared" si="2501"/>
        <v>4</v>
      </c>
      <c r="AGW68">
        <f t="shared" si="2502"/>
        <v>10</v>
      </c>
      <c r="AGX68">
        <f t="shared" si="2503"/>
        <v>4</v>
      </c>
      <c r="AGY68">
        <f t="shared" si="2504"/>
        <v>0</v>
      </c>
      <c r="AGZ68">
        <f t="shared" si="2505"/>
        <v>8</v>
      </c>
      <c r="AHA68">
        <f t="shared" si="2506"/>
        <v>0</v>
      </c>
      <c r="AHB68">
        <f t="shared" si="2507"/>
        <v>0</v>
      </c>
      <c r="AHC68">
        <f t="shared" si="2508"/>
        <v>0</v>
      </c>
      <c r="AHD68">
        <f t="shared" si="2509"/>
        <v>0</v>
      </c>
      <c r="AHE68">
        <f t="shared" si="2510"/>
        <v>0</v>
      </c>
      <c r="AHF68">
        <f t="shared" si="2511"/>
        <v>0</v>
      </c>
      <c r="AHG68">
        <f t="shared" si="2512"/>
        <v>0</v>
      </c>
      <c r="AHH68">
        <f t="shared" si="2513"/>
        <v>0</v>
      </c>
      <c r="AHI68">
        <f t="shared" si="2514"/>
        <v>0</v>
      </c>
      <c r="AHJ68">
        <f t="shared" si="2515"/>
        <v>0</v>
      </c>
      <c r="AHK68">
        <f t="shared" si="2516"/>
        <v>0</v>
      </c>
      <c r="AHL68">
        <f t="shared" si="2517"/>
        <v>0</v>
      </c>
      <c r="AHM68">
        <f t="shared" si="2518"/>
        <v>0</v>
      </c>
      <c r="AHN68">
        <f t="shared" si="2519"/>
        <v>0</v>
      </c>
      <c r="AHO68">
        <f t="shared" si="2520"/>
        <v>0</v>
      </c>
      <c r="AHP68">
        <f t="shared" si="2521"/>
        <v>0</v>
      </c>
      <c r="AHQ68">
        <f t="shared" si="2522"/>
        <v>0</v>
      </c>
      <c r="AHR68">
        <f t="shared" si="2523"/>
        <v>0</v>
      </c>
      <c r="AHS68">
        <f t="shared" si="2524"/>
        <v>0</v>
      </c>
      <c r="AHT68">
        <f t="shared" si="2525"/>
        <v>0</v>
      </c>
      <c r="AHU68">
        <f t="shared" si="2526"/>
        <v>0</v>
      </c>
      <c r="AHV68">
        <f t="shared" si="2527"/>
        <v>0</v>
      </c>
      <c r="AHW68">
        <f t="shared" si="2528"/>
        <v>0</v>
      </c>
      <c r="AHX68">
        <f t="shared" si="2529"/>
        <v>0</v>
      </c>
      <c r="AHY68">
        <f t="shared" si="2530"/>
        <v>0</v>
      </c>
      <c r="AHZ68">
        <f t="shared" si="2531"/>
        <v>0</v>
      </c>
      <c r="AIA68">
        <f t="shared" si="2532"/>
        <v>0</v>
      </c>
      <c r="AIB68">
        <f t="shared" si="2533"/>
        <v>0</v>
      </c>
      <c r="AIC68">
        <f t="shared" si="2534"/>
        <v>0</v>
      </c>
      <c r="AID68">
        <f t="shared" si="2535"/>
        <v>0</v>
      </c>
      <c r="AIE68">
        <f t="shared" si="2536"/>
        <v>0</v>
      </c>
      <c r="AIF68">
        <f t="shared" si="2537"/>
        <v>0</v>
      </c>
      <c r="AIG68">
        <f t="shared" si="2538"/>
        <v>0</v>
      </c>
      <c r="AIH68">
        <f t="shared" si="2539"/>
        <v>0</v>
      </c>
      <c r="AII68">
        <f t="shared" si="2540"/>
        <v>0</v>
      </c>
      <c r="AIJ68">
        <f t="shared" si="2541"/>
        <v>0</v>
      </c>
      <c r="AIK68">
        <f t="shared" si="2542"/>
        <v>0</v>
      </c>
      <c r="AIL68">
        <f t="shared" si="2543"/>
        <v>0</v>
      </c>
      <c r="AIM68">
        <f t="shared" si="2544"/>
        <v>0</v>
      </c>
      <c r="AIN68">
        <f t="shared" si="2545"/>
        <v>0</v>
      </c>
      <c r="AIO68">
        <f t="shared" si="2546"/>
        <v>0</v>
      </c>
      <c r="AIP68">
        <f t="shared" si="2547"/>
        <v>0</v>
      </c>
      <c r="AIQ68">
        <f t="shared" si="2548"/>
        <v>0</v>
      </c>
      <c r="AIR68">
        <f t="shared" si="2549"/>
        <v>0</v>
      </c>
      <c r="AIS68">
        <f t="shared" si="2550"/>
        <v>0</v>
      </c>
      <c r="AIT68">
        <f t="shared" si="2551"/>
        <v>0</v>
      </c>
      <c r="AIU68">
        <f t="shared" si="2552"/>
        <v>0</v>
      </c>
      <c r="AIV68">
        <f t="shared" si="2553"/>
        <v>0</v>
      </c>
      <c r="AIW68">
        <f t="shared" si="2554"/>
        <v>0</v>
      </c>
      <c r="AIX68">
        <f t="shared" si="2555"/>
        <v>0</v>
      </c>
      <c r="AIY68">
        <f t="shared" si="2556"/>
        <v>0</v>
      </c>
      <c r="AIZ68">
        <f t="shared" si="2557"/>
        <v>0</v>
      </c>
      <c r="AJA68">
        <f t="shared" si="2558"/>
        <v>0</v>
      </c>
      <c r="AJB68">
        <f t="shared" si="2559"/>
        <v>0</v>
      </c>
      <c r="AJC68">
        <f t="shared" si="2560"/>
        <v>0</v>
      </c>
      <c r="AJD68">
        <f t="shared" si="2561"/>
        <v>0</v>
      </c>
      <c r="AJE68">
        <f t="shared" si="2562"/>
        <v>0</v>
      </c>
      <c r="AJF68">
        <f t="shared" si="2563"/>
        <v>0</v>
      </c>
      <c r="AJG68">
        <f t="shared" si="2564"/>
        <v>0</v>
      </c>
      <c r="AJH68">
        <f t="shared" si="2565"/>
        <v>0</v>
      </c>
      <c r="AJI68">
        <f t="shared" si="2566"/>
        <v>0</v>
      </c>
      <c r="AJJ68">
        <f t="shared" si="2567"/>
        <v>0</v>
      </c>
      <c r="AJK68">
        <f t="shared" si="2568"/>
        <v>0</v>
      </c>
      <c r="AJL68">
        <f t="shared" si="2569"/>
        <v>0</v>
      </c>
      <c r="AJM68">
        <f t="shared" si="2570"/>
        <v>0</v>
      </c>
      <c r="AJN68">
        <f t="shared" si="2571"/>
        <v>0</v>
      </c>
      <c r="AJO68">
        <f t="shared" si="2572"/>
        <v>0</v>
      </c>
      <c r="AJP68">
        <f t="shared" si="2573"/>
        <v>0</v>
      </c>
      <c r="AJQ68">
        <f t="shared" si="2574"/>
        <v>0</v>
      </c>
      <c r="AJR68">
        <f t="shared" si="2575"/>
        <v>0</v>
      </c>
      <c r="AJS68">
        <f t="shared" si="2576"/>
        <v>0</v>
      </c>
      <c r="AJT68">
        <f t="shared" si="2577"/>
        <v>0</v>
      </c>
      <c r="AJU68">
        <f t="shared" si="2578"/>
        <v>0</v>
      </c>
      <c r="AJV68">
        <f t="shared" si="2579"/>
        <v>0</v>
      </c>
      <c r="AJX68">
        <v>39</v>
      </c>
      <c r="AJY68">
        <v>1</v>
      </c>
      <c r="AJZ68">
        <v>1</v>
      </c>
      <c r="AKA68">
        <f t="shared" si="2580"/>
        <v>1</v>
      </c>
      <c r="AKB68">
        <f t="shared" si="2581"/>
        <v>8</v>
      </c>
      <c r="AKC68">
        <f t="shared" si="2582"/>
        <v>8</v>
      </c>
      <c r="AKD68">
        <f t="shared" si="2583"/>
        <v>1</v>
      </c>
      <c r="AKE68">
        <f t="shared" si="2584"/>
        <v>4</v>
      </c>
      <c r="AKF68">
        <f t="shared" si="2585"/>
        <v>4</v>
      </c>
      <c r="AKG68">
        <f t="shared" si="2586"/>
        <v>0</v>
      </c>
      <c r="AKH68">
        <f t="shared" si="2587"/>
        <v>1</v>
      </c>
      <c r="AKI68">
        <f t="shared" si="2588"/>
        <v>0</v>
      </c>
      <c r="AKJ68">
        <f t="shared" si="2589"/>
        <v>0</v>
      </c>
      <c r="AKK68">
        <f t="shared" si="2590"/>
        <v>0</v>
      </c>
      <c r="AKL68">
        <f t="shared" si="2591"/>
        <v>0</v>
      </c>
      <c r="AKM68">
        <f t="shared" si="2592"/>
        <v>0</v>
      </c>
      <c r="AKN68">
        <f t="shared" si="2593"/>
        <v>0</v>
      </c>
      <c r="AKO68">
        <f t="shared" si="2594"/>
        <v>0</v>
      </c>
      <c r="AKP68">
        <f t="shared" si="2595"/>
        <v>0</v>
      </c>
      <c r="AKQ68">
        <f t="shared" si="2596"/>
        <v>0</v>
      </c>
      <c r="AKR68">
        <f t="shared" si="2597"/>
        <v>0</v>
      </c>
      <c r="AKS68">
        <f t="shared" si="2598"/>
        <v>0</v>
      </c>
      <c r="AKT68">
        <f t="shared" si="2599"/>
        <v>0</v>
      </c>
      <c r="AKU68">
        <f t="shared" si="2600"/>
        <v>0</v>
      </c>
      <c r="AKV68">
        <f t="shared" si="2601"/>
        <v>0</v>
      </c>
      <c r="AKW68">
        <f t="shared" si="2602"/>
        <v>0</v>
      </c>
      <c r="AKX68">
        <f t="shared" si="2603"/>
        <v>0</v>
      </c>
      <c r="AKY68">
        <f t="shared" si="2604"/>
        <v>0</v>
      </c>
      <c r="AKZ68">
        <f t="shared" si="2605"/>
        <v>0</v>
      </c>
      <c r="ALA68">
        <f t="shared" si="2606"/>
        <v>0</v>
      </c>
      <c r="ALB68">
        <f t="shared" si="2607"/>
        <v>0</v>
      </c>
      <c r="ALC68">
        <f t="shared" si="2608"/>
        <v>0</v>
      </c>
      <c r="ALD68">
        <f t="shared" si="2609"/>
        <v>0</v>
      </c>
      <c r="ALE68">
        <f t="shared" si="2610"/>
        <v>0</v>
      </c>
      <c r="ALF68">
        <f t="shared" si="2611"/>
        <v>0</v>
      </c>
      <c r="ALG68">
        <f t="shared" si="2612"/>
        <v>0</v>
      </c>
      <c r="ALH68">
        <f t="shared" si="2613"/>
        <v>0</v>
      </c>
      <c r="ALI68">
        <f t="shared" si="2614"/>
        <v>0</v>
      </c>
      <c r="ALJ68">
        <f t="shared" si="2615"/>
        <v>0</v>
      </c>
      <c r="ALK68">
        <f t="shared" si="2616"/>
        <v>0</v>
      </c>
      <c r="ALL68">
        <f t="shared" si="2617"/>
        <v>0</v>
      </c>
      <c r="ALM68">
        <f t="shared" si="2618"/>
        <v>0</v>
      </c>
      <c r="ALN68">
        <f t="shared" si="2619"/>
        <v>0</v>
      </c>
      <c r="ALO68">
        <f t="shared" si="2620"/>
        <v>0</v>
      </c>
      <c r="ALP68">
        <f t="shared" si="2621"/>
        <v>0</v>
      </c>
      <c r="ALQ68">
        <f t="shared" si="2622"/>
        <v>0</v>
      </c>
      <c r="ALR68">
        <f t="shared" si="2623"/>
        <v>0</v>
      </c>
      <c r="ALS68">
        <f t="shared" si="2624"/>
        <v>0</v>
      </c>
      <c r="ALT68">
        <f t="shared" si="2625"/>
        <v>0</v>
      </c>
      <c r="ALU68">
        <f t="shared" si="2626"/>
        <v>0</v>
      </c>
      <c r="ALV68">
        <f t="shared" si="2627"/>
        <v>0</v>
      </c>
      <c r="ALW68">
        <f t="shared" si="2628"/>
        <v>0</v>
      </c>
      <c r="ALX68">
        <f t="shared" si="2629"/>
        <v>0</v>
      </c>
      <c r="ALY68">
        <f t="shared" si="2630"/>
        <v>0</v>
      </c>
      <c r="ALZ68">
        <f t="shared" si="2631"/>
        <v>0</v>
      </c>
      <c r="AMA68">
        <f t="shared" si="2632"/>
        <v>0</v>
      </c>
      <c r="AMB68">
        <f t="shared" si="2633"/>
        <v>0</v>
      </c>
      <c r="AMC68">
        <f t="shared" si="2634"/>
        <v>0</v>
      </c>
      <c r="AMD68">
        <f t="shared" si="2635"/>
        <v>0</v>
      </c>
      <c r="AME68">
        <f t="shared" si="2636"/>
        <v>0</v>
      </c>
      <c r="AMF68">
        <f t="shared" si="2637"/>
        <v>0</v>
      </c>
      <c r="AMG68">
        <f t="shared" si="2638"/>
        <v>0</v>
      </c>
      <c r="AMH68">
        <f t="shared" si="2639"/>
        <v>0</v>
      </c>
      <c r="AMI68">
        <f t="shared" si="2640"/>
        <v>0</v>
      </c>
      <c r="AMJ68">
        <f t="shared" si="2641"/>
        <v>0</v>
      </c>
      <c r="AMK68">
        <f t="shared" si="2642"/>
        <v>0</v>
      </c>
      <c r="AML68">
        <f t="shared" si="2643"/>
        <v>0</v>
      </c>
      <c r="AMM68">
        <f t="shared" si="2644"/>
        <v>0</v>
      </c>
      <c r="AMN68">
        <f t="shared" si="2645"/>
        <v>0</v>
      </c>
      <c r="AMO68">
        <f t="shared" si="2646"/>
        <v>0</v>
      </c>
      <c r="AMP68">
        <f t="shared" si="2647"/>
        <v>0</v>
      </c>
      <c r="AMQ68">
        <f t="shared" si="2648"/>
        <v>0</v>
      </c>
      <c r="AMR68">
        <f t="shared" si="2649"/>
        <v>0</v>
      </c>
      <c r="AMS68">
        <f t="shared" si="2650"/>
        <v>0</v>
      </c>
      <c r="AMT68">
        <f t="shared" si="2651"/>
        <v>0</v>
      </c>
      <c r="AMU68">
        <f t="shared" si="2652"/>
        <v>0</v>
      </c>
      <c r="AMV68">
        <f t="shared" si="2653"/>
        <v>0</v>
      </c>
      <c r="AMW68">
        <f t="shared" si="2654"/>
        <v>0</v>
      </c>
      <c r="AMX68">
        <f t="shared" si="2655"/>
        <v>0</v>
      </c>
      <c r="AMY68">
        <f t="shared" si="2656"/>
        <v>0</v>
      </c>
      <c r="AMZ68">
        <f t="shared" si="2657"/>
        <v>0</v>
      </c>
      <c r="ANA68">
        <f t="shared" si="2658"/>
        <v>0</v>
      </c>
      <c r="ANB68">
        <f t="shared" si="2659"/>
        <v>0</v>
      </c>
      <c r="ANC68">
        <f t="shared" si="2660"/>
        <v>0</v>
      </c>
      <c r="AND68">
        <f t="shared" si="2661"/>
        <v>0</v>
      </c>
      <c r="ANR68" s="4">
        <v>1691</v>
      </c>
      <c r="ANS68" s="4">
        <f t="shared" si="2662"/>
        <v>1691</v>
      </c>
      <c r="ANU68" s="4">
        <v>1618</v>
      </c>
      <c r="ANV68" t="str">
        <f t="shared" si="2663"/>
        <v>1657</v>
      </c>
      <c r="ANW68" t="str">
        <f t="shared" si="2664"/>
        <v>1653</v>
      </c>
      <c r="ANX68" t="str">
        <f t="shared" si="2665"/>
        <v>1662</v>
      </c>
      <c r="ANY68" t="str">
        <f t="shared" si="2666"/>
        <v>1646</v>
      </c>
      <c r="ANZ68" t="str">
        <f t="shared" si="2667"/>
        <v>1666</v>
      </c>
      <c r="AOA68" t="str">
        <f t="shared" si="2668"/>
        <v>1675</v>
      </c>
      <c r="AOB68" t="str">
        <f t="shared" si="2669"/>
        <v>1671</v>
      </c>
      <c r="AOC68" t="str">
        <f t="shared" si="2670"/>
        <v>1694</v>
      </c>
      <c r="AOD68" t="str">
        <f t="shared" si="2671"/>
        <v>1704</v>
      </c>
      <c r="AOE68" t="str">
        <f t="shared" si="2672"/>
        <v>1704</v>
      </c>
      <c r="AOF68" t="str">
        <f t="shared" si="2673"/>
        <v>1691</v>
      </c>
      <c r="AOG68" t="str">
        <f t="shared" si="2674"/>
        <v>1691</v>
      </c>
      <c r="AOH68" t="str">
        <f t="shared" si="2675"/>
        <v>1691</v>
      </c>
      <c r="AOI68" t="str">
        <f t="shared" si="2676"/>
        <v>1691</v>
      </c>
      <c r="AOJ68" t="str">
        <f t="shared" si="2677"/>
        <v>1691</v>
      </c>
      <c r="AOK68" t="str">
        <f t="shared" si="2678"/>
        <v>1691</v>
      </c>
      <c r="AOL68" t="str">
        <f t="shared" si="2679"/>
        <v>1691</v>
      </c>
      <c r="AOM68" t="str">
        <f t="shared" si="2680"/>
        <v>1691</v>
      </c>
      <c r="AON68" t="str">
        <f t="shared" si="2681"/>
        <v>1691</v>
      </c>
      <c r="AOO68" t="str">
        <f t="shared" si="2682"/>
        <v>1691</v>
      </c>
      <c r="AOP68" t="str">
        <f t="shared" si="2683"/>
        <v>1691</v>
      </c>
      <c r="AOQ68" t="str">
        <f t="shared" si="2684"/>
        <v>1691</v>
      </c>
      <c r="AOR68" t="str">
        <f t="shared" si="2685"/>
        <v>1691</v>
      </c>
      <c r="AOS68" t="str">
        <f t="shared" si="2686"/>
        <v>1691</v>
      </c>
      <c r="AOT68" t="str">
        <f t="shared" si="2687"/>
        <v>1691</v>
      </c>
      <c r="AOU68" t="str">
        <f t="shared" si="2688"/>
        <v>1691</v>
      </c>
      <c r="AOV68" t="str">
        <f t="shared" si="2689"/>
        <v>1691</v>
      </c>
      <c r="AOW68" t="str">
        <f t="shared" si="2690"/>
        <v>1691</v>
      </c>
      <c r="AOX68" t="str">
        <f t="shared" si="2691"/>
        <v>1691</v>
      </c>
      <c r="AOY68" t="str">
        <f t="shared" si="2692"/>
        <v>1691</v>
      </c>
      <c r="AOZ68" t="str">
        <f t="shared" si="2693"/>
        <v>1691</v>
      </c>
      <c r="APA68" t="str">
        <f t="shared" si="2694"/>
        <v>1691</v>
      </c>
      <c r="APB68" t="str">
        <f t="shared" si="2695"/>
        <v>1691</v>
      </c>
      <c r="APC68" t="str">
        <f t="shared" si="2696"/>
        <v>1691</v>
      </c>
      <c r="APD68" t="str">
        <f t="shared" si="2697"/>
        <v>1691</v>
      </c>
      <c r="APE68" t="str">
        <f t="shared" si="2698"/>
        <v>1691</v>
      </c>
      <c r="APF68" t="str">
        <f t="shared" si="2699"/>
        <v>1691</v>
      </c>
      <c r="APG68" t="str">
        <f t="shared" si="2700"/>
        <v>1691</v>
      </c>
      <c r="APH68" t="str">
        <f t="shared" si="2701"/>
        <v>1691</v>
      </c>
      <c r="API68" t="str">
        <f t="shared" si="2702"/>
        <v>1691</v>
      </c>
      <c r="APJ68" t="str">
        <f t="shared" si="2703"/>
        <v>1691</v>
      </c>
      <c r="APK68" t="str">
        <f t="shared" si="2704"/>
        <v>1691</v>
      </c>
      <c r="APL68" t="str">
        <f t="shared" si="2705"/>
        <v>1691</v>
      </c>
      <c r="APM68" t="str">
        <f t="shared" si="2706"/>
        <v>1691</v>
      </c>
      <c r="APN68" t="str">
        <f t="shared" si="2707"/>
        <v>1691</v>
      </c>
      <c r="APO68" t="str">
        <f t="shared" si="2708"/>
        <v>1691</v>
      </c>
      <c r="APP68" t="str">
        <f t="shared" si="2709"/>
        <v>1691</v>
      </c>
      <c r="APQ68" t="str">
        <f t="shared" si="2710"/>
        <v>1691</v>
      </c>
      <c r="APR68" t="str">
        <f t="shared" si="2711"/>
        <v>1691</v>
      </c>
      <c r="APS68" t="str">
        <f t="shared" si="2712"/>
        <v>1691</v>
      </c>
      <c r="APT68" t="str">
        <f t="shared" si="2713"/>
        <v>1691</v>
      </c>
      <c r="APU68" t="str">
        <f t="shared" si="2714"/>
        <v>1691</v>
      </c>
      <c r="APV68" t="str">
        <f t="shared" si="2715"/>
        <v>1691</v>
      </c>
      <c r="APW68" t="str">
        <f t="shared" si="2716"/>
        <v>1691</v>
      </c>
      <c r="APX68" t="str">
        <f t="shared" si="2717"/>
        <v>1691</v>
      </c>
      <c r="APY68" t="str">
        <f t="shared" si="2718"/>
        <v>1691</v>
      </c>
      <c r="APZ68" t="str">
        <f t="shared" si="2719"/>
        <v>1691</v>
      </c>
      <c r="AQA68" t="str">
        <f t="shared" si="2720"/>
        <v>1691</v>
      </c>
      <c r="AQB68" t="str">
        <f t="shared" si="2721"/>
        <v>1691</v>
      </c>
      <c r="AQC68" t="str">
        <f t="shared" si="2722"/>
        <v>1691</v>
      </c>
      <c r="AQD68" t="str">
        <f t="shared" si="2723"/>
        <v>1691</v>
      </c>
      <c r="AQE68" t="str">
        <f t="shared" si="2724"/>
        <v>1691</v>
      </c>
      <c r="AQF68" t="str">
        <f t="shared" si="2725"/>
        <v>1691</v>
      </c>
      <c r="AQG68" t="str">
        <f t="shared" si="2726"/>
        <v>1691</v>
      </c>
      <c r="AQH68" t="str">
        <f t="shared" si="2727"/>
        <v>1691</v>
      </c>
      <c r="AQI68" t="str">
        <f t="shared" si="2728"/>
        <v>1691</v>
      </c>
      <c r="AQJ68" t="str">
        <f t="shared" si="2729"/>
        <v>1691</v>
      </c>
      <c r="AQK68" t="str">
        <f t="shared" si="2730"/>
        <v>1691</v>
      </c>
      <c r="AQL68" t="str">
        <f t="shared" si="2731"/>
        <v>1691</v>
      </c>
      <c r="AQM68" t="str">
        <f t="shared" si="2732"/>
        <v>1691</v>
      </c>
      <c r="AQN68" t="str">
        <f t="shared" si="2733"/>
        <v>1691</v>
      </c>
      <c r="AQO68" t="str">
        <f t="shared" si="2734"/>
        <v>1691</v>
      </c>
      <c r="AQP68" t="str">
        <f t="shared" si="2735"/>
        <v>1691</v>
      </c>
      <c r="AQQ68" t="str">
        <f t="shared" si="2736"/>
        <v>1691</v>
      </c>
      <c r="AQR68" t="str">
        <f t="shared" si="2737"/>
        <v>1691</v>
      </c>
      <c r="AQS68" t="str">
        <f t="shared" si="2738"/>
        <v>1691</v>
      </c>
      <c r="AQT68" t="str">
        <f t="shared" si="2739"/>
        <v>1691</v>
      </c>
      <c r="AQU68" t="str">
        <f t="shared" si="2740"/>
        <v>1691</v>
      </c>
      <c r="AQV68" t="str">
        <f t="shared" si="2741"/>
        <v>1691</v>
      </c>
      <c r="AQW68" t="str">
        <f t="shared" si="2742"/>
        <v>1691</v>
      </c>
      <c r="AQX68" t="str">
        <f t="shared" si="2743"/>
        <v>1691</v>
      </c>
      <c r="AQY68" t="str">
        <f t="shared" si="2744"/>
        <v>1691</v>
      </c>
      <c r="AQZ68" t="str">
        <f t="shared" si="2745"/>
        <v>1691</v>
      </c>
      <c r="ARA68" t="str">
        <f t="shared" si="2746"/>
        <v>1691</v>
      </c>
      <c r="ARB68" t="str">
        <f t="shared" si="2747"/>
        <v>1691</v>
      </c>
      <c r="ARC68">
        <v>1618</v>
      </c>
      <c r="ARH68" s="5"/>
    </row>
    <row r="69" spans="1:1152" x14ac:dyDescent="0.2">
      <c r="A69">
        <v>93</v>
      </c>
      <c r="B69" s="18" t="s">
        <v>34</v>
      </c>
      <c r="C69" s="20">
        <f>VLOOKUP(A69, Rankings!$A$2:$AN$161, 40, FALSE)</f>
        <v>67</v>
      </c>
      <c r="D69" s="222" t="s">
        <v>224</v>
      </c>
      <c r="F69" s="4">
        <v>1</v>
      </c>
      <c r="G69" s="4">
        <v>13</v>
      </c>
      <c r="I69" s="5">
        <f t="shared" si="1832"/>
        <v>11</v>
      </c>
      <c r="L69" t="s">
        <v>1805</v>
      </c>
      <c r="M69" t="s">
        <v>2155</v>
      </c>
      <c r="N69" t="s">
        <v>2275</v>
      </c>
      <c r="O69" t="s">
        <v>2553</v>
      </c>
      <c r="P69" t="s">
        <v>2858</v>
      </c>
      <c r="Q69" t="s">
        <v>3098</v>
      </c>
      <c r="R69" t="s">
        <v>3428</v>
      </c>
      <c r="S69" t="s">
        <v>3629</v>
      </c>
      <c r="T69" t="s">
        <v>3798</v>
      </c>
      <c r="U69" t="s">
        <v>4046</v>
      </c>
      <c r="V69" t="s">
        <v>4199</v>
      </c>
      <c r="W69" t="str">
        <f>Rankings!D68</f>
        <v>-</v>
      </c>
      <c r="X69" t="s">
        <v>10</v>
      </c>
      <c r="Y69" t="s">
        <v>10</v>
      </c>
      <c r="Z69" t="s">
        <v>10</v>
      </c>
      <c r="AA69" t="s">
        <v>10</v>
      </c>
      <c r="AB69" t="s">
        <v>10</v>
      </c>
      <c r="AC69" t="s">
        <v>10</v>
      </c>
      <c r="AD69" t="s">
        <v>10</v>
      </c>
      <c r="AE69" t="s">
        <v>10</v>
      </c>
      <c r="AF69" t="s">
        <v>10</v>
      </c>
      <c r="AG69" t="s">
        <v>10</v>
      </c>
      <c r="AH69" t="s">
        <v>10</v>
      </c>
      <c r="AI69" t="s">
        <v>10</v>
      </c>
      <c r="AJ69" t="s">
        <v>10</v>
      </c>
      <c r="AK69" t="s">
        <v>10</v>
      </c>
      <c r="AL69" t="s">
        <v>10</v>
      </c>
      <c r="AM69" t="s">
        <v>10</v>
      </c>
      <c r="AN69" t="s">
        <v>10</v>
      </c>
      <c r="AO69" t="s">
        <v>10</v>
      </c>
      <c r="AP69" t="s">
        <v>10</v>
      </c>
      <c r="AQ69" t="s">
        <v>10</v>
      </c>
      <c r="AR69" t="s">
        <v>10</v>
      </c>
      <c r="AS69" t="s">
        <v>10</v>
      </c>
      <c r="AT69" t="s">
        <v>10</v>
      </c>
      <c r="AU69" t="s">
        <v>10</v>
      </c>
      <c r="AV69" t="s">
        <v>10</v>
      </c>
      <c r="AW69" t="s">
        <v>10</v>
      </c>
      <c r="AX69" t="s">
        <v>10</v>
      </c>
      <c r="AY69" t="s">
        <v>10</v>
      </c>
      <c r="AZ69" t="s">
        <v>10</v>
      </c>
      <c r="BA69" t="s">
        <v>10</v>
      </c>
      <c r="BB69" t="s">
        <v>10</v>
      </c>
      <c r="BC69" t="s">
        <v>10</v>
      </c>
      <c r="BD69" t="s">
        <v>10</v>
      </c>
      <c r="BE69" t="s">
        <v>10</v>
      </c>
      <c r="BF69" t="s">
        <v>10</v>
      </c>
      <c r="BG69" t="s">
        <v>10</v>
      </c>
      <c r="BH69" t="s">
        <v>10</v>
      </c>
      <c r="BI69" t="s">
        <v>10</v>
      </c>
      <c r="BJ69" t="s">
        <v>10</v>
      </c>
      <c r="BK69" t="s">
        <v>10</v>
      </c>
      <c r="BL69" t="s">
        <v>10</v>
      </c>
      <c r="BM69" t="s">
        <v>10</v>
      </c>
      <c r="BN69" t="s">
        <v>10</v>
      </c>
      <c r="BO69" t="s">
        <v>10</v>
      </c>
      <c r="BP69" t="s">
        <v>10</v>
      </c>
      <c r="BQ69" t="s">
        <v>10</v>
      </c>
      <c r="BR69" t="s">
        <v>10</v>
      </c>
      <c r="BS69" t="s">
        <v>10</v>
      </c>
      <c r="BT69" t="s">
        <v>10</v>
      </c>
      <c r="BU69" t="s">
        <v>10</v>
      </c>
      <c r="BV69" t="s">
        <v>10</v>
      </c>
      <c r="BW69" t="s">
        <v>10</v>
      </c>
      <c r="BX69" t="s">
        <v>10</v>
      </c>
      <c r="BY69" t="s">
        <v>10</v>
      </c>
      <c r="BZ69" t="s">
        <v>10</v>
      </c>
      <c r="CA69" t="s">
        <v>10</v>
      </c>
      <c r="CB69" t="s">
        <v>10</v>
      </c>
      <c r="CC69" t="s">
        <v>10</v>
      </c>
      <c r="CD69" t="s">
        <v>10</v>
      </c>
      <c r="CE69" t="s">
        <v>10</v>
      </c>
      <c r="CF69" t="s">
        <v>10</v>
      </c>
      <c r="CG69" t="s">
        <v>10</v>
      </c>
      <c r="CH69" t="s">
        <v>10</v>
      </c>
      <c r="CI69" t="s">
        <v>10</v>
      </c>
      <c r="CJ69" t="s">
        <v>10</v>
      </c>
      <c r="CK69" t="s">
        <v>10</v>
      </c>
      <c r="CL69" t="s">
        <v>10</v>
      </c>
      <c r="CM69" t="s">
        <v>10</v>
      </c>
      <c r="CN69" t="s">
        <v>10</v>
      </c>
      <c r="CO69" t="s">
        <v>10</v>
      </c>
      <c r="CP69" t="s">
        <v>10</v>
      </c>
      <c r="CQ69" t="s">
        <v>10</v>
      </c>
      <c r="CR69" t="s">
        <v>10</v>
      </c>
      <c r="CT69" s="4">
        <f t="shared" si="1833"/>
        <v>4</v>
      </c>
      <c r="CU69" s="4">
        <f t="shared" si="1834"/>
        <v>0</v>
      </c>
      <c r="CV69" s="4">
        <f t="shared" si="1835"/>
        <v>1</v>
      </c>
      <c r="CW69" s="4">
        <f t="shared" si="1836"/>
        <v>0</v>
      </c>
      <c r="CX69" s="4">
        <f t="shared" si="1837"/>
        <v>0</v>
      </c>
      <c r="CY69" s="4">
        <f t="shared" si="1838"/>
        <v>0</v>
      </c>
      <c r="CZ69" s="4">
        <f t="shared" si="1839"/>
        <v>0</v>
      </c>
      <c r="DA69" s="4">
        <f t="shared" si="1840"/>
        <v>2</v>
      </c>
      <c r="DB69" s="4">
        <f t="shared" si="1841"/>
        <v>3</v>
      </c>
      <c r="DC69" s="4">
        <f t="shared" si="1842"/>
        <v>0</v>
      </c>
      <c r="DD69" s="4">
        <f t="shared" si="1843"/>
        <v>0</v>
      </c>
      <c r="DE69" s="4">
        <f t="shared" si="1844"/>
        <v>1</v>
      </c>
      <c r="DF69" s="4">
        <f t="shared" si="1845"/>
        <v>0</v>
      </c>
      <c r="DG69" s="4">
        <f t="shared" si="1846"/>
        <v>0</v>
      </c>
      <c r="DH69" s="4">
        <f t="shared" si="1847"/>
        <v>0</v>
      </c>
      <c r="DI69" s="152">
        <f t="shared" si="1848"/>
        <v>0</v>
      </c>
      <c r="DJ69" s="153">
        <f t="shared" si="1849"/>
        <v>4</v>
      </c>
      <c r="DK69" s="4">
        <f t="shared" si="1850"/>
        <v>1</v>
      </c>
      <c r="DL69" s="4">
        <f t="shared" si="1851"/>
        <v>0</v>
      </c>
      <c r="DM69" s="4">
        <f t="shared" si="1852"/>
        <v>2</v>
      </c>
      <c r="DN69" s="4">
        <f t="shared" si="1853"/>
        <v>3</v>
      </c>
      <c r="DO69" s="4">
        <f t="shared" si="1854"/>
        <v>1</v>
      </c>
      <c r="DP69" s="4">
        <f t="shared" si="1855"/>
        <v>0</v>
      </c>
      <c r="DQ69" s="4">
        <f t="shared" si="1856"/>
        <v>0</v>
      </c>
      <c r="DR69" s="4">
        <f t="shared" si="1857"/>
        <v>13</v>
      </c>
      <c r="DS69" s="4">
        <f t="shared" si="1858"/>
        <v>4</v>
      </c>
      <c r="DT69" s="4">
        <f t="shared" si="1859"/>
        <v>9</v>
      </c>
      <c r="DU69" t="str">
        <f t="shared" si="1860"/>
        <v>1R</v>
      </c>
      <c r="DV69" t="str">
        <f t="shared" si="1861"/>
        <v>3R</v>
      </c>
      <c r="DW69" t="str">
        <f t="shared" si="1862"/>
        <v>3R</v>
      </c>
      <c r="DX69" t="str">
        <f t="shared" si="1863"/>
        <v>3S</v>
      </c>
      <c r="DY69" t="str">
        <f t="shared" si="1864"/>
        <v>3S</v>
      </c>
      <c r="DZ69" t="str">
        <f t="shared" si="1865"/>
        <v>3R</v>
      </c>
      <c r="EA69" t="str">
        <f t="shared" si="1866"/>
        <v>0L</v>
      </c>
      <c r="EB69" t="str">
        <f t="shared" si="1867"/>
        <v>0L</v>
      </c>
      <c r="EC69" t="str">
        <f t="shared" si="1868"/>
        <v>3R</v>
      </c>
      <c r="ED69" t="str">
        <f t="shared" si="1869"/>
        <v>3S</v>
      </c>
      <c r="EE69" t="str">
        <f t="shared" si="1870"/>
        <v>0S</v>
      </c>
      <c r="EF69">
        <f t="shared" si="1871"/>
        <v>0</v>
      </c>
      <c r="EG69">
        <f t="shared" si="1872"/>
        <v>0</v>
      </c>
      <c r="EH69">
        <f t="shared" si="1873"/>
        <v>0</v>
      </c>
      <c r="EI69">
        <f t="shared" si="1874"/>
        <v>0</v>
      </c>
      <c r="EJ69">
        <f t="shared" si="1875"/>
        <v>0</v>
      </c>
      <c r="EK69">
        <f t="shared" si="1876"/>
        <v>0</v>
      </c>
      <c r="EL69">
        <f t="shared" si="1877"/>
        <v>0</v>
      </c>
      <c r="EM69">
        <f t="shared" si="1878"/>
        <v>0</v>
      </c>
      <c r="EN69">
        <f t="shared" si="1879"/>
        <v>0</v>
      </c>
      <c r="EO69">
        <f t="shared" si="1880"/>
        <v>0</v>
      </c>
      <c r="EP69">
        <f t="shared" si="1881"/>
        <v>0</v>
      </c>
      <c r="EQ69">
        <f t="shared" si="1882"/>
        <v>0</v>
      </c>
      <c r="ER69">
        <f t="shared" si="1883"/>
        <v>0</v>
      </c>
      <c r="ES69">
        <f t="shared" si="1884"/>
        <v>0</v>
      </c>
      <c r="ET69">
        <f t="shared" si="1885"/>
        <v>0</v>
      </c>
      <c r="EU69">
        <f t="shared" si="1886"/>
        <v>0</v>
      </c>
      <c r="EV69">
        <f t="shared" si="1887"/>
        <v>0</v>
      </c>
      <c r="EW69">
        <f t="shared" si="1888"/>
        <v>0</v>
      </c>
      <c r="EX69">
        <f t="shared" si="1889"/>
        <v>0</v>
      </c>
      <c r="EY69">
        <f t="shared" si="1890"/>
        <v>0</v>
      </c>
      <c r="EZ69">
        <f t="shared" si="1891"/>
        <v>0</v>
      </c>
      <c r="FA69">
        <f t="shared" si="1892"/>
        <v>0</v>
      </c>
      <c r="FB69">
        <f t="shared" si="1893"/>
        <v>0</v>
      </c>
      <c r="FC69">
        <f t="shared" si="1894"/>
        <v>0</v>
      </c>
      <c r="FD69">
        <f t="shared" si="1895"/>
        <v>0</v>
      </c>
      <c r="FE69">
        <f t="shared" si="1896"/>
        <v>0</v>
      </c>
      <c r="FF69">
        <f t="shared" si="1897"/>
        <v>0</v>
      </c>
      <c r="FG69">
        <f t="shared" si="1898"/>
        <v>0</v>
      </c>
      <c r="FH69">
        <f t="shared" si="1899"/>
        <v>0</v>
      </c>
      <c r="FI69">
        <f t="shared" si="1900"/>
        <v>0</v>
      </c>
      <c r="FJ69">
        <f t="shared" si="1901"/>
        <v>0</v>
      </c>
      <c r="FK69">
        <f t="shared" si="1902"/>
        <v>0</v>
      </c>
      <c r="FL69">
        <f t="shared" si="1903"/>
        <v>0</v>
      </c>
      <c r="FM69">
        <f t="shared" si="1904"/>
        <v>0</v>
      </c>
      <c r="FN69">
        <f t="shared" si="1905"/>
        <v>0</v>
      </c>
      <c r="FO69">
        <f t="shared" si="1906"/>
        <v>0</v>
      </c>
      <c r="FP69">
        <f t="shared" si="1907"/>
        <v>0</v>
      </c>
      <c r="FQ69">
        <f t="shared" si="1908"/>
        <v>0</v>
      </c>
      <c r="FR69">
        <f t="shared" si="1909"/>
        <v>0</v>
      </c>
      <c r="FS69">
        <f t="shared" si="1910"/>
        <v>0</v>
      </c>
      <c r="FT69">
        <f t="shared" si="1911"/>
        <v>0</v>
      </c>
      <c r="FU69">
        <f t="shared" si="1912"/>
        <v>0</v>
      </c>
      <c r="FV69">
        <f t="shared" si="1913"/>
        <v>0</v>
      </c>
      <c r="FW69">
        <f t="shared" si="1914"/>
        <v>0</v>
      </c>
      <c r="FX69">
        <f t="shared" si="1915"/>
        <v>0</v>
      </c>
      <c r="FY69">
        <f t="shared" si="1916"/>
        <v>0</v>
      </c>
      <c r="FZ69">
        <f t="shared" si="1917"/>
        <v>0</v>
      </c>
      <c r="GA69">
        <f t="shared" si="1918"/>
        <v>0</v>
      </c>
      <c r="GB69">
        <f t="shared" si="1919"/>
        <v>0</v>
      </c>
      <c r="GC69">
        <f t="shared" si="1920"/>
        <v>0</v>
      </c>
      <c r="GD69">
        <f t="shared" si="1921"/>
        <v>0</v>
      </c>
      <c r="GE69">
        <f t="shared" si="1922"/>
        <v>0</v>
      </c>
      <c r="GF69">
        <f t="shared" si="1923"/>
        <v>0</v>
      </c>
      <c r="GG69">
        <f t="shared" si="1924"/>
        <v>0</v>
      </c>
      <c r="GH69">
        <f t="shared" si="1925"/>
        <v>0</v>
      </c>
      <c r="GI69">
        <f t="shared" si="1926"/>
        <v>0</v>
      </c>
      <c r="GJ69">
        <f t="shared" si="1927"/>
        <v>0</v>
      </c>
      <c r="GK69">
        <f t="shared" si="1928"/>
        <v>0</v>
      </c>
      <c r="GL69">
        <f t="shared" si="1929"/>
        <v>0</v>
      </c>
      <c r="GM69">
        <f t="shared" si="1930"/>
        <v>0</v>
      </c>
      <c r="GN69">
        <f t="shared" si="1931"/>
        <v>0</v>
      </c>
      <c r="GO69">
        <f t="shared" si="1932"/>
        <v>0</v>
      </c>
      <c r="GP69">
        <f t="shared" si="1933"/>
        <v>0</v>
      </c>
      <c r="GQ69">
        <f t="shared" si="1934"/>
        <v>0</v>
      </c>
      <c r="GR69">
        <f t="shared" si="1935"/>
        <v>0</v>
      </c>
      <c r="GS69">
        <f t="shared" si="1936"/>
        <v>0</v>
      </c>
      <c r="GT69">
        <f t="shared" si="1937"/>
        <v>0</v>
      </c>
      <c r="GU69">
        <f t="shared" si="1938"/>
        <v>0</v>
      </c>
      <c r="GV69">
        <f t="shared" si="1939"/>
        <v>0</v>
      </c>
      <c r="GW69">
        <f t="shared" si="1940"/>
        <v>0</v>
      </c>
      <c r="GX69">
        <f t="shared" si="1941"/>
        <v>0</v>
      </c>
      <c r="GY69">
        <f t="shared" si="1942"/>
        <v>0</v>
      </c>
      <c r="GZ69">
        <f t="shared" si="1943"/>
        <v>0</v>
      </c>
      <c r="HA69">
        <f t="shared" si="1944"/>
        <v>0</v>
      </c>
      <c r="HB69" s="176" t="s">
        <v>269</v>
      </c>
      <c r="HC69" s="89">
        <f t="shared" si="1945"/>
        <v>181.28979106543949</v>
      </c>
      <c r="HD69" s="89">
        <f t="shared" si="1946"/>
        <v>150.66897349235293</v>
      </c>
      <c r="HE69" s="89">
        <f t="shared" si="1947"/>
        <v>187.1695031767988</v>
      </c>
      <c r="HF69" s="89">
        <f t="shared" si="1948"/>
        <v>0</v>
      </c>
      <c r="HH69" s="88">
        <f t="shared" si="1949"/>
        <v>519.12826773459119</v>
      </c>
      <c r="HI69" s="88">
        <f t="shared" si="1950"/>
        <v>46.7923757941997</v>
      </c>
      <c r="HK69">
        <f>IFERROR(VLOOKUP(_xlfn.NUMBERVALUE(MID(L69, SEARCH("!", L69)+1, SEARCH("+", L69)-SEARCH("!", L69)-1)), Rankings!$A$2:$BK$161, 63, FALSE),0)</f>
        <v>52.933579123277653</v>
      </c>
      <c r="HL69">
        <f>IFERROR(VLOOKUP(_xlfn.NUMBERVALUE(MID(M69, SEARCH("!", M69)+1, SEARCH("+", M69)-SEARCH("!", M69)-1)), Rankings!$A$2:$BK$161, 63, FALSE),0)</f>
        <v>33.011869635053152</v>
      </c>
      <c r="HM69">
        <f>IFERROR(VLOOKUP(_xlfn.NUMBERVALUE(MID(N69, SEARCH("!", N69)+1, SEARCH("+", N69)-SEARCH("!", N69)-1)), Rankings!$A$2:$BK$161, 63, FALSE),0)</f>
        <v>11.042465212808322</v>
      </c>
      <c r="HN69">
        <f>IFERROR(VLOOKUP(_xlfn.NUMBERVALUE(MID(O69, SEARCH("!", O69)+1, SEARCH("+", O69)-SEARCH("!", O69)-1)), Rankings!$A$2:$BK$161, 63, FALSE),0)</f>
        <v>13.186237675947385</v>
      </c>
      <c r="HO69">
        <f>IFERROR(VLOOKUP(_xlfn.NUMBERVALUE(MID(P69, SEARCH("!", P69)+1, SEARCH("+", P69)-SEARCH("!", P69)-1)), Rankings!$A$2:$BK$161, 63, FALSE),0)</f>
        <v>28.441836639204183</v>
      </c>
      <c r="HP69">
        <f>IFERROR(VLOOKUP(_xlfn.NUMBERVALUE(MID(Q69, SEARCH("!", Q69)+1, SEARCH("+", Q69)-SEARCH("!", Q69)-1)), Rankings!$A$2:$BK$161, 63, FALSE),0)</f>
        <v>45.47760892206194</v>
      </c>
      <c r="HQ69">
        <f>IFERROR(VLOOKUP(_xlfn.NUMBERVALUE(MID(R69, SEARCH("!", R69)+1, SEARCH("+", R69)-SEARCH("!", R69)-1)), Rankings!$A$2:$BK$161, 63, FALSE),0)</f>
        <v>91.3184387629735</v>
      </c>
      <c r="HR69">
        <f>IFERROR(VLOOKUP(_xlfn.NUMBERVALUE(MID(S69, SEARCH("!", S69)+1, SEARCH("+", S69)-SEARCH("!", S69)-1)), Rankings!$A$2:$BK$161, 63, FALSE),0)</f>
        <v>59.350534729379433</v>
      </c>
      <c r="HS69">
        <f>IFERROR(VLOOKUP(_xlfn.NUMBERVALUE(MID(T69, SEARCH("!", T69)+1, SEARCH("+", T69)-SEARCH("!", T69)-1)), Rankings!$A$2:$BK$161, 63, FALSE),0)</f>
        <v>38.824268172238426</v>
      </c>
      <c r="HT69">
        <f>IFERROR(VLOOKUP(_xlfn.NUMBERVALUE(MID(U69, SEARCH("!", U69)+1, SEARCH("+", U69)-SEARCH("!", U69)-1)), Rankings!$A$2:$BK$161, 63, FALSE),0)</f>
        <v>57.100866825468913</v>
      </c>
      <c r="HU69">
        <f>IFERROR(VLOOKUP(_xlfn.NUMBERVALUE(MID(V69, SEARCH("!", V69)+1, SEARCH("+", V69)-SEARCH("!", V69)-1)), Rankings!$A$2:$BK$161, 63, FALSE),0)</f>
        <v>88.440562036178306</v>
      </c>
      <c r="HV69">
        <f>IFERROR(VLOOKUP(_xlfn.NUMBERVALUE(MID(W69, SEARCH("!", W69)+1, SEARCH("+", W69)-SEARCH("!", W69)-1)), Rankings!$A$2:$BK$161, 63, FALSE),0)</f>
        <v>0</v>
      </c>
      <c r="HW69">
        <f>IFERROR(VLOOKUP(_xlfn.NUMBERVALUE(MID(X69, SEARCH("!", X69)+1, SEARCH("+", X69)-SEARCH("!", X69)-1)), Rankings!$A$2:$BK$161, 63, FALSE),0)</f>
        <v>0</v>
      </c>
      <c r="HX69">
        <f>IFERROR(VLOOKUP(_xlfn.NUMBERVALUE(MID(Y69, SEARCH("!", Y69)+1, SEARCH("+", Y69)-SEARCH("!", Y69)-1)), Rankings!$A$2:$BK$161, 63, FALSE),0)</f>
        <v>0</v>
      </c>
      <c r="HY69">
        <f>IFERROR(VLOOKUP(_xlfn.NUMBERVALUE(MID(Z69, SEARCH("!", Z69)+1, SEARCH("+", Z69)-SEARCH("!", Z69)-1)), Rankings!$A$2:$BK$161, 63, FALSE),0)</f>
        <v>0</v>
      </c>
      <c r="HZ69">
        <f>IFERROR(VLOOKUP(_xlfn.NUMBERVALUE(MID(AA69, SEARCH("!", AA69)+1, SEARCH("+", AA69)-SEARCH("!", AA69)-1)), Rankings!$A$2:$BK$161, 63, FALSE),0)</f>
        <v>0</v>
      </c>
      <c r="IA69">
        <f>IFERROR(VLOOKUP(_xlfn.NUMBERVALUE(MID(AB69, SEARCH("!", AB69)+1, SEARCH("+", AB69)-SEARCH("!", AB69)-1)), Rankings!$A$2:$BK$161, 63, FALSE),0)</f>
        <v>0</v>
      </c>
      <c r="IB69">
        <f>IFERROR(VLOOKUP(_xlfn.NUMBERVALUE(MID(AC69, SEARCH("!", AC69)+1, SEARCH("+", AC69)-SEARCH("!", AC69)-1)), Rankings!$A$2:$BK$161, 63, FALSE),0)</f>
        <v>0</v>
      </c>
      <c r="IC69">
        <f>IFERROR(VLOOKUP(_xlfn.NUMBERVALUE(MID(AD69, SEARCH("!", AD69)+1, SEARCH("+", AD69)-SEARCH("!", AD69)-1)), Rankings!$A$2:$BK$161, 63, FALSE),0)</f>
        <v>0</v>
      </c>
      <c r="ID69">
        <f>IFERROR(VLOOKUP(_xlfn.NUMBERVALUE(MID(AE69, SEARCH("!", AE69)+1, SEARCH("+", AE69)-SEARCH("!", AE69)-1)), Rankings!$A$2:$BK$161, 63, FALSE),0)</f>
        <v>0</v>
      </c>
      <c r="IE69">
        <f>IFERROR(VLOOKUP(_xlfn.NUMBERVALUE(MID(AF69, SEARCH("!", AF69)+1, SEARCH("+", AF69)-SEARCH("!", AF69)-1)), Rankings!$A$2:$BK$161, 63, FALSE),0)</f>
        <v>0</v>
      </c>
      <c r="IF69">
        <f>IFERROR(VLOOKUP(_xlfn.NUMBERVALUE(MID(AG69, SEARCH("!", AG69)+1, SEARCH("+", AG69)-SEARCH("!", AG69)-1)), Rankings!$A$2:$BK$161, 63, FALSE),0)</f>
        <v>0</v>
      </c>
      <c r="IG69">
        <f>IFERROR(VLOOKUP(_xlfn.NUMBERVALUE(MID(AH69, SEARCH("!", AH69)+1, SEARCH("+", AH69)-SEARCH("!", AH69)-1)), Rankings!$A$2:$BK$161, 63, FALSE),0)</f>
        <v>0</v>
      </c>
      <c r="IH69">
        <f>IFERROR(VLOOKUP(_xlfn.NUMBERVALUE(MID(AI69, SEARCH("!", AI69)+1, SEARCH("+", AI69)-SEARCH("!", AI69)-1)), Rankings!$A$2:$BK$161, 63, FALSE),0)</f>
        <v>0</v>
      </c>
      <c r="II69">
        <f>IFERROR(VLOOKUP(_xlfn.NUMBERVALUE(MID(AJ69, SEARCH("!", AJ69)+1, SEARCH("+", AJ69)-SEARCH("!", AJ69)-1)), Rankings!$A$2:$BK$161, 63, FALSE),0)</f>
        <v>0</v>
      </c>
      <c r="IJ69">
        <f>IFERROR(VLOOKUP(_xlfn.NUMBERVALUE(MID(AK69, SEARCH("!", AK69)+1, SEARCH("+", AK69)-SEARCH("!", AK69)-1)), Rankings!$A$2:$BK$161, 63, FALSE),0)</f>
        <v>0</v>
      </c>
      <c r="IK69">
        <f>IFERROR(VLOOKUP(_xlfn.NUMBERVALUE(MID(AL69, SEARCH("!", AL69)+1, SEARCH("+", AL69)-SEARCH("!", AL69)-1)), Rankings!$A$2:$BK$161, 63, FALSE),0)</f>
        <v>0</v>
      </c>
      <c r="IL69">
        <f>IFERROR(VLOOKUP(_xlfn.NUMBERVALUE(MID(AM69, SEARCH("!", AM69)+1, SEARCH("+", AM69)-SEARCH("!", AM69)-1)), Rankings!$A$2:$BK$161, 63, FALSE),0)</f>
        <v>0</v>
      </c>
      <c r="IM69">
        <f>IFERROR(VLOOKUP(_xlfn.NUMBERVALUE(MID(AN69, SEARCH("!", AN69)+1, SEARCH("+", AN69)-SEARCH("!", AN69)-1)), Rankings!$A$2:$BK$161, 63, FALSE),0)</f>
        <v>0</v>
      </c>
      <c r="IN69">
        <f>IFERROR(VLOOKUP(_xlfn.NUMBERVALUE(MID(AO69, SEARCH("!", AO69)+1, SEARCH("+", AO69)-SEARCH("!", AO69)-1)), Rankings!$A$2:$BK$161, 63, FALSE),0)</f>
        <v>0</v>
      </c>
      <c r="IO69">
        <f>IFERROR(VLOOKUP(_xlfn.NUMBERVALUE(MID(AP69, SEARCH("!", AP69)+1, SEARCH("+", AP69)-SEARCH("!", AP69)-1)), Rankings!$A$2:$BK$161, 63, FALSE),0)</f>
        <v>0</v>
      </c>
      <c r="IP69">
        <f>IFERROR(VLOOKUP(_xlfn.NUMBERVALUE(MID(AQ69, SEARCH("!", AQ69)+1, SEARCH("+", AQ69)-SEARCH("!", AQ69)-1)), Rankings!$A$2:$BK$161, 63, FALSE),0)</f>
        <v>0</v>
      </c>
      <c r="IQ69">
        <f>IFERROR(VLOOKUP(_xlfn.NUMBERVALUE(MID(AR69, SEARCH("!", AR69)+1, SEARCH("+", AR69)-SEARCH("!", AR69)-1)), Rankings!$A$2:$BK$161, 63, FALSE),0)</f>
        <v>0</v>
      </c>
      <c r="IR69">
        <f>IFERROR(VLOOKUP(_xlfn.NUMBERVALUE(MID(AS69, SEARCH("!", AS69)+1, SEARCH("+", AS69)-SEARCH("!", AS69)-1)), Rankings!$A$2:$BK$161, 63, FALSE),0)</f>
        <v>0</v>
      </c>
      <c r="IS69">
        <f>IFERROR(VLOOKUP(_xlfn.NUMBERVALUE(MID(AT69, SEARCH("!", AT69)+1, SEARCH("+", AT69)-SEARCH("!", AT69)-1)), Rankings!$A$2:$BK$161, 63, FALSE),0)</f>
        <v>0</v>
      </c>
      <c r="IT69">
        <f>IFERROR(VLOOKUP(_xlfn.NUMBERVALUE(MID(AU69, SEARCH("!", AU69)+1, SEARCH("+", AU69)-SEARCH("!", AU69)-1)), Rankings!$A$2:$BK$161, 63, FALSE),0)</f>
        <v>0</v>
      </c>
      <c r="IU69">
        <f>IFERROR(VLOOKUP(_xlfn.NUMBERVALUE(MID(AV69, SEARCH("!", AV69)+1, SEARCH("+", AV69)-SEARCH("!", AV69)-1)), Rankings!$A$2:$BK$161, 63, FALSE),0)</f>
        <v>0</v>
      </c>
      <c r="IV69">
        <f>IFERROR(VLOOKUP(_xlfn.NUMBERVALUE(MID(AW69, SEARCH("!", AW69)+1, SEARCH("+", AW69)-SEARCH("!", AW69)-1)), Rankings!$A$2:$BK$161, 63, FALSE),0)</f>
        <v>0</v>
      </c>
      <c r="IW69">
        <f>IFERROR(VLOOKUP(_xlfn.NUMBERVALUE(MID(AX69, SEARCH("!", AX69)+1, SEARCH("+", AX69)-SEARCH("!", AX69)-1)), Rankings!$A$2:$BK$161, 63, FALSE),0)</f>
        <v>0</v>
      </c>
      <c r="IX69">
        <f>IFERROR(VLOOKUP(_xlfn.NUMBERVALUE(MID(AY69, SEARCH("!", AY69)+1, SEARCH("+", AY69)-SEARCH("!", AY69)-1)), Rankings!$A$2:$BK$161, 63, FALSE),0)</f>
        <v>0</v>
      </c>
      <c r="IY69">
        <f>IFERROR(VLOOKUP(_xlfn.NUMBERVALUE(MID(AZ69, SEARCH("!", AZ69)+1, SEARCH("+", AZ69)-SEARCH("!", AZ69)-1)), Rankings!$A$2:$BK$161, 63, FALSE),0)</f>
        <v>0</v>
      </c>
      <c r="IZ69">
        <f>IFERROR(VLOOKUP(_xlfn.NUMBERVALUE(MID(BA69, SEARCH("!", BA69)+1, SEARCH("+", BA69)-SEARCH("!", BA69)-1)), Rankings!$A$2:$BK$161, 63, FALSE),0)</f>
        <v>0</v>
      </c>
      <c r="JA69">
        <f>IFERROR(VLOOKUP(_xlfn.NUMBERVALUE(MID(BB69, SEARCH("!", BB69)+1, SEARCH("+", BB69)-SEARCH("!", BB69)-1)), Rankings!$A$2:$BK$161, 63, FALSE),0)</f>
        <v>0</v>
      </c>
      <c r="JB69">
        <f>IFERROR(VLOOKUP(_xlfn.NUMBERVALUE(MID(BC69, SEARCH("!", BC69)+1, SEARCH("+", BC69)-SEARCH("!", BC69)-1)), Rankings!$A$2:$BK$161, 63, FALSE),0)</f>
        <v>0</v>
      </c>
      <c r="JC69">
        <f>IFERROR(VLOOKUP(_xlfn.NUMBERVALUE(MID(BD69, SEARCH("!", BD69)+1, SEARCH("+", BD69)-SEARCH("!", BD69)-1)), Rankings!$A$2:$BK$161, 63, FALSE),0)</f>
        <v>0</v>
      </c>
      <c r="JD69">
        <f>IFERROR(VLOOKUP(_xlfn.NUMBERVALUE(MID(BE69, SEARCH("!", BE69)+1, SEARCH("+", BE69)-SEARCH("!", BE69)-1)), Rankings!$A$2:$BK$161, 63, FALSE),0)</f>
        <v>0</v>
      </c>
      <c r="JE69">
        <f>IFERROR(VLOOKUP(_xlfn.NUMBERVALUE(MID(BF69, SEARCH("!", BF69)+1, SEARCH("+", BF69)-SEARCH("!", BF69)-1)), Rankings!$A$2:$BK$161, 63, FALSE),0)</f>
        <v>0</v>
      </c>
      <c r="JF69">
        <f>IFERROR(VLOOKUP(_xlfn.NUMBERVALUE(MID(BG69, SEARCH("!", BG69)+1, SEARCH("+", BG69)-SEARCH("!", BG69)-1)), Rankings!$A$2:$BK$161, 63, FALSE),0)</f>
        <v>0</v>
      </c>
      <c r="JG69">
        <f>IFERROR(VLOOKUP(_xlfn.NUMBERVALUE(MID(BH69, SEARCH("!", BH69)+1, SEARCH("+", BH69)-SEARCH("!", BH69)-1)), Rankings!$A$2:$BK$161, 63, FALSE),0)</f>
        <v>0</v>
      </c>
      <c r="JH69">
        <f>IFERROR(VLOOKUP(_xlfn.NUMBERVALUE(MID(BI69, SEARCH("!", BI69)+1, SEARCH("+", BI69)-SEARCH("!", BI69)-1)), Rankings!$A$2:$BK$161, 63, FALSE),0)</f>
        <v>0</v>
      </c>
      <c r="JI69">
        <f>IFERROR(VLOOKUP(_xlfn.NUMBERVALUE(MID(BJ69, SEARCH("!", BJ69)+1, SEARCH("+", BJ69)-SEARCH("!", BJ69)-1)), Rankings!$A$2:$BK$161, 63, FALSE),0)</f>
        <v>0</v>
      </c>
      <c r="JJ69">
        <f>IFERROR(VLOOKUP(_xlfn.NUMBERVALUE(MID(BK69, SEARCH("!", BK69)+1, SEARCH("+", BK69)-SEARCH("!", BK69)-1)), Rankings!$A$2:$BK$161, 63, FALSE),0)</f>
        <v>0</v>
      </c>
      <c r="JK69">
        <f>IFERROR(VLOOKUP(_xlfn.NUMBERVALUE(MID(BL69, SEARCH("!", BL69)+1, SEARCH("+", BL69)-SEARCH("!", BL69)-1)), Rankings!$A$2:$BK$161, 63, FALSE),0)</f>
        <v>0</v>
      </c>
      <c r="JL69">
        <f>IFERROR(VLOOKUP(_xlfn.NUMBERVALUE(MID(BM69, SEARCH("!", BM69)+1, SEARCH("+", BM69)-SEARCH("!", BM69)-1)), Rankings!$A$2:$BK$161, 63, FALSE),0)</f>
        <v>0</v>
      </c>
      <c r="JM69">
        <f>IFERROR(VLOOKUP(_xlfn.NUMBERVALUE(MID(BN69, SEARCH("!", BN69)+1, SEARCH("+", BN69)-SEARCH("!", BN69)-1)), Rankings!$A$2:$BK$161, 63, FALSE),0)</f>
        <v>0</v>
      </c>
      <c r="JN69">
        <f>IFERROR(VLOOKUP(_xlfn.NUMBERVALUE(MID(BO69, SEARCH("!", BO69)+1, SEARCH("+", BO69)-SEARCH("!", BO69)-1)), Rankings!$A$2:$BK$161, 63, FALSE),0)</f>
        <v>0</v>
      </c>
      <c r="JO69">
        <f>IFERROR(VLOOKUP(_xlfn.NUMBERVALUE(MID(BP69, SEARCH("!", BP69)+1, SEARCH("+", BP69)-SEARCH("!", BP69)-1)), Rankings!$A$2:$BK$161, 63, FALSE),0)</f>
        <v>0</v>
      </c>
      <c r="JP69">
        <f>IFERROR(VLOOKUP(_xlfn.NUMBERVALUE(MID(BQ69, SEARCH("!", BQ69)+1, SEARCH("+", BQ69)-SEARCH("!", BQ69)-1)), Rankings!$A$2:$BK$161, 63, FALSE),0)</f>
        <v>0</v>
      </c>
      <c r="JQ69">
        <f>IFERROR(VLOOKUP(_xlfn.NUMBERVALUE(MID(BR69, SEARCH("!", BR69)+1, SEARCH("+", BR69)-SEARCH("!", BR69)-1)), Rankings!$A$2:$BK$161, 63, FALSE),0)</f>
        <v>0</v>
      </c>
      <c r="JR69">
        <f>IFERROR(VLOOKUP(_xlfn.NUMBERVALUE(MID(BS69, SEARCH("!", BS69)+1, SEARCH("+", BS69)-SEARCH("!", BS69)-1)), Rankings!$A$2:$BK$161, 63, FALSE),0)</f>
        <v>0</v>
      </c>
      <c r="JS69">
        <f>IFERROR(VLOOKUP(_xlfn.NUMBERVALUE(MID(BT69, SEARCH("!", BT69)+1, SEARCH("+", BT69)-SEARCH("!", BT69)-1)), Rankings!$A$2:$BK$161, 63, FALSE),0)</f>
        <v>0</v>
      </c>
      <c r="JT69">
        <f>IFERROR(VLOOKUP(_xlfn.NUMBERVALUE(MID(BU69, SEARCH("!", BU69)+1, SEARCH("+", BU69)-SEARCH("!", BU69)-1)), Rankings!$A$2:$BK$161, 63, FALSE),0)</f>
        <v>0</v>
      </c>
      <c r="JU69">
        <f>IFERROR(VLOOKUP(_xlfn.NUMBERVALUE(MID(BV69, SEARCH("!", BV69)+1, SEARCH("+", BV69)-SEARCH("!", BV69)-1)), Rankings!$A$2:$BK$161, 63, FALSE),0)</f>
        <v>0</v>
      </c>
      <c r="JV69">
        <f>IFERROR(VLOOKUP(_xlfn.NUMBERVALUE(MID(BW69, SEARCH("!", BW69)+1, SEARCH("+", BW69)-SEARCH("!", BW69)-1)), Rankings!$A$2:$BK$161, 63, FALSE),0)</f>
        <v>0</v>
      </c>
      <c r="JW69">
        <f>IFERROR(VLOOKUP(_xlfn.NUMBERVALUE(MID(BX69, SEARCH("!", BX69)+1, SEARCH("+", BX69)-SEARCH("!", BX69)-1)), Rankings!$A$2:$BK$161, 63, FALSE),0)</f>
        <v>0</v>
      </c>
      <c r="JX69">
        <f>IFERROR(VLOOKUP(_xlfn.NUMBERVALUE(MID(BY69, SEARCH("!", BY69)+1, SEARCH("+", BY69)-SEARCH("!", BY69)-1)), Rankings!$A$2:$BK$161, 63, FALSE),0)</f>
        <v>0</v>
      </c>
      <c r="JY69">
        <f>IFERROR(VLOOKUP(_xlfn.NUMBERVALUE(MID(BZ69, SEARCH("!", BZ69)+1, SEARCH("+", BZ69)-SEARCH("!", BZ69)-1)), Rankings!$A$2:$BK$161, 63, FALSE),0)</f>
        <v>0</v>
      </c>
      <c r="JZ69">
        <f>IFERROR(VLOOKUP(_xlfn.NUMBERVALUE(MID(CA69, SEARCH("!", CA69)+1, SEARCH("+", CA69)-SEARCH("!", CA69)-1)), Rankings!$A$2:$BK$161, 63, FALSE),0)</f>
        <v>0</v>
      </c>
      <c r="KA69">
        <f>IFERROR(VLOOKUP(_xlfn.NUMBERVALUE(MID(CB69, SEARCH("!", CB69)+1, SEARCH("+", CB69)-SEARCH("!", CB69)-1)), Rankings!$A$2:$BK$161, 63, FALSE),0)</f>
        <v>0</v>
      </c>
      <c r="KB69">
        <f>IFERROR(VLOOKUP(_xlfn.NUMBERVALUE(MID(CC69, SEARCH("!", CC69)+1, SEARCH("+", CC69)-SEARCH("!", CC69)-1)), Rankings!$A$2:$BK$161, 63, FALSE),0)</f>
        <v>0</v>
      </c>
      <c r="KC69">
        <f>IFERROR(VLOOKUP(_xlfn.NUMBERVALUE(MID(CD69, SEARCH("!", CD69)+1, SEARCH("+", CD69)-SEARCH("!", CD69)-1)), Rankings!$A$2:$BK$161, 63, FALSE),0)</f>
        <v>0</v>
      </c>
      <c r="KD69">
        <f>IFERROR(VLOOKUP(_xlfn.NUMBERVALUE(MID(CE69, SEARCH("!", CE69)+1, SEARCH("+", CE69)-SEARCH("!", CE69)-1)), Rankings!$A$2:$BK$161, 63, FALSE),0)</f>
        <v>0</v>
      </c>
      <c r="KE69">
        <f>IFERROR(VLOOKUP(_xlfn.NUMBERVALUE(MID(CF69, SEARCH("!", CF69)+1, SEARCH("+", CF69)-SEARCH("!", CF69)-1)), Rankings!$A$2:$BK$161, 63, FALSE),0)</f>
        <v>0</v>
      </c>
      <c r="KF69">
        <f>IFERROR(VLOOKUP(_xlfn.NUMBERVALUE(MID(CG69, SEARCH("!", CG69)+1, SEARCH("+", CG69)-SEARCH("!", CG69)-1)), Rankings!$A$2:$BK$161, 63, FALSE),0)</f>
        <v>0</v>
      </c>
      <c r="KG69">
        <f>IFERROR(VLOOKUP(_xlfn.NUMBERVALUE(MID(CH69, SEARCH("!", CH69)+1, SEARCH("+", CH69)-SEARCH("!", CH69)-1)), Rankings!$A$2:$BK$161, 63, FALSE),0)</f>
        <v>0</v>
      </c>
      <c r="KH69">
        <f>IFERROR(VLOOKUP(_xlfn.NUMBERVALUE(MID(CI69, SEARCH("!", CI69)+1, SEARCH("+", CI69)-SEARCH("!", CI69)-1)), Rankings!$A$2:$BK$161, 63, FALSE),0)</f>
        <v>0</v>
      </c>
      <c r="KI69">
        <f>IFERROR(VLOOKUP(_xlfn.NUMBERVALUE(MID(CJ69, SEARCH("!", CJ69)+1, SEARCH("+", CJ69)-SEARCH("!", CJ69)-1)), Rankings!$A$2:$BK$161, 63, FALSE),0)</f>
        <v>0</v>
      </c>
      <c r="KJ69">
        <f>IFERROR(VLOOKUP(_xlfn.NUMBERVALUE(MID(CK69, SEARCH("!", CK69)+1, SEARCH("+", CK69)-SEARCH("!", CK69)-1)), Rankings!$A$2:$BK$161, 63, FALSE),0)</f>
        <v>0</v>
      </c>
      <c r="KK69">
        <f>IFERROR(VLOOKUP(_xlfn.NUMBERVALUE(MID(CL69, SEARCH("!", CL69)+1, SEARCH("+", CL69)-SEARCH("!", CL69)-1)), Rankings!$A$2:$BK$161, 63, FALSE),0)</f>
        <v>0</v>
      </c>
      <c r="KL69">
        <f>IFERROR(VLOOKUP(_xlfn.NUMBERVALUE(MID(CM69, SEARCH("!", CM69)+1, SEARCH("+", CM69)-SEARCH("!", CM69)-1)), Rankings!$A$2:$BK$161, 63, FALSE),0)</f>
        <v>0</v>
      </c>
      <c r="KM69">
        <f>IFERROR(VLOOKUP(_xlfn.NUMBERVALUE(MID(CN69, SEARCH("!", CN69)+1, SEARCH("+", CN69)-SEARCH("!", CN69)-1)), Rankings!$A$2:$BK$161, 63, FALSE),0)</f>
        <v>0</v>
      </c>
      <c r="KN69">
        <f>IFERROR(VLOOKUP(_xlfn.NUMBERVALUE(MID(CO69, SEARCH("!", CO69)+1, SEARCH("+", CO69)-SEARCH("!", CO69)-1)), Rankings!$A$2:$BK$161, 63, FALSE),0)</f>
        <v>0</v>
      </c>
      <c r="KO69">
        <f>IFERROR(VLOOKUP(_xlfn.NUMBERVALUE(MID(CP69, SEARCH("!", CP69)+1, SEARCH("+", CP69)-SEARCH("!", CP69)-1)), Rankings!$A$2:$BK$161, 63, FALSE),0)</f>
        <v>0</v>
      </c>
      <c r="KP69">
        <f>IFERROR(VLOOKUP(_xlfn.NUMBERVALUE(MID(CQ69, SEARCH("!", CQ69)+1, SEARCH("+", CQ69)-SEARCH("!", CQ69)-1)), Rankings!$A$2:$BK$161, 63, FALSE),0)</f>
        <v>0</v>
      </c>
      <c r="KQ69">
        <f>IFERROR(VLOOKUP(_xlfn.NUMBERVALUE(MID(CR69, SEARCH("!", CR69)+1, SEARCH("+", CR69)-SEARCH("!", CR69)-1)), Rankings!$A$2:$BK$161, 63, FALSE),0)</f>
        <v>0</v>
      </c>
      <c r="KS69" s="4">
        <f t="shared" si="1951"/>
        <v>215</v>
      </c>
      <c r="KT69" s="4">
        <f t="shared" si="1952"/>
        <v>43</v>
      </c>
      <c r="KU69" s="4">
        <f t="shared" si="1953"/>
        <v>183</v>
      </c>
      <c r="KV69" s="4">
        <f t="shared" si="1954"/>
        <v>0</v>
      </c>
      <c r="KY69" s="4">
        <f t="shared" si="1955"/>
        <v>441</v>
      </c>
      <c r="KZ69" s="4"/>
      <c r="LB69">
        <f t="shared" si="1956"/>
        <v>56</v>
      </c>
      <c r="LC69">
        <f t="shared" si="1957"/>
        <v>27</v>
      </c>
      <c r="LD69">
        <f t="shared" si="1958"/>
        <v>64</v>
      </c>
      <c r="LE69">
        <f t="shared" si="1959"/>
        <v>56</v>
      </c>
      <c r="LF69">
        <f t="shared" si="1960"/>
        <v>53</v>
      </c>
      <c r="LG69">
        <f t="shared" si="1961"/>
        <v>42</v>
      </c>
      <c r="LH69">
        <f t="shared" si="1962"/>
        <v>10</v>
      </c>
      <c r="LI69">
        <f t="shared" si="1963"/>
        <v>33</v>
      </c>
      <c r="LJ69">
        <f t="shared" si="1964"/>
        <v>26</v>
      </c>
      <c r="LK69">
        <f t="shared" si="1965"/>
        <v>38</v>
      </c>
      <c r="LL69">
        <f t="shared" si="1966"/>
        <v>36</v>
      </c>
      <c r="LM69">
        <f t="shared" si="1967"/>
        <v>0</v>
      </c>
      <c r="LN69">
        <f t="shared" si="1968"/>
        <v>0</v>
      </c>
      <c r="LO69">
        <f t="shared" si="1969"/>
        <v>0</v>
      </c>
      <c r="LP69">
        <f t="shared" si="1970"/>
        <v>0</v>
      </c>
      <c r="LQ69">
        <f t="shared" si="1971"/>
        <v>0</v>
      </c>
      <c r="LR69">
        <f t="shared" si="1972"/>
        <v>0</v>
      </c>
      <c r="LS69">
        <f t="shared" si="1973"/>
        <v>0</v>
      </c>
      <c r="LT69">
        <f t="shared" si="1974"/>
        <v>0</v>
      </c>
      <c r="LU69">
        <f t="shared" si="1975"/>
        <v>0</v>
      </c>
      <c r="LV69">
        <f t="shared" si="1976"/>
        <v>0</v>
      </c>
      <c r="LW69">
        <f t="shared" si="1977"/>
        <v>0</v>
      </c>
      <c r="LX69">
        <f t="shared" si="1978"/>
        <v>0</v>
      </c>
      <c r="LY69">
        <f t="shared" si="1979"/>
        <v>0</v>
      </c>
      <c r="LZ69">
        <f t="shared" si="1980"/>
        <v>0</v>
      </c>
      <c r="MA69">
        <f t="shared" si="1981"/>
        <v>0</v>
      </c>
      <c r="MB69">
        <f t="shared" si="1982"/>
        <v>0</v>
      </c>
      <c r="MC69">
        <f t="shared" si="1983"/>
        <v>0</v>
      </c>
      <c r="MD69">
        <f t="shared" si="1984"/>
        <v>0</v>
      </c>
      <c r="ME69">
        <f t="shared" si="1985"/>
        <v>0</v>
      </c>
      <c r="MF69">
        <f t="shared" si="1986"/>
        <v>0</v>
      </c>
      <c r="MG69">
        <f t="shared" si="1987"/>
        <v>0</v>
      </c>
      <c r="MH69">
        <f t="shared" si="1988"/>
        <v>0</v>
      </c>
      <c r="MI69">
        <f t="shared" si="1989"/>
        <v>0</v>
      </c>
      <c r="MJ69">
        <f t="shared" si="1990"/>
        <v>0</v>
      </c>
      <c r="MK69">
        <f t="shared" si="1991"/>
        <v>0</v>
      </c>
      <c r="ML69">
        <f t="shared" si="1992"/>
        <v>0</v>
      </c>
      <c r="MM69">
        <f t="shared" si="1993"/>
        <v>0</v>
      </c>
      <c r="MN69">
        <f t="shared" si="1994"/>
        <v>0</v>
      </c>
      <c r="MO69">
        <f t="shared" si="1995"/>
        <v>0</v>
      </c>
      <c r="MP69">
        <f t="shared" si="1996"/>
        <v>0</v>
      </c>
      <c r="MQ69">
        <f t="shared" si="1997"/>
        <v>0</v>
      </c>
      <c r="MR69">
        <f t="shared" si="1998"/>
        <v>0</v>
      </c>
      <c r="MS69">
        <f t="shared" si="1999"/>
        <v>0</v>
      </c>
      <c r="MT69">
        <f t="shared" si="2000"/>
        <v>0</v>
      </c>
      <c r="MU69">
        <f t="shared" si="2001"/>
        <v>0</v>
      </c>
      <c r="MV69">
        <f t="shared" si="2002"/>
        <v>0</v>
      </c>
      <c r="MW69">
        <f t="shared" si="2003"/>
        <v>0</v>
      </c>
      <c r="MX69">
        <f t="shared" si="2004"/>
        <v>0</v>
      </c>
      <c r="MY69">
        <f t="shared" si="2005"/>
        <v>0</v>
      </c>
      <c r="MZ69">
        <f t="shared" si="2006"/>
        <v>0</v>
      </c>
      <c r="NA69">
        <f t="shared" si="2007"/>
        <v>0</v>
      </c>
      <c r="NB69">
        <f t="shared" si="2008"/>
        <v>0</v>
      </c>
      <c r="NC69">
        <f t="shared" si="2009"/>
        <v>0</v>
      </c>
      <c r="ND69">
        <f t="shared" si="2010"/>
        <v>0</v>
      </c>
      <c r="NE69">
        <f t="shared" si="2011"/>
        <v>0</v>
      </c>
      <c r="NF69">
        <f t="shared" si="2012"/>
        <v>0</v>
      </c>
      <c r="NG69">
        <f t="shared" si="2013"/>
        <v>0</v>
      </c>
      <c r="NH69">
        <f t="shared" si="2014"/>
        <v>0</v>
      </c>
      <c r="NI69">
        <f t="shared" si="2015"/>
        <v>0</v>
      </c>
      <c r="NJ69">
        <f t="shared" si="2016"/>
        <v>0</v>
      </c>
      <c r="NK69">
        <f t="shared" si="2017"/>
        <v>0</v>
      </c>
      <c r="NL69">
        <f t="shared" si="2018"/>
        <v>0</v>
      </c>
      <c r="NM69">
        <f t="shared" si="2019"/>
        <v>0</v>
      </c>
      <c r="NN69">
        <f t="shared" si="2020"/>
        <v>0</v>
      </c>
      <c r="NO69">
        <f t="shared" si="2021"/>
        <v>0</v>
      </c>
      <c r="NP69">
        <f t="shared" si="2022"/>
        <v>0</v>
      </c>
      <c r="NQ69">
        <f t="shared" si="2023"/>
        <v>0</v>
      </c>
      <c r="NR69">
        <f t="shared" si="2024"/>
        <v>0</v>
      </c>
      <c r="NS69">
        <f t="shared" si="2025"/>
        <v>0</v>
      </c>
      <c r="NT69">
        <f t="shared" si="2026"/>
        <v>0</v>
      </c>
      <c r="NU69">
        <f t="shared" si="2027"/>
        <v>0</v>
      </c>
      <c r="NV69">
        <f t="shared" si="2028"/>
        <v>0</v>
      </c>
      <c r="NW69">
        <f t="shared" si="2029"/>
        <v>0</v>
      </c>
      <c r="NX69">
        <f t="shared" si="2030"/>
        <v>0</v>
      </c>
      <c r="NY69">
        <f t="shared" si="2031"/>
        <v>0</v>
      </c>
      <c r="NZ69">
        <f t="shared" si="2032"/>
        <v>0</v>
      </c>
      <c r="OA69">
        <f t="shared" si="2033"/>
        <v>0</v>
      </c>
      <c r="OB69">
        <f t="shared" si="2034"/>
        <v>0</v>
      </c>
      <c r="OC69">
        <f t="shared" si="2035"/>
        <v>0</v>
      </c>
      <c r="OD69">
        <f t="shared" si="2036"/>
        <v>0</v>
      </c>
      <c r="OE69">
        <f t="shared" si="2037"/>
        <v>0</v>
      </c>
      <c r="OF69">
        <f t="shared" si="2038"/>
        <v>0</v>
      </c>
      <c r="OG69">
        <f t="shared" si="2039"/>
        <v>0</v>
      </c>
      <c r="OH69">
        <f t="shared" si="2040"/>
        <v>0</v>
      </c>
      <c r="OJ69" s="4">
        <f t="shared" si="2041"/>
        <v>162</v>
      </c>
      <c r="OK69" s="4">
        <f t="shared" si="2042"/>
        <v>106</v>
      </c>
      <c r="OL69" s="4">
        <f t="shared" si="2043"/>
        <v>144</v>
      </c>
      <c r="OM69" s="4">
        <f t="shared" si="2044"/>
        <v>0</v>
      </c>
      <c r="OP69" s="4">
        <f t="shared" si="2045"/>
        <v>412</v>
      </c>
      <c r="OQ69" s="4"/>
      <c r="OS69">
        <f t="shared" si="2046"/>
        <v>59</v>
      </c>
      <c r="OT69">
        <f t="shared" si="2047"/>
        <v>22</v>
      </c>
      <c r="OU69">
        <f t="shared" si="2048"/>
        <v>30</v>
      </c>
      <c r="OV69">
        <f t="shared" si="2049"/>
        <v>33</v>
      </c>
      <c r="OW69">
        <f t="shared" si="2050"/>
        <v>34</v>
      </c>
      <c r="OX69">
        <f t="shared" si="2051"/>
        <v>27</v>
      </c>
      <c r="OY69">
        <f t="shared" si="2052"/>
        <v>69</v>
      </c>
      <c r="OZ69">
        <f t="shared" si="2053"/>
        <v>37</v>
      </c>
      <c r="PA69">
        <f t="shared" si="2054"/>
        <v>24</v>
      </c>
      <c r="PB69">
        <f t="shared" si="2055"/>
        <v>25</v>
      </c>
      <c r="PC69">
        <f t="shared" si="2056"/>
        <v>52</v>
      </c>
      <c r="PD69">
        <f t="shared" si="2057"/>
        <v>0</v>
      </c>
      <c r="PE69">
        <f t="shared" si="2058"/>
        <v>0</v>
      </c>
      <c r="PF69">
        <f t="shared" si="2059"/>
        <v>0</v>
      </c>
      <c r="PG69">
        <f t="shared" si="2060"/>
        <v>0</v>
      </c>
      <c r="PH69">
        <f t="shared" si="2061"/>
        <v>0</v>
      </c>
      <c r="PI69">
        <f t="shared" si="2062"/>
        <v>0</v>
      </c>
      <c r="PJ69">
        <f t="shared" si="2063"/>
        <v>0</v>
      </c>
      <c r="PK69">
        <f t="shared" si="2064"/>
        <v>0</v>
      </c>
      <c r="PL69">
        <f t="shared" si="2065"/>
        <v>0</v>
      </c>
      <c r="PM69">
        <f t="shared" si="2066"/>
        <v>0</v>
      </c>
      <c r="PN69">
        <f t="shared" si="2067"/>
        <v>0</v>
      </c>
      <c r="PO69">
        <f t="shared" si="2068"/>
        <v>0</v>
      </c>
      <c r="PP69">
        <f t="shared" si="2069"/>
        <v>0</v>
      </c>
      <c r="PQ69">
        <f t="shared" si="2070"/>
        <v>0</v>
      </c>
      <c r="PR69">
        <f t="shared" si="2071"/>
        <v>0</v>
      </c>
      <c r="PS69">
        <f t="shared" si="2072"/>
        <v>0</v>
      </c>
      <c r="PT69">
        <f t="shared" si="2073"/>
        <v>0</v>
      </c>
      <c r="PU69">
        <f t="shared" si="2074"/>
        <v>0</v>
      </c>
      <c r="PV69">
        <f t="shared" si="2075"/>
        <v>0</v>
      </c>
      <c r="PW69">
        <f t="shared" si="2076"/>
        <v>0</v>
      </c>
      <c r="PX69">
        <f t="shared" si="2077"/>
        <v>0</v>
      </c>
      <c r="PY69">
        <f t="shared" si="2078"/>
        <v>0</v>
      </c>
      <c r="PZ69">
        <f t="shared" si="2079"/>
        <v>0</v>
      </c>
      <c r="QA69">
        <f t="shared" si="2080"/>
        <v>0</v>
      </c>
      <c r="QB69">
        <f t="shared" si="2081"/>
        <v>0</v>
      </c>
      <c r="QC69">
        <f t="shared" si="2082"/>
        <v>0</v>
      </c>
      <c r="QD69">
        <f t="shared" si="2083"/>
        <v>0</v>
      </c>
      <c r="QE69">
        <f t="shared" si="2084"/>
        <v>0</v>
      </c>
      <c r="QF69">
        <f t="shared" si="2085"/>
        <v>0</v>
      </c>
      <c r="QG69">
        <f t="shared" si="2086"/>
        <v>0</v>
      </c>
      <c r="QH69">
        <f t="shared" si="2087"/>
        <v>0</v>
      </c>
      <c r="QI69">
        <f t="shared" si="2088"/>
        <v>0</v>
      </c>
      <c r="QJ69">
        <f t="shared" si="2089"/>
        <v>0</v>
      </c>
      <c r="QK69">
        <f t="shared" si="2090"/>
        <v>0</v>
      </c>
      <c r="QL69">
        <f t="shared" si="2091"/>
        <v>0</v>
      </c>
      <c r="QM69">
        <f t="shared" si="2092"/>
        <v>0</v>
      </c>
      <c r="QN69">
        <f t="shared" si="2093"/>
        <v>0</v>
      </c>
      <c r="QO69">
        <f t="shared" si="2094"/>
        <v>0</v>
      </c>
      <c r="QP69">
        <f t="shared" si="2095"/>
        <v>0</v>
      </c>
      <c r="QQ69">
        <f t="shared" si="2096"/>
        <v>0</v>
      </c>
      <c r="QR69">
        <f t="shared" si="2097"/>
        <v>0</v>
      </c>
      <c r="QS69">
        <f t="shared" si="2098"/>
        <v>0</v>
      </c>
      <c r="QT69">
        <f t="shared" si="2099"/>
        <v>0</v>
      </c>
      <c r="QU69">
        <f t="shared" si="2100"/>
        <v>0</v>
      </c>
      <c r="QV69">
        <f t="shared" si="2101"/>
        <v>0</v>
      </c>
      <c r="QW69">
        <f t="shared" si="2102"/>
        <v>0</v>
      </c>
      <c r="QX69">
        <f t="shared" si="2103"/>
        <v>0</v>
      </c>
      <c r="QY69">
        <f t="shared" si="2104"/>
        <v>0</v>
      </c>
      <c r="QZ69">
        <f t="shared" si="2105"/>
        <v>0</v>
      </c>
      <c r="RA69">
        <f t="shared" si="2106"/>
        <v>0</v>
      </c>
      <c r="RB69">
        <f t="shared" si="2107"/>
        <v>0</v>
      </c>
      <c r="RC69">
        <f t="shared" si="2108"/>
        <v>0</v>
      </c>
      <c r="RD69">
        <f t="shared" si="2109"/>
        <v>0</v>
      </c>
      <c r="RE69">
        <f t="shared" si="2110"/>
        <v>0</v>
      </c>
      <c r="RF69">
        <f t="shared" si="2111"/>
        <v>0</v>
      </c>
      <c r="RG69">
        <f t="shared" si="2112"/>
        <v>0</v>
      </c>
      <c r="RH69">
        <f t="shared" si="2113"/>
        <v>0</v>
      </c>
      <c r="RI69">
        <f t="shared" si="2114"/>
        <v>0</v>
      </c>
      <c r="RJ69">
        <f t="shared" si="2115"/>
        <v>0</v>
      </c>
      <c r="RK69">
        <f t="shared" si="2116"/>
        <v>0</v>
      </c>
      <c r="RL69">
        <f t="shared" si="2117"/>
        <v>0</v>
      </c>
      <c r="RM69">
        <f t="shared" si="2118"/>
        <v>0</v>
      </c>
      <c r="RN69">
        <f t="shared" si="2119"/>
        <v>0</v>
      </c>
      <c r="RO69">
        <f t="shared" si="2120"/>
        <v>0</v>
      </c>
      <c r="RP69">
        <f t="shared" si="2121"/>
        <v>0</v>
      </c>
      <c r="RQ69">
        <f t="shared" si="2122"/>
        <v>0</v>
      </c>
      <c r="RR69">
        <f t="shared" si="2123"/>
        <v>0</v>
      </c>
      <c r="RS69">
        <f t="shared" si="2124"/>
        <v>0</v>
      </c>
      <c r="RT69">
        <f t="shared" si="2125"/>
        <v>0</v>
      </c>
      <c r="RU69">
        <f t="shared" si="2126"/>
        <v>0</v>
      </c>
      <c r="RV69">
        <f t="shared" si="2127"/>
        <v>0</v>
      </c>
      <c r="RW69">
        <f t="shared" si="2128"/>
        <v>0</v>
      </c>
      <c r="RX69">
        <f t="shared" si="2129"/>
        <v>0</v>
      </c>
      <c r="RY69">
        <f t="shared" si="2130"/>
        <v>0</v>
      </c>
      <c r="SA69" s="4">
        <f t="shared" si="2131"/>
        <v>21.25</v>
      </c>
      <c r="SB69" s="4">
        <f t="shared" si="2132"/>
        <v>7.3</v>
      </c>
      <c r="SC69" s="4">
        <f t="shared" si="2133"/>
        <v>17.23</v>
      </c>
      <c r="SD69" s="4">
        <f t="shared" si="2134"/>
        <v>0</v>
      </c>
      <c r="SF69" s="4">
        <f t="shared" si="2135"/>
        <v>45.78</v>
      </c>
      <c r="SI69">
        <f t="shared" si="2136"/>
        <v>3.62</v>
      </c>
      <c r="SJ69">
        <f t="shared" si="2137"/>
        <v>2.78</v>
      </c>
      <c r="SK69">
        <f t="shared" si="2138"/>
        <v>4.5999999999999996</v>
      </c>
      <c r="SL69">
        <f t="shared" si="2139"/>
        <v>4.22</v>
      </c>
      <c r="SM69">
        <f t="shared" si="2140"/>
        <v>4.67</v>
      </c>
      <c r="SN69">
        <f t="shared" si="2141"/>
        <v>4.25</v>
      </c>
      <c r="SO69">
        <f t="shared" si="2142"/>
        <v>2.5</v>
      </c>
      <c r="SP69">
        <f t="shared" si="2143"/>
        <v>4.8</v>
      </c>
      <c r="SQ69">
        <f t="shared" si="2144"/>
        <v>6</v>
      </c>
      <c r="SR69">
        <f t="shared" si="2145"/>
        <v>5.14</v>
      </c>
      <c r="SS69">
        <f t="shared" si="2146"/>
        <v>3.2</v>
      </c>
      <c r="ST69" t="str">
        <f t="shared" si="2147"/>
        <v>0</v>
      </c>
      <c r="SU69" t="str">
        <f t="shared" si="2148"/>
        <v>0</v>
      </c>
      <c r="SV69" t="str">
        <f t="shared" si="2149"/>
        <v>0</v>
      </c>
      <c r="SW69" t="str">
        <f t="shared" si="2150"/>
        <v>0</v>
      </c>
      <c r="SX69" t="str">
        <f t="shared" si="2151"/>
        <v>0</v>
      </c>
      <c r="SY69" t="str">
        <f t="shared" si="2152"/>
        <v>0</v>
      </c>
      <c r="SZ69" t="str">
        <f t="shared" si="2153"/>
        <v>0</v>
      </c>
      <c r="TA69" t="str">
        <f t="shared" si="2154"/>
        <v>0</v>
      </c>
      <c r="TB69" t="str">
        <f t="shared" si="2155"/>
        <v>0</v>
      </c>
      <c r="TC69" t="str">
        <f t="shared" si="2156"/>
        <v>0</v>
      </c>
      <c r="TD69" t="str">
        <f t="shared" si="2157"/>
        <v>0</v>
      </c>
      <c r="TE69" t="str">
        <f t="shared" si="2158"/>
        <v>0</v>
      </c>
      <c r="TF69" t="str">
        <f t="shared" si="2159"/>
        <v>0</v>
      </c>
      <c r="TG69" t="str">
        <f t="shared" si="2160"/>
        <v>0</v>
      </c>
      <c r="TH69" t="str">
        <f t="shared" si="2161"/>
        <v>0</v>
      </c>
      <c r="TI69" t="str">
        <f t="shared" si="2162"/>
        <v>0</v>
      </c>
      <c r="TJ69" t="str">
        <f t="shared" si="2163"/>
        <v>0</v>
      </c>
      <c r="TK69" t="str">
        <f t="shared" si="2164"/>
        <v>0</v>
      </c>
      <c r="TL69" t="str">
        <f t="shared" si="2165"/>
        <v>0</v>
      </c>
      <c r="TM69" t="str">
        <f t="shared" si="2166"/>
        <v>0</v>
      </c>
      <c r="TN69" t="str">
        <f t="shared" si="2167"/>
        <v>0</v>
      </c>
      <c r="TO69" t="str">
        <f t="shared" si="2168"/>
        <v>0</v>
      </c>
      <c r="TP69" t="str">
        <f t="shared" si="2169"/>
        <v>0</v>
      </c>
      <c r="TQ69" t="str">
        <f t="shared" si="2170"/>
        <v>0</v>
      </c>
      <c r="TR69" t="str">
        <f t="shared" si="2171"/>
        <v>0</v>
      </c>
      <c r="TS69" t="str">
        <f t="shared" si="2172"/>
        <v>0</v>
      </c>
      <c r="TT69" t="str">
        <f t="shared" si="2173"/>
        <v>0</v>
      </c>
      <c r="TU69" t="str">
        <f t="shared" si="2174"/>
        <v>0</v>
      </c>
      <c r="TV69" t="str">
        <f t="shared" si="2175"/>
        <v>0</v>
      </c>
      <c r="TW69" t="str">
        <f t="shared" si="2176"/>
        <v>0</v>
      </c>
      <c r="TX69" t="str">
        <f t="shared" si="2177"/>
        <v>0</v>
      </c>
      <c r="TY69" t="str">
        <f t="shared" si="2178"/>
        <v>0</v>
      </c>
      <c r="TZ69" t="str">
        <f t="shared" si="2179"/>
        <v>0</v>
      </c>
      <c r="UA69" t="str">
        <f t="shared" si="2180"/>
        <v>0</v>
      </c>
      <c r="UB69" t="str">
        <f t="shared" si="2181"/>
        <v>0</v>
      </c>
      <c r="UC69" t="str">
        <f t="shared" si="2182"/>
        <v>0</v>
      </c>
      <c r="UD69" t="str">
        <f t="shared" si="2183"/>
        <v>0</v>
      </c>
      <c r="UE69" t="str">
        <f t="shared" si="2184"/>
        <v>0</v>
      </c>
      <c r="UF69" t="str">
        <f t="shared" si="2185"/>
        <v>0</v>
      </c>
      <c r="UG69" t="str">
        <f t="shared" si="2186"/>
        <v>0</v>
      </c>
      <c r="UH69" t="str">
        <f t="shared" si="2187"/>
        <v>0</v>
      </c>
      <c r="UI69" t="str">
        <f t="shared" si="2188"/>
        <v>0</v>
      </c>
      <c r="UJ69" t="str">
        <f t="shared" si="2189"/>
        <v>0</v>
      </c>
      <c r="UK69" t="str">
        <f t="shared" si="2190"/>
        <v>0</v>
      </c>
      <c r="UL69" t="str">
        <f t="shared" si="2191"/>
        <v>0</v>
      </c>
      <c r="UM69" t="str">
        <f t="shared" si="2192"/>
        <v>0</v>
      </c>
      <c r="UN69" t="str">
        <f t="shared" si="2193"/>
        <v>0</v>
      </c>
      <c r="UO69" t="str">
        <f t="shared" si="2194"/>
        <v>0</v>
      </c>
      <c r="UP69" t="str">
        <f t="shared" si="2195"/>
        <v>0</v>
      </c>
      <c r="UQ69" t="str">
        <f t="shared" si="2196"/>
        <v>0</v>
      </c>
      <c r="UR69" t="str">
        <f t="shared" si="2197"/>
        <v>0</v>
      </c>
      <c r="US69" t="str">
        <f t="shared" si="2198"/>
        <v>0</v>
      </c>
      <c r="UT69" t="str">
        <f t="shared" si="2199"/>
        <v>0</v>
      </c>
      <c r="UU69" t="str">
        <f t="shared" si="2200"/>
        <v>0</v>
      </c>
      <c r="UV69" t="str">
        <f t="shared" si="2201"/>
        <v>0</v>
      </c>
      <c r="UW69" t="str">
        <f t="shared" si="2202"/>
        <v>0</v>
      </c>
      <c r="UX69" t="str">
        <f t="shared" si="2203"/>
        <v>0</v>
      </c>
      <c r="UY69" t="str">
        <f t="shared" si="2204"/>
        <v>0</v>
      </c>
      <c r="UZ69" t="str">
        <f t="shared" si="2205"/>
        <v>0</v>
      </c>
      <c r="VA69" t="str">
        <f t="shared" si="2206"/>
        <v>0</v>
      </c>
      <c r="VB69" t="str">
        <f t="shared" si="2207"/>
        <v>0</v>
      </c>
      <c r="VC69" t="str">
        <f t="shared" si="2208"/>
        <v>0</v>
      </c>
      <c r="VD69" t="str">
        <f t="shared" si="2209"/>
        <v>0</v>
      </c>
      <c r="VE69" t="str">
        <f t="shared" si="2210"/>
        <v>0</v>
      </c>
      <c r="VF69" t="str">
        <f t="shared" si="2211"/>
        <v>0</v>
      </c>
      <c r="VG69" t="str">
        <f t="shared" si="2212"/>
        <v>0</v>
      </c>
      <c r="VH69" t="str">
        <f t="shared" si="2213"/>
        <v>0</v>
      </c>
      <c r="VI69" t="str">
        <f t="shared" si="2214"/>
        <v>0</v>
      </c>
      <c r="VJ69" t="str">
        <f t="shared" si="2215"/>
        <v>0</v>
      </c>
      <c r="VK69" t="str">
        <f t="shared" si="2216"/>
        <v>0</v>
      </c>
      <c r="VL69" t="str">
        <f t="shared" si="2217"/>
        <v>0</v>
      </c>
      <c r="VM69" t="str">
        <f t="shared" si="2218"/>
        <v>0</v>
      </c>
      <c r="VN69" t="str">
        <f t="shared" si="2219"/>
        <v>0</v>
      </c>
      <c r="VO69" t="str">
        <f t="shared" si="2220"/>
        <v>0</v>
      </c>
      <c r="VQ69" s="4">
        <f t="shared" si="2221"/>
        <v>30.689999999999998</v>
      </c>
      <c r="VR69" s="4">
        <f t="shared" si="2222"/>
        <v>-3.8699999999999992</v>
      </c>
      <c r="VS69" s="4">
        <f t="shared" si="2223"/>
        <v>2.4799999999999969</v>
      </c>
      <c r="VT69" s="4">
        <f t="shared" si="2224"/>
        <v>0</v>
      </c>
      <c r="VV69" s="4">
        <f t="shared" si="2225"/>
        <v>29.299999999999997</v>
      </c>
      <c r="VY69">
        <f t="shared" si="2226"/>
        <v>2.81</v>
      </c>
      <c r="VZ69">
        <f t="shared" si="2227"/>
        <v>-1.48</v>
      </c>
      <c r="WA69">
        <f t="shared" si="2228"/>
        <v>12.11</v>
      </c>
      <c r="WB69">
        <f t="shared" si="2229"/>
        <v>12.02</v>
      </c>
      <c r="WC69">
        <f t="shared" si="2230"/>
        <v>4.67</v>
      </c>
      <c r="WD69">
        <f t="shared" si="2231"/>
        <v>4.5</v>
      </c>
      <c r="WE69">
        <f t="shared" si="2232"/>
        <v>-10.6</v>
      </c>
      <c r="WF69">
        <f t="shared" si="2233"/>
        <v>6.73</v>
      </c>
      <c r="WG69">
        <f t="shared" si="2234"/>
        <v>12.75</v>
      </c>
      <c r="WH69">
        <f t="shared" si="2235"/>
        <v>-2.4700000000000002</v>
      </c>
      <c r="WI69">
        <f t="shared" si="2236"/>
        <v>-11.74</v>
      </c>
      <c r="WJ69">
        <f t="shared" si="2237"/>
        <v>0</v>
      </c>
      <c r="WK69">
        <f t="shared" si="2238"/>
        <v>0</v>
      </c>
      <c r="WL69">
        <f t="shared" si="2239"/>
        <v>0</v>
      </c>
      <c r="WM69">
        <f t="shared" si="2240"/>
        <v>0</v>
      </c>
      <c r="WN69">
        <f t="shared" si="2241"/>
        <v>0</v>
      </c>
      <c r="WO69">
        <f t="shared" si="2242"/>
        <v>0</v>
      </c>
      <c r="WP69">
        <f t="shared" si="2243"/>
        <v>0</v>
      </c>
      <c r="WQ69">
        <f t="shared" si="2244"/>
        <v>0</v>
      </c>
      <c r="WR69">
        <f t="shared" si="2245"/>
        <v>0</v>
      </c>
      <c r="WS69">
        <f t="shared" si="2246"/>
        <v>0</v>
      </c>
      <c r="WT69">
        <f t="shared" si="2247"/>
        <v>0</v>
      </c>
      <c r="WU69">
        <f t="shared" si="2248"/>
        <v>0</v>
      </c>
      <c r="WV69">
        <f t="shared" si="2249"/>
        <v>0</v>
      </c>
      <c r="WW69">
        <f t="shared" si="2250"/>
        <v>0</v>
      </c>
      <c r="WX69">
        <f t="shared" si="2251"/>
        <v>0</v>
      </c>
      <c r="WY69">
        <f t="shared" si="2252"/>
        <v>0</v>
      </c>
      <c r="WZ69">
        <f t="shared" si="2253"/>
        <v>0</v>
      </c>
      <c r="XA69">
        <f t="shared" si="2254"/>
        <v>0</v>
      </c>
      <c r="XB69">
        <f t="shared" si="2255"/>
        <v>0</v>
      </c>
      <c r="XC69">
        <f t="shared" si="2256"/>
        <v>0</v>
      </c>
      <c r="XD69">
        <f t="shared" si="2257"/>
        <v>0</v>
      </c>
      <c r="XE69">
        <f t="shared" si="2258"/>
        <v>0</v>
      </c>
      <c r="XF69">
        <f t="shared" si="2259"/>
        <v>0</v>
      </c>
      <c r="XG69">
        <f t="shared" si="2260"/>
        <v>0</v>
      </c>
      <c r="XH69">
        <f t="shared" si="2261"/>
        <v>0</v>
      </c>
      <c r="XI69">
        <f t="shared" si="2262"/>
        <v>0</v>
      </c>
      <c r="XJ69">
        <f t="shared" si="2263"/>
        <v>0</v>
      </c>
      <c r="XK69">
        <f t="shared" si="2264"/>
        <v>0</v>
      </c>
      <c r="XL69">
        <f t="shared" si="2265"/>
        <v>0</v>
      </c>
      <c r="XM69">
        <f t="shared" si="2266"/>
        <v>0</v>
      </c>
      <c r="XN69">
        <f t="shared" si="2267"/>
        <v>0</v>
      </c>
      <c r="XO69">
        <f t="shared" si="2268"/>
        <v>0</v>
      </c>
      <c r="XP69">
        <f t="shared" si="2269"/>
        <v>0</v>
      </c>
      <c r="XQ69">
        <f t="shared" si="2270"/>
        <v>0</v>
      </c>
      <c r="XR69">
        <f t="shared" si="2271"/>
        <v>0</v>
      </c>
      <c r="XS69">
        <f t="shared" si="2272"/>
        <v>0</v>
      </c>
      <c r="XT69">
        <f t="shared" si="2273"/>
        <v>0</v>
      </c>
      <c r="XU69">
        <f t="shared" si="2274"/>
        <v>0</v>
      </c>
      <c r="XV69">
        <f t="shared" si="2275"/>
        <v>0</v>
      </c>
      <c r="XW69">
        <f t="shared" si="2276"/>
        <v>0</v>
      </c>
      <c r="XX69">
        <f t="shared" si="2277"/>
        <v>0</v>
      </c>
      <c r="XY69">
        <f t="shared" si="2278"/>
        <v>0</v>
      </c>
      <c r="XZ69">
        <f t="shared" si="2279"/>
        <v>0</v>
      </c>
      <c r="YA69">
        <f t="shared" si="2280"/>
        <v>0</v>
      </c>
      <c r="YB69">
        <f t="shared" si="2281"/>
        <v>0</v>
      </c>
      <c r="YC69">
        <f t="shared" si="2282"/>
        <v>0</v>
      </c>
      <c r="YD69">
        <f t="shared" si="2283"/>
        <v>0</v>
      </c>
      <c r="YE69">
        <f t="shared" si="2284"/>
        <v>0</v>
      </c>
      <c r="YF69">
        <f t="shared" si="2285"/>
        <v>0</v>
      </c>
      <c r="YG69">
        <f t="shared" si="2286"/>
        <v>0</v>
      </c>
      <c r="YH69">
        <f t="shared" si="2287"/>
        <v>0</v>
      </c>
      <c r="YI69">
        <f t="shared" si="2288"/>
        <v>0</v>
      </c>
      <c r="YJ69">
        <f t="shared" si="2289"/>
        <v>0</v>
      </c>
      <c r="YK69">
        <f t="shared" si="2290"/>
        <v>0</v>
      </c>
      <c r="YL69">
        <f t="shared" si="2291"/>
        <v>0</v>
      </c>
      <c r="YM69">
        <f t="shared" si="2292"/>
        <v>0</v>
      </c>
      <c r="YN69">
        <f t="shared" si="2293"/>
        <v>0</v>
      </c>
      <c r="YO69">
        <f t="shared" si="2294"/>
        <v>0</v>
      </c>
      <c r="YP69">
        <f t="shared" si="2295"/>
        <v>0</v>
      </c>
      <c r="YQ69">
        <f t="shared" si="2296"/>
        <v>0</v>
      </c>
      <c r="YR69">
        <f t="shared" si="2297"/>
        <v>0</v>
      </c>
      <c r="YS69">
        <f t="shared" si="2298"/>
        <v>0</v>
      </c>
      <c r="YT69">
        <f t="shared" si="2299"/>
        <v>0</v>
      </c>
      <c r="YU69">
        <f t="shared" si="2300"/>
        <v>0</v>
      </c>
      <c r="YV69">
        <f t="shared" si="2301"/>
        <v>0</v>
      </c>
      <c r="YW69">
        <f t="shared" si="2302"/>
        <v>0</v>
      </c>
      <c r="YX69">
        <f t="shared" si="2303"/>
        <v>0</v>
      </c>
      <c r="YY69">
        <f t="shared" si="2304"/>
        <v>0</v>
      </c>
      <c r="YZ69">
        <f t="shared" si="2305"/>
        <v>0</v>
      </c>
      <c r="ZA69">
        <f t="shared" si="2306"/>
        <v>0</v>
      </c>
      <c r="ZB69">
        <f t="shared" si="2307"/>
        <v>0</v>
      </c>
      <c r="ZC69">
        <f t="shared" si="2308"/>
        <v>0</v>
      </c>
      <c r="ZD69">
        <f t="shared" si="2309"/>
        <v>0</v>
      </c>
      <c r="ZE69">
        <f t="shared" si="2310"/>
        <v>0</v>
      </c>
      <c r="ZG69" s="4">
        <f t="shared" si="2311"/>
        <v>210</v>
      </c>
      <c r="ZH69" s="4">
        <f t="shared" si="2312"/>
        <v>157</v>
      </c>
      <c r="ZI69" s="4">
        <f t="shared" si="2313"/>
        <v>234</v>
      </c>
      <c r="ZJ69" s="4">
        <f t="shared" si="2314"/>
        <v>0</v>
      </c>
      <c r="ZL69" s="4">
        <f t="shared" si="2315"/>
        <v>601</v>
      </c>
      <c r="ZO69">
        <f t="shared" si="2316"/>
        <v>45</v>
      </c>
      <c r="ZP69">
        <f t="shared" si="2317"/>
        <v>43</v>
      </c>
      <c r="ZQ69">
        <f t="shared" si="2318"/>
        <v>22</v>
      </c>
      <c r="ZR69">
        <f t="shared" si="2319"/>
        <v>35</v>
      </c>
      <c r="ZS69">
        <f t="shared" si="2320"/>
        <v>49</v>
      </c>
      <c r="ZT69">
        <f t="shared" si="2321"/>
        <v>55</v>
      </c>
      <c r="ZU69">
        <f t="shared" si="2322"/>
        <v>86</v>
      </c>
      <c r="ZV69">
        <f t="shared" si="2323"/>
        <v>71</v>
      </c>
      <c r="ZW69">
        <f t="shared" si="2324"/>
        <v>45</v>
      </c>
      <c r="ZX69">
        <f t="shared" si="2325"/>
        <v>69</v>
      </c>
      <c r="ZY69">
        <f t="shared" si="2326"/>
        <v>81</v>
      </c>
      <c r="ZZ69">
        <f t="shared" si="2327"/>
        <v>0</v>
      </c>
      <c r="AAA69">
        <f t="shared" si="2328"/>
        <v>0</v>
      </c>
      <c r="AAB69">
        <f t="shared" si="2329"/>
        <v>0</v>
      </c>
      <c r="AAC69">
        <f t="shared" si="2330"/>
        <v>0</v>
      </c>
      <c r="AAD69">
        <f t="shared" si="2331"/>
        <v>0</v>
      </c>
      <c r="AAE69">
        <f t="shared" si="2332"/>
        <v>0</v>
      </c>
      <c r="AAF69">
        <f t="shared" si="2333"/>
        <v>0</v>
      </c>
      <c r="AAG69">
        <f t="shared" si="2334"/>
        <v>0</v>
      </c>
      <c r="AAH69">
        <f t="shared" si="2335"/>
        <v>0</v>
      </c>
      <c r="AAI69">
        <f t="shared" si="2336"/>
        <v>0</v>
      </c>
      <c r="AAJ69">
        <f t="shared" si="2337"/>
        <v>0</v>
      </c>
      <c r="AAK69">
        <f t="shared" si="2338"/>
        <v>0</v>
      </c>
      <c r="AAL69">
        <f t="shared" si="2339"/>
        <v>0</v>
      </c>
      <c r="AAM69">
        <f t="shared" si="2340"/>
        <v>0</v>
      </c>
      <c r="AAN69">
        <f t="shared" si="2341"/>
        <v>0</v>
      </c>
      <c r="AAO69">
        <f t="shared" si="2342"/>
        <v>0</v>
      </c>
      <c r="AAP69">
        <f t="shared" si="2343"/>
        <v>0</v>
      </c>
      <c r="AAQ69">
        <f t="shared" si="2344"/>
        <v>0</v>
      </c>
      <c r="AAR69">
        <f t="shared" si="2345"/>
        <v>0</v>
      </c>
      <c r="AAS69">
        <f t="shared" si="2346"/>
        <v>0</v>
      </c>
      <c r="AAT69">
        <f t="shared" si="2347"/>
        <v>0</v>
      </c>
      <c r="AAU69">
        <f t="shared" si="2348"/>
        <v>0</v>
      </c>
      <c r="AAV69">
        <f t="shared" si="2349"/>
        <v>0</v>
      </c>
      <c r="AAW69">
        <f t="shared" si="2350"/>
        <v>0</v>
      </c>
      <c r="AAX69">
        <f t="shared" si="2351"/>
        <v>0</v>
      </c>
      <c r="AAY69">
        <f t="shared" si="2352"/>
        <v>0</v>
      </c>
      <c r="AAZ69">
        <f t="shared" si="2353"/>
        <v>0</v>
      </c>
      <c r="ABA69">
        <f t="shared" si="2354"/>
        <v>0</v>
      </c>
      <c r="ABB69">
        <f t="shared" si="2355"/>
        <v>0</v>
      </c>
      <c r="ABC69">
        <f t="shared" si="2356"/>
        <v>0</v>
      </c>
      <c r="ABD69">
        <f t="shared" si="2357"/>
        <v>0</v>
      </c>
      <c r="ABE69">
        <f t="shared" si="2358"/>
        <v>0</v>
      </c>
      <c r="ABF69">
        <f t="shared" si="2359"/>
        <v>0</v>
      </c>
      <c r="ABG69">
        <f t="shared" si="2360"/>
        <v>0</v>
      </c>
      <c r="ABH69">
        <f t="shared" si="2361"/>
        <v>0</v>
      </c>
      <c r="ABI69">
        <f t="shared" si="2362"/>
        <v>0</v>
      </c>
      <c r="ABJ69">
        <f t="shared" si="2363"/>
        <v>0</v>
      </c>
      <c r="ABK69">
        <f t="shared" si="2364"/>
        <v>0</v>
      </c>
      <c r="ABL69">
        <f t="shared" si="2365"/>
        <v>0</v>
      </c>
      <c r="ABM69">
        <f t="shared" si="2366"/>
        <v>0</v>
      </c>
      <c r="ABN69">
        <f t="shared" si="2367"/>
        <v>0</v>
      </c>
      <c r="ABO69">
        <f t="shared" si="2368"/>
        <v>0</v>
      </c>
      <c r="ABP69">
        <f t="shared" si="2369"/>
        <v>0</v>
      </c>
      <c r="ABQ69">
        <f t="shared" si="2370"/>
        <v>0</v>
      </c>
      <c r="ABR69">
        <f t="shared" si="2371"/>
        <v>0</v>
      </c>
      <c r="ABS69">
        <f t="shared" si="2372"/>
        <v>0</v>
      </c>
      <c r="ABT69">
        <f t="shared" si="2373"/>
        <v>0</v>
      </c>
      <c r="ABU69">
        <f t="shared" si="2374"/>
        <v>0</v>
      </c>
      <c r="ABV69">
        <f t="shared" si="2375"/>
        <v>0</v>
      </c>
      <c r="ABW69">
        <f t="shared" si="2376"/>
        <v>0</v>
      </c>
      <c r="ABX69">
        <f t="shared" si="2377"/>
        <v>0</v>
      </c>
      <c r="ABY69">
        <f t="shared" si="2378"/>
        <v>0</v>
      </c>
      <c r="ABZ69">
        <f t="shared" si="2379"/>
        <v>0</v>
      </c>
      <c r="ACA69">
        <f t="shared" si="2380"/>
        <v>0</v>
      </c>
      <c r="ACB69">
        <f t="shared" si="2381"/>
        <v>0</v>
      </c>
      <c r="ACC69">
        <f t="shared" si="2382"/>
        <v>0</v>
      </c>
      <c r="ACD69">
        <f t="shared" si="2383"/>
        <v>0</v>
      </c>
      <c r="ACE69">
        <f t="shared" si="2384"/>
        <v>0</v>
      </c>
      <c r="ACF69">
        <f t="shared" si="2385"/>
        <v>0</v>
      </c>
      <c r="ACG69">
        <f t="shared" si="2386"/>
        <v>0</v>
      </c>
      <c r="ACH69">
        <f t="shared" si="2387"/>
        <v>0</v>
      </c>
      <c r="ACI69">
        <f t="shared" si="2388"/>
        <v>0</v>
      </c>
      <c r="ACJ69">
        <f t="shared" si="2389"/>
        <v>0</v>
      </c>
      <c r="ACK69">
        <f t="shared" si="2390"/>
        <v>0</v>
      </c>
      <c r="ACL69">
        <f t="shared" si="2391"/>
        <v>0</v>
      </c>
      <c r="ACM69">
        <f t="shared" si="2392"/>
        <v>0</v>
      </c>
      <c r="ACN69">
        <f t="shared" si="2393"/>
        <v>0</v>
      </c>
      <c r="ACO69">
        <f t="shared" si="2394"/>
        <v>0</v>
      </c>
      <c r="ACP69">
        <f t="shared" si="2395"/>
        <v>0</v>
      </c>
      <c r="ACQ69">
        <f t="shared" si="2396"/>
        <v>0</v>
      </c>
      <c r="ACR69">
        <f t="shared" si="2397"/>
        <v>0</v>
      </c>
      <c r="ACS69">
        <f t="shared" si="2398"/>
        <v>0</v>
      </c>
      <c r="ACT69">
        <f t="shared" si="2399"/>
        <v>0</v>
      </c>
      <c r="ACU69">
        <f t="shared" si="2400"/>
        <v>0</v>
      </c>
      <c r="ACW69" s="4">
        <f t="shared" si="2401"/>
        <v>279.09999999999997</v>
      </c>
      <c r="ACX69" s="4">
        <f t="shared" si="2402"/>
        <v>11.5</v>
      </c>
      <c r="ACY69" s="4">
        <f t="shared" si="2403"/>
        <v>270.39999999999998</v>
      </c>
      <c r="ACZ69" s="4">
        <f t="shared" si="2404"/>
        <v>0</v>
      </c>
      <c r="ADA69" s="88">
        <f t="shared" si="2405"/>
        <v>2.3979157616563596</v>
      </c>
      <c r="ADB69" s="4">
        <f t="shared" si="2406"/>
        <v>561</v>
      </c>
      <c r="ADC69" s="5">
        <f t="shared" si="2407"/>
        <v>7.4712783377411389</v>
      </c>
      <c r="ADD69" s="5">
        <f t="shared" si="2408"/>
        <v>8.2219219164377861</v>
      </c>
      <c r="ADE69">
        <f t="shared" si="2409"/>
        <v>25.8</v>
      </c>
      <c r="ADF69">
        <f t="shared" si="2410"/>
        <v>54.7</v>
      </c>
      <c r="ADG69">
        <f t="shared" si="2411"/>
        <v>101.6</v>
      </c>
      <c r="ADH69">
        <f t="shared" si="2412"/>
        <v>80.400000000000006</v>
      </c>
      <c r="ADI69">
        <f t="shared" si="2413"/>
        <v>83.1</v>
      </c>
      <c r="ADJ69">
        <f t="shared" si="2414"/>
        <v>72.8</v>
      </c>
      <c r="ADK69">
        <f t="shared" si="2415"/>
        <v>0</v>
      </c>
      <c r="ADL69">
        <f t="shared" si="2416"/>
        <v>11.5</v>
      </c>
      <c r="ADM69">
        <f t="shared" si="2417"/>
        <v>24.2</v>
      </c>
      <c r="ADN69">
        <f t="shared" si="2418"/>
        <v>82.6</v>
      </c>
      <c r="ADO69">
        <f t="shared" si="2419"/>
        <v>24.3</v>
      </c>
      <c r="ADP69">
        <f t="shared" si="2420"/>
        <v>0</v>
      </c>
      <c r="ADQ69">
        <f t="shared" si="2421"/>
        <v>0</v>
      </c>
      <c r="ADR69">
        <f t="shared" si="2422"/>
        <v>0</v>
      </c>
      <c r="ADS69">
        <f t="shared" si="2423"/>
        <v>0</v>
      </c>
      <c r="ADT69">
        <f t="shared" si="2424"/>
        <v>0</v>
      </c>
      <c r="ADU69">
        <f t="shared" si="2425"/>
        <v>0</v>
      </c>
      <c r="ADV69">
        <f t="shared" si="2426"/>
        <v>0</v>
      </c>
      <c r="ADW69">
        <f t="shared" si="2427"/>
        <v>0</v>
      </c>
      <c r="ADX69">
        <f t="shared" si="2428"/>
        <v>0</v>
      </c>
      <c r="ADY69">
        <f t="shared" si="2429"/>
        <v>0</v>
      </c>
      <c r="ADZ69">
        <f t="shared" si="2430"/>
        <v>0</v>
      </c>
      <c r="AEA69">
        <f t="shared" si="2431"/>
        <v>0</v>
      </c>
      <c r="AEB69">
        <f t="shared" si="2432"/>
        <v>0</v>
      </c>
      <c r="AEC69">
        <f t="shared" si="2433"/>
        <v>0</v>
      </c>
      <c r="AED69">
        <f t="shared" si="2434"/>
        <v>0</v>
      </c>
      <c r="AEE69">
        <f t="shared" si="2435"/>
        <v>0</v>
      </c>
      <c r="AEF69">
        <f t="shared" si="2436"/>
        <v>0</v>
      </c>
      <c r="AEG69">
        <f t="shared" si="2437"/>
        <v>0</v>
      </c>
      <c r="AEH69">
        <f t="shared" si="2438"/>
        <v>0</v>
      </c>
      <c r="AEI69">
        <f t="shared" si="2439"/>
        <v>0</v>
      </c>
      <c r="AEJ69">
        <f t="shared" si="2440"/>
        <v>0</v>
      </c>
      <c r="AEK69">
        <f t="shared" si="2441"/>
        <v>0</v>
      </c>
      <c r="AEL69">
        <f t="shared" si="2442"/>
        <v>0</v>
      </c>
      <c r="AEM69">
        <f t="shared" si="2443"/>
        <v>0</v>
      </c>
      <c r="AEN69">
        <f t="shared" si="2444"/>
        <v>0</v>
      </c>
      <c r="AEO69">
        <f t="shared" si="2445"/>
        <v>0</v>
      </c>
      <c r="AEP69">
        <f t="shared" si="2446"/>
        <v>0</v>
      </c>
      <c r="AEQ69">
        <f t="shared" si="2447"/>
        <v>0</v>
      </c>
      <c r="AER69">
        <f t="shared" si="2448"/>
        <v>0</v>
      </c>
      <c r="AES69">
        <f t="shared" si="2449"/>
        <v>0</v>
      </c>
      <c r="AET69">
        <f t="shared" si="2450"/>
        <v>0</v>
      </c>
      <c r="AEU69">
        <f t="shared" si="2451"/>
        <v>0</v>
      </c>
      <c r="AEV69">
        <f t="shared" si="2452"/>
        <v>0</v>
      </c>
      <c r="AEW69">
        <f t="shared" si="2453"/>
        <v>0</v>
      </c>
      <c r="AEX69">
        <f t="shared" si="2454"/>
        <v>0</v>
      </c>
      <c r="AEY69">
        <f t="shared" si="2455"/>
        <v>0</v>
      </c>
      <c r="AEZ69">
        <f t="shared" si="2456"/>
        <v>0</v>
      </c>
      <c r="AFA69">
        <f t="shared" si="2457"/>
        <v>0</v>
      </c>
      <c r="AFB69">
        <f t="shared" si="2458"/>
        <v>0</v>
      </c>
      <c r="AFC69">
        <f t="shared" si="2459"/>
        <v>0</v>
      </c>
      <c r="AFD69">
        <f t="shared" si="2460"/>
        <v>0</v>
      </c>
      <c r="AFE69">
        <f t="shared" si="2461"/>
        <v>0</v>
      </c>
      <c r="AFF69">
        <f t="shared" si="2462"/>
        <v>0</v>
      </c>
      <c r="AFG69">
        <f t="shared" si="2463"/>
        <v>0</v>
      </c>
      <c r="AFH69">
        <f t="shared" si="2464"/>
        <v>0</v>
      </c>
      <c r="AFI69">
        <f t="shared" si="2465"/>
        <v>0</v>
      </c>
      <c r="AFJ69">
        <f t="shared" si="2466"/>
        <v>0</v>
      </c>
      <c r="AFK69">
        <f t="shared" si="2467"/>
        <v>0</v>
      </c>
      <c r="AFL69">
        <f t="shared" si="2468"/>
        <v>0</v>
      </c>
      <c r="AFM69">
        <f t="shared" si="2469"/>
        <v>0</v>
      </c>
      <c r="AFN69">
        <f t="shared" si="2470"/>
        <v>0</v>
      </c>
      <c r="AFO69">
        <f t="shared" si="2471"/>
        <v>0</v>
      </c>
      <c r="AFP69">
        <f t="shared" si="2472"/>
        <v>0</v>
      </c>
      <c r="AFQ69">
        <f t="shared" si="2473"/>
        <v>0</v>
      </c>
      <c r="AFR69">
        <f t="shared" si="2474"/>
        <v>0</v>
      </c>
      <c r="AFS69">
        <f t="shared" si="2475"/>
        <v>0</v>
      </c>
      <c r="AFT69">
        <f t="shared" si="2476"/>
        <v>0</v>
      </c>
      <c r="AFU69">
        <f t="shared" si="2477"/>
        <v>0</v>
      </c>
      <c r="AFV69">
        <f t="shared" si="2478"/>
        <v>0</v>
      </c>
      <c r="AFW69">
        <f t="shared" si="2479"/>
        <v>0</v>
      </c>
      <c r="AFX69">
        <f t="shared" si="2480"/>
        <v>0</v>
      </c>
      <c r="AFY69">
        <f t="shared" si="2481"/>
        <v>0</v>
      </c>
      <c r="AFZ69">
        <f t="shared" si="2482"/>
        <v>0</v>
      </c>
      <c r="AGA69">
        <f t="shared" si="2483"/>
        <v>0</v>
      </c>
      <c r="AGB69">
        <f t="shared" si="2484"/>
        <v>0</v>
      </c>
      <c r="AGC69">
        <f t="shared" si="2485"/>
        <v>0</v>
      </c>
      <c r="AGD69">
        <f t="shared" si="2486"/>
        <v>0</v>
      </c>
      <c r="AGE69">
        <f t="shared" si="2487"/>
        <v>0</v>
      </c>
      <c r="AGF69">
        <f t="shared" si="2488"/>
        <v>0</v>
      </c>
      <c r="AGG69">
        <f t="shared" si="2489"/>
        <v>0</v>
      </c>
      <c r="AGH69">
        <f t="shared" si="2490"/>
        <v>0</v>
      </c>
      <c r="AGI69">
        <f t="shared" si="2491"/>
        <v>0</v>
      </c>
      <c r="AGJ69">
        <f t="shared" si="2492"/>
        <v>0</v>
      </c>
      <c r="AGK69">
        <f t="shared" si="2493"/>
        <v>0</v>
      </c>
      <c r="AGM69" s="88">
        <f t="shared" si="2494"/>
        <v>84</v>
      </c>
      <c r="AGN69" s="88">
        <v>84</v>
      </c>
      <c r="AGO69">
        <v>6</v>
      </c>
      <c r="AGP69">
        <f t="shared" si="2495"/>
        <v>6</v>
      </c>
      <c r="AGQ69">
        <f t="shared" si="2496"/>
        <v>6</v>
      </c>
      <c r="AGR69">
        <f t="shared" si="2497"/>
        <v>6</v>
      </c>
      <c r="AGS69">
        <f t="shared" si="2498"/>
        <v>8</v>
      </c>
      <c r="AGT69">
        <f t="shared" si="2499"/>
        <v>8</v>
      </c>
      <c r="AGU69">
        <f t="shared" si="2500"/>
        <v>6</v>
      </c>
      <c r="AGV69">
        <f t="shared" si="2501"/>
        <v>3</v>
      </c>
      <c r="AGW69">
        <f t="shared" si="2502"/>
        <v>3</v>
      </c>
      <c r="AGX69">
        <f t="shared" si="2503"/>
        <v>6</v>
      </c>
      <c r="AGY69">
        <f t="shared" si="2504"/>
        <v>4</v>
      </c>
      <c r="AGZ69">
        <f t="shared" si="2505"/>
        <v>4</v>
      </c>
      <c r="AHA69">
        <f t="shared" si="2506"/>
        <v>0</v>
      </c>
      <c r="AHB69">
        <f t="shared" si="2507"/>
        <v>0</v>
      </c>
      <c r="AHC69">
        <f t="shared" si="2508"/>
        <v>0</v>
      </c>
      <c r="AHD69">
        <f t="shared" si="2509"/>
        <v>0</v>
      </c>
      <c r="AHE69">
        <f t="shared" si="2510"/>
        <v>0</v>
      </c>
      <c r="AHF69">
        <f t="shared" si="2511"/>
        <v>0</v>
      </c>
      <c r="AHG69">
        <f t="shared" si="2512"/>
        <v>0</v>
      </c>
      <c r="AHH69">
        <f t="shared" si="2513"/>
        <v>0</v>
      </c>
      <c r="AHI69">
        <f t="shared" si="2514"/>
        <v>0</v>
      </c>
      <c r="AHJ69">
        <f t="shared" si="2515"/>
        <v>0</v>
      </c>
      <c r="AHK69">
        <f t="shared" si="2516"/>
        <v>0</v>
      </c>
      <c r="AHL69">
        <f t="shared" si="2517"/>
        <v>0</v>
      </c>
      <c r="AHM69">
        <f t="shared" si="2518"/>
        <v>0</v>
      </c>
      <c r="AHN69">
        <f t="shared" si="2519"/>
        <v>0</v>
      </c>
      <c r="AHO69">
        <f t="shared" si="2520"/>
        <v>0</v>
      </c>
      <c r="AHP69">
        <f t="shared" si="2521"/>
        <v>0</v>
      </c>
      <c r="AHQ69">
        <f t="shared" si="2522"/>
        <v>0</v>
      </c>
      <c r="AHR69">
        <f t="shared" si="2523"/>
        <v>0</v>
      </c>
      <c r="AHS69">
        <f t="shared" si="2524"/>
        <v>0</v>
      </c>
      <c r="AHT69">
        <f t="shared" si="2525"/>
        <v>0</v>
      </c>
      <c r="AHU69">
        <f t="shared" si="2526"/>
        <v>0</v>
      </c>
      <c r="AHV69">
        <f t="shared" si="2527"/>
        <v>0</v>
      </c>
      <c r="AHW69">
        <f t="shared" si="2528"/>
        <v>0</v>
      </c>
      <c r="AHX69">
        <f t="shared" si="2529"/>
        <v>0</v>
      </c>
      <c r="AHY69">
        <f t="shared" si="2530"/>
        <v>0</v>
      </c>
      <c r="AHZ69">
        <f t="shared" si="2531"/>
        <v>0</v>
      </c>
      <c r="AIA69">
        <f t="shared" si="2532"/>
        <v>0</v>
      </c>
      <c r="AIB69">
        <f t="shared" si="2533"/>
        <v>0</v>
      </c>
      <c r="AIC69">
        <f t="shared" si="2534"/>
        <v>0</v>
      </c>
      <c r="AID69">
        <f t="shared" si="2535"/>
        <v>0</v>
      </c>
      <c r="AIE69">
        <f t="shared" si="2536"/>
        <v>0</v>
      </c>
      <c r="AIF69">
        <f t="shared" si="2537"/>
        <v>0</v>
      </c>
      <c r="AIG69">
        <f t="shared" si="2538"/>
        <v>0</v>
      </c>
      <c r="AIH69">
        <f t="shared" si="2539"/>
        <v>0</v>
      </c>
      <c r="AII69">
        <f t="shared" si="2540"/>
        <v>0</v>
      </c>
      <c r="AIJ69">
        <f t="shared" si="2541"/>
        <v>0</v>
      </c>
      <c r="AIK69">
        <f t="shared" si="2542"/>
        <v>0</v>
      </c>
      <c r="AIL69">
        <f t="shared" si="2543"/>
        <v>0</v>
      </c>
      <c r="AIM69">
        <f t="shared" si="2544"/>
        <v>0</v>
      </c>
      <c r="AIN69">
        <f t="shared" si="2545"/>
        <v>0</v>
      </c>
      <c r="AIO69">
        <f t="shared" si="2546"/>
        <v>0</v>
      </c>
      <c r="AIP69">
        <f t="shared" si="2547"/>
        <v>0</v>
      </c>
      <c r="AIQ69">
        <f t="shared" si="2548"/>
        <v>0</v>
      </c>
      <c r="AIR69">
        <f t="shared" si="2549"/>
        <v>0</v>
      </c>
      <c r="AIS69">
        <f t="shared" si="2550"/>
        <v>0</v>
      </c>
      <c r="AIT69">
        <f t="shared" si="2551"/>
        <v>0</v>
      </c>
      <c r="AIU69">
        <f t="shared" si="2552"/>
        <v>0</v>
      </c>
      <c r="AIV69">
        <f t="shared" si="2553"/>
        <v>0</v>
      </c>
      <c r="AIW69">
        <f t="shared" si="2554"/>
        <v>0</v>
      </c>
      <c r="AIX69">
        <f t="shared" si="2555"/>
        <v>0</v>
      </c>
      <c r="AIY69">
        <f t="shared" si="2556"/>
        <v>0</v>
      </c>
      <c r="AIZ69">
        <f t="shared" si="2557"/>
        <v>0</v>
      </c>
      <c r="AJA69">
        <f t="shared" si="2558"/>
        <v>0</v>
      </c>
      <c r="AJB69">
        <f t="shared" si="2559"/>
        <v>0</v>
      </c>
      <c r="AJC69">
        <f t="shared" si="2560"/>
        <v>0</v>
      </c>
      <c r="AJD69">
        <f t="shared" si="2561"/>
        <v>0</v>
      </c>
      <c r="AJE69">
        <f t="shared" si="2562"/>
        <v>0</v>
      </c>
      <c r="AJF69">
        <f t="shared" si="2563"/>
        <v>0</v>
      </c>
      <c r="AJG69">
        <f t="shared" si="2564"/>
        <v>0</v>
      </c>
      <c r="AJH69">
        <f t="shared" si="2565"/>
        <v>0</v>
      </c>
      <c r="AJI69">
        <f t="shared" si="2566"/>
        <v>0</v>
      </c>
      <c r="AJJ69">
        <f t="shared" si="2567"/>
        <v>0</v>
      </c>
      <c r="AJK69">
        <f t="shared" si="2568"/>
        <v>0</v>
      </c>
      <c r="AJL69">
        <f t="shared" si="2569"/>
        <v>0</v>
      </c>
      <c r="AJM69">
        <f t="shared" si="2570"/>
        <v>0</v>
      </c>
      <c r="AJN69">
        <f t="shared" si="2571"/>
        <v>0</v>
      </c>
      <c r="AJO69">
        <f t="shared" si="2572"/>
        <v>0</v>
      </c>
      <c r="AJP69">
        <f t="shared" si="2573"/>
        <v>0</v>
      </c>
      <c r="AJQ69">
        <f t="shared" si="2574"/>
        <v>0</v>
      </c>
      <c r="AJR69">
        <f t="shared" si="2575"/>
        <v>0</v>
      </c>
      <c r="AJS69">
        <f t="shared" si="2576"/>
        <v>0</v>
      </c>
      <c r="AJT69">
        <f t="shared" si="2577"/>
        <v>0</v>
      </c>
      <c r="AJU69">
        <f t="shared" si="2578"/>
        <v>0</v>
      </c>
      <c r="AJV69">
        <f t="shared" si="2579"/>
        <v>0</v>
      </c>
      <c r="AJX69">
        <v>55</v>
      </c>
      <c r="AJY69">
        <v>1</v>
      </c>
      <c r="AJZ69">
        <v>1</v>
      </c>
      <c r="AKA69">
        <f t="shared" si="2580"/>
        <v>4</v>
      </c>
      <c r="AKB69">
        <f t="shared" si="2581"/>
        <v>1</v>
      </c>
      <c r="AKC69">
        <f t="shared" si="2582"/>
        <v>4</v>
      </c>
      <c r="AKD69">
        <f t="shared" si="2583"/>
        <v>4</v>
      </c>
      <c r="AKE69">
        <f t="shared" si="2584"/>
        <v>1</v>
      </c>
      <c r="AKF69">
        <f t="shared" si="2585"/>
        <v>4</v>
      </c>
      <c r="AKG69">
        <f t="shared" si="2586"/>
        <v>8</v>
      </c>
      <c r="AKH69">
        <f t="shared" si="2587"/>
        <v>1</v>
      </c>
      <c r="AKI69">
        <f t="shared" si="2588"/>
        <v>0</v>
      </c>
      <c r="AKJ69">
        <f t="shared" si="2589"/>
        <v>0</v>
      </c>
      <c r="AKK69">
        <f t="shared" si="2590"/>
        <v>0</v>
      </c>
      <c r="AKL69">
        <f t="shared" si="2591"/>
        <v>0</v>
      </c>
      <c r="AKM69">
        <f t="shared" si="2592"/>
        <v>0</v>
      </c>
      <c r="AKN69">
        <f t="shared" si="2593"/>
        <v>0</v>
      </c>
      <c r="AKO69">
        <f t="shared" si="2594"/>
        <v>0</v>
      </c>
      <c r="AKP69">
        <f t="shared" si="2595"/>
        <v>0</v>
      </c>
      <c r="AKQ69">
        <f t="shared" si="2596"/>
        <v>0</v>
      </c>
      <c r="AKR69">
        <f t="shared" si="2597"/>
        <v>0</v>
      </c>
      <c r="AKS69">
        <f t="shared" si="2598"/>
        <v>0</v>
      </c>
      <c r="AKT69">
        <f t="shared" si="2599"/>
        <v>0</v>
      </c>
      <c r="AKU69">
        <f t="shared" si="2600"/>
        <v>0</v>
      </c>
      <c r="AKV69">
        <f t="shared" si="2601"/>
        <v>0</v>
      </c>
      <c r="AKW69">
        <f t="shared" si="2602"/>
        <v>0</v>
      </c>
      <c r="AKX69">
        <f t="shared" si="2603"/>
        <v>0</v>
      </c>
      <c r="AKY69">
        <f t="shared" si="2604"/>
        <v>0</v>
      </c>
      <c r="AKZ69">
        <f t="shared" si="2605"/>
        <v>0</v>
      </c>
      <c r="ALA69">
        <f t="shared" si="2606"/>
        <v>0</v>
      </c>
      <c r="ALB69">
        <f t="shared" si="2607"/>
        <v>0</v>
      </c>
      <c r="ALC69">
        <f t="shared" si="2608"/>
        <v>0</v>
      </c>
      <c r="ALD69">
        <f t="shared" si="2609"/>
        <v>0</v>
      </c>
      <c r="ALE69">
        <f t="shared" si="2610"/>
        <v>0</v>
      </c>
      <c r="ALF69">
        <f t="shared" si="2611"/>
        <v>0</v>
      </c>
      <c r="ALG69">
        <f t="shared" si="2612"/>
        <v>0</v>
      </c>
      <c r="ALH69">
        <f t="shared" si="2613"/>
        <v>0</v>
      </c>
      <c r="ALI69">
        <f t="shared" si="2614"/>
        <v>0</v>
      </c>
      <c r="ALJ69">
        <f t="shared" si="2615"/>
        <v>0</v>
      </c>
      <c r="ALK69">
        <f t="shared" si="2616"/>
        <v>0</v>
      </c>
      <c r="ALL69">
        <f t="shared" si="2617"/>
        <v>0</v>
      </c>
      <c r="ALM69">
        <f t="shared" si="2618"/>
        <v>0</v>
      </c>
      <c r="ALN69">
        <f t="shared" si="2619"/>
        <v>0</v>
      </c>
      <c r="ALO69">
        <f t="shared" si="2620"/>
        <v>0</v>
      </c>
      <c r="ALP69">
        <f t="shared" si="2621"/>
        <v>0</v>
      </c>
      <c r="ALQ69">
        <f t="shared" si="2622"/>
        <v>0</v>
      </c>
      <c r="ALR69">
        <f t="shared" si="2623"/>
        <v>0</v>
      </c>
      <c r="ALS69">
        <f t="shared" si="2624"/>
        <v>0</v>
      </c>
      <c r="ALT69">
        <f t="shared" si="2625"/>
        <v>0</v>
      </c>
      <c r="ALU69">
        <f t="shared" si="2626"/>
        <v>0</v>
      </c>
      <c r="ALV69">
        <f t="shared" si="2627"/>
        <v>0</v>
      </c>
      <c r="ALW69">
        <f t="shared" si="2628"/>
        <v>0</v>
      </c>
      <c r="ALX69">
        <f t="shared" si="2629"/>
        <v>0</v>
      </c>
      <c r="ALY69">
        <f t="shared" si="2630"/>
        <v>0</v>
      </c>
      <c r="ALZ69">
        <f t="shared" si="2631"/>
        <v>0</v>
      </c>
      <c r="AMA69">
        <f t="shared" si="2632"/>
        <v>0</v>
      </c>
      <c r="AMB69">
        <f t="shared" si="2633"/>
        <v>0</v>
      </c>
      <c r="AMC69">
        <f t="shared" si="2634"/>
        <v>0</v>
      </c>
      <c r="AMD69">
        <f t="shared" si="2635"/>
        <v>0</v>
      </c>
      <c r="AME69">
        <f t="shared" si="2636"/>
        <v>0</v>
      </c>
      <c r="AMF69">
        <f t="shared" si="2637"/>
        <v>0</v>
      </c>
      <c r="AMG69">
        <f t="shared" si="2638"/>
        <v>0</v>
      </c>
      <c r="AMH69">
        <f t="shared" si="2639"/>
        <v>0</v>
      </c>
      <c r="AMI69">
        <f t="shared" si="2640"/>
        <v>0</v>
      </c>
      <c r="AMJ69">
        <f t="shared" si="2641"/>
        <v>0</v>
      </c>
      <c r="AMK69">
        <f t="shared" si="2642"/>
        <v>0</v>
      </c>
      <c r="AML69">
        <f t="shared" si="2643"/>
        <v>0</v>
      </c>
      <c r="AMM69">
        <f t="shared" si="2644"/>
        <v>0</v>
      </c>
      <c r="AMN69">
        <f t="shared" si="2645"/>
        <v>0</v>
      </c>
      <c r="AMO69">
        <f t="shared" si="2646"/>
        <v>0</v>
      </c>
      <c r="AMP69">
        <f t="shared" si="2647"/>
        <v>0</v>
      </c>
      <c r="AMQ69">
        <f t="shared" si="2648"/>
        <v>0</v>
      </c>
      <c r="AMR69">
        <f t="shared" si="2649"/>
        <v>0</v>
      </c>
      <c r="AMS69">
        <f t="shared" si="2650"/>
        <v>0</v>
      </c>
      <c r="AMT69">
        <f t="shared" si="2651"/>
        <v>0</v>
      </c>
      <c r="AMU69">
        <f t="shared" si="2652"/>
        <v>0</v>
      </c>
      <c r="AMV69">
        <f t="shared" si="2653"/>
        <v>0</v>
      </c>
      <c r="AMW69">
        <f t="shared" si="2654"/>
        <v>0</v>
      </c>
      <c r="AMX69">
        <f t="shared" si="2655"/>
        <v>0</v>
      </c>
      <c r="AMY69">
        <f t="shared" si="2656"/>
        <v>0</v>
      </c>
      <c r="AMZ69">
        <f t="shared" si="2657"/>
        <v>0</v>
      </c>
      <c r="ANA69">
        <f t="shared" si="2658"/>
        <v>0</v>
      </c>
      <c r="ANB69">
        <f t="shared" si="2659"/>
        <v>0</v>
      </c>
      <c r="ANC69">
        <f t="shared" si="2660"/>
        <v>0</v>
      </c>
      <c r="AND69">
        <f t="shared" si="2661"/>
        <v>0</v>
      </c>
      <c r="ANR69" s="4">
        <v>1874</v>
      </c>
      <c r="ANS69" s="4">
        <f t="shared" si="2662"/>
        <v>1874</v>
      </c>
      <c r="ANU69" s="4">
        <v>1861</v>
      </c>
      <c r="ANV69" t="str">
        <f t="shared" si="2663"/>
        <v>1842</v>
      </c>
      <c r="ANW69" t="str">
        <f t="shared" si="2664"/>
        <v>1851</v>
      </c>
      <c r="ANX69" t="str">
        <f t="shared" si="2665"/>
        <v>1853</v>
      </c>
      <c r="ANY69" t="str">
        <f t="shared" si="2666"/>
        <v>1856</v>
      </c>
      <c r="ANZ69" t="str">
        <f t="shared" si="2667"/>
        <v>1867</v>
      </c>
      <c r="AOA69" t="str">
        <f t="shared" si="2668"/>
        <v>1871</v>
      </c>
      <c r="AOB69" t="str">
        <f t="shared" si="2669"/>
        <v>1862</v>
      </c>
      <c r="AOC69" t="str">
        <f t="shared" si="2670"/>
        <v>1847</v>
      </c>
      <c r="AOD69" t="str">
        <f t="shared" si="2671"/>
        <v>1850</v>
      </c>
      <c r="AOE69" t="str">
        <f t="shared" si="2672"/>
        <v>1882</v>
      </c>
      <c r="AOF69" t="str">
        <f t="shared" si="2673"/>
        <v>1874</v>
      </c>
      <c r="AOG69" t="str">
        <f t="shared" si="2674"/>
        <v>1874</v>
      </c>
      <c r="AOH69" t="str">
        <f t="shared" si="2675"/>
        <v>1874</v>
      </c>
      <c r="AOI69" t="str">
        <f t="shared" si="2676"/>
        <v>1874</v>
      </c>
      <c r="AOJ69" t="str">
        <f t="shared" si="2677"/>
        <v>1874</v>
      </c>
      <c r="AOK69" t="str">
        <f t="shared" si="2678"/>
        <v>1874</v>
      </c>
      <c r="AOL69" t="str">
        <f t="shared" si="2679"/>
        <v>1874</v>
      </c>
      <c r="AOM69" t="str">
        <f t="shared" si="2680"/>
        <v>1874</v>
      </c>
      <c r="AON69" t="str">
        <f t="shared" si="2681"/>
        <v>1874</v>
      </c>
      <c r="AOO69" t="str">
        <f t="shared" si="2682"/>
        <v>1874</v>
      </c>
      <c r="AOP69" t="str">
        <f t="shared" si="2683"/>
        <v>1874</v>
      </c>
      <c r="AOQ69" t="str">
        <f t="shared" si="2684"/>
        <v>1874</v>
      </c>
      <c r="AOR69" t="str">
        <f t="shared" si="2685"/>
        <v>1874</v>
      </c>
      <c r="AOS69" t="str">
        <f t="shared" si="2686"/>
        <v>1874</v>
      </c>
      <c r="AOT69" t="str">
        <f t="shared" si="2687"/>
        <v>1874</v>
      </c>
      <c r="AOU69" t="str">
        <f t="shared" si="2688"/>
        <v>1874</v>
      </c>
      <c r="AOV69" t="str">
        <f t="shared" si="2689"/>
        <v>1874</v>
      </c>
      <c r="AOW69" t="str">
        <f t="shared" si="2690"/>
        <v>1874</v>
      </c>
      <c r="AOX69" t="str">
        <f t="shared" si="2691"/>
        <v>1874</v>
      </c>
      <c r="AOY69" t="str">
        <f t="shared" si="2692"/>
        <v>1874</v>
      </c>
      <c r="AOZ69" t="str">
        <f t="shared" si="2693"/>
        <v>1874</v>
      </c>
      <c r="APA69" t="str">
        <f t="shared" si="2694"/>
        <v>1874</v>
      </c>
      <c r="APB69" t="str">
        <f t="shared" si="2695"/>
        <v>1874</v>
      </c>
      <c r="APC69" t="str">
        <f t="shared" si="2696"/>
        <v>1874</v>
      </c>
      <c r="APD69" t="str">
        <f t="shared" si="2697"/>
        <v>1874</v>
      </c>
      <c r="APE69" t="str">
        <f t="shared" si="2698"/>
        <v>1874</v>
      </c>
      <c r="APF69" t="str">
        <f t="shared" si="2699"/>
        <v>1874</v>
      </c>
      <c r="APG69" t="str">
        <f t="shared" si="2700"/>
        <v>1874</v>
      </c>
      <c r="APH69" t="str">
        <f t="shared" si="2701"/>
        <v>1874</v>
      </c>
      <c r="API69" t="str">
        <f t="shared" si="2702"/>
        <v>1874</v>
      </c>
      <c r="APJ69" t="str">
        <f t="shared" si="2703"/>
        <v>1874</v>
      </c>
      <c r="APK69" t="str">
        <f t="shared" si="2704"/>
        <v>1874</v>
      </c>
      <c r="APL69" t="str">
        <f t="shared" si="2705"/>
        <v>1874</v>
      </c>
      <c r="APM69" t="str">
        <f t="shared" si="2706"/>
        <v>1874</v>
      </c>
      <c r="APN69" t="str">
        <f t="shared" si="2707"/>
        <v>1874</v>
      </c>
      <c r="APO69" t="str">
        <f t="shared" si="2708"/>
        <v>1874</v>
      </c>
      <c r="APP69" t="str">
        <f t="shared" si="2709"/>
        <v>1874</v>
      </c>
      <c r="APQ69" t="str">
        <f t="shared" si="2710"/>
        <v>1874</v>
      </c>
      <c r="APR69" t="str">
        <f t="shared" si="2711"/>
        <v>1874</v>
      </c>
      <c r="APS69" t="str">
        <f t="shared" si="2712"/>
        <v>1874</v>
      </c>
      <c r="APT69" t="str">
        <f t="shared" si="2713"/>
        <v>1874</v>
      </c>
      <c r="APU69" t="str">
        <f t="shared" si="2714"/>
        <v>1874</v>
      </c>
      <c r="APV69" t="str">
        <f t="shared" si="2715"/>
        <v>1874</v>
      </c>
      <c r="APW69" t="str">
        <f t="shared" si="2716"/>
        <v>1874</v>
      </c>
      <c r="APX69" t="str">
        <f t="shared" si="2717"/>
        <v>1874</v>
      </c>
      <c r="APY69" t="str">
        <f t="shared" si="2718"/>
        <v>1874</v>
      </c>
      <c r="APZ69" t="str">
        <f t="shared" si="2719"/>
        <v>1874</v>
      </c>
      <c r="AQA69" t="str">
        <f t="shared" si="2720"/>
        <v>1874</v>
      </c>
      <c r="AQB69" t="str">
        <f t="shared" si="2721"/>
        <v>1874</v>
      </c>
      <c r="AQC69" t="str">
        <f t="shared" si="2722"/>
        <v>1874</v>
      </c>
      <c r="AQD69" t="str">
        <f t="shared" si="2723"/>
        <v>1874</v>
      </c>
      <c r="AQE69" t="str">
        <f t="shared" si="2724"/>
        <v>1874</v>
      </c>
      <c r="AQF69" t="str">
        <f t="shared" si="2725"/>
        <v>1874</v>
      </c>
      <c r="AQG69" t="str">
        <f t="shared" si="2726"/>
        <v>1874</v>
      </c>
      <c r="AQH69" t="str">
        <f t="shared" si="2727"/>
        <v>1874</v>
      </c>
      <c r="AQI69" t="str">
        <f t="shared" si="2728"/>
        <v>1874</v>
      </c>
      <c r="AQJ69" t="str">
        <f t="shared" si="2729"/>
        <v>1874</v>
      </c>
      <c r="AQK69" t="str">
        <f t="shared" si="2730"/>
        <v>1874</v>
      </c>
      <c r="AQL69" t="str">
        <f t="shared" si="2731"/>
        <v>1874</v>
      </c>
      <c r="AQM69" t="str">
        <f t="shared" si="2732"/>
        <v>1874</v>
      </c>
      <c r="AQN69" t="str">
        <f t="shared" si="2733"/>
        <v>1874</v>
      </c>
      <c r="AQO69" t="str">
        <f t="shared" si="2734"/>
        <v>1874</v>
      </c>
      <c r="AQP69" t="str">
        <f t="shared" si="2735"/>
        <v>1874</v>
      </c>
      <c r="AQQ69" t="str">
        <f t="shared" si="2736"/>
        <v>1874</v>
      </c>
      <c r="AQR69" t="str">
        <f t="shared" si="2737"/>
        <v>1874</v>
      </c>
      <c r="AQS69" t="str">
        <f t="shared" si="2738"/>
        <v>1874</v>
      </c>
      <c r="AQT69" t="str">
        <f t="shared" si="2739"/>
        <v>1874</v>
      </c>
      <c r="AQU69" t="str">
        <f t="shared" si="2740"/>
        <v>1874</v>
      </c>
      <c r="AQV69" t="str">
        <f t="shared" si="2741"/>
        <v>1874</v>
      </c>
      <c r="AQW69" t="str">
        <f t="shared" si="2742"/>
        <v>1874</v>
      </c>
      <c r="AQX69" t="str">
        <f t="shared" si="2743"/>
        <v>1874</v>
      </c>
      <c r="AQY69" t="str">
        <f t="shared" si="2744"/>
        <v>1874</v>
      </c>
      <c r="AQZ69" t="str">
        <f t="shared" si="2745"/>
        <v>1874</v>
      </c>
      <c r="ARA69" t="str">
        <f t="shared" si="2746"/>
        <v>1874</v>
      </c>
      <c r="ARB69" t="str">
        <f t="shared" si="2747"/>
        <v>1874</v>
      </c>
      <c r="ARC69">
        <v>1861</v>
      </c>
      <c r="ARH69" s="5"/>
    </row>
    <row r="70" spans="1:1152" x14ac:dyDescent="0.2">
      <c r="A70">
        <v>43</v>
      </c>
      <c r="B70" s="15" t="s">
        <v>83</v>
      </c>
      <c r="C70" s="20">
        <f>VLOOKUP(A70, Rankings!$A$2:$AN$161, 40, FALSE)</f>
        <v>68</v>
      </c>
      <c r="D70" s="225" t="s">
        <v>211</v>
      </c>
      <c r="F70" s="4">
        <v>4</v>
      </c>
      <c r="G70" s="4">
        <v>11</v>
      </c>
      <c r="I70" s="5">
        <f t="shared" si="1832"/>
        <v>11</v>
      </c>
      <c r="L70" t="s">
        <v>1797</v>
      </c>
      <c r="M70" t="s">
        <v>2217</v>
      </c>
      <c r="N70" t="s">
        <v>2496</v>
      </c>
      <c r="O70" t="s">
        <v>2711</v>
      </c>
      <c r="P70" t="s">
        <v>2876</v>
      </c>
      <c r="Q70" t="s">
        <v>3165</v>
      </c>
      <c r="R70" t="s">
        <v>3363</v>
      </c>
      <c r="S70" t="s">
        <v>3628</v>
      </c>
      <c r="T70" t="s">
        <v>3760</v>
      </c>
      <c r="U70" t="s">
        <v>4053</v>
      </c>
      <c r="V70" t="s">
        <v>4195</v>
      </c>
      <c r="W70" t="str">
        <f>Rankings!D69</f>
        <v>-</v>
      </c>
      <c r="X70" t="s">
        <v>10</v>
      </c>
      <c r="Y70" t="s">
        <v>10</v>
      </c>
      <c r="Z70" t="s">
        <v>10</v>
      </c>
      <c r="AA70" t="s">
        <v>10</v>
      </c>
      <c r="AB70" t="s">
        <v>10</v>
      </c>
      <c r="AC70" t="s">
        <v>10</v>
      </c>
      <c r="AD70" t="s">
        <v>10</v>
      </c>
      <c r="AE70" t="s">
        <v>10</v>
      </c>
      <c r="AF70" t="s">
        <v>10</v>
      </c>
      <c r="AG70" t="s">
        <v>10</v>
      </c>
      <c r="AH70" t="s">
        <v>10</v>
      </c>
      <c r="AI70" t="s">
        <v>10</v>
      </c>
      <c r="AJ70" t="s">
        <v>10</v>
      </c>
      <c r="AK70" t="s">
        <v>10</v>
      </c>
      <c r="AL70" t="s">
        <v>10</v>
      </c>
      <c r="AM70" t="s">
        <v>10</v>
      </c>
      <c r="AN70" t="s">
        <v>10</v>
      </c>
      <c r="AO70" t="s">
        <v>10</v>
      </c>
      <c r="AP70" t="s">
        <v>10</v>
      </c>
      <c r="AQ70" t="s">
        <v>10</v>
      </c>
      <c r="AR70" t="s">
        <v>10</v>
      </c>
      <c r="AS70" t="s">
        <v>10</v>
      </c>
      <c r="AT70" t="s">
        <v>10</v>
      </c>
      <c r="AU70" t="s">
        <v>10</v>
      </c>
      <c r="AV70" t="s">
        <v>10</v>
      </c>
      <c r="AW70" t="s">
        <v>10</v>
      </c>
      <c r="AX70" t="s">
        <v>10</v>
      </c>
      <c r="AY70" t="s">
        <v>10</v>
      </c>
      <c r="AZ70" t="s">
        <v>10</v>
      </c>
      <c r="BA70" t="s">
        <v>10</v>
      </c>
      <c r="BB70" t="s">
        <v>10</v>
      </c>
      <c r="BC70" t="s">
        <v>10</v>
      </c>
      <c r="BD70" t="s">
        <v>10</v>
      </c>
      <c r="BE70" t="s">
        <v>10</v>
      </c>
      <c r="BF70" t="s">
        <v>10</v>
      </c>
      <c r="BG70" t="s">
        <v>10</v>
      </c>
      <c r="BH70" t="s">
        <v>10</v>
      </c>
      <c r="BI70" t="s">
        <v>10</v>
      </c>
      <c r="BJ70" t="s">
        <v>10</v>
      </c>
      <c r="BK70" t="s">
        <v>10</v>
      </c>
      <c r="BL70" t="s">
        <v>10</v>
      </c>
      <c r="BM70" t="s">
        <v>10</v>
      </c>
      <c r="BN70" t="s">
        <v>10</v>
      </c>
      <c r="BO70" t="s">
        <v>10</v>
      </c>
      <c r="BP70" t="s">
        <v>10</v>
      </c>
      <c r="BQ70" t="s">
        <v>10</v>
      </c>
      <c r="BR70" t="s">
        <v>10</v>
      </c>
      <c r="BS70" t="s">
        <v>10</v>
      </c>
      <c r="BT70" t="s">
        <v>10</v>
      </c>
      <c r="BU70" t="s">
        <v>10</v>
      </c>
      <c r="BV70" t="s">
        <v>10</v>
      </c>
      <c r="BW70" t="s">
        <v>10</v>
      </c>
      <c r="BX70" t="s">
        <v>10</v>
      </c>
      <c r="BY70" t="s">
        <v>10</v>
      </c>
      <c r="BZ70" t="s">
        <v>10</v>
      </c>
      <c r="CA70" t="s">
        <v>10</v>
      </c>
      <c r="CB70" t="s">
        <v>10</v>
      </c>
      <c r="CC70" t="s">
        <v>10</v>
      </c>
      <c r="CD70" t="s">
        <v>10</v>
      </c>
      <c r="CE70" t="s">
        <v>10</v>
      </c>
      <c r="CF70" t="s">
        <v>10</v>
      </c>
      <c r="CG70" t="s">
        <v>10</v>
      </c>
      <c r="CH70" t="s">
        <v>10</v>
      </c>
      <c r="CI70" t="s">
        <v>10</v>
      </c>
      <c r="CJ70" t="s">
        <v>10</v>
      </c>
      <c r="CK70" t="s">
        <v>10</v>
      </c>
      <c r="CL70" t="s">
        <v>10</v>
      </c>
      <c r="CM70" t="s">
        <v>10</v>
      </c>
      <c r="CN70" t="s">
        <v>10</v>
      </c>
      <c r="CO70" t="s">
        <v>10</v>
      </c>
      <c r="CP70" t="s">
        <v>10</v>
      </c>
      <c r="CQ70" t="s">
        <v>10</v>
      </c>
      <c r="CR70" t="s">
        <v>10</v>
      </c>
      <c r="CT70" s="4">
        <f t="shared" si="1833"/>
        <v>1</v>
      </c>
      <c r="CU70" s="4">
        <f t="shared" si="1834"/>
        <v>0</v>
      </c>
      <c r="CV70" s="4">
        <f t="shared" si="1835"/>
        <v>1</v>
      </c>
      <c r="CW70" s="4">
        <f t="shared" si="1836"/>
        <v>3</v>
      </c>
      <c r="CX70" s="4">
        <f t="shared" si="1837"/>
        <v>2</v>
      </c>
      <c r="CY70" s="4">
        <f t="shared" si="1838"/>
        <v>0</v>
      </c>
      <c r="CZ70" s="4">
        <f t="shared" si="1839"/>
        <v>0</v>
      </c>
      <c r="DA70" s="4">
        <f t="shared" si="1840"/>
        <v>0</v>
      </c>
      <c r="DB70" s="4">
        <f t="shared" si="1841"/>
        <v>3</v>
      </c>
      <c r="DC70" s="4">
        <f t="shared" si="1842"/>
        <v>0</v>
      </c>
      <c r="DD70" s="4">
        <f t="shared" si="1843"/>
        <v>0</v>
      </c>
      <c r="DE70" s="4">
        <f t="shared" si="1844"/>
        <v>1</v>
      </c>
      <c r="DF70" s="4">
        <f t="shared" si="1845"/>
        <v>0</v>
      </c>
      <c r="DG70" s="4">
        <f t="shared" si="1846"/>
        <v>0</v>
      </c>
      <c r="DH70" s="4">
        <f t="shared" si="1847"/>
        <v>0</v>
      </c>
      <c r="DI70" s="152">
        <f t="shared" si="1848"/>
        <v>0</v>
      </c>
      <c r="DJ70" s="153">
        <f t="shared" si="1849"/>
        <v>1</v>
      </c>
      <c r="DK70" s="4">
        <f t="shared" si="1850"/>
        <v>4</v>
      </c>
      <c r="DL70" s="4">
        <f t="shared" si="1851"/>
        <v>2</v>
      </c>
      <c r="DM70" s="4">
        <f t="shared" si="1852"/>
        <v>0</v>
      </c>
      <c r="DN70" s="4">
        <f t="shared" si="1853"/>
        <v>3</v>
      </c>
      <c r="DO70" s="4">
        <f t="shared" si="1854"/>
        <v>1</v>
      </c>
      <c r="DP70" s="4">
        <f t="shared" si="1855"/>
        <v>0</v>
      </c>
      <c r="DQ70" s="4">
        <f t="shared" si="1856"/>
        <v>0</v>
      </c>
      <c r="DR70" s="4">
        <f t="shared" si="1857"/>
        <v>6</v>
      </c>
      <c r="DS70" s="4">
        <f t="shared" si="1858"/>
        <v>7</v>
      </c>
      <c r="DT70" s="4">
        <f t="shared" si="1859"/>
        <v>9</v>
      </c>
      <c r="DU70" t="str">
        <f t="shared" si="1860"/>
        <v>0R</v>
      </c>
      <c r="DV70" t="str">
        <f t="shared" si="1861"/>
        <v>1R</v>
      </c>
      <c r="DW70" t="str">
        <f t="shared" si="1862"/>
        <v>0R</v>
      </c>
      <c r="DX70" t="str">
        <f t="shared" si="1863"/>
        <v>3S</v>
      </c>
      <c r="DY70" t="str">
        <f t="shared" si="1864"/>
        <v>3S</v>
      </c>
      <c r="DZ70" t="str">
        <f t="shared" si="1865"/>
        <v>0R</v>
      </c>
      <c r="EA70" t="str">
        <f t="shared" si="1866"/>
        <v>3L</v>
      </c>
      <c r="EB70" t="str">
        <f t="shared" si="1867"/>
        <v>3L</v>
      </c>
      <c r="EC70" t="str">
        <f t="shared" si="1868"/>
        <v>3R</v>
      </c>
      <c r="ED70" t="str">
        <f t="shared" si="1869"/>
        <v>0S</v>
      </c>
      <c r="EE70" t="str">
        <f t="shared" si="1870"/>
        <v>3S</v>
      </c>
      <c r="EF70">
        <f t="shared" si="1871"/>
        <v>0</v>
      </c>
      <c r="EG70">
        <f t="shared" si="1872"/>
        <v>0</v>
      </c>
      <c r="EH70">
        <f t="shared" si="1873"/>
        <v>0</v>
      </c>
      <c r="EI70">
        <f t="shared" si="1874"/>
        <v>0</v>
      </c>
      <c r="EJ70">
        <f t="shared" si="1875"/>
        <v>0</v>
      </c>
      <c r="EK70">
        <f t="shared" si="1876"/>
        <v>0</v>
      </c>
      <c r="EL70">
        <f t="shared" si="1877"/>
        <v>0</v>
      </c>
      <c r="EM70">
        <f t="shared" si="1878"/>
        <v>0</v>
      </c>
      <c r="EN70">
        <f t="shared" si="1879"/>
        <v>0</v>
      </c>
      <c r="EO70">
        <f t="shared" si="1880"/>
        <v>0</v>
      </c>
      <c r="EP70">
        <f t="shared" si="1881"/>
        <v>0</v>
      </c>
      <c r="EQ70">
        <f t="shared" si="1882"/>
        <v>0</v>
      </c>
      <c r="ER70">
        <f t="shared" si="1883"/>
        <v>0</v>
      </c>
      <c r="ES70">
        <f t="shared" si="1884"/>
        <v>0</v>
      </c>
      <c r="ET70">
        <f t="shared" si="1885"/>
        <v>0</v>
      </c>
      <c r="EU70">
        <f t="shared" si="1886"/>
        <v>0</v>
      </c>
      <c r="EV70">
        <f t="shared" si="1887"/>
        <v>0</v>
      </c>
      <c r="EW70">
        <f t="shared" si="1888"/>
        <v>0</v>
      </c>
      <c r="EX70">
        <f t="shared" si="1889"/>
        <v>0</v>
      </c>
      <c r="EY70">
        <f t="shared" si="1890"/>
        <v>0</v>
      </c>
      <c r="EZ70">
        <f t="shared" si="1891"/>
        <v>0</v>
      </c>
      <c r="FA70">
        <f t="shared" si="1892"/>
        <v>0</v>
      </c>
      <c r="FB70">
        <f t="shared" si="1893"/>
        <v>0</v>
      </c>
      <c r="FC70">
        <f t="shared" si="1894"/>
        <v>0</v>
      </c>
      <c r="FD70">
        <f t="shared" si="1895"/>
        <v>0</v>
      </c>
      <c r="FE70">
        <f t="shared" si="1896"/>
        <v>0</v>
      </c>
      <c r="FF70">
        <f t="shared" si="1897"/>
        <v>0</v>
      </c>
      <c r="FG70">
        <f t="shared" si="1898"/>
        <v>0</v>
      </c>
      <c r="FH70">
        <f t="shared" si="1899"/>
        <v>0</v>
      </c>
      <c r="FI70">
        <f t="shared" si="1900"/>
        <v>0</v>
      </c>
      <c r="FJ70">
        <f t="shared" si="1901"/>
        <v>0</v>
      </c>
      <c r="FK70">
        <f t="shared" si="1902"/>
        <v>0</v>
      </c>
      <c r="FL70">
        <f t="shared" si="1903"/>
        <v>0</v>
      </c>
      <c r="FM70">
        <f t="shared" si="1904"/>
        <v>0</v>
      </c>
      <c r="FN70">
        <f t="shared" si="1905"/>
        <v>0</v>
      </c>
      <c r="FO70">
        <f t="shared" si="1906"/>
        <v>0</v>
      </c>
      <c r="FP70">
        <f t="shared" si="1907"/>
        <v>0</v>
      </c>
      <c r="FQ70">
        <f t="shared" si="1908"/>
        <v>0</v>
      </c>
      <c r="FR70">
        <f t="shared" si="1909"/>
        <v>0</v>
      </c>
      <c r="FS70">
        <f t="shared" si="1910"/>
        <v>0</v>
      </c>
      <c r="FT70">
        <f t="shared" si="1911"/>
        <v>0</v>
      </c>
      <c r="FU70">
        <f t="shared" si="1912"/>
        <v>0</v>
      </c>
      <c r="FV70">
        <f t="shared" si="1913"/>
        <v>0</v>
      </c>
      <c r="FW70">
        <f t="shared" si="1914"/>
        <v>0</v>
      </c>
      <c r="FX70">
        <f t="shared" si="1915"/>
        <v>0</v>
      </c>
      <c r="FY70">
        <f t="shared" si="1916"/>
        <v>0</v>
      </c>
      <c r="FZ70">
        <f t="shared" si="1917"/>
        <v>0</v>
      </c>
      <c r="GA70">
        <f t="shared" si="1918"/>
        <v>0</v>
      </c>
      <c r="GB70">
        <f t="shared" si="1919"/>
        <v>0</v>
      </c>
      <c r="GC70">
        <f t="shared" si="1920"/>
        <v>0</v>
      </c>
      <c r="GD70">
        <f t="shared" si="1921"/>
        <v>0</v>
      </c>
      <c r="GE70">
        <f t="shared" si="1922"/>
        <v>0</v>
      </c>
      <c r="GF70">
        <f t="shared" si="1923"/>
        <v>0</v>
      </c>
      <c r="GG70">
        <f t="shared" si="1924"/>
        <v>0</v>
      </c>
      <c r="GH70">
        <f t="shared" si="1925"/>
        <v>0</v>
      </c>
      <c r="GI70">
        <f t="shared" si="1926"/>
        <v>0</v>
      </c>
      <c r="GJ70">
        <f t="shared" si="1927"/>
        <v>0</v>
      </c>
      <c r="GK70">
        <f t="shared" si="1928"/>
        <v>0</v>
      </c>
      <c r="GL70">
        <f t="shared" si="1929"/>
        <v>0</v>
      </c>
      <c r="GM70">
        <f t="shared" si="1930"/>
        <v>0</v>
      </c>
      <c r="GN70">
        <f t="shared" si="1931"/>
        <v>0</v>
      </c>
      <c r="GO70">
        <f t="shared" si="1932"/>
        <v>0</v>
      </c>
      <c r="GP70">
        <f t="shared" si="1933"/>
        <v>0</v>
      </c>
      <c r="GQ70">
        <f t="shared" si="1934"/>
        <v>0</v>
      </c>
      <c r="GR70">
        <f t="shared" si="1935"/>
        <v>0</v>
      </c>
      <c r="GS70">
        <f t="shared" si="1936"/>
        <v>0</v>
      </c>
      <c r="GT70">
        <f t="shared" si="1937"/>
        <v>0</v>
      </c>
      <c r="GU70">
        <f t="shared" si="1938"/>
        <v>0</v>
      </c>
      <c r="GV70">
        <f t="shared" si="1939"/>
        <v>0</v>
      </c>
      <c r="GW70">
        <f t="shared" si="1940"/>
        <v>0</v>
      </c>
      <c r="GX70">
        <f t="shared" si="1941"/>
        <v>0</v>
      </c>
      <c r="GY70">
        <f t="shared" si="1942"/>
        <v>0</v>
      </c>
      <c r="GZ70">
        <f t="shared" si="1943"/>
        <v>0</v>
      </c>
      <c r="HA70">
        <f t="shared" si="1944"/>
        <v>0</v>
      </c>
      <c r="HB70" s="176" t="s">
        <v>269</v>
      </c>
      <c r="HC70" s="89">
        <f t="shared" si="1945"/>
        <v>299.21274438431197</v>
      </c>
      <c r="HD70" s="89">
        <f t="shared" si="1946"/>
        <v>105.14728887609273</v>
      </c>
      <c r="HE70" s="89">
        <f t="shared" si="1947"/>
        <v>256.21584096075287</v>
      </c>
      <c r="HF70" s="89">
        <f t="shared" si="1948"/>
        <v>0</v>
      </c>
      <c r="HH70" s="88">
        <f t="shared" si="1949"/>
        <v>660.57587422115762</v>
      </c>
      <c r="HI70" s="88">
        <f t="shared" si="1950"/>
        <v>64.053960240188218</v>
      </c>
      <c r="HK70">
        <f>IFERROR(VLOOKUP(_xlfn.NUMBERVALUE(MID(L70, SEARCH("!", L70)+1, SEARCH("+", L70)-SEARCH("!", L70)-1)), Rankings!$A$2:$BK$161, 63, FALSE),0)</f>
        <v>38.046155763497651</v>
      </c>
      <c r="HL70">
        <f>IFERROR(VLOOKUP(_xlfn.NUMBERVALUE(MID(M70, SEARCH("!", M70)+1, SEARCH("+", M70)-SEARCH("!", M70)-1)), Rankings!$A$2:$BK$161, 63, FALSE),0)</f>
        <v>32.734887507340041</v>
      </c>
      <c r="HM70">
        <f>IFERROR(VLOOKUP(_xlfn.NUMBERVALUE(MID(N70, SEARCH("!", N70)+1, SEARCH("+", N70)-SEARCH("!", N70)-1)), Rankings!$A$2:$BK$161, 63, FALSE),0)</f>
        <v>103.20377789803</v>
      </c>
      <c r="HN70">
        <f>IFERROR(VLOOKUP(_xlfn.NUMBERVALUE(MID(O70, SEARCH("!", O70)+1, SEARCH("+", O70)-SEARCH("!", O70)-1)), Rankings!$A$2:$BK$161, 63, FALSE),0)</f>
        <v>28.233626464592124</v>
      </c>
      <c r="HO70">
        <f>IFERROR(VLOOKUP(_xlfn.NUMBERVALUE(MID(P70, SEARCH("!", P70)+1, SEARCH("+", P70)-SEARCH("!", P70)-1)), Rankings!$A$2:$BK$161, 63, FALSE),0)</f>
        <v>45.345336970213744</v>
      </c>
      <c r="HP70">
        <f>IFERROR(VLOOKUP(_xlfn.NUMBERVALUE(MID(Q70, SEARCH("!", Q70)+1, SEARCH("+", Q70)-SEARCH("!", Q70)-1)), Rankings!$A$2:$BK$161, 63, FALSE),0)</f>
        <v>91.3184387629735</v>
      </c>
      <c r="HQ70">
        <f>IFERROR(VLOOKUP(_xlfn.NUMBERVALUE(MID(R70, SEARCH("!", R70)+1, SEARCH("+", R70)-SEARCH("!", R70)-1)), Rankings!$A$2:$BK$161, 63, FALSE),0)</f>
        <v>45.607551170882857</v>
      </c>
      <c r="HR70">
        <f>IFERROR(VLOOKUP(_xlfn.NUMBERVALUE(MID(S70, SEARCH("!", S70)+1, SEARCH("+", S70)-SEARCH("!", S70)-1)), Rankings!$A$2:$BK$161, 63, FALSE),0)</f>
        <v>59.539737705209873</v>
      </c>
      <c r="HS70">
        <f>IFERROR(VLOOKUP(_xlfn.NUMBERVALUE(MID(T70, SEARCH("!", T70)+1, SEARCH("+", T70)-SEARCH("!", T70)-1)), Rankings!$A$2:$BK$161, 63, FALSE),0)</f>
        <v>33.909484452470728</v>
      </c>
      <c r="HT70">
        <f>IFERROR(VLOOKUP(_xlfn.NUMBERVALUE(MID(U70, SEARCH("!", U70)+1, SEARCH("+", U70)-SEARCH("!", U70)-1)), Rankings!$A$2:$BK$161, 63, FALSE),0)</f>
        <v>91.3184387629735</v>
      </c>
      <c r="HU70">
        <f>IFERROR(VLOOKUP(_xlfn.NUMBERVALUE(MID(V70, SEARCH("!", V70)+1, SEARCH("+", V70)-SEARCH("!", V70)-1)), Rankings!$A$2:$BK$161, 63, FALSE),0)</f>
        <v>91.3184387629735</v>
      </c>
      <c r="HV70">
        <f>IFERROR(VLOOKUP(_xlfn.NUMBERVALUE(MID(W70, SEARCH("!", W70)+1, SEARCH("+", W70)-SEARCH("!", W70)-1)), Rankings!$A$2:$BK$161, 63, FALSE),0)</f>
        <v>0</v>
      </c>
      <c r="HW70">
        <f>IFERROR(VLOOKUP(_xlfn.NUMBERVALUE(MID(X70, SEARCH("!", X70)+1, SEARCH("+", X70)-SEARCH("!", X70)-1)), Rankings!$A$2:$BK$161, 63, FALSE),0)</f>
        <v>0</v>
      </c>
      <c r="HX70">
        <f>IFERROR(VLOOKUP(_xlfn.NUMBERVALUE(MID(Y70, SEARCH("!", Y70)+1, SEARCH("+", Y70)-SEARCH("!", Y70)-1)), Rankings!$A$2:$BK$161, 63, FALSE),0)</f>
        <v>0</v>
      </c>
      <c r="HY70">
        <f>IFERROR(VLOOKUP(_xlfn.NUMBERVALUE(MID(Z70, SEARCH("!", Z70)+1, SEARCH("+", Z70)-SEARCH("!", Z70)-1)), Rankings!$A$2:$BK$161, 63, FALSE),0)</f>
        <v>0</v>
      </c>
      <c r="HZ70">
        <f>IFERROR(VLOOKUP(_xlfn.NUMBERVALUE(MID(AA70, SEARCH("!", AA70)+1, SEARCH("+", AA70)-SEARCH("!", AA70)-1)), Rankings!$A$2:$BK$161, 63, FALSE),0)</f>
        <v>0</v>
      </c>
      <c r="IA70">
        <f>IFERROR(VLOOKUP(_xlfn.NUMBERVALUE(MID(AB70, SEARCH("!", AB70)+1, SEARCH("+", AB70)-SEARCH("!", AB70)-1)), Rankings!$A$2:$BK$161, 63, FALSE),0)</f>
        <v>0</v>
      </c>
      <c r="IB70">
        <f>IFERROR(VLOOKUP(_xlfn.NUMBERVALUE(MID(AC70, SEARCH("!", AC70)+1, SEARCH("+", AC70)-SEARCH("!", AC70)-1)), Rankings!$A$2:$BK$161, 63, FALSE),0)</f>
        <v>0</v>
      </c>
      <c r="IC70">
        <f>IFERROR(VLOOKUP(_xlfn.NUMBERVALUE(MID(AD70, SEARCH("!", AD70)+1, SEARCH("+", AD70)-SEARCH("!", AD70)-1)), Rankings!$A$2:$BK$161, 63, FALSE),0)</f>
        <v>0</v>
      </c>
      <c r="ID70">
        <f>IFERROR(VLOOKUP(_xlfn.NUMBERVALUE(MID(AE70, SEARCH("!", AE70)+1, SEARCH("+", AE70)-SEARCH("!", AE70)-1)), Rankings!$A$2:$BK$161, 63, FALSE),0)</f>
        <v>0</v>
      </c>
      <c r="IE70">
        <f>IFERROR(VLOOKUP(_xlfn.NUMBERVALUE(MID(AF70, SEARCH("!", AF70)+1, SEARCH("+", AF70)-SEARCH("!", AF70)-1)), Rankings!$A$2:$BK$161, 63, FALSE),0)</f>
        <v>0</v>
      </c>
      <c r="IF70">
        <f>IFERROR(VLOOKUP(_xlfn.NUMBERVALUE(MID(AG70, SEARCH("!", AG70)+1, SEARCH("+", AG70)-SEARCH("!", AG70)-1)), Rankings!$A$2:$BK$161, 63, FALSE),0)</f>
        <v>0</v>
      </c>
      <c r="IG70">
        <f>IFERROR(VLOOKUP(_xlfn.NUMBERVALUE(MID(AH70, SEARCH("!", AH70)+1, SEARCH("+", AH70)-SEARCH("!", AH70)-1)), Rankings!$A$2:$BK$161, 63, FALSE),0)</f>
        <v>0</v>
      </c>
      <c r="IH70">
        <f>IFERROR(VLOOKUP(_xlfn.NUMBERVALUE(MID(AI70, SEARCH("!", AI70)+1, SEARCH("+", AI70)-SEARCH("!", AI70)-1)), Rankings!$A$2:$BK$161, 63, FALSE),0)</f>
        <v>0</v>
      </c>
      <c r="II70">
        <f>IFERROR(VLOOKUP(_xlfn.NUMBERVALUE(MID(AJ70, SEARCH("!", AJ70)+1, SEARCH("+", AJ70)-SEARCH("!", AJ70)-1)), Rankings!$A$2:$BK$161, 63, FALSE),0)</f>
        <v>0</v>
      </c>
      <c r="IJ70">
        <f>IFERROR(VLOOKUP(_xlfn.NUMBERVALUE(MID(AK70, SEARCH("!", AK70)+1, SEARCH("+", AK70)-SEARCH("!", AK70)-1)), Rankings!$A$2:$BK$161, 63, FALSE),0)</f>
        <v>0</v>
      </c>
      <c r="IK70">
        <f>IFERROR(VLOOKUP(_xlfn.NUMBERVALUE(MID(AL70, SEARCH("!", AL70)+1, SEARCH("+", AL70)-SEARCH("!", AL70)-1)), Rankings!$A$2:$BK$161, 63, FALSE),0)</f>
        <v>0</v>
      </c>
      <c r="IL70">
        <f>IFERROR(VLOOKUP(_xlfn.NUMBERVALUE(MID(AM70, SEARCH("!", AM70)+1, SEARCH("+", AM70)-SEARCH("!", AM70)-1)), Rankings!$A$2:$BK$161, 63, FALSE),0)</f>
        <v>0</v>
      </c>
      <c r="IM70">
        <f>IFERROR(VLOOKUP(_xlfn.NUMBERVALUE(MID(AN70, SEARCH("!", AN70)+1, SEARCH("+", AN70)-SEARCH("!", AN70)-1)), Rankings!$A$2:$BK$161, 63, FALSE),0)</f>
        <v>0</v>
      </c>
      <c r="IN70">
        <f>IFERROR(VLOOKUP(_xlfn.NUMBERVALUE(MID(AO70, SEARCH("!", AO70)+1, SEARCH("+", AO70)-SEARCH("!", AO70)-1)), Rankings!$A$2:$BK$161, 63, FALSE),0)</f>
        <v>0</v>
      </c>
      <c r="IO70">
        <f>IFERROR(VLOOKUP(_xlfn.NUMBERVALUE(MID(AP70, SEARCH("!", AP70)+1, SEARCH("+", AP70)-SEARCH("!", AP70)-1)), Rankings!$A$2:$BK$161, 63, FALSE),0)</f>
        <v>0</v>
      </c>
      <c r="IP70">
        <f>IFERROR(VLOOKUP(_xlfn.NUMBERVALUE(MID(AQ70, SEARCH("!", AQ70)+1, SEARCH("+", AQ70)-SEARCH("!", AQ70)-1)), Rankings!$A$2:$BK$161, 63, FALSE),0)</f>
        <v>0</v>
      </c>
      <c r="IQ70">
        <f>IFERROR(VLOOKUP(_xlfn.NUMBERVALUE(MID(AR70, SEARCH("!", AR70)+1, SEARCH("+", AR70)-SEARCH("!", AR70)-1)), Rankings!$A$2:$BK$161, 63, FALSE),0)</f>
        <v>0</v>
      </c>
      <c r="IR70">
        <f>IFERROR(VLOOKUP(_xlfn.NUMBERVALUE(MID(AS70, SEARCH("!", AS70)+1, SEARCH("+", AS70)-SEARCH("!", AS70)-1)), Rankings!$A$2:$BK$161, 63, FALSE),0)</f>
        <v>0</v>
      </c>
      <c r="IS70">
        <f>IFERROR(VLOOKUP(_xlfn.NUMBERVALUE(MID(AT70, SEARCH("!", AT70)+1, SEARCH("+", AT70)-SEARCH("!", AT70)-1)), Rankings!$A$2:$BK$161, 63, FALSE),0)</f>
        <v>0</v>
      </c>
      <c r="IT70">
        <f>IFERROR(VLOOKUP(_xlfn.NUMBERVALUE(MID(AU70, SEARCH("!", AU70)+1, SEARCH("+", AU70)-SEARCH("!", AU70)-1)), Rankings!$A$2:$BK$161, 63, FALSE),0)</f>
        <v>0</v>
      </c>
      <c r="IU70">
        <f>IFERROR(VLOOKUP(_xlfn.NUMBERVALUE(MID(AV70, SEARCH("!", AV70)+1, SEARCH("+", AV70)-SEARCH("!", AV70)-1)), Rankings!$A$2:$BK$161, 63, FALSE),0)</f>
        <v>0</v>
      </c>
      <c r="IV70">
        <f>IFERROR(VLOOKUP(_xlfn.NUMBERVALUE(MID(AW70, SEARCH("!", AW70)+1, SEARCH("+", AW70)-SEARCH("!", AW70)-1)), Rankings!$A$2:$BK$161, 63, FALSE),0)</f>
        <v>0</v>
      </c>
      <c r="IW70">
        <f>IFERROR(VLOOKUP(_xlfn.NUMBERVALUE(MID(AX70, SEARCH("!", AX70)+1, SEARCH("+", AX70)-SEARCH("!", AX70)-1)), Rankings!$A$2:$BK$161, 63, FALSE),0)</f>
        <v>0</v>
      </c>
      <c r="IX70">
        <f>IFERROR(VLOOKUP(_xlfn.NUMBERVALUE(MID(AY70, SEARCH("!", AY70)+1, SEARCH("+", AY70)-SEARCH("!", AY70)-1)), Rankings!$A$2:$BK$161, 63, FALSE),0)</f>
        <v>0</v>
      </c>
      <c r="IY70">
        <f>IFERROR(VLOOKUP(_xlfn.NUMBERVALUE(MID(AZ70, SEARCH("!", AZ70)+1, SEARCH("+", AZ70)-SEARCH("!", AZ70)-1)), Rankings!$A$2:$BK$161, 63, FALSE),0)</f>
        <v>0</v>
      </c>
      <c r="IZ70">
        <f>IFERROR(VLOOKUP(_xlfn.NUMBERVALUE(MID(BA70, SEARCH("!", BA70)+1, SEARCH("+", BA70)-SEARCH("!", BA70)-1)), Rankings!$A$2:$BK$161, 63, FALSE),0)</f>
        <v>0</v>
      </c>
      <c r="JA70">
        <f>IFERROR(VLOOKUP(_xlfn.NUMBERVALUE(MID(BB70, SEARCH("!", BB70)+1, SEARCH("+", BB70)-SEARCH("!", BB70)-1)), Rankings!$A$2:$BK$161, 63, FALSE),0)</f>
        <v>0</v>
      </c>
      <c r="JB70">
        <f>IFERROR(VLOOKUP(_xlfn.NUMBERVALUE(MID(BC70, SEARCH("!", BC70)+1, SEARCH("+", BC70)-SEARCH("!", BC70)-1)), Rankings!$A$2:$BK$161, 63, FALSE),0)</f>
        <v>0</v>
      </c>
      <c r="JC70">
        <f>IFERROR(VLOOKUP(_xlfn.NUMBERVALUE(MID(BD70, SEARCH("!", BD70)+1, SEARCH("+", BD70)-SEARCH("!", BD70)-1)), Rankings!$A$2:$BK$161, 63, FALSE),0)</f>
        <v>0</v>
      </c>
      <c r="JD70">
        <f>IFERROR(VLOOKUP(_xlfn.NUMBERVALUE(MID(BE70, SEARCH("!", BE70)+1, SEARCH("+", BE70)-SEARCH("!", BE70)-1)), Rankings!$A$2:$BK$161, 63, FALSE),0)</f>
        <v>0</v>
      </c>
      <c r="JE70">
        <f>IFERROR(VLOOKUP(_xlfn.NUMBERVALUE(MID(BF70, SEARCH("!", BF70)+1, SEARCH("+", BF70)-SEARCH("!", BF70)-1)), Rankings!$A$2:$BK$161, 63, FALSE),0)</f>
        <v>0</v>
      </c>
      <c r="JF70">
        <f>IFERROR(VLOOKUP(_xlfn.NUMBERVALUE(MID(BG70, SEARCH("!", BG70)+1, SEARCH("+", BG70)-SEARCH("!", BG70)-1)), Rankings!$A$2:$BK$161, 63, FALSE),0)</f>
        <v>0</v>
      </c>
      <c r="JG70">
        <f>IFERROR(VLOOKUP(_xlfn.NUMBERVALUE(MID(BH70, SEARCH("!", BH70)+1, SEARCH("+", BH70)-SEARCH("!", BH70)-1)), Rankings!$A$2:$BK$161, 63, FALSE),0)</f>
        <v>0</v>
      </c>
      <c r="JH70">
        <f>IFERROR(VLOOKUP(_xlfn.NUMBERVALUE(MID(BI70, SEARCH("!", BI70)+1, SEARCH("+", BI70)-SEARCH("!", BI70)-1)), Rankings!$A$2:$BK$161, 63, FALSE),0)</f>
        <v>0</v>
      </c>
      <c r="JI70">
        <f>IFERROR(VLOOKUP(_xlfn.NUMBERVALUE(MID(BJ70, SEARCH("!", BJ70)+1, SEARCH("+", BJ70)-SEARCH("!", BJ70)-1)), Rankings!$A$2:$BK$161, 63, FALSE),0)</f>
        <v>0</v>
      </c>
      <c r="JJ70">
        <f>IFERROR(VLOOKUP(_xlfn.NUMBERVALUE(MID(BK70, SEARCH("!", BK70)+1, SEARCH("+", BK70)-SEARCH("!", BK70)-1)), Rankings!$A$2:$BK$161, 63, FALSE),0)</f>
        <v>0</v>
      </c>
      <c r="JK70">
        <f>IFERROR(VLOOKUP(_xlfn.NUMBERVALUE(MID(BL70, SEARCH("!", BL70)+1, SEARCH("+", BL70)-SEARCH("!", BL70)-1)), Rankings!$A$2:$BK$161, 63, FALSE),0)</f>
        <v>0</v>
      </c>
      <c r="JL70">
        <f>IFERROR(VLOOKUP(_xlfn.NUMBERVALUE(MID(BM70, SEARCH("!", BM70)+1, SEARCH("+", BM70)-SEARCH("!", BM70)-1)), Rankings!$A$2:$BK$161, 63, FALSE),0)</f>
        <v>0</v>
      </c>
      <c r="JM70">
        <f>IFERROR(VLOOKUP(_xlfn.NUMBERVALUE(MID(BN70, SEARCH("!", BN70)+1, SEARCH("+", BN70)-SEARCH("!", BN70)-1)), Rankings!$A$2:$BK$161, 63, FALSE),0)</f>
        <v>0</v>
      </c>
      <c r="JN70">
        <f>IFERROR(VLOOKUP(_xlfn.NUMBERVALUE(MID(BO70, SEARCH("!", BO70)+1, SEARCH("+", BO70)-SEARCH("!", BO70)-1)), Rankings!$A$2:$BK$161, 63, FALSE),0)</f>
        <v>0</v>
      </c>
      <c r="JO70">
        <f>IFERROR(VLOOKUP(_xlfn.NUMBERVALUE(MID(BP70, SEARCH("!", BP70)+1, SEARCH("+", BP70)-SEARCH("!", BP70)-1)), Rankings!$A$2:$BK$161, 63, FALSE),0)</f>
        <v>0</v>
      </c>
      <c r="JP70">
        <f>IFERROR(VLOOKUP(_xlfn.NUMBERVALUE(MID(BQ70, SEARCH("!", BQ70)+1, SEARCH("+", BQ70)-SEARCH("!", BQ70)-1)), Rankings!$A$2:$BK$161, 63, FALSE),0)</f>
        <v>0</v>
      </c>
      <c r="JQ70">
        <f>IFERROR(VLOOKUP(_xlfn.NUMBERVALUE(MID(BR70, SEARCH("!", BR70)+1, SEARCH("+", BR70)-SEARCH("!", BR70)-1)), Rankings!$A$2:$BK$161, 63, FALSE),0)</f>
        <v>0</v>
      </c>
      <c r="JR70">
        <f>IFERROR(VLOOKUP(_xlfn.NUMBERVALUE(MID(BS70, SEARCH("!", BS70)+1, SEARCH("+", BS70)-SEARCH("!", BS70)-1)), Rankings!$A$2:$BK$161, 63, FALSE),0)</f>
        <v>0</v>
      </c>
      <c r="JS70">
        <f>IFERROR(VLOOKUP(_xlfn.NUMBERVALUE(MID(BT70, SEARCH("!", BT70)+1, SEARCH("+", BT70)-SEARCH("!", BT70)-1)), Rankings!$A$2:$BK$161, 63, FALSE),0)</f>
        <v>0</v>
      </c>
      <c r="JT70">
        <f>IFERROR(VLOOKUP(_xlfn.NUMBERVALUE(MID(BU70, SEARCH("!", BU70)+1, SEARCH("+", BU70)-SEARCH("!", BU70)-1)), Rankings!$A$2:$BK$161, 63, FALSE),0)</f>
        <v>0</v>
      </c>
      <c r="JU70">
        <f>IFERROR(VLOOKUP(_xlfn.NUMBERVALUE(MID(BV70, SEARCH("!", BV70)+1, SEARCH("+", BV70)-SEARCH("!", BV70)-1)), Rankings!$A$2:$BK$161, 63, FALSE),0)</f>
        <v>0</v>
      </c>
      <c r="JV70">
        <f>IFERROR(VLOOKUP(_xlfn.NUMBERVALUE(MID(BW70, SEARCH("!", BW70)+1, SEARCH("+", BW70)-SEARCH("!", BW70)-1)), Rankings!$A$2:$BK$161, 63, FALSE),0)</f>
        <v>0</v>
      </c>
      <c r="JW70">
        <f>IFERROR(VLOOKUP(_xlfn.NUMBERVALUE(MID(BX70, SEARCH("!", BX70)+1, SEARCH("+", BX70)-SEARCH("!", BX70)-1)), Rankings!$A$2:$BK$161, 63, FALSE),0)</f>
        <v>0</v>
      </c>
      <c r="JX70">
        <f>IFERROR(VLOOKUP(_xlfn.NUMBERVALUE(MID(BY70, SEARCH("!", BY70)+1, SEARCH("+", BY70)-SEARCH("!", BY70)-1)), Rankings!$A$2:$BK$161, 63, FALSE),0)</f>
        <v>0</v>
      </c>
      <c r="JY70">
        <f>IFERROR(VLOOKUP(_xlfn.NUMBERVALUE(MID(BZ70, SEARCH("!", BZ70)+1, SEARCH("+", BZ70)-SEARCH("!", BZ70)-1)), Rankings!$A$2:$BK$161, 63, FALSE),0)</f>
        <v>0</v>
      </c>
      <c r="JZ70">
        <f>IFERROR(VLOOKUP(_xlfn.NUMBERVALUE(MID(CA70, SEARCH("!", CA70)+1, SEARCH("+", CA70)-SEARCH("!", CA70)-1)), Rankings!$A$2:$BK$161, 63, FALSE),0)</f>
        <v>0</v>
      </c>
      <c r="KA70">
        <f>IFERROR(VLOOKUP(_xlfn.NUMBERVALUE(MID(CB70, SEARCH("!", CB70)+1, SEARCH("+", CB70)-SEARCH("!", CB70)-1)), Rankings!$A$2:$BK$161, 63, FALSE),0)</f>
        <v>0</v>
      </c>
      <c r="KB70">
        <f>IFERROR(VLOOKUP(_xlfn.NUMBERVALUE(MID(CC70, SEARCH("!", CC70)+1, SEARCH("+", CC70)-SEARCH("!", CC70)-1)), Rankings!$A$2:$BK$161, 63, FALSE),0)</f>
        <v>0</v>
      </c>
      <c r="KC70">
        <f>IFERROR(VLOOKUP(_xlfn.NUMBERVALUE(MID(CD70, SEARCH("!", CD70)+1, SEARCH("+", CD70)-SEARCH("!", CD70)-1)), Rankings!$A$2:$BK$161, 63, FALSE),0)</f>
        <v>0</v>
      </c>
      <c r="KD70">
        <f>IFERROR(VLOOKUP(_xlfn.NUMBERVALUE(MID(CE70, SEARCH("!", CE70)+1, SEARCH("+", CE70)-SEARCH("!", CE70)-1)), Rankings!$A$2:$BK$161, 63, FALSE),0)</f>
        <v>0</v>
      </c>
      <c r="KE70">
        <f>IFERROR(VLOOKUP(_xlfn.NUMBERVALUE(MID(CF70, SEARCH("!", CF70)+1, SEARCH("+", CF70)-SEARCH("!", CF70)-1)), Rankings!$A$2:$BK$161, 63, FALSE),0)</f>
        <v>0</v>
      </c>
      <c r="KF70">
        <f>IFERROR(VLOOKUP(_xlfn.NUMBERVALUE(MID(CG70, SEARCH("!", CG70)+1, SEARCH("+", CG70)-SEARCH("!", CG70)-1)), Rankings!$A$2:$BK$161, 63, FALSE),0)</f>
        <v>0</v>
      </c>
      <c r="KG70">
        <f>IFERROR(VLOOKUP(_xlfn.NUMBERVALUE(MID(CH70, SEARCH("!", CH70)+1, SEARCH("+", CH70)-SEARCH("!", CH70)-1)), Rankings!$A$2:$BK$161, 63, FALSE),0)</f>
        <v>0</v>
      </c>
      <c r="KH70">
        <f>IFERROR(VLOOKUP(_xlfn.NUMBERVALUE(MID(CI70, SEARCH("!", CI70)+1, SEARCH("+", CI70)-SEARCH("!", CI70)-1)), Rankings!$A$2:$BK$161, 63, FALSE),0)</f>
        <v>0</v>
      </c>
      <c r="KI70">
        <f>IFERROR(VLOOKUP(_xlfn.NUMBERVALUE(MID(CJ70, SEARCH("!", CJ70)+1, SEARCH("+", CJ70)-SEARCH("!", CJ70)-1)), Rankings!$A$2:$BK$161, 63, FALSE),0)</f>
        <v>0</v>
      </c>
      <c r="KJ70">
        <f>IFERROR(VLOOKUP(_xlfn.NUMBERVALUE(MID(CK70, SEARCH("!", CK70)+1, SEARCH("+", CK70)-SEARCH("!", CK70)-1)), Rankings!$A$2:$BK$161, 63, FALSE),0)</f>
        <v>0</v>
      </c>
      <c r="KK70">
        <f>IFERROR(VLOOKUP(_xlfn.NUMBERVALUE(MID(CL70, SEARCH("!", CL70)+1, SEARCH("+", CL70)-SEARCH("!", CL70)-1)), Rankings!$A$2:$BK$161, 63, FALSE),0)</f>
        <v>0</v>
      </c>
      <c r="KL70">
        <f>IFERROR(VLOOKUP(_xlfn.NUMBERVALUE(MID(CM70, SEARCH("!", CM70)+1, SEARCH("+", CM70)-SEARCH("!", CM70)-1)), Rankings!$A$2:$BK$161, 63, FALSE),0)</f>
        <v>0</v>
      </c>
      <c r="KM70">
        <f>IFERROR(VLOOKUP(_xlfn.NUMBERVALUE(MID(CN70, SEARCH("!", CN70)+1, SEARCH("+", CN70)-SEARCH("!", CN70)-1)), Rankings!$A$2:$BK$161, 63, FALSE),0)</f>
        <v>0</v>
      </c>
      <c r="KN70">
        <f>IFERROR(VLOOKUP(_xlfn.NUMBERVALUE(MID(CO70, SEARCH("!", CO70)+1, SEARCH("+", CO70)-SEARCH("!", CO70)-1)), Rankings!$A$2:$BK$161, 63, FALSE),0)</f>
        <v>0</v>
      </c>
      <c r="KO70">
        <f>IFERROR(VLOOKUP(_xlfn.NUMBERVALUE(MID(CP70, SEARCH("!", CP70)+1, SEARCH("+", CP70)-SEARCH("!", CP70)-1)), Rankings!$A$2:$BK$161, 63, FALSE),0)</f>
        <v>0</v>
      </c>
      <c r="KP70">
        <f>IFERROR(VLOOKUP(_xlfn.NUMBERVALUE(MID(CQ70, SEARCH("!", CQ70)+1, SEARCH("+", CQ70)-SEARCH("!", CQ70)-1)), Rankings!$A$2:$BK$161, 63, FALSE),0)</f>
        <v>0</v>
      </c>
      <c r="KQ70">
        <f>IFERROR(VLOOKUP(_xlfn.NUMBERVALUE(MID(CR70, SEARCH("!", CR70)+1, SEARCH("+", CR70)-SEARCH("!", CR70)-1)), Rankings!$A$2:$BK$161, 63, FALSE),0)</f>
        <v>0</v>
      </c>
      <c r="KS70" s="4">
        <f t="shared" si="1951"/>
        <v>163</v>
      </c>
      <c r="KT70" s="4">
        <f t="shared" si="1952"/>
        <v>82</v>
      </c>
      <c r="KU70" s="4">
        <f t="shared" si="1953"/>
        <v>161</v>
      </c>
      <c r="KV70" s="4">
        <f t="shared" si="1954"/>
        <v>0</v>
      </c>
      <c r="KY70" s="4">
        <f t="shared" si="1955"/>
        <v>406</v>
      </c>
      <c r="KZ70" s="4"/>
      <c r="LB70">
        <f t="shared" si="1956"/>
        <v>30</v>
      </c>
      <c r="LC70">
        <f t="shared" si="1957"/>
        <v>32</v>
      </c>
      <c r="LD70">
        <f t="shared" si="1958"/>
        <v>26</v>
      </c>
      <c r="LE70">
        <f t="shared" si="1959"/>
        <v>33</v>
      </c>
      <c r="LF70">
        <f t="shared" si="1960"/>
        <v>63</v>
      </c>
      <c r="LG70">
        <f t="shared" si="1961"/>
        <v>25</v>
      </c>
      <c r="LH70">
        <f t="shared" si="1962"/>
        <v>45</v>
      </c>
      <c r="LI70">
        <f t="shared" si="1963"/>
        <v>37</v>
      </c>
      <c r="LJ70">
        <f t="shared" si="1964"/>
        <v>50</v>
      </c>
      <c r="LK70">
        <f t="shared" si="1965"/>
        <v>12</v>
      </c>
      <c r="LL70">
        <f t="shared" si="1966"/>
        <v>53</v>
      </c>
      <c r="LM70">
        <f t="shared" si="1967"/>
        <v>0</v>
      </c>
      <c r="LN70">
        <f t="shared" si="1968"/>
        <v>0</v>
      </c>
      <c r="LO70">
        <f t="shared" si="1969"/>
        <v>0</v>
      </c>
      <c r="LP70">
        <f t="shared" si="1970"/>
        <v>0</v>
      </c>
      <c r="LQ70">
        <f t="shared" si="1971"/>
        <v>0</v>
      </c>
      <c r="LR70">
        <f t="shared" si="1972"/>
        <v>0</v>
      </c>
      <c r="LS70">
        <f t="shared" si="1973"/>
        <v>0</v>
      </c>
      <c r="LT70">
        <f t="shared" si="1974"/>
        <v>0</v>
      </c>
      <c r="LU70">
        <f t="shared" si="1975"/>
        <v>0</v>
      </c>
      <c r="LV70">
        <f t="shared" si="1976"/>
        <v>0</v>
      </c>
      <c r="LW70">
        <f t="shared" si="1977"/>
        <v>0</v>
      </c>
      <c r="LX70">
        <f t="shared" si="1978"/>
        <v>0</v>
      </c>
      <c r="LY70">
        <f t="shared" si="1979"/>
        <v>0</v>
      </c>
      <c r="LZ70">
        <f t="shared" si="1980"/>
        <v>0</v>
      </c>
      <c r="MA70">
        <f t="shared" si="1981"/>
        <v>0</v>
      </c>
      <c r="MB70">
        <f t="shared" si="1982"/>
        <v>0</v>
      </c>
      <c r="MC70">
        <f t="shared" si="1983"/>
        <v>0</v>
      </c>
      <c r="MD70">
        <f t="shared" si="1984"/>
        <v>0</v>
      </c>
      <c r="ME70">
        <f t="shared" si="1985"/>
        <v>0</v>
      </c>
      <c r="MF70">
        <f t="shared" si="1986"/>
        <v>0</v>
      </c>
      <c r="MG70">
        <f t="shared" si="1987"/>
        <v>0</v>
      </c>
      <c r="MH70">
        <f t="shared" si="1988"/>
        <v>0</v>
      </c>
      <c r="MI70">
        <f t="shared" si="1989"/>
        <v>0</v>
      </c>
      <c r="MJ70">
        <f t="shared" si="1990"/>
        <v>0</v>
      </c>
      <c r="MK70">
        <f t="shared" si="1991"/>
        <v>0</v>
      </c>
      <c r="ML70">
        <f t="shared" si="1992"/>
        <v>0</v>
      </c>
      <c r="MM70">
        <f t="shared" si="1993"/>
        <v>0</v>
      </c>
      <c r="MN70">
        <f t="shared" si="1994"/>
        <v>0</v>
      </c>
      <c r="MO70">
        <f t="shared" si="1995"/>
        <v>0</v>
      </c>
      <c r="MP70">
        <f t="shared" si="1996"/>
        <v>0</v>
      </c>
      <c r="MQ70">
        <f t="shared" si="1997"/>
        <v>0</v>
      </c>
      <c r="MR70">
        <f t="shared" si="1998"/>
        <v>0</v>
      </c>
      <c r="MS70">
        <f t="shared" si="1999"/>
        <v>0</v>
      </c>
      <c r="MT70">
        <f t="shared" si="2000"/>
        <v>0</v>
      </c>
      <c r="MU70">
        <f t="shared" si="2001"/>
        <v>0</v>
      </c>
      <c r="MV70">
        <f t="shared" si="2002"/>
        <v>0</v>
      </c>
      <c r="MW70">
        <f t="shared" si="2003"/>
        <v>0</v>
      </c>
      <c r="MX70">
        <f t="shared" si="2004"/>
        <v>0</v>
      </c>
      <c r="MY70">
        <f t="shared" si="2005"/>
        <v>0</v>
      </c>
      <c r="MZ70">
        <f t="shared" si="2006"/>
        <v>0</v>
      </c>
      <c r="NA70">
        <f t="shared" si="2007"/>
        <v>0</v>
      </c>
      <c r="NB70">
        <f t="shared" si="2008"/>
        <v>0</v>
      </c>
      <c r="NC70">
        <f t="shared" si="2009"/>
        <v>0</v>
      </c>
      <c r="ND70">
        <f t="shared" si="2010"/>
        <v>0</v>
      </c>
      <c r="NE70">
        <f t="shared" si="2011"/>
        <v>0</v>
      </c>
      <c r="NF70">
        <f t="shared" si="2012"/>
        <v>0</v>
      </c>
      <c r="NG70">
        <f t="shared" si="2013"/>
        <v>0</v>
      </c>
      <c r="NH70">
        <f t="shared" si="2014"/>
        <v>0</v>
      </c>
      <c r="NI70">
        <f t="shared" si="2015"/>
        <v>0</v>
      </c>
      <c r="NJ70">
        <f t="shared" si="2016"/>
        <v>0</v>
      </c>
      <c r="NK70">
        <f t="shared" si="2017"/>
        <v>0</v>
      </c>
      <c r="NL70">
        <f t="shared" si="2018"/>
        <v>0</v>
      </c>
      <c r="NM70">
        <f t="shared" si="2019"/>
        <v>0</v>
      </c>
      <c r="NN70">
        <f t="shared" si="2020"/>
        <v>0</v>
      </c>
      <c r="NO70">
        <f t="shared" si="2021"/>
        <v>0</v>
      </c>
      <c r="NP70">
        <f t="shared" si="2022"/>
        <v>0</v>
      </c>
      <c r="NQ70">
        <f t="shared" si="2023"/>
        <v>0</v>
      </c>
      <c r="NR70">
        <f t="shared" si="2024"/>
        <v>0</v>
      </c>
      <c r="NS70">
        <f t="shared" si="2025"/>
        <v>0</v>
      </c>
      <c r="NT70">
        <f t="shared" si="2026"/>
        <v>0</v>
      </c>
      <c r="NU70">
        <f t="shared" si="2027"/>
        <v>0</v>
      </c>
      <c r="NV70">
        <f t="shared" si="2028"/>
        <v>0</v>
      </c>
      <c r="NW70">
        <f t="shared" si="2029"/>
        <v>0</v>
      </c>
      <c r="NX70">
        <f t="shared" si="2030"/>
        <v>0</v>
      </c>
      <c r="NY70">
        <f t="shared" si="2031"/>
        <v>0</v>
      </c>
      <c r="NZ70">
        <f t="shared" si="2032"/>
        <v>0</v>
      </c>
      <c r="OA70">
        <f t="shared" si="2033"/>
        <v>0</v>
      </c>
      <c r="OB70">
        <f t="shared" si="2034"/>
        <v>0</v>
      </c>
      <c r="OC70">
        <f t="shared" si="2035"/>
        <v>0</v>
      </c>
      <c r="OD70">
        <f t="shared" si="2036"/>
        <v>0</v>
      </c>
      <c r="OE70">
        <f t="shared" si="2037"/>
        <v>0</v>
      </c>
      <c r="OF70">
        <f t="shared" si="2038"/>
        <v>0</v>
      </c>
      <c r="OG70">
        <f t="shared" si="2039"/>
        <v>0</v>
      </c>
      <c r="OH70">
        <f t="shared" si="2040"/>
        <v>0</v>
      </c>
      <c r="OJ70" s="4">
        <f t="shared" si="2041"/>
        <v>211</v>
      </c>
      <c r="OK70" s="4">
        <f t="shared" si="2042"/>
        <v>77</v>
      </c>
      <c r="OL70" s="4">
        <f t="shared" si="2043"/>
        <v>155</v>
      </c>
      <c r="OM70" s="4">
        <f t="shared" si="2044"/>
        <v>0</v>
      </c>
      <c r="OP70" s="4">
        <f t="shared" si="2045"/>
        <v>443</v>
      </c>
      <c r="OQ70" s="4"/>
      <c r="OS70">
        <f t="shared" si="2046"/>
        <v>38</v>
      </c>
      <c r="OT70">
        <f t="shared" si="2047"/>
        <v>34</v>
      </c>
      <c r="OU70">
        <f t="shared" si="2048"/>
        <v>31</v>
      </c>
      <c r="OV70">
        <f t="shared" si="2049"/>
        <v>23</v>
      </c>
      <c r="OW70">
        <f t="shared" si="2050"/>
        <v>19</v>
      </c>
      <c r="OX70">
        <f t="shared" si="2051"/>
        <v>68</v>
      </c>
      <c r="OY70">
        <f t="shared" si="2052"/>
        <v>44</v>
      </c>
      <c r="OZ70">
        <f t="shared" si="2053"/>
        <v>33</v>
      </c>
      <c r="PA70">
        <f t="shared" si="2054"/>
        <v>40</v>
      </c>
      <c r="PB70">
        <f t="shared" si="2055"/>
        <v>91</v>
      </c>
      <c r="PC70">
        <f t="shared" si="2056"/>
        <v>22</v>
      </c>
      <c r="PD70">
        <f t="shared" si="2057"/>
        <v>0</v>
      </c>
      <c r="PE70">
        <f t="shared" si="2058"/>
        <v>0</v>
      </c>
      <c r="PF70">
        <f t="shared" si="2059"/>
        <v>0</v>
      </c>
      <c r="PG70">
        <f t="shared" si="2060"/>
        <v>0</v>
      </c>
      <c r="PH70">
        <f t="shared" si="2061"/>
        <v>0</v>
      </c>
      <c r="PI70">
        <f t="shared" si="2062"/>
        <v>0</v>
      </c>
      <c r="PJ70">
        <f t="shared" si="2063"/>
        <v>0</v>
      </c>
      <c r="PK70">
        <f t="shared" si="2064"/>
        <v>0</v>
      </c>
      <c r="PL70">
        <f t="shared" si="2065"/>
        <v>0</v>
      </c>
      <c r="PM70">
        <f t="shared" si="2066"/>
        <v>0</v>
      </c>
      <c r="PN70">
        <f t="shared" si="2067"/>
        <v>0</v>
      </c>
      <c r="PO70">
        <f t="shared" si="2068"/>
        <v>0</v>
      </c>
      <c r="PP70">
        <f t="shared" si="2069"/>
        <v>0</v>
      </c>
      <c r="PQ70">
        <f t="shared" si="2070"/>
        <v>0</v>
      </c>
      <c r="PR70">
        <f t="shared" si="2071"/>
        <v>0</v>
      </c>
      <c r="PS70">
        <f t="shared" si="2072"/>
        <v>0</v>
      </c>
      <c r="PT70">
        <f t="shared" si="2073"/>
        <v>0</v>
      </c>
      <c r="PU70">
        <f t="shared" si="2074"/>
        <v>0</v>
      </c>
      <c r="PV70">
        <f t="shared" si="2075"/>
        <v>0</v>
      </c>
      <c r="PW70">
        <f t="shared" si="2076"/>
        <v>0</v>
      </c>
      <c r="PX70">
        <f t="shared" si="2077"/>
        <v>0</v>
      </c>
      <c r="PY70">
        <f t="shared" si="2078"/>
        <v>0</v>
      </c>
      <c r="PZ70">
        <f t="shared" si="2079"/>
        <v>0</v>
      </c>
      <c r="QA70">
        <f t="shared" si="2080"/>
        <v>0</v>
      </c>
      <c r="QB70">
        <f t="shared" si="2081"/>
        <v>0</v>
      </c>
      <c r="QC70">
        <f t="shared" si="2082"/>
        <v>0</v>
      </c>
      <c r="QD70">
        <f t="shared" si="2083"/>
        <v>0</v>
      </c>
      <c r="QE70">
        <f t="shared" si="2084"/>
        <v>0</v>
      </c>
      <c r="QF70">
        <f t="shared" si="2085"/>
        <v>0</v>
      </c>
      <c r="QG70">
        <f t="shared" si="2086"/>
        <v>0</v>
      </c>
      <c r="QH70">
        <f t="shared" si="2087"/>
        <v>0</v>
      </c>
      <c r="QI70">
        <f t="shared" si="2088"/>
        <v>0</v>
      </c>
      <c r="QJ70">
        <f t="shared" si="2089"/>
        <v>0</v>
      </c>
      <c r="QK70">
        <f t="shared" si="2090"/>
        <v>0</v>
      </c>
      <c r="QL70">
        <f t="shared" si="2091"/>
        <v>0</v>
      </c>
      <c r="QM70">
        <f t="shared" si="2092"/>
        <v>0</v>
      </c>
      <c r="QN70">
        <f t="shared" si="2093"/>
        <v>0</v>
      </c>
      <c r="QO70">
        <f t="shared" si="2094"/>
        <v>0</v>
      </c>
      <c r="QP70">
        <f t="shared" si="2095"/>
        <v>0</v>
      </c>
      <c r="QQ70">
        <f t="shared" si="2096"/>
        <v>0</v>
      </c>
      <c r="QR70">
        <f t="shared" si="2097"/>
        <v>0</v>
      </c>
      <c r="QS70">
        <f t="shared" si="2098"/>
        <v>0</v>
      </c>
      <c r="QT70">
        <f t="shared" si="2099"/>
        <v>0</v>
      </c>
      <c r="QU70">
        <f t="shared" si="2100"/>
        <v>0</v>
      </c>
      <c r="QV70">
        <f t="shared" si="2101"/>
        <v>0</v>
      </c>
      <c r="QW70">
        <f t="shared" si="2102"/>
        <v>0</v>
      </c>
      <c r="QX70">
        <f t="shared" si="2103"/>
        <v>0</v>
      </c>
      <c r="QY70">
        <f t="shared" si="2104"/>
        <v>0</v>
      </c>
      <c r="QZ70">
        <f t="shared" si="2105"/>
        <v>0</v>
      </c>
      <c r="RA70">
        <f t="shared" si="2106"/>
        <v>0</v>
      </c>
      <c r="RB70">
        <f t="shared" si="2107"/>
        <v>0</v>
      </c>
      <c r="RC70">
        <f t="shared" si="2108"/>
        <v>0</v>
      </c>
      <c r="RD70">
        <f t="shared" si="2109"/>
        <v>0</v>
      </c>
      <c r="RE70">
        <f t="shared" si="2110"/>
        <v>0</v>
      </c>
      <c r="RF70">
        <f t="shared" si="2111"/>
        <v>0</v>
      </c>
      <c r="RG70">
        <f t="shared" si="2112"/>
        <v>0</v>
      </c>
      <c r="RH70">
        <f t="shared" si="2113"/>
        <v>0</v>
      </c>
      <c r="RI70">
        <f t="shared" si="2114"/>
        <v>0</v>
      </c>
      <c r="RJ70">
        <f t="shared" si="2115"/>
        <v>0</v>
      </c>
      <c r="RK70">
        <f t="shared" si="2116"/>
        <v>0</v>
      </c>
      <c r="RL70">
        <f t="shared" si="2117"/>
        <v>0</v>
      </c>
      <c r="RM70">
        <f t="shared" si="2118"/>
        <v>0</v>
      </c>
      <c r="RN70">
        <f t="shared" si="2119"/>
        <v>0</v>
      </c>
      <c r="RO70">
        <f t="shared" si="2120"/>
        <v>0</v>
      </c>
      <c r="RP70">
        <f t="shared" si="2121"/>
        <v>0</v>
      </c>
      <c r="RQ70">
        <f t="shared" si="2122"/>
        <v>0</v>
      </c>
      <c r="RR70">
        <f t="shared" si="2123"/>
        <v>0</v>
      </c>
      <c r="RS70">
        <f t="shared" si="2124"/>
        <v>0</v>
      </c>
      <c r="RT70">
        <f t="shared" si="2125"/>
        <v>0</v>
      </c>
      <c r="RU70">
        <f t="shared" si="2126"/>
        <v>0</v>
      </c>
      <c r="RV70">
        <f t="shared" si="2127"/>
        <v>0</v>
      </c>
      <c r="RW70">
        <f t="shared" si="2128"/>
        <v>0</v>
      </c>
      <c r="RX70">
        <f t="shared" si="2129"/>
        <v>0</v>
      </c>
      <c r="RY70">
        <f t="shared" si="2130"/>
        <v>0</v>
      </c>
      <c r="SA70" s="4">
        <f t="shared" si="2131"/>
        <v>18.380000000000003</v>
      </c>
      <c r="SB70" s="4">
        <f t="shared" si="2132"/>
        <v>8.23</v>
      </c>
      <c r="SC70" s="4">
        <f t="shared" si="2133"/>
        <v>16.5</v>
      </c>
      <c r="SD70" s="4">
        <f t="shared" si="2134"/>
        <v>0</v>
      </c>
      <c r="SF70" s="4">
        <f t="shared" si="2135"/>
        <v>43.11</v>
      </c>
      <c r="SI70">
        <f t="shared" si="2136"/>
        <v>3.33</v>
      </c>
      <c r="SJ70">
        <f t="shared" si="2137"/>
        <v>3.5</v>
      </c>
      <c r="SK70">
        <f t="shared" si="2138"/>
        <v>3</v>
      </c>
      <c r="SL70">
        <f t="shared" si="2139"/>
        <v>4</v>
      </c>
      <c r="SM70">
        <f t="shared" si="2140"/>
        <v>5</v>
      </c>
      <c r="SN70">
        <f t="shared" si="2141"/>
        <v>2.88</v>
      </c>
      <c r="SO70">
        <f t="shared" si="2142"/>
        <v>4.0999999999999996</v>
      </c>
      <c r="SP70">
        <f t="shared" si="2143"/>
        <v>4.13</v>
      </c>
      <c r="SQ70">
        <f t="shared" si="2144"/>
        <v>5.67</v>
      </c>
      <c r="SR70">
        <f t="shared" si="2145"/>
        <v>4</v>
      </c>
      <c r="SS70">
        <f t="shared" si="2146"/>
        <v>3.5</v>
      </c>
      <c r="ST70" t="str">
        <f t="shared" si="2147"/>
        <v>0</v>
      </c>
      <c r="SU70" t="str">
        <f t="shared" si="2148"/>
        <v>0</v>
      </c>
      <c r="SV70" t="str">
        <f t="shared" si="2149"/>
        <v>0</v>
      </c>
      <c r="SW70" t="str">
        <f t="shared" si="2150"/>
        <v>0</v>
      </c>
      <c r="SX70" t="str">
        <f t="shared" si="2151"/>
        <v>0</v>
      </c>
      <c r="SY70" t="str">
        <f t="shared" si="2152"/>
        <v>0</v>
      </c>
      <c r="SZ70" t="str">
        <f t="shared" si="2153"/>
        <v>0</v>
      </c>
      <c r="TA70" t="str">
        <f t="shared" si="2154"/>
        <v>0</v>
      </c>
      <c r="TB70" t="str">
        <f t="shared" si="2155"/>
        <v>0</v>
      </c>
      <c r="TC70" t="str">
        <f t="shared" si="2156"/>
        <v>0</v>
      </c>
      <c r="TD70" t="str">
        <f t="shared" si="2157"/>
        <v>0</v>
      </c>
      <c r="TE70" t="str">
        <f t="shared" si="2158"/>
        <v>0</v>
      </c>
      <c r="TF70" t="str">
        <f t="shared" si="2159"/>
        <v>0</v>
      </c>
      <c r="TG70" t="str">
        <f t="shared" si="2160"/>
        <v>0</v>
      </c>
      <c r="TH70" t="str">
        <f t="shared" si="2161"/>
        <v>0</v>
      </c>
      <c r="TI70" t="str">
        <f t="shared" si="2162"/>
        <v>0</v>
      </c>
      <c r="TJ70" t="str">
        <f t="shared" si="2163"/>
        <v>0</v>
      </c>
      <c r="TK70" t="str">
        <f t="shared" si="2164"/>
        <v>0</v>
      </c>
      <c r="TL70" t="str">
        <f t="shared" si="2165"/>
        <v>0</v>
      </c>
      <c r="TM70" t="str">
        <f t="shared" si="2166"/>
        <v>0</v>
      </c>
      <c r="TN70" t="str">
        <f t="shared" si="2167"/>
        <v>0</v>
      </c>
      <c r="TO70" t="str">
        <f t="shared" si="2168"/>
        <v>0</v>
      </c>
      <c r="TP70" t="str">
        <f t="shared" si="2169"/>
        <v>0</v>
      </c>
      <c r="TQ70" t="str">
        <f t="shared" si="2170"/>
        <v>0</v>
      </c>
      <c r="TR70" t="str">
        <f t="shared" si="2171"/>
        <v>0</v>
      </c>
      <c r="TS70" t="str">
        <f t="shared" si="2172"/>
        <v>0</v>
      </c>
      <c r="TT70" t="str">
        <f t="shared" si="2173"/>
        <v>0</v>
      </c>
      <c r="TU70" t="str">
        <f t="shared" si="2174"/>
        <v>0</v>
      </c>
      <c r="TV70" t="str">
        <f t="shared" si="2175"/>
        <v>0</v>
      </c>
      <c r="TW70" t="str">
        <f t="shared" si="2176"/>
        <v>0</v>
      </c>
      <c r="TX70" t="str">
        <f t="shared" si="2177"/>
        <v>0</v>
      </c>
      <c r="TY70" t="str">
        <f t="shared" si="2178"/>
        <v>0</v>
      </c>
      <c r="TZ70" t="str">
        <f t="shared" si="2179"/>
        <v>0</v>
      </c>
      <c r="UA70" t="str">
        <f t="shared" si="2180"/>
        <v>0</v>
      </c>
      <c r="UB70" t="str">
        <f t="shared" si="2181"/>
        <v>0</v>
      </c>
      <c r="UC70" t="str">
        <f t="shared" si="2182"/>
        <v>0</v>
      </c>
      <c r="UD70" t="str">
        <f t="shared" si="2183"/>
        <v>0</v>
      </c>
      <c r="UE70" t="str">
        <f t="shared" si="2184"/>
        <v>0</v>
      </c>
      <c r="UF70" t="str">
        <f t="shared" si="2185"/>
        <v>0</v>
      </c>
      <c r="UG70" t="str">
        <f t="shared" si="2186"/>
        <v>0</v>
      </c>
      <c r="UH70" t="str">
        <f t="shared" si="2187"/>
        <v>0</v>
      </c>
      <c r="UI70" t="str">
        <f t="shared" si="2188"/>
        <v>0</v>
      </c>
      <c r="UJ70" t="str">
        <f t="shared" si="2189"/>
        <v>0</v>
      </c>
      <c r="UK70" t="str">
        <f t="shared" si="2190"/>
        <v>0</v>
      </c>
      <c r="UL70" t="str">
        <f t="shared" si="2191"/>
        <v>0</v>
      </c>
      <c r="UM70" t="str">
        <f t="shared" si="2192"/>
        <v>0</v>
      </c>
      <c r="UN70" t="str">
        <f t="shared" si="2193"/>
        <v>0</v>
      </c>
      <c r="UO70" t="str">
        <f t="shared" si="2194"/>
        <v>0</v>
      </c>
      <c r="UP70" t="str">
        <f t="shared" si="2195"/>
        <v>0</v>
      </c>
      <c r="UQ70" t="str">
        <f t="shared" si="2196"/>
        <v>0</v>
      </c>
      <c r="UR70" t="str">
        <f t="shared" si="2197"/>
        <v>0</v>
      </c>
      <c r="US70" t="str">
        <f t="shared" si="2198"/>
        <v>0</v>
      </c>
      <c r="UT70" t="str">
        <f t="shared" si="2199"/>
        <v>0</v>
      </c>
      <c r="UU70" t="str">
        <f t="shared" si="2200"/>
        <v>0</v>
      </c>
      <c r="UV70" t="str">
        <f t="shared" si="2201"/>
        <v>0</v>
      </c>
      <c r="UW70" t="str">
        <f t="shared" si="2202"/>
        <v>0</v>
      </c>
      <c r="UX70" t="str">
        <f t="shared" si="2203"/>
        <v>0</v>
      </c>
      <c r="UY70" t="str">
        <f t="shared" si="2204"/>
        <v>0</v>
      </c>
      <c r="UZ70" t="str">
        <f t="shared" si="2205"/>
        <v>0</v>
      </c>
      <c r="VA70" t="str">
        <f t="shared" si="2206"/>
        <v>0</v>
      </c>
      <c r="VB70" t="str">
        <f t="shared" si="2207"/>
        <v>0</v>
      </c>
      <c r="VC70" t="str">
        <f t="shared" si="2208"/>
        <v>0</v>
      </c>
      <c r="VD70" t="str">
        <f t="shared" si="2209"/>
        <v>0</v>
      </c>
      <c r="VE70" t="str">
        <f t="shared" si="2210"/>
        <v>0</v>
      </c>
      <c r="VF70" t="str">
        <f t="shared" si="2211"/>
        <v>0</v>
      </c>
      <c r="VG70" t="str">
        <f t="shared" si="2212"/>
        <v>0</v>
      </c>
      <c r="VH70" t="str">
        <f t="shared" si="2213"/>
        <v>0</v>
      </c>
      <c r="VI70" t="str">
        <f t="shared" si="2214"/>
        <v>0</v>
      </c>
      <c r="VJ70" t="str">
        <f t="shared" si="2215"/>
        <v>0</v>
      </c>
      <c r="VK70" t="str">
        <f t="shared" si="2216"/>
        <v>0</v>
      </c>
      <c r="VL70" t="str">
        <f t="shared" si="2217"/>
        <v>0</v>
      </c>
      <c r="VM70" t="str">
        <f t="shared" si="2218"/>
        <v>0</v>
      </c>
      <c r="VN70" t="str">
        <f t="shared" si="2219"/>
        <v>0</v>
      </c>
      <c r="VO70" t="str">
        <f t="shared" si="2220"/>
        <v>0</v>
      </c>
      <c r="VQ70" s="4">
        <f t="shared" si="2221"/>
        <v>-3.2699999999999996</v>
      </c>
      <c r="VR70" s="4">
        <f t="shared" si="2222"/>
        <v>-6.9600000000000009</v>
      </c>
      <c r="VS70" s="4">
        <f t="shared" si="2223"/>
        <v>-21.910000000000004</v>
      </c>
      <c r="VT70" s="4">
        <f t="shared" si="2224"/>
        <v>0</v>
      </c>
      <c r="VV70" s="4">
        <f t="shared" si="2225"/>
        <v>-32.14</v>
      </c>
      <c r="VY70">
        <f t="shared" si="2226"/>
        <v>8.08</v>
      </c>
      <c r="VZ70">
        <f t="shared" si="2227"/>
        <v>-0.27</v>
      </c>
      <c r="WA70">
        <f t="shared" si="2228"/>
        <v>-9.19</v>
      </c>
      <c r="WB70">
        <f t="shared" si="2229"/>
        <v>0.66</v>
      </c>
      <c r="WC70">
        <f t="shared" si="2230"/>
        <v>8.9499999999999993</v>
      </c>
      <c r="WD70">
        <f t="shared" si="2231"/>
        <v>-17.89</v>
      </c>
      <c r="WE70">
        <f t="shared" si="2232"/>
        <v>-0.23</v>
      </c>
      <c r="WF70">
        <f t="shared" si="2233"/>
        <v>-6.73</v>
      </c>
      <c r="WG70">
        <f t="shared" si="2234"/>
        <v>16</v>
      </c>
      <c r="WH70">
        <f t="shared" si="2235"/>
        <v>-21.3</v>
      </c>
      <c r="WI70">
        <f t="shared" si="2236"/>
        <v>-10.220000000000001</v>
      </c>
      <c r="WJ70">
        <f t="shared" si="2237"/>
        <v>0</v>
      </c>
      <c r="WK70">
        <f t="shared" si="2238"/>
        <v>0</v>
      </c>
      <c r="WL70">
        <f t="shared" si="2239"/>
        <v>0</v>
      </c>
      <c r="WM70">
        <f t="shared" si="2240"/>
        <v>0</v>
      </c>
      <c r="WN70">
        <f t="shared" si="2241"/>
        <v>0</v>
      </c>
      <c r="WO70">
        <f t="shared" si="2242"/>
        <v>0</v>
      </c>
      <c r="WP70">
        <f t="shared" si="2243"/>
        <v>0</v>
      </c>
      <c r="WQ70">
        <f t="shared" si="2244"/>
        <v>0</v>
      </c>
      <c r="WR70">
        <f t="shared" si="2245"/>
        <v>0</v>
      </c>
      <c r="WS70">
        <f t="shared" si="2246"/>
        <v>0</v>
      </c>
      <c r="WT70">
        <f t="shared" si="2247"/>
        <v>0</v>
      </c>
      <c r="WU70">
        <f t="shared" si="2248"/>
        <v>0</v>
      </c>
      <c r="WV70">
        <f t="shared" si="2249"/>
        <v>0</v>
      </c>
      <c r="WW70">
        <f t="shared" si="2250"/>
        <v>0</v>
      </c>
      <c r="WX70">
        <f t="shared" si="2251"/>
        <v>0</v>
      </c>
      <c r="WY70">
        <f t="shared" si="2252"/>
        <v>0</v>
      </c>
      <c r="WZ70">
        <f t="shared" si="2253"/>
        <v>0</v>
      </c>
      <c r="XA70">
        <f t="shared" si="2254"/>
        <v>0</v>
      </c>
      <c r="XB70">
        <f t="shared" si="2255"/>
        <v>0</v>
      </c>
      <c r="XC70">
        <f t="shared" si="2256"/>
        <v>0</v>
      </c>
      <c r="XD70">
        <f t="shared" si="2257"/>
        <v>0</v>
      </c>
      <c r="XE70">
        <f t="shared" si="2258"/>
        <v>0</v>
      </c>
      <c r="XF70">
        <f t="shared" si="2259"/>
        <v>0</v>
      </c>
      <c r="XG70">
        <f t="shared" si="2260"/>
        <v>0</v>
      </c>
      <c r="XH70">
        <f t="shared" si="2261"/>
        <v>0</v>
      </c>
      <c r="XI70">
        <f t="shared" si="2262"/>
        <v>0</v>
      </c>
      <c r="XJ70">
        <f t="shared" si="2263"/>
        <v>0</v>
      </c>
      <c r="XK70">
        <f t="shared" si="2264"/>
        <v>0</v>
      </c>
      <c r="XL70">
        <f t="shared" si="2265"/>
        <v>0</v>
      </c>
      <c r="XM70">
        <f t="shared" si="2266"/>
        <v>0</v>
      </c>
      <c r="XN70">
        <f t="shared" si="2267"/>
        <v>0</v>
      </c>
      <c r="XO70">
        <f t="shared" si="2268"/>
        <v>0</v>
      </c>
      <c r="XP70">
        <f t="shared" si="2269"/>
        <v>0</v>
      </c>
      <c r="XQ70">
        <f t="shared" si="2270"/>
        <v>0</v>
      </c>
      <c r="XR70">
        <f t="shared" si="2271"/>
        <v>0</v>
      </c>
      <c r="XS70">
        <f t="shared" si="2272"/>
        <v>0</v>
      </c>
      <c r="XT70">
        <f t="shared" si="2273"/>
        <v>0</v>
      </c>
      <c r="XU70">
        <f t="shared" si="2274"/>
        <v>0</v>
      </c>
      <c r="XV70">
        <f t="shared" si="2275"/>
        <v>0</v>
      </c>
      <c r="XW70">
        <f t="shared" si="2276"/>
        <v>0</v>
      </c>
      <c r="XX70">
        <f t="shared" si="2277"/>
        <v>0</v>
      </c>
      <c r="XY70">
        <f t="shared" si="2278"/>
        <v>0</v>
      </c>
      <c r="XZ70">
        <f t="shared" si="2279"/>
        <v>0</v>
      </c>
      <c r="YA70">
        <f t="shared" si="2280"/>
        <v>0</v>
      </c>
      <c r="YB70">
        <f t="shared" si="2281"/>
        <v>0</v>
      </c>
      <c r="YC70">
        <f t="shared" si="2282"/>
        <v>0</v>
      </c>
      <c r="YD70">
        <f t="shared" si="2283"/>
        <v>0</v>
      </c>
      <c r="YE70">
        <f t="shared" si="2284"/>
        <v>0</v>
      </c>
      <c r="YF70">
        <f t="shared" si="2285"/>
        <v>0</v>
      </c>
      <c r="YG70">
        <f t="shared" si="2286"/>
        <v>0</v>
      </c>
      <c r="YH70">
        <f t="shared" si="2287"/>
        <v>0</v>
      </c>
      <c r="YI70">
        <f t="shared" si="2288"/>
        <v>0</v>
      </c>
      <c r="YJ70">
        <f t="shared" si="2289"/>
        <v>0</v>
      </c>
      <c r="YK70">
        <f t="shared" si="2290"/>
        <v>0</v>
      </c>
      <c r="YL70">
        <f t="shared" si="2291"/>
        <v>0</v>
      </c>
      <c r="YM70">
        <f t="shared" si="2292"/>
        <v>0</v>
      </c>
      <c r="YN70">
        <f t="shared" si="2293"/>
        <v>0</v>
      </c>
      <c r="YO70">
        <f t="shared" si="2294"/>
        <v>0</v>
      </c>
      <c r="YP70">
        <f t="shared" si="2295"/>
        <v>0</v>
      </c>
      <c r="YQ70">
        <f t="shared" si="2296"/>
        <v>0</v>
      </c>
      <c r="YR70">
        <f t="shared" si="2297"/>
        <v>0</v>
      </c>
      <c r="YS70">
        <f t="shared" si="2298"/>
        <v>0</v>
      </c>
      <c r="YT70">
        <f t="shared" si="2299"/>
        <v>0</v>
      </c>
      <c r="YU70">
        <f t="shared" si="2300"/>
        <v>0</v>
      </c>
      <c r="YV70">
        <f t="shared" si="2301"/>
        <v>0</v>
      </c>
      <c r="YW70">
        <f t="shared" si="2302"/>
        <v>0</v>
      </c>
      <c r="YX70">
        <f t="shared" si="2303"/>
        <v>0</v>
      </c>
      <c r="YY70">
        <f t="shared" si="2304"/>
        <v>0</v>
      </c>
      <c r="YZ70">
        <f t="shared" si="2305"/>
        <v>0</v>
      </c>
      <c r="ZA70">
        <f t="shared" si="2306"/>
        <v>0</v>
      </c>
      <c r="ZB70">
        <f t="shared" si="2307"/>
        <v>0</v>
      </c>
      <c r="ZC70">
        <f t="shared" si="2308"/>
        <v>0</v>
      </c>
      <c r="ZD70">
        <f t="shared" si="2309"/>
        <v>0</v>
      </c>
      <c r="ZE70">
        <f t="shared" si="2310"/>
        <v>0</v>
      </c>
      <c r="ZG70" s="4">
        <f t="shared" si="2311"/>
        <v>322</v>
      </c>
      <c r="ZH70" s="4">
        <f t="shared" si="2312"/>
        <v>129</v>
      </c>
      <c r="ZI70" s="4">
        <f t="shared" si="2313"/>
        <v>274</v>
      </c>
      <c r="ZJ70" s="4">
        <f t="shared" si="2314"/>
        <v>0</v>
      </c>
      <c r="ZL70" s="4">
        <f t="shared" si="2315"/>
        <v>725</v>
      </c>
      <c r="ZO70">
        <f t="shared" si="2316"/>
        <v>53</v>
      </c>
      <c r="ZP70">
        <f t="shared" si="2317"/>
        <v>70</v>
      </c>
      <c r="ZQ70">
        <f t="shared" si="2318"/>
        <v>83</v>
      </c>
      <c r="ZR70">
        <f t="shared" si="2319"/>
        <v>56</v>
      </c>
      <c r="ZS70">
        <f t="shared" si="2320"/>
        <v>49</v>
      </c>
      <c r="ZT70">
        <f t="shared" si="2321"/>
        <v>80</v>
      </c>
      <c r="ZU70">
        <f t="shared" si="2322"/>
        <v>58</v>
      </c>
      <c r="ZV70">
        <f t="shared" si="2323"/>
        <v>71</v>
      </c>
      <c r="ZW70">
        <f t="shared" si="2324"/>
        <v>36</v>
      </c>
      <c r="ZX70">
        <f t="shared" si="2325"/>
        <v>77</v>
      </c>
      <c r="ZY70">
        <f t="shared" si="2326"/>
        <v>92</v>
      </c>
      <c r="ZZ70">
        <f t="shared" si="2327"/>
        <v>0</v>
      </c>
      <c r="AAA70">
        <f t="shared" si="2328"/>
        <v>0</v>
      </c>
      <c r="AAB70">
        <f t="shared" si="2329"/>
        <v>0</v>
      </c>
      <c r="AAC70">
        <f t="shared" si="2330"/>
        <v>0</v>
      </c>
      <c r="AAD70">
        <f t="shared" si="2331"/>
        <v>0</v>
      </c>
      <c r="AAE70">
        <f t="shared" si="2332"/>
        <v>0</v>
      </c>
      <c r="AAF70">
        <f t="shared" si="2333"/>
        <v>0</v>
      </c>
      <c r="AAG70">
        <f t="shared" si="2334"/>
        <v>0</v>
      </c>
      <c r="AAH70">
        <f t="shared" si="2335"/>
        <v>0</v>
      </c>
      <c r="AAI70">
        <f t="shared" si="2336"/>
        <v>0</v>
      </c>
      <c r="AAJ70">
        <f t="shared" si="2337"/>
        <v>0</v>
      </c>
      <c r="AAK70">
        <f t="shared" si="2338"/>
        <v>0</v>
      </c>
      <c r="AAL70">
        <f t="shared" si="2339"/>
        <v>0</v>
      </c>
      <c r="AAM70">
        <f t="shared" si="2340"/>
        <v>0</v>
      </c>
      <c r="AAN70">
        <f t="shared" si="2341"/>
        <v>0</v>
      </c>
      <c r="AAO70">
        <f t="shared" si="2342"/>
        <v>0</v>
      </c>
      <c r="AAP70">
        <f t="shared" si="2343"/>
        <v>0</v>
      </c>
      <c r="AAQ70">
        <f t="shared" si="2344"/>
        <v>0</v>
      </c>
      <c r="AAR70">
        <f t="shared" si="2345"/>
        <v>0</v>
      </c>
      <c r="AAS70">
        <f t="shared" si="2346"/>
        <v>0</v>
      </c>
      <c r="AAT70">
        <f t="shared" si="2347"/>
        <v>0</v>
      </c>
      <c r="AAU70">
        <f t="shared" si="2348"/>
        <v>0</v>
      </c>
      <c r="AAV70">
        <f t="shared" si="2349"/>
        <v>0</v>
      </c>
      <c r="AAW70">
        <f t="shared" si="2350"/>
        <v>0</v>
      </c>
      <c r="AAX70">
        <f t="shared" si="2351"/>
        <v>0</v>
      </c>
      <c r="AAY70">
        <f t="shared" si="2352"/>
        <v>0</v>
      </c>
      <c r="AAZ70">
        <f t="shared" si="2353"/>
        <v>0</v>
      </c>
      <c r="ABA70">
        <f t="shared" si="2354"/>
        <v>0</v>
      </c>
      <c r="ABB70">
        <f t="shared" si="2355"/>
        <v>0</v>
      </c>
      <c r="ABC70">
        <f t="shared" si="2356"/>
        <v>0</v>
      </c>
      <c r="ABD70">
        <f t="shared" si="2357"/>
        <v>0</v>
      </c>
      <c r="ABE70">
        <f t="shared" si="2358"/>
        <v>0</v>
      </c>
      <c r="ABF70">
        <f t="shared" si="2359"/>
        <v>0</v>
      </c>
      <c r="ABG70">
        <f t="shared" si="2360"/>
        <v>0</v>
      </c>
      <c r="ABH70">
        <f t="shared" si="2361"/>
        <v>0</v>
      </c>
      <c r="ABI70">
        <f t="shared" si="2362"/>
        <v>0</v>
      </c>
      <c r="ABJ70">
        <f t="shared" si="2363"/>
        <v>0</v>
      </c>
      <c r="ABK70">
        <f t="shared" si="2364"/>
        <v>0</v>
      </c>
      <c r="ABL70">
        <f t="shared" si="2365"/>
        <v>0</v>
      </c>
      <c r="ABM70">
        <f t="shared" si="2366"/>
        <v>0</v>
      </c>
      <c r="ABN70">
        <f t="shared" si="2367"/>
        <v>0</v>
      </c>
      <c r="ABO70">
        <f t="shared" si="2368"/>
        <v>0</v>
      </c>
      <c r="ABP70">
        <f t="shared" si="2369"/>
        <v>0</v>
      </c>
      <c r="ABQ70">
        <f t="shared" si="2370"/>
        <v>0</v>
      </c>
      <c r="ABR70">
        <f t="shared" si="2371"/>
        <v>0</v>
      </c>
      <c r="ABS70">
        <f t="shared" si="2372"/>
        <v>0</v>
      </c>
      <c r="ABT70">
        <f t="shared" si="2373"/>
        <v>0</v>
      </c>
      <c r="ABU70">
        <f t="shared" si="2374"/>
        <v>0</v>
      </c>
      <c r="ABV70">
        <f t="shared" si="2375"/>
        <v>0</v>
      </c>
      <c r="ABW70">
        <f t="shared" si="2376"/>
        <v>0</v>
      </c>
      <c r="ABX70">
        <f t="shared" si="2377"/>
        <v>0</v>
      </c>
      <c r="ABY70">
        <f t="shared" si="2378"/>
        <v>0</v>
      </c>
      <c r="ABZ70">
        <f t="shared" si="2379"/>
        <v>0</v>
      </c>
      <c r="ACA70">
        <f t="shared" si="2380"/>
        <v>0</v>
      </c>
      <c r="ACB70">
        <f t="shared" si="2381"/>
        <v>0</v>
      </c>
      <c r="ACC70">
        <f t="shared" si="2382"/>
        <v>0</v>
      </c>
      <c r="ACD70">
        <f t="shared" si="2383"/>
        <v>0</v>
      </c>
      <c r="ACE70">
        <f t="shared" si="2384"/>
        <v>0</v>
      </c>
      <c r="ACF70">
        <f t="shared" si="2385"/>
        <v>0</v>
      </c>
      <c r="ACG70">
        <f t="shared" si="2386"/>
        <v>0</v>
      </c>
      <c r="ACH70">
        <f t="shared" si="2387"/>
        <v>0</v>
      </c>
      <c r="ACI70">
        <f t="shared" si="2388"/>
        <v>0</v>
      </c>
      <c r="ACJ70">
        <f t="shared" si="2389"/>
        <v>0</v>
      </c>
      <c r="ACK70">
        <f t="shared" si="2390"/>
        <v>0</v>
      </c>
      <c r="ACL70">
        <f t="shared" si="2391"/>
        <v>0</v>
      </c>
      <c r="ACM70">
        <f t="shared" si="2392"/>
        <v>0</v>
      </c>
      <c r="ACN70">
        <f t="shared" si="2393"/>
        <v>0</v>
      </c>
      <c r="ACO70">
        <f t="shared" si="2394"/>
        <v>0</v>
      </c>
      <c r="ACP70">
        <f t="shared" si="2395"/>
        <v>0</v>
      </c>
      <c r="ACQ70">
        <f t="shared" si="2396"/>
        <v>0</v>
      </c>
      <c r="ACR70">
        <f t="shared" si="2397"/>
        <v>0</v>
      </c>
      <c r="ACS70">
        <f t="shared" si="2398"/>
        <v>0</v>
      </c>
      <c r="ACT70">
        <f t="shared" si="2399"/>
        <v>0</v>
      </c>
      <c r="ACU70">
        <f t="shared" si="2400"/>
        <v>0</v>
      </c>
      <c r="ACW70" s="4">
        <f t="shared" si="2401"/>
        <v>151</v>
      </c>
      <c r="ACX70" s="4">
        <f t="shared" si="2402"/>
        <v>91.7</v>
      </c>
      <c r="ACY70" s="4">
        <f t="shared" si="2403"/>
        <v>387.70000000000005</v>
      </c>
      <c r="ACZ70" s="4">
        <f t="shared" si="2404"/>
        <v>0</v>
      </c>
      <c r="ADA70" s="88">
        <f t="shared" si="2405"/>
        <v>6.7712628068920795</v>
      </c>
      <c r="ADB70" s="4">
        <f t="shared" si="2406"/>
        <v>630.40000000000009</v>
      </c>
      <c r="ADC70" s="5">
        <f t="shared" si="2407"/>
        <v>5.4954526656136347</v>
      </c>
      <c r="ADD70" s="5">
        <f t="shared" si="2408"/>
        <v>9.8450495173970562</v>
      </c>
      <c r="ADE70">
        <f t="shared" si="2409"/>
        <v>21.6</v>
      </c>
      <c r="ADF70">
        <f t="shared" si="2410"/>
        <v>25.9</v>
      </c>
      <c r="ADG70">
        <f t="shared" si="2411"/>
        <v>32.700000000000003</v>
      </c>
      <c r="ADH70">
        <f t="shared" si="2412"/>
        <v>70.400000000000006</v>
      </c>
      <c r="ADI70">
        <f t="shared" si="2413"/>
        <v>139.19999999999999</v>
      </c>
      <c r="ADJ70">
        <f t="shared" si="2414"/>
        <v>13.4</v>
      </c>
      <c r="ADK70">
        <f t="shared" si="2415"/>
        <v>26.2</v>
      </c>
      <c r="ADL70">
        <f t="shared" si="2416"/>
        <v>65.5</v>
      </c>
      <c r="ADM70">
        <f t="shared" si="2417"/>
        <v>57.4</v>
      </c>
      <c r="ADN70">
        <f t="shared" si="2418"/>
        <v>5.3</v>
      </c>
      <c r="ADO70">
        <f t="shared" si="2419"/>
        <v>172.8</v>
      </c>
      <c r="ADP70">
        <f t="shared" si="2420"/>
        <v>0</v>
      </c>
      <c r="ADQ70">
        <f t="shared" si="2421"/>
        <v>0</v>
      </c>
      <c r="ADR70">
        <f t="shared" si="2422"/>
        <v>0</v>
      </c>
      <c r="ADS70">
        <f t="shared" si="2423"/>
        <v>0</v>
      </c>
      <c r="ADT70">
        <f t="shared" si="2424"/>
        <v>0</v>
      </c>
      <c r="ADU70">
        <f t="shared" si="2425"/>
        <v>0</v>
      </c>
      <c r="ADV70">
        <f t="shared" si="2426"/>
        <v>0</v>
      </c>
      <c r="ADW70">
        <f t="shared" si="2427"/>
        <v>0</v>
      </c>
      <c r="ADX70">
        <f t="shared" si="2428"/>
        <v>0</v>
      </c>
      <c r="ADY70">
        <f t="shared" si="2429"/>
        <v>0</v>
      </c>
      <c r="ADZ70">
        <f t="shared" si="2430"/>
        <v>0</v>
      </c>
      <c r="AEA70">
        <f t="shared" si="2431"/>
        <v>0</v>
      </c>
      <c r="AEB70">
        <f t="shared" si="2432"/>
        <v>0</v>
      </c>
      <c r="AEC70">
        <f t="shared" si="2433"/>
        <v>0</v>
      </c>
      <c r="AED70">
        <f t="shared" si="2434"/>
        <v>0</v>
      </c>
      <c r="AEE70">
        <f t="shared" si="2435"/>
        <v>0</v>
      </c>
      <c r="AEF70">
        <f t="shared" si="2436"/>
        <v>0</v>
      </c>
      <c r="AEG70">
        <f t="shared" si="2437"/>
        <v>0</v>
      </c>
      <c r="AEH70">
        <f t="shared" si="2438"/>
        <v>0</v>
      </c>
      <c r="AEI70">
        <f t="shared" si="2439"/>
        <v>0</v>
      </c>
      <c r="AEJ70">
        <f t="shared" si="2440"/>
        <v>0</v>
      </c>
      <c r="AEK70">
        <f t="shared" si="2441"/>
        <v>0</v>
      </c>
      <c r="AEL70">
        <f t="shared" si="2442"/>
        <v>0</v>
      </c>
      <c r="AEM70">
        <f t="shared" si="2443"/>
        <v>0</v>
      </c>
      <c r="AEN70">
        <f t="shared" si="2444"/>
        <v>0</v>
      </c>
      <c r="AEO70">
        <f t="shared" si="2445"/>
        <v>0</v>
      </c>
      <c r="AEP70">
        <f t="shared" si="2446"/>
        <v>0</v>
      </c>
      <c r="AEQ70">
        <f t="shared" si="2447"/>
        <v>0</v>
      </c>
      <c r="AER70">
        <f t="shared" si="2448"/>
        <v>0</v>
      </c>
      <c r="AES70">
        <f t="shared" si="2449"/>
        <v>0</v>
      </c>
      <c r="AET70">
        <f t="shared" si="2450"/>
        <v>0</v>
      </c>
      <c r="AEU70">
        <f t="shared" si="2451"/>
        <v>0</v>
      </c>
      <c r="AEV70">
        <f t="shared" si="2452"/>
        <v>0</v>
      </c>
      <c r="AEW70">
        <f t="shared" si="2453"/>
        <v>0</v>
      </c>
      <c r="AEX70">
        <f t="shared" si="2454"/>
        <v>0</v>
      </c>
      <c r="AEY70">
        <f t="shared" si="2455"/>
        <v>0</v>
      </c>
      <c r="AEZ70">
        <f t="shared" si="2456"/>
        <v>0</v>
      </c>
      <c r="AFA70">
        <f t="shared" si="2457"/>
        <v>0</v>
      </c>
      <c r="AFB70">
        <f t="shared" si="2458"/>
        <v>0</v>
      </c>
      <c r="AFC70">
        <f t="shared" si="2459"/>
        <v>0</v>
      </c>
      <c r="AFD70">
        <f t="shared" si="2460"/>
        <v>0</v>
      </c>
      <c r="AFE70">
        <f t="shared" si="2461"/>
        <v>0</v>
      </c>
      <c r="AFF70">
        <f t="shared" si="2462"/>
        <v>0</v>
      </c>
      <c r="AFG70">
        <f t="shared" si="2463"/>
        <v>0</v>
      </c>
      <c r="AFH70">
        <f t="shared" si="2464"/>
        <v>0</v>
      </c>
      <c r="AFI70">
        <f t="shared" si="2465"/>
        <v>0</v>
      </c>
      <c r="AFJ70">
        <f t="shared" si="2466"/>
        <v>0</v>
      </c>
      <c r="AFK70">
        <f t="shared" si="2467"/>
        <v>0</v>
      </c>
      <c r="AFL70">
        <f t="shared" si="2468"/>
        <v>0</v>
      </c>
      <c r="AFM70">
        <f t="shared" si="2469"/>
        <v>0</v>
      </c>
      <c r="AFN70">
        <f t="shared" si="2470"/>
        <v>0</v>
      </c>
      <c r="AFO70">
        <f t="shared" si="2471"/>
        <v>0</v>
      </c>
      <c r="AFP70">
        <f t="shared" si="2472"/>
        <v>0</v>
      </c>
      <c r="AFQ70">
        <f t="shared" si="2473"/>
        <v>0</v>
      </c>
      <c r="AFR70">
        <f t="shared" si="2474"/>
        <v>0</v>
      </c>
      <c r="AFS70">
        <f t="shared" si="2475"/>
        <v>0</v>
      </c>
      <c r="AFT70">
        <f t="shared" si="2476"/>
        <v>0</v>
      </c>
      <c r="AFU70">
        <f t="shared" si="2477"/>
        <v>0</v>
      </c>
      <c r="AFV70">
        <f t="shared" si="2478"/>
        <v>0</v>
      </c>
      <c r="AFW70">
        <f t="shared" si="2479"/>
        <v>0</v>
      </c>
      <c r="AFX70">
        <f t="shared" si="2480"/>
        <v>0</v>
      </c>
      <c r="AFY70">
        <f t="shared" si="2481"/>
        <v>0</v>
      </c>
      <c r="AFZ70">
        <f t="shared" si="2482"/>
        <v>0</v>
      </c>
      <c r="AGA70">
        <f t="shared" si="2483"/>
        <v>0</v>
      </c>
      <c r="AGB70">
        <f t="shared" si="2484"/>
        <v>0</v>
      </c>
      <c r="AGC70">
        <f t="shared" si="2485"/>
        <v>0</v>
      </c>
      <c r="AGD70">
        <f t="shared" si="2486"/>
        <v>0</v>
      </c>
      <c r="AGE70">
        <f t="shared" si="2487"/>
        <v>0</v>
      </c>
      <c r="AGF70">
        <f t="shared" si="2488"/>
        <v>0</v>
      </c>
      <c r="AGG70">
        <f t="shared" si="2489"/>
        <v>0</v>
      </c>
      <c r="AGH70">
        <f t="shared" si="2490"/>
        <v>0</v>
      </c>
      <c r="AGI70">
        <f t="shared" si="2491"/>
        <v>0</v>
      </c>
      <c r="AGJ70">
        <f t="shared" si="2492"/>
        <v>0</v>
      </c>
      <c r="AGK70">
        <f t="shared" si="2493"/>
        <v>0</v>
      </c>
      <c r="AGM70" s="88">
        <f t="shared" si="2494"/>
        <v>80</v>
      </c>
      <c r="AGN70" s="88">
        <v>80</v>
      </c>
      <c r="AGO70">
        <v>3</v>
      </c>
      <c r="AGP70">
        <f t="shared" si="2495"/>
        <v>3</v>
      </c>
      <c r="AGQ70">
        <f t="shared" si="2496"/>
        <v>3</v>
      </c>
      <c r="AGR70">
        <f t="shared" si="2497"/>
        <v>3</v>
      </c>
      <c r="AGS70">
        <f t="shared" si="2498"/>
        <v>9</v>
      </c>
      <c r="AGT70">
        <f t="shared" si="2499"/>
        <v>9</v>
      </c>
      <c r="AGU70">
        <f t="shared" si="2500"/>
        <v>3</v>
      </c>
      <c r="AGV70">
        <f t="shared" si="2501"/>
        <v>7</v>
      </c>
      <c r="AGW70">
        <f t="shared" si="2502"/>
        <v>6</v>
      </c>
      <c r="AGX70">
        <f t="shared" si="2503"/>
        <v>3</v>
      </c>
      <c r="AGY70">
        <f t="shared" si="2504"/>
        <v>3</v>
      </c>
      <c r="AGZ70">
        <f t="shared" si="2505"/>
        <v>3</v>
      </c>
      <c r="AHA70">
        <f t="shared" si="2506"/>
        <v>0</v>
      </c>
      <c r="AHB70">
        <f t="shared" si="2507"/>
        <v>0</v>
      </c>
      <c r="AHC70">
        <f t="shared" si="2508"/>
        <v>0</v>
      </c>
      <c r="AHD70">
        <f t="shared" si="2509"/>
        <v>0</v>
      </c>
      <c r="AHE70">
        <f t="shared" si="2510"/>
        <v>0</v>
      </c>
      <c r="AHF70">
        <f t="shared" si="2511"/>
        <v>0</v>
      </c>
      <c r="AHG70">
        <f t="shared" si="2512"/>
        <v>0</v>
      </c>
      <c r="AHH70">
        <f t="shared" si="2513"/>
        <v>0</v>
      </c>
      <c r="AHI70">
        <f t="shared" si="2514"/>
        <v>0</v>
      </c>
      <c r="AHJ70">
        <f t="shared" si="2515"/>
        <v>0</v>
      </c>
      <c r="AHK70">
        <f t="shared" si="2516"/>
        <v>0</v>
      </c>
      <c r="AHL70">
        <f t="shared" si="2517"/>
        <v>0</v>
      </c>
      <c r="AHM70">
        <f t="shared" si="2518"/>
        <v>0</v>
      </c>
      <c r="AHN70">
        <f t="shared" si="2519"/>
        <v>0</v>
      </c>
      <c r="AHO70">
        <f t="shared" si="2520"/>
        <v>0</v>
      </c>
      <c r="AHP70">
        <f t="shared" si="2521"/>
        <v>0</v>
      </c>
      <c r="AHQ70">
        <f t="shared" si="2522"/>
        <v>0</v>
      </c>
      <c r="AHR70">
        <f t="shared" si="2523"/>
        <v>0</v>
      </c>
      <c r="AHS70">
        <f t="shared" si="2524"/>
        <v>0</v>
      </c>
      <c r="AHT70">
        <f t="shared" si="2525"/>
        <v>0</v>
      </c>
      <c r="AHU70">
        <f t="shared" si="2526"/>
        <v>0</v>
      </c>
      <c r="AHV70">
        <f t="shared" si="2527"/>
        <v>0</v>
      </c>
      <c r="AHW70">
        <f t="shared" si="2528"/>
        <v>0</v>
      </c>
      <c r="AHX70">
        <f t="shared" si="2529"/>
        <v>0</v>
      </c>
      <c r="AHY70">
        <f t="shared" si="2530"/>
        <v>0</v>
      </c>
      <c r="AHZ70">
        <f t="shared" si="2531"/>
        <v>0</v>
      </c>
      <c r="AIA70">
        <f t="shared" si="2532"/>
        <v>0</v>
      </c>
      <c r="AIB70">
        <f t="shared" si="2533"/>
        <v>0</v>
      </c>
      <c r="AIC70">
        <f t="shared" si="2534"/>
        <v>0</v>
      </c>
      <c r="AID70">
        <f t="shared" si="2535"/>
        <v>0</v>
      </c>
      <c r="AIE70">
        <f t="shared" si="2536"/>
        <v>0</v>
      </c>
      <c r="AIF70">
        <f t="shared" si="2537"/>
        <v>0</v>
      </c>
      <c r="AIG70">
        <f t="shared" si="2538"/>
        <v>0</v>
      </c>
      <c r="AIH70">
        <f t="shared" si="2539"/>
        <v>0</v>
      </c>
      <c r="AII70">
        <f t="shared" si="2540"/>
        <v>0</v>
      </c>
      <c r="AIJ70">
        <f t="shared" si="2541"/>
        <v>0</v>
      </c>
      <c r="AIK70">
        <f t="shared" si="2542"/>
        <v>0</v>
      </c>
      <c r="AIL70">
        <f t="shared" si="2543"/>
        <v>0</v>
      </c>
      <c r="AIM70">
        <f t="shared" si="2544"/>
        <v>0</v>
      </c>
      <c r="AIN70">
        <f t="shared" si="2545"/>
        <v>0</v>
      </c>
      <c r="AIO70">
        <f t="shared" si="2546"/>
        <v>0</v>
      </c>
      <c r="AIP70">
        <f t="shared" si="2547"/>
        <v>0</v>
      </c>
      <c r="AIQ70">
        <f t="shared" si="2548"/>
        <v>0</v>
      </c>
      <c r="AIR70">
        <f t="shared" si="2549"/>
        <v>0</v>
      </c>
      <c r="AIS70">
        <f t="shared" si="2550"/>
        <v>0</v>
      </c>
      <c r="AIT70">
        <f t="shared" si="2551"/>
        <v>0</v>
      </c>
      <c r="AIU70">
        <f t="shared" si="2552"/>
        <v>0</v>
      </c>
      <c r="AIV70">
        <f t="shared" si="2553"/>
        <v>0</v>
      </c>
      <c r="AIW70">
        <f t="shared" si="2554"/>
        <v>0</v>
      </c>
      <c r="AIX70">
        <f t="shared" si="2555"/>
        <v>0</v>
      </c>
      <c r="AIY70">
        <f t="shared" si="2556"/>
        <v>0</v>
      </c>
      <c r="AIZ70">
        <f t="shared" si="2557"/>
        <v>0</v>
      </c>
      <c r="AJA70">
        <f t="shared" si="2558"/>
        <v>0</v>
      </c>
      <c r="AJB70">
        <f t="shared" si="2559"/>
        <v>0</v>
      </c>
      <c r="AJC70">
        <f t="shared" si="2560"/>
        <v>0</v>
      </c>
      <c r="AJD70">
        <f t="shared" si="2561"/>
        <v>0</v>
      </c>
      <c r="AJE70">
        <f t="shared" si="2562"/>
        <v>0</v>
      </c>
      <c r="AJF70">
        <f t="shared" si="2563"/>
        <v>0</v>
      </c>
      <c r="AJG70">
        <f t="shared" si="2564"/>
        <v>0</v>
      </c>
      <c r="AJH70">
        <f t="shared" si="2565"/>
        <v>0</v>
      </c>
      <c r="AJI70">
        <f t="shared" si="2566"/>
        <v>0</v>
      </c>
      <c r="AJJ70">
        <f t="shared" si="2567"/>
        <v>0</v>
      </c>
      <c r="AJK70">
        <f t="shared" si="2568"/>
        <v>0</v>
      </c>
      <c r="AJL70">
        <f t="shared" si="2569"/>
        <v>0</v>
      </c>
      <c r="AJM70">
        <f t="shared" si="2570"/>
        <v>0</v>
      </c>
      <c r="AJN70">
        <f t="shared" si="2571"/>
        <v>0</v>
      </c>
      <c r="AJO70">
        <f t="shared" si="2572"/>
        <v>0</v>
      </c>
      <c r="AJP70">
        <f t="shared" si="2573"/>
        <v>0</v>
      </c>
      <c r="AJQ70">
        <f t="shared" si="2574"/>
        <v>0</v>
      </c>
      <c r="AJR70">
        <f t="shared" si="2575"/>
        <v>0</v>
      </c>
      <c r="AJS70">
        <f t="shared" si="2576"/>
        <v>0</v>
      </c>
      <c r="AJT70">
        <f t="shared" si="2577"/>
        <v>0</v>
      </c>
      <c r="AJU70">
        <f t="shared" si="2578"/>
        <v>0</v>
      </c>
      <c r="AJV70">
        <f t="shared" si="2579"/>
        <v>0</v>
      </c>
      <c r="AJX70">
        <v>43</v>
      </c>
      <c r="AJY70">
        <v>1</v>
      </c>
      <c r="AJZ70">
        <v>1</v>
      </c>
      <c r="AKA70">
        <f t="shared" si="2580"/>
        <v>2</v>
      </c>
      <c r="AKB70">
        <f t="shared" si="2581"/>
        <v>1</v>
      </c>
      <c r="AKC70">
        <f t="shared" si="2582"/>
        <v>2</v>
      </c>
      <c r="AKD70">
        <f t="shared" si="2583"/>
        <v>8</v>
      </c>
      <c r="AKE70">
        <f t="shared" si="2584"/>
        <v>16</v>
      </c>
      <c r="AKF70">
        <f t="shared" si="2585"/>
        <v>4</v>
      </c>
      <c r="AKG70">
        <f t="shared" si="2586"/>
        <v>1</v>
      </c>
      <c r="AKH70">
        <f t="shared" si="2587"/>
        <v>1</v>
      </c>
      <c r="AKI70">
        <f t="shared" si="2588"/>
        <v>0</v>
      </c>
      <c r="AKJ70">
        <f t="shared" si="2589"/>
        <v>0</v>
      </c>
      <c r="AKK70">
        <f t="shared" si="2590"/>
        <v>0</v>
      </c>
      <c r="AKL70">
        <f t="shared" si="2591"/>
        <v>0</v>
      </c>
      <c r="AKM70">
        <f t="shared" si="2592"/>
        <v>0</v>
      </c>
      <c r="AKN70">
        <f t="shared" si="2593"/>
        <v>0</v>
      </c>
      <c r="AKO70">
        <f t="shared" si="2594"/>
        <v>0</v>
      </c>
      <c r="AKP70">
        <f t="shared" si="2595"/>
        <v>0</v>
      </c>
      <c r="AKQ70">
        <f t="shared" si="2596"/>
        <v>0</v>
      </c>
      <c r="AKR70">
        <f t="shared" si="2597"/>
        <v>0</v>
      </c>
      <c r="AKS70">
        <f t="shared" si="2598"/>
        <v>0</v>
      </c>
      <c r="AKT70">
        <f t="shared" si="2599"/>
        <v>0</v>
      </c>
      <c r="AKU70">
        <f t="shared" si="2600"/>
        <v>0</v>
      </c>
      <c r="AKV70">
        <f t="shared" si="2601"/>
        <v>0</v>
      </c>
      <c r="AKW70">
        <f t="shared" si="2602"/>
        <v>0</v>
      </c>
      <c r="AKX70">
        <f t="shared" si="2603"/>
        <v>0</v>
      </c>
      <c r="AKY70">
        <f t="shared" si="2604"/>
        <v>0</v>
      </c>
      <c r="AKZ70">
        <f t="shared" si="2605"/>
        <v>0</v>
      </c>
      <c r="ALA70">
        <f t="shared" si="2606"/>
        <v>0</v>
      </c>
      <c r="ALB70">
        <f t="shared" si="2607"/>
        <v>0</v>
      </c>
      <c r="ALC70">
        <f t="shared" si="2608"/>
        <v>0</v>
      </c>
      <c r="ALD70">
        <f t="shared" si="2609"/>
        <v>0</v>
      </c>
      <c r="ALE70">
        <f t="shared" si="2610"/>
        <v>0</v>
      </c>
      <c r="ALF70">
        <f t="shared" si="2611"/>
        <v>0</v>
      </c>
      <c r="ALG70">
        <f t="shared" si="2612"/>
        <v>0</v>
      </c>
      <c r="ALH70">
        <f t="shared" si="2613"/>
        <v>0</v>
      </c>
      <c r="ALI70">
        <f t="shared" si="2614"/>
        <v>0</v>
      </c>
      <c r="ALJ70">
        <f t="shared" si="2615"/>
        <v>0</v>
      </c>
      <c r="ALK70">
        <f t="shared" si="2616"/>
        <v>0</v>
      </c>
      <c r="ALL70">
        <f t="shared" si="2617"/>
        <v>0</v>
      </c>
      <c r="ALM70">
        <f t="shared" si="2618"/>
        <v>0</v>
      </c>
      <c r="ALN70">
        <f t="shared" si="2619"/>
        <v>0</v>
      </c>
      <c r="ALO70">
        <f t="shared" si="2620"/>
        <v>0</v>
      </c>
      <c r="ALP70">
        <f t="shared" si="2621"/>
        <v>0</v>
      </c>
      <c r="ALQ70">
        <f t="shared" si="2622"/>
        <v>0</v>
      </c>
      <c r="ALR70">
        <f t="shared" si="2623"/>
        <v>0</v>
      </c>
      <c r="ALS70">
        <f t="shared" si="2624"/>
        <v>0</v>
      </c>
      <c r="ALT70">
        <f t="shared" si="2625"/>
        <v>0</v>
      </c>
      <c r="ALU70">
        <f t="shared" si="2626"/>
        <v>0</v>
      </c>
      <c r="ALV70">
        <f t="shared" si="2627"/>
        <v>0</v>
      </c>
      <c r="ALW70">
        <f t="shared" si="2628"/>
        <v>0</v>
      </c>
      <c r="ALX70">
        <f t="shared" si="2629"/>
        <v>0</v>
      </c>
      <c r="ALY70">
        <f t="shared" si="2630"/>
        <v>0</v>
      </c>
      <c r="ALZ70">
        <f t="shared" si="2631"/>
        <v>0</v>
      </c>
      <c r="AMA70">
        <f t="shared" si="2632"/>
        <v>0</v>
      </c>
      <c r="AMB70">
        <f t="shared" si="2633"/>
        <v>0</v>
      </c>
      <c r="AMC70">
        <f t="shared" si="2634"/>
        <v>0</v>
      </c>
      <c r="AMD70">
        <f t="shared" si="2635"/>
        <v>0</v>
      </c>
      <c r="AME70">
        <f t="shared" si="2636"/>
        <v>0</v>
      </c>
      <c r="AMF70">
        <f t="shared" si="2637"/>
        <v>0</v>
      </c>
      <c r="AMG70">
        <f t="shared" si="2638"/>
        <v>0</v>
      </c>
      <c r="AMH70">
        <f t="shared" si="2639"/>
        <v>0</v>
      </c>
      <c r="AMI70">
        <f t="shared" si="2640"/>
        <v>0</v>
      </c>
      <c r="AMJ70">
        <f t="shared" si="2641"/>
        <v>0</v>
      </c>
      <c r="AMK70">
        <f t="shared" si="2642"/>
        <v>0</v>
      </c>
      <c r="AML70">
        <f t="shared" si="2643"/>
        <v>0</v>
      </c>
      <c r="AMM70">
        <f t="shared" si="2644"/>
        <v>0</v>
      </c>
      <c r="AMN70">
        <f t="shared" si="2645"/>
        <v>0</v>
      </c>
      <c r="AMO70">
        <f t="shared" si="2646"/>
        <v>0</v>
      </c>
      <c r="AMP70">
        <f t="shared" si="2647"/>
        <v>0</v>
      </c>
      <c r="AMQ70">
        <f t="shared" si="2648"/>
        <v>0</v>
      </c>
      <c r="AMR70">
        <f t="shared" si="2649"/>
        <v>0</v>
      </c>
      <c r="AMS70">
        <f t="shared" si="2650"/>
        <v>0</v>
      </c>
      <c r="AMT70">
        <f t="shared" si="2651"/>
        <v>0</v>
      </c>
      <c r="AMU70">
        <f t="shared" si="2652"/>
        <v>0</v>
      </c>
      <c r="AMV70">
        <f t="shared" si="2653"/>
        <v>0</v>
      </c>
      <c r="AMW70">
        <f t="shared" si="2654"/>
        <v>0</v>
      </c>
      <c r="AMX70">
        <f t="shared" si="2655"/>
        <v>0</v>
      </c>
      <c r="AMY70">
        <f t="shared" si="2656"/>
        <v>0</v>
      </c>
      <c r="AMZ70">
        <f t="shared" si="2657"/>
        <v>0</v>
      </c>
      <c r="ANA70">
        <f t="shared" si="2658"/>
        <v>0</v>
      </c>
      <c r="ANB70">
        <f t="shared" si="2659"/>
        <v>0</v>
      </c>
      <c r="ANC70">
        <f t="shared" si="2660"/>
        <v>0</v>
      </c>
      <c r="AND70">
        <f t="shared" si="2661"/>
        <v>0</v>
      </c>
      <c r="ANR70" s="4">
        <v>1982</v>
      </c>
      <c r="ANS70" s="4">
        <f t="shared" si="2662"/>
        <v>1982</v>
      </c>
      <c r="ANU70" s="4">
        <v>1919</v>
      </c>
      <c r="ANV70" t="str">
        <f t="shared" si="2663"/>
        <v>1893</v>
      </c>
      <c r="ANW70" t="str">
        <f t="shared" si="2664"/>
        <v>1881</v>
      </c>
      <c r="ANX70" t="str">
        <f t="shared" si="2665"/>
        <v>1880</v>
      </c>
      <c r="ANY70" t="str">
        <f t="shared" si="2666"/>
        <v>1903</v>
      </c>
      <c r="ANZ70" t="str">
        <f t="shared" si="2667"/>
        <v>1911</v>
      </c>
      <c r="AOA70" t="str">
        <f t="shared" si="2668"/>
        <v>1906</v>
      </c>
      <c r="AOB70" t="str">
        <f t="shared" si="2669"/>
        <v>1920</v>
      </c>
      <c r="AOC70" t="str">
        <f t="shared" si="2670"/>
        <v>1935</v>
      </c>
      <c r="AOD70" t="str">
        <f t="shared" si="2671"/>
        <v>1937</v>
      </c>
      <c r="AOE70" t="str">
        <f t="shared" si="2672"/>
        <v>1930</v>
      </c>
      <c r="AOF70" t="str">
        <f t="shared" si="2673"/>
        <v>1982</v>
      </c>
      <c r="AOG70" t="str">
        <f t="shared" si="2674"/>
        <v>1982</v>
      </c>
      <c r="AOH70" t="str">
        <f t="shared" si="2675"/>
        <v>1982</v>
      </c>
      <c r="AOI70" t="str">
        <f t="shared" si="2676"/>
        <v>1982</v>
      </c>
      <c r="AOJ70" t="str">
        <f t="shared" si="2677"/>
        <v>1982</v>
      </c>
      <c r="AOK70" t="str">
        <f t="shared" si="2678"/>
        <v>1982</v>
      </c>
      <c r="AOL70" t="str">
        <f t="shared" si="2679"/>
        <v>1982</v>
      </c>
      <c r="AOM70" t="str">
        <f t="shared" si="2680"/>
        <v>1982</v>
      </c>
      <c r="AON70" t="str">
        <f t="shared" si="2681"/>
        <v>1982</v>
      </c>
      <c r="AOO70" t="str">
        <f t="shared" si="2682"/>
        <v>1982</v>
      </c>
      <c r="AOP70" t="str">
        <f t="shared" si="2683"/>
        <v>1982</v>
      </c>
      <c r="AOQ70" t="str">
        <f t="shared" si="2684"/>
        <v>1982</v>
      </c>
      <c r="AOR70" t="str">
        <f t="shared" si="2685"/>
        <v>1982</v>
      </c>
      <c r="AOS70" t="str">
        <f t="shared" si="2686"/>
        <v>1982</v>
      </c>
      <c r="AOT70" t="str">
        <f t="shared" si="2687"/>
        <v>1982</v>
      </c>
      <c r="AOU70" t="str">
        <f t="shared" si="2688"/>
        <v>1982</v>
      </c>
      <c r="AOV70" t="str">
        <f t="shared" si="2689"/>
        <v>1982</v>
      </c>
      <c r="AOW70" t="str">
        <f t="shared" si="2690"/>
        <v>1982</v>
      </c>
      <c r="AOX70" t="str">
        <f t="shared" si="2691"/>
        <v>1982</v>
      </c>
      <c r="AOY70" t="str">
        <f t="shared" si="2692"/>
        <v>1982</v>
      </c>
      <c r="AOZ70" t="str">
        <f t="shared" si="2693"/>
        <v>1982</v>
      </c>
      <c r="APA70" t="str">
        <f t="shared" si="2694"/>
        <v>1982</v>
      </c>
      <c r="APB70" t="str">
        <f t="shared" si="2695"/>
        <v>1982</v>
      </c>
      <c r="APC70" t="str">
        <f t="shared" si="2696"/>
        <v>1982</v>
      </c>
      <c r="APD70" t="str">
        <f t="shared" si="2697"/>
        <v>1982</v>
      </c>
      <c r="APE70" t="str">
        <f t="shared" si="2698"/>
        <v>1982</v>
      </c>
      <c r="APF70" t="str">
        <f t="shared" si="2699"/>
        <v>1982</v>
      </c>
      <c r="APG70" t="str">
        <f t="shared" si="2700"/>
        <v>1982</v>
      </c>
      <c r="APH70" t="str">
        <f t="shared" si="2701"/>
        <v>1982</v>
      </c>
      <c r="API70" t="str">
        <f t="shared" si="2702"/>
        <v>1982</v>
      </c>
      <c r="APJ70" t="str">
        <f t="shared" si="2703"/>
        <v>1982</v>
      </c>
      <c r="APK70" t="str">
        <f t="shared" si="2704"/>
        <v>1982</v>
      </c>
      <c r="APL70" t="str">
        <f t="shared" si="2705"/>
        <v>1982</v>
      </c>
      <c r="APM70" t="str">
        <f t="shared" si="2706"/>
        <v>1982</v>
      </c>
      <c r="APN70" t="str">
        <f t="shared" si="2707"/>
        <v>1982</v>
      </c>
      <c r="APO70" t="str">
        <f t="shared" si="2708"/>
        <v>1982</v>
      </c>
      <c r="APP70" t="str">
        <f t="shared" si="2709"/>
        <v>1982</v>
      </c>
      <c r="APQ70" t="str">
        <f t="shared" si="2710"/>
        <v>1982</v>
      </c>
      <c r="APR70" t="str">
        <f t="shared" si="2711"/>
        <v>1982</v>
      </c>
      <c r="APS70" t="str">
        <f t="shared" si="2712"/>
        <v>1982</v>
      </c>
      <c r="APT70" t="str">
        <f t="shared" si="2713"/>
        <v>1982</v>
      </c>
      <c r="APU70" t="str">
        <f t="shared" si="2714"/>
        <v>1982</v>
      </c>
      <c r="APV70" t="str">
        <f t="shared" si="2715"/>
        <v>1982</v>
      </c>
      <c r="APW70" t="str">
        <f t="shared" si="2716"/>
        <v>1982</v>
      </c>
      <c r="APX70" t="str">
        <f t="shared" si="2717"/>
        <v>1982</v>
      </c>
      <c r="APY70" t="str">
        <f t="shared" si="2718"/>
        <v>1982</v>
      </c>
      <c r="APZ70" t="str">
        <f t="shared" si="2719"/>
        <v>1982</v>
      </c>
      <c r="AQA70" t="str">
        <f t="shared" si="2720"/>
        <v>1982</v>
      </c>
      <c r="AQB70" t="str">
        <f t="shared" si="2721"/>
        <v>1982</v>
      </c>
      <c r="AQC70" t="str">
        <f t="shared" si="2722"/>
        <v>1982</v>
      </c>
      <c r="AQD70" t="str">
        <f t="shared" si="2723"/>
        <v>1982</v>
      </c>
      <c r="AQE70" t="str">
        <f t="shared" si="2724"/>
        <v>1982</v>
      </c>
      <c r="AQF70" t="str">
        <f t="shared" si="2725"/>
        <v>1982</v>
      </c>
      <c r="AQG70" t="str">
        <f t="shared" si="2726"/>
        <v>1982</v>
      </c>
      <c r="AQH70" t="str">
        <f t="shared" si="2727"/>
        <v>1982</v>
      </c>
      <c r="AQI70" t="str">
        <f t="shared" si="2728"/>
        <v>1982</v>
      </c>
      <c r="AQJ70" t="str">
        <f t="shared" si="2729"/>
        <v>1982</v>
      </c>
      <c r="AQK70" t="str">
        <f t="shared" si="2730"/>
        <v>1982</v>
      </c>
      <c r="AQL70" t="str">
        <f t="shared" si="2731"/>
        <v>1982</v>
      </c>
      <c r="AQM70" t="str">
        <f t="shared" si="2732"/>
        <v>1982</v>
      </c>
      <c r="AQN70" t="str">
        <f t="shared" si="2733"/>
        <v>1982</v>
      </c>
      <c r="AQO70" t="str">
        <f t="shared" si="2734"/>
        <v>1982</v>
      </c>
      <c r="AQP70" t="str">
        <f t="shared" si="2735"/>
        <v>1982</v>
      </c>
      <c r="AQQ70" t="str">
        <f t="shared" si="2736"/>
        <v>1982</v>
      </c>
      <c r="AQR70" t="str">
        <f t="shared" si="2737"/>
        <v>1982</v>
      </c>
      <c r="AQS70" t="str">
        <f t="shared" si="2738"/>
        <v>1982</v>
      </c>
      <c r="AQT70" t="str">
        <f t="shared" si="2739"/>
        <v>1982</v>
      </c>
      <c r="AQU70" t="str">
        <f t="shared" si="2740"/>
        <v>1982</v>
      </c>
      <c r="AQV70" t="str">
        <f t="shared" si="2741"/>
        <v>1982</v>
      </c>
      <c r="AQW70" t="str">
        <f t="shared" si="2742"/>
        <v>1982</v>
      </c>
      <c r="AQX70" t="str">
        <f t="shared" si="2743"/>
        <v>1982</v>
      </c>
      <c r="AQY70" t="str">
        <f t="shared" si="2744"/>
        <v>1982</v>
      </c>
      <c r="AQZ70" t="str">
        <f t="shared" si="2745"/>
        <v>1982</v>
      </c>
      <c r="ARA70" t="str">
        <f t="shared" si="2746"/>
        <v>1982</v>
      </c>
      <c r="ARB70" t="str">
        <f t="shared" si="2747"/>
        <v>1982</v>
      </c>
      <c r="ARC70">
        <v>1919</v>
      </c>
      <c r="ARH70" s="5"/>
    </row>
    <row r="71" spans="1:1152" x14ac:dyDescent="0.2">
      <c r="A71">
        <v>44</v>
      </c>
      <c r="B71" s="15" t="s">
        <v>82</v>
      </c>
      <c r="C71" s="20">
        <f>VLOOKUP(A71, Rankings!$A$2:$AN$161, 40, FALSE)</f>
        <v>69</v>
      </c>
      <c r="D71" s="225" t="s">
        <v>211</v>
      </c>
      <c r="F71" s="4">
        <v>7</v>
      </c>
      <c r="G71" s="4">
        <v>18</v>
      </c>
      <c r="I71" s="5">
        <f t="shared" si="1832"/>
        <v>11</v>
      </c>
      <c r="L71" t="s">
        <v>1940</v>
      </c>
      <c r="M71" t="s">
        <v>2240</v>
      </c>
      <c r="N71" t="s">
        <v>2486</v>
      </c>
      <c r="O71" t="s">
        <v>2737</v>
      </c>
      <c r="P71" t="s">
        <v>2908</v>
      </c>
      <c r="Q71" t="s">
        <v>3007</v>
      </c>
      <c r="R71" t="s">
        <v>3394</v>
      </c>
      <c r="S71" t="s">
        <v>3616</v>
      </c>
      <c r="T71" t="s">
        <v>3898</v>
      </c>
      <c r="U71" t="s">
        <v>4023</v>
      </c>
      <c r="V71" t="s">
        <v>4174</v>
      </c>
      <c r="W71" t="str">
        <f>Rankings!D70</f>
        <v>-</v>
      </c>
      <c r="X71" t="s">
        <v>10</v>
      </c>
      <c r="Y71" t="s">
        <v>10</v>
      </c>
      <c r="Z71" t="s">
        <v>10</v>
      </c>
      <c r="AA71" t="s">
        <v>10</v>
      </c>
      <c r="AB71" t="s">
        <v>10</v>
      </c>
      <c r="AC71" t="s">
        <v>10</v>
      </c>
      <c r="AD71" t="s">
        <v>10</v>
      </c>
      <c r="AE71" t="s">
        <v>10</v>
      </c>
      <c r="AF71" t="s">
        <v>10</v>
      </c>
      <c r="AG71" t="s">
        <v>10</v>
      </c>
      <c r="AH71" t="s">
        <v>10</v>
      </c>
      <c r="AI71" t="s">
        <v>10</v>
      </c>
      <c r="AJ71" t="s">
        <v>10</v>
      </c>
      <c r="AK71" t="s">
        <v>10</v>
      </c>
      <c r="AL71" t="s">
        <v>10</v>
      </c>
      <c r="AM71" t="s">
        <v>10</v>
      </c>
      <c r="AN71" t="s">
        <v>10</v>
      </c>
      <c r="AO71" t="s">
        <v>10</v>
      </c>
      <c r="AP71" t="s">
        <v>10</v>
      </c>
      <c r="AQ71" t="s">
        <v>10</v>
      </c>
      <c r="AR71" t="s">
        <v>10</v>
      </c>
      <c r="AS71" t="s">
        <v>10</v>
      </c>
      <c r="AT71" t="s">
        <v>10</v>
      </c>
      <c r="AU71" t="s">
        <v>10</v>
      </c>
      <c r="AV71" t="s">
        <v>10</v>
      </c>
      <c r="AW71" t="s">
        <v>10</v>
      </c>
      <c r="AX71" t="s">
        <v>10</v>
      </c>
      <c r="AY71" t="s">
        <v>10</v>
      </c>
      <c r="AZ71" t="s">
        <v>10</v>
      </c>
      <c r="BA71" t="s">
        <v>10</v>
      </c>
      <c r="BB71" t="s">
        <v>10</v>
      </c>
      <c r="BC71" t="s">
        <v>10</v>
      </c>
      <c r="BD71" t="s">
        <v>10</v>
      </c>
      <c r="BE71" t="s">
        <v>10</v>
      </c>
      <c r="BF71" t="s">
        <v>10</v>
      </c>
      <c r="BG71" t="s">
        <v>10</v>
      </c>
      <c r="BH71" t="s">
        <v>10</v>
      </c>
      <c r="BI71" t="s">
        <v>10</v>
      </c>
      <c r="BJ71" t="s">
        <v>10</v>
      </c>
      <c r="BK71" t="s">
        <v>10</v>
      </c>
      <c r="BL71" t="s">
        <v>10</v>
      </c>
      <c r="BM71" t="s">
        <v>10</v>
      </c>
      <c r="BN71" t="s">
        <v>10</v>
      </c>
      <c r="BO71" t="s">
        <v>10</v>
      </c>
      <c r="BP71" t="s">
        <v>10</v>
      </c>
      <c r="BQ71" t="s">
        <v>10</v>
      </c>
      <c r="BR71" t="s">
        <v>10</v>
      </c>
      <c r="BS71" t="s">
        <v>10</v>
      </c>
      <c r="BT71" t="s">
        <v>10</v>
      </c>
      <c r="BU71" t="s">
        <v>10</v>
      </c>
      <c r="BV71" t="s">
        <v>10</v>
      </c>
      <c r="BW71" t="s">
        <v>10</v>
      </c>
      <c r="BX71" t="s">
        <v>10</v>
      </c>
      <c r="BY71" t="s">
        <v>10</v>
      </c>
      <c r="BZ71" t="s">
        <v>10</v>
      </c>
      <c r="CA71" t="s">
        <v>10</v>
      </c>
      <c r="CB71" t="s">
        <v>10</v>
      </c>
      <c r="CC71" t="s">
        <v>10</v>
      </c>
      <c r="CD71" t="s">
        <v>10</v>
      </c>
      <c r="CE71" t="s">
        <v>10</v>
      </c>
      <c r="CF71" t="s">
        <v>10</v>
      </c>
      <c r="CG71" t="s">
        <v>10</v>
      </c>
      <c r="CH71" t="s">
        <v>10</v>
      </c>
      <c r="CI71" t="s">
        <v>10</v>
      </c>
      <c r="CJ71" t="s">
        <v>10</v>
      </c>
      <c r="CK71" t="s">
        <v>10</v>
      </c>
      <c r="CL71" t="s">
        <v>10</v>
      </c>
      <c r="CM71" t="s">
        <v>10</v>
      </c>
      <c r="CN71" t="s">
        <v>10</v>
      </c>
      <c r="CO71" t="s">
        <v>10</v>
      </c>
      <c r="CP71" t="s">
        <v>10</v>
      </c>
      <c r="CQ71" t="s">
        <v>10</v>
      </c>
      <c r="CR71" t="s">
        <v>10</v>
      </c>
      <c r="CT71" s="4">
        <f t="shared" si="1833"/>
        <v>1</v>
      </c>
      <c r="CU71" s="4">
        <f t="shared" si="1834"/>
        <v>0</v>
      </c>
      <c r="CV71" s="4">
        <f t="shared" si="1835"/>
        <v>0</v>
      </c>
      <c r="CW71" s="4">
        <f t="shared" si="1836"/>
        <v>4</v>
      </c>
      <c r="CX71" s="4">
        <f t="shared" si="1837"/>
        <v>1</v>
      </c>
      <c r="CY71" s="4">
        <f t="shared" si="1838"/>
        <v>0</v>
      </c>
      <c r="CZ71" s="4">
        <f t="shared" si="1839"/>
        <v>0</v>
      </c>
      <c r="DA71" s="4">
        <f t="shared" si="1840"/>
        <v>1</v>
      </c>
      <c r="DB71" s="4">
        <f t="shared" si="1841"/>
        <v>3</v>
      </c>
      <c r="DC71" s="4">
        <f t="shared" si="1842"/>
        <v>0</v>
      </c>
      <c r="DD71" s="4">
        <f t="shared" si="1843"/>
        <v>0</v>
      </c>
      <c r="DE71" s="4">
        <f t="shared" si="1844"/>
        <v>1</v>
      </c>
      <c r="DF71" s="4">
        <f t="shared" si="1845"/>
        <v>0</v>
      </c>
      <c r="DG71" s="4">
        <f t="shared" si="1846"/>
        <v>0</v>
      </c>
      <c r="DH71" s="4">
        <f t="shared" si="1847"/>
        <v>0</v>
      </c>
      <c r="DI71" s="152">
        <f t="shared" si="1848"/>
        <v>0</v>
      </c>
      <c r="DJ71" s="153">
        <f t="shared" si="1849"/>
        <v>1</v>
      </c>
      <c r="DK71" s="4">
        <f t="shared" si="1850"/>
        <v>4</v>
      </c>
      <c r="DL71" s="4">
        <f t="shared" si="1851"/>
        <v>1</v>
      </c>
      <c r="DM71" s="4">
        <f t="shared" si="1852"/>
        <v>1</v>
      </c>
      <c r="DN71" s="4">
        <f t="shared" si="1853"/>
        <v>3</v>
      </c>
      <c r="DO71" s="4">
        <f t="shared" si="1854"/>
        <v>1</v>
      </c>
      <c r="DP71" s="4">
        <f t="shared" si="1855"/>
        <v>0</v>
      </c>
      <c r="DQ71" s="4">
        <f t="shared" si="1856"/>
        <v>0</v>
      </c>
      <c r="DR71" s="4">
        <f t="shared" si="1857"/>
        <v>4</v>
      </c>
      <c r="DS71" s="4">
        <f t="shared" si="1858"/>
        <v>4</v>
      </c>
      <c r="DT71" s="4">
        <f t="shared" si="1859"/>
        <v>9</v>
      </c>
      <c r="DU71" t="str">
        <f t="shared" si="1860"/>
        <v>0R</v>
      </c>
      <c r="DV71" t="str">
        <f t="shared" si="1861"/>
        <v>0R</v>
      </c>
      <c r="DW71" t="str">
        <f t="shared" si="1862"/>
        <v>3R</v>
      </c>
      <c r="DX71" t="str">
        <f t="shared" si="1863"/>
        <v>3S</v>
      </c>
      <c r="DY71" t="str">
        <f t="shared" si="1864"/>
        <v>3S</v>
      </c>
      <c r="DZ71" t="str">
        <f t="shared" si="1865"/>
        <v>0R</v>
      </c>
      <c r="EA71" t="str">
        <f t="shared" si="1866"/>
        <v>0L</v>
      </c>
      <c r="EB71" t="str">
        <f t="shared" si="1867"/>
        <v>3L</v>
      </c>
      <c r="EC71" t="str">
        <f t="shared" si="1868"/>
        <v>0R</v>
      </c>
      <c r="ED71" t="str">
        <f t="shared" si="1869"/>
        <v>0S</v>
      </c>
      <c r="EE71" t="str">
        <f t="shared" si="1870"/>
        <v>3S</v>
      </c>
      <c r="EF71">
        <f t="shared" si="1871"/>
        <v>0</v>
      </c>
      <c r="EG71">
        <f t="shared" si="1872"/>
        <v>0</v>
      </c>
      <c r="EH71">
        <f t="shared" si="1873"/>
        <v>0</v>
      </c>
      <c r="EI71">
        <f t="shared" si="1874"/>
        <v>0</v>
      </c>
      <c r="EJ71">
        <f t="shared" si="1875"/>
        <v>0</v>
      </c>
      <c r="EK71">
        <f t="shared" si="1876"/>
        <v>0</v>
      </c>
      <c r="EL71">
        <f t="shared" si="1877"/>
        <v>0</v>
      </c>
      <c r="EM71">
        <f t="shared" si="1878"/>
        <v>0</v>
      </c>
      <c r="EN71">
        <f t="shared" si="1879"/>
        <v>0</v>
      </c>
      <c r="EO71">
        <f t="shared" si="1880"/>
        <v>0</v>
      </c>
      <c r="EP71">
        <f t="shared" si="1881"/>
        <v>0</v>
      </c>
      <c r="EQ71">
        <f t="shared" si="1882"/>
        <v>0</v>
      </c>
      <c r="ER71">
        <f t="shared" si="1883"/>
        <v>0</v>
      </c>
      <c r="ES71">
        <f t="shared" si="1884"/>
        <v>0</v>
      </c>
      <c r="ET71">
        <f t="shared" si="1885"/>
        <v>0</v>
      </c>
      <c r="EU71">
        <f t="shared" si="1886"/>
        <v>0</v>
      </c>
      <c r="EV71">
        <f t="shared" si="1887"/>
        <v>0</v>
      </c>
      <c r="EW71">
        <f t="shared" si="1888"/>
        <v>0</v>
      </c>
      <c r="EX71">
        <f t="shared" si="1889"/>
        <v>0</v>
      </c>
      <c r="EY71">
        <f t="shared" si="1890"/>
        <v>0</v>
      </c>
      <c r="EZ71">
        <f t="shared" si="1891"/>
        <v>0</v>
      </c>
      <c r="FA71">
        <f t="shared" si="1892"/>
        <v>0</v>
      </c>
      <c r="FB71">
        <f t="shared" si="1893"/>
        <v>0</v>
      </c>
      <c r="FC71">
        <f t="shared" si="1894"/>
        <v>0</v>
      </c>
      <c r="FD71">
        <f t="shared" si="1895"/>
        <v>0</v>
      </c>
      <c r="FE71">
        <f t="shared" si="1896"/>
        <v>0</v>
      </c>
      <c r="FF71">
        <f t="shared" si="1897"/>
        <v>0</v>
      </c>
      <c r="FG71">
        <f t="shared" si="1898"/>
        <v>0</v>
      </c>
      <c r="FH71">
        <f t="shared" si="1899"/>
        <v>0</v>
      </c>
      <c r="FI71">
        <f t="shared" si="1900"/>
        <v>0</v>
      </c>
      <c r="FJ71">
        <f t="shared" si="1901"/>
        <v>0</v>
      </c>
      <c r="FK71">
        <f t="shared" si="1902"/>
        <v>0</v>
      </c>
      <c r="FL71">
        <f t="shared" si="1903"/>
        <v>0</v>
      </c>
      <c r="FM71">
        <f t="shared" si="1904"/>
        <v>0</v>
      </c>
      <c r="FN71">
        <f t="shared" si="1905"/>
        <v>0</v>
      </c>
      <c r="FO71">
        <f t="shared" si="1906"/>
        <v>0</v>
      </c>
      <c r="FP71">
        <f t="shared" si="1907"/>
        <v>0</v>
      </c>
      <c r="FQ71">
        <f t="shared" si="1908"/>
        <v>0</v>
      </c>
      <c r="FR71">
        <f t="shared" si="1909"/>
        <v>0</v>
      </c>
      <c r="FS71">
        <f t="shared" si="1910"/>
        <v>0</v>
      </c>
      <c r="FT71">
        <f t="shared" si="1911"/>
        <v>0</v>
      </c>
      <c r="FU71">
        <f t="shared" si="1912"/>
        <v>0</v>
      </c>
      <c r="FV71">
        <f t="shared" si="1913"/>
        <v>0</v>
      </c>
      <c r="FW71">
        <f t="shared" si="1914"/>
        <v>0</v>
      </c>
      <c r="FX71">
        <f t="shared" si="1915"/>
        <v>0</v>
      </c>
      <c r="FY71">
        <f t="shared" si="1916"/>
        <v>0</v>
      </c>
      <c r="FZ71">
        <f t="shared" si="1917"/>
        <v>0</v>
      </c>
      <c r="GA71">
        <f t="shared" si="1918"/>
        <v>0</v>
      </c>
      <c r="GB71">
        <f t="shared" si="1919"/>
        <v>0</v>
      </c>
      <c r="GC71">
        <f t="shared" si="1920"/>
        <v>0</v>
      </c>
      <c r="GD71">
        <f t="shared" si="1921"/>
        <v>0</v>
      </c>
      <c r="GE71">
        <f t="shared" si="1922"/>
        <v>0</v>
      </c>
      <c r="GF71">
        <f t="shared" si="1923"/>
        <v>0</v>
      </c>
      <c r="GG71">
        <f t="shared" si="1924"/>
        <v>0</v>
      </c>
      <c r="GH71">
        <f t="shared" si="1925"/>
        <v>0</v>
      </c>
      <c r="GI71">
        <f t="shared" si="1926"/>
        <v>0</v>
      </c>
      <c r="GJ71">
        <f t="shared" si="1927"/>
        <v>0</v>
      </c>
      <c r="GK71">
        <f t="shared" si="1928"/>
        <v>0</v>
      </c>
      <c r="GL71">
        <f t="shared" si="1929"/>
        <v>0</v>
      </c>
      <c r="GM71">
        <f t="shared" si="1930"/>
        <v>0</v>
      </c>
      <c r="GN71">
        <f t="shared" si="1931"/>
        <v>0</v>
      </c>
      <c r="GO71">
        <f t="shared" si="1932"/>
        <v>0</v>
      </c>
      <c r="GP71">
        <f t="shared" si="1933"/>
        <v>0</v>
      </c>
      <c r="GQ71">
        <f t="shared" si="1934"/>
        <v>0</v>
      </c>
      <c r="GR71">
        <f t="shared" si="1935"/>
        <v>0</v>
      </c>
      <c r="GS71">
        <f t="shared" si="1936"/>
        <v>0</v>
      </c>
      <c r="GT71">
        <f t="shared" si="1937"/>
        <v>0</v>
      </c>
      <c r="GU71">
        <f t="shared" si="1938"/>
        <v>0</v>
      </c>
      <c r="GV71">
        <f t="shared" si="1939"/>
        <v>0</v>
      </c>
      <c r="GW71">
        <f t="shared" si="1940"/>
        <v>0</v>
      </c>
      <c r="GX71">
        <f t="shared" si="1941"/>
        <v>0</v>
      </c>
      <c r="GY71">
        <f t="shared" si="1942"/>
        <v>0</v>
      </c>
      <c r="GZ71">
        <f t="shared" si="1943"/>
        <v>0</v>
      </c>
      <c r="HA71">
        <f t="shared" si="1944"/>
        <v>0</v>
      </c>
      <c r="HB71" s="176" t="s">
        <v>314</v>
      </c>
      <c r="HC71" s="89">
        <f t="shared" si="1945"/>
        <v>335.95068238755152</v>
      </c>
      <c r="HD71" s="89">
        <f t="shared" si="1946"/>
        <v>134.51925868830278</v>
      </c>
      <c r="HE71" s="89">
        <f t="shared" si="1947"/>
        <v>257.37248868714829</v>
      </c>
      <c r="HF71" s="89">
        <f t="shared" si="1948"/>
        <v>0</v>
      </c>
      <c r="HH71" s="88">
        <f t="shared" si="1949"/>
        <v>727.84242976300266</v>
      </c>
      <c r="HI71" s="88">
        <f t="shared" si="1950"/>
        <v>64.343122171787073</v>
      </c>
      <c r="HK71">
        <f>IFERROR(VLOOKUP(_xlfn.NUMBERVALUE(MID(L71, SEARCH("!", L71)+1, SEARCH("+", L71)-SEARCH("!", L71)-1)), Rankings!$A$2:$BK$161, 63, FALSE),0)</f>
        <v>74.784093766737215</v>
      </c>
      <c r="HL71">
        <f>IFERROR(VLOOKUP(_xlfn.NUMBERVALUE(MID(M71, SEARCH("!", M71)+1, SEARCH("+", M71)-SEARCH("!", M71)-1)), Rankings!$A$2:$BK$161, 63, FALSE),0)</f>
        <v>103.20377789803</v>
      </c>
      <c r="HM71">
        <f>IFERROR(VLOOKUP(_xlfn.NUMBERVALUE(MID(N71, SEARCH("!", N71)+1, SEARCH("+", N71)-SEARCH("!", N71)-1)), Rankings!$A$2:$BK$161, 63, FALSE),0)</f>
        <v>32.734887507340041</v>
      </c>
      <c r="HN71">
        <f>IFERROR(VLOOKUP(_xlfn.NUMBERVALUE(MID(O71, SEARCH("!", O71)+1, SEARCH("+", O71)-SEARCH("!", O71)-1)), Rankings!$A$2:$BK$161, 63, FALSE),0)</f>
        <v>57.830515827324668</v>
      </c>
      <c r="HO71">
        <f>IFERROR(VLOOKUP(_xlfn.NUMBERVALUE(MID(P71, SEARCH("!", P71)+1, SEARCH("+", P71)-SEARCH("!", P71)-1)), Rankings!$A$2:$BK$161, 63, FALSE),0)</f>
        <v>50.070034591034428</v>
      </c>
      <c r="HP71">
        <f>IFERROR(VLOOKUP(_xlfn.NUMBERVALUE(MID(Q71, SEARCH("!", Q71)+1, SEARCH("+", Q71)-SEARCH("!", Q71)-1)), Rankings!$A$2:$BK$161, 63, FALSE),0)</f>
        <v>33.909484452470728</v>
      </c>
      <c r="HQ71">
        <f>IFERROR(VLOOKUP(_xlfn.NUMBERVALUE(MID(R71, SEARCH("!", R71)+1, SEARCH("+", R71)-SEARCH("!", R71)-1)), Rankings!$A$2:$BK$161, 63, FALSE),0)</f>
        <v>57.515850896448022</v>
      </c>
      <c r="HR71">
        <f>IFERROR(VLOOKUP(_xlfn.NUMBERVALUE(MID(S71, SEARCH("!", S71)+1, SEARCH("+", S71)-SEARCH("!", S71)-1)), Rankings!$A$2:$BK$161, 63, FALSE),0)</f>
        <v>77.003407791854769</v>
      </c>
      <c r="HS71">
        <f>IFERROR(VLOOKUP(_xlfn.NUMBERVALUE(MID(T71, SEARCH("!", T71)+1, SEARCH("+", T71)-SEARCH("!", T71)-1)), Rankings!$A$2:$BK$161, 63, FALSE),0)</f>
        <v>91.3184387629735</v>
      </c>
      <c r="HT71">
        <f>IFERROR(VLOOKUP(_xlfn.NUMBERVALUE(MID(U71, SEARCH("!", U71)+1, SEARCH("+", U71)-SEARCH("!", U71)-1)), Rankings!$A$2:$BK$161, 63, FALSE),0)</f>
        <v>74.784093766737215</v>
      </c>
      <c r="HU71">
        <f>IFERROR(VLOOKUP(_xlfn.NUMBERVALUE(MID(V71, SEARCH("!", V71)+1, SEARCH("+", V71)-SEARCH("!", V71)-1)), Rankings!$A$2:$BK$161, 63, FALSE),0)</f>
        <v>74.687844502051988</v>
      </c>
      <c r="HV71">
        <f>IFERROR(VLOOKUP(_xlfn.NUMBERVALUE(MID(W71, SEARCH("!", W71)+1, SEARCH("+", W71)-SEARCH("!", W71)-1)), Rankings!$A$2:$BK$161, 63, FALSE),0)</f>
        <v>0</v>
      </c>
      <c r="HW71">
        <f>IFERROR(VLOOKUP(_xlfn.NUMBERVALUE(MID(X71, SEARCH("!", X71)+1, SEARCH("+", X71)-SEARCH("!", X71)-1)), Rankings!$A$2:$BK$161, 63, FALSE),0)</f>
        <v>0</v>
      </c>
      <c r="HX71">
        <f>IFERROR(VLOOKUP(_xlfn.NUMBERVALUE(MID(Y71, SEARCH("!", Y71)+1, SEARCH("+", Y71)-SEARCH("!", Y71)-1)), Rankings!$A$2:$BK$161, 63, FALSE),0)</f>
        <v>0</v>
      </c>
      <c r="HY71">
        <f>IFERROR(VLOOKUP(_xlfn.NUMBERVALUE(MID(Z71, SEARCH("!", Z71)+1, SEARCH("+", Z71)-SEARCH("!", Z71)-1)), Rankings!$A$2:$BK$161, 63, FALSE),0)</f>
        <v>0</v>
      </c>
      <c r="HZ71">
        <f>IFERROR(VLOOKUP(_xlfn.NUMBERVALUE(MID(AA71, SEARCH("!", AA71)+1, SEARCH("+", AA71)-SEARCH("!", AA71)-1)), Rankings!$A$2:$BK$161, 63, FALSE),0)</f>
        <v>0</v>
      </c>
      <c r="IA71">
        <f>IFERROR(VLOOKUP(_xlfn.NUMBERVALUE(MID(AB71, SEARCH("!", AB71)+1, SEARCH("+", AB71)-SEARCH("!", AB71)-1)), Rankings!$A$2:$BK$161, 63, FALSE),0)</f>
        <v>0</v>
      </c>
      <c r="IB71">
        <f>IFERROR(VLOOKUP(_xlfn.NUMBERVALUE(MID(AC71, SEARCH("!", AC71)+1, SEARCH("+", AC71)-SEARCH("!", AC71)-1)), Rankings!$A$2:$BK$161, 63, FALSE),0)</f>
        <v>0</v>
      </c>
      <c r="IC71">
        <f>IFERROR(VLOOKUP(_xlfn.NUMBERVALUE(MID(AD71, SEARCH("!", AD71)+1, SEARCH("+", AD71)-SEARCH("!", AD71)-1)), Rankings!$A$2:$BK$161, 63, FALSE),0)</f>
        <v>0</v>
      </c>
      <c r="ID71">
        <f>IFERROR(VLOOKUP(_xlfn.NUMBERVALUE(MID(AE71, SEARCH("!", AE71)+1, SEARCH("+", AE71)-SEARCH("!", AE71)-1)), Rankings!$A$2:$BK$161, 63, FALSE),0)</f>
        <v>0</v>
      </c>
      <c r="IE71">
        <f>IFERROR(VLOOKUP(_xlfn.NUMBERVALUE(MID(AF71, SEARCH("!", AF71)+1, SEARCH("+", AF71)-SEARCH("!", AF71)-1)), Rankings!$A$2:$BK$161, 63, FALSE),0)</f>
        <v>0</v>
      </c>
      <c r="IF71">
        <f>IFERROR(VLOOKUP(_xlfn.NUMBERVALUE(MID(AG71, SEARCH("!", AG71)+1, SEARCH("+", AG71)-SEARCH("!", AG71)-1)), Rankings!$A$2:$BK$161, 63, FALSE),0)</f>
        <v>0</v>
      </c>
      <c r="IG71">
        <f>IFERROR(VLOOKUP(_xlfn.NUMBERVALUE(MID(AH71, SEARCH("!", AH71)+1, SEARCH("+", AH71)-SEARCH("!", AH71)-1)), Rankings!$A$2:$BK$161, 63, FALSE),0)</f>
        <v>0</v>
      </c>
      <c r="IH71">
        <f>IFERROR(VLOOKUP(_xlfn.NUMBERVALUE(MID(AI71, SEARCH("!", AI71)+1, SEARCH("+", AI71)-SEARCH("!", AI71)-1)), Rankings!$A$2:$BK$161, 63, FALSE),0)</f>
        <v>0</v>
      </c>
      <c r="II71">
        <f>IFERROR(VLOOKUP(_xlfn.NUMBERVALUE(MID(AJ71, SEARCH("!", AJ71)+1, SEARCH("+", AJ71)-SEARCH("!", AJ71)-1)), Rankings!$A$2:$BK$161, 63, FALSE),0)</f>
        <v>0</v>
      </c>
      <c r="IJ71">
        <f>IFERROR(VLOOKUP(_xlfn.NUMBERVALUE(MID(AK71, SEARCH("!", AK71)+1, SEARCH("+", AK71)-SEARCH("!", AK71)-1)), Rankings!$A$2:$BK$161, 63, FALSE),0)</f>
        <v>0</v>
      </c>
      <c r="IK71">
        <f>IFERROR(VLOOKUP(_xlfn.NUMBERVALUE(MID(AL71, SEARCH("!", AL71)+1, SEARCH("+", AL71)-SEARCH("!", AL71)-1)), Rankings!$A$2:$BK$161, 63, FALSE),0)</f>
        <v>0</v>
      </c>
      <c r="IL71">
        <f>IFERROR(VLOOKUP(_xlfn.NUMBERVALUE(MID(AM71, SEARCH("!", AM71)+1, SEARCH("+", AM71)-SEARCH("!", AM71)-1)), Rankings!$A$2:$BK$161, 63, FALSE),0)</f>
        <v>0</v>
      </c>
      <c r="IM71">
        <f>IFERROR(VLOOKUP(_xlfn.NUMBERVALUE(MID(AN71, SEARCH("!", AN71)+1, SEARCH("+", AN71)-SEARCH("!", AN71)-1)), Rankings!$A$2:$BK$161, 63, FALSE),0)</f>
        <v>0</v>
      </c>
      <c r="IN71">
        <f>IFERROR(VLOOKUP(_xlfn.NUMBERVALUE(MID(AO71, SEARCH("!", AO71)+1, SEARCH("+", AO71)-SEARCH("!", AO71)-1)), Rankings!$A$2:$BK$161, 63, FALSE),0)</f>
        <v>0</v>
      </c>
      <c r="IO71">
        <f>IFERROR(VLOOKUP(_xlfn.NUMBERVALUE(MID(AP71, SEARCH("!", AP71)+1, SEARCH("+", AP71)-SEARCH("!", AP71)-1)), Rankings!$A$2:$BK$161, 63, FALSE),0)</f>
        <v>0</v>
      </c>
      <c r="IP71">
        <f>IFERROR(VLOOKUP(_xlfn.NUMBERVALUE(MID(AQ71, SEARCH("!", AQ71)+1, SEARCH("+", AQ71)-SEARCH("!", AQ71)-1)), Rankings!$A$2:$BK$161, 63, FALSE),0)</f>
        <v>0</v>
      </c>
      <c r="IQ71">
        <f>IFERROR(VLOOKUP(_xlfn.NUMBERVALUE(MID(AR71, SEARCH("!", AR71)+1, SEARCH("+", AR71)-SEARCH("!", AR71)-1)), Rankings!$A$2:$BK$161, 63, FALSE),0)</f>
        <v>0</v>
      </c>
      <c r="IR71">
        <f>IFERROR(VLOOKUP(_xlfn.NUMBERVALUE(MID(AS71, SEARCH("!", AS71)+1, SEARCH("+", AS71)-SEARCH("!", AS71)-1)), Rankings!$A$2:$BK$161, 63, FALSE),0)</f>
        <v>0</v>
      </c>
      <c r="IS71">
        <f>IFERROR(VLOOKUP(_xlfn.NUMBERVALUE(MID(AT71, SEARCH("!", AT71)+1, SEARCH("+", AT71)-SEARCH("!", AT71)-1)), Rankings!$A$2:$BK$161, 63, FALSE),0)</f>
        <v>0</v>
      </c>
      <c r="IT71">
        <f>IFERROR(VLOOKUP(_xlfn.NUMBERVALUE(MID(AU71, SEARCH("!", AU71)+1, SEARCH("+", AU71)-SEARCH("!", AU71)-1)), Rankings!$A$2:$BK$161, 63, FALSE),0)</f>
        <v>0</v>
      </c>
      <c r="IU71">
        <f>IFERROR(VLOOKUP(_xlfn.NUMBERVALUE(MID(AV71, SEARCH("!", AV71)+1, SEARCH("+", AV71)-SEARCH("!", AV71)-1)), Rankings!$A$2:$BK$161, 63, FALSE),0)</f>
        <v>0</v>
      </c>
      <c r="IV71">
        <f>IFERROR(VLOOKUP(_xlfn.NUMBERVALUE(MID(AW71, SEARCH("!", AW71)+1, SEARCH("+", AW71)-SEARCH("!", AW71)-1)), Rankings!$A$2:$BK$161, 63, FALSE),0)</f>
        <v>0</v>
      </c>
      <c r="IW71">
        <f>IFERROR(VLOOKUP(_xlfn.NUMBERVALUE(MID(AX71, SEARCH("!", AX71)+1, SEARCH("+", AX71)-SEARCH("!", AX71)-1)), Rankings!$A$2:$BK$161, 63, FALSE),0)</f>
        <v>0</v>
      </c>
      <c r="IX71">
        <f>IFERROR(VLOOKUP(_xlfn.NUMBERVALUE(MID(AY71, SEARCH("!", AY71)+1, SEARCH("+", AY71)-SEARCH("!", AY71)-1)), Rankings!$A$2:$BK$161, 63, FALSE),0)</f>
        <v>0</v>
      </c>
      <c r="IY71">
        <f>IFERROR(VLOOKUP(_xlfn.NUMBERVALUE(MID(AZ71, SEARCH("!", AZ71)+1, SEARCH("+", AZ71)-SEARCH("!", AZ71)-1)), Rankings!$A$2:$BK$161, 63, FALSE),0)</f>
        <v>0</v>
      </c>
      <c r="IZ71">
        <f>IFERROR(VLOOKUP(_xlfn.NUMBERVALUE(MID(BA71, SEARCH("!", BA71)+1, SEARCH("+", BA71)-SEARCH("!", BA71)-1)), Rankings!$A$2:$BK$161, 63, FALSE),0)</f>
        <v>0</v>
      </c>
      <c r="JA71">
        <f>IFERROR(VLOOKUP(_xlfn.NUMBERVALUE(MID(BB71, SEARCH("!", BB71)+1, SEARCH("+", BB71)-SEARCH("!", BB71)-1)), Rankings!$A$2:$BK$161, 63, FALSE),0)</f>
        <v>0</v>
      </c>
      <c r="JB71">
        <f>IFERROR(VLOOKUP(_xlfn.NUMBERVALUE(MID(BC71, SEARCH("!", BC71)+1, SEARCH("+", BC71)-SEARCH("!", BC71)-1)), Rankings!$A$2:$BK$161, 63, FALSE),0)</f>
        <v>0</v>
      </c>
      <c r="JC71">
        <f>IFERROR(VLOOKUP(_xlfn.NUMBERVALUE(MID(BD71, SEARCH("!", BD71)+1, SEARCH("+", BD71)-SEARCH("!", BD71)-1)), Rankings!$A$2:$BK$161, 63, FALSE),0)</f>
        <v>0</v>
      </c>
      <c r="JD71">
        <f>IFERROR(VLOOKUP(_xlfn.NUMBERVALUE(MID(BE71, SEARCH("!", BE71)+1, SEARCH("+", BE71)-SEARCH("!", BE71)-1)), Rankings!$A$2:$BK$161, 63, FALSE),0)</f>
        <v>0</v>
      </c>
      <c r="JE71">
        <f>IFERROR(VLOOKUP(_xlfn.NUMBERVALUE(MID(BF71, SEARCH("!", BF71)+1, SEARCH("+", BF71)-SEARCH("!", BF71)-1)), Rankings!$A$2:$BK$161, 63, FALSE),0)</f>
        <v>0</v>
      </c>
      <c r="JF71">
        <f>IFERROR(VLOOKUP(_xlfn.NUMBERVALUE(MID(BG71, SEARCH("!", BG71)+1, SEARCH("+", BG71)-SEARCH("!", BG71)-1)), Rankings!$A$2:$BK$161, 63, FALSE),0)</f>
        <v>0</v>
      </c>
      <c r="JG71">
        <f>IFERROR(VLOOKUP(_xlfn.NUMBERVALUE(MID(BH71, SEARCH("!", BH71)+1, SEARCH("+", BH71)-SEARCH("!", BH71)-1)), Rankings!$A$2:$BK$161, 63, FALSE),0)</f>
        <v>0</v>
      </c>
      <c r="JH71">
        <f>IFERROR(VLOOKUP(_xlfn.NUMBERVALUE(MID(BI71, SEARCH("!", BI71)+1, SEARCH("+", BI71)-SEARCH("!", BI71)-1)), Rankings!$A$2:$BK$161, 63, FALSE),0)</f>
        <v>0</v>
      </c>
      <c r="JI71">
        <f>IFERROR(VLOOKUP(_xlfn.NUMBERVALUE(MID(BJ71, SEARCH("!", BJ71)+1, SEARCH("+", BJ71)-SEARCH("!", BJ71)-1)), Rankings!$A$2:$BK$161, 63, FALSE),0)</f>
        <v>0</v>
      </c>
      <c r="JJ71">
        <f>IFERROR(VLOOKUP(_xlfn.NUMBERVALUE(MID(BK71, SEARCH("!", BK71)+1, SEARCH("+", BK71)-SEARCH("!", BK71)-1)), Rankings!$A$2:$BK$161, 63, FALSE),0)</f>
        <v>0</v>
      </c>
      <c r="JK71">
        <f>IFERROR(VLOOKUP(_xlfn.NUMBERVALUE(MID(BL71, SEARCH("!", BL71)+1, SEARCH("+", BL71)-SEARCH("!", BL71)-1)), Rankings!$A$2:$BK$161, 63, FALSE),0)</f>
        <v>0</v>
      </c>
      <c r="JL71">
        <f>IFERROR(VLOOKUP(_xlfn.NUMBERVALUE(MID(BM71, SEARCH("!", BM71)+1, SEARCH("+", BM71)-SEARCH("!", BM71)-1)), Rankings!$A$2:$BK$161, 63, FALSE),0)</f>
        <v>0</v>
      </c>
      <c r="JM71">
        <f>IFERROR(VLOOKUP(_xlfn.NUMBERVALUE(MID(BN71, SEARCH("!", BN71)+1, SEARCH("+", BN71)-SEARCH("!", BN71)-1)), Rankings!$A$2:$BK$161, 63, FALSE),0)</f>
        <v>0</v>
      </c>
      <c r="JN71">
        <f>IFERROR(VLOOKUP(_xlfn.NUMBERVALUE(MID(BO71, SEARCH("!", BO71)+1, SEARCH("+", BO71)-SEARCH("!", BO71)-1)), Rankings!$A$2:$BK$161, 63, FALSE),0)</f>
        <v>0</v>
      </c>
      <c r="JO71">
        <f>IFERROR(VLOOKUP(_xlfn.NUMBERVALUE(MID(BP71, SEARCH("!", BP71)+1, SEARCH("+", BP71)-SEARCH("!", BP71)-1)), Rankings!$A$2:$BK$161, 63, FALSE),0)</f>
        <v>0</v>
      </c>
      <c r="JP71">
        <f>IFERROR(VLOOKUP(_xlfn.NUMBERVALUE(MID(BQ71, SEARCH("!", BQ71)+1, SEARCH("+", BQ71)-SEARCH("!", BQ71)-1)), Rankings!$A$2:$BK$161, 63, FALSE),0)</f>
        <v>0</v>
      </c>
      <c r="JQ71">
        <f>IFERROR(VLOOKUP(_xlfn.NUMBERVALUE(MID(BR71, SEARCH("!", BR71)+1, SEARCH("+", BR71)-SEARCH("!", BR71)-1)), Rankings!$A$2:$BK$161, 63, FALSE),0)</f>
        <v>0</v>
      </c>
      <c r="JR71">
        <f>IFERROR(VLOOKUP(_xlfn.NUMBERVALUE(MID(BS71, SEARCH("!", BS71)+1, SEARCH("+", BS71)-SEARCH("!", BS71)-1)), Rankings!$A$2:$BK$161, 63, FALSE),0)</f>
        <v>0</v>
      </c>
      <c r="JS71">
        <f>IFERROR(VLOOKUP(_xlfn.NUMBERVALUE(MID(BT71, SEARCH("!", BT71)+1, SEARCH("+", BT71)-SEARCH("!", BT71)-1)), Rankings!$A$2:$BK$161, 63, FALSE),0)</f>
        <v>0</v>
      </c>
      <c r="JT71">
        <f>IFERROR(VLOOKUP(_xlfn.NUMBERVALUE(MID(BU71, SEARCH("!", BU71)+1, SEARCH("+", BU71)-SEARCH("!", BU71)-1)), Rankings!$A$2:$BK$161, 63, FALSE),0)</f>
        <v>0</v>
      </c>
      <c r="JU71">
        <f>IFERROR(VLOOKUP(_xlfn.NUMBERVALUE(MID(BV71, SEARCH("!", BV71)+1, SEARCH("+", BV71)-SEARCH("!", BV71)-1)), Rankings!$A$2:$BK$161, 63, FALSE),0)</f>
        <v>0</v>
      </c>
      <c r="JV71">
        <f>IFERROR(VLOOKUP(_xlfn.NUMBERVALUE(MID(BW71, SEARCH("!", BW71)+1, SEARCH("+", BW71)-SEARCH("!", BW71)-1)), Rankings!$A$2:$BK$161, 63, FALSE),0)</f>
        <v>0</v>
      </c>
      <c r="JW71">
        <f>IFERROR(VLOOKUP(_xlfn.NUMBERVALUE(MID(BX71, SEARCH("!", BX71)+1, SEARCH("+", BX71)-SEARCH("!", BX71)-1)), Rankings!$A$2:$BK$161, 63, FALSE),0)</f>
        <v>0</v>
      </c>
      <c r="JX71">
        <f>IFERROR(VLOOKUP(_xlfn.NUMBERVALUE(MID(BY71, SEARCH("!", BY71)+1, SEARCH("+", BY71)-SEARCH("!", BY71)-1)), Rankings!$A$2:$BK$161, 63, FALSE),0)</f>
        <v>0</v>
      </c>
      <c r="JY71">
        <f>IFERROR(VLOOKUP(_xlfn.NUMBERVALUE(MID(BZ71, SEARCH("!", BZ71)+1, SEARCH("+", BZ71)-SEARCH("!", BZ71)-1)), Rankings!$A$2:$BK$161, 63, FALSE),0)</f>
        <v>0</v>
      </c>
      <c r="JZ71">
        <f>IFERROR(VLOOKUP(_xlfn.NUMBERVALUE(MID(CA71, SEARCH("!", CA71)+1, SEARCH("+", CA71)-SEARCH("!", CA71)-1)), Rankings!$A$2:$BK$161, 63, FALSE),0)</f>
        <v>0</v>
      </c>
      <c r="KA71">
        <f>IFERROR(VLOOKUP(_xlfn.NUMBERVALUE(MID(CB71, SEARCH("!", CB71)+1, SEARCH("+", CB71)-SEARCH("!", CB71)-1)), Rankings!$A$2:$BK$161, 63, FALSE),0)</f>
        <v>0</v>
      </c>
      <c r="KB71">
        <f>IFERROR(VLOOKUP(_xlfn.NUMBERVALUE(MID(CC71, SEARCH("!", CC71)+1, SEARCH("+", CC71)-SEARCH("!", CC71)-1)), Rankings!$A$2:$BK$161, 63, FALSE),0)</f>
        <v>0</v>
      </c>
      <c r="KC71">
        <f>IFERROR(VLOOKUP(_xlfn.NUMBERVALUE(MID(CD71, SEARCH("!", CD71)+1, SEARCH("+", CD71)-SEARCH("!", CD71)-1)), Rankings!$A$2:$BK$161, 63, FALSE),0)</f>
        <v>0</v>
      </c>
      <c r="KD71">
        <f>IFERROR(VLOOKUP(_xlfn.NUMBERVALUE(MID(CE71, SEARCH("!", CE71)+1, SEARCH("+", CE71)-SEARCH("!", CE71)-1)), Rankings!$A$2:$BK$161, 63, FALSE),0)</f>
        <v>0</v>
      </c>
      <c r="KE71">
        <f>IFERROR(VLOOKUP(_xlfn.NUMBERVALUE(MID(CF71, SEARCH("!", CF71)+1, SEARCH("+", CF71)-SEARCH("!", CF71)-1)), Rankings!$A$2:$BK$161, 63, FALSE),0)</f>
        <v>0</v>
      </c>
      <c r="KF71">
        <f>IFERROR(VLOOKUP(_xlfn.NUMBERVALUE(MID(CG71, SEARCH("!", CG71)+1, SEARCH("+", CG71)-SEARCH("!", CG71)-1)), Rankings!$A$2:$BK$161, 63, FALSE),0)</f>
        <v>0</v>
      </c>
      <c r="KG71">
        <f>IFERROR(VLOOKUP(_xlfn.NUMBERVALUE(MID(CH71, SEARCH("!", CH71)+1, SEARCH("+", CH71)-SEARCH("!", CH71)-1)), Rankings!$A$2:$BK$161, 63, FALSE),0)</f>
        <v>0</v>
      </c>
      <c r="KH71">
        <f>IFERROR(VLOOKUP(_xlfn.NUMBERVALUE(MID(CI71, SEARCH("!", CI71)+1, SEARCH("+", CI71)-SEARCH("!", CI71)-1)), Rankings!$A$2:$BK$161, 63, FALSE),0)</f>
        <v>0</v>
      </c>
      <c r="KI71">
        <f>IFERROR(VLOOKUP(_xlfn.NUMBERVALUE(MID(CJ71, SEARCH("!", CJ71)+1, SEARCH("+", CJ71)-SEARCH("!", CJ71)-1)), Rankings!$A$2:$BK$161, 63, FALSE),0)</f>
        <v>0</v>
      </c>
      <c r="KJ71">
        <f>IFERROR(VLOOKUP(_xlfn.NUMBERVALUE(MID(CK71, SEARCH("!", CK71)+1, SEARCH("+", CK71)-SEARCH("!", CK71)-1)), Rankings!$A$2:$BK$161, 63, FALSE),0)</f>
        <v>0</v>
      </c>
      <c r="KK71">
        <f>IFERROR(VLOOKUP(_xlfn.NUMBERVALUE(MID(CL71, SEARCH("!", CL71)+1, SEARCH("+", CL71)-SEARCH("!", CL71)-1)), Rankings!$A$2:$BK$161, 63, FALSE),0)</f>
        <v>0</v>
      </c>
      <c r="KL71">
        <f>IFERROR(VLOOKUP(_xlfn.NUMBERVALUE(MID(CM71, SEARCH("!", CM71)+1, SEARCH("+", CM71)-SEARCH("!", CM71)-1)), Rankings!$A$2:$BK$161, 63, FALSE),0)</f>
        <v>0</v>
      </c>
      <c r="KM71">
        <f>IFERROR(VLOOKUP(_xlfn.NUMBERVALUE(MID(CN71, SEARCH("!", CN71)+1, SEARCH("+", CN71)-SEARCH("!", CN71)-1)), Rankings!$A$2:$BK$161, 63, FALSE),0)</f>
        <v>0</v>
      </c>
      <c r="KN71">
        <f>IFERROR(VLOOKUP(_xlfn.NUMBERVALUE(MID(CO71, SEARCH("!", CO71)+1, SEARCH("+", CO71)-SEARCH("!", CO71)-1)), Rankings!$A$2:$BK$161, 63, FALSE),0)</f>
        <v>0</v>
      </c>
      <c r="KO71">
        <f>IFERROR(VLOOKUP(_xlfn.NUMBERVALUE(MID(CP71, SEARCH("!", CP71)+1, SEARCH("+", CP71)-SEARCH("!", CP71)-1)), Rankings!$A$2:$BK$161, 63, FALSE),0)</f>
        <v>0</v>
      </c>
      <c r="KP71">
        <f>IFERROR(VLOOKUP(_xlfn.NUMBERVALUE(MID(CQ71, SEARCH("!", CQ71)+1, SEARCH("+", CQ71)-SEARCH("!", CQ71)-1)), Rankings!$A$2:$BK$161, 63, FALSE),0)</f>
        <v>0</v>
      </c>
      <c r="KQ71">
        <f>IFERROR(VLOOKUP(_xlfn.NUMBERVALUE(MID(CR71, SEARCH("!", CR71)+1, SEARCH("+", CR71)-SEARCH("!", CR71)-1)), Rankings!$A$2:$BK$161, 63, FALSE),0)</f>
        <v>0</v>
      </c>
      <c r="KS71" s="4">
        <f t="shared" si="1951"/>
        <v>196</v>
      </c>
      <c r="KT71" s="4">
        <f t="shared" si="1952"/>
        <v>53</v>
      </c>
      <c r="KU71" s="4">
        <f t="shared" si="1953"/>
        <v>139</v>
      </c>
      <c r="KV71" s="4">
        <f t="shared" si="1954"/>
        <v>0</v>
      </c>
      <c r="KY71" s="4">
        <f t="shared" si="1955"/>
        <v>388</v>
      </c>
      <c r="KZ71" s="4"/>
      <c r="LB71">
        <f t="shared" si="1956"/>
        <v>16</v>
      </c>
      <c r="LC71">
        <f t="shared" si="1957"/>
        <v>37</v>
      </c>
      <c r="LD71">
        <f t="shared" si="1958"/>
        <v>52</v>
      </c>
      <c r="LE71">
        <f t="shared" si="1959"/>
        <v>40</v>
      </c>
      <c r="LF71">
        <f t="shared" si="1960"/>
        <v>33</v>
      </c>
      <c r="LG71">
        <f t="shared" si="1961"/>
        <v>56</v>
      </c>
      <c r="LH71">
        <f t="shared" si="1962"/>
        <v>23</v>
      </c>
      <c r="LI71">
        <f t="shared" si="1963"/>
        <v>30</v>
      </c>
      <c r="LJ71">
        <f t="shared" si="1964"/>
        <v>35</v>
      </c>
      <c r="LK71">
        <f t="shared" si="1965"/>
        <v>8</v>
      </c>
      <c r="LL71">
        <f t="shared" si="1966"/>
        <v>58</v>
      </c>
      <c r="LM71">
        <f t="shared" si="1967"/>
        <v>0</v>
      </c>
      <c r="LN71">
        <f t="shared" si="1968"/>
        <v>0</v>
      </c>
      <c r="LO71">
        <f t="shared" si="1969"/>
        <v>0</v>
      </c>
      <c r="LP71">
        <f t="shared" si="1970"/>
        <v>0</v>
      </c>
      <c r="LQ71">
        <f t="shared" si="1971"/>
        <v>0</v>
      </c>
      <c r="LR71">
        <f t="shared" si="1972"/>
        <v>0</v>
      </c>
      <c r="LS71">
        <f t="shared" si="1973"/>
        <v>0</v>
      </c>
      <c r="LT71">
        <f t="shared" si="1974"/>
        <v>0</v>
      </c>
      <c r="LU71">
        <f t="shared" si="1975"/>
        <v>0</v>
      </c>
      <c r="LV71">
        <f t="shared" si="1976"/>
        <v>0</v>
      </c>
      <c r="LW71">
        <f t="shared" si="1977"/>
        <v>0</v>
      </c>
      <c r="LX71">
        <f t="shared" si="1978"/>
        <v>0</v>
      </c>
      <c r="LY71">
        <f t="shared" si="1979"/>
        <v>0</v>
      </c>
      <c r="LZ71">
        <f t="shared" si="1980"/>
        <v>0</v>
      </c>
      <c r="MA71">
        <f t="shared" si="1981"/>
        <v>0</v>
      </c>
      <c r="MB71">
        <f t="shared" si="1982"/>
        <v>0</v>
      </c>
      <c r="MC71">
        <f t="shared" si="1983"/>
        <v>0</v>
      </c>
      <c r="MD71">
        <f t="shared" si="1984"/>
        <v>0</v>
      </c>
      <c r="ME71">
        <f t="shared" si="1985"/>
        <v>0</v>
      </c>
      <c r="MF71">
        <f t="shared" si="1986"/>
        <v>0</v>
      </c>
      <c r="MG71">
        <f t="shared" si="1987"/>
        <v>0</v>
      </c>
      <c r="MH71">
        <f t="shared" si="1988"/>
        <v>0</v>
      </c>
      <c r="MI71">
        <f t="shared" si="1989"/>
        <v>0</v>
      </c>
      <c r="MJ71">
        <f t="shared" si="1990"/>
        <v>0</v>
      </c>
      <c r="MK71">
        <f t="shared" si="1991"/>
        <v>0</v>
      </c>
      <c r="ML71">
        <f t="shared" si="1992"/>
        <v>0</v>
      </c>
      <c r="MM71">
        <f t="shared" si="1993"/>
        <v>0</v>
      </c>
      <c r="MN71">
        <f t="shared" si="1994"/>
        <v>0</v>
      </c>
      <c r="MO71">
        <f t="shared" si="1995"/>
        <v>0</v>
      </c>
      <c r="MP71">
        <f t="shared" si="1996"/>
        <v>0</v>
      </c>
      <c r="MQ71">
        <f t="shared" si="1997"/>
        <v>0</v>
      </c>
      <c r="MR71">
        <f t="shared" si="1998"/>
        <v>0</v>
      </c>
      <c r="MS71">
        <f t="shared" si="1999"/>
        <v>0</v>
      </c>
      <c r="MT71">
        <f t="shared" si="2000"/>
        <v>0</v>
      </c>
      <c r="MU71">
        <f t="shared" si="2001"/>
        <v>0</v>
      </c>
      <c r="MV71">
        <f t="shared" si="2002"/>
        <v>0</v>
      </c>
      <c r="MW71">
        <f t="shared" si="2003"/>
        <v>0</v>
      </c>
      <c r="MX71">
        <f t="shared" si="2004"/>
        <v>0</v>
      </c>
      <c r="MY71">
        <f t="shared" si="2005"/>
        <v>0</v>
      </c>
      <c r="MZ71">
        <f t="shared" si="2006"/>
        <v>0</v>
      </c>
      <c r="NA71">
        <f t="shared" si="2007"/>
        <v>0</v>
      </c>
      <c r="NB71">
        <f t="shared" si="2008"/>
        <v>0</v>
      </c>
      <c r="NC71">
        <f t="shared" si="2009"/>
        <v>0</v>
      </c>
      <c r="ND71">
        <f t="shared" si="2010"/>
        <v>0</v>
      </c>
      <c r="NE71">
        <f t="shared" si="2011"/>
        <v>0</v>
      </c>
      <c r="NF71">
        <f t="shared" si="2012"/>
        <v>0</v>
      </c>
      <c r="NG71">
        <f t="shared" si="2013"/>
        <v>0</v>
      </c>
      <c r="NH71">
        <f t="shared" si="2014"/>
        <v>0</v>
      </c>
      <c r="NI71">
        <f t="shared" si="2015"/>
        <v>0</v>
      </c>
      <c r="NJ71">
        <f t="shared" si="2016"/>
        <v>0</v>
      </c>
      <c r="NK71">
        <f t="shared" si="2017"/>
        <v>0</v>
      </c>
      <c r="NL71">
        <f t="shared" si="2018"/>
        <v>0</v>
      </c>
      <c r="NM71">
        <f t="shared" si="2019"/>
        <v>0</v>
      </c>
      <c r="NN71">
        <f t="shared" si="2020"/>
        <v>0</v>
      </c>
      <c r="NO71">
        <f t="shared" si="2021"/>
        <v>0</v>
      </c>
      <c r="NP71">
        <f t="shared" si="2022"/>
        <v>0</v>
      </c>
      <c r="NQ71">
        <f t="shared" si="2023"/>
        <v>0</v>
      </c>
      <c r="NR71">
        <f t="shared" si="2024"/>
        <v>0</v>
      </c>
      <c r="NS71">
        <f t="shared" si="2025"/>
        <v>0</v>
      </c>
      <c r="NT71">
        <f t="shared" si="2026"/>
        <v>0</v>
      </c>
      <c r="NU71">
        <f t="shared" si="2027"/>
        <v>0</v>
      </c>
      <c r="NV71">
        <f t="shared" si="2028"/>
        <v>0</v>
      </c>
      <c r="NW71">
        <f t="shared" si="2029"/>
        <v>0</v>
      </c>
      <c r="NX71">
        <f t="shared" si="2030"/>
        <v>0</v>
      </c>
      <c r="NY71">
        <f t="shared" si="2031"/>
        <v>0</v>
      </c>
      <c r="NZ71">
        <f t="shared" si="2032"/>
        <v>0</v>
      </c>
      <c r="OA71">
        <f t="shared" si="2033"/>
        <v>0</v>
      </c>
      <c r="OB71">
        <f t="shared" si="2034"/>
        <v>0</v>
      </c>
      <c r="OC71">
        <f t="shared" si="2035"/>
        <v>0</v>
      </c>
      <c r="OD71">
        <f t="shared" si="2036"/>
        <v>0</v>
      </c>
      <c r="OE71">
        <f t="shared" si="2037"/>
        <v>0</v>
      </c>
      <c r="OF71">
        <f t="shared" si="2038"/>
        <v>0</v>
      </c>
      <c r="OG71">
        <f t="shared" si="2039"/>
        <v>0</v>
      </c>
      <c r="OH71">
        <f t="shared" si="2040"/>
        <v>0</v>
      </c>
      <c r="OJ71" s="4">
        <f t="shared" si="2041"/>
        <v>230</v>
      </c>
      <c r="OK71" s="4">
        <f t="shared" si="2042"/>
        <v>82</v>
      </c>
      <c r="OL71" s="4">
        <f t="shared" si="2043"/>
        <v>114</v>
      </c>
      <c r="OM71" s="4">
        <f t="shared" si="2044"/>
        <v>0</v>
      </c>
      <c r="OP71" s="4">
        <f t="shared" si="2045"/>
        <v>426</v>
      </c>
      <c r="OQ71" s="4"/>
      <c r="OS71">
        <f t="shared" si="2046"/>
        <v>50</v>
      </c>
      <c r="OT71">
        <f t="shared" si="2047"/>
        <v>52</v>
      </c>
      <c r="OU71">
        <f t="shared" si="2048"/>
        <v>17</v>
      </c>
      <c r="OV71">
        <f t="shared" si="2049"/>
        <v>39</v>
      </c>
      <c r="OW71">
        <f t="shared" si="2050"/>
        <v>25</v>
      </c>
      <c r="OX71">
        <f t="shared" si="2051"/>
        <v>65</v>
      </c>
      <c r="OY71">
        <f t="shared" si="2052"/>
        <v>54</v>
      </c>
      <c r="OZ71">
        <f t="shared" si="2053"/>
        <v>28</v>
      </c>
      <c r="PA71">
        <f t="shared" si="2054"/>
        <v>46</v>
      </c>
      <c r="PB71">
        <f t="shared" si="2055"/>
        <v>45</v>
      </c>
      <c r="PC71">
        <f t="shared" si="2056"/>
        <v>5</v>
      </c>
      <c r="PD71">
        <f t="shared" si="2057"/>
        <v>0</v>
      </c>
      <c r="PE71">
        <f t="shared" si="2058"/>
        <v>0</v>
      </c>
      <c r="PF71">
        <f t="shared" si="2059"/>
        <v>0</v>
      </c>
      <c r="PG71">
        <f t="shared" si="2060"/>
        <v>0</v>
      </c>
      <c r="PH71">
        <f t="shared" si="2061"/>
        <v>0</v>
      </c>
      <c r="PI71">
        <f t="shared" si="2062"/>
        <v>0</v>
      </c>
      <c r="PJ71">
        <f t="shared" si="2063"/>
        <v>0</v>
      </c>
      <c r="PK71">
        <f t="shared" si="2064"/>
        <v>0</v>
      </c>
      <c r="PL71">
        <f t="shared" si="2065"/>
        <v>0</v>
      </c>
      <c r="PM71">
        <f t="shared" si="2066"/>
        <v>0</v>
      </c>
      <c r="PN71">
        <f t="shared" si="2067"/>
        <v>0</v>
      </c>
      <c r="PO71">
        <f t="shared" si="2068"/>
        <v>0</v>
      </c>
      <c r="PP71">
        <f t="shared" si="2069"/>
        <v>0</v>
      </c>
      <c r="PQ71">
        <f t="shared" si="2070"/>
        <v>0</v>
      </c>
      <c r="PR71">
        <f t="shared" si="2071"/>
        <v>0</v>
      </c>
      <c r="PS71">
        <f t="shared" si="2072"/>
        <v>0</v>
      </c>
      <c r="PT71">
        <f t="shared" si="2073"/>
        <v>0</v>
      </c>
      <c r="PU71">
        <f t="shared" si="2074"/>
        <v>0</v>
      </c>
      <c r="PV71">
        <f t="shared" si="2075"/>
        <v>0</v>
      </c>
      <c r="PW71">
        <f t="shared" si="2076"/>
        <v>0</v>
      </c>
      <c r="PX71">
        <f t="shared" si="2077"/>
        <v>0</v>
      </c>
      <c r="PY71">
        <f t="shared" si="2078"/>
        <v>0</v>
      </c>
      <c r="PZ71">
        <f t="shared" si="2079"/>
        <v>0</v>
      </c>
      <c r="QA71">
        <f t="shared" si="2080"/>
        <v>0</v>
      </c>
      <c r="QB71">
        <f t="shared" si="2081"/>
        <v>0</v>
      </c>
      <c r="QC71">
        <f t="shared" si="2082"/>
        <v>0</v>
      </c>
      <c r="QD71">
        <f t="shared" si="2083"/>
        <v>0</v>
      </c>
      <c r="QE71">
        <f t="shared" si="2084"/>
        <v>0</v>
      </c>
      <c r="QF71">
        <f t="shared" si="2085"/>
        <v>0</v>
      </c>
      <c r="QG71">
        <f t="shared" si="2086"/>
        <v>0</v>
      </c>
      <c r="QH71">
        <f t="shared" si="2087"/>
        <v>0</v>
      </c>
      <c r="QI71">
        <f t="shared" si="2088"/>
        <v>0</v>
      </c>
      <c r="QJ71">
        <f t="shared" si="2089"/>
        <v>0</v>
      </c>
      <c r="QK71">
        <f t="shared" si="2090"/>
        <v>0</v>
      </c>
      <c r="QL71">
        <f t="shared" si="2091"/>
        <v>0</v>
      </c>
      <c r="QM71">
        <f t="shared" si="2092"/>
        <v>0</v>
      </c>
      <c r="QN71">
        <f t="shared" si="2093"/>
        <v>0</v>
      </c>
      <c r="QO71">
        <f t="shared" si="2094"/>
        <v>0</v>
      </c>
      <c r="QP71">
        <f t="shared" si="2095"/>
        <v>0</v>
      </c>
      <c r="QQ71">
        <f t="shared" si="2096"/>
        <v>0</v>
      </c>
      <c r="QR71">
        <f t="shared" si="2097"/>
        <v>0</v>
      </c>
      <c r="QS71">
        <f t="shared" si="2098"/>
        <v>0</v>
      </c>
      <c r="QT71">
        <f t="shared" si="2099"/>
        <v>0</v>
      </c>
      <c r="QU71">
        <f t="shared" si="2100"/>
        <v>0</v>
      </c>
      <c r="QV71">
        <f t="shared" si="2101"/>
        <v>0</v>
      </c>
      <c r="QW71">
        <f t="shared" si="2102"/>
        <v>0</v>
      </c>
      <c r="QX71">
        <f t="shared" si="2103"/>
        <v>0</v>
      </c>
      <c r="QY71">
        <f t="shared" si="2104"/>
        <v>0</v>
      </c>
      <c r="QZ71">
        <f t="shared" si="2105"/>
        <v>0</v>
      </c>
      <c r="RA71">
        <f t="shared" si="2106"/>
        <v>0</v>
      </c>
      <c r="RB71">
        <f t="shared" si="2107"/>
        <v>0</v>
      </c>
      <c r="RC71">
        <f t="shared" si="2108"/>
        <v>0</v>
      </c>
      <c r="RD71">
        <f t="shared" si="2109"/>
        <v>0</v>
      </c>
      <c r="RE71">
        <f t="shared" si="2110"/>
        <v>0</v>
      </c>
      <c r="RF71">
        <f t="shared" si="2111"/>
        <v>0</v>
      </c>
      <c r="RG71">
        <f t="shared" si="2112"/>
        <v>0</v>
      </c>
      <c r="RH71">
        <f t="shared" si="2113"/>
        <v>0</v>
      </c>
      <c r="RI71">
        <f t="shared" si="2114"/>
        <v>0</v>
      </c>
      <c r="RJ71">
        <f t="shared" si="2115"/>
        <v>0</v>
      </c>
      <c r="RK71">
        <f t="shared" si="2116"/>
        <v>0</v>
      </c>
      <c r="RL71">
        <f t="shared" si="2117"/>
        <v>0</v>
      </c>
      <c r="RM71">
        <f t="shared" si="2118"/>
        <v>0</v>
      </c>
      <c r="RN71">
        <f t="shared" si="2119"/>
        <v>0</v>
      </c>
      <c r="RO71">
        <f t="shared" si="2120"/>
        <v>0</v>
      </c>
      <c r="RP71">
        <f t="shared" si="2121"/>
        <v>0</v>
      </c>
      <c r="RQ71">
        <f t="shared" si="2122"/>
        <v>0</v>
      </c>
      <c r="RR71">
        <f t="shared" si="2123"/>
        <v>0</v>
      </c>
      <c r="RS71">
        <f t="shared" si="2124"/>
        <v>0</v>
      </c>
      <c r="RT71">
        <f t="shared" si="2125"/>
        <v>0</v>
      </c>
      <c r="RU71">
        <f t="shared" si="2126"/>
        <v>0</v>
      </c>
      <c r="RV71">
        <f t="shared" si="2127"/>
        <v>0</v>
      </c>
      <c r="RW71">
        <f t="shared" si="2128"/>
        <v>0</v>
      </c>
      <c r="RX71">
        <f t="shared" si="2129"/>
        <v>0</v>
      </c>
      <c r="RY71">
        <f t="shared" si="2130"/>
        <v>0</v>
      </c>
      <c r="SA71" s="4">
        <f t="shared" si="2131"/>
        <v>18.25</v>
      </c>
      <c r="SB71" s="4">
        <f t="shared" si="2132"/>
        <v>7.7</v>
      </c>
      <c r="SC71" s="4">
        <f t="shared" si="2133"/>
        <v>13.14</v>
      </c>
      <c r="SD71" s="4">
        <f t="shared" si="2134"/>
        <v>0</v>
      </c>
      <c r="SF71" s="4">
        <f t="shared" si="2135"/>
        <v>39.090000000000003</v>
      </c>
      <c r="SI71">
        <f t="shared" si="2136"/>
        <v>2.33</v>
      </c>
      <c r="SJ71">
        <f t="shared" si="2137"/>
        <v>3</v>
      </c>
      <c r="SK71">
        <f t="shared" si="2138"/>
        <v>3.91</v>
      </c>
      <c r="SL71">
        <f t="shared" si="2139"/>
        <v>3.78</v>
      </c>
      <c r="SM71">
        <f t="shared" si="2140"/>
        <v>3.63</v>
      </c>
      <c r="SN71">
        <f t="shared" si="2141"/>
        <v>4.88</v>
      </c>
      <c r="SO71">
        <f t="shared" si="2142"/>
        <v>4.2</v>
      </c>
      <c r="SP71">
        <f t="shared" si="2143"/>
        <v>3.5</v>
      </c>
      <c r="SQ71">
        <f t="shared" si="2144"/>
        <v>4.13</v>
      </c>
      <c r="SR71">
        <f t="shared" si="2145"/>
        <v>2.67</v>
      </c>
      <c r="SS71">
        <f t="shared" si="2146"/>
        <v>3.06</v>
      </c>
      <c r="ST71" t="str">
        <f t="shared" si="2147"/>
        <v>0</v>
      </c>
      <c r="SU71" t="str">
        <f t="shared" si="2148"/>
        <v>0</v>
      </c>
      <c r="SV71" t="str">
        <f t="shared" si="2149"/>
        <v>0</v>
      </c>
      <c r="SW71" t="str">
        <f t="shared" si="2150"/>
        <v>0</v>
      </c>
      <c r="SX71" t="str">
        <f t="shared" si="2151"/>
        <v>0</v>
      </c>
      <c r="SY71" t="str">
        <f t="shared" si="2152"/>
        <v>0</v>
      </c>
      <c r="SZ71" t="str">
        <f t="shared" si="2153"/>
        <v>0</v>
      </c>
      <c r="TA71" t="str">
        <f t="shared" si="2154"/>
        <v>0</v>
      </c>
      <c r="TB71" t="str">
        <f t="shared" si="2155"/>
        <v>0</v>
      </c>
      <c r="TC71" t="str">
        <f t="shared" si="2156"/>
        <v>0</v>
      </c>
      <c r="TD71" t="str">
        <f t="shared" si="2157"/>
        <v>0</v>
      </c>
      <c r="TE71" t="str">
        <f t="shared" si="2158"/>
        <v>0</v>
      </c>
      <c r="TF71" t="str">
        <f t="shared" si="2159"/>
        <v>0</v>
      </c>
      <c r="TG71" t="str">
        <f t="shared" si="2160"/>
        <v>0</v>
      </c>
      <c r="TH71" t="str">
        <f t="shared" si="2161"/>
        <v>0</v>
      </c>
      <c r="TI71" t="str">
        <f t="shared" si="2162"/>
        <v>0</v>
      </c>
      <c r="TJ71" t="str">
        <f t="shared" si="2163"/>
        <v>0</v>
      </c>
      <c r="TK71" t="str">
        <f t="shared" si="2164"/>
        <v>0</v>
      </c>
      <c r="TL71" t="str">
        <f t="shared" si="2165"/>
        <v>0</v>
      </c>
      <c r="TM71" t="str">
        <f t="shared" si="2166"/>
        <v>0</v>
      </c>
      <c r="TN71" t="str">
        <f t="shared" si="2167"/>
        <v>0</v>
      </c>
      <c r="TO71" t="str">
        <f t="shared" si="2168"/>
        <v>0</v>
      </c>
      <c r="TP71" t="str">
        <f t="shared" si="2169"/>
        <v>0</v>
      </c>
      <c r="TQ71" t="str">
        <f t="shared" si="2170"/>
        <v>0</v>
      </c>
      <c r="TR71" t="str">
        <f t="shared" si="2171"/>
        <v>0</v>
      </c>
      <c r="TS71" t="str">
        <f t="shared" si="2172"/>
        <v>0</v>
      </c>
      <c r="TT71" t="str">
        <f t="shared" si="2173"/>
        <v>0</v>
      </c>
      <c r="TU71" t="str">
        <f t="shared" si="2174"/>
        <v>0</v>
      </c>
      <c r="TV71" t="str">
        <f t="shared" si="2175"/>
        <v>0</v>
      </c>
      <c r="TW71" t="str">
        <f t="shared" si="2176"/>
        <v>0</v>
      </c>
      <c r="TX71" t="str">
        <f t="shared" si="2177"/>
        <v>0</v>
      </c>
      <c r="TY71" t="str">
        <f t="shared" si="2178"/>
        <v>0</v>
      </c>
      <c r="TZ71" t="str">
        <f t="shared" si="2179"/>
        <v>0</v>
      </c>
      <c r="UA71" t="str">
        <f t="shared" si="2180"/>
        <v>0</v>
      </c>
      <c r="UB71" t="str">
        <f t="shared" si="2181"/>
        <v>0</v>
      </c>
      <c r="UC71" t="str">
        <f t="shared" si="2182"/>
        <v>0</v>
      </c>
      <c r="UD71" t="str">
        <f t="shared" si="2183"/>
        <v>0</v>
      </c>
      <c r="UE71" t="str">
        <f t="shared" si="2184"/>
        <v>0</v>
      </c>
      <c r="UF71" t="str">
        <f t="shared" si="2185"/>
        <v>0</v>
      </c>
      <c r="UG71" t="str">
        <f t="shared" si="2186"/>
        <v>0</v>
      </c>
      <c r="UH71" t="str">
        <f t="shared" si="2187"/>
        <v>0</v>
      </c>
      <c r="UI71" t="str">
        <f t="shared" si="2188"/>
        <v>0</v>
      </c>
      <c r="UJ71" t="str">
        <f t="shared" si="2189"/>
        <v>0</v>
      </c>
      <c r="UK71" t="str">
        <f t="shared" si="2190"/>
        <v>0</v>
      </c>
      <c r="UL71" t="str">
        <f t="shared" si="2191"/>
        <v>0</v>
      </c>
      <c r="UM71" t="str">
        <f t="shared" si="2192"/>
        <v>0</v>
      </c>
      <c r="UN71" t="str">
        <f t="shared" si="2193"/>
        <v>0</v>
      </c>
      <c r="UO71" t="str">
        <f t="shared" si="2194"/>
        <v>0</v>
      </c>
      <c r="UP71" t="str">
        <f t="shared" si="2195"/>
        <v>0</v>
      </c>
      <c r="UQ71" t="str">
        <f t="shared" si="2196"/>
        <v>0</v>
      </c>
      <c r="UR71" t="str">
        <f t="shared" si="2197"/>
        <v>0</v>
      </c>
      <c r="US71" t="str">
        <f t="shared" si="2198"/>
        <v>0</v>
      </c>
      <c r="UT71" t="str">
        <f t="shared" si="2199"/>
        <v>0</v>
      </c>
      <c r="UU71" t="str">
        <f t="shared" si="2200"/>
        <v>0</v>
      </c>
      <c r="UV71" t="str">
        <f t="shared" si="2201"/>
        <v>0</v>
      </c>
      <c r="UW71" t="str">
        <f t="shared" si="2202"/>
        <v>0</v>
      </c>
      <c r="UX71" t="str">
        <f t="shared" si="2203"/>
        <v>0</v>
      </c>
      <c r="UY71" t="str">
        <f t="shared" si="2204"/>
        <v>0</v>
      </c>
      <c r="UZ71" t="str">
        <f t="shared" si="2205"/>
        <v>0</v>
      </c>
      <c r="VA71" t="str">
        <f t="shared" si="2206"/>
        <v>0</v>
      </c>
      <c r="VB71" t="str">
        <f t="shared" si="2207"/>
        <v>0</v>
      </c>
      <c r="VC71" t="str">
        <f t="shared" si="2208"/>
        <v>0</v>
      </c>
      <c r="VD71" t="str">
        <f t="shared" si="2209"/>
        <v>0</v>
      </c>
      <c r="VE71" t="str">
        <f t="shared" si="2210"/>
        <v>0</v>
      </c>
      <c r="VF71" t="str">
        <f t="shared" si="2211"/>
        <v>0</v>
      </c>
      <c r="VG71" t="str">
        <f t="shared" si="2212"/>
        <v>0</v>
      </c>
      <c r="VH71" t="str">
        <f t="shared" si="2213"/>
        <v>0</v>
      </c>
      <c r="VI71" t="str">
        <f t="shared" si="2214"/>
        <v>0</v>
      </c>
      <c r="VJ71" t="str">
        <f t="shared" si="2215"/>
        <v>0</v>
      </c>
      <c r="VK71" t="str">
        <f t="shared" si="2216"/>
        <v>0</v>
      </c>
      <c r="VL71" t="str">
        <f t="shared" si="2217"/>
        <v>0</v>
      </c>
      <c r="VM71" t="str">
        <f t="shared" si="2218"/>
        <v>0</v>
      </c>
      <c r="VN71" t="str">
        <f t="shared" si="2219"/>
        <v>0</v>
      </c>
      <c r="VO71" t="str">
        <f t="shared" si="2220"/>
        <v>0</v>
      </c>
      <c r="VQ71" s="4">
        <f t="shared" si="2221"/>
        <v>-11.44</v>
      </c>
      <c r="VR71" s="4">
        <f t="shared" si="2222"/>
        <v>-10.89</v>
      </c>
      <c r="VS71" s="4">
        <f t="shared" si="2223"/>
        <v>-16.98</v>
      </c>
      <c r="VT71" s="4">
        <f t="shared" si="2224"/>
        <v>0</v>
      </c>
      <c r="VV71" s="4">
        <f t="shared" si="2225"/>
        <v>-39.31</v>
      </c>
      <c r="VY71">
        <f t="shared" si="2226"/>
        <v>-4.26</v>
      </c>
      <c r="VZ71">
        <f t="shared" si="2227"/>
        <v>-13.07</v>
      </c>
      <c r="WA71">
        <f t="shared" si="2228"/>
        <v>4.7699999999999996</v>
      </c>
      <c r="WB71">
        <f t="shared" si="2229"/>
        <v>4.4000000000000004</v>
      </c>
      <c r="WC71">
        <f t="shared" si="2230"/>
        <v>-0.88</v>
      </c>
      <c r="WD71">
        <f t="shared" si="2231"/>
        <v>13.34</v>
      </c>
      <c r="WE71">
        <f t="shared" si="2232"/>
        <v>-1.96</v>
      </c>
      <c r="WF71">
        <f t="shared" si="2233"/>
        <v>-8.93</v>
      </c>
      <c r="WG71">
        <f t="shared" si="2234"/>
        <v>-12.22</v>
      </c>
      <c r="WH71">
        <f t="shared" si="2235"/>
        <v>-11.4</v>
      </c>
      <c r="WI71">
        <f t="shared" si="2236"/>
        <v>-9.1</v>
      </c>
      <c r="WJ71">
        <f t="shared" si="2237"/>
        <v>0</v>
      </c>
      <c r="WK71">
        <f t="shared" si="2238"/>
        <v>0</v>
      </c>
      <c r="WL71">
        <f t="shared" si="2239"/>
        <v>0</v>
      </c>
      <c r="WM71">
        <f t="shared" si="2240"/>
        <v>0</v>
      </c>
      <c r="WN71">
        <f t="shared" si="2241"/>
        <v>0</v>
      </c>
      <c r="WO71">
        <f t="shared" si="2242"/>
        <v>0</v>
      </c>
      <c r="WP71">
        <f t="shared" si="2243"/>
        <v>0</v>
      </c>
      <c r="WQ71">
        <f t="shared" si="2244"/>
        <v>0</v>
      </c>
      <c r="WR71">
        <f t="shared" si="2245"/>
        <v>0</v>
      </c>
      <c r="WS71">
        <f t="shared" si="2246"/>
        <v>0</v>
      </c>
      <c r="WT71">
        <f t="shared" si="2247"/>
        <v>0</v>
      </c>
      <c r="WU71">
        <f t="shared" si="2248"/>
        <v>0</v>
      </c>
      <c r="WV71">
        <f t="shared" si="2249"/>
        <v>0</v>
      </c>
      <c r="WW71">
        <f t="shared" si="2250"/>
        <v>0</v>
      </c>
      <c r="WX71">
        <f t="shared" si="2251"/>
        <v>0</v>
      </c>
      <c r="WY71">
        <f t="shared" si="2252"/>
        <v>0</v>
      </c>
      <c r="WZ71">
        <f t="shared" si="2253"/>
        <v>0</v>
      </c>
      <c r="XA71">
        <f t="shared" si="2254"/>
        <v>0</v>
      </c>
      <c r="XB71">
        <f t="shared" si="2255"/>
        <v>0</v>
      </c>
      <c r="XC71">
        <f t="shared" si="2256"/>
        <v>0</v>
      </c>
      <c r="XD71">
        <f t="shared" si="2257"/>
        <v>0</v>
      </c>
      <c r="XE71">
        <f t="shared" si="2258"/>
        <v>0</v>
      </c>
      <c r="XF71">
        <f t="shared" si="2259"/>
        <v>0</v>
      </c>
      <c r="XG71">
        <f t="shared" si="2260"/>
        <v>0</v>
      </c>
      <c r="XH71">
        <f t="shared" si="2261"/>
        <v>0</v>
      </c>
      <c r="XI71">
        <f t="shared" si="2262"/>
        <v>0</v>
      </c>
      <c r="XJ71">
        <f t="shared" si="2263"/>
        <v>0</v>
      </c>
      <c r="XK71">
        <f t="shared" si="2264"/>
        <v>0</v>
      </c>
      <c r="XL71">
        <f t="shared" si="2265"/>
        <v>0</v>
      </c>
      <c r="XM71">
        <f t="shared" si="2266"/>
        <v>0</v>
      </c>
      <c r="XN71">
        <f t="shared" si="2267"/>
        <v>0</v>
      </c>
      <c r="XO71">
        <f t="shared" si="2268"/>
        <v>0</v>
      </c>
      <c r="XP71">
        <f t="shared" si="2269"/>
        <v>0</v>
      </c>
      <c r="XQ71">
        <f t="shared" si="2270"/>
        <v>0</v>
      </c>
      <c r="XR71">
        <f t="shared" si="2271"/>
        <v>0</v>
      </c>
      <c r="XS71">
        <f t="shared" si="2272"/>
        <v>0</v>
      </c>
      <c r="XT71">
        <f t="shared" si="2273"/>
        <v>0</v>
      </c>
      <c r="XU71">
        <f t="shared" si="2274"/>
        <v>0</v>
      </c>
      <c r="XV71">
        <f t="shared" si="2275"/>
        <v>0</v>
      </c>
      <c r="XW71">
        <f t="shared" si="2276"/>
        <v>0</v>
      </c>
      <c r="XX71">
        <f t="shared" si="2277"/>
        <v>0</v>
      </c>
      <c r="XY71">
        <f t="shared" si="2278"/>
        <v>0</v>
      </c>
      <c r="XZ71">
        <f t="shared" si="2279"/>
        <v>0</v>
      </c>
      <c r="YA71">
        <f t="shared" si="2280"/>
        <v>0</v>
      </c>
      <c r="YB71">
        <f t="shared" si="2281"/>
        <v>0</v>
      </c>
      <c r="YC71">
        <f t="shared" si="2282"/>
        <v>0</v>
      </c>
      <c r="YD71">
        <f t="shared" si="2283"/>
        <v>0</v>
      </c>
      <c r="YE71">
        <f t="shared" si="2284"/>
        <v>0</v>
      </c>
      <c r="YF71">
        <f t="shared" si="2285"/>
        <v>0</v>
      </c>
      <c r="YG71">
        <f t="shared" si="2286"/>
        <v>0</v>
      </c>
      <c r="YH71">
        <f t="shared" si="2287"/>
        <v>0</v>
      </c>
      <c r="YI71">
        <f t="shared" si="2288"/>
        <v>0</v>
      </c>
      <c r="YJ71">
        <f t="shared" si="2289"/>
        <v>0</v>
      </c>
      <c r="YK71">
        <f t="shared" si="2290"/>
        <v>0</v>
      </c>
      <c r="YL71">
        <f t="shared" si="2291"/>
        <v>0</v>
      </c>
      <c r="YM71">
        <f t="shared" si="2292"/>
        <v>0</v>
      </c>
      <c r="YN71">
        <f t="shared" si="2293"/>
        <v>0</v>
      </c>
      <c r="YO71">
        <f t="shared" si="2294"/>
        <v>0</v>
      </c>
      <c r="YP71">
        <f t="shared" si="2295"/>
        <v>0</v>
      </c>
      <c r="YQ71">
        <f t="shared" si="2296"/>
        <v>0</v>
      </c>
      <c r="YR71">
        <f t="shared" si="2297"/>
        <v>0</v>
      </c>
      <c r="YS71">
        <f t="shared" si="2298"/>
        <v>0</v>
      </c>
      <c r="YT71">
        <f t="shared" si="2299"/>
        <v>0</v>
      </c>
      <c r="YU71">
        <f t="shared" si="2300"/>
        <v>0</v>
      </c>
      <c r="YV71">
        <f t="shared" si="2301"/>
        <v>0</v>
      </c>
      <c r="YW71">
        <f t="shared" si="2302"/>
        <v>0</v>
      </c>
      <c r="YX71">
        <f t="shared" si="2303"/>
        <v>0</v>
      </c>
      <c r="YY71">
        <f t="shared" si="2304"/>
        <v>0</v>
      </c>
      <c r="YZ71">
        <f t="shared" si="2305"/>
        <v>0</v>
      </c>
      <c r="ZA71">
        <f t="shared" si="2306"/>
        <v>0</v>
      </c>
      <c r="ZB71">
        <f t="shared" si="2307"/>
        <v>0</v>
      </c>
      <c r="ZC71">
        <f t="shared" si="2308"/>
        <v>0</v>
      </c>
      <c r="ZD71">
        <f t="shared" si="2309"/>
        <v>0</v>
      </c>
      <c r="ZE71">
        <f t="shared" si="2310"/>
        <v>0</v>
      </c>
      <c r="ZG71" s="4">
        <f t="shared" si="2311"/>
        <v>359</v>
      </c>
      <c r="ZH71" s="4">
        <f t="shared" si="2312"/>
        <v>149</v>
      </c>
      <c r="ZI71" s="4">
        <f t="shared" si="2313"/>
        <v>276</v>
      </c>
      <c r="ZJ71" s="4">
        <f t="shared" si="2314"/>
        <v>0</v>
      </c>
      <c r="ZL71" s="4">
        <f t="shared" si="2315"/>
        <v>784</v>
      </c>
      <c r="ZO71">
        <f t="shared" si="2316"/>
        <v>81</v>
      </c>
      <c r="ZP71">
        <f t="shared" si="2317"/>
        <v>78</v>
      </c>
      <c r="ZQ71">
        <f t="shared" si="2318"/>
        <v>65</v>
      </c>
      <c r="ZR71">
        <f t="shared" si="2319"/>
        <v>66</v>
      </c>
      <c r="ZS71">
        <f t="shared" si="2320"/>
        <v>61</v>
      </c>
      <c r="ZT71">
        <f t="shared" si="2321"/>
        <v>55</v>
      </c>
      <c r="ZU71">
        <f t="shared" si="2322"/>
        <v>68</v>
      </c>
      <c r="ZV71">
        <f t="shared" si="2323"/>
        <v>81</v>
      </c>
      <c r="ZW71">
        <f t="shared" si="2324"/>
        <v>80</v>
      </c>
      <c r="ZX71">
        <f t="shared" si="2325"/>
        <v>69</v>
      </c>
      <c r="ZY71">
        <f t="shared" si="2326"/>
        <v>80</v>
      </c>
      <c r="ZZ71">
        <f t="shared" si="2327"/>
        <v>0</v>
      </c>
      <c r="AAA71">
        <f t="shared" si="2328"/>
        <v>0</v>
      </c>
      <c r="AAB71">
        <f t="shared" si="2329"/>
        <v>0</v>
      </c>
      <c r="AAC71">
        <f t="shared" si="2330"/>
        <v>0</v>
      </c>
      <c r="AAD71">
        <f t="shared" si="2331"/>
        <v>0</v>
      </c>
      <c r="AAE71">
        <f t="shared" si="2332"/>
        <v>0</v>
      </c>
      <c r="AAF71">
        <f t="shared" si="2333"/>
        <v>0</v>
      </c>
      <c r="AAG71">
        <f t="shared" si="2334"/>
        <v>0</v>
      </c>
      <c r="AAH71">
        <f t="shared" si="2335"/>
        <v>0</v>
      </c>
      <c r="AAI71">
        <f t="shared" si="2336"/>
        <v>0</v>
      </c>
      <c r="AAJ71">
        <f t="shared" si="2337"/>
        <v>0</v>
      </c>
      <c r="AAK71">
        <f t="shared" si="2338"/>
        <v>0</v>
      </c>
      <c r="AAL71">
        <f t="shared" si="2339"/>
        <v>0</v>
      </c>
      <c r="AAM71">
        <f t="shared" si="2340"/>
        <v>0</v>
      </c>
      <c r="AAN71">
        <f t="shared" si="2341"/>
        <v>0</v>
      </c>
      <c r="AAO71">
        <f t="shared" si="2342"/>
        <v>0</v>
      </c>
      <c r="AAP71">
        <f t="shared" si="2343"/>
        <v>0</v>
      </c>
      <c r="AAQ71">
        <f t="shared" si="2344"/>
        <v>0</v>
      </c>
      <c r="AAR71">
        <f t="shared" si="2345"/>
        <v>0</v>
      </c>
      <c r="AAS71">
        <f t="shared" si="2346"/>
        <v>0</v>
      </c>
      <c r="AAT71">
        <f t="shared" si="2347"/>
        <v>0</v>
      </c>
      <c r="AAU71">
        <f t="shared" si="2348"/>
        <v>0</v>
      </c>
      <c r="AAV71">
        <f t="shared" si="2349"/>
        <v>0</v>
      </c>
      <c r="AAW71">
        <f t="shared" si="2350"/>
        <v>0</v>
      </c>
      <c r="AAX71">
        <f t="shared" si="2351"/>
        <v>0</v>
      </c>
      <c r="AAY71">
        <f t="shared" si="2352"/>
        <v>0</v>
      </c>
      <c r="AAZ71">
        <f t="shared" si="2353"/>
        <v>0</v>
      </c>
      <c r="ABA71">
        <f t="shared" si="2354"/>
        <v>0</v>
      </c>
      <c r="ABB71">
        <f t="shared" si="2355"/>
        <v>0</v>
      </c>
      <c r="ABC71">
        <f t="shared" si="2356"/>
        <v>0</v>
      </c>
      <c r="ABD71">
        <f t="shared" si="2357"/>
        <v>0</v>
      </c>
      <c r="ABE71">
        <f t="shared" si="2358"/>
        <v>0</v>
      </c>
      <c r="ABF71">
        <f t="shared" si="2359"/>
        <v>0</v>
      </c>
      <c r="ABG71">
        <f t="shared" si="2360"/>
        <v>0</v>
      </c>
      <c r="ABH71">
        <f t="shared" si="2361"/>
        <v>0</v>
      </c>
      <c r="ABI71">
        <f t="shared" si="2362"/>
        <v>0</v>
      </c>
      <c r="ABJ71">
        <f t="shared" si="2363"/>
        <v>0</v>
      </c>
      <c r="ABK71">
        <f t="shared" si="2364"/>
        <v>0</v>
      </c>
      <c r="ABL71">
        <f t="shared" si="2365"/>
        <v>0</v>
      </c>
      <c r="ABM71">
        <f t="shared" si="2366"/>
        <v>0</v>
      </c>
      <c r="ABN71">
        <f t="shared" si="2367"/>
        <v>0</v>
      </c>
      <c r="ABO71">
        <f t="shared" si="2368"/>
        <v>0</v>
      </c>
      <c r="ABP71">
        <f t="shared" si="2369"/>
        <v>0</v>
      </c>
      <c r="ABQ71">
        <f t="shared" si="2370"/>
        <v>0</v>
      </c>
      <c r="ABR71">
        <f t="shared" si="2371"/>
        <v>0</v>
      </c>
      <c r="ABS71">
        <f t="shared" si="2372"/>
        <v>0</v>
      </c>
      <c r="ABT71">
        <f t="shared" si="2373"/>
        <v>0</v>
      </c>
      <c r="ABU71">
        <f t="shared" si="2374"/>
        <v>0</v>
      </c>
      <c r="ABV71">
        <f t="shared" si="2375"/>
        <v>0</v>
      </c>
      <c r="ABW71">
        <f t="shared" si="2376"/>
        <v>0</v>
      </c>
      <c r="ABX71">
        <f t="shared" si="2377"/>
        <v>0</v>
      </c>
      <c r="ABY71">
        <f t="shared" si="2378"/>
        <v>0</v>
      </c>
      <c r="ABZ71">
        <f t="shared" si="2379"/>
        <v>0</v>
      </c>
      <c r="ACA71">
        <f t="shared" si="2380"/>
        <v>0</v>
      </c>
      <c r="ACB71">
        <f t="shared" si="2381"/>
        <v>0</v>
      </c>
      <c r="ACC71">
        <f t="shared" si="2382"/>
        <v>0</v>
      </c>
      <c r="ACD71">
        <f t="shared" si="2383"/>
        <v>0</v>
      </c>
      <c r="ACE71">
        <f t="shared" si="2384"/>
        <v>0</v>
      </c>
      <c r="ACF71">
        <f t="shared" si="2385"/>
        <v>0</v>
      </c>
      <c r="ACG71">
        <f t="shared" si="2386"/>
        <v>0</v>
      </c>
      <c r="ACH71">
        <f t="shared" si="2387"/>
        <v>0</v>
      </c>
      <c r="ACI71">
        <f t="shared" si="2388"/>
        <v>0</v>
      </c>
      <c r="ACJ71">
        <f t="shared" si="2389"/>
        <v>0</v>
      </c>
      <c r="ACK71">
        <f t="shared" si="2390"/>
        <v>0</v>
      </c>
      <c r="ACL71">
        <f t="shared" si="2391"/>
        <v>0</v>
      </c>
      <c r="ACM71">
        <f t="shared" si="2392"/>
        <v>0</v>
      </c>
      <c r="ACN71">
        <f t="shared" si="2393"/>
        <v>0</v>
      </c>
      <c r="ACO71">
        <f t="shared" si="2394"/>
        <v>0</v>
      </c>
      <c r="ACP71">
        <f t="shared" si="2395"/>
        <v>0</v>
      </c>
      <c r="ACQ71">
        <f t="shared" si="2396"/>
        <v>0</v>
      </c>
      <c r="ACR71">
        <f t="shared" si="2397"/>
        <v>0</v>
      </c>
      <c r="ACS71">
        <f t="shared" si="2398"/>
        <v>0</v>
      </c>
      <c r="ACT71">
        <f t="shared" si="2399"/>
        <v>0</v>
      </c>
      <c r="ACU71">
        <f t="shared" si="2400"/>
        <v>0</v>
      </c>
      <c r="ACW71" s="4">
        <f t="shared" si="2401"/>
        <v>198.2</v>
      </c>
      <c r="ACX71" s="4">
        <f t="shared" si="2402"/>
        <v>58.9</v>
      </c>
      <c r="ACY71" s="4">
        <f t="shared" si="2403"/>
        <v>1204.3</v>
      </c>
      <c r="ACZ71" s="4">
        <f t="shared" si="2404"/>
        <v>0</v>
      </c>
      <c r="ADA71" s="88">
        <f t="shared" si="2405"/>
        <v>5.4267854204860537</v>
      </c>
      <c r="ADB71" s="4">
        <f t="shared" si="2406"/>
        <v>1461.3999999999999</v>
      </c>
      <c r="ADC71" s="5">
        <f t="shared" si="2407"/>
        <v>6.2960304954788775</v>
      </c>
      <c r="ADD71" s="5">
        <f t="shared" si="2408"/>
        <v>17.351512902337941</v>
      </c>
      <c r="ADE71">
        <f t="shared" si="2409"/>
        <v>1.1000000000000001</v>
      </c>
      <c r="ADF71">
        <f t="shared" si="2410"/>
        <v>42.9</v>
      </c>
      <c r="ADG71">
        <f t="shared" si="2411"/>
        <v>117</v>
      </c>
      <c r="ADH71">
        <f t="shared" si="2412"/>
        <v>44.1</v>
      </c>
      <c r="ADI71">
        <f t="shared" si="2413"/>
        <v>55.2</v>
      </c>
      <c r="ADJ71">
        <f t="shared" si="2414"/>
        <v>0</v>
      </c>
      <c r="ADK71">
        <f t="shared" si="2415"/>
        <v>0</v>
      </c>
      <c r="ADL71">
        <f t="shared" si="2416"/>
        <v>58.9</v>
      </c>
      <c r="ADM71">
        <f t="shared" si="2417"/>
        <v>37.200000000000003</v>
      </c>
      <c r="ADN71">
        <f t="shared" si="2418"/>
        <v>2</v>
      </c>
      <c r="ADO71">
        <f t="shared" si="2419"/>
        <v>1103</v>
      </c>
      <c r="ADP71">
        <f t="shared" si="2420"/>
        <v>0</v>
      </c>
      <c r="ADQ71">
        <f t="shared" si="2421"/>
        <v>0</v>
      </c>
      <c r="ADR71">
        <f t="shared" si="2422"/>
        <v>0</v>
      </c>
      <c r="ADS71">
        <f t="shared" si="2423"/>
        <v>0</v>
      </c>
      <c r="ADT71">
        <f t="shared" si="2424"/>
        <v>0</v>
      </c>
      <c r="ADU71">
        <f t="shared" si="2425"/>
        <v>0</v>
      </c>
      <c r="ADV71">
        <f t="shared" si="2426"/>
        <v>0</v>
      </c>
      <c r="ADW71">
        <f t="shared" si="2427"/>
        <v>0</v>
      </c>
      <c r="ADX71">
        <f t="shared" si="2428"/>
        <v>0</v>
      </c>
      <c r="ADY71">
        <f t="shared" si="2429"/>
        <v>0</v>
      </c>
      <c r="ADZ71">
        <f t="shared" si="2430"/>
        <v>0</v>
      </c>
      <c r="AEA71">
        <f t="shared" si="2431"/>
        <v>0</v>
      </c>
      <c r="AEB71">
        <f t="shared" si="2432"/>
        <v>0</v>
      </c>
      <c r="AEC71">
        <f t="shared" si="2433"/>
        <v>0</v>
      </c>
      <c r="AED71">
        <f t="shared" si="2434"/>
        <v>0</v>
      </c>
      <c r="AEE71">
        <f t="shared" si="2435"/>
        <v>0</v>
      </c>
      <c r="AEF71">
        <f t="shared" si="2436"/>
        <v>0</v>
      </c>
      <c r="AEG71">
        <f t="shared" si="2437"/>
        <v>0</v>
      </c>
      <c r="AEH71">
        <f t="shared" si="2438"/>
        <v>0</v>
      </c>
      <c r="AEI71">
        <f t="shared" si="2439"/>
        <v>0</v>
      </c>
      <c r="AEJ71">
        <f t="shared" si="2440"/>
        <v>0</v>
      </c>
      <c r="AEK71">
        <f t="shared" si="2441"/>
        <v>0</v>
      </c>
      <c r="AEL71">
        <f t="shared" si="2442"/>
        <v>0</v>
      </c>
      <c r="AEM71">
        <f t="shared" si="2443"/>
        <v>0</v>
      </c>
      <c r="AEN71">
        <f t="shared" si="2444"/>
        <v>0</v>
      </c>
      <c r="AEO71">
        <f t="shared" si="2445"/>
        <v>0</v>
      </c>
      <c r="AEP71">
        <f t="shared" si="2446"/>
        <v>0</v>
      </c>
      <c r="AEQ71">
        <f t="shared" si="2447"/>
        <v>0</v>
      </c>
      <c r="AER71">
        <f t="shared" si="2448"/>
        <v>0</v>
      </c>
      <c r="AES71">
        <f t="shared" si="2449"/>
        <v>0</v>
      </c>
      <c r="AET71">
        <f t="shared" si="2450"/>
        <v>0</v>
      </c>
      <c r="AEU71">
        <f t="shared" si="2451"/>
        <v>0</v>
      </c>
      <c r="AEV71">
        <f t="shared" si="2452"/>
        <v>0</v>
      </c>
      <c r="AEW71">
        <f t="shared" si="2453"/>
        <v>0</v>
      </c>
      <c r="AEX71">
        <f t="shared" si="2454"/>
        <v>0</v>
      </c>
      <c r="AEY71">
        <f t="shared" si="2455"/>
        <v>0</v>
      </c>
      <c r="AEZ71">
        <f t="shared" si="2456"/>
        <v>0</v>
      </c>
      <c r="AFA71">
        <f t="shared" si="2457"/>
        <v>0</v>
      </c>
      <c r="AFB71">
        <f t="shared" si="2458"/>
        <v>0</v>
      </c>
      <c r="AFC71">
        <f t="shared" si="2459"/>
        <v>0</v>
      </c>
      <c r="AFD71">
        <f t="shared" si="2460"/>
        <v>0</v>
      </c>
      <c r="AFE71">
        <f t="shared" si="2461"/>
        <v>0</v>
      </c>
      <c r="AFF71">
        <f t="shared" si="2462"/>
        <v>0</v>
      </c>
      <c r="AFG71">
        <f t="shared" si="2463"/>
        <v>0</v>
      </c>
      <c r="AFH71">
        <f t="shared" si="2464"/>
        <v>0</v>
      </c>
      <c r="AFI71">
        <f t="shared" si="2465"/>
        <v>0</v>
      </c>
      <c r="AFJ71">
        <f t="shared" si="2466"/>
        <v>0</v>
      </c>
      <c r="AFK71">
        <f t="shared" si="2467"/>
        <v>0</v>
      </c>
      <c r="AFL71">
        <f t="shared" si="2468"/>
        <v>0</v>
      </c>
      <c r="AFM71">
        <f t="shared" si="2469"/>
        <v>0</v>
      </c>
      <c r="AFN71">
        <f t="shared" si="2470"/>
        <v>0</v>
      </c>
      <c r="AFO71">
        <f t="shared" si="2471"/>
        <v>0</v>
      </c>
      <c r="AFP71">
        <f t="shared" si="2472"/>
        <v>0</v>
      </c>
      <c r="AFQ71">
        <f t="shared" si="2473"/>
        <v>0</v>
      </c>
      <c r="AFR71">
        <f t="shared" si="2474"/>
        <v>0</v>
      </c>
      <c r="AFS71">
        <f t="shared" si="2475"/>
        <v>0</v>
      </c>
      <c r="AFT71">
        <f t="shared" si="2476"/>
        <v>0</v>
      </c>
      <c r="AFU71">
        <f t="shared" si="2477"/>
        <v>0</v>
      </c>
      <c r="AFV71">
        <f t="shared" si="2478"/>
        <v>0</v>
      </c>
      <c r="AFW71">
        <f t="shared" si="2479"/>
        <v>0</v>
      </c>
      <c r="AFX71">
        <f t="shared" si="2480"/>
        <v>0</v>
      </c>
      <c r="AFY71">
        <f t="shared" si="2481"/>
        <v>0</v>
      </c>
      <c r="AFZ71">
        <f t="shared" si="2482"/>
        <v>0</v>
      </c>
      <c r="AGA71">
        <f t="shared" si="2483"/>
        <v>0</v>
      </c>
      <c r="AGB71">
        <f t="shared" si="2484"/>
        <v>0</v>
      </c>
      <c r="AGC71">
        <f t="shared" si="2485"/>
        <v>0</v>
      </c>
      <c r="AGD71">
        <f t="shared" si="2486"/>
        <v>0</v>
      </c>
      <c r="AGE71">
        <f t="shared" si="2487"/>
        <v>0</v>
      </c>
      <c r="AGF71">
        <f t="shared" si="2488"/>
        <v>0</v>
      </c>
      <c r="AGG71">
        <f t="shared" si="2489"/>
        <v>0</v>
      </c>
      <c r="AGH71">
        <f t="shared" si="2490"/>
        <v>0</v>
      </c>
      <c r="AGI71">
        <f t="shared" si="2491"/>
        <v>0</v>
      </c>
      <c r="AGJ71">
        <f t="shared" si="2492"/>
        <v>0</v>
      </c>
      <c r="AGK71">
        <f t="shared" si="2493"/>
        <v>0</v>
      </c>
      <c r="AGM71" s="88">
        <f t="shared" si="2494"/>
        <v>68</v>
      </c>
      <c r="AGN71" s="88">
        <v>68</v>
      </c>
      <c r="AGO71">
        <v>3</v>
      </c>
      <c r="AGP71">
        <f t="shared" si="2495"/>
        <v>3</v>
      </c>
      <c r="AGQ71">
        <f t="shared" si="2496"/>
        <v>3</v>
      </c>
      <c r="AGR71">
        <f t="shared" si="2497"/>
        <v>3</v>
      </c>
      <c r="AGS71">
        <f t="shared" si="2498"/>
        <v>2</v>
      </c>
      <c r="AGT71">
        <f t="shared" si="2499"/>
        <v>1</v>
      </c>
      <c r="AGU71">
        <f t="shared" si="2500"/>
        <v>3</v>
      </c>
      <c r="AGV71">
        <f t="shared" si="2501"/>
        <v>9</v>
      </c>
      <c r="AGW71">
        <f t="shared" si="2502"/>
        <v>5</v>
      </c>
      <c r="AGX71">
        <f t="shared" si="2503"/>
        <v>3</v>
      </c>
      <c r="AGY71">
        <f t="shared" si="2504"/>
        <v>3</v>
      </c>
      <c r="AGZ71">
        <f t="shared" si="2505"/>
        <v>2</v>
      </c>
      <c r="AHA71">
        <f t="shared" si="2506"/>
        <v>0</v>
      </c>
      <c r="AHB71">
        <f t="shared" si="2507"/>
        <v>0</v>
      </c>
      <c r="AHC71">
        <f t="shared" si="2508"/>
        <v>0</v>
      </c>
      <c r="AHD71">
        <f t="shared" si="2509"/>
        <v>0</v>
      </c>
      <c r="AHE71">
        <f t="shared" si="2510"/>
        <v>0</v>
      </c>
      <c r="AHF71">
        <f t="shared" si="2511"/>
        <v>0</v>
      </c>
      <c r="AHG71">
        <f t="shared" si="2512"/>
        <v>0</v>
      </c>
      <c r="AHH71">
        <f t="shared" si="2513"/>
        <v>0</v>
      </c>
      <c r="AHI71">
        <f t="shared" si="2514"/>
        <v>0</v>
      </c>
      <c r="AHJ71">
        <f t="shared" si="2515"/>
        <v>0</v>
      </c>
      <c r="AHK71">
        <f t="shared" si="2516"/>
        <v>0</v>
      </c>
      <c r="AHL71">
        <f t="shared" si="2517"/>
        <v>0</v>
      </c>
      <c r="AHM71">
        <f t="shared" si="2518"/>
        <v>0</v>
      </c>
      <c r="AHN71">
        <f t="shared" si="2519"/>
        <v>0</v>
      </c>
      <c r="AHO71">
        <f t="shared" si="2520"/>
        <v>0</v>
      </c>
      <c r="AHP71">
        <f t="shared" si="2521"/>
        <v>0</v>
      </c>
      <c r="AHQ71">
        <f t="shared" si="2522"/>
        <v>0</v>
      </c>
      <c r="AHR71">
        <f t="shared" si="2523"/>
        <v>0</v>
      </c>
      <c r="AHS71">
        <f t="shared" si="2524"/>
        <v>0</v>
      </c>
      <c r="AHT71">
        <f t="shared" si="2525"/>
        <v>0</v>
      </c>
      <c r="AHU71">
        <f t="shared" si="2526"/>
        <v>0</v>
      </c>
      <c r="AHV71">
        <f t="shared" si="2527"/>
        <v>0</v>
      </c>
      <c r="AHW71">
        <f t="shared" si="2528"/>
        <v>0</v>
      </c>
      <c r="AHX71">
        <f t="shared" si="2529"/>
        <v>0</v>
      </c>
      <c r="AHY71">
        <f t="shared" si="2530"/>
        <v>0</v>
      </c>
      <c r="AHZ71">
        <f t="shared" si="2531"/>
        <v>0</v>
      </c>
      <c r="AIA71">
        <f t="shared" si="2532"/>
        <v>0</v>
      </c>
      <c r="AIB71">
        <f t="shared" si="2533"/>
        <v>0</v>
      </c>
      <c r="AIC71">
        <f t="shared" si="2534"/>
        <v>0</v>
      </c>
      <c r="AID71">
        <f t="shared" si="2535"/>
        <v>0</v>
      </c>
      <c r="AIE71">
        <f t="shared" si="2536"/>
        <v>0</v>
      </c>
      <c r="AIF71">
        <f t="shared" si="2537"/>
        <v>0</v>
      </c>
      <c r="AIG71">
        <f t="shared" si="2538"/>
        <v>0</v>
      </c>
      <c r="AIH71">
        <f t="shared" si="2539"/>
        <v>0</v>
      </c>
      <c r="AII71">
        <f t="shared" si="2540"/>
        <v>0</v>
      </c>
      <c r="AIJ71">
        <f t="shared" si="2541"/>
        <v>0</v>
      </c>
      <c r="AIK71">
        <f t="shared" si="2542"/>
        <v>0</v>
      </c>
      <c r="AIL71">
        <f t="shared" si="2543"/>
        <v>0</v>
      </c>
      <c r="AIM71">
        <f t="shared" si="2544"/>
        <v>0</v>
      </c>
      <c r="AIN71">
        <f t="shared" si="2545"/>
        <v>0</v>
      </c>
      <c r="AIO71">
        <f t="shared" si="2546"/>
        <v>0</v>
      </c>
      <c r="AIP71">
        <f t="shared" si="2547"/>
        <v>0</v>
      </c>
      <c r="AIQ71">
        <f t="shared" si="2548"/>
        <v>0</v>
      </c>
      <c r="AIR71">
        <f t="shared" si="2549"/>
        <v>0</v>
      </c>
      <c r="AIS71">
        <f t="shared" si="2550"/>
        <v>0</v>
      </c>
      <c r="AIT71">
        <f t="shared" si="2551"/>
        <v>0</v>
      </c>
      <c r="AIU71">
        <f t="shared" si="2552"/>
        <v>0</v>
      </c>
      <c r="AIV71">
        <f t="shared" si="2553"/>
        <v>0</v>
      </c>
      <c r="AIW71">
        <f t="shared" si="2554"/>
        <v>0</v>
      </c>
      <c r="AIX71">
        <f t="shared" si="2555"/>
        <v>0</v>
      </c>
      <c r="AIY71">
        <f t="shared" si="2556"/>
        <v>0</v>
      </c>
      <c r="AIZ71">
        <f t="shared" si="2557"/>
        <v>0</v>
      </c>
      <c r="AJA71">
        <f t="shared" si="2558"/>
        <v>0</v>
      </c>
      <c r="AJB71">
        <f t="shared" si="2559"/>
        <v>0</v>
      </c>
      <c r="AJC71">
        <f t="shared" si="2560"/>
        <v>0</v>
      </c>
      <c r="AJD71">
        <f t="shared" si="2561"/>
        <v>0</v>
      </c>
      <c r="AJE71">
        <f t="shared" si="2562"/>
        <v>0</v>
      </c>
      <c r="AJF71">
        <f t="shared" si="2563"/>
        <v>0</v>
      </c>
      <c r="AJG71">
        <f t="shared" si="2564"/>
        <v>0</v>
      </c>
      <c r="AJH71">
        <f t="shared" si="2565"/>
        <v>0</v>
      </c>
      <c r="AJI71">
        <f t="shared" si="2566"/>
        <v>0</v>
      </c>
      <c r="AJJ71">
        <f t="shared" si="2567"/>
        <v>0</v>
      </c>
      <c r="AJK71">
        <f t="shared" si="2568"/>
        <v>0</v>
      </c>
      <c r="AJL71">
        <f t="shared" si="2569"/>
        <v>0</v>
      </c>
      <c r="AJM71">
        <f t="shared" si="2570"/>
        <v>0</v>
      </c>
      <c r="AJN71">
        <f t="shared" si="2571"/>
        <v>0</v>
      </c>
      <c r="AJO71">
        <f t="shared" si="2572"/>
        <v>0</v>
      </c>
      <c r="AJP71">
        <f t="shared" si="2573"/>
        <v>0</v>
      </c>
      <c r="AJQ71">
        <f t="shared" si="2574"/>
        <v>0</v>
      </c>
      <c r="AJR71">
        <f t="shared" si="2575"/>
        <v>0</v>
      </c>
      <c r="AJS71">
        <f t="shared" si="2576"/>
        <v>0</v>
      </c>
      <c r="AJT71">
        <f t="shared" si="2577"/>
        <v>0</v>
      </c>
      <c r="AJU71">
        <f t="shared" si="2578"/>
        <v>0</v>
      </c>
      <c r="AJV71">
        <f t="shared" si="2579"/>
        <v>0</v>
      </c>
      <c r="AJX71">
        <v>39</v>
      </c>
      <c r="AJY71">
        <v>1</v>
      </c>
      <c r="AJZ71">
        <v>1</v>
      </c>
      <c r="AKA71">
        <f t="shared" si="2580"/>
        <v>2</v>
      </c>
      <c r="AKB71">
        <f t="shared" si="2581"/>
        <v>2</v>
      </c>
      <c r="AKC71">
        <f t="shared" si="2582"/>
        <v>2</v>
      </c>
      <c r="AKD71">
        <f t="shared" si="2583"/>
        <v>2</v>
      </c>
      <c r="AKE71">
        <f t="shared" si="2584"/>
        <v>8</v>
      </c>
      <c r="AKF71">
        <f t="shared" si="2585"/>
        <v>8</v>
      </c>
      <c r="AKG71">
        <f t="shared" si="2586"/>
        <v>1</v>
      </c>
      <c r="AKH71">
        <f t="shared" si="2587"/>
        <v>2</v>
      </c>
      <c r="AKI71">
        <f t="shared" si="2588"/>
        <v>0</v>
      </c>
      <c r="AKJ71">
        <f t="shared" si="2589"/>
        <v>0</v>
      </c>
      <c r="AKK71">
        <f t="shared" si="2590"/>
        <v>0</v>
      </c>
      <c r="AKL71">
        <f t="shared" si="2591"/>
        <v>0</v>
      </c>
      <c r="AKM71">
        <f t="shared" si="2592"/>
        <v>0</v>
      </c>
      <c r="AKN71">
        <f t="shared" si="2593"/>
        <v>0</v>
      </c>
      <c r="AKO71">
        <f t="shared" si="2594"/>
        <v>0</v>
      </c>
      <c r="AKP71">
        <f t="shared" si="2595"/>
        <v>0</v>
      </c>
      <c r="AKQ71">
        <f t="shared" si="2596"/>
        <v>0</v>
      </c>
      <c r="AKR71">
        <f t="shared" si="2597"/>
        <v>0</v>
      </c>
      <c r="AKS71">
        <f t="shared" si="2598"/>
        <v>0</v>
      </c>
      <c r="AKT71">
        <f t="shared" si="2599"/>
        <v>0</v>
      </c>
      <c r="AKU71">
        <f t="shared" si="2600"/>
        <v>0</v>
      </c>
      <c r="AKV71">
        <f t="shared" si="2601"/>
        <v>0</v>
      </c>
      <c r="AKW71">
        <f t="shared" si="2602"/>
        <v>0</v>
      </c>
      <c r="AKX71">
        <f t="shared" si="2603"/>
        <v>0</v>
      </c>
      <c r="AKY71">
        <f t="shared" si="2604"/>
        <v>0</v>
      </c>
      <c r="AKZ71">
        <f t="shared" si="2605"/>
        <v>0</v>
      </c>
      <c r="ALA71">
        <f t="shared" si="2606"/>
        <v>0</v>
      </c>
      <c r="ALB71">
        <f t="shared" si="2607"/>
        <v>0</v>
      </c>
      <c r="ALC71">
        <f t="shared" si="2608"/>
        <v>0</v>
      </c>
      <c r="ALD71">
        <f t="shared" si="2609"/>
        <v>0</v>
      </c>
      <c r="ALE71">
        <f t="shared" si="2610"/>
        <v>0</v>
      </c>
      <c r="ALF71">
        <f t="shared" si="2611"/>
        <v>0</v>
      </c>
      <c r="ALG71">
        <f t="shared" si="2612"/>
        <v>0</v>
      </c>
      <c r="ALH71">
        <f t="shared" si="2613"/>
        <v>0</v>
      </c>
      <c r="ALI71">
        <f t="shared" si="2614"/>
        <v>0</v>
      </c>
      <c r="ALJ71">
        <f t="shared" si="2615"/>
        <v>0</v>
      </c>
      <c r="ALK71">
        <f t="shared" si="2616"/>
        <v>0</v>
      </c>
      <c r="ALL71">
        <f t="shared" si="2617"/>
        <v>0</v>
      </c>
      <c r="ALM71">
        <f t="shared" si="2618"/>
        <v>0</v>
      </c>
      <c r="ALN71">
        <f t="shared" si="2619"/>
        <v>0</v>
      </c>
      <c r="ALO71">
        <f t="shared" si="2620"/>
        <v>0</v>
      </c>
      <c r="ALP71">
        <f t="shared" si="2621"/>
        <v>0</v>
      </c>
      <c r="ALQ71">
        <f t="shared" si="2622"/>
        <v>0</v>
      </c>
      <c r="ALR71">
        <f t="shared" si="2623"/>
        <v>0</v>
      </c>
      <c r="ALS71">
        <f t="shared" si="2624"/>
        <v>0</v>
      </c>
      <c r="ALT71">
        <f t="shared" si="2625"/>
        <v>0</v>
      </c>
      <c r="ALU71">
        <f t="shared" si="2626"/>
        <v>0</v>
      </c>
      <c r="ALV71">
        <f t="shared" si="2627"/>
        <v>0</v>
      </c>
      <c r="ALW71">
        <f t="shared" si="2628"/>
        <v>0</v>
      </c>
      <c r="ALX71">
        <f t="shared" si="2629"/>
        <v>0</v>
      </c>
      <c r="ALY71">
        <f t="shared" si="2630"/>
        <v>0</v>
      </c>
      <c r="ALZ71">
        <f t="shared" si="2631"/>
        <v>0</v>
      </c>
      <c r="AMA71">
        <f t="shared" si="2632"/>
        <v>0</v>
      </c>
      <c r="AMB71">
        <f t="shared" si="2633"/>
        <v>0</v>
      </c>
      <c r="AMC71">
        <f t="shared" si="2634"/>
        <v>0</v>
      </c>
      <c r="AMD71">
        <f t="shared" si="2635"/>
        <v>0</v>
      </c>
      <c r="AME71">
        <f t="shared" si="2636"/>
        <v>0</v>
      </c>
      <c r="AMF71">
        <f t="shared" si="2637"/>
        <v>0</v>
      </c>
      <c r="AMG71">
        <f t="shared" si="2638"/>
        <v>0</v>
      </c>
      <c r="AMH71">
        <f t="shared" si="2639"/>
        <v>0</v>
      </c>
      <c r="AMI71">
        <f t="shared" si="2640"/>
        <v>0</v>
      </c>
      <c r="AMJ71">
        <f t="shared" si="2641"/>
        <v>0</v>
      </c>
      <c r="AMK71">
        <f t="shared" si="2642"/>
        <v>0</v>
      </c>
      <c r="AML71">
        <f t="shared" si="2643"/>
        <v>0</v>
      </c>
      <c r="AMM71">
        <f t="shared" si="2644"/>
        <v>0</v>
      </c>
      <c r="AMN71">
        <f t="shared" si="2645"/>
        <v>0</v>
      </c>
      <c r="AMO71">
        <f t="shared" si="2646"/>
        <v>0</v>
      </c>
      <c r="AMP71">
        <f t="shared" si="2647"/>
        <v>0</v>
      </c>
      <c r="AMQ71">
        <f t="shared" si="2648"/>
        <v>0</v>
      </c>
      <c r="AMR71">
        <f t="shared" si="2649"/>
        <v>0</v>
      </c>
      <c r="AMS71">
        <f t="shared" si="2650"/>
        <v>0</v>
      </c>
      <c r="AMT71">
        <f t="shared" si="2651"/>
        <v>0</v>
      </c>
      <c r="AMU71">
        <f t="shared" si="2652"/>
        <v>0</v>
      </c>
      <c r="AMV71">
        <f t="shared" si="2653"/>
        <v>0</v>
      </c>
      <c r="AMW71">
        <f t="shared" si="2654"/>
        <v>0</v>
      </c>
      <c r="AMX71">
        <f t="shared" si="2655"/>
        <v>0</v>
      </c>
      <c r="AMY71">
        <f t="shared" si="2656"/>
        <v>0</v>
      </c>
      <c r="AMZ71">
        <f t="shared" si="2657"/>
        <v>0</v>
      </c>
      <c r="ANA71">
        <f t="shared" si="2658"/>
        <v>0</v>
      </c>
      <c r="ANB71">
        <f t="shared" si="2659"/>
        <v>0</v>
      </c>
      <c r="ANC71">
        <f t="shared" si="2660"/>
        <v>0</v>
      </c>
      <c r="AND71">
        <f t="shared" si="2661"/>
        <v>0</v>
      </c>
      <c r="ANR71" s="4">
        <v>1943</v>
      </c>
      <c r="ANS71" s="4">
        <f t="shared" si="2662"/>
        <v>1943</v>
      </c>
      <c r="ANU71" s="4">
        <v>1942</v>
      </c>
      <c r="ANV71" t="str">
        <f t="shared" si="2663"/>
        <v>1920</v>
      </c>
      <c r="ANW71" t="str">
        <f t="shared" si="2664"/>
        <v>1919</v>
      </c>
      <c r="ANX71" t="str">
        <f t="shared" si="2665"/>
        <v>1936</v>
      </c>
      <c r="ANY71" t="str">
        <f t="shared" si="2666"/>
        <v>1942</v>
      </c>
      <c r="ANZ71" t="str">
        <f t="shared" si="2667"/>
        <v>1952</v>
      </c>
      <c r="AOA71" t="str">
        <f t="shared" si="2668"/>
        <v>1925</v>
      </c>
      <c r="AOB71" t="str">
        <f t="shared" si="2669"/>
        <v>1898</v>
      </c>
      <c r="AOC71" t="str">
        <f t="shared" si="2670"/>
        <v>1914</v>
      </c>
      <c r="AOD71" t="str">
        <f t="shared" si="2671"/>
        <v>1910</v>
      </c>
      <c r="AOE71" t="str">
        <f t="shared" si="2672"/>
        <v>1897</v>
      </c>
      <c r="AOF71" t="str">
        <f t="shared" si="2673"/>
        <v>1943</v>
      </c>
      <c r="AOG71" t="str">
        <f t="shared" si="2674"/>
        <v>1943</v>
      </c>
      <c r="AOH71" t="str">
        <f t="shared" si="2675"/>
        <v>1943</v>
      </c>
      <c r="AOI71" t="str">
        <f t="shared" si="2676"/>
        <v>1943</v>
      </c>
      <c r="AOJ71" t="str">
        <f t="shared" si="2677"/>
        <v>1943</v>
      </c>
      <c r="AOK71" t="str">
        <f t="shared" si="2678"/>
        <v>1943</v>
      </c>
      <c r="AOL71" t="str">
        <f t="shared" si="2679"/>
        <v>1943</v>
      </c>
      <c r="AOM71" t="str">
        <f t="shared" si="2680"/>
        <v>1943</v>
      </c>
      <c r="AON71" t="str">
        <f t="shared" si="2681"/>
        <v>1943</v>
      </c>
      <c r="AOO71" t="str">
        <f t="shared" si="2682"/>
        <v>1943</v>
      </c>
      <c r="AOP71" t="str">
        <f t="shared" si="2683"/>
        <v>1943</v>
      </c>
      <c r="AOQ71" t="str">
        <f t="shared" si="2684"/>
        <v>1943</v>
      </c>
      <c r="AOR71" t="str">
        <f t="shared" si="2685"/>
        <v>1943</v>
      </c>
      <c r="AOS71" t="str">
        <f t="shared" si="2686"/>
        <v>1943</v>
      </c>
      <c r="AOT71" t="str">
        <f t="shared" si="2687"/>
        <v>1943</v>
      </c>
      <c r="AOU71" t="str">
        <f t="shared" si="2688"/>
        <v>1943</v>
      </c>
      <c r="AOV71" t="str">
        <f t="shared" si="2689"/>
        <v>1943</v>
      </c>
      <c r="AOW71" t="str">
        <f t="shared" si="2690"/>
        <v>1943</v>
      </c>
      <c r="AOX71" t="str">
        <f t="shared" si="2691"/>
        <v>1943</v>
      </c>
      <c r="AOY71" t="str">
        <f t="shared" si="2692"/>
        <v>1943</v>
      </c>
      <c r="AOZ71" t="str">
        <f t="shared" si="2693"/>
        <v>1943</v>
      </c>
      <c r="APA71" t="str">
        <f t="shared" si="2694"/>
        <v>1943</v>
      </c>
      <c r="APB71" t="str">
        <f t="shared" si="2695"/>
        <v>1943</v>
      </c>
      <c r="APC71" t="str">
        <f t="shared" si="2696"/>
        <v>1943</v>
      </c>
      <c r="APD71" t="str">
        <f t="shared" si="2697"/>
        <v>1943</v>
      </c>
      <c r="APE71" t="str">
        <f t="shared" si="2698"/>
        <v>1943</v>
      </c>
      <c r="APF71" t="str">
        <f t="shared" si="2699"/>
        <v>1943</v>
      </c>
      <c r="APG71" t="str">
        <f t="shared" si="2700"/>
        <v>1943</v>
      </c>
      <c r="APH71" t="str">
        <f t="shared" si="2701"/>
        <v>1943</v>
      </c>
      <c r="API71" t="str">
        <f t="shared" si="2702"/>
        <v>1943</v>
      </c>
      <c r="APJ71" t="str">
        <f t="shared" si="2703"/>
        <v>1943</v>
      </c>
      <c r="APK71" t="str">
        <f t="shared" si="2704"/>
        <v>1943</v>
      </c>
      <c r="APL71" t="str">
        <f t="shared" si="2705"/>
        <v>1943</v>
      </c>
      <c r="APM71" t="str">
        <f t="shared" si="2706"/>
        <v>1943</v>
      </c>
      <c r="APN71" t="str">
        <f t="shared" si="2707"/>
        <v>1943</v>
      </c>
      <c r="APO71" t="str">
        <f t="shared" si="2708"/>
        <v>1943</v>
      </c>
      <c r="APP71" t="str">
        <f t="shared" si="2709"/>
        <v>1943</v>
      </c>
      <c r="APQ71" t="str">
        <f t="shared" si="2710"/>
        <v>1943</v>
      </c>
      <c r="APR71" t="str">
        <f t="shared" si="2711"/>
        <v>1943</v>
      </c>
      <c r="APS71" t="str">
        <f t="shared" si="2712"/>
        <v>1943</v>
      </c>
      <c r="APT71" t="str">
        <f t="shared" si="2713"/>
        <v>1943</v>
      </c>
      <c r="APU71" t="str">
        <f t="shared" si="2714"/>
        <v>1943</v>
      </c>
      <c r="APV71" t="str">
        <f t="shared" si="2715"/>
        <v>1943</v>
      </c>
      <c r="APW71" t="str">
        <f t="shared" si="2716"/>
        <v>1943</v>
      </c>
      <c r="APX71" t="str">
        <f t="shared" si="2717"/>
        <v>1943</v>
      </c>
      <c r="APY71" t="str">
        <f t="shared" si="2718"/>
        <v>1943</v>
      </c>
      <c r="APZ71" t="str">
        <f t="shared" si="2719"/>
        <v>1943</v>
      </c>
      <c r="AQA71" t="str">
        <f t="shared" si="2720"/>
        <v>1943</v>
      </c>
      <c r="AQB71" t="str">
        <f t="shared" si="2721"/>
        <v>1943</v>
      </c>
      <c r="AQC71" t="str">
        <f t="shared" si="2722"/>
        <v>1943</v>
      </c>
      <c r="AQD71" t="str">
        <f t="shared" si="2723"/>
        <v>1943</v>
      </c>
      <c r="AQE71" t="str">
        <f t="shared" si="2724"/>
        <v>1943</v>
      </c>
      <c r="AQF71" t="str">
        <f t="shared" si="2725"/>
        <v>1943</v>
      </c>
      <c r="AQG71" t="str">
        <f t="shared" si="2726"/>
        <v>1943</v>
      </c>
      <c r="AQH71" t="str">
        <f t="shared" si="2727"/>
        <v>1943</v>
      </c>
      <c r="AQI71" t="str">
        <f t="shared" si="2728"/>
        <v>1943</v>
      </c>
      <c r="AQJ71" t="str">
        <f t="shared" si="2729"/>
        <v>1943</v>
      </c>
      <c r="AQK71" t="str">
        <f t="shared" si="2730"/>
        <v>1943</v>
      </c>
      <c r="AQL71" t="str">
        <f t="shared" si="2731"/>
        <v>1943</v>
      </c>
      <c r="AQM71" t="str">
        <f t="shared" si="2732"/>
        <v>1943</v>
      </c>
      <c r="AQN71" t="str">
        <f t="shared" si="2733"/>
        <v>1943</v>
      </c>
      <c r="AQO71" t="str">
        <f t="shared" si="2734"/>
        <v>1943</v>
      </c>
      <c r="AQP71" t="str">
        <f t="shared" si="2735"/>
        <v>1943</v>
      </c>
      <c r="AQQ71" t="str">
        <f t="shared" si="2736"/>
        <v>1943</v>
      </c>
      <c r="AQR71" t="str">
        <f t="shared" si="2737"/>
        <v>1943</v>
      </c>
      <c r="AQS71" t="str">
        <f t="shared" si="2738"/>
        <v>1943</v>
      </c>
      <c r="AQT71" t="str">
        <f t="shared" si="2739"/>
        <v>1943</v>
      </c>
      <c r="AQU71" t="str">
        <f t="shared" si="2740"/>
        <v>1943</v>
      </c>
      <c r="AQV71" t="str">
        <f t="shared" si="2741"/>
        <v>1943</v>
      </c>
      <c r="AQW71" t="str">
        <f t="shared" si="2742"/>
        <v>1943</v>
      </c>
      <c r="AQX71" t="str">
        <f t="shared" si="2743"/>
        <v>1943</v>
      </c>
      <c r="AQY71" t="str">
        <f t="shared" si="2744"/>
        <v>1943</v>
      </c>
      <c r="AQZ71" t="str">
        <f t="shared" si="2745"/>
        <v>1943</v>
      </c>
      <c r="ARA71" t="str">
        <f t="shared" si="2746"/>
        <v>1943</v>
      </c>
      <c r="ARB71" t="str">
        <f t="shared" si="2747"/>
        <v>1943</v>
      </c>
      <c r="ARC71">
        <v>1942</v>
      </c>
      <c r="ARH71" s="5"/>
    </row>
    <row r="72" spans="1:1152" x14ac:dyDescent="0.2">
      <c r="A72">
        <v>61</v>
      </c>
      <c r="B72" s="16" t="s">
        <v>65</v>
      </c>
      <c r="C72" s="20">
        <f>VLOOKUP(A72, Rankings!$A$2:$AN$161, 40, FALSE)</f>
        <v>70</v>
      </c>
      <c r="D72" s="224" t="s">
        <v>216</v>
      </c>
      <c r="F72" s="4">
        <v>3</v>
      </c>
      <c r="G72" s="4">
        <v>6</v>
      </c>
      <c r="I72" s="5">
        <f t="shared" si="1832"/>
        <v>11</v>
      </c>
      <c r="L72" t="s">
        <v>1789</v>
      </c>
      <c r="M72" t="s">
        <v>2236</v>
      </c>
      <c r="N72" t="s">
        <v>2508</v>
      </c>
      <c r="O72" t="s">
        <v>2699</v>
      </c>
      <c r="P72" t="s">
        <v>2933</v>
      </c>
      <c r="Q72" t="s">
        <v>3186</v>
      </c>
      <c r="R72" t="s">
        <v>3409</v>
      </c>
      <c r="S72" t="s">
        <v>3598</v>
      </c>
      <c r="T72" t="s">
        <v>3919</v>
      </c>
      <c r="U72" t="s">
        <v>4037</v>
      </c>
      <c r="V72" t="s">
        <v>4182</v>
      </c>
      <c r="W72" t="str">
        <f>Rankings!D71</f>
        <v>-</v>
      </c>
      <c r="X72" t="s">
        <v>10</v>
      </c>
      <c r="Y72" t="s">
        <v>10</v>
      </c>
      <c r="Z72" t="s">
        <v>10</v>
      </c>
      <c r="AA72" t="s">
        <v>10</v>
      </c>
      <c r="AB72" t="s">
        <v>10</v>
      </c>
      <c r="AC72" t="s">
        <v>10</v>
      </c>
      <c r="AD72" t="s">
        <v>10</v>
      </c>
      <c r="AE72" t="s">
        <v>10</v>
      </c>
      <c r="AF72" t="s">
        <v>10</v>
      </c>
      <c r="AG72" t="s">
        <v>10</v>
      </c>
      <c r="AH72" t="s">
        <v>10</v>
      </c>
      <c r="AI72" t="s">
        <v>10</v>
      </c>
      <c r="AJ72" t="s">
        <v>10</v>
      </c>
      <c r="AK72" t="s">
        <v>10</v>
      </c>
      <c r="AL72" t="s">
        <v>10</v>
      </c>
      <c r="AM72" t="s">
        <v>10</v>
      </c>
      <c r="AN72" t="s">
        <v>10</v>
      </c>
      <c r="AO72" t="s">
        <v>10</v>
      </c>
      <c r="AP72" t="s">
        <v>10</v>
      </c>
      <c r="AQ72" t="s">
        <v>10</v>
      </c>
      <c r="AR72" t="s">
        <v>10</v>
      </c>
      <c r="AS72" t="s">
        <v>10</v>
      </c>
      <c r="AT72" t="s">
        <v>10</v>
      </c>
      <c r="AU72" t="s">
        <v>10</v>
      </c>
      <c r="AV72" t="s">
        <v>10</v>
      </c>
      <c r="AW72" t="s">
        <v>10</v>
      </c>
      <c r="AX72" t="s">
        <v>10</v>
      </c>
      <c r="AY72" t="s">
        <v>10</v>
      </c>
      <c r="AZ72" t="s">
        <v>10</v>
      </c>
      <c r="BA72" t="s">
        <v>10</v>
      </c>
      <c r="BB72" t="s">
        <v>10</v>
      </c>
      <c r="BC72" t="s">
        <v>10</v>
      </c>
      <c r="BD72" t="s">
        <v>10</v>
      </c>
      <c r="BE72" t="s">
        <v>10</v>
      </c>
      <c r="BF72" t="s">
        <v>10</v>
      </c>
      <c r="BG72" t="s">
        <v>10</v>
      </c>
      <c r="BH72" t="s">
        <v>10</v>
      </c>
      <c r="BI72" t="s">
        <v>10</v>
      </c>
      <c r="BJ72" t="s">
        <v>10</v>
      </c>
      <c r="BK72" t="s">
        <v>10</v>
      </c>
      <c r="BL72" t="s">
        <v>10</v>
      </c>
      <c r="BM72" t="s">
        <v>10</v>
      </c>
      <c r="BN72" t="s">
        <v>10</v>
      </c>
      <c r="BO72" t="s">
        <v>10</v>
      </c>
      <c r="BP72" t="s">
        <v>10</v>
      </c>
      <c r="BQ72" t="s">
        <v>10</v>
      </c>
      <c r="BR72" t="s">
        <v>10</v>
      </c>
      <c r="BS72" t="s">
        <v>10</v>
      </c>
      <c r="BT72" t="s">
        <v>10</v>
      </c>
      <c r="BU72" t="s">
        <v>10</v>
      </c>
      <c r="BV72" t="s">
        <v>10</v>
      </c>
      <c r="BW72" t="s">
        <v>10</v>
      </c>
      <c r="BX72" t="s">
        <v>10</v>
      </c>
      <c r="BY72" t="s">
        <v>10</v>
      </c>
      <c r="BZ72" t="s">
        <v>10</v>
      </c>
      <c r="CA72" t="s">
        <v>10</v>
      </c>
      <c r="CB72" t="s">
        <v>10</v>
      </c>
      <c r="CC72" t="s">
        <v>10</v>
      </c>
      <c r="CD72" t="s">
        <v>10</v>
      </c>
      <c r="CE72" t="s">
        <v>10</v>
      </c>
      <c r="CF72" t="s">
        <v>10</v>
      </c>
      <c r="CG72" t="s">
        <v>10</v>
      </c>
      <c r="CH72" t="s">
        <v>10</v>
      </c>
      <c r="CI72" t="s">
        <v>10</v>
      </c>
      <c r="CJ72" t="s">
        <v>10</v>
      </c>
      <c r="CK72" t="s">
        <v>10</v>
      </c>
      <c r="CL72" t="s">
        <v>10</v>
      </c>
      <c r="CM72" t="s">
        <v>10</v>
      </c>
      <c r="CN72" t="s">
        <v>10</v>
      </c>
      <c r="CO72" t="s">
        <v>10</v>
      </c>
      <c r="CP72" t="s">
        <v>10</v>
      </c>
      <c r="CQ72" t="s">
        <v>10</v>
      </c>
      <c r="CR72" t="s">
        <v>10</v>
      </c>
      <c r="CT72" s="4">
        <f t="shared" si="1833"/>
        <v>1</v>
      </c>
      <c r="CU72" s="4">
        <f t="shared" si="1834"/>
        <v>0</v>
      </c>
      <c r="CV72" s="4">
        <f t="shared" si="1835"/>
        <v>0</v>
      </c>
      <c r="CW72" s="4">
        <f t="shared" si="1836"/>
        <v>4</v>
      </c>
      <c r="CX72" s="4">
        <f t="shared" si="1837"/>
        <v>1</v>
      </c>
      <c r="CY72" s="4">
        <f t="shared" si="1838"/>
        <v>0</v>
      </c>
      <c r="CZ72" s="4">
        <f t="shared" si="1839"/>
        <v>0</v>
      </c>
      <c r="DA72" s="4">
        <f t="shared" si="1840"/>
        <v>1</v>
      </c>
      <c r="DB72" s="4">
        <f t="shared" si="1841"/>
        <v>4</v>
      </c>
      <c r="DC72" s="4">
        <f t="shared" si="1842"/>
        <v>0</v>
      </c>
      <c r="DD72" s="4">
        <f t="shared" si="1843"/>
        <v>0</v>
      </c>
      <c r="DE72" s="4">
        <f t="shared" si="1844"/>
        <v>0</v>
      </c>
      <c r="DF72" s="4">
        <f t="shared" si="1845"/>
        <v>0</v>
      </c>
      <c r="DG72" s="4">
        <f t="shared" si="1846"/>
        <v>0</v>
      </c>
      <c r="DH72" s="4">
        <f t="shared" si="1847"/>
        <v>0</v>
      </c>
      <c r="DI72" s="152">
        <f t="shared" si="1848"/>
        <v>0</v>
      </c>
      <c r="DJ72" s="153">
        <f t="shared" si="1849"/>
        <v>1</v>
      </c>
      <c r="DK72" s="4">
        <f t="shared" si="1850"/>
        <v>4</v>
      </c>
      <c r="DL72" s="4">
        <f t="shared" si="1851"/>
        <v>1</v>
      </c>
      <c r="DM72" s="4">
        <f t="shared" si="1852"/>
        <v>1</v>
      </c>
      <c r="DN72" s="4">
        <f t="shared" si="1853"/>
        <v>4</v>
      </c>
      <c r="DO72" s="4">
        <f t="shared" si="1854"/>
        <v>0</v>
      </c>
      <c r="DP72" s="4">
        <f t="shared" si="1855"/>
        <v>0</v>
      </c>
      <c r="DQ72" s="4">
        <f t="shared" si="1856"/>
        <v>0</v>
      </c>
      <c r="DR72" s="4">
        <f t="shared" si="1857"/>
        <v>4</v>
      </c>
      <c r="DS72" s="4">
        <f t="shared" si="1858"/>
        <v>4</v>
      </c>
      <c r="DT72" s="4">
        <f t="shared" si="1859"/>
        <v>12</v>
      </c>
      <c r="DU72" t="str">
        <f t="shared" si="1860"/>
        <v>0R</v>
      </c>
      <c r="DV72" t="str">
        <f t="shared" si="1861"/>
        <v>3R</v>
      </c>
      <c r="DW72" t="str">
        <f t="shared" si="1862"/>
        <v>0R</v>
      </c>
      <c r="DX72" t="str">
        <f t="shared" si="1863"/>
        <v>3S</v>
      </c>
      <c r="DY72" t="str">
        <f t="shared" si="1864"/>
        <v>3S</v>
      </c>
      <c r="DZ72" t="str">
        <f t="shared" si="1865"/>
        <v>0R</v>
      </c>
      <c r="EA72" t="str">
        <f t="shared" si="1866"/>
        <v>0L</v>
      </c>
      <c r="EB72" t="str">
        <f t="shared" si="1867"/>
        <v>3L</v>
      </c>
      <c r="EC72" t="str">
        <f t="shared" si="1868"/>
        <v>0R</v>
      </c>
      <c r="ED72" t="str">
        <f t="shared" si="1869"/>
        <v>3S</v>
      </c>
      <c r="EE72" t="str">
        <f t="shared" si="1870"/>
        <v>3S</v>
      </c>
      <c r="EF72">
        <f t="shared" si="1871"/>
        <v>0</v>
      </c>
      <c r="EG72">
        <f t="shared" si="1872"/>
        <v>0</v>
      </c>
      <c r="EH72">
        <f t="shared" si="1873"/>
        <v>0</v>
      </c>
      <c r="EI72">
        <f t="shared" si="1874"/>
        <v>0</v>
      </c>
      <c r="EJ72">
        <f t="shared" si="1875"/>
        <v>0</v>
      </c>
      <c r="EK72">
        <f t="shared" si="1876"/>
        <v>0</v>
      </c>
      <c r="EL72">
        <f t="shared" si="1877"/>
        <v>0</v>
      </c>
      <c r="EM72">
        <f t="shared" si="1878"/>
        <v>0</v>
      </c>
      <c r="EN72">
        <f t="shared" si="1879"/>
        <v>0</v>
      </c>
      <c r="EO72">
        <f t="shared" si="1880"/>
        <v>0</v>
      </c>
      <c r="EP72">
        <f t="shared" si="1881"/>
        <v>0</v>
      </c>
      <c r="EQ72">
        <f t="shared" si="1882"/>
        <v>0</v>
      </c>
      <c r="ER72">
        <f t="shared" si="1883"/>
        <v>0</v>
      </c>
      <c r="ES72">
        <f t="shared" si="1884"/>
        <v>0</v>
      </c>
      <c r="ET72">
        <f t="shared" si="1885"/>
        <v>0</v>
      </c>
      <c r="EU72">
        <f t="shared" si="1886"/>
        <v>0</v>
      </c>
      <c r="EV72">
        <f t="shared" si="1887"/>
        <v>0</v>
      </c>
      <c r="EW72">
        <f t="shared" si="1888"/>
        <v>0</v>
      </c>
      <c r="EX72">
        <f t="shared" si="1889"/>
        <v>0</v>
      </c>
      <c r="EY72">
        <f t="shared" si="1890"/>
        <v>0</v>
      </c>
      <c r="EZ72">
        <f t="shared" si="1891"/>
        <v>0</v>
      </c>
      <c r="FA72">
        <f t="shared" si="1892"/>
        <v>0</v>
      </c>
      <c r="FB72">
        <f t="shared" si="1893"/>
        <v>0</v>
      </c>
      <c r="FC72">
        <f t="shared" si="1894"/>
        <v>0</v>
      </c>
      <c r="FD72">
        <f t="shared" si="1895"/>
        <v>0</v>
      </c>
      <c r="FE72">
        <f t="shared" si="1896"/>
        <v>0</v>
      </c>
      <c r="FF72">
        <f t="shared" si="1897"/>
        <v>0</v>
      </c>
      <c r="FG72">
        <f t="shared" si="1898"/>
        <v>0</v>
      </c>
      <c r="FH72">
        <f t="shared" si="1899"/>
        <v>0</v>
      </c>
      <c r="FI72">
        <f t="shared" si="1900"/>
        <v>0</v>
      </c>
      <c r="FJ72">
        <f t="shared" si="1901"/>
        <v>0</v>
      </c>
      <c r="FK72">
        <f t="shared" si="1902"/>
        <v>0</v>
      </c>
      <c r="FL72">
        <f t="shared" si="1903"/>
        <v>0</v>
      </c>
      <c r="FM72">
        <f t="shared" si="1904"/>
        <v>0</v>
      </c>
      <c r="FN72">
        <f t="shared" si="1905"/>
        <v>0</v>
      </c>
      <c r="FO72">
        <f t="shared" si="1906"/>
        <v>0</v>
      </c>
      <c r="FP72">
        <f t="shared" si="1907"/>
        <v>0</v>
      </c>
      <c r="FQ72">
        <f t="shared" si="1908"/>
        <v>0</v>
      </c>
      <c r="FR72">
        <f t="shared" si="1909"/>
        <v>0</v>
      </c>
      <c r="FS72">
        <f t="shared" si="1910"/>
        <v>0</v>
      </c>
      <c r="FT72">
        <f t="shared" si="1911"/>
        <v>0</v>
      </c>
      <c r="FU72">
        <f t="shared" si="1912"/>
        <v>0</v>
      </c>
      <c r="FV72">
        <f t="shared" si="1913"/>
        <v>0</v>
      </c>
      <c r="FW72">
        <f t="shared" si="1914"/>
        <v>0</v>
      </c>
      <c r="FX72">
        <f t="shared" si="1915"/>
        <v>0</v>
      </c>
      <c r="FY72">
        <f t="shared" si="1916"/>
        <v>0</v>
      </c>
      <c r="FZ72">
        <f t="shared" si="1917"/>
        <v>0</v>
      </c>
      <c r="GA72">
        <f t="shared" si="1918"/>
        <v>0</v>
      </c>
      <c r="GB72">
        <f t="shared" si="1919"/>
        <v>0</v>
      </c>
      <c r="GC72">
        <f t="shared" si="1920"/>
        <v>0</v>
      </c>
      <c r="GD72">
        <f t="shared" si="1921"/>
        <v>0</v>
      </c>
      <c r="GE72">
        <f t="shared" si="1922"/>
        <v>0</v>
      </c>
      <c r="GF72">
        <f t="shared" si="1923"/>
        <v>0</v>
      </c>
      <c r="GG72">
        <f t="shared" si="1924"/>
        <v>0</v>
      </c>
      <c r="GH72">
        <f t="shared" si="1925"/>
        <v>0</v>
      </c>
      <c r="GI72">
        <f t="shared" si="1926"/>
        <v>0</v>
      </c>
      <c r="GJ72">
        <f t="shared" si="1927"/>
        <v>0</v>
      </c>
      <c r="GK72">
        <f t="shared" si="1928"/>
        <v>0</v>
      </c>
      <c r="GL72">
        <f t="shared" si="1929"/>
        <v>0</v>
      </c>
      <c r="GM72">
        <f t="shared" si="1930"/>
        <v>0</v>
      </c>
      <c r="GN72">
        <f t="shared" si="1931"/>
        <v>0</v>
      </c>
      <c r="GO72">
        <f t="shared" si="1932"/>
        <v>0</v>
      </c>
      <c r="GP72">
        <f t="shared" si="1933"/>
        <v>0</v>
      </c>
      <c r="GQ72">
        <f t="shared" si="1934"/>
        <v>0</v>
      </c>
      <c r="GR72">
        <f t="shared" si="1935"/>
        <v>0</v>
      </c>
      <c r="GS72">
        <f t="shared" si="1936"/>
        <v>0</v>
      </c>
      <c r="GT72">
        <f t="shared" si="1937"/>
        <v>0</v>
      </c>
      <c r="GU72">
        <f t="shared" si="1938"/>
        <v>0</v>
      </c>
      <c r="GV72">
        <f t="shared" si="1939"/>
        <v>0</v>
      </c>
      <c r="GW72">
        <f t="shared" si="1940"/>
        <v>0</v>
      </c>
      <c r="GX72">
        <f t="shared" si="1941"/>
        <v>0</v>
      </c>
      <c r="GY72">
        <f t="shared" si="1942"/>
        <v>0</v>
      </c>
      <c r="GZ72">
        <f t="shared" si="1943"/>
        <v>0</v>
      </c>
      <c r="HA72">
        <f t="shared" si="1944"/>
        <v>0</v>
      </c>
      <c r="HB72" s="176" t="s">
        <v>269</v>
      </c>
      <c r="HC72" s="89">
        <f t="shared" si="1945"/>
        <v>377.0928895527673</v>
      </c>
      <c r="HD72" s="89">
        <f t="shared" si="1946"/>
        <v>125.45397495506117</v>
      </c>
      <c r="HE72" s="89">
        <f t="shared" si="1947"/>
        <v>263.46220725756484</v>
      </c>
      <c r="HF72" s="89">
        <f t="shared" si="1948"/>
        <v>0</v>
      </c>
      <c r="HH72" s="88">
        <f t="shared" si="1949"/>
        <v>766.00907176539329</v>
      </c>
      <c r="HI72" s="88">
        <f t="shared" si="1950"/>
        <v>65.86555181439121</v>
      </c>
      <c r="HK72">
        <f>IFERROR(VLOOKUP(_xlfn.NUMBERVALUE(MID(L72, SEARCH("!", L72)+1, SEARCH("+", L72)-SEARCH("!", L72)-1)), Rankings!$A$2:$BK$161, 63, FALSE),0)</f>
        <v>61.223195741281053</v>
      </c>
      <c r="HL72">
        <f>IFERROR(VLOOKUP(_xlfn.NUMBERVALUE(MID(M72, SEARCH("!", M72)+1, SEARCH("+", M72)-SEARCH("!", M72)-1)), Rankings!$A$2:$BK$161, 63, FALSE),0)</f>
        <v>82.260676116405421</v>
      </c>
      <c r="HM72">
        <f>IFERROR(VLOOKUP(_xlfn.NUMBERVALUE(MID(N72, SEARCH("!", N72)+1, SEARCH("+", N72)-SEARCH("!", N72)-1)), Rankings!$A$2:$BK$161, 63, FALSE),0)</f>
        <v>88.440562036178306</v>
      </c>
      <c r="HN72">
        <f>IFERROR(VLOOKUP(_xlfn.NUMBERVALUE(MID(O72, SEARCH("!", O72)+1, SEARCH("+", O72)-SEARCH("!", O72)-1)), Rankings!$A$2:$BK$161, 63, FALSE),0)</f>
        <v>61.223195741281053</v>
      </c>
      <c r="HO72">
        <f>IFERROR(VLOOKUP(_xlfn.NUMBERVALUE(MID(P72, SEARCH("!", P72)+1, SEARCH("+", P72)-SEARCH("!", P72)-1)), Rankings!$A$2:$BK$161, 63, FALSE),0)</f>
        <v>44.390704418637554</v>
      </c>
      <c r="HP72">
        <f>IFERROR(VLOOKUP(_xlfn.NUMBERVALUE(MID(Q72, SEARCH("!", Q72)+1, SEARCH("+", Q72)-SEARCH("!", Q72)-1)), Rankings!$A$2:$BK$161, 63, FALSE),0)</f>
        <v>75.030376898977266</v>
      </c>
      <c r="HQ72">
        <f>IFERROR(VLOOKUP(_xlfn.NUMBERVALUE(MID(R72, SEARCH("!", R72)+1, SEARCH("+", R72)-SEARCH("!", R72)-1)), Rankings!$A$2:$BK$161, 63, FALSE),0)</f>
        <v>72.095005536814611</v>
      </c>
      <c r="HR72">
        <f>IFERROR(VLOOKUP(_xlfn.NUMBERVALUE(MID(S72, SEARCH("!", S72)+1, SEARCH("+", S72)-SEARCH("!", S72)-1)), Rankings!$A$2:$BK$161, 63, FALSE),0)</f>
        <v>53.358969418246566</v>
      </c>
      <c r="HS72">
        <f>IFERROR(VLOOKUP(_xlfn.NUMBERVALUE(MID(T72, SEARCH("!", T72)+1, SEARCH("+", T72)-SEARCH("!", T72)-1)), Rankings!$A$2:$BK$161, 63, FALSE),0)</f>
        <v>70.13807875992525</v>
      </c>
      <c r="HT72">
        <f>IFERROR(VLOOKUP(_xlfn.NUMBERVALUE(MID(U72, SEARCH("!", U72)+1, SEARCH("+", U72)-SEARCH("!", U72)-1)), Rankings!$A$2:$BK$161, 63, FALSE),0)</f>
        <v>81.818382557243552</v>
      </c>
      <c r="HU72">
        <f>IFERROR(VLOOKUP(_xlfn.NUMBERVALUE(MID(V72, SEARCH("!", V72)+1, SEARCH("+", V72)-SEARCH("!", V72)-1)), Rankings!$A$2:$BK$161, 63, FALSE),0)</f>
        <v>76.029924540402675</v>
      </c>
      <c r="HV72">
        <f>IFERROR(VLOOKUP(_xlfn.NUMBERVALUE(MID(W72, SEARCH("!", W72)+1, SEARCH("+", W72)-SEARCH("!", W72)-1)), Rankings!$A$2:$BK$161, 63, FALSE),0)</f>
        <v>0</v>
      </c>
      <c r="HW72">
        <f>IFERROR(VLOOKUP(_xlfn.NUMBERVALUE(MID(X72, SEARCH("!", X72)+1, SEARCH("+", X72)-SEARCH("!", X72)-1)), Rankings!$A$2:$BK$161, 63, FALSE),0)</f>
        <v>0</v>
      </c>
      <c r="HX72">
        <f>IFERROR(VLOOKUP(_xlfn.NUMBERVALUE(MID(Y72, SEARCH("!", Y72)+1, SEARCH("+", Y72)-SEARCH("!", Y72)-1)), Rankings!$A$2:$BK$161, 63, FALSE),0)</f>
        <v>0</v>
      </c>
      <c r="HY72">
        <f>IFERROR(VLOOKUP(_xlfn.NUMBERVALUE(MID(Z72, SEARCH("!", Z72)+1, SEARCH("+", Z72)-SEARCH("!", Z72)-1)), Rankings!$A$2:$BK$161, 63, FALSE),0)</f>
        <v>0</v>
      </c>
      <c r="HZ72">
        <f>IFERROR(VLOOKUP(_xlfn.NUMBERVALUE(MID(AA72, SEARCH("!", AA72)+1, SEARCH("+", AA72)-SEARCH("!", AA72)-1)), Rankings!$A$2:$BK$161, 63, FALSE),0)</f>
        <v>0</v>
      </c>
      <c r="IA72">
        <f>IFERROR(VLOOKUP(_xlfn.NUMBERVALUE(MID(AB72, SEARCH("!", AB72)+1, SEARCH("+", AB72)-SEARCH("!", AB72)-1)), Rankings!$A$2:$BK$161, 63, FALSE),0)</f>
        <v>0</v>
      </c>
      <c r="IB72">
        <f>IFERROR(VLOOKUP(_xlfn.NUMBERVALUE(MID(AC72, SEARCH("!", AC72)+1, SEARCH("+", AC72)-SEARCH("!", AC72)-1)), Rankings!$A$2:$BK$161, 63, FALSE),0)</f>
        <v>0</v>
      </c>
      <c r="IC72">
        <f>IFERROR(VLOOKUP(_xlfn.NUMBERVALUE(MID(AD72, SEARCH("!", AD72)+1, SEARCH("+", AD72)-SEARCH("!", AD72)-1)), Rankings!$A$2:$BK$161, 63, FALSE),0)</f>
        <v>0</v>
      </c>
      <c r="ID72">
        <f>IFERROR(VLOOKUP(_xlfn.NUMBERVALUE(MID(AE72, SEARCH("!", AE72)+1, SEARCH("+", AE72)-SEARCH("!", AE72)-1)), Rankings!$A$2:$BK$161, 63, FALSE),0)</f>
        <v>0</v>
      </c>
      <c r="IE72">
        <f>IFERROR(VLOOKUP(_xlfn.NUMBERVALUE(MID(AF72, SEARCH("!", AF72)+1, SEARCH("+", AF72)-SEARCH("!", AF72)-1)), Rankings!$A$2:$BK$161, 63, FALSE),0)</f>
        <v>0</v>
      </c>
      <c r="IF72">
        <f>IFERROR(VLOOKUP(_xlfn.NUMBERVALUE(MID(AG72, SEARCH("!", AG72)+1, SEARCH("+", AG72)-SEARCH("!", AG72)-1)), Rankings!$A$2:$BK$161, 63, FALSE),0)</f>
        <v>0</v>
      </c>
      <c r="IG72">
        <f>IFERROR(VLOOKUP(_xlfn.NUMBERVALUE(MID(AH72, SEARCH("!", AH72)+1, SEARCH("+", AH72)-SEARCH("!", AH72)-1)), Rankings!$A$2:$BK$161, 63, FALSE),0)</f>
        <v>0</v>
      </c>
      <c r="IH72">
        <f>IFERROR(VLOOKUP(_xlfn.NUMBERVALUE(MID(AI72, SEARCH("!", AI72)+1, SEARCH("+", AI72)-SEARCH("!", AI72)-1)), Rankings!$A$2:$BK$161, 63, FALSE),0)</f>
        <v>0</v>
      </c>
      <c r="II72">
        <f>IFERROR(VLOOKUP(_xlfn.NUMBERVALUE(MID(AJ72, SEARCH("!", AJ72)+1, SEARCH("+", AJ72)-SEARCH("!", AJ72)-1)), Rankings!$A$2:$BK$161, 63, FALSE),0)</f>
        <v>0</v>
      </c>
      <c r="IJ72">
        <f>IFERROR(VLOOKUP(_xlfn.NUMBERVALUE(MID(AK72, SEARCH("!", AK72)+1, SEARCH("+", AK72)-SEARCH("!", AK72)-1)), Rankings!$A$2:$BK$161, 63, FALSE),0)</f>
        <v>0</v>
      </c>
      <c r="IK72">
        <f>IFERROR(VLOOKUP(_xlfn.NUMBERVALUE(MID(AL72, SEARCH("!", AL72)+1, SEARCH("+", AL72)-SEARCH("!", AL72)-1)), Rankings!$A$2:$BK$161, 63, FALSE),0)</f>
        <v>0</v>
      </c>
      <c r="IL72">
        <f>IFERROR(VLOOKUP(_xlfn.NUMBERVALUE(MID(AM72, SEARCH("!", AM72)+1, SEARCH("+", AM72)-SEARCH("!", AM72)-1)), Rankings!$A$2:$BK$161, 63, FALSE),0)</f>
        <v>0</v>
      </c>
      <c r="IM72">
        <f>IFERROR(VLOOKUP(_xlfn.NUMBERVALUE(MID(AN72, SEARCH("!", AN72)+1, SEARCH("+", AN72)-SEARCH("!", AN72)-1)), Rankings!$A$2:$BK$161, 63, FALSE),0)</f>
        <v>0</v>
      </c>
      <c r="IN72">
        <f>IFERROR(VLOOKUP(_xlfn.NUMBERVALUE(MID(AO72, SEARCH("!", AO72)+1, SEARCH("+", AO72)-SEARCH("!", AO72)-1)), Rankings!$A$2:$BK$161, 63, FALSE),0)</f>
        <v>0</v>
      </c>
      <c r="IO72">
        <f>IFERROR(VLOOKUP(_xlfn.NUMBERVALUE(MID(AP72, SEARCH("!", AP72)+1, SEARCH("+", AP72)-SEARCH("!", AP72)-1)), Rankings!$A$2:$BK$161, 63, FALSE),0)</f>
        <v>0</v>
      </c>
      <c r="IP72">
        <f>IFERROR(VLOOKUP(_xlfn.NUMBERVALUE(MID(AQ72, SEARCH("!", AQ72)+1, SEARCH("+", AQ72)-SEARCH("!", AQ72)-1)), Rankings!$A$2:$BK$161, 63, FALSE),0)</f>
        <v>0</v>
      </c>
      <c r="IQ72">
        <f>IFERROR(VLOOKUP(_xlfn.NUMBERVALUE(MID(AR72, SEARCH("!", AR72)+1, SEARCH("+", AR72)-SEARCH("!", AR72)-1)), Rankings!$A$2:$BK$161, 63, FALSE),0)</f>
        <v>0</v>
      </c>
      <c r="IR72">
        <f>IFERROR(VLOOKUP(_xlfn.NUMBERVALUE(MID(AS72, SEARCH("!", AS72)+1, SEARCH("+", AS72)-SEARCH("!", AS72)-1)), Rankings!$A$2:$BK$161, 63, FALSE),0)</f>
        <v>0</v>
      </c>
      <c r="IS72">
        <f>IFERROR(VLOOKUP(_xlfn.NUMBERVALUE(MID(AT72, SEARCH("!", AT72)+1, SEARCH("+", AT72)-SEARCH("!", AT72)-1)), Rankings!$A$2:$BK$161, 63, FALSE),0)</f>
        <v>0</v>
      </c>
      <c r="IT72">
        <f>IFERROR(VLOOKUP(_xlfn.NUMBERVALUE(MID(AU72, SEARCH("!", AU72)+1, SEARCH("+", AU72)-SEARCH("!", AU72)-1)), Rankings!$A$2:$BK$161, 63, FALSE),0)</f>
        <v>0</v>
      </c>
      <c r="IU72">
        <f>IFERROR(VLOOKUP(_xlfn.NUMBERVALUE(MID(AV72, SEARCH("!", AV72)+1, SEARCH("+", AV72)-SEARCH("!", AV72)-1)), Rankings!$A$2:$BK$161, 63, FALSE),0)</f>
        <v>0</v>
      </c>
      <c r="IV72">
        <f>IFERROR(VLOOKUP(_xlfn.NUMBERVALUE(MID(AW72, SEARCH("!", AW72)+1, SEARCH("+", AW72)-SEARCH("!", AW72)-1)), Rankings!$A$2:$BK$161, 63, FALSE),0)</f>
        <v>0</v>
      </c>
      <c r="IW72">
        <f>IFERROR(VLOOKUP(_xlfn.NUMBERVALUE(MID(AX72, SEARCH("!", AX72)+1, SEARCH("+", AX72)-SEARCH("!", AX72)-1)), Rankings!$A$2:$BK$161, 63, FALSE),0)</f>
        <v>0</v>
      </c>
      <c r="IX72">
        <f>IFERROR(VLOOKUP(_xlfn.NUMBERVALUE(MID(AY72, SEARCH("!", AY72)+1, SEARCH("+", AY72)-SEARCH("!", AY72)-1)), Rankings!$A$2:$BK$161, 63, FALSE),0)</f>
        <v>0</v>
      </c>
      <c r="IY72">
        <f>IFERROR(VLOOKUP(_xlfn.NUMBERVALUE(MID(AZ72, SEARCH("!", AZ72)+1, SEARCH("+", AZ72)-SEARCH("!", AZ72)-1)), Rankings!$A$2:$BK$161, 63, FALSE),0)</f>
        <v>0</v>
      </c>
      <c r="IZ72">
        <f>IFERROR(VLOOKUP(_xlfn.NUMBERVALUE(MID(BA72, SEARCH("!", BA72)+1, SEARCH("+", BA72)-SEARCH("!", BA72)-1)), Rankings!$A$2:$BK$161, 63, FALSE),0)</f>
        <v>0</v>
      </c>
      <c r="JA72">
        <f>IFERROR(VLOOKUP(_xlfn.NUMBERVALUE(MID(BB72, SEARCH("!", BB72)+1, SEARCH("+", BB72)-SEARCH("!", BB72)-1)), Rankings!$A$2:$BK$161, 63, FALSE),0)</f>
        <v>0</v>
      </c>
      <c r="JB72">
        <f>IFERROR(VLOOKUP(_xlfn.NUMBERVALUE(MID(BC72, SEARCH("!", BC72)+1, SEARCH("+", BC72)-SEARCH("!", BC72)-1)), Rankings!$A$2:$BK$161, 63, FALSE),0)</f>
        <v>0</v>
      </c>
      <c r="JC72">
        <f>IFERROR(VLOOKUP(_xlfn.NUMBERVALUE(MID(BD72, SEARCH("!", BD72)+1, SEARCH("+", BD72)-SEARCH("!", BD72)-1)), Rankings!$A$2:$BK$161, 63, FALSE),0)</f>
        <v>0</v>
      </c>
      <c r="JD72">
        <f>IFERROR(VLOOKUP(_xlfn.NUMBERVALUE(MID(BE72, SEARCH("!", BE72)+1, SEARCH("+", BE72)-SEARCH("!", BE72)-1)), Rankings!$A$2:$BK$161, 63, FALSE),0)</f>
        <v>0</v>
      </c>
      <c r="JE72">
        <f>IFERROR(VLOOKUP(_xlfn.NUMBERVALUE(MID(BF72, SEARCH("!", BF72)+1, SEARCH("+", BF72)-SEARCH("!", BF72)-1)), Rankings!$A$2:$BK$161, 63, FALSE),0)</f>
        <v>0</v>
      </c>
      <c r="JF72">
        <f>IFERROR(VLOOKUP(_xlfn.NUMBERVALUE(MID(BG72, SEARCH("!", BG72)+1, SEARCH("+", BG72)-SEARCH("!", BG72)-1)), Rankings!$A$2:$BK$161, 63, FALSE),0)</f>
        <v>0</v>
      </c>
      <c r="JG72">
        <f>IFERROR(VLOOKUP(_xlfn.NUMBERVALUE(MID(BH72, SEARCH("!", BH72)+1, SEARCH("+", BH72)-SEARCH("!", BH72)-1)), Rankings!$A$2:$BK$161, 63, FALSE),0)</f>
        <v>0</v>
      </c>
      <c r="JH72">
        <f>IFERROR(VLOOKUP(_xlfn.NUMBERVALUE(MID(BI72, SEARCH("!", BI72)+1, SEARCH("+", BI72)-SEARCH("!", BI72)-1)), Rankings!$A$2:$BK$161, 63, FALSE),0)</f>
        <v>0</v>
      </c>
      <c r="JI72">
        <f>IFERROR(VLOOKUP(_xlfn.NUMBERVALUE(MID(BJ72, SEARCH("!", BJ72)+1, SEARCH("+", BJ72)-SEARCH("!", BJ72)-1)), Rankings!$A$2:$BK$161, 63, FALSE),0)</f>
        <v>0</v>
      </c>
      <c r="JJ72">
        <f>IFERROR(VLOOKUP(_xlfn.NUMBERVALUE(MID(BK72, SEARCH("!", BK72)+1, SEARCH("+", BK72)-SEARCH("!", BK72)-1)), Rankings!$A$2:$BK$161, 63, FALSE),0)</f>
        <v>0</v>
      </c>
      <c r="JK72">
        <f>IFERROR(VLOOKUP(_xlfn.NUMBERVALUE(MID(BL72, SEARCH("!", BL72)+1, SEARCH("+", BL72)-SEARCH("!", BL72)-1)), Rankings!$A$2:$BK$161, 63, FALSE),0)</f>
        <v>0</v>
      </c>
      <c r="JL72">
        <f>IFERROR(VLOOKUP(_xlfn.NUMBERVALUE(MID(BM72, SEARCH("!", BM72)+1, SEARCH("+", BM72)-SEARCH("!", BM72)-1)), Rankings!$A$2:$BK$161, 63, FALSE),0)</f>
        <v>0</v>
      </c>
      <c r="JM72">
        <f>IFERROR(VLOOKUP(_xlfn.NUMBERVALUE(MID(BN72, SEARCH("!", BN72)+1, SEARCH("+", BN72)-SEARCH("!", BN72)-1)), Rankings!$A$2:$BK$161, 63, FALSE),0)</f>
        <v>0</v>
      </c>
      <c r="JN72">
        <f>IFERROR(VLOOKUP(_xlfn.NUMBERVALUE(MID(BO72, SEARCH("!", BO72)+1, SEARCH("+", BO72)-SEARCH("!", BO72)-1)), Rankings!$A$2:$BK$161, 63, FALSE),0)</f>
        <v>0</v>
      </c>
      <c r="JO72">
        <f>IFERROR(VLOOKUP(_xlfn.NUMBERVALUE(MID(BP72, SEARCH("!", BP72)+1, SEARCH("+", BP72)-SEARCH("!", BP72)-1)), Rankings!$A$2:$BK$161, 63, FALSE),0)</f>
        <v>0</v>
      </c>
      <c r="JP72">
        <f>IFERROR(VLOOKUP(_xlfn.NUMBERVALUE(MID(BQ72, SEARCH("!", BQ72)+1, SEARCH("+", BQ72)-SEARCH("!", BQ72)-1)), Rankings!$A$2:$BK$161, 63, FALSE),0)</f>
        <v>0</v>
      </c>
      <c r="JQ72">
        <f>IFERROR(VLOOKUP(_xlfn.NUMBERVALUE(MID(BR72, SEARCH("!", BR72)+1, SEARCH("+", BR72)-SEARCH("!", BR72)-1)), Rankings!$A$2:$BK$161, 63, FALSE),0)</f>
        <v>0</v>
      </c>
      <c r="JR72">
        <f>IFERROR(VLOOKUP(_xlfn.NUMBERVALUE(MID(BS72, SEARCH("!", BS72)+1, SEARCH("+", BS72)-SEARCH("!", BS72)-1)), Rankings!$A$2:$BK$161, 63, FALSE),0)</f>
        <v>0</v>
      </c>
      <c r="JS72">
        <f>IFERROR(VLOOKUP(_xlfn.NUMBERVALUE(MID(BT72, SEARCH("!", BT72)+1, SEARCH("+", BT72)-SEARCH("!", BT72)-1)), Rankings!$A$2:$BK$161, 63, FALSE),0)</f>
        <v>0</v>
      </c>
      <c r="JT72">
        <f>IFERROR(VLOOKUP(_xlfn.NUMBERVALUE(MID(BU72, SEARCH("!", BU72)+1, SEARCH("+", BU72)-SEARCH("!", BU72)-1)), Rankings!$A$2:$BK$161, 63, FALSE),0)</f>
        <v>0</v>
      </c>
      <c r="JU72">
        <f>IFERROR(VLOOKUP(_xlfn.NUMBERVALUE(MID(BV72, SEARCH("!", BV72)+1, SEARCH("+", BV72)-SEARCH("!", BV72)-1)), Rankings!$A$2:$BK$161, 63, FALSE),0)</f>
        <v>0</v>
      </c>
      <c r="JV72">
        <f>IFERROR(VLOOKUP(_xlfn.NUMBERVALUE(MID(BW72, SEARCH("!", BW72)+1, SEARCH("+", BW72)-SEARCH("!", BW72)-1)), Rankings!$A$2:$BK$161, 63, FALSE),0)</f>
        <v>0</v>
      </c>
      <c r="JW72">
        <f>IFERROR(VLOOKUP(_xlfn.NUMBERVALUE(MID(BX72, SEARCH("!", BX72)+1, SEARCH("+", BX72)-SEARCH("!", BX72)-1)), Rankings!$A$2:$BK$161, 63, FALSE),0)</f>
        <v>0</v>
      </c>
      <c r="JX72">
        <f>IFERROR(VLOOKUP(_xlfn.NUMBERVALUE(MID(BY72, SEARCH("!", BY72)+1, SEARCH("+", BY72)-SEARCH("!", BY72)-1)), Rankings!$A$2:$BK$161, 63, FALSE),0)</f>
        <v>0</v>
      </c>
      <c r="JY72">
        <f>IFERROR(VLOOKUP(_xlfn.NUMBERVALUE(MID(BZ72, SEARCH("!", BZ72)+1, SEARCH("+", BZ72)-SEARCH("!", BZ72)-1)), Rankings!$A$2:$BK$161, 63, FALSE),0)</f>
        <v>0</v>
      </c>
      <c r="JZ72">
        <f>IFERROR(VLOOKUP(_xlfn.NUMBERVALUE(MID(CA72, SEARCH("!", CA72)+1, SEARCH("+", CA72)-SEARCH("!", CA72)-1)), Rankings!$A$2:$BK$161, 63, FALSE),0)</f>
        <v>0</v>
      </c>
      <c r="KA72">
        <f>IFERROR(VLOOKUP(_xlfn.NUMBERVALUE(MID(CB72, SEARCH("!", CB72)+1, SEARCH("+", CB72)-SEARCH("!", CB72)-1)), Rankings!$A$2:$BK$161, 63, FALSE),0)</f>
        <v>0</v>
      </c>
      <c r="KB72">
        <f>IFERROR(VLOOKUP(_xlfn.NUMBERVALUE(MID(CC72, SEARCH("!", CC72)+1, SEARCH("+", CC72)-SEARCH("!", CC72)-1)), Rankings!$A$2:$BK$161, 63, FALSE),0)</f>
        <v>0</v>
      </c>
      <c r="KC72">
        <f>IFERROR(VLOOKUP(_xlfn.NUMBERVALUE(MID(CD72, SEARCH("!", CD72)+1, SEARCH("+", CD72)-SEARCH("!", CD72)-1)), Rankings!$A$2:$BK$161, 63, FALSE),0)</f>
        <v>0</v>
      </c>
      <c r="KD72">
        <f>IFERROR(VLOOKUP(_xlfn.NUMBERVALUE(MID(CE72, SEARCH("!", CE72)+1, SEARCH("+", CE72)-SEARCH("!", CE72)-1)), Rankings!$A$2:$BK$161, 63, FALSE),0)</f>
        <v>0</v>
      </c>
      <c r="KE72">
        <f>IFERROR(VLOOKUP(_xlfn.NUMBERVALUE(MID(CF72, SEARCH("!", CF72)+1, SEARCH("+", CF72)-SEARCH("!", CF72)-1)), Rankings!$A$2:$BK$161, 63, FALSE),0)</f>
        <v>0</v>
      </c>
      <c r="KF72">
        <f>IFERROR(VLOOKUP(_xlfn.NUMBERVALUE(MID(CG72, SEARCH("!", CG72)+1, SEARCH("+", CG72)-SEARCH("!", CG72)-1)), Rankings!$A$2:$BK$161, 63, FALSE),0)</f>
        <v>0</v>
      </c>
      <c r="KG72">
        <f>IFERROR(VLOOKUP(_xlfn.NUMBERVALUE(MID(CH72, SEARCH("!", CH72)+1, SEARCH("+", CH72)-SEARCH("!", CH72)-1)), Rankings!$A$2:$BK$161, 63, FALSE),0)</f>
        <v>0</v>
      </c>
      <c r="KH72">
        <f>IFERROR(VLOOKUP(_xlfn.NUMBERVALUE(MID(CI72, SEARCH("!", CI72)+1, SEARCH("+", CI72)-SEARCH("!", CI72)-1)), Rankings!$A$2:$BK$161, 63, FALSE),0)</f>
        <v>0</v>
      </c>
      <c r="KI72">
        <f>IFERROR(VLOOKUP(_xlfn.NUMBERVALUE(MID(CJ72, SEARCH("!", CJ72)+1, SEARCH("+", CJ72)-SEARCH("!", CJ72)-1)), Rankings!$A$2:$BK$161, 63, FALSE),0)</f>
        <v>0</v>
      </c>
      <c r="KJ72">
        <f>IFERROR(VLOOKUP(_xlfn.NUMBERVALUE(MID(CK72, SEARCH("!", CK72)+1, SEARCH("+", CK72)-SEARCH("!", CK72)-1)), Rankings!$A$2:$BK$161, 63, FALSE),0)</f>
        <v>0</v>
      </c>
      <c r="KK72">
        <f>IFERROR(VLOOKUP(_xlfn.NUMBERVALUE(MID(CL72, SEARCH("!", CL72)+1, SEARCH("+", CL72)-SEARCH("!", CL72)-1)), Rankings!$A$2:$BK$161, 63, FALSE),0)</f>
        <v>0</v>
      </c>
      <c r="KL72">
        <f>IFERROR(VLOOKUP(_xlfn.NUMBERVALUE(MID(CM72, SEARCH("!", CM72)+1, SEARCH("+", CM72)-SEARCH("!", CM72)-1)), Rankings!$A$2:$BK$161, 63, FALSE),0)</f>
        <v>0</v>
      </c>
      <c r="KM72">
        <f>IFERROR(VLOOKUP(_xlfn.NUMBERVALUE(MID(CN72, SEARCH("!", CN72)+1, SEARCH("+", CN72)-SEARCH("!", CN72)-1)), Rankings!$A$2:$BK$161, 63, FALSE),0)</f>
        <v>0</v>
      </c>
      <c r="KN72">
        <f>IFERROR(VLOOKUP(_xlfn.NUMBERVALUE(MID(CO72, SEARCH("!", CO72)+1, SEARCH("+", CO72)-SEARCH("!", CO72)-1)), Rankings!$A$2:$BK$161, 63, FALSE),0)</f>
        <v>0</v>
      </c>
      <c r="KO72">
        <f>IFERROR(VLOOKUP(_xlfn.NUMBERVALUE(MID(CP72, SEARCH("!", CP72)+1, SEARCH("+", CP72)-SEARCH("!", CP72)-1)), Rankings!$A$2:$BK$161, 63, FALSE),0)</f>
        <v>0</v>
      </c>
      <c r="KP72">
        <f>IFERROR(VLOOKUP(_xlfn.NUMBERVALUE(MID(CQ72, SEARCH("!", CQ72)+1, SEARCH("+", CQ72)-SEARCH("!", CQ72)-1)), Rankings!$A$2:$BK$161, 63, FALSE),0)</f>
        <v>0</v>
      </c>
      <c r="KQ72">
        <f>IFERROR(VLOOKUP(_xlfn.NUMBERVALUE(MID(CR72, SEARCH("!", CR72)+1, SEARCH("+", CR72)-SEARCH("!", CR72)-1)), Rankings!$A$2:$BK$161, 63, FALSE),0)</f>
        <v>0</v>
      </c>
      <c r="KS72" s="4">
        <f t="shared" si="1951"/>
        <v>160</v>
      </c>
      <c r="KT72" s="4">
        <f t="shared" si="1952"/>
        <v>81</v>
      </c>
      <c r="KU72" s="4">
        <f t="shared" si="1953"/>
        <v>218</v>
      </c>
      <c r="KV72" s="4">
        <f t="shared" si="1954"/>
        <v>0</v>
      </c>
      <c r="KY72" s="4">
        <f t="shared" si="1955"/>
        <v>459</v>
      </c>
      <c r="KZ72" s="4"/>
      <c r="LB72">
        <f t="shared" si="1956"/>
        <v>30</v>
      </c>
      <c r="LC72">
        <f t="shared" si="1957"/>
        <v>43</v>
      </c>
      <c r="LD72">
        <f t="shared" si="1958"/>
        <v>46</v>
      </c>
      <c r="LE72">
        <f t="shared" si="1959"/>
        <v>78</v>
      </c>
      <c r="LF72">
        <f t="shared" si="1960"/>
        <v>46</v>
      </c>
      <c r="LG72">
        <f t="shared" si="1961"/>
        <v>9</v>
      </c>
      <c r="LH72">
        <f t="shared" si="1962"/>
        <v>41</v>
      </c>
      <c r="LI72">
        <f t="shared" si="1963"/>
        <v>40</v>
      </c>
      <c r="LJ72">
        <f t="shared" si="1964"/>
        <v>32</v>
      </c>
      <c r="LK72">
        <f t="shared" si="1965"/>
        <v>38</v>
      </c>
      <c r="LL72">
        <f t="shared" si="1966"/>
        <v>56</v>
      </c>
      <c r="LM72">
        <f t="shared" si="1967"/>
        <v>0</v>
      </c>
      <c r="LN72">
        <f t="shared" si="1968"/>
        <v>0</v>
      </c>
      <c r="LO72">
        <f t="shared" si="1969"/>
        <v>0</v>
      </c>
      <c r="LP72">
        <f t="shared" si="1970"/>
        <v>0</v>
      </c>
      <c r="LQ72">
        <f t="shared" si="1971"/>
        <v>0</v>
      </c>
      <c r="LR72">
        <f t="shared" si="1972"/>
        <v>0</v>
      </c>
      <c r="LS72">
        <f t="shared" si="1973"/>
        <v>0</v>
      </c>
      <c r="LT72">
        <f t="shared" si="1974"/>
        <v>0</v>
      </c>
      <c r="LU72">
        <f t="shared" si="1975"/>
        <v>0</v>
      </c>
      <c r="LV72">
        <f t="shared" si="1976"/>
        <v>0</v>
      </c>
      <c r="LW72">
        <f t="shared" si="1977"/>
        <v>0</v>
      </c>
      <c r="LX72">
        <f t="shared" si="1978"/>
        <v>0</v>
      </c>
      <c r="LY72">
        <f t="shared" si="1979"/>
        <v>0</v>
      </c>
      <c r="LZ72">
        <f t="shared" si="1980"/>
        <v>0</v>
      </c>
      <c r="MA72">
        <f t="shared" si="1981"/>
        <v>0</v>
      </c>
      <c r="MB72">
        <f t="shared" si="1982"/>
        <v>0</v>
      </c>
      <c r="MC72">
        <f t="shared" si="1983"/>
        <v>0</v>
      </c>
      <c r="MD72">
        <f t="shared" si="1984"/>
        <v>0</v>
      </c>
      <c r="ME72">
        <f t="shared" si="1985"/>
        <v>0</v>
      </c>
      <c r="MF72">
        <f t="shared" si="1986"/>
        <v>0</v>
      </c>
      <c r="MG72">
        <f t="shared" si="1987"/>
        <v>0</v>
      </c>
      <c r="MH72">
        <f t="shared" si="1988"/>
        <v>0</v>
      </c>
      <c r="MI72">
        <f t="shared" si="1989"/>
        <v>0</v>
      </c>
      <c r="MJ72">
        <f t="shared" si="1990"/>
        <v>0</v>
      </c>
      <c r="MK72">
        <f t="shared" si="1991"/>
        <v>0</v>
      </c>
      <c r="ML72">
        <f t="shared" si="1992"/>
        <v>0</v>
      </c>
      <c r="MM72">
        <f t="shared" si="1993"/>
        <v>0</v>
      </c>
      <c r="MN72">
        <f t="shared" si="1994"/>
        <v>0</v>
      </c>
      <c r="MO72">
        <f t="shared" si="1995"/>
        <v>0</v>
      </c>
      <c r="MP72">
        <f t="shared" si="1996"/>
        <v>0</v>
      </c>
      <c r="MQ72">
        <f t="shared" si="1997"/>
        <v>0</v>
      </c>
      <c r="MR72">
        <f t="shared" si="1998"/>
        <v>0</v>
      </c>
      <c r="MS72">
        <f t="shared" si="1999"/>
        <v>0</v>
      </c>
      <c r="MT72">
        <f t="shared" si="2000"/>
        <v>0</v>
      </c>
      <c r="MU72">
        <f t="shared" si="2001"/>
        <v>0</v>
      </c>
      <c r="MV72">
        <f t="shared" si="2002"/>
        <v>0</v>
      </c>
      <c r="MW72">
        <f t="shared" si="2003"/>
        <v>0</v>
      </c>
      <c r="MX72">
        <f t="shared" si="2004"/>
        <v>0</v>
      </c>
      <c r="MY72">
        <f t="shared" si="2005"/>
        <v>0</v>
      </c>
      <c r="MZ72">
        <f t="shared" si="2006"/>
        <v>0</v>
      </c>
      <c r="NA72">
        <f t="shared" si="2007"/>
        <v>0</v>
      </c>
      <c r="NB72">
        <f t="shared" si="2008"/>
        <v>0</v>
      </c>
      <c r="NC72">
        <f t="shared" si="2009"/>
        <v>0</v>
      </c>
      <c r="ND72">
        <f t="shared" si="2010"/>
        <v>0</v>
      </c>
      <c r="NE72">
        <f t="shared" si="2011"/>
        <v>0</v>
      </c>
      <c r="NF72">
        <f t="shared" si="2012"/>
        <v>0</v>
      </c>
      <c r="NG72">
        <f t="shared" si="2013"/>
        <v>0</v>
      </c>
      <c r="NH72">
        <f t="shared" si="2014"/>
        <v>0</v>
      </c>
      <c r="NI72">
        <f t="shared" si="2015"/>
        <v>0</v>
      </c>
      <c r="NJ72">
        <f t="shared" si="2016"/>
        <v>0</v>
      </c>
      <c r="NK72">
        <f t="shared" si="2017"/>
        <v>0</v>
      </c>
      <c r="NL72">
        <f t="shared" si="2018"/>
        <v>0</v>
      </c>
      <c r="NM72">
        <f t="shared" si="2019"/>
        <v>0</v>
      </c>
      <c r="NN72">
        <f t="shared" si="2020"/>
        <v>0</v>
      </c>
      <c r="NO72">
        <f t="shared" si="2021"/>
        <v>0</v>
      </c>
      <c r="NP72">
        <f t="shared" si="2022"/>
        <v>0</v>
      </c>
      <c r="NQ72">
        <f t="shared" si="2023"/>
        <v>0</v>
      </c>
      <c r="NR72">
        <f t="shared" si="2024"/>
        <v>0</v>
      </c>
      <c r="NS72">
        <f t="shared" si="2025"/>
        <v>0</v>
      </c>
      <c r="NT72">
        <f t="shared" si="2026"/>
        <v>0</v>
      </c>
      <c r="NU72">
        <f t="shared" si="2027"/>
        <v>0</v>
      </c>
      <c r="NV72">
        <f t="shared" si="2028"/>
        <v>0</v>
      </c>
      <c r="NW72">
        <f t="shared" si="2029"/>
        <v>0</v>
      </c>
      <c r="NX72">
        <f t="shared" si="2030"/>
        <v>0</v>
      </c>
      <c r="NY72">
        <f t="shared" si="2031"/>
        <v>0</v>
      </c>
      <c r="NZ72">
        <f t="shared" si="2032"/>
        <v>0</v>
      </c>
      <c r="OA72">
        <f t="shared" si="2033"/>
        <v>0</v>
      </c>
      <c r="OB72">
        <f t="shared" si="2034"/>
        <v>0</v>
      </c>
      <c r="OC72">
        <f t="shared" si="2035"/>
        <v>0</v>
      </c>
      <c r="OD72">
        <f t="shared" si="2036"/>
        <v>0</v>
      </c>
      <c r="OE72">
        <f t="shared" si="2037"/>
        <v>0</v>
      </c>
      <c r="OF72">
        <f t="shared" si="2038"/>
        <v>0</v>
      </c>
      <c r="OG72">
        <f t="shared" si="2039"/>
        <v>0</v>
      </c>
      <c r="OH72">
        <f t="shared" si="2040"/>
        <v>0</v>
      </c>
      <c r="OJ72" s="4">
        <f t="shared" si="2041"/>
        <v>221</v>
      </c>
      <c r="OK72" s="4">
        <f t="shared" si="2042"/>
        <v>61</v>
      </c>
      <c r="OL72" s="4">
        <f t="shared" si="2043"/>
        <v>104</v>
      </c>
      <c r="OM72" s="4">
        <f t="shared" si="2044"/>
        <v>0</v>
      </c>
      <c r="OP72" s="4">
        <f t="shared" si="2045"/>
        <v>386</v>
      </c>
      <c r="OQ72" s="4"/>
      <c r="OS72">
        <f t="shared" si="2046"/>
        <v>56</v>
      </c>
      <c r="OT72">
        <f t="shared" si="2047"/>
        <v>34</v>
      </c>
      <c r="OU72">
        <f t="shared" si="2048"/>
        <v>47</v>
      </c>
      <c r="OV72">
        <f t="shared" si="2049"/>
        <v>23</v>
      </c>
      <c r="OW72">
        <f t="shared" si="2050"/>
        <v>18</v>
      </c>
      <c r="OX72">
        <f t="shared" si="2051"/>
        <v>39</v>
      </c>
      <c r="OY72">
        <f t="shared" si="2052"/>
        <v>44</v>
      </c>
      <c r="OZ72">
        <f t="shared" si="2053"/>
        <v>17</v>
      </c>
      <c r="PA72">
        <f t="shared" si="2054"/>
        <v>45</v>
      </c>
      <c r="PB72">
        <f t="shared" si="2055"/>
        <v>37</v>
      </c>
      <c r="PC72">
        <f t="shared" si="2056"/>
        <v>26</v>
      </c>
      <c r="PD72">
        <f t="shared" si="2057"/>
        <v>0</v>
      </c>
      <c r="PE72">
        <f t="shared" si="2058"/>
        <v>0</v>
      </c>
      <c r="PF72">
        <f t="shared" si="2059"/>
        <v>0</v>
      </c>
      <c r="PG72">
        <f t="shared" si="2060"/>
        <v>0</v>
      </c>
      <c r="PH72">
        <f t="shared" si="2061"/>
        <v>0</v>
      </c>
      <c r="PI72">
        <f t="shared" si="2062"/>
        <v>0</v>
      </c>
      <c r="PJ72">
        <f t="shared" si="2063"/>
        <v>0</v>
      </c>
      <c r="PK72">
        <f t="shared" si="2064"/>
        <v>0</v>
      </c>
      <c r="PL72">
        <f t="shared" si="2065"/>
        <v>0</v>
      </c>
      <c r="PM72">
        <f t="shared" si="2066"/>
        <v>0</v>
      </c>
      <c r="PN72">
        <f t="shared" si="2067"/>
        <v>0</v>
      </c>
      <c r="PO72">
        <f t="shared" si="2068"/>
        <v>0</v>
      </c>
      <c r="PP72">
        <f t="shared" si="2069"/>
        <v>0</v>
      </c>
      <c r="PQ72">
        <f t="shared" si="2070"/>
        <v>0</v>
      </c>
      <c r="PR72">
        <f t="shared" si="2071"/>
        <v>0</v>
      </c>
      <c r="PS72">
        <f t="shared" si="2072"/>
        <v>0</v>
      </c>
      <c r="PT72">
        <f t="shared" si="2073"/>
        <v>0</v>
      </c>
      <c r="PU72">
        <f t="shared" si="2074"/>
        <v>0</v>
      </c>
      <c r="PV72">
        <f t="shared" si="2075"/>
        <v>0</v>
      </c>
      <c r="PW72">
        <f t="shared" si="2076"/>
        <v>0</v>
      </c>
      <c r="PX72">
        <f t="shared" si="2077"/>
        <v>0</v>
      </c>
      <c r="PY72">
        <f t="shared" si="2078"/>
        <v>0</v>
      </c>
      <c r="PZ72">
        <f t="shared" si="2079"/>
        <v>0</v>
      </c>
      <c r="QA72">
        <f t="shared" si="2080"/>
        <v>0</v>
      </c>
      <c r="QB72">
        <f t="shared" si="2081"/>
        <v>0</v>
      </c>
      <c r="QC72">
        <f t="shared" si="2082"/>
        <v>0</v>
      </c>
      <c r="QD72">
        <f t="shared" si="2083"/>
        <v>0</v>
      </c>
      <c r="QE72">
        <f t="shared" si="2084"/>
        <v>0</v>
      </c>
      <c r="QF72">
        <f t="shared" si="2085"/>
        <v>0</v>
      </c>
      <c r="QG72">
        <f t="shared" si="2086"/>
        <v>0</v>
      </c>
      <c r="QH72">
        <f t="shared" si="2087"/>
        <v>0</v>
      </c>
      <c r="QI72">
        <f t="shared" si="2088"/>
        <v>0</v>
      </c>
      <c r="QJ72">
        <f t="shared" si="2089"/>
        <v>0</v>
      </c>
      <c r="QK72">
        <f t="shared" si="2090"/>
        <v>0</v>
      </c>
      <c r="QL72">
        <f t="shared" si="2091"/>
        <v>0</v>
      </c>
      <c r="QM72">
        <f t="shared" si="2092"/>
        <v>0</v>
      </c>
      <c r="QN72">
        <f t="shared" si="2093"/>
        <v>0</v>
      </c>
      <c r="QO72">
        <f t="shared" si="2094"/>
        <v>0</v>
      </c>
      <c r="QP72">
        <f t="shared" si="2095"/>
        <v>0</v>
      </c>
      <c r="QQ72">
        <f t="shared" si="2096"/>
        <v>0</v>
      </c>
      <c r="QR72">
        <f t="shared" si="2097"/>
        <v>0</v>
      </c>
      <c r="QS72">
        <f t="shared" si="2098"/>
        <v>0</v>
      </c>
      <c r="QT72">
        <f t="shared" si="2099"/>
        <v>0</v>
      </c>
      <c r="QU72">
        <f t="shared" si="2100"/>
        <v>0</v>
      </c>
      <c r="QV72">
        <f t="shared" si="2101"/>
        <v>0</v>
      </c>
      <c r="QW72">
        <f t="shared" si="2102"/>
        <v>0</v>
      </c>
      <c r="QX72">
        <f t="shared" si="2103"/>
        <v>0</v>
      </c>
      <c r="QY72">
        <f t="shared" si="2104"/>
        <v>0</v>
      </c>
      <c r="QZ72">
        <f t="shared" si="2105"/>
        <v>0</v>
      </c>
      <c r="RA72">
        <f t="shared" si="2106"/>
        <v>0</v>
      </c>
      <c r="RB72">
        <f t="shared" si="2107"/>
        <v>0</v>
      </c>
      <c r="RC72">
        <f t="shared" si="2108"/>
        <v>0</v>
      </c>
      <c r="RD72">
        <f t="shared" si="2109"/>
        <v>0</v>
      </c>
      <c r="RE72">
        <f t="shared" si="2110"/>
        <v>0</v>
      </c>
      <c r="RF72">
        <f t="shared" si="2111"/>
        <v>0</v>
      </c>
      <c r="RG72">
        <f t="shared" si="2112"/>
        <v>0</v>
      </c>
      <c r="RH72">
        <f t="shared" si="2113"/>
        <v>0</v>
      </c>
      <c r="RI72">
        <f t="shared" si="2114"/>
        <v>0</v>
      </c>
      <c r="RJ72">
        <f t="shared" si="2115"/>
        <v>0</v>
      </c>
      <c r="RK72">
        <f t="shared" si="2116"/>
        <v>0</v>
      </c>
      <c r="RL72">
        <f t="shared" si="2117"/>
        <v>0</v>
      </c>
      <c r="RM72">
        <f t="shared" si="2118"/>
        <v>0</v>
      </c>
      <c r="RN72">
        <f t="shared" si="2119"/>
        <v>0</v>
      </c>
      <c r="RO72">
        <f t="shared" si="2120"/>
        <v>0</v>
      </c>
      <c r="RP72">
        <f t="shared" si="2121"/>
        <v>0</v>
      </c>
      <c r="RQ72">
        <f t="shared" si="2122"/>
        <v>0</v>
      </c>
      <c r="RR72">
        <f t="shared" si="2123"/>
        <v>0</v>
      </c>
      <c r="RS72">
        <f t="shared" si="2124"/>
        <v>0</v>
      </c>
      <c r="RT72">
        <f t="shared" si="2125"/>
        <v>0</v>
      </c>
      <c r="RU72">
        <f t="shared" si="2126"/>
        <v>0</v>
      </c>
      <c r="RV72">
        <f t="shared" si="2127"/>
        <v>0</v>
      </c>
      <c r="RW72">
        <f t="shared" si="2128"/>
        <v>0</v>
      </c>
      <c r="RX72">
        <f t="shared" si="2129"/>
        <v>0</v>
      </c>
      <c r="RY72">
        <f t="shared" si="2130"/>
        <v>0</v>
      </c>
      <c r="SA72" s="4">
        <f t="shared" si="2131"/>
        <v>18.43</v>
      </c>
      <c r="SB72" s="4">
        <f t="shared" si="2132"/>
        <v>9.4400000000000013</v>
      </c>
      <c r="SC72" s="4">
        <f t="shared" si="2133"/>
        <v>15.139999999999999</v>
      </c>
      <c r="SD72" s="4">
        <f t="shared" si="2134"/>
        <v>0</v>
      </c>
      <c r="SF72" s="4">
        <f t="shared" si="2135"/>
        <v>43.01</v>
      </c>
      <c r="SI72">
        <f t="shared" si="2136"/>
        <v>4</v>
      </c>
      <c r="SJ72">
        <f t="shared" si="2137"/>
        <v>3.9</v>
      </c>
      <c r="SK72">
        <f t="shared" si="2138"/>
        <v>4.2</v>
      </c>
      <c r="SL72">
        <f t="shared" si="2139"/>
        <v>4.33</v>
      </c>
      <c r="SM72">
        <f t="shared" si="2140"/>
        <v>3.55</v>
      </c>
      <c r="SN72">
        <f t="shared" si="2141"/>
        <v>3</v>
      </c>
      <c r="SO72">
        <f t="shared" si="2142"/>
        <v>4.1100000000000003</v>
      </c>
      <c r="SP72">
        <f t="shared" si="2143"/>
        <v>5.33</v>
      </c>
      <c r="SQ72">
        <f t="shared" si="2144"/>
        <v>3.33</v>
      </c>
      <c r="SR72">
        <f t="shared" si="2145"/>
        <v>3.09</v>
      </c>
      <c r="SS72">
        <f t="shared" si="2146"/>
        <v>4.17</v>
      </c>
      <c r="ST72" t="str">
        <f t="shared" si="2147"/>
        <v>0</v>
      </c>
      <c r="SU72" t="str">
        <f t="shared" si="2148"/>
        <v>0</v>
      </c>
      <c r="SV72" t="str">
        <f t="shared" si="2149"/>
        <v>0</v>
      </c>
      <c r="SW72" t="str">
        <f t="shared" si="2150"/>
        <v>0</v>
      </c>
      <c r="SX72" t="str">
        <f t="shared" si="2151"/>
        <v>0</v>
      </c>
      <c r="SY72" t="str">
        <f t="shared" si="2152"/>
        <v>0</v>
      </c>
      <c r="SZ72" t="str">
        <f t="shared" si="2153"/>
        <v>0</v>
      </c>
      <c r="TA72" t="str">
        <f t="shared" si="2154"/>
        <v>0</v>
      </c>
      <c r="TB72" t="str">
        <f t="shared" si="2155"/>
        <v>0</v>
      </c>
      <c r="TC72" t="str">
        <f t="shared" si="2156"/>
        <v>0</v>
      </c>
      <c r="TD72" t="str">
        <f t="shared" si="2157"/>
        <v>0</v>
      </c>
      <c r="TE72" t="str">
        <f t="shared" si="2158"/>
        <v>0</v>
      </c>
      <c r="TF72" t="str">
        <f t="shared" si="2159"/>
        <v>0</v>
      </c>
      <c r="TG72" t="str">
        <f t="shared" si="2160"/>
        <v>0</v>
      </c>
      <c r="TH72" t="str">
        <f t="shared" si="2161"/>
        <v>0</v>
      </c>
      <c r="TI72" t="str">
        <f t="shared" si="2162"/>
        <v>0</v>
      </c>
      <c r="TJ72" t="str">
        <f t="shared" si="2163"/>
        <v>0</v>
      </c>
      <c r="TK72" t="str">
        <f t="shared" si="2164"/>
        <v>0</v>
      </c>
      <c r="TL72" t="str">
        <f t="shared" si="2165"/>
        <v>0</v>
      </c>
      <c r="TM72" t="str">
        <f t="shared" si="2166"/>
        <v>0</v>
      </c>
      <c r="TN72" t="str">
        <f t="shared" si="2167"/>
        <v>0</v>
      </c>
      <c r="TO72" t="str">
        <f t="shared" si="2168"/>
        <v>0</v>
      </c>
      <c r="TP72" t="str">
        <f t="shared" si="2169"/>
        <v>0</v>
      </c>
      <c r="TQ72" t="str">
        <f t="shared" si="2170"/>
        <v>0</v>
      </c>
      <c r="TR72" t="str">
        <f t="shared" si="2171"/>
        <v>0</v>
      </c>
      <c r="TS72" t="str">
        <f t="shared" si="2172"/>
        <v>0</v>
      </c>
      <c r="TT72" t="str">
        <f t="shared" si="2173"/>
        <v>0</v>
      </c>
      <c r="TU72" t="str">
        <f t="shared" si="2174"/>
        <v>0</v>
      </c>
      <c r="TV72" t="str">
        <f t="shared" si="2175"/>
        <v>0</v>
      </c>
      <c r="TW72" t="str">
        <f t="shared" si="2176"/>
        <v>0</v>
      </c>
      <c r="TX72" t="str">
        <f t="shared" si="2177"/>
        <v>0</v>
      </c>
      <c r="TY72" t="str">
        <f t="shared" si="2178"/>
        <v>0</v>
      </c>
      <c r="TZ72" t="str">
        <f t="shared" si="2179"/>
        <v>0</v>
      </c>
      <c r="UA72" t="str">
        <f t="shared" si="2180"/>
        <v>0</v>
      </c>
      <c r="UB72" t="str">
        <f t="shared" si="2181"/>
        <v>0</v>
      </c>
      <c r="UC72" t="str">
        <f t="shared" si="2182"/>
        <v>0</v>
      </c>
      <c r="UD72" t="str">
        <f t="shared" si="2183"/>
        <v>0</v>
      </c>
      <c r="UE72" t="str">
        <f t="shared" si="2184"/>
        <v>0</v>
      </c>
      <c r="UF72" t="str">
        <f t="shared" si="2185"/>
        <v>0</v>
      </c>
      <c r="UG72" t="str">
        <f t="shared" si="2186"/>
        <v>0</v>
      </c>
      <c r="UH72" t="str">
        <f t="shared" si="2187"/>
        <v>0</v>
      </c>
      <c r="UI72" t="str">
        <f t="shared" si="2188"/>
        <v>0</v>
      </c>
      <c r="UJ72" t="str">
        <f t="shared" si="2189"/>
        <v>0</v>
      </c>
      <c r="UK72" t="str">
        <f t="shared" si="2190"/>
        <v>0</v>
      </c>
      <c r="UL72" t="str">
        <f t="shared" si="2191"/>
        <v>0</v>
      </c>
      <c r="UM72" t="str">
        <f t="shared" si="2192"/>
        <v>0</v>
      </c>
      <c r="UN72" t="str">
        <f t="shared" si="2193"/>
        <v>0</v>
      </c>
      <c r="UO72" t="str">
        <f t="shared" si="2194"/>
        <v>0</v>
      </c>
      <c r="UP72" t="str">
        <f t="shared" si="2195"/>
        <v>0</v>
      </c>
      <c r="UQ72" t="str">
        <f t="shared" si="2196"/>
        <v>0</v>
      </c>
      <c r="UR72" t="str">
        <f t="shared" si="2197"/>
        <v>0</v>
      </c>
      <c r="US72" t="str">
        <f t="shared" si="2198"/>
        <v>0</v>
      </c>
      <c r="UT72" t="str">
        <f t="shared" si="2199"/>
        <v>0</v>
      </c>
      <c r="UU72" t="str">
        <f t="shared" si="2200"/>
        <v>0</v>
      </c>
      <c r="UV72" t="str">
        <f t="shared" si="2201"/>
        <v>0</v>
      </c>
      <c r="UW72" t="str">
        <f t="shared" si="2202"/>
        <v>0</v>
      </c>
      <c r="UX72" t="str">
        <f t="shared" si="2203"/>
        <v>0</v>
      </c>
      <c r="UY72" t="str">
        <f t="shared" si="2204"/>
        <v>0</v>
      </c>
      <c r="UZ72" t="str">
        <f t="shared" si="2205"/>
        <v>0</v>
      </c>
      <c r="VA72" t="str">
        <f t="shared" si="2206"/>
        <v>0</v>
      </c>
      <c r="VB72" t="str">
        <f t="shared" si="2207"/>
        <v>0</v>
      </c>
      <c r="VC72" t="str">
        <f t="shared" si="2208"/>
        <v>0</v>
      </c>
      <c r="VD72" t="str">
        <f t="shared" si="2209"/>
        <v>0</v>
      </c>
      <c r="VE72" t="str">
        <f t="shared" si="2210"/>
        <v>0</v>
      </c>
      <c r="VF72" t="str">
        <f t="shared" si="2211"/>
        <v>0</v>
      </c>
      <c r="VG72" t="str">
        <f t="shared" si="2212"/>
        <v>0</v>
      </c>
      <c r="VH72" t="str">
        <f t="shared" si="2213"/>
        <v>0</v>
      </c>
      <c r="VI72" t="str">
        <f t="shared" si="2214"/>
        <v>0</v>
      </c>
      <c r="VJ72" t="str">
        <f t="shared" si="2215"/>
        <v>0</v>
      </c>
      <c r="VK72" t="str">
        <f t="shared" si="2216"/>
        <v>0</v>
      </c>
      <c r="VL72" t="str">
        <f t="shared" si="2217"/>
        <v>0</v>
      </c>
      <c r="VM72" t="str">
        <f t="shared" si="2218"/>
        <v>0</v>
      </c>
      <c r="VN72" t="str">
        <f t="shared" si="2219"/>
        <v>0</v>
      </c>
      <c r="VO72" t="str">
        <f t="shared" si="2220"/>
        <v>0</v>
      </c>
      <c r="VQ72" s="4">
        <f t="shared" si="2221"/>
        <v>-10.34</v>
      </c>
      <c r="VR72" s="4">
        <f t="shared" si="2222"/>
        <v>1.2199999999999998</v>
      </c>
      <c r="VS72" s="4">
        <f t="shared" si="2223"/>
        <v>-12.5</v>
      </c>
      <c r="VT72" s="4">
        <f t="shared" si="2224"/>
        <v>0</v>
      </c>
      <c r="VV72" s="4">
        <f t="shared" si="2225"/>
        <v>-21.62</v>
      </c>
      <c r="VY72">
        <f t="shared" si="2226"/>
        <v>8.41</v>
      </c>
      <c r="VZ72">
        <f t="shared" si="2227"/>
        <v>-7.09</v>
      </c>
      <c r="WA72">
        <f t="shared" si="2228"/>
        <v>-4.16</v>
      </c>
      <c r="WB72">
        <f t="shared" si="2229"/>
        <v>7.38</v>
      </c>
      <c r="WC72">
        <f t="shared" si="2230"/>
        <v>1.06</v>
      </c>
      <c r="WD72">
        <f t="shared" si="2231"/>
        <v>-5.37</v>
      </c>
      <c r="WE72">
        <f t="shared" si="2232"/>
        <v>-2.33</v>
      </c>
      <c r="WF72">
        <f t="shared" si="2233"/>
        <v>3.55</v>
      </c>
      <c r="WG72">
        <f t="shared" si="2234"/>
        <v>-2.13</v>
      </c>
      <c r="WH72">
        <f t="shared" si="2235"/>
        <v>-14.55</v>
      </c>
      <c r="WI72">
        <f t="shared" si="2236"/>
        <v>-6.39</v>
      </c>
      <c r="WJ72">
        <f t="shared" si="2237"/>
        <v>0</v>
      </c>
      <c r="WK72">
        <f t="shared" si="2238"/>
        <v>0</v>
      </c>
      <c r="WL72">
        <f t="shared" si="2239"/>
        <v>0</v>
      </c>
      <c r="WM72">
        <f t="shared" si="2240"/>
        <v>0</v>
      </c>
      <c r="WN72">
        <f t="shared" si="2241"/>
        <v>0</v>
      </c>
      <c r="WO72">
        <f t="shared" si="2242"/>
        <v>0</v>
      </c>
      <c r="WP72">
        <f t="shared" si="2243"/>
        <v>0</v>
      </c>
      <c r="WQ72">
        <f t="shared" si="2244"/>
        <v>0</v>
      </c>
      <c r="WR72">
        <f t="shared" si="2245"/>
        <v>0</v>
      </c>
      <c r="WS72">
        <f t="shared" si="2246"/>
        <v>0</v>
      </c>
      <c r="WT72">
        <f t="shared" si="2247"/>
        <v>0</v>
      </c>
      <c r="WU72">
        <f t="shared" si="2248"/>
        <v>0</v>
      </c>
      <c r="WV72">
        <f t="shared" si="2249"/>
        <v>0</v>
      </c>
      <c r="WW72">
        <f t="shared" si="2250"/>
        <v>0</v>
      </c>
      <c r="WX72">
        <f t="shared" si="2251"/>
        <v>0</v>
      </c>
      <c r="WY72">
        <f t="shared" si="2252"/>
        <v>0</v>
      </c>
      <c r="WZ72">
        <f t="shared" si="2253"/>
        <v>0</v>
      </c>
      <c r="XA72">
        <f t="shared" si="2254"/>
        <v>0</v>
      </c>
      <c r="XB72">
        <f t="shared" si="2255"/>
        <v>0</v>
      </c>
      <c r="XC72">
        <f t="shared" si="2256"/>
        <v>0</v>
      </c>
      <c r="XD72">
        <f t="shared" si="2257"/>
        <v>0</v>
      </c>
      <c r="XE72">
        <f t="shared" si="2258"/>
        <v>0</v>
      </c>
      <c r="XF72">
        <f t="shared" si="2259"/>
        <v>0</v>
      </c>
      <c r="XG72">
        <f t="shared" si="2260"/>
        <v>0</v>
      </c>
      <c r="XH72">
        <f t="shared" si="2261"/>
        <v>0</v>
      </c>
      <c r="XI72">
        <f t="shared" si="2262"/>
        <v>0</v>
      </c>
      <c r="XJ72">
        <f t="shared" si="2263"/>
        <v>0</v>
      </c>
      <c r="XK72">
        <f t="shared" si="2264"/>
        <v>0</v>
      </c>
      <c r="XL72">
        <f t="shared" si="2265"/>
        <v>0</v>
      </c>
      <c r="XM72">
        <f t="shared" si="2266"/>
        <v>0</v>
      </c>
      <c r="XN72">
        <f t="shared" si="2267"/>
        <v>0</v>
      </c>
      <c r="XO72">
        <f t="shared" si="2268"/>
        <v>0</v>
      </c>
      <c r="XP72">
        <f t="shared" si="2269"/>
        <v>0</v>
      </c>
      <c r="XQ72">
        <f t="shared" si="2270"/>
        <v>0</v>
      </c>
      <c r="XR72">
        <f t="shared" si="2271"/>
        <v>0</v>
      </c>
      <c r="XS72">
        <f t="shared" si="2272"/>
        <v>0</v>
      </c>
      <c r="XT72">
        <f t="shared" si="2273"/>
        <v>0</v>
      </c>
      <c r="XU72">
        <f t="shared" si="2274"/>
        <v>0</v>
      </c>
      <c r="XV72">
        <f t="shared" si="2275"/>
        <v>0</v>
      </c>
      <c r="XW72">
        <f t="shared" si="2276"/>
        <v>0</v>
      </c>
      <c r="XX72">
        <f t="shared" si="2277"/>
        <v>0</v>
      </c>
      <c r="XY72">
        <f t="shared" si="2278"/>
        <v>0</v>
      </c>
      <c r="XZ72">
        <f t="shared" si="2279"/>
        <v>0</v>
      </c>
      <c r="YA72">
        <f t="shared" si="2280"/>
        <v>0</v>
      </c>
      <c r="YB72">
        <f t="shared" si="2281"/>
        <v>0</v>
      </c>
      <c r="YC72">
        <f t="shared" si="2282"/>
        <v>0</v>
      </c>
      <c r="YD72">
        <f t="shared" si="2283"/>
        <v>0</v>
      </c>
      <c r="YE72">
        <f t="shared" si="2284"/>
        <v>0</v>
      </c>
      <c r="YF72">
        <f t="shared" si="2285"/>
        <v>0</v>
      </c>
      <c r="YG72">
        <f t="shared" si="2286"/>
        <v>0</v>
      </c>
      <c r="YH72">
        <f t="shared" si="2287"/>
        <v>0</v>
      </c>
      <c r="YI72">
        <f t="shared" si="2288"/>
        <v>0</v>
      </c>
      <c r="YJ72">
        <f t="shared" si="2289"/>
        <v>0</v>
      </c>
      <c r="YK72">
        <f t="shared" si="2290"/>
        <v>0</v>
      </c>
      <c r="YL72">
        <f t="shared" si="2291"/>
        <v>0</v>
      </c>
      <c r="YM72">
        <f t="shared" si="2292"/>
        <v>0</v>
      </c>
      <c r="YN72">
        <f t="shared" si="2293"/>
        <v>0</v>
      </c>
      <c r="YO72">
        <f t="shared" si="2294"/>
        <v>0</v>
      </c>
      <c r="YP72">
        <f t="shared" si="2295"/>
        <v>0</v>
      </c>
      <c r="YQ72">
        <f t="shared" si="2296"/>
        <v>0</v>
      </c>
      <c r="YR72">
        <f t="shared" si="2297"/>
        <v>0</v>
      </c>
      <c r="YS72">
        <f t="shared" si="2298"/>
        <v>0</v>
      </c>
      <c r="YT72">
        <f t="shared" si="2299"/>
        <v>0</v>
      </c>
      <c r="YU72">
        <f t="shared" si="2300"/>
        <v>0</v>
      </c>
      <c r="YV72">
        <f t="shared" si="2301"/>
        <v>0</v>
      </c>
      <c r="YW72">
        <f t="shared" si="2302"/>
        <v>0</v>
      </c>
      <c r="YX72">
        <f t="shared" si="2303"/>
        <v>0</v>
      </c>
      <c r="YY72">
        <f t="shared" si="2304"/>
        <v>0</v>
      </c>
      <c r="YZ72">
        <f t="shared" si="2305"/>
        <v>0</v>
      </c>
      <c r="ZA72">
        <f t="shared" si="2306"/>
        <v>0</v>
      </c>
      <c r="ZB72">
        <f t="shared" si="2307"/>
        <v>0</v>
      </c>
      <c r="ZC72">
        <f t="shared" si="2308"/>
        <v>0</v>
      </c>
      <c r="ZD72">
        <f t="shared" si="2309"/>
        <v>0</v>
      </c>
      <c r="ZE72">
        <f t="shared" si="2310"/>
        <v>0</v>
      </c>
      <c r="ZG72" s="4">
        <f t="shared" si="2311"/>
        <v>393</v>
      </c>
      <c r="ZH72" s="4">
        <f t="shared" si="2312"/>
        <v>130</v>
      </c>
      <c r="ZI72" s="4">
        <f t="shared" si="2313"/>
        <v>294</v>
      </c>
      <c r="ZJ72" s="4">
        <f t="shared" si="2314"/>
        <v>0</v>
      </c>
      <c r="ZL72" s="4">
        <f t="shared" si="2315"/>
        <v>817</v>
      </c>
      <c r="ZO72">
        <f t="shared" si="2316"/>
        <v>55</v>
      </c>
      <c r="ZP72">
        <f t="shared" si="2317"/>
        <v>85</v>
      </c>
      <c r="ZQ72">
        <f t="shared" si="2318"/>
        <v>88</v>
      </c>
      <c r="ZR72">
        <f t="shared" si="2319"/>
        <v>56</v>
      </c>
      <c r="ZS72">
        <f t="shared" si="2320"/>
        <v>65</v>
      </c>
      <c r="ZT72">
        <f t="shared" si="2321"/>
        <v>85</v>
      </c>
      <c r="ZU72">
        <f t="shared" si="2322"/>
        <v>74</v>
      </c>
      <c r="ZV72">
        <f t="shared" si="2323"/>
        <v>56</v>
      </c>
      <c r="ZW72">
        <f t="shared" si="2324"/>
        <v>80</v>
      </c>
      <c r="ZX72">
        <f t="shared" si="2325"/>
        <v>89</v>
      </c>
      <c r="ZY72">
        <f t="shared" si="2326"/>
        <v>84</v>
      </c>
      <c r="ZZ72">
        <f t="shared" si="2327"/>
        <v>0</v>
      </c>
      <c r="AAA72">
        <f t="shared" si="2328"/>
        <v>0</v>
      </c>
      <c r="AAB72">
        <f t="shared" si="2329"/>
        <v>0</v>
      </c>
      <c r="AAC72">
        <f t="shared" si="2330"/>
        <v>0</v>
      </c>
      <c r="AAD72">
        <f t="shared" si="2331"/>
        <v>0</v>
      </c>
      <c r="AAE72">
        <f t="shared" si="2332"/>
        <v>0</v>
      </c>
      <c r="AAF72">
        <f t="shared" si="2333"/>
        <v>0</v>
      </c>
      <c r="AAG72">
        <f t="shared" si="2334"/>
        <v>0</v>
      </c>
      <c r="AAH72">
        <f t="shared" si="2335"/>
        <v>0</v>
      </c>
      <c r="AAI72">
        <f t="shared" si="2336"/>
        <v>0</v>
      </c>
      <c r="AAJ72">
        <f t="shared" si="2337"/>
        <v>0</v>
      </c>
      <c r="AAK72">
        <f t="shared" si="2338"/>
        <v>0</v>
      </c>
      <c r="AAL72">
        <f t="shared" si="2339"/>
        <v>0</v>
      </c>
      <c r="AAM72">
        <f t="shared" si="2340"/>
        <v>0</v>
      </c>
      <c r="AAN72">
        <f t="shared" si="2341"/>
        <v>0</v>
      </c>
      <c r="AAO72">
        <f t="shared" si="2342"/>
        <v>0</v>
      </c>
      <c r="AAP72">
        <f t="shared" si="2343"/>
        <v>0</v>
      </c>
      <c r="AAQ72">
        <f t="shared" si="2344"/>
        <v>0</v>
      </c>
      <c r="AAR72">
        <f t="shared" si="2345"/>
        <v>0</v>
      </c>
      <c r="AAS72">
        <f t="shared" si="2346"/>
        <v>0</v>
      </c>
      <c r="AAT72">
        <f t="shared" si="2347"/>
        <v>0</v>
      </c>
      <c r="AAU72">
        <f t="shared" si="2348"/>
        <v>0</v>
      </c>
      <c r="AAV72">
        <f t="shared" si="2349"/>
        <v>0</v>
      </c>
      <c r="AAW72">
        <f t="shared" si="2350"/>
        <v>0</v>
      </c>
      <c r="AAX72">
        <f t="shared" si="2351"/>
        <v>0</v>
      </c>
      <c r="AAY72">
        <f t="shared" si="2352"/>
        <v>0</v>
      </c>
      <c r="AAZ72">
        <f t="shared" si="2353"/>
        <v>0</v>
      </c>
      <c r="ABA72">
        <f t="shared" si="2354"/>
        <v>0</v>
      </c>
      <c r="ABB72">
        <f t="shared" si="2355"/>
        <v>0</v>
      </c>
      <c r="ABC72">
        <f t="shared" si="2356"/>
        <v>0</v>
      </c>
      <c r="ABD72">
        <f t="shared" si="2357"/>
        <v>0</v>
      </c>
      <c r="ABE72">
        <f t="shared" si="2358"/>
        <v>0</v>
      </c>
      <c r="ABF72">
        <f t="shared" si="2359"/>
        <v>0</v>
      </c>
      <c r="ABG72">
        <f t="shared" si="2360"/>
        <v>0</v>
      </c>
      <c r="ABH72">
        <f t="shared" si="2361"/>
        <v>0</v>
      </c>
      <c r="ABI72">
        <f t="shared" si="2362"/>
        <v>0</v>
      </c>
      <c r="ABJ72">
        <f t="shared" si="2363"/>
        <v>0</v>
      </c>
      <c r="ABK72">
        <f t="shared" si="2364"/>
        <v>0</v>
      </c>
      <c r="ABL72">
        <f t="shared" si="2365"/>
        <v>0</v>
      </c>
      <c r="ABM72">
        <f t="shared" si="2366"/>
        <v>0</v>
      </c>
      <c r="ABN72">
        <f t="shared" si="2367"/>
        <v>0</v>
      </c>
      <c r="ABO72">
        <f t="shared" si="2368"/>
        <v>0</v>
      </c>
      <c r="ABP72">
        <f t="shared" si="2369"/>
        <v>0</v>
      </c>
      <c r="ABQ72">
        <f t="shared" si="2370"/>
        <v>0</v>
      </c>
      <c r="ABR72">
        <f t="shared" si="2371"/>
        <v>0</v>
      </c>
      <c r="ABS72">
        <f t="shared" si="2372"/>
        <v>0</v>
      </c>
      <c r="ABT72">
        <f t="shared" si="2373"/>
        <v>0</v>
      </c>
      <c r="ABU72">
        <f t="shared" si="2374"/>
        <v>0</v>
      </c>
      <c r="ABV72">
        <f t="shared" si="2375"/>
        <v>0</v>
      </c>
      <c r="ABW72">
        <f t="shared" si="2376"/>
        <v>0</v>
      </c>
      <c r="ABX72">
        <f t="shared" si="2377"/>
        <v>0</v>
      </c>
      <c r="ABY72">
        <f t="shared" si="2378"/>
        <v>0</v>
      </c>
      <c r="ABZ72">
        <f t="shared" si="2379"/>
        <v>0</v>
      </c>
      <c r="ACA72">
        <f t="shared" si="2380"/>
        <v>0</v>
      </c>
      <c r="ACB72">
        <f t="shared" si="2381"/>
        <v>0</v>
      </c>
      <c r="ACC72">
        <f t="shared" si="2382"/>
        <v>0</v>
      </c>
      <c r="ACD72">
        <f t="shared" si="2383"/>
        <v>0</v>
      </c>
      <c r="ACE72">
        <f t="shared" si="2384"/>
        <v>0</v>
      </c>
      <c r="ACF72">
        <f t="shared" si="2385"/>
        <v>0</v>
      </c>
      <c r="ACG72">
        <f t="shared" si="2386"/>
        <v>0</v>
      </c>
      <c r="ACH72">
        <f t="shared" si="2387"/>
        <v>0</v>
      </c>
      <c r="ACI72">
        <f t="shared" si="2388"/>
        <v>0</v>
      </c>
      <c r="ACJ72">
        <f t="shared" si="2389"/>
        <v>0</v>
      </c>
      <c r="ACK72">
        <f t="shared" si="2390"/>
        <v>0</v>
      </c>
      <c r="ACL72">
        <f t="shared" si="2391"/>
        <v>0</v>
      </c>
      <c r="ACM72">
        <f t="shared" si="2392"/>
        <v>0</v>
      </c>
      <c r="ACN72">
        <f t="shared" si="2393"/>
        <v>0</v>
      </c>
      <c r="ACO72">
        <f t="shared" si="2394"/>
        <v>0</v>
      </c>
      <c r="ACP72">
        <f t="shared" si="2395"/>
        <v>0</v>
      </c>
      <c r="ACQ72">
        <f t="shared" si="2396"/>
        <v>0</v>
      </c>
      <c r="ACR72">
        <f t="shared" si="2397"/>
        <v>0</v>
      </c>
      <c r="ACS72">
        <f t="shared" si="2398"/>
        <v>0</v>
      </c>
      <c r="ACT72">
        <f t="shared" si="2399"/>
        <v>0</v>
      </c>
      <c r="ACU72">
        <f t="shared" si="2400"/>
        <v>0</v>
      </c>
      <c r="ACW72" s="4">
        <f t="shared" si="2401"/>
        <v>143.80000000000001</v>
      </c>
      <c r="ACX72" s="4">
        <f t="shared" si="2402"/>
        <v>133.6</v>
      </c>
      <c r="ACY72" s="4">
        <f t="shared" si="2403"/>
        <v>492.59999999999997</v>
      </c>
      <c r="ACZ72" s="4">
        <f t="shared" si="2404"/>
        <v>0</v>
      </c>
      <c r="ADA72" s="88">
        <f t="shared" si="2405"/>
        <v>8.1731266966810203</v>
      </c>
      <c r="ADB72" s="4">
        <f t="shared" si="2406"/>
        <v>770</v>
      </c>
      <c r="ADC72" s="5">
        <f t="shared" si="2407"/>
        <v>5.3628350711167689</v>
      </c>
      <c r="ADD72" s="5">
        <f t="shared" si="2408"/>
        <v>11.097296968181036</v>
      </c>
      <c r="ADE72">
        <f t="shared" si="2409"/>
        <v>0</v>
      </c>
      <c r="ADF72">
        <f t="shared" si="2410"/>
        <v>68.400000000000006</v>
      </c>
      <c r="ADG72">
        <f t="shared" si="2411"/>
        <v>48.7</v>
      </c>
      <c r="ADH72">
        <f t="shared" si="2412"/>
        <v>146.19999999999999</v>
      </c>
      <c r="ADI72">
        <f t="shared" si="2413"/>
        <v>124</v>
      </c>
      <c r="ADJ72">
        <f t="shared" si="2414"/>
        <v>1.5</v>
      </c>
      <c r="ADK72">
        <f t="shared" si="2415"/>
        <v>27.2</v>
      </c>
      <c r="ADL72">
        <f t="shared" si="2416"/>
        <v>106.4</v>
      </c>
      <c r="ADM72">
        <f t="shared" si="2417"/>
        <v>25.2</v>
      </c>
      <c r="ADN72">
        <f t="shared" si="2418"/>
        <v>82.1</v>
      </c>
      <c r="ADO72">
        <f t="shared" si="2419"/>
        <v>140.30000000000001</v>
      </c>
      <c r="ADP72">
        <f t="shared" si="2420"/>
        <v>0</v>
      </c>
      <c r="ADQ72">
        <f t="shared" si="2421"/>
        <v>0</v>
      </c>
      <c r="ADR72">
        <f t="shared" si="2422"/>
        <v>0</v>
      </c>
      <c r="ADS72">
        <f t="shared" si="2423"/>
        <v>0</v>
      </c>
      <c r="ADT72">
        <f t="shared" si="2424"/>
        <v>0</v>
      </c>
      <c r="ADU72">
        <f t="shared" si="2425"/>
        <v>0</v>
      </c>
      <c r="ADV72">
        <f t="shared" si="2426"/>
        <v>0</v>
      </c>
      <c r="ADW72">
        <f t="shared" si="2427"/>
        <v>0</v>
      </c>
      <c r="ADX72">
        <f t="shared" si="2428"/>
        <v>0</v>
      </c>
      <c r="ADY72">
        <f t="shared" si="2429"/>
        <v>0</v>
      </c>
      <c r="ADZ72">
        <f t="shared" si="2430"/>
        <v>0</v>
      </c>
      <c r="AEA72">
        <f t="shared" si="2431"/>
        <v>0</v>
      </c>
      <c r="AEB72">
        <f t="shared" si="2432"/>
        <v>0</v>
      </c>
      <c r="AEC72">
        <f t="shared" si="2433"/>
        <v>0</v>
      </c>
      <c r="AED72">
        <f t="shared" si="2434"/>
        <v>0</v>
      </c>
      <c r="AEE72">
        <f t="shared" si="2435"/>
        <v>0</v>
      </c>
      <c r="AEF72">
        <f t="shared" si="2436"/>
        <v>0</v>
      </c>
      <c r="AEG72">
        <f t="shared" si="2437"/>
        <v>0</v>
      </c>
      <c r="AEH72">
        <f t="shared" si="2438"/>
        <v>0</v>
      </c>
      <c r="AEI72">
        <f t="shared" si="2439"/>
        <v>0</v>
      </c>
      <c r="AEJ72">
        <f t="shared" si="2440"/>
        <v>0</v>
      </c>
      <c r="AEK72">
        <f t="shared" si="2441"/>
        <v>0</v>
      </c>
      <c r="AEL72">
        <f t="shared" si="2442"/>
        <v>0</v>
      </c>
      <c r="AEM72">
        <f t="shared" si="2443"/>
        <v>0</v>
      </c>
      <c r="AEN72">
        <f t="shared" si="2444"/>
        <v>0</v>
      </c>
      <c r="AEO72">
        <f t="shared" si="2445"/>
        <v>0</v>
      </c>
      <c r="AEP72">
        <f t="shared" si="2446"/>
        <v>0</v>
      </c>
      <c r="AEQ72">
        <f t="shared" si="2447"/>
        <v>0</v>
      </c>
      <c r="AER72">
        <f t="shared" si="2448"/>
        <v>0</v>
      </c>
      <c r="AES72">
        <f t="shared" si="2449"/>
        <v>0</v>
      </c>
      <c r="AET72">
        <f t="shared" si="2450"/>
        <v>0</v>
      </c>
      <c r="AEU72">
        <f t="shared" si="2451"/>
        <v>0</v>
      </c>
      <c r="AEV72">
        <f t="shared" si="2452"/>
        <v>0</v>
      </c>
      <c r="AEW72">
        <f t="shared" si="2453"/>
        <v>0</v>
      </c>
      <c r="AEX72">
        <f t="shared" si="2454"/>
        <v>0</v>
      </c>
      <c r="AEY72">
        <f t="shared" si="2455"/>
        <v>0</v>
      </c>
      <c r="AEZ72">
        <f t="shared" si="2456"/>
        <v>0</v>
      </c>
      <c r="AFA72">
        <f t="shared" si="2457"/>
        <v>0</v>
      </c>
      <c r="AFB72">
        <f t="shared" si="2458"/>
        <v>0</v>
      </c>
      <c r="AFC72">
        <f t="shared" si="2459"/>
        <v>0</v>
      </c>
      <c r="AFD72">
        <f t="shared" si="2460"/>
        <v>0</v>
      </c>
      <c r="AFE72">
        <f t="shared" si="2461"/>
        <v>0</v>
      </c>
      <c r="AFF72">
        <f t="shared" si="2462"/>
        <v>0</v>
      </c>
      <c r="AFG72">
        <f t="shared" si="2463"/>
        <v>0</v>
      </c>
      <c r="AFH72">
        <f t="shared" si="2464"/>
        <v>0</v>
      </c>
      <c r="AFI72">
        <f t="shared" si="2465"/>
        <v>0</v>
      </c>
      <c r="AFJ72">
        <f t="shared" si="2466"/>
        <v>0</v>
      </c>
      <c r="AFK72">
        <f t="shared" si="2467"/>
        <v>0</v>
      </c>
      <c r="AFL72">
        <f t="shared" si="2468"/>
        <v>0</v>
      </c>
      <c r="AFM72">
        <f t="shared" si="2469"/>
        <v>0</v>
      </c>
      <c r="AFN72">
        <f t="shared" si="2470"/>
        <v>0</v>
      </c>
      <c r="AFO72">
        <f t="shared" si="2471"/>
        <v>0</v>
      </c>
      <c r="AFP72">
        <f t="shared" si="2472"/>
        <v>0</v>
      </c>
      <c r="AFQ72">
        <f t="shared" si="2473"/>
        <v>0</v>
      </c>
      <c r="AFR72">
        <f t="shared" si="2474"/>
        <v>0</v>
      </c>
      <c r="AFS72">
        <f t="shared" si="2475"/>
        <v>0</v>
      </c>
      <c r="AFT72">
        <f t="shared" si="2476"/>
        <v>0</v>
      </c>
      <c r="AFU72">
        <f t="shared" si="2477"/>
        <v>0</v>
      </c>
      <c r="AFV72">
        <f t="shared" si="2478"/>
        <v>0</v>
      </c>
      <c r="AFW72">
        <f t="shared" si="2479"/>
        <v>0</v>
      </c>
      <c r="AFX72">
        <f t="shared" si="2480"/>
        <v>0</v>
      </c>
      <c r="AFY72">
        <f t="shared" si="2481"/>
        <v>0</v>
      </c>
      <c r="AFZ72">
        <f t="shared" si="2482"/>
        <v>0</v>
      </c>
      <c r="AGA72">
        <f t="shared" si="2483"/>
        <v>0</v>
      </c>
      <c r="AGB72">
        <f t="shared" si="2484"/>
        <v>0</v>
      </c>
      <c r="AGC72">
        <f t="shared" si="2485"/>
        <v>0</v>
      </c>
      <c r="AGD72">
        <f t="shared" si="2486"/>
        <v>0</v>
      </c>
      <c r="AGE72">
        <f t="shared" si="2487"/>
        <v>0</v>
      </c>
      <c r="AGF72">
        <f t="shared" si="2488"/>
        <v>0</v>
      </c>
      <c r="AGG72">
        <f t="shared" si="2489"/>
        <v>0</v>
      </c>
      <c r="AGH72">
        <f t="shared" si="2490"/>
        <v>0</v>
      </c>
      <c r="AGI72">
        <f t="shared" si="2491"/>
        <v>0</v>
      </c>
      <c r="AGJ72">
        <f t="shared" si="2492"/>
        <v>0</v>
      </c>
      <c r="AGK72">
        <f t="shared" si="2493"/>
        <v>0</v>
      </c>
      <c r="AGM72" s="88">
        <f t="shared" si="2494"/>
        <v>72</v>
      </c>
      <c r="AGN72" s="88">
        <v>72</v>
      </c>
      <c r="AGO72">
        <v>4</v>
      </c>
      <c r="AGP72">
        <f t="shared" si="2495"/>
        <v>4</v>
      </c>
      <c r="AGQ72">
        <f t="shared" si="2496"/>
        <v>4</v>
      </c>
      <c r="AGR72">
        <f t="shared" si="2497"/>
        <v>4</v>
      </c>
      <c r="AGS72">
        <f t="shared" si="2498"/>
        <v>4</v>
      </c>
      <c r="AGT72">
        <f t="shared" si="2499"/>
        <v>8</v>
      </c>
      <c r="AGU72">
        <f t="shared" si="2500"/>
        <v>4</v>
      </c>
      <c r="AGV72">
        <f t="shared" si="2501"/>
        <v>7</v>
      </c>
      <c r="AGW72">
        <f t="shared" si="2502"/>
        <v>5</v>
      </c>
      <c r="AGX72">
        <f t="shared" si="2503"/>
        <v>4</v>
      </c>
      <c r="AGY72">
        <f t="shared" si="2504"/>
        <v>8</v>
      </c>
      <c r="AGZ72">
        <f t="shared" si="2505"/>
        <v>6</v>
      </c>
      <c r="AHA72">
        <f t="shared" si="2506"/>
        <v>0</v>
      </c>
      <c r="AHB72">
        <f t="shared" si="2507"/>
        <v>0</v>
      </c>
      <c r="AHC72">
        <f t="shared" si="2508"/>
        <v>0</v>
      </c>
      <c r="AHD72">
        <f t="shared" si="2509"/>
        <v>0</v>
      </c>
      <c r="AHE72">
        <f t="shared" si="2510"/>
        <v>0</v>
      </c>
      <c r="AHF72">
        <f t="shared" si="2511"/>
        <v>0</v>
      </c>
      <c r="AHG72">
        <f t="shared" si="2512"/>
        <v>0</v>
      </c>
      <c r="AHH72">
        <f t="shared" si="2513"/>
        <v>0</v>
      </c>
      <c r="AHI72">
        <f t="shared" si="2514"/>
        <v>0</v>
      </c>
      <c r="AHJ72">
        <f t="shared" si="2515"/>
        <v>0</v>
      </c>
      <c r="AHK72">
        <f t="shared" si="2516"/>
        <v>0</v>
      </c>
      <c r="AHL72">
        <f t="shared" si="2517"/>
        <v>0</v>
      </c>
      <c r="AHM72">
        <f t="shared" si="2518"/>
        <v>0</v>
      </c>
      <c r="AHN72">
        <f t="shared" si="2519"/>
        <v>0</v>
      </c>
      <c r="AHO72">
        <f t="shared" si="2520"/>
        <v>0</v>
      </c>
      <c r="AHP72">
        <f t="shared" si="2521"/>
        <v>0</v>
      </c>
      <c r="AHQ72">
        <f t="shared" si="2522"/>
        <v>0</v>
      </c>
      <c r="AHR72">
        <f t="shared" si="2523"/>
        <v>0</v>
      </c>
      <c r="AHS72">
        <f t="shared" si="2524"/>
        <v>0</v>
      </c>
      <c r="AHT72">
        <f t="shared" si="2525"/>
        <v>0</v>
      </c>
      <c r="AHU72">
        <f t="shared" si="2526"/>
        <v>0</v>
      </c>
      <c r="AHV72">
        <f t="shared" si="2527"/>
        <v>0</v>
      </c>
      <c r="AHW72">
        <f t="shared" si="2528"/>
        <v>0</v>
      </c>
      <c r="AHX72">
        <f t="shared" si="2529"/>
        <v>0</v>
      </c>
      <c r="AHY72">
        <f t="shared" si="2530"/>
        <v>0</v>
      </c>
      <c r="AHZ72">
        <f t="shared" si="2531"/>
        <v>0</v>
      </c>
      <c r="AIA72">
        <f t="shared" si="2532"/>
        <v>0</v>
      </c>
      <c r="AIB72">
        <f t="shared" si="2533"/>
        <v>0</v>
      </c>
      <c r="AIC72">
        <f t="shared" si="2534"/>
        <v>0</v>
      </c>
      <c r="AID72">
        <f t="shared" si="2535"/>
        <v>0</v>
      </c>
      <c r="AIE72">
        <f t="shared" si="2536"/>
        <v>0</v>
      </c>
      <c r="AIF72">
        <f t="shared" si="2537"/>
        <v>0</v>
      </c>
      <c r="AIG72">
        <f t="shared" si="2538"/>
        <v>0</v>
      </c>
      <c r="AIH72">
        <f t="shared" si="2539"/>
        <v>0</v>
      </c>
      <c r="AII72">
        <f t="shared" si="2540"/>
        <v>0</v>
      </c>
      <c r="AIJ72">
        <f t="shared" si="2541"/>
        <v>0</v>
      </c>
      <c r="AIK72">
        <f t="shared" si="2542"/>
        <v>0</v>
      </c>
      <c r="AIL72">
        <f t="shared" si="2543"/>
        <v>0</v>
      </c>
      <c r="AIM72">
        <f t="shared" si="2544"/>
        <v>0</v>
      </c>
      <c r="AIN72">
        <f t="shared" si="2545"/>
        <v>0</v>
      </c>
      <c r="AIO72">
        <f t="shared" si="2546"/>
        <v>0</v>
      </c>
      <c r="AIP72">
        <f t="shared" si="2547"/>
        <v>0</v>
      </c>
      <c r="AIQ72">
        <f t="shared" si="2548"/>
        <v>0</v>
      </c>
      <c r="AIR72">
        <f t="shared" si="2549"/>
        <v>0</v>
      </c>
      <c r="AIS72">
        <f t="shared" si="2550"/>
        <v>0</v>
      </c>
      <c r="AIT72">
        <f t="shared" si="2551"/>
        <v>0</v>
      </c>
      <c r="AIU72">
        <f t="shared" si="2552"/>
        <v>0</v>
      </c>
      <c r="AIV72">
        <f t="shared" si="2553"/>
        <v>0</v>
      </c>
      <c r="AIW72">
        <f t="shared" si="2554"/>
        <v>0</v>
      </c>
      <c r="AIX72">
        <f t="shared" si="2555"/>
        <v>0</v>
      </c>
      <c r="AIY72">
        <f t="shared" si="2556"/>
        <v>0</v>
      </c>
      <c r="AIZ72">
        <f t="shared" si="2557"/>
        <v>0</v>
      </c>
      <c r="AJA72">
        <f t="shared" si="2558"/>
        <v>0</v>
      </c>
      <c r="AJB72">
        <f t="shared" si="2559"/>
        <v>0</v>
      </c>
      <c r="AJC72">
        <f t="shared" si="2560"/>
        <v>0</v>
      </c>
      <c r="AJD72">
        <f t="shared" si="2561"/>
        <v>0</v>
      </c>
      <c r="AJE72">
        <f t="shared" si="2562"/>
        <v>0</v>
      </c>
      <c r="AJF72">
        <f t="shared" si="2563"/>
        <v>0</v>
      </c>
      <c r="AJG72">
        <f t="shared" si="2564"/>
        <v>0</v>
      </c>
      <c r="AJH72">
        <f t="shared" si="2565"/>
        <v>0</v>
      </c>
      <c r="AJI72">
        <f t="shared" si="2566"/>
        <v>0</v>
      </c>
      <c r="AJJ72">
        <f t="shared" si="2567"/>
        <v>0</v>
      </c>
      <c r="AJK72">
        <f t="shared" si="2568"/>
        <v>0</v>
      </c>
      <c r="AJL72">
        <f t="shared" si="2569"/>
        <v>0</v>
      </c>
      <c r="AJM72">
        <f t="shared" si="2570"/>
        <v>0</v>
      </c>
      <c r="AJN72">
        <f t="shared" si="2571"/>
        <v>0</v>
      </c>
      <c r="AJO72">
        <f t="shared" si="2572"/>
        <v>0</v>
      </c>
      <c r="AJP72">
        <f t="shared" si="2573"/>
        <v>0</v>
      </c>
      <c r="AJQ72">
        <f t="shared" si="2574"/>
        <v>0</v>
      </c>
      <c r="AJR72">
        <f t="shared" si="2575"/>
        <v>0</v>
      </c>
      <c r="AJS72">
        <f t="shared" si="2576"/>
        <v>0</v>
      </c>
      <c r="AJT72">
        <f t="shared" si="2577"/>
        <v>0</v>
      </c>
      <c r="AJU72">
        <f t="shared" si="2578"/>
        <v>0</v>
      </c>
      <c r="AJV72">
        <f t="shared" si="2579"/>
        <v>0</v>
      </c>
      <c r="AJX72">
        <v>49</v>
      </c>
      <c r="AJY72">
        <v>1</v>
      </c>
      <c r="AJZ72">
        <v>1</v>
      </c>
      <c r="AKA72">
        <f t="shared" si="2580"/>
        <v>1</v>
      </c>
      <c r="AKB72">
        <f t="shared" si="2581"/>
        <v>2</v>
      </c>
      <c r="AKC72">
        <f t="shared" si="2582"/>
        <v>2</v>
      </c>
      <c r="AKD72">
        <f t="shared" si="2583"/>
        <v>4</v>
      </c>
      <c r="AKE72">
        <f t="shared" si="2584"/>
        <v>2</v>
      </c>
      <c r="AKF72">
        <f t="shared" si="2585"/>
        <v>4</v>
      </c>
      <c r="AKG72">
        <f t="shared" si="2586"/>
        <v>2</v>
      </c>
      <c r="AKH72">
        <f t="shared" si="2587"/>
        <v>4</v>
      </c>
      <c r="AKI72">
        <f t="shared" si="2588"/>
        <v>0</v>
      </c>
      <c r="AKJ72">
        <f t="shared" si="2589"/>
        <v>0</v>
      </c>
      <c r="AKK72">
        <f t="shared" si="2590"/>
        <v>0</v>
      </c>
      <c r="AKL72">
        <f t="shared" si="2591"/>
        <v>0</v>
      </c>
      <c r="AKM72">
        <f t="shared" si="2592"/>
        <v>0</v>
      </c>
      <c r="AKN72">
        <f t="shared" si="2593"/>
        <v>0</v>
      </c>
      <c r="AKO72">
        <f t="shared" si="2594"/>
        <v>0</v>
      </c>
      <c r="AKP72">
        <f t="shared" si="2595"/>
        <v>0</v>
      </c>
      <c r="AKQ72">
        <f t="shared" si="2596"/>
        <v>0</v>
      </c>
      <c r="AKR72">
        <f t="shared" si="2597"/>
        <v>0</v>
      </c>
      <c r="AKS72">
        <f t="shared" si="2598"/>
        <v>0</v>
      </c>
      <c r="AKT72">
        <f t="shared" si="2599"/>
        <v>0</v>
      </c>
      <c r="AKU72">
        <f t="shared" si="2600"/>
        <v>0</v>
      </c>
      <c r="AKV72">
        <f t="shared" si="2601"/>
        <v>0</v>
      </c>
      <c r="AKW72">
        <f t="shared" si="2602"/>
        <v>0</v>
      </c>
      <c r="AKX72">
        <f t="shared" si="2603"/>
        <v>0</v>
      </c>
      <c r="AKY72">
        <f t="shared" si="2604"/>
        <v>0</v>
      </c>
      <c r="AKZ72">
        <f t="shared" si="2605"/>
        <v>0</v>
      </c>
      <c r="ALA72">
        <f t="shared" si="2606"/>
        <v>0</v>
      </c>
      <c r="ALB72">
        <f t="shared" si="2607"/>
        <v>0</v>
      </c>
      <c r="ALC72">
        <f t="shared" si="2608"/>
        <v>0</v>
      </c>
      <c r="ALD72">
        <f t="shared" si="2609"/>
        <v>0</v>
      </c>
      <c r="ALE72">
        <f t="shared" si="2610"/>
        <v>0</v>
      </c>
      <c r="ALF72">
        <f t="shared" si="2611"/>
        <v>0</v>
      </c>
      <c r="ALG72">
        <f t="shared" si="2612"/>
        <v>0</v>
      </c>
      <c r="ALH72">
        <f t="shared" si="2613"/>
        <v>0</v>
      </c>
      <c r="ALI72">
        <f t="shared" si="2614"/>
        <v>0</v>
      </c>
      <c r="ALJ72">
        <f t="shared" si="2615"/>
        <v>0</v>
      </c>
      <c r="ALK72">
        <f t="shared" si="2616"/>
        <v>0</v>
      </c>
      <c r="ALL72">
        <f t="shared" si="2617"/>
        <v>0</v>
      </c>
      <c r="ALM72">
        <f t="shared" si="2618"/>
        <v>0</v>
      </c>
      <c r="ALN72">
        <f t="shared" si="2619"/>
        <v>0</v>
      </c>
      <c r="ALO72">
        <f t="shared" si="2620"/>
        <v>0</v>
      </c>
      <c r="ALP72">
        <f t="shared" si="2621"/>
        <v>0</v>
      </c>
      <c r="ALQ72">
        <f t="shared" si="2622"/>
        <v>0</v>
      </c>
      <c r="ALR72">
        <f t="shared" si="2623"/>
        <v>0</v>
      </c>
      <c r="ALS72">
        <f t="shared" si="2624"/>
        <v>0</v>
      </c>
      <c r="ALT72">
        <f t="shared" si="2625"/>
        <v>0</v>
      </c>
      <c r="ALU72">
        <f t="shared" si="2626"/>
        <v>0</v>
      </c>
      <c r="ALV72">
        <f t="shared" si="2627"/>
        <v>0</v>
      </c>
      <c r="ALW72">
        <f t="shared" si="2628"/>
        <v>0</v>
      </c>
      <c r="ALX72">
        <f t="shared" si="2629"/>
        <v>0</v>
      </c>
      <c r="ALY72">
        <f t="shared" si="2630"/>
        <v>0</v>
      </c>
      <c r="ALZ72">
        <f t="shared" si="2631"/>
        <v>0</v>
      </c>
      <c r="AMA72">
        <f t="shared" si="2632"/>
        <v>0</v>
      </c>
      <c r="AMB72">
        <f t="shared" si="2633"/>
        <v>0</v>
      </c>
      <c r="AMC72">
        <f t="shared" si="2634"/>
        <v>0</v>
      </c>
      <c r="AMD72">
        <f t="shared" si="2635"/>
        <v>0</v>
      </c>
      <c r="AME72">
        <f t="shared" si="2636"/>
        <v>0</v>
      </c>
      <c r="AMF72">
        <f t="shared" si="2637"/>
        <v>0</v>
      </c>
      <c r="AMG72">
        <f t="shared" si="2638"/>
        <v>0</v>
      </c>
      <c r="AMH72">
        <f t="shared" si="2639"/>
        <v>0</v>
      </c>
      <c r="AMI72">
        <f t="shared" si="2640"/>
        <v>0</v>
      </c>
      <c r="AMJ72">
        <f t="shared" si="2641"/>
        <v>0</v>
      </c>
      <c r="AMK72">
        <f t="shared" si="2642"/>
        <v>0</v>
      </c>
      <c r="AML72">
        <f t="shared" si="2643"/>
        <v>0</v>
      </c>
      <c r="AMM72">
        <f t="shared" si="2644"/>
        <v>0</v>
      </c>
      <c r="AMN72">
        <f t="shared" si="2645"/>
        <v>0</v>
      </c>
      <c r="AMO72">
        <f t="shared" si="2646"/>
        <v>0</v>
      </c>
      <c r="AMP72">
        <f t="shared" si="2647"/>
        <v>0</v>
      </c>
      <c r="AMQ72">
        <f t="shared" si="2648"/>
        <v>0</v>
      </c>
      <c r="AMR72">
        <f t="shared" si="2649"/>
        <v>0</v>
      </c>
      <c r="AMS72">
        <f t="shared" si="2650"/>
        <v>0</v>
      </c>
      <c r="AMT72">
        <f t="shared" si="2651"/>
        <v>0</v>
      </c>
      <c r="AMU72">
        <f t="shared" si="2652"/>
        <v>0</v>
      </c>
      <c r="AMV72">
        <f t="shared" si="2653"/>
        <v>0</v>
      </c>
      <c r="AMW72">
        <f t="shared" si="2654"/>
        <v>0</v>
      </c>
      <c r="AMX72">
        <f t="shared" si="2655"/>
        <v>0</v>
      </c>
      <c r="AMY72">
        <f t="shared" si="2656"/>
        <v>0</v>
      </c>
      <c r="AMZ72">
        <f t="shared" si="2657"/>
        <v>0</v>
      </c>
      <c r="ANA72">
        <f t="shared" si="2658"/>
        <v>0</v>
      </c>
      <c r="ANB72">
        <f t="shared" si="2659"/>
        <v>0</v>
      </c>
      <c r="ANC72">
        <f t="shared" si="2660"/>
        <v>0</v>
      </c>
      <c r="AND72">
        <f t="shared" si="2661"/>
        <v>0</v>
      </c>
      <c r="ANR72" s="4">
        <v>1910</v>
      </c>
      <c r="ANS72" s="4">
        <f t="shared" si="2662"/>
        <v>1910</v>
      </c>
      <c r="ANU72" s="4">
        <v>1855</v>
      </c>
      <c r="ANV72" t="str">
        <f t="shared" si="2663"/>
        <v>1816</v>
      </c>
      <c r="ANW72" t="str">
        <f t="shared" si="2664"/>
        <v>1844</v>
      </c>
      <c r="ANX72" t="str">
        <f t="shared" si="2665"/>
        <v>1840</v>
      </c>
      <c r="ANY72" t="str">
        <f t="shared" si="2666"/>
        <v>1856</v>
      </c>
      <c r="ANZ72" t="str">
        <f t="shared" si="2667"/>
        <v>1881</v>
      </c>
      <c r="AOA72" t="str">
        <f t="shared" si="2668"/>
        <v>1868</v>
      </c>
      <c r="AOB72" t="str">
        <f t="shared" si="2669"/>
        <v>1855</v>
      </c>
      <c r="AOC72" t="str">
        <f t="shared" si="2670"/>
        <v>1867</v>
      </c>
      <c r="AOD72" t="str">
        <f t="shared" si="2671"/>
        <v>1848</v>
      </c>
      <c r="AOE72" t="str">
        <f t="shared" si="2672"/>
        <v>1871</v>
      </c>
      <c r="AOF72" t="str">
        <f t="shared" si="2673"/>
        <v>1910</v>
      </c>
      <c r="AOG72" t="str">
        <f t="shared" si="2674"/>
        <v>1910</v>
      </c>
      <c r="AOH72" t="str">
        <f t="shared" si="2675"/>
        <v>1910</v>
      </c>
      <c r="AOI72" t="str">
        <f t="shared" si="2676"/>
        <v>1910</v>
      </c>
      <c r="AOJ72" t="str">
        <f t="shared" si="2677"/>
        <v>1910</v>
      </c>
      <c r="AOK72" t="str">
        <f t="shared" si="2678"/>
        <v>1910</v>
      </c>
      <c r="AOL72" t="str">
        <f t="shared" si="2679"/>
        <v>1910</v>
      </c>
      <c r="AOM72" t="str">
        <f t="shared" si="2680"/>
        <v>1910</v>
      </c>
      <c r="AON72" t="str">
        <f t="shared" si="2681"/>
        <v>1910</v>
      </c>
      <c r="AOO72" t="str">
        <f t="shared" si="2682"/>
        <v>1910</v>
      </c>
      <c r="AOP72" t="str">
        <f t="shared" si="2683"/>
        <v>1910</v>
      </c>
      <c r="AOQ72" t="str">
        <f t="shared" si="2684"/>
        <v>1910</v>
      </c>
      <c r="AOR72" t="str">
        <f t="shared" si="2685"/>
        <v>1910</v>
      </c>
      <c r="AOS72" t="str">
        <f t="shared" si="2686"/>
        <v>1910</v>
      </c>
      <c r="AOT72" t="str">
        <f t="shared" si="2687"/>
        <v>1910</v>
      </c>
      <c r="AOU72" t="str">
        <f t="shared" si="2688"/>
        <v>1910</v>
      </c>
      <c r="AOV72" t="str">
        <f t="shared" si="2689"/>
        <v>1910</v>
      </c>
      <c r="AOW72" t="str">
        <f t="shared" si="2690"/>
        <v>1910</v>
      </c>
      <c r="AOX72" t="str">
        <f t="shared" si="2691"/>
        <v>1910</v>
      </c>
      <c r="AOY72" t="str">
        <f t="shared" si="2692"/>
        <v>1910</v>
      </c>
      <c r="AOZ72" t="str">
        <f t="shared" si="2693"/>
        <v>1910</v>
      </c>
      <c r="APA72" t="str">
        <f t="shared" si="2694"/>
        <v>1910</v>
      </c>
      <c r="APB72" t="str">
        <f t="shared" si="2695"/>
        <v>1910</v>
      </c>
      <c r="APC72" t="str">
        <f t="shared" si="2696"/>
        <v>1910</v>
      </c>
      <c r="APD72" t="str">
        <f t="shared" si="2697"/>
        <v>1910</v>
      </c>
      <c r="APE72" t="str">
        <f t="shared" si="2698"/>
        <v>1910</v>
      </c>
      <c r="APF72" t="str">
        <f t="shared" si="2699"/>
        <v>1910</v>
      </c>
      <c r="APG72" t="str">
        <f t="shared" si="2700"/>
        <v>1910</v>
      </c>
      <c r="APH72" t="str">
        <f t="shared" si="2701"/>
        <v>1910</v>
      </c>
      <c r="API72" t="str">
        <f t="shared" si="2702"/>
        <v>1910</v>
      </c>
      <c r="APJ72" t="str">
        <f t="shared" si="2703"/>
        <v>1910</v>
      </c>
      <c r="APK72" t="str">
        <f t="shared" si="2704"/>
        <v>1910</v>
      </c>
      <c r="APL72" t="str">
        <f t="shared" si="2705"/>
        <v>1910</v>
      </c>
      <c r="APM72" t="str">
        <f t="shared" si="2706"/>
        <v>1910</v>
      </c>
      <c r="APN72" t="str">
        <f t="shared" si="2707"/>
        <v>1910</v>
      </c>
      <c r="APO72" t="str">
        <f t="shared" si="2708"/>
        <v>1910</v>
      </c>
      <c r="APP72" t="str">
        <f t="shared" si="2709"/>
        <v>1910</v>
      </c>
      <c r="APQ72" t="str">
        <f t="shared" si="2710"/>
        <v>1910</v>
      </c>
      <c r="APR72" t="str">
        <f t="shared" si="2711"/>
        <v>1910</v>
      </c>
      <c r="APS72" t="str">
        <f t="shared" si="2712"/>
        <v>1910</v>
      </c>
      <c r="APT72" t="str">
        <f t="shared" si="2713"/>
        <v>1910</v>
      </c>
      <c r="APU72" t="str">
        <f t="shared" si="2714"/>
        <v>1910</v>
      </c>
      <c r="APV72" t="str">
        <f t="shared" si="2715"/>
        <v>1910</v>
      </c>
      <c r="APW72" t="str">
        <f t="shared" si="2716"/>
        <v>1910</v>
      </c>
      <c r="APX72" t="str">
        <f t="shared" si="2717"/>
        <v>1910</v>
      </c>
      <c r="APY72" t="str">
        <f t="shared" si="2718"/>
        <v>1910</v>
      </c>
      <c r="APZ72" t="str">
        <f t="shared" si="2719"/>
        <v>1910</v>
      </c>
      <c r="AQA72" t="str">
        <f t="shared" si="2720"/>
        <v>1910</v>
      </c>
      <c r="AQB72" t="str">
        <f t="shared" si="2721"/>
        <v>1910</v>
      </c>
      <c r="AQC72" t="str">
        <f t="shared" si="2722"/>
        <v>1910</v>
      </c>
      <c r="AQD72" t="str">
        <f t="shared" si="2723"/>
        <v>1910</v>
      </c>
      <c r="AQE72" t="str">
        <f t="shared" si="2724"/>
        <v>1910</v>
      </c>
      <c r="AQF72" t="str">
        <f t="shared" si="2725"/>
        <v>1910</v>
      </c>
      <c r="AQG72" t="str">
        <f t="shared" si="2726"/>
        <v>1910</v>
      </c>
      <c r="AQH72" t="str">
        <f t="shared" si="2727"/>
        <v>1910</v>
      </c>
      <c r="AQI72" t="str">
        <f t="shared" si="2728"/>
        <v>1910</v>
      </c>
      <c r="AQJ72" t="str">
        <f t="shared" si="2729"/>
        <v>1910</v>
      </c>
      <c r="AQK72" t="str">
        <f t="shared" si="2730"/>
        <v>1910</v>
      </c>
      <c r="AQL72" t="str">
        <f t="shared" si="2731"/>
        <v>1910</v>
      </c>
      <c r="AQM72" t="str">
        <f t="shared" si="2732"/>
        <v>1910</v>
      </c>
      <c r="AQN72" t="str">
        <f t="shared" si="2733"/>
        <v>1910</v>
      </c>
      <c r="AQO72" t="str">
        <f t="shared" si="2734"/>
        <v>1910</v>
      </c>
      <c r="AQP72" t="str">
        <f t="shared" si="2735"/>
        <v>1910</v>
      </c>
      <c r="AQQ72" t="str">
        <f t="shared" si="2736"/>
        <v>1910</v>
      </c>
      <c r="AQR72" t="str">
        <f t="shared" si="2737"/>
        <v>1910</v>
      </c>
      <c r="AQS72" t="str">
        <f t="shared" si="2738"/>
        <v>1910</v>
      </c>
      <c r="AQT72" t="str">
        <f t="shared" si="2739"/>
        <v>1910</v>
      </c>
      <c r="AQU72" t="str">
        <f t="shared" si="2740"/>
        <v>1910</v>
      </c>
      <c r="AQV72" t="str">
        <f t="shared" si="2741"/>
        <v>1910</v>
      </c>
      <c r="AQW72" t="str">
        <f t="shared" si="2742"/>
        <v>1910</v>
      </c>
      <c r="AQX72" t="str">
        <f t="shared" si="2743"/>
        <v>1910</v>
      </c>
      <c r="AQY72" t="str">
        <f t="shared" si="2744"/>
        <v>1910</v>
      </c>
      <c r="AQZ72" t="str">
        <f t="shared" si="2745"/>
        <v>1910</v>
      </c>
      <c r="ARA72" t="str">
        <f t="shared" si="2746"/>
        <v>1910</v>
      </c>
      <c r="ARB72" t="str">
        <f t="shared" si="2747"/>
        <v>1910</v>
      </c>
      <c r="ARC72">
        <v>1855</v>
      </c>
      <c r="ARH72" s="5"/>
    </row>
    <row r="73" spans="1:1152" x14ac:dyDescent="0.2">
      <c r="A73">
        <v>18</v>
      </c>
      <c r="B73" s="14" t="s">
        <v>108</v>
      </c>
      <c r="C73" s="20">
        <f>VLOOKUP(A73, Rankings!$A$2:$AN$161, 40, FALSE)</f>
        <v>71</v>
      </c>
      <c r="D73" s="226" t="s">
        <v>205</v>
      </c>
      <c r="F73" s="4">
        <v>1</v>
      </c>
      <c r="G73" s="4">
        <v>8</v>
      </c>
      <c r="I73" s="5">
        <f t="shared" si="1832"/>
        <v>9</v>
      </c>
      <c r="L73" t="s">
        <v>1908</v>
      </c>
      <c r="M73" t="s">
        <v>2207</v>
      </c>
      <c r="N73" t="s">
        <v>2449</v>
      </c>
      <c r="O73" t="s">
        <v>2738</v>
      </c>
      <c r="P73" t="s">
        <v>2906</v>
      </c>
      <c r="Q73" t="s">
        <v>3155</v>
      </c>
      <c r="R73" t="s">
        <v>3367</v>
      </c>
      <c r="S73" t="s">
        <v>3607</v>
      </c>
      <c r="T73" t="s">
        <v>3831</v>
      </c>
      <c r="U73" t="s">
        <v>10</v>
      </c>
      <c r="V73" t="s">
        <v>10</v>
      </c>
      <c r="W73" t="str">
        <f>Rankings!D72</f>
        <v>-</v>
      </c>
      <c r="X73" t="s">
        <v>10</v>
      </c>
      <c r="Y73" t="s">
        <v>10</v>
      </c>
      <c r="Z73" t="s">
        <v>10</v>
      </c>
      <c r="AA73" t="s">
        <v>10</v>
      </c>
      <c r="AB73" t="s">
        <v>10</v>
      </c>
      <c r="AC73" t="s">
        <v>10</v>
      </c>
      <c r="AD73" t="s">
        <v>10</v>
      </c>
      <c r="AE73" t="s">
        <v>10</v>
      </c>
      <c r="AF73" t="s">
        <v>10</v>
      </c>
      <c r="AG73" t="s">
        <v>10</v>
      </c>
      <c r="AH73" t="s">
        <v>10</v>
      </c>
      <c r="AI73" t="s">
        <v>10</v>
      </c>
      <c r="AJ73" t="s">
        <v>10</v>
      </c>
      <c r="AK73" t="s">
        <v>10</v>
      </c>
      <c r="AL73" t="s">
        <v>10</v>
      </c>
      <c r="AM73" t="s">
        <v>10</v>
      </c>
      <c r="AN73" t="s">
        <v>10</v>
      </c>
      <c r="AO73" t="s">
        <v>10</v>
      </c>
      <c r="AP73" t="s">
        <v>10</v>
      </c>
      <c r="AQ73" t="s">
        <v>10</v>
      </c>
      <c r="AR73" t="s">
        <v>10</v>
      </c>
      <c r="AS73" t="s">
        <v>10</v>
      </c>
      <c r="AT73" t="s">
        <v>10</v>
      </c>
      <c r="AU73" t="s">
        <v>10</v>
      </c>
      <c r="AV73" t="s">
        <v>10</v>
      </c>
      <c r="AW73" t="s">
        <v>10</v>
      </c>
      <c r="AX73" t="s">
        <v>10</v>
      </c>
      <c r="AY73" t="s">
        <v>10</v>
      </c>
      <c r="AZ73" t="s">
        <v>10</v>
      </c>
      <c r="BA73" t="s">
        <v>10</v>
      </c>
      <c r="BB73" t="s">
        <v>10</v>
      </c>
      <c r="BC73" t="s">
        <v>10</v>
      </c>
      <c r="BD73" t="s">
        <v>10</v>
      </c>
      <c r="BE73" t="s">
        <v>10</v>
      </c>
      <c r="BF73" t="s">
        <v>10</v>
      </c>
      <c r="BG73" t="s">
        <v>10</v>
      </c>
      <c r="BH73" t="s">
        <v>10</v>
      </c>
      <c r="BI73" t="s">
        <v>10</v>
      </c>
      <c r="BJ73" t="s">
        <v>10</v>
      </c>
      <c r="BK73" t="s">
        <v>10</v>
      </c>
      <c r="BL73" t="s">
        <v>10</v>
      </c>
      <c r="BM73" t="s">
        <v>10</v>
      </c>
      <c r="BN73" t="s">
        <v>10</v>
      </c>
      <c r="BO73" t="s">
        <v>10</v>
      </c>
      <c r="BP73" t="s">
        <v>10</v>
      </c>
      <c r="BQ73" t="s">
        <v>10</v>
      </c>
      <c r="BR73" t="s">
        <v>10</v>
      </c>
      <c r="BS73" t="s">
        <v>10</v>
      </c>
      <c r="BT73" t="s">
        <v>10</v>
      </c>
      <c r="BU73" t="s">
        <v>10</v>
      </c>
      <c r="BV73" t="s">
        <v>10</v>
      </c>
      <c r="BW73" t="s">
        <v>10</v>
      </c>
      <c r="BX73" t="s">
        <v>10</v>
      </c>
      <c r="BY73" t="s">
        <v>10</v>
      </c>
      <c r="BZ73" t="s">
        <v>10</v>
      </c>
      <c r="CA73" t="s">
        <v>10</v>
      </c>
      <c r="CB73" t="s">
        <v>10</v>
      </c>
      <c r="CC73" t="s">
        <v>10</v>
      </c>
      <c r="CD73" t="s">
        <v>10</v>
      </c>
      <c r="CE73" t="s">
        <v>10</v>
      </c>
      <c r="CF73" t="s">
        <v>10</v>
      </c>
      <c r="CG73" t="s">
        <v>10</v>
      </c>
      <c r="CH73" t="s">
        <v>10</v>
      </c>
      <c r="CI73" t="s">
        <v>10</v>
      </c>
      <c r="CJ73" t="s">
        <v>10</v>
      </c>
      <c r="CK73" t="s">
        <v>10</v>
      </c>
      <c r="CL73" t="s">
        <v>10</v>
      </c>
      <c r="CM73" t="s">
        <v>10</v>
      </c>
      <c r="CN73" t="s">
        <v>10</v>
      </c>
      <c r="CO73" t="s">
        <v>10</v>
      </c>
      <c r="CP73" t="s">
        <v>10</v>
      </c>
      <c r="CQ73" t="s">
        <v>10</v>
      </c>
      <c r="CR73" t="s">
        <v>10</v>
      </c>
      <c r="CT73" s="4">
        <f t="shared" si="1833"/>
        <v>4</v>
      </c>
      <c r="CU73" s="4">
        <f t="shared" si="1834"/>
        <v>0</v>
      </c>
      <c r="CV73" s="4">
        <f t="shared" si="1835"/>
        <v>0</v>
      </c>
      <c r="CW73" s="4">
        <f t="shared" si="1836"/>
        <v>1</v>
      </c>
      <c r="CX73" s="4">
        <f t="shared" si="1837"/>
        <v>1</v>
      </c>
      <c r="CY73" s="4">
        <f t="shared" si="1838"/>
        <v>0</v>
      </c>
      <c r="CZ73" s="4">
        <f t="shared" si="1839"/>
        <v>0</v>
      </c>
      <c r="DA73" s="4">
        <f t="shared" si="1840"/>
        <v>1</v>
      </c>
      <c r="DB73" s="4">
        <f t="shared" si="1841"/>
        <v>0</v>
      </c>
      <c r="DC73" s="4">
        <f t="shared" si="1842"/>
        <v>0</v>
      </c>
      <c r="DD73" s="4">
        <f t="shared" si="1843"/>
        <v>0</v>
      </c>
      <c r="DE73" s="4">
        <f t="shared" si="1844"/>
        <v>2</v>
      </c>
      <c r="DF73" s="4">
        <f t="shared" si="1845"/>
        <v>0</v>
      </c>
      <c r="DG73" s="4">
        <f t="shared" si="1846"/>
        <v>0</v>
      </c>
      <c r="DH73" s="4">
        <f t="shared" si="1847"/>
        <v>0</v>
      </c>
      <c r="DI73" s="152">
        <f t="shared" si="1848"/>
        <v>0</v>
      </c>
      <c r="DJ73" s="153">
        <f t="shared" si="1849"/>
        <v>4</v>
      </c>
      <c r="DK73" s="4">
        <f t="shared" si="1850"/>
        <v>1</v>
      </c>
      <c r="DL73" s="4">
        <f t="shared" si="1851"/>
        <v>1</v>
      </c>
      <c r="DM73" s="4">
        <f t="shared" si="1852"/>
        <v>1</v>
      </c>
      <c r="DN73" s="4">
        <f t="shared" si="1853"/>
        <v>0</v>
      </c>
      <c r="DO73" s="4">
        <f t="shared" si="1854"/>
        <v>2</v>
      </c>
      <c r="DP73" s="4">
        <f t="shared" si="1855"/>
        <v>0</v>
      </c>
      <c r="DQ73" s="4">
        <f t="shared" si="1856"/>
        <v>0</v>
      </c>
      <c r="DR73" s="4">
        <f t="shared" si="1857"/>
        <v>13</v>
      </c>
      <c r="DS73" s="4">
        <f t="shared" si="1858"/>
        <v>7</v>
      </c>
      <c r="DT73" s="4">
        <f t="shared" si="1859"/>
        <v>0</v>
      </c>
      <c r="DU73" t="str">
        <f t="shared" si="1860"/>
        <v>3R</v>
      </c>
      <c r="DV73" t="str">
        <f t="shared" si="1861"/>
        <v>0R</v>
      </c>
      <c r="DW73" t="str">
        <f t="shared" si="1862"/>
        <v>3R</v>
      </c>
      <c r="DX73" t="str">
        <f t="shared" si="1863"/>
        <v>0S</v>
      </c>
      <c r="DY73" t="str">
        <f t="shared" si="1864"/>
        <v>0S</v>
      </c>
      <c r="DZ73" t="str">
        <f t="shared" si="1865"/>
        <v>3R</v>
      </c>
      <c r="EA73" t="str">
        <f t="shared" si="1866"/>
        <v>0L</v>
      </c>
      <c r="EB73" t="str">
        <f t="shared" si="1867"/>
        <v>3L</v>
      </c>
      <c r="EC73" t="str">
        <f t="shared" si="1868"/>
        <v>3R</v>
      </c>
      <c r="ED73">
        <f t="shared" si="1869"/>
        <v>0</v>
      </c>
      <c r="EE73">
        <f t="shared" si="1870"/>
        <v>0</v>
      </c>
      <c r="EF73">
        <f t="shared" si="1871"/>
        <v>0</v>
      </c>
      <c r="EG73">
        <f t="shared" si="1872"/>
        <v>0</v>
      </c>
      <c r="EH73">
        <f t="shared" si="1873"/>
        <v>0</v>
      </c>
      <c r="EI73">
        <f t="shared" si="1874"/>
        <v>0</v>
      </c>
      <c r="EJ73">
        <f t="shared" si="1875"/>
        <v>0</v>
      </c>
      <c r="EK73">
        <f t="shared" si="1876"/>
        <v>0</v>
      </c>
      <c r="EL73">
        <f t="shared" si="1877"/>
        <v>0</v>
      </c>
      <c r="EM73">
        <f t="shared" si="1878"/>
        <v>0</v>
      </c>
      <c r="EN73">
        <f t="shared" si="1879"/>
        <v>0</v>
      </c>
      <c r="EO73">
        <f t="shared" si="1880"/>
        <v>0</v>
      </c>
      <c r="EP73">
        <f t="shared" si="1881"/>
        <v>0</v>
      </c>
      <c r="EQ73">
        <f t="shared" si="1882"/>
        <v>0</v>
      </c>
      <c r="ER73">
        <f t="shared" si="1883"/>
        <v>0</v>
      </c>
      <c r="ES73">
        <f t="shared" si="1884"/>
        <v>0</v>
      </c>
      <c r="ET73">
        <f t="shared" si="1885"/>
        <v>0</v>
      </c>
      <c r="EU73">
        <f t="shared" si="1886"/>
        <v>0</v>
      </c>
      <c r="EV73">
        <f t="shared" si="1887"/>
        <v>0</v>
      </c>
      <c r="EW73">
        <f t="shared" si="1888"/>
        <v>0</v>
      </c>
      <c r="EX73">
        <f t="shared" si="1889"/>
        <v>0</v>
      </c>
      <c r="EY73">
        <f t="shared" si="1890"/>
        <v>0</v>
      </c>
      <c r="EZ73">
        <f t="shared" si="1891"/>
        <v>0</v>
      </c>
      <c r="FA73">
        <f t="shared" si="1892"/>
        <v>0</v>
      </c>
      <c r="FB73">
        <f t="shared" si="1893"/>
        <v>0</v>
      </c>
      <c r="FC73">
        <f t="shared" si="1894"/>
        <v>0</v>
      </c>
      <c r="FD73">
        <f t="shared" si="1895"/>
        <v>0</v>
      </c>
      <c r="FE73">
        <f t="shared" si="1896"/>
        <v>0</v>
      </c>
      <c r="FF73">
        <f t="shared" si="1897"/>
        <v>0</v>
      </c>
      <c r="FG73">
        <f t="shared" si="1898"/>
        <v>0</v>
      </c>
      <c r="FH73">
        <f t="shared" si="1899"/>
        <v>0</v>
      </c>
      <c r="FI73">
        <f t="shared" si="1900"/>
        <v>0</v>
      </c>
      <c r="FJ73">
        <f t="shared" si="1901"/>
        <v>0</v>
      </c>
      <c r="FK73">
        <f t="shared" si="1902"/>
        <v>0</v>
      </c>
      <c r="FL73">
        <f t="shared" si="1903"/>
        <v>0</v>
      </c>
      <c r="FM73">
        <f t="shared" si="1904"/>
        <v>0</v>
      </c>
      <c r="FN73">
        <f t="shared" si="1905"/>
        <v>0</v>
      </c>
      <c r="FO73">
        <f t="shared" si="1906"/>
        <v>0</v>
      </c>
      <c r="FP73">
        <f t="shared" si="1907"/>
        <v>0</v>
      </c>
      <c r="FQ73">
        <f t="shared" si="1908"/>
        <v>0</v>
      </c>
      <c r="FR73">
        <f t="shared" si="1909"/>
        <v>0</v>
      </c>
      <c r="FS73">
        <f t="shared" si="1910"/>
        <v>0</v>
      </c>
      <c r="FT73">
        <f t="shared" si="1911"/>
        <v>0</v>
      </c>
      <c r="FU73">
        <f t="shared" si="1912"/>
        <v>0</v>
      </c>
      <c r="FV73">
        <f t="shared" si="1913"/>
        <v>0</v>
      </c>
      <c r="FW73">
        <f t="shared" si="1914"/>
        <v>0</v>
      </c>
      <c r="FX73">
        <f t="shared" si="1915"/>
        <v>0</v>
      </c>
      <c r="FY73">
        <f t="shared" si="1916"/>
        <v>0</v>
      </c>
      <c r="FZ73">
        <f t="shared" si="1917"/>
        <v>0</v>
      </c>
      <c r="GA73">
        <f t="shared" si="1918"/>
        <v>0</v>
      </c>
      <c r="GB73">
        <f t="shared" si="1919"/>
        <v>0</v>
      </c>
      <c r="GC73">
        <f t="shared" si="1920"/>
        <v>0</v>
      </c>
      <c r="GD73">
        <f t="shared" si="1921"/>
        <v>0</v>
      </c>
      <c r="GE73">
        <f t="shared" si="1922"/>
        <v>0</v>
      </c>
      <c r="GF73">
        <f t="shared" si="1923"/>
        <v>0</v>
      </c>
      <c r="GG73">
        <f t="shared" si="1924"/>
        <v>0</v>
      </c>
      <c r="GH73">
        <f t="shared" si="1925"/>
        <v>0</v>
      </c>
      <c r="GI73">
        <f t="shared" si="1926"/>
        <v>0</v>
      </c>
      <c r="GJ73">
        <f t="shared" si="1927"/>
        <v>0</v>
      </c>
      <c r="GK73">
        <f t="shared" si="1928"/>
        <v>0</v>
      </c>
      <c r="GL73">
        <f t="shared" si="1929"/>
        <v>0</v>
      </c>
      <c r="GM73">
        <f t="shared" si="1930"/>
        <v>0</v>
      </c>
      <c r="GN73">
        <f t="shared" si="1931"/>
        <v>0</v>
      </c>
      <c r="GO73">
        <f t="shared" si="1932"/>
        <v>0</v>
      </c>
      <c r="GP73">
        <f t="shared" si="1933"/>
        <v>0</v>
      </c>
      <c r="GQ73">
        <f t="shared" si="1934"/>
        <v>0</v>
      </c>
      <c r="GR73">
        <f t="shared" si="1935"/>
        <v>0</v>
      </c>
      <c r="GS73">
        <f t="shared" si="1936"/>
        <v>0</v>
      </c>
      <c r="GT73">
        <f t="shared" si="1937"/>
        <v>0</v>
      </c>
      <c r="GU73">
        <f t="shared" si="1938"/>
        <v>0</v>
      </c>
      <c r="GV73">
        <f t="shared" si="1939"/>
        <v>0</v>
      </c>
      <c r="GW73">
        <f t="shared" si="1940"/>
        <v>0</v>
      </c>
      <c r="GX73">
        <f t="shared" si="1941"/>
        <v>0</v>
      </c>
      <c r="GY73">
        <f t="shared" si="1942"/>
        <v>0</v>
      </c>
      <c r="GZ73">
        <f t="shared" si="1943"/>
        <v>0</v>
      </c>
      <c r="HA73">
        <f t="shared" si="1944"/>
        <v>0</v>
      </c>
      <c r="HB73" s="176" t="s">
        <v>269</v>
      </c>
      <c r="HC73" s="89">
        <f t="shared" si="1945"/>
        <v>298.80875081328327</v>
      </c>
      <c r="HD73" s="89">
        <f t="shared" si="1946"/>
        <v>99.657863819063152</v>
      </c>
      <c r="HE73" s="89">
        <f t="shared" si="1947"/>
        <v>109.40015325986937</v>
      </c>
      <c r="HF73" s="89">
        <f t="shared" si="1948"/>
        <v>0</v>
      </c>
      <c r="HH73" s="88">
        <f t="shared" si="1949"/>
        <v>507.86676789221576</v>
      </c>
      <c r="HI73" s="88">
        <f t="shared" si="1950"/>
        <v>54.700076629934685</v>
      </c>
      <c r="HK73">
        <f>IFERROR(VLOOKUP(_xlfn.NUMBERVALUE(MID(L73, SEARCH("!", L73)+1, SEARCH("+", L73)-SEARCH("!", L73)-1)), Rankings!$A$2:$BK$161, 63, FALSE),0)</f>
        <v>63.055462542453483</v>
      </c>
      <c r="HL73">
        <f>IFERROR(VLOOKUP(_xlfn.NUMBERVALUE(MID(M73, SEARCH("!", M73)+1, SEARCH("+", M73)-SEARCH("!", M73)-1)), Rankings!$A$2:$BK$161, 63, FALSE),0)</f>
        <v>74.687844502051988</v>
      </c>
      <c r="HM73">
        <f>IFERROR(VLOOKUP(_xlfn.NUMBERVALUE(MID(N73, SEARCH("!", N73)+1, SEARCH("+", N73)-SEARCH("!", N73)-1)), Rankings!$A$2:$BK$161, 63, FALSE),0)</f>
        <v>47.516142304274517</v>
      </c>
      <c r="HN73">
        <f>IFERROR(VLOOKUP(_xlfn.NUMBERVALUE(MID(O73, SEARCH("!", O73)+1, SEARCH("+", O73)-SEARCH("!", O73)-1)), Rankings!$A$2:$BK$161, 63, FALSE),0)</f>
        <v>59.091395301521381</v>
      </c>
      <c r="HO73">
        <f>IFERROR(VLOOKUP(_xlfn.NUMBERVALUE(MID(P73, SEARCH("!", P73)+1, SEARCH("+", P73)-SEARCH("!", P73)-1)), Rankings!$A$2:$BK$161, 63, FALSE),0)</f>
        <v>50.308757958347982</v>
      </c>
      <c r="HP73">
        <f>IFERROR(VLOOKUP(_xlfn.NUMBERVALUE(MID(Q73, SEARCH("!", Q73)+1, SEARCH("+", Q73)-SEARCH("!", Q73)-1)), Rankings!$A$2:$BK$161, 63, FALSE),0)</f>
        <v>68.868973881900928</v>
      </c>
      <c r="HQ73">
        <f>IFERROR(VLOOKUP(_xlfn.NUMBERVALUE(MID(R73, SEARCH("!", R73)+1, SEARCH("+", R73)-SEARCH("!", R73)-1)), Rankings!$A$2:$BK$161, 63, FALSE),0)</f>
        <v>50.685563461802374</v>
      </c>
      <c r="HR73">
        <f>IFERROR(VLOOKUP(_xlfn.NUMBERVALUE(MID(S73, SEARCH("!", S73)+1, SEARCH("+", S73)-SEARCH("!", S73)-1)), Rankings!$A$2:$BK$161, 63, FALSE),0)</f>
        <v>48.972300357260778</v>
      </c>
      <c r="HS73">
        <f>IFERROR(VLOOKUP(_xlfn.NUMBERVALUE(MID(T73, SEARCH("!", T73)+1, SEARCH("+", T73)-SEARCH("!", T73)-1)), Rankings!$A$2:$BK$161, 63, FALSE),0)</f>
        <v>44.680327582602331</v>
      </c>
      <c r="HT73">
        <f>IFERROR(VLOOKUP(_xlfn.NUMBERVALUE(MID(U73, SEARCH("!", U73)+1, SEARCH("+", U73)-SEARCH("!", U73)-1)), Rankings!$A$2:$BK$161, 63, FALSE),0)</f>
        <v>0</v>
      </c>
      <c r="HU73">
        <f>IFERROR(VLOOKUP(_xlfn.NUMBERVALUE(MID(V73, SEARCH("!", V73)+1, SEARCH("+", V73)-SEARCH("!", V73)-1)), Rankings!$A$2:$BK$161, 63, FALSE),0)</f>
        <v>0</v>
      </c>
      <c r="HV73">
        <f>IFERROR(VLOOKUP(_xlfn.NUMBERVALUE(MID(W73, SEARCH("!", W73)+1, SEARCH("+", W73)-SEARCH("!", W73)-1)), Rankings!$A$2:$BK$161, 63, FALSE),0)</f>
        <v>0</v>
      </c>
      <c r="HW73">
        <f>IFERROR(VLOOKUP(_xlfn.NUMBERVALUE(MID(X73, SEARCH("!", X73)+1, SEARCH("+", X73)-SEARCH("!", X73)-1)), Rankings!$A$2:$BK$161, 63, FALSE),0)</f>
        <v>0</v>
      </c>
      <c r="HX73">
        <f>IFERROR(VLOOKUP(_xlfn.NUMBERVALUE(MID(Y73, SEARCH("!", Y73)+1, SEARCH("+", Y73)-SEARCH("!", Y73)-1)), Rankings!$A$2:$BK$161, 63, FALSE),0)</f>
        <v>0</v>
      </c>
      <c r="HY73">
        <f>IFERROR(VLOOKUP(_xlfn.NUMBERVALUE(MID(Z73, SEARCH("!", Z73)+1, SEARCH("+", Z73)-SEARCH("!", Z73)-1)), Rankings!$A$2:$BK$161, 63, FALSE),0)</f>
        <v>0</v>
      </c>
      <c r="HZ73">
        <f>IFERROR(VLOOKUP(_xlfn.NUMBERVALUE(MID(AA73, SEARCH("!", AA73)+1, SEARCH("+", AA73)-SEARCH("!", AA73)-1)), Rankings!$A$2:$BK$161, 63, FALSE),0)</f>
        <v>0</v>
      </c>
      <c r="IA73">
        <f>IFERROR(VLOOKUP(_xlfn.NUMBERVALUE(MID(AB73, SEARCH("!", AB73)+1, SEARCH("+", AB73)-SEARCH("!", AB73)-1)), Rankings!$A$2:$BK$161, 63, FALSE),0)</f>
        <v>0</v>
      </c>
      <c r="IB73">
        <f>IFERROR(VLOOKUP(_xlfn.NUMBERVALUE(MID(AC73, SEARCH("!", AC73)+1, SEARCH("+", AC73)-SEARCH("!", AC73)-1)), Rankings!$A$2:$BK$161, 63, FALSE),0)</f>
        <v>0</v>
      </c>
      <c r="IC73">
        <f>IFERROR(VLOOKUP(_xlfn.NUMBERVALUE(MID(AD73, SEARCH("!", AD73)+1, SEARCH("+", AD73)-SEARCH("!", AD73)-1)), Rankings!$A$2:$BK$161, 63, FALSE),0)</f>
        <v>0</v>
      </c>
      <c r="ID73">
        <f>IFERROR(VLOOKUP(_xlfn.NUMBERVALUE(MID(AE73, SEARCH("!", AE73)+1, SEARCH("+", AE73)-SEARCH("!", AE73)-1)), Rankings!$A$2:$BK$161, 63, FALSE),0)</f>
        <v>0</v>
      </c>
      <c r="IE73">
        <f>IFERROR(VLOOKUP(_xlfn.NUMBERVALUE(MID(AF73, SEARCH("!", AF73)+1, SEARCH("+", AF73)-SEARCH("!", AF73)-1)), Rankings!$A$2:$BK$161, 63, FALSE),0)</f>
        <v>0</v>
      </c>
      <c r="IF73">
        <f>IFERROR(VLOOKUP(_xlfn.NUMBERVALUE(MID(AG73, SEARCH("!", AG73)+1, SEARCH("+", AG73)-SEARCH("!", AG73)-1)), Rankings!$A$2:$BK$161, 63, FALSE),0)</f>
        <v>0</v>
      </c>
      <c r="IG73">
        <f>IFERROR(VLOOKUP(_xlfn.NUMBERVALUE(MID(AH73, SEARCH("!", AH73)+1, SEARCH("+", AH73)-SEARCH("!", AH73)-1)), Rankings!$A$2:$BK$161, 63, FALSE),0)</f>
        <v>0</v>
      </c>
      <c r="IH73">
        <f>IFERROR(VLOOKUP(_xlfn.NUMBERVALUE(MID(AI73, SEARCH("!", AI73)+1, SEARCH("+", AI73)-SEARCH("!", AI73)-1)), Rankings!$A$2:$BK$161, 63, FALSE),0)</f>
        <v>0</v>
      </c>
      <c r="II73">
        <f>IFERROR(VLOOKUP(_xlfn.NUMBERVALUE(MID(AJ73, SEARCH("!", AJ73)+1, SEARCH("+", AJ73)-SEARCH("!", AJ73)-1)), Rankings!$A$2:$BK$161, 63, FALSE),0)</f>
        <v>0</v>
      </c>
      <c r="IJ73">
        <f>IFERROR(VLOOKUP(_xlfn.NUMBERVALUE(MID(AK73, SEARCH("!", AK73)+1, SEARCH("+", AK73)-SEARCH("!", AK73)-1)), Rankings!$A$2:$BK$161, 63, FALSE),0)</f>
        <v>0</v>
      </c>
      <c r="IK73">
        <f>IFERROR(VLOOKUP(_xlfn.NUMBERVALUE(MID(AL73, SEARCH("!", AL73)+1, SEARCH("+", AL73)-SEARCH("!", AL73)-1)), Rankings!$A$2:$BK$161, 63, FALSE),0)</f>
        <v>0</v>
      </c>
      <c r="IL73">
        <f>IFERROR(VLOOKUP(_xlfn.NUMBERVALUE(MID(AM73, SEARCH("!", AM73)+1, SEARCH("+", AM73)-SEARCH("!", AM73)-1)), Rankings!$A$2:$BK$161, 63, FALSE),0)</f>
        <v>0</v>
      </c>
      <c r="IM73">
        <f>IFERROR(VLOOKUP(_xlfn.NUMBERVALUE(MID(AN73, SEARCH("!", AN73)+1, SEARCH("+", AN73)-SEARCH("!", AN73)-1)), Rankings!$A$2:$BK$161, 63, FALSE),0)</f>
        <v>0</v>
      </c>
      <c r="IN73">
        <f>IFERROR(VLOOKUP(_xlfn.NUMBERVALUE(MID(AO73, SEARCH("!", AO73)+1, SEARCH("+", AO73)-SEARCH("!", AO73)-1)), Rankings!$A$2:$BK$161, 63, FALSE),0)</f>
        <v>0</v>
      </c>
      <c r="IO73">
        <f>IFERROR(VLOOKUP(_xlfn.NUMBERVALUE(MID(AP73, SEARCH("!", AP73)+1, SEARCH("+", AP73)-SEARCH("!", AP73)-1)), Rankings!$A$2:$BK$161, 63, FALSE),0)</f>
        <v>0</v>
      </c>
      <c r="IP73">
        <f>IFERROR(VLOOKUP(_xlfn.NUMBERVALUE(MID(AQ73, SEARCH("!", AQ73)+1, SEARCH("+", AQ73)-SEARCH("!", AQ73)-1)), Rankings!$A$2:$BK$161, 63, FALSE),0)</f>
        <v>0</v>
      </c>
      <c r="IQ73">
        <f>IFERROR(VLOOKUP(_xlfn.NUMBERVALUE(MID(AR73, SEARCH("!", AR73)+1, SEARCH("+", AR73)-SEARCH("!", AR73)-1)), Rankings!$A$2:$BK$161, 63, FALSE),0)</f>
        <v>0</v>
      </c>
      <c r="IR73">
        <f>IFERROR(VLOOKUP(_xlfn.NUMBERVALUE(MID(AS73, SEARCH("!", AS73)+1, SEARCH("+", AS73)-SEARCH("!", AS73)-1)), Rankings!$A$2:$BK$161, 63, FALSE),0)</f>
        <v>0</v>
      </c>
      <c r="IS73">
        <f>IFERROR(VLOOKUP(_xlfn.NUMBERVALUE(MID(AT73, SEARCH("!", AT73)+1, SEARCH("+", AT73)-SEARCH("!", AT73)-1)), Rankings!$A$2:$BK$161, 63, FALSE),0)</f>
        <v>0</v>
      </c>
      <c r="IT73">
        <f>IFERROR(VLOOKUP(_xlfn.NUMBERVALUE(MID(AU73, SEARCH("!", AU73)+1, SEARCH("+", AU73)-SEARCH("!", AU73)-1)), Rankings!$A$2:$BK$161, 63, FALSE),0)</f>
        <v>0</v>
      </c>
      <c r="IU73">
        <f>IFERROR(VLOOKUP(_xlfn.NUMBERVALUE(MID(AV73, SEARCH("!", AV73)+1, SEARCH("+", AV73)-SEARCH("!", AV73)-1)), Rankings!$A$2:$BK$161, 63, FALSE),0)</f>
        <v>0</v>
      </c>
      <c r="IV73">
        <f>IFERROR(VLOOKUP(_xlfn.NUMBERVALUE(MID(AW73, SEARCH("!", AW73)+1, SEARCH("+", AW73)-SEARCH("!", AW73)-1)), Rankings!$A$2:$BK$161, 63, FALSE),0)</f>
        <v>0</v>
      </c>
      <c r="IW73">
        <f>IFERROR(VLOOKUP(_xlfn.NUMBERVALUE(MID(AX73, SEARCH("!", AX73)+1, SEARCH("+", AX73)-SEARCH("!", AX73)-1)), Rankings!$A$2:$BK$161, 63, FALSE),0)</f>
        <v>0</v>
      </c>
      <c r="IX73">
        <f>IFERROR(VLOOKUP(_xlfn.NUMBERVALUE(MID(AY73, SEARCH("!", AY73)+1, SEARCH("+", AY73)-SEARCH("!", AY73)-1)), Rankings!$A$2:$BK$161, 63, FALSE),0)</f>
        <v>0</v>
      </c>
      <c r="IY73">
        <f>IFERROR(VLOOKUP(_xlfn.NUMBERVALUE(MID(AZ73, SEARCH("!", AZ73)+1, SEARCH("+", AZ73)-SEARCH("!", AZ73)-1)), Rankings!$A$2:$BK$161, 63, FALSE),0)</f>
        <v>0</v>
      </c>
      <c r="IZ73">
        <f>IFERROR(VLOOKUP(_xlfn.NUMBERVALUE(MID(BA73, SEARCH("!", BA73)+1, SEARCH("+", BA73)-SEARCH("!", BA73)-1)), Rankings!$A$2:$BK$161, 63, FALSE),0)</f>
        <v>0</v>
      </c>
      <c r="JA73">
        <f>IFERROR(VLOOKUP(_xlfn.NUMBERVALUE(MID(BB73, SEARCH("!", BB73)+1, SEARCH("+", BB73)-SEARCH("!", BB73)-1)), Rankings!$A$2:$BK$161, 63, FALSE),0)</f>
        <v>0</v>
      </c>
      <c r="JB73">
        <f>IFERROR(VLOOKUP(_xlfn.NUMBERVALUE(MID(BC73, SEARCH("!", BC73)+1, SEARCH("+", BC73)-SEARCH("!", BC73)-1)), Rankings!$A$2:$BK$161, 63, FALSE),0)</f>
        <v>0</v>
      </c>
      <c r="JC73">
        <f>IFERROR(VLOOKUP(_xlfn.NUMBERVALUE(MID(BD73, SEARCH("!", BD73)+1, SEARCH("+", BD73)-SEARCH("!", BD73)-1)), Rankings!$A$2:$BK$161, 63, FALSE),0)</f>
        <v>0</v>
      </c>
      <c r="JD73">
        <f>IFERROR(VLOOKUP(_xlfn.NUMBERVALUE(MID(BE73, SEARCH("!", BE73)+1, SEARCH("+", BE73)-SEARCH("!", BE73)-1)), Rankings!$A$2:$BK$161, 63, FALSE),0)</f>
        <v>0</v>
      </c>
      <c r="JE73">
        <f>IFERROR(VLOOKUP(_xlfn.NUMBERVALUE(MID(BF73, SEARCH("!", BF73)+1, SEARCH("+", BF73)-SEARCH("!", BF73)-1)), Rankings!$A$2:$BK$161, 63, FALSE),0)</f>
        <v>0</v>
      </c>
      <c r="JF73">
        <f>IFERROR(VLOOKUP(_xlfn.NUMBERVALUE(MID(BG73, SEARCH("!", BG73)+1, SEARCH("+", BG73)-SEARCH("!", BG73)-1)), Rankings!$A$2:$BK$161, 63, FALSE),0)</f>
        <v>0</v>
      </c>
      <c r="JG73">
        <f>IFERROR(VLOOKUP(_xlfn.NUMBERVALUE(MID(BH73, SEARCH("!", BH73)+1, SEARCH("+", BH73)-SEARCH("!", BH73)-1)), Rankings!$A$2:$BK$161, 63, FALSE),0)</f>
        <v>0</v>
      </c>
      <c r="JH73">
        <f>IFERROR(VLOOKUP(_xlfn.NUMBERVALUE(MID(BI73, SEARCH("!", BI73)+1, SEARCH("+", BI73)-SEARCH("!", BI73)-1)), Rankings!$A$2:$BK$161, 63, FALSE),0)</f>
        <v>0</v>
      </c>
      <c r="JI73">
        <f>IFERROR(VLOOKUP(_xlfn.NUMBERVALUE(MID(BJ73, SEARCH("!", BJ73)+1, SEARCH("+", BJ73)-SEARCH("!", BJ73)-1)), Rankings!$A$2:$BK$161, 63, FALSE),0)</f>
        <v>0</v>
      </c>
      <c r="JJ73">
        <f>IFERROR(VLOOKUP(_xlfn.NUMBERVALUE(MID(BK73, SEARCH("!", BK73)+1, SEARCH("+", BK73)-SEARCH("!", BK73)-1)), Rankings!$A$2:$BK$161, 63, FALSE),0)</f>
        <v>0</v>
      </c>
      <c r="JK73">
        <f>IFERROR(VLOOKUP(_xlfn.NUMBERVALUE(MID(BL73, SEARCH("!", BL73)+1, SEARCH("+", BL73)-SEARCH("!", BL73)-1)), Rankings!$A$2:$BK$161, 63, FALSE),0)</f>
        <v>0</v>
      </c>
      <c r="JL73">
        <f>IFERROR(VLOOKUP(_xlfn.NUMBERVALUE(MID(BM73, SEARCH("!", BM73)+1, SEARCH("+", BM73)-SEARCH("!", BM73)-1)), Rankings!$A$2:$BK$161, 63, FALSE),0)</f>
        <v>0</v>
      </c>
      <c r="JM73">
        <f>IFERROR(VLOOKUP(_xlfn.NUMBERVALUE(MID(BN73, SEARCH("!", BN73)+1, SEARCH("+", BN73)-SEARCH("!", BN73)-1)), Rankings!$A$2:$BK$161, 63, FALSE),0)</f>
        <v>0</v>
      </c>
      <c r="JN73">
        <f>IFERROR(VLOOKUP(_xlfn.NUMBERVALUE(MID(BO73, SEARCH("!", BO73)+1, SEARCH("+", BO73)-SEARCH("!", BO73)-1)), Rankings!$A$2:$BK$161, 63, FALSE),0)</f>
        <v>0</v>
      </c>
      <c r="JO73">
        <f>IFERROR(VLOOKUP(_xlfn.NUMBERVALUE(MID(BP73, SEARCH("!", BP73)+1, SEARCH("+", BP73)-SEARCH("!", BP73)-1)), Rankings!$A$2:$BK$161, 63, FALSE),0)</f>
        <v>0</v>
      </c>
      <c r="JP73">
        <f>IFERROR(VLOOKUP(_xlfn.NUMBERVALUE(MID(BQ73, SEARCH("!", BQ73)+1, SEARCH("+", BQ73)-SEARCH("!", BQ73)-1)), Rankings!$A$2:$BK$161, 63, FALSE),0)</f>
        <v>0</v>
      </c>
      <c r="JQ73">
        <f>IFERROR(VLOOKUP(_xlfn.NUMBERVALUE(MID(BR73, SEARCH("!", BR73)+1, SEARCH("+", BR73)-SEARCH("!", BR73)-1)), Rankings!$A$2:$BK$161, 63, FALSE),0)</f>
        <v>0</v>
      </c>
      <c r="JR73">
        <f>IFERROR(VLOOKUP(_xlfn.NUMBERVALUE(MID(BS73, SEARCH("!", BS73)+1, SEARCH("+", BS73)-SEARCH("!", BS73)-1)), Rankings!$A$2:$BK$161, 63, FALSE),0)</f>
        <v>0</v>
      </c>
      <c r="JS73">
        <f>IFERROR(VLOOKUP(_xlfn.NUMBERVALUE(MID(BT73, SEARCH("!", BT73)+1, SEARCH("+", BT73)-SEARCH("!", BT73)-1)), Rankings!$A$2:$BK$161, 63, FALSE),0)</f>
        <v>0</v>
      </c>
      <c r="JT73">
        <f>IFERROR(VLOOKUP(_xlfn.NUMBERVALUE(MID(BU73, SEARCH("!", BU73)+1, SEARCH("+", BU73)-SEARCH("!", BU73)-1)), Rankings!$A$2:$BK$161, 63, FALSE),0)</f>
        <v>0</v>
      </c>
      <c r="JU73">
        <f>IFERROR(VLOOKUP(_xlfn.NUMBERVALUE(MID(BV73, SEARCH("!", BV73)+1, SEARCH("+", BV73)-SEARCH("!", BV73)-1)), Rankings!$A$2:$BK$161, 63, FALSE),0)</f>
        <v>0</v>
      </c>
      <c r="JV73">
        <f>IFERROR(VLOOKUP(_xlfn.NUMBERVALUE(MID(BW73, SEARCH("!", BW73)+1, SEARCH("+", BW73)-SEARCH("!", BW73)-1)), Rankings!$A$2:$BK$161, 63, FALSE),0)</f>
        <v>0</v>
      </c>
      <c r="JW73">
        <f>IFERROR(VLOOKUP(_xlfn.NUMBERVALUE(MID(BX73, SEARCH("!", BX73)+1, SEARCH("+", BX73)-SEARCH("!", BX73)-1)), Rankings!$A$2:$BK$161, 63, FALSE),0)</f>
        <v>0</v>
      </c>
      <c r="JX73">
        <f>IFERROR(VLOOKUP(_xlfn.NUMBERVALUE(MID(BY73, SEARCH("!", BY73)+1, SEARCH("+", BY73)-SEARCH("!", BY73)-1)), Rankings!$A$2:$BK$161, 63, FALSE),0)</f>
        <v>0</v>
      </c>
      <c r="JY73">
        <f>IFERROR(VLOOKUP(_xlfn.NUMBERVALUE(MID(BZ73, SEARCH("!", BZ73)+1, SEARCH("+", BZ73)-SEARCH("!", BZ73)-1)), Rankings!$A$2:$BK$161, 63, FALSE),0)</f>
        <v>0</v>
      </c>
      <c r="JZ73">
        <f>IFERROR(VLOOKUP(_xlfn.NUMBERVALUE(MID(CA73, SEARCH("!", CA73)+1, SEARCH("+", CA73)-SEARCH("!", CA73)-1)), Rankings!$A$2:$BK$161, 63, FALSE),0)</f>
        <v>0</v>
      </c>
      <c r="KA73">
        <f>IFERROR(VLOOKUP(_xlfn.NUMBERVALUE(MID(CB73, SEARCH("!", CB73)+1, SEARCH("+", CB73)-SEARCH("!", CB73)-1)), Rankings!$A$2:$BK$161, 63, FALSE),0)</f>
        <v>0</v>
      </c>
      <c r="KB73">
        <f>IFERROR(VLOOKUP(_xlfn.NUMBERVALUE(MID(CC73, SEARCH("!", CC73)+1, SEARCH("+", CC73)-SEARCH("!", CC73)-1)), Rankings!$A$2:$BK$161, 63, FALSE),0)</f>
        <v>0</v>
      </c>
      <c r="KC73">
        <f>IFERROR(VLOOKUP(_xlfn.NUMBERVALUE(MID(CD73, SEARCH("!", CD73)+1, SEARCH("+", CD73)-SEARCH("!", CD73)-1)), Rankings!$A$2:$BK$161, 63, FALSE),0)</f>
        <v>0</v>
      </c>
      <c r="KD73">
        <f>IFERROR(VLOOKUP(_xlfn.NUMBERVALUE(MID(CE73, SEARCH("!", CE73)+1, SEARCH("+", CE73)-SEARCH("!", CE73)-1)), Rankings!$A$2:$BK$161, 63, FALSE),0)</f>
        <v>0</v>
      </c>
      <c r="KE73">
        <f>IFERROR(VLOOKUP(_xlfn.NUMBERVALUE(MID(CF73, SEARCH("!", CF73)+1, SEARCH("+", CF73)-SEARCH("!", CF73)-1)), Rankings!$A$2:$BK$161, 63, FALSE),0)</f>
        <v>0</v>
      </c>
      <c r="KF73">
        <f>IFERROR(VLOOKUP(_xlfn.NUMBERVALUE(MID(CG73, SEARCH("!", CG73)+1, SEARCH("+", CG73)-SEARCH("!", CG73)-1)), Rankings!$A$2:$BK$161, 63, FALSE),0)</f>
        <v>0</v>
      </c>
      <c r="KG73">
        <f>IFERROR(VLOOKUP(_xlfn.NUMBERVALUE(MID(CH73, SEARCH("!", CH73)+1, SEARCH("+", CH73)-SEARCH("!", CH73)-1)), Rankings!$A$2:$BK$161, 63, FALSE),0)</f>
        <v>0</v>
      </c>
      <c r="KH73">
        <f>IFERROR(VLOOKUP(_xlfn.NUMBERVALUE(MID(CI73, SEARCH("!", CI73)+1, SEARCH("+", CI73)-SEARCH("!", CI73)-1)), Rankings!$A$2:$BK$161, 63, FALSE),0)</f>
        <v>0</v>
      </c>
      <c r="KI73">
        <f>IFERROR(VLOOKUP(_xlfn.NUMBERVALUE(MID(CJ73, SEARCH("!", CJ73)+1, SEARCH("+", CJ73)-SEARCH("!", CJ73)-1)), Rankings!$A$2:$BK$161, 63, FALSE),0)</f>
        <v>0</v>
      </c>
      <c r="KJ73">
        <f>IFERROR(VLOOKUP(_xlfn.NUMBERVALUE(MID(CK73, SEARCH("!", CK73)+1, SEARCH("+", CK73)-SEARCH("!", CK73)-1)), Rankings!$A$2:$BK$161, 63, FALSE),0)</f>
        <v>0</v>
      </c>
      <c r="KK73">
        <f>IFERROR(VLOOKUP(_xlfn.NUMBERVALUE(MID(CL73, SEARCH("!", CL73)+1, SEARCH("+", CL73)-SEARCH("!", CL73)-1)), Rankings!$A$2:$BK$161, 63, FALSE),0)</f>
        <v>0</v>
      </c>
      <c r="KL73">
        <f>IFERROR(VLOOKUP(_xlfn.NUMBERVALUE(MID(CM73, SEARCH("!", CM73)+1, SEARCH("+", CM73)-SEARCH("!", CM73)-1)), Rankings!$A$2:$BK$161, 63, FALSE),0)</f>
        <v>0</v>
      </c>
      <c r="KM73">
        <f>IFERROR(VLOOKUP(_xlfn.NUMBERVALUE(MID(CN73, SEARCH("!", CN73)+1, SEARCH("+", CN73)-SEARCH("!", CN73)-1)), Rankings!$A$2:$BK$161, 63, FALSE),0)</f>
        <v>0</v>
      </c>
      <c r="KN73">
        <f>IFERROR(VLOOKUP(_xlfn.NUMBERVALUE(MID(CO73, SEARCH("!", CO73)+1, SEARCH("+", CO73)-SEARCH("!", CO73)-1)), Rankings!$A$2:$BK$161, 63, FALSE),0)</f>
        <v>0</v>
      </c>
      <c r="KO73">
        <f>IFERROR(VLOOKUP(_xlfn.NUMBERVALUE(MID(CP73, SEARCH("!", CP73)+1, SEARCH("+", CP73)-SEARCH("!", CP73)-1)), Rankings!$A$2:$BK$161, 63, FALSE),0)</f>
        <v>0</v>
      </c>
      <c r="KP73">
        <f>IFERROR(VLOOKUP(_xlfn.NUMBERVALUE(MID(CQ73, SEARCH("!", CQ73)+1, SEARCH("+", CQ73)-SEARCH("!", CQ73)-1)), Rankings!$A$2:$BK$161, 63, FALSE),0)</f>
        <v>0</v>
      </c>
      <c r="KQ73">
        <f>IFERROR(VLOOKUP(_xlfn.NUMBERVALUE(MID(CR73, SEARCH("!", CR73)+1, SEARCH("+", CR73)-SEARCH("!", CR73)-1)), Rankings!$A$2:$BK$161, 63, FALSE),0)</f>
        <v>0</v>
      </c>
      <c r="KS73" s="4">
        <f t="shared" si="1951"/>
        <v>163</v>
      </c>
      <c r="KT73" s="4">
        <f t="shared" si="1952"/>
        <v>56</v>
      </c>
      <c r="KU73" s="4">
        <f t="shared" si="1953"/>
        <v>49</v>
      </c>
      <c r="KV73" s="4">
        <f t="shared" si="1954"/>
        <v>0</v>
      </c>
      <c r="KY73" s="4">
        <f t="shared" si="1955"/>
        <v>268</v>
      </c>
      <c r="KZ73" s="4"/>
      <c r="LB73">
        <f t="shared" si="1956"/>
        <v>39</v>
      </c>
      <c r="LC73">
        <f t="shared" si="1957"/>
        <v>20</v>
      </c>
      <c r="LD73">
        <f t="shared" si="1958"/>
        <v>28</v>
      </c>
      <c r="LE73">
        <f t="shared" si="1959"/>
        <v>39</v>
      </c>
      <c r="LF73">
        <f t="shared" si="1960"/>
        <v>10</v>
      </c>
      <c r="LG73">
        <f t="shared" si="1961"/>
        <v>35</v>
      </c>
      <c r="LH73">
        <f t="shared" si="1962"/>
        <v>28</v>
      </c>
      <c r="LI73">
        <f t="shared" si="1963"/>
        <v>28</v>
      </c>
      <c r="LJ73">
        <f t="shared" si="1964"/>
        <v>41</v>
      </c>
      <c r="LK73">
        <f t="shared" si="1965"/>
        <v>0</v>
      </c>
      <c r="LL73">
        <f t="shared" si="1966"/>
        <v>0</v>
      </c>
      <c r="LM73">
        <f t="shared" si="1967"/>
        <v>0</v>
      </c>
      <c r="LN73">
        <f t="shared" si="1968"/>
        <v>0</v>
      </c>
      <c r="LO73">
        <f t="shared" si="1969"/>
        <v>0</v>
      </c>
      <c r="LP73">
        <f t="shared" si="1970"/>
        <v>0</v>
      </c>
      <c r="LQ73">
        <f t="shared" si="1971"/>
        <v>0</v>
      </c>
      <c r="LR73">
        <f t="shared" si="1972"/>
        <v>0</v>
      </c>
      <c r="LS73">
        <f t="shared" si="1973"/>
        <v>0</v>
      </c>
      <c r="LT73">
        <f t="shared" si="1974"/>
        <v>0</v>
      </c>
      <c r="LU73">
        <f t="shared" si="1975"/>
        <v>0</v>
      </c>
      <c r="LV73">
        <f t="shared" si="1976"/>
        <v>0</v>
      </c>
      <c r="LW73">
        <f t="shared" si="1977"/>
        <v>0</v>
      </c>
      <c r="LX73">
        <f t="shared" si="1978"/>
        <v>0</v>
      </c>
      <c r="LY73">
        <f t="shared" si="1979"/>
        <v>0</v>
      </c>
      <c r="LZ73">
        <f t="shared" si="1980"/>
        <v>0</v>
      </c>
      <c r="MA73">
        <f t="shared" si="1981"/>
        <v>0</v>
      </c>
      <c r="MB73">
        <f t="shared" si="1982"/>
        <v>0</v>
      </c>
      <c r="MC73">
        <f t="shared" si="1983"/>
        <v>0</v>
      </c>
      <c r="MD73">
        <f t="shared" si="1984"/>
        <v>0</v>
      </c>
      <c r="ME73">
        <f t="shared" si="1985"/>
        <v>0</v>
      </c>
      <c r="MF73">
        <f t="shared" si="1986"/>
        <v>0</v>
      </c>
      <c r="MG73">
        <f t="shared" si="1987"/>
        <v>0</v>
      </c>
      <c r="MH73">
        <f t="shared" si="1988"/>
        <v>0</v>
      </c>
      <c r="MI73">
        <f t="shared" si="1989"/>
        <v>0</v>
      </c>
      <c r="MJ73">
        <f t="shared" si="1990"/>
        <v>0</v>
      </c>
      <c r="MK73">
        <f t="shared" si="1991"/>
        <v>0</v>
      </c>
      <c r="ML73">
        <f t="shared" si="1992"/>
        <v>0</v>
      </c>
      <c r="MM73">
        <f t="shared" si="1993"/>
        <v>0</v>
      </c>
      <c r="MN73">
        <f t="shared" si="1994"/>
        <v>0</v>
      </c>
      <c r="MO73">
        <f t="shared" si="1995"/>
        <v>0</v>
      </c>
      <c r="MP73">
        <f t="shared" si="1996"/>
        <v>0</v>
      </c>
      <c r="MQ73">
        <f t="shared" si="1997"/>
        <v>0</v>
      </c>
      <c r="MR73">
        <f t="shared" si="1998"/>
        <v>0</v>
      </c>
      <c r="MS73">
        <f t="shared" si="1999"/>
        <v>0</v>
      </c>
      <c r="MT73">
        <f t="shared" si="2000"/>
        <v>0</v>
      </c>
      <c r="MU73">
        <f t="shared" si="2001"/>
        <v>0</v>
      </c>
      <c r="MV73">
        <f t="shared" si="2002"/>
        <v>0</v>
      </c>
      <c r="MW73">
        <f t="shared" si="2003"/>
        <v>0</v>
      </c>
      <c r="MX73">
        <f t="shared" si="2004"/>
        <v>0</v>
      </c>
      <c r="MY73">
        <f t="shared" si="2005"/>
        <v>0</v>
      </c>
      <c r="MZ73">
        <f t="shared" si="2006"/>
        <v>0</v>
      </c>
      <c r="NA73">
        <f t="shared" si="2007"/>
        <v>0</v>
      </c>
      <c r="NB73">
        <f t="shared" si="2008"/>
        <v>0</v>
      </c>
      <c r="NC73">
        <f t="shared" si="2009"/>
        <v>0</v>
      </c>
      <c r="ND73">
        <f t="shared" si="2010"/>
        <v>0</v>
      </c>
      <c r="NE73">
        <f t="shared" si="2011"/>
        <v>0</v>
      </c>
      <c r="NF73">
        <f t="shared" si="2012"/>
        <v>0</v>
      </c>
      <c r="NG73">
        <f t="shared" si="2013"/>
        <v>0</v>
      </c>
      <c r="NH73">
        <f t="shared" si="2014"/>
        <v>0</v>
      </c>
      <c r="NI73">
        <f t="shared" si="2015"/>
        <v>0</v>
      </c>
      <c r="NJ73">
        <f t="shared" si="2016"/>
        <v>0</v>
      </c>
      <c r="NK73">
        <f t="shared" si="2017"/>
        <v>0</v>
      </c>
      <c r="NL73">
        <f t="shared" si="2018"/>
        <v>0</v>
      </c>
      <c r="NM73">
        <f t="shared" si="2019"/>
        <v>0</v>
      </c>
      <c r="NN73">
        <f t="shared" si="2020"/>
        <v>0</v>
      </c>
      <c r="NO73">
        <f t="shared" si="2021"/>
        <v>0</v>
      </c>
      <c r="NP73">
        <f t="shared" si="2022"/>
        <v>0</v>
      </c>
      <c r="NQ73">
        <f t="shared" si="2023"/>
        <v>0</v>
      </c>
      <c r="NR73">
        <f t="shared" si="2024"/>
        <v>0</v>
      </c>
      <c r="NS73">
        <f t="shared" si="2025"/>
        <v>0</v>
      </c>
      <c r="NT73">
        <f t="shared" si="2026"/>
        <v>0</v>
      </c>
      <c r="NU73">
        <f t="shared" si="2027"/>
        <v>0</v>
      </c>
      <c r="NV73">
        <f t="shared" si="2028"/>
        <v>0</v>
      </c>
      <c r="NW73">
        <f t="shared" si="2029"/>
        <v>0</v>
      </c>
      <c r="NX73">
        <f t="shared" si="2030"/>
        <v>0</v>
      </c>
      <c r="NY73">
        <f t="shared" si="2031"/>
        <v>0</v>
      </c>
      <c r="NZ73">
        <f t="shared" si="2032"/>
        <v>0</v>
      </c>
      <c r="OA73">
        <f t="shared" si="2033"/>
        <v>0</v>
      </c>
      <c r="OB73">
        <f t="shared" si="2034"/>
        <v>0</v>
      </c>
      <c r="OC73">
        <f t="shared" si="2035"/>
        <v>0</v>
      </c>
      <c r="OD73">
        <f t="shared" si="2036"/>
        <v>0</v>
      </c>
      <c r="OE73">
        <f t="shared" si="2037"/>
        <v>0</v>
      </c>
      <c r="OF73">
        <f t="shared" si="2038"/>
        <v>0</v>
      </c>
      <c r="OG73">
        <f t="shared" si="2039"/>
        <v>0</v>
      </c>
      <c r="OH73">
        <f t="shared" si="2040"/>
        <v>0</v>
      </c>
      <c r="OJ73" s="4">
        <f t="shared" si="2041"/>
        <v>154</v>
      </c>
      <c r="OK73" s="4">
        <f t="shared" si="2042"/>
        <v>64</v>
      </c>
      <c r="OL73" s="4">
        <f t="shared" si="2043"/>
        <v>87</v>
      </c>
      <c r="OM73" s="4">
        <f t="shared" si="2044"/>
        <v>0</v>
      </c>
      <c r="OP73" s="4">
        <f t="shared" si="2045"/>
        <v>305</v>
      </c>
      <c r="OQ73" s="4"/>
      <c r="OS73">
        <f t="shared" si="2046"/>
        <v>33</v>
      </c>
      <c r="OT73">
        <f t="shared" si="2047"/>
        <v>50</v>
      </c>
      <c r="OU73">
        <f t="shared" si="2048"/>
        <v>12</v>
      </c>
      <c r="OV73">
        <f t="shared" si="2049"/>
        <v>40</v>
      </c>
      <c r="OW73">
        <f t="shared" si="2050"/>
        <v>47</v>
      </c>
      <c r="OX73">
        <f t="shared" si="2051"/>
        <v>32</v>
      </c>
      <c r="OY73">
        <f t="shared" si="2052"/>
        <v>39</v>
      </c>
      <c r="OZ73">
        <f t="shared" si="2053"/>
        <v>25</v>
      </c>
      <c r="PA73">
        <f t="shared" si="2054"/>
        <v>27</v>
      </c>
      <c r="PB73">
        <f t="shared" si="2055"/>
        <v>0</v>
      </c>
      <c r="PC73">
        <f t="shared" si="2056"/>
        <v>0</v>
      </c>
      <c r="PD73">
        <f t="shared" si="2057"/>
        <v>0</v>
      </c>
      <c r="PE73">
        <f t="shared" si="2058"/>
        <v>0</v>
      </c>
      <c r="PF73">
        <f t="shared" si="2059"/>
        <v>0</v>
      </c>
      <c r="PG73">
        <f t="shared" si="2060"/>
        <v>0</v>
      </c>
      <c r="PH73">
        <f t="shared" si="2061"/>
        <v>0</v>
      </c>
      <c r="PI73">
        <f t="shared" si="2062"/>
        <v>0</v>
      </c>
      <c r="PJ73">
        <f t="shared" si="2063"/>
        <v>0</v>
      </c>
      <c r="PK73">
        <f t="shared" si="2064"/>
        <v>0</v>
      </c>
      <c r="PL73">
        <f t="shared" si="2065"/>
        <v>0</v>
      </c>
      <c r="PM73">
        <f t="shared" si="2066"/>
        <v>0</v>
      </c>
      <c r="PN73">
        <f t="shared" si="2067"/>
        <v>0</v>
      </c>
      <c r="PO73">
        <f t="shared" si="2068"/>
        <v>0</v>
      </c>
      <c r="PP73">
        <f t="shared" si="2069"/>
        <v>0</v>
      </c>
      <c r="PQ73">
        <f t="shared" si="2070"/>
        <v>0</v>
      </c>
      <c r="PR73">
        <f t="shared" si="2071"/>
        <v>0</v>
      </c>
      <c r="PS73">
        <f t="shared" si="2072"/>
        <v>0</v>
      </c>
      <c r="PT73">
        <f t="shared" si="2073"/>
        <v>0</v>
      </c>
      <c r="PU73">
        <f t="shared" si="2074"/>
        <v>0</v>
      </c>
      <c r="PV73">
        <f t="shared" si="2075"/>
        <v>0</v>
      </c>
      <c r="PW73">
        <f t="shared" si="2076"/>
        <v>0</v>
      </c>
      <c r="PX73">
        <f t="shared" si="2077"/>
        <v>0</v>
      </c>
      <c r="PY73">
        <f t="shared" si="2078"/>
        <v>0</v>
      </c>
      <c r="PZ73">
        <f t="shared" si="2079"/>
        <v>0</v>
      </c>
      <c r="QA73">
        <f t="shared" si="2080"/>
        <v>0</v>
      </c>
      <c r="QB73">
        <f t="shared" si="2081"/>
        <v>0</v>
      </c>
      <c r="QC73">
        <f t="shared" si="2082"/>
        <v>0</v>
      </c>
      <c r="QD73">
        <f t="shared" si="2083"/>
        <v>0</v>
      </c>
      <c r="QE73">
        <f t="shared" si="2084"/>
        <v>0</v>
      </c>
      <c r="QF73">
        <f t="shared" si="2085"/>
        <v>0</v>
      </c>
      <c r="QG73">
        <f t="shared" si="2086"/>
        <v>0</v>
      </c>
      <c r="QH73">
        <f t="shared" si="2087"/>
        <v>0</v>
      </c>
      <c r="QI73">
        <f t="shared" si="2088"/>
        <v>0</v>
      </c>
      <c r="QJ73">
        <f t="shared" si="2089"/>
        <v>0</v>
      </c>
      <c r="QK73">
        <f t="shared" si="2090"/>
        <v>0</v>
      </c>
      <c r="QL73">
        <f t="shared" si="2091"/>
        <v>0</v>
      </c>
      <c r="QM73">
        <f t="shared" si="2092"/>
        <v>0</v>
      </c>
      <c r="QN73">
        <f t="shared" si="2093"/>
        <v>0</v>
      </c>
      <c r="QO73">
        <f t="shared" si="2094"/>
        <v>0</v>
      </c>
      <c r="QP73">
        <f t="shared" si="2095"/>
        <v>0</v>
      </c>
      <c r="QQ73">
        <f t="shared" si="2096"/>
        <v>0</v>
      </c>
      <c r="QR73">
        <f t="shared" si="2097"/>
        <v>0</v>
      </c>
      <c r="QS73">
        <f t="shared" si="2098"/>
        <v>0</v>
      </c>
      <c r="QT73">
        <f t="shared" si="2099"/>
        <v>0</v>
      </c>
      <c r="QU73">
        <f t="shared" si="2100"/>
        <v>0</v>
      </c>
      <c r="QV73">
        <f t="shared" si="2101"/>
        <v>0</v>
      </c>
      <c r="QW73">
        <f t="shared" si="2102"/>
        <v>0</v>
      </c>
      <c r="QX73">
        <f t="shared" si="2103"/>
        <v>0</v>
      </c>
      <c r="QY73">
        <f t="shared" si="2104"/>
        <v>0</v>
      </c>
      <c r="QZ73">
        <f t="shared" si="2105"/>
        <v>0</v>
      </c>
      <c r="RA73">
        <f t="shared" si="2106"/>
        <v>0</v>
      </c>
      <c r="RB73">
        <f t="shared" si="2107"/>
        <v>0</v>
      </c>
      <c r="RC73">
        <f t="shared" si="2108"/>
        <v>0</v>
      </c>
      <c r="RD73">
        <f t="shared" si="2109"/>
        <v>0</v>
      </c>
      <c r="RE73">
        <f t="shared" si="2110"/>
        <v>0</v>
      </c>
      <c r="RF73">
        <f t="shared" si="2111"/>
        <v>0</v>
      </c>
      <c r="RG73">
        <f t="shared" si="2112"/>
        <v>0</v>
      </c>
      <c r="RH73">
        <f t="shared" si="2113"/>
        <v>0</v>
      </c>
      <c r="RI73">
        <f t="shared" si="2114"/>
        <v>0</v>
      </c>
      <c r="RJ73">
        <f t="shared" si="2115"/>
        <v>0</v>
      </c>
      <c r="RK73">
        <f t="shared" si="2116"/>
        <v>0</v>
      </c>
      <c r="RL73">
        <f t="shared" si="2117"/>
        <v>0</v>
      </c>
      <c r="RM73">
        <f t="shared" si="2118"/>
        <v>0</v>
      </c>
      <c r="RN73">
        <f t="shared" si="2119"/>
        <v>0</v>
      </c>
      <c r="RO73">
        <f t="shared" si="2120"/>
        <v>0</v>
      </c>
      <c r="RP73">
        <f t="shared" si="2121"/>
        <v>0</v>
      </c>
      <c r="RQ73">
        <f t="shared" si="2122"/>
        <v>0</v>
      </c>
      <c r="RR73">
        <f t="shared" si="2123"/>
        <v>0</v>
      </c>
      <c r="RS73">
        <f t="shared" si="2124"/>
        <v>0</v>
      </c>
      <c r="RT73">
        <f t="shared" si="2125"/>
        <v>0</v>
      </c>
      <c r="RU73">
        <f t="shared" si="2126"/>
        <v>0</v>
      </c>
      <c r="RV73">
        <f t="shared" si="2127"/>
        <v>0</v>
      </c>
      <c r="RW73">
        <f t="shared" si="2128"/>
        <v>0</v>
      </c>
      <c r="RX73">
        <f t="shared" si="2129"/>
        <v>0</v>
      </c>
      <c r="RY73">
        <f t="shared" si="2130"/>
        <v>0</v>
      </c>
      <c r="SA73" s="4">
        <f t="shared" si="2131"/>
        <v>17.18</v>
      </c>
      <c r="SB73" s="4">
        <f t="shared" si="2132"/>
        <v>6.43</v>
      </c>
      <c r="SC73" s="4">
        <f t="shared" si="2133"/>
        <v>7.11</v>
      </c>
      <c r="SD73" s="4">
        <f t="shared" si="2134"/>
        <v>0</v>
      </c>
      <c r="SF73" s="4">
        <f t="shared" si="2135"/>
        <v>30.72</v>
      </c>
      <c r="SI73">
        <f t="shared" si="2136"/>
        <v>3.5</v>
      </c>
      <c r="SJ73">
        <f t="shared" si="2137"/>
        <v>3</v>
      </c>
      <c r="SK73">
        <f t="shared" si="2138"/>
        <v>3.25</v>
      </c>
      <c r="SL73">
        <f t="shared" si="2139"/>
        <v>4.1100000000000003</v>
      </c>
      <c r="SM73">
        <f t="shared" si="2140"/>
        <v>3</v>
      </c>
      <c r="SN73">
        <f t="shared" si="2141"/>
        <v>3.3</v>
      </c>
      <c r="SO73">
        <f t="shared" si="2142"/>
        <v>3</v>
      </c>
      <c r="SP73">
        <f t="shared" si="2143"/>
        <v>3.43</v>
      </c>
      <c r="SQ73">
        <f t="shared" si="2144"/>
        <v>4.13</v>
      </c>
      <c r="SR73" t="str">
        <f t="shared" si="2145"/>
        <v>0</v>
      </c>
      <c r="SS73" t="str">
        <f t="shared" si="2146"/>
        <v>0</v>
      </c>
      <c r="ST73" t="str">
        <f t="shared" si="2147"/>
        <v>0</v>
      </c>
      <c r="SU73" t="str">
        <f t="shared" si="2148"/>
        <v>0</v>
      </c>
      <c r="SV73" t="str">
        <f t="shared" si="2149"/>
        <v>0</v>
      </c>
      <c r="SW73" t="str">
        <f t="shared" si="2150"/>
        <v>0</v>
      </c>
      <c r="SX73" t="str">
        <f t="shared" si="2151"/>
        <v>0</v>
      </c>
      <c r="SY73" t="str">
        <f t="shared" si="2152"/>
        <v>0</v>
      </c>
      <c r="SZ73" t="str">
        <f t="shared" si="2153"/>
        <v>0</v>
      </c>
      <c r="TA73" t="str">
        <f t="shared" si="2154"/>
        <v>0</v>
      </c>
      <c r="TB73" t="str">
        <f t="shared" si="2155"/>
        <v>0</v>
      </c>
      <c r="TC73" t="str">
        <f t="shared" si="2156"/>
        <v>0</v>
      </c>
      <c r="TD73" t="str">
        <f t="shared" si="2157"/>
        <v>0</v>
      </c>
      <c r="TE73" t="str">
        <f t="shared" si="2158"/>
        <v>0</v>
      </c>
      <c r="TF73" t="str">
        <f t="shared" si="2159"/>
        <v>0</v>
      </c>
      <c r="TG73" t="str">
        <f t="shared" si="2160"/>
        <v>0</v>
      </c>
      <c r="TH73" t="str">
        <f t="shared" si="2161"/>
        <v>0</v>
      </c>
      <c r="TI73" t="str">
        <f t="shared" si="2162"/>
        <v>0</v>
      </c>
      <c r="TJ73" t="str">
        <f t="shared" si="2163"/>
        <v>0</v>
      </c>
      <c r="TK73" t="str">
        <f t="shared" si="2164"/>
        <v>0</v>
      </c>
      <c r="TL73" t="str">
        <f t="shared" si="2165"/>
        <v>0</v>
      </c>
      <c r="TM73" t="str">
        <f t="shared" si="2166"/>
        <v>0</v>
      </c>
      <c r="TN73" t="str">
        <f t="shared" si="2167"/>
        <v>0</v>
      </c>
      <c r="TO73" t="str">
        <f t="shared" si="2168"/>
        <v>0</v>
      </c>
      <c r="TP73" t="str">
        <f t="shared" si="2169"/>
        <v>0</v>
      </c>
      <c r="TQ73" t="str">
        <f t="shared" si="2170"/>
        <v>0</v>
      </c>
      <c r="TR73" t="str">
        <f t="shared" si="2171"/>
        <v>0</v>
      </c>
      <c r="TS73" t="str">
        <f t="shared" si="2172"/>
        <v>0</v>
      </c>
      <c r="TT73" t="str">
        <f t="shared" si="2173"/>
        <v>0</v>
      </c>
      <c r="TU73" t="str">
        <f t="shared" si="2174"/>
        <v>0</v>
      </c>
      <c r="TV73" t="str">
        <f t="shared" si="2175"/>
        <v>0</v>
      </c>
      <c r="TW73" t="str">
        <f t="shared" si="2176"/>
        <v>0</v>
      </c>
      <c r="TX73" t="str">
        <f t="shared" si="2177"/>
        <v>0</v>
      </c>
      <c r="TY73" t="str">
        <f t="shared" si="2178"/>
        <v>0</v>
      </c>
      <c r="TZ73" t="str">
        <f t="shared" si="2179"/>
        <v>0</v>
      </c>
      <c r="UA73" t="str">
        <f t="shared" si="2180"/>
        <v>0</v>
      </c>
      <c r="UB73" t="str">
        <f t="shared" si="2181"/>
        <v>0</v>
      </c>
      <c r="UC73" t="str">
        <f t="shared" si="2182"/>
        <v>0</v>
      </c>
      <c r="UD73" t="str">
        <f t="shared" si="2183"/>
        <v>0</v>
      </c>
      <c r="UE73" t="str">
        <f t="shared" si="2184"/>
        <v>0</v>
      </c>
      <c r="UF73" t="str">
        <f t="shared" si="2185"/>
        <v>0</v>
      </c>
      <c r="UG73" t="str">
        <f t="shared" si="2186"/>
        <v>0</v>
      </c>
      <c r="UH73" t="str">
        <f t="shared" si="2187"/>
        <v>0</v>
      </c>
      <c r="UI73" t="str">
        <f t="shared" si="2188"/>
        <v>0</v>
      </c>
      <c r="UJ73" t="str">
        <f t="shared" si="2189"/>
        <v>0</v>
      </c>
      <c r="UK73" t="str">
        <f t="shared" si="2190"/>
        <v>0</v>
      </c>
      <c r="UL73" t="str">
        <f t="shared" si="2191"/>
        <v>0</v>
      </c>
      <c r="UM73" t="str">
        <f t="shared" si="2192"/>
        <v>0</v>
      </c>
      <c r="UN73" t="str">
        <f t="shared" si="2193"/>
        <v>0</v>
      </c>
      <c r="UO73" t="str">
        <f t="shared" si="2194"/>
        <v>0</v>
      </c>
      <c r="UP73" t="str">
        <f t="shared" si="2195"/>
        <v>0</v>
      </c>
      <c r="UQ73" t="str">
        <f t="shared" si="2196"/>
        <v>0</v>
      </c>
      <c r="UR73" t="str">
        <f t="shared" si="2197"/>
        <v>0</v>
      </c>
      <c r="US73" t="str">
        <f t="shared" si="2198"/>
        <v>0</v>
      </c>
      <c r="UT73" t="str">
        <f t="shared" si="2199"/>
        <v>0</v>
      </c>
      <c r="UU73" t="str">
        <f t="shared" si="2200"/>
        <v>0</v>
      </c>
      <c r="UV73" t="str">
        <f t="shared" si="2201"/>
        <v>0</v>
      </c>
      <c r="UW73" t="str">
        <f t="shared" si="2202"/>
        <v>0</v>
      </c>
      <c r="UX73" t="str">
        <f t="shared" si="2203"/>
        <v>0</v>
      </c>
      <c r="UY73" t="str">
        <f t="shared" si="2204"/>
        <v>0</v>
      </c>
      <c r="UZ73" t="str">
        <f t="shared" si="2205"/>
        <v>0</v>
      </c>
      <c r="VA73" t="str">
        <f t="shared" si="2206"/>
        <v>0</v>
      </c>
      <c r="VB73" t="str">
        <f t="shared" si="2207"/>
        <v>0</v>
      </c>
      <c r="VC73" t="str">
        <f t="shared" si="2208"/>
        <v>0</v>
      </c>
      <c r="VD73" t="str">
        <f t="shared" si="2209"/>
        <v>0</v>
      </c>
      <c r="VE73" t="str">
        <f t="shared" si="2210"/>
        <v>0</v>
      </c>
      <c r="VF73" t="str">
        <f t="shared" si="2211"/>
        <v>0</v>
      </c>
      <c r="VG73" t="str">
        <f t="shared" si="2212"/>
        <v>0</v>
      </c>
      <c r="VH73" t="str">
        <f t="shared" si="2213"/>
        <v>0</v>
      </c>
      <c r="VI73" t="str">
        <f t="shared" si="2214"/>
        <v>0</v>
      </c>
      <c r="VJ73" t="str">
        <f t="shared" si="2215"/>
        <v>0</v>
      </c>
      <c r="VK73" t="str">
        <f t="shared" si="2216"/>
        <v>0</v>
      </c>
      <c r="VL73" t="str">
        <f t="shared" si="2217"/>
        <v>0</v>
      </c>
      <c r="VM73" t="str">
        <f t="shared" si="2218"/>
        <v>0</v>
      </c>
      <c r="VN73" t="str">
        <f t="shared" si="2219"/>
        <v>0</v>
      </c>
      <c r="VO73" t="str">
        <f t="shared" si="2220"/>
        <v>0</v>
      </c>
      <c r="VQ73" s="4">
        <f t="shared" si="2221"/>
        <v>-12.26</v>
      </c>
      <c r="VR73" s="4">
        <f t="shared" si="2222"/>
        <v>1.8499999999999999</v>
      </c>
      <c r="VS73" s="4">
        <f t="shared" si="2223"/>
        <v>1.6799999999999997</v>
      </c>
      <c r="VT73" s="4">
        <f t="shared" si="2224"/>
        <v>0</v>
      </c>
      <c r="VV73" s="4">
        <f t="shared" si="2225"/>
        <v>-8.73</v>
      </c>
      <c r="VY73">
        <f t="shared" si="2226"/>
        <v>-1.39</v>
      </c>
      <c r="VZ73">
        <f t="shared" si="2227"/>
        <v>-3.75</v>
      </c>
      <c r="WA73">
        <f t="shared" si="2228"/>
        <v>-2.19</v>
      </c>
      <c r="WB73">
        <f t="shared" si="2229"/>
        <v>-4.4000000000000004</v>
      </c>
      <c r="WC73">
        <f t="shared" si="2230"/>
        <v>6.08</v>
      </c>
      <c r="WD73">
        <f t="shared" si="2231"/>
        <v>-8.6199999999999992</v>
      </c>
      <c r="WE73">
        <f t="shared" si="2232"/>
        <v>-0.43</v>
      </c>
      <c r="WF73">
        <f t="shared" si="2233"/>
        <v>2.2799999999999998</v>
      </c>
      <c r="WG73">
        <f t="shared" si="2234"/>
        <v>3.69</v>
      </c>
      <c r="WH73">
        <f t="shared" si="2235"/>
        <v>0</v>
      </c>
      <c r="WI73">
        <f t="shared" si="2236"/>
        <v>0</v>
      </c>
      <c r="WJ73">
        <f t="shared" si="2237"/>
        <v>0</v>
      </c>
      <c r="WK73">
        <f t="shared" si="2238"/>
        <v>0</v>
      </c>
      <c r="WL73">
        <f t="shared" si="2239"/>
        <v>0</v>
      </c>
      <c r="WM73">
        <f t="shared" si="2240"/>
        <v>0</v>
      </c>
      <c r="WN73">
        <f t="shared" si="2241"/>
        <v>0</v>
      </c>
      <c r="WO73">
        <f t="shared" si="2242"/>
        <v>0</v>
      </c>
      <c r="WP73">
        <f t="shared" si="2243"/>
        <v>0</v>
      </c>
      <c r="WQ73">
        <f t="shared" si="2244"/>
        <v>0</v>
      </c>
      <c r="WR73">
        <f t="shared" si="2245"/>
        <v>0</v>
      </c>
      <c r="WS73">
        <f t="shared" si="2246"/>
        <v>0</v>
      </c>
      <c r="WT73">
        <f t="shared" si="2247"/>
        <v>0</v>
      </c>
      <c r="WU73">
        <f t="shared" si="2248"/>
        <v>0</v>
      </c>
      <c r="WV73">
        <f t="shared" si="2249"/>
        <v>0</v>
      </c>
      <c r="WW73">
        <f t="shared" si="2250"/>
        <v>0</v>
      </c>
      <c r="WX73">
        <f t="shared" si="2251"/>
        <v>0</v>
      </c>
      <c r="WY73">
        <f t="shared" si="2252"/>
        <v>0</v>
      </c>
      <c r="WZ73">
        <f t="shared" si="2253"/>
        <v>0</v>
      </c>
      <c r="XA73">
        <f t="shared" si="2254"/>
        <v>0</v>
      </c>
      <c r="XB73">
        <f t="shared" si="2255"/>
        <v>0</v>
      </c>
      <c r="XC73">
        <f t="shared" si="2256"/>
        <v>0</v>
      </c>
      <c r="XD73">
        <f t="shared" si="2257"/>
        <v>0</v>
      </c>
      <c r="XE73">
        <f t="shared" si="2258"/>
        <v>0</v>
      </c>
      <c r="XF73">
        <f t="shared" si="2259"/>
        <v>0</v>
      </c>
      <c r="XG73">
        <f t="shared" si="2260"/>
        <v>0</v>
      </c>
      <c r="XH73">
        <f t="shared" si="2261"/>
        <v>0</v>
      </c>
      <c r="XI73">
        <f t="shared" si="2262"/>
        <v>0</v>
      </c>
      <c r="XJ73">
        <f t="shared" si="2263"/>
        <v>0</v>
      </c>
      <c r="XK73">
        <f t="shared" si="2264"/>
        <v>0</v>
      </c>
      <c r="XL73">
        <f t="shared" si="2265"/>
        <v>0</v>
      </c>
      <c r="XM73">
        <f t="shared" si="2266"/>
        <v>0</v>
      </c>
      <c r="XN73">
        <f t="shared" si="2267"/>
        <v>0</v>
      </c>
      <c r="XO73">
        <f t="shared" si="2268"/>
        <v>0</v>
      </c>
      <c r="XP73">
        <f t="shared" si="2269"/>
        <v>0</v>
      </c>
      <c r="XQ73">
        <f t="shared" si="2270"/>
        <v>0</v>
      </c>
      <c r="XR73">
        <f t="shared" si="2271"/>
        <v>0</v>
      </c>
      <c r="XS73">
        <f t="shared" si="2272"/>
        <v>0</v>
      </c>
      <c r="XT73">
        <f t="shared" si="2273"/>
        <v>0</v>
      </c>
      <c r="XU73">
        <f t="shared" si="2274"/>
        <v>0</v>
      </c>
      <c r="XV73">
        <f t="shared" si="2275"/>
        <v>0</v>
      </c>
      <c r="XW73">
        <f t="shared" si="2276"/>
        <v>0</v>
      </c>
      <c r="XX73">
        <f t="shared" si="2277"/>
        <v>0</v>
      </c>
      <c r="XY73">
        <f t="shared" si="2278"/>
        <v>0</v>
      </c>
      <c r="XZ73">
        <f t="shared" si="2279"/>
        <v>0</v>
      </c>
      <c r="YA73">
        <f t="shared" si="2280"/>
        <v>0</v>
      </c>
      <c r="YB73">
        <f t="shared" si="2281"/>
        <v>0</v>
      </c>
      <c r="YC73">
        <f t="shared" si="2282"/>
        <v>0</v>
      </c>
      <c r="YD73">
        <f t="shared" si="2283"/>
        <v>0</v>
      </c>
      <c r="YE73">
        <f t="shared" si="2284"/>
        <v>0</v>
      </c>
      <c r="YF73">
        <f t="shared" si="2285"/>
        <v>0</v>
      </c>
      <c r="YG73">
        <f t="shared" si="2286"/>
        <v>0</v>
      </c>
      <c r="YH73">
        <f t="shared" si="2287"/>
        <v>0</v>
      </c>
      <c r="YI73">
        <f t="shared" si="2288"/>
        <v>0</v>
      </c>
      <c r="YJ73">
        <f t="shared" si="2289"/>
        <v>0</v>
      </c>
      <c r="YK73">
        <f t="shared" si="2290"/>
        <v>0</v>
      </c>
      <c r="YL73">
        <f t="shared" si="2291"/>
        <v>0</v>
      </c>
      <c r="YM73">
        <f t="shared" si="2292"/>
        <v>0</v>
      </c>
      <c r="YN73">
        <f t="shared" si="2293"/>
        <v>0</v>
      </c>
      <c r="YO73">
        <f t="shared" si="2294"/>
        <v>0</v>
      </c>
      <c r="YP73">
        <f t="shared" si="2295"/>
        <v>0</v>
      </c>
      <c r="YQ73">
        <f t="shared" si="2296"/>
        <v>0</v>
      </c>
      <c r="YR73">
        <f t="shared" si="2297"/>
        <v>0</v>
      </c>
      <c r="YS73">
        <f t="shared" si="2298"/>
        <v>0</v>
      </c>
      <c r="YT73">
        <f t="shared" si="2299"/>
        <v>0</v>
      </c>
      <c r="YU73">
        <f t="shared" si="2300"/>
        <v>0</v>
      </c>
      <c r="YV73">
        <f t="shared" si="2301"/>
        <v>0</v>
      </c>
      <c r="YW73">
        <f t="shared" si="2302"/>
        <v>0</v>
      </c>
      <c r="YX73">
        <f t="shared" si="2303"/>
        <v>0</v>
      </c>
      <c r="YY73">
        <f t="shared" si="2304"/>
        <v>0</v>
      </c>
      <c r="YZ73">
        <f t="shared" si="2305"/>
        <v>0</v>
      </c>
      <c r="ZA73">
        <f t="shared" si="2306"/>
        <v>0</v>
      </c>
      <c r="ZB73">
        <f t="shared" si="2307"/>
        <v>0</v>
      </c>
      <c r="ZC73">
        <f t="shared" si="2308"/>
        <v>0</v>
      </c>
      <c r="ZD73">
        <f t="shared" si="2309"/>
        <v>0</v>
      </c>
      <c r="ZE73">
        <f t="shared" si="2310"/>
        <v>0</v>
      </c>
      <c r="ZG73" s="4">
        <f t="shared" si="2311"/>
        <v>322</v>
      </c>
      <c r="ZH73" s="4">
        <f t="shared" si="2312"/>
        <v>120</v>
      </c>
      <c r="ZI73" s="4">
        <f t="shared" si="2313"/>
        <v>124</v>
      </c>
      <c r="ZJ73" s="4">
        <f t="shared" si="2314"/>
        <v>0</v>
      </c>
      <c r="ZL73" s="4">
        <f t="shared" si="2315"/>
        <v>566</v>
      </c>
      <c r="ZO73">
        <f t="shared" si="2316"/>
        <v>63</v>
      </c>
      <c r="ZP73">
        <f t="shared" si="2317"/>
        <v>69</v>
      </c>
      <c r="ZQ73">
        <f t="shared" si="2318"/>
        <v>49</v>
      </c>
      <c r="ZR73">
        <f t="shared" si="2319"/>
        <v>66</v>
      </c>
      <c r="ZS73">
        <f t="shared" si="2320"/>
        <v>58</v>
      </c>
      <c r="ZT73">
        <f t="shared" si="2321"/>
        <v>89</v>
      </c>
      <c r="ZU73">
        <f t="shared" si="2322"/>
        <v>62</v>
      </c>
      <c r="ZV73">
        <f t="shared" si="2323"/>
        <v>58</v>
      </c>
      <c r="ZW73">
        <f t="shared" si="2324"/>
        <v>52</v>
      </c>
      <c r="ZX73">
        <f t="shared" si="2325"/>
        <v>0</v>
      </c>
      <c r="ZY73">
        <f t="shared" si="2326"/>
        <v>0</v>
      </c>
      <c r="ZZ73">
        <f t="shared" si="2327"/>
        <v>0</v>
      </c>
      <c r="AAA73">
        <f t="shared" si="2328"/>
        <v>0</v>
      </c>
      <c r="AAB73">
        <f t="shared" si="2329"/>
        <v>0</v>
      </c>
      <c r="AAC73">
        <f t="shared" si="2330"/>
        <v>0</v>
      </c>
      <c r="AAD73">
        <f t="shared" si="2331"/>
        <v>0</v>
      </c>
      <c r="AAE73">
        <f t="shared" si="2332"/>
        <v>0</v>
      </c>
      <c r="AAF73">
        <f t="shared" si="2333"/>
        <v>0</v>
      </c>
      <c r="AAG73">
        <f t="shared" si="2334"/>
        <v>0</v>
      </c>
      <c r="AAH73">
        <f t="shared" si="2335"/>
        <v>0</v>
      </c>
      <c r="AAI73">
        <f t="shared" si="2336"/>
        <v>0</v>
      </c>
      <c r="AAJ73">
        <f t="shared" si="2337"/>
        <v>0</v>
      </c>
      <c r="AAK73">
        <f t="shared" si="2338"/>
        <v>0</v>
      </c>
      <c r="AAL73">
        <f t="shared" si="2339"/>
        <v>0</v>
      </c>
      <c r="AAM73">
        <f t="shared" si="2340"/>
        <v>0</v>
      </c>
      <c r="AAN73">
        <f t="shared" si="2341"/>
        <v>0</v>
      </c>
      <c r="AAO73">
        <f t="shared" si="2342"/>
        <v>0</v>
      </c>
      <c r="AAP73">
        <f t="shared" si="2343"/>
        <v>0</v>
      </c>
      <c r="AAQ73">
        <f t="shared" si="2344"/>
        <v>0</v>
      </c>
      <c r="AAR73">
        <f t="shared" si="2345"/>
        <v>0</v>
      </c>
      <c r="AAS73">
        <f t="shared" si="2346"/>
        <v>0</v>
      </c>
      <c r="AAT73">
        <f t="shared" si="2347"/>
        <v>0</v>
      </c>
      <c r="AAU73">
        <f t="shared" si="2348"/>
        <v>0</v>
      </c>
      <c r="AAV73">
        <f t="shared" si="2349"/>
        <v>0</v>
      </c>
      <c r="AAW73">
        <f t="shared" si="2350"/>
        <v>0</v>
      </c>
      <c r="AAX73">
        <f t="shared" si="2351"/>
        <v>0</v>
      </c>
      <c r="AAY73">
        <f t="shared" si="2352"/>
        <v>0</v>
      </c>
      <c r="AAZ73">
        <f t="shared" si="2353"/>
        <v>0</v>
      </c>
      <c r="ABA73">
        <f t="shared" si="2354"/>
        <v>0</v>
      </c>
      <c r="ABB73">
        <f t="shared" si="2355"/>
        <v>0</v>
      </c>
      <c r="ABC73">
        <f t="shared" si="2356"/>
        <v>0</v>
      </c>
      <c r="ABD73">
        <f t="shared" si="2357"/>
        <v>0</v>
      </c>
      <c r="ABE73">
        <f t="shared" si="2358"/>
        <v>0</v>
      </c>
      <c r="ABF73">
        <f t="shared" si="2359"/>
        <v>0</v>
      </c>
      <c r="ABG73">
        <f t="shared" si="2360"/>
        <v>0</v>
      </c>
      <c r="ABH73">
        <f t="shared" si="2361"/>
        <v>0</v>
      </c>
      <c r="ABI73">
        <f t="shared" si="2362"/>
        <v>0</v>
      </c>
      <c r="ABJ73">
        <f t="shared" si="2363"/>
        <v>0</v>
      </c>
      <c r="ABK73">
        <f t="shared" si="2364"/>
        <v>0</v>
      </c>
      <c r="ABL73">
        <f t="shared" si="2365"/>
        <v>0</v>
      </c>
      <c r="ABM73">
        <f t="shared" si="2366"/>
        <v>0</v>
      </c>
      <c r="ABN73">
        <f t="shared" si="2367"/>
        <v>0</v>
      </c>
      <c r="ABO73">
        <f t="shared" si="2368"/>
        <v>0</v>
      </c>
      <c r="ABP73">
        <f t="shared" si="2369"/>
        <v>0</v>
      </c>
      <c r="ABQ73">
        <f t="shared" si="2370"/>
        <v>0</v>
      </c>
      <c r="ABR73">
        <f t="shared" si="2371"/>
        <v>0</v>
      </c>
      <c r="ABS73">
        <f t="shared" si="2372"/>
        <v>0</v>
      </c>
      <c r="ABT73">
        <f t="shared" si="2373"/>
        <v>0</v>
      </c>
      <c r="ABU73">
        <f t="shared" si="2374"/>
        <v>0</v>
      </c>
      <c r="ABV73">
        <f t="shared" si="2375"/>
        <v>0</v>
      </c>
      <c r="ABW73">
        <f t="shared" si="2376"/>
        <v>0</v>
      </c>
      <c r="ABX73">
        <f t="shared" si="2377"/>
        <v>0</v>
      </c>
      <c r="ABY73">
        <f t="shared" si="2378"/>
        <v>0</v>
      </c>
      <c r="ABZ73">
        <f t="shared" si="2379"/>
        <v>0</v>
      </c>
      <c r="ACA73">
        <f t="shared" si="2380"/>
        <v>0</v>
      </c>
      <c r="ACB73">
        <f t="shared" si="2381"/>
        <v>0</v>
      </c>
      <c r="ACC73">
        <f t="shared" si="2382"/>
        <v>0</v>
      </c>
      <c r="ACD73">
        <f t="shared" si="2383"/>
        <v>0</v>
      </c>
      <c r="ACE73">
        <f t="shared" si="2384"/>
        <v>0</v>
      </c>
      <c r="ACF73">
        <f t="shared" si="2385"/>
        <v>0</v>
      </c>
      <c r="ACG73">
        <f t="shared" si="2386"/>
        <v>0</v>
      </c>
      <c r="ACH73">
        <f t="shared" si="2387"/>
        <v>0</v>
      </c>
      <c r="ACI73">
        <f t="shared" si="2388"/>
        <v>0</v>
      </c>
      <c r="ACJ73">
        <f t="shared" si="2389"/>
        <v>0</v>
      </c>
      <c r="ACK73">
        <f t="shared" si="2390"/>
        <v>0</v>
      </c>
      <c r="ACL73">
        <f t="shared" si="2391"/>
        <v>0</v>
      </c>
      <c r="ACM73">
        <f t="shared" si="2392"/>
        <v>0</v>
      </c>
      <c r="ACN73">
        <f t="shared" si="2393"/>
        <v>0</v>
      </c>
      <c r="ACO73">
        <f t="shared" si="2394"/>
        <v>0</v>
      </c>
      <c r="ACP73">
        <f t="shared" si="2395"/>
        <v>0</v>
      </c>
      <c r="ACQ73">
        <f t="shared" si="2396"/>
        <v>0</v>
      </c>
      <c r="ACR73">
        <f t="shared" si="2397"/>
        <v>0</v>
      </c>
      <c r="ACS73">
        <f t="shared" si="2398"/>
        <v>0</v>
      </c>
      <c r="ACT73">
        <f t="shared" si="2399"/>
        <v>0</v>
      </c>
      <c r="ACU73">
        <f t="shared" si="2400"/>
        <v>0</v>
      </c>
      <c r="ACW73" s="4">
        <f t="shared" si="2401"/>
        <v>306.60000000000002</v>
      </c>
      <c r="ACX73" s="4">
        <f t="shared" si="2402"/>
        <v>41.8</v>
      </c>
      <c r="ACY73" s="4">
        <f t="shared" si="2403"/>
        <v>36.5</v>
      </c>
      <c r="ACZ73" s="4">
        <f t="shared" si="2404"/>
        <v>0</v>
      </c>
      <c r="ADA73" s="88">
        <f t="shared" si="2405"/>
        <v>4.5716517802649843</v>
      </c>
      <c r="ADB73" s="4">
        <f t="shared" si="2406"/>
        <v>384.90000000000003</v>
      </c>
      <c r="ADC73" s="5">
        <f t="shared" si="2407"/>
        <v>7.8307087801807578</v>
      </c>
      <c r="ADD73" s="5">
        <f t="shared" si="2408"/>
        <v>4.2720018726587652</v>
      </c>
      <c r="ADE73">
        <f t="shared" si="2409"/>
        <v>50.3</v>
      </c>
      <c r="ADF73">
        <f t="shared" si="2410"/>
        <v>8.8000000000000007</v>
      </c>
      <c r="ADG73">
        <f t="shared" si="2411"/>
        <v>82.2</v>
      </c>
      <c r="ADH73">
        <f t="shared" si="2412"/>
        <v>36.5</v>
      </c>
      <c r="ADI73">
        <f t="shared" si="2413"/>
        <v>0</v>
      </c>
      <c r="ADJ73">
        <f t="shared" si="2414"/>
        <v>84.2</v>
      </c>
      <c r="ADK73">
        <f t="shared" si="2415"/>
        <v>0</v>
      </c>
      <c r="ADL73">
        <f t="shared" si="2416"/>
        <v>41.8</v>
      </c>
      <c r="ADM73">
        <f t="shared" si="2417"/>
        <v>81.099999999999994</v>
      </c>
      <c r="ADN73">
        <f t="shared" si="2418"/>
        <v>0</v>
      </c>
      <c r="ADO73">
        <f t="shared" si="2419"/>
        <v>0</v>
      </c>
      <c r="ADP73">
        <f t="shared" si="2420"/>
        <v>0</v>
      </c>
      <c r="ADQ73">
        <f t="shared" si="2421"/>
        <v>0</v>
      </c>
      <c r="ADR73">
        <f t="shared" si="2422"/>
        <v>0</v>
      </c>
      <c r="ADS73">
        <f t="shared" si="2423"/>
        <v>0</v>
      </c>
      <c r="ADT73">
        <f t="shared" si="2424"/>
        <v>0</v>
      </c>
      <c r="ADU73">
        <f t="shared" si="2425"/>
        <v>0</v>
      </c>
      <c r="ADV73">
        <f t="shared" si="2426"/>
        <v>0</v>
      </c>
      <c r="ADW73">
        <f t="shared" si="2427"/>
        <v>0</v>
      </c>
      <c r="ADX73">
        <f t="shared" si="2428"/>
        <v>0</v>
      </c>
      <c r="ADY73">
        <f t="shared" si="2429"/>
        <v>0</v>
      </c>
      <c r="ADZ73">
        <f t="shared" si="2430"/>
        <v>0</v>
      </c>
      <c r="AEA73">
        <f t="shared" si="2431"/>
        <v>0</v>
      </c>
      <c r="AEB73">
        <f t="shared" si="2432"/>
        <v>0</v>
      </c>
      <c r="AEC73">
        <f t="shared" si="2433"/>
        <v>0</v>
      </c>
      <c r="AED73">
        <f t="shared" si="2434"/>
        <v>0</v>
      </c>
      <c r="AEE73">
        <f t="shared" si="2435"/>
        <v>0</v>
      </c>
      <c r="AEF73">
        <f t="shared" si="2436"/>
        <v>0</v>
      </c>
      <c r="AEG73">
        <f t="shared" si="2437"/>
        <v>0</v>
      </c>
      <c r="AEH73">
        <f t="shared" si="2438"/>
        <v>0</v>
      </c>
      <c r="AEI73">
        <f t="shared" si="2439"/>
        <v>0</v>
      </c>
      <c r="AEJ73">
        <f t="shared" si="2440"/>
        <v>0</v>
      </c>
      <c r="AEK73">
        <f t="shared" si="2441"/>
        <v>0</v>
      </c>
      <c r="AEL73">
        <f t="shared" si="2442"/>
        <v>0</v>
      </c>
      <c r="AEM73">
        <f t="shared" si="2443"/>
        <v>0</v>
      </c>
      <c r="AEN73">
        <f t="shared" si="2444"/>
        <v>0</v>
      </c>
      <c r="AEO73">
        <f t="shared" si="2445"/>
        <v>0</v>
      </c>
      <c r="AEP73">
        <f t="shared" si="2446"/>
        <v>0</v>
      </c>
      <c r="AEQ73">
        <f t="shared" si="2447"/>
        <v>0</v>
      </c>
      <c r="AER73">
        <f t="shared" si="2448"/>
        <v>0</v>
      </c>
      <c r="AES73">
        <f t="shared" si="2449"/>
        <v>0</v>
      </c>
      <c r="AET73">
        <f t="shared" si="2450"/>
        <v>0</v>
      </c>
      <c r="AEU73">
        <f t="shared" si="2451"/>
        <v>0</v>
      </c>
      <c r="AEV73">
        <f t="shared" si="2452"/>
        <v>0</v>
      </c>
      <c r="AEW73">
        <f t="shared" si="2453"/>
        <v>0</v>
      </c>
      <c r="AEX73">
        <f t="shared" si="2454"/>
        <v>0</v>
      </c>
      <c r="AEY73">
        <f t="shared" si="2455"/>
        <v>0</v>
      </c>
      <c r="AEZ73">
        <f t="shared" si="2456"/>
        <v>0</v>
      </c>
      <c r="AFA73">
        <f t="shared" si="2457"/>
        <v>0</v>
      </c>
      <c r="AFB73">
        <f t="shared" si="2458"/>
        <v>0</v>
      </c>
      <c r="AFC73">
        <f t="shared" si="2459"/>
        <v>0</v>
      </c>
      <c r="AFD73">
        <f t="shared" si="2460"/>
        <v>0</v>
      </c>
      <c r="AFE73">
        <f t="shared" si="2461"/>
        <v>0</v>
      </c>
      <c r="AFF73">
        <f t="shared" si="2462"/>
        <v>0</v>
      </c>
      <c r="AFG73">
        <f t="shared" si="2463"/>
        <v>0</v>
      </c>
      <c r="AFH73">
        <f t="shared" si="2464"/>
        <v>0</v>
      </c>
      <c r="AFI73">
        <f t="shared" si="2465"/>
        <v>0</v>
      </c>
      <c r="AFJ73">
        <f t="shared" si="2466"/>
        <v>0</v>
      </c>
      <c r="AFK73">
        <f t="shared" si="2467"/>
        <v>0</v>
      </c>
      <c r="AFL73">
        <f t="shared" si="2468"/>
        <v>0</v>
      </c>
      <c r="AFM73">
        <f t="shared" si="2469"/>
        <v>0</v>
      </c>
      <c r="AFN73">
        <f t="shared" si="2470"/>
        <v>0</v>
      </c>
      <c r="AFO73">
        <f t="shared" si="2471"/>
        <v>0</v>
      </c>
      <c r="AFP73">
        <f t="shared" si="2472"/>
        <v>0</v>
      </c>
      <c r="AFQ73">
        <f t="shared" si="2473"/>
        <v>0</v>
      </c>
      <c r="AFR73">
        <f t="shared" si="2474"/>
        <v>0</v>
      </c>
      <c r="AFS73">
        <f t="shared" si="2475"/>
        <v>0</v>
      </c>
      <c r="AFT73">
        <f t="shared" si="2476"/>
        <v>0</v>
      </c>
      <c r="AFU73">
        <f t="shared" si="2477"/>
        <v>0</v>
      </c>
      <c r="AFV73">
        <f t="shared" si="2478"/>
        <v>0</v>
      </c>
      <c r="AFW73">
        <f t="shared" si="2479"/>
        <v>0</v>
      </c>
      <c r="AFX73">
        <f t="shared" si="2480"/>
        <v>0</v>
      </c>
      <c r="AFY73">
        <f t="shared" si="2481"/>
        <v>0</v>
      </c>
      <c r="AFZ73">
        <f t="shared" si="2482"/>
        <v>0</v>
      </c>
      <c r="AGA73">
        <f t="shared" si="2483"/>
        <v>0</v>
      </c>
      <c r="AGB73">
        <f t="shared" si="2484"/>
        <v>0</v>
      </c>
      <c r="AGC73">
        <f t="shared" si="2485"/>
        <v>0</v>
      </c>
      <c r="AGD73">
        <f t="shared" si="2486"/>
        <v>0</v>
      </c>
      <c r="AGE73">
        <f t="shared" si="2487"/>
        <v>0</v>
      </c>
      <c r="AGF73">
        <f t="shared" si="2488"/>
        <v>0</v>
      </c>
      <c r="AGG73">
        <f t="shared" si="2489"/>
        <v>0</v>
      </c>
      <c r="AGH73">
        <f t="shared" si="2490"/>
        <v>0</v>
      </c>
      <c r="AGI73">
        <f t="shared" si="2491"/>
        <v>0</v>
      </c>
      <c r="AGJ73">
        <f t="shared" si="2492"/>
        <v>0</v>
      </c>
      <c r="AGK73">
        <f t="shared" si="2493"/>
        <v>0</v>
      </c>
      <c r="AGM73" s="88">
        <f t="shared" si="2494"/>
        <v>52</v>
      </c>
      <c r="AGN73" s="88">
        <v>52</v>
      </c>
      <c r="AGO73">
        <v>2</v>
      </c>
      <c r="AGP73">
        <f t="shared" si="2495"/>
        <v>2</v>
      </c>
      <c r="AGQ73">
        <f t="shared" si="2496"/>
        <v>2</v>
      </c>
      <c r="AGR73">
        <f t="shared" si="2497"/>
        <v>2</v>
      </c>
      <c r="AGS73">
        <f t="shared" si="2498"/>
        <v>3</v>
      </c>
      <c r="AGT73">
        <f t="shared" si="2499"/>
        <v>1</v>
      </c>
      <c r="AGU73">
        <f t="shared" si="2500"/>
        <v>2</v>
      </c>
      <c r="AGV73">
        <f t="shared" si="2501"/>
        <v>3</v>
      </c>
      <c r="AGW73">
        <f t="shared" si="2502"/>
        <v>1</v>
      </c>
      <c r="AGX73">
        <f t="shared" si="2503"/>
        <v>2</v>
      </c>
      <c r="AGY73">
        <f t="shared" si="2504"/>
        <v>0</v>
      </c>
      <c r="AGZ73">
        <f t="shared" si="2505"/>
        <v>0</v>
      </c>
      <c r="AHA73">
        <f t="shared" si="2506"/>
        <v>0</v>
      </c>
      <c r="AHB73">
        <f t="shared" si="2507"/>
        <v>0</v>
      </c>
      <c r="AHC73">
        <f t="shared" si="2508"/>
        <v>0</v>
      </c>
      <c r="AHD73">
        <f t="shared" si="2509"/>
        <v>0</v>
      </c>
      <c r="AHE73">
        <f t="shared" si="2510"/>
        <v>0</v>
      </c>
      <c r="AHF73">
        <f t="shared" si="2511"/>
        <v>0</v>
      </c>
      <c r="AHG73">
        <f t="shared" si="2512"/>
        <v>0</v>
      </c>
      <c r="AHH73">
        <f t="shared" si="2513"/>
        <v>0</v>
      </c>
      <c r="AHI73">
        <f t="shared" si="2514"/>
        <v>0</v>
      </c>
      <c r="AHJ73">
        <f t="shared" si="2515"/>
        <v>0</v>
      </c>
      <c r="AHK73">
        <f t="shared" si="2516"/>
        <v>0</v>
      </c>
      <c r="AHL73">
        <f t="shared" si="2517"/>
        <v>0</v>
      </c>
      <c r="AHM73">
        <f t="shared" si="2518"/>
        <v>0</v>
      </c>
      <c r="AHN73">
        <f t="shared" si="2519"/>
        <v>0</v>
      </c>
      <c r="AHO73">
        <f t="shared" si="2520"/>
        <v>0</v>
      </c>
      <c r="AHP73">
        <f t="shared" si="2521"/>
        <v>0</v>
      </c>
      <c r="AHQ73">
        <f t="shared" si="2522"/>
        <v>0</v>
      </c>
      <c r="AHR73">
        <f t="shared" si="2523"/>
        <v>0</v>
      </c>
      <c r="AHS73">
        <f t="shared" si="2524"/>
        <v>0</v>
      </c>
      <c r="AHT73">
        <f t="shared" si="2525"/>
        <v>0</v>
      </c>
      <c r="AHU73">
        <f t="shared" si="2526"/>
        <v>0</v>
      </c>
      <c r="AHV73">
        <f t="shared" si="2527"/>
        <v>0</v>
      </c>
      <c r="AHW73">
        <f t="shared" si="2528"/>
        <v>0</v>
      </c>
      <c r="AHX73">
        <f t="shared" si="2529"/>
        <v>0</v>
      </c>
      <c r="AHY73">
        <f t="shared" si="2530"/>
        <v>0</v>
      </c>
      <c r="AHZ73">
        <f t="shared" si="2531"/>
        <v>0</v>
      </c>
      <c r="AIA73">
        <f t="shared" si="2532"/>
        <v>0</v>
      </c>
      <c r="AIB73">
        <f t="shared" si="2533"/>
        <v>0</v>
      </c>
      <c r="AIC73">
        <f t="shared" si="2534"/>
        <v>0</v>
      </c>
      <c r="AID73">
        <f t="shared" si="2535"/>
        <v>0</v>
      </c>
      <c r="AIE73">
        <f t="shared" si="2536"/>
        <v>0</v>
      </c>
      <c r="AIF73">
        <f t="shared" si="2537"/>
        <v>0</v>
      </c>
      <c r="AIG73">
        <f t="shared" si="2538"/>
        <v>0</v>
      </c>
      <c r="AIH73">
        <f t="shared" si="2539"/>
        <v>0</v>
      </c>
      <c r="AII73">
        <f t="shared" si="2540"/>
        <v>0</v>
      </c>
      <c r="AIJ73">
        <f t="shared" si="2541"/>
        <v>0</v>
      </c>
      <c r="AIK73">
        <f t="shared" si="2542"/>
        <v>0</v>
      </c>
      <c r="AIL73">
        <f t="shared" si="2543"/>
        <v>0</v>
      </c>
      <c r="AIM73">
        <f t="shared" si="2544"/>
        <v>0</v>
      </c>
      <c r="AIN73">
        <f t="shared" si="2545"/>
        <v>0</v>
      </c>
      <c r="AIO73">
        <f t="shared" si="2546"/>
        <v>0</v>
      </c>
      <c r="AIP73">
        <f t="shared" si="2547"/>
        <v>0</v>
      </c>
      <c r="AIQ73">
        <f t="shared" si="2548"/>
        <v>0</v>
      </c>
      <c r="AIR73">
        <f t="shared" si="2549"/>
        <v>0</v>
      </c>
      <c r="AIS73">
        <f t="shared" si="2550"/>
        <v>0</v>
      </c>
      <c r="AIT73">
        <f t="shared" si="2551"/>
        <v>0</v>
      </c>
      <c r="AIU73">
        <f t="shared" si="2552"/>
        <v>0</v>
      </c>
      <c r="AIV73">
        <f t="shared" si="2553"/>
        <v>0</v>
      </c>
      <c r="AIW73">
        <f t="shared" si="2554"/>
        <v>0</v>
      </c>
      <c r="AIX73">
        <f t="shared" si="2555"/>
        <v>0</v>
      </c>
      <c r="AIY73">
        <f t="shared" si="2556"/>
        <v>0</v>
      </c>
      <c r="AIZ73">
        <f t="shared" si="2557"/>
        <v>0</v>
      </c>
      <c r="AJA73">
        <f t="shared" si="2558"/>
        <v>0</v>
      </c>
      <c r="AJB73">
        <f t="shared" si="2559"/>
        <v>0</v>
      </c>
      <c r="AJC73">
        <f t="shared" si="2560"/>
        <v>0</v>
      </c>
      <c r="AJD73">
        <f t="shared" si="2561"/>
        <v>0</v>
      </c>
      <c r="AJE73">
        <f t="shared" si="2562"/>
        <v>0</v>
      </c>
      <c r="AJF73">
        <f t="shared" si="2563"/>
        <v>0</v>
      </c>
      <c r="AJG73">
        <f t="shared" si="2564"/>
        <v>0</v>
      </c>
      <c r="AJH73">
        <f t="shared" si="2565"/>
        <v>0</v>
      </c>
      <c r="AJI73">
        <f t="shared" si="2566"/>
        <v>0</v>
      </c>
      <c r="AJJ73">
        <f t="shared" si="2567"/>
        <v>0</v>
      </c>
      <c r="AJK73">
        <f t="shared" si="2568"/>
        <v>0</v>
      </c>
      <c r="AJL73">
        <f t="shared" si="2569"/>
        <v>0</v>
      </c>
      <c r="AJM73">
        <f t="shared" si="2570"/>
        <v>0</v>
      </c>
      <c r="AJN73">
        <f t="shared" si="2571"/>
        <v>0</v>
      </c>
      <c r="AJO73">
        <f t="shared" si="2572"/>
        <v>0</v>
      </c>
      <c r="AJP73">
        <f t="shared" si="2573"/>
        <v>0</v>
      </c>
      <c r="AJQ73">
        <f t="shared" si="2574"/>
        <v>0</v>
      </c>
      <c r="AJR73">
        <f t="shared" si="2575"/>
        <v>0</v>
      </c>
      <c r="AJS73">
        <f t="shared" si="2576"/>
        <v>0</v>
      </c>
      <c r="AJT73">
        <f t="shared" si="2577"/>
        <v>0</v>
      </c>
      <c r="AJU73">
        <f t="shared" si="2578"/>
        <v>0</v>
      </c>
      <c r="AJV73">
        <f t="shared" si="2579"/>
        <v>0</v>
      </c>
      <c r="AJX73">
        <v>38</v>
      </c>
      <c r="AJY73">
        <v>1</v>
      </c>
      <c r="AJZ73">
        <v>1</v>
      </c>
      <c r="AKA73">
        <f t="shared" si="2580"/>
        <v>2</v>
      </c>
      <c r="AKB73">
        <f t="shared" si="2581"/>
        <v>2</v>
      </c>
      <c r="AKC73">
        <f t="shared" si="2582"/>
        <v>2</v>
      </c>
      <c r="AKD73">
        <f t="shared" si="2583"/>
        <v>2</v>
      </c>
      <c r="AKE73">
        <f t="shared" si="2584"/>
        <v>2</v>
      </c>
      <c r="AKF73">
        <f t="shared" si="2585"/>
        <v>2</v>
      </c>
      <c r="AKG73">
        <f t="shared" si="2586"/>
        <v>0</v>
      </c>
      <c r="AKH73">
        <f t="shared" si="2587"/>
        <v>0</v>
      </c>
      <c r="AKI73">
        <f t="shared" si="2588"/>
        <v>0</v>
      </c>
      <c r="AKJ73">
        <f t="shared" si="2589"/>
        <v>0</v>
      </c>
      <c r="AKK73">
        <f t="shared" si="2590"/>
        <v>0</v>
      </c>
      <c r="AKL73">
        <f t="shared" si="2591"/>
        <v>0</v>
      </c>
      <c r="AKM73">
        <f t="shared" si="2592"/>
        <v>0</v>
      </c>
      <c r="AKN73">
        <f t="shared" si="2593"/>
        <v>0</v>
      </c>
      <c r="AKO73">
        <f t="shared" si="2594"/>
        <v>0</v>
      </c>
      <c r="AKP73">
        <f t="shared" si="2595"/>
        <v>0</v>
      </c>
      <c r="AKQ73">
        <f t="shared" si="2596"/>
        <v>0</v>
      </c>
      <c r="AKR73">
        <f t="shared" si="2597"/>
        <v>0</v>
      </c>
      <c r="AKS73">
        <f t="shared" si="2598"/>
        <v>0</v>
      </c>
      <c r="AKT73">
        <f t="shared" si="2599"/>
        <v>0</v>
      </c>
      <c r="AKU73">
        <f t="shared" si="2600"/>
        <v>0</v>
      </c>
      <c r="AKV73">
        <f t="shared" si="2601"/>
        <v>0</v>
      </c>
      <c r="AKW73">
        <f t="shared" si="2602"/>
        <v>0</v>
      </c>
      <c r="AKX73">
        <f t="shared" si="2603"/>
        <v>0</v>
      </c>
      <c r="AKY73">
        <f t="shared" si="2604"/>
        <v>0</v>
      </c>
      <c r="AKZ73">
        <f t="shared" si="2605"/>
        <v>0</v>
      </c>
      <c r="ALA73">
        <f t="shared" si="2606"/>
        <v>0</v>
      </c>
      <c r="ALB73">
        <f t="shared" si="2607"/>
        <v>0</v>
      </c>
      <c r="ALC73">
        <f t="shared" si="2608"/>
        <v>0</v>
      </c>
      <c r="ALD73">
        <f t="shared" si="2609"/>
        <v>0</v>
      </c>
      <c r="ALE73">
        <f t="shared" si="2610"/>
        <v>0</v>
      </c>
      <c r="ALF73">
        <f t="shared" si="2611"/>
        <v>0</v>
      </c>
      <c r="ALG73">
        <f t="shared" si="2612"/>
        <v>0</v>
      </c>
      <c r="ALH73">
        <f t="shared" si="2613"/>
        <v>0</v>
      </c>
      <c r="ALI73">
        <f t="shared" si="2614"/>
        <v>0</v>
      </c>
      <c r="ALJ73">
        <f t="shared" si="2615"/>
        <v>0</v>
      </c>
      <c r="ALK73">
        <f t="shared" si="2616"/>
        <v>0</v>
      </c>
      <c r="ALL73">
        <f t="shared" si="2617"/>
        <v>0</v>
      </c>
      <c r="ALM73">
        <f t="shared" si="2618"/>
        <v>0</v>
      </c>
      <c r="ALN73">
        <f t="shared" si="2619"/>
        <v>0</v>
      </c>
      <c r="ALO73">
        <f t="shared" si="2620"/>
        <v>0</v>
      </c>
      <c r="ALP73">
        <f t="shared" si="2621"/>
        <v>0</v>
      </c>
      <c r="ALQ73">
        <f t="shared" si="2622"/>
        <v>0</v>
      </c>
      <c r="ALR73">
        <f t="shared" si="2623"/>
        <v>0</v>
      </c>
      <c r="ALS73">
        <f t="shared" si="2624"/>
        <v>0</v>
      </c>
      <c r="ALT73">
        <f t="shared" si="2625"/>
        <v>0</v>
      </c>
      <c r="ALU73">
        <f t="shared" si="2626"/>
        <v>0</v>
      </c>
      <c r="ALV73">
        <f t="shared" si="2627"/>
        <v>0</v>
      </c>
      <c r="ALW73">
        <f t="shared" si="2628"/>
        <v>0</v>
      </c>
      <c r="ALX73">
        <f t="shared" si="2629"/>
        <v>0</v>
      </c>
      <c r="ALY73">
        <f t="shared" si="2630"/>
        <v>0</v>
      </c>
      <c r="ALZ73">
        <f t="shared" si="2631"/>
        <v>0</v>
      </c>
      <c r="AMA73">
        <f t="shared" si="2632"/>
        <v>0</v>
      </c>
      <c r="AMB73">
        <f t="shared" si="2633"/>
        <v>0</v>
      </c>
      <c r="AMC73">
        <f t="shared" si="2634"/>
        <v>0</v>
      </c>
      <c r="AMD73">
        <f t="shared" si="2635"/>
        <v>0</v>
      </c>
      <c r="AME73">
        <f t="shared" si="2636"/>
        <v>0</v>
      </c>
      <c r="AMF73">
        <f t="shared" si="2637"/>
        <v>0</v>
      </c>
      <c r="AMG73">
        <f t="shared" si="2638"/>
        <v>0</v>
      </c>
      <c r="AMH73">
        <f t="shared" si="2639"/>
        <v>0</v>
      </c>
      <c r="AMI73">
        <f t="shared" si="2640"/>
        <v>0</v>
      </c>
      <c r="AMJ73">
        <f t="shared" si="2641"/>
        <v>0</v>
      </c>
      <c r="AMK73">
        <f t="shared" si="2642"/>
        <v>0</v>
      </c>
      <c r="AML73">
        <f t="shared" si="2643"/>
        <v>0</v>
      </c>
      <c r="AMM73">
        <f t="shared" si="2644"/>
        <v>0</v>
      </c>
      <c r="AMN73">
        <f t="shared" si="2645"/>
        <v>0</v>
      </c>
      <c r="AMO73">
        <f t="shared" si="2646"/>
        <v>0</v>
      </c>
      <c r="AMP73">
        <f t="shared" si="2647"/>
        <v>0</v>
      </c>
      <c r="AMQ73">
        <f t="shared" si="2648"/>
        <v>0</v>
      </c>
      <c r="AMR73">
        <f t="shared" si="2649"/>
        <v>0</v>
      </c>
      <c r="AMS73">
        <f t="shared" si="2650"/>
        <v>0</v>
      </c>
      <c r="AMT73">
        <f t="shared" si="2651"/>
        <v>0</v>
      </c>
      <c r="AMU73">
        <f t="shared" si="2652"/>
        <v>0</v>
      </c>
      <c r="AMV73">
        <f t="shared" si="2653"/>
        <v>0</v>
      </c>
      <c r="AMW73">
        <f t="shared" si="2654"/>
        <v>0</v>
      </c>
      <c r="AMX73">
        <f t="shared" si="2655"/>
        <v>0</v>
      </c>
      <c r="AMY73">
        <f t="shared" si="2656"/>
        <v>0</v>
      </c>
      <c r="AMZ73">
        <f t="shared" si="2657"/>
        <v>0</v>
      </c>
      <c r="ANA73">
        <f t="shared" si="2658"/>
        <v>0</v>
      </c>
      <c r="ANB73">
        <f t="shared" si="2659"/>
        <v>0</v>
      </c>
      <c r="ANC73">
        <f t="shared" si="2660"/>
        <v>0</v>
      </c>
      <c r="AND73">
        <f t="shared" si="2661"/>
        <v>0</v>
      </c>
      <c r="ANR73" s="4">
        <v>1754</v>
      </c>
      <c r="ANS73" s="4">
        <f t="shared" si="2662"/>
        <v>1754</v>
      </c>
      <c r="ANU73" s="4">
        <v>1736</v>
      </c>
      <c r="ANV73" t="str">
        <f t="shared" si="2663"/>
        <v>1751</v>
      </c>
      <c r="ANW73" t="str">
        <f t="shared" si="2664"/>
        <v>1738</v>
      </c>
      <c r="ANX73" t="str">
        <f t="shared" si="2665"/>
        <v>1764</v>
      </c>
      <c r="ANY73" t="str">
        <f t="shared" si="2666"/>
        <v>1758</v>
      </c>
      <c r="ANZ73" t="str">
        <f t="shared" si="2667"/>
        <v>1719</v>
      </c>
      <c r="AOA73" t="str">
        <f t="shared" si="2668"/>
        <v>1740</v>
      </c>
      <c r="AOB73" t="str">
        <f t="shared" si="2669"/>
        <v>1725</v>
      </c>
      <c r="AOC73" t="str">
        <f t="shared" si="2670"/>
        <v>1739</v>
      </c>
      <c r="AOD73" t="str">
        <f t="shared" si="2671"/>
        <v>1754</v>
      </c>
      <c r="AOE73" t="str">
        <f t="shared" si="2672"/>
        <v>1754</v>
      </c>
      <c r="AOF73" t="str">
        <f t="shared" si="2673"/>
        <v>1754</v>
      </c>
      <c r="AOG73" t="str">
        <f t="shared" si="2674"/>
        <v>1754</v>
      </c>
      <c r="AOH73" t="str">
        <f t="shared" si="2675"/>
        <v>1754</v>
      </c>
      <c r="AOI73" t="str">
        <f t="shared" si="2676"/>
        <v>1754</v>
      </c>
      <c r="AOJ73" t="str">
        <f t="shared" si="2677"/>
        <v>1754</v>
      </c>
      <c r="AOK73" t="str">
        <f t="shared" si="2678"/>
        <v>1754</v>
      </c>
      <c r="AOL73" t="str">
        <f t="shared" si="2679"/>
        <v>1754</v>
      </c>
      <c r="AOM73" t="str">
        <f t="shared" si="2680"/>
        <v>1754</v>
      </c>
      <c r="AON73" t="str">
        <f t="shared" si="2681"/>
        <v>1754</v>
      </c>
      <c r="AOO73" t="str">
        <f t="shared" si="2682"/>
        <v>1754</v>
      </c>
      <c r="AOP73" t="str">
        <f t="shared" si="2683"/>
        <v>1754</v>
      </c>
      <c r="AOQ73" t="str">
        <f t="shared" si="2684"/>
        <v>1754</v>
      </c>
      <c r="AOR73" t="str">
        <f t="shared" si="2685"/>
        <v>1754</v>
      </c>
      <c r="AOS73" t="str">
        <f t="shared" si="2686"/>
        <v>1754</v>
      </c>
      <c r="AOT73" t="str">
        <f t="shared" si="2687"/>
        <v>1754</v>
      </c>
      <c r="AOU73" t="str">
        <f t="shared" si="2688"/>
        <v>1754</v>
      </c>
      <c r="AOV73" t="str">
        <f t="shared" si="2689"/>
        <v>1754</v>
      </c>
      <c r="AOW73" t="str">
        <f t="shared" si="2690"/>
        <v>1754</v>
      </c>
      <c r="AOX73" t="str">
        <f t="shared" si="2691"/>
        <v>1754</v>
      </c>
      <c r="AOY73" t="str">
        <f t="shared" si="2692"/>
        <v>1754</v>
      </c>
      <c r="AOZ73" t="str">
        <f t="shared" si="2693"/>
        <v>1754</v>
      </c>
      <c r="APA73" t="str">
        <f t="shared" si="2694"/>
        <v>1754</v>
      </c>
      <c r="APB73" t="str">
        <f t="shared" si="2695"/>
        <v>1754</v>
      </c>
      <c r="APC73" t="str">
        <f t="shared" si="2696"/>
        <v>1754</v>
      </c>
      <c r="APD73" t="str">
        <f t="shared" si="2697"/>
        <v>1754</v>
      </c>
      <c r="APE73" t="str">
        <f t="shared" si="2698"/>
        <v>1754</v>
      </c>
      <c r="APF73" t="str">
        <f t="shared" si="2699"/>
        <v>1754</v>
      </c>
      <c r="APG73" t="str">
        <f t="shared" si="2700"/>
        <v>1754</v>
      </c>
      <c r="APH73" t="str">
        <f t="shared" si="2701"/>
        <v>1754</v>
      </c>
      <c r="API73" t="str">
        <f t="shared" si="2702"/>
        <v>1754</v>
      </c>
      <c r="APJ73" t="str">
        <f t="shared" si="2703"/>
        <v>1754</v>
      </c>
      <c r="APK73" t="str">
        <f t="shared" si="2704"/>
        <v>1754</v>
      </c>
      <c r="APL73" t="str">
        <f t="shared" si="2705"/>
        <v>1754</v>
      </c>
      <c r="APM73" t="str">
        <f t="shared" si="2706"/>
        <v>1754</v>
      </c>
      <c r="APN73" t="str">
        <f t="shared" si="2707"/>
        <v>1754</v>
      </c>
      <c r="APO73" t="str">
        <f t="shared" si="2708"/>
        <v>1754</v>
      </c>
      <c r="APP73" t="str">
        <f t="shared" si="2709"/>
        <v>1754</v>
      </c>
      <c r="APQ73" t="str">
        <f t="shared" si="2710"/>
        <v>1754</v>
      </c>
      <c r="APR73" t="str">
        <f t="shared" si="2711"/>
        <v>1754</v>
      </c>
      <c r="APS73" t="str">
        <f t="shared" si="2712"/>
        <v>1754</v>
      </c>
      <c r="APT73" t="str">
        <f t="shared" si="2713"/>
        <v>1754</v>
      </c>
      <c r="APU73" t="str">
        <f t="shared" si="2714"/>
        <v>1754</v>
      </c>
      <c r="APV73" t="str">
        <f t="shared" si="2715"/>
        <v>1754</v>
      </c>
      <c r="APW73" t="str">
        <f t="shared" si="2716"/>
        <v>1754</v>
      </c>
      <c r="APX73" t="str">
        <f t="shared" si="2717"/>
        <v>1754</v>
      </c>
      <c r="APY73" t="str">
        <f t="shared" si="2718"/>
        <v>1754</v>
      </c>
      <c r="APZ73" t="str">
        <f t="shared" si="2719"/>
        <v>1754</v>
      </c>
      <c r="AQA73" t="str">
        <f t="shared" si="2720"/>
        <v>1754</v>
      </c>
      <c r="AQB73" t="str">
        <f t="shared" si="2721"/>
        <v>1754</v>
      </c>
      <c r="AQC73" t="str">
        <f t="shared" si="2722"/>
        <v>1754</v>
      </c>
      <c r="AQD73" t="str">
        <f t="shared" si="2723"/>
        <v>1754</v>
      </c>
      <c r="AQE73" t="str">
        <f t="shared" si="2724"/>
        <v>1754</v>
      </c>
      <c r="AQF73" t="str">
        <f t="shared" si="2725"/>
        <v>1754</v>
      </c>
      <c r="AQG73" t="str">
        <f t="shared" si="2726"/>
        <v>1754</v>
      </c>
      <c r="AQH73" t="str">
        <f t="shared" si="2727"/>
        <v>1754</v>
      </c>
      <c r="AQI73" t="str">
        <f t="shared" si="2728"/>
        <v>1754</v>
      </c>
      <c r="AQJ73" t="str">
        <f t="shared" si="2729"/>
        <v>1754</v>
      </c>
      <c r="AQK73" t="str">
        <f t="shared" si="2730"/>
        <v>1754</v>
      </c>
      <c r="AQL73" t="str">
        <f t="shared" si="2731"/>
        <v>1754</v>
      </c>
      <c r="AQM73" t="str">
        <f t="shared" si="2732"/>
        <v>1754</v>
      </c>
      <c r="AQN73" t="str">
        <f t="shared" si="2733"/>
        <v>1754</v>
      </c>
      <c r="AQO73" t="str">
        <f t="shared" si="2734"/>
        <v>1754</v>
      </c>
      <c r="AQP73" t="str">
        <f t="shared" si="2735"/>
        <v>1754</v>
      </c>
      <c r="AQQ73" t="str">
        <f t="shared" si="2736"/>
        <v>1754</v>
      </c>
      <c r="AQR73" t="str">
        <f t="shared" si="2737"/>
        <v>1754</v>
      </c>
      <c r="AQS73" t="str">
        <f t="shared" si="2738"/>
        <v>1754</v>
      </c>
      <c r="AQT73" t="str">
        <f t="shared" si="2739"/>
        <v>1754</v>
      </c>
      <c r="AQU73" t="str">
        <f t="shared" si="2740"/>
        <v>1754</v>
      </c>
      <c r="AQV73" t="str">
        <f t="shared" si="2741"/>
        <v>1754</v>
      </c>
      <c r="AQW73" t="str">
        <f t="shared" si="2742"/>
        <v>1754</v>
      </c>
      <c r="AQX73" t="str">
        <f t="shared" si="2743"/>
        <v>1754</v>
      </c>
      <c r="AQY73" t="str">
        <f t="shared" si="2744"/>
        <v>1754</v>
      </c>
      <c r="AQZ73" t="str">
        <f t="shared" si="2745"/>
        <v>1754</v>
      </c>
      <c r="ARA73" t="str">
        <f t="shared" si="2746"/>
        <v>1754</v>
      </c>
      <c r="ARB73" t="str">
        <f t="shared" si="2747"/>
        <v>1754</v>
      </c>
      <c r="ARC73">
        <v>1736</v>
      </c>
      <c r="ARH73" s="5"/>
    </row>
    <row r="74" spans="1:1152" x14ac:dyDescent="0.2">
      <c r="A74">
        <v>134</v>
      </c>
      <c r="B74" s="229" t="s">
        <v>381</v>
      </c>
      <c r="C74" s="20">
        <f>VLOOKUP(A74, Rankings!$A$2:$AN$161, 40, FALSE)</f>
        <v>72</v>
      </c>
      <c r="D74" s="229" t="s">
        <v>405</v>
      </c>
      <c r="F74" s="4">
        <v>12</v>
      </c>
      <c r="G74" s="4">
        <v>7</v>
      </c>
      <c r="I74" s="5">
        <f t="shared" si="1832"/>
        <v>10</v>
      </c>
      <c r="L74" t="s">
        <v>1885</v>
      </c>
      <c r="M74" t="s">
        <v>2243</v>
      </c>
      <c r="N74" t="s">
        <v>2375</v>
      </c>
      <c r="O74" t="s">
        <v>2743</v>
      </c>
      <c r="P74" t="s">
        <v>2943</v>
      </c>
      <c r="Q74" t="s">
        <v>3015</v>
      </c>
      <c r="R74" t="s">
        <v>3422</v>
      </c>
      <c r="S74" t="s">
        <v>3647</v>
      </c>
      <c r="T74" t="s">
        <v>3727</v>
      </c>
      <c r="U74" t="s">
        <v>4043</v>
      </c>
      <c r="V74" t="s">
        <v>10</v>
      </c>
      <c r="W74" t="str">
        <f>Rankings!D73</f>
        <v>-</v>
      </c>
      <c r="X74" t="s">
        <v>10</v>
      </c>
      <c r="Y74" t="s">
        <v>10</v>
      </c>
      <c r="Z74" t="s">
        <v>10</v>
      </c>
      <c r="AA74" t="s">
        <v>10</v>
      </c>
      <c r="AB74" t="s">
        <v>10</v>
      </c>
      <c r="AC74" t="s">
        <v>10</v>
      </c>
      <c r="AD74" t="s">
        <v>10</v>
      </c>
      <c r="AE74" t="s">
        <v>10</v>
      </c>
      <c r="AF74" t="s">
        <v>10</v>
      </c>
      <c r="AG74" t="s">
        <v>10</v>
      </c>
      <c r="AH74" t="s">
        <v>10</v>
      </c>
      <c r="AI74" t="s">
        <v>10</v>
      </c>
      <c r="AJ74" t="s">
        <v>10</v>
      </c>
      <c r="AK74" t="s">
        <v>10</v>
      </c>
      <c r="AL74" t="s">
        <v>10</v>
      </c>
      <c r="AM74" t="s">
        <v>10</v>
      </c>
      <c r="AN74" t="s">
        <v>10</v>
      </c>
      <c r="AO74" t="s">
        <v>10</v>
      </c>
      <c r="AP74" t="s">
        <v>10</v>
      </c>
      <c r="AQ74" t="s">
        <v>10</v>
      </c>
      <c r="AR74" t="s">
        <v>10</v>
      </c>
      <c r="AS74" t="s">
        <v>10</v>
      </c>
      <c r="AT74" t="s">
        <v>10</v>
      </c>
      <c r="AU74" t="s">
        <v>10</v>
      </c>
      <c r="AV74" t="s">
        <v>10</v>
      </c>
      <c r="AW74" t="s">
        <v>10</v>
      </c>
      <c r="AX74" t="s">
        <v>10</v>
      </c>
      <c r="AY74" t="s">
        <v>10</v>
      </c>
      <c r="AZ74" t="s">
        <v>10</v>
      </c>
      <c r="BA74" t="s">
        <v>10</v>
      </c>
      <c r="BB74" t="s">
        <v>10</v>
      </c>
      <c r="BC74" t="s">
        <v>10</v>
      </c>
      <c r="BD74" t="s">
        <v>10</v>
      </c>
      <c r="BE74" t="s">
        <v>10</v>
      </c>
      <c r="BF74" t="s">
        <v>10</v>
      </c>
      <c r="BG74" t="s">
        <v>10</v>
      </c>
      <c r="BH74" t="s">
        <v>10</v>
      </c>
      <c r="BI74" t="s">
        <v>10</v>
      </c>
      <c r="BJ74" t="s">
        <v>10</v>
      </c>
      <c r="BK74" t="s">
        <v>10</v>
      </c>
      <c r="BL74" t="s">
        <v>10</v>
      </c>
      <c r="BM74" t="s">
        <v>10</v>
      </c>
      <c r="BN74" t="s">
        <v>10</v>
      </c>
      <c r="BO74" t="s">
        <v>10</v>
      </c>
      <c r="BP74" t="s">
        <v>10</v>
      </c>
      <c r="BQ74" t="s">
        <v>10</v>
      </c>
      <c r="BR74" t="s">
        <v>10</v>
      </c>
      <c r="BS74" t="s">
        <v>10</v>
      </c>
      <c r="BT74" t="s">
        <v>10</v>
      </c>
      <c r="BU74" t="s">
        <v>10</v>
      </c>
      <c r="BV74" t="s">
        <v>10</v>
      </c>
      <c r="BW74" t="s">
        <v>10</v>
      </c>
      <c r="BX74" t="s">
        <v>10</v>
      </c>
      <c r="BY74" t="s">
        <v>10</v>
      </c>
      <c r="BZ74" t="s">
        <v>10</v>
      </c>
      <c r="CA74" t="s">
        <v>10</v>
      </c>
      <c r="CB74" t="s">
        <v>10</v>
      </c>
      <c r="CC74" t="s">
        <v>10</v>
      </c>
      <c r="CD74" t="s">
        <v>10</v>
      </c>
      <c r="CE74" t="s">
        <v>10</v>
      </c>
      <c r="CF74" t="s">
        <v>10</v>
      </c>
      <c r="CG74" t="s">
        <v>10</v>
      </c>
      <c r="CH74" t="s">
        <v>10</v>
      </c>
      <c r="CI74" t="s">
        <v>10</v>
      </c>
      <c r="CJ74" t="s">
        <v>10</v>
      </c>
      <c r="CK74" t="s">
        <v>10</v>
      </c>
      <c r="CL74" t="s">
        <v>10</v>
      </c>
      <c r="CM74" t="s">
        <v>10</v>
      </c>
      <c r="CN74" t="s">
        <v>10</v>
      </c>
      <c r="CO74" t="s">
        <v>10</v>
      </c>
      <c r="CP74" t="s">
        <v>10</v>
      </c>
      <c r="CQ74" t="s">
        <v>10</v>
      </c>
      <c r="CR74" t="s">
        <v>10</v>
      </c>
      <c r="CT74" s="4">
        <f t="shared" si="1833"/>
        <v>4</v>
      </c>
      <c r="CU74" s="4">
        <f t="shared" si="1834"/>
        <v>0</v>
      </c>
      <c r="CV74" s="4">
        <f t="shared" si="1835"/>
        <v>0</v>
      </c>
      <c r="CW74" s="4">
        <f t="shared" si="1836"/>
        <v>1</v>
      </c>
      <c r="CX74" s="4">
        <f t="shared" si="1837"/>
        <v>0</v>
      </c>
      <c r="CY74" s="4">
        <f t="shared" si="1838"/>
        <v>0</v>
      </c>
      <c r="CZ74" s="4">
        <f t="shared" si="1839"/>
        <v>0</v>
      </c>
      <c r="DA74" s="4">
        <f t="shared" si="1840"/>
        <v>2</v>
      </c>
      <c r="DB74" s="4">
        <f t="shared" si="1841"/>
        <v>2</v>
      </c>
      <c r="DC74" s="4">
        <f t="shared" si="1842"/>
        <v>0</v>
      </c>
      <c r="DD74" s="4">
        <f t="shared" si="1843"/>
        <v>0</v>
      </c>
      <c r="DE74" s="4">
        <f t="shared" si="1844"/>
        <v>1</v>
      </c>
      <c r="DF74" s="4">
        <f t="shared" si="1845"/>
        <v>0</v>
      </c>
      <c r="DG74" s="4">
        <f t="shared" si="1846"/>
        <v>0</v>
      </c>
      <c r="DH74" s="4">
        <f t="shared" si="1847"/>
        <v>0</v>
      </c>
      <c r="DI74" s="152">
        <f t="shared" si="1848"/>
        <v>0</v>
      </c>
      <c r="DJ74" s="153">
        <f t="shared" si="1849"/>
        <v>4</v>
      </c>
      <c r="DK74" s="4">
        <f t="shared" si="1850"/>
        <v>1</v>
      </c>
      <c r="DL74" s="4">
        <f t="shared" si="1851"/>
        <v>0</v>
      </c>
      <c r="DM74" s="4">
        <f t="shared" si="1852"/>
        <v>2</v>
      </c>
      <c r="DN74" s="4">
        <f t="shared" si="1853"/>
        <v>2</v>
      </c>
      <c r="DO74" s="4">
        <f t="shared" si="1854"/>
        <v>1</v>
      </c>
      <c r="DP74" s="4">
        <f t="shared" si="1855"/>
        <v>0</v>
      </c>
      <c r="DQ74" s="4">
        <f t="shared" si="1856"/>
        <v>0</v>
      </c>
      <c r="DR74" s="4">
        <f t="shared" si="1857"/>
        <v>12</v>
      </c>
      <c r="DS74" s="4">
        <f t="shared" si="1858"/>
        <v>4</v>
      </c>
      <c r="DT74" s="4">
        <f t="shared" si="1859"/>
        <v>6</v>
      </c>
      <c r="DU74" t="str">
        <f t="shared" si="1860"/>
        <v>3R</v>
      </c>
      <c r="DV74" t="str">
        <f t="shared" si="1861"/>
        <v>0R</v>
      </c>
      <c r="DW74" t="str">
        <f t="shared" si="1862"/>
        <v>3R</v>
      </c>
      <c r="DX74" t="str">
        <f t="shared" si="1863"/>
        <v>3S</v>
      </c>
      <c r="DY74" t="str">
        <f t="shared" si="1864"/>
        <v>0S</v>
      </c>
      <c r="DZ74" t="str">
        <f t="shared" si="1865"/>
        <v>3R</v>
      </c>
      <c r="EA74" t="str">
        <f t="shared" si="1866"/>
        <v>0L</v>
      </c>
      <c r="EB74" t="str">
        <f t="shared" si="1867"/>
        <v>0L</v>
      </c>
      <c r="EC74" t="str">
        <f t="shared" si="1868"/>
        <v>3R</v>
      </c>
      <c r="ED74" t="str">
        <f t="shared" si="1869"/>
        <v>3S</v>
      </c>
      <c r="EE74">
        <f t="shared" si="1870"/>
        <v>0</v>
      </c>
      <c r="EF74">
        <f t="shared" si="1871"/>
        <v>0</v>
      </c>
      <c r="EG74">
        <f t="shared" si="1872"/>
        <v>0</v>
      </c>
      <c r="EH74">
        <f t="shared" si="1873"/>
        <v>0</v>
      </c>
      <c r="EI74">
        <f t="shared" si="1874"/>
        <v>0</v>
      </c>
      <c r="EJ74">
        <f t="shared" si="1875"/>
        <v>0</v>
      </c>
      <c r="EK74">
        <f t="shared" si="1876"/>
        <v>0</v>
      </c>
      <c r="EL74">
        <f t="shared" si="1877"/>
        <v>0</v>
      </c>
      <c r="EM74">
        <f t="shared" si="1878"/>
        <v>0</v>
      </c>
      <c r="EN74">
        <f t="shared" si="1879"/>
        <v>0</v>
      </c>
      <c r="EO74">
        <f t="shared" si="1880"/>
        <v>0</v>
      </c>
      <c r="EP74">
        <f t="shared" si="1881"/>
        <v>0</v>
      </c>
      <c r="EQ74">
        <f t="shared" si="1882"/>
        <v>0</v>
      </c>
      <c r="ER74">
        <f t="shared" si="1883"/>
        <v>0</v>
      </c>
      <c r="ES74">
        <f t="shared" si="1884"/>
        <v>0</v>
      </c>
      <c r="ET74">
        <f t="shared" si="1885"/>
        <v>0</v>
      </c>
      <c r="EU74">
        <f t="shared" si="1886"/>
        <v>0</v>
      </c>
      <c r="EV74">
        <f t="shared" si="1887"/>
        <v>0</v>
      </c>
      <c r="EW74">
        <f t="shared" si="1888"/>
        <v>0</v>
      </c>
      <c r="EX74">
        <f t="shared" si="1889"/>
        <v>0</v>
      </c>
      <c r="EY74">
        <f t="shared" si="1890"/>
        <v>0</v>
      </c>
      <c r="EZ74">
        <f t="shared" si="1891"/>
        <v>0</v>
      </c>
      <c r="FA74">
        <f t="shared" si="1892"/>
        <v>0</v>
      </c>
      <c r="FB74">
        <f t="shared" si="1893"/>
        <v>0</v>
      </c>
      <c r="FC74">
        <f t="shared" si="1894"/>
        <v>0</v>
      </c>
      <c r="FD74">
        <f t="shared" si="1895"/>
        <v>0</v>
      </c>
      <c r="FE74">
        <f t="shared" si="1896"/>
        <v>0</v>
      </c>
      <c r="FF74">
        <f t="shared" si="1897"/>
        <v>0</v>
      </c>
      <c r="FG74">
        <f t="shared" si="1898"/>
        <v>0</v>
      </c>
      <c r="FH74">
        <f t="shared" si="1899"/>
        <v>0</v>
      </c>
      <c r="FI74">
        <f t="shared" si="1900"/>
        <v>0</v>
      </c>
      <c r="FJ74">
        <f t="shared" si="1901"/>
        <v>0</v>
      </c>
      <c r="FK74">
        <f t="shared" si="1902"/>
        <v>0</v>
      </c>
      <c r="FL74">
        <f t="shared" si="1903"/>
        <v>0</v>
      </c>
      <c r="FM74">
        <f t="shared" si="1904"/>
        <v>0</v>
      </c>
      <c r="FN74">
        <f t="shared" si="1905"/>
        <v>0</v>
      </c>
      <c r="FO74">
        <f t="shared" si="1906"/>
        <v>0</v>
      </c>
      <c r="FP74">
        <f t="shared" si="1907"/>
        <v>0</v>
      </c>
      <c r="FQ74">
        <f t="shared" si="1908"/>
        <v>0</v>
      </c>
      <c r="FR74">
        <f t="shared" si="1909"/>
        <v>0</v>
      </c>
      <c r="FS74">
        <f t="shared" si="1910"/>
        <v>0</v>
      </c>
      <c r="FT74">
        <f t="shared" si="1911"/>
        <v>0</v>
      </c>
      <c r="FU74">
        <f t="shared" si="1912"/>
        <v>0</v>
      </c>
      <c r="FV74">
        <f t="shared" si="1913"/>
        <v>0</v>
      </c>
      <c r="FW74">
        <f t="shared" si="1914"/>
        <v>0</v>
      </c>
      <c r="FX74">
        <f t="shared" si="1915"/>
        <v>0</v>
      </c>
      <c r="FY74">
        <f t="shared" si="1916"/>
        <v>0</v>
      </c>
      <c r="FZ74">
        <f t="shared" si="1917"/>
        <v>0</v>
      </c>
      <c r="GA74">
        <f t="shared" si="1918"/>
        <v>0</v>
      </c>
      <c r="GB74">
        <f t="shared" si="1919"/>
        <v>0</v>
      </c>
      <c r="GC74">
        <f t="shared" si="1920"/>
        <v>0</v>
      </c>
      <c r="GD74">
        <f t="shared" si="1921"/>
        <v>0</v>
      </c>
      <c r="GE74">
        <f t="shared" si="1922"/>
        <v>0</v>
      </c>
      <c r="GF74">
        <f t="shared" si="1923"/>
        <v>0</v>
      </c>
      <c r="GG74">
        <f t="shared" si="1924"/>
        <v>0</v>
      </c>
      <c r="GH74">
        <f t="shared" si="1925"/>
        <v>0</v>
      </c>
      <c r="GI74">
        <f t="shared" si="1926"/>
        <v>0</v>
      </c>
      <c r="GJ74">
        <f t="shared" si="1927"/>
        <v>0</v>
      </c>
      <c r="GK74">
        <f t="shared" si="1928"/>
        <v>0</v>
      </c>
      <c r="GL74">
        <f t="shared" si="1929"/>
        <v>0</v>
      </c>
      <c r="GM74">
        <f t="shared" si="1930"/>
        <v>0</v>
      </c>
      <c r="GN74">
        <f t="shared" si="1931"/>
        <v>0</v>
      </c>
      <c r="GO74">
        <f t="shared" si="1932"/>
        <v>0</v>
      </c>
      <c r="GP74">
        <f t="shared" si="1933"/>
        <v>0</v>
      </c>
      <c r="GQ74">
        <f t="shared" si="1934"/>
        <v>0</v>
      </c>
      <c r="GR74">
        <f t="shared" si="1935"/>
        <v>0</v>
      </c>
      <c r="GS74">
        <f t="shared" si="1936"/>
        <v>0</v>
      </c>
      <c r="GT74">
        <f t="shared" si="1937"/>
        <v>0</v>
      </c>
      <c r="GU74">
        <f t="shared" si="1938"/>
        <v>0</v>
      </c>
      <c r="GV74">
        <f t="shared" si="1939"/>
        <v>0</v>
      </c>
      <c r="GW74">
        <f t="shared" si="1940"/>
        <v>0</v>
      </c>
      <c r="GX74">
        <f t="shared" si="1941"/>
        <v>0</v>
      </c>
      <c r="GY74">
        <f t="shared" si="1942"/>
        <v>0</v>
      </c>
      <c r="GZ74">
        <f t="shared" si="1943"/>
        <v>0</v>
      </c>
      <c r="HA74">
        <f t="shared" si="1944"/>
        <v>0</v>
      </c>
      <c r="HB74" s="176" t="s">
        <v>265</v>
      </c>
      <c r="HC74" s="89">
        <f t="shared" si="1945"/>
        <v>234.61999443006249</v>
      </c>
      <c r="HD74" s="89">
        <f t="shared" si="1946"/>
        <v>147.02422119759123</v>
      </c>
      <c r="HE74" s="89">
        <f t="shared" si="1947"/>
        <v>169.84562687976637</v>
      </c>
      <c r="HF74" s="89">
        <f t="shared" si="1948"/>
        <v>0</v>
      </c>
      <c r="HH74" s="88">
        <f t="shared" si="1949"/>
        <v>551.48984250742001</v>
      </c>
      <c r="HI74" s="88">
        <f t="shared" si="1950"/>
        <v>56.615208959922121</v>
      </c>
      <c r="HK74">
        <f>IFERROR(VLOOKUP(_xlfn.NUMBERVALUE(MID(L74, SEARCH("!", L74)+1, SEARCH("+", L74)-SEARCH("!", L74)-1)), Rankings!$A$2:$BK$161, 63, FALSE),0)</f>
        <v>49.036621285290536</v>
      </c>
      <c r="HL74">
        <f>IFERROR(VLOOKUP(_xlfn.NUMBERVALUE(MID(M74, SEARCH("!", M74)+1, SEARCH("+", M74)-SEARCH("!", M74)-1)), Rankings!$A$2:$BK$161, 63, FALSE),0)</f>
        <v>71.578302614997895</v>
      </c>
      <c r="HM74">
        <f>IFERROR(VLOOKUP(_xlfn.NUMBERVALUE(MID(N74, SEARCH("!", N74)+1, SEARCH("+", N74)-SEARCH("!", N74)-1)), Rankings!$A$2:$BK$161, 63, FALSE),0)</f>
        <v>56.620915742041326</v>
      </c>
      <c r="HN74">
        <f>IFERROR(VLOOKUP(_xlfn.NUMBERVALUE(MID(O74, SEARCH("!", O74)+1, SEARCH("+", O74)-SEARCH("!", O74)-1)), Rankings!$A$2:$BK$161, 63, FALSE),0)</f>
        <v>57.515850896448022</v>
      </c>
      <c r="HO74">
        <f>IFERROR(VLOOKUP(_xlfn.NUMBERVALUE(MID(P74, SEARCH("!", P74)+1, SEARCH("+", P74)-SEARCH("!", P74)-1)), Rankings!$A$2:$BK$161, 63, FALSE),0)</f>
        <v>43.460802101417421</v>
      </c>
      <c r="HP74">
        <f>IFERROR(VLOOKUP(_xlfn.NUMBERVALUE(MID(Q74, SEARCH("!", Q74)+1, SEARCH("+", Q74)-SEARCH("!", Q74)-1)), Rankings!$A$2:$BK$161, 63, FALSE),0)</f>
        <v>35.639254813808741</v>
      </c>
      <c r="HQ74">
        <f>IFERROR(VLOOKUP(_xlfn.NUMBERVALUE(MID(R74, SEARCH("!", R74)+1, SEARCH("+", R74)-SEARCH("!", R74)-1)), Rankings!$A$2:$BK$161, 63, FALSE),0)</f>
        <v>77.102394599567361</v>
      </c>
      <c r="HR74">
        <f>IFERROR(VLOOKUP(_xlfn.NUMBERVALUE(MID(S74, SEARCH("!", S74)+1, SEARCH("+", S74)-SEARCH("!", S74)-1)), Rankings!$A$2:$BK$161, 63, FALSE),0)</f>
        <v>69.92182659802387</v>
      </c>
      <c r="HS74">
        <f>IFERROR(VLOOKUP(_xlfn.NUMBERVALUE(MID(T74, SEARCH("!", T74)+1, SEARCH("+", T74)-SEARCH("!", T74)-1)), Rankings!$A$2:$BK$161, 63, FALSE),0)</f>
        <v>21.744899973923982</v>
      </c>
      <c r="HT74">
        <f>IFERROR(VLOOKUP(_xlfn.NUMBERVALUE(MID(U74, SEARCH("!", U74)+1, SEARCH("+", U74)-SEARCH("!", U74)-1)), Rankings!$A$2:$BK$161, 63, FALSE),0)</f>
        <v>68.868973881900928</v>
      </c>
      <c r="HU74">
        <f>IFERROR(VLOOKUP(_xlfn.NUMBERVALUE(MID(V74, SEARCH("!", V74)+1, SEARCH("+", V74)-SEARCH("!", V74)-1)), Rankings!$A$2:$BK$161, 63, FALSE),0)</f>
        <v>0</v>
      </c>
      <c r="HV74">
        <f>IFERROR(VLOOKUP(_xlfn.NUMBERVALUE(MID(W74, SEARCH("!", W74)+1, SEARCH("+", W74)-SEARCH("!", W74)-1)), Rankings!$A$2:$BK$161, 63, FALSE),0)</f>
        <v>0</v>
      </c>
      <c r="HW74">
        <f>IFERROR(VLOOKUP(_xlfn.NUMBERVALUE(MID(X74, SEARCH("!", X74)+1, SEARCH("+", X74)-SEARCH("!", X74)-1)), Rankings!$A$2:$BK$161, 63, FALSE),0)</f>
        <v>0</v>
      </c>
      <c r="HX74">
        <f>IFERROR(VLOOKUP(_xlfn.NUMBERVALUE(MID(Y74, SEARCH("!", Y74)+1, SEARCH("+", Y74)-SEARCH("!", Y74)-1)), Rankings!$A$2:$BK$161, 63, FALSE),0)</f>
        <v>0</v>
      </c>
      <c r="HY74">
        <f>IFERROR(VLOOKUP(_xlfn.NUMBERVALUE(MID(Z74, SEARCH("!", Z74)+1, SEARCH("+", Z74)-SEARCH("!", Z74)-1)), Rankings!$A$2:$BK$161, 63, FALSE),0)</f>
        <v>0</v>
      </c>
      <c r="HZ74">
        <f>IFERROR(VLOOKUP(_xlfn.NUMBERVALUE(MID(AA74, SEARCH("!", AA74)+1, SEARCH("+", AA74)-SEARCH("!", AA74)-1)), Rankings!$A$2:$BK$161, 63, FALSE),0)</f>
        <v>0</v>
      </c>
      <c r="IA74">
        <f>IFERROR(VLOOKUP(_xlfn.NUMBERVALUE(MID(AB74, SEARCH("!", AB74)+1, SEARCH("+", AB74)-SEARCH("!", AB74)-1)), Rankings!$A$2:$BK$161, 63, FALSE),0)</f>
        <v>0</v>
      </c>
      <c r="IB74">
        <f>IFERROR(VLOOKUP(_xlfn.NUMBERVALUE(MID(AC74, SEARCH("!", AC74)+1, SEARCH("+", AC74)-SEARCH("!", AC74)-1)), Rankings!$A$2:$BK$161, 63, FALSE),0)</f>
        <v>0</v>
      </c>
      <c r="IC74">
        <f>IFERROR(VLOOKUP(_xlfn.NUMBERVALUE(MID(AD74, SEARCH("!", AD74)+1, SEARCH("+", AD74)-SEARCH("!", AD74)-1)), Rankings!$A$2:$BK$161, 63, FALSE),0)</f>
        <v>0</v>
      </c>
      <c r="ID74">
        <f>IFERROR(VLOOKUP(_xlfn.NUMBERVALUE(MID(AE74, SEARCH("!", AE74)+1, SEARCH("+", AE74)-SEARCH("!", AE74)-1)), Rankings!$A$2:$BK$161, 63, FALSE),0)</f>
        <v>0</v>
      </c>
      <c r="IE74">
        <f>IFERROR(VLOOKUP(_xlfn.NUMBERVALUE(MID(AF74, SEARCH("!", AF74)+1, SEARCH("+", AF74)-SEARCH("!", AF74)-1)), Rankings!$A$2:$BK$161, 63, FALSE),0)</f>
        <v>0</v>
      </c>
      <c r="IF74">
        <f>IFERROR(VLOOKUP(_xlfn.NUMBERVALUE(MID(AG74, SEARCH("!", AG74)+1, SEARCH("+", AG74)-SEARCH("!", AG74)-1)), Rankings!$A$2:$BK$161, 63, FALSE),0)</f>
        <v>0</v>
      </c>
      <c r="IG74">
        <f>IFERROR(VLOOKUP(_xlfn.NUMBERVALUE(MID(AH74, SEARCH("!", AH74)+1, SEARCH("+", AH74)-SEARCH("!", AH74)-1)), Rankings!$A$2:$BK$161, 63, FALSE),0)</f>
        <v>0</v>
      </c>
      <c r="IH74">
        <f>IFERROR(VLOOKUP(_xlfn.NUMBERVALUE(MID(AI74, SEARCH("!", AI74)+1, SEARCH("+", AI74)-SEARCH("!", AI74)-1)), Rankings!$A$2:$BK$161, 63, FALSE),0)</f>
        <v>0</v>
      </c>
      <c r="II74">
        <f>IFERROR(VLOOKUP(_xlfn.NUMBERVALUE(MID(AJ74, SEARCH("!", AJ74)+1, SEARCH("+", AJ74)-SEARCH("!", AJ74)-1)), Rankings!$A$2:$BK$161, 63, FALSE),0)</f>
        <v>0</v>
      </c>
      <c r="IJ74">
        <f>IFERROR(VLOOKUP(_xlfn.NUMBERVALUE(MID(AK74, SEARCH("!", AK74)+1, SEARCH("+", AK74)-SEARCH("!", AK74)-1)), Rankings!$A$2:$BK$161, 63, FALSE),0)</f>
        <v>0</v>
      </c>
      <c r="IK74">
        <f>IFERROR(VLOOKUP(_xlfn.NUMBERVALUE(MID(AL74, SEARCH("!", AL74)+1, SEARCH("+", AL74)-SEARCH("!", AL74)-1)), Rankings!$A$2:$BK$161, 63, FALSE),0)</f>
        <v>0</v>
      </c>
      <c r="IL74">
        <f>IFERROR(VLOOKUP(_xlfn.NUMBERVALUE(MID(AM74, SEARCH("!", AM74)+1, SEARCH("+", AM74)-SEARCH("!", AM74)-1)), Rankings!$A$2:$BK$161, 63, FALSE),0)</f>
        <v>0</v>
      </c>
      <c r="IM74">
        <f>IFERROR(VLOOKUP(_xlfn.NUMBERVALUE(MID(AN74, SEARCH("!", AN74)+1, SEARCH("+", AN74)-SEARCH("!", AN74)-1)), Rankings!$A$2:$BK$161, 63, FALSE),0)</f>
        <v>0</v>
      </c>
      <c r="IN74">
        <f>IFERROR(VLOOKUP(_xlfn.NUMBERVALUE(MID(AO74, SEARCH("!", AO74)+1, SEARCH("+", AO74)-SEARCH("!", AO74)-1)), Rankings!$A$2:$BK$161, 63, FALSE),0)</f>
        <v>0</v>
      </c>
      <c r="IO74">
        <f>IFERROR(VLOOKUP(_xlfn.NUMBERVALUE(MID(AP74, SEARCH("!", AP74)+1, SEARCH("+", AP74)-SEARCH("!", AP74)-1)), Rankings!$A$2:$BK$161, 63, FALSE),0)</f>
        <v>0</v>
      </c>
      <c r="IP74">
        <f>IFERROR(VLOOKUP(_xlfn.NUMBERVALUE(MID(AQ74, SEARCH("!", AQ74)+1, SEARCH("+", AQ74)-SEARCH("!", AQ74)-1)), Rankings!$A$2:$BK$161, 63, FALSE),0)</f>
        <v>0</v>
      </c>
      <c r="IQ74">
        <f>IFERROR(VLOOKUP(_xlfn.NUMBERVALUE(MID(AR74, SEARCH("!", AR74)+1, SEARCH("+", AR74)-SEARCH("!", AR74)-1)), Rankings!$A$2:$BK$161, 63, FALSE),0)</f>
        <v>0</v>
      </c>
      <c r="IR74">
        <f>IFERROR(VLOOKUP(_xlfn.NUMBERVALUE(MID(AS74, SEARCH("!", AS74)+1, SEARCH("+", AS74)-SEARCH("!", AS74)-1)), Rankings!$A$2:$BK$161, 63, FALSE),0)</f>
        <v>0</v>
      </c>
      <c r="IS74">
        <f>IFERROR(VLOOKUP(_xlfn.NUMBERVALUE(MID(AT74, SEARCH("!", AT74)+1, SEARCH("+", AT74)-SEARCH("!", AT74)-1)), Rankings!$A$2:$BK$161, 63, FALSE),0)</f>
        <v>0</v>
      </c>
      <c r="IT74">
        <f>IFERROR(VLOOKUP(_xlfn.NUMBERVALUE(MID(AU74, SEARCH("!", AU74)+1, SEARCH("+", AU74)-SEARCH("!", AU74)-1)), Rankings!$A$2:$BK$161, 63, FALSE),0)</f>
        <v>0</v>
      </c>
      <c r="IU74">
        <f>IFERROR(VLOOKUP(_xlfn.NUMBERVALUE(MID(AV74, SEARCH("!", AV74)+1, SEARCH("+", AV74)-SEARCH("!", AV74)-1)), Rankings!$A$2:$BK$161, 63, FALSE),0)</f>
        <v>0</v>
      </c>
      <c r="IV74">
        <f>IFERROR(VLOOKUP(_xlfn.NUMBERVALUE(MID(AW74, SEARCH("!", AW74)+1, SEARCH("+", AW74)-SEARCH("!", AW74)-1)), Rankings!$A$2:$BK$161, 63, FALSE),0)</f>
        <v>0</v>
      </c>
      <c r="IW74">
        <f>IFERROR(VLOOKUP(_xlfn.NUMBERVALUE(MID(AX74, SEARCH("!", AX74)+1, SEARCH("+", AX74)-SEARCH("!", AX74)-1)), Rankings!$A$2:$BK$161, 63, FALSE),0)</f>
        <v>0</v>
      </c>
      <c r="IX74">
        <f>IFERROR(VLOOKUP(_xlfn.NUMBERVALUE(MID(AY74, SEARCH("!", AY74)+1, SEARCH("+", AY74)-SEARCH("!", AY74)-1)), Rankings!$A$2:$BK$161, 63, FALSE),0)</f>
        <v>0</v>
      </c>
      <c r="IY74">
        <f>IFERROR(VLOOKUP(_xlfn.NUMBERVALUE(MID(AZ74, SEARCH("!", AZ74)+1, SEARCH("+", AZ74)-SEARCH("!", AZ74)-1)), Rankings!$A$2:$BK$161, 63, FALSE),0)</f>
        <v>0</v>
      </c>
      <c r="IZ74">
        <f>IFERROR(VLOOKUP(_xlfn.NUMBERVALUE(MID(BA74, SEARCH("!", BA74)+1, SEARCH("+", BA74)-SEARCH("!", BA74)-1)), Rankings!$A$2:$BK$161, 63, FALSE),0)</f>
        <v>0</v>
      </c>
      <c r="JA74">
        <f>IFERROR(VLOOKUP(_xlfn.NUMBERVALUE(MID(BB74, SEARCH("!", BB74)+1, SEARCH("+", BB74)-SEARCH("!", BB74)-1)), Rankings!$A$2:$BK$161, 63, FALSE),0)</f>
        <v>0</v>
      </c>
      <c r="JB74">
        <f>IFERROR(VLOOKUP(_xlfn.NUMBERVALUE(MID(BC74, SEARCH("!", BC74)+1, SEARCH("+", BC74)-SEARCH("!", BC74)-1)), Rankings!$A$2:$BK$161, 63, FALSE),0)</f>
        <v>0</v>
      </c>
      <c r="JC74">
        <f>IFERROR(VLOOKUP(_xlfn.NUMBERVALUE(MID(BD74, SEARCH("!", BD74)+1, SEARCH("+", BD74)-SEARCH("!", BD74)-1)), Rankings!$A$2:$BK$161, 63, FALSE),0)</f>
        <v>0</v>
      </c>
      <c r="JD74">
        <f>IFERROR(VLOOKUP(_xlfn.NUMBERVALUE(MID(BE74, SEARCH("!", BE74)+1, SEARCH("+", BE74)-SEARCH("!", BE74)-1)), Rankings!$A$2:$BK$161, 63, FALSE),0)</f>
        <v>0</v>
      </c>
      <c r="JE74">
        <f>IFERROR(VLOOKUP(_xlfn.NUMBERVALUE(MID(BF74, SEARCH("!", BF74)+1, SEARCH("+", BF74)-SEARCH("!", BF74)-1)), Rankings!$A$2:$BK$161, 63, FALSE),0)</f>
        <v>0</v>
      </c>
      <c r="JF74">
        <f>IFERROR(VLOOKUP(_xlfn.NUMBERVALUE(MID(BG74, SEARCH("!", BG74)+1, SEARCH("+", BG74)-SEARCH("!", BG74)-1)), Rankings!$A$2:$BK$161, 63, FALSE),0)</f>
        <v>0</v>
      </c>
      <c r="JG74">
        <f>IFERROR(VLOOKUP(_xlfn.NUMBERVALUE(MID(BH74, SEARCH("!", BH74)+1, SEARCH("+", BH74)-SEARCH("!", BH74)-1)), Rankings!$A$2:$BK$161, 63, FALSE),0)</f>
        <v>0</v>
      </c>
      <c r="JH74">
        <f>IFERROR(VLOOKUP(_xlfn.NUMBERVALUE(MID(BI74, SEARCH("!", BI74)+1, SEARCH("+", BI74)-SEARCH("!", BI74)-1)), Rankings!$A$2:$BK$161, 63, FALSE),0)</f>
        <v>0</v>
      </c>
      <c r="JI74">
        <f>IFERROR(VLOOKUP(_xlfn.NUMBERVALUE(MID(BJ74, SEARCH("!", BJ74)+1, SEARCH("+", BJ74)-SEARCH("!", BJ74)-1)), Rankings!$A$2:$BK$161, 63, FALSE),0)</f>
        <v>0</v>
      </c>
      <c r="JJ74">
        <f>IFERROR(VLOOKUP(_xlfn.NUMBERVALUE(MID(BK74, SEARCH("!", BK74)+1, SEARCH("+", BK74)-SEARCH("!", BK74)-1)), Rankings!$A$2:$BK$161, 63, FALSE),0)</f>
        <v>0</v>
      </c>
      <c r="JK74">
        <f>IFERROR(VLOOKUP(_xlfn.NUMBERVALUE(MID(BL74, SEARCH("!", BL74)+1, SEARCH("+", BL74)-SEARCH("!", BL74)-1)), Rankings!$A$2:$BK$161, 63, FALSE),0)</f>
        <v>0</v>
      </c>
      <c r="JL74">
        <f>IFERROR(VLOOKUP(_xlfn.NUMBERVALUE(MID(BM74, SEARCH("!", BM74)+1, SEARCH("+", BM74)-SEARCH("!", BM74)-1)), Rankings!$A$2:$BK$161, 63, FALSE),0)</f>
        <v>0</v>
      </c>
      <c r="JM74">
        <f>IFERROR(VLOOKUP(_xlfn.NUMBERVALUE(MID(BN74, SEARCH("!", BN74)+1, SEARCH("+", BN74)-SEARCH("!", BN74)-1)), Rankings!$A$2:$BK$161, 63, FALSE),0)</f>
        <v>0</v>
      </c>
      <c r="JN74">
        <f>IFERROR(VLOOKUP(_xlfn.NUMBERVALUE(MID(BO74, SEARCH("!", BO74)+1, SEARCH("+", BO74)-SEARCH("!", BO74)-1)), Rankings!$A$2:$BK$161, 63, FALSE),0)</f>
        <v>0</v>
      </c>
      <c r="JO74">
        <f>IFERROR(VLOOKUP(_xlfn.NUMBERVALUE(MID(BP74, SEARCH("!", BP74)+1, SEARCH("+", BP74)-SEARCH("!", BP74)-1)), Rankings!$A$2:$BK$161, 63, FALSE),0)</f>
        <v>0</v>
      </c>
      <c r="JP74">
        <f>IFERROR(VLOOKUP(_xlfn.NUMBERVALUE(MID(BQ74, SEARCH("!", BQ74)+1, SEARCH("+", BQ74)-SEARCH("!", BQ74)-1)), Rankings!$A$2:$BK$161, 63, FALSE),0)</f>
        <v>0</v>
      </c>
      <c r="JQ74">
        <f>IFERROR(VLOOKUP(_xlfn.NUMBERVALUE(MID(BR74, SEARCH("!", BR74)+1, SEARCH("+", BR74)-SEARCH("!", BR74)-1)), Rankings!$A$2:$BK$161, 63, FALSE),0)</f>
        <v>0</v>
      </c>
      <c r="JR74">
        <f>IFERROR(VLOOKUP(_xlfn.NUMBERVALUE(MID(BS74, SEARCH("!", BS74)+1, SEARCH("+", BS74)-SEARCH("!", BS74)-1)), Rankings!$A$2:$BK$161, 63, FALSE),0)</f>
        <v>0</v>
      </c>
      <c r="JS74">
        <f>IFERROR(VLOOKUP(_xlfn.NUMBERVALUE(MID(BT74, SEARCH("!", BT74)+1, SEARCH("+", BT74)-SEARCH("!", BT74)-1)), Rankings!$A$2:$BK$161, 63, FALSE),0)</f>
        <v>0</v>
      </c>
      <c r="JT74">
        <f>IFERROR(VLOOKUP(_xlfn.NUMBERVALUE(MID(BU74, SEARCH("!", BU74)+1, SEARCH("+", BU74)-SEARCH("!", BU74)-1)), Rankings!$A$2:$BK$161, 63, FALSE),0)</f>
        <v>0</v>
      </c>
      <c r="JU74">
        <f>IFERROR(VLOOKUP(_xlfn.NUMBERVALUE(MID(BV74, SEARCH("!", BV74)+1, SEARCH("+", BV74)-SEARCH("!", BV74)-1)), Rankings!$A$2:$BK$161, 63, FALSE),0)</f>
        <v>0</v>
      </c>
      <c r="JV74">
        <f>IFERROR(VLOOKUP(_xlfn.NUMBERVALUE(MID(BW74, SEARCH("!", BW74)+1, SEARCH("+", BW74)-SEARCH("!", BW74)-1)), Rankings!$A$2:$BK$161, 63, FALSE),0)</f>
        <v>0</v>
      </c>
      <c r="JW74">
        <f>IFERROR(VLOOKUP(_xlfn.NUMBERVALUE(MID(BX74, SEARCH("!", BX74)+1, SEARCH("+", BX74)-SEARCH("!", BX74)-1)), Rankings!$A$2:$BK$161, 63, FALSE),0)</f>
        <v>0</v>
      </c>
      <c r="JX74">
        <f>IFERROR(VLOOKUP(_xlfn.NUMBERVALUE(MID(BY74, SEARCH("!", BY74)+1, SEARCH("+", BY74)-SEARCH("!", BY74)-1)), Rankings!$A$2:$BK$161, 63, FALSE),0)</f>
        <v>0</v>
      </c>
      <c r="JY74">
        <f>IFERROR(VLOOKUP(_xlfn.NUMBERVALUE(MID(BZ74, SEARCH("!", BZ74)+1, SEARCH("+", BZ74)-SEARCH("!", BZ74)-1)), Rankings!$A$2:$BK$161, 63, FALSE),0)</f>
        <v>0</v>
      </c>
      <c r="JZ74">
        <f>IFERROR(VLOOKUP(_xlfn.NUMBERVALUE(MID(CA74, SEARCH("!", CA74)+1, SEARCH("+", CA74)-SEARCH("!", CA74)-1)), Rankings!$A$2:$BK$161, 63, FALSE),0)</f>
        <v>0</v>
      </c>
      <c r="KA74">
        <f>IFERROR(VLOOKUP(_xlfn.NUMBERVALUE(MID(CB74, SEARCH("!", CB74)+1, SEARCH("+", CB74)-SEARCH("!", CB74)-1)), Rankings!$A$2:$BK$161, 63, FALSE),0)</f>
        <v>0</v>
      </c>
      <c r="KB74">
        <f>IFERROR(VLOOKUP(_xlfn.NUMBERVALUE(MID(CC74, SEARCH("!", CC74)+1, SEARCH("+", CC74)-SEARCH("!", CC74)-1)), Rankings!$A$2:$BK$161, 63, FALSE),0)</f>
        <v>0</v>
      </c>
      <c r="KC74">
        <f>IFERROR(VLOOKUP(_xlfn.NUMBERVALUE(MID(CD74, SEARCH("!", CD74)+1, SEARCH("+", CD74)-SEARCH("!", CD74)-1)), Rankings!$A$2:$BK$161, 63, FALSE),0)</f>
        <v>0</v>
      </c>
      <c r="KD74">
        <f>IFERROR(VLOOKUP(_xlfn.NUMBERVALUE(MID(CE74, SEARCH("!", CE74)+1, SEARCH("+", CE74)-SEARCH("!", CE74)-1)), Rankings!$A$2:$BK$161, 63, FALSE),0)</f>
        <v>0</v>
      </c>
      <c r="KE74">
        <f>IFERROR(VLOOKUP(_xlfn.NUMBERVALUE(MID(CF74, SEARCH("!", CF74)+1, SEARCH("+", CF74)-SEARCH("!", CF74)-1)), Rankings!$A$2:$BK$161, 63, FALSE),0)</f>
        <v>0</v>
      </c>
      <c r="KF74">
        <f>IFERROR(VLOOKUP(_xlfn.NUMBERVALUE(MID(CG74, SEARCH("!", CG74)+1, SEARCH("+", CG74)-SEARCH("!", CG74)-1)), Rankings!$A$2:$BK$161, 63, FALSE),0)</f>
        <v>0</v>
      </c>
      <c r="KG74">
        <f>IFERROR(VLOOKUP(_xlfn.NUMBERVALUE(MID(CH74, SEARCH("!", CH74)+1, SEARCH("+", CH74)-SEARCH("!", CH74)-1)), Rankings!$A$2:$BK$161, 63, FALSE),0)</f>
        <v>0</v>
      </c>
      <c r="KH74">
        <f>IFERROR(VLOOKUP(_xlfn.NUMBERVALUE(MID(CI74, SEARCH("!", CI74)+1, SEARCH("+", CI74)-SEARCH("!", CI74)-1)), Rankings!$A$2:$BK$161, 63, FALSE),0)</f>
        <v>0</v>
      </c>
      <c r="KI74">
        <f>IFERROR(VLOOKUP(_xlfn.NUMBERVALUE(MID(CJ74, SEARCH("!", CJ74)+1, SEARCH("+", CJ74)-SEARCH("!", CJ74)-1)), Rankings!$A$2:$BK$161, 63, FALSE),0)</f>
        <v>0</v>
      </c>
      <c r="KJ74">
        <f>IFERROR(VLOOKUP(_xlfn.NUMBERVALUE(MID(CK74, SEARCH("!", CK74)+1, SEARCH("+", CK74)-SEARCH("!", CK74)-1)), Rankings!$A$2:$BK$161, 63, FALSE),0)</f>
        <v>0</v>
      </c>
      <c r="KK74">
        <f>IFERROR(VLOOKUP(_xlfn.NUMBERVALUE(MID(CL74, SEARCH("!", CL74)+1, SEARCH("+", CL74)-SEARCH("!", CL74)-1)), Rankings!$A$2:$BK$161, 63, FALSE),0)</f>
        <v>0</v>
      </c>
      <c r="KL74">
        <f>IFERROR(VLOOKUP(_xlfn.NUMBERVALUE(MID(CM74, SEARCH("!", CM74)+1, SEARCH("+", CM74)-SEARCH("!", CM74)-1)), Rankings!$A$2:$BK$161, 63, FALSE),0)</f>
        <v>0</v>
      </c>
      <c r="KM74">
        <f>IFERROR(VLOOKUP(_xlfn.NUMBERVALUE(MID(CN74, SEARCH("!", CN74)+1, SEARCH("+", CN74)-SEARCH("!", CN74)-1)), Rankings!$A$2:$BK$161, 63, FALSE),0)</f>
        <v>0</v>
      </c>
      <c r="KN74">
        <f>IFERROR(VLOOKUP(_xlfn.NUMBERVALUE(MID(CO74, SEARCH("!", CO74)+1, SEARCH("+", CO74)-SEARCH("!", CO74)-1)), Rankings!$A$2:$BK$161, 63, FALSE),0)</f>
        <v>0</v>
      </c>
      <c r="KO74">
        <f>IFERROR(VLOOKUP(_xlfn.NUMBERVALUE(MID(CP74, SEARCH("!", CP74)+1, SEARCH("+", CP74)-SEARCH("!", CP74)-1)), Rankings!$A$2:$BK$161, 63, FALSE),0)</f>
        <v>0</v>
      </c>
      <c r="KP74">
        <f>IFERROR(VLOOKUP(_xlfn.NUMBERVALUE(MID(CQ74, SEARCH("!", CQ74)+1, SEARCH("+", CQ74)-SEARCH("!", CQ74)-1)), Rankings!$A$2:$BK$161, 63, FALSE),0)</f>
        <v>0</v>
      </c>
      <c r="KQ74">
        <f>IFERROR(VLOOKUP(_xlfn.NUMBERVALUE(MID(CR74, SEARCH("!", CR74)+1, SEARCH("+", CR74)-SEARCH("!", CR74)-1)), Rankings!$A$2:$BK$161, 63, FALSE),0)</f>
        <v>0</v>
      </c>
      <c r="KS74" s="4">
        <f t="shared" si="1951"/>
        <v>199</v>
      </c>
      <c r="KT74" s="4">
        <f t="shared" si="1952"/>
        <v>51</v>
      </c>
      <c r="KU74" s="4">
        <f t="shared" si="1953"/>
        <v>92</v>
      </c>
      <c r="KV74" s="4">
        <f t="shared" si="1954"/>
        <v>0</v>
      </c>
      <c r="KY74" s="4">
        <f t="shared" si="1955"/>
        <v>342</v>
      </c>
      <c r="KZ74" s="4"/>
      <c r="LB74">
        <f t="shared" si="1956"/>
        <v>38</v>
      </c>
      <c r="LC74">
        <f t="shared" si="1957"/>
        <v>19</v>
      </c>
      <c r="LD74">
        <f t="shared" si="1958"/>
        <v>47</v>
      </c>
      <c r="LE74">
        <f t="shared" si="1959"/>
        <v>35</v>
      </c>
      <c r="LF74">
        <f t="shared" si="1960"/>
        <v>31</v>
      </c>
      <c r="LG74">
        <f t="shared" si="1961"/>
        <v>57</v>
      </c>
      <c r="LH74">
        <f t="shared" si="1962"/>
        <v>20</v>
      </c>
      <c r="LI74">
        <f t="shared" si="1963"/>
        <v>31</v>
      </c>
      <c r="LJ74">
        <f t="shared" si="1964"/>
        <v>38</v>
      </c>
      <c r="LK74">
        <f t="shared" si="1965"/>
        <v>26</v>
      </c>
      <c r="LL74">
        <f t="shared" si="1966"/>
        <v>0</v>
      </c>
      <c r="LM74">
        <f t="shared" si="1967"/>
        <v>0</v>
      </c>
      <c r="LN74">
        <f t="shared" si="1968"/>
        <v>0</v>
      </c>
      <c r="LO74">
        <f t="shared" si="1969"/>
        <v>0</v>
      </c>
      <c r="LP74">
        <f t="shared" si="1970"/>
        <v>0</v>
      </c>
      <c r="LQ74">
        <f t="shared" si="1971"/>
        <v>0</v>
      </c>
      <c r="LR74">
        <f t="shared" si="1972"/>
        <v>0</v>
      </c>
      <c r="LS74">
        <f t="shared" si="1973"/>
        <v>0</v>
      </c>
      <c r="LT74">
        <f t="shared" si="1974"/>
        <v>0</v>
      </c>
      <c r="LU74">
        <f t="shared" si="1975"/>
        <v>0</v>
      </c>
      <c r="LV74">
        <f t="shared" si="1976"/>
        <v>0</v>
      </c>
      <c r="LW74">
        <f t="shared" si="1977"/>
        <v>0</v>
      </c>
      <c r="LX74">
        <f t="shared" si="1978"/>
        <v>0</v>
      </c>
      <c r="LY74">
        <f t="shared" si="1979"/>
        <v>0</v>
      </c>
      <c r="LZ74">
        <f t="shared" si="1980"/>
        <v>0</v>
      </c>
      <c r="MA74">
        <f t="shared" si="1981"/>
        <v>0</v>
      </c>
      <c r="MB74">
        <f t="shared" si="1982"/>
        <v>0</v>
      </c>
      <c r="MC74">
        <f t="shared" si="1983"/>
        <v>0</v>
      </c>
      <c r="MD74">
        <f t="shared" si="1984"/>
        <v>0</v>
      </c>
      <c r="ME74">
        <f t="shared" si="1985"/>
        <v>0</v>
      </c>
      <c r="MF74">
        <f t="shared" si="1986"/>
        <v>0</v>
      </c>
      <c r="MG74">
        <f t="shared" si="1987"/>
        <v>0</v>
      </c>
      <c r="MH74">
        <f t="shared" si="1988"/>
        <v>0</v>
      </c>
      <c r="MI74">
        <f t="shared" si="1989"/>
        <v>0</v>
      </c>
      <c r="MJ74">
        <f t="shared" si="1990"/>
        <v>0</v>
      </c>
      <c r="MK74">
        <f t="shared" si="1991"/>
        <v>0</v>
      </c>
      <c r="ML74">
        <f t="shared" si="1992"/>
        <v>0</v>
      </c>
      <c r="MM74">
        <f t="shared" si="1993"/>
        <v>0</v>
      </c>
      <c r="MN74">
        <f t="shared" si="1994"/>
        <v>0</v>
      </c>
      <c r="MO74">
        <f t="shared" si="1995"/>
        <v>0</v>
      </c>
      <c r="MP74">
        <f t="shared" si="1996"/>
        <v>0</v>
      </c>
      <c r="MQ74">
        <f t="shared" si="1997"/>
        <v>0</v>
      </c>
      <c r="MR74">
        <f t="shared" si="1998"/>
        <v>0</v>
      </c>
      <c r="MS74">
        <f t="shared" si="1999"/>
        <v>0</v>
      </c>
      <c r="MT74">
        <f t="shared" si="2000"/>
        <v>0</v>
      </c>
      <c r="MU74">
        <f t="shared" si="2001"/>
        <v>0</v>
      </c>
      <c r="MV74">
        <f t="shared" si="2002"/>
        <v>0</v>
      </c>
      <c r="MW74">
        <f t="shared" si="2003"/>
        <v>0</v>
      </c>
      <c r="MX74">
        <f t="shared" si="2004"/>
        <v>0</v>
      </c>
      <c r="MY74">
        <f t="shared" si="2005"/>
        <v>0</v>
      </c>
      <c r="MZ74">
        <f t="shared" si="2006"/>
        <v>0</v>
      </c>
      <c r="NA74">
        <f t="shared" si="2007"/>
        <v>0</v>
      </c>
      <c r="NB74">
        <f t="shared" si="2008"/>
        <v>0</v>
      </c>
      <c r="NC74">
        <f t="shared" si="2009"/>
        <v>0</v>
      </c>
      <c r="ND74">
        <f t="shared" si="2010"/>
        <v>0</v>
      </c>
      <c r="NE74">
        <f t="shared" si="2011"/>
        <v>0</v>
      </c>
      <c r="NF74">
        <f t="shared" si="2012"/>
        <v>0</v>
      </c>
      <c r="NG74">
        <f t="shared" si="2013"/>
        <v>0</v>
      </c>
      <c r="NH74">
        <f t="shared" si="2014"/>
        <v>0</v>
      </c>
      <c r="NI74">
        <f t="shared" si="2015"/>
        <v>0</v>
      </c>
      <c r="NJ74">
        <f t="shared" si="2016"/>
        <v>0</v>
      </c>
      <c r="NK74">
        <f t="shared" si="2017"/>
        <v>0</v>
      </c>
      <c r="NL74">
        <f t="shared" si="2018"/>
        <v>0</v>
      </c>
      <c r="NM74">
        <f t="shared" si="2019"/>
        <v>0</v>
      </c>
      <c r="NN74">
        <f t="shared" si="2020"/>
        <v>0</v>
      </c>
      <c r="NO74">
        <f t="shared" si="2021"/>
        <v>0</v>
      </c>
      <c r="NP74">
        <f t="shared" si="2022"/>
        <v>0</v>
      </c>
      <c r="NQ74">
        <f t="shared" si="2023"/>
        <v>0</v>
      </c>
      <c r="NR74">
        <f t="shared" si="2024"/>
        <v>0</v>
      </c>
      <c r="NS74">
        <f t="shared" si="2025"/>
        <v>0</v>
      </c>
      <c r="NT74">
        <f t="shared" si="2026"/>
        <v>0</v>
      </c>
      <c r="NU74">
        <f t="shared" si="2027"/>
        <v>0</v>
      </c>
      <c r="NV74">
        <f t="shared" si="2028"/>
        <v>0</v>
      </c>
      <c r="NW74">
        <f t="shared" si="2029"/>
        <v>0</v>
      </c>
      <c r="NX74">
        <f t="shared" si="2030"/>
        <v>0</v>
      </c>
      <c r="NY74">
        <f t="shared" si="2031"/>
        <v>0</v>
      </c>
      <c r="NZ74">
        <f t="shared" si="2032"/>
        <v>0</v>
      </c>
      <c r="OA74">
        <f t="shared" si="2033"/>
        <v>0</v>
      </c>
      <c r="OB74">
        <f t="shared" si="2034"/>
        <v>0</v>
      </c>
      <c r="OC74">
        <f t="shared" si="2035"/>
        <v>0</v>
      </c>
      <c r="OD74">
        <f t="shared" si="2036"/>
        <v>0</v>
      </c>
      <c r="OE74">
        <f t="shared" si="2037"/>
        <v>0</v>
      </c>
      <c r="OF74">
        <f t="shared" si="2038"/>
        <v>0</v>
      </c>
      <c r="OG74">
        <f t="shared" si="2039"/>
        <v>0</v>
      </c>
      <c r="OH74">
        <f t="shared" si="2040"/>
        <v>0</v>
      </c>
      <c r="OJ74" s="4">
        <f t="shared" si="2041"/>
        <v>195</v>
      </c>
      <c r="OK74" s="4">
        <f t="shared" si="2042"/>
        <v>80</v>
      </c>
      <c r="OL74" s="4">
        <f t="shared" si="2043"/>
        <v>92</v>
      </c>
      <c r="OM74" s="4">
        <f t="shared" si="2044"/>
        <v>0</v>
      </c>
      <c r="OP74" s="4">
        <f t="shared" si="2045"/>
        <v>367</v>
      </c>
      <c r="OQ74" s="4"/>
      <c r="OS74">
        <f t="shared" si="2046"/>
        <v>35</v>
      </c>
      <c r="OT74">
        <f t="shared" si="2047"/>
        <v>50</v>
      </c>
      <c r="OU74">
        <f t="shared" si="2048"/>
        <v>41</v>
      </c>
      <c r="OV74">
        <f t="shared" si="2049"/>
        <v>30</v>
      </c>
      <c r="OW74">
        <f t="shared" si="2050"/>
        <v>42</v>
      </c>
      <c r="OX74">
        <f t="shared" si="2051"/>
        <v>35</v>
      </c>
      <c r="OY74">
        <f t="shared" si="2052"/>
        <v>36</v>
      </c>
      <c r="OZ74">
        <f t="shared" si="2053"/>
        <v>44</v>
      </c>
      <c r="PA74">
        <f t="shared" si="2054"/>
        <v>34</v>
      </c>
      <c r="PB74">
        <f t="shared" si="2055"/>
        <v>20</v>
      </c>
      <c r="PC74">
        <f t="shared" si="2056"/>
        <v>0</v>
      </c>
      <c r="PD74">
        <f t="shared" si="2057"/>
        <v>0</v>
      </c>
      <c r="PE74">
        <f t="shared" si="2058"/>
        <v>0</v>
      </c>
      <c r="PF74">
        <f t="shared" si="2059"/>
        <v>0</v>
      </c>
      <c r="PG74">
        <f t="shared" si="2060"/>
        <v>0</v>
      </c>
      <c r="PH74">
        <f t="shared" si="2061"/>
        <v>0</v>
      </c>
      <c r="PI74">
        <f t="shared" si="2062"/>
        <v>0</v>
      </c>
      <c r="PJ74">
        <f t="shared" si="2063"/>
        <v>0</v>
      </c>
      <c r="PK74">
        <f t="shared" si="2064"/>
        <v>0</v>
      </c>
      <c r="PL74">
        <f t="shared" si="2065"/>
        <v>0</v>
      </c>
      <c r="PM74">
        <f t="shared" si="2066"/>
        <v>0</v>
      </c>
      <c r="PN74">
        <f t="shared" si="2067"/>
        <v>0</v>
      </c>
      <c r="PO74">
        <f t="shared" si="2068"/>
        <v>0</v>
      </c>
      <c r="PP74">
        <f t="shared" si="2069"/>
        <v>0</v>
      </c>
      <c r="PQ74">
        <f t="shared" si="2070"/>
        <v>0</v>
      </c>
      <c r="PR74">
        <f t="shared" si="2071"/>
        <v>0</v>
      </c>
      <c r="PS74">
        <f t="shared" si="2072"/>
        <v>0</v>
      </c>
      <c r="PT74">
        <f t="shared" si="2073"/>
        <v>0</v>
      </c>
      <c r="PU74">
        <f t="shared" si="2074"/>
        <v>0</v>
      </c>
      <c r="PV74">
        <f t="shared" si="2075"/>
        <v>0</v>
      </c>
      <c r="PW74">
        <f t="shared" si="2076"/>
        <v>0</v>
      </c>
      <c r="PX74">
        <f t="shared" si="2077"/>
        <v>0</v>
      </c>
      <c r="PY74">
        <f t="shared" si="2078"/>
        <v>0</v>
      </c>
      <c r="PZ74">
        <f t="shared" si="2079"/>
        <v>0</v>
      </c>
      <c r="QA74">
        <f t="shared" si="2080"/>
        <v>0</v>
      </c>
      <c r="QB74">
        <f t="shared" si="2081"/>
        <v>0</v>
      </c>
      <c r="QC74">
        <f t="shared" si="2082"/>
        <v>0</v>
      </c>
      <c r="QD74">
        <f t="shared" si="2083"/>
        <v>0</v>
      </c>
      <c r="QE74">
        <f t="shared" si="2084"/>
        <v>0</v>
      </c>
      <c r="QF74">
        <f t="shared" si="2085"/>
        <v>0</v>
      </c>
      <c r="QG74">
        <f t="shared" si="2086"/>
        <v>0</v>
      </c>
      <c r="QH74">
        <f t="shared" si="2087"/>
        <v>0</v>
      </c>
      <c r="QI74">
        <f t="shared" si="2088"/>
        <v>0</v>
      </c>
      <c r="QJ74">
        <f t="shared" si="2089"/>
        <v>0</v>
      </c>
      <c r="QK74">
        <f t="shared" si="2090"/>
        <v>0</v>
      </c>
      <c r="QL74">
        <f t="shared" si="2091"/>
        <v>0</v>
      </c>
      <c r="QM74">
        <f t="shared" si="2092"/>
        <v>0</v>
      </c>
      <c r="QN74">
        <f t="shared" si="2093"/>
        <v>0</v>
      </c>
      <c r="QO74">
        <f t="shared" si="2094"/>
        <v>0</v>
      </c>
      <c r="QP74">
        <f t="shared" si="2095"/>
        <v>0</v>
      </c>
      <c r="QQ74">
        <f t="shared" si="2096"/>
        <v>0</v>
      </c>
      <c r="QR74">
        <f t="shared" si="2097"/>
        <v>0</v>
      </c>
      <c r="QS74">
        <f t="shared" si="2098"/>
        <v>0</v>
      </c>
      <c r="QT74">
        <f t="shared" si="2099"/>
        <v>0</v>
      </c>
      <c r="QU74">
        <f t="shared" si="2100"/>
        <v>0</v>
      </c>
      <c r="QV74">
        <f t="shared" si="2101"/>
        <v>0</v>
      </c>
      <c r="QW74">
        <f t="shared" si="2102"/>
        <v>0</v>
      </c>
      <c r="QX74">
        <f t="shared" si="2103"/>
        <v>0</v>
      </c>
      <c r="QY74">
        <f t="shared" si="2104"/>
        <v>0</v>
      </c>
      <c r="QZ74">
        <f t="shared" si="2105"/>
        <v>0</v>
      </c>
      <c r="RA74">
        <f t="shared" si="2106"/>
        <v>0</v>
      </c>
      <c r="RB74">
        <f t="shared" si="2107"/>
        <v>0</v>
      </c>
      <c r="RC74">
        <f t="shared" si="2108"/>
        <v>0</v>
      </c>
      <c r="RD74">
        <f t="shared" si="2109"/>
        <v>0</v>
      </c>
      <c r="RE74">
        <f t="shared" si="2110"/>
        <v>0</v>
      </c>
      <c r="RF74">
        <f t="shared" si="2111"/>
        <v>0</v>
      </c>
      <c r="RG74">
        <f t="shared" si="2112"/>
        <v>0</v>
      </c>
      <c r="RH74">
        <f t="shared" si="2113"/>
        <v>0</v>
      </c>
      <c r="RI74">
        <f t="shared" si="2114"/>
        <v>0</v>
      </c>
      <c r="RJ74">
        <f t="shared" si="2115"/>
        <v>0</v>
      </c>
      <c r="RK74">
        <f t="shared" si="2116"/>
        <v>0</v>
      </c>
      <c r="RL74">
        <f t="shared" si="2117"/>
        <v>0</v>
      </c>
      <c r="RM74">
        <f t="shared" si="2118"/>
        <v>0</v>
      </c>
      <c r="RN74">
        <f t="shared" si="2119"/>
        <v>0</v>
      </c>
      <c r="RO74">
        <f t="shared" si="2120"/>
        <v>0</v>
      </c>
      <c r="RP74">
        <f t="shared" si="2121"/>
        <v>0</v>
      </c>
      <c r="RQ74">
        <f t="shared" si="2122"/>
        <v>0</v>
      </c>
      <c r="RR74">
        <f t="shared" si="2123"/>
        <v>0</v>
      </c>
      <c r="RS74">
        <f t="shared" si="2124"/>
        <v>0</v>
      </c>
      <c r="RT74">
        <f t="shared" si="2125"/>
        <v>0</v>
      </c>
      <c r="RU74">
        <f t="shared" si="2126"/>
        <v>0</v>
      </c>
      <c r="RV74">
        <f t="shared" si="2127"/>
        <v>0</v>
      </c>
      <c r="RW74">
        <f t="shared" si="2128"/>
        <v>0</v>
      </c>
      <c r="RX74">
        <f t="shared" si="2129"/>
        <v>0</v>
      </c>
      <c r="RY74">
        <f t="shared" si="2130"/>
        <v>0</v>
      </c>
      <c r="SA74" s="4">
        <f t="shared" si="2131"/>
        <v>21.95</v>
      </c>
      <c r="SB74" s="4">
        <f t="shared" si="2132"/>
        <v>7.14</v>
      </c>
      <c r="SC74" s="4">
        <f t="shared" si="2133"/>
        <v>11.2</v>
      </c>
      <c r="SD74" s="4">
        <f t="shared" si="2134"/>
        <v>0</v>
      </c>
      <c r="SF74" s="4">
        <f t="shared" si="2135"/>
        <v>40.29</v>
      </c>
      <c r="SI74">
        <f t="shared" si="2136"/>
        <v>3.75</v>
      </c>
      <c r="SJ74">
        <f t="shared" si="2137"/>
        <v>2.4300000000000002</v>
      </c>
      <c r="SK74">
        <f t="shared" si="2138"/>
        <v>5</v>
      </c>
      <c r="SL74">
        <f t="shared" si="2139"/>
        <v>3.63</v>
      </c>
      <c r="SM74">
        <f t="shared" si="2140"/>
        <v>4.1399999999999997</v>
      </c>
      <c r="SN74">
        <f t="shared" si="2141"/>
        <v>5.57</v>
      </c>
      <c r="SO74">
        <f t="shared" si="2142"/>
        <v>3</v>
      </c>
      <c r="SP74">
        <f t="shared" si="2143"/>
        <v>4.1399999999999997</v>
      </c>
      <c r="SQ74">
        <f t="shared" si="2144"/>
        <v>5.2</v>
      </c>
      <c r="SR74">
        <f t="shared" si="2145"/>
        <v>3.43</v>
      </c>
      <c r="SS74" t="str">
        <f t="shared" si="2146"/>
        <v>0</v>
      </c>
      <c r="ST74" t="str">
        <f t="shared" si="2147"/>
        <v>0</v>
      </c>
      <c r="SU74" t="str">
        <f t="shared" si="2148"/>
        <v>0</v>
      </c>
      <c r="SV74" t="str">
        <f t="shared" si="2149"/>
        <v>0</v>
      </c>
      <c r="SW74" t="str">
        <f t="shared" si="2150"/>
        <v>0</v>
      </c>
      <c r="SX74" t="str">
        <f t="shared" si="2151"/>
        <v>0</v>
      </c>
      <c r="SY74" t="str">
        <f t="shared" si="2152"/>
        <v>0</v>
      </c>
      <c r="SZ74" t="str">
        <f t="shared" si="2153"/>
        <v>0</v>
      </c>
      <c r="TA74" t="str">
        <f t="shared" si="2154"/>
        <v>0</v>
      </c>
      <c r="TB74" t="str">
        <f t="shared" si="2155"/>
        <v>0</v>
      </c>
      <c r="TC74" t="str">
        <f t="shared" si="2156"/>
        <v>0</v>
      </c>
      <c r="TD74" t="str">
        <f t="shared" si="2157"/>
        <v>0</v>
      </c>
      <c r="TE74" t="str">
        <f t="shared" si="2158"/>
        <v>0</v>
      </c>
      <c r="TF74" t="str">
        <f t="shared" si="2159"/>
        <v>0</v>
      </c>
      <c r="TG74" t="str">
        <f t="shared" si="2160"/>
        <v>0</v>
      </c>
      <c r="TH74" t="str">
        <f t="shared" si="2161"/>
        <v>0</v>
      </c>
      <c r="TI74" t="str">
        <f t="shared" si="2162"/>
        <v>0</v>
      </c>
      <c r="TJ74" t="str">
        <f t="shared" si="2163"/>
        <v>0</v>
      </c>
      <c r="TK74" t="str">
        <f t="shared" si="2164"/>
        <v>0</v>
      </c>
      <c r="TL74" t="str">
        <f t="shared" si="2165"/>
        <v>0</v>
      </c>
      <c r="TM74" t="str">
        <f t="shared" si="2166"/>
        <v>0</v>
      </c>
      <c r="TN74" t="str">
        <f t="shared" si="2167"/>
        <v>0</v>
      </c>
      <c r="TO74" t="str">
        <f t="shared" si="2168"/>
        <v>0</v>
      </c>
      <c r="TP74" t="str">
        <f t="shared" si="2169"/>
        <v>0</v>
      </c>
      <c r="TQ74" t="str">
        <f t="shared" si="2170"/>
        <v>0</v>
      </c>
      <c r="TR74" t="str">
        <f t="shared" si="2171"/>
        <v>0</v>
      </c>
      <c r="TS74" t="str">
        <f t="shared" si="2172"/>
        <v>0</v>
      </c>
      <c r="TT74" t="str">
        <f t="shared" si="2173"/>
        <v>0</v>
      </c>
      <c r="TU74" t="str">
        <f t="shared" si="2174"/>
        <v>0</v>
      </c>
      <c r="TV74" t="str">
        <f t="shared" si="2175"/>
        <v>0</v>
      </c>
      <c r="TW74" t="str">
        <f t="shared" si="2176"/>
        <v>0</v>
      </c>
      <c r="TX74" t="str">
        <f t="shared" si="2177"/>
        <v>0</v>
      </c>
      <c r="TY74" t="str">
        <f t="shared" si="2178"/>
        <v>0</v>
      </c>
      <c r="TZ74" t="str">
        <f t="shared" si="2179"/>
        <v>0</v>
      </c>
      <c r="UA74" t="str">
        <f t="shared" si="2180"/>
        <v>0</v>
      </c>
      <c r="UB74" t="str">
        <f t="shared" si="2181"/>
        <v>0</v>
      </c>
      <c r="UC74" t="str">
        <f t="shared" si="2182"/>
        <v>0</v>
      </c>
      <c r="UD74" t="str">
        <f t="shared" si="2183"/>
        <v>0</v>
      </c>
      <c r="UE74" t="str">
        <f t="shared" si="2184"/>
        <v>0</v>
      </c>
      <c r="UF74" t="str">
        <f t="shared" si="2185"/>
        <v>0</v>
      </c>
      <c r="UG74" t="str">
        <f t="shared" si="2186"/>
        <v>0</v>
      </c>
      <c r="UH74" t="str">
        <f t="shared" si="2187"/>
        <v>0</v>
      </c>
      <c r="UI74" t="str">
        <f t="shared" si="2188"/>
        <v>0</v>
      </c>
      <c r="UJ74" t="str">
        <f t="shared" si="2189"/>
        <v>0</v>
      </c>
      <c r="UK74" t="str">
        <f t="shared" si="2190"/>
        <v>0</v>
      </c>
      <c r="UL74" t="str">
        <f t="shared" si="2191"/>
        <v>0</v>
      </c>
      <c r="UM74" t="str">
        <f t="shared" si="2192"/>
        <v>0</v>
      </c>
      <c r="UN74" t="str">
        <f t="shared" si="2193"/>
        <v>0</v>
      </c>
      <c r="UO74" t="str">
        <f t="shared" si="2194"/>
        <v>0</v>
      </c>
      <c r="UP74" t="str">
        <f t="shared" si="2195"/>
        <v>0</v>
      </c>
      <c r="UQ74" t="str">
        <f t="shared" si="2196"/>
        <v>0</v>
      </c>
      <c r="UR74" t="str">
        <f t="shared" si="2197"/>
        <v>0</v>
      </c>
      <c r="US74" t="str">
        <f t="shared" si="2198"/>
        <v>0</v>
      </c>
      <c r="UT74" t="str">
        <f t="shared" si="2199"/>
        <v>0</v>
      </c>
      <c r="UU74" t="str">
        <f t="shared" si="2200"/>
        <v>0</v>
      </c>
      <c r="UV74" t="str">
        <f t="shared" si="2201"/>
        <v>0</v>
      </c>
      <c r="UW74" t="str">
        <f t="shared" si="2202"/>
        <v>0</v>
      </c>
      <c r="UX74" t="str">
        <f t="shared" si="2203"/>
        <v>0</v>
      </c>
      <c r="UY74" t="str">
        <f t="shared" si="2204"/>
        <v>0</v>
      </c>
      <c r="UZ74" t="str">
        <f t="shared" si="2205"/>
        <v>0</v>
      </c>
      <c r="VA74" t="str">
        <f t="shared" si="2206"/>
        <v>0</v>
      </c>
      <c r="VB74" t="str">
        <f t="shared" si="2207"/>
        <v>0</v>
      </c>
      <c r="VC74" t="str">
        <f t="shared" si="2208"/>
        <v>0</v>
      </c>
      <c r="VD74" t="str">
        <f t="shared" si="2209"/>
        <v>0</v>
      </c>
      <c r="VE74" t="str">
        <f t="shared" si="2210"/>
        <v>0</v>
      </c>
      <c r="VF74" t="str">
        <f t="shared" si="2211"/>
        <v>0</v>
      </c>
      <c r="VG74" t="str">
        <f t="shared" si="2212"/>
        <v>0</v>
      </c>
      <c r="VH74" t="str">
        <f t="shared" si="2213"/>
        <v>0</v>
      </c>
      <c r="VI74" t="str">
        <f t="shared" si="2214"/>
        <v>0</v>
      </c>
      <c r="VJ74" t="str">
        <f t="shared" si="2215"/>
        <v>0</v>
      </c>
      <c r="VK74" t="str">
        <f t="shared" si="2216"/>
        <v>0</v>
      </c>
      <c r="VL74" t="str">
        <f t="shared" si="2217"/>
        <v>0</v>
      </c>
      <c r="VM74" t="str">
        <f t="shared" si="2218"/>
        <v>0</v>
      </c>
      <c r="VN74" t="str">
        <f t="shared" si="2219"/>
        <v>0</v>
      </c>
      <c r="VO74" t="str">
        <f t="shared" si="2220"/>
        <v>0</v>
      </c>
      <c r="VQ74" s="4">
        <f t="shared" si="2221"/>
        <v>30.810000000000002</v>
      </c>
      <c r="VR74" s="4">
        <f t="shared" si="2222"/>
        <v>-2.5199999999999996</v>
      </c>
      <c r="VS74" s="4">
        <f t="shared" si="2223"/>
        <v>-13.200000000000001</v>
      </c>
      <c r="VT74" s="4">
        <f t="shared" si="2224"/>
        <v>0</v>
      </c>
      <c r="VV74" s="4">
        <f t="shared" si="2225"/>
        <v>15.090000000000002</v>
      </c>
      <c r="VY74">
        <f t="shared" si="2226"/>
        <v>4.05</v>
      </c>
      <c r="VZ74">
        <f t="shared" si="2227"/>
        <v>-5.63</v>
      </c>
      <c r="WA74">
        <f t="shared" si="2228"/>
        <v>2.84</v>
      </c>
      <c r="WB74">
        <f t="shared" si="2229"/>
        <v>1.73</v>
      </c>
      <c r="WC74">
        <f t="shared" si="2230"/>
        <v>-2.79</v>
      </c>
      <c r="WD74">
        <f t="shared" si="2231"/>
        <v>17.05</v>
      </c>
      <c r="WE74">
        <f t="shared" si="2232"/>
        <v>2.83</v>
      </c>
      <c r="WF74">
        <f t="shared" si="2233"/>
        <v>-5.35</v>
      </c>
      <c r="WG74">
        <f t="shared" si="2234"/>
        <v>12.5</v>
      </c>
      <c r="WH74">
        <f t="shared" si="2235"/>
        <v>-12.14</v>
      </c>
      <c r="WI74">
        <f t="shared" si="2236"/>
        <v>0</v>
      </c>
      <c r="WJ74">
        <f t="shared" si="2237"/>
        <v>0</v>
      </c>
      <c r="WK74">
        <f t="shared" si="2238"/>
        <v>0</v>
      </c>
      <c r="WL74">
        <f t="shared" si="2239"/>
        <v>0</v>
      </c>
      <c r="WM74">
        <f t="shared" si="2240"/>
        <v>0</v>
      </c>
      <c r="WN74">
        <f t="shared" si="2241"/>
        <v>0</v>
      </c>
      <c r="WO74">
        <f t="shared" si="2242"/>
        <v>0</v>
      </c>
      <c r="WP74">
        <f t="shared" si="2243"/>
        <v>0</v>
      </c>
      <c r="WQ74">
        <f t="shared" si="2244"/>
        <v>0</v>
      </c>
      <c r="WR74">
        <f t="shared" si="2245"/>
        <v>0</v>
      </c>
      <c r="WS74">
        <f t="shared" si="2246"/>
        <v>0</v>
      </c>
      <c r="WT74">
        <f t="shared" si="2247"/>
        <v>0</v>
      </c>
      <c r="WU74">
        <f t="shared" si="2248"/>
        <v>0</v>
      </c>
      <c r="WV74">
        <f t="shared" si="2249"/>
        <v>0</v>
      </c>
      <c r="WW74">
        <f t="shared" si="2250"/>
        <v>0</v>
      </c>
      <c r="WX74">
        <f t="shared" si="2251"/>
        <v>0</v>
      </c>
      <c r="WY74">
        <f t="shared" si="2252"/>
        <v>0</v>
      </c>
      <c r="WZ74">
        <f t="shared" si="2253"/>
        <v>0</v>
      </c>
      <c r="XA74">
        <f t="shared" si="2254"/>
        <v>0</v>
      </c>
      <c r="XB74">
        <f t="shared" si="2255"/>
        <v>0</v>
      </c>
      <c r="XC74">
        <f t="shared" si="2256"/>
        <v>0</v>
      </c>
      <c r="XD74">
        <f t="shared" si="2257"/>
        <v>0</v>
      </c>
      <c r="XE74">
        <f t="shared" si="2258"/>
        <v>0</v>
      </c>
      <c r="XF74">
        <f t="shared" si="2259"/>
        <v>0</v>
      </c>
      <c r="XG74">
        <f t="shared" si="2260"/>
        <v>0</v>
      </c>
      <c r="XH74">
        <f t="shared" si="2261"/>
        <v>0</v>
      </c>
      <c r="XI74">
        <f t="shared" si="2262"/>
        <v>0</v>
      </c>
      <c r="XJ74">
        <f t="shared" si="2263"/>
        <v>0</v>
      </c>
      <c r="XK74">
        <f t="shared" si="2264"/>
        <v>0</v>
      </c>
      <c r="XL74">
        <f t="shared" si="2265"/>
        <v>0</v>
      </c>
      <c r="XM74">
        <f t="shared" si="2266"/>
        <v>0</v>
      </c>
      <c r="XN74">
        <f t="shared" si="2267"/>
        <v>0</v>
      </c>
      <c r="XO74">
        <f t="shared" si="2268"/>
        <v>0</v>
      </c>
      <c r="XP74">
        <f t="shared" si="2269"/>
        <v>0</v>
      </c>
      <c r="XQ74">
        <f t="shared" si="2270"/>
        <v>0</v>
      </c>
      <c r="XR74">
        <f t="shared" si="2271"/>
        <v>0</v>
      </c>
      <c r="XS74">
        <f t="shared" si="2272"/>
        <v>0</v>
      </c>
      <c r="XT74">
        <f t="shared" si="2273"/>
        <v>0</v>
      </c>
      <c r="XU74">
        <f t="shared" si="2274"/>
        <v>0</v>
      </c>
      <c r="XV74">
        <f t="shared" si="2275"/>
        <v>0</v>
      </c>
      <c r="XW74">
        <f t="shared" si="2276"/>
        <v>0</v>
      </c>
      <c r="XX74">
        <f t="shared" si="2277"/>
        <v>0</v>
      </c>
      <c r="XY74">
        <f t="shared" si="2278"/>
        <v>0</v>
      </c>
      <c r="XZ74">
        <f t="shared" si="2279"/>
        <v>0</v>
      </c>
      <c r="YA74">
        <f t="shared" si="2280"/>
        <v>0</v>
      </c>
      <c r="YB74">
        <f t="shared" si="2281"/>
        <v>0</v>
      </c>
      <c r="YC74">
        <f t="shared" si="2282"/>
        <v>0</v>
      </c>
      <c r="YD74">
        <f t="shared" si="2283"/>
        <v>0</v>
      </c>
      <c r="YE74">
        <f t="shared" si="2284"/>
        <v>0</v>
      </c>
      <c r="YF74">
        <f t="shared" si="2285"/>
        <v>0</v>
      </c>
      <c r="YG74">
        <f t="shared" si="2286"/>
        <v>0</v>
      </c>
      <c r="YH74">
        <f t="shared" si="2287"/>
        <v>0</v>
      </c>
      <c r="YI74">
        <f t="shared" si="2288"/>
        <v>0</v>
      </c>
      <c r="YJ74">
        <f t="shared" si="2289"/>
        <v>0</v>
      </c>
      <c r="YK74">
        <f t="shared" si="2290"/>
        <v>0</v>
      </c>
      <c r="YL74">
        <f t="shared" si="2291"/>
        <v>0</v>
      </c>
      <c r="YM74">
        <f t="shared" si="2292"/>
        <v>0</v>
      </c>
      <c r="YN74">
        <f t="shared" si="2293"/>
        <v>0</v>
      </c>
      <c r="YO74">
        <f t="shared" si="2294"/>
        <v>0</v>
      </c>
      <c r="YP74">
        <f t="shared" si="2295"/>
        <v>0</v>
      </c>
      <c r="YQ74">
        <f t="shared" si="2296"/>
        <v>0</v>
      </c>
      <c r="YR74">
        <f t="shared" si="2297"/>
        <v>0</v>
      </c>
      <c r="YS74">
        <f t="shared" si="2298"/>
        <v>0</v>
      </c>
      <c r="YT74">
        <f t="shared" si="2299"/>
        <v>0</v>
      </c>
      <c r="YU74">
        <f t="shared" si="2300"/>
        <v>0</v>
      </c>
      <c r="YV74">
        <f t="shared" si="2301"/>
        <v>0</v>
      </c>
      <c r="YW74">
        <f t="shared" si="2302"/>
        <v>0</v>
      </c>
      <c r="YX74">
        <f t="shared" si="2303"/>
        <v>0</v>
      </c>
      <c r="YY74">
        <f t="shared" si="2304"/>
        <v>0</v>
      </c>
      <c r="YZ74">
        <f t="shared" si="2305"/>
        <v>0</v>
      </c>
      <c r="ZA74">
        <f t="shared" si="2306"/>
        <v>0</v>
      </c>
      <c r="ZB74">
        <f t="shared" si="2307"/>
        <v>0</v>
      </c>
      <c r="ZC74">
        <f t="shared" si="2308"/>
        <v>0</v>
      </c>
      <c r="ZD74">
        <f t="shared" si="2309"/>
        <v>0</v>
      </c>
      <c r="ZE74">
        <f t="shared" si="2310"/>
        <v>0</v>
      </c>
      <c r="ZG74" s="4">
        <f t="shared" si="2311"/>
        <v>249</v>
      </c>
      <c r="ZH74" s="4">
        <f t="shared" si="2312"/>
        <v>151</v>
      </c>
      <c r="ZI74" s="4">
        <f t="shared" si="2313"/>
        <v>218</v>
      </c>
      <c r="ZJ74" s="4">
        <f t="shared" si="2314"/>
        <v>0</v>
      </c>
      <c r="ZL74" s="4">
        <f t="shared" si="2315"/>
        <v>618</v>
      </c>
      <c r="ZO74">
        <f t="shared" si="2316"/>
        <v>51</v>
      </c>
      <c r="ZP74">
        <f t="shared" si="2317"/>
        <v>79</v>
      </c>
      <c r="ZQ74">
        <f t="shared" si="2318"/>
        <v>48</v>
      </c>
      <c r="ZR74">
        <f t="shared" si="2319"/>
        <v>71</v>
      </c>
      <c r="ZS74">
        <f t="shared" si="2320"/>
        <v>65</v>
      </c>
      <c r="ZT74">
        <f t="shared" si="2321"/>
        <v>38</v>
      </c>
      <c r="ZU74">
        <f t="shared" si="2322"/>
        <v>78</v>
      </c>
      <c r="ZV74">
        <f t="shared" si="2323"/>
        <v>73</v>
      </c>
      <c r="ZW74">
        <f t="shared" si="2324"/>
        <v>33</v>
      </c>
      <c r="ZX74">
        <f t="shared" si="2325"/>
        <v>82</v>
      </c>
      <c r="ZY74">
        <f t="shared" si="2326"/>
        <v>0</v>
      </c>
      <c r="ZZ74">
        <f t="shared" si="2327"/>
        <v>0</v>
      </c>
      <c r="AAA74">
        <f t="shared" si="2328"/>
        <v>0</v>
      </c>
      <c r="AAB74">
        <f t="shared" si="2329"/>
        <v>0</v>
      </c>
      <c r="AAC74">
        <f t="shared" si="2330"/>
        <v>0</v>
      </c>
      <c r="AAD74">
        <f t="shared" si="2331"/>
        <v>0</v>
      </c>
      <c r="AAE74">
        <f t="shared" si="2332"/>
        <v>0</v>
      </c>
      <c r="AAF74">
        <f t="shared" si="2333"/>
        <v>0</v>
      </c>
      <c r="AAG74">
        <f t="shared" si="2334"/>
        <v>0</v>
      </c>
      <c r="AAH74">
        <f t="shared" si="2335"/>
        <v>0</v>
      </c>
      <c r="AAI74">
        <f t="shared" si="2336"/>
        <v>0</v>
      </c>
      <c r="AAJ74">
        <f t="shared" si="2337"/>
        <v>0</v>
      </c>
      <c r="AAK74">
        <f t="shared" si="2338"/>
        <v>0</v>
      </c>
      <c r="AAL74">
        <f t="shared" si="2339"/>
        <v>0</v>
      </c>
      <c r="AAM74">
        <f t="shared" si="2340"/>
        <v>0</v>
      </c>
      <c r="AAN74">
        <f t="shared" si="2341"/>
        <v>0</v>
      </c>
      <c r="AAO74">
        <f t="shared" si="2342"/>
        <v>0</v>
      </c>
      <c r="AAP74">
        <f t="shared" si="2343"/>
        <v>0</v>
      </c>
      <c r="AAQ74">
        <f t="shared" si="2344"/>
        <v>0</v>
      </c>
      <c r="AAR74">
        <f t="shared" si="2345"/>
        <v>0</v>
      </c>
      <c r="AAS74">
        <f t="shared" si="2346"/>
        <v>0</v>
      </c>
      <c r="AAT74">
        <f t="shared" si="2347"/>
        <v>0</v>
      </c>
      <c r="AAU74">
        <f t="shared" si="2348"/>
        <v>0</v>
      </c>
      <c r="AAV74">
        <f t="shared" si="2349"/>
        <v>0</v>
      </c>
      <c r="AAW74">
        <f t="shared" si="2350"/>
        <v>0</v>
      </c>
      <c r="AAX74">
        <f t="shared" si="2351"/>
        <v>0</v>
      </c>
      <c r="AAY74">
        <f t="shared" si="2352"/>
        <v>0</v>
      </c>
      <c r="AAZ74">
        <f t="shared" si="2353"/>
        <v>0</v>
      </c>
      <c r="ABA74">
        <f t="shared" si="2354"/>
        <v>0</v>
      </c>
      <c r="ABB74">
        <f t="shared" si="2355"/>
        <v>0</v>
      </c>
      <c r="ABC74">
        <f t="shared" si="2356"/>
        <v>0</v>
      </c>
      <c r="ABD74">
        <f t="shared" si="2357"/>
        <v>0</v>
      </c>
      <c r="ABE74">
        <f t="shared" si="2358"/>
        <v>0</v>
      </c>
      <c r="ABF74">
        <f t="shared" si="2359"/>
        <v>0</v>
      </c>
      <c r="ABG74">
        <f t="shared" si="2360"/>
        <v>0</v>
      </c>
      <c r="ABH74">
        <f t="shared" si="2361"/>
        <v>0</v>
      </c>
      <c r="ABI74">
        <f t="shared" si="2362"/>
        <v>0</v>
      </c>
      <c r="ABJ74">
        <f t="shared" si="2363"/>
        <v>0</v>
      </c>
      <c r="ABK74">
        <f t="shared" si="2364"/>
        <v>0</v>
      </c>
      <c r="ABL74">
        <f t="shared" si="2365"/>
        <v>0</v>
      </c>
      <c r="ABM74">
        <f t="shared" si="2366"/>
        <v>0</v>
      </c>
      <c r="ABN74">
        <f t="shared" si="2367"/>
        <v>0</v>
      </c>
      <c r="ABO74">
        <f t="shared" si="2368"/>
        <v>0</v>
      </c>
      <c r="ABP74">
        <f t="shared" si="2369"/>
        <v>0</v>
      </c>
      <c r="ABQ74">
        <f t="shared" si="2370"/>
        <v>0</v>
      </c>
      <c r="ABR74">
        <f t="shared" si="2371"/>
        <v>0</v>
      </c>
      <c r="ABS74">
        <f t="shared" si="2372"/>
        <v>0</v>
      </c>
      <c r="ABT74">
        <f t="shared" si="2373"/>
        <v>0</v>
      </c>
      <c r="ABU74">
        <f t="shared" si="2374"/>
        <v>0</v>
      </c>
      <c r="ABV74">
        <f t="shared" si="2375"/>
        <v>0</v>
      </c>
      <c r="ABW74">
        <f t="shared" si="2376"/>
        <v>0</v>
      </c>
      <c r="ABX74">
        <f t="shared" si="2377"/>
        <v>0</v>
      </c>
      <c r="ABY74">
        <f t="shared" si="2378"/>
        <v>0</v>
      </c>
      <c r="ABZ74">
        <f t="shared" si="2379"/>
        <v>0</v>
      </c>
      <c r="ACA74">
        <f t="shared" si="2380"/>
        <v>0</v>
      </c>
      <c r="ACB74">
        <f t="shared" si="2381"/>
        <v>0</v>
      </c>
      <c r="ACC74">
        <f t="shared" si="2382"/>
        <v>0</v>
      </c>
      <c r="ACD74">
        <f t="shared" si="2383"/>
        <v>0</v>
      </c>
      <c r="ACE74">
        <f t="shared" si="2384"/>
        <v>0</v>
      </c>
      <c r="ACF74">
        <f t="shared" si="2385"/>
        <v>0</v>
      </c>
      <c r="ACG74">
        <f t="shared" si="2386"/>
        <v>0</v>
      </c>
      <c r="ACH74">
        <f t="shared" si="2387"/>
        <v>0</v>
      </c>
      <c r="ACI74">
        <f t="shared" si="2388"/>
        <v>0</v>
      </c>
      <c r="ACJ74">
        <f t="shared" si="2389"/>
        <v>0</v>
      </c>
      <c r="ACK74">
        <f t="shared" si="2390"/>
        <v>0</v>
      </c>
      <c r="ACL74">
        <f t="shared" si="2391"/>
        <v>0</v>
      </c>
      <c r="ACM74">
        <f t="shared" si="2392"/>
        <v>0</v>
      </c>
      <c r="ACN74">
        <f t="shared" si="2393"/>
        <v>0</v>
      </c>
      <c r="ACO74">
        <f t="shared" si="2394"/>
        <v>0</v>
      </c>
      <c r="ACP74">
        <f t="shared" si="2395"/>
        <v>0</v>
      </c>
      <c r="ACQ74">
        <f t="shared" si="2396"/>
        <v>0</v>
      </c>
      <c r="ACR74">
        <f t="shared" si="2397"/>
        <v>0</v>
      </c>
      <c r="ACS74">
        <f t="shared" si="2398"/>
        <v>0</v>
      </c>
      <c r="ACT74">
        <f t="shared" si="2399"/>
        <v>0</v>
      </c>
      <c r="ACU74">
        <f t="shared" si="2400"/>
        <v>0</v>
      </c>
      <c r="ACW74" s="4">
        <f t="shared" si="2401"/>
        <v>246.70000000000002</v>
      </c>
      <c r="ACX74" s="4">
        <f t="shared" si="2402"/>
        <v>20</v>
      </c>
      <c r="ACY74" s="4">
        <f t="shared" si="2403"/>
        <v>173.4</v>
      </c>
      <c r="ACZ74" s="4">
        <f t="shared" si="2404"/>
        <v>0</v>
      </c>
      <c r="ADA74" s="88">
        <f t="shared" si="2405"/>
        <v>3.1622776601683795</v>
      </c>
      <c r="ADB74" s="4">
        <f t="shared" si="2406"/>
        <v>440.1</v>
      </c>
      <c r="ADC74" s="5">
        <f t="shared" si="2407"/>
        <v>7.0242437315343782</v>
      </c>
      <c r="ADD74" s="5">
        <f t="shared" si="2408"/>
        <v>7.6026311234992852</v>
      </c>
      <c r="ADE74">
        <f t="shared" si="2409"/>
        <v>40.200000000000003</v>
      </c>
      <c r="ADF74">
        <f t="shared" si="2410"/>
        <v>10.4</v>
      </c>
      <c r="ADG74">
        <f t="shared" si="2411"/>
        <v>71.8</v>
      </c>
      <c r="ADH74">
        <f t="shared" si="2412"/>
        <v>48.1</v>
      </c>
      <c r="ADI74">
        <f t="shared" si="2413"/>
        <v>23.8</v>
      </c>
      <c r="ADJ74">
        <f t="shared" si="2414"/>
        <v>97.5</v>
      </c>
      <c r="ADK74">
        <f t="shared" si="2415"/>
        <v>3.1</v>
      </c>
      <c r="ADL74">
        <f t="shared" si="2416"/>
        <v>16.899999999999999</v>
      </c>
      <c r="ADM74">
        <f t="shared" si="2417"/>
        <v>26.8</v>
      </c>
      <c r="ADN74">
        <f t="shared" si="2418"/>
        <v>101.5</v>
      </c>
      <c r="ADO74">
        <f t="shared" si="2419"/>
        <v>0</v>
      </c>
      <c r="ADP74">
        <f t="shared" si="2420"/>
        <v>0</v>
      </c>
      <c r="ADQ74">
        <f t="shared" si="2421"/>
        <v>0</v>
      </c>
      <c r="ADR74">
        <f t="shared" si="2422"/>
        <v>0</v>
      </c>
      <c r="ADS74">
        <f t="shared" si="2423"/>
        <v>0</v>
      </c>
      <c r="ADT74">
        <f t="shared" si="2424"/>
        <v>0</v>
      </c>
      <c r="ADU74">
        <f t="shared" si="2425"/>
        <v>0</v>
      </c>
      <c r="ADV74">
        <f t="shared" si="2426"/>
        <v>0</v>
      </c>
      <c r="ADW74">
        <f t="shared" si="2427"/>
        <v>0</v>
      </c>
      <c r="ADX74">
        <f t="shared" si="2428"/>
        <v>0</v>
      </c>
      <c r="ADY74">
        <f t="shared" si="2429"/>
        <v>0</v>
      </c>
      <c r="ADZ74">
        <f t="shared" si="2430"/>
        <v>0</v>
      </c>
      <c r="AEA74">
        <f t="shared" si="2431"/>
        <v>0</v>
      </c>
      <c r="AEB74">
        <f t="shared" si="2432"/>
        <v>0</v>
      </c>
      <c r="AEC74">
        <f t="shared" si="2433"/>
        <v>0</v>
      </c>
      <c r="AED74">
        <f t="shared" si="2434"/>
        <v>0</v>
      </c>
      <c r="AEE74">
        <f t="shared" si="2435"/>
        <v>0</v>
      </c>
      <c r="AEF74">
        <f t="shared" si="2436"/>
        <v>0</v>
      </c>
      <c r="AEG74">
        <f t="shared" si="2437"/>
        <v>0</v>
      </c>
      <c r="AEH74">
        <f t="shared" si="2438"/>
        <v>0</v>
      </c>
      <c r="AEI74">
        <f t="shared" si="2439"/>
        <v>0</v>
      </c>
      <c r="AEJ74">
        <f t="shared" si="2440"/>
        <v>0</v>
      </c>
      <c r="AEK74">
        <f t="shared" si="2441"/>
        <v>0</v>
      </c>
      <c r="AEL74">
        <f t="shared" si="2442"/>
        <v>0</v>
      </c>
      <c r="AEM74">
        <f t="shared" si="2443"/>
        <v>0</v>
      </c>
      <c r="AEN74">
        <f t="shared" si="2444"/>
        <v>0</v>
      </c>
      <c r="AEO74">
        <f t="shared" si="2445"/>
        <v>0</v>
      </c>
      <c r="AEP74">
        <f t="shared" si="2446"/>
        <v>0</v>
      </c>
      <c r="AEQ74">
        <f t="shared" si="2447"/>
        <v>0</v>
      </c>
      <c r="AER74">
        <f t="shared" si="2448"/>
        <v>0</v>
      </c>
      <c r="AES74">
        <f t="shared" si="2449"/>
        <v>0</v>
      </c>
      <c r="AET74">
        <f t="shared" si="2450"/>
        <v>0</v>
      </c>
      <c r="AEU74">
        <f t="shared" si="2451"/>
        <v>0</v>
      </c>
      <c r="AEV74">
        <f t="shared" si="2452"/>
        <v>0</v>
      </c>
      <c r="AEW74">
        <f t="shared" si="2453"/>
        <v>0</v>
      </c>
      <c r="AEX74">
        <f t="shared" si="2454"/>
        <v>0</v>
      </c>
      <c r="AEY74">
        <f t="shared" si="2455"/>
        <v>0</v>
      </c>
      <c r="AEZ74">
        <f t="shared" si="2456"/>
        <v>0</v>
      </c>
      <c r="AFA74">
        <f t="shared" si="2457"/>
        <v>0</v>
      </c>
      <c r="AFB74">
        <f t="shared" si="2458"/>
        <v>0</v>
      </c>
      <c r="AFC74">
        <f t="shared" si="2459"/>
        <v>0</v>
      </c>
      <c r="AFD74">
        <f t="shared" si="2460"/>
        <v>0</v>
      </c>
      <c r="AFE74">
        <f t="shared" si="2461"/>
        <v>0</v>
      </c>
      <c r="AFF74">
        <f t="shared" si="2462"/>
        <v>0</v>
      </c>
      <c r="AFG74">
        <f t="shared" si="2463"/>
        <v>0</v>
      </c>
      <c r="AFH74">
        <f t="shared" si="2464"/>
        <v>0</v>
      </c>
      <c r="AFI74">
        <f t="shared" si="2465"/>
        <v>0</v>
      </c>
      <c r="AFJ74">
        <f t="shared" si="2466"/>
        <v>0</v>
      </c>
      <c r="AFK74">
        <f t="shared" si="2467"/>
        <v>0</v>
      </c>
      <c r="AFL74">
        <f t="shared" si="2468"/>
        <v>0</v>
      </c>
      <c r="AFM74">
        <f t="shared" si="2469"/>
        <v>0</v>
      </c>
      <c r="AFN74">
        <f t="shared" si="2470"/>
        <v>0</v>
      </c>
      <c r="AFO74">
        <f t="shared" si="2471"/>
        <v>0</v>
      </c>
      <c r="AFP74">
        <f t="shared" si="2472"/>
        <v>0</v>
      </c>
      <c r="AFQ74">
        <f t="shared" si="2473"/>
        <v>0</v>
      </c>
      <c r="AFR74">
        <f t="shared" si="2474"/>
        <v>0</v>
      </c>
      <c r="AFS74">
        <f t="shared" si="2475"/>
        <v>0</v>
      </c>
      <c r="AFT74">
        <f t="shared" si="2476"/>
        <v>0</v>
      </c>
      <c r="AFU74">
        <f t="shared" si="2477"/>
        <v>0</v>
      </c>
      <c r="AFV74">
        <f t="shared" si="2478"/>
        <v>0</v>
      </c>
      <c r="AFW74">
        <f t="shared" si="2479"/>
        <v>0</v>
      </c>
      <c r="AFX74">
        <f t="shared" si="2480"/>
        <v>0</v>
      </c>
      <c r="AFY74">
        <f t="shared" si="2481"/>
        <v>0</v>
      </c>
      <c r="AFZ74">
        <f t="shared" si="2482"/>
        <v>0</v>
      </c>
      <c r="AGA74">
        <f t="shared" si="2483"/>
        <v>0</v>
      </c>
      <c r="AGB74">
        <f t="shared" si="2484"/>
        <v>0</v>
      </c>
      <c r="AGC74">
        <f t="shared" si="2485"/>
        <v>0</v>
      </c>
      <c r="AGD74">
        <f t="shared" si="2486"/>
        <v>0</v>
      </c>
      <c r="AGE74">
        <f t="shared" si="2487"/>
        <v>0</v>
      </c>
      <c r="AGF74">
        <f t="shared" si="2488"/>
        <v>0</v>
      </c>
      <c r="AGG74">
        <f t="shared" si="2489"/>
        <v>0</v>
      </c>
      <c r="AGH74">
        <f t="shared" si="2490"/>
        <v>0</v>
      </c>
      <c r="AGI74">
        <f t="shared" si="2491"/>
        <v>0</v>
      </c>
      <c r="AGJ74">
        <f t="shared" si="2492"/>
        <v>0</v>
      </c>
      <c r="AGK74">
        <f t="shared" si="2493"/>
        <v>0</v>
      </c>
      <c r="AGM74" s="88">
        <f t="shared" si="2494"/>
        <v>73</v>
      </c>
      <c r="AGN74" s="88">
        <v>73</v>
      </c>
      <c r="AGO74">
        <v>9</v>
      </c>
      <c r="AGP74">
        <f t="shared" si="2495"/>
        <v>9</v>
      </c>
      <c r="AGQ74">
        <f t="shared" si="2496"/>
        <v>9</v>
      </c>
      <c r="AGR74">
        <f t="shared" si="2497"/>
        <v>9</v>
      </c>
      <c r="AGS74">
        <f t="shared" si="2498"/>
        <v>9</v>
      </c>
      <c r="AGT74">
        <f t="shared" si="2499"/>
        <v>2</v>
      </c>
      <c r="AGU74">
        <f t="shared" si="2500"/>
        <v>9</v>
      </c>
      <c r="AGV74">
        <f t="shared" si="2501"/>
        <v>10</v>
      </c>
      <c r="AGW74">
        <f t="shared" si="2502"/>
        <v>9</v>
      </c>
      <c r="AGX74">
        <f t="shared" si="2503"/>
        <v>9</v>
      </c>
      <c r="AGY74">
        <f t="shared" si="2504"/>
        <v>2</v>
      </c>
      <c r="AGZ74">
        <f t="shared" si="2505"/>
        <v>0</v>
      </c>
      <c r="AHA74">
        <f t="shared" si="2506"/>
        <v>0</v>
      </c>
      <c r="AHB74">
        <f t="shared" si="2507"/>
        <v>0</v>
      </c>
      <c r="AHC74">
        <f t="shared" si="2508"/>
        <v>0</v>
      </c>
      <c r="AHD74">
        <f t="shared" si="2509"/>
        <v>0</v>
      </c>
      <c r="AHE74">
        <f t="shared" si="2510"/>
        <v>0</v>
      </c>
      <c r="AHF74">
        <f t="shared" si="2511"/>
        <v>0</v>
      </c>
      <c r="AHG74">
        <f t="shared" si="2512"/>
        <v>0</v>
      </c>
      <c r="AHH74">
        <f t="shared" si="2513"/>
        <v>0</v>
      </c>
      <c r="AHI74">
        <f t="shared" si="2514"/>
        <v>0</v>
      </c>
      <c r="AHJ74">
        <f t="shared" si="2515"/>
        <v>0</v>
      </c>
      <c r="AHK74">
        <f t="shared" si="2516"/>
        <v>0</v>
      </c>
      <c r="AHL74">
        <f t="shared" si="2517"/>
        <v>0</v>
      </c>
      <c r="AHM74">
        <f t="shared" si="2518"/>
        <v>0</v>
      </c>
      <c r="AHN74">
        <f t="shared" si="2519"/>
        <v>0</v>
      </c>
      <c r="AHO74">
        <f t="shared" si="2520"/>
        <v>0</v>
      </c>
      <c r="AHP74">
        <f t="shared" si="2521"/>
        <v>0</v>
      </c>
      <c r="AHQ74">
        <f t="shared" si="2522"/>
        <v>0</v>
      </c>
      <c r="AHR74">
        <f t="shared" si="2523"/>
        <v>0</v>
      </c>
      <c r="AHS74">
        <f t="shared" si="2524"/>
        <v>0</v>
      </c>
      <c r="AHT74">
        <f t="shared" si="2525"/>
        <v>0</v>
      </c>
      <c r="AHU74">
        <f t="shared" si="2526"/>
        <v>0</v>
      </c>
      <c r="AHV74">
        <f t="shared" si="2527"/>
        <v>0</v>
      </c>
      <c r="AHW74">
        <f t="shared" si="2528"/>
        <v>0</v>
      </c>
      <c r="AHX74">
        <f t="shared" si="2529"/>
        <v>0</v>
      </c>
      <c r="AHY74">
        <f t="shared" si="2530"/>
        <v>0</v>
      </c>
      <c r="AHZ74">
        <f t="shared" si="2531"/>
        <v>0</v>
      </c>
      <c r="AIA74">
        <f t="shared" si="2532"/>
        <v>0</v>
      </c>
      <c r="AIB74">
        <f t="shared" si="2533"/>
        <v>0</v>
      </c>
      <c r="AIC74">
        <f t="shared" si="2534"/>
        <v>0</v>
      </c>
      <c r="AID74">
        <f t="shared" si="2535"/>
        <v>0</v>
      </c>
      <c r="AIE74">
        <f t="shared" si="2536"/>
        <v>0</v>
      </c>
      <c r="AIF74">
        <f t="shared" si="2537"/>
        <v>0</v>
      </c>
      <c r="AIG74">
        <f t="shared" si="2538"/>
        <v>0</v>
      </c>
      <c r="AIH74">
        <f t="shared" si="2539"/>
        <v>0</v>
      </c>
      <c r="AII74">
        <f t="shared" si="2540"/>
        <v>0</v>
      </c>
      <c r="AIJ74">
        <f t="shared" si="2541"/>
        <v>0</v>
      </c>
      <c r="AIK74">
        <f t="shared" si="2542"/>
        <v>0</v>
      </c>
      <c r="AIL74">
        <f t="shared" si="2543"/>
        <v>0</v>
      </c>
      <c r="AIM74">
        <f t="shared" si="2544"/>
        <v>0</v>
      </c>
      <c r="AIN74">
        <f t="shared" si="2545"/>
        <v>0</v>
      </c>
      <c r="AIO74">
        <f t="shared" si="2546"/>
        <v>0</v>
      </c>
      <c r="AIP74">
        <f t="shared" si="2547"/>
        <v>0</v>
      </c>
      <c r="AIQ74">
        <f t="shared" si="2548"/>
        <v>0</v>
      </c>
      <c r="AIR74">
        <f t="shared" si="2549"/>
        <v>0</v>
      </c>
      <c r="AIS74">
        <f t="shared" si="2550"/>
        <v>0</v>
      </c>
      <c r="AIT74">
        <f t="shared" si="2551"/>
        <v>0</v>
      </c>
      <c r="AIU74">
        <f t="shared" si="2552"/>
        <v>0</v>
      </c>
      <c r="AIV74">
        <f t="shared" si="2553"/>
        <v>0</v>
      </c>
      <c r="AIW74">
        <f t="shared" si="2554"/>
        <v>0</v>
      </c>
      <c r="AIX74">
        <f t="shared" si="2555"/>
        <v>0</v>
      </c>
      <c r="AIY74">
        <f t="shared" si="2556"/>
        <v>0</v>
      </c>
      <c r="AIZ74">
        <f t="shared" si="2557"/>
        <v>0</v>
      </c>
      <c r="AJA74">
        <f t="shared" si="2558"/>
        <v>0</v>
      </c>
      <c r="AJB74">
        <f t="shared" si="2559"/>
        <v>0</v>
      </c>
      <c r="AJC74">
        <f t="shared" si="2560"/>
        <v>0</v>
      </c>
      <c r="AJD74">
        <f t="shared" si="2561"/>
        <v>0</v>
      </c>
      <c r="AJE74">
        <f t="shared" si="2562"/>
        <v>0</v>
      </c>
      <c r="AJF74">
        <f t="shared" si="2563"/>
        <v>0</v>
      </c>
      <c r="AJG74">
        <f t="shared" si="2564"/>
        <v>0</v>
      </c>
      <c r="AJH74">
        <f t="shared" si="2565"/>
        <v>0</v>
      </c>
      <c r="AJI74">
        <f t="shared" si="2566"/>
        <v>0</v>
      </c>
      <c r="AJJ74">
        <f t="shared" si="2567"/>
        <v>0</v>
      </c>
      <c r="AJK74">
        <f t="shared" si="2568"/>
        <v>0</v>
      </c>
      <c r="AJL74">
        <f t="shared" si="2569"/>
        <v>0</v>
      </c>
      <c r="AJM74">
        <f t="shared" si="2570"/>
        <v>0</v>
      </c>
      <c r="AJN74">
        <f t="shared" si="2571"/>
        <v>0</v>
      </c>
      <c r="AJO74">
        <f t="shared" si="2572"/>
        <v>0</v>
      </c>
      <c r="AJP74">
        <f t="shared" si="2573"/>
        <v>0</v>
      </c>
      <c r="AJQ74">
        <f t="shared" si="2574"/>
        <v>0</v>
      </c>
      <c r="AJR74">
        <f t="shared" si="2575"/>
        <v>0</v>
      </c>
      <c r="AJS74">
        <f t="shared" si="2576"/>
        <v>0</v>
      </c>
      <c r="AJT74">
        <f t="shared" si="2577"/>
        <v>0</v>
      </c>
      <c r="AJU74">
        <f t="shared" si="2578"/>
        <v>0</v>
      </c>
      <c r="AJV74">
        <f t="shared" si="2579"/>
        <v>0</v>
      </c>
      <c r="AJX74">
        <v>47</v>
      </c>
      <c r="AJY74">
        <v>1</v>
      </c>
      <c r="AJZ74">
        <v>1</v>
      </c>
      <c r="AKA74">
        <f t="shared" si="2580"/>
        <v>1</v>
      </c>
      <c r="AKB74">
        <f t="shared" si="2581"/>
        <v>2</v>
      </c>
      <c r="AKC74">
        <f t="shared" si="2582"/>
        <v>2</v>
      </c>
      <c r="AKD74">
        <f t="shared" si="2583"/>
        <v>8</v>
      </c>
      <c r="AKE74">
        <f t="shared" si="2584"/>
        <v>8</v>
      </c>
      <c r="AKF74">
        <f t="shared" si="2585"/>
        <v>1</v>
      </c>
      <c r="AKG74">
        <f t="shared" si="2586"/>
        <v>2</v>
      </c>
      <c r="AKH74">
        <f t="shared" si="2587"/>
        <v>0</v>
      </c>
      <c r="AKI74">
        <f t="shared" si="2588"/>
        <v>0</v>
      </c>
      <c r="AKJ74">
        <f t="shared" si="2589"/>
        <v>0</v>
      </c>
      <c r="AKK74">
        <f t="shared" si="2590"/>
        <v>0</v>
      </c>
      <c r="AKL74">
        <f t="shared" si="2591"/>
        <v>0</v>
      </c>
      <c r="AKM74">
        <f t="shared" si="2592"/>
        <v>0</v>
      </c>
      <c r="AKN74">
        <f t="shared" si="2593"/>
        <v>0</v>
      </c>
      <c r="AKO74">
        <f t="shared" si="2594"/>
        <v>0</v>
      </c>
      <c r="AKP74">
        <f t="shared" si="2595"/>
        <v>0</v>
      </c>
      <c r="AKQ74">
        <f t="shared" si="2596"/>
        <v>0</v>
      </c>
      <c r="AKR74">
        <f t="shared" si="2597"/>
        <v>0</v>
      </c>
      <c r="AKS74">
        <f t="shared" si="2598"/>
        <v>0</v>
      </c>
      <c r="AKT74">
        <f t="shared" si="2599"/>
        <v>0</v>
      </c>
      <c r="AKU74">
        <f t="shared" si="2600"/>
        <v>0</v>
      </c>
      <c r="AKV74">
        <f t="shared" si="2601"/>
        <v>0</v>
      </c>
      <c r="AKW74">
        <f t="shared" si="2602"/>
        <v>0</v>
      </c>
      <c r="AKX74">
        <f t="shared" si="2603"/>
        <v>0</v>
      </c>
      <c r="AKY74">
        <f t="shared" si="2604"/>
        <v>0</v>
      </c>
      <c r="AKZ74">
        <f t="shared" si="2605"/>
        <v>0</v>
      </c>
      <c r="ALA74">
        <f t="shared" si="2606"/>
        <v>0</v>
      </c>
      <c r="ALB74">
        <f t="shared" si="2607"/>
        <v>0</v>
      </c>
      <c r="ALC74">
        <f t="shared" si="2608"/>
        <v>0</v>
      </c>
      <c r="ALD74">
        <f t="shared" si="2609"/>
        <v>0</v>
      </c>
      <c r="ALE74">
        <f t="shared" si="2610"/>
        <v>0</v>
      </c>
      <c r="ALF74">
        <f t="shared" si="2611"/>
        <v>0</v>
      </c>
      <c r="ALG74">
        <f t="shared" si="2612"/>
        <v>0</v>
      </c>
      <c r="ALH74">
        <f t="shared" si="2613"/>
        <v>0</v>
      </c>
      <c r="ALI74">
        <f t="shared" si="2614"/>
        <v>0</v>
      </c>
      <c r="ALJ74">
        <f t="shared" si="2615"/>
        <v>0</v>
      </c>
      <c r="ALK74">
        <f t="shared" si="2616"/>
        <v>0</v>
      </c>
      <c r="ALL74">
        <f t="shared" si="2617"/>
        <v>0</v>
      </c>
      <c r="ALM74">
        <f t="shared" si="2618"/>
        <v>0</v>
      </c>
      <c r="ALN74">
        <f t="shared" si="2619"/>
        <v>0</v>
      </c>
      <c r="ALO74">
        <f t="shared" si="2620"/>
        <v>0</v>
      </c>
      <c r="ALP74">
        <f t="shared" si="2621"/>
        <v>0</v>
      </c>
      <c r="ALQ74">
        <f t="shared" si="2622"/>
        <v>0</v>
      </c>
      <c r="ALR74">
        <f t="shared" si="2623"/>
        <v>0</v>
      </c>
      <c r="ALS74">
        <f t="shared" si="2624"/>
        <v>0</v>
      </c>
      <c r="ALT74">
        <f t="shared" si="2625"/>
        <v>0</v>
      </c>
      <c r="ALU74">
        <f t="shared" si="2626"/>
        <v>0</v>
      </c>
      <c r="ALV74">
        <f t="shared" si="2627"/>
        <v>0</v>
      </c>
      <c r="ALW74">
        <f t="shared" si="2628"/>
        <v>0</v>
      </c>
      <c r="ALX74">
        <f t="shared" si="2629"/>
        <v>0</v>
      </c>
      <c r="ALY74">
        <f t="shared" si="2630"/>
        <v>0</v>
      </c>
      <c r="ALZ74">
        <f t="shared" si="2631"/>
        <v>0</v>
      </c>
      <c r="AMA74">
        <f t="shared" si="2632"/>
        <v>0</v>
      </c>
      <c r="AMB74">
        <f t="shared" si="2633"/>
        <v>0</v>
      </c>
      <c r="AMC74">
        <f t="shared" si="2634"/>
        <v>0</v>
      </c>
      <c r="AMD74">
        <f t="shared" si="2635"/>
        <v>0</v>
      </c>
      <c r="AME74">
        <f t="shared" si="2636"/>
        <v>0</v>
      </c>
      <c r="AMF74">
        <f t="shared" si="2637"/>
        <v>0</v>
      </c>
      <c r="AMG74">
        <f t="shared" si="2638"/>
        <v>0</v>
      </c>
      <c r="AMH74">
        <f t="shared" si="2639"/>
        <v>0</v>
      </c>
      <c r="AMI74">
        <f t="shared" si="2640"/>
        <v>0</v>
      </c>
      <c r="AMJ74">
        <f t="shared" si="2641"/>
        <v>0</v>
      </c>
      <c r="AMK74">
        <f t="shared" si="2642"/>
        <v>0</v>
      </c>
      <c r="AML74">
        <f t="shared" si="2643"/>
        <v>0</v>
      </c>
      <c r="AMM74">
        <f t="shared" si="2644"/>
        <v>0</v>
      </c>
      <c r="AMN74">
        <f t="shared" si="2645"/>
        <v>0</v>
      </c>
      <c r="AMO74">
        <f t="shared" si="2646"/>
        <v>0</v>
      </c>
      <c r="AMP74">
        <f t="shared" si="2647"/>
        <v>0</v>
      </c>
      <c r="AMQ74">
        <f t="shared" si="2648"/>
        <v>0</v>
      </c>
      <c r="AMR74">
        <f t="shared" si="2649"/>
        <v>0</v>
      </c>
      <c r="AMS74">
        <f t="shared" si="2650"/>
        <v>0</v>
      </c>
      <c r="AMT74">
        <f t="shared" si="2651"/>
        <v>0</v>
      </c>
      <c r="AMU74">
        <f t="shared" si="2652"/>
        <v>0</v>
      </c>
      <c r="AMV74">
        <f t="shared" si="2653"/>
        <v>0</v>
      </c>
      <c r="AMW74">
        <f t="shared" si="2654"/>
        <v>0</v>
      </c>
      <c r="AMX74">
        <f t="shared" si="2655"/>
        <v>0</v>
      </c>
      <c r="AMY74">
        <f t="shared" si="2656"/>
        <v>0</v>
      </c>
      <c r="AMZ74">
        <f t="shared" si="2657"/>
        <v>0</v>
      </c>
      <c r="ANA74">
        <f t="shared" si="2658"/>
        <v>0</v>
      </c>
      <c r="ANB74">
        <f t="shared" si="2659"/>
        <v>0</v>
      </c>
      <c r="ANC74">
        <f t="shared" si="2660"/>
        <v>0</v>
      </c>
      <c r="AND74">
        <f t="shared" si="2661"/>
        <v>0</v>
      </c>
      <c r="ANR74" s="4">
        <v>1867</v>
      </c>
      <c r="ANS74" s="4">
        <f t="shared" si="2662"/>
        <v>1867</v>
      </c>
      <c r="ANU74" s="4">
        <v>1880</v>
      </c>
      <c r="ANV74" t="str">
        <f t="shared" si="2663"/>
        <v>1885</v>
      </c>
      <c r="ANW74" t="str">
        <f t="shared" si="2664"/>
        <v>1876</v>
      </c>
      <c r="ANX74" t="str">
        <f t="shared" si="2665"/>
        <v>1881</v>
      </c>
      <c r="ANY74" t="str">
        <f t="shared" si="2666"/>
        <v>1896</v>
      </c>
      <c r="ANZ74" t="str">
        <f t="shared" si="2667"/>
        <v>1874</v>
      </c>
      <c r="AOA74" t="str">
        <f t="shared" si="2668"/>
        <v>1878</v>
      </c>
      <c r="AOB74" t="str">
        <f t="shared" si="2669"/>
        <v>1846</v>
      </c>
      <c r="AOC74" t="str">
        <f t="shared" si="2670"/>
        <v>1833</v>
      </c>
      <c r="AOD74" t="str">
        <f t="shared" si="2671"/>
        <v>1836</v>
      </c>
      <c r="AOE74" t="str">
        <f t="shared" si="2672"/>
        <v>1867</v>
      </c>
      <c r="AOF74" t="str">
        <f t="shared" si="2673"/>
        <v>1867</v>
      </c>
      <c r="AOG74" t="str">
        <f t="shared" si="2674"/>
        <v>1867</v>
      </c>
      <c r="AOH74" t="str">
        <f t="shared" si="2675"/>
        <v>1867</v>
      </c>
      <c r="AOI74" t="str">
        <f t="shared" si="2676"/>
        <v>1867</v>
      </c>
      <c r="AOJ74" t="str">
        <f t="shared" si="2677"/>
        <v>1867</v>
      </c>
      <c r="AOK74" t="str">
        <f t="shared" si="2678"/>
        <v>1867</v>
      </c>
      <c r="AOL74" t="str">
        <f t="shared" si="2679"/>
        <v>1867</v>
      </c>
      <c r="AOM74" t="str">
        <f t="shared" si="2680"/>
        <v>1867</v>
      </c>
      <c r="AON74" t="str">
        <f t="shared" si="2681"/>
        <v>1867</v>
      </c>
      <c r="AOO74" t="str">
        <f t="shared" si="2682"/>
        <v>1867</v>
      </c>
      <c r="AOP74" t="str">
        <f t="shared" si="2683"/>
        <v>1867</v>
      </c>
      <c r="AOQ74" t="str">
        <f t="shared" si="2684"/>
        <v>1867</v>
      </c>
      <c r="AOR74" t="str">
        <f t="shared" si="2685"/>
        <v>1867</v>
      </c>
      <c r="AOS74" t="str">
        <f t="shared" si="2686"/>
        <v>1867</v>
      </c>
      <c r="AOT74" t="str">
        <f t="shared" si="2687"/>
        <v>1867</v>
      </c>
      <c r="AOU74" t="str">
        <f t="shared" si="2688"/>
        <v>1867</v>
      </c>
      <c r="AOV74" t="str">
        <f t="shared" si="2689"/>
        <v>1867</v>
      </c>
      <c r="AOW74" t="str">
        <f t="shared" si="2690"/>
        <v>1867</v>
      </c>
      <c r="AOX74" t="str">
        <f t="shared" si="2691"/>
        <v>1867</v>
      </c>
      <c r="AOY74" t="str">
        <f t="shared" si="2692"/>
        <v>1867</v>
      </c>
      <c r="AOZ74" t="str">
        <f t="shared" si="2693"/>
        <v>1867</v>
      </c>
      <c r="APA74" t="str">
        <f t="shared" si="2694"/>
        <v>1867</v>
      </c>
      <c r="APB74" t="str">
        <f t="shared" si="2695"/>
        <v>1867</v>
      </c>
      <c r="APC74" t="str">
        <f t="shared" si="2696"/>
        <v>1867</v>
      </c>
      <c r="APD74" t="str">
        <f t="shared" si="2697"/>
        <v>1867</v>
      </c>
      <c r="APE74" t="str">
        <f t="shared" si="2698"/>
        <v>1867</v>
      </c>
      <c r="APF74" t="str">
        <f t="shared" si="2699"/>
        <v>1867</v>
      </c>
      <c r="APG74" t="str">
        <f t="shared" si="2700"/>
        <v>1867</v>
      </c>
      <c r="APH74" t="str">
        <f t="shared" si="2701"/>
        <v>1867</v>
      </c>
      <c r="API74" t="str">
        <f t="shared" si="2702"/>
        <v>1867</v>
      </c>
      <c r="APJ74" t="str">
        <f t="shared" si="2703"/>
        <v>1867</v>
      </c>
      <c r="APK74" t="str">
        <f t="shared" si="2704"/>
        <v>1867</v>
      </c>
      <c r="APL74" t="str">
        <f t="shared" si="2705"/>
        <v>1867</v>
      </c>
      <c r="APM74" t="str">
        <f t="shared" si="2706"/>
        <v>1867</v>
      </c>
      <c r="APN74" t="str">
        <f t="shared" si="2707"/>
        <v>1867</v>
      </c>
      <c r="APO74" t="str">
        <f t="shared" si="2708"/>
        <v>1867</v>
      </c>
      <c r="APP74" t="str">
        <f t="shared" si="2709"/>
        <v>1867</v>
      </c>
      <c r="APQ74" t="str">
        <f t="shared" si="2710"/>
        <v>1867</v>
      </c>
      <c r="APR74" t="str">
        <f t="shared" si="2711"/>
        <v>1867</v>
      </c>
      <c r="APS74" t="str">
        <f t="shared" si="2712"/>
        <v>1867</v>
      </c>
      <c r="APT74" t="str">
        <f t="shared" si="2713"/>
        <v>1867</v>
      </c>
      <c r="APU74" t="str">
        <f t="shared" si="2714"/>
        <v>1867</v>
      </c>
      <c r="APV74" t="str">
        <f t="shared" si="2715"/>
        <v>1867</v>
      </c>
      <c r="APW74" t="str">
        <f t="shared" si="2716"/>
        <v>1867</v>
      </c>
      <c r="APX74" t="str">
        <f t="shared" si="2717"/>
        <v>1867</v>
      </c>
      <c r="APY74" t="str">
        <f t="shared" si="2718"/>
        <v>1867</v>
      </c>
      <c r="APZ74" t="str">
        <f t="shared" si="2719"/>
        <v>1867</v>
      </c>
      <c r="AQA74" t="str">
        <f t="shared" si="2720"/>
        <v>1867</v>
      </c>
      <c r="AQB74" t="str">
        <f t="shared" si="2721"/>
        <v>1867</v>
      </c>
      <c r="AQC74" t="str">
        <f t="shared" si="2722"/>
        <v>1867</v>
      </c>
      <c r="AQD74" t="str">
        <f t="shared" si="2723"/>
        <v>1867</v>
      </c>
      <c r="AQE74" t="str">
        <f t="shared" si="2724"/>
        <v>1867</v>
      </c>
      <c r="AQF74" t="str">
        <f t="shared" si="2725"/>
        <v>1867</v>
      </c>
      <c r="AQG74" t="str">
        <f t="shared" si="2726"/>
        <v>1867</v>
      </c>
      <c r="AQH74" t="str">
        <f t="shared" si="2727"/>
        <v>1867</v>
      </c>
      <c r="AQI74" t="str">
        <f t="shared" si="2728"/>
        <v>1867</v>
      </c>
      <c r="AQJ74" t="str">
        <f t="shared" si="2729"/>
        <v>1867</v>
      </c>
      <c r="AQK74" t="str">
        <f t="shared" si="2730"/>
        <v>1867</v>
      </c>
      <c r="AQL74" t="str">
        <f t="shared" si="2731"/>
        <v>1867</v>
      </c>
      <c r="AQM74" t="str">
        <f t="shared" si="2732"/>
        <v>1867</v>
      </c>
      <c r="AQN74" t="str">
        <f t="shared" si="2733"/>
        <v>1867</v>
      </c>
      <c r="AQO74" t="str">
        <f t="shared" si="2734"/>
        <v>1867</v>
      </c>
      <c r="AQP74" t="str">
        <f t="shared" si="2735"/>
        <v>1867</v>
      </c>
      <c r="AQQ74" t="str">
        <f t="shared" si="2736"/>
        <v>1867</v>
      </c>
      <c r="AQR74" t="str">
        <f t="shared" si="2737"/>
        <v>1867</v>
      </c>
      <c r="AQS74" t="str">
        <f t="shared" si="2738"/>
        <v>1867</v>
      </c>
      <c r="AQT74" t="str">
        <f t="shared" si="2739"/>
        <v>1867</v>
      </c>
      <c r="AQU74" t="str">
        <f t="shared" si="2740"/>
        <v>1867</v>
      </c>
      <c r="AQV74" t="str">
        <f t="shared" si="2741"/>
        <v>1867</v>
      </c>
      <c r="AQW74" t="str">
        <f t="shared" si="2742"/>
        <v>1867</v>
      </c>
      <c r="AQX74" t="str">
        <f t="shared" si="2743"/>
        <v>1867</v>
      </c>
      <c r="AQY74" t="str">
        <f t="shared" si="2744"/>
        <v>1867</v>
      </c>
      <c r="AQZ74" t="str">
        <f t="shared" si="2745"/>
        <v>1867</v>
      </c>
      <c r="ARA74" t="str">
        <f t="shared" si="2746"/>
        <v>1867</v>
      </c>
      <c r="ARB74" t="str">
        <f t="shared" si="2747"/>
        <v>1867</v>
      </c>
      <c r="ARC74">
        <v>1880</v>
      </c>
      <c r="ARH74" s="5"/>
    </row>
    <row r="75" spans="1:1152" x14ac:dyDescent="0.2">
      <c r="A75">
        <v>130</v>
      </c>
      <c r="B75" s="229" t="s">
        <v>121</v>
      </c>
      <c r="C75" s="20">
        <f>VLOOKUP(A75, Rankings!$A$2:$AN$161, 40, FALSE)</f>
        <v>73</v>
      </c>
      <c r="D75" s="229" t="s">
        <v>404</v>
      </c>
      <c r="F75" s="4">
        <v>17</v>
      </c>
      <c r="G75" s="4">
        <v>2</v>
      </c>
      <c r="I75" s="5">
        <f t="shared" si="1832"/>
        <v>9</v>
      </c>
      <c r="L75" t="s">
        <v>1932</v>
      </c>
      <c r="M75" t="s">
        <v>2040</v>
      </c>
      <c r="N75" t="s">
        <v>2296</v>
      </c>
      <c r="O75" t="s">
        <v>2744</v>
      </c>
      <c r="P75" t="s">
        <v>2946</v>
      </c>
      <c r="Q75" t="s">
        <v>3183</v>
      </c>
      <c r="R75" t="s">
        <v>3393</v>
      </c>
      <c r="S75" t="s">
        <v>3671</v>
      </c>
      <c r="T75" t="s">
        <v>3895</v>
      </c>
      <c r="U75" t="s">
        <v>10</v>
      </c>
      <c r="V75" t="s">
        <v>10</v>
      </c>
      <c r="W75" t="str">
        <f>Rankings!D74</f>
        <v>-</v>
      </c>
      <c r="X75" t="s">
        <v>10</v>
      </c>
      <c r="Y75" t="s">
        <v>10</v>
      </c>
      <c r="Z75" t="s">
        <v>10</v>
      </c>
      <c r="AA75" t="s">
        <v>10</v>
      </c>
      <c r="AB75" t="s">
        <v>10</v>
      </c>
      <c r="AC75" t="s">
        <v>10</v>
      </c>
      <c r="AD75" t="s">
        <v>10</v>
      </c>
      <c r="AE75" t="s">
        <v>10</v>
      </c>
      <c r="AF75" t="s">
        <v>10</v>
      </c>
      <c r="AG75" t="s">
        <v>10</v>
      </c>
      <c r="AH75" t="s">
        <v>10</v>
      </c>
      <c r="AI75" t="s">
        <v>10</v>
      </c>
      <c r="AJ75" t="s">
        <v>10</v>
      </c>
      <c r="AK75" t="s">
        <v>10</v>
      </c>
      <c r="AL75" t="s">
        <v>10</v>
      </c>
      <c r="AM75" t="s">
        <v>10</v>
      </c>
      <c r="AN75" t="s">
        <v>10</v>
      </c>
      <c r="AO75" t="s">
        <v>10</v>
      </c>
      <c r="AP75" t="s">
        <v>10</v>
      </c>
      <c r="AQ75" t="s">
        <v>10</v>
      </c>
      <c r="AR75" t="s">
        <v>10</v>
      </c>
      <c r="AS75" t="s">
        <v>10</v>
      </c>
      <c r="AT75" t="s">
        <v>10</v>
      </c>
      <c r="AU75" t="s">
        <v>10</v>
      </c>
      <c r="AV75" t="s">
        <v>10</v>
      </c>
      <c r="AW75" t="s">
        <v>10</v>
      </c>
      <c r="AX75" t="s">
        <v>10</v>
      </c>
      <c r="AY75" t="s">
        <v>10</v>
      </c>
      <c r="AZ75" t="s">
        <v>10</v>
      </c>
      <c r="BA75" t="s">
        <v>10</v>
      </c>
      <c r="BB75" t="s">
        <v>10</v>
      </c>
      <c r="BC75" t="s">
        <v>10</v>
      </c>
      <c r="BD75" t="s">
        <v>10</v>
      </c>
      <c r="BE75" t="s">
        <v>10</v>
      </c>
      <c r="BF75" t="s">
        <v>10</v>
      </c>
      <c r="BG75" t="s">
        <v>10</v>
      </c>
      <c r="BH75" t="s">
        <v>10</v>
      </c>
      <c r="BI75" t="s">
        <v>10</v>
      </c>
      <c r="BJ75" t="s">
        <v>10</v>
      </c>
      <c r="BK75" t="s">
        <v>10</v>
      </c>
      <c r="BL75" t="s">
        <v>10</v>
      </c>
      <c r="BM75" t="s">
        <v>10</v>
      </c>
      <c r="BN75" t="s">
        <v>10</v>
      </c>
      <c r="BO75" t="s">
        <v>10</v>
      </c>
      <c r="BP75" t="s">
        <v>10</v>
      </c>
      <c r="BQ75" t="s">
        <v>10</v>
      </c>
      <c r="BR75" t="s">
        <v>10</v>
      </c>
      <c r="BS75" t="s">
        <v>10</v>
      </c>
      <c r="BT75" t="s">
        <v>10</v>
      </c>
      <c r="BU75" t="s">
        <v>10</v>
      </c>
      <c r="BV75" t="s">
        <v>10</v>
      </c>
      <c r="BW75" t="s">
        <v>10</v>
      </c>
      <c r="BX75" t="s">
        <v>10</v>
      </c>
      <c r="BY75" t="s">
        <v>10</v>
      </c>
      <c r="BZ75" t="s">
        <v>10</v>
      </c>
      <c r="CA75" t="s">
        <v>10</v>
      </c>
      <c r="CB75" t="s">
        <v>10</v>
      </c>
      <c r="CC75" t="s">
        <v>10</v>
      </c>
      <c r="CD75" t="s">
        <v>10</v>
      </c>
      <c r="CE75" t="s">
        <v>10</v>
      </c>
      <c r="CF75" t="s">
        <v>10</v>
      </c>
      <c r="CG75" t="s">
        <v>10</v>
      </c>
      <c r="CH75" t="s">
        <v>10</v>
      </c>
      <c r="CI75" t="s">
        <v>10</v>
      </c>
      <c r="CJ75" t="s">
        <v>10</v>
      </c>
      <c r="CK75" t="s">
        <v>10</v>
      </c>
      <c r="CL75" t="s">
        <v>10</v>
      </c>
      <c r="CM75" t="s">
        <v>10</v>
      </c>
      <c r="CN75" t="s">
        <v>10</v>
      </c>
      <c r="CO75" t="s">
        <v>10</v>
      </c>
      <c r="CP75" t="s">
        <v>10</v>
      </c>
      <c r="CQ75" t="s">
        <v>10</v>
      </c>
      <c r="CR75" t="s">
        <v>10</v>
      </c>
      <c r="CT75" s="4">
        <f t="shared" si="1833"/>
        <v>3</v>
      </c>
      <c r="CU75" s="4">
        <f t="shared" si="1834"/>
        <v>0</v>
      </c>
      <c r="CV75" s="4">
        <f t="shared" si="1835"/>
        <v>0</v>
      </c>
      <c r="CW75" s="4">
        <f t="shared" si="1836"/>
        <v>2</v>
      </c>
      <c r="CX75" s="4">
        <f t="shared" si="1837"/>
        <v>1</v>
      </c>
      <c r="CY75" s="4">
        <f t="shared" si="1838"/>
        <v>0</v>
      </c>
      <c r="CZ75" s="4">
        <f t="shared" si="1839"/>
        <v>0</v>
      </c>
      <c r="DA75" s="4">
        <f t="shared" si="1840"/>
        <v>1</v>
      </c>
      <c r="DB75" s="4">
        <f t="shared" si="1841"/>
        <v>0</v>
      </c>
      <c r="DC75" s="4">
        <f t="shared" si="1842"/>
        <v>0</v>
      </c>
      <c r="DD75" s="4">
        <f t="shared" si="1843"/>
        <v>0</v>
      </c>
      <c r="DE75" s="4">
        <f t="shared" si="1844"/>
        <v>2</v>
      </c>
      <c r="DF75" s="4">
        <f t="shared" si="1845"/>
        <v>0</v>
      </c>
      <c r="DG75" s="4">
        <f t="shared" si="1846"/>
        <v>0</v>
      </c>
      <c r="DH75" s="4">
        <f t="shared" si="1847"/>
        <v>0</v>
      </c>
      <c r="DI75" s="152">
        <f t="shared" si="1848"/>
        <v>0</v>
      </c>
      <c r="DJ75" s="153">
        <f t="shared" si="1849"/>
        <v>3</v>
      </c>
      <c r="DK75" s="4">
        <f t="shared" si="1850"/>
        <v>2</v>
      </c>
      <c r="DL75" s="4">
        <f t="shared" si="1851"/>
        <v>1</v>
      </c>
      <c r="DM75" s="4">
        <f t="shared" si="1852"/>
        <v>1</v>
      </c>
      <c r="DN75" s="4">
        <f t="shared" si="1853"/>
        <v>0</v>
      </c>
      <c r="DO75" s="4">
        <f t="shared" si="1854"/>
        <v>2</v>
      </c>
      <c r="DP75" s="4">
        <f t="shared" si="1855"/>
        <v>0</v>
      </c>
      <c r="DQ75" s="4">
        <f t="shared" si="1856"/>
        <v>0</v>
      </c>
      <c r="DR75" s="4">
        <f t="shared" si="1857"/>
        <v>10</v>
      </c>
      <c r="DS75" s="4">
        <f t="shared" si="1858"/>
        <v>6</v>
      </c>
      <c r="DT75" s="4">
        <f t="shared" si="1859"/>
        <v>0</v>
      </c>
      <c r="DU75" t="str">
        <f t="shared" si="1860"/>
        <v>3R</v>
      </c>
      <c r="DV75" t="str">
        <f t="shared" si="1861"/>
        <v>3R</v>
      </c>
      <c r="DW75" t="str">
        <f t="shared" si="1862"/>
        <v>3R</v>
      </c>
      <c r="DX75" t="str">
        <f t="shared" si="1863"/>
        <v>0S</v>
      </c>
      <c r="DY75" t="str">
        <f t="shared" si="1864"/>
        <v>0S</v>
      </c>
      <c r="DZ75" t="str">
        <f t="shared" si="1865"/>
        <v>0R</v>
      </c>
      <c r="EA75" t="str">
        <f t="shared" si="1866"/>
        <v>3L</v>
      </c>
      <c r="EB75" t="str">
        <f t="shared" si="1867"/>
        <v>0L</v>
      </c>
      <c r="EC75" t="str">
        <f t="shared" si="1868"/>
        <v>0R</v>
      </c>
      <c r="ED75">
        <f t="shared" si="1869"/>
        <v>0</v>
      </c>
      <c r="EE75">
        <f t="shared" si="1870"/>
        <v>0</v>
      </c>
      <c r="EF75">
        <f t="shared" si="1871"/>
        <v>0</v>
      </c>
      <c r="EG75">
        <f t="shared" si="1872"/>
        <v>0</v>
      </c>
      <c r="EH75">
        <f t="shared" si="1873"/>
        <v>0</v>
      </c>
      <c r="EI75">
        <f t="shared" si="1874"/>
        <v>0</v>
      </c>
      <c r="EJ75">
        <f t="shared" si="1875"/>
        <v>0</v>
      </c>
      <c r="EK75">
        <f t="shared" si="1876"/>
        <v>0</v>
      </c>
      <c r="EL75">
        <f t="shared" si="1877"/>
        <v>0</v>
      </c>
      <c r="EM75">
        <f t="shared" si="1878"/>
        <v>0</v>
      </c>
      <c r="EN75">
        <f t="shared" si="1879"/>
        <v>0</v>
      </c>
      <c r="EO75">
        <f t="shared" si="1880"/>
        <v>0</v>
      </c>
      <c r="EP75">
        <f t="shared" si="1881"/>
        <v>0</v>
      </c>
      <c r="EQ75">
        <f t="shared" si="1882"/>
        <v>0</v>
      </c>
      <c r="ER75">
        <f t="shared" si="1883"/>
        <v>0</v>
      </c>
      <c r="ES75">
        <f t="shared" si="1884"/>
        <v>0</v>
      </c>
      <c r="ET75">
        <f t="shared" si="1885"/>
        <v>0</v>
      </c>
      <c r="EU75">
        <f t="shared" si="1886"/>
        <v>0</v>
      </c>
      <c r="EV75">
        <f t="shared" si="1887"/>
        <v>0</v>
      </c>
      <c r="EW75">
        <f t="shared" si="1888"/>
        <v>0</v>
      </c>
      <c r="EX75">
        <f t="shared" si="1889"/>
        <v>0</v>
      </c>
      <c r="EY75">
        <f t="shared" si="1890"/>
        <v>0</v>
      </c>
      <c r="EZ75">
        <f t="shared" si="1891"/>
        <v>0</v>
      </c>
      <c r="FA75">
        <f t="shared" si="1892"/>
        <v>0</v>
      </c>
      <c r="FB75">
        <f t="shared" si="1893"/>
        <v>0</v>
      </c>
      <c r="FC75">
        <f t="shared" si="1894"/>
        <v>0</v>
      </c>
      <c r="FD75">
        <f t="shared" si="1895"/>
        <v>0</v>
      </c>
      <c r="FE75">
        <f t="shared" si="1896"/>
        <v>0</v>
      </c>
      <c r="FF75">
        <f t="shared" si="1897"/>
        <v>0</v>
      </c>
      <c r="FG75">
        <f t="shared" si="1898"/>
        <v>0</v>
      </c>
      <c r="FH75">
        <f t="shared" si="1899"/>
        <v>0</v>
      </c>
      <c r="FI75">
        <f t="shared" si="1900"/>
        <v>0</v>
      </c>
      <c r="FJ75">
        <f t="shared" si="1901"/>
        <v>0</v>
      </c>
      <c r="FK75">
        <f t="shared" si="1902"/>
        <v>0</v>
      </c>
      <c r="FL75">
        <f t="shared" si="1903"/>
        <v>0</v>
      </c>
      <c r="FM75">
        <f t="shared" si="1904"/>
        <v>0</v>
      </c>
      <c r="FN75">
        <f t="shared" si="1905"/>
        <v>0</v>
      </c>
      <c r="FO75">
        <f t="shared" si="1906"/>
        <v>0</v>
      </c>
      <c r="FP75">
        <f t="shared" si="1907"/>
        <v>0</v>
      </c>
      <c r="FQ75">
        <f t="shared" si="1908"/>
        <v>0</v>
      </c>
      <c r="FR75">
        <f t="shared" si="1909"/>
        <v>0</v>
      </c>
      <c r="FS75">
        <f t="shared" si="1910"/>
        <v>0</v>
      </c>
      <c r="FT75">
        <f t="shared" si="1911"/>
        <v>0</v>
      </c>
      <c r="FU75">
        <f t="shared" si="1912"/>
        <v>0</v>
      </c>
      <c r="FV75">
        <f t="shared" si="1913"/>
        <v>0</v>
      </c>
      <c r="FW75">
        <f t="shared" si="1914"/>
        <v>0</v>
      </c>
      <c r="FX75">
        <f t="shared" si="1915"/>
        <v>0</v>
      </c>
      <c r="FY75">
        <f t="shared" si="1916"/>
        <v>0</v>
      </c>
      <c r="FZ75">
        <f t="shared" si="1917"/>
        <v>0</v>
      </c>
      <c r="GA75">
        <f t="shared" si="1918"/>
        <v>0</v>
      </c>
      <c r="GB75">
        <f t="shared" si="1919"/>
        <v>0</v>
      </c>
      <c r="GC75">
        <f t="shared" si="1920"/>
        <v>0</v>
      </c>
      <c r="GD75">
        <f t="shared" si="1921"/>
        <v>0</v>
      </c>
      <c r="GE75">
        <f t="shared" si="1922"/>
        <v>0</v>
      </c>
      <c r="GF75">
        <f t="shared" si="1923"/>
        <v>0</v>
      </c>
      <c r="GG75">
        <f t="shared" si="1924"/>
        <v>0</v>
      </c>
      <c r="GH75">
        <f t="shared" si="1925"/>
        <v>0</v>
      </c>
      <c r="GI75">
        <f t="shared" si="1926"/>
        <v>0</v>
      </c>
      <c r="GJ75">
        <f t="shared" si="1927"/>
        <v>0</v>
      </c>
      <c r="GK75">
        <f t="shared" si="1928"/>
        <v>0</v>
      </c>
      <c r="GL75">
        <f t="shared" si="1929"/>
        <v>0</v>
      </c>
      <c r="GM75">
        <f t="shared" si="1930"/>
        <v>0</v>
      </c>
      <c r="GN75">
        <f t="shared" si="1931"/>
        <v>0</v>
      </c>
      <c r="GO75">
        <f t="shared" si="1932"/>
        <v>0</v>
      </c>
      <c r="GP75">
        <f t="shared" si="1933"/>
        <v>0</v>
      </c>
      <c r="GQ75">
        <f t="shared" si="1934"/>
        <v>0</v>
      </c>
      <c r="GR75">
        <f t="shared" si="1935"/>
        <v>0</v>
      </c>
      <c r="GS75">
        <f t="shared" si="1936"/>
        <v>0</v>
      </c>
      <c r="GT75">
        <f t="shared" si="1937"/>
        <v>0</v>
      </c>
      <c r="GU75">
        <f t="shared" si="1938"/>
        <v>0</v>
      </c>
      <c r="GV75">
        <f t="shared" si="1939"/>
        <v>0</v>
      </c>
      <c r="GW75">
        <f t="shared" si="1940"/>
        <v>0</v>
      </c>
      <c r="GX75">
        <f t="shared" si="1941"/>
        <v>0</v>
      </c>
      <c r="GY75">
        <f t="shared" si="1942"/>
        <v>0</v>
      </c>
      <c r="GZ75">
        <f t="shared" si="1943"/>
        <v>0</v>
      </c>
      <c r="HA75">
        <f t="shared" si="1944"/>
        <v>0</v>
      </c>
      <c r="HB75" s="176" t="s">
        <v>265</v>
      </c>
      <c r="HC75" s="89">
        <f t="shared" si="1945"/>
        <v>213.81699960936405</v>
      </c>
      <c r="HD75" s="89">
        <f t="shared" si="1946"/>
        <v>129.64620832520546</v>
      </c>
      <c r="HE75" s="89">
        <f t="shared" si="1947"/>
        <v>120.80542513614705</v>
      </c>
      <c r="HF75" s="89">
        <f t="shared" si="1948"/>
        <v>0</v>
      </c>
      <c r="HH75" s="88">
        <f t="shared" si="1949"/>
        <v>464.26863307071653</v>
      </c>
      <c r="HI75" s="88">
        <f t="shared" si="1950"/>
        <v>60.402712568073525</v>
      </c>
      <c r="HK75">
        <f>IFERROR(VLOOKUP(_xlfn.NUMBERVALUE(MID(L75, SEARCH("!", L75)+1, SEARCH("+", L75)-SEARCH("!", L75)-1)), Rankings!$A$2:$BK$161, 63, FALSE),0)</f>
        <v>28.233626464592124</v>
      </c>
      <c r="HL75">
        <f>IFERROR(VLOOKUP(_xlfn.NUMBERVALUE(MID(M75, SEARCH("!", M75)+1, SEARCH("+", M75)-SEARCH("!", M75)-1)), Rankings!$A$2:$BK$161, 63, FALSE),0)</f>
        <v>35.639254813808741</v>
      </c>
      <c r="HM75">
        <f>IFERROR(VLOOKUP(_xlfn.NUMBERVALUE(MID(N75, SEARCH("!", N75)+1, SEARCH("+", N75)-SEARCH("!", N75)-1)), Rankings!$A$2:$BK$161, 63, FALSE),0)</f>
        <v>21.744899973923982</v>
      </c>
      <c r="HN75">
        <f>IFERROR(VLOOKUP(_xlfn.NUMBERVALUE(MID(O75, SEARCH("!", O75)+1, SEARCH("+", O75)-SEARCH("!", O75)-1)), Rankings!$A$2:$BK$161, 63, FALSE),0)</f>
        <v>57.749962593693567</v>
      </c>
      <c r="HO75">
        <f>IFERROR(VLOOKUP(_xlfn.NUMBERVALUE(MID(P75, SEARCH("!", P75)+1, SEARCH("+", P75)-SEARCH("!", P75)-1)), Rankings!$A$2:$BK$161, 63, FALSE),0)</f>
        <v>63.055462542453483</v>
      </c>
      <c r="HP75">
        <f>IFERROR(VLOOKUP(_xlfn.NUMBERVALUE(MID(Q75, SEARCH("!", Q75)+1, SEARCH("+", Q75)-SEARCH("!", Q75)-1)), Rankings!$A$2:$BK$161, 63, FALSE),0)</f>
        <v>71.578302614997895</v>
      </c>
      <c r="HQ75">
        <f>IFERROR(VLOOKUP(_xlfn.NUMBERVALUE(MID(R75, SEARCH("!", R75)+1, SEARCH("+", R75)-SEARCH("!", R75)-1)), Rankings!$A$2:$BK$161, 63, FALSE),0)</f>
        <v>59.091395301521381</v>
      </c>
      <c r="HR75">
        <f>IFERROR(VLOOKUP(_xlfn.NUMBERVALUE(MID(S75, SEARCH("!", S75)+1, SEARCH("+", S75)-SEARCH("!", S75)-1)), Rankings!$A$2:$BK$161, 63, FALSE),0)</f>
        <v>70.554813023684076</v>
      </c>
      <c r="HS75">
        <f>IFERROR(VLOOKUP(_xlfn.NUMBERVALUE(MID(T75, SEARCH("!", T75)+1, SEARCH("+", T75)-SEARCH("!", T75)-1)), Rankings!$A$2:$BK$161, 63, FALSE),0)</f>
        <v>56.620915742041326</v>
      </c>
      <c r="HT75">
        <f>IFERROR(VLOOKUP(_xlfn.NUMBERVALUE(MID(U75, SEARCH("!", U75)+1, SEARCH("+", U75)-SEARCH("!", U75)-1)), Rankings!$A$2:$BK$161, 63, FALSE),0)</f>
        <v>0</v>
      </c>
      <c r="HU75">
        <f>IFERROR(VLOOKUP(_xlfn.NUMBERVALUE(MID(V75, SEARCH("!", V75)+1, SEARCH("+", V75)-SEARCH("!", V75)-1)), Rankings!$A$2:$BK$161, 63, FALSE),0)</f>
        <v>0</v>
      </c>
      <c r="HV75">
        <f>IFERROR(VLOOKUP(_xlfn.NUMBERVALUE(MID(W75, SEARCH("!", W75)+1, SEARCH("+", W75)-SEARCH("!", W75)-1)), Rankings!$A$2:$BK$161, 63, FALSE),0)</f>
        <v>0</v>
      </c>
      <c r="HW75">
        <f>IFERROR(VLOOKUP(_xlfn.NUMBERVALUE(MID(X75, SEARCH("!", X75)+1, SEARCH("+", X75)-SEARCH("!", X75)-1)), Rankings!$A$2:$BK$161, 63, FALSE),0)</f>
        <v>0</v>
      </c>
      <c r="HX75">
        <f>IFERROR(VLOOKUP(_xlfn.NUMBERVALUE(MID(Y75, SEARCH("!", Y75)+1, SEARCH("+", Y75)-SEARCH("!", Y75)-1)), Rankings!$A$2:$BK$161, 63, FALSE),0)</f>
        <v>0</v>
      </c>
      <c r="HY75">
        <f>IFERROR(VLOOKUP(_xlfn.NUMBERVALUE(MID(Z75, SEARCH("!", Z75)+1, SEARCH("+", Z75)-SEARCH("!", Z75)-1)), Rankings!$A$2:$BK$161, 63, FALSE),0)</f>
        <v>0</v>
      </c>
      <c r="HZ75">
        <f>IFERROR(VLOOKUP(_xlfn.NUMBERVALUE(MID(AA75, SEARCH("!", AA75)+1, SEARCH("+", AA75)-SEARCH("!", AA75)-1)), Rankings!$A$2:$BK$161, 63, FALSE),0)</f>
        <v>0</v>
      </c>
      <c r="IA75">
        <f>IFERROR(VLOOKUP(_xlfn.NUMBERVALUE(MID(AB75, SEARCH("!", AB75)+1, SEARCH("+", AB75)-SEARCH("!", AB75)-1)), Rankings!$A$2:$BK$161, 63, FALSE),0)</f>
        <v>0</v>
      </c>
      <c r="IB75">
        <f>IFERROR(VLOOKUP(_xlfn.NUMBERVALUE(MID(AC75, SEARCH("!", AC75)+1, SEARCH("+", AC75)-SEARCH("!", AC75)-1)), Rankings!$A$2:$BK$161, 63, FALSE),0)</f>
        <v>0</v>
      </c>
      <c r="IC75">
        <f>IFERROR(VLOOKUP(_xlfn.NUMBERVALUE(MID(AD75, SEARCH("!", AD75)+1, SEARCH("+", AD75)-SEARCH("!", AD75)-1)), Rankings!$A$2:$BK$161, 63, FALSE),0)</f>
        <v>0</v>
      </c>
      <c r="ID75">
        <f>IFERROR(VLOOKUP(_xlfn.NUMBERVALUE(MID(AE75, SEARCH("!", AE75)+1, SEARCH("+", AE75)-SEARCH("!", AE75)-1)), Rankings!$A$2:$BK$161, 63, FALSE),0)</f>
        <v>0</v>
      </c>
      <c r="IE75">
        <f>IFERROR(VLOOKUP(_xlfn.NUMBERVALUE(MID(AF75, SEARCH("!", AF75)+1, SEARCH("+", AF75)-SEARCH("!", AF75)-1)), Rankings!$A$2:$BK$161, 63, FALSE),0)</f>
        <v>0</v>
      </c>
      <c r="IF75">
        <f>IFERROR(VLOOKUP(_xlfn.NUMBERVALUE(MID(AG75, SEARCH("!", AG75)+1, SEARCH("+", AG75)-SEARCH("!", AG75)-1)), Rankings!$A$2:$BK$161, 63, FALSE),0)</f>
        <v>0</v>
      </c>
      <c r="IG75">
        <f>IFERROR(VLOOKUP(_xlfn.NUMBERVALUE(MID(AH75, SEARCH("!", AH75)+1, SEARCH("+", AH75)-SEARCH("!", AH75)-1)), Rankings!$A$2:$BK$161, 63, FALSE),0)</f>
        <v>0</v>
      </c>
      <c r="IH75">
        <f>IFERROR(VLOOKUP(_xlfn.NUMBERVALUE(MID(AI75, SEARCH("!", AI75)+1, SEARCH("+", AI75)-SEARCH("!", AI75)-1)), Rankings!$A$2:$BK$161, 63, FALSE),0)</f>
        <v>0</v>
      </c>
      <c r="II75">
        <f>IFERROR(VLOOKUP(_xlfn.NUMBERVALUE(MID(AJ75, SEARCH("!", AJ75)+1, SEARCH("+", AJ75)-SEARCH("!", AJ75)-1)), Rankings!$A$2:$BK$161, 63, FALSE),0)</f>
        <v>0</v>
      </c>
      <c r="IJ75">
        <f>IFERROR(VLOOKUP(_xlfn.NUMBERVALUE(MID(AK75, SEARCH("!", AK75)+1, SEARCH("+", AK75)-SEARCH("!", AK75)-1)), Rankings!$A$2:$BK$161, 63, FALSE),0)</f>
        <v>0</v>
      </c>
      <c r="IK75">
        <f>IFERROR(VLOOKUP(_xlfn.NUMBERVALUE(MID(AL75, SEARCH("!", AL75)+1, SEARCH("+", AL75)-SEARCH("!", AL75)-1)), Rankings!$A$2:$BK$161, 63, FALSE),0)</f>
        <v>0</v>
      </c>
      <c r="IL75">
        <f>IFERROR(VLOOKUP(_xlfn.NUMBERVALUE(MID(AM75, SEARCH("!", AM75)+1, SEARCH("+", AM75)-SEARCH("!", AM75)-1)), Rankings!$A$2:$BK$161, 63, FALSE),0)</f>
        <v>0</v>
      </c>
      <c r="IM75">
        <f>IFERROR(VLOOKUP(_xlfn.NUMBERVALUE(MID(AN75, SEARCH("!", AN75)+1, SEARCH("+", AN75)-SEARCH("!", AN75)-1)), Rankings!$A$2:$BK$161, 63, FALSE),0)</f>
        <v>0</v>
      </c>
      <c r="IN75">
        <f>IFERROR(VLOOKUP(_xlfn.NUMBERVALUE(MID(AO75, SEARCH("!", AO75)+1, SEARCH("+", AO75)-SEARCH("!", AO75)-1)), Rankings!$A$2:$BK$161, 63, FALSE),0)</f>
        <v>0</v>
      </c>
      <c r="IO75">
        <f>IFERROR(VLOOKUP(_xlfn.NUMBERVALUE(MID(AP75, SEARCH("!", AP75)+1, SEARCH("+", AP75)-SEARCH("!", AP75)-1)), Rankings!$A$2:$BK$161, 63, FALSE),0)</f>
        <v>0</v>
      </c>
      <c r="IP75">
        <f>IFERROR(VLOOKUP(_xlfn.NUMBERVALUE(MID(AQ75, SEARCH("!", AQ75)+1, SEARCH("+", AQ75)-SEARCH("!", AQ75)-1)), Rankings!$A$2:$BK$161, 63, FALSE),0)</f>
        <v>0</v>
      </c>
      <c r="IQ75">
        <f>IFERROR(VLOOKUP(_xlfn.NUMBERVALUE(MID(AR75, SEARCH("!", AR75)+1, SEARCH("+", AR75)-SEARCH("!", AR75)-1)), Rankings!$A$2:$BK$161, 63, FALSE),0)</f>
        <v>0</v>
      </c>
      <c r="IR75">
        <f>IFERROR(VLOOKUP(_xlfn.NUMBERVALUE(MID(AS75, SEARCH("!", AS75)+1, SEARCH("+", AS75)-SEARCH("!", AS75)-1)), Rankings!$A$2:$BK$161, 63, FALSE),0)</f>
        <v>0</v>
      </c>
      <c r="IS75">
        <f>IFERROR(VLOOKUP(_xlfn.NUMBERVALUE(MID(AT75, SEARCH("!", AT75)+1, SEARCH("+", AT75)-SEARCH("!", AT75)-1)), Rankings!$A$2:$BK$161, 63, FALSE),0)</f>
        <v>0</v>
      </c>
      <c r="IT75">
        <f>IFERROR(VLOOKUP(_xlfn.NUMBERVALUE(MID(AU75, SEARCH("!", AU75)+1, SEARCH("+", AU75)-SEARCH("!", AU75)-1)), Rankings!$A$2:$BK$161, 63, FALSE),0)</f>
        <v>0</v>
      </c>
      <c r="IU75">
        <f>IFERROR(VLOOKUP(_xlfn.NUMBERVALUE(MID(AV75, SEARCH("!", AV75)+1, SEARCH("+", AV75)-SEARCH("!", AV75)-1)), Rankings!$A$2:$BK$161, 63, FALSE),0)</f>
        <v>0</v>
      </c>
      <c r="IV75">
        <f>IFERROR(VLOOKUP(_xlfn.NUMBERVALUE(MID(AW75, SEARCH("!", AW75)+1, SEARCH("+", AW75)-SEARCH("!", AW75)-1)), Rankings!$A$2:$BK$161, 63, FALSE),0)</f>
        <v>0</v>
      </c>
      <c r="IW75">
        <f>IFERROR(VLOOKUP(_xlfn.NUMBERVALUE(MID(AX75, SEARCH("!", AX75)+1, SEARCH("+", AX75)-SEARCH("!", AX75)-1)), Rankings!$A$2:$BK$161, 63, FALSE),0)</f>
        <v>0</v>
      </c>
      <c r="IX75">
        <f>IFERROR(VLOOKUP(_xlfn.NUMBERVALUE(MID(AY75, SEARCH("!", AY75)+1, SEARCH("+", AY75)-SEARCH("!", AY75)-1)), Rankings!$A$2:$BK$161, 63, FALSE),0)</f>
        <v>0</v>
      </c>
      <c r="IY75">
        <f>IFERROR(VLOOKUP(_xlfn.NUMBERVALUE(MID(AZ75, SEARCH("!", AZ75)+1, SEARCH("+", AZ75)-SEARCH("!", AZ75)-1)), Rankings!$A$2:$BK$161, 63, FALSE),0)</f>
        <v>0</v>
      </c>
      <c r="IZ75">
        <f>IFERROR(VLOOKUP(_xlfn.NUMBERVALUE(MID(BA75, SEARCH("!", BA75)+1, SEARCH("+", BA75)-SEARCH("!", BA75)-1)), Rankings!$A$2:$BK$161, 63, FALSE),0)</f>
        <v>0</v>
      </c>
      <c r="JA75">
        <f>IFERROR(VLOOKUP(_xlfn.NUMBERVALUE(MID(BB75, SEARCH("!", BB75)+1, SEARCH("+", BB75)-SEARCH("!", BB75)-1)), Rankings!$A$2:$BK$161, 63, FALSE),0)</f>
        <v>0</v>
      </c>
      <c r="JB75">
        <f>IFERROR(VLOOKUP(_xlfn.NUMBERVALUE(MID(BC75, SEARCH("!", BC75)+1, SEARCH("+", BC75)-SEARCH("!", BC75)-1)), Rankings!$A$2:$BK$161, 63, FALSE),0)</f>
        <v>0</v>
      </c>
      <c r="JC75">
        <f>IFERROR(VLOOKUP(_xlfn.NUMBERVALUE(MID(BD75, SEARCH("!", BD75)+1, SEARCH("+", BD75)-SEARCH("!", BD75)-1)), Rankings!$A$2:$BK$161, 63, FALSE),0)</f>
        <v>0</v>
      </c>
      <c r="JD75">
        <f>IFERROR(VLOOKUP(_xlfn.NUMBERVALUE(MID(BE75, SEARCH("!", BE75)+1, SEARCH("+", BE75)-SEARCH("!", BE75)-1)), Rankings!$A$2:$BK$161, 63, FALSE),0)</f>
        <v>0</v>
      </c>
      <c r="JE75">
        <f>IFERROR(VLOOKUP(_xlfn.NUMBERVALUE(MID(BF75, SEARCH("!", BF75)+1, SEARCH("+", BF75)-SEARCH("!", BF75)-1)), Rankings!$A$2:$BK$161, 63, FALSE),0)</f>
        <v>0</v>
      </c>
      <c r="JF75">
        <f>IFERROR(VLOOKUP(_xlfn.NUMBERVALUE(MID(BG75, SEARCH("!", BG75)+1, SEARCH("+", BG75)-SEARCH("!", BG75)-1)), Rankings!$A$2:$BK$161, 63, FALSE),0)</f>
        <v>0</v>
      </c>
      <c r="JG75">
        <f>IFERROR(VLOOKUP(_xlfn.NUMBERVALUE(MID(BH75, SEARCH("!", BH75)+1, SEARCH("+", BH75)-SEARCH("!", BH75)-1)), Rankings!$A$2:$BK$161, 63, FALSE),0)</f>
        <v>0</v>
      </c>
      <c r="JH75">
        <f>IFERROR(VLOOKUP(_xlfn.NUMBERVALUE(MID(BI75, SEARCH("!", BI75)+1, SEARCH("+", BI75)-SEARCH("!", BI75)-1)), Rankings!$A$2:$BK$161, 63, FALSE),0)</f>
        <v>0</v>
      </c>
      <c r="JI75">
        <f>IFERROR(VLOOKUP(_xlfn.NUMBERVALUE(MID(BJ75, SEARCH("!", BJ75)+1, SEARCH("+", BJ75)-SEARCH("!", BJ75)-1)), Rankings!$A$2:$BK$161, 63, FALSE),0)</f>
        <v>0</v>
      </c>
      <c r="JJ75">
        <f>IFERROR(VLOOKUP(_xlfn.NUMBERVALUE(MID(BK75, SEARCH("!", BK75)+1, SEARCH("+", BK75)-SEARCH("!", BK75)-1)), Rankings!$A$2:$BK$161, 63, FALSE),0)</f>
        <v>0</v>
      </c>
      <c r="JK75">
        <f>IFERROR(VLOOKUP(_xlfn.NUMBERVALUE(MID(BL75, SEARCH("!", BL75)+1, SEARCH("+", BL75)-SEARCH("!", BL75)-1)), Rankings!$A$2:$BK$161, 63, FALSE),0)</f>
        <v>0</v>
      </c>
      <c r="JL75">
        <f>IFERROR(VLOOKUP(_xlfn.NUMBERVALUE(MID(BM75, SEARCH("!", BM75)+1, SEARCH("+", BM75)-SEARCH("!", BM75)-1)), Rankings!$A$2:$BK$161, 63, FALSE),0)</f>
        <v>0</v>
      </c>
      <c r="JM75">
        <f>IFERROR(VLOOKUP(_xlfn.NUMBERVALUE(MID(BN75, SEARCH("!", BN75)+1, SEARCH("+", BN75)-SEARCH("!", BN75)-1)), Rankings!$A$2:$BK$161, 63, FALSE),0)</f>
        <v>0</v>
      </c>
      <c r="JN75">
        <f>IFERROR(VLOOKUP(_xlfn.NUMBERVALUE(MID(BO75, SEARCH("!", BO75)+1, SEARCH("+", BO75)-SEARCH("!", BO75)-1)), Rankings!$A$2:$BK$161, 63, FALSE),0)</f>
        <v>0</v>
      </c>
      <c r="JO75">
        <f>IFERROR(VLOOKUP(_xlfn.NUMBERVALUE(MID(BP75, SEARCH("!", BP75)+1, SEARCH("+", BP75)-SEARCH("!", BP75)-1)), Rankings!$A$2:$BK$161, 63, FALSE),0)</f>
        <v>0</v>
      </c>
      <c r="JP75">
        <f>IFERROR(VLOOKUP(_xlfn.NUMBERVALUE(MID(BQ75, SEARCH("!", BQ75)+1, SEARCH("+", BQ75)-SEARCH("!", BQ75)-1)), Rankings!$A$2:$BK$161, 63, FALSE),0)</f>
        <v>0</v>
      </c>
      <c r="JQ75">
        <f>IFERROR(VLOOKUP(_xlfn.NUMBERVALUE(MID(BR75, SEARCH("!", BR75)+1, SEARCH("+", BR75)-SEARCH("!", BR75)-1)), Rankings!$A$2:$BK$161, 63, FALSE),0)</f>
        <v>0</v>
      </c>
      <c r="JR75">
        <f>IFERROR(VLOOKUP(_xlfn.NUMBERVALUE(MID(BS75, SEARCH("!", BS75)+1, SEARCH("+", BS75)-SEARCH("!", BS75)-1)), Rankings!$A$2:$BK$161, 63, FALSE),0)</f>
        <v>0</v>
      </c>
      <c r="JS75">
        <f>IFERROR(VLOOKUP(_xlfn.NUMBERVALUE(MID(BT75, SEARCH("!", BT75)+1, SEARCH("+", BT75)-SEARCH("!", BT75)-1)), Rankings!$A$2:$BK$161, 63, FALSE),0)</f>
        <v>0</v>
      </c>
      <c r="JT75">
        <f>IFERROR(VLOOKUP(_xlfn.NUMBERVALUE(MID(BU75, SEARCH("!", BU75)+1, SEARCH("+", BU75)-SEARCH("!", BU75)-1)), Rankings!$A$2:$BK$161, 63, FALSE),0)</f>
        <v>0</v>
      </c>
      <c r="JU75">
        <f>IFERROR(VLOOKUP(_xlfn.NUMBERVALUE(MID(BV75, SEARCH("!", BV75)+1, SEARCH("+", BV75)-SEARCH("!", BV75)-1)), Rankings!$A$2:$BK$161, 63, FALSE),0)</f>
        <v>0</v>
      </c>
      <c r="JV75">
        <f>IFERROR(VLOOKUP(_xlfn.NUMBERVALUE(MID(BW75, SEARCH("!", BW75)+1, SEARCH("+", BW75)-SEARCH("!", BW75)-1)), Rankings!$A$2:$BK$161, 63, FALSE),0)</f>
        <v>0</v>
      </c>
      <c r="JW75">
        <f>IFERROR(VLOOKUP(_xlfn.NUMBERVALUE(MID(BX75, SEARCH("!", BX75)+1, SEARCH("+", BX75)-SEARCH("!", BX75)-1)), Rankings!$A$2:$BK$161, 63, FALSE),0)</f>
        <v>0</v>
      </c>
      <c r="JX75">
        <f>IFERROR(VLOOKUP(_xlfn.NUMBERVALUE(MID(BY75, SEARCH("!", BY75)+1, SEARCH("+", BY75)-SEARCH("!", BY75)-1)), Rankings!$A$2:$BK$161, 63, FALSE),0)</f>
        <v>0</v>
      </c>
      <c r="JY75">
        <f>IFERROR(VLOOKUP(_xlfn.NUMBERVALUE(MID(BZ75, SEARCH("!", BZ75)+1, SEARCH("+", BZ75)-SEARCH("!", BZ75)-1)), Rankings!$A$2:$BK$161, 63, FALSE),0)</f>
        <v>0</v>
      </c>
      <c r="JZ75">
        <f>IFERROR(VLOOKUP(_xlfn.NUMBERVALUE(MID(CA75, SEARCH("!", CA75)+1, SEARCH("+", CA75)-SEARCH("!", CA75)-1)), Rankings!$A$2:$BK$161, 63, FALSE),0)</f>
        <v>0</v>
      </c>
      <c r="KA75">
        <f>IFERROR(VLOOKUP(_xlfn.NUMBERVALUE(MID(CB75, SEARCH("!", CB75)+1, SEARCH("+", CB75)-SEARCH("!", CB75)-1)), Rankings!$A$2:$BK$161, 63, FALSE),0)</f>
        <v>0</v>
      </c>
      <c r="KB75">
        <f>IFERROR(VLOOKUP(_xlfn.NUMBERVALUE(MID(CC75, SEARCH("!", CC75)+1, SEARCH("+", CC75)-SEARCH("!", CC75)-1)), Rankings!$A$2:$BK$161, 63, FALSE),0)</f>
        <v>0</v>
      </c>
      <c r="KC75">
        <f>IFERROR(VLOOKUP(_xlfn.NUMBERVALUE(MID(CD75, SEARCH("!", CD75)+1, SEARCH("+", CD75)-SEARCH("!", CD75)-1)), Rankings!$A$2:$BK$161, 63, FALSE),0)</f>
        <v>0</v>
      </c>
      <c r="KD75">
        <f>IFERROR(VLOOKUP(_xlfn.NUMBERVALUE(MID(CE75, SEARCH("!", CE75)+1, SEARCH("+", CE75)-SEARCH("!", CE75)-1)), Rankings!$A$2:$BK$161, 63, FALSE),0)</f>
        <v>0</v>
      </c>
      <c r="KE75">
        <f>IFERROR(VLOOKUP(_xlfn.NUMBERVALUE(MID(CF75, SEARCH("!", CF75)+1, SEARCH("+", CF75)-SEARCH("!", CF75)-1)), Rankings!$A$2:$BK$161, 63, FALSE),0)</f>
        <v>0</v>
      </c>
      <c r="KF75">
        <f>IFERROR(VLOOKUP(_xlfn.NUMBERVALUE(MID(CG75, SEARCH("!", CG75)+1, SEARCH("+", CG75)-SEARCH("!", CG75)-1)), Rankings!$A$2:$BK$161, 63, FALSE),0)</f>
        <v>0</v>
      </c>
      <c r="KG75">
        <f>IFERROR(VLOOKUP(_xlfn.NUMBERVALUE(MID(CH75, SEARCH("!", CH75)+1, SEARCH("+", CH75)-SEARCH("!", CH75)-1)), Rankings!$A$2:$BK$161, 63, FALSE),0)</f>
        <v>0</v>
      </c>
      <c r="KH75">
        <f>IFERROR(VLOOKUP(_xlfn.NUMBERVALUE(MID(CI75, SEARCH("!", CI75)+1, SEARCH("+", CI75)-SEARCH("!", CI75)-1)), Rankings!$A$2:$BK$161, 63, FALSE),0)</f>
        <v>0</v>
      </c>
      <c r="KI75">
        <f>IFERROR(VLOOKUP(_xlfn.NUMBERVALUE(MID(CJ75, SEARCH("!", CJ75)+1, SEARCH("+", CJ75)-SEARCH("!", CJ75)-1)), Rankings!$A$2:$BK$161, 63, FALSE),0)</f>
        <v>0</v>
      </c>
      <c r="KJ75">
        <f>IFERROR(VLOOKUP(_xlfn.NUMBERVALUE(MID(CK75, SEARCH("!", CK75)+1, SEARCH("+", CK75)-SEARCH("!", CK75)-1)), Rankings!$A$2:$BK$161, 63, FALSE),0)</f>
        <v>0</v>
      </c>
      <c r="KK75">
        <f>IFERROR(VLOOKUP(_xlfn.NUMBERVALUE(MID(CL75, SEARCH("!", CL75)+1, SEARCH("+", CL75)-SEARCH("!", CL75)-1)), Rankings!$A$2:$BK$161, 63, FALSE),0)</f>
        <v>0</v>
      </c>
      <c r="KL75">
        <f>IFERROR(VLOOKUP(_xlfn.NUMBERVALUE(MID(CM75, SEARCH("!", CM75)+1, SEARCH("+", CM75)-SEARCH("!", CM75)-1)), Rankings!$A$2:$BK$161, 63, FALSE),0)</f>
        <v>0</v>
      </c>
      <c r="KM75">
        <f>IFERROR(VLOOKUP(_xlfn.NUMBERVALUE(MID(CN75, SEARCH("!", CN75)+1, SEARCH("+", CN75)-SEARCH("!", CN75)-1)), Rankings!$A$2:$BK$161, 63, FALSE),0)</f>
        <v>0</v>
      </c>
      <c r="KN75">
        <f>IFERROR(VLOOKUP(_xlfn.NUMBERVALUE(MID(CO75, SEARCH("!", CO75)+1, SEARCH("+", CO75)-SEARCH("!", CO75)-1)), Rankings!$A$2:$BK$161, 63, FALSE),0)</f>
        <v>0</v>
      </c>
      <c r="KO75">
        <f>IFERROR(VLOOKUP(_xlfn.NUMBERVALUE(MID(CP75, SEARCH("!", CP75)+1, SEARCH("+", CP75)-SEARCH("!", CP75)-1)), Rankings!$A$2:$BK$161, 63, FALSE),0)</f>
        <v>0</v>
      </c>
      <c r="KP75">
        <f>IFERROR(VLOOKUP(_xlfn.NUMBERVALUE(MID(CQ75, SEARCH("!", CQ75)+1, SEARCH("+", CQ75)-SEARCH("!", CQ75)-1)), Rankings!$A$2:$BK$161, 63, FALSE),0)</f>
        <v>0</v>
      </c>
      <c r="KQ75">
        <f>IFERROR(VLOOKUP(_xlfn.NUMBERVALUE(MID(CR75, SEARCH("!", CR75)+1, SEARCH("+", CR75)-SEARCH("!", CR75)-1)), Rankings!$A$2:$BK$161, 63, FALSE),0)</f>
        <v>0</v>
      </c>
      <c r="KS75" s="4">
        <f t="shared" si="1951"/>
        <v>192</v>
      </c>
      <c r="KT75" s="4">
        <f t="shared" si="1952"/>
        <v>69</v>
      </c>
      <c r="KU75" s="4">
        <f t="shared" si="1953"/>
        <v>61</v>
      </c>
      <c r="KV75" s="4">
        <f t="shared" si="1954"/>
        <v>0</v>
      </c>
      <c r="KY75" s="4">
        <f t="shared" si="1955"/>
        <v>322</v>
      </c>
      <c r="KZ75" s="4"/>
      <c r="LB75">
        <f t="shared" si="1956"/>
        <v>35</v>
      </c>
      <c r="LC75">
        <f t="shared" si="1957"/>
        <v>47</v>
      </c>
      <c r="LD75">
        <f t="shared" si="1958"/>
        <v>50</v>
      </c>
      <c r="LE75">
        <f t="shared" si="1959"/>
        <v>30</v>
      </c>
      <c r="LF75">
        <f t="shared" si="1960"/>
        <v>31</v>
      </c>
      <c r="LG75">
        <f t="shared" si="1961"/>
        <v>28</v>
      </c>
      <c r="LH75">
        <f t="shared" si="1962"/>
        <v>54</v>
      </c>
      <c r="LI75">
        <f t="shared" si="1963"/>
        <v>15</v>
      </c>
      <c r="LJ75">
        <f t="shared" si="1964"/>
        <v>32</v>
      </c>
      <c r="LK75">
        <f t="shared" si="1965"/>
        <v>0</v>
      </c>
      <c r="LL75">
        <f t="shared" si="1966"/>
        <v>0</v>
      </c>
      <c r="LM75">
        <f t="shared" si="1967"/>
        <v>0</v>
      </c>
      <c r="LN75">
        <f t="shared" si="1968"/>
        <v>0</v>
      </c>
      <c r="LO75">
        <f t="shared" si="1969"/>
        <v>0</v>
      </c>
      <c r="LP75">
        <f t="shared" si="1970"/>
        <v>0</v>
      </c>
      <c r="LQ75">
        <f t="shared" si="1971"/>
        <v>0</v>
      </c>
      <c r="LR75">
        <f t="shared" si="1972"/>
        <v>0</v>
      </c>
      <c r="LS75">
        <f t="shared" si="1973"/>
        <v>0</v>
      </c>
      <c r="LT75">
        <f t="shared" si="1974"/>
        <v>0</v>
      </c>
      <c r="LU75">
        <f t="shared" si="1975"/>
        <v>0</v>
      </c>
      <c r="LV75">
        <f t="shared" si="1976"/>
        <v>0</v>
      </c>
      <c r="LW75">
        <f t="shared" si="1977"/>
        <v>0</v>
      </c>
      <c r="LX75">
        <f t="shared" si="1978"/>
        <v>0</v>
      </c>
      <c r="LY75">
        <f t="shared" si="1979"/>
        <v>0</v>
      </c>
      <c r="LZ75">
        <f t="shared" si="1980"/>
        <v>0</v>
      </c>
      <c r="MA75">
        <f t="shared" si="1981"/>
        <v>0</v>
      </c>
      <c r="MB75">
        <f t="shared" si="1982"/>
        <v>0</v>
      </c>
      <c r="MC75">
        <f t="shared" si="1983"/>
        <v>0</v>
      </c>
      <c r="MD75">
        <f t="shared" si="1984"/>
        <v>0</v>
      </c>
      <c r="ME75">
        <f t="shared" si="1985"/>
        <v>0</v>
      </c>
      <c r="MF75">
        <f t="shared" si="1986"/>
        <v>0</v>
      </c>
      <c r="MG75">
        <f t="shared" si="1987"/>
        <v>0</v>
      </c>
      <c r="MH75">
        <f t="shared" si="1988"/>
        <v>0</v>
      </c>
      <c r="MI75">
        <f t="shared" si="1989"/>
        <v>0</v>
      </c>
      <c r="MJ75">
        <f t="shared" si="1990"/>
        <v>0</v>
      </c>
      <c r="MK75">
        <f t="shared" si="1991"/>
        <v>0</v>
      </c>
      <c r="ML75">
        <f t="shared" si="1992"/>
        <v>0</v>
      </c>
      <c r="MM75">
        <f t="shared" si="1993"/>
        <v>0</v>
      </c>
      <c r="MN75">
        <f t="shared" si="1994"/>
        <v>0</v>
      </c>
      <c r="MO75">
        <f t="shared" si="1995"/>
        <v>0</v>
      </c>
      <c r="MP75">
        <f t="shared" si="1996"/>
        <v>0</v>
      </c>
      <c r="MQ75">
        <f t="shared" si="1997"/>
        <v>0</v>
      </c>
      <c r="MR75">
        <f t="shared" si="1998"/>
        <v>0</v>
      </c>
      <c r="MS75">
        <f t="shared" si="1999"/>
        <v>0</v>
      </c>
      <c r="MT75">
        <f t="shared" si="2000"/>
        <v>0</v>
      </c>
      <c r="MU75">
        <f t="shared" si="2001"/>
        <v>0</v>
      </c>
      <c r="MV75">
        <f t="shared" si="2002"/>
        <v>0</v>
      </c>
      <c r="MW75">
        <f t="shared" si="2003"/>
        <v>0</v>
      </c>
      <c r="MX75">
        <f t="shared" si="2004"/>
        <v>0</v>
      </c>
      <c r="MY75">
        <f t="shared" si="2005"/>
        <v>0</v>
      </c>
      <c r="MZ75">
        <f t="shared" si="2006"/>
        <v>0</v>
      </c>
      <c r="NA75">
        <f t="shared" si="2007"/>
        <v>0</v>
      </c>
      <c r="NB75">
        <f t="shared" si="2008"/>
        <v>0</v>
      </c>
      <c r="NC75">
        <f t="shared" si="2009"/>
        <v>0</v>
      </c>
      <c r="ND75">
        <f t="shared" si="2010"/>
        <v>0</v>
      </c>
      <c r="NE75">
        <f t="shared" si="2011"/>
        <v>0</v>
      </c>
      <c r="NF75">
        <f t="shared" si="2012"/>
        <v>0</v>
      </c>
      <c r="NG75">
        <f t="shared" si="2013"/>
        <v>0</v>
      </c>
      <c r="NH75">
        <f t="shared" si="2014"/>
        <v>0</v>
      </c>
      <c r="NI75">
        <f t="shared" si="2015"/>
        <v>0</v>
      </c>
      <c r="NJ75">
        <f t="shared" si="2016"/>
        <v>0</v>
      </c>
      <c r="NK75">
        <f t="shared" si="2017"/>
        <v>0</v>
      </c>
      <c r="NL75">
        <f t="shared" si="2018"/>
        <v>0</v>
      </c>
      <c r="NM75">
        <f t="shared" si="2019"/>
        <v>0</v>
      </c>
      <c r="NN75">
        <f t="shared" si="2020"/>
        <v>0</v>
      </c>
      <c r="NO75">
        <f t="shared" si="2021"/>
        <v>0</v>
      </c>
      <c r="NP75">
        <f t="shared" si="2022"/>
        <v>0</v>
      </c>
      <c r="NQ75">
        <f t="shared" si="2023"/>
        <v>0</v>
      </c>
      <c r="NR75">
        <f t="shared" si="2024"/>
        <v>0</v>
      </c>
      <c r="NS75">
        <f t="shared" si="2025"/>
        <v>0</v>
      </c>
      <c r="NT75">
        <f t="shared" si="2026"/>
        <v>0</v>
      </c>
      <c r="NU75">
        <f t="shared" si="2027"/>
        <v>0</v>
      </c>
      <c r="NV75">
        <f t="shared" si="2028"/>
        <v>0</v>
      </c>
      <c r="NW75">
        <f t="shared" si="2029"/>
        <v>0</v>
      </c>
      <c r="NX75">
        <f t="shared" si="2030"/>
        <v>0</v>
      </c>
      <c r="NY75">
        <f t="shared" si="2031"/>
        <v>0</v>
      </c>
      <c r="NZ75">
        <f t="shared" si="2032"/>
        <v>0</v>
      </c>
      <c r="OA75">
        <f t="shared" si="2033"/>
        <v>0</v>
      </c>
      <c r="OB75">
        <f t="shared" si="2034"/>
        <v>0</v>
      </c>
      <c r="OC75">
        <f t="shared" si="2035"/>
        <v>0</v>
      </c>
      <c r="OD75">
        <f t="shared" si="2036"/>
        <v>0</v>
      </c>
      <c r="OE75">
        <f t="shared" si="2037"/>
        <v>0</v>
      </c>
      <c r="OF75">
        <f t="shared" si="2038"/>
        <v>0</v>
      </c>
      <c r="OG75">
        <f t="shared" si="2039"/>
        <v>0</v>
      </c>
      <c r="OH75">
        <f t="shared" si="2040"/>
        <v>0</v>
      </c>
      <c r="OJ75" s="4">
        <f t="shared" si="2041"/>
        <v>189</v>
      </c>
      <c r="OK75" s="4">
        <f t="shared" si="2042"/>
        <v>64</v>
      </c>
      <c r="OL75" s="4">
        <f t="shared" si="2043"/>
        <v>71</v>
      </c>
      <c r="OM75" s="4">
        <f t="shared" si="2044"/>
        <v>0</v>
      </c>
      <c r="OP75" s="4">
        <f t="shared" si="2045"/>
        <v>324</v>
      </c>
      <c r="OQ75" s="4"/>
      <c r="OS75">
        <f t="shared" si="2046"/>
        <v>27</v>
      </c>
      <c r="OT75">
        <f t="shared" si="2047"/>
        <v>41</v>
      </c>
      <c r="OU75">
        <f t="shared" si="2048"/>
        <v>32</v>
      </c>
      <c r="OV75">
        <f t="shared" si="2049"/>
        <v>35</v>
      </c>
      <c r="OW75">
        <f t="shared" si="2050"/>
        <v>36</v>
      </c>
      <c r="OX75">
        <f t="shared" si="2051"/>
        <v>49</v>
      </c>
      <c r="OY75">
        <f t="shared" si="2052"/>
        <v>23</v>
      </c>
      <c r="OZ75">
        <f t="shared" si="2053"/>
        <v>41</v>
      </c>
      <c r="PA75">
        <f t="shared" si="2054"/>
        <v>40</v>
      </c>
      <c r="PB75">
        <f t="shared" si="2055"/>
        <v>0</v>
      </c>
      <c r="PC75">
        <f t="shared" si="2056"/>
        <v>0</v>
      </c>
      <c r="PD75">
        <f t="shared" si="2057"/>
        <v>0</v>
      </c>
      <c r="PE75">
        <f t="shared" si="2058"/>
        <v>0</v>
      </c>
      <c r="PF75">
        <f t="shared" si="2059"/>
        <v>0</v>
      </c>
      <c r="PG75">
        <f t="shared" si="2060"/>
        <v>0</v>
      </c>
      <c r="PH75">
        <f t="shared" si="2061"/>
        <v>0</v>
      </c>
      <c r="PI75">
        <f t="shared" si="2062"/>
        <v>0</v>
      </c>
      <c r="PJ75">
        <f t="shared" si="2063"/>
        <v>0</v>
      </c>
      <c r="PK75">
        <f t="shared" si="2064"/>
        <v>0</v>
      </c>
      <c r="PL75">
        <f t="shared" si="2065"/>
        <v>0</v>
      </c>
      <c r="PM75">
        <f t="shared" si="2066"/>
        <v>0</v>
      </c>
      <c r="PN75">
        <f t="shared" si="2067"/>
        <v>0</v>
      </c>
      <c r="PO75">
        <f t="shared" si="2068"/>
        <v>0</v>
      </c>
      <c r="PP75">
        <f t="shared" si="2069"/>
        <v>0</v>
      </c>
      <c r="PQ75">
        <f t="shared" si="2070"/>
        <v>0</v>
      </c>
      <c r="PR75">
        <f t="shared" si="2071"/>
        <v>0</v>
      </c>
      <c r="PS75">
        <f t="shared" si="2072"/>
        <v>0</v>
      </c>
      <c r="PT75">
        <f t="shared" si="2073"/>
        <v>0</v>
      </c>
      <c r="PU75">
        <f t="shared" si="2074"/>
        <v>0</v>
      </c>
      <c r="PV75">
        <f t="shared" si="2075"/>
        <v>0</v>
      </c>
      <c r="PW75">
        <f t="shared" si="2076"/>
        <v>0</v>
      </c>
      <c r="PX75">
        <f t="shared" si="2077"/>
        <v>0</v>
      </c>
      <c r="PY75">
        <f t="shared" si="2078"/>
        <v>0</v>
      </c>
      <c r="PZ75">
        <f t="shared" si="2079"/>
        <v>0</v>
      </c>
      <c r="QA75">
        <f t="shared" si="2080"/>
        <v>0</v>
      </c>
      <c r="QB75">
        <f t="shared" si="2081"/>
        <v>0</v>
      </c>
      <c r="QC75">
        <f t="shared" si="2082"/>
        <v>0</v>
      </c>
      <c r="QD75">
        <f t="shared" si="2083"/>
        <v>0</v>
      </c>
      <c r="QE75">
        <f t="shared" si="2084"/>
        <v>0</v>
      </c>
      <c r="QF75">
        <f t="shared" si="2085"/>
        <v>0</v>
      </c>
      <c r="QG75">
        <f t="shared" si="2086"/>
        <v>0</v>
      </c>
      <c r="QH75">
        <f t="shared" si="2087"/>
        <v>0</v>
      </c>
      <c r="QI75">
        <f t="shared" si="2088"/>
        <v>0</v>
      </c>
      <c r="QJ75">
        <f t="shared" si="2089"/>
        <v>0</v>
      </c>
      <c r="QK75">
        <f t="shared" si="2090"/>
        <v>0</v>
      </c>
      <c r="QL75">
        <f t="shared" si="2091"/>
        <v>0</v>
      </c>
      <c r="QM75">
        <f t="shared" si="2092"/>
        <v>0</v>
      </c>
      <c r="QN75">
        <f t="shared" si="2093"/>
        <v>0</v>
      </c>
      <c r="QO75">
        <f t="shared" si="2094"/>
        <v>0</v>
      </c>
      <c r="QP75">
        <f t="shared" si="2095"/>
        <v>0</v>
      </c>
      <c r="QQ75">
        <f t="shared" si="2096"/>
        <v>0</v>
      </c>
      <c r="QR75">
        <f t="shared" si="2097"/>
        <v>0</v>
      </c>
      <c r="QS75">
        <f t="shared" si="2098"/>
        <v>0</v>
      </c>
      <c r="QT75">
        <f t="shared" si="2099"/>
        <v>0</v>
      </c>
      <c r="QU75">
        <f t="shared" si="2100"/>
        <v>0</v>
      </c>
      <c r="QV75">
        <f t="shared" si="2101"/>
        <v>0</v>
      </c>
      <c r="QW75">
        <f t="shared" si="2102"/>
        <v>0</v>
      </c>
      <c r="QX75">
        <f t="shared" si="2103"/>
        <v>0</v>
      </c>
      <c r="QY75">
        <f t="shared" si="2104"/>
        <v>0</v>
      </c>
      <c r="QZ75">
        <f t="shared" si="2105"/>
        <v>0</v>
      </c>
      <c r="RA75">
        <f t="shared" si="2106"/>
        <v>0</v>
      </c>
      <c r="RB75">
        <f t="shared" si="2107"/>
        <v>0</v>
      </c>
      <c r="RC75">
        <f t="shared" si="2108"/>
        <v>0</v>
      </c>
      <c r="RD75">
        <f t="shared" si="2109"/>
        <v>0</v>
      </c>
      <c r="RE75">
        <f t="shared" si="2110"/>
        <v>0</v>
      </c>
      <c r="RF75">
        <f t="shared" si="2111"/>
        <v>0</v>
      </c>
      <c r="RG75">
        <f t="shared" si="2112"/>
        <v>0</v>
      </c>
      <c r="RH75">
        <f t="shared" si="2113"/>
        <v>0</v>
      </c>
      <c r="RI75">
        <f t="shared" si="2114"/>
        <v>0</v>
      </c>
      <c r="RJ75">
        <f t="shared" si="2115"/>
        <v>0</v>
      </c>
      <c r="RK75">
        <f t="shared" si="2116"/>
        <v>0</v>
      </c>
      <c r="RL75">
        <f t="shared" si="2117"/>
        <v>0</v>
      </c>
      <c r="RM75">
        <f t="shared" si="2118"/>
        <v>0</v>
      </c>
      <c r="RN75">
        <f t="shared" si="2119"/>
        <v>0</v>
      </c>
      <c r="RO75">
        <f t="shared" si="2120"/>
        <v>0</v>
      </c>
      <c r="RP75">
        <f t="shared" si="2121"/>
        <v>0</v>
      </c>
      <c r="RQ75">
        <f t="shared" si="2122"/>
        <v>0</v>
      </c>
      <c r="RR75">
        <f t="shared" si="2123"/>
        <v>0</v>
      </c>
      <c r="RS75">
        <f t="shared" si="2124"/>
        <v>0</v>
      </c>
      <c r="RT75">
        <f t="shared" si="2125"/>
        <v>0</v>
      </c>
      <c r="RU75">
        <f t="shared" si="2126"/>
        <v>0</v>
      </c>
      <c r="RV75">
        <f t="shared" si="2127"/>
        <v>0</v>
      </c>
      <c r="RW75">
        <f t="shared" si="2128"/>
        <v>0</v>
      </c>
      <c r="RX75">
        <f t="shared" si="2129"/>
        <v>0</v>
      </c>
      <c r="RY75">
        <f t="shared" si="2130"/>
        <v>0</v>
      </c>
      <c r="SA75" s="4">
        <f t="shared" si="2131"/>
        <v>20.71</v>
      </c>
      <c r="SB75" s="4">
        <f t="shared" si="2132"/>
        <v>7.58</v>
      </c>
      <c r="SC75" s="4">
        <f t="shared" si="2133"/>
        <v>6.82</v>
      </c>
      <c r="SD75" s="4">
        <f t="shared" si="2134"/>
        <v>0</v>
      </c>
      <c r="SF75" s="4">
        <f t="shared" si="2135"/>
        <v>35.11</v>
      </c>
      <c r="SI75">
        <f t="shared" si="2136"/>
        <v>3.75</v>
      </c>
      <c r="SJ75">
        <f t="shared" si="2137"/>
        <v>4</v>
      </c>
      <c r="SK75">
        <f t="shared" si="2138"/>
        <v>5.29</v>
      </c>
      <c r="SL75">
        <f t="shared" si="2139"/>
        <v>3.25</v>
      </c>
      <c r="SM75">
        <f t="shared" si="2140"/>
        <v>3.57</v>
      </c>
      <c r="SN75">
        <f t="shared" si="2141"/>
        <v>3</v>
      </c>
      <c r="SO75">
        <f t="shared" si="2142"/>
        <v>3.83</v>
      </c>
      <c r="SP75">
        <f t="shared" si="2143"/>
        <v>3.75</v>
      </c>
      <c r="SQ75">
        <f t="shared" si="2144"/>
        <v>4.67</v>
      </c>
      <c r="SR75" t="str">
        <f t="shared" si="2145"/>
        <v>0</v>
      </c>
      <c r="SS75" t="str">
        <f t="shared" si="2146"/>
        <v>0</v>
      </c>
      <c r="ST75" t="str">
        <f t="shared" si="2147"/>
        <v>0</v>
      </c>
      <c r="SU75" t="str">
        <f t="shared" si="2148"/>
        <v>0</v>
      </c>
      <c r="SV75" t="str">
        <f t="shared" si="2149"/>
        <v>0</v>
      </c>
      <c r="SW75" t="str">
        <f t="shared" si="2150"/>
        <v>0</v>
      </c>
      <c r="SX75" t="str">
        <f t="shared" si="2151"/>
        <v>0</v>
      </c>
      <c r="SY75" t="str">
        <f t="shared" si="2152"/>
        <v>0</v>
      </c>
      <c r="SZ75" t="str">
        <f t="shared" si="2153"/>
        <v>0</v>
      </c>
      <c r="TA75" t="str">
        <f t="shared" si="2154"/>
        <v>0</v>
      </c>
      <c r="TB75" t="str">
        <f t="shared" si="2155"/>
        <v>0</v>
      </c>
      <c r="TC75" t="str">
        <f t="shared" si="2156"/>
        <v>0</v>
      </c>
      <c r="TD75" t="str">
        <f t="shared" si="2157"/>
        <v>0</v>
      </c>
      <c r="TE75" t="str">
        <f t="shared" si="2158"/>
        <v>0</v>
      </c>
      <c r="TF75" t="str">
        <f t="shared" si="2159"/>
        <v>0</v>
      </c>
      <c r="TG75" t="str">
        <f t="shared" si="2160"/>
        <v>0</v>
      </c>
      <c r="TH75" t="str">
        <f t="shared" si="2161"/>
        <v>0</v>
      </c>
      <c r="TI75" t="str">
        <f t="shared" si="2162"/>
        <v>0</v>
      </c>
      <c r="TJ75" t="str">
        <f t="shared" si="2163"/>
        <v>0</v>
      </c>
      <c r="TK75" t="str">
        <f t="shared" si="2164"/>
        <v>0</v>
      </c>
      <c r="TL75" t="str">
        <f t="shared" si="2165"/>
        <v>0</v>
      </c>
      <c r="TM75" t="str">
        <f t="shared" si="2166"/>
        <v>0</v>
      </c>
      <c r="TN75" t="str">
        <f t="shared" si="2167"/>
        <v>0</v>
      </c>
      <c r="TO75" t="str">
        <f t="shared" si="2168"/>
        <v>0</v>
      </c>
      <c r="TP75" t="str">
        <f t="shared" si="2169"/>
        <v>0</v>
      </c>
      <c r="TQ75" t="str">
        <f t="shared" si="2170"/>
        <v>0</v>
      </c>
      <c r="TR75" t="str">
        <f t="shared" si="2171"/>
        <v>0</v>
      </c>
      <c r="TS75" t="str">
        <f t="shared" si="2172"/>
        <v>0</v>
      </c>
      <c r="TT75" t="str">
        <f t="shared" si="2173"/>
        <v>0</v>
      </c>
      <c r="TU75" t="str">
        <f t="shared" si="2174"/>
        <v>0</v>
      </c>
      <c r="TV75" t="str">
        <f t="shared" si="2175"/>
        <v>0</v>
      </c>
      <c r="TW75" t="str">
        <f t="shared" si="2176"/>
        <v>0</v>
      </c>
      <c r="TX75" t="str">
        <f t="shared" si="2177"/>
        <v>0</v>
      </c>
      <c r="TY75" t="str">
        <f t="shared" si="2178"/>
        <v>0</v>
      </c>
      <c r="TZ75" t="str">
        <f t="shared" si="2179"/>
        <v>0</v>
      </c>
      <c r="UA75" t="str">
        <f t="shared" si="2180"/>
        <v>0</v>
      </c>
      <c r="UB75" t="str">
        <f t="shared" si="2181"/>
        <v>0</v>
      </c>
      <c r="UC75" t="str">
        <f t="shared" si="2182"/>
        <v>0</v>
      </c>
      <c r="UD75" t="str">
        <f t="shared" si="2183"/>
        <v>0</v>
      </c>
      <c r="UE75" t="str">
        <f t="shared" si="2184"/>
        <v>0</v>
      </c>
      <c r="UF75" t="str">
        <f t="shared" si="2185"/>
        <v>0</v>
      </c>
      <c r="UG75" t="str">
        <f t="shared" si="2186"/>
        <v>0</v>
      </c>
      <c r="UH75" t="str">
        <f t="shared" si="2187"/>
        <v>0</v>
      </c>
      <c r="UI75" t="str">
        <f t="shared" si="2188"/>
        <v>0</v>
      </c>
      <c r="UJ75" t="str">
        <f t="shared" si="2189"/>
        <v>0</v>
      </c>
      <c r="UK75" t="str">
        <f t="shared" si="2190"/>
        <v>0</v>
      </c>
      <c r="UL75" t="str">
        <f t="shared" si="2191"/>
        <v>0</v>
      </c>
      <c r="UM75" t="str">
        <f t="shared" si="2192"/>
        <v>0</v>
      </c>
      <c r="UN75" t="str">
        <f t="shared" si="2193"/>
        <v>0</v>
      </c>
      <c r="UO75" t="str">
        <f t="shared" si="2194"/>
        <v>0</v>
      </c>
      <c r="UP75" t="str">
        <f t="shared" si="2195"/>
        <v>0</v>
      </c>
      <c r="UQ75" t="str">
        <f t="shared" si="2196"/>
        <v>0</v>
      </c>
      <c r="UR75" t="str">
        <f t="shared" si="2197"/>
        <v>0</v>
      </c>
      <c r="US75" t="str">
        <f t="shared" si="2198"/>
        <v>0</v>
      </c>
      <c r="UT75" t="str">
        <f t="shared" si="2199"/>
        <v>0</v>
      </c>
      <c r="UU75" t="str">
        <f t="shared" si="2200"/>
        <v>0</v>
      </c>
      <c r="UV75" t="str">
        <f t="shared" si="2201"/>
        <v>0</v>
      </c>
      <c r="UW75" t="str">
        <f t="shared" si="2202"/>
        <v>0</v>
      </c>
      <c r="UX75" t="str">
        <f t="shared" si="2203"/>
        <v>0</v>
      </c>
      <c r="UY75" t="str">
        <f t="shared" si="2204"/>
        <v>0</v>
      </c>
      <c r="UZ75" t="str">
        <f t="shared" si="2205"/>
        <v>0</v>
      </c>
      <c r="VA75" t="str">
        <f t="shared" si="2206"/>
        <v>0</v>
      </c>
      <c r="VB75" t="str">
        <f t="shared" si="2207"/>
        <v>0</v>
      </c>
      <c r="VC75" t="str">
        <f t="shared" si="2208"/>
        <v>0</v>
      </c>
      <c r="VD75" t="str">
        <f t="shared" si="2209"/>
        <v>0</v>
      </c>
      <c r="VE75" t="str">
        <f t="shared" si="2210"/>
        <v>0</v>
      </c>
      <c r="VF75" t="str">
        <f t="shared" si="2211"/>
        <v>0</v>
      </c>
      <c r="VG75" t="str">
        <f t="shared" si="2212"/>
        <v>0</v>
      </c>
      <c r="VH75" t="str">
        <f t="shared" si="2213"/>
        <v>0</v>
      </c>
      <c r="VI75" t="str">
        <f t="shared" si="2214"/>
        <v>0</v>
      </c>
      <c r="VJ75" t="str">
        <f t="shared" si="2215"/>
        <v>0</v>
      </c>
      <c r="VK75" t="str">
        <f t="shared" si="2216"/>
        <v>0</v>
      </c>
      <c r="VL75" t="str">
        <f t="shared" si="2217"/>
        <v>0</v>
      </c>
      <c r="VM75" t="str">
        <f t="shared" si="2218"/>
        <v>0</v>
      </c>
      <c r="VN75" t="str">
        <f t="shared" si="2219"/>
        <v>0</v>
      </c>
      <c r="VO75" t="str">
        <f t="shared" si="2220"/>
        <v>0</v>
      </c>
      <c r="VQ75" s="4">
        <f t="shared" si="2221"/>
        <v>18.470000000000002</v>
      </c>
      <c r="VR75" s="4">
        <f t="shared" si="2222"/>
        <v>-3.25</v>
      </c>
      <c r="VS75" s="4">
        <f t="shared" si="2223"/>
        <v>2.2899999999999996</v>
      </c>
      <c r="VT75" s="4">
        <f t="shared" si="2224"/>
        <v>0</v>
      </c>
      <c r="VV75" s="4">
        <f t="shared" si="2225"/>
        <v>17.510000000000002</v>
      </c>
      <c r="VY75">
        <f t="shared" si="2226"/>
        <v>0.73</v>
      </c>
      <c r="VZ75">
        <f t="shared" si="2227"/>
        <v>10.83</v>
      </c>
      <c r="WA75">
        <f t="shared" si="2228"/>
        <v>7.08</v>
      </c>
      <c r="WB75">
        <f t="shared" si="2229"/>
        <v>-1.73</v>
      </c>
      <c r="WC75">
        <f t="shared" si="2230"/>
        <v>4.0199999999999996</v>
      </c>
      <c r="WD75">
        <f t="shared" si="2231"/>
        <v>-2.2599999999999998</v>
      </c>
      <c r="WE75">
        <f t="shared" si="2232"/>
        <v>1.96</v>
      </c>
      <c r="WF75">
        <f t="shared" si="2233"/>
        <v>-5.21</v>
      </c>
      <c r="WG75">
        <f t="shared" si="2234"/>
        <v>2.09</v>
      </c>
      <c r="WH75">
        <f t="shared" si="2235"/>
        <v>0</v>
      </c>
      <c r="WI75">
        <f t="shared" si="2236"/>
        <v>0</v>
      </c>
      <c r="WJ75">
        <f t="shared" si="2237"/>
        <v>0</v>
      </c>
      <c r="WK75">
        <f t="shared" si="2238"/>
        <v>0</v>
      </c>
      <c r="WL75">
        <f t="shared" si="2239"/>
        <v>0</v>
      </c>
      <c r="WM75">
        <f t="shared" si="2240"/>
        <v>0</v>
      </c>
      <c r="WN75">
        <f t="shared" si="2241"/>
        <v>0</v>
      </c>
      <c r="WO75">
        <f t="shared" si="2242"/>
        <v>0</v>
      </c>
      <c r="WP75">
        <f t="shared" si="2243"/>
        <v>0</v>
      </c>
      <c r="WQ75">
        <f t="shared" si="2244"/>
        <v>0</v>
      </c>
      <c r="WR75">
        <f t="shared" si="2245"/>
        <v>0</v>
      </c>
      <c r="WS75">
        <f t="shared" si="2246"/>
        <v>0</v>
      </c>
      <c r="WT75">
        <f t="shared" si="2247"/>
        <v>0</v>
      </c>
      <c r="WU75">
        <f t="shared" si="2248"/>
        <v>0</v>
      </c>
      <c r="WV75">
        <f t="shared" si="2249"/>
        <v>0</v>
      </c>
      <c r="WW75">
        <f t="shared" si="2250"/>
        <v>0</v>
      </c>
      <c r="WX75">
        <f t="shared" si="2251"/>
        <v>0</v>
      </c>
      <c r="WY75">
        <f t="shared" si="2252"/>
        <v>0</v>
      </c>
      <c r="WZ75">
        <f t="shared" si="2253"/>
        <v>0</v>
      </c>
      <c r="XA75">
        <f t="shared" si="2254"/>
        <v>0</v>
      </c>
      <c r="XB75">
        <f t="shared" si="2255"/>
        <v>0</v>
      </c>
      <c r="XC75">
        <f t="shared" si="2256"/>
        <v>0</v>
      </c>
      <c r="XD75">
        <f t="shared" si="2257"/>
        <v>0</v>
      </c>
      <c r="XE75">
        <f t="shared" si="2258"/>
        <v>0</v>
      </c>
      <c r="XF75">
        <f t="shared" si="2259"/>
        <v>0</v>
      </c>
      <c r="XG75">
        <f t="shared" si="2260"/>
        <v>0</v>
      </c>
      <c r="XH75">
        <f t="shared" si="2261"/>
        <v>0</v>
      </c>
      <c r="XI75">
        <f t="shared" si="2262"/>
        <v>0</v>
      </c>
      <c r="XJ75">
        <f t="shared" si="2263"/>
        <v>0</v>
      </c>
      <c r="XK75">
        <f t="shared" si="2264"/>
        <v>0</v>
      </c>
      <c r="XL75">
        <f t="shared" si="2265"/>
        <v>0</v>
      </c>
      <c r="XM75">
        <f t="shared" si="2266"/>
        <v>0</v>
      </c>
      <c r="XN75">
        <f t="shared" si="2267"/>
        <v>0</v>
      </c>
      <c r="XO75">
        <f t="shared" si="2268"/>
        <v>0</v>
      </c>
      <c r="XP75">
        <f t="shared" si="2269"/>
        <v>0</v>
      </c>
      <c r="XQ75">
        <f t="shared" si="2270"/>
        <v>0</v>
      </c>
      <c r="XR75">
        <f t="shared" si="2271"/>
        <v>0</v>
      </c>
      <c r="XS75">
        <f t="shared" si="2272"/>
        <v>0</v>
      </c>
      <c r="XT75">
        <f t="shared" si="2273"/>
        <v>0</v>
      </c>
      <c r="XU75">
        <f t="shared" si="2274"/>
        <v>0</v>
      </c>
      <c r="XV75">
        <f t="shared" si="2275"/>
        <v>0</v>
      </c>
      <c r="XW75">
        <f t="shared" si="2276"/>
        <v>0</v>
      </c>
      <c r="XX75">
        <f t="shared" si="2277"/>
        <v>0</v>
      </c>
      <c r="XY75">
        <f t="shared" si="2278"/>
        <v>0</v>
      </c>
      <c r="XZ75">
        <f t="shared" si="2279"/>
        <v>0</v>
      </c>
      <c r="YA75">
        <f t="shared" si="2280"/>
        <v>0</v>
      </c>
      <c r="YB75">
        <f t="shared" si="2281"/>
        <v>0</v>
      </c>
      <c r="YC75">
        <f t="shared" si="2282"/>
        <v>0</v>
      </c>
      <c r="YD75">
        <f t="shared" si="2283"/>
        <v>0</v>
      </c>
      <c r="YE75">
        <f t="shared" si="2284"/>
        <v>0</v>
      </c>
      <c r="YF75">
        <f t="shared" si="2285"/>
        <v>0</v>
      </c>
      <c r="YG75">
        <f t="shared" si="2286"/>
        <v>0</v>
      </c>
      <c r="YH75">
        <f t="shared" si="2287"/>
        <v>0</v>
      </c>
      <c r="YI75">
        <f t="shared" si="2288"/>
        <v>0</v>
      </c>
      <c r="YJ75">
        <f t="shared" si="2289"/>
        <v>0</v>
      </c>
      <c r="YK75">
        <f t="shared" si="2290"/>
        <v>0</v>
      </c>
      <c r="YL75">
        <f t="shared" si="2291"/>
        <v>0</v>
      </c>
      <c r="YM75">
        <f t="shared" si="2292"/>
        <v>0</v>
      </c>
      <c r="YN75">
        <f t="shared" si="2293"/>
        <v>0</v>
      </c>
      <c r="YO75">
        <f t="shared" si="2294"/>
        <v>0</v>
      </c>
      <c r="YP75">
        <f t="shared" si="2295"/>
        <v>0</v>
      </c>
      <c r="YQ75">
        <f t="shared" si="2296"/>
        <v>0</v>
      </c>
      <c r="YR75">
        <f t="shared" si="2297"/>
        <v>0</v>
      </c>
      <c r="YS75">
        <f t="shared" si="2298"/>
        <v>0</v>
      </c>
      <c r="YT75">
        <f t="shared" si="2299"/>
        <v>0</v>
      </c>
      <c r="YU75">
        <f t="shared" si="2300"/>
        <v>0</v>
      </c>
      <c r="YV75">
        <f t="shared" si="2301"/>
        <v>0</v>
      </c>
      <c r="YW75">
        <f t="shared" si="2302"/>
        <v>0</v>
      </c>
      <c r="YX75">
        <f t="shared" si="2303"/>
        <v>0</v>
      </c>
      <c r="YY75">
        <f t="shared" si="2304"/>
        <v>0</v>
      </c>
      <c r="YZ75">
        <f t="shared" si="2305"/>
        <v>0</v>
      </c>
      <c r="ZA75">
        <f t="shared" si="2306"/>
        <v>0</v>
      </c>
      <c r="ZB75">
        <f t="shared" si="2307"/>
        <v>0</v>
      </c>
      <c r="ZC75">
        <f t="shared" si="2308"/>
        <v>0</v>
      </c>
      <c r="ZD75">
        <f t="shared" si="2309"/>
        <v>0</v>
      </c>
      <c r="ZE75">
        <f t="shared" si="2310"/>
        <v>0</v>
      </c>
      <c r="ZG75" s="4">
        <f t="shared" si="2311"/>
        <v>306</v>
      </c>
      <c r="ZH75" s="4">
        <f t="shared" si="2312"/>
        <v>154</v>
      </c>
      <c r="ZI75" s="4">
        <f t="shared" si="2313"/>
        <v>144</v>
      </c>
      <c r="ZJ75" s="4">
        <f t="shared" si="2314"/>
        <v>0</v>
      </c>
      <c r="ZL75" s="4">
        <f t="shared" si="2315"/>
        <v>604</v>
      </c>
      <c r="ZO75">
        <f t="shared" si="2316"/>
        <v>67</v>
      </c>
      <c r="ZP75">
        <f t="shared" si="2317"/>
        <v>38</v>
      </c>
      <c r="ZQ75">
        <f t="shared" si="2318"/>
        <v>42</v>
      </c>
      <c r="ZR75">
        <f t="shared" si="2319"/>
        <v>71</v>
      </c>
      <c r="ZS75">
        <f t="shared" si="2320"/>
        <v>73</v>
      </c>
      <c r="ZT75">
        <f t="shared" si="2321"/>
        <v>88</v>
      </c>
      <c r="ZU75">
        <f t="shared" si="2322"/>
        <v>68</v>
      </c>
      <c r="ZV75">
        <f t="shared" si="2323"/>
        <v>86</v>
      </c>
      <c r="ZW75">
        <f t="shared" si="2324"/>
        <v>71</v>
      </c>
      <c r="ZX75">
        <f t="shared" si="2325"/>
        <v>0</v>
      </c>
      <c r="ZY75">
        <f t="shared" si="2326"/>
        <v>0</v>
      </c>
      <c r="ZZ75">
        <f t="shared" si="2327"/>
        <v>0</v>
      </c>
      <c r="AAA75">
        <f t="shared" si="2328"/>
        <v>0</v>
      </c>
      <c r="AAB75">
        <f t="shared" si="2329"/>
        <v>0</v>
      </c>
      <c r="AAC75">
        <f t="shared" si="2330"/>
        <v>0</v>
      </c>
      <c r="AAD75">
        <f t="shared" si="2331"/>
        <v>0</v>
      </c>
      <c r="AAE75">
        <f t="shared" si="2332"/>
        <v>0</v>
      </c>
      <c r="AAF75">
        <f t="shared" si="2333"/>
        <v>0</v>
      </c>
      <c r="AAG75">
        <f t="shared" si="2334"/>
        <v>0</v>
      </c>
      <c r="AAH75">
        <f t="shared" si="2335"/>
        <v>0</v>
      </c>
      <c r="AAI75">
        <f t="shared" si="2336"/>
        <v>0</v>
      </c>
      <c r="AAJ75">
        <f t="shared" si="2337"/>
        <v>0</v>
      </c>
      <c r="AAK75">
        <f t="shared" si="2338"/>
        <v>0</v>
      </c>
      <c r="AAL75">
        <f t="shared" si="2339"/>
        <v>0</v>
      </c>
      <c r="AAM75">
        <f t="shared" si="2340"/>
        <v>0</v>
      </c>
      <c r="AAN75">
        <f t="shared" si="2341"/>
        <v>0</v>
      </c>
      <c r="AAO75">
        <f t="shared" si="2342"/>
        <v>0</v>
      </c>
      <c r="AAP75">
        <f t="shared" si="2343"/>
        <v>0</v>
      </c>
      <c r="AAQ75">
        <f t="shared" si="2344"/>
        <v>0</v>
      </c>
      <c r="AAR75">
        <f t="shared" si="2345"/>
        <v>0</v>
      </c>
      <c r="AAS75">
        <f t="shared" si="2346"/>
        <v>0</v>
      </c>
      <c r="AAT75">
        <f t="shared" si="2347"/>
        <v>0</v>
      </c>
      <c r="AAU75">
        <f t="shared" si="2348"/>
        <v>0</v>
      </c>
      <c r="AAV75">
        <f t="shared" si="2349"/>
        <v>0</v>
      </c>
      <c r="AAW75">
        <f t="shared" si="2350"/>
        <v>0</v>
      </c>
      <c r="AAX75">
        <f t="shared" si="2351"/>
        <v>0</v>
      </c>
      <c r="AAY75">
        <f t="shared" si="2352"/>
        <v>0</v>
      </c>
      <c r="AAZ75">
        <f t="shared" si="2353"/>
        <v>0</v>
      </c>
      <c r="ABA75">
        <f t="shared" si="2354"/>
        <v>0</v>
      </c>
      <c r="ABB75">
        <f t="shared" si="2355"/>
        <v>0</v>
      </c>
      <c r="ABC75">
        <f t="shared" si="2356"/>
        <v>0</v>
      </c>
      <c r="ABD75">
        <f t="shared" si="2357"/>
        <v>0</v>
      </c>
      <c r="ABE75">
        <f t="shared" si="2358"/>
        <v>0</v>
      </c>
      <c r="ABF75">
        <f t="shared" si="2359"/>
        <v>0</v>
      </c>
      <c r="ABG75">
        <f t="shared" si="2360"/>
        <v>0</v>
      </c>
      <c r="ABH75">
        <f t="shared" si="2361"/>
        <v>0</v>
      </c>
      <c r="ABI75">
        <f t="shared" si="2362"/>
        <v>0</v>
      </c>
      <c r="ABJ75">
        <f t="shared" si="2363"/>
        <v>0</v>
      </c>
      <c r="ABK75">
        <f t="shared" si="2364"/>
        <v>0</v>
      </c>
      <c r="ABL75">
        <f t="shared" si="2365"/>
        <v>0</v>
      </c>
      <c r="ABM75">
        <f t="shared" si="2366"/>
        <v>0</v>
      </c>
      <c r="ABN75">
        <f t="shared" si="2367"/>
        <v>0</v>
      </c>
      <c r="ABO75">
        <f t="shared" si="2368"/>
        <v>0</v>
      </c>
      <c r="ABP75">
        <f t="shared" si="2369"/>
        <v>0</v>
      </c>
      <c r="ABQ75">
        <f t="shared" si="2370"/>
        <v>0</v>
      </c>
      <c r="ABR75">
        <f t="shared" si="2371"/>
        <v>0</v>
      </c>
      <c r="ABS75">
        <f t="shared" si="2372"/>
        <v>0</v>
      </c>
      <c r="ABT75">
        <f t="shared" si="2373"/>
        <v>0</v>
      </c>
      <c r="ABU75">
        <f t="shared" si="2374"/>
        <v>0</v>
      </c>
      <c r="ABV75">
        <f t="shared" si="2375"/>
        <v>0</v>
      </c>
      <c r="ABW75">
        <f t="shared" si="2376"/>
        <v>0</v>
      </c>
      <c r="ABX75">
        <f t="shared" si="2377"/>
        <v>0</v>
      </c>
      <c r="ABY75">
        <f t="shared" si="2378"/>
        <v>0</v>
      </c>
      <c r="ABZ75">
        <f t="shared" si="2379"/>
        <v>0</v>
      </c>
      <c r="ACA75">
        <f t="shared" si="2380"/>
        <v>0</v>
      </c>
      <c r="ACB75">
        <f t="shared" si="2381"/>
        <v>0</v>
      </c>
      <c r="ACC75">
        <f t="shared" si="2382"/>
        <v>0</v>
      </c>
      <c r="ACD75">
        <f t="shared" si="2383"/>
        <v>0</v>
      </c>
      <c r="ACE75">
        <f t="shared" si="2384"/>
        <v>0</v>
      </c>
      <c r="ACF75">
        <f t="shared" si="2385"/>
        <v>0</v>
      </c>
      <c r="ACG75">
        <f t="shared" si="2386"/>
        <v>0</v>
      </c>
      <c r="ACH75">
        <f t="shared" si="2387"/>
        <v>0</v>
      </c>
      <c r="ACI75">
        <f t="shared" si="2388"/>
        <v>0</v>
      </c>
      <c r="ACJ75">
        <f t="shared" si="2389"/>
        <v>0</v>
      </c>
      <c r="ACK75">
        <f t="shared" si="2390"/>
        <v>0</v>
      </c>
      <c r="ACL75">
        <f t="shared" si="2391"/>
        <v>0</v>
      </c>
      <c r="ACM75">
        <f t="shared" si="2392"/>
        <v>0</v>
      </c>
      <c r="ACN75">
        <f t="shared" si="2393"/>
        <v>0</v>
      </c>
      <c r="ACO75">
        <f t="shared" si="2394"/>
        <v>0</v>
      </c>
      <c r="ACP75">
        <f t="shared" si="2395"/>
        <v>0</v>
      </c>
      <c r="ACQ75">
        <f t="shared" si="2396"/>
        <v>0</v>
      </c>
      <c r="ACR75">
        <f t="shared" si="2397"/>
        <v>0</v>
      </c>
      <c r="ACS75">
        <f t="shared" si="2398"/>
        <v>0</v>
      </c>
      <c r="ACT75">
        <f t="shared" si="2399"/>
        <v>0</v>
      </c>
      <c r="ACU75">
        <f t="shared" si="2400"/>
        <v>0</v>
      </c>
      <c r="ACW75" s="4">
        <f t="shared" si="2401"/>
        <v>195.9</v>
      </c>
      <c r="ACX75" s="4">
        <f t="shared" si="2402"/>
        <v>137.69999999999999</v>
      </c>
      <c r="ACY75" s="4">
        <f t="shared" si="2403"/>
        <v>57.8</v>
      </c>
      <c r="ACZ75" s="4">
        <f t="shared" si="2404"/>
        <v>0</v>
      </c>
      <c r="ADA75" s="88">
        <f t="shared" si="2405"/>
        <v>8.2975900115635977</v>
      </c>
      <c r="ADB75" s="4">
        <f t="shared" si="2406"/>
        <v>391.40000000000003</v>
      </c>
      <c r="ADC75" s="5">
        <f t="shared" si="2407"/>
        <v>6.2593929418115302</v>
      </c>
      <c r="ADD75" s="5">
        <f t="shared" si="2408"/>
        <v>5.3758720222862451</v>
      </c>
      <c r="ADE75">
        <f t="shared" si="2409"/>
        <v>56.9</v>
      </c>
      <c r="ADF75">
        <f t="shared" si="2410"/>
        <v>39.6</v>
      </c>
      <c r="ADG75">
        <f t="shared" si="2411"/>
        <v>53.6</v>
      </c>
      <c r="ADH75">
        <f t="shared" si="2412"/>
        <v>34.5</v>
      </c>
      <c r="ADI75">
        <f t="shared" si="2413"/>
        <v>23.3</v>
      </c>
      <c r="ADJ75">
        <f t="shared" si="2414"/>
        <v>11.4</v>
      </c>
      <c r="ADK75">
        <f t="shared" si="2415"/>
        <v>126.5</v>
      </c>
      <c r="ADL75">
        <f t="shared" si="2416"/>
        <v>11.2</v>
      </c>
      <c r="ADM75">
        <f t="shared" si="2417"/>
        <v>34.4</v>
      </c>
      <c r="ADN75">
        <f t="shared" si="2418"/>
        <v>0</v>
      </c>
      <c r="ADO75">
        <f t="shared" si="2419"/>
        <v>0</v>
      </c>
      <c r="ADP75">
        <f t="shared" si="2420"/>
        <v>0</v>
      </c>
      <c r="ADQ75">
        <f t="shared" si="2421"/>
        <v>0</v>
      </c>
      <c r="ADR75">
        <f t="shared" si="2422"/>
        <v>0</v>
      </c>
      <c r="ADS75">
        <f t="shared" si="2423"/>
        <v>0</v>
      </c>
      <c r="ADT75">
        <f t="shared" si="2424"/>
        <v>0</v>
      </c>
      <c r="ADU75">
        <f t="shared" si="2425"/>
        <v>0</v>
      </c>
      <c r="ADV75">
        <f t="shared" si="2426"/>
        <v>0</v>
      </c>
      <c r="ADW75">
        <f t="shared" si="2427"/>
        <v>0</v>
      </c>
      <c r="ADX75">
        <f t="shared" si="2428"/>
        <v>0</v>
      </c>
      <c r="ADY75">
        <f t="shared" si="2429"/>
        <v>0</v>
      </c>
      <c r="ADZ75">
        <f t="shared" si="2430"/>
        <v>0</v>
      </c>
      <c r="AEA75">
        <f t="shared" si="2431"/>
        <v>0</v>
      </c>
      <c r="AEB75">
        <f t="shared" si="2432"/>
        <v>0</v>
      </c>
      <c r="AEC75">
        <f t="shared" si="2433"/>
        <v>0</v>
      </c>
      <c r="AED75">
        <f t="shared" si="2434"/>
        <v>0</v>
      </c>
      <c r="AEE75">
        <f t="shared" si="2435"/>
        <v>0</v>
      </c>
      <c r="AEF75">
        <f t="shared" si="2436"/>
        <v>0</v>
      </c>
      <c r="AEG75">
        <f t="shared" si="2437"/>
        <v>0</v>
      </c>
      <c r="AEH75">
        <f t="shared" si="2438"/>
        <v>0</v>
      </c>
      <c r="AEI75">
        <f t="shared" si="2439"/>
        <v>0</v>
      </c>
      <c r="AEJ75">
        <f t="shared" si="2440"/>
        <v>0</v>
      </c>
      <c r="AEK75">
        <f t="shared" si="2441"/>
        <v>0</v>
      </c>
      <c r="AEL75">
        <f t="shared" si="2442"/>
        <v>0</v>
      </c>
      <c r="AEM75">
        <f t="shared" si="2443"/>
        <v>0</v>
      </c>
      <c r="AEN75">
        <f t="shared" si="2444"/>
        <v>0</v>
      </c>
      <c r="AEO75">
        <f t="shared" si="2445"/>
        <v>0</v>
      </c>
      <c r="AEP75">
        <f t="shared" si="2446"/>
        <v>0</v>
      </c>
      <c r="AEQ75">
        <f t="shared" si="2447"/>
        <v>0</v>
      </c>
      <c r="AER75">
        <f t="shared" si="2448"/>
        <v>0</v>
      </c>
      <c r="AES75">
        <f t="shared" si="2449"/>
        <v>0</v>
      </c>
      <c r="AET75">
        <f t="shared" si="2450"/>
        <v>0</v>
      </c>
      <c r="AEU75">
        <f t="shared" si="2451"/>
        <v>0</v>
      </c>
      <c r="AEV75">
        <f t="shared" si="2452"/>
        <v>0</v>
      </c>
      <c r="AEW75">
        <f t="shared" si="2453"/>
        <v>0</v>
      </c>
      <c r="AEX75">
        <f t="shared" si="2454"/>
        <v>0</v>
      </c>
      <c r="AEY75">
        <f t="shared" si="2455"/>
        <v>0</v>
      </c>
      <c r="AEZ75">
        <f t="shared" si="2456"/>
        <v>0</v>
      </c>
      <c r="AFA75">
        <f t="shared" si="2457"/>
        <v>0</v>
      </c>
      <c r="AFB75">
        <f t="shared" si="2458"/>
        <v>0</v>
      </c>
      <c r="AFC75">
        <f t="shared" si="2459"/>
        <v>0</v>
      </c>
      <c r="AFD75">
        <f t="shared" si="2460"/>
        <v>0</v>
      </c>
      <c r="AFE75">
        <f t="shared" si="2461"/>
        <v>0</v>
      </c>
      <c r="AFF75">
        <f t="shared" si="2462"/>
        <v>0</v>
      </c>
      <c r="AFG75">
        <f t="shared" si="2463"/>
        <v>0</v>
      </c>
      <c r="AFH75">
        <f t="shared" si="2464"/>
        <v>0</v>
      </c>
      <c r="AFI75">
        <f t="shared" si="2465"/>
        <v>0</v>
      </c>
      <c r="AFJ75">
        <f t="shared" si="2466"/>
        <v>0</v>
      </c>
      <c r="AFK75">
        <f t="shared" si="2467"/>
        <v>0</v>
      </c>
      <c r="AFL75">
        <f t="shared" si="2468"/>
        <v>0</v>
      </c>
      <c r="AFM75">
        <f t="shared" si="2469"/>
        <v>0</v>
      </c>
      <c r="AFN75">
        <f t="shared" si="2470"/>
        <v>0</v>
      </c>
      <c r="AFO75">
        <f t="shared" si="2471"/>
        <v>0</v>
      </c>
      <c r="AFP75">
        <f t="shared" si="2472"/>
        <v>0</v>
      </c>
      <c r="AFQ75">
        <f t="shared" si="2473"/>
        <v>0</v>
      </c>
      <c r="AFR75">
        <f t="shared" si="2474"/>
        <v>0</v>
      </c>
      <c r="AFS75">
        <f t="shared" si="2475"/>
        <v>0</v>
      </c>
      <c r="AFT75">
        <f t="shared" si="2476"/>
        <v>0</v>
      </c>
      <c r="AFU75">
        <f t="shared" si="2477"/>
        <v>0</v>
      </c>
      <c r="AFV75">
        <f t="shared" si="2478"/>
        <v>0</v>
      </c>
      <c r="AFW75">
        <f t="shared" si="2479"/>
        <v>0</v>
      </c>
      <c r="AFX75">
        <f t="shared" si="2480"/>
        <v>0</v>
      </c>
      <c r="AFY75">
        <f t="shared" si="2481"/>
        <v>0</v>
      </c>
      <c r="AFZ75">
        <f t="shared" si="2482"/>
        <v>0</v>
      </c>
      <c r="AGA75">
        <f t="shared" si="2483"/>
        <v>0</v>
      </c>
      <c r="AGB75">
        <f t="shared" si="2484"/>
        <v>0</v>
      </c>
      <c r="AGC75">
        <f t="shared" si="2485"/>
        <v>0</v>
      </c>
      <c r="AGD75">
        <f t="shared" si="2486"/>
        <v>0</v>
      </c>
      <c r="AGE75">
        <f t="shared" si="2487"/>
        <v>0</v>
      </c>
      <c r="AGF75">
        <f t="shared" si="2488"/>
        <v>0</v>
      </c>
      <c r="AGG75">
        <f t="shared" si="2489"/>
        <v>0</v>
      </c>
      <c r="AGH75">
        <f t="shared" si="2490"/>
        <v>0</v>
      </c>
      <c r="AGI75">
        <f t="shared" si="2491"/>
        <v>0</v>
      </c>
      <c r="AGJ75">
        <f t="shared" si="2492"/>
        <v>0</v>
      </c>
      <c r="AGK75">
        <f t="shared" si="2493"/>
        <v>0</v>
      </c>
      <c r="AGM75" s="88">
        <f t="shared" si="2494"/>
        <v>78</v>
      </c>
      <c r="AGN75" s="88">
        <v>78</v>
      </c>
      <c r="AGO75">
        <v>9</v>
      </c>
      <c r="AGP75">
        <f t="shared" si="2495"/>
        <v>9</v>
      </c>
      <c r="AGQ75">
        <f t="shared" si="2496"/>
        <v>9</v>
      </c>
      <c r="AGR75">
        <f t="shared" si="2497"/>
        <v>9</v>
      </c>
      <c r="AGS75">
        <f t="shared" si="2498"/>
        <v>9</v>
      </c>
      <c r="AGT75">
        <f t="shared" si="2499"/>
        <v>2</v>
      </c>
      <c r="AGU75">
        <f t="shared" si="2500"/>
        <v>9</v>
      </c>
      <c r="AGV75">
        <f t="shared" si="2501"/>
        <v>3</v>
      </c>
      <c r="AGW75">
        <f t="shared" si="2502"/>
        <v>7</v>
      </c>
      <c r="AGX75">
        <f t="shared" si="2503"/>
        <v>9</v>
      </c>
      <c r="AGY75">
        <f t="shared" si="2504"/>
        <v>0</v>
      </c>
      <c r="AGZ75">
        <f t="shared" si="2505"/>
        <v>0</v>
      </c>
      <c r="AHA75">
        <f t="shared" si="2506"/>
        <v>0</v>
      </c>
      <c r="AHB75">
        <f t="shared" si="2507"/>
        <v>0</v>
      </c>
      <c r="AHC75">
        <f t="shared" si="2508"/>
        <v>0</v>
      </c>
      <c r="AHD75">
        <f t="shared" si="2509"/>
        <v>0</v>
      </c>
      <c r="AHE75">
        <f t="shared" si="2510"/>
        <v>0</v>
      </c>
      <c r="AHF75">
        <f t="shared" si="2511"/>
        <v>0</v>
      </c>
      <c r="AHG75">
        <f t="shared" si="2512"/>
        <v>0</v>
      </c>
      <c r="AHH75">
        <f t="shared" si="2513"/>
        <v>0</v>
      </c>
      <c r="AHI75">
        <f t="shared" si="2514"/>
        <v>0</v>
      </c>
      <c r="AHJ75">
        <f t="shared" si="2515"/>
        <v>0</v>
      </c>
      <c r="AHK75">
        <f t="shared" si="2516"/>
        <v>0</v>
      </c>
      <c r="AHL75">
        <f t="shared" si="2517"/>
        <v>0</v>
      </c>
      <c r="AHM75">
        <f t="shared" si="2518"/>
        <v>0</v>
      </c>
      <c r="AHN75">
        <f t="shared" si="2519"/>
        <v>0</v>
      </c>
      <c r="AHO75">
        <f t="shared" si="2520"/>
        <v>0</v>
      </c>
      <c r="AHP75">
        <f t="shared" si="2521"/>
        <v>0</v>
      </c>
      <c r="AHQ75">
        <f t="shared" si="2522"/>
        <v>0</v>
      </c>
      <c r="AHR75">
        <f t="shared" si="2523"/>
        <v>0</v>
      </c>
      <c r="AHS75">
        <f t="shared" si="2524"/>
        <v>0</v>
      </c>
      <c r="AHT75">
        <f t="shared" si="2525"/>
        <v>0</v>
      </c>
      <c r="AHU75">
        <f t="shared" si="2526"/>
        <v>0</v>
      </c>
      <c r="AHV75">
        <f t="shared" si="2527"/>
        <v>0</v>
      </c>
      <c r="AHW75">
        <f t="shared" si="2528"/>
        <v>0</v>
      </c>
      <c r="AHX75">
        <f t="shared" si="2529"/>
        <v>0</v>
      </c>
      <c r="AHY75">
        <f t="shared" si="2530"/>
        <v>0</v>
      </c>
      <c r="AHZ75">
        <f t="shared" si="2531"/>
        <v>0</v>
      </c>
      <c r="AIA75">
        <f t="shared" si="2532"/>
        <v>0</v>
      </c>
      <c r="AIB75">
        <f t="shared" si="2533"/>
        <v>0</v>
      </c>
      <c r="AIC75">
        <f t="shared" si="2534"/>
        <v>0</v>
      </c>
      <c r="AID75">
        <f t="shared" si="2535"/>
        <v>0</v>
      </c>
      <c r="AIE75">
        <f t="shared" si="2536"/>
        <v>0</v>
      </c>
      <c r="AIF75">
        <f t="shared" si="2537"/>
        <v>0</v>
      </c>
      <c r="AIG75">
        <f t="shared" si="2538"/>
        <v>0</v>
      </c>
      <c r="AIH75">
        <f t="shared" si="2539"/>
        <v>0</v>
      </c>
      <c r="AII75">
        <f t="shared" si="2540"/>
        <v>0</v>
      </c>
      <c r="AIJ75">
        <f t="shared" si="2541"/>
        <v>0</v>
      </c>
      <c r="AIK75">
        <f t="shared" si="2542"/>
        <v>0</v>
      </c>
      <c r="AIL75">
        <f t="shared" si="2543"/>
        <v>0</v>
      </c>
      <c r="AIM75">
        <f t="shared" si="2544"/>
        <v>0</v>
      </c>
      <c r="AIN75">
        <f t="shared" si="2545"/>
        <v>0</v>
      </c>
      <c r="AIO75">
        <f t="shared" si="2546"/>
        <v>0</v>
      </c>
      <c r="AIP75">
        <f t="shared" si="2547"/>
        <v>0</v>
      </c>
      <c r="AIQ75">
        <f t="shared" si="2548"/>
        <v>0</v>
      </c>
      <c r="AIR75">
        <f t="shared" si="2549"/>
        <v>0</v>
      </c>
      <c r="AIS75">
        <f t="shared" si="2550"/>
        <v>0</v>
      </c>
      <c r="AIT75">
        <f t="shared" si="2551"/>
        <v>0</v>
      </c>
      <c r="AIU75">
        <f t="shared" si="2552"/>
        <v>0</v>
      </c>
      <c r="AIV75">
        <f t="shared" si="2553"/>
        <v>0</v>
      </c>
      <c r="AIW75">
        <f t="shared" si="2554"/>
        <v>0</v>
      </c>
      <c r="AIX75">
        <f t="shared" si="2555"/>
        <v>0</v>
      </c>
      <c r="AIY75">
        <f t="shared" si="2556"/>
        <v>0</v>
      </c>
      <c r="AIZ75">
        <f t="shared" si="2557"/>
        <v>0</v>
      </c>
      <c r="AJA75">
        <f t="shared" si="2558"/>
        <v>0</v>
      </c>
      <c r="AJB75">
        <f t="shared" si="2559"/>
        <v>0</v>
      </c>
      <c r="AJC75">
        <f t="shared" si="2560"/>
        <v>0</v>
      </c>
      <c r="AJD75">
        <f t="shared" si="2561"/>
        <v>0</v>
      </c>
      <c r="AJE75">
        <f t="shared" si="2562"/>
        <v>0</v>
      </c>
      <c r="AJF75">
        <f t="shared" si="2563"/>
        <v>0</v>
      </c>
      <c r="AJG75">
        <f t="shared" si="2564"/>
        <v>0</v>
      </c>
      <c r="AJH75">
        <f t="shared" si="2565"/>
        <v>0</v>
      </c>
      <c r="AJI75">
        <f t="shared" si="2566"/>
        <v>0</v>
      </c>
      <c r="AJJ75">
        <f t="shared" si="2567"/>
        <v>0</v>
      </c>
      <c r="AJK75">
        <f t="shared" si="2568"/>
        <v>0</v>
      </c>
      <c r="AJL75">
        <f t="shared" si="2569"/>
        <v>0</v>
      </c>
      <c r="AJM75">
        <f t="shared" si="2570"/>
        <v>0</v>
      </c>
      <c r="AJN75">
        <f t="shared" si="2571"/>
        <v>0</v>
      </c>
      <c r="AJO75">
        <f t="shared" si="2572"/>
        <v>0</v>
      </c>
      <c r="AJP75">
        <f t="shared" si="2573"/>
        <v>0</v>
      </c>
      <c r="AJQ75">
        <f t="shared" si="2574"/>
        <v>0</v>
      </c>
      <c r="AJR75">
        <f t="shared" si="2575"/>
        <v>0</v>
      </c>
      <c r="AJS75">
        <f t="shared" si="2576"/>
        <v>0</v>
      </c>
      <c r="AJT75">
        <f t="shared" si="2577"/>
        <v>0</v>
      </c>
      <c r="AJU75">
        <f t="shared" si="2578"/>
        <v>0</v>
      </c>
      <c r="AJV75">
        <f t="shared" si="2579"/>
        <v>0</v>
      </c>
      <c r="AJX75">
        <v>53</v>
      </c>
      <c r="AJY75">
        <v>1</v>
      </c>
      <c r="AJZ75">
        <v>1</v>
      </c>
      <c r="AKA75">
        <f t="shared" si="2580"/>
        <v>1</v>
      </c>
      <c r="AKB75">
        <f t="shared" si="2581"/>
        <v>2</v>
      </c>
      <c r="AKC75">
        <f t="shared" si="2582"/>
        <v>2</v>
      </c>
      <c r="AKD75">
        <f t="shared" si="2583"/>
        <v>2</v>
      </c>
      <c r="AKE75">
        <f t="shared" si="2584"/>
        <v>8</v>
      </c>
      <c r="AKF75">
        <f t="shared" si="2585"/>
        <v>8</v>
      </c>
      <c r="AKG75">
        <f t="shared" si="2586"/>
        <v>0</v>
      </c>
      <c r="AKH75">
        <f t="shared" si="2587"/>
        <v>0</v>
      </c>
      <c r="AKI75">
        <f t="shared" si="2588"/>
        <v>0</v>
      </c>
      <c r="AKJ75">
        <f t="shared" si="2589"/>
        <v>0</v>
      </c>
      <c r="AKK75">
        <f t="shared" si="2590"/>
        <v>0</v>
      </c>
      <c r="AKL75">
        <f t="shared" si="2591"/>
        <v>0</v>
      </c>
      <c r="AKM75">
        <f t="shared" si="2592"/>
        <v>0</v>
      </c>
      <c r="AKN75">
        <f t="shared" si="2593"/>
        <v>0</v>
      </c>
      <c r="AKO75">
        <f t="shared" si="2594"/>
        <v>0</v>
      </c>
      <c r="AKP75">
        <f t="shared" si="2595"/>
        <v>0</v>
      </c>
      <c r="AKQ75">
        <f t="shared" si="2596"/>
        <v>0</v>
      </c>
      <c r="AKR75">
        <f t="shared" si="2597"/>
        <v>0</v>
      </c>
      <c r="AKS75">
        <f t="shared" si="2598"/>
        <v>0</v>
      </c>
      <c r="AKT75">
        <f t="shared" si="2599"/>
        <v>0</v>
      </c>
      <c r="AKU75">
        <f t="shared" si="2600"/>
        <v>0</v>
      </c>
      <c r="AKV75">
        <f t="shared" si="2601"/>
        <v>0</v>
      </c>
      <c r="AKW75">
        <f t="shared" si="2602"/>
        <v>0</v>
      </c>
      <c r="AKX75">
        <f t="shared" si="2603"/>
        <v>0</v>
      </c>
      <c r="AKY75">
        <f t="shared" si="2604"/>
        <v>0</v>
      </c>
      <c r="AKZ75">
        <f t="shared" si="2605"/>
        <v>0</v>
      </c>
      <c r="ALA75">
        <f t="shared" si="2606"/>
        <v>0</v>
      </c>
      <c r="ALB75">
        <f t="shared" si="2607"/>
        <v>0</v>
      </c>
      <c r="ALC75">
        <f t="shared" si="2608"/>
        <v>0</v>
      </c>
      <c r="ALD75">
        <f t="shared" si="2609"/>
        <v>0</v>
      </c>
      <c r="ALE75">
        <f t="shared" si="2610"/>
        <v>0</v>
      </c>
      <c r="ALF75">
        <f t="shared" si="2611"/>
        <v>0</v>
      </c>
      <c r="ALG75">
        <f t="shared" si="2612"/>
        <v>0</v>
      </c>
      <c r="ALH75">
        <f t="shared" si="2613"/>
        <v>0</v>
      </c>
      <c r="ALI75">
        <f t="shared" si="2614"/>
        <v>0</v>
      </c>
      <c r="ALJ75">
        <f t="shared" si="2615"/>
        <v>0</v>
      </c>
      <c r="ALK75">
        <f t="shared" si="2616"/>
        <v>0</v>
      </c>
      <c r="ALL75">
        <f t="shared" si="2617"/>
        <v>0</v>
      </c>
      <c r="ALM75">
        <f t="shared" si="2618"/>
        <v>0</v>
      </c>
      <c r="ALN75">
        <f t="shared" si="2619"/>
        <v>0</v>
      </c>
      <c r="ALO75">
        <f t="shared" si="2620"/>
        <v>0</v>
      </c>
      <c r="ALP75">
        <f t="shared" si="2621"/>
        <v>0</v>
      </c>
      <c r="ALQ75">
        <f t="shared" si="2622"/>
        <v>0</v>
      </c>
      <c r="ALR75">
        <f t="shared" si="2623"/>
        <v>0</v>
      </c>
      <c r="ALS75">
        <f t="shared" si="2624"/>
        <v>0</v>
      </c>
      <c r="ALT75">
        <f t="shared" si="2625"/>
        <v>0</v>
      </c>
      <c r="ALU75">
        <f t="shared" si="2626"/>
        <v>0</v>
      </c>
      <c r="ALV75">
        <f t="shared" si="2627"/>
        <v>0</v>
      </c>
      <c r="ALW75">
        <f t="shared" si="2628"/>
        <v>0</v>
      </c>
      <c r="ALX75">
        <f t="shared" si="2629"/>
        <v>0</v>
      </c>
      <c r="ALY75">
        <f t="shared" si="2630"/>
        <v>0</v>
      </c>
      <c r="ALZ75">
        <f t="shared" si="2631"/>
        <v>0</v>
      </c>
      <c r="AMA75">
        <f t="shared" si="2632"/>
        <v>0</v>
      </c>
      <c r="AMB75">
        <f t="shared" si="2633"/>
        <v>0</v>
      </c>
      <c r="AMC75">
        <f t="shared" si="2634"/>
        <v>0</v>
      </c>
      <c r="AMD75">
        <f t="shared" si="2635"/>
        <v>0</v>
      </c>
      <c r="AME75">
        <f t="shared" si="2636"/>
        <v>0</v>
      </c>
      <c r="AMF75">
        <f t="shared" si="2637"/>
        <v>0</v>
      </c>
      <c r="AMG75">
        <f t="shared" si="2638"/>
        <v>0</v>
      </c>
      <c r="AMH75">
        <f t="shared" si="2639"/>
        <v>0</v>
      </c>
      <c r="AMI75">
        <f t="shared" si="2640"/>
        <v>0</v>
      </c>
      <c r="AMJ75">
        <f t="shared" si="2641"/>
        <v>0</v>
      </c>
      <c r="AMK75">
        <f t="shared" si="2642"/>
        <v>0</v>
      </c>
      <c r="AML75">
        <f t="shared" si="2643"/>
        <v>0</v>
      </c>
      <c r="AMM75">
        <f t="shared" si="2644"/>
        <v>0</v>
      </c>
      <c r="AMN75">
        <f t="shared" si="2645"/>
        <v>0</v>
      </c>
      <c r="AMO75">
        <f t="shared" si="2646"/>
        <v>0</v>
      </c>
      <c r="AMP75">
        <f t="shared" si="2647"/>
        <v>0</v>
      </c>
      <c r="AMQ75">
        <f t="shared" si="2648"/>
        <v>0</v>
      </c>
      <c r="AMR75">
        <f t="shared" si="2649"/>
        <v>0</v>
      </c>
      <c r="AMS75">
        <f t="shared" si="2650"/>
        <v>0</v>
      </c>
      <c r="AMT75">
        <f t="shared" si="2651"/>
        <v>0</v>
      </c>
      <c r="AMU75">
        <f t="shared" si="2652"/>
        <v>0</v>
      </c>
      <c r="AMV75">
        <f t="shared" si="2653"/>
        <v>0</v>
      </c>
      <c r="AMW75">
        <f t="shared" si="2654"/>
        <v>0</v>
      </c>
      <c r="AMX75">
        <f t="shared" si="2655"/>
        <v>0</v>
      </c>
      <c r="AMY75">
        <f t="shared" si="2656"/>
        <v>0</v>
      </c>
      <c r="AMZ75">
        <f t="shared" si="2657"/>
        <v>0</v>
      </c>
      <c r="ANA75">
        <f t="shared" si="2658"/>
        <v>0</v>
      </c>
      <c r="ANB75">
        <f t="shared" si="2659"/>
        <v>0</v>
      </c>
      <c r="ANC75">
        <f t="shared" si="2660"/>
        <v>0</v>
      </c>
      <c r="AND75">
        <f t="shared" si="2661"/>
        <v>0</v>
      </c>
      <c r="ANR75" s="4">
        <v>1863</v>
      </c>
      <c r="ANS75" s="4">
        <f t="shared" si="2662"/>
        <v>1863</v>
      </c>
      <c r="ANU75" s="4">
        <v>1895</v>
      </c>
      <c r="ANV75" t="str">
        <f t="shared" si="2663"/>
        <v>1909</v>
      </c>
      <c r="ANW75" t="str">
        <f t="shared" si="2664"/>
        <v>1912</v>
      </c>
      <c r="ANX75" t="str">
        <f t="shared" si="2665"/>
        <v>1916</v>
      </c>
      <c r="ANY75" t="str">
        <f t="shared" si="2666"/>
        <v>1901</v>
      </c>
      <c r="ANZ75" t="str">
        <f t="shared" si="2667"/>
        <v>1878</v>
      </c>
      <c r="AOA75" t="str">
        <f t="shared" si="2668"/>
        <v>1869</v>
      </c>
      <c r="AOB75" t="str">
        <f t="shared" si="2669"/>
        <v>1896</v>
      </c>
      <c r="AOC75" t="str">
        <f t="shared" si="2670"/>
        <v>1886</v>
      </c>
      <c r="AOD75" t="str">
        <f t="shared" si="2671"/>
        <v>1863</v>
      </c>
      <c r="AOE75" t="str">
        <f t="shared" si="2672"/>
        <v>1863</v>
      </c>
      <c r="AOF75" t="str">
        <f t="shared" si="2673"/>
        <v>1863</v>
      </c>
      <c r="AOG75" t="str">
        <f t="shared" si="2674"/>
        <v>1863</v>
      </c>
      <c r="AOH75" t="str">
        <f t="shared" si="2675"/>
        <v>1863</v>
      </c>
      <c r="AOI75" t="str">
        <f t="shared" si="2676"/>
        <v>1863</v>
      </c>
      <c r="AOJ75" t="str">
        <f t="shared" si="2677"/>
        <v>1863</v>
      </c>
      <c r="AOK75" t="str">
        <f t="shared" si="2678"/>
        <v>1863</v>
      </c>
      <c r="AOL75" t="str">
        <f t="shared" si="2679"/>
        <v>1863</v>
      </c>
      <c r="AOM75" t="str">
        <f t="shared" si="2680"/>
        <v>1863</v>
      </c>
      <c r="AON75" t="str">
        <f t="shared" si="2681"/>
        <v>1863</v>
      </c>
      <c r="AOO75" t="str">
        <f t="shared" si="2682"/>
        <v>1863</v>
      </c>
      <c r="AOP75" t="str">
        <f t="shared" si="2683"/>
        <v>1863</v>
      </c>
      <c r="AOQ75" t="str">
        <f t="shared" si="2684"/>
        <v>1863</v>
      </c>
      <c r="AOR75" t="str">
        <f t="shared" si="2685"/>
        <v>1863</v>
      </c>
      <c r="AOS75" t="str">
        <f t="shared" si="2686"/>
        <v>1863</v>
      </c>
      <c r="AOT75" t="str">
        <f t="shared" si="2687"/>
        <v>1863</v>
      </c>
      <c r="AOU75" t="str">
        <f t="shared" si="2688"/>
        <v>1863</v>
      </c>
      <c r="AOV75" t="str">
        <f t="shared" si="2689"/>
        <v>1863</v>
      </c>
      <c r="AOW75" t="str">
        <f t="shared" si="2690"/>
        <v>1863</v>
      </c>
      <c r="AOX75" t="str">
        <f t="shared" si="2691"/>
        <v>1863</v>
      </c>
      <c r="AOY75" t="str">
        <f t="shared" si="2692"/>
        <v>1863</v>
      </c>
      <c r="AOZ75" t="str">
        <f t="shared" si="2693"/>
        <v>1863</v>
      </c>
      <c r="APA75" t="str">
        <f t="shared" si="2694"/>
        <v>1863</v>
      </c>
      <c r="APB75" t="str">
        <f t="shared" si="2695"/>
        <v>1863</v>
      </c>
      <c r="APC75" t="str">
        <f t="shared" si="2696"/>
        <v>1863</v>
      </c>
      <c r="APD75" t="str">
        <f t="shared" si="2697"/>
        <v>1863</v>
      </c>
      <c r="APE75" t="str">
        <f t="shared" si="2698"/>
        <v>1863</v>
      </c>
      <c r="APF75" t="str">
        <f t="shared" si="2699"/>
        <v>1863</v>
      </c>
      <c r="APG75" t="str">
        <f t="shared" si="2700"/>
        <v>1863</v>
      </c>
      <c r="APH75" t="str">
        <f t="shared" si="2701"/>
        <v>1863</v>
      </c>
      <c r="API75" t="str">
        <f t="shared" si="2702"/>
        <v>1863</v>
      </c>
      <c r="APJ75" t="str">
        <f t="shared" si="2703"/>
        <v>1863</v>
      </c>
      <c r="APK75" t="str">
        <f t="shared" si="2704"/>
        <v>1863</v>
      </c>
      <c r="APL75" t="str">
        <f t="shared" si="2705"/>
        <v>1863</v>
      </c>
      <c r="APM75" t="str">
        <f t="shared" si="2706"/>
        <v>1863</v>
      </c>
      <c r="APN75" t="str">
        <f t="shared" si="2707"/>
        <v>1863</v>
      </c>
      <c r="APO75" t="str">
        <f t="shared" si="2708"/>
        <v>1863</v>
      </c>
      <c r="APP75" t="str">
        <f t="shared" si="2709"/>
        <v>1863</v>
      </c>
      <c r="APQ75" t="str">
        <f t="shared" si="2710"/>
        <v>1863</v>
      </c>
      <c r="APR75" t="str">
        <f t="shared" si="2711"/>
        <v>1863</v>
      </c>
      <c r="APS75" t="str">
        <f t="shared" si="2712"/>
        <v>1863</v>
      </c>
      <c r="APT75" t="str">
        <f t="shared" si="2713"/>
        <v>1863</v>
      </c>
      <c r="APU75" t="str">
        <f t="shared" si="2714"/>
        <v>1863</v>
      </c>
      <c r="APV75" t="str">
        <f t="shared" si="2715"/>
        <v>1863</v>
      </c>
      <c r="APW75" t="str">
        <f t="shared" si="2716"/>
        <v>1863</v>
      </c>
      <c r="APX75" t="str">
        <f t="shared" si="2717"/>
        <v>1863</v>
      </c>
      <c r="APY75" t="str">
        <f t="shared" si="2718"/>
        <v>1863</v>
      </c>
      <c r="APZ75" t="str">
        <f t="shared" si="2719"/>
        <v>1863</v>
      </c>
      <c r="AQA75" t="str">
        <f t="shared" si="2720"/>
        <v>1863</v>
      </c>
      <c r="AQB75" t="str">
        <f t="shared" si="2721"/>
        <v>1863</v>
      </c>
      <c r="AQC75" t="str">
        <f t="shared" si="2722"/>
        <v>1863</v>
      </c>
      <c r="AQD75" t="str">
        <f t="shared" si="2723"/>
        <v>1863</v>
      </c>
      <c r="AQE75" t="str">
        <f t="shared" si="2724"/>
        <v>1863</v>
      </c>
      <c r="AQF75" t="str">
        <f t="shared" si="2725"/>
        <v>1863</v>
      </c>
      <c r="AQG75" t="str">
        <f t="shared" si="2726"/>
        <v>1863</v>
      </c>
      <c r="AQH75" t="str">
        <f t="shared" si="2727"/>
        <v>1863</v>
      </c>
      <c r="AQI75" t="str">
        <f t="shared" si="2728"/>
        <v>1863</v>
      </c>
      <c r="AQJ75" t="str">
        <f t="shared" si="2729"/>
        <v>1863</v>
      </c>
      <c r="AQK75" t="str">
        <f t="shared" si="2730"/>
        <v>1863</v>
      </c>
      <c r="AQL75" t="str">
        <f t="shared" si="2731"/>
        <v>1863</v>
      </c>
      <c r="AQM75" t="str">
        <f t="shared" si="2732"/>
        <v>1863</v>
      </c>
      <c r="AQN75" t="str">
        <f t="shared" si="2733"/>
        <v>1863</v>
      </c>
      <c r="AQO75" t="str">
        <f t="shared" si="2734"/>
        <v>1863</v>
      </c>
      <c r="AQP75" t="str">
        <f t="shared" si="2735"/>
        <v>1863</v>
      </c>
      <c r="AQQ75" t="str">
        <f t="shared" si="2736"/>
        <v>1863</v>
      </c>
      <c r="AQR75" t="str">
        <f t="shared" si="2737"/>
        <v>1863</v>
      </c>
      <c r="AQS75" t="str">
        <f t="shared" si="2738"/>
        <v>1863</v>
      </c>
      <c r="AQT75" t="str">
        <f t="shared" si="2739"/>
        <v>1863</v>
      </c>
      <c r="AQU75" t="str">
        <f t="shared" si="2740"/>
        <v>1863</v>
      </c>
      <c r="AQV75" t="str">
        <f t="shared" si="2741"/>
        <v>1863</v>
      </c>
      <c r="AQW75" t="str">
        <f t="shared" si="2742"/>
        <v>1863</v>
      </c>
      <c r="AQX75" t="str">
        <f t="shared" si="2743"/>
        <v>1863</v>
      </c>
      <c r="AQY75" t="str">
        <f t="shared" si="2744"/>
        <v>1863</v>
      </c>
      <c r="AQZ75" t="str">
        <f t="shared" si="2745"/>
        <v>1863</v>
      </c>
      <c r="ARA75" t="str">
        <f t="shared" si="2746"/>
        <v>1863</v>
      </c>
      <c r="ARB75" t="str">
        <f t="shared" si="2747"/>
        <v>1863</v>
      </c>
      <c r="ARC75">
        <v>1895</v>
      </c>
      <c r="ARH75" s="5"/>
    </row>
    <row r="76" spans="1:1152" x14ac:dyDescent="0.2">
      <c r="A76">
        <v>117</v>
      </c>
      <c r="B76" s="228" t="s">
        <v>180</v>
      </c>
      <c r="C76" s="20">
        <f>VLOOKUP(A76, Rankings!$A$2:$AN$161, 40, FALSE)</f>
        <v>74</v>
      </c>
      <c r="D76" s="227" t="s">
        <v>230</v>
      </c>
      <c r="F76" s="4">
        <v>3</v>
      </c>
      <c r="G76" s="4">
        <v>16</v>
      </c>
      <c r="I76" s="5">
        <f t="shared" si="1832"/>
        <v>10</v>
      </c>
      <c r="L76" t="s">
        <v>1991</v>
      </c>
      <c r="M76" t="s">
        <v>2187</v>
      </c>
      <c r="N76" t="s">
        <v>2404</v>
      </c>
      <c r="O76" t="s">
        <v>2634</v>
      </c>
      <c r="P76" t="s">
        <v>2936</v>
      </c>
      <c r="Q76" t="s">
        <v>3079</v>
      </c>
      <c r="R76" t="s">
        <v>3406</v>
      </c>
      <c r="S76" t="s">
        <v>3584</v>
      </c>
      <c r="T76" t="s">
        <v>3719</v>
      </c>
      <c r="U76" t="s">
        <v>10</v>
      </c>
      <c r="V76" t="s">
        <v>4202</v>
      </c>
      <c r="W76" t="str">
        <f>Rankings!D75</f>
        <v>-</v>
      </c>
      <c r="X76" t="s">
        <v>10</v>
      </c>
      <c r="Y76" t="s">
        <v>10</v>
      </c>
      <c r="Z76" t="s">
        <v>10</v>
      </c>
      <c r="AA76" t="s">
        <v>10</v>
      </c>
      <c r="AB76" t="s">
        <v>10</v>
      </c>
      <c r="AC76" t="s">
        <v>10</v>
      </c>
      <c r="AD76" t="s">
        <v>10</v>
      </c>
      <c r="AE76" t="s">
        <v>10</v>
      </c>
      <c r="AF76" t="s">
        <v>10</v>
      </c>
      <c r="AG76" t="s">
        <v>10</v>
      </c>
      <c r="AH76" t="s">
        <v>10</v>
      </c>
      <c r="AI76" t="s">
        <v>10</v>
      </c>
      <c r="AJ76" t="s">
        <v>10</v>
      </c>
      <c r="AK76" t="s">
        <v>10</v>
      </c>
      <c r="AL76" t="s">
        <v>10</v>
      </c>
      <c r="AM76" t="s">
        <v>10</v>
      </c>
      <c r="AN76" t="s">
        <v>10</v>
      </c>
      <c r="AO76" t="s">
        <v>10</v>
      </c>
      <c r="AP76" t="s">
        <v>10</v>
      </c>
      <c r="AQ76" t="s">
        <v>10</v>
      </c>
      <c r="AR76" t="s">
        <v>10</v>
      </c>
      <c r="AS76" t="s">
        <v>10</v>
      </c>
      <c r="AT76" t="s">
        <v>10</v>
      </c>
      <c r="AU76" t="s">
        <v>10</v>
      </c>
      <c r="AV76" t="s">
        <v>10</v>
      </c>
      <c r="AW76" t="s">
        <v>10</v>
      </c>
      <c r="AX76" t="s">
        <v>10</v>
      </c>
      <c r="AY76" t="s">
        <v>10</v>
      </c>
      <c r="AZ76" t="s">
        <v>10</v>
      </c>
      <c r="BA76" t="s">
        <v>10</v>
      </c>
      <c r="BB76" t="s">
        <v>10</v>
      </c>
      <c r="BC76" t="s">
        <v>10</v>
      </c>
      <c r="BD76" t="s">
        <v>10</v>
      </c>
      <c r="BE76" t="s">
        <v>10</v>
      </c>
      <c r="BF76" t="s">
        <v>10</v>
      </c>
      <c r="BG76" t="s">
        <v>10</v>
      </c>
      <c r="BH76" t="s">
        <v>10</v>
      </c>
      <c r="BI76" t="s">
        <v>10</v>
      </c>
      <c r="BJ76" t="s">
        <v>10</v>
      </c>
      <c r="BK76" t="s">
        <v>10</v>
      </c>
      <c r="BL76" t="s">
        <v>10</v>
      </c>
      <c r="BM76" t="s">
        <v>10</v>
      </c>
      <c r="BN76" t="s">
        <v>10</v>
      </c>
      <c r="BO76" t="s">
        <v>10</v>
      </c>
      <c r="BP76" t="s">
        <v>10</v>
      </c>
      <c r="BQ76" t="s">
        <v>10</v>
      </c>
      <c r="BR76" t="s">
        <v>10</v>
      </c>
      <c r="BS76" t="s">
        <v>10</v>
      </c>
      <c r="BT76" t="s">
        <v>10</v>
      </c>
      <c r="BU76" t="s">
        <v>10</v>
      </c>
      <c r="BV76" t="s">
        <v>10</v>
      </c>
      <c r="BW76" t="s">
        <v>10</v>
      </c>
      <c r="BX76" t="s">
        <v>10</v>
      </c>
      <c r="BY76" t="s">
        <v>10</v>
      </c>
      <c r="BZ76" t="s">
        <v>10</v>
      </c>
      <c r="CA76" t="s">
        <v>10</v>
      </c>
      <c r="CB76" t="s">
        <v>10</v>
      </c>
      <c r="CC76" t="s">
        <v>10</v>
      </c>
      <c r="CD76" t="s">
        <v>10</v>
      </c>
      <c r="CE76" t="s">
        <v>10</v>
      </c>
      <c r="CF76" t="s">
        <v>10</v>
      </c>
      <c r="CG76" t="s">
        <v>10</v>
      </c>
      <c r="CH76" t="s">
        <v>10</v>
      </c>
      <c r="CI76" t="s">
        <v>10</v>
      </c>
      <c r="CJ76" t="s">
        <v>10</v>
      </c>
      <c r="CK76" t="s">
        <v>10</v>
      </c>
      <c r="CL76" t="s">
        <v>10</v>
      </c>
      <c r="CM76" t="s">
        <v>10</v>
      </c>
      <c r="CN76" t="s">
        <v>10</v>
      </c>
      <c r="CO76" t="s">
        <v>10</v>
      </c>
      <c r="CP76" t="s">
        <v>10</v>
      </c>
      <c r="CQ76" t="s">
        <v>10</v>
      </c>
      <c r="CR76" t="s">
        <v>10</v>
      </c>
      <c r="CT76" s="4">
        <f t="shared" si="1833"/>
        <v>4</v>
      </c>
      <c r="CU76" s="4">
        <f t="shared" si="1834"/>
        <v>0</v>
      </c>
      <c r="CV76" s="4">
        <f t="shared" si="1835"/>
        <v>0</v>
      </c>
      <c r="CW76" s="4">
        <f t="shared" si="1836"/>
        <v>1</v>
      </c>
      <c r="CX76" s="4">
        <f t="shared" si="1837"/>
        <v>0</v>
      </c>
      <c r="CY76" s="4">
        <f t="shared" si="1838"/>
        <v>0</v>
      </c>
      <c r="CZ76" s="4">
        <f t="shared" si="1839"/>
        <v>1</v>
      </c>
      <c r="DA76" s="4">
        <f t="shared" si="1840"/>
        <v>1</v>
      </c>
      <c r="DB76" s="4">
        <f t="shared" si="1841"/>
        <v>1</v>
      </c>
      <c r="DC76" s="4">
        <f t="shared" si="1842"/>
        <v>0</v>
      </c>
      <c r="DD76" s="4">
        <f t="shared" si="1843"/>
        <v>0</v>
      </c>
      <c r="DE76" s="4">
        <f t="shared" si="1844"/>
        <v>2</v>
      </c>
      <c r="DF76" s="4">
        <f t="shared" si="1845"/>
        <v>0</v>
      </c>
      <c r="DG76" s="4">
        <f t="shared" si="1846"/>
        <v>0</v>
      </c>
      <c r="DH76" s="4">
        <f t="shared" si="1847"/>
        <v>0</v>
      </c>
      <c r="DI76" s="152">
        <f t="shared" si="1848"/>
        <v>0</v>
      </c>
      <c r="DJ76" s="153">
        <f t="shared" si="1849"/>
        <v>4</v>
      </c>
      <c r="DK76" s="4">
        <f t="shared" si="1850"/>
        <v>1</v>
      </c>
      <c r="DL76" s="4">
        <f t="shared" si="1851"/>
        <v>0</v>
      </c>
      <c r="DM76" s="4">
        <f t="shared" si="1852"/>
        <v>2</v>
      </c>
      <c r="DN76" s="4">
        <f t="shared" si="1853"/>
        <v>1</v>
      </c>
      <c r="DO76" s="4">
        <f t="shared" si="1854"/>
        <v>2</v>
      </c>
      <c r="DP76" s="4">
        <f t="shared" si="1855"/>
        <v>0</v>
      </c>
      <c r="DQ76" s="4">
        <f t="shared" si="1856"/>
        <v>0</v>
      </c>
      <c r="DR76" s="4">
        <f t="shared" si="1857"/>
        <v>12</v>
      </c>
      <c r="DS76" s="4">
        <f t="shared" si="1858"/>
        <v>5</v>
      </c>
      <c r="DT76" s="4">
        <f t="shared" si="1859"/>
        <v>3</v>
      </c>
      <c r="DU76" t="str">
        <f t="shared" si="1860"/>
        <v>3R</v>
      </c>
      <c r="DV76" t="str">
        <f t="shared" si="1861"/>
        <v>0R</v>
      </c>
      <c r="DW76" t="str">
        <f t="shared" si="1862"/>
        <v>3R</v>
      </c>
      <c r="DX76" t="str">
        <f t="shared" si="1863"/>
        <v>0S</v>
      </c>
      <c r="DY76" t="str">
        <f t="shared" si="1864"/>
        <v>3S</v>
      </c>
      <c r="DZ76" t="str">
        <f t="shared" si="1865"/>
        <v>3R</v>
      </c>
      <c r="EA76" t="str">
        <f t="shared" si="1866"/>
        <v>0L</v>
      </c>
      <c r="EB76" t="str">
        <f t="shared" si="1867"/>
        <v>1L</v>
      </c>
      <c r="EC76" t="str">
        <f t="shared" si="1868"/>
        <v>3R</v>
      </c>
      <c r="ED76">
        <f t="shared" si="1869"/>
        <v>0</v>
      </c>
      <c r="EE76" t="str">
        <f t="shared" si="1870"/>
        <v>0S</v>
      </c>
      <c r="EF76">
        <f t="shared" si="1871"/>
        <v>0</v>
      </c>
      <c r="EG76">
        <f t="shared" si="1872"/>
        <v>0</v>
      </c>
      <c r="EH76">
        <f t="shared" si="1873"/>
        <v>0</v>
      </c>
      <c r="EI76">
        <f t="shared" si="1874"/>
        <v>0</v>
      </c>
      <c r="EJ76">
        <f t="shared" si="1875"/>
        <v>0</v>
      </c>
      <c r="EK76">
        <f t="shared" si="1876"/>
        <v>0</v>
      </c>
      <c r="EL76">
        <f t="shared" si="1877"/>
        <v>0</v>
      </c>
      <c r="EM76">
        <f t="shared" si="1878"/>
        <v>0</v>
      </c>
      <c r="EN76">
        <f t="shared" si="1879"/>
        <v>0</v>
      </c>
      <c r="EO76">
        <f t="shared" si="1880"/>
        <v>0</v>
      </c>
      <c r="EP76">
        <f t="shared" si="1881"/>
        <v>0</v>
      </c>
      <c r="EQ76">
        <f t="shared" si="1882"/>
        <v>0</v>
      </c>
      <c r="ER76">
        <f t="shared" si="1883"/>
        <v>0</v>
      </c>
      <c r="ES76">
        <f t="shared" si="1884"/>
        <v>0</v>
      </c>
      <c r="ET76">
        <f t="shared" si="1885"/>
        <v>0</v>
      </c>
      <c r="EU76">
        <f t="shared" si="1886"/>
        <v>0</v>
      </c>
      <c r="EV76">
        <f t="shared" si="1887"/>
        <v>0</v>
      </c>
      <c r="EW76">
        <f t="shared" si="1888"/>
        <v>0</v>
      </c>
      <c r="EX76">
        <f t="shared" si="1889"/>
        <v>0</v>
      </c>
      <c r="EY76">
        <f t="shared" si="1890"/>
        <v>0</v>
      </c>
      <c r="EZ76">
        <f t="shared" si="1891"/>
        <v>0</v>
      </c>
      <c r="FA76">
        <f t="shared" si="1892"/>
        <v>0</v>
      </c>
      <c r="FB76">
        <f t="shared" si="1893"/>
        <v>0</v>
      </c>
      <c r="FC76">
        <f t="shared" si="1894"/>
        <v>0</v>
      </c>
      <c r="FD76">
        <f t="shared" si="1895"/>
        <v>0</v>
      </c>
      <c r="FE76">
        <f t="shared" si="1896"/>
        <v>0</v>
      </c>
      <c r="FF76">
        <f t="shared" si="1897"/>
        <v>0</v>
      </c>
      <c r="FG76">
        <f t="shared" si="1898"/>
        <v>0</v>
      </c>
      <c r="FH76">
        <f t="shared" si="1899"/>
        <v>0</v>
      </c>
      <c r="FI76">
        <f t="shared" si="1900"/>
        <v>0</v>
      </c>
      <c r="FJ76">
        <f t="shared" si="1901"/>
        <v>0</v>
      </c>
      <c r="FK76">
        <f t="shared" si="1902"/>
        <v>0</v>
      </c>
      <c r="FL76">
        <f t="shared" si="1903"/>
        <v>0</v>
      </c>
      <c r="FM76">
        <f t="shared" si="1904"/>
        <v>0</v>
      </c>
      <c r="FN76">
        <f t="shared" si="1905"/>
        <v>0</v>
      </c>
      <c r="FO76">
        <f t="shared" si="1906"/>
        <v>0</v>
      </c>
      <c r="FP76">
        <f t="shared" si="1907"/>
        <v>0</v>
      </c>
      <c r="FQ76">
        <f t="shared" si="1908"/>
        <v>0</v>
      </c>
      <c r="FR76">
        <f t="shared" si="1909"/>
        <v>0</v>
      </c>
      <c r="FS76">
        <f t="shared" si="1910"/>
        <v>0</v>
      </c>
      <c r="FT76">
        <f t="shared" si="1911"/>
        <v>0</v>
      </c>
      <c r="FU76">
        <f t="shared" si="1912"/>
        <v>0</v>
      </c>
      <c r="FV76">
        <f t="shared" si="1913"/>
        <v>0</v>
      </c>
      <c r="FW76">
        <f t="shared" si="1914"/>
        <v>0</v>
      </c>
      <c r="FX76">
        <f t="shared" si="1915"/>
        <v>0</v>
      </c>
      <c r="FY76">
        <f t="shared" si="1916"/>
        <v>0</v>
      </c>
      <c r="FZ76">
        <f t="shared" si="1917"/>
        <v>0</v>
      </c>
      <c r="GA76">
        <f t="shared" si="1918"/>
        <v>0</v>
      </c>
      <c r="GB76">
        <f t="shared" si="1919"/>
        <v>0</v>
      </c>
      <c r="GC76">
        <f t="shared" si="1920"/>
        <v>0</v>
      </c>
      <c r="GD76">
        <f t="shared" si="1921"/>
        <v>0</v>
      </c>
      <c r="GE76">
        <f t="shared" si="1922"/>
        <v>0</v>
      </c>
      <c r="GF76">
        <f t="shared" si="1923"/>
        <v>0</v>
      </c>
      <c r="GG76">
        <f t="shared" si="1924"/>
        <v>0</v>
      </c>
      <c r="GH76">
        <f t="shared" si="1925"/>
        <v>0</v>
      </c>
      <c r="GI76">
        <f t="shared" si="1926"/>
        <v>0</v>
      </c>
      <c r="GJ76">
        <f t="shared" si="1927"/>
        <v>0</v>
      </c>
      <c r="GK76">
        <f t="shared" si="1928"/>
        <v>0</v>
      </c>
      <c r="GL76">
        <f t="shared" si="1929"/>
        <v>0</v>
      </c>
      <c r="GM76">
        <f t="shared" si="1930"/>
        <v>0</v>
      </c>
      <c r="GN76">
        <f t="shared" si="1931"/>
        <v>0</v>
      </c>
      <c r="GO76">
        <f t="shared" si="1932"/>
        <v>0</v>
      </c>
      <c r="GP76">
        <f t="shared" si="1933"/>
        <v>0</v>
      </c>
      <c r="GQ76">
        <f t="shared" si="1934"/>
        <v>0</v>
      </c>
      <c r="GR76">
        <f t="shared" si="1935"/>
        <v>0</v>
      </c>
      <c r="GS76">
        <f t="shared" si="1936"/>
        <v>0</v>
      </c>
      <c r="GT76">
        <f t="shared" si="1937"/>
        <v>0</v>
      </c>
      <c r="GU76">
        <f t="shared" si="1938"/>
        <v>0</v>
      </c>
      <c r="GV76">
        <f t="shared" si="1939"/>
        <v>0</v>
      </c>
      <c r="GW76">
        <f t="shared" si="1940"/>
        <v>0</v>
      </c>
      <c r="GX76">
        <f t="shared" si="1941"/>
        <v>0</v>
      </c>
      <c r="GY76">
        <f t="shared" si="1942"/>
        <v>0</v>
      </c>
      <c r="GZ76">
        <f t="shared" si="1943"/>
        <v>0</v>
      </c>
      <c r="HA76">
        <f t="shared" si="1944"/>
        <v>0</v>
      </c>
      <c r="HB76" s="176" t="s">
        <v>265</v>
      </c>
      <c r="HC76" s="89">
        <f t="shared" si="1945"/>
        <v>235.61486273537099</v>
      </c>
      <c r="HD76" s="89">
        <f t="shared" si="1946"/>
        <v>128.14427792849679</v>
      </c>
      <c r="HE76" s="89">
        <f t="shared" si="1947"/>
        <v>194.68187565231668</v>
      </c>
      <c r="HF76" s="89">
        <f t="shared" si="1948"/>
        <v>0</v>
      </c>
      <c r="HH76" s="88">
        <f t="shared" si="1949"/>
        <v>558.44101631618446</v>
      </c>
      <c r="HI76" s="88">
        <f t="shared" si="1950"/>
        <v>64.893958550772226</v>
      </c>
      <c r="HK76">
        <f>IFERROR(VLOOKUP(_xlfn.NUMBERVALUE(MID(L76, SEARCH("!", L76)+1, SEARCH("+", L76)-SEARCH("!", L76)-1)), Rankings!$A$2:$BK$161, 63, FALSE),0)</f>
        <v>66.079690864917907</v>
      </c>
      <c r="HL76">
        <f>IFERROR(VLOOKUP(_xlfn.NUMBERVALUE(MID(M76, SEARCH("!", M76)+1, SEARCH("+", M76)-SEARCH("!", M76)-1)), Rankings!$A$2:$BK$161, 63, FALSE),0)</f>
        <v>84.790237962078891</v>
      </c>
      <c r="HM76">
        <f>IFERROR(VLOOKUP(_xlfn.NUMBERVALUE(MID(N76, SEARCH("!", N76)+1, SEARCH("+", N76)-SEARCH("!", N76)-1)), Rankings!$A$2:$BK$161, 63, FALSE),0)</f>
        <v>28.441836639204183</v>
      </c>
      <c r="HN76">
        <f>IFERROR(VLOOKUP(_xlfn.NUMBERVALUE(MID(O76, SEARCH("!", O76)+1, SEARCH("+", O76)-SEARCH("!", O76)-1)), Rankings!$A$2:$BK$161, 63, FALSE),0)</f>
        <v>52.933579123277653</v>
      </c>
      <c r="HO76">
        <f>IFERROR(VLOOKUP(_xlfn.NUMBERVALUE(MID(P76, SEARCH("!", P76)+1, SEARCH("+", P76)-SEARCH("!", P76)-1)), Rankings!$A$2:$BK$161, 63, FALSE),0)</f>
        <v>70.13807875992525</v>
      </c>
      <c r="HP76">
        <f>IFERROR(VLOOKUP(_xlfn.NUMBERVALUE(MID(Q76, SEARCH("!", Q76)+1, SEARCH("+", Q76)-SEARCH("!", Q76)-1)), Rankings!$A$2:$BK$161, 63, FALSE),0)</f>
        <v>43.116859593222628</v>
      </c>
      <c r="HQ76">
        <f>IFERROR(VLOOKUP(_xlfn.NUMBERVALUE(MID(R76, SEARCH("!", R76)+1, SEARCH("+", R76)-SEARCH("!", R76)-1)), Rankings!$A$2:$BK$161, 63, FALSE),0)</f>
        <v>84.39149418839196</v>
      </c>
      <c r="HR76">
        <f>IFERROR(VLOOKUP(_xlfn.NUMBERVALUE(MID(S76, SEARCH("!", S76)+1, SEARCH("+", S76)-SEARCH("!", S76)-1)), Rankings!$A$2:$BK$161, 63, FALSE),0)</f>
        <v>43.752783740104825</v>
      </c>
      <c r="HS76">
        <f>IFERROR(VLOOKUP(_xlfn.NUMBERVALUE(MID(T76, SEARCH("!", T76)+1, SEARCH("+", T76)-SEARCH("!", T76)-1)), Rankings!$A$2:$BK$161, 63, FALSE),0)</f>
        <v>13.186237675947385</v>
      </c>
      <c r="HT76">
        <f>IFERROR(VLOOKUP(_xlfn.NUMBERVALUE(MID(U76, SEARCH("!", U76)+1, SEARCH("+", U76)-SEARCH("!", U76)-1)), Rankings!$A$2:$BK$161, 63, FALSE),0)</f>
        <v>0</v>
      </c>
      <c r="HU76">
        <f>IFERROR(VLOOKUP(_xlfn.NUMBERVALUE(MID(V76, SEARCH("!", V76)+1, SEARCH("+", V76)-SEARCH("!", V76)-1)), Rankings!$A$2:$BK$161, 63, FALSE),0)</f>
        <v>71.610217769113774</v>
      </c>
      <c r="HV76">
        <f>IFERROR(VLOOKUP(_xlfn.NUMBERVALUE(MID(W76, SEARCH("!", W76)+1, SEARCH("+", W76)-SEARCH("!", W76)-1)), Rankings!$A$2:$BK$161, 63, FALSE),0)</f>
        <v>0</v>
      </c>
      <c r="HW76">
        <f>IFERROR(VLOOKUP(_xlfn.NUMBERVALUE(MID(X76, SEARCH("!", X76)+1, SEARCH("+", X76)-SEARCH("!", X76)-1)), Rankings!$A$2:$BK$161, 63, FALSE),0)</f>
        <v>0</v>
      </c>
      <c r="HX76">
        <f>IFERROR(VLOOKUP(_xlfn.NUMBERVALUE(MID(Y76, SEARCH("!", Y76)+1, SEARCH("+", Y76)-SEARCH("!", Y76)-1)), Rankings!$A$2:$BK$161, 63, FALSE),0)</f>
        <v>0</v>
      </c>
      <c r="HY76">
        <f>IFERROR(VLOOKUP(_xlfn.NUMBERVALUE(MID(Z76, SEARCH("!", Z76)+1, SEARCH("+", Z76)-SEARCH("!", Z76)-1)), Rankings!$A$2:$BK$161, 63, FALSE),0)</f>
        <v>0</v>
      </c>
      <c r="HZ76">
        <f>IFERROR(VLOOKUP(_xlfn.NUMBERVALUE(MID(AA76, SEARCH("!", AA76)+1, SEARCH("+", AA76)-SEARCH("!", AA76)-1)), Rankings!$A$2:$BK$161, 63, FALSE),0)</f>
        <v>0</v>
      </c>
      <c r="IA76">
        <f>IFERROR(VLOOKUP(_xlfn.NUMBERVALUE(MID(AB76, SEARCH("!", AB76)+1, SEARCH("+", AB76)-SEARCH("!", AB76)-1)), Rankings!$A$2:$BK$161, 63, FALSE),0)</f>
        <v>0</v>
      </c>
      <c r="IB76">
        <f>IFERROR(VLOOKUP(_xlfn.NUMBERVALUE(MID(AC76, SEARCH("!", AC76)+1, SEARCH("+", AC76)-SEARCH("!", AC76)-1)), Rankings!$A$2:$BK$161, 63, FALSE),0)</f>
        <v>0</v>
      </c>
      <c r="IC76">
        <f>IFERROR(VLOOKUP(_xlfn.NUMBERVALUE(MID(AD76, SEARCH("!", AD76)+1, SEARCH("+", AD76)-SEARCH("!", AD76)-1)), Rankings!$A$2:$BK$161, 63, FALSE),0)</f>
        <v>0</v>
      </c>
      <c r="ID76">
        <f>IFERROR(VLOOKUP(_xlfn.NUMBERVALUE(MID(AE76, SEARCH("!", AE76)+1, SEARCH("+", AE76)-SEARCH("!", AE76)-1)), Rankings!$A$2:$BK$161, 63, FALSE),0)</f>
        <v>0</v>
      </c>
      <c r="IE76">
        <f>IFERROR(VLOOKUP(_xlfn.NUMBERVALUE(MID(AF76, SEARCH("!", AF76)+1, SEARCH("+", AF76)-SEARCH("!", AF76)-1)), Rankings!$A$2:$BK$161, 63, FALSE),0)</f>
        <v>0</v>
      </c>
      <c r="IF76">
        <f>IFERROR(VLOOKUP(_xlfn.NUMBERVALUE(MID(AG76, SEARCH("!", AG76)+1, SEARCH("+", AG76)-SEARCH("!", AG76)-1)), Rankings!$A$2:$BK$161, 63, FALSE),0)</f>
        <v>0</v>
      </c>
      <c r="IG76">
        <f>IFERROR(VLOOKUP(_xlfn.NUMBERVALUE(MID(AH76, SEARCH("!", AH76)+1, SEARCH("+", AH76)-SEARCH("!", AH76)-1)), Rankings!$A$2:$BK$161, 63, FALSE),0)</f>
        <v>0</v>
      </c>
      <c r="IH76">
        <f>IFERROR(VLOOKUP(_xlfn.NUMBERVALUE(MID(AI76, SEARCH("!", AI76)+1, SEARCH("+", AI76)-SEARCH("!", AI76)-1)), Rankings!$A$2:$BK$161, 63, FALSE),0)</f>
        <v>0</v>
      </c>
      <c r="II76">
        <f>IFERROR(VLOOKUP(_xlfn.NUMBERVALUE(MID(AJ76, SEARCH("!", AJ76)+1, SEARCH("+", AJ76)-SEARCH("!", AJ76)-1)), Rankings!$A$2:$BK$161, 63, FALSE),0)</f>
        <v>0</v>
      </c>
      <c r="IJ76">
        <f>IFERROR(VLOOKUP(_xlfn.NUMBERVALUE(MID(AK76, SEARCH("!", AK76)+1, SEARCH("+", AK76)-SEARCH("!", AK76)-1)), Rankings!$A$2:$BK$161, 63, FALSE),0)</f>
        <v>0</v>
      </c>
      <c r="IK76">
        <f>IFERROR(VLOOKUP(_xlfn.NUMBERVALUE(MID(AL76, SEARCH("!", AL76)+1, SEARCH("+", AL76)-SEARCH("!", AL76)-1)), Rankings!$A$2:$BK$161, 63, FALSE),0)</f>
        <v>0</v>
      </c>
      <c r="IL76">
        <f>IFERROR(VLOOKUP(_xlfn.NUMBERVALUE(MID(AM76, SEARCH("!", AM76)+1, SEARCH("+", AM76)-SEARCH("!", AM76)-1)), Rankings!$A$2:$BK$161, 63, FALSE),0)</f>
        <v>0</v>
      </c>
      <c r="IM76">
        <f>IFERROR(VLOOKUP(_xlfn.NUMBERVALUE(MID(AN76, SEARCH("!", AN76)+1, SEARCH("+", AN76)-SEARCH("!", AN76)-1)), Rankings!$A$2:$BK$161, 63, FALSE),0)</f>
        <v>0</v>
      </c>
      <c r="IN76">
        <f>IFERROR(VLOOKUP(_xlfn.NUMBERVALUE(MID(AO76, SEARCH("!", AO76)+1, SEARCH("+", AO76)-SEARCH("!", AO76)-1)), Rankings!$A$2:$BK$161, 63, FALSE),0)</f>
        <v>0</v>
      </c>
      <c r="IO76">
        <f>IFERROR(VLOOKUP(_xlfn.NUMBERVALUE(MID(AP76, SEARCH("!", AP76)+1, SEARCH("+", AP76)-SEARCH("!", AP76)-1)), Rankings!$A$2:$BK$161, 63, FALSE),0)</f>
        <v>0</v>
      </c>
      <c r="IP76">
        <f>IFERROR(VLOOKUP(_xlfn.NUMBERVALUE(MID(AQ76, SEARCH("!", AQ76)+1, SEARCH("+", AQ76)-SEARCH("!", AQ76)-1)), Rankings!$A$2:$BK$161, 63, FALSE),0)</f>
        <v>0</v>
      </c>
      <c r="IQ76">
        <f>IFERROR(VLOOKUP(_xlfn.NUMBERVALUE(MID(AR76, SEARCH("!", AR76)+1, SEARCH("+", AR76)-SEARCH("!", AR76)-1)), Rankings!$A$2:$BK$161, 63, FALSE),0)</f>
        <v>0</v>
      </c>
      <c r="IR76">
        <f>IFERROR(VLOOKUP(_xlfn.NUMBERVALUE(MID(AS76, SEARCH("!", AS76)+1, SEARCH("+", AS76)-SEARCH("!", AS76)-1)), Rankings!$A$2:$BK$161, 63, FALSE),0)</f>
        <v>0</v>
      </c>
      <c r="IS76">
        <f>IFERROR(VLOOKUP(_xlfn.NUMBERVALUE(MID(AT76, SEARCH("!", AT76)+1, SEARCH("+", AT76)-SEARCH("!", AT76)-1)), Rankings!$A$2:$BK$161, 63, FALSE),0)</f>
        <v>0</v>
      </c>
      <c r="IT76">
        <f>IFERROR(VLOOKUP(_xlfn.NUMBERVALUE(MID(AU76, SEARCH("!", AU76)+1, SEARCH("+", AU76)-SEARCH("!", AU76)-1)), Rankings!$A$2:$BK$161, 63, FALSE),0)</f>
        <v>0</v>
      </c>
      <c r="IU76">
        <f>IFERROR(VLOOKUP(_xlfn.NUMBERVALUE(MID(AV76, SEARCH("!", AV76)+1, SEARCH("+", AV76)-SEARCH("!", AV76)-1)), Rankings!$A$2:$BK$161, 63, FALSE),0)</f>
        <v>0</v>
      </c>
      <c r="IV76">
        <f>IFERROR(VLOOKUP(_xlfn.NUMBERVALUE(MID(AW76, SEARCH("!", AW76)+1, SEARCH("+", AW76)-SEARCH("!", AW76)-1)), Rankings!$A$2:$BK$161, 63, FALSE),0)</f>
        <v>0</v>
      </c>
      <c r="IW76">
        <f>IFERROR(VLOOKUP(_xlfn.NUMBERVALUE(MID(AX76, SEARCH("!", AX76)+1, SEARCH("+", AX76)-SEARCH("!", AX76)-1)), Rankings!$A$2:$BK$161, 63, FALSE),0)</f>
        <v>0</v>
      </c>
      <c r="IX76">
        <f>IFERROR(VLOOKUP(_xlfn.NUMBERVALUE(MID(AY76, SEARCH("!", AY76)+1, SEARCH("+", AY76)-SEARCH("!", AY76)-1)), Rankings!$A$2:$BK$161, 63, FALSE),0)</f>
        <v>0</v>
      </c>
      <c r="IY76">
        <f>IFERROR(VLOOKUP(_xlfn.NUMBERVALUE(MID(AZ76, SEARCH("!", AZ76)+1, SEARCH("+", AZ76)-SEARCH("!", AZ76)-1)), Rankings!$A$2:$BK$161, 63, FALSE),0)</f>
        <v>0</v>
      </c>
      <c r="IZ76">
        <f>IFERROR(VLOOKUP(_xlfn.NUMBERVALUE(MID(BA76, SEARCH("!", BA76)+1, SEARCH("+", BA76)-SEARCH("!", BA76)-1)), Rankings!$A$2:$BK$161, 63, FALSE),0)</f>
        <v>0</v>
      </c>
      <c r="JA76">
        <f>IFERROR(VLOOKUP(_xlfn.NUMBERVALUE(MID(BB76, SEARCH("!", BB76)+1, SEARCH("+", BB76)-SEARCH("!", BB76)-1)), Rankings!$A$2:$BK$161, 63, FALSE),0)</f>
        <v>0</v>
      </c>
      <c r="JB76">
        <f>IFERROR(VLOOKUP(_xlfn.NUMBERVALUE(MID(BC76, SEARCH("!", BC76)+1, SEARCH("+", BC76)-SEARCH("!", BC76)-1)), Rankings!$A$2:$BK$161, 63, FALSE),0)</f>
        <v>0</v>
      </c>
      <c r="JC76">
        <f>IFERROR(VLOOKUP(_xlfn.NUMBERVALUE(MID(BD76, SEARCH("!", BD76)+1, SEARCH("+", BD76)-SEARCH("!", BD76)-1)), Rankings!$A$2:$BK$161, 63, FALSE),0)</f>
        <v>0</v>
      </c>
      <c r="JD76">
        <f>IFERROR(VLOOKUP(_xlfn.NUMBERVALUE(MID(BE76, SEARCH("!", BE76)+1, SEARCH("+", BE76)-SEARCH("!", BE76)-1)), Rankings!$A$2:$BK$161, 63, FALSE),0)</f>
        <v>0</v>
      </c>
      <c r="JE76">
        <f>IFERROR(VLOOKUP(_xlfn.NUMBERVALUE(MID(BF76, SEARCH("!", BF76)+1, SEARCH("+", BF76)-SEARCH("!", BF76)-1)), Rankings!$A$2:$BK$161, 63, FALSE),0)</f>
        <v>0</v>
      </c>
      <c r="JF76">
        <f>IFERROR(VLOOKUP(_xlfn.NUMBERVALUE(MID(BG76, SEARCH("!", BG76)+1, SEARCH("+", BG76)-SEARCH("!", BG76)-1)), Rankings!$A$2:$BK$161, 63, FALSE),0)</f>
        <v>0</v>
      </c>
      <c r="JG76">
        <f>IFERROR(VLOOKUP(_xlfn.NUMBERVALUE(MID(BH76, SEARCH("!", BH76)+1, SEARCH("+", BH76)-SEARCH("!", BH76)-1)), Rankings!$A$2:$BK$161, 63, FALSE),0)</f>
        <v>0</v>
      </c>
      <c r="JH76">
        <f>IFERROR(VLOOKUP(_xlfn.NUMBERVALUE(MID(BI76, SEARCH("!", BI76)+1, SEARCH("+", BI76)-SEARCH("!", BI76)-1)), Rankings!$A$2:$BK$161, 63, FALSE),0)</f>
        <v>0</v>
      </c>
      <c r="JI76">
        <f>IFERROR(VLOOKUP(_xlfn.NUMBERVALUE(MID(BJ76, SEARCH("!", BJ76)+1, SEARCH("+", BJ76)-SEARCH("!", BJ76)-1)), Rankings!$A$2:$BK$161, 63, FALSE),0)</f>
        <v>0</v>
      </c>
      <c r="JJ76">
        <f>IFERROR(VLOOKUP(_xlfn.NUMBERVALUE(MID(BK76, SEARCH("!", BK76)+1, SEARCH("+", BK76)-SEARCH("!", BK76)-1)), Rankings!$A$2:$BK$161, 63, FALSE),0)</f>
        <v>0</v>
      </c>
      <c r="JK76">
        <f>IFERROR(VLOOKUP(_xlfn.NUMBERVALUE(MID(BL76, SEARCH("!", BL76)+1, SEARCH("+", BL76)-SEARCH("!", BL76)-1)), Rankings!$A$2:$BK$161, 63, FALSE),0)</f>
        <v>0</v>
      </c>
      <c r="JL76">
        <f>IFERROR(VLOOKUP(_xlfn.NUMBERVALUE(MID(BM76, SEARCH("!", BM76)+1, SEARCH("+", BM76)-SEARCH("!", BM76)-1)), Rankings!$A$2:$BK$161, 63, FALSE),0)</f>
        <v>0</v>
      </c>
      <c r="JM76">
        <f>IFERROR(VLOOKUP(_xlfn.NUMBERVALUE(MID(BN76, SEARCH("!", BN76)+1, SEARCH("+", BN76)-SEARCH("!", BN76)-1)), Rankings!$A$2:$BK$161, 63, FALSE),0)</f>
        <v>0</v>
      </c>
      <c r="JN76">
        <f>IFERROR(VLOOKUP(_xlfn.NUMBERVALUE(MID(BO76, SEARCH("!", BO76)+1, SEARCH("+", BO76)-SEARCH("!", BO76)-1)), Rankings!$A$2:$BK$161, 63, FALSE),0)</f>
        <v>0</v>
      </c>
      <c r="JO76">
        <f>IFERROR(VLOOKUP(_xlfn.NUMBERVALUE(MID(BP76, SEARCH("!", BP76)+1, SEARCH("+", BP76)-SEARCH("!", BP76)-1)), Rankings!$A$2:$BK$161, 63, FALSE),0)</f>
        <v>0</v>
      </c>
      <c r="JP76">
        <f>IFERROR(VLOOKUP(_xlfn.NUMBERVALUE(MID(BQ76, SEARCH("!", BQ76)+1, SEARCH("+", BQ76)-SEARCH("!", BQ76)-1)), Rankings!$A$2:$BK$161, 63, FALSE),0)</f>
        <v>0</v>
      </c>
      <c r="JQ76">
        <f>IFERROR(VLOOKUP(_xlfn.NUMBERVALUE(MID(BR76, SEARCH("!", BR76)+1, SEARCH("+", BR76)-SEARCH("!", BR76)-1)), Rankings!$A$2:$BK$161, 63, FALSE),0)</f>
        <v>0</v>
      </c>
      <c r="JR76">
        <f>IFERROR(VLOOKUP(_xlfn.NUMBERVALUE(MID(BS76, SEARCH("!", BS76)+1, SEARCH("+", BS76)-SEARCH("!", BS76)-1)), Rankings!$A$2:$BK$161, 63, FALSE),0)</f>
        <v>0</v>
      </c>
      <c r="JS76">
        <f>IFERROR(VLOOKUP(_xlfn.NUMBERVALUE(MID(BT76, SEARCH("!", BT76)+1, SEARCH("+", BT76)-SEARCH("!", BT76)-1)), Rankings!$A$2:$BK$161, 63, FALSE),0)</f>
        <v>0</v>
      </c>
      <c r="JT76">
        <f>IFERROR(VLOOKUP(_xlfn.NUMBERVALUE(MID(BU76, SEARCH("!", BU76)+1, SEARCH("+", BU76)-SEARCH("!", BU76)-1)), Rankings!$A$2:$BK$161, 63, FALSE),0)</f>
        <v>0</v>
      </c>
      <c r="JU76">
        <f>IFERROR(VLOOKUP(_xlfn.NUMBERVALUE(MID(BV76, SEARCH("!", BV76)+1, SEARCH("+", BV76)-SEARCH("!", BV76)-1)), Rankings!$A$2:$BK$161, 63, FALSE),0)</f>
        <v>0</v>
      </c>
      <c r="JV76">
        <f>IFERROR(VLOOKUP(_xlfn.NUMBERVALUE(MID(BW76, SEARCH("!", BW76)+1, SEARCH("+", BW76)-SEARCH("!", BW76)-1)), Rankings!$A$2:$BK$161, 63, FALSE),0)</f>
        <v>0</v>
      </c>
      <c r="JW76">
        <f>IFERROR(VLOOKUP(_xlfn.NUMBERVALUE(MID(BX76, SEARCH("!", BX76)+1, SEARCH("+", BX76)-SEARCH("!", BX76)-1)), Rankings!$A$2:$BK$161, 63, FALSE),0)</f>
        <v>0</v>
      </c>
      <c r="JX76">
        <f>IFERROR(VLOOKUP(_xlfn.NUMBERVALUE(MID(BY76, SEARCH("!", BY76)+1, SEARCH("+", BY76)-SEARCH("!", BY76)-1)), Rankings!$A$2:$BK$161, 63, FALSE),0)</f>
        <v>0</v>
      </c>
      <c r="JY76">
        <f>IFERROR(VLOOKUP(_xlfn.NUMBERVALUE(MID(BZ76, SEARCH("!", BZ76)+1, SEARCH("+", BZ76)-SEARCH("!", BZ76)-1)), Rankings!$A$2:$BK$161, 63, FALSE),0)</f>
        <v>0</v>
      </c>
      <c r="JZ76">
        <f>IFERROR(VLOOKUP(_xlfn.NUMBERVALUE(MID(CA76, SEARCH("!", CA76)+1, SEARCH("+", CA76)-SEARCH("!", CA76)-1)), Rankings!$A$2:$BK$161, 63, FALSE),0)</f>
        <v>0</v>
      </c>
      <c r="KA76">
        <f>IFERROR(VLOOKUP(_xlfn.NUMBERVALUE(MID(CB76, SEARCH("!", CB76)+1, SEARCH("+", CB76)-SEARCH("!", CB76)-1)), Rankings!$A$2:$BK$161, 63, FALSE),0)</f>
        <v>0</v>
      </c>
      <c r="KB76">
        <f>IFERROR(VLOOKUP(_xlfn.NUMBERVALUE(MID(CC76, SEARCH("!", CC76)+1, SEARCH("+", CC76)-SEARCH("!", CC76)-1)), Rankings!$A$2:$BK$161, 63, FALSE),0)</f>
        <v>0</v>
      </c>
      <c r="KC76">
        <f>IFERROR(VLOOKUP(_xlfn.NUMBERVALUE(MID(CD76, SEARCH("!", CD76)+1, SEARCH("+", CD76)-SEARCH("!", CD76)-1)), Rankings!$A$2:$BK$161, 63, FALSE),0)</f>
        <v>0</v>
      </c>
      <c r="KD76">
        <f>IFERROR(VLOOKUP(_xlfn.NUMBERVALUE(MID(CE76, SEARCH("!", CE76)+1, SEARCH("+", CE76)-SEARCH("!", CE76)-1)), Rankings!$A$2:$BK$161, 63, FALSE),0)</f>
        <v>0</v>
      </c>
      <c r="KE76">
        <f>IFERROR(VLOOKUP(_xlfn.NUMBERVALUE(MID(CF76, SEARCH("!", CF76)+1, SEARCH("+", CF76)-SEARCH("!", CF76)-1)), Rankings!$A$2:$BK$161, 63, FALSE),0)</f>
        <v>0</v>
      </c>
      <c r="KF76">
        <f>IFERROR(VLOOKUP(_xlfn.NUMBERVALUE(MID(CG76, SEARCH("!", CG76)+1, SEARCH("+", CG76)-SEARCH("!", CG76)-1)), Rankings!$A$2:$BK$161, 63, FALSE),0)</f>
        <v>0</v>
      </c>
      <c r="KG76">
        <f>IFERROR(VLOOKUP(_xlfn.NUMBERVALUE(MID(CH76, SEARCH("!", CH76)+1, SEARCH("+", CH76)-SEARCH("!", CH76)-1)), Rankings!$A$2:$BK$161, 63, FALSE),0)</f>
        <v>0</v>
      </c>
      <c r="KH76">
        <f>IFERROR(VLOOKUP(_xlfn.NUMBERVALUE(MID(CI76, SEARCH("!", CI76)+1, SEARCH("+", CI76)-SEARCH("!", CI76)-1)), Rankings!$A$2:$BK$161, 63, FALSE),0)</f>
        <v>0</v>
      </c>
      <c r="KI76">
        <f>IFERROR(VLOOKUP(_xlfn.NUMBERVALUE(MID(CJ76, SEARCH("!", CJ76)+1, SEARCH("+", CJ76)-SEARCH("!", CJ76)-1)), Rankings!$A$2:$BK$161, 63, FALSE),0)</f>
        <v>0</v>
      </c>
      <c r="KJ76">
        <f>IFERROR(VLOOKUP(_xlfn.NUMBERVALUE(MID(CK76, SEARCH("!", CK76)+1, SEARCH("+", CK76)-SEARCH("!", CK76)-1)), Rankings!$A$2:$BK$161, 63, FALSE),0)</f>
        <v>0</v>
      </c>
      <c r="KK76">
        <f>IFERROR(VLOOKUP(_xlfn.NUMBERVALUE(MID(CL76, SEARCH("!", CL76)+1, SEARCH("+", CL76)-SEARCH("!", CL76)-1)), Rankings!$A$2:$BK$161, 63, FALSE),0)</f>
        <v>0</v>
      </c>
      <c r="KL76">
        <f>IFERROR(VLOOKUP(_xlfn.NUMBERVALUE(MID(CM76, SEARCH("!", CM76)+1, SEARCH("+", CM76)-SEARCH("!", CM76)-1)), Rankings!$A$2:$BK$161, 63, FALSE),0)</f>
        <v>0</v>
      </c>
      <c r="KM76">
        <f>IFERROR(VLOOKUP(_xlfn.NUMBERVALUE(MID(CN76, SEARCH("!", CN76)+1, SEARCH("+", CN76)-SEARCH("!", CN76)-1)), Rankings!$A$2:$BK$161, 63, FALSE),0)</f>
        <v>0</v>
      </c>
      <c r="KN76">
        <f>IFERROR(VLOOKUP(_xlfn.NUMBERVALUE(MID(CO76, SEARCH("!", CO76)+1, SEARCH("+", CO76)-SEARCH("!", CO76)-1)), Rankings!$A$2:$BK$161, 63, FALSE),0)</f>
        <v>0</v>
      </c>
      <c r="KO76">
        <f>IFERROR(VLOOKUP(_xlfn.NUMBERVALUE(MID(CP76, SEARCH("!", CP76)+1, SEARCH("+", CP76)-SEARCH("!", CP76)-1)), Rankings!$A$2:$BK$161, 63, FALSE),0)</f>
        <v>0</v>
      </c>
      <c r="KP76">
        <f>IFERROR(VLOOKUP(_xlfn.NUMBERVALUE(MID(CQ76, SEARCH("!", CQ76)+1, SEARCH("+", CQ76)-SEARCH("!", CQ76)-1)), Rankings!$A$2:$BK$161, 63, FALSE),0)</f>
        <v>0</v>
      </c>
      <c r="KQ76">
        <f>IFERROR(VLOOKUP(_xlfn.NUMBERVALUE(MID(CR76, SEARCH("!", CR76)+1, SEARCH("+", CR76)-SEARCH("!", CR76)-1)), Rankings!$A$2:$BK$161, 63, FALSE),0)</f>
        <v>0</v>
      </c>
      <c r="KS76" s="4">
        <f t="shared" si="1951"/>
        <v>182</v>
      </c>
      <c r="KT76" s="4">
        <f t="shared" si="1952"/>
        <v>62</v>
      </c>
      <c r="KU76" s="4">
        <f t="shared" si="1953"/>
        <v>60</v>
      </c>
      <c r="KV76" s="4">
        <f t="shared" si="1954"/>
        <v>0</v>
      </c>
      <c r="KY76" s="4">
        <f t="shared" si="1955"/>
        <v>304</v>
      </c>
      <c r="KZ76" s="4"/>
      <c r="LB76">
        <f t="shared" si="1956"/>
        <v>26</v>
      </c>
      <c r="LC76">
        <f t="shared" si="1957"/>
        <v>27</v>
      </c>
      <c r="LD76">
        <f t="shared" si="1958"/>
        <v>26</v>
      </c>
      <c r="LE76">
        <f t="shared" si="1959"/>
        <v>25</v>
      </c>
      <c r="LF76">
        <f t="shared" si="1960"/>
        <v>24</v>
      </c>
      <c r="LG76">
        <f t="shared" si="1961"/>
        <v>51</v>
      </c>
      <c r="LH76">
        <f t="shared" si="1962"/>
        <v>26</v>
      </c>
      <c r="LI76">
        <f t="shared" si="1963"/>
        <v>36</v>
      </c>
      <c r="LJ76">
        <f t="shared" si="1964"/>
        <v>52</v>
      </c>
      <c r="LK76">
        <f t="shared" si="1965"/>
        <v>0</v>
      </c>
      <c r="LL76">
        <f t="shared" si="1966"/>
        <v>11</v>
      </c>
      <c r="LM76">
        <f t="shared" si="1967"/>
        <v>0</v>
      </c>
      <c r="LN76">
        <f t="shared" si="1968"/>
        <v>0</v>
      </c>
      <c r="LO76">
        <f t="shared" si="1969"/>
        <v>0</v>
      </c>
      <c r="LP76">
        <f t="shared" si="1970"/>
        <v>0</v>
      </c>
      <c r="LQ76">
        <f t="shared" si="1971"/>
        <v>0</v>
      </c>
      <c r="LR76">
        <f t="shared" si="1972"/>
        <v>0</v>
      </c>
      <c r="LS76">
        <f t="shared" si="1973"/>
        <v>0</v>
      </c>
      <c r="LT76">
        <f t="shared" si="1974"/>
        <v>0</v>
      </c>
      <c r="LU76">
        <f t="shared" si="1975"/>
        <v>0</v>
      </c>
      <c r="LV76">
        <f t="shared" si="1976"/>
        <v>0</v>
      </c>
      <c r="LW76">
        <f t="shared" si="1977"/>
        <v>0</v>
      </c>
      <c r="LX76">
        <f t="shared" si="1978"/>
        <v>0</v>
      </c>
      <c r="LY76">
        <f t="shared" si="1979"/>
        <v>0</v>
      </c>
      <c r="LZ76">
        <f t="shared" si="1980"/>
        <v>0</v>
      </c>
      <c r="MA76">
        <f t="shared" si="1981"/>
        <v>0</v>
      </c>
      <c r="MB76">
        <f t="shared" si="1982"/>
        <v>0</v>
      </c>
      <c r="MC76">
        <f t="shared" si="1983"/>
        <v>0</v>
      </c>
      <c r="MD76">
        <f t="shared" si="1984"/>
        <v>0</v>
      </c>
      <c r="ME76">
        <f t="shared" si="1985"/>
        <v>0</v>
      </c>
      <c r="MF76">
        <f t="shared" si="1986"/>
        <v>0</v>
      </c>
      <c r="MG76">
        <f t="shared" si="1987"/>
        <v>0</v>
      </c>
      <c r="MH76">
        <f t="shared" si="1988"/>
        <v>0</v>
      </c>
      <c r="MI76">
        <f t="shared" si="1989"/>
        <v>0</v>
      </c>
      <c r="MJ76">
        <f t="shared" si="1990"/>
        <v>0</v>
      </c>
      <c r="MK76">
        <f t="shared" si="1991"/>
        <v>0</v>
      </c>
      <c r="ML76">
        <f t="shared" si="1992"/>
        <v>0</v>
      </c>
      <c r="MM76">
        <f t="shared" si="1993"/>
        <v>0</v>
      </c>
      <c r="MN76">
        <f t="shared" si="1994"/>
        <v>0</v>
      </c>
      <c r="MO76">
        <f t="shared" si="1995"/>
        <v>0</v>
      </c>
      <c r="MP76">
        <f t="shared" si="1996"/>
        <v>0</v>
      </c>
      <c r="MQ76">
        <f t="shared" si="1997"/>
        <v>0</v>
      </c>
      <c r="MR76">
        <f t="shared" si="1998"/>
        <v>0</v>
      </c>
      <c r="MS76">
        <f t="shared" si="1999"/>
        <v>0</v>
      </c>
      <c r="MT76">
        <f t="shared" si="2000"/>
        <v>0</v>
      </c>
      <c r="MU76">
        <f t="shared" si="2001"/>
        <v>0</v>
      </c>
      <c r="MV76">
        <f t="shared" si="2002"/>
        <v>0</v>
      </c>
      <c r="MW76">
        <f t="shared" si="2003"/>
        <v>0</v>
      </c>
      <c r="MX76">
        <f t="shared" si="2004"/>
        <v>0</v>
      </c>
      <c r="MY76">
        <f t="shared" si="2005"/>
        <v>0</v>
      </c>
      <c r="MZ76">
        <f t="shared" si="2006"/>
        <v>0</v>
      </c>
      <c r="NA76">
        <f t="shared" si="2007"/>
        <v>0</v>
      </c>
      <c r="NB76">
        <f t="shared" si="2008"/>
        <v>0</v>
      </c>
      <c r="NC76">
        <f t="shared" si="2009"/>
        <v>0</v>
      </c>
      <c r="ND76">
        <f t="shared" si="2010"/>
        <v>0</v>
      </c>
      <c r="NE76">
        <f t="shared" si="2011"/>
        <v>0</v>
      </c>
      <c r="NF76">
        <f t="shared" si="2012"/>
        <v>0</v>
      </c>
      <c r="NG76">
        <f t="shared" si="2013"/>
        <v>0</v>
      </c>
      <c r="NH76">
        <f t="shared" si="2014"/>
        <v>0</v>
      </c>
      <c r="NI76">
        <f t="shared" si="2015"/>
        <v>0</v>
      </c>
      <c r="NJ76">
        <f t="shared" si="2016"/>
        <v>0</v>
      </c>
      <c r="NK76">
        <f t="shared" si="2017"/>
        <v>0</v>
      </c>
      <c r="NL76">
        <f t="shared" si="2018"/>
        <v>0</v>
      </c>
      <c r="NM76">
        <f t="shared" si="2019"/>
        <v>0</v>
      </c>
      <c r="NN76">
        <f t="shared" si="2020"/>
        <v>0</v>
      </c>
      <c r="NO76">
        <f t="shared" si="2021"/>
        <v>0</v>
      </c>
      <c r="NP76">
        <f t="shared" si="2022"/>
        <v>0</v>
      </c>
      <c r="NQ76">
        <f t="shared" si="2023"/>
        <v>0</v>
      </c>
      <c r="NR76">
        <f t="shared" si="2024"/>
        <v>0</v>
      </c>
      <c r="NS76">
        <f t="shared" si="2025"/>
        <v>0</v>
      </c>
      <c r="NT76">
        <f t="shared" si="2026"/>
        <v>0</v>
      </c>
      <c r="NU76">
        <f t="shared" si="2027"/>
        <v>0</v>
      </c>
      <c r="NV76">
        <f t="shared" si="2028"/>
        <v>0</v>
      </c>
      <c r="NW76">
        <f t="shared" si="2029"/>
        <v>0</v>
      </c>
      <c r="NX76">
        <f t="shared" si="2030"/>
        <v>0</v>
      </c>
      <c r="NY76">
        <f t="shared" si="2031"/>
        <v>0</v>
      </c>
      <c r="NZ76">
        <f t="shared" si="2032"/>
        <v>0</v>
      </c>
      <c r="OA76">
        <f t="shared" si="2033"/>
        <v>0</v>
      </c>
      <c r="OB76">
        <f t="shared" si="2034"/>
        <v>0</v>
      </c>
      <c r="OC76">
        <f t="shared" si="2035"/>
        <v>0</v>
      </c>
      <c r="OD76">
        <f t="shared" si="2036"/>
        <v>0</v>
      </c>
      <c r="OE76">
        <f t="shared" si="2037"/>
        <v>0</v>
      </c>
      <c r="OF76">
        <f t="shared" si="2038"/>
        <v>0</v>
      </c>
      <c r="OG76">
        <f t="shared" si="2039"/>
        <v>0</v>
      </c>
      <c r="OH76">
        <f t="shared" si="2040"/>
        <v>0</v>
      </c>
      <c r="OJ76" s="4">
        <f t="shared" si="2041"/>
        <v>125</v>
      </c>
      <c r="OK76" s="4">
        <f t="shared" si="2042"/>
        <v>82</v>
      </c>
      <c r="OL76" s="4">
        <f t="shared" si="2043"/>
        <v>111</v>
      </c>
      <c r="OM76" s="4">
        <f t="shared" si="2044"/>
        <v>0</v>
      </c>
      <c r="OP76" s="4">
        <f t="shared" si="2045"/>
        <v>318</v>
      </c>
      <c r="OQ76" s="4"/>
      <c r="OS76">
        <f t="shared" si="2046"/>
        <v>25</v>
      </c>
      <c r="OT76">
        <f t="shared" si="2047"/>
        <v>33</v>
      </c>
      <c r="OU76">
        <f t="shared" si="2048"/>
        <v>24</v>
      </c>
      <c r="OV76">
        <f t="shared" si="2049"/>
        <v>30</v>
      </c>
      <c r="OW76">
        <f t="shared" si="2050"/>
        <v>22</v>
      </c>
      <c r="OX76">
        <f t="shared" si="2051"/>
        <v>34</v>
      </c>
      <c r="OY76">
        <f t="shared" si="2052"/>
        <v>39</v>
      </c>
      <c r="OZ76">
        <f t="shared" si="2053"/>
        <v>43</v>
      </c>
      <c r="PA76">
        <f t="shared" si="2054"/>
        <v>9</v>
      </c>
      <c r="PB76">
        <f t="shared" si="2055"/>
        <v>0</v>
      </c>
      <c r="PC76">
        <f t="shared" si="2056"/>
        <v>59</v>
      </c>
      <c r="PD76">
        <f t="shared" si="2057"/>
        <v>0</v>
      </c>
      <c r="PE76">
        <f t="shared" si="2058"/>
        <v>0</v>
      </c>
      <c r="PF76">
        <f t="shared" si="2059"/>
        <v>0</v>
      </c>
      <c r="PG76">
        <f t="shared" si="2060"/>
        <v>0</v>
      </c>
      <c r="PH76">
        <f t="shared" si="2061"/>
        <v>0</v>
      </c>
      <c r="PI76">
        <f t="shared" si="2062"/>
        <v>0</v>
      </c>
      <c r="PJ76">
        <f t="shared" si="2063"/>
        <v>0</v>
      </c>
      <c r="PK76">
        <f t="shared" si="2064"/>
        <v>0</v>
      </c>
      <c r="PL76">
        <f t="shared" si="2065"/>
        <v>0</v>
      </c>
      <c r="PM76">
        <f t="shared" si="2066"/>
        <v>0</v>
      </c>
      <c r="PN76">
        <f t="shared" si="2067"/>
        <v>0</v>
      </c>
      <c r="PO76">
        <f t="shared" si="2068"/>
        <v>0</v>
      </c>
      <c r="PP76">
        <f t="shared" si="2069"/>
        <v>0</v>
      </c>
      <c r="PQ76">
        <f t="shared" si="2070"/>
        <v>0</v>
      </c>
      <c r="PR76">
        <f t="shared" si="2071"/>
        <v>0</v>
      </c>
      <c r="PS76">
        <f t="shared" si="2072"/>
        <v>0</v>
      </c>
      <c r="PT76">
        <f t="shared" si="2073"/>
        <v>0</v>
      </c>
      <c r="PU76">
        <f t="shared" si="2074"/>
        <v>0</v>
      </c>
      <c r="PV76">
        <f t="shared" si="2075"/>
        <v>0</v>
      </c>
      <c r="PW76">
        <f t="shared" si="2076"/>
        <v>0</v>
      </c>
      <c r="PX76">
        <f t="shared" si="2077"/>
        <v>0</v>
      </c>
      <c r="PY76">
        <f t="shared" si="2078"/>
        <v>0</v>
      </c>
      <c r="PZ76">
        <f t="shared" si="2079"/>
        <v>0</v>
      </c>
      <c r="QA76">
        <f t="shared" si="2080"/>
        <v>0</v>
      </c>
      <c r="QB76">
        <f t="shared" si="2081"/>
        <v>0</v>
      </c>
      <c r="QC76">
        <f t="shared" si="2082"/>
        <v>0</v>
      </c>
      <c r="QD76">
        <f t="shared" si="2083"/>
        <v>0</v>
      </c>
      <c r="QE76">
        <f t="shared" si="2084"/>
        <v>0</v>
      </c>
      <c r="QF76">
        <f t="shared" si="2085"/>
        <v>0</v>
      </c>
      <c r="QG76">
        <f t="shared" si="2086"/>
        <v>0</v>
      </c>
      <c r="QH76">
        <f t="shared" si="2087"/>
        <v>0</v>
      </c>
      <c r="QI76">
        <f t="shared" si="2088"/>
        <v>0</v>
      </c>
      <c r="QJ76">
        <f t="shared" si="2089"/>
        <v>0</v>
      </c>
      <c r="QK76">
        <f t="shared" si="2090"/>
        <v>0</v>
      </c>
      <c r="QL76">
        <f t="shared" si="2091"/>
        <v>0</v>
      </c>
      <c r="QM76">
        <f t="shared" si="2092"/>
        <v>0</v>
      </c>
      <c r="QN76">
        <f t="shared" si="2093"/>
        <v>0</v>
      </c>
      <c r="QO76">
        <f t="shared" si="2094"/>
        <v>0</v>
      </c>
      <c r="QP76">
        <f t="shared" si="2095"/>
        <v>0</v>
      </c>
      <c r="QQ76">
        <f t="shared" si="2096"/>
        <v>0</v>
      </c>
      <c r="QR76">
        <f t="shared" si="2097"/>
        <v>0</v>
      </c>
      <c r="QS76">
        <f t="shared" si="2098"/>
        <v>0</v>
      </c>
      <c r="QT76">
        <f t="shared" si="2099"/>
        <v>0</v>
      </c>
      <c r="QU76">
        <f t="shared" si="2100"/>
        <v>0</v>
      </c>
      <c r="QV76">
        <f t="shared" si="2101"/>
        <v>0</v>
      </c>
      <c r="QW76">
        <f t="shared" si="2102"/>
        <v>0</v>
      </c>
      <c r="QX76">
        <f t="shared" si="2103"/>
        <v>0</v>
      </c>
      <c r="QY76">
        <f t="shared" si="2104"/>
        <v>0</v>
      </c>
      <c r="QZ76">
        <f t="shared" si="2105"/>
        <v>0</v>
      </c>
      <c r="RA76">
        <f t="shared" si="2106"/>
        <v>0</v>
      </c>
      <c r="RB76">
        <f t="shared" si="2107"/>
        <v>0</v>
      </c>
      <c r="RC76">
        <f t="shared" si="2108"/>
        <v>0</v>
      </c>
      <c r="RD76">
        <f t="shared" si="2109"/>
        <v>0</v>
      </c>
      <c r="RE76">
        <f t="shared" si="2110"/>
        <v>0</v>
      </c>
      <c r="RF76">
        <f t="shared" si="2111"/>
        <v>0</v>
      </c>
      <c r="RG76">
        <f t="shared" si="2112"/>
        <v>0</v>
      </c>
      <c r="RH76">
        <f t="shared" si="2113"/>
        <v>0</v>
      </c>
      <c r="RI76">
        <f t="shared" si="2114"/>
        <v>0</v>
      </c>
      <c r="RJ76">
        <f t="shared" si="2115"/>
        <v>0</v>
      </c>
      <c r="RK76">
        <f t="shared" si="2116"/>
        <v>0</v>
      </c>
      <c r="RL76">
        <f t="shared" si="2117"/>
        <v>0</v>
      </c>
      <c r="RM76">
        <f t="shared" si="2118"/>
        <v>0</v>
      </c>
      <c r="RN76">
        <f t="shared" si="2119"/>
        <v>0</v>
      </c>
      <c r="RO76">
        <f t="shared" si="2120"/>
        <v>0</v>
      </c>
      <c r="RP76">
        <f t="shared" si="2121"/>
        <v>0</v>
      </c>
      <c r="RQ76">
        <f t="shared" si="2122"/>
        <v>0</v>
      </c>
      <c r="RR76">
        <f t="shared" si="2123"/>
        <v>0</v>
      </c>
      <c r="RS76">
        <f t="shared" si="2124"/>
        <v>0</v>
      </c>
      <c r="RT76">
        <f t="shared" si="2125"/>
        <v>0</v>
      </c>
      <c r="RU76">
        <f t="shared" si="2126"/>
        <v>0</v>
      </c>
      <c r="RV76">
        <f t="shared" si="2127"/>
        <v>0</v>
      </c>
      <c r="RW76">
        <f t="shared" si="2128"/>
        <v>0</v>
      </c>
      <c r="RX76">
        <f t="shared" si="2129"/>
        <v>0</v>
      </c>
      <c r="RY76">
        <f t="shared" si="2130"/>
        <v>0</v>
      </c>
      <c r="SA76" s="4">
        <f t="shared" si="2131"/>
        <v>19.689999999999998</v>
      </c>
      <c r="SB76" s="4">
        <f t="shared" si="2132"/>
        <v>7.5600000000000005</v>
      </c>
      <c r="SC76" s="4">
        <f t="shared" si="2133"/>
        <v>9.9499999999999993</v>
      </c>
      <c r="SD76" s="4">
        <f t="shared" si="2134"/>
        <v>0</v>
      </c>
      <c r="SF76" s="4">
        <f t="shared" si="2135"/>
        <v>37.200000000000003</v>
      </c>
      <c r="SI76">
        <f t="shared" si="2136"/>
        <v>2.4</v>
      </c>
      <c r="SJ76">
        <f t="shared" si="2137"/>
        <v>3.13</v>
      </c>
      <c r="SK76">
        <f t="shared" si="2138"/>
        <v>3.83</v>
      </c>
      <c r="SL76">
        <f t="shared" si="2139"/>
        <v>3.14</v>
      </c>
      <c r="SM76">
        <f t="shared" si="2140"/>
        <v>3.14</v>
      </c>
      <c r="SN76">
        <f t="shared" si="2141"/>
        <v>4.33</v>
      </c>
      <c r="SO76">
        <f t="shared" si="2142"/>
        <v>3.43</v>
      </c>
      <c r="SP76">
        <f t="shared" si="2143"/>
        <v>4.13</v>
      </c>
      <c r="SQ76">
        <f t="shared" si="2144"/>
        <v>6</v>
      </c>
      <c r="SR76" t="str">
        <f t="shared" si="2145"/>
        <v>0</v>
      </c>
      <c r="SS76">
        <f t="shared" si="2146"/>
        <v>3.67</v>
      </c>
      <c r="ST76" t="str">
        <f t="shared" si="2147"/>
        <v>0</v>
      </c>
      <c r="SU76" t="str">
        <f t="shared" si="2148"/>
        <v>0</v>
      </c>
      <c r="SV76" t="str">
        <f t="shared" si="2149"/>
        <v>0</v>
      </c>
      <c r="SW76" t="str">
        <f t="shared" si="2150"/>
        <v>0</v>
      </c>
      <c r="SX76" t="str">
        <f t="shared" si="2151"/>
        <v>0</v>
      </c>
      <c r="SY76" t="str">
        <f t="shared" si="2152"/>
        <v>0</v>
      </c>
      <c r="SZ76" t="str">
        <f t="shared" si="2153"/>
        <v>0</v>
      </c>
      <c r="TA76" t="str">
        <f t="shared" si="2154"/>
        <v>0</v>
      </c>
      <c r="TB76" t="str">
        <f t="shared" si="2155"/>
        <v>0</v>
      </c>
      <c r="TC76" t="str">
        <f t="shared" si="2156"/>
        <v>0</v>
      </c>
      <c r="TD76" t="str">
        <f t="shared" si="2157"/>
        <v>0</v>
      </c>
      <c r="TE76" t="str">
        <f t="shared" si="2158"/>
        <v>0</v>
      </c>
      <c r="TF76" t="str">
        <f t="shared" si="2159"/>
        <v>0</v>
      </c>
      <c r="TG76" t="str">
        <f t="shared" si="2160"/>
        <v>0</v>
      </c>
      <c r="TH76" t="str">
        <f t="shared" si="2161"/>
        <v>0</v>
      </c>
      <c r="TI76" t="str">
        <f t="shared" si="2162"/>
        <v>0</v>
      </c>
      <c r="TJ76" t="str">
        <f t="shared" si="2163"/>
        <v>0</v>
      </c>
      <c r="TK76" t="str">
        <f t="shared" si="2164"/>
        <v>0</v>
      </c>
      <c r="TL76" t="str">
        <f t="shared" si="2165"/>
        <v>0</v>
      </c>
      <c r="TM76" t="str">
        <f t="shared" si="2166"/>
        <v>0</v>
      </c>
      <c r="TN76" t="str">
        <f t="shared" si="2167"/>
        <v>0</v>
      </c>
      <c r="TO76" t="str">
        <f t="shared" si="2168"/>
        <v>0</v>
      </c>
      <c r="TP76" t="str">
        <f t="shared" si="2169"/>
        <v>0</v>
      </c>
      <c r="TQ76" t="str">
        <f t="shared" si="2170"/>
        <v>0</v>
      </c>
      <c r="TR76" t="str">
        <f t="shared" si="2171"/>
        <v>0</v>
      </c>
      <c r="TS76" t="str">
        <f t="shared" si="2172"/>
        <v>0</v>
      </c>
      <c r="TT76" t="str">
        <f t="shared" si="2173"/>
        <v>0</v>
      </c>
      <c r="TU76" t="str">
        <f t="shared" si="2174"/>
        <v>0</v>
      </c>
      <c r="TV76" t="str">
        <f t="shared" si="2175"/>
        <v>0</v>
      </c>
      <c r="TW76" t="str">
        <f t="shared" si="2176"/>
        <v>0</v>
      </c>
      <c r="TX76" t="str">
        <f t="shared" si="2177"/>
        <v>0</v>
      </c>
      <c r="TY76" t="str">
        <f t="shared" si="2178"/>
        <v>0</v>
      </c>
      <c r="TZ76" t="str">
        <f t="shared" si="2179"/>
        <v>0</v>
      </c>
      <c r="UA76" t="str">
        <f t="shared" si="2180"/>
        <v>0</v>
      </c>
      <c r="UB76" t="str">
        <f t="shared" si="2181"/>
        <v>0</v>
      </c>
      <c r="UC76" t="str">
        <f t="shared" si="2182"/>
        <v>0</v>
      </c>
      <c r="UD76" t="str">
        <f t="shared" si="2183"/>
        <v>0</v>
      </c>
      <c r="UE76" t="str">
        <f t="shared" si="2184"/>
        <v>0</v>
      </c>
      <c r="UF76" t="str">
        <f t="shared" si="2185"/>
        <v>0</v>
      </c>
      <c r="UG76" t="str">
        <f t="shared" si="2186"/>
        <v>0</v>
      </c>
      <c r="UH76" t="str">
        <f t="shared" si="2187"/>
        <v>0</v>
      </c>
      <c r="UI76" t="str">
        <f t="shared" si="2188"/>
        <v>0</v>
      </c>
      <c r="UJ76" t="str">
        <f t="shared" si="2189"/>
        <v>0</v>
      </c>
      <c r="UK76" t="str">
        <f t="shared" si="2190"/>
        <v>0</v>
      </c>
      <c r="UL76" t="str">
        <f t="shared" si="2191"/>
        <v>0</v>
      </c>
      <c r="UM76" t="str">
        <f t="shared" si="2192"/>
        <v>0</v>
      </c>
      <c r="UN76" t="str">
        <f t="shared" si="2193"/>
        <v>0</v>
      </c>
      <c r="UO76" t="str">
        <f t="shared" si="2194"/>
        <v>0</v>
      </c>
      <c r="UP76" t="str">
        <f t="shared" si="2195"/>
        <v>0</v>
      </c>
      <c r="UQ76" t="str">
        <f t="shared" si="2196"/>
        <v>0</v>
      </c>
      <c r="UR76" t="str">
        <f t="shared" si="2197"/>
        <v>0</v>
      </c>
      <c r="US76" t="str">
        <f t="shared" si="2198"/>
        <v>0</v>
      </c>
      <c r="UT76" t="str">
        <f t="shared" si="2199"/>
        <v>0</v>
      </c>
      <c r="UU76" t="str">
        <f t="shared" si="2200"/>
        <v>0</v>
      </c>
      <c r="UV76" t="str">
        <f t="shared" si="2201"/>
        <v>0</v>
      </c>
      <c r="UW76" t="str">
        <f t="shared" si="2202"/>
        <v>0</v>
      </c>
      <c r="UX76" t="str">
        <f t="shared" si="2203"/>
        <v>0</v>
      </c>
      <c r="UY76" t="str">
        <f t="shared" si="2204"/>
        <v>0</v>
      </c>
      <c r="UZ76" t="str">
        <f t="shared" si="2205"/>
        <v>0</v>
      </c>
      <c r="VA76" t="str">
        <f t="shared" si="2206"/>
        <v>0</v>
      </c>
      <c r="VB76" t="str">
        <f t="shared" si="2207"/>
        <v>0</v>
      </c>
      <c r="VC76" t="str">
        <f t="shared" si="2208"/>
        <v>0</v>
      </c>
      <c r="VD76" t="str">
        <f t="shared" si="2209"/>
        <v>0</v>
      </c>
      <c r="VE76" t="str">
        <f t="shared" si="2210"/>
        <v>0</v>
      </c>
      <c r="VF76" t="str">
        <f t="shared" si="2211"/>
        <v>0</v>
      </c>
      <c r="VG76" t="str">
        <f t="shared" si="2212"/>
        <v>0</v>
      </c>
      <c r="VH76" t="str">
        <f t="shared" si="2213"/>
        <v>0</v>
      </c>
      <c r="VI76" t="str">
        <f t="shared" si="2214"/>
        <v>0</v>
      </c>
      <c r="VJ76" t="str">
        <f t="shared" si="2215"/>
        <v>0</v>
      </c>
      <c r="VK76" t="str">
        <f t="shared" si="2216"/>
        <v>0</v>
      </c>
      <c r="VL76" t="str">
        <f t="shared" si="2217"/>
        <v>0</v>
      </c>
      <c r="VM76" t="str">
        <f t="shared" si="2218"/>
        <v>0</v>
      </c>
      <c r="VN76" t="str">
        <f t="shared" si="2219"/>
        <v>0</v>
      </c>
      <c r="VO76" t="str">
        <f t="shared" si="2220"/>
        <v>0</v>
      </c>
      <c r="VQ76" s="4">
        <f t="shared" si="2221"/>
        <v>9.5000000000000018</v>
      </c>
      <c r="VR76" s="4">
        <f t="shared" si="2222"/>
        <v>-9.73</v>
      </c>
      <c r="VS76" s="4">
        <f t="shared" si="2223"/>
        <v>-2.86</v>
      </c>
      <c r="VT76" s="4">
        <f t="shared" si="2224"/>
        <v>0</v>
      </c>
      <c r="VV76" s="4">
        <f t="shared" si="2225"/>
        <v>-3.0899999999999985</v>
      </c>
      <c r="VY76">
        <f t="shared" si="2226"/>
        <v>-6.99</v>
      </c>
      <c r="VZ76">
        <f t="shared" si="2227"/>
        <v>-6.14</v>
      </c>
      <c r="WA76">
        <f t="shared" si="2228"/>
        <v>0.55000000000000004</v>
      </c>
      <c r="WB76">
        <f t="shared" si="2229"/>
        <v>1.47</v>
      </c>
      <c r="WC76">
        <f t="shared" si="2230"/>
        <v>-1.3</v>
      </c>
      <c r="WD76">
        <f t="shared" si="2231"/>
        <v>7.6</v>
      </c>
      <c r="WE76">
        <f t="shared" si="2232"/>
        <v>-10.31</v>
      </c>
      <c r="WF76">
        <f t="shared" si="2233"/>
        <v>0.57999999999999996</v>
      </c>
      <c r="WG76">
        <f t="shared" si="2234"/>
        <v>14.48</v>
      </c>
      <c r="WH76">
        <f t="shared" si="2235"/>
        <v>0</v>
      </c>
      <c r="WI76">
        <f t="shared" si="2236"/>
        <v>-3.03</v>
      </c>
      <c r="WJ76">
        <f t="shared" si="2237"/>
        <v>0</v>
      </c>
      <c r="WK76">
        <f t="shared" si="2238"/>
        <v>0</v>
      </c>
      <c r="WL76">
        <f t="shared" si="2239"/>
        <v>0</v>
      </c>
      <c r="WM76">
        <f t="shared" si="2240"/>
        <v>0</v>
      </c>
      <c r="WN76">
        <f t="shared" si="2241"/>
        <v>0</v>
      </c>
      <c r="WO76">
        <f t="shared" si="2242"/>
        <v>0</v>
      </c>
      <c r="WP76">
        <f t="shared" si="2243"/>
        <v>0</v>
      </c>
      <c r="WQ76">
        <f t="shared" si="2244"/>
        <v>0</v>
      </c>
      <c r="WR76">
        <f t="shared" si="2245"/>
        <v>0</v>
      </c>
      <c r="WS76">
        <f t="shared" si="2246"/>
        <v>0</v>
      </c>
      <c r="WT76">
        <f t="shared" si="2247"/>
        <v>0</v>
      </c>
      <c r="WU76">
        <f t="shared" si="2248"/>
        <v>0</v>
      </c>
      <c r="WV76">
        <f t="shared" si="2249"/>
        <v>0</v>
      </c>
      <c r="WW76">
        <f t="shared" si="2250"/>
        <v>0</v>
      </c>
      <c r="WX76">
        <f t="shared" si="2251"/>
        <v>0</v>
      </c>
      <c r="WY76">
        <f t="shared" si="2252"/>
        <v>0</v>
      </c>
      <c r="WZ76">
        <f t="shared" si="2253"/>
        <v>0</v>
      </c>
      <c r="XA76">
        <f t="shared" si="2254"/>
        <v>0</v>
      </c>
      <c r="XB76">
        <f t="shared" si="2255"/>
        <v>0</v>
      </c>
      <c r="XC76">
        <f t="shared" si="2256"/>
        <v>0</v>
      </c>
      <c r="XD76">
        <f t="shared" si="2257"/>
        <v>0</v>
      </c>
      <c r="XE76">
        <f t="shared" si="2258"/>
        <v>0</v>
      </c>
      <c r="XF76">
        <f t="shared" si="2259"/>
        <v>0</v>
      </c>
      <c r="XG76">
        <f t="shared" si="2260"/>
        <v>0</v>
      </c>
      <c r="XH76">
        <f t="shared" si="2261"/>
        <v>0</v>
      </c>
      <c r="XI76">
        <f t="shared" si="2262"/>
        <v>0</v>
      </c>
      <c r="XJ76">
        <f t="shared" si="2263"/>
        <v>0</v>
      </c>
      <c r="XK76">
        <f t="shared" si="2264"/>
        <v>0</v>
      </c>
      <c r="XL76">
        <f t="shared" si="2265"/>
        <v>0</v>
      </c>
      <c r="XM76">
        <f t="shared" si="2266"/>
        <v>0</v>
      </c>
      <c r="XN76">
        <f t="shared" si="2267"/>
        <v>0</v>
      </c>
      <c r="XO76">
        <f t="shared" si="2268"/>
        <v>0</v>
      </c>
      <c r="XP76">
        <f t="shared" si="2269"/>
        <v>0</v>
      </c>
      <c r="XQ76">
        <f t="shared" si="2270"/>
        <v>0</v>
      </c>
      <c r="XR76">
        <f t="shared" si="2271"/>
        <v>0</v>
      </c>
      <c r="XS76">
        <f t="shared" si="2272"/>
        <v>0</v>
      </c>
      <c r="XT76">
        <f t="shared" si="2273"/>
        <v>0</v>
      </c>
      <c r="XU76">
        <f t="shared" si="2274"/>
        <v>0</v>
      </c>
      <c r="XV76">
        <f t="shared" si="2275"/>
        <v>0</v>
      </c>
      <c r="XW76">
        <f t="shared" si="2276"/>
        <v>0</v>
      </c>
      <c r="XX76">
        <f t="shared" si="2277"/>
        <v>0</v>
      </c>
      <c r="XY76">
        <f t="shared" si="2278"/>
        <v>0</v>
      </c>
      <c r="XZ76">
        <f t="shared" si="2279"/>
        <v>0</v>
      </c>
      <c r="YA76">
        <f t="shared" si="2280"/>
        <v>0</v>
      </c>
      <c r="YB76">
        <f t="shared" si="2281"/>
        <v>0</v>
      </c>
      <c r="YC76">
        <f t="shared" si="2282"/>
        <v>0</v>
      </c>
      <c r="YD76">
        <f t="shared" si="2283"/>
        <v>0</v>
      </c>
      <c r="YE76">
        <f t="shared" si="2284"/>
        <v>0</v>
      </c>
      <c r="YF76">
        <f t="shared" si="2285"/>
        <v>0</v>
      </c>
      <c r="YG76">
        <f t="shared" si="2286"/>
        <v>0</v>
      </c>
      <c r="YH76">
        <f t="shared" si="2287"/>
        <v>0</v>
      </c>
      <c r="YI76">
        <f t="shared" si="2288"/>
        <v>0</v>
      </c>
      <c r="YJ76">
        <f t="shared" si="2289"/>
        <v>0</v>
      </c>
      <c r="YK76">
        <f t="shared" si="2290"/>
        <v>0</v>
      </c>
      <c r="YL76">
        <f t="shared" si="2291"/>
        <v>0</v>
      </c>
      <c r="YM76">
        <f t="shared" si="2292"/>
        <v>0</v>
      </c>
      <c r="YN76">
        <f t="shared" si="2293"/>
        <v>0</v>
      </c>
      <c r="YO76">
        <f t="shared" si="2294"/>
        <v>0</v>
      </c>
      <c r="YP76">
        <f t="shared" si="2295"/>
        <v>0</v>
      </c>
      <c r="YQ76">
        <f t="shared" si="2296"/>
        <v>0</v>
      </c>
      <c r="YR76">
        <f t="shared" si="2297"/>
        <v>0</v>
      </c>
      <c r="YS76">
        <f t="shared" si="2298"/>
        <v>0</v>
      </c>
      <c r="YT76">
        <f t="shared" si="2299"/>
        <v>0</v>
      </c>
      <c r="YU76">
        <f t="shared" si="2300"/>
        <v>0</v>
      </c>
      <c r="YV76">
        <f t="shared" si="2301"/>
        <v>0</v>
      </c>
      <c r="YW76">
        <f t="shared" si="2302"/>
        <v>0</v>
      </c>
      <c r="YX76">
        <f t="shared" si="2303"/>
        <v>0</v>
      </c>
      <c r="YY76">
        <f t="shared" si="2304"/>
        <v>0</v>
      </c>
      <c r="YZ76">
        <f t="shared" si="2305"/>
        <v>0</v>
      </c>
      <c r="ZA76">
        <f t="shared" si="2306"/>
        <v>0</v>
      </c>
      <c r="ZB76">
        <f t="shared" si="2307"/>
        <v>0</v>
      </c>
      <c r="ZC76">
        <f t="shared" si="2308"/>
        <v>0</v>
      </c>
      <c r="ZD76">
        <f t="shared" si="2309"/>
        <v>0</v>
      </c>
      <c r="ZE76">
        <f t="shared" si="2310"/>
        <v>0</v>
      </c>
      <c r="ZG76" s="4">
        <f t="shared" si="2311"/>
        <v>266</v>
      </c>
      <c r="ZH76" s="4">
        <f t="shared" si="2312"/>
        <v>139</v>
      </c>
      <c r="ZI76" s="4">
        <f t="shared" si="2313"/>
        <v>183</v>
      </c>
      <c r="ZJ76" s="4">
        <f t="shared" si="2314"/>
        <v>0</v>
      </c>
      <c r="ZL76" s="4">
        <f t="shared" si="2315"/>
        <v>588</v>
      </c>
      <c r="ZO76">
        <f t="shared" si="2316"/>
        <v>78</v>
      </c>
      <c r="ZP76">
        <f t="shared" si="2317"/>
        <v>71</v>
      </c>
      <c r="ZQ76">
        <f t="shared" si="2318"/>
        <v>38</v>
      </c>
      <c r="ZR76">
        <f t="shared" si="2319"/>
        <v>39</v>
      </c>
      <c r="ZS76">
        <f t="shared" si="2320"/>
        <v>68</v>
      </c>
      <c r="ZT76">
        <f t="shared" si="2321"/>
        <v>48</v>
      </c>
      <c r="ZU76">
        <f t="shared" si="2322"/>
        <v>80</v>
      </c>
      <c r="ZV76">
        <f t="shared" si="2323"/>
        <v>59</v>
      </c>
      <c r="ZW76">
        <f t="shared" si="2324"/>
        <v>31</v>
      </c>
      <c r="ZX76">
        <f t="shared" si="2325"/>
        <v>0</v>
      </c>
      <c r="ZY76">
        <f t="shared" si="2326"/>
        <v>76</v>
      </c>
      <c r="ZZ76">
        <f t="shared" si="2327"/>
        <v>0</v>
      </c>
      <c r="AAA76">
        <f t="shared" si="2328"/>
        <v>0</v>
      </c>
      <c r="AAB76">
        <f t="shared" si="2329"/>
        <v>0</v>
      </c>
      <c r="AAC76">
        <f t="shared" si="2330"/>
        <v>0</v>
      </c>
      <c r="AAD76">
        <f t="shared" si="2331"/>
        <v>0</v>
      </c>
      <c r="AAE76">
        <f t="shared" si="2332"/>
        <v>0</v>
      </c>
      <c r="AAF76">
        <f t="shared" si="2333"/>
        <v>0</v>
      </c>
      <c r="AAG76">
        <f t="shared" si="2334"/>
        <v>0</v>
      </c>
      <c r="AAH76">
        <f t="shared" si="2335"/>
        <v>0</v>
      </c>
      <c r="AAI76">
        <f t="shared" si="2336"/>
        <v>0</v>
      </c>
      <c r="AAJ76">
        <f t="shared" si="2337"/>
        <v>0</v>
      </c>
      <c r="AAK76">
        <f t="shared" si="2338"/>
        <v>0</v>
      </c>
      <c r="AAL76">
        <f t="shared" si="2339"/>
        <v>0</v>
      </c>
      <c r="AAM76">
        <f t="shared" si="2340"/>
        <v>0</v>
      </c>
      <c r="AAN76">
        <f t="shared" si="2341"/>
        <v>0</v>
      </c>
      <c r="AAO76">
        <f t="shared" si="2342"/>
        <v>0</v>
      </c>
      <c r="AAP76">
        <f t="shared" si="2343"/>
        <v>0</v>
      </c>
      <c r="AAQ76">
        <f t="shared" si="2344"/>
        <v>0</v>
      </c>
      <c r="AAR76">
        <f t="shared" si="2345"/>
        <v>0</v>
      </c>
      <c r="AAS76">
        <f t="shared" si="2346"/>
        <v>0</v>
      </c>
      <c r="AAT76">
        <f t="shared" si="2347"/>
        <v>0</v>
      </c>
      <c r="AAU76">
        <f t="shared" si="2348"/>
        <v>0</v>
      </c>
      <c r="AAV76">
        <f t="shared" si="2349"/>
        <v>0</v>
      </c>
      <c r="AAW76">
        <f t="shared" si="2350"/>
        <v>0</v>
      </c>
      <c r="AAX76">
        <f t="shared" si="2351"/>
        <v>0</v>
      </c>
      <c r="AAY76">
        <f t="shared" si="2352"/>
        <v>0</v>
      </c>
      <c r="AAZ76">
        <f t="shared" si="2353"/>
        <v>0</v>
      </c>
      <c r="ABA76">
        <f t="shared" si="2354"/>
        <v>0</v>
      </c>
      <c r="ABB76">
        <f t="shared" si="2355"/>
        <v>0</v>
      </c>
      <c r="ABC76">
        <f t="shared" si="2356"/>
        <v>0</v>
      </c>
      <c r="ABD76">
        <f t="shared" si="2357"/>
        <v>0</v>
      </c>
      <c r="ABE76">
        <f t="shared" si="2358"/>
        <v>0</v>
      </c>
      <c r="ABF76">
        <f t="shared" si="2359"/>
        <v>0</v>
      </c>
      <c r="ABG76">
        <f t="shared" si="2360"/>
        <v>0</v>
      </c>
      <c r="ABH76">
        <f t="shared" si="2361"/>
        <v>0</v>
      </c>
      <c r="ABI76">
        <f t="shared" si="2362"/>
        <v>0</v>
      </c>
      <c r="ABJ76">
        <f t="shared" si="2363"/>
        <v>0</v>
      </c>
      <c r="ABK76">
        <f t="shared" si="2364"/>
        <v>0</v>
      </c>
      <c r="ABL76">
        <f t="shared" si="2365"/>
        <v>0</v>
      </c>
      <c r="ABM76">
        <f t="shared" si="2366"/>
        <v>0</v>
      </c>
      <c r="ABN76">
        <f t="shared" si="2367"/>
        <v>0</v>
      </c>
      <c r="ABO76">
        <f t="shared" si="2368"/>
        <v>0</v>
      </c>
      <c r="ABP76">
        <f t="shared" si="2369"/>
        <v>0</v>
      </c>
      <c r="ABQ76">
        <f t="shared" si="2370"/>
        <v>0</v>
      </c>
      <c r="ABR76">
        <f t="shared" si="2371"/>
        <v>0</v>
      </c>
      <c r="ABS76">
        <f t="shared" si="2372"/>
        <v>0</v>
      </c>
      <c r="ABT76">
        <f t="shared" si="2373"/>
        <v>0</v>
      </c>
      <c r="ABU76">
        <f t="shared" si="2374"/>
        <v>0</v>
      </c>
      <c r="ABV76">
        <f t="shared" si="2375"/>
        <v>0</v>
      </c>
      <c r="ABW76">
        <f t="shared" si="2376"/>
        <v>0</v>
      </c>
      <c r="ABX76">
        <f t="shared" si="2377"/>
        <v>0</v>
      </c>
      <c r="ABY76">
        <f t="shared" si="2378"/>
        <v>0</v>
      </c>
      <c r="ABZ76">
        <f t="shared" si="2379"/>
        <v>0</v>
      </c>
      <c r="ACA76">
        <f t="shared" si="2380"/>
        <v>0</v>
      </c>
      <c r="ACB76">
        <f t="shared" si="2381"/>
        <v>0</v>
      </c>
      <c r="ACC76">
        <f t="shared" si="2382"/>
        <v>0</v>
      </c>
      <c r="ACD76">
        <f t="shared" si="2383"/>
        <v>0</v>
      </c>
      <c r="ACE76">
        <f t="shared" si="2384"/>
        <v>0</v>
      </c>
      <c r="ACF76">
        <f t="shared" si="2385"/>
        <v>0</v>
      </c>
      <c r="ACG76">
        <f t="shared" si="2386"/>
        <v>0</v>
      </c>
      <c r="ACH76">
        <f t="shared" si="2387"/>
        <v>0</v>
      </c>
      <c r="ACI76">
        <f t="shared" si="2388"/>
        <v>0</v>
      </c>
      <c r="ACJ76">
        <f t="shared" si="2389"/>
        <v>0</v>
      </c>
      <c r="ACK76">
        <f t="shared" si="2390"/>
        <v>0</v>
      </c>
      <c r="ACL76">
        <f t="shared" si="2391"/>
        <v>0</v>
      </c>
      <c r="ACM76">
        <f t="shared" si="2392"/>
        <v>0</v>
      </c>
      <c r="ACN76">
        <f t="shared" si="2393"/>
        <v>0</v>
      </c>
      <c r="ACO76">
        <f t="shared" si="2394"/>
        <v>0</v>
      </c>
      <c r="ACP76">
        <f t="shared" si="2395"/>
        <v>0</v>
      </c>
      <c r="ACQ76">
        <f t="shared" si="2396"/>
        <v>0</v>
      </c>
      <c r="ACR76">
        <f t="shared" si="2397"/>
        <v>0</v>
      </c>
      <c r="ACS76">
        <f t="shared" si="2398"/>
        <v>0</v>
      </c>
      <c r="ACT76">
        <f t="shared" si="2399"/>
        <v>0</v>
      </c>
      <c r="ACU76">
        <f t="shared" si="2400"/>
        <v>0</v>
      </c>
      <c r="ACW76" s="4">
        <f t="shared" si="2401"/>
        <v>309.3</v>
      </c>
      <c r="ACX76" s="4">
        <f t="shared" si="2402"/>
        <v>55.599999999999994</v>
      </c>
      <c r="ACY76" s="4">
        <f t="shared" si="2403"/>
        <v>59</v>
      </c>
      <c r="ACZ76" s="4">
        <f t="shared" si="2404"/>
        <v>0</v>
      </c>
      <c r="ADA76" s="88">
        <f t="shared" si="2405"/>
        <v>5.272570530585627</v>
      </c>
      <c r="ADB76" s="4">
        <f t="shared" si="2406"/>
        <v>423.9</v>
      </c>
      <c r="ADC76" s="5">
        <f t="shared" si="2407"/>
        <v>7.8651128408942741</v>
      </c>
      <c r="ADD76" s="5">
        <f t="shared" si="2408"/>
        <v>4.4347115652166904</v>
      </c>
      <c r="ADE76">
        <f t="shared" si="2409"/>
        <v>42.2</v>
      </c>
      <c r="ADF76">
        <f t="shared" si="2410"/>
        <v>36</v>
      </c>
      <c r="ADG76">
        <f t="shared" si="2411"/>
        <v>42.7</v>
      </c>
      <c r="ADH76">
        <f t="shared" si="2412"/>
        <v>14.8</v>
      </c>
      <c r="ADI76">
        <f t="shared" si="2413"/>
        <v>44.2</v>
      </c>
      <c r="ADJ76">
        <f t="shared" si="2414"/>
        <v>54.5</v>
      </c>
      <c r="ADK76">
        <f t="shared" si="2415"/>
        <v>28.7</v>
      </c>
      <c r="ADL76">
        <f t="shared" si="2416"/>
        <v>26.9</v>
      </c>
      <c r="ADM76">
        <f t="shared" si="2417"/>
        <v>133.9</v>
      </c>
      <c r="ADN76">
        <f t="shared" si="2418"/>
        <v>0</v>
      </c>
      <c r="ADO76">
        <f t="shared" si="2419"/>
        <v>0</v>
      </c>
      <c r="ADP76">
        <f t="shared" si="2420"/>
        <v>0</v>
      </c>
      <c r="ADQ76">
        <f t="shared" si="2421"/>
        <v>0</v>
      </c>
      <c r="ADR76">
        <f t="shared" si="2422"/>
        <v>0</v>
      </c>
      <c r="ADS76">
        <f t="shared" si="2423"/>
        <v>0</v>
      </c>
      <c r="ADT76">
        <f t="shared" si="2424"/>
        <v>0</v>
      </c>
      <c r="ADU76">
        <f t="shared" si="2425"/>
        <v>0</v>
      </c>
      <c r="ADV76">
        <f t="shared" si="2426"/>
        <v>0</v>
      </c>
      <c r="ADW76">
        <f t="shared" si="2427"/>
        <v>0</v>
      </c>
      <c r="ADX76">
        <f t="shared" si="2428"/>
        <v>0</v>
      </c>
      <c r="ADY76">
        <f t="shared" si="2429"/>
        <v>0</v>
      </c>
      <c r="ADZ76">
        <f t="shared" si="2430"/>
        <v>0</v>
      </c>
      <c r="AEA76">
        <f t="shared" si="2431"/>
        <v>0</v>
      </c>
      <c r="AEB76">
        <f t="shared" si="2432"/>
        <v>0</v>
      </c>
      <c r="AEC76">
        <f t="shared" si="2433"/>
        <v>0</v>
      </c>
      <c r="AED76">
        <f t="shared" si="2434"/>
        <v>0</v>
      </c>
      <c r="AEE76">
        <f t="shared" si="2435"/>
        <v>0</v>
      </c>
      <c r="AEF76">
        <f t="shared" si="2436"/>
        <v>0</v>
      </c>
      <c r="AEG76">
        <f t="shared" si="2437"/>
        <v>0</v>
      </c>
      <c r="AEH76">
        <f t="shared" si="2438"/>
        <v>0</v>
      </c>
      <c r="AEI76">
        <f t="shared" si="2439"/>
        <v>0</v>
      </c>
      <c r="AEJ76">
        <f t="shared" si="2440"/>
        <v>0</v>
      </c>
      <c r="AEK76">
        <f t="shared" si="2441"/>
        <v>0</v>
      </c>
      <c r="AEL76">
        <f t="shared" si="2442"/>
        <v>0</v>
      </c>
      <c r="AEM76">
        <f t="shared" si="2443"/>
        <v>0</v>
      </c>
      <c r="AEN76">
        <f t="shared" si="2444"/>
        <v>0</v>
      </c>
      <c r="AEO76">
        <f t="shared" si="2445"/>
        <v>0</v>
      </c>
      <c r="AEP76">
        <f t="shared" si="2446"/>
        <v>0</v>
      </c>
      <c r="AEQ76">
        <f t="shared" si="2447"/>
        <v>0</v>
      </c>
      <c r="AER76">
        <f t="shared" si="2448"/>
        <v>0</v>
      </c>
      <c r="AES76">
        <f t="shared" si="2449"/>
        <v>0</v>
      </c>
      <c r="AET76">
        <f t="shared" si="2450"/>
        <v>0</v>
      </c>
      <c r="AEU76">
        <f t="shared" si="2451"/>
        <v>0</v>
      </c>
      <c r="AEV76">
        <f t="shared" si="2452"/>
        <v>0</v>
      </c>
      <c r="AEW76">
        <f t="shared" si="2453"/>
        <v>0</v>
      </c>
      <c r="AEX76">
        <f t="shared" si="2454"/>
        <v>0</v>
      </c>
      <c r="AEY76">
        <f t="shared" si="2455"/>
        <v>0</v>
      </c>
      <c r="AEZ76">
        <f t="shared" si="2456"/>
        <v>0</v>
      </c>
      <c r="AFA76">
        <f t="shared" si="2457"/>
        <v>0</v>
      </c>
      <c r="AFB76">
        <f t="shared" si="2458"/>
        <v>0</v>
      </c>
      <c r="AFC76">
        <f t="shared" si="2459"/>
        <v>0</v>
      </c>
      <c r="AFD76">
        <f t="shared" si="2460"/>
        <v>0</v>
      </c>
      <c r="AFE76">
        <f t="shared" si="2461"/>
        <v>0</v>
      </c>
      <c r="AFF76">
        <f t="shared" si="2462"/>
        <v>0</v>
      </c>
      <c r="AFG76">
        <f t="shared" si="2463"/>
        <v>0</v>
      </c>
      <c r="AFH76">
        <f t="shared" si="2464"/>
        <v>0</v>
      </c>
      <c r="AFI76">
        <f t="shared" si="2465"/>
        <v>0</v>
      </c>
      <c r="AFJ76">
        <f t="shared" si="2466"/>
        <v>0</v>
      </c>
      <c r="AFK76">
        <f t="shared" si="2467"/>
        <v>0</v>
      </c>
      <c r="AFL76">
        <f t="shared" si="2468"/>
        <v>0</v>
      </c>
      <c r="AFM76">
        <f t="shared" si="2469"/>
        <v>0</v>
      </c>
      <c r="AFN76">
        <f t="shared" si="2470"/>
        <v>0</v>
      </c>
      <c r="AFO76">
        <f t="shared" si="2471"/>
        <v>0</v>
      </c>
      <c r="AFP76">
        <f t="shared" si="2472"/>
        <v>0</v>
      </c>
      <c r="AFQ76">
        <f t="shared" si="2473"/>
        <v>0</v>
      </c>
      <c r="AFR76">
        <f t="shared" si="2474"/>
        <v>0</v>
      </c>
      <c r="AFS76">
        <f t="shared" si="2475"/>
        <v>0</v>
      </c>
      <c r="AFT76">
        <f t="shared" si="2476"/>
        <v>0</v>
      </c>
      <c r="AFU76">
        <f t="shared" si="2477"/>
        <v>0</v>
      </c>
      <c r="AFV76">
        <f t="shared" si="2478"/>
        <v>0</v>
      </c>
      <c r="AFW76">
        <f t="shared" si="2479"/>
        <v>0</v>
      </c>
      <c r="AFX76">
        <f t="shared" si="2480"/>
        <v>0</v>
      </c>
      <c r="AFY76">
        <f t="shared" si="2481"/>
        <v>0</v>
      </c>
      <c r="AFZ76">
        <f t="shared" si="2482"/>
        <v>0</v>
      </c>
      <c r="AGA76">
        <f t="shared" si="2483"/>
        <v>0</v>
      </c>
      <c r="AGB76">
        <f t="shared" si="2484"/>
        <v>0</v>
      </c>
      <c r="AGC76">
        <f t="shared" si="2485"/>
        <v>0</v>
      </c>
      <c r="AGD76">
        <f t="shared" si="2486"/>
        <v>0</v>
      </c>
      <c r="AGE76">
        <f t="shared" si="2487"/>
        <v>0</v>
      </c>
      <c r="AGF76">
        <f t="shared" si="2488"/>
        <v>0</v>
      </c>
      <c r="AGG76">
        <f t="shared" si="2489"/>
        <v>0</v>
      </c>
      <c r="AGH76">
        <f t="shared" si="2490"/>
        <v>0</v>
      </c>
      <c r="AGI76">
        <f t="shared" si="2491"/>
        <v>0</v>
      </c>
      <c r="AGJ76">
        <f t="shared" si="2492"/>
        <v>0</v>
      </c>
      <c r="AGK76">
        <f t="shared" si="2493"/>
        <v>0</v>
      </c>
      <c r="AGM76" s="88">
        <f t="shared" si="2494"/>
        <v>82.5</v>
      </c>
      <c r="AGN76" s="88">
        <v>82.5</v>
      </c>
      <c r="AGO76">
        <v>8</v>
      </c>
      <c r="AGP76">
        <f t="shared" si="2495"/>
        <v>8</v>
      </c>
      <c r="AGQ76">
        <f t="shared" si="2496"/>
        <v>8</v>
      </c>
      <c r="AGR76">
        <f t="shared" si="2497"/>
        <v>8</v>
      </c>
      <c r="AGS76">
        <f t="shared" si="2498"/>
        <v>6</v>
      </c>
      <c r="AGT76">
        <f t="shared" si="2499"/>
        <v>4</v>
      </c>
      <c r="AGU76">
        <f t="shared" si="2500"/>
        <v>8</v>
      </c>
      <c r="AGV76">
        <f t="shared" si="2501"/>
        <v>6</v>
      </c>
      <c r="AGW76">
        <f t="shared" si="2502"/>
        <v>7</v>
      </c>
      <c r="AGX76">
        <f t="shared" si="2503"/>
        <v>8</v>
      </c>
      <c r="AGY76">
        <f t="shared" si="2504"/>
        <v>0</v>
      </c>
      <c r="AGZ76">
        <f t="shared" si="2505"/>
        <v>8</v>
      </c>
      <c r="AHA76">
        <f t="shared" si="2506"/>
        <v>0</v>
      </c>
      <c r="AHB76">
        <f t="shared" si="2507"/>
        <v>0</v>
      </c>
      <c r="AHC76">
        <f t="shared" si="2508"/>
        <v>0</v>
      </c>
      <c r="AHD76">
        <f t="shared" si="2509"/>
        <v>0</v>
      </c>
      <c r="AHE76">
        <f t="shared" si="2510"/>
        <v>0</v>
      </c>
      <c r="AHF76">
        <f t="shared" si="2511"/>
        <v>0</v>
      </c>
      <c r="AHG76">
        <f t="shared" si="2512"/>
        <v>0</v>
      </c>
      <c r="AHH76">
        <f t="shared" si="2513"/>
        <v>0</v>
      </c>
      <c r="AHI76">
        <f t="shared" si="2514"/>
        <v>0</v>
      </c>
      <c r="AHJ76">
        <f t="shared" si="2515"/>
        <v>0</v>
      </c>
      <c r="AHK76">
        <f t="shared" si="2516"/>
        <v>0</v>
      </c>
      <c r="AHL76">
        <f t="shared" si="2517"/>
        <v>0</v>
      </c>
      <c r="AHM76">
        <f t="shared" si="2518"/>
        <v>0</v>
      </c>
      <c r="AHN76">
        <f t="shared" si="2519"/>
        <v>0</v>
      </c>
      <c r="AHO76">
        <f t="shared" si="2520"/>
        <v>0</v>
      </c>
      <c r="AHP76">
        <f t="shared" si="2521"/>
        <v>0</v>
      </c>
      <c r="AHQ76">
        <f t="shared" si="2522"/>
        <v>0</v>
      </c>
      <c r="AHR76">
        <f t="shared" si="2523"/>
        <v>0</v>
      </c>
      <c r="AHS76">
        <f t="shared" si="2524"/>
        <v>0</v>
      </c>
      <c r="AHT76">
        <f t="shared" si="2525"/>
        <v>0</v>
      </c>
      <c r="AHU76">
        <f t="shared" si="2526"/>
        <v>0</v>
      </c>
      <c r="AHV76">
        <f t="shared" si="2527"/>
        <v>0</v>
      </c>
      <c r="AHW76">
        <f t="shared" si="2528"/>
        <v>0</v>
      </c>
      <c r="AHX76">
        <f t="shared" si="2529"/>
        <v>0</v>
      </c>
      <c r="AHY76">
        <f t="shared" si="2530"/>
        <v>0</v>
      </c>
      <c r="AHZ76">
        <f t="shared" si="2531"/>
        <v>0</v>
      </c>
      <c r="AIA76">
        <f t="shared" si="2532"/>
        <v>0</v>
      </c>
      <c r="AIB76">
        <f t="shared" si="2533"/>
        <v>0</v>
      </c>
      <c r="AIC76">
        <f t="shared" si="2534"/>
        <v>0</v>
      </c>
      <c r="AID76">
        <f t="shared" si="2535"/>
        <v>0</v>
      </c>
      <c r="AIE76">
        <f t="shared" si="2536"/>
        <v>0</v>
      </c>
      <c r="AIF76">
        <f t="shared" si="2537"/>
        <v>0</v>
      </c>
      <c r="AIG76">
        <f t="shared" si="2538"/>
        <v>0</v>
      </c>
      <c r="AIH76">
        <f t="shared" si="2539"/>
        <v>0</v>
      </c>
      <c r="AII76">
        <f t="shared" si="2540"/>
        <v>0</v>
      </c>
      <c r="AIJ76">
        <f t="shared" si="2541"/>
        <v>0</v>
      </c>
      <c r="AIK76">
        <f t="shared" si="2542"/>
        <v>0</v>
      </c>
      <c r="AIL76">
        <f t="shared" si="2543"/>
        <v>0</v>
      </c>
      <c r="AIM76">
        <f t="shared" si="2544"/>
        <v>0</v>
      </c>
      <c r="AIN76">
        <f t="shared" si="2545"/>
        <v>0</v>
      </c>
      <c r="AIO76">
        <f t="shared" si="2546"/>
        <v>0</v>
      </c>
      <c r="AIP76">
        <f t="shared" si="2547"/>
        <v>0</v>
      </c>
      <c r="AIQ76">
        <f t="shared" si="2548"/>
        <v>0</v>
      </c>
      <c r="AIR76">
        <f t="shared" si="2549"/>
        <v>0</v>
      </c>
      <c r="AIS76">
        <f t="shared" si="2550"/>
        <v>0</v>
      </c>
      <c r="AIT76">
        <f t="shared" si="2551"/>
        <v>0</v>
      </c>
      <c r="AIU76">
        <f t="shared" si="2552"/>
        <v>0</v>
      </c>
      <c r="AIV76">
        <f t="shared" si="2553"/>
        <v>0</v>
      </c>
      <c r="AIW76">
        <f t="shared" si="2554"/>
        <v>0</v>
      </c>
      <c r="AIX76">
        <f t="shared" si="2555"/>
        <v>0</v>
      </c>
      <c r="AIY76">
        <f t="shared" si="2556"/>
        <v>0</v>
      </c>
      <c r="AIZ76">
        <f t="shared" si="2557"/>
        <v>0</v>
      </c>
      <c r="AJA76">
        <f t="shared" si="2558"/>
        <v>0</v>
      </c>
      <c r="AJB76">
        <f t="shared" si="2559"/>
        <v>0</v>
      </c>
      <c r="AJC76">
        <f t="shared" si="2560"/>
        <v>0</v>
      </c>
      <c r="AJD76">
        <f t="shared" si="2561"/>
        <v>0</v>
      </c>
      <c r="AJE76">
        <f t="shared" si="2562"/>
        <v>0</v>
      </c>
      <c r="AJF76">
        <f t="shared" si="2563"/>
        <v>0</v>
      </c>
      <c r="AJG76">
        <f t="shared" si="2564"/>
        <v>0</v>
      </c>
      <c r="AJH76">
        <f t="shared" si="2565"/>
        <v>0</v>
      </c>
      <c r="AJI76">
        <f t="shared" si="2566"/>
        <v>0</v>
      </c>
      <c r="AJJ76">
        <f t="shared" si="2567"/>
        <v>0</v>
      </c>
      <c r="AJK76">
        <f t="shared" si="2568"/>
        <v>0</v>
      </c>
      <c r="AJL76">
        <f t="shared" si="2569"/>
        <v>0</v>
      </c>
      <c r="AJM76">
        <f t="shared" si="2570"/>
        <v>0</v>
      </c>
      <c r="AJN76">
        <f t="shared" si="2571"/>
        <v>0</v>
      </c>
      <c r="AJO76">
        <f t="shared" si="2572"/>
        <v>0</v>
      </c>
      <c r="AJP76">
        <f t="shared" si="2573"/>
        <v>0</v>
      </c>
      <c r="AJQ76">
        <f t="shared" si="2574"/>
        <v>0</v>
      </c>
      <c r="AJR76">
        <f t="shared" si="2575"/>
        <v>0</v>
      </c>
      <c r="AJS76">
        <f t="shared" si="2576"/>
        <v>0</v>
      </c>
      <c r="AJT76">
        <f t="shared" si="2577"/>
        <v>0</v>
      </c>
      <c r="AJU76">
        <f t="shared" si="2578"/>
        <v>0</v>
      </c>
      <c r="AJV76">
        <f t="shared" si="2579"/>
        <v>0</v>
      </c>
      <c r="AJX76">
        <v>42</v>
      </c>
      <c r="AJY76">
        <v>1</v>
      </c>
      <c r="AJZ76">
        <v>1</v>
      </c>
      <c r="AKA76">
        <f t="shared" si="2580"/>
        <v>4</v>
      </c>
      <c r="AKB76">
        <f t="shared" si="2581"/>
        <v>8</v>
      </c>
      <c r="AKC76">
        <f t="shared" si="2582"/>
        <v>2</v>
      </c>
      <c r="AKD76">
        <f t="shared" si="2583"/>
        <v>4</v>
      </c>
      <c r="AKE76">
        <f t="shared" si="2584"/>
        <v>16</v>
      </c>
      <c r="AKF76">
        <f t="shared" si="2585"/>
        <v>4</v>
      </c>
      <c r="AKG76">
        <f t="shared" si="2586"/>
        <v>0</v>
      </c>
      <c r="AKH76">
        <f t="shared" si="2587"/>
        <v>0.5</v>
      </c>
      <c r="AKI76">
        <f t="shared" si="2588"/>
        <v>0</v>
      </c>
      <c r="AKJ76">
        <f t="shared" si="2589"/>
        <v>0</v>
      </c>
      <c r="AKK76">
        <f t="shared" si="2590"/>
        <v>0</v>
      </c>
      <c r="AKL76">
        <f t="shared" si="2591"/>
        <v>0</v>
      </c>
      <c r="AKM76">
        <f t="shared" si="2592"/>
        <v>0</v>
      </c>
      <c r="AKN76">
        <f t="shared" si="2593"/>
        <v>0</v>
      </c>
      <c r="AKO76">
        <f t="shared" si="2594"/>
        <v>0</v>
      </c>
      <c r="AKP76">
        <f t="shared" si="2595"/>
        <v>0</v>
      </c>
      <c r="AKQ76">
        <f t="shared" si="2596"/>
        <v>0</v>
      </c>
      <c r="AKR76">
        <f t="shared" si="2597"/>
        <v>0</v>
      </c>
      <c r="AKS76">
        <f t="shared" si="2598"/>
        <v>0</v>
      </c>
      <c r="AKT76">
        <f t="shared" si="2599"/>
        <v>0</v>
      </c>
      <c r="AKU76">
        <f t="shared" si="2600"/>
        <v>0</v>
      </c>
      <c r="AKV76">
        <f t="shared" si="2601"/>
        <v>0</v>
      </c>
      <c r="AKW76">
        <f t="shared" si="2602"/>
        <v>0</v>
      </c>
      <c r="AKX76">
        <f t="shared" si="2603"/>
        <v>0</v>
      </c>
      <c r="AKY76">
        <f t="shared" si="2604"/>
        <v>0</v>
      </c>
      <c r="AKZ76">
        <f t="shared" si="2605"/>
        <v>0</v>
      </c>
      <c r="ALA76">
        <f t="shared" si="2606"/>
        <v>0</v>
      </c>
      <c r="ALB76">
        <f t="shared" si="2607"/>
        <v>0</v>
      </c>
      <c r="ALC76">
        <f t="shared" si="2608"/>
        <v>0</v>
      </c>
      <c r="ALD76">
        <f t="shared" si="2609"/>
        <v>0</v>
      </c>
      <c r="ALE76">
        <f t="shared" si="2610"/>
        <v>0</v>
      </c>
      <c r="ALF76">
        <f t="shared" si="2611"/>
        <v>0</v>
      </c>
      <c r="ALG76">
        <f t="shared" si="2612"/>
        <v>0</v>
      </c>
      <c r="ALH76">
        <f t="shared" si="2613"/>
        <v>0</v>
      </c>
      <c r="ALI76">
        <f t="shared" si="2614"/>
        <v>0</v>
      </c>
      <c r="ALJ76">
        <f t="shared" si="2615"/>
        <v>0</v>
      </c>
      <c r="ALK76">
        <f t="shared" si="2616"/>
        <v>0</v>
      </c>
      <c r="ALL76">
        <f t="shared" si="2617"/>
        <v>0</v>
      </c>
      <c r="ALM76">
        <f t="shared" si="2618"/>
        <v>0</v>
      </c>
      <c r="ALN76">
        <f t="shared" si="2619"/>
        <v>0</v>
      </c>
      <c r="ALO76">
        <f t="shared" si="2620"/>
        <v>0</v>
      </c>
      <c r="ALP76">
        <f t="shared" si="2621"/>
        <v>0</v>
      </c>
      <c r="ALQ76">
        <f t="shared" si="2622"/>
        <v>0</v>
      </c>
      <c r="ALR76">
        <f t="shared" si="2623"/>
        <v>0</v>
      </c>
      <c r="ALS76">
        <f t="shared" si="2624"/>
        <v>0</v>
      </c>
      <c r="ALT76">
        <f t="shared" si="2625"/>
        <v>0</v>
      </c>
      <c r="ALU76">
        <f t="shared" si="2626"/>
        <v>0</v>
      </c>
      <c r="ALV76">
        <f t="shared" si="2627"/>
        <v>0</v>
      </c>
      <c r="ALW76">
        <f t="shared" si="2628"/>
        <v>0</v>
      </c>
      <c r="ALX76">
        <f t="shared" si="2629"/>
        <v>0</v>
      </c>
      <c r="ALY76">
        <f t="shared" si="2630"/>
        <v>0</v>
      </c>
      <c r="ALZ76">
        <f t="shared" si="2631"/>
        <v>0</v>
      </c>
      <c r="AMA76">
        <f t="shared" si="2632"/>
        <v>0</v>
      </c>
      <c r="AMB76">
        <f t="shared" si="2633"/>
        <v>0</v>
      </c>
      <c r="AMC76">
        <f t="shared" si="2634"/>
        <v>0</v>
      </c>
      <c r="AMD76">
        <f t="shared" si="2635"/>
        <v>0</v>
      </c>
      <c r="AME76">
        <f t="shared" si="2636"/>
        <v>0</v>
      </c>
      <c r="AMF76">
        <f t="shared" si="2637"/>
        <v>0</v>
      </c>
      <c r="AMG76">
        <f t="shared" si="2638"/>
        <v>0</v>
      </c>
      <c r="AMH76">
        <f t="shared" si="2639"/>
        <v>0</v>
      </c>
      <c r="AMI76">
        <f t="shared" si="2640"/>
        <v>0</v>
      </c>
      <c r="AMJ76">
        <f t="shared" si="2641"/>
        <v>0</v>
      </c>
      <c r="AMK76">
        <f t="shared" si="2642"/>
        <v>0</v>
      </c>
      <c r="AML76">
        <f t="shared" si="2643"/>
        <v>0</v>
      </c>
      <c r="AMM76">
        <f t="shared" si="2644"/>
        <v>0</v>
      </c>
      <c r="AMN76">
        <f t="shared" si="2645"/>
        <v>0</v>
      </c>
      <c r="AMO76">
        <f t="shared" si="2646"/>
        <v>0</v>
      </c>
      <c r="AMP76">
        <f t="shared" si="2647"/>
        <v>0</v>
      </c>
      <c r="AMQ76">
        <f t="shared" si="2648"/>
        <v>0</v>
      </c>
      <c r="AMR76">
        <f t="shared" si="2649"/>
        <v>0</v>
      </c>
      <c r="AMS76">
        <f t="shared" si="2650"/>
        <v>0</v>
      </c>
      <c r="AMT76">
        <f t="shared" si="2651"/>
        <v>0</v>
      </c>
      <c r="AMU76">
        <f t="shared" si="2652"/>
        <v>0</v>
      </c>
      <c r="AMV76">
        <f t="shared" si="2653"/>
        <v>0</v>
      </c>
      <c r="AMW76">
        <f t="shared" si="2654"/>
        <v>0</v>
      </c>
      <c r="AMX76">
        <f t="shared" si="2655"/>
        <v>0</v>
      </c>
      <c r="AMY76">
        <f t="shared" si="2656"/>
        <v>0</v>
      </c>
      <c r="AMZ76">
        <f t="shared" si="2657"/>
        <v>0</v>
      </c>
      <c r="ANA76">
        <f t="shared" si="2658"/>
        <v>0</v>
      </c>
      <c r="ANB76">
        <f t="shared" si="2659"/>
        <v>0</v>
      </c>
      <c r="ANC76">
        <f t="shared" si="2660"/>
        <v>0</v>
      </c>
      <c r="AND76">
        <f t="shared" si="2661"/>
        <v>0</v>
      </c>
      <c r="ANR76" s="4">
        <v>1703</v>
      </c>
      <c r="ANS76" s="4">
        <f t="shared" si="2662"/>
        <v>1703</v>
      </c>
      <c r="ANU76" s="4">
        <v>1693</v>
      </c>
      <c r="ANV76" t="str">
        <f t="shared" si="2663"/>
        <v>1714</v>
      </c>
      <c r="ANW76" t="str">
        <f t="shared" si="2664"/>
        <v>1711</v>
      </c>
      <c r="ANX76" t="str">
        <f t="shared" si="2665"/>
        <v>1720</v>
      </c>
      <c r="ANY76" t="str">
        <f t="shared" si="2666"/>
        <v>1699</v>
      </c>
      <c r="ANZ76" t="str">
        <f t="shared" si="2667"/>
        <v>1719</v>
      </c>
      <c r="AOA76" t="str">
        <f t="shared" si="2668"/>
        <v>1730</v>
      </c>
      <c r="AOB76" t="str">
        <f t="shared" si="2669"/>
        <v>1723</v>
      </c>
      <c r="AOC76" t="str">
        <f t="shared" si="2670"/>
        <v>1714</v>
      </c>
      <c r="AOD76" t="str">
        <f t="shared" si="2671"/>
        <v>1725</v>
      </c>
      <c r="AOE76" t="str">
        <f t="shared" si="2672"/>
        <v>1725</v>
      </c>
      <c r="AOF76" t="str">
        <f t="shared" si="2673"/>
        <v>1703</v>
      </c>
      <c r="AOG76" t="str">
        <f t="shared" si="2674"/>
        <v>1703</v>
      </c>
      <c r="AOH76" t="str">
        <f t="shared" si="2675"/>
        <v>1703</v>
      </c>
      <c r="AOI76" t="str">
        <f t="shared" si="2676"/>
        <v>1703</v>
      </c>
      <c r="AOJ76" t="str">
        <f t="shared" si="2677"/>
        <v>1703</v>
      </c>
      <c r="AOK76" t="str">
        <f t="shared" si="2678"/>
        <v>1703</v>
      </c>
      <c r="AOL76" t="str">
        <f t="shared" si="2679"/>
        <v>1703</v>
      </c>
      <c r="AOM76" t="str">
        <f t="shared" si="2680"/>
        <v>1703</v>
      </c>
      <c r="AON76" t="str">
        <f t="shared" si="2681"/>
        <v>1703</v>
      </c>
      <c r="AOO76" t="str">
        <f t="shared" si="2682"/>
        <v>1703</v>
      </c>
      <c r="AOP76" t="str">
        <f t="shared" si="2683"/>
        <v>1703</v>
      </c>
      <c r="AOQ76" t="str">
        <f t="shared" si="2684"/>
        <v>1703</v>
      </c>
      <c r="AOR76" t="str">
        <f t="shared" si="2685"/>
        <v>1703</v>
      </c>
      <c r="AOS76" t="str">
        <f t="shared" si="2686"/>
        <v>1703</v>
      </c>
      <c r="AOT76" t="str">
        <f t="shared" si="2687"/>
        <v>1703</v>
      </c>
      <c r="AOU76" t="str">
        <f t="shared" si="2688"/>
        <v>1703</v>
      </c>
      <c r="AOV76" t="str">
        <f t="shared" si="2689"/>
        <v>1703</v>
      </c>
      <c r="AOW76" t="str">
        <f t="shared" si="2690"/>
        <v>1703</v>
      </c>
      <c r="AOX76" t="str">
        <f t="shared" si="2691"/>
        <v>1703</v>
      </c>
      <c r="AOY76" t="str">
        <f t="shared" si="2692"/>
        <v>1703</v>
      </c>
      <c r="AOZ76" t="str">
        <f t="shared" si="2693"/>
        <v>1703</v>
      </c>
      <c r="APA76" t="str">
        <f t="shared" si="2694"/>
        <v>1703</v>
      </c>
      <c r="APB76" t="str">
        <f t="shared" si="2695"/>
        <v>1703</v>
      </c>
      <c r="APC76" t="str">
        <f t="shared" si="2696"/>
        <v>1703</v>
      </c>
      <c r="APD76" t="str">
        <f t="shared" si="2697"/>
        <v>1703</v>
      </c>
      <c r="APE76" t="str">
        <f t="shared" si="2698"/>
        <v>1703</v>
      </c>
      <c r="APF76" t="str">
        <f t="shared" si="2699"/>
        <v>1703</v>
      </c>
      <c r="APG76" t="str">
        <f t="shared" si="2700"/>
        <v>1703</v>
      </c>
      <c r="APH76" t="str">
        <f t="shared" si="2701"/>
        <v>1703</v>
      </c>
      <c r="API76" t="str">
        <f t="shared" si="2702"/>
        <v>1703</v>
      </c>
      <c r="APJ76" t="str">
        <f t="shared" si="2703"/>
        <v>1703</v>
      </c>
      <c r="APK76" t="str">
        <f t="shared" si="2704"/>
        <v>1703</v>
      </c>
      <c r="APL76" t="str">
        <f t="shared" si="2705"/>
        <v>1703</v>
      </c>
      <c r="APM76" t="str">
        <f t="shared" si="2706"/>
        <v>1703</v>
      </c>
      <c r="APN76" t="str">
        <f t="shared" si="2707"/>
        <v>1703</v>
      </c>
      <c r="APO76" t="str">
        <f t="shared" si="2708"/>
        <v>1703</v>
      </c>
      <c r="APP76" t="str">
        <f t="shared" si="2709"/>
        <v>1703</v>
      </c>
      <c r="APQ76" t="str">
        <f t="shared" si="2710"/>
        <v>1703</v>
      </c>
      <c r="APR76" t="str">
        <f t="shared" si="2711"/>
        <v>1703</v>
      </c>
      <c r="APS76" t="str">
        <f t="shared" si="2712"/>
        <v>1703</v>
      </c>
      <c r="APT76" t="str">
        <f t="shared" si="2713"/>
        <v>1703</v>
      </c>
      <c r="APU76" t="str">
        <f t="shared" si="2714"/>
        <v>1703</v>
      </c>
      <c r="APV76" t="str">
        <f t="shared" si="2715"/>
        <v>1703</v>
      </c>
      <c r="APW76" t="str">
        <f t="shared" si="2716"/>
        <v>1703</v>
      </c>
      <c r="APX76" t="str">
        <f t="shared" si="2717"/>
        <v>1703</v>
      </c>
      <c r="APY76" t="str">
        <f t="shared" si="2718"/>
        <v>1703</v>
      </c>
      <c r="APZ76" t="str">
        <f t="shared" si="2719"/>
        <v>1703</v>
      </c>
      <c r="AQA76" t="str">
        <f t="shared" si="2720"/>
        <v>1703</v>
      </c>
      <c r="AQB76" t="str">
        <f t="shared" si="2721"/>
        <v>1703</v>
      </c>
      <c r="AQC76" t="str">
        <f t="shared" si="2722"/>
        <v>1703</v>
      </c>
      <c r="AQD76" t="str">
        <f t="shared" si="2723"/>
        <v>1703</v>
      </c>
      <c r="AQE76" t="str">
        <f t="shared" si="2724"/>
        <v>1703</v>
      </c>
      <c r="AQF76" t="str">
        <f t="shared" si="2725"/>
        <v>1703</v>
      </c>
      <c r="AQG76" t="str">
        <f t="shared" si="2726"/>
        <v>1703</v>
      </c>
      <c r="AQH76" t="str">
        <f t="shared" si="2727"/>
        <v>1703</v>
      </c>
      <c r="AQI76" t="str">
        <f t="shared" si="2728"/>
        <v>1703</v>
      </c>
      <c r="AQJ76" t="str">
        <f t="shared" si="2729"/>
        <v>1703</v>
      </c>
      <c r="AQK76" t="str">
        <f t="shared" si="2730"/>
        <v>1703</v>
      </c>
      <c r="AQL76" t="str">
        <f t="shared" si="2731"/>
        <v>1703</v>
      </c>
      <c r="AQM76" t="str">
        <f t="shared" si="2732"/>
        <v>1703</v>
      </c>
      <c r="AQN76" t="str">
        <f t="shared" si="2733"/>
        <v>1703</v>
      </c>
      <c r="AQO76" t="str">
        <f t="shared" si="2734"/>
        <v>1703</v>
      </c>
      <c r="AQP76" t="str">
        <f t="shared" si="2735"/>
        <v>1703</v>
      </c>
      <c r="AQQ76" t="str">
        <f t="shared" si="2736"/>
        <v>1703</v>
      </c>
      <c r="AQR76" t="str">
        <f t="shared" si="2737"/>
        <v>1703</v>
      </c>
      <c r="AQS76" t="str">
        <f t="shared" si="2738"/>
        <v>1703</v>
      </c>
      <c r="AQT76" t="str">
        <f t="shared" si="2739"/>
        <v>1703</v>
      </c>
      <c r="AQU76" t="str">
        <f t="shared" si="2740"/>
        <v>1703</v>
      </c>
      <c r="AQV76" t="str">
        <f t="shared" si="2741"/>
        <v>1703</v>
      </c>
      <c r="AQW76" t="str">
        <f t="shared" si="2742"/>
        <v>1703</v>
      </c>
      <c r="AQX76" t="str">
        <f t="shared" si="2743"/>
        <v>1703</v>
      </c>
      <c r="AQY76" t="str">
        <f t="shared" si="2744"/>
        <v>1703</v>
      </c>
      <c r="AQZ76" t="str">
        <f t="shared" si="2745"/>
        <v>1703</v>
      </c>
      <c r="ARA76" t="str">
        <f t="shared" si="2746"/>
        <v>1703</v>
      </c>
      <c r="ARB76" t="str">
        <f t="shared" si="2747"/>
        <v>1703</v>
      </c>
      <c r="ARC76">
        <v>1693</v>
      </c>
      <c r="ARH76" s="5"/>
    </row>
    <row r="77" spans="1:1152" x14ac:dyDescent="0.2">
      <c r="A77">
        <v>60</v>
      </c>
      <c r="B77" s="16" t="s">
        <v>66</v>
      </c>
      <c r="C77" s="20">
        <f>VLOOKUP(A77, Rankings!$A$2:$AN$161, 40, FALSE)</f>
        <v>75</v>
      </c>
      <c r="D77" s="224" t="s">
        <v>215</v>
      </c>
      <c r="F77" s="4">
        <v>1</v>
      </c>
      <c r="G77" s="4">
        <v>1</v>
      </c>
      <c r="I77" s="5">
        <f t="shared" si="1832"/>
        <v>9</v>
      </c>
      <c r="L77" t="s">
        <v>1953</v>
      </c>
      <c r="M77" t="s">
        <v>2261</v>
      </c>
      <c r="N77" t="s">
        <v>2505</v>
      </c>
      <c r="O77" t="s">
        <v>2745</v>
      </c>
      <c r="P77" t="s">
        <v>2745</v>
      </c>
      <c r="Q77" t="s">
        <v>3214</v>
      </c>
      <c r="R77" t="s">
        <v>3447</v>
      </c>
      <c r="S77" t="s">
        <v>3674</v>
      </c>
      <c r="T77" t="s">
        <v>3922</v>
      </c>
      <c r="U77" t="s">
        <v>4047</v>
      </c>
      <c r="V77" t="s">
        <v>4191</v>
      </c>
      <c r="W77" t="str">
        <f>Rankings!D76</f>
        <v>-</v>
      </c>
      <c r="X77" t="s">
        <v>10</v>
      </c>
      <c r="Y77" t="s">
        <v>10</v>
      </c>
      <c r="Z77" t="s">
        <v>10</v>
      </c>
      <c r="AA77" t="s">
        <v>10</v>
      </c>
      <c r="AB77" t="s">
        <v>10</v>
      </c>
      <c r="AC77" t="s">
        <v>10</v>
      </c>
      <c r="AD77" t="s">
        <v>10</v>
      </c>
      <c r="AE77" t="s">
        <v>10</v>
      </c>
      <c r="AF77" t="s">
        <v>10</v>
      </c>
      <c r="AG77" t="s">
        <v>10</v>
      </c>
      <c r="AH77" t="s">
        <v>10</v>
      </c>
      <c r="AI77" t="s">
        <v>10</v>
      </c>
      <c r="AJ77" t="s">
        <v>10</v>
      </c>
      <c r="AK77" t="s">
        <v>10</v>
      </c>
      <c r="AL77" t="s">
        <v>10</v>
      </c>
      <c r="AM77" t="s">
        <v>10</v>
      </c>
      <c r="AN77" t="s">
        <v>10</v>
      </c>
      <c r="AO77" t="s">
        <v>10</v>
      </c>
      <c r="AP77" t="s">
        <v>10</v>
      </c>
      <c r="AQ77" t="s">
        <v>10</v>
      </c>
      <c r="AR77" t="s">
        <v>10</v>
      </c>
      <c r="AS77" t="s">
        <v>10</v>
      </c>
      <c r="AT77" t="s">
        <v>10</v>
      </c>
      <c r="AU77" t="s">
        <v>10</v>
      </c>
      <c r="AV77" t="s">
        <v>10</v>
      </c>
      <c r="AW77" t="s">
        <v>10</v>
      </c>
      <c r="AX77" t="s">
        <v>10</v>
      </c>
      <c r="AY77" t="s">
        <v>10</v>
      </c>
      <c r="AZ77" t="s">
        <v>10</v>
      </c>
      <c r="BA77" t="s">
        <v>10</v>
      </c>
      <c r="BB77" t="s">
        <v>10</v>
      </c>
      <c r="BC77" t="s">
        <v>10</v>
      </c>
      <c r="BD77" t="s">
        <v>10</v>
      </c>
      <c r="BE77" t="s">
        <v>10</v>
      </c>
      <c r="BF77" t="s">
        <v>10</v>
      </c>
      <c r="BG77" t="s">
        <v>10</v>
      </c>
      <c r="BH77" t="s">
        <v>10</v>
      </c>
      <c r="BI77" t="s">
        <v>10</v>
      </c>
      <c r="BJ77" t="s">
        <v>10</v>
      </c>
      <c r="BK77" t="s">
        <v>10</v>
      </c>
      <c r="BL77" t="s">
        <v>10</v>
      </c>
      <c r="BM77" t="s">
        <v>10</v>
      </c>
      <c r="BN77" t="s">
        <v>10</v>
      </c>
      <c r="BO77" t="s">
        <v>10</v>
      </c>
      <c r="BP77" t="s">
        <v>10</v>
      </c>
      <c r="BQ77" t="s">
        <v>10</v>
      </c>
      <c r="BR77" t="s">
        <v>10</v>
      </c>
      <c r="BS77" t="s">
        <v>10</v>
      </c>
      <c r="BT77" t="s">
        <v>10</v>
      </c>
      <c r="BU77" t="s">
        <v>10</v>
      </c>
      <c r="BV77" t="s">
        <v>10</v>
      </c>
      <c r="BW77" t="s">
        <v>10</v>
      </c>
      <c r="BX77" t="s">
        <v>10</v>
      </c>
      <c r="BY77" t="s">
        <v>10</v>
      </c>
      <c r="BZ77" t="s">
        <v>10</v>
      </c>
      <c r="CA77" t="s">
        <v>10</v>
      </c>
      <c r="CB77" t="s">
        <v>10</v>
      </c>
      <c r="CC77" t="s">
        <v>10</v>
      </c>
      <c r="CD77" t="s">
        <v>10</v>
      </c>
      <c r="CE77" t="s">
        <v>10</v>
      </c>
      <c r="CF77" t="s">
        <v>10</v>
      </c>
      <c r="CG77" t="s">
        <v>10</v>
      </c>
      <c r="CH77" t="s">
        <v>10</v>
      </c>
      <c r="CI77" t="s">
        <v>10</v>
      </c>
      <c r="CJ77" t="s">
        <v>10</v>
      </c>
      <c r="CK77" t="s">
        <v>10</v>
      </c>
      <c r="CL77" t="s">
        <v>10</v>
      </c>
      <c r="CM77" t="s">
        <v>10</v>
      </c>
      <c r="CN77" t="s">
        <v>10</v>
      </c>
      <c r="CO77" t="s">
        <v>10</v>
      </c>
      <c r="CP77" t="s">
        <v>10</v>
      </c>
      <c r="CQ77" t="s">
        <v>10</v>
      </c>
      <c r="CR77" t="s">
        <v>10</v>
      </c>
      <c r="CT77" s="4">
        <f t="shared" si="1833"/>
        <v>2</v>
      </c>
      <c r="CU77" s="4">
        <f t="shared" si="1834"/>
        <v>0</v>
      </c>
      <c r="CV77" s="4">
        <f t="shared" si="1835"/>
        <v>0</v>
      </c>
      <c r="CW77" s="4">
        <f t="shared" si="1836"/>
        <v>3</v>
      </c>
      <c r="CX77" s="4">
        <f t="shared" si="1837"/>
        <v>0</v>
      </c>
      <c r="CY77" s="4">
        <f t="shared" si="1838"/>
        <v>0</v>
      </c>
      <c r="CZ77" s="4">
        <f t="shared" si="1839"/>
        <v>0</v>
      </c>
      <c r="DA77" s="4">
        <f t="shared" si="1840"/>
        <v>2</v>
      </c>
      <c r="DB77" s="4">
        <f t="shared" si="1841"/>
        <v>3</v>
      </c>
      <c r="DC77" s="4">
        <f t="shared" si="1842"/>
        <v>0</v>
      </c>
      <c r="DD77" s="4">
        <f t="shared" si="1843"/>
        <v>0</v>
      </c>
      <c r="DE77" s="4">
        <f t="shared" si="1844"/>
        <v>1</v>
      </c>
      <c r="DF77" s="4">
        <f t="shared" si="1845"/>
        <v>0</v>
      </c>
      <c r="DG77" s="4">
        <f t="shared" si="1846"/>
        <v>0</v>
      </c>
      <c r="DH77" s="4">
        <f t="shared" si="1847"/>
        <v>0</v>
      </c>
      <c r="DI77" s="152">
        <f t="shared" si="1848"/>
        <v>0</v>
      </c>
      <c r="DJ77" s="153">
        <f t="shared" si="1849"/>
        <v>2</v>
      </c>
      <c r="DK77" s="4">
        <f t="shared" si="1850"/>
        <v>3</v>
      </c>
      <c r="DL77" s="4">
        <f t="shared" si="1851"/>
        <v>0</v>
      </c>
      <c r="DM77" s="4">
        <f t="shared" si="1852"/>
        <v>2</v>
      </c>
      <c r="DN77" s="4">
        <f t="shared" si="1853"/>
        <v>3</v>
      </c>
      <c r="DO77" s="4">
        <f t="shared" si="1854"/>
        <v>1</v>
      </c>
      <c r="DP77" s="4">
        <f t="shared" si="1855"/>
        <v>0</v>
      </c>
      <c r="DQ77" s="4">
        <f t="shared" si="1856"/>
        <v>0</v>
      </c>
      <c r="DR77" s="4">
        <f t="shared" si="1857"/>
        <v>6</v>
      </c>
      <c r="DS77" s="4">
        <f t="shared" si="1858"/>
        <v>2</v>
      </c>
      <c r="DT77" s="4">
        <f t="shared" si="1859"/>
        <v>9</v>
      </c>
      <c r="DU77" t="str">
        <f t="shared" si="1860"/>
        <v>3R</v>
      </c>
      <c r="DV77" t="str">
        <f t="shared" si="1861"/>
        <v>3R</v>
      </c>
      <c r="DW77" t="str">
        <f t="shared" si="1862"/>
        <v>0R</v>
      </c>
      <c r="DX77" t="str">
        <f t="shared" si="1863"/>
        <v>3S</v>
      </c>
      <c r="DY77" t="str">
        <f t="shared" si="1864"/>
        <v>3S</v>
      </c>
      <c r="DZ77" t="str">
        <f t="shared" si="1865"/>
        <v>0R</v>
      </c>
      <c r="EA77" t="str">
        <f t="shared" si="1866"/>
        <v>0L</v>
      </c>
      <c r="EB77" t="str">
        <f t="shared" si="1867"/>
        <v>0L</v>
      </c>
      <c r="EC77" t="str">
        <f t="shared" si="1868"/>
        <v>0R</v>
      </c>
      <c r="ED77" t="str">
        <f t="shared" si="1869"/>
        <v>0S</v>
      </c>
      <c r="EE77" t="str">
        <f t="shared" si="1870"/>
        <v>3S</v>
      </c>
      <c r="EF77">
        <f t="shared" si="1871"/>
        <v>0</v>
      </c>
      <c r="EG77">
        <f t="shared" si="1872"/>
        <v>0</v>
      </c>
      <c r="EH77">
        <f t="shared" si="1873"/>
        <v>0</v>
      </c>
      <c r="EI77">
        <f t="shared" si="1874"/>
        <v>0</v>
      </c>
      <c r="EJ77">
        <f t="shared" si="1875"/>
        <v>0</v>
      </c>
      <c r="EK77">
        <f t="shared" si="1876"/>
        <v>0</v>
      </c>
      <c r="EL77">
        <f t="shared" si="1877"/>
        <v>0</v>
      </c>
      <c r="EM77">
        <f t="shared" si="1878"/>
        <v>0</v>
      </c>
      <c r="EN77">
        <f t="shared" si="1879"/>
        <v>0</v>
      </c>
      <c r="EO77">
        <f t="shared" si="1880"/>
        <v>0</v>
      </c>
      <c r="EP77">
        <f t="shared" si="1881"/>
        <v>0</v>
      </c>
      <c r="EQ77">
        <f t="shared" si="1882"/>
        <v>0</v>
      </c>
      <c r="ER77">
        <f t="shared" si="1883"/>
        <v>0</v>
      </c>
      <c r="ES77">
        <f t="shared" si="1884"/>
        <v>0</v>
      </c>
      <c r="ET77">
        <f t="shared" si="1885"/>
        <v>0</v>
      </c>
      <c r="EU77">
        <f t="shared" si="1886"/>
        <v>0</v>
      </c>
      <c r="EV77">
        <f t="shared" si="1887"/>
        <v>0</v>
      </c>
      <c r="EW77">
        <f t="shared" si="1888"/>
        <v>0</v>
      </c>
      <c r="EX77">
        <f t="shared" si="1889"/>
        <v>0</v>
      </c>
      <c r="EY77">
        <f t="shared" si="1890"/>
        <v>0</v>
      </c>
      <c r="EZ77">
        <f t="shared" si="1891"/>
        <v>0</v>
      </c>
      <c r="FA77">
        <f t="shared" si="1892"/>
        <v>0</v>
      </c>
      <c r="FB77">
        <f t="shared" si="1893"/>
        <v>0</v>
      </c>
      <c r="FC77">
        <f t="shared" si="1894"/>
        <v>0</v>
      </c>
      <c r="FD77">
        <f t="shared" si="1895"/>
        <v>0</v>
      </c>
      <c r="FE77">
        <f t="shared" si="1896"/>
        <v>0</v>
      </c>
      <c r="FF77">
        <f t="shared" si="1897"/>
        <v>0</v>
      </c>
      <c r="FG77">
        <f t="shared" si="1898"/>
        <v>0</v>
      </c>
      <c r="FH77">
        <f t="shared" si="1899"/>
        <v>0</v>
      </c>
      <c r="FI77">
        <f t="shared" si="1900"/>
        <v>0</v>
      </c>
      <c r="FJ77">
        <f t="shared" si="1901"/>
        <v>0</v>
      </c>
      <c r="FK77">
        <f t="shared" si="1902"/>
        <v>0</v>
      </c>
      <c r="FL77">
        <f t="shared" si="1903"/>
        <v>0</v>
      </c>
      <c r="FM77">
        <f t="shared" si="1904"/>
        <v>0</v>
      </c>
      <c r="FN77">
        <f t="shared" si="1905"/>
        <v>0</v>
      </c>
      <c r="FO77">
        <f t="shared" si="1906"/>
        <v>0</v>
      </c>
      <c r="FP77">
        <f t="shared" si="1907"/>
        <v>0</v>
      </c>
      <c r="FQ77">
        <f t="shared" si="1908"/>
        <v>0</v>
      </c>
      <c r="FR77">
        <f t="shared" si="1909"/>
        <v>0</v>
      </c>
      <c r="FS77">
        <f t="shared" si="1910"/>
        <v>0</v>
      </c>
      <c r="FT77">
        <f t="shared" si="1911"/>
        <v>0</v>
      </c>
      <c r="FU77">
        <f t="shared" si="1912"/>
        <v>0</v>
      </c>
      <c r="FV77">
        <f t="shared" si="1913"/>
        <v>0</v>
      </c>
      <c r="FW77">
        <f t="shared" si="1914"/>
        <v>0</v>
      </c>
      <c r="FX77">
        <f t="shared" si="1915"/>
        <v>0</v>
      </c>
      <c r="FY77">
        <f t="shared" si="1916"/>
        <v>0</v>
      </c>
      <c r="FZ77">
        <f t="shared" si="1917"/>
        <v>0</v>
      </c>
      <c r="GA77">
        <f t="shared" si="1918"/>
        <v>0</v>
      </c>
      <c r="GB77">
        <f t="shared" si="1919"/>
        <v>0</v>
      </c>
      <c r="GC77">
        <f t="shared" si="1920"/>
        <v>0</v>
      </c>
      <c r="GD77">
        <f t="shared" si="1921"/>
        <v>0</v>
      </c>
      <c r="GE77">
        <f t="shared" si="1922"/>
        <v>0</v>
      </c>
      <c r="GF77">
        <f t="shared" si="1923"/>
        <v>0</v>
      </c>
      <c r="GG77">
        <f t="shared" si="1924"/>
        <v>0</v>
      </c>
      <c r="GH77">
        <f t="shared" si="1925"/>
        <v>0</v>
      </c>
      <c r="GI77">
        <f t="shared" si="1926"/>
        <v>0</v>
      </c>
      <c r="GJ77">
        <f t="shared" si="1927"/>
        <v>0</v>
      </c>
      <c r="GK77">
        <f t="shared" si="1928"/>
        <v>0</v>
      </c>
      <c r="GL77">
        <f t="shared" si="1929"/>
        <v>0</v>
      </c>
      <c r="GM77">
        <f t="shared" si="1930"/>
        <v>0</v>
      </c>
      <c r="GN77">
        <f t="shared" si="1931"/>
        <v>0</v>
      </c>
      <c r="GO77">
        <f t="shared" si="1932"/>
        <v>0</v>
      </c>
      <c r="GP77">
        <f t="shared" si="1933"/>
        <v>0</v>
      </c>
      <c r="GQ77">
        <f t="shared" si="1934"/>
        <v>0</v>
      </c>
      <c r="GR77">
        <f t="shared" si="1935"/>
        <v>0</v>
      </c>
      <c r="GS77">
        <f t="shared" si="1936"/>
        <v>0</v>
      </c>
      <c r="GT77">
        <f t="shared" si="1937"/>
        <v>0</v>
      </c>
      <c r="GU77">
        <f t="shared" si="1938"/>
        <v>0</v>
      </c>
      <c r="GV77">
        <f t="shared" si="1939"/>
        <v>0</v>
      </c>
      <c r="GW77">
        <f t="shared" si="1940"/>
        <v>0</v>
      </c>
      <c r="GX77">
        <f t="shared" si="1941"/>
        <v>0</v>
      </c>
      <c r="GY77">
        <f t="shared" si="1942"/>
        <v>0</v>
      </c>
      <c r="GZ77">
        <f t="shared" si="1943"/>
        <v>0</v>
      </c>
      <c r="HA77">
        <f t="shared" si="1944"/>
        <v>0</v>
      </c>
      <c r="HB77" s="176" t="s">
        <v>315</v>
      </c>
      <c r="HC77" s="89">
        <f t="shared" si="1945"/>
        <v>382.85844982748529</v>
      </c>
      <c r="HD77" s="89">
        <f t="shared" si="1946"/>
        <v>173.49672235778627</v>
      </c>
      <c r="HE77" s="89">
        <f t="shared" si="1947"/>
        <v>113.67220721272099</v>
      </c>
      <c r="HF77" s="89">
        <f t="shared" si="1948"/>
        <v>0</v>
      </c>
      <c r="HH77" s="88">
        <f t="shared" si="1949"/>
        <v>670.0273793979926</v>
      </c>
      <c r="HI77" s="88">
        <f t="shared" si="1950"/>
        <v>56.836103606360496</v>
      </c>
      <c r="HK77">
        <f>IFERROR(VLOOKUP(_xlfn.NUMBERVALUE(MID(L77, SEARCH("!", L77)+1, SEARCH("+", L77)-SEARCH("!", L77)-1)), Rankings!$A$2:$BK$161, 63, FALSE),0)</f>
        <v>66.988756015999087</v>
      </c>
      <c r="HL77">
        <f>IFERROR(VLOOKUP(_xlfn.NUMBERVALUE(MID(M77, SEARCH("!", M77)+1, SEARCH("+", M77)-SEARCH("!", M77)-1)), Rankings!$A$2:$BK$161, 63, FALSE),0)</f>
        <v>75.030376898977266</v>
      </c>
      <c r="HM77">
        <f>IFERROR(VLOOKUP(_xlfn.NUMBERVALUE(MID(N77, SEARCH("!", N77)+1, SEARCH("+", N77)-SEARCH("!", N77)-1)), Rankings!$A$2:$BK$161, 63, FALSE),0)</f>
        <v>70.13807875992525</v>
      </c>
      <c r="HN77">
        <f>IFERROR(VLOOKUP(_xlfn.NUMBERVALUE(MID(O77, SEARCH("!", O77)+1, SEARCH("+", O77)-SEARCH("!", O77)-1)), Rankings!$A$2:$BK$161, 63, FALSE),0)</f>
        <v>0</v>
      </c>
      <c r="HO77">
        <f>IFERROR(VLOOKUP(_xlfn.NUMBERVALUE(MID(P77, SEARCH("!", P77)+1, SEARCH("+", P77)-SEARCH("!", P77)-1)), Rankings!$A$2:$BK$161, 63, FALSE),0)</f>
        <v>0</v>
      </c>
      <c r="HP77">
        <f>IFERROR(VLOOKUP(_xlfn.NUMBERVALUE(MID(Q77, SEARCH("!", Q77)+1, SEARCH("+", Q77)-SEARCH("!", Q77)-1)), Rankings!$A$2:$BK$161, 63, FALSE),0)</f>
        <v>82.260676116405421</v>
      </c>
      <c r="HQ77">
        <f>IFERROR(VLOOKUP(_xlfn.NUMBERVALUE(MID(R77, SEARCH("!", R77)+1, SEARCH("+", R77)-SEARCH("!", R77)-1)), Rankings!$A$2:$BK$161, 63, FALSE),0)</f>
        <v>84.790237962078891</v>
      </c>
      <c r="HR77">
        <f>IFERROR(VLOOKUP(_xlfn.NUMBERVALUE(MID(S77, SEARCH("!", S77)+1, SEARCH("+", S77)-SEARCH("!", S77)-1)), Rankings!$A$2:$BK$161, 63, FALSE),0)</f>
        <v>88.706484395707392</v>
      </c>
      <c r="HS77">
        <f>IFERROR(VLOOKUP(_xlfn.NUMBERVALUE(MID(T77, SEARCH("!", T77)+1, SEARCH("+", T77)-SEARCH("!", T77)-1)), Rankings!$A$2:$BK$161, 63, FALSE),0)</f>
        <v>88.440562036178306</v>
      </c>
      <c r="HT77">
        <f>IFERROR(VLOOKUP(_xlfn.NUMBERVALUE(MID(U77, SEARCH("!", U77)+1, SEARCH("+", U77)-SEARCH("!", U77)-1)), Rankings!$A$2:$BK$161, 63, FALSE),0)</f>
        <v>59.539737705209873</v>
      </c>
      <c r="HU77">
        <f>IFERROR(VLOOKUP(_xlfn.NUMBERVALUE(MID(V77, SEARCH("!", V77)+1, SEARCH("+", V77)-SEARCH("!", V77)-1)), Rankings!$A$2:$BK$161, 63, FALSE),0)</f>
        <v>54.132469507511118</v>
      </c>
      <c r="HV77">
        <f>IFERROR(VLOOKUP(_xlfn.NUMBERVALUE(MID(W77, SEARCH("!", W77)+1, SEARCH("+", W77)-SEARCH("!", W77)-1)), Rankings!$A$2:$BK$161, 63, FALSE),0)</f>
        <v>0</v>
      </c>
      <c r="HW77">
        <f>IFERROR(VLOOKUP(_xlfn.NUMBERVALUE(MID(X77, SEARCH("!", X77)+1, SEARCH("+", X77)-SEARCH("!", X77)-1)), Rankings!$A$2:$BK$161, 63, FALSE),0)</f>
        <v>0</v>
      </c>
      <c r="HX77">
        <f>IFERROR(VLOOKUP(_xlfn.NUMBERVALUE(MID(Y77, SEARCH("!", Y77)+1, SEARCH("+", Y77)-SEARCH("!", Y77)-1)), Rankings!$A$2:$BK$161, 63, FALSE),0)</f>
        <v>0</v>
      </c>
      <c r="HY77">
        <f>IFERROR(VLOOKUP(_xlfn.NUMBERVALUE(MID(Z77, SEARCH("!", Z77)+1, SEARCH("+", Z77)-SEARCH("!", Z77)-1)), Rankings!$A$2:$BK$161, 63, FALSE),0)</f>
        <v>0</v>
      </c>
      <c r="HZ77">
        <f>IFERROR(VLOOKUP(_xlfn.NUMBERVALUE(MID(AA77, SEARCH("!", AA77)+1, SEARCH("+", AA77)-SEARCH("!", AA77)-1)), Rankings!$A$2:$BK$161, 63, FALSE),0)</f>
        <v>0</v>
      </c>
      <c r="IA77">
        <f>IFERROR(VLOOKUP(_xlfn.NUMBERVALUE(MID(AB77, SEARCH("!", AB77)+1, SEARCH("+", AB77)-SEARCH("!", AB77)-1)), Rankings!$A$2:$BK$161, 63, FALSE),0)</f>
        <v>0</v>
      </c>
      <c r="IB77">
        <f>IFERROR(VLOOKUP(_xlfn.NUMBERVALUE(MID(AC77, SEARCH("!", AC77)+1, SEARCH("+", AC77)-SEARCH("!", AC77)-1)), Rankings!$A$2:$BK$161, 63, FALSE),0)</f>
        <v>0</v>
      </c>
      <c r="IC77">
        <f>IFERROR(VLOOKUP(_xlfn.NUMBERVALUE(MID(AD77, SEARCH("!", AD77)+1, SEARCH("+", AD77)-SEARCH("!", AD77)-1)), Rankings!$A$2:$BK$161, 63, FALSE),0)</f>
        <v>0</v>
      </c>
      <c r="ID77">
        <f>IFERROR(VLOOKUP(_xlfn.NUMBERVALUE(MID(AE77, SEARCH("!", AE77)+1, SEARCH("+", AE77)-SEARCH("!", AE77)-1)), Rankings!$A$2:$BK$161, 63, FALSE),0)</f>
        <v>0</v>
      </c>
      <c r="IE77">
        <f>IFERROR(VLOOKUP(_xlfn.NUMBERVALUE(MID(AF77, SEARCH("!", AF77)+1, SEARCH("+", AF77)-SEARCH("!", AF77)-1)), Rankings!$A$2:$BK$161, 63, FALSE),0)</f>
        <v>0</v>
      </c>
      <c r="IF77">
        <f>IFERROR(VLOOKUP(_xlfn.NUMBERVALUE(MID(AG77, SEARCH("!", AG77)+1, SEARCH("+", AG77)-SEARCH("!", AG77)-1)), Rankings!$A$2:$BK$161, 63, FALSE),0)</f>
        <v>0</v>
      </c>
      <c r="IG77">
        <f>IFERROR(VLOOKUP(_xlfn.NUMBERVALUE(MID(AH77, SEARCH("!", AH77)+1, SEARCH("+", AH77)-SEARCH("!", AH77)-1)), Rankings!$A$2:$BK$161, 63, FALSE),0)</f>
        <v>0</v>
      </c>
      <c r="IH77">
        <f>IFERROR(VLOOKUP(_xlfn.NUMBERVALUE(MID(AI77, SEARCH("!", AI77)+1, SEARCH("+", AI77)-SEARCH("!", AI77)-1)), Rankings!$A$2:$BK$161, 63, FALSE),0)</f>
        <v>0</v>
      </c>
      <c r="II77">
        <f>IFERROR(VLOOKUP(_xlfn.NUMBERVALUE(MID(AJ77, SEARCH("!", AJ77)+1, SEARCH("+", AJ77)-SEARCH("!", AJ77)-1)), Rankings!$A$2:$BK$161, 63, FALSE),0)</f>
        <v>0</v>
      </c>
      <c r="IJ77">
        <f>IFERROR(VLOOKUP(_xlfn.NUMBERVALUE(MID(AK77, SEARCH("!", AK77)+1, SEARCH("+", AK77)-SEARCH("!", AK77)-1)), Rankings!$A$2:$BK$161, 63, FALSE),0)</f>
        <v>0</v>
      </c>
      <c r="IK77">
        <f>IFERROR(VLOOKUP(_xlfn.NUMBERVALUE(MID(AL77, SEARCH("!", AL77)+1, SEARCH("+", AL77)-SEARCH("!", AL77)-1)), Rankings!$A$2:$BK$161, 63, FALSE),0)</f>
        <v>0</v>
      </c>
      <c r="IL77">
        <f>IFERROR(VLOOKUP(_xlfn.NUMBERVALUE(MID(AM77, SEARCH("!", AM77)+1, SEARCH("+", AM77)-SEARCH("!", AM77)-1)), Rankings!$A$2:$BK$161, 63, FALSE),0)</f>
        <v>0</v>
      </c>
      <c r="IM77">
        <f>IFERROR(VLOOKUP(_xlfn.NUMBERVALUE(MID(AN77, SEARCH("!", AN77)+1, SEARCH("+", AN77)-SEARCH("!", AN77)-1)), Rankings!$A$2:$BK$161, 63, FALSE),0)</f>
        <v>0</v>
      </c>
      <c r="IN77">
        <f>IFERROR(VLOOKUP(_xlfn.NUMBERVALUE(MID(AO77, SEARCH("!", AO77)+1, SEARCH("+", AO77)-SEARCH("!", AO77)-1)), Rankings!$A$2:$BK$161, 63, FALSE),0)</f>
        <v>0</v>
      </c>
      <c r="IO77">
        <f>IFERROR(VLOOKUP(_xlfn.NUMBERVALUE(MID(AP77, SEARCH("!", AP77)+1, SEARCH("+", AP77)-SEARCH("!", AP77)-1)), Rankings!$A$2:$BK$161, 63, FALSE),0)</f>
        <v>0</v>
      </c>
      <c r="IP77">
        <f>IFERROR(VLOOKUP(_xlfn.NUMBERVALUE(MID(AQ77, SEARCH("!", AQ77)+1, SEARCH("+", AQ77)-SEARCH("!", AQ77)-1)), Rankings!$A$2:$BK$161, 63, FALSE),0)</f>
        <v>0</v>
      </c>
      <c r="IQ77">
        <f>IFERROR(VLOOKUP(_xlfn.NUMBERVALUE(MID(AR77, SEARCH("!", AR77)+1, SEARCH("+", AR77)-SEARCH("!", AR77)-1)), Rankings!$A$2:$BK$161, 63, FALSE),0)</f>
        <v>0</v>
      </c>
      <c r="IR77">
        <f>IFERROR(VLOOKUP(_xlfn.NUMBERVALUE(MID(AS77, SEARCH("!", AS77)+1, SEARCH("+", AS77)-SEARCH("!", AS77)-1)), Rankings!$A$2:$BK$161, 63, FALSE),0)</f>
        <v>0</v>
      </c>
      <c r="IS77">
        <f>IFERROR(VLOOKUP(_xlfn.NUMBERVALUE(MID(AT77, SEARCH("!", AT77)+1, SEARCH("+", AT77)-SEARCH("!", AT77)-1)), Rankings!$A$2:$BK$161, 63, FALSE),0)</f>
        <v>0</v>
      </c>
      <c r="IT77">
        <f>IFERROR(VLOOKUP(_xlfn.NUMBERVALUE(MID(AU77, SEARCH("!", AU77)+1, SEARCH("+", AU77)-SEARCH("!", AU77)-1)), Rankings!$A$2:$BK$161, 63, FALSE),0)</f>
        <v>0</v>
      </c>
      <c r="IU77">
        <f>IFERROR(VLOOKUP(_xlfn.NUMBERVALUE(MID(AV77, SEARCH("!", AV77)+1, SEARCH("+", AV77)-SEARCH("!", AV77)-1)), Rankings!$A$2:$BK$161, 63, FALSE),0)</f>
        <v>0</v>
      </c>
      <c r="IV77">
        <f>IFERROR(VLOOKUP(_xlfn.NUMBERVALUE(MID(AW77, SEARCH("!", AW77)+1, SEARCH("+", AW77)-SEARCH("!", AW77)-1)), Rankings!$A$2:$BK$161, 63, FALSE),0)</f>
        <v>0</v>
      </c>
      <c r="IW77">
        <f>IFERROR(VLOOKUP(_xlfn.NUMBERVALUE(MID(AX77, SEARCH("!", AX77)+1, SEARCH("+", AX77)-SEARCH("!", AX77)-1)), Rankings!$A$2:$BK$161, 63, FALSE),0)</f>
        <v>0</v>
      </c>
      <c r="IX77">
        <f>IFERROR(VLOOKUP(_xlfn.NUMBERVALUE(MID(AY77, SEARCH("!", AY77)+1, SEARCH("+", AY77)-SEARCH("!", AY77)-1)), Rankings!$A$2:$BK$161, 63, FALSE),0)</f>
        <v>0</v>
      </c>
      <c r="IY77">
        <f>IFERROR(VLOOKUP(_xlfn.NUMBERVALUE(MID(AZ77, SEARCH("!", AZ77)+1, SEARCH("+", AZ77)-SEARCH("!", AZ77)-1)), Rankings!$A$2:$BK$161, 63, FALSE),0)</f>
        <v>0</v>
      </c>
      <c r="IZ77">
        <f>IFERROR(VLOOKUP(_xlfn.NUMBERVALUE(MID(BA77, SEARCH("!", BA77)+1, SEARCH("+", BA77)-SEARCH("!", BA77)-1)), Rankings!$A$2:$BK$161, 63, FALSE),0)</f>
        <v>0</v>
      </c>
      <c r="JA77">
        <f>IFERROR(VLOOKUP(_xlfn.NUMBERVALUE(MID(BB77, SEARCH("!", BB77)+1, SEARCH("+", BB77)-SEARCH("!", BB77)-1)), Rankings!$A$2:$BK$161, 63, FALSE),0)</f>
        <v>0</v>
      </c>
      <c r="JB77">
        <f>IFERROR(VLOOKUP(_xlfn.NUMBERVALUE(MID(BC77, SEARCH("!", BC77)+1, SEARCH("+", BC77)-SEARCH("!", BC77)-1)), Rankings!$A$2:$BK$161, 63, FALSE),0)</f>
        <v>0</v>
      </c>
      <c r="JC77">
        <f>IFERROR(VLOOKUP(_xlfn.NUMBERVALUE(MID(BD77, SEARCH("!", BD77)+1, SEARCH("+", BD77)-SEARCH("!", BD77)-1)), Rankings!$A$2:$BK$161, 63, FALSE),0)</f>
        <v>0</v>
      </c>
      <c r="JD77">
        <f>IFERROR(VLOOKUP(_xlfn.NUMBERVALUE(MID(BE77, SEARCH("!", BE77)+1, SEARCH("+", BE77)-SEARCH("!", BE77)-1)), Rankings!$A$2:$BK$161, 63, FALSE),0)</f>
        <v>0</v>
      </c>
      <c r="JE77">
        <f>IFERROR(VLOOKUP(_xlfn.NUMBERVALUE(MID(BF77, SEARCH("!", BF77)+1, SEARCH("+", BF77)-SEARCH("!", BF77)-1)), Rankings!$A$2:$BK$161, 63, FALSE),0)</f>
        <v>0</v>
      </c>
      <c r="JF77">
        <f>IFERROR(VLOOKUP(_xlfn.NUMBERVALUE(MID(BG77, SEARCH("!", BG77)+1, SEARCH("+", BG77)-SEARCH("!", BG77)-1)), Rankings!$A$2:$BK$161, 63, FALSE),0)</f>
        <v>0</v>
      </c>
      <c r="JG77">
        <f>IFERROR(VLOOKUP(_xlfn.NUMBERVALUE(MID(BH77, SEARCH("!", BH77)+1, SEARCH("+", BH77)-SEARCH("!", BH77)-1)), Rankings!$A$2:$BK$161, 63, FALSE),0)</f>
        <v>0</v>
      </c>
      <c r="JH77">
        <f>IFERROR(VLOOKUP(_xlfn.NUMBERVALUE(MID(BI77, SEARCH("!", BI77)+1, SEARCH("+", BI77)-SEARCH("!", BI77)-1)), Rankings!$A$2:$BK$161, 63, FALSE),0)</f>
        <v>0</v>
      </c>
      <c r="JI77">
        <f>IFERROR(VLOOKUP(_xlfn.NUMBERVALUE(MID(BJ77, SEARCH("!", BJ77)+1, SEARCH("+", BJ77)-SEARCH("!", BJ77)-1)), Rankings!$A$2:$BK$161, 63, FALSE),0)</f>
        <v>0</v>
      </c>
      <c r="JJ77">
        <f>IFERROR(VLOOKUP(_xlfn.NUMBERVALUE(MID(BK77, SEARCH("!", BK77)+1, SEARCH("+", BK77)-SEARCH("!", BK77)-1)), Rankings!$A$2:$BK$161, 63, FALSE),0)</f>
        <v>0</v>
      </c>
      <c r="JK77">
        <f>IFERROR(VLOOKUP(_xlfn.NUMBERVALUE(MID(BL77, SEARCH("!", BL77)+1, SEARCH("+", BL77)-SEARCH("!", BL77)-1)), Rankings!$A$2:$BK$161, 63, FALSE),0)</f>
        <v>0</v>
      </c>
      <c r="JL77">
        <f>IFERROR(VLOOKUP(_xlfn.NUMBERVALUE(MID(BM77, SEARCH("!", BM77)+1, SEARCH("+", BM77)-SEARCH("!", BM77)-1)), Rankings!$A$2:$BK$161, 63, FALSE),0)</f>
        <v>0</v>
      </c>
      <c r="JM77">
        <f>IFERROR(VLOOKUP(_xlfn.NUMBERVALUE(MID(BN77, SEARCH("!", BN77)+1, SEARCH("+", BN77)-SEARCH("!", BN77)-1)), Rankings!$A$2:$BK$161, 63, FALSE),0)</f>
        <v>0</v>
      </c>
      <c r="JN77">
        <f>IFERROR(VLOOKUP(_xlfn.NUMBERVALUE(MID(BO77, SEARCH("!", BO77)+1, SEARCH("+", BO77)-SEARCH("!", BO77)-1)), Rankings!$A$2:$BK$161, 63, FALSE),0)</f>
        <v>0</v>
      </c>
      <c r="JO77">
        <f>IFERROR(VLOOKUP(_xlfn.NUMBERVALUE(MID(BP77, SEARCH("!", BP77)+1, SEARCH("+", BP77)-SEARCH("!", BP77)-1)), Rankings!$A$2:$BK$161, 63, FALSE),0)</f>
        <v>0</v>
      </c>
      <c r="JP77">
        <f>IFERROR(VLOOKUP(_xlfn.NUMBERVALUE(MID(BQ77, SEARCH("!", BQ77)+1, SEARCH("+", BQ77)-SEARCH("!", BQ77)-1)), Rankings!$A$2:$BK$161, 63, FALSE),0)</f>
        <v>0</v>
      </c>
      <c r="JQ77">
        <f>IFERROR(VLOOKUP(_xlfn.NUMBERVALUE(MID(BR77, SEARCH("!", BR77)+1, SEARCH("+", BR77)-SEARCH("!", BR77)-1)), Rankings!$A$2:$BK$161, 63, FALSE),0)</f>
        <v>0</v>
      </c>
      <c r="JR77">
        <f>IFERROR(VLOOKUP(_xlfn.NUMBERVALUE(MID(BS77, SEARCH("!", BS77)+1, SEARCH("+", BS77)-SEARCH("!", BS77)-1)), Rankings!$A$2:$BK$161, 63, FALSE),0)</f>
        <v>0</v>
      </c>
      <c r="JS77">
        <f>IFERROR(VLOOKUP(_xlfn.NUMBERVALUE(MID(BT77, SEARCH("!", BT77)+1, SEARCH("+", BT77)-SEARCH("!", BT77)-1)), Rankings!$A$2:$BK$161, 63, FALSE),0)</f>
        <v>0</v>
      </c>
      <c r="JT77">
        <f>IFERROR(VLOOKUP(_xlfn.NUMBERVALUE(MID(BU77, SEARCH("!", BU77)+1, SEARCH("+", BU77)-SEARCH("!", BU77)-1)), Rankings!$A$2:$BK$161, 63, FALSE),0)</f>
        <v>0</v>
      </c>
      <c r="JU77">
        <f>IFERROR(VLOOKUP(_xlfn.NUMBERVALUE(MID(BV77, SEARCH("!", BV77)+1, SEARCH("+", BV77)-SEARCH("!", BV77)-1)), Rankings!$A$2:$BK$161, 63, FALSE),0)</f>
        <v>0</v>
      </c>
      <c r="JV77">
        <f>IFERROR(VLOOKUP(_xlfn.NUMBERVALUE(MID(BW77, SEARCH("!", BW77)+1, SEARCH("+", BW77)-SEARCH("!", BW77)-1)), Rankings!$A$2:$BK$161, 63, FALSE),0)</f>
        <v>0</v>
      </c>
      <c r="JW77">
        <f>IFERROR(VLOOKUP(_xlfn.NUMBERVALUE(MID(BX77, SEARCH("!", BX77)+1, SEARCH("+", BX77)-SEARCH("!", BX77)-1)), Rankings!$A$2:$BK$161, 63, FALSE),0)</f>
        <v>0</v>
      </c>
      <c r="JX77">
        <f>IFERROR(VLOOKUP(_xlfn.NUMBERVALUE(MID(BY77, SEARCH("!", BY77)+1, SEARCH("+", BY77)-SEARCH("!", BY77)-1)), Rankings!$A$2:$BK$161, 63, FALSE),0)</f>
        <v>0</v>
      </c>
      <c r="JY77">
        <f>IFERROR(VLOOKUP(_xlfn.NUMBERVALUE(MID(BZ77, SEARCH("!", BZ77)+1, SEARCH("+", BZ77)-SEARCH("!", BZ77)-1)), Rankings!$A$2:$BK$161, 63, FALSE),0)</f>
        <v>0</v>
      </c>
      <c r="JZ77">
        <f>IFERROR(VLOOKUP(_xlfn.NUMBERVALUE(MID(CA77, SEARCH("!", CA77)+1, SEARCH("+", CA77)-SEARCH("!", CA77)-1)), Rankings!$A$2:$BK$161, 63, FALSE),0)</f>
        <v>0</v>
      </c>
      <c r="KA77">
        <f>IFERROR(VLOOKUP(_xlfn.NUMBERVALUE(MID(CB77, SEARCH("!", CB77)+1, SEARCH("+", CB77)-SEARCH("!", CB77)-1)), Rankings!$A$2:$BK$161, 63, FALSE),0)</f>
        <v>0</v>
      </c>
      <c r="KB77">
        <f>IFERROR(VLOOKUP(_xlfn.NUMBERVALUE(MID(CC77, SEARCH("!", CC77)+1, SEARCH("+", CC77)-SEARCH("!", CC77)-1)), Rankings!$A$2:$BK$161, 63, FALSE),0)</f>
        <v>0</v>
      </c>
      <c r="KC77">
        <f>IFERROR(VLOOKUP(_xlfn.NUMBERVALUE(MID(CD77, SEARCH("!", CD77)+1, SEARCH("+", CD77)-SEARCH("!", CD77)-1)), Rankings!$A$2:$BK$161, 63, FALSE),0)</f>
        <v>0</v>
      </c>
      <c r="KD77">
        <f>IFERROR(VLOOKUP(_xlfn.NUMBERVALUE(MID(CE77, SEARCH("!", CE77)+1, SEARCH("+", CE77)-SEARCH("!", CE77)-1)), Rankings!$A$2:$BK$161, 63, FALSE),0)</f>
        <v>0</v>
      </c>
      <c r="KE77">
        <f>IFERROR(VLOOKUP(_xlfn.NUMBERVALUE(MID(CF77, SEARCH("!", CF77)+1, SEARCH("+", CF77)-SEARCH("!", CF77)-1)), Rankings!$A$2:$BK$161, 63, FALSE),0)</f>
        <v>0</v>
      </c>
      <c r="KF77">
        <f>IFERROR(VLOOKUP(_xlfn.NUMBERVALUE(MID(CG77, SEARCH("!", CG77)+1, SEARCH("+", CG77)-SEARCH("!", CG77)-1)), Rankings!$A$2:$BK$161, 63, FALSE),0)</f>
        <v>0</v>
      </c>
      <c r="KG77">
        <f>IFERROR(VLOOKUP(_xlfn.NUMBERVALUE(MID(CH77, SEARCH("!", CH77)+1, SEARCH("+", CH77)-SEARCH("!", CH77)-1)), Rankings!$A$2:$BK$161, 63, FALSE),0)</f>
        <v>0</v>
      </c>
      <c r="KH77">
        <f>IFERROR(VLOOKUP(_xlfn.NUMBERVALUE(MID(CI77, SEARCH("!", CI77)+1, SEARCH("+", CI77)-SEARCH("!", CI77)-1)), Rankings!$A$2:$BK$161, 63, FALSE),0)</f>
        <v>0</v>
      </c>
      <c r="KI77">
        <f>IFERROR(VLOOKUP(_xlfn.NUMBERVALUE(MID(CJ77, SEARCH("!", CJ77)+1, SEARCH("+", CJ77)-SEARCH("!", CJ77)-1)), Rankings!$A$2:$BK$161, 63, FALSE),0)</f>
        <v>0</v>
      </c>
      <c r="KJ77">
        <f>IFERROR(VLOOKUP(_xlfn.NUMBERVALUE(MID(CK77, SEARCH("!", CK77)+1, SEARCH("+", CK77)-SEARCH("!", CK77)-1)), Rankings!$A$2:$BK$161, 63, FALSE),0)</f>
        <v>0</v>
      </c>
      <c r="KK77">
        <f>IFERROR(VLOOKUP(_xlfn.NUMBERVALUE(MID(CL77, SEARCH("!", CL77)+1, SEARCH("+", CL77)-SEARCH("!", CL77)-1)), Rankings!$A$2:$BK$161, 63, FALSE),0)</f>
        <v>0</v>
      </c>
      <c r="KL77">
        <f>IFERROR(VLOOKUP(_xlfn.NUMBERVALUE(MID(CM77, SEARCH("!", CM77)+1, SEARCH("+", CM77)-SEARCH("!", CM77)-1)), Rankings!$A$2:$BK$161, 63, FALSE),0)</f>
        <v>0</v>
      </c>
      <c r="KM77">
        <f>IFERROR(VLOOKUP(_xlfn.NUMBERVALUE(MID(CN77, SEARCH("!", CN77)+1, SEARCH("+", CN77)-SEARCH("!", CN77)-1)), Rankings!$A$2:$BK$161, 63, FALSE),0)</f>
        <v>0</v>
      </c>
      <c r="KN77">
        <f>IFERROR(VLOOKUP(_xlfn.NUMBERVALUE(MID(CO77, SEARCH("!", CO77)+1, SEARCH("+", CO77)-SEARCH("!", CO77)-1)), Rankings!$A$2:$BK$161, 63, FALSE),0)</f>
        <v>0</v>
      </c>
      <c r="KO77">
        <f>IFERROR(VLOOKUP(_xlfn.NUMBERVALUE(MID(CP77, SEARCH("!", CP77)+1, SEARCH("+", CP77)-SEARCH("!", CP77)-1)), Rankings!$A$2:$BK$161, 63, FALSE),0)</f>
        <v>0</v>
      </c>
      <c r="KP77">
        <f>IFERROR(VLOOKUP(_xlfn.NUMBERVALUE(MID(CQ77, SEARCH("!", CQ77)+1, SEARCH("+", CQ77)-SEARCH("!", CQ77)-1)), Rankings!$A$2:$BK$161, 63, FALSE),0)</f>
        <v>0</v>
      </c>
      <c r="KQ77">
        <f>IFERROR(VLOOKUP(_xlfn.NUMBERVALUE(MID(CR77, SEARCH("!", CR77)+1, SEARCH("+", CR77)-SEARCH("!", CR77)-1)), Rankings!$A$2:$BK$161, 63, FALSE),0)</f>
        <v>0</v>
      </c>
      <c r="KS77" s="4">
        <f t="shared" si="1951"/>
        <v>140</v>
      </c>
      <c r="KT77" s="4">
        <f t="shared" si="1952"/>
        <v>44</v>
      </c>
      <c r="KU77" s="4">
        <f t="shared" si="1953"/>
        <v>56</v>
      </c>
      <c r="KV77" s="4">
        <f t="shared" si="1954"/>
        <v>0</v>
      </c>
      <c r="KY77" s="4">
        <f t="shared" si="1955"/>
        <v>240</v>
      </c>
      <c r="KZ77" s="4"/>
      <c r="LB77">
        <f t="shared" si="1956"/>
        <v>36</v>
      </c>
      <c r="LC77">
        <f t="shared" si="1957"/>
        <v>40</v>
      </c>
      <c r="LD77">
        <f t="shared" si="1958"/>
        <v>18</v>
      </c>
      <c r="LE77">
        <f t="shared" si="1959"/>
        <v>0</v>
      </c>
      <c r="LF77">
        <f t="shared" si="1960"/>
        <v>0</v>
      </c>
      <c r="LG77">
        <f t="shared" si="1961"/>
        <v>23</v>
      </c>
      <c r="LH77">
        <f t="shared" si="1962"/>
        <v>11</v>
      </c>
      <c r="LI77">
        <f t="shared" si="1963"/>
        <v>33</v>
      </c>
      <c r="LJ77">
        <f t="shared" si="1964"/>
        <v>23</v>
      </c>
      <c r="LK77">
        <f t="shared" si="1965"/>
        <v>25</v>
      </c>
      <c r="LL77">
        <f t="shared" si="1966"/>
        <v>31</v>
      </c>
      <c r="LM77">
        <f t="shared" si="1967"/>
        <v>0</v>
      </c>
      <c r="LN77">
        <f t="shared" si="1968"/>
        <v>0</v>
      </c>
      <c r="LO77">
        <f t="shared" si="1969"/>
        <v>0</v>
      </c>
      <c r="LP77">
        <f t="shared" si="1970"/>
        <v>0</v>
      </c>
      <c r="LQ77">
        <f t="shared" si="1971"/>
        <v>0</v>
      </c>
      <c r="LR77">
        <f t="shared" si="1972"/>
        <v>0</v>
      </c>
      <c r="LS77">
        <f t="shared" si="1973"/>
        <v>0</v>
      </c>
      <c r="LT77">
        <f t="shared" si="1974"/>
        <v>0</v>
      </c>
      <c r="LU77">
        <f t="shared" si="1975"/>
        <v>0</v>
      </c>
      <c r="LV77">
        <f t="shared" si="1976"/>
        <v>0</v>
      </c>
      <c r="LW77">
        <f t="shared" si="1977"/>
        <v>0</v>
      </c>
      <c r="LX77">
        <f t="shared" si="1978"/>
        <v>0</v>
      </c>
      <c r="LY77">
        <f t="shared" si="1979"/>
        <v>0</v>
      </c>
      <c r="LZ77">
        <f t="shared" si="1980"/>
        <v>0</v>
      </c>
      <c r="MA77">
        <f t="shared" si="1981"/>
        <v>0</v>
      </c>
      <c r="MB77">
        <f t="shared" si="1982"/>
        <v>0</v>
      </c>
      <c r="MC77">
        <f t="shared" si="1983"/>
        <v>0</v>
      </c>
      <c r="MD77">
        <f t="shared" si="1984"/>
        <v>0</v>
      </c>
      <c r="ME77">
        <f t="shared" si="1985"/>
        <v>0</v>
      </c>
      <c r="MF77">
        <f t="shared" si="1986"/>
        <v>0</v>
      </c>
      <c r="MG77">
        <f t="shared" si="1987"/>
        <v>0</v>
      </c>
      <c r="MH77">
        <f t="shared" si="1988"/>
        <v>0</v>
      </c>
      <c r="MI77">
        <f t="shared" si="1989"/>
        <v>0</v>
      </c>
      <c r="MJ77">
        <f t="shared" si="1990"/>
        <v>0</v>
      </c>
      <c r="MK77">
        <f t="shared" si="1991"/>
        <v>0</v>
      </c>
      <c r="ML77">
        <f t="shared" si="1992"/>
        <v>0</v>
      </c>
      <c r="MM77">
        <f t="shared" si="1993"/>
        <v>0</v>
      </c>
      <c r="MN77">
        <f t="shared" si="1994"/>
        <v>0</v>
      </c>
      <c r="MO77">
        <f t="shared" si="1995"/>
        <v>0</v>
      </c>
      <c r="MP77">
        <f t="shared" si="1996"/>
        <v>0</v>
      </c>
      <c r="MQ77">
        <f t="shared" si="1997"/>
        <v>0</v>
      </c>
      <c r="MR77">
        <f t="shared" si="1998"/>
        <v>0</v>
      </c>
      <c r="MS77">
        <f t="shared" si="1999"/>
        <v>0</v>
      </c>
      <c r="MT77">
        <f t="shared" si="2000"/>
        <v>0</v>
      </c>
      <c r="MU77">
        <f t="shared" si="2001"/>
        <v>0</v>
      </c>
      <c r="MV77">
        <f t="shared" si="2002"/>
        <v>0</v>
      </c>
      <c r="MW77">
        <f t="shared" si="2003"/>
        <v>0</v>
      </c>
      <c r="MX77">
        <f t="shared" si="2004"/>
        <v>0</v>
      </c>
      <c r="MY77">
        <f t="shared" si="2005"/>
        <v>0</v>
      </c>
      <c r="MZ77">
        <f t="shared" si="2006"/>
        <v>0</v>
      </c>
      <c r="NA77">
        <f t="shared" si="2007"/>
        <v>0</v>
      </c>
      <c r="NB77">
        <f t="shared" si="2008"/>
        <v>0</v>
      </c>
      <c r="NC77">
        <f t="shared" si="2009"/>
        <v>0</v>
      </c>
      <c r="ND77">
        <f t="shared" si="2010"/>
        <v>0</v>
      </c>
      <c r="NE77">
        <f t="shared" si="2011"/>
        <v>0</v>
      </c>
      <c r="NF77">
        <f t="shared" si="2012"/>
        <v>0</v>
      </c>
      <c r="NG77">
        <f t="shared" si="2013"/>
        <v>0</v>
      </c>
      <c r="NH77">
        <f t="shared" si="2014"/>
        <v>0</v>
      </c>
      <c r="NI77">
        <f t="shared" si="2015"/>
        <v>0</v>
      </c>
      <c r="NJ77">
        <f t="shared" si="2016"/>
        <v>0</v>
      </c>
      <c r="NK77">
        <f t="shared" si="2017"/>
        <v>0</v>
      </c>
      <c r="NL77">
        <f t="shared" si="2018"/>
        <v>0</v>
      </c>
      <c r="NM77">
        <f t="shared" si="2019"/>
        <v>0</v>
      </c>
      <c r="NN77">
        <f t="shared" si="2020"/>
        <v>0</v>
      </c>
      <c r="NO77">
        <f t="shared" si="2021"/>
        <v>0</v>
      </c>
      <c r="NP77">
        <f t="shared" si="2022"/>
        <v>0</v>
      </c>
      <c r="NQ77">
        <f t="shared" si="2023"/>
        <v>0</v>
      </c>
      <c r="NR77">
        <f t="shared" si="2024"/>
        <v>0</v>
      </c>
      <c r="NS77">
        <f t="shared" si="2025"/>
        <v>0</v>
      </c>
      <c r="NT77">
        <f t="shared" si="2026"/>
        <v>0</v>
      </c>
      <c r="NU77">
        <f t="shared" si="2027"/>
        <v>0</v>
      </c>
      <c r="NV77">
        <f t="shared" si="2028"/>
        <v>0</v>
      </c>
      <c r="NW77">
        <f t="shared" si="2029"/>
        <v>0</v>
      </c>
      <c r="NX77">
        <f t="shared" si="2030"/>
        <v>0</v>
      </c>
      <c r="NY77">
        <f t="shared" si="2031"/>
        <v>0</v>
      </c>
      <c r="NZ77">
        <f t="shared" si="2032"/>
        <v>0</v>
      </c>
      <c r="OA77">
        <f t="shared" si="2033"/>
        <v>0</v>
      </c>
      <c r="OB77">
        <f t="shared" si="2034"/>
        <v>0</v>
      </c>
      <c r="OC77">
        <f t="shared" si="2035"/>
        <v>0</v>
      </c>
      <c r="OD77">
        <f t="shared" si="2036"/>
        <v>0</v>
      </c>
      <c r="OE77">
        <f t="shared" si="2037"/>
        <v>0</v>
      </c>
      <c r="OF77">
        <f t="shared" si="2038"/>
        <v>0</v>
      </c>
      <c r="OG77">
        <f t="shared" si="2039"/>
        <v>0</v>
      </c>
      <c r="OH77">
        <f t="shared" si="2040"/>
        <v>0</v>
      </c>
      <c r="OJ77" s="4">
        <f t="shared" si="2041"/>
        <v>176</v>
      </c>
      <c r="OK77" s="4">
        <f t="shared" si="2042"/>
        <v>86</v>
      </c>
      <c r="OL77" s="4">
        <f t="shared" si="2043"/>
        <v>62</v>
      </c>
      <c r="OM77" s="4">
        <f t="shared" si="2044"/>
        <v>0</v>
      </c>
      <c r="OP77" s="4">
        <f t="shared" si="2045"/>
        <v>324</v>
      </c>
      <c r="OQ77" s="4"/>
      <c r="OS77">
        <f t="shared" si="2046"/>
        <v>22</v>
      </c>
      <c r="OT77">
        <f t="shared" si="2047"/>
        <v>28</v>
      </c>
      <c r="OU77">
        <f t="shared" si="2048"/>
        <v>46</v>
      </c>
      <c r="OV77">
        <f t="shared" si="2049"/>
        <v>0</v>
      </c>
      <c r="OW77">
        <f t="shared" si="2050"/>
        <v>0</v>
      </c>
      <c r="OX77">
        <f t="shared" si="2051"/>
        <v>35</v>
      </c>
      <c r="OY77">
        <f t="shared" si="2052"/>
        <v>52</v>
      </c>
      <c r="OZ77">
        <f t="shared" si="2053"/>
        <v>34</v>
      </c>
      <c r="PA77">
        <f t="shared" si="2054"/>
        <v>45</v>
      </c>
      <c r="PB77">
        <f t="shared" si="2055"/>
        <v>38</v>
      </c>
      <c r="PC77">
        <f t="shared" si="2056"/>
        <v>24</v>
      </c>
      <c r="PD77">
        <f t="shared" si="2057"/>
        <v>0</v>
      </c>
      <c r="PE77">
        <f t="shared" si="2058"/>
        <v>0</v>
      </c>
      <c r="PF77">
        <f t="shared" si="2059"/>
        <v>0</v>
      </c>
      <c r="PG77">
        <f t="shared" si="2060"/>
        <v>0</v>
      </c>
      <c r="PH77">
        <f t="shared" si="2061"/>
        <v>0</v>
      </c>
      <c r="PI77">
        <f t="shared" si="2062"/>
        <v>0</v>
      </c>
      <c r="PJ77">
        <f t="shared" si="2063"/>
        <v>0</v>
      </c>
      <c r="PK77">
        <f t="shared" si="2064"/>
        <v>0</v>
      </c>
      <c r="PL77">
        <f t="shared" si="2065"/>
        <v>0</v>
      </c>
      <c r="PM77">
        <f t="shared" si="2066"/>
        <v>0</v>
      </c>
      <c r="PN77">
        <f t="shared" si="2067"/>
        <v>0</v>
      </c>
      <c r="PO77">
        <f t="shared" si="2068"/>
        <v>0</v>
      </c>
      <c r="PP77">
        <f t="shared" si="2069"/>
        <v>0</v>
      </c>
      <c r="PQ77">
        <f t="shared" si="2070"/>
        <v>0</v>
      </c>
      <c r="PR77">
        <f t="shared" si="2071"/>
        <v>0</v>
      </c>
      <c r="PS77">
        <f t="shared" si="2072"/>
        <v>0</v>
      </c>
      <c r="PT77">
        <f t="shared" si="2073"/>
        <v>0</v>
      </c>
      <c r="PU77">
        <f t="shared" si="2074"/>
        <v>0</v>
      </c>
      <c r="PV77">
        <f t="shared" si="2075"/>
        <v>0</v>
      </c>
      <c r="PW77">
        <f t="shared" si="2076"/>
        <v>0</v>
      </c>
      <c r="PX77">
        <f t="shared" si="2077"/>
        <v>0</v>
      </c>
      <c r="PY77">
        <f t="shared" si="2078"/>
        <v>0</v>
      </c>
      <c r="PZ77">
        <f t="shared" si="2079"/>
        <v>0</v>
      </c>
      <c r="QA77">
        <f t="shared" si="2080"/>
        <v>0</v>
      </c>
      <c r="QB77">
        <f t="shared" si="2081"/>
        <v>0</v>
      </c>
      <c r="QC77">
        <f t="shared" si="2082"/>
        <v>0</v>
      </c>
      <c r="QD77">
        <f t="shared" si="2083"/>
        <v>0</v>
      </c>
      <c r="QE77">
        <f t="shared" si="2084"/>
        <v>0</v>
      </c>
      <c r="QF77">
        <f t="shared" si="2085"/>
        <v>0</v>
      </c>
      <c r="QG77">
        <f t="shared" si="2086"/>
        <v>0</v>
      </c>
      <c r="QH77">
        <f t="shared" si="2087"/>
        <v>0</v>
      </c>
      <c r="QI77">
        <f t="shared" si="2088"/>
        <v>0</v>
      </c>
      <c r="QJ77">
        <f t="shared" si="2089"/>
        <v>0</v>
      </c>
      <c r="QK77">
        <f t="shared" si="2090"/>
        <v>0</v>
      </c>
      <c r="QL77">
        <f t="shared" si="2091"/>
        <v>0</v>
      </c>
      <c r="QM77">
        <f t="shared" si="2092"/>
        <v>0</v>
      </c>
      <c r="QN77">
        <f t="shared" si="2093"/>
        <v>0</v>
      </c>
      <c r="QO77">
        <f t="shared" si="2094"/>
        <v>0</v>
      </c>
      <c r="QP77">
        <f t="shared" si="2095"/>
        <v>0</v>
      </c>
      <c r="QQ77">
        <f t="shared" si="2096"/>
        <v>0</v>
      </c>
      <c r="QR77">
        <f t="shared" si="2097"/>
        <v>0</v>
      </c>
      <c r="QS77">
        <f t="shared" si="2098"/>
        <v>0</v>
      </c>
      <c r="QT77">
        <f t="shared" si="2099"/>
        <v>0</v>
      </c>
      <c r="QU77">
        <f t="shared" si="2100"/>
        <v>0</v>
      </c>
      <c r="QV77">
        <f t="shared" si="2101"/>
        <v>0</v>
      </c>
      <c r="QW77">
        <f t="shared" si="2102"/>
        <v>0</v>
      </c>
      <c r="QX77">
        <f t="shared" si="2103"/>
        <v>0</v>
      </c>
      <c r="QY77">
        <f t="shared" si="2104"/>
        <v>0</v>
      </c>
      <c r="QZ77">
        <f t="shared" si="2105"/>
        <v>0</v>
      </c>
      <c r="RA77">
        <f t="shared" si="2106"/>
        <v>0</v>
      </c>
      <c r="RB77">
        <f t="shared" si="2107"/>
        <v>0</v>
      </c>
      <c r="RC77">
        <f t="shared" si="2108"/>
        <v>0</v>
      </c>
      <c r="RD77">
        <f t="shared" si="2109"/>
        <v>0</v>
      </c>
      <c r="RE77">
        <f t="shared" si="2110"/>
        <v>0</v>
      </c>
      <c r="RF77">
        <f t="shared" si="2111"/>
        <v>0</v>
      </c>
      <c r="RG77">
        <f t="shared" si="2112"/>
        <v>0</v>
      </c>
      <c r="RH77">
        <f t="shared" si="2113"/>
        <v>0</v>
      </c>
      <c r="RI77">
        <f t="shared" si="2114"/>
        <v>0</v>
      </c>
      <c r="RJ77">
        <f t="shared" si="2115"/>
        <v>0</v>
      </c>
      <c r="RK77">
        <f t="shared" si="2116"/>
        <v>0</v>
      </c>
      <c r="RL77">
        <f t="shared" si="2117"/>
        <v>0</v>
      </c>
      <c r="RM77">
        <f t="shared" si="2118"/>
        <v>0</v>
      </c>
      <c r="RN77">
        <f t="shared" si="2119"/>
        <v>0</v>
      </c>
      <c r="RO77">
        <f t="shared" si="2120"/>
        <v>0</v>
      </c>
      <c r="RP77">
        <f t="shared" si="2121"/>
        <v>0</v>
      </c>
      <c r="RQ77">
        <f t="shared" si="2122"/>
        <v>0</v>
      </c>
      <c r="RR77">
        <f t="shared" si="2123"/>
        <v>0</v>
      </c>
      <c r="RS77">
        <f t="shared" si="2124"/>
        <v>0</v>
      </c>
      <c r="RT77">
        <f t="shared" si="2125"/>
        <v>0</v>
      </c>
      <c r="RU77">
        <f t="shared" si="2126"/>
        <v>0</v>
      </c>
      <c r="RV77">
        <f t="shared" si="2127"/>
        <v>0</v>
      </c>
      <c r="RW77">
        <f t="shared" si="2128"/>
        <v>0</v>
      </c>
      <c r="RX77">
        <f t="shared" si="2129"/>
        <v>0</v>
      </c>
      <c r="RY77">
        <f t="shared" si="2130"/>
        <v>0</v>
      </c>
      <c r="SA77" s="4">
        <f t="shared" si="2131"/>
        <v>17.5</v>
      </c>
      <c r="SB77" s="4">
        <f t="shared" si="2132"/>
        <v>7.55</v>
      </c>
      <c r="SC77" s="4">
        <f t="shared" si="2133"/>
        <v>6.63</v>
      </c>
      <c r="SD77" s="4">
        <f t="shared" si="2134"/>
        <v>0</v>
      </c>
      <c r="SF77" s="4">
        <f t="shared" si="2135"/>
        <v>31.68</v>
      </c>
      <c r="SI77">
        <f t="shared" si="2136"/>
        <v>3.75</v>
      </c>
      <c r="SJ77">
        <f t="shared" si="2137"/>
        <v>4</v>
      </c>
      <c r="SK77">
        <f t="shared" si="2138"/>
        <v>3.25</v>
      </c>
      <c r="SL77" t="str">
        <f t="shared" si="2139"/>
        <v>0</v>
      </c>
      <c r="SM77" t="str">
        <f t="shared" si="2140"/>
        <v>0</v>
      </c>
      <c r="SN77">
        <f t="shared" si="2141"/>
        <v>3</v>
      </c>
      <c r="SO77">
        <f t="shared" si="2142"/>
        <v>3.67</v>
      </c>
      <c r="SP77">
        <f t="shared" si="2143"/>
        <v>3.88</v>
      </c>
      <c r="SQ77">
        <f t="shared" si="2144"/>
        <v>3.5</v>
      </c>
      <c r="SR77">
        <f t="shared" si="2145"/>
        <v>3</v>
      </c>
      <c r="SS77">
        <f t="shared" si="2146"/>
        <v>3.63</v>
      </c>
      <c r="ST77" t="str">
        <f t="shared" si="2147"/>
        <v>0</v>
      </c>
      <c r="SU77" t="str">
        <f t="shared" si="2148"/>
        <v>0</v>
      </c>
      <c r="SV77" t="str">
        <f t="shared" si="2149"/>
        <v>0</v>
      </c>
      <c r="SW77" t="str">
        <f t="shared" si="2150"/>
        <v>0</v>
      </c>
      <c r="SX77" t="str">
        <f t="shared" si="2151"/>
        <v>0</v>
      </c>
      <c r="SY77" t="str">
        <f t="shared" si="2152"/>
        <v>0</v>
      </c>
      <c r="SZ77" t="str">
        <f t="shared" si="2153"/>
        <v>0</v>
      </c>
      <c r="TA77" t="str">
        <f t="shared" si="2154"/>
        <v>0</v>
      </c>
      <c r="TB77" t="str">
        <f t="shared" si="2155"/>
        <v>0</v>
      </c>
      <c r="TC77" t="str">
        <f t="shared" si="2156"/>
        <v>0</v>
      </c>
      <c r="TD77" t="str">
        <f t="shared" si="2157"/>
        <v>0</v>
      </c>
      <c r="TE77" t="str">
        <f t="shared" si="2158"/>
        <v>0</v>
      </c>
      <c r="TF77" t="str">
        <f t="shared" si="2159"/>
        <v>0</v>
      </c>
      <c r="TG77" t="str">
        <f t="shared" si="2160"/>
        <v>0</v>
      </c>
      <c r="TH77" t="str">
        <f t="shared" si="2161"/>
        <v>0</v>
      </c>
      <c r="TI77" t="str">
        <f t="shared" si="2162"/>
        <v>0</v>
      </c>
      <c r="TJ77" t="str">
        <f t="shared" si="2163"/>
        <v>0</v>
      </c>
      <c r="TK77" t="str">
        <f t="shared" si="2164"/>
        <v>0</v>
      </c>
      <c r="TL77" t="str">
        <f t="shared" si="2165"/>
        <v>0</v>
      </c>
      <c r="TM77" t="str">
        <f t="shared" si="2166"/>
        <v>0</v>
      </c>
      <c r="TN77" t="str">
        <f t="shared" si="2167"/>
        <v>0</v>
      </c>
      <c r="TO77" t="str">
        <f t="shared" si="2168"/>
        <v>0</v>
      </c>
      <c r="TP77" t="str">
        <f t="shared" si="2169"/>
        <v>0</v>
      </c>
      <c r="TQ77" t="str">
        <f t="shared" si="2170"/>
        <v>0</v>
      </c>
      <c r="TR77" t="str">
        <f t="shared" si="2171"/>
        <v>0</v>
      </c>
      <c r="TS77" t="str">
        <f t="shared" si="2172"/>
        <v>0</v>
      </c>
      <c r="TT77" t="str">
        <f t="shared" si="2173"/>
        <v>0</v>
      </c>
      <c r="TU77" t="str">
        <f t="shared" si="2174"/>
        <v>0</v>
      </c>
      <c r="TV77" t="str">
        <f t="shared" si="2175"/>
        <v>0</v>
      </c>
      <c r="TW77" t="str">
        <f t="shared" si="2176"/>
        <v>0</v>
      </c>
      <c r="TX77" t="str">
        <f t="shared" si="2177"/>
        <v>0</v>
      </c>
      <c r="TY77" t="str">
        <f t="shared" si="2178"/>
        <v>0</v>
      </c>
      <c r="TZ77" t="str">
        <f t="shared" si="2179"/>
        <v>0</v>
      </c>
      <c r="UA77" t="str">
        <f t="shared" si="2180"/>
        <v>0</v>
      </c>
      <c r="UB77" t="str">
        <f t="shared" si="2181"/>
        <v>0</v>
      </c>
      <c r="UC77" t="str">
        <f t="shared" si="2182"/>
        <v>0</v>
      </c>
      <c r="UD77" t="str">
        <f t="shared" si="2183"/>
        <v>0</v>
      </c>
      <c r="UE77" t="str">
        <f t="shared" si="2184"/>
        <v>0</v>
      </c>
      <c r="UF77" t="str">
        <f t="shared" si="2185"/>
        <v>0</v>
      </c>
      <c r="UG77" t="str">
        <f t="shared" si="2186"/>
        <v>0</v>
      </c>
      <c r="UH77" t="str">
        <f t="shared" si="2187"/>
        <v>0</v>
      </c>
      <c r="UI77" t="str">
        <f t="shared" si="2188"/>
        <v>0</v>
      </c>
      <c r="UJ77" t="str">
        <f t="shared" si="2189"/>
        <v>0</v>
      </c>
      <c r="UK77" t="str">
        <f t="shared" si="2190"/>
        <v>0</v>
      </c>
      <c r="UL77" t="str">
        <f t="shared" si="2191"/>
        <v>0</v>
      </c>
      <c r="UM77" t="str">
        <f t="shared" si="2192"/>
        <v>0</v>
      </c>
      <c r="UN77" t="str">
        <f t="shared" si="2193"/>
        <v>0</v>
      </c>
      <c r="UO77" t="str">
        <f t="shared" si="2194"/>
        <v>0</v>
      </c>
      <c r="UP77" t="str">
        <f t="shared" si="2195"/>
        <v>0</v>
      </c>
      <c r="UQ77" t="str">
        <f t="shared" si="2196"/>
        <v>0</v>
      </c>
      <c r="UR77" t="str">
        <f t="shared" si="2197"/>
        <v>0</v>
      </c>
      <c r="US77" t="str">
        <f t="shared" si="2198"/>
        <v>0</v>
      </c>
      <c r="UT77" t="str">
        <f t="shared" si="2199"/>
        <v>0</v>
      </c>
      <c r="UU77" t="str">
        <f t="shared" si="2200"/>
        <v>0</v>
      </c>
      <c r="UV77" t="str">
        <f t="shared" si="2201"/>
        <v>0</v>
      </c>
      <c r="UW77" t="str">
        <f t="shared" si="2202"/>
        <v>0</v>
      </c>
      <c r="UX77" t="str">
        <f t="shared" si="2203"/>
        <v>0</v>
      </c>
      <c r="UY77" t="str">
        <f t="shared" si="2204"/>
        <v>0</v>
      </c>
      <c r="UZ77" t="str">
        <f t="shared" si="2205"/>
        <v>0</v>
      </c>
      <c r="VA77" t="str">
        <f t="shared" si="2206"/>
        <v>0</v>
      </c>
      <c r="VB77" t="str">
        <f t="shared" si="2207"/>
        <v>0</v>
      </c>
      <c r="VC77" t="str">
        <f t="shared" si="2208"/>
        <v>0</v>
      </c>
      <c r="VD77" t="str">
        <f t="shared" si="2209"/>
        <v>0</v>
      </c>
      <c r="VE77" t="str">
        <f t="shared" si="2210"/>
        <v>0</v>
      </c>
      <c r="VF77" t="str">
        <f t="shared" si="2211"/>
        <v>0</v>
      </c>
      <c r="VG77" t="str">
        <f t="shared" si="2212"/>
        <v>0</v>
      </c>
      <c r="VH77" t="str">
        <f t="shared" si="2213"/>
        <v>0</v>
      </c>
      <c r="VI77" t="str">
        <f t="shared" si="2214"/>
        <v>0</v>
      </c>
      <c r="VJ77" t="str">
        <f t="shared" si="2215"/>
        <v>0</v>
      </c>
      <c r="VK77" t="str">
        <f t="shared" si="2216"/>
        <v>0</v>
      </c>
      <c r="VL77" t="str">
        <f t="shared" si="2217"/>
        <v>0</v>
      </c>
      <c r="VM77" t="str">
        <f t="shared" si="2218"/>
        <v>0</v>
      </c>
      <c r="VN77" t="str">
        <f t="shared" si="2219"/>
        <v>0</v>
      </c>
      <c r="VO77" t="str">
        <f t="shared" si="2220"/>
        <v>0</v>
      </c>
      <c r="VQ77" s="4">
        <f t="shared" si="2221"/>
        <v>-9.08</v>
      </c>
      <c r="VR77" s="4">
        <f t="shared" si="2222"/>
        <v>-6.33</v>
      </c>
      <c r="VS77" s="4">
        <f t="shared" si="2223"/>
        <v>-1.02</v>
      </c>
      <c r="VT77" s="4">
        <f t="shared" si="2224"/>
        <v>0</v>
      </c>
      <c r="VV77" s="4">
        <f t="shared" si="2225"/>
        <v>-16.43</v>
      </c>
      <c r="VY77">
        <f t="shared" si="2226"/>
        <v>1.82</v>
      </c>
      <c r="VZ77">
        <f t="shared" si="2227"/>
        <v>-0.5</v>
      </c>
      <c r="WA77">
        <f t="shared" si="2228"/>
        <v>5.14</v>
      </c>
      <c r="WB77">
        <f t="shared" si="2229"/>
        <v>0</v>
      </c>
      <c r="WC77">
        <f t="shared" si="2230"/>
        <v>0</v>
      </c>
      <c r="WD77">
        <f t="shared" si="2231"/>
        <v>-6.45</v>
      </c>
      <c r="WE77">
        <f t="shared" si="2232"/>
        <v>-0.56999999999999995</v>
      </c>
      <c r="WF77">
        <f t="shared" si="2233"/>
        <v>-5.76</v>
      </c>
      <c r="WG77">
        <f t="shared" si="2234"/>
        <v>-9.09</v>
      </c>
      <c r="WH77">
        <f t="shared" si="2235"/>
        <v>2.4700000000000002</v>
      </c>
      <c r="WI77">
        <f t="shared" si="2236"/>
        <v>-3.49</v>
      </c>
      <c r="WJ77">
        <f t="shared" si="2237"/>
        <v>0</v>
      </c>
      <c r="WK77">
        <f t="shared" si="2238"/>
        <v>0</v>
      </c>
      <c r="WL77">
        <f t="shared" si="2239"/>
        <v>0</v>
      </c>
      <c r="WM77">
        <f t="shared" si="2240"/>
        <v>0</v>
      </c>
      <c r="WN77">
        <f t="shared" si="2241"/>
        <v>0</v>
      </c>
      <c r="WO77">
        <f t="shared" si="2242"/>
        <v>0</v>
      </c>
      <c r="WP77">
        <f t="shared" si="2243"/>
        <v>0</v>
      </c>
      <c r="WQ77">
        <f t="shared" si="2244"/>
        <v>0</v>
      </c>
      <c r="WR77">
        <f t="shared" si="2245"/>
        <v>0</v>
      </c>
      <c r="WS77">
        <f t="shared" si="2246"/>
        <v>0</v>
      </c>
      <c r="WT77">
        <f t="shared" si="2247"/>
        <v>0</v>
      </c>
      <c r="WU77">
        <f t="shared" si="2248"/>
        <v>0</v>
      </c>
      <c r="WV77">
        <f t="shared" si="2249"/>
        <v>0</v>
      </c>
      <c r="WW77">
        <f t="shared" si="2250"/>
        <v>0</v>
      </c>
      <c r="WX77">
        <f t="shared" si="2251"/>
        <v>0</v>
      </c>
      <c r="WY77">
        <f t="shared" si="2252"/>
        <v>0</v>
      </c>
      <c r="WZ77">
        <f t="shared" si="2253"/>
        <v>0</v>
      </c>
      <c r="XA77">
        <f t="shared" si="2254"/>
        <v>0</v>
      </c>
      <c r="XB77">
        <f t="shared" si="2255"/>
        <v>0</v>
      </c>
      <c r="XC77">
        <f t="shared" si="2256"/>
        <v>0</v>
      </c>
      <c r="XD77">
        <f t="shared" si="2257"/>
        <v>0</v>
      </c>
      <c r="XE77">
        <f t="shared" si="2258"/>
        <v>0</v>
      </c>
      <c r="XF77">
        <f t="shared" si="2259"/>
        <v>0</v>
      </c>
      <c r="XG77">
        <f t="shared" si="2260"/>
        <v>0</v>
      </c>
      <c r="XH77">
        <f t="shared" si="2261"/>
        <v>0</v>
      </c>
      <c r="XI77">
        <f t="shared" si="2262"/>
        <v>0</v>
      </c>
      <c r="XJ77">
        <f t="shared" si="2263"/>
        <v>0</v>
      </c>
      <c r="XK77">
        <f t="shared" si="2264"/>
        <v>0</v>
      </c>
      <c r="XL77">
        <f t="shared" si="2265"/>
        <v>0</v>
      </c>
      <c r="XM77">
        <f t="shared" si="2266"/>
        <v>0</v>
      </c>
      <c r="XN77">
        <f t="shared" si="2267"/>
        <v>0</v>
      </c>
      <c r="XO77">
        <f t="shared" si="2268"/>
        <v>0</v>
      </c>
      <c r="XP77">
        <f t="shared" si="2269"/>
        <v>0</v>
      </c>
      <c r="XQ77">
        <f t="shared" si="2270"/>
        <v>0</v>
      </c>
      <c r="XR77">
        <f t="shared" si="2271"/>
        <v>0</v>
      </c>
      <c r="XS77">
        <f t="shared" si="2272"/>
        <v>0</v>
      </c>
      <c r="XT77">
        <f t="shared" si="2273"/>
        <v>0</v>
      </c>
      <c r="XU77">
        <f t="shared" si="2274"/>
        <v>0</v>
      </c>
      <c r="XV77">
        <f t="shared" si="2275"/>
        <v>0</v>
      </c>
      <c r="XW77">
        <f t="shared" si="2276"/>
        <v>0</v>
      </c>
      <c r="XX77">
        <f t="shared" si="2277"/>
        <v>0</v>
      </c>
      <c r="XY77">
        <f t="shared" si="2278"/>
        <v>0</v>
      </c>
      <c r="XZ77">
        <f t="shared" si="2279"/>
        <v>0</v>
      </c>
      <c r="YA77">
        <f t="shared" si="2280"/>
        <v>0</v>
      </c>
      <c r="YB77">
        <f t="shared" si="2281"/>
        <v>0</v>
      </c>
      <c r="YC77">
        <f t="shared" si="2282"/>
        <v>0</v>
      </c>
      <c r="YD77">
        <f t="shared" si="2283"/>
        <v>0</v>
      </c>
      <c r="YE77">
        <f t="shared" si="2284"/>
        <v>0</v>
      </c>
      <c r="YF77">
        <f t="shared" si="2285"/>
        <v>0</v>
      </c>
      <c r="YG77">
        <f t="shared" si="2286"/>
        <v>0</v>
      </c>
      <c r="YH77">
        <f t="shared" si="2287"/>
        <v>0</v>
      </c>
      <c r="YI77">
        <f t="shared" si="2288"/>
        <v>0</v>
      </c>
      <c r="YJ77">
        <f t="shared" si="2289"/>
        <v>0</v>
      </c>
      <c r="YK77">
        <f t="shared" si="2290"/>
        <v>0</v>
      </c>
      <c r="YL77">
        <f t="shared" si="2291"/>
        <v>0</v>
      </c>
      <c r="YM77">
        <f t="shared" si="2292"/>
        <v>0</v>
      </c>
      <c r="YN77">
        <f t="shared" si="2293"/>
        <v>0</v>
      </c>
      <c r="YO77">
        <f t="shared" si="2294"/>
        <v>0</v>
      </c>
      <c r="YP77">
        <f t="shared" si="2295"/>
        <v>0</v>
      </c>
      <c r="YQ77">
        <f t="shared" si="2296"/>
        <v>0</v>
      </c>
      <c r="YR77">
        <f t="shared" si="2297"/>
        <v>0</v>
      </c>
      <c r="YS77">
        <f t="shared" si="2298"/>
        <v>0</v>
      </c>
      <c r="YT77">
        <f t="shared" si="2299"/>
        <v>0</v>
      </c>
      <c r="YU77">
        <f t="shared" si="2300"/>
        <v>0</v>
      </c>
      <c r="YV77">
        <f t="shared" si="2301"/>
        <v>0</v>
      </c>
      <c r="YW77">
        <f t="shared" si="2302"/>
        <v>0</v>
      </c>
      <c r="YX77">
        <f t="shared" si="2303"/>
        <v>0</v>
      </c>
      <c r="YY77">
        <f t="shared" si="2304"/>
        <v>0</v>
      </c>
      <c r="YZ77">
        <f t="shared" si="2305"/>
        <v>0</v>
      </c>
      <c r="ZA77">
        <f t="shared" si="2306"/>
        <v>0</v>
      </c>
      <c r="ZB77">
        <f t="shared" si="2307"/>
        <v>0</v>
      </c>
      <c r="ZC77">
        <f t="shared" si="2308"/>
        <v>0</v>
      </c>
      <c r="ZD77">
        <f t="shared" si="2309"/>
        <v>0</v>
      </c>
      <c r="ZE77">
        <f t="shared" si="2310"/>
        <v>0</v>
      </c>
      <c r="ZG77" s="4">
        <f t="shared" si="2311"/>
        <v>456</v>
      </c>
      <c r="ZH77" s="4">
        <f t="shared" si="2312"/>
        <v>183</v>
      </c>
      <c r="ZI77" s="4">
        <f t="shared" si="2313"/>
        <v>137</v>
      </c>
      <c r="ZJ77" s="4">
        <f t="shared" si="2314"/>
        <v>0</v>
      </c>
      <c r="ZL77" s="4">
        <f t="shared" si="2315"/>
        <v>776</v>
      </c>
      <c r="ZO77">
        <f t="shared" si="2316"/>
        <v>91</v>
      </c>
      <c r="ZP77">
        <f t="shared" si="2317"/>
        <v>91</v>
      </c>
      <c r="ZQ77">
        <f t="shared" si="2318"/>
        <v>89</v>
      </c>
      <c r="ZR77">
        <f t="shared" si="2319"/>
        <v>0</v>
      </c>
      <c r="ZS77">
        <f t="shared" si="2320"/>
        <v>0</v>
      </c>
      <c r="ZT77">
        <f t="shared" si="2321"/>
        <v>99</v>
      </c>
      <c r="ZU77">
        <f t="shared" si="2322"/>
        <v>94</v>
      </c>
      <c r="ZV77">
        <f t="shared" si="2323"/>
        <v>89</v>
      </c>
      <c r="ZW77">
        <f t="shared" si="2324"/>
        <v>86</v>
      </c>
      <c r="ZX77">
        <f t="shared" si="2325"/>
        <v>69</v>
      </c>
      <c r="ZY77">
        <f t="shared" si="2326"/>
        <v>68</v>
      </c>
      <c r="ZZ77">
        <f t="shared" si="2327"/>
        <v>0</v>
      </c>
      <c r="AAA77">
        <f t="shared" si="2328"/>
        <v>0</v>
      </c>
      <c r="AAB77">
        <f t="shared" si="2329"/>
        <v>0</v>
      </c>
      <c r="AAC77">
        <f t="shared" si="2330"/>
        <v>0</v>
      </c>
      <c r="AAD77">
        <f t="shared" si="2331"/>
        <v>0</v>
      </c>
      <c r="AAE77">
        <f t="shared" si="2332"/>
        <v>0</v>
      </c>
      <c r="AAF77">
        <f t="shared" si="2333"/>
        <v>0</v>
      </c>
      <c r="AAG77">
        <f t="shared" si="2334"/>
        <v>0</v>
      </c>
      <c r="AAH77">
        <f t="shared" si="2335"/>
        <v>0</v>
      </c>
      <c r="AAI77">
        <f t="shared" si="2336"/>
        <v>0</v>
      </c>
      <c r="AAJ77">
        <f t="shared" si="2337"/>
        <v>0</v>
      </c>
      <c r="AAK77">
        <f t="shared" si="2338"/>
        <v>0</v>
      </c>
      <c r="AAL77">
        <f t="shared" si="2339"/>
        <v>0</v>
      </c>
      <c r="AAM77">
        <f t="shared" si="2340"/>
        <v>0</v>
      </c>
      <c r="AAN77">
        <f t="shared" si="2341"/>
        <v>0</v>
      </c>
      <c r="AAO77">
        <f t="shared" si="2342"/>
        <v>0</v>
      </c>
      <c r="AAP77">
        <f t="shared" si="2343"/>
        <v>0</v>
      </c>
      <c r="AAQ77">
        <f t="shared" si="2344"/>
        <v>0</v>
      </c>
      <c r="AAR77">
        <f t="shared" si="2345"/>
        <v>0</v>
      </c>
      <c r="AAS77">
        <f t="shared" si="2346"/>
        <v>0</v>
      </c>
      <c r="AAT77">
        <f t="shared" si="2347"/>
        <v>0</v>
      </c>
      <c r="AAU77">
        <f t="shared" si="2348"/>
        <v>0</v>
      </c>
      <c r="AAV77">
        <f t="shared" si="2349"/>
        <v>0</v>
      </c>
      <c r="AAW77">
        <f t="shared" si="2350"/>
        <v>0</v>
      </c>
      <c r="AAX77">
        <f t="shared" si="2351"/>
        <v>0</v>
      </c>
      <c r="AAY77">
        <f t="shared" si="2352"/>
        <v>0</v>
      </c>
      <c r="AAZ77">
        <f t="shared" si="2353"/>
        <v>0</v>
      </c>
      <c r="ABA77">
        <f t="shared" si="2354"/>
        <v>0</v>
      </c>
      <c r="ABB77">
        <f t="shared" si="2355"/>
        <v>0</v>
      </c>
      <c r="ABC77">
        <f t="shared" si="2356"/>
        <v>0</v>
      </c>
      <c r="ABD77">
        <f t="shared" si="2357"/>
        <v>0</v>
      </c>
      <c r="ABE77">
        <f t="shared" si="2358"/>
        <v>0</v>
      </c>
      <c r="ABF77">
        <f t="shared" si="2359"/>
        <v>0</v>
      </c>
      <c r="ABG77">
        <f t="shared" si="2360"/>
        <v>0</v>
      </c>
      <c r="ABH77">
        <f t="shared" si="2361"/>
        <v>0</v>
      </c>
      <c r="ABI77">
        <f t="shared" si="2362"/>
        <v>0</v>
      </c>
      <c r="ABJ77">
        <f t="shared" si="2363"/>
        <v>0</v>
      </c>
      <c r="ABK77">
        <f t="shared" si="2364"/>
        <v>0</v>
      </c>
      <c r="ABL77">
        <f t="shared" si="2365"/>
        <v>0</v>
      </c>
      <c r="ABM77">
        <f t="shared" si="2366"/>
        <v>0</v>
      </c>
      <c r="ABN77">
        <f t="shared" si="2367"/>
        <v>0</v>
      </c>
      <c r="ABO77">
        <f t="shared" si="2368"/>
        <v>0</v>
      </c>
      <c r="ABP77">
        <f t="shared" si="2369"/>
        <v>0</v>
      </c>
      <c r="ABQ77">
        <f t="shared" si="2370"/>
        <v>0</v>
      </c>
      <c r="ABR77">
        <f t="shared" si="2371"/>
        <v>0</v>
      </c>
      <c r="ABS77">
        <f t="shared" si="2372"/>
        <v>0</v>
      </c>
      <c r="ABT77">
        <f t="shared" si="2373"/>
        <v>0</v>
      </c>
      <c r="ABU77">
        <f t="shared" si="2374"/>
        <v>0</v>
      </c>
      <c r="ABV77">
        <f t="shared" si="2375"/>
        <v>0</v>
      </c>
      <c r="ABW77">
        <f t="shared" si="2376"/>
        <v>0</v>
      </c>
      <c r="ABX77">
        <f t="shared" si="2377"/>
        <v>0</v>
      </c>
      <c r="ABY77">
        <f t="shared" si="2378"/>
        <v>0</v>
      </c>
      <c r="ABZ77">
        <f t="shared" si="2379"/>
        <v>0</v>
      </c>
      <c r="ACA77">
        <f t="shared" si="2380"/>
        <v>0</v>
      </c>
      <c r="ACB77">
        <f t="shared" si="2381"/>
        <v>0</v>
      </c>
      <c r="ACC77">
        <f t="shared" si="2382"/>
        <v>0</v>
      </c>
      <c r="ACD77">
        <f t="shared" si="2383"/>
        <v>0</v>
      </c>
      <c r="ACE77">
        <f t="shared" si="2384"/>
        <v>0</v>
      </c>
      <c r="ACF77">
        <f t="shared" si="2385"/>
        <v>0</v>
      </c>
      <c r="ACG77">
        <f t="shared" si="2386"/>
        <v>0</v>
      </c>
      <c r="ACH77">
        <f t="shared" si="2387"/>
        <v>0</v>
      </c>
      <c r="ACI77">
        <f t="shared" si="2388"/>
        <v>0</v>
      </c>
      <c r="ACJ77">
        <f t="shared" si="2389"/>
        <v>0</v>
      </c>
      <c r="ACK77">
        <f t="shared" si="2390"/>
        <v>0</v>
      </c>
      <c r="ACL77">
        <f t="shared" si="2391"/>
        <v>0</v>
      </c>
      <c r="ACM77">
        <f t="shared" si="2392"/>
        <v>0</v>
      </c>
      <c r="ACN77">
        <f t="shared" si="2393"/>
        <v>0</v>
      </c>
      <c r="ACO77">
        <f t="shared" si="2394"/>
        <v>0</v>
      </c>
      <c r="ACP77">
        <f t="shared" si="2395"/>
        <v>0</v>
      </c>
      <c r="ACQ77">
        <f t="shared" si="2396"/>
        <v>0</v>
      </c>
      <c r="ACR77">
        <f t="shared" si="2397"/>
        <v>0</v>
      </c>
      <c r="ACS77">
        <f t="shared" si="2398"/>
        <v>0</v>
      </c>
      <c r="ACT77">
        <f t="shared" si="2399"/>
        <v>0</v>
      </c>
      <c r="ACU77">
        <f t="shared" si="2400"/>
        <v>0</v>
      </c>
      <c r="ACW77" s="4">
        <f t="shared" si="2401"/>
        <v>194.70000000000002</v>
      </c>
      <c r="ACX77" s="4">
        <f t="shared" si="2402"/>
        <v>43.4</v>
      </c>
      <c r="ACY77" s="4">
        <f t="shared" si="2403"/>
        <v>80.400000000000006</v>
      </c>
      <c r="ACZ77" s="4">
        <f t="shared" si="2404"/>
        <v>0</v>
      </c>
      <c r="ADA77" s="88">
        <f t="shared" si="2405"/>
        <v>4.658325879540846</v>
      </c>
      <c r="ADB77" s="4">
        <f t="shared" si="2406"/>
        <v>318.5</v>
      </c>
      <c r="ADC77" s="5">
        <f t="shared" si="2407"/>
        <v>6.2401923047290779</v>
      </c>
      <c r="ADD77" s="5">
        <f t="shared" si="2408"/>
        <v>6.3403469936589438</v>
      </c>
      <c r="ADE77">
        <f t="shared" si="2409"/>
        <v>88.2</v>
      </c>
      <c r="ADF77">
        <f t="shared" si="2410"/>
        <v>68.900000000000006</v>
      </c>
      <c r="ADG77">
        <f t="shared" si="2411"/>
        <v>3.1</v>
      </c>
      <c r="ADH77">
        <f t="shared" si="2412"/>
        <v>0</v>
      </c>
      <c r="ADI77">
        <f t="shared" si="2413"/>
        <v>0</v>
      </c>
      <c r="ADJ77">
        <f t="shared" si="2414"/>
        <v>16.600000000000001</v>
      </c>
      <c r="ADK77">
        <f t="shared" si="2415"/>
        <v>0</v>
      </c>
      <c r="ADL77">
        <f t="shared" si="2416"/>
        <v>43.4</v>
      </c>
      <c r="ADM77">
        <f t="shared" si="2417"/>
        <v>17.899999999999999</v>
      </c>
      <c r="ADN77">
        <f t="shared" si="2418"/>
        <v>0</v>
      </c>
      <c r="ADO77">
        <f t="shared" si="2419"/>
        <v>80.400000000000006</v>
      </c>
      <c r="ADP77">
        <f t="shared" si="2420"/>
        <v>0</v>
      </c>
      <c r="ADQ77">
        <f t="shared" si="2421"/>
        <v>0</v>
      </c>
      <c r="ADR77">
        <f t="shared" si="2422"/>
        <v>0</v>
      </c>
      <c r="ADS77">
        <f t="shared" si="2423"/>
        <v>0</v>
      </c>
      <c r="ADT77">
        <f t="shared" si="2424"/>
        <v>0</v>
      </c>
      <c r="ADU77">
        <f t="shared" si="2425"/>
        <v>0</v>
      </c>
      <c r="ADV77">
        <f t="shared" si="2426"/>
        <v>0</v>
      </c>
      <c r="ADW77">
        <f t="shared" si="2427"/>
        <v>0</v>
      </c>
      <c r="ADX77">
        <f t="shared" si="2428"/>
        <v>0</v>
      </c>
      <c r="ADY77">
        <f t="shared" si="2429"/>
        <v>0</v>
      </c>
      <c r="ADZ77">
        <f t="shared" si="2430"/>
        <v>0</v>
      </c>
      <c r="AEA77">
        <f t="shared" si="2431"/>
        <v>0</v>
      </c>
      <c r="AEB77">
        <f t="shared" si="2432"/>
        <v>0</v>
      </c>
      <c r="AEC77">
        <f t="shared" si="2433"/>
        <v>0</v>
      </c>
      <c r="AED77">
        <f t="shared" si="2434"/>
        <v>0</v>
      </c>
      <c r="AEE77">
        <f t="shared" si="2435"/>
        <v>0</v>
      </c>
      <c r="AEF77">
        <f t="shared" si="2436"/>
        <v>0</v>
      </c>
      <c r="AEG77">
        <f t="shared" si="2437"/>
        <v>0</v>
      </c>
      <c r="AEH77">
        <f t="shared" si="2438"/>
        <v>0</v>
      </c>
      <c r="AEI77">
        <f t="shared" si="2439"/>
        <v>0</v>
      </c>
      <c r="AEJ77">
        <f t="shared" si="2440"/>
        <v>0</v>
      </c>
      <c r="AEK77">
        <f t="shared" si="2441"/>
        <v>0</v>
      </c>
      <c r="AEL77">
        <f t="shared" si="2442"/>
        <v>0</v>
      </c>
      <c r="AEM77">
        <f t="shared" si="2443"/>
        <v>0</v>
      </c>
      <c r="AEN77">
        <f t="shared" si="2444"/>
        <v>0</v>
      </c>
      <c r="AEO77">
        <f t="shared" si="2445"/>
        <v>0</v>
      </c>
      <c r="AEP77">
        <f t="shared" si="2446"/>
        <v>0</v>
      </c>
      <c r="AEQ77">
        <f t="shared" si="2447"/>
        <v>0</v>
      </c>
      <c r="AER77">
        <f t="shared" si="2448"/>
        <v>0</v>
      </c>
      <c r="AES77">
        <f t="shared" si="2449"/>
        <v>0</v>
      </c>
      <c r="AET77">
        <f t="shared" si="2450"/>
        <v>0</v>
      </c>
      <c r="AEU77">
        <f t="shared" si="2451"/>
        <v>0</v>
      </c>
      <c r="AEV77">
        <f t="shared" si="2452"/>
        <v>0</v>
      </c>
      <c r="AEW77">
        <f t="shared" si="2453"/>
        <v>0</v>
      </c>
      <c r="AEX77">
        <f t="shared" si="2454"/>
        <v>0</v>
      </c>
      <c r="AEY77">
        <f t="shared" si="2455"/>
        <v>0</v>
      </c>
      <c r="AEZ77">
        <f t="shared" si="2456"/>
        <v>0</v>
      </c>
      <c r="AFA77">
        <f t="shared" si="2457"/>
        <v>0</v>
      </c>
      <c r="AFB77">
        <f t="shared" si="2458"/>
        <v>0</v>
      </c>
      <c r="AFC77">
        <f t="shared" si="2459"/>
        <v>0</v>
      </c>
      <c r="AFD77">
        <f t="shared" si="2460"/>
        <v>0</v>
      </c>
      <c r="AFE77">
        <f t="shared" si="2461"/>
        <v>0</v>
      </c>
      <c r="AFF77">
        <f t="shared" si="2462"/>
        <v>0</v>
      </c>
      <c r="AFG77">
        <f t="shared" si="2463"/>
        <v>0</v>
      </c>
      <c r="AFH77">
        <f t="shared" si="2464"/>
        <v>0</v>
      </c>
      <c r="AFI77">
        <f t="shared" si="2465"/>
        <v>0</v>
      </c>
      <c r="AFJ77">
        <f t="shared" si="2466"/>
        <v>0</v>
      </c>
      <c r="AFK77">
        <f t="shared" si="2467"/>
        <v>0</v>
      </c>
      <c r="AFL77">
        <f t="shared" si="2468"/>
        <v>0</v>
      </c>
      <c r="AFM77">
        <f t="shared" si="2469"/>
        <v>0</v>
      </c>
      <c r="AFN77">
        <f t="shared" si="2470"/>
        <v>0</v>
      </c>
      <c r="AFO77">
        <f t="shared" si="2471"/>
        <v>0</v>
      </c>
      <c r="AFP77">
        <f t="shared" si="2472"/>
        <v>0</v>
      </c>
      <c r="AFQ77">
        <f t="shared" si="2473"/>
        <v>0</v>
      </c>
      <c r="AFR77">
        <f t="shared" si="2474"/>
        <v>0</v>
      </c>
      <c r="AFS77">
        <f t="shared" si="2475"/>
        <v>0</v>
      </c>
      <c r="AFT77">
        <f t="shared" si="2476"/>
        <v>0</v>
      </c>
      <c r="AFU77">
        <f t="shared" si="2477"/>
        <v>0</v>
      </c>
      <c r="AFV77">
        <f t="shared" si="2478"/>
        <v>0</v>
      </c>
      <c r="AFW77">
        <f t="shared" si="2479"/>
        <v>0</v>
      </c>
      <c r="AFX77">
        <f t="shared" si="2480"/>
        <v>0</v>
      </c>
      <c r="AFY77">
        <f t="shared" si="2481"/>
        <v>0</v>
      </c>
      <c r="AFZ77">
        <f t="shared" si="2482"/>
        <v>0</v>
      </c>
      <c r="AGA77">
        <f t="shared" si="2483"/>
        <v>0</v>
      </c>
      <c r="AGB77">
        <f t="shared" si="2484"/>
        <v>0</v>
      </c>
      <c r="AGC77">
        <f t="shared" si="2485"/>
        <v>0</v>
      </c>
      <c r="AGD77">
        <f t="shared" si="2486"/>
        <v>0</v>
      </c>
      <c r="AGE77">
        <f t="shared" si="2487"/>
        <v>0</v>
      </c>
      <c r="AGF77">
        <f t="shared" si="2488"/>
        <v>0</v>
      </c>
      <c r="AGG77">
        <f t="shared" si="2489"/>
        <v>0</v>
      </c>
      <c r="AGH77">
        <f t="shared" si="2490"/>
        <v>0</v>
      </c>
      <c r="AGI77">
        <f t="shared" si="2491"/>
        <v>0</v>
      </c>
      <c r="AGJ77">
        <f t="shared" si="2492"/>
        <v>0</v>
      </c>
      <c r="AGK77">
        <f t="shared" si="2493"/>
        <v>0</v>
      </c>
      <c r="AGM77" s="88">
        <f t="shared" si="2494"/>
        <v>93.25</v>
      </c>
      <c r="AGN77" s="88">
        <v>93.25</v>
      </c>
      <c r="AGO77">
        <v>4</v>
      </c>
      <c r="AGP77">
        <f t="shared" si="2495"/>
        <v>4</v>
      </c>
      <c r="AGQ77">
        <f t="shared" si="2496"/>
        <v>4</v>
      </c>
      <c r="AGR77">
        <f t="shared" si="2497"/>
        <v>4</v>
      </c>
      <c r="AGS77">
        <f t="shared" si="2498"/>
        <v>0</v>
      </c>
      <c r="AGT77">
        <f t="shared" si="2499"/>
        <v>0</v>
      </c>
      <c r="AGU77">
        <f t="shared" si="2500"/>
        <v>4</v>
      </c>
      <c r="AGV77">
        <f t="shared" si="2501"/>
        <v>8</v>
      </c>
      <c r="AGW77">
        <f t="shared" si="2502"/>
        <v>9</v>
      </c>
      <c r="AGX77">
        <f t="shared" si="2503"/>
        <v>4</v>
      </c>
      <c r="AGY77">
        <f t="shared" si="2504"/>
        <v>6</v>
      </c>
      <c r="AGZ77">
        <f t="shared" si="2505"/>
        <v>8</v>
      </c>
      <c r="AHA77">
        <f t="shared" si="2506"/>
        <v>0</v>
      </c>
      <c r="AHB77">
        <f t="shared" si="2507"/>
        <v>0</v>
      </c>
      <c r="AHC77">
        <f t="shared" si="2508"/>
        <v>0</v>
      </c>
      <c r="AHD77">
        <f t="shared" si="2509"/>
        <v>0</v>
      </c>
      <c r="AHE77">
        <f t="shared" si="2510"/>
        <v>0</v>
      </c>
      <c r="AHF77">
        <f t="shared" si="2511"/>
        <v>0</v>
      </c>
      <c r="AHG77">
        <f t="shared" si="2512"/>
        <v>0</v>
      </c>
      <c r="AHH77">
        <f t="shared" si="2513"/>
        <v>0</v>
      </c>
      <c r="AHI77">
        <f t="shared" si="2514"/>
        <v>0</v>
      </c>
      <c r="AHJ77">
        <f t="shared" si="2515"/>
        <v>0</v>
      </c>
      <c r="AHK77">
        <f t="shared" si="2516"/>
        <v>0</v>
      </c>
      <c r="AHL77">
        <f t="shared" si="2517"/>
        <v>0</v>
      </c>
      <c r="AHM77">
        <f t="shared" si="2518"/>
        <v>0</v>
      </c>
      <c r="AHN77">
        <f t="shared" si="2519"/>
        <v>0</v>
      </c>
      <c r="AHO77">
        <f t="shared" si="2520"/>
        <v>0</v>
      </c>
      <c r="AHP77">
        <f t="shared" si="2521"/>
        <v>0</v>
      </c>
      <c r="AHQ77">
        <f t="shared" si="2522"/>
        <v>0</v>
      </c>
      <c r="AHR77">
        <f t="shared" si="2523"/>
        <v>0</v>
      </c>
      <c r="AHS77">
        <f t="shared" si="2524"/>
        <v>0</v>
      </c>
      <c r="AHT77">
        <f t="shared" si="2525"/>
        <v>0</v>
      </c>
      <c r="AHU77">
        <f t="shared" si="2526"/>
        <v>0</v>
      </c>
      <c r="AHV77">
        <f t="shared" si="2527"/>
        <v>0</v>
      </c>
      <c r="AHW77">
        <f t="shared" si="2528"/>
        <v>0</v>
      </c>
      <c r="AHX77">
        <f t="shared" si="2529"/>
        <v>0</v>
      </c>
      <c r="AHY77">
        <f t="shared" si="2530"/>
        <v>0</v>
      </c>
      <c r="AHZ77">
        <f t="shared" si="2531"/>
        <v>0</v>
      </c>
      <c r="AIA77">
        <f t="shared" si="2532"/>
        <v>0</v>
      </c>
      <c r="AIB77">
        <f t="shared" si="2533"/>
        <v>0</v>
      </c>
      <c r="AIC77">
        <f t="shared" si="2534"/>
        <v>0</v>
      </c>
      <c r="AID77">
        <f t="shared" si="2535"/>
        <v>0</v>
      </c>
      <c r="AIE77">
        <f t="shared" si="2536"/>
        <v>0</v>
      </c>
      <c r="AIF77">
        <f t="shared" si="2537"/>
        <v>0</v>
      </c>
      <c r="AIG77">
        <f t="shared" si="2538"/>
        <v>0</v>
      </c>
      <c r="AIH77">
        <f t="shared" si="2539"/>
        <v>0</v>
      </c>
      <c r="AII77">
        <f t="shared" si="2540"/>
        <v>0</v>
      </c>
      <c r="AIJ77">
        <f t="shared" si="2541"/>
        <v>0</v>
      </c>
      <c r="AIK77">
        <f t="shared" si="2542"/>
        <v>0</v>
      </c>
      <c r="AIL77">
        <f t="shared" si="2543"/>
        <v>0</v>
      </c>
      <c r="AIM77">
        <f t="shared" si="2544"/>
        <v>0</v>
      </c>
      <c r="AIN77">
        <f t="shared" si="2545"/>
        <v>0</v>
      </c>
      <c r="AIO77">
        <f t="shared" si="2546"/>
        <v>0</v>
      </c>
      <c r="AIP77">
        <f t="shared" si="2547"/>
        <v>0</v>
      </c>
      <c r="AIQ77">
        <f t="shared" si="2548"/>
        <v>0</v>
      </c>
      <c r="AIR77">
        <f t="shared" si="2549"/>
        <v>0</v>
      </c>
      <c r="AIS77">
        <f t="shared" si="2550"/>
        <v>0</v>
      </c>
      <c r="AIT77">
        <f t="shared" si="2551"/>
        <v>0</v>
      </c>
      <c r="AIU77">
        <f t="shared" si="2552"/>
        <v>0</v>
      </c>
      <c r="AIV77">
        <f t="shared" si="2553"/>
        <v>0</v>
      </c>
      <c r="AIW77">
        <f t="shared" si="2554"/>
        <v>0</v>
      </c>
      <c r="AIX77">
        <f t="shared" si="2555"/>
        <v>0</v>
      </c>
      <c r="AIY77">
        <f t="shared" si="2556"/>
        <v>0</v>
      </c>
      <c r="AIZ77">
        <f t="shared" si="2557"/>
        <v>0</v>
      </c>
      <c r="AJA77">
        <f t="shared" si="2558"/>
        <v>0</v>
      </c>
      <c r="AJB77">
        <f t="shared" si="2559"/>
        <v>0</v>
      </c>
      <c r="AJC77">
        <f t="shared" si="2560"/>
        <v>0</v>
      </c>
      <c r="AJD77">
        <f t="shared" si="2561"/>
        <v>0</v>
      </c>
      <c r="AJE77">
        <f t="shared" si="2562"/>
        <v>0</v>
      </c>
      <c r="AJF77">
        <f t="shared" si="2563"/>
        <v>0</v>
      </c>
      <c r="AJG77">
        <f t="shared" si="2564"/>
        <v>0</v>
      </c>
      <c r="AJH77">
        <f t="shared" si="2565"/>
        <v>0</v>
      </c>
      <c r="AJI77">
        <f t="shared" si="2566"/>
        <v>0</v>
      </c>
      <c r="AJJ77">
        <f t="shared" si="2567"/>
        <v>0</v>
      </c>
      <c r="AJK77">
        <f t="shared" si="2568"/>
        <v>0</v>
      </c>
      <c r="AJL77">
        <f t="shared" si="2569"/>
        <v>0</v>
      </c>
      <c r="AJM77">
        <f t="shared" si="2570"/>
        <v>0</v>
      </c>
      <c r="AJN77">
        <f t="shared" si="2571"/>
        <v>0</v>
      </c>
      <c r="AJO77">
        <f t="shared" si="2572"/>
        <v>0</v>
      </c>
      <c r="AJP77">
        <f t="shared" si="2573"/>
        <v>0</v>
      </c>
      <c r="AJQ77">
        <f t="shared" si="2574"/>
        <v>0</v>
      </c>
      <c r="AJR77">
        <f t="shared" si="2575"/>
        <v>0</v>
      </c>
      <c r="AJS77">
        <f t="shared" si="2576"/>
        <v>0</v>
      </c>
      <c r="AJT77">
        <f t="shared" si="2577"/>
        <v>0</v>
      </c>
      <c r="AJU77">
        <f t="shared" si="2578"/>
        <v>0</v>
      </c>
      <c r="AJV77">
        <f t="shared" si="2579"/>
        <v>0</v>
      </c>
      <c r="AJX77">
        <v>61</v>
      </c>
      <c r="AJY77">
        <v>1</v>
      </c>
      <c r="AJZ77">
        <v>1</v>
      </c>
      <c r="AKA77">
        <f t="shared" si="2580"/>
        <v>0</v>
      </c>
      <c r="AKB77">
        <f t="shared" si="2581"/>
        <v>0</v>
      </c>
      <c r="AKC77">
        <f t="shared" si="2582"/>
        <v>0.25</v>
      </c>
      <c r="AKD77">
        <f t="shared" si="2583"/>
        <v>2</v>
      </c>
      <c r="AKE77">
        <f t="shared" si="2584"/>
        <v>8</v>
      </c>
      <c r="AKF77">
        <f t="shared" si="2585"/>
        <v>8</v>
      </c>
      <c r="AKG77">
        <f t="shared" si="2586"/>
        <v>8</v>
      </c>
      <c r="AKH77">
        <f t="shared" si="2587"/>
        <v>4</v>
      </c>
      <c r="AKI77">
        <f t="shared" si="2588"/>
        <v>0</v>
      </c>
      <c r="AKJ77">
        <f t="shared" si="2589"/>
        <v>0</v>
      </c>
      <c r="AKK77">
        <f t="shared" si="2590"/>
        <v>0</v>
      </c>
      <c r="AKL77">
        <f t="shared" si="2591"/>
        <v>0</v>
      </c>
      <c r="AKM77">
        <f t="shared" si="2592"/>
        <v>0</v>
      </c>
      <c r="AKN77">
        <f t="shared" si="2593"/>
        <v>0</v>
      </c>
      <c r="AKO77">
        <f t="shared" si="2594"/>
        <v>0</v>
      </c>
      <c r="AKP77">
        <f t="shared" si="2595"/>
        <v>0</v>
      </c>
      <c r="AKQ77">
        <f t="shared" si="2596"/>
        <v>0</v>
      </c>
      <c r="AKR77">
        <f t="shared" si="2597"/>
        <v>0</v>
      </c>
      <c r="AKS77">
        <f t="shared" si="2598"/>
        <v>0</v>
      </c>
      <c r="AKT77">
        <f t="shared" si="2599"/>
        <v>0</v>
      </c>
      <c r="AKU77">
        <f t="shared" si="2600"/>
        <v>0</v>
      </c>
      <c r="AKV77">
        <f t="shared" si="2601"/>
        <v>0</v>
      </c>
      <c r="AKW77">
        <f t="shared" si="2602"/>
        <v>0</v>
      </c>
      <c r="AKX77">
        <f t="shared" si="2603"/>
        <v>0</v>
      </c>
      <c r="AKY77">
        <f t="shared" si="2604"/>
        <v>0</v>
      </c>
      <c r="AKZ77">
        <f t="shared" si="2605"/>
        <v>0</v>
      </c>
      <c r="ALA77">
        <f t="shared" si="2606"/>
        <v>0</v>
      </c>
      <c r="ALB77">
        <f t="shared" si="2607"/>
        <v>0</v>
      </c>
      <c r="ALC77">
        <f t="shared" si="2608"/>
        <v>0</v>
      </c>
      <c r="ALD77">
        <f t="shared" si="2609"/>
        <v>0</v>
      </c>
      <c r="ALE77">
        <f t="shared" si="2610"/>
        <v>0</v>
      </c>
      <c r="ALF77">
        <f t="shared" si="2611"/>
        <v>0</v>
      </c>
      <c r="ALG77">
        <f t="shared" si="2612"/>
        <v>0</v>
      </c>
      <c r="ALH77">
        <f t="shared" si="2613"/>
        <v>0</v>
      </c>
      <c r="ALI77">
        <f t="shared" si="2614"/>
        <v>0</v>
      </c>
      <c r="ALJ77">
        <f t="shared" si="2615"/>
        <v>0</v>
      </c>
      <c r="ALK77">
        <f t="shared" si="2616"/>
        <v>0</v>
      </c>
      <c r="ALL77">
        <f t="shared" si="2617"/>
        <v>0</v>
      </c>
      <c r="ALM77">
        <f t="shared" si="2618"/>
        <v>0</v>
      </c>
      <c r="ALN77">
        <f t="shared" si="2619"/>
        <v>0</v>
      </c>
      <c r="ALO77">
        <f t="shared" si="2620"/>
        <v>0</v>
      </c>
      <c r="ALP77">
        <f t="shared" si="2621"/>
        <v>0</v>
      </c>
      <c r="ALQ77">
        <f t="shared" si="2622"/>
        <v>0</v>
      </c>
      <c r="ALR77">
        <f t="shared" si="2623"/>
        <v>0</v>
      </c>
      <c r="ALS77">
        <f t="shared" si="2624"/>
        <v>0</v>
      </c>
      <c r="ALT77">
        <f t="shared" si="2625"/>
        <v>0</v>
      </c>
      <c r="ALU77">
        <f t="shared" si="2626"/>
        <v>0</v>
      </c>
      <c r="ALV77">
        <f t="shared" si="2627"/>
        <v>0</v>
      </c>
      <c r="ALW77">
        <f t="shared" si="2628"/>
        <v>0</v>
      </c>
      <c r="ALX77">
        <f t="shared" si="2629"/>
        <v>0</v>
      </c>
      <c r="ALY77">
        <f t="shared" si="2630"/>
        <v>0</v>
      </c>
      <c r="ALZ77">
        <f t="shared" si="2631"/>
        <v>0</v>
      </c>
      <c r="AMA77">
        <f t="shared" si="2632"/>
        <v>0</v>
      </c>
      <c r="AMB77">
        <f t="shared" si="2633"/>
        <v>0</v>
      </c>
      <c r="AMC77">
        <f t="shared" si="2634"/>
        <v>0</v>
      </c>
      <c r="AMD77">
        <f t="shared" si="2635"/>
        <v>0</v>
      </c>
      <c r="AME77">
        <f t="shared" si="2636"/>
        <v>0</v>
      </c>
      <c r="AMF77">
        <f t="shared" si="2637"/>
        <v>0</v>
      </c>
      <c r="AMG77">
        <f t="shared" si="2638"/>
        <v>0</v>
      </c>
      <c r="AMH77">
        <f t="shared" si="2639"/>
        <v>0</v>
      </c>
      <c r="AMI77">
        <f t="shared" si="2640"/>
        <v>0</v>
      </c>
      <c r="AMJ77">
        <f t="shared" si="2641"/>
        <v>0</v>
      </c>
      <c r="AMK77">
        <f t="shared" si="2642"/>
        <v>0</v>
      </c>
      <c r="AML77">
        <f t="shared" si="2643"/>
        <v>0</v>
      </c>
      <c r="AMM77">
        <f t="shared" si="2644"/>
        <v>0</v>
      </c>
      <c r="AMN77">
        <f t="shared" si="2645"/>
        <v>0</v>
      </c>
      <c r="AMO77">
        <f t="shared" si="2646"/>
        <v>0</v>
      </c>
      <c r="AMP77">
        <f t="shared" si="2647"/>
        <v>0</v>
      </c>
      <c r="AMQ77">
        <f t="shared" si="2648"/>
        <v>0</v>
      </c>
      <c r="AMR77">
        <f t="shared" si="2649"/>
        <v>0</v>
      </c>
      <c r="AMS77">
        <f t="shared" si="2650"/>
        <v>0</v>
      </c>
      <c r="AMT77">
        <f t="shared" si="2651"/>
        <v>0</v>
      </c>
      <c r="AMU77">
        <f t="shared" si="2652"/>
        <v>0</v>
      </c>
      <c r="AMV77">
        <f t="shared" si="2653"/>
        <v>0</v>
      </c>
      <c r="AMW77">
        <f t="shared" si="2654"/>
        <v>0</v>
      </c>
      <c r="AMX77">
        <f t="shared" si="2655"/>
        <v>0</v>
      </c>
      <c r="AMY77">
        <f t="shared" si="2656"/>
        <v>0</v>
      </c>
      <c r="AMZ77">
        <f t="shared" si="2657"/>
        <v>0</v>
      </c>
      <c r="ANA77">
        <f t="shared" si="2658"/>
        <v>0</v>
      </c>
      <c r="ANB77">
        <f t="shared" si="2659"/>
        <v>0</v>
      </c>
      <c r="ANC77">
        <f t="shared" si="2660"/>
        <v>0</v>
      </c>
      <c r="AND77">
        <f t="shared" si="2661"/>
        <v>0</v>
      </c>
      <c r="ANR77" s="4">
        <v>1968</v>
      </c>
      <c r="ANS77" s="4">
        <f t="shared" si="2662"/>
        <v>1968</v>
      </c>
      <c r="ANU77" s="4">
        <v>2047</v>
      </c>
      <c r="ANV77" t="str">
        <f t="shared" si="2663"/>
        <v>2069</v>
      </c>
      <c r="ANW77" t="str">
        <f t="shared" si="2664"/>
        <v>2085</v>
      </c>
      <c r="ANX77" t="str">
        <f t="shared" si="2665"/>
        <v>2044</v>
      </c>
      <c r="ANY77" t="str">
        <f t="shared" si="2666"/>
        <v>2044</v>
      </c>
      <c r="ANZ77" t="str">
        <f t="shared" si="2667"/>
        <v>2044</v>
      </c>
      <c r="AOA77" t="str">
        <f t="shared" si="2668"/>
        <v>2038</v>
      </c>
      <c r="AOB77" t="str">
        <f t="shared" si="2669"/>
        <v>2008</v>
      </c>
      <c r="AOC77" t="str">
        <f t="shared" si="2670"/>
        <v>2002</v>
      </c>
      <c r="AOD77" t="str">
        <f t="shared" si="2671"/>
        <v>1989</v>
      </c>
      <c r="AOE77" t="str">
        <f t="shared" si="2672"/>
        <v>1957</v>
      </c>
      <c r="AOF77" t="str">
        <f t="shared" si="2673"/>
        <v>1968</v>
      </c>
      <c r="AOG77" t="str">
        <f t="shared" si="2674"/>
        <v>1968</v>
      </c>
      <c r="AOH77" t="str">
        <f t="shared" si="2675"/>
        <v>1968</v>
      </c>
      <c r="AOI77" t="str">
        <f t="shared" si="2676"/>
        <v>1968</v>
      </c>
      <c r="AOJ77" t="str">
        <f t="shared" si="2677"/>
        <v>1968</v>
      </c>
      <c r="AOK77" t="str">
        <f t="shared" si="2678"/>
        <v>1968</v>
      </c>
      <c r="AOL77" t="str">
        <f t="shared" si="2679"/>
        <v>1968</v>
      </c>
      <c r="AOM77" t="str">
        <f t="shared" si="2680"/>
        <v>1968</v>
      </c>
      <c r="AON77" t="str">
        <f t="shared" si="2681"/>
        <v>1968</v>
      </c>
      <c r="AOO77" t="str">
        <f t="shared" si="2682"/>
        <v>1968</v>
      </c>
      <c r="AOP77" t="str">
        <f t="shared" si="2683"/>
        <v>1968</v>
      </c>
      <c r="AOQ77" t="str">
        <f t="shared" si="2684"/>
        <v>1968</v>
      </c>
      <c r="AOR77" t="str">
        <f t="shared" si="2685"/>
        <v>1968</v>
      </c>
      <c r="AOS77" t="str">
        <f t="shared" si="2686"/>
        <v>1968</v>
      </c>
      <c r="AOT77" t="str">
        <f t="shared" si="2687"/>
        <v>1968</v>
      </c>
      <c r="AOU77" t="str">
        <f t="shared" si="2688"/>
        <v>1968</v>
      </c>
      <c r="AOV77" t="str">
        <f t="shared" si="2689"/>
        <v>1968</v>
      </c>
      <c r="AOW77" t="str">
        <f t="shared" si="2690"/>
        <v>1968</v>
      </c>
      <c r="AOX77" t="str">
        <f t="shared" si="2691"/>
        <v>1968</v>
      </c>
      <c r="AOY77" t="str">
        <f t="shared" si="2692"/>
        <v>1968</v>
      </c>
      <c r="AOZ77" t="str">
        <f t="shared" si="2693"/>
        <v>1968</v>
      </c>
      <c r="APA77" t="str">
        <f t="shared" si="2694"/>
        <v>1968</v>
      </c>
      <c r="APB77" t="str">
        <f t="shared" si="2695"/>
        <v>1968</v>
      </c>
      <c r="APC77" t="str">
        <f t="shared" si="2696"/>
        <v>1968</v>
      </c>
      <c r="APD77" t="str">
        <f t="shared" si="2697"/>
        <v>1968</v>
      </c>
      <c r="APE77" t="str">
        <f t="shared" si="2698"/>
        <v>1968</v>
      </c>
      <c r="APF77" t="str">
        <f t="shared" si="2699"/>
        <v>1968</v>
      </c>
      <c r="APG77" t="str">
        <f t="shared" si="2700"/>
        <v>1968</v>
      </c>
      <c r="APH77" t="str">
        <f t="shared" si="2701"/>
        <v>1968</v>
      </c>
      <c r="API77" t="str">
        <f t="shared" si="2702"/>
        <v>1968</v>
      </c>
      <c r="APJ77" t="str">
        <f t="shared" si="2703"/>
        <v>1968</v>
      </c>
      <c r="APK77" t="str">
        <f t="shared" si="2704"/>
        <v>1968</v>
      </c>
      <c r="APL77" t="str">
        <f t="shared" si="2705"/>
        <v>1968</v>
      </c>
      <c r="APM77" t="str">
        <f t="shared" si="2706"/>
        <v>1968</v>
      </c>
      <c r="APN77" t="str">
        <f t="shared" si="2707"/>
        <v>1968</v>
      </c>
      <c r="APO77" t="str">
        <f t="shared" si="2708"/>
        <v>1968</v>
      </c>
      <c r="APP77" t="str">
        <f t="shared" si="2709"/>
        <v>1968</v>
      </c>
      <c r="APQ77" t="str">
        <f t="shared" si="2710"/>
        <v>1968</v>
      </c>
      <c r="APR77" t="str">
        <f t="shared" si="2711"/>
        <v>1968</v>
      </c>
      <c r="APS77" t="str">
        <f t="shared" si="2712"/>
        <v>1968</v>
      </c>
      <c r="APT77" t="str">
        <f t="shared" si="2713"/>
        <v>1968</v>
      </c>
      <c r="APU77" t="str">
        <f t="shared" si="2714"/>
        <v>1968</v>
      </c>
      <c r="APV77" t="str">
        <f t="shared" si="2715"/>
        <v>1968</v>
      </c>
      <c r="APW77" t="str">
        <f t="shared" si="2716"/>
        <v>1968</v>
      </c>
      <c r="APX77" t="str">
        <f t="shared" si="2717"/>
        <v>1968</v>
      </c>
      <c r="APY77" t="str">
        <f t="shared" si="2718"/>
        <v>1968</v>
      </c>
      <c r="APZ77" t="str">
        <f t="shared" si="2719"/>
        <v>1968</v>
      </c>
      <c r="AQA77" t="str">
        <f t="shared" si="2720"/>
        <v>1968</v>
      </c>
      <c r="AQB77" t="str">
        <f t="shared" si="2721"/>
        <v>1968</v>
      </c>
      <c r="AQC77" t="str">
        <f t="shared" si="2722"/>
        <v>1968</v>
      </c>
      <c r="AQD77" t="str">
        <f t="shared" si="2723"/>
        <v>1968</v>
      </c>
      <c r="AQE77" t="str">
        <f t="shared" si="2724"/>
        <v>1968</v>
      </c>
      <c r="AQF77" t="str">
        <f t="shared" si="2725"/>
        <v>1968</v>
      </c>
      <c r="AQG77" t="str">
        <f t="shared" si="2726"/>
        <v>1968</v>
      </c>
      <c r="AQH77" t="str">
        <f t="shared" si="2727"/>
        <v>1968</v>
      </c>
      <c r="AQI77" t="str">
        <f t="shared" si="2728"/>
        <v>1968</v>
      </c>
      <c r="AQJ77" t="str">
        <f t="shared" si="2729"/>
        <v>1968</v>
      </c>
      <c r="AQK77" t="str">
        <f t="shared" si="2730"/>
        <v>1968</v>
      </c>
      <c r="AQL77" t="str">
        <f t="shared" si="2731"/>
        <v>1968</v>
      </c>
      <c r="AQM77" t="str">
        <f t="shared" si="2732"/>
        <v>1968</v>
      </c>
      <c r="AQN77" t="str">
        <f t="shared" si="2733"/>
        <v>1968</v>
      </c>
      <c r="AQO77" t="str">
        <f t="shared" si="2734"/>
        <v>1968</v>
      </c>
      <c r="AQP77" t="str">
        <f t="shared" si="2735"/>
        <v>1968</v>
      </c>
      <c r="AQQ77" t="str">
        <f t="shared" si="2736"/>
        <v>1968</v>
      </c>
      <c r="AQR77" t="str">
        <f t="shared" si="2737"/>
        <v>1968</v>
      </c>
      <c r="AQS77" t="str">
        <f t="shared" si="2738"/>
        <v>1968</v>
      </c>
      <c r="AQT77" t="str">
        <f t="shared" si="2739"/>
        <v>1968</v>
      </c>
      <c r="AQU77" t="str">
        <f t="shared" si="2740"/>
        <v>1968</v>
      </c>
      <c r="AQV77" t="str">
        <f t="shared" si="2741"/>
        <v>1968</v>
      </c>
      <c r="AQW77" t="str">
        <f t="shared" si="2742"/>
        <v>1968</v>
      </c>
      <c r="AQX77" t="str">
        <f t="shared" si="2743"/>
        <v>1968</v>
      </c>
      <c r="AQY77" t="str">
        <f t="shared" si="2744"/>
        <v>1968</v>
      </c>
      <c r="AQZ77" t="str">
        <f t="shared" si="2745"/>
        <v>1968</v>
      </c>
      <c r="ARA77" t="str">
        <f t="shared" si="2746"/>
        <v>1968</v>
      </c>
      <c r="ARB77" t="str">
        <f t="shared" si="2747"/>
        <v>1968</v>
      </c>
      <c r="ARC77">
        <v>2047</v>
      </c>
      <c r="ARH77" s="5"/>
    </row>
    <row r="78" spans="1:1152" x14ac:dyDescent="0.2">
      <c r="A78">
        <v>57</v>
      </c>
      <c r="B78" s="16" t="s">
        <v>69</v>
      </c>
      <c r="C78" s="20">
        <f>VLOOKUP(A78, Rankings!$A$2:$AN$161, 40, FALSE)</f>
        <v>76</v>
      </c>
      <c r="D78" s="224" t="s">
        <v>215</v>
      </c>
      <c r="F78" s="4">
        <v>16</v>
      </c>
      <c r="G78" s="4">
        <v>9</v>
      </c>
      <c r="I78" s="5">
        <f t="shared" si="1832"/>
        <v>11</v>
      </c>
      <c r="L78" t="s">
        <v>1926</v>
      </c>
      <c r="M78" t="s">
        <v>2249</v>
      </c>
      <c r="N78" t="s">
        <v>2517</v>
      </c>
      <c r="O78" t="s">
        <v>2615</v>
      </c>
      <c r="P78" t="s">
        <v>2852</v>
      </c>
      <c r="Q78" t="s">
        <v>3202</v>
      </c>
      <c r="R78" t="s">
        <v>3370</v>
      </c>
      <c r="S78" t="s">
        <v>3656</v>
      </c>
      <c r="T78" t="s">
        <v>3916</v>
      </c>
      <c r="U78" t="s">
        <v>4031</v>
      </c>
      <c r="V78" t="s">
        <v>4176</v>
      </c>
      <c r="W78" t="str">
        <f>Rankings!D77</f>
        <v>-</v>
      </c>
      <c r="X78" t="s">
        <v>10</v>
      </c>
      <c r="Y78" t="s">
        <v>10</v>
      </c>
      <c r="Z78" t="s">
        <v>10</v>
      </c>
      <c r="AA78" t="s">
        <v>10</v>
      </c>
      <c r="AB78" t="s">
        <v>10</v>
      </c>
      <c r="AC78" t="s">
        <v>10</v>
      </c>
      <c r="AD78" t="s">
        <v>10</v>
      </c>
      <c r="AE78" t="s">
        <v>10</v>
      </c>
      <c r="AF78" t="s">
        <v>10</v>
      </c>
      <c r="AG78" t="s">
        <v>10</v>
      </c>
      <c r="AH78" t="s">
        <v>10</v>
      </c>
      <c r="AI78" t="s">
        <v>10</v>
      </c>
      <c r="AJ78" t="s">
        <v>10</v>
      </c>
      <c r="AK78" t="s">
        <v>10</v>
      </c>
      <c r="AL78" t="s">
        <v>10</v>
      </c>
      <c r="AM78" t="s">
        <v>10</v>
      </c>
      <c r="AN78" t="s">
        <v>10</v>
      </c>
      <c r="AO78" t="s">
        <v>10</v>
      </c>
      <c r="AP78" t="s">
        <v>10</v>
      </c>
      <c r="AQ78" t="s">
        <v>10</v>
      </c>
      <c r="AR78" t="s">
        <v>10</v>
      </c>
      <c r="AS78" t="s">
        <v>10</v>
      </c>
      <c r="AT78" t="s">
        <v>10</v>
      </c>
      <c r="AU78" t="s">
        <v>10</v>
      </c>
      <c r="AV78" t="s">
        <v>10</v>
      </c>
      <c r="AW78" t="s">
        <v>10</v>
      </c>
      <c r="AX78" t="s">
        <v>10</v>
      </c>
      <c r="AY78" t="s">
        <v>10</v>
      </c>
      <c r="AZ78" t="s">
        <v>10</v>
      </c>
      <c r="BA78" t="s">
        <v>10</v>
      </c>
      <c r="BB78" t="s">
        <v>10</v>
      </c>
      <c r="BC78" t="s">
        <v>10</v>
      </c>
      <c r="BD78" t="s">
        <v>10</v>
      </c>
      <c r="BE78" t="s">
        <v>10</v>
      </c>
      <c r="BF78" t="s">
        <v>10</v>
      </c>
      <c r="BG78" t="s">
        <v>10</v>
      </c>
      <c r="BH78" t="s">
        <v>10</v>
      </c>
      <c r="BI78" t="s">
        <v>10</v>
      </c>
      <c r="BJ78" t="s">
        <v>10</v>
      </c>
      <c r="BK78" t="s">
        <v>10</v>
      </c>
      <c r="BL78" t="s">
        <v>10</v>
      </c>
      <c r="BM78" t="s">
        <v>10</v>
      </c>
      <c r="BN78" t="s">
        <v>10</v>
      </c>
      <c r="BO78" t="s">
        <v>10</v>
      </c>
      <c r="BP78" t="s">
        <v>10</v>
      </c>
      <c r="BQ78" t="s">
        <v>10</v>
      </c>
      <c r="BR78" t="s">
        <v>10</v>
      </c>
      <c r="BS78" t="s">
        <v>10</v>
      </c>
      <c r="BT78" t="s">
        <v>10</v>
      </c>
      <c r="BU78" t="s">
        <v>10</v>
      </c>
      <c r="BV78" t="s">
        <v>10</v>
      </c>
      <c r="BW78" t="s">
        <v>10</v>
      </c>
      <c r="BX78" t="s">
        <v>10</v>
      </c>
      <c r="BY78" t="s">
        <v>10</v>
      </c>
      <c r="BZ78" t="s">
        <v>10</v>
      </c>
      <c r="CA78" t="s">
        <v>10</v>
      </c>
      <c r="CB78" t="s">
        <v>10</v>
      </c>
      <c r="CC78" t="s">
        <v>10</v>
      </c>
      <c r="CD78" t="s">
        <v>10</v>
      </c>
      <c r="CE78" t="s">
        <v>10</v>
      </c>
      <c r="CF78" t="s">
        <v>10</v>
      </c>
      <c r="CG78" t="s">
        <v>10</v>
      </c>
      <c r="CH78" t="s">
        <v>10</v>
      </c>
      <c r="CI78" t="s">
        <v>10</v>
      </c>
      <c r="CJ78" t="s">
        <v>10</v>
      </c>
      <c r="CK78" t="s">
        <v>10</v>
      </c>
      <c r="CL78" t="s">
        <v>10</v>
      </c>
      <c r="CM78" t="s">
        <v>10</v>
      </c>
      <c r="CN78" t="s">
        <v>10</v>
      </c>
      <c r="CO78" t="s">
        <v>10</v>
      </c>
      <c r="CP78" t="s">
        <v>10</v>
      </c>
      <c r="CQ78" t="s">
        <v>10</v>
      </c>
      <c r="CR78" t="s">
        <v>10</v>
      </c>
      <c r="CT78" s="4">
        <f t="shared" si="1833"/>
        <v>1</v>
      </c>
      <c r="CU78" s="4">
        <f t="shared" si="1834"/>
        <v>0</v>
      </c>
      <c r="CV78" s="4">
        <f t="shared" si="1835"/>
        <v>1</v>
      </c>
      <c r="CW78" s="4">
        <f t="shared" si="1836"/>
        <v>3</v>
      </c>
      <c r="CX78" s="4">
        <f t="shared" si="1837"/>
        <v>1</v>
      </c>
      <c r="CY78" s="4">
        <f t="shared" si="1838"/>
        <v>0</v>
      </c>
      <c r="CZ78" s="4">
        <f t="shared" si="1839"/>
        <v>0</v>
      </c>
      <c r="DA78" s="4">
        <f t="shared" si="1840"/>
        <v>1</v>
      </c>
      <c r="DB78" s="4">
        <f t="shared" si="1841"/>
        <v>4</v>
      </c>
      <c r="DC78" s="4">
        <f t="shared" si="1842"/>
        <v>0</v>
      </c>
      <c r="DD78" s="4">
        <f t="shared" si="1843"/>
        <v>0</v>
      </c>
      <c r="DE78" s="4">
        <f t="shared" si="1844"/>
        <v>0</v>
      </c>
      <c r="DF78" s="4">
        <f t="shared" si="1845"/>
        <v>0</v>
      </c>
      <c r="DG78" s="4">
        <f t="shared" si="1846"/>
        <v>0</v>
      </c>
      <c r="DH78" s="4">
        <f t="shared" si="1847"/>
        <v>0</v>
      </c>
      <c r="DI78" s="152">
        <f t="shared" si="1848"/>
        <v>0</v>
      </c>
      <c r="DJ78" s="153">
        <f t="shared" si="1849"/>
        <v>1</v>
      </c>
      <c r="DK78" s="4">
        <f t="shared" si="1850"/>
        <v>4</v>
      </c>
      <c r="DL78" s="4">
        <f t="shared" si="1851"/>
        <v>1</v>
      </c>
      <c r="DM78" s="4">
        <f t="shared" si="1852"/>
        <v>1</v>
      </c>
      <c r="DN78" s="4">
        <f t="shared" si="1853"/>
        <v>4</v>
      </c>
      <c r="DO78" s="4">
        <f t="shared" si="1854"/>
        <v>0</v>
      </c>
      <c r="DP78" s="4">
        <f t="shared" si="1855"/>
        <v>0</v>
      </c>
      <c r="DQ78" s="4">
        <f t="shared" si="1856"/>
        <v>0</v>
      </c>
      <c r="DR78" s="4">
        <f t="shared" si="1857"/>
        <v>5</v>
      </c>
      <c r="DS78" s="4">
        <f t="shared" si="1858"/>
        <v>4</v>
      </c>
      <c r="DT78" s="4">
        <f t="shared" si="1859"/>
        <v>12</v>
      </c>
      <c r="DU78" t="str">
        <f t="shared" si="1860"/>
        <v>1R</v>
      </c>
      <c r="DV78" t="str">
        <f t="shared" si="1861"/>
        <v>3R</v>
      </c>
      <c r="DW78" t="str">
        <f t="shared" si="1862"/>
        <v>0R</v>
      </c>
      <c r="DX78" t="str">
        <f t="shared" si="1863"/>
        <v>3S</v>
      </c>
      <c r="DY78" t="str">
        <f t="shared" si="1864"/>
        <v>3S</v>
      </c>
      <c r="DZ78" t="str">
        <f t="shared" si="1865"/>
        <v>0R</v>
      </c>
      <c r="EA78" t="str">
        <f t="shared" si="1866"/>
        <v>3L</v>
      </c>
      <c r="EB78" t="str">
        <f t="shared" si="1867"/>
        <v>0L</v>
      </c>
      <c r="EC78" t="str">
        <f t="shared" si="1868"/>
        <v>0R</v>
      </c>
      <c r="ED78" t="str">
        <f t="shared" si="1869"/>
        <v>3S</v>
      </c>
      <c r="EE78" t="str">
        <f t="shared" si="1870"/>
        <v>3S</v>
      </c>
      <c r="EF78">
        <f t="shared" si="1871"/>
        <v>0</v>
      </c>
      <c r="EG78">
        <f t="shared" si="1872"/>
        <v>0</v>
      </c>
      <c r="EH78">
        <f t="shared" si="1873"/>
        <v>0</v>
      </c>
      <c r="EI78">
        <f t="shared" si="1874"/>
        <v>0</v>
      </c>
      <c r="EJ78">
        <f t="shared" si="1875"/>
        <v>0</v>
      </c>
      <c r="EK78">
        <f t="shared" si="1876"/>
        <v>0</v>
      </c>
      <c r="EL78">
        <f t="shared" si="1877"/>
        <v>0</v>
      </c>
      <c r="EM78">
        <f t="shared" si="1878"/>
        <v>0</v>
      </c>
      <c r="EN78">
        <f t="shared" si="1879"/>
        <v>0</v>
      </c>
      <c r="EO78">
        <f t="shared" si="1880"/>
        <v>0</v>
      </c>
      <c r="EP78">
        <f t="shared" si="1881"/>
        <v>0</v>
      </c>
      <c r="EQ78">
        <f t="shared" si="1882"/>
        <v>0</v>
      </c>
      <c r="ER78">
        <f t="shared" si="1883"/>
        <v>0</v>
      </c>
      <c r="ES78">
        <f t="shared" si="1884"/>
        <v>0</v>
      </c>
      <c r="ET78">
        <f t="shared" si="1885"/>
        <v>0</v>
      </c>
      <c r="EU78">
        <f t="shared" si="1886"/>
        <v>0</v>
      </c>
      <c r="EV78">
        <f t="shared" si="1887"/>
        <v>0</v>
      </c>
      <c r="EW78">
        <f t="shared" si="1888"/>
        <v>0</v>
      </c>
      <c r="EX78">
        <f t="shared" si="1889"/>
        <v>0</v>
      </c>
      <c r="EY78">
        <f t="shared" si="1890"/>
        <v>0</v>
      </c>
      <c r="EZ78">
        <f t="shared" si="1891"/>
        <v>0</v>
      </c>
      <c r="FA78">
        <f t="shared" si="1892"/>
        <v>0</v>
      </c>
      <c r="FB78">
        <f t="shared" si="1893"/>
        <v>0</v>
      </c>
      <c r="FC78">
        <f t="shared" si="1894"/>
        <v>0</v>
      </c>
      <c r="FD78">
        <f t="shared" si="1895"/>
        <v>0</v>
      </c>
      <c r="FE78">
        <f t="shared" si="1896"/>
        <v>0</v>
      </c>
      <c r="FF78">
        <f t="shared" si="1897"/>
        <v>0</v>
      </c>
      <c r="FG78">
        <f t="shared" si="1898"/>
        <v>0</v>
      </c>
      <c r="FH78">
        <f t="shared" si="1899"/>
        <v>0</v>
      </c>
      <c r="FI78">
        <f t="shared" si="1900"/>
        <v>0</v>
      </c>
      <c r="FJ78">
        <f t="shared" si="1901"/>
        <v>0</v>
      </c>
      <c r="FK78">
        <f t="shared" si="1902"/>
        <v>0</v>
      </c>
      <c r="FL78">
        <f t="shared" si="1903"/>
        <v>0</v>
      </c>
      <c r="FM78">
        <f t="shared" si="1904"/>
        <v>0</v>
      </c>
      <c r="FN78">
        <f t="shared" si="1905"/>
        <v>0</v>
      </c>
      <c r="FO78">
        <f t="shared" si="1906"/>
        <v>0</v>
      </c>
      <c r="FP78">
        <f t="shared" si="1907"/>
        <v>0</v>
      </c>
      <c r="FQ78">
        <f t="shared" si="1908"/>
        <v>0</v>
      </c>
      <c r="FR78">
        <f t="shared" si="1909"/>
        <v>0</v>
      </c>
      <c r="FS78">
        <f t="shared" si="1910"/>
        <v>0</v>
      </c>
      <c r="FT78">
        <f t="shared" si="1911"/>
        <v>0</v>
      </c>
      <c r="FU78">
        <f t="shared" si="1912"/>
        <v>0</v>
      </c>
      <c r="FV78">
        <f t="shared" si="1913"/>
        <v>0</v>
      </c>
      <c r="FW78">
        <f t="shared" si="1914"/>
        <v>0</v>
      </c>
      <c r="FX78">
        <f t="shared" si="1915"/>
        <v>0</v>
      </c>
      <c r="FY78">
        <f t="shared" si="1916"/>
        <v>0</v>
      </c>
      <c r="FZ78">
        <f t="shared" si="1917"/>
        <v>0</v>
      </c>
      <c r="GA78">
        <f t="shared" si="1918"/>
        <v>0</v>
      </c>
      <c r="GB78">
        <f t="shared" si="1919"/>
        <v>0</v>
      </c>
      <c r="GC78">
        <f t="shared" si="1920"/>
        <v>0</v>
      </c>
      <c r="GD78">
        <f t="shared" si="1921"/>
        <v>0</v>
      </c>
      <c r="GE78">
        <f t="shared" si="1922"/>
        <v>0</v>
      </c>
      <c r="GF78">
        <f t="shared" si="1923"/>
        <v>0</v>
      </c>
      <c r="GG78">
        <f t="shared" si="1924"/>
        <v>0</v>
      </c>
      <c r="GH78">
        <f t="shared" si="1925"/>
        <v>0</v>
      </c>
      <c r="GI78">
        <f t="shared" si="1926"/>
        <v>0</v>
      </c>
      <c r="GJ78">
        <f t="shared" si="1927"/>
        <v>0</v>
      </c>
      <c r="GK78">
        <f t="shared" si="1928"/>
        <v>0</v>
      </c>
      <c r="GL78">
        <f t="shared" si="1929"/>
        <v>0</v>
      </c>
      <c r="GM78">
        <f t="shared" si="1930"/>
        <v>0</v>
      </c>
      <c r="GN78">
        <f t="shared" si="1931"/>
        <v>0</v>
      </c>
      <c r="GO78">
        <f t="shared" si="1932"/>
        <v>0</v>
      </c>
      <c r="GP78">
        <f t="shared" si="1933"/>
        <v>0</v>
      </c>
      <c r="GQ78">
        <f t="shared" si="1934"/>
        <v>0</v>
      </c>
      <c r="GR78">
        <f t="shared" si="1935"/>
        <v>0</v>
      </c>
      <c r="GS78">
        <f t="shared" si="1936"/>
        <v>0</v>
      </c>
      <c r="GT78">
        <f t="shared" si="1937"/>
        <v>0</v>
      </c>
      <c r="GU78">
        <f t="shared" si="1938"/>
        <v>0</v>
      </c>
      <c r="GV78">
        <f t="shared" si="1939"/>
        <v>0</v>
      </c>
      <c r="GW78">
        <f t="shared" si="1940"/>
        <v>0</v>
      </c>
      <c r="GX78">
        <f t="shared" si="1941"/>
        <v>0</v>
      </c>
      <c r="GY78">
        <f t="shared" si="1942"/>
        <v>0</v>
      </c>
      <c r="GZ78">
        <f t="shared" si="1943"/>
        <v>0</v>
      </c>
      <c r="HA78">
        <f t="shared" si="1944"/>
        <v>0</v>
      </c>
      <c r="HB78" s="176" t="s">
        <v>265</v>
      </c>
      <c r="HC78" s="89">
        <f t="shared" si="1945"/>
        <v>370.48810462538438</v>
      </c>
      <c r="HD78" s="89">
        <f t="shared" si="1946"/>
        <v>130.17800350464199</v>
      </c>
      <c r="HE78" s="89">
        <f t="shared" si="1947"/>
        <v>238.45444384391766</v>
      </c>
      <c r="HF78" s="89">
        <f t="shared" si="1948"/>
        <v>0</v>
      </c>
      <c r="HH78" s="88">
        <f t="shared" si="1949"/>
        <v>739.12055197394398</v>
      </c>
      <c r="HI78" s="88">
        <f t="shared" si="1950"/>
        <v>59.613610960979415</v>
      </c>
      <c r="HK78">
        <f>IFERROR(VLOOKUP(_xlfn.NUMBERVALUE(MID(L78, SEARCH("!", L78)+1, SEARCH("+", L78)-SEARCH("!", L78)-1)), Rankings!$A$2:$BK$161, 63, FALSE),0)</f>
        <v>54.618410813898173</v>
      </c>
      <c r="HL78">
        <f>IFERROR(VLOOKUP(_xlfn.NUMBERVALUE(MID(M78, SEARCH("!", M78)+1, SEARCH("+", M78)-SEARCH("!", M78)-1)), Rankings!$A$2:$BK$161, 63, FALSE),0)</f>
        <v>70.13807875992525</v>
      </c>
      <c r="HM78">
        <f>IFERROR(VLOOKUP(_xlfn.NUMBERVALUE(MID(N78, SEARCH("!", N78)+1, SEARCH("+", N78)-SEARCH("!", N78)-1)), Rankings!$A$2:$BK$161, 63, FALSE),0)</f>
        <v>75.030376898977266</v>
      </c>
      <c r="HN78">
        <f>IFERROR(VLOOKUP(_xlfn.NUMBERVALUE(MID(O78, SEARCH("!", O78)+1, SEARCH("+", O78)-SEARCH("!", O78)-1)), Rankings!$A$2:$BK$161, 63, FALSE),0)</f>
        <v>56.225092681999982</v>
      </c>
      <c r="HO78">
        <f>IFERROR(VLOOKUP(_xlfn.NUMBERVALUE(MID(P78, SEARCH("!", P78)+1, SEARCH("+", P78)-SEARCH("!", P78)-1)), Rankings!$A$2:$BK$161, 63, FALSE),0)</f>
        <v>38.824268172238426</v>
      </c>
      <c r="HP78">
        <f>IFERROR(VLOOKUP(_xlfn.NUMBERVALUE(MID(Q78, SEARCH("!", Q78)+1, SEARCH("+", Q78)-SEARCH("!", Q78)-1)), Rankings!$A$2:$BK$161, 63, FALSE),0)</f>
        <v>88.440562036178306</v>
      </c>
      <c r="HQ78">
        <f>IFERROR(VLOOKUP(_xlfn.NUMBERVALUE(MID(R78, SEARCH("!", R78)+1, SEARCH("+", R78)-SEARCH("!", R78)-1)), Rankings!$A$2:$BK$161, 63, FALSE),0)</f>
        <v>61.223195741281053</v>
      </c>
      <c r="HR78">
        <f>IFERROR(VLOOKUP(_xlfn.NUMBERVALUE(MID(S78, SEARCH("!", S78)+1, SEARCH("+", S78)-SEARCH("!", S78)-1)), Rankings!$A$2:$BK$161, 63, FALSE),0)</f>
        <v>68.954807763360947</v>
      </c>
      <c r="HS78">
        <f>IFERROR(VLOOKUP(_xlfn.NUMBERVALUE(MID(T78, SEARCH("!", T78)+1, SEARCH("+", T78)-SEARCH("!", T78)-1)), Rankings!$A$2:$BK$161, 63, FALSE),0)</f>
        <v>82.260676116405421</v>
      </c>
      <c r="HT78">
        <f>IFERROR(VLOOKUP(_xlfn.NUMBERVALUE(MID(U78, SEARCH("!", U78)+1, SEARCH("+", U78)-SEARCH("!", U78)-1)), Rankings!$A$2:$BK$161, 63, FALSE),0)</f>
        <v>66.079690864917907</v>
      </c>
      <c r="HU78">
        <f>IFERROR(VLOOKUP(_xlfn.NUMBERVALUE(MID(V78, SEARCH("!", V78)+1, SEARCH("+", V78)-SEARCH("!", V78)-1)), Rankings!$A$2:$BK$161, 63, FALSE),0)</f>
        <v>77.325392124761336</v>
      </c>
      <c r="HV78">
        <f>IFERROR(VLOOKUP(_xlfn.NUMBERVALUE(MID(W78, SEARCH("!", W78)+1, SEARCH("+", W78)-SEARCH("!", W78)-1)), Rankings!$A$2:$BK$161, 63, FALSE),0)</f>
        <v>0</v>
      </c>
      <c r="HW78">
        <f>IFERROR(VLOOKUP(_xlfn.NUMBERVALUE(MID(X78, SEARCH("!", X78)+1, SEARCH("+", X78)-SEARCH("!", X78)-1)), Rankings!$A$2:$BK$161, 63, FALSE),0)</f>
        <v>0</v>
      </c>
      <c r="HX78">
        <f>IFERROR(VLOOKUP(_xlfn.NUMBERVALUE(MID(Y78, SEARCH("!", Y78)+1, SEARCH("+", Y78)-SEARCH("!", Y78)-1)), Rankings!$A$2:$BK$161, 63, FALSE),0)</f>
        <v>0</v>
      </c>
      <c r="HY78">
        <f>IFERROR(VLOOKUP(_xlfn.NUMBERVALUE(MID(Z78, SEARCH("!", Z78)+1, SEARCH("+", Z78)-SEARCH("!", Z78)-1)), Rankings!$A$2:$BK$161, 63, FALSE),0)</f>
        <v>0</v>
      </c>
      <c r="HZ78">
        <f>IFERROR(VLOOKUP(_xlfn.NUMBERVALUE(MID(AA78, SEARCH("!", AA78)+1, SEARCH("+", AA78)-SEARCH("!", AA78)-1)), Rankings!$A$2:$BK$161, 63, FALSE),0)</f>
        <v>0</v>
      </c>
      <c r="IA78">
        <f>IFERROR(VLOOKUP(_xlfn.NUMBERVALUE(MID(AB78, SEARCH("!", AB78)+1, SEARCH("+", AB78)-SEARCH("!", AB78)-1)), Rankings!$A$2:$BK$161, 63, FALSE),0)</f>
        <v>0</v>
      </c>
      <c r="IB78">
        <f>IFERROR(VLOOKUP(_xlfn.NUMBERVALUE(MID(AC78, SEARCH("!", AC78)+1, SEARCH("+", AC78)-SEARCH("!", AC78)-1)), Rankings!$A$2:$BK$161, 63, FALSE),0)</f>
        <v>0</v>
      </c>
      <c r="IC78">
        <f>IFERROR(VLOOKUP(_xlfn.NUMBERVALUE(MID(AD78, SEARCH("!", AD78)+1, SEARCH("+", AD78)-SEARCH("!", AD78)-1)), Rankings!$A$2:$BK$161, 63, FALSE),0)</f>
        <v>0</v>
      </c>
      <c r="ID78">
        <f>IFERROR(VLOOKUP(_xlfn.NUMBERVALUE(MID(AE78, SEARCH("!", AE78)+1, SEARCH("+", AE78)-SEARCH("!", AE78)-1)), Rankings!$A$2:$BK$161, 63, FALSE),0)</f>
        <v>0</v>
      </c>
      <c r="IE78">
        <f>IFERROR(VLOOKUP(_xlfn.NUMBERVALUE(MID(AF78, SEARCH("!", AF78)+1, SEARCH("+", AF78)-SEARCH("!", AF78)-1)), Rankings!$A$2:$BK$161, 63, FALSE),0)</f>
        <v>0</v>
      </c>
      <c r="IF78">
        <f>IFERROR(VLOOKUP(_xlfn.NUMBERVALUE(MID(AG78, SEARCH("!", AG78)+1, SEARCH("+", AG78)-SEARCH("!", AG78)-1)), Rankings!$A$2:$BK$161, 63, FALSE),0)</f>
        <v>0</v>
      </c>
      <c r="IG78">
        <f>IFERROR(VLOOKUP(_xlfn.NUMBERVALUE(MID(AH78, SEARCH("!", AH78)+1, SEARCH("+", AH78)-SEARCH("!", AH78)-1)), Rankings!$A$2:$BK$161, 63, FALSE),0)</f>
        <v>0</v>
      </c>
      <c r="IH78">
        <f>IFERROR(VLOOKUP(_xlfn.NUMBERVALUE(MID(AI78, SEARCH("!", AI78)+1, SEARCH("+", AI78)-SEARCH("!", AI78)-1)), Rankings!$A$2:$BK$161, 63, FALSE),0)</f>
        <v>0</v>
      </c>
      <c r="II78">
        <f>IFERROR(VLOOKUP(_xlfn.NUMBERVALUE(MID(AJ78, SEARCH("!", AJ78)+1, SEARCH("+", AJ78)-SEARCH("!", AJ78)-1)), Rankings!$A$2:$BK$161, 63, FALSE),0)</f>
        <v>0</v>
      </c>
      <c r="IJ78">
        <f>IFERROR(VLOOKUP(_xlfn.NUMBERVALUE(MID(AK78, SEARCH("!", AK78)+1, SEARCH("+", AK78)-SEARCH("!", AK78)-1)), Rankings!$A$2:$BK$161, 63, FALSE),0)</f>
        <v>0</v>
      </c>
      <c r="IK78">
        <f>IFERROR(VLOOKUP(_xlfn.NUMBERVALUE(MID(AL78, SEARCH("!", AL78)+1, SEARCH("+", AL78)-SEARCH("!", AL78)-1)), Rankings!$A$2:$BK$161, 63, FALSE),0)</f>
        <v>0</v>
      </c>
      <c r="IL78">
        <f>IFERROR(VLOOKUP(_xlfn.NUMBERVALUE(MID(AM78, SEARCH("!", AM78)+1, SEARCH("+", AM78)-SEARCH("!", AM78)-1)), Rankings!$A$2:$BK$161, 63, FALSE),0)</f>
        <v>0</v>
      </c>
      <c r="IM78">
        <f>IFERROR(VLOOKUP(_xlfn.NUMBERVALUE(MID(AN78, SEARCH("!", AN78)+1, SEARCH("+", AN78)-SEARCH("!", AN78)-1)), Rankings!$A$2:$BK$161, 63, FALSE),0)</f>
        <v>0</v>
      </c>
      <c r="IN78">
        <f>IFERROR(VLOOKUP(_xlfn.NUMBERVALUE(MID(AO78, SEARCH("!", AO78)+1, SEARCH("+", AO78)-SEARCH("!", AO78)-1)), Rankings!$A$2:$BK$161, 63, FALSE),0)</f>
        <v>0</v>
      </c>
      <c r="IO78">
        <f>IFERROR(VLOOKUP(_xlfn.NUMBERVALUE(MID(AP78, SEARCH("!", AP78)+1, SEARCH("+", AP78)-SEARCH("!", AP78)-1)), Rankings!$A$2:$BK$161, 63, FALSE),0)</f>
        <v>0</v>
      </c>
      <c r="IP78">
        <f>IFERROR(VLOOKUP(_xlfn.NUMBERVALUE(MID(AQ78, SEARCH("!", AQ78)+1, SEARCH("+", AQ78)-SEARCH("!", AQ78)-1)), Rankings!$A$2:$BK$161, 63, FALSE),0)</f>
        <v>0</v>
      </c>
      <c r="IQ78">
        <f>IFERROR(VLOOKUP(_xlfn.NUMBERVALUE(MID(AR78, SEARCH("!", AR78)+1, SEARCH("+", AR78)-SEARCH("!", AR78)-1)), Rankings!$A$2:$BK$161, 63, FALSE),0)</f>
        <v>0</v>
      </c>
      <c r="IR78">
        <f>IFERROR(VLOOKUP(_xlfn.NUMBERVALUE(MID(AS78, SEARCH("!", AS78)+1, SEARCH("+", AS78)-SEARCH("!", AS78)-1)), Rankings!$A$2:$BK$161, 63, FALSE),0)</f>
        <v>0</v>
      </c>
      <c r="IS78">
        <f>IFERROR(VLOOKUP(_xlfn.NUMBERVALUE(MID(AT78, SEARCH("!", AT78)+1, SEARCH("+", AT78)-SEARCH("!", AT78)-1)), Rankings!$A$2:$BK$161, 63, FALSE),0)</f>
        <v>0</v>
      </c>
      <c r="IT78">
        <f>IFERROR(VLOOKUP(_xlfn.NUMBERVALUE(MID(AU78, SEARCH("!", AU78)+1, SEARCH("+", AU78)-SEARCH("!", AU78)-1)), Rankings!$A$2:$BK$161, 63, FALSE),0)</f>
        <v>0</v>
      </c>
      <c r="IU78">
        <f>IFERROR(VLOOKUP(_xlfn.NUMBERVALUE(MID(AV78, SEARCH("!", AV78)+1, SEARCH("+", AV78)-SEARCH("!", AV78)-1)), Rankings!$A$2:$BK$161, 63, FALSE),0)</f>
        <v>0</v>
      </c>
      <c r="IV78">
        <f>IFERROR(VLOOKUP(_xlfn.NUMBERVALUE(MID(AW78, SEARCH("!", AW78)+1, SEARCH("+", AW78)-SEARCH("!", AW78)-1)), Rankings!$A$2:$BK$161, 63, FALSE),0)</f>
        <v>0</v>
      </c>
      <c r="IW78">
        <f>IFERROR(VLOOKUP(_xlfn.NUMBERVALUE(MID(AX78, SEARCH("!", AX78)+1, SEARCH("+", AX78)-SEARCH("!", AX78)-1)), Rankings!$A$2:$BK$161, 63, FALSE),0)</f>
        <v>0</v>
      </c>
      <c r="IX78">
        <f>IFERROR(VLOOKUP(_xlfn.NUMBERVALUE(MID(AY78, SEARCH("!", AY78)+1, SEARCH("+", AY78)-SEARCH("!", AY78)-1)), Rankings!$A$2:$BK$161, 63, FALSE),0)</f>
        <v>0</v>
      </c>
      <c r="IY78">
        <f>IFERROR(VLOOKUP(_xlfn.NUMBERVALUE(MID(AZ78, SEARCH("!", AZ78)+1, SEARCH("+", AZ78)-SEARCH("!", AZ78)-1)), Rankings!$A$2:$BK$161, 63, FALSE),0)</f>
        <v>0</v>
      </c>
      <c r="IZ78">
        <f>IFERROR(VLOOKUP(_xlfn.NUMBERVALUE(MID(BA78, SEARCH("!", BA78)+1, SEARCH("+", BA78)-SEARCH("!", BA78)-1)), Rankings!$A$2:$BK$161, 63, FALSE),0)</f>
        <v>0</v>
      </c>
      <c r="JA78">
        <f>IFERROR(VLOOKUP(_xlfn.NUMBERVALUE(MID(BB78, SEARCH("!", BB78)+1, SEARCH("+", BB78)-SEARCH("!", BB78)-1)), Rankings!$A$2:$BK$161, 63, FALSE),0)</f>
        <v>0</v>
      </c>
      <c r="JB78">
        <f>IFERROR(VLOOKUP(_xlfn.NUMBERVALUE(MID(BC78, SEARCH("!", BC78)+1, SEARCH("+", BC78)-SEARCH("!", BC78)-1)), Rankings!$A$2:$BK$161, 63, FALSE),0)</f>
        <v>0</v>
      </c>
      <c r="JC78">
        <f>IFERROR(VLOOKUP(_xlfn.NUMBERVALUE(MID(BD78, SEARCH("!", BD78)+1, SEARCH("+", BD78)-SEARCH("!", BD78)-1)), Rankings!$A$2:$BK$161, 63, FALSE),0)</f>
        <v>0</v>
      </c>
      <c r="JD78">
        <f>IFERROR(VLOOKUP(_xlfn.NUMBERVALUE(MID(BE78, SEARCH("!", BE78)+1, SEARCH("+", BE78)-SEARCH("!", BE78)-1)), Rankings!$A$2:$BK$161, 63, FALSE),0)</f>
        <v>0</v>
      </c>
      <c r="JE78">
        <f>IFERROR(VLOOKUP(_xlfn.NUMBERVALUE(MID(BF78, SEARCH("!", BF78)+1, SEARCH("+", BF78)-SEARCH("!", BF78)-1)), Rankings!$A$2:$BK$161, 63, FALSE),0)</f>
        <v>0</v>
      </c>
      <c r="JF78">
        <f>IFERROR(VLOOKUP(_xlfn.NUMBERVALUE(MID(BG78, SEARCH("!", BG78)+1, SEARCH("+", BG78)-SEARCH("!", BG78)-1)), Rankings!$A$2:$BK$161, 63, FALSE),0)</f>
        <v>0</v>
      </c>
      <c r="JG78">
        <f>IFERROR(VLOOKUP(_xlfn.NUMBERVALUE(MID(BH78, SEARCH("!", BH78)+1, SEARCH("+", BH78)-SEARCH("!", BH78)-1)), Rankings!$A$2:$BK$161, 63, FALSE),0)</f>
        <v>0</v>
      </c>
      <c r="JH78">
        <f>IFERROR(VLOOKUP(_xlfn.NUMBERVALUE(MID(BI78, SEARCH("!", BI78)+1, SEARCH("+", BI78)-SEARCH("!", BI78)-1)), Rankings!$A$2:$BK$161, 63, FALSE),0)</f>
        <v>0</v>
      </c>
      <c r="JI78">
        <f>IFERROR(VLOOKUP(_xlfn.NUMBERVALUE(MID(BJ78, SEARCH("!", BJ78)+1, SEARCH("+", BJ78)-SEARCH("!", BJ78)-1)), Rankings!$A$2:$BK$161, 63, FALSE),0)</f>
        <v>0</v>
      </c>
      <c r="JJ78">
        <f>IFERROR(VLOOKUP(_xlfn.NUMBERVALUE(MID(BK78, SEARCH("!", BK78)+1, SEARCH("+", BK78)-SEARCH("!", BK78)-1)), Rankings!$A$2:$BK$161, 63, FALSE),0)</f>
        <v>0</v>
      </c>
      <c r="JK78">
        <f>IFERROR(VLOOKUP(_xlfn.NUMBERVALUE(MID(BL78, SEARCH("!", BL78)+1, SEARCH("+", BL78)-SEARCH("!", BL78)-1)), Rankings!$A$2:$BK$161, 63, FALSE),0)</f>
        <v>0</v>
      </c>
      <c r="JL78">
        <f>IFERROR(VLOOKUP(_xlfn.NUMBERVALUE(MID(BM78, SEARCH("!", BM78)+1, SEARCH("+", BM78)-SEARCH("!", BM78)-1)), Rankings!$A$2:$BK$161, 63, FALSE),0)</f>
        <v>0</v>
      </c>
      <c r="JM78">
        <f>IFERROR(VLOOKUP(_xlfn.NUMBERVALUE(MID(BN78, SEARCH("!", BN78)+1, SEARCH("+", BN78)-SEARCH("!", BN78)-1)), Rankings!$A$2:$BK$161, 63, FALSE),0)</f>
        <v>0</v>
      </c>
      <c r="JN78">
        <f>IFERROR(VLOOKUP(_xlfn.NUMBERVALUE(MID(BO78, SEARCH("!", BO78)+1, SEARCH("+", BO78)-SEARCH("!", BO78)-1)), Rankings!$A$2:$BK$161, 63, FALSE),0)</f>
        <v>0</v>
      </c>
      <c r="JO78">
        <f>IFERROR(VLOOKUP(_xlfn.NUMBERVALUE(MID(BP78, SEARCH("!", BP78)+1, SEARCH("+", BP78)-SEARCH("!", BP78)-1)), Rankings!$A$2:$BK$161, 63, FALSE),0)</f>
        <v>0</v>
      </c>
      <c r="JP78">
        <f>IFERROR(VLOOKUP(_xlfn.NUMBERVALUE(MID(BQ78, SEARCH("!", BQ78)+1, SEARCH("+", BQ78)-SEARCH("!", BQ78)-1)), Rankings!$A$2:$BK$161, 63, FALSE),0)</f>
        <v>0</v>
      </c>
      <c r="JQ78">
        <f>IFERROR(VLOOKUP(_xlfn.NUMBERVALUE(MID(BR78, SEARCH("!", BR78)+1, SEARCH("+", BR78)-SEARCH("!", BR78)-1)), Rankings!$A$2:$BK$161, 63, FALSE),0)</f>
        <v>0</v>
      </c>
      <c r="JR78">
        <f>IFERROR(VLOOKUP(_xlfn.NUMBERVALUE(MID(BS78, SEARCH("!", BS78)+1, SEARCH("+", BS78)-SEARCH("!", BS78)-1)), Rankings!$A$2:$BK$161, 63, FALSE),0)</f>
        <v>0</v>
      </c>
      <c r="JS78">
        <f>IFERROR(VLOOKUP(_xlfn.NUMBERVALUE(MID(BT78, SEARCH("!", BT78)+1, SEARCH("+", BT78)-SEARCH("!", BT78)-1)), Rankings!$A$2:$BK$161, 63, FALSE),0)</f>
        <v>0</v>
      </c>
      <c r="JT78">
        <f>IFERROR(VLOOKUP(_xlfn.NUMBERVALUE(MID(BU78, SEARCH("!", BU78)+1, SEARCH("+", BU78)-SEARCH("!", BU78)-1)), Rankings!$A$2:$BK$161, 63, FALSE),0)</f>
        <v>0</v>
      </c>
      <c r="JU78">
        <f>IFERROR(VLOOKUP(_xlfn.NUMBERVALUE(MID(BV78, SEARCH("!", BV78)+1, SEARCH("+", BV78)-SEARCH("!", BV78)-1)), Rankings!$A$2:$BK$161, 63, FALSE),0)</f>
        <v>0</v>
      </c>
      <c r="JV78">
        <f>IFERROR(VLOOKUP(_xlfn.NUMBERVALUE(MID(BW78, SEARCH("!", BW78)+1, SEARCH("+", BW78)-SEARCH("!", BW78)-1)), Rankings!$A$2:$BK$161, 63, FALSE),0)</f>
        <v>0</v>
      </c>
      <c r="JW78">
        <f>IFERROR(VLOOKUP(_xlfn.NUMBERVALUE(MID(BX78, SEARCH("!", BX78)+1, SEARCH("+", BX78)-SEARCH("!", BX78)-1)), Rankings!$A$2:$BK$161, 63, FALSE),0)</f>
        <v>0</v>
      </c>
      <c r="JX78">
        <f>IFERROR(VLOOKUP(_xlfn.NUMBERVALUE(MID(BY78, SEARCH("!", BY78)+1, SEARCH("+", BY78)-SEARCH("!", BY78)-1)), Rankings!$A$2:$BK$161, 63, FALSE),0)</f>
        <v>0</v>
      </c>
      <c r="JY78">
        <f>IFERROR(VLOOKUP(_xlfn.NUMBERVALUE(MID(BZ78, SEARCH("!", BZ78)+1, SEARCH("+", BZ78)-SEARCH("!", BZ78)-1)), Rankings!$A$2:$BK$161, 63, FALSE),0)</f>
        <v>0</v>
      </c>
      <c r="JZ78">
        <f>IFERROR(VLOOKUP(_xlfn.NUMBERVALUE(MID(CA78, SEARCH("!", CA78)+1, SEARCH("+", CA78)-SEARCH("!", CA78)-1)), Rankings!$A$2:$BK$161, 63, FALSE),0)</f>
        <v>0</v>
      </c>
      <c r="KA78">
        <f>IFERROR(VLOOKUP(_xlfn.NUMBERVALUE(MID(CB78, SEARCH("!", CB78)+1, SEARCH("+", CB78)-SEARCH("!", CB78)-1)), Rankings!$A$2:$BK$161, 63, FALSE),0)</f>
        <v>0</v>
      </c>
      <c r="KB78">
        <f>IFERROR(VLOOKUP(_xlfn.NUMBERVALUE(MID(CC78, SEARCH("!", CC78)+1, SEARCH("+", CC78)-SEARCH("!", CC78)-1)), Rankings!$A$2:$BK$161, 63, FALSE),0)</f>
        <v>0</v>
      </c>
      <c r="KC78">
        <f>IFERROR(VLOOKUP(_xlfn.NUMBERVALUE(MID(CD78, SEARCH("!", CD78)+1, SEARCH("+", CD78)-SEARCH("!", CD78)-1)), Rankings!$A$2:$BK$161, 63, FALSE),0)</f>
        <v>0</v>
      </c>
      <c r="KD78">
        <f>IFERROR(VLOOKUP(_xlfn.NUMBERVALUE(MID(CE78, SEARCH("!", CE78)+1, SEARCH("+", CE78)-SEARCH("!", CE78)-1)), Rankings!$A$2:$BK$161, 63, FALSE),0)</f>
        <v>0</v>
      </c>
      <c r="KE78">
        <f>IFERROR(VLOOKUP(_xlfn.NUMBERVALUE(MID(CF78, SEARCH("!", CF78)+1, SEARCH("+", CF78)-SEARCH("!", CF78)-1)), Rankings!$A$2:$BK$161, 63, FALSE),0)</f>
        <v>0</v>
      </c>
      <c r="KF78">
        <f>IFERROR(VLOOKUP(_xlfn.NUMBERVALUE(MID(CG78, SEARCH("!", CG78)+1, SEARCH("+", CG78)-SEARCH("!", CG78)-1)), Rankings!$A$2:$BK$161, 63, FALSE),0)</f>
        <v>0</v>
      </c>
      <c r="KG78">
        <f>IFERROR(VLOOKUP(_xlfn.NUMBERVALUE(MID(CH78, SEARCH("!", CH78)+1, SEARCH("+", CH78)-SEARCH("!", CH78)-1)), Rankings!$A$2:$BK$161, 63, FALSE),0)</f>
        <v>0</v>
      </c>
      <c r="KH78">
        <f>IFERROR(VLOOKUP(_xlfn.NUMBERVALUE(MID(CI78, SEARCH("!", CI78)+1, SEARCH("+", CI78)-SEARCH("!", CI78)-1)), Rankings!$A$2:$BK$161, 63, FALSE),0)</f>
        <v>0</v>
      </c>
      <c r="KI78">
        <f>IFERROR(VLOOKUP(_xlfn.NUMBERVALUE(MID(CJ78, SEARCH("!", CJ78)+1, SEARCH("+", CJ78)-SEARCH("!", CJ78)-1)), Rankings!$A$2:$BK$161, 63, FALSE),0)</f>
        <v>0</v>
      </c>
      <c r="KJ78">
        <f>IFERROR(VLOOKUP(_xlfn.NUMBERVALUE(MID(CK78, SEARCH("!", CK78)+1, SEARCH("+", CK78)-SEARCH("!", CK78)-1)), Rankings!$A$2:$BK$161, 63, FALSE),0)</f>
        <v>0</v>
      </c>
      <c r="KK78">
        <f>IFERROR(VLOOKUP(_xlfn.NUMBERVALUE(MID(CL78, SEARCH("!", CL78)+1, SEARCH("+", CL78)-SEARCH("!", CL78)-1)), Rankings!$A$2:$BK$161, 63, FALSE),0)</f>
        <v>0</v>
      </c>
      <c r="KL78">
        <f>IFERROR(VLOOKUP(_xlfn.NUMBERVALUE(MID(CM78, SEARCH("!", CM78)+1, SEARCH("+", CM78)-SEARCH("!", CM78)-1)), Rankings!$A$2:$BK$161, 63, FALSE),0)</f>
        <v>0</v>
      </c>
      <c r="KM78">
        <f>IFERROR(VLOOKUP(_xlfn.NUMBERVALUE(MID(CN78, SEARCH("!", CN78)+1, SEARCH("+", CN78)-SEARCH("!", CN78)-1)), Rankings!$A$2:$BK$161, 63, FALSE),0)</f>
        <v>0</v>
      </c>
      <c r="KN78">
        <f>IFERROR(VLOOKUP(_xlfn.NUMBERVALUE(MID(CO78, SEARCH("!", CO78)+1, SEARCH("+", CO78)-SEARCH("!", CO78)-1)), Rankings!$A$2:$BK$161, 63, FALSE),0)</f>
        <v>0</v>
      </c>
      <c r="KO78">
        <f>IFERROR(VLOOKUP(_xlfn.NUMBERVALUE(MID(CP78, SEARCH("!", CP78)+1, SEARCH("+", CP78)-SEARCH("!", CP78)-1)), Rankings!$A$2:$BK$161, 63, FALSE),0)</f>
        <v>0</v>
      </c>
      <c r="KP78">
        <f>IFERROR(VLOOKUP(_xlfn.NUMBERVALUE(MID(CQ78, SEARCH("!", CQ78)+1, SEARCH("+", CQ78)-SEARCH("!", CQ78)-1)), Rankings!$A$2:$BK$161, 63, FALSE),0)</f>
        <v>0</v>
      </c>
      <c r="KQ78">
        <f>IFERROR(VLOOKUP(_xlfn.NUMBERVALUE(MID(CR78, SEARCH("!", CR78)+1, SEARCH("+", CR78)-SEARCH("!", CR78)-1)), Rankings!$A$2:$BK$161, 63, FALSE),0)</f>
        <v>0</v>
      </c>
      <c r="KS78" s="4">
        <f t="shared" si="1951"/>
        <v>118</v>
      </c>
      <c r="KT78" s="4">
        <f t="shared" si="1952"/>
        <v>90</v>
      </c>
      <c r="KU78" s="4">
        <f t="shared" si="1953"/>
        <v>157</v>
      </c>
      <c r="KV78" s="4">
        <f t="shared" si="1954"/>
        <v>0</v>
      </c>
      <c r="KY78" s="4">
        <f t="shared" si="1955"/>
        <v>365</v>
      </c>
      <c r="KZ78" s="4"/>
      <c r="LB78">
        <f t="shared" si="1956"/>
        <v>30</v>
      </c>
      <c r="LC78">
        <f t="shared" si="1957"/>
        <v>27</v>
      </c>
      <c r="LD78">
        <f t="shared" si="1958"/>
        <v>16</v>
      </c>
      <c r="LE78">
        <f t="shared" si="1959"/>
        <v>37</v>
      </c>
      <c r="LF78">
        <f t="shared" si="1960"/>
        <v>41</v>
      </c>
      <c r="LG78">
        <f t="shared" si="1961"/>
        <v>30</v>
      </c>
      <c r="LH78">
        <f t="shared" si="1962"/>
        <v>61</v>
      </c>
      <c r="LI78">
        <f t="shared" si="1963"/>
        <v>29</v>
      </c>
      <c r="LJ78">
        <f t="shared" si="1964"/>
        <v>15</v>
      </c>
      <c r="LK78">
        <f t="shared" si="1965"/>
        <v>43</v>
      </c>
      <c r="LL78">
        <f t="shared" si="1966"/>
        <v>36</v>
      </c>
      <c r="LM78">
        <f t="shared" si="1967"/>
        <v>0</v>
      </c>
      <c r="LN78">
        <f t="shared" si="1968"/>
        <v>0</v>
      </c>
      <c r="LO78">
        <f t="shared" si="1969"/>
        <v>0</v>
      </c>
      <c r="LP78">
        <f t="shared" si="1970"/>
        <v>0</v>
      </c>
      <c r="LQ78">
        <f t="shared" si="1971"/>
        <v>0</v>
      </c>
      <c r="LR78">
        <f t="shared" si="1972"/>
        <v>0</v>
      </c>
      <c r="LS78">
        <f t="shared" si="1973"/>
        <v>0</v>
      </c>
      <c r="LT78">
        <f t="shared" si="1974"/>
        <v>0</v>
      </c>
      <c r="LU78">
        <f t="shared" si="1975"/>
        <v>0</v>
      </c>
      <c r="LV78">
        <f t="shared" si="1976"/>
        <v>0</v>
      </c>
      <c r="LW78">
        <f t="shared" si="1977"/>
        <v>0</v>
      </c>
      <c r="LX78">
        <f t="shared" si="1978"/>
        <v>0</v>
      </c>
      <c r="LY78">
        <f t="shared" si="1979"/>
        <v>0</v>
      </c>
      <c r="LZ78">
        <f t="shared" si="1980"/>
        <v>0</v>
      </c>
      <c r="MA78">
        <f t="shared" si="1981"/>
        <v>0</v>
      </c>
      <c r="MB78">
        <f t="shared" si="1982"/>
        <v>0</v>
      </c>
      <c r="MC78">
        <f t="shared" si="1983"/>
        <v>0</v>
      </c>
      <c r="MD78">
        <f t="shared" si="1984"/>
        <v>0</v>
      </c>
      <c r="ME78">
        <f t="shared" si="1985"/>
        <v>0</v>
      </c>
      <c r="MF78">
        <f t="shared" si="1986"/>
        <v>0</v>
      </c>
      <c r="MG78">
        <f t="shared" si="1987"/>
        <v>0</v>
      </c>
      <c r="MH78">
        <f t="shared" si="1988"/>
        <v>0</v>
      </c>
      <c r="MI78">
        <f t="shared" si="1989"/>
        <v>0</v>
      </c>
      <c r="MJ78">
        <f t="shared" si="1990"/>
        <v>0</v>
      </c>
      <c r="MK78">
        <f t="shared" si="1991"/>
        <v>0</v>
      </c>
      <c r="ML78">
        <f t="shared" si="1992"/>
        <v>0</v>
      </c>
      <c r="MM78">
        <f t="shared" si="1993"/>
        <v>0</v>
      </c>
      <c r="MN78">
        <f t="shared" si="1994"/>
        <v>0</v>
      </c>
      <c r="MO78">
        <f t="shared" si="1995"/>
        <v>0</v>
      </c>
      <c r="MP78">
        <f t="shared" si="1996"/>
        <v>0</v>
      </c>
      <c r="MQ78">
        <f t="shared" si="1997"/>
        <v>0</v>
      </c>
      <c r="MR78">
        <f t="shared" si="1998"/>
        <v>0</v>
      </c>
      <c r="MS78">
        <f t="shared" si="1999"/>
        <v>0</v>
      </c>
      <c r="MT78">
        <f t="shared" si="2000"/>
        <v>0</v>
      </c>
      <c r="MU78">
        <f t="shared" si="2001"/>
        <v>0</v>
      </c>
      <c r="MV78">
        <f t="shared" si="2002"/>
        <v>0</v>
      </c>
      <c r="MW78">
        <f t="shared" si="2003"/>
        <v>0</v>
      </c>
      <c r="MX78">
        <f t="shared" si="2004"/>
        <v>0</v>
      </c>
      <c r="MY78">
        <f t="shared" si="2005"/>
        <v>0</v>
      </c>
      <c r="MZ78">
        <f t="shared" si="2006"/>
        <v>0</v>
      </c>
      <c r="NA78">
        <f t="shared" si="2007"/>
        <v>0</v>
      </c>
      <c r="NB78">
        <f t="shared" si="2008"/>
        <v>0</v>
      </c>
      <c r="NC78">
        <f t="shared" si="2009"/>
        <v>0</v>
      </c>
      <c r="ND78">
        <f t="shared" si="2010"/>
        <v>0</v>
      </c>
      <c r="NE78">
        <f t="shared" si="2011"/>
        <v>0</v>
      </c>
      <c r="NF78">
        <f t="shared" si="2012"/>
        <v>0</v>
      </c>
      <c r="NG78">
        <f t="shared" si="2013"/>
        <v>0</v>
      </c>
      <c r="NH78">
        <f t="shared" si="2014"/>
        <v>0</v>
      </c>
      <c r="NI78">
        <f t="shared" si="2015"/>
        <v>0</v>
      </c>
      <c r="NJ78">
        <f t="shared" si="2016"/>
        <v>0</v>
      </c>
      <c r="NK78">
        <f t="shared" si="2017"/>
        <v>0</v>
      </c>
      <c r="NL78">
        <f t="shared" si="2018"/>
        <v>0</v>
      </c>
      <c r="NM78">
        <f t="shared" si="2019"/>
        <v>0</v>
      </c>
      <c r="NN78">
        <f t="shared" si="2020"/>
        <v>0</v>
      </c>
      <c r="NO78">
        <f t="shared" si="2021"/>
        <v>0</v>
      </c>
      <c r="NP78">
        <f t="shared" si="2022"/>
        <v>0</v>
      </c>
      <c r="NQ78">
        <f t="shared" si="2023"/>
        <v>0</v>
      </c>
      <c r="NR78">
        <f t="shared" si="2024"/>
        <v>0</v>
      </c>
      <c r="NS78">
        <f t="shared" si="2025"/>
        <v>0</v>
      </c>
      <c r="NT78">
        <f t="shared" si="2026"/>
        <v>0</v>
      </c>
      <c r="NU78">
        <f t="shared" si="2027"/>
        <v>0</v>
      </c>
      <c r="NV78">
        <f t="shared" si="2028"/>
        <v>0</v>
      </c>
      <c r="NW78">
        <f t="shared" si="2029"/>
        <v>0</v>
      </c>
      <c r="NX78">
        <f t="shared" si="2030"/>
        <v>0</v>
      </c>
      <c r="NY78">
        <f t="shared" si="2031"/>
        <v>0</v>
      </c>
      <c r="NZ78">
        <f t="shared" si="2032"/>
        <v>0</v>
      </c>
      <c r="OA78">
        <f t="shared" si="2033"/>
        <v>0</v>
      </c>
      <c r="OB78">
        <f t="shared" si="2034"/>
        <v>0</v>
      </c>
      <c r="OC78">
        <f t="shared" si="2035"/>
        <v>0</v>
      </c>
      <c r="OD78">
        <f t="shared" si="2036"/>
        <v>0</v>
      </c>
      <c r="OE78">
        <f t="shared" si="2037"/>
        <v>0</v>
      </c>
      <c r="OF78">
        <f t="shared" si="2038"/>
        <v>0</v>
      </c>
      <c r="OG78">
        <f t="shared" si="2039"/>
        <v>0</v>
      </c>
      <c r="OH78">
        <f t="shared" si="2040"/>
        <v>0</v>
      </c>
      <c r="OJ78" s="4">
        <f t="shared" si="2041"/>
        <v>163</v>
      </c>
      <c r="OK78" s="4">
        <f t="shared" si="2042"/>
        <v>92</v>
      </c>
      <c r="OL78" s="4">
        <f t="shared" si="2043"/>
        <v>131</v>
      </c>
      <c r="OM78" s="4">
        <f t="shared" si="2044"/>
        <v>0</v>
      </c>
      <c r="OP78" s="4">
        <f t="shared" si="2045"/>
        <v>386</v>
      </c>
      <c r="OQ78" s="4"/>
      <c r="OS78">
        <f t="shared" si="2046"/>
        <v>32</v>
      </c>
      <c r="OT78">
        <f t="shared" si="2047"/>
        <v>22</v>
      </c>
      <c r="OU78">
        <f t="shared" si="2048"/>
        <v>34</v>
      </c>
      <c r="OV78">
        <f t="shared" si="2049"/>
        <v>25</v>
      </c>
      <c r="OW78">
        <f t="shared" si="2050"/>
        <v>37</v>
      </c>
      <c r="OX78">
        <f t="shared" si="2051"/>
        <v>40</v>
      </c>
      <c r="OY78">
        <f t="shared" si="2052"/>
        <v>54</v>
      </c>
      <c r="OZ78">
        <f t="shared" si="2053"/>
        <v>38</v>
      </c>
      <c r="PA78">
        <f t="shared" si="2054"/>
        <v>35</v>
      </c>
      <c r="PB78">
        <f t="shared" si="2055"/>
        <v>39</v>
      </c>
      <c r="PC78">
        <f t="shared" si="2056"/>
        <v>30</v>
      </c>
      <c r="PD78">
        <f t="shared" si="2057"/>
        <v>0</v>
      </c>
      <c r="PE78">
        <f t="shared" si="2058"/>
        <v>0</v>
      </c>
      <c r="PF78">
        <f t="shared" si="2059"/>
        <v>0</v>
      </c>
      <c r="PG78">
        <f t="shared" si="2060"/>
        <v>0</v>
      </c>
      <c r="PH78">
        <f t="shared" si="2061"/>
        <v>0</v>
      </c>
      <c r="PI78">
        <f t="shared" si="2062"/>
        <v>0</v>
      </c>
      <c r="PJ78">
        <f t="shared" si="2063"/>
        <v>0</v>
      </c>
      <c r="PK78">
        <f t="shared" si="2064"/>
        <v>0</v>
      </c>
      <c r="PL78">
        <f t="shared" si="2065"/>
        <v>0</v>
      </c>
      <c r="PM78">
        <f t="shared" si="2066"/>
        <v>0</v>
      </c>
      <c r="PN78">
        <f t="shared" si="2067"/>
        <v>0</v>
      </c>
      <c r="PO78">
        <f t="shared" si="2068"/>
        <v>0</v>
      </c>
      <c r="PP78">
        <f t="shared" si="2069"/>
        <v>0</v>
      </c>
      <c r="PQ78">
        <f t="shared" si="2070"/>
        <v>0</v>
      </c>
      <c r="PR78">
        <f t="shared" si="2071"/>
        <v>0</v>
      </c>
      <c r="PS78">
        <f t="shared" si="2072"/>
        <v>0</v>
      </c>
      <c r="PT78">
        <f t="shared" si="2073"/>
        <v>0</v>
      </c>
      <c r="PU78">
        <f t="shared" si="2074"/>
        <v>0</v>
      </c>
      <c r="PV78">
        <f t="shared" si="2075"/>
        <v>0</v>
      </c>
      <c r="PW78">
        <f t="shared" si="2076"/>
        <v>0</v>
      </c>
      <c r="PX78">
        <f t="shared" si="2077"/>
        <v>0</v>
      </c>
      <c r="PY78">
        <f t="shared" si="2078"/>
        <v>0</v>
      </c>
      <c r="PZ78">
        <f t="shared" si="2079"/>
        <v>0</v>
      </c>
      <c r="QA78">
        <f t="shared" si="2080"/>
        <v>0</v>
      </c>
      <c r="QB78">
        <f t="shared" si="2081"/>
        <v>0</v>
      </c>
      <c r="QC78">
        <f t="shared" si="2082"/>
        <v>0</v>
      </c>
      <c r="QD78">
        <f t="shared" si="2083"/>
        <v>0</v>
      </c>
      <c r="QE78">
        <f t="shared" si="2084"/>
        <v>0</v>
      </c>
      <c r="QF78">
        <f t="shared" si="2085"/>
        <v>0</v>
      </c>
      <c r="QG78">
        <f t="shared" si="2086"/>
        <v>0</v>
      </c>
      <c r="QH78">
        <f t="shared" si="2087"/>
        <v>0</v>
      </c>
      <c r="QI78">
        <f t="shared" si="2088"/>
        <v>0</v>
      </c>
      <c r="QJ78">
        <f t="shared" si="2089"/>
        <v>0</v>
      </c>
      <c r="QK78">
        <f t="shared" si="2090"/>
        <v>0</v>
      </c>
      <c r="QL78">
        <f t="shared" si="2091"/>
        <v>0</v>
      </c>
      <c r="QM78">
        <f t="shared" si="2092"/>
        <v>0</v>
      </c>
      <c r="QN78">
        <f t="shared" si="2093"/>
        <v>0</v>
      </c>
      <c r="QO78">
        <f t="shared" si="2094"/>
        <v>0</v>
      </c>
      <c r="QP78">
        <f t="shared" si="2095"/>
        <v>0</v>
      </c>
      <c r="QQ78">
        <f t="shared" si="2096"/>
        <v>0</v>
      </c>
      <c r="QR78">
        <f t="shared" si="2097"/>
        <v>0</v>
      </c>
      <c r="QS78">
        <f t="shared" si="2098"/>
        <v>0</v>
      </c>
      <c r="QT78">
        <f t="shared" si="2099"/>
        <v>0</v>
      </c>
      <c r="QU78">
        <f t="shared" si="2100"/>
        <v>0</v>
      </c>
      <c r="QV78">
        <f t="shared" si="2101"/>
        <v>0</v>
      </c>
      <c r="QW78">
        <f t="shared" si="2102"/>
        <v>0</v>
      </c>
      <c r="QX78">
        <f t="shared" si="2103"/>
        <v>0</v>
      </c>
      <c r="QY78">
        <f t="shared" si="2104"/>
        <v>0</v>
      </c>
      <c r="QZ78">
        <f t="shared" si="2105"/>
        <v>0</v>
      </c>
      <c r="RA78">
        <f t="shared" si="2106"/>
        <v>0</v>
      </c>
      <c r="RB78">
        <f t="shared" si="2107"/>
        <v>0</v>
      </c>
      <c r="RC78">
        <f t="shared" si="2108"/>
        <v>0</v>
      </c>
      <c r="RD78">
        <f t="shared" si="2109"/>
        <v>0</v>
      </c>
      <c r="RE78">
        <f t="shared" si="2110"/>
        <v>0</v>
      </c>
      <c r="RF78">
        <f t="shared" si="2111"/>
        <v>0</v>
      </c>
      <c r="RG78">
        <f t="shared" si="2112"/>
        <v>0</v>
      </c>
      <c r="RH78">
        <f t="shared" si="2113"/>
        <v>0</v>
      </c>
      <c r="RI78">
        <f t="shared" si="2114"/>
        <v>0</v>
      </c>
      <c r="RJ78">
        <f t="shared" si="2115"/>
        <v>0</v>
      </c>
      <c r="RK78">
        <f t="shared" si="2116"/>
        <v>0</v>
      </c>
      <c r="RL78">
        <f t="shared" si="2117"/>
        <v>0</v>
      </c>
      <c r="RM78">
        <f t="shared" si="2118"/>
        <v>0</v>
      </c>
      <c r="RN78">
        <f t="shared" si="2119"/>
        <v>0</v>
      </c>
      <c r="RO78">
        <f t="shared" si="2120"/>
        <v>0</v>
      </c>
      <c r="RP78">
        <f t="shared" si="2121"/>
        <v>0</v>
      </c>
      <c r="RQ78">
        <f t="shared" si="2122"/>
        <v>0</v>
      </c>
      <c r="RR78">
        <f t="shared" si="2123"/>
        <v>0</v>
      </c>
      <c r="RS78">
        <f t="shared" si="2124"/>
        <v>0</v>
      </c>
      <c r="RT78">
        <f t="shared" si="2125"/>
        <v>0</v>
      </c>
      <c r="RU78">
        <f t="shared" si="2126"/>
        <v>0</v>
      </c>
      <c r="RV78">
        <f t="shared" si="2127"/>
        <v>0</v>
      </c>
      <c r="RW78">
        <f t="shared" si="2128"/>
        <v>0</v>
      </c>
      <c r="RX78">
        <f t="shared" si="2129"/>
        <v>0</v>
      </c>
      <c r="RY78">
        <f t="shared" si="2130"/>
        <v>0</v>
      </c>
      <c r="SA78" s="4">
        <f t="shared" si="2131"/>
        <v>18.630000000000003</v>
      </c>
      <c r="SB78" s="4">
        <f t="shared" si="2132"/>
        <v>8</v>
      </c>
      <c r="SC78" s="4">
        <f t="shared" si="2133"/>
        <v>15.02</v>
      </c>
      <c r="SD78" s="4">
        <f t="shared" si="2134"/>
        <v>0</v>
      </c>
      <c r="SF78" s="4">
        <f t="shared" si="2135"/>
        <v>41.650000000000006</v>
      </c>
      <c r="SI78">
        <f t="shared" si="2136"/>
        <v>4.2</v>
      </c>
      <c r="SJ78">
        <f t="shared" si="2137"/>
        <v>3.83</v>
      </c>
      <c r="SK78">
        <f t="shared" si="2138"/>
        <v>4</v>
      </c>
      <c r="SL78">
        <f t="shared" si="2139"/>
        <v>3.67</v>
      </c>
      <c r="SM78">
        <f t="shared" si="2140"/>
        <v>3.67</v>
      </c>
      <c r="SN78">
        <f t="shared" si="2141"/>
        <v>4</v>
      </c>
      <c r="SO78">
        <f t="shared" si="2142"/>
        <v>4.33</v>
      </c>
      <c r="SP78">
        <f t="shared" si="2143"/>
        <v>3.67</v>
      </c>
      <c r="SQ78">
        <f t="shared" si="2144"/>
        <v>2.6</v>
      </c>
      <c r="SR78">
        <f t="shared" si="2145"/>
        <v>3.9</v>
      </c>
      <c r="SS78">
        <f t="shared" si="2146"/>
        <v>3.78</v>
      </c>
      <c r="ST78" t="str">
        <f t="shared" si="2147"/>
        <v>0</v>
      </c>
      <c r="SU78" t="str">
        <f t="shared" si="2148"/>
        <v>0</v>
      </c>
      <c r="SV78" t="str">
        <f t="shared" si="2149"/>
        <v>0</v>
      </c>
      <c r="SW78" t="str">
        <f t="shared" si="2150"/>
        <v>0</v>
      </c>
      <c r="SX78" t="str">
        <f t="shared" si="2151"/>
        <v>0</v>
      </c>
      <c r="SY78" t="str">
        <f t="shared" si="2152"/>
        <v>0</v>
      </c>
      <c r="SZ78" t="str">
        <f t="shared" si="2153"/>
        <v>0</v>
      </c>
      <c r="TA78" t="str">
        <f t="shared" si="2154"/>
        <v>0</v>
      </c>
      <c r="TB78" t="str">
        <f t="shared" si="2155"/>
        <v>0</v>
      </c>
      <c r="TC78" t="str">
        <f t="shared" si="2156"/>
        <v>0</v>
      </c>
      <c r="TD78" t="str">
        <f t="shared" si="2157"/>
        <v>0</v>
      </c>
      <c r="TE78" t="str">
        <f t="shared" si="2158"/>
        <v>0</v>
      </c>
      <c r="TF78" t="str">
        <f t="shared" si="2159"/>
        <v>0</v>
      </c>
      <c r="TG78" t="str">
        <f t="shared" si="2160"/>
        <v>0</v>
      </c>
      <c r="TH78" t="str">
        <f t="shared" si="2161"/>
        <v>0</v>
      </c>
      <c r="TI78" t="str">
        <f t="shared" si="2162"/>
        <v>0</v>
      </c>
      <c r="TJ78" t="str">
        <f t="shared" si="2163"/>
        <v>0</v>
      </c>
      <c r="TK78" t="str">
        <f t="shared" si="2164"/>
        <v>0</v>
      </c>
      <c r="TL78" t="str">
        <f t="shared" si="2165"/>
        <v>0</v>
      </c>
      <c r="TM78" t="str">
        <f t="shared" si="2166"/>
        <v>0</v>
      </c>
      <c r="TN78" t="str">
        <f t="shared" si="2167"/>
        <v>0</v>
      </c>
      <c r="TO78" t="str">
        <f t="shared" si="2168"/>
        <v>0</v>
      </c>
      <c r="TP78" t="str">
        <f t="shared" si="2169"/>
        <v>0</v>
      </c>
      <c r="TQ78" t="str">
        <f t="shared" si="2170"/>
        <v>0</v>
      </c>
      <c r="TR78" t="str">
        <f t="shared" si="2171"/>
        <v>0</v>
      </c>
      <c r="TS78" t="str">
        <f t="shared" si="2172"/>
        <v>0</v>
      </c>
      <c r="TT78" t="str">
        <f t="shared" si="2173"/>
        <v>0</v>
      </c>
      <c r="TU78" t="str">
        <f t="shared" si="2174"/>
        <v>0</v>
      </c>
      <c r="TV78" t="str">
        <f t="shared" si="2175"/>
        <v>0</v>
      </c>
      <c r="TW78" t="str">
        <f t="shared" si="2176"/>
        <v>0</v>
      </c>
      <c r="TX78" t="str">
        <f t="shared" si="2177"/>
        <v>0</v>
      </c>
      <c r="TY78" t="str">
        <f t="shared" si="2178"/>
        <v>0</v>
      </c>
      <c r="TZ78" t="str">
        <f t="shared" si="2179"/>
        <v>0</v>
      </c>
      <c r="UA78" t="str">
        <f t="shared" si="2180"/>
        <v>0</v>
      </c>
      <c r="UB78" t="str">
        <f t="shared" si="2181"/>
        <v>0</v>
      </c>
      <c r="UC78" t="str">
        <f t="shared" si="2182"/>
        <v>0</v>
      </c>
      <c r="UD78" t="str">
        <f t="shared" si="2183"/>
        <v>0</v>
      </c>
      <c r="UE78" t="str">
        <f t="shared" si="2184"/>
        <v>0</v>
      </c>
      <c r="UF78" t="str">
        <f t="shared" si="2185"/>
        <v>0</v>
      </c>
      <c r="UG78" t="str">
        <f t="shared" si="2186"/>
        <v>0</v>
      </c>
      <c r="UH78" t="str">
        <f t="shared" si="2187"/>
        <v>0</v>
      </c>
      <c r="UI78" t="str">
        <f t="shared" si="2188"/>
        <v>0</v>
      </c>
      <c r="UJ78" t="str">
        <f t="shared" si="2189"/>
        <v>0</v>
      </c>
      <c r="UK78" t="str">
        <f t="shared" si="2190"/>
        <v>0</v>
      </c>
      <c r="UL78" t="str">
        <f t="shared" si="2191"/>
        <v>0</v>
      </c>
      <c r="UM78" t="str">
        <f t="shared" si="2192"/>
        <v>0</v>
      </c>
      <c r="UN78" t="str">
        <f t="shared" si="2193"/>
        <v>0</v>
      </c>
      <c r="UO78" t="str">
        <f t="shared" si="2194"/>
        <v>0</v>
      </c>
      <c r="UP78" t="str">
        <f t="shared" si="2195"/>
        <v>0</v>
      </c>
      <c r="UQ78" t="str">
        <f t="shared" si="2196"/>
        <v>0</v>
      </c>
      <c r="UR78" t="str">
        <f t="shared" si="2197"/>
        <v>0</v>
      </c>
      <c r="US78" t="str">
        <f t="shared" si="2198"/>
        <v>0</v>
      </c>
      <c r="UT78" t="str">
        <f t="shared" si="2199"/>
        <v>0</v>
      </c>
      <c r="UU78" t="str">
        <f t="shared" si="2200"/>
        <v>0</v>
      </c>
      <c r="UV78" t="str">
        <f t="shared" si="2201"/>
        <v>0</v>
      </c>
      <c r="UW78" t="str">
        <f t="shared" si="2202"/>
        <v>0</v>
      </c>
      <c r="UX78" t="str">
        <f t="shared" si="2203"/>
        <v>0</v>
      </c>
      <c r="UY78" t="str">
        <f t="shared" si="2204"/>
        <v>0</v>
      </c>
      <c r="UZ78" t="str">
        <f t="shared" si="2205"/>
        <v>0</v>
      </c>
      <c r="VA78" t="str">
        <f t="shared" si="2206"/>
        <v>0</v>
      </c>
      <c r="VB78" t="str">
        <f t="shared" si="2207"/>
        <v>0</v>
      </c>
      <c r="VC78" t="str">
        <f t="shared" si="2208"/>
        <v>0</v>
      </c>
      <c r="VD78" t="str">
        <f t="shared" si="2209"/>
        <v>0</v>
      </c>
      <c r="VE78" t="str">
        <f t="shared" si="2210"/>
        <v>0</v>
      </c>
      <c r="VF78" t="str">
        <f t="shared" si="2211"/>
        <v>0</v>
      </c>
      <c r="VG78" t="str">
        <f t="shared" si="2212"/>
        <v>0</v>
      </c>
      <c r="VH78" t="str">
        <f t="shared" si="2213"/>
        <v>0</v>
      </c>
      <c r="VI78" t="str">
        <f t="shared" si="2214"/>
        <v>0</v>
      </c>
      <c r="VJ78" t="str">
        <f t="shared" si="2215"/>
        <v>0</v>
      </c>
      <c r="VK78" t="str">
        <f t="shared" si="2216"/>
        <v>0</v>
      </c>
      <c r="VL78" t="str">
        <f t="shared" si="2217"/>
        <v>0</v>
      </c>
      <c r="VM78" t="str">
        <f t="shared" si="2218"/>
        <v>0</v>
      </c>
      <c r="VN78" t="str">
        <f t="shared" si="2219"/>
        <v>0</v>
      </c>
      <c r="VO78" t="str">
        <f t="shared" si="2220"/>
        <v>0</v>
      </c>
      <c r="VQ78" s="4">
        <f t="shared" si="2221"/>
        <v>-4.6600000000000019</v>
      </c>
      <c r="VR78" s="4">
        <f t="shared" si="2222"/>
        <v>8.0500000000000007</v>
      </c>
      <c r="VS78" s="4">
        <f t="shared" si="2223"/>
        <v>-3.8100000000000005</v>
      </c>
      <c r="VT78" s="4">
        <f t="shared" si="2224"/>
        <v>0</v>
      </c>
      <c r="VV78" s="4">
        <f t="shared" si="2225"/>
        <v>-0.42000000000000171</v>
      </c>
      <c r="VY78">
        <f t="shared" si="2226"/>
        <v>6.75</v>
      </c>
      <c r="VZ78">
        <f t="shared" si="2227"/>
        <v>2.1800000000000002</v>
      </c>
      <c r="WA78">
        <f t="shared" si="2228"/>
        <v>3.63</v>
      </c>
      <c r="WB78">
        <f t="shared" si="2229"/>
        <v>11.19</v>
      </c>
      <c r="WC78">
        <f t="shared" si="2230"/>
        <v>3.88</v>
      </c>
      <c r="WD78">
        <f t="shared" si="2231"/>
        <v>-8.31</v>
      </c>
      <c r="WE78">
        <f t="shared" si="2232"/>
        <v>2.88</v>
      </c>
      <c r="WF78">
        <f t="shared" si="2233"/>
        <v>5.17</v>
      </c>
      <c r="WG78">
        <f t="shared" si="2234"/>
        <v>-8.91</v>
      </c>
      <c r="WH78">
        <f t="shared" si="2235"/>
        <v>-9.5500000000000007</v>
      </c>
      <c r="WI78">
        <f t="shared" si="2236"/>
        <v>-9.33</v>
      </c>
      <c r="WJ78">
        <f t="shared" si="2237"/>
        <v>0</v>
      </c>
      <c r="WK78">
        <f t="shared" si="2238"/>
        <v>0</v>
      </c>
      <c r="WL78">
        <f t="shared" si="2239"/>
        <v>0</v>
      </c>
      <c r="WM78">
        <f t="shared" si="2240"/>
        <v>0</v>
      </c>
      <c r="WN78">
        <f t="shared" si="2241"/>
        <v>0</v>
      </c>
      <c r="WO78">
        <f t="shared" si="2242"/>
        <v>0</v>
      </c>
      <c r="WP78">
        <f t="shared" si="2243"/>
        <v>0</v>
      </c>
      <c r="WQ78">
        <f t="shared" si="2244"/>
        <v>0</v>
      </c>
      <c r="WR78">
        <f t="shared" si="2245"/>
        <v>0</v>
      </c>
      <c r="WS78">
        <f t="shared" si="2246"/>
        <v>0</v>
      </c>
      <c r="WT78">
        <f t="shared" si="2247"/>
        <v>0</v>
      </c>
      <c r="WU78">
        <f t="shared" si="2248"/>
        <v>0</v>
      </c>
      <c r="WV78">
        <f t="shared" si="2249"/>
        <v>0</v>
      </c>
      <c r="WW78">
        <f t="shared" si="2250"/>
        <v>0</v>
      </c>
      <c r="WX78">
        <f t="shared" si="2251"/>
        <v>0</v>
      </c>
      <c r="WY78">
        <f t="shared" si="2252"/>
        <v>0</v>
      </c>
      <c r="WZ78">
        <f t="shared" si="2253"/>
        <v>0</v>
      </c>
      <c r="XA78">
        <f t="shared" si="2254"/>
        <v>0</v>
      </c>
      <c r="XB78">
        <f t="shared" si="2255"/>
        <v>0</v>
      </c>
      <c r="XC78">
        <f t="shared" si="2256"/>
        <v>0</v>
      </c>
      <c r="XD78">
        <f t="shared" si="2257"/>
        <v>0</v>
      </c>
      <c r="XE78">
        <f t="shared" si="2258"/>
        <v>0</v>
      </c>
      <c r="XF78">
        <f t="shared" si="2259"/>
        <v>0</v>
      </c>
      <c r="XG78">
        <f t="shared" si="2260"/>
        <v>0</v>
      </c>
      <c r="XH78">
        <f t="shared" si="2261"/>
        <v>0</v>
      </c>
      <c r="XI78">
        <f t="shared" si="2262"/>
        <v>0</v>
      </c>
      <c r="XJ78">
        <f t="shared" si="2263"/>
        <v>0</v>
      </c>
      <c r="XK78">
        <f t="shared" si="2264"/>
        <v>0</v>
      </c>
      <c r="XL78">
        <f t="shared" si="2265"/>
        <v>0</v>
      </c>
      <c r="XM78">
        <f t="shared" si="2266"/>
        <v>0</v>
      </c>
      <c r="XN78">
        <f t="shared" si="2267"/>
        <v>0</v>
      </c>
      <c r="XO78">
        <f t="shared" si="2268"/>
        <v>0</v>
      </c>
      <c r="XP78">
        <f t="shared" si="2269"/>
        <v>0</v>
      </c>
      <c r="XQ78">
        <f t="shared" si="2270"/>
        <v>0</v>
      </c>
      <c r="XR78">
        <f t="shared" si="2271"/>
        <v>0</v>
      </c>
      <c r="XS78">
        <f t="shared" si="2272"/>
        <v>0</v>
      </c>
      <c r="XT78">
        <f t="shared" si="2273"/>
        <v>0</v>
      </c>
      <c r="XU78">
        <f t="shared" si="2274"/>
        <v>0</v>
      </c>
      <c r="XV78">
        <f t="shared" si="2275"/>
        <v>0</v>
      </c>
      <c r="XW78">
        <f t="shared" si="2276"/>
        <v>0</v>
      </c>
      <c r="XX78">
        <f t="shared" si="2277"/>
        <v>0</v>
      </c>
      <c r="XY78">
        <f t="shared" si="2278"/>
        <v>0</v>
      </c>
      <c r="XZ78">
        <f t="shared" si="2279"/>
        <v>0</v>
      </c>
      <c r="YA78">
        <f t="shared" si="2280"/>
        <v>0</v>
      </c>
      <c r="YB78">
        <f t="shared" si="2281"/>
        <v>0</v>
      </c>
      <c r="YC78">
        <f t="shared" si="2282"/>
        <v>0</v>
      </c>
      <c r="YD78">
        <f t="shared" si="2283"/>
        <v>0</v>
      </c>
      <c r="YE78">
        <f t="shared" si="2284"/>
        <v>0</v>
      </c>
      <c r="YF78">
        <f t="shared" si="2285"/>
        <v>0</v>
      </c>
      <c r="YG78">
        <f t="shared" si="2286"/>
        <v>0</v>
      </c>
      <c r="YH78">
        <f t="shared" si="2287"/>
        <v>0</v>
      </c>
      <c r="YI78">
        <f t="shared" si="2288"/>
        <v>0</v>
      </c>
      <c r="YJ78">
        <f t="shared" si="2289"/>
        <v>0</v>
      </c>
      <c r="YK78">
        <f t="shared" si="2290"/>
        <v>0</v>
      </c>
      <c r="YL78">
        <f t="shared" si="2291"/>
        <v>0</v>
      </c>
      <c r="YM78">
        <f t="shared" si="2292"/>
        <v>0</v>
      </c>
      <c r="YN78">
        <f t="shared" si="2293"/>
        <v>0</v>
      </c>
      <c r="YO78">
        <f t="shared" si="2294"/>
        <v>0</v>
      </c>
      <c r="YP78">
        <f t="shared" si="2295"/>
        <v>0</v>
      </c>
      <c r="YQ78">
        <f t="shared" si="2296"/>
        <v>0</v>
      </c>
      <c r="YR78">
        <f t="shared" si="2297"/>
        <v>0</v>
      </c>
      <c r="YS78">
        <f t="shared" si="2298"/>
        <v>0</v>
      </c>
      <c r="YT78">
        <f t="shared" si="2299"/>
        <v>0</v>
      </c>
      <c r="YU78">
        <f t="shared" si="2300"/>
        <v>0</v>
      </c>
      <c r="YV78">
        <f t="shared" si="2301"/>
        <v>0</v>
      </c>
      <c r="YW78">
        <f t="shared" si="2302"/>
        <v>0</v>
      </c>
      <c r="YX78">
        <f t="shared" si="2303"/>
        <v>0</v>
      </c>
      <c r="YY78">
        <f t="shared" si="2304"/>
        <v>0</v>
      </c>
      <c r="YZ78">
        <f t="shared" si="2305"/>
        <v>0</v>
      </c>
      <c r="ZA78">
        <f t="shared" si="2306"/>
        <v>0</v>
      </c>
      <c r="ZB78">
        <f t="shared" si="2307"/>
        <v>0</v>
      </c>
      <c r="ZC78">
        <f t="shared" si="2308"/>
        <v>0</v>
      </c>
      <c r="ZD78">
        <f t="shared" si="2309"/>
        <v>0</v>
      </c>
      <c r="ZE78">
        <f t="shared" si="2310"/>
        <v>0</v>
      </c>
      <c r="ZG78" s="4">
        <f t="shared" si="2311"/>
        <v>435</v>
      </c>
      <c r="ZH78" s="4">
        <f t="shared" si="2312"/>
        <v>146</v>
      </c>
      <c r="ZI78" s="4">
        <f t="shared" si="2313"/>
        <v>273</v>
      </c>
      <c r="ZJ78" s="4">
        <f t="shared" si="2314"/>
        <v>0</v>
      </c>
      <c r="ZL78" s="4">
        <f t="shared" si="2315"/>
        <v>854</v>
      </c>
      <c r="ZO78">
        <f t="shared" si="2316"/>
        <v>87</v>
      </c>
      <c r="ZP78">
        <f t="shared" si="2317"/>
        <v>82</v>
      </c>
      <c r="ZQ78">
        <f t="shared" si="2318"/>
        <v>89</v>
      </c>
      <c r="ZR78">
        <f t="shared" si="2319"/>
        <v>53</v>
      </c>
      <c r="ZS78">
        <f t="shared" si="2320"/>
        <v>62</v>
      </c>
      <c r="ZT78">
        <f t="shared" si="2321"/>
        <v>94</v>
      </c>
      <c r="ZU78">
        <f t="shared" si="2322"/>
        <v>67</v>
      </c>
      <c r="ZV78">
        <f t="shared" si="2323"/>
        <v>79</v>
      </c>
      <c r="ZW78">
        <f t="shared" si="2324"/>
        <v>83</v>
      </c>
      <c r="ZX78">
        <f t="shared" si="2325"/>
        <v>74</v>
      </c>
      <c r="ZY78">
        <f t="shared" si="2326"/>
        <v>84</v>
      </c>
      <c r="ZZ78">
        <f t="shared" si="2327"/>
        <v>0</v>
      </c>
      <c r="AAA78">
        <f t="shared" si="2328"/>
        <v>0</v>
      </c>
      <c r="AAB78">
        <f t="shared" si="2329"/>
        <v>0</v>
      </c>
      <c r="AAC78">
        <f t="shared" si="2330"/>
        <v>0</v>
      </c>
      <c r="AAD78">
        <f t="shared" si="2331"/>
        <v>0</v>
      </c>
      <c r="AAE78">
        <f t="shared" si="2332"/>
        <v>0</v>
      </c>
      <c r="AAF78">
        <f t="shared" si="2333"/>
        <v>0</v>
      </c>
      <c r="AAG78">
        <f t="shared" si="2334"/>
        <v>0</v>
      </c>
      <c r="AAH78">
        <f t="shared" si="2335"/>
        <v>0</v>
      </c>
      <c r="AAI78">
        <f t="shared" si="2336"/>
        <v>0</v>
      </c>
      <c r="AAJ78">
        <f t="shared" si="2337"/>
        <v>0</v>
      </c>
      <c r="AAK78">
        <f t="shared" si="2338"/>
        <v>0</v>
      </c>
      <c r="AAL78">
        <f t="shared" si="2339"/>
        <v>0</v>
      </c>
      <c r="AAM78">
        <f t="shared" si="2340"/>
        <v>0</v>
      </c>
      <c r="AAN78">
        <f t="shared" si="2341"/>
        <v>0</v>
      </c>
      <c r="AAO78">
        <f t="shared" si="2342"/>
        <v>0</v>
      </c>
      <c r="AAP78">
        <f t="shared" si="2343"/>
        <v>0</v>
      </c>
      <c r="AAQ78">
        <f t="shared" si="2344"/>
        <v>0</v>
      </c>
      <c r="AAR78">
        <f t="shared" si="2345"/>
        <v>0</v>
      </c>
      <c r="AAS78">
        <f t="shared" si="2346"/>
        <v>0</v>
      </c>
      <c r="AAT78">
        <f t="shared" si="2347"/>
        <v>0</v>
      </c>
      <c r="AAU78">
        <f t="shared" si="2348"/>
        <v>0</v>
      </c>
      <c r="AAV78">
        <f t="shared" si="2349"/>
        <v>0</v>
      </c>
      <c r="AAW78">
        <f t="shared" si="2350"/>
        <v>0</v>
      </c>
      <c r="AAX78">
        <f t="shared" si="2351"/>
        <v>0</v>
      </c>
      <c r="AAY78">
        <f t="shared" si="2352"/>
        <v>0</v>
      </c>
      <c r="AAZ78">
        <f t="shared" si="2353"/>
        <v>0</v>
      </c>
      <c r="ABA78">
        <f t="shared" si="2354"/>
        <v>0</v>
      </c>
      <c r="ABB78">
        <f t="shared" si="2355"/>
        <v>0</v>
      </c>
      <c r="ABC78">
        <f t="shared" si="2356"/>
        <v>0</v>
      </c>
      <c r="ABD78">
        <f t="shared" si="2357"/>
        <v>0</v>
      </c>
      <c r="ABE78">
        <f t="shared" si="2358"/>
        <v>0</v>
      </c>
      <c r="ABF78">
        <f t="shared" si="2359"/>
        <v>0</v>
      </c>
      <c r="ABG78">
        <f t="shared" si="2360"/>
        <v>0</v>
      </c>
      <c r="ABH78">
        <f t="shared" si="2361"/>
        <v>0</v>
      </c>
      <c r="ABI78">
        <f t="shared" si="2362"/>
        <v>0</v>
      </c>
      <c r="ABJ78">
        <f t="shared" si="2363"/>
        <v>0</v>
      </c>
      <c r="ABK78">
        <f t="shared" si="2364"/>
        <v>0</v>
      </c>
      <c r="ABL78">
        <f t="shared" si="2365"/>
        <v>0</v>
      </c>
      <c r="ABM78">
        <f t="shared" si="2366"/>
        <v>0</v>
      </c>
      <c r="ABN78">
        <f t="shared" si="2367"/>
        <v>0</v>
      </c>
      <c r="ABO78">
        <f t="shared" si="2368"/>
        <v>0</v>
      </c>
      <c r="ABP78">
        <f t="shared" si="2369"/>
        <v>0</v>
      </c>
      <c r="ABQ78">
        <f t="shared" si="2370"/>
        <v>0</v>
      </c>
      <c r="ABR78">
        <f t="shared" si="2371"/>
        <v>0</v>
      </c>
      <c r="ABS78">
        <f t="shared" si="2372"/>
        <v>0</v>
      </c>
      <c r="ABT78">
        <f t="shared" si="2373"/>
        <v>0</v>
      </c>
      <c r="ABU78">
        <f t="shared" si="2374"/>
        <v>0</v>
      </c>
      <c r="ABV78">
        <f t="shared" si="2375"/>
        <v>0</v>
      </c>
      <c r="ABW78">
        <f t="shared" si="2376"/>
        <v>0</v>
      </c>
      <c r="ABX78">
        <f t="shared" si="2377"/>
        <v>0</v>
      </c>
      <c r="ABY78">
        <f t="shared" si="2378"/>
        <v>0</v>
      </c>
      <c r="ABZ78">
        <f t="shared" si="2379"/>
        <v>0</v>
      </c>
      <c r="ACA78">
        <f t="shared" si="2380"/>
        <v>0</v>
      </c>
      <c r="ACB78">
        <f t="shared" si="2381"/>
        <v>0</v>
      </c>
      <c r="ACC78">
        <f t="shared" si="2382"/>
        <v>0</v>
      </c>
      <c r="ACD78">
        <f t="shared" si="2383"/>
        <v>0</v>
      </c>
      <c r="ACE78">
        <f t="shared" si="2384"/>
        <v>0</v>
      </c>
      <c r="ACF78">
        <f t="shared" si="2385"/>
        <v>0</v>
      </c>
      <c r="ACG78">
        <f t="shared" si="2386"/>
        <v>0</v>
      </c>
      <c r="ACH78">
        <f t="shared" si="2387"/>
        <v>0</v>
      </c>
      <c r="ACI78">
        <f t="shared" si="2388"/>
        <v>0</v>
      </c>
      <c r="ACJ78">
        <f t="shared" si="2389"/>
        <v>0</v>
      </c>
      <c r="ACK78">
        <f t="shared" si="2390"/>
        <v>0</v>
      </c>
      <c r="ACL78">
        <f t="shared" si="2391"/>
        <v>0</v>
      </c>
      <c r="ACM78">
        <f t="shared" si="2392"/>
        <v>0</v>
      </c>
      <c r="ACN78">
        <f t="shared" si="2393"/>
        <v>0</v>
      </c>
      <c r="ACO78">
        <f t="shared" si="2394"/>
        <v>0</v>
      </c>
      <c r="ACP78">
        <f t="shared" si="2395"/>
        <v>0</v>
      </c>
      <c r="ACQ78">
        <f t="shared" si="2396"/>
        <v>0</v>
      </c>
      <c r="ACR78">
        <f t="shared" si="2397"/>
        <v>0</v>
      </c>
      <c r="ACS78">
        <f t="shared" si="2398"/>
        <v>0</v>
      </c>
      <c r="ACT78">
        <f t="shared" si="2399"/>
        <v>0</v>
      </c>
      <c r="ACU78">
        <f t="shared" si="2400"/>
        <v>0</v>
      </c>
      <c r="ACW78" s="4">
        <f t="shared" si="2401"/>
        <v>102.70000000000002</v>
      </c>
      <c r="ACX78" s="4">
        <f t="shared" si="2402"/>
        <v>75</v>
      </c>
      <c r="ACY78" s="4">
        <f t="shared" si="2403"/>
        <v>290.8</v>
      </c>
      <c r="ACZ78" s="4">
        <f t="shared" si="2404"/>
        <v>0</v>
      </c>
      <c r="ADA78" s="88">
        <f t="shared" si="2405"/>
        <v>6.1237243569579451</v>
      </c>
      <c r="ADB78" s="4">
        <f t="shared" si="2406"/>
        <v>468.5</v>
      </c>
      <c r="ADC78" s="5">
        <f t="shared" si="2407"/>
        <v>4.5321076774498641</v>
      </c>
      <c r="ADD78" s="5">
        <f t="shared" si="2408"/>
        <v>8.5264294989168832</v>
      </c>
      <c r="ADE78">
        <f t="shared" si="2409"/>
        <v>19.8</v>
      </c>
      <c r="ADF78">
        <f t="shared" si="2410"/>
        <v>44.7</v>
      </c>
      <c r="ADG78">
        <f t="shared" si="2411"/>
        <v>10.7</v>
      </c>
      <c r="ADH78">
        <f t="shared" si="2412"/>
        <v>55.2</v>
      </c>
      <c r="ADI78">
        <f t="shared" si="2413"/>
        <v>60.1</v>
      </c>
      <c r="ADJ78">
        <f t="shared" si="2414"/>
        <v>22.1</v>
      </c>
      <c r="ADK78">
        <f t="shared" si="2415"/>
        <v>64.099999999999994</v>
      </c>
      <c r="ADL78">
        <f t="shared" si="2416"/>
        <v>10.9</v>
      </c>
      <c r="ADM78">
        <f t="shared" si="2417"/>
        <v>5.4</v>
      </c>
      <c r="ADN78">
        <f t="shared" si="2418"/>
        <v>75</v>
      </c>
      <c r="ADO78">
        <f t="shared" si="2419"/>
        <v>100.5</v>
      </c>
      <c r="ADP78">
        <f t="shared" si="2420"/>
        <v>0</v>
      </c>
      <c r="ADQ78">
        <f t="shared" si="2421"/>
        <v>0</v>
      </c>
      <c r="ADR78">
        <f t="shared" si="2422"/>
        <v>0</v>
      </c>
      <c r="ADS78">
        <f t="shared" si="2423"/>
        <v>0</v>
      </c>
      <c r="ADT78">
        <f t="shared" si="2424"/>
        <v>0</v>
      </c>
      <c r="ADU78">
        <f t="shared" si="2425"/>
        <v>0</v>
      </c>
      <c r="ADV78">
        <f t="shared" si="2426"/>
        <v>0</v>
      </c>
      <c r="ADW78">
        <f t="shared" si="2427"/>
        <v>0</v>
      </c>
      <c r="ADX78">
        <f t="shared" si="2428"/>
        <v>0</v>
      </c>
      <c r="ADY78">
        <f t="shared" si="2429"/>
        <v>0</v>
      </c>
      <c r="ADZ78">
        <f t="shared" si="2430"/>
        <v>0</v>
      </c>
      <c r="AEA78">
        <f t="shared" si="2431"/>
        <v>0</v>
      </c>
      <c r="AEB78">
        <f t="shared" si="2432"/>
        <v>0</v>
      </c>
      <c r="AEC78">
        <f t="shared" si="2433"/>
        <v>0</v>
      </c>
      <c r="AED78">
        <f t="shared" si="2434"/>
        <v>0</v>
      </c>
      <c r="AEE78">
        <f t="shared" si="2435"/>
        <v>0</v>
      </c>
      <c r="AEF78">
        <f t="shared" si="2436"/>
        <v>0</v>
      </c>
      <c r="AEG78">
        <f t="shared" si="2437"/>
        <v>0</v>
      </c>
      <c r="AEH78">
        <f t="shared" si="2438"/>
        <v>0</v>
      </c>
      <c r="AEI78">
        <f t="shared" si="2439"/>
        <v>0</v>
      </c>
      <c r="AEJ78">
        <f t="shared" si="2440"/>
        <v>0</v>
      </c>
      <c r="AEK78">
        <f t="shared" si="2441"/>
        <v>0</v>
      </c>
      <c r="AEL78">
        <f t="shared" si="2442"/>
        <v>0</v>
      </c>
      <c r="AEM78">
        <f t="shared" si="2443"/>
        <v>0</v>
      </c>
      <c r="AEN78">
        <f t="shared" si="2444"/>
        <v>0</v>
      </c>
      <c r="AEO78">
        <f t="shared" si="2445"/>
        <v>0</v>
      </c>
      <c r="AEP78">
        <f t="shared" si="2446"/>
        <v>0</v>
      </c>
      <c r="AEQ78">
        <f t="shared" si="2447"/>
        <v>0</v>
      </c>
      <c r="AER78">
        <f t="shared" si="2448"/>
        <v>0</v>
      </c>
      <c r="AES78">
        <f t="shared" si="2449"/>
        <v>0</v>
      </c>
      <c r="AET78">
        <f t="shared" si="2450"/>
        <v>0</v>
      </c>
      <c r="AEU78">
        <f t="shared" si="2451"/>
        <v>0</v>
      </c>
      <c r="AEV78">
        <f t="shared" si="2452"/>
        <v>0</v>
      </c>
      <c r="AEW78">
        <f t="shared" si="2453"/>
        <v>0</v>
      </c>
      <c r="AEX78">
        <f t="shared" si="2454"/>
        <v>0</v>
      </c>
      <c r="AEY78">
        <f t="shared" si="2455"/>
        <v>0</v>
      </c>
      <c r="AEZ78">
        <f t="shared" si="2456"/>
        <v>0</v>
      </c>
      <c r="AFA78">
        <f t="shared" si="2457"/>
        <v>0</v>
      </c>
      <c r="AFB78">
        <f t="shared" si="2458"/>
        <v>0</v>
      </c>
      <c r="AFC78">
        <f t="shared" si="2459"/>
        <v>0</v>
      </c>
      <c r="AFD78">
        <f t="shared" si="2460"/>
        <v>0</v>
      </c>
      <c r="AFE78">
        <f t="shared" si="2461"/>
        <v>0</v>
      </c>
      <c r="AFF78">
        <f t="shared" si="2462"/>
        <v>0</v>
      </c>
      <c r="AFG78">
        <f t="shared" si="2463"/>
        <v>0</v>
      </c>
      <c r="AFH78">
        <f t="shared" si="2464"/>
        <v>0</v>
      </c>
      <c r="AFI78">
        <f t="shared" si="2465"/>
        <v>0</v>
      </c>
      <c r="AFJ78">
        <f t="shared" si="2466"/>
        <v>0</v>
      </c>
      <c r="AFK78">
        <f t="shared" si="2467"/>
        <v>0</v>
      </c>
      <c r="AFL78">
        <f t="shared" si="2468"/>
        <v>0</v>
      </c>
      <c r="AFM78">
        <f t="shared" si="2469"/>
        <v>0</v>
      </c>
      <c r="AFN78">
        <f t="shared" si="2470"/>
        <v>0</v>
      </c>
      <c r="AFO78">
        <f t="shared" si="2471"/>
        <v>0</v>
      </c>
      <c r="AFP78">
        <f t="shared" si="2472"/>
        <v>0</v>
      </c>
      <c r="AFQ78">
        <f t="shared" si="2473"/>
        <v>0</v>
      </c>
      <c r="AFR78">
        <f t="shared" si="2474"/>
        <v>0</v>
      </c>
      <c r="AFS78">
        <f t="shared" si="2475"/>
        <v>0</v>
      </c>
      <c r="AFT78">
        <f t="shared" si="2476"/>
        <v>0</v>
      </c>
      <c r="AFU78">
        <f t="shared" si="2477"/>
        <v>0</v>
      </c>
      <c r="AFV78">
        <f t="shared" si="2478"/>
        <v>0</v>
      </c>
      <c r="AFW78">
        <f t="shared" si="2479"/>
        <v>0</v>
      </c>
      <c r="AFX78">
        <f t="shared" si="2480"/>
        <v>0</v>
      </c>
      <c r="AFY78">
        <f t="shared" si="2481"/>
        <v>0</v>
      </c>
      <c r="AFZ78">
        <f t="shared" si="2482"/>
        <v>0</v>
      </c>
      <c r="AGA78">
        <f t="shared" si="2483"/>
        <v>0</v>
      </c>
      <c r="AGB78">
        <f t="shared" si="2484"/>
        <v>0</v>
      </c>
      <c r="AGC78">
        <f t="shared" si="2485"/>
        <v>0</v>
      </c>
      <c r="AGD78">
        <f t="shared" si="2486"/>
        <v>0</v>
      </c>
      <c r="AGE78">
        <f t="shared" si="2487"/>
        <v>0</v>
      </c>
      <c r="AGF78">
        <f t="shared" si="2488"/>
        <v>0</v>
      </c>
      <c r="AGG78">
        <f t="shared" si="2489"/>
        <v>0</v>
      </c>
      <c r="AGH78">
        <f t="shared" si="2490"/>
        <v>0</v>
      </c>
      <c r="AGI78">
        <f t="shared" si="2491"/>
        <v>0</v>
      </c>
      <c r="AGJ78">
        <f t="shared" si="2492"/>
        <v>0</v>
      </c>
      <c r="AGK78">
        <f t="shared" si="2493"/>
        <v>0</v>
      </c>
      <c r="AGM78" s="88">
        <f t="shared" si="2494"/>
        <v>109</v>
      </c>
      <c r="AGN78" s="88">
        <v>109</v>
      </c>
      <c r="AGO78">
        <v>4</v>
      </c>
      <c r="AGP78">
        <f t="shared" si="2495"/>
        <v>4</v>
      </c>
      <c r="AGQ78">
        <f t="shared" si="2496"/>
        <v>4</v>
      </c>
      <c r="AGR78">
        <f t="shared" si="2497"/>
        <v>4</v>
      </c>
      <c r="AGS78">
        <f t="shared" si="2498"/>
        <v>6</v>
      </c>
      <c r="AGT78">
        <f t="shared" si="2499"/>
        <v>6</v>
      </c>
      <c r="AGU78">
        <f t="shared" si="2500"/>
        <v>4</v>
      </c>
      <c r="AGV78">
        <f t="shared" si="2501"/>
        <v>4</v>
      </c>
      <c r="AGW78">
        <f t="shared" si="2502"/>
        <v>3</v>
      </c>
      <c r="AGX78">
        <f t="shared" si="2503"/>
        <v>4</v>
      </c>
      <c r="AGY78">
        <f t="shared" si="2504"/>
        <v>8</v>
      </c>
      <c r="AGZ78">
        <f t="shared" si="2505"/>
        <v>6</v>
      </c>
      <c r="AHA78">
        <f t="shared" si="2506"/>
        <v>0</v>
      </c>
      <c r="AHB78">
        <f t="shared" si="2507"/>
        <v>0</v>
      </c>
      <c r="AHC78">
        <f t="shared" si="2508"/>
        <v>0</v>
      </c>
      <c r="AHD78">
        <f t="shared" si="2509"/>
        <v>0</v>
      </c>
      <c r="AHE78">
        <f t="shared" si="2510"/>
        <v>0</v>
      </c>
      <c r="AHF78">
        <f t="shared" si="2511"/>
        <v>0</v>
      </c>
      <c r="AHG78">
        <f t="shared" si="2512"/>
        <v>0</v>
      </c>
      <c r="AHH78">
        <f t="shared" si="2513"/>
        <v>0</v>
      </c>
      <c r="AHI78">
        <f t="shared" si="2514"/>
        <v>0</v>
      </c>
      <c r="AHJ78">
        <f t="shared" si="2515"/>
        <v>0</v>
      </c>
      <c r="AHK78">
        <f t="shared" si="2516"/>
        <v>0</v>
      </c>
      <c r="AHL78">
        <f t="shared" si="2517"/>
        <v>0</v>
      </c>
      <c r="AHM78">
        <f t="shared" si="2518"/>
        <v>0</v>
      </c>
      <c r="AHN78">
        <f t="shared" si="2519"/>
        <v>0</v>
      </c>
      <c r="AHO78">
        <f t="shared" si="2520"/>
        <v>0</v>
      </c>
      <c r="AHP78">
        <f t="shared" si="2521"/>
        <v>0</v>
      </c>
      <c r="AHQ78">
        <f t="shared" si="2522"/>
        <v>0</v>
      </c>
      <c r="AHR78">
        <f t="shared" si="2523"/>
        <v>0</v>
      </c>
      <c r="AHS78">
        <f t="shared" si="2524"/>
        <v>0</v>
      </c>
      <c r="AHT78">
        <f t="shared" si="2525"/>
        <v>0</v>
      </c>
      <c r="AHU78">
        <f t="shared" si="2526"/>
        <v>0</v>
      </c>
      <c r="AHV78">
        <f t="shared" si="2527"/>
        <v>0</v>
      </c>
      <c r="AHW78">
        <f t="shared" si="2528"/>
        <v>0</v>
      </c>
      <c r="AHX78">
        <f t="shared" si="2529"/>
        <v>0</v>
      </c>
      <c r="AHY78">
        <f t="shared" si="2530"/>
        <v>0</v>
      </c>
      <c r="AHZ78">
        <f t="shared" si="2531"/>
        <v>0</v>
      </c>
      <c r="AIA78">
        <f t="shared" si="2532"/>
        <v>0</v>
      </c>
      <c r="AIB78">
        <f t="shared" si="2533"/>
        <v>0</v>
      </c>
      <c r="AIC78">
        <f t="shared" si="2534"/>
        <v>0</v>
      </c>
      <c r="AID78">
        <f t="shared" si="2535"/>
        <v>0</v>
      </c>
      <c r="AIE78">
        <f t="shared" si="2536"/>
        <v>0</v>
      </c>
      <c r="AIF78">
        <f t="shared" si="2537"/>
        <v>0</v>
      </c>
      <c r="AIG78">
        <f t="shared" si="2538"/>
        <v>0</v>
      </c>
      <c r="AIH78">
        <f t="shared" si="2539"/>
        <v>0</v>
      </c>
      <c r="AII78">
        <f t="shared" si="2540"/>
        <v>0</v>
      </c>
      <c r="AIJ78">
        <f t="shared" si="2541"/>
        <v>0</v>
      </c>
      <c r="AIK78">
        <f t="shared" si="2542"/>
        <v>0</v>
      </c>
      <c r="AIL78">
        <f t="shared" si="2543"/>
        <v>0</v>
      </c>
      <c r="AIM78">
        <f t="shared" si="2544"/>
        <v>0</v>
      </c>
      <c r="AIN78">
        <f t="shared" si="2545"/>
        <v>0</v>
      </c>
      <c r="AIO78">
        <f t="shared" si="2546"/>
        <v>0</v>
      </c>
      <c r="AIP78">
        <f t="shared" si="2547"/>
        <v>0</v>
      </c>
      <c r="AIQ78">
        <f t="shared" si="2548"/>
        <v>0</v>
      </c>
      <c r="AIR78">
        <f t="shared" si="2549"/>
        <v>0</v>
      </c>
      <c r="AIS78">
        <f t="shared" si="2550"/>
        <v>0</v>
      </c>
      <c r="AIT78">
        <f t="shared" si="2551"/>
        <v>0</v>
      </c>
      <c r="AIU78">
        <f t="shared" si="2552"/>
        <v>0</v>
      </c>
      <c r="AIV78">
        <f t="shared" si="2553"/>
        <v>0</v>
      </c>
      <c r="AIW78">
        <f t="shared" si="2554"/>
        <v>0</v>
      </c>
      <c r="AIX78">
        <f t="shared" si="2555"/>
        <v>0</v>
      </c>
      <c r="AIY78">
        <f t="shared" si="2556"/>
        <v>0</v>
      </c>
      <c r="AIZ78">
        <f t="shared" si="2557"/>
        <v>0</v>
      </c>
      <c r="AJA78">
        <f t="shared" si="2558"/>
        <v>0</v>
      </c>
      <c r="AJB78">
        <f t="shared" si="2559"/>
        <v>0</v>
      </c>
      <c r="AJC78">
        <f t="shared" si="2560"/>
        <v>0</v>
      </c>
      <c r="AJD78">
        <f t="shared" si="2561"/>
        <v>0</v>
      </c>
      <c r="AJE78">
        <f t="shared" si="2562"/>
        <v>0</v>
      </c>
      <c r="AJF78">
        <f t="shared" si="2563"/>
        <v>0</v>
      </c>
      <c r="AJG78">
        <f t="shared" si="2564"/>
        <v>0</v>
      </c>
      <c r="AJH78">
        <f t="shared" si="2565"/>
        <v>0</v>
      </c>
      <c r="AJI78">
        <f t="shared" si="2566"/>
        <v>0</v>
      </c>
      <c r="AJJ78">
        <f t="shared" si="2567"/>
        <v>0</v>
      </c>
      <c r="AJK78">
        <f t="shared" si="2568"/>
        <v>0</v>
      </c>
      <c r="AJL78">
        <f t="shared" si="2569"/>
        <v>0</v>
      </c>
      <c r="AJM78">
        <f t="shared" si="2570"/>
        <v>0</v>
      </c>
      <c r="AJN78">
        <f t="shared" si="2571"/>
        <v>0</v>
      </c>
      <c r="AJO78">
        <f t="shared" si="2572"/>
        <v>0</v>
      </c>
      <c r="AJP78">
        <f t="shared" si="2573"/>
        <v>0</v>
      </c>
      <c r="AJQ78">
        <f t="shared" si="2574"/>
        <v>0</v>
      </c>
      <c r="AJR78">
        <f t="shared" si="2575"/>
        <v>0</v>
      </c>
      <c r="AJS78">
        <f t="shared" si="2576"/>
        <v>0</v>
      </c>
      <c r="AJT78">
        <f t="shared" si="2577"/>
        <v>0</v>
      </c>
      <c r="AJU78">
        <f t="shared" si="2578"/>
        <v>0</v>
      </c>
      <c r="AJV78">
        <f t="shared" si="2579"/>
        <v>0</v>
      </c>
      <c r="AJX78">
        <v>67</v>
      </c>
      <c r="AJY78">
        <v>1</v>
      </c>
      <c r="AJZ78">
        <v>1</v>
      </c>
      <c r="AKA78">
        <f t="shared" si="2580"/>
        <v>8</v>
      </c>
      <c r="AKB78">
        <f t="shared" si="2581"/>
        <v>1</v>
      </c>
      <c r="AKC78">
        <f t="shared" si="2582"/>
        <v>8</v>
      </c>
      <c r="AKD78">
        <f t="shared" si="2583"/>
        <v>1</v>
      </c>
      <c r="AKE78">
        <f t="shared" si="2584"/>
        <v>8</v>
      </c>
      <c r="AKF78">
        <f t="shared" si="2585"/>
        <v>8</v>
      </c>
      <c r="AKG78">
        <f t="shared" si="2586"/>
        <v>2</v>
      </c>
      <c r="AKH78">
        <f t="shared" si="2587"/>
        <v>4</v>
      </c>
      <c r="AKI78">
        <f t="shared" si="2588"/>
        <v>0</v>
      </c>
      <c r="AKJ78">
        <f t="shared" si="2589"/>
        <v>0</v>
      </c>
      <c r="AKK78">
        <f t="shared" si="2590"/>
        <v>0</v>
      </c>
      <c r="AKL78">
        <f t="shared" si="2591"/>
        <v>0</v>
      </c>
      <c r="AKM78">
        <f t="shared" si="2592"/>
        <v>0</v>
      </c>
      <c r="AKN78">
        <f t="shared" si="2593"/>
        <v>0</v>
      </c>
      <c r="AKO78">
        <f t="shared" si="2594"/>
        <v>0</v>
      </c>
      <c r="AKP78">
        <f t="shared" si="2595"/>
        <v>0</v>
      </c>
      <c r="AKQ78">
        <f t="shared" si="2596"/>
        <v>0</v>
      </c>
      <c r="AKR78">
        <f t="shared" si="2597"/>
        <v>0</v>
      </c>
      <c r="AKS78">
        <f t="shared" si="2598"/>
        <v>0</v>
      </c>
      <c r="AKT78">
        <f t="shared" si="2599"/>
        <v>0</v>
      </c>
      <c r="AKU78">
        <f t="shared" si="2600"/>
        <v>0</v>
      </c>
      <c r="AKV78">
        <f t="shared" si="2601"/>
        <v>0</v>
      </c>
      <c r="AKW78">
        <f t="shared" si="2602"/>
        <v>0</v>
      </c>
      <c r="AKX78">
        <f t="shared" si="2603"/>
        <v>0</v>
      </c>
      <c r="AKY78">
        <f t="shared" si="2604"/>
        <v>0</v>
      </c>
      <c r="AKZ78">
        <f t="shared" si="2605"/>
        <v>0</v>
      </c>
      <c r="ALA78">
        <f t="shared" si="2606"/>
        <v>0</v>
      </c>
      <c r="ALB78">
        <f t="shared" si="2607"/>
        <v>0</v>
      </c>
      <c r="ALC78">
        <f t="shared" si="2608"/>
        <v>0</v>
      </c>
      <c r="ALD78">
        <f t="shared" si="2609"/>
        <v>0</v>
      </c>
      <c r="ALE78">
        <f t="shared" si="2610"/>
        <v>0</v>
      </c>
      <c r="ALF78">
        <f t="shared" si="2611"/>
        <v>0</v>
      </c>
      <c r="ALG78">
        <f t="shared" si="2612"/>
        <v>0</v>
      </c>
      <c r="ALH78">
        <f t="shared" si="2613"/>
        <v>0</v>
      </c>
      <c r="ALI78">
        <f t="shared" si="2614"/>
        <v>0</v>
      </c>
      <c r="ALJ78">
        <f t="shared" si="2615"/>
        <v>0</v>
      </c>
      <c r="ALK78">
        <f t="shared" si="2616"/>
        <v>0</v>
      </c>
      <c r="ALL78">
        <f t="shared" si="2617"/>
        <v>0</v>
      </c>
      <c r="ALM78">
        <f t="shared" si="2618"/>
        <v>0</v>
      </c>
      <c r="ALN78">
        <f t="shared" si="2619"/>
        <v>0</v>
      </c>
      <c r="ALO78">
        <f t="shared" si="2620"/>
        <v>0</v>
      </c>
      <c r="ALP78">
        <f t="shared" si="2621"/>
        <v>0</v>
      </c>
      <c r="ALQ78">
        <f t="shared" si="2622"/>
        <v>0</v>
      </c>
      <c r="ALR78">
        <f t="shared" si="2623"/>
        <v>0</v>
      </c>
      <c r="ALS78">
        <f t="shared" si="2624"/>
        <v>0</v>
      </c>
      <c r="ALT78">
        <f t="shared" si="2625"/>
        <v>0</v>
      </c>
      <c r="ALU78">
        <f t="shared" si="2626"/>
        <v>0</v>
      </c>
      <c r="ALV78">
        <f t="shared" si="2627"/>
        <v>0</v>
      </c>
      <c r="ALW78">
        <f t="shared" si="2628"/>
        <v>0</v>
      </c>
      <c r="ALX78">
        <f t="shared" si="2629"/>
        <v>0</v>
      </c>
      <c r="ALY78">
        <f t="shared" si="2630"/>
        <v>0</v>
      </c>
      <c r="ALZ78">
        <f t="shared" si="2631"/>
        <v>0</v>
      </c>
      <c r="AMA78">
        <f t="shared" si="2632"/>
        <v>0</v>
      </c>
      <c r="AMB78">
        <f t="shared" si="2633"/>
        <v>0</v>
      </c>
      <c r="AMC78">
        <f t="shared" si="2634"/>
        <v>0</v>
      </c>
      <c r="AMD78">
        <f t="shared" si="2635"/>
        <v>0</v>
      </c>
      <c r="AME78">
        <f t="shared" si="2636"/>
        <v>0</v>
      </c>
      <c r="AMF78">
        <f t="shared" si="2637"/>
        <v>0</v>
      </c>
      <c r="AMG78">
        <f t="shared" si="2638"/>
        <v>0</v>
      </c>
      <c r="AMH78">
        <f t="shared" si="2639"/>
        <v>0</v>
      </c>
      <c r="AMI78">
        <f t="shared" si="2640"/>
        <v>0</v>
      </c>
      <c r="AMJ78">
        <f t="shared" si="2641"/>
        <v>0</v>
      </c>
      <c r="AMK78">
        <f t="shared" si="2642"/>
        <v>0</v>
      </c>
      <c r="AML78">
        <f t="shared" si="2643"/>
        <v>0</v>
      </c>
      <c r="AMM78">
        <f t="shared" si="2644"/>
        <v>0</v>
      </c>
      <c r="AMN78">
        <f t="shared" si="2645"/>
        <v>0</v>
      </c>
      <c r="AMO78">
        <f t="shared" si="2646"/>
        <v>0</v>
      </c>
      <c r="AMP78">
        <f t="shared" si="2647"/>
        <v>0</v>
      </c>
      <c r="AMQ78">
        <f t="shared" si="2648"/>
        <v>0</v>
      </c>
      <c r="AMR78">
        <f t="shared" si="2649"/>
        <v>0</v>
      </c>
      <c r="AMS78">
        <f t="shared" si="2650"/>
        <v>0</v>
      </c>
      <c r="AMT78">
        <f t="shared" si="2651"/>
        <v>0</v>
      </c>
      <c r="AMU78">
        <f t="shared" si="2652"/>
        <v>0</v>
      </c>
      <c r="AMV78">
        <f t="shared" si="2653"/>
        <v>0</v>
      </c>
      <c r="AMW78">
        <f t="shared" si="2654"/>
        <v>0</v>
      </c>
      <c r="AMX78">
        <f t="shared" si="2655"/>
        <v>0</v>
      </c>
      <c r="AMY78">
        <f t="shared" si="2656"/>
        <v>0</v>
      </c>
      <c r="AMZ78">
        <f t="shared" si="2657"/>
        <v>0</v>
      </c>
      <c r="ANA78">
        <f t="shared" si="2658"/>
        <v>0</v>
      </c>
      <c r="ANB78">
        <f t="shared" si="2659"/>
        <v>0</v>
      </c>
      <c r="ANC78">
        <f t="shared" si="2660"/>
        <v>0</v>
      </c>
      <c r="AND78">
        <f t="shared" si="2661"/>
        <v>0</v>
      </c>
      <c r="ANR78" s="4">
        <v>2093</v>
      </c>
      <c r="ANS78" s="4">
        <f t="shared" si="2662"/>
        <v>2093</v>
      </c>
      <c r="ANU78" s="4">
        <v>2137</v>
      </c>
      <c r="ANV78" t="str">
        <f t="shared" si="2663"/>
        <v>2117</v>
      </c>
      <c r="ANW78" t="str">
        <f t="shared" si="2664"/>
        <v>2123</v>
      </c>
      <c r="ANX78" t="str">
        <f t="shared" si="2665"/>
        <v>2094</v>
      </c>
      <c r="ANY78" t="str">
        <f t="shared" si="2666"/>
        <v>2095</v>
      </c>
      <c r="ANZ78" t="str">
        <f t="shared" si="2667"/>
        <v>2098</v>
      </c>
      <c r="AOA78" t="str">
        <f t="shared" si="2668"/>
        <v>2089</v>
      </c>
      <c r="AOB78" t="str">
        <f t="shared" si="2669"/>
        <v>2093</v>
      </c>
      <c r="AOC78" t="str">
        <f t="shared" si="2670"/>
        <v>2066</v>
      </c>
      <c r="AOD78" t="str">
        <f t="shared" si="2671"/>
        <v>2053</v>
      </c>
      <c r="AOE78" t="str">
        <f t="shared" si="2672"/>
        <v>2081</v>
      </c>
      <c r="AOF78" t="str">
        <f t="shared" si="2673"/>
        <v>2093</v>
      </c>
      <c r="AOG78" t="str">
        <f t="shared" si="2674"/>
        <v>2093</v>
      </c>
      <c r="AOH78" t="str">
        <f t="shared" si="2675"/>
        <v>2093</v>
      </c>
      <c r="AOI78" t="str">
        <f t="shared" si="2676"/>
        <v>2093</v>
      </c>
      <c r="AOJ78" t="str">
        <f t="shared" si="2677"/>
        <v>2093</v>
      </c>
      <c r="AOK78" t="str">
        <f t="shared" si="2678"/>
        <v>2093</v>
      </c>
      <c r="AOL78" t="str">
        <f t="shared" si="2679"/>
        <v>2093</v>
      </c>
      <c r="AOM78" t="str">
        <f t="shared" si="2680"/>
        <v>2093</v>
      </c>
      <c r="AON78" t="str">
        <f t="shared" si="2681"/>
        <v>2093</v>
      </c>
      <c r="AOO78" t="str">
        <f t="shared" si="2682"/>
        <v>2093</v>
      </c>
      <c r="AOP78" t="str">
        <f t="shared" si="2683"/>
        <v>2093</v>
      </c>
      <c r="AOQ78" t="str">
        <f t="shared" si="2684"/>
        <v>2093</v>
      </c>
      <c r="AOR78" t="str">
        <f t="shared" si="2685"/>
        <v>2093</v>
      </c>
      <c r="AOS78" t="str">
        <f t="shared" si="2686"/>
        <v>2093</v>
      </c>
      <c r="AOT78" t="str">
        <f t="shared" si="2687"/>
        <v>2093</v>
      </c>
      <c r="AOU78" t="str">
        <f t="shared" si="2688"/>
        <v>2093</v>
      </c>
      <c r="AOV78" t="str">
        <f t="shared" si="2689"/>
        <v>2093</v>
      </c>
      <c r="AOW78" t="str">
        <f t="shared" si="2690"/>
        <v>2093</v>
      </c>
      <c r="AOX78" t="str">
        <f t="shared" si="2691"/>
        <v>2093</v>
      </c>
      <c r="AOY78" t="str">
        <f t="shared" si="2692"/>
        <v>2093</v>
      </c>
      <c r="AOZ78" t="str">
        <f t="shared" si="2693"/>
        <v>2093</v>
      </c>
      <c r="APA78" t="str">
        <f t="shared" si="2694"/>
        <v>2093</v>
      </c>
      <c r="APB78" t="str">
        <f t="shared" si="2695"/>
        <v>2093</v>
      </c>
      <c r="APC78" t="str">
        <f t="shared" si="2696"/>
        <v>2093</v>
      </c>
      <c r="APD78" t="str">
        <f t="shared" si="2697"/>
        <v>2093</v>
      </c>
      <c r="APE78" t="str">
        <f t="shared" si="2698"/>
        <v>2093</v>
      </c>
      <c r="APF78" t="str">
        <f t="shared" si="2699"/>
        <v>2093</v>
      </c>
      <c r="APG78" t="str">
        <f t="shared" si="2700"/>
        <v>2093</v>
      </c>
      <c r="APH78" t="str">
        <f t="shared" si="2701"/>
        <v>2093</v>
      </c>
      <c r="API78" t="str">
        <f t="shared" si="2702"/>
        <v>2093</v>
      </c>
      <c r="APJ78" t="str">
        <f t="shared" si="2703"/>
        <v>2093</v>
      </c>
      <c r="APK78" t="str">
        <f t="shared" si="2704"/>
        <v>2093</v>
      </c>
      <c r="APL78" t="str">
        <f t="shared" si="2705"/>
        <v>2093</v>
      </c>
      <c r="APM78" t="str">
        <f t="shared" si="2706"/>
        <v>2093</v>
      </c>
      <c r="APN78" t="str">
        <f t="shared" si="2707"/>
        <v>2093</v>
      </c>
      <c r="APO78" t="str">
        <f t="shared" si="2708"/>
        <v>2093</v>
      </c>
      <c r="APP78" t="str">
        <f t="shared" si="2709"/>
        <v>2093</v>
      </c>
      <c r="APQ78" t="str">
        <f t="shared" si="2710"/>
        <v>2093</v>
      </c>
      <c r="APR78" t="str">
        <f t="shared" si="2711"/>
        <v>2093</v>
      </c>
      <c r="APS78" t="str">
        <f t="shared" si="2712"/>
        <v>2093</v>
      </c>
      <c r="APT78" t="str">
        <f t="shared" si="2713"/>
        <v>2093</v>
      </c>
      <c r="APU78" t="str">
        <f t="shared" si="2714"/>
        <v>2093</v>
      </c>
      <c r="APV78" t="str">
        <f t="shared" si="2715"/>
        <v>2093</v>
      </c>
      <c r="APW78" t="str">
        <f t="shared" si="2716"/>
        <v>2093</v>
      </c>
      <c r="APX78" t="str">
        <f t="shared" si="2717"/>
        <v>2093</v>
      </c>
      <c r="APY78" t="str">
        <f t="shared" si="2718"/>
        <v>2093</v>
      </c>
      <c r="APZ78" t="str">
        <f t="shared" si="2719"/>
        <v>2093</v>
      </c>
      <c r="AQA78" t="str">
        <f t="shared" si="2720"/>
        <v>2093</v>
      </c>
      <c r="AQB78" t="str">
        <f t="shared" si="2721"/>
        <v>2093</v>
      </c>
      <c r="AQC78" t="str">
        <f t="shared" si="2722"/>
        <v>2093</v>
      </c>
      <c r="AQD78" t="str">
        <f t="shared" si="2723"/>
        <v>2093</v>
      </c>
      <c r="AQE78" t="str">
        <f t="shared" si="2724"/>
        <v>2093</v>
      </c>
      <c r="AQF78" t="str">
        <f t="shared" si="2725"/>
        <v>2093</v>
      </c>
      <c r="AQG78" t="str">
        <f t="shared" si="2726"/>
        <v>2093</v>
      </c>
      <c r="AQH78" t="str">
        <f t="shared" si="2727"/>
        <v>2093</v>
      </c>
      <c r="AQI78" t="str">
        <f t="shared" si="2728"/>
        <v>2093</v>
      </c>
      <c r="AQJ78" t="str">
        <f t="shared" si="2729"/>
        <v>2093</v>
      </c>
      <c r="AQK78" t="str">
        <f t="shared" si="2730"/>
        <v>2093</v>
      </c>
      <c r="AQL78" t="str">
        <f t="shared" si="2731"/>
        <v>2093</v>
      </c>
      <c r="AQM78" t="str">
        <f t="shared" si="2732"/>
        <v>2093</v>
      </c>
      <c r="AQN78" t="str">
        <f t="shared" si="2733"/>
        <v>2093</v>
      </c>
      <c r="AQO78" t="str">
        <f t="shared" si="2734"/>
        <v>2093</v>
      </c>
      <c r="AQP78" t="str">
        <f t="shared" si="2735"/>
        <v>2093</v>
      </c>
      <c r="AQQ78" t="str">
        <f t="shared" si="2736"/>
        <v>2093</v>
      </c>
      <c r="AQR78" t="str">
        <f t="shared" si="2737"/>
        <v>2093</v>
      </c>
      <c r="AQS78" t="str">
        <f t="shared" si="2738"/>
        <v>2093</v>
      </c>
      <c r="AQT78" t="str">
        <f t="shared" si="2739"/>
        <v>2093</v>
      </c>
      <c r="AQU78" t="str">
        <f t="shared" si="2740"/>
        <v>2093</v>
      </c>
      <c r="AQV78" t="str">
        <f t="shared" si="2741"/>
        <v>2093</v>
      </c>
      <c r="AQW78" t="str">
        <f t="shared" si="2742"/>
        <v>2093</v>
      </c>
      <c r="AQX78" t="str">
        <f t="shared" si="2743"/>
        <v>2093</v>
      </c>
      <c r="AQY78" t="str">
        <f t="shared" si="2744"/>
        <v>2093</v>
      </c>
      <c r="AQZ78" t="str">
        <f t="shared" si="2745"/>
        <v>2093</v>
      </c>
      <c r="ARA78" t="str">
        <f t="shared" si="2746"/>
        <v>2093</v>
      </c>
      <c r="ARB78" t="str">
        <f t="shared" si="2747"/>
        <v>2093</v>
      </c>
      <c r="ARC78">
        <v>2137</v>
      </c>
      <c r="ARH78" s="5"/>
    </row>
    <row r="79" spans="1:1152" x14ac:dyDescent="0.2">
      <c r="A79">
        <v>143</v>
      </c>
      <c r="B79" s="229" t="s">
        <v>119</v>
      </c>
      <c r="C79" s="20">
        <f>VLOOKUP(A79, Rankings!$A$2:$AN$161, 40, FALSE)</f>
        <v>77</v>
      </c>
      <c r="D79" s="229" t="s">
        <v>407</v>
      </c>
      <c r="F79" s="4">
        <v>15</v>
      </c>
      <c r="G79" s="4">
        <v>14</v>
      </c>
      <c r="I79" s="5">
        <f t="shared" si="1832"/>
        <v>10</v>
      </c>
      <c r="L79" t="s">
        <v>1780</v>
      </c>
      <c r="M79" t="s">
        <v>2051</v>
      </c>
      <c r="N79" t="s">
        <v>2376</v>
      </c>
      <c r="O79" t="s">
        <v>2672</v>
      </c>
      <c r="P79" t="s">
        <v>2862</v>
      </c>
      <c r="Q79" t="s">
        <v>3123</v>
      </c>
      <c r="R79" t="s">
        <v>3276</v>
      </c>
      <c r="S79" t="s">
        <v>3488</v>
      </c>
      <c r="T79" t="s">
        <v>3894</v>
      </c>
      <c r="U79" t="s">
        <v>3999</v>
      </c>
      <c r="V79" t="s">
        <v>10</v>
      </c>
      <c r="W79" t="str">
        <f>Rankings!D78</f>
        <v>-</v>
      </c>
      <c r="X79" t="s">
        <v>10</v>
      </c>
      <c r="Y79" t="s">
        <v>10</v>
      </c>
      <c r="Z79" t="s">
        <v>10</v>
      </c>
      <c r="AA79" t="s">
        <v>10</v>
      </c>
      <c r="AB79" t="s">
        <v>10</v>
      </c>
      <c r="AC79" t="s">
        <v>10</v>
      </c>
      <c r="AD79" t="s">
        <v>10</v>
      </c>
      <c r="AE79" t="s">
        <v>10</v>
      </c>
      <c r="AF79" t="s">
        <v>10</v>
      </c>
      <c r="AG79" t="s">
        <v>10</v>
      </c>
      <c r="AH79" t="s">
        <v>10</v>
      </c>
      <c r="AI79" t="s">
        <v>10</v>
      </c>
      <c r="AJ79" t="s">
        <v>10</v>
      </c>
      <c r="AK79" t="s">
        <v>10</v>
      </c>
      <c r="AL79" t="s">
        <v>10</v>
      </c>
      <c r="AM79" t="s">
        <v>10</v>
      </c>
      <c r="AN79" t="s">
        <v>10</v>
      </c>
      <c r="AO79" t="s">
        <v>10</v>
      </c>
      <c r="AP79" t="s">
        <v>10</v>
      </c>
      <c r="AQ79" t="s">
        <v>10</v>
      </c>
      <c r="AR79" t="s">
        <v>10</v>
      </c>
      <c r="AS79" t="s">
        <v>10</v>
      </c>
      <c r="AT79" t="s">
        <v>10</v>
      </c>
      <c r="AU79" t="s">
        <v>10</v>
      </c>
      <c r="AV79" t="s">
        <v>10</v>
      </c>
      <c r="AW79" t="s">
        <v>10</v>
      </c>
      <c r="AX79" t="s">
        <v>10</v>
      </c>
      <c r="AY79" t="s">
        <v>10</v>
      </c>
      <c r="AZ79" t="s">
        <v>10</v>
      </c>
      <c r="BA79" t="s">
        <v>10</v>
      </c>
      <c r="BB79" t="s">
        <v>10</v>
      </c>
      <c r="BC79" t="s">
        <v>10</v>
      </c>
      <c r="BD79" t="s">
        <v>10</v>
      </c>
      <c r="BE79" t="s">
        <v>10</v>
      </c>
      <c r="BF79" t="s">
        <v>10</v>
      </c>
      <c r="BG79" t="s">
        <v>10</v>
      </c>
      <c r="BH79" t="s">
        <v>10</v>
      </c>
      <c r="BI79" t="s">
        <v>10</v>
      </c>
      <c r="BJ79" t="s">
        <v>10</v>
      </c>
      <c r="BK79" t="s">
        <v>10</v>
      </c>
      <c r="BL79" t="s">
        <v>10</v>
      </c>
      <c r="BM79" t="s">
        <v>10</v>
      </c>
      <c r="BN79" t="s">
        <v>10</v>
      </c>
      <c r="BO79" t="s">
        <v>10</v>
      </c>
      <c r="BP79" t="s">
        <v>10</v>
      </c>
      <c r="BQ79" t="s">
        <v>10</v>
      </c>
      <c r="BR79" t="s">
        <v>10</v>
      </c>
      <c r="BS79" t="s">
        <v>10</v>
      </c>
      <c r="BT79" t="s">
        <v>10</v>
      </c>
      <c r="BU79" t="s">
        <v>10</v>
      </c>
      <c r="BV79" t="s">
        <v>10</v>
      </c>
      <c r="BW79" t="s">
        <v>10</v>
      </c>
      <c r="BX79" t="s">
        <v>10</v>
      </c>
      <c r="BY79" t="s">
        <v>10</v>
      </c>
      <c r="BZ79" t="s">
        <v>10</v>
      </c>
      <c r="CA79" t="s">
        <v>10</v>
      </c>
      <c r="CB79" t="s">
        <v>10</v>
      </c>
      <c r="CC79" t="s">
        <v>10</v>
      </c>
      <c r="CD79" t="s">
        <v>10</v>
      </c>
      <c r="CE79" t="s">
        <v>10</v>
      </c>
      <c r="CF79" t="s">
        <v>10</v>
      </c>
      <c r="CG79" t="s">
        <v>10</v>
      </c>
      <c r="CH79" t="s">
        <v>10</v>
      </c>
      <c r="CI79" t="s">
        <v>10</v>
      </c>
      <c r="CJ79" t="s">
        <v>10</v>
      </c>
      <c r="CK79" t="s">
        <v>10</v>
      </c>
      <c r="CL79" t="s">
        <v>10</v>
      </c>
      <c r="CM79" t="s">
        <v>10</v>
      </c>
      <c r="CN79" t="s">
        <v>10</v>
      </c>
      <c r="CO79" t="s">
        <v>10</v>
      </c>
      <c r="CP79" t="s">
        <v>10</v>
      </c>
      <c r="CQ79" t="s">
        <v>10</v>
      </c>
      <c r="CR79" t="s">
        <v>10</v>
      </c>
      <c r="CT79" s="4">
        <f t="shared" si="1833"/>
        <v>3</v>
      </c>
      <c r="CU79" s="4">
        <f t="shared" si="1834"/>
        <v>0</v>
      </c>
      <c r="CV79" s="4">
        <f t="shared" si="1835"/>
        <v>0</v>
      </c>
      <c r="CW79" s="4">
        <f t="shared" si="1836"/>
        <v>2</v>
      </c>
      <c r="CX79" s="4">
        <f t="shared" si="1837"/>
        <v>2</v>
      </c>
      <c r="CY79" s="4">
        <f t="shared" si="1838"/>
        <v>0</v>
      </c>
      <c r="CZ79" s="4">
        <f t="shared" si="1839"/>
        <v>0</v>
      </c>
      <c r="DA79" s="4">
        <f t="shared" si="1840"/>
        <v>0</v>
      </c>
      <c r="DB79" s="4">
        <f t="shared" si="1841"/>
        <v>1</v>
      </c>
      <c r="DC79" s="4">
        <f t="shared" si="1842"/>
        <v>0</v>
      </c>
      <c r="DD79" s="4">
        <f t="shared" si="1843"/>
        <v>0</v>
      </c>
      <c r="DE79" s="4">
        <f t="shared" si="1844"/>
        <v>2</v>
      </c>
      <c r="DF79" s="4">
        <f t="shared" si="1845"/>
        <v>0</v>
      </c>
      <c r="DG79" s="4">
        <f t="shared" si="1846"/>
        <v>0</v>
      </c>
      <c r="DH79" s="4">
        <f t="shared" si="1847"/>
        <v>0</v>
      </c>
      <c r="DI79" s="152">
        <f t="shared" si="1848"/>
        <v>0</v>
      </c>
      <c r="DJ79" s="153">
        <f t="shared" si="1849"/>
        <v>3</v>
      </c>
      <c r="DK79" s="4">
        <f t="shared" si="1850"/>
        <v>2</v>
      </c>
      <c r="DL79" s="4">
        <f t="shared" si="1851"/>
        <v>2</v>
      </c>
      <c r="DM79" s="4">
        <f t="shared" si="1852"/>
        <v>0</v>
      </c>
      <c r="DN79" s="4">
        <f t="shared" si="1853"/>
        <v>1</v>
      </c>
      <c r="DO79" s="4">
        <f t="shared" si="1854"/>
        <v>2</v>
      </c>
      <c r="DP79" s="4">
        <f t="shared" si="1855"/>
        <v>0</v>
      </c>
      <c r="DQ79" s="4">
        <f t="shared" si="1856"/>
        <v>0</v>
      </c>
      <c r="DR79" s="4">
        <f t="shared" si="1857"/>
        <v>11</v>
      </c>
      <c r="DS79" s="4">
        <f t="shared" si="1858"/>
        <v>9</v>
      </c>
      <c r="DT79" s="4">
        <f t="shared" si="1859"/>
        <v>3</v>
      </c>
      <c r="DU79" t="str">
        <f t="shared" si="1860"/>
        <v>3R</v>
      </c>
      <c r="DV79" t="str">
        <f t="shared" si="1861"/>
        <v>3R</v>
      </c>
      <c r="DW79" t="str">
        <f t="shared" si="1862"/>
        <v>0R</v>
      </c>
      <c r="DX79" t="str">
        <f t="shared" si="1863"/>
        <v>3S</v>
      </c>
      <c r="DY79" t="str">
        <f t="shared" si="1864"/>
        <v>0S</v>
      </c>
      <c r="DZ79" t="str">
        <f t="shared" si="1865"/>
        <v>0R</v>
      </c>
      <c r="EA79" t="str">
        <f t="shared" si="1866"/>
        <v>3L</v>
      </c>
      <c r="EB79" t="str">
        <f t="shared" si="1867"/>
        <v>3L</v>
      </c>
      <c r="EC79" t="str">
        <f t="shared" si="1868"/>
        <v>3R</v>
      </c>
      <c r="ED79" t="str">
        <f t="shared" si="1869"/>
        <v>0S</v>
      </c>
      <c r="EE79">
        <f t="shared" si="1870"/>
        <v>0</v>
      </c>
      <c r="EF79">
        <f t="shared" si="1871"/>
        <v>0</v>
      </c>
      <c r="EG79">
        <f t="shared" si="1872"/>
        <v>0</v>
      </c>
      <c r="EH79">
        <f t="shared" si="1873"/>
        <v>0</v>
      </c>
      <c r="EI79">
        <f t="shared" si="1874"/>
        <v>0</v>
      </c>
      <c r="EJ79">
        <f t="shared" si="1875"/>
        <v>0</v>
      </c>
      <c r="EK79">
        <f t="shared" si="1876"/>
        <v>0</v>
      </c>
      <c r="EL79">
        <f t="shared" si="1877"/>
        <v>0</v>
      </c>
      <c r="EM79">
        <f t="shared" si="1878"/>
        <v>0</v>
      </c>
      <c r="EN79">
        <f t="shared" si="1879"/>
        <v>0</v>
      </c>
      <c r="EO79">
        <f t="shared" si="1880"/>
        <v>0</v>
      </c>
      <c r="EP79">
        <f t="shared" si="1881"/>
        <v>0</v>
      </c>
      <c r="EQ79">
        <f t="shared" si="1882"/>
        <v>0</v>
      </c>
      <c r="ER79">
        <f t="shared" si="1883"/>
        <v>0</v>
      </c>
      <c r="ES79">
        <f t="shared" si="1884"/>
        <v>0</v>
      </c>
      <c r="ET79">
        <f t="shared" si="1885"/>
        <v>0</v>
      </c>
      <c r="EU79">
        <f t="shared" si="1886"/>
        <v>0</v>
      </c>
      <c r="EV79">
        <f t="shared" si="1887"/>
        <v>0</v>
      </c>
      <c r="EW79">
        <f t="shared" si="1888"/>
        <v>0</v>
      </c>
      <c r="EX79">
        <f t="shared" si="1889"/>
        <v>0</v>
      </c>
      <c r="EY79">
        <f t="shared" si="1890"/>
        <v>0</v>
      </c>
      <c r="EZ79">
        <f t="shared" si="1891"/>
        <v>0</v>
      </c>
      <c r="FA79">
        <f t="shared" si="1892"/>
        <v>0</v>
      </c>
      <c r="FB79">
        <f t="shared" si="1893"/>
        <v>0</v>
      </c>
      <c r="FC79">
        <f t="shared" si="1894"/>
        <v>0</v>
      </c>
      <c r="FD79">
        <f t="shared" si="1895"/>
        <v>0</v>
      </c>
      <c r="FE79">
        <f t="shared" si="1896"/>
        <v>0</v>
      </c>
      <c r="FF79">
        <f t="shared" si="1897"/>
        <v>0</v>
      </c>
      <c r="FG79">
        <f t="shared" si="1898"/>
        <v>0</v>
      </c>
      <c r="FH79">
        <f t="shared" si="1899"/>
        <v>0</v>
      </c>
      <c r="FI79">
        <f t="shared" si="1900"/>
        <v>0</v>
      </c>
      <c r="FJ79">
        <f t="shared" si="1901"/>
        <v>0</v>
      </c>
      <c r="FK79">
        <f t="shared" si="1902"/>
        <v>0</v>
      </c>
      <c r="FL79">
        <f t="shared" si="1903"/>
        <v>0</v>
      </c>
      <c r="FM79">
        <f t="shared" si="1904"/>
        <v>0</v>
      </c>
      <c r="FN79">
        <f t="shared" si="1905"/>
        <v>0</v>
      </c>
      <c r="FO79">
        <f t="shared" si="1906"/>
        <v>0</v>
      </c>
      <c r="FP79">
        <f t="shared" si="1907"/>
        <v>0</v>
      </c>
      <c r="FQ79">
        <f t="shared" si="1908"/>
        <v>0</v>
      </c>
      <c r="FR79">
        <f t="shared" si="1909"/>
        <v>0</v>
      </c>
      <c r="FS79">
        <f t="shared" si="1910"/>
        <v>0</v>
      </c>
      <c r="FT79">
        <f t="shared" si="1911"/>
        <v>0</v>
      </c>
      <c r="FU79">
        <f t="shared" si="1912"/>
        <v>0</v>
      </c>
      <c r="FV79">
        <f t="shared" si="1913"/>
        <v>0</v>
      </c>
      <c r="FW79">
        <f t="shared" si="1914"/>
        <v>0</v>
      </c>
      <c r="FX79">
        <f t="shared" si="1915"/>
        <v>0</v>
      </c>
      <c r="FY79">
        <f t="shared" si="1916"/>
        <v>0</v>
      </c>
      <c r="FZ79">
        <f t="shared" si="1917"/>
        <v>0</v>
      </c>
      <c r="GA79">
        <f t="shared" si="1918"/>
        <v>0</v>
      </c>
      <c r="GB79">
        <f t="shared" si="1919"/>
        <v>0</v>
      </c>
      <c r="GC79">
        <f t="shared" si="1920"/>
        <v>0</v>
      </c>
      <c r="GD79">
        <f t="shared" si="1921"/>
        <v>0</v>
      </c>
      <c r="GE79">
        <f t="shared" si="1922"/>
        <v>0</v>
      </c>
      <c r="GF79">
        <f t="shared" si="1923"/>
        <v>0</v>
      </c>
      <c r="GG79">
        <f t="shared" si="1924"/>
        <v>0</v>
      </c>
      <c r="GH79">
        <f t="shared" si="1925"/>
        <v>0</v>
      </c>
      <c r="GI79">
        <f t="shared" si="1926"/>
        <v>0</v>
      </c>
      <c r="GJ79">
        <f t="shared" si="1927"/>
        <v>0</v>
      </c>
      <c r="GK79">
        <f t="shared" si="1928"/>
        <v>0</v>
      </c>
      <c r="GL79">
        <f t="shared" si="1929"/>
        <v>0</v>
      </c>
      <c r="GM79">
        <f t="shared" si="1930"/>
        <v>0</v>
      </c>
      <c r="GN79">
        <f t="shared" si="1931"/>
        <v>0</v>
      </c>
      <c r="GO79">
        <f t="shared" si="1932"/>
        <v>0</v>
      </c>
      <c r="GP79">
        <f t="shared" si="1933"/>
        <v>0</v>
      </c>
      <c r="GQ79">
        <f t="shared" si="1934"/>
        <v>0</v>
      </c>
      <c r="GR79">
        <f t="shared" si="1935"/>
        <v>0</v>
      </c>
      <c r="GS79">
        <f t="shared" si="1936"/>
        <v>0</v>
      </c>
      <c r="GT79">
        <f t="shared" si="1937"/>
        <v>0</v>
      </c>
      <c r="GU79">
        <f t="shared" si="1938"/>
        <v>0</v>
      </c>
      <c r="GV79">
        <f t="shared" si="1939"/>
        <v>0</v>
      </c>
      <c r="GW79">
        <f t="shared" si="1940"/>
        <v>0</v>
      </c>
      <c r="GX79">
        <f t="shared" si="1941"/>
        <v>0</v>
      </c>
      <c r="GY79">
        <f t="shared" si="1942"/>
        <v>0</v>
      </c>
      <c r="GZ79">
        <f t="shared" si="1943"/>
        <v>0</v>
      </c>
      <c r="HA79">
        <f t="shared" si="1944"/>
        <v>0</v>
      </c>
      <c r="HB79" s="176" t="s">
        <v>314</v>
      </c>
      <c r="HC79" s="89">
        <f t="shared" si="1945"/>
        <v>300.11286161633802</v>
      </c>
      <c r="HD79" s="89">
        <f t="shared" si="1946"/>
        <v>62.431505137078418</v>
      </c>
      <c r="HE79" s="89">
        <f t="shared" si="1947"/>
        <v>209.42695919357266</v>
      </c>
      <c r="HF79" s="89">
        <f t="shared" si="1948"/>
        <v>0</v>
      </c>
      <c r="HH79" s="88">
        <f t="shared" si="1949"/>
        <v>571.97132594698905</v>
      </c>
      <c r="HI79" s="88">
        <f t="shared" si="1950"/>
        <v>69.808986397857552</v>
      </c>
      <c r="HK79">
        <f>IFERROR(VLOOKUP(_xlfn.NUMBERVALUE(MID(L79, SEARCH("!", L79)+1, SEARCH("+", L79)-SEARCH("!", L79)-1)), Rankings!$A$2:$BK$161, 63, FALSE),0)</f>
        <v>67.889005275432126</v>
      </c>
      <c r="HL79">
        <f>IFERROR(VLOOKUP(_xlfn.NUMBERVALUE(MID(M79, SEARCH("!", M79)+1, SEARCH("+", M79)-SEARCH("!", M79)-1)), Rankings!$A$2:$BK$161, 63, FALSE),0)</f>
        <v>33.642660555115349</v>
      </c>
      <c r="HM79">
        <f>IFERROR(VLOOKUP(_xlfn.NUMBERVALUE(MID(N79, SEARCH("!", N79)+1, SEARCH("+", N79)-SEARCH("!", N79)-1)), Rankings!$A$2:$BK$161, 63, FALSE),0)</f>
        <v>57.749962593693567</v>
      </c>
      <c r="HN79">
        <f>IFERROR(VLOOKUP(_xlfn.NUMBERVALUE(MID(O79, SEARCH("!", O79)+1, SEARCH("+", O79)-SEARCH("!", O79)-1)), Rankings!$A$2:$BK$161, 63, FALSE),0)</f>
        <v>68.954807763360947</v>
      </c>
      <c r="HO79">
        <f>IFERROR(VLOOKUP(_xlfn.NUMBERVALUE(MID(P79, SEARCH("!", P79)+1, SEARCH("+", P79)-SEARCH("!", P79)-1)), Rankings!$A$2:$BK$161, 63, FALSE),0)</f>
        <v>91.3184387629735</v>
      </c>
      <c r="HP79">
        <f>IFERROR(VLOOKUP(_xlfn.NUMBERVALUE(MID(Q79, SEARCH("!", Q79)+1, SEARCH("+", Q79)-SEARCH("!", Q79)-1)), Rankings!$A$2:$BK$161, 63, FALSE),0)</f>
        <v>83.315382295648959</v>
      </c>
      <c r="HQ79">
        <f>IFERROR(VLOOKUP(_xlfn.NUMBERVALUE(MID(R79, SEARCH("!", R79)+1, SEARCH("+", R79)-SEARCH("!", R79)-1)), Rankings!$A$2:$BK$161, 63, FALSE),0)</f>
        <v>40.734025249428527</v>
      </c>
      <c r="HR79">
        <f>IFERROR(VLOOKUP(_xlfn.NUMBERVALUE(MID(S79, SEARCH("!", S79)+1, SEARCH("+", S79)-SEARCH("!", S79)-1)), Rankings!$A$2:$BK$161, 63, FALSE),0)</f>
        <v>21.697479887649887</v>
      </c>
      <c r="HS79">
        <f>IFERROR(VLOOKUP(_xlfn.NUMBERVALUE(MID(T79, SEARCH("!", T79)+1, SEARCH("+", T79)-SEARCH("!", T79)-1)), Rankings!$A$2:$BK$161, 63, FALSE),0)</f>
        <v>57.515850896448022</v>
      </c>
      <c r="HT79">
        <f>IFERROR(VLOOKUP(_xlfn.NUMBERVALUE(MID(U79, SEARCH("!", U79)+1, SEARCH("+", U79)-SEARCH("!", U79)-1)), Rankings!$A$2:$BK$161, 63, FALSE),0)</f>
        <v>49.153712667238224</v>
      </c>
      <c r="HU79">
        <f>IFERROR(VLOOKUP(_xlfn.NUMBERVALUE(MID(V79, SEARCH("!", V79)+1, SEARCH("+", V79)-SEARCH("!", V79)-1)), Rankings!$A$2:$BK$161, 63, FALSE),0)</f>
        <v>0</v>
      </c>
      <c r="HV79">
        <f>IFERROR(VLOOKUP(_xlfn.NUMBERVALUE(MID(W79, SEARCH("!", W79)+1, SEARCH("+", W79)-SEARCH("!", W79)-1)), Rankings!$A$2:$BK$161, 63, FALSE),0)</f>
        <v>0</v>
      </c>
      <c r="HW79">
        <f>IFERROR(VLOOKUP(_xlfn.NUMBERVALUE(MID(X79, SEARCH("!", X79)+1, SEARCH("+", X79)-SEARCH("!", X79)-1)), Rankings!$A$2:$BK$161, 63, FALSE),0)</f>
        <v>0</v>
      </c>
      <c r="HX79">
        <f>IFERROR(VLOOKUP(_xlfn.NUMBERVALUE(MID(Y79, SEARCH("!", Y79)+1, SEARCH("+", Y79)-SEARCH("!", Y79)-1)), Rankings!$A$2:$BK$161, 63, FALSE),0)</f>
        <v>0</v>
      </c>
      <c r="HY79">
        <f>IFERROR(VLOOKUP(_xlfn.NUMBERVALUE(MID(Z79, SEARCH("!", Z79)+1, SEARCH("+", Z79)-SEARCH("!", Z79)-1)), Rankings!$A$2:$BK$161, 63, FALSE),0)</f>
        <v>0</v>
      </c>
      <c r="HZ79">
        <f>IFERROR(VLOOKUP(_xlfn.NUMBERVALUE(MID(AA79, SEARCH("!", AA79)+1, SEARCH("+", AA79)-SEARCH("!", AA79)-1)), Rankings!$A$2:$BK$161, 63, FALSE),0)</f>
        <v>0</v>
      </c>
      <c r="IA79">
        <f>IFERROR(VLOOKUP(_xlfn.NUMBERVALUE(MID(AB79, SEARCH("!", AB79)+1, SEARCH("+", AB79)-SEARCH("!", AB79)-1)), Rankings!$A$2:$BK$161, 63, FALSE),0)</f>
        <v>0</v>
      </c>
      <c r="IB79">
        <f>IFERROR(VLOOKUP(_xlfn.NUMBERVALUE(MID(AC79, SEARCH("!", AC79)+1, SEARCH("+", AC79)-SEARCH("!", AC79)-1)), Rankings!$A$2:$BK$161, 63, FALSE),0)</f>
        <v>0</v>
      </c>
      <c r="IC79">
        <f>IFERROR(VLOOKUP(_xlfn.NUMBERVALUE(MID(AD79, SEARCH("!", AD79)+1, SEARCH("+", AD79)-SEARCH("!", AD79)-1)), Rankings!$A$2:$BK$161, 63, FALSE),0)</f>
        <v>0</v>
      </c>
      <c r="ID79">
        <f>IFERROR(VLOOKUP(_xlfn.NUMBERVALUE(MID(AE79, SEARCH("!", AE79)+1, SEARCH("+", AE79)-SEARCH("!", AE79)-1)), Rankings!$A$2:$BK$161, 63, FALSE),0)</f>
        <v>0</v>
      </c>
      <c r="IE79">
        <f>IFERROR(VLOOKUP(_xlfn.NUMBERVALUE(MID(AF79, SEARCH("!", AF79)+1, SEARCH("+", AF79)-SEARCH("!", AF79)-1)), Rankings!$A$2:$BK$161, 63, FALSE),0)</f>
        <v>0</v>
      </c>
      <c r="IF79">
        <f>IFERROR(VLOOKUP(_xlfn.NUMBERVALUE(MID(AG79, SEARCH("!", AG79)+1, SEARCH("+", AG79)-SEARCH("!", AG79)-1)), Rankings!$A$2:$BK$161, 63, FALSE),0)</f>
        <v>0</v>
      </c>
      <c r="IG79">
        <f>IFERROR(VLOOKUP(_xlfn.NUMBERVALUE(MID(AH79, SEARCH("!", AH79)+1, SEARCH("+", AH79)-SEARCH("!", AH79)-1)), Rankings!$A$2:$BK$161, 63, FALSE),0)</f>
        <v>0</v>
      </c>
      <c r="IH79">
        <f>IFERROR(VLOOKUP(_xlfn.NUMBERVALUE(MID(AI79, SEARCH("!", AI79)+1, SEARCH("+", AI79)-SEARCH("!", AI79)-1)), Rankings!$A$2:$BK$161, 63, FALSE),0)</f>
        <v>0</v>
      </c>
      <c r="II79">
        <f>IFERROR(VLOOKUP(_xlfn.NUMBERVALUE(MID(AJ79, SEARCH("!", AJ79)+1, SEARCH("+", AJ79)-SEARCH("!", AJ79)-1)), Rankings!$A$2:$BK$161, 63, FALSE),0)</f>
        <v>0</v>
      </c>
      <c r="IJ79">
        <f>IFERROR(VLOOKUP(_xlfn.NUMBERVALUE(MID(AK79, SEARCH("!", AK79)+1, SEARCH("+", AK79)-SEARCH("!", AK79)-1)), Rankings!$A$2:$BK$161, 63, FALSE),0)</f>
        <v>0</v>
      </c>
      <c r="IK79">
        <f>IFERROR(VLOOKUP(_xlfn.NUMBERVALUE(MID(AL79, SEARCH("!", AL79)+1, SEARCH("+", AL79)-SEARCH("!", AL79)-1)), Rankings!$A$2:$BK$161, 63, FALSE),0)</f>
        <v>0</v>
      </c>
      <c r="IL79">
        <f>IFERROR(VLOOKUP(_xlfn.NUMBERVALUE(MID(AM79, SEARCH("!", AM79)+1, SEARCH("+", AM79)-SEARCH("!", AM79)-1)), Rankings!$A$2:$BK$161, 63, FALSE),0)</f>
        <v>0</v>
      </c>
      <c r="IM79">
        <f>IFERROR(VLOOKUP(_xlfn.NUMBERVALUE(MID(AN79, SEARCH("!", AN79)+1, SEARCH("+", AN79)-SEARCH("!", AN79)-1)), Rankings!$A$2:$BK$161, 63, FALSE),0)</f>
        <v>0</v>
      </c>
      <c r="IN79">
        <f>IFERROR(VLOOKUP(_xlfn.NUMBERVALUE(MID(AO79, SEARCH("!", AO79)+1, SEARCH("+", AO79)-SEARCH("!", AO79)-1)), Rankings!$A$2:$BK$161, 63, FALSE),0)</f>
        <v>0</v>
      </c>
      <c r="IO79">
        <f>IFERROR(VLOOKUP(_xlfn.NUMBERVALUE(MID(AP79, SEARCH("!", AP79)+1, SEARCH("+", AP79)-SEARCH("!", AP79)-1)), Rankings!$A$2:$BK$161, 63, FALSE),0)</f>
        <v>0</v>
      </c>
      <c r="IP79">
        <f>IFERROR(VLOOKUP(_xlfn.NUMBERVALUE(MID(AQ79, SEARCH("!", AQ79)+1, SEARCH("+", AQ79)-SEARCH("!", AQ79)-1)), Rankings!$A$2:$BK$161, 63, FALSE),0)</f>
        <v>0</v>
      </c>
      <c r="IQ79">
        <f>IFERROR(VLOOKUP(_xlfn.NUMBERVALUE(MID(AR79, SEARCH("!", AR79)+1, SEARCH("+", AR79)-SEARCH("!", AR79)-1)), Rankings!$A$2:$BK$161, 63, FALSE),0)</f>
        <v>0</v>
      </c>
      <c r="IR79">
        <f>IFERROR(VLOOKUP(_xlfn.NUMBERVALUE(MID(AS79, SEARCH("!", AS79)+1, SEARCH("+", AS79)-SEARCH("!", AS79)-1)), Rankings!$A$2:$BK$161, 63, FALSE),0)</f>
        <v>0</v>
      </c>
      <c r="IS79">
        <f>IFERROR(VLOOKUP(_xlfn.NUMBERVALUE(MID(AT79, SEARCH("!", AT79)+1, SEARCH("+", AT79)-SEARCH("!", AT79)-1)), Rankings!$A$2:$BK$161, 63, FALSE),0)</f>
        <v>0</v>
      </c>
      <c r="IT79">
        <f>IFERROR(VLOOKUP(_xlfn.NUMBERVALUE(MID(AU79, SEARCH("!", AU79)+1, SEARCH("+", AU79)-SEARCH("!", AU79)-1)), Rankings!$A$2:$BK$161, 63, FALSE),0)</f>
        <v>0</v>
      </c>
      <c r="IU79">
        <f>IFERROR(VLOOKUP(_xlfn.NUMBERVALUE(MID(AV79, SEARCH("!", AV79)+1, SEARCH("+", AV79)-SEARCH("!", AV79)-1)), Rankings!$A$2:$BK$161, 63, FALSE),0)</f>
        <v>0</v>
      </c>
      <c r="IV79">
        <f>IFERROR(VLOOKUP(_xlfn.NUMBERVALUE(MID(AW79, SEARCH("!", AW79)+1, SEARCH("+", AW79)-SEARCH("!", AW79)-1)), Rankings!$A$2:$BK$161, 63, FALSE),0)</f>
        <v>0</v>
      </c>
      <c r="IW79">
        <f>IFERROR(VLOOKUP(_xlfn.NUMBERVALUE(MID(AX79, SEARCH("!", AX79)+1, SEARCH("+", AX79)-SEARCH("!", AX79)-1)), Rankings!$A$2:$BK$161, 63, FALSE),0)</f>
        <v>0</v>
      </c>
      <c r="IX79">
        <f>IFERROR(VLOOKUP(_xlfn.NUMBERVALUE(MID(AY79, SEARCH("!", AY79)+1, SEARCH("+", AY79)-SEARCH("!", AY79)-1)), Rankings!$A$2:$BK$161, 63, FALSE),0)</f>
        <v>0</v>
      </c>
      <c r="IY79">
        <f>IFERROR(VLOOKUP(_xlfn.NUMBERVALUE(MID(AZ79, SEARCH("!", AZ79)+1, SEARCH("+", AZ79)-SEARCH("!", AZ79)-1)), Rankings!$A$2:$BK$161, 63, FALSE),0)</f>
        <v>0</v>
      </c>
      <c r="IZ79">
        <f>IFERROR(VLOOKUP(_xlfn.NUMBERVALUE(MID(BA79, SEARCH("!", BA79)+1, SEARCH("+", BA79)-SEARCH("!", BA79)-1)), Rankings!$A$2:$BK$161, 63, FALSE),0)</f>
        <v>0</v>
      </c>
      <c r="JA79">
        <f>IFERROR(VLOOKUP(_xlfn.NUMBERVALUE(MID(BB79, SEARCH("!", BB79)+1, SEARCH("+", BB79)-SEARCH("!", BB79)-1)), Rankings!$A$2:$BK$161, 63, FALSE),0)</f>
        <v>0</v>
      </c>
      <c r="JB79">
        <f>IFERROR(VLOOKUP(_xlfn.NUMBERVALUE(MID(BC79, SEARCH("!", BC79)+1, SEARCH("+", BC79)-SEARCH("!", BC79)-1)), Rankings!$A$2:$BK$161, 63, FALSE),0)</f>
        <v>0</v>
      </c>
      <c r="JC79">
        <f>IFERROR(VLOOKUP(_xlfn.NUMBERVALUE(MID(BD79, SEARCH("!", BD79)+1, SEARCH("+", BD79)-SEARCH("!", BD79)-1)), Rankings!$A$2:$BK$161, 63, FALSE),0)</f>
        <v>0</v>
      </c>
      <c r="JD79">
        <f>IFERROR(VLOOKUP(_xlfn.NUMBERVALUE(MID(BE79, SEARCH("!", BE79)+1, SEARCH("+", BE79)-SEARCH("!", BE79)-1)), Rankings!$A$2:$BK$161, 63, FALSE),0)</f>
        <v>0</v>
      </c>
      <c r="JE79">
        <f>IFERROR(VLOOKUP(_xlfn.NUMBERVALUE(MID(BF79, SEARCH("!", BF79)+1, SEARCH("+", BF79)-SEARCH("!", BF79)-1)), Rankings!$A$2:$BK$161, 63, FALSE),0)</f>
        <v>0</v>
      </c>
      <c r="JF79">
        <f>IFERROR(VLOOKUP(_xlfn.NUMBERVALUE(MID(BG79, SEARCH("!", BG79)+1, SEARCH("+", BG79)-SEARCH("!", BG79)-1)), Rankings!$A$2:$BK$161, 63, FALSE),0)</f>
        <v>0</v>
      </c>
      <c r="JG79">
        <f>IFERROR(VLOOKUP(_xlfn.NUMBERVALUE(MID(BH79, SEARCH("!", BH79)+1, SEARCH("+", BH79)-SEARCH("!", BH79)-1)), Rankings!$A$2:$BK$161, 63, FALSE),0)</f>
        <v>0</v>
      </c>
      <c r="JH79">
        <f>IFERROR(VLOOKUP(_xlfn.NUMBERVALUE(MID(BI79, SEARCH("!", BI79)+1, SEARCH("+", BI79)-SEARCH("!", BI79)-1)), Rankings!$A$2:$BK$161, 63, FALSE),0)</f>
        <v>0</v>
      </c>
      <c r="JI79">
        <f>IFERROR(VLOOKUP(_xlfn.NUMBERVALUE(MID(BJ79, SEARCH("!", BJ79)+1, SEARCH("+", BJ79)-SEARCH("!", BJ79)-1)), Rankings!$A$2:$BK$161, 63, FALSE),0)</f>
        <v>0</v>
      </c>
      <c r="JJ79">
        <f>IFERROR(VLOOKUP(_xlfn.NUMBERVALUE(MID(BK79, SEARCH("!", BK79)+1, SEARCH("+", BK79)-SEARCH("!", BK79)-1)), Rankings!$A$2:$BK$161, 63, FALSE),0)</f>
        <v>0</v>
      </c>
      <c r="JK79">
        <f>IFERROR(VLOOKUP(_xlfn.NUMBERVALUE(MID(BL79, SEARCH("!", BL79)+1, SEARCH("+", BL79)-SEARCH("!", BL79)-1)), Rankings!$A$2:$BK$161, 63, FALSE),0)</f>
        <v>0</v>
      </c>
      <c r="JL79">
        <f>IFERROR(VLOOKUP(_xlfn.NUMBERVALUE(MID(BM79, SEARCH("!", BM79)+1, SEARCH("+", BM79)-SEARCH("!", BM79)-1)), Rankings!$A$2:$BK$161, 63, FALSE),0)</f>
        <v>0</v>
      </c>
      <c r="JM79">
        <f>IFERROR(VLOOKUP(_xlfn.NUMBERVALUE(MID(BN79, SEARCH("!", BN79)+1, SEARCH("+", BN79)-SEARCH("!", BN79)-1)), Rankings!$A$2:$BK$161, 63, FALSE),0)</f>
        <v>0</v>
      </c>
      <c r="JN79">
        <f>IFERROR(VLOOKUP(_xlfn.NUMBERVALUE(MID(BO79, SEARCH("!", BO79)+1, SEARCH("+", BO79)-SEARCH("!", BO79)-1)), Rankings!$A$2:$BK$161, 63, FALSE),0)</f>
        <v>0</v>
      </c>
      <c r="JO79">
        <f>IFERROR(VLOOKUP(_xlfn.NUMBERVALUE(MID(BP79, SEARCH("!", BP79)+1, SEARCH("+", BP79)-SEARCH("!", BP79)-1)), Rankings!$A$2:$BK$161, 63, FALSE),0)</f>
        <v>0</v>
      </c>
      <c r="JP79">
        <f>IFERROR(VLOOKUP(_xlfn.NUMBERVALUE(MID(BQ79, SEARCH("!", BQ79)+1, SEARCH("+", BQ79)-SEARCH("!", BQ79)-1)), Rankings!$A$2:$BK$161, 63, FALSE),0)</f>
        <v>0</v>
      </c>
      <c r="JQ79">
        <f>IFERROR(VLOOKUP(_xlfn.NUMBERVALUE(MID(BR79, SEARCH("!", BR79)+1, SEARCH("+", BR79)-SEARCH("!", BR79)-1)), Rankings!$A$2:$BK$161, 63, FALSE),0)</f>
        <v>0</v>
      </c>
      <c r="JR79">
        <f>IFERROR(VLOOKUP(_xlfn.NUMBERVALUE(MID(BS79, SEARCH("!", BS79)+1, SEARCH("+", BS79)-SEARCH("!", BS79)-1)), Rankings!$A$2:$BK$161, 63, FALSE),0)</f>
        <v>0</v>
      </c>
      <c r="JS79">
        <f>IFERROR(VLOOKUP(_xlfn.NUMBERVALUE(MID(BT79, SEARCH("!", BT79)+1, SEARCH("+", BT79)-SEARCH("!", BT79)-1)), Rankings!$A$2:$BK$161, 63, FALSE),0)</f>
        <v>0</v>
      </c>
      <c r="JT79">
        <f>IFERROR(VLOOKUP(_xlfn.NUMBERVALUE(MID(BU79, SEARCH("!", BU79)+1, SEARCH("+", BU79)-SEARCH("!", BU79)-1)), Rankings!$A$2:$BK$161, 63, FALSE),0)</f>
        <v>0</v>
      </c>
      <c r="JU79">
        <f>IFERROR(VLOOKUP(_xlfn.NUMBERVALUE(MID(BV79, SEARCH("!", BV79)+1, SEARCH("+", BV79)-SEARCH("!", BV79)-1)), Rankings!$A$2:$BK$161, 63, FALSE),0)</f>
        <v>0</v>
      </c>
      <c r="JV79">
        <f>IFERROR(VLOOKUP(_xlfn.NUMBERVALUE(MID(BW79, SEARCH("!", BW79)+1, SEARCH("+", BW79)-SEARCH("!", BW79)-1)), Rankings!$A$2:$BK$161, 63, FALSE),0)</f>
        <v>0</v>
      </c>
      <c r="JW79">
        <f>IFERROR(VLOOKUP(_xlfn.NUMBERVALUE(MID(BX79, SEARCH("!", BX79)+1, SEARCH("+", BX79)-SEARCH("!", BX79)-1)), Rankings!$A$2:$BK$161, 63, FALSE),0)</f>
        <v>0</v>
      </c>
      <c r="JX79">
        <f>IFERROR(VLOOKUP(_xlfn.NUMBERVALUE(MID(BY79, SEARCH("!", BY79)+1, SEARCH("+", BY79)-SEARCH("!", BY79)-1)), Rankings!$A$2:$BK$161, 63, FALSE),0)</f>
        <v>0</v>
      </c>
      <c r="JY79">
        <f>IFERROR(VLOOKUP(_xlfn.NUMBERVALUE(MID(BZ79, SEARCH("!", BZ79)+1, SEARCH("+", BZ79)-SEARCH("!", BZ79)-1)), Rankings!$A$2:$BK$161, 63, FALSE),0)</f>
        <v>0</v>
      </c>
      <c r="JZ79">
        <f>IFERROR(VLOOKUP(_xlfn.NUMBERVALUE(MID(CA79, SEARCH("!", CA79)+1, SEARCH("+", CA79)-SEARCH("!", CA79)-1)), Rankings!$A$2:$BK$161, 63, FALSE),0)</f>
        <v>0</v>
      </c>
      <c r="KA79">
        <f>IFERROR(VLOOKUP(_xlfn.NUMBERVALUE(MID(CB79, SEARCH("!", CB79)+1, SEARCH("+", CB79)-SEARCH("!", CB79)-1)), Rankings!$A$2:$BK$161, 63, FALSE),0)</f>
        <v>0</v>
      </c>
      <c r="KB79">
        <f>IFERROR(VLOOKUP(_xlfn.NUMBERVALUE(MID(CC79, SEARCH("!", CC79)+1, SEARCH("+", CC79)-SEARCH("!", CC79)-1)), Rankings!$A$2:$BK$161, 63, FALSE),0)</f>
        <v>0</v>
      </c>
      <c r="KC79">
        <f>IFERROR(VLOOKUP(_xlfn.NUMBERVALUE(MID(CD79, SEARCH("!", CD79)+1, SEARCH("+", CD79)-SEARCH("!", CD79)-1)), Rankings!$A$2:$BK$161, 63, FALSE),0)</f>
        <v>0</v>
      </c>
      <c r="KD79">
        <f>IFERROR(VLOOKUP(_xlfn.NUMBERVALUE(MID(CE79, SEARCH("!", CE79)+1, SEARCH("+", CE79)-SEARCH("!", CE79)-1)), Rankings!$A$2:$BK$161, 63, FALSE),0)</f>
        <v>0</v>
      </c>
      <c r="KE79">
        <f>IFERROR(VLOOKUP(_xlfn.NUMBERVALUE(MID(CF79, SEARCH("!", CF79)+1, SEARCH("+", CF79)-SEARCH("!", CF79)-1)), Rankings!$A$2:$BK$161, 63, FALSE),0)</f>
        <v>0</v>
      </c>
      <c r="KF79">
        <f>IFERROR(VLOOKUP(_xlfn.NUMBERVALUE(MID(CG79, SEARCH("!", CG79)+1, SEARCH("+", CG79)-SEARCH("!", CG79)-1)), Rankings!$A$2:$BK$161, 63, FALSE),0)</f>
        <v>0</v>
      </c>
      <c r="KG79">
        <f>IFERROR(VLOOKUP(_xlfn.NUMBERVALUE(MID(CH79, SEARCH("!", CH79)+1, SEARCH("+", CH79)-SEARCH("!", CH79)-1)), Rankings!$A$2:$BK$161, 63, FALSE),0)</f>
        <v>0</v>
      </c>
      <c r="KH79">
        <f>IFERROR(VLOOKUP(_xlfn.NUMBERVALUE(MID(CI79, SEARCH("!", CI79)+1, SEARCH("+", CI79)-SEARCH("!", CI79)-1)), Rankings!$A$2:$BK$161, 63, FALSE),0)</f>
        <v>0</v>
      </c>
      <c r="KI79">
        <f>IFERROR(VLOOKUP(_xlfn.NUMBERVALUE(MID(CJ79, SEARCH("!", CJ79)+1, SEARCH("+", CJ79)-SEARCH("!", CJ79)-1)), Rankings!$A$2:$BK$161, 63, FALSE),0)</f>
        <v>0</v>
      </c>
      <c r="KJ79">
        <f>IFERROR(VLOOKUP(_xlfn.NUMBERVALUE(MID(CK79, SEARCH("!", CK79)+1, SEARCH("+", CK79)-SEARCH("!", CK79)-1)), Rankings!$A$2:$BK$161, 63, FALSE),0)</f>
        <v>0</v>
      </c>
      <c r="KK79">
        <f>IFERROR(VLOOKUP(_xlfn.NUMBERVALUE(MID(CL79, SEARCH("!", CL79)+1, SEARCH("+", CL79)-SEARCH("!", CL79)-1)), Rankings!$A$2:$BK$161, 63, FALSE),0)</f>
        <v>0</v>
      </c>
      <c r="KL79">
        <f>IFERROR(VLOOKUP(_xlfn.NUMBERVALUE(MID(CM79, SEARCH("!", CM79)+1, SEARCH("+", CM79)-SEARCH("!", CM79)-1)), Rankings!$A$2:$BK$161, 63, FALSE),0)</f>
        <v>0</v>
      </c>
      <c r="KM79">
        <f>IFERROR(VLOOKUP(_xlfn.NUMBERVALUE(MID(CN79, SEARCH("!", CN79)+1, SEARCH("+", CN79)-SEARCH("!", CN79)-1)), Rankings!$A$2:$BK$161, 63, FALSE),0)</f>
        <v>0</v>
      </c>
      <c r="KN79">
        <f>IFERROR(VLOOKUP(_xlfn.NUMBERVALUE(MID(CO79, SEARCH("!", CO79)+1, SEARCH("+", CO79)-SEARCH("!", CO79)-1)), Rankings!$A$2:$BK$161, 63, FALSE),0)</f>
        <v>0</v>
      </c>
      <c r="KO79">
        <f>IFERROR(VLOOKUP(_xlfn.NUMBERVALUE(MID(CP79, SEARCH("!", CP79)+1, SEARCH("+", CP79)-SEARCH("!", CP79)-1)), Rankings!$A$2:$BK$161, 63, FALSE),0)</f>
        <v>0</v>
      </c>
      <c r="KP79">
        <f>IFERROR(VLOOKUP(_xlfn.NUMBERVALUE(MID(CQ79, SEARCH("!", CQ79)+1, SEARCH("+", CQ79)-SEARCH("!", CQ79)-1)), Rankings!$A$2:$BK$161, 63, FALSE),0)</f>
        <v>0</v>
      </c>
      <c r="KQ79">
        <f>IFERROR(VLOOKUP(_xlfn.NUMBERVALUE(MID(CR79, SEARCH("!", CR79)+1, SEARCH("+", CR79)-SEARCH("!", CR79)-1)), Rankings!$A$2:$BK$161, 63, FALSE),0)</f>
        <v>0</v>
      </c>
      <c r="KS79" s="4">
        <f t="shared" si="1951"/>
        <v>178</v>
      </c>
      <c r="KT79" s="4">
        <f t="shared" si="1952"/>
        <v>111</v>
      </c>
      <c r="KU79" s="4">
        <f t="shared" si="1953"/>
        <v>105</v>
      </c>
      <c r="KV79" s="4">
        <f t="shared" si="1954"/>
        <v>0</v>
      </c>
      <c r="KY79" s="4">
        <f t="shared" si="1955"/>
        <v>394</v>
      </c>
      <c r="KZ79" s="4"/>
      <c r="LB79">
        <f t="shared" si="1956"/>
        <v>32</v>
      </c>
      <c r="LC79">
        <f t="shared" si="1957"/>
        <v>34</v>
      </c>
      <c r="LD79">
        <f t="shared" si="1958"/>
        <v>41</v>
      </c>
      <c r="LE79">
        <f t="shared" si="1959"/>
        <v>39</v>
      </c>
      <c r="LF79">
        <f t="shared" si="1960"/>
        <v>48</v>
      </c>
      <c r="LG79">
        <f t="shared" si="1961"/>
        <v>31</v>
      </c>
      <c r="LH79">
        <f t="shared" si="1962"/>
        <v>55</v>
      </c>
      <c r="LI79">
        <f t="shared" si="1963"/>
        <v>56</v>
      </c>
      <c r="LJ79">
        <f t="shared" si="1964"/>
        <v>40</v>
      </c>
      <c r="LK79">
        <f t="shared" si="1965"/>
        <v>18</v>
      </c>
      <c r="LL79">
        <f t="shared" si="1966"/>
        <v>0</v>
      </c>
      <c r="LM79">
        <f t="shared" si="1967"/>
        <v>0</v>
      </c>
      <c r="LN79">
        <f t="shared" si="1968"/>
        <v>0</v>
      </c>
      <c r="LO79">
        <f t="shared" si="1969"/>
        <v>0</v>
      </c>
      <c r="LP79">
        <f t="shared" si="1970"/>
        <v>0</v>
      </c>
      <c r="LQ79">
        <f t="shared" si="1971"/>
        <v>0</v>
      </c>
      <c r="LR79">
        <f t="shared" si="1972"/>
        <v>0</v>
      </c>
      <c r="LS79">
        <f t="shared" si="1973"/>
        <v>0</v>
      </c>
      <c r="LT79">
        <f t="shared" si="1974"/>
        <v>0</v>
      </c>
      <c r="LU79">
        <f t="shared" si="1975"/>
        <v>0</v>
      </c>
      <c r="LV79">
        <f t="shared" si="1976"/>
        <v>0</v>
      </c>
      <c r="LW79">
        <f t="shared" si="1977"/>
        <v>0</v>
      </c>
      <c r="LX79">
        <f t="shared" si="1978"/>
        <v>0</v>
      </c>
      <c r="LY79">
        <f t="shared" si="1979"/>
        <v>0</v>
      </c>
      <c r="LZ79">
        <f t="shared" si="1980"/>
        <v>0</v>
      </c>
      <c r="MA79">
        <f t="shared" si="1981"/>
        <v>0</v>
      </c>
      <c r="MB79">
        <f t="shared" si="1982"/>
        <v>0</v>
      </c>
      <c r="MC79">
        <f t="shared" si="1983"/>
        <v>0</v>
      </c>
      <c r="MD79">
        <f t="shared" si="1984"/>
        <v>0</v>
      </c>
      <c r="ME79">
        <f t="shared" si="1985"/>
        <v>0</v>
      </c>
      <c r="MF79">
        <f t="shared" si="1986"/>
        <v>0</v>
      </c>
      <c r="MG79">
        <f t="shared" si="1987"/>
        <v>0</v>
      </c>
      <c r="MH79">
        <f t="shared" si="1988"/>
        <v>0</v>
      </c>
      <c r="MI79">
        <f t="shared" si="1989"/>
        <v>0</v>
      </c>
      <c r="MJ79">
        <f t="shared" si="1990"/>
        <v>0</v>
      </c>
      <c r="MK79">
        <f t="shared" si="1991"/>
        <v>0</v>
      </c>
      <c r="ML79">
        <f t="shared" si="1992"/>
        <v>0</v>
      </c>
      <c r="MM79">
        <f t="shared" si="1993"/>
        <v>0</v>
      </c>
      <c r="MN79">
        <f t="shared" si="1994"/>
        <v>0</v>
      </c>
      <c r="MO79">
        <f t="shared" si="1995"/>
        <v>0</v>
      </c>
      <c r="MP79">
        <f t="shared" si="1996"/>
        <v>0</v>
      </c>
      <c r="MQ79">
        <f t="shared" si="1997"/>
        <v>0</v>
      </c>
      <c r="MR79">
        <f t="shared" si="1998"/>
        <v>0</v>
      </c>
      <c r="MS79">
        <f t="shared" si="1999"/>
        <v>0</v>
      </c>
      <c r="MT79">
        <f t="shared" si="2000"/>
        <v>0</v>
      </c>
      <c r="MU79">
        <f t="shared" si="2001"/>
        <v>0</v>
      </c>
      <c r="MV79">
        <f t="shared" si="2002"/>
        <v>0</v>
      </c>
      <c r="MW79">
        <f t="shared" si="2003"/>
        <v>0</v>
      </c>
      <c r="MX79">
        <f t="shared" si="2004"/>
        <v>0</v>
      </c>
      <c r="MY79">
        <f t="shared" si="2005"/>
        <v>0</v>
      </c>
      <c r="MZ79">
        <f t="shared" si="2006"/>
        <v>0</v>
      </c>
      <c r="NA79">
        <f t="shared" si="2007"/>
        <v>0</v>
      </c>
      <c r="NB79">
        <f t="shared" si="2008"/>
        <v>0</v>
      </c>
      <c r="NC79">
        <f t="shared" si="2009"/>
        <v>0</v>
      </c>
      <c r="ND79">
        <f t="shared" si="2010"/>
        <v>0</v>
      </c>
      <c r="NE79">
        <f t="shared" si="2011"/>
        <v>0</v>
      </c>
      <c r="NF79">
        <f t="shared" si="2012"/>
        <v>0</v>
      </c>
      <c r="NG79">
        <f t="shared" si="2013"/>
        <v>0</v>
      </c>
      <c r="NH79">
        <f t="shared" si="2014"/>
        <v>0</v>
      </c>
      <c r="NI79">
        <f t="shared" si="2015"/>
        <v>0</v>
      </c>
      <c r="NJ79">
        <f t="shared" si="2016"/>
        <v>0</v>
      </c>
      <c r="NK79">
        <f t="shared" si="2017"/>
        <v>0</v>
      </c>
      <c r="NL79">
        <f t="shared" si="2018"/>
        <v>0</v>
      </c>
      <c r="NM79">
        <f t="shared" si="2019"/>
        <v>0</v>
      </c>
      <c r="NN79">
        <f t="shared" si="2020"/>
        <v>0</v>
      </c>
      <c r="NO79">
        <f t="shared" si="2021"/>
        <v>0</v>
      </c>
      <c r="NP79">
        <f t="shared" si="2022"/>
        <v>0</v>
      </c>
      <c r="NQ79">
        <f t="shared" si="2023"/>
        <v>0</v>
      </c>
      <c r="NR79">
        <f t="shared" si="2024"/>
        <v>0</v>
      </c>
      <c r="NS79">
        <f t="shared" si="2025"/>
        <v>0</v>
      </c>
      <c r="NT79">
        <f t="shared" si="2026"/>
        <v>0</v>
      </c>
      <c r="NU79">
        <f t="shared" si="2027"/>
        <v>0</v>
      </c>
      <c r="NV79">
        <f t="shared" si="2028"/>
        <v>0</v>
      </c>
      <c r="NW79">
        <f t="shared" si="2029"/>
        <v>0</v>
      </c>
      <c r="NX79">
        <f t="shared" si="2030"/>
        <v>0</v>
      </c>
      <c r="NY79">
        <f t="shared" si="2031"/>
        <v>0</v>
      </c>
      <c r="NZ79">
        <f t="shared" si="2032"/>
        <v>0</v>
      </c>
      <c r="OA79">
        <f t="shared" si="2033"/>
        <v>0</v>
      </c>
      <c r="OB79">
        <f t="shared" si="2034"/>
        <v>0</v>
      </c>
      <c r="OC79">
        <f t="shared" si="2035"/>
        <v>0</v>
      </c>
      <c r="OD79">
        <f t="shared" si="2036"/>
        <v>0</v>
      </c>
      <c r="OE79">
        <f t="shared" si="2037"/>
        <v>0</v>
      </c>
      <c r="OF79">
        <f t="shared" si="2038"/>
        <v>0</v>
      </c>
      <c r="OG79">
        <f t="shared" si="2039"/>
        <v>0</v>
      </c>
      <c r="OH79">
        <f t="shared" si="2040"/>
        <v>0</v>
      </c>
      <c r="OJ79" s="4">
        <f t="shared" si="2041"/>
        <v>165</v>
      </c>
      <c r="OK79" s="4">
        <f t="shared" si="2042"/>
        <v>63</v>
      </c>
      <c r="OL79" s="4">
        <f t="shared" si="2043"/>
        <v>132</v>
      </c>
      <c r="OM79" s="4">
        <f t="shared" si="2044"/>
        <v>0</v>
      </c>
      <c r="OP79" s="4">
        <f t="shared" si="2045"/>
        <v>360</v>
      </c>
      <c r="OQ79" s="4"/>
      <c r="OS79">
        <f t="shared" si="2046"/>
        <v>30</v>
      </c>
      <c r="OT79">
        <f t="shared" si="2047"/>
        <v>7</v>
      </c>
      <c r="OU79">
        <f t="shared" si="2048"/>
        <v>47</v>
      </c>
      <c r="OV79">
        <f t="shared" si="2049"/>
        <v>29</v>
      </c>
      <c r="OW79">
        <f t="shared" si="2050"/>
        <v>57</v>
      </c>
      <c r="OX79">
        <f t="shared" si="2051"/>
        <v>49</v>
      </c>
      <c r="OY79">
        <f t="shared" si="2052"/>
        <v>40</v>
      </c>
      <c r="OZ79">
        <f t="shared" si="2053"/>
        <v>23</v>
      </c>
      <c r="PA79">
        <f t="shared" si="2054"/>
        <v>32</v>
      </c>
      <c r="PB79">
        <f t="shared" si="2055"/>
        <v>46</v>
      </c>
      <c r="PC79">
        <f t="shared" si="2056"/>
        <v>0</v>
      </c>
      <c r="PD79">
        <f t="shared" si="2057"/>
        <v>0</v>
      </c>
      <c r="PE79">
        <f t="shared" si="2058"/>
        <v>0</v>
      </c>
      <c r="PF79">
        <f t="shared" si="2059"/>
        <v>0</v>
      </c>
      <c r="PG79">
        <f t="shared" si="2060"/>
        <v>0</v>
      </c>
      <c r="PH79">
        <f t="shared" si="2061"/>
        <v>0</v>
      </c>
      <c r="PI79">
        <f t="shared" si="2062"/>
        <v>0</v>
      </c>
      <c r="PJ79">
        <f t="shared" si="2063"/>
        <v>0</v>
      </c>
      <c r="PK79">
        <f t="shared" si="2064"/>
        <v>0</v>
      </c>
      <c r="PL79">
        <f t="shared" si="2065"/>
        <v>0</v>
      </c>
      <c r="PM79">
        <f t="shared" si="2066"/>
        <v>0</v>
      </c>
      <c r="PN79">
        <f t="shared" si="2067"/>
        <v>0</v>
      </c>
      <c r="PO79">
        <f t="shared" si="2068"/>
        <v>0</v>
      </c>
      <c r="PP79">
        <f t="shared" si="2069"/>
        <v>0</v>
      </c>
      <c r="PQ79">
        <f t="shared" si="2070"/>
        <v>0</v>
      </c>
      <c r="PR79">
        <f t="shared" si="2071"/>
        <v>0</v>
      </c>
      <c r="PS79">
        <f t="shared" si="2072"/>
        <v>0</v>
      </c>
      <c r="PT79">
        <f t="shared" si="2073"/>
        <v>0</v>
      </c>
      <c r="PU79">
        <f t="shared" si="2074"/>
        <v>0</v>
      </c>
      <c r="PV79">
        <f t="shared" si="2075"/>
        <v>0</v>
      </c>
      <c r="PW79">
        <f t="shared" si="2076"/>
        <v>0</v>
      </c>
      <c r="PX79">
        <f t="shared" si="2077"/>
        <v>0</v>
      </c>
      <c r="PY79">
        <f t="shared" si="2078"/>
        <v>0</v>
      </c>
      <c r="PZ79">
        <f t="shared" si="2079"/>
        <v>0</v>
      </c>
      <c r="QA79">
        <f t="shared" si="2080"/>
        <v>0</v>
      </c>
      <c r="QB79">
        <f t="shared" si="2081"/>
        <v>0</v>
      </c>
      <c r="QC79">
        <f t="shared" si="2082"/>
        <v>0</v>
      </c>
      <c r="QD79">
        <f t="shared" si="2083"/>
        <v>0</v>
      </c>
      <c r="QE79">
        <f t="shared" si="2084"/>
        <v>0</v>
      </c>
      <c r="QF79">
        <f t="shared" si="2085"/>
        <v>0</v>
      </c>
      <c r="QG79">
        <f t="shared" si="2086"/>
        <v>0</v>
      </c>
      <c r="QH79">
        <f t="shared" si="2087"/>
        <v>0</v>
      </c>
      <c r="QI79">
        <f t="shared" si="2088"/>
        <v>0</v>
      </c>
      <c r="QJ79">
        <f t="shared" si="2089"/>
        <v>0</v>
      </c>
      <c r="QK79">
        <f t="shared" si="2090"/>
        <v>0</v>
      </c>
      <c r="QL79">
        <f t="shared" si="2091"/>
        <v>0</v>
      </c>
      <c r="QM79">
        <f t="shared" si="2092"/>
        <v>0</v>
      </c>
      <c r="QN79">
        <f t="shared" si="2093"/>
        <v>0</v>
      </c>
      <c r="QO79">
        <f t="shared" si="2094"/>
        <v>0</v>
      </c>
      <c r="QP79">
        <f t="shared" si="2095"/>
        <v>0</v>
      </c>
      <c r="QQ79">
        <f t="shared" si="2096"/>
        <v>0</v>
      </c>
      <c r="QR79">
        <f t="shared" si="2097"/>
        <v>0</v>
      </c>
      <c r="QS79">
        <f t="shared" si="2098"/>
        <v>0</v>
      </c>
      <c r="QT79">
        <f t="shared" si="2099"/>
        <v>0</v>
      </c>
      <c r="QU79">
        <f t="shared" si="2100"/>
        <v>0</v>
      </c>
      <c r="QV79">
        <f t="shared" si="2101"/>
        <v>0</v>
      </c>
      <c r="QW79">
        <f t="shared" si="2102"/>
        <v>0</v>
      </c>
      <c r="QX79">
        <f t="shared" si="2103"/>
        <v>0</v>
      </c>
      <c r="QY79">
        <f t="shared" si="2104"/>
        <v>0</v>
      </c>
      <c r="QZ79">
        <f t="shared" si="2105"/>
        <v>0</v>
      </c>
      <c r="RA79">
        <f t="shared" si="2106"/>
        <v>0</v>
      </c>
      <c r="RB79">
        <f t="shared" si="2107"/>
        <v>0</v>
      </c>
      <c r="RC79">
        <f t="shared" si="2108"/>
        <v>0</v>
      </c>
      <c r="RD79">
        <f t="shared" si="2109"/>
        <v>0</v>
      </c>
      <c r="RE79">
        <f t="shared" si="2110"/>
        <v>0</v>
      </c>
      <c r="RF79">
        <f t="shared" si="2111"/>
        <v>0</v>
      </c>
      <c r="RG79">
        <f t="shared" si="2112"/>
        <v>0</v>
      </c>
      <c r="RH79">
        <f t="shared" si="2113"/>
        <v>0</v>
      </c>
      <c r="RI79">
        <f t="shared" si="2114"/>
        <v>0</v>
      </c>
      <c r="RJ79">
        <f t="shared" si="2115"/>
        <v>0</v>
      </c>
      <c r="RK79">
        <f t="shared" si="2116"/>
        <v>0</v>
      </c>
      <c r="RL79">
        <f t="shared" si="2117"/>
        <v>0</v>
      </c>
      <c r="RM79">
        <f t="shared" si="2118"/>
        <v>0</v>
      </c>
      <c r="RN79">
        <f t="shared" si="2119"/>
        <v>0</v>
      </c>
      <c r="RO79">
        <f t="shared" si="2120"/>
        <v>0</v>
      </c>
      <c r="RP79">
        <f t="shared" si="2121"/>
        <v>0</v>
      </c>
      <c r="RQ79">
        <f t="shared" si="2122"/>
        <v>0</v>
      </c>
      <c r="RR79">
        <f t="shared" si="2123"/>
        <v>0</v>
      </c>
      <c r="RS79">
        <f t="shared" si="2124"/>
        <v>0</v>
      </c>
      <c r="RT79">
        <f t="shared" si="2125"/>
        <v>0</v>
      </c>
      <c r="RU79">
        <f t="shared" si="2126"/>
        <v>0</v>
      </c>
      <c r="RV79">
        <f t="shared" si="2127"/>
        <v>0</v>
      </c>
      <c r="RW79">
        <f t="shared" si="2128"/>
        <v>0</v>
      </c>
      <c r="RX79">
        <f t="shared" si="2129"/>
        <v>0</v>
      </c>
      <c r="RY79">
        <f t="shared" si="2130"/>
        <v>0</v>
      </c>
      <c r="SA79" s="4">
        <f t="shared" si="2131"/>
        <v>19.190000000000001</v>
      </c>
      <c r="SB79" s="4">
        <f t="shared" si="2132"/>
        <v>10.210000000000001</v>
      </c>
      <c r="SC79" s="4">
        <f t="shared" si="2133"/>
        <v>11.61</v>
      </c>
      <c r="SD79" s="4">
        <f t="shared" si="2134"/>
        <v>0</v>
      </c>
      <c r="SF79" s="4">
        <f t="shared" si="2135"/>
        <v>41.010000000000005</v>
      </c>
      <c r="SI79">
        <f t="shared" si="2136"/>
        <v>3.33</v>
      </c>
      <c r="SJ79">
        <f t="shared" si="2137"/>
        <v>4.1399999999999997</v>
      </c>
      <c r="SK79">
        <f t="shared" si="2138"/>
        <v>3.08</v>
      </c>
      <c r="SL79">
        <f t="shared" si="2139"/>
        <v>4.1100000000000003</v>
      </c>
      <c r="SM79">
        <f t="shared" si="2140"/>
        <v>4</v>
      </c>
      <c r="SN79">
        <f t="shared" si="2141"/>
        <v>4.1399999999999997</v>
      </c>
      <c r="SO79">
        <f t="shared" si="2142"/>
        <v>4.78</v>
      </c>
      <c r="SP79">
        <f t="shared" si="2143"/>
        <v>5.43</v>
      </c>
      <c r="SQ79">
        <f t="shared" si="2144"/>
        <v>4.5</v>
      </c>
      <c r="SR79">
        <f t="shared" si="2145"/>
        <v>3.5</v>
      </c>
      <c r="SS79" t="str">
        <f t="shared" si="2146"/>
        <v>0</v>
      </c>
      <c r="ST79" t="str">
        <f t="shared" si="2147"/>
        <v>0</v>
      </c>
      <c r="SU79" t="str">
        <f t="shared" si="2148"/>
        <v>0</v>
      </c>
      <c r="SV79" t="str">
        <f t="shared" si="2149"/>
        <v>0</v>
      </c>
      <c r="SW79" t="str">
        <f t="shared" si="2150"/>
        <v>0</v>
      </c>
      <c r="SX79" t="str">
        <f t="shared" si="2151"/>
        <v>0</v>
      </c>
      <c r="SY79" t="str">
        <f t="shared" si="2152"/>
        <v>0</v>
      </c>
      <c r="SZ79" t="str">
        <f t="shared" si="2153"/>
        <v>0</v>
      </c>
      <c r="TA79" t="str">
        <f t="shared" si="2154"/>
        <v>0</v>
      </c>
      <c r="TB79" t="str">
        <f t="shared" si="2155"/>
        <v>0</v>
      </c>
      <c r="TC79" t="str">
        <f t="shared" si="2156"/>
        <v>0</v>
      </c>
      <c r="TD79" t="str">
        <f t="shared" si="2157"/>
        <v>0</v>
      </c>
      <c r="TE79" t="str">
        <f t="shared" si="2158"/>
        <v>0</v>
      </c>
      <c r="TF79" t="str">
        <f t="shared" si="2159"/>
        <v>0</v>
      </c>
      <c r="TG79" t="str">
        <f t="shared" si="2160"/>
        <v>0</v>
      </c>
      <c r="TH79" t="str">
        <f t="shared" si="2161"/>
        <v>0</v>
      </c>
      <c r="TI79" t="str">
        <f t="shared" si="2162"/>
        <v>0</v>
      </c>
      <c r="TJ79" t="str">
        <f t="shared" si="2163"/>
        <v>0</v>
      </c>
      <c r="TK79" t="str">
        <f t="shared" si="2164"/>
        <v>0</v>
      </c>
      <c r="TL79" t="str">
        <f t="shared" si="2165"/>
        <v>0</v>
      </c>
      <c r="TM79" t="str">
        <f t="shared" si="2166"/>
        <v>0</v>
      </c>
      <c r="TN79" t="str">
        <f t="shared" si="2167"/>
        <v>0</v>
      </c>
      <c r="TO79" t="str">
        <f t="shared" si="2168"/>
        <v>0</v>
      </c>
      <c r="TP79" t="str">
        <f t="shared" si="2169"/>
        <v>0</v>
      </c>
      <c r="TQ79" t="str">
        <f t="shared" si="2170"/>
        <v>0</v>
      </c>
      <c r="TR79" t="str">
        <f t="shared" si="2171"/>
        <v>0</v>
      </c>
      <c r="TS79" t="str">
        <f t="shared" si="2172"/>
        <v>0</v>
      </c>
      <c r="TT79" t="str">
        <f t="shared" si="2173"/>
        <v>0</v>
      </c>
      <c r="TU79" t="str">
        <f t="shared" si="2174"/>
        <v>0</v>
      </c>
      <c r="TV79" t="str">
        <f t="shared" si="2175"/>
        <v>0</v>
      </c>
      <c r="TW79" t="str">
        <f t="shared" si="2176"/>
        <v>0</v>
      </c>
      <c r="TX79" t="str">
        <f t="shared" si="2177"/>
        <v>0</v>
      </c>
      <c r="TY79" t="str">
        <f t="shared" si="2178"/>
        <v>0</v>
      </c>
      <c r="TZ79" t="str">
        <f t="shared" si="2179"/>
        <v>0</v>
      </c>
      <c r="UA79" t="str">
        <f t="shared" si="2180"/>
        <v>0</v>
      </c>
      <c r="UB79" t="str">
        <f t="shared" si="2181"/>
        <v>0</v>
      </c>
      <c r="UC79" t="str">
        <f t="shared" si="2182"/>
        <v>0</v>
      </c>
      <c r="UD79" t="str">
        <f t="shared" si="2183"/>
        <v>0</v>
      </c>
      <c r="UE79" t="str">
        <f t="shared" si="2184"/>
        <v>0</v>
      </c>
      <c r="UF79" t="str">
        <f t="shared" si="2185"/>
        <v>0</v>
      </c>
      <c r="UG79" t="str">
        <f t="shared" si="2186"/>
        <v>0</v>
      </c>
      <c r="UH79" t="str">
        <f t="shared" si="2187"/>
        <v>0</v>
      </c>
      <c r="UI79" t="str">
        <f t="shared" si="2188"/>
        <v>0</v>
      </c>
      <c r="UJ79" t="str">
        <f t="shared" si="2189"/>
        <v>0</v>
      </c>
      <c r="UK79" t="str">
        <f t="shared" si="2190"/>
        <v>0</v>
      </c>
      <c r="UL79" t="str">
        <f t="shared" si="2191"/>
        <v>0</v>
      </c>
      <c r="UM79" t="str">
        <f t="shared" si="2192"/>
        <v>0</v>
      </c>
      <c r="UN79" t="str">
        <f t="shared" si="2193"/>
        <v>0</v>
      </c>
      <c r="UO79" t="str">
        <f t="shared" si="2194"/>
        <v>0</v>
      </c>
      <c r="UP79" t="str">
        <f t="shared" si="2195"/>
        <v>0</v>
      </c>
      <c r="UQ79" t="str">
        <f t="shared" si="2196"/>
        <v>0</v>
      </c>
      <c r="UR79" t="str">
        <f t="shared" si="2197"/>
        <v>0</v>
      </c>
      <c r="US79" t="str">
        <f t="shared" si="2198"/>
        <v>0</v>
      </c>
      <c r="UT79" t="str">
        <f t="shared" si="2199"/>
        <v>0</v>
      </c>
      <c r="UU79" t="str">
        <f t="shared" si="2200"/>
        <v>0</v>
      </c>
      <c r="UV79" t="str">
        <f t="shared" si="2201"/>
        <v>0</v>
      </c>
      <c r="UW79" t="str">
        <f t="shared" si="2202"/>
        <v>0</v>
      </c>
      <c r="UX79" t="str">
        <f t="shared" si="2203"/>
        <v>0</v>
      </c>
      <c r="UY79" t="str">
        <f t="shared" si="2204"/>
        <v>0</v>
      </c>
      <c r="UZ79" t="str">
        <f t="shared" si="2205"/>
        <v>0</v>
      </c>
      <c r="VA79" t="str">
        <f t="shared" si="2206"/>
        <v>0</v>
      </c>
      <c r="VB79" t="str">
        <f t="shared" si="2207"/>
        <v>0</v>
      </c>
      <c r="VC79" t="str">
        <f t="shared" si="2208"/>
        <v>0</v>
      </c>
      <c r="VD79" t="str">
        <f t="shared" si="2209"/>
        <v>0</v>
      </c>
      <c r="VE79" t="str">
        <f t="shared" si="2210"/>
        <v>0</v>
      </c>
      <c r="VF79" t="str">
        <f t="shared" si="2211"/>
        <v>0</v>
      </c>
      <c r="VG79" t="str">
        <f t="shared" si="2212"/>
        <v>0</v>
      </c>
      <c r="VH79" t="str">
        <f t="shared" si="2213"/>
        <v>0</v>
      </c>
      <c r="VI79" t="str">
        <f t="shared" si="2214"/>
        <v>0</v>
      </c>
      <c r="VJ79" t="str">
        <f t="shared" si="2215"/>
        <v>0</v>
      </c>
      <c r="VK79" t="str">
        <f t="shared" si="2216"/>
        <v>0</v>
      </c>
      <c r="VL79" t="str">
        <f t="shared" si="2217"/>
        <v>0</v>
      </c>
      <c r="VM79" t="str">
        <f t="shared" si="2218"/>
        <v>0</v>
      </c>
      <c r="VN79" t="str">
        <f t="shared" si="2219"/>
        <v>0</v>
      </c>
      <c r="VO79" t="str">
        <f t="shared" si="2220"/>
        <v>0</v>
      </c>
      <c r="VQ79" s="4">
        <f t="shared" si="2221"/>
        <v>-36.129999999999995</v>
      </c>
      <c r="VR79" s="4">
        <f t="shared" si="2222"/>
        <v>21.4</v>
      </c>
      <c r="VS79" s="4">
        <f t="shared" si="2223"/>
        <v>-15.379999999999999</v>
      </c>
      <c r="VT79" s="4">
        <f t="shared" si="2224"/>
        <v>0</v>
      </c>
      <c r="VV79" s="4">
        <f t="shared" si="2225"/>
        <v>-30.109999999999996</v>
      </c>
      <c r="VY79">
        <f t="shared" si="2226"/>
        <v>-13.74</v>
      </c>
      <c r="VZ79">
        <f t="shared" si="2227"/>
        <v>0.87</v>
      </c>
      <c r="WA79">
        <f t="shared" si="2228"/>
        <v>-2.84</v>
      </c>
      <c r="WB79">
        <f t="shared" si="2229"/>
        <v>-7.31</v>
      </c>
      <c r="WC79">
        <f t="shared" si="2230"/>
        <v>-9.6199999999999992</v>
      </c>
      <c r="WD79">
        <f t="shared" si="2231"/>
        <v>-18.329999999999998</v>
      </c>
      <c r="WE79">
        <f t="shared" si="2232"/>
        <v>6.14</v>
      </c>
      <c r="WF79">
        <f t="shared" si="2233"/>
        <v>15.26</v>
      </c>
      <c r="WG79">
        <f t="shared" si="2234"/>
        <v>-2.09</v>
      </c>
      <c r="WH79">
        <f t="shared" si="2235"/>
        <v>1.55</v>
      </c>
      <c r="WI79">
        <f t="shared" si="2236"/>
        <v>0</v>
      </c>
      <c r="WJ79">
        <f t="shared" si="2237"/>
        <v>0</v>
      </c>
      <c r="WK79">
        <f t="shared" si="2238"/>
        <v>0</v>
      </c>
      <c r="WL79">
        <f t="shared" si="2239"/>
        <v>0</v>
      </c>
      <c r="WM79">
        <f t="shared" si="2240"/>
        <v>0</v>
      </c>
      <c r="WN79">
        <f t="shared" si="2241"/>
        <v>0</v>
      </c>
      <c r="WO79">
        <f t="shared" si="2242"/>
        <v>0</v>
      </c>
      <c r="WP79">
        <f t="shared" si="2243"/>
        <v>0</v>
      </c>
      <c r="WQ79">
        <f t="shared" si="2244"/>
        <v>0</v>
      </c>
      <c r="WR79">
        <f t="shared" si="2245"/>
        <v>0</v>
      </c>
      <c r="WS79">
        <f t="shared" si="2246"/>
        <v>0</v>
      </c>
      <c r="WT79">
        <f t="shared" si="2247"/>
        <v>0</v>
      </c>
      <c r="WU79">
        <f t="shared" si="2248"/>
        <v>0</v>
      </c>
      <c r="WV79">
        <f t="shared" si="2249"/>
        <v>0</v>
      </c>
      <c r="WW79">
        <f t="shared" si="2250"/>
        <v>0</v>
      </c>
      <c r="WX79">
        <f t="shared" si="2251"/>
        <v>0</v>
      </c>
      <c r="WY79">
        <f t="shared" si="2252"/>
        <v>0</v>
      </c>
      <c r="WZ79">
        <f t="shared" si="2253"/>
        <v>0</v>
      </c>
      <c r="XA79">
        <f t="shared" si="2254"/>
        <v>0</v>
      </c>
      <c r="XB79">
        <f t="shared" si="2255"/>
        <v>0</v>
      </c>
      <c r="XC79">
        <f t="shared" si="2256"/>
        <v>0</v>
      </c>
      <c r="XD79">
        <f t="shared" si="2257"/>
        <v>0</v>
      </c>
      <c r="XE79">
        <f t="shared" si="2258"/>
        <v>0</v>
      </c>
      <c r="XF79">
        <f t="shared" si="2259"/>
        <v>0</v>
      </c>
      <c r="XG79">
        <f t="shared" si="2260"/>
        <v>0</v>
      </c>
      <c r="XH79">
        <f t="shared" si="2261"/>
        <v>0</v>
      </c>
      <c r="XI79">
        <f t="shared" si="2262"/>
        <v>0</v>
      </c>
      <c r="XJ79">
        <f t="shared" si="2263"/>
        <v>0</v>
      </c>
      <c r="XK79">
        <f t="shared" si="2264"/>
        <v>0</v>
      </c>
      <c r="XL79">
        <f t="shared" si="2265"/>
        <v>0</v>
      </c>
      <c r="XM79">
        <f t="shared" si="2266"/>
        <v>0</v>
      </c>
      <c r="XN79">
        <f t="shared" si="2267"/>
        <v>0</v>
      </c>
      <c r="XO79">
        <f t="shared" si="2268"/>
        <v>0</v>
      </c>
      <c r="XP79">
        <f t="shared" si="2269"/>
        <v>0</v>
      </c>
      <c r="XQ79">
        <f t="shared" si="2270"/>
        <v>0</v>
      </c>
      <c r="XR79">
        <f t="shared" si="2271"/>
        <v>0</v>
      </c>
      <c r="XS79">
        <f t="shared" si="2272"/>
        <v>0</v>
      </c>
      <c r="XT79">
        <f t="shared" si="2273"/>
        <v>0</v>
      </c>
      <c r="XU79">
        <f t="shared" si="2274"/>
        <v>0</v>
      </c>
      <c r="XV79">
        <f t="shared" si="2275"/>
        <v>0</v>
      </c>
      <c r="XW79">
        <f t="shared" si="2276"/>
        <v>0</v>
      </c>
      <c r="XX79">
        <f t="shared" si="2277"/>
        <v>0</v>
      </c>
      <c r="XY79">
        <f t="shared" si="2278"/>
        <v>0</v>
      </c>
      <c r="XZ79">
        <f t="shared" si="2279"/>
        <v>0</v>
      </c>
      <c r="YA79">
        <f t="shared" si="2280"/>
        <v>0</v>
      </c>
      <c r="YB79">
        <f t="shared" si="2281"/>
        <v>0</v>
      </c>
      <c r="YC79">
        <f t="shared" si="2282"/>
        <v>0</v>
      </c>
      <c r="YD79">
        <f t="shared" si="2283"/>
        <v>0</v>
      </c>
      <c r="YE79">
        <f t="shared" si="2284"/>
        <v>0</v>
      </c>
      <c r="YF79">
        <f t="shared" si="2285"/>
        <v>0</v>
      </c>
      <c r="YG79">
        <f t="shared" si="2286"/>
        <v>0</v>
      </c>
      <c r="YH79">
        <f t="shared" si="2287"/>
        <v>0</v>
      </c>
      <c r="YI79">
        <f t="shared" si="2288"/>
        <v>0</v>
      </c>
      <c r="YJ79">
        <f t="shared" si="2289"/>
        <v>0</v>
      </c>
      <c r="YK79">
        <f t="shared" si="2290"/>
        <v>0</v>
      </c>
      <c r="YL79">
        <f t="shared" si="2291"/>
        <v>0</v>
      </c>
      <c r="YM79">
        <f t="shared" si="2292"/>
        <v>0</v>
      </c>
      <c r="YN79">
        <f t="shared" si="2293"/>
        <v>0</v>
      </c>
      <c r="YO79">
        <f t="shared" si="2294"/>
        <v>0</v>
      </c>
      <c r="YP79">
        <f t="shared" si="2295"/>
        <v>0</v>
      </c>
      <c r="YQ79">
        <f t="shared" si="2296"/>
        <v>0</v>
      </c>
      <c r="YR79">
        <f t="shared" si="2297"/>
        <v>0</v>
      </c>
      <c r="YS79">
        <f t="shared" si="2298"/>
        <v>0</v>
      </c>
      <c r="YT79">
        <f t="shared" si="2299"/>
        <v>0</v>
      </c>
      <c r="YU79">
        <f t="shared" si="2300"/>
        <v>0</v>
      </c>
      <c r="YV79">
        <f t="shared" si="2301"/>
        <v>0</v>
      </c>
      <c r="YW79">
        <f t="shared" si="2302"/>
        <v>0</v>
      </c>
      <c r="YX79">
        <f t="shared" si="2303"/>
        <v>0</v>
      </c>
      <c r="YY79">
        <f t="shared" si="2304"/>
        <v>0</v>
      </c>
      <c r="YZ79">
        <f t="shared" si="2305"/>
        <v>0</v>
      </c>
      <c r="ZA79">
        <f t="shared" si="2306"/>
        <v>0</v>
      </c>
      <c r="ZB79">
        <f t="shared" si="2307"/>
        <v>0</v>
      </c>
      <c r="ZC79">
        <f t="shared" si="2308"/>
        <v>0</v>
      </c>
      <c r="ZD79">
        <f t="shared" si="2309"/>
        <v>0</v>
      </c>
      <c r="ZE79">
        <f t="shared" si="2310"/>
        <v>0</v>
      </c>
      <c r="ZG79" s="4">
        <f t="shared" si="2311"/>
        <v>271</v>
      </c>
      <c r="ZH79" s="4">
        <f t="shared" si="2312"/>
        <v>60</v>
      </c>
      <c r="ZI79" s="4">
        <f t="shared" si="2313"/>
        <v>190</v>
      </c>
      <c r="ZJ79" s="4">
        <f t="shared" si="2314"/>
        <v>0</v>
      </c>
      <c r="ZL79" s="4">
        <f t="shared" si="2315"/>
        <v>521</v>
      </c>
      <c r="ZO79">
        <f t="shared" si="2316"/>
        <v>70</v>
      </c>
      <c r="ZP79">
        <f t="shared" si="2317"/>
        <v>17</v>
      </c>
      <c r="ZQ79">
        <f t="shared" si="2318"/>
        <v>48</v>
      </c>
      <c r="ZR79">
        <f t="shared" si="2319"/>
        <v>62</v>
      </c>
      <c r="ZS79">
        <f t="shared" si="2320"/>
        <v>68</v>
      </c>
      <c r="ZT79">
        <f t="shared" si="2321"/>
        <v>65</v>
      </c>
      <c r="ZU79">
        <f t="shared" si="2322"/>
        <v>34</v>
      </c>
      <c r="ZV79">
        <f t="shared" si="2323"/>
        <v>26</v>
      </c>
      <c r="ZW79">
        <f t="shared" si="2324"/>
        <v>71</v>
      </c>
      <c r="ZX79">
        <f t="shared" si="2325"/>
        <v>60</v>
      </c>
      <c r="ZY79">
        <f t="shared" si="2326"/>
        <v>0</v>
      </c>
      <c r="ZZ79">
        <f t="shared" si="2327"/>
        <v>0</v>
      </c>
      <c r="AAA79">
        <f t="shared" si="2328"/>
        <v>0</v>
      </c>
      <c r="AAB79">
        <f t="shared" si="2329"/>
        <v>0</v>
      </c>
      <c r="AAC79">
        <f t="shared" si="2330"/>
        <v>0</v>
      </c>
      <c r="AAD79">
        <f t="shared" si="2331"/>
        <v>0</v>
      </c>
      <c r="AAE79">
        <f t="shared" si="2332"/>
        <v>0</v>
      </c>
      <c r="AAF79">
        <f t="shared" si="2333"/>
        <v>0</v>
      </c>
      <c r="AAG79">
        <f t="shared" si="2334"/>
        <v>0</v>
      </c>
      <c r="AAH79">
        <f t="shared" si="2335"/>
        <v>0</v>
      </c>
      <c r="AAI79">
        <f t="shared" si="2336"/>
        <v>0</v>
      </c>
      <c r="AAJ79">
        <f t="shared" si="2337"/>
        <v>0</v>
      </c>
      <c r="AAK79">
        <f t="shared" si="2338"/>
        <v>0</v>
      </c>
      <c r="AAL79">
        <f t="shared" si="2339"/>
        <v>0</v>
      </c>
      <c r="AAM79">
        <f t="shared" si="2340"/>
        <v>0</v>
      </c>
      <c r="AAN79">
        <f t="shared" si="2341"/>
        <v>0</v>
      </c>
      <c r="AAO79">
        <f t="shared" si="2342"/>
        <v>0</v>
      </c>
      <c r="AAP79">
        <f t="shared" si="2343"/>
        <v>0</v>
      </c>
      <c r="AAQ79">
        <f t="shared" si="2344"/>
        <v>0</v>
      </c>
      <c r="AAR79">
        <f t="shared" si="2345"/>
        <v>0</v>
      </c>
      <c r="AAS79">
        <f t="shared" si="2346"/>
        <v>0</v>
      </c>
      <c r="AAT79">
        <f t="shared" si="2347"/>
        <v>0</v>
      </c>
      <c r="AAU79">
        <f t="shared" si="2348"/>
        <v>0</v>
      </c>
      <c r="AAV79">
        <f t="shared" si="2349"/>
        <v>0</v>
      </c>
      <c r="AAW79">
        <f t="shared" si="2350"/>
        <v>0</v>
      </c>
      <c r="AAX79">
        <f t="shared" si="2351"/>
        <v>0</v>
      </c>
      <c r="AAY79">
        <f t="shared" si="2352"/>
        <v>0</v>
      </c>
      <c r="AAZ79">
        <f t="shared" si="2353"/>
        <v>0</v>
      </c>
      <c r="ABA79">
        <f t="shared" si="2354"/>
        <v>0</v>
      </c>
      <c r="ABB79">
        <f t="shared" si="2355"/>
        <v>0</v>
      </c>
      <c r="ABC79">
        <f t="shared" si="2356"/>
        <v>0</v>
      </c>
      <c r="ABD79">
        <f t="shared" si="2357"/>
        <v>0</v>
      </c>
      <c r="ABE79">
        <f t="shared" si="2358"/>
        <v>0</v>
      </c>
      <c r="ABF79">
        <f t="shared" si="2359"/>
        <v>0</v>
      </c>
      <c r="ABG79">
        <f t="shared" si="2360"/>
        <v>0</v>
      </c>
      <c r="ABH79">
        <f t="shared" si="2361"/>
        <v>0</v>
      </c>
      <c r="ABI79">
        <f t="shared" si="2362"/>
        <v>0</v>
      </c>
      <c r="ABJ79">
        <f t="shared" si="2363"/>
        <v>0</v>
      </c>
      <c r="ABK79">
        <f t="shared" si="2364"/>
        <v>0</v>
      </c>
      <c r="ABL79">
        <f t="shared" si="2365"/>
        <v>0</v>
      </c>
      <c r="ABM79">
        <f t="shared" si="2366"/>
        <v>0</v>
      </c>
      <c r="ABN79">
        <f t="shared" si="2367"/>
        <v>0</v>
      </c>
      <c r="ABO79">
        <f t="shared" si="2368"/>
        <v>0</v>
      </c>
      <c r="ABP79">
        <f t="shared" si="2369"/>
        <v>0</v>
      </c>
      <c r="ABQ79">
        <f t="shared" si="2370"/>
        <v>0</v>
      </c>
      <c r="ABR79">
        <f t="shared" si="2371"/>
        <v>0</v>
      </c>
      <c r="ABS79">
        <f t="shared" si="2372"/>
        <v>0</v>
      </c>
      <c r="ABT79">
        <f t="shared" si="2373"/>
        <v>0</v>
      </c>
      <c r="ABU79">
        <f t="shared" si="2374"/>
        <v>0</v>
      </c>
      <c r="ABV79">
        <f t="shared" si="2375"/>
        <v>0</v>
      </c>
      <c r="ABW79">
        <f t="shared" si="2376"/>
        <v>0</v>
      </c>
      <c r="ABX79">
        <f t="shared" si="2377"/>
        <v>0</v>
      </c>
      <c r="ABY79">
        <f t="shared" si="2378"/>
        <v>0</v>
      </c>
      <c r="ABZ79">
        <f t="shared" si="2379"/>
        <v>0</v>
      </c>
      <c r="ACA79">
        <f t="shared" si="2380"/>
        <v>0</v>
      </c>
      <c r="ACB79">
        <f t="shared" si="2381"/>
        <v>0</v>
      </c>
      <c r="ACC79">
        <f t="shared" si="2382"/>
        <v>0</v>
      </c>
      <c r="ACD79">
        <f t="shared" si="2383"/>
        <v>0</v>
      </c>
      <c r="ACE79">
        <f t="shared" si="2384"/>
        <v>0</v>
      </c>
      <c r="ACF79">
        <f t="shared" si="2385"/>
        <v>0</v>
      </c>
      <c r="ACG79">
        <f t="shared" si="2386"/>
        <v>0</v>
      </c>
      <c r="ACH79">
        <f t="shared" si="2387"/>
        <v>0</v>
      </c>
      <c r="ACI79">
        <f t="shared" si="2388"/>
        <v>0</v>
      </c>
      <c r="ACJ79">
        <f t="shared" si="2389"/>
        <v>0</v>
      </c>
      <c r="ACK79">
        <f t="shared" si="2390"/>
        <v>0</v>
      </c>
      <c r="ACL79">
        <f t="shared" si="2391"/>
        <v>0</v>
      </c>
      <c r="ACM79">
        <f t="shared" si="2392"/>
        <v>0</v>
      </c>
      <c r="ACN79">
        <f t="shared" si="2393"/>
        <v>0</v>
      </c>
      <c r="ACO79">
        <f t="shared" si="2394"/>
        <v>0</v>
      </c>
      <c r="ACP79">
        <f t="shared" si="2395"/>
        <v>0</v>
      </c>
      <c r="ACQ79">
        <f t="shared" si="2396"/>
        <v>0</v>
      </c>
      <c r="ACR79">
        <f t="shared" si="2397"/>
        <v>0</v>
      </c>
      <c r="ACS79">
        <f t="shared" si="2398"/>
        <v>0</v>
      </c>
      <c r="ACT79">
        <f t="shared" si="2399"/>
        <v>0</v>
      </c>
      <c r="ACU79">
        <f t="shared" si="2400"/>
        <v>0</v>
      </c>
      <c r="ACW79" s="4">
        <f t="shared" si="2401"/>
        <v>298.5</v>
      </c>
      <c r="ACX79" s="4">
        <f t="shared" si="2402"/>
        <v>118.4</v>
      </c>
      <c r="ACY79" s="4">
        <f t="shared" si="2403"/>
        <v>117.1</v>
      </c>
      <c r="ACZ79" s="4">
        <f t="shared" si="2404"/>
        <v>0</v>
      </c>
      <c r="ADA79" s="88">
        <f t="shared" si="2405"/>
        <v>7.6941536246685382</v>
      </c>
      <c r="ADB79" s="4">
        <f t="shared" si="2406"/>
        <v>534</v>
      </c>
      <c r="ADC79" s="5">
        <f t="shared" si="2407"/>
        <v>7.7265775088327437</v>
      </c>
      <c r="ADD79" s="5">
        <f t="shared" si="2408"/>
        <v>6.2476662309484272</v>
      </c>
      <c r="ADE79">
        <f t="shared" si="2409"/>
        <v>53.8</v>
      </c>
      <c r="ADF79">
        <f t="shared" si="2410"/>
        <v>139.6</v>
      </c>
      <c r="ADG79">
        <f t="shared" si="2411"/>
        <v>20.3</v>
      </c>
      <c r="ADH79">
        <f t="shared" si="2412"/>
        <v>68.3</v>
      </c>
      <c r="ADI79">
        <f t="shared" si="2413"/>
        <v>48.8</v>
      </c>
      <c r="ADJ79">
        <f t="shared" si="2414"/>
        <v>16.7</v>
      </c>
      <c r="ADK79">
        <f t="shared" si="2415"/>
        <v>47.2</v>
      </c>
      <c r="ADL79">
        <f t="shared" si="2416"/>
        <v>71.2</v>
      </c>
      <c r="ADM79">
        <f t="shared" si="2417"/>
        <v>68.099999999999994</v>
      </c>
      <c r="ADN79">
        <f t="shared" si="2418"/>
        <v>0</v>
      </c>
      <c r="ADO79">
        <f t="shared" si="2419"/>
        <v>0</v>
      </c>
      <c r="ADP79">
        <f t="shared" si="2420"/>
        <v>0</v>
      </c>
      <c r="ADQ79">
        <f t="shared" si="2421"/>
        <v>0</v>
      </c>
      <c r="ADR79">
        <f t="shared" si="2422"/>
        <v>0</v>
      </c>
      <c r="ADS79">
        <f t="shared" si="2423"/>
        <v>0</v>
      </c>
      <c r="ADT79">
        <f t="shared" si="2424"/>
        <v>0</v>
      </c>
      <c r="ADU79">
        <f t="shared" si="2425"/>
        <v>0</v>
      </c>
      <c r="ADV79">
        <f t="shared" si="2426"/>
        <v>0</v>
      </c>
      <c r="ADW79">
        <f t="shared" si="2427"/>
        <v>0</v>
      </c>
      <c r="ADX79">
        <f t="shared" si="2428"/>
        <v>0</v>
      </c>
      <c r="ADY79">
        <f t="shared" si="2429"/>
        <v>0</v>
      </c>
      <c r="ADZ79">
        <f t="shared" si="2430"/>
        <v>0</v>
      </c>
      <c r="AEA79">
        <f t="shared" si="2431"/>
        <v>0</v>
      </c>
      <c r="AEB79">
        <f t="shared" si="2432"/>
        <v>0</v>
      </c>
      <c r="AEC79">
        <f t="shared" si="2433"/>
        <v>0</v>
      </c>
      <c r="AED79">
        <f t="shared" si="2434"/>
        <v>0</v>
      </c>
      <c r="AEE79">
        <f t="shared" si="2435"/>
        <v>0</v>
      </c>
      <c r="AEF79">
        <f t="shared" si="2436"/>
        <v>0</v>
      </c>
      <c r="AEG79">
        <f t="shared" si="2437"/>
        <v>0</v>
      </c>
      <c r="AEH79">
        <f t="shared" si="2438"/>
        <v>0</v>
      </c>
      <c r="AEI79">
        <f t="shared" si="2439"/>
        <v>0</v>
      </c>
      <c r="AEJ79">
        <f t="shared" si="2440"/>
        <v>0</v>
      </c>
      <c r="AEK79">
        <f t="shared" si="2441"/>
        <v>0</v>
      </c>
      <c r="AEL79">
        <f t="shared" si="2442"/>
        <v>0</v>
      </c>
      <c r="AEM79">
        <f t="shared" si="2443"/>
        <v>0</v>
      </c>
      <c r="AEN79">
        <f t="shared" si="2444"/>
        <v>0</v>
      </c>
      <c r="AEO79">
        <f t="shared" si="2445"/>
        <v>0</v>
      </c>
      <c r="AEP79">
        <f t="shared" si="2446"/>
        <v>0</v>
      </c>
      <c r="AEQ79">
        <f t="shared" si="2447"/>
        <v>0</v>
      </c>
      <c r="AER79">
        <f t="shared" si="2448"/>
        <v>0</v>
      </c>
      <c r="AES79">
        <f t="shared" si="2449"/>
        <v>0</v>
      </c>
      <c r="AET79">
        <f t="shared" si="2450"/>
        <v>0</v>
      </c>
      <c r="AEU79">
        <f t="shared" si="2451"/>
        <v>0</v>
      </c>
      <c r="AEV79">
        <f t="shared" si="2452"/>
        <v>0</v>
      </c>
      <c r="AEW79">
        <f t="shared" si="2453"/>
        <v>0</v>
      </c>
      <c r="AEX79">
        <f t="shared" si="2454"/>
        <v>0</v>
      </c>
      <c r="AEY79">
        <f t="shared" si="2455"/>
        <v>0</v>
      </c>
      <c r="AEZ79">
        <f t="shared" si="2456"/>
        <v>0</v>
      </c>
      <c r="AFA79">
        <f t="shared" si="2457"/>
        <v>0</v>
      </c>
      <c r="AFB79">
        <f t="shared" si="2458"/>
        <v>0</v>
      </c>
      <c r="AFC79">
        <f t="shared" si="2459"/>
        <v>0</v>
      </c>
      <c r="AFD79">
        <f t="shared" si="2460"/>
        <v>0</v>
      </c>
      <c r="AFE79">
        <f t="shared" si="2461"/>
        <v>0</v>
      </c>
      <c r="AFF79">
        <f t="shared" si="2462"/>
        <v>0</v>
      </c>
      <c r="AFG79">
        <f t="shared" si="2463"/>
        <v>0</v>
      </c>
      <c r="AFH79">
        <f t="shared" si="2464"/>
        <v>0</v>
      </c>
      <c r="AFI79">
        <f t="shared" si="2465"/>
        <v>0</v>
      </c>
      <c r="AFJ79">
        <f t="shared" si="2466"/>
        <v>0</v>
      </c>
      <c r="AFK79">
        <f t="shared" si="2467"/>
        <v>0</v>
      </c>
      <c r="AFL79">
        <f t="shared" si="2468"/>
        <v>0</v>
      </c>
      <c r="AFM79">
        <f t="shared" si="2469"/>
        <v>0</v>
      </c>
      <c r="AFN79">
        <f t="shared" si="2470"/>
        <v>0</v>
      </c>
      <c r="AFO79">
        <f t="shared" si="2471"/>
        <v>0</v>
      </c>
      <c r="AFP79">
        <f t="shared" si="2472"/>
        <v>0</v>
      </c>
      <c r="AFQ79">
        <f t="shared" si="2473"/>
        <v>0</v>
      </c>
      <c r="AFR79">
        <f t="shared" si="2474"/>
        <v>0</v>
      </c>
      <c r="AFS79">
        <f t="shared" si="2475"/>
        <v>0</v>
      </c>
      <c r="AFT79">
        <f t="shared" si="2476"/>
        <v>0</v>
      </c>
      <c r="AFU79">
        <f t="shared" si="2477"/>
        <v>0</v>
      </c>
      <c r="AFV79">
        <f t="shared" si="2478"/>
        <v>0</v>
      </c>
      <c r="AFW79">
        <f t="shared" si="2479"/>
        <v>0</v>
      </c>
      <c r="AFX79">
        <f t="shared" si="2480"/>
        <v>0</v>
      </c>
      <c r="AFY79">
        <f t="shared" si="2481"/>
        <v>0</v>
      </c>
      <c r="AFZ79">
        <f t="shared" si="2482"/>
        <v>0</v>
      </c>
      <c r="AGA79">
        <f t="shared" si="2483"/>
        <v>0</v>
      </c>
      <c r="AGB79">
        <f t="shared" si="2484"/>
        <v>0</v>
      </c>
      <c r="AGC79">
        <f t="shared" si="2485"/>
        <v>0</v>
      </c>
      <c r="AGD79">
        <f t="shared" si="2486"/>
        <v>0</v>
      </c>
      <c r="AGE79">
        <f t="shared" si="2487"/>
        <v>0</v>
      </c>
      <c r="AGF79">
        <f t="shared" si="2488"/>
        <v>0</v>
      </c>
      <c r="AGG79">
        <f t="shared" si="2489"/>
        <v>0</v>
      </c>
      <c r="AGH79">
        <f t="shared" si="2490"/>
        <v>0</v>
      </c>
      <c r="AGI79">
        <f t="shared" si="2491"/>
        <v>0</v>
      </c>
      <c r="AGJ79">
        <f t="shared" si="2492"/>
        <v>0</v>
      </c>
      <c r="AGK79">
        <f t="shared" si="2493"/>
        <v>0</v>
      </c>
      <c r="AGM79" s="88">
        <f t="shared" si="2494"/>
        <v>61</v>
      </c>
      <c r="AGN79" s="88">
        <v>61</v>
      </c>
      <c r="AGO79">
        <v>9</v>
      </c>
      <c r="AGP79">
        <f t="shared" si="2495"/>
        <v>9</v>
      </c>
      <c r="AGQ79">
        <f t="shared" si="2496"/>
        <v>9</v>
      </c>
      <c r="AGR79">
        <f t="shared" si="2497"/>
        <v>9</v>
      </c>
      <c r="AGS79">
        <f t="shared" si="2498"/>
        <v>3</v>
      </c>
      <c r="AGT79">
        <f t="shared" si="2499"/>
        <v>3</v>
      </c>
      <c r="AGU79">
        <f t="shared" si="2500"/>
        <v>9</v>
      </c>
      <c r="AGV79">
        <f t="shared" si="2501"/>
        <v>9</v>
      </c>
      <c r="AGW79">
        <f t="shared" si="2502"/>
        <v>5</v>
      </c>
      <c r="AGX79">
        <f t="shared" si="2503"/>
        <v>9</v>
      </c>
      <c r="AGY79">
        <f t="shared" si="2504"/>
        <v>2</v>
      </c>
      <c r="AGZ79">
        <f t="shared" si="2505"/>
        <v>0</v>
      </c>
      <c r="AHA79">
        <f t="shared" si="2506"/>
        <v>0</v>
      </c>
      <c r="AHB79">
        <f t="shared" si="2507"/>
        <v>0</v>
      </c>
      <c r="AHC79">
        <f t="shared" si="2508"/>
        <v>0</v>
      </c>
      <c r="AHD79">
        <f t="shared" si="2509"/>
        <v>0</v>
      </c>
      <c r="AHE79">
        <f t="shared" si="2510"/>
        <v>0</v>
      </c>
      <c r="AHF79">
        <f t="shared" si="2511"/>
        <v>0</v>
      </c>
      <c r="AHG79">
        <f t="shared" si="2512"/>
        <v>0</v>
      </c>
      <c r="AHH79">
        <f t="shared" si="2513"/>
        <v>0</v>
      </c>
      <c r="AHI79">
        <f t="shared" si="2514"/>
        <v>0</v>
      </c>
      <c r="AHJ79">
        <f t="shared" si="2515"/>
        <v>0</v>
      </c>
      <c r="AHK79">
        <f t="shared" si="2516"/>
        <v>0</v>
      </c>
      <c r="AHL79">
        <f t="shared" si="2517"/>
        <v>0</v>
      </c>
      <c r="AHM79">
        <f t="shared" si="2518"/>
        <v>0</v>
      </c>
      <c r="AHN79">
        <f t="shared" si="2519"/>
        <v>0</v>
      </c>
      <c r="AHO79">
        <f t="shared" si="2520"/>
        <v>0</v>
      </c>
      <c r="AHP79">
        <f t="shared" si="2521"/>
        <v>0</v>
      </c>
      <c r="AHQ79">
        <f t="shared" si="2522"/>
        <v>0</v>
      </c>
      <c r="AHR79">
        <f t="shared" si="2523"/>
        <v>0</v>
      </c>
      <c r="AHS79">
        <f t="shared" si="2524"/>
        <v>0</v>
      </c>
      <c r="AHT79">
        <f t="shared" si="2525"/>
        <v>0</v>
      </c>
      <c r="AHU79">
        <f t="shared" si="2526"/>
        <v>0</v>
      </c>
      <c r="AHV79">
        <f t="shared" si="2527"/>
        <v>0</v>
      </c>
      <c r="AHW79">
        <f t="shared" si="2528"/>
        <v>0</v>
      </c>
      <c r="AHX79">
        <f t="shared" si="2529"/>
        <v>0</v>
      </c>
      <c r="AHY79">
        <f t="shared" si="2530"/>
        <v>0</v>
      </c>
      <c r="AHZ79">
        <f t="shared" si="2531"/>
        <v>0</v>
      </c>
      <c r="AIA79">
        <f t="shared" si="2532"/>
        <v>0</v>
      </c>
      <c r="AIB79">
        <f t="shared" si="2533"/>
        <v>0</v>
      </c>
      <c r="AIC79">
        <f t="shared" si="2534"/>
        <v>0</v>
      </c>
      <c r="AID79">
        <f t="shared" si="2535"/>
        <v>0</v>
      </c>
      <c r="AIE79">
        <f t="shared" si="2536"/>
        <v>0</v>
      </c>
      <c r="AIF79">
        <f t="shared" si="2537"/>
        <v>0</v>
      </c>
      <c r="AIG79">
        <f t="shared" si="2538"/>
        <v>0</v>
      </c>
      <c r="AIH79">
        <f t="shared" si="2539"/>
        <v>0</v>
      </c>
      <c r="AII79">
        <f t="shared" si="2540"/>
        <v>0</v>
      </c>
      <c r="AIJ79">
        <f t="shared" si="2541"/>
        <v>0</v>
      </c>
      <c r="AIK79">
        <f t="shared" si="2542"/>
        <v>0</v>
      </c>
      <c r="AIL79">
        <f t="shared" si="2543"/>
        <v>0</v>
      </c>
      <c r="AIM79">
        <f t="shared" si="2544"/>
        <v>0</v>
      </c>
      <c r="AIN79">
        <f t="shared" si="2545"/>
        <v>0</v>
      </c>
      <c r="AIO79">
        <f t="shared" si="2546"/>
        <v>0</v>
      </c>
      <c r="AIP79">
        <f t="shared" si="2547"/>
        <v>0</v>
      </c>
      <c r="AIQ79">
        <f t="shared" si="2548"/>
        <v>0</v>
      </c>
      <c r="AIR79">
        <f t="shared" si="2549"/>
        <v>0</v>
      </c>
      <c r="AIS79">
        <f t="shared" si="2550"/>
        <v>0</v>
      </c>
      <c r="AIT79">
        <f t="shared" si="2551"/>
        <v>0</v>
      </c>
      <c r="AIU79">
        <f t="shared" si="2552"/>
        <v>0</v>
      </c>
      <c r="AIV79">
        <f t="shared" si="2553"/>
        <v>0</v>
      </c>
      <c r="AIW79">
        <f t="shared" si="2554"/>
        <v>0</v>
      </c>
      <c r="AIX79">
        <f t="shared" si="2555"/>
        <v>0</v>
      </c>
      <c r="AIY79">
        <f t="shared" si="2556"/>
        <v>0</v>
      </c>
      <c r="AIZ79">
        <f t="shared" si="2557"/>
        <v>0</v>
      </c>
      <c r="AJA79">
        <f t="shared" si="2558"/>
        <v>0</v>
      </c>
      <c r="AJB79">
        <f t="shared" si="2559"/>
        <v>0</v>
      </c>
      <c r="AJC79">
        <f t="shared" si="2560"/>
        <v>0</v>
      </c>
      <c r="AJD79">
        <f t="shared" si="2561"/>
        <v>0</v>
      </c>
      <c r="AJE79">
        <f t="shared" si="2562"/>
        <v>0</v>
      </c>
      <c r="AJF79">
        <f t="shared" si="2563"/>
        <v>0</v>
      </c>
      <c r="AJG79">
        <f t="shared" si="2564"/>
        <v>0</v>
      </c>
      <c r="AJH79">
        <f t="shared" si="2565"/>
        <v>0</v>
      </c>
      <c r="AJI79">
        <f t="shared" si="2566"/>
        <v>0</v>
      </c>
      <c r="AJJ79">
        <f t="shared" si="2567"/>
        <v>0</v>
      </c>
      <c r="AJK79">
        <f t="shared" si="2568"/>
        <v>0</v>
      </c>
      <c r="AJL79">
        <f t="shared" si="2569"/>
        <v>0</v>
      </c>
      <c r="AJM79">
        <f t="shared" si="2570"/>
        <v>0</v>
      </c>
      <c r="AJN79">
        <f t="shared" si="2571"/>
        <v>0</v>
      </c>
      <c r="AJO79">
        <f t="shared" si="2572"/>
        <v>0</v>
      </c>
      <c r="AJP79">
        <f t="shared" si="2573"/>
        <v>0</v>
      </c>
      <c r="AJQ79">
        <f t="shared" si="2574"/>
        <v>0</v>
      </c>
      <c r="AJR79">
        <f t="shared" si="2575"/>
        <v>0</v>
      </c>
      <c r="AJS79">
        <f t="shared" si="2576"/>
        <v>0</v>
      </c>
      <c r="AJT79">
        <f t="shared" si="2577"/>
        <v>0</v>
      </c>
      <c r="AJU79">
        <f t="shared" si="2578"/>
        <v>0</v>
      </c>
      <c r="AJV79">
        <f t="shared" si="2579"/>
        <v>0</v>
      </c>
      <c r="AJX79">
        <v>35</v>
      </c>
      <c r="AJY79">
        <v>1</v>
      </c>
      <c r="AJZ79">
        <v>1</v>
      </c>
      <c r="AKA79">
        <f t="shared" si="2580"/>
        <v>2</v>
      </c>
      <c r="AKB79">
        <f t="shared" si="2581"/>
        <v>1</v>
      </c>
      <c r="AKC79">
        <f t="shared" si="2582"/>
        <v>2</v>
      </c>
      <c r="AKD79">
        <f t="shared" si="2583"/>
        <v>1</v>
      </c>
      <c r="AKE79">
        <f t="shared" si="2584"/>
        <v>8</v>
      </c>
      <c r="AKF79">
        <f t="shared" si="2585"/>
        <v>8</v>
      </c>
      <c r="AKG79">
        <f t="shared" si="2586"/>
        <v>2</v>
      </c>
      <c r="AKH79">
        <f t="shared" si="2587"/>
        <v>0</v>
      </c>
      <c r="AKI79">
        <f t="shared" si="2588"/>
        <v>0</v>
      </c>
      <c r="AKJ79">
        <f t="shared" si="2589"/>
        <v>0</v>
      </c>
      <c r="AKK79">
        <f t="shared" si="2590"/>
        <v>0</v>
      </c>
      <c r="AKL79">
        <f t="shared" si="2591"/>
        <v>0</v>
      </c>
      <c r="AKM79">
        <f t="shared" si="2592"/>
        <v>0</v>
      </c>
      <c r="AKN79">
        <f t="shared" si="2593"/>
        <v>0</v>
      </c>
      <c r="AKO79">
        <f t="shared" si="2594"/>
        <v>0</v>
      </c>
      <c r="AKP79">
        <f t="shared" si="2595"/>
        <v>0</v>
      </c>
      <c r="AKQ79">
        <f t="shared" si="2596"/>
        <v>0</v>
      </c>
      <c r="AKR79">
        <f t="shared" si="2597"/>
        <v>0</v>
      </c>
      <c r="AKS79">
        <f t="shared" si="2598"/>
        <v>0</v>
      </c>
      <c r="AKT79">
        <f t="shared" si="2599"/>
        <v>0</v>
      </c>
      <c r="AKU79">
        <f t="shared" si="2600"/>
        <v>0</v>
      </c>
      <c r="AKV79">
        <f t="shared" si="2601"/>
        <v>0</v>
      </c>
      <c r="AKW79">
        <f t="shared" si="2602"/>
        <v>0</v>
      </c>
      <c r="AKX79">
        <f t="shared" si="2603"/>
        <v>0</v>
      </c>
      <c r="AKY79">
        <f t="shared" si="2604"/>
        <v>0</v>
      </c>
      <c r="AKZ79">
        <f t="shared" si="2605"/>
        <v>0</v>
      </c>
      <c r="ALA79">
        <f t="shared" si="2606"/>
        <v>0</v>
      </c>
      <c r="ALB79">
        <f t="shared" si="2607"/>
        <v>0</v>
      </c>
      <c r="ALC79">
        <f t="shared" si="2608"/>
        <v>0</v>
      </c>
      <c r="ALD79">
        <f t="shared" si="2609"/>
        <v>0</v>
      </c>
      <c r="ALE79">
        <f t="shared" si="2610"/>
        <v>0</v>
      </c>
      <c r="ALF79">
        <f t="shared" si="2611"/>
        <v>0</v>
      </c>
      <c r="ALG79">
        <f t="shared" si="2612"/>
        <v>0</v>
      </c>
      <c r="ALH79">
        <f t="shared" si="2613"/>
        <v>0</v>
      </c>
      <c r="ALI79">
        <f t="shared" si="2614"/>
        <v>0</v>
      </c>
      <c r="ALJ79">
        <f t="shared" si="2615"/>
        <v>0</v>
      </c>
      <c r="ALK79">
        <f t="shared" si="2616"/>
        <v>0</v>
      </c>
      <c r="ALL79">
        <f t="shared" si="2617"/>
        <v>0</v>
      </c>
      <c r="ALM79">
        <f t="shared" si="2618"/>
        <v>0</v>
      </c>
      <c r="ALN79">
        <f t="shared" si="2619"/>
        <v>0</v>
      </c>
      <c r="ALO79">
        <f t="shared" si="2620"/>
        <v>0</v>
      </c>
      <c r="ALP79">
        <f t="shared" si="2621"/>
        <v>0</v>
      </c>
      <c r="ALQ79">
        <f t="shared" si="2622"/>
        <v>0</v>
      </c>
      <c r="ALR79">
        <f t="shared" si="2623"/>
        <v>0</v>
      </c>
      <c r="ALS79">
        <f t="shared" si="2624"/>
        <v>0</v>
      </c>
      <c r="ALT79">
        <f t="shared" si="2625"/>
        <v>0</v>
      </c>
      <c r="ALU79">
        <f t="shared" si="2626"/>
        <v>0</v>
      </c>
      <c r="ALV79">
        <f t="shared" si="2627"/>
        <v>0</v>
      </c>
      <c r="ALW79">
        <f t="shared" si="2628"/>
        <v>0</v>
      </c>
      <c r="ALX79">
        <f t="shared" si="2629"/>
        <v>0</v>
      </c>
      <c r="ALY79">
        <f t="shared" si="2630"/>
        <v>0</v>
      </c>
      <c r="ALZ79">
        <f t="shared" si="2631"/>
        <v>0</v>
      </c>
      <c r="AMA79">
        <f t="shared" si="2632"/>
        <v>0</v>
      </c>
      <c r="AMB79">
        <f t="shared" si="2633"/>
        <v>0</v>
      </c>
      <c r="AMC79">
        <f t="shared" si="2634"/>
        <v>0</v>
      </c>
      <c r="AMD79">
        <f t="shared" si="2635"/>
        <v>0</v>
      </c>
      <c r="AME79">
        <f t="shared" si="2636"/>
        <v>0</v>
      </c>
      <c r="AMF79">
        <f t="shared" si="2637"/>
        <v>0</v>
      </c>
      <c r="AMG79">
        <f t="shared" si="2638"/>
        <v>0</v>
      </c>
      <c r="AMH79">
        <f t="shared" si="2639"/>
        <v>0</v>
      </c>
      <c r="AMI79">
        <f t="shared" si="2640"/>
        <v>0</v>
      </c>
      <c r="AMJ79">
        <f t="shared" si="2641"/>
        <v>0</v>
      </c>
      <c r="AMK79">
        <f t="shared" si="2642"/>
        <v>0</v>
      </c>
      <c r="AML79">
        <f t="shared" si="2643"/>
        <v>0</v>
      </c>
      <c r="AMM79">
        <f t="shared" si="2644"/>
        <v>0</v>
      </c>
      <c r="AMN79">
        <f t="shared" si="2645"/>
        <v>0</v>
      </c>
      <c r="AMO79">
        <f t="shared" si="2646"/>
        <v>0</v>
      </c>
      <c r="AMP79">
        <f t="shared" si="2647"/>
        <v>0</v>
      </c>
      <c r="AMQ79">
        <f t="shared" si="2648"/>
        <v>0</v>
      </c>
      <c r="AMR79">
        <f t="shared" si="2649"/>
        <v>0</v>
      </c>
      <c r="AMS79">
        <f t="shared" si="2650"/>
        <v>0</v>
      </c>
      <c r="AMT79">
        <f t="shared" si="2651"/>
        <v>0</v>
      </c>
      <c r="AMU79">
        <f t="shared" si="2652"/>
        <v>0</v>
      </c>
      <c r="AMV79">
        <f t="shared" si="2653"/>
        <v>0</v>
      </c>
      <c r="AMW79">
        <f t="shared" si="2654"/>
        <v>0</v>
      </c>
      <c r="AMX79">
        <f t="shared" si="2655"/>
        <v>0</v>
      </c>
      <c r="AMY79">
        <f t="shared" si="2656"/>
        <v>0</v>
      </c>
      <c r="AMZ79">
        <f t="shared" si="2657"/>
        <v>0</v>
      </c>
      <c r="ANA79">
        <f t="shared" si="2658"/>
        <v>0</v>
      </c>
      <c r="ANB79">
        <f t="shared" si="2659"/>
        <v>0</v>
      </c>
      <c r="ANC79">
        <f t="shared" si="2660"/>
        <v>0</v>
      </c>
      <c r="AND79">
        <f t="shared" si="2661"/>
        <v>0</v>
      </c>
      <c r="ANR79" s="4">
        <v>1595</v>
      </c>
      <c r="ANS79" s="4">
        <f t="shared" si="2662"/>
        <v>1595</v>
      </c>
      <c r="ANU79" s="4">
        <v>1493</v>
      </c>
      <c r="ANV79" t="str">
        <f t="shared" si="2663"/>
        <v>1515</v>
      </c>
      <c r="ANW79" t="str">
        <f t="shared" si="2664"/>
        <v>1544</v>
      </c>
      <c r="ANX79" t="str">
        <f t="shared" si="2665"/>
        <v>1539</v>
      </c>
      <c r="ANY79" t="str">
        <f t="shared" si="2666"/>
        <v>1575</v>
      </c>
      <c r="ANZ79" t="str">
        <f t="shared" si="2667"/>
        <v>1574</v>
      </c>
      <c r="AOA79" t="str">
        <f t="shared" si="2668"/>
        <v>1572</v>
      </c>
      <c r="AOB79" t="str">
        <f t="shared" si="2669"/>
        <v>1580</v>
      </c>
      <c r="AOC79" t="str">
        <f t="shared" si="2670"/>
        <v>1588</v>
      </c>
      <c r="AOD79" t="str">
        <f t="shared" si="2671"/>
        <v>1611</v>
      </c>
      <c r="AOE79" t="str">
        <f t="shared" si="2672"/>
        <v>1595</v>
      </c>
      <c r="AOF79" t="str">
        <f t="shared" si="2673"/>
        <v>1595</v>
      </c>
      <c r="AOG79" t="str">
        <f t="shared" si="2674"/>
        <v>1595</v>
      </c>
      <c r="AOH79" t="str">
        <f t="shared" si="2675"/>
        <v>1595</v>
      </c>
      <c r="AOI79" t="str">
        <f t="shared" si="2676"/>
        <v>1595</v>
      </c>
      <c r="AOJ79" t="str">
        <f t="shared" si="2677"/>
        <v>1595</v>
      </c>
      <c r="AOK79" t="str">
        <f t="shared" si="2678"/>
        <v>1595</v>
      </c>
      <c r="AOL79" t="str">
        <f t="shared" si="2679"/>
        <v>1595</v>
      </c>
      <c r="AOM79" t="str">
        <f t="shared" si="2680"/>
        <v>1595</v>
      </c>
      <c r="AON79" t="str">
        <f t="shared" si="2681"/>
        <v>1595</v>
      </c>
      <c r="AOO79" t="str">
        <f t="shared" si="2682"/>
        <v>1595</v>
      </c>
      <c r="AOP79" t="str">
        <f t="shared" si="2683"/>
        <v>1595</v>
      </c>
      <c r="AOQ79" t="str">
        <f t="shared" si="2684"/>
        <v>1595</v>
      </c>
      <c r="AOR79" t="str">
        <f t="shared" si="2685"/>
        <v>1595</v>
      </c>
      <c r="AOS79" t="str">
        <f t="shared" si="2686"/>
        <v>1595</v>
      </c>
      <c r="AOT79" t="str">
        <f t="shared" si="2687"/>
        <v>1595</v>
      </c>
      <c r="AOU79" t="str">
        <f t="shared" si="2688"/>
        <v>1595</v>
      </c>
      <c r="AOV79" t="str">
        <f t="shared" si="2689"/>
        <v>1595</v>
      </c>
      <c r="AOW79" t="str">
        <f t="shared" si="2690"/>
        <v>1595</v>
      </c>
      <c r="AOX79" t="str">
        <f t="shared" si="2691"/>
        <v>1595</v>
      </c>
      <c r="AOY79" t="str">
        <f t="shared" si="2692"/>
        <v>1595</v>
      </c>
      <c r="AOZ79" t="str">
        <f t="shared" si="2693"/>
        <v>1595</v>
      </c>
      <c r="APA79" t="str">
        <f t="shared" si="2694"/>
        <v>1595</v>
      </c>
      <c r="APB79" t="str">
        <f t="shared" si="2695"/>
        <v>1595</v>
      </c>
      <c r="APC79" t="str">
        <f t="shared" si="2696"/>
        <v>1595</v>
      </c>
      <c r="APD79" t="str">
        <f t="shared" si="2697"/>
        <v>1595</v>
      </c>
      <c r="APE79" t="str">
        <f t="shared" si="2698"/>
        <v>1595</v>
      </c>
      <c r="APF79" t="str">
        <f t="shared" si="2699"/>
        <v>1595</v>
      </c>
      <c r="APG79" t="str">
        <f t="shared" si="2700"/>
        <v>1595</v>
      </c>
      <c r="APH79" t="str">
        <f t="shared" si="2701"/>
        <v>1595</v>
      </c>
      <c r="API79" t="str">
        <f t="shared" si="2702"/>
        <v>1595</v>
      </c>
      <c r="APJ79" t="str">
        <f t="shared" si="2703"/>
        <v>1595</v>
      </c>
      <c r="APK79" t="str">
        <f t="shared" si="2704"/>
        <v>1595</v>
      </c>
      <c r="APL79" t="str">
        <f t="shared" si="2705"/>
        <v>1595</v>
      </c>
      <c r="APM79" t="str">
        <f t="shared" si="2706"/>
        <v>1595</v>
      </c>
      <c r="APN79" t="str">
        <f t="shared" si="2707"/>
        <v>1595</v>
      </c>
      <c r="APO79" t="str">
        <f t="shared" si="2708"/>
        <v>1595</v>
      </c>
      <c r="APP79" t="str">
        <f t="shared" si="2709"/>
        <v>1595</v>
      </c>
      <c r="APQ79" t="str">
        <f t="shared" si="2710"/>
        <v>1595</v>
      </c>
      <c r="APR79" t="str">
        <f t="shared" si="2711"/>
        <v>1595</v>
      </c>
      <c r="APS79" t="str">
        <f t="shared" si="2712"/>
        <v>1595</v>
      </c>
      <c r="APT79" t="str">
        <f t="shared" si="2713"/>
        <v>1595</v>
      </c>
      <c r="APU79" t="str">
        <f t="shared" si="2714"/>
        <v>1595</v>
      </c>
      <c r="APV79" t="str">
        <f t="shared" si="2715"/>
        <v>1595</v>
      </c>
      <c r="APW79" t="str">
        <f t="shared" si="2716"/>
        <v>1595</v>
      </c>
      <c r="APX79" t="str">
        <f t="shared" si="2717"/>
        <v>1595</v>
      </c>
      <c r="APY79" t="str">
        <f t="shared" si="2718"/>
        <v>1595</v>
      </c>
      <c r="APZ79" t="str">
        <f t="shared" si="2719"/>
        <v>1595</v>
      </c>
      <c r="AQA79" t="str">
        <f t="shared" si="2720"/>
        <v>1595</v>
      </c>
      <c r="AQB79" t="str">
        <f t="shared" si="2721"/>
        <v>1595</v>
      </c>
      <c r="AQC79" t="str">
        <f t="shared" si="2722"/>
        <v>1595</v>
      </c>
      <c r="AQD79" t="str">
        <f t="shared" si="2723"/>
        <v>1595</v>
      </c>
      <c r="AQE79" t="str">
        <f t="shared" si="2724"/>
        <v>1595</v>
      </c>
      <c r="AQF79" t="str">
        <f t="shared" si="2725"/>
        <v>1595</v>
      </c>
      <c r="AQG79" t="str">
        <f t="shared" si="2726"/>
        <v>1595</v>
      </c>
      <c r="AQH79" t="str">
        <f t="shared" si="2727"/>
        <v>1595</v>
      </c>
      <c r="AQI79" t="str">
        <f t="shared" si="2728"/>
        <v>1595</v>
      </c>
      <c r="AQJ79" t="str">
        <f t="shared" si="2729"/>
        <v>1595</v>
      </c>
      <c r="AQK79" t="str">
        <f t="shared" si="2730"/>
        <v>1595</v>
      </c>
      <c r="AQL79" t="str">
        <f t="shared" si="2731"/>
        <v>1595</v>
      </c>
      <c r="AQM79" t="str">
        <f t="shared" si="2732"/>
        <v>1595</v>
      </c>
      <c r="AQN79" t="str">
        <f t="shared" si="2733"/>
        <v>1595</v>
      </c>
      <c r="AQO79" t="str">
        <f t="shared" si="2734"/>
        <v>1595</v>
      </c>
      <c r="AQP79" t="str">
        <f t="shared" si="2735"/>
        <v>1595</v>
      </c>
      <c r="AQQ79" t="str">
        <f t="shared" si="2736"/>
        <v>1595</v>
      </c>
      <c r="AQR79" t="str">
        <f t="shared" si="2737"/>
        <v>1595</v>
      </c>
      <c r="AQS79" t="str">
        <f t="shared" si="2738"/>
        <v>1595</v>
      </c>
      <c r="AQT79" t="str">
        <f t="shared" si="2739"/>
        <v>1595</v>
      </c>
      <c r="AQU79" t="str">
        <f t="shared" si="2740"/>
        <v>1595</v>
      </c>
      <c r="AQV79" t="str">
        <f t="shared" si="2741"/>
        <v>1595</v>
      </c>
      <c r="AQW79" t="str">
        <f t="shared" si="2742"/>
        <v>1595</v>
      </c>
      <c r="AQX79" t="str">
        <f t="shared" si="2743"/>
        <v>1595</v>
      </c>
      <c r="AQY79" t="str">
        <f t="shared" si="2744"/>
        <v>1595</v>
      </c>
      <c r="AQZ79" t="str">
        <f t="shared" si="2745"/>
        <v>1595</v>
      </c>
      <c r="ARA79" t="str">
        <f t="shared" si="2746"/>
        <v>1595</v>
      </c>
      <c r="ARB79" t="str">
        <f t="shared" si="2747"/>
        <v>1595</v>
      </c>
      <c r="ARC79">
        <v>1493</v>
      </c>
      <c r="ARH79" s="5"/>
    </row>
    <row r="80" spans="1:1152" x14ac:dyDescent="0.2">
      <c r="A80">
        <v>90</v>
      </c>
      <c r="B80" s="18" t="s">
        <v>37</v>
      </c>
      <c r="C80" s="20">
        <f>VLOOKUP(A80, Rankings!$A$2:$AN$161, 40, FALSE)</f>
        <v>78</v>
      </c>
      <c r="D80" s="222" t="s">
        <v>223</v>
      </c>
      <c r="F80" s="4">
        <v>4</v>
      </c>
      <c r="G80" s="4">
        <v>2</v>
      </c>
      <c r="I80" s="5">
        <f t="shared" si="1832"/>
        <v>9</v>
      </c>
      <c r="L80" t="s">
        <v>1726</v>
      </c>
      <c r="M80" t="s">
        <v>2048</v>
      </c>
      <c r="N80" t="s">
        <v>2321</v>
      </c>
      <c r="O80" t="s">
        <v>2616</v>
      </c>
      <c r="P80" t="s">
        <v>2815</v>
      </c>
      <c r="Q80" t="s">
        <v>3050</v>
      </c>
      <c r="R80" t="s">
        <v>3225</v>
      </c>
      <c r="S80" t="s">
        <v>3548</v>
      </c>
      <c r="T80" t="s">
        <v>3716</v>
      </c>
      <c r="U80" t="s">
        <v>10</v>
      </c>
      <c r="V80" t="s">
        <v>10</v>
      </c>
      <c r="W80" t="str">
        <f>Rankings!D79</f>
        <v>-</v>
      </c>
      <c r="X80" t="s">
        <v>10</v>
      </c>
      <c r="Y80" t="s">
        <v>10</v>
      </c>
      <c r="Z80" t="s">
        <v>10</v>
      </c>
      <c r="AA80" t="s">
        <v>10</v>
      </c>
      <c r="AB80" t="s">
        <v>10</v>
      </c>
      <c r="AC80" t="s">
        <v>10</v>
      </c>
      <c r="AD80" t="s">
        <v>10</v>
      </c>
      <c r="AE80" t="s">
        <v>10</v>
      </c>
      <c r="AF80" t="s">
        <v>10</v>
      </c>
      <c r="AG80" t="s">
        <v>10</v>
      </c>
      <c r="AH80" t="s">
        <v>10</v>
      </c>
      <c r="AI80" t="s">
        <v>10</v>
      </c>
      <c r="AJ80" t="s">
        <v>10</v>
      </c>
      <c r="AK80" t="s">
        <v>10</v>
      </c>
      <c r="AL80" t="s">
        <v>10</v>
      </c>
      <c r="AM80" t="s">
        <v>10</v>
      </c>
      <c r="AN80" t="s">
        <v>10</v>
      </c>
      <c r="AO80" t="s">
        <v>10</v>
      </c>
      <c r="AP80" t="s">
        <v>10</v>
      </c>
      <c r="AQ80" t="s">
        <v>10</v>
      </c>
      <c r="AR80" t="s">
        <v>10</v>
      </c>
      <c r="AS80" t="s">
        <v>10</v>
      </c>
      <c r="AT80" t="s">
        <v>10</v>
      </c>
      <c r="AU80" t="s">
        <v>10</v>
      </c>
      <c r="AV80" t="s">
        <v>10</v>
      </c>
      <c r="AW80" t="s">
        <v>10</v>
      </c>
      <c r="AX80" t="s">
        <v>10</v>
      </c>
      <c r="AY80" t="s">
        <v>10</v>
      </c>
      <c r="AZ80" t="s">
        <v>10</v>
      </c>
      <c r="BA80" t="s">
        <v>10</v>
      </c>
      <c r="BB80" t="s">
        <v>10</v>
      </c>
      <c r="BC80" t="s">
        <v>10</v>
      </c>
      <c r="BD80" t="s">
        <v>10</v>
      </c>
      <c r="BE80" t="s">
        <v>10</v>
      </c>
      <c r="BF80" t="s">
        <v>10</v>
      </c>
      <c r="BG80" t="s">
        <v>10</v>
      </c>
      <c r="BH80" t="s">
        <v>10</v>
      </c>
      <c r="BI80" t="s">
        <v>10</v>
      </c>
      <c r="BJ80" t="s">
        <v>10</v>
      </c>
      <c r="BK80" t="s">
        <v>10</v>
      </c>
      <c r="BL80" t="s">
        <v>10</v>
      </c>
      <c r="BM80" t="s">
        <v>10</v>
      </c>
      <c r="BN80" t="s">
        <v>10</v>
      </c>
      <c r="BO80" t="s">
        <v>10</v>
      </c>
      <c r="BP80" t="s">
        <v>10</v>
      </c>
      <c r="BQ80" t="s">
        <v>10</v>
      </c>
      <c r="BR80" t="s">
        <v>10</v>
      </c>
      <c r="BS80" t="s">
        <v>10</v>
      </c>
      <c r="BT80" t="s">
        <v>10</v>
      </c>
      <c r="BU80" t="s">
        <v>10</v>
      </c>
      <c r="BV80" t="s">
        <v>10</v>
      </c>
      <c r="BW80" t="s">
        <v>10</v>
      </c>
      <c r="BX80" t="s">
        <v>10</v>
      </c>
      <c r="BY80" t="s">
        <v>10</v>
      </c>
      <c r="BZ80" t="s">
        <v>10</v>
      </c>
      <c r="CA80" t="s">
        <v>10</v>
      </c>
      <c r="CB80" t="s">
        <v>10</v>
      </c>
      <c r="CC80" t="s">
        <v>10</v>
      </c>
      <c r="CD80" t="s">
        <v>10</v>
      </c>
      <c r="CE80" t="s">
        <v>10</v>
      </c>
      <c r="CF80" t="s">
        <v>10</v>
      </c>
      <c r="CG80" t="s">
        <v>10</v>
      </c>
      <c r="CH80" t="s">
        <v>10</v>
      </c>
      <c r="CI80" t="s">
        <v>10</v>
      </c>
      <c r="CJ80" t="s">
        <v>10</v>
      </c>
      <c r="CK80" t="s">
        <v>10</v>
      </c>
      <c r="CL80" t="s">
        <v>10</v>
      </c>
      <c r="CM80" t="s">
        <v>10</v>
      </c>
      <c r="CN80" t="s">
        <v>10</v>
      </c>
      <c r="CO80" t="s">
        <v>10</v>
      </c>
      <c r="CP80" t="s">
        <v>10</v>
      </c>
      <c r="CQ80" t="s">
        <v>10</v>
      </c>
      <c r="CR80" t="s">
        <v>10</v>
      </c>
      <c r="CT80" s="4">
        <f t="shared" si="1833"/>
        <v>3</v>
      </c>
      <c r="CU80" s="4">
        <f t="shared" si="1834"/>
        <v>0</v>
      </c>
      <c r="CV80" s="4">
        <f t="shared" si="1835"/>
        <v>0</v>
      </c>
      <c r="CW80" s="4">
        <f t="shared" si="1836"/>
        <v>2</v>
      </c>
      <c r="CX80" s="4">
        <f t="shared" si="1837"/>
        <v>2</v>
      </c>
      <c r="CY80" s="4">
        <f t="shared" si="1838"/>
        <v>0</v>
      </c>
      <c r="CZ80" s="4">
        <f t="shared" si="1839"/>
        <v>0</v>
      </c>
      <c r="DA80" s="4">
        <f t="shared" si="1840"/>
        <v>0</v>
      </c>
      <c r="DB80" s="4">
        <f t="shared" si="1841"/>
        <v>0</v>
      </c>
      <c r="DC80" s="4">
        <f t="shared" si="1842"/>
        <v>0</v>
      </c>
      <c r="DD80" s="4">
        <f t="shared" si="1843"/>
        <v>0</v>
      </c>
      <c r="DE80" s="4">
        <f t="shared" si="1844"/>
        <v>2</v>
      </c>
      <c r="DF80" s="4">
        <f t="shared" si="1845"/>
        <v>0</v>
      </c>
      <c r="DG80" s="4">
        <f t="shared" si="1846"/>
        <v>0</v>
      </c>
      <c r="DH80" s="4">
        <f t="shared" si="1847"/>
        <v>0</v>
      </c>
      <c r="DI80" s="152">
        <f t="shared" si="1848"/>
        <v>0</v>
      </c>
      <c r="DJ80" s="153">
        <f t="shared" si="1849"/>
        <v>3</v>
      </c>
      <c r="DK80" s="4">
        <f t="shared" si="1850"/>
        <v>2</v>
      </c>
      <c r="DL80" s="4">
        <f t="shared" si="1851"/>
        <v>2</v>
      </c>
      <c r="DM80" s="4">
        <f t="shared" si="1852"/>
        <v>0</v>
      </c>
      <c r="DN80" s="4">
        <f t="shared" si="1853"/>
        <v>0</v>
      </c>
      <c r="DO80" s="4">
        <f t="shared" si="1854"/>
        <v>2</v>
      </c>
      <c r="DP80" s="4">
        <f t="shared" si="1855"/>
        <v>0</v>
      </c>
      <c r="DQ80" s="4">
        <f t="shared" si="1856"/>
        <v>0</v>
      </c>
      <c r="DR80" s="4">
        <f t="shared" si="1857"/>
        <v>11</v>
      </c>
      <c r="DS80" s="4">
        <f t="shared" si="1858"/>
        <v>9</v>
      </c>
      <c r="DT80" s="4">
        <f t="shared" si="1859"/>
        <v>0</v>
      </c>
      <c r="DU80" t="str">
        <f t="shared" si="1860"/>
        <v>3R</v>
      </c>
      <c r="DV80" t="str">
        <f t="shared" si="1861"/>
        <v>0R</v>
      </c>
      <c r="DW80" t="str">
        <f t="shared" si="1862"/>
        <v>3R</v>
      </c>
      <c r="DX80" t="str">
        <f t="shared" si="1863"/>
        <v>0S</v>
      </c>
      <c r="DY80" t="str">
        <f t="shared" si="1864"/>
        <v>0S</v>
      </c>
      <c r="DZ80" t="str">
        <f t="shared" si="1865"/>
        <v>0R</v>
      </c>
      <c r="EA80" t="str">
        <f t="shared" si="1866"/>
        <v>3L</v>
      </c>
      <c r="EB80" t="str">
        <f t="shared" si="1867"/>
        <v>3L</v>
      </c>
      <c r="EC80" t="str">
        <f t="shared" si="1868"/>
        <v>3R</v>
      </c>
      <c r="ED80">
        <f t="shared" si="1869"/>
        <v>0</v>
      </c>
      <c r="EE80">
        <f t="shared" si="1870"/>
        <v>0</v>
      </c>
      <c r="EF80">
        <f t="shared" si="1871"/>
        <v>0</v>
      </c>
      <c r="EG80">
        <f t="shared" si="1872"/>
        <v>0</v>
      </c>
      <c r="EH80">
        <f t="shared" si="1873"/>
        <v>0</v>
      </c>
      <c r="EI80">
        <f t="shared" si="1874"/>
        <v>0</v>
      </c>
      <c r="EJ80">
        <f t="shared" si="1875"/>
        <v>0</v>
      </c>
      <c r="EK80">
        <f t="shared" si="1876"/>
        <v>0</v>
      </c>
      <c r="EL80">
        <f t="shared" si="1877"/>
        <v>0</v>
      </c>
      <c r="EM80">
        <f t="shared" si="1878"/>
        <v>0</v>
      </c>
      <c r="EN80">
        <f t="shared" si="1879"/>
        <v>0</v>
      </c>
      <c r="EO80">
        <f t="shared" si="1880"/>
        <v>0</v>
      </c>
      <c r="EP80">
        <f t="shared" si="1881"/>
        <v>0</v>
      </c>
      <c r="EQ80">
        <f t="shared" si="1882"/>
        <v>0</v>
      </c>
      <c r="ER80">
        <f t="shared" si="1883"/>
        <v>0</v>
      </c>
      <c r="ES80">
        <f t="shared" si="1884"/>
        <v>0</v>
      </c>
      <c r="ET80">
        <f t="shared" si="1885"/>
        <v>0</v>
      </c>
      <c r="EU80">
        <f t="shared" si="1886"/>
        <v>0</v>
      </c>
      <c r="EV80">
        <f t="shared" si="1887"/>
        <v>0</v>
      </c>
      <c r="EW80">
        <f t="shared" si="1888"/>
        <v>0</v>
      </c>
      <c r="EX80">
        <f t="shared" si="1889"/>
        <v>0</v>
      </c>
      <c r="EY80">
        <f t="shared" si="1890"/>
        <v>0</v>
      </c>
      <c r="EZ80">
        <f t="shared" si="1891"/>
        <v>0</v>
      </c>
      <c r="FA80">
        <f t="shared" si="1892"/>
        <v>0</v>
      </c>
      <c r="FB80">
        <f t="shared" si="1893"/>
        <v>0</v>
      </c>
      <c r="FC80">
        <f t="shared" si="1894"/>
        <v>0</v>
      </c>
      <c r="FD80">
        <f t="shared" si="1895"/>
        <v>0</v>
      </c>
      <c r="FE80">
        <f t="shared" si="1896"/>
        <v>0</v>
      </c>
      <c r="FF80">
        <f t="shared" si="1897"/>
        <v>0</v>
      </c>
      <c r="FG80">
        <f t="shared" si="1898"/>
        <v>0</v>
      </c>
      <c r="FH80">
        <f t="shared" si="1899"/>
        <v>0</v>
      </c>
      <c r="FI80">
        <f t="shared" si="1900"/>
        <v>0</v>
      </c>
      <c r="FJ80">
        <f t="shared" si="1901"/>
        <v>0</v>
      </c>
      <c r="FK80">
        <f t="shared" si="1902"/>
        <v>0</v>
      </c>
      <c r="FL80">
        <f t="shared" si="1903"/>
        <v>0</v>
      </c>
      <c r="FM80">
        <f t="shared" si="1904"/>
        <v>0</v>
      </c>
      <c r="FN80">
        <f t="shared" si="1905"/>
        <v>0</v>
      </c>
      <c r="FO80">
        <f t="shared" si="1906"/>
        <v>0</v>
      </c>
      <c r="FP80">
        <f t="shared" si="1907"/>
        <v>0</v>
      </c>
      <c r="FQ80">
        <f t="shared" si="1908"/>
        <v>0</v>
      </c>
      <c r="FR80">
        <f t="shared" si="1909"/>
        <v>0</v>
      </c>
      <c r="FS80">
        <f t="shared" si="1910"/>
        <v>0</v>
      </c>
      <c r="FT80">
        <f t="shared" si="1911"/>
        <v>0</v>
      </c>
      <c r="FU80">
        <f t="shared" si="1912"/>
        <v>0</v>
      </c>
      <c r="FV80">
        <f t="shared" si="1913"/>
        <v>0</v>
      </c>
      <c r="FW80">
        <f t="shared" si="1914"/>
        <v>0</v>
      </c>
      <c r="FX80">
        <f t="shared" si="1915"/>
        <v>0</v>
      </c>
      <c r="FY80">
        <f t="shared" si="1916"/>
        <v>0</v>
      </c>
      <c r="FZ80">
        <f t="shared" si="1917"/>
        <v>0</v>
      </c>
      <c r="GA80">
        <f t="shared" si="1918"/>
        <v>0</v>
      </c>
      <c r="GB80">
        <f t="shared" si="1919"/>
        <v>0</v>
      </c>
      <c r="GC80">
        <f t="shared" si="1920"/>
        <v>0</v>
      </c>
      <c r="GD80">
        <f t="shared" si="1921"/>
        <v>0</v>
      </c>
      <c r="GE80">
        <f t="shared" si="1922"/>
        <v>0</v>
      </c>
      <c r="GF80">
        <f t="shared" si="1923"/>
        <v>0</v>
      </c>
      <c r="GG80">
        <f t="shared" si="1924"/>
        <v>0</v>
      </c>
      <c r="GH80">
        <f t="shared" si="1925"/>
        <v>0</v>
      </c>
      <c r="GI80">
        <f t="shared" si="1926"/>
        <v>0</v>
      </c>
      <c r="GJ80">
        <f t="shared" si="1927"/>
        <v>0</v>
      </c>
      <c r="GK80">
        <f t="shared" si="1928"/>
        <v>0</v>
      </c>
      <c r="GL80">
        <f t="shared" si="1929"/>
        <v>0</v>
      </c>
      <c r="GM80">
        <f t="shared" si="1930"/>
        <v>0</v>
      </c>
      <c r="GN80">
        <f t="shared" si="1931"/>
        <v>0</v>
      </c>
      <c r="GO80">
        <f t="shared" si="1932"/>
        <v>0</v>
      </c>
      <c r="GP80">
        <f t="shared" si="1933"/>
        <v>0</v>
      </c>
      <c r="GQ80">
        <f t="shared" si="1934"/>
        <v>0</v>
      </c>
      <c r="GR80">
        <f t="shared" si="1935"/>
        <v>0</v>
      </c>
      <c r="GS80">
        <f t="shared" si="1936"/>
        <v>0</v>
      </c>
      <c r="GT80">
        <f t="shared" si="1937"/>
        <v>0</v>
      </c>
      <c r="GU80">
        <f t="shared" si="1938"/>
        <v>0</v>
      </c>
      <c r="GV80">
        <f t="shared" si="1939"/>
        <v>0</v>
      </c>
      <c r="GW80">
        <f t="shared" si="1940"/>
        <v>0</v>
      </c>
      <c r="GX80">
        <f t="shared" si="1941"/>
        <v>0</v>
      </c>
      <c r="GY80">
        <f t="shared" si="1942"/>
        <v>0</v>
      </c>
      <c r="GZ80">
        <f t="shared" si="1943"/>
        <v>0</v>
      </c>
      <c r="HA80">
        <f t="shared" si="1944"/>
        <v>0</v>
      </c>
      <c r="HB80" s="176" t="s">
        <v>265</v>
      </c>
      <c r="HC80" s="89">
        <f t="shared" si="1945"/>
        <v>163.51100408444148</v>
      </c>
      <c r="HD80" s="89">
        <f t="shared" si="1946"/>
        <v>54.159536058765916</v>
      </c>
      <c r="HE80" s="89">
        <f t="shared" si="1947"/>
        <v>125.12536454932273</v>
      </c>
      <c r="HF80" s="89">
        <f t="shared" si="1948"/>
        <v>0</v>
      </c>
      <c r="HH80" s="88">
        <f t="shared" si="1949"/>
        <v>342.79590469253014</v>
      </c>
      <c r="HI80" s="88">
        <f t="shared" si="1950"/>
        <v>62.562682274661363</v>
      </c>
      <c r="HK80">
        <f>IFERROR(VLOOKUP(_xlfn.NUMBERVALUE(MID(L80, SEARCH("!", L80)+1, SEARCH("+", L80)-SEARCH("!", L80)-1)), Rankings!$A$2:$BK$161, 63, FALSE),0)</f>
        <v>35.154792142279646</v>
      </c>
      <c r="HL80">
        <f>IFERROR(VLOOKUP(_xlfn.NUMBERVALUE(MID(M80, SEARCH("!", M80)+1, SEARCH("+", M80)-SEARCH("!", M80)-1)), Rankings!$A$2:$BK$161, 63, FALSE),0)</f>
        <v>45.47760892206194</v>
      </c>
      <c r="HM80">
        <f>IFERROR(VLOOKUP(_xlfn.NUMBERVALUE(MID(N80, SEARCH("!", N80)+1, SEARCH("+", N80)-SEARCH("!", N80)-1)), Rankings!$A$2:$BK$161, 63, FALSE),0)</f>
        <v>38.824268172238426</v>
      </c>
      <c r="HN80">
        <f>IFERROR(VLOOKUP(_xlfn.NUMBERVALUE(MID(O80, SEARCH("!", O80)+1, SEARCH("+", O80)-SEARCH("!", O80)-1)), Rankings!$A$2:$BK$161, 63, FALSE),0)</f>
        <v>56.880518514014099</v>
      </c>
      <c r="HO80">
        <f>IFERROR(VLOOKUP(_xlfn.NUMBERVALUE(MID(P80, SEARCH("!", P80)+1, SEARCH("+", P80)-SEARCH("!", P80)-1)), Rankings!$A$2:$BK$161, 63, FALSE),0)</f>
        <v>68.244846035308626</v>
      </c>
      <c r="HP80">
        <f>IFERROR(VLOOKUP(_xlfn.NUMBERVALUE(MID(Q80, SEARCH("!", Q80)+1, SEARCH("+", Q80)-SEARCH("!", Q80)-1)), Rankings!$A$2:$BK$161, 63, FALSE),0)</f>
        <v>33.011869635053152</v>
      </c>
      <c r="HQ80">
        <f>IFERROR(VLOOKUP(_xlfn.NUMBERVALUE(MID(R80, SEARCH("!", R80)+1, SEARCH("+", R80)-SEARCH("!", R80)-1)), Rankings!$A$2:$BK$161, 63, FALSE),0)</f>
        <v>11.042465212808322</v>
      </c>
      <c r="HR80">
        <f>IFERROR(VLOOKUP(_xlfn.NUMBERVALUE(MID(S80, SEARCH("!", S80)+1, SEARCH("+", S80)-SEARCH("!", S80)-1)), Rankings!$A$2:$BK$161, 63, FALSE),0)</f>
        <v>43.117070845957592</v>
      </c>
      <c r="HS80">
        <f>IFERROR(VLOOKUP(_xlfn.NUMBERVALUE(MID(T80, SEARCH("!", T80)+1, SEARCH("+", T80)-SEARCH("!", T80)-1)), Rankings!$A$2:$BK$161, 63, FALSE),0)</f>
        <v>11.042465212808322</v>
      </c>
      <c r="HT80">
        <f>IFERROR(VLOOKUP(_xlfn.NUMBERVALUE(MID(U80, SEARCH("!", U80)+1, SEARCH("+", U80)-SEARCH("!", U80)-1)), Rankings!$A$2:$BK$161, 63, FALSE),0)</f>
        <v>0</v>
      </c>
      <c r="HU80">
        <f>IFERROR(VLOOKUP(_xlfn.NUMBERVALUE(MID(V80, SEARCH("!", V80)+1, SEARCH("+", V80)-SEARCH("!", V80)-1)), Rankings!$A$2:$BK$161, 63, FALSE),0)</f>
        <v>0</v>
      </c>
      <c r="HV80">
        <f>IFERROR(VLOOKUP(_xlfn.NUMBERVALUE(MID(W80, SEARCH("!", W80)+1, SEARCH("+", W80)-SEARCH("!", W80)-1)), Rankings!$A$2:$BK$161, 63, FALSE),0)</f>
        <v>0</v>
      </c>
      <c r="HW80">
        <f>IFERROR(VLOOKUP(_xlfn.NUMBERVALUE(MID(X80, SEARCH("!", X80)+1, SEARCH("+", X80)-SEARCH("!", X80)-1)), Rankings!$A$2:$BK$161, 63, FALSE),0)</f>
        <v>0</v>
      </c>
      <c r="HX80">
        <f>IFERROR(VLOOKUP(_xlfn.NUMBERVALUE(MID(Y80, SEARCH("!", Y80)+1, SEARCH("+", Y80)-SEARCH("!", Y80)-1)), Rankings!$A$2:$BK$161, 63, FALSE),0)</f>
        <v>0</v>
      </c>
      <c r="HY80">
        <f>IFERROR(VLOOKUP(_xlfn.NUMBERVALUE(MID(Z80, SEARCH("!", Z80)+1, SEARCH("+", Z80)-SEARCH("!", Z80)-1)), Rankings!$A$2:$BK$161, 63, FALSE),0)</f>
        <v>0</v>
      </c>
      <c r="HZ80">
        <f>IFERROR(VLOOKUP(_xlfn.NUMBERVALUE(MID(AA80, SEARCH("!", AA80)+1, SEARCH("+", AA80)-SEARCH("!", AA80)-1)), Rankings!$A$2:$BK$161, 63, FALSE),0)</f>
        <v>0</v>
      </c>
      <c r="IA80">
        <f>IFERROR(VLOOKUP(_xlfn.NUMBERVALUE(MID(AB80, SEARCH("!", AB80)+1, SEARCH("+", AB80)-SEARCH("!", AB80)-1)), Rankings!$A$2:$BK$161, 63, FALSE),0)</f>
        <v>0</v>
      </c>
      <c r="IB80">
        <f>IFERROR(VLOOKUP(_xlfn.NUMBERVALUE(MID(AC80, SEARCH("!", AC80)+1, SEARCH("+", AC80)-SEARCH("!", AC80)-1)), Rankings!$A$2:$BK$161, 63, FALSE),0)</f>
        <v>0</v>
      </c>
      <c r="IC80">
        <f>IFERROR(VLOOKUP(_xlfn.NUMBERVALUE(MID(AD80, SEARCH("!", AD80)+1, SEARCH("+", AD80)-SEARCH("!", AD80)-1)), Rankings!$A$2:$BK$161, 63, FALSE),0)</f>
        <v>0</v>
      </c>
      <c r="ID80">
        <f>IFERROR(VLOOKUP(_xlfn.NUMBERVALUE(MID(AE80, SEARCH("!", AE80)+1, SEARCH("+", AE80)-SEARCH("!", AE80)-1)), Rankings!$A$2:$BK$161, 63, FALSE),0)</f>
        <v>0</v>
      </c>
      <c r="IE80">
        <f>IFERROR(VLOOKUP(_xlfn.NUMBERVALUE(MID(AF80, SEARCH("!", AF80)+1, SEARCH("+", AF80)-SEARCH("!", AF80)-1)), Rankings!$A$2:$BK$161, 63, FALSE),0)</f>
        <v>0</v>
      </c>
      <c r="IF80">
        <f>IFERROR(VLOOKUP(_xlfn.NUMBERVALUE(MID(AG80, SEARCH("!", AG80)+1, SEARCH("+", AG80)-SEARCH("!", AG80)-1)), Rankings!$A$2:$BK$161, 63, FALSE),0)</f>
        <v>0</v>
      </c>
      <c r="IG80">
        <f>IFERROR(VLOOKUP(_xlfn.NUMBERVALUE(MID(AH80, SEARCH("!", AH80)+1, SEARCH("+", AH80)-SEARCH("!", AH80)-1)), Rankings!$A$2:$BK$161, 63, FALSE),0)</f>
        <v>0</v>
      </c>
      <c r="IH80">
        <f>IFERROR(VLOOKUP(_xlfn.NUMBERVALUE(MID(AI80, SEARCH("!", AI80)+1, SEARCH("+", AI80)-SEARCH("!", AI80)-1)), Rankings!$A$2:$BK$161, 63, FALSE),0)</f>
        <v>0</v>
      </c>
      <c r="II80">
        <f>IFERROR(VLOOKUP(_xlfn.NUMBERVALUE(MID(AJ80, SEARCH("!", AJ80)+1, SEARCH("+", AJ80)-SEARCH("!", AJ80)-1)), Rankings!$A$2:$BK$161, 63, FALSE),0)</f>
        <v>0</v>
      </c>
      <c r="IJ80">
        <f>IFERROR(VLOOKUP(_xlfn.NUMBERVALUE(MID(AK80, SEARCH("!", AK80)+1, SEARCH("+", AK80)-SEARCH("!", AK80)-1)), Rankings!$A$2:$BK$161, 63, FALSE),0)</f>
        <v>0</v>
      </c>
      <c r="IK80">
        <f>IFERROR(VLOOKUP(_xlfn.NUMBERVALUE(MID(AL80, SEARCH("!", AL80)+1, SEARCH("+", AL80)-SEARCH("!", AL80)-1)), Rankings!$A$2:$BK$161, 63, FALSE),0)</f>
        <v>0</v>
      </c>
      <c r="IL80">
        <f>IFERROR(VLOOKUP(_xlfn.NUMBERVALUE(MID(AM80, SEARCH("!", AM80)+1, SEARCH("+", AM80)-SEARCH("!", AM80)-1)), Rankings!$A$2:$BK$161, 63, FALSE),0)</f>
        <v>0</v>
      </c>
      <c r="IM80">
        <f>IFERROR(VLOOKUP(_xlfn.NUMBERVALUE(MID(AN80, SEARCH("!", AN80)+1, SEARCH("+", AN80)-SEARCH("!", AN80)-1)), Rankings!$A$2:$BK$161, 63, FALSE),0)</f>
        <v>0</v>
      </c>
      <c r="IN80">
        <f>IFERROR(VLOOKUP(_xlfn.NUMBERVALUE(MID(AO80, SEARCH("!", AO80)+1, SEARCH("+", AO80)-SEARCH("!", AO80)-1)), Rankings!$A$2:$BK$161, 63, FALSE),0)</f>
        <v>0</v>
      </c>
      <c r="IO80">
        <f>IFERROR(VLOOKUP(_xlfn.NUMBERVALUE(MID(AP80, SEARCH("!", AP80)+1, SEARCH("+", AP80)-SEARCH("!", AP80)-1)), Rankings!$A$2:$BK$161, 63, FALSE),0)</f>
        <v>0</v>
      </c>
      <c r="IP80">
        <f>IFERROR(VLOOKUP(_xlfn.NUMBERVALUE(MID(AQ80, SEARCH("!", AQ80)+1, SEARCH("+", AQ80)-SEARCH("!", AQ80)-1)), Rankings!$A$2:$BK$161, 63, FALSE),0)</f>
        <v>0</v>
      </c>
      <c r="IQ80">
        <f>IFERROR(VLOOKUP(_xlfn.NUMBERVALUE(MID(AR80, SEARCH("!", AR80)+1, SEARCH("+", AR80)-SEARCH("!", AR80)-1)), Rankings!$A$2:$BK$161, 63, FALSE),0)</f>
        <v>0</v>
      </c>
      <c r="IR80">
        <f>IFERROR(VLOOKUP(_xlfn.NUMBERVALUE(MID(AS80, SEARCH("!", AS80)+1, SEARCH("+", AS80)-SEARCH("!", AS80)-1)), Rankings!$A$2:$BK$161, 63, FALSE),0)</f>
        <v>0</v>
      </c>
      <c r="IS80">
        <f>IFERROR(VLOOKUP(_xlfn.NUMBERVALUE(MID(AT80, SEARCH("!", AT80)+1, SEARCH("+", AT80)-SEARCH("!", AT80)-1)), Rankings!$A$2:$BK$161, 63, FALSE),0)</f>
        <v>0</v>
      </c>
      <c r="IT80">
        <f>IFERROR(VLOOKUP(_xlfn.NUMBERVALUE(MID(AU80, SEARCH("!", AU80)+1, SEARCH("+", AU80)-SEARCH("!", AU80)-1)), Rankings!$A$2:$BK$161, 63, FALSE),0)</f>
        <v>0</v>
      </c>
      <c r="IU80">
        <f>IFERROR(VLOOKUP(_xlfn.NUMBERVALUE(MID(AV80, SEARCH("!", AV80)+1, SEARCH("+", AV80)-SEARCH("!", AV80)-1)), Rankings!$A$2:$BK$161, 63, FALSE),0)</f>
        <v>0</v>
      </c>
      <c r="IV80">
        <f>IFERROR(VLOOKUP(_xlfn.NUMBERVALUE(MID(AW80, SEARCH("!", AW80)+1, SEARCH("+", AW80)-SEARCH("!", AW80)-1)), Rankings!$A$2:$BK$161, 63, FALSE),0)</f>
        <v>0</v>
      </c>
      <c r="IW80">
        <f>IFERROR(VLOOKUP(_xlfn.NUMBERVALUE(MID(AX80, SEARCH("!", AX80)+1, SEARCH("+", AX80)-SEARCH("!", AX80)-1)), Rankings!$A$2:$BK$161, 63, FALSE),0)</f>
        <v>0</v>
      </c>
      <c r="IX80">
        <f>IFERROR(VLOOKUP(_xlfn.NUMBERVALUE(MID(AY80, SEARCH("!", AY80)+1, SEARCH("+", AY80)-SEARCH("!", AY80)-1)), Rankings!$A$2:$BK$161, 63, FALSE),0)</f>
        <v>0</v>
      </c>
      <c r="IY80">
        <f>IFERROR(VLOOKUP(_xlfn.NUMBERVALUE(MID(AZ80, SEARCH("!", AZ80)+1, SEARCH("+", AZ80)-SEARCH("!", AZ80)-1)), Rankings!$A$2:$BK$161, 63, FALSE),0)</f>
        <v>0</v>
      </c>
      <c r="IZ80">
        <f>IFERROR(VLOOKUP(_xlfn.NUMBERVALUE(MID(BA80, SEARCH("!", BA80)+1, SEARCH("+", BA80)-SEARCH("!", BA80)-1)), Rankings!$A$2:$BK$161, 63, FALSE),0)</f>
        <v>0</v>
      </c>
      <c r="JA80">
        <f>IFERROR(VLOOKUP(_xlfn.NUMBERVALUE(MID(BB80, SEARCH("!", BB80)+1, SEARCH("+", BB80)-SEARCH("!", BB80)-1)), Rankings!$A$2:$BK$161, 63, FALSE),0)</f>
        <v>0</v>
      </c>
      <c r="JB80">
        <f>IFERROR(VLOOKUP(_xlfn.NUMBERVALUE(MID(BC80, SEARCH("!", BC80)+1, SEARCH("+", BC80)-SEARCH("!", BC80)-1)), Rankings!$A$2:$BK$161, 63, FALSE),0)</f>
        <v>0</v>
      </c>
      <c r="JC80">
        <f>IFERROR(VLOOKUP(_xlfn.NUMBERVALUE(MID(BD80, SEARCH("!", BD80)+1, SEARCH("+", BD80)-SEARCH("!", BD80)-1)), Rankings!$A$2:$BK$161, 63, FALSE),0)</f>
        <v>0</v>
      </c>
      <c r="JD80">
        <f>IFERROR(VLOOKUP(_xlfn.NUMBERVALUE(MID(BE80, SEARCH("!", BE80)+1, SEARCH("+", BE80)-SEARCH("!", BE80)-1)), Rankings!$A$2:$BK$161, 63, FALSE),0)</f>
        <v>0</v>
      </c>
      <c r="JE80">
        <f>IFERROR(VLOOKUP(_xlfn.NUMBERVALUE(MID(BF80, SEARCH("!", BF80)+1, SEARCH("+", BF80)-SEARCH("!", BF80)-1)), Rankings!$A$2:$BK$161, 63, FALSE),0)</f>
        <v>0</v>
      </c>
      <c r="JF80">
        <f>IFERROR(VLOOKUP(_xlfn.NUMBERVALUE(MID(BG80, SEARCH("!", BG80)+1, SEARCH("+", BG80)-SEARCH("!", BG80)-1)), Rankings!$A$2:$BK$161, 63, FALSE),0)</f>
        <v>0</v>
      </c>
      <c r="JG80">
        <f>IFERROR(VLOOKUP(_xlfn.NUMBERVALUE(MID(BH80, SEARCH("!", BH80)+1, SEARCH("+", BH80)-SEARCH("!", BH80)-1)), Rankings!$A$2:$BK$161, 63, FALSE),0)</f>
        <v>0</v>
      </c>
      <c r="JH80">
        <f>IFERROR(VLOOKUP(_xlfn.NUMBERVALUE(MID(BI80, SEARCH("!", BI80)+1, SEARCH("+", BI80)-SEARCH("!", BI80)-1)), Rankings!$A$2:$BK$161, 63, FALSE),0)</f>
        <v>0</v>
      </c>
      <c r="JI80">
        <f>IFERROR(VLOOKUP(_xlfn.NUMBERVALUE(MID(BJ80, SEARCH("!", BJ80)+1, SEARCH("+", BJ80)-SEARCH("!", BJ80)-1)), Rankings!$A$2:$BK$161, 63, FALSE),0)</f>
        <v>0</v>
      </c>
      <c r="JJ80">
        <f>IFERROR(VLOOKUP(_xlfn.NUMBERVALUE(MID(BK80, SEARCH("!", BK80)+1, SEARCH("+", BK80)-SEARCH("!", BK80)-1)), Rankings!$A$2:$BK$161, 63, FALSE),0)</f>
        <v>0</v>
      </c>
      <c r="JK80">
        <f>IFERROR(VLOOKUP(_xlfn.NUMBERVALUE(MID(BL80, SEARCH("!", BL80)+1, SEARCH("+", BL80)-SEARCH("!", BL80)-1)), Rankings!$A$2:$BK$161, 63, FALSE),0)</f>
        <v>0</v>
      </c>
      <c r="JL80">
        <f>IFERROR(VLOOKUP(_xlfn.NUMBERVALUE(MID(BM80, SEARCH("!", BM80)+1, SEARCH("+", BM80)-SEARCH("!", BM80)-1)), Rankings!$A$2:$BK$161, 63, FALSE),0)</f>
        <v>0</v>
      </c>
      <c r="JM80">
        <f>IFERROR(VLOOKUP(_xlfn.NUMBERVALUE(MID(BN80, SEARCH("!", BN80)+1, SEARCH("+", BN80)-SEARCH("!", BN80)-1)), Rankings!$A$2:$BK$161, 63, FALSE),0)</f>
        <v>0</v>
      </c>
      <c r="JN80">
        <f>IFERROR(VLOOKUP(_xlfn.NUMBERVALUE(MID(BO80, SEARCH("!", BO80)+1, SEARCH("+", BO80)-SEARCH("!", BO80)-1)), Rankings!$A$2:$BK$161, 63, FALSE),0)</f>
        <v>0</v>
      </c>
      <c r="JO80">
        <f>IFERROR(VLOOKUP(_xlfn.NUMBERVALUE(MID(BP80, SEARCH("!", BP80)+1, SEARCH("+", BP80)-SEARCH("!", BP80)-1)), Rankings!$A$2:$BK$161, 63, FALSE),0)</f>
        <v>0</v>
      </c>
      <c r="JP80">
        <f>IFERROR(VLOOKUP(_xlfn.NUMBERVALUE(MID(BQ80, SEARCH("!", BQ80)+1, SEARCH("+", BQ80)-SEARCH("!", BQ80)-1)), Rankings!$A$2:$BK$161, 63, FALSE),0)</f>
        <v>0</v>
      </c>
      <c r="JQ80">
        <f>IFERROR(VLOOKUP(_xlfn.NUMBERVALUE(MID(BR80, SEARCH("!", BR80)+1, SEARCH("+", BR80)-SEARCH("!", BR80)-1)), Rankings!$A$2:$BK$161, 63, FALSE),0)</f>
        <v>0</v>
      </c>
      <c r="JR80">
        <f>IFERROR(VLOOKUP(_xlfn.NUMBERVALUE(MID(BS80, SEARCH("!", BS80)+1, SEARCH("+", BS80)-SEARCH("!", BS80)-1)), Rankings!$A$2:$BK$161, 63, FALSE),0)</f>
        <v>0</v>
      </c>
      <c r="JS80">
        <f>IFERROR(VLOOKUP(_xlfn.NUMBERVALUE(MID(BT80, SEARCH("!", BT80)+1, SEARCH("+", BT80)-SEARCH("!", BT80)-1)), Rankings!$A$2:$BK$161, 63, FALSE),0)</f>
        <v>0</v>
      </c>
      <c r="JT80">
        <f>IFERROR(VLOOKUP(_xlfn.NUMBERVALUE(MID(BU80, SEARCH("!", BU80)+1, SEARCH("+", BU80)-SEARCH("!", BU80)-1)), Rankings!$A$2:$BK$161, 63, FALSE),0)</f>
        <v>0</v>
      </c>
      <c r="JU80">
        <f>IFERROR(VLOOKUP(_xlfn.NUMBERVALUE(MID(BV80, SEARCH("!", BV80)+1, SEARCH("+", BV80)-SEARCH("!", BV80)-1)), Rankings!$A$2:$BK$161, 63, FALSE),0)</f>
        <v>0</v>
      </c>
      <c r="JV80">
        <f>IFERROR(VLOOKUP(_xlfn.NUMBERVALUE(MID(BW80, SEARCH("!", BW80)+1, SEARCH("+", BW80)-SEARCH("!", BW80)-1)), Rankings!$A$2:$BK$161, 63, FALSE),0)</f>
        <v>0</v>
      </c>
      <c r="JW80">
        <f>IFERROR(VLOOKUP(_xlfn.NUMBERVALUE(MID(BX80, SEARCH("!", BX80)+1, SEARCH("+", BX80)-SEARCH("!", BX80)-1)), Rankings!$A$2:$BK$161, 63, FALSE),0)</f>
        <v>0</v>
      </c>
      <c r="JX80">
        <f>IFERROR(VLOOKUP(_xlfn.NUMBERVALUE(MID(BY80, SEARCH("!", BY80)+1, SEARCH("+", BY80)-SEARCH("!", BY80)-1)), Rankings!$A$2:$BK$161, 63, FALSE),0)</f>
        <v>0</v>
      </c>
      <c r="JY80">
        <f>IFERROR(VLOOKUP(_xlfn.NUMBERVALUE(MID(BZ80, SEARCH("!", BZ80)+1, SEARCH("+", BZ80)-SEARCH("!", BZ80)-1)), Rankings!$A$2:$BK$161, 63, FALSE),0)</f>
        <v>0</v>
      </c>
      <c r="JZ80">
        <f>IFERROR(VLOOKUP(_xlfn.NUMBERVALUE(MID(CA80, SEARCH("!", CA80)+1, SEARCH("+", CA80)-SEARCH("!", CA80)-1)), Rankings!$A$2:$BK$161, 63, FALSE),0)</f>
        <v>0</v>
      </c>
      <c r="KA80">
        <f>IFERROR(VLOOKUP(_xlfn.NUMBERVALUE(MID(CB80, SEARCH("!", CB80)+1, SEARCH("+", CB80)-SEARCH("!", CB80)-1)), Rankings!$A$2:$BK$161, 63, FALSE),0)</f>
        <v>0</v>
      </c>
      <c r="KB80">
        <f>IFERROR(VLOOKUP(_xlfn.NUMBERVALUE(MID(CC80, SEARCH("!", CC80)+1, SEARCH("+", CC80)-SEARCH("!", CC80)-1)), Rankings!$A$2:$BK$161, 63, FALSE),0)</f>
        <v>0</v>
      </c>
      <c r="KC80">
        <f>IFERROR(VLOOKUP(_xlfn.NUMBERVALUE(MID(CD80, SEARCH("!", CD80)+1, SEARCH("+", CD80)-SEARCH("!", CD80)-1)), Rankings!$A$2:$BK$161, 63, FALSE),0)</f>
        <v>0</v>
      </c>
      <c r="KD80">
        <f>IFERROR(VLOOKUP(_xlfn.NUMBERVALUE(MID(CE80, SEARCH("!", CE80)+1, SEARCH("+", CE80)-SEARCH("!", CE80)-1)), Rankings!$A$2:$BK$161, 63, FALSE),0)</f>
        <v>0</v>
      </c>
      <c r="KE80">
        <f>IFERROR(VLOOKUP(_xlfn.NUMBERVALUE(MID(CF80, SEARCH("!", CF80)+1, SEARCH("+", CF80)-SEARCH("!", CF80)-1)), Rankings!$A$2:$BK$161, 63, FALSE),0)</f>
        <v>0</v>
      </c>
      <c r="KF80">
        <f>IFERROR(VLOOKUP(_xlfn.NUMBERVALUE(MID(CG80, SEARCH("!", CG80)+1, SEARCH("+", CG80)-SEARCH("!", CG80)-1)), Rankings!$A$2:$BK$161, 63, FALSE),0)</f>
        <v>0</v>
      </c>
      <c r="KG80">
        <f>IFERROR(VLOOKUP(_xlfn.NUMBERVALUE(MID(CH80, SEARCH("!", CH80)+1, SEARCH("+", CH80)-SEARCH("!", CH80)-1)), Rankings!$A$2:$BK$161, 63, FALSE),0)</f>
        <v>0</v>
      </c>
      <c r="KH80">
        <f>IFERROR(VLOOKUP(_xlfn.NUMBERVALUE(MID(CI80, SEARCH("!", CI80)+1, SEARCH("+", CI80)-SEARCH("!", CI80)-1)), Rankings!$A$2:$BK$161, 63, FALSE),0)</f>
        <v>0</v>
      </c>
      <c r="KI80">
        <f>IFERROR(VLOOKUP(_xlfn.NUMBERVALUE(MID(CJ80, SEARCH("!", CJ80)+1, SEARCH("+", CJ80)-SEARCH("!", CJ80)-1)), Rankings!$A$2:$BK$161, 63, FALSE),0)</f>
        <v>0</v>
      </c>
      <c r="KJ80">
        <f>IFERROR(VLOOKUP(_xlfn.NUMBERVALUE(MID(CK80, SEARCH("!", CK80)+1, SEARCH("+", CK80)-SEARCH("!", CK80)-1)), Rankings!$A$2:$BK$161, 63, FALSE),0)</f>
        <v>0</v>
      </c>
      <c r="KK80">
        <f>IFERROR(VLOOKUP(_xlfn.NUMBERVALUE(MID(CL80, SEARCH("!", CL80)+1, SEARCH("+", CL80)-SEARCH("!", CL80)-1)), Rankings!$A$2:$BK$161, 63, FALSE),0)</f>
        <v>0</v>
      </c>
      <c r="KL80">
        <f>IFERROR(VLOOKUP(_xlfn.NUMBERVALUE(MID(CM80, SEARCH("!", CM80)+1, SEARCH("+", CM80)-SEARCH("!", CM80)-1)), Rankings!$A$2:$BK$161, 63, FALSE),0)</f>
        <v>0</v>
      </c>
      <c r="KM80">
        <f>IFERROR(VLOOKUP(_xlfn.NUMBERVALUE(MID(CN80, SEARCH("!", CN80)+1, SEARCH("+", CN80)-SEARCH("!", CN80)-1)), Rankings!$A$2:$BK$161, 63, FALSE),0)</f>
        <v>0</v>
      </c>
      <c r="KN80">
        <f>IFERROR(VLOOKUP(_xlfn.NUMBERVALUE(MID(CO80, SEARCH("!", CO80)+1, SEARCH("+", CO80)-SEARCH("!", CO80)-1)), Rankings!$A$2:$BK$161, 63, FALSE),0)</f>
        <v>0</v>
      </c>
      <c r="KO80">
        <f>IFERROR(VLOOKUP(_xlfn.NUMBERVALUE(MID(CP80, SEARCH("!", CP80)+1, SEARCH("+", CP80)-SEARCH("!", CP80)-1)), Rankings!$A$2:$BK$161, 63, FALSE),0)</f>
        <v>0</v>
      </c>
      <c r="KP80">
        <f>IFERROR(VLOOKUP(_xlfn.NUMBERVALUE(MID(CQ80, SEARCH("!", CQ80)+1, SEARCH("+", CQ80)-SEARCH("!", CQ80)-1)), Rankings!$A$2:$BK$161, 63, FALSE),0)</f>
        <v>0</v>
      </c>
      <c r="KQ80">
        <f>IFERROR(VLOOKUP(_xlfn.NUMBERVALUE(MID(CR80, SEARCH("!", CR80)+1, SEARCH("+", CR80)-SEARCH("!", CR80)-1)), Rankings!$A$2:$BK$161, 63, FALSE),0)</f>
        <v>0</v>
      </c>
      <c r="KS80" s="4">
        <f t="shared" si="1951"/>
        <v>236</v>
      </c>
      <c r="KT80" s="4">
        <f t="shared" si="1952"/>
        <v>111</v>
      </c>
      <c r="KU80" s="4">
        <f t="shared" si="1953"/>
        <v>55</v>
      </c>
      <c r="KV80" s="4">
        <f t="shared" si="1954"/>
        <v>0</v>
      </c>
      <c r="KY80" s="4">
        <f t="shared" si="1955"/>
        <v>402</v>
      </c>
      <c r="KZ80" s="4"/>
      <c r="LB80">
        <f t="shared" si="1956"/>
        <v>44</v>
      </c>
      <c r="LC80">
        <f t="shared" si="1957"/>
        <v>42</v>
      </c>
      <c r="LD80">
        <f t="shared" si="1958"/>
        <v>46</v>
      </c>
      <c r="LE80">
        <f t="shared" si="1959"/>
        <v>25</v>
      </c>
      <c r="LF80">
        <f t="shared" si="1960"/>
        <v>30</v>
      </c>
      <c r="LG80">
        <f t="shared" si="1961"/>
        <v>30</v>
      </c>
      <c r="LH80">
        <f t="shared" si="1962"/>
        <v>67</v>
      </c>
      <c r="LI80">
        <f t="shared" si="1963"/>
        <v>44</v>
      </c>
      <c r="LJ80">
        <f t="shared" si="1964"/>
        <v>74</v>
      </c>
      <c r="LK80">
        <f t="shared" si="1965"/>
        <v>0</v>
      </c>
      <c r="LL80">
        <f t="shared" si="1966"/>
        <v>0</v>
      </c>
      <c r="LM80">
        <f t="shared" si="1967"/>
        <v>0</v>
      </c>
      <c r="LN80">
        <f t="shared" si="1968"/>
        <v>0</v>
      </c>
      <c r="LO80">
        <f t="shared" si="1969"/>
        <v>0</v>
      </c>
      <c r="LP80">
        <f t="shared" si="1970"/>
        <v>0</v>
      </c>
      <c r="LQ80">
        <f t="shared" si="1971"/>
        <v>0</v>
      </c>
      <c r="LR80">
        <f t="shared" si="1972"/>
        <v>0</v>
      </c>
      <c r="LS80">
        <f t="shared" si="1973"/>
        <v>0</v>
      </c>
      <c r="LT80">
        <f t="shared" si="1974"/>
        <v>0</v>
      </c>
      <c r="LU80">
        <f t="shared" si="1975"/>
        <v>0</v>
      </c>
      <c r="LV80">
        <f t="shared" si="1976"/>
        <v>0</v>
      </c>
      <c r="LW80">
        <f t="shared" si="1977"/>
        <v>0</v>
      </c>
      <c r="LX80">
        <f t="shared" si="1978"/>
        <v>0</v>
      </c>
      <c r="LY80">
        <f t="shared" si="1979"/>
        <v>0</v>
      </c>
      <c r="LZ80">
        <f t="shared" si="1980"/>
        <v>0</v>
      </c>
      <c r="MA80">
        <f t="shared" si="1981"/>
        <v>0</v>
      </c>
      <c r="MB80">
        <f t="shared" si="1982"/>
        <v>0</v>
      </c>
      <c r="MC80">
        <f t="shared" si="1983"/>
        <v>0</v>
      </c>
      <c r="MD80">
        <f t="shared" si="1984"/>
        <v>0</v>
      </c>
      <c r="ME80">
        <f t="shared" si="1985"/>
        <v>0</v>
      </c>
      <c r="MF80">
        <f t="shared" si="1986"/>
        <v>0</v>
      </c>
      <c r="MG80">
        <f t="shared" si="1987"/>
        <v>0</v>
      </c>
      <c r="MH80">
        <f t="shared" si="1988"/>
        <v>0</v>
      </c>
      <c r="MI80">
        <f t="shared" si="1989"/>
        <v>0</v>
      </c>
      <c r="MJ80">
        <f t="shared" si="1990"/>
        <v>0</v>
      </c>
      <c r="MK80">
        <f t="shared" si="1991"/>
        <v>0</v>
      </c>
      <c r="ML80">
        <f t="shared" si="1992"/>
        <v>0</v>
      </c>
      <c r="MM80">
        <f t="shared" si="1993"/>
        <v>0</v>
      </c>
      <c r="MN80">
        <f t="shared" si="1994"/>
        <v>0</v>
      </c>
      <c r="MO80">
        <f t="shared" si="1995"/>
        <v>0</v>
      </c>
      <c r="MP80">
        <f t="shared" si="1996"/>
        <v>0</v>
      </c>
      <c r="MQ80">
        <f t="shared" si="1997"/>
        <v>0</v>
      </c>
      <c r="MR80">
        <f t="shared" si="1998"/>
        <v>0</v>
      </c>
      <c r="MS80">
        <f t="shared" si="1999"/>
        <v>0</v>
      </c>
      <c r="MT80">
        <f t="shared" si="2000"/>
        <v>0</v>
      </c>
      <c r="MU80">
        <f t="shared" si="2001"/>
        <v>0</v>
      </c>
      <c r="MV80">
        <f t="shared" si="2002"/>
        <v>0</v>
      </c>
      <c r="MW80">
        <f t="shared" si="2003"/>
        <v>0</v>
      </c>
      <c r="MX80">
        <f t="shared" si="2004"/>
        <v>0</v>
      </c>
      <c r="MY80">
        <f t="shared" si="2005"/>
        <v>0</v>
      </c>
      <c r="MZ80">
        <f t="shared" si="2006"/>
        <v>0</v>
      </c>
      <c r="NA80">
        <f t="shared" si="2007"/>
        <v>0</v>
      </c>
      <c r="NB80">
        <f t="shared" si="2008"/>
        <v>0</v>
      </c>
      <c r="NC80">
        <f t="shared" si="2009"/>
        <v>0</v>
      </c>
      <c r="ND80">
        <f t="shared" si="2010"/>
        <v>0</v>
      </c>
      <c r="NE80">
        <f t="shared" si="2011"/>
        <v>0</v>
      </c>
      <c r="NF80">
        <f t="shared" si="2012"/>
        <v>0</v>
      </c>
      <c r="NG80">
        <f t="shared" si="2013"/>
        <v>0</v>
      </c>
      <c r="NH80">
        <f t="shared" si="2014"/>
        <v>0</v>
      </c>
      <c r="NI80">
        <f t="shared" si="2015"/>
        <v>0</v>
      </c>
      <c r="NJ80">
        <f t="shared" si="2016"/>
        <v>0</v>
      </c>
      <c r="NK80">
        <f t="shared" si="2017"/>
        <v>0</v>
      </c>
      <c r="NL80">
        <f t="shared" si="2018"/>
        <v>0</v>
      </c>
      <c r="NM80">
        <f t="shared" si="2019"/>
        <v>0</v>
      </c>
      <c r="NN80">
        <f t="shared" si="2020"/>
        <v>0</v>
      </c>
      <c r="NO80">
        <f t="shared" si="2021"/>
        <v>0</v>
      </c>
      <c r="NP80">
        <f t="shared" si="2022"/>
        <v>0</v>
      </c>
      <c r="NQ80">
        <f t="shared" si="2023"/>
        <v>0</v>
      </c>
      <c r="NR80">
        <f t="shared" si="2024"/>
        <v>0</v>
      </c>
      <c r="NS80">
        <f t="shared" si="2025"/>
        <v>0</v>
      </c>
      <c r="NT80">
        <f t="shared" si="2026"/>
        <v>0</v>
      </c>
      <c r="NU80">
        <f t="shared" si="2027"/>
        <v>0</v>
      </c>
      <c r="NV80">
        <f t="shared" si="2028"/>
        <v>0</v>
      </c>
      <c r="NW80">
        <f t="shared" si="2029"/>
        <v>0</v>
      </c>
      <c r="NX80">
        <f t="shared" si="2030"/>
        <v>0</v>
      </c>
      <c r="NY80">
        <f t="shared" si="2031"/>
        <v>0</v>
      </c>
      <c r="NZ80">
        <f t="shared" si="2032"/>
        <v>0</v>
      </c>
      <c r="OA80">
        <f t="shared" si="2033"/>
        <v>0</v>
      </c>
      <c r="OB80">
        <f t="shared" si="2034"/>
        <v>0</v>
      </c>
      <c r="OC80">
        <f t="shared" si="2035"/>
        <v>0</v>
      </c>
      <c r="OD80">
        <f t="shared" si="2036"/>
        <v>0</v>
      </c>
      <c r="OE80">
        <f t="shared" si="2037"/>
        <v>0</v>
      </c>
      <c r="OF80">
        <f t="shared" si="2038"/>
        <v>0</v>
      </c>
      <c r="OG80">
        <f t="shared" si="2039"/>
        <v>0</v>
      </c>
      <c r="OH80">
        <f t="shared" si="2040"/>
        <v>0</v>
      </c>
      <c r="OJ80" s="4">
        <f t="shared" si="2041"/>
        <v>165</v>
      </c>
      <c r="OK80" s="4">
        <f t="shared" si="2042"/>
        <v>53</v>
      </c>
      <c r="OL80" s="4">
        <f t="shared" si="2043"/>
        <v>90</v>
      </c>
      <c r="OM80" s="4">
        <f t="shared" si="2044"/>
        <v>0</v>
      </c>
      <c r="OP80" s="4">
        <f t="shared" si="2045"/>
        <v>308</v>
      </c>
      <c r="OQ80" s="4"/>
      <c r="OS80">
        <f t="shared" si="2046"/>
        <v>25</v>
      </c>
      <c r="OT80">
        <f t="shared" si="2047"/>
        <v>61</v>
      </c>
      <c r="OU80">
        <f t="shared" si="2048"/>
        <v>28</v>
      </c>
      <c r="OV80">
        <f t="shared" si="2049"/>
        <v>37</v>
      </c>
      <c r="OW80">
        <f t="shared" si="2050"/>
        <v>53</v>
      </c>
      <c r="OX80">
        <f t="shared" si="2051"/>
        <v>35</v>
      </c>
      <c r="OY80">
        <f t="shared" si="2052"/>
        <v>25</v>
      </c>
      <c r="OZ80">
        <f t="shared" si="2053"/>
        <v>28</v>
      </c>
      <c r="PA80">
        <f t="shared" si="2054"/>
        <v>16</v>
      </c>
      <c r="PB80">
        <f t="shared" si="2055"/>
        <v>0</v>
      </c>
      <c r="PC80">
        <f t="shared" si="2056"/>
        <v>0</v>
      </c>
      <c r="PD80">
        <f t="shared" si="2057"/>
        <v>0</v>
      </c>
      <c r="PE80">
        <f t="shared" si="2058"/>
        <v>0</v>
      </c>
      <c r="PF80">
        <f t="shared" si="2059"/>
        <v>0</v>
      </c>
      <c r="PG80">
        <f t="shared" si="2060"/>
        <v>0</v>
      </c>
      <c r="PH80">
        <f t="shared" si="2061"/>
        <v>0</v>
      </c>
      <c r="PI80">
        <f t="shared" si="2062"/>
        <v>0</v>
      </c>
      <c r="PJ80">
        <f t="shared" si="2063"/>
        <v>0</v>
      </c>
      <c r="PK80">
        <f t="shared" si="2064"/>
        <v>0</v>
      </c>
      <c r="PL80">
        <f t="shared" si="2065"/>
        <v>0</v>
      </c>
      <c r="PM80">
        <f t="shared" si="2066"/>
        <v>0</v>
      </c>
      <c r="PN80">
        <f t="shared" si="2067"/>
        <v>0</v>
      </c>
      <c r="PO80">
        <f t="shared" si="2068"/>
        <v>0</v>
      </c>
      <c r="PP80">
        <f t="shared" si="2069"/>
        <v>0</v>
      </c>
      <c r="PQ80">
        <f t="shared" si="2070"/>
        <v>0</v>
      </c>
      <c r="PR80">
        <f t="shared" si="2071"/>
        <v>0</v>
      </c>
      <c r="PS80">
        <f t="shared" si="2072"/>
        <v>0</v>
      </c>
      <c r="PT80">
        <f t="shared" si="2073"/>
        <v>0</v>
      </c>
      <c r="PU80">
        <f t="shared" si="2074"/>
        <v>0</v>
      </c>
      <c r="PV80">
        <f t="shared" si="2075"/>
        <v>0</v>
      </c>
      <c r="PW80">
        <f t="shared" si="2076"/>
        <v>0</v>
      </c>
      <c r="PX80">
        <f t="shared" si="2077"/>
        <v>0</v>
      </c>
      <c r="PY80">
        <f t="shared" si="2078"/>
        <v>0</v>
      </c>
      <c r="PZ80">
        <f t="shared" si="2079"/>
        <v>0</v>
      </c>
      <c r="QA80">
        <f t="shared" si="2080"/>
        <v>0</v>
      </c>
      <c r="QB80">
        <f t="shared" si="2081"/>
        <v>0</v>
      </c>
      <c r="QC80">
        <f t="shared" si="2082"/>
        <v>0</v>
      </c>
      <c r="QD80">
        <f t="shared" si="2083"/>
        <v>0</v>
      </c>
      <c r="QE80">
        <f t="shared" si="2084"/>
        <v>0</v>
      </c>
      <c r="QF80">
        <f t="shared" si="2085"/>
        <v>0</v>
      </c>
      <c r="QG80">
        <f t="shared" si="2086"/>
        <v>0</v>
      </c>
      <c r="QH80">
        <f t="shared" si="2087"/>
        <v>0</v>
      </c>
      <c r="QI80">
        <f t="shared" si="2088"/>
        <v>0</v>
      </c>
      <c r="QJ80">
        <f t="shared" si="2089"/>
        <v>0</v>
      </c>
      <c r="QK80">
        <f t="shared" si="2090"/>
        <v>0</v>
      </c>
      <c r="QL80">
        <f t="shared" si="2091"/>
        <v>0</v>
      </c>
      <c r="QM80">
        <f t="shared" si="2092"/>
        <v>0</v>
      </c>
      <c r="QN80">
        <f t="shared" si="2093"/>
        <v>0</v>
      </c>
      <c r="QO80">
        <f t="shared" si="2094"/>
        <v>0</v>
      </c>
      <c r="QP80">
        <f t="shared" si="2095"/>
        <v>0</v>
      </c>
      <c r="QQ80">
        <f t="shared" si="2096"/>
        <v>0</v>
      </c>
      <c r="QR80">
        <f t="shared" si="2097"/>
        <v>0</v>
      </c>
      <c r="QS80">
        <f t="shared" si="2098"/>
        <v>0</v>
      </c>
      <c r="QT80">
        <f t="shared" si="2099"/>
        <v>0</v>
      </c>
      <c r="QU80">
        <f t="shared" si="2100"/>
        <v>0</v>
      </c>
      <c r="QV80">
        <f t="shared" si="2101"/>
        <v>0</v>
      </c>
      <c r="QW80">
        <f t="shared" si="2102"/>
        <v>0</v>
      </c>
      <c r="QX80">
        <f t="shared" si="2103"/>
        <v>0</v>
      </c>
      <c r="QY80">
        <f t="shared" si="2104"/>
        <v>0</v>
      </c>
      <c r="QZ80">
        <f t="shared" si="2105"/>
        <v>0</v>
      </c>
      <c r="RA80">
        <f t="shared" si="2106"/>
        <v>0</v>
      </c>
      <c r="RB80">
        <f t="shared" si="2107"/>
        <v>0</v>
      </c>
      <c r="RC80">
        <f t="shared" si="2108"/>
        <v>0</v>
      </c>
      <c r="RD80">
        <f t="shared" si="2109"/>
        <v>0</v>
      </c>
      <c r="RE80">
        <f t="shared" si="2110"/>
        <v>0</v>
      </c>
      <c r="RF80">
        <f t="shared" si="2111"/>
        <v>0</v>
      </c>
      <c r="RG80">
        <f t="shared" si="2112"/>
        <v>0</v>
      </c>
      <c r="RH80">
        <f t="shared" si="2113"/>
        <v>0</v>
      </c>
      <c r="RI80">
        <f t="shared" si="2114"/>
        <v>0</v>
      </c>
      <c r="RJ80">
        <f t="shared" si="2115"/>
        <v>0</v>
      </c>
      <c r="RK80">
        <f t="shared" si="2116"/>
        <v>0</v>
      </c>
      <c r="RL80">
        <f t="shared" si="2117"/>
        <v>0</v>
      </c>
      <c r="RM80">
        <f t="shared" si="2118"/>
        <v>0</v>
      </c>
      <c r="RN80">
        <f t="shared" si="2119"/>
        <v>0</v>
      </c>
      <c r="RO80">
        <f t="shared" si="2120"/>
        <v>0</v>
      </c>
      <c r="RP80">
        <f t="shared" si="2121"/>
        <v>0</v>
      </c>
      <c r="RQ80">
        <f t="shared" si="2122"/>
        <v>0</v>
      </c>
      <c r="RR80">
        <f t="shared" si="2123"/>
        <v>0</v>
      </c>
      <c r="RS80">
        <f t="shared" si="2124"/>
        <v>0</v>
      </c>
      <c r="RT80">
        <f t="shared" si="2125"/>
        <v>0</v>
      </c>
      <c r="RU80">
        <f t="shared" si="2126"/>
        <v>0</v>
      </c>
      <c r="RV80">
        <f t="shared" si="2127"/>
        <v>0</v>
      </c>
      <c r="RW80">
        <f t="shared" si="2128"/>
        <v>0</v>
      </c>
      <c r="RX80">
        <f t="shared" si="2129"/>
        <v>0</v>
      </c>
      <c r="RY80">
        <f t="shared" si="2130"/>
        <v>0</v>
      </c>
      <c r="SA80" s="4">
        <f t="shared" si="2131"/>
        <v>20.61</v>
      </c>
      <c r="SB80" s="4">
        <f t="shared" si="2132"/>
        <v>9.3999999999999986</v>
      </c>
      <c r="SC80" s="4">
        <f t="shared" si="2133"/>
        <v>6.13</v>
      </c>
      <c r="SD80" s="4">
        <f t="shared" si="2134"/>
        <v>0</v>
      </c>
      <c r="SF80" s="4">
        <f t="shared" si="2135"/>
        <v>36.14</v>
      </c>
      <c r="SI80">
        <f t="shared" si="2136"/>
        <v>3.33</v>
      </c>
      <c r="SJ80">
        <f t="shared" si="2137"/>
        <v>3.8</v>
      </c>
      <c r="SK80">
        <f t="shared" si="2138"/>
        <v>3.23</v>
      </c>
      <c r="SL80">
        <f t="shared" si="2139"/>
        <v>2.88</v>
      </c>
      <c r="SM80">
        <f t="shared" si="2140"/>
        <v>3.25</v>
      </c>
      <c r="SN80">
        <f t="shared" si="2141"/>
        <v>4</v>
      </c>
      <c r="SO80">
        <f t="shared" si="2142"/>
        <v>5.18</v>
      </c>
      <c r="SP80">
        <f t="shared" si="2143"/>
        <v>4.22</v>
      </c>
      <c r="SQ80">
        <f t="shared" si="2144"/>
        <v>6.25</v>
      </c>
      <c r="SR80" t="str">
        <f t="shared" si="2145"/>
        <v>0</v>
      </c>
      <c r="SS80" t="str">
        <f t="shared" si="2146"/>
        <v>0</v>
      </c>
      <c r="ST80" t="str">
        <f t="shared" si="2147"/>
        <v>0</v>
      </c>
      <c r="SU80" t="str">
        <f t="shared" si="2148"/>
        <v>0</v>
      </c>
      <c r="SV80" t="str">
        <f t="shared" si="2149"/>
        <v>0</v>
      </c>
      <c r="SW80" t="str">
        <f t="shared" si="2150"/>
        <v>0</v>
      </c>
      <c r="SX80" t="str">
        <f t="shared" si="2151"/>
        <v>0</v>
      </c>
      <c r="SY80" t="str">
        <f t="shared" si="2152"/>
        <v>0</v>
      </c>
      <c r="SZ80" t="str">
        <f t="shared" si="2153"/>
        <v>0</v>
      </c>
      <c r="TA80" t="str">
        <f t="shared" si="2154"/>
        <v>0</v>
      </c>
      <c r="TB80" t="str">
        <f t="shared" si="2155"/>
        <v>0</v>
      </c>
      <c r="TC80" t="str">
        <f t="shared" si="2156"/>
        <v>0</v>
      </c>
      <c r="TD80" t="str">
        <f t="shared" si="2157"/>
        <v>0</v>
      </c>
      <c r="TE80" t="str">
        <f t="shared" si="2158"/>
        <v>0</v>
      </c>
      <c r="TF80" t="str">
        <f t="shared" si="2159"/>
        <v>0</v>
      </c>
      <c r="TG80" t="str">
        <f t="shared" si="2160"/>
        <v>0</v>
      </c>
      <c r="TH80" t="str">
        <f t="shared" si="2161"/>
        <v>0</v>
      </c>
      <c r="TI80" t="str">
        <f t="shared" si="2162"/>
        <v>0</v>
      </c>
      <c r="TJ80" t="str">
        <f t="shared" si="2163"/>
        <v>0</v>
      </c>
      <c r="TK80" t="str">
        <f t="shared" si="2164"/>
        <v>0</v>
      </c>
      <c r="TL80" t="str">
        <f t="shared" si="2165"/>
        <v>0</v>
      </c>
      <c r="TM80" t="str">
        <f t="shared" si="2166"/>
        <v>0</v>
      </c>
      <c r="TN80" t="str">
        <f t="shared" si="2167"/>
        <v>0</v>
      </c>
      <c r="TO80" t="str">
        <f t="shared" si="2168"/>
        <v>0</v>
      </c>
      <c r="TP80" t="str">
        <f t="shared" si="2169"/>
        <v>0</v>
      </c>
      <c r="TQ80" t="str">
        <f t="shared" si="2170"/>
        <v>0</v>
      </c>
      <c r="TR80" t="str">
        <f t="shared" si="2171"/>
        <v>0</v>
      </c>
      <c r="TS80" t="str">
        <f t="shared" si="2172"/>
        <v>0</v>
      </c>
      <c r="TT80" t="str">
        <f t="shared" si="2173"/>
        <v>0</v>
      </c>
      <c r="TU80" t="str">
        <f t="shared" si="2174"/>
        <v>0</v>
      </c>
      <c r="TV80" t="str">
        <f t="shared" si="2175"/>
        <v>0</v>
      </c>
      <c r="TW80" t="str">
        <f t="shared" si="2176"/>
        <v>0</v>
      </c>
      <c r="TX80" t="str">
        <f t="shared" si="2177"/>
        <v>0</v>
      </c>
      <c r="TY80" t="str">
        <f t="shared" si="2178"/>
        <v>0</v>
      </c>
      <c r="TZ80" t="str">
        <f t="shared" si="2179"/>
        <v>0</v>
      </c>
      <c r="UA80" t="str">
        <f t="shared" si="2180"/>
        <v>0</v>
      </c>
      <c r="UB80" t="str">
        <f t="shared" si="2181"/>
        <v>0</v>
      </c>
      <c r="UC80" t="str">
        <f t="shared" si="2182"/>
        <v>0</v>
      </c>
      <c r="UD80" t="str">
        <f t="shared" si="2183"/>
        <v>0</v>
      </c>
      <c r="UE80" t="str">
        <f t="shared" si="2184"/>
        <v>0</v>
      </c>
      <c r="UF80" t="str">
        <f t="shared" si="2185"/>
        <v>0</v>
      </c>
      <c r="UG80" t="str">
        <f t="shared" si="2186"/>
        <v>0</v>
      </c>
      <c r="UH80" t="str">
        <f t="shared" si="2187"/>
        <v>0</v>
      </c>
      <c r="UI80" t="str">
        <f t="shared" si="2188"/>
        <v>0</v>
      </c>
      <c r="UJ80" t="str">
        <f t="shared" si="2189"/>
        <v>0</v>
      </c>
      <c r="UK80" t="str">
        <f t="shared" si="2190"/>
        <v>0</v>
      </c>
      <c r="UL80" t="str">
        <f t="shared" si="2191"/>
        <v>0</v>
      </c>
      <c r="UM80" t="str">
        <f t="shared" si="2192"/>
        <v>0</v>
      </c>
      <c r="UN80" t="str">
        <f t="shared" si="2193"/>
        <v>0</v>
      </c>
      <c r="UO80" t="str">
        <f t="shared" si="2194"/>
        <v>0</v>
      </c>
      <c r="UP80" t="str">
        <f t="shared" si="2195"/>
        <v>0</v>
      </c>
      <c r="UQ80" t="str">
        <f t="shared" si="2196"/>
        <v>0</v>
      </c>
      <c r="UR80" t="str">
        <f t="shared" si="2197"/>
        <v>0</v>
      </c>
      <c r="US80" t="str">
        <f t="shared" si="2198"/>
        <v>0</v>
      </c>
      <c r="UT80" t="str">
        <f t="shared" si="2199"/>
        <v>0</v>
      </c>
      <c r="UU80" t="str">
        <f t="shared" si="2200"/>
        <v>0</v>
      </c>
      <c r="UV80" t="str">
        <f t="shared" si="2201"/>
        <v>0</v>
      </c>
      <c r="UW80" t="str">
        <f t="shared" si="2202"/>
        <v>0</v>
      </c>
      <c r="UX80" t="str">
        <f t="shared" si="2203"/>
        <v>0</v>
      </c>
      <c r="UY80" t="str">
        <f t="shared" si="2204"/>
        <v>0</v>
      </c>
      <c r="UZ80" t="str">
        <f t="shared" si="2205"/>
        <v>0</v>
      </c>
      <c r="VA80" t="str">
        <f t="shared" si="2206"/>
        <v>0</v>
      </c>
      <c r="VB80" t="str">
        <f t="shared" si="2207"/>
        <v>0</v>
      </c>
      <c r="VC80" t="str">
        <f t="shared" si="2208"/>
        <v>0</v>
      </c>
      <c r="VD80" t="str">
        <f t="shared" si="2209"/>
        <v>0</v>
      </c>
      <c r="VE80" t="str">
        <f t="shared" si="2210"/>
        <v>0</v>
      </c>
      <c r="VF80" t="str">
        <f t="shared" si="2211"/>
        <v>0</v>
      </c>
      <c r="VG80" t="str">
        <f t="shared" si="2212"/>
        <v>0</v>
      </c>
      <c r="VH80" t="str">
        <f t="shared" si="2213"/>
        <v>0</v>
      </c>
      <c r="VI80" t="str">
        <f t="shared" si="2214"/>
        <v>0</v>
      </c>
      <c r="VJ80" t="str">
        <f t="shared" si="2215"/>
        <v>0</v>
      </c>
      <c r="VK80" t="str">
        <f t="shared" si="2216"/>
        <v>0</v>
      </c>
      <c r="VL80" t="str">
        <f t="shared" si="2217"/>
        <v>0</v>
      </c>
      <c r="VM80" t="str">
        <f t="shared" si="2218"/>
        <v>0</v>
      </c>
      <c r="VN80" t="str">
        <f t="shared" si="2219"/>
        <v>0</v>
      </c>
      <c r="VO80" t="str">
        <f t="shared" si="2220"/>
        <v>0</v>
      </c>
      <c r="VQ80" s="4">
        <f t="shared" si="2221"/>
        <v>-5.2199999999999989</v>
      </c>
      <c r="VR80" s="4">
        <f t="shared" si="2222"/>
        <v>6.55</v>
      </c>
      <c r="VS80" s="4">
        <f t="shared" si="2223"/>
        <v>-15.8</v>
      </c>
      <c r="VT80" s="4">
        <f t="shared" si="2224"/>
        <v>0</v>
      </c>
      <c r="VV80" s="4">
        <f t="shared" si="2225"/>
        <v>-14.469999999999999</v>
      </c>
      <c r="VY80">
        <f t="shared" si="2226"/>
        <v>-7.96</v>
      </c>
      <c r="VZ80">
        <f t="shared" si="2227"/>
        <v>-4.17</v>
      </c>
      <c r="WA80">
        <f t="shared" si="2228"/>
        <v>-2.5499999999999998</v>
      </c>
      <c r="WB80">
        <f t="shared" si="2229"/>
        <v>-11.19</v>
      </c>
      <c r="WC80">
        <f t="shared" si="2230"/>
        <v>-4.6100000000000003</v>
      </c>
      <c r="WD80">
        <f t="shared" si="2231"/>
        <v>-6.55</v>
      </c>
      <c r="WE80">
        <f t="shared" si="2232"/>
        <v>4.3499999999999996</v>
      </c>
      <c r="WF80">
        <f t="shared" si="2233"/>
        <v>2.2000000000000002</v>
      </c>
      <c r="WG80">
        <f t="shared" si="2234"/>
        <v>16.010000000000002</v>
      </c>
      <c r="WH80">
        <f t="shared" si="2235"/>
        <v>0</v>
      </c>
      <c r="WI80">
        <f t="shared" si="2236"/>
        <v>0</v>
      </c>
      <c r="WJ80">
        <f t="shared" si="2237"/>
        <v>0</v>
      </c>
      <c r="WK80">
        <f t="shared" si="2238"/>
        <v>0</v>
      </c>
      <c r="WL80">
        <f t="shared" si="2239"/>
        <v>0</v>
      </c>
      <c r="WM80">
        <f t="shared" si="2240"/>
        <v>0</v>
      </c>
      <c r="WN80">
        <f t="shared" si="2241"/>
        <v>0</v>
      </c>
      <c r="WO80">
        <f t="shared" si="2242"/>
        <v>0</v>
      </c>
      <c r="WP80">
        <f t="shared" si="2243"/>
        <v>0</v>
      </c>
      <c r="WQ80">
        <f t="shared" si="2244"/>
        <v>0</v>
      </c>
      <c r="WR80">
        <f t="shared" si="2245"/>
        <v>0</v>
      </c>
      <c r="WS80">
        <f t="shared" si="2246"/>
        <v>0</v>
      </c>
      <c r="WT80">
        <f t="shared" si="2247"/>
        <v>0</v>
      </c>
      <c r="WU80">
        <f t="shared" si="2248"/>
        <v>0</v>
      </c>
      <c r="WV80">
        <f t="shared" si="2249"/>
        <v>0</v>
      </c>
      <c r="WW80">
        <f t="shared" si="2250"/>
        <v>0</v>
      </c>
      <c r="WX80">
        <f t="shared" si="2251"/>
        <v>0</v>
      </c>
      <c r="WY80">
        <f t="shared" si="2252"/>
        <v>0</v>
      </c>
      <c r="WZ80">
        <f t="shared" si="2253"/>
        <v>0</v>
      </c>
      <c r="XA80">
        <f t="shared" si="2254"/>
        <v>0</v>
      </c>
      <c r="XB80">
        <f t="shared" si="2255"/>
        <v>0</v>
      </c>
      <c r="XC80">
        <f t="shared" si="2256"/>
        <v>0</v>
      </c>
      <c r="XD80">
        <f t="shared" si="2257"/>
        <v>0</v>
      </c>
      <c r="XE80">
        <f t="shared" si="2258"/>
        <v>0</v>
      </c>
      <c r="XF80">
        <f t="shared" si="2259"/>
        <v>0</v>
      </c>
      <c r="XG80">
        <f t="shared" si="2260"/>
        <v>0</v>
      </c>
      <c r="XH80">
        <f t="shared" si="2261"/>
        <v>0</v>
      </c>
      <c r="XI80">
        <f t="shared" si="2262"/>
        <v>0</v>
      </c>
      <c r="XJ80">
        <f t="shared" si="2263"/>
        <v>0</v>
      </c>
      <c r="XK80">
        <f t="shared" si="2264"/>
        <v>0</v>
      </c>
      <c r="XL80">
        <f t="shared" si="2265"/>
        <v>0</v>
      </c>
      <c r="XM80">
        <f t="shared" si="2266"/>
        <v>0</v>
      </c>
      <c r="XN80">
        <f t="shared" si="2267"/>
        <v>0</v>
      </c>
      <c r="XO80">
        <f t="shared" si="2268"/>
        <v>0</v>
      </c>
      <c r="XP80">
        <f t="shared" si="2269"/>
        <v>0</v>
      </c>
      <c r="XQ80">
        <f t="shared" si="2270"/>
        <v>0</v>
      </c>
      <c r="XR80">
        <f t="shared" si="2271"/>
        <v>0</v>
      </c>
      <c r="XS80">
        <f t="shared" si="2272"/>
        <v>0</v>
      </c>
      <c r="XT80">
        <f t="shared" si="2273"/>
        <v>0</v>
      </c>
      <c r="XU80">
        <f t="shared" si="2274"/>
        <v>0</v>
      </c>
      <c r="XV80">
        <f t="shared" si="2275"/>
        <v>0</v>
      </c>
      <c r="XW80">
        <f t="shared" si="2276"/>
        <v>0</v>
      </c>
      <c r="XX80">
        <f t="shared" si="2277"/>
        <v>0</v>
      </c>
      <c r="XY80">
        <f t="shared" si="2278"/>
        <v>0</v>
      </c>
      <c r="XZ80">
        <f t="shared" si="2279"/>
        <v>0</v>
      </c>
      <c r="YA80">
        <f t="shared" si="2280"/>
        <v>0</v>
      </c>
      <c r="YB80">
        <f t="shared" si="2281"/>
        <v>0</v>
      </c>
      <c r="YC80">
        <f t="shared" si="2282"/>
        <v>0</v>
      </c>
      <c r="YD80">
        <f t="shared" si="2283"/>
        <v>0</v>
      </c>
      <c r="YE80">
        <f t="shared" si="2284"/>
        <v>0</v>
      </c>
      <c r="YF80">
        <f t="shared" si="2285"/>
        <v>0</v>
      </c>
      <c r="YG80">
        <f t="shared" si="2286"/>
        <v>0</v>
      </c>
      <c r="YH80">
        <f t="shared" si="2287"/>
        <v>0</v>
      </c>
      <c r="YI80">
        <f t="shared" si="2288"/>
        <v>0</v>
      </c>
      <c r="YJ80">
        <f t="shared" si="2289"/>
        <v>0</v>
      </c>
      <c r="YK80">
        <f t="shared" si="2290"/>
        <v>0</v>
      </c>
      <c r="YL80">
        <f t="shared" si="2291"/>
        <v>0</v>
      </c>
      <c r="YM80">
        <f t="shared" si="2292"/>
        <v>0</v>
      </c>
      <c r="YN80">
        <f t="shared" si="2293"/>
        <v>0</v>
      </c>
      <c r="YO80">
        <f t="shared" si="2294"/>
        <v>0</v>
      </c>
      <c r="YP80">
        <f t="shared" si="2295"/>
        <v>0</v>
      </c>
      <c r="YQ80">
        <f t="shared" si="2296"/>
        <v>0</v>
      </c>
      <c r="YR80">
        <f t="shared" si="2297"/>
        <v>0</v>
      </c>
      <c r="YS80">
        <f t="shared" si="2298"/>
        <v>0</v>
      </c>
      <c r="YT80">
        <f t="shared" si="2299"/>
        <v>0</v>
      </c>
      <c r="YU80">
        <f t="shared" si="2300"/>
        <v>0</v>
      </c>
      <c r="YV80">
        <f t="shared" si="2301"/>
        <v>0</v>
      </c>
      <c r="YW80">
        <f t="shared" si="2302"/>
        <v>0</v>
      </c>
      <c r="YX80">
        <f t="shared" si="2303"/>
        <v>0</v>
      </c>
      <c r="YY80">
        <f t="shared" si="2304"/>
        <v>0</v>
      </c>
      <c r="YZ80">
        <f t="shared" si="2305"/>
        <v>0</v>
      </c>
      <c r="ZA80">
        <f t="shared" si="2306"/>
        <v>0</v>
      </c>
      <c r="ZB80">
        <f t="shared" si="2307"/>
        <v>0</v>
      </c>
      <c r="ZC80">
        <f t="shared" si="2308"/>
        <v>0</v>
      </c>
      <c r="ZD80">
        <f t="shared" si="2309"/>
        <v>0</v>
      </c>
      <c r="ZE80">
        <f t="shared" si="2310"/>
        <v>0</v>
      </c>
      <c r="ZG80" s="4">
        <f t="shared" si="2311"/>
        <v>118</v>
      </c>
      <c r="ZH80" s="4">
        <f t="shared" si="2312"/>
        <v>54</v>
      </c>
      <c r="ZI80" s="4">
        <f t="shared" si="2313"/>
        <v>98</v>
      </c>
      <c r="ZJ80" s="4">
        <f t="shared" si="2314"/>
        <v>0</v>
      </c>
      <c r="ZL80" s="4">
        <f t="shared" si="2315"/>
        <v>270</v>
      </c>
      <c r="ZO80">
        <f t="shared" si="2316"/>
        <v>32</v>
      </c>
      <c r="ZP80">
        <f t="shared" si="2317"/>
        <v>12</v>
      </c>
      <c r="ZQ80">
        <f t="shared" si="2318"/>
        <v>23</v>
      </c>
      <c r="ZR80">
        <f t="shared" si="2319"/>
        <v>53</v>
      </c>
      <c r="ZS80">
        <f t="shared" si="2320"/>
        <v>45</v>
      </c>
      <c r="ZT80">
        <f t="shared" si="2321"/>
        <v>27</v>
      </c>
      <c r="ZU80">
        <f t="shared" si="2322"/>
        <v>19</v>
      </c>
      <c r="ZV80">
        <f t="shared" si="2323"/>
        <v>35</v>
      </c>
      <c r="ZW80">
        <f t="shared" si="2324"/>
        <v>24</v>
      </c>
      <c r="ZX80">
        <f t="shared" si="2325"/>
        <v>0</v>
      </c>
      <c r="ZY80">
        <f t="shared" si="2326"/>
        <v>0</v>
      </c>
      <c r="ZZ80">
        <f t="shared" si="2327"/>
        <v>0</v>
      </c>
      <c r="AAA80">
        <f t="shared" si="2328"/>
        <v>0</v>
      </c>
      <c r="AAB80">
        <f t="shared" si="2329"/>
        <v>0</v>
      </c>
      <c r="AAC80">
        <f t="shared" si="2330"/>
        <v>0</v>
      </c>
      <c r="AAD80">
        <f t="shared" si="2331"/>
        <v>0</v>
      </c>
      <c r="AAE80">
        <f t="shared" si="2332"/>
        <v>0</v>
      </c>
      <c r="AAF80">
        <f t="shared" si="2333"/>
        <v>0</v>
      </c>
      <c r="AAG80">
        <f t="shared" si="2334"/>
        <v>0</v>
      </c>
      <c r="AAH80">
        <f t="shared" si="2335"/>
        <v>0</v>
      </c>
      <c r="AAI80">
        <f t="shared" si="2336"/>
        <v>0</v>
      </c>
      <c r="AAJ80">
        <f t="shared" si="2337"/>
        <v>0</v>
      </c>
      <c r="AAK80">
        <f t="shared" si="2338"/>
        <v>0</v>
      </c>
      <c r="AAL80">
        <f t="shared" si="2339"/>
        <v>0</v>
      </c>
      <c r="AAM80">
        <f t="shared" si="2340"/>
        <v>0</v>
      </c>
      <c r="AAN80">
        <f t="shared" si="2341"/>
        <v>0</v>
      </c>
      <c r="AAO80">
        <f t="shared" si="2342"/>
        <v>0</v>
      </c>
      <c r="AAP80">
        <f t="shared" si="2343"/>
        <v>0</v>
      </c>
      <c r="AAQ80">
        <f t="shared" si="2344"/>
        <v>0</v>
      </c>
      <c r="AAR80">
        <f t="shared" si="2345"/>
        <v>0</v>
      </c>
      <c r="AAS80">
        <f t="shared" si="2346"/>
        <v>0</v>
      </c>
      <c r="AAT80">
        <f t="shared" si="2347"/>
        <v>0</v>
      </c>
      <c r="AAU80">
        <f t="shared" si="2348"/>
        <v>0</v>
      </c>
      <c r="AAV80">
        <f t="shared" si="2349"/>
        <v>0</v>
      </c>
      <c r="AAW80">
        <f t="shared" si="2350"/>
        <v>0</v>
      </c>
      <c r="AAX80">
        <f t="shared" si="2351"/>
        <v>0</v>
      </c>
      <c r="AAY80">
        <f t="shared" si="2352"/>
        <v>0</v>
      </c>
      <c r="AAZ80">
        <f t="shared" si="2353"/>
        <v>0</v>
      </c>
      <c r="ABA80">
        <f t="shared" si="2354"/>
        <v>0</v>
      </c>
      <c r="ABB80">
        <f t="shared" si="2355"/>
        <v>0</v>
      </c>
      <c r="ABC80">
        <f t="shared" si="2356"/>
        <v>0</v>
      </c>
      <c r="ABD80">
        <f t="shared" si="2357"/>
        <v>0</v>
      </c>
      <c r="ABE80">
        <f t="shared" si="2358"/>
        <v>0</v>
      </c>
      <c r="ABF80">
        <f t="shared" si="2359"/>
        <v>0</v>
      </c>
      <c r="ABG80">
        <f t="shared" si="2360"/>
        <v>0</v>
      </c>
      <c r="ABH80">
        <f t="shared" si="2361"/>
        <v>0</v>
      </c>
      <c r="ABI80">
        <f t="shared" si="2362"/>
        <v>0</v>
      </c>
      <c r="ABJ80">
        <f t="shared" si="2363"/>
        <v>0</v>
      </c>
      <c r="ABK80">
        <f t="shared" si="2364"/>
        <v>0</v>
      </c>
      <c r="ABL80">
        <f t="shared" si="2365"/>
        <v>0</v>
      </c>
      <c r="ABM80">
        <f t="shared" si="2366"/>
        <v>0</v>
      </c>
      <c r="ABN80">
        <f t="shared" si="2367"/>
        <v>0</v>
      </c>
      <c r="ABO80">
        <f t="shared" si="2368"/>
        <v>0</v>
      </c>
      <c r="ABP80">
        <f t="shared" si="2369"/>
        <v>0</v>
      </c>
      <c r="ABQ80">
        <f t="shared" si="2370"/>
        <v>0</v>
      </c>
      <c r="ABR80">
        <f t="shared" si="2371"/>
        <v>0</v>
      </c>
      <c r="ABS80">
        <f t="shared" si="2372"/>
        <v>0</v>
      </c>
      <c r="ABT80">
        <f t="shared" si="2373"/>
        <v>0</v>
      </c>
      <c r="ABU80">
        <f t="shared" si="2374"/>
        <v>0</v>
      </c>
      <c r="ABV80">
        <f t="shared" si="2375"/>
        <v>0</v>
      </c>
      <c r="ABW80">
        <f t="shared" si="2376"/>
        <v>0</v>
      </c>
      <c r="ABX80">
        <f t="shared" si="2377"/>
        <v>0</v>
      </c>
      <c r="ABY80">
        <f t="shared" si="2378"/>
        <v>0</v>
      </c>
      <c r="ABZ80">
        <f t="shared" si="2379"/>
        <v>0</v>
      </c>
      <c r="ACA80">
        <f t="shared" si="2380"/>
        <v>0</v>
      </c>
      <c r="ACB80">
        <f t="shared" si="2381"/>
        <v>0</v>
      </c>
      <c r="ACC80">
        <f t="shared" si="2382"/>
        <v>0</v>
      </c>
      <c r="ACD80">
        <f t="shared" si="2383"/>
        <v>0</v>
      </c>
      <c r="ACE80">
        <f t="shared" si="2384"/>
        <v>0</v>
      </c>
      <c r="ACF80">
        <f t="shared" si="2385"/>
        <v>0</v>
      </c>
      <c r="ACG80">
        <f t="shared" si="2386"/>
        <v>0</v>
      </c>
      <c r="ACH80">
        <f t="shared" si="2387"/>
        <v>0</v>
      </c>
      <c r="ACI80">
        <f t="shared" si="2388"/>
        <v>0</v>
      </c>
      <c r="ACJ80">
        <f t="shared" si="2389"/>
        <v>0</v>
      </c>
      <c r="ACK80">
        <f t="shared" si="2390"/>
        <v>0</v>
      </c>
      <c r="ACL80">
        <f t="shared" si="2391"/>
        <v>0</v>
      </c>
      <c r="ACM80">
        <f t="shared" si="2392"/>
        <v>0</v>
      </c>
      <c r="ACN80">
        <f t="shared" si="2393"/>
        <v>0</v>
      </c>
      <c r="ACO80">
        <f t="shared" si="2394"/>
        <v>0</v>
      </c>
      <c r="ACP80">
        <f t="shared" si="2395"/>
        <v>0</v>
      </c>
      <c r="ACQ80">
        <f t="shared" si="2396"/>
        <v>0</v>
      </c>
      <c r="ACR80">
        <f t="shared" si="2397"/>
        <v>0</v>
      </c>
      <c r="ACS80">
        <f t="shared" si="2398"/>
        <v>0</v>
      </c>
      <c r="ACT80">
        <f t="shared" si="2399"/>
        <v>0</v>
      </c>
      <c r="ACU80">
        <f t="shared" si="2400"/>
        <v>0</v>
      </c>
      <c r="ACW80" s="4">
        <f t="shared" si="2401"/>
        <v>350.90000000000003</v>
      </c>
      <c r="ACX80" s="4">
        <f t="shared" si="2402"/>
        <v>200.2</v>
      </c>
      <c r="ACY80" s="4">
        <f t="shared" si="2403"/>
        <v>43.4</v>
      </c>
      <c r="ACZ80" s="4">
        <f t="shared" si="2404"/>
        <v>0</v>
      </c>
      <c r="ADA80" s="88">
        <f t="shared" si="2405"/>
        <v>10.00499875062461</v>
      </c>
      <c r="ADB80" s="4">
        <f t="shared" si="2406"/>
        <v>594.5</v>
      </c>
      <c r="ADC80" s="5">
        <f t="shared" si="2407"/>
        <v>8.3773504164502999</v>
      </c>
      <c r="ADD80" s="5">
        <f t="shared" si="2408"/>
        <v>4.658325879540846</v>
      </c>
      <c r="ADE80">
        <f t="shared" si="2409"/>
        <v>100.9</v>
      </c>
      <c r="ADF80">
        <f t="shared" si="2410"/>
        <v>22.3</v>
      </c>
      <c r="ADG80">
        <f t="shared" si="2411"/>
        <v>80.900000000000006</v>
      </c>
      <c r="ADH80">
        <f t="shared" si="2412"/>
        <v>21.7</v>
      </c>
      <c r="ADI80">
        <f t="shared" si="2413"/>
        <v>21.7</v>
      </c>
      <c r="ADJ80">
        <f t="shared" si="2414"/>
        <v>19.600000000000001</v>
      </c>
      <c r="ADK80">
        <f t="shared" si="2415"/>
        <v>108.4</v>
      </c>
      <c r="ADL80">
        <f t="shared" si="2416"/>
        <v>91.8</v>
      </c>
      <c r="ADM80">
        <f t="shared" si="2417"/>
        <v>127.2</v>
      </c>
      <c r="ADN80">
        <f t="shared" si="2418"/>
        <v>0</v>
      </c>
      <c r="ADO80">
        <f t="shared" si="2419"/>
        <v>0</v>
      </c>
      <c r="ADP80">
        <f t="shared" si="2420"/>
        <v>0</v>
      </c>
      <c r="ADQ80">
        <f t="shared" si="2421"/>
        <v>0</v>
      </c>
      <c r="ADR80">
        <f t="shared" si="2422"/>
        <v>0</v>
      </c>
      <c r="ADS80">
        <f t="shared" si="2423"/>
        <v>0</v>
      </c>
      <c r="ADT80">
        <f t="shared" si="2424"/>
        <v>0</v>
      </c>
      <c r="ADU80">
        <f t="shared" si="2425"/>
        <v>0</v>
      </c>
      <c r="ADV80">
        <f t="shared" si="2426"/>
        <v>0</v>
      </c>
      <c r="ADW80">
        <f t="shared" si="2427"/>
        <v>0</v>
      </c>
      <c r="ADX80">
        <f t="shared" si="2428"/>
        <v>0</v>
      </c>
      <c r="ADY80">
        <f t="shared" si="2429"/>
        <v>0</v>
      </c>
      <c r="ADZ80">
        <f t="shared" si="2430"/>
        <v>0</v>
      </c>
      <c r="AEA80">
        <f t="shared" si="2431"/>
        <v>0</v>
      </c>
      <c r="AEB80">
        <f t="shared" si="2432"/>
        <v>0</v>
      </c>
      <c r="AEC80">
        <f t="shared" si="2433"/>
        <v>0</v>
      </c>
      <c r="AED80">
        <f t="shared" si="2434"/>
        <v>0</v>
      </c>
      <c r="AEE80">
        <f t="shared" si="2435"/>
        <v>0</v>
      </c>
      <c r="AEF80">
        <f t="shared" si="2436"/>
        <v>0</v>
      </c>
      <c r="AEG80">
        <f t="shared" si="2437"/>
        <v>0</v>
      </c>
      <c r="AEH80">
        <f t="shared" si="2438"/>
        <v>0</v>
      </c>
      <c r="AEI80">
        <f t="shared" si="2439"/>
        <v>0</v>
      </c>
      <c r="AEJ80">
        <f t="shared" si="2440"/>
        <v>0</v>
      </c>
      <c r="AEK80">
        <f t="shared" si="2441"/>
        <v>0</v>
      </c>
      <c r="AEL80">
        <f t="shared" si="2442"/>
        <v>0</v>
      </c>
      <c r="AEM80">
        <f t="shared" si="2443"/>
        <v>0</v>
      </c>
      <c r="AEN80">
        <f t="shared" si="2444"/>
        <v>0</v>
      </c>
      <c r="AEO80">
        <f t="shared" si="2445"/>
        <v>0</v>
      </c>
      <c r="AEP80">
        <f t="shared" si="2446"/>
        <v>0</v>
      </c>
      <c r="AEQ80">
        <f t="shared" si="2447"/>
        <v>0</v>
      </c>
      <c r="AER80">
        <f t="shared" si="2448"/>
        <v>0</v>
      </c>
      <c r="AES80">
        <f t="shared" si="2449"/>
        <v>0</v>
      </c>
      <c r="AET80">
        <f t="shared" si="2450"/>
        <v>0</v>
      </c>
      <c r="AEU80">
        <f t="shared" si="2451"/>
        <v>0</v>
      </c>
      <c r="AEV80">
        <f t="shared" si="2452"/>
        <v>0</v>
      </c>
      <c r="AEW80">
        <f t="shared" si="2453"/>
        <v>0</v>
      </c>
      <c r="AEX80">
        <f t="shared" si="2454"/>
        <v>0</v>
      </c>
      <c r="AEY80">
        <f t="shared" si="2455"/>
        <v>0</v>
      </c>
      <c r="AEZ80">
        <f t="shared" si="2456"/>
        <v>0</v>
      </c>
      <c r="AFA80">
        <f t="shared" si="2457"/>
        <v>0</v>
      </c>
      <c r="AFB80">
        <f t="shared" si="2458"/>
        <v>0</v>
      </c>
      <c r="AFC80">
        <f t="shared" si="2459"/>
        <v>0</v>
      </c>
      <c r="AFD80">
        <f t="shared" si="2460"/>
        <v>0</v>
      </c>
      <c r="AFE80">
        <f t="shared" si="2461"/>
        <v>0</v>
      </c>
      <c r="AFF80">
        <f t="shared" si="2462"/>
        <v>0</v>
      </c>
      <c r="AFG80">
        <f t="shared" si="2463"/>
        <v>0</v>
      </c>
      <c r="AFH80">
        <f t="shared" si="2464"/>
        <v>0</v>
      </c>
      <c r="AFI80">
        <f t="shared" si="2465"/>
        <v>0</v>
      </c>
      <c r="AFJ80">
        <f t="shared" si="2466"/>
        <v>0</v>
      </c>
      <c r="AFK80">
        <f t="shared" si="2467"/>
        <v>0</v>
      </c>
      <c r="AFL80">
        <f t="shared" si="2468"/>
        <v>0</v>
      </c>
      <c r="AFM80">
        <f t="shared" si="2469"/>
        <v>0</v>
      </c>
      <c r="AFN80">
        <f t="shared" si="2470"/>
        <v>0</v>
      </c>
      <c r="AFO80">
        <f t="shared" si="2471"/>
        <v>0</v>
      </c>
      <c r="AFP80">
        <f t="shared" si="2472"/>
        <v>0</v>
      </c>
      <c r="AFQ80">
        <f t="shared" si="2473"/>
        <v>0</v>
      </c>
      <c r="AFR80">
        <f t="shared" si="2474"/>
        <v>0</v>
      </c>
      <c r="AFS80">
        <f t="shared" si="2475"/>
        <v>0</v>
      </c>
      <c r="AFT80">
        <f t="shared" si="2476"/>
        <v>0</v>
      </c>
      <c r="AFU80">
        <f t="shared" si="2477"/>
        <v>0</v>
      </c>
      <c r="AFV80">
        <f t="shared" si="2478"/>
        <v>0</v>
      </c>
      <c r="AFW80">
        <f t="shared" si="2479"/>
        <v>0</v>
      </c>
      <c r="AFX80">
        <f t="shared" si="2480"/>
        <v>0</v>
      </c>
      <c r="AFY80">
        <f t="shared" si="2481"/>
        <v>0</v>
      </c>
      <c r="AFZ80">
        <f t="shared" si="2482"/>
        <v>0</v>
      </c>
      <c r="AGA80">
        <f t="shared" si="2483"/>
        <v>0</v>
      </c>
      <c r="AGB80">
        <f t="shared" si="2484"/>
        <v>0</v>
      </c>
      <c r="AGC80">
        <f t="shared" si="2485"/>
        <v>0</v>
      </c>
      <c r="AGD80">
        <f t="shared" si="2486"/>
        <v>0</v>
      </c>
      <c r="AGE80">
        <f t="shared" si="2487"/>
        <v>0</v>
      </c>
      <c r="AGF80">
        <f t="shared" si="2488"/>
        <v>0</v>
      </c>
      <c r="AGG80">
        <f t="shared" si="2489"/>
        <v>0</v>
      </c>
      <c r="AGH80">
        <f t="shared" si="2490"/>
        <v>0</v>
      </c>
      <c r="AGI80">
        <f t="shared" si="2491"/>
        <v>0</v>
      </c>
      <c r="AGJ80">
        <f t="shared" si="2492"/>
        <v>0</v>
      </c>
      <c r="AGK80">
        <f t="shared" si="2493"/>
        <v>0</v>
      </c>
      <c r="AGM80" s="88">
        <f t="shared" si="2494"/>
        <v>95</v>
      </c>
      <c r="AGN80" s="88">
        <v>95</v>
      </c>
      <c r="AGO80">
        <v>6</v>
      </c>
      <c r="AGP80">
        <f t="shared" si="2495"/>
        <v>6</v>
      </c>
      <c r="AGQ80">
        <f t="shared" si="2496"/>
        <v>6</v>
      </c>
      <c r="AGR80">
        <f t="shared" si="2497"/>
        <v>6</v>
      </c>
      <c r="AGS80">
        <f t="shared" si="2498"/>
        <v>4</v>
      </c>
      <c r="AGT80">
        <f t="shared" si="2499"/>
        <v>8</v>
      </c>
      <c r="AGU80">
        <f t="shared" si="2500"/>
        <v>6</v>
      </c>
      <c r="AGV80">
        <f t="shared" si="2501"/>
        <v>6</v>
      </c>
      <c r="AGW80">
        <f t="shared" si="2502"/>
        <v>7</v>
      </c>
      <c r="AGX80">
        <f t="shared" si="2503"/>
        <v>6</v>
      </c>
      <c r="AGY80">
        <f t="shared" si="2504"/>
        <v>0</v>
      </c>
      <c r="AGZ80">
        <f t="shared" si="2505"/>
        <v>0</v>
      </c>
      <c r="AHA80">
        <f t="shared" si="2506"/>
        <v>0</v>
      </c>
      <c r="AHB80">
        <f t="shared" si="2507"/>
        <v>0</v>
      </c>
      <c r="AHC80">
        <f t="shared" si="2508"/>
        <v>0</v>
      </c>
      <c r="AHD80">
        <f t="shared" si="2509"/>
        <v>0</v>
      </c>
      <c r="AHE80">
        <f t="shared" si="2510"/>
        <v>0</v>
      </c>
      <c r="AHF80">
        <f t="shared" si="2511"/>
        <v>0</v>
      </c>
      <c r="AHG80">
        <f t="shared" si="2512"/>
        <v>0</v>
      </c>
      <c r="AHH80">
        <f t="shared" si="2513"/>
        <v>0</v>
      </c>
      <c r="AHI80">
        <f t="shared" si="2514"/>
        <v>0</v>
      </c>
      <c r="AHJ80">
        <f t="shared" si="2515"/>
        <v>0</v>
      </c>
      <c r="AHK80">
        <f t="shared" si="2516"/>
        <v>0</v>
      </c>
      <c r="AHL80">
        <f t="shared" si="2517"/>
        <v>0</v>
      </c>
      <c r="AHM80">
        <f t="shared" si="2518"/>
        <v>0</v>
      </c>
      <c r="AHN80">
        <f t="shared" si="2519"/>
        <v>0</v>
      </c>
      <c r="AHO80">
        <f t="shared" si="2520"/>
        <v>0</v>
      </c>
      <c r="AHP80">
        <f t="shared" si="2521"/>
        <v>0</v>
      </c>
      <c r="AHQ80">
        <f t="shared" si="2522"/>
        <v>0</v>
      </c>
      <c r="AHR80">
        <f t="shared" si="2523"/>
        <v>0</v>
      </c>
      <c r="AHS80">
        <f t="shared" si="2524"/>
        <v>0</v>
      </c>
      <c r="AHT80">
        <f t="shared" si="2525"/>
        <v>0</v>
      </c>
      <c r="AHU80">
        <f t="shared" si="2526"/>
        <v>0</v>
      </c>
      <c r="AHV80">
        <f t="shared" si="2527"/>
        <v>0</v>
      </c>
      <c r="AHW80">
        <f t="shared" si="2528"/>
        <v>0</v>
      </c>
      <c r="AHX80">
        <f t="shared" si="2529"/>
        <v>0</v>
      </c>
      <c r="AHY80">
        <f t="shared" si="2530"/>
        <v>0</v>
      </c>
      <c r="AHZ80">
        <f t="shared" si="2531"/>
        <v>0</v>
      </c>
      <c r="AIA80">
        <f t="shared" si="2532"/>
        <v>0</v>
      </c>
      <c r="AIB80">
        <f t="shared" si="2533"/>
        <v>0</v>
      </c>
      <c r="AIC80">
        <f t="shared" si="2534"/>
        <v>0</v>
      </c>
      <c r="AID80">
        <f t="shared" si="2535"/>
        <v>0</v>
      </c>
      <c r="AIE80">
        <f t="shared" si="2536"/>
        <v>0</v>
      </c>
      <c r="AIF80">
        <f t="shared" si="2537"/>
        <v>0</v>
      </c>
      <c r="AIG80">
        <f t="shared" si="2538"/>
        <v>0</v>
      </c>
      <c r="AIH80">
        <f t="shared" si="2539"/>
        <v>0</v>
      </c>
      <c r="AII80">
        <f t="shared" si="2540"/>
        <v>0</v>
      </c>
      <c r="AIJ80">
        <f t="shared" si="2541"/>
        <v>0</v>
      </c>
      <c r="AIK80">
        <f t="shared" si="2542"/>
        <v>0</v>
      </c>
      <c r="AIL80">
        <f t="shared" si="2543"/>
        <v>0</v>
      </c>
      <c r="AIM80">
        <f t="shared" si="2544"/>
        <v>0</v>
      </c>
      <c r="AIN80">
        <f t="shared" si="2545"/>
        <v>0</v>
      </c>
      <c r="AIO80">
        <f t="shared" si="2546"/>
        <v>0</v>
      </c>
      <c r="AIP80">
        <f t="shared" si="2547"/>
        <v>0</v>
      </c>
      <c r="AIQ80">
        <f t="shared" si="2548"/>
        <v>0</v>
      </c>
      <c r="AIR80">
        <f t="shared" si="2549"/>
        <v>0</v>
      </c>
      <c r="AIS80">
        <f t="shared" si="2550"/>
        <v>0</v>
      </c>
      <c r="AIT80">
        <f t="shared" si="2551"/>
        <v>0</v>
      </c>
      <c r="AIU80">
        <f t="shared" si="2552"/>
        <v>0</v>
      </c>
      <c r="AIV80">
        <f t="shared" si="2553"/>
        <v>0</v>
      </c>
      <c r="AIW80">
        <f t="shared" si="2554"/>
        <v>0</v>
      </c>
      <c r="AIX80">
        <f t="shared" si="2555"/>
        <v>0</v>
      </c>
      <c r="AIY80">
        <f t="shared" si="2556"/>
        <v>0</v>
      </c>
      <c r="AIZ80">
        <f t="shared" si="2557"/>
        <v>0</v>
      </c>
      <c r="AJA80">
        <f t="shared" si="2558"/>
        <v>0</v>
      </c>
      <c r="AJB80">
        <f t="shared" si="2559"/>
        <v>0</v>
      </c>
      <c r="AJC80">
        <f t="shared" si="2560"/>
        <v>0</v>
      </c>
      <c r="AJD80">
        <f t="shared" si="2561"/>
        <v>0</v>
      </c>
      <c r="AJE80">
        <f t="shared" si="2562"/>
        <v>0</v>
      </c>
      <c r="AJF80">
        <f t="shared" si="2563"/>
        <v>0</v>
      </c>
      <c r="AJG80">
        <f t="shared" si="2564"/>
        <v>0</v>
      </c>
      <c r="AJH80">
        <f t="shared" si="2565"/>
        <v>0</v>
      </c>
      <c r="AJI80">
        <f t="shared" si="2566"/>
        <v>0</v>
      </c>
      <c r="AJJ80">
        <f t="shared" si="2567"/>
        <v>0</v>
      </c>
      <c r="AJK80">
        <f t="shared" si="2568"/>
        <v>0</v>
      </c>
      <c r="AJL80">
        <f t="shared" si="2569"/>
        <v>0</v>
      </c>
      <c r="AJM80">
        <f t="shared" si="2570"/>
        <v>0</v>
      </c>
      <c r="AJN80">
        <f t="shared" si="2571"/>
        <v>0</v>
      </c>
      <c r="AJO80">
        <f t="shared" si="2572"/>
        <v>0</v>
      </c>
      <c r="AJP80">
        <f t="shared" si="2573"/>
        <v>0</v>
      </c>
      <c r="AJQ80">
        <f t="shared" si="2574"/>
        <v>0</v>
      </c>
      <c r="AJR80">
        <f t="shared" si="2575"/>
        <v>0</v>
      </c>
      <c r="AJS80">
        <f t="shared" si="2576"/>
        <v>0</v>
      </c>
      <c r="AJT80">
        <f t="shared" si="2577"/>
        <v>0</v>
      </c>
      <c r="AJU80">
        <f t="shared" si="2578"/>
        <v>0</v>
      </c>
      <c r="AJV80">
        <f t="shared" si="2579"/>
        <v>0</v>
      </c>
      <c r="AJX80">
        <v>46</v>
      </c>
      <c r="AJY80">
        <v>1</v>
      </c>
      <c r="AJZ80">
        <v>1</v>
      </c>
      <c r="AKA80">
        <f t="shared" si="2580"/>
        <v>8</v>
      </c>
      <c r="AKB80">
        <f t="shared" si="2581"/>
        <v>2</v>
      </c>
      <c r="AKC80">
        <f t="shared" si="2582"/>
        <v>4</v>
      </c>
      <c r="AKD80">
        <f t="shared" si="2583"/>
        <v>1</v>
      </c>
      <c r="AKE80">
        <f t="shared" si="2584"/>
        <v>16</v>
      </c>
      <c r="AKF80">
        <f t="shared" si="2585"/>
        <v>16</v>
      </c>
      <c r="AKG80">
        <f t="shared" si="2586"/>
        <v>0</v>
      </c>
      <c r="AKH80">
        <f t="shared" si="2587"/>
        <v>0</v>
      </c>
      <c r="AKI80">
        <f t="shared" si="2588"/>
        <v>0</v>
      </c>
      <c r="AKJ80">
        <f t="shared" si="2589"/>
        <v>0</v>
      </c>
      <c r="AKK80">
        <f t="shared" si="2590"/>
        <v>0</v>
      </c>
      <c r="AKL80">
        <f t="shared" si="2591"/>
        <v>0</v>
      </c>
      <c r="AKM80">
        <f t="shared" si="2592"/>
        <v>0</v>
      </c>
      <c r="AKN80">
        <f t="shared" si="2593"/>
        <v>0</v>
      </c>
      <c r="AKO80">
        <f t="shared" si="2594"/>
        <v>0</v>
      </c>
      <c r="AKP80">
        <f t="shared" si="2595"/>
        <v>0</v>
      </c>
      <c r="AKQ80">
        <f t="shared" si="2596"/>
        <v>0</v>
      </c>
      <c r="AKR80">
        <f t="shared" si="2597"/>
        <v>0</v>
      </c>
      <c r="AKS80">
        <f t="shared" si="2598"/>
        <v>0</v>
      </c>
      <c r="AKT80">
        <f t="shared" si="2599"/>
        <v>0</v>
      </c>
      <c r="AKU80">
        <f t="shared" si="2600"/>
        <v>0</v>
      </c>
      <c r="AKV80">
        <f t="shared" si="2601"/>
        <v>0</v>
      </c>
      <c r="AKW80">
        <f t="shared" si="2602"/>
        <v>0</v>
      </c>
      <c r="AKX80">
        <f t="shared" si="2603"/>
        <v>0</v>
      </c>
      <c r="AKY80">
        <f t="shared" si="2604"/>
        <v>0</v>
      </c>
      <c r="AKZ80">
        <f t="shared" si="2605"/>
        <v>0</v>
      </c>
      <c r="ALA80">
        <f t="shared" si="2606"/>
        <v>0</v>
      </c>
      <c r="ALB80">
        <f t="shared" si="2607"/>
        <v>0</v>
      </c>
      <c r="ALC80">
        <f t="shared" si="2608"/>
        <v>0</v>
      </c>
      <c r="ALD80">
        <f t="shared" si="2609"/>
        <v>0</v>
      </c>
      <c r="ALE80">
        <f t="shared" si="2610"/>
        <v>0</v>
      </c>
      <c r="ALF80">
        <f t="shared" si="2611"/>
        <v>0</v>
      </c>
      <c r="ALG80">
        <f t="shared" si="2612"/>
        <v>0</v>
      </c>
      <c r="ALH80">
        <f t="shared" si="2613"/>
        <v>0</v>
      </c>
      <c r="ALI80">
        <f t="shared" si="2614"/>
        <v>0</v>
      </c>
      <c r="ALJ80">
        <f t="shared" si="2615"/>
        <v>0</v>
      </c>
      <c r="ALK80">
        <f t="shared" si="2616"/>
        <v>0</v>
      </c>
      <c r="ALL80">
        <f t="shared" si="2617"/>
        <v>0</v>
      </c>
      <c r="ALM80">
        <f t="shared" si="2618"/>
        <v>0</v>
      </c>
      <c r="ALN80">
        <f t="shared" si="2619"/>
        <v>0</v>
      </c>
      <c r="ALO80">
        <f t="shared" si="2620"/>
        <v>0</v>
      </c>
      <c r="ALP80">
        <f t="shared" si="2621"/>
        <v>0</v>
      </c>
      <c r="ALQ80">
        <f t="shared" si="2622"/>
        <v>0</v>
      </c>
      <c r="ALR80">
        <f t="shared" si="2623"/>
        <v>0</v>
      </c>
      <c r="ALS80">
        <f t="shared" si="2624"/>
        <v>0</v>
      </c>
      <c r="ALT80">
        <f t="shared" si="2625"/>
        <v>0</v>
      </c>
      <c r="ALU80">
        <f t="shared" si="2626"/>
        <v>0</v>
      </c>
      <c r="ALV80">
        <f t="shared" si="2627"/>
        <v>0</v>
      </c>
      <c r="ALW80">
        <f t="shared" si="2628"/>
        <v>0</v>
      </c>
      <c r="ALX80">
        <f t="shared" si="2629"/>
        <v>0</v>
      </c>
      <c r="ALY80">
        <f t="shared" si="2630"/>
        <v>0</v>
      </c>
      <c r="ALZ80">
        <f t="shared" si="2631"/>
        <v>0</v>
      </c>
      <c r="AMA80">
        <f t="shared" si="2632"/>
        <v>0</v>
      </c>
      <c r="AMB80">
        <f t="shared" si="2633"/>
        <v>0</v>
      </c>
      <c r="AMC80">
        <f t="shared" si="2634"/>
        <v>0</v>
      </c>
      <c r="AMD80">
        <f t="shared" si="2635"/>
        <v>0</v>
      </c>
      <c r="AME80">
        <f t="shared" si="2636"/>
        <v>0</v>
      </c>
      <c r="AMF80">
        <f t="shared" si="2637"/>
        <v>0</v>
      </c>
      <c r="AMG80">
        <f t="shared" si="2638"/>
        <v>0</v>
      </c>
      <c r="AMH80">
        <f t="shared" si="2639"/>
        <v>0</v>
      </c>
      <c r="AMI80">
        <f t="shared" si="2640"/>
        <v>0</v>
      </c>
      <c r="AMJ80">
        <f t="shared" si="2641"/>
        <v>0</v>
      </c>
      <c r="AMK80">
        <f t="shared" si="2642"/>
        <v>0</v>
      </c>
      <c r="AML80">
        <f t="shared" si="2643"/>
        <v>0</v>
      </c>
      <c r="AMM80">
        <f t="shared" si="2644"/>
        <v>0</v>
      </c>
      <c r="AMN80">
        <f t="shared" si="2645"/>
        <v>0</v>
      </c>
      <c r="AMO80">
        <f t="shared" si="2646"/>
        <v>0</v>
      </c>
      <c r="AMP80">
        <f t="shared" si="2647"/>
        <v>0</v>
      </c>
      <c r="AMQ80">
        <f t="shared" si="2648"/>
        <v>0</v>
      </c>
      <c r="AMR80">
        <f t="shared" si="2649"/>
        <v>0</v>
      </c>
      <c r="AMS80">
        <f t="shared" si="2650"/>
        <v>0</v>
      </c>
      <c r="AMT80">
        <f t="shared" si="2651"/>
        <v>0</v>
      </c>
      <c r="AMU80">
        <f t="shared" si="2652"/>
        <v>0</v>
      </c>
      <c r="AMV80">
        <f t="shared" si="2653"/>
        <v>0</v>
      </c>
      <c r="AMW80">
        <f t="shared" si="2654"/>
        <v>0</v>
      </c>
      <c r="AMX80">
        <f t="shared" si="2655"/>
        <v>0</v>
      </c>
      <c r="AMY80">
        <f t="shared" si="2656"/>
        <v>0</v>
      </c>
      <c r="AMZ80">
        <f t="shared" si="2657"/>
        <v>0</v>
      </c>
      <c r="ANA80">
        <f t="shared" si="2658"/>
        <v>0</v>
      </c>
      <c r="ANB80">
        <f t="shared" si="2659"/>
        <v>0</v>
      </c>
      <c r="ANC80">
        <f t="shared" si="2660"/>
        <v>0</v>
      </c>
      <c r="AND80">
        <f t="shared" si="2661"/>
        <v>0</v>
      </c>
      <c r="ANR80" s="4">
        <v>1425</v>
      </c>
      <c r="ANS80" s="4">
        <f t="shared" si="2662"/>
        <v>1425</v>
      </c>
      <c r="ANU80" s="4">
        <v>1308</v>
      </c>
      <c r="ANV80" t="str">
        <f t="shared" si="2663"/>
        <v>1344</v>
      </c>
      <c r="ANW80" t="str">
        <f t="shared" si="2664"/>
        <v>1328</v>
      </c>
      <c r="ANX80" t="str">
        <f t="shared" si="2665"/>
        <v>1359</v>
      </c>
      <c r="ANY80" t="str">
        <f t="shared" si="2666"/>
        <v>1358</v>
      </c>
      <c r="ANZ80" t="str">
        <f t="shared" si="2667"/>
        <v>1352</v>
      </c>
      <c r="AOA80" t="str">
        <f t="shared" si="2668"/>
        <v>1349</v>
      </c>
      <c r="AOB80" t="str">
        <f t="shared" si="2669"/>
        <v>1382</v>
      </c>
      <c r="AOC80" t="str">
        <f t="shared" si="2670"/>
        <v>1410</v>
      </c>
      <c r="AOD80" t="str">
        <f t="shared" si="2671"/>
        <v>1425</v>
      </c>
      <c r="AOE80" t="str">
        <f t="shared" si="2672"/>
        <v>1425</v>
      </c>
      <c r="AOF80" t="str">
        <f t="shared" si="2673"/>
        <v>1425</v>
      </c>
      <c r="AOG80" t="str">
        <f t="shared" si="2674"/>
        <v>1425</v>
      </c>
      <c r="AOH80" t="str">
        <f t="shared" si="2675"/>
        <v>1425</v>
      </c>
      <c r="AOI80" t="str">
        <f t="shared" si="2676"/>
        <v>1425</v>
      </c>
      <c r="AOJ80" t="str">
        <f t="shared" si="2677"/>
        <v>1425</v>
      </c>
      <c r="AOK80" t="str">
        <f t="shared" si="2678"/>
        <v>1425</v>
      </c>
      <c r="AOL80" t="str">
        <f t="shared" si="2679"/>
        <v>1425</v>
      </c>
      <c r="AOM80" t="str">
        <f t="shared" si="2680"/>
        <v>1425</v>
      </c>
      <c r="AON80" t="str">
        <f t="shared" si="2681"/>
        <v>1425</v>
      </c>
      <c r="AOO80" t="str">
        <f t="shared" si="2682"/>
        <v>1425</v>
      </c>
      <c r="AOP80" t="str">
        <f t="shared" si="2683"/>
        <v>1425</v>
      </c>
      <c r="AOQ80" t="str">
        <f t="shared" si="2684"/>
        <v>1425</v>
      </c>
      <c r="AOR80" t="str">
        <f t="shared" si="2685"/>
        <v>1425</v>
      </c>
      <c r="AOS80" t="str">
        <f t="shared" si="2686"/>
        <v>1425</v>
      </c>
      <c r="AOT80" t="str">
        <f t="shared" si="2687"/>
        <v>1425</v>
      </c>
      <c r="AOU80" t="str">
        <f t="shared" si="2688"/>
        <v>1425</v>
      </c>
      <c r="AOV80" t="str">
        <f t="shared" si="2689"/>
        <v>1425</v>
      </c>
      <c r="AOW80" t="str">
        <f t="shared" si="2690"/>
        <v>1425</v>
      </c>
      <c r="AOX80" t="str">
        <f t="shared" si="2691"/>
        <v>1425</v>
      </c>
      <c r="AOY80" t="str">
        <f t="shared" si="2692"/>
        <v>1425</v>
      </c>
      <c r="AOZ80" t="str">
        <f t="shared" si="2693"/>
        <v>1425</v>
      </c>
      <c r="APA80" t="str">
        <f t="shared" si="2694"/>
        <v>1425</v>
      </c>
      <c r="APB80" t="str">
        <f t="shared" si="2695"/>
        <v>1425</v>
      </c>
      <c r="APC80" t="str">
        <f t="shared" si="2696"/>
        <v>1425</v>
      </c>
      <c r="APD80" t="str">
        <f t="shared" si="2697"/>
        <v>1425</v>
      </c>
      <c r="APE80" t="str">
        <f t="shared" si="2698"/>
        <v>1425</v>
      </c>
      <c r="APF80" t="str">
        <f t="shared" si="2699"/>
        <v>1425</v>
      </c>
      <c r="APG80" t="str">
        <f t="shared" si="2700"/>
        <v>1425</v>
      </c>
      <c r="APH80" t="str">
        <f t="shared" si="2701"/>
        <v>1425</v>
      </c>
      <c r="API80" t="str">
        <f t="shared" si="2702"/>
        <v>1425</v>
      </c>
      <c r="APJ80" t="str">
        <f t="shared" si="2703"/>
        <v>1425</v>
      </c>
      <c r="APK80" t="str">
        <f t="shared" si="2704"/>
        <v>1425</v>
      </c>
      <c r="APL80" t="str">
        <f t="shared" si="2705"/>
        <v>1425</v>
      </c>
      <c r="APM80" t="str">
        <f t="shared" si="2706"/>
        <v>1425</v>
      </c>
      <c r="APN80" t="str">
        <f t="shared" si="2707"/>
        <v>1425</v>
      </c>
      <c r="APO80" t="str">
        <f t="shared" si="2708"/>
        <v>1425</v>
      </c>
      <c r="APP80" t="str">
        <f t="shared" si="2709"/>
        <v>1425</v>
      </c>
      <c r="APQ80" t="str">
        <f t="shared" si="2710"/>
        <v>1425</v>
      </c>
      <c r="APR80" t="str">
        <f t="shared" si="2711"/>
        <v>1425</v>
      </c>
      <c r="APS80" t="str">
        <f t="shared" si="2712"/>
        <v>1425</v>
      </c>
      <c r="APT80" t="str">
        <f t="shared" si="2713"/>
        <v>1425</v>
      </c>
      <c r="APU80" t="str">
        <f t="shared" si="2714"/>
        <v>1425</v>
      </c>
      <c r="APV80" t="str">
        <f t="shared" si="2715"/>
        <v>1425</v>
      </c>
      <c r="APW80" t="str">
        <f t="shared" si="2716"/>
        <v>1425</v>
      </c>
      <c r="APX80" t="str">
        <f t="shared" si="2717"/>
        <v>1425</v>
      </c>
      <c r="APY80" t="str">
        <f t="shared" si="2718"/>
        <v>1425</v>
      </c>
      <c r="APZ80" t="str">
        <f t="shared" si="2719"/>
        <v>1425</v>
      </c>
      <c r="AQA80" t="str">
        <f t="shared" si="2720"/>
        <v>1425</v>
      </c>
      <c r="AQB80" t="str">
        <f t="shared" si="2721"/>
        <v>1425</v>
      </c>
      <c r="AQC80" t="str">
        <f t="shared" si="2722"/>
        <v>1425</v>
      </c>
      <c r="AQD80" t="str">
        <f t="shared" si="2723"/>
        <v>1425</v>
      </c>
      <c r="AQE80" t="str">
        <f t="shared" si="2724"/>
        <v>1425</v>
      </c>
      <c r="AQF80" t="str">
        <f t="shared" si="2725"/>
        <v>1425</v>
      </c>
      <c r="AQG80" t="str">
        <f t="shared" si="2726"/>
        <v>1425</v>
      </c>
      <c r="AQH80" t="str">
        <f t="shared" si="2727"/>
        <v>1425</v>
      </c>
      <c r="AQI80" t="str">
        <f t="shared" si="2728"/>
        <v>1425</v>
      </c>
      <c r="AQJ80" t="str">
        <f t="shared" si="2729"/>
        <v>1425</v>
      </c>
      <c r="AQK80" t="str">
        <f t="shared" si="2730"/>
        <v>1425</v>
      </c>
      <c r="AQL80" t="str">
        <f t="shared" si="2731"/>
        <v>1425</v>
      </c>
      <c r="AQM80" t="str">
        <f t="shared" si="2732"/>
        <v>1425</v>
      </c>
      <c r="AQN80" t="str">
        <f t="shared" si="2733"/>
        <v>1425</v>
      </c>
      <c r="AQO80" t="str">
        <f t="shared" si="2734"/>
        <v>1425</v>
      </c>
      <c r="AQP80" t="str">
        <f t="shared" si="2735"/>
        <v>1425</v>
      </c>
      <c r="AQQ80" t="str">
        <f t="shared" si="2736"/>
        <v>1425</v>
      </c>
      <c r="AQR80" t="str">
        <f t="shared" si="2737"/>
        <v>1425</v>
      </c>
      <c r="AQS80" t="str">
        <f t="shared" si="2738"/>
        <v>1425</v>
      </c>
      <c r="AQT80" t="str">
        <f t="shared" si="2739"/>
        <v>1425</v>
      </c>
      <c r="AQU80" t="str">
        <f t="shared" si="2740"/>
        <v>1425</v>
      </c>
      <c r="AQV80" t="str">
        <f t="shared" si="2741"/>
        <v>1425</v>
      </c>
      <c r="AQW80" t="str">
        <f t="shared" si="2742"/>
        <v>1425</v>
      </c>
      <c r="AQX80" t="str">
        <f t="shared" si="2743"/>
        <v>1425</v>
      </c>
      <c r="AQY80" t="str">
        <f t="shared" si="2744"/>
        <v>1425</v>
      </c>
      <c r="AQZ80" t="str">
        <f t="shared" si="2745"/>
        <v>1425</v>
      </c>
      <c r="ARA80" t="str">
        <f t="shared" si="2746"/>
        <v>1425</v>
      </c>
      <c r="ARB80" t="str">
        <f t="shared" si="2747"/>
        <v>1425</v>
      </c>
      <c r="ARC80">
        <v>1308</v>
      </c>
      <c r="ARH80" s="5"/>
    </row>
    <row r="81" spans="1:1152" x14ac:dyDescent="0.2">
      <c r="A81">
        <v>79</v>
      </c>
      <c r="B81" s="17" t="s">
        <v>48</v>
      </c>
      <c r="C81" s="20">
        <f>VLOOKUP(A81, Rankings!$A$2:$AN$161, 40, FALSE)</f>
        <v>79</v>
      </c>
      <c r="D81" s="223" t="s">
        <v>220</v>
      </c>
      <c r="F81" s="4">
        <v>12</v>
      </c>
      <c r="G81" s="4">
        <v>3</v>
      </c>
      <c r="I81" s="5">
        <f t="shared" si="1832"/>
        <v>9</v>
      </c>
      <c r="L81" t="s">
        <v>1969</v>
      </c>
      <c r="M81" t="s">
        <v>2269</v>
      </c>
      <c r="N81" t="s">
        <v>2328</v>
      </c>
      <c r="O81" t="s">
        <v>2745</v>
      </c>
      <c r="P81" t="s">
        <v>2745</v>
      </c>
      <c r="Q81" t="s">
        <v>3195</v>
      </c>
      <c r="R81" t="s">
        <v>3348</v>
      </c>
      <c r="S81" t="s">
        <v>3575</v>
      </c>
      <c r="T81" t="s">
        <v>3847</v>
      </c>
      <c r="U81" t="s">
        <v>4056</v>
      </c>
      <c r="V81" t="s">
        <v>4135</v>
      </c>
      <c r="W81" t="str">
        <f>Rankings!D80</f>
        <v>-</v>
      </c>
      <c r="X81" t="s">
        <v>10</v>
      </c>
      <c r="Y81" t="s">
        <v>10</v>
      </c>
      <c r="Z81" t="s">
        <v>10</v>
      </c>
      <c r="AA81" t="s">
        <v>10</v>
      </c>
      <c r="AB81" t="s">
        <v>10</v>
      </c>
      <c r="AC81" t="s">
        <v>10</v>
      </c>
      <c r="AD81" t="s">
        <v>10</v>
      </c>
      <c r="AE81" t="s">
        <v>10</v>
      </c>
      <c r="AF81" t="s">
        <v>10</v>
      </c>
      <c r="AG81" t="s">
        <v>10</v>
      </c>
      <c r="AH81" t="s">
        <v>10</v>
      </c>
      <c r="AI81" t="s">
        <v>10</v>
      </c>
      <c r="AJ81" t="s">
        <v>10</v>
      </c>
      <c r="AK81" t="s">
        <v>10</v>
      </c>
      <c r="AL81" t="s">
        <v>10</v>
      </c>
      <c r="AM81" t="s">
        <v>10</v>
      </c>
      <c r="AN81" t="s">
        <v>10</v>
      </c>
      <c r="AO81" t="s">
        <v>10</v>
      </c>
      <c r="AP81" t="s">
        <v>10</v>
      </c>
      <c r="AQ81" t="s">
        <v>10</v>
      </c>
      <c r="AR81" t="s">
        <v>10</v>
      </c>
      <c r="AS81" t="s">
        <v>10</v>
      </c>
      <c r="AT81" t="s">
        <v>10</v>
      </c>
      <c r="AU81" t="s">
        <v>10</v>
      </c>
      <c r="AV81" t="s">
        <v>10</v>
      </c>
      <c r="AW81" t="s">
        <v>10</v>
      </c>
      <c r="AX81" t="s">
        <v>10</v>
      </c>
      <c r="AY81" t="s">
        <v>10</v>
      </c>
      <c r="AZ81" t="s">
        <v>10</v>
      </c>
      <c r="BA81" t="s">
        <v>10</v>
      </c>
      <c r="BB81" t="s">
        <v>10</v>
      </c>
      <c r="BC81" t="s">
        <v>10</v>
      </c>
      <c r="BD81" t="s">
        <v>10</v>
      </c>
      <c r="BE81" t="s">
        <v>10</v>
      </c>
      <c r="BF81" t="s">
        <v>10</v>
      </c>
      <c r="BG81" t="s">
        <v>10</v>
      </c>
      <c r="BH81" t="s">
        <v>10</v>
      </c>
      <c r="BI81" t="s">
        <v>10</v>
      </c>
      <c r="BJ81" t="s">
        <v>10</v>
      </c>
      <c r="BK81" t="s">
        <v>10</v>
      </c>
      <c r="BL81" t="s">
        <v>10</v>
      </c>
      <c r="BM81" t="s">
        <v>10</v>
      </c>
      <c r="BN81" t="s">
        <v>10</v>
      </c>
      <c r="BO81" t="s">
        <v>10</v>
      </c>
      <c r="BP81" t="s">
        <v>10</v>
      </c>
      <c r="BQ81" t="s">
        <v>10</v>
      </c>
      <c r="BR81" t="s">
        <v>10</v>
      </c>
      <c r="BS81" t="s">
        <v>10</v>
      </c>
      <c r="BT81" t="s">
        <v>10</v>
      </c>
      <c r="BU81" t="s">
        <v>10</v>
      </c>
      <c r="BV81" t="s">
        <v>10</v>
      </c>
      <c r="BW81" t="s">
        <v>10</v>
      </c>
      <c r="BX81" t="s">
        <v>10</v>
      </c>
      <c r="BY81" t="s">
        <v>10</v>
      </c>
      <c r="BZ81" t="s">
        <v>10</v>
      </c>
      <c r="CA81" t="s">
        <v>10</v>
      </c>
      <c r="CB81" t="s">
        <v>10</v>
      </c>
      <c r="CC81" t="s">
        <v>10</v>
      </c>
      <c r="CD81" t="s">
        <v>10</v>
      </c>
      <c r="CE81" t="s">
        <v>10</v>
      </c>
      <c r="CF81" t="s">
        <v>10</v>
      </c>
      <c r="CG81" t="s">
        <v>10</v>
      </c>
      <c r="CH81" t="s">
        <v>10</v>
      </c>
      <c r="CI81" t="s">
        <v>10</v>
      </c>
      <c r="CJ81" t="s">
        <v>10</v>
      </c>
      <c r="CK81" t="s">
        <v>10</v>
      </c>
      <c r="CL81" t="s">
        <v>10</v>
      </c>
      <c r="CM81" t="s">
        <v>10</v>
      </c>
      <c r="CN81" t="s">
        <v>10</v>
      </c>
      <c r="CO81" t="s">
        <v>10</v>
      </c>
      <c r="CP81" t="s">
        <v>10</v>
      </c>
      <c r="CQ81" t="s">
        <v>10</v>
      </c>
      <c r="CR81" t="s">
        <v>10</v>
      </c>
      <c r="CT81" s="4">
        <f t="shared" si="1833"/>
        <v>2</v>
      </c>
      <c r="CU81" s="4">
        <f t="shared" si="1834"/>
        <v>0</v>
      </c>
      <c r="CV81" s="4">
        <f t="shared" si="1835"/>
        <v>0</v>
      </c>
      <c r="CW81" s="4">
        <f t="shared" si="1836"/>
        <v>3</v>
      </c>
      <c r="CX81" s="4">
        <f t="shared" si="1837"/>
        <v>1</v>
      </c>
      <c r="CY81" s="4">
        <f t="shared" si="1838"/>
        <v>0</v>
      </c>
      <c r="CZ81" s="4">
        <f t="shared" si="1839"/>
        <v>0</v>
      </c>
      <c r="DA81" s="4">
        <f t="shared" si="1840"/>
        <v>1</v>
      </c>
      <c r="DB81" s="4">
        <f t="shared" si="1841"/>
        <v>2</v>
      </c>
      <c r="DC81" s="4">
        <f t="shared" si="1842"/>
        <v>0</v>
      </c>
      <c r="DD81" s="4">
        <f t="shared" si="1843"/>
        <v>0</v>
      </c>
      <c r="DE81" s="4">
        <f t="shared" si="1844"/>
        <v>2</v>
      </c>
      <c r="DF81" s="4">
        <f t="shared" si="1845"/>
        <v>0</v>
      </c>
      <c r="DG81" s="4">
        <f t="shared" si="1846"/>
        <v>0</v>
      </c>
      <c r="DH81" s="4">
        <f t="shared" si="1847"/>
        <v>0</v>
      </c>
      <c r="DI81" s="152">
        <f t="shared" si="1848"/>
        <v>0</v>
      </c>
      <c r="DJ81" s="153">
        <f t="shared" si="1849"/>
        <v>2</v>
      </c>
      <c r="DK81" s="4">
        <f t="shared" si="1850"/>
        <v>3</v>
      </c>
      <c r="DL81" s="4">
        <f t="shared" si="1851"/>
        <v>1</v>
      </c>
      <c r="DM81" s="4">
        <f t="shared" si="1852"/>
        <v>1</v>
      </c>
      <c r="DN81" s="4">
        <f t="shared" si="1853"/>
        <v>2</v>
      </c>
      <c r="DO81" s="4">
        <f t="shared" si="1854"/>
        <v>2</v>
      </c>
      <c r="DP81" s="4">
        <f t="shared" si="1855"/>
        <v>0</v>
      </c>
      <c r="DQ81" s="4">
        <f t="shared" si="1856"/>
        <v>0</v>
      </c>
      <c r="DR81" s="4">
        <f t="shared" si="1857"/>
        <v>7</v>
      </c>
      <c r="DS81" s="4">
        <f t="shared" si="1858"/>
        <v>5</v>
      </c>
      <c r="DT81" s="4">
        <f t="shared" si="1859"/>
        <v>6</v>
      </c>
      <c r="DU81" t="str">
        <f t="shared" si="1860"/>
        <v>0R</v>
      </c>
      <c r="DV81" t="str">
        <f t="shared" si="1861"/>
        <v>0R</v>
      </c>
      <c r="DW81" t="str">
        <f t="shared" si="1862"/>
        <v>3R</v>
      </c>
      <c r="DX81" t="str">
        <f t="shared" si="1863"/>
        <v>3S</v>
      </c>
      <c r="DY81" t="str">
        <f t="shared" si="1864"/>
        <v>3S</v>
      </c>
      <c r="DZ81" t="str">
        <f t="shared" si="1865"/>
        <v>3R</v>
      </c>
      <c r="EA81" t="str">
        <f t="shared" si="1866"/>
        <v>0L</v>
      </c>
      <c r="EB81" t="str">
        <f t="shared" si="1867"/>
        <v>3L</v>
      </c>
      <c r="EC81" t="str">
        <f t="shared" si="1868"/>
        <v>0R</v>
      </c>
      <c r="ED81" t="str">
        <f t="shared" si="1869"/>
        <v>0S</v>
      </c>
      <c r="EE81" t="str">
        <f t="shared" si="1870"/>
        <v>0S</v>
      </c>
      <c r="EF81">
        <f t="shared" si="1871"/>
        <v>0</v>
      </c>
      <c r="EG81">
        <f t="shared" si="1872"/>
        <v>0</v>
      </c>
      <c r="EH81">
        <f t="shared" si="1873"/>
        <v>0</v>
      </c>
      <c r="EI81">
        <f t="shared" si="1874"/>
        <v>0</v>
      </c>
      <c r="EJ81">
        <f t="shared" si="1875"/>
        <v>0</v>
      </c>
      <c r="EK81">
        <f t="shared" si="1876"/>
        <v>0</v>
      </c>
      <c r="EL81">
        <f t="shared" si="1877"/>
        <v>0</v>
      </c>
      <c r="EM81">
        <f t="shared" si="1878"/>
        <v>0</v>
      </c>
      <c r="EN81">
        <f t="shared" si="1879"/>
        <v>0</v>
      </c>
      <c r="EO81">
        <f t="shared" si="1880"/>
        <v>0</v>
      </c>
      <c r="EP81">
        <f t="shared" si="1881"/>
        <v>0</v>
      </c>
      <c r="EQ81">
        <f t="shared" si="1882"/>
        <v>0</v>
      </c>
      <c r="ER81">
        <f t="shared" si="1883"/>
        <v>0</v>
      </c>
      <c r="ES81">
        <f t="shared" si="1884"/>
        <v>0</v>
      </c>
      <c r="ET81">
        <f t="shared" si="1885"/>
        <v>0</v>
      </c>
      <c r="EU81">
        <f t="shared" si="1886"/>
        <v>0</v>
      </c>
      <c r="EV81">
        <f t="shared" si="1887"/>
        <v>0</v>
      </c>
      <c r="EW81">
        <f t="shared" si="1888"/>
        <v>0</v>
      </c>
      <c r="EX81">
        <f t="shared" si="1889"/>
        <v>0</v>
      </c>
      <c r="EY81">
        <f t="shared" si="1890"/>
        <v>0</v>
      </c>
      <c r="EZ81">
        <f t="shared" si="1891"/>
        <v>0</v>
      </c>
      <c r="FA81">
        <f t="shared" si="1892"/>
        <v>0</v>
      </c>
      <c r="FB81">
        <f t="shared" si="1893"/>
        <v>0</v>
      </c>
      <c r="FC81">
        <f t="shared" si="1894"/>
        <v>0</v>
      </c>
      <c r="FD81">
        <f t="shared" si="1895"/>
        <v>0</v>
      </c>
      <c r="FE81">
        <f t="shared" si="1896"/>
        <v>0</v>
      </c>
      <c r="FF81">
        <f t="shared" si="1897"/>
        <v>0</v>
      </c>
      <c r="FG81">
        <f t="shared" si="1898"/>
        <v>0</v>
      </c>
      <c r="FH81">
        <f t="shared" si="1899"/>
        <v>0</v>
      </c>
      <c r="FI81">
        <f t="shared" si="1900"/>
        <v>0</v>
      </c>
      <c r="FJ81">
        <f t="shared" si="1901"/>
        <v>0</v>
      </c>
      <c r="FK81">
        <f t="shared" si="1902"/>
        <v>0</v>
      </c>
      <c r="FL81">
        <f t="shared" si="1903"/>
        <v>0</v>
      </c>
      <c r="FM81">
        <f t="shared" si="1904"/>
        <v>0</v>
      </c>
      <c r="FN81">
        <f t="shared" si="1905"/>
        <v>0</v>
      </c>
      <c r="FO81">
        <f t="shared" si="1906"/>
        <v>0</v>
      </c>
      <c r="FP81">
        <f t="shared" si="1907"/>
        <v>0</v>
      </c>
      <c r="FQ81">
        <f t="shared" si="1908"/>
        <v>0</v>
      </c>
      <c r="FR81">
        <f t="shared" si="1909"/>
        <v>0</v>
      </c>
      <c r="FS81">
        <f t="shared" si="1910"/>
        <v>0</v>
      </c>
      <c r="FT81">
        <f t="shared" si="1911"/>
        <v>0</v>
      </c>
      <c r="FU81">
        <f t="shared" si="1912"/>
        <v>0</v>
      </c>
      <c r="FV81">
        <f t="shared" si="1913"/>
        <v>0</v>
      </c>
      <c r="FW81">
        <f t="shared" si="1914"/>
        <v>0</v>
      </c>
      <c r="FX81">
        <f t="shared" si="1915"/>
        <v>0</v>
      </c>
      <c r="FY81">
        <f t="shared" si="1916"/>
        <v>0</v>
      </c>
      <c r="FZ81">
        <f t="shared" si="1917"/>
        <v>0</v>
      </c>
      <c r="GA81">
        <f t="shared" si="1918"/>
        <v>0</v>
      </c>
      <c r="GB81">
        <f t="shared" si="1919"/>
        <v>0</v>
      </c>
      <c r="GC81">
        <f t="shared" si="1920"/>
        <v>0</v>
      </c>
      <c r="GD81">
        <f t="shared" si="1921"/>
        <v>0</v>
      </c>
      <c r="GE81">
        <f t="shared" si="1922"/>
        <v>0</v>
      </c>
      <c r="GF81">
        <f t="shared" si="1923"/>
        <v>0</v>
      </c>
      <c r="GG81">
        <f t="shared" si="1924"/>
        <v>0</v>
      </c>
      <c r="GH81">
        <f t="shared" si="1925"/>
        <v>0</v>
      </c>
      <c r="GI81">
        <f t="shared" si="1926"/>
        <v>0</v>
      </c>
      <c r="GJ81">
        <f t="shared" si="1927"/>
        <v>0</v>
      </c>
      <c r="GK81">
        <f t="shared" si="1928"/>
        <v>0</v>
      </c>
      <c r="GL81">
        <f t="shared" si="1929"/>
        <v>0</v>
      </c>
      <c r="GM81">
        <f t="shared" si="1930"/>
        <v>0</v>
      </c>
      <c r="GN81">
        <f t="shared" si="1931"/>
        <v>0</v>
      </c>
      <c r="GO81">
        <f t="shared" si="1932"/>
        <v>0</v>
      </c>
      <c r="GP81">
        <f t="shared" si="1933"/>
        <v>0</v>
      </c>
      <c r="GQ81">
        <f t="shared" si="1934"/>
        <v>0</v>
      </c>
      <c r="GR81">
        <f t="shared" si="1935"/>
        <v>0</v>
      </c>
      <c r="GS81">
        <f t="shared" si="1936"/>
        <v>0</v>
      </c>
      <c r="GT81">
        <f t="shared" si="1937"/>
        <v>0</v>
      </c>
      <c r="GU81">
        <f t="shared" si="1938"/>
        <v>0</v>
      </c>
      <c r="GV81">
        <f t="shared" si="1939"/>
        <v>0</v>
      </c>
      <c r="GW81">
        <f t="shared" si="1940"/>
        <v>0</v>
      </c>
      <c r="GX81">
        <f t="shared" si="1941"/>
        <v>0</v>
      </c>
      <c r="GY81">
        <f t="shared" si="1942"/>
        <v>0</v>
      </c>
      <c r="GZ81">
        <f t="shared" si="1943"/>
        <v>0</v>
      </c>
      <c r="HA81">
        <f t="shared" si="1944"/>
        <v>0</v>
      </c>
      <c r="HB81" s="176" t="s">
        <v>269</v>
      </c>
      <c r="HC81" s="89">
        <f t="shared" si="1945"/>
        <v>326.2653386403943</v>
      </c>
      <c r="HD81" s="89">
        <f t="shared" si="1946"/>
        <v>77.976237128225506</v>
      </c>
      <c r="HE81" s="89">
        <f t="shared" si="1947"/>
        <v>122.64755195070839</v>
      </c>
      <c r="HF81" s="89">
        <f t="shared" si="1948"/>
        <v>0</v>
      </c>
      <c r="HH81" s="88">
        <f t="shared" si="1949"/>
        <v>526.88912771932814</v>
      </c>
      <c r="HI81" s="88">
        <f t="shared" si="1950"/>
        <v>61.323775975354195</v>
      </c>
      <c r="HK81">
        <f>IFERROR(VLOOKUP(_xlfn.NUMBERVALUE(MID(L81, SEARCH("!", L81)+1, SEARCH("+", L81)-SEARCH("!", L81)-1)), Rankings!$A$2:$BK$161, 63, FALSE),0)</f>
        <v>79.378847829880058</v>
      </c>
      <c r="HL81">
        <f>IFERROR(VLOOKUP(_xlfn.NUMBERVALUE(MID(M81, SEARCH("!", M81)+1, SEARCH("+", M81)-SEARCH("!", M81)-1)), Rankings!$A$2:$BK$161, 63, FALSE),0)</f>
        <v>84.359792455066213</v>
      </c>
      <c r="HM81">
        <f>IFERROR(VLOOKUP(_xlfn.NUMBERVALUE(MID(N81, SEARCH("!", N81)+1, SEARCH("+", N81)-SEARCH("!", N81)-1)), Rankings!$A$2:$BK$161, 63, FALSE),0)</f>
        <v>45.545157351141022</v>
      </c>
      <c r="HN81">
        <f>IFERROR(VLOOKUP(_xlfn.NUMBERVALUE(MID(O81, SEARCH("!", O81)+1, SEARCH("+", O81)-SEARCH("!", O81)-1)), Rankings!$A$2:$BK$161, 63, FALSE),0)</f>
        <v>0</v>
      </c>
      <c r="HO81">
        <f>IFERROR(VLOOKUP(_xlfn.NUMBERVALUE(MID(P81, SEARCH("!", P81)+1, SEARCH("+", P81)-SEARCH("!", P81)-1)), Rankings!$A$2:$BK$161, 63, FALSE),0)</f>
        <v>0</v>
      </c>
      <c r="HP81">
        <f>IFERROR(VLOOKUP(_xlfn.NUMBERVALUE(MID(Q81, SEARCH("!", Q81)+1, SEARCH("+", Q81)-SEARCH("!", Q81)-1)), Rankings!$A$2:$BK$161, 63, FALSE),0)</f>
        <v>63.622571586060495</v>
      </c>
      <c r="HQ81">
        <f>IFERROR(VLOOKUP(_xlfn.NUMBERVALUE(MID(R81, SEARCH("!", R81)+1, SEARCH("+", R81)-SEARCH("!", R81)-1)), Rankings!$A$2:$BK$161, 63, FALSE),0)</f>
        <v>45.218278735056671</v>
      </c>
      <c r="HR81">
        <f>IFERROR(VLOOKUP(_xlfn.NUMBERVALUE(MID(S81, SEARCH("!", S81)+1, SEARCH("+", S81)-SEARCH("!", S81)-1)), Rankings!$A$2:$BK$161, 63, FALSE),0)</f>
        <v>32.757958393168828</v>
      </c>
      <c r="HS81">
        <f>IFERROR(VLOOKUP(_xlfn.NUMBERVALUE(MID(T81, SEARCH("!", T81)+1, SEARCH("+", T81)-SEARCH("!", T81)-1)), Rankings!$A$2:$BK$161, 63, FALSE),0)</f>
        <v>53.358969418246566</v>
      </c>
      <c r="HT81">
        <f>IFERROR(VLOOKUP(_xlfn.NUMBERVALUE(MID(U81, SEARCH("!", U81)+1, SEARCH("+", U81)-SEARCH("!", U81)-1)), Rankings!$A$2:$BK$161, 63, FALSE),0)</f>
        <v>77.102394599567361</v>
      </c>
      <c r="HU81">
        <f>IFERROR(VLOOKUP(_xlfn.NUMBERVALUE(MID(V81, SEARCH("!", V81)+1, SEARCH("+", V81)-SEARCH("!", V81)-1)), Rankings!$A$2:$BK$161, 63, FALSE),0)</f>
        <v>45.545157351141022</v>
      </c>
      <c r="HV81">
        <f>IFERROR(VLOOKUP(_xlfn.NUMBERVALUE(MID(W81, SEARCH("!", W81)+1, SEARCH("+", W81)-SEARCH("!", W81)-1)), Rankings!$A$2:$BK$161, 63, FALSE),0)</f>
        <v>0</v>
      </c>
      <c r="HW81">
        <f>IFERROR(VLOOKUP(_xlfn.NUMBERVALUE(MID(X81, SEARCH("!", X81)+1, SEARCH("+", X81)-SEARCH("!", X81)-1)), Rankings!$A$2:$BK$161, 63, FALSE),0)</f>
        <v>0</v>
      </c>
      <c r="HX81">
        <f>IFERROR(VLOOKUP(_xlfn.NUMBERVALUE(MID(Y81, SEARCH("!", Y81)+1, SEARCH("+", Y81)-SEARCH("!", Y81)-1)), Rankings!$A$2:$BK$161, 63, FALSE),0)</f>
        <v>0</v>
      </c>
      <c r="HY81">
        <f>IFERROR(VLOOKUP(_xlfn.NUMBERVALUE(MID(Z81, SEARCH("!", Z81)+1, SEARCH("+", Z81)-SEARCH("!", Z81)-1)), Rankings!$A$2:$BK$161, 63, FALSE),0)</f>
        <v>0</v>
      </c>
      <c r="HZ81">
        <f>IFERROR(VLOOKUP(_xlfn.NUMBERVALUE(MID(AA81, SEARCH("!", AA81)+1, SEARCH("+", AA81)-SEARCH("!", AA81)-1)), Rankings!$A$2:$BK$161, 63, FALSE),0)</f>
        <v>0</v>
      </c>
      <c r="IA81">
        <f>IFERROR(VLOOKUP(_xlfn.NUMBERVALUE(MID(AB81, SEARCH("!", AB81)+1, SEARCH("+", AB81)-SEARCH("!", AB81)-1)), Rankings!$A$2:$BK$161, 63, FALSE),0)</f>
        <v>0</v>
      </c>
      <c r="IB81">
        <f>IFERROR(VLOOKUP(_xlfn.NUMBERVALUE(MID(AC81, SEARCH("!", AC81)+1, SEARCH("+", AC81)-SEARCH("!", AC81)-1)), Rankings!$A$2:$BK$161, 63, FALSE),0)</f>
        <v>0</v>
      </c>
      <c r="IC81">
        <f>IFERROR(VLOOKUP(_xlfn.NUMBERVALUE(MID(AD81, SEARCH("!", AD81)+1, SEARCH("+", AD81)-SEARCH("!", AD81)-1)), Rankings!$A$2:$BK$161, 63, FALSE),0)</f>
        <v>0</v>
      </c>
      <c r="ID81">
        <f>IFERROR(VLOOKUP(_xlfn.NUMBERVALUE(MID(AE81, SEARCH("!", AE81)+1, SEARCH("+", AE81)-SEARCH("!", AE81)-1)), Rankings!$A$2:$BK$161, 63, FALSE),0)</f>
        <v>0</v>
      </c>
      <c r="IE81">
        <f>IFERROR(VLOOKUP(_xlfn.NUMBERVALUE(MID(AF81, SEARCH("!", AF81)+1, SEARCH("+", AF81)-SEARCH("!", AF81)-1)), Rankings!$A$2:$BK$161, 63, FALSE),0)</f>
        <v>0</v>
      </c>
      <c r="IF81">
        <f>IFERROR(VLOOKUP(_xlfn.NUMBERVALUE(MID(AG81, SEARCH("!", AG81)+1, SEARCH("+", AG81)-SEARCH("!", AG81)-1)), Rankings!$A$2:$BK$161, 63, FALSE),0)</f>
        <v>0</v>
      </c>
      <c r="IG81">
        <f>IFERROR(VLOOKUP(_xlfn.NUMBERVALUE(MID(AH81, SEARCH("!", AH81)+1, SEARCH("+", AH81)-SEARCH("!", AH81)-1)), Rankings!$A$2:$BK$161, 63, FALSE),0)</f>
        <v>0</v>
      </c>
      <c r="IH81">
        <f>IFERROR(VLOOKUP(_xlfn.NUMBERVALUE(MID(AI81, SEARCH("!", AI81)+1, SEARCH("+", AI81)-SEARCH("!", AI81)-1)), Rankings!$A$2:$BK$161, 63, FALSE),0)</f>
        <v>0</v>
      </c>
      <c r="II81">
        <f>IFERROR(VLOOKUP(_xlfn.NUMBERVALUE(MID(AJ81, SEARCH("!", AJ81)+1, SEARCH("+", AJ81)-SEARCH("!", AJ81)-1)), Rankings!$A$2:$BK$161, 63, FALSE),0)</f>
        <v>0</v>
      </c>
      <c r="IJ81">
        <f>IFERROR(VLOOKUP(_xlfn.NUMBERVALUE(MID(AK81, SEARCH("!", AK81)+1, SEARCH("+", AK81)-SEARCH("!", AK81)-1)), Rankings!$A$2:$BK$161, 63, FALSE),0)</f>
        <v>0</v>
      </c>
      <c r="IK81">
        <f>IFERROR(VLOOKUP(_xlfn.NUMBERVALUE(MID(AL81, SEARCH("!", AL81)+1, SEARCH("+", AL81)-SEARCH("!", AL81)-1)), Rankings!$A$2:$BK$161, 63, FALSE),0)</f>
        <v>0</v>
      </c>
      <c r="IL81">
        <f>IFERROR(VLOOKUP(_xlfn.NUMBERVALUE(MID(AM81, SEARCH("!", AM81)+1, SEARCH("+", AM81)-SEARCH("!", AM81)-1)), Rankings!$A$2:$BK$161, 63, FALSE),0)</f>
        <v>0</v>
      </c>
      <c r="IM81">
        <f>IFERROR(VLOOKUP(_xlfn.NUMBERVALUE(MID(AN81, SEARCH("!", AN81)+1, SEARCH("+", AN81)-SEARCH("!", AN81)-1)), Rankings!$A$2:$BK$161, 63, FALSE),0)</f>
        <v>0</v>
      </c>
      <c r="IN81">
        <f>IFERROR(VLOOKUP(_xlfn.NUMBERVALUE(MID(AO81, SEARCH("!", AO81)+1, SEARCH("+", AO81)-SEARCH("!", AO81)-1)), Rankings!$A$2:$BK$161, 63, FALSE),0)</f>
        <v>0</v>
      </c>
      <c r="IO81">
        <f>IFERROR(VLOOKUP(_xlfn.NUMBERVALUE(MID(AP81, SEARCH("!", AP81)+1, SEARCH("+", AP81)-SEARCH("!", AP81)-1)), Rankings!$A$2:$BK$161, 63, FALSE),0)</f>
        <v>0</v>
      </c>
      <c r="IP81">
        <f>IFERROR(VLOOKUP(_xlfn.NUMBERVALUE(MID(AQ81, SEARCH("!", AQ81)+1, SEARCH("+", AQ81)-SEARCH("!", AQ81)-1)), Rankings!$A$2:$BK$161, 63, FALSE),0)</f>
        <v>0</v>
      </c>
      <c r="IQ81">
        <f>IFERROR(VLOOKUP(_xlfn.NUMBERVALUE(MID(AR81, SEARCH("!", AR81)+1, SEARCH("+", AR81)-SEARCH("!", AR81)-1)), Rankings!$A$2:$BK$161, 63, FALSE),0)</f>
        <v>0</v>
      </c>
      <c r="IR81">
        <f>IFERROR(VLOOKUP(_xlfn.NUMBERVALUE(MID(AS81, SEARCH("!", AS81)+1, SEARCH("+", AS81)-SEARCH("!", AS81)-1)), Rankings!$A$2:$BK$161, 63, FALSE),0)</f>
        <v>0</v>
      </c>
      <c r="IS81">
        <f>IFERROR(VLOOKUP(_xlfn.NUMBERVALUE(MID(AT81, SEARCH("!", AT81)+1, SEARCH("+", AT81)-SEARCH("!", AT81)-1)), Rankings!$A$2:$BK$161, 63, FALSE),0)</f>
        <v>0</v>
      </c>
      <c r="IT81">
        <f>IFERROR(VLOOKUP(_xlfn.NUMBERVALUE(MID(AU81, SEARCH("!", AU81)+1, SEARCH("+", AU81)-SEARCH("!", AU81)-1)), Rankings!$A$2:$BK$161, 63, FALSE),0)</f>
        <v>0</v>
      </c>
      <c r="IU81">
        <f>IFERROR(VLOOKUP(_xlfn.NUMBERVALUE(MID(AV81, SEARCH("!", AV81)+1, SEARCH("+", AV81)-SEARCH("!", AV81)-1)), Rankings!$A$2:$BK$161, 63, FALSE),0)</f>
        <v>0</v>
      </c>
      <c r="IV81">
        <f>IFERROR(VLOOKUP(_xlfn.NUMBERVALUE(MID(AW81, SEARCH("!", AW81)+1, SEARCH("+", AW81)-SEARCH("!", AW81)-1)), Rankings!$A$2:$BK$161, 63, FALSE),0)</f>
        <v>0</v>
      </c>
      <c r="IW81">
        <f>IFERROR(VLOOKUP(_xlfn.NUMBERVALUE(MID(AX81, SEARCH("!", AX81)+1, SEARCH("+", AX81)-SEARCH("!", AX81)-1)), Rankings!$A$2:$BK$161, 63, FALSE),0)</f>
        <v>0</v>
      </c>
      <c r="IX81">
        <f>IFERROR(VLOOKUP(_xlfn.NUMBERVALUE(MID(AY81, SEARCH("!", AY81)+1, SEARCH("+", AY81)-SEARCH("!", AY81)-1)), Rankings!$A$2:$BK$161, 63, FALSE),0)</f>
        <v>0</v>
      </c>
      <c r="IY81">
        <f>IFERROR(VLOOKUP(_xlfn.NUMBERVALUE(MID(AZ81, SEARCH("!", AZ81)+1, SEARCH("+", AZ81)-SEARCH("!", AZ81)-1)), Rankings!$A$2:$BK$161, 63, FALSE),0)</f>
        <v>0</v>
      </c>
      <c r="IZ81">
        <f>IFERROR(VLOOKUP(_xlfn.NUMBERVALUE(MID(BA81, SEARCH("!", BA81)+1, SEARCH("+", BA81)-SEARCH("!", BA81)-1)), Rankings!$A$2:$BK$161, 63, FALSE),0)</f>
        <v>0</v>
      </c>
      <c r="JA81">
        <f>IFERROR(VLOOKUP(_xlfn.NUMBERVALUE(MID(BB81, SEARCH("!", BB81)+1, SEARCH("+", BB81)-SEARCH("!", BB81)-1)), Rankings!$A$2:$BK$161, 63, FALSE),0)</f>
        <v>0</v>
      </c>
      <c r="JB81">
        <f>IFERROR(VLOOKUP(_xlfn.NUMBERVALUE(MID(BC81, SEARCH("!", BC81)+1, SEARCH("+", BC81)-SEARCH("!", BC81)-1)), Rankings!$A$2:$BK$161, 63, FALSE),0)</f>
        <v>0</v>
      </c>
      <c r="JC81">
        <f>IFERROR(VLOOKUP(_xlfn.NUMBERVALUE(MID(BD81, SEARCH("!", BD81)+1, SEARCH("+", BD81)-SEARCH("!", BD81)-1)), Rankings!$A$2:$BK$161, 63, FALSE),0)</f>
        <v>0</v>
      </c>
      <c r="JD81">
        <f>IFERROR(VLOOKUP(_xlfn.NUMBERVALUE(MID(BE81, SEARCH("!", BE81)+1, SEARCH("+", BE81)-SEARCH("!", BE81)-1)), Rankings!$A$2:$BK$161, 63, FALSE),0)</f>
        <v>0</v>
      </c>
      <c r="JE81">
        <f>IFERROR(VLOOKUP(_xlfn.NUMBERVALUE(MID(BF81, SEARCH("!", BF81)+1, SEARCH("+", BF81)-SEARCH("!", BF81)-1)), Rankings!$A$2:$BK$161, 63, FALSE),0)</f>
        <v>0</v>
      </c>
      <c r="JF81">
        <f>IFERROR(VLOOKUP(_xlfn.NUMBERVALUE(MID(BG81, SEARCH("!", BG81)+1, SEARCH("+", BG81)-SEARCH("!", BG81)-1)), Rankings!$A$2:$BK$161, 63, FALSE),0)</f>
        <v>0</v>
      </c>
      <c r="JG81">
        <f>IFERROR(VLOOKUP(_xlfn.NUMBERVALUE(MID(BH81, SEARCH("!", BH81)+1, SEARCH("+", BH81)-SEARCH("!", BH81)-1)), Rankings!$A$2:$BK$161, 63, FALSE),0)</f>
        <v>0</v>
      </c>
      <c r="JH81">
        <f>IFERROR(VLOOKUP(_xlfn.NUMBERVALUE(MID(BI81, SEARCH("!", BI81)+1, SEARCH("+", BI81)-SEARCH("!", BI81)-1)), Rankings!$A$2:$BK$161, 63, FALSE),0)</f>
        <v>0</v>
      </c>
      <c r="JI81">
        <f>IFERROR(VLOOKUP(_xlfn.NUMBERVALUE(MID(BJ81, SEARCH("!", BJ81)+1, SEARCH("+", BJ81)-SEARCH("!", BJ81)-1)), Rankings!$A$2:$BK$161, 63, FALSE),0)</f>
        <v>0</v>
      </c>
      <c r="JJ81">
        <f>IFERROR(VLOOKUP(_xlfn.NUMBERVALUE(MID(BK81, SEARCH("!", BK81)+1, SEARCH("+", BK81)-SEARCH("!", BK81)-1)), Rankings!$A$2:$BK$161, 63, FALSE),0)</f>
        <v>0</v>
      </c>
      <c r="JK81">
        <f>IFERROR(VLOOKUP(_xlfn.NUMBERVALUE(MID(BL81, SEARCH("!", BL81)+1, SEARCH("+", BL81)-SEARCH("!", BL81)-1)), Rankings!$A$2:$BK$161, 63, FALSE),0)</f>
        <v>0</v>
      </c>
      <c r="JL81">
        <f>IFERROR(VLOOKUP(_xlfn.NUMBERVALUE(MID(BM81, SEARCH("!", BM81)+1, SEARCH("+", BM81)-SEARCH("!", BM81)-1)), Rankings!$A$2:$BK$161, 63, FALSE),0)</f>
        <v>0</v>
      </c>
      <c r="JM81">
        <f>IFERROR(VLOOKUP(_xlfn.NUMBERVALUE(MID(BN81, SEARCH("!", BN81)+1, SEARCH("+", BN81)-SEARCH("!", BN81)-1)), Rankings!$A$2:$BK$161, 63, FALSE),0)</f>
        <v>0</v>
      </c>
      <c r="JN81">
        <f>IFERROR(VLOOKUP(_xlfn.NUMBERVALUE(MID(BO81, SEARCH("!", BO81)+1, SEARCH("+", BO81)-SEARCH("!", BO81)-1)), Rankings!$A$2:$BK$161, 63, FALSE),0)</f>
        <v>0</v>
      </c>
      <c r="JO81">
        <f>IFERROR(VLOOKUP(_xlfn.NUMBERVALUE(MID(BP81, SEARCH("!", BP81)+1, SEARCH("+", BP81)-SEARCH("!", BP81)-1)), Rankings!$A$2:$BK$161, 63, FALSE),0)</f>
        <v>0</v>
      </c>
      <c r="JP81">
        <f>IFERROR(VLOOKUP(_xlfn.NUMBERVALUE(MID(BQ81, SEARCH("!", BQ81)+1, SEARCH("+", BQ81)-SEARCH("!", BQ81)-1)), Rankings!$A$2:$BK$161, 63, FALSE),0)</f>
        <v>0</v>
      </c>
      <c r="JQ81">
        <f>IFERROR(VLOOKUP(_xlfn.NUMBERVALUE(MID(BR81, SEARCH("!", BR81)+1, SEARCH("+", BR81)-SEARCH("!", BR81)-1)), Rankings!$A$2:$BK$161, 63, FALSE),0)</f>
        <v>0</v>
      </c>
      <c r="JR81">
        <f>IFERROR(VLOOKUP(_xlfn.NUMBERVALUE(MID(BS81, SEARCH("!", BS81)+1, SEARCH("+", BS81)-SEARCH("!", BS81)-1)), Rankings!$A$2:$BK$161, 63, FALSE),0)</f>
        <v>0</v>
      </c>
      <c r="JS81">
        <f>IFERROR(VLOOKUP(_xlfn.NUMBERVALUE(MID(BT81, SEARCH("!", BT81)+1, SEARCH("+", BT81)-SEARCH("!", BT81)-1)), Rankings!$A$2:$BK$161, 63, FALSE),0)</f>
        <v>0</v>
      </c>
      <c r="JT81">
        <f>IFERROR(VLOOKUP(_xlfn.NUMBERVALUE(MID(BU81, SEARCH("!", BU81)+1, SEARCH("+", BU81)-SEARCH("!", BU81)-1)), Rankings!$A$2:$BK$161, 63, FALSE),0)</f>
        <v>0</v>
      </c>
      <c r="JU81">
        <f>IFERROR(VLOOKUP(_xlfn.NUMBERVALUE(MID(BV81, SEARCH("!", BV81)+1, SEARCH("+", BV81)-SEARCH("!", BV81)-1)), Rankings!$A$2:$BK$161, 63, FALSE),0)</f>
        <v>0</v>
      </c>
      <c r="JV81">
        <f>IFERROR(VLOOKUP(_xlfn.NUMBERVALUE(MID(BW81, SEARCH("!", BW81)+1, SEARCH("+", BW81)-SEARCH("!", BW81)-1)), Rankings!$A$2:$BK$161, 63, FALSE),0)</f>
        <v>0</v>
      </c>
      <c r="JW81">
        <f>IFERROR(VLOOKUP(_xlfn.NUMBERVALUE(MID(BX81, SEARCH("!", BX81)+1, SEARCH("+", BX81)-SEARCH("!", BX81)-1)), Rankings!$A$2:$BK$161, 63, FALSE),0)</f>
        <v>0</v>
      </c>
      <c r="JX81">
        <f>IFERROR(VLOOKUP(_xlfn.NUMBERVALUE(MID(BY81, SEARCH("!", BY81)+1, SEARCH("+", BY81)-SEARCH("!", BY81)-1)), Rankings!$A$2:$BK$161, 63, FALSE),0)</f>
        <v>0</v>
      </c>
      <c r="JY81">
        <f>IFERROR(VLOOKUP(_xlfn.NUMBERVALUE(MID(BZ81, SEARCH("!", BZ81)+1, SEARCH("+", BZ81)-SEARCH("!", BZ81)-1)), Rankings!$A$2:$BK$161, 63, FALSE),0)</f>
        <v>0</v>
      </c>
      <c r="JZ81">
        <f>IFERROR(VLOOKUP(_xlfn.NUMBERVALUE(MID(CA81, SEARCH("!", CA81)+1, SEARCH("+", CA81)-SEARCH("!", CA81)-1)), Rankings!$A$2:$BK$161, 63, FALSE),0)</f>
        <v>0</v>
      </c>
      <c r="KA81">
        <f>IFERROR(VLOOKUP(_xlfn.NUMBERVALUE(MID(CB81, SEARCH("!", CB81)+1, SEARCH("+", CB81)-SEARCH("!", CB81)-1)), Rankings!$A$2:$BK$161, 63, FALSE),0)</f>
        <v>0</v>
      </c>
      <c r="KB81">
        <f>IFERROR(VLOOKUP(_xlfn.NUMBERVALUE(MID(CC81, SEARCH("!", CC81)+1, SEARCH("+", CC81)-SEARCH("!", CC81)-1)), Rankings!$A$2:$BK$161, 63, FALSE),0)</f>
        <v>0</v>
      </c>
      <c r="KC81">
        <f>IFERROR(VLOOKUP(_xlfn.NUMBERVALUE(MID(CD81, SEARCH("!", CD81)+1, SEARCH("+", CD81)-SEARCH("!", CD81)-1)), Rankings!$A$2:$BK$161, 63, FALSE),0)</f>
        <v>0</v>
      </c>
      <c r="KD81">
        <f>IFERROR(VLOOKUP(_xlfn.NUMBERVALUE(MID(CE81, SEARCH("!", CE81)+1, SEARCH("+", CE81)-SEARCH("!", CE81)-1)), Rankings!$A$2:$BK$161, 63, FALSE),0)</f>
        <v>0</v>
      </c>
      <c r="KE81">
        <f>IFERROR(VLOOKUP(_xlfn.NUMBERVALUE(MID(CF81, SEARCH("!", CF81)+1, SEARCH("+", CF81)-SEARCH("!", CF81)-1)), Rankings!$A$2:$BK$161, 63, FALSE),0)</f>
        <v>0</v>
      </c>
      <c r="KF81">
        <f>IFERROR(VLOOKUP(_xlfn.NUMBERVALUE(MID(CG81, SEARCH("!", CG81)+1, SEARCH("+", CG81)-SEARCH("!", CG81)-1)), Rankings!$A$2:$BK$161, 63, FALSE),0)</f>
        <v>0</v>
      </c>
      <c r="KG81">
        <f>IFERROR(VLOOKUP(_xlfn.NUMBERVALUE(MID(CH81, SEARCH("!", CH81)+1, SEARCH("+", CH81)-SEARCH("!", CH81)-1)), Rankings!$A$2:$BK$161, 63, FALSE),0)</f>
        <v>0</v>
      </c>
      <c r="KH81">
        <f>IFERROR(VLOOKUP(_xlfn.NUMBERVALUE(MID(CI81, SEARCH("!", CI81)+1, SEARCH("+", CI81)-SEARCH("!", CI81)-1)), Rankings!$A$2:$BK$161, 63, FALSE),0)</f>
        <v>0</v>
      </c>
      <c r="KI81">
        <f>IFERROR(VLOOKUP(_xlfn.NUMBERVALUE(MID(CJ81, SEARCH("!", CJ81)+1, SEARCH("+", CJ81)-SEARCH("!", CJ81)-1)), Rankings!$A$2:$BK$161, 63, FALSE),0)</f>
        <v>0</v>
      </c>
      <c r="KJ81">
        <f>IFERROR(VLOOKUP(_xlfn.NUMBERVALUE(MID(CK81, SEARCH("!", CK81)+1, SEARCH("+", CK81)-SEARCH("!", CK81)-1)), Rankings!$A$2:$BK$161, 63, FALSE),0)</f>
        <v>0</v>
      </c>
      <c r="KK81">
        <f>IFERROR(VLOOKUP(_xlfn.NUMBERVALUE(MID(CL81, SEARCH("!", CL81)+1, SEARCH("+", CL81)-SEARCH("!", CL81)-1)), Rankings!$A$2:$BK$161, 63, FALSE),0)</f>
        <v>0</v>
      </c>
      <c r="KL81">
        <f>IFERROR(VLOOKUP(_xlfn.NUMBERVALUE(MID(CM81, SEARCH("!", CM81)+1, SEARCH("+", CM81)-SEARCH("!", CM81)-1)), Rankings!$A$2:$BK$161, 63, FALSE),0)</f>
        <v>0</v>
      </c>
      <c r="KM81">
        <f>IFERROR(VLOOKUP(_xlfn.NUMBERVALUE(MID(CN81, SEARCH("!", CN81)+1, SEARCH("+", CN81)-SEARCH("!", CN81)-1)), Rankings!$A$2:$BK$161, 63, FALSE),0)</f>
        <v>0</v>
      </c>
      <c r="KN81">
        <f>IFERROR(VLOOKUP(_xlfn.NUMBERVALUE(MID(CO81, SEARCH("!", CO81)+1, SEARCH("+", CO81)-SEARCH("!", CO81)-1)), Rankings!$A$2:$BK$161, 63, FALSE),0)</f>
        <v>0</v>
      </c>
      <c r="KO81">
        <f>IFERROR(VLOOKUP(_xlfn.NUMBERVALUE(MID(CP81, SEARCH("!", CP81)+1, SEARCH("+", CP81)-SEARCH("!", CP81)-1)), Rankings!$A$2:$BK$161, 63, FALSE),0)</f>
        <v>0</v>
      </c>
      <c r="KP81">
        <f>IFERROR(VLOOKUP(_xlfn.NUMBERVALUE(MID(CQ81, SEARCH("!", CQ81)+1, SEARCH("+", CQ81)-SEARCH("!", CQ81)-1)), Rankings!$A$2:$BK$161, 63, FALSE),0)</f>
        <v>0</v>
      </c>
      <c r="KQ81">
        <f>IFERROR(VLOOKUP(_xlfn.NUMBERVALUE(MID(CR81, SEARCH("!", CR81)+1, SEARCH("+", CR81)-SEARCH("!", CR81)-1)), Rankings!$A$2:$BK$161, 63, FALSE),0)</f>
        <v>0</v>
      </c>
      <c r="KS81" s="4">
        <f t="shared" si="1951"/>
        <v>168</v>
      </c>
      <c r="KT81" s="4">
        <f t="shared" si="1952"/>
        <v>86</v>
      </c>
      <c r="KU81" s="4">
        <f t="shared" si="1953"/>
        <v>50</v>
      </c>
      <c r="KV81" s="4">
        <f t="shared" si="1954"/>
        <v>0</v>
      </c>
      <c r="KY81" s="4">
        <f t="shared" si="1955"/>
        <v>304</v>
      </c>
      <c r="KZ81" s="4"/>
      <c r="LB81">
        <f t="shared" si="1956"/>
        <v>28</v>
      </c>
      <c r="LC81">
        <f t="shared" si="1957"/>
        <v>29</v>
      </c>
      <c r="LD81">
        <f t="shared" si="1958"/>
        <v>44</v>
      </c>
      <c r="LE81">
        <f t="shared" si="1959"/>
        <v>0</v>
      </c>
      <c r="LF81">
        <f t="shared" si="1960"/>
        <v>0</v>
      </c>
      <c r="LG81">
        <f t="shared" si="1961"/>
        <v>30</v>
      </c>
      <c r="LH81">
        <f t="shared" si="1962"/>
        <v>24</v>
      </c>
      <c r="LI81">
        <f t="shared" si="1963"/>
        <v>62</v>
      </c>
      <c r="LJ81">
        <f t="shared" si="1964"/>
        <v>37</v>
      </c>
      <c r="LK81">
        <f t="shared" si="1965"/>
        <v>27</v>
      </c>
      <c r="LL81">
        <f t="shared" si="1966"/>
        <v>23</v>
      </c>
      <c r="LM81">
        <f t="shared" si="1967"/>
        <v>0</v>
      </c>
      <c r="LN81">
        <f t="shared" si="1968"/>
        <v>0</v>
      </c>
      <c r="LO81">
        <f t="shared" si="1969"/>
        <v>0</v>
      </c>
      <c r="LP81">
        <f t="shared" si="1970"/>
        <v>0</v>
      </c>
      <c r="LQ81">
        <f t="shared" si="1971"/>
        <v>0</v>
      </c>
      <c r="LR81">
        <f t="shared" si="1972"/>
        <v>0</v>
      </c>
      <c r="LS81">
        <f t="shared" si="1973"/>
        <v>0</v>
      </c>
      <c r="LT81">
        <f t="shared" si="1974"/>
        <v>0</v>
      </c>
      <c r="LU81">
        <f t="shared" si="1975"/>
        <v>0</v>
      </c>
      <c r="LV81">
        <f t="shared" si="1976"/>
        <v>0</v>
      </c>
      <c r="LW81">
        <f t="shared" si="1977"/>
        <v>0</v>
      </c>
      <c r="LX81">
        <f t="shared" si="1978"/>
        <v>0</v>
      </c>
      <c r="LY81">
        <f t="shared" si="1979"/>
        <v>0</v>
      </c>
      <c r="LZ81">
        <f t="shared" si="1980"/>
        <v>0</v>
      </c>
      <c r="MA81">
        <f t="shared" si="1981"/>
        <v>0</v>
      </c>
      <c r="MB81">
        <f t="shared" si="1982"/>
        <v>0</v>
      </c>
      <c r="MC81">
        <f t="shared" si="1983"/>
        <v>0</v>
      </c>
      <c r="MD81">
        <f t="shared" si="1984"/>
        <v>0</v>
      </c>
      <c r="ME81">
        <f t="shared" si="1985"/>
        <v>0</v>
      </c>
      <c r="MF81">
        <f t="shared" si="1986"/>
        <v>0</v>
      </c>
      <c r="MG81">
        <f t="shared" si="1987"/>
        <v>0</v>
      </c>
      <c r="MH81">
        <f t="shared" si="1988"/>
        <v>0</v>
      </c>
      <c r="MI81">
        <f t="shared" si="1989"/>
        <v>0</v>
      </c>
      <c r="MJ81">
        <f t="shared" si="1990"/>
        <v>0</v>
      </c>
      <c r="MK81">
        <f t="shared" si="1991"/>
        <v>0</v>
      </c>
      <c r="ML81">
        <f t="shared" si="1992"/>
        <v>0</v>
      </c>
      <c r="MM81">
        <f t="shared" si="1993"/>
        <v>0</v>
      </c>
      <c r="MN81">
        <f t="shared" si="1994"/>
        <v>0</v>
      </c>
      <c r="MO81">
        <f t="shared" si="1995"/>
        <v>0</v>
      </c>
      <c r="MP81">
        <f t="shared" si="1996"/>
        <v>0</v>
      </c>
      <c r="MQ81">
        <f t="shared" si="1997"/>
        <v>0</v>
      </c>
      <c r="MR81">
        <f t="shared" si="1998"/>
        <v>0</v>
      </c>
      <c r="MS81">
        <f t="shared" si="1999"/>
        <v>0</v>
      </c>
      <c r="MT81">
        <f t="shared" si="2000"/>
        <v>0</v>
      </c>
      <c r="MU81">
        <f t="shared" si="2001"/>
        <v>0</v>
      </c>
      <c r="MV81">
        <f t="shared" si="2002"/>
        <v>0</v>
      </c>
      <c r="MW81">
        <f t="shared" si="2003"/>
        <v>0</v>
      </c>
      <c r="MX81">
        <f t="shared" si="2004"/>
        <v>0</v>
      </c>
      <c r="MY81">
        <f t="shared" si="2005"/>
        <v>0</v>
      </c>
      <c r="MZ81">
        <f t="shared" si="2006"/>
        <v>0</v>
      </c>
      <c r="NA81">
        <f t="shared" si="2007"/>
        <v>0</v>
      </c>
      <c r="NB81">
        <f t="shared" si="2008"/>
        <v>0</v>
      </c>
      <c r="NC81">
        <f t="shared" si="2009"/>
        <v>0</v>
      </c>
      <c r="ND81">
        <f t="shared" si="2010"/>
        <v>0</v>
      </c>
      <c r="NE81">
        <f t="shared" si="2011"/>
        <v>0</v>
      </c>
      <c r="NF81">
        <f t="shared" si="2012"/>
        <v>0</v>
      </c>
      <c r="NG81">
        <f t="shared" si="2013"/>
        <v>0</v>
      </c>
      <c r="NH81">
        <f t="shared" si="2014"/>
        <v>0</v>
      </c>
      <c r="NI81">
        <f t="shared" si="2015"/>
        <v>0</v>
      </c>
      <c r="NJ81">
        <f t="shared" si="2016"/>
        <v>0</v>
      </c>
      <c r="NK81">
        <f t="shared" si="2017"/>
        <v>0</v>
      </c>
      <c r="NL81">
        <f t="shared" si="2018"/>
        <v>0</v>
      </c>
      <c r="NM81">
        <f t="shared" si="2019"/>
        <v>0</v>
      </c>
      <c r="NN81">
        <f t="shared" si="2020"/>
        <v>0</v>
      </c>
      <c r="NO81">
        <f t="shared" si="2021"/>
        <v>0</v>
      </c>
      <c r="NP81">
        <f t="shared" si="2022"/>
        <v>0</v>
      </c>
      <c r="NQ81">
        <f t="shared" si="2023"/>
        <v>0</v>
      </c>
      <c r="NR81">
        <f t="shared" si="2024"/>
        <v>0</v>
      </c>
      <c r="NS81">
        <f t="shared" si="2025"/>
        <v>0</v>
      </c>
      <c r="NT81">
        <f t="shared" si="2026"/>
        <v>0</v>
      </c>
      <c r="NU81">
        <f t="shared" si="2027"/>
        <v>0</v>
      </c>
      <c r="NV81">
        <f t="shared" si="2028"/>
        <v>0</v>
      </c>
      <c r="NW81">
        <f t="shared" si="2029"/>
        <v>0</v>
      </c>
      <c r="NX81">
        <f t="shared" si="2030"/>
        <v>0</v>
      </c>
      <c r="NY81">
        <f t="shared" si="2031"/>
        <v>0</v>
      </c>
      <c r="NZ81">
        <f t="shared" si="2032"/>
        <v>0</v>
      </c>
      <c r="OA81">
        <f t="shared" si="2033"/>
        <v>0</v>
      </c>
      <c r="OB81">
        <f t="shared" si="2034"/>
        <v>0</v>
      </c>
      <c r="OC81">
        <f t="shared" si="2035"/>
        <v>0</v>
      </c>
      <c r="OD81">
        <f t="shared" si="2036"/>
        <v>0</v>
      </c>
      <c r="OE81">
        <f t="shared" si="2037"/>
        <v>0</v>
      </c>
      <c r="OF81">
        <f t="shared" si="2038"/>
        <v>0</v>
      </c>
      <c r="OG81">
        <f t="shared" si="2039"/>
        <v>0</v>
      </c>
      <c r="OH81">
        <f t="shared" si="2040"/>
        <v>0</v>
      </c>
      <c r="OJ81" s="4">
        <f t="shared" si="2041"/>
        <v>185</v>
      </c>
      <c r="OK81" s="4">
        <f t="shared" si="2042"/>
        <v>57</v>
      </c>
      <c r="OL81" s="4">
        <f t="shared" si="2043"/>
        <v>81</v>
      </c>
      <c r="OM81" s="4">
        <f t="shared" si="2044"/>
        <v>0</v>
      </c>
      <c r="OP81" s="4">
        <f t="shared" si="2045"/>
        <v>323</v>
      </c>
      <c r="OQ81" s="4"/>
      <c r="OS81">
        <f t="shared" si="2046"/>
        <v>32</v>
      </c>
      <c r="OT81">
        <f t="shared" si="2047"/>
        <v>58</v>
      </c>
      <c r="OU81">
        <f t="shared" si="2048"/>
        <v>36</v>
      </c>
      <c r="OV81">
        <f t="shared" si="2049"/>
        <v>0</v>
      </c>
      <c r="OW81">
        <f t="shared" si="2050"/>
        <v>0</v>
      </c>
      <c r="OX81">
        <f t="shared" si="2051"/>
        <v>11</v>
      </c>
      <c r="OY81">
        <f t="shared" si="2052"/>
        <v>26</v>
      </c>
      <c r="OZ81">
        <f t="shared" si="2053"/>
        <v>31</v>
      </c>
      <c r="PA81">
        <f t="shared" si="2054"/>
        <v>48</v>
      </c>
      <c r="PB81">
        <f t="shared" si="2055"/>
        <v>54</v>
      </c>
      <c r="PC81">
        <f t="shared" si="2056"/>
        <v>27</v>
      </c>
      <c r="PD81">
        <f t="shared" si="2057"/>
        <v>0</v>
      </c>
      <c r="PE81">
        <f t="shared" si="2058"/>
        <v>0</v>
      </c>
      <c r="PF81">
        <f t="shared" si="2059"/>
        <v>0</v>
      </c>
      <c r="PG81">
        <f t="shared" si="2060"/>
        <v>0</v>
      </c>
      <c r="PH81">
        <f t="shared" si="2061"/>
        <v>0</v>
      </c>
      <c r="PI81">
        <f t="shared" si="2062"/>
        <v>0</v>
      </c>
      <c r="PJ81">
        <f t="shared" si="2063"/>
        <v>0</v>
      </c>
      <c r="PK81">
        <f t="shared" si="2064"/>
        <v>0</v>
      </c>
      <c r="PL81">
        <f t="shared" si="2065"/>
        <v>0</v>
      </c>
      <c r="PM81">
        <f t="shared" si="2066"/>
        <v>0</v>
      </c>
      <c r="PN81">
        <f t="shared" si="2067"/>
        <v>0</v>
      </c>
      <c r="PO81">
        <f t="shared" si="2068"/>
        <v>0</v>
      </c>
      <c r="PP81">
        <f t="shared" si="2069"/>
        <v>0</v>
      </c>
      <c r="PQ81">
        <f t="shared" si="2070"/>
        <v>0</v>
      </c>
      <c r="PR81">
        <f t="shared" si="2071"/>
        <v>0</v>
      </c>
      <c r="PS81">
        <f t="shared" si="2072"/>
        <v>0</v>
      </c>
      <c r="PT81">
        <f t="shared" si="2073"/>
        <v>0</v>
      </c>
      <c r="PU81">
        <f t="shared" si="2074"/>
        <v>0</v>
      </c>
      <c r="PV81">
        <f t="shared" si="2075"/>
        <v>0</v>
      </c>
      <c r="PW81">
        <f t="shared" si="2076"/>
        <v>0</v>
      </c>
      <c r="PX81">
        <f t="shared" si="2077"/>
        <v>0</v>
      </c>
      <c r="PY81">
        <f t="shared" si="2078"/>
        <v>0</v>
      </c>
      <c r="PZ81">
        <f t="shared" si="2079"/>
        <v>0</v>
      </c>
      <c r="QA81">
        <f t="shared" si="2080"/>
        <v>0</v>
      </c>
      <c r="QB81">
        <f t="shared" si="2081"/>
        <v>0</v>
      </c>
      <c r="QC81">
        <f t="shared" si="2082"/>
        <v>0</v>
      </c>
      <c r="QD81">
        <f t="shared" si="2083"/>
        <v>0</v>
      </c>
      <c r="QE81">
        <f t="shared" si="2084"/>
        <v>0</v>
      </c>
      <c r="QF81">
        <f t="shared" si="2085"/>
        <v>0</v>
      </c>
      <c r="QG81">
        <f t="shared" si="2086"/>
        <v>0</v>
      </c>
      <c r="QH81">
        <f t="shared" si="2087"/>
        <v>0</v>
      </c>
      <c r="QI81">
        <f t="shared" si="2088"/>
        <v>0</v>
      </c>
      <c r="QJ81">
        <f t="shared" si="2089"/>
        <v>0</v>
      </c>
      <c r="QK81">
        <f t="shared" si="2090"/>
        <v>0</v>
      </c>
      <c r="QL81">
        <f t="shared" si="2091"/>
        <v>0</v>
      </c>
      <c r="QM81">
        <f t="shared" si="2092"/>
        <v>0</v>
      </c>
      <c r="QN81">
        <f t="shared" si="2093"/>
        <v>0</v>
      </c>
      <c r="QO81">
        <f t="shared" si="2094"/>
        <v>0</v>
      </c>
      <c r="QP81">
        <f t="shared" si="2095"/>
        <v>0</v>
      </c>
      <c r="QQ81">
        <f t="shared" si="2096"/>
        <v>0</v>
      </c>
      <c r="QR81">
        <f t="shared" si="2097"/>
        <v>0</v>
      </c>
      <c r="QS81">
        <f t="shared" si="2098"/>
        <v>0</v>
      </c>
      <c r="QT81">
        <f t="shared" si="2099"/>
        <v>0</v>
      </c>
      <c r="QU81">
        <f t="shared" si="2100"/>
        <v>0</v>
      </c>
      <c r="QV81">
        <f t="shared" si="2101"/>
        <v>0</v>
      </c>
      <c r="QW81">
        <f t="shared" si="2102"/>
        <v>0</v>
      </c>
      <c r="QX81">
        <f t="shared" si="2103"/>
        <v>0</v>
      </c>
      <c r="QY81">
        <f t="shared" si="2104"/>
        <v>0</v>
      </c>
      <c r="QZ81">
        <f t="shared" si="2105"/>
        <v>0</v>
      </c>
      <c r="RA81">
        <f t="shared" si="2106"/>
        <v>0</v>
      </c>
      <c r="RB81">
        <f t="shared" si="2107"/>
        <v>0</v>
      </c>
      <c r="RC81">
        <f t="shared" si="2108"/>
        <v>0</v>
      </c>
      <c r="RD81">
        <f t="shared" si="2109"/>
        <v>0</v>
      </c>
      <c r="RE81">
        <f t="shared" si="2110"/>
        <v>0</v>
      </c>
      <c r="RF81">
        <f t="shared" si="2111"/>
        <v>0</v>
      </c>
      <c r="RG81">
        <f t="shared" si="2112"/>
        <v>0</v>
      </c>
      <c r="RH81">
        <f t="shared" si="2113"/>
        <v>0</v>
      </c>
      <c r="RI81">
        <f t="shared" si="2114"/>
        <v>0</v>
      </c>
      <c r="RJ81">
        <f t="shared" si="2115"/>
        <v>0</v>
      </c>
      <c r="RK81">
        <f t="shared" si="2116"/>
        <v>0</v>
      </c>
      <c r="RL81">
        <f t="shared" si="2117"/>
        <v>0</v>
      </c>
      <c r="RM81">
        <f t="shared" si="2118"/>
        <v>0</v>
      </c>
      <c r="RN81">
        <f t="shared" si="2119"/>
        <v>0</v>
      </c>
      <c r="RO81">
        <f t="shared" si="2120"/>
        <v>0</v>
      </c>
      <c r="RP81">
        <f t="shared" si="2121"/>
        <v>0</v>
      </c>
      <c r="RQ81">
        <f t="shared" si="2122"/>
        <v>0</v>
      </c>
      <c r="RR81">
        <f t="shared" si="2123"/>
        <v>0</v>
      </c>
      <c r="RS81">
        <f t="shared" si="2124"/>
        <v>0</v>
      </c>
      <c r="RT81">
        <f t="shared" si="2125"/>
        <v>0</v>
      </c>
      <c r="RU81">
        <f t="shared" si="2126"/>
        <v>0</v>
      </c>
      <c r="RV81">
        <f t="shared" si="2127"/>
        <v>0</v>
      </c>
      <c r="RW81">
        <f t="shared" si="2128"/>
        <v>0</v>
      </c>
      <c r="RX81">
        <f t="shared" si="2129"/>
        <v>0</v>
      </c>
      <c r="RY81">
        <f t="shared" si="2130"/>
        <v>0</v>
      </c>
      <c r="SA81" s="4">
        <f t="shared" si="2131"/>
        <v>20.240000000000002</v>
      </c>
      <c r="SB81" s="4">
        <f t="shared" si="2132"/>
        <v>7.1</v>
      </c>
      <c r="SC81" s="4">
        <f t="shared" si="2133"/>
        <v>7.57</v>
      </c>
      <c r="SD81" s="4">
        <f t="shared" si="2134"/>
        <v>0</v>
      </c>
      <c r="SF81" s="4">
        <f t="shared" si="2135"/>
        <v>34.910000000000004</v>
      </c>
      <c r="SI81">
        <f t="shared" si="2136"/>
        <v>4.5</v>
      </c>
      <c r="SJ81">
        <f t="shared" si="2137"/>
        <v>3.38</v>
      </c>
      <c r="SK81">
        <f t="shared" si="2138"/>
        <v>3.86</v>
      </c>
      <c r="SL81" t="str">
        <f t="shared" si="2139"/>
        <v>0</v>
      </c>
      <c r="SM81" t="str">
        <f t="shared" si="2140"/>
        <v>0</v>
      </c>
      <c r="SN81">
        <f t="shared" si="2141"/>
        <v>3.5</v>
      </c>
      <c r="SO81">
        <f t="shared" si="2142"/>
        <v>2.6</v>
      </c>
      <c r="SP81">
        <f t="shared" si="2143"/>
        <v>4.5</v>
      </c>
      <c r="SQ81">
        <f t="shared" si="2144"/>
        <v>5</v>
      </c>
      <c r="SR81">
        <f t="shared" si="2145"/>
        <v>3.57</v>
      </c>
      <c r="SS81">
        <f t="shared" si="2146"/>
        <v>4</v>
      </c>
      <c r="ST81" t="str">
        <f t="shared" si="2147"/>
        <v>0</v>
      </c>
      <c r="SU81" t="str">
        <f t="shared" si="2148"/>
        <v>0</v>
      </c>
      <c r="SV81" t="str">
        <f t="shared" si="2149"/>
        <v>0</v>
      </c>
      <c r="SW81" t="str">
        <f t="shared" si="2150"/>
        <v>0</v>
      </c>
      <c r="SX81" t="str">
        <f t="shared" si="2151"/>
        <v>0</v>
      </c>
      <c r="SY81" t="str">
        <f t="shared" si="2152"/>
        <v>0</v>
      </c>
      <c r="SZ81" t="str">
        <f t="shared" si="2153"/>
        <v>0</v>
      </c>
      <c r="TA81" t="str">
        <f t="shared" si="2154"/>
        <v>0</v>
      </c>
      <c r="TB81" t="str">
        <f t="shared" si="2155"/>
        <v>0</v>
      </c>
      <c r="TC81" t="str">
        <f t="shared" si="2156"/>
        <v>0</v>
      </c>
      <c r="TD81" t="str">
        <f t="shared" si="2157"/>
        <v>0</v>
      </c>
      <c r="TE81" t="str">
        <f t="shared" si="2158"/>
        <v>0</v>
      </c>
      <c r="TF81" t="str">
        <f t="shared" si="2159"/>
        <v>0</v>
      </c>
      <c r="TG81" t="str">
        <f t="shared" si="2160"/>
        <v>0</v>
      </c>
      <c r="TH81" t="str">
        <f t="shared" si="2161"/>
        <v>0</v>
      </c>
      <c r="TI81" t="str">
        <f t="shared" si="2162"/>
        <v>0</v>
      </c>
      <c r="TJ81" t="str">
        <f t="shared" si="2163"/>
        <v>0</v>
      </c>
      <c r="TK81" t="str">
        <f t="shared" si="2164"/>
        <v>0</v>
      </c>
      <c r="TL81" t="str">
        <f t="shared" si="2165"/>
        <v>0</v>
      </c>
      <c r="TM81" t="str">
        <f t="shared" si="2166"/>
        <v>0</v>
      </c>
      <c r="TN81" t="str">
        <f t="shared" si="2167"/>
        <v>0</v>
      </c>
      <c r="TO81" t="str">
        <f t="shared" si="2168"/>
        <v>0</v>
      </c>
      <c r="TP81" t="str">
        <f t="shared" si="2169"/>
        <v>0</v>
      </c>
      <c r="TQ81" t="str">
        <f t="shared" si="2170"/>
        <v>0</v>
      </c>
      <c r="TR81" t="str">
        <f t="shared" si="2171"/>
        <v>0</v>
      </c>
      <c r="TS81" t="str">
        <f t="shared" si="2172"/>
        <v>0</v>
      </c>
      <c r="TT81" t="str">
        <f t="shared" si="2173"/>
        <v>0</v>
      </c>
      <c r="TU81" t="str">
        <f t="shared" si="2174"/>
        <v>0</v>
      </c>
      <c r="TV81" t="str">
        <f t="shared" si="2175"/>
        <v>0</v>
      </c>
      <c r="TW81" t="str">
        <f t="shared" si="2176"/>
        <v>0</v>
      </c>
      <c r="TX81" t="str">
        <f t="shared" si="2177"/>
        <v>0</v>
      </c>
      <c r="TY81" t="str">
        <f t="shared" si="2178"/>
        <v>0</v>
      </c>
      <c r="TZ81" t="str">
        <f t="shared" si="2179"/>
        <v>0</v>
      </c>
      <c r="UA81" t="str">
        <f t="shared" si="2180"/>
        <v>0</v>
      </c>
      <c r="UB81" t="str">
        <f t="shared" si="2181"/>
        <v>0</v>
      </c>
      <c r="UC81" t="str">
        <f t="shared" si="2182"/>
        <v>0</v>
      </c>
      <c r="UD81" t="str">
        <f t="shared" si="2183"/>
        <v>0</v>
      </c>
      <c r="UE81" t="str">
        <f t="shared" si="2184"/>
        <v>0</v>
      </c>
      <c r="UF81" t="str">
        <f t="shared" si="2185"/>
        <v>0</v>
      </c>
      <c r="UG81" t="str">
        <f t="shared" si="2186"/>
        <v>0</v>
      </c>
      <c r="UH81" t="str">
        <f t="shared" si="2187"/>
        <v>0</v>
      </c>
      <c r="UI81" t="str">
        <f t="shared" si="2188"/>
        <v>0</v>
      </c>
      <c r="UJ81" t="str">
        <f t="shared" si="2189"/>
        <v>0</v>
      </c>
      <c r="UK81" t="str">
        <f t="shared" si="2190"/>
        <v>0</v>
      </c>
      <c r="UL81" t="str">
        <f t="shared" si="2191"/>
        <v>0</v>
      </c>
      <c r="UM81" t="str">
        <f t="shared" si="2192"/>
        <v>0</v>
      </c>
      <c r="UN81" t="str">
        <f t="shared" si="2193"/>
        <v>0</v>
      </c>
      <c r="UO81" t="str">
        <f t="shared" si="2194"/>
        <v>0</v>
      </c>
      <c r="UP81" t="str">
        <f t="shared" si="2195"/>
        <v>0</v>
      </c>
      <c r="UQ81" t="str">
        <f t="shared" si="2196"/>
        <v>0</v>
      </c>
      <c r="UR81" t="str">
        <f t="shared" si="2197"/>
        <v>0</v>
      </c>
      <c r="US81" t="str">
        <f t="shared" si="2198"/>
        <v>0</v>
      </c>
      <c r="UT81" t="str">
        <f t="shared" si="2199"/>
        <v>0</v>
      </c>
      <c r="UU81" t="str">
        <f t="shared" si="2200"/>
        <v>0</v>
      </c>
      <c r="UV81" t="str">
        <f t="shared" si="2201"/>
        <v>0</v>
      </c>
      <c r="UW81" t="str">
        <f t="shared" si="2202"/>
        <v>0</v>
      </c>
      <c r="UX81" t="str">
        <f t="shared" si="2203"/>
        <v>0</v>
      </c>
      <c r="UY81" t="str">
        <f t="shared" si="2204"/>
        <v>0</v>
      </c>
      <c r="UZ81" t="str">
        <f t="shared" si="2205"/>
        <v>0</v>
      </c>
      <c r="VA81" t="str">
        <f t="shared" si="2206"/>
        <v>0</v>
      </c>
      <c r="VB81" t="str">
        <f t="shared" si="2207"/>
        <v>0</v>
      </c>
      <c r="VC81" t="str">
        <f t="shared" si="2208"/>
        <v>0</v>
      </c>
      <c r="VD81" t="str">
        <f t="shared" si="2209"/>
        <v>0</v>
      </c>
      <c r="VE81" t="str">
        <f t="shared" si="2210"/>
        <v>0</v>
      </c>
      <c r="VF81" t="str">
        <f t="shared" si="2211"/>
        <v>0</v>
      </c>
      <c r="VG81" t="str">
        <f t="shared" si="2212"/>
        <v>0</v>
      </c>
      <c r="VH81" t="str">
        <f t="shared" si="2213"/>
        <v>0</v>
      </c>
      <c r="VI81" t="str">
        <f t="shared" si="2214"/>
        <v>0</v>
      </c>
      <c r="VJ81" t="str">
        <f t="shared" si="2215"/>
        <v>0</v>
      </c>
      <c r="VK81" t="str">
        <f t="shared" si="2216"/>
        <v>0</v>
      </c>
      <c r="VL81" t="str">
        <f t="shared" si="2217"/>
        <v>0</v>
      </c>
      <c r="VM81" t="str">
        <f t="shared" si="2218"/>
        <v>0</v>
      </c>
      <c r="VN81" t="str">
        <f t="shared" si="2219"/>
        <v>0</v>
      </c>
      <c r="VO81" t="str">
        <f t="shared" si="2220"/>
        <v>0</v>
      </c>
      <c r="VQ81" s="4">
        <f t="shared" si="2221"/>
        <v>23.22</v>
      </c>
      <c r="VR81" s="4">
        <f t="shared" si="2222"/>
        <v>21.240000000000002</v>
      </c>
      <c r="VS81" s="4">
        <f t="shared" si="2223"/>
        <v>2.4700000000000002</v>
      </c>
      <c r="VT81" s="4">
        <f t="shared" si="2224"/>
        <v>0</v>
      </c>
      <c r="VV81" s="4">
        <f t="shared" si="2225"/>
        <v>46.93</v>
      </c>
      <c r="VY81">
        <f t="shared" si="2226"/>
        <v>11.68</v>
      </c>
      <c r="VZ81">
        <f t="shared" si="2227"/>
        <v>-7.98</v>
      </c>
      <c r="WA81">
        <f t="shared" si="2228"/>
        <v>12.62</v>
      </c>
      <c r="WB81">
        <f t="shared" si="2229"/>
        <v>0</v>
      </c>
      <c r="WC81">
        <f t="shared" si="2230"/>
        <v>0</v>
      </c>
      <c r="WD81">
        <f t="shared" si="2231"/>
        <v>-2.66</v>
      </c>
      <c r="WE81">
        <f t="shared" si="2232"/>
        <v>8.56</v>
      </c>
      <c r="WF81">
        <f t="shared" si="2233"/>
        <v>12.68</v>
      </c>
      <c r="WG81">
        <f t="shared" si="2234"/>
        <v>9.56</v>
      </c>
      <c r="WH81">
        <f t="shared" si="2235"/>
        <v>-3.02</v>
      </c>
      <c r="WI81">
        <f t="shared" si="2236"/>
        <v>5.49</v>
      </c>
      <c r="WJ81">
        <f t="shared" si="2237"/>
        <v>0</v>
      </c>
      <c r="WK81">
        <f t="shared" si="2238"/>
        <v>0</v>
      </c>
      <c r="WL81">
        <f t="shared" si="2239"/>
        <v>0</v>
      </c>
      <c r="WM81">
        <f t="shared" si="2240"/>
        <v>0</v>
      </c>
      <c r="WN81">
        <f t="shared" si="2241"/>
        <v>0</v>
      </c>
      <c r="WO81">
        <f t="shared" si="2242"/>
        <v>0</v>
      </c>
      <c r="WP81">
        <f t="shared" si="2243"/>
        <v>0</v>
      </c>
      <c r="WQ81">
        <f t="shared" si="2244"/>
        <v>0</v>
      </c>
      <c r="WR81">
        <f t="shared" si="2245"/>
        <v>0</v>
      </c>
      <c r="WS81">
        <f t="shared" si="2246"/>
        <v>0</v>
      </c>
      <c r="WT81">
        <f t="shared" si="2247"/>
        <v>0</v>
      </c>
      <c r="WU81">
        <f t="shared" si="2248"/>
        <v>0</v>
      </c>
      <c r="WV81">
        <f t="shared" si="2249"/>
        <v>0</v>
      </c>
      <c r="WW81">
        <f t="shared" si="2250"/>
        <v>0</v>
      </c>
      <c r="WX81">
        <f t="shared" si="2251"/>
        <v>0</v>
      </c>
      <c r="WY81">
        <f t="shared" si="2252"/>
        <v>0</v>
      </c>
      <c r="WZ81">
        <f t="shared" si="2253"/>
        <v>0</v>
      </c>
      <c r="XA81">
        <f t="shared" si="2254"/>
        <v>0</v>
      </c>
      <c r="XB81">
        <f t="shared" si="2255"/>
        <v>0</v>
      </c>
      <c r="XC81">
        <f t="shared" si="2256"/>
        <v>0</v>
      </c>
      <c r="XD81">
        <f t="shared" si="2257"/>
        <v>0</v>
      </c>
      <c r="XE81">
        <f t="shared" si="2258"/>
        <v>0</v>
      </c>
      <c r="XF81">
        <f t="shared" si="2259"/>
        <v>0</v>
      </c>
      <c r="XG81">
        <f t="shared" si="2260"/>
        <v>0</v>
      </c>
      <c r="XH81">
        <f t="shared" si="2261"/>
        <v>0</v>
      </c>
      <c r="XI81">
        <f t="shared" si="2262"/>
        <v>0</v>
      </c>
      <c r="XJ81">
        <f t="shared" si="2263"/>
        <v>0</v>
      </c>
      <c r="XK81">
        <f t="shared" si="2264"/>
        <v>0</v>
      </c>
      <c r="XL81">
        <f t="shared" si="2265"/>
        <v>0</v>
      </c>
      <c r="XM81">
        <f t="shared" si="2266"/>
        <v>0</v>
      </c>
      <c r="XN81">
        <f t="shared" si="2267"/>
        <v>0</v>
      </c>
      <c r="XO81">
        <f t="shared" si="2268"/>
        <v>0</v>
      </c>
      <c r="XP81">
        <f t="shared" si="2269"/>
        <v>0</v>
      </c>
      <c r="XQ81">
        <f t="shared" si="2270"/>
        <v>0</v>
      </c>
      <c r="XR81">
        <f t="shared" si="2271"/>
        <v>0</v>
      </c>
      <c r="XS81">
        <f t="shared" si="2272"/>
        <v>0</v>
      </c>
      <c r="XT81">
        <f t="shared" si="2273"/>
        <v>0</v>
      </c>
      <c r="XU81">
        <f t="shared" si="2274"/>
        <v>0</v>
      </c>
      <c r="XV81">
        <f t="shared" si="2275"/>
        <v>0</v>
      </c>
      <c r="XW81">
        <f t="shared" si="2276"/>
        <v>0</v>
      </c>
      <c r="XX81">
        <f t="shared" si="2277"/>
        <v>0</v>
      </c>
      <c r="XY81">
        <f t="shared" si="2278"/>
        <v>0</v>
      </c>
      <c r="XZ81">
        <f t="shared" si="2279"/>
        <v>0</v>
      </c>
      <c r="YA81">
        <f t="shared" si="2280"/>
        <v>0</v>
      </c>
      <c r="YB81">
        <f t="shared" si="2281"/>
        <v>0</v>
      </c>
      <c r="YC81">
        <f t="shared" si="2282"/>
        <v>0</v>
      </c>
      <c r="YD81">
        <f t="shared" si="2283"/>
        <v>0</v>
      </c>
      <c r="YE81">
        <f t="shared" si="2284"/>
        <v>0</v>
      </c>
      <c r="YF81">
        <f t="shared" si="2285"/>
        <v>0</v>
      </c>
      <c r="YG81">
        <f t="shared" si="2286"/>
        <v>0</v>
      </c>
      <c r="YH81">
        <f t="shared" si="2287"/>
        <v>0</v>
      </c>
      <c r="YI81">
        <f t="shared" si="2288"/>
        <v>0</v>
      </c>
      <c r="YJ81">
        <f t="shared" si="2289"/>
        <v>0</v>
      </c>
      <c r="YK81">
        <f t="shared" si="2290"/>
        <v>0</v>
      </c>
      <c r="YL81">
        <f t="shared" si="2291"/>
        <v>0</v>
      </c>
      <c r="YM81">
        <f t="shared" si="2292"/>
        <v>0</v>
      </c>
      <c r="YN81">
        <f t="shared" si="2293"/>
        <v>0</v>
      </c>
      <c r="YO81">
        <f t="shared" si="2294"/>
        <v>0</v>
      </c>
      <c r="YP81">
        <f t="shared" si="2295"/>
        <v>0</v>
      </c>
      <c r="YQ81">
        <f t="shared" si="2296"/>
        <v>0</v>
      </c>
      <c r="YR81">
        <f t="shared" si="2297"/>
        <v>0</v>
      </c>
      <c r="YS81">
        <f t="shared" si="2298"/>
        <v>0</v>
      </c>
      <c r="YT81">
        <f t="shared" si="2299"/>
        <v>0</v>
      </c>
      <c r="YU81">
        <f t="shared" si="2300"/>
        <v>0</v>
      </c>
      <c r="YV81">
        <f t="shared" si="2301"/>
        <v>0</v>
      </c>
      <c r="YW81">
        <f t="shared" si="2302"/>
        <v>0</v>
      </c>
      <c r="YX81">
        <f t="shared" si="2303"/>
        <v>0</v>
      </c>
      <c r="YY81">
        <f t="shared" si="2304"/>
        <v>0</v>
      </c>
      <c r="YZ81">
        <f t="shared" si="2305"/>
        <v>0</v>
      </c>
      <c r="ZA81">
        <f t="shared" si="2306"/>
        <v>0</v>
      </c>
      <c r="ZB81">
        <f t="shared" si="2307"/>
        <v>0</v>
      </c>
      <c r="ZC81">
        <f t="shared" si="2308"/>
        <v>0</v>
      </c>
      <c r="ZD81">
        <f t="shared" si="2309"/>
        <v>0</v>
      </c>
      <c r="ZE81">
        <f t="shared" si="2310"/>
        <v>0</v>
      </c>
      <c r="ZG81" s="4">
        <f t="shared" si="2311"/>
        <v>379</v>
      </c>
      <c r="ZH81" s="4">
        <f t="shared" si="2312"/>
        <v>126</v>
      </c>
      <c r="ZI81" s="4">
        <f t="shared" si="2313"/>
        <v>138</v>
      </c>
      <c r="ZJ81" s="4">
        <f t="shared" si="2314"/>
        <v>0</v>
      </c>
      <c r="ZL81" s="4">
        <f t="shared" si="2315"/>
        <v>643</v>
      </c>
      <c r="ZO81">
        <f t="shared" si="2316"/>
        <v>78</v>
      </c>
      <c r="ZP81">
        <f t="shared" si="2317"/>
        <v>94</v>
      </c>
      <c r="ZQ81">
        <f t="shared" si="2318"/>
        <v>49</v>
      </c>
      <c r="ZR81">
        <f t="shared" si="2319"/>
        <v>0</v>
      </c>
      <c r="ZS81">
        <f t="shared" si="2320"/>
        <v>0</v>
      </c>
      <c r="ZT81">
        <f t="shared" si="2321"/>
        <v>90</v>
      </c>
      <c r="ZU81">
        <f t="shared" si="2322"/>
        <v>71</v>
      </c>
      <c r="ZV81">
        <f t="shared" si="2323"/>
        <v>55</v>
      </c>
      <c r="ZW81">
        <f t="shared" si="2324"/>
        <v>68</v>
      </c>
      <c r="ZX81">
        <f t="shared" si="2325"/>
        <v>81</v>
      </c>
      <c r="ZY81">
        <f t="shared" si="2326"/>
        <v>57</v>
      </c>
      <c r="ZZ81">
        <f t="shared" si="2327"/>
        <v>0</v>
      </c>
      <c r="AAA81">
        <f t="shared" si="2328"/>
        <v>0</v>
      </c>
      <c r="AAB81">
        <f t="shared" si="2329"/>
        <v>0</v>
      </c>
      <c r="AAC81">
        <f t="shared" si="2330"/>
        <v>0</v>
      </c>
      <c r="AAD81">
        <f t="shared" si="2331"/>
        <v>0</v>
      </c>
      <c r="AAE81">
        <f t="shared" si="2332"/>
        <v>0</v>
      </c>
      <c r="AAF81">
        <f t="shared" si="2333"/>
        <v>0</v>
      </c>
      <c r="AAG81">
        <f t="shared" si="2334"/>
        <v>0</v>
      </c>
      <c r="AAH81">
        <f t="shared" si="2335"/>
        <v>0</v>
      </c>
      <c r="AAI81">
        <f t="shared" si="2336"/>
        <v>0</v>
      </c>
      <c r="AAJ81">
        <f t="shared" si="2337"/>
        <v>0</v>
      </c>
      <c r="AAK81">
        <f t="shared" si="2338"/>
        <v>0</v>
      </c>
      <c r="AAL81">
        <f t="shared" si="2339"/>
        <v>0</v>
      </c>
      <c r="AAM81">
        <f t="shared" si="2340"/>
        <v>0</v>
      </c>
      <c r="AAN81">
        <f t="shared" si="2341"/>
        <v>0</v>
      </c>
      <c r="AAO81">
        <f t="shared" si="2342"/>
        <v>0</v>
      </c>
      <c r="AAP81">
        <f t="shared" si="2343"/>
        <v>0</v>
      </c>
      <c r="AAQ81">
        <f t="shared" si="2344"/>
        <v>0</v>
      </c>
      <c r="AAR81">
        <f t="shared" si="2345"/>
        <v>0</v>
      </c>
      <c r="AAS81">
        <f t="shared" si="2346"/>
        <v>0</v>
      </c>
      <c r="AAT81">
        <f t="shared" si="2347"/>
        <v>0</v>
      </c>
      <c r="AAU81">
        <f t="shared" si="2348"/>
        <v>0</v>
      </c>
      <c r="AAV81">
        <f t="shared" si="2349"/>
        <v>0</v>
      </c>
      <c r="AAW81">
        <f t="shared" si="2350"/>
        <v>0</v>
      </c>
      <c r="AAX81">
        <f t="shared" si="2351"/>
        <v>0</v>
      </c>
      <c r="AAY81">
        <f t="shared" si="2352"/>
        <v>0</v>
      </c>
      <c r="AAZ81">
        <f t="shared" si="2353"/>
        <v>0</v>
      </c>
      <c r="ABA81">
        <f t="shared" si="2354"/>
        <v>0</v>
      </c>
      <c r="ABB81">
        <f t="shared" si="2355"/>
        <v>0</v>
      </c>
      <c r="ABC81">
        <f t="shared" si="2356"/>
        <v>0</v>
      </c>
      <c r="ABD81">
        <f t="shared" si="2357"/>
        <v>0</v>
      </c>
      <c r="ABE81">
        <f t="shared" si="2358"/>
        <v>0</v>
      </c>
      <c r="ABF81">
        <f t="shared" si="2359"/>
        <v>0</v>
      </c>
      <c r="ABG81">
        <f t="shared" si="2360"/>
        <v>0</v>
      </c>
      <c r="ABH81">
        <f t="shared" si="2361"/>
        <v>0</v>
      </c>
      <c r="ABI81">
        <f t="shared" si="2362"/>
        <v>0</v>
      </c>
      <c r="ABJ81">
        <f t="shared" si="2363"/>
        <v>0</v>
      </c>
      <c r="ABK81">
        <f t="shared" si="2364"/>
        <v>0</v>
      </c>
      <c r="ABL81">
        <f t="shared" si="2365"/>
        <v>0</v>
      </c>
      <c r="ABM81">
        <f t="shared" si="2366"/>
        <v>0</v>
      </c>
      <c r="ABN81">
        <f t="shared" si="2367"/>
        <v>0</v>
      </c>
      <c r="ABO81">
        <f t="shared" si="2368"/>
        <v>0</v>
      </c>
      <c r="ABP81">
        <f t="shared" si="2369"/>
        <v>0</v>
      </c>
      <c r="ABQ81">
        <f t="shared" si="2370"/>
        <v>0</v>
      </c>
      <c r="ABR81">
        <f t="shared" si="2371"/>
        <v>0</v>
      </c>
      <c r="ABS81">
        <f t="shared" si="2372"/>
        <v>0</v>
      </c>
      <c r="ABT81">
        <f t="shared" si="2373"/>
        <v>0</v>
      </c>
      <c r="ABU81">
        <f t="shared" si="2374"/>
        <v>0</v>
      </c>
      <c r="ABV81">
        <f t="shared" si="2375"/>
        <v>0</v>
      </c>
      <c r="ABW81">
        <f t="shared" si="2376"/>
        <v>0</v>
      </c>
      <c r="ABX81">
        <f t="shared" si="2377"/>
        <v>0</v>
      </c>
      <c r="ABY81">
        <f t="shared" si="2378"/>
        <v>0</v>
      </c>
      <c r="ABZ81">
        <f t="shared" si="2379"/>
        <v>0</v>
      </c>
      <c r="ACA81">
        <f t="shared" si="2380"/>
        <v>0</v>
      </c>
      <c r="ACB81">
        <f t="shared" si="2381"/>
        <v>0</v>
      </c>
      <c r="ACC81">
        <f t="shared" si="2382"/>
        <v>0</v>
      </c>
      <c r="ACD81">
        <f t="shared" si="2383"/>
        <v>0</v>
      </c>
      <c r="ACE81">
        <f t="shared" si="2384"/>
        <v>0</v>
      </c>
      <c r="ACF81">
        <f t="shared" si="2385"/>
        <v>0</v>
      </c>
      <c r="ACG81">
        <f t="shared" si="2386"/>
        <v>0</v>
      </c>
      <c r="ACH81">
        <f t="shared" si="2387"/>
        <v>0</v>
      </c>
      <c r="ACI81">
        <f t="shared" si="2388"/>
        <v>0</v>
      </c>
      <c r="ACJ81">
        <f t="shared" si="2389"/>
        <v>0</v>
      </c>
      <c r="ACK81">
        <f t="shared" si="2390"/>
        <v>0</v>
      </c>
      <c r="ACL81">
        <f t="shared" si="2391"/>
        <v>0</v>
      </c>
      <c r="ACM81">
        <f t="shared" si="2392"/>
        <v>0</v>
      </c>
      <c r="ACN81">
        <f t="shared" si="2393"/>
        <v>0</v>
      </c>
      <c r="ACO81">
        <f t="shared" si="2394"/>
        <v>0</v>
      </c>
      <c r="ACP81">
        <f t="shared" si="2395"/>
        <v>0</v>
      </c>
      <c r="ACQ81">
        <f t="shared" si="2396"/>
        <v>0</v>
      </c>
      <c r="ACR81">
        <f t="shared" si="2397"/>
        <v>0</v>
      </c>
      <c r="ACS81">
        <f t="shared" si="2398"/>
        <v>0</v>
      </c>
      <c r="ACT81">
        <f t="shared" si="2399"/>
        <v>0</v>
      </c>
      <c r="ACU81">
        <f t="shared" si="2400"/>
        <v>0</v>
      </c>
      <c r="ACW81" s="4">
        <f t="shared" si="2401"/>
        <v>186.39999999999998</v>
      </c>
      <c r="ACX81" s="4">
        <f t="shared" si="2402"/>
        <v>106.5</v>
      </c>
      <c r="ACY81" s="4">
        <f t="shared" si="2403"/>
        <v>12.1</v>
      </c>
      <c r="ACZ81" s="4">
        <f t="shared" si="2404"/>
        <v>0</v>
      </c>
      <c r="ADA81" s="88">
        <f t="shared" si="2405"/>
        <v>7.2972597596632118</v>
      </c>
      <c r="ADB81" s="4">
        <f t="shared" si="2406"/>
        <v>305</v>
      </c>
      <c r="ADC81" s="5">
        <f t="shared" si="2407"/>
        <v>6.1057350089894991</v>
      </c>
      <c r="ADD81" s="5">
        <f t="shared" si="2408"/>
        <v>2.4596747752497685</v>
      </c>
      <c r="ADE81">
        <f t="shared" si="2409"/>
        <v>23.4</v>
      </c>
      <c r="ADF81">
        <f t="shared" si="2410"/>
        <v>23.2</v>
      </c>
      <c r="ADG81">
        <f t="shared" si="2411"/>
        <v>34.799999999999997</v>
      </c>
      <c r="ADH81">
        <f t="shared" si="2412"/>
        <v>0</v>
      </c>
      <c r="ADI81">
        <f t="shared" si="2413"/>
        <v>0</v>
      </c>
      <c r="ADJ81">
        <f t="shared" si="2414"/>
        <v>105</v>
      </c>
      <c r="ADK81">
        <f t="shared" si="2415"/>
        <v>0</v>
      </c>
      <c r="ADL81">
        <f t="shared" si="2416"/>
        <v>106.5</v>
      </c>
      <c r="ADM81">
        <f t="shared" si="2417"/>
        <v>0</v>
      </c>
      <c r="ADN81">
        <f t="shared" si="2418"/>
        <v>12.1</v>
      </c>
      <c r="ADO81">
        <f t="shared" si="2419"/>
        <v>0</v>
      </c>
      <c r="ADP81">
        <f t="shared" si="2420"/>
        <v>0</v>
      </c>
      <c r="ADQ81">
        <f t="shared" si="2421"/>
        <v>0</v>
      </c>
      <c r="ADR81">
        <f t="shared" si="2422"/>
        <v>0</v>
      </c>
      <c r="ADS81">
        <f t="shared" si="2423"/>
        <v>0</v>
      </c>
      <c r="ADT81">
        <f t="shared" si="2424"/>
        <v>0</v>
      </c>
      <c r="ADU81">
        <f t="shared" si="2425"/>
        <v>0</v>
      </c>
      <c r="ADV81">
        <f t="shared" si="2426"/>
        <v>0</v>
      </c>
      <c r="ADW81">
        <f t="shared" si="2427"/>
        <v>0</v>
      </c>
      <c r="ADX81">
        <f t="shared" si="2428"/>
        <v>0</v>
      </c>
      <c r="ADY81">
        <f t="shared" si="2429"/>
        <v>0</v>
      </c>
      <c r="ADZ81">
        <f t="shared" si="2430"/>
        <v>0</v>
      </c>
      <c r="AEA81">
        <f t="shared" si="2431"/>
        <v>0</v>
      </c>
      <c r="AEB81">
        <f t="shared" si="2432"/>
        <v>0</v>
      </c>
      <c r="AEC81">
        <f t="shared" si="2433"/>
        <v>0</v>
      </c>
      <c r="AED81">
        <f t="shared" si="2434"/>
        <v>0</v>
      </c>
      <c r="AEE81">
        <f t="shared" si="2435"/>
        <v>0</v>
      </c>
      <c r="AEF81">
        <f t="shared" si="2436"/>
        <v>0</v>
      </c>
      <c r="AEG81">
        <f t="shared" si="2437"/>
        <v>0</v>
      </c>
      <c r="AEH81">
        <f t="shared" si="2438"/>
        <v>0</v>
      </c>
      <c r="AEI81">
        <f t="shared" si="2439"/>
        <v>0</v>
      </c>
      <c r="AEJ81">
        <f t="shared" si="2440"/>
        <v>0</v>
      </c>
      <c r="AEK81">
        <f t="shared" si="2441"/>
        <v>0</v>
      </c>
      <c r="AEL81">
        <f t="shared" si="2442"/>
        <v>0</v>
      </c>
      <c r="AEM81">
        <f t="shared" si="2443"/>
        <v>0</v>
      </c>
      <c r="AEN81">
        <f t="shared" si="2444"/>
        <v>0</v>
      </c>
      <c r="AEO81">
        <f t="shared" si="2445"/>
        <v>0</v>
      </c>
      <c r="AEP81">
        <f t="shared" si="2446"/>
        <v>0</v>
      </c>
      <c r="AEQ81">
        <f t="shared" si="2447"/>
        <v>0</v>
      </c>
      <c r="AER81">
        <f t="shared" si="2448"/>
        <v>0</v>
      </c>
      <c r="AES81">
        <f t="shared" si="2449"/>
        <v>0</v>
      </c>
      <c r="AET81">
        <f t="shared" si="2450"/>
        <v>0</v>
      </c>
      <c r="AEU81">
        <f t="shared" si="2451"/>
        <v>0</v>
      </c>
      <c r="AEV81">
        <f t="shared" si="2452"/>
        <v>0</v>
      </c>
      <c r="AEW81">
        <f t="shared" si="2453"/>
        <v>0</v>
      </c>
      <c r="AEX81">
        <f t="shared" si="2454"/>
        <v>0</v>
      </c>
      <c r="AEY81">
        <f t="shared" si="2455"/>
        <v>0</v>
      </c>
      <c r="AEZ81">
        <f t="shared" si="2456"/>
        <v>0</v>
      </c>
      <c r="AFA81">
        <f t="shared" si="2457"/>
        <v>0</v>
      </c>
      <c r="AFB81">
        <f t="shared" si="2458"/>
        <v>0</v>
      </c>
      <c r="AFC81">
        <f t="shared" si="2459"/>
        <v>0</v>
      </c>
      <c r="AFD81">
        <f t="shared" si="2460"/>
        <v>0</v>
      </c>
      <c r="AFE81">
        <f t="shared" si="2461"/>
        <v>0</v>
      </c>
      <c r="AFF81">
        <f t="shared" si="2462"/>
        <v>0</v>
      </c>
      <c r="AFG81">
        <f t="shared" si="2463"/>
        <v>0</v>
      </c>
      <c r="AFH81">
        <f t="shared" si="2464"/>
        <v>0</v>
      </c>
      <c r="AFI81">
        <f t="shared" si="2465"/>
        <v>0</v>
      </c>
      <c r="AFJ81">
        <f t="shared" si="2466"/>
        <v>0</v>
      </c>
      <c r="AFK81">
        <f t="shared" si="2467"/>
        <v>0</v>
      </c>
      <c r="AFL81">
        <f t="shared" si="2468"/>
        <v>0</v>
      </c>
      <c r="AFM81">
        <f t="shared" si="2469"/>
        <v>0</v>
      </c>
      <c r="AFN81">
        <f t="shared" si="2470"/>
        <v>0</v>
      </c>
      <c r="AFO81">
        <f t="shared" si="2471"/>
        <v>0</v>
      </c>
      <c r="AFP81">
        <f t="shared" si="2472"/>
        <v>0</v>
      </c>
      <c r="AFQ81">
        <f t="shared" si="2473"/>
        <v>0</v>
      </c>
      <c r="AFR81">
        <f t="shared" si="2474"/>
        <v>0</v>
      </c>
      <c r="AFS81">
        <f t="shared" si="2475"/>
        <v>0</v>
      </c>
      <c r="AFT81">
        <f t="shared" si="2476"/>
        <v>0</v>
      </c>
      <c r="AFU81">
        <f t="shared" si="2477"/>
        <v>0</v>
      </c>
      <c r="AFV81">
        <f t="shared" si="2478"/>
        <v>0</v>
      </c>
      <c r="AFW81">
        <f t="shared" si="2479"/>
        <v>0</v>
      </c>
      <c r="AFX81">
        <f t="shared" si="2480"/>
        <v>0</v>
      </c>
      <c r="AFY81">
        <f t="shared" si="2481"/>
        <v>0</v>
      </c>
      <c r="AFZ81">
        <f t="shared" si="2482"/>
        <v>0</v>
      </c>
      <c r="AGA81">
        <f t="shared" si="2483"/>
        <v>0</v>
      </c>
      <c r="AGB81">
        <f t="shared" si="2484"/>
        <v>0</v>
      </c>
      <c r="AGC81">
        <f t="shared" si="2485"/>
        <v>0</v>
      </c>
      <c r="AGD81">
        <f t="shared" si="2486"/>
        <v>0</v>
      </c>
      <c r="AGE81">
        <f t="shared" si="2487"/>
        <v>0</v>
      </c>
      <c r="AGF81">
        <f t="shared" si="2488"/>
        <v>0</v>
      </c>
      <c r="AGG81">
        <f t="shared" si="2489"/>
        <v>0</v>
      </c>
      <c r="AGH81">
        <f t="shared" si="2490"/>
        <v>0</v>
      </c>
      <c r="AGI81">
        <f t="shared" si="2491"/>
        <v>0</v>
      </c>
      <c r="AGJ81">
        <f t="shared" si="2492"/>
        <v>0</v>
      </c>
      <c r="AGK81">
        <f t="shared" si="2493"/>
        <v>0</v>
      </c>
      <c r="AGM81" s="88">
        <f t="shared" si="2494"/>
        <v>85.25</v>
      </c>
      <c r="AGN81" s="88">
        <v>85.25</v>
      </c>
      <c r="AGO81">
        <v>5</v>
      </c>
      <c r="AGP81">
        <f t="shared" si="2495"/>
        <v>5</v>
      </c>
      <c r="AGQ81">
        <f t="shared" si="2496"/>
        <v>5</v>
      </c>
      <c r="AGR81">
        <f t="shared" si="2497"/>
        <v>5</v>
      </c>
      <c r="AGS81">
        <f t="shared" si="2498"/>
        <v>0</v>
      </c>
      <c r="AGT81">
        <f t="shared" si="2499"/>
        <v>0</v>
      </c>
      <c r="AGU81">
        <f t="shared" si="2500"/>
        <v>5</v>
      </c>
      <c r="AGV81">
        <f t="shared" si="2501"/>
        <v>3</v>
      </c>
      <c r="AGW81">
        <f t="shared" si="2502"/>
        <v>7</v>
      </c>
      <c r="AGX81">
        <f t="shared" si="2503"/>
        <v>5</v>
      </c>
      <c r="AGY81">
        <f t="shared" si="2504"/>
        <v>10</v>
      </c>
      <c r="AGZ81">
        <f t="shared" si="2505"/>
        <v>5</v>
      </c>
      <c r="AHA81">
        <f t="shared" si="2506"/>
        <v>0</v>
      </c>
      <c r="AHB81">
        <f t="shared" si="2507"/>
        <v>0</v>
      </c>
      <c r="AHC81">
        <f t="shared" si="2508"/>
        <v>0</v>
      </c>
      <c r="AHD81">
        <f t="shared" si="2509"/>
        <v>0</v>
      </c>
      <c r="AHE81">
        <f t="shared" si="2510"/>
        <v>0</v>
      </c>
      <c r="AHF81">
        <f t="shared" si="2511"/>
        <v>0</v>
      </c>
      <c r="AHG81">
        <f t="shared" si="2512"/>
        <v>0</v>
      </c>
      <c r="AHH81">
        <f t="shared" si="2513"/>
        <v>0</v>
      </c>
      <c r="AHI81">
        <f t="shared" si="2514"/>
        <v>0</v>
      </c>
      <c r="AHJ81">
        <f t="shared" si="2515"/>
        <v>0</v>
      </c>
      <c r="AHK81">
        <f t="shared" si="2516"/>
        <v>0</v>
      </c>
      <c r="AHL81">
        <f t="shared" si="2517"/>
        <v>0</v>
      </c>
      <c r="AHM81">
        <f t="shared" si="2518"/>
        <v>0</v>
      </c>
      <c r="AHN81">
        <f t="shared" si="2519"/>
        <v>0</v>
      </c>
      <c r="AHO81">
        <f t="shared" si="2520"/>
        <v>0</v>
      </c>
      <c r="AHP81">
        <f t="shared" si="2521"/>
        <v>0</v>
      </c>
      <c r="AHQ81">
        <f t="shared" si="2522"/>
        <v>0</v>
      </c>
      <c r="AHR81">
        <f t="shared" si="2523"/>
        <v>0</v>
      </c>
      <c r="AHS81">
        <f t="shared" si="2524"/>
        <v>0</v>
      </c>
      <c r="AHT81">
        <f t="shared" si="2525"/>
        <v>0</v>
      </c>
      <c r="AHU81">
        <f t="shared" si="2526"/>
        <v>0</v>
      </c>
      <c r="AHV81">
        <f t="shared" si="2527"/>
        <v>0</v>
      </c>
      <c r="AHW81">
        <f t="shared" si="2528"/>
        <v>0</v>
      </c>
      <c r="AHX81">
        <f t="shared" si="2529"/>
        <v>0</v>
      </c>
      <c r="AHY81">
        <f t="shared" si="2530"/>
        <v>0</v>
      </c>
      <c r="AHZ81">
        <f t="shared" si="2531"/>
        <v>0</v>
      </c>
      <c r="AIA81">
        <f t="shared" si="2532"/>
        <v>0</v>
      </c>
      <c r="AIB81">
        <f t="shared" si="2533"/>
        <v>0</v>
      </c>
      <c r="AIC81">
        <f t="shared" si="2534"/>
        <v>0</v>
      </c>
      <c r="AID81">
        <f t="shared" si="2535"/>
        <v>0</v>
      </c>
      <c r="AIE81">
        <f t="shared" si="2536"/>
        <v>0</v>
      </c>
      <c r="AIF81">
        <f t="shared" si="2537"/>
        <v>0</v>
      </c>
      <c r="AIG81">
        <f t="shared" si="2538"/>
        <v>0</v>
      </c>
      <c r="AIH81">
        <f t="shared" si="2539"/>
        <v>0</v>
      </c>
      <c r="AII81">
        <f t="shared" si="2540"/>
        <v>0</v>
      </c>
      <c r="AIJ81">
        <f t="shared" si="2541"/>
        <v>0</v>
      </c>
      <c r="AIK81">
        <f t="shared" si="2542"/>
        <v>0</v>
      </c>
      <c r="AIL81">
        <f t="shared" si="2543"/>
        <v>0</v>
      </c>
      <c r="AIM81">
        <f t="shared" si="2544"/>
        <v>0</v>
      </c>
      <c r="AIN81">
        <f t="shared" si="2545"/>
        <v>0</v>
      </c>
      <c r="AIO81">
        <f t="shared" si="2546"/>
        <v>0</v>
      </c>
      <c r="AIP81">
        <f t="shared" si="2547"/>
        <v>0</v>
      </c>
      <c r="AIQ81">
        <f t="shared" si="2548"/>
        <v>0</v>
      </c>
      <c r="AIR81">
        <f t="shared" si="2549"/>
        <v>0</v>
      </c>
      <c r="AIS81">
        <f t="shared" si="2550"/>
        <v>0</v>
      </c>
      <c r="AIT81">
        <f t="shared" si="2551"/>
        <v>0</v>
      </c>
      <c r="AIU81">
        <f t="shared" si="2552"/>
        <v>0</v>
      </c>
      <c r="AIV81">
        <f t="shared" si="2553"/>
        <v>0</v>
      </c>
      <c r="AIW81">
        <f t="shared" si="2554"/>
        <v>0</v>
      </c>
      <c r="AIX81">
        <f t="shared" si="2555"/>
        <v>0</v>
      </c>
      <c r="AIY81">
        <f t="shared" si="2556"/>
        <v>0</v>
      </c>
      <c r="AIZ81">
        <f t="shared" si="2557"/>
        <v>0</v>
      </c>
      <c r="AJA81">
        <f t="shared" si="2558"/>
        <v>0</v>
      </c>
      <c r="AJB81">
        <f t="shared" si="2559"/>
        <v>0</v>
      </c>
      <c r="AJC81">
        <f t="shared" si="2560"/>
        <v>0</v>
      </c>
      <c r="AJD81">
        <f t="shared" si="2561"/>
        <v>0</v>
      </c>
      <c r="AJE81">
        <f t="shared" si="2562"/>
        <v>0</v>
      </c>
      <c r="AJF81">
        <f t="shared" si="2563"/>
        <v>0</v>
      </c>
      <c r="AJG81">
        <f t="shared" si="2564"/>
        <v>0</v>
      </c>
      <c r="AJH81">
        <f t="shared" si="2565"/>
        <v>0</v>
      </c>
      <c r="AJI81">
        <f t="shared" si="2566"/>
        <v>0</v>
      </c>
      <c r="AJJ81">
        <f t="shared" si="2567"/>
        <v>0</v>
      </c>
      <c r="AJK81">
        <f t="shared" si="2568"/>
        <v>0</v>
      </c>
      <c r="AJL81">
        <f t="shared" si="2569"/>
        <v>0</v>
      </c>
      <c r="AJM81">
        <f t="shared" si="2570"/>
        <v>0</v>
      </c>
      <c r="AJN81">
        <f t="shared" si="2571"/>
        <v>0</v>
      </c>
      <c r="AJO81">
        <f t="shared" si="2572"/>
        <v>0</v>
      </c>
      <c r="AJP81">
        <f t="shared" si="2573"/>
        <v>0</v>
      </c>
      <c r="AJQ81">
        <f t="shared" si="2574"/>
        <v>0</v>
      </c>
      <c r="AJR81">
        <f t="shared" si="2575"/>
        <v>0</v>
      </c>
      <c r="AJS81">
        <f t="shared" si="2576"/>
        <v>0</v>
      </c>
      <c r="AJT81">
        <f t="shared" si="2577"/>
        <v>0</v>
      </c>
      <c r="AJU81">
        <f t="shared" si="2578"/>
        <v>0</v>
      </c>
      <c r="AJV81">
        <f t="shared" si="2579"/>
        <v>0</v>
      </c>
      <c r="AJX81">
        <v>61</v>
      </c>
      <c r="AJY81">
        <v>1</v>
      </c>
      <c r="AJZ81">
        <v>1</v>
      </c>
      <c r="AKA81">
        <f t="shared" si="2580"/>
        <v>0</v>
      </c>
      <c r="AKB81">
        <f t="shared" si="2581"/>
        <v>0</v>
      </c>
      <c r="AKC81">
        <f t="shared" si="2582"/>
        <v>0.25</v>
      </c>
      <c r="AKD81">
        <f t="shared" si="2583"/>
        <v>8</v>
      </c>
      <c r="AKE81">
        <f t="shared" si="2584"/>
        <v>8</v>
      </c>
      <c r="AKF81">
        <f t="shared" si="2585"/>
        <v>2</v>
      </c>
      <c r="AKG81">
        <f t="shared" si="2586"/>
        <v>2</v>
      </c>
      <c r="AKH81">
        <f t="shared" si="2587"/>
        <v>2</v>
      </c>
      <c r="AKI81">
        <f t="shared" si="2588"/>
        <v>0</v>
      </c>
      <c r="AKJ81">
        <f t="shared" si="2589"/>
        <v>0</v>
      </c>
      <c r="AKK81">
        <f t="shared" si="2590"/>
        <v>0</v>
      </c>
      <c r="AKL81">
        <f t="shared" si="2591"/>
        <v>0</v>
      </c>
      <c r="AKM81">
        <f t="shared" si="2592"/>
        <v>0</v>
      </c>
      <c r="AKN81">
        <f t="shared" si="2593"/>
        <v>0</v>
      </c>
      <c r="AKO81">
        <f t="shared" si="2594"/>
        <v>0</v>
      </c>
      <c r="AKP81">
        <f t="shared" si="2595"/>
        <v>0</v>
      </c>
      <c r="AKQ81">
        <f t="shared" si="2596"/>
        <v>0</v>
      </c>
      <c r="AKR81">
        <f t="shared" si="2597"/>
        <v>0</v>
      </c>
      <c r="AKS81">
        <f t="shared" si="2598"/>
        <v>0</v>
      </c>
      <c r="AKT81">
        <f t="shared" si="2599"/>
        <v>0</v>
      </c>
      <c r="AKU81">
        <f t="shared" si="2600"/>
        <v>0</v>
      </c>
      <c r="AKV81">
        <f t="shared" si="2601"/>
        <v>0</v>
      </c>
      <c r="AKW81">
        <f t="shared" si="2602"/>
        <v>0</v>
      </c>
      <c r="AKX81">
        <f t="shared" si="2603"/>
        <v>0</v>
      </c>
      <c r="AKY81">
        <f t="shared" si="2604"/>
        <v>0</v>
      </c>
      <c r="AKZ81">
        <f t="shared" si="2605"/>
        <v>0</v>
      </c>
      <c r="ALA81">
        <f t="shared" si="2606"/>
        <v>0</v>
      </c>
      <c r="ALB81">
        <f t="shared" si="2607"/>
        <v>0</v>
      </c>
      <c r="ALC81">
        <f t="shared" si="2608"/>
        <v>0</v>
      </c>
      <c r="ALD81">
        <f t="shared" si="2609"/>
        <v>0</v>
      </c>
      <c r="ALE81">
        <f t="shared" si="2610"/>
        <v>0</v>
      </c>
      <c r="ALF81">
        <f t="shared" si="2611"/>
        <v>0</v>
      </c>
      <c r="ALG81">
        <f t="shared" si="2612"/>
        <v>0</v>
      </c>
      <c r="ALH81">
        <f t="shared" si="2613"/>
        <v>0</v>
      </c>
      <c r="ALI81">
        <f t="shared" si="2614"/>
        <v>0</v>
      </c>
      <c r="ALJ81">
        <f t="shared" si="2615"/>
        <v>0</v>
      </c>
      <c r="ALK81">
        <f t="shared" si="2616"/>
        <v>0</v>
      </c>
      <c r="ALL81">
        <f t="shared" si="2617"/>
        <v>0</v>
      </c>
      <c r="ALM81">
        <f t="shared" si="2618"/>
        <v>0</v>
      </c>
      <c r="ALN81">
        <f t="shared" si="2619"/>
        <v>0</v>
      </c>
      <c r="ALO81">
        <f t="shared" si="2620"/>
        <v>0</v>
      </c>
      <c r="ALP81">
        <f t="shared" si="2621"/>
        <v>0</v>
      </c>
      <c r="ALQ81">
        <f t="shared" si="2622"/>
        <v>0</v>
      </c>
      <c r="ALR81">
        <f t="shared" si="2623"/>
        <v>0</v>
      </c>
      <c r="ALS81">
        <f t="shared" si="2624"/>
        <v>0</v>
      </c>
      <c r="ALT81">
        <f t="shared" si="2625"/>
        <v>0</v>
      </c>
      <c r="ALU81">
        <f t="shared" si="2626"/>
        <v>0</v>
      </c>
      <c r="ALV81">
        <f t="shared" si="2627"/>
        <v>0</v>
      </c>
      <c r="ALW81">
        <f t="shared" si="2628"/>
        <v>0</v>
      </c>
      <c r="ALX81">
        <f t="shared" si="2629"/>
        <v>0</v>
      </c>
      <c r="ALY81">
        <f t="shared" si="2630"/>
        <v>0</v>
      </c>
      <c r="ALZ81">
        <f t="shared" si="2631"/>
        <v>0</v>
      </c>
      <c r="AMA81">
        <f t="shared" si="2632"/>
        <v>0</v>
      </c>
      <c r="AMB81">
        <f t="shared" si="2633"/>
        <v>0</v>
      </c>
      <c r="AMC81">
        <f t="shared" si="2634"/>
        <v>0</v>
      </c>
      <c r="AMD81">
        <f t="shared" si="2635"/>
        <v>0</v>
      </c>
      <c r="AME81">
        <f t="shared" si="2636"/>
        <v>0</v>
      </c>
      <c r="AMF81">
        <f t="shared" si="2637"/>
        <v>0</v>
      </c>
      <c r="AMG81">
        <f t="shared" si="2638"/>
        <v>0</v>
      </c>
      <c r="AMH81">
        <f t="shared" si="2639"/>
        <v>0</v>
      </c>
      <c r="AMI81">
        <f t="shared" si="2640"/>
        <v>0</v>
      </c>
      <c r="AMJ81">
        <f t="shared" si="2641"/>
        <v>0</v>
      </c>
      <c r="AMK81">
        <f t="shared" si="2642"/>
        <v>0</v>
      </c>
      <c r="AML81">
        <f t="shared" si="2643"/>
        <v>0</v>
      </c>
      <c r="AMM81">
        <f t="shared" si="2644"/>
        <v>0</v>
      </c>
      <c r="AMN81">
        <f t="shared" si="2645"/>
        <v>0</v>
      </c>
      <c r="AMO81">
        <f t="shared" si="2646"/>
        <v>0</v>
      </c>
      <c r="AMP81">
        <f t="shared" si="2647"/>
        <v>0</v>
      </c>
      <c r="AMQ81">
        <f t="shared" si="2648"/>
        <v>0</v>
      </c>
      <c r="AMR81">
        <f t="shared" si="2649"/>
        <v>0</v>
      </c>
      <c r="AMS81">
        <f t="shared" si="2650"/>
        <v>0</v>
      </c>
      <c r="AMT81">
        <f t="shared" si="2651"/>
        <v>0</v>
      </c>
      <c r="AMU81">
        <f t="shared" si="2652"/>
        <v>0</v>
      </c>
      <c r="AMV81">
        <f t="shared" si="2653"/>
        <v>0</v>
      </c>
      <c r="AMW81">
        <f t="shared" si="2654"/>
        <v>0</v>
      </c>
      <c r="AMX81">
        <f t="shared" si="2655"/>
        <v>0</v>
      </c>
      <c r="AMY81">
        <f t="shared" si="2656"/>
        <v>0</v>
      </c>
      <c r="AMZ81">
        <f t="shared" si="2657"/>
        <v>0</v>
      </c>
      <c r="ANA81">
        <f t="shared" si="2658"/>
        <v>0</v>
      </c>
      <c r="ANB81">
        <f t="shared" si="2659"/>
        <v>0</v>
      </c>
      <c r="ANC81">
        <f t="shared" si="2660"/>
        <v>0</v>
      </c>
      <c r="AND81">
        <f t="shared" si="2661"/>
        <v>0</v>
      </c>
      <c r="ANR81" s="4">
        <v>2100</v>
      </c>
      <c r="ANS81" s="4">
        <f t="shared" si="2662"/>
        <v>2100</v>
      </c>
      <c r="ANU81" s="4">
        <v>2257</v>
      </c>
      <c r="ANV81" t="str">
        <f t="shared" si="2663"/>
        <v>2233</v>
      </c>
      <c r="ANW81" t="str">
        <f t="shared" si="2664"/>
        <v>2224</v>
      </c>
      <c r="ANX81" t="str">
        <f t="shared" si="2665"/>
        <v>2225</v>
      </c>
      <c r="ANY81" t="str">
        <f t="shared" si="2666"/>
        <v>2225</v>
      </c>
      <c r="ANZ81" t="str">
        <f t="shared" si="2667"/>
        <v>2225</v>
      </c>
      <c r="AOA81" t="str">
        <f t="shared" si="2668"/>
        <v>2234</v>
      </c>
      <c r="AOB81" t="str">
        <f t="shared" si="2669"/>
        <v>2209</v>
      </c>
      <c r="AOC81" t="str">
        <f t="shared" si="2670"/>
        <v>2214</v>
      </c>
      <c r="AOD81" t="str">
        <f t="shared" si="2671"/>
        <v>2183</v>
      </c>
      <c r="AOE81" t="str">
        <f t="shared" si="2672"/>
        <v>2131</v>
      </c>
      <c r="AOF81" t="str">
        <f t="shared" si="2673"/>
        <v>2100</v>
      </c>
      <c r="AOG81" t="str">
        <f t="shared" si="2674"/>
        <v>2100</v>
      </c>
      <c r="AOH81" t="str">
        <f t="shared" si="2675"/>
        <v>2100</v>
      </c>
      <c r="AOI81" t="str">
        <f t="shared" si="2676"/>
        <v>2100</v>
      </c>
      <c r="AOJ81" t="str">
        <f t="shared" si="2677"/>
        <v>2100</v>
      </c>
      <c r="AOK81" t="str">
        <f t="shared" si="2678"/>
        <v>2100</v>
      </c>
      <c r="AOL81" t="str">
        <f t="shared" si="2679"/>
        <v>2100</v>
      </c>
      <c r="AOM81" t="str">
        <f t="shared" si="2680"/>
        <v>2100</v>
      </c>
      <c r="AON81" t="str">
        <f t="shared" si="2681"/>
        <v>2100</v>
      </c>
      <c r="AOO81" t="str">
        <f t="shared" si="2682"/>
        <v>2100</v>
      </c>
      <c r="AOP81" t="str">
        <f t="shared" si="2683"/>
        <v>2100</v>
      </c>
      <c r="AOQ81" t="str">
        <f t="shared" si="2684"/>
        <v>2100</v>
      </c>
      <c r="AOR81" t="str">
        <f t="shared" si="2685"/>
        <v>2100</v>
      </c>
      <c r="AOS81" t="str">
        <f t="shared" si="2686"/>
        <v>2100</v>
      </c>
      <c r="AOT81" t="str">
        <f t="shared" si="2687"/>
        <v>2100</v>
      </c>
      <c r="AOU81" t="str">
        <f t="shared" si="2688"/>
        <v>2100</v>
      </c>
      <c r="AOV81" t="str">
        <f t="shared" si="2689"/>
        <v>2100</v>
      </c>
      <c r="AOW81" t="str">
        <f t="shared" si="2690"/>
        <v>2100</v>
      </c>
      <c r="AOX81" t="str">
        <f t="shared" si="2691"/>
        <v>2100</v>
      </c>
      <c r="AOY81" t="str">
        <f t="shared" si="2692"/>
        <v>2100</v>
      </c>
      <c r="AOZ81" t="str">
        <f t="shared" si="2693"/>
        <v>2100</v>
      </c>
      <c r="APA81" t="str">
        <f t="shared" si="2694"/>
        <v>2100</v>
      </c>
      <c r="APB81" t="str">
        <f t="shared" si="2695"/>
        <v>2100</v>
      </c>
      <c r="APC81" t="str">
        <f t="shared" si="2696"/>
        <v>2100</v>
      </c>
      <c r="APD81" t="str">
        <f t="shared" si="2697"/>
        <v>2100</v>
      </c>
      <c r="APE81" t="str">
        <f t="shared" si="2698"/>
        <v>2100</v>
      </c>
      <c r="APF81" t="str">
        <f t="shared" si="2699"/>
        <v>2100</v>
      </c>
      <c r="APG81" t="str">
        <f t="shared" si="2700"/>
        <v>2100</v>
      </c>
      <c r="APH81" t="str">
        <f t="shared" si="2701"/>
        <v>2100</v>
      </c>
      <c r="API81" t="str">
        <f t="shared" si="2702"/>
        <v>2100</v>
      </c>
      <c r="APJ81" t="str">
        <f t="shared" si="2703"/>
        <v>2100</v>
      </c>
      <c r="APK81" t="str">
        <f t="shared" si="2704"/>
        <v>2100</v>
      </c>
      <c r="APL81" t="str">
        <f t="shared" si="2705"/>
        <v>2100</v>
      </c>
      <c r="APM81" t="str">
        <f t="shared" si="2706"/>
        <v>2100</v>
      </c>
      <c r="APN81" t="str">
        <f t="shared" si="2707"/>
        <v>2100</v>
      </c>
      <c r="APO81" t="str">
        <f t="shared" si="2708"/>
        <v>2100</v>
      </c>
      <c r="APP81" t="str">
        <f t="shared" si="2709"/>
        <v>2100</v>
      </c>
      <c r="APQ81" t="str">
        <f t="shared" si="2710"/>
        <v>2100</v>
      </c>
      <c r="APR81" t="str">
        <f t="shared" si="2711"/>
        <v>2100</v>
      </c>
      <c r="APS81" t="str">
        <f t="shared" si="2712"/>
        <v>2100</v>
      </c>
      <c r="APT81" t="str">
        <f t="shared" si="2713"/>
        <v>2100</v>
      </c>
      <c r="APU81" t="str">
        <f t="shared" si="2714"/>
        <v>2100</v>
      </c>
      <c r="APV81" t="str">
        <f t="shared" si="2715"/>
        <v>2100</v>
      </c>
      <c r="APW81" t="str">
        <f t="shared" si="2716"/>
        <v>2100</v>
      </c>
      <c r="APX81" t="str">
        <f t="shared" si="2717"/>
        <v>2100</v>
      </c>
      <c r="APY81" t="str">
        <f t="shared" si="2718"/>
        <v>2100</v>
      </c>
      <c r="APZ81" t="str">
        <f t="shared" si="2719"/>
        <v>2100</v>
      </c>
      <c r="AQA81" t="str">
        <f t="shared" si="2720"/>
        <v>2100</v>
      </c>
      <c r="AQB81" t="str">
        <f t="shared" si="2721"/>
        <v>2100</v>
      </c>
      <c r="AQC81" t="str">
        <f t="shared" si="2722"/>
        <v>2100</v>
      </c>
      <c r="AQD81" t="str">
        <f t="shared" si="2723"/>
        <v>2100</v>
      </c>
      <c r="AQE81" t="str">
        <f t="shared" si="2724"/>
        <v>2100</v>
      </c>
      <c r="AQF81" t="str">
        <f t="shared" si="2725"/>
        <v>2100</v>
      </c>
      <c r="AQG81" t="str">
        <f t="shared" si="2726"/>
        <v>2100</v>
      </c>
      <c r="AQH81" t="str">
        <f t="shared" si="2727"/>
        <v>2100</v>
      </c>
      <c r="AQI81" t="str">
        <f t="shared" si="2728"/>
        <v>2100</v>
      </c>
      <c r="AQJ81" t="str">
        <f t="shared" si="2729"/>
        <v>2100</v>
      </c>
      <c r="AQK81" t="str">
        <f t="shared" si="2730"/>
        <v>2100</v>
      </c>
      <c r="AQL81" t="str">
        <f t="shared" si="2731"/>
        <v>2100</v>
      </c>
      <c r="AQM81" t="str">
        <f t="shared" si="2732"/>
        <v>2100</v>
      </c>
      <c r="AQN81" t="str">
        <f t="shared" si="2733"/>
        <v>2100</v>
      </c>
      <c r="AQO81" t="str">
        <f t="shared" si="2734"/>
        <v>2100</v>
      </c>
      <c r="AQP81" t="str">
        <f t="shared" si="2735"/>
        <v>2100</v>
      </c>
      <c r="AQQ81" t="str">
        <f t="shared" si="2736"/>
        <v>2100</v>
      </c>
      <c r="AQR81" t="str">
        <f t="shared" si="2737"/>
        <v>2100</v>
      </c>
      <c r="AQS81" t="str">
        <f t="shared" si="2738"/>
        <v>2100</v>
      </c>
      <c r="AQT81" t="str">
        <f t="shared" si="2739"/>
        <v>2100</v>
      </c>
      <c r="AQU81" t="str">
        <f t="shared" si="2740"/>
        <v>2100</v>
      </c>
      <c r="AQV81" t="str">
        <f t="shared" si="2741"/>
        <v>2100</v>
      </c>
      <c r="AQW81" t="str">
        <f t="shared" si="2742"/>
        <v>2100</v>
      </c>
      <c r="AQX81" t="str">
        <f t="shared" si="2743"/>
        <v>2100</v>
      </c>
      <c r="AQY81" t="str">
        <f t="shared" si="2744"/>
        <v>2100</v>
      </c>
      <c r="AQZ81" t="str">
        <f t="shared" si="2745"/>
        <v>2100</v>
      </c>
      <c r="ARA81" t="str">
        <f t="shared" si="2746"/>
        <v>2100</v>
      </c>
      <c r="ARB81" t="str">
        <f t="shared" si="2747"/>
        <v>2100</v>
      </c>
      <c r="ARC81">
        <v>2257</v>
      </c>
      <c r="ARH81" s="5"/>
    </row>
    <row r="82" spans="1:1152" x14ac:dyDescent="0.2">
      <c r="A82">
        <v>59</v>
      </c>
      <c r="B82" s="16" t="s">
        <v>67</v>
      </c>
      <c r="C82" s="20">
        <f>VLOOKUP(A82, Rankings!$A$2:$AN$161, 40, FALSE)</f>
        <v>80</v>
      </c>
      <c r="D82" s="224" t="s">
        <v>215</v>
      </c>
      <c r="F82" s="4">
        <v>1</v>
      </c>
      <c r="G82" s="4">
        <v>16</v>
      </c>
      <c r="I82" s="5">
        <f t="shared" si="1832"/>
        <v>10</v>
      </c>
      <c r="L82" t="s">
        <v>1925</v>
      </c>
      <c r="M82" t="s">
        <v>2120</v>
      </c>
      <c r="N82" t="s">
        <v>2387</v>
      </c>
      <c r="O82" t="s">
        <v>2649</v>
      </c>
      <c r="P82" t="s">
        <v>2867</v>
      </c>
      <c r="Q82" t="s">
        <v>3046</v>
      </c>
      <c r="R82" t="s">
        <v>3412</v>
      </c>
      <c r="S82" t="s">
        <v>3638</v>
      </c>
      <c r="T82" t="s">
        <v>3885</v>
      </c>
      <c r="U82" t="s">
        <v>10</v>
      </c>
      <c r="V82" t="s">
        <v>4186</v>
      </c>
      <c r="W82" t="str">
        <f>Rankings!D81</f>
        <v>-</v>
      </c>
      <c r="X82" t="s">
        <v>10</v>
      </c>
      <c r="Y82" t="s">
        <v>10</v>
      </c>
      <c r="Z82" t="s">
        <v>10</v>
      </c>
      <c r="AA82" t="s">
        <v>10</v>
      </c>
      <c r="AB82" t="s">
        <v>10</v>
      </c>
      <c r="AC82" t="s">
        <v>10</v>
      </c>
      <c r="AD82" t="s">
        <v>10</v>
      </c>
      <c r="AE82" t="s">
        <v>10</v>
      </c>
      <c r="AF82" t="s">
        <v>10</v>
      </c>
      <c r="AG82" t="s">
        <v>10</v>
      </c>
      <c r="AH82" t="s">
        <v>10</v>
      </c>
      <c r="AI82" t="s">
        <v>10</v>
      </c>
      <c r="AJ82" t="s">
        <v>10</v>
      </c>
      <c r="AK82" t="s">
        <v>10</v>
      </c>
      <c r="AL82" t="s">
        <v>10</v>
      </c>
      <c r="AM82" t="s">
        <v>10</v>
      </c>
      <c r="AN82" t="s">
        <v>10</v>
      </c>
      <c r="AO82" t="s">
        <v>10</v>
      </c>
      <c r="AP82" t="s">
        <v>10</v>
      </c>
      <c r="AQ82" t="s">
        <v>10</v>
      </c>
      <c r="AR82" t="s">
        <v>10</v>
      </c>
      <c r="AS82" t="s">
        <v>10</v>
      </c>
      <c r="AT82" t="s">
        <v>10</v>
      </c>
      <c r="AU82" t="s">
        <v>10</v>
      </c>
      <c r="AV82" t="s">
        <v>10</v>
      </c>
      <c r="AW82" t="s">
        <v>10</v>
      </c>
      <c r="AX82" t="s">
        <v>10</v>
      </c>
      <c r="AY82" t="s">
        <v>10</v>
      </c>
      <c r="AZ82" t="s">
        <v>10</v>
      </c>
      <c r="BA82" t="s">
        <v>10</v>
      </c>
      <c r="BB82" t="s">
        <v>10</v>
      </c>
      <c r="BC82" t="s">
        <v>10</v>
      </c>
      <c r="BD82" t="s">
        <v>10</v>
      </c>
      <c r="BE82" t="s">
        <v>10</v>
      </c>
      <c r="BF82" t="s">
        <v>10</v>
      </c>
      <c r="BG82" t="s">
        <v>10</v>
      </c>
      <c r="BH82" t="s">
        <v>10</v>
      </c>
      <c r="BI82" t="s">
        <v>10</v>
      </c>
      <c r="BJ82" t="s">
        <v>10</v>
      </c>
      <c r="BK82" t="s">
        <v>10</v>
      </c>
      <c r="BL82" t="s">
        <v>10</v>
      </c>
      <c r="BM82" t="s">
        <v>10</v>
      </c>
      <c r="BN82" t="s">
        <v>10</v>
      </c>
      <c r="BO82" t="s">
        <v>10</v>
      </c>
      <c r="BP82" t="s">
        <v>10</v>
      </c>
      <c r="BQ82" t="s">
        <v>10</v>
      </c>
      <c r="BR82" t="s">
        <v>10</v>
      </c>
      <c r="BS82" t="s">
        <v>10</v>
      </c>
      <c r="BT82" t="s">
        <v>10</v>
      </c>
      <c r="BU82" t="s">
        <v>10</v>
      </c>
      <c r="BV82" t="s">
        <v>10</v>
      </c>
      <c r="BW82" t="s">
        <v>10</v>
      </c>
      <c r="BX82" t="s">
        <v>10</v>
      </c>
      <c r="BY82" t="s">
        <v>10</v>
      </c>
      <c r="BZ82" t="s">
        <v>10</v>
      </c>
      <c r="CA82" t="s">
        <v>10</v>
      </c>
      <c r="CB82" t="s">
        <v>10</v>
      </c>
      <c r="CC82" t="s">
        <v>10</v>
      </c>
      <c r="CD82" t="s">
        <v>10</v>
      </c>
      <c r="CE82" t="s">
        <v>10</v>
      </c>
      <c r="CF82" t="s">
        <v>10</v>
      </c>
      <c r="CG82" t="s">
        <v>10</v>
      </c>
      <c r="CH82" t="s">
        <v>10</v>
      </c>
      <c r="CI82" t="s">
        <v>10</v>
      </c>
      <c r="CJ82" t="s">
        <v>10</v>
      </c>
      <c r="CK82" t="s">
        <v>10</v>
      </c>
      <c r="CL82" t="s">
        <v>10</v>
      </c>
      <c r="CM82" t="s">
        <v>10</v>
      </c>
      <c r="CN82" t="s">
        <v>10</v>
      </c>
      <c r="CO82" t="s">
        <v>10</v>
      </c>
      <c r="CP82" t="s">
        <v>10</v>
      </c>
      <c r="CQ82" t="s">
        <v>10</v>
      </c>
      <c r="CR82" t="s">
        <v>10</v>
      </c>
      <c r="CT82" s="4">
        <f t="shared" si="1833"/>
        <v>3</v>
      </c>
      <c r="CU82" s="4">
        <f t="shared" si="1834"/>
        <v>1</v>
      </c>
      <c r="CV82" s="4">
        <f t="shared" si="1835"/>
        <v>0</v>
      </c>
      <c r="CW82" s="4">
        <f t="shared" si="1836"/>
        <v>1</v>
      </c>
      <c r="CX82" s="4">
        <f t="shared" si="1837"/>
        <v>0</v>
      </c>
      <c r="CY82" s="4">
        <f t="shared" si="1838"/>
        <v>0</v>
      </c>
      <c r="CZ82" s="4">
        <f t="shared" si="1839"/>
        <v>0</v>
      </c>
      <c r="DA82" s="4">
        <f t="shared" si="1840"/>
        <v>2</v>
      </c>
      <c r="DB82" s="4">
        <f t="shared" si="1841"/>
        <v>1</v>
      </c>
      <c r="DC82" s="4">
        <f t="shared" si="1842"/>
        <v>0</v>
      </c>
      <c r="DD82" s="4">
        <f t="shared" si="1843"/>
        <v>0</v>
      </c>
      <c r="DE82" s="4">
        <f t="shared" si="1844"/>
        <v>2</v>
      </c>
      <c r="DF82" s="4">
        <f t="shared" si="1845"/>
        <v>0</v>
      </c>
      <c r="DG82" s="4">
        <f t="shared" si="1846"/>
        <v>0</v>
      </c>
      <c r="DH82" s="4">
        <f t="shared" si="1847"/>
        <v>0</v>
      </c>
      <c r="DI82" s="152">
        <f t="shared" si="1848"/>
        <v>0</v>
      </c>
      <c r="DJ82" s="153">
        <f t="shared" si="1849"/>
        <v>4</v>
      </c>
      <c r="DK82" s="4">
        <f t="shared" si="1850"/>
        <v>1</v>
      </c>
      <c r="DL82" s="4">
        <f t="shared" si="1851"/>
        <v>0</v>
      </c>
      <c r="DM82" s="4">
        <f t="shared" si="1852"/>
        <v>2</v>
      </c>
      <c r="DN82" s="4">
        <f t="shared" si="1853"/>
        <v>1</v>
      </c>
      <c r="DO82" s="4">
        <f t="shared" si="1854"/>
        <v>2</v>
      </c>
      <c r="DP82" s="4">
        <f t="shared" si="1855"/>
        <v>0</v>
      </c>
      <c r="DQ82" s="4">
        <f t="shared" si="1856"/>
        <v>0</v>
      </c>
      <c r="DR82" s="4">
        <f t="shared" si="1857"/>
        <v>11</v>
      </c>
      <c r="DS82" s="4">
        <f t="shared" si="1858"/>
        <v>4</v>
      </c>
      <c r="DT82" s="4">
        <f t="shared" si="1859"/>
        <v>3</v>
      </c>
      <c r="DU82" t="str">
        <f t="shared" si="1860"/>
        <v>2R</v>
      </c>
      <c r="DV82" t="str">
        <f t="shared" si="1861"/>
        <v>0R</v>
      </c>
      <c r="DW82" t="str">
        <f t="shared" si="1862"/>
        <v>3R</v>
      </c>
      <c r="DX82" t="str">
        <f t="shared" si="1863"/>
        <v>0S</v>
      </c>
      <c r="DY82" t="str">
        <f t="shared" si="1864"/>
        <v>3S</v>
      </c>
      <c r="DZ82" t="str">
        <f t="shared" si="1865"/>
        <v>3R</v>
      </c>
      <c r="EA82" t="str">
        <f t="shared" si="1866"/>
        <v>0L</v>
      </c>
      <c r="EB82" t="str">
        <f t="shared" si="1867"/>
        <v>0L</v>
      </c>
      <c r="EC82" t="str">
        <f t="shared" si="1868"/>
        <v>3R</v>
      </c>
      <c r="ED82">
        <f t="shared" si="1869"/>
        <v>0</v>
      </c>
      <c r="EE82" t="str">
        <f t="shared" si="1870"/>
        <v>0S</v>
      </c>
      <c r="EF82">
        <f t="shared" si="1871"/>
        <v>0</v>
      </c>
      <c r="EG82">
        <f t="shared" si="1872"/>
        <v>0</v>
      </c>
      <c r="EH82">
        <f t="shared" si="1873"/>
        <v>0</v>
      </c>
      <c r="EI82">
        <f t="shared" si="1874"/>
        <v>0</v>
      </c>
      <c r="EJ82">
        <f t="shared" si="1875"/>
        <v>0</v>
      </c>
      <c r="EK82">
        <f t="shared" si="1876"/>
        <v>0</v>
      </c>
      <c r="EL82">
        <f t="shared" si="1877"/>
        <v>0</v>
      </c>
      <c r="EM82">
        <f t="shared" si="1878"/>
        <v>0</v>
      </c>
      <c r="EN82">
        <f t="shared" si="1879"/>
        <v>0</v>
      </c>
      <c r="EO82">
        <f t="shared" si="1880"/>
        <v>0</v>
      </c>
      <c r="EP82">
        <f t="shared" si="1881"/>
        <v>0</v>
      </c>
      <c r="EQ82">
        <f t="shared" si="1882"/>
        <v>0</v>
      </c>
      <c r="ER82">
        <f t="shared" si="1883"/>
        <v>0</v>
      </c>
      <c r="ES82">
        <f t="shared" si="1884"/>
        <v>0</v>
      </c>
      <c r="ET82">
        <f t="shared" si="1885"/>
        <v>0</v>
      </c>
      <c r="EU82">
        <f t="shared" si="1886"/>
        <v>0</v>
      </c>
      <c r="EV82">
        <f t="shared" si="1887"/>
        <v>0</v>
      </c>
      <c r="EW82">
        <f t="shared" si="1888"/>
        <v>0</v>
      </c>
      <c r="EX82">
        <f t="shared" si="1889"/>
        <v>0</v>
      </c>
      <c r="EY82">
        <f t="shared" si="1890"/>
        <v>0</v>
      </c>
      <c r="EZ82">
        <f t="shared" si="1891"/>
        <v>0</v>
      </c>
      <c r="FA82">
        <f t="shared" si="1892"/>
        <v>0</v>
      </c>
      <c r="FB82">
        <f t="shared" si="1893"/>
        <v>0</v>
      </c>
      <c r="FC82">
        <f t="shared" si="1894"/>
        <v>0</v>
      </c>
      <c r="FD82">
        <f t="shared" si="1895"/>
        <v>0</v>
      </c>
      <c r="FE82">
        <f t="shared" si="1896"/>
        <v>0</v>
      </c>
      <c r="FF82">
        <f t="shared" si="1897"/>
        <v>0</v>
      </c>
      <c r="FG82">
        <f t="shared" si="1898"/>
        <v>0</v>
      </c>
      <c r="FH82">
        <f t="shared" si="1899"/>
        <v>0</v>
      </c>
      <c r="FI82">
        <f t="shared" si="1900"/>
        <v>0</v>
      </c>
      <c r="FJ82">
        <f t="shared" si="1901"/>
        <v>0</v>
      </c>
      <c r="FK82">
        <f t="shared" si="1902"/>
        <v>0</v>
      </c>
      <c r="FL82">
        <f t="shared" si="1903"/>
        <v>0</v>
      </c>
      <c r="FM82">
        <f t="shared" si="1904"/>
        <v>0</v>
      </c>
      <c r="FN82">
        <f t="shared" si="1905"/>
        <v>0</v>
      </c>
      <c r="FO82">
        <f t="shared" si="1906"/>
        <v>0</v>
      </c>
      <c r="FP82">
        <f t="shared" si="1907"/>
        <v>0</v>
      </c>
      <c r="FQ82">
        <f t="shared" si="1908"/>
        <v>0</v>
      </c>
      <c r="FR82">
        <f t="shared" si="1909"/>
        <v>0</v>
      </c>
      <c r="FS82">
        <f t="shared" si="1910"/>
        <v>0</v>
      </c>
      <c r="FT82">
        <f t="shared" si="1911"/>
        <v>0</v>
      </c>
      <c r="FU82">
        <f t="shared" si="1912"/>
        <v>0</v>
      </c>
      <c r="FV82">
        <f t="shared" si="1913"/>
        <v>0</v>
      </c>
      <c r="FW82">
        <f t="shared" si="1914"/>
        <v>0</v>
      </c>
      <c r="FX82">
        <f t="shared" si="1915"/>
        <v>0</v>
      </c>
      <c r="FY82">
        <f t="shared" si="1916"/>
        <v>0</v>
      </c>
      <c r="FZ82">
        <f t="shared" si="1917"/>
        <v>0</v>
      </c>
      <c r="GA82">
        <f t="shared" si="1918"/>
        <v>0</v>
      </c>
      <c r="GB82">
        <f t="shared" si="1919"/>
        <v>0</v>
      </c>
      <c r="GC82">
        <f t="shared" si="1920"/>
        <v>0</v>
      </c>
      <c r="GD82">
        <f t="shared" si="1921"/>
        <v>0</v>
      </c>
      <c r="GE82">
        <f t="shared" si="1922"/>
        <v>0</v>
      </c>
      <c r="GF82">
        <f t="shared" si="1923"/>
        <v>0</v>
      </c>
      <c r="GG82">
        <f t="shared" si="1924"/>
        <v>0</v>
      </c>
      <c r="GH82">
        <f t="shared" si="1925"/>
        <v>0</v>
      </c>
      <c r="GI82">
        <f t="shared" si="1926"/>
        <v>0</v>
      </c>
      <c r="GJ82">
        <f t="shared" si="1927"/>
        <v>0</v>
      </c>
      <c r="GK82">
        <f t="shared" si="1928"/>
        <v>0</v>
      </c>
      <c r="GL82">
        <f t="shared" si="1929"/>
        <v>0</v>
      </c>
      <c r="GM82">
        <f t="shared" si="1930"/>
        <v>0</v>
      </c>
      <c r="GN82">
        <f t="shared" si="1931"/>
        <v>0</v>
      </c>
      <c r="GO82">
        <f t="shared" si="1932"/>
        <v>0</v>
      </c>
      <c r="GP82">
        <f t="shared" si="1933"/>
        <v>0</v>
      </c>
      <c r="GQ82">
        <f t="shared" si="1934"/>
        <v>0</v>
      </c>
      <c r="GR82">
        <f t="shared" si="1935"/>
        <v>0</v>
      </c>
      <c r="GS82">
        <f t="shared" si="1936"/>
        <v>0</v>
      </c>
      <c r="GT82">
        <f t="shared" si="1937"/>
        <v>0</v>
      </c>
      <c r="GU82">
        <f t="shared" si="1938"/>
        <v>0</v>
      </c>
      <c r="GV82">
        <f t="shared" si="1939"/>
        <v>0</v>
      </c>
      <c r="GW82">
        <f t="shared" si="1940"/>
        <v>0</v>
      </c>
      <c r="GX82">
        <f t="shared" si="1941"/>
        <v>0</v>
      </c>
      <c r="GY82">
        <f t="shared" si="1942"/>
        <v>0</v>
      </c>
      <c r="GZ82">
        <f t="shared" si="1943"/>
        <v>0</v>
      </c>
      <c r="HA82">
        <f t="shared" si="1944"/>
        <v>0</v>
      </c>
      <c r="HB82" s="176" t="s">
        <v>265</v>
      </c>
      <c r="HC82" s="89">
        <f t="shared" si="1945"/>
        <v>227.14495340689339</v>
      </c>
      <c r="HD82" s="89">
        <f t="shared" si="1946"/>
        <v>137.74330704450546</v>
      </c>
      <c r="HE82" s="89">
        <f t="shared" si="1947"/>
        <v>178.56214358686105</v>
      </c>
      <c r="HF82" s="89">
        <f t="shared" si="1948"/>
        <v>0</v>
      </c>
      <c r="HH82" s="88">
        <f t="shared" si="1949"/>
        <v>543.45040403825988</v>
      </c>
      <c r="HI82" s="88">
        <f t="shared" si="1950"/>
        <v>59.520714528953683</v>
      </c>
      <c r="HK82">
        <f>IFERROR(VLOOKUP(_xlfn.NUMBERVALUE(MID(L82, SEARCH("!", L82)+1, SEARCH("+", L82)-SEARCH("!", L82)-1)), Rankings!$A$2:$BK$161, 63, FALSE),0)</f>
        <v>56.880518514014099</v>
      </c>
      <c r="HL82">
        <f>IFERROR(VLOOKUP(_xlfn.NUMBERVALUE(MID(M82, SEARCH("!", M82)+1, SEARCH("+", M82)-SEARCH("!", M82)-1)), Rankings!$A$2:$BK$161, 63, FALSE),0)</f>
        <v>48.693040476407162</v>
      </c>
      <c r="HM82">
        <f>IFERROR(VLOOKUP(_xlfn.NUMBERVALUE(MID(N82, SEARCH("!", N82)+1, SEARCH("+", N82)-SEARCH("!", N82)-1)), Rankings!$A$2:$BK$161, 63, FALSE),0)</f>
        <v>30.992316051402973</v>
      </c>
      <c r="HN82">
        <f>IFERROR(VLOOKUP(_xlfn.NUMBERVALUE(MID(O82, SEARCH("!", O82)+1, SEARCH("+", O82)-SEARCH("!", O82)-1)), Rankings!$A$2:$BK$161, 63, FALSE),0)</f>
        <v>45.47760892206194</v>
      </c>
      <c r="HO82">
        <f>IFERROR(VLOOKUP(_xlfn.NUMBERVALUE(MID(P82, SEARCH("!", P82)+1, SEARCH("+", P82)-SEARCH("!", P82)-1)), Rankings!$A$2:$BK$161, 63, FALSE),0)</f>
        <v>48.693040476407162</v>
      </c>
      <c r="HP82">
        <f>IFERROR(VLOOKUP(_xlfn.NUMBERVALUE(MID(Q82, SEARCH("!", Q82)+1, SEARCH("+", Q82)-SEARCH("!", Q82)-1)), Rankings!$A$2:$BK$161, 63, FALSE),0)</f>
        <v>41.345433525326584</v>
      </c>
      <c r="HQ82">
        <f>IFERROR(VLOOKUP(_xlfn.NUMBERVALUE(MID(R82, SEARCH("!", R82)+1, SEARCH("+", R82)-SEARCH("!", R82)-1)), Rankings!$A$2:$BK$161, 63, FALSE),0)</f>
        <v>74.687844502051988</v>
      </c>
      <c r="HR82">
        <f>IFERROR(VLOOKUP(_xlfn.NUMBERVALUE(MID(S82, SEARCH("!", S82)+1, SEARCH("+", S82)-SEARCH("!", S82)-1)), Rankings!$A$2:$BK$161, 63, FALSE),0)</f>
        <v>63.055462542453483</v>
      </c>
      <c r="HS82">
        <f>IFERROR(VLOOKUP(_xlfn.NUMBERVALUE(MID(T82, SEARCH("!", T82)+1, SEARCH("+", T82)-SEARCH("!", T82)-1)), Rankings!$A$2:$BK$161, 63, FALSE),0)</f>
        <v>49.233644839742588</v>
      </c>
      <c r="HT82">
        <f>IFERROR(VLOOKUP(_xlfn.NUMBERVALUE(MID(U82, SEARCH("!", U82)+1, SEARCH("+", U82)-SEARCH("!", U82)-1)), Rankings!$A$2:$BK$161, 63, FALSE),0)</f>
        <v>0</v>
      </c>
      <c r="HU82">
        <f>IFERROR(VLOOKUP(_xlfn.NUMBERVALUE(MID(V82, SEARCH("!", V82)+1, SEARCH("+", V82)-SEARCH("!", V82)-1)), Rankings!$A$2:$BK$161, 63, FALSE),0)</f>
        <v>84.39149418839196</v>
      </c>
      <c r="HV82">
        <f>IFERROR(VLOOKUP(_xlfn.NUMBERVALUE(MID(W82, SEARCH("!", W82)+1, SEARCH("+", W82)-SEARCH("!", W82)-1)), Rankings!$A$2:$BK$161, 63, FALSE),0)</f>
        <v>0</v>
      </c>
      <c r="HW82">
        <f>IFERROR(VLOOKUP(_xlfn.NUMBERVALUE(MID(X82, SEARCH("!", X82)+1, SEARCH("+", X82)-SEARCH("!", X82)-1)), Rankings!$A$2:$BK$161, 63, FALSE),0)</f>
        <v>0</v>
      </c>
      <c r="HX82">
        <f>IFERROR(VLOOKUP(_xlfn.NUMBERVALUE(MID(Y82, SEARCH("!", Y82)+1, SEARCH("+", Y82)-SEARCH("!", Y82)-1)), Rankings!$A$2:$BK$161, 63, FALSE),0)</f>
        <v>0</v>
      </c>
      <c r="HY82">
        <f>IFERROR(VLOOKUP(_xlfn.NUMBERVALUE(MID(Z82, SEARCH("!", Z82)+1, SEARCH("+", Z82)-SEARCH("!", Z82)-1)), Rankings!$A$2:$BK$161, 63, FALSE),0)</f>
        <v>0</v>
      </c>
      <c r="HZ82">
        <f>IFERROR(VLOOKUP(_xlfn.NUMBERVALUE(MID(AA82, SEARCH("!", AA82)+1, SEARCH("+", AA82)-SEARCH("!", AA82)-1)), Rankings!$A$2:$BK$161, 63, FALSE),0)</f>
        <v>0</v>
      </c>
      <c r="IA82">
        <f>IFERROR(VLOOKUP(_xlfn.NUMBERVALUE(MID(AB82, SEARCH("!", AB82)+1, SEARCH("+", AB82)-SEARCH("!", AB82)-1)), Rankings!$A$2:$BK$161, 63, FALSE),0)</f>
        <v>0</v>
      </c>
      <c r="IB82">
        <f>IFERROR(VLOOKUP(_xlfn.NUMBERVALUE(MID(AC82, SEARCH("!", AC82)+1, SEARCH("+", AC82)-SEARCH("!", AC82)-1)), Rankings!$A$2:$BK$161, 63, FALSE),0)</f>
        <v>0</v>
      </c>
      <c r="IC82">
        <f>IFERROR(VLOOKUP(_xlfn.NUMBERVALUE(MID(AD82, SEARCH("!", AD82)+1, SEARCH("+", AD82)-SEARCH("!", AD82)-1)), Rankings!$A$2:$BK$161, 63, FALSE),0)</f>
        <v>0</v>
      </c>
      <c r="ID82">
        <f>IFERROR(VLOOKUP(_xlfn.NUMBERVALUE(MID(AE82, SEARCH("!", AE82)+1, SEARCH("+", AE82)-SEARCH("!", AE82)-1)), Rankings!$A$2:$BK$161, 63, FALSE),0)</f>
        <v>0</v>
      </c>
      <c r="IE82">
        <f>IFERROR(VLOOKUP(_xlfn.NUMBERVALUE(MID(AF82, SEARCH("!", AF82)+1, SEARCH("+", AF82)-SEARCH("!", AF82)-1)), Rankings!$A$2:$BK$161, 63, FALSE),0)</f>
        <v>0</v>
      </c>
      <c r="IF82">
        <f>IFERROR(VLOOKUP(_xlfn.NUMBERVALUE(MID(AG82, SEARCH("!", AG82)+1, SEARCH("+", AG82)-SEARCH("!", AG82)-1)), Rankings!$A$2:$BK$161, 63, FALSE),0)</f>
        <v>0</v>
      </c>
      <c r="IG82">
        <f>IFERROR(VLOOKUP(_xlfn.NUMBERVALUE(MID(AH82, SEARCH("!", AH82)+1, SEARCH("+", AH82)-SEARCH("!", AH82)-1)), Rankings!$A$2:$BK$161, 63, FALSE),0)</f>
        <v>0</v>
      </c>
      <c r="IH82">
        <f>IFERROR(VLOOKUP(_xlfn.NUMBERVALUE(MID(AI82, SEARCH("!", AI82)+1, SEARCH("+", AI82)-SEARCH("!", AI82)-1)), Rankings!$A$2:$BK$161, 63, FALSE),0)</f>
        <v>0</v>
      </c>
      <c r="II82">
        <f>IFERROR(VLOOKUP(_xlfn.NUMBERVALUE(MID(AJ82, SEARCH("!", AJ82)+1, SEARCH("+", AJ82)-SEARCH("!", AJ82)-1)), Rankings!$A$2:$BK$161, 63, FALSE),0)</f>
        <v>0</v>
      </c>
      <c r="IJ82">
        <f>IFERROR(VLOOKUP(_xlfn.NUMBERVALUE(MID(AK82, SEARCH("!", AK82)+1, SEARCH("+", AK82)-SEARCH("!", AK82)-1)), Rankings!$A$2:$BK$161, 63, FALSE),0)</f>
        <v>0</v>
      </c>
      <c r="IK82">
        <f>IFERROR(VLOOKUP(_xlfn.NUMBERVALUE(MID(AL82, SEARCH("!", AL82)+1, SEARCH("+", AL82)-SEARCH("!", AL82)-1)), Rankings!$A$2:$BK$161, 63, FALSE),0)</f>
        <v>0</v>
      </c>
      <c r="IL82">
        <f>IFERROR(VLOOKUP(_xlfn.NUMBERVALUE(MID(AM82, SEARCH("!", AM82)+1, SEARCH("+", AM82)-SEARCH("!", AM82)-1)), Rankings!$A$2:$BK$161, 63, FALSE),0)</f>
        <v>0</v>
      </c>
      <c r="IM82">
        <f>IFERROR(VLOOKUP(_xlfn.NUMBERVALUE(MID(AN82, SEARCH("!", AN82)+1, SEARCH("+", AN82)-SEARCH("!", AN82)-1)), Rankings!$A$2:$BK$161, 63, FALSE),0)</f>
        <v>0</v>
      </c>
      <c r="IN82">
        <f>IFERROR(VLOOKUP(_xlfn.NUMBERVALUE(MID(AO82, SEARCH("!", AO82)+1, SEARCH("+", AO82)-SEARCH("!", AO82)-1)), Rankings!$A$2:$BK$161, 63, FALSE),0)</f>
        <v>0</v>
      </c>
      <c r="IO82">
        <f>IFERROR(VLOOKUP(_xlfn.NUMBERVALUE(MID(AP82, SEARCH("!", AP82)+1, SEARCH("+", AP82)-SEARCH("!", AP82)-1)), Rankings!$A$2:$BK$161, 63, FALSE),0)</f>
        <v>0</v>
      </c>
      <c r="IP82">
        <f>IFERROR(VLOOKUP(_xlfn.NUMBERVALUE(MID(AQ82, SEARCH("!", AQ82)+1, SEARCH("+", AQ82)-SEARCH("!", AQ82)-1)), Rankings!$A$2:$BK$161, 63, FALSE),0)</f>
        <v>0</v>
      </c>
      <c r="IQ82">
        <f>IFERROR(VLOOKUP(_xlfn.NUMBERVALUE(MID(AR82, SEARCH("!", AR82)+1, SEARCH("+", AR82)-SEARCH("!", AR82)-1)), Rankings!$A$2:$BK$161, 63, FALSE),0)</f>
        <v>0</v>
      </c>
      <c r="IR82">
        <f>IFERROR(VLOOKUP(_xlfn.NUMBERVALUE(MID(AS82, SEARCH("!", AS82)+1, SEARCH("+", AS82)-SEARCH("!", AS82)-1)), Rankings!$A$2:$BK$161, 63, FALSE),0)</f>
        <v>0</v>
      </c>
      <c r="IS82">
        <f>IFERROR(VLOOKUP(_xlfn.NUMBERVALUE(MID(AT82, SEARCH("!", AT82)+1, SEARCH("+", AT82)-SEARCH("!", AT82)-1)), Rankings!$A$2:$BK$161, 63, FALSE),0)</f>
        <v>0</v>
      </c>
      <c r="IT82">
        <f>IFERROR(VLOOKUP(_xlfn.NUMBERVALUE(MID(AU82, SEARCH("!", AU82)+1, SEARCH("+", AU82)-SEARCH("!", AU82)-1)), Rankings!$A$2:$BK$161, 63, FALSE),0)</f>
        <v>0</v>
      </c>
      <c r="IU82">
        <f>IFERROR(VLOOKUP(_xlfn.NUMBERVALUE(MID(AV82, SEARCH("!", AV82)+1, SEARCH("+", AV82)-SEARCH("!", AV82)-1)), Rankings!$A$2:$BK$161, 63, FALSE),0)</f>
        <v>0</v>
      </c>
      <c r="IV82">
        <f>IFERROR(VLOOKUP(_xlfn.NUMBERVALUE(MID(AW82, SEARCH("!", AW82)+1, SEARCH("+", AW82)-SEARCH("!", AW82)-1)), Rankings!$A$2:$BK$161, 63, FALSE),0)</f>
        <v>0</v>
      </c>
      <c r="IW82">
        <f>IFERROR(VLOOKUP(_xlfn.NUMBERVALUE(MID(AX82, SEARCH("!", AX82)+1, SEARCH("+", AX82)-SEARCH("!", AX82)-1)), Rankings!$A$2:$BK$161, 63, FALSE),0)</f>
        <v>0</v>
      </c>
      <c r="IX82">
        <f>IFERROR(VLOOKUP(_xlfn.NUMBERVALUE(MID(AY82, SEARCH("!", AY82)+1, SEARCH("+", AY82)-SEARCH("!", AY82)-1)), Rankings!$A$2:$BK$161, 63, FALSE),0)</f>
        <v>0</v>
      </c>
      <c r="IY82">
        <f>IFERROR(VLOOKUP(_xlfn.NUMBERVALUE(MID(AZ82, SEARCH("!", AZ82)+1, SEARCH("+", AZ82)-SEARCH("!", AZ82)-1)), Rankings!$A$2:$BK$161, 63, FALSE),0)</f>
        <v>0</v>
      </c>
      <c r="IZ82">
        <f>IFERROR(VLOOKUP(_xlfn.NUMBERVALUE(MID(BA82, SEARCH("!", BA82)+1, SEARCH("+", BA82)-SEARCH("!", BA82)-1)), Rankings!$A$2:$BK$161, 63, FALSE),0)</f>
        <v>0</v>
      </c>
      <c r="JA82">
        <f>IFERROR(VLOOKUP(_xlfn.NUMBERVALUE(MID(BB82, SEARCH("!", BB82)+1, SEARCH("+", BB82)-SEARCH("!", BB82)-1)), Rankings!$A$2:$BK$161, 63, FALSE),0)</f>
        <v>0</v>
      </c>
      <c r="JB82">
        <f>IFERROR(VLOOKUP(_xlfn.NUMBERVALUE(MID(BC82, SEARCH("!", BC82)+1, SEARCH("+", BC82)-SEARCH("!", BC82)-1)), Rankings!$A$2:$BK$161, 63, FALSE),0)</f>
        <v>0</v>
      </c>
      <c r="JC82">
        <f>IFERROR(VLOOKUP(_xlfn.NUMBERVALUE(MID(BD82, SEARCH("!", BD82)+1, SEARCH("+", BD82)-SEARCH("!", BD82)-1)), Rankings!$A$2:$BK$161, 63, FALSE),0)</f>
        <v>0</v>
      </c>
      <c r="JD82">
        <f>IFERROR(VLOOKUP(_xlfn.NUMBERVALUE(MID(BE82, SEARCH("!", BE82)+1, SEARCH("+", BE82)-SEARCH("!", BE82)-1)), Rankings!$A$2:$BK$161, 63, FALSE),0)</f>
        <v>0</v>
      </c>
      <c r="JE82">
        <f>IFERROR(VLOOKUP(_xlfn.NUMBERVALUE(MID(BF82, SEARCH("!", BF82)+1, SEARCH("+", BF82)-SEARCH("!", BF82)-1)), Rankings!$A$2:$BK$161, 63, FALSE),0)</f>
        <v>0</v>
      </c>
      <c r="JF82">
        <f>IFERROR(VLOOKUP(_xlfn.NUMBERVALUE(MID(BG82, SEARCH("!", BG82)+1, SEARCH("+", BG82)-SEARCH("!", BG82)-1)), Rankings!$A$2:$BK$161, 63, FALSE),0)</f>
        <v>0</v>
      </c>
      <c r="JG82">
        <f>IFERROR(VLOOKUP(_xlfn.NUMBERVALUE(MID(BH82, SEARCH("!", BH82)+1, SEARCH("+", BH82)-SEARCH("!", BH82)-1)), Rankings!$A$2:$BK$161, 63, FALSE),0)</f>
        <v>0</v>
      </c>
      <c r="JH82">
        <f>IFERROR(VLOOKUP(_xlfn.NUMBERVALUE(MID(BI82, SEARCH("!", BI82)+1, SEARCH("+", BI82)-SEARCH("!", BI82)-1)), Rankings!$A$2:$BK$161, 63, FALSE),0)</f>
        <v>0</v>
      </c>
      <c r="JI82">
        <f>IFERROR(VLOOKUP(_xlfn.NUMBERVALUE(MID(BJ82, SEARCH("!", BJ82)+1, SEARCH("+", BJ82)-SEARCH("!", BJ82)-1)), Rankings!$A$2:$BK$161, 63, FALSE),0)</f>
        <v>0</v>
      </c>
      <c r="JJ82">
        <f>IFERROR(VLOOKUP(_xlfn.NUMBERVALUE(MID(BK82, SEARCH("!", BK82)+1, SEARCH("+", BK82)-SEARCH("!", BK82)-1)), Rankings!$A$2:$BK$161, 63, FALSE),0)</f>
        <v>0</v>
      </c>
      <c r="JK82">
        <f>IFERROR(VLOOKUP(_xlfn.NUMBERVALUE(MID(BL82, SEARCH("!", BL82)+1, SEARCH("+", BL82)-SEARCH("!", BL82)-1)), Rankings!$A$2:$BK$161, 63, FALSE),0)</f>
        <v>0</v>
      </c>
      <c r="JL82">
        <f>IFERROR(VLOOKUP(_xlfn.NUMBERVALUE(MID(BM82, SEARCH("!", BM82)+1, SEARCH("+", BM82)-SEARCH("!", BM82)-1)), Rankings!$A$2:$BK$161, 63, FALSE),0)</f>
        <v>0</v>
      </c>
      <c r="JM82">
        <f>IFERROR(VLOOKUP(_xlfn.NUMBERVALUE(MID(BN82, SEARCH("!", BN82)+1, SEARCH("+", BN82)-SEARCH("!", BN82)-1)), Rankings!$A$2:$BK$161, 63, FALSE),0)</f>
        <v>0</v>
      </c>
      <c r="JN82">
        <f>IFERROR(VLOOKUP(_xlfn.NUMBERVALUE(MID(BO82, SEARCH("!", BO82)+1, SEARCH("+", BO82)-SEARCH("!", BO82)-1)), Rankings!$A$2:$BK$161, 63, FALSE),0)</f>
        <v>0</v>
      </c>
      <c r="JO82">
        <f>IFERROR(VLOOKUP(_xlfn.NUMBERVALUE(MID(BP82, SEARCH("!", BP82)+1, SEARCH("+", BP82)-SEARCH("!", BP82)-1)), Rankings!$A$2:$BK$161, 63, FALSE),0)</f>
        <v>0</v>
      </c>
      <c r="JP82">
        <f>IFERROR(VLOOKUP(_xlfn.NUMBERVALUE(MID(BQ82, SEARCH("!", BQ82)+1, SEARCH("+", BQ82)-SEARCH("!", BQ82)-1)), Rankings!$A$2:$BK$161, 63, FALSE),0)</f>
        <v>0</v>
      </c>
      <c r="JQ82">
        <f>IFERROR(VLOOKUP(_xlfn.NUMBERVALUE(MID(BR82, SEARCH("!", BR82)+1, SEARCH("+", BR82)-SEARCH("!", BR82)-1)), Rankings!$A$2:$BK$161, 63, FALSE),0)</f>
        <v>0</v>
      </c>
      <c r="JR82">
        <f>IFERROR(VLOOKUP(_xlfn.NUMBERVALUE(MID(BS82, SEARCH("!", BS82)+1, SEARCH("+", BS82)-SEARCH("!", BS82)-1)), Rankings!$A$2:$BK$161, 63, FALSE),0)</f>
        <v>0</v>
      </c>
      <c r="JS82">
        <f>IFERROR(VLOOKUP(_xlfn.NUMBERVALUE(MID(BT82, SEARCH("!", BT82)+1, SEARCH("+", BT82)-SEARCH("!", BT82)-1)), Rankings!$A$2:$BK$161, 63, FALSE),0)</f>
        <v>0</v>
      </c>
      <c r="JT82">
        <f>IFERROR(VLOOKUP(_xlfn.NUMBERVALUE(MID(BU82, SEARCH("!", BU82)+1, SEARCH("+", BU82)-SEARCH("!", BU82)-1)), Rankings!$A$2:$BK$161, 63, FALSE),0)</f>
        <v>0</v>
      </c>
      <c r="JU82">
        <f>IFERROR(VLOOKUP(_xlfn.NUMBERVALUE(MID(BV82, SEARCH("!", BV82)+1, SEARCH("+", BV82)-SEARCH("!", BV82)-1)), Rankings!$A$2:$BK$161, 63, FALSE),0)</f>
        <v>0</v>
      </c>
      <c r="JV82">
        <f>IFERROR(VLOOKUP(_xlfn.NUMBERVALUE(MID(BW82, SEARCH("!", BW82)+1, SEARCH("+", BW82)-SEARCH("!", BW82)-1)), Rankings!$A$2:$BK$161, 63, FALSE),0)</f>
        <v>0</v>
      </c>
      <c r="JW82">
        <f>IFERROR(VLOOKUP(_xlfn.NUMBERVALUE(MID(BX82, SEARCH("!", BX82)+1, SEARCH("+", BX82)-SEARCH("!", BX82)-1)), Rankings!$A$2:$BK$161, 63, FALSE),0)</f>
        <v>0</v>
      </c>
      <c r="JX82">
        <f>IFERROR(VLOOKUP(_xlfn.NUMBERVALUE(MID(BY82, SEARCH("!", BY82)+1, SEARCH("+", BY82)-SEARCH("!", BY82)-1)), Rankings!$A$2:$BK$161, 63, FALSE),0)</f>
        <v>0</v>
      </c>
      <c r="JY82">
        <f>IFERROR(VLOOKUP(_xlfn.NUMBERVALUE(MID(BZ82, SEARCH("!", BZ82)+1, SEARCH("+", BZ82)-SEARCH("!", BZ82)-1)), Rankings!$A$2:$BK$161, 63, FALSE),0)</f>
        <v>0</v>
      </c>
      <c r="JZ82">
        <f>IFERROR(VLOOKUP(_xlfn.NUMBERVALUE(MID(CA82, SEARCH("!", CA82)+1, SEARCH("+", CA82)-SEARCH("!", CA82)-1)), Rankings!$A$2:$BK$161, 63, FALSE),0)</f>
        <v>0</v>
      </c>
      <c r="KA82">
        <f>IFERROR(VLOOKUP(_xlfn.NUMBERVALUE(MID(CB82, SEARCH("!", CB82)+1, SEARCH("+", CB82)-SEARCH("!", CB82)-1)), Rankings!$A$2:$BK$161, 63, FALSE),0)</f>
        <v>0</v>
      </c>
      <c r="KB82">
        <f>IFERROR(VLOOKUP(_xlfn.NUMBERVALUE(MID(CC82, SEARCH("!", CC82)+1, SEARCH("+", CC82)-SEARCH("!", CC82)-1)), Rankings!$A$2:$BK$161, 63, FALSE),0)</f>
        <v>0</v>
      </c>
      <c r="KC82">
        <f>IFERROR(VLOOKUP(_xlfn.NUMBERVALUE(MID(CD82, SEARCH("!", CD82)+1, SEARCH("+", CD82)-SEARCH("!", CD82)-1)), Rankings!$A$2:$BK$161, 63, FALSE),0)</f>
        <v>0</v>
      </c>
      <c r="KD82">
        <f>IFERROR(VLOOKUP(_xlfn.NUMBERVALUE(MID(CE82, SEARCH("!", CE82)+1, SEARCH("+", CE82)-SEARCH("!", CE82)-1)), Rankings!$A$2:$BK$161, 63, FALSE),0)</f>
        <v>0</v>
      </c>
      <c r="KE82">
        <f>IFERROR(VLOOKUP(_xlfn.NUMBERVALUE(MID(CF82, SEARCH("!", CF82)+1, SEARCH("+", CF82)-SEARCH("!", CF82)-1)), Rankings!$A$2:$BK$161, 63, FALSE),0)</f>
        <v>0</v>
      </c>
      <c r="KF82">
        <f>IFERROR(VLOOKUP(_xlfn.NUMBERVALUE(MID(CG82, SEARCH("!", CG82)+1, SEARCH("+", CG82)-SEARCH("!", CG82)-1)), Rankings!$A$2:$BK$161, 63, FALSE),0)</f>
        <v>0</v>
      </c>
      <c r="KG82">
        <f>IFERROR(VLOOKUP(_xlfn.NUMBERVALUE(MID(CH82, SEARCH("!", CH82)+1, SEARCH("+", CH82)-SEARCH("!", CH82)-1)), Rankings!$A$2:$BK$161, 63, FALSE),0)</f>
        <v>0</v>
      </c>
      <c r="KH82">
        <f>IFERROR(VLOOKUP(_xlfn.NUMBERVALUE(MID(CI82, SEARCH("!", CI82)+1, SEARCH("+", CI82)-SEARCH("!", CI82)-1)), Rankings!$A$2:$BK$161, 63, FALSE),0)</f>
        <v>0</v>
      </c>
      <c r="KI82">
        <f>IFERROR(VLOOKUP(_xlfn.NUMBERVALUE(MID(CJ82, SEARCH("!", CJ82)+1, SEARCH("+", CJ82)-SEARCH("!", CJ82)-1)), Rankings!$A$2:$BK$161, 63, FALSE),0)</f>
        <v>0</v>
      </c>
      <c r="KJ82">
        <f>IFERROR(VLOOKUP(_xlfn.NUMBERVALUE(MID(CK82, SEARCH("!", CK82)+1, SEARCH("+", CK82)-SEARCH("!", CK82)-1)), Rankings!$A$2:$BK$161, 63, FALSE),0)</f>
        <v>0</v>
      </c>
      <c r="KK82">
        <f>IFERROR(VLOOKUP(_xlfn.NUMBERVALUE(MID(CL82, SEARCH("!", CL82)+1, SEARCH("+", CL82)-SEARCH("!", CL82)-1)), Rankings!$A$2:$BK$161, 63, FALSE),0)</f>
        <v>0</v>
      </c>
      <c r="KL82">
        <f>IFERROR(VLOOKUP(_xlfn.NUMBERVALUE(MID(CM82, SEARCH("!", CM82)+1, SEARCH("+", CM82)-SEARCH("!", CM82)-1)), Rankings!$A$2:$BK$161, 63, FALSE),0)</f>
        <v>0</v>
      </c>
      <c r="KM82">
        <f>IFERROR(VLOOKUP(_xlfn.NUMBERVALUE(MID(CN82, SEARCH("!", CN82)+1, SEARCH("+", CN82)-SEARCH("!", CN82)-1)), Rankings!$A$2:$BK$161, 63, FALSE),0)</f>
        <v>0</v>
      </c>
      <c r="KN82">
        <f>IFERROR(VLOOKUP(_xlfn.NUMBERVALUE(MID(CO82, SEARCH("!", CO82)+1, SEARCH("+", CO82)-SEARCH("!", CO82)-1)), Rankings!$A$2:$BK$161, 63, FALSE),0)</f>
        <v>0</v>
      </c>
      <c r="KO82">
        <f>IFERROR(VLOOKUP(_xlfn.NUMBERVALUE(MID(CP82, SEARCH("!", CP82)+1, SEARCH("+", CP82)-SEARCH("!", CP82)-1)), Rankings!$A$2:$BK$161, 63, FALSE),0)</f>
        <v>0</v>
      </c>
      <c r="KP82">
        <f>IFERROR(VLOOKUP(_xlfn.NUMBERVALUE(MID(CQ82, SEARCH("!", CQ82)+1, SEARCH("+", CQ82)-SEARCH("!", CQ82)-1)), Rankings!$A$2:$BK$161, 63, FALSE),0)</f>
        <v>0</v>
      </c>
      <c r="KQ82">
        <f>IFERROR(VLOOKUP(_xlfn.NUMBERVALUE(MID(CR82, SEARCH("!", CR82)+1, SEARCH("+", CR82)-SEARCH("!", CR82)-1)), Rankings!$A$2:$BK$161, 63, FALSE),0)</f>
        <v>0</v>
      </c>
      <c r="KS82" s="4">
        <f t="shared" si="1951"/>
        <v>173</v>
      </c>
      <c r="KT82" s="4">
        <f t="shared" si="1952"/>
        <v>59</v>
      </c>
      <c r="KU82" s="4">
        <f t="shared" si="1953"/>
        <v>89</v>
      </c>
      <c r="KV82" s="4">
        <f t="shared" si="1954"/>
        <v>0</v>
      </c>
      <c r="KY82" s="4">
        <f t="shared" si="1955"/>
        <v>321</v>
      </c>
      <c r="KZ82" s="4"/>
      <c r="LB82">
        <f t="shared" si="1956"/>
        <v>32</v>
      </c>
      <c r="LC82">
        <f t="shared" si="1957"/>
        <v>23</v>
      </c>
      <c r="LD82">
        <f t="shared" si="1958"/>
        <v>44</v>
      </c>
      <c r="LE82">
        <f t="shared" si="1959"/>
        <v>26</v>
      </c>
      <c r="LF82">
        <f t="shared" si="1960"/>
        <v>34</v>
      </c>
      <c r="LG82">
        <f t="shared" si="1961"/>
        <v>38</v>
      </c>
      <c r="LH82">
        <f t="shared" si="1962"/>
        <v>29</v>
      </c>
      <c r="LI82">
        <f t="shared" si="1963"/>
        <v>30</v>
      </c>
      <c r="LJ82">
        <f t="shared" si="1964"/>
        <v>36</v>
      </c>
      <c r="LK82">
        <f t="shared" si="1965"/>
        <v>0</v>
      </c>
      <c r="LL82">
        <f t="shared" si="1966"/>
        <v>29</v>
      </c>
      <c r="LM82">
        <f t="shared" si="1967"/>
        <v>0</v>
      </c>
      <c r="LN82">
        <f t="shared" si="1968"/>
        <v>0</v>
      </c>
      <c r="LO82">
        <f t="shared" si="1969"/>
        <v>0</v>
      </c>
      <c r="LP82">
        <f t="shared" si="1970"/>
        <v>0</v>
      </c>
      <c r="LQ82">
        <f t="shared" si="1971"/>
        <v>0</v>
      </c>
      <c r="LR82">
        <f t="shared" si="1972"/>
        <v>0</v>
      </c>
      <c r="LS82">
        <f t="shared" si="1973"/>
        <v>0</v>
      </c>
      <c r="LT82">
        <f t="shared" si="1974"/>
        <v>0</v>
      </c>
      <c r="LU82">
        <f t="shared" si="1975"/>
        <v>0</v>
      </c>
      <c r="LV82">
        <f t="shared" si="1976"/>
        <v>0</v>
      </c>
      <c r="LW82">
        <f t="shared" si="1977"/>
        <v>0</v>
      </c>
      <c r="LX82">
        <f t="shared" si="1978"/>
        <v>0</v>
      </c>
      <c r="LY82">
        <f t="shared" si="1979"/>
        <v>0</v>
      </c>
      <c r="LZ82">
        <f t="shared" si="1980"/>
        <v>0</v>
      </c>
      <c r="MA82">
        <f t="shared" si="1981"/>
        <v>0</v>
      </c>
      <c r="MB82">
        <f t="shared" si="1982"/>
        <v>0</v>
      </c>
      <c r="MC82">
        <f t="shared" si="1983"/>
        <v>0</v>
      </c>
      <c r="MD82">
        <f t="shared" si="1984"/>
        <v>0</v>
      </c>
      <c r="ME82">
        <f t="shared" si="1985"/>
        <v>0</v>
      </c>
      <c r="MF82">
        <f t="shared" si="1986"/>
        <v>0</v>
      </c>
      <c r="MG82">
        <f t="shared" si="1987"/>
        <v>0</v>
      </c>
      <c r="MH82">
        <f t="shared" si="1988"/>
        <v>0</v>
      </c>
      <c r="MI82">
        <f t="shared" si="1989"/>
        <v>0</v>
      </c>
      <c r="MJ82">
        <f t="shared" si="1990"/>
        <v>0</v>
      </c>
      <c r="MK82">
        <f t="shared" si="1991"/>
        <v>0</v>
      </c>
      <c r="ML82">
        <f t="shared" si="1992"/>
        <v>0</v>
      </c>
      <c r="MM82">
        <f t="shared" si="1993"/>
        <v>0</v>
      </c>
      <c r="MN82">
        <f t="shared" si="1994"/>
        <v>0</v>
      </c>
      <c r="MO82">
        <f t="shared" si="1995"/>
        <v>0</v>
      </c>
      <c r="MP82">
        <f t="shared" si="1996"/>
        <v>0</v>
      </c>
      <c r="MQ82">
        <f t="shared" si="1997"/>
        <v>0</v>
      </c>
      <c r="MR82">
        <f t="shared" si="1998"/>
        <v>0</v>
      </c>
      <c r="MS82">
        <f t="shared" si="1999"/>
        <v>0</v>
      </c>
      <c r="MT82">
        <f t="shared" si="2000"/>
        <v>0</v>
      </c>
      <c r="MU82">
        <f t="shared" si="2001"/>
        <v>0</v>
      </c>
      <c r="MV82">
        <f t="shared" si="2002"/>
        <v>0</v>
      </c>
      <c r="MW82">
        <f t="shared" si="2003"/>
        <v>0</v>
      </c>
      <c r="MX82">
        <f t="shared" si="2004"/>
        <v>0</v>
      </c>
      <c r="MY82">
        <f t="shared" si="2005"/>
        <v>0</v>
      </c>
      <c r="MZ82">
        <f t="shared" si="2006"/>
        <v>0</v>
      </c>
      <c r="NA82">
        <f t="shared" si="2007"/>
        <v>0</v>
      </c>
      <c r="NB82">
        <f t="shared" si="2008"/>
        <v>0</v>
      </c>
      <c r="NC82">
        <f t="shared" si="2009"/>
        <v>0</v>
      </c>
      <c r="ND82">
        <f t="shared" si="2010"/>
        <v>0</v>
      </c>
      <c r="NE82">
        <f t="shared" si="2011"/>
        <v>0</v>
      </c>
      <c r="NF82">
        <f t="shared" si="2012"/>
        <v>0</v>
      </c>
      <c r="NG82">
        <f t="shared" si="2013"/>
        <v>0</v>
      </c>
      <c r="NH82">
        <f t="shared" si="2014"/>
        <v>0</v>
      </c>
      <c r="NI82">
        <f t="shared" si="2015"/>
        <v>0</v>
      </c>
      <c r="NJ82">
        <f t="shared" si="2016"/>
        <v>0</v>
      </c>
      <c r="NK82">
        <f t="shared" si="2017"/>
        <v>0</v>
      </c>
      <c r="NL82">
        <f t="shared" si="2018"/>
        <v>0</v>
      </c>
      <c r="NM82">
        <f t="shared" si="2019"/>
        <v>0</v>
      </c>
      <c r="NN82">
        <f t="shared" si="2020"/>
        <v>0</v>
      </c>
      <c r="NO82">
        <f t="shared" si="2021"/>
        <v>0</v>
      </c>
      <c r="NP82">
        <f t="shared" si="2022"/>
        <v>0</v>
      </c>
      <c r="NQ82">
        <f t="shared" si="2023"/>
        <v>0</v>
      </c>
      <c r="NR82">
        <f t="shared" si="2024"/>
        <v>0</v>
      </c>
      <c r="NS82">
        <f t="shared" si="2025"/>
        <v>0</v>
      </c>
      <c r="NT82">
        <f t="shared" si="2026"/>
        <v>0</v>
      </c>
      <c r="NU82">
        <f t="shared" si="2027"/>
        <v>0</v>
      </c>
      <c r="NV82">
        <f t="shared" si="2028"/>
        <v>0</v>
      </c>
      <c r="NW82">
        <f t="shared" si="2029"/>
        <v>0</v>
      </c>
      <c r="NX82">
        <f t="shared" si="2030"/>
        <v>0</v>
      </c>
      <c r="NY82">
        <f t="shared" si="2031"/>
        <v>0</v>
      </c>
      <c r="NZ82">
        <f t="shared" si="2032"/>
        <v>0</v>
      </c>
      <c r="OA82">
        <f t="shared" si="2033"/>
        <v>0</v>
      </c>
      <c r="OB82">
        <f t="shared" si="2034"/>
        <v>0</v>
      </c>
      <c r="OC82">
        <f t="shared" si="2035"/>
        <v>0</v>
      </c>
      <c r="OD82">
        <f t="shared" si="2036"/>
        <v>0</v>
      </c>
      <c r="OE82">
        <f t="shared" si="2037"/>
        <v>0</v>
      </c>
      <c r="OF82">
        <f t="shared" si="2038"/>
        <v>0</v>
      </c>
      <c r="OG82">
        <f t="shared" si="2039"/>
        <v>0</v>
      </c>
      <c r="OH82">
        <f t="shared" si="2040"/>
        <v>0</v>
      </c>
      <c r="OJ82" s="4">
        <f t="shared" si="2041"/>
        <v>141</v>
      </c>
      <c r="OK82" s="4">
        <f t="shared" si="2042"/>
        <v>107</v>
      </c>
      <c r="OL82" s="4">
        <f t="shared" si="2043"/>
        <v>110</v>
      </c>
      <c r="OM82" s="4">
        <f t="shared" si="2044"/>
        <v>0</v>
      </c>
      <c r="OP82" s="4">
        <f t="shared" si="2045"/>
        <v>358</v>
      </c>
      <c r="OQ82" s="4"/>
      <c r="OS82">
        <f t="shared" si="2046"/>
        <v>30</v>
      </c>
      <c r="OT82">
        <f t="shared" si="2047"/>
        <v>45</v>
      </c>
      <c r="OU82">
        <f t="shared" si="2048"/>
        <v>16</v>
      </c>
      <c r="OV82">
        <f t="shared" si="2049"/>
        <v>40</v>
      </c>
      <c r="OW82">
        <f t="shared" si="2050"/>
        <v>19</v>
      </c>
      <c r="OX82">
        <f t="shared" si="2051"/>
        <v>24</v>
      </c>
      <c r="OY82">
        <f t="shared" si="2052"/>
        <v>51</v>
      </c>
      <c r="OZ82">
        <f t="shared" si="2053"/>
        <v>56</v>
      </c>
      <c r="PA82">
        <f t="shared" si="2054"/>
        <v>26</v>
      </c>
      <c r="PB82">
        <f t="shared" si="2055"/>
        <v>0</v>
      </c>
      <c r="PC82">
        <f t="shared" si="2056"/>
        <v>51</v>
      </c>
      <c r="PD82">
        <f t="shared" si="2057"/>
        <v>0</v>
      </c>
      <c r="PE82">
        <f t="shared" si="2058"/>
        <v>0</v>
      </c>
      <c r="PF82">
        <f t="shared" si="2059"/>
        <v>0</v>
      </c>
      <c r="PG82">
        <f t="shared" si="2060"/>
        <v>0</v>
      </c>
      <c r="PH82">
        <f t="shared" si="2061"/>
        <v>0</v>
      </c>
      <c r="PI82">
        <f t="shared" si="2062"/>
        <v>0</v>
      </c>
      <c r="PJ82">
        <f t="shared" si="2063"/>
        <v>0</v>
      </c>
      <c r="PK82">
        <f t="shared" si="2064"/>
        <v>0</v>
      </c>
      <c r="PL82">
        <f t="shared" si="2065"/>
        <v>0</v>
      </c>
      <c r="PM82">
        <f t="shared" si="2066"/>
        <v>0</v>
      </c>
      <c r="PN82">
        <f t="shared" si="2067"/>
        <v>0</v>
      </c>
      <c r="PO82">
        <f t="shared" si="2068"/>
        <v>0</v>
      </c>
      <c r="PP82">
        <f t="shared" si="2069"/>
        <v>0</v>
      </c>
      <c r="PQ82">
        <f t="shared" si="2070"/>
        <v>0</v>
      </c>
      <c r="PR82">
        <f t="shared" si="2071"/>
        <v>0</v>
      </c>
      <c r="PS82">
        <f t="shared" si="2072"/>
        <v>0</v>
      </c>
      <c r="PT82">
        <f t="shared" si="2073"/>
        <v>0</v>
      </c>
      <c r="PU82">
        <f t="shared" si="2074"/>
        <v>0</v>
      </c>
      <c r="PV82">
        <f t="shared" si="2075"/>
        <v>0</v>
      </c>
      <c r="PW82">
        <f t="shared" si="2076"/>
        <v>0</v>
      </c>
      <c r="PX82">
        <f t="shared" si="2077"/>
        <v>0</v>
      </c>
      <c r="PY82">
        <f t="shared" si="2078"/>
        <v>0</v>
      </c>
      <c r="PZ82">
        <f t="shared" si="2079"/>
        <v>0</v>
      </c>
      <c r="QA82">
        <f t="shared" si="2080"/>
        <v>0</v>
      </c>
      <c r="QB82">
        <f t="shared" si="2081"/>
        <v>0</v>
      </c>
      <c r="QC82">
        <f t="shared" si="2082"/>
        <v>0</v>
      </c>
      <c r="QD82">
        <f t="shared" si="2083"/>
        <v>0</v>
      </c>
      <c r="QE82">
        <f t="shared" si="2084"/>
        <v>0</v>
      </c>
      <c r="QF82">
        <f t="shared" si="2085"/>
        <v>0</v>
      </c>
      <c r="QG82">
        <f t="shared" si="2086"/>
        <v>0</v>
      </c>
      <c r="QH82">
        <f t="shared" si="2087"/>
        <v>0</v>
      </c>
      <c r="QI82">
        <f t="shared" si="2088"/>
        <v>0</v>
      </c>
      <c r="QJ82">
        <f t="shared" si="2089"/>
        <v>0</v>
      </c>
      <c r="QK82">
        <f t="shared" si="2090"/>
        <v>0</v>
      </c>
      <c r="QL82">
        <f t="shared" si="2091"/>
        <v>0</v>
      </c>
      <c r="QM82">
        <f t="shared" si="2092"/>
        <v>0</v>
      </c>
      <c r="QN82">
        <f t="shared" si="2093"/>
        <v>0</v>
      </c>
      <c r="QO82">
        <f t="shared" si="2094"/>
        <v>0</v>
      </c>
      <c r="QP82">
        <f t="shared" si="2095"/>
        <v>0</v>
      </c>
      <c r="QQ82">
        <f t="shared" si="2096"/>
        <v>0</v>
      </c>
      <c r="QR82">
        <f t="shared" si="2097"/>
        <v>0</v>
      </c>
      <c r="QS82">
        <f t="shared" si="2098"/>
        <v>0</v>
      </c>
      <c r="QT82">
        <f t="shared" si="2099"/>
        <v>0</v>
      </c>
      <c r="QU82">
        <f t="shared" si="2100"/>
        <v>0</v>
      </c>
      <c r="QV82">
        <f t="shared" si="2101"/>
        <v>0</v>
      </c>
      <c r="QW82">
        <f t="shared" si="2102"/>
        <v>0</v>
      </c>
      <c r="QX82">
        <f t="shared" si="2103"/>
        <v>0</v>
      </c>
      <c r="QY82">
        <f t="shared" si="2104"/>
        <v>0</v>
      </c>
      <c r="QZ82">
        <f t="shared" si="2105"/>
        <v>0</v>
      </c>
      <c r="RA82">
        <f t="shared" si="2106"/>
        <v>0</v>
      </c>
      <c r="RB82">
        <f t="shared" si="2107"/>
        <v>0</v>
      </c>
      <c r="RC82">
        <f t="shared" si="2108"/>
        <v>0</v>
      </c>
      <c r="RD82">
        <f t="shared" si="2109"/>
        <v>0</v>
      </c>
      <c r="RE82">
        <f t="shared" si="2110"/>
        <v>0</v>
      </c>
      <c r="RF82">
        <f t="shared" si="2111"/>
        <v>0</v>
      </c>
      <c r="RG82">
        <f t="shared" si="2112"/>
        <v>0</v>
      </c>
      <c r="RH82">
        <f t="shared" si="2113"/>
        <v>0</v>
      </c>
      <c r="RI82">
        <f t="shared" si="2114"/>
        <v>0</v>
      </c>
      <c r="RJ82">
        <f t="shared" si="2115"/>
        <v>0</v>
      </c>
      <c r="RK82">
        <f t="shared" si="2116"/>
        <v>0</v>
      </c>
      <c r="RL82">
        <f t="shared" si="2117"/>
        <v>0</v>
      </c>
      <c r="RM82">
        <f t="shared" si="2118"/>
        <v>0</v>
      </c>
      <c r="RN82">
        <f t="shared" si="2119"/>
        <v>0</v>
      </c>
      <c r="RO82">
        <f t="shared" si="2120"/>
        <v>0</v>
      </c>
      <c r="RP82">
        <f t="shared" si="2121"/>
        <v>0</v>
      </c>
      <c r="RQ82">
        <f t="shared" si="2122"/>
        <v>0</v>
      </c>
      <c r="RR82">
        <f t="shared" si="2123"/>
        <v>0</v>
      </c>
      <c r="RS82">
        <f t="shared" si="2124"/>
        <v>0</v>
      </c>
      <c r="RT82">
        <f t="shared" si="2125"/>
        <v>0</v>
      </c>
      <c r="RU82">
        <f t="shared" si="2126"/>
        <v>0</v>
      </c>
      <c r="RV82">
        <f t="shared" si="2127"/>
        <v>0</v>
      </c>
      <c r="RW82">
        <f t="shared" si="2128"/>
        <v>0</v>
      </c>
      <c r="RX82">
        <f t="shared" si="2129"/>
        <v>0</v>
      </c>
      <c r="RY82">
        <f t="shared" si="2130"/>
        <v>0</v>
      </c>
      <c r="SA82" s="4">
        <f t="shared" si="2131"/>
        <v>19.099999999999998</v>
      </c>
      <c r="SB82" s="4">
        <f t="shared" si="2132"/>
        <v>8.5</v>
      </c>
      <c r="SC82" s="4">
        <f t="shared" si="2133"/>
        <v>11.61</v>
      </c>
      <c r="SD82" s="4">
        <f t="shared" si="2134"/>
        <v>0</v>
      </c>
      <c r="SF82" s="4">
        <f t="shared" si="2135"/>
        <v>39.209999999999994</v>
      </c>
      <c r="SI82">
        <f t="shared" si="2136"/>
        <v>3.75</v>
      </c>
      <c r="SJ82">
        <f t="shared" si="2137"/>
        <v>4</v>
      </c>
      <c r="SK82">
        <f t="shared" si="2138"/>
        <v>3.5</v>
      </c>
      <c r="SL82">
        <f t="shared" si="2139"/>
        <v>4.25</v>
      </c>
      <c r="SM82">
        <f t="shared" si="2140"/>
        <v>3.5</v>
      </c>
      <c r="SN82">
        <f t="shared" si="2141"/>
        <v>4.29</v>
      </c>
      <c r="SO82">
        <f t="shared" si="2142"/>
        <v>4.5</v>
      </c>
      <c r="SP82">
        <f t="shared" si="2143"/>
        <v>4</v>
      </c>
      <c r="SQ82">
        <f t="shared" si="2144"/>
        <v>3.56</v>
      </c>
      <c r="SR82" t="str">
        <f t="shared" si="2145"/>
        <v>0</v>
      </c>
      <c r="SS82">
        <f t="shared" si="2146"/>
        <v>3.86</v>
      </c>
      <c r="ST82" t="str">
        <f t="shared" si="2147"/>
        <v>0</v>
      </c>
      <c r="SU82" t="str">
        <f t="shared" si="2148"/>
        <v>0</v>
      </c>
      <c r="SV82" t="str">
        <f t="shared" si="2149"/>
        <v>0</v>
      </c>
      <c r="SW82" t="str">
        <f t="shared" si="2150"/>
        <v>0</v>
      </c>
      <c r="SX82" t="str">
        <f t="shared" si="2151"/>
        <v>0</v>
      </c>
      <c r="SY82" t="str">
        <f t="shared" si="2152"/>
        <v>0</v>
      </c>
      <c r="SZ82" t="str">
        <f t="shared" si="2153"/>
        <v>0</v>
      </c>
      <c r="TA82" t="str">
        <f t="shared" si="2154"/>
        <v>0</v>
      </c>
      <c r="TB82" t="str">
        <f t="shared" si="2155"/>
        <v>0</v>
      </c>
      <c r="TC82" t="str">
        <f t="shared" si="2156"/>
        <v>0</v>
      </c>
      <c r="TD82" t="str">
        <f t="shared" si="2157"/>
        <v>0</v>
      </c>
      <c r="TE82" t="str">
        <f t="shared" si="2158"/>
        <v>0</v>
      </c>
      <c r="TF82" t="str">
        <f t="shared" si="2159"/>
        <v>0</v>
      </c>
      <c r="TG82" t="str">
        <f t="shared" si="2160"/>
        <v>0</v>
      </c>
      <c r="TH82" t="str">
        <f t="shared" si="2161"/>
        <v>0</v>
      </c>
      <c r="TI82" t="str">
        <f t="shared" si="2162"/>
        <v>0</v>
      </c>
      <c r="TJ82" t="str">
        <f t="shared" si="2163"/>
        <v>0</v>
      </c>
      <c r="TK82" t="str">
        <f t="shared" si="2164"/>
        <v>0</v>
      </c>
      <c r="TL82" t="str">
        <f t="shared" si="2165"/>
        <v>0</v>
      </c>
      <c r="TM82" t="str">
        <f t="shared" si="2166"/>
        <v>0</v>
      </c>
      <c r="TN82" t="str">
        <f t="shared" si="2167"/>
        <v>0</v>
      </c>
      <c r="TO82" t="str">
        <f t="shared" si="2168"/>
        <v>0</v>
      </c>
      <c r="TP82" t="str">
        <f t="shared" si="2169"/>
        <v>0</v>
      </c>
      <c r="TQ82" t="str">
        <f t="shared" si="2170"/>
        <v>0</v>
      </c>
      <c r="TR82" t="str">
        <f t="shared" si="2171"/>
        <v>0</v>
      </c>
      <c r="TS82" t="str">
        <f t="shared" si="2172"/>
        <v>0</v>
      </c>
      <c r="TT82" t="str">
        <f t="shared" si="2173"/>
        <v>0</v>
      </c>
      <c r="TU82" t="str">
        <f t="shared" si="2174"/>
        <v>0</v>
      </c>
      <c r="TV82" t="str">
        <f t="shared" si="2175"/>
        <v>0</v>
      </c>
      <c r="TW82" t="str">
        <f t="shared" si="2176"/>
        <v>0</v>
      </c>
      <c r="TX82" t="str">
        <f t="shared" si="2177"/>
        <v>0</v>
      </c>
      <c r="TY82" t="str">
        <f t="shared" si="2178"/>
        <v>0</v>
      </c>
      <c r="TZ82" t="str">
        <f t="shared" si="2179"/>
        <v>0</v>
      </c>
      <c r="UA82" t="str">
        <f t="shared" si="2180"/>
        <v>0</v>
      </c>
      <c r="UB82" t="str">
        <f t="shared" si="2181"/>
        <v>0</v>
      </c>
      <c r="UC82" t="str">
        <f t="shared" si="2182"/>
        <v>0</v>
      </c>
      <c r="UD82" t="str">
        <f t="shared" si="2183"/>
        <v>0</v>
      </c>
      <c r="UE82" t="str">
        <f t="shared" si="2184"/>
        <v>0</v>
      </c>
      <c r="UF82" t="str">
        <f t="shared" si="2185"/>
        <v>0</v>
      </c>
      <c r="UG82" t="str">
        <f t="shared" si="2186"/>
        <v>0</v>
      </c>
      <c r="UH82" t="str">
        <f t="shared" si="2187"/>
        <v>0</v>
      </c>
      <c r="UI82" t="str">
        <f t="shared" si="2188"/>
        <v>0</v>
      </c>
      <c r="UJ82" t="str">
        <f t="shared" si="2189"/>
        <v>0</v>
      </c>
      <c r="UK82" t="str">
        <f t="shared" si="2190"/>
        <v>0</v>
      </c>
      <c r="UL82" t="str">
        <f t="shared" si="2191"/>
        <v>0</v>
      </c>
      <c r="UM82" t="str">
        <f t="shared" si="2192"/>
        <v>0</v>
      </c>
      <c r="UN82" t="str">
        <f t="shared" si="2193"/>
        <v>0</v>
      </c>
      <c r="UO82" t="str">
        <f t="shared" si="2194"/>
        <v>0</v>
      </c>
      <c r="UP82" t="str">
        <f t="shared" si="2195"/>
        <v>0</v>
      </c>
      <c r="UQ82" t="str">
        <f t="shared" si="2196"/>
        <v>0</v>
      </c>
      <c r="UR82" t="str">
        <f t="shared" si="2197"/>
        <v>0</v>
      </c>
      <c r="US82" t="str">
        <f t="shared" si="2198"/>
        <v>0</v>
      </c>
      <c r="UT82" t="str">
        <f t="shared" si="2199"/>
        <v>0</v>
      </c>
      <c r="UU82" t="str">
        <f t="shared" si="2200"/>
        <v>0</v>
      </c>
      <c r="UV82" t="str">
        <f t="shared" si="2201"/>
        <v>0</v>
      </c>
      <c r="UW82" t="str">
        <f t="shared" si="2202"/>
        <v>0</v>
      </c>
      <c r="UX82" t="str">
        <f t="shared" si="2203"/>
        <v>0</v>
      </c>
      <c r="UY82" t="str">
        <f t="shared" si="2204"/>
        <v>0</v>
      </c>
      <c r="UZ82" t="str">
        <f t="shared" si="2205"/>
        <v>0</v>
      </c>
      <c r="VA82" t="str">
        <f t="shared" si="2206"/>
        <v>0</v>
      </c>
      <c r="VB82" t="str">
        <f t="shared" si="2207"/>
        <v>0</v>
      </c>
      <c r="VC82" t="str">
        <f t="shared" si="2208"/>
        <v>0</v>
      </c>
      <c r="VD82" t="str">
        <f t="shared" si="2209"/>
        <v>0</v>
      </c>
      <c r="VE82" t="str">
        <f t="shared" si="2210"/>
        <v>0</v>
      </c>
      <c r="VF82" t="str">
        <f t="shared" si="2211"/>
        <v>0</v>
      </c>
      <c r="VG82" t="str">
        <f t="shared" si="2212"/>
        <v>0</v>
      </c>
      <c r="VH82" t="str">
        <f t="shared" si="2213"/>
        <v>0</v>
      </c>
      <c r="VI82" t="str">
        <f t="shared" si="2214"/>
        <v>0</v>
      </c>
      <c r="VJ82" t="str">
        <f t="shared" si="2215"/>
        <v>0</v>
      </c>
      <c r="VK82" t="str">
        <f t="shared" si="2216"/>
        <v>0</v>
      </c>
      <c r="VL82" t="str">
        <f t="shared" si="2217"/>
        <v>0</v>
      </c>
      <c r="VM82" t="str">
        <f t="shared" si="2218"/>
        <v>0</v>
      </c>
      <c r="VN82" t="str">
        <f t="shared" si="2219"/>
        <v>0</v>
      </c>
      <c r="VO82" t="str">
        <f t="shared" si="2220"/>
        <v>0</v>
      </c>
      <c r="VQ82" s="4">
        <f t="shared" si="2221"/>
        <v>9.5200000000000014</v>
      </c>
      <c r="VR82" s="4">
        <f t="shared" si="2222"/>
        <v>-9.3199999999999985</v>
      </c>
      <c r="VS82" s="4">
        <f t="shared" si="2223"/>
        <v>-1.3000000000000007</v>
      </c>
      <c r="VT82" s="4">
        <f t="shared" si="2224"/>
        <v>0</v>
      </c>
      <c r="VV82" s="4">
        <f t="shared" si="2225"/>
        <v>-1.0999999999999979</v>
      </c>
      <c r="VY82">
        <f t="shared" si="2226"/>
        <v>-6.75</v>
      </c>
      <c r="VZ82">
        <f t="shared" si="2227"/>
        <v>5.03</v>
      </c>
      <c r="WA82">
        <f t="shared" si="2228"/>
        <v>4.9000000000000004</v>
      </c>
      <c r="WB82">
        <f t="shared" si="2229"/>
        <v>6.74</v>
      </c>
      <c r="WC82">
        <f t="shared" si="2230"/>
        <v>1.96</v>
      </c>
      <c r="WD82">
        <f t="shared" si="2231"/>
        <v>6.21</v>
      </c>
      <c r="WE82">
        <f t="shared" si="2232"/>
        <v>-0.78</v>
      </c>
      <c r="WF82">
        <f t="shared" si="2233"/>
        <v>-8.5399999999999991</v>
      </c>
      <c r="WG82">
        <f t="shared" si="2234"/>
        <v>0.13</v>
      </c>
      <c r="WH82">
        <f t="shared" si="2235"/>
        <v>0</v>
      </c>
      <c r="WI82">
        <f t="shared" si="2236"/>
        <v>-10</v>
      </c>
      <c r="WJ82">
        <f t="shared" si="2237"/>
        <v>0</v>
      </c>
      <c r="WK82">
        <f t="shared" si="2238"/>
        <v>0</v>
      </c>
      <c r="WL82">
        <f t="shared" si="2239"/>
        <v>0</v>
      </c>
      <c r="WM82">
        <f t="shared" si="2240"/>
        <v>0</v>
      </c>
      <c r="WN82">
        <f t="shared" si="2241"/>
        <v>0</v>
      </c>
      <c r="WO82">
        <f t="shared" si="2242"/>
        <v>0</v>
      </c>
      <c r="WP82">
        <f t="shared" si="2243"/>
        <v>0</v>
      </c>
      <c r="WQ82">
        <f t="shared" si="2244"/>
        <v>0</v>
      </c>
      <c r="WR82">
        <f t="shared" si="2245"/>
        <v>0</v>
      </c>
      <c r="WS82">
        <f t="shared" si="2246"/>
        <v>0</v>
      </c>
      <c r="WT82">
        <f t="shared" si="2247"/>
        <v>0</v>
      </c>
      <c r="WU82">
        <f t="shared" si="2248"/>
        <v>0</v>
      </c>
      <c r="WV82">
        <f t="shared" si="2249"/>
        <v>0</v>
      </c>
      <c r="WW82">
        <f t="shared" si="2250"/>
        <v>0</v>
      </c>
      <c r="WX82">
        <f t="shared" si="2251"/>
        <v>0</v>
      </c>
      <c r="WY82">
        <f t="shared" si="2252"/>
        <v>0</v>
      </c>
      <c r="WZ82">
        <f t="shared" si="2253"/>
        <v>0</v>
      </c>
      <c r="XA82">
        <f t="shared" si="2254"/>
        <v>0</v>
      </c>
      <c r="XB82">
        <f t="shared" si="2255"/>
        <v>0</v>
      </c>
      <c r="XC82">
        <f t="shared" si="2256"/>
        <v>0</v>
      </c>
      <c r="XD82">
        <f t="shared" si="2257"/>
        <v>0</v>
      </c>
      <c r="XE82">
        <f t="shared" si="2258"/>
        <v>0</v>
      </c>
      <c r="XF82">
        <f t="shared" si="2259"/>
        <v>0</v>
      </c>
      <c r="XG82">
        <f t="shared" si="2260"/>
        <v>0</v>
      </c>
      <c r="XH82">
        <f t="shared" si="2261"/>
        <v>0</v>
      </c>
      <c r="XI82">
        <f t="shared" si="2262"/>
        <v>0</v>
      </c>
      <c r="XJ82">
        <f t="shared" si="2263"/>
        <v>0</v>
      </c>
      <c r="XK82">
        <f t="shared" si="2264"/>
        <v>0</v>
      </c>
      <c r="XL82">
        <f t="shared" si="2265"/>
        <v>0</v>
      </c>
      <c r="XM82">
        <f t="shared" si="2266"/>
        <v>0</v>
      </c>
      <c r="XN82">
        <f t="shared" si="2267"/>
        <v>0</v>
      </c>
      <c r="XO82">
        <f t="shared" si="2268"/>
        <v>0</v>
      </c>
      <c r="XP82">
        <f t="shared" si="2269"/>
        <v>0</v>
      </c>
      <c r="XQ82">
        <f t="shared" si="2270"/>
        <v>0</v>
      </c>
      <c r="XR82">
        <f t="shared" si="2271"/>
        <v>0</v>
      </c>
      <c r="XS82">
        <f t="shared" si="2272"/>
        <v>0</v>
      </c>
      <c r="XT82">
        <f t="shared" si="2273"/>
        <v>0</v>
      </c>
      <c r="XU82">
        <f t="shared" si="2274"/>
        <v>0</v>
      </c>
      <c r="XV82">
        <f t="shared" si="2275"/>
        <v>0</v>
      </c>
      <c r="XW82">
        <f t="shared" si="2276"/>
        <v>0</v>
      </c>
      <c r="XX82">
        <f t="shared" si="2277"/>
        <v>0</v>
      </c>
      <c r="XY82">
        <f t="shared" si="2278"/>
        <v>0</v>
      </c>
      <c r="XZ82">
        <f t="shared" si="2279"/>
        <v>0</v>
      </c>
      <c r="YA82">
        <f t="shared" si="2280"/>
        <v>0</v>
      </c>
      <c r="YB82">
        <f t="shared" si="2281"/>
        <v>0</v>
      </c>
      <c r="YC82">
        <f t="shared" si="2282"/>
        <v>0</v>
      </c>
      <c r="YD82">
        <f t="shared" si="2283"/>
        <v>0</v>
      </c>
      <c r="YE82">
        <f t="shared" si="2284"/>
        <v>0</v>
      </c>
      <c r="YF82">
        <f t="shared" si="2285"/>
        <v>0</v>
      </c>
      <c r="YG82">
        <f t="shared" si="2286"/>
        <v>0</v>
      </c>
      <c r="YH82">
        <f t="shared" si="2287"/>
        <v>0</v>
      </c>
      <c r="YI82">
        <f t="shared" si="2288"/>
        <v>0</v>
      </c>
      <c r="YJ82">
        <f t="shared" si="2289"/>
        <v>0</v>
      </c>
      <c r="YK82">
        <f t="shared" si="2290"/>
        <v>0</v>
      </c>
      <c r="YL82">
        <f t="shared" si="2291"/>
        <v>0</v>
      </c>
      <c r="YM82">
        <f t="shared" si="2292"/>
        <v>0</v>
      </c>
      <c r="YN82">
        <f t="shared" si="2293"/>
        <v>0</v>
      </c>
      <c r="YO82">
        <f t="shared" si="2294"/>
        <v>0</v>
      </c>
      <c r="YP82">
        <f t="shared" si="2295"/>
        <v>0</v>
      </c>
      <c r="YQ82">
        <f t="shared" si="2296"/>
        <v>0</v>
      </c>
      <c r="YR82">
        <f t="shared" si="2297"/>
        <v>0</v>
      </c>
      <c r="YS82">
        <f t="shared" si="2298"/>
        <v>0</v>
      </c>
      <c r="YT82">
        <f t="shared" si="2299"/>
        <v>0</v>
      </c>
      <c r="YU82">
        <f t="shared" si="2300"/>
        <v>0</v>
      </c>
      <c r="YV82">
        <f t="shared" si="2301"/>
        <v>0</v>
      </c>
      <c r="YW82">
        <f t="shared" si="2302"/>
        <v>0</v>
      </c>
      <c r="YX82">
        <f t="shared" si="2303"/>
        <v>0</v>
      </c>
      <c r="YY82">
        <f t="shared" si="2304"/>
        <v>0</v>
      </c>
      <c r="YZ82">
        <f t="shared" si="2305"/>
        <v>0</v>
      </c>
      <c r="ZA82">
        <f t="shared" si="2306"/>
        <v>0</v>
      </c>
      <c r="ZB82">
        <f t="shared" si="2307"/>
        <v>0</v>
      </c>
      <c r="ZC82">
        <f t="shared" si="2308"/>
        <v>0</v>
      </c>
      <c r="ZD82">
        <f t="shared" si="2309"/>
        <v>0</v>
      </c>
      <c r="ZE82">
        <f t="shared" si="2310"/>
        <v>0</v>
      </c>
      <c r="ZG82" s="4">
        <f t="shared" si="2311"/>
        <v>292</v>
      </c>
      <c r="ZH82" s="4">
        <f t="shared" si="2312"/>
        <v>148</v>
      </c>
      <c r="ZI82" s="4">
        <f t="shared" si="2313"/>
        <v>185</v>
      </c>
      <c r="ZJ82" s="4">
        <f t="shared" si="2314"/>
        <v>0</v>
      </c>
      <c r="ZL82" s="4">
        <f t="shared" si="2315"/>
        <v>625</v>
      </c>
      <c r="ZO82">
        <f t="shared" si="2316"/>
        <v>87</v>
      </c>
      <c r="ZP82">
        <f t="shared" si="2317"/>
        <v>51</v>
      </c>
      <c r="ZQ82">
        <f t="shared" si="2318"/>
        <v>48</v>
      </c>
      <c r="ZR82">
        <f t="shared" si="2319"/>
        <v>54</v>
      </c>
      <c r="ZS82">
        <f t="shared" si="2320"/>
        <v>52</v>
      </c>
      <c r="ZT82">
        <f t="shared" si="2321"/>
        <v>45</v>
      </c>
      <c r="ZU82">
        <f t="shared" si="2322"/>
        <v>77</v>
      </c>
      <c r="ZV82">
        <f t="shared" si="2323"/>
        <v>71</v>
      </c>
      <c r="ZW82">
        <f t="shared" si="2324"/>
        <v>61</v>
      </c>
      <c r="ZX82">
        <f t="shared" si="2325"/>
        <v>0</v>
      </c>
      <c r="ZY82">
        <f t="shared" si="2326"/>
        <v>79</v>
      </c>
      <c r="ZZ82">
        <f t="shared" si="2327"/>
        <v>0</v>
      </c>
      <c r="AAA82">
        <f t="shared" si="2328"/>
        <v>0</v>
      </c>
      <c r="AAB82">
        <f t="shared" si="2329"/>
        <v>0</v>
      </c>
      <c r="AAC82">
        <f t="shared" si="2330"/>
        <v>0</v>
      </c>
      <c r="AAD82">
        <f t="shared" si="2331"/>
        <v>0</v>
      </c>
      <c r="AAE82">
        <f t="shared" si="2332"/>
        <v>0</v>
      </c>
      <c r="AAF82">
        <f t="shared" si="2333"/>
        <v>0</v>
      </c>
      <c r="AAG82">
        <f t="shared" si="2334"/>
        <v>0</v>
      </c>
      <c r="AAH82">
        <f t="shared" si="2335"/>
        <v>0</v>
      </c>
      <c r="AAI82">
        <f t="shared" si="2336"/>
        <v>0</v>
      </c>
      <c r="AAJ82">
        <f t="shared" si="2337"/>
        <v>0</v>
      </c>
      <c r="AAK82">
        <f t="shared" si="2338"/>
        <v>0</v>
      </c>
      <c r="AAL82">
        <f t="shared" si="2339"/>
        <v>0</v>
      </c>
      <c r="AAM82">
        <f t="shared" si="2340"/>
        <v>0</v>
      </c>
      <c r="AAN82">
        <f t="shared" si="2341"/>
        <v>0</v>
      </c>
      <c r="AAO82">
        <f t="shared" si="2342"/>
        <v>0</v>
      </c>
      <c r="AAP82">
        <f t="shared" si="2343"/>
        <v>0</v>
      </c>
      <c r="AAQ82">
        <f t="shared" si="2344"/>
        <v>0</v>
      </c>
      <c r="AAR82">
        <f t="shared" si="2345"/>
        <v>0</v>
      </c>
      <c r="AAS82">
        <f t="shared" si="2346"/>
        <v>0</v>
      </c>
      <c r="AAT82">
        <f t="shared" si="2347"/>
        <v>0</v>
      </c>
      <c r="AAU82">
        <f t="shared" si="2348"/>
        <v>0</v>
      </c>
      <c r="AAV82">
        <f t="shared" si="2349"/>
        <v>0</v>
      </c>
      <c r="AAW82">
        <f t="shared" si="2350"/>
        <v>0</v>
      </c>
      <c r="AAX82">
        <f t="shared" si="2351"/>
        <v>0</v>
      </c>
      <c r="AAY82">
        <f t="shared" si="2352"/>
        <v>0</v>
      </c>
      <c r="AAZ82">
        <f t="shared" si="2353"/>
        <v>0</v>
      </c>
      <c r="ABA82">
        <f t="shared" si="2354"/>
        <v>0</v>
      </c>
      <c r="ABB82">
        <f t="shared" si="2355"/>
        <v>0</v>
      </c>
      <c r="ABC82">
        <f t="shared" si="2356"/>
        <v>0</v>
      </c>
      <c r="ABD82">
        <f t="shared" si="2357"/>
        <v>0</v>
      </c>
      <c r="ABE82">
        <f t="shared" si="2358"/>
        <v>0</v>
      </c>
      <c r="ABF82">
        <f t="shared" si="2359"/>
        <v>0</v>
      </c>
      <c r="ABG82">
        <f t="shared" si="2360"/>
        <v>0</v>
      </c>
      <c r="ABH82">
        <f t="shared" si="2361"/>
        <v>0</v>
      </c>
      <c r="ABI82">
        <f t="shared" si="2362"/>
        <v>0</v>
      </c>
      <c r="ABJ82">
        <f t="shared" si="2363"/>
        <v>0</v>
      </c>
      <c r="ABK82">
        <f t="shared" si="2364"/>
        <v>0</v>
      </c>
      <c r="ABL82">
        <f t="shared" si="2365"/>
        <v>0</v>
      </c>
      <c r="ABM82">
        <f t="shared" si="2366"/>
        <v>0</v>
      </c>
      <c r="ABN82">
        <f t="shared" si="2367"/>
        <v>0</v>
      </c>
      <c r="ABO82">
        <f t="shared" si="2368"/>
        <v>0</v>
      </c>
      <c r="ABP82">
        <f t="shared" si="2369"/>
        <v>0</v>
      </c>
      <c r="ABQ82">
        <f t="shared" si="2370"/>
        <v>0</v>
      </c>
      <c r="ABR82">
        <f t="shared" si="2371"/>
        <v>0</v>
      </c>
      <c r="ABS82">
        <f t="shared" si="2372"/>
        <v>0</v>
      </c>
      <c r="ABT82">
        <f t="shared" si="2373"/>
        <v>0</v>
      </c>
      <c r="ABU82">
        <f t="shared" si="2374"/>
        <v>0</v>
      </c>
      <c r="ABV82">
        <f t="shared" si="2375"/>
        <v>0</v>
      </c>
      <c r="ABW82">
        <f t="shared" si="2376"/>
        <v>0</v>
      </c>
      <c r="ABX82">
        <f t="shared" si="2377"/>
        <v>0</v>
      </c>
      <c r="ABY82">
        <f t="shared" si="2378"/>
        <v>0</v>
      </c>
      <c r="ABZ82">
        <f t="shared" si="2379"/>
        <v>0</v>
      </c>
      <c r="ACA82">
        <f t="shared" si="2380"/>
        <v>0</v>
      </c>
      <c r="ACB82">
        <f t="shared" si="2381"/>
        <v>0</v>
      </c>
      <c r="ACC82">
        <f t="shared" si="2382"/>
        <v>0</v>
      </c>
      <c r="ACD82">
        <f t="shared" si="2383"/>
        <v>0</v>
      </c>
      <c r="ACE82">
        <f t="shared" si="2384"/>
        <v>0</v>
      </c>
      <c r="ACF82">
        <f t="shared" si="2385"/>
        <v>0</v>
      </c>
      <c r="ACG82">
        <f t="shared" si="2386"/>
        <v>0</v>
      </c>
      <c r="ACH82">
        <f t="shared" si="2387"/>
        <v>0</v>
      </c>
      <c r="ACI82">
        <f t="shared" si="2388"/>
        <v>0</v>
      </c>
      <c r="ACJ82">
        <f t="shared" si="2389"/>
        <v>0</v>
      </c>
      <c r="ACK82">
        <f t="shared" si="2390"/>
        <v>0</v>
      </c>
      <c r="ACL82">
        <f t="shared" si="2391"/>
        <v>0</v>
      </c>
      <c r="ACM82">
        <f t="shared" si="2392"/>
        <v>0</v>
      </c>
      <c r="ACN82">
        <f t="shared" si="2393"/>
        <v>0</v>
      </c>
      <c r="ACO82">
        <f t="shared" si="2394"/>
        <v>0</v>
      </c>
      <c r="ACP82">
        <f t="shared" si="2395"/>
        <v>0</v>
      </c>
      <c r="ACQ82">
        <f t="shared" si="2396"/>
        <v>0</v>
      </c>
      <c r="ACR82">
        <f t="shared" si="2397"/>
        <v>0</v>
      </c>
      <c r="ACS82">
        <f t="shared" si="2398"/>
        <v>0</v>
      </c>
      <c r="ACT82">
        <f t="shared" si="2399"/>
        <v>0</v>
      </c>
      <c r="ACU82">
        <f t="shared" si="2400"/>
        <v>0</v>
      </c>
      <c r="ACW82" s="4">
        <f t="shared" si="2401"/>
        <v>343.5</v>
      </c>
      <c r="ACX82" s="4">
        <f t="shared" si="2402"/>
        <v>23.4</v>
      </c>
      <c r="ACY82" s="4">
        <f t="shared" si="2403"/>
        <v>94</v>
      </c>
      <c r="ACZ82" s="4">
        <f t="shared" si="2404"/>
        <v>0</v>
      </c>
      <c r="ADA82" s="88">
        <f t="shared" si="2405"/>
        <v>3.4205262752974139</v>
      </c>
      <c r="ADB82" s="4">
        <f t="shared" si="2406"/>
        <v>460.9</v>
      </c>
      <c r="ADC82" s="5">
        <f t="shared" si="2407"/>
        <v>8.2885463140408397</v>
      </c>
      <c r="ADD82" s="5">
        <f t="shared" si="2408"/>
        <v>5.5976185412488881</v>
      </c>
      <c r="ADE82">
        <f t="shared" si="2409"/>
        <v>54.9</v>
      </c>
      <c r="ADF82">
        <f t="shared" si="2410"/>
        <v>12</v>
      </c>
      <c r="ADG82">
        <f t="shared" si="2411"/>
        <v>107.3</v>
      </c>
      <c r="ADH82">
        <f t="shared" si="2412"/>
        <v>10.199999999999999</v>
      </c>
      <c r="ADI82">
        <f t="shared" si="2413"/>
        <v>62.3</v>
      </c>
      <c r="ADJ82">
        <f t="shared" si="2414"/>
        <v>42.2</v>
      </c>
      <c r="ADK82">
        <f t="shared" si="2415"/>
        <v>0</v>
      </c>
      <c r="ADL82">
        <f t="shared" si="2416"/>
        <v>23.4</v>
      </c>
      <c r="ADM82">
        <f t="shared" si="2417"/>
        <v>127.1</v>
      </c>
      <c r="ADN82">
        <f t="shared" si="2418"/>
        <v>0</v>
      </c>
      <c r="ADO82">
        <f t="shared" si="2419"/>
        <v>21.5</v>
      </c>
      <c r="ADP82">
        <f t="shared" si="2420"/>
        <v>0</v>
      </c>
      <c r="ADQ82">
        <f t="shared" si="2421"/>
        <v>0</v>
      </c>
      <c r="ADR82">
        <f t="shared" si="2422"/>
        <v>0</v>
      </c>
      <c r="ADS82">
        <f t="shared" si="2423"/>
        <v>0</v>
      </c>
      <c r="ADT82">
        <f t="shared" si="2424"/>
        <v>0</v>
      </c>
      <c r="ADU82">
        <f t="shared" si="2425"/>
        <v>0</v>
      </c>
      <c r="ADV82">
        <f t="shared" si="2426"/>
        <v>0</v>
      </c>
      <c r="ADW82">
        <f t="shared" si="2427"/>
        <v>0</v>
      </c>
      <c r="ADX82">
        <f t="shared" si="2428"/>
        <v>0</v>
      </c>
      <c r="ADY82">
        <f t="shared" si="2429"/>
        <v>0</v>
      </c>
      <c r="ADZ82">
        <f t="shared" si="2430"/>
        <v>0</v>
      </c>
      <c r="AEA82">
        <f t="shared" si="2431"/>
        <v>0</v>
      </c>
      <c r="AEB82">
        <f t="shared" si="2432"/>
        <v>0</v>
      </c>
      <c r="AEC82">
        <f t="shared" si="2433"/>
        <v>0</v>
      </c>
      <c r="AED82">
        <f t="shared" si="2434"/>
        <v>0</v>
      </c>
      <c r="AEE82">
        <f t="shared" si="2435"/>
        <v>0</v>
      </c>
      <c r="AEF82">
        <f t="shared" si="2436"/>
        <v>0</v>
      </c>
      <c r="AEG82">
        <f t="shared" si="2437"/>
        <v>0</v>
      </c>
      <c r="AEH82">
        <f t="shared" si="2438"/>
        <v>0</v>
      </c>
      <c r="AEI82">
        <f t="shared" si="2439"/>
        <v>0</v>
      </c>
      <c r="AEJ82">
        <f t="shared" si="2440"/>
        <v>0</v>
      </c>
      <c r="AEK82">
        <f t="shared" si="2441"/>
        <v>0</v>
      </c>
      <c r="AEL82">
        <f t="shared" si="2442"/>
        <v>0</v>
      </c>
      <c r="AEM82">
        <f t="shared" si="2443"/>
        <v>0</v>
      </c>
      <c r="AEN82">
        <f t="shared" si="2444"/>
        <v>0</v>
      </c>
      <c r="AEO82">
        <f t="shared" si="2445"/>
        <v>0</v>
      </c>
      <c r="AEP82">
        <f t="shared" si="2446"/>
        <v>0</v>
      </c>
      <c r="AEQ82">
        <f t="shared" si="2447"/>
        <v>0</v>
      </c>
      <c r="AER82">
        <f t="shared" si="2448"/>
        <v>0</v>
      </c>
      <c r="AES82">
        <f t="shared" si="2449"/>
        <v>0</v>
      </c>
      <c r="AET82">
        <f t="shared" si="2450"/>
        <v>0</v>
      </c>
      <c r="AEU82">
        <f t="shared" si="2451"/>
        <v>0</v>
      </c>
      <c r="AEV82">
        <f t="shared" si="2452"/>
        <v>0</v>
      </c>
      <c r="AEW82">
        <f t="shared" si="2453"/>
        <v>0</v>
      </c>
      <c r="AEX82">
        <f t="shared" si="2454"/>
        <v>0</v>
      </c>
      <c r="AEY82">
        <f t="shared" si="2455"/>
        <v>0</v>
      </c>
      <c r="AEZ82">
        <f t="shared" si="2456"/>
        <v>0</v>
      </c>
      <c r="AFA82">
        <f t="shared" si="2457"/>
        <v>0</v>
      </c>
      <c r="AFB82">
        <f t="shared" si="2458"/>
        <v>0</v>
      </c>
      <c r="AFC82">
        <f t="shared" si="2459"/>
        <v>0</v>
      </c>
      <c r="AFD82">
        <f t="shared" si="2460"/>
        <v>0</v>
      </c>
      <c r="AFE82">
        <f t="shared" si="2461"/>
        <v>0</v>
      </c>
      <c r="AFF82">
        <f t="shared" si="2462"/>
        <v>0</v>
      </c>
      <c r="AFG82">
        <f t="shared" si="2463"/>
        <v>0</v>
      </c>
      <c r="AFH82">
        <f t="shared" si="2464"/>
        <v>0</v>
      </c>
      <c r="AFI82">
        <f t="shared" si="2465"/>
        <v>0</v>
      </c>
      <c r="AFJ82">
        <f t="shared" si="2466"/>
        <v>0</v>
      </c>
      <c r="AFK82">
        <f t="shared" si="2467"/>
        <v>0</v>
      </c>
      <c r="AFL82">
        <f t="shared" si="2468"/>
        <v>0</v>
      </c>
      <c r="AFM82">
        <f t="shared" si="2469"/>
        <v>0</v>
      </c>
      <c r="AFN82">
        <f t="shared" si="2470"/>
        <v>0</v>
      </c>
      <c r="AFO82">
        <f t="shared" si="2471"/>
        <v>0</v>
      </c>
      <c r="AFP82">
        <f t="shared" si="2472"/>
        <v>0</v>
      </c>
      <c r="AFQ82">
        <f t="shared" si="2473"/>
        <v>0</v>
      </c>
      <c r="AFR82">
        <f t="shared" si="2474"/>
        <v>0</v>
      </c>
      <c r="AFS82">
        <f t="shared" si="2475"/>
        <v>0</v>
      </c>
      <c r="AFT82">
        <f t="shared" si="2476"/>
        <v>0</v>
      </c>
      <c r="AFU82">
        <f t="shared" si="2477"/>
        <v>0</v>
      </c>
      <c r="AFV82">
        <f t="shared" si="2478"/>
        <v>0</v>
      </c>
      <c r="AFW82">
        <f t="shared" si="2479"/>
        <v>0</v>
      </c>
      <c r="AFX82">
        <f t="shared" si="2480"/>
        <v>0</v>
      </c>
      <c r="AFY82">
        <f t="shared" si="2481"/>
        <v>0</v>
      </c>
      <c r="AFZ82">
        <f t="shared" si="2482"/>
        <v>0</v>
      </c>
      <c r="AGA82">
        <f t="shared" si="2483"/>
        <v>0</v>
      </c>
      <c r="AGB82">
        <f t="shared" si="2484"/>
        <v>0</v>
      </c>
      <c r="AGC82">
        <f t="shared" si="2485"/>
        <v>0</v>
      </c>
      <c r="AGD82">
        <f t="shared" si="2486"/>
        <v>0</v>
      </c>
      <c r="AGE82">
        <f t="shared" si="2487"/>
        <v>0</v>
      </c>
      <c r="AGF82">
        <f t="shared" si="2488"/>
        <v>0</v>
      </c>
      <c r="AGG82">
        <f t="shared" si="2489"/>
        <v>0</v>
      </c>
      <c r="AGH82">
        <f t="shared" si="2490"/>
        <v>0</v>
      </c>
      <c r="AGI82">
        <f t="shared" si="2491"/>
        <v>0</v>
      </c>
      <c r="AGJ82">
        <f t="shared" si="2492"/>
        <v>0</v>
      </c>
      <c r="AGK82">
        <f t="shared" si="2493"/>
        <v>0</v>
      </c>
      <c r="AGM82" s="88">
        <f t="shared" si="2494"/>
        <v>79</v>
      </c>
      <c r="AGN82" s="88">
        <v>79</v>
      </c>
      <c r="AGO82">
        <v>4</v>
      </c>
      <c r="AGP82">
        <f t="shared" si="2495"/>
        <v>4</v>
      </c>
      <c r="AGQ82">
        <f t="shared" si="2496"/>
        <v>4</v>
      </c>
      <c r="AGR82">
        <f t="shared" si="2497"/>
        <v>4</v>
      </c>
      <c r="AGS82">
        <f t="shared" si="2498"/>
        <v>6</v>
      </c>
      <c r="AGT82">
        <f t="shared" si="2499"/>
        <v>4</v>
      </c>
      <c r="AGU82">
        <f t="shared" si="2500"/>
        <v>4</v>
      </c>
      <c r="AGV82">
        <f t="shared" si="2501"/>
        <v>2</v>
      </c>
      <c r="AGW82">
        <f t="shared" si="2502"/>
        <v>2</v>
      </c>
      <c r="AGX82">
        <f t="shared" si="2503"/>
        <v>4</v>
      </c>
      <c r="AGY82">
        <f t="shared" si="2504"/>
        <v>0</v>
      </c>
      <c r="AGZ82">
        <f t="shared" si="2505"/>
        <v>6</v>
      </c>
      <c r="AHA82">
        <f t="shared" si="2506"/>
        <v>0</v>
      </c>
      <c r="AHB82">
        <f t="shared" si="2507"/>
        <v>0</v>
      </c>
      <c r="AHC82">
        <f t="shared" si="2508"/>
        <v>0</v>
      </c>
      <c r="AHD82">
        <f t="shared" si="2509"/>
        <v>0</v>
      </c>
      <c r="AHE82">
        <f t="shared" si="2510"/>
        <v>0</v>
      </c>
      <c r="AHF82">
        <f t="shared" si="2511"/>
        <v>0</v>
      </c>
      <c r="AHG82">
        <f t="shared" si="2512"/>
        <v>0</v>
      </c>
      <c r="AHH82">
        <f t="shared" si="2513"/>
        <v>0</v>
      </c>
      <c r="AHI82">
        <f t="shared" si="2514"/>
        <v>0</v>
      </c>
      <c r="AHJ82">
        <f t="shared" si="2515"/>
        <v>0</v>
      </c>
      <c r="AHK82">
        <f t="shared" si="2516"/>
        <v>0</v>
      </c>
      <c r="AHL82">
        <f t="shared" si="2517"/>
        <v>0</v>
      </c>
      <c r="AHM82">
        <f t="shared" si="2518"/>
        <v>0</v>
      </c>
      <c r="AHN82">
        <f t="shared" si="2519"/>
        <v>0</v>
      </c>
      <c r="AHO82">
        <f t="shared" si="2520"/>
        <v>0</v>
      </c>
      <c r="AHP82">
        <f t="shared" si="2521"/>
        <v>0</v>
      </c>
      <c r="AHQ82">
        <f t="shared" si="2522"/>
        <v>0</v>
      </c>
      <c r="AHR82">
        <f t="shared" si="2523"/>
        <v>0</v>
      </c>
      <c r="AHS82">
        <f t="shared" si="2524"/>
        <v>0</v>
      </c>
      <c r="AHT82">
        <f t="shared" si="2525"/>
        <v>0</v>
      </c>
      <c r="AHU82">
        <f t="shared" si="2526"/>
        <v>0</v>
      </c>
      <c r="AHV82">
        <f t="shared" si="2527"/>
        <v>0</v>
      </c>
      <c r="AHW82">
        <f t="shared" si="2528"/>
        <v>0</v>
      </c>
      <c r="AHX82">
        <f t="shared" si="2529"/>
        <v>0</v>
      </c>
      <c r="AHY82">
        <f t="shared" si="2530"/>
        <v>0</v>
      </c>
      <c r="AHZ82">
        <f t="shared" si="2531"/>
        <v>0</v>
      </c>
      <c r="AIA82">
        <f t="shared" si="2532"/>
        <v>0</v>
      </c>
      <c r="AIB82">
        <f t="shared" si="2533"/>
        <v>0</v>
      </c>
      <c r="AIC82">
        <f t="shared" si="2534"/>
        <v>0</v>
      </c>
      <c r="AID82">
        <f t="shared" si="2535"/>
        <v>0</v>
      </c>
      <c r="AIE82">
        <f t="shared" si="2536"/>
        <v>0</v>
      </c>
      <c r="AIF82">
        <f t="shared" si="2537"/>
        <v>0</v>
      </c>
      <c r="AIG82">
        <f t="shared" si="2538"/>
        <v>0</v>
      </c>
      <c r="AIH82">
        <f t="shared" si="2539"/>
        <v>0</v>
      </c>
      <c r="AII82">
        <f t="shared" si="2540"/>
        <v>0</v>
      </c>
      <c r="AIJ82">
        <f t="shared" si="2541"/>
        <v>0</v>
      </c>
      <c r="AIK82">
        <f t="shared" si="2542"/>
        <v>0</v>
      </c>
      <c r="AIL82">
        <f t="shared" si="2543"/>
        <v>0</v>
      </c>
      <c r="AIM82">
        <f t="shared" si="2544"/>
        <v>0</v>
      </c>
      <c r="AIN82">
        <f t="shared" si="2545"/>
        <v>0</v>
      </c>
      <c r="AIO82">
        <f t="shared" si="2546"/>
        <v>0</v>
      </c>
      <c r="AIP82">
        <f t="shared" si="2547"/>
        <v>0</v>
      </c>
      <c r="AIQ82">
        <f t="shared" si="2548"/>
        <v>0</v>
      </c>
      <c r="AIR82">
        <f t="shared" si="2549"/>
        <v>0</v>
      </c>
      <c r="AIS82">
        <f t="shared" si="2550"/>
        <v>0</v>
      </c>
      <c r="AIT82">
        <f t="shared" si="2551"/>
        <v>0</v>
      </c>
      <c r="AIU82">
        <f t="shared" si="2552"/>
        <v>0</v>
      </c>
      <c r="AIV82">
        <f t="shared" si="2553"/>
        <v>0</v>
      </c>
      <c r="AIW82">
        <f t="shared" si="2554"/>
        <v>0</v>
      </c>
      <c r="AIX82">
        <f t="shared" si="2555"/>
        <v>0</v>
      </c>
      <c r="AIY82">
        <f t="shared" si="2556"/>
        <v>0</v>
      </c>
      <c r="AIZ82">
        <f t="shared" si="2557"/>
        <v>0</v>
      </c>
      <c r="AJA82">
        <f t="shared" si="2558"/>
        <v>0</v>
      </c>
      <c r="AJB82">
        <f t="shared" si="2559"/>
        <v>0</v>
      </c>
      <c r="AJC82">
        <f t="shared" si="2560"/>
        <v>0</v>
      </c>
      <c r="AJD82">
        <f t="shared" si="2561"/>
        <v>0</v>
      </c>
      <c r="AJE82">
        <f t="shared" si="2562"/>
        <v>0</v>
      </c>
      <c r="AJF82">
        <f t="shared" si="2563"/>
        <v>0</v>
      </c>
      <c r="AJG82">
        <f t="shared" si="2564"/>
        <v>0</v>
      </c>
      <c r="AJH82">
        <f t="shared" si="2565"/>
        <v>0</v>
      </c>
      <c r="AJI82">
        <f t="shared" si="2566"/>
        <v>0</v>
      </c>
      <c r="AJJ82">
        <f t="shared" si="2567"/>
        <v>0</v>
      </c>
      <c r="AJK82">
        <f t="shared" si="2568"/>
        <v>0</v>
      </c>
      <c r="AJL82">
        <f t="shared" si="2569"/>
        <v>0</v>
      </c>
      <c r="AJM82">
        <f t="shared" si="2570"/>
        <v>0</v>
      </c>
      <c r="AJN82">
        <f t="shared" si="2571"/>
        <v>0</v>
      </c>
      <c r="AJO82">
        <f t="shared" si="2572"/>
        <v>0</v>
      </c>
      <c r="AJP82">
        <f t="shared" si="2573"/>
        <v>0</v>
      </c>
      <c r="AJQ82">
        <f t="shared" si="2574"/>
        <v>0</v>
      </c>
      <c r="AJR82">
        <f t="shared" si="2575"/>
        <v>0</v>
      </c>
      <c r="AJS82">
        <f t="shared" si="2576"/>
        <v>0</v>
      </c>
      <c r="AJT82">
        <f t="shared" si="2577"/>
        <v>0</v>
      </c>
      <c r="AJU82">
        <f t="shared" si="2578"/>
        <v>0</v>
      </c>
      <c r="AJV82">
        <f t="shared" si="2579"/>
        <v>0</v>
      </c>
      <c r="AJX82">
        <v>39</v>
      </c>
      <c r="AJY82">
        <v>1</v>
      </c>
      <c r="AJZ82">
        <v>1</v>
      </c>
      <c r="AKA82">
        <f t="shared" si="2580"/>
        <v>8</v>
      </c>
      <c r="AKB82">
        <f t="shared" si="2581"/>
        <v>8</v>
      </c>
      <c r="AKC82">
        <f t="shared" si="2582"/>
        <v>1</v>
      </c>
      <c r="AKD82">
        <f t="shared" si="2583"/>
        <v>8</v>
      </c>
      <c r="AKE82">
        <f t="shared" si="2584"/>
        <v>1</v>
      </c>
      <c r="AKF82">
        <f t="shared" si="2585"/>
        <v>8</v>
      </c>
      <c r="AKG82">
        <f t="shared" si="2586"/>
        <v>0</v>
      </c>
      <c r="AKH82">
        <f t="shared" si="2587"/>
        <v>4</v>
      </c>
      <c r="AKI82">
        <f t="shared" si="2588"/>
        <v>0</v>
      </c>
      <c r="AKJ82">
        <f t="shared" si="2589"/>
        <v>0</v>
      </c>
      <c r="AKK82">
        <f t="shared" si="2590"/>
        <v>0</v>
      </c>
      <c r="AKL82">
        <f t="shared" si="2591"/>
        <v>0</v>
      </c>
      <c r="AKM82">
        <f t="shared" si="2592"/>
        <v>0</v>
      </c>
      <c r="AKN82">
        <f t="shared" si="2593"/>
        <v>0</v>
      </c>
      <c r="AKO82">
        <f t="shared" si="2594"/>
        <v>0</v>
      </c>
      <c r="AKP82">
        <f t="shared" si="2595"/>
        <v>0</v>
      </c>
      <c r="AKQ82">
        <f t="shared" si="2596"/>
        <v>0</v>
      </c>
      <c r="AKR82">
        <f t="shared" si="2597"/>
        <v>0</v>
      </c>
      <c r="AKS82">
        <f t="shared" si="2598"/>
        <v>0</v>
      </c>
      <c r="AKT82">
        <f t="shared" si="2599"/>
        <v>0</v>
      </c>
      <c r="AKU82">
        <f t="shared" si="2600"/>
        <v>0</v>
      </c>
      <c r="AKV82">
        <f t="shared" si="2601"/>
        <v>0</v>
      </c>
      <c r="AKW82">
        <f t="shared" si="2602"/>
        <v>0</v>
      </c>
      <c r="AKX82">
        <f t="shared" si="2603"/>
        <v>0</v>
      </c>
      <c r="AKY82">
        <f t="shared" si="2604"/>
        <v>0</v>
      </c>
      <c r="AKZ82">
        <f t="shared" si="2605"/>
        <v>0</v>
      </c>
      <c r="ALA82">
        <f t="shared" si="2606"/>
        <v>0</v>
      </c>
      <c r="ALB82">
        <f t="shared" si="2607"/>
        <v>0</v>
      </c>
      <c r="ALC82">
        <f t="shared" si="2608"/>
        <v>0</v>
      </c>
      <c r="ALD82">
        <f t="shared" si="2609"/>
        <v>0</v>
      </c>
      <c r="ALE82">
        <f t="shared" si="2610"/>
        <v>0</v>
      </c>
      <c r="ALF82">
        <f t="shared" si="2611"/>
        <v>0</v>
      </c>
      <c r="ALG82">
        <f t="shared" si="2612"/>
        <v>0</v>
      </c>
      <c r="ALH82">
        <f t="shared" si="2613"/>
        <v>0</v>
      </c>
      <c r="ALI82">
        <f t="shared" si="2614"/>
        <v>0</v>
      </c>
      <c r="ALJ82">
        <f t="shared" si="2615"/>
        <v>0</v>
      </c>
      <c r="ALK82">
        <f t="shared" si="2616"/>
        <v>0</v>
      </c>
      <c r="ALL82">
        <f t="shared" si="2617"/>
        <v>0</v>
      </c>
      <c r="ALM82">
        <f t="shared" si="2618"/>
        <v>0</v>
      </c>
      <c r="ALN82">
        <f t="shared" si="2619"/>
        <v>0</v>
      </c>
      <c r="ALO82">
        <f t="shared" si="2620"/>
        <v>0</v>
      </c>
      <c r="ALP82">
        <f t="shared" si="2621"/>
        <v>0</v>
      </c>
      <c r="ALQ82">
        <f t="shared" si="2622"/>
        <v>0</v>
      </c>
      <c r="ALR82">
        <f t="shared" si="2623"/>
        <v>0</v>
      </c>
      <c r="ALS82">
        <f t="shared" si="2624"/>
        <v>0</v>
      </c>
      <c r="ALT82">
        <f t="shared" si="2625"/>
        <v>0</v>
      </c>
      <c r="ALU82">
        <f t="shared" si="2626"/>
        <v>0</v>
      </c>
      <c r="ALV82">
        <f t="shared" si="2627"/>
        <v>0</v>
      </c>
      <c r="ALW82">
        <f t="shared" si="2628"/>
        <v>0</v>
      </c>
      <c r="ALX82">
        <f t="shared" si="2629"/>
        <v>0</v>
      </c>
      <c r="ALY82">
        <f t="shared" si="2630"/>
        <v>0</v>
      </c>
      <c r="ALZ82">
        <f t="shared" si="2631"/>
        <v>0</v>
      </c>
      <c r="AMA82">
        <f t="shared" si="2632"/>
        <v>0</v>
      </c>
      <c r="AMB82">
        <f t="shared" si="2633"/>
        <v>0</v>
      </c>
      <c r="AMC82">
        <f t="shared" si="2634"/>
        <v>0</v>
      </c>
      <c r="AMD82">
        <f t="shared" si="2635"/>
        <v>0</v>
      </c>
      <c r="AME82">
        <f t="shared" si="2636"/>
        <v>0</v>
      </c>
      <c r="AMF82">
        <f t="shared" si="2637"/>
        <v>0</v>
      </c>
      <c r="AMG82">
        <f t="shared" si="2638"/>
        <v>0</v>
      </c>
      <c r="AMH82">
        <f t="shared" si="2639"/>
        <v>0</v>
      </c>
      <c r="AMI82">
        <f t="shared" si="2640"/>
        <v>0</v>
      </c>
      <c r="AMJ82">
        <f t="shared" si="2641"/>
        <v>0</v>
      </c>
      <c r="AMK82">
        <f t="shared" si="2642"/>
        <v>0</v>
      </c>
      <c r="AML82">
        <f t="shared" si="2643"/>
        <v>0</v>
      </c>
      <c r="AMM82">
        <f t="shared" si="2644"/>
        <v>0</v>
      </c>
      <c r="AMN82">
        <f t="shared" si="2645"/>
        <v>0</v>
      </c>
      <c r="AMO82">
        <f t="shared" si="2646"/>
        <v>0</v>
      </c>
      <c r="AMP82">
        <f t="shared" si="2647"/>
        <v>0</v>
      </c>
      <c r="AMQ82">
        <f t="shared" si="2648"/>
        <v>0</v>
      </c>
      <c r="AMR82">
        <f t="shared" si="2649"/>
        <v>0</v>
      </c>
      <c r="AMS82">
        <f t="shared" si="2650"/>
        <v>0</v>
      </c>
      <c r="AMT82">
        <f t="shared" si="2651"/>
        <v>0</v>
      </c>
      <c r="AMU82">
        <f t="shared" si="2652"/>
        <v>0</v>
      </c>
      <c r="AMV82">
        <f t="shared" si="2653"/>
        <v>0</v>
      </c>
      <c r="AMW82">
        <f t="shared" si="2654"/>
        <v>0</v>
      </c>
      <c r="AMX82">
        <f t="shared" si="2655"/>
        <v>0</v>
      </c>
      <c r="AMY82">
        <f t="shared" si="2656"/>
        <v>0</v>
      </c>
      <c r="AMZ82">
        <f t="shared" si="2657"/>
        <v>0</v>
      </c>
      <c r="ANA82">
        <f t="shared" si="2658"/>
        <v>0</v>
      </c>
      <c r="ANB82">
        <f t="shared" si="2659"/>
        <v>0</v>
      </c>
      <c r="ANC82">
        <f t="shared" si="2660"/>
        <v>0</v>
      </c>
      <c r="AND82">
        <f t="shared" si="2661"/>
        <v>0</v>
      </c>
      <c r="ANR82" s="4">
        <v>1757</v>
      </c>
      <c r="ANS82" s="4">
        <f t="shared" si="2662"/>
        <v>1757</v>
      </c>
      <c r="ANU82" s="4">
        <v>1808</v>
      </c>
      <c r="ANV82" t="str">
        <f t="shared" si="2663"/>
        <v>1828</v>
      </c>
      <c r="ANW82" t="str">
        <f t="shared" si="2664"/>
        <v>1791</v>
      </c>
      <c r="ANX82" t="str">
        <f t="shared" si="2665"/>
        <v>1797</v>
      </c>
      <c r="ANY82" t="str">
        <f t="shared" si="2666"/>
        <v>1757</v>
      </c>
      <c r="ANZ82" t="str">
        <f t="shared" si="2667"/>
        <v>1768</v>
      </c>
      <c r="AOA82" t="str">
        <f t="shared" si="2668"/>
        <v>1776</v>
      </c>
      <c r="AOB82" t="str">
        <f t="shared" si="2669"/>
        <v>1762</v>
      </c>
      <c r="AOC82" t="str">
        <f t="shared" si="2670"/>
        <v>1749</v>
      </c>
      <c r="AOD82" t="str">
        <f t="shared" si="2671"/>
        <v>1768</v>
      </c>
      <c r="AOE82" t="str">
        <f t="shared" si="2672"/>
        <v>1768</v>
      </c>
      <c r="AOF82" t="str">
        <f t="shared" si="2673"/>
        <v>1757</v>
      </c>
      <c r="AOG82" t="str">
        <f t="shared" si="2674"/>
        <v>1757</v>
      </c>
      <c r="AOH82" t="str">
        <f t="shared" si="2675"/>
        <v>1757</v>
      </c>
      <c r="AOI82" t="str">
        <f t="shared" si="2676"/>
        <v>1757</v>
      </c>
      <c r="AOJ82" t="str">
        <f t="shared" si="2677"/>
        <v>1757</v>
      </c>
      <c r="AOK82" t="str">
        <f t="shared" si="2678"/>
        <v>1757</v>
      </c>
      <c r="AOL82" t="str">
        <f t="shared" si="2679"/>
        <v>1757</v>
      </c>
      <c r="AOM82" t="str">
        <f t="shared" si="2680"/>
        <v>1757</v>
      </c>
      <c r="AON82" t="str">
        <f t="shared" si="2681"/>
        <v>1757</v>
      </c>
      <c r="AOO82" t="str">
        <f t="shared" si="2682"/>
        <v>1757</v>
      </c>
      <c r="AOP82" t="str">
        <f t="shared" si="2683"/>
        <v>1757</v>
      </c>
      <c r="AOQ82" t="str">
        <f t="shared" si="2684"/>
        <v>1757</v>
      </c>
      <c r="AOR82" t="str">
        <f t="shared" si="2685"/>
        <v>1757</v>
      </c>
      <c r="AOS82" t="str">
        <f t="shared" si="2686"/>
        <v>1757</v>
      </c>
      <c r="AOT82" t="str">
        <f t="shared" si="2687"/>
        <v>1757</v>
      </c>
      <c r="AOU82" t="str">
        <f t="shared" si="2688"/>
        <v>1757</v>
      </c>
      <c r="AOV82" t="str">
        <f t="shared" si="2689"/>
        <v>1757</v>
      </c>
      <c r="AOW82" t="str">
        <f t="shared" si="2690"/>
        <v>1757</v>
      </c>
      <c r="AOX82" t="str">
        <f t="shared" si="2691"/>
        <v>1757</v>
      </c>
      <c r="AOY82" t="str">
        <f t="shared" si="2692"/>
        <v>1757</v>
      </c>
      <c r="AOZ82" t="str">
        <f t="shared" si="2693"/>
        <v>1757</v>
      </c>
      <c r="APA82" t="str">
        <f t="shared" si="2694"/>
        <v>1757</v>
      </c>
      <c r="APB82" t="str">
        <f t="shared" si="2695"/>
        <v>1757</v>
      </c>
      <c r="APC82" t="str">
        <f t="shared" si="2696"/>
        <v>1757</v>
      </c>
      <c r="APD82" t="str">
        <f t="shared" si="2697"/>
        <v>1757</v>
      </c>
      <c r="APE82" t="str">
        <f t="shared" si="2698"/>
        <v>1757</v>
      </c>
      <c r="APF82" t="str">
        <f t="shared" si="2699"/>
        <v>1757</v>
      </c>
      <c r="APG82" t="str">
        <f t="shared" si="2700"/>
        <v>1757</v>
      </c>
      <c r="APH82" t="str">
        <f t="shared" si="2701"/>
        <v>1757</v>
      </c>
      <c r="API82" t="str">
        <f t="shared" si="2702"/>
        <v>1757</v>
      </c>
      <c r="APJ82" t="str">
        <f t="shared" si="2703"/>
        <v>1757</v>
      </c>
      <c r="APK82" t="str">
        <f t="shared" si="2704"/>
        <v>1757</v>
      </c>
      <c r="APL82" t="str">
        <f t="shared" si="2705"/>
        <v>1757</v>
      </c>
      <c r="APM82" t="str">
        <f t="shared" si="2706"/>
        <v>1757</v>
      </c>
      <c r="APN82" t="str">
        <f t="shared" si="2707"/>
        <v>1757</v>
      </c>
      <c r="APO82" t="str">
        <f t="shared" si="2708"/>
        <v>1757</v>
      </c>
      <c r="APP82" t="str">
        <f t="shared" si="2709"/>
        <v>1757</v>
      </c>
      <c r="APQ82" t="str">
        <f t="shared" si="2710"/>
        <v>1757</v>
      </c>
      <c r="APR82" t="str">
        <f t="shared" si="2711"/>
        <v>1757</v>
      </c>
      <c r="APS82" t="str">
        <f t="shared" si="2712"/>
        <v>1757</v>
      </c>
      <c r="APT82" t="str">
        <f t="shared" si="2713"/>
        <v>1757</v>
      </c>
      <c r="APU82" t="str">
        <f t="shared" si="2714"/>
        <v>1757</v>
      </c>
      <c r="APV82" t="str">
        <f t="shared" si="2715"/>
        <v>1757</v>
      </c>
      <c r="APW82" t="str">
        <f t="shared" si="2716"/>
        <v>1757</v>
      </c>
      <c r="APX82" t="str">
        <f t="shared" si="2717"/>
        <v>1757</v>
      </c>
      <c r="APY82" t="str">
        <f t="shared" si="2718"/>
        <v>1757</v>
      </c>
      <c r="APZ82" t="str">
        <f t="shared" si="2719"/>
        <v>1757</v>
      </c>
      <c r="AQA82" t="str">
        <f t="shared" si="2720"/>
        <v>1757</v>
      </c>
      <c r="AQB82" t="str">
        <f t="shared" si="2721"/>
        <v>1757</v>
      </c>
      <c r="AQC82" t="str">
        <f t="shared" si="2722"/>
        <v>1757</v>
      </c>
      <c r="AQD82" t="str">
        <f t="shared" si="2723"/>
        <v>1757</v>
      </c>
      <c r="AQE82" t="str">
        <f t="shared" si="2724"/>
        <v>1757</v>
      </c>
      <c r="AQF82" t="str">
        <f t="shared" si="2725"/>
        <v>1757</v>
      </c>
      <c r="AQG82" t="str">
        <f t="shared" si="2726"/>
        <v>1757</v>
      </c>
      <c r="AQH82" t="str">
        <f t="shared" si="2727"/>
        <v>1757</v>
      </c>
      <c r="AQI82" t="str">
        <f t="shared" si="2728"/>
        <v>1757</v>
      </c>
      <c r="AQJ82" t="str">
        <f t="shared" si="2729"/>
        <v>1757</v>
      </c>
      <c r="AQK82" t="str">
        <f t="shared" si="2730"/>
        <v>1757</v>
      </c>
      <c r="AQL82" t="str">
        <f t="shared" si="2731"/>
        <v>1757</v>
      </c>
      <c r="AQM82" t="str">
        <f t="shared" si="2732"/>
        <v>1757</v>
      </c>
      <c r="AQN82" t="str">
        <f t="shared" si="2733"/>
        <v>1757</v>
      </c>
      <c r="AQO82" t="str">
        <f t="shared" si="2734"/>
        <v>1757</v>
      </c>
      <c r="AQP82" t="str">
        <f t="shared" si="2735"/>
        <v>1757</v>
      </c>
      <c r="AQQ82" t="str">
        <f t="shared" si="2736"/>
        <v>1757</v>
      </c>
      <c r="AQR82" t="str">
        <f t="shared" si="2737"/>
        <v>1757</v>
      </c>
      <c r="AQS82" t="str">
        <f t="shared" si="2738"/>
        <v>1757</v>
      </c>
      <c r="AQT82" t="str">
        <f t="shared" si="2739"/>
        <v>1757</v>
      </c>
      <c r="AQU82" t="str">
        <f t="shared" si="2740"/>
        <v>1757</v>
      </c>
      <c r="AQV82" t="str">
        <f t="shared" si="2741"/>
        <v>1757</v>
      </c>
      <c r="AQW82" t="str">
        <f t="shared" si="2742"/>
        <v>1757</v>
      </c>
      <c r="AQX82" t="str">
        <f t="shared" si="2743"/>
        <v>1757</v>
      </c>
      <c r="AQY82" t="str">
        <f t="shared" si="2744"/>
        <v>1757</v>
      </c>
      <c r="AQZ82" t="str">
        <f t="shared" si="2745"/>
        <v>1757</v>
      </c>
      <c r="ARA82" t="str">
        <f t="shared" si="2746"/>
        <v>1757</v>
      </c>
      <c r="ARB82" t="str">
        <f t="shared" si="2747"/>
        <v>1757</v>
      </c>
      <c r="ARC82">
        <v>1808</v>
      </c>
      <c r="ARH82" s="5"/>
    </row>
    <row r="83" spans="1:1152" x14ac:dyDescent="0.2">
      <c r="A83">
        <v>17</v>
      </c>
      <c r="B83" s="14" t="s">
        <v>109</v>
      </c>
      <c r="C83" s="20">
        <f>VLOOKUP(A83, Rankings!$A$2:$AN$161, 40, FALSE)</f>
        <v>81</v>
      </c>
      <c r="D83" s="226" t="s">
        <v>205</v>
      </c>
      <c r="F83" s="4">
        <v>3</v>
      </c>
      <c r="G83" s="4">
        <v>3</v>
      </c>
      <c r="I83" s="5">
        <f t="shared" si="1832"/>
        <v>9</v>
      </c>
      <c r="L83" t="s">
        <v>1837</v>
      </c>
      <c r="M83" t="s">
        <v>2135</v>
      </c>
      <c r="N83" t="s">
        <v>2417</v>
      </c>
      <c r="O83" t="s">
        <v>2732</v>
      </c>
      <c r="P83" t="s">
        <v>2931</v>
      </c>
      <c r="Q83" t="s">
        <v>3152</v>
      </c>
      <c r="R83" t="s">
        <v>3274</v>
      </c>
      <c r="S83" t="s">
        <v>3546</v>
      </c>
      <c r="T83" t="s">
        <v>3736</v>
      </c>
      <c r="U83" t="s">
        <v>10</v>
      </c>
      <c r="V83" t="s">
        <v>10</v>
      </c>
      <c r="W83" t="str">
        <f>Rankings!D82</f>
        <v>-</v>
      </c>
      <c r="X83" t="s">
        <v>10</v>
      </c>
      <c r="Y83" t="s">
        <v>10</v>
      </c>
      <c r="Z83" t="s">
        <v>10</v>
      </c>
      <c r="AA83" t="s">
        <v>10</v>
      </c>
      <c r="AB83" t="s">
        <v>10</v>
      </c>
      <c r="AC83" t="s">
        <v>10</v>
      </c>
      <c r="AD83" t="s">
        <v>10</v>
      </c>
      <c r="AE83" t="s">
        <v>10</v>
      </c>
      <c r="AF83" t="s">
        <v>10</v>
      </c>
      <c r="AG83" t="s">
        <v>10</v>
      </c>
      <c r="AH83" t="s">
        <v>10</v>
      </c>
      <c r="AI83" t="s">
        <v>10</v>
      </c>
      <c r="AJ83" t="s">
        <v>10</v>
      </c>
      <c r="AK83" t="s">
        <v>10</v>
      </c>
      <c r="AL83" t="s">
        <v>10</v>
      </c>
      <c r="AM83" t="s">
        <v>10</v>
      </c>
      <c r="AN83" t="s">
        <v>10</v>
      </c>
      <c r="AO83" t="s">
        <v>10</v>
      </c>
      <c r="AP83" t="s">
        <v>10</v>
      </c>
      <c r="AQ83" t="s">
        <v>10</v>
      </c>
      <c r="AR83" t="s">
        <v>10</v>
      </c>
      <c r="AS83" t="s">
        <v>10</v>
      </c>
      <c r="AT83" t="s">
        <v>10</v>
      </c>
      <c r="AU83" t="s">
        <v>10</v>
      </c>
      <c r="AV83" t="s">
        <v>10</v>
      </c>
      <c r="AW83" t="s">
        <v>10</v>
      </c>
      <c r="AX83" t="s">
        <v>10</v>
      </c>
      <c r="AY83" t="s">
        <v>10</v>
      </c>
      <c r="AZ83" t="s">
        <v>10</v>
      </c>
      <c r="BA83" t="s">
        <v>10</v>
      </c>
      <c r="BB83" t="s">
        <v>10</v>
      </c>
      <c r="BC83" t="s">
        <v>10</v>
      </c>
      <c r="BD83" t="s">
        <v>10</v>
      </c>
      <c r="BE83" t="s">
        <v>10</v>
      </c>
      <c r="BF83" t="s">
        <v>10</v>
      </c>
      <c r="BG83" t="s">
        <v>10</v>
      </c>
      <c r="BH83" t="s">
        <v>10</v>
      </c>
      <c r="BI83" t="s">
        <v>10</v>
      </c>
      <c r="BJ83" t="s">
        <v>10</v>
      </c>
      <c r="BK83" t="s">
        <v>10</v>
      </c>
      <c r="BL83" t="s">
        <v>10</v>
      </c>
      <c r="BM83" t="s">
        <v>10</v>
      </c>
      <c r="BN83" t="s">
        <v>10</v>
      </c>
      <c r="BO83" t="s">
        <v>10</v>
      </c>
      <c r="BP83" t="s">
        <v>10</v>
      </c>
      <c r="BQ83" t="s">
        <v>10</v>
      </c>
      <c r="BR83" t="s">
        <v>10</v>
      </c>
      <c r="BS83" t="s">
        <v>10</v>
      </c>
      <c r="BT83" t="s">
        <v>10</v>
      </c>
      <c r="BU83" t="s">
        <v>10</v>
      </c>
      <c r="BV83" t="s">
        <v>10</v>
      </c>
      <c r="BW83" t="s">
        <v>10</v>
      </c>
      <c r="BX83" t="s">
        <v>10</v>
      </c>
      <c r="BY83" t="s">
        <v>10</v>
      </c>
      <c r="BZ83" t="s">
        <v>10</v>
      </c>
      <c r="CA83" t="s">
        <v>10</v>
      </c>
      <c r="CB83" t="s">
        <v>10</v>
      </c>
      <c r="CC83" t="s">
        <v>10</v>
      </c>
      <c r="CD83" t="s">
        <v>10</v>
      </c>
      <c r="CE83" t="s">
        <v>10</v>
      </c>
      <c r="CF83" t="s">
        <v>10</v>
      </c>
      <c r="CG83" t="s">
        <v>10</v>
      </c>
      <c r="CH83" t="s">
        <v>10</v>
      </c>
      <c r="CI83" t="s">
        <v>10</v>
      </c>
      <c r="CJ83" t="s">
        <v>10</v>
      </c>
      <c r="CK83" t="s">
        <v>10</v>
      </c>
      <c r="CL83" t="s">
        <v>10</v>
      </c>
      <c r="CM83" t="s">
        <v>10</v>
      </c>
      <c r="CN83" t="s">
        <v>10</v>
      </c>
      <c r="CO83" t="s">
        <v>10</v>
      </c>
      <c r="CP83" t="s">
        <v>10</v>
      </c>
      <c r="CQ83" t="s">
        <v>10</v>
      </c>
      <c r="CR83" t="s">
        <v>10</v>
      </c>
      <c r="CT83" s="4">
        <f t="shared" si="1833"/>
        <v>5</v>
      </c>
      <c r="CU83" s="4">
        <f t="shared" si="1834"/>
        <v>0</v>
      </c>
      <c r="CV83" s="4">
        <f t="shared" si="1835"/>
        <v>0</v>
      </c>
      <c r="CW83" s="4">
        <f t="shared" si="1836"/>
        <v>0</v>
      </c>
      <c r="CX83" s="4">
        <f t="shared" si="1837"/>
        <v>0</v>
      </c>
      <c r="CY83" s="4">
        <f t="shared" si="1838"/>
        <v>0</v>
      </c>
      <c r="CZ83" s="4">
        <f t="shared" si="1839"/>
        <v>0</v>
      </c>
      <c r="DA83" s="4">
        <f t="shared" si="1840"/>
        <v>2</v>
      </c>
      <c r="DB83" s="4">
        <f t="shared" si="1841"/>
        <v>0</v>
      </c>
      <c r="DC83" s="4">
        <f t="shared" si="1842"/>
        <v>0</v>
      </c>
      <c r="DD83" s="4">
        <f t="shared" si="1843"/>
        <v>0</v>
      </c>
      <c r="DE83" s="4">
        <f t="shared" si="1844"/>
        <v>2</v>
      </c>
      <c r="DF83" s="4">
        <f t="shared" si="1845"/>
        <v>0</v>
      </c>
      <c r="DG83" s="4">
        <f t="shared" si="1846"/>
        <v>0</v>
      </c>
      <c r="DH83" s="4">
        <f t="shared" si="1847"/>
        <v>0</v>
      </c>
      <c r="DI83" s="152">
        <f t="shared" si="1848"/>
        <v>0</v>
      </c>
      <c r="DJ83" s="153">
        <f t="shared" si="1849"/>
        <v>5</v>
      </c>
      <c r="DK83" s="4">
        <f t="shared" si="1850"/>
        <v>0</v>
      </c>
      <c r="DL83" s="4">
        <f t="shared" si="1851"/>
        <v>0</v>
      </c>
      <c r="DM83" s="4">
        <f t="shared" si="1852"/>
        <v>2</v>
      </c>
      <c r="DN83" s="4">
        <f t="shared" si="1853"/>
        <v>0</v>
      </c>
      <c r="DO83" s="4">
        <f t="shared" si="1854"/>
        <v>2</v>
      </c>
      <c r="DP83" s="4">
        <f t="shared" si="1855"/>
        <v>0</v>
      </c>
      <c r="DQ83" s="4">
        <f t="shared" si="1856"/>
        <v>0</v>
      </c>
      <c r="DR83" s="4">
        <f t="shared" si="1857"/>
        <v>15</v>
      </c>
      <c r="DS83" s="4">
        <f t="shared" si="1858"/>
        <v>5</v>
      </c>
      <c r="DT83" s="4">
        <f t="shared" si="1859"/>
        <v>0</v>
      </c>
      <c r="DU83" t="str">
        <f t="shared" si="1860"/>
        <v>3R</v>
      </c>
      <c r="DV83" t="str">
        <f t="shared" si="1861"/>
        <v>3R</v>
      </c>
      <c r="DW83" t="str">
        <f t="shared" si="1862"/>
        <v>3R</v>
      </c>
      <c r="DX83" t="str">
        <f t="shared" si="1863"/>
        <v>0S</v>
      </c>
      <c r="DY83" t="str">
        <f t="shared" si="1864"/>
        <v>0S</v>
      </c>
      <c r="DZ83" t="str">
        <f t="shared" si="1865"/>
        <v>3R</v>
      </c>
      <c r="EA83" t="str">
        <f t="shared" si="1866"/>
        <v>0L</v>
      </c>
      <c r="EB83" t="str">
        <f t="shared" si="1867"/>
        <v>0L</v>
      </c>
      <c r="EC83" t="str">
        <f t="shared" si="1868"/>
        <v>3R</v>
      </c>
      <c r="ED83">
        <f t="shared" si="1869"/>
        <v>0</v>
      </c>
      <c r="EE83">
        <f t="shared" si="1870"/>
        <v>0</v>
      </c>
      <c r="EF83">
        <f t="shared" si="1871"/>
        <v>0</v>
      </c>
      <c r="EG83">
        <f t="shared" si="1872"/>
        <v>0</v>
      </c>
      <c r="EH83">
        <f t="shared" si="1873"/>
        <v>0</v>
      </c>
      <c r="EI83">
        <f t="shared" si="1874"/>
        <v>0</v>
      </c>
      <c r="EJ83">
        <f t="shared" si="1875"/>
        <v>0</v>
      </c>
      <c r="EK83">
        <f t="shared" si="1876"/>
        <v>0</v>
      </c>
      <c r="EL83">
        <f t="shared" si="1877"/>
        <v>0</v>
      </c>
      <c r="EM83">
        <f t="shared" si="1878"/>
        <v>0</v>
      </c>
      <c r="EN83">
        <f t="shared" si="1879"/>
        <v>0</v>
      </c>
      <c r="EO83">
        <f t="shared" si="1880"/>
        <v>0</v>
      </c>
      <c r="EP83">
        <f t="shared" si="1881"/>
        <v>0</v>
      </c>
      <c r="EQ83">
        <f t="shared" si="1882"/>
        <v>0</v>
      </c>
      <c r="ER83">
        <f t="shared" si="1883"/>
        <v>0</v>
      </c>
      <c r="ES83">
        <f t="shared" si="1884"/>
        <v>0</v>
      </c>
      <c r="ET83">
        <f t="shared" si="1885"/>
        <v>0</v>
      </c>
      <c r="EU83">
        <f t="shared" si="1886"/>
        <v>0</v>
      </c>
      <c r="EV83">
        <f t="shared" si="1887"/>
        <v>0</v>
      </c>
      <c r="EW83">
        <f t="shared" si="1888"/>
        <v>0</v>
      </c>
      <c r="EX83">
        <f t="shared" si="1889"/>
        <v>0</v>
      </c>
      <c r="EY83">
        <f t="shared" si="1890"/>
        <v>0</v>
      </c>
      <c r="EZ83">
        <f t="shared" si="1891"/>
        <v>0</v>
      </c>
      <c r="FA83">
        <f t="shared" si="1892"/>
        <v>0</v>
      </c>
      <c r="FB83">
        <f t="shared" si="1893"/>
        <v>0</v>
      </c>
      <c r="FC83">
        <f t="shared" si="1894"/>
        <v>0</v>
      </c>
      <c r="FD83">
        <f t="shared" si="1895"/>
        <v>0</v>
      </c>
      <c r="FE83">
        <f t="shared" si="1896"/>
        <v>0</v>
      </c>
      <c r="FF83">
        <f t="shared" si="1897"/>
        <v>0</v>
      </c>
      <c r="FG83">
        <f t="shared" si="1898"/>
        <v>0</v>
      </c>
      <c r="FH83">
        <f t="shared" si="1899"/>
        <v>0</v>
      </c>
      <c r="FI83">
        <f t="shared" si="1900"/>
        <v>0</v>
      </c>
      <c r="FJ83">
        <f t="shared" si="1901"/>
        <v>0</v>
      </c>
      <c r="FK83">
        <f t="shared" si="1902"/>
        <v>0</v>
      </c>
      <c r="FL83">
        <f t="shared" si="1903"/>
        <v>0</v>
      </c>
      <c r="FM83">
        <f t="shared" si="1904"/>
        <v>0</v>
      </c>
      <c r="FN83">
        <f t="shared" si="1905"/>
        <v>0</v>
      </c>
      <c r="FO83">
        <f t="shared" si="1906"/>
        <v>0</v>
      </c>
      <c r="FP83">
        <f t="shared" si="1907"/>
        <v>0</v>
      </c>
      <c r="FQ83">
        <f t="shared" si="1908"/>
        <v>0</v>
      </c>
      <c r="FR83">
        <f t="shared" si="1909"/>
        <v>0</v>
      </c>
      <c r="FS83">
        <f t="shared" si="1910"/>
        <v>0</v>
      </c>
      <c r="FT83">
        <f t="shared" si="1911"/>
        <v>0</v>
      </c>
      <c r="FU83">
        <f t="shared" si="1912"/>
        <v>0</v>
      </c>
      <c r="FV83">
        <f t="shared" si="1913"/>
        <v>0</v>
      </c>
      <c r="FW83">
        <f t="shared" si="1914"/>
        <v>0</v>
      </c>
      <c r="FX83">
        <f t="shared" si="1915"/>
        <v>0</v>
      </c>
      <c r="FY83">
        <f t="shared" si="1916"/>
        <v>0</v>
      </c>
      <c r="FZ83">
        <f t="shared" si="1917"/>
        <v>0</v>
      </c>
      <c r="GA83">
        <f t="shared" si="1918"/>
        <v>0</v>
      </c>
      <c r="GB83">
        <f t="shared" si="1919"/>
        <v>0</v>
      </c>
      <c r="GC83">
        <f t="shared" si="1920"/>
        <v>0</v>
      </c>
      <c r="GD83">
        <f t="shared" si="1921"/>
        <v>0</v>
      </c>
      <c r="GE83">
        <f t="shared" si="1922"/>
        <v>0</v>
      </c>
      <c r="GF83">
        <f t="shared" si="1923"/>
        <v>0</v>
      </c>
      <c r="GG83">
        <f t="shared" si="1924"/>
        <v>0</v>
      </c>
      <c r="GH83">
        <f t="shared" si="1925"/>
        <v>0</v>
      </c>
      <c r="GI83">
        <f t="shared" si="1926"/>
        <v>0</v>
      </c>
      <c r="GJ83">
        <f t="shared" si="1927"/>
        <v>0</v>
      </c>
      <c r="GK83">
        <f t="shared" si="1928"/>
        <v>0</v>
      </c>
      <c r="GL83">
        <f t="shared" si="1929"/>
        <v>0</v>
      </c>
      <c r="GM83">
        <f t="shared" si="1930"/>
        <v>0</v>
      </c>
      <c r="GN83">
        <f t="shared" si="1931"/>
        <v>0</v>
      </c>
      <c r="GO83">
        <f t="shared" si="1932"/>
        <v>0</v>
      </c>
      <c r="GP83">
        <f t="shared" si="1933"/>
        <v>0</v>
      </c>
      <c r="GQ83">
        <f t="shared" si="1934"/>
        <v>0</v>
      </c>
      <c r="GR83">
        <f t="shared" si="1935"/>
        <v>0</v>
      </c>
      <c r="GS83">
        <f t="shared" si="1936"/>
        <v>0</v>
      </c>
      <c r="GT83">
        <f t="shared" si="1937"/>
        <v>0</v>
      </c>
      <c r="GU83">
        <f t="shared" si="1938"/>
        <v>0</v>
      </c>
      <c r="GV83">
        <f t="shared" si="1939"/>
        <v>0</v>
      </c>
      <c r="GW83">
        <f t="shared" si="1940"/>
        <v>0</v>
      </c>
      <c r="GX83">
        <f t="shared" si="1941"/>
        <v>0</v>
      </c>
      <c r="GY83">
        <f t="shared" si="1942"/>
        <v>0</v>
      </c>
      <c r="GZ83">
        <f t="shared" si="1943"/>
        <v>0</v>
      </c>
      <c r="HA83">
        <f t="shared" si="1944"/>
        <v>0</v>
      </c>
      <c r="HB83" s="176" t="s">
        <v>265</v>
      </c>
      <c r="HC83" s="89">
        <f t="shared" si="1945"/>
        <v>241.67769185668567</v>
      </c>
      <c r="HD83" s="89">
        <f t="shared" si="1946"/>
        <v>92.974178590087604</v>
      </c>
      <c r="HE83" s="89">
        <f t="shared" si="1947"/>
        <v>151.82667690157223</v>
      </c>
      <c r="HF83" s="89">
        <f t="shared" si="1948"/>
        <v>0</v>
      </c>
      <c r="HH83" s="88">
        <f t="shared" si="1949"/>
        <v>486.4785473483455</v>
      </c>
      <c r="HI83" s="88">
        <f t="shared" si="1950"/>
        <v>75.913338450786114</v>
      </c>
      <c r="HK83">
        <f>IFERROR(VLOOKUP(_xlfn.NUMBERVALUE(MID(L83, SEARCH("!", L83)+1, SEARCH("+", L83)-SEARCH("!", L83)-1)), Rankings!$A$2:$BK$161, 63, FALSE),0)</f>
        <v>43.526349088148301</v>
      </c>
      <c r="HL83">
        <f>IFERROR(VLOOKUP(_xlfn.NUMBERVALUE(MID(M83, SEARCH("!", M83)+1, SEARCH("+", M83)-SEARCH("!", M83)-1)), Rankings!$A$2:$BK$161, 63, FALSE),0)</f>
        <v>49.153712667238224</v>
      </c>
      <c r="HM83">
        <f>IFERROR(VLOOKUP(_xlfn.NUMBERVALUE(MID(N83, SEARCH("!", N83)+1, SEARCH("+", N83)-SEARCH("!", N83)-1)), Rankings!$A$2:$BK$161, 63, FALSE),0)</f>
        <v>47.429021238946589</v>
      </c>
      <c r="HN83">
        <f>IFERROR(VLOOKUP(_xlfn.NUMBERVALUE(MID(O83, SEARCH("!", O83)+1, SEARCH("+", O83)-SEARCH("!", O83)-1)), Rankings!$A$2:$BK$161, 63, FALSE),0)</f>
        <v>86.223180888344842</v>
      </c>
      <c r="HO83">
        <f>IFERROR(VLOOKUP(_xlfn.NUMBERVALUE(MID(P83, SEARCH("!", P83)+1, SEARCH("+", P83)-SEARCH("!", P83)-1)), Rankings!$A$2:$BK$161, 63, FALSE),0)</f>
        <v>65.603496013227385</v>
      </c>
      <c r="HP83">
        <f>IFERROR(VLOOKUP(_xlfn.NUMBERVALUE(MID(Q83, SEARCH("!", Q83)+1, SEARCH("+", Q83)-SEARCH("!", Q83)-1)), Rankings!$A$2:$BK$161, 63, FALSE),0)</f>
        <v>76.739314264712476</v>
      </c>
      <c r="HQ83">
        <f>IFERROR(VLOOKUP(_xlfn.NUMBERVALUE(MID(R83, SEARCH("!", R83)+1, SEARCH("+", R83)-SEARCH("!", R83)-1)), Rankings!$A$2:$BK$161, 63, FALSE),0)</f>
        <v>45.545157351141022</v>
      </c>
      <c r="HR83">
        <f>IFERROR(VLOOKUP(_xlfn.NUMBERVALUE(MID(S83, SEARCH("!", S83)+1, SEARCH("+", S83)-SEARCH("!", S83)-1)), Rankings!$A$2:$BK$161, 63, FALSE),0)</f>
        <v>47.429021238946589</v>
      </c>
      <c r="HS83">
        <f>IFERROR(VLOOKUP(_xlfn.NUMBERVALUE(MID(T83, SEARCH("!", T83)+1, SEARCH("+", T83)-SEARCH("!", T83)-1)), Rankings!$A$2:$BK$161, 63, FALSE),0)</f>
        <v>24.829294597640079</v>
      </c>
      <c r="HT83">
        <f>IFERROR(VLOOKUP(_xlfn.NUMBERVALUE(MID(U83, SEARCH("!", U83)+1, SEARCH("+", U83)-SEARCH("!", U83)-1)), Rankings!$A$2:$BK$161, 63, FALSE),0)</f>
        <v>0</v>
      </c>
      <c r="HU83">
        <f>IFERROR(VLOOKUP(_xlfn.NUMBERVALUE(MID(V83, SEARCH("!", V83)+1, SEARCH("+", V83)-SEARCH("!", V83)-1)), Rankings!$A$2:$BK$161, 63, FALSE),0)</f>
        <v>0</v>
      </c>
      <c r="HV83">
        <f>IFERROR(VLOOKUP(_xlfn.NUMBERVALUE(MID(W83, SEARCH("!", W83)+1, SEARCH("+", W83)-SEARCH("!", W83)-1)), Rankings!$A$2:$BK$161, 63, FALSE),0)</f>
        <v>0</v>
      </c>
      <c r="HW83">
        <f>IFERROR(VLOOKUP(_xlfn.NUMBERVALUE(MID(X83, SEARCH("!", X83)+1, SEARCH("+", X83)-SEARCH("!", X83)-1)), Rankings!$A$2:$BK$161, 63, FALSE),0)</f>
        <v>0</v>
      </c>
      <c r="HX83">
        <f>IFERROR(VLOOKUP(_xlfn.NUMBERVALUE(MID(Y83, SEARCH("!", Y83)+1, SEARCH("+", Y83)-SEARCH("!", Y83)-1)), Rankings!$A$2:$BK$161, 63, FALSE),0)</f>
        <v>0</v>
      </c>
      <c r="HY83">
        <f>IFERROR(VLOOKUP(_xlfn.NUMBERVALUE(MID(Z83, SEARCH("!", Z83)+1, SEARCH("+", Z83)-SEARCH("!", Z83)-1)), Rankings!$A$2:$BK$161, 63, FALSE),0)</f>
        <v>0</v>
      </c>
      <c r="HZ83">
        <f>IFERROR(VLOOKUP(_xlfn.NUMBERVALUE(MID(AA83, SEARCH("!", AA83)+1, SEARCH("+", AA83)-SEARCH("!", AA83)-1)), Rankings!$A$2:$BK$161, 63, FALSE),0)</f>
        <v>0</v>
      </c>
      <c r="IA83">
        <f>IFERROR(VLOOKUP(_xlfn.NUMBERVALUE(MID(AB83, SEARCH("!", AB83)+1, SEARCH("+", AB83)-SEARCH("!", AB83)-1)), Rankings!$A$2:$BK$161, 63, FALSE),0)</f>
        <v>0</v>
      </c>
      <c r="IB83">
        <f>IFERROR(VLOOKUP(_xlfn.NUMBERVALUE(MID(AC83, SEARCH("!", AC83)+1, SEARCH("+", AC83)-SEARCH("!", AC83)-1)), Rankings!$A$2:$BK$161, 63, FALSE),0)</f>
        <v>0</v>
      </c>
      <c r="IC83">
        <f>IFERROR(VLOOKUP(_xlfn.NUMBERVALUE(MID(AD83, SEARCH("!", AD83)+1, SEARCH("+", AD83)-SEARCH("!", AD83)-1)), Rankings!$A$2:$BK$161, 63, FALSE),0)</f>
        <v>0</v>
      </c>
      <c r="ID83">
        <f>IFERROR(VLOOKUP(_xlfn.NUMBERVALUE(MID(AE83, SEARCH("!", AE83)+1, SEARCH("+", AE83)-SEARCH("!", AE83)-1)), Rankings!$A$2:$BK$161, 63, FALSE),0)</f>
        <v>0</v>
      </c>
      <c r="IE83">
        <f>IFERROR(VLOOKUP(_xlfn.NUMBERVALUE(MID(AF83, SEARCH("!", AF83)+1, SEARCH("+", AF83)-SEARCH("!", AF83)-1)), Rankings!$A$2:$BK$161, 63, FALSE),0)</f>
        <v>0</v>
      </c>
      <c r="IF83">
        <f>IFERROR(VLOOKUP(_xlfn.NUMBERVALUE(MID(AG83, SEARCH("!", AG83)+1, SEARCH("+", AG83)-SEARCH("!", AG83)-1)), Rankings!$A$2:$BK$161, 63, FALSE),0)</f>
        <v>0</v>
      </c>
      <c r="IG83">
        <f>IFERROR(VLOOKUP(_xlfn.NUMBERVALUE(MID(AH83, SEARCH("!", AH83)+1, SEARCH("+", AH83)-SEARCH("!", AH83)-1)), Rankings!$A$2:$BK$161, 63, FALSE),0)</f>
        <v>0</v>
      </c>
      <c r="IH83">
        <f>IFERROR(VLOOKUP(_xlfn.NUMBERVALUE(MID(AI83, SEARCH("!", AI83)+1, SEARCH("+", AI83)-SEARCH("!", AI83)-1)), Rankings!$A$2:$BK$161, 63, FALSE),0)</f>
        <v>0</v>
      </c>
      <c r="II83">
        <f>IFERROR(VLOOKUP(_xlfn.NUMBERVALUE(MID(AJ83, SEARCH("!", AJ83)+1, SEARCH("+", AJ83)-SEARCH("!", AJ83)-1)), Rankings!$A$2:$BK$161, 63, FALSE),0)</f>
        <v>0</v>
      </c>
      <c r="IJ83">
        <f>IFERROR(VLOOKUP(_xlfn.NUMBERVALUE(MID(AK83, SEARCH("!", AK83)+1, SEARCH("+", AK83)-SEARCH("!", AK83)-1)), Rankings!$A$2:$BK$161, 63, FALSE),0)</f>
        <v>0</v>
      </c>
      <c r="IK83">
        <f>IFERROR(VLOOKUP(_xlfn.NUMBERVALUE(MID(AL83, SEARCH("!", AL83)+1, SEARCH("+", AL83)-SEARCH("!", AL83)-1)), Rankings!$A$2:$BK$161, 63, FALSE),0)</f>
        <v>0</v>
      </c>
      <c r="IL83">
        <f>IFERROR(VLOOKUP(_xlfn.NUMBERVALUE(MID(AM83, SEARCH("!", AM83)+1, SEARCH("+", AM83)-SEARCH("!", AM83)-1)), Rankings!$A$2:$BK$161, 63, FALSE),0)</f>
        <v>0</v>
      </c>
      <c r="IM83">
        <f>IFERROR(VLOOKUP(_xlfn.NUMBERVALUE(MID(AN83, SEARCH("!", AN83)+1, SEARCH("+", AN83)-SEARCH("!", AN83)-1)), Rankings!$A$2:$BK$161, 63, FALSE),0)</f>
        <v>0</v>
      </c>
      <c r="IN83">
        <f>IFERROR(VLOOKUP(_xlfn.NUMBERVALUE(MID(AO83, SEARCH("!", AO83)+1, SEARCH("+", AO83)-SEARCH("!", AO83)-1)), Rankings!$A$2:$BK$161, 63, FALSE),0)</f>
        <v>0</v>
      </c>
      <c r="IO83">
        <f>IFERROR(VLOOKUP(_xlfn.NUMBERVALUE(MID(AP83, SEARCH("!", AP83)+1, SEARCH("+", AP83)-SEARCH("!", AP83)-1)), Rankings!$A$2:$BK$161, 63, FALSE),0)</f>
        <v>0</v>
      </c>
      <c r="IP83">
        <f>IFERROR(VLOOKUP(_xlfn.NUMBERVALUE(MID(AQ83, SEARCH("!", AQ83)+1, SEARCH("+", AQ83)-SEARCH("!", AQ83)-1)), Rankings!$A$2:$BK$161, 63, FALSE),0)</f>
        <v>0</v>
      </c>
      <c r="IQ83">
        <f>IFERROR(VLOOKUP(_xlfn.NUMBERVALUE(MID(AR83, SEARCH("!", AR83)+1, SEARCH("+", AR83)-SEARCH("!", AR83)-1)), Rankings!$A$2:$BK$161, 63, FALSE),0)</f>
        <v>0</v>
      </c>
      <c r="IR83">
        <f>IFERROR(VLOOKUP(_xlfn.NUMBERVALUE(MID(AS83, SEARCH("!", AS83)+1, SEARCH("+", AS83)-SEARCH("!", AS83)-1)), Rankings!$A$2:$BK$161, 63, FALSE),0)</f>
        <v>0</v>
      </c>
      <c r="IS83">
        <f>IFERROR(VLOOKUP(_xlfn.NUMBERVALUE(MID(AT83, SEARCH("!", AT83)+1, SEARCH("+", AT83)-SEARCH("!", AT83)-1)), Rankings!$A$2:$BK$161, 63, FALSE),0)</f>
        <v>0</v>
      </c>
      <c r="IT83">
        <f>IFERROR(VLOOKUP(_xlfn.NUMBERVALUE(MID(AU83, SEARCH("!", AU83)+1, SEARCH("+", AU83)-SEARCH("!", AU83)-1)), Rankings!$A$2:$BK$161, 63, FALSE),0)</f>
        <v>0</v>
      </c>
      <c r="IU83">
        <f>IFERROR(VLOOKUP(_xlfn.NUMBERVALUE(MID(AV83, SEARCH("!", AV83)+1, SEARCH("+", AV83)-SEARCH("!", AV83)-1)), Rankings!$A$2:$BK$161, 63, FALSE),0)</f>
        <v>0</v>
      </c>
      <c r="IV83">
        <f>IFERROR(VLOOKUP(_xlfn.NUMBERVALUE(MID(AW83, SEARCH("!", AW83)+1, SEARCH("+", AW83)-SEARCH("!", AW83)-1)), Rankings!$A$2:$BK$161, 63, FALSE),0)</f>
        <v>0</v>
      </c>
      <c r="IW83">
        <f>IFERROR(VLOOKUP(_xlfn.NUMBERVALUE(MID(AX83, SEARCH("!", AX83)+1, SEARCH("+", AX83)-SEARCH("!", AX83)-1)), Rankings!$A$2:$BK$161, 63, FALSE),0)</f>
        <v>0</v>
      </c>
      <c r="IX83">
        <f>IFERROR(VLOOKUP(_xlfn.NUMBERVALUE(MID(AY83, SEARCH("!", AY83)+1, SEARCH("+", AY83)-SEARCH("!", AY83)-1)), Rankings!$A$2:$BK$161, 63, FALSE),0)</f>
        <v>0</v>
      </c>
      <c r="IY83">
        <f>IFERROR(VLOOKUP(_xlfn.NUMBERVALUE(MID(AZ83, SEARCH("!", AZ83)+1, SEARCH("+", AZ83)-SEARCH("!", AZ83)-1)), Rankings!$A$2:$BK$161, 63, FALSE),0)</f>
        <v>0</v>
      </c>
      <c r="IZ83">
        <f>IFERROR(VLOOKUP(_xlfn.NUMBERVALUE(MID(BA83, SEARCH("!", BA83)+1, SEARCH("+", BA83)-SEARCH("!", BA83)-1)), Rankings!$A$2:$BK$161, 63, FALSE),0)</f>
        <v>0</v>
      </c>
      <c r="JA83">
        <f>IFERROR(VLOOKUP(_xlfn.NUMBERVALUE(MID(BB83, SEARCH("!", BB83)+1, SEARCH("+", BB83)-SEARCH("!", BB83)-1)), Rankings!$A$2:$BK$161, 63, FALSE),0)</f>
        <v>0</v>
      </c>
      <c r="JB83">
        <f>IFERROR(VLOOKUP(_xlfn.NUMBERVALUE(MID(BC83, SEARCH("!", BC83)+1, SEARCH("+", BC83)-SEARCH("!", BC83)-1)), Rankings!$A$2:$BK$161, 63, FALSE),0)</f>
        <v>0</v>
      </c>
      <c r="JC83">
        <f>IFERROR(VLOOKUP(_xlfn.NUMBERVALUE(MID(BD83, SEARCH("!", BD83)+1, SEARCH("+", BD83)-SEARCH("!", BD83)-1)), Rankings!$A$2:$BK$161, 63, FALSE),0)</f>
        <v>0</v>
      </c>
      <c r="JD83">
        <f>IFERROR(VLOOKUP(_xlfn.NUMBERVALUE(MID(BE83, SEARCH("!", BE83)+1, SEARCH("+", BE83)-SEARCH("!", BE83)-1)), Rankings!$A$2:$BK$161, 63, FALSE),0)</f>
        <v>0</v>
      </c>
      <c r="JE83">
        <f>IFERROR(VLOOKUP(_xlfn.NUMBERVALUE(MID(BF83, SEARCH("!", BF83)+1, SEARCH("+", BF83)-SEARCH("!", BF83)-1)), Rankings!$A$2:$BK$161, 63, FALSE),0)</f>
        <v>0</v>
      </c>
      <c r="JF83">
        <f>IFERROR(VLOOKUP(_xlfn.NUMBERVALUE(MID(BG83, SEARCH("!", BG83)+1, SEARCH("+", BG83)-SEARCH("!", BG83)-1)), Rankings!$A$2:$BK$161, 63, FALSE),0)</f>
        <v>0</v>
      </c>
      <c r="JG83">
        <f>IFERROR(VLOOKUP(_xlfn.NUMBERVALUE(MID(BH83, SEARCH("!", BH83)+1, SEARCH("+", BH83)-SEARCH("!", BH83)-1)), Rankings!$A$2:$BK$161, 63, FALSE),0)</f>
        <v>0</v>
      </c>
      <c r="JH83">
        <f>IFERROR(VLOOKUP(_xlfn.NUMBERVALUE(MID(BI83, SEARCH("!", BI83)+1, SEARCH("+", BI83)-SEARCH("!", BI83)-1)), Rankings!$A$2:$BK$161, 63, FALSE),0)</f>
        <v>0</v>
      </c>
      <c r="JI83">
        <f>IFERROR(VLOOKUP(_xlfn.NUMBERVALUE(MID(BJ83, SEARCH("!", BJ83)+1, SEARCH("+", BJ83)-SEARCH("!", BJ83)-1)), Rankings!$A$2:$BK$161, 63, FALSE),0)</f>
        <v>0</v>
      </c>
      <c r="JJ83">
        <f>IFERROR(VLOOKUP(_xlfn.NUMBERVALUE(MID(BK83, SEARCH("!", BK83)+1, SEARCH("+", BK83)-SEARCH("!", BK83)-1)), Rankings!$A$2:$BK$161, 63, FALSE),0)</f>
        <v>0</v>
      </c>
      <c r="JK83">
        <f>IFERROR(VLOOKUP(_xlfn.NUMBERVALUE(MID(BL83, SEARCH("!", BL83)+1, SEARCH("+", BL83)-SEARCH("!", BL83)-1)), Rankings!$A$2:$BK$161, 63, FALSE),0)</f>
        <v>0</v>
      </c>
      <c r="JL83">
        <f>IFERROR(VLOOKUP(_xlfn.NUMBERVALUE(MID(BM83, SEARCH("!", BM83)+1, SEARCH("+", BM83)-SEARCH("!", BM83)-1)), Rankings!$A$2:$BK$161, 63, FALSE),0)</f>
        <v>0</v>
      </c>
      <c r="JM83">
        <f>IFERROR(VLOOKUP(_xlfn.NUMBERVALUE(MID(BN83, SEARCH("!", BN83)+1, SEARCH("+", BN83)-SEARCH("!", BN83)-1)), Rankings!$A$2:$BK$161, 63, FALSE),0)</f>
        <v>0</v>
      </c>
      <c r="JN83">
        <f>IFERROR(VLOOKUP(_xlfn.NUMBERVALUE(MID(BO83, SEARCH("!", BO83)+1, SEARCH("+", BO83)-SEARCH("!", BO83)-1)), Rankings!$A$2:$BK$161, 63, FALSE),0)</f>
        <v>0</v>
      </c>
      <c r="JO83">
        <f>IFERROR(VLOOKUP(_xlfn.NUMBERVALUE(MID(BP83, SEARCH("!", BP83)+1, SEARCH("+", BP83)-SEARCH("!", BP83)-1)), Rankings!$A$2:$BK$161, 63, FALSE),0)</f>
        <v>0</v>
      </c>
      <c r="JP83">
        <f>IFERROR(VLOOKUP(_xlfn.NUMBERVALUE(MID(BQ83, SEARCH("!", BQ83)+1, SEARCH("+", BQ83)-SEARCH("!", BQ83)-1)), Rankings!$A$2:$BK$161, 63, FALSE),0)</f>
        <v>0</v>
      </c>
      <c r="JQ83">
        <f>IFERROR(VLOOKUP(_xlfn.NUMBERVALUE(MID(BR83, SEARCH("!", BR83)+1, SEARCH("+", BR83)-SEARCH("!", BR83)-1)), Rankings!$A$2:$BK$161, 63, FALSE),0)</f>
        <v>0</v>
      </c>
      <c r="JR83">
        <f>IFERROR(VLOOKUP(_xlfn.NUMBERVALUE(MID(BS83, SEARCH("!", BS83)+1, SEARCH("+", BS83)-SEARCH("!", BS83)-1)), Rankings!$A$2:$BK$161, 63, FALSE),0)</f>
        <v>0</v>
      </c>
      <c r="JS83">
        <f>IFERROR(VLOOKUP(_xlfn.NUMBERVALUE(MID(BT83, SEARCH("!", BT83)+1, SEARCH("+", BT83)-SEARCH("!", BT83)-1)), Rankings!$A$2:$BK$161, 63, FALSE),0)</f>
        <v>0</v>
      </c>
      <c r="JT83">
        <f>IFERROR(VLOOKUP(_xlfn.NUMBERVALUE(MID(BU83, SEARCH("!", BU83)+1, SEARCH("+", BU83)-SEARCH("!", BU83)-1)), Rankings!$A$2:$BK$161, 63, FALSE),0)</f>
        <v>0</v>
      </c>
      <c r="JU83">
        <f>IFERROR(VLOOKUP(_xlfn.NUMBERVALUE(MID(BV83, SEARCH("!", BV83)+1, SEARCH("+", BV83)-SEARCH("!", BV83)-1)), Rankings!$A$2:$BK$161, 63, FALSE),0)</f>
        <v>0</v>
      </c>
      <c r="JV83">
        <f>IFERROR(VLOOKUP(_xlfn.NUMBERVALUE(MID(BW83, SEARCH("!", BW83)+1, SEARCH("+", BW83)-SEARCH("!", BW83)-1)), Rankings!$A$2:$BK$161, 63, FALSE),0)</f>
        <v>0</v>
      </c>
      <c r="JW83">
        <f>IFERROR(VLOOKUP(_xlfn.NUMBERVALUE(MID(BX83, SEARCH("!", BX83)+1, SEARCH("+", BX83)-SEARCH("!", BX83)-1)), Rankings!$A$2:$BK$161, 63, FALSE),0)</f>
        <v>0</v>
      </c>
      <c r="JX83">
        <f>IFERROR(VLOOKUP(_xlfn.NUMBERVALUE(MID(BY83, SEARCH("!", BY83)+1, SEARCH("+", BY83)-SEARCH("!", BY83)-1)), Rankings!$A$2:$BK$161, 63, FALSE),0)</f>
        <v>0</v>
      </c>
      <c r="JY83">
        <f>IFERROR(VLOOKUP(_xlfn.NUMBERVALUE(MID(BZ83, SEARCH("!", BZ83)+1, SEARCH("+", BZ83)-SEARCH("!", BZ83)-1)), Rankings!$A$2:$BK$161, 63, FALSE),0)</f>
        <v>0</v>
      </c>
      <c r="JZ83">
        <f>IFERROR(VLOOKUP(_xlfn.NUMBERVALUE(MID(CA83, SEARCH("!", CA83)+1, SEARCH("+", CA83)-SEARCH("!", CA83)-1)), Rankings!$A$2:$BK$161, 63, FALSE),0)</f>
        <v>0</v>
      </c>
      <c r="KA83">
        <f>IFERROR(VLOOKUP(_xlfn.NUMBERVALUE(MID(CB83, SEARCH("!", CB83)+1, SEARCH("+", CB83)-SEARCH("!", CB83)-1)), Rankings!$A$2:$BK$161, 63, FALSE),0)</f>
        <v>0</v>
      </c>
      <c r="KB83">
        <f>IFERROR(VLOOKUP(_xlfn.NUMBERVALUE(MID(CC83, SEARCH("!", CC83)+1, SEARCH("+", CC83)-SEARCH("!", CC83)-1)), Rankings!$A$2:$BK$161, 63, FALSE),0)</f>
        <v>0</v>
      </c>
      <c r="KC83">
        <f>IFERROR(VLOOKUP(_xlfn.NUMBERVALUE(MID(CD83, SEARCH("!", CD83)+1, SEARCH("+", CD83)-SEARCH("!", CD83)-1)), Rankings!$A$2:$BK$161, 63, FALSE),0)</f>
        <v>0</v>
      </c>
      <c r="KD83">
        <f>IFERROR(VLOOKUP(_xlfn.NUMBERVALUE(MID(CE83, SEARCH("!", CE83)+1, SEARCH("+", CE83)-SEARCH("!", CE83)-1)), Rankings!$A$2:$BK$161, 63, FALSE),0)</f>
        <v>0</v>
      </c>
      <c r="KE83">
        <f>IFERROR(VLOOKUP(_xlfn.NUMBERVALUE(MID(CF83, SEARCH("!", CF83)+1, SEARCH("+", CF83)-SEARCH("!", CF83)-1)), Rankings!$A$2:$BK$161, 63, FALSE),0)</f>
        <v>0</v>
      </c>
      <c r="KF83">
        <f>IFERROR(VLOOKUP(_xlfn.NUMBERVALUE(MID(CG83, SEARCH("!", CG83)+1, SEARCH("+", CG83)-SEARCH("!", CG83)-1)), Rankings!$A$2:$BK$161, 63, FALSE),0)</f>
        <v>0</v>
      </c>
      <c r="KG83">
        <f>IFERROR(VLOOKUP(_xlfn.NUMBERVALUE(MID(CH83, SEARCH("!", CH83)+1, SEARCH("+", CH83)-SEARCH("!", CH83)-1)), Rankings!$A$2:$BK$161, 63, FALSE),0)</f>
        <v>0</v>
      </c>
      <c r="KH83">
        <f>IFERROR(VLOOKUP(_xlfn.NUMBERVALUE(MID(CI83, SEARCH("!", CI83)+1, SEARCH("+", CI83)-SEARCH("!", CI83)-1)), Rankings!$A$2:$BK$161, 63, FALSE),0)</f>
        <v>0</v>
      </c>
      <c r="KI83">
        <f>IFERROR(VLOOKUP(_xlfn.NUMBERVALUE(MID(CJ83, SEARCH("!", CJ83)+1, SEARCH("+", CJ83)-SEARCH("!", CJ83)-1)), Rankings!$A$2:$BK$161, 63, FALSE),0)</f>
        <v>0</v>
      </c>
      <c r="KJ83">
        <f>IFERROR(VLOOKUP(_xlfn.NUMBERVALUE(MID(CK83, SEARCH("!", CK83)+1, SEARCH("+", CK83)-SEARCH("!", CK83)-1)), Rankings!$A$2:$BK$161, 63, FALSE),0)</f>
        <v>0</v>
      </c>
      <c r="KK83">
        <f>IFERROR(VLOOKUP(_xlfn.NUMBERVALUE(MID(CL83, SEARCH("!", CL83)+1, SEARCH("+", CL83)-SEARCH("!", CL83)-1)), Rankings!$A$2:$BK$161, 63, FALSE),0)</f>
        <v>0</v>
      </c>
      <c r="KL83">
        <f>IFERROR(VLOOKUP(_xlfn.NUMBERVALUE(MID(CM83, SEARCH("!", CM83)+1, SEARCH("+", CM83)-SEARCH("!", CM83)-1)), Rankings!$A$2:$BK$161, 63, FALSE),0)</f>
        <v>0</v>
      </c>
      <c r="KM83">
        <f>IFERROR(VLOOKUP(_xlfn.NUMBERVALUE(MID(CN83, SEARCH("!", CN83)+1, SEARCH("+", CN83)-SEARCH("!", CN83)-1)), Rankings!$A$2:$BK$161, 63, FALSE),0)</f>
        <v>0</v>
      </c>
      <c r="KN83">
        <f>IFERROR(VLOOKUP(_xlfn.NUMBERVALUE(MID(CO83, SEARCH("!", CO83)+1, SEARCH("+", CO83)-SEARCH("!", CO83)-1)), Rankings!$A$2:$BK$161, 63, FALSE),0)</f>
        <v>0</v>
      </c>
      <c r="KO83">
        <f>IFERROR(VLOOKUP(_xlfn.NUMBERVALUE(MID(CP83, SEARCH("!", CP83)+1, SEARCH("+", CP83)-SEARCH("!", CP83)-1)), Rankings!$A$2:$BK$161, 63, FALSE),0)</f>
        <v>0</v>
      </c>
      <c r="KP83">
        <f>IFERROR(VLOOKUP(_xlfn.NUMBERVALUE(MID(CQ83, SEARCH("!", CQ83)+1, SEARCH("+", CQ83)-SEARCH("!", CQ83)-1)), Rankings!$A$2:$BK$161, 63, FALSE),0)</f>
        <v>0</v>
      </c>
      <c r="KQ83">
        <f>IFERROR(VLOOKUP(_xlfn.NUMBERVALUE(MID(CR83, SEARCH("!", CR83)+1, SEARCH("+", CR83)-SEARCH("!", CR83)-1)), Rankings!$A$2:$BK$161, 63, FALSE),0)</f>
        <v>0</v>
      </c>
      <c r="KS83" s="4">
        <f t="shared" si="1951"/>
        <v>246</v>
      </c>
      <c r="KT83" s="4">
        <f t="shared" si="1952"/>
        <v>46</v>
      </c>
      <c r="KU83" s="4">
        <f t="shared" si="1953"/>
        <v>32</v>
      </c>
      <c r="KV83" s="4">
        <f t="shared" si="1954"/>
        <v>0</v>
      </c>
      <c r="KY83" s="4">
        <f t="shared" si="1955"/>
        <v>324</v>
      </c>
      <c r="KZ83" s="4"/>
      <c r="LB83">
        <f t="shared" si="1956"/>
        <v>37</v>
      </c>
      <c r="LC83">
        <f t="shared" si="1957"/>
        <v>53</v>
      </c>
      <c r="LD83">
        <f t="shared" si="1958"/>
        <v>38</v>
      </c>
      <c r="LE83">
        <f t="shared" si="1959"/>
        <v>10</v>
      </c>
      <c r="LF83">
        <f t="shared" si="1960"/>
        <v>22</v>
      </c>
      <c r="LG83">
        <f t="shared" si="1961"/>
        <v>52</v>
      </c>
      <c r="LH83">
        <f t="shared" si="1962"/>
        <v>25</v>
      </c>
      <c r="LI83">
        <f t="shared" si="1963"/>
        <v>21</v>
      </c>
      <c r="LJ83">
        <f t="shared" si="1964"/>
        <v>66</v>
      </c>
      <c r="LK83">
        <f t="shared" si="1965"/>
        <v>0</v>
      </c>
      <c r="LL83">
        <f t="shared" si="1966"/>
        <v>0</v>
      </c>
      <c r="LM83">
        <f t="shared" si="1967"/>
        <v>0</v>
      </c>
      <c r="LN83">
        <f t="shared" si="1968"/>
        <v>0</v>
      </c>
      <c r="LO83">
        <f t="shared" si="1969"/>
        <v>0</v>
      </c>
      <c r="LP83">
        <f t="shared" si="1970"/>
        <v>0</v>
      </c>
      <c r="LQ83">
        <f t="shared" si="1971"/>
        <v>0</v>
      </c>
      <c r="LR83">
        <f t="shared" si="1972"/>
        <v>0</v>
      </c>
      <c r="LS83">
        <f t="shared" si="1973"/>
        <v>0</v>
      </c>
      <c r="LT83">
        <f t="shared" si="1974"/>
        <v>0</v>
      </c>
      <c r="LU83">
        <f t="shared" si="1975"/>
        <v>0</v>
      </c>
      <c r="LV83">
        <f t="shared" si="1976"/>
        <v>0</v>
      </c>
      <c r="LW83">
        <f t="shared" si="1977"/>
        <v>0</v>
      </c>
      <c r="LX83">
        <f t="shared" si="1978"/>
        <v>0</v>
      </c>
      <c r="LY83">
        <f t="shared" si="1979"/>
        <v>0</v>
      </c>
      <c r="LZ83">
        <f t="shared" si="1980"/>
        <v>0</v>
      </c>
      <c r="MA83">
        <f t="shared" si="1981"/>
        <v>0</v>
      </c>
      <c r="MB83">
        <f t="shared" si="1982"/>
        <v>0</v>
      </c>
      <c r="MC83">
        <f t="shared" si="1983"/>
        <v>0</v>
      </c>
      <c r="MD83">
        <f t="shared" si="1984"/>
        <v>0</v>
      </c>
      <c r="ME83">
        <f t="shared" si="1985"/>
        <v>0</v>
      </c>
      <c r="MF83">
        <f t="shared" si="1986"/>
        <v>0</v>
      </c>
      <c r="MG83">
        <f t="shared" si="1987"/>
        <v>0</v>
      </c>
      <c r="MH83">
        <f t="shared" si="1988"/>
        <v>0</v>
      </c>
      <c r="MI83">
        <f t="shared" si="1989"/>
        <v>0</v>
      </c>
      <c r="MJ83">
        <f t="shared" si="1990"/>
        <v>0</v>
      </c>
      <c r="MK83">
        <f t="shared" si="1991"/>
        <v>0</v>
      </c>
      <c r="ML83">
        <f t="shared" si="1992"/>
        <v>0</v>
      </c>
      <c r="MM83">
        <f t="shared" si="1993"/>
        <v>0</v>
      </c>
      <c r="MN83">
        <f t="shared" si="1994"/>
        <v>0</v>
      </c>
      <c r="MO83">
        <f t="shared" si="1995"/>
        <v>0</v>
      </c>
      <c r="MP83">
        <f t="shared" si="1996"/>
        <v>0</v>
      </c>
      <c r="MQ83">
        <f t="shared" si="1997"/>
        <v>0</v>
      </c>
      <c r="MR83">
        <f t="shared" si="1998"/>
        <v>0</v>
      </c>
      <c r="MS83">
        <f t="shared" si="1999"/>
        <v>0</v>
      </c>
      <c r="MT83">
        <f t="shared" si="2000"/>
        <v>0</v>
      </c>
      <c r="MU83">
        <f t="shared" si="2001"/>
        <v>0</v>
      </c>
      <c r="MV83">
        <f t="shared" si="2002"/>
        <v>0</v>
      </c>
      <c r="MW83">
        <f t="shared" si="2003"/>
        <v>0</v>
      </c>
      <c r="MX83">
        <f t="shared" si="2004"/>
        <v>0</v>
      </c>
      <c r="MY83">
        <f t="shared" si="2005"/>
        <v>0</v>
      </c>
      <c r="MZ83">
        <f t="shared" si="2006"/>
        <v>0</v>
      </c>
      <c r="NA83">
        <f t="shared" si="2007"/>
        <v>0</v>
      </c>
      <c r="NB83">
        <f t="shared" si="2008"/>
        <v>0</v>
      </c>
      <c r="NC83">
        <f t="shared" si="2009"/>
        <v>0</v>
      </c>
      <c r="ND83">
        <f t="shared" si="2010"/>
        <v>0</v>
      </c>
      <c r="NE83">
        <f t="shared" si="2011"/>
        <v>0</v>
      </c>
      <c r="NF83">
        <f t="shared" si="2012"/>
        <v>0</v>
      </c>
      <c r="NG83">
        <f t="shared" si="2013"/>
        <v>0</v>
      </c>
      <c r="NH83">
        <f t="shared" si="2014"/>
        <v>0</v>
      </c>
      <c r="NI83">
        <f t="shared" si="2015"/>
        <v>0</v>
      </c>
      <c r="NJ83">
        <f t="shared" si="2016"/>
        <v>0</v>
      </c>
      <c r="NK83">
        <f t="shared" si="2017"/>
        <v>0</v>
      </c>
      <c r="NL83">
        <f t="shared" si="2018"/>
        <v>0</v>
      </c>
      <c r="NM83">
        <f t="shared" si="2019"/>
        <v>0</v>
      </c>
      <c r="NN83">
        <f t="shared" si="2020"/>
        <v>0</v>
      </c>
      <c r="NO83">
        <f t="shared" si="2021"/>
        <v>0</v>
      </c>
      <c r="NP83">
        <f t="shared" si="2022"/>
        <v>0</v>
      </c>
      <c r="NQ83">
        <f t="shared" si="2023"/>
        <v>0</v>
      </c>
      <c r="NR83">
        <f t="shared" si="2024"/>
        <v>0</v>
      </c>
      <c r="NS83">
        <f t="shared" si="2025"/>
        <v>0</v>
      </c>
      <c r="NT83">
        <f t="shared" si="2026"/>
        <v>0</v>
      </c>
      <c r="NU83">
        <f t="shared" si="2027"/>
        <v>0</v>
      </c>
      <c r="NV83">
        <f t="shared" si="2028"/>
        <v>0</v>
      </c>
      <c r="NW83">
        <f t="shared" si="2029"/>
        <v>0</v>
      </c>
      <c r="NX83">
        <f t="shared" si="2030"/>
        <v>0</v>
      </c>
      <c r="NY83">
        <f t="shared" si="2031"/>
        <v>0</v>
      </c>
      <c r="NZ83">
        <f t="shared" si="2032"/>
        <v>0</v>
      </c>
      <c r="OA83">
        <f t="shared" si="2033"/>
        <v>0</v>
      </c>
      <c r="OB83">
        <f t="shared" si="2034"/>
        <v>0</v>
      </c>
      <c r="OC83">
        <f t="shared" si="2035"/>
        <v>0</v>
      </c>
      <c r="OD83">
        <f t="shared" si="2036"/>
        <v>0</v>
      </c>
      <c r="OE83">
        <f t="shared" si="2037"/>
        <v>0</v>
      </c>
      <c r="OF83">
        <f t="shared" si="2038"/>
        <v>0</v>
      </c>
      <c r="OG83">
        <f t="shared" si="2039"/>
        <v>0</v>
      </c>
      <c r="OH83">
        <f t="shared" si="2040"/>
        <v>0</v>
      </c>
      <c r="OJ83" s="4">
        <f t="shared" si="2041"/>
        <v>163</v>
      </c>
      <c r="OK83" s="4">
        <f t="shared" si="2042"/>
        <v>83</v>
      </c>
      <c r="OL83" s="4">
        <f t="shared" si="2043"/>
        <v>106</v>
      </c>
      <c r="OM83" s="4">
        <f t="shared" si="2044"/>
        <v>0</v>
      </c>
      <c r="OP83" s="4">
        <f t="shared" si="2045"/>
        <v>352</v>
      </c>
      <c r="OQ83" s="4"/>
      <c r="OS83">
        <f t="shared" si="2046"/>
        <v>32</v>
      </c>
      <c r="OT83">
        <f t="shared" si="2047"/>
        <v>51</v>
      </c>
      <c r="OU83">
        <f t="shared" si="2048"/>
        <v>28</v>
      </c>
      <c r="OV83">
        <f t="shared" si="2049"/>
        <v>52</v>
      </c>
      <c r="OW83">
        <f t="shared" si="2050"/>
        <v>54</v>
      </c>
      <c r="OX83">
        <f t="shared" si="2051"/>
        <v>29</v>
      </c>
      <c r="OY83">
        <f t="shared" si="2052"/>
        <v>42</v>
      </c>
      <c r="OZ83">
        <f t="shared" si="2053"/>
        <v>41</v>
      </c>
      <c r="PA83">
        <f t="shared" si="2054"/>
        <v>23</v>
      </c>
      <c r="PB83">
        <f t="shared" si="2055"/>
        <v>0</v>
      </c>
      <c r="PC83">
        <f t="shared" si="2056"/>
        <v>0</v>
      </c>
      <c r="PD83">
        <f t="shared" si="2057"/>
        <v>0</v>
      </c>
      <c r="PE83">
        <f t="shared" si="2058"/>
        <v>0</v>
      </c>
      <c r="PF83">
        <f t="shared" si="2059"/>
        <v>0</v>
      </c>
      <c r="PG83">
        <f t="shared" si="2060"/>
        <v>0</v>
      </c>
      <c r="PH83">
        <f t="shared" si="2061"/>
        <v>0</v>
      </c>
      <c r="PI83">
        <f t="shared" si="2062"/>
        <v>0</v>
      </c>
      <c r="PJ83">
        <f t="shared" si="2063"/>
        <v>0</v>
      </c>
      <c r="PK83">
        <f t="shared" si="2064"/>
        <v>0</v>
      </c>
      <c r="PL83">
        <f t="shared" si="2065"/>
        <v>0</v>
      </c>
      <c r="PM83">
        <f t="shared" si="2066"/>
        <v>0</v>
      </c>
      <c r="PN83">
        <f t="shared" si="2067"/>
        <v>0</v>
      </c>
      <c r="PO83">
        <f t="shared" si="2068"/>
        <v>0</v>
      </c>
      <c r="PP83">
        <f t="shared" si="2069"/>
        <v>0</v>
      </c>
      <c r="PQ83">
        <f t="shared" si="2070"/>
        <v>0</v>
      </c>
      <c r="PR83">
        <f t="shared" si="2071"/>
        <v>0</v>
      </c>
      <c r="PS83">
        <f t="shared" si="2072"/>
        <v>0</v>
      </c>
      <c r="PT83">
        <f t="shared" si="2073"/>
        <v>0</v>
      </c>
      <c r="PU83">
        <f t="shared" si="2074"/>
        <v>0</v>
      </c>
      <c r="PV83">
        <f t="shared" si="2075"/>
        <v>0</v>
      </c>
      <c r="PW83">
        <f t="shared" si="2076"/>
        <v>0</v>
      </c>
      <c r="PX83">
        <f t="shared" si="2077"/>
        <v>0</v>
      </c>
      <c r="PY83">
        <f t="shared" si="2078"/>
        <v>0</v>
      </c>
      <c r="PZ83">
        <f t="shared" si="2079"/>
        <v>0</v>
      </c>
      <c r="QA83">
        <f t="shared" si="2080"/>
        <v>0</v>
      </c>
      <c r="QB83">
        <f t="shared" si="2081"/>
        <v>0</v>
      </c>
      <c r="QC83">
        <f t="shared" si="2082"/>
        <v>0</v>
      </c>
      <c r="QD83">
        <f t="shared" si="2083"/>
        <v>0</v>
      </c>
      <c r="QE83">
        <f t="shared" si="2084"/>
        <v>0</v>
      </c>
      <c r="QF83">
        <f t="shared" si="2085"/>
        <v>0</v>
      </c>
      <c r="QG83">
        <f t="shared" si="2086"/>
        <v>0</v>
      </c>
      <c r="QH83">
        <f t="shared" si="2087"/>
        <v>0</v>
      </c>
      <c r="QI83">
        <f t="shared" si="2088"/>
        <v>0</v>
      </c>
      <c r="QJ83">
        <f t="shared" si="2089"/>
        <v>0</v>
      </c>
      <c r="QK83">
        <f t="shared" si="2090"/>
        <v>0</v>
      </c>
      <c r="QL83">
        <f t="shared" si="2091"/>
        <v>0</v>
      </c>
      <c r="QM83">
        <f t="shared" si="2092"/>
        <v>0</v>
      </c>
      <c r="QN83">
        <f t="shared" si="2093"/>
        <v>0</v>
      </c>
      <c r="QO83">
        <f t="shared" si="2094"/>
        <v>0</v>
      </c>
      <c r="QP83">
        <f t="shared" si="2095"/>
        <v>0</v>
      </c>
      <c r="QQ83">
        <f t="shared" si="2096"/>
        <v>0</v>
      </c>
      <c r="QR83">
        <f t="shared" si="2097"/>
        <v>0</v>
      </c>
      <c r="QS83">
        <f t="shared" si="2098"/>
        <v>0</v>
      </c>
      <c r="QT83">
        <f t="shared" si="2099"/>
        <v>0</v>
      </c>
      <c r="QU83">
        <f t="shared" si="2100"/>
        <v>0</v>
      </c>
      <c r="QV83">
        <f t="shared" si="2101"/>
        <v>0</v>
      </c>
      <c r="QW83">
        <f t="shared" si="2102"/>
        <v>0</v>
      </c>
      <c r="QX83">
        <f t="shared" si="2103"/>
        <v>0</v>
      </c>
      <c r="QY83">
        <f t="shared" si="2104"/>
        <v>0</v>
      </c>
      <c r="QZ83">
        <f t="shared" si="2105"/>
        <v>0</v>
      </c>
      <c r="RA83">
        <f t="shared" si="2106"/>
        <v>0</v>
      </c>
      <c r="RB83">
        <f t="shared" si="2107"/>
        <v>0</v>
      </c>
      <c r="RC83">
        <f t="shared" si="2108"/>
        <v>0</v>
      </c>
      <c r="RD83">
        <f t="shared" si="2109"/>
        <v>0</v>
      </c>
      <c r="RE83">
        <f t="shared" si="2110"/>
        <v>0</v>
      </c>
      <c r="RF83">
        <f t="shared" si="2111"/>
        <v>0</v>
      </c>
      <c r="RG83">
        <f t="shared" si="2112"/>
        <v>0</v>
      </c>
      <c r="RH83">
        <f t="shared" si="2113"/>
        <v>0</v>
      </c>
      <c r="RI83">
        <f t="shared" si="2114"/>
        <v>0</v>
      </c>
      <c r="RJ83">
        <f t="shared" si="2115"/>
        <v>0</v>
      </c>
      <c r="RK83">
        <f t="shared" si="2116"/>
        <v>0</v>
      </c>
      <c r="RL83">
        <f t="shared" si="2117"/>
        <v>0</v>
      </c>
      <c r="RM83">
        <f t="shared" si="2118"/>
        <v>0</v>
      </c>
      <c r="RN83">
        <f t="shared" si="2119"/>
        <v>0</v>
      </c>
      <c r="RO83">
        <f t="shared" si="2120"/>
        <v>0</v>
      </c>
      <c r="RP83">
        <f t="shared" si="2121"/>
        <v>0</v>
      </c>
      <c r="RQ83">
        <f t="shared" si="2122"/>
        <v>0</v>
      </c>
      <c r="RR83">
        <f t="shared" si="2123"/>
        <v>0</v>
      </c>
      <c r="RS83">
        <f t="shared" si="2124"/>
        <v>0</v>
      </c>
      <c r="RT83">
        <f t="shared" si="2125"/>
        <v>0</v>
      </c>
      <c r="RU83">
        <f t="shared" si="2126"/>
        <v>0</v>
      </c>
      <c r="RV83">
        <f t="shared" si="2127"/>
        <v>0</v>
      </c>
      <c r="RW83">
        <f t="shared" si="2128"/>
        <v>0</v>
      </c>
      <c r="RX83">
        <f t="shared" si="2129"/>
        <v>0</v>
      </c>
      <c r="RY83">
        <f t="shared" si="2130"/>
        <v>0</v>
      </c>
      <c r="SA83" s="4">
        <f t="shared" si="2131"/>
        <v>20.09</v>
      </c>
      <c r="SB83" s="4">
        <f t="shared" si="2132"/>
        <v>7.33</v>
      </c>
      <c r="SC83" s="4">
        <f t="shared" si="2133"/>
        <v>7.33</v>
      </c>
      <c r="SD83" s="4">
        <f t="shared" si="2134"/>
        <v>0</v>
      </c>
      <c r="SF83" s="4">
        <f t="shared" si="2135"/>
        <v>34.75</v>
      </c>
      <c r="SI83">
        <f t="shared" si="2136"/>
        <v>3.3</v>
      </c>
      <c r="SJ83">
        <f t="shared" si="2137"/>
        <v>4.5999999999999996</v>
      </c>
      <c r="SK83">
        <f t="shared" si="2138"/>
        <v>2.83</v>
      </c>
      <c r="SL83">
        <f t="shared" si="2139"/>
        <v>3.33</v>
      </c>
      <c r="SM83">
        <f t="shared" si="2140"/>
        <v>4</v>
      </c>
      <c r="SN83">
        <f t="shared" si="2141"/>
        <v>3.69</v>
      </c>
      <c r="SO83">
        <f t="shared" si="2142"/>
        <v>4.5</v>
      </c>
      <c r="SP83">
        <f t="shared" si="2143"/>
        <v>2.83</v>
      </c>
      <c r="SQ83">
        <f t="shared" si="2144"/>
        <v>5.67</v>
      </c>
      <c r="SR83" t="str">
        <f t="shared" si="2145"/>
        <v>0</v>
      </c>
      <c r="SS83" t="str">
        <f t="shared" si="2146"/>
        <v>0</v>
      </c>
      <c r="ST83" t="str">
        <f t="shared" si="2147"/>
        <v>0</v>
      </c>
      <c r="SU83" t="str">
        <f t="shared" si="2148"/>
        <v>0</v>
      </c>
      <c r="SV83" t="str">
        <f t="shared" si="2149"/>
        <v>0</v>
      </c>
      <c r="SW83" t="str">
        <f t="shared" si="2150"/>
        <v>0</v>
      </c>
      <c r="SX83" t="str">
        <f t="shared" si="2151"/>
        <v>0</v>
      </c>
      <c r="SY83" t="str">
        <f t="shared" si="2152"/>
        <v>0</v>
      </c>
      <c r="SZ83" t="str">
        <f t="shared" si="2153"/>
        <v>0</v>
      </c>
      <c r="TA83" t="str">
        <f t="shared" si="2154"/>
        <v>0</v>
      </c>
      <c r="TB83" t="str">
        <f t="shared" si="2155"/>
        <v>0</v>
      </c>
      <c r="TC83" t="str">
        <f t="shared" si="2156"/>
        <v>0</v>
      </c>
      <c r="TD83" t="str">
        <f t="shared" si="2157"/>
        <v>0</v>
      </c>
      <c r="TE83" t="str">
        <f t="shared" si="2158"/>
        <v>0</v>
      </c>
      <c r="TF83" t="str">
        <f t="shared" si="2159"/>
        <v>0</v>
      </c>
      <c r="TG83" t="str">
        <f t="shared" si="2160"/>
        <v>0</v>
      </c>
      <c r="TH83" t="str">
        <f t="shared" si="2161"/>
        <v>0</v>
      </c>
      <c r="TI83" t="str">
        <f t="shared" si="2162"/>
        <v>0</v>
      </c>
      <c r="TJ83" t="str">
        <f t="shared" si="2163"/>
        <v>0</v>
      </c>
      <c r="TK83" t="str">
        <f t="shared" si="2164"/>
        <v>0</v>
      </c>
      <c r="TL83" t="str">
        <f t="shared" si="2165"/>
        <v>0</v>
      </c>
      <c r="TM83" t="str">
        <f t="shared" si="2166"/>
        <v>0</v>
      </c>
      <c r="TN83" t="str">
        <f t="shared" si="2167"/>
        <v>0</v>
      </c>
      <c r="TO83" t="str">
        <f t="shared" si="2168"/>
        <v>0</v>
      </c>
      <c r="TP83" t="str">
        <f t="shared" si="2169"/>
        <v>0</v>
      </c>
      <c r="TQ83" t="str">
        <f t="shared" si="2170"/>
        <v>0</v>
      </c>
      <c r="TR83" t="str">
        <f t="shared" si="2171"/>
        <v>0</v>
      </c>
      <c r="TS83" t="str">
        <f t="shared" si="2172"/>
        <v>0</v>
      </c>
      <c r="TT83" t="str">
        <f t="shared" si="2173"/>
        <v>0</v>
      </c>
      <c r="TU83" t="str">
        <f t="shared" si="2174"/>
        <v>0</v>
      </c>
      <c r="TV83" t="str">
        <f t="shared" si="2175"/>
        <v>0</v>
      </c>
      <c r="TW83" t="str">
        <f t="shared" si="2176"/>
        <v>0</v>
      </c>
      <c r="TX83" t="str">
        <f t="shared" si="2177"/>
        <v>0</v>
      </c>
      <c r="TY83" t="str">
        <f t="shared" si="2178"/>
        <v>0</v>
      </c>
      <c r="TZ83" t="str">
        <f t="shared" si="2179"/>
        <v>0</v>
      </c>
      <c r="UA83" t="str">
        <f t="shared" si="2180"/>
        <v>0</v>
      </c>
      <c r="UB83" t="str">
        <f t="shared" si="2181"/>
        <v>0</v>
      </c>
      <c r="UC83" t="str">
        <f t="shared" si="2182"/>
        <v>0</v>
      </c>
      <c r="UD83" t="str">
        <f t="shared" si="2183"/>
        <v>0</v>
      </c>
      <c r="UE83" t="str">
        <f t="shared" si="2184"/>
        <v>0</v>
      </c>
      <c r="UF83" t="str">
        <f t="shared" si="2185"/>
        <v>0</v>
      </c>
      <c r="UG83" t="str">
        <f t="shared" si="2186"/>
        <v>0</v>
      </c>
      <c r="UH83" t="str">
        <f t="shared" si="2187"/>
        <v>0</v>
      </c>
      <c r="UI83" t="str">
        <f t="shared" si="2188"/>
        <v>0</v>
      </c>
      <c r="UJ83" t="str">
        <f t="shared" si="2189"/>
        <v>0</v>
      </c>
      <c r="UK83" t="str">
        <f t="shared" si="2190"/>
        <v>0</v>
      </c>
      <c r="UL83" t="str">
        <f t="shared" si="2191"/>
        <v>0</v>
      </c>
      <c r="UM83" t="str">
        <f t="shared" si="2192"/>
        <v>0</v>
      </c>
      <c r="UN83" t="str">
        <f t="shared" si="2193"/>
        <v>0</v>
      </c>
      <c r="UO83" t="str">
        <f t="shared" si="2194"/>
        <v>0</v>
      </c>
      <c r="UP83" t="str">
        <f t="shared" si="2195"/>
        <v>0</v>
      </c>
      <c r="UQ83" t="str">
        <f t="shared" si="2196"/>
        <v>0</v>
      </c>
      <c r="UR83" t="str">
        <f t="shared" si="2197"/>
        <v>0</v>
      </c>
      <c r="US83" t="str">
        <f t="shared" si="2198"/>
        <v>0</v>
      </c>
      <c r="UT83" t="str">
        <f t="shared" si="2199"/>
        <v>0</v>
      </c>
      <c r="UU83" t="str">
        <f t="shared" si="2200"/>
        <v>0</v>
      </c>
      <c r="UV83" t="str">
        <f t="shared" si="2201"/>
        <v>0</v>
      </c>
      <c r="UW83" t="str">
        <f t="shared" si="2202"/>
        <v>0</v>
      </c>
      <c r="UX83" t="str">
        <f t="shared" si="2203"/>
        <v>0</v>
      </c>
      <c r="UY83" t="str">
        <f t="shared" si="2204"/>
        <v>0</v>
      </c>
      <c r="UZ83" t="str">
        <f t="shared" si="2205"/>
        <v>0</v>
      </c>
      <c r="VA83" t="str">
        <f t="shared" si="2206"/>
        <v>0</v>
      </c>
      <c r="VB83" t="str">
        <f t="shared" si="2207"/>
        <v>0</v>
      </c>
      <c r="VC83" t="str">
        <f t="shared" si="2208"/>
        <v>0</v>
      </c>
      <c r="VD83" t="str">
        <f t="shared" si="2209"/>
        <v>0</v>
      </c>
      <c r="VE83" t="str">
        <f t="shared" si="2210"/>
        <v>0</v>
      </c>
      <c r="VF83" t="str">
        <f t="shared" si="2211"/>
        <v>0</v>
      </c>
      <c r="VG83" t="str">
        <f t="shared" si="2212"/>
        <v>0</v>
      </c>
      <c r="VH83" t="str">
        <f t="shared" si="2213"/>
        <v>0</v>
      </c>
      <c r="VI83" t="str">
        <f t="shared" si="2214"/>
        <v>0</v>
      </c>
      <c r="VJ83" t="str">
        <f t="shared" si="2215"/>
        <v>0</v>
      </c>
      <c r="VK83" t="str">
        <f t="shared" si="2216"/>
        <v>0</v>
      </c>
      <c r="VL83" t="str">
        <f t="shared" si="2217"/>
        <v>0</v>
      </c>
      <c r="VM83" t="str">
        <f t="shared" si="2218"/>
        <v>0</v>
      </c>
      <c r="VN83" t="str">
        <f t="shared" si="2219"/>
        <v>0</v>
      </c>
      <c r="VO83" t="str">
        <f t="shared" si="2220"/>
        <v>0</v>
      </c>
      <c r="VQ83" s="4">
        <f t="shared" si="2221"/>
        <v>-6.2500000000000018</v>
      </c>
      <c r="VR83" s="4">
        <f t="shared" si="2222"/>
        <v>6.35</v>
      </c>
      <c r="VS83" s="4">
        <f t="shared" si="2223"/>
        <v>-7.01</v>
      </c>
      <c r="VT83" s="4">
        <f t="shared" si="2224"/>
        <v>0</v>
      </c>
      <c r="VV83" s="4">
        <f t="shared" si="2225"/>
        <v>-6.9100000000000019</v>
      </c>
      <c r="VY83">
        <f t="shared" si="2226"/>
        <v>-6.46</v>
      </c>
      <c r="VZ83">
        <f t="shared" si="2227"/>
        <v>2.81</v>
      </c>
      <c r="WA83">
        <f t="shared" si="2228"/>
        <v>-2.91</v>
      </c>
      <c r="WB83">
        <f t="shared" si="2229"/>
        <v>-2.1</v>
      </c>
      <c r="WC83">
        <f t="shared" si="2230"/>
        <v>-4.91</v>
      </c>
      <c r="WD83">
        <f t="shared" si="2231"/>
        <v>-8.73</v>
      </c>
      <c r="WE83">
        <f t="shared" si="2232"/>
        <v>4.51</v>
      </c>
      <c r="WF83">
        <f t="shared" si="2233"/>
        <v>1.84</v>
      </c>
      <c r="WG83">
        <f t="shared" si="2234"/>
        <v>9.0399999999999991</v>
      </c>
      <c r="WH83">
        <f t="shared" si="2235"/>
        <v>0</v>
      </c>
      <c r="WI83">
        <f t="shared" si="2236"/>
        <v>0</v>
      </c>
      <c r="WJ83">
        <f t="shared" si="2237"/>
        <v>0</v>
      </c>
      <c r="WK83">
        <f t="shared" si="2238"/>
        <v>0</v>
      </c>
      <c r="WL83">
        <f t="shared" si="2239"/>
        <v>0</v>
      </c>
      <c r="WM83">
        <f t="shared" si="2240"/>
        <v>0</v>
      </c>
      <c r="WN83">
        <f t="shared" si="2241"/>
        <v>0</v>
      </c>
      <c r="WO83">
        <f t="shared" si="2242"/>
        <v>0</v>
      </c>
      <c r="WP83">
        <f t="shared" si="2243"/>
        <v>0</v>
      </c>
      <c r="WQ83">
        <f t="shared" si="2244"/>
        <v>0</v>
      </c>
      <c r="WR83">
        <f t="shared" si="2245"/>
        <v>0</v>
      </c>
      <c r="WS83">
        <f t="shared" si="2246"/>
        <v>0</v>
      </c>
      <c r="WT83">
        <f t="shared" si="2247"/>
        <v>0</v>
      </c>
      <c r="WU83">
        <f t="shared" si="2248"/>
        <v>0</v>
      </c>
      <c r="WV83">
        <f t="shared" si="2249"/>
        <v>0</v>
      </c>
      <c r="WW83">
        <f t="shared" si="2250"/>
        <v>0</v>
      </c>
      <c r="WX83">
        <f t="shared" si="2251"/>
        <v>0</v>
      </c>
      <c r="WY83">
        <f t="shared" si="2252"/>
        <v>0</v>
      </c>
      <c r="WZ83">
        <f t="shared" si="2253"/>
        <v>0</v>
      </c>
      <c r="XA83">
        <f t="shared" si="2254"/>
        <v>0</v>
      </c>
      <c r="XB83">
        <f t="shared" si="2255"/>
        <v>0</v>
      </c>
      <c r="XC83">
        <f t="shared" si="2256"/>
        <v>0</v>
      </c>
      <c r="XD83">
        <f t="shared" si="2257"/>
        <v>0</v>
      </c>
      <c r="XE83">
        <f t="shared" si="2258"/>
        <v>0</v>
      </c>
      <c r="XF83">
        <f t="shared" si="2259"/>
        <v>0</v>
      </c>
      <c r="XG83">
        <f t="shared" si="2260"/>
        <v>0</v>
      </c>
      <c r="XH83">
        <f t="shared" si="2261"/>
        <v>0</v>
      </c>
      <c r="XI83">
        <f t="shared" si="2262"/>
        <v>0</v>
      </c>
      <c r="XJ83">
        <f t="shared" si="2263"/>
        <v>0</v>
      </c>
      <c r="XK83">
        <f t="shared" si="2264"/>
        <v>0</v>
      </c>
      <c r="XL83">
        <f t="shared" si="2265"/>
        <v>0</v>
      </c>
      <c r="XM83">
        <f t="shared" si="2266"/>
        <v>0</v>
      </c>
      <c r="XN83">
        <f t="shared" si="2267"/>
        <v>0</v>
      </c>
      <c r="XO83">
        <f t="shared" si="2268"/>
        <v>0</v>
      </c>
      <c r="XP83">
        <f t="shared" si="2269"/>
        <v>0</v>
      </c>
      <c r="XQ83">
        <f t="shared" si="2270"/>
        <v>0</v>
      </c>
      <c r="XR83">
        <f t="shared" si="2271"/>
        <v>0</v>
      </c>
      <c r="XS83">
        <f t="shared" si="2272"/>
        <v>0</v>
      </c>
      <c r="XT83">
        <f t="shared" si="2273"/>
        <v>0</v>
      </c>
      <c r="XU83">
        <f t="shared" si="2274"/>
        <v>0</v>
      </c>
      <c r="XV83">
        <f t="shared" si="2275"/>
        <v>0</v>
      </c>
      <c r="XW83">
        <f t="shared" si="2276"/>
        <v>0</v>
      </c>
      <c r="XX83">
        <f t="shared" si="2277"/>
        <v>0</v>
      </c>
      <c r="XY83">
        <f t="shared" si="2278"/>
        <v>0</v>
      </c>
      <c r="XZ83">
        <f t="shared" si="2279"/>
        <v>0</v>
      </c>
      <c r="YA83">
        <f t="shared" si="2280"/>
        <v>0</v>
      </c>
      <c r="YB83">
        <f t="shared" si="2281"/>
        <v>0</v>
      </c>
      <c r="YC83">
        <f t="shared" si="2282"/>
        <v>0</v>
      </c>
      <c r="YD83">
        <f t="shared" si="2283"/>
        <v>0</v>
      </c>
      <c r="YE83">
        <f t="shared" si="2284"/>
        <v>0</v>
      </c>
      <c r="YF83">
        <f t="shared" si="2285"/>
        <v>0</v>
      </c>
      <c r="YG83">
        <f t="shared" si="2286"/>
        <v>0</v>
      </c>
      <c r="YH83">
        <f t="shared" si="2287"/>
        <v>0</v>
      </c>
      <c r="YI83">
        <f t="shared" si="2288"/>
        <v>0</v>
      </c>
      <c r="YJ83">
        <f t="shared" si="2289"/>
        <v>0</v>
      </c>
      <c r="YK83">
        <f t="shared" si="2290"/>
        <v>0</v>
      </c>
      <c r="YL83">
        <f t="shared" si="2291"/>
        <v>0</v>
      </c>
      <c r="YM83">
        <f t="shared" si="2292"/>
        <v>0</v>
      </c>
      <c r="YN83">
        <f t="shared" si="2293"/>
        <v>0</v>
      </c>
      <c r="YO83">
        <f t="shared" si="2294"/>
        <v>0</v>
      </c>
      <c r="YP83">
        <f t="shared" si="2295"/>
        <v>0</v>
      </c>
      <c r="YQ83">
        <f t="shared" si="2296"/>
        <v>0</v>
      </c>
      <c r="YR83">
        <f t="shared" si="2297"/>
        <v>0</v>
      </c>
      <c r="YS83">
        <f t="shared" si="2298"/>
        <v>0</v>
      </c>
      <c r="YT83">
        <f t="shared" si="2299"/>
        <v>0</v>
      </c>
      <c r="YU83">
        <f t="shared" si="2300"/>
        <v>0</v>
      </c>
      <c r="YV83">
        <f t="shared" si="2301"/>
        <v>0</v>
      </c>
      <c r="YW83">
        <f t="shared" si="2302"/>
        <v>0</v>
      </c>
      <c r="YX83">
        <f t="shared" si="2303"/>
        <v>0</v>
      </c>
      <c r="YY83">
        <f t="shared" si="2304"/>
        <v>0</v>
      </c>
      <c r="YZ83">
        <f t="shared" si="2305"/>
        <v>0</v>
      </c>
      <c r="ZA83">
        <f t="shared" si="2306"/>
        <v>0</v>
      </c>
      <c r="ZB83">
        <f t="shared" si="2307"/>
        <v>0</v>
      </c>
      <c r="ZC83">
        <f t="shared" si="2308"/>
        <v>0</v>
      </c>
      <c r="ZD83">
        <f t="shared" si="2309"/>
        <v>0</v>
      </c>
      <c r="ZE83">
        <f t="shared" si="2310"/>
        <v>0</v>
      </c>
      <c r="ZG83" s="4">
        <f t="shared" si="2311"/>
        <v>218</v>
      </c>
      <c r="ZH83" s="4">
        <f t="shared" si="2312"/>
        <v>94</v>
      </c>
      <c r="ZI83" s="4">
        <f t="shared" si="2313"/>
        <v>128</v>
      </c>
      <c r="ZJ83" s="4">
        <f t="shared" si="2314"/>
        <v>0</v>
      </c>
      <c r="ZL83" s="4">
        <f t="shared" si="2315"/>
        <v>440</v>
      </c>
      <c r="ZO83">
        <f t="shared" si="2316"/>
        <v>33</v>
      </c>
      <c r="ZP83">
        <f t="shared" si="2317"/>
        <v>31</v>
      </c>
      <c r="ZQ83">
        <f t="shared" si="2318"/>
        <v>38</v>
      </c>
      <c r="ZR83">
        <f t="shared" si="2319"/>
        <v>72</v>
      </c>
      <c r="ZS83">
        <f t="shared" si="2320"/>
        <v>56</v>
      </c>
      <c r="ZT83">
        <f t="shared" si="2321"/>
        <v>85</v>
      </c>
      <c r="ZU83">
        <f t="shared" si="2322"/>
        <v>46</v>
      </c>
      <c r="ZV83">
        <f t="shared" si="2323"/>
        <v>48</v>
      </c>
      <c r="ZW83">
        <f t="shared" si="2324"/>
        <v>31</v>
      </c>
      <c r="ZX83">
        <f t="shared" si="2325"/>
        <v>0</v>
      </c>
      <c r="ZY83">
        <f t="shared" si="2326"/>
        <v>0</v>
      </c>
      <c r="ZZ83">
        <f t="shared" si="2327"/>
        <v>0</v>
      </c>
      <c r="AAA83">
        <f t="shared" si="2328"/>
        <v>0</v>
      </c>
      <c r="AAB83">
        <f t="shared" si="2329"/>
        <v>0</v>
      </c>
      <c r="AAC83">
        <f t="shared" si="2330"/>
        <v>0</v>
      </c>
      <c r="AAD83">
        <f t="shared" si="2331"/>
        <v>0</v>
      </c>
      <c r="AAE83">
        <f t="shared" si="2332"/>
        <v>0</v>
      </c>
      <c r="AAF83">
        <f t="shared" si="2333"/>
        <v>0</v>
      </c>
      <c r="AAG83">
        <f t="shared" si="2334"/>
        <v>0</v>
      </c>
      <c r="AAH83">
        <f t="shared" si="2335"/>
        <v>0</v>
      </c>
      <c r="AAI83">
        <f t="shared" si="2336"/>
        <v>0</v>
      </c>
      <c r="AAJ83">
        <f t="shared" si="2337"/>
        <v>0</v>
      </c>
      <c r="AAK83">
        <f t="shared" si="2338"/>
        <v>0</v>
      </c>
      <c r="AAL83">
        <f t="shared" si="2339"/>
        <v>0</v>
      </c>
      <c r="AAM83">
        <f t="shared" si="2340"/>
        <v>0</v>
      </c>
      <c r="AAN83">
        <f t="shared" si="2341"/>
        <v>0</v>
      </c>
      <c r="AAO83">
        <f t="shared" si="2342"/>
        <v>0</v>
      </c>
      <c r="AAP83">
        <f t="shared" si="2343"/>
        <v>0</v>
      </c>
      <c r="AAQ83">
        <f t="shared" si="2344"/>
        <v>0</v>
      </c>
      <c r="AAR83">
        <f t="shared" si="2345"/>
        <v>0</v>
      </c>
      <c r="AAS83">
        <f t="shared" si="2346"/>
        <v>0</v>
      </c>
      <c r="AAT83">
        <f t="shared" si="2347"/>
        <v>0</v>
      </c>
      <c r="AAU83">
        <f t="shared" si="2348"/>
        <v>0</v>
      </c>
      <c r="AAV83">
        <f t="shared" si="2349"/>
        <v>0</v>
      </c>
      <c r="AAW83">
        <f t="shared" si="2350"/>
        <v>0</v>
      </c>
      <c r="AAX83">
        <f t="shared" si="2351"/>
        <v>0</v>
      </c>
      <c r="AAY83">
        <f t="shared" si="2352"/>
        <v>0</v>
      </c>
      <c r="AAZ83">
        <f t="shared" si="2353"/>
        <v>0</v>
      </c>
      <c r="ABA83">
        <f t="shared" si="2354"/>
        <v>0</v>
      </c>
      <c r="ABB83">
        <f t="shared" si="2355"/>
        <v>0</v>
      </c>
      <c r="ABC83">
        <f t="shared" si="2356"/>
        <v>0</v>
      </c>
      <c r="ABD83">
        <f t="shared" si="2357"/>
        <v>0</v>
      </c>
      <c r="ABE83">
        <f t="shared" si="2358"/>
        <v>0</v>
      </c>
      <c r="ABF83">
        <f t="shared" si="2359"/>
        <v>0</v>
      </c>
      <c r="ABG83">
        <f t="shared" si="2360"/>
        <v>0</v>
      </c>
      <c r="ABH83">
        <f t="shared" si="2361"/>
        <v>0</v>
      </c>
      <c r="ABI83">
        <f t="shared" si="2362"/>
        <v>0</v>
      </c>
      <c r="ABJ83">
        <f t="shared" si="2363"/>
        <v>0</v>
      </c>
      <c r="ABK83">
        <f t="shared" si="2364"/>
        <v>0</v>
      </c>
      <c r="ABL83">
        <f t="shared" si="2365"/>
        <v>0</v>
      </c>
      <c r="ABM83">
        <f t="shared" si="2366"/>
        <v>0</v>
      </c>
      <c r="ABN83">
        <f t="shared" si="2367"/>
        <v>0</v>
      </c>
      <c r="ABO83">
        <f t="shared" si="2368"/>
        <v>0</v>
      </c>
      <c r="ABP83">
        <f t="shared" si="2369"/>
        <v>0</v>
      </c>
      <c r="ABQ83">
        <f t="shared" si="2370"/>
        <v>0</v>
      </c>
      <c r="ABR83">
        <f t="shared" si="2371"/>
        <v>0</v>
      </c>
      <c r="ABS83">
        <f t="shared" si="2372"/>
        <v>0</v>
      </c>
      <c r="ABT83">
        <f t="shared" si="2373"/>
        <v>0</v>
      </c>
      <c r="ABU83">
        <f t="shared" si="2374"/>
        <v>0</v>
      </c>
      <c r="ABV83">
        <f t="shared" si="2375"/>
        <v>0</v>
      </c>
      <c r="ABW83">
        <f t="shared" si="2376"/>
        <v>0</v>
      </c>
      <c r="ABX83">
        <f t="shared" si="2377"/>
        <v>0</v>
      </c>
      <c r="ABY83">
        <f t="shared" si="2378"/>
        <v>0</v>
      </c>
      <c r="ABZ83">
        <f t="shared" si="2379"/>
        <v>0</v>
      </c>
      <c r="ACA83">
        <f t="shared" si="2380"/>
        <v>0</v>
      </c>
      <c r="ACB83">
        <f t="shared" si="2381"/>
        <v>0</v>
      </c>
      <c r="ACC83">
        <f t="shared" si="2382"/>
        <v>0</v>
      </c>
      <c r="ACD83">
        <f t="shared" si="2383"/>
        <v>0</v>
      </c>
      <c r="ACE83">
        <f t="shared" si="2384"/>
        <v>0</v>
      </c>
      <c r="ACF83">
        <f t="shared" si="2385"/>
        <v>0</v>
      </c>
      <c r="ACG83">
        <f t="shared" si="2386"/>
        <v>0</v>
      </c>
      <c r="ACH83">
        <f t="shared" si="2387"/>
        <v>0</v>
      </c>
      <c r="ACI83">
        <f t="shared" si="2388"/>
        <v>0</v>
      </c>
      <c r="ACJ83">
        <f t="shared" si="2389"/>
        <v>0</v>
      </c>
      <c r="ACK83">
        <f t="shared" si="2390"/>
        <v>0</v>
      </c>
      <c r="ACL83">
        <f t="shared" si="2391"/>
        <v>0</v>
      </c>
      <c r="ACM83">
        <f t="shared" si="2392"/>
        <v>0</v>
      </c>
      <c r="ACN83">
        <f t="shared" si="2393"/>
        <v>0</v>
      </c>
      <c r="ACO83">
        <f t="shared" si="2394"/>
        <v>0</v>
      </c>
      <c r="ACP83">
        <f t="shared" si="2395"/>
        <v>0</v>
      </c>
      <c r="ACQ83">
        <f t="shared" si="2396"/>
        <v>0</v>
      </c>
      <c r="ACR83">
        <f t="shared" si="2397"/>
        <v>0</v>
      </c>
      <c r="ACS83">
        <f t="shared" si="2398"/>
        <v>0</v>
      </c>
      <c r="ACT83">
        <f t="shared" si="2399"/>
        <v>0</v>
      </c>
      <c r="ACU83">
        <f t="shared" si="2400"/>
        <v>0</v>
      </c>
      <c r="ACW83" s="4">
        <f t="shared" si="2401"/>
        <v>401.29999999999995</v>
      </c>
      <c r="ACX83" s="4">
        <f t="shared" si="2402"/>
        <v>16.100000000000001</v>
      </c>
      <c r="ACY83" s="4">
        <f t="shared" si="2403"/>
        <v>7.6</v>
      </c>
      <c r="ACZ83" s="4">
        <f t="shared" si="2404"/>
        <v>0</v>
      </c>
      <c r="ADA83" s="88">
        <f t="shared" si="2405"/>
        <v>2.8372521918222215</v>
      </c>
      <c r="ADB83" s="4">
        <f t="shared" si="2406"/>
        <v>425</v>
      </c>
      <c r="ADC83" s="5">
        <f t="shared" si="2407"/>
        <v>8.9587945617700147</v>
      </c>
      <c r="ADD83" s="5">
        <f t="shared" si="2408"/>
        <v>1.9493588689617927</v>
      </c>
      <c r="ADE83">
        <f t="shared" si="2409"/>
        <v>54.1</v>
      </c>
      <c r="ADF83">
        <f t="shared" si="2410"/>
        <v>47.1</v>
      </c>
      <c r="ADG83">
        <f t="shared" si="2411"/>
        <v>62.2</v>
      </c>
      <c r="ADH83">
        <f t="shared" si="2412"/>
        <v>0</v>
      </c>
      <c r="ADI83">
        <f t="shared" si="2413"/>
        <v>7.6</v>
      </c>
      <c r="ADJ83">
        <f t="shared" si="2414"/>
        <v>112</v>
      </c>
      <c r="ADK83">
        <f t="shared" si="2415"/>
        <v>6.1</v>
      </c>
      <c r="ADL83">
        <f t="shared" si="2416"/>
        <v>10</v>
      </c>
      <c r="ADM83">
        <f t="shared" si="2417"/>
        <v>125.9</v>
      </c>
      <c r="ADN83">
        <f t="shared" si="2418"/>
        <v>0</v>
      </c>
      <c r="ADO83">
        <f t="shared" si="2419"/>
        <v>0</v>
      </c>
      <c r="ADP83">
        <f t="shared" si="2420"/>
        <v>0</v>
      </c>
      <c r="ADQ83">
        <f t="shared" si="2421"/>
        <v>0</v>
      </c>
      <c r="ADR83">
        <f t="shared" si="2422"/>
        <v>0</v>
      </c>
      <c r="ADS83">
        <f t="shared" si="2423"/>
        <v>0</v>
      </c>
      <c r="ADT83">
        <f t="shared" si="2424"/>
        <v>0</v>
      </c>
      <c r="ADU83">
        <f t="shared" si="2425"/>
        <v>0</v>
      </c>
      <c r="ADV83">
        <f t="shared" si="2426"/>
        <v>0</v>
      </c>
      <c r="ADW83">
        <f t="shared" si="2427"/>
        <v>0</v>
      </c>
      <c r="ADX83">
        <f t="shared" si="2428"/>
        <v>0</v>
      </c>
      <c r="ADY83">
        <f t="shared" si="2429"/>
        <v>0</v>
      </c>
      <c r="ADZ83">
        <f t="shared" si="2430"/>
        <v>0</v>
      </c>
      <c r="AEA83">
        <f t="shared" si="2431"/>
        <v>0</v>
      </c>
      <c r="AEB83">
        <f t="shared" si="2432"/>
        <v>0</v>
      </c>
      <c r="AEC83">
        <f t="shared" si="2433"/>
        <v>0</v>
      </c>
      <c r="AED83">
        <f t="shared" si="2434"/>
        <v>0</v>
      </c>
      <c r="AEE83">
        <f t="shared" si="2435"/>
        <v>0</v>
      </c>
      <c r="AEF83">
        <f t="shared" si="2436"/>
        <v>0</v>
      </c>
      <c r="AEG83">
        <f t="shared" si="2437"/>
        <v>0</v>
      </c>
      <c r="AEH83">
        <f t="shared" si="2438"/>
        <v>0</v>
      </c>
      <c r="AEI83">
        <f t="shared" si="2439"/>
        <v>0</v>
      </c>
      <c r="AEJ83">
        <f t="shared" si="2440"/>
        <v>0</v>
      </c>
      <c r="AEK83">
        <f t="shared" si="2441"/>
        <v>0</v>
      </c>
      <c r="AEL83">
        <f t="shared" si="2442"/>
        <v>0</v>
      </c>
      <c r="AEM83">
        <f t="shared" si="2443"/>
        <v>0</v>
      </c>
      <c r="AEN83">
        <f t="shared" si="2444"/>
        <v>0</v>
      </c>
      <c r="AEO83">
        <f t="shared" si="2445"/>
        <v>0</v>
      </c>
      <c r="AEP83">
        <f t="shared" si="2446"/>
        <v>0</v>
      </c>
      <c r="AEQ83">
        <f t="shared" si="2447"/>
        <v>0</v>
      </c>
      <c r="AER83">
        <f t="shared" si="2448"/>
        <v>0</v>
      </c>
      <c r="AES83">
        <f t="shared" si="2449"/>
        <v>0</v>
      </c>
      <c r="AET83">
        <f t="shared" si="2450"/>
        <v>0</v>
      </c>
      <c r="AEU83">
        <f t="shared" si="2451"/>
        <v>0</v>
      </c>
      <c r="AEV83">
        <f t="shared" si="2452"/>
        <v>0</v>
      </c>
      <c r="AEW83">
        <f t="shared" si="2453"/>
        <v>0</v>
      </c>
      <c r="AEX83">
        <f t="shared" si="2454"/>
        <v>0</v>
      </c>
      <c r="AEY83">
        <f t="shared" si="2455"/>
        <v>0</v>
      </c>
      <c r="AEZ83">
        <f t="shared" si="2456"/>
        <v>0</v>
      </c>
      <c r="AFA83">
        <f t="shared" si="2457"/>
        <v>0</v>
      </c>
      <c r="AFB83">
        <f t="shared" si="2458"/>
        <v>0</v>
      </c>
      <c r="AFC83">
        <f t="shared" si="2459"/>
        <v>0</v>
      </c>
      <c r="AFD83">
        <f t="shared" si="2460"/>
        <v>0</v>
      </c>
      <c r="AFE83">
        <f t="shared" si="2461"/>
        <v>0</v>
      </c>
      <c r="AFF83">
        <f t="shared" si="2462"/>
        <v>0</v>
      </c>
      <c r="AFG83">
        <f t="shared" si="2463"/>
        <v>0</v>
      </c>
      <c r="AFH83">
        <f t="shared" si="2464"/>
        <v>0</v>
      </c>
      <c r="AFI83">
        <f t="shared" si="2465"/>
        <v>0</v>
      </c>
      <c r="AFJ83">
        <f t="shared" si="2466"/>
        <v>0</v>
      </c>
      <c r="AFK83">
        <f t="shared" si="2467"/>
        <v>0</v>
      </c>
      <c r="AFL83">
        <f t="shared" si="2468"/>
        <v>0</v>
      </c>
      <c r="AFM83">
        <f t="shared" si="2469"/>
        <v>0</v>
      </c>
      <c r="AFN83">
        <f t="shared" si="2470"/>
        <v>0</v>
      </c>
      <c r="AFO83">
        <f t="shared" si="2471"/>
        <v>0</v>
      </c>
      <c r="AFP83">
        <f t="shared" si="2472"/>
        <v>0</v>
      </c>
      <c r="AFQ83">
        <f t="shared" si="2473"/>
        <v>0</v>
      </c>
      <c r="AFR83">
        <f t="shared" si="2474"/>
        <v>0</v>
      </c>
      <c r="AFS83">
        <f t="shared" si="2475"/>
        <v>0</v>
      </c>
      <c r="AFT83">
        <f t="shared" si="2476"/>
        <v>0</v>
      </c>
      <c r="AFU83">
        <f t="shared" si="2477"/>
        <v>0</v>
      </c>
      <c r="AFV83">
        <f t="shared" si="2478"/>
        <v>0</v>
      </c>
      <c r="AFW83">
        <f t="shared" si="2479"/>
        <v>0</v>
      </c>
      <c r="AFX83">
        <f t="shared" si="2480"/>
        <v>0</v>
      </c>
      <c r="AFY83">
        <f t="shared" si="2481"/>
        <v>0</v>
      </c>
      <c r="AFZ83">
        <f t="shared" si="2482"/>
        <v>0</v>
      </c>
      <c r="AGA83">
        <f t="shared" si="2483"/>
        <v>0</v>
      </c>
      <c r="AGB83">
        <f t="shared" si="2484"/>
        <v>0</v>
      </c>
      <c r="AGC83">
        <f t="shared" si="2485"/>
        <v>0</v>
      </c>
      <c r="AGD83">
        <f t="shared" si="2486"/>
        <v>0</v>
      </c>
      <c r="AGE83">
        <f t="shared" si="2487"/>
        <v>0</v>
      </c>
      <c r="AGF83">
        <f t="shared" si="2488"/>
        <v>0</v>
      </c>
      <c r="AGG83">
        <f t="shared" si="2489"/>
        <v>0</v>
      </c>
      <c r="AGH83">
        <f t="shared" si="2490"/>
        <v>0</v>
      </c>
      <c r="AGI83">
        <f t="shared" si="2491"/>
        <v>0</v>
      </c>
      <c r="AGJ83">
        <f t="shared" si="2492"/>
        <v>0</v>
      </c>
      <c r="AGK83">
        <f t="shared" si="2493"/>
        <v>0</v>
      </c>
      <c r="AGM83" s="88">
        <f t="shared" si="2494"/>
        <v>59</v>
      </c>
      <c r="AGN83" s="88">
        <v>59</v>
      </c>
      <c r="AGO83">
        <v>2</v>
      </c>
      <c r="AGP83">
        <f t="shared" si="2495"/>
        <v>2</v>
      </c>
      <c r="AGQ83">
        <f t="shared" si="2496"/>
        <v>2</v>
      </c>
      <c r="AGR83">
        <f t="shared" si="2497"/>
        <v>2</v>
      </c>
      <c r="AGS83">
        <f t="shared" si="2498"/>
        <v>9</v>
      </c>
      <c r="AGT83">
        <f t="shared" si="2499"/>
        <v>1</v>
      </c>
      <c r="AGU83">
        <f t="shared" si="2500"/>
        <v>2</v>
      </c>
      <c r="AGV83">
        <f t="shared" si="2501"/>
        <v>5</v>
      </c>
      <c r="AGW83">
        <f t="shared" si="2502"/>
        <v>2</v>
      </c>
      <c r="AGX83">
        <f t="shared" si="2503"/>
        <v>2</v>
      </c>
      <c r="AGY83">
        <f t="shared" si="2504"/>
        <v>0</v>
      </c>
      <c r="AGZ83">
        <f t="shared" si="2505"/>
        <v>0</v>
      </c>
      <c r="AHA83">
        <f t="shared" si="2506"/>
        <v>0</v>
      </c>
      <c r="AHB83">
        <f t="shared" si="2507"/>
        <v>0</v>
      </c>
      <c r="AHC83">
        <f t="shared" si="2508"/>
        <v>0</v>
      </c>
      <c r="AHD83">
        <f t="shared" si="2509"/>
        <v>0</v>
      </c>
      <c r="AHE83">
        <f t="shared" si="2510"/>
        <v>0</v>
      </c>
      <c r="AHF83">
        <f t="shared" si="2511"/>
        <v>0</v>
      </c>
      <c r="AHG83">
        <f t="shared" si="2512"/>
        <v>0</v>
      </c>
      <c r="AHH83">
        <f t="shared" si="2513"/>
        <v>0</v>
      </c>
      <c r="AHI83">
        <f t="shared" si="2514"/>
        <v>0</v>
      </c>
      <c r="AHJ83">
        <f t="shared" si="2515"/>
        <v>0</v>
      </c>
      <c r="AHK83">
        <f t="shared" si="2516"/>
        <v>0</v>
      </c>
      <c r="AHL83">
        <f t="shared" si="2517"/>
        <v>0</v>
      </c>
      <c r="AHM83">
        <f t="shared" si="2518"/>
        <v>0</v>
      </c>
      <c r="AHN83">
        <f t="shared" si="2519"/>
        <v>0</v>
      </c>
      <c r="AHO83">
        <f t="shared" si="2520"/>
        <v>0</v>
      </c>
      <c r="AHP83">
        <f t="shared" si="2521"/>
        <v>0</v>
      </c>
      <c r="AHQ83">
        <f t="shared" si="2522"/>
        <v>0</v>
      </c>
      <c r="AHR83">
        <f t="shared" si="2523"/>
        <v>0</v>
      </c>
      <c r="AHS83">
        <f t="shared" si="2524"/>
        <v>0</v>
      </c>
      <c r="AHT83">
        <f t="shared" si="2525"/>
        <v>0</v>
      </c>
      <c r="AHU83">
        <f t="shared" si="2526"/>
        <v>0</v>
      </c>
      <c r="AHV83">
        <f t="shared" si="2527"/>
        <v>0</v>
      </c>
      <c r="AHW83">
        <f t="shared" si="2528"/>
        <v>0</v>
      </c>
      <c r="AHX83">
        <f t="shared" si="2529"/>
        <v>0</v>
      </c>
      <c r="AHY83">
        <f t="shared" si="2530"/>
        <v>0</v>
      </c>
      <c r="AHZ83">
        <f t="shared" si="2531"/>
        <v>0</v>
      </c>
      <c r="AIA83">
        <f t="shared" si="2532"/>
        <v>0</v>
      </c>
      <c r="AIB83">
        <f t="shared" si="2533"/>
        <v>0</v>
      </c>
      <c r="AIC83">
        <f t="shared" si="2534"/>
        <v>0</v>
      </c>
      <c r="AID83">
        <f t="shared" si="2535"/>
        <v>0</v>
      </c>
      <c r="AIE83">
        <f t="shared" si="2536"/>
        <v>0</v>
      </c>
      <c r="AIF83">
        <f t="shared" si="2537"/>
        <v>0</v>
      </c>
      <c r="AIG83">
        <f t="shared" si="2538"/>
        <v>0</v>
      </c>
      <c r="AIH83">
        <f t="shared" si="2539"/>
        <v>0</v>
      </c>
      <c r="AII83">
        <f t="shared" si="2540"/>
        <v>0</v>
      </c>
      <c r="AIJ83">
        <f t="shared" si="2541"/>
        <v>0</v>
      </c>
      <c r="AIK83">
        <f t="shared" si="2542"/>
        <v>0</v>
      </c>
      <c r="AIL83">
        <f t="shared" si="2543"/>
        <v>0</v>
      </c>
      <c r="AIM83">
        <f t="shared" si="2544"/>
        <v>0</v>
      </c>
      <c r="AIN83">
        <f t="shared" si="2545"/>
        <v>0</v>
      </c>
      <c r="AIO83">
        <f t="shared" si="2546"/>
        <v>0</v>
      </c>
      <c r="AIP83">
        <f t="shared" si="2547"/>
        <v>0</v>
      </c>
      <c r="AIQ83">
        <f t="shared" si="2548"/>
        <v>0</v>
      </c>
      <c r="AIR83">
        <f t="shared" si="2549"/>
        <v>0</v>
      </c>
      <c r="AIS83">
        <f t="shared" si="2550"/>
        <v>0</v>
      </c>
      <c r="AIT83">
        <f t="shared" si="2551"/>
        <v>0</v>
      </c>
      <c r="AIU83">
        <f t="shared" si="2552"/>
        <v>0</v>
      </c>
      <c r="AIV83">
        <f t="shared" si="2553"/>
        <v>0</v>
      </c>
      <c r="AIW83">
        <f t="shared" si="2554"/>
        <v>0</v>
      </c>
      <c r="AIX83">
        <f t="shared" si="2555"/>
        <v>0</v>
      </c>
      <c r="AIY83">
        <f t="shared" si="2556"/>
        <v>0</v>
      </c>
      <c r="AIZ83">
        <f t="shared" si="2557"/>
        <v>0</v>
      </c>
      <c r="AJA83">
        <f t="shared" si="2558"/>
        <v>0</v>
      </c>
      <c r="AJB83">
        <f t="shared" si="2559"/>
        <v>0</v>
      </c>
      <c r="AJC83">
        <f t="shared" si="2560"/>
        <v>0</v>
      </c>
      <c r="AJD83">
        <f t="shared" si="2561"/>
        <v>0</v>
      </c>
      <c r="AJE83">
        <f t="shared" si="2562"/>
        <v>0</v>
      </c>
      <c r="AJF83">
        <f t="shared" si="2563"/>
        <v>0</v>
      </c>
      <c r="AJG83">
        <f t="shared" si="2564"/>
        <v>0</v>
      </c>
      <c r="AJH83">
        <f t="shared" si="2565"/>
        <v>0</v>
      </c>
      <c r="AJI83">
        <f t="shared" si="2566"/>
        <v>0</v>
      </c>
      <c r="AJJ83">
        <f t="shared" si="2567"/>
        <v>0</v>
      </c>
      <c r="AJK83">
        <f t="shared" si="2568"/>
        <v>0</v>
      </c>
      <c r="AJL83">
        <f t="shared" si="2569"/>
        <v>0</v>
      </c>
      <c r="AJM83">
        <f t="shared" si="2570"/>
        <v>0</v>
      </c>
      <c r="AJN83">
        <f t="shared" si="2571"/>
        <v>0</v>
      </c>
      <c r="AJO83">
        <f t="shared" si="2572"/>
        <v>0</v>
      </c>
      <c r="AJP83">
        <f t="shared" si="2573"/>
        <v>0</v>
      </c>
      <c r="AJQ83">
        <f t="shared" si="2574"/>
        <v>0</v>
      </c>
      <c r="AJR83">
        <f t="shared" si="2575"/>
        <v>0</v>
      </c>
      <c r="AJS83">
        <f t="shared" si="2576"/>
        <v>0</v>
      </c>
      <c r="AJT83">
        <f t="shared" si="2577"/>
        <v>0</v>
      </c>
      <c r="AJU83">
        <f t="shared" si="2578"/>
        <v>0</v>
      </c>
      <c r="AJV83">
        <f t="shared" si="2579"/>
        <v>0</v>
      </c>
      <c r="AJX83">
        <v>34</v>
      </c>
      <c r="AJY83">
        <v>1</v>
      </c>
      <c r="AJZ83">
        <v>1</v>
      </c>
      <c r="AKA83">
        <f t="shared" si="2580"/>
        <v>2</v>
      </c>
      <c r="AKB83">
        <f t="shared" si="2581"/>
        <v>2</v>
      </c>
      <c r="AKC83">
        <f t="shared" si="2582"/>
        <v>2</v>
      </c>
      <c r="AKD83">
        <f t="shared" si="2583"/>
        <v>8</v>
      </c>
      <c r="AKE83">
        <f t="shared" si="2584"/>
        <v>8</v>
      </c>
      <c r="AKF83">
        <f t="shared" si="2585"/>
        <v>1</v>
      </c>
      <c r="AKG83">
        <f t="shared" si="2586"/>
        <v>0</v>
      </c>
      <c r="AKH83">
        <f t="shared" si="2587"/>
        <v>0</v>
      </c>
      <c r="AKI83">
        <f t="shared" si="2588"/>
        <v>0</v>
      </c>
      <c r="AKJ83">
        <f t="shared" si="2589"/>
        <v>0</v>
      </c>
      <c r="AKK83">
        <f t="shared" si="2590"/>
        <v>0</v>
      </c>
      <c r="AKL83">
        <f t="shared" si="2591"/>
        <v>0</v>
      </c>
      <c r="AKM83">
        <f t="shared" si="2592"/>
        <v>0</v>
      </c>
      <c r="AKN83">
        <f t="shared" si="2593"/>
        <v>0</v>
      </c>
      <c r="AKO83">
        <f t="shared" si="2594"/>
        <v>0</v>
      </c>
      <c r="AKP83">
        <f t="shared" si="2595"/>
        <v>0</v>
      </c>
      <c r="AKQ83">
        <f t="shared" si="2596"/>
        <v>0</v>
      </c>
      <c r="AKR83">
        <f t="shared" si="2597"/>
        <v>0</v>
      </c>
      <c r="AKS83">
        <f t="shared" si="2598"/>
        <v>0</v>
      </c>
      <c r="AKT83">
        <f t="shared" si="2599"/>
        <v>0</v>
      </c>
      <c r="AKU83">
        <f t="shared" si="2600"/>
        <v>0</v>
      </c>
      <c r="AKV83">
        <f t="shared" si="2601"/>
        <v>0</v>
      </c>
      <c r="AKW83">
        <f t="shared" si="2602"/>
        <v>0</v>
      </c>
      <c r="AKX83">
        <f t="shared" si="2603"/>
        <v>0</v>
      </c>
      <c r="AKY83">
        <f t="shared" si="2604"/>
        <v>0</v>
      </c>
      <c r="AKZ83">
        <f t="shared" si="2605"/>
        <v>0</v>
      </c>
      <c r="ALA83">
        <f t="shared" si="2606"/>
        <v>0</v>
      </c>
      <c r="ALB83">
        <f t="shared" si="2607"/>
        <v>0</v>
      </c>
      <c r="ALC83">
        <f t="shared" si="2608"/>
        <v>0</v>
      </c>
      <c r="ALD83">
        <f t="shared" si="2609"/>
        <v>0</v>
      </c>
      <c r="ALE83">
        <f t="shared" si="2610"/>
        <v>0</v>
      </c>
      <c r="ALF83">
        <f t="shared" si="2611"/>
        <v>0</v>
      </c>
      <c r="ALG83">
        <f t="shared" si="2612"/>
        <v>0</v>
      </c>
      <c r="ALH83">
        <f t="shared" si="2613"/>
        <v>0</v>
      </c>
      <c r="ALI83">
        <f t="shared" si="2614"/>
        <v>0</v>
      </c>
      <c r="ALJ83">
        <f t="shared" si="2615"/>
        <v>0</v>
      </c>
      <c r="ALK83">
        <f t="shared" si="2616"/>
        <v>0</v>
      </c>
      <c r="ALL83">
        <f t="shared" si="2617"/>
        <v>0</v>
      </c>
      <c r="ALM83">
        <f t="shared" si="2618"/>
        <v>0</v>
      </c>
      <c r="ALN83">
        <f t="shared" si="2619"/>
        <v>0</v>
      </c>
      <c r="ALO83">
        <f t="shared" si="2620"/>
        <v>0</v>
      </c>
      <c r="ALP83">
        <f t="shared" si="2621"/>
        <v>0</v>
      </c>
      <c r="ALQ83">
        <f t="shared" si="2622"/>
        <v>0</v>
      </c>
      <c r="ALR83">
        <f t="shared" si="2623"/>
        <v>0</v>
      </c>
      <c r="ALS83">
        <f t="shared" si="2624"/>
        <v>0</v>
      </c>
      <c r="ALT83">
        <f t="shared" si="2625"/>
        <v>0</v>
      </c>
      <c r="ALU83">
        <f t="shared" si="2626"/>
        <v>0</v>
      </c>
      <c r="ALV83">
        <f t="shared" si="2627"/>
        <v>0</v>
      </c>
      <c r="ALW83">
        <f t="shared" si="2628"/>
        <v>0</v>
      </c>
      <c r="ALX83">
        <f t="shared" si="2629"/>
        <v>0</v>
      </c>
      <c r="ALY83">
        <f t="shared" si="2630"/>
        <v>0</v>
      </c>
      <c r="ALZ83">
        <f t="shared" si="2631"/>
        <v>0</v>
      </c>
      <c r="AMA83">
        <f t="shared" si="2632"/>
        <v>0</v>
      </c>
      <c r="AMB83">
        <f t="shared" si="2633"/>
        <v>0</v>
      </c>
      <c r="AMC83">
        <f t="shared" si="2634"/>
        <v>0</v>
      </c>
      <c r="AMD83">
        <f t="shared" si="2635"/>
        <v>0</v>
      </c>
      <c r="AME83">
        <f t="shared" si="2636"/>
        <v>0</v>
      </c>
      <c r="AMF83">
        <f t="shared" si="2637"/>
        <v>0</v>
      </c>
      <c r="AMG83">
        <f t="shared" si="2638"/>
        <v>0</v>
      </c>
      <c r="AMH83">
        <f t="shared" si="2639"/>
        <v>0</v>
      </c>
      <c r="AMI83">
        <f t="shared" si="2640"/>
        <v>0</v>
      </c>
      <c r="AMJ83">
        <f t="shared" si="2641"/>
        <v>0</v>
      </c>
      <c r="AMK83">
        <f t="shared" si="2642"/>
        <v>0</v>
      </c>
      <c r="AML83">
        <f t="shared" si="2643"/>
        <v>0</v>
      </c>
      <c r="AMM83">
        <f t="shared" si="2644"/>
        <v>0</v>
      </c>
      <c r="AMN83">
        <f t="shared" si="2645"/>
        <v>0</v>
      </c>
      <c r="AMO83">
        <f t="shared" si="2646"/>
        <v>0</v>
      </c>
      <c r="AMP83">
        <f t="shared" si="2647"/>
        <v>0</v>
      </c>
      <c r="AMQ83">
        <f t="shared" si="2648"/>
        <v>0</v>
      </c>
      <c r="AMR83">
        <f t="shared" si="2649"/>
        <v>0</v>
      </c>
      <c r="AMS83">
        <f t="shared" si="2650"/>
        <v>0</v>
      </c>
      <c r="AMT83">
        <f t="shared" si="2651"/>
        <v>0</v>
      </c>
      <c r="AMU83">
        <f t="shared" si="2652"/>
        <v>0</v>
      </c>
      <c r="AMV83">
        <f t="shared" si="2653"/>
        <v>0</v>
      </c>
      <c r="AMW83">
        <f t="shared" si="2654"/>
        <v>0</v>
      </c>
      <c r="AMX83">
        <f t="shared" si="2655"/>
        <v>0</v>
      </c>
      <c r="AMY83">
        <f t="shared" si="2656"/>
        <v>0</v>
      </c>
      <c r="AMZ83">
        <f t="shared" si="2657"/>
        <v>0</v>
      </c>
      <c r="ANA83">
        <f t="shared" si="2658"/>
        <v>0</v>
      </c>
      <c r="ANB83">
        <f t="shared" si="2659"/>
        <v>0</v>
      </c>
      <c r="ANC83">
        <f t="shared" si="2660"/>
        <v>0</v>
      </c>
      <c r="AND83">
        <f t="shared" si="2661"/>
        <v>0</v>
      </c>
      <c r="ANR83" s="4">
        <v>1580</v>
      </c>
      <c r="ANS83" s="4">
        <f t="shared" si="2662"/>
        <v>1580</v>
      </c>
      <c r="ANU83" s="4">
        <v>1522</v>
      </c>
      <c r="ANV83" t="str">
        <f t="shared" si="2663"/>
        <v>1544</v>
      </c>
      <c r="ANW83" t="str">
        <f t="shared" si="2664"/>
        <v>1557</v>
      </c>
      <c r="ANX83" t="str">
        <f t="shared" si="2665"/>
        <v>1578</v>
      </c>
      <c r="ANY83" t="str">
        <f t="shared" si="2666"/>
        <v>1563</v>
      </c>
      <c r="ANZ83" t="str">
        <f t="shared" si="2667"/>
        <v>1548</v>
      </c>
      <c r="AOA83" t="str">
        <f t="shared" si="2668"/>
        <v>1589</v>
      </c>
      <c r="AOB83" t="str">
        <f t="shared" si="2669"/>
        <v>1567</v>
      </c>
      <c r="AOC83" t="str">
        <f t="shared" si="2670"/>
        <v>1551</v>
      </c>
      <c r="AOD83" t="str">
        <f t="shared" si="2671"/>
        <v>1580</v>
      </c>
      <c r="AOE83" t="str">
        <f t="shared" si="2672"/>
        <v>1580</v>
      </c>
      <c r="AOF83" t="str">
        <f t="shared" si="2673"/>
        <v>1580</v>
      </c>
      <c r="AOG83" t="str">
        <f t="shared" si="2674"/>
        <v>1580</v>
      </c>
      <c r="AOH83" t="str">
        <f t="shared" si="2675"/>
        <v>1580</v>
      </c>
      <c r="AOI83" t="str">
        <f t="shared" si="2676"/>
        <v>1580</v>
      </c>
      <c r="AOJ83" t="str">
        <f t="shared" si="2677"/>
        <v>1580</v>
      </c>
      <c r="AOK83" t="str">
        <f t="shared" si="2678"/>
        <v>1580</v>
      </c>
      <c r="AOL83" t="str">
        <f t="shared" si="2679"/>
        <v>1580</v>
      </c>
      <c r="AOM83" t="str">
        <f t="shared" si="2680"/>
        <v>1580</v>
      </c>
      <c r="AON83" t="str">
        <f t="shared" si="2681"/>
        <v>1580</v>
      </c>
      <c r="AOO83" t="str">
        <f t="shared" si="2682"/>
        <v>1580</v>
      </c>
      <c r="AOP83" t="str">
        <f t="shared" si="2683"/>
        <v>1580</v>
      </c>
      <c r="AOQ83" t="str">
        <f t="shared" si="2684"/>
        <v>1580</v>
      </c>
      <c r="AOR83" t="str">
        <f t="shared" si="2685"/>
        <v>1580</v>
      </c>
      <c r="AOS83" t="str">
        <f t="shared" si="2686"/>
        <v>1580</v>
      </c>
      <c r="AOT83" t="str">
        <f t="shared" si="2687"/>
        <v>1580</v>
      </c>
      <c r="AOU83" t="str">
        <f t="shared" si="2688"/>
        <v>1580</v>
      </c>
      <c r="AOV83" t="str">
        <f t="shared" si="2689"/>
        <v>1580</v>
      </c>
      <c r="AOW83" t="str">
        <f t="shared" si="2690"/>
        <v>1580</v>
      </c>
      <c r="AOX83" t="str">
        <f t="shared" si="2691"/>
        <v>1580</v>
      </c>
      <c r="AOY83" t="str">
        <f t="shared" si="2692"/>
        <v>1580</v>
      </c>
      <c r="AOZ83" t="str">
        <f t="shared" si="2693"/>
        <v>1580</v>
      </c>
      <c r="APA83" t="str">
        <f t="shared" si="2694"/>
        <v>1580</v>
      </c>
      <c r="APB83" t="str">
        <f t="shared" si="2695"/>
        <v>1580</v>
      </c>
      <c r="APC83" t="str">
        <f t="shared" si="2696"/>
        <v>1580</v>
      </c>
      <c r="APD83" t="str">
        <f t="shared" si="2697"/>
        <v>1580</v>
      </c>
      <c r="APE83" t="str">
        <f t="shared" si="2698"/>
        <v>1580</v>
      </c>
      <c r="APF83" t="str">
        <f t="shared" si="2699"/>
        <v>1580</v>
      </c>
      <c r="APG83" t="str">
        <f t="shared" si="2700"/>
        <v>1580</v>
      </c>
      <c r="APH83" t="str">
        <f t="shared" si="2701"/>
        <v>1580</v>
      </c>
      <c r="API83" t="str">
        <f t="shared" si="2702"/>
        <v>1580</v>
      </c>
      <c r="APJ83" t="str">
        <f t="shared" si="2703"/>
        <v>1580</v>
      </c>
      <c r="APK83" t="str">
        <f t="shared" si="2704"/>
        <v>1580</v>
      </c>
      <c r="APL83" t="str">
        <f t="shared" si="2705"/>
        <v>1580</v>
      </c>
      <c r="APM83" t="str">
        <f t="shared" si="2706"/>
        <v>1580</v>
      </c>
      <c r="APN83" t="str">
        <f t="shared" si="2707"/>
        <v>1580</v>
      </c>
      <c r="APO83" t="str">
        <f t="shared" si="2708"/>
        <v>1580</v>
      </c>
      <c r="APP83" t="str">
        <f t="shared" si="2709"/>
        <v>1580</v>
      </c>
      <c r="APQ83" t="str">
        <f t="shared" si="2710"/>
        <v>1580</v>
      </c>
      <c r="APR83" t="str">
        <f t="shared" si="2711"/>
        <v>1580</v>
      </c>
      <c r="APS83" t="str">
        <f t="shared" si="2712"/>
        <v>1580</v>
      </c>
      <c r="APT83" t="str">
        <f t="shared" si="2713"/>
        <v>1580</v>
      </c>
      <c r="APU83" t="str">
        <f t="shared" si="2714"/>
        <v>1580</v>
      </c>
      <c r="APV83" t="str">
        <f t="shared" si="2715"/>
        <v>1580</v>
      </c>
      <c r="APW83" t="str">
        <f t="shared" si="2716"/>
        <v>1580</v>
      </c>
      <c r="APX83" t="str">
        <f t="shared" si="2717"/>
        <v>1580</v>
      </c>
      <c r="APY83" t="str">
        <f t="shared" si="2718"/>
        <v>1580</v>
      </c>
      <c r="APZ83" t="str">
        <f t="shared" si="2719"/>
        <v>1580</v>
      </c>
      <c r="AQA83" t="str">
        <f t="shared" si="2720"/>
        <v>1580</v>
      </c>
      <c r="AQB83" t="str">
        <f t="shared" si="2721"/>
        <v>1580</v>
      </c>
      <c r="AQC83" t="str">
        <f t="shared" si="2722"/>
        <v>1580</v>
      </c>
      <c r="AQD83" t="str">
        <f t="shared" si="2723"/>
        <v>1580</v>
      </c>
      <c r="AQE83" t="str">
        <f t="shared" si="2724"/>
        <v>1580</v>
      </c>
      <c r="AQF83" t="str">
        <f t="shared" si="2725"/>
        <v>1580</v>
      </c>
      <c r="AQG83" t="str">
        <f t="shared" si="2726"/>
        <v>1580</v>
      </c>
      <c r="AQH83" t="str">
        <f t="shared" si="2727"/>
        <v>1580</v>
      </c>
      <c r="AQI83" t="str">
        <f t="shared" si="2728"/>
        <v>1580</v>
      </c>
      <c r="AQJ83" t="str">
        <f t="shared" si="2729"/>
        <v>1580</v>
      </c>
      <c r="AQK83" t="str">
        <f t="shared" si="2730"/>
        <v>1580</v>
      </c>
      <c r="AQL83" t="str">
        <f t="shared" si="2731"/>
        <v>1580</v>
      </c>
      <c r="AQM83" t="str">
        <f t="shared" si="2732"/>
        <v>1580</v>
      </c>
      <c r="AQN83" t="str">
        <f t="shared" si="2733"/>
        <v>1580</v>
      </c>
      <c r="AQO83" t="str">
        <f t="shared" si="2734"/>
        <v>1580</v>
      </c>
      <c r="AQP83" t="str">
        <f t="shared" si="2735"/>
        <v>1580</v>
      </c>
      <c r="AQQ83" t="str">
        <f t="shared" si="2736"/>
        <v>1580</v>
      </c>
      <c r="AQR83" t="str">
        <f t="shared" si="2737"/>
        <v>1580</v>
      </c>
      <c r="AQS83" t="str">
        <f t="shared" si="2738"/>
        <v>1580</v>
      </c>
      <c r="AQT83" t="str">
        <f t="shared" si="2739"/>
        <v>1580</v>
      </c>
      <c r="AQU83" t="str">
        <f t="shared" si="2740"/>
        <v>1580</v>
      </c>
      <c r="AQV83" t="str">
        <f t="shared" si="2741"/>
        <v>1580</v>
      </c>
      <c r="AQW83" t="str">
        <f t="shared" si="2742"/>
        <v>1580</v>
      </c>
      <c r="AQX83" t="str">
        <f t="shared" si="2743"/>
        <v>1580</v>
      </c>
      <c r="AQY83" t="str">
        <f t="shared" si="2744"/>
        <v>1580</v>
      </c>
      <c r="AQZ83" t="str">
        <f t="shared" si="2745"/>
        <v>1580</v>
      </c>
      <c r="ARA83" t="str">
        <f t="shared" si="2746"/>
        <v>1580</v>
      </c>
      <c r="ARB83" t="str">
        <f t="shared" si="2747"/>
        <v>1580</v>
      </c>
      <c r="ARC83">
        <v>1522</v>
      </c>
      <c r="ARH83" s="5"/>
    </row>
    <row r="84" spans="1:1152" x14ac:dyDescent="0.2">
      <c r="A84">
        <v>115</v>
      </c>
      <c r="B84" s="228" t="s">
        <v>178</v>
      </c>
      <c r="C84" s="20">
        <f>VLOOKUP(A84, Rankings!$A$2:$AN$161, 40, FALSE)</f>
        <v>82</v>
      </c>
      <c r="D84" s="227" t="s">
        <v>229</v>
      </c>
      <c r="F84" s="4">
        <v>9</v>
      </c>
      <c r="G84" s="4">
        <v>1</v>
      </c>
      <c r="I84" s="5">
        <f t="shared" si="1832"/>
        <v>11</v>
      </c>
      <c r="L84" t="s">
        <v>1775</v>
      </c>
      <c r="M84" t="s">
        <v>2117</v>
      </c>
      <c r="N84" t="s">
        <v>2281</v>
      </c>
      <c r="O84" t="s">
        <v>2669</v>
      </c>
      <c r="P84" t="s">
        <v>2753</v>
      </c>
      <c r="Q84" t="s">
        <v>3162</v>
      </c>
      <c r="R84" t="s">
        <v>3386</v>
      </c>
      <c r="S84" t="s">
        <v>3620</v>
      </c>
      <c r="T84" t="s">
        <v>3757</v>
      </c>
      <c r="U84" t="s">
        <v>4050</v>
      </c>
      <c r="V84" t="s">
        <v>4192</v>
      </c>
      <c r="W84" t="str">
        <f>Rankings!D83</f>
        <v>-</v>
      </c>
      <c r="X84" t="s">
        <v>10</v>
      </c>
      <c r="Y84" t="s">
        <v>10</v>
      </c>
      <c r="Z84" t="s">
        <v>10</v>
      </c>
      <c r="AA84" t="s">
        <v>10</v>
      </c>
      <c r="AB84" t="s">
        <v>10</v>
      </c>
      <c r="AC84" t="s">
        <v>10</v>
      </c>
      <c r="AD84" t="s">
        <v>10</v>
      </c>
      <c r="AE84" t="s">
        <v>10</v>
      </c>
      <c r="AF84" t="s">
        <v>10</v>
      </c>
      <c r="AG84" t="s">
        <v>10</v>
      </c>
      <c r="AH84" t="s">
        <v>10</v>
      </c>
      <c r="AI84" t="s">
        <v>10</v>
      </c>
      <c r="AJ84" t="s">
        <v>10</v>
      </c>
      <c r="AK84" t="s">
        <v>10</v>
      </c>
      <c r="AL84" t="s">
        <v>10</v>
      </c>
      <c r="AM84" t="s">
        <v>10</v>
      </c>
      <c r="AN84" t="s">
        <v>10</v>
      </c>
      <c r="AO84" t="s">
        <v>10</v>
      </c>
      <c r="AP84" t="s">
        <v>10</v>
      </c>
      <c r="AQ84" t="s">
        <v>10</v>
      </c>
      <c r="AR84" t="s">
        <v>10</v>
      </c>
      <c r="AS84" t="s">
        <v>10</v>
      </c>
      <c r="AT84" t="s">
        <v>10</v>
      </c>
      <c r="AU84" t="s">
        <v>10</v>
      </c>
      <c r="AV84" t="s">
        <v>10</v>
      </c>
      <c r="AW84" t="s">
        <v>10</v>
      </c>
      <c r="AX84" t="s">
        <v>10</v>
      </c>
      <c r="AY84" t="s">
        <v>10</v>
      </c>
      <c r="AZ84" t="s">
        <v>10</v>
      </c>
      <c r="BA84" t="s">
        <v>10</v>
      </c>
      <c r="BB84" t="s">
        <v>10</v>
      </c>
      <c r="BC84" t="s">
        <v>10</v>
      </c>
      <c r="BD84" t="s">
        <v>10</v>
      </c>
      <c r="BE84" t="s">
        <v>10</v>
      </c>
      <c r="BF84" t="s">
        <v>10</v>
      </c>
      <c r="BG84" t="s">
        <v>10</v>
      </c>
      <c r="BH84" t="s">
        <v>10</v>
      </c>
      <c r="BI84" t="s">
        <v>10</v>
      </c>
      <c r="BJ84" t="s">
        <v>10</v>
      </c>
      <c r="BK84" t="s">
        <v>10</v>
      </c>
      <c r="BL84" t="s">
        <v>10</v>
      </c>
      <c r="BM84" t="s">
        <v>10</v>
      </c>
      <c r="BN84" t="s">
        <v>10</v>
      </c>
      <c r="BO84" t="s">
        <v>10</v>
      </c>
      <c r="BP84" t="s">
        <v>10</v>
      </c>
      <c r="BQ84" t="s">
        <v>10</v>
      </c>
      <c r="BR84" t="s">
        <v>10</v>
      </c>
      <c r="BS84" t="s">
        <v>10</v>
      </c>
      <c r="BT84" t="s">
        <v>10</v>
      </c>
      <c r="BU84" t="s">
        <v>10</v>
      </c>
      <c r="BV84" t="s">
        <v>10</v>
      </c>
      <c r="BW84" t="s">
        <v>10</v>
      </c>
      <c r="BX84" t="s">
        <v>10</v>
      </c>
      <c r="BY84" t="s">
        <v>10</v>
      </c>
      <c r="BZ84" t="s">
        <v>10</v>
      </c>
      <c r="CA84" t="s">
        <v>10</v>
      </c>
      <c r="CB84" t="s">
        <v>10</v>
      </c>
      <c r="CC84" t="s">
        <v>10</v>
      </c>
      <c r="CD84" t="s">
        <v>10</v>
      </c>
      <c r="CE84" t="s">
        <v>10</v>
      </c>
      <c r="CF84" t="s">
        <v>10</v>
      </c>
      <c r="CG84" t="s">
        <v>10</v>
      </c>
      <c r="CH84" t="s">
        <v>10</v>
      </c>
      <c r="CI84" t="s">
        <v>10</v>
      </c>
      <c r="CJ84" t="s">
        <v>10</v>
      </c>
      <c r="CK84" t="s">
        <v>10</v>
      </c>
      <c r="CL84" t="s">
        <v>10</v>
      </c>
      <c r="CM84" t="s">
        <v>10</v>
      </c>
      <c r="CN84" t="s">
        <v>10</v>
      </c>
      <c r="CO84" t="s">
        <v>10</v>
      </c>
      <c r="CP84" t="s">
        <v>10</v>
      </c>
      <c r="CQ84" t="s">
        <v>10</v>
      </c>
      <c r="CR84" t="s">
        <v>10</v>
      </c>
      <c r="CT84" s="4">
        <f t="shared" si="1833"/>
        <v>2</v>
      </c>
      <c r="CU84" s="4">
        <f t="shared" si="1834"/>
        <v>1</v>
      </c>
      <c r="CV84" s="4">
        <f t="shared" si="1835"/>
        <v>0</v>
      </c>
      <c r="CW84" s="4">
        <f t="shared" si="1836"/>
        <v>2</v>
      </c>
      <c r="CX84" s="4">
        <f t="shared" si="1837"/>
        <v>0</v>
      </c>
      <c r="CY84" s="4">
        <f t="shared" si="1838"/>
        <v>0</v>
      </c>
      <c r="CZ84" s="4">
        <f t="shared" si="1839"/>
        <v>0</v>
      </c>
      <c r="DA84" s="4">
        <f t="shared" si="1840"/>
        <v>2</v>
      </c>
      <c r="DB84" s="4">
        <f t="shared" si="1841"/>
        <v>2</v>
      </c>
      <c r="DC84" s="4">
        <f t="shared" si="1842"/>
        <v>0</v>
      </c>
      <c r="DD84" s="4">
        <f t="shared" si="1843"/>
        <v>0</v>
      </c>
      <c r="DE84" s="4">
        <f t="shared" si="1844"/>
        <v>2</v>
      </c>
      <c r="DF84" s="4">
        <f t="shared" si="1845"/>
        <v>0</v>
      </c>
      <c r="DG84" s="4">
        <f t="shared" si="1846"/>
        <v>0</v>
      </c>
      <c r="DH84" s="4">
        <f t="shared" si="1847"/>
        <v>0</v>
      </c>
      <c r="DI84" s="152">
        <f t="shared" si="1848"/>
        <v>0</v>
      </c>
      <c r="DJ84" s="153">
        <f t="shared" si="1849"/>
        <v>3</v>
      </c>
      <c r="DK84" s="4">
        <f t="shared" si="1850"/>
        <v>2</v>
      </c>
      <c r="DL84" s="4">
        <f t="shared" si="1851"/>
        <v>0</v>
      </c>
      <c r="DM84" s="4">
        <f t="shared" si="1852"/>
        <v>2</v>
      </c>
      <c r="DN84" s="4">
        <f t="shared" si="1853"/>
        <v>2</v>
      </c>
      <c r="DO84" s="4">
        <f t="shared" si="1854"/>
        <v>2</v>
      </c>
      <c r="DP84" s="4">
        <f t="shared" si="1855"/>
        <v>0</v>
      </c>
      <c r="DQ84" s="4">
        <f t="shared" si="1856"/>
        <v>0</v>
      </c>
      <c r="DR84" s="4">
        <f t="shared" si="1857"/>
        <v>8</v>
      </c>
      <c r="DS84" s="4">
        <f t="shared" si="1858"/>
        <v>3</v>
      </c>
      <c r="DT84" s="4">
        <f t="shared" si="1859"/>
        <v>6</v>
      </c>
      <c r="DU84" t="str">
        <f t="shared" si="1860"/>
        <v>2R</v>
      </c>
      <c r="DV84" t="str">
        <f t="shared" si="1861"/>
        <v>0R</v>
      </c>
      <c r="DW84" t="str">
        <f t="shared" si="1862"/>
        <v>3R</v>
      </c>
      <c r="DX84" t="str">
        <f t="shared" si="1863"/>
        <v>3S</v>
      </c>
      <c r="DY84" t="str">
        <f t="shared" si="1864"/>
        <v>3S</v>
      </c>
      <c r="DZ84" t="str">
        <f t="shared" si="1865"/>
        <v>0R</v>
      </c>
      <c r="EA84" t="str">
        <f t="shared" si="1866"/>
        <v>0L</v>
      </c>
      <c r="EB84" t="str">
        <f t="shared" si="1867"/>
        <v>0L</v>
      </c>
      <c r="EC84" t="str">
        <f t="shared" si="1868"/>
        <v>3R</v>
      </c>
      <c r="ED84" t="str">
        <f t="shared" si="1869"/>
        <v>0S</v>
      </c>
      <c r="EE84" t="str">
        <f t="shared" si="1870"/>
        <v>0S</v>
      </c>
      <c r="EF84">
        <f t="shared" si="1871"/>
        <v>0</v>
      </c>
      <c r="EG84">
        <f t="shared" si="1872"/>
        <v>0</v>
      </c>
      <c r="EH84">
        <f t="shared" si="1873"/>
        <v>0</v>
      </c>
      <c r="EI84">
        <f t="shared" si="1874"/>
        <v>0</v>
      </c>
      <c r="EJ84">
        <f t="shared" si="1875"/>
        <v>0</v>
      </c>
      <c r="EK84">
        <f t="shared" si="1876"/>
        <v>0</v>
      </c>
      <c r="EL84">
        <f t="shared" si="1877"/>
        <v>0</v>
      </c>
      <c r="EM84">
        <f t="shared" si="1878"/>
        <v>0</v>
      </c>
      <c r="EN84">
        <f t="shared" si="1879"/>
        <v>0</v>
      </c>
      <c r="EO84">
        <f t="shared" si="1880"/>
        <v>0</v>
      </c>
      <c r="EP84">
        <f t="shared" si="1881"/>
        <v>0</v>
      </c>
      <c r="EQ84">
        <f t="shared" si="1882"/>
        <v>0</v>
      </c>
      <c r="ER84">
        <f t="shared" si="1883"/>
        <v>0</v>
      </c>
      <c r="ES84">
        <f t="shared" si="1884"/>
        <v>0</v>
      </c>
      <c r="ET84">
        <f t="shared" si="1885"/>
        <v>0</v>
      </c>
      <c r="EU84">
        <f t="shared" si="1886"/>
        <v>0</v>
      </c>
      <c r="EV84">
        <f t="shared" si="1887"/>
        <v>0</v>
      </c>
      <c r="EW84">
        <f t="shared" si="1888"/>
        <v>0</v>
      </c>
      <c r="EX84">
        <f t="shared" si="1889"/>
        <v>0</v>
      </c>
      <c r="EY84">
        <f t="shared" si="1890"/>
        <v>0</v>
      </c>
      <c r="EZ84">
        <f t="shared" si="1891"/>
        <v>0</v>
      </c>
      <c r="FA84">
        <f t="shared" si="1892"/>
        <v>0</v>
      </c>
      <c r="FB84">
        <f t="shared" si="1893"/>
        <v>0</v>
      </c>
      <c r="FC84">
        <f t="shared" si="1894"/>
        <v>0</v>
      </c>
      <c r="FD84">
        <f t="shared" si="1895"/>
        <v>0</v>
      </c>
      <c r="FE84">
        <f t="shared" si="1896"/>
        <v>0</v>
      </c>
      <c r="FF84">
        <f t="shared" si="1897"/>
        <v>0</v>
      </c>
      <c r="FG84">
        <f t="shared" si="1898"/>
        <v>0</v>
      </c>
      <c r="FH84">
        <f t="shared" si="1899"/>
        <v>0</v>
      </c>
      <c r="FI84">
        <f t="shared" si="1900"/>
        <v>0</v>
      </c>
      <c r="FJ84">
        <f t="shared" si="1901"/>
        <v>0</v>
      </c>
      <c r="FK84">
        <f t="shared" si="1902"/>
        <v>0</v>
      </c>
      <c r="FL84">
        <f t="shared" si="1903"/>
        <v>0</v>
      </c>
      <c r="FM84">
        <f t="shared" si="1904"/>
        <v>0</v>
      </c>
      <c r="FN84">
        <f t="shared" si="1905"/>
        <v>0</v>
      </c>
      <c r="FO84">
        <f t="shared" si="1906"/>
        <v>0</v>
      </c>
      <c r="FP84">
        <f t="shared" si="1907"/>
        <v>0</v>
      </c>
      <c r="FQ84">
        <f t="shared" si="1908"/>
        <v>0</v>
      </c>
      <c r="FR84">
        <f t="shared" si="1909"/>
        <v>0</v>
      </c>
      <c r="FS84">
        <f t="shared" si="1910"/>
        <v>0</v>
      </c>
      <c r="FT84">
        <f t="shared" si="1911"/>
        <v>0</v>
      </c>
      <c r="FU84">
        <f t="shared" si="1912"/>
        <v>0</v>
      </c>
      <c r="FV84">
        <f t="shared" si="1913"/>
        <v>0</v>
      </c>
      <c r="FW84">
        <f t="shared" si="1914"/>
        <v>0</v>
      </c>
      <c r="FX84">
        <f t="shared" si="1915"/>
        <v>0</v>
      </c>
      <c r="FY84">
        <f t="shared" si="1916"/>
        <v>0</v>
      </c>
      <c r="FZ84">
        <f t="shared" si="1917"/>
        <v>0</v>
      </c>
      <c r="GA84">
        <f t="shared" si="1918"/>
        <v>0</v>
      </c>
      <c r="GB84">
        <f t="shared" si="1919"/>
        <v>0</v>
      </c>
      <c r="GC84">
        <f t="shared" si="1920"/>
        <v>0</v>
      </c>
      <c r="GD84">
        <f t="shared" si="1921"/>
        <v>0</v>
      </c>
      <c r="GE84">
        <f t="shared" si="1922"/>
        <v>0</v>
      </c>
      <c r="GF84">
        <f t="shared" si="1923"/>
        <v>0</v>
      </c>
      <c r="GG84">
        <f t="shared" si="1924"/>
        <v>0</v>
      </c>
      <c r="GH84">
        <f t="shared" si="1925"/>
        <v>0</v>
      </c>
      <c r="GI84">
        <f t="shared" si="1926"/>
        <v>0</v>
      </c>
      <c r="GJ84">
        <f t="shared" si="1927"/>
        <v>0</v>
      </c>
      <c r="GK84">
        <f t="shared" si="1928"/>
        <v>0</v>
      </c>
      <c r="GL84">
        <f t="shared" si="1929"/>
        <v>0</v>
      </c>
      <c r="GM84">
        <f t="shared" si="1930"/>
        <v>0</v>
      </c>
      <c r="GN84">
        <f t="shared" si="1931"/>
        <v>0</v>
      </c>
      <c r="GO84">
        <f t="shared" si="1932"/>
        <v>0</v>
      </c>
      <c r="GP84">
        <f t="shared" si="1933"/>
        <v>0</v>
      </c>
      <c r="GQ84">
        <f t="shared" si="1934"/>
        <v>0</v>
      </c>
      <c r="GR84">
        <f t="shared" si="1935"/>
        <v>0</v>
      </c>
      <c r="GS84">
        <f t="shared" si="1936"/>
        <v>0</v>
      </c>
      <c r="GT84">
        <f t="shared" si="1937"/>
        <v>0</v>
      </c>
      <c r="GU84">
        <f t="shared" si="1938"/>
        <v>0</v>
      </c>
      <c r="GV84">
        <f t="shared" si="1939"/>
        <v>0</v>
      </c>
      <c r="GW84">
        <f t="shared" si="1940"/>
        <v>0</v>
      </c>
      <c r="GX84">
        <f t="shared" si="1941"/>
        <v>0</v>
      </c>
      <c r="GY84">
        <f t="shared" si="1942"/>
        <v>0</v>
      </c>
      <c r="GZ84">
        <f t="shared" si="1943"/>
        <v>0</v>
      </c>
      <c r="HA84">
        <f t="shared" si="1944"/>
        <v>0</v>
      </c>
      <c r="HB84" s="176" t="s">
        <v>314</v>
      </c>
      <c r="HC84" s="89">
        <f t="shared" si="1945"/>
        <v>215.43540962382576</v>
      </c>
      <c r="HD84" s="89">
        <f t="shared" si="1946"/>
        <v>166.0397642352018</v>
      </c>
      <c r="HE84" s="89">
        <f t="shared" si="1947"/>
        <v>187.1695031767988</v>
      </c>
      <c r="HF84" s="89">
        <f t="shared" si="1948"/>
        <v>0</v>
      </c>
      <c r="HH84" s="88">
        <f t="shared" si="1949"/>
        <v>568.64467703582636</v>
      </c>
      <c r="HI84" s="88">
        <f t="shared" si="1950"/>
        <v>46.7923757941997</v>
      </c>
      <c r="HK84">
        <f>IFERROR(VLOOKUP(_xlfn.NUMBERVALUE(MID(L84, SEARCH("!", L84)+1, SEARCH("+", L84)-SEARCH("!", L84)-1)), Rankings!$A$2:$BK$161, 63, FALSE),0)</f>
        <v>45.900237753372679</v>
      </c>
      <c r="HL84">
        <f>IFERROR(VLOOKUP(_xlfn.NUMBERVALUE(MID(M84, SEARCH("!", M84)+1, SEARCH("+", M84)-SEARCH("!", M84)-1)), Rankings!$A$2:$BK$161, 63, FALSE),0)</f>
        <v>43.116859593222628</v>
      </c>
      <c r="HM84">
        <f>IFERROR(VLOOKUP(_xlfn.NUMBERVALUE(MID(N84, SEARCH("!", N84)+1, SEARCH("+", N84)-SEARCH("!", N84)-1)), Rankings!$A$2:$BK$161, 63, FALSE),0)</f>
        <v>13.186237675947385</v>
      </c>
      <c r="HN84">
        <f>IFERROR(VLOOKUP(_xlfn.NUMBERVALUE(MID(O84, SEARCH("!", O84)+1, SEARCH("+", O84)-SEARCH("!", O84)-1)), Rankings!$A$2:$BK$161, 63, FALSE),0)</f>
        <v>28.441836639204183</v>
      </c>
      <c r="HO84">
        <f>IFERROR(VLOOKUP(_xlfn.NUMBERVALUE(MID(P84, SEARCH("!", P84)+1, SEARCH("+", P84)-SEARCH("!", P84)-1)), Rankings!$A$2:$BK$161, 63, FALSE),0)</f>
        <v>13.186237675947385</v>
      </c>
      <c r="HP84">
        <f>IFERROR(VLOOKUP(_xlfn.NUMBERVALUE(MID(Q84, SEARCH("!", Q84)+1, SEARCH("+", Q84)-SEARCH("!", Q84)-1)), Rankings!$A$2:$BK$161, 63, FALSE),0)</f>
        <v>84.790237962078891</v>
      </c>
      <c r="HQ84">
        <f>IFERROR(VLOOKUP(_xlfn.NUMBERVALUE(MID(R84, SEARCH("!", R84)+1, SEARCH("+", R84)-SEARCH("!", R84)-1)), Rankings!$A$2:$BK$161, 63, FALSE),0)</f>
        <v>88.619704974689895</v>
      </c>
      <c r="HR84">
        <f>IFERROR(VLOOKUP(_xlfn.NUMBERVALUE(MID(S84, SEARCH("!", S84)+1, SEARCH("+", S84)-SEARCH("!", S84)-1)), Rankings!$A$2:$BK$161, 63, FALSE),0)</f>
        <v>77.420059260511906</v>
      </c>
      <c r="HS84">
        <f>IFERROR(VLOOKUP(_xlfn.NUMBERVALUE(MID(T84, SEARCH("!", T84)+1, SEARCH("+", T84)-SEARCH("!", T84)-1)), Rankings!$A$2:$BK$161, 63, FALSE),0)</f>
        <v>28.441836639204183</v>
      </c>
      <c r="HT84">
        <f>IFERROR(VLOOKUP(_xlfn.NUMBERVALUE(MID(U84, SEARCH("!", U84)+1, SEARCH("+", U84)-SEARCH("!", U84)-1)), Rankings!$A$2:$BK$161, 63, FALSE),0)</f>
        <v>88.440562036178306</v>
      </c>
      <c r="HU84">
        <f>IFERROR(VLOOKUP(_xlfn.NUMBERVALUE(MID(V84, SEARCH("!", V84)+1, SEARCH("+", V84)-SEARCH("!", V84)-1)), Rankings!$A$2:$BK$161, 63, FALSE),0)</f>
        <v>57.100866825468913</v>
      </c>
      <c r="HV84">
        <f>IFERROR(VLOOKUP(_xlfn.NUMBERVALUE(MID(W84, SEARCH("!", W84)+1, SEARCH("+", W84)-SEARCH("!", W84)-1)), Rankings!$A$2:$BK$161, 63, FALSE),0)</f>
        <v>0</v>
      </c>
      <c r="HW84">
        <f>IFERROR(VLOOKUP(_xlfn.NUMBERVALUE(MID(X84, SEARCH("!", X84)+1, SEARCH("+", X84)-SEARCH("!", X84)-1)), Rankings!$A$2:$BK$161, 63, FALSE),0)</f>
        <v>0</v>
      </c>
      <c r="HX84">
        <f>IFERROR(VLOOKUP(_xlfn.NUMBERVALUE(MID(Y84, SEARCH("!", Y84)+1, SEARCH("+", Y84)-SEARCH("!", Y84)-1)), Rankings!$A$2:$BK$161, 63, FALSE),0)</f>
        <v>0</v>
      </c>
      <c r="HY84">
        <f>IFERROR(VLOOKUP(_xlfn.NUMBERVALUE(MID(Z84, SEARCH("!", Z84)+1, SEARCH("+", Z84)-SEARCH("!", Z84)-1)), Rankings!$A$2:$BK$161, 63, FALSE),0)</f>
        <v>0</v>
      </c>
      <c r="HZ84">
        <f>IFERROR(VLOOKUP(_xlfn.NUMBERVALUE(MID(AA84, SEARCH("!", AA84)+1, SEARCH("+", AA84)-SEARCH("!", AA84)-1)), Rankings!$A$2:$BK$161, 63, FALSE),0)</f>
        <v>0</v>
      </c>
      <c r="IA84">
        <f>IFERROR(VLOOKUP(_xlfn.NUMBERVALUE(MID(AB84, SEARCH("!", AB84)+1, SEARCH("+", AB84)-SEARCH("!", AB84)-1)), Rankings!$A$2:$BK$161, 63, FALSE),0)</f>
        <v>0</v>
      </c>
      <c r="IB84">
        <f>IFERROR(VLOOKUP(_xlfn.NUMBERVALUE(MID(AC84, SEARCH("!", AC84)+1, SEARCH("+", AC84)-SEARCH("!", AC84)-1)), Rankings!$A$2:$BK$161, 63, FALSE),0)</f>
        <v>0</v>
      </c>
      <c r="IC84">
        <f>IFERROR(VLOOKUP(_xlfn.NUMBERVALUE(MID(AD84, SEARCH("!", AD84)+1, SEARCH("+", AD84)-SEARCH("!", AD84)-1)), Rankings!$A$2:$BK$161, 63, FALSE),0)</f>
        <v>0</v>
      </c>
      <c r="ID84">
        <f>IFERROR(VLOOKUP(_xlfn.NUMBERVALUE(MID(AE84, SEARCH("!", AE84)+1, SEARCH("+", AE84)-SEARCH("!", AE84)-1)), Rankings!$A$2:$BK$161, 63, FALSE),0)</f>
        <v>0</v>
      </c>
      <c r="IE84">
        <f>IFERROR(VLOOKUP(_xlfn.NUMBERVALUE(MID(AF84, SEARCH("!", AF84)+1, SEARCH("+", AF84)-SEARCH("!", AF84)-1)), Rankings!$A$2:$BK$161, 63, FALSE),0)</f>
        <v>0</v>
      </c>
      <c r="IF84">
        <f>IFERROR(VLOOKUP(_xlfn.NUMBERVALUE(MID(AG84, SEARCH("!", AG84)+1, SEARCH("+", AG84)-SEARCH("!", AG84)-1)), Rankings!$A$2:$BK$161, 63, FALSE),0)</f>
        <v>0</v>
      </c>
      <c r="IG84">
        <f>IFERROR(VLOOKUP(_xlfn.NUMBERVALUE(MID(AH84, SEARCH("!", AH84)+1, SEARCH("+", AH84)-SEARCH("!", AH84)-1)), Rankings!$A$2:$BK$161, 63, FALSE),0)</f>
        <v>0</v>
      </c>
      <c r="IH84">
        <f>IFERROR(VLOOKUP(_xlfn.NUMBERVALUE(MID(AI84, SEARCH("!", AI84)+1, SEARCH("+", AI84)-SEARCH("!", AI84)-1)), Rankings!$A$2:$BK$161, 63, FALSE),0)</f>
        <v>0</v>
      </c>
      <c r="II84">
        <f>IFERROR(VLOOKUP(_xlfn.NUMBERVALUE(MID(AJ84, SEARCH("!", AJ84)+1, SEARCH("+", AJ84)-SEARCH("!", AJ84)-1)), Rankings!$A$2:$BK$161, 63, FALSE),0)</f>
        <v>0</v>
      </c>
      <c r="IJ84">
        <f>IFERROR(VLOOKUP(_xlfn.NUMBERVALUE(MID(AK84, SEARCH("!", AK84)+1, SEARCH("+", AK84)-SEARCH("!", AK84)-1)), Rankings!$A$2:$BK$161, 63, FALSE),0)</f>
        <v>0</v>
      </c>
      <c r="IK84">
        <f>IFERROR(VLOOKUP(_xlfn.NUMBERVALUE(MID(AL84, SEARCH("!", AL84)+1, SEARCH("+", AL84)-SEARCH("!", AL84)-1)), Rankings!$A$2:$BK$161, 63, FALSE),0)</f>
        <v>0</v>
      </c>
      <c r="IL84">
        <f>IFERROR(VLOOKUP(_xlfn.NUMBERVALUE(MID(AM84, SEARCH("!", AM84)+1, SEARCH("+", AM84)-SEARCH("!", AM84)-1)), Rankings!$A$2:$BK$161, 63, FALSE),0)</f>
        <v>0</v>
      </c>
      <c r="IM84">
        <f>IFERROR(VLOOKUP(_xlfn.NUMBERVALUE(MID(AN84, SEARCH("!", AN84)+1, SEARCH("+", AN84)-SEARCH("!", AN84)-1)), Rankings!$A$2:$BK$161, 63, FALSE),0)</f>
        <v>0</v>
      </c>
      <c r="IN84">
        <f>IFERROR(VLOOKUP(_xlfn.NUMBERVALUE(MID(AO84, SEARCH("!", AO84)+1, SEARCH("+", AO84)-SEARCH("!", AO84)-1)), Rankings!$A$2:$BK$161, 63, FALSE),0)</f>
        <v>0</v>
      </c>
      <c r="IO84">
        <f>IFERROR(VLOOKUP(_xlfn.NUMBERVALUE(MID(AP84, SEARCH("!", AP84)+1, SEARCH("+", AP84)-SEARCH("!", AP84)-1)), Rankings!$A$2:$BK$161, 63, FALSE),0)</f>
        <v>0</v>
      </c>
      <c r="IP84">
        <f>IFERROR(VLOOKUP(_xlfn.NUMBERVALUE(MID(AQ84, SEARCH("!", AQ84)+1, SEARCH("+", AQ84)-SEARCH("!", AQ84)-1)), Rankings!$A$2:$BK$161, 63, FALSE),0)</f>
        <v>0</v>
      </c>
      <c r="IQ84">
        <f>IFERROR(VLOOKUP(_xlfn.NUMBERVALUE(MID(AR84, SEARCH("!", AR84)+1, SEARCH("+", AR84)-SEARCH("!", AR84)-1)), Rankings!$A$2:$BK$161, 63, FALSE),0)</f>
        <v>0</v>
      </c>
      <c r="IR84">
        <f>IFERROR(VLOOKUP(_xlfn.NUMBERVALUE(MID(AS84, SEARCH("!", AS84)+1, SEARCH("+", AS84)-SEARCH("!", AS84)-1)), Rankings!$A$2:$BK$161, 63, FALSE),0)</f>
        <v>0</v>
      </c>
      <c r="IS84">
        <f>IFERROR(VLOOKUP(_xlfn.NUMBERVALUE(MID(AT84, SEARCH("!", AT84)+1, SEARCH("+", AT84)-SEARCH("!", AT84)-1)), Rankings!$A$2:$BK$161, 63, FALSE),0)</f>
        <v>0</v>
      </c>
      <c r="IT84">
        <f>IFERROR(VLOOKUP(_xlfn.NUMBERVALUE(MID(AU84, SEARCH("!", AU84)+1, SEARCH("+", AU84)-SEARCH("!", AU84)-1)), Rankings!$A$2:$BK$161, 63, FALSE),0)</f>
        <v>0</v>
      </c>
      <c r="IU84">
        <f>IFERROR(VLOOKUP(_xlfn.NUMBERVALUE(MID(AV84, SEARCH("!", AV84)+1, SEARCH("+", AV84)-SEARCH("!", AV84)-1)), Rankings!$A$2:$BK$161, 63, FALSE),0)</f>
        <v>0</v>
      </c>
      <c r="IV84">
        <f>IFERROR(VLOOKUP(_xlfn.NUMBERVALUE(MID(AW84, SEARCH("!", AW84)+1, SEARCH("+", AW84)-SEARCH("!", AW84)-1)), Rankings!$A$2:$BK$161, 63, FALSE),0)</f>
        <v>0</v>
      </c>
      <c r="IW84">
        <f>IFERROR(VLOOKUP(_xlfn.NUMBERVALUE(MID(AX84, SEARCH("!", AX84)+1, SEARCH("+", AX84)-SEARCH("!", AX84)-1)), Rankings!$A$2:$BK$161, 63, FALSE),0)</f>
        <v>0</v>
      </c>
      <c r="IX84">
        <f>IFERROR(VLOOKUP(_xlfn.NUMBERVALUE(MID(AY84, SEARCH("!", AY84)+1, SEARCH("+", AY84)-SEARCH("!", AY84)-1)), Rankings!$A$2:$BK$161, 63, FALSE),0)</f>
        <v>0</v>
      </c>
      <c r="IY84">
        <f>IFERROR(VLOOKUP(_xlfn.NUMBERVALUE(MID(AZ84, SEARCH("!", AZ84)+1, SEARCH("+", AZ84)-SEARCH("!", AZ84)-1)), Rankings!$A$2:$BK$161, 63, FALSE),0)</f>
        <v>0</v>
      </c>
      <c r="IZ84">
        <f>IFERROR(VLOOKUP(_xlfn.NUMBERVALUE(MID(BA84, SEARCH("!", BA84)+1, SEARCH("+", BA84)-SEARCH("!", BA84)-1)), Rankings!$A$2:$BK$161, 63, FALSE),0)</f>
        <v>0</v>
      </c>
      <c r="JA84">
        <f>IFERROR(VLOOKUP(_xlfn.NUMBERVALUE(MID(BB84, SEARCH("!", BB84)+1, SEARCH("+", BB84)-SEARCH("!", BB84)-1)), Rankings!$A$2:$BK$161, 63, FALSE),0)</f>
        <v>0</v>
      </c>
      <c r="JB84">
        <f>IFERROR(VLOOKUP(_xlfn.NUMBERVALUE(MID(BC84, SEARCH("!", BC84)+1, SEARCH("+", BC84)-SEARCH("!", BC84)-1)), Rankings!$A$2:$BK$161, 63, FALSE),0)</f>
        <v>0</v>
      </c>
      <c r="JC84">
        <f>IFERROR(VLOOKUP(_xlfn.NUMBERVALUE(MID(BD84, SEARCH("!", BD84)+1, SEARCH("+", BD84)-SEARCH("!", BD84)-1)), Rankings!$A$2:$BK$161, 63, FALSE),0)</f>
        <v>0</v>
      </c>
      <c r="JD84">
        <f>IFERROR(VLOOKUP(_xlfn.NUMBERVALUE(MID(BE84, SEARCH("!", BE84)+1, SEARCH("+", BE84)-SEARCH("!", BE84)-1)), Rankings!$A$2:$BK$161, 63, FALSE),0)</f>
        <v>0</v>
      </c>
      <c r="JE84">
        <f>IFERROR(VLOOKUP(_xlfn.NUMBERVALUE(MID(BF84, SEARCH("!", BF84)+1, SEARCH("+", BF84)-SEARCH("!", BF84)-1)), Rankings!$A$2:$BK$161, 63, FALSE),0)</f>
        <v>0</v>
      </c>
      <c r="JF84">
        <f>IFERROR(VLOOKUP(_xlfn.NUMBERVALUE(MID(BG84, SEARCH("!", BG84)+1, SEARCH("+", BG84)-SEARCH("!", BG84)-1)), Rankings!$A$2:$BK$161, 63, FALSE),0)</f>
        <v>0</v>
      </c>
      <c r="JG84">
        <f>IFERROR(VLOOKUP(_xlfn.NUMBERVALUE(MID(BH84, SEARCH("!", BH84)+1, SEARCH("+", BH84)-SEARCH("!", BH84)-1)), Rankings!$A$2:$BK$161, 63, FALSE),0)</f>
        <v>0</v>
      </c>
      <c r="JH84">
        <f>IFERROR(VLOOKUP(_xlfn.NUMBERVALUE(MID(BI84, SEARCH("!", BI84)+1, SEARCH("+", BI84)-SEARCH("!", BI84)-1)), Rankings!$A$2:$BK$161, 63, FALSE),0)</f>
        <v>0</v>
      </c>
      <c r="JI84">
        <f>IFERROR(VLOOKUP(_xlfn.NUMBERVALUE(MID(BJ84, SEARCH("!", BJ84)+1, SEARCH("+", BJ84)-SEARCH("!", BJ84)-1)), Rankings!$A$2:$BK$161, 63, FALSE),0)</f>
        <v>0</v>
      </c>
      <c r="JJ84">
        <f>IFERROR(VLOOKUP(_xlfn.NUMBERVALUE(MID(BK84, SEARCH("!", BK84)+1, SEARCH("+", BK84)-SEARCH("!", BK84)-1)), Rankings!$A$2:$BK$161, 63, FALSE),0)</f>
        <v>0</v>
      </c>
      <c r="JK84">
        <f>IFERROR(VLOOKUP(_xlfn.NUMBERVALUE(MID(BL84, SEARCH("!", BL84)+1, SEARCH("+", BL84)-SEARCH("!", BL84)-1)), Rankings!$A$2:$BK$161, 63, FALSE),0)</f>
        <v>0</v>
      </c>
      <c r="JL84">
        <f>IFERROR(VLOOKUP(_xlfn.NUMBERVALUE(MID(BM84, SEARCH("!", BM84)+1, SEARCH("+", BM84)-SEARCH("!", BM84)-1)), Rankings!$A$2:$BK$161, 63, FALSE),0)</f>
        <v>0</v>
      </c>
      <c r="JM84">
        <f>IFERROR(VLOOKUP(_xlfn.NUMBERVALUE(MID(BN84, SEARCH("!", BN84)+1, SEARCH("+", BN84)-SEARCH("!", BN84)-1)), Rankings!$A$2:$BK$161, 63, FALSE),0)</f>
        <v>0</v>
      </c>
      <c r="JN84">
        <f>IFERROR(VLOOKUP(_xlfn.NUMBERVALUE(MID(BO84, SEARCH("!", BO84)+1, SEARCH("+", BO84)-SEARCH("!", BO84)-1)), Rankings!$A$2:$BK$161, 63, FALSE),0)</f>
        <v>0</v>
      </c>
      <c r="JO84">
        <f>IFERROR(VLOOKUP(_xlfn.NUMBERVALUE(MID(BP84, SEARCH("!", BP84)+1, SEARCH("+", BP84)-SEARCH("!", BP84)-1)), Rankings!$A$2:$BK$161, 63, FALSE),0)</f>
        <v>0</v>
      </c>
      <c r="JP84">
        <f>IFERROR(VLOOKUP(_xlfn.NUMBERVALUE(MID(BQ84, SEARCH("!", BQ84)+1, SEARCH("+", BQ84)-SEARCH("!", BQ84)-1)), Rankings!$A$2:$BK$161, 63, FALSE),0)</f>
        <v>0</v>
      </c>
      <c r="JQ84">
        <f>IFERROR(VLOOKUP(_xlfn.NUMBERVALUE(MID(BR84, SEARCH("!", BR84)+1, SEARCH("+", BR84)-SEARCH("!", BR84)-1)), Rankings!$A$2:$BK$161, 63, FALSE),0)</f>
        <v>0</v>
      </c>
      <c r="JR84">
        <f>IFERROR(VLOOKUP(_xlfn.NUMBERVALUE(MID(BS84, SEARCH("!", BS84)+1, SEARCH("+", BS84)-SEARCH("!", BS84)-1)), Rankings!$A$2:$BK$161, 63, FALSE),0)</f>
        <v>0</v>
      </c>
      <c r="JS84">
        <f>IFERROR(VLOOKUP(_xlfn.NUMBERVALUE(MID(BT84, SEARCH("!", BT84)+1, SEARCH("+", BT84)-SEARCH("!", BT84)-1)), Rankings!$A$2:$BK$161, 63, FALSE),0)</f>
        <v>0</v>
      </c>
      <c r="JT84">
        <f>IFERROR(VLOOKUP(_xlfn.NUMBERVALUE(MID(BU84, SEARCH("!", BU84)+1, SEARCH("+", BU84)-SEARCH("!", BU84)-1)), Rankings!$A$2:$BK$161, 63, FALSE),0)</f>
        <v>0</v>
      </c>
      <c r="JU84">
        <f>IFERROR(VLOOKUP(_xlfn.NUMBERVALUE(MID(BV84, SEARCH("!", BV84)+1, SEARCH("+", BV84)-SEARCH("!", BV84)-1)), Rankings!$A$2:$BK$161, 63, FALSE),0)</f>
        <v>0</v>
      </c>
      <c r="JV84">
        <f>IFERROR(VLOOKUP(_xlfn.NUMBERVALUE(MID(BW84, SEARCH("!", BW84)+1, SEARCH("+", BW84)-SEARCH("!", BW84)-1)), Rankings!$A$2:$BK$161, 63, FALSE),0)</f>
        <v>0</v>
      </c>
      <c r="JW84">
        <f>IFERROR(VLOOKUP(_xlfn.NUMBERVALUE(MID(BX84, SEARCH("!", BX84)+1, SEARCH("+", BX84)-SEARCH("!", BX84)-1)), Rankings!$A$2:$BK$161, 63, FALSE),0)</f>
        <v>0</v>
      </c>
      <c r="JX84">
        <f>IFERROR(VLOOKUP(_xlfn.NUMBERVALUE(MID(BY84, SEARCH("!", BY84)+1, SEARCH("+", BY84)-SEARCH("!", BY84)-1)), Rankings!$A$2:$BK$161, 63, FALSE),0)</f>
        <v>0</v>
      </c>
      <c r="JY84">
        <f>IFERROR(VLOOKUP(_xlfn.NUMBERVALUE(MID(BZ84, SEARCH("!", BZ84)+1, SEARCH("+", BZ84)-SEARCH("!", BZ84)-1)), Rankings!$A$2:$BK$161, 63, FALSE),0)</f>
        <v>0</v>
      </c>
      <c r="JZ84">
        <f>IFERROR(VLOOKUP(_xlfn.NUMBERVALUE(MID(CA84, SEARCH("!", CA84)+1, SEARCH("+", CA84)-SEARCH("!", CA84)-1)), Rankings!$A$2:$BK$161, 63, FALSE),0)</f>
        <v>0</v>
      </c>
      <c r="KA84">
        <f>IFERROR(VLOOKUP(_xlfn.NUMBERVALUE(MID(CB84, SEARCH("!", CB84)+1, SEARCH("+", CB84)-SEARCH("!", CB84)-1)), Rankings!$A$2:$BK$161, 63, FALSE),0)</f>
        <v>0</v>
      </c>
      <c r="KB84">
        <f>IFERROR(VLOOKUP(_xlfn.NUMBERVALUE(MID(CC84, SEARCH("!", CC84)+1, SEARCH("+", CC84)-SEARCH("!", CC84)-1)), Rankings!$A$2:$BK$161, 63, FALSE),0)</f>
        <v>0</v>
      </c>
      <c r="KC84">
        <f>IFERROR(VLOOKUP(_xlfn.NUMBERVALUE(MID(CD84, SEARCH("!", CD84)+1, SEARCH("+", CD84)-SEARCH("!", CD84)-1)), Rankings!$A$2:$BK$161, 63, FALSE),0)</f>
        <v>0</v>
      </c>
      <c r="KD84">
        <f>IFERROR(VLOOKUP(_xlfn.NUMBERVALUE(MID(CE84, SEARCH("!", CE84)+1, SEARCH("+", CE84)-SEARCH("!", CE84)-1)), Rankings!$A$2:$BK$161, 63, FALSE),0)</f>
        <v>0</v>
      </c>
      <c r="KE84">
        <f>IFERROR(VLOOKUP(_xlfn.NUMBERVALUE(MID(CF84, SEARCH("!", CF84)+1, SEARCH("+", CF84)-SEARCH("!", CF84)-1)), Rankings!$A$2:$BK$161, 63, FALSE),0)</f>
        <v>0</v>
      </c>
      <c r="KF84">
        <f>IFERROR(VLOOKUP(_xlfn.NUMBERVALUE(MID(CG84, SEARCH("!", CG84)+1, SEARCH("+", CG84)-SEARCH("!", CG84)-1)), Rankings!$A$2:$BK$161, 63, FALSE),0)</f>
        <v>0</v>
      </c>
      <c r="KG84">
        <f>IFERROR(VLOOKUP(_xlfn.NUMBERVALUE(MID(CH84, SEARCH("!", CH84)+1, SEARCH("+", CH84)-SEARCH("!", CH84)-1)), Rankings!$A$2:$BK$161, 63, FALSE),0)</f>
        <v>0</v>
      </c>
      <c r="KH84">
        <f>IFERROR(VLOOKUP(_xlfn.NUMBERVALUE(MID(CI84, SEARCH("!", CI84)+1, SEARCH("+", CI84)-SEARCH("!", CI84)-1)), Rankings!$A$2:$BK$161, 63, FALSE),0)</f>
        <v>0</v>
      </c>
      <c r="KI84">
        <f>IFERROR(VLOOKUP(_xlfn.NUMBERVALUE(MID(CJ84, SEARCH("!", CJ84)+1, SEARCH("+", CJ84)-SEARCH("!", CJ84)-1)), Rankings!$A$2:$BK$161, 63, FALSE),0)</f>
        <v>0</v>
      </c>
      <c r="KJ84">
        <f>IFERROR(VLOOKUP(_xlfn.NUMBERVALUE(MID(CK84, SEARCH("!", CK84)+1, SEARCH("+", CK84)-SEARCH("!", CK84)-1)), Rankings!$A$2:$BK$161, 63, FALSE),0)</f>
        <v>0</v>
      </c>
      <c r="KK84">
        <f>IFERROR(VLOOKUP(_xlfn.NUMBERVALUE(MID(CL84, SEARCH("!", CL84)+1, SEARCH("+", CL84)-SEARCH("!", CL84)-1)), Rankings!$A$2:$BK$161, 63, FALSE),0)</f>
        <v>0</v>
      </c>
      <c r="KL84">
        <f>IFERROR(VLOOKUP(_xlfn.NUMBERVALUE(MID(CM84, SEARCH("!", CM84)+1, SEARCH("+", CM84)-SEARCH("!", CM84)-1)), Rankings!$A$2:$BK$161, 63, FALSE),0)</f>
        <v>0</v>
      </c>
      <c r="KM84">
        <f>IFERROR(VLOOKUP(_xlfn.NUMBERVALUE(MID(CN84, SEARCH("!", CN84)+1, SEARCH("+", CN84)-SEARCH("!", CN84)-1)), Rankings!$A$2:$BK$161, 63, FALSE),0)</f>
        <v>0</v>
      </c>
      <c r="KN84">
        <f>IFERROR(VLOOKUP(_xlfn.NUMBERVALUE(MID(CO84, SEARCH("!", CO84)+1, SEARCH("+", CO84)-SEARCH("!", CO84)-1)), Rankings!$A$2:$BK$161, 63, FALSE),0)</f>
        <v>0</v>
      </c>
      <c r="KO84">
        <f>IFERROR(VLOOKUP(_xlfn.NUMBERVALUE(MID(CP84, SEARCH("!", CP84)+1, SEARCH("+", CP84)-SEARCH("!", CP84)-1)), Rankings!$A$2:$BK$161, 63, FALSE),0)</f>
        <v>0</v>
      </c>
      <c r="KP84">
        <f>IFERROR(VLOOKUP(_xlfn.NUMBERVALUE(MID(CQ84, SEARCH("!", CQ84)+1, SEARCH("+", CQ84)-SEARCH("!", CQ84)-1)), Rankings!$A$2:$BK$161, 63, FALSE),0)</f>
        <v>0</v>
      </c>
      <c r="KQ84">
        <f>IFERROR(VLOOKUP(_xlfn.NUMBERVALUE(MID(CR84, SEARCH("!", CR84)+1, SEARCH("+", CR84)-SEARCH("!", CR84)-1)), Rankings!$A$2:$BK$161, 63, FALSE),0)</f>
        <v>0</v>
      </c>
      <c r="KS84" s="4">
        <f t="shared" si="1951"/>
        <v>195</v>
      </c>
      <c r="KT84" s="4">
        <f t="shared" si="1952"/>
        <v>44</v>
      </c>
      <c r="KU84" s="4">
        <f t="shared" si="1953"/>
        <v>147</v>
      </c>
      <c r="KV84" s="4">
        <f t="shared" si="1954"/>
        <v>0</v>
      </c>
      <c r="KY84" s="4">
        <f t="shared" si="1955"/>
        <v>386</v>
      </c>
      <c r="KZ84" s="4"/>
      <c r="LB84">
        <f t="shared" si="1956"/>
        <v>40</v>
      </c>
      <c r="LC84">
        <f t="shared" si="1957"/>
        <v>31</v>
      </c>
      <c r="LD84">
        <f t="shared" si="1958"/>
        <v>48</v>
      </c>
      <c r="LE84">
        <f t="shared" si="1959"/>
        <v>39</v>
      </c>
      <c r="LF84">
        <f t="shared" si="1960"/>
        <v>66</v>
      </c>
      <c r="LG84">
        <f t="shared" si="1961"/>
        <v>27</v>
      </c>
      <c r="LH84">
        <f t="shared" si="1962"/>
        <v>18</v>
      </c>
      <c r="LI84">
        <f t="shared" si="1963"/>
        <v>26</v>
      </c>
      <c r="LJ84">
        <f t="shared" si="1964"/>
        <v>49</v>
      </c>
      <c r="LK84">
        <f t="shared" si="1965"/>
        <v>18</v>
      </c>
      <c r="LL84">
        <f t="shared" si="1966"/>
        <v>24</v>
      </c>
      <c r="LM84">
        <f t="shared" si="1967"/>
        <v>0</v>
      </c>
      <c r="LN84">
        <f t="shared" si="1968"/>
        <v>0</v>
      </c>
      <c r="LO84">
        <f t="shared" si="1969"/>
        <v>0</v>
      </c>
      <c r="LP84">
        <f t="shared" si="1970"/>
        <v>0</v>
      </c>
      <c r="LQ84">
        <f t="shared" si="1971"/>
        <v>0</v>
      </c>
      <c r="LR84">
        <f t="shared" si="1972"/>
        <v>0</v>
      </c>
      <c r="LS84">
        <f t="shared" si="1973"/>
        <v>0</v>
      </c>
      <c r="LT84">
        <f t="shared" si="1974"/>
        <v>0</v>
      </c>
      <c r="LU84">
        <f t="shared" si="1975"/>
        <v>0</v>
      </c>
      <c r="LV84">
        <f t="shared" si="1976"/>
        <v>0</v>
      </c>
      <c r="LW84">
        <f t="shared" si="1977"/>
        <v>0</v>
      </c>
      <c r="LX84">
        <f t="shared" si="1978"/>
        <v>0</v>
      </c>
      <c r="LY84">
        <f t="shared" si="1979"/>
        <v>0</v>
      </c>
      <c r="LZ84">
        <f t="shared" si="1980"/>
        <v>0</v>
      </c>
      <c r="MA84">
        <f t="shared" si="1981"/>
        <v>0</v>
      </c>
      <c r="MB84">
        <f t="shared" si="1982"/>
        <v>0</v>
      </c>
      <c r="MC84">
        <f t="shared" si="1983"/>
        <v>0</v>
      </c>
      <c r="MD84">
        <f t="shared" si="1984"/>
        <v>0</v>
      </c>
      <c r="ME84">
        <f t="shared" si="1985"/>
        <v>0</v>
      </c>
      <c r="MF84">
        <f t="shared" si="1986"/>
        <v>0</v>
      </c>
      <c r="MG84">
        <f t="shared" si="1987"/>
        <v>0</v>
      </c>
      <c r="MH84">
        <f t="shared" si="1988"/>
        <v>0</v>
      </c>
      <c r="MI84">
        <f t="shared" si="1989"/>
        <v>0</v>
      </c>
      <c r="MJ84">
        <f t="shared" si="1990"/>
        <v>0</v>
      </c>
      <c r="MK84">
        <f t="shared" si="1991"/>
        <v>0</v>
      </c>
      <c r="ML84">
        <f t="shared" si="1992"/>
        <v>0</v>
      </c>
      <c r="MM84">
        <f t="shared" si="1993"/>
        <v>0</v>
      </c>
      <c r="MN84">
        <f t="shared" si="1994"/>
        <v>0</v>
      </c>
      <c r="MO84">
        <f t="shared" si="1995"/>
        <v>0</v>
      </c>
      <c r="MP84">
        <f t="shared" si="1996"/>
        <v>0</v>
      </c>
      <c r="MQ84">
        <f t="shared" si="1997"/>
        <v>0</v>
      </c>
      <c r="MR84">
        <f t="shared" si="1998"/>
        <v>0</v>
      </c>
      <c r="MS84">
        <f t="shared" si="1999"/>
        <v>0</v>
      </c>
      <c r="MT84">
        <f t="shared" si="2000"/>
        <v>0</v>
      </c>
      <c r="MU84">
        <f t="shared" si="2001"/>
        <v>0</v>
      </c>
      <c r="MV84">
        <f t="shared" si="2002"/>
        <v>0</v>
      </c>
      <c r="MW84">
        <f t="shared" si="2003"/>
        <v>0</v>
      </c>
      <c r="MX84">
        <f t="shared" si="2004"/>
        <v>0</v>
      </c>
      <c r="MY84">
        <f t="shared" si="2005"/>
        <v>0</v>
      </c>
      <c r="MZ84">
        <f t="shared" si="2006"/>
        <v>0</v>
      </c>
      <c r="NA84">
        <f t="shared" si="2007"/>
        <v>0</v>
      </c>
      <c r="NB84">
        <f t="shared" si="2008"/>
        <v>0</v>
      </c>
      <c r="NC84">
        <f t="shared" si="2009"/>
        <v>0</v>
      </c>
      <c r="ND84">
        <f t="shared" si="2010"/>
        <v>0</v>
      </c>
      <c r="NE84">
        <f t="shared" si="2011"/>
        <v>0</v>
      </c>
      <c r="NF84">
        <f t="shared" si="2012"/>
        <v>0</v>
      </c>
      <c r="NG84">
        <f t="shared" si="2013"/>
        <v>0</v>
      </c>
      <c r="NH84">
        <f t="shared" si="2014"/>
        <v>0</v>
      </c>
      <c r="NI84">
        <f t="shared" si="2015"/>
        <v>0</v>
      </c>
      <c r="NJ84">
        <f t="shared" si="2016"/>
        <v>0</v>
      </c>
      <c r="NK84">
        <f t="shared" si="2017"/>
        <v>0</v>
      </c>
      <c r="NL84">
        <f t="shared" si="2018"/>
        <v>0</v>
      </c>
      <c r="NM84">
        <f t="shared" si="2019"/>
        <v>0</v>
      </c>
      <c r="NN84">
        <f t="shared" si="2020"/>
        <v>0</v>
      </c>
      <c r="NO84">
        <f t="shared" si="2021"/>
        <v>0</v>
      </c>
      <c r="NP84">
        <f t="shared" si="2022"/>
        <v>0</v>
      </c>
      <c r="NQ84">
        <f t="shared" si="2023"/>
        <v>0</v>
      </c>
      <c r="NR84">
        <f t="shared" si="2024"/>
        <v>0</v>
      </c>
      <c r="NS84">
        <f t="shared" si="2025"/>
        <v>0</v>
      </c>
      <c r="NT84">
        <f t="shared" si="2026"/>
        <v>0</v>
      </c>
      <c r="NU84">
        <f t="shared" si="2027"/>
        <v>0</v>
      </c>
      <c r="NV84">
        <f t="shared" si="2028"/>
        <v>0</v>
      </c>
      <c r="NW84">
        <f t="shared" si="2029"/>
        <v>0</v>
      </c>
      <c r="NX84">
        <f t="shared" si="2030"/>
        <v>0</v>
      </c>
      <c r="NY84">
        <f t="shared" si="2031"/>
        <v>0</v>
      </c>
      <c r="NZ84">
        <f t="shared" si="2032"/>
        <v>0</v>
      </c>
      <c r="OA84">
        <f t="shared" si="2033"/>
        <v>0</v>
      </c>
      <c r="OB84">
        <f t="shared" si="2034"/>
        <v>0</v>
      </c>
      <c r="OC84">
        <f t="shared" si="2035"/>
        <v>0</v>
      </c>
      <c r="OD84">
        <f t="shared" si="2036"/>
        <v>0</v>
      </c>
      <c r="OE84">
        <f t="shared" si="2037"/>
        <v>0</v>
      </c>
      <c r="OF84">
        <f t="shared" si="2038"/>
        <v>0</v>
      </c>
      <c r="OG84">
        <f t="shared" si="2039"/>
        <v>0</v>
      </c>
      <c r="OH84">
        <f t="shared" si="2040"/>
        <v>0</v>
      </c>
      <c r="OJ84" s="4">
        <f t="shared" si="2041"/>
        <v>129</v>
      </c>
      <c r="OK84" s="4">
        <f t="shared" si="2042"/>
        <v>66</v>
      </c>
      <c r="OL84" s="4">
        <f t="shared" si="2043"/>
        <v>152</v>
      </c>
      <c r="OM84" s="4">
        <f t="shared" si="2044"/>
        <v>0</v>
      </c>
      <c r="OP84" s="4">
        <f t="shared" si="2045"/>
        <v>347</v>
      </c>
      <c r="OQ84" s="4"/>
      <c r="OS84">
        <f t="shared" si="2046"/>
        <v>21</v>
      </c>
      <c r="OT84">
        <f t="shared" si="2047"/>
        <v>36</v>
      </c>
      <c r="OU84">
        <f t="shared" si="2048"/>
        <v>16</v>
      </c>
      <c r="OV84">
        <f t="shared" si="2049"/>
        <v>28</v>
      </c>
      <c r="OW84">
        <f t="shared" si="2050"/>
        <v>18</v>
      </c>
      <c r="OX84">
        <f t="shared" si="2051"/>
        <v>45</v>
      </c>
      <c r="OY84">
        <f t="shared" si="2052"/>
        <v>38</v>
      </c>
      <c r="OZ84">
        <f t="shared" si="2053"/>
        <v>28</v>
      </c>
      <c r="PA84">
        <f t="shared" si="2054"/>
        <v>11</v>
      </c>
      <c r="PB84">
        <f t="shared" si="2055"/>
        <v>75</v>
      </c>
      <c r="PC84">
        <f t="shared" si="2056"/>
        <v>31</v>
      </c>
      <c r="PD84">
        <f t="shared" si="2057"/>
        <v>0</v>
      </c>
      <c r="PE84">
        <f t="shared" si="2058"/>
        <v>0</v>
      </c>
      <c r="PF84">
        <f t="shared" si="2059"/>
        <v>0</v>
      </c>
      <c r="PG84">
        <f t="shared" si="2060"/>
        <v>0</v>
      </c>
      <c r="PH84">
        <f t="shared" si="2061"/>
        <v>0</v>
      </c>
      <c r="PI84">
        <f t="shared" si="2062"/>
        <v>0</v>
      </c>
      <c r="PJ84">
        <f t="shared" si="2063"/>
        <v>0</v>
      </c>
      <c r="PK84">
        <f t="shared" si="2064"/>
        <v>0</v>
      </c>
      <c r="PL84">
        <f t="shared" si="2065"/>
        <v>0</v>
      </c>
      <c r="PM84">
        <f t="shared" si="2066"/>
        <v>0</v>
      </c>
      <c r="PN84">
        <f t="shared" si="2067"/>
        <v>0</v>
      </c>
      <c r="PO84">
        <f t="shared" si="2068"/>
        <v>0</v>
      </c>
      <c r="PP84">
        <f t="shared" si="2069"/>
        <v>0</v>
      </c>
      <c r="PQ84">
        <f t="shared" si="2070"/>
        <v>0</v>
      </c>
      <c r="PR84">
        <f t="shared" si="2071"/>
        <v>0</v>
      </c>
      <c r="PS84">
        <f t="shared" si="2072"/>
        <v>0</v>
      </c>
      <c r="PT84">
        <f t="shared" si="2073"/>
        <v>0</v>
      </c>
      <c r="PU84">
        <f t="shared" si="2074"/>
        <v>0</v>
      </c>
      <c r="PV84">
        <f t="shared" si="2075"/>
        <v>0</v>
      </c>
      <c r="PW84">
        <f t="shared" si="2076"/>
        <v>0</v>
      </c>
      <c r="PX84">
        <f t="shared" si="2077"/>
        <v>0</v>
      </c>
      <c r="PY84">
        <f t="shared" si="2078"/>
        <v>0</v>
      </c>
      <c r="PZ84">
        <f t="shared" si="2079"/>
        <v>0</v>
      </c>
      <c r="QA84">
        <f t="shared" si="2080"/>
        <v>0</v>
      </c>
      <c r="QB84">
        <f t="shared" si="2081"/>
        <v>0</v>
      </c>
      <c r="QC84">
        <f t="shared" si="2082"/>
        <v>0</v>
      </c>
      <c r="QD84">
        <f t="shared" si="2083"/>
        <v>0</v>
      </c>
      <c r="QE84">
        <f t="shared" si="2084"/>
        <v>0</v>
      </c>
      <c r="QF84">
        <f t="shared" si="2085"/>
        <v>0</v>
      </c>
      <c r="QG84">
        <f t="shared" si="2086"/>
        <v>0</v>
      </c>
      <c r="QH84">
        <f t="shared" si="2087"/>
        <v>0</v>
      </c>
      <c r="QI84">
        <f t="shared" si="2088"/>
        <v>0</v>
      </c>
      <c r="QJ84">
        <f t="shared" si="2089"/>
        <v>0</v>
      </c>
      <c r="QK84">
        <f t="shared" si="2090"/>
        <v>0</v>
      </c>
      <c r="QL84">
        <f t="shared" si="2091"/>
        <v>0</v>
      </c>
      <c r="QM84">
        <f t="shared" si="2092"/>
        <v>0</v>
      </c>
      <c r="QN84">
        <f t="shared" si="2093"/>
        <v>0</v>
      </c>
      <c r="QO84">
        <f t="shared" si="2094"/>
        <v>0</v>
      </c>
      <c r="QP84">
        <f t="shared" si="2095"/>
        <v>0</v>
      </c>
      <c r="QQ84">
        <f t="shared" si="2096"/>
        <v>0</v>
      </c>
      <c r="QR84">
        <f t="shared" si="2097"/>
        <v>0</v>
      </c>
      <c r="QS84">
        <f t="shared" si="2098"/>
        <v>0</v>
      </c>
      <c r="QT84">
        <f t="shared" si="2099"/>
        <v>0</v>
      </c>
      <c r="QU84">
        <f t="shared" si="2100"/>
        <v>0</v>
      </c>
      <c r="QV84">
        <f t="shared" si="2101"/>
        <v>0</v>
      </c>
      <c r="QW84">
        <f t="shared" si="2102"/>
        <v>0</v>
      </c>
      <c r="QX84">
        <f t="shared" si="2103"/>
        <v>0</v>
      </c>
      <c r="QY84">
        <f t="shared" si="2104"/>
        <v>0</v>
      </c>
      <c r="QZ84">
        <f t="shared" si="2105"/>
        <v>0</v>
      </c>
      <c r="RA84">
        <f t="shared" si="2106"/>
        <v>0</v>
      </c>
      <c r="RB84">
        <f t="shared" si="2107"/>
        <v>0</v>
      </c>
      <c r="RC84">
        <f t="shared" si="2108"/>
        <v>0</v>
      </c>
      <c r="RD84">
        <f t="shared" si="2109"/>
        <v>0</v>
      </c>
      <c r="RE84">
        <f t="shared" si="2110"/>
        <v>0</v>
      </c>
      <c r="RF84">
        <f t="shared" si="2111"/>
        <v>0</v>
      </c>
      <c r="RG84">
        <f t="shared" si="2112"/>
        <v>0</v>
      </c>
      <c r="RH84">
        <f t="shared" si="2113"/>
        <v>0</v>
      </c>
      <c r="RI84">
        <f t="shared" si="2114"/>
        <v>0</v>
      </c>
      <c r="RJ84">
        <f t="shared" si="2115"/>
        <v>0</v>
      </c>
      <c r="RK84">
        <f t="shared" si="2116"/>
        <v>0</v>
      </c>
      <c r="RL84">
        <f t="shared" si="2117"/>
        <v>0</v>
      </c>
      <c r="RM84">
        <f t="shared" si="2118"/>
        <v>0</v>
      </c>
      <c r="RN84">
        <f t="shared" si="2119"/>
        <v>0</v>
      </c>
      <c r="RO84">
        <f t="shared" si="2120"/>
        <v>0</v>
      </c>
      <c r="RP84">
        <f t="shared" si="2121"/>
        <v>0</v>
      </c>
      <c r="RQ84">
        <f t="shared" si="2122"/>
        <v>0</v>
      </c>
      <c r="RR84">
        <f t="shared" si="2123"/>
        <v>0</v>
      </c>
      <c r="RS84">
        <f t="shared" si="2124"/>
        <v>0</v>
      </c>
      <c r="RT84">
        <f t="shared" si="2125"/>
        <v>0</v>
      </c>
      <c r="RU84">
        <f t="shared" si="2126"/>
        <v>0</v>
      </c>
      <c r="RV84">
        <f t="shared" si="2127"/>
        <v>0</v>
      </c>
      <c r="RW84">
        <f t="shared" si="2128"/>
        <v>0</v>
      </c>
      <c r="RX84">
        <f t="shared" si="2129"/>
        <v>0</v>
      </c>
      <c r="RY84">
        <f t="shared" si="2130"/>
        <v>0</v>
      </c>
      <c r="SA84" s="4">
        <f t="shared" si="2131"/>
        <v>21.1</v>
      </c>
      <c r="SB84" s="4">
        <f t="shared" si="2132"/>
        <v>6.67</v>
      </c>
      <c r="SC84" s="4">
        <f t="shared" si="2133"/>
        <v>17.3</v>
      </c>
      <c r="SD84" s="4">
        <f t="shared" si="2134"/>
        <v>0</v>
      </c>
      <c r="SF84" s="4">
        <f t="shared" si="2135"/>
        <v>45.070000000000007</v>
      </c>
      <c r="SI84">
        <f t="shared" si="2136"/>
        <v>4.1399999999999997</v>
      </c>
      <c r="SJ84">
        <f t="shared" si="2137"/>
        <v>5.5</v>
      </c>
      <c r="SK84">
        <f t="shared" si="2138"/>
        <v>4.88</v>
      </c>
      <c r="SL84">
        <f t="shared" si="2139"/>
        <v>3.22</v>
      </c>
      <c r="SM84">
        <f t="shared" si="2140"/>
        <v>5.33</v>
      </c>
      <c r="SN84">
        <f t="shared" si="2141"/>
        <v>2.78</v>
      </c>
      <c r="SO84">
        <f t="shared" si="2142"/>
        <v>2.67</v>
      </c>
      <c r="SP84">
        <f t="shared" si="2143"/>
        <v>4</v>
      </c>
      <c r="SQ84">
        <f t="shared" si="2144"/>
        <v>3.8</v>
      </c>
      <c r="SR84">
        <f t="shared" si="2145"/>
        <v>4</v>
      </c>
      <c r="SS84">
        <f t="shared" si="2146"/>
        <v>4.75</v>
      </c>
      <c r="ST84" t="str">
        <f t="shared" si="2147"/>
        <v>0</v>
      </c>
      <c r="SU84" t="str">
        <f t="shared" si="2148"/>
        <v>0</v>
      </c>
      <c r="SV84" t="str">
        <f t="shared" si="2149"/>
        <v>0</v>
      </c>
      <c r="SW84" t="str">
        <f t="shared" si="2150"/>
        <v>0</v>
      </c>
      <c r="SX84" t="str">
        <f t="shared" si="2151"/>
        <v>0</v>
      </c>
      <c r="SY84" t="str">
        <f t="shared" si="2152"/>
        <v>0</v>
      </c>
      <c r="SZ84" t="str">
        <f t="shared" si="2153"/>
        <v>0</v>
      </c>
      <c r="TA84" t="str">
        <f t="shared" si="2154"/>
        <v>0</v>
      </c>
      <c r="TB84" t="str">
        <f t="shared" si="2155"/>
        <v>0</v>
      </c>
      <c r="TC84" t="str">
        <f t="shared" si="2156"/>
        <v>0</v>
      </c>
      <c r="TD84" t="str">
        <f t="shared" si="2157"/>
        <v>0</v>
      </c>
      <c r="TE84" t="str">
        <f t="shared" si="2158"/>
        <v>0</v>
      </c>
      <c r="TF84" t="str">
        <f t="shared" si="2159"/>
        <v>0</v>
      </c>
      <c r="TG84" t="str">
        <f t="shared" si="2160"/>
        <v>0</v>
      </c>
      <c r="TH84" t="str">
        <f t="shared" si="2161"/>
        <v>0</v>
      </c>
      <c r="TI84" t="str">
        <f t="shared" si="2162"/>
        <v>0</v>
      </c>
      <c r="TJ84" t="str">
        <f t="shared" si="2163"/>
        <v>0</v>
      </c>
      <c r="TK84" t="str">
        <f t="shared" si="2164"/>
        <v>0</v>
      </c>
      <c r="TL84" t="str">
        <f t="shared" si="2165"/>
        <v>0</v>
      </c>
      <c r="TM84" t="str">
        <f t="shared" si="2166"/>
        <v>0</v>
      </c>
      <c r="TN84" t="str">
        <f t="shared" si="2167"/>
        <v>0</v>
      </c>
      <c r="TO84" t="str">
        <f t="shared" si="2168"/>
        <v>0</v>
      </c>
      <c r="TP84" t="str">
        <f t="shared" si="2169"/>
        <v>0</v>
      </c>
      <c r="TQ84" t="str">
        <f t="shared" si="2170"/>
        <v>0</v>
      </c>
      <c r="TR84" t="str">
        <f t="shared" si="2171"/>
        <v>0</v>
      </c>
      <c r="TS84" t="str">
        <f t="shared" si="2172"/>
        <v>0</v>
      </c>
      <c r="TT84" t="str">
        <f t="shared" si="2173"/>
        <v>0</v>
      </c>
      <c r="TU84" t="str">
        <f t="shared" si="2174"/>
        <v>0</v>
      </c>
      <c r="TV84" t="str">
        <f t="shared" si="2175"/>
        <v>0</v>
      </c>
      <c r="TW84" t="str">
        <f t="shared" si="2176"/>
        <v>0</v>
      </c>
      <c r="TX84" t="str">
        <f t="shared" si="2177"/>
        <v>0</v>
      </c>
      <c r="TY84" t="str">
        <f t="shared" si="2178"/>
        <v>0</v>
      </c>
      <c r="TZ84" t="str">
        <f t="shared" si="2179"/>
        <v>0</v>
      </c>
      <c r="UA84" t="str">
        <f t="shared" si="2180"/>
        <v>0</v>
      </c>
      <c r="UB84" t="str">
        <f t="shared" si="2181"/>
        <v>0</v>
      </c>
      <c r="UC84" t="str">
        <f t="shared" si="2182"/>
        <v>0</v>
      </c>
      <c r="UD84" t="str">
        <f t="shared" si="2183"/>
        <v>0</v>
      </c>
      <c r="UE84" t="str">
        <f t="shared" si="2184"/>
        <v>0</v>
      </c>
      <c r="UF84" t="str">
        <f t="shared" si="2185"/>
        <v>0</v>
      </c>
      <c r="UG84" t="str">
        <f t="shared" si="2186"/>
        <v>0</v>
      </c>
      <c r="UH84" t="str">
        <f t="shared" si="2187"/>
        <v>0</v>
      </c>
      <c r="UI84" t="str">
        <f t="shared" si="2188"/>
        <v>0</v>
      </c>
      <c r="UJ84" t="str">
        <f t="shared" si="2189"/>
        <v>0</v>
      </c>
      <c r="UK84" t="str">
        <f t="shared" si="2190"/>
        <v>0</v>
      </c>
      <c r="UL84" t="str">
        <f t="shared" si="2191"/>
        <v>0</v>
      </c>
      <c r="UM84" t="str">
        <f t="shared" si="2192"/>
        <v>0</v>
      </c>
      <c r="UN84" t="str">
        <f t="shared" si="2193"/>
        <v>0</v>
      </c>
      <c r="UO84" t="str">
        <f t="shared" si="2194"/>
        <v>0</v>
      </c>
      <c r="UP84" t="str">
        <f t="shared" si="2195"/>
        <v>0</v>
      </c>
      <c r="UQ84" t="str">
        <f t="shared" si="2196"/>
        <v>0</v>
      </c>
      <c r="UR84" t="str">
        <f t="shared" si="2197"/>
        <v>0</v>
      </c>
      <c r="US84" t="str">
        <f t="shared" si="2198"/>
        <v>0</v>
      </c>
      <c r="UT84" t="str">
        <f t="shared" si="2199"/>
        <v>0</v>
      </c>
      <c r="UU84" t="str">
        <f t="shared" si="2200"/>
        <v>0</v>
      </c>
      <c r="UV84" t="str">
        <f t="shared" si="2201"/>
        <v>0</v>
      </c>
      <c r="UW84" t="str">
        <f t="shared" si="2202"/>
        <v>0</v>
      </c>
      <c r="UX84" t="str">
        <f t="shared" si="2203"/>
        <v>0</v>
      </c>
      <c r="UY84" t="str">
        <f t="shared" si="2204"/>
        <v>0</v>
      </c>
      <c r="UZ84" t="str">
        <f t="shared" si="2205"/>
        <v>0</v>
      </c>
      <c r="VA84" t="str">
        <f t="shared" si="2206"/>
        <v>0</v>
      </c>
      <c r="VB84" t="str">
        <f t="shared" si="2207"/>
        <v>0</v>
      </c>
      <c r="VC84" t="str">
        <f t="shared" si="2208"/>
        <v>0</v>
      </c>
      <c r="VD84" t="str">
        <f t="shared" si="2209"/>
        <v>0</v>
      </c>
      <c r="VE84" t="str">
        <f t="shared" si="2210"/>
        <v>0</v>
      </c>
      <c r="VF84" t="str">
        <f t="shared" si="2211"/>
        <v>0</v>
      </c>
      <c r="VG84" t="str">
        <f t="shared" si="2212"/>
        <v>0</v>
      </c>
      <c r="VH84" t="str">
        <f t="shared" si="2213"/>
        <v>0</v>
      </c>
      <c r="VI84" t="str">
        <f t="shared" si="2214"/>
        <v>0</v>
      </c>
      <c r="VJ84" t="str">
        <f t="shared" si="2215"/>
        <v>0</v>
      </c>
      <c r="VK84" t="str">
        <f t="shared" si="2216"/>
        <v>0</v>
      </c>
      <c r="VL84" t="str">
        <f t="shared" si="2217"/>
        <v>0</v>
      </c>
      <c r="VM84" t="str">
        <f t="shared" si="2218"/>
        <v>0</v>
      </c>
      <c r="VN84" t="str">
        <f t="shared" si="2219"/>
        <v>0</v>
      </c>
      <c r="VO84" t="str">
        <f t="shared" si="2220"/>
        <v>0</v>
      </c>
      <c r="VQ84" s="4">
        <f t="shared" si="2221"/>
        <v>17.82</v>
      </c>
      <c r="VR84" s="4">
        <f t="shared" si="2222"/>
        <v>-10.45</v>
      </c>
      <c r="VS84" s="4">
        <f t="shared" si="2223"/>
        <v>5.3700000000000028</v>
      </c>
      <c r="VT84" s="4">
        <f t="shared" si="2224"/>
        <v>0</v>
      </c>
      <c r="VV84" s="4">
        <f t="shared" si="2225"/>
        <v>12.740000000000004</v>
      </c>
      <c r="VY84">
        <f t="shared" si="2226"/>
        <v>6.81</v>
      </c>
      <c r="VZ84">
        <f t="shared" si="2227"/>
        <v>6.62</v>
      </c>
      <c r="WA84">
        <f t="shared" si="2228"/>
        <v>5.1100000000000003</v>
      </c>
      <c r="WB84">
        <f t="shared" si="2229"/>
        <v>7.9</v>
      </c>
      <c r="WC84">
        <f t="shared" si="2230"/>
        <v>9.84</v>
      </c>
      <c r="WD84">
        <f t="shared" si="2231"/>
        <v>-7.96</v>
      </c>
      <c r="WE84">
        <f t="shared" si="2232"/>
        <v>-5.6</v>
      </c>
      <c r="WF84">
        <f t="shared" si="2233"/>
        <v>-4.8499999999999996</v>
      </c>
      <c r="WG84">
        <f t="shared" si="2234"/>
        <v>7.24</v>
      </c>
      <c r="WH84">
        <f t="shared" si="2235"/>
        <v>-15.86</v>
      </c>
      <c r="WI84">
        <f t="shared" si="2236"/>
        <v>3.49</v>
      </c>
      <c r="WJ84">
        <f t="shared" si="2237"/>
        <v>0</v>
      </c>
      <c r="WK84">
        <f t="shared" si="2238"/>
        <v>0</v>
      </c>
      <c r="WL84">
        <f t="shared" si="2239"/>
        <v>0</v>
      </c>
      <c r="WM84">
        <f t="shared" si="2240"/>
        <v>0</v>
      </c>
      <c r="WN84">
        <f t="shared" si="2241"/>
        <v>0</v>
      </c>
      <c r="WO84">
        <f t="shared" si="2242"/>
        <v>0</v>
      </c>
      <c r="WP84">
        <f t="shared" si="2243"/>
        <v>0</v>
      </c>
      <c r="WQ84">
        <f t="shared" si="2244"/>
        <v>0</v>
      </c>
      <c r="WR84">
        <f t="shared" si="2245"/>
        <v>0</v>
      </c>
      <c r="WS84">
        <f t="shared" si="2246"/>
        <v>0</v>
      </c>
      <c r="WT84">
        <f t="shared" si="2247"/>
        <v>0</v>
      </c>
      <c r="WU84">
        <f t="shared" si="2248"/>
        <v>0</v>
      </c>
      <c r="WV84">
        <f t="shared" si="2249"/>
        <v>0</v>
      </c>
      <c r="WW84">
        <f t="shared" si="2250"/>
        <v>0</v>
      </c>
      <c r="WX84">
        <f t="shared" si="2251"/>
        <v>0</v>
      </c>
      <c r="WY84">
        <f t="shared" si="2252"/>
        <v>0</v>
      </c>
      <c r="WZ84">
        <f t="shared" si="2253"/>
        <v>0</v>
      </c>
      <c r="XA84">
        <f t="shared" si="2254"/>
        <v>0</v>
      </c>
      <c r="XB84">
        <f t="shared" si="2255"/>
        <v>0</v>
      </c>
      <c r="XC84">
        <f t="shared" si="2256"/>
        <v>0</v>
      </c>
      <c r="XD84">
        <f t="shared" si="2257"/>
        <v>0</v>
      </c>
      <c r="XE84">
        <f t="shared" si="2258"/>
        <v>0</v>
      </c>
      <c r="XF84">
        <f t="shared" si="2259"/>
        <v>0</v>
      </c>
      <c r="XG84">
        <f t="shared" si="2260"/>
        <v>0</v>
      </c>
      <c r="XH84">
        <f t="shared" si="2261"/>
        <v>0</v>
      </c>
      <c r="XI84">
        <f t="shared" si="2262"/>
        <v>0</v>
      </c>
      <c r="XJ84">
        <f t="shared" si="2263"/>
        <v>0</v>
      </c>
      <c r="XK84">
        <f t="shared" si="2264"/>
        <v>0</v>
      </c>
      <c r="XL84">
        <f t="shared" si="2265"/>
        <v>0</v>
      </c>
      <c r="XM84">
        <f t="shared" si="2266"/>
        <v>0</v>
      </c>
      <c r="XN84">
        <f t="shared" si="2267"/>
        <v>0</v>
      </c>
      <c r="XO84">
        <f t="shared" si="2268"/>
        <v>0</v>
      </c>
      <c r="XP84">
        <f t="shared" si="2269"/>
        <v>0</v>
      </c>
      <c r="XQ84">
        <f t="shared" si="2270"/>
        <v>0</v>
      </c>
      <c r="XR84">
        <f t="shared" si="2271"/>
        <v>0</v>
      </c>
      <c r="XS84">
        <f t="shared" si="2272"/>
        <v>0</v>
      </c>
      <c r="XT84">
        <f t="shared" si="2273"/>
        <v>0</v>
      </c>
      <c r="XU84">
        <f t="shared" si="2274"/>
        <v>0</v>
      </c>
      <c r="XV84">
        <f t="shared" si="2275"/>
        <v>0</v>
      </c>
      <c r="XW84">
        <f t="shared" si="2276"/>
        <v>0</v>
      </c>
      <c r="XX84">
        <f t="shared" si="2277"/>
        <v>0</v>
      </c>
      <c r="XY84">
        <f t="shared" si="2278"/>
        <v>0</v>
      </c>
      <c r="XZ84">
        <f t="shared" si="2279"/>
        <v>0</v>
      </c>
      <c r="YA84">
        <f t="shared" si="2280"/>
        <v>0</v>
      </c>
      <c r="YB84">
        <f t="shared" si="2281"/>
        <v>0</v>
      </c>
      <c r="YC84">
        <f t="shared" si="2282"/>
        <v>0</v>
      </c>
      <c r="YD84">
        <f t="shared" si="2283"/>
        <v>0</v>
      </c>
      <c r="YE84">
        <f t="shared" si="2284"/>
        <v>0</v>
      </c>
      <c r="YF84">
        <f t="shared" si="2285"/>
        <v>0</v>
      </c>
      <c r="YG84">
        <f t="shared" si="2286"/>
        <v>0</v>
      </c>
      <c r="YH84">
        <f t="shared" si="2287"/>
        <v>0</v>
      </c>
      <c r="YI84">
        <f t="shared" si="2288"/>
        <v>0</v>
      </c>
      <c r="YJ84">
        <f t="shared" si="2289"/>
        <v>0</v>
      </c>
      <c r="YK84">
        <f t="shared" si="2290"/>
        <v>0</v>
      </c>
      <c r="YL84">
        <f t="shared" si="2291"/>
        <v>0</v>
      </c>
      <c r="YM84">
        <f t="shared" si="2292"/>
        <v>0</v>
      </c>
      <c r="YN84">
        <f t="shared" si="2293"/>
        <v>0</v>
      </c>
      <c r="YO84">
        <f t="shared" si="2294"/>
        <v>0</v>
      </c>
      <c r="YP84">
        <f t="shared" si="2295"/>
        <v>0</v>
      </c>
      <c r="YQ84">
        <f t="shared" si="2296"/>
        <v>0</v>
      </c>
      <c r="YR84">
        <f t="shared" si="2297"/>
        <v>0</v>
      </c>
      <c r="YS84">
        <f t="shared" si="2298"/>
        <v>0</v>
      </c>
      <c r="YT84">
        <f t="shared" si="2299"/>
        <v>0</v>
      </c>
      <c r="YU84">
        <f t="shared" si="2300"/>
        <v>0</v>
      </c>
      <c r="YV84">
        <f t="shared" si="2301"/>
        <v>0</v>
      </c>
      <c r="YW84">
        <f t="shared" si="2302"/>
        <v>0</v>
      </c>
      <c r="YX84">
        <f t="shared" si="2303"/>
        <v>0</v>
      </c>
      <c r="YY84">
        <f t="shared" si="2304"/>
        <v>0</v>
      </c>
      <c r="YZ84">
        <f t="shared" si="2305"/>
        <v>0</v>
      </c>
      <c r="ZA84">
        <f t="shared" si="2306"/>
        <v>0</v>
      </c>
      <c r="ZB84">
        <f t="shared" si="2307"/>
        <v>0</v>
      </c>
      <c r="ZC84">
        <f t="shared" si="2308"/>
        <v>0</v>
      </c>
      <c r="ZD84">
        <f t="shared" si="2309"/>
        <v>0</v>
      </c>
      <c r="ZE84">
        <f t="shared" si="2310"/>
        <v>0</v>
      </c>
      <c r="ZG84" s="4">
        <f t="shared" si="2311"/>
        <v>202</v>
      </c>
      <c r="ZH84" s="4">
        <f t="shared" si="2312"/>
        <v>146</v>
      </c>
      <c r="ZI84" s="4">
        <f t="shared" si="2313"/>
        <v>210</v>
      </c>
      <c r="ZJ84" s="4">
        <f t="shared" si="2314"/>
        <v>0</v>
      </c>
      <c r="ZL84" s="4">
        <f t="shared" si="2315"/>
        <v>558</v>
      </c>
      <c r="ZO84">
        <f t="shared" si="2316"/>
        <v>28</v>
      </c>
      <c r="ZP84">
        <f t="shared" si="2317"/>
        <v>36</v>
      </c>
      <c r="ZQ84">
        <f t="shared" si="2318"/>
        <v>21</v>
      </c>
      <c r="ZR84">
        <f t="shared" si="2319"/>
        <v>38</v>
      </c>
      <c r="ZS84">
        <f t="shared" si="2320"/>
        <v>26</v>
      </c>
      <c r="ZT84">
        <f t="shared" si="2321"/>
        <v>81</v>
      </c>
      <c r="ZU84">
        <f t="shared" si="2322"/>
        <v>75</v>
      </c>
      <c r="ZV84">
        <f t="shared" si="2323"/>
        <v>71</v>
      </c>
      <c r="ZW84">
        <f t="shared" si="2324"/>
        <v>36</v>
      </c>
      <c r="ZX84">
        <f t="shared" si="2325"/>
        <v>78</v>
      </c>
      <c r="ZY84">
        <f t="shared" si="2326"/>
        <v>68</v>
      </c>
      <c r="ZZ84">
        <f t="shared" si="2327"/>
        <v>0</v>
      </c>
      <c r="AAA84">
        <f t="shared" si="2328"/>
        <v>0</v>
      </c>
      <c r="AAB84">
        <f t="shared" si="2329"/>
        <v>0</v>
      </c>
      <c r="AAC84">
        <f t="shared" si="2330"/>
        <v>0</v>
      </c>
      <c r="AAD84">
        <f t="shared" si="2331"/>
        <v>0</v>
      </c>
      <c r="AAE84">
        <f t="shared" si="2332"/>
        <v>0</v>
      </c>
      <c r="AAF84">
        <f t="shared" si="2333"/>
        <v>0</v>
      </c>
      <c r="AAG84">
        <f t="shared" si="2334"/>
        <v>0</v>
      </c>
      <c r="AAH84">
        <f t="shared" si="2335"/>
        <v>0</v>
      </c>
      <c r="AAI84">
        <f t="shared" si="2336"/>
        <v>0</v>
      </c>
      <c r="AAJ84">
        <f t="shared" si="2337"/>
        <v>0</v>
      </c>
      <c r="AAK84">
        <f t="shared" si="2338"/>
        <v>0</v>
      </c>
      <c r="AAL84">
        <f t="shared" si="2339"/>
        <v>0</v>
      </c>
      <c r="AAM84">
        <f t="shared" si="2340"/>
        <v>0</v>
      </c>
      <c r="AAN84">
        <f t="shared" si="2341"/>
        <v>0</v>
      </c>
      <c r="AAO84">
        <f t="shared" si="2342"/>
        <v>0</v>
      </c>
      <c r="AAP84">
        <f t="shared" si="2343"/>
        <v>0</v>
      </c>
      <c r="AAQ84">
        <f t="shared" si="2344"/>
        <v>0</v>
      </c>
      <c r="AAR84">
        <f t="shared" si="2345"/>
        <v>0</v>
      </c>
      <c r="AAS84">
        <f t="shared" si="2346"/>
        <v>0</v>
      </c>
      <c r="AAT84">
        <f t="shared" si="2347"/>
        <v>0</v>
      </c>
      <c r="AAU84">
        <f t="shared" si="2348"/>
        <v>0</v>
      </c>
      <c r="AAV84">
        <f t="shared" si="2349"/>
        <v>0</v>
      </c>
      <c r="AAW84">
        <f t="shared" si="2350"/>
        <v>0</v>
      </c>
      <c r="AAX84">
        <f t="shared" si="2351"/>
        <v>0</v>
      </c>
      <c r="AAY84">
        <f t="shared" si="2352"/>
        <v>0</v>
      </c>
      <c r="AAZ84">
        <f t="shared" si="2353"/>
        <v>0</v>
      </c>
      <c r="ABA84">
        <f t="shared" si="2354"/>
        <v>0</v>
      </c>
      <c r="ABB84">
        <f t="shared" si="2355"/>
        <v>0</v>
      </c>
      <c r="ABC84">
        <f t="shared" si="2356"/>
        <v>0</v>
      </c>
      <c r="ABD84">
        <f t="shared" si="2357"/>
        <v>0</v>
      </c>
      <c r="ABE84">
        <f t="shared" si="2358"/>
        <v>0</v>
      </c>
      <c r="ABF84">
        <f t="shared" si="2359"/>
        <v>0</v>
      </c>
      <c r="ABG84">
        <f t="shared" si="2360"/>
        <v>0</v>
      </c>
      <c r="ABH84">
        <f t="shared" si="2361"/>
        <v>0</v>
      </c>
      <c r="ABI84">
        <f t="shared" si="2362"/>
        <v>0</v>
      </c>
      <c r="ABJ84">
        <f t="shared" si="2363"/>
        <v>0</v>
      </c>
      <c r="ABK84">
        <f t="shared" si="2364"/>
        <v>0</v>
      </c>
      <c r="ABL84">
        <f t="shared" si="2365"/>
        <v>0</v>
      </c>
      <c r="ABM84">
        <f t="shared" si="2366"/>
        <v>0</v>
      </c>
      <c r="ABN84">
        <f t="shared" si="2367"/>
        <v>0</v>
      </c>
      <c r="ABO84">
        <f t="shared" si="2368"/>
        <v>0</v>
      </c>
      <c r="ABP84">
        <f t="shared" si="2369"/>
        <v>0</v>
      </c>
      <c r="ABQ84">
        <f t="shared" si="2370"/>
        <v>0</v>
      </c>
      <c r="ABR84">
        <f t="shared" si="2371"/>
        <v>0</v>
      </c>
      <c r="ABS84">
        <f t="shared" si="2372"/>
        <v>0</v>
      </c>
      <c r="ABT84">
        <f t="shared" si="2373"/>
        <v>0</v>
      </c>
      <c r="ABU84">
        <f t="shared" si="2374"/>
        <v>0</v>
      </c>
      <c r="ABV84">
        <f t="shared" si="2375"/>
        <v>0</v>
      </c>
      <c r="ABW84">
        <f t="shared" si="2376"/>
        <v>0</v>
      </c>
      <c r="ABX84">
        <f t="shared" si="2377"/>
        <v>0</v>
      </c>
      <c r="ABY84">
        <f t="shared" si="2378"/>
        <v>0</v>
      </c>
      <c r="ABZ84">
        <f t="shared" si="2379"/>
        <v>0</v>
      </c>
      <c r="ACA84">
        <f t="shared" si="2380"/>
        <v>0</v>
      </c>
      <c r="ACB84">
        <f t="shared" si="2381"/>
        <v>0</v>
      </c>
      <c r="ACC84">
        <f t="shared" si="2382"/>
        <v>0</v>
      </c>
      <c r="ACD84">
        <f t="shared" si="2383"/>
        <v>0</v>
      </c>
      <c r="ACE84">
        <f t="shared" si="2384"/>
        <v>0</v>
      </c>
      <c r="ACF84">
        <f t="shared" si="2385"/>
        <v>0</v>
      </c>
      <c r="ACG84">
        <f t="shared" si="2386"/>
        <v>0</v>
      </c>
      <c r="ACH84">
        <f t="shared" si="2387"/>
        <v>0</v>
      </c>
      <c r="ACI84">
        <f t="shared" si="2388"/>
        <v>0</v>
      </c>
      <c r="ACJ84">
        <f t="shared" si="2389"/>
        <v>0</v>
      </c>
      <c r="ACK84">
        <f t="shared" si="2390"/>
        <v>0</v>
      </c>
      <c r="ACL84">
        <f t="shared" si="2391"/>
        <v>0</v>
      </c>
      <c r="ACM84">
        <f t="shared" si="2392"/>
        <v>0</v>
      </c>
      <c r="ACN84">
        <f t="shared" si="2393"/>
        <v>0</v>
      </c>
      <c r="ACO84">
        <f t="shared" si="2394"/>
        <v>0</v>
      </c>
      <c r="ACP84">
        <f t="shared" si="2395"/>
        <v>0</v>
      </c>
      <c r="ACQ84">
        <f t="shared" si="2396"/>
        <v>0</v>
      </c>
      <c r="ACR84">
        <f t="shared" si="2397"/>
        <v>0</v>
      </c>
      <c r="ACS84">
        <f t="shared" si="2398"/>
        <v>0</v>
      </c>
      <c r="ACT84">
        <f t="shared" si="2399"/>
        <v>0</v>
      </c>
      <c r="ACU84">
        <f t="shared" si="2400"/>
        <v>0</v>
      </c>
      <c r="ACW84" s="4">
        <f t="shared" si="2401"/>
        <v>331.1</v>
      </c>
      <c r="ACX84" s="4">
        <f t="shared" si="2402"/>
        <v>53</v>
      </c>
      <c r="ACY84" s="4">
        <f t="shared" si="2403"/>
        <v>222.9</v>
      </c>
      <c r="ACZ84" s="4">
        <f t="shared" si="2404"/>
        <v>0</v>
      </c>
      <c r="ADA84" s="88">
        <f t="shared" si="2405"/>
        <v>5.1478150704935004</v>
      </c>
      <c r="ADB84" s="4">
        <f t="shared" si="2406"/>
        <v>607</v>
      </c>
      <c r="ADC84" s="5">
        <f t="shared" si="2407"/>
        <v>8.1375672040235703</v>
      </c>
      <c r="ADD84" s="5">
        <f t="shared" si="2408"/>
        <v>7.4649179499844474</v>
      </c>
      <c r="ADE84">
        <f t="shared" si="2409"/>
        <v>59.8</v>
      </c>
      <c r="ADF84">
        <f t="shared" si="2410"/>
        <v>24.5</v>
      </c>
      <c r="ADG84">
        <f t="shared" si="2411"/>
        <v>112.1</v>
      </c>
      <c r="ADH84">
        <f t="shared" si="2412"/>
        <v>69.099999999999994</v>
      </c>
      <c r="ADI84">
        <f t="shared" si="2413"/>
        <v>129.4</v>
      </c>
      <c r="ADJ84">
        <f t="shared" si="2414"/>
        <v>13.3</v>
      </c>
      <c r="ADK84">
        <f t="shared" si="2415"/>
        <v>8.3000000000000007</v>
      </c>
      <c r="ADL84">
        <f t="shared" si="2416"/>
        <v>44.7</v>
      </c>
      <c r="ADM84">
        <f t="shared" si="2417"/>
        <v>121.4</v>
      </c>
      <c r="ADN84">
        <f t="shared" si="2418"/>
        <v>11</v>
      </c>
      <c r="ADO84">
        <f t="shared" si="2419"/>
        <v>13.4</v>
      </c>
      <c r="ADP84">
        <f t="shared" si="2420"/>
        <v>0</v>
      </c>
      <c r="ADQ84">
        <f t="shared" si="2421"/>
        <v>0</v>
      </c>
      <c r="ADR84">
        <f t="shared" si="2422"/>
        <v>0</v>
      </c>
      <c r="ADS84">
        <f t="shared" si="2423"/>
        <v>0</v>
      </c>
      <c r="ADT84">
        <f t="shared" si="2424"/>
        <v>0</v>
      </c>
      <c r="ADU84">
        <f t="shared" si="2425"/>
        <v>0</v>
      </c>
      <c r="ADV84">
        <f t="shared" si="2426"/>
        <v>0</v>
      </c>
      <c r="ADW84">
        <f t="shared" si="2427"/>
        <v>0</v>
      </c>
      <c r="ADX84">
        <f t="shared" si="2428"/>
        <v>0</v>
      </c>
      <c r="ADY84">
        <f t="shared" si="2429"/>
        <v>0</v>
      </c>
      <c r="ADZ84">
        <f t="shared" si="2430"/>
        <v>0</v>
      </c>
      <c r="AEA84">
        <f t="shared" si="2431"/>
        <v>0</v>
      </c>
      <c r="AEB84">
        <f t="shared" si="2432"/>
        <v>0</v>
      </c>
      <c r="AEC84">
        <f t="shared" si="2433"/>
        <v>0</v>
      </c>
      <c r="AED84">
        <f t="shared" si="2434"/>
        <v>0</v>
      </c>
      <c r="AEE84">
        <f t="shared" si="2435"/>
        <v>0</v>
      </c>
      <c r="AEF84">
        <f t="shared" si="2436"/>
        <v>0</v>
      </c>
      <c r="AEG84">
        <f t="shared" si="2437"/>
        <v>0</v>
      </c>
      <c r="AEH84">
        <f t="shared" si="2438"/>
        <v>0</v>
      </c>
      <c r="AEI84">
        <f t="shared" si="2439"/>
        <v>0</v>
      </c>
      <c r="AEJ84">
        <f t="shared" si="2440"/>
        <v>0</v>
      </c>
      <c r="AEK84">
        <f t="shared" si="2441"/>
        <v>0</v>
      </c>
      <c r="AEL84">
        <f t="shared" si="2442"/>
        <v>0</v>
      </c>
      <c r="AEM84">
        <f t="shared" si="2443"/>
        <v>0</v>
      </c>
      <c r="AEN84">
        <f t="shared" si="2444"/>
        <v>0</v>
      </c>
      <c r="AEO84">
        <f t="shared" si="2445"/>
        <v>0</v>
      </c>
      <c r="AEP84">
        <f t="shared" si="2446"/>
        <v>0</v>
      </c>
      <c r="AEQ84">
        <f t="shared" si="2447"/>
        <v>0</v>
      </c>
      <c r="AER84">
        <f t="shared" si="2448"/>
        <v>0</v>
      </c>
      <c r="AES84">
        <f t="shared" si="2449"/>
        <v>0</v>
      </c>
      <c r="AET84">
        <f t="shared" si="2450"/>
        <v>0</v>
      </c>
      <c r="AEU84">
        <f t="shared" si="2451"/>
        <v>0</v>
      </c>
      <c r="AEV84">
        <f t="shared" si="2452"/>
        <v>0</v>
      </c>
      <c r="AEW84">
        <f t="shared" si="2453"/>
        <v>0</v>
      </c>
      <c r="AEX84">
        <f t="shared" si="2454"/>
        <v>0</v>
      </c>
      <c r="AEY84">
        <f t="shared" si="2455"/>
        <v>0</v>
      </c>
      <c r="AEZ84">
        <f t="shared" si="2456"/>
        <v>0</v>
      </c>
      <c r="AFA84">
        <f t="shared" si="2457"/>
        <v>0</v>
      </c>
      <c r="AFB84">
        <f t="shared" si="2458"/>
        <v>0</v>
      </c>
      <c r="AFC84">
        <f t="shared" si="2459"/>
        <v>0</v>
      </c>
      <c r="AFD84">
        <f t="shared" si="2460"/>
        <v>0</v>
      </c>
      <c r="AFE84">
        <f t="shared" si="2461"/>
        <v>0</v>
      </c>
      <c r="AFF84">
        <f t="shared" si="2462"/>
        <v>0</v>
      </c>
      <c r="AFG84">
        <f t="shared" si="2463"/>
        <v>0</v>
      </c>
      <c r="AFH84">
        <f t="shared" si="2464"/>
        <v>0</v>
      </c>
      <c r="AFI84">
        <f t="shared" si="2465"/>
        <v>0</v>
      </c>
      <c r="AFJ84">
        <f t="shared" si="2466"/>
        <v>0</v>
      </c>
      <c r="AFK84">
        <f t="shared" si="2467"/>
        <v>0</v>
      </c>
      <c r="AFL84">
        <f t="shared" si="2468"/>
        <v>0</v>
      </c>
      <c r="AFM84">
        <f t="shared" si="2469"/>
        <v>0</v>
      </c>
      <c r="AFN84">
        <f t="shared" si="2470"/>
        <v>0</v>
      </c>
      <c r="AFO84">
        <f t="shared" si="2471"/>
        <v>0</v>
      </c>
      <c r="AFP84">
        <f t="shared" si="2472"/>
        <v>0</v>
      </c>
      <c r="AFQ84">
        <f t="shared" si="2473"/>
        <v>0</v>
      </c>
      <c r="AFR84">
        <f t="shared" si="2474"/>
        <v>0</v>
      </c>
      <c r="AFS84">
        <f t="shared" si="2475"/>
        <v>0</v>
      </c>
      <c r="AFT84">
        <f t="shared" si="2476"/>
        <v>0</v>
      </c>
      <c r="AFU84">
        <f t="shared" si="2477"/>
        <v>0</v>
      </c>
      <c r="AFV84">
        <f t="shared" si="2478"/>
        <v>0</v>
      </c>
      <c r="AFW84">
        <f t="shared" si="2479"/>
        <v>0</v>
      </c>
      <c r="AFX84">
        <f t="shared" si="2480"/>
        <v>0</v>
      </c>
      <c r="AFY84">
        <f t="shared" si="2481"/>
        <v>0</v>
      </c>
      <c r="AFZ84">
        <f t="shared" si="2482"/>
        <v>0</v>
      </c>
      <c r="AGA84">
        <f t="shared" si="2483"/>
        <v>0</v>
      </c>
      <c r="AGB84">
        <f t="shared" si="2484"/>
        <v>0</v>
      </c>
      <c r="AGC84">
        <f t="shared" si="2485"/>
        <v>0</v>
      </c>
      <c r="AGD84">
        <f t="shared" si="2486"/>
        <v>0</v>
      </c>
      <c r="AGE84">
        <f t="shared" si="2487"/>
        <v>0</v>
      </c>
      <c r="AGF84">
        <f t="shared" si="2488"/>
        <v>0</v>
      </c>
      <c r="AGG84">
        <f t="shared" si="2489"/>
        <v>0</v>
      </c>
      <c r="AGH84">
        <f t="shared" si="2490"/>
        <v>0</v>
      </c>
      <c r="AGI84">
        <f t="shared" si="2491"/>
        <v>0</v>
      </c>
      <c r="AGJ84">
        <f t="shared" si="2492"/>
        <v>0</v>
      </c>
      <c r="AGK84">
        <f t="shared" si="2493"/>
        <v>0</v>
      </c>
      <c r="AGM84" s="88">
        <f t="shared" si="2494"/>
        <v>73</v>
      </c>
      <c r="AGN84" s="88">
        <v>73</v>
      </c>
      <c r="AGO84">
        <v>8</v>
      </c>
      <c r="AGP84">
        <f t="shared" si="2495"/>
        <v>8</v>
      </c>
      <c r="AGQ84">
        <f t="shared" si="2496"/>
        <v>8</v>
      </c>
      <c r="AGR84">
        <f t="shared" si="2497"/>
        <v>8</v>
      </c>
      <c r="AGS84">
        <f t="shared" si="2498"/>
        <v>8</v>
      </c>
      <c r="AGT84">
        <f t="shared" si="2499"/>
        <v>8</v>
      </c>
      <c r="AGU84">
        <f t="shared" si="2500"/>
        <v>8</v>
      </c>
      <c r="AGV84">
        <f t="shared" si="2501"/>
        <v>10</v>
      </c>
      <c r="AGW84">
        <f t="shared" si="2502"/>
        <v>1</v>
      </c>
      <c r="AGX84">
        <f t="shared" si="2503"/>
        <v>8</v>
      </c>
      <c r="AGY84">
        <f t="shared" si="2504"/>
        <v>4</v>
      </c>
      <c r="AGZ84">
        <f t="shared" si="2505"/>
        <v>4</v>
      </c>
      <c r="AHA84">
        <f t="shared" si="2506"/>
        <v>0</v>
      </c>
      <c r="AHB84">
        <f t="shared" si="2507"/>
        <v>0</v>
      </c>
      <c r="AHC84">
        <f t="shared" si="2508"/>
        <v>0</v>
      </c>
      <c r="AHD84">
        <f t="shared" si="2509"/>
        <v>0</v>
      </c>
      <c r="AHE84">
        <f t="shared" si="2510"/>
        <v>0</v>
      </c>
      <c r="AHF84">
        <f t="shared" si="2511"/>
        <v>0</v>
      </c>
      <c r="AHG84">
        <f t="shared" si="2512"/>
        <v>0</v>
      </c>
      <c r="AHH84">
        <f t="shared" si="2513"/>
        <v>0</v>
      </c>
      <c r="AHI84">
        <f t="shared" si="2514"/>
        <v>0</v>
      </c>
      <c r="AHJ84">
        <f t="shared" si="2515"/>
        <v>0</v>
      </c>
      <c r="AHK84">
        <f t="shared" si="2516"/>
        <v>0</v>
      </c>
      <c r="AHL84">
        <f t="shared" si="2517"/>
        <v>0</v>
      </c>
      <c r="AHM84">
        <f t="shared" si="2518"/>
        <v>0</v>
      </c>
      <c r="AHN84">
        <f t="shared" si="2519"/>
        <v>0</v>
      </c>
      <c r="AHO84">
        <f t="shared" si="2520"/>
        <v>0</v>
      </c>
      <c r="AHP84">
        <f t="shared" si="2521"/>
        <v>0</v>
      </c>
      <c r="AHQ84">
        <f t="shared" si="2522"/>
        <v>0</v>
      </c>
      <c r="AHR84">
        <f t="shared" si="2523"/>
        <v>0</v>
      </c>
      <c r="AHS84">
        <f t="shared" si="2524"/>
        <v>0</v>
      </c>
      <c r="AHT84">
        <f t="shared" si="2525"/>
        <v>0</v>
      </c>
      <c r="AHU84">
        <f t="shared" si="2526"/>
        <v>0</v>
      </c>
      <c r="AHV84">
        <f t="shared" si="2527"/>
        <v>0</v>
      </c>
      <c r="AHW84">
        <f t="shared" si="2528"/>
        <v>0</v>
      </c>
      <c r="AHX84">
        <f t="shared" si="2529"/>
        <v>0</v>
      </c>
      <c r="AHY84">
        <f t="shared" si="2530"/>
        <v>0</v>
      </c>
      <c r="AHZ84">
        <f t="shared" si="2531"/>
        <v>0</v>
      </c>
      <c r="AIA84">
        <f t="shared" si="2532"/>
        <v>0</v>
      </c>
      <c r="AIB84">
        <f t="shared" si="2533"/>
        <v>0</v>
      </c>
      <c r="AIC84">
        <f t="shared" si="2534"/>
        <v>0</v>
      </c>
      <c r="AID84">
        <f t="shared" si="2535"/>
        <v>0</v>
      </c>
      <c r="AIE84">
        <f t="shared" si="2536"/>
        <v>0</v>
      </c>
      <c r="AIF84">
        <f t="shared" si="2537"/>
        <v>0</v>
      </c>
      <c r="AIG84">
        <f t="shared" si="2538"/>
        <v>0</v>
      </c>
      <c r="AIH84">
        <f t="shared" si="2539"/>
        <v>0</v>
      </c>
      <c r="AII84">
        <f t="shared" si="2540"/>
        <v>0</v>
      </c>
      <c r="AIJ84">
        <f t="shared" si="2541"/>
        <v>0</v>
      </c>
      <c r="AIK84">
        <f t="shared" si="2542"/>
        <v>0</v>
      </c>
      <c r="AIL84">
        <f t="shared" si="2543"/>
        <v>0</v>
      </c>
      <c r="AIM84">
        <f t="shared" si="2544"/>
        <v>0</v>
      </c>
      <c r="AIN84">
        <f t="shared" si="2545"/>
        <v>0</v>
      </c>
      <c r="AIO84">
        <f t="shared" si="2546"/>
        <v>0</v>
      </c>
      <c r="AIP84">
        <f t="shared" si="2547"/>
        <v>0</v>
      </c>
      <c r="AIQ84">
        <f t="shared" si="2548"/>
        <v>0</v>
      </c>
      <c r="AIR84">
        <f t="shared" si="2549"/>
        <v>0</v>
      </c>
      <c r="AIS84">
        <f t="shared" si="2550"/>
        <v>0</v>
      </c>
      <c r="AIT84">
        <f t="shared" si="2551"/>
        <v>0</v>
      </c>
      <c r="AIU84">
        <f t="shared" si="2552"/>
        <v>0</v>
      </c>
      <c r="AIV84">
        <f t="shared" si="2553"/>
        <v>0</v>
      </c>
      <c r="AIW84">
        <f t="shared" si="2554"/>
        <v>0</v>
      </c>
      <c r="AIX84">
        <f t="shared" si="2555"/>
        <v>0</v>
      </c>
      <c r="AIY84">
        <f t="shared" si="2556"/>
        <v>0</v>
      </c>
      <c r="AIZ84">
        <f t="shared" si="2557"/>
        <v>0</v>
      </c>
      <c r="AJA84">
        <f t="shared" si="2558"/>
        <v>0</v>
      </c>
      <c r="AJB84">
        <f t="shared" si="2559"/>
        <v>0</v>
      </c>
      <c r="AJC84">
        <f t="shared" si="2560"/>
        <v>0</v>
      </c>
      <c r="AJD84">
        <f t="shared" si="2561"/>
        <v>0</v>
      </c>
      <c r="AJE84">
        <f t="shared" si="2562"/>
        <v>0</v>
      </c>
      <c r="AJF84">
        <f t="shared" si="2563"/>
        <v>0</v>
      </c>
      <c r="AJG84">
        <f t="shared" si="2564"/>
        <v>0</v>
      </c>
      <c r="AJH84">
        <f t="shared" si="2565"/>
        <v>0</v>
      </c>
      <c r="AJI84">
        <f t="shared" si="2566"/>
        <v>0</v>
      </c>
      <c r="AJJ84">
        <f t="shared" si="2567"/>
        <v>0</v>
      </c>
      <c r="AJK84">
        <f t="shared" si="2568"/>
        <v>0</v>
      </c>
      <c r="AJL84">
        <f t="shared" si="2569"/>
        <v>0</v>
      </c>
      <c r="AJM84">
        <f t="shared" si="2570"/>
        <v>0</v>
      </c>
      <c r="AJN84">
        <f t="shared" si="2571"/>
        <v>0</v>
      </c>
      <c r="AJO84">
        <f t="shared" si="2572"/>
        <v>0</v>
      </c>
      <c r="AJP84">
        <f t="shared" si="2573"/>
        <v>0</v>
      </c>
      <c r="AJQ84">
        <f t="shared" si="2574"/>
        <v>0</v>
      </c>
      <c r="AJR84">
        <f t="shared" si="2575"/>
        <v>0</v>
      </c>
      <c r="AJS84">
        <f t="shared" si="2576"/>
        <v>0</v>
      </c>
      <c r="AJT84">
        <f t="shared" si="2577"/>
        <v>0</v>
      </c>
      <c r="AJU84">
        <f t="shared" si="2578"/>
        <v>0</v>
      </c>
      <c r="AJV84">
        <f t="shared" si="2579"/>
        <v>0</v>
      </c>
      <c r="AJX84">
        <v>45</v>
      </c>
      <c r="AJY84">
        <v>1</v>
      </c>
      <c r="AJZ84">
        <v>1</v>
      </c>
      <c r="AKA84">
        <f t="shared" si="2580"/>
        <v>1</v>
      </c>
      <c r="AKB84">
        <f t="shared" si="2581"/>
        <v>1</v>
      </c>
      <c r="AKC84">
        <f t="shared" si="2582"/>
        <v>1</v>
      </c>
      <c r="AKD84">
        <f t="shared" si="2583"/>
        <v>4</v>
      </c>
      <c r="AKE84">
        <f t="shared" si="2584"/>
        <v>8</v>
      </c>
      <c r="AKF84">
        <f t="shared" si="2585"/>
        <v>8</v>
      </c>
      <c r="AKG84">
        <f t="shared" si="2586"/>
        <v>2</v>
      </c>
      <c r="AKH84">
        <f t="shared" si="2587"/>
        <v>1</v>
      </c>
      <c r="AKI84">
        <f t="shared" si="2588"/>
        <v>0</v>
      </c>
      <c r="AKJ84">
        <f t="shared" si="2589"/>
        <v>0</v>
      </c>
      <c r="AKK84">
        <f t="shared" si="2590"/>
        <v>0</v>
      </c>
      <c r="AKL84">
        <f t="shared" si="2591"/>
        <v>0</v>
      </c>
      <c r="AKM84">
        <f t="shared" si="2592"/>
        <v>0</v>
      </c>
      <c r="AKN84">
        <f t="shared" si="2593"/>
        <v>0</v>
      </c>
      <c r="AKO84">
        <f t="shared" si="2594"/>
        <v>0</v>
      </c>
      <c r="AKP84">
        <f t="shared" si="2595"/>
        <v>0</v>
      </c>
      <c r="AKQ84">
        <f t="shared" si="2596"/>
        <v>0</v>
      </c>
      <c r="AKR84">
        <f t="shared" si="2597"/>
        <v>0</v>
      </c>
      <c r="AKS84">
        <f t="shared" si="2598"/>
        <v>0</v>
      </c>
      <c r="AKT84">
        <f t="shared" si="2599"/>
        <v>0</v>
      </c>
      <c r="AKU84">
        <f t="shared" si="2600"/>
        <v>0</v>
      </c>
      <c r="AKV84">
        <f t="shared" si="2601"/>
        <v>0</v>
      </c>
      <c r="AKW84">
        <f t="shared" si="2602"/>
        <v>0</v>
      </c>
      <c r="AKX84">
        <f t="shared" si="2603"/>
        <v>0</v>
      </c>
      <c r="AKY84">
        <f t="shared" si="2604"/>
        <v>0</v>
      </c>
      <c r="AKZ84">
        <f t="shared" si="2605"/>
        <v>0</v>
      </c>
      <c r="ALA84">
        <f t="shared" si="2606"/>
        <v>0</v>
      </c>
      <c r="ALB84">
        <f t="shared" si="2607"/>
        <v>0</v>
      </c>
      <c r="ALC84">
        <f t="shared" si="2608"/>
        <v>0</v>
      </c>
      <c r="ALD84">
        <f t="shared" si="2609"/>
        <v>0</v>
      </c>
      <c r="ALE84">
        <f t="shared" si="2610"/>
        <v>0</v>
      </c>
      <c r="ALF84">
        <f t="shared" si="2611"/>
        <v>0</v>
      </c>
      <c r="ALG84">
        <f t="shared" si="2612"/>
        <v>0</v>
      </c>
      <c r="ALH84">
        <f t="shared" si="2613"/>
        <v>0</v>
      </c>
      <c r="ALI84">
        <f t="shared" si="2614"/>
        <v>0</v>
      </c>
      <c r="ALJ84">
        <f t="shared" si="2615"/>
        <v>0</v>
      </c>
      <c r="ALK84">
        <f t="shared" si="2616"/>
        <v>0</v>
      </c>
      <c r="ALL84">
        <f t="shared" si="2617"/>
        <v>0</v>
      </c>
      <c r="ALM84">
        <f t="shared" si="2618"/>
        <v>0</v>
      </c>
      <c r="ALN84">
        <f t="shared" si="2619"/>
        <v>0</v>
      </c>
      <c r="ALO84">
        <f t="shared" si="2620"/>
        <v>0</v>
      </c>
      <c r="ALP84">
        <f t="shared" si="2621"/>
        <v>0</v>
      </c>
      <c r="ALQ84">
        <f t="shared" si="2622"/>
        <v>0</v>
      </c>
      <c r="ALR84">
        <f t="shared" si="2623"/>
        <v>0</v>
      </c>
      <c r="ALS84">
        <f t="shared" si="2624"/>
        <v>0</v>
      </c>
      <c r="ALT84">
        <f t="shared" si="2625"/>
        <v>0</v>
      </c>
      <c r="ALU84">
        <f t="shared" si="2626"/>
        <v>0</v>
      </c>
      <c r="ALV84">
        <f t="shared" si="2627"/>
        <v>0</v>
      </c>
      <c r="ALW84">
        <f t="shared" si="2628"/>
        <v>0</v>
      </c>
      <c r="ALX84">
        <f t="shared" si="2629"/>
        <v>0</v>
      </c>
      <c r="ALY84">
        <f t="shared" si="2630"/>
        <v>0</v>
      </c>
      <c r="ALZ84">
        <f t="shared" si="2631"/>
        <v>0</v>
      </c>
      <c r="AMA84">
        <f t="shared" si="2632"/>
        <v>0</v>
      </c>
      <c r="AMB84">
        <f t="shared" si="2633"/>
        <v>0</v>
      </c>
      <c r="AMC84">
        <f t="shared" si="2634"/>
        <v>0</v>
      </c>
      <c r="AMD84">
        <f t="shared" si="2635"/>
        <v>0</v>
      </c>
      <c r="AME84">
        <f t="shared" si="2636"/>
        <v>0</v>
      </c>
      <c r="AMF84">
        <f t="shared" si="2637"/>
        <v>0</v>
      </c>
      <c r="AMG84">
        <f t="shared" si="2638"/>
        <v>0</v>
      </c>
      <c r="AMH84">
        <f t="shared" si="2639"/>
        <v>0</v>
      </c>
      <c r="AMI84">
        <f t="shared" si="2640"/>
        <v>0</v>
      </c>
      <c r="AMJ84">
        <f t="shared" si="2641"/>
        <v>0</v>
      </c>
      <c r="AMK84">
        <f t="shared" si="2642"/>
        <v>0</v>
      </c>
      <c r="AML84">
        <f t="shared" si="2643"/>
        <v>0</v>
      </c>
      <c r="AMM84">
        <f t="shared" si="2644"/>
        <v>0</v>
      </c>
      <c r="AMN84">
        <f t="shared" si="2645"/>
        <v>0</v>
      </c>
      <c r="AMO84">
        <f t="shared" si="2646"/>
        <v>0</v>
      </c>
      <c r="AMP84">
        <f t="shared" si="2647"/>
        <v>0</v>
      </c>
      <c r="AMQ84">
        <f t="shared" si="2648"/>
        <v>0</v>
      </c>
      <c r="AMR84">
        <f t="shared" si="2649"/>
        <v>0</v>
      </c>
      <c r="AMS84">
        <f t="shared" si="2650"/>
        <v>0</v>
      </c>
      <c r="AMT84">
        <f t="shared" si="2651"/>
        <v>0</v>
      </c>
      <c r="AMU84">
        <f t="shared" si="2652"/>
        <v>0</v>
      </c>
      <c r="AMV84">
        <f t="shared" si="2653"/>
        <v>0</v>
      </c>
      <c r="AMW84">
        <f t="shared" si="2654"/>
        <v>0</v>
      </c>
      <c r="AMX84">
        <f t="shared" si="2655"/>
        <v>0</v>
      </c>
      <c r="AMY84">
        <f t="shared" si="2656"/>
        <v>0</v>
      </c>
      <c r="AMZ84">
        <f t="shared" si="2657"/>
        <v>0</v>
      </c>
      <c r="ANA84">
        <f t="shared" si="2658"/>
        <v>0</v>
      </c>
      <c r="ANB84">
        <f t="shared" si="2659"/>
        <v>0</v>
      </c>
      <c r="ANC84">
        <f t="shared" si="2660"/>
        <v>0</v>
      </c>
      <c r="AND84">
        <f t="shared" si="2661"/>
        <v>0</v>
      </c>
      <c r="ANR84" s="4">
        <v>1715</v>
      </c>
      <c r="ANS84" s="4">
        <f t="shared" si="2662"/>
        <v>1715</v>
      </c>
      <c r="ANU84" s="4">
        <v>1715</v>
      </c>
      <c r="ANV84" t="str">
        <f t="shared" si="2663"/>
        <v>1721</v>
      </c>
      <c r="ANW84" t="str">
        <f t="shared" si="2664"/>
        <v>1704</v>
      </c>
      <c r="ANX84" t="str">
        <f t="shared" si="2665"/>
        <v>1716</v>
      </c>
      <c r="ANY84" t="str">
        <f t="shared" si="2666"/>
        <v>1725</v>
      </c>
      <c r="ANZ84" t="str">
        <f t="shared" si="2667"/>
        <v>1741</v>
      </c>
      <c r="AOA84" t="str">
        <f t="shared" si="2668"/>
        <v>1736</v>
      </c>
      <c r="AOB84" t="str">
        <f t="shared" si="2669"/>
        <v>1718</v>
      </c>
      <c r="AOC84" t="str">
        <f t="shared" si="2670"/>
        <v>1710</v>
      </c>
      <c r="AOD84" t="str">
        <f t="shared" si="2671"/>
        <v>1729</v>
      </c>
      <c r="AOE84" t="str">
        <f t="shared" si="2672"/>
        <v>1726</v>
      </c>
      <c r="AOF84" t="str">
        <f t="shared" si="2673"/>
        <v>1715</v>
      </c>
      <c r="AOG84" t="str">
        <f t="shared" si="2674"/>
        <v>1715</v>
      </c>
      <c r="AOH84" t="str">
        <f t="shared" si="2675"/>
        <v>1715</v>
      </c>
      <c r="AOI84" t="str">
        <f t="shared" si="2676"/>
        <v>1715</v>
      </c>
      <c r="AOJ84" t="str">
        <f t="shared" si="2677"/>
        <v>1715</v>
      </c>
      <c r="AOK84" t="str">
        <f t="shared" si="2678"/>
        <v>1715</v>
      </c>
      <c r="AOL84" t="str">
        <f t="shared" si="2679"/>
        <v>1715</v>
      </c>
      <c r="AOM84" t="str">
        <f t="shared" si="2680"/>
        <v>1715</v>
      </c>
      <c r="AON84" t="str">
        <f t="shared" si="2681"/>
        <v>1715</v>
      </c>
      <c r="AOO84" t="str">
        <f t="shared" si="2682"/>
        <v>1715</v>
      </c>
      <c r="AOP84" t="str">
        <f t="shared" si="2683"/>
        <v>1715</v>
      </c>
      <c r="AOQ84" t="str">
        <f t="shared" si="2684"/>
        <v>1715</v>
      </c>
      <c r="AOR84" t="str">
        <f t="shared" si="2685"/>
        <v>1715</v>
      </c>
      <c r="AOS84" t="str">
        <f t="shared" si="2686"/>
        <v>1715</v>
      </c>
      <c r="AOT84" t="str">
        <f t="shared" si="2687"/>
        <v>1715</v>
      </c>
      <c r="AOU84" t="str">
        <f t="shared" si="2688"/>
        <v>1715</v>
      </c>
      <c r="AOV84" t="str">
        <f t="shared" si="2689"/>
        <v>1715</v>
      </c>
      <c r="AOW84" t="str">
        <f t="shared" si="2690"/>
        <v>1715</v>
      </c>
      <c r="AOX84" t="str">
        <f t="shared" si="2691"/>
        <v>1715</v>
      </c>
      <c r="AOY84" t="str">
        <f t="shared" si="2692"/>
        <v>1715</v>
      </c>
      <c r="AOZ84" t="str">
        <f t="shared" si="2693"/>
        <v>1715</v>
      </c>
      <c r="APA84" t="str">
        <f t="shared" si="2694"/>
        <v>1715</v>
      </c>
      <c r="APB84" t="str">
        <f t="shared" si="2695"/>
        <v>1715</v>
      </c>
      <c r="APC84" t="str">
        <f t="shared" si="2696"/>
        <v>1715</v>
      </c>
      <c r="APD84" t="str">
        <f t="shared" si="2697"/>
        <v>1715</v>
      </c>
      <c r="APE84" t="str">
        <f t="shared" si="2698"/>
        <v>1715</v>
      </c>
      <c r="APF84" t="str">
        <f t="shared" si="2699"/>
        <v>1715</v>
      </c>
      <c r="APG84" t="str">
        <f t="shared" si="2700"/>
        <v>1715</v>
      </c>
      <c r="APH84" t="str">
        <f t="shared" si="2701"/>
        <v>1715</v>
      </c>
      <c r="API84" t="str">
        <f t="shared" si="2702"/>
        <v>1715</v>
      </c>
      <c r="APJ84" t="str">
        <f t="shared" si="2703"/>
        <v>1715</v>
      </c>
      <c r="APK84" t="str">
        <f t="shared" si="2704"/>
        <v>1715</v>
      </c>
      <c r="APL84" t="str">
        <f t="shared" si="2705"/>
        <v>1715</v>
      </c>
      <c r="APM84" t="str">
        <f t="shared" si="2706"/>
        <v>1715</v>
      </c>
      <c r="APN84" t="str">
        <f t="shared" si="2707"/>
        <v>1715</v>
      </c>
      <c r="APO84" t="str">
        <f t="shared" si="2708"/>
        <v>1715</v>
      </c>
      <c r="APP84" t="str">
        <f t="shared" si="2709"/>
        <v>1715</v>
      </c>
      <c r="APQ84" t="str">
        <f t="shared" si="2710"/>
        <v>1715</v>
      </c>
      <c r="APR84" t="str">
        <f t="shared" si="2711"/>
        <v>1715</v>
      </c>
      <c r="APS84" t="str">
        <f t="shared" si="2712"/>
        <v>1715</v>
      </c>
      <c r="APT84" t="str">
        <f t="shared" si="2713"/>
        <v>1715</v>
      </c>
      <c r="APU84" t="str">
        <f t="shared" si="2714"/>
        <v>1715</v>
      </c>
      <c r="APV84" t="str">
        <f t="shared" si="2715"/>
        <v>1715</v>
      </c>
      <c r="APW84" t="str">
        <f t="shared" si="2716"/>
        <v>1715</v>
      </c>
      <c r="APX84" t="str">
        <f t="shared" si="2717"/>
        <v>1715</v>
      </c>
      <c r="APY84" t="str">
        <f t="shared" si="2718"/>
        <v>1715</v>
      </c>
      <c r="APZ84" t="str">
        <f t="shared" si="2719"/>
        <v>1715</v>
      </c>
      <c r="AQA84" t="str">
        <f t="shared" si="2720"/>
        <v>1715</v>
      </c>
      <c r="AQB84" t="str">
        <f t="shared" si="2721"/>
        <v>1715</v>
      </c>
      <c r="AQC84" t="str">
        <f t="shared" si="2722"/>
        <v>1715</v>
      </c>
      <c r="AQD84" t="str">
        <f t="shared" si="2723"/>
        <v>1715</v>
      </c>
      <c r="AQE84" t="str">
        <f t="shared" si="2724"/>
        <v>1715</v>
      </c>
      <c r="AQF84" t="str">
        <f t="shared" si="2725"/>
        <v>1715</v>
      </c>
      <c r="AQG84" t="str">
        <f t="shared" si="2726"/>
        <v>1715</v>
      </c>
      <c r="AQH84" t="str">
        <f t="shared" si="2727"/>
        <v>1715</v>
      </c>
      <c r="AQI84" t="str">
        <f t="shared" si="2728"/>
        <v>1715</v>
      </c>
      <c r="AQJ84" t="str">
        <f t="shared" si="2729"/>
        <v>1715</v>
      </c>
      <c r="AQK84" t="str">
        <f t="shared" si="2730"/>
        <v>1715</v>
      </c>
      <c r="AQL84" t="str">
        <f t="shared" si="2731"/>
        <v>1715</v>
      </c>
      <c r="AQM84" t="str">
        <f t="shared" si="2732"/>
        <v>1715</v>
      </c>
      <c r="AQN84" t="str">
        <f t="shared" si="2733"/>
        <v>1715</v>
      </c>
      <c r="AQO84" t="str">
        <f t="shared" si="2734"/>
        <v>1715</v>
      </c>
      <c r="AQP84" t="str">
        <f t="shared" si="2735"/>
        <v>1715</v>
      </c>
      <c r="AQQ84" t="str">
        <f t="shared" si="2736"/>
        <v>1715</v>
      </c>
      <c r="AQR84" t="str">
        <f t="shared" si="2737"/>
        <v>1715</v>
      </c>
      <c r="AQS84" t="str">
        <f t="shared" si="2738"/>
        <v>1715</v>
      </c>
      <c r="AQT84" t="str">
        <f t="shared" si="2739"/>
        <v>1715</v>
      </c>
      <c r="AQU84" t="str">
        <f t="shared" si="2740"/>
        <v>1715</v>
      </c>
      <c r="AQV84" t="str">
        <f t="shared" si="2741"/>
        <v>1715</v>
      </c>
      <c r="AQW84" t="str">
        <f t="shared" si="2742"/>
        <v>1715</v>
      </c>
      <c r="AQX84" t="str">
        <f t="shared" si="2743"/>
        <v>1715</v>
      </c>
      <c r="AQY84" t="str">
        <f t="shared" si="2744"/>
        <v>1715</v>
      </c>
      <c r="AQZ84" t="str">
        <f t="shared" si="2745"/>
        <v>1715</v>
      </c>
      <c r="ARA84" t="str">
        <f t="shared" si="2746"/>
        <v>1715</v>
      </c>
      <c r="ARB84" t="str">
        <f t="shared" si="2747"/>
        <v>1715</v>
      </c>
      <c r="ARC84">
        <v>1715</v>
      </c>
      <c r="ARH84" s="5"/>
    </row>
    <row r="85" spans="1:1152" x14ac:dyDescent="0.2">
      <c r="A85">
        <v>38</v>
      </c>
      <c r="B85" s="15" t="s">
        <v>88</v>
      </c>
      <c r="C85" s="20">
        <f>VLOOKUP(A85, Rankings!$A$2:$AN$161, 40, FALSE)</f>
        <v>83</v>
      </c>
      <c r="D85" s="225" t="s">
        <v>210</v>
      </c>
      <c r="F85" s="4">
        <v>5</v>
      </c>
      <c r="G85" s="4">
        <v>5</v>
      </c>
      <c r="I85" s="5">
        <f t="shared" si="1832"/>
        <v>10</v>
      </c>
      <c r="L85" t="s">
        <v>1989</v>
      </c>
      <c r="M85" t="s">
        <v>2171</v>
      </c>
      <c r="N85" t="s">
        <v>2381</v>
      </c>
      <c r="O85" t="s">
        <v>2708</v>
      </c>
      <c r="P85" t="s">
        <v>2922</v>
      </c>
      <c r="Q85" t="s">
        <v>3125</v>
      </c>
      <c r="R85" t="s">
        <v>3317</v>
      </c>
      <c r="S85" t="s">
        <v>3604</v>
      </c>
      <c r="T85" t="s">
        <v>3901</v>
      </c>
      <c r="U85" t="s">
        <v>4035</v>
      </c>
      <c r="V85" t="s">
        <v>10</v>
      </c>
      <c r="W85" t="str">
        <f>Rankings!D84</f>
        <v>-</v>
      </c>
      <c r="X85" t="s">
        <v>10</v>
      </c>
      <c r="Y85" t="s">
        <v>10</v>
      </c>
      <c r="Z85" t="s">
        <v>10</v>
      </c>
      <c r="AA85" t="s">
        <v>10</v>
      </c>
      <c r="AB85" t="s">
        <v>10</v>
      </c>
      <c r="AC85" t="s">
        <v>10</v>
      </c>
      <c r="AD85" t="s">
        <v>10</v>
      </c>
      <c r="AE85" t="s">
        <v>10</v>
      </c>
      <c r="AF85" t="s">
        <v>10</v>
      </c>
      <c r="AG85" t="s">
        <v>10</v>
      </c>
      <c r="AH85" t="s">
        <v>10</v>
      </c>
      <c r="AI85" t="s">
        <v>10</v>
      </c>
      <c r="AJ85" t="s">
        <v>10</v>
      </c>
      <c r="AK85" t="s">
        <v>10</v>
      </c>
      <c r="AL85" t="s">
        <v>10</v>
      </c>
      <c r="AM85" t="s">
        <v>10</v>
      </c>
      <c r="AN85" t="s">
        <v>10</v>
      </c>
      <c r="AO85" t="s">
        <v>10</v>
      </c>
      <c r="AP85" t="s">
        <v>10</v>
      </c>
      <c r="AQ85" t="s">
        <v>10</v>
      </c>
      <c r="AR85" t="s">
        <v>10</v>
      </c>
      <c r="AS85" t="s">
        <v>10</v>
      </c>
      <c r="AT85" t="s">
        <v>10</v>
      </c>
      <c r="AU85" t="s">
        <v>10</v>
      </c>
      <c r="AV85" t="s">
        <v>10</v>
      </c>
      <c r="AW85" t="s">
        <v>10</v>
      </c>
      <c r="AX85" t="s">
        <v>10</v>
      </c>
      <c r="AY85" t="s">
        <v>10</v>
      </c>
      <c r="AZ85" t="s">
        <v>10</v>
      </c>
      <c r="BA85" t="s">
        <v>10</v>
      </c>
      <c r="BB85" t="s">
        <v>10</v>
      </c>
      <c r="BC85" t="s">
        <v>10</v>
      </c>
      <c r="BD85" t="s">
        <v>10</v>
      </c>
      <c r="BE85" t="s">
        <v>10</v>
      </c>
      <c r="BF85" t="s">
        <v>10</v>
      </c>
      <c r="BG85" t="s">
        <v>10</v>
      </c>
      <c r="BH85" t="s">
        <v>10</v>
      </c>
      <c r="BI85" t="s">
        <v>10</v>
      </c>
      <c r="BJ85" t="s">
        <v>10</v>
      </c>
      <c r="BK85" t="s">
        <v>10</v>
      </c>
      <c r="BL85" t="s">
        <v>10</v>
      </c>
      <c r="BM85" t="s">
        <v>10</v>
      </c>
      <c r="BN85" t="s">
        <v>10</v>
      </c>
      <c r="BO85" t="s">
        <v>10</v>
      </c>
      <c r="BP85" t="s">
        <v>10</v>
      </c>
      <c r="BQ85" t="s">
        <v>10</v>
      </c>
      <c r="BR85" t="s">
        <v>10</v>
      </c>
      <c r="BS85" t="s">
        <v>10</v>
      </c>
      <c r="BT85" t="s">
        <v>10</v>
      </c>
      <c r="BU85" t="s">
        <v>10</v>
      </c>
      <c r="BV85" t="s">
        <v>10</v>
      </c>
      <c r="BW85" t="s">
        <v>10</v>
      </c>
      <c r="BX85" t="s">
        <v>10</v>
      </c>
      <c r="BY85" t="s">
        <v>10</v>
      </c>
      <c r="BZ85" t="s">
        <v>10</v>
      </c>
      <c r="CA85" t="s">
        <v>10</v>
      </c>
      <c r="CB85" t="s">
        <v>10</v>
      </c>
      <c r="CC85" t="s">
        <v>10</v>
      </c>
      <c r="CD85" t="s">
        <v>10</v>
      </c>
      <c r="CE85" t="s">
        <v>10</v>
      </c>
      <c r="CF85" t="s">
        <v>10</v>
      </c>
      <c r="CG85" t="s">
        <v>10</v>
      </c>
      <c r="CH85" t="s">
        <v>10</v>
      </c>
      <c r="CI85" t="s">
        <v>10</v>
      </c>
      <c r="CJ85" t="s">
        <v>10</v>
      </c>
      <c r="CK85" t="s">
        <v>10</v>
      </c>
      <c r="CL85" t="s">
        <v>10</v>
      </c>
      <c r="CM85" t="s">
        <v>10</v>
      </c>
      <c r="CN85" t="s">
        <v>10</v>
      </c>
      <c r="CO85" t="s">
        <v>10</v>
      </c>
      <c r="CP85" t="s">
        <v>10</v>
      </c>
      <c r="CQ85" t="s">
        <v>10</v>
      </c>
      <c r="CR85" t="s">
        <v>10</v>
      </c>
      <c r="CT85" s="4">
        <f t="shared" si="1833"/>
        <v>2</v>
      </c>
      <c r="CU85" s="4">
        <f t="shared" si="1834"/>
        <v>0</v>
      </c>
      <c r="CV85" s="4">
        <f t="shared" si="1835"/>
        <v>0</v>
      </c>
      <c r="CW85" s="4">
        <f t="shared" si="1836"/>
        <v>3</v>
      </c>
      <c r="CX85" s="4">
        <f t="shared" si="1837"/>
        <v>1</v>
      </c>
      <c r="CY85" s="4">
        <f t="shared" si="1838"/>
        <v>0</v>
      </c>
      <c r="CZ85" s="4">
        <f t="shared" si="1839"/>
        <v>0</v>
      </c>
      <c r="DA85" s="4">
        <f t="shared" si="1840"/>
        <v>1</v>
      </c>
      <c r="DB85" s="4">
        <f t="shared" si="1841"/>
        <v>1</v>
      </c>
      <c r="DC85" s="4">
        <f t="shared" si="1842"/>
        <v>0</v>
      </c>
      <c r="DD85" s="4">
        <f t="shared" si="1843"/>
        <v>0</v>
      </c>
      <c r="DE85" s="4">
        <f t="shared" si="1844"/>
        <v>2</v>
      </c>
      <c r="DF85" s="4">
        <f t="shared" si="1845"/>
        <v>0</v>
      </c>
      <c r="DG85" s="4">
        <f t="shared" si="1846"/>
        <v>0</v>
      </c>
      <c r="DH85" s="4">
        <f t="shared" si="1847"/>
        <v>0</v>
      </c>
      <c r="DI85" s="152">
        <f t="shared" si="1848"/>
        <v>0</v>
      </c>
      <c r="DJ85" s="153">
        <f t="shared" si="1849"/>
        <v>2</v>
      </c>
      <c r="DK85" s="4">
        <f t="shared" si="1850"/>
        <v>3</v>
      </c>
      <c r="DL85" s="4">
        <f t="shared" si="1851"/>
        <v>1</v>
      </c>
      <c r="DM85" s="4">
        <f t="shared" si="1852"/>
        <v>1</v>
      </c>
      <c r="DN85" s="4">
        <f t="shared" si="1853"/>
        <v>1</v>
      </c>
      <c r="DO85" s="4">
        <f t="shared" si="1854"/>
        <v>2</v>
      </c>
      <c r="DP85" s="4">
        <f t="shared" si="1855"/>
        <v>0</v>
      </c>
      <c r="DQ85" s="4">
        <f t="shared" si="1856"/>
        <v>0</v>
      </c>
      <c r="DR85" s="4">
        <f t="shared" si="1857"/>
        <v>7</v>
      </c>
      <c r="DS85" s="4">
        <f t="shared" si="1858"/>
        <v>5</v>
      </c>
      <c r="DT85" s="4">
        <f t="shared" si="1859"/>
        <v>3</v>
      </c>
      <c r="DU85" t="str">
        <f t="shared" si="1860"/>
        <v>0R</v>
      </c>
      <c r="DV85" t="str">
        <f t="shared" si="1861"/>
        <v>3R</v>
      </c>
      <c r="DW85" t="str">
        <f t="shared" si="1862"/>
        <v>0R</v>
      </c>
      <c r="DX85" t="str">
        <f t="shared" si="1863"/>
        <v>3S</v>
      </c>
      <c r="DY85" t="str">
        <f t="shared" si="1864"/>
        <v>0S</v>
      </c>
      <c r="DZ85" t="str">
        <f t="shared" si="1865"/>
        <v>3R</v>
      </c>
      <c r="EA85" t="str">
        <f t="shared" si="1866"/>
        <v>0L</v>
      </c>
      <c r="EB85" t="str">
        <f t="shared" si="1867"/>
        <v>3L</v>
      </c>
      <c r="EC85" t="str">
        <f t="shared" si="1868"/>
        <v>0R</v>
      </c>
      <c r="ED85" t="str">
        <f t="shared" si="1869"/>
        <v>0S</v>
      </c>
      <c r="EE85">
        <f t="shared" si="1870"/>
        <v>0</v>
      </c>
      <c r="EF85">
        <f t="shared" si="1871"/>
        <v>0</v>
      </c>
      <c r="EG85">
        <f t="shared" si="1872"/>
        <v>0</v>
      </c>
      <c r="EH85">
        <f t="shared" si="1873"/>
        <v>0</v>
      </c>
      <c r="EI85">
        <f t="shared" si="1874"/>
        <v>0</v>
      </c>
      <c r="EJ85">
        <f t="shared" si="1875"/>
        <v>0</v>
      </c>
      <c r="EK85">
        <f t="shared" si="1876"/>
        <v>0</v>
      </c>
      <c r="EL85">
        <f t="shared" si="1877"/>
        <v>0</v>
      </c>
      <c r="EM85">
        <f t="shared" si="1878"/>
        <v>0</v>
      </c>
      <c r="EN85">
        <f t="shared" si="1879"/>
        <v>0</v>
      </c>
      <c r="EO85">
        <f t="shared" si="1880"/>
        <v>0</v>
      </c>
      <c r="EP85">
        <f t="shared" si="1881"/>
        <v>0</v>
      </c>
      <c r="EQ85">
        <f t="shared" si="1882"/>
        <v>0</v>
      </c>
      <c r="ER85">
        <f t="shared" si="1883"/>
        <v>0</v>
      </c>
      <c r="ES85">
        <f t="shared" si="1884"/>
        <v>0</v>
      </c>
      <c r="ET85">
        <f t="shared" si="1885"/>
        <v>0</v>
      </c>
      <c r="EU85">
        <f t="shared" si="1886"/>
        <v>0</v>
      </c>
      <c r="EV85">
        <f t="shared" si="1887"/>
        <v>0</v>
      </c>
      <c r="EW85">
        <f t="shared" si="1888"/>
        <v>0</v>
      </c>
      <c r="EX85">
        <f t="shared" si="1889"/>
        <v>0</v>
      </c>
      <c r="EY85">
        <f t="shared" si="1890"/>
        <v>0</v>
      </c>
      <c r="EZ85">
        <f t="shared" si="1891"/>
        <v>0</v>
      </c>
      <c r="FA85">
        <f t="shared" si="1892"/>
        <v>0</v>
      </c>
      <c r="FB85">
        <f t="shared" si="1893"/>
        <v>0</v>
      </c>
      <c r="FC85">
        <f t="shared" si="1894"/>
        <v>0</v>
      </c>
      <c r="FD85">
        <f t="shared" si="1895"/>
        <v>0</v>
      </c>
      <c r="FE85">
        <f t="shared" si="1896"/>
        <v>0</v>
      </c>
      <c r="FF85">
        <f t="shared" si="1897"/>
        <v>0</v>
      </c>
      <c r="FG85">
        <f t="shared" si="1898"/>
        <v>0</v>
      </c>
      <c r="FH85">
        <f t="shared" si="1899"/>
        <v>0</v>
      </c>
      <c r="FI85">
        <f t="shared" si="1900"/>
        <v>0</v>
      </c>
      <c r="FJ85">
        <f t="shared" si="1901"/>
        <v>0</v>
      </c>
      <c r="FK85">
        <f t="shared" si="1902"/>
        <v>0</v>
      </c>
      <c r="FL85">
        <f t="shared" si="1903"/>
        <v>0</v>
      </c>
      <c r="FM85">
        <f t="shared" si="1904"/>
        <v>0</v>
      </c>
      <c r="FN85">
        <f t="shared" si="1905"/>
        <v>0</v>
      </c>
      <c r="FO85">
        <f t="shared" si="1906"/>
        <v>0</v>
      </c>
      <c r="FP85">
        <f t="shared" si="1907"/>
        <v>0</v>
      </c>
      <c r="FQ85">
        <f t="shared" si="1908"/>
        <v>0</v>
      </c>
      <c r="FR85">
        <f t="shared" si="1909"/>
        <v>0</v>
      </c>
      <c r="FS85">
        <f t="shared" si="1910"/>
        <v>0</v>
      </c>
      <c r="FT85">
        <f t="shared" si="1911"/>
        <v>0</v>
      </c>
      <c r="FU85">
        <f t="shared" si="1912"/>
        <v>0</v>
      </c>
      <c r="FV85">
        <f t="shared" si="1913"/>
        <v>0</v>
      </c>
      <c r="FW85">
        <f t="shared" si="1914"/>
        <v>0</v>
      </c>
      <c r="FX85">
        <f t="shared" si="1915"/>
        <v>0</v>
      </c>
      <c r="FY85">
        <f t="shared" si="1916"/>
        <v>0</v>
      </c>
      <c r="FZ85">
        <f t="shared" si="1917"/>
        <v>0</v>
      </c>
      <c r="GA85">
        <f t="shared" si="1918"/>
        <v>0</v>
      </c>
      <c r="GB85">
        <f t="shared" si="1919"/>
        <v>0</v>
      </c>
      <c r="GC85">
        <f t="shared" si="1920"/>
        <v>0</v>
      </c>
      <c r="GD85">
        <f t="shared" si="1921"/>
        <v>0</v>
      </c>
      <c r="GE85">
        <f t="shared" si="1922"/>
        <v>0</v>
      </c>
      <c r="GF85">
        <f t="shared" si="1923"/>
        <v>0</v>
      </c>
      <c r="GG85">
        <f t="shared" si="1924"/>
        <v>0</v>
      </c>
      <c r="GH85">
        <f t="shared" si="1925"/>
        <v>0</v>
      </c>
      <c r="GI85">
        <f t="shared" si="1926"/>
        <v>0</v>
      </c>
      <c r="GJ85">
        <f t="shared" si="1927"/>
        <v>0</v>
      </c>
      <c r="GK85">
        <f t="shared" si="1928"/>
        <v>0</v>
      </c>
      <c r="GL85">
        <f t="shared" si="1929"/>
        <v>0</v>
      </c>
      <c r="GM85">
        <f t="shared" si="1930"/>
        <v>0</v>
      </c>
      <c r="GN85">
        <f t="shared" si="1931"/>
        <v>0</v>
      </c>
      <c r="GO85">
        <f t="shared" si="1932"/>
        <v>0</v>
      </c>
      <c r="GP85">
        <f t="shared" si="1933"/>
        <v>0</v>
      </c>
      <c r="GQ85">
        <f t="shared" si="1934"/>
        <v>0</v>
      </c>
      <c r="GR85">
        <f t="shared" si="1935"/>
        <v>0</v>
      </c>
      <c r="GS85">
        <f t="shared" si="1936"/>
        <v>0</v>
      </c>
      <c r="GT85">
        <f t="shared" si="1937"/>
        <v>0</v>
      </c>
      <c r="GU85">
        <f t="shared" si="1938"/>
        <v>0</v>
      </c>
      <c r="GV85">
        <f t="shared" si="1939"/>
        <v>0</v>
      </c>
      <c r="GW85">
        <f t="shared" si="1940"/>
        <v>0</v>
      </c>
      <c r="GX85">
        <f t="shared" si="1941"/>
        <v>0</v>
      </c>
      <c r="GY85">
        <f t="shared" si="1942"/>
        <v>0</v>
      </c>
      <c r="GZ85">
        <f t="shared" si="1943"/>
        <v>0</v>
      </c>
      <c r="HA85">
        <f t="shared" si="1944"/>
        <v>0</v>
      </c>
      <c r="HB85" s="176" t="s">
        <v>265</v>
      </c>
      <c r="HC85" s="89">
        <f t="shared" si="1945"/>
        <v>313.63211857125128</v>
      </c>
      <c r="HD85" s="89">
        <f t="shared" si="1946"/>
        <v>77.976237128225506</v>
      </c>
      <c r="HE85" s="89">
        <f t="shared" si="1947"/>
        <v>182.08458448403576</v>
      </c>
      <c r="HF85" s="89">
        <f t="shared" si="1948"/>
        <v>0</v>
      </c>
      <c r="HH85" s="88">
        <f t="shared" si="1949"/>
        <v>573.69294018351252</v>
      </c>
      <c r="HI85" s="88">
        <f t="shared" si="1950"/>
        <v>60.694861494678584</v>
      </c>
      <c r="HK85">
        <f>IFERROR(VLOOKUP(_xlfn.NUMBERVALUE(MID(L85, SEARCH("!", L85)+1, SEARCH("+", L85)-SEARCH("!", L85)-1)), Rankings!$A$2:$BK$161, 63, FALSE),0)</f>
        <v>91.3184387629735</v>
      </c>
      <c r="HL85">
        <f>IFERROR(VLOOKUP(_xlfn.NUMBERVALUE(MID(M85, SEARCH("!", M85)+1, SEARCH("+", M85)-SEARCH("!", M85)-1)), Rankings!$A$2:$BK$161, 63, FALSE),0)</f>
        <v>64.265151542986217</v>
      </c>
      <c r="HM85">
        <f>IFERROR(VLOOKUP(_xlfn.NUMBERVALUE(MID(N85, SEARCH("!", N85)+1, SEARCH("+", N85)-SEARCH("!", N85)-1)), Rankings!$A$2:$BK$161, 63, FALSE),0)</f>
        <v>45.218278735056671</v>
      </c>
      <c r="HN85">
        <f>IFERROR(VLOOKUP(_xlfn.NUMBERVALUE(MID(O85, SEARCH("!", O85)+1, SEARCH("+", O85)-SEARCH("!", O85)-1)), Rankings!$A$2:$BK$161, 63, FALSE),0)</f>
        <v>34.504050645400596</v>
      </c>
      <c r="HO85">
        <f>IFERROR(VLOOKUP(_xlfn.NUMBERVALUE(MID(P85, SEARCH("!", P85)+1, SEARCH("+", P85)-SEARCH("!", P85)-1)), Rankings!$A$2:$BK$161, 63, FALSE),0)</f>
        <v>64.265151542986217</v>
      </c>
      <c r="HP85">
        <f>IFERROR(VLOOKUP(_xlfn.NUMBERVALUE(MID(Q85, SEARCH("!", Q85)+1, SEARCH("+", Q85)-SEARCH("!", Q85)-1)), Rankings!$A$2:$BK$161, 63, FALSE),0)</f>
        <v>38.046155763497651</v>
      </c>
      <c r="HQ85">
        <f>IFERROR(VLOOKUP(_xlfn.NUMBERVALUE(MID(R85, SEARCH("!", R85)+1, SEARCH("+", R85)-SEARCH("!", R85)-1)), Rankings!$A$2:$BK$161, 63, FALSE),0)</f>
        <v>32.757958393168828</v>
      </c>
      <c r="HR85">
        <f>IFERROR(VLOOKUP(_xlfn.NUMBERVALUE(MID(S85, SEARCH("!", S85)+1, SEARCH("+", S85)-SEARCH("!", S85)-1)), Rankings!$A$2:$BK$161, 63, FALSE),0)</f>
        <v>45.218278735056671</v>
      </c>
      <c r="HS85">
        <f>IFERROR(VLOOKUP(_xlfn.NUMBERVALUE(MID(T85, SEARCH("!", T85)+1, SEARCH("+", T85)-SEARCH("!", T85)-1)), Rankings!$A$2:$BK$161, 63, FALSE),0)</f>
        <v>74.784093766737215</v>
      </c>
      <c r="HT85">
        <f>IFERROR(VLOOKUP(_xlfn.NUMBERVALUE(MID(U85, SEARCH("!", U85)+1, SEARCH("+", U85)-SEARCH("!", U85)-1)), Rankings!$A$2:$BK$161, 63, FALSE),0)</f>
        <v>83.315382295648959</v>
      </c>
      <c r="HU85">
        <f>IFERROR(VLOOKUP(_xlfn.NUMBERVALUE(MID(V85, SEARCH("!", V85)+1, SEARCH("+", V85)-SEARCH("!", V85)-1)), Rankings!$A$2:$BK$161, 63, FALSE),0)</f>
        <v>0</v>
      </c>
      <c r="HV85">
        <f>IFERROR(VLOOKUP(_xlfn.NUMBERVALUE(MID(W85, SEARCH("!", W85)+1, SEARCH("+", W85)-SEARCH("!", W85)-1)), Rankings!$A$2:$BK$161, 63, FALSE),0)</f>
        <v>0</v>
      </c>
      <c r="HW85">
        <f>IFERROR(VLOOKUP(_xlfn.NUMBERVALUE(MID(X85, SEARCH("!", X85)+1, SEARCH("+", X85)-SEARCH("!", X85)-1)), Rankings!$A$2:$BK$161, 63, FALSE),0)</f>
        <v>0</v>
      </c>
      <c r="HX85">
        <f>IFERROR(VLOOKUP(_xlfn.NUMBERVALUE(MID(Y85, SEARCH("!", Y85)+1, SEARCH("+", Y85)-SEARCH("!", Y85)-1)), Rankings!$A$2:$BK$161, 63, FALSE),0)</f>
        <v>0</v>
      </c>
      <c r="HY85">
        <f>IFERROR(VLOOKUP(_xlfn.NUMBERVALUE(MID(Z85, SEARCH("!", Z85)+1, SEARCH("+", Z85)-SEARCH("!", Z85)-1)), Rankings!$A$2:$BK$161, 63, FALSE),0)</f>
        <v>0</v>
      </c>
      <c r="HZ85">
        <f>IFERROR(VLOOKUP(_xlfn.NUMBERVALUE(MID(AA85, SEARCH("!", AA85)+1, SEARCH("+", AA85)-SEARCH("!", AA85)-1)), Rankings!$A$2:$BK$161, 63, FALSE),0)</f>
        <v>0</v>
      </c>
      <c r="IA85">
        <f>IFERROR(VLOOKUP(_xlfn.NUMBERVALUE(MID(AB85, SEARCH("!", AB85)+1, SEARCH("+", AB85)-SEARCH("!", AB85)-1)), Rankings!$A$2:$BK$161, 63, FALSE),0)</f>
        <v>0</v>
      </c>
      <c r="IB85">
        <f>IFERROR(VLOOKUP(_xlfn.NUMBERVALUE(MID(AC85, SEARCH("!", AC85)+1, SEARCH("+", AC85)-SEARCH("!", AC85)-1)), Rankings!$A$2:$BK$161, 63, FALSE),0)</f>
        <v>0</v>
      </c>
      <c r="IC85">
        <f>IFERROR(VLOOKUP(_xlfn.NUMBERVALUE(MID(AD85, SEARCH("!", AD85)+1, SEARCH("+", AD85)-SEARCH("!", AD85)-1)), Rankings!$A$2:$BK$161, 63, FALSE),0)</f>
        <v>0</v>
      </c>
      <c r="ID85">
        <f>IFERROR(VLOOKUP(_xlfn.NUMBERVALUE(MID(AE85, SEARCH("!", AE85)+1, SEARCH("+", AE85)-SEARCH("!", AE85)-1)), Rankings!$A$2:$BK$161, 63, FALSE),0)</f>
        <v>0</v>
      </c>
      <c r="IE85">
        <f>IFERROR(VLOOKUP(_xlfn.NUMBERVALUE(MID(AF85, SEARCH("!", AF85)+1, SEARCH("+", AF85)-SEARCH("!", AF85)-1)), Rankings!$A$2:$BK$161, 63, FALSE),0)</f>
        <v>0</v>
      </c>
      <c r="IF85">
        <f>IFERROR(VLOOKUP(_xlfn.NUMBERVALUE(MID(AG85, SEARCH("!", AG85)+1, SEARCH("+", AG85)-SEARCH("!", AG85)-1)), Rankings!$A$2:$BK$161, 63, FALSE),0)</f>
        <v>0</v>
      </c>
      <c r="IG85">
        <f>IFERROR(VLOOKUP(_xlfn.NUMBERVALUE(MID(AH85, SEARCH("!", AH85)+1, SEARCH("+", AH85)-SEARCH("!", AH85)-1)), Rankings!$A$2:$BK$161, 63, FALSE),0)</f>
        <v>0</v>
      </c>
      <c r="IH85">
        <f>IFERROR(VLOOKUP(_xlfn.NUMBERVALUE(MID(AI85, SEARCH("!", AI85)+1, SEARCH("+", AI85)-SEARCH("!", AI85)-1)), Rankings!$A$2:$BK$161, 63, FALSE),0)</f>
        <v>0</v>
      </c>
      <c r="II85">
        <f>IFERROR(VLOOKUP(_xlfn.NUMBERVALUE(MID(AJ85, SEARCH("!", AJ85)+1, SEARCH("+", AJ85)-SEARCH("!", AJ85)-1)), Rankings!$A$2:$BK$161, 63, FALSE),0)</f>
        <v>0</v>
      </c>
      <c r="IJ85">
        <f>IFERROR(VLOOKUP(_xlfn.NUMBERVALUE(MID(AK85, SEARCH("!", AK85)+1, SEARCH("+", AK85)-SEARCH("!", AK85)-1)), Rankings!$A$2:$BK$161, 63, FALSE),0)</f>
        <v>0</v>
      </c>
      <c r="IK85">
        <f>IFERROR(VLOOKUP(_xlfn.NUMBERVALUE(MID(AL85, SEARCH("!", AL85)+1, SEARCH("+", AL85)-SEARCH("!", AL85)-1)), Rankings!$A$2:$BK$161, 63, FALSE),0)</f>
        <v>0</v>
      </c>
      <c r="IL85">
        <f>IFERROR(VLOOKUP(_xlfn.NUMBERVALUE(MID(AM85, SEARCH("!", AM85)+1, SEARCH("+", AM85)-SEARCH("!", AM85)-1)), Rankings!$A$2:$BK$161, 63, FALSE),0)</f>
        <v>0</v>
      </c>
      <c r="IM85">
        <f>IFERROR(VLOOKUP(_xlfn.NUMBERVALUE(MID(AN85, SEARCH("!", AN85)+1, SEARCH("+", AN85)-SEARCH("!", AN85)-1)), Rankings!$A$2:$BK$161, 63, FALSE),0)</f>
        <v>0</v>
      </c>
      <c r="IN85">
        <f>IFERROR(VLOOKUP(_xlfn.NUMBERVALUE(MID(AO85, SEARCH("!", AO85)+1, SEARCH("+", AO85)-SEARCH("!", AO85)-1)), Rankings!$A$2:$BK$161, 63, FALSE),0)</f>
        <v>0</v>
      </c>
      <c r="IO85">
        <f>IFERROR(VLOOKUP(_xlfn.NUMBERVALUE(MID(AP85, SEARCH("!", AP85)+1, SEARCH("+", AP85)-SEARCH("!", AP85)-1)), Rankings!$A$2:$BK$161, 63, FALSE),0)</f>
        <v>0</v>
      </c>
      <c r="IP85">
        <f>IFERROR(VLOOKUP(_xlfn.NUMBERVALUE(MID(AQ85, SEARCH("!", AQ85)+1, SEARCH("+", AQ85)-SEARCH("!", AQ85)-1)), Rankings!$A$2:$BK$161, 63, FALSE),0)</f>
        <v>0</v>
      </c>
      <c r="IQ85">
        <f>IFERROR(VLOOKUP(_xlfn.NUMBERVALUE(MID(AR85, SEARCH("!", AR85)+1, SEARCH("+", AR85)-SEARCH("!", AR85)-1)), Rankings!$A$2:$BK$161, 63, FALSE),0)</f>
        <v>0</v>
      </c>
      <c r="IR85">
        <f>IFERROR(VLOOKUP(_xlfn.NUMBERVALUE(MID(AS85, SEARCH("!", AS85)+1, SEARCH("+", AS85)-SEARCH("!", AS85)-1)), Rankings!$A$2:$BK$161, 63, FALSE),0)</f>
        <v>0</v>
      </c>
      <c r="IS85">
        <f>IFERROR(VLOOKUP(_xlfn.NUMBERVALUE(MID(AT85, SEARCH("!", AT85)+1, SEARCH("+", AT85)-SEARCH("!", AT85)-1)), Rankings!$A$2:$BK$161, 63, FALSE),0)</f>
        <v>0</v>
      </c>
      <c r="IT85">
        <f>IFERROR(VLOOKUP(_xlfn.NUMBERVALUE(MID(AU85, SEARCH("!", AU85)+1, SEARCH("+", AU85)-SEARCH("!", AU85)-1)), Rankings!$A$2:$BK$161, 63, FALSE),0)</f>
        <v>0</v>
      </c>
      <c r="IU85">
        <f>IFERROR(VLOOKUP(_xlfn.NUMBERVALUE(MID(AV85, SEARCH("!", AV85)+1, SEARCH("+", AV85)-SEARCH("!", AV85)-1)), Rankings!$A$2:$BK$161, 63, FALSE),0)</f>
        <v>0</v>
      </c>
      <c r="IV85">
        <f>IFERROR(VLOOKUP(_xlfn.NUMBERVALUE(MID(AW85, SEARCH("!", AW85)+1, SEARCH("+", AW85)-SEARCH("!", AW85)-1)), Rankings!$A$2:$BK$161, 63, FALSE),0)</f>
        <v>0</v>
      </c>
      <c r="IW85">
        <f>IFERROR(VLOOKUP(_xlfn.NUMBERVALUE(MID(AX85, SEARCH("!", AX85)+1, SEARCH("+", AX85)-SEARCH("!", AX85)-1)), Rankings!$A$2:$BK$161, 63, FALSE),0)</f>
        <v>0</v>
      </c>
      <c r="IX85">
        <f>IFERROR(VLOOKUP(_xlfn.NUMBERVALUE(MID(AY85, SEARCH("!", AY85)+1, SEARCH("+", AY85)-SEARCH("!", AY85)-1)), Rankings!$A$2:$BK$161, 63, FALSE),0)</f>
        <v>0</v>
      </c>
      <c r="IY85">
        <f>IFERROR(VLOOKUP(_xlfn.NUMBERVALUE(MID(AZ85, SEARCH("!", AZ85)+1, SEARCH("+", AZ85)-SEARCH("!", AZ85)-1)), Rankings!$A$2:$BK$161, 63, FALSE),0)</f>
        <v>0</v>
      </c>
      <c r="IZ85">
        <f>IFERROR(VLOOKUP(_xlfn.NUMBERVALUE(MID(BA85, SEARCH("!", BA85)+1, SEARCH("+", BA85)-SEARCH("!", BA85)-1)), Rankings!$A$2:$BK$161, 63, FALSE),0)</f>
        <v>0</v>
      </c>
      <c r="JA85">
        <f>IFERROR(VLOOKUP(_xlfn.NUMBERVALUE(MID(BB85, SEARCH("!", BB85)+1, SEARCH("+", BB85)-SEARCH("!", BB85)-1)), Rankings!$A$2:$BK$161, 63, FALSE),0)</f>
        <v>0</v>
      </c>
      <c r="JB85">
        <f>IFERROR(VLOOKUP(_xlfn.NUMBERVALUE(MID(BC85, SEARCH("!", BC85)+1, SEARCH("+", BC85)-SEARCH("!", BC85)-1)), Rankings!$A$2:$BK$161, 63, FALSE),0)</f>
        <v>0</v>
      </c>
      <c r="JC85">
        <f>IFERROR(VLOOKUP(_xlfn.NUMBERVALUE(MID(BD85, SEARCH("!", BD85)+1, SEARCH("+", BD85)-SEARCH("!", BD85)-1)), Rankings!$A$2:$BK$161, 63, FALSE),0)</f>
        <v>0</v>
      </c>
      <c r="JD85">
        <f>IFERROR(VLOOKUP(_xlfn.NUMBERVALUE(MID(BE85, SEARCH("!", BE85)+1, SEARCH("+", BE85)-SEARCH("!", BE85)-1)), Rankings!$A$2:$BK$161, 63, FALSE),0)</f>
        <v>0</v>
      </c>
      <c r="JE85">
        <f>IFERROR(VLOOKUP(_xlfn.NUMBERVALUE(MID(BF85, SEARCH("!", BF85)+1, SEARCH("+", BF85)-SEARCH("!", BF85)-1)), Rankings!$A$2:$BK$161, 63, FALSE),0)</f>
        <v>0</v>
      </c>
      <c r="JF85">
        <f>IFERROR(VLOOKUP(_xlfn.NUMBERVALUE(MID(BG85, SEARCH("!", BG85)+1, SEARCH("+", BG85)-SEARCH("!", BG85)-1)), Rankings!$A$2:$BK$161, 63, FALSE),0)</f>
        <v>0</v>
      </c>
      <c r="JG85">
        <f>IFERROR(VLOOKUP(_xlfn.NUMBERVALUE(MID(BH85, SEARCH("!", BH85)+1, SEARCH("+", BH85)-SEARCH("!", BH85)-1)), Rankings!$A$2:$BK$161, 63, FALSE),0)</f>
        <v>0</v>
      </c>
      <c r="JH85">
        <f>IFERROR(VLOOKUP(_xlfn.NUMBERVALUE(MID(BI85, SEARCH("!", BI85)+1, SEARCH("+", BI85)-SEARCH("!", BI85)-1)), Rankings!$A$2:$BK$161, 63, FALSE),0)</f>
        <v>0</v>
      </c>
      <c r="JI85">
        <f>IFERROR(VLOOKUP(_xlfn.NUMBERVALUE(MID(BJ85, SEARCH("!", BJ85)+1, SEARCH("+", BJ85)-SEARCH("!", BJ85)-1)), Rankings!$A$2:$BK$161, 63, FALSE),0)</f>
        <v>0</v>
      </c>
      <c r="JJ85">
        <f>IFERROR(VLOOKUP(_xlfn.NUMBERVALUE(MID(BK85, SEARCH("!", BK85)+1, SEARCH("+", BK85)-SEARCH("!", BK85)-1)), Rankings!$A$2:$BK$161, 63, FALSE),0)</f>
        <v>0</v>
      </c>
      <c r="JK85">
        <f>IFERROR(VLOOKUP(_xlfn.NUMBERVALUE(MID(BL85, SEARCH("!", BL85)+1, SEARCH("+", BL85)-SEARCH("!", BL85)-1)), Rankings!$A$2:$BK$161, 63, FALSE),0)</f>
        <v>0</v>
      </c>
      <c r="JL85">
        <f>IFERROR(VLOOKUP(_xlfn.NUMBERVALUE(MID(BM85, SEARCH("!", BM85)+1, SEARCH("+", BM85)-SEARCH("!", BM85)-1)), Rankings!$A$2:$BK$161, 63, FALSE),0)</f>
        <v>0</v>
      </c>
      <c r="JM85">
        <f>IFERROR(VLOOKUP(_xlfn.NUMBERVALUE(MID(BN85, SEARCH("!", BN85)+1, SEARCH("+", BN85)-SEARCH("!", BN85)-1)), Rankings!$A$2:$BK$161, 63, FALSE),0)</f>
        <v>0</v>
      </c>
      <c r="JN85">
        <f>IFERROR(VLOOKUP(_xlfn.NUMBERVALUE(MID(BO85, SEARCH("!", BO85)+1, SEARCH("+", BO85)-SEARCH("!", BO85)-1)), Rankings!$A$2:$BK$161, 63, FALSE),0)</f>
        <v>0</v>
      </c>
      <c r="JO85">
        <f>IFERROR(VLOOKUP(_xlfn.NUMBERVALUE(MID(BP85, SEARCH("!", BP85)+1, SEARCH("+", BP85)-SEARCH("!", BP85)-1)), Rankings!$A$2:$BK$161, 63, FALSE),0)</f>
        <v>0</v>
      </c>
      <c r="JP85">
        <f>IFERROR(VLOOKUP(_xlfn.NUMBERVALUE(MID(BQ85, SEARCH("!", BQ85)+1, SEARCH("+", BQ85)-SEARCH("!", BQ85)-1)), Rankings!$A$2:$BK$161, 63, FALSE),0)</f>
        <v>0</v>
      </c>
      <c r="JQ85">
        <f>IFERROR(VLOOKUP(_xlfn.NUMBERVALUE(MID(BR85, SEARCH("!", BR85)+1, SEARCH("+", BR85)-SEARCH("!", BR85)-1)), Rankings!$A$2:$BK$161, 63, FALSE),0)</f>
        <v>0</v>
      </c>
      <c r="JR85">
        <f>IFERROR(VLOOKUP(_xlfn.NUMBERVALUE(MID(BS85, SEARCH("!", BS85)+1, SEARCH("+", BS85)-SEARCH("!", BS85)-1)), Rankings!$A$2:$BK$161, 63, FALSE),0)</f>
        <v>0</v>
      </c>
      <c r="JS85">
        <f>IFERROR(VLOOKUP(_xlfn.NUMBERVALUE(MID(BT85, SEARCH("!", BT85)+1, SEARCH("+", BT85)-SEARCH("!", BT85)-1)), Rankings!$A$2:$BK$161, 63, FALSE),0)</f>
        <v>0</v>
      </c>
      <c r="JT85">
        <f>IFERROR(VLOOKUP(_xlfn.NUMBERVALUE(MID(BU85, SEARCH("!", BU85)+1, SEARCH("+", BU85)-SEARCH("!", BU85)-1)), Rankings!$A$2:$BK$161, 63, FALSE),0)</f>
        <v>0</v>
      </c>
      <c r="JU85">
        <f>IFERROR(VLOOKUP(_xlfn.NUMBERVALUE(MID(BV85, SEARCH("!", BV85)+1, SEARCH("+", BV85)-SEARCH("!", BV85)-1)), Rankings!$A$2:$BK$161, 63, FALSE),0)</f>
        <v>0</v>
      </c>
      <c r="JV85">
        <f>IFERROR(VLOOKUP(_xlfn.NUMBERVALUE(MID(BW85, SEARCH("!", BW85)+1, SEARCH("+", BW85)-SEARCH("!", BW85)-1)), Rankings!$A$2:$BK$161, 63, FALSE),0)</f>
        <v>0</v>
      </c>
      <c r="JW85">
        <f>IFERROR(VLOOKUP(_xlfn.NUMBERVALUE(MID(BX85, SEARCH("!", BX85)+1, SEARCH("+", BX85)-SEARCH("!", BX85)-1)), Rankings!$A$2:$BK$161, 63, FALSE),0)</f>
        <v>0</v>
      </c>
      <c r="JX85">
        <f>IFERROR(VLOOKUP(_xlfn.NUMBERVALUE(MID(BY85, SEARCH("!", BY85)+1, SEARCH("+", BY85)-SEARCH("!", BY85)-1)), Rankings!$A$2:$BK$161, 63, FALSE),0)</f>
        <v>0</v>
      </c>
      <c r="JY85">
        <f>IFERROR(VLOOKUP(_xlfn.NUMBERVALUE(MID(BZ85, SEARCH("!", BZ85)+1, SEARCH("+", BZ85)-SEARCH("!", BZ85)-1)), Rankings!$A$2:$BK$161, 63, FALSE),0)</f>
        <v>0</v>
      </c>
      <c r="JZ85">
        <f>IFERROR(VLOOKUP(_xlfn.NUMBERVALUE(MID(CA85, SEARCH("!", CA85)+1, SEARCH("+", CA85)-SEARCH("!", CA85)-1)), Rankings!$A$2:$BK$161, 63, FALSE),0)</f>
        <v>0</v>
      </c>
      <c r="KA85">
        <f>IFERROR(VLOOKUP(_xlfn.NUMBERVALUE(MID(CB85, SEARCH("!", CB85)+1, SEARCH("+", CB85)-SEARCH("!", CB85)-1)), Rankings!$A$2:$BK$161, 63, FALSE),0)</f>
        <v>0</v>
      </c>
      <c r="KB85">
        <f>IFERROR(VLOOKUP(_xlfn.NUMBERVALUE(MID(CC85, SEARCH("!", CC85)+1, SEARCH("+", CC85)-SEARCH("!", CC85)-1)), Rankings!$A$2:$BK$161, 63, FALSE),0)</f>
        <v>0</v>
      </c>
      <c r="KC85">
        <f>IFERROR(VLOOKUP(_xlfn.NUMBERVALUE(MID(CD85, SEARCH("!", CD85)+1, SEARCH("+", CD85)-SEARCH("!", CD85)-1)), Rankings!$A$2:$BK$161, 63, FALSE),0)</f>
        <v>0</v>
      </c>
      <c r="KD85">
        <f>IFERROR(VLOOKUP(_xlfn.NUMBERVALUE(MID(CE85, SEARCH("!", CE85)+1, SEARCH("+", CE85)-SEARCH("!", CE85)-1)), Rankings!$A$2:$BK$161, 63, FALSE),0)</f>
        <v>0</v>
      </c>
      <c r="KE85">
        <f>IFERROR(VLOOKUP(_xlfn.NUMBERVALUE(MID(CF85, SEARCH("!", CF85)+1, SEARCH("+", CF85)-SEARCH("!", CF85)-1)), Rankings!$A$2:$BK$161, 63, FALSE),0)</f>
        <v>0</v>
      </c>
      <c r="KF85">
        <f>IFERROR(VLOOKUP(_xlfn.NUMBERVALUE(MID(CG85, SEARCH("!", CG85)+1, SEARCH("+", CG85)-SEARCH("!", CG85)-1)), Rankings!$A$2:$BK$161, 63, FALSE),0)</f>
        <v>0</v>
      </c>
      <c r="KG85">
        <f>IFERROR(VLOOKUP(_xlfn.NUMBERVALUE(MID(CH85, SEARCH("!", CH85)+1, SEARCH("+", CH85)-SEARCH("!", CH85)-1)), Rankings!$A$2:$BK$161, 63, FALSE),0)</f>
        <v>0</v>
      </c>
      <c r="KH85">
        <f>IFERROR(VLOOKUP(_xlfn.NUMBERVALUE(MID(CI85, SEARCH("!", CI85)+1, SEARCH("+", CI85)-SEARCH("!", CI85)-1)), Rankings!$A$2:$BK$161, 63, FALSE),0)</f>
        <v>0</v>
      </c>
      <c r="KI85">
        <f>IFERROR(VLOOKUP(_xlfn.NUMBERVALUE(MID(CJ85, SEARCH("!", CJ85)+1, SEARCH("+", CJ85)-SEARCH("!", CJ85)-1)), Rankings!$A$2:$BK$161, 63, FALSE),0)</f>
        <v>0</v>
      </c>
      <c r="KJ85">
        <f>IFERROR(VLOOKUP(_xlfn.NUMBERVALUE(MID(CK85, SEARCH("!", CK85)+1, SEARCH("+", CK85)-SEARCH("!", CK85)-1)), Rankings!$A$2:$BK$161, 63, FALSE),0)</f>
        <v>0</v>
      </c>
      <c r="KK85">
        <f>IFERROR(VLOOKUP(_xlfn.NUMBERVALUE(MID(CL85, SEARCH("!", CL85)+1, SEARCH("+", CL85)-SEARCH("!", CL85)-1)), Rankings!$A$2:$BK$161, 63, FALSE),0)</f>
        <v>0</v>
      </c>
      <c r="KL85">
        <f>IFERROR(VLOOKUP(_xlfn.NUMBERVALUE(MID(CM85, SEARCH("!", CM85)+1, SEARCH("+", CM85)-SEARCH("!", CM85)-1)), Rankings!$A$2:$BK$161, 63, FALSE),0)</f>
        <v>0</v>
      </c>
      <c r="KM85">
        <f>IFERROR(VLOOKUP(_xlfn.NUMBERVALUE(MID(CN85, SEARCH("!", CN85)+1, SEARCH("+", CN85)-SEARCH("!", CN85)-1)), Rankings!$A$2:$BK$161, 63, FALSE),0)</f>
        <v>0</v>
      </c>
      <c r="KN85">
        <f>IFERROR(VLOOKUP(_xlfn.NUMBERVALUE(MID(CO85, SEARCH("!", CO85)+1, SEARCH("+", CO85)-SEARCH("!", CO85)-1)), Rankings!$A$2:$BK$161, 63, FALSE),0)</f>
        <v>0</v>
      </c>
      <c r="KO85">
        <f>IFERROR(VLOOKUP(_xlfn.NUMBERVALUE(MID(CP85, SEARCH("!", CP85)+1, SEARCH("+", CP85)-SEARCH("!", CP85)-1)), Rankings!$A$2:$BK$161, 63, FALSE),0)</f>
        <v>0</v>
      </c>
      <c r="KP85">
        <f>IFERROR(VLOOKUP(_xlfn.NUMBERVALUE(MID(CQ85, SEARCH("!", CQ85)+1, SEARCH("+", CQ85)-SEARCH("!", CQ85)-1)), Rankings!$A$2:$BK$161, 63, FALSE),0)</f>
        <v>0</v>
      </c>
      <c r="KQ85">
        <f>IFERROR(VLOOKUP(_xlfn.NUMBERVALUE(MID(CR85, SEARCH("!", CR85)+1, SEARCH("+", CR85)-SEARCH("!", CR85)-1)), Rankings!$A$2:$BK$161, 63, FALSE),0)</f>
        <v>0</v>
      </c>
      <c r="KS85" s="4">
        <f t="shared" si="1951"/>
        <v>162</v>
      </c>
      <c r="KT85" s="4">
        <f t="shared" si="1952"/>
        <v>88</v>
      </c>
      <c r="KU85" s="4">
        <f t="shared" si="1953"/>
        <v>77</v>
      </c>
      <c r="KV85" s="4">
        <f t="shared" si="1954"/>
        <v>0</v>
      </c>
      <c r="KY85" s="4">
        <f t="shared" si="1955"/>
        <v>327</v>
      </c>
      <c r="KZ85" s="4"/>
      <c r="LB85">
        <f t="shared" si="1956"/>
        <v>19</v>
      </c>
      <c r="LC85">
        <f t="shared" si="1957"/>
        <v>49</v>
      </c>
      <c r="LD85">
        <f t="shared" si="1958"/>
        <v>19</v>
      </c>
      <c r="LE85">
        <f t="shared" si="1959"/>
        <v>24</v>
      </c>
      <c r="LF85">
        <f t="shared" si="1960"/>
        <v>14</v>
      </c>
      <c r="LG85">
        <f t="shared" si="1961"/>
        <v>32</v>
      </c>
      <c r="LH85">
        <f t="shared" si="1962"/>
        <v>34</v>
      </c>
      <c r="LI85">
        <f t="shared" si="1963"/>
        <v>54</v>
      </c>
      <c r="LJ85">
        <f t="shared" si="1964"/>
        <v>43</v>
      </c>
      <c r="LK85">
        <f t="shared" si="1965"/>
        <v>39</v>
      </c>
      <c r="LL85">
        <f t="shared" si="1966"/>
        <v>0</v>
      </c>
      <c r="LM85">
        <f t="shared" si="1967"/>
        <v>0</v>
      </c>
      <c r="LN85">
        <f t="shared" si="1968"/>
        <v>0</v>
      </c>
      <c r="LO85">
        <f t="shared" si="1969"/>
        <v>0</v>
      </c>
      <c r="LP85">
        <f t="shared" si="1970"/>
        <v>0</v>
      </c>
      <c r="LQ85">
        <f t="shared" si="1971"/>
        <v>0</v>
      </c>
      <c r="LR85">
        <f t="shared" si="1972"/>
        <v>0</v>
      </c>
      <c r="LS85">
        <f t="shared" si="1973"/>
        <v>0</v>
      </c>
      <c r="LT85">
        <f t="shared" si="1974"/>
        <v>0</v>
      </c>
      <c r="LU85">
        <f t="shared" si="1975"/>
        <v>0</v>
      </c>
      <c r="LV85">
        <f t="shared" si="1976"/>
        <v>0</v>
      </c>
      <c r="LW85">
        <f t="shared" si="1977"/>
        <v>0</v>
      </c>
      <c r="LX85">
        <f t="shared" si="1978"/>
        <v>0</v>
      </c>
      <c r="LY85">
        <f t="shared" si="1979"/>
        <v>0</v>
      </c>
      <c r="LZ85">
        <f t="shared" si="1980"/>
        <v>0</v>
      </c>
      <c r="MA85">
        <f t="shared" si="1981"/>
        <v>0</v>
      </c>
      <c r="MB85">
        <f t="shared" si="1982"/>
        <v>0</v>
      </c>
      <c r="MC85">
        <f t="shared" si="1983"/>
        <v>0</v>
      </c>
      <c r="MD85">
        <f t="shared" si="1984"/>
        <v>0</v>
      </c>
      <c r="ME85">
        <f t="shared" si="1985"/>
        <v>0</v>
      </c>
      <c r="MF85">
        <f t="shared" si="1986"/>
        <v>0</v>
      </c>
      <c r="MG85">
        <f t="shared" si="1987"/>
        <v>0</v>
      </c>
      <c r="MH85">
        <f t="shared" si="1988"/>
        <v>0</v>
      </c>
      <c r="MI85">
        <f t="shared" si="1989"/>
        <v>0</v>
      </c>
      <c r="MJ85">
        <f t="shared" si="1990"/>
        <v>0</v>
      </c>
      <c r="MK85">
        <f t="shared" si="1991"/>
        <v>0</v>
      </c>
      <c r="ML85">
        <f t="shared" si="1992"/>
        <v>0</v>
      </c>
      <c r="MM85">
        <f t="shared" si="1993"/>
        <v>0</v>
      </c>
      <c r="MN85">
        <f t="shared" si="1994"/>
        <v>0</v>
      </c>
      <c r="MO85">
        <f t="shared" si="1995"/>
        <v>0</v>
      </c>
      <c r="MP85">
        <f t="shared" si="1996"/>
        <v>0</v>
      </c>
      <c r="MQ85">
        <f t="shared" si="1997"/>
        <v>0</v>
      </c>
      <c r="MR85">
        <f t="shared" si="1998"/>
        <v>0</v>
      </c>
      <c r="MS85">
        <f t="shared" si="1999"/>
        <v>0</v>
      </c>
      <c r="MT85">
        <f t="shared" si="2000"/>
        <v>0</v>
      </c>
      <c r="MU85">
        <f t="shared" si="2001"/>
        <v>0</v>
      </c>
      <c r="MV85">
        <f t="shared" si="2002"/>
        <v>0</v>
      </c>
      <c r="MW85">
        <f t="shared" si="2003"/>
        <v>0</v>
      </c>
      <c r="MX85">
        <f t="shared" si="2004"/>
        <v>0</v>
      </c>
      <c r="MY85">
        <f t="shared" si="2005"/>
        <v>0</v>
      </c>
      <c r="MZ85">
        <f t="shared" si="2006"/>
        <v>0</v>
      </c>
      <c r="NA85">
        <f t="shared" si="2007"/>
        <v>0</v>
      </c>
      <c r="NB85">
        <f t="shared" si="2008"/>
        <v>0</v>
      </c>
      <c r="NC85">
        <f t="shared" si="2009"/>
        <v>0</v>
      </c>
      <c r="ND85">
        <f t="shared" si="2010"/>
        <v>0</v>
      </c>
      <c r="NE85">
        <f t="shared" si="2011"/>
        <v>0</v>
      </c>
      <c r="NF85">
        <f t="shared" si="2012"/>
        <v>0</v>
      </c>
      <c r="NG85">
        <f t="shared" si="2013"/>
        <v>0</v>
      </c>
      <c r="NH85">
        <f t="shared" si="2014"/>
        <v>0</v>
      </c>
      <c r="NI85">
        <f t="shared" si="2015"/>
        <v>0</v>
      </c>
      <c r="NJ85">
        <f t="shared" si="2016"/>
        <v>0</v>
      </c>
      <c r="NK85">
        <f t="shared" si="2017"/>
        <v>0</v>
      </c>
      <c r="NL85">
        <f t="shared" si="2018"/>
        <v>0</v>
      </c>
      <c r="NM85">
        <f t="shared" si="2019"/>
        <v>0</v>
      </c>
      <c r="NN85">
        <f t="shared" si="2020"/>
        <v>0</v>
      </c>
      <c r="NO85">
        <f t="shared" si="2021"/>
        <v>0</v>
      </c>
      <c r="NP85">
        <f t="shared" si="2022"/>
        <v>0</v>
      </c>
      <c r="NQ85">
        <f t="shared" si="2023"/>
        <v>0</v>
      </c>
      <c r="NR85">
        <f t="shared" si="2024"/>
        <v>0</v>
      </c>
      <c r="NS85">
        <f t="shared" si="2025"/>
        <v>0</v>
      </c>
      <c r="NT85">
        <f t="shared" si="2026"/>
        <v>0</v>
      </c>
      <c r="NU85">
        <f t="shared" si="2027"/>
        <v>0</v>
      </c>
      <c r="NV85">
        <f t="shared" si="2028"/>
        <v>0</v>
      </c>
      <c r="NW85">
        <f t="shared" si="2029"/>
        <v>0</v>
      </c>
      <c r="NX85">
        <f t="shared" si="2030"/>
        <v>0</v>
      </c>
      <c r="NY85">
        <f t="shared" si="2031"/>
        <v>0</v>
      </c>
      <c r="NZ85">
        <f t="shared" si="2032"/>
        <v>0</v>
      </c>
      <c r="OA85">
        <f t="shared" si="2033"/>
        <v>0</v>
      </c>
      <c r="OB85">
        <f t="shared" si="2034"/>
        <v>0</v>
      </c>
      <c r="OC85">
        <f t="shared" si="2035"/>
        <v>0</v>
      </c>
      <c r="OD85">
        <f t="shared" si="2036"/>
        <v>0</v>
      </c>
      <c r="OE85">
        <f t="shared" si="2037"/>
        <v>0</v>
      </c>
      <c r="OF85">
        <f t="shared" si="2038"/>
        <v>0</v>
      </c>
      <c r="OG85">
        <f t="shared" si="2039"/>
        <v>0</v>
      </c>
      <c r="OH85">
        <f t="shared" si="2040"/>
        <v>0</v>
      </c>
      <c r="OJ85" s="4">
        <f t="shared" si="2041"/>
        <v>185</v>
      </c>
      <c r="OK85" s="4">
        <f t="shared" si="2042"/>
        <v>63</v>
      </c>
      <c r="OL85" s="4">
        <f t="shared" si="2043"/>
        <v>105</v>
      </c>
      <c r="OM85" s="4">
        <f t="shared" si="2044"/>
        <v>0</v>
      </c>
      <c r="OP85" s="4">
        <f t="shared" si="2045"/>
        <v>353</v>
      </c>
      <c r="OQ85" s="4"/>
      <c r="OS85">
        <f t="shared" si="2046"/>
        <v>50</v>
      </c>
      <c r="OT85">
        <f t="shared" si="2047"/>
        <v>41</v>
      </c>
      <c r="OU85">
        <f t="shared" si="2048"/>
        <v>20</v>
      </c>
      <c r="OV85">
        <f t="shared" si="2049"/>
        <v>15</v>
      </c>
      <c r="OW85">
        <f t="shared" si="2050"/>
        <v>38</v>
      </c>
      <c r="OX85">
        <f t="shared" si="2051"/>
        <v>25</v>
      </c>
      <c r="OY85">
        <f t="shared" si="2052"/>
        <v>36</v>
      </c>
      <c r="OZ85">
        <f t="shared" si="2053"/>
        <v>27</v>
      </c>
      <c r="PA85">
        <f t="shared" si="2054"/>
        <v>49</v>
      </c>
      <c r="PB85">
        <f t="shared" si="2055"/>
        <v>52</v>
      </c>
      <c r="PC85">
        <f t="shared" si="2056"/>
        <v>0</v>
      </c>
      <c r="PD85">
        <f t="shared" si="2057"/>
        <v>0</v>
      </c>
      <c r="PE85">
        <f t="shared" si="2058"/>
        <v>0</v>
      </c>
      <c r="PF85">
        <f t="shared" si="2059"/>
        <v>0</v>
      </c>
      <c r="PG85">
        <f t="shared" si="2060"/>
        <v>0</v>
      </c>
      <c r="PH85">
        <f t="shared" si="2061"/>
        <v>0</v>
      </c>
      <c r="PI85">
        <f t="shared" si="2062"/>
        <v>0</v>
      </c>
      <c r="PJ85">
        <f t="shared" si="2063"/>
        <v>0</v>
      </c>
      <c r="PK85">
        <f t="shared" si="2064"/>
        <v>0</v>
      </c>
      <c r="PL85">
        <f t="shared" si="2065"/>
        <v>0</v>
      </c>
      <c r="PM85">
        <f t="shared" si="2066"/>
        <v>0</v>
      </c>
      <c r="PN85">
        <f t="shared" si="2067"/>
        <v>0</v>
      </c>
      <c r="PO85">
        <f t="shared" si="2068"/>
        <v>0</v>
      </c>
      <c r="PP85">
        <f t="shared" si="2069"/>
        <v>0</v>
      </c>
      <c r="PQ85">
        <f t="shared" si="2070"/>
        <v>0</v>
      </c>
      <c r="PR85">
        <f t="shared" si="2071"/>
        <v>0</v>
      </c>
      <c r="PS85">
        <f t="shared" si="2072"/>
        <v>0</v>
      </c>
      <c r="PT85">
        <f t="shared" si="2073"/>
        <v>0</v>
      </c>
      <c r="PU85">
        <f t="shared" si="2074"/>
        <v>0</v>
      </c>
      <c r="PV85">
        <f t="shared" si="2075"/>
        <v>0</v>
      </c>
      <c r="PW85">
        <f t="shared" si="2076"/>
        <v>0</v>
      </c>
      <c r="PX85">
        <f t="shared" si="2077"/>
        <v>0</v>
      </c>
      <c r="PY85">
        <f t="shared" si="2078"/>
        <v>0</v>
      </c>
      <c r="PZ85">
        <f t="shared" si="2079"/>
        <v>0</v>
      </c>
      <c r="QA85">
        <f t="shared" si="2080"/>
        <v>0</v>
      </c>
      <c r="QB85">
        <f t="shared" si="2081"/>
        <v>0</v>
      </c>
      <c r="QC85">
        <f t="shared" si="2082"/>
        <v>0</v>
      </c>
      <c r="QD85">
        <f t="shared" si="2083"/>
        <v>0</v>
      </c>
      <c r="QE85">
        <f t="shared" si="2084"/>
        <v>0</v>
      </c>
      <c r="QF85">
        <f t="shared" si="2085"/>
        <v>0</v>
      </c>
      <c r="QG85">
        <f t="shared" si="2086"/>
        <v>0</v>
      </c>
      <c r="QH85">
        <f t="shared" si="2087"/>
        <v>0</v>
      </c>
      <c r="QI85">
        <f t="shared" si="2088"/>
        <v>0</v>
      </c>
      <c r="QJ85">
        <f t="shared" si="2089"/>
        <v>0</v>
      </c>
      <c r="QK85">
        <f t="shared" si="2090"/>
        <v>0</v>
      </c>
      <c r="QL85">
        <f t="shared" si="2091"/>
        <v>0</v>
      </c>
      <c r="QM85">
        <f t="shared" si="2092"/>
        <v>0</v>
      </c>
      <c r="QN85">
        <f t="shared" si="2093"/>
        <v>0</v>
      </c>
      <c r="QO85">
        <f t="shared" si="2094"/>
        <v>0</v>
      </c>
      <c r="QP85">
        <f t="shared" si="2095"/>
        <v>0</v>
      </c>
      <c r="QQ85">
        <f t="shared" si="2096"/>
        <v>0</v>
      </c>
      <c r="QR85">
        <f t="shared" si="2097"/>
        <v>0</v>
      </c>
      <c r="QS85">
        <f t="shared" si="2098"/>
        <v>0</v>
      </c>
      <c r="QT85">
        <f t="shared" si="2099"/>
        <v>0</v>
      </c>
      <c r="QU85">
        <f t="shared" si="2100"/>
        <v>0</v>
      </c>
      <c r="QV85">
        <f t="shared" si="2101"/>
        <v>0</v>
      </c>
      <c r="QW85">
        <f t="shared" si="2102"/>
        <v>0</v>
      </c>
      <c r="QX85">
        <f t="shared" si="2103"/>
        <v>0</v>
      </c>
      <c r="QY85">
        <f t="shared" si="2104"/>
        <v>0</v>
      </c>
      <c r="QZ85">
        <f t="shared" si="2105"/>
        <v>0</v>
      </c>
      <c r="RA85">
        <f t="shared" si="2106"/>
        <v>0</v>
      </c>
      <c r="RB85">
        <f t="shared" si="2107"/>
        <v>0</v>
      </c>
      <c r="RC85">
        <f t="shared" si="2108"/>
        <v>0</v>
      </c>
      <c r="RD85">
        <f t="shared" si="2109"/>
        <v>0</v>
      </c>
      <c r="RE85">
        <f t="shared" si="2110"/>
        <v>0</v>
      </c>
      <c r="RF85">
        <f t="shared" si="2111"/>
        <v>0</v>
      </c>
      <c r="RG85">
        <f t="shared" si="2112"/>
        <v>0</v>
      </c>
      <c r="RH85">
        <f t="shared" si="2113"/>
        <v>0</v>
      </c>
      <c r="RI85">
        <f t="shared" si="2114"/>
        <v>0</v>
      </c>
      <c r="RJ85">
        <f t="shared" si="2115"/>
        <v>0</v>
      </c>
      <c r="RK85">
        <f t="shared" si="2116"/>
        <v>0</v>
      </c>
      <c r="RL85">
        <f t="shared" si="2117"/>
        <v>0</v>
      </c>
      <c r="RM85">
        <f t="shared" si="2118"/>
        <v>0</v>
      </c>
      <c r="RN85">
        <f t="shared" si="2119"/>
        <v>0</v>
      </c>
      <c r="RO85">
        <f t="shared" si="2120"/>
        <v>0</v>
      </c>
      <c r="RP85">
        <f t="shared" si="2121"/>
        <v>0</v>
      </c>
      <c r="RQ85">
        <f t="shared" si="2122"/>
        <v>0</v>
      </c>
      <c r="RR85">
        <f t="shared" si="2123"/>
        <v>0</v>
      </c>
      <c r="RS85">
        <f t="shared" si="2124"/>
        <v>0</v>
      </c>
      <c r="RT85">
        <f t="shared" si="2125"/>
        <v>0</v>
      </c>
      <c r="RU85">
        <f t="shared" si="2126"/>
        <v>0</v>
      </c>
      <c r="RV85">
        <f t="shared" si="2127"/>
        <v>0</v>
      </c>
      <c r="RW85">
        <f t="shared" si="2128"/>
        <v>0</v>
      </c>
      <c r="RX85">
        <f t="shared" si="2129"/>
        <v>0</v>
      </c>
      <c r="RY85">
        <f t="shared" si="2130"/>
        <v>0</v>
      </c>
      <c r="SA85" s="4">
        <f t="shared" si="2131"/>
        <v>15.52</v>
      </c>
      <c r="SB85" s="4">
        <f t="shared" si="2132"/>
        <v>7.41</v>
      </c>
      <c r="SC85" s="4">
        <f t="shared" si="2133"/>
        <v>9.1199999999999992</v>
      </c>
      <c r="SD85" s="4">
        <f t="shared" si="2134"/>
        <v>0</v>
      </c>
      <c r="SF85" s="4">
        <f t="shared" si="2135"/>
        <v>32.049999999999997</v>
      </c>
      <c r="SI85">
        <f t="shared" si="2136"/>
        <v>2.4300000000000002</v>
      </c>
      <c r="SJ85">
        <f t="shared" si="2137"/>
        <v>3.21</v>
      </c>
      <c r="SK85">
        <f t="shared" si="2138"/>
        <v>3.2</v>
      </c>
      <c r="SL85">
        <f t="shared" si="2139"/>
        <v>2.44</v>
      </c>
      <c r="SM85">
        <f t="shared" si="2140"/>
        <v>3.5</v>
      </c>
      <c r="SN85">
        <f t="shared" si="2141"/>
        <v>3.13</v>
      </c>
      <c r="SO85">
        <f t="shared" si="2142"/>
        <v>3.56</v>
      </c>
      <c r="SP85">
        <f t="shared" si="2143"/>
        <v>3.85</v>
      </c>
      <c r="SQ85">
        <f t="shared" si="2144"/>
        <v>3.55</v>
      </c>
      <c r="SR85">
        <f t="shared" si="2145"/>
        <v>3.18</v>
      </c>
      <c r="SS85" t="str">
        <f t="shared" si="2146"/>
        <v>0</v>
      </c>
      <c r="ST85" t="str">
        <f t="shared" si="2147"/>
        <v>0</v>
      </c>
      <c r="SU85" t="str">
        <f t="shared" si="2148"/>
        <v>0</v>
      </c>
      <c r="SV85" t="str">
        <f t="shared" si="2149"/>
        <v>0</v>
      </c>
      <c r="SW85" t="str">
        <f t="shared" si="2150"/>
        <v>0</v>
      </c>
      <c r="SX85" t="str">
        <f t="shared" si="2151"/>
        <v>0</v>
      </c>
      <c r="SY85" t="str">
        <f t="shared" si="2152"/>
        <v>0</v>
      </c>
      <c r="SZ85" t="str">
        <f t="shared" si="2153"/>
        <v>0</v>
      </c>
      <c r="TA85" t="str">
        <f t="shared" si="2154"/>
        <v>0</v>
      </c>
      <c r="TB85" t="str">
        <f t="shared" si="2155"/>
        <v>0</v>
      </c>
      <c r="TC85" t="str">
        <f t="shared" si="2156"/>
        <v>0</v>
      </c>
      <c r="TD85" t="str">
        <f t="shared" si="2157"/>
        <v>0</v>
      </c>
      <c r="TE85" t="str">
        <f t="shared" si="2158"/>
        <v>0</v>
      </c>
      <c r="TF85" t="str">
        <f t="shared" si="2159"/>
        <v>0</v>
      </c>
      <c r="TG85" t="str">
        <f t="shared" si="2160"/>
        <v>0</v>
      </c>
      <c r="TH85" t="str">
        <f t="shared" si="2161"/>
        <v>0</v>
      </c>
      <c r="TI85" t="str">
        <f t="shared" si="2162"/>
        <v>0</v>
      </c>
      <c r="TJ85" t="str">
        <f t="shared" si="2163"/>
        <v>0</v>
      </c>
      <c r="TK85" t="str">
        <f t="shared" si="2164"/>
        <v>0</v>
      </c>
      <c r="TL85" t="str">
        <f t="shared" si="2165"/>
        <v>0</v>
      </c>
      <c r="TM85" t="str">
        <f t="shared" si="2166"/>
        <v>0</v>
      </c>
      <c r="TN85" t="str">
        <f t="shared" si="2167"/>
        <v>0</v>
      </c>
      <c r="TO85" t="str">
        <f t="shared" si="2168"/>
        <v>0</v>
      </c>
      <c r="TP85" t="str">
        <f t="shared" si="2169"/>
        <v>0</v>
      </c>
      <c r="TQ85" t="str">
        <f t="shared" si="2170"/>
        <v>0</v>
      </c>
      <c r="TR85" t="str">
        <f t="shared" si="2171"/>
        <v>0</v>
      </c>
      <c r="TS85" t="str">
        <f t="shared" si="2172"/>
        <v>0</v>
      </c>
      <c r="TT85" t="str">
        <f t="shared" si="2173"/>
        <v>0</v>
      </c>
      <c r="TU85" t="str">
        <f t="shared" si="2174"/>
        <v>0</v>
      </c>
      <c r="TV85" t="str">
        <f t="shared" si="2175"/>
        <v>0</v>
      </c>
      <c r="TW85" t="str">
        <f t="shared" si="2176"/>
        <v>0</v>
      </c>
      <c r="TX85" t="str">
        <f t="shared" si="2177"/>
        <v>0</v>
      </c>
      <c r="TY85" t="str">
        <f t="shared" si="2178"/>
        <v>0</v>
      </c>
      <c r="TZ85" t="str">
        <f t="shared" si="2179"/>
        <v>0</v>
      </c>
      <c r="UA85" t="str">
        <f t="shared" si="2180"/>
        <v>0</v>
      </c>
      <c r="UB85" t="str">
        <f t="shared" si="2181"/>
        <v>0</v>
      </c>
      <c r="UC85" t="str">
        <f t="shared" si="2182"/>
        <v>0</v>
      </c>
      <c r="UD85" t="str">
        <f t="shared" si="2183"/>
        <v>0</v>
      </c>
      <c r="UE85" t="str">
        <f t="shared" si="2184"/>
        <v>0</v>
      </c>
      <c r="UF85" t="str">
        <f t="shared" si="2185"/>
        <v>0</v>
      </c>
      <c r="UG85" t="str">
        <f t="shared" si="2186"/>
        <v>0</v>
      </c>
      <c r="UH85" t="str">
        <f t="shared" si="2187"/>
        <v>0</v>
      </c>
      <c r="UI85" t="str">
        <f t="shared" si="2188"/>
        <v>0</v>
      </c>
      <c r="UJ85" t="str">
        <f t="shared" si="2189"/>
        <v>0</v>
      </c>
      <c r="UK85" t="str">
        <f t="shared" si="2190"/>
        <v>0</v>
      </c>
      <c r="UL85" t="str">
        <f t="shared" si="2191"/>
        <v>0</v>
      </c>
      <c r="UM85" t="str">
        <f t="shared" si="2192"/>
        <v>0</v>
      </c>
      <c r="UN85" t="str">
        <f t="shared" si="2193"/>
        <v>0</v>
      </c>
      <c r="UO85" t="str">
        <f t="shared" si="2194"/>
        <v>0</v>
      </c>
      <c r="UP85" t="str">
        <f t="shared" si="2195"/>
        <v>0</v>
      </c>
      <c r="UQ85" t="str">
        <f t="shared" si="2196"/>
        <v>0</v>
      </c>
      <c r="UR85" t="str">
        <f t="shared" si="2197"/>
        <v>0</v>
      </c>
      <c r="US85" t="str">
        <f t="shared" si="2198"/>
        <v>0</v>
      </c>
      <c r="UT85" t="str">
        <f t="shared" si="2199"/>
        <v>0</v>
      </c>
      <c r="UU85" t="str">
        <f t="shared" si="2200"/>
        <v>0</v>
      </c>
      <c r="UV85" t="str">
        <f t="shared" si="2201"/>
        <v>0</v>
      </c>
      <c r="UW85" t="str">
        <f t="shared" si="2202"/>
        <v>0</v>
      </c>
      <c r="UX85" t="str">
        <f t="shared" si="2203"/>
        <v>0</v>
      </c>
      <c r="UY85" t="str">
        <f t="shared" si="2204"/>
        <v>0</v>
      </c>
      <c r="UZ85" t="str">
        <f t="shared" si="2205"/>
        <v>0</v>
      </c>
      <c r="VA85" t="str">
        <f t="shared" si="2206"/>
        <v>0</v>
      </c>
      <c r="VB85" t="str">
        <f t="shared" si="2207"/>
        <v>0</v>
      </c>
      <c r="VC85" t="str">
        <f t="shared" si="2208"/>
        <v>0</v>
      </c>
      <c r="VD85" t="str">
        <f t="shared" si="2209"/>
        <v>0</v>
      </c>
      <c r="VE85" t="str">
        <f t="shared" si="2210"/>
        <v>0</v>
      </c>
      <c r="VF85" t="str">
        <f t="shared" si="2211"/>
        <v>0</v>
      </c>
      <c r="VG85" t="str">
        <f t="shared" si="2212"/>
        <v>0</v>
      </c>
      <c r="VH85" t="str">
        <f t="shared" si="2213"/>
        <v>0</v>
      </c>
      <c r="VI85" t="str">
        <f t="shared" si="2214"/>
        <v>0</v>
      </c>
      <c r="VJ85" t="str">
        <f t="shared" si="2215"/>
        <v>0</v>
      </c>
      <c r="VK85" t="str">
        <f t="shared" si="2216"/>
        <v>0</v>
      </c>
      <c r="VL85" t="str">
        <f t="shared" si="2217"/>
        <v>0</v>
      </c>
      <c r="VM85" t="str">
        <f t="shared" si="2218"/>
        <v>0</v>
      </c>
      <c r="VN85" t="str">
        <f t="shared" si="2219"/>
        <v>0</v>
      </c>
      <c r="VO85" t="str">
        <f t="shared" si="2220"/>
        <v>0</v>
      </c>
      <c r="VQ85" s="4">
        <f t="shared" si="2221"/>
        <v>-16.54</v>
      </c>
      <c r="VR85" s="4">
        <f t="shared" si="2222"/>
        <v>-0.66</v>
      </c>
      <c r="VS85" s="4">
        <f t="shared" si="2223"/>
        <v>-25.36</v>
      </c>
      <c r="VT85" s="4">
        <f t="shared" si="2224"/>
        <v>0</v>
      </c>
      <c r="VV85" s="4">
        <f t="shared" si="2225"/>
        <v>-42.56</v>
      </c>
      <c r="VY85">
        <f t="shared" si="2226"/>
        <v>-10.87</v>
      </c>
      <c r="VZ85">
        <f t="shared" si="2227"/>
        <v>-2.04</v>
      </c>
      <c r="WA85">
        <f t="shared" si="2228"/>
        <v>1.19</v>
      </c>
      <c r="WB85">
        <f t="shared" si="2229"/>
        <v>-4.28</v>
      </c>
      <c r="WC85">
        <f t="shared" si="2230"/>
        <v>-0.98</v>
      </c>
      <c r="WD85">
        <f t="shared" si="2231"/>
        <v>5.41</v>
      </c>
      <c r="WE85">
        <f t="shared" si="2232"/>
        <v>-0.52</v>
      </c>
      <c r="WF85">
        <f t="shared" si="2233"/>
        <v>-0.14000000000000001</v>
      </c>
      <c r="WG85">
        <f t="shared" si="2234"/>
        <v>-10.23</v>
      </c>
      <c r="WH85">
        <f t="shared" si="2235"/>
        <v>-20.100000000000001</v>
      </c>
      <c r="WI85">
        <f t="shared" si="2236"/>
        <v>0</v>
      </c>
      <c r="WJ85">
        <f t="shared" si="2237"/>
        <v>0</v>
      </c>
      <c r="WK85">
        <f t="shared" si="2238"/>
        <v>0</v>
      </c>
      <c r="WL85">
        <f t="shared" si="2239"/>
        <v>0</v>
      </c>
      <c r="WM85">
        <f t="shared" si="2240"/>
        <v>0</v>
      </c>
      <c r="WN85">
        <f t="shared" si="2241"/>
        <v>0</v>
      </c>
      <c r="WO85">
        <f t="shared" si="2242"/>
        <v>0</v>
      </c>
      <c r="WP85">
        <f t="shared" si="2243"/>
        <v>0</v>
      </c>
      <c r="WQ85">
        <f t="shared" si="2244"/>
        <v>0</v>
      </c>
      <c r="WR85">
        <f t="shared" si="2245"/>
        <v>0</v>
      </c>
      <c r="WS85">
        <f t="shared" si="2246"/>
        <v>0</v>
      </c>
      <c r="WT85">
        <f t="shared" si="2247"/>
        <v>0</v>
      </c>
      <c r="WU85">
        <f t="shared" si="2248"/>
        <v>0</v>
      </c>
      <c r="WV85">
        <f t="shared" si="2249"/>
        <v>0</v>
      </c>
      <c r="WW85">
        <f t="shared" si="2250"/>
        <v>0</v>
      </c>
      <c r="WX85">
        <f t="shared" si="2251"/>
        <v>0</v>
      </c>
      <c r="WY85">
        <f t="shared" si="2252"/>
        <v>0</v>
      </c>
      <c r="WZ85">
        <f t="shared" si="2253"/>
        <v>0</v>
      </c>
      <c r="XA85">
        <f t="shared" si="2254"/>
        <v>0</v>
      </c>
      <c r="XB85">
        <f t="shared" si="2255"/>
        <v>0</v>
      </c>
      <c r="XC85">
        <f t="shared" si="2256"/>
        <v>0</v>
      </c>
      <c r="XD85">
        <f t="shared" si="2257"/>
        <v>0</v>
      </c>
      <c r="XE85">
        <f t="shared" si="2258"/>
        <v>0</v>
      </c>
      <c r="XF85">
        <f t="shared" si="2259"/>
        <v>0</v>
      </c>
      <c r="XG85">
        <f t="shared" si="2260"/>
        <v>0</v>
      </c>
      <c r="XH85">
        <f t="shared" si="2261"/>
        <v>0</v>
      </c>
      <c r="XI85">
        <f t="shared" si="2262"/>
        <v>0</v>
      </c>
      <c r="XJ85">
        <f t="shared" si="2263"/>
        <v>0</v>
      </c>
      <c r="XK85">
        <f t="shared" si="2264"/>
        <v>0</v>
      </c>
      <c r="XL85">
        <f t="shared" si="2265"/>
        <v>0</v>
      </c>
      <c r="XM85">
        <f t="shared" si="2266"/>
        <v>0</v>
      </c>
      <c r="XN85">
        <f t="shared" si="2267"/>
        <v>0</v>
      </c>
      <c r="XO85">
        <f t="shared" si="2268"/>
        <v>0</v>
      </c>
      <c r="XP85">
        <f t="shared" si="2269"/>
        <v>0</v>
      </c>
      <c r="XQ85">
        <f t="shared" si="2270"/>
        <v>0</v>
      </c>
      <c r="XR85">
        <f t="shared" si="2271"/>
        <v>0</v>
      </c>
      <c r="XS85">
        <f t="shared" si="2272"/>
        <v>0</v>
      </c>
      <c r="XT85">
        <f t="shared" si="2273"/>
        <v>0</v>
      </c>
      <c r="XU85">
        <f t="shared" si="2274"/>
        <v>0</v>
      </c>
      <c r="XV85">
        <f t="shared" si="2275"/>
        <v>0</v>
      </c>
      <c r="XW85">
        <f t="shared" si="2276"/>
        <v>0</v>
      </c>
      <c r="XX85">
        <f t="shared" si="2277"/>
        <v>0</v>
      </c>
      <c r="XY85">
        <f t="shared" si="2278"/>
        <v>0</v>
      </c>
      <c r="XZ85">
        <f t="shared" si="2279"/>
        <v>0</v>
      </c>
      <c r="YA85">
        <f t="shared" si="2280"/>
        <v>0</v>
      </c>
      <c r="YB85">
        <f t="shared" si="2281"/>
        <v>0</v>
      </c>
      <c r="YC85">
        <f t="shared" si="2282"/>
        <v>0</v>
      </c>
      <c r="YD85">
        <f t="shared" si="2283"/>
        <v>0</v>
      </c>
      <c r="YE85">
        <f t="shared" si="2284"/>
        <v>0</v>
      </c>
      <c r="YF85">
        <f t="shared" si="2285"/>
        <v>0</v>
      </c>
      <c r="YG85">
        <f t="shared" si="2286"/>
        <v>0</v>
      </c>
      <c r="YH85">
        <f t="shared" si="2287"/>
        <v>0</v>
      </c>
      <c r="YI85">
        <f t="shared" si="2288"/>
        <v>0</v>
      </c>
      <c r="YJ85">
        <f t="shared" si="2289"/>
        <v>0</v>
      </c>
      <c r="YK85">
        <f t="shared" si="2290"/>
        <v>0</v>
      </c>
      <c r="YL85">
        <f t="shared" si="2291"/>
        <v>0</v>
      </c>
      <c r="YM85">
        <f t="shared" si="2292"/>
        <v>0</v>
      </c>
      <c r="YN85">
        <f t="shared" si="2293"/>
        <v>0</v>
      </c>
      <c r="YO85">
        <f t="shared" si="2294"/>
        <v>0</v>
      </c>
      <c r="YP85">
        <f t="shared" si="2295"/>
        <v>0</v>
      </c>
      <c r="YQ85">
        <f t="shared" si="2296"/>
        <v>0</v>
      </c>
      <c r="YR85">
        <f t="shared" si="2297"/>
        <v>0</v>
      </c>
      <c r="YS85">
        <f t="shared" si="2298"/>
        <v>0</v>
      </c>
      <c r="YT85">
        <f t="shared" si="2299"/>
        <v>0</v>
      </c>
      <c r="YU85">
        <f t="shared" si="2300"/>
        <v>0</v>
      </c>
      <c r="YV85">
        <f t="shared" si="2301"/>
        <v>0</v>
      </c>
      <c r="YW85">
        <f t="shared" si="2302"/>
        <v>0</v>
      </c>
      <c r="YX85">
        <f t="shared" si="2303"/>
        <v>0</v>
      </c>
      <c r="YY85">
        <f t="shared" si="2304"/>
        <v>0</v>
      </c>
      <c r="YZ85">
        <f t="shared" si="2305"/>
        <v>0</v>
      </c>
      <c r="ZA85">
        <f t="shared" si="2306"/>
        <v>0</v>
      </c>
      <c r="ZB85">
        <f t="shared" si="2307"/>
        <v>0</v>
      </c>
      <c r="ZC85">
        <f t="shared" si="2308"/>
        <v>0</v>
      </c>
      <c r="ZD85">
        <f t="shared" si="2309"/>
        <v>0</v>
      </c>
      <c r="ZE85">
        <f t="shared" si="2310"/>
        <v>0</v>
      </c>
      <c r="ZG85" s="4">
        <f t="shared" si="2311"/>
        <v>301</v>
      </c>
      <c r="ZH85" s="4">
        <f t="shared" si="2312"/>
        <v>104</v>
      </c>
      <c r="ZI85" s="4">
        <f t="shared" si="2313"/>
        <v>184</v>
      </c>
      <c r="ZJ85" s="4">
        <f t="shared" si="2314"/>
        <v>0</v>
      </c>
      <c r="ZL85" s="4">
        <f t="shared" si="2315"/>
        <v>589</v>
      </c>
      <c r="ZO85">
        <f t="shared" si="2316"/>
        <v>73</v>
      </c>
      <c r="ZP85">
        <f t="shared" si="2317"/>
        <v>64</v>
      </c>
      <c r="ZQ85">
        <f t="shared" si="2318"/>
        <v>38</v>
      </c>
      <c r="ZR85">
        <f t="shared" si="2319"/>
        <v>47</v>
      </c>
      <c r="ZS85">
        <f t="shared" si="2320"/>
        <v>65</v>
      </c>
      <c r="ZT85">
        <f t="shared" si="2321"/>
        <v>51</v>
      </c>
      <c r="ZU85">
        <f t="shared" si="2322"/>
        <v>48</v>
      </c>
      <c r="ZV85">
        <f t="shared" si="2323"/>
        <v>56</v>
      </c>
      <c r="ZW85">
        <f t="shared" si="2324"/>
        <v>75</v>
      </c>
      <c r="ZX85">
        <f t="shared" si="2325"/>
        <v>72</v>
      </c>
      <c r="ZY85">
        <f t="shared" si="2326"/>
        <v>0</v>
      </c>
      <c r="ZZ85">
        <f t="shared" si="2327"/>
        <v>0</v>
      </c>
      <c r="AAA85">
        <f t="shared" si="2328"/>
        <v>0</v>
      </c>
      <c r="AAB85">
        <f t="shared" si="2329"/>
        <v>0</v>
      </c>
      <c r="AAC85">
        <f t="shared" si="2330"/>
        <v>0</v>
      </c>
      <c r="AAD85">
        <f t="shared" si="2331"/>
        <v>0</v>
      </c>
      <c r="AAE85">
        <f t="shared" si="2332"/>
        <v>0</v>
      </c>
      <c r="AAF85">
        <f t="shared" si="2333"/>
        <v>0</v>
      </c>
      <c r="AAG85">
        <f t="shared" si="2334"/>
        <v>0</v>
      </c>
      <c r="AAH85">
        <f t="shared" si="2335"/>
        <v>0</v>
      </c>
      <c r="AAI85">
        <f t="shared" si="2336"/>
        <v>0</v>
      </c>
      <c r="AAJ85">
        <f t="shared" si="2337"/>
        <v>0</v>
      </c>
      <c r="AAK85">
        <f t="shared" si="2338"/>
        <v>0</v>
      </c>
      <c r="AAL85">
        <f t="shared" si="2339"/>
        <v>0</v>
      </c>
      <c r="AAM85">
        <f t="shared" si="2340"/>
        <v>0</v>
      </c>
      <c r="AAN85">
        <f t="shared" si="2341"/>
        <v>0</v>
      </c>
      <c r="AAO85">
        <f t="shared" si="2342"/>
        <v>0</v>
      </c>
      <c r="AAP85">
        <f t="shared" si="2343"/>
        <v>0</v>
      </c>
      <c r="AAQ85">
        <f t="shared" si="2344"/>
        <v>0</v>
      </c>
      <c r="AAR85">
        <f t="shared" si="2345"/>
        <v>0</v>
      </c>
      <c r="AAS85">
        <f t="shared" si="2346"/>
        <v>0</v>
      </c>
      <c r="AAT85">
        <f t="shared" si="2347"/>
        <v>0</v>
      </c>
      <c r="AAU85">
        <f t="shared" si="2348"/>
        <v>0</v>
      </c>
      <c r="AAV85">
        <f t="shared" si="2349"/>
        <v>0</v>
      </c>
      <c r="AAW85">
        <f t="shared" si="2350"/>
        <v>0</v>
      </c>
      <c r="AAX85">
        <f t="shared" si="2351"/>
        <v>0</v>
      </c>
      <c r="AAY85">
        <f t="shared" si="2352"/>
        <v>0</v>
      </c>
      <c r="AAZ85">
        <f t="shared" si="2353"/>
        <v>0</v>
      </c>
      <c r="ABA85">
        <f t="shared" si="2354"/>
        <v>0</v>
      </c>
      <c r="ABB85">
        <f t="shared" si="2355"/>
        <v>0</v>
      </c>
      <c r="ABC85">
        <f t="shared" si="2356"/>
        <v>0</v>
      </c>
      <c r="ABD85">
        <f t="shared" si="2357"/>
        <v>0</v>
      </c>
      <c r="ABE85">
        <f t="shared" si="2358"/>
        <v>0</v>
      </c>
      <c r="ABF85">
        <f t="shared" si="2359"/>
        <v>0</v>
      </c>
      <c r="ABG85">
        <f t="shared" si="2360"/>
        <v>0</v>
      </c>
      <c r="ABH85">
        <f t="shared" si="2361"/>
        <v>0</v>
      </c>
      <c r="ABI85">
        <f t="shared" si="2362"/>
        <v>0</v>
      </c>
      <c r="ABJ85">
        <f t="shared" si="2363"/>
        <v>0</v>
      </c>
      <c r="ABK85">
        <f t="shared" si="2364"/>
        <v>0</v>
      </c>
      <c r="ABL85">
        <f t="shared" si="2365"/>
        <v>0</v>
      </c>
      <c r="ABM85">
        <f t="shared" si="2366"/>
        <v>0</v>
      </c>
      <c r="ABN85">
        <f t="shared" si="2367"/>
        <v>0</v>
      </c>
      <c r="ABO85">
        <f t="shared" si="2368"/>
        <v>0</v>
      </c>
      <c r="ABP85">
        <f t="shared" si="2369"/>
        <v>0</v>
      </c>
      <c r="ABQ85">
        <f t="shared" si="2370"/>
        <v>0</v>
      </c>
      <c r="ABR85">
        <f t="shared" si="2371"/>
        <v>0</v>
      </c>
      <c r="ABS85">
        <f t="shared" si="2372"/>
        <v>0</v>
      </c>
      <c r="ABT85">
        <f t="shared" si="2373"/>
        <v>0</v>
      </c>
      <c r="ABU85">
        <f t="shared" si="2374"/>
        <v>0</v>
      </c>
      <c r="ABV85">
        <f t="shared" si="2375"/>
        <v>0</v>
      </c>
      <c r="ABW85">
        <f t="shared" si="2376"/>
        <v>0</v>
      </c>
      <c r="ABX85">
        <f t="shared" si="2377"/>
        <v>0</v>
      </c>
      <c r="ABY85">
        <f t="shared" si="2378"/>
        <v>0</v>
      </c>
      <c r="ABZ85">
        <f t="shared" si="2379"/>
        <v>0</v>
      </c>
      <c r="ACA85">
        <f t="shared" si="2380"/>
        <v>0</v>
      </c>
      <c r="ACB85">
        <f t="shared" si="2381"/>
        <v>0</v>
      </c>
      <c r="ACC85">
        <f t="shared" si="2382"/>
        <v>0</v>
      </c>
      <c r="ACD85">
        <f t="shared" si="2383"/>
        <v>0</v>
      </c>
      <c r="ACE85">
        <f t="shared" si="2384"/>
        <v>0</v>
      </c>
      <c r="ACF85">
        <f t="shared" si="2385"/>
        <v>0</v>
      </c>
      <c r="ACG85">
        <f t="shared" si="2386"/>
        <v>0</v>
      </c>
      <c r="ACH85">
        <f t="shared" si="2387"/>
        <v>0</v>
      </c>
      <c r="ACI85">
        <f t="shared" si="2388"/>
        <v>0</v>
      </c>
      <c r="ACJ85">
        <f t="shared" si="2389"/>
        <v>0</v>
      </c>
      <c r="ACK85">
        <f t="shared" si="2390"/>
        <v>0</v>
      </c>
      <c r="ACL85">
        <f t="shared" si="2391"/>
        <v>0</v>
      </c>
      <c r="ACM85">
        <f t="shared" si="2392"/>
        <v>0</v>
      </c>
      <c r="ACN85">
        <f t="shared" si="2393"/>
        <v>0</v>
      </c>
      <c r="ACO85">
        <f t="shared" si="2394"/>
        <v>0</v>
      </c>
      <c r="ACP85">
        <f t="shared" si="2395"/>
        <v>0</v>
      </c>
      <c r="ACQ85">
        <f t="shared" si="2396"/>
        <v>0</v>
      </c>
      <c r="ACR85">
        <f t="shared" si="2397"/>
        <v>0</v>
      </c>
      <c r="ACS85">
        <f t="shared" si="2398"/>
        <v>0</v>
      </c>
      <c r="ACT85">
        <f t="shared" si="2399"/>
        <v>0</v>
      </c>
      <c r="ACU85">
        <f t="shared" si="2400"/>
        <v>0</v>
      </c>
      <c r="ACW85" s="4">
        <f t="shared" si="2401"/>
        <v>211.20000000000005</v>
      </c>
      <c r="ACX85" s="4">
        <f t="shared" si="2402"/>
        <v>135.19999999999999</v>
      </c>
      <c r="ACY85" s="4">
        <f t="shared" si="2403"/>
        <v>89.6</v>
      </c>
      <c r="ACZ85" s="4">
        <f t="shared" si="2404"/>
        <v>0</v>
      </c>
      <c r="ADA85" s="88">
        <f t="shared" si="2405"/>
        <v>8.2219219164377861</v>
      </c>
      <c r="ADB85" s="4">
        <f t="shared" si="2406"/>
        <v>436</v>
      </c>
      <c r="ADC85" s="5">
        <f t="shared" si="2407"/>
        <v>6.4992307237087692</v>
      </c>
      <c r="ADD85" s="5">
        <f t="shared" si="2408"/>
        <v>5.4650404085117854</v>
      </c>
      <c r="ADE85">
        <f t="shared" si="2409"/>
        <v>16.100000000000001</v>
      </c>
      <c r="ADF85">
        <f t="shared" si="2410"/>
        <v>72.7</v>
      </c>
      <c r="ADG85">
        <f t="shared" si="2411"/>
        <v>22.9</v>
      </c>
      <c r="ADH85">
        <f t="shared" si="2412"/>
        <v>66.099999999999994</v>
      </c>
      <c r="ADI85">
        <f t="shared" si="2413"/>
        <v>0</v>
      </c>
      <c r="ADJ85">
        <f t="shared" si="2414"/>
        <v>62.7</v>
      </c>
      <c r="ADK85">
        <f t="shared" si="2415"/>
        <v>23.2</v>
      </c>
      <c r="ADL85">
        <f t="shared" si="2416"/>
        <v>112</v>
      </c>
      <c r="ADM85">
        <f t="shared" si="2417"/>
        <v>36.799999999999997</v>
      </c>
      <c r="ADN85">
        <f t="shared" si="2418"/>
        <v>23.5</v>
      </c>
      <c r="ADO85">
        <f t="shared" si="2419"/>
        <v>0</v>
      </c>
      <c r="ADP85">
        <f t="shared" si="2420"/>
        <v>0</v>
      </c>
      <c r="ADQ85">
        <f t="shared" si="2421"/>
        <v>0</v>
      </c>
      <c r="ADR85">
        <f t="shared" si="2422"/>
        <v>0</v>
      </c>
      <c r="ADS85">
        <f t="shared" si="2423"/>
        <v>0</v>
      </c>
      <c r="ADT85">
        <f t="shared" si="2424"/>
        <v>0</v>
      </c>
      <c r="ADU85">
        <f t="shared" si="2425"/>
        <v>0</v>
      </c>
      <c r="ADV85">
        <f t="shared" si="2426"/>
        <v>0</v>
      </c>
      <c r="ADW85">
        <f t="shared" si="2427"/>
        <v>0</v>
      </c>
      <c r="ADX85">
        <f t="shared" si="2428"/>
        <v>0</v>
      </c>
      <c r="ADY85">
        <f t="shared" si="2429"/>
        <v>0</v>
      </c>
      <c r="ADZ85">
        <f t="shared" si="2430"/>
        <v>0</v>
      </c>
      <c r="AEA85">
        <f t="shared" si="2431"/>
        <v>0</v>
      </c>
      <c r="AEB85">
        <f t="shared" si="2432"/>
        <v>0</v>
      </c>
      <c r="AEC85">
        <f t="shared" si="2433"/>
        <v>0</v>
      </c>
      <c r="AED85">
        <f t="shared" si="2434"/>
        <v>0</v>
      </c>
      <c r="AEE85">
        <f t="shared" si="2435"/>
        <v>0</v>
      </c>
      <c r="AEF85">
        <f t="shared" si="2436"/>
        <v>0</v>
      </c>
      <c r="AEG85">
        <f t="shared" si="2437"/>
        <v>0</v>
      </c>
      <c r="AEH85">
        <f t="shared" si="2438"/>
        <v>0</v>
      </c>
      <c r="AEI85">
        <f t="shared" si="2439"/>
        <v>0</v>
      </c>
      <c r="AEJ85">
        <f t="shared" si="2440"/>
        <v>0</v>
      </c>
      <c r="AEK85">
        <f t="shared" si="2441"/>
        <v>0</v>
      </c>
      <c r="AEL85">
        <f t="shared" si="2442"/>
        <v>0</v>
      </c>
      <c r="AEM85">
        <f t="shared" si="2443"/>
        <v>0</v>
      </c>
      <c r="AEN85">
        <f t="shared" si="2444"/>
        <v>0</v>
      </c>
      <c r="AEO85">
        <f t="shared" si="2445"/>
        <v>0</v>
      </c>
      <c r="AEP85">
        <f t="shared" si="2446"/>
        <v>0</v>
      </c>
      <c r="AEQ85">
        <f t="shared" si="2447"/>
        <v>0</v>
      </c>
      <c r="AER85">
        <f t="shared" si="2448"/>
        <v>0</v>
      </c>
      <c r="AES85">
        <f t="shared" si="2449"/>
        <v>0</v>
      </c>
      <c r="AET85">
        <f t="shared" si="2450"/>
        <v>0</v>
      </c>
      <c r="AEU85">
        <f t="shared" si="2451"/>
        <v>0</v>
      </c>
      <c r="AEV85">
        <f t="shared" si="2452"/>
        <v>0</v>
      </c>
      <c r="AEW85">
        <f t="shared" si="2453"/>
        <v>0</v>
      </c>
      <c r="AEX85">
        <f t="shared" si="2454"/>
        <v>0</v>
      </c>
      <c r="AEY85">
        <f t="shared" si="2455"/>
        <v>0</v>
      </c>
      <c r="AEZ85">
        <f t="shared" si="2456"/>
        <v>0</v>
      </c>
      <c r="AFA85">
        <f t="shared" si="2457"/>
        <v>0</v>
      </c>
      <c r="AFB85">
        <f t="shared" si="2458"/>
        <v>0</v>
      </c>
      <c r="AFC85">
        <f t="shared" si="2459"/>
        <v>0</v>
      </c>
      <c r="AFD85">
        <f t="shared" si="2460"/>
        <v>0</v>
      </c>
      <c r="AFE85">
        <f t="shared" si="2461"/>
        <v>0</v>
      </c>
      <c r="AFF85">
        <f t="shared" si="2462"/>
        <v>0</v>
      </c>
      <c r="AFG85">
        <f t="shared" si="2463"/>
        <v>0</v>
      </c>
      <c r="AFH85">
        <f t="shared" si="2464"/>
        <v>0</v>
      </c>
      <c r="AFI85">
        <f t="shared" si="2465"/>
        <v>0</v>
      </c>
      <c r="AFJ85">
        <f t="shared" si="2466"/>
        <v>0</v>
      </c>
      <c r="AFK85">
        <f t="shared" si="2467"/>
        <v>0</v>
      </c>
      <c r="AFL85">
        <f t="shared" si="2468"/>
        <v>0</v>
      </c>
      <c r="AFM85">
        <f t="shared" si="2469"/>
        <v>0</v>
      </c>
      <c r="AFN85">
        <f t="shared" si="2470"/>
        <v>0</v>
      </c>
      <c r="AFO85">
        <f t="shared" si="2471"/>
        <v>0</v>
      </c>
      <c r="AFP85">
        <f t="shared" si="2472"/>
        <v>0</v>
      </c>
      <c r="AFQ85">
        <f t="shared" si="2473"/>
        <v>0</v>
      </c>
      <c r="AFR85">
        <f t="shared" si="2474"/>
        <v>0</v>
      </c>
      <c r="AFS85">
        <f t="shared" si="2475"/>
        <v>0</v>
      </c>
      <c r="AFT85">
        <f t="shared" si="2476"/>
        <v>0</v>
      </c>
      <c r="AFU85">
        <f t="shared" si="2477"/>
        <v>0</v>
      </c>
      <c r="AFV85">
        <f t="shared" si="2478"/>
        <v>0</v>
      </c>
      <c r="AFW85">
        <f t="shared" si="2479"/>
        <v>0</v>
      </c>
      <c r="AFX85">
        <f t="shared" si="2480"/>
        <v>0</v>
      </c>
      <c r="AFY85">
        <f t="shared" si="2481"/>
        <v>0</v>
      </c>
      <c r="AFZ85">
        <f t="shared" si="2482"/>
        <v>0</v>
      </c>
      <c r="AGA85">
        <f t="shared" si="2483"/>
        <v>0</v>
      </c>
      <c r="AGB85">
        <f t="shared" si="2484"/>
        <v>0</v>
      </c>
      <c r="AGC85">
        <f t="shared" si="2485"/>
        <v>0</v>
      </c>
      <c r="AGD85">
        <f t="shared" si="2486"/>
        <v>0</v>
      </c>
      <c r="AGE85">
        <f t="shared" si="2487"/>
        <v>0</v>
      </c>
      <c r="AGF85">
        <f t="shared" si="2488"/>
        <v>0</v>
      </c>
      <c r="AGG85">
        <f t="shared" si="2489"/>
        <v>0</v>
      </c>
      <c r="AGH85">
        <f t="shared" si="2490"/>
        <v>0</v>
      </c>
      <c r="AGI85">
        <f t="shared" si="2491"/>
        <v>0</v>
      </c>
      <c r="AGJ85">
        <f t="shared" si="2492"/>
        <v>0</v>
      </c>
      <c r="AGK85">
        <f t="shared" si="2493"/>
        <v>0</v>
      </c>
      <c r="AGM85" s="88">
        <f t="shared" si="2494"/>
        <v>68</v>
      </c>
      <c r="AGN85" s="88">
        <v>68</v>
      </c>
      <c r="AGO85">
        <v>3</v>
      </c>
      <c r="AGP85">
        <f t="shared" si="2495"/>
        <v>3</v>
      </c>
      <c r="AGQ85">
        <f t="shared" si="2496"/>
        <v>3</v>
      </c>
      <c r="AGR85">
        <f t="shared" si="2497"/>
        <v>3</v>
      </c>
      <c r="AGS85">
        <f t="shared" si="2498"/>
        <v>1</v>
      </c>
      <c r="AGT85">
        <f t="shared" si="2499"/>
        <v>3</v>
      </c>
      <c r="AGU85">
        <f t="shared" si="2500"/>
        <v>3</v>
      </c>
      <c r="AGV85">
        <f t="shared" si="2501"/>
        <v>7</v>
      </c>
      <c r="AGW85">
        <f t="shared" si="2502"/>
        <v>3</v>
      </c>
      <c r="AGX85">
        <f t="shared" si="2503"/>
        <v>3</v>
      </c>
      <c r="AGY85">
        <f t="shared" si="2504"/>
        <v>9</v>
      </c>
      <c r="AGZ85">
        <f t="shared" si="2505"/>
        <v>0</v>
      </c>
      <c r="AHA85">
        <f t="shared" si="2506"/>
        <v>0</v>
      </c>
      <c r="AHB85">
        <f t="shared" si="2507"/>
        <v>0</v>
      </c>
      <c r="AHC85">
        <f t="shared" si="2508"/>
        <v>0</v>
      </c>
      <c r="AHD85">
        <f t="shared" si="2509"/>
        <v>0</v>
      </c>
      <c r="AHE85">
        <f t="shared" si="2510"/>
        <v>0</v>
      </c>
      <c r="AHF85">
        <f t="shared" si="2511"/>
        <v>0</v>
      </c>
      <c r="AHG85">
        <f t="shared" si="2512"/>
        <v>0</v>
      </c>
      <c r="AHH85">
        <f t="shared" si="2513"/>
        <v>0</v>
      </c>
      <c r="AHI85">
        <f t="shared" si="2514"/>
        <v>0</v>
      </c>
      <c r="AHJ85">
        <f t="shared" si="2515"/>
        <v>0</v>
      </c>
      <c r="AHK85">
        <f t="shared" si="2516"/>
        <v>0</v>
      </c>
      <c r="AHL85">
        <f t="shared" si="2517"/>
        <v>0</v>
      </c>
      <c r="AHM85">
        <f t="shared" si="2518"/>
        <v>0</v>
      </c>
      <c r="AHN85">
        <f t="shared" si="2519"/>
        <v>0</v>
      </c>
      <c r="AHO85">
        <f t="shared" si="2520"/>
        <v>0</v>
      </c>
      <c r="AHP85">
        <f t="shared" si="2521"/>
        <v>0</v>
      </c>
      <c r="AHQ85">
        <f t="shared" si="2522"/>
        <v>0</v>
      </c>
      <c r="AHR85">
        <f t="shared" si="2523"/>
        <v>0</v>
      </c>
      <c r="AHS85">
        <f t="shared" si="2524"/>
        <v>0</v>
      </c>
      <c r="AHT85">
        <f t="shared" si="2525"/>
        <v>0</v>
      </c>
      <c r="AHU85">
        <f t="shared" si="2526"/>
        <v>0</v>
      </c>
      <c r="AHV85">
        <f t="shared" si="2527"/>
        <v>0</v>
      </c>
      <c r="AHW85">
        <f t="shared" si="2528"/>
        <v>0</v>
      </c>
      <c r="AHX85">
        <f t="shared" si="2529"/>
        <v>0</v>
      </c>
      <c r="AHY85">
        <f t="shared" si="2530"/>
        <v>0</v>
      </c>
      <c r="AHZ85">
        <f t="shared" si="2531"/>
        <v>0</v>
      </c>
      <c r="AIA85">
        <f t="shared" si="2532"/>
        <v>0</v>
      </c>
      <c r="AIB85">
        <f t="shared" si="2533"/>
        <v>0</v>
      </c>
      <c r="AIC85">
        <f t="shared" si="2534"/>
        <v>0</v>
      </c>
      <c r="AID85">
        <f t="shared" si="2535"/>
        <v>0</v>
      </c>
      <c r="AIE85">
        <f t="shared" si="2536"/>
        <v>0</v>
      </c>
      <c r="AIF85">
        <f t="shared" si="2537"/>
        <v>0</v>
      </c>
      <c r="AIG85">
        <f t="shared" si="2538"/>
        <v>0</v>
      </c>
      <c r="AIH85">
        <f t="shared" si="2539"/>
        <v>0</v>
      </c>
      <c r="AII85">
        <f t="shared" si="2540"/>
        <v>0</v>
      </c>
      <c r="AIJ85">
        <f t="shared" si="2541"/>
        <v>0</v>
      </c>
      <c r="AIK85">
        <f t="shared" si="2542"/>
        <v>0</v>
      </c>
      <c r="AIL85">
        <f t="shared" si="2543"/>
        <v>0</v>
      </c>
      <c r="AIM85">
        <f t="shared" si="2544"/>
        <v>0</v>
      </c>
      <c r="AIN85">
        <f t="shared" si="2545"/>
        <v>0</v>
      </c>
      <c r="AIO85">
        <f t="shared" si="2546"/>
        <v>0</v>
      </c>
      <c r="AIP85">
        <f t="shared" si="2547"/>
        <v>0</v>
      </c>
      <c r="AIQ85">
        <f t="shared" si="2548"/>
        <v>0</v>
      </c>
      <c r="AIR85">
        <f t="shared" si="2549"/>
        <v>0</v>
      </c>
      <c r="AIS85">
        <f t="shared" si="2550"/>
        <v>0</v>
      </c>
      <c r="AIT85">
        <f t="shared" si="2551"/>
        <v>0</v>
      </c>
      <c r="AIU85">
        <f t="shared" si="2552"/>
        <v>0</v>
      </c>
      <c r="AIV85">
        <f t="shared" si="2553"/>
        <v>0</v>
      </c>
      <c r="AIW85">
        <f t="shared" si="2554"/>
        <v>0</v>
      </c>
      <c r="AIX85">
        <f t="shared" si="2555"/>
        <v>0</v>
      </c>
      <c r="AIY85">
        <f t="shared" si="2556"/>
        <v>0</v>
      </c>
      <c r="AIZ85">
        <f t="shared" si="2557"/>
        <v>0</v>
      </c>
      <c r="AJA85">
        <f t="shared" si="2558"/>
        <v>0</v>
      </c>
      <c r="AJB85">
        <f t="shared" si="2559"/>
        <v>0</v>
      </c>
      <c r="AJC85">
        <f t="shared" si="2560"/>
        <v>0</v>
      </c>
      <c r="AJD85">
        <f t="shared" si="2561"/>
        <v>0</v>
      </c>
      <c r="AJE85">
        <f t="shared" si="2562"/>
        <v>0</v>
      </c>
      <c r="AJF85">
        <f t="shared" si="2563"/>
        <v>0</v>
      </c>
      <c r="AJG85">
        <f t="shared" si="2564"/>
        <v>0</v>
      </c>
      <c r="AJH85">
        <f t="shared" si="2565"/>
        <v>0</v>
      </c>
      <c r="AJI85">
        <f t="shared" si="2566"/>
        <v>0</v>
      </c>
      <c r="AJJ85">
        <f t="shared" si="2567"/>
        <v>0</v>
      </c>
      <c r="AJK85">
        <f t="shared" si="2568"/>
        <v>0</v>
      </c>
      <c r="AJL85">
        <f t="shared" si="2569"/>
        <v>0</v>
      </c>
      <c r="AJM85">
        <f t="shared" si="2570"/>
        <v>0</v>
      </c>
      <c r="AJN85">
        <f t="shared" si="2571"/>
        <v>0</v>
      </c>
      <c r="AJO85">
        <f t="shared" si="2572"/>
        <v>0</v>
      </c>
      <c r="AJP85">
        <f t="shared" si="2573"/>
        <v>0</v>
      </c>
      <c r="AJQ85">
        <f t="shared" si="2574"/>
        <v>0</v>
      </c>
      <c r="AJR85">
        <f t="shared" si="2575"/>
        <v>0</v>
      </c>
      <c r="AJS85">
        <f t="shared" si="2576"/>
        <v>0</v>
      </c>
      <c r="AJT85">
        <f t="shared" si="2577"/>
        <v>0</v>
      </c>
      <c r="AJU85">
        <f t="shared" si="2578"/>
        <v>0</v>
      </c>
      <c r="AJV85">
        <f t="shared" si="2579"/>
        <v>0</v>
      </c>
      <c r="AJX85">
        <v>42</v>
      </c>
      <c r="AJY85">
        <v>1</v>
      </c>
      <c r="AJZ85">
        <v>1</v>
      </c>
      <c r="AKA85">
        <f t="shared" si="2580"/>
        <v>2</v>
      </c>
      <c r="AKB85">
        <f t="shared" si="2581"/>
        <v>2</v>
      </c>
      <c r="AKC85">
        <f t="shared" si="2582"/>
        <v>1</v>
      </c>
      <c r="AKD85">
        <f t="shared" si="2583"/>
        <v>8</v>
      </c>
      <c r="AKE85">
        <f t="shared" si="2584"/>
        <v>8</v>
      </c>
      <c r="AKF85">
        <f t="shared" si="2585"/>
        <v>1</v>
      </c>
      <c r="AKG85">
        <f t="shared" si="2586"/>
        <v>2</v>
      </c>
      <c r="AKH85">
        <f t="shared" si="2587"/>
        <v>0</v>
      </c>
      <c r="AKI85">
        <f t="shared" si="2588"/>
        <v>0</v>
      </c>
      <c r="AKJ85">
        <f t="shared" si="2589"/>
        <v>0</v>
      </c>
      <c r="AKK85">
        <f t="shared" si="2590"/>
        <v>0</v>
      </c>
      <c r="AKL85">
        <f t="shared" si="2591"/>
        <v>0</v>
      </c>
      <c r="AKM85">
        <f t="shared" si="2592"/>
        <v>0</v>
      </c>
      <c r="AKN85">
        <f t="shared" si="2593"/>
        <v>0</v>
      </c>
      <c r="AKO85">
        <f t="shared" si="2594"/>
        <v>0</v>
      </c>
      <c r="AKP85">
        <f t="shared" si="2595"/>
        <v>0</v>
      </c>
      <c r="AKQ85">
        <f t="shared" si="2596"/>
        <v>0</v>
      </c>
      <c r="AKR85">
        <f t="shared" si="2597"/>
        <v>0</v>
      </c>
      <c r="AKS85">
        <f t="shared" si="2598"/>
        <v>0</v>
      </c>
      <c r="AKT85">
        <f t="shared" si="2599"/>
        <v>0</v>
      </c>
      <c r="AKU85">
        <f t="shared" si="2600"/>
        <v>0</v>
      </c>
      <c r="AKV85">
        <f t="shared" si="2601"/>
        <v>0</v>
      </c>
      <c r="AKW85">
        <f t="shared" si="2602"/>
        <v>0</v>
      </c>
      <c r="AKX85">
        <f t="shared" si="2603"/>
        <v>0</v>
      </c>
      <c r="AKY85">
        <f t="shared" si="2604"/>
        <v>0</v>
      </c>
      <c r="AKZ85">
        <f t="shared" si="2605"/>
        <v>0</v>
      </c>
      <c r="ALA85">
        <f t="shared" si="2606"/>
        <v>0</v>
      </c>
      <c r="ALB85">
        <f t="shared" si="2607"/>
        <v>0</v>
      </c>
      <c r="ALC85">
        <f t="shared" si="2608"/>
        <v>0</v>
      </c>
      <c r="ALD85">
        <f t="shared" si="2609"/>
        <v>0</v>
      </c>
      <c r="ALE85">
        <f t="shared" si="2610"/>
        <v>0</v>
      </c>
      <c r="ALF85">
        <f t="shared" si="2611"/>
        <v>0</v>
      </c>
      <c r="ALG85">
        <f t="shared" si="2612"/>
        <v>0</v>
      </c>
      <c r="ALH85">
        <f t="shared" si="2613"/>
        <v>0</v>
      </c>
      <c r="ALI85">
        <f t="shared" si="2614"/>
        <v>0</v>
      </c>
      <c r="ALJ85">
        <f t="shared" si="2615"/>
        <v>0</v>
      </c>
      <c r="ALK85">
        <f t="shared" si="2616"/>
        <v>0</v>
      </c>
      <c r="ALL85">
        <f t="shared" si="2617"/>
        <v>0</v>
      </c>
      <c r="ALM85">
        <f t="shared" si="2618"/>
        <v>0</v>
      </c>
      <c r="ALN85">
        <f t="shared" si="2619"/>
        <v>0</v>
      </c>
      <c r="ALO85">
        <f t="shared" si="2620"/>
        <v>0</v>
      </c>
      <c r="ALP85">
        <f t="shared" si="2621"/>
        <v>0</v>
      </c>
      <c r="ALQ85">
        <f t="shared" si="2622"/>
        <v>0</v>
      </c>
      <c r="ALR85">
        <f t="shared" si="2623"/>
        <v>0</v>
      </c>
      <c r="ALS85">
        <f t="shared" si="2624"/>
        <v>0</v>
      </c>
      <c r="ALT85">
        <f t="shared" si="2625"/>
        <v>0</v>
      </c>
      <c r="ALU85">
        <f t="shared" si="2626"/>
        <v>0</v>
      </c>
      <c r="ALV85">
        <f t="shared" si="2627"/>
        <v>0</v>
      </c>
      <c r="ALW85">
        <f t="shared" si="2628"/>
        <v>0</v>
      </c>
      <c r="ALX85">
        <f t="shared" si="2629"/>
        <v>0</v>
      </c>
      <c r="ALY85">
        <f t="shared" si="2630"/>
        <v>0</v>
      </c>
      <c r="ALZ85">
        <f t="shared" si="2631"/>
        <v>0</v>
      </c>
      <c r="AMA85">
        <f t="shared" si="2632"/>
        <v>0</v>
      </c>
      <c r="AMB85">
        <f t="shared" si="2633"/>
        <v>0</v>
      </c>
      <c r="AMC85">
        <f t="shared" si="2634"/>
        <v>0</v>
      </c>
      <c r="AMD85">
        <f t="shared" si="2635"/>
        <v>0</v>
      </c>
      <c r="AME85">
        <f t="shared" si="2636"/>
        <v>0</v>
      </c>
      <c r="AMF85">
        <f t="shared" si="2637"/>
        <v>0</v>
      </c>
      <c r="AMG85">
        <f t="shared" si="2638"/>
        <v>0</v>
      </c>
      <c r="AMH85">
        <f t="shared" si="2639"/>
        <v>0</v>
      </c>
      <c r="AMI85">
        <f t="shared" si="2640"/>
        <v>0</v>
      </c>
      <c r="AMJ85">
        <f t="shared" si="2641"/>
        <v>0</v>
      </c>
      <c r="AMK85">
        <f t="shared" si="2642"/>
        <v>0</v>
      </c>
      <c r="AML85">
        <f t="shared" si="2643"/>
        <v>0</v>
      </c>
      <c r="AMM85">
        <f t="shared" si="2644"/>
        <v>0</v>
      </c>
      <c r="AMN85">
        <f t="shared" si="2645"/>
        <v>0</v>
      </c>
      <c r="AMO85">
        <f t="shared" si="2646"/>
        <v>0</v>
      </c>
      <c r="AMP85">
        <f t="shared" si="2647"/>
        <v>0</v>
      </c>
      <c r="AMQ85">
        <f t="shared" si="2648"/>
        <v>0</v>
      </c>
      <c r="AMR85">
        <f t="shared" si="2649"/>
        <v>0</v>
      </c>
      <c r="AMS85">
        <f t="shared" si="2650"/>
        <v>0</v>
      </c>
      <c r="AMT85">
        <f t="shared" si="2651"/>
        <v>0</v>
      </c>
      <c r="AMU85">
        <f t="shared" si="2652"/>
        <v>0</v>
      </c>
      <c r="AMV85">
        <f t="shared" si="2653"/>
        <v>0</v>
      </c>
      <c r="AMW85">
        <f t="shared" si="2654"/>
        <v>0</v>
      </c>
      <c r="AMX85">
        <f t="shared" si="2655"/>
        <v>0</v>
      </c>
      <c r="AMY85">
        <f t="shared" si="2656"/>
        <v>0</v>
      </c>
      <c r="AMZ85">
        <f t="shared" si="2657"/>
        <v>0</v>
      </c>
      <c r="ANA85">
        <f t="shared" si="2658"/>
        <v>0</v>
      </c>
      <c r="ANB85">
        <f t="shared" si="2659"/>
        <v>0</v>
      </c>
      <c r="ANC85">
        <f t="shared" si="2660"/>
        <v>0</v>
      </c>
      <c r="AND85">
        <f t="shared" si="2661"/>
        <v>0</v>
      </c>
      <c r="ANR85" s="4">
        <v>1761</v>
      </c>
      <c r="ANS85" s="4">
        <f t="shared" si="2662"/>
        <v>1761</v>
      </c>
      <c r="ANU85" s="4">
        <v>1736</v>
      </c>
      <c r="ANV85" t="str">
        <f t="shared" si="2663"/>
        <v>1733</v>
      </c>
      <c r="ANW85" t="str">
        <f t="shared" si="2664"/>
        <v>1752</v>
      </c>
      <c r="ANX85" t="str">
        <f t="shared" si="2665"/>
        <v>1740</v>
      </c>
      <c r="ANY85" t="str">
        <f t="shared" si="2666"/>
        <v>1763</v>
      </c>
      <c r="ANZ85" t="str">
        <f t="shared" si="2667"/>
        <v>1739</v>
      </c>
      <c r="AOA85" t="str">
        <f t="shared" si="2668"/>
        <v>1746</v>
      </c>
      <c r="AOB85" t="str">
        <f t="shared" si="2669"/>
        <v>1738</v>
      </c>
      <c r="AOC85" t="str">
        <f t="shared" si="2670"/>
        <v>1767</v>
      </c>
      <c r="AOD85" t="str">
        <f t="shared" si="2671"/>
        <v>1764</v>
      </c>
      <c r="AOE85" t="str">
        <f t="shared" si="2672"/>
        <v>1761</v>
      </c>
      <c r="AOF85" t="str">
        <f t="shared" si="2673"/>
        <v>1761</v>
      </c>
      <c r="AOG85" t="str">
        <f t="shared" si="2674"/>
        <v>1761</v>
      </c>
      <c r="AOH85" t="str">
        <f t="shared" si="2675"/>
        <v>1761</v>
      </c>
      <c r="AOI85" t="str">
        <f t="shared" si="2676"/>
        <v>1761</v>
      </c>
      <c r="AOJ85" t="str">
        <f t="shared" si="2677"/>
        <v>1761</v>
      </c>
      <c r="AOK85" t="str">
        <f t="shared" si="2678"/>
        <v>1761</v>
      </c>
      <c r="AOL85" t="str">
        <f t="shared" si="2679"/>
        <v>1761</v>
      </c>
      <c r="AOM85" t="str">
        <f t="shared" si="2680"/>
        <v>1761</v>
      </c>
      <c r="AON85" t="str">
        <f t="shared" si="2681"/>
        <v>1761</v>
      </c>
      <c r="AOO85" t="str">
        <f t="shared" si="2682"/>
        <v>1761</v>
      </c>
      <c r="AOP85" t="str">
        <f t="shared" si="2683"/>
        <v>1761</v>
      </c>
      <c r="AOQ85" t="str">
        <f t="shared" si="2684"/>
        <v>1761</v>
      </c>
      <c r="AOR85" t="str">
        <f t="shared" si="2685"/>
        <v>1761</v>
      </c>
      <c r="AOS85" t="str">
        <f t="shared" si="2686"/>
        <v>1761</v>
      </c>
      <c r="AOT85" t="str">
        <f t="shared" si="2687"/>
        <v>1761</v>
      </c>
      <c r="AOU85" t="str">
        <f t="shared" si="2688"/>
        <v>1761</v>
      </c>
      <c r="AOV85" t="str">
        <f t="shared" si="2689"/>
        <v>1761</v>
      </c>
      <c r="AOW85" t="str">
        <f t="shared" si="2690"/>
        <v>1761</v>
      </c>
      <c r="AOX85" t="str">
        <f t="shared" si="2691"/>
        <v>1761</v>
      </c>
      <c r="AOY85" t="str">
        <f t="shared" si="2692"/>
        <v>1761</v>
      </c>
      <c r="AOZ85" t="str">
        <f t="shared" si="2693"/>
        <v>1761</v>
      </c>
      <c r="APA85" t="str">
        <f t="shared" si="2694"/>
        <v>1761</v>
      </c>
      <c r="APB85" t="str">
        <f t="shared" si="2695"/>
        <v>1761</v>
      </c>
      <c r="APC85" t="str">
        <f t="shared" si="2696"/>
        <v>1761</v>
      </c>
      <c r="APD85" t="str">
        <f t="shared" si="2697"/>
        <v>1761</v>
      </c>
      <c r="APE85" t="str">
        <f t="shared" si="2698"/>
        <v>1761</v>
      </c>
      <c r="APF85" t="str">
        <f t="shared" si="2699"/>
        <v>1761</v>
      </c>
      <c r="APG85" t="str">
        <f t="shared" si="2700"/>
        <v>1761</v>
      </c>
      <c r="APH85" t="str">
        <f t="shared" si="2701"/>
        <v>1761</v>
      </c>
      <c r="API85" t="str">
        <f t="shared" si="2702"/>
        <v>1761</v>
      </c>
      <c r="APJ85" t="str">
        <f t="shared" si="2703"/>
        <v>1761</v>
      </c>
      <c r="APK85" t="str">
        <f t="shared" si="2704"/>
        <v>1761</v>
      </c>
      <c r="APL85" t="str">
        <f t="shared" si="2705"/>
        <v>1761</v>
      </c>
      <c r="APM85" t="str">
        <f t="shared" si="2706"/>
        <v>1761</v>
      </c>
      <c r="APN85" t="str">
        <f t="shared" si="2707"/>
        <v>1761</v>
      </c>
      <c r="APO85" t="str">
        <f t="shared" si="2708"/>
        <v>1761</v>
      </c>
      <c r="APP85" t="str">
        <f t="shared" si="2709"/>
        <v>1761</v>
      </c>
      <c r="APQ85" t="str">
        <f t="shared" si="2710"/>
        <v>1761</v>
      </c>
      <c r="APR85" t="str">
        <f t="shared" si="2711"/>
        <v>1761</v>
      </c>
      <c r="APS85" t="str">
        <f t="shared" si="2712"/>
        <v>1761</v>
      </c>
      <c r="APT85" t="str">
        <f t="shared" si="2713"/>
        <v>1761</v>
      </c>
      <c r="APU85" t="str">
        <f t="shared" si="2714"/>
        <v>1761</v>
      </c>
      <c r="APV85" t="str">
        <f t="shared" si="2715"/>
        <v>1761</v>
      </c>
      <c r="APW85" t="str">
        <f t="shared" si="2716"/>
        <v>1761</v>
      </c>
      <c r="APX85" t="str">
        <f t="shared" si="2717"/>
        <v>1761</v>
      </c>
      <c r="APY85" t="str">
        <f t="shared" si="2718"/>
        <v>1761</v>
      </c>
      <c r="APZ85" t="str">
        <f t="shared" si="2719"/>
        <v>1761</v>
      </c>
      <c r="AQA85" t="str">
        <f t="shared" si="2720"/>
        <v>1761</v>
      </c>
      <c r="AQB85" t="str">
        <f t="shared" si="2721"/>
        <v>1761</v>
      </c>
      <c r="AQC85" t="str">
        <f t="shared" si="2722"/>
        <v>1761</v>
      </c>
      <c r="AQD85" t="str">
        <f t="shared" si="2723"/>
        <v>1761</v>
      </c>
      <c r="AQE85" t="str">
        <f t="shared" si="2724"/>
        <v>1761</v>
      </c>
      <c r="AQF85" t="str">
        <f t="shared" si="2725"/>
        <v>1761</v>
      </c>
      <c r="AQG85" t="str">
        <f t="shared" si="2726"/>
        <v>1761</v>
      </c>
      <c r="AQH85" t="str">
        <f t="shared" si="2727"/>
        <v>1761</v>
      </c>
      <c r="AQI85" t="str">
        <f t="shared" si="2728"/>
        <v>1761</v>
      </c>
      <c r="AQJ85" t="str">
        <f t="shared" si="2729"/>
        <v>1761</v>
      </c>
      <c r="AQK85" t="str">
        <f t="shared" si="2730"/>
        <v>1761</v>
      </c>
      <c r="AQL85" t="str">
        <f t="shared" si="2731"/>
        <v>1761</v>
      </c>
      <c r="AQM85" t="str">
        <f t="shared" si="2732"/>
        <v>1761</v>
      </c>
      <c r="AQN85" t="str">
        <f t="shared" si="2733"/>
        <v>1761</v>
      </c>
      <c r="AQO85" t="str">
        <f t="shared" si="2734"/>
        <v>1761</v>
      </c>
      <c r="AQP85" t="str">
        <f t="shared" si="2735"/>
        <v>1761</v>
      </c>
      <c r="AQQ85" t="str">
        <f t="shared" si="2736"/>
        <v>1761</v>
      </c>
      <c r="AQR85" t="str">
        <f t="shared" si="2737"/>
        <v>1761</v>
      </c>
      <c r="AQS85" t="str">
        <f t="shared" si="2738"/>
        <v>1761</v>
      </c>
      <c r="AQT85" t="str">
        <f t="shared" si="2739"/>
        <v>1761</v>
      </c>
      <c r="AQU85" t="str">
        <f t="shared" si="2740"/>
        <v>1761</v>
      </c>
      <c r="AQV85" t="str">
        <f t="shared" si="2741"/>
        <v>1761</v>
      </c>
      <c r="AQW85" t="str">
        <f t="shared" si="2742"/>
        <v>1761</v>
      </c>
      <c r="AQX85" t="str">
        <f t="shared" si="2743"/>
        <v>1761</v>
      </c>
      <c r="AQY85" t="str">
        <f t="shared" si="2744"/>
        <v>1761</v>
      </c>
      <c r="AQZ85" t="str">
        <f t="shared" si="2745"/>
        <v>1761</v>
      </c>
      <c r="ARA85" t="str">
        <f t="shared" si="2746"/>
        <v>1761</v>
      </c>
      <c r="ARB85" t="str">
        <f t="shared" si="2747"/>
        <v>1761</v>
      </c>
      <c r="ARC85">
        <v>1736</v>
      </c>
      <c r="ARH85" s="5"/>
    </row>
    <row r="86" spans="1:1152" x14ac:dyDescent="0.2">
      <c r="A86">
        <v>14</v>
      </c>
      <c r="B86" s="13" t="s">
        <v>112</v>
      </c>
      <c r="C86" s="20">
        <f>VLOOKUP(A86, Rankings!$A$2:$AN$161, 40, FALSE)</f>
        <v>84</v>
      </c>
      <c r="D86" s="2" t="s">
        <v>414</v>
      </c>
      <c r="F86" s="4">
        <v>8</v>
      </c>
      <c r="G86" s="4">
        <v>12</v>
      </c>
      <c r="I86" s="5">
        <f t="shared" si="1832"/>
        <v>11</v>
      </c>
      <c r="L86" t="s">
        <v>1772</v>
      </c>
      <c r="M86" t="s">
        <v>2077</v>
      </c>
      <c r="N86" t="s">
        <v>2335</v>
      </c>
      <c r="O86" t="s">
        <v>2596</v>
      </c>
      <c r="P86" t="s">
        <v>2793</v>
      </c>
      <c r="Q86" t="s">
        <v>3027</v>
      </c>
      <c r="R86" t="s">
        <v>3307</v>
      </c>
      <c r="S86" t="s">
        <v>3590</v>
      </c>
      <c r="T86" t="s">
        <v>3788</v>
      </c>
      <c r="U86" t="s">
        <v>3990</v>
      </c>
      <c r="V86" t="s">
        <v>4110</v>
      </c>
      <c r="W86" t="str">
        <f>Rankings!D85</f>
        <v>-</v>
      </c>
      <c r="X86" t="s">
        <v>10</v>
      </c>
      <c r="Y86" t="s">
        <v>10</v>
      </c>
      <c r="Z86" t="s">
        <v>10</v>
      </c>
      <c r="AA86" t="s">
        <v>10</v>
      </c>
      <c r="AB86" t="s">
        <v>10</v>
      </c>
      <c r="AC86" t="s">
        <v>10</v>
      </c>
      <c r="AD86" t="s">
        <v>10</v>
      </c>
      <c r="AE86" t="s">
        <v>10</v>
      </c>
      <c r="AF86" t="s">
        <v>10</v>
      </c>
      <c r="AG86" t="s">
        <v>10</v>
      </c>
      <c r="AH86" t="s">
        <v>10</v>
      </c>
      <c r="AI86" t="s">
        <v>10</v>
      </c>
      <c r="AJ86" t="s">
        <v>10</v>
      </c>
      <c r="AK86" t="s">
        <v>10</v>
      </c>
      <c r="AL86" t="s">
        <v>10</v>
      </c>
      <c r="AM86" t="s">
        <v>10</v>
      </c>
      <c r="AN86" t="s">
        <v>10</v>
      </c>
      <c r="AO86" t="s">
        <v>10</v>
      </c>
      <c r="AP86" t="s">
        <v>10</v>
      </c>
      <c r="AQ86" t="s">
        <v>10</v>
      </c>
      <c r="AR86" t="s">
        <v>10</v>
      </c>
      <c r="AS86" t="s">
        <v>10</v>
      </c>
      <c r="AT86" t="s">
        <v>10</v>
      </c>
      <c r="AU86" t="s">
        <v>10</v>
      </c>
      <c r="AV86" t="s">
        <v>10</v>
      </c>
      <c r="AW86" t="s">
        <v>10</v>
      </c>
      <c r="AX86" t="s">
        <v>10</v>
      </c>
      <c r="AY86" t="s">
        <v>10</v>
      </c>
      <c r="AZ86" t="s">
        <v>10</v>
      </c>
      <c r="BA86" t="s">
        <v>10</v>
      </c>
      <c r="BB86" t="s">
        <v>10</v>
      </c>
      <c r="BC86" t="s">
        <v>10</v>
      </c>
      <c r="BD86" t="s">
        <v>10</v>
      </c>
      <c r="BE86" t="s">
        <v>10</v>
      </c>
      <c r="BF86" t="s">
        <v>10</v>
      </c>
      <c r="BG86" t="s">
        <v>10</v>
      </c>
      <c r="BH86" t="s">
        <v>10</v>
      </c>
      <c r="BI86" t="s">
        <v>10</v>
      </c>
      <c r="BJ86" t="s">
        <v>10</v>
      </c>
      <c r="BK86" t="s">
        <v>10</v>
      </c>
      <c r="BL86" t="s">
        <v>10</v>
      </c>
      <c r="BM86" t="s">
        <v>10</v>
      </c>
      <c r="BN86" t="s">
        <v>10</v>
      </c>
      <c r="BO86" t="s">
        <v>10</v>
      </c>
      <c r="BP86" t="s">
        <v>10</v>
      </c>
      <c r="BQ86" t="s">
        <v>10</v>
      </c>
      <c r="BR86" t="s">
        <v>10</v>
      </c>
      <c r="BS86" t="s">
        <v>10</v>
      </c>
      <c r="BT86" t="s">
        <v>10</v>
      </c>
      <c r="BU86" t="s">
        <v>10</v>
      </c>
      <c r="BV86" t="s">
        <v>10</v>
      </c>
      <c r="BW86" t="s">
        <v>10</v>
      </c>
      <c r="BX86" t="s">
        <v>10</v>
      </c>
      <c r="BY86" t="s">
        <v>10</v>
      </c>
      <c r="BZ86" t="s">
        <v>10</v>
      </c>
      <c r="CA86" t="s">
        <v>10</v>
      </c>
      <c r="CB86" t="s">
        <v>10</v>
      </c>
      <c r="CC86" t="s">
        <v>10</v>
      </c>
      <c r="CD86" t="s">
        <v>10</v>
      </c>
      <c r="CE86" t="s">
        <v>10</v>
      </c>
      <c r="CF86" t="s">
        <v>10</v>
      </c>
      <c r="CG86" t="s">
        <v>10</v>
      </c>
      <c r="CH86" t="s">
        <v>10</v>
      </c>
      <c r="CI86" t="s">
        <v>10</v>
      </c>
      <c r="CJ86" t="s">
        <v>10</v>
      </c>
      <c r="CK86" t="s">
        <v>10</v>
      </c>
      <c r="CL86" t="s">
        <v>10</v>
      </c>
      <c r="CM86" t="s">
        <v>10</v>
      </c>
      <c r="CN86" t="s">
        <v>10</v>
      </c>
      <c r="CO86" t="s">
        <v>10</v>
      </c>
      <c r="CP86" t="s">
        <v>10</v>
      </c>
      <c r="CQ86" t="s">
        <v>10</v>
      </c>
      <c r="CR86" t="s">
        <v>10</v>
      </c>
      <c r="CT86" s="4">
        <f t="shared" si="1833"/>
        <v>2</v>
      </c>
      <c r="CU86" s="4">
        <f t="shared" si="1834"/>
        <v>0</v>
      </c>
      <c r="CV86" s="4">
        <f t="shared" si="1835"/>
        <v>0</v>
      </c>
      <c r="CW86" s="4">
        <f t="shared" si="1836"/>
        <v>3</v>
      </c>
      <c r="CX86" s="4">
        <f t="shared" si="1837"/>
        <v>1</v>
      </c>
      <c r="CY86" s="4">
        <f t="shared" si="1838"/>
        <v>0</v>
      </c>
      <c r="CZ86" s="4">
        <f t="shared" si="1839"/>
        <v>0</v>
      </c>
      <c r="DA86" s="4">
        <f t="shared" si="1840"/>
        <v>1</v>
      </c>
      <c r="DB86" s="4">
        <f t="shared" si="1841"/>
        <v>3</v>
      </c>
      <c r="DC86" s="4">
        <f t="shared" si="1842"/>
        <v>0</v>
      </c>
      <c r="DD86" s="4">
        <f t="shared" si="1843"/>
        <v>0</v>
      </c>
      <c r="DE86" s="4">
        <f t="shared" si="1844"/>
        <v>1</v>
      </c>
      <c r="DF86" s="4">
        <f t="shared" si="1845"/>
        <v>0</v>
      </c>
      <c r="DG86" s="4">
        <f t="shared" si="1846"/>
        <v>0</v>
      </c>
      <c r="DH86" s="4">
        <f t="shared" si="1847"/>
        <v>0</v>
      </c>
      <c r="DI86" s="152">
        <f t="shared" si="1848"/>
        <v>0</v>
      </c>
      <c r="DJ86" s="153">
        <f t="shared" si="1849"/>
        <v>2</v>
      </c>
      <c r="DK86" s="4">
        <f t="shared" si="1850"/>
        <v>3</v>
      </c>
      <c r="DL86" s="4">
        <f t="shared" si="1851"/>
        <v>1</v>
      </c>
      <c r="DM86" s="4">
        <f t="shared" si="1852"/>
        <v>1</v>
      </c>
      <c r="DN86" s="4">
        <f t="shared" si="1853"/>
        <v>3</v>
      </c>
      <c r="DO86" s="4">
        <f t="shared" si="1854"/>
        <v>1</v>
      </c>
      <c r="DP86" s="4">
        <f t="shared" si="1855"/>
        <v>0</v>
      </c>
      <c r="DQ86" s="4">
        <f t="shared" si="1856"/>
        <v>0</v>
      </c>
      <c r="DR86" s="4">
        <f t="shared" si="1857"/>
        <v>7</v>
      </c>
      <c r="DS86" s="4">
        <f t="shared" si="1858"/>
        <v>5</v>
      </c>
      <c r="DT86" s="4">
        <f t="shared" si="1859"/>
        <v>9</v>
      </c>
      <c r="DU86" t="str">
        <f t="shared" si="1860"/>
        <v>0R</v>
      </c>
      <c r="DV86" t="str">
        <f t="shared" si="1861"/>
        <v>0R</v>
      </c>
      <c r="DW86" t="str">
        <f t="shared" si="1862"/>
        <v>0R</v>
      </c>
      <c r="DX86" t="str">
        <f t="shared" si="1863"/>
        <v>3S</v>
      </c>
      <c r="DY86" t="str">
        <f t="shared" si="1864"/>
        <v>3S</v>
      </c>
      <c r="DZ86" t="str">
        <f t="shared" si="1865"/>
        <v>3R</v>
      </c>
      <c r="EA86" t="str">
        <f t="shared" si="1866"/>
        <v>3L</v>
      </c>
      <c r="EB86" t="str">
        <f t="shared" si="1867"/>
        <v>0L</v>
      </c>
      <c r="EC86" t="str">
        <f t="shared" si="1868"/>
        <v>3R</v>
      </c>
      <c r="ED86" t="str">
        <f t="shared" si="1869"/>
        <v>0S</v>
      </c>
      <c r="EE86" t="str">
        <f t="shared" si="1870"/>
        <v>3S</v>
      </c>
      <c r="EF86">
        <f t="shared" si="1871"/>
        <v>0</v>
      </c>
      <c r="EG86">
        <f t="shared" si="1872"/>
        <v>0</v>
      </c>
      <c r="EH86">
        <f t="shared" si="1873"/>
        <v>0</v>
      </c>
      <c r="EI86">
        <f t="shared" si="1874"/>
        <v>0</v>
      </c>
      <c r="EJ86">
        <f t="shared" si="1875"/>
        <v>0</v>
      </c>
      <c r="EK86">
        <f t="shared" si="1876"/>
        <v>0</v>
      </c>
      <c r="EL86">
        <f t="shared" si="1877"/>
        <v>0</v>
      </c>
      <c r="EM86">
        <f t="shared" si="1878"/>
        <v>0</v>
      </c>
      <c r="EN86">
        <f t="shared" si="1879"/>
        <v>0</v>
      </c>
      <c r="EO86">
        <f t="shared" si="1880"/>
        <v>0</v>
      </c>
      <c r="EP86">
        <f t="shared" si="1881"/>
        <v>0</v>
      </c>
      <c r="EQ86">
        <f t="shared" si="1882"/>
        <v>0</v>
      </c>
      <c r="ER86">
        <f t="shared" si="1883"/>
        <v>0</v>
      </c>
      <c r="ES86">
        <f t="shared" si="1884"/>
        <v>0</v>
      </c>
      <c r="ET86">
        <f t="shared" si="1885"/>
        <v>0</v>
      </c>
      <c r="EU86">
        <f t="shared" si="1886"/>
        <v>0</v>
      </c>
      <c r="EV86">
        <f t="shared" si="1887"/>
        <v>0</v>
      </c>
      <c r="EW86">
        <f t="shared" si="1888"/>
        <v>0</v>
      </c>
      <c r="EX86">
        <f t="shared" si="1889"/>
        <v>0</v>
      </c>
      <c r="EY86">
        <f t="shared" si="1890"/>
        <v>0</v>
      </c>
      <c r="EZ86">
        <f t="shared" si="1891"/>
        <v>0</v>
      </c>
      <c r="FA86">
        <f t="shared" si="1892"/>
        <v>0</v>
      </c>
      <c r="FB86">
        <f t="shared" si="1893"/>
        <v>0</v>
      </c>
      <c r="FC86">
        <f t="shared" si="1894"/>
        <v>0</v>
      </c>
      <c r="FD86">
        <f t="shared" si="1895"/>
        <v>0</v>
      </c>
      <c r="FE86">
        <f t="shared" si="1896"/>
        <v>0</v>
      </c>
      <c r="FF86">
        <f t="shared" si="1897"/>
        <v>0</v>
      </c>
      <c r="FG86">
        <f t="shared" si="1898"/>
        <v>0</v>
      </c>
      <c r="FH86">
        <f t="shared" si="1899"/>
        <v>0</v>
      </c>
      <c r="FI86">
        <f t="shared" si="1900"/>
        <v>0</v>
      </c>
      <c r="FJ86">
        <f t="shared" si="1901"/>
        <v>0</v>
      </c>
      <c r="FK86">
        <f t="shared" si="1902"/>
        <v>0</v>
      </c>
      <c r="FL86">
        <f t="shared" si="1903"/>
        <v>0</v>
      </c>
      <c r="FM86">
        <f t="shared" si="1904"/>
        <v>0</v>
      </c>
      <c r="FN86">
        <f t="shared" si="1905"/>
        <v>0</v>
      </c>
      <c r="FO86">
        <f t="shared" si="1906"/>
        <v>0</v>
      </c>
      <c r="FP86">
        <f t="shared" si="1907"/>
        <v>0</v>
      </c>
      <c r="FQ86">
        <f t="shared" si="1908"/>
        <v>0</v>
      </c>
      <c r="FR86">
        <f t="shared" si="1909"/>
        <v>0</v>
      </c>
      <c r="FS86">
        <f t="shared" si="1910"/>
        <v>0</v>
      </c>
      <c r="FT86">
        <f t="shared" si="1911"/>
        <v>0</v>
      </c>
      <c r="FU86">
        <f t="shared" si="1912"/>
        <v>0</v>
      </c>
      <c r="FV86">
        <f t="shared" si="1913"/>
        <v>0</v>
      </c>
      <c r="FW86">
        <f t="shared" si="1914"/>
        <v>0</v>
      </c>
      <c r="FX86">
        <f t="shared" si="1915"/>
        <v>0</v>
      </c>
      <c r="FY86">
        <f t="shared" si="1916"/>
        <v>0</v>
      </c>
      <c r="FZ86">
        <f t="shared" si="1917"/>
        <v>0</v>
      </c>
      <c r="GA86">
        <f t="shared" si="1918"/>
        <v>0</v>
      </c>
      <c r="GB86">
        <f t="shared" si="1919"/>
        <v>0</v>
      </c>
      <c r="GC86">
        <f t="shared" si="1920"/>
        <v>0</v>
      </c>
      <c r="GD86">
        <f t="shared" si="1921"/>
        <v>0</v>
      </c>
      <c r="GE86">
        <f t="shared" si="1922"/>
        <v>0</v>
      </c>
      <c r="GF86">
        <f t="shared" si="1923"/>
        <v>0</v>
      </c>
      <c r="GG86">
        <f t="shared" si="1924"/>
        <v>0</v>
      </c>
      <c r="GH86">
        <f t="shared" si="1925"/>
        <v>0</v>
      </c>
      <c r="GI86">
        <f t="shared" si="1926"/>
        <v>0</v>
      </c>
      <c r="GJ86">
        <f t="shared" si="1927"/>
        <v>0</v>
      </c>
      <c r="GK86">
        <f t="shared" si="1928"/>
        <v>0</v>
      </c>
      <c r="GL86">
        <f t="shared" si="1929"/>
        <v>0</v>
      </c>
      <c r="GM86">
        <f t="shared" si="1930"/>
        <v>0</v>
      </c>
      <c r="GN86">
        <f t="shared" si="1931"/>
        <v>0</v>
      </c>
      <c r="GO86">
        <f t="shared" si="1932"/>
        <v>0</v>
      </c>
      <c r="GP86">
        <f t="shared" si="1933"/>
        <v>0</v>
      </c>
      <c r="GQ86">
        <f t="shared" si="1934"/>
        <v>0</v>
      </c>
      <c r="GR86">
        <f t="shared" si="1935"/>
        <v>0</v>
      </c>
      <c r="GS86">
        <f t="shared" si="1936"/>
        <v>0</v>
      </c>
      <c r="GT86">
        <f t="shared" si="1937"/>
        <v>0</v>
      </c>
      <c r="GU86">
        <f t="shared" si="1938"/>
        <v>0</v>
      </c>
      <c r="GV86">
        <f t="shared" si="1939"/>
        <v>0</v>
      </c>
      <c r="GW86">
        <f t="shared" si="1940"/>
        <v>0</v>
      </c>
      <c r="GX86">
        <f t="shared" si="1941"/>
        <v>0</v>
      </c>
      <c r="GY86">
        <f t="shared" si="1942"/>
        <v>0</v>
      </c>
      <c r="GZ86">
        <f t="shared" si="1943"/>
        <v>0</v>
      </c>
      <c r="HA86">
        <f t="shared" si="1944"/>
        <v>0</v>
      </c>
      <c r="HB86" s="176" t="s">
        <v>314</v>
      </c>
      <c r="HC86" s="89">
        <f t="shared" si="1945"/>
        <v>264.22405268428969</v>
      </c>
      <c r="HD86" s="89">
        <f t="shared" si="1946"/>
        <v>128.14427792849679</v>
      </c>
      <c r="HE86" s="89">
        <f t="shared" si="1947"/>
        <v>223.56316071378529</v>
      </c>
      <c r="HF86" s="89">
        <f t="shared" si="1948"/>
        <v>0</v>
      </c>
      <c r="HH86" s="88">
        <f t="shared" si="1949"/>
        <v>615.93149132657186</v>
      </c>
      <c r="HI86" s="88">
        <f t="shared" si="1950"/>
        <v>55.890790178446323</v>
      </c>
      <c r="HK86">
        <f>IFERROR(VLOOKUP(_xlfn.NUMBERVALUE(MID(L86, SEARCH("!", L86)+1, SEARCH("+", L86)-SEARCH("!", L86)-1)), Rankings!$A$2:$BK$161, 63, FALSE),0)</f>
        <v>65.603496013227385</v>
      </c>
      <c r="HL86">
        <f>IFERROR(VLOOKUP(_xlfn.NUMBERVALUE(MID(M86, SEARCH("!", M86)+1, SEARCH("+", M86)-SEARCH("!", M86)-1)), Rankings!$A$2:$BK$161, 63, FALSE),0)</f>
        <v>46.57191050078378</v>
      </c>
      <c r="HM86">
        <f>IFERROR(VLOOKUP(_xlfn.NUMBERVALUE(MID(N86, SEARCH("!", N86)+1, SEARCH("+", N86)-SEARCH("!", N86)-1)), Rankings!$A$2:$BK$161, 63, FALSE),0)</f>
        <v>66.716817363194451</v>
      </c>
      <c r="HN86">
        <f>IFERROR(VLOOKUP(_xlfn.NUMBERVALUE(MID(O86, SEARCH("!", O86)+1, SEARCH("+", O86)-SEARCH("!", O86)-1)), Rankings!$A$2:$BK$161, 63, FALSE),0)</f>
        <v>70.277670234186559</v>
      </c>
      <c r="HO86">
        <f>IFERROR(VLOOKUP(_xlfn.NUMBERVALUE(MID(P86, SEARCH("!", P86)+1, SEARCH("+", P86)-SEARCH("!", P86)-1)), Rankings!$A$2:$BK$161, 63, FALSE),0)</f>
        <v>71.578302614997895</v>
      </c>
      <c r="HP86">
        <f>IFERROR(VLOOKUP(_xlfn.NUMBERVALUE(MID(Q86, SEARCH("!", Q86)+1, SEARCH("+", Q86)-SEARCH("!", Q86)-1)), Rankings!$A$2:$BK$161, 63, FALSE),0)</f>
        <v>50.82777816168349</v>
      </c>
      <c r="HQ86">
        <f>IFERROR(VLOOKUP(_xlfn.NUMBERVALUE(MID(R86, SEARCH("!", R86)+1, SEARCH("+", R86)-SEARCH("!", R86)-1)), Rankings!$A$2:$BK$161, 63, FALSE),0)</f>
        <v>43.752783740104825</v>
      </c>
      <c r="HR86">
        <f>IFERROR(VLOOKUP(_xlfn.NUMBERVALUE(MID(S86, SEARCH("!", S86)+1, SEARCH("+", S86)-SEARCH("!", S86)-1)), Rankings!$A$2:$BK$161, 63, FALSE),0)</f>
        <v>84.39149418839196</v>
      </c>
      <c r="HS86">
        <f>IFERROR(VLOOKUP(_xlfn.NUMBERVALUE(MID(T86, SEARCH("!", T86)+1, SEARCH("+", T86)-SEARCH("!", T86)-1)), Rankings!$A$2:$BK$161, 63, FALSE),0)</f>
        <v>34.504050645400596</v>
      </c>
      <c r="HT86">
        <f>IFERROR(VLOOKUP(_xlfn.NUMBERVALUE(MID(U86, SEARCH("!", U86)+1, SEARCH("+", U86)-SEARCH("!", U86)-1)), Rankings!$A$2:$BK$161, 63, FALSE),0)</f>
        <v>48.972300357260778</v>
      </c>
      <c r="HU86">
        <f>IFERROR(VLOOKUP(_xlfn.NUMBERVALUE(MID(V86, SEARCH("!", V86)+1, SEARCH("+", V86)-SEARCH("!", V86)-1)), Rankings!$A$2:$BK$161, 63, FALSE),0)</f>
        <v>32.734887507340041</v>
      </c>
      <c r="HV86">
        <f>IFERROR(VLOOKUP(_xlfn.NUMBERVALUE(MID(W86, SEARCH("!", W86)+1, SEARCH("+", W86)-SEARCH("!", W86)-1)), Rankings!$A$2:$BK$161, 63, FALSE),0)</f>
        <v>0</v>
      </c>
      <c r="HW86">
        <f>IFERROR(VLOOKUP(_xlfn.NUMBERVALUE(MID(X86, SEARCH("!", X86)+1, SEARCH("+", X86)-SEARCH("!", X86)-1)), Rankings!$A$2:$BK$161, 63, FALSE),0)</f>
        <v>0</v>
      </c>
      <c r="HX86">
        <f>IFERROR(VLOOKUP(_xlfn.NUMBERVALUE(MID(Y86, SEARCH("!", Y86)+1, SEARCH("+", Y86)-SEARCH("!", Y86)-1)), Rankings!$A$2:$BK$161, 63, FALSE),0)</f>
        <v>0</v>
      </c>
      <c r="HY86">
        <f>IFERROR(VLOOKUP(_xlfn.NUMBERVALUE(MID(Z86, SEARCH("!", Z86)+1, SEARCH("+", Z86)-SEARCH("!", Z86)-1)), Rankings!$A$2:$BK$161, 63, FALSE),0)</f>
        <v>0</v>
      </c>
      <c r="HZ86">
        <f>IFERROR(VLOOKUP(_xlfn.NUMBERVALUE(MID(AA86, SEARCH("!", AA86)+1, SEARCH("+", AA86)-SEARCH("!", AA86)-1)), Rankings!$A$2:$BK$161, 63, FALSE),0)</f>
        <v>0</v>
      </c>
      <c r="IA86">
        <f>IFERROR(VLOOKUP(_xlfn.NUMBERVALUE(MID(AB86, SEARCH("!", AB86)+1, SEARCH("+", AB86)-SEARCH("!", AB86)-1)), Rankings!$A$2:$BK$161, 63, FALSE),0)</f>
        <v>0</v>
      </c>
      <c r="IB86">
        <f>IFERROR(VLOOKUP(_xlfn.NUMBERVALUE(MID(AC86, SEARCH("!", AC86)+1, SEARCH("+", AC86)-SEARCH("!", AC86)-1)), Rankings!$A$2:$BK$161, 63, FALSE),0)</f>
        <v>0</v>
      </c>
      <c r="IC86">
        <f>IFERROR(VLOOKUP(_xlfn.NUMBERVALUE(MID(AD86, SEARCH("!", AD86)+1, SEARCH("+", AD86)-SEARCH("!", AD86)-1)), Rankings!$A$2:$BK$161, 63, FALSE),0)</f>
        <v>0</v>
      </c>
      <c r="ID86">
        <f>IFERROR(VLOOKUP(_xlfn.NUMBERVALUE(MID(AE86, SEARCH("!", AE86)+1, SEARCH("+", AE86)-SEARCH("!", AE86)-1)), Rankings!$A$2:$BK$161, 63, FALSE),0)</f>
        <v>0</v>
      </c>
      <c r="IE86">
        <f>IFERROR(VLOOKUP(_xlfn.NUMBERVALUE(MID(AF86, SEARCH("!", AF86)+1, SEARCH("+", AF86)-SEARCH("!", AF86)-1)), Rankings!$A$2:$BK$161, 63, FALSE),0)</f>
        <v>0</v>
      </c>
      <c r="IF86">
        <f>IFERROR(VLOOKUP(_xlfn.NUMBERVALUE(MID(AG86, SEARCH("!", AG86)+1, SEARCH("+", AG86)-SEARCH("!", AG86)-1)), Rankings!$A$2:$BK$161, 63, FALSE),0)</f>
        <v>0</v>
      </c>
      <c r="IG86">
        <f>IFERROR(VLOOKUP(_xlfn.NUMBERVALUE(MID(AH86, SEARCH("!", AH86)+1, SEARCH("+", AH86)-SEARCH("!", AH86)-1)), Rankings!$A$2:$BK$161, 63, FALSE),0)</f>
        <v>0</v>
      </c>
      <c r="IH86">
        <f>IFERROR(VLOOKUP(_xlfn.NUMBERVALUE(MID(AI86, SEARCH("!", AI86)+1, SEARCH("+", AI86)-SEARCH("!", AI86)-1)), Rankings!$A$2:$BK$161, 63, FALSE),0)</f>
        <v>0</v>
      </c>
      <c r="II86">
        <f>IFERROR(VLOOKUP(_xlfn.NUMBERVALUE(MID(AJ86, SEARCH("!", AJ86)+1, SEARCH("+", AJ86)-SEARCH("!", AJ86)-1)), Rankings!$A$2:$BK$161, 63, FALSE),0)</f>
        <v>0</v>
      </c>
      <c r="IJ86">
        <f>IFERROR(VLOOKUP(_xlfn.NUMBERVALUE(MID(AK86, SEARCH("!", AK86)+1, SEARCH("+", AK86)-SEARCH("!", AK86)-1)), Rankings!$A$2:$BK$161, 63, FALSE),0)</f>
        <v>0</v>
      </c>
      <c r="IK86">
        <f>IFERROR(VLOOKUP(_xlfn.NUMBERVALUE(MID(AL86, SEARCH("!", AL86)+1, SEARCH("+", AL86)-SEARCH("!", AL86)-1)), Rankings!$A$2:$BK$161, 63, FALSE),0)</f>
        <v>0</v>
      </c>
      <c r="IL86">
        <f>IFERROR(VLOOKUP(_xlfn.NUMBERVALUE(MID(AM86, SEARCH("!", AM86)+1, SEARCH("+", AM86)-SEARCH("!", AM86)-1)), Rankings!$A$2:$BK$161, 63, FALSE),0)</f>
        <v>0</v>
      </c>
      <c r="IM86">
        <f>IFERROR(VLOOKUP(_xlfn.NUMBERVALUE(MID(AN86, SEARCH("!", AN86)+1, SEARCH("+", AN86)-SEARCH("!", AN86)-1)), Rankings!$A$2:$BK$161, 63, FALSE),0)</f>
        <v>0</v>
      </c>
      <c r="IN86">
        <f>IFERROR(VLOOKUP(_xlfn.NUMBERVALUE(MID(AO86, SEARCH("!", AO86)+1, SEARCH("+", AO86)-SEARCH("!", AO86)-1)), Rankings!$A$2:$BK$161, 63, FALSE),0)</f>
        <v>0</v>
      </c>
      <c r="IO86">
        <f>IFERROR(VLOOKUP(_xlfn.NUMBERVALUE(MID(AP86, SEARCH("!", AP86)+1, SEARCH("+", AP86)-SEARCH("!", AP86)-1)), Rankings!$A$2:$BK$161, 63, FALSE),0)</f>
        <v>0</v>
      </c>
      <c r="IP86">
        <f>IFERROR(VLOOKUP(_xlfn.NUMBERVALUE(MID(AQ86, SEARCH("!", AQ86)+1, SEARCH("+", AQ86)-SEARCH("!", AQ86)-1)), Rankings!$A$2:$BK$161, 63, FALSE),0)</f>
        <v>0</v>
      </c>
      <c r="IQ86">
        <f>IFERROR(VLOOKUP(_xlfn.NUMBERVALUE(MID(AR86, SEARCH("!", AR86)+1, SEARCH("+", AR86)-SEARCH("!", AR86)-1)), Rankings!$A$2:$BK$161, 63, FALSE),0)</f>
        <v>0</v>
      </c>
      <c r="IR86">
        <f>IFERROR(VLOOKUP(_xlfn.NUMBERVALUE(MID(AS86, SEARCH("!", AS86)+1, SEARCH("+", AS86)-SEARCH("!", AS86)-1)), Rankings!$A$2:$BK$161, 63, FALSE),0)</f>
        <v>0</v>
      </c>
      <c r="IS86">
        <f>IFERROR(VLOOKUP(_xlfn.NUMBERVALUE(MID(AT86, SEARCH("!", AT86)+1, SEARCH("+", AT86)-SEARCH("!", AT86)-1)), Rankings!$A$2:$BK$161, 63, FALSE),0)</f>
        <v>0</v>
      </c>
      <c r="IT86">
        <f>IFERROR(VLOOKUP(_xlfn.NUMBERVALUE(MID(AU86, SEARCH("!", AU86)+1, SEARCH("+", AU86)-SEARCH("!", AU86)-1)), Rankings!$A$2:$BK$161, 63, FALSE),0)</f>
        <v>0</v>
      </c>
      <c r="IU86">
        <f>IFERROR(VLOOKUP(_xlfn.NUMBERVALUE(MID(AV86, SEARCH("!", AV86)+1, SEARCH("+", AV86)-SEARCH("!", AV86)-1)), Rankings!$A$2:$BK$161, 63, FALSE),0)</f>
        <v>0</v>
      </c>
      <c r="IV86">
        <f>IFERROR(VLOOKUP(_xlfn.NUMBERVALUE(MID(AW86, SEARCH("!", AW86)+1, SEARCH("+", AW86)-SEARCH("!", AW86)-1)), Rankings!$A$2:$BK$161, 63, FALSE),0)</f>
        <v>0</v>
      </c>
      <c r="IW86">
        <f>IFERROR(VLOOKUP(_xlfn.NUMBERVALUE(MID(AX86, SEARCH("!", AX86)+1, SEARCH("+", AX86)-SEARCH("!", AX86)-1)), Rankings!$A$2:$BK$161, 63, FALSE),0)</f>
        <v>0</v>
      </c>
      <c r="IX86">
        <f>IFERROR(VLOOKUP(_xlfn.NUMBERVALUE(MID(AY86, SEARCH("!", AY86)+1, SEARCH("+", AY86)-SEARCH("!", AY86)-1)), Rankings!$A$2:$BK$161, 63, FALSE),0)</f>
        <v>0</v>
      </c>
      <c r="IY86">
        <f>IFERROR(VLOOKUP(_xlfn.NUMBERVALUE(MID(AZ86, SEARCH("!", AZ86)+1, SEARCH("+", AZ86)-SEARCH("!", AZ86)-1)), Rankings!$A$2:$BK$161, 63, FALSE),0)</f>
        <v>0</v>
      </c>
      <c r="IZ86">
        <f>IFERROR(VLOOKUP(_xlfn.NUMBERVALUE(MID(BA86, SEARCH("!", BA86)+1, SEARCH("+", BA86)-SEARCH("!", BA86)-1)), Rankings!$A$2:$BK$161, 63, FALSE),0)</f>
        <v>0</v>
      </c>
      <c r="JA86">
        <f>IFERROR(VLOOKUP(_xlfn.NUMBERVALUE(MID(BB86, SEARCH("!", BB86)+1, SEARCH("+", BB86)-SEARCH("!", BB86)-1)), Rankings!$A$2:$BK$161, 63, FALSE),0)</f>
        <v>0</v>
      </c>
      <c r="JB86">
        <f>IFERROR(VLOOKUP(_xlfn.NUMBERVALUE(MID(BC86, SEARCH("!", BC86)+1, SEARCH("+", BC86)-SEARCH("!", BC86)-1)), Rankings!$A$2:$BK$161, 63, FALSE),0)</f>
        <v>0</v>
      </c>
      <c r="JC86">
        <f>IFERROR(VLOOKUP(_xlfn.NUMBERVALUE(MID(BD86, SEARCH("!", BD86)+1, SEARCH("+", BD86)-SEARCH("!", BD86)-1)), Rankings!$A$2:$BK$161, 63, FALSE),0)</f>
        <v>0</v>
      </c>
      <c r="JD86">
        <f>IFERROR(VLOOKUP(_xlfn.NUMBERVALUE(MID(BE86, SEARCH("!", BE86)+1, SEARCH("+", BE86)-SEARCH("!", BE86)-1)), Rankings!$A$2:$BK$161, 63, FALSE),0)</f>
        <v>0</v>
      </c>
      <c r="JE86">
        <f>IFERROR(VLOOKUP(_xlfn.NUMBERVALUE(MID(BF86, SEARCH("!", BF86)+1, SEARCH("+", BF86)-SEARCH("!", BF86)-1)), Rankings!$A$2:$BK$161, 63, FALSE),0)</f>
        <v>0</v>
      </c>
      <c r="JF86">
        <f>IFERROR(VLOOKUP(_xlfn.NUMBERVALUE(MID(BG86, SEARCH("!", BG86)+1, SEARCH("+", BG86)-SEARCH("!", BG86)-1)), Rankings!$A$2:$BK$161, 63, FALSE),0)</f>
        <v>0</v>
      </c>
      <c r="JG86">
        <f>IFERROR(VLOOKUP(_xlfn.NUMBERVALUE(MID(BH86, SEARCH("!", BH86)+1, SEARCH("+", BH86)-SEARCH("!", BH86)-1)), Rankings!$A$2:$BK$161, 63, FALSE),0)</f>
        <v>0</v>
      </c>
      <c r="JH86">
        <f>IFERROR(VLOOKUP(_xlfn.NUMBERVALUE(MID(BI86, SEARCH("!", BI86)+1, SEARCH("+", BI86)-SEARCH("!", BI86)-1)), Rankings!$A$2:$BK$161, 63, FALSE),0)</f>
        <v>0</v>
      </c>
      <c r="JI86">
        <f>IFERROR(VLOOKUP(_xlfn.NUMBERVALUE(MID(BJ86, SEARCH("!", BJ86)+1, SEARCH("+", BJ86)-SEARCH("!", BJ86)-1)), Rankings!$A$2:$BK$161, 63, FALSE),0)</f>
        <v>0</v>
      </c>
      <c r="JJ86">
        <f>IFERROR(VLOOKUP(_xlfn.NUMBERVALUE(MID(BK86, SEARCH("!", BK86)+1, SEARCH("+", BK86)-SEARCH("!", BK86)-1)), Rankings!$A$2:$BK$161, 63, FALSE),0)</f>
        <v>0</v>
      </c>
      <c r="JK86">
        <f>IFERROR(VLOOKUP(_xlfn.NUMBERVALUE(MID(BL86, SEARCH("!", BL86)+1, SEARCH("+", BL86)-SEARCH("!", BL86)-1)), Rankings!$A$2:$BK$161, 63, FALSE),0)</f>
        <v>0</v>
      </c>
      <c r="JL86">
        <f>IFERROR(VLOOKUP(_xlfn.NUMBERVALUE(MID(BM86, SEARCH("!", BM86)+1, SEARCH("+", BM86)-SEARCH("!", BM86)-1)), Rankings!$A$2:$BK$161, 63, FALSE),0)</f>
        <v>0</v>
      </c>
      <c r="JM86">
        <f>IFERROR(VLOOKUP(_xlfn.NUMBERVALUE(MID(BN86, SEARCH("!", BN86)+1, SEARCH("+", BN86)-SEARCH("!", BN86)-1)), Rankings!$A$2:$BK$161, 63, FALSE),0)</f>
        <v>0</v>
      </c>
      <c r="JN86">
        <f>IFERROR(VLOOKUP(_xlfn.NUMBERVALUE(MID(BO86, SEARCH("!", BO86)+1, SEARCH("+", BO86)-SEARCH("!", BO86)-1)), Rankings!$A$2:$BK$161, 63, FALSE),0)</f>
        <v>0</v>
      </c>
      <c r="JO86">
        <f>IFERROR(VLOOKUP(_xlfn.NUMBERVALUE(MID(BP86, SEARCH("!", BP86)+1, SEARCH("+", BP86)-SEARCH("!", BP86)-1)), Rankings!$A$2:$BK$161, 63, FALSE),0)</f>
        <v>0</v>
      </c>
      <c r="JP86">
        <f>IFERROR(VLOOKUP(_xlfn.NUMBERVALUE(MID(BQ86, SEARCH("!", BQ86)+1, SEARCH("+", BQ86)-SEARCH("!", BQ86)-1)), Rankings!$A$2:$BK$161, 63, FALSE),0)</f>
        <v>0</v>
      </c>
      <c r="JQ86">
        <f>IFERROR(VLOOKUP(_xlfn.NUMBERVALUE(MID(BR86, SEARCH("!", BR86)+1, SEARCH("+", BR86)-SEARCH("!", BR86)-1)), Rankings!$A$2:$BK$161, 63, FALSE),0)</f>
        <v>0</v>
      </c>
      <c r="JR86">
        <f>IFERROR(VLOOKUP(_xlfn.NUMBERVALUE(MID(BS86, SEARCH("!", BS86)+1, SEARCH("+", BS86)-SEARCH("!", BS86)-1)), Rankings!$A$2:$BK$161, 63, FALSE),0)</f>
        <v>0</v>
      </c>
      <c r="JS86">
        <f>IFERROR(VLOOKUP(_xlfn.NUMBERVALUE(MID(BT86, SEARCH("!", BT86)+1, SEARCH("+", BT86)-SEARCH("!", BT86)-1)), Rankings!$A$2:$BK$161, 63, FALSE),0)</f>
        <v>0</v>
      </c>
      <c r="JT86">
        <f>IFERROR(VLOOKUP(_xlfn.NUMBERVALUE(MID(BU86, SEARCH("!", BU86)+1, SEARCH("+", BU86)-SEARCH("!", BU86)-1)), Rankings!$A$2:$BK$161, 63, FALSE),0)</f>
        <v>0</v>
      </c>
      <c r="JU86">
        <f>IFERROR(VLOOKUP(_xlfn.NUMBERVALUE(MID(BV86, SEARCH("!", BV86)+1, SEARCH("+", BV86)-SEARCH("!", BV86)-1)), Rankings!$A$2:$BK$161, 63, FALSE),0)</f>
        <v>0</v>
      </c>
      <c r="JV86">
        <f>IFERROR(VLOOKUP(_xlfn.NUMBERVALUE(MID(BW86, SEARCH("!", BW86)+1, SEARCH("+", BW86)-SEARCH("!", BW86)-1)), Rankings!$A$2:$BK$161, 63, FALSE),0)</f>
        <v>0</v>
      </c>
      <c r="JW86">
        <f>IFERROR(VLOOKUP(_xlfn.NUMBERVALUE(MID(BX86, SEARCH("!", BX86)+1, SEARCH("+", BX86)-SEARCH("!", BX86)-1)), Rankings!$A$2:$BK$161, 63, FALSE),0)</f>
        <v>0</v>
      </c>
      <c r="JX86">
        <f>IFERROR(VLOOKUP(_xlfn.NUMBERVALUE(MID(BY86, SEARCH("!", BY86)+1, SEARCH("+", BY86)-SEARCH("!", BY86)-1)), Rankings!$A$2:$BK$161, 63, FALSE),0)</f>
        <v>0</v>
      </c>
      <c r="JY86">
        <f>IFERROR(VLOOKUP(_xlfn.NUMBERVALUE(MID(BZ86, SEARCH("!", BZ86)+1, SEARCH("+", BZ86)-SEARCH("!", BZ86)-1)), Rankings!$A$2:$BK$161, 63, FALSE),0)</f>
        <v>0</v>
      </c>
      <c r="JZ86">
        <f>IFERROR(VLOOKUP(_xlfn.NUMBERVALUE(MID(CA86, SEARCH("!", CA86)+1, SEARCH("+", CA86)-SEARCH("!", CA86)-1)), Rankings!$A$2:$BK$161, 63, FALSE),0)</f>
        <v>0</v>
      </c>
      <c r="KA86">
        <f>IFERROR(VLOOKUP(_xlfn.NUMBERVALUE(MID(CB86, SEARCH("!", CB86)+1, SEARCH("+", CB86)-SEARCH("!", CB86)-1)), Rankings!$A$2:$BK$161, 63, FALSE),0)</f>
        <v>0</v>
      </c>
      <c r="KB86">
        <f>IFERROR(VLOOKUP(_xlfn.NUMBERVALUE(MID(CC86, SEARCH("!", CC86)+1, SEARCH("+", CC86)-SEARCH("!", CC86)-1)), Rankings!$A$2:$BK$161, 63, FALSE),0)</f>
        <v>0</v>
      </c>
      <c r="KC86">
        <f>IFERROR(VLOOKUP(_xlfn.NUMBERVALUE(MID(CD86, SEARCH("!", CD86)+1, SEARCH("+", CD86)-SEARCH("!", CD86)-1)), Rankings!$A$2:$BK$161, 63, FALSE),0)</f>
        <v>0</v>
      </c>
      <c r="KD86">
        <f>IFERROR(VLOOKUP(_xlfn.NUMBERVALUE(MID(CE86, SEARCH("!", CE86)+1, SEARCH("+", CE86)-SEARCH("!", CE86)-1)), Rankings!$A$2:$BK$161, 63, FALSE),0)</f>
        <v>0</v>
      </c>
      <c r="KE86">
        <f>IFERROR(VLOOKUP(_xlfn.NUMBERVALUE(MID(CF86, SEARCH("!", CF86)+1, SEARCH("+", CF86)-SEARCH("!", CF86)-1)), Rankings!$A$2:$BK$161, 63, FALSE),0)</f>
        <v>0</v>
      </c>
      <c r="KF86">
        <f>IFERROR(VLOOKUP(_xlfn.NUMBERVALUE(MID(CG86, SEARCH("!", CG86)+1, SEARCH("+", CG86)-SEARCH("!", CG86)-1)), Rankings!$A$2:$BK$161, 63, FALSE),0)</f>
        <v>0</v>
      </c>
      <c r="KG86">
        <f>IFERROR(VLOOKUP(_xlfn.NUMBERVALUE(MID(CH86, SEARCH("!", CH86)+1, SEARCH("+", CH86)-SEARCH("!", CH86)-1)), Rankings!$A$2:$BK$161, 63, FALSE),0)</f>
        <v>0</v>
      </c>
      <c r="KH86">
        <f>IFERROR(VLOOKUP(_xlfn.NUMBERVALUE(MID(CI86, SEARCH("!", CI86)+1, SEARCH("+", CI86)-SEARCH("!", CI86)-1)), Rankings!$A$2:$BK$161, 63, FALSE),0)</f>
        <v>0</v>
      </c>
      <c r="KI86">
        <f>IFERROR(VLOOKUP(_xlfn.NUMBERVALUE(MID(CJ86, SEARCH("!", CJ86)+1, SEARCH("+", CJ86)-SEARCH("!", CJ86)-1)), Rankings!$A$2:$BK$161, 63, FALSE),0)</f>
        <v>0</v>
      </c>
      <c r="KJ86">
        <f>IFERROR(VLOOKUP(_xlfn.NUMBERVALUE(MID(CK86, SEARCH("!", CK86)+1, SEARCH("+", CK86)-SEARCH("!", CK86)-1)), Rankings!$A$2:$BK$161, 63, FALSE),0)</f>
        <v>0</v>
      </c>
      <c r="KK86">
        <f>IFERROR(VLOOKUP(_xlfn.NUMBERVALUE(MID(CL86, SEARCH("!", CL86)+1, SEARCH("+", CL86)-SEARCH("!", CL86)-1)), Rankings!$A$2:$BK$161, 63, FALSE),0)</f>
        <v>0</v>
      </c>
      <c r="KL86">
        <f>IFERROR(VLOOKUP(_xlfn.NUMBERVALUE(MID(CM86, SEARCH("!", CM86)+1, SEARCH("+", CM86)-SEARCH("!", CM86)-1)), Rankings!$A$2:$BK$161, 63, FALSE),0)</f>
        <v>0</v>
      </c>
      <c r="KM86">
        <f>IFERROR(VLOOKUP(_xlfn.NUMBERVALUE(MID(CN86, SEARCH("!", CN86)+1, SEARCH("+", CN86)-SEARCH("!", CN86)-1)), Rankings!$A$2:$BK$161, 63, FALSE),0)</f>
        <v>0</v>
      </c>
      <c r="KN86">
        <f>IFERROR(VLOOKUP(_xlfn.NUMBERVALUE(MID(CO86, SEARCH("!", CO86)+1, SEARCH("+", CO86)-SEARCH("!", CO86)-1)), Rankings!$A$2:$BK$161, 63, FALSE),0)</f>
        <v>0</v>
      </c>
      <c r="KO86">
        <f>IFERROR(VLOOKUP(_xlfn.NUMBERVALUE(MID(CP86, SEARCH("!", CP86)+1, SEARCH("+", CP86)-SEARCH("!", CP86)-1)), Rankings!$A$2:$BK$161, 63, FALSE),0)</f>
        <v>0</v>
      </c>
      <c r="KP86">
        <f>IFERROR(VLOOKUP(_xlfn.NUMBERVALUE(MID(CQ86, SEARCH("!", CQ86)+1, SEARCH("+", CQ86)-SEARCH("!", CQ86)-1)), Rankings!$A$2:$BK$161, 63, FALSE),0)</f>
        <v>0</v>
      </c>
      <c r="KQ86">
        <f>IFERROR(VLOOKUP(_xlfn.NUMBERVALUE(MID(CR86, SEARCH("!", CR86)+1, SEARCH("+", CR86)-SEARCH("!", CR86)-1)), Rankings!$A$2:$BK$161, 63, FALSE),0)</f>
        <v>0</v>
      </c>
      <c r="KS86" s="4">
        <f t="shared" si="1951"/>
        <v>213</v>
      </c>
      <c r="KT86" s="4">
        <f t="shared" si="1952"/>
        <v>57</v>
      </c>
      <c r="KU86" s="4">
        <f t="shared" si="1953"/>
        <v>212</v>
      </c>
      <c r="KV86" s="4">
        <f t="shared" si="1954"/>
        <v>0</v>
      </c>
      <c r="KY86" s="4">
        <f t="shared" si="1955"/>
        <v>482</v>
      </c>
      <c r="KZ86" s="4"/>
      <c r="LB86">
        <f t="shared" si="1956"/>
        <v>60</v>
      </c>
      <c r="LC86">
        <f t="shared" si="1957"/>
        <v>31</v>
      </c>
      <c r="LD86">
        <f t="shared" si="1958"/>
        <v>23</v>
      </c>
      <c r="LE86">
        <f t="shared" si="1959"/>
        <v>55</v>
      </c>
      <c r="LF86">
        <f t="shared" si="1960"/>
        <v>52</v>
      </c>
      <c r="LG86">
        <f t="shared" si="1961"/>
        <v>52</v>
      </c>
      <c r="LH86">
        <f t="shared" si="1962"/>
        <v>32</v>
      </c>
      <c r="LI86">
        <f t="shared" si="1963"/>
        <v>25</v>
      </c>
      <c r="LJ86">
        <f t="shared" si="1964"/>
        <v>47</v>
      </c>
      <c r="LK86">
        <f t="shared" si="1965"/>
        <v>16</v>
      </c>
      <c r="LL86">
        <f t="shared" si="1966"/>
        <v>89</v>
      </c>
      <c r="LM86">
        <f t="shared" si="1967"/>
        <v>0</v>
      </c>
      <c r="LN86">
        <f t="shared" si="1968"/>
        <v>0</v>
      </c>
      <c r="LO86">
        <f t="shared" si="1969"/>
        <v>0</v>
      </c>
      <c r="LP86">
        <f t="shared" si="1970"/>
        <v>0</v>
      </c>
      <c r="LQ86">
        <f t="shared" si="1971"/>
        <v>0</v>
      </c>
      <c r="LR86">
        <f t="shared" si="1972"/>
        <v>0</v>
      </c>
      <c r="LS86">
        <f t="shared" si="1973"/>
        <v>0</v>
      </c>
      <c r="LT86">
        <f t="shared" si="1974"/>
        <v>0</v>
      </c>
      <c r="LU86">
        <f t="shared" si="1975"/>
        <v>0</v>
      </c>
      <c r="LV86">
        <f t="shared" si="1976"/>
        <v>0</v>
      </c>
      <c r="LW86">
        <f t="shared" si="1977"/>
        <v>0</v>
      </c>
      <c r="LX86">
        <f t="shared" si="1978"/>
        <v>0</v>
      </c>
      <c r="LY86">
        <f t="shared" si="1979"/>
        <v>0</v>
      </c>
      <c r="LZ86">
        <f t="shared" si="1980"/>
        <v>0</v>
      </c>
      <c r="MA86">
        <f t="shared" si="1981"/>
        <v>0</v>
      </c>
      <c r="MB86">
        <f t="shared" si="1982"/>
        <v>0</v>
      </c>
      <c r="MC86">
        <f t="shared" si="1983"/>
        <v>0</v>
      </c>
      <c r="MD86">
        <f t="shared" si="1984"/>
        <v>0</v>
      </c>
      <c r="ME86">
        <f t="shared" si="1985"/>
        <v>0</v>
      </c>
      <c r="MF86">
        <f t="shared" si="1986"/>
        <v>0</v>
      </c>
      <c r="MG86">
        <f t="shared" si="1987"/>
        <v>0</v>
      </c>
      <c r="MH86">
        <f t="shared" si="1988"/>
        <v>0</v>
      </c>
      <c r="MI86">
        <f t="shared" si="1989"/>
        <v>0</v>
      </c>
      <c r="MJ86">
        <f t="shared" si="1990"/>
        <v>0</v>
      </c>
      <c r="MK86">
        <f t="shared" si="1991"/>
        <v>0</v>
      </c>
      <c r="ML86">
        <f t="shared" si="1992"/>
        <v>0</v>
      </c>
      <c r="MM86">
        <f t="shared" si="1993"/>
        <v>0</v>
      </c>
      <c r="MN86">
        <f t="shared" si="1994"/>
        <v>0</v>
      </c>
      <c r="MO86">
        <f t="shared" si="1995"/>
        <v>0</v>
      </c>
      <c r="MP86">
        <f t="shared" si="1996"/>
        <v>0</v>
      </c>
      <c r="MQ86">
        <f t="shared" si="1997"/>
        <v>0</v>
      </c>
      <c r="MR86">
        <f t="shared" si="1998"/>
        <v>0</v>
      </c>
      <c r="MS86">
        <f t="shared" si="1999"/>
        <v>0</v>
      </c>
      <c r="MT86">
        <f t="shared" si="2000"/>
        <v>0</v>
      </c>
      <c r="MU86">
        <f t="shared" si="2001"/>
        <v>0</v>
      </c>
      <c r="MV86">
        <f t="shared" si="2002"/>
        <v>0</v>
      </c>
      <c r="MW86">
        <f t="shared" si="2003"/>
        <v>0</v>
      </c>
      <c r="MX86">
        <f t="shared" si="2004"/>
        <v>0</v>
      </c>
      <c r="MY86">
        <f t="shared" si="2005"/>
        <v>0</v>
      </c>
      <c r="MZ86">
        <f t="shared" si="2006"/>
        <v>0</v>
      </c>
      <c r="NA86">
        <f t="shared" si="2007"/>
        <v>0</v>
      </c>
      <c r="NB86">
        <f t="shared" si="2008"/>
        <v>0</v>
      </c>
      <c r="NC86">
        <f t="shared" si="2009"/>
        <v>0</v>
      </c>
      <c r="ND86">
        <f t="shared" si="2010"/>
        <v>0</v>
      </c>
      <c r="NE86">
        <f t="shared" si="2011"/>
        <v>0</v>
      </c>
      <c r="NF86">
        <f t="shared" si="2012"/>
        <v>0</v>
      </c>
      <c r="NG86">
        <f t="shared" si="2013"/>
        <v>0</v>
      </c>
      <c r="NH86">
        <f t="shared" si="2014"/>
        <v>0</v>
      </c>
      <c r="NI86">
        <f t="shared" si="2015"/>
        <v>0</v>
      </c>
      <c r="NJ86">
        <f t="shared" si="2016"/>
        <v>0</v>
      </c>
      <c r="NK86">
        <f t="shared" si="2017"/>
        <v>0</v>
      </c>
      <c r="NL86">
        <f t="shared" si="2018"/>
        <v>0</v>
      </c>
      <c r="NM86">
        <f t="shared" si="2019"/>
        <v>0</v>
      </c>
      <c r="NN86">
        <f t="shared" si="2020"/>
        <v>0</v>
      </c>
      <c r="NO86">
        <f t="shared" si="2021"/>
        <v>0</v>
      </c>
      <c r="NP86">
        <f t="shared" si="2022"/>
        <v>0</v>
      </c>
      <c r="NQ86">
        <f t="shared" si="2023"/>
        <v>0</v>
      </c>
      <c r="NR86">
        <f t="shared" si="2024"/>
        <v>0</v>
      </c>
      <c r="NS86">
        <f t="shared" si="2025"/>
        <v>0</v>
      </c>
      <c r="NT86">
        <f t="shared" si="2026"/>
        <v>0</v>
      </c>
      <c r="NU86">
        <f t="shared" si="2027"/>
        <v>0</v>
      </c>
      <c r="NV86">
        <f t="shared" si="2028"/>
        <v>0</v>
      </c>
      <c r="NW86">
        <f t="shared" si="2029"/>
        <v>0</v>
      </c>
      <c r="NX86">
        <f t="shared" si="2030"/>
        <v>0</v>
      </c>
      <c r="NY86">
        <f t="shared" si="2031"/>
        <v>0</v>
      </c>
      <c r="NZ86">
        <f t="shared" si="2032"/>
        <v>0</v>
      </c>
      <c r="OA86">
        <f t="shared" si="2033"/>
        <v>0</v>
      </c>
      <c r="OB86">
        <f t="shared" si="2034"/>
        <v>0</v>
      </c>
      <c r="OC86">
        <f t="shared" si="2035"/>
        <v>0</v>
      </c>
      <c r="OD86">
        <f t="shared" si="2036"/>
        <v>0</v>
      </c>
      <c r="OE86">
        <f t="shared" si="2037"/>
        <v>0</v>
      </c>
      <c r="OF86">
        <f t="shared" si="2038"/>
        <v>0</v>
      </c>
      <c r="OG86">
        <f t="shared" si="2039"/>
        <v>0</v>
      </c>
      <c r="OH86">
        <f t="shared" si="2040"/>
        <v>0</v>
      </c>
      <c r="OJ86" s="4">
        <f t="shared" si="2041"/>
        <v>215</v>
      </c>
      <c r="OK86" s="4">
        <f t="shared" si="2042"/>
        <v>63</v>
      </c>
      <c r="OL86" s="4">
        <f t="shared" si="2043"/>
        <v>181</v>
      </c>
      <c r="OM86" s="4">
        <f t="shared" si="2044"/>
        <v>0</v>
      </c>
      <c r="OP86" s="4">
        <f t="shared" si="2045"/>
        <v>459</v>
      </c>
      <c r="OQ86" s="4"/>
      <c r="OS86">
        <f t="shared" si="2046"/>
        <v>72</v>
      </c>
      <c r="OT86">
        <f t="shared" si="2047"/>
        <v>41</v>
      </c>
      <c r="OU86">
        <f t="shared" si="2048"/>
        <v>51</v>
      </c>
      <c r="OV86">
        <f t="shared" si="2049"/>
        <v>50</v>
      </c>
      <c r="OW86">
        <f t="shared" si="2050"/>
        <v>42</v>
      </c>
      <c r="OX86">
        <f t="shared" si="2051"/>
        <v>23</v>
      </c>
      <c r="OY86">
        <f t="shared" si="2052"/>
        <v>24</v>
      </c>
      <c r="OZ86">
        <f t="shared" si="2053"/>
        <v>39</v>
      </c>
      <c r="PA86">
        <f t="shared" si="2054"/>
        <v>28</v>
      </c>
      <c r="PB86">
        <f t="shared" si="2055"/>
        <v>42</v>
      </c>
      <c r="PC86">
        <f t="shared" si="2056"/>
        <v>47</v>
      </c>
      <c r="PD86">
        <f t="shared" si="2057"/>
        <v>0</v>
      </c>
      <c r="PE86">
        <f t="shared" si="2058"/>
        <v>0</v>
      </c>
      <c r="PF86">
        <f t="shared" si="2059"/>
        <v>0</v>
      </c>
      <c r="PG86">
        <f t="shared" si="2060"/>
        <v>0</v>
      </c>
      <c r="PH86">
        <f t="shared" si="2061"/>
        <v>0</v>
      </c>
      <c r="PI86">
        <f t="shared" si="2062"/>
        <v>0</v>
      </c>
      <c r="PJ86">
        <f t="shared" si="2063"/>
        <v>0</v>
      </c>
      <c r="PK86">
        <f t="shared" si="2064"/>
        <v>0</v>
      </c>
      <c r="PL86">
        <f t="shared" si="2065"/>
        <v>0</v>
      </c>
      <c r="PM86">
        <f t="shared" si="2066"/>
        <v>0</v>
      </c>
      <c r="PN86">
        <f t="shared" si="2067"/>
        <v>0</v>
      </c>
      <c r="PO86">
        <f t="shared" si="2068"/>
        <v>0</v>
      </c>
      <c r="PP86">
        <f t="shared" si="2069"/>
        <v>0</v>
      </c>
      <c r="PQ86">
        <f t="shared" si="2070"/>
        <v>0</v>
      </c>
      <c r="PR86">
        <f t="shared" si="2071"/>
        <v>0</v>
      </c>
      <c r="PS86">
        <f t="shared" si="2072"/>
        <v>0</v>
      </c>
      <c r="PT86">
        <f t="shared" si="2073"/>
        <v>0</v>
      </c>
      <c r="PU86">
        <f t="shared" si="2074"/>
        <v>0</v>
      </c>
      <c r="PV86">
        <f t="shared" si="2075"/>
        <v>0</v>
      </c>
      <c r="PW86">
        <f t="shared" si="2076"/>
        <v>0</v>
      </c>
      <c r="PX86">
        <f t="shared" si="2077"/>
        <v>0</v>
      </c>
      <c r="PY86">
        <f t="shared" si="2078"/>
        <v>0</v>
      </c>
      <c r="PZ86">
        <f t="shared" si="2079"/>
        <v>0</v>
      </c>
      <c r="QA86">
        <f t="shared" si="2080"/>
        <v>0</v>
      </c>
      <c r="QB86">
        <f t="shared" si="2081"/>
        <v>0</v>
      </c>
      <c r="QC86">
        <f t="shared" si="2082"/>
        <v>0</v>
      </c>
      <c r="QD86">
        <f t="shared" si="2083"/>
        <v>0</v>
      </c>
      <c r="QE86">
        <f t="shared" si="2084"/>
        <v>0</v>
      </c>
      <c r="QF86">
        <f t="shared" si="2085"/>
        <v>0</v>
      </c>
      <c r="QG86">
        <f t="shared" si="2086"/>
        <v>0</v>
      </c>
      <c r="QH86">
        <f t="shared" si="2087"/>
        <v>0</v>
      </c>
      <c r="QI86">
        <f t="shared" si="2088"/>
        <v>0</v>
      </c>
      <c r="QJ86">
        <f t="shared" si="2089"/>
        <v>0</v>
      </c>
      <c r="QK86">
        <f t="shared" si="2090"/>
        <v>0</v>
      </c>
      <c r="QL86">
        <f t="shared" si="2091"/>
        <v>0</v>
      </c>
      <c r="QM86">
        <f t="shared" si="2092"/>
        <v>0</v>
      </c>
      <c r="QN86">
        <f t="shared" si="2093"/>
        <v>0</v>
      </c>
      <c r="QO86">
        <f t="shared" si="2094"/>
        <v>0</v>
      </c>
      <c r="QP86">
        <f t="shared" si="2095"/>
        <v>0</v>
      </c>
      <c r="QQ86">
        <f t="shared" si="2096"/>
        <v>0</v>
      </c>
      <c r="QR86">
        <f t="shared" si="2097"/>
        <v>0</v>
      </c>
      <c r="QS86">
        <f t="shared" si="2098"/>
        <v>0</v>
      </c>
      <c r="QT86">
        <f t="shared" si="2099"/>
        <v>0</v>
      </c>
      <c r="QU86">
        <f t="shared" si="2100"/>
        <v>0</v>
      </c>
      <c r="QV86">
        <f t="shared" si="2101"/>
        <v>0</v>
      </c>
      <c r="QW86">
        <f t="shared" si="2102"/>
        <v>0</v>
      </c>
      <c r="QX86">
        <f t="shared" si="2103"/>
        <v>0</v>
      </c>
      <c r="QY86">
        <f t="shared" si="2104"/>
        <v>0</v>
      </c>
      <c r="QZ86">
        <f t="shared" si="2105"/>
        <v>0</v>
      </c>
      <c r="RA86">
        <f t="shared" si="2106"/>
        <v>0</v>
      </c>
      <c r="RB86">
        <f t="shared" si="2107"/>
        <v>0</v>
      </c>
      <c r="RC86">
        <f t="shared" si="2108"/>
        <v>0</v>
      </c>
      <c r="RD86">
        <f t="shared" si="2109"/>
        <v>0</v>
      </c>
      <c r="RE86">
        <f t="shared" si="2110"/>
        <v>0</v>
      </c>
      <c r="RF86">
        <f t="shared" si="2111"/>
        <v>0</v>
      </c>
      <c r="RG86">
        <f t="shared" si="2112"/>
        <v>0</v>
      </c>
      <c r="RH86">
        <f t="shared" si="2113"/>
        <v>0</v>
      </c>
      <c r="RI86">
        <f t="shared" si="2114"/>
        <v>0</v>
      </c>
      <c r="RJ86">
        <f t="shared" si="2115"/>
        <v>0</v>
      </c>
      <c r="RK86">
        <f t="shared" si="2116"/>
        <v>0</v>
      </c>
      <c r="RL86">
        <f t="shared" si="2117"/>
        <v>0</v>
      </c>
      <c r="RM86">
        <f t="shared" si="2118"/>
        <v>0</v>
      </c>
      <c r="RN86">
        <f t="shared" si="2119"/>
        <v>0</v>
      </c>
      <c r="RO86">
        <f t="shared" si="2120"/>
        <v>0</v>
      </c>
      <c r="RP86">
        <f t="shared" si="2121"/>
        <v>0</v>
      </c>
      <c r="RQ86">
        <f t="shared" si="2122"/>
        <v>0</v>
      </c>
      <c r="RR86">
        <f t="shared" si="2123"/>
        <v>0</v>
      </c>
      <c r="RS86">
        <f t="shared" si="2124"/>
        <v>0</v>
      </c>
      <c r="RT86">
        <f t="shared" si="2125"/>
        <v>0</v>
      </c>
      <c r="RU86">
        <f t="shared" si="2126"/>
        <v>0</v>
      </c>
      <c r="RV86">
        <f t="shared" si="2127"/>
        <v>0</v>
      </c>
      <c r="RW86">
        <f t="shared" si="2128"/>
        <v>0</v>
      </c>
      <c r="RX86">
        <f t="shared" si="2129"/>
        <v>0</v>
      </c>
      <c r="RY86">
        <f t="shared" si="2130"/>
        <v>0</v>
      </c>
      <c r="SA86" s="4">
        <f t="shared" si="2131"/>
        <v>19.5</v>
      </c>
      <c r="SB86" s="4">
        <f t="shared" si="2132"/>
        <v>6.4</v>
      </c>
      <c r="SC86" s="4">
        <f t="shared" si="2133"/>
        <v>17.760000000000002</v>
      </c>
      <c r="SD86" s="4">
        <f t="shared" si="2134"/>
        <v>0</v>
      </c>
      <c r="SF86" s="4">
        <f t="shared" si="2135"/>
        <v>43.66</v>
      </c>
      <c r="SI86">
        <f t="shared" si="2136"/>
        <v>4.3099999999999996</v>
      </c>
      <c r="SJ86">
        <f t="shared" si="2137"/>
        <v>4</v>
      </c>
      <c r="SK86">
        <f t="shared" si="2138"/>
        <v>3.5</v>
      </c>
      <c r="SL86">
        <f t="shared" si="2139"/>
        <v>3.5</v>
      </c>
      <c r="SM86">
        <f t="shared" si="2140"/>
        <v>4.3600000000000003</v>
      </c>
      <c r="SN86">
        <f t="shared" si="2141"/>
        <v>4.3600000000000003</v>
      </c>
      <c r="SO86">
        <f t="shared" si="2142"/>
        <v>3.11</v>
      </c>
      <c r="SP86">
        <f t="shared" si="2143"/>
        <v>3.29</v>
      </c>
      <c r="SQ86">
        <f t="shared" si="2144"/>
        <v>3.33</v>
      </c>
      <c r="SR86">
        <f t="shared" si="2145"/>
        <v>4.67</v>
      </c>
      <c r="SS86">
        <f t="shared" si="2146"/>
        <v>5.23</v>
      </c>
      <c r="ST86" t="str">
        <f t="shared" si="2147"/>
        <v>0</v>
      </c>
      <c r="SU86" t="str">
        <f t="shared" si="2148"/>
        <v>0</v>
      </c>
      <c r="SV86" t="str">
        <f t="shared" si="2149"/>
        <v>0</v>
      </c>
      <c r="SW86" t="str">
        <f t="shared" si="2150"/>
        <v>0</v>
      </c>
      <c r="SX86" t="str">
        <f t="shared" si="2151"/>
        <v>0</v>
      </c>
      <c r="SY86" t="str">
        <f t="shared" si="2152"/>
        <v>0</v>
      </c>
      <c r="SZ86" t="str">
        <f t="shared" si="2153"/>
        <v>0</v>
      </c>
      <c r="TA86" t="str">
        <f t="shared" si="2154"/>
        <v>0</v>
      </c>
      <c r="TB86" t="str">
        <f t="shared" si="2155"/>
        <v>0</v>
      </c>
      <c r="TC86" t="str">
        <f t="shared" si="2156"/>
        <v>0</v>
      </c>
      <c r="TD86" t="str">
        <f t="shared" si="2157"/>
        <v>0</v>
      </c>
      <c r="TE86" t="str">
        <f t="shared" si="2158"/>
        <v>0</v>
      </c>
      <c r="TF86" t="str">
        <f t="shared" si="2159"/>
        <v>0</v>
      </c>
      <c r="TG86" t="str">
        <f t="shared" si="2160"/>
        <v>0</v>
      </c>
      <c r="TH86" t="str">
        <f t="shared" si="2161"/>
        <v>0</v>
      </c>
      <c r="TI86" t="str">
        <f t="shared" si="2162"/>
        <v>0</v>
      </c>
      <c r="TJ86" t="str">
        <f t="shared" si="2163"/>
        <v>0</v>
      </c>
      <c r="TK86" t="str">
        <f t="shared" si="2164"/>
        <v>0</v>
      </c>
      <c r="TL86" t="str">
        <f t="shared" si="2165"/>
        <v>0</v>
      </c>
      <c r="TM86" t="str">
        <f t="shared" si="2166"/>
        <v>0</v>
      </c>
      <c r="TN86" t="str">
        <f t="shared" si="2167"/>
        <v>0</v>
      </c>
      <c r="TO86" t="str">
        <f t="shared" si="2168"/>
        <v>0</v>
      </c>
      <c r="TP86" t="str">
        <f t="shared" si="2169"/>
        <v>0</v>
      </c>
      <c r="TQ86" t="str">
        <f t="shared" si="2170"/>
        <v>0</v>
      </c>
      <c r="TR86" t="str">
        <f t="shared" si="2171"/>
        <v>0</v>
      </c>
      <c r="TS86" t="str">
        <f t="shared" si="2172"/>
        <v>0</v>
      </c>
      <c r="TT86" t="str">
        <f t="shared" si="2173"/>
        <v>0</v>
      </c>
      <c r="TU86" t="str">
        <f t="shared" si="2174"/>
        <v>0</v>
      </c>
      <c r="TV86" t="str">
        <f t="shared" si="2175"/>
        <v>0</v>
      </c>
      <c r="TW86" t="str">
        <f t="shared" si="2176"/>
        <v>0</v>
      </c>
      <c r="TX86" t="str">
        <f t="shared" si="2177"/>
        <v>0</v>
      </c>
      <c r="TY86" t="str">
        <f t="shared" si="2178"/>
        <v>0</v>
      </c>
      <c r="TZ86" t="str">
        <f t="shared" si="2179"/>
        <v>0</v>
      </c>
      <c r="UA86" t="str">
        <f t="shared" si="2180"/>
        <v>0</v>
      </c>
      <c r="UB86" t="str">
        <f t="shared" si="2181"/>
        <v>0</v>
      </c>
      <c r="UC86" t="str">
        <f t="shared" si="2182"/>
        <v>0</v>
      </c>
      <c r="UD86" t="str">
        <f t="shared" si="2183"/>
        <v>0</v>
      </c>
      <c r="UE86" t="str">
        <f t="shared" si="2184"/>
        <v>0</v>
      </c>
      <c r="UF86" t="str">
        <f t="shared" si="2185"/>
        <v>0</v>
      </c>
      <c r="UG86" t="str">
        <f t="shared" si="2186"/>
        <v>0</v>
      </c>
      <c r="UH86" t="str">
        <f t="shared" si="2187"/>
        <v>0</v>
      </c>
      <c r="UI86" t="str">
        <f t="shared" si="2188"/>
        <v>0</v>
      </c>
      <c r="UJ86" t="str">
        <f t="shared" si="2189"/>
        <v>0</v>
      </c>
      <c r="UK86" t="str">
        <f t="shared" si="2190"/>
        <v>0</v>
      </c>
      <c r="UL86" t="str">
        <f t="shared" si="2191"/>
        <v>0</v>
      </c>
      <c r="UM86" t="str">
        <f t="shared" si="2192"/>
        <v>0</v>
      </c>
      <c r="UN86" t="str">
        <f t="shared" si="2193"/>
        <v>0</v>
      </c>
      <c r="UO86" t="str">
        <f t="shared" si="2194"/>
        <v>0</v>
      </c>
      <c r="UP86" t="str">
        <f t="shared" si="2195"/>
        <v>0</v>
      </c>
      <c r="UQ86" t="str">
        <f t="shared" si="2196"/>
        <v>0</v>
      </c>
      <c r="UR86" t="str">
        <f t="shared" si="2197"/>
        <v>0</v>
      </c>
      <c r="US86" t="str">
        <f t="shared" si="2198"/>
        <v>0</v>
      </c>
      <c r="UT86" t="str">
        <f t="shared" si="2199"/>
        <v>0</v>
      </c>
      <c r="UU86" t="str">
        <f t="shared" si="2200"/>
        <v>0</v>
      </c>
      <c r="UV86" t="str">
        <f t="shared" si="2201"/>
        <v>0</v>
      </c>
      <c r="UW86" t="str">
        <f t="shared" si="2202"/>
        <v>0</v>
      </c>
      <c r="UX86" t="str">
        <f t="shared" si="2203"/>
        <v>0</v>
      </c>
      <c r="UY86" t="str">
        <f t="shared" si="2204"/>
        <v>0</v>
      </c>
      <c r="UZ86" t="str">
        <f t="shared" si="2205"/>
        <v>0</v>
      </c>
      <c r="VA86" t="str">
        <f t="shared" si="2206"/>
        <v>0</v>
      </c>
      <c r="VB86" t="str">
        <f t="shared" si="2207"/>
        <v>0</v>
      </c>
      <c r="VC86" t="str">
        <f t="shared" si="2208"/>
        <v>0</v>
      </c>
      <c r="VD86" t="str">
        <f t="shared" si="2209"/>
        <v>0</v>
      </c>
      <c r="VE86" t="str">
        <f t="shared" si="2210"/>
        <v>0</v>
      </c>
      <c r="VF86" t="str">
        <f t="shared" si="2211"/>
        <v>0</v>
      </c>
      <c r="VG86" t="str">
        <f t="shared" si="2212"/>
        <v>0</v>
      </c>
      <c r="VH86" t="str">
        <f t="shared" si="2213"/>
        <v>0</v>
      </c>
      <c r="VI86" t="str">
        <f t="shared" si="2214"/>
        <v>0</v>
      </c>
      <c r="VJ86" t="str">
        <f t="shared" si="2215"/>
        <v>0</v>
      </c>
      <c r="VK86" t="str">
        <f t="shared" si="2216"/>
        <v>0</v>
      </c>
      <c r="VL86" t="str">
        <f t="shared" si="2217"/>
        <v>0</v>
      </c>
      <c r="VM86" t="str">
        <f t="shared" si="2218"/>
        <v>0</v>
      </c>
      <c r="VN86" t="str">
        <f t="shared" si="2219"/>
        <v>0</v>
      </c>
      <c r="VO86" t="str">
        <f t="shared" si="2220"/>
        <v>0</v>
      </c>
      <c r="VQ86" s="4">
        <f t="shared" si="2221"/>
        <v>-12.98</v>
      </c>
      <c r="VR86" s="4">
        <f t="shared" si="2222"/>
        <v>-14.5</v>
      </c>
      <c r="VS86" s="4">
        <f t="shared" si="2223"/>
        <v>-7.3699999999999992</v>
      </c>
      <c r="VT86" s="4">
        <f t="shared" si="2224"/>
        <v>0</v>
      </c>
      <c r="VV86" s="4">
        <f t="shared" si="2225"/>
        <v>-34.85</v>
      </c>
      <c r="VY86">
        <f t="shared" si="2226"/>
        <v>-5.34</v>
      </c>
      <c r="VZ86">
        <f t="shared" si="2227"/>
        <v>0.95</v>
      </c>
      <c r="WA86">
        <f t="shared" si="2228"/>
        <v>-7.84</v>
      </c>
      <c r="WB86">
        <f t="shared" si="2229"/>
        <v>-11.56</v>
      </c>
      <c r="WC86">
        <f t="shared" si="2230"/>
        <v>-8.02</v>
      </c>
      <c r="WD86">
        <f t="shared" si="2231"/>
        <v>-1.83</v>
      </c>
      <c r="WE86">
        <f t="shared" si="2232"/>
        <v>-2.2200000000000002</v>
      </c>
      <c r="WF86">
        <f t="shared" si="2233"/>
        <v>-12.28</v>
      </c>
      <c r="WG86">
        <f t="shared" si="2234"/>
        <v>1.08</v>
      </c>
      <c r="WH86">
        <f t="shared" si="2235"/>
        <v>-1.1200000000000001</v>
      </c>
      <c r="WI86">
        <f t="shared" si="2236"/>
        <v>13.33</v>
      </c>
      <c r="WJ86">
        <f t="shared" si="2237"/>
        <v>0</v>
      </c>
      <c r="WK86">
        <f t="shared" si="2238"/>
        <v>0</v>
      </c>
      <c r="WL86">
        <f t="shared" si="2239"/>
        <v>0</v>
      </c>
      <c r="WM86">
        <f t="shared" si="2240"/>
        <v>0</v>
      </c>
      <c r="WN86">
        <f t="shared" si="2241"/>
        <v>0</v>
      </c>
      <c r="WO86">
        <f t="shared" si="2242"/>
        <v>0</v>
      </c>
      <c r="WP86">
        <f t="shared" si="2243"/>
        <v>0</v>
      </c>
      <c r="WQ86">
        <f t="shared" si="2244"/>
        <v>0</v>
      </c>
      <c r="WR86">
        <f t="shared" si="2245"/>
        <v>0</v>
      </c>
      <c r="WS86">
        <f t="shared" si="2246"/>
        <v>0</v>
      </c>
      <c r="WT86">
        <f t="shared" si="2247"/>
        <v>0</v>
      </c>
      <c r="WU86">
        <f t="shared" si="2248"/>
        <v>0</v>
      </c>
      <c r="WV86">
        <f t="shared" si="2249"/>
        <v>0</v>
      </c>
      <c r="WW86">
        <f t="shared" si="2250"/>
        <v>0</v>
      </c>
      <c r="WX86">
        <f t="shared" si="2251"/>
        <v>0</v>
      </c>
      <c r="WY86">
        <f t="shared" si="2252"/>
        <v>0</v>
      </c>
      <c r="WZ86">
        <f t="shared" si="2253"/>
        <v>0</v>
      </c>
      <c r="XA86">
        <f t="shared" si="2254"/>
        <v>0</v>
      </c>
      <c r="XB86">
        <f t="shared" si="2255"/>
        <v>0</v>
      </c>
      <c r="XC86">
        <f t="shared" si="2256"/>
        <v>0</v>
      </c>
      <c r="XD86">
        <f t="shared" si="2257"/>
        <v>0</v>
      </c>
      <c r="XE86">
        <f t="shared" si="2258"/>
        <v>0</v>
      </c>
      <c r="XF86">
        <f t="shared" si="2259"/>
        <v>0</v>
      </c>
      <c r="XG86">
        <f t="shared" si="2260"/>
        <v>0</v>
      </c>
      <c r="XH86">
        <f t="shared" si="2261"/>
        <v>0</v>
      </c>
      <c r="XI86">
        <f t="shared" si="2262"/>
        <v>0</v>
      </c>
      <c r="XJ86">
        <f t="shared" si="2263"/>
        <v>0</v>
      </c>
      <c r="XK86">
        <f t="shared" si="2264"/>
        <v>0</v>
      </c>
      <c r="XL86">
        <f t="shared" si="2265"/>
        <v>0</v>
      </c>
      <c r="XM86">
        <f t="shared" si="2266"/>
        <v>0</v>
      </c>
      <c r="XN86">
        <f t="shared" si="2267"/>
        <v>0</v>
      </c>
      <c r="XO86">
        <f t="shared" si="2268"/>
        <v>0</v>
      </c>
      <c r="XP86">
        <f t="shared" si="2269"/>
        <v>0</v>
      </c>
      <c r="XQ86">
        <f t="shared" si="2270"/>
        <v>0</v>
      </c>
      <c r="XR86">
        <f t="shared" si="2271"/>
        <v>0</v>
      </c>
      <c r="XS86">
        <f t="shared" si="2272"/>
        <v>0</v>
      </c>
      <c r="XT86">
        <f t="shared" si="2273"/>
        <v>0</v>
      </c>
      <c r="XU86">
        <f t="shared" si="2274"/>
        <v>0</v>
      </c>
      <c r="XV86">
        <f t="shared" si="2275"/>
        <v>0</v>
      </c>
      <c r="XW86">
        <f t="shared" si="2276"/>
        <v>0</v>
      </c>
      <c r="XX86">
        <f t="shared" si="2277"/>
        <v>0</v>
      </c>
      <c r="XY86">
        <f t="shared" si="2278"/>
        <v>0</v>
      </c>
      <c r="XZ86">
        <f t="shared" si="2279"/>
        <v>0</v>
      </c>
      <c r="YA86">
        <f t="shared" si="2280"/>
        <v>0</v>
      </c>
      <c r="YB86">
        <f t="shared" si="2281"/>
        <v>0</v>
      </c>
      <c r="YC86">
        <f t="shared" si="2282"/>
        <v>0</v>
      </c>
      <c r="YD86">
        <f t="shared" si="2283"/>
        <v>0</v>
      </c>
      <c r="YE86">
        <f t="shared" si="2284"/>
        <v>0</v>
      </c>
      <c r="YF86">
        <f t="shared" si="2285"/>
        <v>0</v>
      </c>
      <c r="YG86">
        <f t="shared" si="2286"/>
        <v>0</v>
      </c>
      <c r="YH86">
        <f t="shared" si="2287"/>
        <v>0</v>
      </c>
      <c r="YI86">
        <f t="shared" si="2288"/>
        <v>0</v>
      </c>
      <c r="YJ86">
        <f t="shared" si="2289"/>
        <v>0</v>
      </c>
      <c r="YK86">
        <f t="shared" si="2290"/>
        <v>0</v>
      </c>
      <c r="YL86">
        <f t="shared" si="2291"/>
        <v>0</v>
      </c>
      <c r="YM86">
        <f t="shared" si="2292"/>
        <v>0</v>
      </c>
      <c r="YN86">
        <f t="shared" si="2293"/>
        <v>0</v>
      </c>
      <c r="YO86">
        <f t="shared" si="2294"/>
        <v>0</v>
      </c>
      <c r="YP86">
        <f t="shared" si="2295"/>
        <v>0</v>
      </c>
      <c r="YQ86">
        <f t="shared" si="2296"/>
        <v>0</v>
      </c>
      <c r="YR86">
        <f t="shared" si="2297"/>
        <v>0</v>
      </c>
      <c r="YS86">
        <f t="shared" si="2298"/>
        <v>0</v>
      </c>
      <c r="YT86">
        <f t="shared" si="2299"/>
        <v>0</v>
      </c>
      <c r="YU86">
        <f t="shared" si="2300"/>
        <v>0</v>
      </c>
      <c r="YV86">
        <f t="shared" si="2301"/>
        <v>0</v>
      </c>
      <c r="YW86">
        <f t="shared" si="2302"/>
        <v>0</v>
      </c>
      <c r="YX86">
        <f t="shared" si="2303"/>
        <v>0</v>
      </c>
      <c r="YY86">
        <f t="shared" si="2304"/>
        <v>0</v>
      </c>
      <c r="YZ86">
        <f t="shared" si="2305"/>
        <v>0</v>
      </c>
      <c r="ZA86">
        <f t="shared" si="2306"/>
        <v>0</v>
      </c>
      <c r="ZB86">
        <f t="shared" si="2307"/>
        <v>0</v>
      </c>
      <c r="ZC86">
        <f t="shared" si="2308"/>
        <v>0</v>
      </c>
      <c r="ZD86">
        <f t="shared" si="2309"/>
        <v>0</v>
      </c>
      <c r="ZE86">
        <f t="shared" si="2310"/>
        <v>0</v>
      </c>
      <c r="ZG86" s="4">
        <f t="shared" si="2311"/>
        <v>161</v>
      </c>
      <c r="ZH86" s="4">
        <f t="shared" si="2312"/>
        <v>113</v>
      </c>
      <c r="ZI86" s="4">
        <f t="shared" si="2313"/>
        <v>213</v>
      </c>
      <c r="ZJ86" s="4">
        <f t="shared" si="2314"/>
        <v>0</v>
      </c>
      <c r="ZL86" s="4">
        <f t="shared" si="2315"/>
        <v>487</v>
      </c>
      <c r="ZO86">
        <f t="shared" si="2316"/>
        <v>29</v>
      </c>
      <c r="ZP86">
        <f t="shared" si="2317"/>
        <v>18</v>
      </c>
      <c r="ZQ86">
        <f t="shared" si="2318"/>
        <v>38</v>
      </c>
      <c r="ZR86">
        <f t="shared" si="2319"/>
        <v>61</v>
      </c>
      <c r="ZS86">
        <f t="shared" si="2320"/>
        <v>62</v>
      </c>
      <c r="ZT86">
        <f t="shared" si="2321"/>
        <v>39</v>
      </c>
      <c r="ZU86">
        <f t="shared" si="2322"/>
        <v>45</v>
      </c>
      <c r="ZV86">
        <f t="shared" si="2323"/>
        <v>68</v>
      </c>
      <c r="ZW86">
        <f t="shared" si="2324"/>
        <v>37</v>
      </c>
      <c r="ZX86">
        <f t="shared" si="2325"/>
        <v>52</v>
      </c>
      <c r="ZY86">
        <f t="shared" si="2326"/>
        <v>38</v>
      </c>
      <c r="ZZ86">
        <f t="shared" si="2327"/>
        <v>0</v>
      </c>
      <c r="AAA86">
        <f t="shared" si="2328"/>
        <v>0</v>
      </c>
      <c r="AAB86">
        <f t="shared" si="2329"/>
        <v>0</v>
      </c>
      <c r="AAC86">
        <f t="shared" si="2330"/>
        <v>0</v>
      </c>
      <c r="AAD86">
        <f t="shared" si="2331"/>
        <v>0</v>
      </c>
      <c r="AAE86">
        <f t="shared" si="2332"/>
        <v>0</v>
      </c>
      <c r="AAF86">
        <f t="shared" si="2333"/>
        <v>0</v>
      </c>
      <c r="AAG86">
        <f t="shared" si="2334"/>
        <v>0</v>
      </c>
      <c r="AAH86">
        <f t="shared" si="2335"/>
        <v>0</v>
      </c>
      <c r="AAI86">
        <f t="shared" si="2336"/>
        <v>0</v>
      </c>
      <c r="AAJ86">
        <f t="shared" si="2337"/>
        <v>0</v>
      </c>
      <c r="AAK86">
        <f t="shared" si="2338"/>
        <v>0</v>
      </c>
      <c r="AAL86">
        <f t="shared" si="2339"/>
        <v>0</v>
      </c>
      <c r="AAM86">
        <f t="shared" si="2340"/>
        <v>0</v>
      </c>
      <c r="AAN86">
        <f t="shared" si="2341"/>
        <v>0</v>
      </c>
      <c r="AAO86">
        <f t="shared" si="2342"/>
        <v>0</v>
      </c>
      <c r="AAP86">
        <f t="shared" si="2343"/>
        <v>0</v>
      </c>
      <c r="AAQ86">
        <f t="shared" si="2344"/>
        <v>0</v>
      </c>
      <c r="AAR86">
        <f t="shared" si="2345"/>
        <v>0</v>
      </c>
      <c r="AAS86">
        <f t="shared" si="2346"/>
        <v>0</v>
      </c>
      <c r="AAT86">
        <f t="shared" si="2347"/>
        <v>0</v>
      </c>
      <c r="AAU86">
        <f t="shared" si="2348"/>
        <v>0</v>
      </c>
      <c r="AAV86">
        <f t="shared" si="2349"/>
        <v>0</v>
      </c>
      <c r="AAW86">
        <f t="shared" si="2350"/>
        <v>0</v>
      </c>
      <c r="AAX86">
        <f t="shared" si="2351"/>
        <v>0</v>
      </c>
      <c r="AAY86">
        <f t="shared" si="2352"/>
        <v>0</v>
      </c>
      <c r="AAZ86">
        <f t="shared" si="2353"/>
        <v>0</v>
      </c>
      <c r="ABA86">
        <f t="shared" si="2354"/>
        <v>0</v>
      </c>
      <c r="ABB86">
        <f t="shared" si="2355"/>
        <v>0</v>
      </c>
      <c r="ABC86">
        <f t="shared" si="2356"/>
        <v>0</v>
      </c>
      <c r="ABD86">
        <f t="shared" si="2357"/>
        <v>0</v>
      </c>
      <c r="ABE86">
        <f t="shared" si="2358"/>
        <v>0</v>
      </c>
      <c r="ABF86">
        <f t="shared" si="2359"/>
        <v>0</v>
      </c>
      <c r="ABG86">
        <f t="shared" si="2360"/>
        <v>0</v>
      </c>
      <c r="ABH86">
        <f t="shared" si="2361"/>
        <v>0</v>
      </c>
      <c r="ABI86">
        <f t="shared" si="2362"/>
        <v>0</v>
      </c>
      <c r="ABJ86">
        <f t="shared" si="2363"/>
        <v>0</v>
      </c>
      <c r="ABK86">
        <f t="shared" si="2364"/>
        <v>0</v>
      </c>
      <c r="ABL86">
        <f t="shared" si="2365"/>
        <v>0</v>
      </c>
      <c r="ABM86">
        <f t="shared" si="2366"/>
        <v>0</v>
      </c>
      <c r="ABN86">
        <f t="shared" si="2367"/>
        <v>0</v>
      </c>
      <c r="ABO86">
        <f t="shared" si="2368"/>
        <v>0</v>
      </c>
      <c r="ABP86">
        <f t="shared" si="2369"/>
        <v>0</v>
      </c>
      <c r="ABQ86">
        <f t="shared" si="2370"/>
        <v>0</v>
      </c>
      <c r="ABR86">
        <f t="shared" si="2371"/>
        <v>0</v>
      </c>
      <c r="ABS86">
        <f t="shared" si="2372"/>
        <v>0</v>
      </c>
      <c r="ABT86">
        <f t="shared" si="2373"/>
        <v>0</v>
      </c>
      <c r="ABU86">
        <f t="shared" si="2374"/>
        <v>0</v>
      </c>
      <c r="ABV86">
        <f t="shared" si="2375"/>
        <v>0</v>
      </c>
      <c r="ABW86">
        <f t="shared" si="2376"/>
        <v>0</v>
      </c>
      <c r="ABX86">
        <f t="shared" si="2377"/>
        <v>0</v>
      </c>
      <c r="ABY86">
        <f t="shared" si="2378"/>
        <v>0</v>
      </c>
      <c r="ABZ86">
        <f t="shared" si="2379"/>
        <v>0</v>
      </c>
      <c r="ACA86">
        <f t="shared" si="2380"/>
        <v>0</v>
      </c>
      <c r="ACB86">
        <f t="shared" si="2381"/>
        <v>0</v>
      </c>
      <c r="ACC86">
        <f t="shared" si="2382"/>
        <v>0</v>
      </c>
      <c r="ACD86">
        <f t="shared" si="2383"/>
        <v>0</v>
      </c>
      <c r="ACE86">
        <f t="shared" si="2384"/>
        <v>0</v>
      </c>
      <c r="ACF86">
        <f t="shared" si="2385"/>
        <v>0</v>
      </c>
      <c r="ACG86">
        <f t="shared" si="2386"/>
        <v>0</v>
      </c>
      <c r="ACH86">
        <f t="shared" si="2387"/>
        <v>0</v>
      </c>
      <c r="ACI86">
        <f t="shared" si="2388"/>
        <v>0</v>
      </c>
      <c r="ACJ86">
        <f t="shared" si="2389"/>
        <v>0</v>
      </c>
      <c r="ACK86">
        <f t="shared" si="2390"/>
        <v>0</v>
      </c>
      <c r="ACL86">
        <f t="shared" si="2391"/>
        <v>0</v>
      </c>
      <c r="ACM86">
        <f t="shared" si="2392"/>
        <v>0</v>
      </c>
      <c r="ACN86">
        <f t="shared" si="2393"/>
        <v>0</v>
      </c>
      <c r="ACO86">
        <f t="shared" si="2394"/>
        <v>0</v>
      </c>
      <c r="ACP86">
        <f t="shared" si="2395"/>
        <v>0</v>
      </c>
      <c r="ACQ86">
        <f t="shared" si="2396"/>
        <v>0</v>
      </c>
      <c r="ACR86">
        <f t="shared" si="2397"/>
        <v>0</v>
      </c>
      <c r="ACS86">
        <f t="shared" si="2398"/>
        <v>0</v>
      </c>
      <c r="ACT86">
        <f t="shared" si="2399"/>
        <v>0</v>
      </c>
      <c r="ACU86">
        <f t="shared" si="2400"/>
        <v>0</v>
      </c>
      <c r="ACW86" s="4">
        <f t="shared" si="2401"/>
        <v>289.39999999999998</v>
      </c>
      <c r="ACX86" s="4">
        <f t="shared" si="2402"/>
        <v>66.8</v>
      </c>
      <c r="ACY86" s="4">
        <f t="shared" si="2403"/>
        <v>223.8</v>
      </c>
      <c r="ACZ86" s="4">
        <f t="shared" si="2404"/>
        <v>0</v>
      </c>
      <c r="ADA86" s="88">
        <f t="shared" si="2405"/>
        <v>5.7792733107199554</v>
      </c>
      <c r="ADB86" s="4">
        <f t="shared" si="2406"/>
        <v>580</v>
      </c>
      <c r="ADC86" s="5">
        <f t="shared" si="2407"/>
        <v>7.6078906406440936</v>
      </c>
      <c r="ADD86" s="5">
        <f t="shared" si="2408"/>
        <v>7.4799732619842967</v>
      </c>
      <c r="ADE86">
        <f t="shared" si="2409"/>
        <v>34.6</v>
      </c>
      <c r="ADF86">
        <f t="shared" si="2410"/>
        <v>30.7</v>
      </c>
      <c r="ADG86">
        <f t="shared" si="2411"/>
        <v>12.9</v>
      </c>
      <c r="ADH86">
        <f t="shared" si="2412"/>
        <v>62</v>
      </c>
      <c r="ADI86">
        <f t="shared" si="2413"/>
        <v>52.1</v>
      </c>
      <c r="ADJ86">
        <f t="shared" si="2414"/>
        <v>110.7</v>
      </c>
      <c r="ADK86">
        <f t="shared" si="2415"/>
        <v>51</v>
      </c>
      <c r="ADL86">
        <f t="shared" si="2416"/>
        <v>15.8</v>
      </c>
      <c r="ADM86">
        <f t="shared" si="2417"/>
        <v>100.5</v>
      </c>
      <c r="ADN86">
        <f t="shared" si="2418"/>
        <v>0</v>
      </c>
      <c r="ADO86">
        <f t="shared" si="2419"/>
        <v>109.7</v>
      </c>
      <c r="ADP86">
        <f t="shared" si="2420"/>
        <v>0</v>
      </c>
      <c r="ADQ86">
        <f t="shared" si="2421"/>
        <v>0</v>
      </c>
      <c r="ADR86">
        <f t="shared" si="2422"/>
        <v>0</v>
      </c>
      <c r="ADS86">
        <f t="shared" si="2423"/>
        <v>0</v>
      </c>
      <c r="ADT86">
        <f t="shared" si="2424"/>
        <v>0</v>
      </c>
      <c r="ADU86">
        <f t="shared" si="2425"/>
        <v>0</v>
      </c>
      <c r="ADV86">
        <f t="shared" si="2426"/>
        <v>0</v>
      </c>
      <c r="ADW86">
        <f t="shared" si="2427"/>
        <v>0</v>
      </c>
      <c r="ADX86">
        <f t="shared" si="2428"/>
        <v>0</v>
      </c>
      <c r="ADY86">
        <f t="shared" si="2429"/>
        <v>0</v>
      </c>
      <c r="ADZ86">
        <f t="shared" si="2430"/>
        <v>0</v>
      </c>
      <c r="AEA86">
        <f t="shared" si="2431"/>
        <v>0</v>
      </c>
      <c r="AEB86">
        <f t="shared" si="2432"/>
        <v>0</v>
      </c>
      <c r="AEC86">
        <f t="shared" si="2433"/>
        <v>0</v>
      </c>
      <c r="AED86">
        <f t="shared" si="2434"/>
        <v>0</v>
      </c>
      <c r="AEE86">
        <f t="shared" si="2435"/>
        <v>0</v>
      </c>
      <c r="AEF86">
        <f t="shared" si="2436"/>
        <v>0</v>
      </c>
      <c r="AEG86">
        <f t="shared" si="2437"/>
        <v>0</v>
      </c>
      <c r="AEH86">
        <f t="shared" si="2438"/>
        <v>0</v>
      </c>
      <c r="AEI86">
        <f t="shared" si="2439"/>
        <v>0</v>
      </c>
      <c r="AEJ86">
        <f t="shared" si="2440"/>
        <v>0</v>
      </c>
      <c r="AEK86">
        <f t="shared" si="2441"/>
        <v>0</v>
      </c>
      <c r="AEL86">
        <f t="shared" si="2442"/>
        <v>0</v>
      </c>
      <c r="AEM86">
        <f t="shared" si="2443"/>
        <v>0</v>
      </c>
      <c r="AEN86">
        <f t="shared" si="2444"/>
        <v>0</v>
      </c>
      <c r="AEO86">
        <f t="shared" si="2445"/>
        <v>0</v>
      </c>
      <c r="AEP86">
        <f t="shared" si="2446"/>
        <v>0</v>
      </c>
      <c r="AEQ86">
        <f t="shared" si="2447"/>
        <v>0</v>
      </c>
      <c r="AER86">
        <f t="shared" si="2448"/>
        <v>0</v>
      </c>
      <c r="AES86">
        <f t="shared" si="2449"/>
        <v>0</v>
      </c>
      <c r="AET86">
        <f t="shared" si="2450"/>
        <v>0</v>
      </c>
      <c r="AEU86">
        <f t="shared" si="2451"/>
        <v>0</v>
      </c>
      <c r="AEV86">
        <f t="shared" si="2452"/>
        <v>0</v>
      </c>
      <c r="AEW86">
        <f t="shared" si="2453"/>
        <v>0</v>
      </c>
      <c r="AEX86">
        <f t="shared" si="2454"/>
        <v>0</v>
      </c>
      <c r="AEY86">
        <f t="shared" si="2455"/>
        <v>0</v>
      </c>
      <c r="AEZ86">
        <f t="shared" si="2456"/>
        <v>0</v>
      </c>
      <c r="AFA86">
        <f t="shared" si="2457"/>
        <v>0</v>
      </c>
      <c r="AFB86">
        <f t="shared" si="2458"/>
        <v>0</v>
      </c>
      <c r="AFC86">
        <f t="shared" si="2459"/>
        <v>0</v>
      </c>
      <c r="AFD86">
        <f t="shared" si="2460"/>
        <v>0</v>
      </c>
      <c r="AFE86">
        <f t="shared" si="2461"/>
        <v>0</v>
      </c>
      <c r="AFF86">
        <f t="shared" si="2462"/>
        <v>0</v>
      </c>
      <c r="AFG86">
        <f t="shared" si="2463"/>
        <v>0</v>
      </c>
      <c r="AFH86">
        <f t="shared" si="2464"/>
        <v>0</v>
      </c>
      <c r="AFI86">
        <f t="shared" si="2465"/>
        <v>0</v>
      </c>
      <c r="AFJ86">
        <f t="shared" si="2466"/>
        <v>0</v>
      </c>
      <c r="AFK86">
        <f t="shared" si="2467"/>
        <v>0</v>
      </c>
      <c r="AFL86">
        <f t="shared" si="2468"/>
        <v>0</v>
      </c>
      <c r="AFM86">
        <f t="shared" si="2469"/>
        <v>0</v>
      </c>
      <c r="AFN86">
        <f t="shared" si="2470"/>
        <v>0</v>
      </c>
      <c r="AFO86">
        <f t="shared" si="2471"/>
        <v>0</v>
      </c>
      <c r="AFP86">
        <f t="shared" si="2472"/>
        <v>0</v>
      </c>
      <c r="AFQ86">
        <f t="shared" si="2473"/>
        <v>0</v>
      </c>
      <c r="AFR86">
        <f t="shared" si="2474"/>
        <v>0</v>
      </c>
      <c r="AFS86">
        <f t="shared" si="2475"/>
        <v>0</v>
      </c>
      <c r="AFT86">
        <f t="shared" si="2476"/>
        <v>0</v>
      </c>
      <c r="AFU86">
        <f t="shared" si="2477"/>
        <v>0</v>
      </c>
      <c r="AFV86">
        <f t="shared" si="2478"/>
        <v>0</v>
      </c>
      <c r="AFW86">
        <f t="shared" si="2479"/>
        <v>0</v>
      </c>
      <c r="AFX86">
        <f t="shared" si="2480"/>
        <v>0</v>
      </c>
      <c r="AFY86">
        <f t="shared" si="2481"/>
        <v>0</v>
      </c>
      <c r="AFZ86">
        <f t="shared" si="2482"/>
        <v>0</v>
      </c>
      <c r="AGA86">
        <f t="shared" si="2483"/>
        <v>0</v>
      </c>
      <c r="AGB86">
        <f t="shared" si="2484"/>
        <v>0</v>
      </c>
      <c r="AGC86">
        <f t="shared" si="2485"/>
        <v>0</v>
      </c>
      <c r="AGD86">
        <f t="shared" si="2486"/>
        <v>0</v>
      </c>
      <c r="AGE86">
        <f t="shared" si="2487"/>
        <v>0</v>
      </c>
      <c r="AGF86">
        <f t="shared" si="2488"/>
        <v>0</v>
      </c>
      <c r="AGG86">
        <f t="shared" si="2489"/>
        <v>0</v>
      </c>
      <c r="AGH86">
        <f t="shared" si="2490"/>
        <v>0</v>
      </c>
      <c r="AGI86">
        <f t="shared" si="2491"/>
        <v>0</v>
      </c>
      <c r="AGJ86">
        <f t="shared" si="2492"/>
        <v>0</v>
      </c>
      <c r="AGK86">
        <f t="shared" si="2493"/>
        <v>0</v>
      </c>
      <c r="AGM86" s="88">
        <f t="shared" si="2494"/>
        <v>85</v>
      </c>
      <c r="AGN86" s="88">
        <v>85</v>
      </c>
      <c r="AGO86">
        <v>1</v>
      </c>
      <c r="AGP86">
        <f t="shared" si="2495"/>
        <v>1</v>
      </c>
      <c r="AGQ86">
        <f t="shared" si="2496"/>
        <v>1</v>
      </c>
      <c r="AGR86">
        <f t="shared" si="2497"/>
        <v>1</v>
      </c>
      <c r="AGS86">
        <f t="shared" si="2498"/>
        <v>1</v>
      </c>
      <c r="AGT86">
        <f t="shared" si="2499"/>
        <v>9</v>
      </c>
      <c r="AGU86">
        <f t="shared" si="2500"/>
        <v>1</v>
      </c>
      <c r="AGV86">
        <f t="shared" si="2501"/>
        <v>7</v>
      </c>
      <c r="AGW86">
        <f t="shared" si="2502"/>
        <v>6</v>
      </c>
      <c r="AGX86">
        <f t="shared" si="2503"/>
        <v>1</v>
      </c>
      <c r="AGY86">
        <f t="shared" si="2504"/>
        <v>1</v>
      </c>
      <c r="AGZ86">
        <f t="shared" si="2505"/>
        <v>3</v>
      </c>
      <c r="AHA86">
        <f t="shared" si="2506"/>
        <v>0</v>
      </c>
      <c r="AHB86">
        <f t="shared" si="2507"/>
        <v>0</v>
      </c>
      <c r="AHC86">
        <f t="shared" si="2508"/>
        <v>0</v>
      </c>
      <c r="AHD86">
        <f t="shared" si="2509"/>
        <v>0</v>
      </c>
      <c r="AHE86">
        <f t="shared" si="2510"/>
        <v>0</v>
      </c>
      <c r="AHF86">
        <f t="shared" si="2511"/>
        <v>0</v>
      </c>
      <c r="AHG86">
        <f t="shared" si="2512"/>
        <v>0</v>
      </c>
      <c r="AHH86">
        <f t="shared" si="2513"/>
        <v>0</v>
      </c>
      <c r="AHI86">
        <f t="shared" si="2514"/>
        <v>0</v>
      </c>
      <c r="AHJ86">
        <f t="shared" si="2515"/>
        <v>0</v>
      </c>
      <c r="AHK86">
        <f t="shared" si="2516"/>
        <v>0</v>
      </c>
      <c r="AHL86">
        <f t="shared" si="2517"/>
        <v>0</v>
      </c>
      <c r="AHM86">
        <f t="shared" si="2518"/>
        <v>0</v>
      </c>
      <c r="AHN86">
        <f t="shared" si="2519"/>
        <v>0</v>
      </c>
      <c r="AHO86">
        <f t="shared" si="2520"/>
        <v>0</v>
      </c>
      <c r="AHP86">
        <f t="shared" si="2521"/>
        <v>0</v>
      </c>
      <c r="AHQ86">
        <f t="shared" si="2522"/>
        <v>0</v>
      </c>
      <c r="AHR86">
        <f t="shared" si="2523"/>
        <v>0</v>
      </c>
      <c r="AHS86">
        <f t="shared" si="2524"/>
        <v>0</v>
      </c>
      <c r="AHT86">
        <f t="shared" si="2525"/>
        <v>0</v>
      </c>
      <c r="AHU86">
        <f t="shared" si="2526"/>
        <v>0</v>
      </c>
      <c r="AHV86">
        <f t="shared" si="2527"/>
        <v>0</v>
      </c>
      <c r="AHW86">
        <f t="shared" si="2528"/>
        <v>0</v>
      </c>
      <c r="AHX86">
        <f t="shared" si="2529"/>
        <v>0</v>
      </c>
      <c r="AHY86">
        <f t="shared" si="2530"/>
        <v>0</v>
      </c>
      <c r="AHZ86">
        <f t="shared" si="2531"/>
        <v>0</v>
      </c>
      <c r="AIA86">
        <f t="shared" si="2532"/>
        <v>0</v>
      </c>
      <c r="AIB86">
        <f t="shared" si="2533"/>
        <v>0</v>
      </c>
      <c r="AIC86">
        <f t="shared" si="2534"/>
        <v>0</v>
      </c>
      <c r="AID86">
        <f t="shared" si="2535"/>
        <v>0</v>
      </c>
      <c r="AIE86">
        <f t="shared" si="2536"/>
        <v>0</v>
      </c>
      <c r="AIF86">
        <f t="shared" si="2537"/>
        <v>0</v>
      </c>
      <c r="AIG86">
        <f t="shared" si="2538"/>
        <v>0</v>
      </c>
      <c r="AIH86">
        <f t="shared" si="2539"/>
        <v>0</v>
      </c>
      <c r="AII86">
        <f t="shared" si="2540"/>
        <v>0</v>
      </c>
      <c r="AIJ86">
        <f t="shared" si="2541"/>
        <v>0</v>
      </c>
      <c r="AIK86">
        <f t="shared" si="2542"/>
        <v>0</v>
      </c>
      <c r="AIL86">
        <f t="shared" si="2543"/>
        <v>0</v>
      </c>
      <c r="AIM86">
        <f t="shared" si="2544"/>
        <v>0</v>
      </c>
      <c r="AIN86">
        <f t="shared" si="2545"/>
        <v>0</v>
      </c>
      <c r="AIO86">
        <f t="shared" si="2546"/>
        <v>0</v>
      </c>
      <c r="AIP86">
        <f t="shared" si="2547"/>
        <v>0</v>
      </c>
      <c r="AIQ86">
        <f t="shared" si="2548"/>
        <v>0</v>
      </c>
      <c r="AIR86">
        <f t="shared" si="2549"/>
        <v>0</v>
      </c>
      <c r="AIS86">
        <f t="shared" si="2550"/>
        <v>0</v>
      </c>
      <c r="AIT86">
        <f t="shared" si="2551"/>
        <v>0</v>
      </c>
      <c r="AIU86">
        <f t="shared" si="2552"/>
        <v>0</v>
      </c>
      <c r="AIV86">
        <f t="shared" si="2553"/>
        <v>0</v>
      </c>
      <c r="AIW86">
        <f t="shared" si="2554"/>
        <v>0</v>
      </c>
      <c r="AIX86">
        <f t="shared" si="2555"/>
        <v>0</v>
      </c>
      <c r="AIY86">
        <f t="shared" si="2556"/>
        <v>0</v>
      </c>
      <c r="AIZ86">
        <f t="shared" si="2557"/>
        <v>0</v>
      </c>
      <c r="AJA86">
        <f t="shared" si="2558"/>
        <v>0</v>
      </c>
      <c r="AJB86">
        <f t="shared" si="2559"/>
        <v>0</v>
      </c>
      <c r="AJC86">
        <f t="shared" si="2560"/>
        <v>0</v>
      </c>
      <c r="AJD86">
        <f t="shared" si="2561"/>
        <v>0</v>
      </c>
      <c r="AJE86">
        <f t="shared" si="2562"/>
        <v>0</v>
      </c>
      <c r="AJF86">
        <f t="shared" si="2563"/>
        <v>0</v>
      </c>
      <c r="AJG86">
        <f t="shared" si="2564"/>
        <v>0</v>
      </c>
      <c r="AJH86">
        <f t="shared" si="2565"/>
        <v>0</v>
      </c>
      <c r="AJI86">
        <f t="shared" si="2566"/>
        <v>0</v>
      </c>
      <c r="AJJ86">
        <f t="shared" si="2567"/>
        <v>0</v>
      </c>
      <c r="AJK86">
        <f t="shared" si="2568"/>
        <v>0</v>
      </c>
      <c r="AJL86">
        <f t="shared" si="2569"/>
        <v>0</v>
      </c>
      <c r="AJM86">
        <f t="shared" si="2570"/>
        <v>0</v>
      </c>
      <c r="AJN86">
        <f t="shared" si="2571"/>
        <v>0</v>
      </c>
      <c r="AJO86">
        <f t="shared" si="2572"/>
        <v>0</v>
      </c>
      <c r="AJP86">
        <f t="shared" si="2573"/>
        <v>0</v>
      </c>
      <c r="AJQ86">
        <f t="shared" si="2574"/>
        <v>0</v>
      </c>
      <c r="AJR86">
        <f t="shared" si="2575"/>
        <v>0</v>
      </c>
      <c r="AJS86">
        <f t="shared" si="2576"/>
        <v>0</v>
      </c>
      <c r="AJT86">
        <f t="shared" si="2577"/>
        <v>0</v>
      </c>
      <c r="AJU86">
        <f t="shared" si="2578"/>
        <v>0</v>
      </c>
      <c r="AJV86">
        <f t="shared" si="2579"/>
        <v>0</v>
      </c>
      <c r="AJX86">
        <v>47</v>
      </c>
      <c r="AJY86">
        <v>1</v>
      </c>
      <c r="AJZ86">
        <v>1</v>
      </c>
      <c r="AKA86">
        <f t="shared" si="2580"/>
        <v>1</v>
      </c>
      <c r="AKB86">
        <f t="shared" si="2581"/>
        <v>2</v>
      </c>
      <c r="AKC86">
        <f t="shared" si="2582"/>
        <v>2</v>
      </c>
      <c r="AKD86">
        <f t="shared" si="2583"/>
        <v>8</v>
      </c>
      <c r="AKE86">
        <f t="shared" si="2584"/>
        <v>16</v>
      </c>
      <c r="AKF86">
        <f t="shared" si="2585"/>
        <v>4</v>
      </c>
      <c r="AKG86">
        <f t="shared" si="2586"/>
        <v>1</v>
      </c>
      <c r="AKH86">
        <f t="shared" si="2587"/>
        <v>2</v>
      </c>
      <c r="AKI86">
        <f t="shared" si="2588"/>
        <v>0</v>
      </c>
      <c r="AKJ86">
        <f t="shared" si="2589"/>
        <v>0</v>
      </c>
      <c r="AKK86">
        <f t="shared" si="2590"/>
        <v>0</v>
      </c>
      <c r="AKL86">
        <f t="shared" si="2591"/>
        <v>0</v>
      </c>
      <c r="AKM86">
        <f t="shared" si="2592"/>
        <v>0</v>
      </c>
      <c r="AKN86">
        <f t="shared" si="2593"/>
        <v>0</v>
      </c>
      <c r="AKO86">
        <f t="shared" si="2594"/>
        <v>0</v>
      </c>
      <c r="AKP86">
        <f t="shared" si="2595"/>
        <v>0</v>
      </c>
      <c r="AKQ86">
        <f t="shared" si="2596"/>
        <v>0</v>
      </c>
      <c r="AKR86">
        <f t="shared" si="2597"/>
        <v>0</v>
      </c>
      <c r="AKS86">
        <f t="shared" si="2598"/>
        <v>0</v>
      </c>
      <c r="AKT86">
        <f t="shared" si="2599"/>
        <v>0</v>
      </c>
      <c r="AKU86">
        <f t="shared" si="2600"/>
        <v>0</v>
      </c>
      <c r="AKV86">
        <f t="shared" si="2601"/>
        <v>0</v>
      </c>
      <c r="AKW86">
        <f t="shared" si="2602"/>
        <v>0</v>
      </c>
      <c r="AKX86">
        <f t="shared" si="2603"/>
        <v>0</v>
      </c>
      <c r="AKY86">
        <f t="shared" si="2604"/>
        <v>0</v>
      </c>
      <c r="AKZ86">
        <f t="shared" si="2605"/>
        <v>0</v>
      </c>
      <c r="ALA86">
        <f t="shared" si="2606"/>
        <v>0</v>
      </c>
      <c r="ALB86">
        <f t="shared" si="2607"/>
        <v>0</v>
      </c>
      <c r="ALC86">
        <f t="shared" si="2608"/>
        <v>0</v>
      </c>
      <c r="ALD86">
        <f t="shared" si="2609"/>
        <v>0</v>
      </c>
      <c r="ALE86">
        <f t="shared" si="2610"/>
        <v>0</v>
      </c>
      <c r="ALF86">
        <f t="shared" si="2611"/>
        <v>0</v>
      </c>
      <c r="ALG86">
        <f t="shared" si="2612"/>
        <v>0</v>
      </c>
      <c r="ALH86">
        <f t="shared" si="2613"/>
        <v>0</v>
      </c>
      <c r="ALI86">
        <f t="shared" si="2614"/>
        <v>0</v>
      </c>
      <c r="ALJ86">
        <f t="shared" si="2615"/>
        <v>0</v>
      </c>
      <c r="ALK86">
        <f t="shared" si="2616"/>
        <v>0</v>
      </c>
      <c r="ALL86">
        <f t="shared" si="2617"/>
        <v>0</v>
      </c>
      <c r="ALM86">
        <f t="shared" si="2618"/>
        <v>0</v>
      </c>
      <c r="ALN86">
        <f t="shared" si="2619"/>
        <v>0</v>
      </c>
      <c r="ALO86">
        <f t="shared" si="2620"/>
        <v>0</v>
      </c>
      <c r="ALP86">
        <f t="shared" si="2621"/>
        <v>0</v>
      </c>
      <c r="ALQ86">
        <f t="shared" si="2622"/>
        <v>0</v>
      </c>
      <c r="ALR86">
        <f t="shared" si="2623"/>
        <v>0</v>
      </c>
      <c r="ALS86">
        <f t="shared" si="2624"/>
        <v>0</v>
      </c>
      <c r="ALT86">
        <f t="shared" si="2625"/>
        <v>0</v>
      </c>
      <c r="ALU86">
        <f t="shared" si="2626"/>
        <v>0</v>
      </c>
      <c r="ALV86">
        <f t="shared" si="2627"/>
        <v>0</v>
      </c>
      <c r="ALW86">
        <f t="shared" si="2628"/>
        <v>0</v>
      </c>
      <c r="ALX86">
        <f t="shared" si="2629"/>
        <v>0</v>
      </c>
      <c r="ALY86">
        <f t="shared" si="2630"/>
        <v>0</v>
      </c>
      <c r="ALZ86">
        <f t="shared" si="2631"/>
        <v>0</v>
      </c>
      <c r="AMA86">
        <f t="shared" si="2632"/>
        <v>0</v>
      </c>
      <c r="AMB86">
        <f t="shared" si="2633"/>
        <v>0</v>
      </c>
      <c r="AMC86">
        <f t="shared" si="2634"/>
        <v>0</v>
      </c>
      <c r="AMD86">
        <f t="shared" si="2635"/>
        <v>0</v>
      </c>
      <c r="AME86">
        <f t="shared" si="2636"/>
        <v>0</v>
      </c>
      <c r="AMF86">
        <f t="shared" si="2637"/>
        <v>0</v>
      </c>
      <c r="AMG86">
        <f t="shared" si="2638"/>
        <v>0</v>
      </c>
      <c r="AMH86">
        <f t="shared" si="2639"/>
        <v>0</v>
      </c>
      <c r="AMI86">
        <f t="shared" si="2640"/>
        <v>0</v>
      </c>
      <c r="AMJ86">
        <f t="shared" si="2641"/>
        <v>0</v>
      </c>
      <c r="AMK86">
        <f t="shared" si="2642"/>
        <v>0</v>
      </c>
      <c r="AML86">
        <f t="shared" si="2643"/>
        <v>0</v>
      </c>
      <c r="AMM86">
        <f t="shared" si="2644"/>
        <v>0</v>
      </c>
      <c r="AMN86">
        <f t="shared" si="2645"/>
        <v>0</v>
      </c>
      <c r="AMO86">
        <f t="shared" si="2646"/>
        <v>0</v>
      </c>
      <c r="AMP86">
        <f t="shared" si="2647"/>
        <v>0</v>
      </c>
      <c r="AMQ86">
        <f t="shared" si="2648"/>
        <v>0</v>
      </c>
      <c r="AMR86">
        <f t="shared" si="2649"/>
        <v>0</v>
      </c>
      <c r="AMS86">
        <f t="shared" si="2650"/>
        <v>0</v>
      </c>
      <c r="AMT86">
        <f t="shared" si="2651"/>
        <v>0</v>
      </c>
      <c r="AMU86">
        <f t="shared" si="2652"/>
        <v>0</v>
      </c>
      <c r="AMV86">
        <f t="shared" si="2653"/>
        <v>0</v>
      </c>
      <c r="AMW86">
        <f t="shared" si="2654"/>
        <v>0</v>
      </c>
      <c r="AMX86">
        <f t="shared" si="2655"/>
        <v>0</v>
      </c>
      <c r="AMY86">
        <f t="shared" si="2656"/>
        <v>0</v>
      </c>
      <c r="AMZ86">
        <f t="shared" si="2657"/>
        <v>0</v>
      </c>
      <c r="ANA86">
        <f t="shared" si="2658"/>
        <v>0</v>
      </c>
      <c r="ANB86">
        <f t="shared" si="2659"/>
        <v>0</v>
      </c>
      <c r="ANC86">
        <f t="shared" si="2660"/>
        <v>0</v>
      </c>
      <c r="AND86">
        <f t="shared" si="2661"/>
        <v>0</v>
      </c>
      <c r="ANR86" s="4">
        <v>1706</v>
      </c>
      <c r="ANS86" s="4">
        <f t="shared" si="2662"/>
        <v>1706</v>
      </c>
      <c r="ANU86" s="4">
        <v>1587</v>
      </c>
      <c r="ANV86" t="str">
        <f t="shared" si="2663"/>
        <v>1577</v>
      </c>
      <c r="ANW86" t="str">
        <f t="shared" si="2664"/>
        <v>1562</v>
      </c>
      <c r="ANX86" t="str">
        <f t="shared" si="2665"/>
        <v>1557</v>
      </c>
      <c r="ANY86" t="str">
        <f t="shared" si="2666"/>
        <v>1590</v>
      </c>
      <c r="ANZ86" t="str">
        <f t="shared" si="2667"/>
        <v>1627</v>
      </c>
      <c r="AOA86" t="str">
        <f t="shared" si="2668"/>
        <v>1651</v>
      </c>
      <c r="AOB86" t="str">
        <f t="shared" si="2669"/>
        <v>1674</v>
      </c>
      <c r="AOC86" t="str">
        <f t="shared" si="2670"/>
        <v>1668</v>
      </c>
      <c r="AOD86" t="str">
        <f t="shared" si="2671"/>
        <v>1693</v>
      </c>
      <c r="AOE86" t="str">
        <f t="shared" si="2672"/>
        <v>1677</v>
      </c>
      <c r="AOF86" t="str">
        <f t="shared" si="2673"/>
        <v>1706</v>
      </c>
      <c r="AOG86" t="str">
        <f t="shared" si="2674"/>
        <v>1706</v>
      </c>
      <c r="AOH86" t="str">
        <f t="shared" si="2675"/>
        <v>1706</v>
      </c>
      <c r="AOI86" t="str">
        <f t="shared" si="2676"/>
        <v>1706</v>
      </c>
      <c r="AOJ86" t="str">
        <f t="shared" si="2677"/>
        <v>1706</v>
      </c>
      <c r="AOK86" t="str">
        <f t="shared" si="2678"/>
        <v>1706</v>
      </c>
      <c r="AOL86" t="str">
        <f t="shared" si="2679"/>
        <v>1706</v>
      </c>
      <c r="AOM86" t="str">
        <f t="shared" si="2680"/>
        <v>1706</v>
      </c>
      <c r="AON86" t="str">
        <f t="shared" si="2681"/>
        <v>1706</v>
      </c>
      <c r="AOO86" t="str">
        <f t="shared" si="2682"/>
        <v>1706</v>
      </c>
      <c r="AOP86" t="str">
        <f t="shared" si="2683"/>
        <v>1706</v>
      </c>
      <c r="AOQ86" t="str">
        <f t="shared" si="2684"/>
        <v>1706</v>
      </c>
      <c r="AOR86" t="str">
        <f t="shared" si="2685"/>
        <v>1706</v>
      </c>
      <c r="AOS86" t="str">
        <f t="shared" si="2686"/>
        <v>1706</v>
      </c>
      <c r="AOT86" t="str">
        <f t="shared" si="2687"/>
        <v>1706</v>
      </c>
      <c r="AOU86" t="str">
        <f t="shared" si="2688"/>
        <v>1706</v>
      </c>
      <c r="AOV86" t="str">
        <f t="shared" si="2689"/>
        <v>1706</v>
      </c>
      <c r="AOW86" t="str">
        <f t="shared" si="2690"/>
        <v>1706</v>
      </c>
      <c r="AOX86" t="str">
        <f t="shared" si="2691"/>
        <v>1706</v>
      </c>
      <c r="AOY86" t="str">
        <f t="shared" si="2692"/>
        <v>1706</v>
      </c>
      <c r="AOZ86" t="str">
        <f t="shared" si="2693"/>
        <v>1706</v>
      </c>
      <c r="APA86" t="str">
        <f t="shared" si="2694"/>
        <v>1706</v>
      </c>
      <c r="APB86" t="str">
        <f t="shared" si="2695"/>
        <v>1706</v>
      </c>
      <c r="APC86" t="str">
        <f t="shared" si="2696"/>
        <v>1706</v>
      </c>
      <c r="APD86" t="str">
        <f t="shared" si="2697"/>
        <v>1706</v>
      </c>
      <c r="APE86" t="str">
        <f t="shared" si="2698"/>
        <v>1706</v>
      </c>
      <c r="APF86" t="str">
        <f t="shared" si="2699"/>
        <v>1706</v>
      </c>
      <c r="APG86" t="str">
        <f t="shared" si="2700"/>
        <v>1706</v>
      </c>
      <c r="APH86" t="str">
        <f t="shared" si="2701"/>
        <v>1706</v>
      </c>
      <c r="API86" t="str">
        <f t="shared" si="2702"/>
        <v>1706</v>
      </c>
      <c r="APJ86" t="str">
        <f t="shared" si="2703"/>
        <v>1706</v>
      </c>
      <c r="APK86" t="str">
        <f t="shared" si="2704"/>
        <v>1706</v>
      </c>
      <c r="APL86" t="str">
        <f t="shared" si="2705"/>
        <v>1706</v>
      </c>
      <c r="APM86" t="str">
        <f t="shared" si="2706"/>
        <v>1706</v>
      </c>
      <c r="APN86" t="str">
        <f t="shared" si="2707"/>
        <v>1706</v>
      </c>
      <c r="APO86" t="str">
        <f t="shared" si="2708"/>
        <v>1706</v>
      </c>
      <c r="APP86" t="str">
        <f t="shared" si="2709"/>
        <v>1706</v>
      </c>
      <c r="APQ86" t="str">
        <f t="shared" si="2710"/>
        <v>1706</v>
      </c>
      <c r="APR86" t="str">
        <f t="shared" si="2711"/>
        <v>1706</v>
      </c>
      <c r="APS86" t="str">
        <f t="shared" si="2712"/>
        <v>1706</v>
      </c>
      <c r="APT86" t="str">
        <f t="shared" si="2713"/>
        <v>1706</v>
      </c>
      <c r="APU86" t="str">
        <f t="shared" si="2714"/>
        <v>1706</v>
      </c>
      <c r="APV86" t="str">
        <f t="shared" si="2715"/>
        <v>1706</v>
      </c>
      <c r="APW86" t="str">
        <f t="shared" si="2716"/>
        <v>1706</v>
      </c>
      <c r="APX86" t="str">
        <f t="shared" si="2717"/>
        <v>1706</v>
      </c>
      <c r="APY86" t="str">
        <f t="shared" si="2718"/>
        <v>1706</v>
      </c>
      <c r="APZ86" t="str">
        <f t="shared" si="2719"/>
        <v>1706</v>
      </c>
      <c r="AQA86" t="str">
        <f t="shared" si="2720"/>
        <v>1706</v>
      </c>
      <c r="AQB86" t="str">
        <f t="shared" si="2721"/>
        <v>1706</v>
      </c>
      <c r="AQC86" t="str">
        <f t="shared" si="2722"/>
        <v>1706</v>
      </c>
      <c r="AQD86" t="str">
        <f t="shared" si="2723"/>
        <v>1706</v>
      </c>
      <c r="AQE86" t="str">
        <f t="shared" si="2724"/>
        <v>1706</v>
      </c>
      <c r="AQF86" t="str">
        <f t="shared" si="2725"/>
        <v>1706</v>
      </c>
      <c r="AQG86" t="str">
        <f t="shared" si="2726"/>
        <v>1706</v>
      </c>
      <c r="AQH86" t="str">
        <f t="shared" si="2727"/>
        <v>1706</v>
      </c>
      <c r="AQI86" t="str">
        <f t="shared" si="2728"/>
        <v>1706</v>
      </c>
      <c r="AQJ86" t="str">
        <f t="shared" si="2729"/>
        <v>1706</v>
      </c>
      <c r="AQK86" t="str">
        <f t="shared" si="2730"/>
        <v>1706</v>
      </c>
      <c r="AQL86" t="str">
        <f t="shared" si="2731"/>
        <v>1706</v>
      </c>
      <c r="AQM86" t="str">
        <f t="shared" si="2732"/>
        <v>1706</v>
      </c>
      <c r="AQN86" t="str">
        <f t="shared" si="2733"/>
        <v>1706</v>
      </c>
      <c r="AQO86" t="str">
        <f t="shared" si="2734"/>
        <v>1706</v>
      </c>
      <c r="AQP86" t="str">
        <f t="shared" si="2735"/>
        <v>1706</v>
      </c>
      <c r="AQQ86" t="str">
        <f t="shared" si="2736"/>
        <v>1706</v>
      </c>
      <c r="AQR86" t="str">
        <f t="shared" si="2737"/>
        <v>1706</v>
      </c>
      <c r="AQS86" t="str">
        <f t="shared" si="2738"/>
        <v>1706</v>
      </c>
      <c r="AQT86" t="str">
        <f t="shared" si="2739"/>
        <v>1706</v>
      </c>
      <c r="AQU86" t="str">
        <f t="shared" si="2740"/>
        <v>1706</v>
      </c>
      <c r="AQV86" t="str">
        <f t="shared" si="2741"/>
        <v>1706</v>
      </c>
      <c r="AQW86" t="str">
        <f t="shared" si="2742"/>
        <v>1706</v>
      </c>
      <c r="AQX86" t="str">
        <f t="shared" si="2743"/>
        <v>1706</v>
      </c>
      <c r="AQY86" t="str">
        <f t="shared" si="2744"/>
        <v>1706</v>
      </c>
      <c r="AQZ86" t="str">
        <f t="shared" si="2745"/>
        <v>1706</v>
      </c>
      <c r="ARA86" t="str">
        <f t="shared" si="2746"/>
        <v>1706</v>
      </c>
      <c r="ARB86" t="str">
        <f t="shared" si="2747"/>
        <v>1706</v>
      </c>
      <c r="ARC86">
        <v>1587</v>
      </c>
      <c r="ARH86" s="5"/>
    </row>
    <row r="87" spans="1:1152" x14ac:dyDescent="0.2">
      <c r="A87">
        <v>89</v>
      </c>
      <c r="B87" s="18" t="s">
        <v>38</v>
      </c>
      <c r="C87" s="20">
        <f>VLOOKUP(A87, Rankings!$A$2:$AN$161, 40, FALSE)</f>
        <v>85</v>
      </c>
      <c r="D87" s="222" t="s">
        <v>223</v>
      </c>
      <c r="F87" s="4">
        <v>8</v>
      </c>
      <c r="G87" s="4">
        <v>5</v>
      </c>
      <c r="I87" s="5">
        <f t="shared" si="1832"/>
        <v>9</v>
      </c>
      <c r="L87" t="s">
        <v>1943</v>
      </c>
      <c r="M87" t="s">
        <v>2126</v>
      </c>
      <c r="N87" t="s">
        <v>2355</v>
      </c>
      <c r="O87" t="s">
        <v>2745</v>
      </c>
      <c r="P87" t="s">
        <v>2745</v>
      </c>
      <c r="Q87" t="s">
        <v>2977</v>
      </c>
      <c r="R87" t="s">
        <v>3389</v>
      </c>
      <c r="S87" t="s">
        <v>3560</v>
      </c>
      <c r="T87" t="s">
        <v>3782</v>
      </c>
      <c r="U87" t="s">
        <v>3984</v>
      </c>
      <c r="V87" t="s">
        <v>4131</v>
      </c>
      <c r="W87" t="str">
        <f>Rankings!D86</f>
        <v>-</v>
      </c>
      <c r="X87" t="s">
        <v>10</v>
      </c>
      <c r="Y87" t="s">
        <v>10</v>
      </c>
      <c r="Z87" t="s">
        <v>10</v>
      </c>
      <c r="AA87" t="s">
        <v>10</v>
      </c>
      <c r="AB87" t="s">
        <v>10</v>
      </c>
      <c r="AC87" t="s">
        <v>10</v>
      </c>
      <c r="AD87" t="s">
        <v>10</v>
      </c>
      <c r="AE87" t="s">
        <v>10</v>
      </c>
      <c r="AF87" t="s">
        <v>10</v>
      </c>
      <c r="AG87" t="s">
        <v>10</v>
      </c>
      <c r="AH87" t="s">
        <v>10</v>
      </c>
      <c r="AI87" t="s">
        <v>10</v>
      </c>
      <c r="AJ87" t="s">
        <v>10</v>
      </c>
      <c r="AK87" t="s">
        <v>10</v>
      </c>
      <c r="AL87" t="s">
        <v>10</v>
      </c>
      <c r="AM87" t="s">
        <v>10</v>
      </c>
      <c r="AN87" t="s">
        <v>10</v>
      </c>
      <c r="AO87" t="s">
        <v>10</v>
      </c>
      <c r="AP87" t="s">
        <v>10</v>
      </c>
      <c r="AQ87" t="s">
        <v>10</v>
      </c>
      <c r="AR87" t="s">
        <v>10</v>
      </c>
      <c r="AS87" t="s">
        <v>10</v>
      </c>
      <c r="AT87" t="s">
        <v>10</v>
      </c>
      <c r="AU87" t="s">
        <v>10</v>
      </c>
      <c r="AV87" t="s">
        <v>10</v>
      </c>
      <c r="AW87" t="s">
        <v>10</v>
      </c>
      <c r="AX87" t="s">
        <v>10</v>
      </c>
      <c r="AY87" t="s">
        <v>10</v>
      </c>
      <c r="AZ87" t="s">
        <v>10</v>
      </c>
      <c r="BA87" t="s">
        <v>10</v>
      </c>
      <c r="BB87" t="s">
        <v>10</v>
      </c>
      <c r="BC87" t="s">
        <v>10</v>
      </c>
      <c r="BD87" t="s">
        <v>10</v>
      </c>
      <c r="BE87" t="s">
        <v>10</v>
      </c>
      <c r="BF87" t="s">
        <v>10</v>
      </c>
      <c r="BG87" t="s">
        <v>10</v>
      </c>
      <c r="BH87" t="s">
        <v>10</v>
      </c>
      <c r="BI87" t="s">
        <v>10</v>
      </c>
      <c r="BJ87" t="s">
        <v>10</v>
      </c>
      <c r="BK87" t="s">
        <v>10</v>
      </c>
      <c r="BL87" t="s">
        <v>10</v>
      </c>
      <c r="BM87" t="s">
        <v>10</v>
      </c>
      <c r="BN87" t="s">
        <v>10</v>
      </c>
      <c r="BO87" t="s">
        <v>10</v>
      </c>
      <c r="BP87" t="s">
        <v>10</v>
      </c>
      <c r="BQ87" t="s">
        <v>10</v>
      </c>
      <c r="BR87" t="s">
        <v>10</v>
      </c>
      <c r="BS87" t="s">
        <v>10</v>
      </c>
      <c r="BT87" t="s">
        <v>10</v>
      </c>
      <c r="BU87" t="s">
        <v>10</v>
      </c>
      <c r="BV87" t="s">
        <v>10</v>
      </c>
      <c r="BW87" t="s">
        <v>10</v>
      </c>
      <c r="BX87" t="s">
        <v>10</v>
      </c>
      <c r="BY87" t="s">
        <v>10</v>
      </c>
      <c r="BZ87" t="s">
        <v>10</v>
      </c>
      <c r="CA87" t="s">
        <v>10</v>
      </c>
      <c r="CB87" t="s">
        <v>10</v>
      </c>
      <c r="CC87" t="s">
        <v>10</v>
      </c>
      <c r="CD87" t="s">
        <v>10</v>
      </c>
      <c r="CE87" t="s">
        <v>10</v>
      </c>
      <c r="CF87" t="s">
        <v>10</v>
      </c>
      <c r="CG87" t="s">
        <v>10</v>
      </c>
      <c r="CH87" t="s">
        <v>10</v>
      </c>
      <c r="CI87" t="s">
        <v>10</v>
      </c>
      <c r="CJ87" t="s">
        <v>10</v>
      </c>
      <c r="CK87" t="s">
        <v>10</v>
      </c>
      <c r="CL87" t="s">
        <v>10</v>
      </c>
      <c r="CM87" t="s">
        <v>10</v>
      </c>
      <c r="CN87" t="s">
        <v>10</v>
      </c>
      <c r="CO87" t="s">
        <v>10</v>
      </c>
      <c r="CP87" t="s">
        <v>10</v>
      </c>
      <c r="CQ87" t="s">
        <v>10</v>
      </c>
      <c r="CR87" t="s">
        <v>10</v>
      </c>
      <c r="CT87" s="4">
        <f t="shared" si="1833"/>
        <v>2</v>
      </c>
      <c r="CU87" s="4">
        <f t="shared" si="1834"/>
        <v>0</v>
      </c>
      <c r="CV87" s="4">
        <f t="shared" si="1835"/>
        <v>0</v>
      </c>
      <c r="CW87" s="4">
        <f t="shared" si="1836"/>
        <v>3</v>
      </c>
      <c r="CX87" s="4">
        <f t="shared" si="1837"/>
        <v>1</v>
      </c>
      <c r="CY87" s="4">
        <f t="shared" si="1838"/>
        <v>0</v>
      </c>
      <c r="CZ87" s="4">
        <f t="shared" si="1839"/>
        <v>0</v>
      </c>
      <c r="DA87" s="4">
        <f t="shared" si="1840"/>
        <v>1</v>
      </c>
      <c r="DB87" s="4">
        <f t="shared" si="1841"/>
        <v>3</v>
      </c>
      <c r="DC87" s="4">
        <f t="shared" si="1842"/>
        <v>0</v>
      </c>
      <c r="DD87" s="4">
        <f t="shared" si="1843"/>
        <v>0</v>
      </c>
      <c r="DE87" s="4">
        <f t="shared" si="1844"/>
        <v>1</v>
      </c>
      <c r="DF87" s="4">
        <f t="shared" si="1845"/>
        <v>0</v>
      </c>
      <c r="DG87" s="4">
        <f t="shared" si="1846"/>
        <v>0</v>
      </c>
      <c r="DH87" s="4">
        <f t="shared" si="1847"/>
        <v>0</v>
      </c>
      <c r="DI87" s="152">
        <f t="shared" si="1848"/>
        <v>0</v>
      </c>
      <c r="DJ87" s="153">
        <f t="shared" si="1849"/>
        <v>2</v>
      </c>
      <c r="DK87" s="4">
        <f t="shared" si="1850"/>
        <v>3</v>
      </c>
      <c r="DL87" s="4">
        <f t="shared" si="1851"/>
        <v>1</v>
      </c>
      <c r="DM87" s="4">
        <f t="shared" si="1852"/>
        <v>1</v>
      </c>
      <c r="DN87" s="4">
        <f t="shared" si="1853"/>
        <v>3</v>
      </c>
      <c r="DO87" s="4">
        <f t="shared" si="1854"/>
        <v>1</v>
      </c>
      <c r="DP87" s="4">
        <f t="shared" si="1855"/>
        <v>0</v>
      </c>
      <c r="DQ87" s="4">
        <f t="shared" si="1856"/>
        <v>0</v>
      </c>
      <c r="DR87" s="4">
        <f t="shared" si="1857"/>
        <v>7</v>
      </c>
      <c r="DS87" s="4">
        <f t="shared" si="1858"/>
        <v>5</v>
      </c>
      <c r="DT87" s="4">
        <f t="shared" si="1859"/>
        <v>9</v>
      </c>
      <c r="DU87" t="str">
        <f t="shared" si="1860"/>
        <v>0R</v>
      </c>
      <c r="DV87" t="str">
        <f t="shared" si="1861"/>
        <v>0R</v>
      </c>
      <c r="DW87" t="str">
        <f t="shared" si="1862"/>
        <v>0R</v>
      </c>
      <c r="DX87" t="str">
        <f t="shared" si="1863"/>
        <v>3S</v>
      </c>
      <c r="DY87" t="str">
        <f t="shared" si="1864"/>
        <v>3S</v>
      </c>
      <c r="DZ87" t="str">
        <f t="shared" si="1865"/>
        <v>3R</v>
      </c>
      <c r="EA87" t="str">
        <f t="shared" si="1866"/>
        <v>0L</v>
      </c>
      <c r="EB87" t="str">
        <f t="shared" si="1867"/>
        <v>3L</v>
      </c>
      <c r="EC87" t="str">
        <f t="shared" si="1868"/>
        <v>3R</v>
      </c>
      <c r="ED87" t="str">
        <f t="shared" si="1869"/>
        <v>0S</v>
      </c>
      <c r="EE87" t="str">
        <f t="shared" si="1870"/>
        <v>3S</v>
      </c>
      <c r="EF87">
        <f t="shared" si="1871"/>
        <v>0</v>
      </c>
      <c r="EG87">
        <f t="shared" si="1872"/>
        <v>0</v>
      </c>
      <c r="EH87">
        <f t="shared" si="1873"/>
        <v>0</v>
      </c>
      <c r="EI87">
        <f t="shared" si="1874"/>
        <v>0</v>
      </c>
      <c r="EJ87">
        <f t="shared" si="1875"/>
        <v>0</v>
      </c>
      <c r="EK87">
        <f t="shared" si="1876"/>
        <v>0</v>
      </c>
      <c r="EL87">
        <f t="shared" si="1877"/>
        <v>0</v>
      </c>
      <c r="EM87">
        <f t="shared" si="1878"/>
        <v>0</v>
      </c>
      <c r="EN87">
        <f t="shared" si="1879"/>
        <v>0</v>
      </c>
      <c r="EO87">
        <f t="shared" si="1880"/>
        <v>0</v>
      </c>
      <c r="EP87">
        <f t="shared" si="1881"/>
        <v>0</v>
      </c>
      <c r="EQ87">
        <f t="shared" si="1882"/>
        <v>0</v>
      </c>
      <c r="ER87">
        <f t="shared" si="1883"/>
        <v>0</v>
      </c>
      <c r="ES87">
        <f t="shared" si="1884"/>
        <v>0</v>
      </c>
      <c r="ET87">
        <f t="shared" si="1885"/>
        <v>0</v>
      </c>
      <c r="EU87">
        <f t="shared" si="1886"/>
        <v>0</v>
      </c>
      <c r="EV87">
        <f t="shared" si="1887"/>
        <v>0</v>
      </c>
      <c r="EW87">
        <f t="shared" si="1888"/>
        <v>0</v>
      </c>
      <c r="EX87">
        <f t="shared" si="1889"/>
        <v>0</v>
      </c>
      <c r="EY87">
        <f t="shared" si="1890"/>
        <v>0</v>
      </c>
      <c r="EZ87">
        <f t="shared" si="1891"/>
        <v>0</v>
      </c>
      <c r="FA87">
        <f t="shared" si="1892"/>
        <v>0</v>
      </c>
      <c r="FB87">
        <f t="shared" si="1893"/>
        <v>0</v>
      </c>
      <c r="FC87">
        <f t="shared" si="1894"/>
        <v>0</v>
      </c>
      <c r="FD87">
        <f t="shared" si="1895"/>
        <v>0</v>
      </c>
      <c r="FE87">
        <f t="shared" si="1896"/>
        <v>0</v>
      </c>
      <c r="FF87">
        <f t="shared" si="1897"/>
        <v>0</v>
      </c>
      <c r="FG87">
        <f t="shared" si="1898"/>
        <v>0</v>
      </c>
      <c r="FH87">
        <f t="shared" si="1899"/>
        <v>0</v>
      </c>
      <c r="FI87">
        <f t="shared" si="1900"/>
        <v>0</v>
      </c>
      <c r="FJ87">
        <f t="shared" si="1901"/>
        <v>0</v>
      </c>
      <c r="FK87">
        <f t="shared" si="1902"/>
        <v>0</v>
      </c>
      <c r="FL87">
        <f t="shared" si="1903"/>
        <v>0</v>
      </c>
      <c r="FM87">
        <f t="shared" si="1904"/>
        <v>0</v>
      </c>
      <c r="FN87">
        <f t="shared" si="1905"/>
        <v>0</v>
      </c>
      <c r="FO87">
        <f t="shared" si="1906"/>
        <v>0</v>
      </c>
      <c r="FP87">
        <f t="shared" si="1907"/>
        <v>0</v>
      </c>
      <c r="FQ87">
        <f t="shared" si="1908"/>
        <v>0</v>
      </c>
      <c r="FR87">
        <f t="shared" si="1909"/>
        <v>0</v>
      </c>
      <c r="FS87">
        <f t="shared" si="1910"/>
        <v>0</v>
      </c>
      <c r="FT87">
        <f t="shared" si="1911"/>
        <v>0</v>
      </c>
      <c r="FU87">
        <f t="shared" si="1912"/>
        <v>0</v>
      </c>
      <c r="FV87">
        <f t="shared" si="1913"/>
        <v>0</v>
      </c>
      <c r="FW87">
        <f t="shared" si="1914"/>
        <v>0</v>
      </c>
      <c r="FX87">
        <f t="shared" si="1915"/>
        <v>0</v>
      </c>
      <c r="FY87">
        <f t="shared" si="1916"/>
        <v>0</v>
      </c>
      <c r="FZ87">
        <f t="shared" si="1917"/>
        <v>0</v>
      </c>
      <c r="GA87">
        <f t="shared" si="1918"/>
        <v>0</v>
      </c>
      <c r="GB87">
        <f t="shared" si="1919"/>
        <v>0</v>
      </c>
      <c r="GC87">
        <f t="shared" si="1920"/>
        <v>0</v>
      </c>
      <c r="GD87">
        <f t="shared" si="1921"/>
        <v>0</v>
      </c>
      <c r="GE87">
        <f t="shared" si="1922"/>
        <v>0</v>
      </c>
      <c r="GF87">
        <f t="shared" si="1923"/>
        <v>0</v>
      </c>
      <c r="GG87">
        <f t="shared" si="1924"/>
        <v>0</v>
      </c>
      <c r="GH87">
        <f t="shared" si="1925"/>
        <v>0</v>
      </c>
      <c r="GI87">
        <f t="shared" si="1926"/>
        <v>0</v>
      </c>
      <c r="GJ87">
        <f t="shared" si="1927"/>
        <v>0</v>
      </c>
      <c r="GK87">
        <f t="shared" si="1928"/>
        <v>0</v>
      </c>
      <c r="GL87">
        <f t="shared" si="1929"/>
        <v>0</v>
      </c>
      <c r="GM87">
        <f t="shared" si="1930"/>
        <v>0</v>
      </c>
      <c r="GN87">
        <f t="shared" si="1931"/>
        <v>0</v>
      </c>
      <c r="GO87">
        <f t="shared" si="1932"/>
        <v>0</v>
      </c>
      <c r="GP87">
        <f t="shared" si="1933"/>
        <v>0</v>
      </c>
      <c r="GQ87">
        <f t="shared" si="1934"/>
        <v>0</v>
      </c>
      <c r="GR87">
        <f t="shared" si="1935"/>
        <v>0</v>
      </c>
      <c r="GS87">
        <f t="shared" si="1936"/>
        <v>0</v>
      </c>
      <c r="GT87">
        <f t="shared" si="1937"/>
        <v>0</v>
      </c>
      <c r="GU87">
        <f t="shared" si="1938"/>
        <v>0</v>
      </c>
      <c r="GV87">
        <f t="shared" si="1939"/>
        <v>0</v>
      </c>
      <c r="GW87">
        <f t="shared" si="1940"/>
        <v>0</v>
      </c>
      <c r="GX87">
        <f t="shared" si="1941"/>
        <v>0</v>
      </c>
      <c r="GY87">
        <f t="shared" si="1942"/>
        <v>0</v>
      </c>
      <c r="GZ87">
        <f t="shared" si="1943"/>
        <v>0</v>
      </c>
      <c r="HA87">
        <f t="shared" si="1944"/>
        <v>0</v>
      </c>
      <c r="HB87" s="176" t="s">
        <v>265</v>
      </c>
      <c r="HC87" s="89">
        <f t="shared" si="1945"/>
        <v>212.74770613055378</v>
      </c>
      <c r="HD87" s="89">
        <f t="shared" si="1946"/>
        <v>130.68056891147447</v>
      </c>
      <c r="HE87" s="89">
        <f t="shared" si="1947"/>
        <v>91.800475506745357</v>
      </c>
      <c r="HF87" s="89">
        <f t="shared" si="1948"/>
        <v>0</v>
      </c>
      <c r="HH87" s="88">
        <f t="shared" si="1949"/>
        <v>435.22875054877363</v>
      </c>
      <c r="HI87" s="88">
        <f t="shared" si="1950"/>
        <v>45.900237753372679</v>
      </c>
      <c r="HK87">
        <f>IFERROR(VLOOKUP(_xlfn.NUMBERVALUE(MID(L87, SEARCH("!", L87)+1, SEARCH("+", L87)-SEARCH("!", L87)-1)), Rankings!$A$2:$BK$161, 63, FALSE),0)</f>
        <v>84.39149418839196</v>
      </c>
      <c r="HL87">
        <f>IFERROR(VLOOKUP(_xlfn.NUMBERVALUE(MID(M87, SEARCH("!", M87)+1, SEARCH("+", M87)-SEARCH("!", M87)-1)), Rankings!$A$2:$BK$161, 63, FALSE),0)</f>
        <v>38.824268172238426</v>
      </c>
      <c r="HM87">
        <f>IFERROR(VLOOKUP(_xlfn.NUMBERVALUE(MID(N87, SEARCH("!", N87)+1, SEARCH("+", N87)-SEARCH("!", N87)-1)), Rankings!$A$2:$BK$161, 63, FALSE),0)</f>
        <v>45.47760892206194</v>
      </c>
      <c r="HN87">
        <f>IFERROR(VLOOKUP(_xlfn.NUMBERVALUE(MID(O87, SEARCH("!", O87)+1, SEARCH("+", O87)-SEARCH("!", O87)-1)), Rankings!$A$2:$BK$161, 63, FALSE),0)</f>
        <v>0</v>
      </c>
      <c r="HO87">
        <f>IFERROR(VLOOKUP(_xlfn.NUMBERVALUE(MID(P87, SEARCH("!", P87)+1, SEARCH("+", P87)-SEARCH("!", P87)-1)), Rankings!$A$2:$BK$161, 63, FALSE),0)</f>
        <v>0</v>
      </c>
      <c r="HP87">
        <f>IFERROR(VLOOKUP(_xlfn.NUMBERVALUE(MID(Q87, SEARCH("!", Q87)+1, SEARCH("+", Q87)-SEARCH("!", Q87)-1)), Rankings!$A$2:$BK$161, 63, FALSE),0)</f>
        <v>11.042465212808322</v>
      </c>
      <c r="HQ87">
        <f>IFERROR(VLOOKUP(_xlfn.NUMBERVALUE(MID(R87, SEARCH("!", R87)+1, SEARCH("+", R87)-SEARCH("!", R87)-1)), Rankings!$A$2:$BK$161, 63, FALSE),0)</f>
        <v>88.440562036178306</v>
      </c>
      <c r="HR87">
        <f>IFERROR(VLOOKUP(_xlfn.NUMBERVALUE(MID(S87, SEARCH("!", S87)+1, SEARCH("+", S87)-SEARCH("!", S87)-1)), Rankings!$A$2:$BK$161, 63, FALSE),0)</f>
        <v>42.240006875296153</v>
      </c>
      <c r="HS87">
        <f>IFERROR(VLOOKUP(_xlfn.NUMBERVALUE(MID(T87, SEARCH("!", T87)+1, SEARCH("+", T87)-SEARCH("!", T87)-1)), Rankings!$A$2:$BK$161, 63, FALSE),0)</f>
        <v>33.011869635053152</v>
      </c>
      <c r="HT87">
        <f>IFERROR(VLOOKUP(_xlfn.NUMBERVALUE(MID(U87, SEARCH("!", U87)+1, SEARCH("+", U87)-SEARCH("!", U87)-1)), Rankings!$A$2:$BK$161, 63, FALSE),0)</f>
        <v>45.900237753372679</v>
      </c>
      <c r="HU87">
        <f>IFERROR(VLOOKUP(_xlfn.NUMBERVALUE(MID(V87, SEARCH("!", V87)+1, SEARCH("+", V87)-SEARCH("!", V87)-1)), Rankings!$A$2:$BK$161, 63, FALSE),0)</f>
        <v>45.900237753372679</v>
      </c>
      <c r="HV87">
        <f>IFERROR(VLOOKUP(_xlfn.NUMBERVALUE(MID(W87, SEARCH("!", W87)+1, SEARCH("+", W87)-SEARCH("!", W87)-1)), Rankings!$A$2:$BK$161, 63, FALSE),0)</f>
        <v>0</v>
      </c>
      <c r="HW87">
        <f>IFERROR(VLOOKUP(_xlfn.NUMBERVALUE(MID(X87, SEARCH("!", X87)+1, SEARCH("+", X87)-SEARCH("!", X87)-1)), Rankings!$A$2:$BK$161, 63, FALSE),0)</f>
        <v>0</v>
      </c>
      <c r="HX87">
        <f>IFERROR(VLOOKUP(_xlfn.NUMBERVALUE(MID(Y87, SEARCH("!", Y87)+1, SEARCH("+", Y87)-SEARCH("!", Y87)-1)), Rankings!$A$2:$BK$161, 63, FALSE),0)</f>
        <v>0</v>
      </c>
      <c r="HY87">
        <f>IFERROR(VLOOKUP(_xlfn.NUMBERVALUE(MID(Z87, SEARCH("!", Z87)+1, SEARCH("+", Z87)-SEARCH("!", Z87)-1)), Rankings!$A$2:$BK$161, 63, FALSE),0)</f>
        <v>0</v>
      </c>
      <c r="HZ87">
        <f>IFERROR(VLOOKUP(_xlfn.NUMBERVALUE(MID(AA87, SEARCH("!", AA87)+1, SEARCH("+", AA87)-SEARCH("!", AA87)-1)), Rankings!$A$2:$BK$161, 63, FALSE),0)</f>
        <v>0</v>
      </c>
      <c r="IA87">
        <f>IFERROR(VLOOKUP(_xlfn.NUMBERVALUE(MID(AB87, SEARCH("!", AB87)+1, SEARCH("+", AB87)-SEARCH("!", AB87)-1)), Rankings!$A$2:$BK$161, 63, FALSE),0)</f>
        <v>0</v>
      </c>
      <c r="IB87">
        <f>IFERROR(VLOOKUP(_xlfn.NUMBERVALUE(MID(AC87, SEARCH("!", AC87)+1, SEARCH("+", AC87)-SEARCH("!", AC87)-1)), Rankings!$A$2:$BK$161, 63, FALSE),0)</f>
        <v>0</v>
      </c>
      <c r="IC87">
        <f>IFERROR(VLOOKUP(_xlfn.NUMBERVALUE(MID(AD87, SEARCH("!", AD87)+1, SEARCH("+", AD87)-SEARCH("!", AD87)-1)), Rankings!$A$2:$BK$161, 63, FALSE),0)</f>
        <v>0</v>
      </c>
      <c r="ID87">
        <f>IFERROR(VLOOKUP(_xlfn.NUMBERVALUE(MID(AE87, SEARCH("!", AE87)+1, SEARCH("+", AE87)-SEARCH("!", AE87)-1)), Rankings!$A$2:$BK$161, 63, FALSE),0)</f>
        <v>0</v>
      </c>
      <c r="IE87">
        <f>IFERROR(VLOOKUP(_xlfn.NUMBERVALUE(MID(AF87, SEARCH("!", AF87)+1, SEARCH("+", AF87)-SEARCH("!", AF87)-1)), Rankings!$A$2:$BK$161, 63, FALSE),0)</f>
        <v>0</v>
      </c>
      <c r="IF87">
        <f>IFERROR(VLOOKUP(_xlfn.NUMBERVALUE(MID(AG87, SEARCH("!", AG87)+1, SEARCH("+", AG87)-SEARCH("!", AG87)-1)), Rankings!$A$2:$BK$161, 63, FALSE),0)</f>
        <v>0</v>
      </c>
      <c r="IG87">
        <f>IFERROR(VLOOKUP(_xlfn.NUMBERVALUE(MID(AH87, SEARCH("!", AH87)+1, SEARCH("+", AH87)-SEARCH("!", AH87)-1)), Rankings!$A$2:$BK$161, 63, FALSE),0)</f>
        <v>0</v>
      </c>
      <c r="IH87">
        <f>IFERROR(VLOOKUP(_xlfn.NUMBERVALUE(MID(AI87, SEARCH("!", AI87)+1, SEARCH("+", AI87)-SEARCH("!", AI87)-1)), Rankings!$A$2:$BK$161, 63, FALSE),0)</f>
        <v>0</v>
      </c>
      <c r="II87">
        <f>IFERROR(VLOOKUP(_xlfn.NUMBERVALUE(MID(AJ87, SEARCH("!", AJ87)+1, SEARCH("+", AJ87)-SEARCH("!", AJ87)-1)), Rankings!$A$2:$BK$161, 63, FALSE),0)</f>
        <v>0</v>
      </c>
      <c r="IJ87">
        <f>IFERROR(VLOOKUP(_xlfn.NUMBERVALUE(MID(AK87, SEARCH("!", AK87)+1, SEARCH("+", AK87)-SEARCH("!", AK87)-1)), Rankings!$A$2:$BK$161, 63, FALSE),0)</f>
        <v>0</v>
      </c>
      <c r="IK87">
        <f>IFERROR(VLOOKUP(_xlfn.NUMBERVALUE(MID(AL87, SEARCH("!", AL87)+1, SEARCH("+", AL87)-SEARCH("!", AL87)-1)), Rankings!$A$2:$BK$161, 63, FALSE),0)</f>
        <v>0</v>
      </c>
      <c r="IL87">
        <f>IFERROR(VLOOKUP(_xlfn.NUMBERVALUE(MID(AM87, SEARCH("!", AM87)+1, SEARCH("+", AM87)-SEARCH("!", AM87)-1)), Rankings!$A$2:$BK$161, 63, FALSE),0)</f>
        <v>0</v>
      </c>
      <c r="IM87">
        <f>IFERROR(VLOOKUP(_xlfn.NUMBERVALUE(MID(AN87, SEARCH("!", AN87)+1, SEARCH("+", AN87)-SEARCH("!", AN87)-1)), Rankings!$A$2:$BK$161, 63, FALSE),0)</f>
        <v>0</v>
      </c>
      <c r="IN87">
        <f>IFERROR(VLOOKUP(_xlfn.NUMBERVALUE(MID(AO87, SEARCH("!", AO87)+1, SEARCH("+", AO87)-SEARCH("!", AO87)-1)), Rankings!$A$2:$BK$161, 63, FALSE),0)</f>
        <v>0</v>
      </c>
      <c r="IO87">
        <f>IFERROR(VLOOKUP(_xlfn.NUMBERVALUE(MID(AP87, SEARCH("!", AP87)+1, SEARCH("+", AP87)-SEARCH("!", AP87)-1)), Rankings!$A$2:$BK$161, 63, FALSE),0)</f>
        <v>0</v>
      </c>
      <c r="IP87">
        <f>IFERROR(VLOOKUP(_xlfn.NUMBERVALUE(MID(AQ87, SEARCH("!", AQ87)+1, SEARCH("+", AQ87)-SEARCH("!", AQ87)-1)), Rankings!$A$2:$BK$161, 63, FALSE),0)</f>
        <v>0</v>
      </c>
      <c r="IQ87">
        <f>IFERROR(VLOOKUP(_xlfn.NUMBERVALUE(MID(AR87, SEARCH("!", AR87)+1, SEARCH("+", AR87)-SEARCH("!", AR87)-1)), Rankings!$A$2:$BK$161, 63, FALSE),0)</f>
        <v>0</v>
      </c>
      <c r="IR87">
        <f>IFERROR(VLOOKUP(_xlfn.NUMBERVALUE(MID(AS87, SEARCH("!", AS87)+1, SEARCH("+", AS87)-SEARCH("!", AS87)-1)), Rankings!$A$2:$BK$161, 63, FALSE),0)</f>
        <v>0</v>
      </c>
      <c r="IS87">
        <f>IFERROR(VLOOKUP(_xlfn.NUMBERVALUE(MID(AT87, SEARCH("!", AT87)+1, SEARCH("+", AT87)-SEARCH("!", AT87)-1)), Rankings!$A$2:$BK$161, 63, FALSE),0)</f>
        <v>0</v>
      </c>
      <c r="IT87">
        <f>IFERROR(VLOOKUP(_xlfn.NUMBERVALUE(MID(AU87, SEARCH("!", AU87)+1, SEARCH("+", AU87)-SEARCH("!", AU87)-1)), Rankings!$A$2:$BK$161, 63, FALSE),0)</f>
        <v>0</v>
      </c>
      <c r="IU87">
        <f>IFERROR(VLOOKUP(_xlfn.NUMBERVALUE(MID(AV87, SEARCH("!", AV87)+1, SEARCH("+", AV87)-SEARCH("!", AV87)-1)), Rankings!$A$2:$BK$161, 63, FALSE),0)</f>
        <v>0</v>
      </c>
      <c r="IV87">
        <f>IFERROR(VLOOKUP(_xlfn.NUMBERVALUE(MID(AW87, SEARCH("!", AW87)+1, SEARCH("+", AW87)-SEARCH("!", AW87)-1)), Rankings!$A$2:$BK$161, 63, FALSE),0)</f>
        <v>0</v>
      </c>
      <c r="IW87">
        <f>IFERROR(VLOOKUP(_xlfn.NUMBERVALUE(MID(AX87, SEARCH("!", AX87)+1, SEARCH("+", AX87)-SEARCH("!", AX87)-1)), Rankings!$A$2:$BK$161, 63, FALSE),0)</f>
        <v>0</v>
      </c>
      <c r="IX87">
        <f>IFERROR(VLOOKUP(_xlfn.NUMBERVALUE(MID(AY87, SEARCH("!", AY87)+1, SEARCH("+", AY87)-SEARCH("!", AY87)-1)), Rankings!$A$2:$BK$161, 63, FALSE),0)</f>
        <v>0</v>
      </c>
      <c r="IY87">
        <f>IFERROR(VLOOKUP(_xlfn.NUMBERVALUE(MID(AZ87, SEARCH("!", AZ87)+1, SEARCH("+", AZ87)-SEARCH("!", AZ87)-1)), Rankings!$A$2:$BK$161, 63, FALSE),0)</f>
        <v>0</v>
      </c>
      <c r="IZ87">
        <f>IFERROR(VLOOKUP(_xlfn.NUMBERVALUE(MID(BA87, SEARCH("!", BA87)+1, SEARCH("+", BA87)-SEARCH("!", BA87)-1)), Rankings!$A$2:$BK$161, 63, FALSE),0)</f>
        <v>0</v>
      </c>
      <c r="JA87">
        <f>IFERROR(VLOOKUP(_xlfn.NUMBERVALUE(MID(BB87, SEARCH("!", BB87)+1, SEARCH("+", BB87)-SEARCH("!", BB87)-1)), Rankings!$A$2:$BK$161, 63, FALSE),0)</f>
        <v>0</v>
      </c>
      <c r="JB87">
        <f>IFERROR(VLOOKUP(_xlfn.NUMBERVALUE(MID(BC87, SEARCH("!", BC87)+1, SEARCH("+", BC87)-SEARCH("!", BC87)-1)), Rankings!$A$2:$BK$161, 63, FALSE),0)</f>
        <v>0</v>
      </c>
      <c r="JC87">
        <f>IFERROR(VLOOKUP(_xlfn.NUMBERVALUE(MID(BD87, SEARCH("!", BD87)+1, SEARCH("+", BD87)-SEARCH("!", BD87)-1)), Rankings!$A$2:$BK$161, 63, FALSE),0)</f>
        <v>0</v>
      </c>
      <c r="JD87">
        <f>IFERROR(VLOOKUP(_xlfn.NUMBERVALUE(MID(BE87, SEARCH("!", BE87)+1, SEARCH("+", BE87)-SEARCH("!", BE87)-1)), Rankings!$A$2:$BK$161, 63, FALSE),0)</f>
        <v>0</v>
      </c>
      <c r="JE87">
        <f>IFERROR(VLOOKUP(_xlfn.NUMBERVALUE(MID(BF87, SEARCH("!", BF87)+1, SEARCH("+", BF87)-SEARCH("!", BF87)-1)), Rankings!$A$2:$BK$161, 63, FALSE),0)</f>
        <v>0</v>
      </c>
      <c r="JF87">
        <f>IFERROR(VLOOKUP(_xlfn.NUMBERVALUE(MID(BG87, SEARCH("!", BG87)+1, SEARCH("+", BG87)-SEARCH("!", BG87)-1)), Rankings!$A$2:$BK$161, 63, FALSE),0)</f>
        <v>0</v>
      </c>
      <c r="JG87">
        <f>IFERROR(VLOOKUP(_xlfn.NUMBERVALUE(MID(BH87, SEARCH("!", BH87)+1, SEARCH("+", BH87)-SEARCH("!", BH87)-1)), Rankings!$A$2:$BK$161, 63, FALSE),0)</f>
        <v>0</v>
      </c>
      <c r="JH87">
        <f>IFERROR(VLOOKUP(_xlfn.NUMBERVALUE(MID(BI87, SEARCH("!", BI87)+1, SEARCH("+", BI87)-SEARCH("!", BI87)-1)), Rankings!$A$2:$BK$161, 63, FALSE),0)</f>
        <v>0</v>
      </c>
      <c r="JI87">
        <f>IFERROR(VLOOKUP(_xlfn.NUMBERVALUE(MID(BJ87, SEARCH("!", BJ87)+1, SEARCH("+", BJ87)-SEARCH("!", BJ87)-1)), Rankings!$A$2:$BK$161, 63, FALSE),0)</f>
        <v>0</v>
      </c>
      <c r="JJ87">
        <f>IFERROR(VLOOKUP(_xlfn.NUMBERVALUE(MID(BK87, SEARCH("!", BK87)+1, SEARCH("+", BK87)-SEARCH("!", BK87)-1)), Rankings!$A$2:$BK$161, 63, FALSE),0)</f>
        <v>0</v>
      </c>
      <c r="JK87">
        <f>IFERROR(VLOOKUP(_xlfn.NUMBERVALUE(MID(BL87, SEARCH("!", BL87)+1, SEARCH("+", BL87)-SEARCH("!", BL87)-1)), Rankings!$A$2:$BK$161, 63, FALSE),0)</f>
        <v>0</v>
      </c>
      <c r="JL87">
        <f>IFERROR(VLOOKUP(_xlfn.NUMBERVALUE(MID(BM87, SEARCH("!", BM87)+1, SEARCH("+", BM87)-SEARCH("!", BM87)-1)), Rankings!$A$2:$BK$161, 63, FALSE),0)</f>
        <v>0</v>
      </c>
      <c r="JM87">
        <f>IFERROR(VLOOKUP(_xlfn.NUMBERVALUE(MID(BN87, SEARCH("!", BN87)+1, SEARCH("+", BN87)-SEARCH("!", BN87)-1)), Rankings!$A$2:$BK$161, 63, FALSE),0)</f>
        <v>0</v>
      </c>
      <c r="JN87">
        <f>IFERROR(VLOOKUP(_xlfn.NUMBERVALUE(MID(BO87, SEARCH("!", BO87)+1, SEARCH("+", BO87)-SEARCH("!", BO87)-1)), Rankings!$A$2:$BK$161, 63, FALSE),0)</f>
        <v>0</v>
      </c>
      <c r="JO87">
        <f>IFERROR(VLOOKUP(_xlfn.NUMBERVALUE(MID(BP87, SEARCH("!", BP87)+1, SEARCH("+", BP87)-SEARCH("!", BP87)-1)), Rankings!$A$2:$BK$161, 63, FALSE),0)</f>
        <v>0</v>
      </c>
      <c r="JP87">
        <f>IFERROR(VLOOKUP(_xlfn.NUMBERVALUE(MID(BQ87, SEARCH("!", BQ87)+1, SEARCH("+", BQ87)-SEARCH("!", BQ87)-1)), Rankings!$A$2:$BK$161, 63, FALSE),0)</f>
        <v>0</v>
      </c>
      <c r="JQ87">
        <f>IFERROR(VLOOKUP(_xlfn.NUMBERVALUE(MID(BR87, SEARCH("!", BR87)+1, SEARCH("+", BR87)-SEARCH("!", BR87)-1)), Rankings!$A$2:$BK$161, 63, FALSE),0)</f>
        <v>0</v>
      </c>
      <c r="JR87">
        <f>IFERROR(VLOOKUP(_xlfn.NUMBERVALUE(MID(BS87, SEARCH("!", BS87)+1, SEARCH("+", BS87)-SEARCH("!", BS87)-1)), Rankings!$A$2:$BK$161, 63, FALSE),0)</f>
        <v>0</v>
      </c>
      <c r="JS87">
        <f>IFERROR(VLOOKUP(_xlfn.NUMBERVALUE(MID(BT87, SEARCH("!", BT87)+1, SEARCH("+", BT87)-SEARCH("!", BT87)-1)), Rankings!$A$2:$BK$161, 63, FALSE),0)</f>
        <v>0</v>
      </c>
      <c r="JT87">
        <f>IFERROR(VLOOKUP(_xlfn.NUMBERVALUE(MID(BU87, SEARCH("!", BU87)+1, SEARCH("+", BU87)-SEARCH("!", BU87)-1)), Rankings!$A$2:$BK$161, 63, FALSE),0)</f>
        <v>0</v>
      </c>
      <c r="JU87">
        <f>IFERROR(VLOOKUP(_xlfn.NUMBERVALUE(MID(BV87, SEARCH("!", BV87)+1, SEARCH("+", BV87)-SEARCH("!", BV87)-1)), Rankings!$A$2:$BK$161, 63, FALSE),0)</f>
        <v>0</v>
      </c>
      <c r="JV87">
        <f>IFERROR(VLOOKUP(_xlfn.NUMBERVALUE(MID(BW87, SEARCH("!", BW87)+1, SEARCH("+", BW87)-SEARCH("!", BW87)-1)), Rankings!$A$2:$BK$161, 63, FALSE),0)</f>
        <v>0</v>
      </c>
      <c r="JW87">
        <f>IFERROR(VLOOKUP(_xlfn.NUMBERVALUE(MID(BX87, SEARCH("!", BX87)+1, SEARCH("+", BX87)-SEARCH("!", BX87)-1)), Rankings!$A$2:$BK$161, 63, FALSE),0)</f>
        <v>0</v>
      </c>
      <c r="JX87">
        <f>IFERROR(VLOOKUP(_xlfn.NUMBERVALUE(MID(BY87, SEARCH("!", BY87)+1, SEARCH("+", BY87)-SEARCH("!", BY87)-1)), Rankings!$A$2:$BK$161, 63, FALSE),0)</f>
        <v>0</v>
      </c>
      <c r="JY87">
        <f>IFERROR(VLOOKUP(_xlfn.NUMBERVALUE(MID(BZ87, SEARCH("!", BZ87)+1, SEARCH("+", BZ87)-SEARCH("!", BZ87)-1)), Rankings!$A$2:$BK$161, 63, FALSE),0)</f>
        <v>0</v>
      </c>
      <c r="JZ87">
        <f>IFERROR(VLOOKUP(_xlfn.NUMBERVALUE(MID(CA87, SEARCH("!", CA87)+1, SEARCH("+", CA87)-SEARCH("!", CA87)-1)), Rankings!$A$2:$BK$161, 63, FALSE),0)</f>
        <v>0</v>
      </c>
      <c r="KA87">
        <f>IFERROR(VLOOKUP(_xlfn.NUMBERVALUE(MID(CB87, SEARCH("!", CB87)+1, SEARCH("+", CB87)-SEARCH("!", CB87)-1)), Rankings!$A$2:$BK$161, 63, FALSE),0)</f>
        <v>0</v>
      </c>
      <c r="KB87">
        <f>IFERROR(VLOOKUP(_xlfn.NUMBERVALUE(MID(CC87, SEARCH("!", CC87)+1, SEARCH("+", CC87)-SEARCH("!", CC87)-1)), Rankings!$A$2:$BK$161, 63, FALSE),0)</f>
        <v>0</v>
      </c>
      <c r="KC87">
        <f>IFERROR(VLOOKUP(_xlfn.NUMBERVALUE(MID(CD87, SEARCH("!", CD87)+1, SEARCH("+", CD87)-SEARCH("!", CD87)-1)), Rankings!$A$2:$BK$161, 63, FALSE),0)</f>
        <v>0</v>
      </c>
      <c r="KD87">
        <f>IFERROR(VLOOKUP(_xlfn.NUMBERVALUE(MID(CE87, SEARCH("!", CE87)+1, SEARCH("+", CE87)-SEARCH("!", CE87)-1)), Rankings!$A$2:$BK$161, 63, FALSE),0)</f>
        <v>0</v>
      </c>
      <c r="KE87">
        <f>IFERROR(VLOOKUP(_xlfn.NUMBERVALUE(MID(CF87, SEARCH("!", CF87)+1, SEARCH("+", CF87)-SEARCH("!", CF87)-1)), Rankings!$A$2:$BK$161, 63, FALSE),0)</f>
        <v>0</v>
      </c>
      <c r="KF87">
        <f>IFERROR(VLOOKUP(_xlfn.NUMBERVALUE(MID(CG87, SEARCH("!", CG87)+1, SEARCH("+", CG87)-SEARCH("!", CG87)-1)), Rankings!$A$2:$BK$161, 63, FALSE),0)</f>
        <v>0</v>
      </c>
      <c r="KG87">
        <f>IFERROR(VLOOKUP(_xlfn.NUMBERVALUE(MID(CH87, SEARCH("!", CH87)+1, SEARCH("+", CH87)-SEARCH("!", CH87)-1)), Rankings!$A$2:$BK$161, 63, FALSE),0)</f>
        <v>0</v>
      </c>
      <c r="KH87">
        <f>IFERROR(VLOOKUP(_xlfn.NUMBERVALUE(MID(CI87, SEARCH("!", CI87)+1, SEARCH("+", CI87)-SEARCH("!", CI87)-1)), Rankings!$A$2:$BK$161, 63, FALSE),0)</f>
        <v>0</v>
      </c>
      <c r="KI87">
        <f>IFERROR(VLOOKUP(_xlfn.NUMBERVALUE(MID(CJ87, SEARCH("!", CJ87)+1, SEARCH("+", CJ87)-SEARCH("!", CJ87)-1)), Rankings!$A$2:$BK$161, 63, FALSE),0)</f>
        <v>0</v>
      </c>
      <c r="KJ87">
        <f>IFERROR(VLOOKUP(_xlfn.NUMBERVALUE(MID(CK87, SEARCH("!", CK87)+1, SEARCH("+", CK87)-SEARCH("!", CK87)-1)), Rankings!$A$2:$BK$161, 63, FALSE),0)</f>
        <v>0</v>
      </c>
      <c r="KK87">
        <f>IFERROR(VLOOKUP(_xlfn.NUMBERVALUE(MID(CL87, SEARCH("!", CL87)+1, SEARCH("+", CL87)-SEARCH("!", CL87)-1)), Rankings!$A$2:$BK$161, 63, FALSE),0)</f>
        <v>0</v>
      </c>
      <c r="KL87">
        <f>IFERROR(VLOOKUP(_xlfn.NUMBERVALUE(MID(CM87, SEARCH("!", CM87)+1, SEARCH("+", CM87)-SEARCH("!", CM87)-1)), Rankings!$A$2:$BK$161, 63, FALSE),0)</f>
        <v>0</v>
      </c>
      <c r="KM87">
        <f>IFERROR(VLOOKUP(_xlfn.NUMBERVALUE(MID(CN87, SEARCH("!", CN87)+1, SEARCH("+", CN87)-SEARCH("!", CN87)-1)), Rankings!$A$2:$BK$161, 63, FALSE),0)</f>
        <v>0</v>
      </c>
      <c r="KN87">
        <f>IFERROR(VLOOKUP(_xlfn.NUMBERVALUE(MID(CO87, SEARCH("!", CO87)+1, SEARCH("+", CO87)-SEARCH("!", CO87)-1)), Rankings!$A$2:$BK$161, 63, FALSE),0)</f>
        <v>0</v>
      </c>
      <c r="KO87">
        <f>IFERROR(VLOOKUP(_xlfn.NUMBERVALUE(MID(CP87, SEARCH("!", CP87)+1, SEARCH("+", CP87)-SEARCH("!", CP87)-1)), Rankings!$A$2:$BK$161, 63, FALSE),0)</f>
        <v>0</v>
      </c>
      <c r="KP87">
        <f>IFERROR(VLOOKUP(_xlfn.NUMBERVALUE(MID(CQ87, SEARCH("!", CQ87)+1, SEARCH("+", CQ87)-SEARCH("!", CQ87)-1)), Rankings!$A$2:$BK$161, 63, FALSE),0)</f>
        <v>0</v>
      </c>
      <c r="KQ87">
        <f>IFERROR(VLOOKUP(_xlfn.NUMBERVALUE(MID(CR87, SEARCH("!", CR87)+1, SEARCH("+", CR87)-SEARCH("!", CR87)-1)), Rankings!$A$2:$BK$161, 63, FALSE),0)</f>
        <v>0</v>
      </c>
      <c r="KS87" s="4">
        <f t="shared" si="1951"/>
        <v>217</v>
      </c>
      <c r="KT87" s="4">
        <f t="shared" si="1952"/>
        <v>56</v>
      </c>
      <c r="KU87" s="4">
        <f t="shared" si="1953"/>
        <v>77</v>
      </c>
      <c r="KV87" s="4">
        <f t="shared" si="1954"/>
        <v>0</v>
      </c>
      <c r="KY87" s="4">
        <f t="shared" si="1955"/>
        <v>350</v>
      </c>
      <c r="KZ87" s="4"/>
      <c r="LB87">
        <f t="shared" si="1956"/>
        <v>32</v>
      </c>
      <c r="LC87">
        <f t="shared" si="1957"/>
        <v>31</v>
      </c>
      <c r="LD87">
        <f t="shared" si="1958"/>
        <v>29</v>
      </c>
      <c r="LE87">
        <f t="shared" si="1959"/>
        <v>0</v>
      </c>
      <c r="LF87">
        <f t="shared" si="1960"/>
        <v>0</v>
      </c>
      <c r="LG87">
        <f t="shared" si="1961"/>
        <v>65</v>
      </c>
      <c r="LH87">
        <f t="shared" si="1962"/>
        <v>26</v>
      </c>
      <c r="LI87">
        <f t="shared" si="1963"/>
        <v>30</v>
      </c>
      <c r="LJ87">
        <f t="shared" si="1964"/>
        <v>60</v>
      </c>
      <c r="LK87">
        <f t="shared" si="1965"/>
        <v>38</v>
      </c>
      <c r="LL87">
        <f t="shared" si="1966"/>
        <v>39</v>
      </c>
      <c r="LM87">
        <f t="shared" si="1967"/>
        <v>0</v>
      </c>
      <c r="LN87">
        <f t="shared" si="1968"/>
        <v>0</v>
      </c>
      <c r="LO87">
        <f t="shared" si="1969"/>
        <v>0</v>
      </c>
      <c r="LP87">
        <f t="shared" si="1970"/>
        <v>0</v>
      </c>
      <c r="LQ87">
        <f t="shared" si="1971"/>
        <v>0</v>
      </c>
      <c r="LR87">
        <f t="shared" si="1972"/>
        <v>0</v>
      </c>
      <c r="LS87">
        <f t="shared" si="1973"/>
        <v>0</v>
      </c>
      <c r="LT87">
        <f t="shared" si="1974"/>
        <v>0</v>
      </c>
      <c r="LU87">
        <f t="shared" si="1975"/>
        <v>0</v>
      </c>
      <c r="LV87">
        <f t="shared" si="1976"/>
        <v>0</v>
      </c>
      <c r="LW87">
        <f t="shared" si="1977"/>
        <v>0</v>
      </c>
      <c r="LX87">
        <f t="shared" si="1978"/>
        <v>0</v>
      </c>
      <c r="LY87">
        <f t="shared" si="1979"/>
        <v>0</v>
      </c>
      <c r="LZ87">
        <f t="shared" si="1980"/>
        <v>0</v>
      </c>
      <c r="MA87">
        <f t="shared" si="1981"/>
        <v>0</v>
      </c>
      <c r="MB87">
        <f t="shared" si="1982"/>
        <v>0</v>
      </c>
      <c r="MC87">
        <f t="shared" si="1983"/>
        <v>0</v>
      </c>
      <c r="MD87">
        <f t="shared" si="1984"/>
        <v>0</v>
      </c>
      <c r="ME87">
        <f t="shared" si="1985"/>
        <v>0</v>
      </c>
      <c r="MF87">
        <f t="shared" si="1986"/>
        <v>0</v>
      </c>
      <c r="MG87">
        <f t="shared" si="1987"/>
        <v>0</v>
      </c>
      <c r="MH87">
        <f t="shared" si="1988"/>
        <v>0</v>
      </c>
      <c r="MI87">
        <f t="shared" si="1989"/>
        <v>0</v>
      </c>
      <c r="MJ87">
        <f t="shared" si="1990"/>
        <v>0</v>
      </c>
      <c r="MK87">
        <f t="shared" si="1991"/>
        <v>0</v>
      </c>
      <c r="ML87">
        <f t="shared" si="1992"/>
        <v>0</v>
      </c>
      <c r="MM87">
        <f t="shared" si="1993"/>
        <v>0</v>
      </c>
      <c r="MN87">
        <f t="shared" si="1994"/>
        <v>0</v>
      </c>
      <c r="MO87">
        <f t="shared" si="1995"/>
        <v>0</v>
      </c>
      <c r="MP87">
        <f t="shared" si="1996"/>
        <v>0</v>
      </c>
      <c r="MQ87">
        <f t="shared" si="1997"/>
        <v>0</v>
      </c>
      <c r="MR87">
        <f t="shared" si="1998"/>
        <v>0</v>
      </c>
      <c r="MS87">
        <f t="shared" si="1999"/>
        <v>0</v>
      </c>
      <c r="MT87">
        <f t="shared" si="2000"/>
        <v>0</v>
      </c>
      <c r="MU87">
        <f t="shared" si="2001"/>
        <v>0</v>
      </c>
      <c r="MV87">
        <f t="shared" si="2002"/>
        <v>0</v>
      </c>
      <c r="MW87">
        <f t="shared" si="2003"/>
        <v>0</v>
      </c>
      <c r="MX87">
        <f t="shared" si="2004"/>
        <v>0</v>
      </c>
      <c r="MY87">
        <f t="shared" si="2005"/>
        <v>0</v>
      </c>
      <c r="MZ87">
        <f t="shared" si="2006"/>
        <v>0</v>
      </c>
      <c r="NA87">
        <f t="shared" si="2007"/>
        <v>0</v>
      </c>
      <c r="NB87">
        <f t="shared" si="2008"/>
        <v>0</v>
      </c>
      <c r="NC87">
        <f t="shared" si="2009"/>
        <v>0</v>
      </c>
      <c r="ND87">
        <f t="shared" si="2010"/>
        <v>0</v>
      </c>
      <c r="NE87">
        <f t="shared" si="2011"/>
        <v>0</v>
      </c>
      <c r="NF87">
        <f t="shared" si="2012"/>
        <v>0</v>
      </c>
      <c r="NG87">
        <f t="shared" si="2013"/>
        <v>0</v>
      </c>
      <c r="NH87">
        <f t="shared" si="2014"/>
        <v>0</v>
      </c>
      <c r="NI87">
        <f t="shared" si="2015"/>
        <v>0</v>
      </c>
      <c r="NJ87">
        <f t="shared" si="2016"/>
        <v>0</v>
      </c>
      <c r="NK87">
        <f t="shared" si="2017"/>
        <v>0</v>
      </c>
      <c r="NL87">
        <f t="shared" si="2018"/>
        <v>0</v>
      </c>
      <c r="NM87">
        <f t="shared" si="2019"/>
        <v>0</v>
      </c>
      <c r="NN87">
        <f t="shared" si="2020"/>
        <v>0</v>
      </c>
      <c r="NO87">
        <f t="shared" si="2021"/>
        <v>0</v>
      </c>
      <c r="NP87">
        <f t="shared" si="2022"/>
        <v>0</v>
      </c>
      <c r="NQ87">
        <f t="shared" si="2023"/>
        <v>0</v>
      </c>
      <c r="NR87">
        <f t="shared" si="2024"/>
        <v>0</v>
      </c>
      <c r="NS87">
        <f t="shared" si="2025"/>
        <v>0</v>
      </c>
      <c r="NT87">
        <f t="shared" si="2026"/>
        <v>0</v>
      </c>
      <c r="NU87">
        <f t="shared" si="2027"/>
        <v>0</v>
      </c>
      <c r="NV87">
        <f t="shared" si="2028"/>
        <v>0</v>
      </c>
      <c r="NW87">
        <f t="shared" si="2029"/>
        <v>0</v>
      </c>
      <c r="NX87">
        <f t="shared" si="2030"/>
        <v>0</v>
      </c>
      <c r="NY87">
        <f t="shared" si="2031"/>
        <v>0</v>
      </c>
      <c r="NZ87">
        <f t="shared" si="2032"/>
        <v>0</v>
      </c>
      <c r="OA87">
        <f t="shared" si="2033"/>
        <v>0</v>
      </c>
      <c r="OB87">
        <f t="shared" si="2034"/>
        <v>0</v>
      </c>
      <c r="OC87">
        <f t="shared" si="2035"/>
        <v>0</v>
      </c>
      <c r="OD87">
        <f t="shared" si="2036"/>
        <v>0</v>
      </c>
      <c r="OE87">
        <f t="shared" si="2037"/>
        <v>0</v>
      </c>
      <c r="OF87">
        <f t="shared" si="2038"/>
        <v>0</v>
      </c>
      <c r="OG87">
        <f t="shared" si="2039"/>
        <v>0</v>
      </c>
      <c r="OH87">
        <f t="shared" si="2040"/>
        <v>0</v>
      </c>
      <c r="OJ87" s="4">
        <f t="shared" si="2041"/>
        <v>168</v>
      </c>
      <c r="OK87" s="4">
        <f t="shared" si="2042"/>
        <v>78</v>
      </c>
      <c r="OL87" s="4">
        <f t="shared" si="2043"/>
        <v>99</v>
      </c>
      <c r="OM87" s="4">
        <f t="shared" si="2044"/>
        <v>0</v>
      </c>
      <c r="OP87" s="4">
        <f t="shared" si="2045"/>
        <v>345</v>
      </c>
      <c r="OQ87" s="4"/>
      <c r="OS87">
        <f t="shared" si="2046"/>
        <v>35</v>
      </c>
      <c r="OT87">
        <f t="shared" si="2047"/>
        <v>40</v>
      </c>
      <c r="OU87">
        <f t="shared" si="2048"/>
        <v>50</v>
      </c>
      <c r="OV87">
        <f t="shared" si="2049"/>
        <v>0</v>
      </c>
      <c r="OW87">
        <f t="shared" si="2050"/>
        <v>0</v>
      </c>
      <c r="OX87">
        <f t="shared" si="2051"/>
        <v>25</v>
      </c>
      <c r="OY87">
        <f t="shared" si="2052"/>
        <v>54</v>
      </c>
      <c r="OZ87">
        <f t="shared" si="2053"/>
        <v>24</v>
      </c>
      <c r="PA87">
        <f t="shared" si="2054"/>
        <v>18</v>
      </c>
      <c r="PB87">
        <f t="shared" si="2055"/>
        <v>61</v>
      </c>
      <c r="PC87">
        <f t="shared" si="2056"/>
        <v>38</v>
      </c>
      <c r="PD87">
        <f t="shared" si="2057"/>
        <v>0</v>
      </c>
      <c r="PE87">
        <f t="shared" si="2058"/>
        <v>0</v>
      </c>
      <c r="PF87">
        <f t="shared" si="2059"/>
        <v>0</v>
      </c>
      <c r="PG87">
        <f t="shared" si="2060"/>
        <v>0</v>
      </c>
      <c r="PH87">
        <f t="shared" si="2061"/>
        <v>0</v>
      </c>
      <c r="PI87">
        <f t="shared" si="2062"/>
        <v>0</v>
      </c>
      <c r="PJ87">
        <f t="shared" si="2063"/>
        <v>0</v>
      </c>
      <c r="PK87">
        <f t="shared" si="2064"/>
        <v>0</v>
      </c>
      <c r="PL87">
        <f t="shared" si="2065"/>
        <v>0</v>
      </c>
      <c r="PM87">
        <f t="shared" si="2066"/>
        <v>0</v>
      </c>
      <c r="PN87">
        <f t="shared" si="2067"/>
        <v>0</v>
      </c>
      <c r="PO87">
        <f t="shared" si="2068"/>
        <v>0</v>
      </c>
      <c r="PP87">
        <f t="shared" si="2069"/>
        <v>0</v>
      </c>
      <c r="PQ87">
        <f t="shared" si="2070"/>
        <v>0</v>
      </c>
      <c r="PR87">
        <f t="shared" si="2071"/>
        <v>0</v>
      </c>
      <c r="PS87">
        <f t="shared" si="2072"/>
        <v>0</v>
      </c>
      <c r="PT87">
        <f t="shared" si="2073"/>
        <v>0</v>
      </c>
      <c r="PU87">
        <f t="shared" si="2074"/>
        <v>0</v>
      </c>
      <c r="PV87">
        <f t="shared" si="2075"/>
        <v>0</v>
      </c>
      <c r="PW87">
        <f t="shared" si="2076"/>
        <v>0</v>
      </c>
      <c r="PX87">
        <f t="shared" si="2077"/>
        <v>0</v>
      </c>
      <c r="PY87">
        <f t="shared" si="2078"/>
        <v>0</v>
      </c>
      <c r="PZ87">
        <f t="shared" si="2079"/>
        <v>0</v>
      </c>
      <c r="QA87">
        <f t="shared" si="2080"/>
        <v>0</v>
      </c>
      <c r="QB87">
        <f t="shared" si="2081"/>
        <v>0</v>
      </c>
      <c r="QC87">
        <f t="shared" si="2082"/>
        <v>0</v>
      </c>
      <c r="QD87">
        <f t="shared" si="2083"/>
        <v>0</v>
      </c>
      <c r="QE87">
        <f t="shared" si="2084"/>
        <v>0</v>
      </c>
      <c r="QF87">
        <f t="shared" si="2085"/>
        <v>0</v>
      </c>
      <c r="QG87">
        <f t="shared" si="2086"/>
        <v>0</v>
      </c>
      <c r="QH87">
        <f t="shared" si="2087"/>
        <v>0</v>
      </c>
      <c r="QI87">
        <f t="shared" si="2088"/>
        <v>0</v>
      </c>
      <c r="QJ87">
        <f t="shared" si="2089"/>
        <v>0</v>
      </c>
      <c r="QK87">
        <f t="shared" si="2090"/>
        <v>0</v>
      </c>
      <c r="QL87">
        <f t="shared" si="2091"/>
        <v>0</v>
      </c>
      <c r="QM87">
        <f t="shared" si="2092"/>
        <v>0</v>
      </c>
      <c r="QN87">
        <f t="shared" si="2093"/>
        <v>0</v>
      </c>
      <c r="QO87">
        <f t="shared" si="2094"/>
        <v>0</v>
      </c>
      <c r="QP87">
        <f t="shared" si="2095"/>
        <v>0</v>
      </c>
      <c r="QQ87">
        <f t="shared" si="2096"/>
        <v>0</v>
      </c>
      <c r="QR87">
        <f t="shared" si="2097"/>
        <v>0</v>
      </c>
      <c r="QS87">
        <f t="shared" si="2098"/>
        <v>0</v>
      </c>
      <c r="QT87">
        <f t="shared" si="2099"/>
        <v>0</v>
      </c>
      <c r="QU87">
        <f t="shared" si="2100"/>
        <v>0</v>
      </c>
      <c r="QV87">
        <f t="shared" si="2101"/>
        <v>0</v>
      </c>
      <c r="QW87">
        <f t="shared" si="2102"/>
        <v>0</v>
      </c>
      <c r="QX87">
        <f t="shared" si="2103"/>
        <v>0</v>
      </c>
      <c r="QY87">
        <f t="shared" si="2104"/>
        <v>0</v>
      </c>
      <c r="QZ87">
        <f t="shared" si="2105"/>
        <v>0</v>
      </c>
      <c r="RA87">
        <f t="shared" si="2106"/>
        <v>0</v>
      </c>
      <c r="RB87">
        <f t="shared" si="2107"/>
        <v>0</v>
      </c>
      <c r="RC87">
        <f t="shared" si="2108"/>
        <v>0</v>
      </c>
      <c r="RD87">
        <f t="shared" si="2109"/>
        <v>0</v>
      </c>
      <c r="RE87">
        <f t="shared" si="2110"/>
        <v>0</v>
      </c>
      <c r="RF87">
        <f t="shared" si="2111"/>
        <v>0</v>
      </c>
      <c r="RG87">
        <f t="shared" si="2112"/>
        <v>0</v>
      </c>
      <c r="RH87">
        <f t="shared" si="2113"/>
        <v>0</v>
      </c>
      <c r="RI87">
        <f t="shared" si="2114"/>
        <v>0</v>
      </c>
      <c r="RJ87">
        <f t="shared" si="2115"/>
        <v>0</v>
      </c>
      <c r="RK87">
        <f t="shared" si="2116"/>
        <v>0</v>
      </c>
      <c r="RL87">
        <f t="shared" si="2117"/>
        <v>0</v>
      </c>
      <c r="RM87">
        <f t="shared" si="2118"/>
        <v>0</v>
      </c>
      <c r="RN87">
        <f t="shared" si="2119"/>
        <v>0</v>
      </c>
      <c r="RO87">
        <f t="shared" si="2120"/>
        <v>0</v>
      </c>
      <c r="RP87">
        <f t="shared" si="2121"/>
        <v>0</v>
      </c>
      <c r="RQ87">
        <f t="shared" si="2122"/>
        <v>0</v>
      </c>
      <c r="RR87">
        <f t="shared" si="2123"/>
        <v>0</v>
      </c>
      <c r="RS87">
        <f t="shared" si="2124"/>
        <v>0</v>
      </c>
      <c r="RT87">
        <f t="shared" si="2125"/>
        <v>0</v>
      </c>
      <c r="RU87">
        <f t="shared" si="2126"/>
        <v>0</v>
      </c>
      <c r="RV87">
        <f t="shared" si="2127"/>
        <v>0</v>
      </c>
      <c r="RW87">
        <f t="shared" si="2128"/>
        <v>0</v>
      </c>
      <c r="RX87">
        <f t="shared" si="2129"/>
        <v>0</v>
      </c>
      <c r="RY87">
        <f t="shared" si="2130"/>
        <v>0</v>
      </c>
      <c r="SA87" s="4">
        <f t="shared" si="2131"/>
        <v>22.77</v>
      </c>
      <c r="SB87" s="4">
        <f t="shared" si="2132"/>
        <v>7.67</v>
      </c>
      <c r="SC87" s="4">
        <f t="shared" si="2133"/>
        <v>9.77</v>
      </c>
      <c r="SD87" s="4">
        <f t="shared" si="2134"/>
        <v>0</v>
      </c>
      <c r="SF87" s="4">
        <f t="shared" si="2135"/>
        <v>40.209999999999994</v>
      </c>
      <c r="SI87">
        <f t="shared" si="2136"/>
        <v>4.29</v>
      </c>
      <c r="SJ87">
        <f t="shared" si="2137"/>
        <v>3.29</v>
      </c>
      <c r="SK87">
        <f t="shared" si="2138"/>
        <v>4.75</v>
      </c>
      <c r="SL87" t="str">
        <f t="shared" si="2139"/>
        <v>0</v>
      </c>
      <c r="SM87" t="str">
        <f t="shared" si="2140"/>
        <v>0</v>
      </c>
      <c r="SN87">
        <f t="shared" si="2141"/>
        <v>5.22</v>
      </c>
      <c r="SO87">
        <f t="shared" si="2142"/>
        <v>4</v>
      </c>
      <c r="SP87">
        <f t="shared" si="2143"/>
        <v>3.67</v>
      </c>
      <c r="SQ87">
        <f t="shared" si="2144"/>
        <v>5.22</v>
      </c>
      <c r="SR87">
        <f t="shared" si="2145"/>
        <v>5.2</v>
      </c>
      <c r="SS87">
        <f t="shared" si="2146"/>
        <v>4.57</v>
      </c>
      <c r="ST87" t="str">
        <f t="shared" si="2147"/>
        <v>0</v>
      </c>
      <c r="SU87" t="str">
        <f t="shared" si="2148"/>
        <v>0</v>
      </c>
      <c r="SV87" t="str">
        <f t="shared" si="2149"/>
        <v>0</v>
      </c>
      <c r="SW87" t="str">
        <f t="shared" si="2150"/>
        <v>0</v>
      </c>
      <c r="SX87" t="str">
        <f t="shared" si="2151"/>
        <v>0</v>
      </c>
      <c r="SY87" t="str">
        <f t="shared" si="2152"/>
        <v>0</v>
      </c>
      <c r="SZ87" t="str">
        <f t="shared" si="2153"/>
        <v>0</v>
      </c>
      <c r="TA87" t="str">
        <f t="shared" si="2154"/>
        <v>0</v>
      </c>
      <c r="TB87" t="str">
        <f t="shared" si="2155"/>
        <v>0</v>
      </c>
      <c r="TC87" t="str">
        <f t="shared" si="2156"/>
        <v>0</v>
      </c>
      <c r="TD87" t="str">
        <f t="shared" si="2157"/>
        <v>0</v>
      </c>
      <c r="TE87" t="str">
        <f t="shared" si="2158"/>
        <v>0</v>
      </c>
      <c r="TF87" t="str">
        <f t="shared" si="2159"/>
        <v>0</v>
      </c>
      <c r="TG87" t="str">
        <f t="shared" si="2160"/>
        <v>0</v>
      </c>
      <c r="TH87" t="str">
        <f t="shared" si="2161"/>
        <v>0</v>
      </c>
      <c r="TI87" t="str">
        <f t="shared" si="2162"/>
        <v>0</v>
      </c>
      <c r="TJ87" t="str">
        <f t="shared" si="2163"/>
        <v>0</v>
      </c>
      <c r="TK87" t="str">
        <f t="shared" si="2164"/>
        <v>0</v>
      </c>
      <c r="TL87" t="str">
        <f t="shared" si="2165"/>
        <v>0</v>
      </c>
      <c r="TM87" t="str">
        <f t="shared" si="2166"/>
        <v>0</v>
      </c>
      <c r="TN87" t="str">
        <f t="shared" si="2167"/>
        <v>0</v>
      </c>
      <c r="TO87" t="str">
        <f t="shared" si="2168"/>
        <v>0</v>
      </c>
      <c r="TP87" t="str">
        <f t="shared" si="2169"/>
        <v>0</v>
      </c>
      <c r="TQ87" t="str">
        <f t="shared" si="2170"/>
        <v>0</v>
      </c>
      <c r="TR87" t="str">
        <f t="shared" si="2171"/>
        <v>0</v>
      </c>
      <c r="TS87" t="str">
        <f t="shared" si="2172"/>
        <v>0</v>
      </c>
      <c r="TT87" t="str">
        <f t="shared" si="2173"/>
        <v>0</v>
      </c>
      <c r="TU87" t="str">
        <f t="shared" si="2174"/>
        <v>0</v>
      </c>
      <c r="TV87" t="str">
        <f t="shared" si="2175"/>
        <v>0</v>
      </c>
      <c r="TW87" t="str">
        <f t="shared" si="2176"/>
        <v>0</v>
      </c>
      <c r="TX87" t="str">
        <f t="shared" si="2177"/>
        <v>0</v>
      </c>
      <c r="TY87" t="str">
        <f t="shared" si="2178"/>
        <v>0</v>
      </c>
      <c r="TZ87" t="str">
        <f t="shared" si="2179"/>
        <v>0</v>
      </c>
      <c r="UA87" t="str">
        <f t="shared" si="2180"/>
        <v>0</v>
      </c>
      <c r="UB87" t="str">
        <f t="shared" si="2181"/>
        <v>0</v>
      </c>
      <c r="UC87" t="str">
        <f t="shared" si="2182"/>
        <v>0</v>
      </c>
      <c r="UD87" t="str">
        <f t="shared" si="2183"/>
        <v>0</v>
      </c>
      <c r="UE87" t="str">
        <f t="shared" si="2184"/>
        <v>0</v>
      </c>
      <c r="UF87" t="str">
        <f t="shared" si="2185"/>
        <v>0</v>
      </c>
      <c r="UG87" t="str">
        <f t="shared" si="2186"/>
        <v>0</v>
      </c>
      <c r="UH87" t="str">
        <f t="shared" si="2187"/>
        <v>0</v>
      </c>
      <c r="UI87" t="str">
        <f t="shared" si="2188"/>
        <v>0</v>
      </c>
      <c r="UJ87" t="str">
        <f t="shared" si="2189"/>
        <v>0</v>
      </c>
      <c r="UK87" t="str">
        <f t="shared" si="2190"/>
        <v>0</v>
      </c>
      <c r="UL87" t="str">
        <f t="shared" si="2191"/>
        <v>0</v>
      </c>
      <c r="UM87" t="str">
        <f t="shared" si="2192"/>
        <v>0</v>
      </c>
      <c r="UN87" t="str">
        <f t="shared" si="2193"/>
        <v>0</v>
      </c>
      <c r="UO87" t="str">
        <f t="shared" si="2194"/>
        <v>0</v>
      </c>
      <c r="UP87" t="str">
        <f t="shared" si="2195"/>
        <v>0</v>
      </c>
      <c r="UQ87" t="str">
        <f t="shared" si="2196"/>
        <v>0</v>
      </c>
      <c r="UR87" t="str">
        <f t="shared" si="2197"/>
        <v>0</v>
      </c>
      <c r="US87" t="str">
        <f t="shared" si="2198"/>
        <v>0</v>
      </c>
      <c r="UT87" t="str">
        <f t="shared" si="2199"/>
        <v>0</v>
      </c>
      <c r="UU87" t="str">
        <f t="shared" si="2200"/>
        <v>0</v>
      </c>
      <c r="UV87" t="str">
        <f t="shared" si="2201"/>
        <v>0</v>
      </c>
      <c r="UW87" t="str">
        <f t="shared" si="2202"/>
        <v>0</v>
      </c>
      <c r="UX87" t="str">
        <f t="shared" si="2203"/>
        <v>0</v>
      </c>
      <c r="UY87" t="str">
        <f t="shared" si="2204"/>
        <v>0</v>
      </c>
      <c r="UZ87" t="str">
        <f t="shared" si="2205"/>
        <v>0</v>
      </c>
      <c r="VA87" t="str">
        <f t="shared" si="2206"/>
        <v>0</v>
      </c>
      <c r="VB87" t="str">
        <f t="shared" si="2207"/>
        <v>0</v>
      </c>
      <c r="VC87" t="str">
        <f t="shared" si="2208"/>
        <v>0</v>
      </c>
      <c r="VD87" t="str">
        <f t="shared" si="2209"/>
        <v>0</v>
      </c>
      <c r="VE87" t="str">
        <f t="shared" si="2210"/>
        <v>0</v>
      </c>
      <c r="VF87" t="str">
        <f t="shared" si="2211"/>
        <v>0</v>
      </c>
      <c r="VG87" t="str">
        <f t="shared" si="2212"/>
        <v>0</v>
      </c>
      <c r="VH87" t="str">
        <f t="shared" si="2213"/>
        <v>0</v>
      </c>
      <c r="VI87" t="str">
        <f t="shared" si="2214"/>
        <v>0</v>
      </c>
      <c r="VJ87" t="str">
        <f t="shared" si="2215"/>
        <v>0</v>
      </c>
      <c r="VK87" t="str">
        <f t="shared" si="2216"/>
        <v>0</v>
      </c>
      <c r="VL87" t="str">
        <f t="shared" si="2217"/>
        <v>0</v>
      </c>
      <c r="VM87" t="str">
        <f t="shared" si="2218"/>
        <v>0</v>
      </c>
      <c r="VN87" t="str">
        <f t="shared" si="2219"/>
        <v>0</v>
      </c>
      <c r="VO87" t="str">
        <f t="shared" si="2220"/>
        <v>0</v>
      </c>
      <c r="VQ87" s="4">
        <f t="shared" si="2221"/>
        <v>31.74</v>
      </c>
      <c r="VR87" s="4">
        <f t="shared" si="2222"/>
        <v>-2.4000000000000004</v>
      </c>
      <c r="VS87" s="4">
        <f t="shared" si="2223"/>
        <v>13.15</v>
      </c>
      <c r="VT87" s="4">
        <f t="shared" si="2224"/>
        <v>0</v>
      </c>
      <c r="VV87" s="4">
        <f t="shared" si="2225"/>
        <v>42.489999999999995</v>
      </c>
      <c r="VY87">
        <f t="shared" si="2226"/>
        <v>-2.91</v>
      </c>
      <c r="VZ87">
        <f t="shared" si="2227"/>
        <v>6.24</v>
      </c>
      <c r="WA87">
        <f t="shared" si="2228"/>
        <v>7.63</v>
      </c>
      <c r="WB87">
        <f t="shared" si="2229"/>
        <v>0</v>
      </c>
      <c r="WC87">
        <f t="shared" si="2230"/>
        <v>0</v>
      </c>
      <c r="WD87">
        <f t="shared" si="2231"/>
        <v>12.19</v>
      </c>
      <c r="WE87">
        <f t="shared" si="2232"/>
        <v>-8.57</v>
      </c>
      <c r="WF87">
        <f t="shared" si="2233"/>
        <v>6.17</v>
      </c>
      <c r="WG87">
        <f t="shared" si="2234"/>
        <v>8.59</v>
      </c>
      <c r="WH87">
        <f t="shared" si="2235"/>
        <v>10.57</v>
      </c>
      <c r="WI87">
        <f t="shared" si="2236"/>
        <v>2.58</v>
      </c>
      <c r="WJ87">
        <f t="shared" si="2237"/>
        <v>0</v>
      </c>
      <c r="WK87">
        <f t="shared" si="2238"/>
        <v>0</v>
      </c>
      <c r="WL87">
        <f t="shared" si="2239"/>
        <v>0</v>
      </c>
      <c r="WM87">
        <f t="shared" si="2240"/>
        <v>0</v>
      </c>
      <c r="WN87">
        <f t="shared" si="2241"/>
        <v>0</v>
      </c>
      <c r="WO87">
        <f t="shared" si="2242"/>
        <v>0</v>
      </c>
      <c r="WP87">
        <f t="shared" si="2243"/>
        <v>0</v>
      </c>
      <c r="WQ87">
        <f t="shared" si="2244"/>
        <v>0</v>
      </c>
      <c r="WR87">
        <f t="shared" si="2245"/>
        <v>0</v>
      </c>
      <c r="WS87">
        <f t="shared" si="2246"/>
        <v>0</v>
      </c>
      <c r="WT87">
        <f t="shared" si="2247"/>
        <v>0</v>
      </c>
      <c r="WU87">
        <f t="shared" si="2248"/>
        <v>0</v>
      </c>
      <c r="WV87">
        <f t="shared" si="2249"/>
        <v>0</v>
      </c>
      <c r="WW87">
        <f t="shared" si="2250"/>
        <v>0</v>
      </c>
      <c r="WX87">
        <f t="shared" si="2251"/>
        <v>0</v>
      </c>
      <c r="WY87">
        <f t="shared" si="2252"/>
        <v>0</v>
      </c>
      <c r="WZ87">
        <f t="shared" si="2253"/>
        <v>0</v>
      </c>
      <c r="XA87">
        <f t="shared" si="2254"/>
        <v>0</v>
      </c>
      <c r="XB87">
        <f t="shared" si="2255"/>
        <v>0</v>
      </c>
      <c r="XC87">
        <f t="shared" si="2256"/>
        <v>0</v>
      </c>
      <c r="XD87">
        <f t="shared" si="2257"/>
        <v>0</v>
      </c>
      <c r="XE87">
        <f t="shared" si="2258"/>
        <v>0</v>
      </c>
      <c r="XF87">
        <f t="shared" si="2259"/>
        <v>0</v>
      </c>
      <c r="XG87">
        <f t="shared" si="2260"/>
        <v>0</v>
      </c>
      <c r="XH87">
        <f t="shared" si="2261"/>
        <v>0</v>
      </c>
      <c r="XI87">
        <f t="shared" si="2262"/>
        <v>0</v>
      </c>
      <c r="XJ87">
        <f t="shared" si="2263"/>
        <v>0</v>
      </c>
      <c r="XK87">
        <f t="shared" si="2264"/>
        <v>0</v>
      </c>
      <c r="XL87">
        <f t="shared" si="2265"/>
        <v>0</v>
      </c>
      <c r="XM87">
        <f t="shared" si="2266"/>
        <v>0</v>
      </c>
      <c r="XN87">
        <f t="shared" si="2267"/>
        <v>0</v>
      </c>
      <c r="XO87">
        <f t="shared" si="2268"/>
        <v>0</v>
      </c>
      <c r="XP87">
        <f t="shared" si="2269"/>
        <v>0</v>
      </c>
      <c r="XQ87">
        <f t="shared" si="2270"/>
        <v>0</v>
      </c>
      <c r="XR87">
        <f t="shared" si="2271"/>
        <v>0</v>
      </c>
      <c r="XS87">
        <f t="shared" si="2272"/>
        <v>0</v>
      </c>
      <c r="XT87">
        <f t="shared" si="2273"/>
        <v>0</v>
      </c>
      <c r="XU87">
        <f t="shared" si="2274"/>
        <v>0</v>
      </c>
      <c r="XV87">
        <f t="shared" si="2275"/>
        <v>0</v>
      </c>
      <c r="XW87">
        <f t="shared" si="2276"/>
        <v>0</v>
      </c>
      <c r="XX87">
        <f t="shared" si="2277"/>
        <v>0</v>
      </c>
      <c r="XY87">
        <f t="shared" si="2278"/>
        <v>0</v>
      </c>
      <c r="XZ87">
        <f t="shared" si="2279"/>
        <v>0</v>
      </c>
      <c r="YA87">
        <f t="shared" si="2280"/>
        <v>0</v>
      </c>
      <c r="YB87">
        <f t="shared" si="2281"/>
        <v>0</v>
      </c>
      <c r="YC87">
        <f t="shared" si="2282"/>
        <v>0</v>
      </c>
      <c r="YD87">
        <f t="shared" si="2283"/>
        <v>0</v>
      </c>
      <c r="YE87">
        <f t="shared" si="2284"/>
        <v>0</v>
      </c>
      <c r="YF87">
        <f t="shared" si="2285"/>
        <v>0</v>
      </c>
      <c r="YG87">
        <f t="shared" si="2286"/>
        <v>0</v>
      </c>
      <c r="YH87">
        <f t="shared" si="2287"/>
        <v>0</v>
      </c>
      <c r="YI87">
        <f t="shared" si="2288"/>
        <v>0</v>
      </c>
      <c r="YJ87">
        <f t="shared" si="2289"/>
        <v>0</v>
      </c>
      <c r="YK87">
        <f t="shared" si="2290"/>
        <v>0</v>
      </c>
      <c r="YL87">
        <f t="shared" si="2291"/>
        <v>0</v>
      </c>
      <c r="YM87">
        <f t="shared" si="2292"/>
        <v>0</v>
      </c>
      <c r="YN87">
        <f t="shared" si="2293"/>
        <v>0</v>
      </c>
      <c r="YO87">
        <f t="shared" si="2294"/>
        <v>0</v>
      </c>
      <c r="YP87">
        <f t="shared" si="2295"/>
        <v>0</v>
      </c>
      <c r="YQ87">
        <f t="shared" si="2296"/>
        <v>0</v>
      </c>
      <c r="YR87">
        <f t="shared" si="2297"/>
        <v>0</v>
      </c>
      <c r="YS87">
        <f t="shared" si="2298"/>
        <v>0</v>
      </c>
      <c r="YT87">
        <f t="shared" si="2299"/>
        <v>0</v>
      </c>
      <c r="YU87">
        <f t="shared" si="2300"/>
        <v>0</v>
      </c>
      <c r="YV87">
        <f t="shared" si="2301"/>
        <v>0</v>
      </c>
      <c r="YW87">
        <f t="shared" si="2302"/>
        <v>0</v>
      </c>
      <c r="YX87">
        <f t="shared" si="2303"/>
        <v>0</v>
      </c>
      <c r="YY87">
        <f t="shared" si="2304"/>
        <v>0</v>
      </c>
      <c r="YZ87">
        <f t="shared" si="2305"/>
        <v>0</v>
      </c>
      <c r="ZA87">
        <f t="shared" si="2306"/>
        <v>0</v>
      </c>
      <c r="ZB87">
        <f t="shared" si="2307"/>
        <v>0</v>
      </c>
      <c r="ZC87">
        <f t="shared" si="2308"/>
        <v>0</v>
      </c>
      <c r="ZD87">
        <f t="shared" si="2309"/>
        <v>0</v>
      </c>
      <c r="ZE87">
        <f t="shared" si="2310"/>
        <v>0</v>
      </c>
      <c r="ZG87" s="4">
        <f t="shared" si="2311"/>
        <v>256</v>
      </c>
      <c r="ZH87" s="4">
        <f t="shared" si="2312"/>
        <v>122</v>
      </c>
      <c r="ZI87" s="4">
        <f t="shared" si="2313"/>
        <v>108</v>
      </c>
      <c r="ZJ87" s="4">
        <f t="shared" si="2314"/>
        <v>0</v>
      </c>
      <c r="ZL87" s="4">
        <f t="shared" si="2315"/>
        <v>486</v>
      </c>
      <c r="ZO87">
        <f t="shared" si="2316"/>
        <v>82</v>
      </c>
      <c r="ZP87">
        <f t="shared" si="2317"/>
        <v>55</v>
      </c>
      <c r="ZQ87">
        <f t="shared" si="2318"/>
        <v>51</v>
      </c>
      <c r="ZR87">
        <f t="shared" si="2319"/>
        <v>0</v>
      </c>
      <c r="ZS87">
        <f t="shared" si="2320"/>
        <v>0</v>
      </c>
      <c r="ZT87">
        <f t="shared" si="2321"/>
        <v>30</v>
      </c>
      <c r="ZU87">
        <f t="shared" si="2322"/>
        <v>79</v>
      </c>
      <c r="ZV87">
        <f t="shared" si="2323"/>
        <v>43</v>
      </c>
      <c r="ZW87">
        <f t="shared" si="2324"/>
        <v>38</v>
      </c>
      <c r="ZX87">
        <f t="shared" si="2325"/>
        <v>57</v>
      </c>
      <c r="ZY87">
        <f t="shared" si="2326"/>
        <v>51</v>
      </c>
      <c r="ZZ87">
        <f t="shared" si="2327"/>
        <v>0</v>
      </c>
      <c r="AAA87">
        <f t="shared" si="2328"/>
        <v>0</v>
      </c>
      <c r="AAB87">
        <f t="shared" si="2329"/>
        <v>0</v>
      </c>
      <c r="AAC87">
        <f t="shared" si="2330"/>
        <v>0</v>
      </c>
      <c r="AAD87">
        <f t="shared" si="2331"/>
        <v>0</v>
      </c>
      <c r="AAE87">
        <f t="shared" si="2332"/>
        <v>0</v>
      </c>
      <c r="AAF87">
        <f t="shared" si="2333"/>
        <v>0</v>
      </c>
      <c r="AAG87">
        <f t="shared" si="2334"/>
        <v>0</v>
      </c>
      <c r="AAH87">
        <f t="shared" si="2335"/>
        <v>0</v>
      </c>
      <c r="AAI87">
        <f t="shared" si="2336"/>
        <v>0</v>
      </c>
      <c r="AAJ87">
        <f t="shared" si="2337"/>
        <v>0</v>
      </c>
      <c r="AAK87">
        <f t="shared" si="2338"/>
        <v>0</v>
      </c>
      <c r="AAL87">
        <f t="shared" si="2339"/>
        <v>0</v>
      </c>
      <c r="AAM87">
        <f t="shared" si="2340"/>
        <v>0</v>
      </c>
      <c r="AAN87">
        <f t="shared" si="2341"/>
        <v>0</v>
      </c>
      <c r="AAO87">
        <f t="shared" si="2342"/>
        <v>0</v>
      </c>
      <c r="AAP87">
        <f t="shared" si="2343"/>
        <v>0</v>
      </c>
      <c r="AAQ87">
        <f t="shared" si="2344"/>
        <v>0</v>
      </c>
      <c r="AAR87">
        <f t="shared" si="2345"/>
        <v>0</v>
      </c>
      <c r="AAS87">
        <f t="shared" si="2346"/>
        <v>0</v>
      </c>
      <c r="AAT87">
        <f t="shared" si="2347"/>
        <v>0</v>
      </c>
      <c r="AAU87">
        <f t="shared" si="2348"/>
        <v>0</v>
      </c>
      <c r="AAV87">
        <f t="shared" si="2349"/>
        <v>0</v>
      </c>
      <c r="AAW87">
        <f t="shared" si="2350"/>
        <v>0</v>
      </c>
      <c r="AAX87">
        <f t="shared" si="2351"/>
        <v>0</v>
      </c>
      <c r="AAY87">
        <f t="shared" si="2352"/>
        <v>0</v>
      </c>
      <c r="AAZ87">
        <f t="shared" si="2353"/>
        <v>0</v>
      </c>
      <c r="ABA87">
        <f t="shared" si="2354"/>
        <v>0</v>
      </c>
      <c r="ABB87">
        <f t="shared" si="2355"/>
        <v>0</v>
      </c>
      <c r="ABC87">
        <f t="shared" si="2356"/>
        <v>0</v>
      </c>
      <c r="ABD87">
        <f t="shared" si="2357"/>
        <v>0</v>
      </c>
      <c r="ABE87">
        <f t="shared" si="2358"/>
        <v>0</v>
      </c>
      <c r="ABF87">
        <f t="shared" si="2359"/>
        <v>0</v>
      </c>
      <c r="ABG87">
        <f t="shared" si="2360"/>
        <v>0</v>
      </c>
      <c r="ABH87">
        <f t="shared" si="2361"/>
        <v>0</v>
      </c>
      <c r="ABI87">
        <f t="shared" si="2362"/>
        <v>0</v>
      </c>
      <c r="ABJ87">
        <f t="shared" si="2363"/>
        <v>0</v>
      </c>
      <c r="ABK87">
        <f t="shared" si="2364"/>
        <v>0</v>
      </c>
      <c r="ABL87">
        <f t="shared" si="2365"/>
        <v>0</v>
      </c>
      <c r="ABM87">
        <f t="shared" si="2366"/>
        <v>0</v>
      </c>
      <c r="ABN87">
        <f t="shared" si="2367"/>
        <v>0</v>
      </c>
      <c r="ABO87">
        <f t="shared" si="2368"/>
        <v>0</v>
      </c>
      <c r="ABP87">
        <f t="shared" si="2369"/>
        <v>0</v>
      </c>
      <c r="ABQ87">
        <f t="shared" si="2370"/>
        <v>0</v>
      </c>
      <c r="ABR87">
        <f t="shared" si="2371"/>
        <v>0</v>
      </c>
      <c r="ABS87">
        <f t="shared" si="2372"/>
        <v>0</v>
      </c>
      <c r="ABT87">
        <f t="shared" si="2373"/>
        <v>0</v>
      </c>
      <c r="ABU87">
        <f t="shared" si="2374"/>
        <v>0</v>
      </c>
      <c r="ABV87">
        <f t="shared" si="2375"/>
        <v>0</v>
      </c>
      <c r="ABW87">
        <f t="shared" si="2376"/>
        <v>0</v>
      </c>
      <c r="ABX87">
        <f t="shared" si="2377"/>
        <v>0</v>
      </c>
      <c r="ABY87">
        <f t="shared" si="2378"/>
        <v>0</v>
      </c>
      <c r="ABZ87">
        <f t="shared" si="2379"/>
        <v>0</v>
      </c>
      <c r="ACA87">
        <f t="shared" si="2380"/>
        <v>0</v>
      </c>
      <c r="ACB87">
        <f t="shared" si="2381"/>
        <v>0</v>
      </c>
      <c r="ACC87">
        <f t="shared" si="2382"/>
        <v>0</v>
      </c>
      <c r="ACD87">
        <f t="shared" si="2383"/>
        <v>0</v>
      </c>
      <c r="ACE87">
        <f t="shared" si="2384"/>
        <v>0</v>
      </c>
      <c r="ACF87">
        <f t="shared" si="2385"/>
        <v>0</v>
      </c>
      <c r="ACG87">
        <f t="shared" si="2386"/>
        <v>0</v>
      </c>
      <c r="ACH87">
        <f t="shared" si="2387"/>
        <v>0</v>
      </c>
      <c r="ACI87">
        <f t="shared" si="2388"/>
        <v>0</v>
      </c>
      <c r="ACJ87">
        <f t="shared" si="2389"/>
        <v>0</v>
      </c>
      <c r="ACK87">
        <f t="shared" si="2390"/>
        <v>0</v>
      </c>
      <c r="ACL87">
        <f t="shared" si="2391"/>
        <v>0</v>
      </c>
      <c r="ACM87">
        <f t="shared" si="2392"/>
        <v>0</v>
      </c>
      <c r="ACN87">
        <f t="shared" si="2393"/>
        <v>0</v>
      </c>
      <c r="ACO87">
        <f t="shared" si="2394"/>
        <v>0</v>
      </c>
      <c r="ACP87">
        <f t="shared" si="2395"/>
        <v>0</v>
      </c>
      <c r="ACQ87">
        <f t="shared" si="2396"/>
        <v>0</v>
      </c>
      <c r="ACR87">
        <f t="shared" si="2397"/>
        <v>0</v>
      </c>
      <c r="ACS87">
        <f t="shared" si="2398"/>
        <v>0</v>
      </c>
      <c r="ACT87">
        <f t="shared" si="2399"/>
        <v>0</v>
      </c>
      <c r="ACU87">
        <f t="shared" si="2400"/>
        <v>0</v>
      </c>
      <c r="ACW87" s="4">
        <f t="shared" si="2401"/>
        <v>303.39999999999998</v>
      </c>
      <c r="ACX87" s="4">
        <f t="shared" si="2402"/>
        <v>66.099999999999994</v>
      </c>
      <c r="ACY87" s="4">
        <f t="shared" si="2403"/>
        <v>34.9</v>
      </c>
      <c r="ACZ87" s="4">
        <f t="shared" si="2404"/>
        <v>0</v>
      </c>
      <c r="ADA87" s="88">
        <f t="shared" si="2405"/>
        <v>5.7489129407219242</v>
      </c>
      <c r="ADB87" s="4">
        <f t="shared" si="2406"/>
        <v>404.4</v>
      </c>
      <c r="ADC87" s="5">
        <f t="shared" si="2407"/>
        <v>7.7897368376601781</v>
      </c>
      <c r="ADD87" s="5">
        <f t="shared" si="2408"/>
        <v>4.1773197148410848</v>
      </c>
      <c r="ADE87">
        <f t="shared" si="2409"/>
        <v>40.9</v>
      </c>
      <c r="ADF87">
        <f t="shared" si="2410"/>
        <v>21.6</v>
      </c>
      <c r="ADG87">
        <f t="shared" si="2411"/>
        <v>10.5</v>
      </c>
      <c r="ADH87">
        <f t="shared" si="2412"/>
        <v>0</v>
      </c>
      <c r="ADI87">
        <f t="shared" si="2413"/>
        <v>0</v>
      </c>
      <c r="ADJ87">
        <f t="shared" si="2414"/>
        <v>111.1</v>
      </c>
      <c r="ADK87">
        <f t="shared" si="2415"/>
        <v>16</v>
      </c>
      <c r="ADL87">
        <f t="shared" si="2416"/>
        <v>50.1</v>
      </c>
      <c r="ADM87">
        <f t="shared" si="2417"/>
        <v>119.3</v>
      </c>
      <c r="ADN87">
        <f t="shared" si="2418"/>
        <v>0</v>
      </c>
      <c r="ADO87">
        <f t="shared" si="2419"/>
        <v>34.9</v>
      </c>
      <c r="ADP87">
        <f t="shared" si="2420"/>
        <v>0</v>
      </c>
      <c r="ADQ87">
        <f t="shared" si="2421"/>
        <v>0</v>
      </c>
      <c r="ADR87">
        <f t="shared" si="2422"/>
        <v>0</v>
      </c>
      <c r="ADS87">
        <f t="shared" si="2423"/>
        <v>0</v>
      </c>
      <c r="ADT87">
        <f t="shared" si="2424"/>
        <v>0</v>
      </c>
      <c r="ADU87">
        <f t="shared" si="2425"/>
        <v>0</v>
      </c>
      <c r="ADV87">
        <f t="shared" si="2426"/>
        <v>0</v>
      </c>
      <c r="ADW87">
        <f t="shared" si="2427"/>
        <v>0</v>
      </c>
      <c r="ADX87">
        <f t="shared" si="2428"/>
        <v>0</v>
      </c>
      <c r="ADY87">
        <f t="shared" si="2429"/>
        <v>0</v>
      </c>
      <c r="ADZ87">
        <f t="shared" si="2430"/>
        <v>0</v>
      </c>
      <c r="AEA87">
        <f t="shared" si="2431"/>
        <v>0</v>
      </c>
      <c r="AEB87">
        <f t="shared" si="2432"/>
        <v>0</v>
      </c>
      <c r="AEC87">
        <f t="shared" si="2433"/>
        <v>0</v>
      </c>
      <c r="AED87">
        <f t="shared" si="2434"/>
        <v>0</v>
      </c>
      <c r="AEE87">
        <f t="shared" si="2435"/>
        <v>0</v>
      </c>
      <c r="AEF87">
        <f t="shared" si="2436"/>
        <v>0</v>
      </c>
      <c r="AEG87">
        <f t="shared" si="2437"/>
        <v>0</v>
      </c>
      <c r="AEH87">
        <f t="shared" si="2438"/>
        <v>0</v>
      </c>
      <c r="AEI87">
        <f t="shared" si="2439"/>
        <v>0</v>
      </c>
      <c r="AEJ87">
        <f t="shared" si="2440"/>
        <v>0</v>
      </c>
      <c r="AEK87">
        <f t="shared" si="2441"/>
        <v>0</v>
      </c>
      <c r="AEL87">
        <f t="shared" si="2442"/>
        <v>0</v>
      </c>
      <c r="AEM87">
        <f t="shared" si="2443"/>
        <v>0</v>
      </c>
      <c r="AEN87">
        <f t="shared" si="2444"/>
        <v>0</v>
      </c>
      <c r="AEO87">
        <f t="shared" si="2445"/>
        <v>0</v>
      </c>
      <c r="AEP87">
        <f t="shared" si="2446"/>
        <v>0</v>
      </c>
      <c r="AEQ87">
        <f t="shared" si="2447"/>
        <v>0</v>
      </c>
      <c r="AER87">
        <f t="shared" si="2448"/>
        <v>0</v>
      </c>
      <c r="AES87">
        <f t="shared" si="2449"/>
        <v>0</v>
      </c>
      <c r="AET87">
        <f t="shared" si="2450"/>
        <v>0</v>
      </c>
      <c r="AEU87">
        <f t="shared" si="2451"/>
        <v>0</v>
      </c>
      <c r="AEV87">
        <f t="shared" si="2452"/>
        <v>0</v>
      </c>
      <c r="AEW87">
        <f t="shared" si="2453"/>
        <v>0</v>
      </c>
      <c r="AEX87">
        <f t="shared" si="2454"/>
        <v>0</v>
      </c>
      <c r="AEY87">
        <f t="shared" si="2455"/>
        <v>0</v>
      </c>
      <c r="AEZ87">
        <f t="shared" si="2456"/>
        <v>0</v>
      </c>
      <c r="AFA87">
        <f t="shared" si="2457"/>
        <v>0</v>
      </c>
      <c r="AFB87">
        <f t="shared" si="2458"/>
        <v>0</v>
      </c>
      <c r="AFC87">
        <f t="shared" si="2459"/>
        <v>0</v>
      </c>
      <c r="AFD87">
        <f t="shared" si="2460"/>
        <v>0</v>
      </c>
      <c r="AFE87">
        <f t="shared" si="2461"/>
        <v>0</v>
      </c>
      <c r="AFF87">
        <f t="shared" si="2462"/>
        <v>0</v>
      </c>
      <c r="AFG87">
        <f t="shared" si="2463"/>
        <v>0</v>
      </c>
      <c r="AFH87">
        <f t="shared" si="2464"/>
        <v>0</v>
      </c>
      <c r="AFI87">
        <f t="shared" si="2465"/>
        <v>0</v>
      </c>
      <c r="AFJ87">
        <f t="shared" si="2466"/>
        <v>0</v>
      </c>
      <c r="AFK87">
        <f t="shared" si="2467"/>
        <v>0</v>
      </c>
      <c r="AFL87">
        <f t="shared" si="2468"/>
        <v>0</v>
      </c>
      <c r="AFM87">
        <f t="shared" si="2469"/>
        <v>0</v>
      </c>
      <c r="AFN87">
        <f t="shared" si="2470"/>
        <v>0</v>
      </c>
      <c r="AFO87">
        <f t="shared" si="2471"/>
        <v>0</v>
      </c>
      <c r="AFP87">
        <f t="shared" si="2472"/>
        <v>0</v>
      </c>
      <c r="AFQ87">
        <f t="shared" si="2473"/>
        <v>0</v>
      </c>
      <c r="AFR87">
        <f t="shared" si="2474"/>
        <v>0</v>
      </c>
      <c r="AFS87">
        <f t="shared" si="2475"/>
        <v>0</v>
      </c>
      <c r="AFT87">
        <f t="shared" si="2476"/>
        <v>0</v>
      </c>
      <c r="AFU87">
        <f t="shared" si="2477"/>
        <v>0</v>
      </c>
      <c r="AFV87">
        <f t="shared" si="2478"/>
        <v>0</v>
      </c>
      <c r="AFW87">
        <f t="shared" si="2479"/>
        <v>0</v>
      </c>
      <c r="AFX87">
        <f t="shared" si="2480"/>
        <v>0</v>
      </c>
      <c r="AFY87">
        <f t="shared" si="2481"/>
        <v>0</v>
      </c>
      <c r="AFZ87">
        <f t="shared" si="2482"/>
        <v>0</v>
      </c>
      <c r="AGA87">
        <f t="shared" si="2483"/>
        <v>0</v>
      </c>
      <c r="AGB87">
        <f t="shared" si="2484"/>
        <v>0</v>
      </c>
      <c r="AGC87">
        <f t="shared" si="2485"/>
        <v>0</v>
      </c>
      <c r="AGD87">
        <f t="shared" si="2486"/>
        <v>0</v>
      </c>
      <c r="AGE87">
        <f t="shared" si="2487"/>
        <v>0</v>
      </c>
      <c r="AGF87">
        <f t="shared" si="2488"/>
        <v>0</v>
      </c>
      <c r="AGG87">
        <f t="shared" si="2489"/>
        <v>0</v>
      </c>
      <c r="AGH87">
        <f t="shared" si="2490"/>
        <v>0</v>
      </c>
      <c r="AGI87">
        <f t="shared" si="2491"/>
        <v>0</v>
      </c>
      <c r="AGJ87">
        <f t="shared" si="2492"/>
        <v>0</v>
      </c>
      <c r="AGK87">
        <f t="shared" si="2493"/>
        <v>0</v>
      </c>
      <c r="AGM87" s="88">
        <f t="shared" si="2494"/>
        <v>86.25</v>
      </c>
      <c r="AGN87" s="88">
        <v>86.25</v>
      </c>
      <c r="AGO87">
        <v>6</v>
      </c>
      <c r="AGP87">
        <f t="shared" si="2495"/>
        <v>6</v>
      </c>
      <c r="AGQ87">
        <f t="shared" si="2496"/>
        <v>6</v>
      </c>
      <c r="AGR87">
        <f t="shared" si="2497"/>
        <v>6</v>
      </c>
      <c r="AGS87">
        <f t="shared" si="2498"/>
        <v>0</v>
      </c>
      <c r="AGT87">
        <f t="shared" si="2499"/>
        <v>0</v>
      </c>
      <c r="AGU87">
        <f t="shared" si="2500"/>
        <v>6</v>
      </c>
      <c r="AGV87">
        <f t="shared" si="2501"/>
        <v>4</v>
      </c>
      <c r="AGW87">
        <f t="shared" si="2502"/>
        <v>10</v>
      </c>
      <c r="AGX87">
        <f t="shared" si="2503"/>
        <v>6</v>
      </c>
      <c r="AGY87">
        <f t="shared" si="2504"/>
        <v>8</v>
      </c>
      <c r="AGZ87">
        <f t="shared" si="2505"/>
        <v>8</v>
      </c>
      <c r="AHA87">
        <f t="shared" si="2506"/>
        <v>0</v>
      </c>
      <c r="AHB87">
        <f t="shared" si="2507"/>
        <v>0</v>
      </c>
      <c r="AHC87">
        <f t="shared" si="2508"/>
        <v>0</v>
      </c>
      <c r="AHD87">
        <f t="shared" si="2509"/>
        <v>0</v>
      </c>
      <c r="AHE87">
        <f t="shared" si="2510"/>
        <v>0</v>
      </c>
      <c r="AHF87">
        <f t="shared" si="2511"/>
        <v>0</v>
      </c>
      <c r="AHG87">
        <f t="shared" si="2512"/>
        <v>0</v>
      </c>
      <c r="AHH87">
        <f t="shared" si="2513"/>
        <v>0</v>
      </c>
      <c r="AHI87">
        <f t="shared" si="2514"/>
        <v>0</v>
      </c>
      <c r="AHJ87">
        <f t="shared" si="2515"/>
        <v>0</v>
      </c>
      <c r="AHK87">
        <f t="shared" si="2516"/>
        <v>0</v>
      </c>
      <c r="AHL87">
        <f t="shared" si="2517"/>
        <v>0</v>
      </c>
      <c r="AHM87">
        <f t="shared" si="2518"/>
        <v>0</v>
      </c>
      <c r="AHN87">
        <f t="shared" si="2519"/>
        <v>0</v>
      </c>
      <c r="AHO87">
        <f t="shared" si="2520"/>
        <v>0</v>
      </c>
      <c r="AHP87">
        <f t="shared" si="2521"/>
        <v>0</v>
      </c>
      <c r="AHQ87">
        <f t="shared" si="2522"/>
        <v>0</v>
      </c>
      <c r="AHR87">
        <f t="shared" si="2523"/>
        <v>0</v>
      </c>
      <c r="AHS87">
        <f t="shared" si="2524"/>
        <v>0</v>
      </c>
      <c r="AHT87">
        <f t="shared" si="2525"/>
        <v>0</v>
      </c>
      <c r="AHU87">
        <f t="shared" si="2526"/>
        <v>0</v>
      </c>
      <c r="AHV87">
        <f t="shared" si="2527"/>
        <v>0</v>
      </c>
      <c r="AHW87">
        <f t="shared" si="2528"/>
        <v>0</v>
      </c>
      <c r="AHX87">
        <f t="shared" si="2529"/>
        <v>0</v>
      </c>
      <c r="AHY87">
        <f t="shared" si="2530"/>
        <v>0</v>
      </c>
      <c r="AHZ87">
        <f t="shared" si="2531"/>
        <v>0</v>
      </c>
      <c r="AIA87">
        <f t="shared" si="2532"/>
        <v>0</v>
      </c>
      <c r="AIB87">
        <f t="shared" si="2533"/>
        <v>0</v>
      </c>
      <c r="AIC87">
        <f t="shared" si="2534"/>
        <v>0</v>
      </c>
      <c r="AID87">
        <f t="shared" si="2535"/>
        <v>0</v>
      </c>
      <c r="AIE87">
        <f t="shared" si="2536"/>
        <v>0</v>
      </c>
      <c r="AIF87">
        <f t="shared" si="2537"/>
        <v>0</v>
      </c>
      <c r="AIG87">
        <f t="shared" si="2538"/>
        <v>0</v>
      </c>
      <c r="AIH87">
        <f t="shared" si="2539"/>
        <v>0</v>
      </c>
      <c r="AII87">
        <f t="shared" si="2540"/>
        <v>0</v>
      </c>
      <c r="AIJ87">
        <f t="shared" si="2541"/>
        <v>0</v>
      </c>
      <c r="AIK87">
        <f t="shared" si="2542"/>
        <v>0</v>
      </c>
      <c r="AIL87">
        <f t="shared" si="2543"/>
        <v>0</v>
      </c>
      <c r="AIM87">
        <f t="shared" si="2544"/>
        <v>0</v>
      </c>
      <c r="AIN87">
        <f t="shared" si="2545"/>
        <v>0</v>
      </c>
      <c r="AIO87">
        <f t="shared" si="2546"/>
        <v>0</v>
      </c>
      <c r="AIP87">
        <f t="shared" si="2547"/>
        <v>0</v>
      </c>
      <c r="AIQ87">
        <f t="shared" si="2548"/>
        <v>0</v>
      </c>
      <c r="AIR87">
        <f t="shared" si="2549"/>
        <v>0</v>
      </c>
      <c r="AIS87">
        <f t="shared" si="2550"/>
        <v>0</v>
      </c>
      <c r="AIT87">
        <f t="shared" si="2551"/>
        <v>0</v>
      </c>
      <c r="AIU87">
        <f t="shared" si="2552"/>
        <v>0</v>
      </c>
      <c r="AIV87">
        <f t="shared" si="2553"/>
        <v>0</v>
      </c>
      <c r="AIW87">
        <f t="shared" si="2554"/>
        <v>0</v>
      </c>
      <c r="AIX87">
        <f t="shared" si="2555"/>
        <v>0</v>
      </c>
      <c r="AIY87">
        <f t="shared" si="2556"/>
        <v>0</v>
      </c>
      <c r="AIZ87">
        <f t="shared" si="2557"/>
        <v>0</v>
      </c>
      <c r="AJA87">
        <f t="shared" si="2558"/>
        <v>0</v>
      </c>
      <c r="AJB87">
        <f t="shared" si="2559"/>
        <v>0</v>
      </c>
      <c r="AJC87">
        <f t="shared" si="2560"/>
        <v>0</v>
      </c>
      <c r="AJD87">
        <f t="shared" si="2561"/>
        <v>0</v>
      </c>
      <c r="AJE87">
        <f t="shared" si="2562"/>
        <v>0</v>
      </c>
      <c r="AJF87">
        <f t="shared" si="2563"/>
        <v>0</v>
      </c>
      <c r="AJG87">
        <f t="shared" si="2564"/>
        <v>0</v>
      </c>
      <c r="AJH87">
        <f t="shared" si="2565"/>
        <v>0</v>
      </c>
      <c r="AJI87">
        <f t="shared" si="2566"/>
        <v>0</v>
      </c>
      <c r="AJJ87">
        <f t="shared" si="2567"/>
        <v>0</v>
      </c>
      <c r="AJK87">
        <f t="shared" si="2568"/>
        <v>0</v>
      </c>
      <c r="AJL87">
        <f t="shared" si="2569"/>
        <v>0</v>
      </c>
      <c r="AJM87">
        <f t="shared" si="2570"/>
        <v>0</v>
      </c>
      <c r="AJN87">
        <f t="shared" si="2571"/>
        <v>0</v>
      </c>
      <c r="AJO87">
        <f t="shared" si="2572"/>
        <v>0</v>
      </c>
      <c r="AJP87">
        <f t="shared" si="2573"/>
        <v>0</v>
      </c>
      <c r="AJQ87">
        <f t="shared" si="2574"/>
        <v>0</v>
      </c>
      <c r="AJR87">
        <f t="shared" si="2575"/>
        <v>0</v>
      </c>
      <c r="AJS87">
        <f t="shared" si="2576"/>
        <v>0</v>
      </c>
      <c r="AJT87">
        <f t="shared" si="2577"/>
        <v>0</v>
      </c>
      <c r="AJU87">
        <f t="shared" si="2578"/>
        <v>0</v>
      </c>
      <c r="AJV87">
        <f t="shared" si="2579"/>
        <v>0</v>
      </c>
      <c r="AJX87">
        <v>51</v>
      </c>
      <c r="AJY87">
        <v>1</v>
      </c>
      <c r="AJZ87">
        <v>1</v>
      </c>
      <c r="AKA87">
        <f t="shared" si="2580"/>
        <v>0</v>
      </c>
      <c r="AKB87">
        <f t="shared" si="2581"/>
        <v>0</v>
      </c>
      <c r="AKC87">
        <f t="shared" si="2582"/>
        <v>0.25</v>
      </c>
      <c r="AKD87">
        <f t="shared" si="2583"/>
        <v>8</v>
      </c>
      <c r="AKE87">
        <f t="shared" si="2584"/>
        <v>4</v>
      </c>
      <c r="AKF87">
        <f t="shared" si="2585"/>
        <v>16</v>
      </c>
      <c r="AKG87">
        <f t="shared" si="2586"/>
        <v>4</v>
      </c>
      <c r="AKH87">
        <f t="shared" si="2587"/>
        <v>1</v>
      </c>
      <c r="AKI87">
        <f t="shared" si="2588"/>
        <v>0</v>
      </c>
      <c r="AKJ87">
        <f t="shared" si="2589"/>
        <v>0</v>
      </c>
      <c r="AKK87">
        <f t="shared" si="2590"/>
        <v>0</v>
      </c>
      <c r="AKL87">
        <f t="shared" si="2591"/>
        <v>0</v>
      </c>
      <c r="AKM87">
        <f t="shared" si="2592"/>
        <v>0</v>
      </c>
      <c r="AKN87">
        <f t="shared" si="2593"/>
        <v>0</v>
      </c>
      <c r="AKO87">
        <f t="shared" si="2594"/>
        <v>0</v>
      </c>
      <c r="AKP87">
        <f t="shared" si="2595"/>
        <v>0</v>
      </c>
      <c r="AKQ87">
        <f t="shared" si="2596"/>
        <v>0</v>
      </c>
      <c r="AKR87">
        <f t="shared" si="2597"/>
        <v>0</v>
      </c>
      <c r="AKS87">
        <f t="shared" si="2598"/>
        <v>0</v>
      </c>
      <c r="AKT87">
        <f t="shared" si="2599"/>
        <v>0</v>
      </c>
      <c r="AKU87">
        <f t="shared" si="2600"/>
        <v>0</v>
      </c>
      <c r="AKV87">
        <f t="shared" si="2601"/>
        <v>0</v>
      </c>
      <c r="AKW87">
        <f t="shared" si="2602"/>
        <v>0</v>
      </c>
      <c r="AKX87">
        <f t="shared" si="2603"/>
        <v>0</v>
      </c>
      <c r="AKY87">
        <f t="shared" si="2604"/>
        <v>0</v>
      </c>
      <c r="AKZ87">
        <f t="shared" si="2605"/>
        <v>0</v>
      </c>
      <c r="ALA87">
        <f t="shared" si="2606"/>
        <v>0</v>
      </c>
      <c r="ALB87">
        <f t="shared" si="2607"/>
        <v>0</v>
      </c>
      <c r="ALC87">
        <f t="shared" si="2608"/>
        <v>0</v>
      </c>
      <c r="ALD87">
        <f t="shared" si="2609"/>
        <v>0</v>
      </c>
      <c r="ALE87">
        <f t="shared" si="2610"/>
        <v>0</v>
      </c>
      <c r="ALF87">
        <f t="shared" si="2611"/>
        <v>0</v>
      </c>
      <c r="ALG87">
        <f t="shared" si="2612"/>
        <v>0</v>
      </c>
      <c r="ALH87">
        <f t="shared" si="2613"/>
        <v>0</v>
      </c>
      <c r="ALI87">
        <f t="shared" si="2614"/>
        <v>0</v>
      </c>
      <c r="ALJ87">
        <f t="shared" si="2615"/>
        <v>0</v>
      </c>
      <c r="ALK87">
        <f t="shared" si="2616"/>
        <v>0</v>
      </c>
      <c r="ALL87">
        <f t="shared" si="2617"/>
        <v>0</v>
      </c>
      <c r="ALM87">
        <f t="shared" si="2618"/>
        <v>0</v>
      </c>
      <c r="ALN87">
        <f t="shared" si="2619"/>
        <v>0</v>
      </c>
      <c r="ALO87">
        <f t="shared" si="2620"/>
        <v>0</v>
      </c>
      <c r="ALP87">
        <f t="shared" si="2621"/>
        <v>0</v>
      </c>
      <c r="ALQ87">
        <f t="shared" si="2622"/>
        <v>0</v>
      </c>
      <c r="ALR87">
        <f t="shared" si="2623"/>
        <v>0</v>
      </c>
      <c r="ALS87">
        <f t="shared" si="2624"/>
        <v>0</v>
      </c>
      <c r="ALT87">
        <f t="shared" si="2625"/>
        <v>0</v>
      </c>
      <c r="ALU87">
        <f t="shared" si="2626"/>
        <v>0</v>
      </c>
      <c r="ALV87">
        <f t="shared" si="2627"/>
        <v>0</v>
      </c>
      <c r="ALW87">
        <f t="shared" si="2628"/>
        <v>0</v>
      </c>
      <c r="ALX87">
        <f t="shared" si="2629"/>
        <v>0</v>
      </c>
      <c r="ALY87">
        <f t="shared" si="2630"/>
        <v>0</v>
      </c>
      <c r="ALZ87">
        <f t="shared" si="2631"/>
        <v>0</v>
      </c>
      <c r="AMA87">
        <f t="shared" si="2632"/>
        <v>0</v>
      </c>
      <c r="AMB87">
        <f t="shared" si="2633"/>
        <v>0</v>
      </c>
      <c r="AMC87">
        <f t="shared" si="2634"/>
        <v>0</v>
      </c>
      <c r="AMD87">
        <f t="shared" si="2635"/>
        <v>0</v>
      </c>
      <c r="AME87">
        <f t="shared" si="2636"/>
        <v>0</v>
      </c>
      <c r="AMF87">
        <f t="shared" si="2637"/>
        <v>0</v>
      </c>
      <c r="AMG87">
        <f t="shared" si="2638"/>
        <v>0</v>
      </c>
      <c r="AMH87">
        <f t="shared" si="2639"/>
        <v>0</v>
      </c>
      <c r="AMI87">
        <f t="shared" si="2640"/>
        <v>0</v>
      </c>
      <c r="AMJ87">
        <f t="shared" si="2641"/>
        <v>0</v>
      </c>
      <c r="AMK87">
        <f t="shared" si="2642"/>
        <v>0</v>
      </c>
      <c r="AML87">
        <f t="shared" si="2643"/>
        <v>0</v>
      </c>
      <c r="AMM87">
        <f t="shared" si="2644"/>
        <v>0</v>
      </c>
      <c r="AMN87">
        <f t="shared" si="2645"/>
        <v>0</v>
      </c>
      <c r="AMO87">
        <f t="shared" si="2646"/>
        <v>0</v>
      </c>
      <c r="AMP87">
        <f t="shared" si="2647"/>
        <v>0</v>
      </c>
      <c r="AMQ87">
        <f t="shared" si="2648"/>
        <v>0</v>
      </c>
      <c r="AMR87">
        <f t="shared" si="2649"/>
        <v>0</v>
      </c>
      <c r="AMS87">
        <f t="shared" si="2650"/>
        <v>0</v>
      </c>
      <c r="AMT87">
        <f t="shared" si="2651"/>
        <v>0</v>
      </c>
      <c r="AMU87">
        <f t="shared" si="2652"/>
        <v>0</v>
      </c>
      <c r="AMV87">
        <f t="shared" si="2653"/>
        <v>0</v>
      </c>
      <c r="AMW87">
        <f t="shared" si="2654"/>
        <v>0</v>
      </c>
      <c r="AMX87">
        <f t="shared" si="2655"/>
        <v>0</v>
      </c>
      <c r="AMY87">
        <f t="shared" si="2656"/>
        <v>0</v>
      </c>
      <c r="AMZ87">
        <f t="shared" si="2657"/>
        <v>0</v>
      </c>
      <c r="ANA87">
        <f t="shared" si="2658"/>
        <v>0</v>
      </c>
      <c r="ANB87">
        <f t="shared" si="2659"/>
        <v>0</v>
      </c>
      <c r="ANC87">
        <f t="shared" si="2660"/>
        <v>0</v>
      </c>
      <c r="AND87">
        <f t="shared" si="2661"/>
        <v>0</v>
      </c>
      <c r="ANR87" s="4">
        <v>1874</v>
      </c>
      <c r="ANS87" s="4">
        <f t="shared" si="2662"/>
        <v>1874</v>
      </c>
      <c r="ANU87" s="4">
        <v>1984</v>
      </c>
      <c r="ANV87" t="str">
        <f t="shared" si="2663"/>
        <v>1974</v>
      </c>
      <c r="ANW87" t="str">
        <f t="shared" si="2664"/>
        <v>1949</v>
      </c>
      <c r="ANX87" t="str">
        <f t="shared" si="2665"/>
        <v>1909</v>
      </c>
      <c r="ANY87" t="str">
        <f t="shared" si="2666"/>
        <v>1909</v>
      </c>
      <c r="ANZ87" t="str">
        <f t="shared" si="2667"/>
        <v>1909</v>
      </c>
      <c r="AOA87" t="str">
        <f t="shared" si="2668"/>
        <v>1912</v>
      </c>
      <c r="AOB87" t="str">
        <f t="shared" si="2669"/>
        <v>1900</v>
      </c>
      <c r="AOC87" t="str">
        <f t="shared" si="2670"/>
        <v>1908</v>
      </c>
      <c r="AOD87" t="str">
        <f t="shared" si="2671"/>
        <v>1915</v>
      </c>
      <c r="AOE87" t="str">
        <f t="shared" si="2672"/>
        <v>1867</v>
      </c>
      <c r="AOF87" t="str">
        <f t="shared" si="2673"/>
        <v>1874</v>
      </c>
      <c r="AOG87" t="str">
        <f t="shared" si="2674"/>
        <v>1874</v>
      </c>
      <c r="AOH87" t="str">
        <f t="shared" si="2675"/>
        <v>1874</v>
      </c>
      <c r="AOI87" t="str">
        <f t="shared" si="2676"/>
        <v>1874</v>
      </c>
      <c r="AOJ87" t="str">
        <f t="shared" si="2677"/>
        <v>1874</v>
      </c>
      <c r="AOK87" t="str">
        <f t="shared" si="2678"/>
        <v>1874</v>
      </c>
      <c r="AOL87" t="str">
        <f t="shared" si="2679"/>
        <v>1874</v>
      </c>
      <c r="AOM87" t="str">
        <f t="shared" si="2680"/>
        <v>1874</v>
      </c>
      <c r="AON87" t="str">
        <f t="shared" si="2681"/>
        <v>1874</v>
      </c>
      <c r="AOO87" t="str">
        <f t="shared" si="2682"/>
        <v>1874</v>
      </c>
      <c r="AOP87" t="str">
        <f t="shared" si="2683"/>
        <v>1874</v>
      </c>
      <c r="AOQ87" t="str">
        <f t="shared" si="2684"/>
        <v>1874</v>
      </c>
      <c r="AOR87" t="str">
        <f t="shared" si="2685"/>
        <v>1874</v>
      </c>
      <c r="AOS87" t="str">
        <f t="shared" si="2686"/>
        <v>1874</v>
      </c>
      <c r="AOT87" t="str">
        <f t="shared" si="2687"/>
        <v>1874</v>
      </c>
      <c r="AOU87" t="str">
        <f t="shared" si="2688"/>
        <v>1874</v>
      </c>
      <c r="AOV87" t="str">
        <f t="shared" si="2689"/>
        <v>1874</v>
      </c>
      <c r="AOW87" t="str">
        <f t="shared" si="2690"/>
        <v>1874</v>
      </c>
      <c r="AOX87" t="str">
        <f t="shared" si="2691"/>
        <v>1874</v>
      </c>
      <c r="AOY87" t="str">
        <f t="shared" si="2692"/>
        <v>1874</v>
      </c>
      <c r="AOZ87" t="str">
        <f t="shared" si="2693"/>
        <v>1874</v>
      </c>
      <c r="APA87" t="str">
        <f t="shared" si="2694"/>
        <v>1874</v>
      </c>
      <c r="APB87" t="str">
        <f t="shared" si="2695"/>
        <v>1874</v>
      </c>
      <c r="APC87" t="str">
        <f t="shared" si="2696"/>
        <v>1874</v>
      </c>
      <c r="APD87" t="str">
        <f t="shared" si="2697"/>
        <v>1874</v>
      </c>
      <c r="APE87" t="str">
        <f t="shared" si="2698"/>
        <v>1874</v>
      </c>
      <c r="APF87" t="str">
        <f t="shared" si="2699"/>
        <v>1874</v>
      </c>
      <c r="APG87" t="str">
        <f t="shared" si="2700"/>
        <v>1874</v>
      </c>
      <c r="APH87" t="str">
        <f t="shared" si="2701"/>
        <v>1874</v>
      </c>
      <c r="API87" t="str">
        <f t="shared" si="2702"/>
        <v>1874</v>
      </c>
      <c r="APJ87" t="str">
        <f t="shared" si="2703"/>
        <v>1874</v>
      </c>
      <c r="APK87" t="str">
        <f t="shared" si="2704"/>
        <v>1874</v>
      </c>
      <c r="APL87" t="str">
        <f t="shared" si="2705"/>
        <v>1874</v>
      </c>
      <c r="APM87" t="str">
        <f t="shared" si="2706"/>
        <v>1874</v>
      </c>
      <c r="APN87" t="str">
        <f t="shared" si="2707"/>
        <v>1874</v>
      </c>
      <c r="APO87" t="str">
        <f t="shared" si="2708"/>
        <v>1874</v>
      </c>
      <c r="APP87" t="str">
        <f t="shared" si="2709"/>
        <v>1874</v>
      </c>
      <c r="APQ87" t="str">
        <f t="shared" si="2710"/>
        <v>1874</v>
      </c>
      <c r="APR87" t="str">
        <f t="shared" si="2711"/>
        <v>1874</v>
      </c>
      <c r="APS87" t="str">
        <f t="shared" si="2712"/>
        <v>1874</v>
      </c>
      <c r="APT87" t="str">
        <f t="shared" si="2713"/>
        <v>1874</v>
      </c>
      <c r="APU87" t="str">
        <f t="shared" si="2714"/>
        <v>1874</v>
      </c>
      <c r="APV87" t="str">
        <f t="shared" si="2715"/>
        <v>1874</v>
      </c>
      <c r="APW87" t="str">
        <f t="shared" si="2716"/>
        <v>1874</v>
      </c>
      <c r="APX87" t="str">
        <f t="shared" si="2717"/>
        <v>1874</v>
      </c>
      <c r="APY87" t="str">
        <f t="shared" si="2718"/>
        <v>1874</v>
      </c>
      <c r="APZ87" t="str">
        <f t="shared" si="2719"/>
        <v>1874</v>
      </c>
      <c r="AQA87" t="str">
        <f t="shared" si="2720"/>
        <v>1874</v>
      </c>
      <c r="AQB87" t="str">
        <f t="shared" si="2721"/>
        <v>1874</v>
      </c>
      <c r="AQC87" t="str">
        <f t="shared" si="2722"/>
        <v>1874</v>
      </c>
      <c r="AQD87" t="str">
        <f t="shared" si="2723"/>
        <v>1874</v>
      </c>
      <c r="AQE87" t="str">
        <f t="shared" si="2724"/>
        <v>1874</v>
      </c>
      <c r="AQF87" t="str">
        <f t="shared" si="2725"/>
        <v>1874</v>
      </c>
      <c r="AQG87" t="str">
        <f t="shared" si="2726"/>
        <v>1874</v>
      </c>
      <c r="AQH87" t="str">
        <f t="shared" si="2727"/>
        <v>1874</v>
      </c>
      <c r="AQI87" t="str">
        <f t="shared" si="2728"/>
        <v>1874</v>
      </c>
      <c r="AQJ87" t="str">
        <f t="shared" si="2729"/>
        <v>1874</v>
      </c>
      <c r="AQK87" t="str">
        <f t="shared" si="2730"/>
        <v>1874</v>
      </c>
      <c r="AQL87" t="str">
        <f t="shared" si="2731"/>
        <v>1874</v>
      </c>
      <c r="AQM87" t="str">
        <f t="shared" si="2732"/>
        <v>1874</v>
      </c>
      <c r="AQN87" t="str">
        <f t="shared" si="2733"/>
        <v>1874</v>
      </c>
      <c r="AQO87" t="str">
        <f t="shared" si="2734"/>
        <v>1874</v>
      </c>
      <c r="AQP87" t="str">
        <f t="shared" si="2735"/>
        <v>1874</v>
      </c>
      <c r="AQQ87" t="str">
        <f t="shared" si="2736"/>
        <v>1874</v>
      </c>
      <c r="AQR87" t="str">
        <f t="shared" si="2737"/>
        <v>1874</v>
      </c>
      <c r="AQS87" t="str">
        <f t="shared" si="2738"/>
        <v>1874</v>
      </c>
      <c r="AQT87" t="str">
        <f t="shared" si="2739"/>
        <v>1874</v>
      </c>
      <c r="AQU87" t="str">
        <f t="shared" si="2740"/>
        <v>1874</v>
      </c>
      <c r="AQV87" t="str">
        <f t="shared" si="2741"/>
        <v>1874</v>
      </c>
      <c r="AQW87" t="str">
        <f t="shared" si="2742"/>
        <v>1874</v>
      </c>
      <c r="AQX87" t="str">
        <f t="shared" si="2743"/>
        <v>1874</v>
      </c>
      <c r="AQY87" t="str">
        <f t="shared" si="2744"/>
        <v>1874</v>
      </c>
      <c r="AQZ87" t="str">
        <f t="shared" si="2745"/>
        <v>1874</v>
      </c>
      <c r="ARA87" t="str">
        <f t="shared" si="2746"/>
        <v>1874</v>
      </c>
      <c r="ARB87" t="str">
        <f t="shared" si="2747"/>
        <v>1874</v>
      </c>
      <c r="ARC87">
        <v>1984</v>
      </c>
      <c r="ARH87" s="5"/>
    </row>
    <row r="88" spans="1:1152" x14ac:dyDescent="0.2">
      <c r="A88">
        <v>67</v>
      </c>
      <c r="B88" s="17" t="s">
        <v>59</v>
      </c>
      <c r="C88" s="20">
        <f>VLOOKUP(A88, Rankings!$A$2:$AN$161, 40, FALSE)</f>
        <v>86</v>
      </c>
      <c r="D88" s="223" t="s">
        <v>217</v>
      </c>
      <c r="F88" s="4">
        <v>13</v>
      </c>
      <c r="G88" s="4">
        <v>15</v>
      </c>
      <c r="I88" s="5">
        <f t="shared" si="1832"/>
        <v>9</v>
      </c>
      <c r="L88" t="s">
        <v>1947</v>
      </c>
      <c r="M88" t="s">
        <v>2086</v>
      </c>
      <c r="N88" t="s">
        <v>2337</v>
      </c>
      <c r="O88" t="s">
        <v>2631</v>
      </c>
      <c r="P88" t="s">
        <v>2830</v>
      </c>
      <c r="Q88" t="s">
        <v>3052</v>
      </c>
      <c r="R88" t="s">
        <v>3319</v>
      </c>
      <c r="S88" t="s">
        <v>3599</v>
      </c>
      <c r="T88" t="s">
        <v>3846</v>
      </c>
      <c r="U88" t="s">
        <v>10</v>
      </c>
      <c r="V88" t="s">
        <v>10</v>
      </c>
      <c r="W88" t="str">
        <f>Rankings!D87</f>
        <v>-</v>
      </c>
      <c r="X88" t="s">
        <v>10</v>
      </c>
      <c r="Y88" t="s">
        <v>10</v>
      </c>
      <c r="Z88" t="s">
        <v>10</v>
      </c>
      <c r="AA88" t="s">
        <v>10</v>
      </c>
      <c r="AB88" t="s">
        <v>10</v>
      </c>
      <c r="AC88" t="s">
        <v>10</v>
      </c>
      <c r="AD88" t="s">
        <v>10</v>
      </c>
      <c r="AE88" t="s">
        <v>10</v>
      </c>
      <c r="AF88" t="s">
        <v>10</v>
      </c>
      <c r="AG88" t="s">
        <v>10</v>
      </c>
      <c r="AH88" t="s">
        <v>10</v>
      </c>
      <c r="AI88" t="s">
        <v>10</v>
      </c>
      <c r="AJ88" t="s">
        <v>10</v>
      </c>
      <c r="AK88" t="s">
        <v>10</v>
      </c>
      <c r="AL88" t="s">
        <v>10</v>
      </c>
      <c r="AM88" t="s">
        <v>10</v>
      </c>
      <c r="AN88" t="s">
        <v>10</v>
      </c>
      <c r="AO88" t="s">
        <v>10</v>
      </c>
      <c r="AP88" t="s">
        <v>10</v>
      </c>
      <c r="AQ88" t="s">
        <v>10</v>
      </c>
      <c r="AR88" t="s">
        <v>10</v>
      </c>
      <c r="AS88" t="s">
        <v>10</v>
      </c>
      <c r="AT88" t="s">
        <v>10</v>
      </c>
      <c r="AU88" t="s">
        <v>10</v>
      </c>
      <c r="AV88" t="s">
        <v>10</v>
      </c>
      <c r="AW88" t="s">
        <v>10</v>
      </c>
      <c r="AX88" t="s">
        <v>10</v>
      </c>
      <c r="AY88" t="s">
        <v>10</v>
      </c>
      <c r="AZ88" t="s">
        <v>10</v>
      </c>
      <c r="BA88" t="s">
        <v>10</v>
      </c>
      <c r="BB88" t="s">
        <v>10</v>
      </c>
      <c r="BC88" t="s">
        <v>10</v>
      </c>
      <c r="BD88" t="s">
        <v>10</v>
      </c>
      <c r="BE88" t="s">
        <v>10</v>
      </c>
      <c r="BF88" t="s">
        <v>10</v>
      </c>
      <c r="BG88" t="s">
        <v>10</v>
      </c>
      <c r="BH88" t="s">
        <v>10</v>
      </c>
      <c r="BI88" t="s">
        <v>10</v>
      </c>
      <c r="BJ88" t="s">
        <v>10</v>
      </c>
      <c r="BK88" t="s">
        <v>10</v>
      </c>
      <c r="BL88" t="s">
        <v>10</v>
      </c>
      <c r="BM88" t="s">
        <v>10</v>
      </c>
      <c r="BN88" t="s">
        <v>10</v>
      </c>
      <c r="BO88" t="s">
        <v>10</v>
      </c>
      <c r="BP88" t="s">
        <v>10</v>
      </c>
      <c r="BQ88" t="s">
        <v>10</v>
      </c>
      <c r="BR88" t="s">
        <v>10</v>
      </c>
      <c r="BS88" t="s">
        <v>10</v>
      </c>
      <c r="BT88" t="s">
        <v>10</v>
      </c>
      <c r="BU88" t="s">
        <v>10</v>
      </c>
      <c r="BV88" t="s">
        <v>10</v>
      </c>
      <c r="BW88" t="s">
        <v>10</v>
      </c>
      <c r="BX88" t="s">
        <v>10</v>
      </c>
      <c r="BY88" t="s">
        <v>10</v>
      </c>
      <c r="BZ88" t="s">
        <v>10</v>
      </c>
      <c r="CA88" t="s">
        <v>10</v>
      </c>
      <c r="CB88" t="s">
        <v>10</v>
      </c>
      <c r="CC88" t="s">
        <v>10</v>
      </c>
      <c r="CD88" t="s">
        <v>10</v>
      </c>
      <c r="CE88" t="s">
        <v>10</v>
      </c>
      <c r="CF88" t="s">
        <v>10</v>
      </c>
      <c r="CG88" t="s">
        <v>10</v>
      </c>
      <c r="CH88" t="s">
        <v>10</v>
      </c>
      <c r="CI88" t="s">
        <v>10</v>
      </c>
      <c r="CJ88" t="s">
        <v>10</v>
      </c>
      <c r="CK88" t="s">
        <v>10</v>
      </c>
      <c r="CL88" t="s">
        <v>10</v>
      </c>
      <c r="CM88" t="s">
        <v>10</v>
      </c>
      <c r="CN88" t="s">
        <v>10</v>
      </c>
      <c r="CO88" t="s">
        <v>10</v>
      </c>
      <c r="CP88" t="s">
        <v>10</v>
      </c>
      <c r="CQ88" t="s">
        <v>10</v>
      </c>
      <c r="CR88" t="s">
        <v>10</v>
      </c>
      <c r="CT88" s="4">
        <f t="shared" si="1833"/>
        <v>3</v>
      </c>
      <c r="CU88" s="4">
        <f t="shared" si="1834"/>
        <v>0</v>
      </c>
      <c r="CV88" s="4">
        <f t="shared" si="1835"/>
        <v>0</v>
      </c>
      <c r="CW88" s="4">
        <f t="shared" si="1836"/>
        <v>2</v>
      </c>
      <c r="CX88" s="4">
        <f t="shared" si="1837"/>
        <v>1</v>
      </c>
      <c r="CY88" s="4">
        <f t="shared" si="1838"/>
        <v>0</v>
      </c>
      <c r="CZ88" s="4">
        <f t="shared" si="1839"/>
        <v>0</v>
      </c>
      <c r="DA88" s="4">
        <f t="shared" si="1840"/>
        <v>1</v>
      </c>
      <c r="DB88" s="4">
        <f t="shared" si="1841"/>
        <v>0</v>
      </c>
      <c r="DC88" s="4">
        <f t="shared" si="1842"/>
        <v>0</v>
      </c>
      <c r="DD88" s="4">
        <f t="shared" si="1843"/>
        <v>0</v>
      </c>
      <c r="DE88" s="4">
        <f t="shared" si="1844"/>
        <v>2</v>
      </c>
      <c r="DF88" s="4">
        <f t="shared" si="1845"/>
        <v>0</v>
      </c>
      <c r="DG88" s="4">
        <f t="shared" si="1846"/>
        <v>0</v>
      </c>
      <c r="DH88" s="4">
        <f t="shared" si="1847"/>
        <v>0</v>
      </c>
      <c r="DI88" s="152">
        <f t="shared" si="1848"/>
        <v>0</v>
      </c>
      <c r="DJ88" s="153">
        <f t="shared" si="1849"/>
        <v>3</v>
      </c>
      <c r="DK88" s="4">
        <f t="shared" si="1850"/>
        <v>2</v>
      </c>
      <c r="DL88" s="4">
        <f t="shared" si="1851"/>
        <v>1</v>
      </c>
      <c r="DM88" s="4">
        <f t="shared" si="1852"/>
        <v>1</v>
      </c>
      <c r="DN88" s="4">
        <f t="shared" si="1853"/>
        <v>0</v>
      </c>
      <c r="DO88" s="4">
        <f t="shared" si="1854"/>
        <v>2</v>
      </c>
      <c r="DP88" s="4">
        <f t="shared" si="1855"/>
        <v>0</v>
      </c>
      <c r="DQ88" s="4">
        <f t="shared" si="1856"/>
        <v>0</v>
      </c>
      <c r="DR88" s="4">
        <f t="shared" si="1857"/>
        <v>10</v>
      </c>
      <c r="DS88" s="4">
        <f t="shared" si="1858"/>
        <v>6</v>
      </c>
      <c r="DT88" s="4">
        <f t="shared" si="1859"/>
        <v>0</v>
      </c>
      <c r="DU88" t="str">
        <f t="shared" si="1860"/>
        <v>0R</v>
      </c>
      <c r="DV88" t="str">
        <f t="shared" si="1861"/>
        <v>0R</v>
      </c>
      <c r="DW88" t="str">
        <f t="shared" si="1862"/>
        <v>3R</v>
      </c>
      <c r="DX88" t="str">
        <f t="shared" si="1863"/>
        <v>0S</v>
      </c>
      <c r="DY88" t="str">
        <f t="shared" si="1864"/>
        <v>0S</v>
      </c>
      <c r="DZ88" t="str">
        <f t="shared" si="1865"/>
        <v>3R</v>
      </c>
      <c r="EA88" t="str">
        <f t="shared" si="1866"/>
        <v>3L</v>
      </c>
      <c r="EB88" t="str">
        <f t="shared" si="1867"/>
        <v>0L</v>
      </c>
      <c r="EC88" t="str">
        <f t="shared" si="1868"/>
        <v>3R</v>
      </c>
      <c r="ED88">
        <f t="shared" si="1869"/>
        <v>0</v>
      </c>
      <c r="EE88">
        <f t="shared" si="1870"/>
        <v>0</v>
      </c>
      <c r="EF88">
        <f t="shared" si="1871"/>
        <v>0</v>
      </c>
      <c r="EG88">
        <f t="shared" si="1872"/>
        <v>0</v>
      </c>
      <c r="EH88">
        <f t="shared" si="1873"/>
        <v>0</v>
      </c>
      <c r="EI88">
        <f t="shared" si="1874"/>
        <v>0</v>
      </c>
      <c r="EJ88">
        <f t="shared" si="1875"/>
        <v>0</v>
      </c>
      <c r="EK88">
        <f t="shared" si="1876"/>
        <v>0</v>
      </c>
      <c r="EL88">
        <f t="shared" si="1877"/>
        <v>0</v>
      </c>
      <c r="EM88">
        <f t="shared" si="1878"/>
        <v>0</v>
      </c>
      <c r="EN88">
        <f t="shared" si="1879"/>
        <v>0</v>
      </c>
      <c r="EO88">
        <f t="shared" si="1880"/>
        <v>0</v>
      </c>
      <c r="EP88">
        <f t="shared" si="1881"/>
        <v>0</v>
      </c>
      <c r="EQ88">
        <f t="shared" si="1882"/>
        <v>0</v>
      </c>
      <c r="ER88">
        <f t="shared" si="1883"/>
        <v>0</v>
      </c>
      <c r="ES88">
        <f t="shared" si="1884"/>
        <v>0</v>
      </c>
      <c r="ET88">
        <f t="shared" si="1885"/>
        <v>0</v>
      </c>
      <c r="EU88">
        <f t="shared" si="1886"/>
        <v>0</v>
      </c>
      <c r="EV88">
        <f t="shared" si="1887"/>
        <v>0</v>
      </c>
      <c r="EW88">
        <f t="shared" si="1888"/>
        <v>0</v>
      </c>
      <c r="EX88">
        <f t="shared" si="1889"/>
        <v>0</v>
      </c>
      <c r="EY88">
        <f t="shared" si="1890"/>
        <v>0</v>
      </c>
      <c r="EZ88">
        <f t="shared" si="1891"/>
        <v>0</v>
      </c>
      <c r="FA88">
        <f t="shared" si="1892"/>
        <v>0</v>
      </c>
      <c r="FB88">
        <f t="shared" si="1893"/>
        <v>0</v>
      </c>
      <c r="FC88">
        <f t="shared" si="1894"/>
        <v>0</v>
      </c>
      <c r="FD88">
        <f t="shared" si="1895"/>
        <v>0</v>
      </c>
      <c r="FE88">
        <f t="shared" si="1896"/>
        <v>0</v>
      </c>
      <c r="FF88">
        <f t="shared" si="1897"/>
        <v>0</v>
      </c>
      <c r="FG88">
        <f t="shared" si="1898"/>
        <v>0</v>
      </c>
      <c r="FH88">
        <f t="shared" si="1899"/>
        <v>0</v>
      </c>
      <c r="FI88">
        <f t="shared" si="1900"/>
        <v>0</v>
      </c>
      <c r="FJ88">
        <f t="shared" si="1901"/>
        <v>0</v>
      </c>
      <c r="FK88">
        <f t="shared" si="1902"/>
        <v>0</v>
      </c>
      <c r="FL88">
        <f t="shared" si="1903"/>
        <v>0</v>
      </c>
      <c r="FM88">
        <f t="shared" si="1904"/>
        <v>0</v>
      </c>
      <c r="FN88">
        <f t="shared" si="1905"/>
        <v>0</v>
      </c>
      <c r="FO88">
        <f t="shared" si="1906"/>
        <v>0</v>
      </c>
      <c r="FP88">
        <f t="shared" si="1907"/>
        <v>0</v>
      </c>
      <c r="FQ88">
        <f t="shared" si="1908"/>
        <v>0</v>
      </c>
      <c r="FR88">
        <f t="shared" si="1909"/>
        <v>0</v>
      </c>
      <c r="FS88">
        <f t="shared" si="1910"/>
        <v>0</v>
      </c>
      <c r="FT88">
        <f t="shared" si="1911"/>
        <v>0</v>
      </c>
      <c r="FU88">
        <f t="shared" si="1912"/>
        <v>0</v>
      </c>
      <c r="FV88">
        <f t="shared" si="1913"/>
        <v>0</v>
      </c>
      <c r="FW88">
        <f t="shared" si="1914"/>
        <v>0</v>
      </c>
      <c r="FX88">
        <f t="shared" si="1915"/>
        <v>0</v>
      </c>
      <c r="FY88">
        <f t="shared" si="1916"/>
        <v>0</v>
      </c>
      <c r="FZ88">
        <f t="shared" si="1917"/>
        <v>0</v>
      </c>
      <c r="GA88">
        <f t="shared" si="1918"/>
        <v>0</v>
      </c>
      <c r="GB88">
        <f t="shared" si="1919"/>
        <v>0</v>
      </c>
      <c r="GC88">
        <f t="shared" si="1920"/>
        <v>0</v>
      </c>
      <c r="GD88">
        <f t="shared" si="1921"/>
        <v>0</v>
      </c>
      <c r="GE88">
        <f t="shared" si="1922"/>
        <v>0</v>
      </c>
      <c r="GF88">
        <f t="shared" si="1923"/>
        <v>0</v>
      </c>
      <c r="GG88">
        <f t="shared" si="1924"/>
        <v>0</v>
      </c>
      <c r="GH88">
        <f t="shared" si="1925"/>
        <v>0</v>
      </c>
      <c r="GI88">
        <f t="shared" si="1926"/>
        <v>0</v>
      </c>
      <c r="GJ88">
        <f t="shared" si="1927"/>
        <v>0</v>
      </c>
      <c r="GK88">
        <f t="shared" si="1928"/>
        <v>0</v>
      </c>
      <c r="GL88">
        <f t="shared" si="1929"/>
        <v>0</v>
      </c>
      <c r="GM88">
        <f t="shared" si="1930"/>
        <v>0</v>
      </c>
      <c r="GN88">
        <f t="shared" si="1931"/>
        <v>0</v>
      </c>
      <c r="GO88">
        <f t="shared" si="1932"/>
        <v>0</v>
      </c>
      <c r="GP88">
        <f t="shared" si="1933"/>
        <v>0</v>
      </c>
      <c r="GQ88">
        <f t="shared" si="1934"/>
        <v>0</v>
      </c>
      <c r="GR88">
        <f t="shared" si="1935"/>
        <v>0</v>
      </c>
      <c r="GS88">
        <f t="shared" si="1936"/>
        <v>0</v>
      </c>
      <c r="GT88">
        <f t="shared" si="1937"/>
        <v>0</v>
      </c>
      <c r="GU88">
        <f t="shared" si="1938"/>
        <v>0</v>
      </c>
      <c r="GV88">
        <f t="shared" si="1939"/>
        <v>0</v>
      </c>
      <c r="GW88">
        <f t="shared" si="1940"/>
        <v>0</v>
      </c>
      <c r="GX88">
        <f t="shared" si="1941"/>
        <v>0</v>
      </c>
      <c r="GY88">
        <f t="shared" si="1942"/>
        <v>0</v>
      </c>
      <c r="GZ88">
        <f t="shared" si="1943"/>
        <v>0</v>
      </c>
      <c r="HA88">
        <f t="shared" si="1944"/>
        <v>0</v>
      </c>
      <c r="HB88" s="176" t="s">
        <v>265</v>
      </c>
      <c r="HC88" s="89">
        <f t="shared" si="1945"/>
        <v>235.30474073916716</v>
      </c>
      <c r="HD88" s="89">
        <f t="shared" si="1946"/>
        <v>130.24274826776139</v>
      </c>
      <c r="HE88" s="89">
        <f t="shared" si="1947"/>
        <v>139.92296618581713</v>
      </c>
      <c r="HF88" s="89">
        <f t="shared" si="1948"/>
        <v>0</v>
      </c>
      <c r="HH88" s="88">
        <f t="shared" si="1949"/>
        <v>505.4704551927457</v>
      </c>
      <c r="HI88" s="88">
        <f t="shared" si="1950"/>
        <v>69.961483092908566</v>
      </c>
      <c r="HK88">
        <f>IFERROR(VLOOKUP(_xlfn.NUMBERVALUE(MID(L88, SEARCH("!", L88)+1, SEARCH("+", L88)-SEARCH("!", L88)-1)), Rankings!$A$2:$BK$161, 63, FALSE),0)</f>
        <v>64.358679655808558</v>
      </c>
      <c r="HL88">
        <f>IFERROR(VLOOKUP(_xlfn.NUMBERVALUE(MID(M88, SEARCH("!", M88)+1, SEARCH("+", M88)-SEARCH("!", M88)-1)), Rankings!$A$2:$BK$161, 63, FALSE),0)</f>
        <v>35.243352368766949</v>
      </c>
      <c r="HM88">
        <f>IFERROR(VLOOKUP(_xlfn.NUMBERVALUE(MID(N88, SEARCH("!", N88)+1, SEARCH("+", N88)-SEARCH("!", N88)-1)), Rankings!$A$2:$BK$161, 63, FALSE),0)</f>
        <v>30.551582780926971</v>
      </c>
      <c r="HN88">
        <f>IFERROR(VLOOKUP(_xlfn.NUMBERVALUE(MID(O88, SEARCH("!", O88)+1, SEARCH("+", O88)-SEARCH("!", O88)-1)), Rankings!$A$2:$BK$161, 63, FALSE),0)</f>
        <v>71.218397679474037</v>
      </c>
      <c r="HO88">
        <f>IFERROR(VLOOKUP(_xlfn.NUMBERVALUE(MID(P88, SEARCH("!", P88)+1, SEARCH("+", P88)-SEARCH("!", P88)-1)), Rankings!$A$2:$BK$161, 63, FALSE),0)</f>
        <v>68.70456850634308</v>
      </c>
      <c r="HP88">
        <f>IFERROR(VLOOKUP(_xlfn.NUMBERVALUE(MID(Q88, SEARCH("!", Q88)+1, SEARCH("+", Q88)-SEARCH("!", Q88)-1)), Rankings!$A$2:$BK$161, 63, FALSE),0)</f>
        <v>49.602374340748362</v>
      </c>
      <c r="HQ88">
        <f>IFERROR(VLOOKUP(_xlfn.NUMBERVALUE(MID(R88, SEARCH("!", R88)+1, SEARCH("+", R88)-SEARCH("!", R88)-1)), Rankings!$A$2:$BK$161, 63, FALSE),0)</f>
        <v>71.218397679474037</v>
      </c>
      <c r="HR88">
        <f>IFERROR(VLOOKUP(_xlfn.NUMBERVALUE(MID(S88, SEARCH("!", S88)+1, SEARCH("+", S88)-SEARCH("!", S88)-1)), Rankings!$A$2:$BK$161, 63, FALSE),0)</f>
        <v>59.024350588287334</v>
      </c>
      <c r="HS88">
        <f>IFERROR(VLOOKUP(_xlfn.NUMBERVALUE(MID(T88, SEARCH("!", T88)+1, SEARCH("+", T88)-SEARCH("!", T88)-1)), Rankings!$A$2:$BK$161, 63, FALSE),0)</f>
        <v>55.548751592916311</v>
      </c>
      <c r="HT88">
        <f>IFERROR(VLOOKUP(_xlfn.NUMBERVALUE(MID(U88, SEARCH("!", U88)+1, SEARCH("+", U88)-SEARCH("!", U88)-1)), Rankings!$A$2:$BK$161, 63, FALSE),0)</f>
        <v>0</v>
      </c>
      <c r="HU88">
        <f>IFERROR(VLOOKUP(_xlfn.NUMBERVALUE(MID(V88, SEARCH("!", V88)+1, SEARCH("+", V88)-SEARCH("!", V88)-1)), Rankings!$A$2:$BK$161, 63, FALSE),0)</f>
        <v>0</v>
      </c>
      <c r="HV88">
        <f>IFERROR(VLOOKUP(_xlfn.NUMBERVALUE(MID(W88, SEARCH("!", W88)+1, SEARCH("+", W88)-SEARCH("!", W88)-1)), Rankings!$A$2:$BK$161, 63, FALSE),0)</f>
        <v>0</v>
      </c>
      <c r="HW88">
        <f>IFERROR(VLOOKUP(_xlfn.NUMBERVALUE(MID(X88, SEARCH("!", X88)+1, SEARCH("+", X88)-SEARCH("!", X88)-1)), Rankings!$A$2:$BK$161, 63, FALSE),0)</f>
        <v>0</v>
      </c>
      <c r="HX88">
        <f>IFERROR(VLOOKUP(_xlfn.NUMBERVALUE(MID(Y88, SEARCH("!", Y88)+1, SEARCH("+", Y88)-SEARCH("!", Y88)-1)), Rankings!$A$2:$BK$161, 63, FALSE),0)</f>
        <v>0</v>
      </c>
      <c r="HY88">
        <f>IFERROR(VLOOKUP(_xlfn.NUMBERVALUE(MID(Z88, SEARCH("!", Z88)+1, SEARCH("+", Z88)-SEARCH("!", Z88)-1)), Rankings!$A$2:$BK$161, 63, FALSE),0)</f>
        <v>0</v>
      </c>
      <c r="HZ88">
        <f>IFERROR(VLOOKUP(_xlfn.NUMBERVALUE(MID(AA88, SEARCH("!", AA88)+1, SEARCH("+", AA88)-SEARCH("!", AA88)-1)), Rankings!$A$2:$BK$161, 63, FALSE),0)</f>
        <v>0</v>
      </c>
      <c r="IA88">
        <f>IFERROR(VLOOKUP(_xlfn.NUMBERVALUE(MID(AB88, SEARCH("!", AB88)+1, SEARCH("+", AB88)-SEARCH("!", AB88)-1)), Rankings!$A$2:$BK$161, 63, FALSE),0)</f>
        <v>0</v>
      </c>
      <c r="IB88">
        <f>IFERROR(VLOOKUP(_xlfn.NUMBERVALUE(MID(AC88, SEARCH("!", AC88)+1, SEARCH("+", AC88)-SEARCH("!", AC88)-1)), Rankings!$A$2:$BK$161, 63, FALSE),0)</f>
        <v>0</v>
      </c>
      <c r="IC88">
        <f>IFERROR(VLOOKUP(_xlfn.NUMBERVALUE(MID(AD88, SEARCH("!", AD88)+1, SEARCH("+", AD88)-SEARCH("!", AD88)-1)), Rankings!$A$2:$BK$161, 63, FALSE),0)</f>
        <v>0</v>
      </c>
      <c r="ID88">
        <f>IFERROR(VLOOKUP(_xlfn.NUMBERVALUE(MID(AE88, SEARCH("!", AE88)+1, SEARCH("+", AE88)-SEARCH("!", AE88)-1)), Rankings!$A$2:$BK$161, 63, FALSE),0)</f>
        <v>0</v>
      </c>
      <c r="IE88">
        <f>IFERROR(VLOOKUP(_xlfn.NUMBERVALUE(MID(AF88, SEARCH("!", AF88)+1, SEARCH("+", AF88)-SEARCH("!", AF88)-1)), Rankings!$A$2:$BK$161, 63, FALSE),0)</f>
        <v>0</v>
      </c>
      <c r="IF88">
        <f>IFERROR(VLOOKUP(_xlfn.NUMBERVALUE(MID(AG88, SEARCH("!", AG88)+1, SEARCH("+", AG88)-SEARCH("!", AG88)-1)), Rankings!$A$2:$BK$161, 63, FALSE),0)</f>
        <v>0</v>
      </c>
      <c r="IG88">
        <f>IFERROR(VLOOKUP(_xlfn.NUMBERVALUE(MID(AH88, SEARCH("!", AH88)+1, SEARCH("+", AH88)-SEARCH("!", AH88)-1)), Rankings!$A$2:$BK$161, 63, FALSE),0)</f>
        <v>0</v>
      </c>
      <c r="IH88">
        <f>IFERROR(VLOOKUP(_xlfn.NUMBERVALUE(MID(AI88, SEARCH("!", AI88)+1, SEARCH("+", AI88)-SEARCH("!", AI88)-1)), Rankings!$A$2:$BK$161, 63, FALSE),0)</f>
        <v>0</v>
      </c>
      <c r="II88">
        <f>IFERROR(VLOOKUP(_xlfn.NUMBERVALUE(MID(AJ88, SEARCH("!", AJ88)+1, SEARCH("+", AJ88)-SEARCH("!", AJ88)-1)), Rankings!$A$2:$BK$161, 63, FALSE),0)</f>
        <v>0</v>
      </c>
      <c r="IJ88">
        <f>IFERROR(VLOOKUP(_xlfn.NUMBERVALUE(MID(AK88, SEARCH("!", AK88)+1, SEARCH("+", AK88)-SEARCH("!", AK88)-1)), Rankings!$A$2:$BK$161, 63, FALSE),0)</f>
        <v>0</v>
      </c>
      <c r="IK88">
        <f>IFERROR(VLOOKUP(_xlfn.NUMBERVALUE(MID(AL88, SEARCH("!", AL88)+1, SEARCH("+", AL88)-SEARCH("!", AL88)-1)), Rankings!$A$2:$BK$161, 63, FALSE),0)</f>
        <v>0</v>
      </c>
      <c r="IL88">
        <f>IFERROR(VLOOKUP(_xlfn.NUMBERVALUE(MID(AM88, SEARCH("!", AM88)+1, SEARCH("+", AM88)-SEARCH("!", AM88)-1)), Rankings!$A$2:$BK$161, 63, FALSE),0)</f>
        <v>0</v>
      </c>
      <c r="IM88">
        <f>IFERROR(VLOOKUP(_xlfn.NUMBERVALUE(MID(AN88, SEARCH("!", AN88)+1, SEARCH("+", AN88)-SEARCH("!", AN88)-1)), Rankings!$A$2:$BK$161, 63, FALSE),0)</f>
        <v>0</v>
      </c>
      <c r="IN88">
        <f>IFERROR(VLOOKUP(_xlfn.NUMBERVALUE(MID(AO88, SEARCH("!", AO88)+1, SEARCH("+", AO88)-SEARCH("!", AO88)-1)), Rankings!$A$2:$BK$161, 63, FALSE),0)</f>
        <v>0</v>
      </c>
      <c r="IO88">
        <f>IFERROR(VLOOKUP(_xlfn.NUMBERVALUE(MID(AP88, SEARCH("!", AP88)+1, SEARCH("+", AP88)-SEARCH("!", AP88)-1)), Rankings!$A$2:$BK$161, 63, FALSE),0)</f>
        <v>0</v>
      </c>
      <c r="IP88">
        <f>IFERROR(VLOOKUP(_xlfn.NUMBERVALUE(MID(AQ88, SEARCH("!", AQ88)+1, SEARCH("+", AQ88)-SEARCH("!", AQ88)-1)), Rankings!$A$2:$BK$161, 63, FALSE),0)</f>
        <v>0</v>
      </c>
      <c r="IQ88">
        <f>IFERROR(VLOOKUP(_xlfn.NUMBERVALUE(MID(AR88, SEARCH("!", AR88)+1, SEARCH("+", AR88)-SEARCH("!", AR88)-1)), Rankings!$A$2:$BK$161, 63, FALSE),0)</f>
        <v>0</v>
      </c>
      <c r="IR88">
        <f>IFERROR(VLOOKUP(_xlfn.NUMBERVALUE(MID(AS88, SEARCH("!", AS88)+1, SEARCH("+", AS88)-SEARCH("!", AS88)-1)), Rankings!$A$2:$BK$161, 63, FALSE),0)</f>
        <v>0</v>
      </c>
      <c r="IS88">
        <f>IFERROR(VLOOKUP(_xlfn.NUMBERVALUE(MID(AT88, SEARCH("!", AT88)+1, SEARCH("+", AT88)-SEARCH("!", AT88)-1)), Rankings!$A$2:$BK$161, 63, FALSE),0)</f>
        <v>0</v>
      </c>
      <c r="IT88">
        <f>IFERROR(VLOOKUP(_xlfn.NUMBERVALUE(MID(AU88, SEARCH("!", AU88)+1, SEARCH("+", AU88)-SEARCH("!", AU88)-1)), Rankings!$A$2:$BK$161, 63, FALSE),0)</f>
        <v>0</v>
      </c>
      <c r="IU88">
        <f>IFERROR(VLOOKUP(_xlfn.NUMBERVALUE(MID(AV88, SEARCH("!", AV88)+1, SEARCH("+", AV88)-SEARCH("!", AV88)-1)), Rankings!$A$2:$BK$161, 63, FALSE),0)</f>
        <v>0</v>
      </c>
      <c r="IV88">
        <f>IFERROR(VLOOKUP(_xlfn.NUMBERVALUE(MID(AW88, SEARCH("!", AW88)+1, SEARCH("+", AW88)-SEARCH("!", AW88)-1)), Rankings!$A$2:$BK$161, 63, FALSE),0)</f>
        <v>0</v>
      </c>
      <c r="IW88">
        <f>IFERROR(VLOOKUP(_xlfn.NUMBERVALUE(MID(AX88, SEARCH("!", AX88)+1, SEARCH("+", AX88)-SEARCH("!", AX88)-1)), Rankings!$A$2:$BK$161, 63, FALSE),0)</f>
        <v>0</v>
      </c>
      <c r="IX88">
        <f>IFERROR(VLOOKUP(_xlfn.NUMBERVALUE(MID(AY88, SEARCH("!", AY88)+1, SEARCH("+", AY88)-SEARCH("!", AY88)-1)), Rankings!$A$2:$BK$161, 63, FALSE),0)</f>
        <v>0</v>
      </c>
      <c r="IY88">
        <f>IFERROR(VLOOKUP(_xlfn.NUMBERVALUE(MID(AZ88, SEARCH("!", AZ88)+1, SEARCH("+", AZ88)-SEARCH("!", AZ88)-1)), Rankings!$A$2:$BK$161, 63, FALSE),0)</f>
        <v>0</v>
      </c>
      <c r="IZ88">
        <f>IFERROR(VLOOKUP(_xlfn.NUMBERVALUE(MID(BA88, SEARCH("!", BA88)+1, SEARCH("+", BA88)-SEARCH("!", BA88)-1)), Rankings!$A$2:$BK$161, 63, FALSE),0)</f>
        <v>0</v>
      </c>
      <c r="JA88">
        <f>IFERROR(VLOOKUP(_xlfn.NUMBERVALUE(MID(BB88, SEARCH("!", BB88)+1, SEARCH("+", BB88)-SEARCH("!", BB88)-1)), Rankings!$A$2:$BK$161, 63, FALSE),0)</f>
        <v>0</v>
      </c>
      <c r="JB88">
        <f>IFERROR(VLOOKUP(_xlfn.NUMBERVALUE(MID(BC88, SEARCH("!", BC88)+1, SEARCH("+", BC88)-SEARCH("!", BC88)-1)), Rankings!$A$2:$BK$161, 63, FALSE),0)</f>
        <v>0</v>
      </c>
      <c r="JC88">
        <f>IFERROR(VLOOKUP(_xlfn.NUMBERVALUE(MID(BD88, SEARCH("!", BD88)+1, SEARCH("+", BD88)-SEARCH("!", BD88)-1)), Rankings!$A$2:$BK$161, 63, FALSE),0)</f>
        <v>0</v>
      </c>
      <c r="JD88">
        <f>IFERROR(VLOOKUP(_xlfn.NUMBERVALUE(MID(BE88, SEARCH("!", BE88)+1, SEARCH("+", BE88)-SEARCH("!", BE88)-1)), Rankings!$A$2:$BK$161, 63, FALSE),0)</f>
        <v>0</v>
      </c>
      <c r="JE88">
        <f>IFERROR(VLOOKUP(_xlfn.NUMBERVALUE(MID(BF88, SEARCH("!", BF88)+1, SEARCH("+", BF88)-SEARCH("!", BF88)-1)), Rankings!$A$2:$BK$161, 63, FALSE),0)</f>
        <v>0</v>
      </c>
      <c r="JF88">
        <f>IFERROR(VLOOKUP(_xlfn.NUMBERVALUE(MID(BG88, SEARCH("!", BG88)+1, SEARCH("+", BG88)-SEARCH("!", BG88)-1)), Rankings!$A$2:$BK$161, 63, FALSE),0)</f>
        <v>0</v>
      </c>
      <c r="JG88">
        <f>IFERROR(VLOOKUP(_xlfn.NUMBERVALUE(MID(BH88, SEARCH("!", BH88)+1, SEARCH("+", BH88)-SEARCH("!", BH88)-1)), Rankings!$A$2:$BK$161, 63, FALSE),0)</f>
        <v>0</v>
      </c>
      <c r="JH88">
        <f>IFERROR(VLOOKUP(_xlfn.NUMBERVALUE(MID(BI88, SEARCH("!", BI88)+1, SEARCH("+", BI88)-SEARCH("!", BI88)-1)), Rankings!$A$2:$BK$161, 63, FALSE),0)</f>
        <v>0</v>
      </c>
      <c r="JI88">
        <f>IFERROR(VLOOKUP(_xlfn.NUMBERVALUE(MID(BJ88, SEARCH("!", BJ88)+1, SEARCH("+", BJ88)-SEARCH("!", BJ88)-1)), Rankings!$A$2:$BK$161, 63, FALSE),0)</f>
        <v>0</v>
      </c>
      <c r="JJ88">
        <f>IFERROR(VLOOKUP(_xlfn.NUMBERVALUE(MID(BK88, SEARCH("!", BK88)+1, SEARCH("+", BK88)-SEARCH("!", BK88)-1)), Rankings!$A$2:$BK$161, 63, FALSE),0)</f>
        <v>0</v>
      </c>
      <c r="JK88">
        <f>IFERROR(VLOOKUP(_xlfn.NUMBERVALUE(MID(BL88, SEARCH("!", BL88)+1, SEARCH("+", BL88)-SEARCH("!", BL88)-1)), Rankings!$A$2:$BK$161, 63, FALSE),0)</f>
        <v>0</v>
      </c>
      <c r="JL88">
        <f>IFERROR(VLOOKUP(_xlfn.NUMBERVALUE(MID(BM88, SEARCH("!", BM88)+1, SEARCH("+", BM88)-SEARCH("!", BM88)-1)), Rankings!$A$2:$BK$161, 63, FALSE),0)</f>
        <v>0</v>
      </c>
      <c r="JM88">
        <f>IFERROR(VLOOKUP(_xlfn.NUMBERVALUE(MID(BN88, SEARCH("!", BN88)+1, SEARCH("+", BN88)-SEARCH("!", BN88)-1)), Rankings!$A$2:$BK$161, 63, FALSE),0)</f>
        <v>0</v>
      </c>
      <c r="JN88">
        <f>IFERROR(VLOOKUP(_xlfn.NUMBERVALUE(MID(BO88, SEARCH("!", BO88)+1, SEARCH("+", BO88)-SEARCH("!", BO88)-1)), Rankings!$A$2:$BK$161, 63, FALSE),0)</f>
        <v>0</v>
      </c>
      <c r="JO88">
        <f>IFERROR(VLOOKUP(_xlfn.NUMBERVALUE(MID(BP88, SEARCH("!", BP88)+1, SEARCH("+", BP88)-SEARCH("!", BP88)-1)), Rankings!$A$2:$BK$161, 63, FALSE),0)</f>
        <v>0</v>
      </c>
      <c r="JP88">
        <f>IFERROR(VLOOKUP(_xlfn.NUMBERVALUE(MID(BQ88, SEARCH("!", BQ88)+1, SEARCH("+", BQ88)-SEARCH("!", BQ88)-1)), Rankings!$A$2:$BK$161, 63, FALSE),0)</f>
        <v>0</v>
      </c>
      <c r="JQ88">
        <f>IFERROR(VLOOKUP(_xlfn.NUMBERVALUE(MID(BR88, SEARCH("!", BR88)+1, SEARCH("+", BR88)-SEARCH("!", BR88)-1)), Rankings!$A$2:$BK$161, 63, FALSE),0)</f>
        <v>0</v>
      </c>
      <c r="JR88">
        <f>IFERROR(VLOOKUP(_xlfn.NUMBERVALUE(MID(BS88, SEARCH("!", BS88)+1, SEARCH("+", BS88)-SEARCH("!", BS88)-1)), Rankings!$A$2:$BK$161, 63, FALSE),0)</f>
        <v>0</v>
      </c>
      <c r="JS88">
        <f>IFERROR(VLOOKUP(_xlfn.NUMBERVALUE(MID(BT88, SEARCH("!", BT88)+1, SEARCH("+", BT88)-SEARCH("!", BT88)-1)), Rankings!$A$2:$BK$161, 63, FALSE),0)</f>
        <v>0</v>
      </c>
      <c r="JT88">
        <f>IFERROR(VLOOKUP(_xlfn.NUMBERVALUE(MID(BU88, SEARCH("!", BU88)+1, SEARCH("+", BU88)-SEARCH("!", BU88)-1)), Rankings!$A$2:$BK$161, 63, FALSE),0)</f>
        <v>0</v>
      </c>
      <c r="JU88">
        <f>IFERROR(VLOOKUP(_xlfn.NUMBERVALUE(MID(BV88, SEARCH("!", BV88)+1, SEARCH("+", BV88)-SEARCH("!", BV88)-1)), Rankings!$A$2:$BK$161, 63, FALSE),0)</f>
        <v>0</v>
      </c>
      <c r="JV88">
        <f>IFERROR(VLOOKUP(_xlfn.NUMBERVALUE(MID(BW88, SEARCH("!", BW88)+1, SEARCH("+", BW88)-SEARCH("!", BW88)-1)), Rankings!$A$2:$BK$161, 63, FALSE),0)</f>
        <v>0</v>
      </c>
      <c r="JW88">
        <f>IFERROR(VLOOKUP(_xlfn.NUMBERVALUE(MID(BX88, SEARCH("!", BX88)+1, SEARCH("+", BX88)-SEARCH("!", BX88)-1)), Rankings!$A$2:$BK$161, 63, FALSE),0)</f>
        <v>0</v>
      </c>
      <c r="JX88">
        <f>IFERROR(VLOOKUP(_xlfn.NUMBERVALUE(MID(BY88, SEARCH("!", BY88)+1, SEARCH("+", BY88)-SEARCH("!", BY88)-1)), Rankings!$A$2:$BK$161, 63, FALSE),0)</f>
        <v>0</v>
      </c>
      <c r="JY88">
        <f>IFERROR(VLOOKUP(_xlfn.NUMBERVALUE(MID(BZ88, SEARCH("!", BZ88)+1, SEARCH("+", BZ88)-SEARCH("!", BZ88)-1)), Rankings!$A$2:$BK$161, 63, FALSE),0)</f>
        <v>0</v>
      </c>
      <c r="JZ88">
        <f>IFERROR(VLOOKUP(_xlfn.NUMBERVALUE(MID(CA88, SEARCH("!", CA88)+1, SEARCH("+", CA88)-SEARCH("!", CA88)-1)), Rankings!$A$2:$BK$161, 63, FALSE),0)</f>
        <v>0</v>
      </c>
      <c r="KA88">
        <f>IFERROR(VLOOKUP(_xlfn.NUMBERVALUE(MID(CB88, SEARCH("!", CB88)+1, SEARCH("+", CB88)-SEARCH("!", CB88)-1)), Rankings!$A$2:$BK$161, 63, FALSE),0)</f>
        <v>0</v>
      </c>
      <c r="KB88">
        <f>IFERROR(VLOOKUP(_xlfn.NUMBERVALUE(MID(CC88, SEARCH("!", CC88)+1, SEARCH("+", CC88)-SEARCH("!", CC88)-1)), Rankings!$A$2:$BK$161, 63, FALSE),0)</f>
        <v>0</v>
      </c>
      <c r="KC88">
        <f>IFERROR(VLOOKUP(_xlfn.NUMBERVALUE(MID(CD88, SEARCH("!", CD88)+1, SEARCH("+", CD88)-SEARCH("!", CD88)-1)), Rankings!$A$2:$BK$161, 63, FALSE),0)</f>
        <v>0</v>
      </c>
      <c r="KD88">
        <f>IFERROR(VLOOKUP(_xlfn.NUMBERVALUE(MID(CE88, SEARCH("!", CE88)+1, SEARCH("+", CE88)-SEARCH("!", CE88)-1)), Rankings!$A$2:$BK$161, 63, FALSE),0)</f>
        <v>0</v>
      </c>
      <c r="KE88">
        <f>IFERROR(VLOOKUP(_xlfn.NUMBERVALUE(MID(CF88, SEARCH("!", CF88)+1, SEARCH("+", CF88)-SEARCH("!", CF88)-1)), Rankings!$A$2:$BK$161, 63, FALSE),0)</f>
        <v>0</v>
      </c>
      <c r="KF88">
        <f>IFERROR(VLOOKUP(_xlfn.NUMBERVALUE(MID(CG88, SEARCH("!", CG88)+1, SEARCH("+", CG88)-SEARCH("!", CG88)-1)), Rankings!$A$2:$BK$161, 63, FALSE),0)</f>
        <v>0</v>
      </c>
      <c r="KG88">
        <f>IFERROR(VLOOKUP(_xlfn.NUMBERVALUE(MID(CH88, SEARCH("!", CH88)+1, SEARCH("+", CH88)-SEARCH("!", CH88)-1)), Rankings!$A$2:$BK$161, 63, FALSE),0)</f>
        <v>0</v>
      </c>
      <c r="KH88">
        <f>IFERROR(VLOOKUP(_xlfn.NUMBERVALUE(MID(CI88, SEARCH("!", CI88)+1, SEARCH("+", CI88)-SEARCH("!", CI88)-1)), Rankings!$A$2:$BK$161, 63, FALSE),0)</f>
        <v>0</v>
      </c>
      <c r="KI88">
        <f>IFERROR(VLOOKUP(_xlfn.NUMBERVALUE(MID(CJ88, SEARCH("!", CJ88)+1, SEARCH("+", CJ88)-SEARCH("!", CJ88)-1)), Rankings!$A$2:$BK$161, 63, FALSE),0)</f>
        <v>0</v>
      </c>
      <c r="KJ88">
        <f>IFERROR(VLOOKUP(_xlfn.NUMBERVALUE(MID(CK88, SEARCH("!", CK88)+1, SEARCH("+", CK88)-SEARCH("!", CK88)-1)), Rankings!$A$2:$BK$161, 63, FALSE),0)</f>
        <v>0</v>
      </c>
      <c r="KK88">
        <f>IFERROR(VLOOKUP(_xlfn.NUMBERVALUE(MID(CL88, SEARCH("!", CL88)+1, SEARCH("+", CL88)-SEARCH("!", CL88)-1)), Rankings!$A$2:$BK$161, 63, FALSE),0)</f>
        <v>0</v>
      </c>
      <c r="KL88">
        <f>IFERROR(VLOOKUP(_xlfn.NUMBERVALUE(MID(CM88, SEARCH("!", CM88)+1, SEARCH("+", CM88)-SEARCH("!", CM88)-1)), Rankings!$A$2:$BK$161, 63, FALSE),0)</f>
        <v>0</v>
      </c>
      <c r="KM88">
        <f>IFERROR(VLOOKUP(_xlfn.NUMBERVALUE(MID(CN88, SEARCH("!", CN88)+1, SEARCH("+", CN88)-SEARCH("!", CN88)-1)), Rankings!$A$2:$BK$161, 63, FALSE),0)</f>
        <v>0</v>
      </c>
      <c r="KN88">
        <f>IFERROR(VLOOKUP(_xlfn.NUMBERVALUE(MID(CO88, SEARCH("!", CO88)+1, SEARCH("+", CO88)-SEARCH("!", CO88)-1)), Rankings!$A$2:$BK$161, 63, FALSE),0)</f>
        <v>0</v>
      </c>
      <c r="KO88">
        <f>IFERROR(VLOOKUP(_xlfn.NUMBERVALUE(MID(CP88, SEARCH("!", CP88)+1, SEARCH("+", CP88)-SEARCH("!", CP88)-1)), Rankings!$A$2:$BK$161, 63, FALSE),0)</f>
        <v>0</v>
      </c>
      <c r="KP88">
        <f>IFERROR(VLOOKUP(_xlfn.NUMBERVALUE(MID(CQ88, SEARCH("!", CQ88)+1, SEARCH("+", CQ88)-SEARCH("!", CQ88)-1)), Rankings!$A$2:$BK$161, 63, FALSE),0)</f>
        <v>0</v>
      </c>
      <c r="KQ88">
        <f>IFERROR(VLOOKUP(_xlfn.NUMBERVALUE(MID(CR88, SEARCH("!", CR88)+1, SEARCH("+", CR88)-SEARCH("!", CR88)-1)), Rankings!$A$2:$BK$161, 63, FALSE),0)</f>
        <v>0</v>
      </c>
      <c r="KS88" s="4">
        <f t="shared" si="1951"/>
        <v>213</v>
      </c>
      <c r="KT88" s="4">
        <f t="shared" si="1952"/>
        <v>74</v>
      </c>
      <c r="KU88" s="4">
        <f t="shared" si="1953"/>
        <v>60</v>
      </c>
      <c r="KV88" s="4">
        <f t="shared" si="1954"/>
        <v>0</v>
      </c>
      <c r="KY88" s="4">
        <f t="shared" si="1955"/>
        <v>347</v>
      </c>
      <c r="KZ88" s="4"/>
      <c r="LB88">
        <f t="shared" si="1956"/>
        <v>41</v>
      </c>
      <c r="LC88">
        <f t="shared" si="1957"/>
        <v>31</v>
      </c>
      <c r="LD88">
        <f t="shared" si="1958"/>
        <v>54</v>
      </c>
      <c r="LE88">
        <f t="shared" si="1959"/>
        <v>35</v>
      </c>
      <c r="LF88">
        <f t="shared" si="1960"/>
        <v>25</v>
      </c>
      <c r="LG88">
        <f t="shared" si="1961"/>
        <v>39</v>
      </c>
      <c r="LH88">
        <f t="shared" si="1962"/>
        <v>57</v>
      </c>
      <c r="LI88">
        <f t="shared" si="1963"/>
        <v>17</v>
      </c>
      <c r="LJ88">
        <f t="shared" si="1964"/>
        <v>48</v>
      </c>
      <c r="LK88">
        <f t="shared" si="1965"/>
        <v>0</v>
      </c>
      <c r="LL88">
        <f t="shared" si="1966"/>
        <v>0</v>
      </c>
      <c r="LM88">
        <f t="shared" si="1967"/>
        <v>0</v>
      </c>
      <c r="LN88">
        <f t="shared" si="1968"/>
        <v>0</v>
      </c>
      <c r="LO88">
        <f t="shared" si="1969"/>
        <v>0</v>
      </c>
      <c r="LP88">
        <f t="shared" si="1970"/>
        <v>0</v>
      </c>
      <c r="LQ88">
        <f t="shared" si="1971"/>
        <v>0</v>
      </c>
      <c r="LR88">
        <f t="shared" si="1972"/>
        <v>0</v>
      </c>
      <c r="LS88">
        <f t="shared" si="1973"/>
        <v>0</v>
      </c>
      <c r="LT88">
        <f t="shared" si="1974"/>
        <v>0</v>
      </c>
      <c r="LU88">
        <f t="shared" si="1975"/>
        <v>0</v>
      </c>
      <c r="LV88">
        <f t="shared" si="1976"/>
        <v>0</v>
      </c>
      <c r="LW88">
        <f t="shared" si="1977"/>
        <v>0</v>
      </c>
      <c r="LX88">
        <f t="shared" si="1978"/>
        <v>0</v>
      </c>
      <c r="LY88">
        <f t="shared" si="1979"/>
        <v>0</v>
      </c>
      <c r="LZ88">
        <f t="shared" si="1980"/>
        <v>0</v>
      </c>
      <c r="MA88">
        <f t="shared" si="1981"/>
        <v>0</v>
      </c>
      <c r="MB88">
        <f t="shared" si="1982"/>
        <v>0</v>
      </c>
      <c r="MC88">
        <f t="shared" si="1983"/>
        <v>0</v>
      </c>
      <c r="MD88">
        <f t="shared" si="1984"/>
        <v>0</v>
      </c>
      <c r="ME88">
        <f t="shared" si="1985"/>
        <v>0</v>
      </c>
      <c r="MF88">
        <f t="shared" si="1986"/>
        <v>0</v>
      </c>
      <c r="MG88">
        <f t="shared" si="1987"/>
        <v>0</v>
      </c>
      <c r="MH88">
        <f t="shared" si="1988"/>
        <v>0</v>
      </c>
      <c r="MI88">
        <f t="shared" si="1989"/>
        <v>0</v>
      </c>
      <c r="MJ88">
        <f t="shared" si="1990"/>
        <v>0</v>
      </c>
      <c r="MK88">
        <f t="shared" si="1991"/>
        <v>0</v>
      </c>
      <c r="ML88">
        <f t="shared" si="1992"/>
        <v>0</v>
      </c>
      <c r="MM88">
        <f t="shared" si="1993"/>
        <v>0</v>
      </c>
      <c r="MN88">
        <f t="shared" si="1994"/>
        <v>0</v>
      </c>
      <c r="MO88">
        <f t="shared" si="1995"/>
        <v>0</v>
      </c>
      <c r="MP88">
        <f t="shared" si="1996"/>
        <v>0</v>
      </c>
      <c r="MQ88">
        <f t="shared" si="1997"/>
        <v>0</v>
      </c>
      <c r="MR88">
        <f t="shared" si="1998"/>
        <v>0</v>
      </c>
      <c r="MS88">
        <f t="shared" si="1999"/>
        <v>0</v>
      </c>
      <c r="MT88">
        <f t="shared" si="2000"/>
        <v>0</v>
      </c>
      <c r="MU88">
        <f t="shared" si="2001"/>
        <v>0</v>
      </c>
      <c r="MV88">
        <f t="shared" si="2002"/>
        <v>0</v>
      </c>
      <c r="MW88">
        <f t="shared" si="2003"/>
        <v>0</v>
      </c>
      <c r="MX88">
        <f t="shared" si="2004"/>
        <v>0</v>
      </c>
      <c r="MY88">
        <f t="shared" si="2005"/>
        <v>0</v>
      </c>
      <c r="MZ88">
        <f t="shared" si="2006"/>
        <v>0</v>
      </c>
      <c r="NA88">
        <f t="shared" si="2007"/>
        <v>0</v>
      </c>
      <c r="NB88">
        <f t="shared" si="2008"/>
        <v>0</v>
      </c>
      <c r="NC88">
        <f t="shared" si="2009"/>
        <v>0</v>
      </c>
      <c r="ND88">
        <f t="shared" si="2010"/>
        <v>0</v>
      </c>
      <c r="NE88">
        <f t="shared" si="2011"/>
        <v>0</v>
      </c>
      <c r="NF88">
        <f t="shared" si="2012"/>
        <v>0</v>
      </c>
      <c r="NG88">
        <f t="shared" si="2013"/>
        <v>0</v>
      </c>
      <c r="NH88">
        <f t="shared" si="2014"/>
        <v>0</v>
      </c>
      <c r="NI88">
        <f t="shared" si="2015"/>
        <v>0</v>
      </c>
      <c r="NJ88">
        <f t="shared" si="2016"/>
        <v>0</v>
      </c>
      <c r="NK88">
        <f t="shared" si="2017"/>
        <v>0</v>
      </c>
      <c r="NL88">
        <f t="shared" si="2018"/>
        <v>0</v>
      </c>
      <c r="NM88">
        <f t="shared" si="2019"/>
        <v>0</v>
      </c>
      <c r="NN88">
        <f t="shared" si="2020"/>
        <v>0</v>
      </c>
      <c r="NO88">
        <f t="shared" si="2021"/>
        <v>0</v>
      </c>
      <c r="NP88">
        <f t="shared" si="2022"/>
        <v>0</v>
      </c>
      <c r="NQ88">
        <f t="shared" si="2023"/>
        <v>0</v>
      </c>
      <c r="NR88">
        <f t="shared" si="2024"/>
        <v>0</v>
      </c>
      <c r="NS88">
        <f t="shared" si="2025"/>
        <v>0</v>
      </c>
      <c r="NT88">
        <f t="shared" si="2026"/>
        <v>0</v>
      </c>
      <c r="NU88">
        <f t="shared" si="2027"/>
        <v>0</v>
      </c>
      <c r="NV88">
        <f t="shared" si="2028"/>
        <v>0</v>
      </c>
      <c r="NW88">
        <f t="shared" si="2029"/>
        <v>0</v>
      </c>
      <c r="NX88">
        <f t="shared" si="2030"/>
        <v>0</v>
      </c>
      <c r="NY88">
        <f t="shared" si="2031"/>
        <v>0</v>
      </c>
      <c r="NZ88">
        <f t="shared" si="2032"/>
        <v>0</v>
      </c>
      <c r="OA88">
        <f t="shared" si="2033"/>
        <v>0</v>
      </c>
      <c r="OB88">
        <f t="shared" si="2034"/>
        <v>0</v>
      </c>
      <c r="OC88">
        <f t="shared" si="2035"/>
        <v>0</v>
      </c>
      <c r="OD88">
        <f t="shared" si="2036"/>
        <v>0</v>
      </c>
      <c r="OE88">
        <f t="shared" si="2037"/>
        <v>0</v>
      </c>
      <c r="OF88">
        <f t="shared" si="2038"/>
        <v>0</v>
      </c>
      <c r="OG88">
        <f t="shared" si="2039"/>
        <v>0</v>
      </c>
      <c r="OH88">
        <f t="shared" si="2040"/>
        <v>0</v>
      </c>
      <c r="OJ88" s="4">
        <f t="shared" si="2041"/>
        <v>209</v>
      </c>
      <c r="OK88" s="4">
        <f t="shared" si="2042"/>
        <v>75</v>
      </c>
      <c r="OL88" s="4">
        <f t="shared" si="2043"/>
        <v>112</v>
      </c>
      <c r="OM88" s="4">
        <f t="shared" si="2044"/>
        <v>0</v>
      </c>
      <c r="OP88" s="4">
        <f t="shared" si="2045"/>
        <v>396</v>
      </c>
      <c r="OQ88" s="4"/>
      <c r="OS88">
        <f t="shared" si="2046"/>
        <v>61</v>
      </c>
      <c r="OT88">
        <f t="shared" si="2047"/>
        <v>52</v>
      </c>
      <c r="OU88">
        <f t="shared" si="2048"/>
        <v>22</v>
      </c>
      <c r="OV88">
        <f t="shared" si="2049"/>
        <v>57</v>
      </c>
      <c r="OW88">
        <f t="shared" si="2050"/>
        <v>55</v>
      </c>
      <c r="OX88">
        <f t="shared" si="2051"/>
        <v>37</v>
      </c>
      <c r="OY88">
        <f t="shared" si="2052"/>
        <v>35</v>
      </c>
      <c r="OZ88">
        <f t="shared" si="2053"/>
        <v>40</v>
      </c>
      <c r="PA88">
        <f t="shared" si="2054"/>
        <v>37</v>
      </c>
      <c r="PB88">
        <f t="shared" si="2055"/>
        <v>0</v>
      </c>
      <c r="PC88">
        <f t="shared" si="2056"/>
        <v>0</v>
      </c>
      <c r="PD88">
        <f t="shared" si="2057"/>
        <v>0</v>
      </c>
      <c r="PE88">
        <f t="shared" si="2058"/>
        <v>0</v>
      </c>
      <c r="PF88">
        <f t="shared" si="2059"/>
        <v>0</v>
      </c>
      <c r="PG88">
        <f t="shared" si="2060"/>
        <v>0</v>
      </c>
      <c r="PH88">
        <f t="shared" si="2061"/>
        <v>0</v>
      </c>
      <c r="PI88">
        <f t="shared" si="2062"/>
        <v>0</v>
      </c>
      <c r="PJ88">
        <f t="shared" si="2063"/>
        <v>0</v>
      </c>
      <c r="PK88">
        <f t="shared" si="2064"/>
        <v>0</v>
      </c>
      <c r="PL88">
        <f t="shared" si="2065"/>
        <v>0</v>
      </c>
      <c r="PM88">
        <f t="shared" si="2066"/>
        <v>0</v>
      </c>
      <c r="PN88">
        <f t="shared" si="2067"/>
        <v>0</v>
      </c>
      <c r="PO88">
        <f t="shared" si="2068"/>
        <v>0</v>
      </c>
      <c r="PP88">
        <f t="shared" si="2069"/>
        <v>0</v>
      </c>
      <c r="PQ88">
        <f t="shared" si="2070"/>
        <v>0</v>
      </c>
      <c r="PR88">
        <f t="shared" si="2071"/>
        <v>0</v>
      </c>
      <c r="PS88">
        <f t="shared" si="2072"/>
        <v>0</v>
      </c>
      <c r="PT88">
        <f t="shared" si="2073"/>
        <v>0</v>
      </c>
      <c r="PU88">
        <f t="shared" si="2074"/>
        <v>0</v>
      </c>
      <c r="PV88">
        <f t="shared" si="2075"/>
        <v>0</v>
      </c>
      <c r="PW88">
        <f t="shared" si="2076"/>
        <v>0</v>
      </c>
      <c r="PX88">
        <f t="shared" si="2077"/>
        <v>0</v>
      </c>
      <c r="PY88">
        <f t="shared" si="2078"/>
        <v>0</v>
      </c>
      <c r="PZ88">
        <f t="shared" si="2079"/>
        <v>0</v>
      </c>
      <c r="QA88">
        <f t="shared" si="2080"/>
        <v>0</v>
      </c>
      <c r="QB88">
        <f t="shared" si="2081"/>
        <v>0</v>
      </c>
      <c r="QC88">
        <f t="shared" si="2082"/>
        <v>0</v>
      </c>
      <c r="QD88">
        <f t="shared" si="2083"/>
        <v>0</v>
      </c>
      <c r="QE88">
        <f t="shared" si="2084"/>
        <v>0</v>
      </c>
      <c r="QF88">
        <f t="shared" si="2085"/>
        <v>0</v>
      </c>
      <c r="QG88">
        <f t="shared" si="2086"/>
        <v>0</v>
      </c>
      <c r="QH88">
        <f t="shared" si="2087"/>
        <v>0</v>
      </c>
      <c r="QI88">
        <f t="shared" si="2088"/>
        <v>0</v>
      </c>
      <c r="QJ88">
        <f t="shared" si="2089"/>
        <v>0</v>
      </c>
      <c r="QK88">
        <f t="shared" si="2090"/>
        <v>0</v>
      </c>
      <c r="QL88">
        <f t="shared" si="2091"/>
        <v>0</v>
      </c>
      <c r="QM88">
        <f t="shared" si="2092"/>
        <v>0</v>
      </c>
      <c r="QN88">
        <f t="shared" si="2093"/>
        <v>0</v>
      </c>
      <c r="QO88">
        <f t="shared" si="2094"/>
        <v>0</v>
      </c>
      <c r="QP88">
        <f t="shared" si="2095"/>
        <v>0</v>
      </c>
      <c r="QQ88">
        <f t="shared" si="2096"/>
        <v>0</v>
      </c>
      <c r="QR88">
        <f t="shared" si="2097"/>
        <v>0</v>
      </c>
      <c r="QS88">
        <f t="shared" si="2098"/>
        <v>0</v>
      </c>
      <c r="QT88">
        <f t="shared" si="2099"/>
        <v>0</v>
      </c>
      <c r="QU88">
        <f t="shared" si="2100"/>
        <v>0</v>
      </c>
      <c r="QV88">
        <f t="shared" si="2101"/>
        <v>0</v>
      </c>
      <c r="QW88">
        <f t="shared" si="2102"/>
        <v>0</v>
      </c>
      <c r="QX88">
        <f t="shared" si="2103"/>
        <v>0</v>
      </c>
      <c r="QY88">
        <f t="shared" si="2104"/>
        <v>0</v>
      </c>
      <c r="QZ88">
        <f t="shared" si="2105"/>
        <v>0</v>
      </c>
      <c r="RA88">
        <f t="shared" si="2106"/>
        <v>0</v>
      </c>
      <c r="RB88">
        <f t="shared" si="2107"/>
        <v>0</v>
      </c>
      <c r="RC88">
        <f t="shared" si="2108"/>
        <v>0</v>
      </c>
      <c r="RD88">
        <f t="shared" si="2109"/>
        <v>0</v>
      </c>
      <c r="RE88">
        <f t="shared" si="2110"/>
        <v>0</v>
      </c>
      <c r="RF88">
        <f t="shared" si="2111"/>
        <v>0</v>
      </c>
      <c r="RG88">
        <f t="shared" si="2112"/>
        <v>0</v>
      </c>
      <c r="RH88">
        <f t="shared" si="2113"/>
        <v>0</v>
      </c>
      <c r="RI88">
        <f t="shared" si="2114"/>
        <v>0</v>
      </c>
      <c r="RJ88">
        <f t="shared" si="2115"/>
        <v>0</v>
      </c>
      <c r="RK88">
        <f t="shared" si="2116"/>
        <v>0</v>
      </c>
      <c r="RL88">
        <f t="shared" si="2117"/>
        <v>0</v>
      </c>
      <c r="RM88">
        <f t="shared" si="2118"/>
        <v>0</v>
      </c>
      <c r="RN88">
        <f t="shared" si="2119"/>
        <v>0</v>
      </c>
      <c r="RO88">
        <f t="shared" si="2120"/>
        <v>0</v>
      </c>
      <c r="RP88">
        <f t="shared" si="2121"/>
        <v>0</v>
      </c>
      <c r="RQ88">
        <f t="shared" si="2122"/>
        <v>0</v>
      </c>
      <c r="RR88">
        <f t="shared" si="2123"/>
        <v>0</v>
      </c>
      <c r="RS88">
        <f t="shared" si="2124"/>
        <v>0</v>
      </c>
      <c r="RT88">
        <f t="shared" si="2125"/>
        <v>0</v>
      </c>
      <c r="RU88">
        <f t="shared" si="2126"/>
        <v>0</v>
      </c>
      <c r="RV88">
        <f t="shared" si="2127"/>
        <v>0</v>
      </c>
      <c r="RW88">
        <f t="shared" si="2128"/>
        <v>0</v>
      </c>
      <c r="RX88">
        <f t="shared" si="2129"/>
        <v>0</v>
      </c>
      <c r="RY88">
        <f t="shared" si="2130"/>
        <v>0</v>
      </c>
      <c r="SA88" s="4">
        <f t="shared" si="2131"/>
        <v>18.689999999999998</v>
      </c>
      <c r="SB88" s="4">
        <f t="shared" si="2132"/>
        <v>7.54</v>
      </c>
      <c r="SC88" s="4">
        <f t="shared" si="2133"/>
        <v>6.41</v>
      </c>
      <c r="SD88" s="4">
        <f t="shared" si="2134"/>
        <v>0</v>
      </c>
      <c r="SF88" s="4">
        <f t="shared" si="2135"/>
        <v>32.64</v>
      </c>
      <c r="SI88">
        <f t="shared" si="2136"/>
        <v>3.36</v>
      </c>
      <c r="SJ88">
        <f t="shared" si="2137"/>
        <v>4.1399999999999997</v>
      </c>
      <c r="SK88">
        <f t="shared" si="2138"/>
        <v>3.69</v>
      </c>
      <c r="SL88">
        <f t="shared" si="2139"/>
        <v>2.58</v>
      </c>
      <c r="SM88">
        <f t="shared" si="2140"/>
        <v>3.83</v>
      </c>
      <c r="SN88">
        <f t="shared" si="2141"/>
        <v>3.5</v>
      </c>
      <c r="SO88">
        <f t="shared" si="2142"/>
        <v>3.79</v>
      </c>
      <c r="SP88">
        <f t="shared" si="2143"/>
        <v>3.75</v>
      </c>
      <c r="SQ88">
        <f t="shared" si="2144"/>
        <v>4</v>
      </c>
      <c r="SR88" t="str">
        <f t="shared" si="2145"/>
        <v>0</v>
      </c>
      <c r="SS88" t="str">
        <f t="shared" si="2146"/>
        <v>0</v>
      </c>
      <c r="ST88" t="str">
        <f t="shared" si="2147"/>
        <v>0</v>
      </c>
      <c r="SU88" t="str">
        <f t="shared" si="2148"/>
        <v>0</v>
      </c>
      <c r="SV88" t="str">
        <f t="shared" si="2149"/>
        <v>0</v>
      </c>
      <c r="SW88" t="str">
        <f t="shared" si="2150"/>
        <v>0</v>
      </c>
      <c r="SX88" t="str">
        <f t="shared" si="2151"/>
        <v>0</v>
      </c>
      <c r="SY88" t="str">
        <f t="shared" si="2152"/>
        <v>0</v>
      </c>
      <c r="SZ88" t="str">
        <f t="shared" si="2153"/>
        <v>0</v>
      </c>
      <c r="TA88" t="str">
        <f t="shared" si="2154"/>
        <v>0</v>
      </c>
      <c r="TB88" t="str">
        <f t="shared" si="2155"/>
        <v>0</v>
      </c>
      <c r="TC88" t="str">
        <f t="shared" si="2156"/>
        <v>0</v>
      </c>
      <c r="TD88" t="str">
        <f t="shared" si="2157"/>
        <v>0</v>
      </c>
      <c r="TE88" t="str">
        <f t="shared" si="2158"/>
        <v>0</v>
      </c>
      <c r="TF88" t="str">
        <f t="shared" si="2159"/>
        <v>0</v>
      </c>
      <c r="TG88" t="str">
        <f t="shared" si="2160"/>
        <v>0</v>
      </c>
      <c r="TH88" t="str">
        <f t="shared" si="2161"/>
        <v>0</v>
      </c>
      <c r="TI88" t="str">
        <f t="shared" si="2162"/>
        <v>0</v>
      </c>
      <c r="TJ88" t="str">
        <f t="shared" si="2163"/>
        <v>0</v>
      </c>
      <c r="TK88" t="str">
        <f t="shared" si="2164"/>
        <v>0</v>
      </c>
      <c r="TL88" t="str">
        <f t="shared" si="2165"/>
        <v>0</v>
      </c>
      <c r="TM88" t="str">
        <f t="shared" si="2166"/>
        <v>0</v>
      </c>
      <c r="TN88" t="str">
        <f t="shared" si="2167"/>
        <v>0</v>
      </c>
      <c r="TO88" t="str">
        <f t="shared" si="2168"/>
        <v>0</v>
      </c>
      <c r="TP88" t="str">
        <f t="shared" si="2169"/>
        <v>0</v>
      </c>
      <c r="TQ88" t="str">
        <f t="shared" si="2170"/>
        <v>0</v>
      </c>
      <c r="TR88" t="str">
        <f t="shared" si="2171"/>
        <v>0</v>
      </c>
      <c r="TS88" t="str">
        <f t="shared" si="2172"/>
        <v>0</v>
      </c>
      <c r="TT88" t="str">
        <f t="shared" si="2173"/>
        <v>0</v>
      </c>
      <c r="TU88" t="str">
        <f t="shared" si="2174"/>
        <v>0</v>
      </c>
      <c r="TV88" t="str">
        <f t="shared" si="2175"/>
        <v>0</v>
      </c>
      <c r="TW88" t="str">
        <f t="shared" si="2176"/>
        <v>0</v>
      </c>
      <c r="TX88" t="str">
        <f t="shared" si="2177"/>
        <v>0</v>
      </c>
      <c r="TY88" t="str">
        <f t="shared" si="2178"/>
        <v>0</v>
      </c>
      <c r="TZ88" t="str">
        <f t="shared" si="2179"/>
        <v>0</v>
      </c>
      <c r="UA88" t="str">
        <f t="shared" si="2180"/>
        <v>0</v>
      </c>
      <c r="UB88" t="str">
        <f t="shared" si="2181"/>
        <v>0</v>
      </c>
      <c r="UC88" t="str">
        <f t="shared" si="2182"/>
        <v>0</v>
      </c>
      <c r="UD88" t="str">
        <f t="shared" si="2183"/>
        <v>0</v>
      </c>
      <c r="UE88" t="str">
        <f t="shared" si="2184"/>
        <v>0</v>
      </c>
      <c r="UF88" t="str">
        <f t="shared" si="2185"/>
        <v>0</v>
      </c>
      <c r="UG88" t="str">
        <f t="shared" si="2186"/>
        <v>0</v>
      </c>
      <c r="UH88" t="str">
        <f t="shared" si="2187"/>
        <v>0</v>
      </c>
      <c r="UI88" t="str">
        <f t="shared" si="2188"/>
        <v>0</v>
      </c>
      <c r="UJ88" t="str">
        <f t="shared" si="2189"/>
        <v>0</v>
      </c>
      <c r="UK88" t="str">
        <f t="shared" si="2190"/>
        <v>0</v>
      </c>
      <c r="UL88" t="str">
        <f t="shared" si="2191"/>
        <v>0</v>
      </c>
      <c r="UM88" t="str">
        <f t="shared" si="2192"/>
        <v>0</v>
      </c>
      <c r="UN88" t="str">
        <f t="shared" si="2193"/>
        <v>0</v>
      </c>
      <c r="UO88" t="str">
        <f t="shared" si="2194"/>
        <v>0</v>
      </c>
      <c r="UP88" t="str">
        <f t="shared" si="2195"/>
        <v>0</v>
      </c>
      <c r="UQ88" t="str">
        <f t="shared" si="2196"/>
        <v>0</v>
      </c>
      <c r="UR88" t="str">
        <f t="shared" si="2197"/>
        <v>0</v>
      </c>
      <c r="US88" t="str">
        <f t="shared" si="2198"/>
        <v>0</v>
      </c>
      <c r="UT88" t="str">
        <f t="shared" si="2199"/>
        <v>0</v>
      </c>
      <c r="UU88" t="str">
        <f t="shared" si="2200"/>
        <v>0</v>
      </c>
      <c r="UV88" t="str">
        <f t="shared" si="2201"/>
        <v>0</v>
      </c>
      <c r="UW88" t="str">
        <f t="shared" si="2202"/>
        <v>0</v>
      </c>
      <c r="UX88" t="str">
        <f t="shared" si="2203"/>
        <v>0</v>
      </c>
      <c r="UY88" t="str">
        <f t="shared" si="2204"/>
        <v>0</v>
      </c>
      <c r="UZ88" t="str">
        <f t="shared" si="2205"/>
        <v>0</v>
      </c>
      <c r="VA88" t="str">
        <f t="shared" si="2206"/>
        <v>0</v>
      </c>
      <c r="VB88" t="str">
        <f t="shared" si="2207"/>
        <v>0</v>
      </c>
      <c r="VC88" t="str">
        <f t="shared" si="2208"/>
        <v>0</v>
      </c>
      <c r="VD88" t="str">
        <f t="shared" si="2209"/>
        <v>0</v>
      </c>
      <c r="VE88" t="str">
        <f t="shared" si="2210"/>
        <v>0</v>
      </c>
      <c r="VF88" t="str">
        <f t="shared" si="2211"/>
        <v>0</v>
      </c>
      <c r="VG88" t="str">
        <f t="shared" si="2212"/>
        <v>0</v>
      </c>
      <c r="VH88" t="str">
        <f t="shared" si="2213"/>
        <v>0</v>
      </c>
      <c r="VI88" t="str">
        <f t="shared" si="2214"/>
        <v>0</v>
      </c>
      <c r="VJ88" t="str">
        <f t="shared" si="2215"/>
        <v>0</v>
      </c>
      <c r="VK88" t="str">
        <f t="shared" si="2216"/>
        <v>0</v>
      </c>
      <c r="VL88" t="str">
        <f t="shared" si="2217"/>
        <v>0</v>
      </c>
      <c r="VM88" t="str">
        <f t="shared" si="2218"/>
        <v>0</v>
      </c>
      <c r="VN88" t="str">
        <f t="shared" si="2219"/>
        <v>0</v>
      </c>
      <c r="VO88" t="str">
        <f t="shared" si="2220"/>
        <v>0</v>
      </c>
      <c r="VQ88" s="4">
        <f t="shared" si="2221"/>
        <v>-36.260000000000005</v>
      </c>
      <c r="VR88" s="4">
        <f t="shared" si="2222"/>
        <v>-11.059999999999999</v>
      </c>
      <c r="VS88" s="4">
        <f t="shared" si="2223"/>
        <v>-15.360000000000001</v>
      </c>
      <c r="VT88" s="4">
        <f t="shared" si="2224"/>
        <v>0</v>
      </c>
      <c r="VV88" s="4">
        <f t="shared" si="2225"/>
        <v>-62.680000000000007</v>
      </c>
      <c r="VY88">
        <f t="shared" si="2226"/>
        <v>-14.31</v>
      </c>
      <c r="VZ88">
        <f t="shared" si="2227"/>
        <v>-1.4</v>
      </c>
      <c r="WA88">
        <f t="shared" si="2228"/>
        <v>-5.07</v>
      </c>
      <c r="WB88">
        <f t="shared" si="2229"/>
        <v>-11.47</v>
      </c>
      <c r="WC88">
        <f t="shared" si="2230"/>
        <v>-3.89</v>
      </c>
      <c r="WD88">
        <f t="shared" si="2231"/>
        <v>-5.92</v>
      </c>
      <c r="WE88">
        <f t="shared" si="2232"/>
        <v>-7.51</v>
      </c>
      <c r="WF88">
        <f t="shared" si="2233"/>
        <v>-3.55</v>
      </c>
      <c r="WG88">
        <f t="shared" si="2234"/>
        <v>-9.56</v>
      </c>
      <c r="WH88">
        <f t="shared" si="2235"/>
        <v>0</v>
      </c>
      <c r="WI88">
        <f t="shared" si="2236"/>
        <v>0</v>
      </c>
      <c r="WJ88">
        <f t="shared" si="2237"/>
        <v>0</v>
      </c>
      <c r="WK88">
        <f t="shared" si="2238"/>
        <v>0</v>
      </c>
      <c r="WL88">
        <f t="shared" si="2239"/>
        <v>0</v>
      </c>
      <c r="WM88">
        <f t="shared" si="2240"/>
        <v>0</v>
      </c>
      <c r="WN88">
        <f t="shared" si="2241"/>
        <v>0</v>
      </c>
      <c r="WO88">
        <f t="shared" si="2242"/>
        <v>0</v>
      </c>
      <c r="WP88">
        <f t="shared" si="2243"/>
        <v>0</v>
      </c>
      <c r="WQ88">
        <f t="shared" si="2244"/>
        <v>0</v>
      </c>
      <c r="WR88">
        <f t="shared" si="2245"/>
        <v>0</v>
      </c>
      <c r="WS88">
        <f t="shared" si="2246"/>
        <v>0</v>
      </c>
      <c r="WT88">
        <f t="shared" si="2247"/>
        <v>0</v>
      </c>
      <c r="WU88">
        <f t="shared" si="2248"/>
        <v>0</v>
      </c>
      <c r="WV88">
        <f t="shared" si="2249"/>
        <v>0</v>
      </c>
      <c r="WW88">
        <f t="shared" si="2250"/>
        <v>0</v>
      </c>
      <c r="WX88">
        <f t="shared" si="2251"/>
        <v>0</v>
      </c>
      <c r="WY88">
        <f t="shared" si="2252"/>
        <v>0</v>
      </c>
      <c r="WZ88">
        <f t="shared" si="2253"/>
        <v>0</v>
      </c>
      <c r="XA88">
        <f t="shared" si="2254"/>
        <v>0</v>
      </c>
      <c r="XB88">
        <f t="shared" si="2255"/>
        <v>0</v>
      </c>
      <c r="XC88">
        <f t="shared" si="2256"/>
        <v>0</v>
      </c>
      <c r="XD88">
        <f t="shared" si="2257"/>
        <v>0</v>
      </c>
      <c r="XE88">
        <f t="shared" si="2258"/>
        <v>0</v>
      </c>
      <c r="XF88">
        <f t="shared" si="2259"/>
        <v>0</v>
      </c>
      <c r="XG88">
        <f t="shared" si="2260"/>
        <v>0</v>
      </c>
      <c r="XH88">
        <f t="shared" si="2261"/>
        <v>0</v>
      </c>
      <c r="XI88">
        <f t="shared" si="2262"/>
        <v>0</v>
      </c>
      <c r="XJ88">
        <f t="shared" si="2263"/>
        <v>0</v>
      </c>
      <c r="XK88">
        <f t="shared" si="2264"/>
        <v>0</v>
      </c>
      <c r="XL88">
        <f t="shared" si="2265"/>
        <v>0</v>
      </c>
      <c r="XM88">
        <f t="shared" si="2266"/>
        <v>0</v>
      </c>
      <c r="XN88">
        <f t="shared" si="2267"/>
        <v>0</v>
      </c>
      <c r="XO88">
        <f t="shared" si="2268"/>
        <v>0</v>
      </c>
      <c r="XP88">
        <f t="shared" si="2269"/>
        <v>0</v>
      </c>
      <c r="XQ88">
        <f t="shared" si="2270"/>
        <v>0</v>
      </c>
      <c r="XR88">
        <f t="shared" si="2271"/>
        <v>0</v>
      </c>
      <c r="XS88">
        <f t="shared" si="2272"/>
        <v>0</v>
      </c>
      <c r="XT88">
        <f t="shared" si="2273"/>
        <v>0</v>
      </c>
      <c r="XU88">
        <f t="shared" si="2274"/>
        <v>0</v>
      </c>
      <c r="XV88">
        <f t="shared" si="2275"/>
        <v>0</v>
      </c>
      <c r="XW88">
        <f t="shared" si="2276"/>
        <v>0</v>
      </c>
      <c r="XX88">
        <f t="shared" si="2277"/>
        <v>0</v>
      </c>
      <c r="XY88">
        <f t="shared" si="2278"/>
        <v>0</v>
      </c>
      <c r="XZ88">
        <f t="shared" si="2279"/>
        <v>0</v>
      </c>
      <c r="YA88">
        <f t="shared" si="2280"/>
        <v>0</v>
      </c>
      <c r="YB88">
        <f t="shared" si="2281"/>
        <v>0</v>
      </c>
      <c r="YC88">
        <f t="shared" si="2282"/>
        <v>0</v>
      </c>
      <c r="YD88">
        <f t="shared" si="2283"/>
        <v>0</v>
      </c>
      <c r="YE88">
        <f t="shared" si="2284"/>
        <v>0</v>
      </c>
      <c r="YF88">
        <f t="shared" si="2285"/>
        <v>0</v>
      </c>
      <c r="YG88">
        <f t="shared" si="2286"/>
        <v>0</v>
      </c>
      <c r="YH88">
        <f t="shared" si="2287"/>
        <v>0</v>
      </c>
      <c r="YI88">
        <f t="shared" si="2288"/>
        <v>0</v>
      </c>
      <c r="YJ88">
        <f t="shared" si="2289"/>
        <v>0</v>
      </c>
      <c r="YK88">
        <f t="shared" si="2290"/>
        <v>0</v>
      </c>
      <c r="YL88">
        <f t="shared" si="2291"/>
        <v>0</v>
      </c>
      <c r="YM88">
        <f t="shared" si="2292"/>
        <v>0</v>
      </c>
      <c r="YN88">
        <f t="shared" si="2293"/>
        <v>0</v>
      </c>
      <c r="YO88">
        <f t="shared" si="2294"/>
        <v>0</v>
      </c>
      <c r="YP88">
        <f t="shared" si="2295"/>
        <v>0</v>
      </c>
      <c r="YQ88">
        <f t="shared" si="2296"/>
        <v>0</v>
      </c>
      <c r="YR88">
        <f t="shared" si="2297"/>
        <v>0</v>
      </c>
      <c r="YS88">
        <f t="shared" si="2298"/>
        <v>0</v>
      </c>
      <c r="YT88">
        <f t="shared" si="2299"/>
        <v>0</v>
      </c>
      <c r="YU88">
        <f t="shared" si="2300"/>
        <v>0</v>
      </c>
      <c r="YV88">
        <f t="shared" si="2301"/>
        <v>0</v>
      </c>
      <c r="YW88">
        <f t="shared" si="2302"/>
        <v>0</v>
      </c>
      <c r="YX88">
        <f t="shared" si="2303"/>
        <v>0</v>
      </c>
      <c r="YY88">
        <f t="shared" si="2304"/>
        <v>0</v>
      </c>
      <c r="YZ88">
        <f t="shared" si="2305"/>
        <v>0</v>
      </c>
      <c r="ZA88">
        <f t="shared" si="2306"/>
        <v>0</v>
      </c>
      <c r="ZB88">
        <f t="shared" si="2307"/>
        <v>0</v>
      </c>
      <c r="ZC88">
        <f t="shared" si="2308"/>
        <v>0</v>
      </c>
      <c r="ZD88">
        <f t="shared" si="2309"/>
        <v>0</v>
      </c>
      <c r="ZE88">
        <f t="shared" si="2310"/>
        <v>0</v>
      </c>
      <c r="ZG88" s="4">
        <f t="shared" si="2311"/>
        <v>227</v>
      </c>
      <c r="ZH88" s="4">
        <f t="shared" si="2312"/>
        <v>119</v>
      </c>
      <c r="ZI88" s="4">
        <f t="shared" si="2313"/>
        <v>90</v>
      </c>
      <c r="ZJ88" s="4">
        <f t="shared" si="2314"/>
        <v>0</v>
      </c>
      <c r="ZL88" s="4">
        <f t="shared" si="2315"/>
        <v>436</v>
      </c>
      <c r="ZO88">
        <f t="shared" si="2316"/>
        <v>57</v>
      </c>
      <c r="ZP88">
        <f t="shared" si="2317"/>
        <v>23</v>
      </c>
      <c r="ZQ88">
        <f t="shared" si="2318"/>
        <v>26</v>
      </c>
      <c r="ZR88">
        <f t="shared" si="2319"/>
        <v>45</v>
      </c>
      <c r="ZS88">
        <f t="shared" si="2320"/>
        <v>45</v>
      </c>
      <c r="ZT88">
        <f t="shared" si="2321"/>
        <v>53</v>
      </c>
      <c r="ZU88">
        <f t="shared" si="2322"/>
        <v>63</v>
      </c>
      <c r="ZV88">
        <f t="shared" si="2323"/>
        <v>56</v>
      </c>
      <c r="ZW88">
        <f t="shared" si="2324"/>
        <v>68</v>
      </c>
      <c r="ZX88">
        <f t="shared" si="2325"/>
        <v>0</v>
      </c>
      <c r="ZY88">
        <f t="shared" si="2326"/>
        <v>0</v>
      </c>
      <c r="ZZ88">
        <f t="shared" si="2327"/>
        <v>0</v>
      </c>
      <c r="AAA88">
        <f t="shared" si="2328"/>
        <v>0</v>
      </c>
      <c r="AAB88">
        <f t="shared" si="2329"/>
        <v>0</v>
      </c>
      <c r="AAC88">
        <f t="shared" si="2330"/>
        <v>0</v>
      </c>
      <c r="AAD88">
        <f t="shared" si="2331"/>
        <v>0</v>
      </c>
      <c r="AAE88">
        <f t="shared" si="2332"/>
        <v>0</v>
      </c>
      <c r="AAF88">
        <f t="shared" si="2333"/>
        <v>0</v>
      </c>
      <c r="AAG88">
        <f t="shared" si="2334"/>
        <v>0</v>
      </c>
      <c r="AAH88">
        <f t="shared" si="2335"/>
        <v>0</v>
      </c>
      <c r="AAI88">
        <f t="shared" si="2336"/>
        <v>0</v>
      </c>
      <c r="AAJ88">
        <f t="shared" si="2337"/>
        <v>0</v>
      </c>
      <c r="AAK88">
        <f t="shared" si="2338"/>
        <v>0</v>
      </c>
      <c r="AAL88">
        <f t="shared" si="2339"/>
        <v>0</v>
      </c>
      <c r="AAM88">
        <f t="shared" si="2340"/>
        <v>0</v>
      </c>
      <c r="AAN88">
        <f t="shared" si="2341"/>
        <v>0</v>
      </c>
      <c r="AAO88">
        <f t="shared" si="2342"/>
        <v>0</v>
      </c>
      <c r="AAP88">
        <f t="shared" si="2343"/>
        <v>0</v>
      </c>
      <c r="AAQ88">
        <f t="shared" si="2344"/>
        <v>0</v>
      </c>
      <c r="AAR88">
        <f t="shared" si="2345"/>
        <v>0</v>
      </c>
      <c r="AAS88">
        <f t="shared" si="2346"/>
        <v>0</v>
      </c>
      <c r="AAT88">
        <f t="shared" si="2347"/>
        <v>0</v>
      </c>
      <c r="AAU88">
        <f t="shared" si="2348"/>
        <v>0</v>
      </c>
      <c r="AAV88">
        <f t="shared" si="2349"/>
        <v>0</v>
      </c>
      <c r="AAW88">
        <f t="shared" si="2350"/>
        <v>0</v>
      </c>
      <c r="AAX88">
        <f t="shared" si="2351"/>
        <v>0</v>
      </c>
      <c r="AAY88">
        <f t="shared" si="2352"/>
        <v>0</v>
      </c>
      <c r="AAZ88">
        <f t="shared" si="2353"/>
        <v>0</v>
      </c>
      <c r="ABA88">
        <f t="shared" si="2354"/>
        <v>0</v>
      </c>
      <c r="ABB88">
        <f t="shared" si="2355"/>
        <v>0</v>
      </c>
      <c r="ABC88">
        <f t="shared" si="2356"/>
        <v>0</v>
      </c>
      <c r="ABD88">
        <f t="shared" si="2357"/>
        <v>0</v>
      </c>
      <c r="ABE88">
        <f t="shared" si="2358"/>
        <v>0</v>
      </c>
      <c r="ABF88">
        <f t="shared" si="2359"/>
        <v>0</v>
      </c>
      <c r="ABG88">
        <f t="shared" si="2360"/>
        <v>0</v>
      </c>
      <c r="ABH88">
        <f t="shared" si="2361"/>
        <v>0</v>
      </c>
      <c r="ABI88">
        <f t="shared" si="2362"/>
        <v>0</v>
      </c>
      <c r="ABJ88">
        <f t="shared" si="2363"/>
        <v>0</v>
      </c>
      <c r="ABK88">
        <f t="shared" si="2364"/>
        <v>0</v>
      </c>
      <c r="ABL88">
        <f t="shared" si="2365"/>
        <v>0</v>
      </c>
      <c r="ABM88">
        <f t="shared" si="2366"/>
        <v>0</v>
      </c>
      <c r="ABN88">
        <f t="shared" si="2367"/>
        <v>0</v>
      </c>
      <c r="ABO88">
        <f t="shared" si="2368"/>
        <v>0</v>
      </c>
      <c r="ABP88">
        <f t="shared" si="2369"/>
        <v>0</v>
      </c>
      <c r="ABQ88">
        <f t="shared" si="2370"/>
        <v>0</v>
      </c>
      <c r="ABR88">
        <f t="shared" si="2371"/>
        <v>0</v>
      </c>
      <c r="ABS88">
        <f t="shared" si="2372"/>
        <v>0</v>
      </c>
      <c r="ABT88">
        <f t="shared" si="2373"/>
        <v>0</v>
      </c>
      <c r="ABU88">
        <f t="shared" si="2374"/>
        <v>0</v>
      </c>
      <c r="ABV88">
        <f t="shared" si="2375"/>
        <v>0</v>
      </c>
      <c r="ABW88">
        <f t="shared" si="2376"/>
        <v>0</v>
      </c>
      <c r="ABX88">
        <f t="shared" si="2377"/>
        <v>0</v>
      </c>
      <c r="ABY88">
        <f t="shared" si="2378"/>
        <v>0</v>
      </c>
      <c r="ABZ88">
        <f t="shared" si="2379"/>
        <v>0</v>
      </c>
      <c r="ACA88">
        <f t="shared" si="2380"/>
        <v>0</v>
      </c>
      <c r="ACB88">
        <f t="shared" si="2381"/>
        <v>0</v>
      </c>
      <c r="ACC88">
        <f t="shared" si="2382"/>
        <v>0</v>
      </c>
      <c r="ACD88">
        <f t="shared" si="2383"/>
        <v>0</v>
      </c>
      <c r="ACE88">
        <f t="shared" si="2384"/>
        <v>0</v>
      </c>
      <c r="ACF88">
        <f t="shared" si="2385"/>
        <v>0</v>
      </c>
      <c r="ACG88">
        <f t="shared" si="2386"/>
        <v>0</v>
      </c>
      <c r="ACH88">
        <f t="shared" si="2387"/>
        <v>0</v>
      </c>
      <c r="ACI88">
        <f t="shared" si="2388"/>
        <v>0</v>
      </c>
      <c r="ACJ88">
        <f t="shared" si="2389"/>
        <v>0</v>
      </c>
      <c r="ACK88">
        <f t="shared" si="2390"/>
        <v>0</v>
      </c>
      <c r="ACL88">
        <f t="shared" si="2391"/>
        <v>0</v>
      </c>
      <c r="ACM88">
        <f t="shared" si="2392"/>
        <v>0</v>
      </c>
      <c r="ACN88">
        <f t="shared" si="2393"/>
        <v>0</v>
      </c>
      <c r="ACO88">
        <f t="shared" si="2394"/>
        <v>0</v>
      </c>
      <c r="ACP88">
        <f t="shared" si="2395"/>
        <v>0</v>
      </c>
      <c r="ACQ88">
        <f t="shared" si="2396"/>
        <v>0</v>
      </c>
      <c r="ACR88">
        <f t="shared" si="2397"/>
        <v>0</v>
      </c>
      <c r="ACS88">
        <f t="shared" si="2398"/>
        <v>0</v>
      </c>
      <c r="ACT88">
        <f t="shared" si="2399"/>
        <v>0</v>
      </c>
      <c r="ACU88">
        <f t="shared" si="2400"/>
        <v>0</v>
      </c>
      <c r="ACW88" s="4">
        <f t="shared" si="2401"/>
        <v>324.90000000000003</v>
      </c>
      <c r="ACX88" s="4">
        <f t="shared" si="2402"/>
        <v>106.1</v>
      </c>
      <c r="ACY88" s="4">
        <f t="shared" si="2403"/>
        <v>53.8</v>
      </c>
      <c r="ACZ88" s="4">
        <f t="shared" si="2404"/>
        <v>0</v>
      </c>
      <c r="ADA88" s="88">
        <f t="shared" si="2405"/>
        <v>7.2835430938520576</v>
      </c>
      <c r="ADB88" s="4">
        <f t="shared" si="2406"/>
        <v>484.8</v>
      </c>
      <c r="ADC88" s="5">
        <f t="shared" si="2407"/>
        <v>8.0610173055266419</v>
      </c>
      <c r="ADD88" s="5">
        <f t="shared" si="2408"/>
        <v>5.1865209919559758</v>
      </c>
      <c r="ADE88">
        <f t="shared" si="2409"/>
        <v>36.4</v>
      </c>
      <c r="ADF88">
        <f t="shared" si="2410"/>
        <v>6.2</v>
      </c>
      <c r="ADG88">
        <f t="shared" si="2411"/>
        <v>117.7</v>
      </c>
      <c r="ADH88">
        <f t="shared" si="2412"/>
        <v>34.1</v>
      </c>
      <c r="ADI88">
        <f t="shared" si="2413"/>
        <v>19.7</v>
      </c>
      <c r="ADJ88">
        <f t="shared" si="2414"/>
        <v>63.8</v>
      </c>
      <c r="ADK88">
        <f t="shared" si="2415"/>
        <v>106.1</v>
      </c>
      <c r="ADL88">
        <f t="shared" si="2416"/>
        <v>0</v>
      </c>
      <c r="ADM88">
        <f t="shared" si="2417"/>
        <v>100.8</v>
      </c>
      <c r="ADN88">
        <f t="shared" si="2418"/>
        <v>0</v>
      </c>
      <c r="ADO88">
        <f t="shared" si="2419"/>
        <v>0</v>
      </c>
      <c r="ADP88">
        <f t="shared" si="2420"/>
        <v>0</v>
      </c>
      <c r="ADQ88">
        <f t="shared" si="2421"/>
        <v>0</v>
      </c>
      <c r="ADR88">
        <f t="shared" si="2422"/>
        <v>0</v>
      </c>
      <c r="ADS88">
        <f t="shared" si="2423"/>
        <v>0</v>
      </c>
      <c r="ADT88">
        <f t="shared" si="2424"/>
        <v>0</v>
      </c>
      <c r="ADU88">
        <f t="shared" si="2425"/>
        <v>0</v>
      </c>
      <c r="ADV88">
        <f t="shared" si="2426"/>
        <v>0</v>
      </c>
      <c r="ADW88">
        <f t="shared" si="2427"/>
        <v>0</v>
      </c>
      <c r="ADX88">
        <f t="shared" si="2428"/>
        <v>0</v>
      </c>
      <c r="ADY88">
        <f t="shared" si="2429"/>
        <v>0</v>
      </c>
      <c r="ADZ88">
        <f t="shared" si="2430"/>
        <v>0</v>
      </c>
      <c r="AEA88">
        <f t="shared" si="2431"/>
        <v>0</v>
      </c>
      <c r="AEB88">
        <f t="shared" si="2432"/>
        <v>0</v>
      </c>
      <c r="AEC88">
        <f t="shared" si="2433"/>
        <v>0</v>
      </c>
      <c r="AED88">
        <f t="shared" si="2434"/>
        <v>0</v>
      </c>
      <c r="AEE88">
        <f t="shared" si="2435"/>
        <v>0</v>
      </c>
      <c r="AEF88">
        <f t="shared" si="2436"/>
        <v>0</v>
      </c>
      <c r="AEG88">
        <f t="shared" si="2437"/>
        <v>0</v>
      </c>
      <c r="AEH88">
        <f t="shared" si="2438"/>
        <v>0</v>
      </c>
      <c r="AEI88">
        <f t="shared" si="2439"/>
        <v>0</v>
      </c>
      <c r="AEJ88">
        <f t="shared" si="2440"/>
        <v>0</v>
      </c>
      <c r="AEK88">
        <f t="shared" si="2441"/>
        <v>0</v>
      </c>
      <c r="AEL88">
        <f t="shared" si="2442"/>
        <v>0</v>
      </c>
      <c r="AEM88">
        <f t="shared" si="2443"/>
        <v>0</v>
      </c>
      <c r="AEN88">
        <f t="shared" si="2444"/>
        <v>0</v>
      </c>
      <c r="AEO88">
        <f t="shared" si="2445"/>
        <v>0</v>
      </c>
      <c r="AEP88">
        <f t="shared" si="2446"/>
        <v>0</v>
      </c>
      <c r="AEQ88">
        <f t="shared" si="2447"/>
        <v>0</v>
      </c>
      <c r="AER88">
        <f t="shared" si="2448"/>
        <v>0</v>
      </c>
      <c r="AES88">
        <f t="shared" si="2449"/>
        <v>0</v>
      </c>
      <c r="AET88">
        <f t="shared" si="2450"/>
        <v>0</v>
      </c>
      <c r="AEU88">
        <f t="shared" si="2451"/>
        <v>0</v>
      </c>
      <c r="AEV88">
        <f t="shared" si="2452"/>
        <v>0</v>
      </c>
      <c r="AEW88">
        <f t="shared" si="2453"/>
        <v>0</v>
      </c>
      <c r="AEX88">
        <f t="shared" si="2454"/>
        <v>0</v>
      </c>
      <c r="AEY88">
        <f t="shared" si="2455"/>
        <v>0</v>
      </c>
      <c r="AEZ88">
        <f t="shared" si="2456"/>
        <v>0</v>
      </c>
      <c r="AFA88">
        <f t="shared" si="2457"/>
        <v>0</v>
      </c>
      <c r="AFB88">
        <f t="shared" si="2458"/>
        <v>0</v>
      </c>
      <c r="AFC88">
        <f t="shared" si="2459"/>
        <v>0</v>
      </c>
      <c r="AFD88">
        <f t="shared" si="2460"/>
        <v>0</v>
      </c>
      <c r="AFE88">
        <f t="shared" si="2461"/>
        <v>0</v>
      </c>
      <c r="AFF88">
        <f t="shared" si="2462"/>
        <v>0</v>
      </c>
      <c r="AFG88">
        <f t="shared" si="2463"/>
        <v>0</v>
      </c>
      <c r="AFH88">
        <f t="shared" si="2464"/>
        <v>0</v>
      </c>
      <c r="AFI88">
        <f t="shared" si="2465"/>
        <v>0</v>
      </c>
      <c r="AFJ88">
        <f t="shared" si="2466"/>
        <v>0</v>
      </c>
      <c r="AFK88">
        <f t="shared" si="2467"/>
        <v>0</v>
      </c>
      <c r="AFL88">
        <f t="shared" si="2468"/>
        <v>0</v>
      </c>
      <c r="AFM88">
        <f t="shared" si="2469"/>
        <v>0</v>
      </c>
      <c r="AFN88">
        <f t="shared" si="2470"/>
        <v>0</v>
      </c>
      <c r="AFO88">
        <f t="shared" si="2471"/>
        <v>0</v>
      </c>
      <c r="AFP88">
        <f t="shared" si="2472"/>
        <v>0</v>
      </c>
      <c r="AFQ88">
        <f t="shared" si="2473"/>
        <v>0</v>
      </c>
      <c r="AFR88">
        <f t="shared" si="2474"/>
        <v>0</v>
      </c>
      <c r="AFS88">
        <f t="shared" si="2475"/>
        <v>0</v>
      </c>
      <c r="AFT88">
        <f t="shared" si="2476"/>
        <v>0</v>
      </c>
      <c r="AFU88">
        <f t="shared" si="2477"/>
        <v>0</v>
      </c>
      <c r="AFV88">
        <f t="shared" si="2478"/>
        <v>0</v>
      </c>
      <c r="AFW88">
        <f t="shared" si="2479"/>
        <v>0</v>
      </c>
      <c r="AFX88">
        <f t="shared" si="2480"/>
        <v>0</v>
      </c>
      <c r="AFY88">
        <f t="shared" si="2481"/>
        <v>0</v>
      </c>
      <c r="AFZ88">
        <f t="shared" si="2482"/>
        <v>0</v>
      </c>
      <c r="AGA88">
        <f t="shared" si="2483"/>
        <v>0</v>
      </c>
      <c r="AGB88">
        <f t="shared" si="2484"/>
        <v>0</v>
      </c>
      <c r="AGC88">
        <f t="shared" si="2485"/>
        <v>0</v>
      </c>
      <c r="AGD88">
        <f t="shared" si="2486"/>
        <v>0</v>
      </c>
      <c r="AGE88">
        <f t="shared" si="2487"/>
        <v>0</v>
      </c>
      <c r="AGF88">
        <f t="shared" si="2488"/>
        <v>0</v>
      </c>
      <c r="AGG88">
        <f t="shared" si="2489"/>
        <v>0</v>
      </c>
      <c r="AGH88">
        <f t="shared" si="2490"/>
        <v>0</v>
      </c>
      <c r="AGI88">
        <f t="shared" si="2491"/>
        <v>0</v>
      </c>
      <c r="AGJ88">
        <f t="shared" si="2492"/>
        <v>0</v>
      </c>
      <c r="AGK88">
        <f t="shared" si="2493"/>
        <v>0</v>
      </c>
      <c r="AGM88" s="88">
        <f t="shared" si="2494"/>
        <v>57</v>
      </c>
      <c r="AGN88" s="88">
        <v>57</v>
      </c>
      <c r="AGO88">
        <v>5</v>
      </c>
      <c r="AGP88">
        <f t="shared" si="2495"/>
        <v>5</v>
      </c>
      <c r="AGQ88">
        <f t="shared" si="2496"/>
        <v>5</v>
      </c>
      <c r="AGR88">
        <f t="shared" si="2497"/>
        <v>5</v>
      </c>
      <c r="AGS88">
        <f t="shared" si="2498"/>
        <v>10</v>
      </c>
      <c r="AGT88">
        <f t="shared" si="2499"/>
        <v>7</v>
      </c>
      <c r="AGU88">
        <f t="shared" si="2500"/>
        <v>5</v>
      </c>
      <c r="AGV88">
        <f t="shared" si="2501"/>
        <v>10</v>
      </c>
      <c r="AGW88">
        <f t="shared" si="2502"/>
        <v>4</v>
      </c>
      <c r="AGX88">
        <f t="shared" si="2503"/>
        <v>5</v>
      </c>
      <c r="AGY88">
        <f t="shared" si="2504"/>
        <v>0</v>
      </c>
      <c r="AGZ88">
        <f t="shared" si="2505"/>
        <v>0</v>
      </c>
      <c r="AHA88">
        <f t="shared" si="2506"/>
        <v>0</v>
      </c>
      <c r="AHB88">
        <f t="shared" si="2507"/>
        <v>0</v>
      </c>
      <c r="AHC88">
        <f t="shared" si="2508"/>
        <v>0</v>
      </c>
      <c r="AHD88">
        <f t="shared" si="2509"/>
        <v>0</v>
      </c>
      <c r="AHE88">
        <f t="shared" si="2510"/>
        <v>0</v>
      </c>
      <c r="AHF88">
        <f t="shared" si="2511"/>
        <v>0</v>
      </c>
      <c r="AHG88">
        <f t="shared" si="2512"/>
        <v>0</v>
      </c>
      <c r="AHH88">
        <f t="shared" si="2513"/>
        <v>0</v>
      </c>
      <c r="AHI88">
        <f t="shared" si="2514"/>
        <v>0</v>
      </c>
      <c r="AHJ88">
        <f t="shared" si="2515"/>
        <v>0</v>
      </c>
      <c r="AHK88">
        <f t="shared" si="2516"/>
        <v>0</v>
      </c>
      <c r="AHL88">
        <f t="shared" si="2517"/>
        <v>0</v>
      </c>
      <c r="AHM88">
        <f t="shared" si="2518"/>
        <v>0</v>
      </c>
      <c r="AHN88">
        <f t="shared" si="2519"/>
        <v>0</v>
      </c>
      <c r="AHO88">
        <f t="shared" si="2520"/>
        <v>0</v>
      </c>
      <c r="AHP88">
        <f t="shared" si="2521"/>
        <v>0</v>
      </c>
      <c r="AHQ88">
        <f t="shared" si="2522"/>
        <v>0</v>
      </c>
      <c r="AHR88">
        <f t="shared" si="2523"/>
        <v>0</v>
      </c>
      <c r="AHS88">
        <f t="shared" si="2524"/>
        <v>0</v>
      </c>
      <c r="AHT88">
        <f t="shared" si="2525"/>
        <v>0</v>
      </c>
      <c r="AHU88">
        <f t="shared" si="2526"/>
        <v>0</v>
      </c>
      <c r="AHV88">
        <f t="shared" si="2527"/>
        <v>0</v>
      </c>
      <c r="AHW88">
        <f t="shared" si="2528"/>
        <v>0</v>
      </c>
      <c r="AHX88">
        <f t="shared" si="2529"/>
        <v>0</v>
      </c>
      <c r="AHY88">
        <f t="shared" si="2530"/>
        <v>0</v>
      </c>
      <c r="AHZ88">
        <f t="shared" si="2531"/>
        <v>0</v>
      </c>
      <c r="AIA88">
        <f t="shared" si="2532"/>
        <v>0</v>
      </c>
      <c r="AIB88">
        <f t="shared" si="2533"/>
        <v>0</v>
      </c>
      <c r="AIC88">
        <f t="shared" si="2534"/>
        <v>0</v>
      </c>
      <c r="AID88">
        <f t="shared" si="2535"/>
        <v>0</v>
      </c>
      <c r="AIE88">
        <f t="shared" si="2536"/>
        <v>0</v>
      </c>
      <c r="AIF88">
        <f t="shared" si="2537"/>
        <v>0</v>
      </c>
      <c r="AIG88">
        <f t="shared" si="2538"/>
        <v>0</v>
      </c>
      <c r="AIH88">
        <f t="shared" si="2539"/>
        <v>0</v>
      </c>
      <c r="AII88">
        <f t="shared" si="2540"/>
        <v>0</v>
      </c>
      <c r="AIJ88">
        <f t="shared" si="2541"/>
        <v>0</v>
      </c>
      <c r="AIK88">
        <f t="shared" si="2542"/>
        <v>0</v>
      </c>
      <c r="AIL88">
        <f t="shared" si="2543"/>
        <v>0</v>
      </c>
      <c r="AIM88">
        <f t="shared" si="2544"/>
        <v>0</v>
      </c>
      <c r="AIN88">
        <f t="shared" si="2545"/>
        <v>0</v>
      </c>
      <c r="AIO88">
        <f t="shared" si="2546"/>
        <v>0</v>
      </c>
      <c r="AIP88">
        <f t="shared" si="2547"/>
        <v>0</v>
      </c>
      <c r="AIQ88">
        <f t="shared" si="2548"/>
        <v>0</v>
      </c>
      <c r="AIR88">
        <f t="shared" si="2549"/>
        <v>0</v>
      </c>
      <c r="AIS88">
        <f t="shared" si="2550"/>
        <v>0</v>
      </c>
      <c r="AIT88">
        <f t="shared" si="2551"/>
        <v>0</v>
      </c>
      <c r="AIU88">
        <f t="shared" si="2552"/>
        <v>0</v>
      </c>
      <c r="AIV88">
        <f t="shared" si="2553"/>
        <v>0</v>
      </c>
      <c r="AIW88">
        <f t="shared" si="2554"/>
        <v>0</v>
      </c>
      <c r="AIX88">
        <f t="shared" si="2555"/>
        <v>0</v>
      </c>
      <c r="AIY88">
        <f t="shared" si="2556"/>
        <v>0</v>
      </c>
      <c r="AIZ88">
        <f t="shared" si="2557"/>
        <v>0</v>
      </c>
      <c r="AJA88">
        <f t="shared" si="2558"/>
        <v>0</v>
      </c>
      <c r="AJB88">
        <f t="shared" si="2559"/>
        <v>0</v>
      </c>
      <c r="AJC88">
        <f t="shared" si="2560"/>
        <v>0</v>
      </c>
      <c r="AJD88">
        <f t="shared" si="2561"/>
        <v>0</v>
      </c>
      <c r="AJE88">
        <f t="shared" si="2562"/>
        <v>0</v>
      </c>
      <c r="AJF88">
        <f t="shared" si="2563"/>
        <v>0</v>
      </c>
      <c r="AJG88">
        <f t="shared" si="2564"/>
        <v>0</v>
      </c>
      <c r="AJH88">
        <f t="shared" si="2565"/>
        <v>0</v>
      </c>
      <c r="AJI88">
        <f t="shared" si="2566"/>
        <v>0</v>
      </c>
      <c r="AJJ88">
        <f t="shared" si="2567"/>
        <v>0</v>
      </c>
      <c r="AJK88">
        <f t="shared" si="2568"/>
        <v>0</v>
      </c>
      <c r="AJL88">
        <f t="shared" si="2569"/>
        <v>0</v>
      </c>
      <c r="AJM88">
        <f t="shared" si="2570"/>
        <v>0</v>
      </c>
      <c r="AJN88">
        <f t="shared" si="2571"/>
        <v>0</v>
      </c>
      <c r="AJO88">
        <f t="shared" si="2572"/>
        <v>0</v>
      </c>
      <c r="AJP88">
        <f t="shared" si="2573"/>
        <v>0</v>
      </c>
      <c r="AJQ88">
        <f t="shared" si="2574"/>
        <v>0</v>
      </c>
      <c r="AJR88">
        <f t="shared" si="2575"/>
        <v>0</v>
      </c>
      <c r="AJS88">
        <f t="shared" si="2576"/>
        <v>0</v>
      </c>
      <c r="AJT88">
        <f t="shared" si="2577"/>
        <v>0</v>
      </c>
      <c r="AJU88">
        <f t="shared" si="2578"/>
        <v>0</v>
      </c>
      <c r="AJV88">
        <f t="shared" si="2579"/>
        <v>0</v>
      </c>
      <c r="AJX88">
        <v>39</v>
      </c>
      <c r="AJY88">
        <v>1</v>
      </c>
      <c r="AJZ88">
        <v>1</v>
      </c>
      <c r="AKA88">
        <f t="shared" si="2580"/>
        <v>2</v>
      </c>
      <c r="AKB88">
        <f t="shared" si="2581"/>
        <v>2</v>
      </c>
      <c r="AKC88">
        <f t="shared" si="2582"/>
        <v>2</v>
      </c>
      <c r="AKD88">
        <f t="shared" si="2583"/>
        <v>2</v>
      </c>
      <c r="AKE88">
        <f t="shared" si="2584"/>
        <v>4</v>
      </c>
      <c r="AKF88">
        <f t="shared" si="2585"/>
        <v>4</v>
      </c>
      <c r="AKG88">
        <f t="shared" si="2586"/>
        <v>0</v>
      </c>
      <c r="AKH88">
        <f t="shared" si="2587"/>
        <v>0</v>
      </c>
      <c r="AKI88">
        <f t="shared" si="2588"/>
        <v>0</v>
      </c>
      <c r="AKJ88">
        <f t="shared" si="2589"/>
        <v>0</v>
      </c>
      <c r="AKK88">
        <f t="shared" si="2590"/>
        <v>0</v>
      </c>
      <c r="AKL88">
        <f t="shared" si="2591"/>
        <v>0</v>
      </c>
      <c r="AKM88">
        <f t="shared" si="2592"/>
        <v>0</v>
      </c>
      <c r="AKN88">
        <f t="shared" si="2593"/>
        <v>0</v>
      </c>
      <c r="AKO88">
        <f t="shared" si="2594"/>
        <v>0</v>
      </c>
      <c r="AKP88">
        <f t="shared" si="2595"/>
        <v>0</v>
      </c>
      <c r="AKQ88">
        <f t="shared" si="2596"/>
        <v>0</v>
      </c>
      <c r="AKR88">
        <f t="shared" si="2597"/>
        <v>0</v>
      </c>
      <c r="AKS88">
        <f t="shared" si="2598"/>
        <v>0</v>
      </c>
      <c r="AKT88">
        <f t="shared" si="2599"/>
        <v>0</v>
      </c>
      <c r="AKU88">
        <f t="shared" si="2600"/>
        <v>0</v>
      </c>
      <c r="AKV88">
        <f t="shared" si="2601"/>
        <v>0</v>
      </c>
      <c r="AKW88">
        <f t="shared" si="2602"/>
        <v>0</v>
      </c>
      <c r="AKX88">
        <f t="shared" si="2603"/>
        <v>0</v>
      </c>
      <c r="AKY88">
        <f t="shared" si="2604"/>
        <v>0</v>
      </c>
      <c r="AKZ88">
        <f t="shared" si="2605"/>
        <v>0</v>
      </c>
      <c r="ALA88">
        <f t="shared" si="2606"/>
        <v>0</v>
      </c>
      <c r="ALB88">
        <f t="shared" si="2607"/>
        <v>0</v>
      </c>
      <c r="ALC88">
        <f t="shared" si="2608"/>
        <v>0</v>
      </c>
      <c r="ALD88">
        <f t="shared" si="2609"/>
        <v>0</v>
      </c>
      <c r="ALE88">
        <f t="shared" si="2610"/>
        <v>0</v>
      </c>
      <c r="ALF88">
        <f t="shared" si="2611"/>
        <v>0</v>
      </c>
      <c r="ALG88">
        <f t="shared" si="2612"/>
        <v>0</v>
      </c>
      <c r="ALH88">
        <f t="shared" si="2613"/>
        <v>0</v>
      </c>
      <c r="ALI88">
        <f t="shared" si="2614"/>
        <v>0</v>
      </c>
      <c r="ALJ88">
        <f t="shared" si="2615"/>
        <v>0</v>
      </c>
      <c r="ALK88">
        <f t="shared" si="2616"/>
        <v>0</v>
      </c>
      <c r="ALL88">
        <f t="shared" si="2617"/>
        <v>0</v>
      </c>
      <c r="ALM88">
        <f t="shared" si="2618"/>
        <v>0</v>
      </c>
      <c r="ALN88">
        <f t="shared" si="2619"/>
        <v>0</v>
      </c>
      <c r="ALO88">
        <f t="shared" si="2620"/>
        <v>0</v>
      </c>
      <c r="ALP88">
        <f t="shared" si="2621"/>
        <v>0</v>
      </c>
      <c r="ALQ88">
        <f t="shared" si="2622"/>
        <v>0</v>
      </c>
      <c r="ALR88">
        <f t="shared" si="2623"/>
        <v>0</v>
      </c>
      <c r="ALS88">
        <f t="shared" si="2624"/>
        <v>0</v>
      </c>
      <c r="ALT88">
        <f t="shared" si="2625"/>
        <v>0</v>
      </c>
      <c r="ALU88">
        <f t="shared" si="2626"/>
        <v>0</v>
      </c>
      <c r="ALV88">
        <f t="shared" si="2627"/>
        <v>0</v>
      </c>
      <c r="ALW88">
        <f t="shared" si="2628"/>
        <v>0</v>
      </c>
      <c r="ALX88">
        <f t="shared" si="2629"/>
        <v>0</v>
      </c>
      <c r="ALY88">
        <f t="shared" si="2630"/>
        <v>0</v>
      </c>
      <c r="ALZ88">
        <f t="shared" si="2631"/>
        <v>0</v>
      </c>
      <c r="AMA88">
        <f t="shared" si="2632"/>
        <v>0</v>
      </c>
      <c r="AMB88">
        <f t="shared" si="2633"/>
        <v>0</v>
      </c>
      <c r="AMC88">
        <f t="shared" si="2634"/>
        <v>0</v>
      </c>
      <c r="AMD88">
        <f t="shared" si="2635"/>
        <v>0</v>
      </c>
      <c r="AME88">
        <f t="shared" si="2636"/>
        <v>0</v>
      </c>
      <c r="AMF88">
        <f t="shared" si="2637"/>
        <v>0</v>
      </c>
      <c r="AMG88">
        <f t="shared" si="2638"/>
        <v>0</v>
      </c>
      <c r="AMH88">
        <f t="shared" si="2639"/>
        <v>0</v>
      </c>
      <c r="AMI88">
        <f t="shared" si="2640"/>
        <v>0</v>
      </c>
      <c r="AMJ88">
        <f t="shared" si="2641"/>
        <v>0</v>
      </c>
      <c r="AMK88">
        <f t="shared" si="2642"/>
        <v>0</v>
      </c>
      <c r="AML88">
        <f t="shared" si="2643"/>
        <v>0</v>
      </c>
      <c r="AMM88">
        <f t="shared" si="2644"/>
        <v>0</v>
      </c>
      <c r="AMN88">
        <f t="shared" si="2645"/>
        <v>0</v>
      </c>
      <c r="AMO88">
        <f t="shared" si="2646"/>
        <v>0</v>
      </c>
      <c r="AMP88">
        <f t="shared" si="2647"/>
        <v>0</v>
      </c>
      <c r="AMQ88">
        <f t="shared" si="2648"/>
        <v>0</v>
      </c>
      <c r="AMR88">
        <f t="shared" si="2649"/>
        <v>0</v>
      </c>
      <c r="AMS88">
        <f t="shared" si="2650"/>
        <v>0</v>
      </c>
      <c r="AMT88">
        <f t="shared" si="2651"/>
        <v>0</v>
      </c>
      <c r="AMU88">
        <f t="shared" si="2652"/>
        <v>0</v>
      </c>
      <c r="AMV88">
        <f t="shared" si="2653"/>
        <v>0</v>
      </c>
      <c r="AMW88">
        <f t="shared" si="2654"/>
        <v>0</v>
      </c>
      <c r="AMX88">
        <f t="shared" si="2655"/>
        <v>0</v>
      </c>
      <c r="AMY88">
        <f t="shared" si="2656"/>
        <v>0</v>
      </c>
      <c r="AMZ88">
        <f t="shared" si="2657"/>
        <v>0</v>
      </c>
      <c r="ANA88">
        <f t="shared" si="2658"/>
        <v>0</v>
      </c>
      <c r="ANB88">
        <f t="shared" si="2659"/>
        <v>0</v>
      </c>
      <c r="ANC88">
        <f t="shared" si="2660"/>
        <v>0</v>
      </c>
      <c r="AND88">
        <f t="shared" si="2661"/>
        <v>0</v>
      </c>
      <c r="ANR88" s="4">
        <v>1618</v>
      </c>
      <c r="ANS88" s="4">
        <f t="shared" si="2662"/>
        <v>1618</v>
      </c>
      <c r="ANU88" s="4">
        <v>1561</v>
      </c>
      <c r="ANV88" t="str">
        <f t="shared" si="2663"/>
        <v>1559</v>
      </c>
      <c r="ANW88" t="str">
        <f t="shared" si="2664"/>
        <v>1540</v>
      </c>
      <c r="ANX88" t="str">
        <f t="shared" si="2665"/>
        <v>1585</v>
      </c>
      <c r="ANY88" t="str">
        <f t="shared" si="2666"/>
        <v>1572</v>
      </c>
      <c r="ANZ88" t="str">
        <f t="shared" si="2667"/>
        <v>1555</v>
      </c>
      <c r="AOA88" t="str">
        <f t="shared" si="2668"/>
        <v>1570</v>
      </c>
      <c r="AOB88" t="str">
        <f t="shared" si="2669"/>
        <v>1599</v>
      </c>
      <c r="AOC88" t="str">
        <f t="shared" si="2670"/>
        <v>1587</v>
      </c>
      <c r="AOD88" t="str">
        <f t="shared" si="2671"/>
        <v>1618</v>
      </c>
      <c r="AOE88" t="str">
        <f t="shared" si="2672"/>
        <v>1618</v>
      </c>
      <c r="AOF88" t="str">
        <f t="shared" si="2673"/>
        <v>1618</v>
      </c>
      <c r="AOG88" t="str">
        <f t="shared" si="2674"/>
        <v>1618</v>
      </c>
      <c r="AOH88" t="str">
        <f t="shared" si="2675"/>
        <v>1618</v>
      </c>
      <c r="AOI88" t="str">
        <f t="shared" si="2676"/>
        <v>1618</v>
      </c>
      <c r="AOJ88" t="str">
        <f t="shared" si="2677"/>
        <v>1618</v>
      </c>
      <c r="AOK88" t="str">
        <f t="shared" si="2678"/>
        <v>1618</v>
      </c>
      <c r="AOL88" t="str">
        <f t="shared" si="2679"/>
        <v>1618</v>
      </c>
      <c r="AOM88" t="str">
        <f t="shared" si="2680"/>
        <v>1618</v>
      </c>
      <c r="AON88" t="str">
        <f t="shared" si="2681"/>
        <v>1618</v>
      </c>
      <c r="AOO88" t="str">
        <f t="shared" si="2682"/>
        <v>1618</v>
      </c>
      <c r="AOP88" t="str">
        <f t="shared" si="2683"/>
        <v>1618</v>
      </c>
      <c r="AOQ88" t="str">
        <f t="shared" si="2684"/>
        <v>1618</v>
      </c>
      <c r="AOR88" t="str">
        <f t="shared" si="2685"/>
        <v>1618</v>
      </c>
      <c r="AOS88" t="str">
        <f t="shared" si="2686"/>
        <v>1618</v>
      </c>
      <c r="AOT88" t="str">
        <f t="shared" si="2687"/>
        <v>1618</v>
      </c>
      <c r="AOU88" t="str">
        <f t="shared" si="2688"/>
        <v>1618</v>
      </c>
      <c r="AOV88" t="str">
        <f t="shared" si="2689"/>
        <v>1618</v>
      </c>
      <c r="AOW88" t="str">
        <f t="shared" si="2690"/>
        <v>1618</v>
      </c>
      <c r="AOX88" t="str">
        <f t="shared" si="2691"/>
        <v>1618</v>
      </c>
      <c r="AOY88" t="str">
        <f t="shared" si="2692"/>
        <v>1618</v>
      </c>
      <c r="AOZ88" t="str">
        <f t="shared" si="2693"/>
        <v>1618</v>
      </c>
      <c r="APA88" t="str">
        <f t="shared" si="2694"/>
        <v>1618</v>
      </c>
      <c r="APB88" t="str">
        <f t="shared" si="2695"/>
        <v>1618</v>
      </c>
      <c r="APC88" t="str">
        <f t="shared" si="2696"/>
        <v>1618</v>
      </c>
      <c r="APD88" t="str">
        <f t="shared" si="2697"/>
        <v>1618</v>
      </c>
      <c r="APE88" t="str">
        <f t="shared" si="2698"/>
        <v>1618</v>
      </c>
      <c r="APF88" t="str">
        <f t="shared" si="2699"/>
        <v>1618</v>
      </c>
      <c r="APG88" t="str">
        <f t="shared" si="2700"/>
        <v>1618</v>
      </c>
      <c r="APH88" t="str">
        <f t="shared" si="2701"/>
        <v>1618</v>
      </c>
      <c r="API88" t="str">
        <f t="shared" si="2702"/>
        <v>1618</v>
      </c>
      <c r="APJ88" t="str">
        <f t="shared" si="2703"/>
        <v>1618</v>
      </c>
      <c r="APK88" t="str">
        <f t="shared" si="2704"/>
        <v>1618</v>
      </c>
      <c r="APL88" t="str">
        <f t="shared" si="2705"/>
        <v>1618</v>
      </c>
      <c r="APM88" t="str">
        <f t="shared" si="2706"/>
        <v>1618</v>
      </c>
      <c r="APN88" t="str">
        <f t="shared" si="2707"/>
        <v>1618</v>
      </c>
      <c r="APO88" t="str">
        <f t="shared" si="2708"/>
        <v>1618</v>
      </c>
      <c r="APP88" t="str">
        <f t="shared" si="2709"/>
        <v>1618</v>
      </c>
      <c r="APQ88" t="str">
        <f t="shared" si="2710"/>
        <v>1618</v>
      </c>
      <c r="APR88" t="str">
        <f t="shared" si="2711"/>
        <v>1618</v>
      </c>
      <c r="APS88" t="str">
        <f t="shared" si="2712"/>
        <v>1618</v>
      </c>
      <c r="APT88" t="str">
        <f t="shared" si="2713"/>
        <v>1618</v>
      </c>
      <c r="APU88" t="str">
        <f t="shared" si="2714"/>
        <v>1618</v>
      </c>
      <c r="APV88" t="str">
        <f t="shared" si="2715"/>
        <v>1618</v>
      </c>
      <c r="APW88" t="str">
        <f t="shared" si="2716"/>
        <v>1618</v>
      </c>
      <c r="APX88" t="str">
        <f t="shared" si="2717"/>
        <v>1618</v>
      </c>
      <c r="APY88" t="str">
        <f t="shared" si="2718"/>
        <v>1618</v>
      </c>
      <c r="APZ88" t="str">
        <f t="shared" si="2719"/>
        <v>1618</v>
      </c>
      <c r="AQA88" t="str">
        <f t="shared" si="2720"/>
        <v>1618</v>
      </c>
      <c r="AQB88" t="str">
        <f t="shared" si="2721"/>
        <v>1618</v>
      </c>
      <c r="AQC88" t="str">
        <f t="shared" si="2722"/>
        <v>1618</v>
      </c>
      <c r="AQD88" t="str">
        <f t="shared" si="2723"/>
        <v>1618</v>
      </c>
      <c r="AQE88" t="str">
        <f t="shared" si="2724"/>
        <v>1618</v>
      </c>
      <c r="AQF88" t="str">
        <f t="shared" si="2725"/>
        <v>1618</v>
      </c>
      <c r="AQG88" t="str">
        <f t="shared" si="2726"/>
        <v>1618</v>
      </c>
      <c r="AQH88" t="str">
        <f t="shared" si="2727"/>
        <v>1618</v>
      </c>
      <c r="AQI88" t="str">
        <f t="shared" si="2728"/>
        <v>1618</v>
      </c>
      <c r="AQJ88" t="str">
        <f t="shared" si="2729"/>
        <v>1618</v>
      </c>
      <c r="AQK88" t="str">
        <f t="shared" si="2730"/>
        <v>1618</v>
      </c>
      <c r="AQL88" t="str">
        <f t="shared" si="2731"/>
        <v>1618</v>
      </c>
      <c r="AQM88" t="str">
        <f t="shared" si="2732"/>
        <v>1618</v>
      </c>
      <c r="AQN88" t="str">
        <f t="shared" si="2733"/>
        <v>1618</v>
      </c>
      <c r="AQO88" t="str">
        <f t="shared" si="2734"/>
        <v>1618</v>
      </c>
      <c r="AQP88" t="str">
        <f t="shared" si="2735"/>
        <v>1618</v>
      </c>
      <c r="AQQ88" t="str">
        <f t="shared" si="2736"/>
        <v>1618</v>
      </c>
      <c r="AQR88" t="str">
        <f t="shared" si="2737"/>
        <v>1618</v>
      </c>
      <c r="AQS88" t="str">
        <f t="shared" si="2738"/>
        <v>1618</v>
      </c>
      <c r="AQT88" t="str">
        <f t="shared" si="2739"/>
        <v>1618</v>
      </c>
      <c r="AQU88" t="str">
        <f t="shared" si="2740"/>
        <v>1618</v>
      </c>
      <c r="AQV88" t="str">
        <f t="shared" si="2741"/>
        <v>1618</v>
      </c>
      <c r="AQW88" t="str">
        <f t="shared" si="2742"/>
        <v>1618</v>
      </c>
      <c r="AQX88" t="str">
        <f t="shared" si="2743"/>
        <v>1618</v>
      </c>
      <c r="AQY88" t="str">
        <f t="shared" si="2744"/>
        <v>1618</v>
      </c>
      <c r="AQZ88" t="str">
        <f t="shared" si="2745"/>
        <v>1618</v>
      </c>
      <c r="ARA88" t="str">
        <f t="shared" si="2746"/>
        <v>1618</v>
      </c>
      <c r="ARB88" t="str">
        <f t="shared" si="2747"/>
        <v>1618</v>
      </c>
      <c r="ARC88">
        <v>1561</v>
      </c>
      <c r="ARH88" s="5"/>
    </row>
    <row r="89" spans="1:1152" x14ac:dyDescent="0.2">
      <c r="A89">
        <v>94</v>
      </c>
      <c r="B89" s="18" t="s">
        <v>33</v>
      </c>
      <c r="C89" s="20">
        <f>VLOOKUP(A89, Rankings!$A$2:$AN$161, 40, FALSE)</f>
        <v>87</v>
      </c>
      <c r="D89" s="222" t="s">
        <v>224</v>
      </c>
      <c r="F89" s="4">
        <v>1</v>
      </c>
      <c r="G89" s="4">
        <v>12</v>
      </c>
      <c r="I89" s="5">
        <f t="shared" si="1832"/>
        <v>11</v>
      </c>
      <c r="L89" t="s">
        <v>1804</v>
      </c>
      <c r="M89" t="s">
        <v>2101</v>
      </c>
      <c r="N89" t="s">
        <v>2369</v>
      </c>
      <c r="O89" t="s">
        <v>2633</v>
      </c>
      <c r="P89" t="s">
        <v>2747</v>
      </c>
      <c r="Q89" t="s">
        <v>3073</v>
      </c>
      <c r="R89" t="s">
        <v>3243</v>
      </c>
      <c r="S89" t="s">
        <v>3503</v>
      </c>
      <c r="T89" t="s">
        <v>3913</v>
      </c>
      <c r="U89" t="s">
        <v>4041</v>
      </c>
      <c r="V89" t="s">
        <v>4189</v>
      </c>
      <c r="W89" t="str">
        <f>Rankings!D88</f>
        <v>-</v>
      </c>
      <c r="X89" t="s">
        <v>10</v>
      </c>
      <c r="Y89" t="s">
        <v>10</v>
      </c>
      <c r="Z89" t="s">
        <v>10</v>
      </c>
      <c r="AA89" t="s">
        <v>10</v>
      </c>
      <c r="AB89" t="s">
        <v>10</v>
      </c>
      <c r="AC89" t="s">
        <v>10</v>
      </c>
      <c r="AD89" t="s">
        <v>10</v>
      </c>
      <c r="AE89" t="s">
        <v>10</v>
      </c>
      <c r="AF89" t="s">
        <v>10</v>
      </c>
      <c r="AG89" t="s">
        <v>10</v>
      </c>
      <c r="AH89" t="s">
        <v>10</v>
      </c>
      <c r="AI89" t="s">
        <v>10</v>
      </c>
      <c r="AJ89" t="s">
        <v>10</v>
      </c>
      <c r="AK89" t="s">
        <v>10</v>
      </c>
      <c r="AL89" t="s">
        <v>10</v>
      </c>
      <c r="AM89" t="s">
        <v>10</v>
      </c>
      <c r="AN89" t="s">
        <v>10</v>
      </c>
      <c r="AO89" t="s">
        <v>10</v>
      </c>
      <c r="AP89" t="s">
        <v>10</v>
      </c>
      <c r="AQ89" t="s">
        <v>10</v>
      </c>
      <c r="AR89" t="s">
        <v>10</v>
      </c>
      <c r="AS89" t="s">
        <v>10</v>
      </c>
      <c r="AT89" t="s">
        <v>10</v>
      </c>
      <c r="AU89" t="s">
        <v>10</v>
      </c>
      <c r="AV89" t="s">
        <v>10</v>
      </c>
      <c r="AW89" t="s">
        <v>10</v>
      </c>
      <c r="AX89" t="s">
        <v>10</v>
      </c>
      <c r="AY89" t="s">
        <v>10</v>
      </c>
      <c r="AZ89" t="s">
        <v>10</v>
      </c>
      <c r="BA89" t="s">
        <v>10</v>
      </c>
      <c r="BB89" t="s">
        <v>10</v>
      </c>
      <c r="BC89" t="s">
        <v>10</v>
      </c>
      <c r="BD89" t="s">
        <v>10</v>
      </c>
      <c r="BE89" t="s">
        <v>10</v>
      </c>
      <c r="BF89" t="s">
        <v>10</v>
      </c>
      <c r="BG89" t="s">
        <v>10</v>
      </c>
      <c r="BH89" t="s">
        <v>10</v>
      </c>
      <c r="BI89" t="s">
        <v>10</v>
      </c>
      <c r="BJ89" t="s">
        <v>10</v>
      </c>
      <c r="BK89" t="s">
        <v>10</v>
      </c>
      <c r="BL89" t="s">
        <v>10</v>
      </c>
      <c r="BM89" t="s">
        <v>10</v>
      </c>
      <c r="BN89" t="s">
        <v>10</v>
      </c>
      <c r="BO89" t="s">
        <v>10</v>
      </c>
      <c r="BP89" t="s">
        <v>10</v>
      </c>
      <c r="BQ89" t="s">
        <v>10</v>
      </c>
      <c r="BR89" t="s">
        <v>10</v>
      </c>
      <c r="BS89" t="s">
        <v>10</v>
      </c>
      <c r="BT89" t="s">
        <v>10</v>
      </c>
      <c r="BU89" t="s">
        <v>10</v>
      </c>
      <c r="BV89" t="s">
        <v>10</v>
      </c>
      <c r="BW89" t="s">
        <v>10</v>
      </c>
      <c r="BX89" t="s">
        <v>10</v>
      </c>
      <c r="BY89" t="s">
        <v>10</v>
      </c>
      <c r="BZ89" t="s">
        <v>10</v>
      </c>
      <c r="CA89" t="s">
        <v>10</v>
      </c>
      <c r="CB89" t="s">
        <v>10</v>
      </c>
      <c r="CC89" t="s">
        <v>10</v>
      </c>
      <c r="CD89" t="s">
        <v>10</v>
      </c>
      <c r="CE89" t="s">
        <v>10</v>
      </c>
      <c r="CF89" t="s">
        <v>10</v>
      </c>
      <c r="CG89" t="s">
        <v>10</v>
      </c>
      <c r="CH89" t="s">
        <v>10</v>
      </c>
      <c r="CI89" t="s">
        <v>10</v>
      </c>
      <c r="CJ89" t="s">
        <v>10</v>
      </c>
      <c r="CK89" t="s">
        <v>10</v>
      </c>
      <c r="CL89" t="s">
        <v>10</v>
      </c>
      <c r="CM89" t="s">
        <v>10</v>
      </c>
      <c r="CN89" t="s">
        <v>10</v>
      </c>
      <c r="CO89" t="s">
        <v>10</v>
      </c>
      <c r="CP89" t="s">
        <v>10</v>
      </c>
      <c r="CQ89" t="s">
        <v>10</v>
      </c>
      <c r="CR89" t="s">
        <v>10</v>
      </c>
      <c r="CT89" s="4">
        <f t="shared" si="1833"/>
        <v>1</v>
      </c>
      <c r="CU89" s="4">
        <f t="shared" si="1834"/>
        <v>1</v>
      </c>
      <c r="CV89" s="4">
        <f t="shared" si="1835"/>
        <v>0</v>
      </c>
      <c r="CW89" s="4">
        <f t="shared" si="1836"/>
        <v>3</v>
      </c>
      <c r="CX89" s="4">
        <f t="shared" si="1837"/>
        <v>2</v>
      </c>
      <c r="CY89" s="4">
        <f t="shared" si="1838"/>
        <v>0</v>
      </c>
      <c r="CZ89" s="4">
        <f t="shared" si="1839"/>
        <v>0</v>
      </c>
      <c r="DA89" s="4">
        <f t="shared" si="1840"/>
        <v>0</v>
      </c>
      <c r="DB89" s="4">
        <f t="shared" si="1841"/>
        <v>2</v>
      </c>
      <c r="DC89" s="4">
        <f t="shared" si="1842"/>
        <v>0</v>
      </c>
      <c r="DD89" s="4">
        <f t="shared" si="1843"/>
        <v>0</v>
      </c>
      <c r="DE89" s="4">
        <f t="shared" si="1844"/>
        <v>2</v>
      </c>
      <c r="DF89" s="4">
        <f t="shared" si="1845"/>
        <v>0</v>
      </c>
      <c r="DG89" s="4">
        <f t="shared" si="1846"/>
        <v>0</v>
      </c>
      <c r="DH89" s="4">
        <f t="shared" si="1847"/>
        <v>0</v>
      </c>
      <c r="DI89" s="152">
        <f t="shared" si="1848"/>
        <v>0</v>
      </c>
      <c r="DJ89" s="153">
        <f t="shared" si="1849"/>
        <v>2</v>
      </c>
      <c r="DK89" s="4">
        <f t="shared" si="1850"/>
        <v>3</v>
      </c>
      <c r="DL89" s="4">
        <f t="shared" si="1851"/>
        <v>2</v>
      </c>
      <c r="DM89" s="4">
        <f t="shared" si="1852"/>
        <v>0</v>
      </c>
      <c r="DN89" s="4">
        <f t="shared" si="1853"/>
        <v>2</v>
      </c>
      <c r="DO89" s="4">
        <f t="shared" si="1854"/>
        <v>2</v>
      </c>
      <c r="DP89" s="4">
        <f t="shared" si="1855"/>
        <v>0</v>
      </c>
      <c r="DQ89" s="4">
        <f t="shared" si="1856"/>
        <v>0</v>
      </c>
      <c r="DR89" s="4">
        <f t="shared" si="1857"/>
        <v>7</v>
      </c>
      <c r="DS89" s="4">
        <f t="shared" si="1858"/>
        <v>8</v>
      </c>
      <c r="DT89" s="4">
        <f t="shared" si="1859"/>
        <v>6</v>
      </c>
      <c r="DU89" t="str">
        <f t="shared" si="1860"/>
        <v>2R</v>
      </c>
      <c r="DV89" t="str">
        <f t="shared" si="1861"/>
        <v>0R</v>
      </c>
      <c r="DW89" t="str">
        <f t="shared" si="1862"/>
        <v>0R</v>
      </c>
      <c r="DX89" t="str">
        <f t="shared" si="1863"/>
        <v>3S</v>
      </c>
      <c r="DY89" t="str">
        <f t="shared" si="1864"/>
        <v>3S</v>
      </c>
      <c r="DZ89" t="str">
        <f t="shared" si="1865"/>
        <v>3R</v>
      </c>
      <c r="EA89" t="str">
        <f t="shared" si="1866"/>
        <v>3L</v>
      </c>
      <c r="EB89" t="str">
        <f t="shared" si="1867"/>
        <v>3L</v>
      </c>
      <c r="EC89" t="str">
        <f t="shared" si="1868"/>
        <v>0R</v>
      </c>
      <c r="ED89" t="str">
        <f t="shared" si="1869"/>
        <v>0S</v>
      </c>
      <c r="EE89" t="str">
        <f t="shared" si="1870"/>
        <v>0S</v>
      </c>
      <c r="EF89">
        <f t="shared" si="1871"/>
        <v>0</v>
      </c>
      <c r="EG89">
        <f t="shared" si="1872"/>
        <v>0</v>
      </c>
      <c r="EH89">
        <f t="shared" si="1873"/>
        <v>0</v>
      </c>
      <c r="EI89">
        <f t="shared" si="1874"/>
        <v>0</v>
      </c>
      <c r="EJ89">
        <f t="shared" si="1875"/>
        <v>0</v>
      </c>
      <c r="EK89">
        <f t="shared" si="1876"/>
        <v>0</v>
      </c>
      <c r="EL89">
        <f t="shared" si="1877"/>
        <v>0</v>
      </c>
      <c r="EM89">
        <f t="shared" si="1878"/>
        <v>0</v>
      </c>
      <c r="EN89">
        <f t="shared" si="1879"/>
        <v>0</v>
      </c>
      <c r="EO89">
        <f t="shared" si="1880"/>
        <v>0</v>
      </c>
      <c r="EP89">
        <f t="shared" si="1881"/>
        <v>0</v>
      </c>
      <c r="EQ89">
        <f t="shared" si="1882"/>
        <v>0</v>
      </c>
      <c r="ER89">
        <f t="shared" si="1883"/>
        <v>0</v>
      </c>
      <c r="ES89">
        <f t="shared" si="1884"/>
        <v>0</v>
      </c>
      <c r="ET89">
        <f t="shared" si="1885"/>
        <v>0</v>
      </c>
      <c r="EU89">
        <f t="shared" si="1886"/>
        <v>0</v>
      </c>
      <c r="EV89">
        <f t="shared" si="1887"/>
        <v>0</v>
      </c>
      <c r="EW89">
        <f t="shared" si="1888"/>
        <v>0</v>
      </c>
      <c r="EX89">
        <f t="shared" si="1889"/>
        <v>0</v>
      </c>
      <c r="EY89">
        <f t="shared" si="1890"/>
        <v>0</v>
      </c>
      <c r="EZ89">
        <f t="shared" si="1891"/>
        <v>0</v>
      </c>
      <c r="FA89">
        <f t="shared" si="1892"/>
        <v>0</v>
      </c>
      <c r="FB89">
        <f t="shared" si="1893"/>
        <v>0</v>
      </c>
      <c r="FC89">
        <f t="shared" si="1894"/>
        <v>0</v>
      </c>
      <c r="FD89">
        <f t="shared" si="1895"/>
        <v>0</v>
      </c>
      <c r="FE89">
        <f t="shared" si="1896"/>
        <v>0</v>
      </c>
      <c r="FF89">
        <f t="shared" si="1897"/>
        <v>0</v>
      </c>
      <c r="FG89">
        <f t="shared" si="1898"/>
        <v>0</v>
      </c>
      <c r="FH89">
        <f t="shared" si="1899"/>
        <v>0</v>
      </c>
      <c r="FI89">
        <f t="shared" si="1900"/>
        <v>0</v>
      </c>
      <c r="FJ89">
        <f t="shared" si="1901"/>
        <v>0</v>
      </c>
      <c r="FK89">
        <f t="shared" si="1902"/>
        <v>0</v>
      </c>
      <c r="FL89">
        <f t="shared" si="1903"/>
        <v>0</v>
      </c>
      <c r="FM89">
        <f t="shared" si="1904"/>
        <v>0</v>
      </c>
      <c r="FN89">
        <f t="shared" si="1905"/>
        <v>0</v>
      </c>
      <c r="FO89">
        <f t="shared" si="1906"/>
        <v>0</v>
      </c>
      <c r="FP89">
        <f t="shared" si="1907"/>
        <v>0</v>
      </c>
      <c r="FQ89">
        <f t="shared" si="1908"/>
        <v>0</v>
      </c>
      <c r="FR89">
        <f t="shared" si="1909"/>
        <v>0</v>
      </c>
      <c r="FS89">
        <f t="shared" si="1910"/>
        <v>0</v>
      </c>
      <c r="FT89">
        <f t="shared" si="1911"/>
        <v>0</v>
      </c>
      <c r="FU89">
        <f t="shared" si="1912"/>
        <v>0</v>
      </c>
      <c r="FV89">
        <f t="shared" si="1913"/>
        <v>0</v>
      </c>
      <c r="FW89">
        <f t="shared" si="1914"/>
        <v>0</v>
      </c>
      <c r="FX89">
        <f t="shared" si="1915"/>
        <v>0</v>
      </c>
      <c r="FY89">
        <f t="shared" si="1916"/>
        <v>0</v>
      </c>
      <c r="FZ89">
        <f t="shared" si="1917"/>
        <v>0</v>
      </c>
      <c r="GA89">
        <f t="shared" si="1918"/>
        <v>0</v>
      </c>
      <c r="GB89">
        <f t="shared" si="1919"/>
        <v>0</v>
      </c>
      <c r="GC89">
        <f t="shared" si="1920"/>
        <v>0</v>
      </c>
      <c r="GD89">
        <f t="shared" si="1921"/>
        <v>0</v>
      </c>
      <c r="GE89">
        <f t="shared" si="1922"/>
        <v>0</v>
      </c>
      <c r="GF89">
        <f t="shared" si="1923"/>
        <v>0</v>
      </c>
      <c r="GG89">
        <f t="shared" si="1924"/>
        <v>0</v>
      </c>
      <c r="GH89">
        <f t="shared" si="1925"/>
        <v>0</v>
      </c>
      <c r="GI89">
        <f t="shared" si="1926"/>
        <v>0</v>
      </c>
      <c r="GJ89">
        <f t="shared" si="1927"/>
        <v>0</v>
      </c>
      <c r="GK89">
        <f t="shared" si="1928"/>
        <v>0</v>
      </c>
      <c r="GL89">
        <f t="shared" si="1929"/>
        <v>0</v>
      </c>
      <c r="GM89">
        <f t="shared" si="1930"/>
        <v>0</v>
      </c>
      <c r="GN89">
        <f t="shared" si="1931"/>
        <v>0</v>
      </c>
      <c r="GO89">
        <f t="shared" si="1932"/>
        <v>0</v>
      </c>
      <c r="GP89">
        <f t="shared" si="1933"/>
        <v>0</v>
      </c>
      <c r="GQ89">
        <f t="shared" si="1934"/>
        <v>0</v>
      </c>
      <c r="GR89">
        <f t="shared" si="1935"/>
        <v>0</v>
      </c>
      <c r="GS89">
        <f t="shared" si="1936"/>
        <v>0</v>
      </c>
      <c r="GT89">
        <f t="shared" si="1937"/>
        <v>0</v>
      </c>
      <c r="GU89">
        <f t="shared" si="1938"/>
        <v>0</v>
      </c>
      <c r="GV89">
        <f t="shared" si="1939"/>
        <v>0</v>
      </c>
      <c r="GW89">
        <f t="shared" si="1940"/>
        <v>0</v>
      </c>
      <c r="GX89">
        <f t="shared" si="1941"/>
        <v>0</v>
      </c>
      <c r="GY89">
        <f t="shared" si="1942"/>
        <v>0</v>
      </c>
      <c r="GZ89">
        <f t="shared" si="1943"/>
        <v>0</v>
      </c>
      <c r="HA89">
        <f t="shared" si="1944"/>
        <v>0</v>
      </c>
      <c r="HB89" s="176" t="s">
        <v>265</v>
      </c>
      <c r="HC89" s="89">
        <f t="shared" si="1945"/>
        <v>338.43136029897551</v>
      </c>
      <c r="HD89" s="89">
        <f t="shared" si="1946"/>
        <v>58.452849339644175</v>
      </c>
      <c r="HE89" s="89">
        <f t="shared" si="1947"/>
        <v>209.74532764750492</v>
      </c>
      <c r="HF89" s="89">
        <f t="shared" si="1948"/>
        <v>0</v>
      </c>
      <c r="HH89" s="88">
        <f t="shared" si="1949"/>
        <v>606.62953728612456</v>
      </c>
      <c r="HI89" s="88">
        <f t="shared" si="1950"/>
        <v>52.436331911876231</v>
      </c>
      <c r="HK89">
        <f>IFERROR(VLOOKUP(_xlfn.NUMBERVALUE(MID(L89, SEARCH("!", L89)+1, SEARCH("+", L89)-SEARCH("!", L89)-1)), Rankings!$A$2:$BK$161, 63, FALSE),0)</f>
        <v>59.539737705209873</v>
      </c>
      <c r="HL89">
        <f>IFERROR(VLOOKUP(_xlfn.NUMBERVALUE(MID(M89, SEARCH("!", M89)+1, SEARCH("+", M89)-SEARCH("!", M89)-1)), Rankings!$A$2:$BK$161, 63, FALSE),0)</f>
        <v>62.799161924576438</v>
      </c>
      <c r="HM89">
        <f>IFERROR(VLOOKUP(_xlfn.NUMBERVALUE(MID(N89, SEARCH("!", N89)+1, SEARCH("+", N89)-SEARCH("!", N89)-1)), Rankings!$A$2:$BK$161, 63, FALSE),0)</f>
        <v>76.029924540402675</v>
      </c>
      <c r="HN89">
        <f>IFERROR(VLOOKUP(_xlfn.NUMBERVALUE(MID(O89, SEARCH("!", O89)+1, SEARCH("+", O89)-SEARCH("!", O89)-1)), Rankings!$A$2:$BK$161, 63, FALSE),0)</f>
        <v>57.123961342687494</v>
      </c>
      <c r="HO89">
        <f>IFERROR(VLOOKUP(_xlfn.NUMBERVALUE(MID(P89, SEARCH("!", P89)+1, SEARCH("+", P89)-SEARCH("!", P89)-1)), Rankings!$A$2:$BK$161, 63, FALSE),0)</f>
        <v>11.042465212808322</v>
      </c>
      <c r="HP89">
        <f>IFERROR(VLOOKUP(_xlfn.NUMBERVALUE(MID(Q89, SEARCH("!", Q89)+1, SEARCH("+", Q89)-SEARCH("!", Q89)-1)), Rankings!$A$2:$BK$161, 63, FALSE),0)</f>
        <v>70.09385280589116</v>
      </c>
      <c r="HQ89">
        <f>IFERROR(VLOOKUP(_xlfn.NUMBERVALUE(MID(R89, SEARCH("!", R89)+1, SEARCH("+", R89)-SEARCH("!", R89)-1)), Rankings!$A$2:$BK$161, 63, FALSE),0)</f>
        <v>29.709802285652444</v>
      </c>
      <c r="HR89">
        <f>IFERROR(VLOOKUP(_xlfn.NUMBERVALUE(MID(S89, SEARCH("!", S89)+1, SEARCH("+", S89)-SEARCH("!", S89)-1)), Rankings!$A$2:$BK$161, 63, FALSE),0)</f>
        <v>28.743047053991727</v>
      </c>
      <c r="HS89">
        <f>IFERROR(VLOOKUP(_xlfn.NUMBERVALUE(MID(T89, SEARCH("!", T89)+1, SEARCH("+", T89)-SEARCH("!", T89)-1)), Rankings!$A$2:$BK$161, 63, FALSE),0)</f>
        <v>69.968683322895316</v>
      </c>
      <c r="HT89">
        <f>IFERROR(VLOOKUP(_xlfn.NUMBERVALUE(MID(U89, SEARCH("!", U89)+1, SEARCH("+", U89)-SEARCH("!", U89)-1)), Rankings!$A$2:$BK$161, 63, FALSE),0)</f>
        <v>71.610217769113774</v>
      </c>
      <c r="HU89">
        <f>IFERROR(VLOOKUP(_xlfn.NUMBERVALUE(MID(V89, SEARCH("!", V89)+1, SEARCH("+", V89)-SEARCH("!", V89)-1)), Rankings!$A$2:$BK$161, 63, FALSE),0)</f>
        <v>69.968683322895316</v>
      </c>
      <c r="HV89">
        <f>IFERROR(VLOOKUP(_xlfn.NUMBERVALUE(MID(W89, SEARCH("!", W89)+1, SEARCH("+", W89)-SEARCH("!", W89)-1)), Rankings!$A$2:$BK$161, 63, FALSE),0)</f>
        <v>0</v>
      </c>
      <c r="HW89">
        <f>IFERROR(VLOOKUP(_xlfn.NUMBERVALUE(MID(X89, SEARCH("!", X89)+1, SEARCH("+", X89)-SEARCH("!", X89)-1)), Rankings!$A$2:$BK$161, 63, FALSE),0)</f>
        <v>0</v>
      </c>
      <c r="HX89">
        <f>IFERROR(VLOOKUP(_xlfn.NUMBERVALUE(MID(Y89, SEARCH("!", Y89)+1, SEARCH("+", Y89)-SEARCH("!", Y89)-1)), Rankings!$A$2:$BK$161, 63, FALSE),0)</f>
        <v>0</v>
      </c>
      <c r="HY89">
        <f>IFERROR(VLOOKUP(_xlfn.NUMBERVALUE(MID(Z89, SEARCH("!", Z89)+1, SEARCH("+", Z89)-SEARCH("!", Z89)-1)), Rankings!$A$2:$BK$161, 63, FALSE),0)</f>
        <v>0</v>
      </c>
      <c r="HZ89">
        <f>IFERROR(VLOOKUP(_xlfn.NUMBERVALUE(MID(AA89, SEARCH("!", AA89)+1, SEARCH("+", AA89)-SEARCH("!", AA89)-1)), Rankings!$A$2:$BK$161, 63, FALSE),0)</f>
        <v>0</v>
      </c>
      <c r="IA89">
        <f>IFERROR(VLOOKUP(_xlfn.NUMBERVALUE(MID(AB89, SEARCH("!", AB89)+1, SEARCH("+", AB89)-SEARCH("!", AB89)-1)), Rankings!$A$2:$BK$161, 63, FALSE),0)</f>
        <v>0</v>
      </c>
      <c r="IB89">
        <f>IFERROR(VLOOKUP(_xlfn.NUMBERVALUE(MID(AC89, SEARCH("!", AC89)+1, SEARCH("+", AC89)-SEARCH("!", AC89)-1)), Rankings!$A$2:$BK$161, 63, FALSE),0)</f>
        <v>0</v>
      </c>
      <c r="IC89">
        <f>IFERROR(VLOOKUP(_xlfn.NUMBERVALUE(MID(AD89, SEARCH("!", AD89)+1, SEARCH("+", AD89)-SEARCH("!", AD89)-1)), Rankings!$A$2:$BK$161, 63, FALSE),0)</f>
        <v>0</v>
      </c>
      <c r="ID89">
        <f>IFERROR(VLOOKUP(_xlfn.NUMBERVALUE(MID(AE89, SEARCH("!", AE89)+1, SEARCH("+", AE89)-SEARCH("!", AE89)-1)), Rankings!$A$2:$BK$161, 63, FALSE),0)</f>
        <v>0</v>
      </c>
      <c r="IE89">
        <f>IFERROR(VLOOKUP(_xlfn.NUMBERVALUE(MID(AF89, SEARCH("!", AF89)+1, SEARCH("+", AF89)-SEARCH("!", AF89)-1)), Rankings!$A$2:$BK$161, 63, FALSE),0)</f>
        <v>0</v>
      </c>
      <c r="IF89">
        <f>IFERROR(VLOOKUP(_xlfn.NUMBERVALUE(MID(AG89, SEARCH("!", AG89)+1, SEARCH("+", AG89)-SEARCH("!", AG89)-1)), Rankings!$A$2:$BK$161, 63, FALSE),0)</f>
        <v>0</v>
      </c>
      <c r="IG89">
        <f>IFERROR(VLOOKUP(_xlfn.NUMBERVALUE(MID(AH89, SEARCH("!", AH89)+1, SEARCH("+", AH89)-SEARCH("!", AH89)-1)), Rankings!$A$2:$BK$161, 63, FALSE),0)</f>
        <v>0</v>
      </c>
      <c r="IH89">
        <f>IFERROR(VLOOKUP(_xlfn.NUMBERVALUE(MID(AI89, SEARCH("!", AI89)+1, SEARCH("+", AI89)-SEARCH("!", AI89)-1)), Rankings!$A$2:$BK$161, 63, FALSE),0)</f>
        <v>0</v>
      </c>
      <c r="II89">
        <f>IFERROR(VLOOKUP(_xlfn.NUMBERVALUE(MID(AJ89, SEARCH("!", AJ89)+1, SEARCH("+", AJ89)-SEARCH("!", AJ89)-1)), Rankings!$A$2:$BK$161, 63, FALSE),0)</f>
        <v>0</v>
      </c>
      <c r="IJ89">
        <f>IFERROR(VLOOKUP(_xlfn.NUMBERVALUE(MID(AK89, SEARCH("!", AK89)+1, SEARCH("+", AK89)-SEARCH("!", AK89)-1)), Rankings!$A$2:$BK$161, 63, FALSE),0)</f>
        <v>0</v>
      </c>
      <c r="IK89">
        <f>IFERROR(VLOOKUP(_xlfn.NUMBERVALUE(MID(AL89, SEARCH("!", AL89)+1, SEARCH("+", AL89)-SEARCH("!", AL89)-1)), Rankings!$A$2:$BK$161, 63, FALSE),0)</f>
        <v>0</v>
      </c>
      <c r="IL89">
        <f>IFERROR(VLOOKUP(_xlfn.NUMBERVALUE(MID(AM89, SEARCH("!", AM89)+1, SEARCH("+", AM89)-SEARCH("!", AM89)-1)), Rankings!$A$2:$BK$161, 63, FALSE),0)</f>
        <v>0</v>
      </c>
      <c r="IM89">
        <f>IFERROR(VLOOKUP(_xlfn.NUMBERVALUE(MID(AN89, SEARCH("!", AN89)+1, SEARCH("+", AN89)-SEARCH("!", AN89)-1)), Rankings!$A$2:$BK$161, 63, FALSE),0)</f>
        <v>0</v>
      </c>
      <c r="IN89">
        <f>IFERROR(VLOOKUP(_xlfn.NUMBERVALUE(MID(AO89, SEARCH("!", AO89)+1, SEARCH("+", AO89)-SEARCH("!", AO89)-1)), Rankings!$A$2:$BK$161, 63, FALSE),0)</f>
        <v>0</v>
      </c>
      <c r="IO89">
        <f>IFERROR(VLOOKUP(_xlfn.NUMBERVALUE(MID(AP89, SEARCH("!", AP89)+1, SEARCH("+", AP89)-SEARCH("!", AP89)-1)), Rankings!$A$2:$BK$161, 63, FALSE),0)</f>
        <v>0</v>
      </c>
      <c r="IP89">
        <f>IFERROR(VLOOKUP(_xlfn.NUMBERVALUE(MID(AQ89, SEARCH("!", AQ89)+1, SEARCH("+", AQ89)-SEARCH("!", AQ89)-1)), Rankings!$A$2:$BK$161, 63, FALSE),0)</f>
        <v>0</v>
      </c>
      <c r="IQ89">
        <f>IFERROR(VLOOKUP(_xlfn.NUMBERVALUE(MID(AR89, SEARCH("!", AR89)+1, SEARCH("+", AR89)-SEARCH("!", AR89)-1)), Rankings!$A$2:$BK$161, 63, FALSE),0)</f>
        <v>0</v>
      </c>
      <c r="IR89">
        <f>IFERROR(VLOOKUP(_xlfn.NUMBERVALUE(MID(AS89, SEARCH("!", AS89)+1, SEARCH("+", AS89)-SEARCH("!", AS89)-1)), Rankings!$A$2:$BK$161, 63, FALSE),0)</f>
        <v>0</v>
      </c>
      <c r="IS89">
        <f>IFERROR(VLOOKUP(_xlfn.NUMBERVALUE(MID(AT89, SEARCH("!", AT89)+1, SEARCH("+", AT89)-SEARCH("!", AT89)-1)), Rankings!$A$2:$BK$161, 63, FALSE),0)</f>
        <v>0</v>
      </c>
      <c r="IT89">
        <f>IFERROR(VLOOKUP(_xlfn.NUMBERVALUE(MID(AU89, SEARCH("!", AU89)+1, SEARCH("+", AU89)-SEARCH("!", AU89)-1)), Rankings!$A$2:$BK$161, 63, FALSE),0)</f>
        <v>0</v>
      </c>
      <c r="IU89">
        <f>IFERROR(VLOOKUP(_xlfn.NUMBERVALUE(MID(AV89, SEARCH("!", AV89)+1, SEARCH("+", AV89)-SEARCH("!", AV89)-1)), Rankings!$A$2:$BK$161, 63, FALSE),0)</f>
        <v>0</v>
      </c>
      <c r="IV89">
        <f>IFERROR(VLOOKUP(_xlfn.NUMBERVALUE(MID(AW89, SEARCH("!", AW89)+1, SEARCH("+", AW89)-SEARCH("!", AW89)-1)), Rankings!$A$2:$BK$161, 63, FALSE),0)</f>
        <v>0</v>
      </c>
      <c r="IW89">
        <f>IFERROR(VLOOKUP(_xlfn.NUMBERVALUE(MID(AX89, SEARCH("!", AX89)+1, SEARCH("+", AX89)-SEARCH("!", AX89)-1)), Rankings!$A$2:$BK$161, 63, FALSE),0)</f>
        <v>0</v>
      </c>
      <c r="IX89">
        <f>IFERROR(VLOOKUP(_xlfn.NUMBERVALUE(MID(AY89, SEARCH("!", AY89)+1, SEARCH("+", AY89)-SEARCH("!", AY89)-1)), Rankings!$A$2:$BK$161, 63, FALSE),0)</f>
        <v>0</v>
      </c>
      <c r="IY89">
        <f>IFERROR(VLOOKUP(_xlfn.NUMBERVALUE(MID(AZ89, SEARCH("!", AZ89)+1, SEARCH("+", AZ89)-SEARCH("!", AZ89)-1)), Rankings!$A$2:$BK$161, 63, FALSE),0)</f>
        <v>0</v>
      </c>
      <c r="IZ89">
        <f>IFERROR(VLOOKUP(_xlfn.NUMBERVALUE(MID(BA89, SEARCH("!", BA89)+1, SEARCH("+", BA89)-SEARCH("!", BA89)-1)), Rankings!$A$2:$BK$161, 63, FALSE),0)</f>
        <v>0</v>
      </c>
      <c r="JA89">
        <f>IFERROR(VLOOKUP(_xlfn.NUMBERVALUE(MID(BB89, SEARCH("!", BB89)+1, SEARCH("+", BB89)-SEARCH("!", BB89)-1)), Rankings!$A$2:$BK$161, 63, FALSE),0)</f>
        <v>0</v>
      </c>
      <c r="JB89">
        <f>IFERROR(VLOOKUP(_xlfn.NUMBERVALUE(MID(BC89, SEARCH("!", BC89)+1, SEARCH("+", BC89)-SEARCH("!", BC89)-1)), Rankings!$A$2:$BK$161, 63, FALSE),0)</f>
        <v>0</v>
      </c>
      <c r="JC89">
        <f>IFERROR(VLOOKUP(_xlfn.NUMBERVALUE(MID(BD89, SEARCH("!", BD89)+1, SEARCH("+", BD89)-SEARCH("!", BD89)-1)), Rankings!$A$2:$BK$161, 63, FALSE),0)</f>
        <v>0</v>
      </c>
      <c r="JD89">
        <f>IFERROR(VLOOKUP(_xlfn.NUMBERVALUE(MID(BE89, SEARCH("!", BE89)+1, SEARCH("+", BE89)-SEARCH("!", BE89)-1)), Rankings!$A$2:$BK$161, 63, FALSE),0)</f>
        <v>0</v>
      </c>
      <c r="JE89">
        <f>IFERROR(VLOOKUP(_xlfn.NUMBERVALUE(MID(BF89, SEARCH("!", BF89)+1, SEARCH("+", BF89)-SEARCH("!", BF89)-1)), Rankings!$A$2:$BK$161, 63, FALSE),0)</f>
        <v>0</v>
      </c>
      <c r="JF89">
        <f>IFERROR(VLOOKUP(_xlfn.NUMBERVALUE(MID(BG89, SEARCH("!", BG89)+1, SEARCH("+", BG89)-SEARCH("!", BG89)-1)), Rankings!$A$2:$BK$161, 63, FALSE),0)</f>
        <v>0</v>
      </c>
      <c r="JG89">
        <f>IFERROR(VLOOKUP(_xlfn.NUMBERVALUE(MID(BH89, SEARCH("!", BH89)+1, SEARCH("+", BH89)-SEARCH("!", BH89)-1)), Rankings!$A$2:$BK$161, 63, FALSE),0)</f>
        <v>0</v>
      </c>
      <c r="JH89">
        <f>IFERROR(VLOOKUP(_xlfn.NUMBERVALUE(MID(BI89, SEARCH("!", BI89)+1, SEARCH("+", BI89)-SEARCH("!", BI89)-1)), Rankings!$A$2:$BK$161, 63, FALSE),0)</f>
        <v>0</v>
      </c>
      <c r="JI89">
        <f>IFERROR(VLOOKUP(_xlfn.NUMBERVALUE(MID(BJ89, SEARCH("!", BJ89)+1, SEARCH("+", BJ89)-SEARCH("!", BJ89)-1)), Rankings!$A$2:$BK$161, 63, FALSE),0)</f>
        <v>0</v>
      </c>
      <c r="JJ89">
        <f>IFERROR(VLOOKUP(_xlfn.NUMBERVALUE(MID(BK89, SEARCH("!", BK89)+1, SEARCH("+", BK89)-SEARCH("!", BK89)-1)), Rankings!$A$2:$BK$161, 63, FALSE),0)</f>
        <v>0</v>
      </c>
      <c r="JK89">
        <f>IFERROR(VLOOKUP(_xlfn.NUMBERVALUE(MID(BL89, SEARCH("!", BL89)+1, SEARCH("+", BL89)-SEARCH("!", BL89)-1)), Rankings!$A$2:$BK$161, 63, FALSE),0)</f>
        <v>0</v>
      </c>
      <c r="JL89">
        <f>IFERROR(VLOOKUP(_xlfn.NUMBERVALUE(MID(BM89, SEARCH("!", BM89)+1, SEARCH("+", BM89)-SEARCH("!", BM89)-1)), Rankings!$A$2:$BK$161, 63, FALSE),0)</f>
        <v>0</v>
      </c>
      <c r="JM89">
        <f>IFERROR(VLOOKUP(_xlfn.NUMBERVALUE(MID(BN89, SEARCH("!", BN89)+1, SEARCH("+", BN89)-SEARCH("!", BN89)-1)), Rankings!$A$2:$BK$161, 63, FALSE),0)</f>
        <v>0</v>
      </c>
      <c r="JN89">
        <f>IFERROR(VLOOKUP(_xlfn.NUMBERVALUE(MID(BO89, SEARCH("!", BO89)+1, SEARCH("+", BO89)-SEARCH("!", BO89)-1)), Rankings!$A$2:$BK$161, 63, FALSE),0)</f>
        <v>0</v>
      </c>
      <c r="JO89">
        <f>IFERROR(VLOOKUP(_xlfn.NUMBERVALUE(MID(BP89, SEARCH("!", BP89)+1, SEARCH("+", BP89)-SEARCH("!", BP89)-1)), Rankings!$A$2:$BK$161, 63, FALSE),0)</f>
        <v>0</v>
      </c>
      <c r="JP89">
        <f>IFERROR(VLOOKUP(_xlfn.NUMBERVALUE(MID(BQ89, SEARCH("!", BQ89)+1, SEARCH("+", BQ89)-SEARCH("!", BQ89)-1)), Rankings!$A$2:$BK$161, 63, FALSE),0)</f>
        <v>0</v>
      </c>
      <c r="JQ89">
        <f>IFERROR(VLOOKUP(_xlfn.NUMBERVALUE(MID(BR89, SEARCH("!", BR89)+1, SEARCH("+", BR89)-SEARCH("!", BR89)-1)), Rankings!$A$2:$BK$161, 63, FALSE),0)</f>
        <v>0</v>
      </c>
      <c r="JR89">
        <f>IFERROR(VLOOKUP(_xlfn.NUMBERVALUE(MID(BS89, SEARCH("!", BS89)+1, SEARCH("+", BS89)-SEARCH("!", BS89)-1)), Rankings!$A$2:$BK$161, 63, FALSE),0)</f>
        <v>0</v>
      </c>
      <c r="JS89">
        <f>IFERROR(VLOOKUP(_xlfn.NUMBERVALUE(MID(BT89, SEARCH("!", BT89)+1, SEARCH("+", BT89)-SEARCH("!", BT89)-1)), Rankings!$A$2:$BK$161, 63, FALSE),0)</f>
        <v>0</v>
      </c>
      <c r="JT89">
        <f>IFERROR(VLOOKUP(_xlfn.NUMBERVALUE(MID(BU89, SEARCH("!", BU89)+1, SEARCH("+", BU89)-SEARCH("!", BU89)-1)), Rankings!$A$2:$BK$161, 63, FALSE),0)</f>
        <v>0</v>
      </c>
      <c r="JU89">
        <f>IFERROR(VLOOKUP(_xlfn.NUMBERVALUE(MID(BV89, SEARCH("!", BV89)+1, SEARCH("+", BV89)-SEARCH("!", BV89)-1)), Rankings!$A$2:$BK$161, 63, FALSE),0)</f>
        <v>0</v>
      </c>
      <c r="JV89">
        <f>IFERROR(VLOOKUP(_xlfn.NUMBERVALUE(MID(BW89, SEARCH("!", BW89)+1, SEARCH("+", BW89)-SEARCH("!", BW89)-1)), Rankings!$A$2:$BK$161, 63, FALSE),0)</f>
        <v>0</v>
      </c>
      <c r="JW89">
        <f>IFERROR(VLOOKUP(_xlfn.NUMBERVALUE(MID(BX89, SEARCH("!", BX89)+1, SEARCH("+", BX89)-SEARCH("!", BX89)-1)), Rankings!$A$2:$BK$161, 63, FALSE),0)</f>
        <v>0</v>
      </c>
      <c r="JX89">
        <f>IFERROR(VLOOKUP(_xlfn.NUMBERVALUE(MID(BY89, SEARCH("!", BY89)+1, SEARCH("+", BY89)-SEARCH("!", BY89)-1)), Rankings!$A$2:$BK$161, 63, FALSE),0)</f>
        <v>0</v>
      </c>
      <c r="JY89">
        <f>IFERROR(VLOOKUP(_xlfn.NUMBERVALUE(MID(BZ89, SEARCH("!", BZ89)+1, SEARCH("+", BZ89)-SEARCH("!", BZ89)-1)), Rankings!$A$2:$BK$161, 63, FALSE),0)</f>
        <v>0</v>
      </c>
      <c r="JZ89">
        <f>IFERROR(VLOOKUP(_xlfn.NUMBERVALUE(MID(CA89, SEARCH("!", CA89)+1, SEARCH("+", CA89)-SEARCH("!", CA89)-1)), Rankings!$A$2:$BK$161, 63, FALSE),0)</f>
        <v>0</v>
      </c>
      <c r="KA89">
        <f>IFERROR(VLOOKUP(_xlfn.NUMBERVALUE(MID(CB89, SEARCH("!", CB89)+1, SEARCH("+", CB89)-SEARCH("!", CB89)-1)), Rankings!$A$2:$BK$161, 63, FALSE),0)</f>
        <v>0</v>
      </c>
      <c r="KB89">
        <f>IFERROR(VLOOKUP(_xlfn.NUMBERVALUE(MID(CC89, SEARCH("!", CC89)+1, SEARCH("+", CC89)-SEARCH("!", CC89)-1)), Rankings!$A$2:$BK$161, 63, FALSE),0)</f>
        <v>0</v>
      </c>
      <c r="KC89">
        <f>IFERROR(VLOOKUP(_xlfn.NUMBERVALUE(MID(CD89, SEARCH("!", CD89)+1, SEARCH("+", CD89)-SEARCH("!", CD89)-1)), Rankings!$A$2:$BK$161, 63, FALSE),0)</f>
        <v>0</v>
      </c>
      <c r="KD89">
        <f>IFERROR(VLOOKUP(_xlfn.NUMBERVALUE(MID(CE89, SEARCH("!", CE89)+1, SEARCH("+", CE89)-SEARCH("!", CE89)-1)), Rankings!$A$2:$BK$161, 63, FALSE),0)</f>
        <v>0</v>
      </c>
      <c r="KE89">
        <f>IFERROR(VLOOKUP(_xlfn.NUMBERVALUE(MID(CF89, SEARCH("!", CF89)+1, SEARCH("+", CF89)-SEARCH("!", CF89)-1)), Rankings!$A$2:$BK$161, 63, FALSE),0)</f>
        <v>0</v>
      </c>
      <c r="KF89">
        <f>IFERROR(VLOOKUP(_xlfn.NUMBERVALUE(MID(CG89, SEARCH("!", CG89)+1, SEARCH("+", CG89)-SEARCH("!", CG89)-1)), Rankings!$A$2:$BK$161, 63, FALSE),0)</f>
        <v>0</v>
      </c>
      <c r="KG89">
        <f>IFERROR(VLOOKUP(_xlfn.NUMBERVALUE(MID(CH89, SEARCH("!", CH89)+1, SEARCH("+", CH89)-SEARCH("!", CH89)-1)), Rankings!$A$2:$BK$161, 63, FALSE),0)</f>
        <v>0</v>
      </c>
      <c r="KH89">
        <f>IFERROR(VLOOKUP(_xlfn.NUMBERVALUE(MID(CI89, SEARCH("!", CI89)+1, SEARCH("+", CI89)-SEARCH("!", CI89)-1)), Rankings!$A$2:$BK$161, 63, FALSE),0)</f>
        <v>0</v>
      </c>
      <c r="KI89">
        <f>IFERROR(VLOOKUP(_xlfn.NUMBERVALUE(MID(CJ89, SEARCH("!", CJ89)+1, SEARCH("+", CJ89)-SEARCH("!", CJ89)-1)), Rankings!$A$2:$BK$161, 63, FALSE),0)</f>
        <v>0</v>
      </c>
      <c r="KJ89">
        <f>IFERROR(VLOOKUP(_xlfn.NUMBERVALUE(MID(CK89, SEARCH("!", CK89)+1, SEARCH("+", CK89)-SEARCH("!", CK89)-1)), Rankings!$A$2:$BK$161, 63, FALSE),0)</f>
        <v>0</v>
      </c>
      <c r="KK89">
        <f>IFERROR(VLOOKUP(_xlfn.NUMBERVALUE(MID(CL89, SEARCH("!", CL89)+1, SEARCH("+", CL89)-SEARCH("!", CL89)-1)), Rankings!$A$2:$BK$161, 63, FALSE),0)</f>
        <v>0</v>
      </c>
      <c r="KL89">
        <f>IFERROR(VLOOKUP(_xlfn.NUMBERVALUE(MID(CM89, SEARCH("!", CM89)+1, SEARCH("+", CM89)-SEARCH("!", CM89)-1)), Rankings!$A$2:$BK$161, 63, FALSE),0)</f>
        <v>0</v>
      </c>
      <c r="KM89">
        <f>IFERROR(VLOOKUP(_xlfn.NUMBERVALUE(MID(CN89, SEARCH("!", CN89)+1, SEARCH("+", CN89)-SEARCH("!", CN89)-1)), Rankings!$A$2:$BK$161, 63, FALSE),0)</f>
        <v>0</v>
      </c>
      <c r="KN89">
        <f>IFERROR(VLOOKUP(_xlfn.NUMBERVALUE(MID(CO89, SEARCH("!", CO89)+1, SEARCH("+", CO89)-SEARCH("!", CO89)-1)), Rankings!$A$2:$BK$161, 63, FALSE),0)</f>
        <v>0</v>
      </c>
      <c r="KO89">
        <f>IFERROR(VLOOKUP(_xlfn.NUMBERVALUE(MID(CP89, SEARCH("!", CP89)+1, SEARCH("+", CP89)-SEARCH("!", CP89)-1)), Rankings!$A$2:$BK$161, 63, FALSE),0)</f>
        <v>0</v>
      </c>
      <c r="KP89">
        <f>IFERROR(VLOOKUP(_xlfn.NUMBERVALUE(MID(CQ89, SEARCH("!", CQ89)+1, SEARCH("+", CQ89)-SEARCH("!", CQ89)-1)), Rankings!$A$2:$BK$161, 63, FALSE),0)</f>
        <v>0</v>
      </c>
      <c r="KQ89">
        <f>IFERROR(VLOOKUP(_xlfn.NUMBERVALUE(MID(CR89, SEARCH("!", CR89)+1, SEARCH("+", CR89)-SEARCH("!", CR89)-1)), Rankings!$A$2:$BK$161, 63, FALSE),0)</f>
        <v>0</v>
      </c>
      <c r="KS89" s="4">
        <f t="shared" si="1951"/>
        <v>179</v>
      </c>
      <c r="KT89" s="4">
        <f t="shared" si="1952"/>
        <v>69</v>
      </c>
      <c r="KU89" s="4">
        <f t="shared" si="1953"/>
        <v>164</v>
      </c>
      <c r="KV89" s="4">
        <f t="shared" si="1954"/>
        <v>0</v>
      </c>
      <c r="KY89" s="4">
        <f t="shared" si="1955"/>
        <v>412</v>
      </c>
      <c r="KZ89" s="4"/>
      <c r="LB89">
        <f t="shared" si="1956"/>
        <v>59</v>
      </c>
      <c r="LC89">
        <f t="shared" si="1957"/>
        <v>32</v>
      </c>
      <c r="LD89">
        <f t="shared" si="1958"/>
        <v>13</v>
      </c>
      <c r="LE89">
        <f t="shared" si="1959"/>
        <v>30</v>
      </c>
      <c r="LF89">
        <f t="shared" si="1960"/>
        <v>67</v>
      </c>
      <c r="LG89">
        <f t="shared" si="1961"/>
        <v>47</v>
      </c>
      <c r="LH89">
        <f t="shared" si="1962"/>
        <v>33</v>
      </c>
      <c r="LI89">
        <f t="shared" si="1963"/>
        <v>36</v>
      </c>
      <c r="LJ89">
        <f t="shared" si="1964"/>
        <v>28</v>
      </c>
      <c r="LK89">
        <f t="shared" si="1965"/>
        <v>43</v>
      </c>
      <c r="LL89">
        <f t="shared" si="1966"/>
        <v>24</v>
      </c>
      <c r="LM89">
        <f t="shared" si="1967"/>
        <v>0</v>
      </c>
      <c r="LN89">
        <f t="shared" si="1968"/>
        <v>0</v>
      </c>
      <c r="LO89">
        <f t="shared" si="1969"/>
        <v>0</v>
      </c>
      <c r="LP89">
        <f t="shared" si="1970"/>
        <v>0</v>
      </c>
      <c r="LQ89">
        <f t="shared" si="1971"/>
        <v>0</v>
      </c>
      <c r="LR89">
        <f t="shared" si="1972"/>
        <v>0</v>
      </c>
      <c r="LS89">
        <f t="shared" si="1973"/>
        <v>0</v>
      </c>
      <c r="LT89">
        <f t="shared" si="1974"/>
        <v>0</v>
      </c>
      <c r="LU89">
        <f t="shared" si="1975"/>
        <v>0</v>
      </c>
      <c r="LV89">
        <f t="shared" si="1976"/>
        <v>0</v>
      </c>
      <c r="LW89">
        <f t="shared" si="1977"/>
        <v>0</v>
      </c>
      <c r="LX89">
        <f t="shared" si="1978"/>
        <v>0</v>
      </c>
      <c r="LY89">
        <f t="shared" si="1979"/>
        <v>0</v>
      </c>
      <c r="LZ89">
        <f t="shared" si="1980"/>
        <v>0</v>
      </c>
      <c r="MA89">
        <f t="shared" si="1981"/>
        <v>0</v>
      </c>
      <c r="MB89">
        <f t="shared" si="1982"/>
        <v>0</v>
      </c>
      <c r="MC89">
        <f t="shared" si="1983"/>
        <v>0</v>
      </c>
      <c r="MD89">
        <f t="shared" si="1984"/>
        <v>0</v>
      </c>
      <c r="ME89">
        <f t="shared" si="1985"/>
        <v>0</v>
      </c>
      <c r="MF89">
        <f t="shared" si="1986"/>
        <v>0</v>
      </c>
      <c r="MG89">
        <f t="shared" si="1987"/>
        <v>0</v>
      </c>
      <c r="MH89">
        <f t="shared" si="1988"/>
        <v>0</v>
      </c>
      <c r="MI89">
        <f t="shared" si="1989"/>
        <v>0</v>
      </c>
      <c r="MJ89">
        <f t="shared" si="1990"/>
        <v>0</v>
      </c>
      <c r="MK89">
        <f t="shared" si="1991"/>
        <v>0</v>
      </c>
      <c r="ML89">
        <f t="shared" si="1992"/>
        <v>0</v>
      </c>
      <c r="MM89">
        <f t="shared" si="1993"/>
        <v>0</v>
      </c>
      <c r="MN89">
        <f t="shared" si="1994"/>
        <v>0</v>
      </c>
      <c r="MO89">
        <f t="shared" si="1995"/>
        <v>0</v>
      </c>
      <c r="MP89">
        <f t="shared" si="1996"/>
        <v>0</v>
      </c>
      <c r="MQ89">
        <f t="shared" si="1997"/>
        <v>0</v>
      </c>
      <c r="MR89">
        <f t="shared" si="1998"/>
        <v>0</v>
      </c>
      <c r="MS89">
        <f t="shared" si="1999"/>
        <v>0</v>
      </c>
      <c r="MT89">
        <f t="shared" si="2000"/>
        <v>0</v>
      </c>
      <c r="MU89">
        <f t="shared" si="2001"/>
        <v>0</v>
      </c>
      <c r="MV89">
        <f t="shared" si="2002"/>
        <v>0</v>
      </c>
      <c r="MW89">
        <f t="shared" si="2003"/>
        <v>0</v>
      </c>
      <c r="MX89">
        <f t="shared" si="2004"/>
        <v>0</v>
      </c>
      <c r="MY89">
        <f t="shared" si="2005"/>
        <v>0</v>
      </c>
      <c r="MZ89">
        <f t="shared" si="2006"/>
        <v>0</v>
      </c>
      <c r="NA89">
        <f t="shared" si="2007"/>
        <v>0</v>
      </c>
      <c r="NB89">
        <f t="shared" si="2008"/>
        <v>0</v>
      </c>
      <c r="NC89">
        <f t="shared" si="2009"/>
        <v>0</v>
      </c>
      <c r="ND89">
        <f t="shared" si="2010"/>
        <v>0</v>
      </c>
      <c r="NE89">
        <f t="shared" si="2011"/>
        <v>0</v>
      </c>
      <c r="NF89">
        <f t="shared" si="2012"/>
        <v>0</v>
      </c>
      <c r="NG89">
        <f t="shared" si="2013"/>
        <v>0</v>
      </c>
      <c r="NH89">
        <f t="shared" si="2014"/>
        <v>0</v>
      </c>
      <c r="NI89">
        <f t="shared" si="2015"/>
        <v>0</v>
      </c>
      <c r="NJ89">
        <f t="shared" si="2016"/>
        <v>0</v>
      </c>
      <c r="NK89">
        <f t="shared" si="2017"/>
        <v>0</v>
      </c>
      <c r="NL89">
        <f t="shared" si="2018"/>
        <v>0</v>
      </c>
      <c r="NM89">
        <f t="shared" si="2019"/>
        <v>0</v>
      </c>
      <c r="NN89">
        <f t="shared" si="2020"/>
        <v>0</v>
      </c>
      <c r="NO89">
        <f t="shared" si="2021"/>
        <v>0</v>
      </c>
      <c r="NP89">
        <f t="shared" si="2022"/>
        <v>0</v>
      </c>
      <c r="NQ89">
        <f t="shared" si="2023"/>
        <v>0</v>
      </c>
      <c r="NR89">
        <f t="shared" si="2024"/>
        <v>0</v>
      </c>
      <c r="NS89">
        <f t="shared" si="2025"/>
        <v>0</v>
      </c>
      <c r="NT89">
        <f t="shared" si="2026"/>
        <v>0</v>
      </c>
      <c r="NU89">
        <f t="shared" si="2027"/>
        <v>0</v>
      </c>
      <c r="NV89">
        <f t="shared" si="2028"/>
        <v>0</v>
      </c>
      <c r="NW89">
        <f t="shared" si="2029"/>
        <v>0</v>
      </c>
      <c r="NX89">
        <f t="shared" si="2030"/>
        <v>0</v>
      </c>
      <c r="NY89">
        <f t="shared" si="2031"/>
        <v>0</v>
      </c>
      <c r="NZ89">
        <f t="shared" si="2032"/>
        <v>0</v>
      </c>
      <c r="OA89">
        <f t="shared" si="2033"/>
        <v>0</v>
      </c>
      <c r="OB89">
        <f t="shared" si="2034"/>
        <v>0</v>
      </c>
      <c r="OC89">
        <f t="shared" si="2035"/>
        <v>0</v>
      </c>
      <c r="OD89">
        <f t="shared" si="2036"/>
        <v>0</v>
      </c>
      <c r="OE89">
        <f t="shared" si="2037"/>
        <v>0</v>
      </c>
      <c r="OF89">
        <f t="shared" si="2038"/>
        <v>0</v>
      </c>
      <c r="OG89">
        <f t="shared" si="2039"/>
        <v>0</v>
      </c>
      <c r="OH89">
        <f t="shared" si="2040"/>
        <v>0</v>
      </c>
      <c r="OJ89" s="4">
        <f t="shared" si="2041"/>
        <v>171</v>
      </c>
      <c r="OK89" s="4">
        <f t="shared" si="2042"/>
        <v>56</v>
      </c>
      <c r="OL89" s="4">
        <f t="shared" si="2043"/>
        <v>136</v>
      </c>
      <c r="OM89" s="4">
        <f t="shared" si="2044"/>
        <v>0</v>
      </c>
      <c r="OP89" s="4">
        <f t="shared" si="2045"/>
        <v>363</v>
      </c>
      <c r="OQ89" s="4"/>
      <c r="OS89">
        <f t="shared" si="2046"/>
        <v>56</v>
      </c>
      <c r="OT89">
        <f t="shared" si="2047"/>
        <v>34</v>
      </c>
      <c r="OU89">
        <f t="shared" si="2048"/>
        <v>25</v>
      </c>
      <c r="OV89">
        <f t="shared" si="2049"/>
        <v>25</v>
      </c>
      <c r="OW89">
        <f t="shared" si="2050"/>
        <v>18</v>
      </c>
      <c r="OX89">
        <f t="shared" si="2051"/>
        <v>12</v>
      </c>
      <c r="OY89">
        <f t="shared" si="2052"/>
        <v>25</v>
      </c>
      <c r="OZ89">
        <f t="shared" si="2053"/>
        <v>31</v>
      </c>
      <c r="PA89">
        <f t="shared" si="2054"/>
        <v>44</v>
      </c>
      <c r="PB89">
        <f t="shared" si="2055"/>
        <v>66</v>
      </c>
      <c r="PC89">
        <f t="shared" si="2056"/>
        <v>27</v>
      </c>
      <c r="PD89">
        <f t="shared" si="2057"/>
        <v>0</v>
      </c>
      <c r="PE89">
        <f t="shared" si="2058"/>
        <v>0</v>
      </c>
      <c r="PF89">
        <f t="shared" si="2059"/>
        <v>0</v>
      </c>
      <c r="PG89">
        <f t="shared" si="2060"/>
        <v>0</v>
      </c>
      <c r="PH89">
        <f t="shared" si="2061"/>
        <v>0</v>
      </c>
      <c r="PI89">
        <f t="shared" si="2062"/>
        <v>0</v>
      </c>
      <c r="PJ89">
        <f t="shared" si="2063"/>
        <v>0</v>
      </c>
      <c r="PK89">
        <f t="shared" si="2064"/>
        <v>0</v>
      </c>
      <c r="PL89">
        <f t="shared" si="2065"/>
        <v>0</v>
      </c>
      <c r="PM89">
        <f t="shared" si="2066"/>
        <v>0</v>
      </c>
      <c r="PN89">
        <f t="shared" si="2067"/>
        <v>0</v>
      </c>
      <c r="PO89">
        <f t="shared" si="2068"/>
        <v>0</v>
      </c>
      <c r="PP89">
        <f t="shared" si="2069"/>
        <v>0</v>
      </c>
      <c r="PQ89">
        <f t="shared" si="2070"/>
        <v>0</v>
      </c>
      <c r="PR89">
        <f t="shared" si="2071"/>
        <v>0</v>
      </c>
      <c r="PS89">
        <f t="shared" si="2072"/>
        <v>0</v>
      </c>
      <c r="PT89">
        <f t="shared" si="2073"/>
        <v>0</v>
      </c>
      <c r="PU89">
        <f t="shared" si="2074"/>
        <v>0</v>
      </c>
      <c r="PV89">
        <f t="shared" si="2075"/>
        <v>0</v>
      </c>
      <c r="PW89">
        <f t="shared" si="2076"/>
        <v>0</v>
      </c>
      <c r="PX89">
        <f t="shared" si="2077"/>
        <v>0</v>
      </c>
      <c r="PY89">
        <f t="shared" si="2078"/>
        <v>0</v>
      </c>
      <c r="PZ89">
        <f t="shared" si="2079"/>
        <v>0</v>
      </c>
      <c r="QA89">
        <f t="shared" si="2080"/>
        <v>0</v>
      </c>
      <c r="QB89">
        <f t="shared" si="2081"/>
        <v>0</v>
      </c>
      <c r="QC89">
        <f t="shared" si="2082"/>
        <v>0</v>
      </c>
      <c r="QD89">
        <f t="shared" si="2083"/>
        <v>0</v>
      </c>
      <c r="QE89">
        <f t="shared" si="2084"/>
        <v>0</v>
      </c>
      <c r="QF89">
        <f t="shared" si="2085"/>
        <v>0</v>
      </c>
      <c r="QG89">
        <f t="shared" si="2086"/>
        <v>0</v>
      </c>
      <c r="QH89">
        <f t="shared" si="2087"/>
        <v>0</v>
      </c>
      <c r="QI89">
        <f t="shared" si="2088"/>
        <v>0</v>
      </c>
      <c r="QJ89">
        <f t="shared" si="2089"/>
        <v>0</v>
      </c>
      <c r="QK89">
        <f t="shared" si="2090"/>
        <v>0</v>
      </c>
      <c r="QL89">
        <f t="shared" si="2091"/>
        <v>0</v>
      </c>
      <c r="QM89">
        <f t="shared" si="2092"/>
        <v>0</v>
      </c>
      <c r="QN89">
        <f t="shared" si="2093"/>
        <v>0</v>
      </c>
      <c r="QO89">
        <f t="shared" si="2094"/>
        <v>0</v>
      </c>
      <c r="QP89">
        <f t="shared" si="2095"/>
        <v>0</v>
      </c>
      <c r="QQ89">
        <f t="shared" si="2096"/>
        <v>0</v>
      </c>
      <c r="QR89">
        <f t="shared" si="2097"/>
        <v>0</v>
      </c>
      <c r="QS89">
        <f t="shared" si="2098"/>
        <v>0</v>
      </c>
      <c r="QT89">
        <f t="shared" si="2099"/>
        <v>0</v>
      </c>
      <c r="QU89">
        <f t="shared" si="2100"/>
        <v>0</v>
      </c>
      <c r="QV89">
        <f t="shared" si="2101"/>
        <v>0</v>
      </c>
      <c r="QW89">
        <f t="shared" si="2102"/>
        <v>0</v>
      </c>
      <c r="QX89">
        <f t="shared" si="2103"/>
        <v>0</v>
      </c>
      <c r="QY89">
        <f t="shared" si="2104"/>
        <v>0</v>
      </c>
      <c r="QZ89">
        <f t="shared" si="2105"/>
        <v>0</v>
      </c>
      <c r="RA89">
        <f t="shared" si="2106"/>
        <v>0</v>
      </c>
      <c r="RB89">
        <f t="shared" si="2107"/>
        <v>0</v>
      </c>
      <c r="RC89">
        <f t="shared" si="2108"/>
        <v>0</v>
      </c>
      <c r="RD89">
        <f t="shared" si="2109"/>
        <v>0</v>
      </c>
      <c r="RE89">
        <f t="shared" si="2110"/>
        <v>0</v>
      </c>
      <c r="RF89">
        <f t="shared" si="2111"/>
        <v>0</v>
      </c>
      <c r="RG89">
        <f t="shared" si="2112"/>
        <v>0</v>
      </c>
      <c r="RH89">
        <f t="shared" si="2113"/>
        <v>0</v>
      </c>
      <c r="RI89">
        <f t="shared" si="2114"/>
        <v>0</v>
      </c>
      <c r="RJ89">
        <f t="shared" si="2115"/>
        <v>0</v>
      </c>
      <c r="RK89">
        <f t="shared" si="2116"/>
        <v>0</v>
      </c>
      <c r="RL89">
        <f t="shared" si="2117"/>
        <v>0</v>
      </c>
      <c r="RM89">
        <f t="shared" si="2118"/>
        <v>0</v>
      </c>
      <c r="RN89">
        <f t="shared" si="2119"/>
        <v>0</v>
      </c>
      <c r="RO89">
        <f t="shared" si="2120"/>
        <v>0</v>
      </c>
      <c r="RP89">
        <f t="shared" si="2121"/>
        <v>0</v>
      </c>
      <c r="RQ89">
        <f t="shared" si="2122"/>
        <v>0</v>
      </c>
      <c r="RR89">
        <f t="shared" si="2123"/>
        <v>0</v>
      </c>
      <c r="RS89">
        <f t="shared" si="2124"/>
        <v>0</v>
      </c>
      <c r="RT89">
        <f t="shared" si="2125"/>
        <v>0</v>
      </c>
      <c r="RU89">
        <f t="shared" si="2126"/>
        <v>0</v>
      </c>
      <c r="RV89">
        <f t="shared" si="2127"/>
        <v>0</v>
      </c>
      <c r="RW89">
        <f t="shared" si="2128"/>
        <v>0</v>
      </c>
      <c r="RX89">
        <f t="shared" si="2129"/>
        <v>0</v>
      </c>
      <c r="RY89">
        <f t="shared" si="2130"/>
        <v>0</v>
      </c>
      <c r="SA89" s="4">
        <f t="shared" si="2131"/>
        <v>16.649999999999999</v>
      </c>
      <c r="SB89" s="4">
        <f t="shared" si="2132"/>
        <v>10.050000000000001</v>
      </c>
      <c r="SC89" s="4">
        <f t="shared" si="2133"/>
        <v>15.31</v>
      </c>
      <c r="SD89" s="4">
        <f t="shared" si="2134"/>
        <v>0</v>
      </c>
      <c r="SF89" s="4">
        <f t="shared" si="2135"/>
        <v>42.01</v>
      </c>
      <c r="SI89">
        <f t="shared" si="2136"/>
        <v>3.12</v>
      </c>
      <c r="SJ89">
        <f t="shared" si="2137"/>
        <v>2.8</v>
      </c>
      <c r="SK89">
        <f t="shared" si="2138"/>
        <v>3.25</v>
      </c>
      <c r="SL89">
        <f t="shared" si="2139"/>
        <v>3.11</v>
      </c>
      <c r="SM89">
        <f t="shared" si="2140"/>
        <v>4.7300000000000004</v>
      </c>
      <c r="SN89">
        <f t="shared" si="2141"/>
        <v>3.15</v>
      </c>
      <c r="SO89">
        <f t="shared" si="2142"/>
        <v>5.25</v>
      </c>
      <c r="SP89">
        <f t="shared" si="2143"/>
        <v>4.8</v>
      </c>
      <c r="SQ89">
        <f t="shared" si="2144"/>
        <v>4.33</v>
      </c>
      <c r="SR89">
        <f t="shared" si="2145"/>
        <v>4.33</v>
      </c>
      <c r="SS89">
        <f t="shared" si="2146"/>
        <v>3.14</v>
      </c>
      <c r="ST89" t="str">
        <f t="shared" si="2147"/>
        <v>0</v>
      </c>
      <c r="SU89" t="str">
        <f t="shared" si="2148"/>
        <v>0</v>
      </c>
      <c r="SV89" t="str">
        <f t="shared" si="2149"/>
        <v>0</v>
      </c>
      <c r="SW89" t="str">
        <f t="shared" si="2150"/>
        <v>0</v>
      </c>
      <c r="SX89" t="str">
        <f t="shared" si="2151"/>
        <v>0</v>
      </c>
      <c r="SY89" t="str">
        <f t="shared" si="2152"/>
        <v>0</v>
      </c>
      <c r="SZ89" t="str">
        <f t="shared" si="2153"/>
        <v>0</v>
      </c>
      <c r="TA89" t="str">
        <f t="shared" si="2154"/>
        <v>0</v>
      </c>
      <c r="TB89" t="str">
        <f t="shared" si="2155"/>
        <v>0</v>
      </c>
      <c r="TC89" t="str">
        <f t="shared" si="2156"/>
        <v>0</v>
      </c>
      <c r="TD89" t="str">
        <f t="shared" si="2157"/>
        <v>0</v>
      </c>
      <c r="TE89" t="str">
        <f t="shared" si="2158"/>
        <v>0</v>
      </c>
      <c r="TF89" t="str">
        <f t="shared" si="2159"/>
        <v>0</v>
      </c>
      <c r="TG89" t="str">
        <f t="shared" si="2160"/>
        <v>0</v>
      </c>
      <c r="TH89" t="str">
        <f t="shared" si="2161"/>
        <v>0</v>
      </c>
      <c r="TI89" t="str">
        <f t="shared" si="2162"/>
        <v>0</v>
      </c>
      <c r="TJ89" t="str">
        <f t="shared" si="2163"/>
        <v>0</v>
      </c>
      <c r="TK89" t="str">
        <f t="shared" si="2164"/>
        <v>0</v>
      </c>
      <c r="TL89" t="str">
        <f t="shared" si="2165"/>
        <v>0</v>
      </c>
      <c r="TM89" t="str">
        <f t="shared" si="2166"/>
        <v>0</v>
      </c>
      <c r="TN89" t="str">
        <f t="shared" si="2167"/>
        <v>0</v>
      </c>
      <c r="TO89" t="str">
        <f t="shared" si="2168"/>
        <v>0</v>
      </c>
      <c r="TP89" t="str">
        <f t="shared" si="2169"/>
        <v>0</v>
      </c>
      <c r="TQ89" t="str">
        <f t="shared" si="2170"/>
        <v>0</v>
      </c>
      <c r="TR89" t="str">
        <f t="shared" si="2171"/>
        <v>0</v>
      </c>
      <c r="TS89" t="str">
        <f t="shared" si="2172"/>
        <v>0</v>
      </c>
      <c r="TT89" t="str">
        <f t="shared" si="2173"/>
        <v>0</v>
      </c>
      <c r="TU89" t="str">
        <f t="shared" si="2174"/>
        <v>0</v>
      </c>
      <c r="TV89" t="str">
        <f t="shared" si="2175"/>
        <v>0</v>
      </c>
      <c r="TW89" t="str">
        <f t="shared" si="2176"/>
        <v>0</v>
      </c>
      <c r="TX89" t="str">
        <f t="shared" si="2177"/>
        <v>0</v>
      </c>
      <c r="TY89" t="str">
        <f t="shared" si="2178"/>
        <v>0</v>
      </c>
      <c r="TZ89" t="str">
        <f t="shared" si="2179"/>
        <v>0</v>
      </c>
      <c r="UA89" t="str">
        <f t="shared" si="2180"/>
        <v>0</v>
      </c>
      <c r="UB89" t="str">
        <f t="shared" si="2181"/>
        <v>0</v>
      </c>
      <c r="UC89" t="str">
        <f t="shared" si="2182"/>
        <v>0</v>
      </c>
      <c r="UD89" t="str">
        <f t="shared" si="2183"/>
        <v>0</v>
      </c>
      <c r="UE89" t="str">
        <f t="shared" si="2184"/>
        <v>0</v>
      </c>
      <c r="UF89" t="str">
        <f t="shared" si="2185"/>
        <v>0</v>
      </c>
      <c r="UG89" t="str">
        <f t="shared" si="2186"/>
        <v>0</v>
      </c>
      <c r="UH89" t="str">
        <f t="shared" si="2187"/>
        <v>0</v>
      </c>
      <c r="UI89" t="str">
        <f t="shared" si="2188"/>
        <v>0</v>
      </c>
      <c r="UJ89" t="str">
        <f t="shared" si="2189"/>
        <v>0</v>
      </c>
      <c r="UK89" t="str">
        <f t="shared" si="2190"/>
        <v>0</v>
      </c>
      <c r="UL89" t="str">
        <f t="shared" si="2191"/>
        <v>0</v>
      </c>
      <c r="UM89" t="str">
        <f t="shared" si="2192"/>
        <v>0</v>
      </c>
      <c r="UN89" t="str">
        <f t="shared" si="2193"/>
        <v>0</v>
      </c>
      <c r="UO89" t="str">
        <f t="shared" si="2194"/>
        <v>0</v>
      </c>
      <c r="UP89" t="str">
        <f t="shared" si="2195"/>
        <v>0</v>
      </c>
      <c r="UQ89" t="str">
        <f t="shared" si="2196"/>
        <v>0</v>
      </c>
      <c r="UR89" t="str">
        <f t="shared" si="2197"/>
        <v>0</v>
      </c>
      <c r="US89" t="str">
        <f t="shared" si="2198"/>
        <v>0</v>
      </c>
      <c r="UT89" t="str">
        <f t="shared" si="2199"/>
        <v>0</v>
      </c>
      <c r="UU89" t="str">
        <f t="shared" si="2200"/>
        <v>0</v>
      </c>
      <c r="UV89" t="str">
        <f t="shared" si="2201"/>
        <v>0</v>
      </c>
      <c r="UW89" t="str">
        <f t="shared" si="2202"/>
        <v>0</v>
      </c>
      <c r="UX89" t="str">
        <f t="shared" si="2203"/>
        <v>0</v>
      </c>
      <c r="UY89" t="str">
        <f t="shared" si="2204"/>
        <v>0</v>
      </c>
      <c r="UZ89" t="str">
        <f t="shared" si="2205"/>
        <v>0</v>
      </c>
      <c r="VA89" t="str">
        <f t="shared" si="2206"/>
        <v>0</v>
      </c>
      <c r="VB89" t="str">
        <f t="shared" si="2207"/>
        <v>0</v>
      </c>
      <c r="VC89" t="str">
        <f t="shared" si="2208"/>
        <v>0</v>
      </c>
      <c r="VD89" t="str">
        <f t="shared" si="2209"/>
        <v>0</v>
      </c>
      <c r="VE89" t="str">
        <f t="shared" si="2210"/>
        <v>0</v>
      </c>
      <c r="VF89" t="str">
        <f t="shared" si="2211"/>
        <v>0</v>
      </c>
      <c r="VG89" t="str">
        <f t="shared" si="2212"/>
        <v>0</v>
      </c>
      <c r="VH89" t="str">
        <f t="shared" si="2213"/>
        <v>0</v>
      </c>
      <c r="VI89" t="str">
        <f t="shared" si="2214"/>
        <v>0</v>
      </c>
      <c r="VJ89" t="str">
        <f t="shared" si="2215"/>
        <v>0</v>
      </c>
      <c r="VK89" t="str">
        <f t="shared" si="2216"/>
        <v>0</v>
      </c>
      <c r="VL89" t="str">
        <f t="shared" si="2217"/>
        <v>0</v>
      </c>
      <c r="VM89" t="str">
        <f t="shared" si="2218"/>
        <v>0</v>
      </c>
      <c r="VN89" t="str">
        <f t="shared" si="2219"/>
        <v>0</v>
      </c>
      <c r="VO89" t="str">
        <f t="shared" si="2220"/>
        <v>0</v>
      </c>
      <c r="VQ89" s="4">
        <f t="shared" si="2221"/>
        <v>-34.64</v>
      </c>
      <c r="VR89" s="4">
        <f t="shared" si="2222"/>
        <v>22.46</v>
      </c>
      <c r="VS89" s="4">
        <f t="shared" si="2223"/>
        <v>-11.32</v>
      </c>
      <c r="VT89" s="4">
        <f t="shared" si="2224"/>
        <v>0</v>
      </c>
      <c r="VV89" s="4">
        <f t="shared" si="2225"/>
        <v>-23.5</v>
      </c>
      <c r="VY89">
        <f t="shared" si="2226"/>
        <v>-2.81</v>
      </c>
      <c r="VZ89">
        <f t="shared" si="2227"/>
        <v>-7.45</v>
      </c>
      <c r="WA89">
        <f t="shared" si="2228"/>
        <v>-9</v>
      </c>
      <c r="WB89">
        <f t="shared" si="2229"/>
        <v>-1.47</v>
      </c>
      <c r="WC89">
        <f t="shared" si="2230"/>
        <v>4.58</v>
      </c>
      <c r="WD89">
        <f t="shared" si="2231"/>
        <v>-12.21</v>
      </c>
      <c r="WE89">
        <f t="shared" si="2232"/>
        <v>9.41</v>
      </c>
      <c r="WF89">
        <f t="shared" si="2233"/>
        <v>13.05</v>
      </c>
      <c r="WG89">
        <f t="shared" si="2234"/>
        <v>-3.17</v>
      </c>
      <c r="WH89">
        <f t="shared" si="2235"/>
        <v>-9.3000000000000007</v>
      </c>
      <c r="WI89">
        <f t="shared" si="2236"/>
        <v>-5.13</v>
      </c>
      <c r="WJ89">
        <f t="shared" si="2237"/>
        <v>0</v>
      </c>
      <c r="WK89">
        <f t="shared" si="2238"/>
        <v>0</v>
      </c>
      <c r="WL89">
        <f t="shared" si="2239"/>
        <v>0</v>
      </c>
      <c r="WM89">
        <f t="shared" si="2240"/>
        <v>0</v>
      </c>
      <c r="WN89">
        <f t="shared" si="2241"/>
        <v>0</v>
      </c>
      <c r="WO89">
        <f t="shared" si="2242"/>
        <v>0</v>
      </c>
      <c r="WP89">
        <f t="shared" si="2243"/>
        <v>0</v>
      </c>
      <c r="WQ89">
        <f t="shared" si="2244"/>
        <v>0</v>
      </c>
      <c r="WR89">
        <f t="shared" si="2245"/>
        <v>0</v>
      </c>
      <c r="WS89">
        <f t="shared" si="2246"/>
        <v>0</v>
      </c>
      <c r="WT89">
        <f t="shared" si="2247"/>
        <v>0</v>
      </c>
      <c r="WU89">
        <f t="shared" si="2248"/>
        <v>0</v>
      </c>
      <c r="WV89">
        <f t="shared" si="2249"/>
        <v>0</v>
      </c>
      <c r="WW89">
        <f t="shared" si="2250"/>
        <v>0</v>
      </c>
      <c r="WX89">
        <f t="shared" si="2251"/>
        <v>0</v>
      </c>
      <c r="WY89">
        <f t="shared" si="2252"/>
        <v>0</v>
      </c>
      <c r="WZ89">
        <f t="shared" si="2253"/>
        <v>0</v>
      </c>
      <c r="XA89">
        <f t="shared" si="2254"/>
        <v>0</v>
      </c>
      <c r="XB89">
        <f t="shared" si="2255"/>
        <v>0</v>
      </c>
      <c r="XC89">
        <f t="shared" si="2256"/>
        <v>0</v>
      </c>
      <c r="XD89">
        <f t="shared" si="2257"/>
        <v>0</v>
      </c>
      <c r="XE89">
        <f t="shared" si="2258"/>
        <v>0</v>
      </c>
      <c r="XF89">
        <f t="shared" si="2259"/>
        <v>0</v>
      </c>
      <c r="XG89">
        <f t="shared" si="2260"/>
        <v>0</v>
      </c>
      <c r="XH89">
        <f t="shared" si="2261"/>
        <v>0</v>
      </c>
      <c r="XI89">
        <f t="shared" si="2262"/>
        <v>0</v>
      </c>
      <c r="XJ89">
        <f t="shared" si="2263"/>
        <v>0</v>
      </c>
      <c r="XK89">
        <f t="shared" si="2264"/>
        <v>0</v>
      </c>
      <c r="XL89">
        <f t="shared" si="2265"/>
        <v>0</v>
      </c>
      <c r="XM89">
        <f t="shared" si="2266"/>
        <v>0</v>
      </c>
      <c r="XN89">
        <f t="shared" si="2267"/>
        <v>0</v>
      </c>
      <c r="XO89">
        <f t="shared" si="2268"/>
        <v>0</v>
      </c>
      <c r="XP89">
        <f t="shared" si="2269"/>
        <v>0</v>
      </c>
      <c r="XQ89">
        <f t="shared" si="2270"/>
        <v>0</v>
      </c>
      <c r="XR89">
        <f t="shared" si="2271"/>
        <v>0</v>
      </c>
      <c r="XS89">
        <f t="shared" si="2272"/>
        <v>0</v>
      </c>
      <c r="XT89">
        <f t="shared" si="2273"/>
        <v>0</v>
      </c>
      <c r="XU89">
        <f t="shared" si="2274"/>
        <v>0</v>
      </c>
      <c r="XV89">
        <f t="shared" si="2275"/>
        <v>0</v>
      </c>
      <c r="XW89">
        <f t="shared" si="2276"/>
        <v>0</v>
      </c>
      <c r="XX89">
        <f t="shared" si="2277"/>
        <v>0</v>
      </c>
      <c r="XY89">
        <f t="shared" si="2278"/>
        <v>0</v>
      </c>
      <c r="XZ89">
        <f t="shared" si="2279"/>
        <v>0</v>
      </c>
      <c r="YA89">
        <f t="shared" si="2280"/>
        <v>0</v>
      </c>
      <c r="YB89">
        <f t="shared" si="2281"/>
        <v>0</v>
      </c>
      <c r="YC89">
        <f t="shared" si="2282"/>
        <v>0</v>
      </c>
      <c r="YD89">
        <f t="shared" si="2283"/>
        <v>0</v>
      </c>
      <c r="YE89">
        <f t="shared" si="2284"/>
        <v>0</v>
      </c>
      <c r="YF89">
        <f t="shared" si="2285"/>
        <v>0</v>
      </c>
      <c r="YG89">
        <f t="shared" si="2286"/>
        <v>0</v>
      </c>
      <c r="YH89">
        <f t="shared" si="2287"/>
        <v>0</v>
      </c>
      <c r="YI89">
        <f t="shared" si="2288"/>
        <v>0</v>
      </c>
      <c r="YJ89">
        <f t="shared" si="2289"/>
        <v>0</v>
      </c>
      <c r="YK89">
        <f t="shared" si="2290"/>
        <v>0</v>
      </c>
      <c r="YL89">
        <f t="shared" si="2291"/>
        <v>0</v>
      </c>
      <c r="YM89">
        <f t="shared" si="2292"/>
        <v>0</v>
      </c>
      <c r="YN89">
        <f t="shared" si="2293"/>
        <v>0</v>
      </c>
      <c r="YO89">
        <f t="shared" si="2294"/>
        <v>0</v>
      </c>
      <c r="YP89">
        <f t="shared" si="2295"/>
        <v>0</v>
      </c>
      <c r="YQ89">
        <f t="shared" si="2296"/>
        <v>0</v>
      </c>
      <c r="YR89">
        <f t="shared" si="2297"/>
        <v>0</v>
      </c>
      <c r="YS89">
        <f t="shared" si="2298"/>
        <v>0</v>
      </c>
      <c r="YT89">
        <f t="shared" si="2299"/>
        <v>0</v>
      </c>
      <c r="YU89">
        <f t="shared" si="2300"/>
        <v>0</v>
      </c>
      <c r="YV89">
        <f t="shared" si="2301"/>
        <v>0</v>
      </c>
      <c r="YW89">
        <f t="shared" si="2302"/>
        <v>0</v>
      </c>
      <c r="YX89">
        <f t="shared" si="2303"/>
        <v>0</v>
      </c>
      <c r="YY89">
        <f t="shared" si="2304"/>
        <v>0</v>
      </c>
      <c r="YZ89">
        <f t="shared" si="2305"/>
        <v>0</v>
      </c>
      <c r="ZA89">
        <f t="shared" si="2306"/>
        <v>0</v>
      </c>
      <c r="ZB89">
        <f t="shared" si="2307"/>
        <v>0</v>
      </c>
      <c r="ZC89">
        <f t="shared" si="2308"/>
        <v>0</v>
      </c>
      <c r="ZD89">
        <f t="shared" si="2309"/>
        <v>0</v>
      </c>
      <c r="ZE89">
        <f t="shared" si="2310"/>
        <v>0</v>
      </c>
      <c r="ZG89" s="4">
        <f t="shared" si="2311"/>
        <v>275</v>
      </c>
      <c r="ZH89" s="4">
        <f t="shared" si="2312"/>
        <v>65</v>
      </c>
      <c r="ZI89" s="4">
        <f t="shared" si="2313"/>
        <v>197</v>
      </c>
      <c r="ZJ89" s="4">
        <f t="shared" si="2314"/>
        <v>0</v>
      </c>
      <c r="ZL89" s="4">
        <f t="shared" si="2315"/>
        <v>537</v>
      </c>
      <c r="ZO89">
        <f t="shared" si="2316"/>
        <v>45</v>
      </c>
      <c r="ZP89">
        <f t="shared" si="2317"/>
        <v>33</v>
      </c>
      <c r="ZQ89">
        <f t="shared" si="2318"/>
        <v>59</v>
      </c>
      <c r="ZR89">
        <f t="shared" si="2319"/>
        <v>39</v>
      </c>
      <c r="ZS89">
        <f t="shared" si="2320"/>
        <v>15</v>
      </c>
      <c r="ZT89">
        <f t="shared" si="2321"/>
        <v>60</v>
      </c>
      <c r="ZU89">
        <f t="shared" si="2322"/>
        <v>31</v>
      </c>
      <c r="ZV89">
        <f t="shared" si="2323"/>
        <v>34</v>
      </c>
      <c r="ZW89">
        <f t="shared" si="2324"/>
        <v>78</v>
      </c>
      <c r="ZX89">
        <f t="shared" si="2325"/>
        <v>69</v>
      </c>
      <c r="ZY89">
        <f t="shared" si="2326"/>
        <v>74</v>
      </c>
      <c r="ZZ89">
        <f t="shared" si="2327"/>
        <v>0</v>
      </c>
      <c r="AAA89">
        <f t="shared" si="2328"/>
        <v>0</v>
      </c>
      <c r="AAB89">
        <f t="shared" si="2329"/>
        <v>0</v>
      </c>
      <c r="AAC89">
        <f t="shared" si="2330"/>
        <v>0</v>
      </c>
      <c r="AAD89">
        <f t="shared" si="2331"/>
        <v>0</v>
      </c>
      <c r="AAE89">
        <f t="shared" si="2332"/>
        <v>0</v>
      </c>
      <c r="AAF89">
        <f t="shared" si="2333"/>
        <v>0</v>
      </c>
      <c r="AAG89">
        <f t="shared" si="2334"/>
        <v>0</v>
      </c>
      <c r="AAH89">
        <f t="shared" si="2335"/>
        <v>0</v>
      </c>
      <c r="AAI89">
        <f t="shared" si="2336"/>
        <v>0</v>
      </c>
      <c r="AAJ89">
        <f t="shared" si="2337"/>
        <v>0</v>
      </c>
      <c r="AAK89">
        <f t="shared" si="2338"/>
        <v>0</v>
      </c>
      <c r="AAL89">
        <f t="shared" si="2339"/>
        <v>0</v>
      </c>
      <c r="AAM89">
        <f t="shared" si="2340"/>
        <v>0</v>
      </c>
      <c r="AAN89">
        <f t="shared" si="2341"/>
        <v>0</v>
      </c>
      <c r="AAO89">
        <f t="shared" si="2342"/>
        <v>0</v>
      </c>
      <c r="AAP89">
        <f t="shared" si="2343"/>
        <v>0</v>
      </c>
      <c r="AAQ89">
        <f t="shared" si="2344"/>
        <v>0</v>
      </c>
      <c r="AAR89">
        <f t="shared" si="2345"/>
        <v>0</v>
      </c>
      <c r="AAS89">
        <f t="shared" si="2346"/>
        <v>0</v>
      </c>
      <c r="AAT89">
        <f t="shared" si="2347"/>
        <v>0</v>
      </c>
      <c r="AAU89">
        <f t="shared" si="2348"/>
        <v>0</v>
      </c>
      <c r="AAV89">
        <f t="shared" si="2349"/>
        <v>0</v>
      </c>
      <c r="AAW89">
        <f t="shared" si="2350"/>
        <v>0</v>
      </c>
      <c r="AAX89">
        <f t="shared" si="2351"/>
        <v>0</v>
      </c>
      <c r="AAY89">
        <f t="shared" si="2352"/>
        <v>0</v>
      </c>
      <c r="AAZ89">
        <f t="shared" si="2353"/>
        <v>0</v>
      </c>
      <c r="ABA89">
        <f t="shared" si="2354"/>
        <v>0</v>
      </c>
      <c r="ABB89">
        <f t="shared" si="2355"/>
        <v>0</v>
      </c>
      <c r="ABC89">
        <f t="shared" si="2356"/>
        <v>0</v>
      </c>
      <c r="ABD89">
        <f t="shared" si="2357"/>
        <v>0</v>
      </c>
      <c r="ABE89">
        <f t="shared" si="2358"/>
        <v>0</v>
      </c>
      <c r="ABF89">
        <f t="shared" si="2359"/>
        <v>0</v>
      </c>
      <c r="ABG89">
        <f t="shared" si="2360"/>
        <v>0</v>
      </c>
      <c r="ABH89">
        <f t="shared" si="2361"/>
        <v>0</v>
      </c>
      <c r="ABI89">
        <f t="shared" si="2362"/>
        <v>0</v>
      </c>
      <c r="ABJ89">
        <f t="shared" si="2363"/>
        <v>0</v>
      </c>
      <c r="ABK89">
        <f t="shared" si="2364"/>
        <v>0</v>
      </c>
      <c r="ABL89">
        <f t="shared" si="2365"/>
        <v>0</v>
      </c>
      <c r="ABM89">
        <f t="shared" si="2366"/>
        <v>0</v>
      </c>
      <c r="ABN89">
        <f t="shared" si="2367"/>
        <v>0</v>
      </c>
      <c r="ABO89">
        <f t="shared" si="2368"/>
        <v>0</v>
      </c>
      <c r="ABP89">
        <f t="shared" si="2369"/>
        <v>0</v>
      </c>
      <c r="ABQ89">
        <f t="shared" si="2370"/>
        <v>0</v>
      </c>
      <c r="ABR89">
        <f t="shared" si="2371"/>
        <v>0</v>
      </c>
      <c r="ABS89">
        <f t="shared" si="2372"/>
        <v>0</v>
      </c>
      <c r="ABT89">
        <f t="shared" si="2373"/>
        <v>0</v>
      </c>
      <c r="ABU89">
        <f t="shared" si="2374"/>
        <v>0</v>
      </c>
      <c r="ABV89">
        <f t="shared" si="2375"/>
        <v>0</v>
      </c>
      <c r="ABW89">
        <f t="shared" si="2376"/>
        <v>0</v>
      </c>
      <c r="ABX89">
        <f t="shared" si="2377"/>
        <v>0</v>
      </c>
      <c r="ABY89">
        <f t="shared" si="2378"/>
        <v>0</v>
      </c>
      <c r="ABZ89">
        <f t="shared" si="2379"/>
        <v>0</v>
      </c>
      <c r="ACA89">
        <f t="shared" si="2380"/>
        <v>0</v>
      </c>
      <c r="ACB89">
        <f t="shared" si="2381"/>
        <v>0</v>
      </c>
      <c r="ACC89">
        <f t="shared" si="2382"/>
        <v>0</v>
      </c>
      <c r="ACD89">
        <f t="shared" si="2383"/>
        <v>0</v>
      </c>
      <c r="ACE89">
        <f t="shared" si="2384"/>
        <v>0</v>
      </c>
      <c r="ACF89">
        <f t="shared" si="2385"/>
        <v>0</v>
      </c>
      <c r="ACG89">
        <f t="shared" si="2386"/>
        <v>0</v>
      </c>
      <c r="ACH89">
        <f t="shared" si="2387"/>
        <v>0</v>
      </c>
      <c r="ACI89">
        <f t="shared" si="2388"/>
        <v>0</v>
      </c>
      <c r="ACJ89">
        <f t="shared" si="2389"/>
        <v>0</v>
      </c>
      <c r="ACK89">
        <f t="shared" si="2390"/>
        <v>0</v>
      </c>
      <c r="ACL89">
        <f t="shared" si="2391"/>
        <v>0</v>
      </c>
      <c r="ACM89">
        <f t="shared" si="2392"/>
        <v>0</v>
      </c>
      <c r="ACN89">
        <f t="shared" si="2393"/>
        <v>0</v>
      </c>
      <c r="ACO89">
        <f t="shared" si="2394"/>
        <v>0</v>
      </c>
      <c r="ACP89">
        <f t="shared" si="2395"/>
        <v>0</v>
      </c>
      <c r="ACQ89">
        <f t="shared" si="2396"/>
        <v>0</v>
      </c>
      <c r="ACR89">
        <f t="shared" si="2397"/>
        <v>0</v>
      </c>
      <c r="ACS89">
        <f t="shared" si="2398"/>
        <v>0</v>
      </c>
      <c r="ACT89">
        <f t="shared" si="2399"/>
        <v>0</v>
      </c>
      <c r="ACU89">
        <f t="shared" si="2400"/>
        <v>0</v>
      </c>
      <c r="ACW89" s="4">
        <f t="shared" si="2401"/>
        <v>321.40000000000003</v>
      </c>
      <c r="ACX89" s="4">
        <f t="shared" si="2402"/>
        <v>80.400000000000006</v>
      </c>
      <c r="ACY89" s="4">
        <f t="shared" si="2403"/>
        <v>245.7</v>
      </c>
      <c r="ACZ89" s="4">
        <f t="shared" si="2404"/>
        <v>0</v>
      </c>
      <c r="ADA89" s="88">
        <f t="shared" si="2405"/>
        <v>6.3403469936589438</v>
      </c>
      <c r="ADB89" s="4">
        <f t="shared" si="2406"/>
        <v>647.5</v>
      </c>
      <c r="ADC89" s="5">
        <f t="shared" si="2407"/>
        <v>8.0174809011309787</v>
      </c>
      <c r="ADD89" s="5">
        <f t="shared" si="2408"/>
        <v>7.837410286567879</v>
      </c>
      <c r="ADE89">
        <f t="shared" si="2409"/>
        <v>48.4</v>
      </c>
      <c r="ADF89">
        <f t="shared" si="2410"/>
        <v>41.7</v>
      </c>
      <c r="ADG89">
        <f t="shared" si="2411"/>
        <v>12.9</v>
      </c>
      <c r="ADH89">
        <f t="shared" si="2412"/>
        <v>58.6</v>
      </c>
      <c r="ADI89">
        <f t="shared" si="2413"/>
        <v>128.1</v>
      </c>
      <c r="ADJ89">
        <f t="shared" si="2414"/>
        <v>198.8</v>
      </c>
      <c r="ADK89">
        <f t="shared" si="2415"/>
        <v>36.299999999999997</v>
      </c>
      <c r="ADL89">
        <f t="shared" si="2416"/>
        <v>44.1</v>
      </c>
      <c r="ADM89">
        <f t="shared" si="2417"/>
        <v>19.600000000000001</v>
      </c>
      <c r="ADN89">
        <f t="shared" si="2418"/>
        <v>26.2</v>
      </c>
      <c r="ADO89">
        <f t="shared" si="2419"/>
        <v>32.799999999999997</v>
      </c>
      <c r="ADP89">
        <f t="shared" si="2420"/>
        <v>0</v>
      </c>
      <c r="ADQ89">
        <f t="shared" si="2421"/>
        <v>0</v>
      </c>
      <c r="ADR89">
        <f t="shared" si="2422"/>
        <v>0</v>
      </c>
      <c r="ADS89">
        <f t="shared" si="2423"/>
        <v>0</v>
      </c>
      <c r="ADT89">
        <f t="shared" si="2424"/>
        <v>0</v>
      </c>
      <c r="ADU89">
        <f t="shared" si="2425"/>
        <v>0</v>
      </c>
      <c r="ADV89">
        <f t="shared" si="2426"/>
        <v>0</v>
      </c>
      <c r="ADW89">
        <f t="shared" si="2427"/>
        <v>0</v>
      </c>
      <c r="ADX89">
        <f t="shared" si="2428"/>
        <v>0</v>
      </c>
      <c r="ADY89">
        <f t="shared" si="2429"/>
        <v>0</v>
      </c>
      <c r="ADZ89">
        <f t="shared" si="2430"/>
        <v>0</v>
      </c>
      <c r="AEA89">
        <f t="shared" si="2431"/>
        <v>0</v>
      </c>
      <c r="AEB89">
        <f t="shared" si="2432"/>
        <v>0</v>
      </c>
      <c r="AEC89">
        <f t="shared" si="2433"/>
        <v>0</v>
      </c>
      <c r="AED89">
        <f t="shared" si="2434"/>
        <v>0</v>
      </c>
      <c r="AEE89">
        <f t="shared" si="2435"/>
        <v>0</v>
      </c>
      <c r="AEF89">
        <f t="shared" si="2436"/>
        <v>0</v>
      </c>
      <c r="AEG89">
        <f t="shared" si="2437"/>
        <v>0</v>
      </c>
      <c r="AEH89">
        <f t="shared" si="2438"/>
        <v>0</v>
      </c>
      <c r="AEI89">
        <f t="shared" si="2439"/>
        <v>0</v>
      </c>
      <c r="AEJ89">
        <f t="shared" si="2440"/>
        <v>0</v>
      </c>
      <c r="AEK89">
        <f t="shared" si="2441"/>
        <v>0</v>
      </c>
      <c r="AEL89">
        <f t="shared" si="2442"/>
        <v>0</v>
      </c>
      <c r="AEM89">
        <f t="shared" si="2443"/>
        <v>0</v>
      </c>
      <c r="AEN89">
        <f t="shared" si="2444"/>
        <v>0</v>
      </c>
      <c r="AEO89">
        <f t="shared" si="2445"/>
        <v>0</v>
      </c>
      <c r="AEP89">
        <f t="shared" si="2446"/>
        <v>0</v>
      </c>
      <c r="AEQ89">
        <f t="shared" si="2447"/>
        <v>0</v>
      </c>
      <c r="AER89">
        <f t="shared" si="2448"/>
        <v>0</v>
      </c>
      <c r="AES89">
        <f t="shared" si="2449"/>
        <v>0</v>
      </c>
      <c r="AET89">
        <f t="shared" si="2450"/>
        <v>0</v>
      </c>
      <c r="AEU89">
        <f t="shared" si="2451"/>
        <v>0</v>
      </c>
      <c r="AEV89">
        <f t="shared" si="2452"/>
        <v>0</v>
      </c>
      <c r="AEW89">
        <f t="shared" si="2453"/>
        <v>0</v>
      </c>
      <c r="AEX89">
        <f t="shared" si="2454"/>
        <v>0</v>
      </c>
      <c r="AEY89">
        <f t="shared" si="2455"/>
        <v>0</v>
      </c>
      <c r="AEZ89">
        <f t="shared" si="2456"/>
        <v>0</v>
      </c>
      <c r="AFA89">
        <f t="shared" si="2457"/>
        <v>0</v>
      </c>
      <c r="AFB89">
        <f t="shared" si="2458"/>
        <v>0</v>
      </c>
      <c r="AFC89">
        <f t="shared" si="2459"/>
        <v>0</v>
      </c>
      <c r="AFD89">
        <f t="shared" si="2460"/>
        <v>0</v>
      </c>
      <c r="AFE89">
        <f t="shared" si="2461"/>
        <v>0</v>
      </c>
      <c r="AFF89">
        <f t="shared" si="2462"/>
        <v>0</v>
      </c>
      <c r="AFG89">
        <f t="shared" si="2463"/>
        <v>0</v>
      </c>
      <c r="AFH89">
        <f t="shared" si="2464"/>
        <v>0</v>
      </c>
      <c r="AFI89">
        <f t="shared" si="2465"/>
        <v>0</v>
      </c>
      <c r="AFJ89">
        <f t="shared" si="2466"/>
        <v>0</v>
      </c>
      <c r="AFK89">
        <f t="shared" si="2467"/>
        <v>0</v>
      </c>
      <c r="AFL89">
        <f t="shared" si="2468"/>
        <v>0</v>
      </c>
      <c r="AFM89">
        <f t="shared" si="2469"/>
        <v>0</v>
      </c>
      <c r="AFN89">
        <f t="shared" si="2470"/>
        <v>0</v>
      </c>
      <c r="AFO89">
        <f t="shared" si="2471"/>
        <v>0</v>
      </c>
      <c r="AFP89">
        <f t="shared" si="2472"/>
        <v>0</v>
      </c>
      <c r="AFQ89">
        <f t="shared" si="2473"/>
        <v>0</v>
      </c>
      <c r="AFR89">
        <f t="shared" si="2474"/>
        <v>0</v>
      </c>
      <c r="AFS89">
        <f t="shared" si="2475"/>
        <v>0</v>
      </c>
      <c r="AFT89">
        <f t="shared" si="2476"/>
        <v>0</v>
      </c>
      <c r="AFU89">
        <f t="shared" si="2477"/>
        <v>0</v>
      </c>
      <c r="AFV89">
        <f t="shared" si="2478"/>
        <v>0</v>
      </c>
      <c r="AFW89">
        <f t="shared" si="2479"/>
        <v>0</v>
      </c>
      <c r="AFX89">
        <f t="shared" si="2480"/>
        <v>0</v>
      </c>
      <c r="AFY89">
        <f t="shared" si="2481"/>
        <v>0</v>
      </c>
      <c r="AFZ89">
        <f t="shared" si="2482"/>
        <v>0</v>
      </c>
      <c r="AGA89">
        <f t="shared" si="2483"/>
        <v>0</v>
      </c>
      <c r="AGB89">
        <f t="shared" si="2484"/>
        <v>0</v>
      </c>
      <c r="AGC89">
        <f t="shared" si="2485"/>
        <v>0</v>
      </c>
      <c r="AGD89">
        <f t="shared" si="2486"/>
        <v>0</v>
      </c>
      <c r="AGE89">
        <f t="shared" si="2487"/>
        <v>0</v>
      </c>
      <c r="AGF89">
        <f t="shared" si="2488"/>
        <v>0</v>
      </c>
      <c r="AGG89">
        <f t="shared" si="2489"/>
        <v>0</v>
      </c>
      <c r="AGH89">
        <f t="shared" si="2490"/>
        <v>0</v>
      </c>
      <c r="AGI89">
        <f t="shared" si="2491"/>
        <v>0</v>
      </c>
      <c r="AGJ89">
        <f t="shared" si="2492"/>
        <v>0</v>
      </c>
      <c r="AGK89">
        <f t="shared" si="2493"/>
        <v>0</v>
      </c>
      <c r="AGM89" s="88">
        <f t="shared" si="2494"/>
        <v>75</v>
      </c>
      <c r="AGN89" s="88">
        <v>75</v>
      </c>
      <c r="AGO89">
        <v>6</v>
      </c>
      <c r="AGP89">
        <f t="shared" si="2495"/>
        <v>6</v>
      </c>
      <c r="AGQ89">
        <f t="shared" si="2496"/>
        <v>6</v>
      </c>
      <c r="AGR89">
        <f t="shared" si="2497"/>
        <v>6</v>
      </c>
      <c r="AGS89">
        <f t="shared" si="2498"/>
        <v>8</v>
      </c>
      <c r="AGT89">
        <f t="shared" si="2499"/>
        <v>6</v>
      </c>
      <c r="AGU89">
        <f t="shared" si="2500"/>
        <v>6</v>
      </c>
      <c r="AGV89">
        <f t="shared" si="2501"/>
        <v>3</v>
      </c>
      <c r="AGW89">
        <f t="shared" si="2502"/>
        <v>1</v>
      </c>
      <c r="AGX89">
        <f t="shared" si="2503"/>
        <v>6</v>
      </c>
      <c r="AGY89">
        <f t="shared" si="2504"/>
        <v>8</v>
      </c>
      <c r="AGZ89">
        <f t="shared" si="2505"/>
        <v>6</v>
      </c>
      <c r="AHA89">
        <f t="shared" si="2506"/>
        <v>0</v>
      </c>
      <c r="AHB89">
        <f t="shared" si="2507"/>
        <v>0</v>
      </c>
      <c r="AHC89">
        <f t="shared" si="2508"/>
        <v>0</v>
      </c>
      <c r="AHD89">
        <f t="shared" si="2509"/>
        <v>0</v>
      </c>
      <c r="AHE89">
        <f t="shared" si="2510"/>
        <v>0</v>
      </c>
      <c r="AHF89">
        <f t="shared" si="2511"/>
        <v>0</v>
      </c>
      <c r="AHG89">
        <f t="shared" si="2512"/>
        <v>0</v>
      </c>
      <c r="AHH89">
        <f t="shared" si="2513"/>
        <v>0</v>
      </c>
      <c r="AHI89">
        <f t="shared" si="2514"/>
        <v>0</v>
      </c>
      <c r="AHJ89">
        <f t="shared" si="2515"/>
        <v>0</v>
      </c>
      <c r="AHK89">
        <f t="shared" si="2516"/>
        <v>0</v>
      </c>
      <c r="AHL89">
        <f t="shared" si="2517"/>
        <v>0</v>
      </c>
      <c r="AHM89">
        <f t="shared" si="2518"/>
        <v>0</v>
      </c>
      <c r="AHN89">
        <f t="shared" si="2519"/>
        <v>0</v>
      </c>
      <c r="AHO89">
        <f t="shared" si="2520"/>
        <v>0</v>
      </c>
      <c r="AHP89">
        <f t="shared" si="2521"/>
        <v>0</v>
      </c>
      <c r="AHQ89">
        <f t="shared" si="2522"/>
        <v>0</v>
      </c>
      <c r="AHR89">
        <f t="shared" si="2523"/>
        <v>0</v>
      </c>
      <c r="AHS89">
        <f t="shared" si="2524"/>
        <v>0</v>
      </c>
      <c r="AHT89">
        <f t="shared" si="2525"/>
        <v>0</v>
      </c>
      <c r="AHU89">
        <f t="shared" si="2526"/>
        <v>0</v>
      </c>
      <c r="AHV89">
        <f t="shared" si="2527"/>
        <v>0</v>
      </c>
      <c r="AHW89">
        <f t="shared" si="2528"/>
        <v>0</v>
      </c>
      <c r="AHX89">
        <f t="shared" si="2529"/>
        <v>0</v>
      </c>
      <c r="AHY89">
        <f t="shared" si="2530"/>
        <v>0</v>
      </c>
      <c r="AHZ89">
        <f t="shared" si="2531"/>
        <v>0</v>
      </c>
      <c r="AIA89">
        <f t="shared" si="2532"/>
        <v>0</v>
      </c>
      <c r="AIB89">
        <f t="shared" si="2533"/>
        <v>0</v>
      </c>
      <c r="AIC89">
        <f t="shared" si="2534"/>
        <v>0</v>
      </c>
      <c r="AID89">
        <f t="shared" si="2535"/>
        <v>0</v>
      </c>
      <c r="AIE89">
        <f t="shared" si="2536"/>
        <v>0</v>
      </c>
      <c r="AIF89">
        <f t="shared" si="2537"/>
        <v>0</v>
      </c>
      <c r="AIG89">
        <f t="shared" si="2538"/>
        <v>0</v>
      </c>
      <c r="AIH89">
        <f t="shared" si="2539"/>
        <v>0</v>
      </c>
      <c r="AII89">
        <f t="shared" si="2540"/>
        <v>0</v>
      </c>
      <c r="AIJ89">
        <f t="shared" si="2541"/>
        <v>0</v>
      </c>
      <c r="AIK89">
        <f t="shared" si="2542"/>
        <v>0</v>
      </c>
      <c r="AIL89">
        <f t="shared" si="2543"/>
        <v>0</v>
      </c>
      <c r="AIM89">
        <f t="shared" si="2544"/>
        <v>0</v>
      </c>
      <c r="AIN89">
        <f t="shared" si="2545"/>
        <v>0</v>
      </c>
      <c r="AIO89">
        <f t="shared" si="2546"/>
        <v>0</v>
      </c>
      <c r="AIP89">
        <f t="shared" si="2547"/>
        <v>0</v>
      </c>
      <c r="AIQ89">
        <f t="shared" si="2548"/>
        <v>0</v>
      </c>
      <c r="AIR89">
        <f t="shared" si="2549"/>
        <v>0</v>
      </c>
      <c r="AIS89">
        <f t="shared" si="2550"/>
        <v>0</v>
      </c>
      <c r="AIT89">
        <f t="shared" si="2551"/>
        <v>0</v>
      </c>
      <c r="AIU89">
        <f t="shared" si="2552"/>
        <v>0</v>
      </c>
      <c r="AIV89">
        <f t="shared" si="2553"/>
        <v>0</v>
      </c>
      <c r="AIW89">
        <f t="shared" si="2554"/>
        <v>0</v>
      </c>
      <c r="AIX89">
        <f t="shared" si="2555"/>
        <v>0</v>
      </c>
      <c r="AIY89">
        <f t="shared" si="2556"/>
        <v>0</v>
      </c>
      <c r="AIZ89">
        <f t="shared" si="2557"/>
        <v>0</v>
      </c>
      <c r="AJA89">
        <f t="shared" si="2558"/>
        <v>0</v>
      </c>
      <c r="AJB89">
        <f t="shared" si="2559"/>
        <v>0</v>
      </c>
      <c r="AJC89">
        <f t="shared" si="2560"/>
        <v>0</v>
      </c>
      <c r="AJD89">
        <f t="shared" si="2561"/>
        <v>0</v>
      </c>
      <c r="AJE89">
        <f t="shared" si="2562"/>
        <v>0</v>
      </c>
      <c r="AJF89">
        <f t="shared" si="2563"/>
        <v>0</v>
      </c>
      <c r="AJG89">
        <f t="shared" si="2564"/>
        <v>0</v>
      </c>
      <c r="AJH89">
        <f t="shared" si="2565"/>
        <v>0</v>
      </c>
      <c r="AJI89">
        <f t="shared" si="2566"/>
        <v>0</v>
      </c>
      <c r="AJJ89">
        <f t="shared" si="2567"/>
        <v>0</v>
      </c>
      <c r="AJK89">
        <f t="shared" si="2568"/>
        <v>0</v>
      </c>
      <c r="AJL89">
        <f t="shared" si="2569"/>
        <v>0</v>
      </c>
      <c r="AJM89">
        <f t="shared" si="2570"/>
        <v>0</v>
      </c>
      <c r="AJN89">
        <f t="shared" si="2571"/>
        <v>0</v>
      </c>
      <c r="AJO89">
        <f t="shared" si="2572"/>
        <v>0</v>
      </c>
      <c r="AJP89">
        <f t="shared" si="2573"/>
        <v>0</v>
      </c>
      <c r="AJQ89">
        <f t="shared" si="2574"/>
        <v>0</v>
      </c>
      <c r="AJR89">
        <f t="shared" si="2575"/>
        <v>0</v>
      </c>
      <c r="AJS89">
        <f t="shared" si="2576"/>
        <v>0</v>
      </c>
      <c r="AJT89">
        <f t="shared" si="2577"/>
        <v>0</v>
      </c>
      <c r="AJU89">
        <f t="shared" si="2578"/>
        <v>0</v>
      </c>
      <c r="AJV89">
        <f t="shared" si="2579"/>
        <v>0</v>
      </c>
      <c r="AJX89">
        <v>46</v>
      </c>
      <c r="AJY89">
        <v>1</v>
      </c>
      <c r="AJZ89">
        <v>1</v>
      </c>
      <c r="AKA89">
        <f t="shared" si="2580"/>
        <v>4</v>
      </c>
      <c r="AKB89">
        <f t="shared" si="2581"/>
        <v>4</v>
      </c>
      <c r="AKC89">
        <f t="shared" si="2582"/>
        <v>1</v>
      </c>
      <c r="AKD89">
        <f t="shared" si="2583"/>
        <v>4</v>
      </c>
      <c r="AKE89">
        <f t="shared" si="2584"/>
        <v>2</v>
      </c>
      <c r="AKF89">
        <f t="shared" si="2585"/>
        <v>4</v>
      </c>
      <c r="AKG89">
        <f t="shared" si="2586"/>
        <v>4</v>
      </c>
      <c r="AKH89">
        <f t="shared" si="2587"/>
        <v>4</v>
      </c>
      <c r="AKI89">
        <f t="shared" si="2588"/>
        <v>0</v>
      </c>
      <c r="AKJ89">
        <f t="shared" si="2589"/>
        <v>0</v>
      </c>
      <c r="AKK89">
        <f t="shared" si="2590"/>
        <v>0</v>
      </c>
      <c r="AKL89">
        <f t="shared" si="2591"/>
        <v>0</v>
      </c>
      <c r="AKM89">
        <f t="shared" si="2592"/>
        <v>0</v>
      </c>
      <c r="AKN89">
        <f t="shared" si="2593"/>
        <v>0</v>
      </c>
      <c r="AKO89">
        <f t="shared" si="2594"/>
        <v>0</v>
      </c>
      <c r="AKP89">
        <f t="shared" si="2595"/>
        <v>0</v>
      </c>
      <c r="AKQ89">
        <f t="shared" si="2596"/>
        <v>0</v>
      </c>
      <c r="AKR89">
        <f t="shared" si="2597"/>
        <v>0</v>
      </c>
      <c r="AKS89">
        <f t="shared" si="2598"/>
        <v>0</v>
      </c>
      <c r="AKT89">
        <f t="shared" si="2599"/>
        <v>0</v>
      </c>
      <c r="AKU89">
        <f t="shared" si="2600"/>
        <v>0</v>
      </c>
      <c r="AKV89">
        <f t="shared" si="2601"/>
        <v>0</v>
      </c>
      <c r="AKW89">
        <f t="shared" si="2602"/>
        <v>0</v>
      </c>
      <c r="AKX89">
        <f t="shared" si="2603"/>
        <v>0</v>
      </c>
      <c r="AKY89">
        <f t="shared" si="2604"/>
        <v>0</v>
      </c>
      <c r="AKZ89">
        <f t="shared" si="2605"/>
        <v>0</v>
      </c>
      <c r="ALA89">
        <f t="shared" si="2606"/>
        <v>0</v>
      </c>
      <c r="ALB89">
        <f t="shared" si="2607"/>
        <v>0</v>
      </c>
      <c r="ALC89">
        <f t="shared" si="2608"/>
        <v>0</v>
      </c>
      <c r="ALD89">
        <f t="shared" si="2609"/>
        <v>0</v>
      </c>
      <c r="ALE89">
        <f t="shared" si="2610"/>
        <v>0</v>
      </c>
      <c r="ALF89">
        <f t="shared" si="2611"/>
        <v>0</v>
      </c>
      <c r="ALG89">
        <f t="shared" si="2612"/>
        <v>0</v>
      </c>
      <c r="ALH89">
        <f t="shared" si="2613"/>
        <v>0</v>
      </c>
      <c r="ALI89">
        <f t="shared" si="2614"/>
        <v>0</v>
      </c>
      <c r="ALJ89">
        <f t="shared" si="2615"/>
        <v>0</v>
      </c>
      <c r="ALK89">
        <f t="shared" si="2616"/>
        <v>0</v>
      </c>
      <c r="ALL89">
        <f t="shared" si="2617"/>
        <v>0</v>
      </c>
      <c r="ALM89">
        <f t="shared" si="2618"/>
        <v>0</v>
      </c>
      <c r="ALN89">
        <f t="shared" si="2619"/>
        <v>0</v>
      </c>
      <c r="ALO89">
        <f t="shared" si="2620"/>
        <v>0</v>
      </c>
      <c r="ALP89">
        <f t="shared" si="2621"/>
        <v>0</v>
      </c>
      <c r="ALQ89">
        <f t="shared" si="2622"/>
        <v>0</v>
      </c>
      <c r="ALR89">
        <f t="shared" si="2623"/>
        <v>0</v>
      </c>
      <c r="ALS89">
        <f t="shared" si="2624"/>
        <v>0</v>
      </c>
      <c r="ALT89">
        <f t="shared" si="2625"/>
        <v>0</v>
      </c>
      <c r="ALU89">
        <f t="shared" si="2626"/>
        <v>0</v>
      </c>
      <c r="ALV89">
        <f t="shared" si="2627"/>
        <v>0</v>
      </c>
      <c r="ALW89">
        <f t="shared" si="2628"/>
        <v>0</v>
      </c>
      <c r="ALX89">
        <f t="shared" si="2629"/>
        <v>0</v>
      </c>
      <c r="ALY89">
        <f t="shared" si="2630"/>
        <v>0</v>
      </c>
      <c r="ALZ89">
        <f t="shared" si="2631"/>
        <v>0</v>
      </c>
      <c r="AMA89">
        <f t="shared" si="2632"/>
        <v>0</v>
      </c>
      <c r="AMB89">
        <f t="shared" si="2633"/>
        <v>0</v>
      </c>
      <c r="AMC89">
        <f t="shared" si="2634"/>
        <v>0</v>
      </c>
      <c r="AMD89">
        <f t="shared" si="2635"/>
        <v>0</v>
      </c>
      <c r="AME89">
        <f t="shared" si="2636"/>
        <v>0</v>
      </c>
      <c r="AMF89">
        <f t="shared" si="2637"/>
        <v>0</v>
      </c>
      <c r="AMG89">
        <f t="shared" si="2638"/>
        <v>0</v>
      </c>
      <c r="AMH89">
        <f t="shared" si="2639"/>
        <v>0</v>
      </c>
      <c r="AMI89">
        <f t="shared" si="2640"/>
        <v>0</v>
      </c>
      <c r="AMJ89">
        <f t="shared" si="2641"/>
        <v>0</v>
      </c>
      <c r="AMK89">
        <f t="shared" si="2642"/>
        <v>0</v>
      </c>
      <c r="AML89">
        <f t="shared" si="2643"/>
        <v>0</v>
      </c>
      <c r="AMM89">
        <f t="shared" si="2644"/>
        <v>0</v>
      </c>
      <c r="AMN89">
        <f t="shared" si="2645"/>
        <v>0</v>
      </c>
      <c r="AMO89">
        <f t="shared" si="2646"/>
        <v>0</v>
      </c>
      <c r="AMP89">
        <f t="shared" si="2647"/>
        <v>0</v>
      </c>
      <c r="AMQ89">
        <f t="shared" si="2648"/>
        <v>0</v>
      </c>
      <c r="AMR89">
        <f t="shared" si="2649"/>
        <v>0</v>
      </c>
      <c r="AMS89">
        <f t="shared" si="2650"/>
        <v>0</v>
      </c>
      <c r="AMT89">
        <f t="shared" si="2651"/>
        <v>0</v>
      </c>
      <c r="AMU89">
        <f t="shared" si="2652"/>
        <v>0</v>
      </c>
      <c r="AMV89">
        <f t="shared" si="2653"/>
        <v>0</v>
      </c>
      <c r="AMW89">
        <f t="shared" si="2654"/>
        <v>0</v>
      </c>
      <c r="AMX89">
        <f t="shared" si="2655"/>
        <v>0</v>
      </c>
      <c r="AMY89">
        <f t="shared" si="2656"/>
        <v>0</v>
      </c>
      <c r="AMZ89">
        <f t="shared" si="2657"/>
        <v>0</v>
      </c>
      <c r="ANA89">
        <f t="shared" si="2658"/>
        <v>0</v>
      </c>
      <c r="ANB89">
        <f t="shared" si="2659"/>
        <v>0</v>
      </c>
      <c r="ANC89">
        <f t="shared" si="2660"/>
        <v>0</v>
      </c>
      <c r="AND89">
        <f t="shared" si="2661"/>
        <v>0</v>
      </c>
      <c r="ANR89" s="4">
        <v>1640</v>
      </c>
      <c r="ANS89" s="4">
        <f t="shared" si="2662"/>
        <v>1640</v>
      </c>
      <c r="ANU89" s="4">
        <v>1547</v>
      </c>
      <c r="ANV89" t="str">
        <f t="shared" si="2663"/>
        <v>1566</v>
      </c>
      <c r="ANW89" t="str">
        <f t="shared" si="2664"/>
        <v>1563</v>
      </c>
      <c r="ANX89" t="str">
        <f t="shared" si="2665"/>
        <v>1560</v>
      </c>
      <c r="ANY89" t="str">
        <f t="shared" si="2666"/>
        <v>1581</v>
      </c>
      <c r="ANZ89" t="str">
        <f t="shared" si="2667"/>
        <v>1599</v>
      </c>
      <c r="AOA89" t="str">
        <f t="shared" si="2668"/>
        <v>1649</v>
      </c>
      <c r="AOB89" t="str">
        <f t="shared" si="2669"/>
        <v>1655</v>
      </c>
      <c r="AOC89" t="str">
        <f t="shared" si="2670"/>
        <v>1659</v>
      </c>
      <c r="AOD89" t="str">
        <f t="shared" si="2671"/>
        <v>1652</v>
      </c>
      <c r="AOE89" t="str">
        <f t="shared" si="2672"/>
        <v>1646</v>
      </c>
      <c r="AOF89" t="str">
        <f t="shared" si="2673"/>
        <v>1640</v>
      </c>
      <c r="AOG89" t="str">
        <f t="shared" si="2674"/>
        <v>1640</v>
      </c>
      <c r="AOH89" t="str">
        <f t="shared" si="2675"/>
        <v>1640</v>
      </c>
      <c r="AOI89" t="str">
        <f t="shared" si="2676"/>
        <v>1640</v>
      </c>
      <c r="AOJ89" t="str">
        <f t="shared" si="2677"/>
        <v>1640</v>
      </c>
      <c r="AOK89" t="str">
        <f t="shared" si="2678"/>
        <v>1640</v>
      </c>
      <c r="AOL89" t="str">
        <f t="shared" si="2679"/>
        <v>1640</v>
      </c>
      <c r="AOM89" t="str">
        <f t="shared" si="2680"/>
        <v>1640</v>
      </c>
      <c r="AON89" t="str">
        <f t="shared" si="2681"/>
        <v>1640</v>
      </c>
      <c r="AOO89" t="str">
        <f t="shared" si="2682"/>
        <v>1640</v>
      </c>
      <c r="AOP89" t="str">
        <f t="shared" si="2683"/>
        <v>1640</v>
      </c>
      <c r="AOQ89" t="str">
        <f t="shared" si="2684"/>
        <v>1640</v>
      </c>
      <c r="AOR89" t="str">
        <f t="shared" si="2685"/>
        <v>1640</v>
      </c>
      <c r="AOS89" t="str">
        <f t="shared" si="2686"/>
        <v>1640</v>
      </c>
      <c r="AOT89" t="str">
        <f t="shared" si="2687"/>
        <v>1640</v>
      </c>
      <c r="AOU89" t="str">
        <f t="shared" si="2688"/>
        <v>1640</v>
      </c>
      <c r="AOV89" t="str">
        <f t="shared" si="2689"/>
        <v>1640</v>
      </c>
      <c r="AOW89" t="str">
        <f t="shared" si="2690"/>
        <v>1640</v>
      </c>
      <c r="AOX89" t="str">
        <f t="shared" si="2691"/>
        <v>1640</v>
      </c>
      <c r="AOY89" t="str">
        <f t="shared" si="2692"/>
        <v>1640</v>
      </c>
      <c r="AOZ89" t="str">
        <f t="shared" si="2693"/>
        <v>1640</v>
      </c>
      <c r="APA89" t="str">
        <f t="shared" si="2694"/>
        <v>1640</v>
      </c>
      <c r="APB89" t="str">
        <f t="shared" si="2695"/>
        <v>1640</v>
      </c>
      <c r="APC89" t="str">
        <f t="shared" si="2696"/>
        <v>1640</v>
      </c>
      <c r="APD89" t="str">
        <f t="shared" si="2697"/>
        <v>1640</v>
      </c>
      <c r="APE89" t="str">
        <f t="shared" si="2698"/>
        <v>1640</v>
      </c>
      <c r="APF89" t="str">
        <f t="shared" si="2699"/>
        <v>1640</v>
      </c>
      <c r="APG89" t="str">
        <f t="shared" si="2700"/>
        <v>1640</v>
      </c>
      <c r="APH89" t="str">
        <f t="shared" si="2701"/>
        <v>1640</v>
      </c>
      <c r="API89" t="str">
        <f t="shared" si="2702"/>
        <v>1640</v>
      </c>
      <c r="APJ89" t="str">
        <f t="shared" si="2703"/>
        <v>1640</v>
      </c>
      <c r="APK89" t="str">
        <f t="shared" si="2704"/>
        <v>1640</v>
      </c>
      <c r="APL89" t="str">
        <f t="shared" si="2705"/>
        <v>1640</v>
      </c>
      <c r="APM89" t="str">
        <f t="shared" si="2706"/>
        <v>1640</v>
      </c>
      <c r="APN89" t="str">
        <f t="shared" si="2707"/>
        <v>1640</v>
      </c>
      <c r="APO89" t="str">
        <f t="shared" si="2708"/>
        <v>1640</v>
      </c>
      <c r="APP89" t="str">
        <f t="shared" si="2709"/>
        <v>1640</v>
      </c>
      <c r="APQ89" t="str">
        <f t="shared" si="2710"/>
        <v>1640</v>
      </c>
      <c r="APR89" t="str">
        <f t="shared" si="2711"/>
        <v>1640</v>
      </c>
      <c r="APS89" t="str">
        <f t="shared" si="2712"/>
        <v>1640</v>
      </c>
      <c r="APT89" t="str">
        <f t="shared" si="2713"/>
        <v>1640</v>
      </c>
      <c r="APU89" t="str">
        <f t="shared" si="2714"/>
        <v>1640</v>
      </c>
      <c r="APV89" t="str">
        <f t="shared" si="2715"/>
        <v>1640</v>
      </c>
      <c r="APW89" t="str">
        <f t="shared" si="2716"/>
        <v>1640</v>
      </c>
      <c r="APX89" t="str">
        <f t="shared" si="2717"/>
        <v>1640</v>
      </c>
      <c r="APY89" t="str">
        <f t="shared" si="2718"/>
        <v>1640</v>
      </c>
      <c r="APZ89" t="str">
        <f t="shared" si="2719"/>
        <v>1640</v>
      </c>
      <c r="AQA89" t="str">
        <f t="shared" si="2720"/>
        <v>1640</v>
      </c>
      <c r="AQB89" t="str">
        <f t="shared" si="2721"/>
        <v>1640</v>
      </c>
      <c r="AQC89" t="str">
        <f t="shared" si="2722"/>
        <v>1640</v>
      </c>
      <c r="AQD89" t="str">
        <f t="shared" si="2723"/>
        <v>1640</v>
      </c>
      <c r="AQE89" t="str">
        <f t="shared" si="2724"/>
        <v>1640</v>
      </c>
      <c r="AQF89" t="str">
        <f t="shared" si="2725"/>
        <v>1640</v>
      </c>
      <c r="AQG89" t="str">
        <f t="shared" si="2726"/>
        <v>1640</v>
      </c>
      <c r="AQH89" t="str">
        <f t="shared" si="2727"/>
        <v>1640</v>
      </c>
      <c r="AQI89" t="str">
        <f t="shared" si="2728"/>
        <v>1640</v>
      </c>
      <c r="AQJ89" t="str">
        <f t="shared" si="2729"/>
        <v>1640</v>
      </c>
      <c r="AQK89" t="str">
        <f t="shared" si="2730"/>
        <v>1640</v>
      </c>
      <c r="AQL89" t="str">
        <f t="shared" si="2731"/>
        <v>1640</v>
      </c>
      <c r="AQM89" t="str">
        <f t="shared" si="2732"/>
        <v>1640</v>
      </c>
      <c r="AQN89" t="str">
        <f t="shared" si="2733"/>
        <v>1640</v>
      </c>
      <c r="AQO89" t="str">
        <f t="shared" si="2734"/>
        <v>1640</v>
      </c>
      <c r="AQP89" t="str">
        <f t="shared" si="2735"/>
        <v>1640</v>
      </c>
      <c r="AQQ89" t="str">
        <f t="shared" si="2736"/>
        <v>1640</v>
      </c>
      <c r="AQR89" t="str">
        <f t="shared" si="2737"/>
        <v>1640</v>
      </c>
      <c r="AQS89" t="str">
        <f t="shared" si="2738"/>
        <v>1640</v>
      </c>
      <c r="AQT89" t="str">
        <f t="shared" si="2739"/>
        <v>1640</v>
      </c>
      <c r="AQU89" t="str">
        <f t="shared" si="2740"/>
        <v>1640</v>
      </c>
      <c r="AQV89" t="str">
        <f t="shared" si="2741"/>
        <v>1640</v>
      </c>
      <c r="AQW89" t="str">
        <f t="shared" si="2742"/>
        <v>1640</v>
      </c>
      <c r="AQX89" t="str">
        <f t="shared" si="2743"/>
        <v>1640</v>
      </c>
      <c r="AQY89" t="str">
        <f t="shared" si="2744"/>
        <v>1640</v>
      </c>
      <c r="AQZ89" t="str">
        <f t="shared" si="2745"/>
        <v>1640</v>
      </c>
      <c r="ARA89" t="str">
        <f t="shared" si="2746"/>
        <v>1640</v>
      </c>
      <c r="ARB89" t="str">
        <f t="shared" si="2747"/>
        <v>1640</v>
      </c>
      <c r="ARC89">
        <v>1547</v>
      </c>
      <c r="ARH89" s="5"/>
    </row>
    <row r="90" spans="1:1152" x14ac:dyDescent="0.2">
      <c r="A90">
        <v>16</v>
      </c>
      <c r="B90" s="13" t="s">
        <v>110</v>
      </c>
      <c r="C90" s="20">
        <f>VLOOKUP(A90, Rankings!$A$2:$AN$161, 40, FALSE)</f>
        <v>88</v>
      </c>
      <c r="D90" s="2" t="s">
        <v>415</v>
      </c>
      <c r="F90" s="4">
        <v>9</v>
      </c>
      <c r="G90" s="4">
        <v>7</v>
      </c>
      <c r="I90" s="5">
        <f t="shared" si="1832"/>
        <v>10</v>
      </c>
      <c r="L90" t="s">
        <v>1889</v>
      </c>
      <c r="M90" t="s">
        <v>2139</v>
      </c>
      <c r="N90" t="s">
        <v>2423</v>
      </c>
      <c r="O90" t="s">
        <v>2727</v>
      </c>
      <c r="P90" t="s">
        <v>2887</v>
      </c>
      <c r="Q90" t="s">
        <v>3091</v>
      </c>
      <c r="R90" t="s">
        <v>3271</v>
      </c>
      <c r="S90" t="s">
        <v>3485</v>
      </c>
      <c r="T90" t="s">
        <v>3907</v>
      </c>
      <c r="U90" t="s">
        <v>4029</v>
      </c>
      <c r="V90" t="s">
        <v>10</v>
      </c>
      <c r="W90" t="str">
        <f>Rankings!D89</f>
        <v>-</v>
      </c>
      <c r="X90" t="s">
        <v>10</v>
      </c>
      <c r="Y90" t="s">
        <v>10</v>
      </c>
      <c r="Z90" t="s">
        <v>10</v>
      </c>
      <c r="AA90" t="s">
        <v>10</v>
      </c>
      <c r="AB90" t="s">
        <v>10</v>
      </c>
      <c r="AC90" t="s">
        <v>10</v>
      </c>
      <c r="AD90" t="s">
        <v>10</v>
      </c>
      <c r="AE90" t="s">
        <v>10</v>
      </c>
      <c r="AF90" t="s">
        <v>10</v>
      </c>
      <c r="AG90" t="s">
        <v>10</v>
      </c>
      <c r="AH90" t="s">
        <v>10</v>
      </c>
      <c r="AI90" t="s">
        <v>10</v>
      </c>
      <c r="AJ90" t="s">
        <v>10</v>
      </c>
      <c r="AK90" t="s">
        <v>10</v>
      </c>
      <c r="AL90" t="s">
        <v>10</v>
      </c>
      <c r="AM90" t="s">
        <v>10</v>
      </c>
      <c r="AN90" t="s">
        <v>10</v>
      </c>
      <c r="AO90" t="s">
        <v>10</v>
      </c>
      <c r="AP90" t="s">
        <v>10</v>
      </c>
      <c r="AQ90" t="s">
        <v>10</v>
      </c>
      <c r="AR90" t="s">
        <v>10</v>
      </c>
      <c r="AS90" t="s">
        <v>10</v>
      </c>
      <c r="AT90" t="s">
        <v>10</v>
      </c>
      <c r="AU90" t="s">
        <v>10</v>
      </c>
      <c r="AV90" t="s">
        <v>10</v>
      </c>
      <c r="AW90" t="s">
        <v>10</v>
      </c>
      <c r="AX90" t="s">
        <v>10</v>
      </c>
      <c r="AY90" t="s">
        <v>10</v>
      </c>
      <c r="AZ90" t="s">
        <v>10</v>
      </c>
      <c r="BA90" t="s">
        <v>10</v>
      </c>
      <c r="BB90" t="s">
        <v>10</v>
      </c>
      <c r="BC90" t="s">
        <v>10</v>
      </c>
      <c r="BD90" t="s">
        <v>10</v>
      </c>
      <c r="BE90" t="s">
        <v>10</v>
      </c>
      <c r="BF90" t="s">
        <v>10</v>
      </c>
      <c r="BG90" t="s">
        <v>10</v>
      </c>
      <c r="BH90" t="s">
        <v>10</v>
      </c>
      <c r="BI90" t="s">
        <v>10</v>
      </c>
      <c r="BJ90" t="s">
        <v>10</v>
      </c>
      <c r="BK90" t="s">
        <v>10</v>
      </c>
      <c r="BL90" t="s">
        <v>10</v>
      </c>
      <c r="BM90" t="s">
        <v>10</v>
      </c>
      <c r="BN90" t="s">
        <v>10</v>
      </c>
      <c r="BO90" t="s">
        <v>10</v>
      </c>
      <c r="BP90" t="s">
        <v>10</v>
      </c>
      <c r="BQ90" t="s">
        <v>10</v>
      </c>
      <c r="BR90" t="s">
        <v>10</v>
      </c>
      <c r="BS90" t="s">
        <v>10</v>
      </c>
      <c r="BT90" t="s">
        <v>10</v>
      </c>
      <c r="BU90" t="s">
        <v>10</v>
      </c>
      <c r="BV90" t="s">
        <v>10</v>
      </c>
      <c r="BW90" t="s">
        <v>10</v>
      </c>
      <c r="BX90" t="s">
        <v>10</v>
      </c>
      <c r="BY90" t="s">
        <v>10</v>
      </c>
      <c r="BZ90" t="s">
        <v>10</v>
      </c>
      <c r="CA90" t="s">
        <v>10</v>
      </c>
      <c r="CB90" t="s">
        <v>10</v>
      </c>
      <c r="CC90" t="s">
        <v>10</v>
      </c>
      <c r="CD90" t="s">
        <v>10</v>
      </c>
      <c r="CE90" t="s">
        <v>10</v>
      </c>
      <c r="CF90" t="s">
        <v>10</v>
      </c>
      <c r="CG90" t="s">
        <v>10</v>
      </c>
      <c r="CH90" t="s">
        <v>10</v>
      </c>
      <c r="CI90" t="s">
        <v>10</v>
      </c>
      <c r="CJ90" t="s">
        <v>10</v>
      </c>
      <c r="CK90" t="s">
        <v>10</v>
      </c>
      <c r="CL90" t="s">
        <v>10</v>
      </c>
      <c r="CM90" t="s">
        <v>10</v>
      </c>
      <c r="CN90" t="s">
        <v>10</v>
      </c>
      <c r="CO90" t="s">
        <v>10</v>
      </c>
      <c r="CP90" t="s">
        <v>10</v>
      </c>
      <c r="CQ90" t="s">
        <v>10</v>
      </c>
      <c r="CR90" t="s">
        <v>10</v>
      </c>
      <c r="CT90" s="4">
        <f t="shared" si="1833"/>
        <v>3</v>
      </c>
      <c r="CU90" s="4">
        <f t="shared" si="1834"/>
        <v>0</v>
      </c>
      <c r="CV90" s="4">
        <f t="shared" si="1835"/>
        <v>0</v>
      </c>
      <c r="CW90" s="4">
        <f t="shared" si="1836"/>
        <v>2</v>
      </c>
      <c r="CX90" s="4">
        <f t="shared" si="1837"/>
        <v>1</v>
      </c>
      <c r="CY90" s="4">
        <f t="shared" si="1838"/>
        <v>0</v>
      </c>
      <c r="CZ90" s="4">
        <f t="shared" si="1839"/>
        <v>0</v>
      </c>
      <c r="DA90" s="4">
        <f t="shared" si="1840"/>
        <v>1</v>
      </c>
      <c r="DB90" s="4">
        <f t="shared" si="1841"/>
        <v>1</v>
      </c>
      <c r="DC90" s="4">
        <f t="shared" si="1842"/>
        <v>0</v>
      </c>
      <c r="DD90" s="4">
        <f t="shared" si="1843"/>
        <v>0</v>
      </c>
      <c r="DE90" s="4">
        <f t="shared" si="1844"/>
        <v>2</v>
      </c>
      <c r="DF90" s="4">
        <f t="shared" si="1845"/>
        <v>0</v>
      </c>
      <c r="DG90" s="4">
        <f t="shared" si="1846"/>
        <v>0</v>
      </c>
      <c r="DH90" s="4">
        <f t="shared" si="1847"/>
        <v>0</v>
      </c>
      <c r="DI90" s="152">
        <f t="shared" si="1848"/>
        <v>0</v>
      </c>
      <c r="DJ90" s="153">
        <f t="shared" si="1849"/>
        <v>3</v>
      </c>
      <c r="DK90" s="4">
        <f t="shared" si="1850"/>
        <v>2</v>
      </c>
      <c r="DL90" s="4">
        <f t="shared" si="1851"/>
        <v>1</v>
      </c>
      <c r="DM90" s="4">
        <f t="shared" si="1852"/>
        <v>1</v>
      </c>
      <c r="DN90" s="4">
        <f t="shared" si="1853"/>
        <v>1</v>
      </c>
      <c r="DO90" s="4">
        <f t="shared" si="1854"/>
        <v>2</v>
      </c>
      <c r="DP90" s="4">
        <f t="shared" si="1855"/>
        <v>0</v>
      </c>
      <c r="DQ90" s="4">
        <f t="shared" si="1856"/>
        <v>0</v>
      </c>
      <c r="DR90" s="4">
        <f t="shared" si="1857"/>
        <v>10</v>
      </c>
      <c r="DS90" s="4">
        <f t="shared" si="1858"/>
        <v>6</v>
      </c>
      <c r="DT90" s="4">
        <f t="shared" si="1859"/>
        <v>3</v>
      </c>
      <c r="DU90" t="str">
        <f t="shared" si="1860"/>
        <v>0R</v>
      </c>
      <c r="DV90" t="str">
        <f t="shared" si="1861"/>
        <v>3R</v>
      </c>
      <c r="DW90" t="str">
        <f t="shared" si="1862"/>
        <v>3R</v>
      </c>
      <c r="DX90" t="str">
        <f t="shared" si="1863"/>
        <v>3S</v>
      </c>
      <c r="DY90" t="str">
        <f t="shared" si="1864"/>
        <v>0S</v>
      </c>
      <c r="DZ90" t="str">
        <f t="shared" si="1865"/>
        <v>3R</v>
      </c>
      <c r="EA90" t="str">
        <f t="shared" si="1866"/>
        <v>0L</v>
      </c>
      <c r="EB90" t="str">
        <f t="shared" si="1867"/>
        <v>3L</v>
      </c>
      <c r="EC90" t="str">
        <f t="shared" si="1868"/>
        <v>0R</v>
      </c>
      <c r="ED90" t="str">
        <f t="shared" si="1869"/>
        <v>0S</v>
      </c>
      <c r="EE90">
        <f t="shared" si="1870"/>
        <v>0</v>
      </c>
      <c r="EF90">
        <f t="shared" si="1871"/>
        <v>0</v>
      </c>
      <c r="EG90">
        <f t="shared" si="1872"/>
        <v>0</v>
      </c>
      <c r="EH90">
        <f t="shared" si="1873"/>
        <v>0</v>
      </c>
      <c r="EI90">
        <f t="shared" si="1874"/>
        <v>0</v>
      </c>
      <c r="EJ90">
        <f t="shared" si="1875"/>
        <v>0</v>
      </c>
      <c r="EK90">
        <f t="shared" si="1876"/>
        <v>0</v>
      </c>
      <c r="EL90">
        <f t="shared" si="1877"/>
        <v>0</v>
      </c>
      <c r="EM90">
        <f t="shared" si="1878"/>
        <v>0</v>
      </c>
      <c r="EN90">
        <f t="shared" si="1879"/>
        <v>0</v>
      </c>
      <c r="EO90">
        <f t="shared" si="1880"/>
        <v>0</v>
      </c>
      <c r="EP90">
        <f t="shared" si="1881"/>
        <v>0</v>
      </c>
      <c r="EQ90">
        <f t="shared" si="1882"/>
        <v>0</v>
      </c>
      <c r="ER90">
        <f t="shared" si="1883"/>
        <v>0</v>
      </c>
      <c r="ES90">
        <f t="shared" si="1884"/>
        <v>0</v>
      </c>
      <c r="ET90">
        <f t="shared" si="1885"/>
        <v>0</v>
      </c>
      <c r="EU90">
        <f t="shared" si="1886"/>
        <v>0</v>
      </c>
      <c r="EV90">
        <f t="shared" si="1887"/>
        <v>0</v>
      </c>
      <c r="EW90">
        <f t="shared" si="1888"/>
        <v>0</v>
      </c>
      <c r="EX90">
        <f t="shared" si="1889"/>
        <v>0</v>
      </c>
      <c r="EY90">
        <f t="shared" si="1890"/>
        <v>0</v>
      </c>
      <c r="EZ90">
        <f t="shared" si="1891"/>
        <v>0</v>
      </c>
      <c r="FA90">
        <f t="shared" si="1892"/>
        <v>0</v>
      </c>
      <c r="FB90">
        <f t="shared" si="1893"/>
        <v>0</v>
      </c>
      <c r="FC90">
        <f t="shared" si="1894"/>
        <v>0</v>
      </c>
      <c r="FD90">
        <f t="shared" si="1895"/>
        <v>0</v>
      </c>
      <c r="FE90">
        <f t="shared" si="1896"/>
        <v>0</v>
      </c>
      <c r="FF90">
        <f t="shared" si="1897"/>
        <v>0</v>
      </c>
      <c r="FG90">
        <f t="shared" si="1898"/>
        <v>0</v>
      </c>
      <c r="FH90">
        <f t="shared" si="1899"/>
        <v>0</v>
      </c>
      <c r="FI90">
        <f t="shared" si="1900"/>
        <v>0</v>
      </c>
      <c r="FJ90">
        <f t="shared" si="1901"/>
        <v>0</v>
      </c>
      <c r="FK90">
        <f t="shared" si="1902"/>
        <v>0</v>
      </c>
      <c r="FL90">
        <f t="shared" si="1903"/>
        <v>0</v>
      </c>
      <c r="FM90">
        <f t="shared" si="1904"/>
        <v>0</v>
      </c>
      <c r="FN90">
        <f t="shared" si="1905"/>
        <v>0</v>
      </c>
      <c r="FO90">
        <f t="shared" si="1906"/>
        <v>0</v>
      </c>
      <c r="FP90">
        <f t="shared" si="1907"/>
        <v>0</v>
      </c>
      <c r="FQ90">
        <f t="shared" si="1908"/>
        <v>0</v>
      </c>
      <c r="FR90">
        <f t="shared" si="1909"/>
        <v>0</v>
      </c>
      <c r="FS90">
        <f t="shared" si="1910"/>
        <v>0</v>
      </c>
      <c r="FT90">
        <f t="shared" si="1911"/>
        <v>0</v>
      </c>
      <c r="FU90">
        <f t="shared" si="1912"/>
        <v>0</v>
      </c>
      <c r="FV90">
        <f t="shared" si="1913"/>
        <v>0</v>
      </c>
      <c r="FW90">
        <f t="shared" si="1914"/>
        <v>0</v>
      </c>
      <c r="FX90">
        <f t="shared" si="1915"/>
        <v>0</v>
      </c>
      <c r="FY90">
        <f t="shared" si="1916"/>
        <v>0</v>
      </c>
      <c r="FZ90">
        <f t="shared" si="1917"/>
        <v>0</v>
      </c>
      <c r="GA90">
        <f t="shared" si="1918"/>
        <v>0</v>
      </c>
      <c r="GB90">
        <f t="shared" si="1919"/>
        <v>0</v>
      </c>
      <c r="GC90">
        <f t="shared" si="1920"/>
        <v>0</v>
      </c>
      <c r="GD90">
        <f t="shared" si="1921"/>
        <v>0</v>
      </c>
      <c r="GE90">
        <f t="shared" si="1922"/>
        <v>0</v>
      </c>
      <c r="GF90">
        <f t="shared" si="1923"/>
        <v>0</v>
      </c>
      <c r="GG90">
        <f t="shared" si="1924"/>
        <v>0</v>
      </c>
      <c r="GH90">
        <f t="shared" si="1925"/>
        <v>0</v>
      </c>
      <c r="GI90">
        <f t="shared" si="1926"/>
        <v>0</v>
      </c>
      <c r="GJ90">
        <f t="shared" si="1927"/>
        <v>0</v>
      </c>
      <c r="GK90">
        <f t="shared" si="1928"/>
        <v>0</v>
      </c>
      <c r="GL90">
        <f t="shared" si="1929"/>
        <v>0</v>
      </c>
      <c r="GM90">
        <f t="shared" si="1930"/>
        <v>0</v>
      </c>
      <c r="GN90">
        <f t="shared" si="1931"/>
        <v>0</v>
      </c>
      <c r="GO90">
        <f t="shared" si="1932"/>
        <v>0</v>
      </c>
      <c r="GP90">
        <f t="shared" si="1933"/>
        <v>0</v>
      </c>
      <c r="GQ90">
        <f t="shared" si="1934"/>
        <v>0</v>
      </c>
      <c r="GR90">
        <f t="shared" si="1935"/>
        <v>0</v>
      </c>
      <c r="GS90">
        <f t="shared" si="1936"/>
        <v>0</v>
      </c>
      <c r="GT90">
        <f t="shared" si="1937"/>
        <v>0</v>
      </c>
      <c r="GU90">
        <f t="shared" si="1938"/>
        <v>0</v>
      </c>
      <c r="GV90">
        <f t="shared" si="1939"/>
        <v>0</v>
      </c>
      <c r="GW90">
        <f t="shared" si="1940"/>
        <v>0</v>
      </c>
      <c r="GX90">
        <f t="shared" si="1941"/>
        <v>0</v>
      </c>
      <c r="GY90">
        <f t="shared" si="1942"/>
        <v>0</v>
      </c>
      <c r="GZ90">
        <f t="shared" si="1943"/>
        <v>0</v>
      </c>
      <c r="HA90">
        <f t="shared" si="1944"/>
        <v>0</v>
      </c>
      <c r="HB90" s="176" t="s">
        <v>265</v>
      </c>
      <c r="HC90" s="89">
        <f t="shared" si="1945"/>
        <v>268.89822690524886</v>
      </c>
      <c r="HD90" s="89">
        <f t="shared" si="1946"/>
        <v>67.645137727296657</v>
      </c>
      <c r="HE90" s="89">
        <f t="shared" si="1947"/>
        <v>164.076952060407</v>
      </c>
      <c r="HF90" s="89">
        <f t="shared" si="1948"/>
        <v>0</v>
      </c>
      <c r="HH90" s="88">
        <f t="shared" si="1949"/>
        <v>500.62031669295249</v>
      </c>
      <c r="HI90" s="88">
        <f t="shared" si="1950"/>
        <v>54.692317353469001</v>
      </c>
      <c r="HK90">
        <f>IFERROR(VLOOKUP(_xlfn.NUMBERVALUE(MID(L90, SEARCH("!", L90)+1, SEARCH("+", L90)-SEARCH("!", L90)-1)), Rankings!$A$2:$BK$161, 63, FALSE),0)</f>
        <v>70.277670234186559</v>
      </c>
      <c r="HL90">
        <f>IFERROR(VLOOKUP(_xlfn.NUMBERVALUE(MID(M90, SEARCH("!", M90)+1, SEARCH("+", M90)-SEARCH("!", M90)-1)), Rankings!$A$2:$BK$161, 63, FALSE),0)</f>
        <v>50.82777816168349</v>
      </c>
      <c r="HM90">
        <f>IFERROR(VLOOKUP(_xlfn.NUMBERVALUE(MID(N90, SEARCH("!", N90)+1, SEARCH("+", N90)-SEARCH("!", N90)-1)), Rankings!$A$2:$BK$161, 63, FALSE),0)</f>
        <v>34.504050645400596</v>
      </c>
      <c r="HN90">
        <f>IFERROR(VLOOKUP(_xlfn.NUMBERVALUE(MID(O90, SEARCH("!", O90)+1, SEARCH("+", O90)-SEARCH("!", O90)-1)), Rankings!$A$2:$BK$161, 63, FALSE),0)</f>
        <v>43.526349088148301</v>
      </c>
      <c r="HO90">
        <f>IFERROR(VLOOKUP(_xlfn.NUMBERVALUE(MID(P90, SEARCH("!", P90)+1, SEARCH("+", P90)-SEARCH("!", P90)-1)), Rankings!$A$2:$BK$161, 63, FALSE),0)</f>
        <v>48.972300357260778</v>
      </c>
      <c r="HP90">
        <f>IFERROR(VLOOKUP(_xlfn.NUMBERVALUE(MID(Q90, SEARCH("!", Q90)+1, SEARCH("+", Q90)-SEARCH("!", Q90)-1)), Rankings!$A$2:$BK$161, 63, FALSE),0)</f>
        <v>46.57191050078378</v>
      </c>
      <c r="HQ90">
        <f>IFERROR(VLOOKUP(_xlfn.NUMBERVALUE(MID(R90, SEARCH("!", R90)+1, SEARCH("+", R90)-SEARCH("!", R90)-1)), Rankings!$A$2:$BK$161, 63, FALSE),0)</f>
        <v>45.900237753372679</v>
      </c>
      <c r="HR90">
        <f>IFERROR(VLOOKUP(_xlfn.NUMBERVALUE(MID(S90, SEARCH("!", S90)+1, SEARCH("+", S90)-SEARCH("!", S90)-1)), Rankings!$A$2:$BK$161, 63, FALSE),0)</f>
        <v>21.744899973923982</v>
      </c>
      <c r="HS90">
        <f>IFERROR(VLOOKUP(_xlfn.NUMBERVALUE(MID(T90, SEARCH("!", T90)+1, SEARCH("+", T90)-SEARCH("!", T90)-1)), Rankings!$A$2:$BK$161, 63, FALSE),0)</f>
        <v>66.716817363194451</v>
      </c>
      <c r="HT90">
        <f>IFERROR(VLOOKUP(_xlfn.NUMBERVALUE(MID(U90, SEARCH("!", U90)+1, SEARCH("+", U90)-SEARCH("!", U90)-1)), Rankings!$A$2:$BK$161, 63, FALSE),0)</f>
        <v>71.578302614997895</v>
      </c>
      <c r="HU90">
        <f>IFERROR(VLOOKUP(_xlfn.NUMBERVALUE(MID(V90, SEARCH("!", V90)+1, SEARCH("+", V90)-SEARCH("!", V90)-1)), Rankings!$A$2:$BK$161, 63, FALSE),0)</f>
        <v>0</v>
      </c>
      <c r="HV90">
        <f>IFERROR(VLOOKUP(_xlfn.NUMBERVALUE(MID(W90, SEARCH("!", W90)+1, SEARCH("+", W90)-SEARCH("!", W90)-1)), Rankings!$A$2:$BK$161, 63, FALSE),0)</f>
        <v>0</v>
      </c>
      <c r="HW90">
        <f>IFERROR(VLOOKUP(_xlfn.NUMBERVALUE(MID(X90, SEARCH("!", X90)+1, SEARCH("+", X90)-SEARCH("!", X90)-1)), Rankings!$A$2:$BK$161, 63, FALSE),0)</f>
        <v>0</v>
      </c>
      <c r="HX90">
        <f>IFERROR(VLOOKUP(_xlfn.NUMBERVALUE(MID(Y90, SEARCH("!", Y90)+1, SEARCH("+", Y90)-SEARCH("!", Y90)-1)), Rankings!$A$2:$BK$161, 63, FALSE),0)</f>
        <v>0</v>
      </c>
      <c r="HY90">
        <f>IFERROR(VLOOKUP(_xlfn.NUMBERVALUE(MID(Z90, SEARCH("!", Z90)+1, SEARCH("+", Z90)-SEARCH("!", Z90)-1)), Rankings!$A$2:$BK$161, 63, FALSE),0)</f>
        <v>0</v>
      </c>
      <c r="HZ90">
        <f>IFERROR(VLOOKUP(_xlfn.NUMBERVALUE(MID(AA90, SEARCH("!", AA90)+1, SEARCH("+", AA90)-SEARCH("!", AA90)-1)), Rankings!$A$2:$BK$161, 63, FALSE),0)</f>
        <v>0</v>
      </c>
      <c r="IA90">
        <f>IFERROR(VLOOKUP(_xlfn.NUMBERVALUE(MID(AB90, SEARCH("!", AB90)+1, SEARCH("+", AB90)-SEARCH("!", AB90)-1)), Rankings!$A$2:$BK$161, 63, FALSE),0)</f>
        <v>0</v>
      </c>
      <c r="IB90">
        <f>IFERROR(VLOOKUP(_xlfn.NUMBERVALUE(MID(AC90, SEARCH("!", AC90)+1, SEARCH("+", AC90)-SEARCH("!", AC90)-1)), Rankings!$A$2:$BK$161, 63, FALSE),0)</f>
        <v>0</v>
      </c>
      <c r="IC90">
        <f>IFERROR(VLOOKUP(_xlfn.NUMBERVALUE(MID(AD90, SEARCH("!", AD90)+1, SEARCH("+", AD90)-SEARCH("!", AD90)-1)), Rankings!$A$2:$BK$161, 63, FALSE),0)</f>
        <v>0</v>
      </c>
      <c r="ID90">
        <f>IFERROR(VLOOKUP(_xlfn.NUMBERVALUE(MID(AE90, SEARCH("!", AE90)+1, SEARCH("+", AE90)-SEARCH("!", AE90)-1)), Rankings!$A$2:$BK$161, 63, FALSE),0)</f>
        <v>0</v>
      </c>
      <c r="IE90">
        <f>IFERROR(VLOOKUP(_xlfn.NUMBERVALUE(MID(AF90, SEARCH("!", AF90)+1, SEARCH("+", AF90)-SEARCH("!", AF90)-1)), Rankings!$A$2:$BK$161, 63, FALSE),0)</f>
        <v>0</v>
      </c>
      <c r="IF90">
        <f>IFERROR(VLOOKUP(_xlfn.NUMBERVALUE(MID(AG90, SEARCH("!", AG90)+1, SEARCH("+", AG90)-SEARCH("!", AG90)-1)), Rankings!$A$2:$BK$161, 63, FALSE),0)</f>
        <v>0</v>
      </c>
      <c r="IG90">
        <f>IFERROR(VLOOKUP(_xlfn.NUMBERVALUE(MID(AH90, SEARCH("!", AH90)+1, SEARCH("+", AH90)-SEARCH("!", AH90)-1)), Rankings!$A$2:$BK$161, 63, FALSE),0)</f>
        <v>0</v>
      </c>
      <c r="IH90">
        <f>IFERROR(VLOOKUP(_xlfn.NUMBERVALUE(MID(AI90, SEARCH("!", AI90)+1, SEARCH("+", AI90)-SEARCH("!", AI90)-1)), Rankings!$A$2:$BK$161, 63, FALSE),0)</f>
        <v>0</v>
      </c>
      <c r="II90">
        <f>IFERROR(VLOOKUP(_xlfn.NUMBERVALUE(MID(AJ90, SEARCH("!", AJ90)+1, SEARCH("+", AJ90)-SEARCH("!", AJ90)-1)), Rankings!$A$2:$BK$161, 63, FALSE),0)</f>
        <v>0</v>
      </c>
      <c r="IJ90">
        <f>IFERROR(VLOOKUP(_xlfn.NUMBERVALUE(MID(AK90, SEARCH("!", AK90)+1, SEARCH("+", AK90)-SEARCH("!", AK90)-1)), Rankings!$A$2:$BK$161, 63, FALSE),0)</f>
        <v>0</v>
      </c>
      <c r="IK90">
        <f>IFERROR(VLOOKUP(_xlfn.NUMBERVALUE(MID(AL90, SEARCH("!", AL90)+1, SEARCH("+", AL90)-SEARCH("!", AL90)-1)), Rankings!$A$2:$BK$161, 63, FALSE),0)</f>
        <v>0</v>
      </c>
      <c r="IL90">
        <f>IFERROR(VLOOKUP(_xlfn.NUMBERVALUE(MID(AM90, SEARCH("!", AM90)+1, SEARCH("+", AM90)-SEARCH("!", AM90)-1)), Rankings!$A$2:$BK$161, 63, FALSE),0)</f>
        <v>0</v>
      </c>
      <c r="IM90">
        <f>IFERROR(VLOOKUP(_xlfn.NUMBERVALUE(MID(AN90, SEARCH("!", AN90)+1, SEARCH("+", AN90)-SEARCH("!", AN90)-1)), Rankings!$A$2:$BK$161, 63, FALSE),0)</f>
        <v>0</v>
      </c>
      <c r="IN90">
        <f>IFERROR(VLOOKUP(_xlfn.NUMBERVALUE(MID(AO90, SEARCH("!", AO90)+1, SEARCH("+", AO90)-SEARCH("!", AO90)-1)), Rankings!$A$2:$BK$161, 63, FALSE),0)</f>
        <v>0</v>
      </c>
      <c r="IO90">
        <f>IFERROR(VLOOKUP(_xlfn.NUMBERVALUE(MID(AP90, SEARCH("!", AP90)+1, SEARCH("+", AP90)-SEARCH("!", AP90)-1)), Rankings!$A$2:$BK$161, 63, FALSE),0)</f>
        <v>0</v>
      </c>
      <c r="IP90">
        <f>IFERROR(VLOOKUP(_xlfn.NUMBERVALUE(MID(AQ90, SEARCH("!", AQ90)+1, SEARCH("+", AQ90)-SEARCH("!", AQ90)-1)), Rankings!$A$2:$BK$161, 63, FALSE),0)</f>
        <v>0</v>
      </c>
      <c r="IQ90">
        <f>IFERROR(VLOOKUP(_xlfn.NUMBERVALUE(MID(AR90, SEARCH("!", AR90)+1, SEARCH("+", AR90)-SEARCH("!", AR90)-1)), Rankings!$A$2:$BK$161, 63, FALSE),0)</f>
        <v>0</v>
      </c>
      <c r="IR90">
        <f>IFERROR(VLOOKUP(_xlfn.NUMBERVALUE(MID(AS90, SEARCH("!", AS90)+1, SEARCH("+", AS90)-SEARCH("!", AS90)-1)), Rankings!$A$2:$BK$161, 63, FALSE),0)</f>
        <v>0</v>
      </c>
      <c r="IS90">
        <f>IFERROR(VLOOKUP(_xlfn.NUMBERVALUE(MID(AT90, SEARCH("!", AT90)+1, SEARCH("+", AT90)-SEARCH("!", AT90)-1)), Rankings!$A$2:$BK$161, 63, FALSE),0)</f>
        <v>0</v>
      </c>
      <c r="IT90">
        <f>IFERROR(VLOOKUP(_xlfn.NUMBERVALUE(MID(AU90, SEARCH("!", AU90)+1, SEARCH("+", AU90)-SEARCH("!", AU90)-1)), Rankings!$A$2:$BK$161, 63, FALSE),0)</f>
        <v>0</v>
      </c>
      <c r="IU90">
        <f>IFERROR(VLOOKUP(_xlfn.NUMBERVALUE(MID(AV90, SEARCH("!", AV90)+1, SEARCH("+", AV90)-SEARCH("!", AV90)-1)), Rankings!$A$2:$BK$161, 63, FALSE),0)</f>
        <v>0</v>
      </c>
      <c r="IV90">
        <f>IFERROR(VLOOKUP(_xlfn.NUMBERVALUE(MID(AW90, SEARCH("!", AW90)+1, SEARCH("+", AW90)-SEARCH("!", AW90)-1)), Rankings!$A$2:$BK$161, 63, FALSE),0)</f>
        <v>0</v>
      </c>
      <c r="IW90">
        <f>IFERROR(VLOOKUP(_xlfn.NUMBERVALUE(MID(AX90, SEARCH("!", AX90)+1, SEARCH("+", AX90)-SEARCH("!", AX90)-1)), Rankings!$A$2:$BK$161, 63, FALSE),0)</f>
        <v>0</v>
      </c>
      <c r="IX90">
        <f>IFERROR(VLOOKUP(_xlfn.NUMBERVALUE(MID(AY90, SEARCH("!", AY90)+1, SEARCH("+", AY90)-SEARCH("!", AY90)-1)), Rankings!$A$2:$BK$161, 63, FALSE),0)</f>
        <v>0</v>
      </c>
      <c r="IY90">
        <f>IFERROR(VLOOKUP(_xlfn.NUMBERVALUE(MID(AZ90, SEARCH("!", AZ90)+1, SEARCH("+", AZ90)-SEARCH("!", AZ90)-1)), Rankings!$A$2:$BK$161, 63, FALSE),0)</f>
        <v>0</v>
      </c>
      <c r="IZ90">
        <f>IFERROR(VLOOKUP(_xlfn.NUMBERVALUE(MID(BA90, SEARCH("!", BA90)+1, SEARCH("+", BA90)-SEARCH("!", BA90)-1)), Rankings!$A$2:$BK$161, 63, FALSE),0)</f>
        <v>0</v>
      </c>
      <c r="JA90">
        <f>IFERROR(VLOOKUP(_xlfn.NUMBERVALUE(MID(BB90, SEARCH("!", BB90)+1, SEARCH("+", BB90)-SEARCH("!", BB90)-1)), Rankings!$A$2:$BK$161, 63, FALSE),0)</f>
        <v>0</v>
      </c>
      <c r="JB90">
        <f>IFERROR(VLOOKUP(_xlfn.NUMBERVALUE(MID(BC90, SEARCH("!", BC90)+1, SEARCH("+", BC90)-SEARCH("!", BC90)-1)), Rankings!$A$2:$BK$161, 63, FALSE),0)</f>
        <v>0</v>
      </c>
      <c r="JC90">
        <f>IFERROR(VLOOKUP(_xlfn.NUMBERVALUE(MID(BD90, SEARCH("!", BD90)+1, SEARCH("+", BD90)-SEARCH("!", BD90)-1)), Rankings!$A$2:$BK$161, 63, FALSE),0)</f>
        <v>0</v>
      </c>
      <c r="JD90">
        <f>IFERROR(VLOOKUP(_xlfn.NUMBERVALUE(MID(BE90, SEARCH("!", BE90)+1, SEARCH("+", BE90)-SEARCH("!", BE90)-1)), Rankings!$A$2:$BK$161, 63, FALSE),0)</f>
        <v>0</v>
      </c>
      <c r="JE90">
        <f>IFERROR(VLOOKUP(_xlfn.NUMBERVALUE(MID(BF90, SEARCH("!", BF90)+1, SEARCH("+", BF90)-SEARCH("!", BF90)-1)), Rankings!$A$2:$BK$161, 63, FALSE),0)</f>
        <v>0</v>
      </c>
      <c r="JF90">
        <f>IFERROR(VLOOKUP(_xlfn.NUMBERVALUE(MID(BG90, SEARCH("!", BG90)+1, SEARCH("+", BG90)-SEARCH("!", BG90)-1)), Rankings!$A$2:$BK$161, 63, FALSE),0)</f>
        <v>0</v>
      </c>
      <c r="JG90">
        <f>IFERROR(VLOOKUP(_xlfn.NUMBERVALUE(MID(BH90, SEARCH("!", BH90)+1, SEARCH("+", BH90)-SEARCH("!", BH90)-1)), Rankings!$A$2:$BK$161, 63, FALSE),0)</f>
        <v>0</v>
      </c>
      <c r="JH90">
        <f>IFERROR(VLOOKUP(_xlfn.NUMBERVALUE(MID(BI90, SEARCH("!", BI90)+1, SEARCH("+", BI90)-SEARCH("!", BI90)-1)), Rankings!$A$2:$BK$161, 63, FALSE),0)</f>
        <v>0</v>
      </c>
      <c r="JI90">
        <f>IFERROR(VLOOKUP(_xlfn.NUMBERVALUE(MID(BJ90, SEARCH("!", BJ90)+1, SEARCH("+", BJ90)-SEARCH("!", BJ90)-1)), Rankings!$A$2:$BK$161, 63, FALSE),0)</f>
        <v>0</v>
      </c>
      <c r="JJ90">
        <f>IFERROR(VLOOKUP(_xlfn.NUMBERVALUE(MID(BK90, SEARCH("!", BK90)+1, SEARCH("+", BK90)-SEARCH("!", BK90)-1)), Rankings!$A$2:$BK$161, 63, FALSE),0)</f>
        <v>0</v>
      </c>
      <c r="JK90">
        <f>IFERROR(VLOOKUP(_xlfn.NUMBERVALUE(MID(BL90, SEARCH("!", BL90)+1, SEARCH("+", BL90)-SEARCH("!", BL90)-1)), Rankings!$A$2:$BK$161, 63, FALSE),0)</f>
        <v>0</v>
      </c>
      <c r="JL90">
        <f>IFERROR(VLOOKUP(_xlfn.NUMBERVALUE(MID(BM90, SEARCH("!", BM90)+1, SEARCH("+", BM90)-SEARCH("!", BM90)-1)), Rankings!$A$2:$BK$161, 63, FALSE),0)</f>
        <v>0</v>
      </c>
      <c r="JM90">
        <f>IFERROR(VLOOKUP(_xlfn.NUMBERVALUE(MID(BN90, SEARCH("!", BN90)+1, SEARCH("+", BN90)-SEARCH("!", BN90)-1)), Rankings!$A$2:$BK$161, 63, FALSE),0)</f>
        <v>0</v>
      </c>
      <c r="JN90">
        <f>IFERROR(VLOOKUP(_xlfn.NUMBERVALUE(MID(BO90, SEARCH("!", BO90)+1, SEARCH("+", BO90)-SEARCH("!", BO90)-1)), Rankings!$A$2:$BK$161, 63, FALSE),0)</f>
        <v>0</v>
      </c>
      <c r="JO90">
        <f>IFERROR(VLOOKUP(_xlfn.NUMBERVALUE(MID(BP90, SEARCH("!", BP90)+1, SEARCH("+", BP90)-SEARCH("!", BP90)-1)), Rankings!$A$2:$BK$161, 63, FALSE),0)</f>
        <v>0</v>
      </c>
      <c r="JP90">
        <f>IFERROR(VLOOKUP(_xlfn.NUMBERVALUE(MID(BQ90, SEARCH("!", BQ90)+1, SEARCH("+", BQ90)-SEARCH("!", BQ90)-1)), Rankings!$A$2:$BK$161, 63, FALSE),0)</f>
        <v>0</v>
      </c>
      <c r="JQ90">
        <f>IFERROR(VLOOKUP(_xlfn.NUMBERVALUE(MID(BR90, SEARCH("!", BR90)+1, SEARCH("+", BR90)-SEARCH("!", BR90)-1)), Rankings!$A$2:$BK$161, 63, FALSE),0)</f>
        <v>0</v>
      </c>
      <c r="JR90">
        <f>IFERROR(VLOOKUP(_xlfn.NUMBERVALUE(MID(BS90, SEARCH("!", BS90)+1, SEARCH("+", BS90)-SEARCH("!", BS90)-1)), Rankings!$A$2:$BK$161, 63, FALSE),0)</f>
        <v>0</v>
      </c>
      <c r="JS90">
        <f>IFERROR(VLOOKUP(_xlfn.NUMBERVALUE(MID(BT90, SEARCH("!", BT90)+1, SEARCH("+", BT90)-SEARCH("!", BT90)-1)), Rankings!$A$2:$BK$161, 63, FALSE),0)</f>
        <v>0</v>
      </c>
      <c r="JT90">
        <f>IFERROR(VLOOKUP(_xlfn.NUMBERVALUE(MID(BU90, SEARCH("!", BU90)+1, SEARCH("+", BU90)-SEARCH("!", BU90)-1)), Rankings!$A$2:$BK$161, 63, FALSE),0)</f>
        <v>0</v>
      </c>
      <c r="JU90">
        <f>IFERROR(VLOOKUP(_xlfn.NUMBERVALUE(MID(BV90, SEARCH("!", BV90)+1, SEARCH("+", BV90)-SEARCH("!", BV90)-1)), Rankings!$A$2:$BK$161, 63, FALSE),0)</f>
        <v>0</v>
      </c>
      <c r="JV90">
        <f>IFERROR(VLOOKUP(_xlfn.NUMBERVALUE(MID(BW90, SEARCH("!", BW90)+1, SEARCH("+", BW90)-SEARCH("!", BW90)-1)), Rankings!$A$2:$BK$161, 63, FALSE),0)</f>
        <v>0</v>
      </c>
      <c r="JW90">
        <f>IFERROR(VLOOKUP(_xlfn.NUMBERVALUE(MID(BX90, SEARCH("!", BX90)+1, SEARCH("+", BX90)-SEARCH("!", BX90)-1)), Rankings!$A$2:$BK$161, 63, FALSE),0)</f>
        <v>0</v>
      </c>
      <c r="JX90">
        <f>IFERROR(VLOOKUP(_xlfn.NUMBERVALUE(MID(BY90, SEARCH("!", BY90)+1, SEARCH("+", BY90)-SEARCH("!", BY90)-1)), Rankings!$A$2:$BK$161, 63, FALSE),0)</f>
        <v>0</v>
      </c>
      <c r="JY90">
        <f>IFERROR(VLOOKUP(_xlfn.NUMBERVALUE(MID(BZ90, SEARCH("!", BZ90)+1, SEARCH("+", BZ90)-SEARCH("!", BZ90)-1)), Rankings!$A$2:$BK$161, 63, FALSE),0)</f>
        <v>0</v>
      </c>
      <c r="JZ90">
        <f>IFERROR(VLOOKUP(_xlfn.NUMBERVALUE(MID(CA90, SEARCH("!", CA90)+1, SEARCH("+", CA90)-SEARCH("!", CA90)-1)), Rankings!$A$2:$BK$161, 63, FALSE),0)</f>
        <v>0</v>
      </c>
      <c r="KA90">
        <f>IFERROR(VLOOKUP(_xlfn.NUMBERVALUE(MID(CB90, SEARCH("!", CB90)+1, SEARCH("+", CB90)-SEARCH("!", CB90)-1)), Rankings!$A$2:$BK$161, 63, FALSE),0)</f>
        <v>0</v>
      </c>
      <c r="KB90">
        <f>IFERROR(VLOOKUP(_xlfn.NUMBERVALUE(MID(CC90, SEARCH("!", CC90)+1, SEARCH("+", CC90)-SEARCH("!", CC90)-1)), Rankings!$A$2:$BK$161, 63, FALSE),0)</f>
        <v>0</v>
      </c>
      <c r="KC90">
        <f>IFERROR(VLOOKUP(_xlfn.NUMBERVALUE(MID(CD90, SEARCH("!", CD90)+1, SEARCH("+", CD90)-SEARCH("!", CD90)-1)), Rankings!$A$2:$BK$161, 63, FALSE),0)</f>
        <v>0</v>
      </c>
      <c r="KD90">
        <f>IFERROR(VLOOKUP(_xlfn.NUMBERVALUE(MID(CE90, SEARCH("!", CE90)+1, SEARCH("+", CE90)-SEARCH("!", CE90)-1)), Rankings!$A$2:$BK$161, 63, FALSE),0)</f>
        <v>0</v>
      </c>
      <c r="KE90">
        <f>IFERROR(VLOOKUP(_xlfn.NUMBERVALUE(MID(CF90, SEARCH("!", CF90)+1, SEARCH("+", CF90)-SEARCH("!", CF90)-1)), Rankings!$A$2:$BK$161, 63, FALSE),0)</f>
        <v>0</v>
      </c>
      <c r="KF90">
        <f>IFERROR(VLOOKUP(_xlfn.NUMBERVALUE(MID(CG90, SEARCH("!", CG90)+1, SEARCH("+", CG90)-SEARCH("!", CG90)-1)), Rankings!$A$2:$BK$161, 63, FALSE),0)</f>
        <v>0</v>
      </c>
      <c r="KG90">
        <f>IFERROR(VLOOKUP(_xlfn.NUMBERVALUE(MID(CH90, SEARCH("!", CH90)+1, SEARCH("+", CH90)-SEARCH("!", CH90)-1)), Rankings!$A$2:$BK$161, 63, FALSE),0)</f>
        <v>0</v>
      </c>
      <c r="KH90">
        <f>IFERROR(VLOOKUP(_xlfn.NUMBERVALUE(MID(CI90, SEARCH("!", CI90)+1, SEARCH("+", CI90)-SEARCH("!", CI90)-1)), Rankings!$A$2:$BK$161, 63, FALSE),0)</f>
        <v>0</v>
      </c>
      <c r="KI90">
        <f>IFERROR(VLOOKUP(_xlfn.NUMBERVALUE(MID(CJ90, SEARCH("!", CJ90)+1, SEARCH("+", CJ90)-SEARCH("!", CJ90)-1)), Rankings!$A$2:$BK$161, 63, FALSE),0)</f>
        <v>0</v>
      </c>
      <c r="KJ90">
        <f>IFERROR(VLOOKUP(_xlfn.NUMBERVALUE(MID(CK90, SEARCH("!", CK90)+1, SEARCH("+", CK90)-SEARCH("!", CK90)-1)), Rankings!$A$2:$BK$161, 63, FALSE),0)</f>
        <v>0</v>
      </c>
      <c r="KK90">
        <f>IFERROR(VLOOKUP(_xlfn.NUMBERVALUE(MID(CL90, SEARCH("!", CL90)+1, SEARCH("+", CL90)-SEARCH("!", CL90)-1)), Rankings!$A$2:$BK$161, 63, FALSE),0)</f>
        <v>0</v>
      </c>
      <c r="KL90">
        <f>IFERROR(VLOOKUP(_xlfn.NUMBERVALUE(MID(CM90, SEARCH("!", CM90)+1, SEARCH("+", CM90)-SEARCH("!", CM90)-1)), Rankings!$A$2:$BK$161, 63, FALSE),0)</f>
        <v>0</v>
      </c>
      <c r="KM90">
        <f>IFERROR(VLOOKUP(_xlfn.NUMBERVALUE(MID(CN90, SEARCH("!", CN90)+1, SEARCH("+", CN90)-SEARCH("!", CN90)-1)), Rankings!$A$2:$BK$161, 63, FALSE),0)</f>
        <v>0</v>
      </c>
      <c r="KN90">
        <f>IFERROR(VLOOKUP(_xlfn.NUMBERVALUE(MID(CO90, SEARCH("!", CO90)+1, SEARCH("+", CO90)-SEARCH("!", CO90)-1)), Rankings!$A$2:$BK$161, 63, FALSE),0)</f>
        <v>0</v>
      </c>
      <c r="KO90">
        <f>IFERROR(VLOOKUP(_xlfn.NUMBERVALUE(MID(CP90, SEARCH("!", CP90)+1, SEARCH("+", CP90)-SEARCH("!", CP90)-1)), Rankings!$A$2:$BK$161, 63, FALSE),0)</f>
        <v>0</v>
      </c>
      <c r="KP90">
        <f>IFERROR(VLOOKUP(_xlfn.NUMBERVALUE(MID(CQ90, SEARCH("!", CQ90)+1, SEARCH("+", CQ90)-SEARCH("!", CQ90)-1)), Rankings!$A$2:$BK$161, 63, FALSE),0)</f>
        <v>0</v>
      </c>
      <c r="KQ90">
        <f>IFERROR(VLOOKUP(_xlfn.NUMBERVALUE(MID(CR90, SEARCH("!", CR90)+1, SEARCH("+", CR90)-SEARCH("!", CR90)-1)), Rankings!$A$2:$BK$161, 63, FALSE),0)</f>
        <v>0</v>
      </c>
      <c r="KS90" s="4">
        <f t="shared" si="1951"/>
        <v>197</v>
      </c>
      <c r="KT90" s="4">
        <f t="shared" si="1952"/>
        <v>109</v>
      </c>
      <c r="KU90" s="4">
        <f t="shared" si="1953"/>
        <v>99</v>
      </c>
      <c r="KV90" s="4">
        <f t="shared" si="1954"/>
        <v>0</v>
      </c>
      <c r="KY90" s="4">
        <f t="shared" si="1955"/>
        <v>405</v>
      </c>
      <c r="KZ90" s="4"/>
      <c r="LB90">
        <f t="shared" si="1956"/>
        <v>31</v>
      </c>
      <c r="LC90">
        <f t="shared" si="1957"/>
        <v>56</v>
      </c>
      <c r="LD90">
        <f t="shared" si="1958"/>
        <v>37</v>
      </c>
      <c r="LE90">
        <f t="shared" si="1959"/>
        <v>28</v>
      </c>
      <c r="LF90">
        <f t="shared" si="1960"/>
        <v>33</v>
      </c>
      <c r="LG90">
        <f t="shared" si="1961"/>
        <v>43</v>
      </c>
      <c r="LH90">
        <f t="shared" si="1962"/>
        <v>37</v>
      </c>
      <c r="LI90">
        <f t="shared" si="1963"/>
        <v>72</v>
      </c>
      <c r="LJ90">
        <f t="shared" si="1964"/>
        <v>30</v>
      </c>
      <c r="LK90">
        <f t="shared" si="1965"/>
        <v>38</v>
      </c>
      <c r="LL90">
        <f t="shared" si="1966"/>
        <v>0</v>
      </c>
      <c r="LM90">
        <f t="shared" si="1967"/>
        <v>0</v>
      </c>
      <c r="LN90">
        <f t="shared" si="1968"/>
        <v>0</v>
      </c>
      <c r="LO90">
        <f t="shared" si="1969"/>
        <v>0</v>
      </c>
      <c r="LP90">
        <f t="shared" si="1970"/>
        <v>0</v>
      </c>
      <c r="LQ90">
        <f t="shared" si="1971"/>
        <v>0</v>
      </c>
      <c r="LR90">
        <f t="shared" si="1972"/>
        <v>0</v>
      </c>
      <c r="LS90">
        <f t="shared" si="1973"/>
        <v>0</v>
      </c>
      <c r="LT90">
        <f t="shared" si="1974"/>
        <v>0</v>
      </c>
      <c r="LU90">
        <f t="shared" si="1975"/>
        <v>0</v>
      </c>
      <c r="LV90">
        <f t="shared" si="1976"/>
        <v>0</v>
      </c>
      <c r="LW90">
        <f t="shared" si="1977"/>
        <v>0</v>
      </c>
      <c r="LX90">
        <f t="shared" si="1978"/>
        <v>0</v>
      </c>
      <c r="LY90">
        <f t="shared" si="1979"/>
        <v>0</v>
      </c>
      <c r="LZ90">
        <f t="shared" si="1980"/>
        <v>0</v>
      </c>
      <c r="MA90">
        <f t="shared" si="1981"/>
        <v>0</v>
      </c>
      <c r="MB90">
        <f t="shared" si="1982"/>
        <v>0</v>
      </c>
      <c r="MC90">
        <f t="shared" si="1983"/>
        <v>0</v>
      </c>
      <c r="MD90">
        <f t="shared" si="1984"/>
        <v>0</v>
      </c>
      <c r="ME90">
        <f t="shared" si="1985"/>
        <v>0</v>
      </c>
      <c r="MF90">
        <f t="shared" si="1986"/>
        <v>0</v>
      </c>
      <c r="MG90">
        <f t="shared" si="1987"/>
        <v>0</v>
      </c>
      <c r="MH90">
        <f t="shared" si="1988"/>
        <v>0</v>
      </c>
      <c r="MI90">
        <f t="shared" si="1989"/>
        <v>0</v>
      </c>
      <c r="MJ90">
        <f t="shared" si="1990"/>
        <v>0</v>
      </c>
      <c r="MK90">
        <f t="shared" si="1991"/>
        <v>0</v>
      </c>
      <c r="ML90">
        <f t="shared" si="1992"/>
        <v>0</v>
      </c>
      <c r="MM90">
        <f t="shared" si="1993"/>
        <v>0</v>
      </c>
      <c r="MN90">
        <f t="shared" si="1994"/>
        <v>0</v>
      </c>
      <c r="MO90">
        <f t="shared" si="1995"/>
        <v>0</v>
      </c>
      <c r="MP90">
        <f t="shared" si="1996"/>
        <v>0</v>
      </c>
      <c r="MQ90">
        <f t="shared" si="1997"/>
        <v>0</v>
      </c>
      <c r="MR90">
        <f t="shared" si="1998"/>
        <v>0</v>
      </c>
      <c r="MS90">
        <f t="shared" si="1999"/>
        <v>0</v>
      </c>
      <c r="MT90">
        <f t="shared" si="2000"/>
        <v>0</v>
      </c>
      <c r="MU90">
        <f t="shared" si="2001"/>
        <v>0</v>
      </c>
      <c r="MV90">
        <f t="shared" si="2002"/>
        <v>0</v>
      </c>
      <c r="MW90">
        <f t="shared" si="2003"/>
        <v>0</v>
      </c>
      <c r="MX90">
        <f t="shared" si="2004"/>
        <v>0</v>
      </c>
      <c r="MY90">
        <f t="shared" si="2005"/>
        <v>0</v>
      </c>
      <c r="MZ90">
        <f t="shared" si="2006"/>
        <v>0</v>
      </c>
      <c r="NA90">
        <f t="shared" si="2007"/>
        <v>0</v>
      </c>
      <c r="NB90">
        <f t="shared" si="2008"/>
        <v>0</v>
      </c>
      <c r="NC90">
        <f t="shared" si="2009"/>
        <v>0</v>
      </c>
      <c r="ND90">
        <f t="shared" si="2010"/>
        <v>0</v>
      </c>
      <c r="NE90">
        <f t="shared" si="2011"/>
        <v>0</v>
      </c>
      <c r="NF90">
        <f t="shared" si="2012"/>
        <v>0</v>
      </c>
      <c r="NG90">
        <f t="shared" si="2013"/>
        <v>0</v>
      </c>
      <c r="NH90">
        <f t="shared" si="2014"/>
        <v>0</v>
      </c>
      <c r="NI90">
        <f t="shared" si="2015"/>
        <v>0</v>
      </c>
      <c r="NJ90">
        <f t="shared" si="2016"/>
        <v>0</v>
      </c>
      <c r="NK90">
        <f t="shared" si="2017"/>
        <v>0</v>
      </c>
      <c r="NL90">
        <f t="shared" si="2018"/>
        <v>0</v>
      </c>
      <c r="NM90">
        <f t="shared" si="2019"/>
        <v>0</v>
      </c>
      <c r="NN90">
        <f t="shared" si="2020"/>
        <v>0</v>
      </c>
      <c r="NO90">
        <f t="shared" si="2021"/>
        <v>0</v>
      </c>
      <c r="NP90">
        <f t="shared" si="2022"/>
        <v>0</v>
      </c>
      <c r="NQ90">
        <f t="shared" si="2023"/>
        <v>0</v>
      </c>
      <c r="NR90">
        <f t="shared" si="2024"/>
        <v>0</v>
      </c>
      <c r="NS90">
        <f t="shared" si="2025"/>
        <v>0</v>
      </c>
      <c r="NT90">
        <f t="shared" si="2026"/>
        <v>0</v>
      </c>
      <c r="NU90">
        <f t="shared" si="2027"/>
        <v>0</v>
      </c>
      <c r="NV90">
        <f t="shared" si="2028"/>
        <v>0</v>
      </c>
      <c r="NW90">
        <f t="shared" si="2029"/>
        <v>0</v>
      </c>
      <c r="NX90">
        <f t="shared" si="2030"/>
        <v>0</v>
      </c>
      <c r="NY90">
        <f t="shared" si="2031"/>
        <v>0</v>
      </c>
      <c r="NZ90">
        <f t="shared" si="2032"/>
        <v>0</v>
      </c>
      <c r="OA90">
        <f t="shared" si="2033"/>
        <v>0</v>
      </c>
      <c r="OB90">
        <f t="shared" si="2034"/>
        <v>0</v>
      </c>
      <c r="OC90">
        <f t="shared" si="2035"/>
        <v>0</v>
      </c>
      <c r="OD90">
        <f t="shared" si="2036"/>
        <v>0</v>
      </c>
      <c r="OE90">
        <f t="shared" si="2037"/>
        <v>0</v>
      </c>
      <c r="OF90">
        <f t="shared" si="2038"/>
        <v>0</v>
      </c>
      <c r="OG90">
        <f t="shared" si="2039"/>
        <v>0</v>
      </c>
      <c r="OH90">
        <f t="shared" si="2040"/>
        <v>0</v>
      </c>
      <c r="OJ90" s="4">
        <f t="shared" si="2041"/>
        <v>200</v>
      </c>
      <c r="OK90" s="4">
        <f t="shared" si="2042"/>
        <v>81</v>
      </c>
      <c r="OL90" s="4">
        <f t="shared" si="2043"/>
        <v>107</v>
      </c>
      <c r="OM90" s="4">
        <f t="shared" si="2044"/>
        <v>0</v>
      </c>
      <c r="OP90" s="4">
        <f t="shared" si="2045"/>
        <v>388</v>
      </c>
      <c r="OQ90" s="4"/>
      <c r="OS90">
        <f t="shared" si="2046"/>
        <v>62</v>
      </c>
      <c r="OT90">
        <f t="shared" si="2047"/>
        <v>41</v>
      </c>
      <c r="OU90">
        <f t="shared" si="2048"/>
        <v>22</v>
      </c>
      <c r="OV90">
        <f t="shared" si="2049"/>
        <v>22</v>
      </c>
      <c r="OW90">
        <f t="shared" si="2050"/>
        <v>41</v>
      </c>
      <c r="OX90">
        <f t="shared" si="2051"/>
        <v>25</v>
      </c>
      <c r="OY90">
        <f t="shared" si="2052"/>
        <v>38</v>
      </c>
      <c r="OZ90">
        <f t="shared" si="2053"/>
        <v>43</v>
      </c>
      <c r="PA90">
        <f t="shared" si="2054"/>
        <v>50</v>
      </c>
      <c r="PB90">
        <f t="shared" si="2055"/>
        <v>44</v>
      </c>
      <c r="PC90">
        <f t="shared" si="2056"/>
        <v>0</v>
      </c>
      <c r="PD90">
        <f t="shared" si="2057"/>
        <v>0</v>
      </c>
      <c r="PE90">
        <f t="shared" si="2058"/>
        <v>0</v>
      </c>
      <c r="PF90">
        <f t="shared" si="2059"/>
        <v>0</v>
      </c>
      <c r="PG90">
        <f t="shared" si="2060"/>
        <v>0</v>
      </c>
      <c r="PH90">
        <f t="shared" si="2061"/>
        <v>0</v>
      </c>
      <c r="PI90">
        <f t="shared" si="2062"/>
        <v>0</v>
      </c>
      <c r="PJ90">
        <f t="shared" si="2063"/>
        <v>0</v>
      </c>
      <c r="PK90">
        <f t="shared" si="2064"/>
        <v>0</v>
      </c>
      <c r="PL90">
        <f t="shared" si="2065"/>
        <v>0</v>
      </c>
      <c r="PM90">
        <f t="shared" si="2066"/>
        <v>0</v>
      </c>
      <c r="PN90">
        <f t="shared" si="2067"/>
        <v>0</v>
      </c>
      <c r="PO90">
        <f t="shared" si="2068"/>
        <v>0</v>
      </c>
      <c r="PP90">
        <f t="shared" si="2069"/>
        <v>0</v>
      </c>
      <c r="PQ90">
        <f t="shared" si="2070"/>
        <v>0</v>
      </c>
      <c r="PR90">
        <f t="shared" si="2071"/>
        <v>0</v>
      </c>
      <c r="PS90">
        <f t="shared" si="2072"/>
        <v>0</v>
      </c>
      <c r="PT90">
        <f t="shared" si="2073"/>
        <v>0</v>
      </c>
      <c r="PU90">
        <f t="shared" si="2074"/>
        <v>0</v>
      </c>
      <c r="PV90">
        <f t="shared" si="2075"/>
        <v>0</v>
      </c>
      <c r="PW90">
        <f t="shared" si="2076"/>
        <v>0</v>
      </c>
      <c r="PX90">
        <f t="shared" si="2077"/>
        <v>0</v>
      </c>
      <c r="PY90">
        <f t="shared" si="2078"/>
        <v>0</v>
      </c>
      <c r="PZ90">
        <f t="shared" si="2079"/>
        <v>0</v>
      </c>
      <c r="QA90">
        <f t="shared" si="2080"/>
        <v>0</v>
      </c>
      <c r="QB90">
        <f t="shared" si="2081"/>
        <v>0</v>
      </c>
      <c r="QC90">
        <f t="shared" si="2082"/>
        <v>0</v>
      </c>
      <c r="QD90">
        <f t="shared" si="2083"/>
        <v>0</v>
      </c>
      <c r="QE90">
        <f t="shared" si="2084"/>
        <v>0</v>
      </c>
      <c r="QF90">
        <f t="shared" si="2085"/>
        <v>0</v>
      </c>
      <c r="QG90">
        <f t="shared" si="2086"/>
        <v>0</v>
      </c>
      <c r="QH90">
        <f t="shared" si="2087"/>
        <v>0</v>
      </c>
      <c r="QI90">
        <f t="shared" si="2088"/>
        <v>0</v>
      </c>
      <c r="QJ90">
        <f t="shared" si="2089"/>
        <v>0</v>
      </c>
      <c r="QK90">
        <f t="shared" si="2090"/>
        <v>0</v>
      </c>
      <c r="QL90">
        <f t="shared" si="2091"/>
        <v>0</v>
      </c>
      <c r="QM90">
        <f t="shared" si="2092"/>
        <v>0</v>
      </c>
      <c r="QN90">
        <f t="shared" si="2093"/>
        <v>0</v>
      </c>
      <c r="QO90">
        <f t="shared" si="2094"/>
        <v>0</v>
      </c>
      <c r="QP90">
        <f t="shared" si="2095"/>
        <v>0</v>
      </c>
      <c r="QQ90">
        <f t="shared" si="2096"/>
        <v>0</v>
      </c>
      <c r="QR90">
        <f t="shared" si="2097"/>
        <v>0</v>
      </c>
      <c r="QS90">
        <f t="shared" si="2098"/>
        <v>0</v>
      </c>
      <c r="QT90">
        <f t="shared" si="2099"/>
        <v>0</v>
      </c>
      <c r="QU90">
        <f t="shared" si="2100"/>
        <v>0</v>
      </c>
      <c r="QV90">
        <f t="shared" si="2101"/>
        <v>0</v>
      </c>
      <c r="QW90">
        <f t="shared" si="2102"/>
        <v>0</v>
      </c>
      <c r="QX90">
        <f t="shared" si="2103"/>
        <v>0</v>
      </c>
      <c r="QY90">
        <f t="shared" si="2104"/>
        <v>0</v>
      </c>
      <c r="QZ90">
        <f t="shared" si="2105"/>
        <v>0</v>
      </c>
      <c r="RA90">
        <f t="shared" si="2106"/>
        <v>0</v>
      </c>
      <c r="RB90">
        <f t="shared" si="2107"/>
        <v>0</v>
      </c>
      <c r="RC90">
        <f t="shared" si="2108"/>
        <v>0</v>
      </c>
      <c r="RD90">
        <f t="shared" si="2109"/>
        <v>0</v>
      </c>
      <c r="RE90">
        <f t="shared" si="2110"/>
        <v>0</v>
      </c>
      <c r="RF90">
        <f t="shared" si="2111"/>
        <v>0</v>
      </c>
      <c r="RG90">
        <f t="shared" si="2112"/>
        <v>0</v>
      </c>
      <c r="RH90">
        <f t="shared" si="2113"/>
        <v>0</v>
      </c>
      <c r="RI90">
        <f t="shared" si="2114"/>
        <v>0</v>
      </c>
      <c r="RJ90">
        <f t="shared" si="2115"/>
        <v>0</v>
      </c>
      <c r="RK90">
        <f t="shared" si="2116"/>
        <v>0</v>
      </c>
      <c r="RL90">
        <f t="shared" si="2117"/>
        <v>0</v>
      </c>
      <c r="RM90">
        <f t="shared" si="2118"/>
        <v>0</v>
      </c>
      <c r="RN90">
        <f t="shared" si="2119"/>
        <v>0</v>
      </c>
      <c r="RO90">
        <f t="shared" si="2120"/>
        <v>0</v>
      </c>
      <c r="RP90">
        <f t="shared" si="2121"/>
        <v>0</v>
      </c>
      <c r="RQ90">
        <f t="shared" si="2122"/>
        <v>0</v>
      </c>
      <c r="RR90">
        <f t="shared" si="2123"/>
        <v>0</v>
      </c>
      <c r="RS90">
        <f t="shared" si="2124"/>
        <v>0</v>
      </c>
      <c r="RT90">
        <f t="shared" si="2125"/>
        <v>0</v>
      </c>
      <c r="RU90">
        <f t="shared" si="2126"/>
        <v>0</v>
      </c>
      <c r="RV90">
        <f t="shared" si="2127"/>
        <v>0</v>
      </c>
      <c r="RW90">
        <f t="shared" si="2128"/>
        <v>0</v>
      </c>
      <c r="RX90">
        <f t="shared" si="2129"/>
        <v>0</v>
      </c>
      <c r="RY90">
        <f t="shared" si="2130"/>
        <v>0</v>
      </c>
      <c r="SA90" s="4">
        <f t="shared" si="2131"/>
        <v>22.67</v>
      </c>
      <c r="SB90" s="4">
        <f t="shared" si="2132"/>
        <v>10.1</v>
      </c>
      <c r="SC90" s="4">
        <f t="shared" si="2133"/>
        <v>10.9</v>
      </c>
      <c r="SD90" s="4">
        <f t="shared" si="2134"/>
        <v>0</v>
      </c>
      <c r="SF90" s="4">
        <f t="shared" si="2135"/>
        <v>43.67</v>
      </c>
      <c r="SI90">
        <f t="shared" si="2136"/>
        <v>4.83</v>
      </c>
      <c r="SJ90">
        <f t="shared" si="2137"/>
        <v>4.08</v>
      </c>
      <c r="SK90">
        <f t="shared" si="2138"/>
        <v>4.38</v>
      </c>
      <c r="SL90">
        <f t="shared" si="2139"/>
        <v>3.43</v>
      </c>
      <c r="SM90">
        <f t="shared" si="2140"/>
        <v>3.22</v>
      </c>
      <c r="SN90">
        <f t="shared" si="2141"/>
        <v>4.71</v>
      </c>
      <c r="SO90">
        <f t="shared" si="2142"/>
        <v>4.5</v>
      </c>
      <c r="SP90">
        <f t="shared" si="2143"/>
        <v>5.6</v>
      </c>
      <c r="SQ90">
        <f t="shared" si="2144"/>
        <v>4.67</v>
      </c>
      <c r="SR90">
        <f t="shared" si="2145"/>
        <v>4.25</v>
      </c>
      <c r="SS90" t="str">
        <f t="shared" si="2146"/>
        <v>0</v>
      </c>
      <c r="ST90" t="str">
        <f t="shared" si="2147"/>
        <v>0</v>
      </c>
      <c r="SU90" t="str">
        <f t="shared" si="2148"/>
        <v>0</v>
      </c>
      <c r="SV90" t="str">
        <f t="shared" si="2149"/>
        <v>0</v>
      </c>
      <c r="SW90" t="str">
        <f t="shared" si="2150"/>
        <v>0</v>
      </c>
      <c r="SX90" t="str">
        <f t="shared" si="2151"/>
        <v>0</v>
      </c>
      <c r="SY90" t="str">
        <f t="shared" si="2152"/>
        <v>0</v>
      </c>
      <c r="SZ90" t="str">
        <f t="shared" si="2153"/>
        <v>0</v>
      </c>
      <c r="TA90" t="str">
        <f t="shared" si="2154"/>
        <v>0</v>
      </c>
      <c r="TB90" t="str">
        <f t="shared" si="2155"/>
        <v>0</v>
      </c>
      <c r="TC90" t="str">
        <f t="shared" si="2156"/>
        <v>0</v>
      </c>
      <c r="TD90" t="str">
        <f t="shared" si="2157"/>
        <v>0</v>
      </c>
      <c r="TE90" t="str">
        <f t="shared" si="2158"/>
        <v>0</v>
      </c>
      <c r="TF90" t="str">
        <f t="shared" si="2159"/>
        <v>0</v>
      </c>
      <c r="TG90" t="str">
        <f t="shared" si="2160"/>
        <v>0</v>
      </c>
      <c r="TH90" t="str">
        <f t="shared" si="2161"/>
        <v>0</v>
      </c>
      <c r="TI90" t="str">
        <f t="shared" si="2162"/>
        <v>0</v>
      </c>
      <c r="TJ90" t="str">
        <f t="shared" si="2163"/>
        <v>0</v>
      </c>
      <c r="TK90" t="str">
        <f t="shared" si="2164"/>
        <v>0</v>
      </c>
      <c r="TL90" t="str">
        <f t="shared" si="2165"/>
        <v>0</v>
      </c>
      <c r="TM90" t="str">
        <f t="shared" si="2166"/>
        <v>0</v>
      </c>
      <c r="TN90" t="str">
        <f t="shared" si="2167"/>
        <v>0</v>
      </c>
      <c r="TO90" t="str">
        <f t="shared" si="2168"/>
        <v>0</v>
      </c>
      <c r="TP90" t="str">
        <f t="shared" si="2169"/>
        <v>0</v>
      </c>
      <c r="TQ90" t="str">
        <f t="shared" si="2170"/>
        <v>0</v>
      </c>
      <c r="TR90" t="str">
        <f t="shared" si="2171"/>
        <v>0</v>
      </c>
      <c r="TS90" t="str">
        <f t="shared" si="2172"/>
        <v>0</v>
      </c>
      <c r="TT90" t="str">
        <f t="shared" si="2173"/>
        <v>0</v>
      </c>
      <c r="TU90" t="str">
        <f t="shared" si="2174"/>
        <v>0</v>
      </c>
      <c r="TV90" t="str">
        <f t="shared" si="2175"/>
        <v>0</v>
      </c>
      <c r="TW90" t="str">
        <f t="shared" si="2176"/>
        <v>0</v>
      </c>
      <c r="TX90" t="str">
        <f t="shared" si="2177"/>
        <v>0</v>
      </c>
      <c r="TY90" t="str">
        <f t="shared" si="2178"/>
        <v>0</v>
      </c>
      <c r="TZ90" t="str">
        <f t="shared" si="2179"/>
        <v>0</v>
      </c>
      <c r="UA90" t="str">
        <f t="shared" si="2180"/>
        <v>0</v>
      </c>
      <c r="UB90" t="str">
        <f t="shared" si="2181"/>
        <v>0</v>
      </c>
      <c r="UC90" t="str">
        <f t="shared" si="2182"/>
        <v>0</v>
      </c>
      <c r="UD90" t="str">
        <f t="shared" si="2183"/>
        <v>0</v>
      </c>
      <c r="UE90" t="str">
        <f t="shared" si="2184"/>
        <v>0</v>
      </c>
      <c r="UF90" t="str">
        <f t="shared" si="2185"/>
        <v>0</v>
      </c>
      <c r="UG90" t="str">
        <f t="shared" si="2186"/>
        <v>0</v>
      </c>
      <c r="UH90" t="str">
        <f t="shared" si="2187"/>
        <v>0</v>
      </c>
      <c r="UI90" t="str">
        <f t="shared" si="2188"/>
        <v>0</v>
      </c>
      <c r="UJ90" t="str">
        <f t="shared" si="2189"/>
        <v>0</v>
      </c>
      <c r="UK90" t="str">
        <f t="shared" si="2190"/>
        <v>0</v>
      </c>
      <c r="UL90" t="str">
        <f t="shared" si="2191"/>
        <v>0</v>
      </c>
      <c r="UM90" t="str">
        <f t="shared" si="2192"/>
        <v>0</v>
      </c>
      <c r="UN90" t="str">
        <f t="shared" si="2193"/>
        <v>0</v>
      </c>
      <c r="UO90" t="str">
        <f t="shared" si="2194"/>
        <v>0</v>
      </c>
      <c r="UP90" t="str">
        <f t="shared" si="2195"/>
        <v>0</v>
      </c>
      <c r="UQ90" t="str">
        <f t="shared" si="2196"/>
        <v>0</v>
      </c>
      <c r="UR90" t="str">
        <f t="shared" si="2197"/>
        <v>0</v>
      </c>
      <c r="US90" t="str">
        <f t="shared" si="2198"/>
        <v>0</v>
      </c>
      <c r="UT90" t="str">
        <f t="shared" si="2199"/>
        <v>0</v>
      </c>
      <c r="UU90" t="str">
        <f t="shared" si="2200"/>
        <v>0</v>
      </c>
      <c r="UV90" t="str">
        <f t="shared" si="2201"/>
        <v>0</v>
      </c>
      <c r="UW90" t="str">
        <f t="shared" si="2202"/>
        <v>0</v>
      </c>
      <c r="UX90" t="str">
        <f t="shared" si="2203"/>
        <v>0</v>
      </c>
      <c r="UY90" t="str">
        <f t="shared" si="2204"/>
        <v>0</v>
      </c>
      <c r="UZ90" t="str">
        <f t="shared" si="2205"/>
        <v>0</v>
      </c>
      <c r="VA90" t="str">
        <f t="shared" si="2206"/>
        <v>0</v>
      </c>
      <c r="VB90" t="str">
        <f t="shared" si="2207"/>
        <v>0</v>
      </c>
      <c r="VC90" t="str">
        <f t="shared" si="2208"/>
        <v>0</v>
      </c>
      <c r="VD90" t="str">
        <f t="shared" si="2209"/>
        <v>0</v>
      </c>
      <c r="VE90" t="str">
        <f t="shared" si="2210"/>
        <v>0</v>
      </c>
      <c r="VF90" t="str">
        <f t="shared" si="2211"/>
        <v>0</v>
      </c>
      <c r="VG90" t="str">
        <f t="shared" si="2212"/>
        <v>0</v>
      </c>
      <c r="VH90" t="str">
        <f t="shared" si="2213"/>
        <v>0</v>
      </c>
      <c r="VI90" t="str">
        <f t="shared" si="2214"/>
        <v>0</v>
      </c>
      <c r="VJ90" t="str">
        <f t="shared" si="2215"/>
        <v>0</v>
      </c>
      <c r="VK90" t="str">
        <f t="shared" si="2216"/>
        <v>0</v>
      </c>
      <c r="VL90" t="str">
        <f t="shared" si="2217"/>
        <v>0</v>
      </c>
      <c r="VM90" t="str">
        <f t="shared" si="2218"/>
        <v>0</v>
      </c>
      <c r="VN90" t="str">
        <f t="shared" si="2219"/>
        <v>0</v>
      </c>
      <c r="VO90" t="str">
        <f t="shared" si="2220"/>
        <v>0</v>
      </c>
      <c r="VQ90" s="4">
        <f t="shared" si="2221"/>
        <v>-5.9599999999999991</v>
      </c>
      <c r="VR90" s="4">
        <f t="shared" si="2222"/>
        <v>16.73</v>
      </c>
      <c r="VS90" s="4">
        <f t="shared" si="2223"/>
        <v>-11.69</v>
      </c>
      <c r="VT90" s="4">
        <f t="shared" si="2224"/>
        <v>0</v>
      </c>
      <c r="VV90" s="4">
        <f t="shared" si="2225"/>
        <v>-0.91999999999999815</v>
      </c>
      <c r="VY90">
        <f t="shared" si="2226"/>
        <v>-8.1999999999999993</v>
      </c>
      <c r="VZ90">
        <f t="shared" si="2227"/>
        <v>1.1299999999999999</v>
      </c>
      <c r="WA90">
        <f t="shared" si="2228"/>
        <v>-1.1499999999999999</v>
      </c>
      <c r="WB90">
        <f t="shared" si="2229"/>
        <v>2.06</v>
      </c>
      <c r="WC90">
        <f t="shared" si="2230"/>
        <v>-1.23</v>
      </c>
      <c r="WD90">
        <f t="shared" si="2231"/>
        <v>5.85</v>
      </c>
      <c r="WE90">
        <f t="shared" si="2232"/>
        <v>6.38</v>
      </c>
      <c r="WF90">
        <f t="shared" si="2233"/>
        <v>10.35</v>
      </c>
      <c r="WG90">
        <f t="shared" si="2234"/>
        <v>-3.59</v>
      </c>
      <c r="WH90">
        <f t="shared" si="2235"/>
        <v>-12.52</v>
      </c>
      <c r="WI90">
        <f t="shared" si="2236"/>
        <v>0</v>
      </c>
      <c r="WJ90">
        <f t="shared" si="2237"/>
        <v>0</v>
      </c>
      <c r="WK90">
        <f t="shared" si="2238"/>
        <v>0</v>
      </c>
      <c r="WL90">
        <f t="shared" si="2239"/>
        <v>0</v>
      </c>
      <c r="WM90">
        <f t="shared" si="2240"/>
        <v>0</v>
      </c>
      <c r="WN90">
        <f t="shared" si="2241"/>
        <v>0</v>
      </c>
      <c r="WO90">
        <f t="shared" si="2242"/>
        <v>0</v>
      </c>
      <c r="WP90">
        <f t="shared" si="2243"/>
        <v>0</v>
      </c>
      <c r="WQ90">
        <f t="shared" si="2244"/>
        <v>0</v>
      </c>
      <c r="WR90">
        <f t="shared" si="2245"/>
        <v>0</v>
      </c>
      <c r="WS90">
        <f t="shared" si="2246"/>
        <v>0</v>
      </c>
      <c r="WT90">
        <f t="shared" si="2247"/>
        <v>0</v>
      </c>
      <c r="WU90">
        <f t="shared" si="2248"/>
        <v>0</v>
      </c>
      <c r="WV90">
        <f t="shared" si="2249"/>
        <v>0</v>
      </c>
      <c r="WW90">
        <f t="shared" si="2250"/>
        <v>0</v>
      </c>
      <c r="WX90">
        <f t="shared" si="2251"/>
        <v>0</v>
      </c>
      <c r="WY90">
        <f t="shared" si="2252"/>
        <v>0</v>
      </c>
      <c r="WZ90">
        <f t="shared" si="2253"/>
        <v>0</v>
      </c>
      <c r="XA90">
        <f t="shared" si="2254"/>
        <v>0</v>
      </c>
      <c r="XB90">
        <f t="shared" si="2255"/>
        <v>0</v>
      </c>
      <c r="XC90">
        <f t="shared" si="2256"/>
        <v>0</v>
      </c>
      <c r="XD90">
        <f t="shared" si="2257"/>
        <v>0</v>
      </c>
      <c r="XE90">
        <f t="shared" si="2258"/>
        <v>0</v>
      </c>
      <c r="XF90">
        <f t="shared" si="2259"/>
        <v>0</v>
      </c>
      <c r="XG90">
        <f t="shared" si="2260"/>
        <v>0</v>
      </c>
      <c r="XH90">
        <f t="shared" si="2261"/>
        <v>0</v>
      </c>
      <c r="XI90">
        <f t="shared" si="2262"/>
        <v>0</v>
      </c>
      <c r="XJ90">
        <f t="shared" si="2263"/>
        <v>0</v>
      </c>
      <c r="XK90">
        <f t="shared" si="2264"/>
        <v>0</v>
      </c>
      <c r="XL90">
        <f t="shared" si="2265"/>
        <v>0</v>
      </c>
      <c r="XM90">
        <f t="shared" si="2266"/>
        <v>0</v>
      </c>
      <c r="XN90">
        <f t="shared" si="2267"/>
        <v>0</v>
      </c>
      <c r="XO90">
        <f t="shared" si="2268"/>
        <v>0</v>
      </c>
      <c r="XP90">
        <f t="shared" si="2269"/>
        <v>0</v>
      </c>
      <c r="XQ90">
        <f t="shared" si="2270"/>
        <v>0</v>
      </c>
      <c r="XR90">
        <f t="shared" si="2271"/>
        <v>0</v>
      </c>
      <c r="XS90">
        <f t="shared" si="2272"/>
        <v>0</v>
      </c>
      <c r="XT90">
        <f t="shared" si="2273"/>
        <v>0</v>
      </c>
      <c r="XU90">
        <f t="shared" si="2274"/>
        <v>0</v>
      </c>
      <c r="XV90">
        <f t="shared" si="2275"/>
        <v>0</v>
      </c>
      <c r="XW90">
        <f t="shared" si="2276"/>
        <v>0</v>
      </c>
      <c r="XX90">
        <f t="shared" si="2277"/>
        <v>0</v>
      </c>
      <c r="XY90">
        <f t="shared" si="2278"/>
        <v>0</v>
      </c>
      <c r="XZ90">
        <f t="shared" si="2279"/>
        <v>0</v>
      </c>
      <c r="YA90">
        <f t="shared" si="2280"/>
        <v>0</v>
      </c>
      <c r="YB90">
        <f t="shared" si="2281"/>
        <v>0</v>
      </c>
      <c r="YC90">
        <f t="shared" si="2282"/>
        <v>0</v>
      </c>
      <c r="YD90">
        <f t="shared" si="2283"/>
        <v>0</v>
      </c>
      <c r="YE90">
        <f t="shared" si="2284"/>
        <v>0</v>
      </c>
      <c r="YF90">
        <f t="shared" si="2285"/>
        <v>0</v>
      </c>
      <c r="YG90">
        <f t="shared" si="2286"/>
        <v>0</v>
      </c>
      <c r="YH90">
        <f t="shared" si="2287"/>
        <v>0</v>
      </c>
      <c r="YI90">
        <f t="shared" si="2288"/>
        <v>0</v>
      </c>
      <c r="YJ90">
        <f t="shared" si="2289"/>
        <v>0</v>
      </c>
      <c r="YK90">
        <f t="shared" si="2290"/>
        <v>0</v>
      </c>
      <c r="YL90">
        <f t="shared" si="2291"/>
        <v>0</v>
      </c>
      <c r="YM90">
        <f t="shared" si="2292"/>
        <v>0</v>
      </c>
      <c r="YN90">
        <f t="shared" si="2293"/>
        <v>0</v>
      </c>
      <c r="YO90">
        <f t="shared" si="2294"/>
        <v>0</v>
      </c>
      <c r="YP90">
        <f t="shared" si="2295"/>
        <v>0</v>
      </c>
      <c r="YQ90">
        <f t="shared" si="2296"/>
        <v>0</v>
      </c>
      <c r="YR90">
        <f t="shared" si="2297"/>
        <v>0</v>
      </c>
      <c r="YS90">
        <f t="shared" si="2298"/>
        <v>0</v>
      </c>
      <c r="YT90">
        <f t="shared" si="2299"/>
        <v>0</v>
      </c>
      <c r="YU90">
        <f t="shared" si="2300"/>
        <v>0</v>
      </c>
      <c r="YV90">
        <f t="shared" si="2301"/>
        <v>0</v>
      </c>
      <c r="YW90">
        <f t="shared" si="2302"/>
        <v>0</v>
      </c>
      <c r="YX90">
        <f t="shared" si="2303"/>
        <v>0</v>
      </c>
      <c r="YY90">
        <f t="shared" si="2304"/>
        <v>0</v>
      </c>
      <c r="YZ90">
        <f t="shared" si="2305"/>
        <v>0</v>
      </c>
      <c r="ZA90">
        <f t="shared" si="2306"/>
        <v>0</v>
      </c>
      <c r="ZB90">
        <f t="shared" si="2307"/>
        <v>0</v>
      </c>
      <c r="ZC90">
        <f t="shared" si="2308"/>
        <v>0</v>
      </c>
      <c r="ZD90">
        <f t="shared" si="2309"/>
        <v>0</v>
      </c>
      <c r="ZE90">
        <f t="shared" si="2310"/>
        <v>0</v>
      </c>
      <c r="ZG90" s="4">
        <f t="shared" si="2311"/>
        <v>258</v>
      </c>
      <c r="ZH90" s="4">
        <f t="shared" si="2312"/>
        <v>80</v>
      </c>
      <c r="ZI90" s="4">
        <f t="shared" si="2313"/>
        <v>162</v>
      </c>
      <c r="ZJ90" s="4">
        <f t="shared" si="2314"/>
        <v>0</v>
      </c>
      <c r="ZL90" s="4">
        <f t="shared" si="2315"/>
        <v>500</v>
      </c>
      <c r="ZO90">
        <f t="shared" si="2316"/>
        <v>63</v>
      </c>
      <c r="ZP90">
        <f t="shared" si="2317"/>
        <v>33</v>
      </c>
      <c r="ZQ90">
        <f t="shared" si="2318"/>
        <v>43</v>
      </c>
      <c r="ZR90">
        <f t="shared" si="2319"/>
        <v>49</v>
      </c>
      <c r="ZS90">
        <f t="shared" si="2320"/>
        <v>44</v>
      </c>
      <c r="ZT90">
        <f t="shared" si="2321"/>
        <v>49</v>
      </c>
      <c r="ZU90">
        <f t="shared" si="2322"/>
        <v>46</v>
      </c>
      <c r="ZV90">
        <f t="shared" si="2323"/>
        <v>34</v>
      </c>
      <c r="ZW90">
        <f t="shared" si="2324"/>
        <v>70</v>
      </c>
      <c r="ZX90">
        <f t="shared" si="2325"/>
        <v>69</v>
      </c>
      <c r="ZY90">
        <f t="shared" si="2326"/>
        <v>0</v>
      </c>
      <c r="ZZ90">
        <f t="shared" si="2327"/>
        <v>0</v>
      </c>
      <c r="AAA90">
        <f t="shared" si="2328"/>
        <v>0</v>
      </c>
      <c r="AAB90">
        <f t="shared" si="2329"/>
        <v>0</v>
      </c>
      <c r="AAC90">
        <f t="shared" si="2330"/>
        <v>0</v>
      </c>
      <c r="AAD90">
        <f t="shared" si="2331"/>
        <v>0</v>
      </c>
      <c r="AAE90">
        <f t="shared" si="2332"/>
        <v>0</v>
      </c>
      <c r="AAF90">
        <f t="shared" si="2333"/>
        <v>0</v>
      </c>
      <c r="AAG90">
        <f t="shared" si="2334"/>
        <v>0</v>
      </c>
      <c r="AAH90">
        <f t="shared" si="2335"/>
        <v>0</v>
      </c>
      <c r="AAI90">
        <f t="shared" si="2336"/>
        <v>0</v>
      </c>
      <c r="AAJ90">
        <f t="shared" si="2337"/>
        <v>0</v>
      </c>
      <c r="AAK90">
        <f t="shared" si="2338"/>
        <v>0</v>
      </c>
      <c r="AAL90">
        <f t="shared" si="2339"/>
        <v>0</v>
      </c>
      <c r="AAM90">
        <f t="shared" si="2340"/>
        <v>0</v>
      </c>
      <c r="AAN90">
        <f t="shared" si="2341"/>
        <v>0</v>
      </c>
      <c r="AAO90">
        <f t="shared" si="2342"/>
        <v>0</v>
      </c>
      <c r="AAP90">
        <f t="shared" si="2343"/>
        <v>0</v>
      </c>
      <c r="AAQ90">
        <f t="shared" si="2344"/>
        <v>0</v>
      </c>
      <c r="AAR90">
        <f t="shared" si="2345"/>
        <v>0</v>
      </c>
      <c r="AAS90">
        <f t="shared" si="2346"/>
        <v>0</v>
      </c>
      <c r="AAT90">
        <f t="shared" si="2347"/>
        <v>0</v>
      </c>
      <c r="AAU90">
        <f t="shared" si="2348"/>
        <v>0</v>
      </c>
      <c r="AAV90">
        <f t="shared" si="2349"/>
        <v>0</v>
      </c>
      <c r="AAW90">
        <f t="shared" si="2350"/>
        <v>0</v>
      </c>
      <c r="AAX90">
        <f t="shared" si="2351"/>
        <v>0</v>
      </c>
      <c r="AAY90">
        <f t="shared" si="2352"/>
        <v>0</v>
      </c>
      <c r="AAZ90">
        <f t="shared" si="2353"/>
        <v>0</v>
      </c>
      <c r="ABA90">
        <f t="shared" si="2354"/>
        <v>0</v>
      </c>
      <c r="ABB90">
        <f t="shared" si="2355"/>
        <v>0</v>
      </c>
      <c r="ABC90">
        <f t="shared" si="2356"/>
        <v>0</v>
      </c>
      <c r="ABD90">
        <f t="shared" si="2357"/>
        <v>0</v>
      </c>
      <c r="ABE90">
        <f t="shared" si="2358"/>
        <v>0</v>
      </c>
      <c r="ABF90">
        <f t="shared" si="2359"/>
        <v>0</v>
      </c>
      <c r="ABG90">
        <f t="shared" si="2360"/>
        <v>0</v>
      </c>
      <c r="ABH90">
        <f t="shared" si="2361"/>
        <v>0</v>
      </c>
      <c r="ABI90">
        <f t="shared" si="2362"/>
        <v>0</v>
      </c>
      <c r="ABJ90">
        <f t="shared" si="2363"/>
        <v>0</v>
      </c>
      <c r="ABK90">
        <f t="shared" si="2364"/>
        <v>0</v>
      </c>
      <c r="ABL90">
        <f t="shared" si="2365"/>
        <v>0</v>
      </c>
      <c r="ABM90">
        <f t="shared" si="2366"/>
        <v>0</v>
      </c>
      <c r="ABN90">
        <f t="shared" si="2367"/>
        <v>0</v>
      </c>
      <c r="ABO90">
        <f t="shared" si="2368"/>
        <v>0</v>
      </c>
      <c r="ABP90">
        <f t="shared" si="2369"/>
        <v>0</v>
      </c>
      <c r="ABQ90">
        <f t="shared" si="2370"/>
        <v>0</v>
      </c>
      <c r="ABR90">
        <f t="shared" si="2371"/>
        <v>0</v>
      </c>
      <c r="ABS90">
        <f t="shared" si="2372"/>
        <v>0</v>
      </c>
      <c r="ABT90">
        <f t="shared" si="2373"/>
        <v>0</v>
      </c>
      <c r="ABU90">
        <f t="shared" si="2374"/>
        <v>0</v>
      </c>
      <c r="ABV90">
        <f t="shared" si="2375"/>
        <v>0</v>
      </c>
      <c r="ABW90">
        <f t="shared" si="2376"/>
        <v>0</v>
      </c>
      <c r="ABX90">
        <f t="shared" si="2377"/>
        <v>0</v>
      </c>
      <c r="ABY90">
        <f t="shared" si="2378"/>
        <v>0</v>
      </c>
      <c r="ABZ90">
        <f t="shared" si="2379"/>
        <v>0</v>
      </c>
      <c r="ACA90">
        <f t="shared" si="2380"/>
        <v>0</v>
      </c>
      <c r="ACB90">
        <f t="shared" si="2381"/>
        <v>0</v>
      </c>
      <c r="ACC90">
        <f t="shared" si="2382"/>
        <v>0</v>
      </c>
      <c r="ACD90">
        <f t="shared" si="2383"/>
        <v>0</v>
      </c>
      <c r="ACE90">
        <f t="shared" si="2384"/>
        <v>0</v>
      </c>
      <c r="ACF90">
        <f t="shared" si="2385"/>
        <v>0</v>
      </c>
      <c r="ACG90">
        <f t="shared" si="2386"/>
        <v>0</v>
      </c>
      <c r="ACH90">
        <f t="shared" si="2387"/>
        <v>0</v>
      </c>
      <c r="ACI90">
        <f t="shared" si="2388"/>
        <v>0</v>
      </c>
      <c r="ACJ90">
        <f t="shared" si="2389"/>
        <v>0</v>
      </c>
      <c r="ACK90">
        <f t="shared" si="2390"/>
        <v>0</v>
      </c>
      <c r="ACL90">
        <f t="shared" si="2391"/>
        <v>0</v>
      </c>
      <c r="ACM90">
        <f t="shared" si="2392"/>
        <v>0</v>
      </c>
      <c r="ACN90">
        <f t="shared" si="2393"/>
        <v>0</v>
      </c>
      <c r="ACO90">
        <f t="shared" si="2394"/>
        <v>0</v>
      </c>
      <c r="ACP90">
        <f t="shared" si="2395"/>
        <v>0</v>
      </c>
      <c r="ACQ90">
        <f t="shared" si="2396"/>
        <v>0</v>
      </c>
      <c r="ACR90">
        <f t="shared" si="2397"/>
        <v>0</v>
      </c>
      <c r="ACS90">
        <f t="shared" si="2398"/>
        <v>0</v>
      </c>
      <c r="ACT90">
        <f t="shared" si="2399"/>
        <v>0</v>
      </c>
      <c r="ACU90">
        <f t="shared" si="2400"/>
        <v>0</v>
      </c>
      <c r="ACW90" s="4">
        <f t="shared" si="2401"/>
        <v>297.59999999999997</v>
      </c>
      <c r="ACX90" s="4">
        <f t="shared" si="2402"/>
        <v>115.1</v>
      </c>
      <c r="ACY90" s="4">
        <f t="shared" si="2403"/>
        <v>118.3</v>
      </c>
      <c r="ACZ90" s="4">
        <f t="shared" si="2404"/>
        <v>0</v>
      </c>
      <c r="ADA90" s="88">
        <f t="shared" si="2405"/>
        <v>7.5861716300120703</v>
      </c>
      <c r="ADB90" s="4">
        <f t="shared" si="2406"/>
        <v>530.99999999999989</v>
      </c>
      <c r="ADC90" s="5">
        <f t="shared" si="2407"/>
        <v>7.7149206087943636</v>
      </c>
      <c r="ADD90" s="5">
        <f t="shared" si="2408"/>
        <v>6.2795965900154229</v>
      </c>
      <c r="ADE90">
        <f t="shared" si="2409"/>
        <v>22.4</v>
      </c>
      <c r="ADF90">
        <f t="shared" si="2410"/>
        <v>86.2</v>
      </c>
      <c r="ADG90">
        <f t="shared" si="2411"/>
        <v>76.099999999999994</v>
      </c>
      <c r="ADH90">
        <f t="shared" si="2412"/>
        <v>57.9</v>
      </c>
      <c r="ADI90">
        <f t="shared" si="2413"/>
        <v>27.7</v>
      </c>
      <c r="ADJ90">
        <f t="shared" si="2414"/>
        <v>90.1</v>
      </c>
      <c r="ADK90">
        <f t="shared" si="2415"/>
        <v>13.1</v>
      </c>
      <c r="ADL90">
        <f t="shared" si="2416"/>
        <v>102</v>
      </c>
      <c r="ADM90">
        <f t="shared" si="2417"/>
        <v>22.8</v>
      </c>
      <c r="ADN90">
        <f t="shared" si="2418"/>
        <v>32.700000000000003</v>
      </c>
      <c r="ADO90">
        <f t="shared" si="2419"/>
        <v>0</v>
      </c>
      <c r="ADP90">
        <f t="shared" si="2420"/>
        <v>0</v>
      </c>
      <c r="ADQ90">
        <f t="shared" si="2421"/>
        <v>0</v>
      </c>
      <c r="ADR90">
        <f t="shared" si="2422"/>
        <v>0</v>
      </c>
      <c r="ADS90">
        <f t="shared" si="2423"/>
        <v>0</v>
      </c>
      <c r="ADT90">
        <f t="shared" si="2424"/>
        <v>0</v>
      </c>
      <c r="ADU90">
        <f t="shared" si="2425"/>
        <v>0</v>
      </c>
      <c r="ADV90">
        <f t="shared" si="2426"/>
        <v>0</v>
      </c>
      <c r="ADW90">
        <f t="shared" si="2427"/>
        <v>0</v>
      </c>
      <c r="ADX90">
        <f t="shared" si="2428"/>
        <v>0</v>
      </c>
      <c r="ADY90">
        <f t="shared" si="2429"/>
        <v>0</v>
      </c>
      <c r="ADZ90">
        <f t="shared" si="2430"/>
        <v>0</v>
      </c>
      <c r="AEA90">
        <f t="shared" si="2431"/>
        <v>0</v>
      </c>
      <c r="AEB90">
        <f t="shared" si="2432"/>
        <v>0</v>
      </c>
      <c r="AEC90">
        <f t="shared" si="2433"/>
        <v>0</v>
      </c>
      <c r="AED90">
        <f t="shared" si="2434"/>
        <v>0</v>
      </c>
      <c r="AEE90">
        <f t="shared" si="2435"/>
        <v>0</v>
      </c>
      <c r="AEF90">
        <f t="shared" si="2436"/>
        <v>0</v>
      </c>
      <c r="AEG90">
        <f t="shared" si="2437"/>
        <v>0</v>
      </c>
      <c r="AEH90">
        <f t="shared" si="2438"/>
        <v>0</v>
      </c>
      <c r="AEI90">
        <f t="shared" si="2439"/>
        <v>0</v>
      </c>
      <c r="AEJ90">
        <f t="shared" si="2440"/>
        <v>0</v>
      </c>
      <c r="AEK90">
        <f t="shared" si="2441"/>
        <v>0</v>
      </c>
      <c r="AEL90">
        <f t="shared" si="2442"/>
        <v>0</v>
      </c>
      <c r="AEM90">
        <f t="shared" si="2443"/>
        <v>0</v>
      </c>
      <c r="AEN90">
        <f t="shared" si="2444"/>
        <v>0</v>
      </c>
      <c r="AEO90">
        <f t="shared" si="2445"/>
        <v>0</v>
      </c>
      <c r="AEP90">
        <f t="shared" si="2446"/>
        <v>0</v>
      </c>
      <c r="AEQ90">
        <f t="shared" si="2447"/>
        <v>0</v>
      </c>
      <c r="AER90">
        <f t="shared" si="2448"/>
        <v>0</v>
      </c>
      <c r="AES90">
        <f t="shared" si="2449"/>
        <v>0</v>
      </c>
      <c r="AET90">
        <f t="shared" si="2450"/>
        <v>0</v>
      </c>
      <c r="AEU90">
        <f t="shared" si="2451"/>
        <v>0</v>
      </c>
      <c r="AEV90">
        <f t="shared" si="2452"/>
        <v>0</v>
      </c>
      <c r="AEW90">
        <f t="shared" si="2453"/>
        <v>0</v>
      </c>
      <c r="AEX90">
        <f t="shared" si="2454"/>
        <v>0</v>
      </c>
      <c r="AEY90">
        <f t="shared" si="2455"/>
        <v>0</v>
      </c>
      <c r="AEZ90">
        <f t="shared" si="2456"/>
        <v>0</v>
      </c>
      <c r="AFA90">
        <f t="shared" si="2457"/>
        <v>0</v>
      </c>
      <c r="AFB90">
        <f t="shared" si="2458"/>
        <v>0</v>
      </c>
      <c r="AFC90">
        <f t="shared" si="2459"/>
        <v>0</v>
      </c>
      <c r="AFD90">
        <f t="shared" si="2460"/>
        <v>0</v>
      </c>
      <c r="AFE90">
        <f t="shared" si="2461"/>
        <v>0</v>
      </c>
      <c r="AFF90">
        <f t="shared" si="2462"/>
        <v>0</v>
      </c>
      <c r="AFG90">
        <f t="shared" si="2463"/>
        <v>0</v>
      </c>
      <c r="AFH90">
        <f t="shared" si="2464"/>
        <v>0</v>
      </c>
      <c r="AFI90">
        <f t="shared" si="2465"/>
        <v>0</v>
      </c>
      <c r="AFJ90">
        <f t="shared" si="2466"/>
        <v>0</v>
      </c>
      <c r="AFK90">
        <f t="shared" si="2467"/>
        <v>0</v>
      </c>
      <c r="AFL90">
        <f t="shared" si="2468"/>
        <v>0</v>
      </c>
      <c r="AFM90">
        <f t="shared" si="2469"/>
        <v>0</v>
      </c>
      <c r="AFN90">
        <f t="shared" si="2470"/>
        <v>0</v>
      </c>
      <c r="AFO90">
        <f t="shared" si="2471"/>
        <v>0</v>
      </c>
      <c r="AFP90">
        <f t="shared" si="2472"/>
        <v>0</v>
      </c>
      <c r="AFQ90">
        <f t="shared" si="2473"/>
        <v>0</v>
      </c>
      <c r="AFR90">
        <f t="shared" si="2474"/>
        <v>0</v>
      </c>
      <c r="AFS90">
        <f t="shared" si="2475"/>
        <v>0</v>
      </c>
      <c r="AFT90">
        <f t="shared" si="2476"/>
        <v>0</v>
      </c>
      <c r="AFU90">
        <f t="shared" si="2477"/>
        <v>0</v>
      </c>
      <c r="AFV90">
        <f t="shared" si="2478"/>
        <v>0</v>
      </c>
      <c r="AFW90">
        <f t="shared" si="2479"/>
        <v>0</v>
      </c>
      <c r="AFX90">
        <f t="shared" si="2480"/>
        <v>0</v>
      </c>
      <c r="AFY90">
        <f t="shared" si="2481"/>
        <v>0</v>
      </c>
      <c r="AFZ90">
        <f t="shared" si="2482"/>
        <v>0</v>
      </c>
      <c r="AGA90">
        <f t="shared" si="2483"/>
        <v>0</v>
      </c>
      <c r="AGB90">
        <f t="shared" si="2484"/>
        <v>0</v>
      </c>
      <c r="AGC90">
        <f t="shared" si="2485"/>
        <v>0</v>
      </c>
      <c r="AGD90">
        <f t="shared" si="2486"/>
        <v>0</v>
      </c>
      <c r="AGE90">
        <f t="shared" si="2487"/>
        <v>0</v>
      </c>
      <c r="AGF90">
        <f t="shared" si="2488"/>
        <v>0</v>
      </c>
      <c r="AGG90">
        <f t="shared" si="2489"/>
        <v>0</v>
      </c>
      <c r="AGH90">
        <f t="shared" si="2490"/>
        <v>0</v>
      </c>
      <c r="AGI90">
        <f t="shared" si="2491"/>
        <v>0</v>
      </c>
      <c r="AGJ90">
        <f t="shared" si="2492"/>
        <v>0</v>
      </c>
      <c r="AGK90">
        <f t="shared" si="2493"/>
        <v>0</v>
      </c>
      <c r="AGM90" s="88">
        <f t="shared" si="2494"/>
        <v>63</v>
      </c>
      <c r="AGN90" s="88">
        <v>63</v>
      </c>
      <c r="AGO90">
        <v>1</v>
      </c>
      <c r="AGP90">
        <f t="shared" si="2495"/>
        <v>1</v>
      </c>
      <c r="AGQ90">
        <f t="shared" si="2496"/>
        <v>1</v>
      </c>
      <c r="AGR90">
        <f t="shared" si="2497"/>
        <v>1</v>
      </c>
      <c r="AGS90">
        <f t="shared" si="2498"/>
        <v>2</v>
      </c>
      <c r="AGT90">
        <f t="shared" si="2499"/>
        <v>1</v>
      </c>
      <c r="AGU90">
        <f t="shared" si="2500"/>
        <v>1</v>
      </c>
      <c r="AGV90">
        <f t="shared" si="2501"/>
        <v>8</v>
      </c>
      <c r="AGW90">
        <f t="shared" si="2502"/>
        <v>9</v>
      </c>
      <c r="AGX90">
        <f t="shared" si="2503"/>
        <v>1</v>
      </c>
      <c r="AGY90">
        <f t="shared" si="2504"/>
        <v>9</v>
      </c>
      <c r="AGZ90">
        <f t="shared" si="2505"/>
        <v>0</v>
      </c>
      <c r="AHA90">
        <f t="shared" si="2506"/>
        <v>0</v>
      </c>
      <c r="AHB90">
        <f t="shared" si="2507"/>
        <v>0</v>
      </c>
      <c r="AHC90">
        <f t="shared" si="2508"/>
        <v>0</v>
      </c>
      <c r="AHD90">
        <f t="shared" si="2509"/>
        <v>0</v>
      </c>
      <c r="AHE90">
        <f t="shared" si="2510"/>
        <v>0</v>
      </c>
      <c r="AHF90">
        <f t="shared" si="2511"/>
        <v>0</v>
      </c>
      <c r="AHG90">
        <f t="shared" si="2512"/>
        <v>0</v>
      </c>
      <c r="AHH90">
        <f t="shared" si="2513"/>
        <v>0</v>
      </c>
      <c r="AHI90">
        <f t="shared" si="2514"/>
        <v>0</v>
      </c>
      <c r="AHJ90">
        <f t="shared" si="2515"/>
        <v>0</v>
      </c>
      <c r="AHK90">
        <f t="shared" si="2516"/>
        <v>0</v>
      </c>
      <c r="AHL90">
        <f t="shared" si="2517"/>
        <v>0</v>
      </c>
      <c r="AHM90">
        <f t="shared" si="2518"/>
        <v>0</v>
      </c>
      <c r="AHN90">
        <f t="shared" si="2519"/>
        <v>0</v>
      </c>
      <c r="AHO90">
        <f t="shared" si="2520"/>
        <v>0</v>
      </c>
      <c r="AHP90">
        <f t="shared" si="2521"/>
        <v>0</v>
      </c>
      <c r="AHQ90">
        <f t="shared" si="2522"/>
        <v>0</v>
      </c>
      <c r="AHR90">
        <f t="shared" si="2523"/>
        <v>0</v>
      </c>
      <c r="AHS90">
        <f t="shared" si="2524"/>
        <v>0</v>
      </c>
      <c r="AHT90">
        <f t="shared" si="2525"/>
        <v>0</v>
      </c>
      <c r="AHU90">
        <f t="shared" si="2526"/>
        <v>0</v>
      </c>
      <c r="AHV90">
        <f t="shared" si="2527"/>
        <v>0</v>
      </c>
      <c r="AHW90">
        <f t="shared" si="2528"/>
        <v>0</v>
      </c>
      <c r="AHX90">
        <f t="shared" si="2529"/>
        <v>0</v>
      </c>
      <c r="AHY90">
        <f t="shared" si="2530"/>
        <v>0</v>
      </c>
      <c r="AHZ90">
        <f t="shared" si="2531"/>
        <v>0</v>
      </c>
      <c r="AIA90">
        <f t="shared" si="2532"/>
        <v>0</v>
      </c>
      <c r="AIB90">
        <f t="shared" si="2533"/>
        <v>0</v>
      </c>
      <c r="AIC90">
        <f t="shared" si="2534"/>
        <v>0</v>
      </c>
      <c r="AID90">
        <f t="shared" si="2535"/>
        <v>0</v>
      </c>
      <c r="AIE90">
        <f t="shared" si="2536"/>
        <v>0</v>
      </c>
      <c r="AIF90">
        <f t="shared" si="2537"/>
        <v>0</v>
      </c>
      <c r="AIG90">
        <f t="shared" si="2538"/>
        <v>0</v>
      </c>
      <c r="AIH90">
        <f t="shared" si="2539"/>
        <v>0</v>
      </c>
      <c r="AII90">
        <f t="shared" si="2540"/>
        <v>0</v>
      </c>
      <c r="AIJ90">
        <f t="shared" si="2541"/>
        <v>0</v>
      </c>
      <c r="AIK90">
        <f t="shared" si="2542"/>
        <v>0</v>
      </c>
      <c r="AIL90">
        <f t="shared" si="2543"/>
        <v>0</v>
      </c>
      <c r="AIM90">
        <f t="shared" si="2544"/>
        <v>0</v>
      </c>
      <c r="AIN90">
        <f t="shared" si="2545"/>
        <v>0</v>
      </c>
      <c r="AIO90">
        <f t="shared" si="2546"/>
        <v>0</v>
      </c>
      <c r="AIP90">
        <f t="shared" si="2547"/>
        <v>0</v>
      </c>
      <c r="AIQ90">
        <f t="shared" si="2548"/>
        <v>0</v>
      </c>
      <c r="AIR90">
        <f t="shared" si="2549"/>
        <v>0</v>
      </c>
      <c r="AIS90">
        <f t="shared" si="2550"/>
        <v>0</v>
      </c>
      <c r="AIT90">
        <f t="shared" si="2551"/>
        <v>0</v>
      </c>
      <c r="AIU90">
        <f t="shared" si="2552"/>
        <v>0</v>
      </c>
      <c r="AIV90">
        <f t="shared" si="2553"/>
        <v>0</v>
      </c>
      <c r="AIW90">
        <f t="shared" si="2554"/>
        <v>0</v>
      </c>
      <c r="AIX90">
        <f t="shared" si="2555"/>
        <v>0</v>
      </c>
      <c r="AIY90">
        <f t="shared" si="2556"/>
        <v>0</v>
      </c>
      <c r="AIZ90">
        <f t="shared" si="2557"/>
        <v>0</v>
      </c>
      <c r="AJA90">
        <f t="shared" si="2558"/>
        <v>0</v>
      </c>
      <c r="AJB90">
        <f t="shared" si="2559"/>
        <v>0</v>
      </c>
      <c r="AJC90">
        <f t="shared" si="2560"/>
        <v>0</v>
      </c>
      <c r="AJD90">
        <f t="shared" si="2561"/>
        <v>0</v>
      </c>
      <c r="AJE90">
        <f t="shared" si="2562"/>
        <v>0</v>
      </c>
      <c r="AJF90">
        <f t="shared" si="2563"/>
        <v>0</v>
      </c>
      <c r="AJG90">
        <f t="shared" si="2564"/>
        <v>0</v>
      </c>
      <c r="AJH90">
        <f t="shared" si="2565"/>
        <v>0</v>
      </c>
      <c r="AJI90">
        <f t="shared" si="2566"/>
        <v>0</v>
      </c>
      <c r="AJJ90">
        <f t="shared" si="2567"/>
        <v>0</v>
      </c>
      <c r="AJK90">
        <f t="shared" si="2568"/>
        <v>0</v>
      </c>
      <c r="AJL90">
        <f t="shared" si="2569"/>
        <v>0</v>
      </c>
      <c r="AJM90">
        <f t="shared" si="2570"/>
        <v>0</v>
      </c>
      <c r="AJN90">
        <f t="shared" si="2571"/>
        <v>0</v>
      </c>
      <c r="AJO90">
        <f t="shared" si="2572"/>
        <v>0</v>
      </c>
      <c r="AJP90">
        <f t="shared" si="2573"/>
        <v>0</v>
      </c>
      <c r="AJQ90">
        <f t="shared" si="2574"/>
        <v>0</v>
      </c>
      <c r="AJR90">
        <f t="shared" si="2575"/>
        <v>0</v>
      </c>
      <c r="AJS90">
        <f t="shared" si="2576"/>
        <v>0</v>
      </c>
      <c r="AJT90">
        <f t="shared" si="2577"/>
        <v>0</v>
      </c>
      <c r="AJU90">
        <f t="shared" si="2578"/>
        <v>0</v>
      </c>
      <c r="AJV90">
        <f t="shared" si="2579"/>
        <v>0</v>
      </c>
      <c r="AJX90">
        <v>36</v>
      </c>
      <c r="AJY90">
        <v>1</v>
      </c>
      <c r="AJZ90">
        <v>1</v>
      </c>
      <c r="AKA90">
        <f t="shared" si="2580"/>
        <v>2</v>
      </c>
      <c r="AKB90">
        <f t="shared" si="2581"/>
        <v>2</v>
      </c>
      <c r="AKC90">
        <f t="shared" si="2582"/>
        <v>1</v>
      </c>
      <c r="AKD90">
        <f t="shared" si="2583"/>
        <v>8</v>
      </c>
      <c r="AKE90">
        <f t="shared" si="2584"/>
        <v>8</v>
      </c>
      <c r="AKF90">
        <f t="shared" si="2585"/>
        <v>2</v>
      </c>
      <c r="AKG90">
        <f t="shared" si="2586"/>
        <v>2</v>
      </c>
      <c r="AKH90">
        <f t="shared" si="2587"/>
        <v>0</v>
      </c>
      <c r="AKI90">
        <f t="shared" si="2588"/>
        <v>0</v>
      </c>
      <c r="AKJ90">
        <f t="shared" si="2589"/>
        <v>0</v>
      </c>
      <c r="AKK90">
        <f t="shared" si="2590"/>
        <v>0</v>
      </c>
      <c r="AKL90">
        <f t="shared" si="2591"/>
        <v>0</v>
      </c>
      <c r="AKM90">
        <f t="shared" si="2592"/>
        <v>0</v>
      </c>
      <c r="AKN90">
        <f t="shared" si="2593"/>
        <v>0</v>
      </c>
      <c r="AKO90">
        <f t="shared" si="2594"/>
        <v>0</v>
      </c>
      <c r="AKP90">
        <f t="shared" si="2595"/>
        <v>0</v>
      </c>
      <c r="AKQ90">
        <f t="shared" si="2596"/>
        <v>0</v>
      </c>
      <c r="AKR90">
        <f t="shared" si="2597"/>
        <v>0</v>
      </c>
      <c r="AKS90">
        <f t="shared" si="2598"/>
        <v>0</v>
      </c>
      <c r="AKT90">
        <f t="shared" si="2599"/>
        <v>0</v>
      </c>
      <c r="AKU90">
        <f t="shared" si="2600"/>
        <v>0</v>
      </c>
      <c r="AKV90">
        <f t="shared" si="2601"/>
        <v>0</v>
      </c>
      <c r="AKW90">
        <f t="shared" si="2602"/>
        <v>0</v>
      </c>
      <c r="AKX90">
        <f t="shared" si="2603"/>
        <v>0</v>
      </c>
      <c r="AKY90">
        <f t="shared" si="2604"/>
        <v>0</v>
      </c>
      <c r="AKZ90">
        <f t="shared" si="2605"/>
        <v>0</v>
      </c>
      <c r="ALA90">
        <f t="shared" si="2606"/>
        <v>0</v>
      </c>
      <c r="ALB90">
        <f t="shared" si="2607"/>
        <v>0</v>
      </c>
      <c r="ALC90">
        <f t="shared" si="2608"/>
        <v>0</v>
      </c>
      <c r="ALD90">
        <f t="shared" si="2609"/>
        <v>0</v>
      </c>
      <c r="ALE90">
        <f t="shared" si="2610"/>
        <v>0</v>
      </c>
      <c r="ALF90">
        <f t="shared" si="2611"/>
        <v>0</v>
      </c>
      <c r="ALG90">
        <f t="shared" si="2612"/>
        <v>0</v>
      </c>
      <c r="ALH90">
        <f t="shared" si="2613"/>
        <v>0</v>
      </c>
      <c r="ALI90">
        <f t="shared" si="2614"/>
        <v>0</v>
      </c>
      <c r="ALJ90">
        <f t="shared" si="2615"/>
        <v>0</v>
      </c>
      <c r="ALK90">
        <f t="shared" si="2616"/>
        <v>0</v>
      </c>
      <c r="ALL90">
        <f t="shared" si="2617"/>
        <v>0</v>
      </c>
      <c r="ALM90">
        <f t="shared" si="2618"/>
        <v>0</v>
      </c>
      <c r="ALN90">
        <f t="shared" si="2619"/>
        <v>0</v>
      </c>
      <c r="ALO90">
        <f t="shared" si="2620"/>
        <v>0</v>
      </c>
      <c r="ALP90">
        <f t="shared" si="2621"/>
        <v>0</v>
      </c>
      <c r="ALQ90">
        <f t="shared" si="2622"/>
        <v>0</v>
      </c>
      <c r="ALR90">
        <f t="shared" si="2623"/>
        <v>0</v>
      </c>
      <c r="ALS90">
        <f t="shared" si="2624"/>
        <v>0</v>
      </c>
      <c r="ALT90">
        <f t="shared" si="2625"/>
        <v>0</v>
      </c>
      <c r="ALU90">
        <f t="shared" si="2626"/>
        <v>0</v>
      </c>
      <c r="ALV90">
        <f t="shared" si="2627"/>
        <v>0</v>
      </c>
      <c r="ALW90">
        <f t="shared" si="2628"/>
        <v>0</v>
      </c>
      <c r="ALX90">
        <f t="shared" si="2629"/>
        <v>0</v>
      </c>
      <c r="ALY90">
        <f t="shared" si="2630"/>
        <v>0</v>
      </c>
      <c r="ALZ90">
        <f t="shared" si="2631"/>
        <v>0</v>
      </c>
      <c r="AMA90">
        <f t="shared" si="2632"/>
        <v>0</v>
      </c>
      <c r="AMB90">
        <f t="shared" si="2633"/>
        <v>0</v>
      </c>
      <c r="AMC90">
        <f t="shared" si="2634"/>
        <v>0</v>
      </c>
      <c r="AMD90">
        <f t="shared" si="2635"/>
        <v>0</v>
      </c>
      <c r="AME90">
        <f t="shared" si="2636"/>
        <v>0</v>
      </c>
      <c r="AMF90">
        <f t="shared" si="2637"/>
        <v>0</v>
      </c>
      <c r="AMG90">
        <f t="shared" si="2638"/>
        <v>0</v>
      </c>
      <c r="AMH90">
        <f t="shared" si="2639"/>
        <v>0</v>
      </c>
      <c r="AMI90">
        <f t="shared" si="2640"/>
        <v>0</v>
      </c>
      <c r="AMJ90">
        <f t="shared" si="2641"/>
        <v>0</v>
      </c>
      <c r="AMK90">
        <f t="shared" si="2642"/>
        <v>0</v>
      </c>
      <c r="AML90">
        <f t="shared" si="2643"/>
        <v>0</v>
      </c>
      <c r="AMM90">
        <f t="shared" si="2644"/>
        <v>0</v>
      </c>
      <c r="AMN90">
        <f t="shared" si="2645"/>
        <v>0</v>
      </c>
      <c r="AMO90">
        <f t="shared" si="2646"/>
        <v>0</v>
      </c>
      <c r="AMP90">
        <f t="shared" si="2647"/>
        <v>0</v>
      </c>
      <c r="AMQ90">
        <f t="shared" si="2648"/>
        <v>0</v>
      </c>
      <c r="AMR90">
        <f t="shared" si="2649"/>
        <v>0</v>
      </c>
      <c r="AMS90">
        <f t="shared" si="2650"/>
        <v>0</v>
      </c>
      <c r="AMT90">
        <f t="shared" si="2651"/>
        <v>0</v>
      </c>
      <c r="AMU90">
        <f t="shared" si="2652"/>
        <v>0</v>
      </c>
      <c r="AMV90">
        <f t="shared" si="2653"/>
        <v>0</v>
      </c>
      <c r="AMW90">
        <f t="shared" si="2654"/>
        <v>0</v>
      </c>
      <c r="AMX90">
        <f t="shared" si="2655"/>
        <v>0</v>
      </c>
      <c r="AMY90">
        <f t="shared" si="2656"/>
        <v>0</v>
      </c>
      <c r="AMZ90">
        <f t="shared" si="2657"/>
        <v>0</v>
      </c>
      <c r="ANA90">
        <f t="shared" si="2658"/>
        <v>0</v>
      </c>
      <c r="ANB90">
        <f t="shared" si="2659"/>
        <v>0</v>
      </c>
      <c r="ANC90">
        <f t="shared" si="2660"/>
        <v>0</v>
      </c>
      <c r="AND90">
        <f t="shared" si="2661"/>
        <v>0</v>
      </c>
      <c r="ANR90" s="4">
        <v>1738</v>
      </c>
      <c r="ANS90" s="4">
        <f t="shared" si="2662"/>
        <v>1738</v>
      </c>
      <c r="ANU90" s="4">
        <v>1708</v>
      </c>
      <c r="ANV90" t="str">
        <f t="shared" si="2663"/>
        <v>1704</v>
      </c>
      <c r="ANW90" t="str">
        <f t="shared" si="2664"/>
        <v>1719</v>
      </c>
      <c r="ANX90" t="str">
        <f t="shared" si="2665"/>
        <v>1742</v>
      </c>
      <c r="ANY90" t="str">
        <f t="shared" si="2666"/>
        <v>1756</v>
      </c>
      <c r="ANZ90" t="str">
        <f t="shared" si="2667"/>
        <v>1744</v>
      </c>
      <c r="AOA90" t="str">
        <f t="shared" si="2668"/>
        <v>1757</v>
      </c>
      <c r="AOB90" t="str">
        <f t="shared" si="2669"/>
        <v>1738</v>
      </c>
      <c r="AOC90" t="str">
        <f t="shared" si="2670"/>
        <v>1748</v>
      </c>
      <c r="AOD90" t="str">
        <f t="shared" si="2671"/>
        <v>1740</v>
      </c>
      <c r="AOE90" t="str">
        <f t="shared" si="2672"/>
        <v>1738</v>
      </c>
      <c r="AOF90" t="str">
        <f t="shared" si="2673"/>
        <v>1738</v>
      </c>
      <c r="AOG90" t="str">
        <f t="shared" si="2674"/>
        <v>1738</v>
      </c>
      <c r="AOH90" t="str">
        <f t="shared" si="2675"/>
        <v>1738</v>
      </c>
      <c r="AOI90" t="str">
        <f t="shared" si="2676"/>
        <v>1738</v>
      </c>
      <c r="AOJ90" t="str">
        <f t="shared" si="2677"/>
        <v>1738</v>
      </c>
      <c r="AOK90" t="str">
        <f t="shared" si="2678"/>
        <v>1738</v>
      </c>
      <c r="AOL90" t="str">
        <f t="shared" si="2679"/>
        <v>1738</v>
      </c>
      <c r="AOM90" t="str">
        <f t="shared" si="2680"/>
        <v>1738</v>
      </c>
      <c r="AON90" t="str">
        <f t="shared" si="2681"/>
        <v>1738</v>
      </c>
      <c r="AOO90" t="str">
        <f t="shared" si="2682"/>
        <v>1738</v>
      </c>
      <c r="AOP90" t="str">
        <f t="shared" si="2683"/>
        <v>1738</v>
      </c>
      <c r="AOQ90" t="str">
        <f t="shared" si="2684"/>
        <v>1738</v>
      </c>
      <c r="AOR90" t="str">
        <f t="shared" si="2685"/>
        <v>1738</v>
      </c>
      <c r="AOS90" t="str">
        <f t="shared" si="2686"/>
        <v>1738</v>
      </c>
      <c r="AOT90" t="str">
        <f t="shared" si="2687"/>
        <v>1738</v>
      </c>
      <c r="AOU90" t="str">
        <f t="shared" si="2688"/>
        <v>1738</v>
      </c>
      <c r="AOV90" t="str">
        <f t="shared" si="2689"/>
        <v>1738</v>
      </c>
      <c r="AOW90" t="str">
        <f t="shared" si="2690"/>
        <v>1738</v>
      </c>
      <c r="AOX90" t="str">
        <f t="shared" si="2691"/>
        <v>1738</v>
      </c>
      <c r="AOY90" t="str">
        <f t="shared" si="2692"/>
        <v>1738</v>
      </c>
      <c r="AOZ90" t="str">
        <f t="shared" si="2693"/>
        <v>1738</v>
      </c>
      <c r="APA90" t="str">
        <f t="shared" si="2694"/>
        <v>1738</v>
      </c>
      <c r="APB90" t="str">
        <f t="shared" si="2695"/>
        <v>1738</v>
      </c>
      <c r="APC90" t="str">
        <f t="shared" si="2696"/>
        <v>1738</v>
      </c>
      <c r="APD90" t="str">
        <f t="shared" si="2697"/>
        <v>1738</v>
      </c>
      <c r="APE90" t="str">
        <f t="shared" si="2698"/>
        <v>1738</v>
      </c>
      <c r="APF90" t="str">
        <f t="shared" si="2699"/>
        <v>1738</v>
      </c>
      <c r="APG90" t="str">
        <f t="shared" si="2700"/>
        <v>1738</v>
      </c>
      <c r="APH90" t="str">
        <f t="shared" si="2701"/>
        <v>1738</v>
      </c>
      <c r="API90" t="str">
        <f t="shared" si="2702"/>
        <v>1738</v>
      </c>
      <c r="APJ90" t="str">
        <f t="shared" si="2703"/>
        <v>1738</v>
      </c>
      <c r="APK90" t="str">
        <f t="shared" si="2704"/>
        <v>1738</v>
      </c>
      <c r="APL90" t="str">
        <f t="shared" si="2705"/>
        <v>1738</v>
      </c>
      <c r="APM90" t="str">
        <f t="shared" si="2706"/>
        <v>1738</v>
      </c>
      <c r="APN90" t="str">
        <f t="shared" si="2707"/>
        <v>1738</v>
      </c>
      <c r="APO90" t="str">
        <f t="shared" si="2708"/>
        <v>1738</v>
      </c>
      <c r="APP90" t="str">
        <f t="shared" si="2709"/>
        <v>1738</v>
      </c>
      <c r="APQ90" t="str">
        <f t="shared" si="2710"/>
        <v>1738</v>
      </c>
      <c r="APR90" t="str">
        <f t="shared" si="2711"/>
        <v>1738</v>
      </c>
      <c r="APS90" t="str">
        <f t="shared" si="2712"/>
        <v>1738</v>
      </c>
      <c r="APT90" t="str">
        <f t="shared" si="2713"/>
        <v>1738</v>
      </c>
      <c r="APU90" t="str">
        <f t="shared" si="2714"/>
        <v>1738</v>
      </c>
      <c r="APV90" t="str">
        <f t="shared" si="2715"/>
        <v>1738</v>
      </c>
      <c r="APW90" t="str">
        <f t="shared" si="2716"/>
        <v>1738</v>
      </c>
      <c r="APX90" t="str">
        <f t="shared" si="2717"/>
        <v>1738</v>
      </c>
      <c r="APY90" t="str">
        <f t="shared" si="2718"/>
        <v>1738</v>
      </c>
      <c r="APZ90" t="str">
        <f t="shared" si="2719"/>
        <v>1738</v>
      </c>
      <c r="AQA90" t="str">
        <f t="shared" si="2720"/>
        <v>1738</v>
      </c>
      <c r="AQB90" t="str">
        <f t="shared" si="2721"/>
        <v>1738</v>
      </c>
      <c r="AQC90" t="str">
        <f t="shared" si="2722"/>
        <v>1738</v>
      </c>
      <c r="AQD90" t="str">
        <f t="shared" si="2723"/>
        <v>1738</v>
      </c>
      <c r="AQE90" t="str">
        <f t="shared" si="2724"/>
        <v>1738</v>
      </c>
      <c r="AQF90" t="str">
        <f t="shared" si="2725"/>
        <v>1738</v>
      </c>
      <c r="AQG90" t="str">
        <f t="shared" si="2726"/>
        <v>1738</v>
      </c>
      <c r="AQH90" t="str">
        <f t="shared" si="2727"/>
        <v>1738</v>
      </c>
      <c r="AQI90" t="str">
        <f t="shared" si="2728"/>
        <v>1738</v>
      </c>
      <c r="AQJ90" t="str">
        <f t="shared" si="2729"/>
        <v>1738</v>
      </c>
      <c r="AQK90" t="str">
        <f t="shared" si="2730"/>
        <v>1738</v>
      </c>
      <c r="AQL90" t="str">
        <f t="shared" si="2731"/>
        <v>1738</v>
      </c>
      <c r="AQM90" t="str">
        <f t="shared" si="2732"/>
        <v>1738</v>
      </c>
      <c r="AQN90" t="str">
        <f t="shared" si="2733"/>
        <v>1738</v>
      </c>
      <c r="AQO90" t="str">
        <f t="shared" si="2734"/>
        <v>1738</v>
      </c>
      <c r="AQP90" t="str">
        <f t="shared" si="2735"/>
        <v>1738</v>
      </c>
      <c r="AQQ90" t="str">
        <f t="shared" si="2736"/>
        <v>1738</v>
      </c>
      <c r="AQR90" t="str">
        <f t="shared" si="2737"/>
        <v>1738</v>
      </c>
      <c r="AQS90" t="str">
        <f t="shared" si="2738"/>
        <v>1738</v>
      </c>
      <c r="AQT90" t="str">
        <f t="shared" si="2739"/>
        <v>1738</v>
      </c>
      <c r="AQU90" t="str">
        <f t="shared" si="2740"/>
        <v>1738</v>
      </c>
      <c r="AQV90" t="str">
        <f t="shared" si="2741"/>
        <v>1738</v>
      </c>
      <c r="AQW90" t="str">
        <f t="shared" si="2742"/>
        <v>1738</v>
      </c>
      <c r="AQX90" t="str">
        <f t="shared" si="2743"/>
        <v>1738</v>
      </c>
      <c r="AQY90" t="str">
        <f t="shared" si="2744"/>
        <v>1738</v>
      </c>
      <c r="AQZ90" t="str">
        <f t="shared" si="2745"/>
        <v>1738</v>
      </c>
      <c r="ARA90" t="str">
        <f t="shared" si="2746"/>
        <v>1738</v>
      </c>
      <c r="ARB90" t="str">
        <f t="shared" si="2747"/>
        <v>1738</v>
      </c>
      <c r="ARC90">
        <v>1708</v>
      </c>
      <c r="ARH90" s="5"/>
    </row>
    <row r="91" spans="1:1152" x14ac:dyDescent="0.2">
      <c r="A91">
        <v>102</v>
      </c>
      <c r="B91" s="19" t="s">
        <v>25</v>
      </c>
      <c r="C91" s="20">
        <f>VLOOKUP(A91, Rankings!$A$2:$AN$161, 40, FALSE)</f>
        <v>89</v>
      </c>
      <c r="D91" s="221" t="s">
        <v>226</v>
      </c>
      <c r="F91" s="4">
        <v>6</v>
      </c>
      <c r="G91" s="4">
        <v>13</v>
      </c>
      <c r="I91" s="5">
        <f t="shared" si="1832"/>
        <v>9</v>
      </c>
      <c r="L91" t="s">
        <v>1704</v>
      </c>
      <c r="M91" t="s">
        <v>2021</v>
      </c>
      <c r="N91" t="s">
        <v>2318</v>
      </c>
      <c r="O91" t="s">
        <v>2622</v>
      </c>
      <c r="P91" t="s">
        <v>2821</v>
      </c>
      <c r="Q91" t="s">
        <v>3071</v>
      </c>
      <c r="R91" t="s">
        <v>3240</v>
      </c>
      <c r="S91" t="s">
        <v>3534</v>
      </c>
      <c r="T91" t="s">
        <v>3889</v>
      </c>
      <c r="U91" t="s">
        <v>10</v>
      </c>
      <c r="V91" t="s">
        <v>10</v>
      </c>
      <c r="W91" t="str">
        <f>Rankings!D90</f>
        <v>-</v>
      </c>
      <c r="X91" t="s">
        <v>10</v>
      </c>
      <c r="Y91" t="s">
        <v>10</v>
      </c>
      <c r="Z91" t="s">
        <v>10</v>
      </c>
      <c r="AA91" t="s">
        <v>10</v>
      </c>
      <c r="AB91" t="s">
        <v>10</v>
      </c>
      <c r="AC91" t="s">
        <v>10</v>
      </c>
      <c r="AD91" t="s">
        <v>10</v>
      </c>
      <c r="AE91" t="s">
        <v>10</v>
      </c>
      <c r="AF91" t="s">
        <v>10</v>
      </c>
      <c r="AG91" t="s">
        <v>10</v>
      </c>
      <c r="AH91" t="s">
        <v>10</v>
      </c>
      <c r="AI91" t="s">
        <v>10</v>
      </c>
      <c r="AJ91" t="s">
        <v>10</v>
      </c>
      <c r="AK91" t="s">
        <v>10</v>
      </c>
      <c r="AL91" t="s">
        <v>10</v>
      </c>
      <c r="AM91" t="s">
        <v>10</v>
      </c>
      <c r="AN91" t="s">
        <v>10</v>
      </c>
      <c r="AO91" t="s">
        <v>10</v>
      </c>
      <c r="AP91" t="s">
        <v>10</v>
      </c>
      <c r="AQ91" t="s">
        <v>10</v>
      </c>
      <c r="AR91" t="s">
        <v>10</v>
      </c>
      <c r="AS91" t="s">
        <v>10</v>
      </c>
      <c r="AT91" t="s">
        <v>10</v>
      </c>
      <c r="AU91" t="s">
        <v>10</v>
      </c>
      <c r="AV91" t="s">
        <v>10</v>
      </c>
      <c r="AW91" t="s">
        <v>10</v>
      </c>
      <c r="AX91" t="s">
        <v>10</v>
      </c>
      <c r="AY91" t="s">
        <v>10</v>
      </c>
      <c r="AZ91" t="s">
        <v>10</v>
      </c>
      <c r="BA91" t="s">
        <v>10</v>
      </c>
      <c r="BB91" t="s">
        <v>10</v>
      </c>
      <c r="BC91" t="s">
        <v>10</v>
      </c>
      <c r="BD91" t="s">
        <v>10</v>
      </c>
      <c r="BE91" t="s">
        <v>10</v>
      </c>
      <c r="BF91" t="s">
        <v>10</v>
      </c>
      <c r="BG91" t="s">
        <v>10</v>
      </c>
      <c r="BH91" t="s">
        <v>10</v>
      </c>
      <c r="BI91" t="s">
        <v>10</v>
      </c>
      <c r="BJ91" t="s">
        <v>10</v>
      </c>
      <c r="BK91" t="s">
        <v>10</v>
      </c>
      <c r="BL91" t="s">
        <v>10</v>
      </c>
      <c r="BM91" t="s">
        <v>10</v>
      </c>
      <c r="BN91" t="s">
        <v>10</v>
      </c>
      <c r="BO91" t="s">
        <v>10</v>
      </c>
      <c r="BP91" t="s">
        <v>10</v>
      </c>
      <c r="BQ91" t="s">
        <v>10</v>
      </c>
      <c r="BR91" t="s">
        <v>10</v>
      </c>
      <c r="BS91" t="s">
        <v>10</v>
      </c>
      <c r="BT91" t="s">
        <v>10</v>
      </c>
      <c r="BU91" t="s">
        <v>10</v>
      </c>
      <c r="BV91" t="s">
        <v>10</v>
      </c>
      <c r="BW91" t="s">
        <v>10</v>
      </c>
      <c r="BX91" t="s">
        <v>10</v>
      </c>
      <c r="BY91" t="s">
        <v>10</v>
      </c>
      <c r="BZ91" t="s">
        <v>10</v>
      </c>
      <c r="CA91" t="s">
        <v>10</v>
      </c>
      <c r="CB91" t="s">
        <v>10</v>
      </c>
      <c r="CC91" t="s">
        <v>10</v>
      </c>
      <c r="CD91" t="s">
        <v>10</v>
      </c>
      <c r="CE91" t="s">
        <v>10</v>
      </c>
      <c r="CF91" t="s">
        <v>10</v>
      </c>
      <c r="CG91" t="s">
        <v>10</v>
      </c>
      <c r="CH91" t="s">
        <v>10</v>
      </c>
      <c r="CI91" t="s">
        <v>10</v>
      </c>
      <c r="CJ91" t="s">
        <v>10</v>
      </c>
      <c r="CK91" t="s">
        <v>10</v>
      </c>
      <c r="CL91" t="s">
        <v>10</v>
      </c>
      <c r="CM91" t="s">
        <v>10</v>
      </c>
      <c r="CN91" t="s">
        <v>10</v>
      </c>
      <c r="CO91" t="s">
        <v>10</v>
      </c>
      <c r="CP91" t="s">
        <v>10</v>
      </c>
      <c r="CQ91" t="s">
        <v>10</v>
      </c>
      <c r="CR91" t="s">
        <v>10</v>
      </c>
      <c r="CT91" s="4">
        <f t="shared" si="1833"/>
        <v>3</v>
      </c>
      <c r="CU91" s="4">
        <f t="shared" si="1834"/>
        <v>0</v>
      </c>
      <c r="CV91" s="4">
        <f t="shared" si="1835"/>
        <v>1</v>
      </c>
      <c r="CW91" s="4">
        <f t="shared" si="1836"/>
        <v>1</v>
      </c>
      <c r="CX91" s="4">
        <f t="shared" si="1837"/>
        <v>1</v>
      </c>
      <c r="CY91" s="4">
        <f t="shared" si="1838"/>
        <v>0</v>
      </c>
      <c r="CZ91" s="4">
        <f t="shared" si="1839"/>
        <v>0</v>
      </c>
      <c r="DA91" s="4">
        <f t="shared" si="1840"/>
        <v>1</v>
      </c>
      <c r="DB91" s="4">
        <f t="shared" si="1841"/>
        <v>0</v>
      </c>
      <c r="DC91" s="4">
        <f t="shared" si="1842"/>
        <v>0</v>
      </c>
      <c r="DD91" s="4">
        <f t="shared" si="1843"/>
        <v>0</v>
      </c>
      <c r="DE91" s="4">
        <f t="shared" si="1844"/>
        <v>2</v>
      </c>
      <c r="DF91" s="4">
        <f t="shared" si="1845"/>
        <v>0</v>
      </c>
      <c r="DG91" s="4">
        <f t="shared" si="1846"/>
        <v>0</v>
      </c>
      <c r="DH91" s="4">
        <f t="shared" si="1847"/>
        <v>0</v>
      </c>
      <c r="DI91" s="152">
        <f t="shared" si="1848"/>
        <v>0</v>
      </c>
      <c r="DJ91" s="153">
        <f t="shared" si="1849"/>
        <v>3</v>
      </c>
      <c r="DK91" s="4">
        <f t="shared" si="1850"/>
        <v>2</v>
      </c>
      <c r="DL91" s="4">
        <f t="shared" si="1851"/>
        <v>1</v>
      </c>
      <c r="DM91" s="4">
        <f t="shared" si="1852"/>
        <v>1</v>
      </c>
      <c r="DN91" s="4">
        <f t="shared" si="1853"/>
        <v>0</v>
      </c>
      <c r="DO91" s="4">
        <f t="shared" si="1854"/>
        <v>2</v>
      </c>
      <c r="DP91" s="4">
        <f t="shared" si="1855"/>
        <v>0</v>
      </c>
      <c r="DQ91" s="4">
        <f t="shared" si="1856"/>
        <v>0</v>
      </c>
      <c r="DR91" s="4">
        <f t="shared" si="1857"/>
        <v>11</v>
      </c>
      <c r="DS91" s="4">
        <f t="shared" si="1858"/>
        <v>6</v>
      </c>
      <c r="DT91" s="4">
        <f t="shared" si="1859"/>
        <v>0</v>
      </c>
      <c r="DU91" t="str">
        <f t="shared" si="1860"/>
        <v>3R</v>
      </c>
      <c r="DV91" t="str">
        <f t="shared" si="1861"/>
        <v>3R</v>
      </c>
      <c r="DW91" t="str">
        <f t="shared" si="1862"/>
        <v>3R</v>
      </c>
      <c r="DX91" t="str">
        <f t="shared" si="1863"/>
        <v>0S</v>
      </c>
      <c r="DY91" t="str">
        <f t="shared" si="1864"/>
        <v>0S</v>
      </c>
      <c r="DZ91" t="str">
        <f t="shared" si="1865"/>
        <v>1R</v>
      </c>
      <c r="EA91" t="str">
        <f t="shared" si="1866"/>
        <v>3L</v>
      </c>
      <c r="EB91" t="str">
        <f t="shared" si="1867"/>
        <v>0L</v>
      </c>
      <c r="EC91" t="str">
        <f t="shared" si="1868"/>
        <v>0R</v>
      </c>
      <c r="ED91">
        <f t="shared" si="1869"/>
        <v>0</v>
      </c>
      <c r="EE91">
        <f t="shared" si="1870"/>
        <v>0</v>
      </c>
      <c r="EF91">
        <f t="shared" si="1871"/>
        <v>0</v>
      </c>
      <c r="EG91">
        <f t="shared" si="1872"/>
        <v>0</v>
      </c>
      <c r="EH91">
        <f t="shared" si="1873"/>
        <v>0</v>
      </c>
      <c r="EI91">
        <f t="shared" si="1874"/>
        <v>0</v>
      </c>
      <c r="EJ91">
        <f t="shared" si="1875"/>
        <v>0</v>
      </c>
      <c r="EK91">
        <f t="shared" si="1876"/>
        <v>0</v>
      </c>
      <c r="EL91">
        <f t="shared" si="1877"/>
        <v>0</v>
      </c>
      <c r="EM91">
        <f t="shared" si="1878"/>
        <v>0</v>
      </c>
      <c r="EN91">
        <f t="shared" si="1879"/>
        <v>0</v>
      </c>
      <c r="EO91">
        <f t="shared" si="1880"/>
        <v>0</v>
      </c>
      <c r="EP91">
        <f t="shared" si="1881"/>
        <v>0</v>
      </c>
      <c r="EQ91">
        <f t="shared" si="1882"/>
        <v>0</v>
      </c>
      <c r="ER91">
        <f t="shared" si="1883"/>
        <v>0</v>
      </c>
      <c r="ES91">
        <f t="shared" si="1884"/>
        <v>0</v>
      </c>
      <c r="ET91">
        <f t="shared" si="1885"/>
        <v>0</v>
      </c>
      <c r="EU91">
        <f t="shared" si="1886"/>
        <v>0</v>
      </c>
      <c r="EV91">
        <f t="shared" si="1887"/>
        <v>0</v>
      </c>
      <c r="EW91">
        <f t="shared" si="1888"/>
        <v>0</v>
      </c>
      <c r="EX91">
        <f t="shared" si="1889"/>
        <v>0</v>
      </c>
      <c r="EY91">
        <f t="shared" si="1890"/>
        <v>0</v>
      </c>
      <c r="EZ91">
        <f t="shared" si="1891"/>
        <v>0</v>
      </c>
      <c r="FA91">
        <f t="shared" si="1892"/>
        <v>0</v>
      </c>
      <c r="FB91">
        <f t="shared" si="1893"/>
        <v>0</v>
      </c>
      <c r="FC91">
        <f t="shared" si="1894"/>
        <v>0</v>
      </c>
      <c r="FD91">
        <f t="shared" si="1895"/>
        <v>0</v>
      </c>
      <c r="FE91">
        <f t="shared" si="1896"/>
        <v>0</v>
      </c>
      <c r="FF91">
        <f t="shared" si="1897"/>
        <v>0</v>
      </c>
      <c r="FG91">
        <f t="shared" si="1898"/>
        <v>0</v>
      </c>
      <c r="FH91">
        <f t="shared" si="1899"/>
        <v>0</v>
      </c>
      <c r="FI91">
        <f t="shared" si="1900"/>
        <v>0</v>
      </c>
      <c r="FJ91">
        <f t="shared" si="1901"/>
        <v>0</v>
      </c>
      <c r="FK91">
        <f t="shared" si="1902"/>
        <v>0</v>
      </c>
      <c r="FL91">
        <f t="shared" si="1903"/>
        <v>0</v>
      </c>
      <c r="FM91">
        <f t="shared" si="1904"/>
        <v>0</v>
      </c>
      <c r="FN91">
        <f t="shared" si="1905"/>
        <v>0</v>
      </c>
      <c r="FO91">
        <f t="shared" si="1906"/>
        <v>0</v>
      </c>
      <c r="FP91">
        <f t="shared" si="1907"/>
        <v>0</v>
      </c>
      <c r="FQ91">
        <f t="shared" si="1908"/>
        <v>0</v>
      </c>
      <c r="FR91">
        <f t="shared" si="1909"/>
        <v>0</v>
      </c>
      <c r="FS91">
        <f t="shared" si="1910"/>
        <v>0</v>
      </c>
      <c r="FT91">
        <f t="shared" si="1911"/>
        <v>0</v>
      </c>
      <c r="FU91">
        <f t="shared" si="1912"/>
        <v>0</v>
      </c>
      <c r="FV91">
        <f t="shared" si="1913"/>
        <v>0</v>
      </c>
      <c r="FW91">
        <f t="shared" si="1914"/>
        <v>0</v>
      </c>
      <c r="FX91">
        <f t="shared" si="1915"/>
        <v>0</v>
      </c>
      <c r="FY91">
        <f t="shared" si="1916"/>
        <v>0</v>
      </c>
      <c r="FZ91">
        <f t="shared" si="1917"/>
        <v>0</v>
      </c>
      <c r="GA91">
        <f t="shared" si="1918"/>
        <v>0</v>
      </c>
      <c r="GB91">
        <f t="shared" si="1919"/>
        <v>0</v>
      </c>
      <c r="GC91">
        <f t="shared" si="1920"/>
        <v>0</v>
      </c>
      <c r="GD91">
        <f t="shared" si="1921"/>
        <v>0</v>
      </c>
      <c r="GE91">
        <f t="shared" si="1922"/>
        <v>0</v>
      </c>
      <c r="GF91">
        <f t="shared" si="1923"/>
        <v>0</v>
      </c>
      <c r="GG91">
        <f t="shared" si="1924"/>
        <v>0</v>
      </c>
      <c r="GH91">
        <f t="shared" si="1925"/>
        <v>0</v>
      </c>
      <c r="GI91">
        <f t="shared" si="1926"/>
        <v>0</v>
      </c>
      <c r="GJ91">
        <f t="shared" si="1927"/>
        <v>0</v>
      </c>
      <c r="GK91">
        <f t="shared" si="1928"/>
        <v>0</v>
      </c>
      <c r="GL91">
        <f t="shared" si="1929"/>
        <v>0</v>
      </c>
      <c r="GM91">
        <f t="shared" si="1930"/>
        <v>0</v>
      </c>
      <c r="GN91">
        <f t="shared" si="1931"/>
        <v>0</v>
      </c>
      <c r="GO91">
        <f t="shared" si="1932"/>
        <v>0</v>
      </c>
      <c r="GP91">
        <f t="shared" si="1933"/>
        <v>0</v>
      </c>
      <c r="GQ91">
        <f t="shared" si="1934"/>
        <v>0</v>
      </c>
      <c r="GR91">
        <f t="shared" si="1935"/>
        <v>0</v>
      </c>
      <c r="GS91">
        <f t="shared" si="1936"/>
        <v>0</v>
      </c>
      <c r="GT91">
        <f t="shared" si="1937"/>
        <v>0</v>
      </c>
      <c r="GU91">
        <f t="shared" si="1938"/>
        <v>0</v>
      </c>
      <c r="GV91">
        <f t="shared" si="1939"/>
        <v>0</v>
      </c>
      <c r="GW91">
        <f t="shared" si="1940"/>
        <v>0</v>
      </c>
      <c r="GX91">
        <f t="shared" si="1941"/>
        <v>0</v>
      </c>
      <c r="GY91">
        <f t="shared" si="1942"/>
        <v>0</v>
      </c>
      <c r="GZ91">
        <f t="shared" si="1943"/>
        <v>0</v>
      </c>
      <c r="HA91">
        <f t="shared" si="1944"/>
        <v>0</v>
      </c>
      <c r="HB91" s="176" t="s">
        <v>269</v>
      </c>
      <c r="HC91" s="89">
        <f t="shared" si="1945"/>
        <v>217.57255590283978</v>
      </c>
      <c r="HD91" s="89">
        <f t="shared" si="1946"/>
        <v>58.944144452580048</v>
      </c>
      <c r="HE91" s="89">
        <f t="shared" si="1947"/>
        <v>87.050157502825527</v>
      </c>
      <c r="HF91" s="89">
        <f t="shared" si="1948"/>
        <v>0</v>
      </c>
      <c r="HH91" s="88">
        <f t="shared" si="1949"/>
        <v>363.56685785824538</v>
      </c>
      <c r="HI91" s="88">
        <f t="shared" si="1950"/>
        <v>43.525078751412764</v>
      </c>
      <c r="HK91">
        <f>IFERROR(VLOOKUP(_xlfn.NUMBERVALUE(MID(L91, SEARCH("!", L91)+1, SEARCH("+", L91)-SEARCH("!", L91)-1)), Rankings!$A$2:$BK$161, 63, FALSE),0)</f>
        <v>32.757958393168828</v>
      </c>
      <c r="HL91">
        <f>IFERROR(VLOOKUP(_xlfn.NUMBERVALUE(MID(M91, SEARCH("!", M91)+1, SEARCH("+", M91)-SEARCH("!", M91)-1)), Rankings!$A$2:$BK$161, 63, FALSE),0)</f>
        <v>36.140067731979215</v>
      </c>
      <c r="HM91">
        <f>IFERROR(VLOOKUP(_xlfn.NUMBERVALUE(MID(N91, SEARCH("!", N91)+1, SEARCH("+", N91)-SEARCH("!", N91)-1)), Rankings!$A$2:$BK$161, 63, FALSE),0)</f>
        <v>30.305426068000582</v>
      </c>
      <c r="HN91">
        <f>IFERROR(VLOOKUP(_xlfn.NUMBERVALUE(MID(O91, SEARCH("!", O91)+1, SEARCH("+", O91)-SEARCH("!", O91)-1)), Rankings!$A$2:$BK$161, 63, FALSE),0)</f>
        <v>36.140067731979215</v>
      </c>
      <c r="HO91">
        <f>IFERROR(VLOOKUP(_xlfn.NUMBERVALUE(MID(P91, SEARCH("!", P91)+1, SEARCH("+", P91)-SEARCH("!", P91)-1)), Rankings!$A$2:$BK$161, 63, FALSE),0)</f>
        <v>50.910089770846305</v>
      </c>
      <c r="HP91">
        <f>IFERROR(VLOOKUP(_xlfn.NUMBERVALUE(MID(Q91, SEARCH("!", Q91)+1, SEARCH("+", Q91)-SEARCH("!", Q91)-1)), Rankings!$A$2:$BK$161, 63, FALSE),0)</f>
        <v>45.607551170882857</v>
      </c>
      <c r="HQ91">
        <f>IFERROR(VLOOKUP(_xlfn.NUMBERVALUE(MID(R91, SEARCH("!", R91)+1, SEARCH("+", R91)-SEARCH("!", R91)-1)), Rankings!$A$2:$BK$161, 63, FALSE),0)</f>
        <v>17.598710927253464</v>
      </c>
      <c r="HR91">
        <f>IFERROR(VLOOKUP(_xlfn.NUMBERVALUE(MID(S91, SEARCH("!", S91)+1, SEARCH("+", S91)-SEARCH("!", S91)-1)), Rankings!$A$2:$BK$161, 63, FALSE),0)</f>
        <v>41.345433525326584</v>
      </c>
      <c r="HS91">
        <f>IFERROR(VLOOKUP(_xlfn.NUMBERVALUE(MID(T91, SEARCH("!", T91)+1, SEARCH("+", T91)-SEARCH("!", T91)-1)), Rankings!$A$2:$BK$161, 63, FALSE),0)</f>
        <v>72.761552538808317</v>
      </c>
      <c r="HT91">
        <f>IFERROR(VLOOKUP(_xlfn.NUMBERVALUE(MID(U91, SEARCH("!", U91)+1, SEARCH("+", U91)-SEARCH("!", U91)-1)), Rankings!$A$2:$BK$161, 63, FALSE),0)</f>
        <v>0</v>
      </c>
      <c r="HU91">
        <f>IFERROR(VLOOKUP(_xlfn.NUMBERVALUE(MID(V91, SEARCH("!", V91)+1, SEARCH("+", V91)-SEARCH("!", V91)-1)), Rankings!$A$2:$BK$161, 63, FALSE),0)</f>
        <v>0</v>
      </c>
      <c r="HV91">
        <f>IFERROR(VLOOKUP(_xlfn.NUMBERVALUE(MID(W91, SEARCH("!", W91)+1, SEARCH("+", W91)-SEARCH("!", W91)-1)), Rankings!$A$2:$BK$161, 63, FALSE),0)</f>
        <v>0</v>
      </c>
      <c r="HW91">
        <f>IFERROR(VLOOKUP(_xlfn.NUMBERVALUE(MID(X91, SEARCH("!", X91)+1, SEARCH("+", X91)-SEARCH("!", X91)-1)), Rankings!$A$2:$BK$161, 63, FALSE),0)</f>
        <v>0</v>
      </c>
      <c r="HX91">
        <f>IFERROR(VLOOKUP(_xlfn.NUMBERVALUE(MID(Y91, SEARCH("!", Y91)+1, SEARCH("+", Y91)-SEARCH("!", Y91)-1)), Rankings!$A$2:$BK$161, 63, FALSE),0)</f>
        <v>0</v>
      </c>
      <c r="HY91">
        <f>IFERROR(VLOOKUP(_xlfn.NUMBERVALUE(MID(Z91, SEARCH("!", Z91)+1, SEARCH("+", Z91)-SEARCH("!", Z91)-1)), Rankings!$A$2:$BK$161, 63, FALSE),0)</f>
        <v>0</v>
      </c>
      <c r="HZ91">
        <f>IFERROR(VLOOKUP(_xlfn.NUMBERVALUE(MID(AA91, SEARCH("!", AA91)+1, SEARCH("+", AA91)-SEARCH("!", AA91)-1)), Rankings!$A$2:$BK$161, 63, FALSE),0)</f>
        <v>0</v>
      </c>
      <c r="IA91">
        <f>IFERROR(VLOOKUP(_xlfn.NUMBERVALUE(MID(AB91, SEARCH("!", AB91)+1, SEARCH("+", AB91)-SEARCH("!", AB91)-1)), Rankings!$A$2:$BK$161, 63, FALSE),0)</f>
        <v>0</v>
      </c>
      <c r="IB91">
        <f>IFERROR(VLOOKUP(_xlfn.NUMBERVALUE(MID(AC91, SEARCH("!", AC91)+1, SEARCH("+", AC91)-SEARCH("!", AC91)-1)), Rankings!$A$2:$BK$161, 63, FALSE),0)</f>
        <v>0</v>
      </c>
      <c r="IC91">
        <f>IFERROR(VLOOKUP(_xlfn.NUMBERVALUE(MID(AD91, SEARCH("!", AD91)+1, SEARCH("+", AD91)-SEARCH("!", AD91)-1)), Rankings!$A$2:$BK$161, 63, FALSE),0)</f>
        <v>0</v>
      </c>
      <c r="ID91">
        <f>IFERROR(VLOOKUP(_xlfn.NUMBERVALUE(MID(AE91, SEARCH("!", AE91)+1, SEARCH("+", AE91)-SEARCH("!", AE91)-1)), Rankings!$A$2:$BK$161, 63, FALSE),0)</f>
        <v>0</v>
      </c>
      <c r="IE91">
        <f>IFERROR(VLOOKUP(_xlfn.NUMBERVALUE(MID(AF91, SEARCH("!", AF91)+1, SEARCH("+", AF91)-SEARCH("!", AF91)-1)), Rankings!$A$2:$BK$161, 63, FALSE),0)</f>
        <v>0</v>
      </c>
      <c r="IF91">
        <f>IFERROR(VLOOKUP(_xlfn.NUMBERVALUE(MID(AG91, SEARCH("!", AG91)+1, SEARCH("+", AG91)-SEARCH("!", AG91)-1)), Rankings!$A$2:$BK$161, 63, FALSE),0)</f>
        <v>0</v>
      </c>
      <c r="IG91">
        <f>IFERROR(VLOOKUP(_xlfn.NUMBERVALUE(MID(AH91, SEARCH("!", AH91)+1, SEARCH("+", AH91)-SEARCH("!", AH91)-1)), Rankings!$A$2:$BK$161, 63, FALSE),0)</f>
        <v>0</v>
      </c>
      <c r="IH91">
        <f>IFERROR(VLOOKUP(_xlfn.NUMBERVALUE(MID(AI91, SEARCH("!", AI91)+1, SEARCH("+", AI91)-SEARCH("!", AI91)-1)), Rankings!$A$2:$BK$161, 63, FALSE),0)</f>
        <v>0</v>
      </c>
      <c r="II91">
        <f>IFERROR(VLOOKUP(_xlfn.NUMBERVALUE(MID(AJ91, SEARCH("!", AJ91)+1, SEARCH("+", AJ91)-SEARCH("!", AJ91)-1)), Rankings!$A$2:$BK$161, 63, FALSE),0)</f>
        <v>0</v>
      </c>
      <c r="IJ91">
        <f>IFERROR(VLOOKUP(_xlfn.NUMBERVALUE(MID(AK91, SEARCH("!", AK91)+1, SEARCH("+", AK91)-SEARCH("!", AK91)-1)), Rankings!$A$2:$BK$161, 63, FALSE),0)</f>
        <v>0</v>
      </c>
      <c r="IK91">
        <f>IFERROR(VLOOKUP(_xlfn.NUMBERVALUE(MID(AL91, SEARCH("!", AL91)+1, SEARCH("+", AL91)-SEARCH("!", AL91)-1)), Rankings!$A$2:$BK$161, 63, FALSE),0)</f>
        <v>0</v>
      </c>
      <c r="IL91">
        <f>IFERROR(VLOOKUP(_xlfn.NUMBERVALUE(MID(AM91, SEARCH("!", AM91)+1, SEARCH("+", AM91)-SEARCH("!", AM91)-1)), Rankings!$A$2:$BK$161, 63, FALSE),0)</f>
        <v>0</v>
      </c>
      <c r="IM91">
        <f>IFERROR(VLOOKUP(_xlfn.NUMBERVALUE(MID(AN91, SEARCH("!", AN91)+1, SEARCH("+", AN91)-SEARCH("!", AN91)-1)), Rankings!$A$2:$BK$161, 63, FALSE),0)</f>
        <v>0</v>
      </c>
      <c r="IN91">
        <f>IFERROR(VLOOKUP(_xlfn.NUMBERVALUE(MID(AO91, SEARCH("!", AO91)+1, SEARCH("+", AO91)-SEARCH("!", AO91)-1)), Rankings!$A$2:$BK$161, 63, FALSE),0)</f>
        <v>0</v>
      </c>
      <c r="IO91">
        <f>IFERROR(VLOOKUP(_xlfn.NUMBERVALUE(MID(AP91, SEARCH("!", AP91)+1, SEARCH("+", AP91)-SEARCH("!", AP91)-1)), Rankings!$A$2:$BK$161, 63, FALSE),0)</f>
        <v>0</v>
      </c>
      <c r="IP91">
        <f>IFERROR(VLOOKUP(_xlfn.NUMBERVALUE(MID(AQ91, SEARCH("!", AQ91)+1, SEARCH("+", AQ91)-SEARCH("!", AQ91)-1)), Rankings!$A$2:$BK$161, 63, FALSE),0)</f>
        <v>0</v>
      </c>
      <c r="IQ91">
        <f>IFERROR(VLOOKUP(_xlfn.NUMBERVALUE(MID(AR91, SEARCH("!", AR91)+1, SEARCH("+", AR91)-SEARCH("!", AR91)-1)), Rankings!$A$2:$BK$161, 63, FALSE),0)</f>
        <v>0</v>
      </c>
      <c r="IR91">
        <f>IFERROR(VLOOKUP(_xlfn.NUMBERVALUE(MID(AS91, SEARCH("!", AS91)+1, SEARCH("+", AS91)-SEARCH("!", AS91)-1)), Rankings!$A$2:$BK$161, 63, FALSE),0)</f>
        <v>0</v>
      </c>
      <c r="IS91">
        <f>IFERROR(VLOOKUP(_xlfn.NUMBERVALUE(MID(AT91, SEARCH("!", AT91)+1, SEARCH("+", AT91)-SEARCH("!", AT91)-1)), Rankings!$A$2:$BK$161, 63, FALSE),0)</f>
        <v>0</v>
      </c>
      <c r="IT91">
        <f>IFERROR(VLOOKUP(_xlfn.NUMBERVALUE(MID(AU91, SEARCH("!", AU91)+1, SEARCH("+", AU91)-SEARCH("!", AU91)-1)), Rankings!$A$2:$BK$161, 63, FALSE),0)</f>
        <v>0</v>
      </c>
      <c r="IU91">
        <f>IFERROR(VLOOKUP(_xlfn.NUMBERVALUE(MID(AV91, SEARCH("!", AV91)+1, SEARCH("+", AV91)-SEARCH("!", AV91)-1)), Rankings!$A$2:$BK$161, 63, FALSE),0)</f>
        <v>0</v>
      </c>
      <c r="IV91">
        <f>IFERROR(VLOOKUP(_xlfn.NUMBERVALUE(MID(AW91, SEARCH("!", AW91)+1, SEARCH("+", AW91)-SEARCH("!", AW91)-1)), Rankings!$A$2:$BK$161, 63, FALSE),0)</f>
        <v>0</v>
      </c>
      <c r="IW91">
        <f>IFERROR(VLOOKUP(_xlfn.NUMBERVALUE(MID(AX91, SEARCH("!", AX91)+1, SEARCH("+", AX91)-SEARCH("!", AX91)-1)), Rankings!$A$2:$BK$161, 63, FALSE),0)</f>
        <v>0</v>
      </c>
      <c r="IX91">
        <f>IFERROR(VLOOKUP(_xlfn.NUMBERVALUE(MID(AY91, SEARCH("!", AY91)+1, SEARCH("+", AY91)-SEARCH("!", AY91)-1)), Rankings!$A$2:$BK$161, 63, FALSE),0)</f>
        <v>0</v>
      </c>
      <c r="IY91">
        <f>IFERROR(VLOOKUP(_xlfn.NUMBERVALUE(MID(AZ91, SEARCH("!", AZ91)+1, SEARCH("+", AZ91)-SEARCH("!", AZ91)-1)), Rankings!$A$2:$BK$161, 63, FALSE),0)</f>
        <v>0</v>
      </c>
      <c r="IZ91">
        <f>IFERROR(VLOOKUP(_xlfn.NUMBERVALUE(MID(BA91, SEARCH("!", BA91)+1, SEARCH("+", BA91)-SEARCH("!", BA91)-1)), Rankings!$A$2:$BK$161, 63, FALSE),0)</f>
        <v>0</v>
      </c>
      <c r="JA91">
        <f>IFERROR(VLOOKUP(_xlfn.NUMBERVALUE(MID(BB91, SEARCH("!", BB91)+1, SEARCH("+", BB91)-SEARCH("!", BB91)-1)), Rankings!$A$2:$BK$161, 63, FALSE),0)</f>
        <v>0</v>
      </c>
      <c r="JB91">
        <f>IFERROR(VLOOKUP(_xlfn.NUMBERVALUE(MID(BC91, SEARCH("!", BC91)+1, SEARCH("+", BC91)-SEARCH("!", BC91)-1)), Rankings!$A$2:$BK$161, 63, FALSE),0)</f>
        <v>0</v>
      </c>
      <c r="JC91">
        <f>IFERROR(VLOOKUP(_xlfn.NUMBERVALUE(MID(BD91, SEARCH("!", BD91)+1, SEARCH("+", BD91)-SEARCH("!", BD91)-1)), Rankings!$A$2:$BK$161, 63, FALSE),0)</f>
        <v>0</v>
      </c>
      <c r="JD91">
        <f>IFERROR(VLOOKUP(_xlfn.NUMBERVALUE(MID(BE91, SEARCH("!", BE91)+1, SEARCH("+", BE91)-SEARCH("!", BE91)-1)), Rankings!$A$2:$BK$161, 63, FALSE),0)</f>
        <v>0</v>
      </c>
      <c r="JE91">
        <f>IFERROR(VLOOKUP(_xlfn.NUMBERVALUE(MID(BF91, SEARCH("!", BF91)+1, SEARCH("+", BF91)-SEARCH("!", BF91)-1)), Rankings!$A$2:$BK$161, 63, FALSE),0)</f>
        <v>0</v>
      </c>
      <c r="JF91">
        <f>IFERROR(VLOOKUP(_xlfn.NUMBERVALUE(MID(BG91, SEARCH("!", BG91)+1, SEARCH("+", BG91)-SEARCH("!", BG91)-1)), Rankings!$A$2:$BK$161, 63, FALSE),0)</f>
        <v>0</v>
      </c>
      <c r="JG91">
        <f>IFERROR(VLOOKUP(_xlfn.NUMBERVALUE(MID(BH91, SEARCH("!", BH91)+1, SEARCH("+", BH91)-SEARCH("!", BH91)-1)), Rankings!$A$2:$BK$161, 63, FALSE),0)</f>
        <v>0</v>
      </c>
      <c r="JH91">
        <f>IFERROR(VLOOKUP(_xlfn.NUMBERVALUE(MID(BI91, SEARCH("!", BI91)+1, SEARCH("+", BI91)-SEARCH("!", BI91)-1)), Rankings!$A$2:$BK$161, 63, FALSE),0)</f>
        <v>0</v>
      </c>
      <c r="JI91">
        <f>IFERROR(VLOOKUP(_xlfn.NUMBERVALUE(MID(BJ91, SEARCH("!", BJ91)+1, SEARCH("+", BJ91)-SEARCH("!", BJ91)-1)), Rankings!$A$2:$BK$161, 63, FALSE),0)</f>
        <v>0</v>
      </c>
      <c r="JJ91">
        <f>IFERROR(VLOOKUP(_xlfn.NUMBERVALUE(MID(BK91, SEARCH("!", BK91)+1, SEARCH("+", BK91)-SEARCH("!", BK91)-1)), Rankings!$A$2:$BK$161, 63, FALSE),0)</f>
        <v>0</v>
      </c>
      <c r="JK91">
        <f>IFERROR(VLOOKUP(_xlfn.NUMBERVALUE(MID(BL91, SEARCH("!", BL91)+1, SEARCH("+", BL91)-SEARCH("!", BL91)-1)), Rankings!$A$2:$BK$161, 63, FALSE),0)</f>
        <v>0</v>
      </c>
      <c r="JL91">
        <f>IFERROR(VLOOKUP(_xlfn.NUMBERVALUE(MID(BM91, SEARCH("!", BM91)+1, SEARCH("+", BM91)-SEARCH("!", BM91)-1)), Rankings!$A$2:$BK$161, 63, FALSE),0)</f>
        <v>0</v>
      </c>
      <c r="JM91">
        <f>IFERROR(VLOOKUP(_xlfn.NUMBERVALUE(MID(BN91, SEARCH("!", BN91)+1, SEARCH("+", BN91)-SEARCH("!", BN91)-1)), Rankings!$A$2:$BK$161, 63, FALSE),0)</f>
        <v>0</v>
      </c>
      <c r="JN91">
        <f>IFERROR(VLOOKUP(_xlfn.NUMBERVALUE(MID(BO91, SEARCH("!", BO91)+1, SEARCH("+", BO91)-SEARCH("!", BO91)-1)), Rankings!$A$2:$BK$161, 63, FALSE),0)</f>
        <v>0</v>
      </c>
      <c r="JO91">
        <f>IFERROR(VLOOKUP(_xlfn.NUMBERVALUE(MID(BP91, SEARCH("!", BP91)+1, SEARCH("+", BP91)-SEARCH("!", BP91)-1)), Rankings!$A$2:$BK$161, 63, FALSE),0)</f>
        <v>0</v>
      </c>
      <c r="JP91">
        <f>IFERROR(VLOOKUP(_xlfn.NUMBERVALUE(MID(BQ91, SEARCH("!", BQ91)+1, SEARCH("+", BQ91)-SEARCH("!", BQ91)-1)), Rankings!$A$2:$BK$161, 63, FALSE),0)</f>
        <v>0</v>
      </c>
      <c r="JQ91">
        <f>IFERROR(VLOOKUP(_xlfn.NUMBERVALUE(MID(BR91, SEARCH("!", BR91)+1, SEARCH("+", BR91)-SEARCH("!", BR91)-1)), Rankings!$A$2:$BK$161, 63, FALSE),0)</f>
        <v>0</v>
      </c>
      <c r="JR91">
        <f>IFERROR(VLOOKUP(_xlfn.NUMBERVALUE(MID(BS91, SEARCH("!", BS91)+1, SEARCH("+", BS91)-SEARCH("!", BS91)-1)), Rankings!$A$2:$BK$161, 63, FALSE),0)</f>
        <v>0</v>
      </c>
      <c r="JS91">
        <f>IFERROR(VLOOKUP(_xlfn.NUMBERVALUE(MID(BT91, SEARCH("!", BT91)+1, SEARCH("+", BT91)-SEARCH("!", BT91)-1)), Rankings!$A$2:$BK$161, 63, FALSE),0)</f>
        <v>0</v>
      </c>
      <c r="JT91">
        <f>IFERROR(VLOOKUP(_xlfn.NUMBERVALUE(MID(BU91, SEARCH("!", BU91)+1, SEARCH("+", BU91)-SEARCH("!", BU91)-1)), Rankings!$A$2:$BK$161, 63, FALSE),0)</f>
        <v>0</v>
      </c>
      <c r="JU91">
        <f>IFERROR(VLOOKUP(_xlfn.NUMBERVALUE(MID(BV91, SEARCH("!", BV91)+1, SEARCH("+", BV91)-SEARCH("!", BV91)-1)), Rankings!$A$2:$BK$161, 63, FALSE),0)</f>
        <v>0</v>
      </c>
      <c r="JV91">
        <f>IFERROR(VLOOKUP(_xlfn.NUMBERVALUE(MID(BW91, SEARCH("!", BW91)+1, SEARCH("+", BW91)-SEARCH("!", BW91)-1)), Rankings!$A$2:$BK$161, 63, FALSE),0)</f>
        <v>0</v>
      </c>
      <c r="JW91">
        <f>IFERROR(VLOOKUP(_xlfn.NUMBERVALUE(MID(BX91, SEARCH("!", BX91)+1, SEARCH("+", BX91)-SEARCH("!", BX91)-1)), Rankings!$A$2:$BK$161, 63, FALSE),0)</f>
        <v>0</v>
      </c>
      <c r="JX91">
        <f>IFERROR(VLOOKUP(_xlfn.NUMBERVALUE(MID(BY91, SEARCH("!", BY91)+1, SEARCH("+", BY91)-SEARCH("!", BY91)-1)), Rankings!$A$2:$BK$161, 63, FALSE),0)</f>
        <v>0</v>
      </c>
      <c r="JY91">
        <f>IFERROR(VLOOKUP(_xlfn.NUMBERVALUE(MID(BZ91, SEARCH("!", BZ91)+1, SEARCH("+", BZ91)-SEARCH("!", BZ91)-1)), Rankings!$A$2:$BK$161, 63, FALSE),0)</f>
        <v>0</v>
      </c>
      <c r="JZ91">
        <f>IFERROR(VLOOKUP(_xlfn.NUMBERVALUE(MID(CA91, SEARCH("!", CA91)+1, SEARCH("+", CA91)-SEARCH("!", CA91)-1)), Rankings!$A$2:$BK$161, 63, FALSE),0)</f>
        <v>0</v>
      </c>
      <c r="KA91">
        <f>IFERROR(VLOOKUP(_xlfn.NUMBERVALUE(MID(CB91, SEARCH("!", CB91)+1, SEARCH("+", CB91)-SEARCH("!", CB91)-1)), Rankings!$A$2:$BK$161, 63, FALSE),0)</f>
        <v>0</v>
      </c>
      <c r="KB91">
        <f>IFERROR(VLOOKUP(_xlfn.NUMBERVALUE(MID(CC91, SEARCH("!", CC91)+1, SEARCH("+", CC91)-SEARCH("!", CC91)-1)), Rankings!$A$2:$BK$161, 63, FALSE),0)</f>
        <v>0</v>
      </c>
      <c r="KC91">
        <f>IFERROR(VLOOKUP(_xlfn.NUMBERVALUE(MID(CD91, SEARCH("!", CD91)+1, SEARCH("+", CD91)-SEARCH("!", CD91)-1)), Rankings!$A$2:$BK$161, 63, FALSE),0)</f>
        <v>0</v>
      </c>
      <c r="KD91">
        <f>IFERROR(VLOOKUP(_xlfn.NUMBERVALUE(MID(CE91, SEARCH("!", CE91)+1, SEARCH("+", CE91)-SEARCH("!", CE91)-1)), Rankings!$A$2:$BK$161, 63, FALSE),0)</f>
        <v>0</v>
      </c>
      <c r="KE91">
        <f>IFERROR(VLOOKUP(_xlfn.NUMBERVALUE(MID(CF91, SEARCH("!", CF91)+1, SEARCH("+", CF91)-SEARCH("!", CF91)-1)), Rankings!$A$2:$BK$161, 63, FALSE),0)</f>
        <v>0</v>
      </c>
      <c r="KF91">
        <f>IFERROR(VLOOKUP(_xlfn.NUMBERVALUE(MID(CG91, SEARCH("!", CG91)+1, SEARCH("+", CG91)-SEARCH("!", CG91)-1)), Rankings!$A$2:$BK$161, 63, FALSE),0)</f>
        <v>0</v>
      </c>
      <c r="KG91">
        <f>IFERROR(VLOOKUP(_xlfn.NUMBERVALUE(MID(CH91, SEARCH("!", CH91)+1, SEARCH("+", CH91)-SEARCH("!", CH91)-1)), Rankings!$A$2:$BK$161, 63, FALSE),0)</f>
        <v>0</v>
      </c>
      <c r="KH91">
        <f>IFERROR(VLOOKUP(_xlfn.NUMBERVALUE(MID(CI91, SEARCH("!", CI91)+1, SEARCH("+", CI91)-SEARCH("!", CI91)-1)), Rankings!$A$2:$BK$161, 63, FALSE),0)</f>
        <v>0</v>
      </c>
      <c r="KI91">
        <f>IFERROR(VLOOKUP(_xlfn.NUMBERVALUE(MID(CJ91, SEARCH("!", CJ91)+1, SEARCH("+", CJ91)-SEARCH("!", CJ91)-1)), Rankings!$A$2:$BK$161, 63, FALSE),0)</f>
        <v>0</v>
      </c>
      <c r="KJ91">
        <f>IFERROR(VLOOKUP(_xlfn.NUMBERVALUE(MID(CK91, SEARCH("!", CK91)+1, SEARCH("+", CK91)-SEARCH("!", CK91)-1)), Rankings!$A$2:$BK$161, 63, FALSE),0)</f>
        <v>0</v>
      </c>
      <c r="KK91">
        <f>IFERROR(VLOOKUP(_xlfn.NUMBERVALUE(MID(CL91, SEARCH("!", CL91)+1, SEARCH("+", CL91)-SEARCH("!", CL91)-1)), Rankings!$A$2:$BK$161, 63, FALSE),0)</f>
        <v>0</v>
      </c>
      <c r="KL91">
        <f>IFERROR(VLOOKUP(_xlfn.NUMBERVALUE(MID(CM91, SEARCH("!", CM91)+1, SEARCH("+", CM91)-SEARCH("!", CM91)-1)), Rankings!$A$2:$BK$161, 63, FALSE),0)</f>
        <v>0</v>
      </c>
      <c r="KM91">
        <f>IFERROR(VLOOKUP(_xlfn.NUMBERVALUE(MID(CN91, SEARCH("!", CN91)+1, SEARCH("+", CN91)-SEARCH("!", CN91)-1)), Rankings!$A$2:$BK$161, 63, FALSE),0)</f>
        <v>0</v>
      </c>
      <c r="KN91">
        <f>IFERROR(VLOOKUP(_xlfn.NUMBERVALUE(MID(CO91, SEARCH("!", CO91)+1, SEARCH("+", CO91)-SEARCH("!", CO91)-1)), Rankings!$A$2:$BK$161, 63, FALSE),0)</f>
        <v>0</v>
      </c>
      <c r="KO91">
        <f>IFERROR(VLOOKUP(_xlfn.NUMBERVALUE(MID(CP91, SEARCH("!", CP91)+1, SEARCH("+", CP91)-SEARCH("!", CP91)-1)), Rankings!$A$2:$BK$161, 63, FALSE),0)</f>
        <v>0</v>
      </c>
      <c r="KP91">
        <f>IFERROR(VLOOKUP(_xlfn.NUMBERVALUE(MID(CQ91, SEARCH("!", CQ91)+1, SEARCH("+", CQ91)-SEARCH("!", CQ91)-1)), Rankings!$A$2:$BK$161, 63, FALSE),0)</f>
        <v>0</v>
      </c>
      <c r="KQ91">
        <f>IFERROR(VLOOKUP(_xlfn.NUMBERVALUE(MID(CR91, SEARCH("!", CR91)+1, SEARCH("+", CR91)-SEARCH("!", CR91)-1)), Rankings!$A$2:$BK$161, 63, FALSE),0)</f>
        <v>0</v>
      </c>
      <c r="KS91" s="4">
        <f t="shared" si="1951"/>
        <v>222</v>
      </c>
      <c r="KT91" s="4">
        <f t="shared" si="1952"/>
        <v>120</v>
      </c>
      <c r="KU91" s="4">
        <f t="shared" si="1953"/>
        <v>78</v>
      </c>
      <c r="KV91" s="4">
        <f t="shared" si="1954"/>
        <v>0</v>
      </c>
      <c r="KY91" s="4">
        <f t="shared" si="1955"/>
        <v>420</v>
      </c>
      <c r="KZ91" s="4"/>
      <c r="LB91">
        <f t="shared" si="1956"/>
        <v>49</v>
      </c>
      <c r="LC91">
        <f t="shared" si="1957"/>
        <v>58</v>
      </c>
      <c r="LD91">
        <f t="shared" si="1958"/>
        <v>59</v>
      </c>
      <c r="LE91">
        <f t="shared" si="1959"/>
        <v>46</v>
      </c>
      <c r="LF91">
        <f t="shared" si="1960"/>
        <v>32</v>
      </c>
      <c r="LG91">
        <f t="shared" si="1961"/>
        <v>32</v>
      </c>
      <c r="LH91">
        <f t="shared" si="1962"/>
        <v>77</v>
      </c>
      <c r="LI91">
        <f t="shared" si="1963"/>
        <v>43</v>
      </c>
      <c r="LJ91">
        <f t="shared" si="1964"/>
        <v>24</v>
      </c>
      <c r="LK91">
        <f t="shared" si="1965"/>
        <v>0</v>
      </c>
      <c r="LL91">
        <f t="shared" si="1966"/>
        <v>0</v>
      </c>
      <c r="LM91">
        <f t="shared" si="1967"/>
        <v>0</v>
      </c>
      <c r="LN91">
        <f t="shared" si="1968"/>
        <v>0</v>
      </c>
      <c r="LO91">
        <f t="shared" si="1969"/>
        <v>0</v>
      </c>
      <c r="LP91">
        <f t="shared" si="1970"/>
        <v>0</v>
      </c>
      <c r="LQ91">
        <f t="shared" si="1971"/>
        <v>0</v>
      </c>
      <c r="LR91">
        <f t="shared" si="1972"/>
        <v>0</v>
      </c>
      <c r="LS91">
        <f t="shared" si="1973"/>
        <v>0</v>
      </c>
      <c r="LT91">
        <f t="shared" si="1974"/>
        <v>0</v>
      </c>
      <c r="LU91">
        <f t="shared" si="1975"/>
        <v>0</v>
      </c>
      <c r="LV91">
        <f t="shared" si="1976"/>
        <v>0</v>
      </c>
      <c r="LW91">
        <f t="shared" si="1977"/>
        <v>0</v>
      </c>
      <c r="LX91">
        <f t="shared" si="1978"/>
        <v>0</v>
      </c>
      <c r="LY91">
        <f t="shared" si="1979"/>
        <v>0</v>
      </c>
      <c r="LZ91">
        <f t="shared" si="1980"/>
        <v>0</v>
      </c>
      <c r="MA91">
        <f t="shared" si="1981"/>
        <v>0</v>
      </c>
      <c r="MB91">
        <f t="shared" si="1982"/>
        <v>0</v>
      </c>
      <c r="MC91">
        <f t="shared" si="1983"/>
        <v>0</v>
      </c>
      <c r="MD91">
        <f t="shared" si="1984"/>
        <v>0</v>
      </c>
      <c r="ME91">
        <f t="shared" si="1985"/>
        <v>0</v>
      </c>
      <c r="MF91">
        <f t="shared" si="1986"/>
        <v>0</v>
      </c>
      <c r="MG91">
        <f t="shared" si="1987"/>
        <v>0</v>
      </c>
      <c r="MH91">
        <f t="shared" si="1988"/>
        <v>0</v>
      </c>
      <c r="MI91">
        <f t="shared" si="1989"/>
        <v>0</v>
      </c>
      <c r="MJ91">
        <f t="shared" si="1990"/>
        <v>0</v>
      </c>
      <c r="MK91">
        <f t="shared" si="1991"/>
        <v>0</v>
      </c>
      <c r="ML91">
        <f t="shared" si="1992"/>
        <v>0</v>
      </c>
      <c r="MM91">
        <f t="shared" si="1993"/>
        <v>0</v>
      </c>
      <c r="MN91">
        <f t="shared" si="1994"/>
        <v>0</v>
      </c>
      <c r="MO91">
        <f t="shared" si="1995"/>
        <v>0</v>
      </c>
      <c r="MP91">
        <f t="shared" si="1996"/>
        <v>0</v>
      </c>
      <c r="MQ91">
        <f t="shared" si="1997"/>
        <v>0</v>
      </c>
      <c r="MR91">
        <f t="shared" si="1998"/>
        <v>0</v>
      </c>
      <c r="MS91">
        <f t="shared" si="1999"/>
        <v>0</v>
      </c>
      <c r="MT91">
        <f t="shared" si="2000"/>
        <v>0</v>
      </c>
      <c r="MU91">
        <f t="shared" si="2001"/>
        <v>0</v>
      </c>
      <c r="MV91">
        <f t="shared" si="2002"/>
        <v>0</v>
      </c>
      <c r="MW91">
        <f t="shared" si="2003"/>
        <v>0</v>
      </c>
      <c r="MX91">
        <f t="shared" si="2004"/>
        <v>0</v>
      </c>
      <c r="MY91">
        <f t="shared" si="2005"/>
        <v>0</v>
      </c>
      <c r="MZ91">
        <f t="shared" si="2006"/>
        <v>0</v>
      </c>
      <c r="NA91">
        <f t="shared" si="2007"/>
        <v>0</v>
      </c>
      <c r="NB91">
        <f t="shared" si="2008"/>
        <v>0</v>
      </c>
      <c r="NC91">
        <f t="shared" si="2009"/>
        <v>0</v>
      </c>
      <c r="ND91">
        <f t="shared" si="2010"/>
        <v>0</v>
      </c>
      <c r="NE91">
        <f t="shared" si="2011"/>
        <v>0</v>
      </c>
      <c r="NF91">
        <f t="shared" si="2012"/>
        <v>0</v>
      </c>
      <c r="NG91">
        <f t="shared" si="2013"/>
        <v>0</v>
      </c>
      <c r="NH91">
        <f t="shared" si="2014"/>
        <v>0</v>
      </c>
      <c r="NI91">
        <f t="shared" si="2015"/>
        <v>0</v>
      </c>
      <c r="NJ91">
        <f t="shared" si="2016"/>
        <v>0</v>
      </c>
      <c r="NK91">
        <f t="shared" si="2017"/>
        <v>0</v>
      </c>
      <c r="NL91">
        <f t="shared" si="2018"/>
        <v>0</v>
      </c>
      <c r="NM91">
        <f t="shared" si="2019"/>
        <v>0</v>
      </c>
      <c r="NN91">
        <f t="shared" si="2020"/>
        <v>0</v>
      </c>
      <c r="NO91">
        <f t="shared" si="2021"/>
        <v>0</v>
      </c>
      <c r="NP91">
        <f t="shared" si="2022"/>
        <v>0</v>
      </c>
      <c r="NQ91">
        <f t="shared" si="2023"/>
        <v>0</v>
      </c>
      <c r="NR91">
        <f t="shared" si="2024"/>
        <v>0</v>
      </c>
      <c r="NS91">
        <f t="shared" si="2025"/>
        <v>0</v>
      </c>
      <c r="NT91">
        <f t="shared" si="2026"/>
        <v>0</v>
      </c>
      <c r="NU91">
        <f t="shared" si="2027"/>
        <v>0</v>
      </c>
      <c r="NV91">
        <f t="shared" si="2028"/>
        <v>0</v>
      </c>
      <c r="NW91">
        <f t="shared" si="2029"/>
        <v>0</v>
      </c>
      <c r="NX91">
        <f t="shared" si="2030"/>
        <v>0</v>
      </c>
      <c r="NY91">
        <f t="shared" si="2031"/>
        <v>0</v>
      </c>
      <c r="NZ91">
        <f t="shared" si="2032"/>
        <v>0</v>
      </c>
      <c r="OA91">
        <f t="shared" si="2033"/>
        <v>0</v>
      </c>
      <c r="OB91">
        <f t="shared" si="2034"/>
        <v>0</v>
      </c>
      <c r="OC91">
        <f t="shared" si="2035"/>
        <v>0</v>
      </c>
      <c r="OD91">
        <f t="shared" si="2036"/>
        <v>0</v>
      </c>
      <c r="OE91">
        <f t="shared" si="2037"/>
        <v>0</v>
      </c>
      <c r="OF91">
        <f t="shared" si="2038"/>
        <v>0</v>
      </c>
      <c r="OG91">
        <f t="shared" si="2039"/>
        <v>0</v>
      </c>
      <c r="OH91">
        <f t="shared" si="2040"/>
        <v>0</v>
      </c>
      <c r="OJ91" s="4">
        <f t="shared" si="2041"/>
        <v>199</v>
      </c>
      <c r="OK91" s="4">
        <f t="shared" si="2042"/>
        <v>60</v>
      </c>
      <c r="OL91" s="4">
        <f t="shared" si="2043"/>
        <v>89</v>
      </c>
      <c r="OM91" s="4">
        <f t="shared" si="2044"/>
        <v>0</v>
      </c>
      <c r="OP91" s="4">
        <f t="shared" si="2045"/>
        <v>348</v>
      </c>
      <c r="OQ91" s="4"/>
      <c r="OS91">
        <f t="shared" si="2046"/>
        <v>39</v>
      </c>
      <c r="OT91">
        <f t="shared" si="2047"/>
        <v>44</v>
      </c>
      <c r="OU91">
        <f t="shared" si="2048"/>
        <v>41</v>
      </c>
      <c r="OV91">
        <f t="shared" si="2049"/>
        <v>51</v>
      </c>
      <c r="OW91">
        <f t="shared" si="2050"/>
        <v>38</v>
      </c>
      <c r="OX91">
        <f t="shared" si="2051"/>
        <v>38</v>
      </c>
      <c r="OY91">
        <f t="shared" si="2052"/>
        <v>12</v>
      </c>
      <c r="OZ91">
        <f t="shared" si="2053"/>
        <v>48</v>
      </c>
      <c r="PA91">
        <f t="shared" si="2054"/>
        <v>37</v>
      </c>
      <c r="PB91">
        <f t="shared" si="2055"/>
        <v>0</v>
      </c>
      <c r="PC91">
        <f t="shared" si="2056"/>
        <v>0</v>
      </c>
      <c r="PD91">
        <f t="shared" si="2057"/>
        <v>0</v>
      </c>
      <c r="PE91">
        <f t="shared" si="2058"/>
        <v>0</v>
      </c>
      <c r="PF91">
        <f t="shared" si="2059"/>
        <v>0</v>
      </c>
      <c r="PG91">
        <f t="shared" si="2060"/>
        <v>0</v>
      </c>
      <c r="PH91">
        <f t="shared" si="2061"/>
        <v>0</v>
      </c>
      <c r="PI91">
        <f t="shared" si="2062"/>
        <v>0</v>
      </c>
      <c r="PJ91">
        <f t="shared" si="2063"/>
        <v>0</v>
      </c>
      <c r="PK91">
        <f t="shared" si="2064"/>
        <v>0</v>
      </c>
      <c r="PL91">
        <f t="shared" si="2065"/>
        <v>0</v>
      </c>
      <c r="PM91">
        <f t="shared" si="2066"/>
        <v>0</v>
      </c>
      <c r="PN91">
        <f t="shared" si="2067"/>
        <v>0</v>
      </c>
      <c r="PO91">
        <f t="shared" si="2068"/>
        <v>0</v>
      </c>
      <c r="PP91">
        <f t="shared" si="2069"/>
        <v>0</v>
      </c>
      <c r="PQ91">
        <f t="shared" si="2070"/>
        <v>0</v>
      </c>
      <c r="PR91">
        <f t="shared" si="2071"/>
        <v>0</v>
      </c>
      <c r="PS91">
        <f t="shared" si="2072"/>
        <v>0</v>
      </c>
      <c r="PT91">
        <f t="shared" si="2073"/>
        <v>0</v>
      </c>
      <c r="PU91">
        <f t="shared" si="2074"/>
        <v>0</v>
      </c>
      <c r="PV91">
        <f t="shared" si="2075"/>
        <v>0</v>
      </c>
      <c r="PW91">
        <f t="shared" si="2076"/>
        <v>0</v>
      </c>
      <c r="PX91">
        <f t="shared" si="2077"/>
        <v>0</v>
      </c>
      <c r="PY91">
        <f t="shared" si="2078"/>
        <v>0</v>
      </c>
      <c r="PZ91">
        <f t="shared" si="2079"/>
        <v>0</v>
      </c>
      <c r="QA91">
        <f t="shared" si="2080"/>
        <v>0</v>
      </c>
      <c r="QB91">
        <f t="shared" si="2081"/>
        <v>0</v>
      </c>
      <c r="QC91">
        <f t="shared" si="2082"/>
        <v>0</v>
      </c>
      <c r="QD91">
        <f t="shared" si="2083"/>
        <v>0</v>
      </c>
      <c r="QE91">
        <f t="shared" si="2084"/>
        <v>0</v>
      </c>
      <c r="QF91">
        <f t="shared" si="2085"/>
        <v>0</v>
      </c>
      <c r="QG91">
        <f t="shared" si="2086"/>
        <v>0</v>
      </c>
      <c r="QH91">
        <f t="shared" si="2087"/>
        <v>0</v>
      </c>
      <c r="QI91">
        <f t="shared" si="2088"/>
        <v>0</v>
      </c>
      <c r="QJ91">
        <f t="shared" si="2089"/>
        <v>0</v>
      </c>
      <c r="QK91">
        <f t="shared" si="2090"/>
        <v>0</v>
      </c>
      <c r="QL91">
        <f t="shared" si="2091"/>
        <v>0</v>
      </c>
      <c r="QM91">
        <f t="shared" si="2092"/>
        <v>0</v>
      </c>
      <c r="QN91">
        <f t="shared" si="2093"/>
        <v>0</v>
      </c>
      <c r="QO91">
        <f t="shared" si="2094"/>
        <v>0</v>
      </c>
      <c r="QP91">
        <f t="shared" si="2095"/>
        <v>0</v>
      </c>
      <c r="QQ91">
        <f t="shared" si="2096"/>
        <v>0</v>
      </c>
      <c r="QR91">
        <f t="shared" si="2097"/>
        <v>0</v>
      </c>
      <c r="QS91">
        <f t="shared" si="2098"/>
        <v>0</v>
      </c>
      <c r="QT91">
        <f t="shared" si="2099"/>
        <v>0</v>
      </c>
      <c r="QU91">
        <f t="shared" si="2100"/>
        <v>0</v>
      </c>
      <c r="QV91">
        <f t="shared" si="2101"/>
        <v>0</v>
      </c>
      <c r="QW91">
        <f t="shared" si="2102"/>
        <v>0</v>
      </c>
      <c r="QX91">
        <f t="shared" si="2103"/>
        <v>0</v>
      </c>
      <c r="QY91">
        <f t="shared" si="2104"/>
        <v>0</v>
      </c>
      <c r="QZ91">
        <f t="shared" si="2105"/>
        <v>0</v>
      </c>
      <c r="RA91">
        <f t="shared" si="2106"/>
        <v>0</v>
      </c>
      <c r="RB91">
        <f t="shared" si="2107"/>
        <v>0</v>
      </c>
      <c r="RC91">
        <f t="shared" si="2108"/>
        <v>0</v>
      </c>
      <c r="RD91">
        <f t="shared" si="2109"/>
        <v>0</v>
      </c>
      <c r="RE91">
        <f t="shared" si="2110"/>
        <v>0</v>
      </c>
      <c r="RF91">
        <f t="shared" si="2111"/>
        <v>0</v>
      </c>
      <c r="RG91">
        <f t="shared" si="2112"/>
        <v>0</v>
      </c>
      <c r="RH91">
        <f t="shared" si="2113"/>
        <v>0</v>
      </c>
      <c r="RI91">
        <f t="shared" si="2114"/>
        <v>0</v>
      </c>
      <c r="RJ91">
        <f t="shared" si="2115"/>
        <v>0</v>
      </c>
      <c r="RK91">
        <f t="shared" si="2116"/>
        <v>0</v>
      </c>
      <c r="RL91">
        <f t="shared" si="2117"/>
        <v>0</v>
      </c>
      <c r="RM91">
        <f t="shared" si="2118"/>
        <v>0</v>
      </c>
      <c r="RN91">
        <f t="shared" si="2119"/>
        <v>0</v>
      </c>
      <c r="RO91">
        <f t="shared" si="2120"/>
        <v>0</v>
      </c>
      <c r="RP91">
        <f t="shared" si="2121"/>
        <v>0</v>
      </c>
      <c r="RQ91">
        <f t="shared" si="2122"/>
        <v>0</v>
      </c>
      <c r="RR91">
        <f t="shared" si="2123"/>
        <v>0</v>
      </c>
      <c r="RS91">
        <f t="shared" si="2124"/>
        <v>0</v>
      </c>
      <c r="RT91">
        <f t="shared" si="2125"/>
        <v>0</v>
      </c>
      <c r="RU91">
        <f t="shared" si="2126"/>
        <v>0</v>
      </c>
      <c r="RV91">
        <f t="shared" si="2127"/>
        <v>0</v>
      </c>
      <c r="RW91">
        <f t="shared" si="2128"/>
        <v>0</v>
      </c>
      <c r="RX91">
        <f t="shared" si="2129"/>
        <v>0</v>
      </c>
      <c r="RY91">
        <f t="shared" si="2130"/>
        <v>0</v>
      </c>
      <c r="SA91" s="4">
        <f t="shared" si="2131"/>
        <v>20.340000000000003</v>
      </c>
      <c r="SB91" s="4">
        <f t="shared" si="2132"/>
        <v>10.64</v>
      </c>
      <c r="SC91" s="4">
        <f t="shared" si="2133"/>
        <v>7.3100000000000005</v>
      </c>
      <c r="SD91" s="4">
        <f t="shared" si="2134"/>
        <v>0</v>
      </c>
      <c r="SF91" s="4">
        <f t="shared" si="2135"/>
        <v>38.290000000000006</v>
      </c>
      <c r="SI91">
        <f t="shared" si="2136"/>
        <v>4.09</v>
      </c>
      <c r="SJ91">
        <f t="shared" si="2137"/>
        <v>3.47</v>
      </c>
      <c r="SK91">
        <f t="shared" si="2138"/>
        <v>4.82</v>
      </c>
      <c r="SL91">
        <f t="shared" si="2139"/>
        <v>4.2</v>
      </c>
      <c r="SM91">
        <f t="shared" si="2140"/>
        <v>3.11</v>
      </c>
      <c r="SN91">
        <f t="shared" si="2141"/>
        <v>4.29</v>
      </c>
      <c r="SO91">
        <f t="shared" si="2142"/>
        <v>5.64</v>
      </c>
      <c r="SP91">
        <f t="shared" si="2143"/>
        <v>5</v>
      </c>
      <c r="SQ91">
        <f t="shared" si="2144"/>
        <v>3.67</v>
      </c>
      <c r="SR91" t="str">
        <f t="shared" si="2145"/>
        <v>0</v>
      </c>
      <c r="SS91" t="str">
        <f t="shared" si="2146"/>
        <v>0</v>
      </c>
      <c r="ST91" t="str">
        <f t="shared" si="2147"/>
        <v>0</v>
      </c>
      <c r="SU91" t="str">
        <f t="shared" si="2148"/>
        <v>0</v>
      </c>
      <c r="SV91" t="str">
        <f t="shared" si="2149"/>
        <v>0</v>
      </c>
      <c r="SW91" t="str">
        <f t="shared" si="2150"/>
        <v>0</v>
      </c>
      <c r="SX91" t="str">
        <f t="shared" si="2151"/>
        <v>0</v>
      </c>
      <c r="SY91" t="str">
        <f t="shared" si="2152"/>
        <v>0</v>
      </c>
      <c r="SZ91" t="str">
        <f t="shared" si="2153"/>
        <v>0</v>
      </c>
      <c r="TA91" t="str">
        <f t="shared" si="2154"/>
        <v>0</v>
      </c>
      <c r="TB91" t="str">
        <f t="shared" si="2155"/>
        <v>0</v>
      </c>
      <c r="TC91" t="str">
        <f t="shared" si="2156"/>
        <v>0</v>
      </c>
      <c r="TD91" t="str">
        <f t="shared" si="2157"/>
        <v>0</v>
      </c>
      <c r="TE91" t="str">
        <f t="shared" si="2158"/>
        <v>0</v>
      </c>
      <c r="TF91" t="str">
        <f t="shared" si="2159"/>
        <v>0</v>
      </c>
      <c r="TG91" t="str">
        <f t="shared" si="2160"/>
        <v>0</v>
      </c>
      <c r="TH91" t="str">
        <f t="shared" si="2161"/>
        <v>0</v>
      </c>
      <c r="TI91" t="str">
        <f t="shared" si="2162"/>
        <v>0</v>
      </c>
      <c r="TJ91" t="str">
        <f t="shared" si="2163"/>
        <v>0</v>
      </c>
      <c r="TK91" t="str">
        <f t="shared" si="2164"/>
        <v>0</v>
      </c>
      <c r="TL91" t="str">
        <f t="shared" si="2165"/>
        <v>0</v>
      </c>
      <c r="TM91" t="str">
        <f t="shared" si="2166"/>
        <v>0</v>
      </c>
      <c r="TN91" t="str">
        <f t="shared" si="2167"/>
        <v>0</v>
      </c>
      <c r="TO91" t="str">
        <f t="shared" si="2168"/>
        <v>0</v>
      </c>
      <c r="TP91" t="str">
        <f t="shared" si="2169"/>
        <v>0</v>
      </c>
      <c r="TQ91" t="str">
        <f t="shared" si="2170"/>
        <v>0</v>
      </c>
      <c r="TR91" t="str">
        <f t="shared" si="2171"/>
        <v>0</v>
      </c>
      <c r="TS91" t="str">
        <f t="shared" si="2172"/>
        <v>0</v>
      </c>
      <c r="TT91" t="str">
        <f t="shared" si="2173"/>
        <v>0</v>
      </c>
      <c r="TU91" t="str">
        <f t="shared" si="2174"/>
        <v>0</v>
      </c>
      <c r="TV91" t="str">
        <f t="shared" si="2175"/>
        <v>0</v>
      </c>
      <c r="TW91" t="str">
        <f t="shared" si="2176"/>
        <v>0</v>
      </c>
      <c r="TX91" t="str">
        <f t="shared" si="2177"/>
        <v>0</v>
      </c>
      <c r="TY91" t="str">
        <f t="shared" si="2178"/>
        <v>0</v>
      </c>
      <c r="TZ91" t="str">
        <f t="shared" si="2179"/>
        <v>0</v>
      </c>
      <c r="UA91" t="str">
        <f t="shared" si="2180"/>
        <v>0</v>
      </c>
      <c r="UB91" t="str">
        <f t="shared" si="2181"/>
        <v>0</v>
      </c>
      <c r="UC91" t="str">
        <f t="shared" si="2182"/>
        <v>0</v>
      </c>
      <c r="UD91" t="str">
        <f t="shared" si="2183"/>
        <v>0</v>
      </c>
      <c r="UE91" t="str">
        <f t="shared" si="2184"/>
        <v>0</v>
      </c>
      <c r="UF91" t="str">
        <f t="shared" si="2185"/>
        <v>0</v>
      </c>
      <c r="UG91" t="str">
        <f t="shared" si="2186"/>
        <v>0</v>
      </c>
      <c r="UH91" t="str">
        <f t="shared" si="2187"/>
        <v>0</v>
      </c>
      <c r="UI91" t="str">
        <f t="shared" si="2188"/>
        <v>0</v>
      </c>
      <c r="UJ91" t="str">
        <f t="shared" si="2189"/>
        <v>0</v>
      </c>
      <c r="UK91" t="str">
        <f t="shared" si="2190"/>
        <v>0</v>
      </c>
      <c r="UL91" t="str">
        <f t="shared" si="2191"/>
        <v>0</v>
      </c>
      <c r="UM91" t="str">
        <f t="shared" si="2192"/>
        <v>0</v>
      </c>
      <c r="UN91" t="str">
        <f t="shared" si="2193"/>
        <v>0</v>
      </c>
      <c r="UO91" t="str">
        <f t="shared" si="2194"/>
        <v>0</v>
      </c>
      <c r="UP91" t="str">
        <f t="shared" si="2195"/>
        <v>0</v>
      </c>
      <c r="UQ91" t="str">
        <f t="shared" si="2196"/>
        <v>0</v>
      </c>
      <c r="UR91" t="str">
        <f t="shared" si="2197"/>
        <v>0</v>
      </c>
      <c r="US91" t="str">
        <f t="shared" si="2198"/>
        <v>0</v>
      </c>
      <c r="UT91" t="str">
        <f t="shared" si="2199"/>
        <v>0</v>
      </c>
      <c r="UU91" t="str">
        <f t="shared" si="2200"/>
        <v>0</v>
      </c>
      <c r="UV91" t="str">
        <f t="shared" si="2201"/>
        <v>0</v>
      </c>
      <c r="UW91" t="str">
        <f t="shared" si="2202"/>
        <v>0</v>
      </c>
      <c r="UX91" t="str">
        <f t="shared" si="2203"/>
        <v>0</v>
      </c>
      <c r="UY91" t="str">
        <f t="shared" si="2204"/>
        <v>0</v>
      </c>
      <c r="UZ91" t="str">
        <f t="shared" si="2205"/>
        <v>0</v>
      </c>
      <c r="VA91" t="str">
        <f t="shared" si="2206"/>
        <v>0</v>
      </c>
      <c r="VB91" t="str">
        <f t="shared" si="2207"/>
        <v>0</v>
      </c>
      <c r="VC91" t="str">
        <f t="shared" si="2208"/>
        <v>0</v>
      </c>
      <c r="VD91" t="str">
        <f t="shared" si="2209"/>
        <v>0</v>
      </c>
      <c r="VE91" t="str">
        <f t="shared" si="2210"/>
        <v>0</v>
      </c>
      <c r="VF91" t="str">
        <f t="shared" si="2211"/>
        <v>0</v>
      </c>
      <c r="VG91" t="str">
        <f t="shared" si="2212"/>
        <v>0</v>
      </c>
      <c r="VH91" t="str">
        <f t="shared" si="2213"/>
        <v>0</v>
      </c>
      <c r="VI91" t="str">
        <f t="shared" si="2214"/>
        <v>0</v>
      </c>
      <c r="VJ91" t="str">
        <f t="shared" si="2215"/>
        <v>0</v>
      </c>
      <c r="VK91" t="str">
        <f t="shared" si="2216"/>
        <v>0</v>
      </c>
      <c r="VL91" t="str">
        <f t="shared" si="2217"/>
        <v>0</v>
      </c>
      <c r="VM91" t="str">
        <f t="shared" si="2218"/>
        <v>0</v>
      </c>
      <c r="VN91" t="str">
        <f t="shared" si="2219"/>
        <v>0</v>
      </c>
      <c r="VO91" t="str">
        <f t="shared" si="2220"/>
        <v>0</v>
      </c>
      <c r="VQ91" s="4">
        <f t="shared" si="2221"/>
        <v>-36.03</v>
      </c>
      <c r="VR91" s="4">
        <f t="shared" si="2222"/>
        <v>13.86</v>
      </c>
      <c r="VS91" s="4">
        <f t="shared" si="2223"/>
        <v>-12.25</v>
      </c>
      <c r="VT91" s="4">
        <f t="shared" si="2224"/>
        <v>0</v>
      </c>
      <c r="VV91" s="4">
        <f t="shared" si="2225"/>
        <v>-34.42</v>
      </c>
      <c r="VY91">
        <f t="shared" si="2226"/>
        <v>-10.53</v>
      </c>
      <c r="VZ91">
        <f t="shared" si="2227"/>
        <v>-6.99</v>
      </c>
      <c r="WA91">
        <f t="shared" si="2228"/>
        <v>-3.6</v>
      </c>
      <c r="WB91">
        <f t="shared" si="2229"/>
        <v>-7.56</v>
      </c>
      <c r="WC91">
        <f t="shared" si="2230"/>
        <v>-4.6900000000000004</v>
      </c>
      <c r="WD91">
        <f t="shared" si="2231"/>
        <v>-3.03</v>
      </c>
      <c r="WE91">
        <f t="shared" si="2232"/>
        <v>5.09</v>
      </c>
      <c r="WF91">
        <f t="shared" si="2233"/>
        <v>8.77</v>
      </c>
      <c r="WG91">
        <f t="shared" si="2234"/>
        <v>-11.88</v>
      </c>
      <c r="WH91">
        <f t="shared" si="2235"/>
        <v>0</v>
      </c>
      <c r="WI91">
        <f t="shared" si="2236"/>
        <v>0</v>
      </c>
      <c r="WJ91">
        <f t="shared" si="2237"/>
        <v>0</v>
      </c>
      <c r="WK91">
        <f t="shared" si="2238"/>
        <v>0</v>
      </c>
      <c r="WL91">
        <f t="shared" si="2239"/>
        <v>0</v>
      </c>
      <c r="WM91">
        <f t="shared" si="2240"/>
        <v>0</v>
      </c>
      <c r="WN91">
        <f t="shared" si="2241"/>
        <v>0</v>
      </c>
      <c r="WO91">
        <f t="shared" si="2242"/>
        <v>0</v>
      </c>
      <c r="WP91">
        <f t="shared" si="2243"/>
        <v>0</v>
      </c>
      <c r="WQ91">
        <f t="shared" si="2244"/>
        <v>0</v>
      </c>
      <c r="WR91">
        <f t="shared" si="2245"/>
        <v>0</v>
      </c>
      <c r="WS91">
        <f t="shared" si="2246"/>
        <v>0</v>
      </c>
      <c r="WT91">
        <f t="shared" si="2247"/>
        <v>0</v>
      </c>
      <c r="WU91">
        <f t="shared" si="2248"/>
        <v>0</v>
      </c>
      <c r="WV91">
        <f t="shared" si="2249"/>
        <v>0</v>
      </c>
      <c r="WW91">
        <f t="shared" si="2250"/>
        <v>0</v>
      </c>
      <c r="WX91">
        <f t="shared" si="2251"/>
        <v>0</v>
      </c>
      <c r="WY91">
        <f t="shared" si="2252"/>
        <v>0</v>
      </c>
      <c r="WZ91">
        <f t="shared" si="2253"/>
        <v>0</v>
      </c>
      <c r="XA91">
        <f t="shared" si="2254"/>
        <v>0</v>
      </c>
      <c r="XB91">
        <f t="shared" si="2255"/>
        <v>0</v>
      </c>
      <c r="XC91">
        <f t="shared" si="2256"/>
        <v>0</v>
      </c>
      <c r="XD91">
        <f t="shared" si="2257"/>
        <v>0</v>
      </c>
      <c r="XE91">
        <f t="shared" si="2258"/>
        <v>0</v>
      </c>
      <c r="XF91">
        <f t="shared" si="2259"/>
        <v>0</v>
      </c>
      <c r="XG91">
        <f t="shared" si="2260"/>
        <v>0</v>
      </c>
      <c r="XH91">
        <f t="shared" si="2261"/>
        <v>0</v>
      </c>
      <c r="XI91">
        <f t="shared" si="2262"/>
        <v>0</v>
      </c>
      <c r="XJ91">
        <f t="shared" si="2263"/>
        <v>0</v>
      </c>
      <c r="XK91">
        <f t="shared" si="2264"/>
        <v>0</v>
      </c>
      <c r="XL91">
        <f t="shared" si="2265"/>
        <v>0</v>
      </c>
      <c r="XM91">
        <f t="shared" si="2266"/>
        <v>0</v>
      </c>
      <c r="XN91">
        <f t="shared" si="2267"/>
        <v>0</v>
      </c>
      <c r="XO91">
        <f t="shared" si="2268"/>
        <v>0</v>
      </c>
      <c r="XP91">
        <f t="shared" si="2269"/>
        <v>0</v>
      </c>
      <c r="XQ91">
        <f t="shared" si="2270"/>
        <v>0</v>
      </c>
      <c r="XR91">
        <f t="shared" si="2271"/>
        <v>0</v>
      </c>
      <c r="XS91">
        <f t="shared" si="2272"/>
        <v>0</v>
      </c>
      <c r="XT91">
        <f t="shared" si="2273"/>
        <v>0</v>
      </c>
      <c r="XU91">
        <f t="shared" si="2274"/>
        <v>0</v>
      </c>
      <c r="XV91">
        <f t="shared" si="2275"/>
        <v>0</v>
      </c>
      <c r="XW91">
        <f t="shared" si="2276"/>
        <v>0</v>
      </c>
      <c r="XX91">
        <f t="shared" si="2277"/>
        <v>0</v>
      </c>
      <c r="XY91">
        <f t="shared" si="2278"/>
        <v>0</v>
      </c>
      <c r="XZ91">
        <f t="shared" si="2279"/>
        <v>0</v>
      </c>
      <c r="YA91">
        <f t="shared" si="2280"/>
        <v>0</v>
      </c>
      <c r="YB91">
        <f t="shared" si="2281"/>
        <v>0</v>
      </c>
      <c r="YC91">
        <f t="shared" si="2282"/>
        <v>0</v>
      </c>
      <c r="YD91">
        <f t="shared" si="2283"/>
        <v>0</v>
      </c>
      <c r="YE91">
        <f t="shared" si="2284"/>
        <v>0</v>
      </c>
      <c r="YF91">
        <f t="shared" si="2285"/>
        <v>0</v>
      </c>
      <c r="YG91">
        <f t="shared" si="2286"/>
        <v>0</v>
      </c>
      <c r="YH91">
        <f t="shared" si="2287"/>
        <v>0</v>
      </c>
      <c r="YI91">
        <f t="shared" si="2288"/>
        <v>0</v>
      </c>
      <c r="YJ91">
        <f t="shared" si="2289"/>
        <v>0</v>
      </c>
      <c r="YK91">
        <f t="shared" si="2290"/>
        <v>0</v>
      </c>
      <c r="YL91">
        <f t="shared" si="2291"/>
        <v>0</v>
      </c>
      <c r="YM91">
        <f t="shared" si="2292"/>
        <v>0</v>
      </c>
      <c r="YN91">
        <f t="shared" si="2293"/>
        <v>0</v>
      </c>
      <c r="YO91">
        <f t="shared" si="2294"/>
        <v>0</v>
      </c>
      <c r="YP91">
        <f t="shared" si="2295"/>
        <v>0</v>
      </c>
      <c r="YQ91">
        <f t="shared" si="2296"/>
        <v>0</v>
      </c>
      <c r="YR91">
        <f t="shared" si="2297"/>
        <v>0</v>
      </c>
      <c r="YS91">
        <f t="shared" si="2298"/>
        <v>0</v>
      </c>
      <c r="YT91">
        <f t="shared" si="2299"/>
        <v>0</v>
      </c>
      <c r="YU91">
        <f t="shared" si="2300"/>
        <v>0</v>
      </c>
      <c r="YV91">
        <f t="shared" si="2301"/>
        <v>0</v>
      </c>
      <c r="YW91">
        <f t="shared" si="2302"/>
        <v>0</v>
      </c>
      <c r="YX91">
        <f t="shared" si="2303"/>
        <v>0</v>
      </c>
      <c r="YY91">
        <f t="shared" si="2304"/>
        <v>0</v>
      </c>
      <c r="YZ91">
        <f t="shared" si="2305"/>
        <v>0</v>
      </c>
      <c r="ZA91">
        <f t="shared" si="2306"/>
        <v>0</v>
      </c>
      <c r="ZB91">
        <f t="shared" si="2307"/>
        <v>0</v>
      </c>
      <c r="ZC91">
        <f t="shared" si="2308"/>
        <v>0</v>
      </c>
      <c r="ZD91">
        <f t="shared" si="2309"/>
        <v>0</v>
      </c>
      <c r="ZE91">
        <f t="shared" si="2310"/>
        <v>0</v>
      </c>
      <c r="ZG91" s="4">
        <f t="shared" si="2311"/>
        <v>208</v>
      </c>
      <c r="ZH91" s="4">
        <f t="shared" si="2312"/>
        <v>71</v>
      </c>
      <c r="ZI91" s="4">
        <f t="shared" si="2313"/>
        <v>69</v>
      </c>
      <c r="ZJ91" s="4">
        <f t="shared" si="2314"/>
        <v>0</v>
      </c>
      <c r="ZL91" s="4">
        <f t="shared" si="2315"/>
        <v>348</v>
      </c>
      <c r="ZO91">
        <f t="shared" si="2316"/>
        <v>50</v>
      </c>
      <c r="ZP91">
        <f t="shared" si="2317"/>
        <v>24</v>
      </c>
      <c r="ZQ91">
        <f t="shared" si="2318"/>
        <v>17</v>
      </c>
      <c r="ZR91">
        <f t="shared" si="2319"/>
        <v>25</v>
      </c>
      <c r="ZS91">
        <f t="shared" si="2320"/>
        <v>44</v>
      </c>
      <c r="ZT91">
        <f t="shared" si="2321"/>
        <v>43</v>
      </c>
      <c r="ZU91">
        <f t="shared" si="2322"/>
        <v>25</v>
      </c>
      <c r="ZV91">
        <f t="shared" si="2323"/>
        <v>46</v>
      </c>
      <c r="ZW91">
        <f t="shared" si="2324"/>
        <v>74</v>
      </c>
      <c r="ZX91">
        <f t="shared" si="2325"/>
        <v>0</v>
      </c>
      <c r="ZY91">
        <f t="shared" si="2326"/>
        <v>0</v>
      </c>
      <c r="ZZ91">
        <f t="shared" si="2327"/>
        <v>0</v>
      </c>
      <c r="AAA91">
        <f t="shared" si="2328"/>
        <v>0</v>
      </c>
      <c r="AAB91">
        <f t="shared" si="2329"/>
        <v>0</v>
      </c>
      <c r="AAC91">
        <f t="shared" si="2330"/>
        <v>0</v>
      </c>
      <c r="AAD91">
        <f t="shared" si="2331"/>
        <v>0</v>
      </c>
      <c r="AAE91">
        <f t="shared" si="2332"/>
        <v>0</v>
      </c>
      <c r="AAF91">
        <f t="shared" si="2333"/>
        <v>0</v>
      </c>
      <c r="AAG91">
        <f t="shared" si="2334"/>
        <v>0</v>
      </c>
      <c r="AAH91">
        <f t="shared" si="2335"/>
        <v>0</v>
      </c>
      <c r="AAI91">
        <f t="shared" si="2336"/>
        <v>0</v>
      </c>
      <c r="AAJ91">
        <f t="shared" si="2337"/>
        <v>0</v>
      </c>
      <c r="AAK91">
        <f t="shared" si="2338"/>
        <v>0</v>
      </c>
      <c r="AAL91">
        <f t="shared" si="2339"/>
        <v>0</v>
      </c>
      <c r="AAM91">
        <f t="shared" si="2340"/>
        <v>0</v>
      </c>
      <c r="AAN91">
        <f t="shared" si="2341"/>
        <v>0</v>
      </c>
      <c r="AAO91">
        <f t="shared" si="2342"/>
        <v>0</v>
      </c>
      <c r="AAP91">
        <f t="shared" si="2343"/>
        <v>0</v>
      </c>
      <c r="AAQ91">
        <f t="shared" si="2344"/>
        <v>0</v>
      </c>
      <c r="AAR91">
        <f t="shared" si="2345"/>
        <v>0</v>
      </c>
      <c r="AAS91">
        <f t="shared" si="2346"/>
        <v>0</v>
      </c>
      <c r="AAT91">
        <f t="shared" si="2347"/>
        <v>0</v>
      </c>
      <c r="AAU91">
        <f t="shared" si="2348"/>
        <v>0</v>
      </c>
      <c r="AAV91">
        <f t="shared" si="2349"/>
        <v>0</v>
      </c>
      <c r="AAW91">
        <f t="shared" si="2350"/>
        <v>0</v>
      </c>
      <c r="AAX91">
        <f t="shared" si="2351"/>
        <v>0</v>
      </c>
      <c r="AAY91">
        <f t="shared" si="2352"/>
        <v>0</v>
      </c>
      <c r="AAZ91">
        <f t="shared" si="2353"/>
        <v>0</v>
      </c>
      <c r="ABA91">
        <f t="shared" si="2354"/>
        <v>0</v>
      </c>
      <c r="ABB91">
        <f t="shared" si="2355"/>
        <v>0</v>
      </c>
      <c r="ABC91">
        <f t="shared" si="2356"/>
        <v>0</v>
      </c>
      <c r="ABD91">
        <f t="shared" si="2357"/>
        <v>0</v>
      </c>
      <c r="ABE91">
        <f t="shared" si="2358"/>
        <v>0</v>
      </c>
      <c r="ABF91">
        <f t="shared" si="2359"/>
        <v>0</v>
      </c>
      <c r="ABG91">
        <f t="shared" si="2360"/>
        <v>0</v>
      </c>
      <c r="ABH91">
        <f t="shared" si="2361"/>
        <v>0</v>
      </c>
      <c r="ABI91">
        <f t="shared" si="2362"/>
        <v>0</v>
      </c>
      <c r="ABJ91">
        <f t="shared" si="2363"/>
        <v>0</v>
      </c>
      <c r="ABK91">
        <f t="shared" si="2364"/>
        <v>0</v>
      </c>
      <c r="ABL91">
        <f t="shared" si="2365"/>
        <v>0</v>
      </c>
      <c r="ABM91">
        <f t="shared" si="2366"/>
        <v>0</v>
      </c>
      <c r="ABN91">
        <f t="shared" si="2367"/>
        <v>0</v>
      </c>
      <c r="ABO91">
        <f t="shared" si="2368"/>
        <v>0</v>
      </c>
      <c r="ABP91">
        <f t="shared" si="2369"/>
        <v>0</v>
      </c>
      <c r="ABQ91">
        <f t="shared" si="2370"/>
        <v>0</v>
      </c>
      <c r="ABR91">
        <f t="shared" si="2371"/>
        <v>0</v>
      </c>
      <c r="ABS91">
        <f t="shared" si="2372"/>
        <v>0</v>
      </c>
      <c r="ABT91">
        <f t="shared" si="2373"/>
        <v>0</v>
      </c>
      <c r="ABU91">
        <f t="shared" si="2374"/>
        <v>0</v>
      </c>
      <c r="ABV91">
        <f t="shared" si="2375"/>
        <v>0</v>
      </c>
      <c r="ABW91">
        <f t="shared" si="2376"/>
        <v>0</v>
      </c>
      <c r="ABX91">
        <f t="shared" si="2377"/>
        <v>0</v>
      </c>
      <c r="ABY91">
        <f t="shared" si="2378"/>
        <v>0</v>
      </c>
      <c r="ABZ91">
        <f t="shared" si="2379"/>
        <v>0</v>
      </c>
      <c r="ACA91">
        <f t="shared" si="2380"/>
        <v>0</v>
      </c>
      <c r="ACB91">
        <f t="shared" si="2381"/>
        <v>0</v>
      </c>
      <c r="ACC91">
        <f t="shared" si="2382"/>
        <v>0</v>
      </c>
      <c r="ACD91">
        <f t="shared" si="2383"/>
        <v>0</v>
      </c>
      <c r="ACE91">
        <f t="shared" si="2384"/>
        <v>0</v>
      </c>
      <c r="ACF91">
        <f t="shared" si="2385"/>
        <v>0</v>
      </c>
      <c r="ACG91">
        <f t="shared" si="2386"/>
        <v>0</v>
      </c>
      <c r="ACH91">
        <f t="shared" si="2387"/>
        <v>0</v>
      </c>
      <c r="ACI91">
        <f t="shared" si="2388"/>
        <v>0</v>
      </c>
      <c r="ACJ91">
        <f t="shared" si="2389"/>
        <v>0</v>
      </c>
      <c r="ACK91">
        <f t="shared" si="2390"/>
        <v>0</v>
      </c>
      <c r="ACL91">
        <f t="shared" si="2391"/>
        <v>0</v>
      </c>
      <c r="ACM91">
        <f t="shared" si="2392"/>
        <v>0</v>
      </c>
      <c r="ACN91">
        <f t="shared" si="2393"/>
        <v>0</v>
      </c>
      <c r="ACO91">
        <f t="shared" si="2394"/>
        <v>0</v>
      </c>
      <c r="ACP91">
        <f t="shared" si="2395"/>
        <v>0</v>
      </c>
      <c r="ACQ91">
        <f t="shared" si="2396"/>
        <v>0</v>
      </c>
      <c r="ACR91">
        <f t="shared" si="2397"/>
        <v>0</v>
      </c>
      <c r="ACS91">
        <f t="shared" si="2398"/>
        <v>0</v>
      </c>
      <c r="ACT91">
        <f t="shared" si="2399"/>
        <v>0</v>
      </c>
      <c r="ACU91">
        <f t="shared" si="2400"/>
        <v>0</v>
      </c>
      <c r="ACW91" s="4">
        <f t="shared" si="2401"/>
        <v>293.50000000000006</v>
      </c>
      <c r="ACX91" s="4">
        <f t="shared" si="2402"/>
        <v>200.7</v>
      </c>
      <c r="ACY91" s="4">
        <f t="shared" si="2403"/>
        <v>86.1</v>
      </c>
      <c r="ACZ91" s="4">
        <f t="shared" si="2404"/>
        <v>0</v>
      </c>
      <c r="ADA91" s="88">
        <f t="shared" si="2405"/>
        <v>10.0174847142384</v>
      </c>
      <c r="ADB91" s="4">
        <f t="shared" si="2406"/>
        <v>580.30000000000007</v>
      </c>
      <c r="ADC91" s="5">
        <f t="shared" si="2407"/>
        <v>7.6615925237511826</v>
      </c>
      <c r="ADD91" s="5">
        <f t="shared" si="2408"/>
        <v>6.5612498809297</v>
      </c>
      <c r="ADE91">
        <f t="shared" si="2409"/>
        <v>80.400000000000006</v>
      </c>
      <c r="ADF91">
        <f t="shared" si="2410"/>
        <v>87</v>
      </c>
      <c r="ADG91">
        <f t="shared" si="2411"/>
        <v>86.9</v>
      </c>
      <c r="ADH91">
        <f t="shared" si="2412"/>
        <v>42.7</v>
      </c>
      <c r="ADI91">
        <f t="shared" si="2413"/>
        <v>43.4</v>
      </c>
      <c r="ADJ91">
        <f t="shared" si="2414"/>
        <v>17.100000000000001</v>
      </c>
      <c r="ADK91">
        <f t="shared" si="2415"/>
        <v>200.7</v>
      </c>
      <c r="ADL91">
        <f t="shared" si="2416"/>
        <v>0</v>
      </c>
      <c r="ADM91">
        <f t="shared" si="2417"/>
        <v>22.1</v>
      </c>
      <c r="ADN91">
        <f t="shared" si="2418"/>
        <v>0</v>
      </c>
      <c r="ADO91">
        <f t="shared" si="2419"/>
        <v>0</v>
      </c>
      <c r="ADP91">
        <f t="shared" si="2420"/>
        <v>0</v>
      </c>
      <c r="ADQ91">
        <f t="shared" si="2421"/>
        <v>0</v>
      </c>
      <c r="ADR91">
        <f t="shared" si="2422"/>
        <v>0</v>
      </c>
      <c r="ADS91">
        <f t="shared" si="2423"/>
        <v>0</v>
      </c>
      <c r="ADT91">
        <f t="shared" si="2424"/>
        <v>0</v>
      </c>
      <c r="ADU91">
        <f t="shared" si="2425"/>
        <v>0</v>
      </c>
      <c r="ADV91">
        <f t="shared" si="2426"/>
        <v>0</v>
      </c>
      <c r="ADW91">
        <f t="shared" si="2427"/>
        <v>0</v>
      </c>
      <c r="ADX91">
        <f t="shared" si="2428"/>
        <v>0</v>
      </c>
      <c r="ADY91">
        <f t="shared" si="2429"/>
        <v>0</v>
      </c>
      <c r="ADZ91">
        <f t="shared" si="2430"/>
        <v>0</v>
      </c>
      <c r="AEA91">
        <f t="shared" si="2431"/>
        <v>0</v>
      </c>
      <c r="AEB91">
        <f t="shared" si="2432"/>
        <v>0</v>
      </c>
      <c r="AEC91">
        <f t="shared" si="2433"/>
        <v>0</v>
      </c>
      <c r="AED91">
        <f t="shared" si="2434"/>
        <v>0</v>
      </c>
      <c r="AEE91">
        <f t="shared" si="2435"/>
        <v>0</v>
      </c>
      <c r="AEF91">
        <f t="shared" si="2436"/>
        <v>0</v>
      </c>
      <c r="AEG91">
        <f t="shared" si="2437"/>
        <v>0</v>
      </c>
      <c r="AEH91">
        <f t="shared" si="2438"/>
        <v>0</v>
      </c>
      <c r="AEI91">
        <f t="shared" si="2439"/>
        <v>0</v>
      </c>
      <c r="AEJ91">
        <f t="shared" si="2440"/>
        <v>0</v>
      </c>
      <c r="AEK91">
        <f t="shared" si="2441"/>
        <v>0</v>
      </c>
      <c r="AEL91">
        <f t="shared" si="2442"/>
        <v>0</v>
      </c>
      <c r="AEM91">
        <f t="shared" si="2443"/>
        <v>0</v>
      </c>
      <c r="AEN91">
        <f t="shared" si="2444"/>
        <v>0</v>
      </c>
      <c r="AEO91">
        <f t="shared" si="2445"/>
        <v>0</v>
      </c>
      <c r="AEP91">
        <f t="shared" si="2446"/>
        <v>0</v>
      </c>
      <c r="AEQ91">
        <f t="shared" si="2447"/>
        <v>0</v>
      </c>
      <c r="AER91">
        <f t="shared" si="2448"/>
        <v>0</v>
      </c>
      <c r="AES91">
        <f t="shared" si="2449"/>
        <v>0</v>
      </c>
      <c r="AET91">
        <f t="shared" si="2450"/>
        <v>0</v>
      </c>
      <c r="AEU91">
        <f t="shared" si="2451"/>
        <v>0</v>
      </c>
      <c r="AEV91">
        <f t="shared" si="2452"/>
        <v>0</v>
      </c>
      <c r="AEW91">
        <f t="shared" si="2453"/>
        <v>0</v>
      </c>
      <c r="AEX91">
        <f t="shared" si="2454"/>
        <v>0</v>
      </c>
      <c r="AEY91">
        <f t="shared" si="2455"/>
        <v>0</v>
      </c>
      <c r="AEZ91">
        <f t="shared" si="2456"/>
        <v>0</v>
      </c>
      <c r="AFA91">
        <f t="shared" si="2457"/>
        <v>0</v>
      </c>
      <c r="AFB91">
        <f t="shared" si="2458"/>
        <v>0</v>
      </c>
      <c r="AFC91">
        <f t="shared" si="2459"/>
        <v>0</v>
      </c>
      <c r="AFD91">
        <f t="shared" si="2460"/>
        <v>0</v>
      </c>
      <c r="AFE91">
        <f t="shared" si="2461"/>
        <v>0</v>
      </c>
      <c r="AFF91">
        <f t="shared" si="2462"/>
        <v>0</v>
      </c>
      <c r="AFG91">
        <f t="shared" si="2463"/>
        <v>0</v>
      </c>
      <c r="AFH91">
        <f t="shared" si="2464"/>
        <v>0</v>
      </c>
      <c r="AFI91">
        <f t="shared" si="2465"/>
        <v>0</v>
      </c>
      <c r="AFJ91">
        <f t="shared" si="2466"/>
        <v>0</v>
      </c>
      <c r="AFK91">
        <f t="shared" si="2467"/>
        <v>0</v>
      </c>
      <c r="AFL91">
        <f t="shared" si="2468"/>
        <v>0</v>
      </c>
      <c r="AFM91">
        <f t="shared" si="2469"/>
        <v>0</v>
      </c>
      <c r="AFN91">
        <f t="shared" si="2470"/>
        <v>0</v>
      </c>
      <c r="AFO91">
        <f t="shared" si="2471"/>
        <v>0</v>
      </c>
      <c r="AFP91">
        <f t="shared" si="2472"/>
        <v>0</v>
      </c>
      <c r="AFQ91">
        <f t="shared" si="2473"/>
        <v>0</v>
      </c>
      <c r="AFR91">
        <f t="shared" si="2474"/>
        <v>0</v>
      </c>
      <c r="AFS91">
        <f t="shared" si="2475"/>
        <v>0</v>
      </c>
      <c r="AFT91">
        <f t="shared" si="2476"/>
        <v>0</v>
      </c>
      <c r="AFU91">
        <f t="shared" si="2477"/>
        <v>0</v>
      </c>
      <c r="AFV91">
        <f t="shared" si="2478"/>
        <v>0</v>
      </c>
      <c r="AFW91">
        <f t="shared" si="2479"/>
        <v>0</v>
      </c>
      <c r="AFX91">
        <f t="shared" si="2480"/>
        <v>0</v>
      </c>
      <c r="AFY91">
        <f t="shared" si="2481"/>
        <v>0</v>
      </c>
      <c r="AFZ91">
        <f t="shared" si="2482"/>
        <v>0</v>
      </c>
      <c r="AGA91">
        <f t="shared" si="2483"/>
        <v>0</v>
      </c>
      <c r="AGB91">
        <f t="shared" si="2484"/>
        <v>0</v>
      </c>
      <c r="AGC91">
        <f t="shared" si="2485"/>
        <v>0</v>
      </c>
      <c r="AGD91">
        <f t="shared" si="2486"/>
        <v>0</v>
      </c>
      <c r="AGE91">
        <f t="shared" si="2487"/>
        <v>0</v>
      </c>
      <c r="AGF91">
        <f t="shared" si="2488"/>
        <v>0</v>
      </c>
      <c r="AGG91">
        <f t="shared" si="2489"/>
        <v>0</v>
      </c>
      <c r="AGH91">
        <f t="shared" si="2490"/>
        <v>0</v>
      </c>
      <c r="AGI91">
        <f t="shared" si="2491"/>
        <v>0</v>
      </c>
      <c r="AGJ91">
        <f t="shared" si="2492"/>
        <v>0</v>
      </c>
      <c r="AGK91">
        <f t="shared" si="2493"/>
        <v>0</v>
      </c>
      <c r="AGM91" s="88">
        <f t="shared" si="2494"/>
        <v>62</v>
      </c>
      <c r="AGN91" s="88">
        <v>62</v>
      </c>
      <c r="AGO91">
        <v>7</v>
      </c>
      <c r="AGP91">
        <f t="shared" si="2495"/>
        <v>7</v>
      </c>
      <c r="AGQ91">
        <f t="shared" si="2496"/>
        <v>7</v>
      </c>
      <c r="AGR91">
        <f t="shared" si="2497"/>
        <v>7</v>
      </c>
      <c r="AGS91">
        <f t="shared" si="2498"/>
        <v>7</v>
      </c>
      <c r="AGT91">
        <f t="shared" si="2499"/>
        <v>10</v>
      </c>
      <c r="AGU91">
        <f t="shared" si="2500"/>
        <v>7</v>
      </c>
      <c r="AGV91">
        <f t="shared" si="2501"/>
        <v>8</v>
      </c>
      <c r="AGW91">
        <f t="shared" si="2502"/>
        <v>4</v>
      </c>
      <c r="AGX91">
        <f t="shared" si="2503"/>
        <v>7</v>
      </c>
      <c r="AGY91">
        <f t="shared" si="2504"/>
        <v>0</v>
      </c>
      <c r="AGZ91">
        <f t="shared" si="2505"/>
        <v>0</v>
      </c>
      <c r="AHA91">
        <f t="shared" si="2506"/>
        <v>0</v>
      </c>
      <c r="AHB91">
        <f t="shared" si="2507"/>
        <v>0</v>
      </c>
      <c r="AHC91">
        <f t="shared" si="2508"/>
        <v>0</v>
      </c>
      <c r="AHD91">
        <f t="shared" si="2509"/>
        <v>0</v>
      </c>
      <c r="AHE91">
        <f t="shared" si="2510"/>
        <v>0</v>
      </c>
      <c r="AHF91">
        <f t="shared" si="2511"/>
        <v>0</v>
      </c>
      <c r="AHG91">
        <f t="shared" si="2512"/>
        <v>0</v>
      </c>
      <c r="AHH91">
        <f t="shared" si="2513"/>
        <v>0</v>
      </c>
      <c r="AHI91">
        <f t="shared" si="2514"/>
        <v>0</v>
      </c>
      <c r="AHJ91">
        <f t="shared" si="2515"/>
        <v>0</v>
      </c>
      <c r="AHK91">
        <f t="shared" si="2516"/>
        <v>0</v>
      </c>
      <c r="AHL91">
        <f t="shared" si="2517"/>
        <v>0</v>
      </c>
      <c r="AHM91">
        <f t="shared" si="2518"/>
        <v>0</v>
      </c>
      <c r="AHN91">
        <f t="shared" si="2519"/>
        <v>0</v>
      </c>
      <c r="AHO91">
        <f t="shared" si="2520"/>
        <v>0</v>
      </c>
      <c r="AHP91">
        <f t="shared" si="2521"/>
        <v>0</v>
      </c>
      <c r="AHQ91">
        <f t="shared" si="2522"/>
        <v>0</v>
      </c>
      <c r="AHR91">
        <f t="shared" si="2523"/>
        <v>0</v>
      </c>
      <c r="AHS91">
        <f t="shared" si="2524"/>
        <v>0</v>
      </c>
      <c r="AHT91">
        <f t="shared" si="2525"/>
        <v>0</v>
      </c>
      <c r="AHU91">
        <f t="shared" si="2526"/>
        <v>0</v>
      </c>
      <c r="AHV91">
        <f t="shared" si="2527"/>
        <v>0</v>
      </c>
      <c r="AHW91">
        <f t="shared" si="2528"/>
        <v>0</v>
      </c>
      <c r="AHX91">
        <f t="shared" si="2529"/>
        <v>0</v>
      </c>
      <c r="AHY91">
        <f t="shared" si="2530"/>
        <v>0</v>
      </c>
      <c r="AHZ91">
        <f t="shared" si="2531"/>
        <v>0</v>
      </c>
      <c r="AIA91">
        <f t="shared" si="2532"/>
        <v>0</v>
      </c>
      <c r="AIB91">
        <f t="shared" si="2533"/>
        <v>0</v>
      </c>
      <c r="AIC91">
        <f t="shared" si="2534"/>
        <v>0</v>
      </c>
      <c r="AID91">
        <f t="shared" si="2535"/>
        <v>0</v>
      </c>
      <c r="AIE91">
        <f t="shared" si="2536"/>
        <v>0</v>
      </c>
      <c r="AIF91">
        <f t="shared" si="2537"/>
        <v>0</v>
      </c>
      <c r="AIG91">
        <f t="shared" si="2538"/>
        <v>0</v>
      </c>
      <c r="AIH91">
        <f t="shared" si="2539"/>
        <v>0</v>
      </c>
      <c r="AII91">
        <f t="shared" si="2540"/>
        <v>0</v>
      </c>
      <c r="AIJ91">
        <f t="shared" si="2541"/>
        <v>0</v>
      </c>
      <c r="AIK91">
        <f t="shared" si="2542"/>
        <v>0</v>
      </c>
      <c r="AIL91">
        <f t="shared" si="2543"/>
        <v>0</v>
      </c>
      <c r="AIM91">
        <f t="shared" si="2544"/>
        <v>0</v>
      </c>
      <c r="AIN91">
        <f t="shared" si="2545"/>
        <v>0</v>
      </c>
      <c r="AIO91">
        <f t="shared" si="2546"/>
        <v>0</v>
      </c>
      <c r="AIP91">
        <f t="shared" si="2547"/>
        <v>0</v>
      </c>
      <c r="AIQ91">
        <f t="shared" si="2548"/>
        <v>0</v>
      </c>
      <c r="AIR91">
        <f t="shared" si="2549"/>
        <v>0</v>
      </c>
      <c r="AIS91">
        <f t="shared" si="2550"/>
        <v>0</v>
      </c>
      <c r="AIT91">
        <f t="shared" si="2551"/>
        <v>0</v>
      </c>
      <c r="AIU91">
        <f t="shared" si="2552"/>
        <v>0</v>
      </c>
      <c r="AIV91">
        <f t="shared" si="2553"/>
        <v>0</v>
      </c>
      <c r="AIW91">
        <f t="shared" si="2554"/>
        <v>0</v>
      </c>
      <c r="AIX91">
        <f t="shared" si="2555"/>
        <v>0</v>
      </c>
      <c r="AIY91">
        <f t="shared" si="2556"/>
        <v>0</v>
      </c>
      <c r="AIZ91">
        <f t="shared" si="2557"/>
        <v>0</v>
      </c>
      <c r="AJA91">
        <f t="shared" si="2558"/>
        <v>0</v>
      </c>
      <c r="AJB91">
        <f t="shared" si="2559"/>
        <v>0</v>
      </c>
      <c r="AJC91">
        <f t="shared" si="2560"/>
        <v>0</v>
      </c>
      <c r="AJD91">
        <f t="shared" si="2561"/>
        <v>0</v>
      </c>
      <c r="AJE91">
        <f t="shared" si="2562"/>
        <v>0</v>
      </c>
      <c r="AJF91">
        <f t="shared" si="2563"/>
        <v>0</v>
      </c>
      <c r="AJG91">
        <f t="shared" si="2564"/>
        <v>0</v>
      </c>
      <c r="AJH91">
        <f t="shared" si="2565"/>
        <v>0</v>
      </c>
      <c r="AJI91">
        <f t="shared" si="2566"/>
        <v>0</v>
      </c>
      <c r="AJJ91">
        <f t="shared" si="2567"/>
        <v>0</v>
      </c>
      <c r="AJK91">
        <f t="shared" si="2568"/>
        <v>0</v>
      </c>
      <c r="AJL91">
        <f t="shared" si="2569"/>
        <v>0</v>
      </c>
      <c r="AJM91">
        <f t="shared" si="2570"/>
        <v>0</v>
      </c>
      <c r="AJN91">
        <f t="shared" si="2571"/>
        <v>0</v>
      </c>
      <c r="AJO91">
        <f t="shared" si="2572"/>
        <v>0</v>
      </c>
      <c r="AJP91">
        <f t="shared" si="2573"/>
        <v>0</v>
      </c>
      <c r="AJQ91">
        <f t="shared" si="2574"/>
        <v>0</v>
      </c>
      <c r="AJR91">
        <f t="shared" si="2575"/>
        <v>0</v>
      </c>
      <c r="AJS91">
        <f t="shared" si="2576"/>
        <v>0</v>
      </c>
      <c r="AJT91">
        <f t="shared" si="2577"/>
        <v>0</v>
      </c>
      <c r="AJU91">
        <f t="shared" si="2578"/>
        <v>0</v>
      </c>
      <c r="AJV91">
        <f t="shared" si="2579"/>
        <v>0</v>
      </c>
      <c r="AJX91">
        <v>45</v>
      </c>
      <c r="AJY91">
        <v>1</v>
      </c>
      <c r="AJZ91">
        <v>1</v>
      </c>
      <c r="AKA91">
        <f t="shared" si="2580"/>
        <v>1</v>
      </c>
      <c r="AKB91">
        <f t="shared" si="2581"/>
        <v>2</v>
      </c>
      <c r="AKC91">
        <f t="shared" si="2582"/>
        <v>2</v>
      </c>
      <c r="AKD91">
        <f t="shared" si="2583"/>
        <v>4</v>
      </c>
      <c r="AKE91">
        <f t="shared" si="2584"/>
        <v>2</v>
      </c>
      <c r="AKF91">
        <f t="shared" si="2585"/>
        <v>4</v>
      </c>
      <c r="AKG91">
        <f t="shared" si="2586"/>
        <v>0</v>
      </c>
      <c r="AKH91">
        <f t="shared" si="2587"/>
        <v>0</v>
      </c>
      <c r="AKI91">
        <f t="shared" si="2588"/>
        <v>0</v>
      </c>
      <c r="AKJ91">
        <f t="shared" si="2589"/>
        <v>0</v>
      </c>
      <c r="AKK91">
        <f t="shared" si="2590"/>
        <v>0</v>
      </c>
      <c r="AKL91">
        <f t="shared" si="2591"/>
        <v>0</v>
      </c>
      <c r="AKM91">
        <f t="shared" si="2592"/>
        <v>0</v>
      </c>
      <c r="AKN91">
        <f t="shared" si="2593"/>
        <v>0</v>
      </c>
      <c r="AKO91">
        <f t="shared" si="2594"/>
        <v>0</v>
      </c>
      <c r="AKP91">
        <f t="shared" si="2595"/>
        <v>0</v>
      </c>
      <c r="AKQ91">
        <f t="shared" si="2596"/>
        <v>0</v>
      </c>
      <c r="AKR91">
        <f t="shared" si="2597"/>
        <v>0</v>
      </c>
      <c r="AKS91">
        <f t="shared" si="2598"/>
        <v>0</v>
      </c>
      <c r="AKT91">
        <f t="shared" si="2599"/>
        <v>0</v>
      </c>
      <c r="AKU91">
        <f t="shared" si="2600"/>
        <v>0</v>
      </c>
      <c r="AKV91">
        <f t="shared" si="2601"/>
        <v>0</v>
      </c>
      <c r="AKW91">
        <f t="shared" si="2602"/>
        <v>0</v>
      </c>
      <c r="AKX91">
        <f t="shared" si="2603"/>
        <v>0</v>
      </c>
      <c r="AKY91">
        <f t="shared" si="2604"/>
        <v>0</v>
      </c>
      <c r="AKZ91">
        <f t="shared" si="2605"/>
        <v>0</v>
      </c>
      <c r="ALA91">
        <f t="shared" si="2606"/>
        <v>0</v>
      </c>
      <c r="ALB91">
        <f t="shared" si="2607"/>
        <v>0</v>
      </c>
      <c r="ALC91">
        <f t="shared" si="2608"/>
        <v>0</v>
      </c>
      <c r="ALD91">
        <f t="shared" si="2609"/>
        <v>0</v>
      </c>
      <c r="ALE91">
        <f t="shared" si="2610"/>
        <v>0</v>
      </c>
      <c r="ALF91">
        <f t="shared" si="2611"/>
        <v>0</v>
      </c>
      <c r="ALG91">
        <f t="shared" si="2612"/>
        <v>0</v>
      </c>
      <c r="ALH91">
        <f t="shared" si="2613"/>
        <v>0</v>
      </c>
      <c r="ALI91">
        <f t="shared" si="2614"/>
        <v>0</v>
      </c>
      <c r="ALJ91">
        <f t="shared" si="2615"/>
        <v>0</v>
      </c>
      <c r="ALK91">
        <f t="shared" si="2616"/>
        <v>0</v>
      </c>
      <c r="ALL91">
        <f t="shared" si="2617"/>
        <v>0</v>
      </c>
      <c r="ALM91">
        <f t="shared" si="2618"/>
        <v>0</v>
      </c>
      <c r="ALN91">
        <f t="shared" si="2619"/>
        <v>0</v>
      </c>
      <c r="ALO91">
        <f t="shared" si="2620"/>
        <v>0</v>
      </c>
      <c r="ALP91">
        <f t="shared" si="2621"/>
        <v>0</v>
      </c>
      <c r="ALQ91">
        <f t="shared" si="2622"/>
        <v>0</v>
      </c>
      <c r="ALR91">
        <f t="shared" si="2623"/>
        <v>0</v>
      </c>
      <c r="ALS91">
        <f t="shared" si="2624"/>
        <v>0</v>
      </c>
      <c r="ALT91">
        <f t="shared" si="2625"/>
        <v>0</v>
      </c>
      <c r="ALU91">
        <f t="shared" si="2626"/>
        <v>0</v>
      </c>
      <c r="ALV91">
        <f t="shared" si="2627"/>
        <v>0</v>
      </c>
      <c r="ALW91">
        <f t="shared" si="2628"/>
        <v>0</v>
      </c>
      <c r="ALX91">
        <f t="shared" si="2629"/>
        <v>0</v>
      </c>
      <c r="ALY91">
        <f t="shared" si="2630"/>
        <v>0</v>
      </c>
      <c r="ALZ91">
        <f t="shared" si="2631"/>
        <v>0</v>
      </c>
      <c r="AMA91">
        <f t="shared" si="2632"/>
        <v>0</v>
      </c>
      <c r="AMB91">
        <f t="shared" si="2633"/>
        <v>0</v>
      </c>
      <c r="AMC91">
        <f t="shared" si="2634"/>
        <v>0</v>
      </c>
      <c r="AMD91">
        <f t="shared" si="2635"/>
        <v>0</v>
      </c>
      <c r="AME91">
        <f t="shared" si="2636"/>
        <v>0</v>
      </c>
      <c r="AMF91">
        <f t="shared" si="2637"/>
        <v>0</v>
      </c>
      <c r="AMG91">
        <f t="shared" si="2638"/>
        <v>0</v>
      </c>
      <c r="AMH91">
        <f t="shared" si="2639"/>
        <v>0</v>
      </c>
      <c r="AMI91">
        <f t="shared" si="2640"/>
        <v>0</v>
      </c>
      <c r="AMJ91">
        <f t="shared" si="2641"/>
        <v>0</v>
      </c>
      <c r="AMK91">
        <f t="shared" si="2642"/>
        <v>0</v>
      </c>
      <c r="AML91">
        <f t="shared" si="2643"/>
        <v>0</v>
      </c>
      <c r="AMM91">
        <f t="shared" si="2644"/>
        <v>0</v>
      </c>
      <c r="AMN91">
        <f t="shared" si="2645"/>
        <v>0</v>
      </c>
      <c r="AMO91">
        <f t="shared" si="2646"/>
        <v>0</v>
      </c>
      <c r="AMP91">
        <f t="shared" si="2647"/>
        <v>0</v>
      </c>
      <c r="AMQ91">
        <f t="shared" si="2648"/>
        <v>0</v>
      </c>
      <c r="AMR91">
        <f t="shared" si="2649"/>
        <v>0</v>
      </c>
      <c r="AMS91">
        <f t="shared" si="2650"/>
        <v>0</v>
      </c>
      <c r="AMT91">
        <f t="shared" si="2651"/>
        <v>0</v>
      </c>
      <c r="AMU91">
        <f t="shared" si="2652"/>
        <v>0</v>
      </c>
      <c r="AMV91">
        <f t="shared" si="2653"/>
        <v>0</v>
      </c>
      <c r="AMW91">
        <f t="shared" si="2654"/>
        <v>0</v>
      </c>
      <c r="AMX91">
        <f t="shared" si="2655"/>
        <v>0</v>
      </c>
      <c r="AMY91">
        <f t="shared" si="2656"/>
        <v>0</v>
      </c>
      <c r="AMZ91">
        <f t="shared" si="2657"/>
        <v>0</v>
      </c>
      <c r="ANA91">
        <f t="shared" si="2658"/>
        <v>0</v>
      </c>
      <c r="ANB91">
        <f t="shared" si="2659"/>
        <v>0</v>
      </c>
      <c r="ANC91">
        <f t="shared" si="2660"/>
        <v>0</v>
      </c>
      <c r="AND91">
        <f t="shared" si="2661"/>
        <v>0</v>
      </c>
      <c r="ANR91" s="4">
        <v>1405</v>
      </c>
      <c r="ANS91" s="4">
        <f t="shared" si="2662"/>
        <v>1405</v>
      </c>
      <c r="ANU91" s="4">
        <v>1279</v>
      </c>
      <c r="ANV91" t="str">
        <f t="shared" si="2663"/>
        <v>1309</v>
      </c>
      <c r="ANW91" t="str">
        <f t="shared" si="2664"/>
        <v>1340</v>
      </c>
      <c r="ANX91" t="str">
        <f t="shared" si="2665"/>
        <v>1367</v>
      </c>
      <c r="ANY91" t="str">
        <f t="shared" si="2666"/>
        <v>1364</v>
      </c>
      <c r="ANZ91" t="str">
        <f t="shared" si="2667"/>
        <v>1361</v>
      </c>
      <c r="AOA91" t="str">
        <f t="shared" si="2668"/>
        <v>1359</v>
      </c>
      <c r="AOB91" t="str">
        <f t="shared" si="2669"/>
        <v>1422</v>
      </c>
      <c r="AOC91" t="str">
        <f t="shared" si="2670"/>
        <v>1407</v>
      </c>
      <c r="AOD91" t="str">
        <f t="shared" si="2671"/>
        <v>1405</v>
      </c>
      <c r="AOE91" t="str">
        <f t="shared" si="2672"/>
        <v>1405</v>
      </c>
      <c r="AOF91" t="str">
        <f t="shared" si="2673"/>
        <v>1405</v>
      </c>
      <c r="AOG91" t="str">
        <f t="shared" si="2674"/>
        <v>1405</v>
      </c>
      <c r="AOH91" t="str">
        <f t="shared" si="2675"/>
        <v>1405</v>
      </c>
      <c r="AOI91" t="str">
        <f t="shared" si="2676"/>
        <v>1405</v>
      </c>
      <c r="AOJ91" t="str">
        <f t="shared" si="2677"/>
        <v>1405</v>
      </c>
      <c r="AOK91" t="str">
        <f t="shared" si="2678"/>
        <v>1405</v>
      </c>
      <c r="AOL91" t="str">
        <f t="shared" si="2679"/>
        <v>1405</v>
      </c>
      <c r="AOM91" t="str">
        <f t="shared" si="2680"/>
        <v>1405</v>
      </c>
      <c r="AON91" t="str">
        <f t="shared" si="2681"/>
        <v>1405</v>
      </c>
      <c r="AOO91" t="str">
        <f t="shared" si="2682"/>
        <v>1405</v>
      </c>
      <c r="AOP91" t="str">
        <f t="shared" si="2683"/>
        <v>1405</v>
      </c>
      <c r="AOQ91" t="str">
        <f t="shared" si="2684"/>
        <v>1405</v>
      </c>
      <c r="AOR91" t="str">
        <f t="shared" si="2685"/>
        <v>1405</v>
      </c>
      <c r="AOS91" t="str">
        <f t="shared" si="2686"/>
        <v>1405</v>
      </c>
      <c r="AOT91" t="str">
        <f t="shared" si="2687"/>
        <v>1405</v>
      </c>
      <c r="AOU91" t="str">
        <f t="shared" si="2688"/>
        <v>1405</v>
      </c>
      <c r="AOV91" t="str">
        <f t="shared" si="2689"/>
        <v>1405</v>
      </c>
      <c r="AOW91" t="str">
        <f t="shared" si="2690"/>
        <v>1405</v>
      </c>
      <c r="AOX91" t="str">
        <f t="shared" si="2691"/>
        <v>1405</v>
      </c>
      <c r="AOY91" t="str">
        <f t="shared" si="2692"/>
        <v>1405</v>
      </c>
      <c r="AOZ91" t="str">
        <f t="shared" si="2693"/>
        <v>1405</v>
      </c>
      <c r="APA91" t="str">
        <f t="shared" si="2694"/>
        <v>1405</v>
      </c>
      <c r="APB91" t="str">
        <f t="shared" si="2695"/>
        <v>1405</v>
      </c>
      <c r="APC91" t="str">
        <f t="shared" si="2696"/>
        <v>1405</v>
      </c>
      <c r="APD91" t="str">
        <f t="shared" si="2697"/>
        <v>1405</v>
      </c>
      <c r="APE91" t="str">
        <f t="shared" si="2698"/>
        <v>1405</v>
      </c>
      <c r="APF91" t="str">
        <f t="shared" si="2699"/>
        <v>1405</v>
      </c>
      <c r="APG91" t="str">
        <f t="shared" si="2700"/>
        <v>1405</v>
      </c>
      <c r="APH91" t="str">
        <f t="shared" si="2701"/>
        <v>1405</v>
      </c>
      <c r="API91" t="str">
        <f t="shared" si="2702"/>
        <v>1405</v>
      </c>
      <c r="APJ91" t="str">
        <f t="shared" si="2703"/>
        <v>1405</v>
      </c>
      <c r="APK91" t="str">
        <f t="shared" si="2704"/>
        <v>1405</v>
      </c>
      <c r="APL91" t="str">
        <f t="shared" si="2705"/>
        <v>1405</v>
      </c>
      <c r="APM91" t="str">
        <f t="shared" si="2706"/>
        <v>1405</v>
      </c>
      <c r="APN91" t="str">
        <f t="shared" si="2707"/>
        <v>1405</v>
      </c>
      <c r="APO91" t="str">
        <f t="shared" si="2708"/>
        <v>1405</v>
      </c>
      <c r="APP91" t="str">
        <f t="shared" si="2709"/>
        <v>1405</v>
      </c>
      <c r="APQ91" t="str">
        <f t="shared" si="2710"/>
        <v>1405</v>
      </c>
      <c r="APR91" t="str">
        <f t="shared" si="2711"/>
        <v>1405</v>
      </c>
      <c r="APS91" t="str">
        <f t="shared" si="2712"/>
        <v>1405</v>
      </c>
      <c r="APT91" t="str">
        <f t="shared" si="2713"/>
        <v>1405</v>
      </c>
      <c r="APU91" t="str">
        <f t="shared" si="2714"/>
        <v>1405</v>
      </c>
      <c r="APV91" t="str">
        <f t="shared" si="2715"/>
        <v>1405</v>
      </c>
      <c r="APW91" t="str">
        <f t="shared" si="2716"/>
        <v>1405</v>
      </c>
      <c r="APX91" t="str">
        <f t="shared" si="2717"/>
        <v>1405</v>
      </c>
      <c r="APY91" t="str">
        <f t="shared" si="2718"/>
        <v>1405</v>
      </c>
      <c r="APZ91" t="str">
        <f t="shared" si="2719"/>
        <v>1405</v>
      </c>
      <c r="AQA91" t="str">
        <f t="shared" si="2720"/>
        <v>1405</v>
      </c>
      <c r="AQB91" t="str">
        <f t="shared" si="2721"/>
        <v>1405</v>
      </c>
      <c r="AQC91" t="str">
        <f t="shared" si="2722"/>
        <v>1405</v>
      </c>
      <c r="AQD91" t="str">
        <f t="shared" si="2723"/>
        <v>1405</v>
      </c>
      <c r="AQE91" t="str">
        <f t="shared" si="2724"/>
        <v>1405</v>
      </c>
      <c r="AQF91" t="str">
        <f t="shared" si="2725"/>
        <v>1405</v>
      </c>
      <c r="AQG91" t="str">
        <f t="shared" si="2726"/>
        <v>1405</v>
      </c>
      <c r="AQH91" t="str">
        <f t="shared" si="2727"/>
        <v>1405</v>
      </c>
      <c r="AQI91" t="str">
        <f t="shared" si="2728"/>
        <v>1405</v>
      </c>
      <c r="AQJ91" t="str">
        <f t="shared" si="2729"/>
        <v>1405</v>
      </c>
      <c r="AQK91" t="str">
        <f t="shared" si="2730"/>
        <v>1405</v>
      </c>
      <c r="AQL91" t="str">
        <f t="shared" si="2731"/>
        <v>1405</v>
      </c>
      <c r="AQM91" t="str">
        <f t="shared" si="2732"/>
        <v>1405</v>
      </c>
      <c r="AQN91" t="str">
        <f t="shared" si="2733"/>
        <v>1405</v>
      </c>
      <c r="AQO91" t="str">
        <f t="shared" si="2734"/>
        <v>1405</v>
      </c>
      <c r="AQP91" t="str">
        <f t="shared" si="2735"/>
        <v>1405</v>
      </c>
      <c r="AQQ91" t="str">
        <f t="shared" si="2736"/>
        <v>1405</v>
      </c>
      <c r="AQR91" t="str">
        <f t="shared" si="2737"/>
        <v>1405</v>
      </c>
      <c r="AQS91" t="str">
        <f t="shared" si="2738"/>
        <v>1405</v>
      </c>
      <c r="AQT91" t="str">
        <f t="shared" si="2739"/>
        <v>1405</v>
      </c>
      <c r="AQU91" t="str">
        <f t="shared" si="2740"/>
        <v>1405</v>
      </c>
      <c r="AQV91" t="str">
        <f t="shared" si="2741"/>
        <v>1405</v>
      </c>
      <c r="AQW91" t="str">
        <f t="shared" si="2742"/>
        <v>1405</v>
      </c>
      <c r="AQX91" t="str">
        <f t="shared" si="2743"/>
        <v>1405</v>
      </c>
      <c r="AQY91" t="str">
        <f t="shared" si="2744"/>
        <v>1405</v>
      </c>
      <c r="AQZ91" t="str">
        <f t="shared" si="2745"/>
        <v>1405</v>
      </c>
      <c r="ARA91" t="str">
        <f t="shared" si="2746"/>
        <v>1405</v>
      </c>
      <c r="ARB91" t="str">
        <f t="shared" si="2747"/>
        <v>1405</v>
      </c>
      <c r="ARC91">
        <v>1279</v>
      </c>
      <c r="ARH91" s="5"/>
    </row>
    <row r="92" spans="1:1152" x14ac:dyDescent="0.2">
      <c r="A92">
        <v>23</v>
      </c>
      <c r="B92" s="14" t="s">
        <v>103</v>
      </c>
      <c r="C92" s="20">
        <f>VLOOKUP(A92, Rankings!$A$2:$AN$161, 40, FALSE)</f>
        <v>90</v>
      </c>
      <c r="D92" s="226" t="s">
        <v>206</v>
      </c>
      <c r="F92" s="4">
        <v>13</v>
      </c>
      <c r="G92" s="4">
        <v>7</v>
      </c>
      <c r="I92" s="5">
        <f t="shared" si="1832"/>
        <v>11</v>
      </c>
      <c r="L92" t="s">
        <v>1785</v>
      </c>
      <c r="M92" t="s">
        <v>2083</v>
      </c>
      <c r="N92" t="s">
        <v>2352</v>
      </c>
      <c r="O92" t="s">
        <v>2609</v>
      </c>
      <c r="P92" t="s">
        <v>2808</v>
      </c>
      <c r="Q92" t="s">
        <v>3040</v>
      </c>
      <c r="R92" t="s">
        <v>3342</v>
      </c>
      <c r="S92" t="s">
        <v>3527</v>
      </c>
      <c r="T92" t="s">
        <v>3864</v>
      </c>
      <c r="U92" t="s">
        <v>3979</v>
      </c>
      <c r="V92" t="s">
        <v>4180</v>
      </c>
      <c r="W92" t="str">
        <f>Rankings!D91</f>
        <v>-</v>
      </c>
      <c r="X92" t="s">
        <v>10</v>
      </c>
      <c r="Y92" t="s">
        <v>10</v>
      </c>
      <c r="Z92" t="s">
        <v>10</v>
      </c>
      <c r="AA92" t="s">
        <v>10</v>
      </c>
      <c r="AB92" t="s">
        <v>10</v>
      </c>
      <c r="AC92" t="s">
        <v>10</v>
      </c>
      <c r="AD92" t="s">
        <v>10</v>
      </c>
      <c r="AE92" t="s">
        <v>10</v>
      </c>
      <c r="AF92" t="s">
        <v>10</v>
      </c>
      <c r="AG92" t="s">
        <v>10</v>
      </c>
      <c r="AH92" t="s">
        <v>10</v>
      </c>
      <c r="AI92" t="s">
        <v>10</v>
      </c>
      <c r="AJ92" t="s">
        <v>10</v>
      </c>
      <c r="AK92" t="s">
        <v>10</v>
      </c>
      <c r="AL92" t="s">
        <v>10</v>
      </c>
      <c r="AM92" t="s">
        <v>10</v>
      </c>
      <c r="AN92" t="s">
        <v>10</v>
      </c>
      <c r="AO92" t="s">
        <v>10</v>
      </c>
      <c r="AP92" t="s">
        <v>10</v>
      </c>
      <c r="AQ92" t="s">
        <v>10</v>
      </c>
      <c r="AR92" t="s">
        <v>10</v>
      </c>
      <c r="AS92" t="s">
        <v>10</v>
      </c>
      <c r="AT92" t="s">
        <v>10</v>
      </c>
      <c r="AU92" t="s">
        <v>10</v>
      </c>
      <c r="AV92" t="s">
        <v>10</v>
      </c>
      <c r="AW92" t="s">
        <v>10</v>
      </c>
      <c r="AX92" t="s">
        <v>10</v>
      </c>
      <c r="AY92" t="s">
        <v>10</v>
      </c>
      <c r="AZ92" t="s">
        <v>10</v>
      </c>
      <c r="BA92" t="s">
        <v>10</v>
      </c>
      <c r="BB92" t="s">
        <v>10</v>
      </c>
      <c r="BC92" t="s">
        <v>10</v>
      </c>
      <c r="BD92" t="s">
        <v>10</v>
      </c>
      <c r="BE92" t="s">
        <v>10</v>
      </c>
      <c r="BF92" t="s">
        <v>10</v>
      </c>
      <c r="BG92" t="s">
        <v>10</v>
      </c>
      <c r="BH92" t="s">
        <v>10</v>
      </c>
      <c r="BI92" t="s">
        <v>10</v>
      </c>
      <c r="BJ92" t="s">
        <v>10</v>
      </c>
      <c r="BK92" t="s">
        <v>10</v>
      </c>
      <c r="BL92" t="s">
        <v>10</v>
      </c>
      <c r="BM92" t="s">
        <v>10</v>
      </c>
      <c r="BN92" t="s">
        <v>10</v>
      </c>
      <c r="BO92" t="s">
        <v>10</v>
      </c>
      <c r="BP92" t="s">
        <v>10</v>
      </c>
      <c r="BQ92" t="s">
        <v>10</v>
      </c>
      <c r="BR92" t="s">
        <v>10</v>
      </c>
      <c r="BS92" t="s">
        <v>10</v>
      </c>
      <c r="BT92" t="s">
        <v>10</v>
      </c>
      <c r="BU92" t="s">
        <v>10</v>
      </c>
      <c r="BV92" t="s">
        <v>10</v>
      </c>
      <c r="BW92" t="s">
        <v>10</v>
      </c>
      <c r="BX92" t="s">
        <v>10</v>
      </c>
      <c r="BY92" t="s">
        <v>10</v>
      </c>
      <c r="BZ92" t="s">
        <v>10</v>
      </c>
      <c r="CA92" t="s">
        <v>10</v>
      </c>
      <c r="CB92" t="s">
        <v>10</v>
      </c>
      <c r="CC92" t="s">
        <v>10</v>
      </c>
      <c r="CD92" t="s">
        <v>10</v>
      </c>
      <c r="CE92" t="s">
        <v>10</v>
      </c>
      <c r="CF92" t="s">
        <v>10</v>
      </c>
      <c r="CG92" t="s">
        <v>10</v>
      </c>
      <c r="CH92" t="s">
        <v>10</v>
      </c>
      <c r="CI92" t="s">
        <v>10</v>
      </c>
      <c r="CJ92" t="s">
        <v>10</v>
      </c>
      <c r="CK92" t="s">
        <v>10</v>
      </c>
      <c r="CL92" t="s">
        <v>10</v>
      </c>
      <c r="CM92" t="s">
        <v>10</v>
      </c>
      <c r="CN92" t="s">
        <v>10</v>
      </c>
      <c r="CO92" t="s">
        <v>10</v>
      </c>
      <c r="CP92" t="s">
        <v>10</v>
      </c>
      <c r="CQ92" t="s">
        <v>10</v>
      </c>
      <c r="CR92" t="s">
        <v>10</v>
      </c>
      <c r="CT92" s="4">
        <f t="shared" si="1833"/>
        <v>2</v>
      </c>
      <c r="CU92" s="4">
        <f t="shared" si="1834"/>
        <v>0</v>
      </c>
      <c r="CV92" s="4">
        <f t="shared" si="1835"/>
        <v>0</v>
      </c>
      <c r="CW92" s="4">
        <f t="shared" si="1836"/>
        <v>3</v>
      </c>
      <c r="CX92" s="4">
        <f t="shared" si="1837"/>
        <v>1</v>
      </c>
      <c r="CY92" s="4">
        <f t="shared" si="1838"/>
        <v>0</v>
      </c>
      <c r="CZ92" s="4">
        <f t="shared" si="1839"/>
        <v>0</v>
      </c>
      <c r="DA92" s="4">
        <f t="shared" si="1840"/>
        <v>1</v>
      </c>
      <c r="DB92" s="4">
        <f t="shared" si="1841"/>
        <v>2</v>
      </c>
      <c r="DC92" s="4">
        <f t="shared" si="1842"/>
        <v>0</v>
      </c>
      <c r="DD92" s="4">
        <f t="shared" si="1843"/>
        <v>0</v>
      </c>
      <c r="DE92" s="4">
        <f t="shared" si="1844"/>
        <v>2</v>
      </c>
      <c r="DF92" s="4">
        <f t="shared" si="1845"/>
        <v>0</v>
      </c>
      <c r="DG92" s="4">
        <f t="shared" si="1846"/>
        <v>0</v>
      </c>
      <c r="DH92" s="4">
        <f t="shared" si="1847"/>
        <v>0</v>
      </c>
      <c r="DI92" s="152">
        <f t="shared" si="1848"/>
        <v>0</v>
      </c>
      <c r="DJ92" s="153">
        <f t="shared" si="1849"/>
        <v>2</v>
      </c>
      <c r="DK92" s="4">
        <f t="shared" si="1850"/>
        <v>3</v>
      </c>
      <c r="DL92" s="4">
        <f t="shared" si="1851"/>
        <v>1</v>
      </c>
      <c r="DM92" s="4">
        <f t="shared" si="1852"/>
        <v>1</v>
      </c>
      <c r="DN92" s="4">
        <f t="shared" si="1853"/>
        <v>2</v>
      </c>
      <c r="DO92" s="4">
        <f t="shared" si="1854"/>
        <v>2</v>
      </c>
      <c r="DP92" s="4">
        <f t="shared" si="1855"/>
        <v>0</v>
      </c>
      <c r="DQ92" s="4">
        <f t="shared" si="1856"/>
        <v>0</v>
      </c>
      <c r="DR92" s="4">
        <f t="shared" si="1857"/>
        <v>7</v>
      </c>
      <c r="DS92" s="4">
        <f t="shared" si="1858"/>
        <v>5</v>
      </c>
      <c r="DT92" s="4">
        <f t="shared" si="1859"/>
        <v>6</v>
      </c>
      <c r="DU92" t="str">
        <f t="shared" si="1860"/>
        <v>0R</v>
      </c>
      <c r="DV92" t="str">
        <f t="shared" si="1861"/>
        <v>0R</v>
      </c>
      <c r="DW92" t="str">
        <f t="shared" si="1862"/>
        <v>0R</v>
      </c>
      <c r="DX92" t="str">
        <f t="shared" si="1863"/>
        <v>3S</v>
      </c>
      <c r="DY92" t="str">
        <f t="shared" si="1864"/>
        <v>3S</v>
      </c>
      <c r="DZ92" t="str">
        <f t="shared" si="1865"/>
        <v>3R</v>
      </c>
      <c r="EA92" t="str">
        <f t="shared" si="1866"/>
        <v>0L</v>
      </c>
      <c r="EB92" t="str">
        <f t="shared" si="1867"/>
        <v>3L</v>
      </c>
      <c r="EC92" t="str">
        <f t="shared" si="1868"/>
        <v>3R</v>
      </c>
      <c r="ED92" t="str">
        <f t="shared" si="1869"/>
        <v>0S</v>
      </c>
      <c r="EE92" t="str">
        <f t="shared" si="1870"/>
        <v>0S</v>
      </c>
      <c r="EF92">
        <f t="shared" si="1871"/>
        <v>0</v>
      </c>
      <c r="EG92">
        <f t="shared" si="1872"/>
        <v>0</v>
      </c>
      <c r="EH92">
        <f t="shared" si="1873"/>
        <v>0</v>
      </c>
      <c r="EI92">
        <f t="shared" si="1874"/>
        <v>0</v>
      </c>
      <c r="EJ92">
        <f t="shared" si="1875"/>
        <v>0</v>
      </c>
      <c r="EK92">
        <f t="shared" si="1876"/>
        <v>0</v>
      </c>
      <c r="EL92">
        <f t="shared" si="1877"/>
        <v>0</v>
      </c>
      <c r="EM92">
        <f t="shared" si="1878"/>
        <v>0</v>
      </c>
      <c r="EN92">
        <f t="shared" si="1879"/>
        <v>0</v>
      </c>
      <c r="EO92">
        <f t="shared" si="1880"/>
        <v>0</v>
      </c>
      <c r="EP92">
        <f t="shared" si="1881"/>
        <v>0</v>
      </c>
      <c r="EQ92">
        <f t="shared" si="1882"/>
        <v>0</v>
      </c>
      <c r="ER92">
        <f t="shared" si="1883"/>
        <v>0</v>
      </c>
      <c r="ES92">
        <f t="shared" si="1884"/>
        <v>0</v>
      </c>
      <c r="ET92">
        <f t="shared" si="1885"/>
        <v>0</v>
      </c>
      <c r="EU92">
        <f t="shared" si="1886"/>
        <v>0</v>
      </c>
      <c r="EV92">
        <f t="shared" si="1887"/>
        <v>0</v>
      </c>
      <c r="EW92">
        <f t="shared" si="1888"/>
        <v>0</v>
      </c>
      <c r="EX92">
        <f t="shared" si="1889"/>
        <v>0</v>
      </c>
      <c r="EY92">
        <f t="shared" si="1890"/>
        <v>0</v>
      </c>
      <c r="EZ92">
        <f t="shared" si="1891"/>
        <v>0</v>
      </c>
      <c r="FA92">
        <f t="shared" si="1892"/>
        <v>0</v>
      </c>
      <c r="FB92">
        <f t="shared" si="1893"/>
        <v>0</v>
      </c>
      <c r="FC92">
        <f t="shared" si="1894"/>
        <v>0</v>
      </c>
      <c r="FD92">
        <f t="shared" si="1895"/>
        <v>0</v>
      </c>
      <c r="FE92">
        <f t="shared" si="1896"/>
        <v>0</v>
      </c>
      <c r="FF92">
        <f t="shared" si="1897"/>
        <v>0</v>
      </c>
      <c r="FG92">
        <f t="shared" si="1898"/>
        <v>0</v>
      </c>
      <c r="FH92">
        <f t="shared" si="1899"/>
        <v>0</v>
      </c>
      <c r="FI92">
        <f t="shared" si="1900"/>
        <v>0</v>
      </c>
      <c r="FJ92">
        <f t="shared" si="1901"/>
        <v>0</v>
      </c>
      <c r="FK92">
        <f t="shared" si="1902"/>
        <v>0</v>
      </c>
      <c r="FL92">
        <f t="shared" si="1903"/>
        <v>0</v>
      </c>
      <c r="FM92">
        <f t="shared" si="1904"/>
        <v>0</v>
      </c>
      <c r="FN92">
        <f t="shared" si="1905"/>
        <v>0</v>
      </c>
      <c r="FO92">
        <f t="shared" si="1906"/>
        <v>0</v>
      </c>
      <c r="FP92">
        <f t="shared" si="1907"/>
        <v>0</v>
      </c>
      <c r="FQ92">
        <f t="shared" si="1908"/>
        <v>0</v>
      </c>
      <c r="FR92">
        <f t="shared" si="1909"/>
        <v>0</v>
      </c>
      <c r="FS92">
        <f t="shared" si="1910"/>
        <v>0</v>
      </c>
      <c r="FT92">
        <f t="shared" si="1911"/>
        <v>0</v>
      </c>
      <c r="FU92">
        <f t="shared" si="1912"/>
        <v>0</v>
      </c>
      <c r="FV92">
        <f t="shared" si="1913"/>
        <v>0</v>
      </c>
      <c r="FW92">
        <f t="shared" si="1914"/>
        <v>0</v>
      </c>
      <c r="FX92">
        <f t="shared" si="1915"/>
        <v>0</v>
      </c>
      <c r="FY92">
        <f t="shared" si="1916"/>
        <v>0</v>
      </c>
      <c r="FZ92">
        <f t="shared" si="1917"/>
        <v>0</v>
      </c>
      <c r="GA92">
        <f t="shared" si="1918"/>
        <v>0</v>
      </c>
      <c r="GB92">
        <f t="shared" si="1919"/>
        <v>0</v>
      </c>
      <c r="GC92">
        <f t="shared" si="1920"/>
        <v>0</v>
      </c>
      <c r="GD92">
        <f t="shared" si="1921"/>
        <v>0</v>
      </c>
      <c r="GE92">
        <f t="shared" si="1922"/>
        <v>0</v>
      </c>
      <c r="GF92">
        <f t="shared" si="1923"/>
        <v>0</v>
      </c>
      <c r="GG92">
        <f t="shared" si="1924"/>
        <v>0</v>
      </c>
      <c r="GH92">
        <f t="shared" si="1925"/>
        <v>0</v>
      </c>
      <c r="GI92">
        <f t="shared" si="1926"/>
        <v>0</v>
      </c>
      <c r="GJ92">
        <f t="shared" si="1927"/>
        <v>0</v>
      </c>
      <c r="GK92">
        <f t="shared" si="1928"/>
        <v>0</v>
      </c>
      <c r="GL92">
        <f t="shared" si="1929"/>
        <v>0</v>
      </c>
      <c r="GM92">
        <f t="shared" si="1930"/>
        <v>0</v>
      </c>
      <c r="GN92">
        <f t="shared" si="1931"/>
        <v>0</v>
      </c>
      <c r="GO92">
        <f t="shared" si="1932"/>
        <v>0</v>
      </c>
      <c r="GP92">
        <f t="shared" si="1933"/>
        <v>0</v>
      </c>
      <c r="GQ92">
        <f t="shared" si="1934"/>
        <v>0</v>
      </c>
      <c r="GR92">
        <f t="shared" si="1935"/>
        <v>0</v>
      </c>
      <c r="GS92">
        <f t="shared" si="1936"/>
        <v>0</v>
      </c>
      <c r="GT92">
        <f t="shared" si="1937"/>
        <v>0</v>
      </c>
      <c r="GU92">
        <f t="shared" si="1938"/>
        <v>0</v>
      </c>
      <c r="GV92">
        <f t="shared" si="1939"/>
        <v>0</v>
      </c>
      <c r="GW92">
        <f t="shared" si="1940"/>
        <v>0</v>
      </c>
      <c r="GX92">
        <f t="shared" si="1941"/>
        <v>0</v>
      </c>
      <c r="GY92">
        <f t="shared" si="1942"/>
        <v>0</v>
      </c>
      <c r="GZ92">
        <f t="shared" si="1943"/>
        <v>0</v>
      </c>
      <c r="HA92">
        <f t="shared" si="1944"/>
        <v>0</v>
      </c>
      <c r="HB92" s="176" t="s">
        <v>265</v>
      </c>
      <c r="HC92" s="89">
        <f t="shared" si="1945"/>
        <v>279.2140903722472</v>
      </c>
      <c r="HD92" s="89">
        <f t="shared" si="1946"/>
        <v>97.55713799415372</v>
      </c>
      <c r="HE92" s="89">
        <f t="shared" si="1947"/>
        <v>269.44654647894743</v>
      </c>
      <c r="HF92" s="89">
        <f t="shared" si="1948"/>
        <v>0</v>
      </c>
      <c r="HH92" s="88">
        <f t="shared" si="1949"/>
        <v>646.21777484534834</v>
      </c>
      <c r="HI92" s="88">
        <f t="shared" si="1950"/>
        <v>67.361636619736856</v>
      </c>
      <c r="HK92">
        <f>IFERROR(VLOOKUP(_xlfn.NUMBERVALUE(MID(L92, SEARCH("!", L92)+1, SEARCH("+", L92)-SEARCH("!", L92)-1)), Rankings!$A$2:$BK$161, 63, FALSE),0)</f>
        <v>43.460802101417421</v>
      </c>
      <c r="HL92">
        <f>IFERROR(VLOOKUP(_xlfn.NUMBERVALUE(MID(M92, SEARCH("!", M92)+1, SEARCH("+", M92)-SEARCH("!", M92)-1)), Rankings!$A$2:$BK$161, 63, FALSE),0)</f>
        <v>68.868973881900928</v>
      </c>
      <c r="HM92">
        <f>IFERROR(VLOOKUP(_xlfn.NUMBERVALUE(MID(N92, SEARCH("!", N92)+1, SEARCH("+", N92)-SEARCH("!", N92)-1)), Rankings!$A$2:$BK$161, 63, FALSE),0)</f>
        <v>44.680327582602331</v>
      </c>
      <c r="HN92">
        <f>IFERROR(VLOOKUP(_xlfn.NUMBERVALUE(MID(O92, SEARCH("!", O92)+1, SEARCH("+", O92)-SEARCH("!", O92)-1)), Rankings!$A$2:$BK$161, 63, FALSE),0)</f>
        <v>77.420059260511906</v>
      </c>
      <c r="HO92">
        <f>IFERROR(VLOOKUP(_xlfn.NUMBERVALUE(MID(P92, SEARCH("!", P92)+1, SEARCH("+", P92)-SEARCH("!", P92)-1)), Rankings!$A$2:$BK$161, 63, FALSE),0)</f>
        <v>64.86107196588901</v>
      </c>
      <c r="HP92">
        <f>IFERROR(VLOOKUP(_xlfn.NUMBERVALUE(MID(Q92, SEARCH("!", Q92)+1, SEARCH("+", Q92)-SEARCH("!", Q92)-1)), Rankings!$A$2:$BK$161, 63, FALSE),0)</f>
        <v>74.687844502051988</v>
      </c>
      <c r="HQ92">
        <f>IFERROR(VLOOKUP(_xlfn.NUMBERVALUE(MID(R92, SEARCH("!", R92)+1, SEARCH("+", R92)-SEARCH("!", R92)-1)), Rankings!$A$2:$BK$161, 63, FALSE),0)</f>
        <v>69.3235115295616</v>
      </c>
      <c r="HR92">
        <f>IFERROR(VLOOKUP(_xlfn.NUMBERVALUE(MID(S92, SEARCH("!", S92)+1, SEARCH("+", S92)-SEARCH("!", S92)-1)), Rankings!$A$2:$BK$161, 63, FALSE),0)</f>
        <v>28.233626464592124</v>
      </c>
      <c r="HS92">
        <f>IFERROR(VLOOKUP(_xlfn.NUMBERVALUE(MID(T92, SEARCH("!", T92)+1, SEARCH("+", T92)-SEARCH("!", T92)-1)), Rankings!$A$2:$BK$161, 63, FALSE),0)</f>
        <v>47.516142304274517</v>
      </c>
      <c r="HT92">
        <f>IFERROR(VLOOKUP(_xlfn.NUMBERVALUE(MID(U92, SEARCH("!", U92)+1, SEARCH("+", U92)-SEARCH("!", U92)-1)), Rankings!$A$2:$BK$161, 63, FALSE),0)</f>
        <v>40.942234364201667</v>
      </c>
      <c r="HU92">
        <f>IFERROR(VLOOKUP(_xlfn.NUMBERVALUE(MID(V92, SEARCH("!", V92)+1, SEARCH("+", V92)-SEARCH("!", V92)-1)), Rankings!$A$2:$BK$161, 63, FALSE),0)</f>
        <v>86.223180888344842</v>
      </c>
      <c r="HV92">
        <f>IFERROR(VLOOKUP(_xlfn.NUMBERVALUE(MID(W92, SEARCH("!", W92)+1, SEARCH("+", W92)-SEARCH("!", W92)-1)), Rankings!$A$2:$BK$161, 63, FALSE),0)</f>
        <v>0</v>
      </c>
      <c r="HW92">
        <f>IFERROR(VLOOKUP(_xlfn.NUMBERVALUE(MID(X92, SEARCH("!", X92)+1, SEARCH("+", X92)-SEARCH("!", X92)-1)), Rankings!$A$2:$BK$161, 63, FALSE),0)</f>
        <v>0</v>
      </c>
      <c r="HX92">
        <f>IFERROR(VLOOKUP(_xlfn.NUMBERVALUE(MID(Y92, SEARCH("!", Y92)+1, SEARCH("+", Y92)-SEARCH("!", Y92)-1)), Rankings!$A$2:$BK$161, 63, FALSE),0)</f>
        <v>0</v>
      </c>
      <c r="HY92">
        <f>IFERROR(VLOOKUP(_xlfn.NUMBERVALUE(MID(Z92, SEARCH("!", Z92)+1, SEARCH("+", Z92)-SEARCH("!", Z92)-1)), Rankings!$A$2:$BK$161, 63, FALSE),0)</f>
        <v>0</v>
      </c>
      <c r="HZ92">
        <f>IFERROR(VLOOKUP(_xlfn.NUMBERVALUE(MID(AA92, SEARCH("!", AA92)+1, SEARCH("+", AA92)-SEARCH("!", AA92)-1)), Rankings!$A$2:$BK$161, 63, FALSE),0)</f>
        <v>0</v>
      </c>
      <c r="IA92">
        <f>IFERROR(VLOOKUP(_xlfn.NUMBERVALUE(MID(AB92, SEARCH("!", AB92)+1, SEARCH("+", AB92)-SEARCH("!", AB92)-1)), Rankings!$A$2:$BK$161, 63, FALSE),0)</f>
        <v>0</v>
      </c>
      <c r="IB92">
        <f>IFERROR(VLOOKUP(_xlfn.NUMBERVALUE(MID(AC92, SEARCH("!", AC92)+1, SEARCH("+", AC92)-SEARCH("!", AC92)-1)), Rankings!$A$2:$BK$161, 63, FALSE),0)</f>
        <v>0</v>
      </c>
      <c r="IC92">
        <f>IFERROR(VLOOKUP(_xlfn.NUMBERVALUE(MID(AD92, SEARCH("!", AD92)+1, SEARCH("+", AD92)-SEARCH("!", AD92)-1)), Rankings!$A$2:$BK$161, 63, FALSE),0)</f>
        <v>0</v>
      </c>
      <c r="ID92">
        <f>IFERROR(VLOOKUP(_xlfn.NUMBERVALUE(MID(AE92, SEARCH("!", AE92)+1, SEARCH("+", AE92)-SEARCH("!", AE92)-1)), Rankings!$A$2:$BK$161, 63, FALSE),0)</f>
        <v>0</v>
      </c>
      <c r="IE92">
        <f>IFERROR(VLOOKUP(_xlfn.NUMBERVALUE(MID(AF92, SEARCH("!", AF92)+1, SEARCH("+", AF92)-SEARCH("!", AF92)-1)), Rankings!$A$2:$BK$161, 63, FALSE),0)</f>
        <v>0</v>
      </c>
      <c r="IF92">
        <f>IFERROR(VLOOKUP(_xlfn.NUMBERVALUE(MID(AG92, SEARCH("!", AG92)+1, SEARCH("+", AG92)-SEARCH("!", AG92)-1)), Rankings!$A$2:$BK$161, 63, FALSE),0)</f>
        <v>0</v>
      </c>
      <c r="IG92">
        <f>IFERROR(VLOOKUP(_xlfn.NUMBERVALUE(MID(AH92, SEARCH("!", AH92)+1, SEARCH("+", AH92)-SEARCH("!", AH92)-1)), Rankings!$A$2:$BK$161, 63, FALSE),0)</f>
        <v>0</v>
      </c>
      <c r="IH92">
        <f>IFERROR(VLOOKUP(_xlfn.NUMBERVALUE(MID(AI92, SEARCH("!", AI92)+1, SEARCH("+", AI92)-SEARCH("!", AI92)-1)), Rankings!$A$2:$BK$161, 63, FALSE),0)</f>
        <v>0</v>
      </c>
      <c r="II92">
        <f>IFERROR(VLOOKUP(_xlfn.NUMBERVALUE(MID(AJ92, SEARCH("!", AJ92)+1, SEARCH("+", AJ92)-SEARCH("!", AJ92)-1)), Rankings!$A$2:$BK$161, 63, FALSE),0)</f>
        <v>0</v>
      </c>
      <c r="IJ92">
        <f>IFERROR(VLOOKUP(_xlfn.NUMBERVALUE(MID(AK92, SEARCH("!", AK92)+1, SEARCH("+", AK92)-SEARCH("!", AK92)-1)), Rankings!$A$2:$BK$161, 63, FALSE),0)</f>
        <v>0</v>
      </c>
      <c r="IK92">
        <f>IFERROR(VLOOKUP(_xlfn.NUMBERVALUE(MID(AL92, SEARCH("!", AL92)+1, SEARCH("+", AL92)-SEARCH("!", AL92)-1)), Rankings!$A$2:$BK$161, 63, FALSE),0)</f>
        <v>0</v>
      </c>
      <c r="IL92">
        <f>IFERROR(VLOOKUP(_xlfn.NUMBERVALUE(MID(AM92, SEARCH("!", AM92)+1, SEARCH("+", AM92)-SEARCH("!", AM92)-1)), Rankings!$A$2:$BK$161, 63, FALSE),0)</f>
        <v>0</v>
      </c>
      <c r="IM92">
        <f>IFERROR(VLOOKUP(_xlfn.NUMBERVALUE(MID(AN92, SEARCH("!", AN92)+1, SEARCH("+", AN92)-SEARCH("!", AN92)-1)), Rankings!$A$2:$BK$161, 63, FALSE),0)</f>
        <v>0</v>
      </c>
      <c r="IN92">
        <f>IFERROR(VLOOKUP(_xlfn.NUMBERVALUE(MID(AO92, SEARCH("!", AO92)+1, SEARCH("+", AO92)-SEARCH("!", AO92)-1)), Rankings!$A$2:$BK$161, 63, FALSE),0)</f>
        <v>0</v>
      </c>
      <c r="IO92">
        <f>IFERROR(VLOOKUP(_xlfn.NUMBERVALUE(MID(AP92, SEARCH("!", AP92)+1, SEARCH("+", AP92)-SEARCH("!", AP92)-1)), Rankings!$A$2:$BK$161, 63, FALSE),0)</f>
        <v>0</v>
      </c>
      <c r="IP92">
        <f>IFERROR(VLOOKUP(_xlfn.NUMBERVALUE(MID(AQ92, SEARCH("!", AQ92)+1, SEARCH("+", AQ92)-SEARCH("!", AQ92)-1)), Rankings!$A$2:$BK$161, 63, FALSE),0)</f>
        <v>0</v>
      </c>
      <c r="IQ92">
        <f>IFERROR(VLOOKUP(_xlfn.NUMBERVALUE(MID(AR92, SEARCH("!", AR92)+1, SEARCH("+", AR92)-SEARCH("!", AR92)-1)), Rankings!$A$2:$BK$161, 63, FALSE),0)</f>
        <v>0</v>
      </c>
      <c r="IR92">
        <f>IFERROR(VLOOKUP(_xlfn.NUMBERVALUE(MID(AS92, SEARCH("!", AS92)+1, SEARCH("+", AS92)-SEARCH("!", AS92)-1)), Rankings!$A$2:$BK$161, 63, FALSE),0)</f>
        <v>0</v>
      </c>
      <c r="IS92">
        <f>IFERROR(VLOOKUP(_xlfn.NUMBERVALUE(MID(AT92, SEARCH("!", AT92)+1, SEARCH("+", AT92)-SEARCH("!", AT92)-1)), Rankings!$A$2:$BK$161, 63, FALSE),0)</f>
        <v>0</v>
      </c>
      <c r="IT92">
        <f>IFERROR(VLOOKUP(_xlfn.NUMBERVALUE(MID(AU92, SEARCH("!", AU92)+1, SEARCH("+", AU92)-SEARCH("!", AU92)-1)), Rankings!$A$2:$BK$161, 63, FALSE),0)</f>
        <v>0</v>
      </c>
      <c r="IU92">
        <f>IFERROR(VLOOKUP(_xlfn.NUMBERVALUE(MID(AV92, SEARCH("!", AV92)+1, SEARCH("+", AV92)-SEARCH("!", AV92)-1)), Rankings!$A$2:$BK$161, 63, FALSE),0)</f>
        <v>0</v>
      </c>
      <c r="IV92">
        <f>IFERROR(VLOOKUP(_xlfn.NUMBERVALUE(MID(AW92, SEARCH("!", AW92)+1, SEARCH("+", AW92)-SEARCH("!", AW92)-1)), Rankings!$A$2:$BK$161, 63, FALSE),0)</f>
        <v>0</v>
      </c>
      <c r="IW92">
        <f>IFERROR(VLOOKUP(_xlfn.NUMBERVALUE(MID(AX92, SEARCH("!", AX92)+1, SEARCH("+", AX92)-SEARCH("!", AX92)-1)), Rankings!$A$2:$BK$161, 63, FALSE),0)</f>
        <v>0</v>
      </c>
      <c r="IX92">
        <f>IFERROR(VLOOKUP(_xlfn.NUMBERVALUE(MID(AY92, SEARCH("!", AY92)+1, SEARCH("+", AY92)-SEARCH("!", AY92)-1)), Rankings!$A$2:$BK$161, 63, FALSE),0)</f>
        <v>0</v>
      </c>
      <c r="IY92">
        <f>IFERROR(VLOOKUP(_xlfn.NUMBERVALUE(MID(AZ92, SEARCH("!", AZ92)+1, SEARCH("+", AZ92)-SEARCH("!", AZ92)-1)), Rankings!$A$2:$BK$161, 63, FALSE),0)</f>
        <v>0</v>
      </c>
      <c r="IZ92">
        <f>IFERROR(VLOOKUP(_xlfn.NUMBERVALUE(MID(BA92, SEARCH("!", BA92)+1, SEARCH("+", BA92)-SEARCH("!", BA92)-1)), Rankings!$A$2:$BK$161, 63, FALSE),0)</f>
        <v>0</v>
      </c>
      <c r="JA92">
        <f>IFERROR(VLOOKUP(_xlfn.NUMBERVALUE(MID(BB92, SEARCH("!", BB92)+1, SEARCH("+", BB92)-SEARCH("!", BB92)-1)), Rankings!$A$2:$BK$161, 63, FALSE),0)</f>
        <v>0</v>
      </c>
      <c r="JB92">
        <f>IFERROR(VLOOKUP(_xlfn.NUMBERVALUE(MID(BC92, SEARCH("!", BC92)+1, SEARCH("+", BC92)-SEARCH("!", BC92)-1)), Rankings!$A$2:$BK$161, 63, FALSE),0)</f>
        <v>0</v>
      </c>
      <c r="JC92">
        <f>IFERROR(VLOOKUP(_xlfn.NUMBERVALUE(MID(BD92, SEARCH("!", BD92)+1, SEARCH("+", BD92)-SEARCH("!", BD92)-1)), Rankings!$A$2:$BK$161, 63, FALSE),0)</f>
        <v>0</v>
      </c>
      <c r="JD92">
        <f>IFERROR(VLOOKUP(_xlfn.NUMBERVALUE(MID(BE92, SEARCH("!", BE92)+1, SEARCH("+", BE92)-SEARCH("!", BE92)-1)), Rankings!$A$2:$BK$161, 63, FALSE),0)</f>
        <v>0</v>
      </c>
      <c r="JE92">
        <f>IFERROR(VLOOKUP(_xlfn.NUMBERVALUE(MID(BF92, SEARCH("!", BF92)+1, SEARCH("+", BF92)-SEARCH("!", BF92)-1)), Rankings!$A$2:$BK$161, 63, FALSE),0)</f>
        <v>0</v>
      </c>
      <c r="JF92">
        <f>IFERROR(VLOOKUP(_xlfn.NUMBERVALUE(MID(BG92, SEARCH("!", BG92)+1, SEARCH("+", BG92)-SEARCH("!", BG92)-1)), Rankings!$A$2:$BK$161, 63, FALSE),0)</f>
        <v>0</v>
      </c>
      <c r="JG92">
        <f>IFERROR(VLOOKUP(_xlfn.NUMBERVALUE(MID(BH92, SEARCH("!", BH92)+1, SEARCH("+", BH92)-SEARCH("!", BH92)-1)), Rankings!$A$2:$BK$161, 63, FALSE),0)</f>
        <v>0</v>
      </c>
      <c r="JH92">
        <f>IFERROR(VLOOKUP(_xlfn.NUMBERVALUE(MID(BI92, SEARCH("!", BI92)+1, SEARCH("+", BI92)-SEARCH("!", BI92)-1)), Rankings!$A$2:$BK$161, 63, FALSE),0)</f>
        <v>0</v>
      </c>
      <c r="JI92">
        <f>IFERROR(VLOOKUP(_xlfn.NUMBERVALUE(MID(BJ92, SEARCH("!", BJ92)+1, SEARCH("+", BJ92)-SEARCH("!", BJ92)-1)), Rankings!$A$2:$BK$161, 63, FALSE),0)</f>
        <v>0</v>
      </c>
      <c r="JJ92">
        <f>IFERROR(VLOOKUP(_xlfn.NUMBERVALUE(MID(BK92, SEARCH("!", BK92)+1, SEARCH("+", BK92)-SEARCH("!", BK92)-1)), Rankings!$A$2:$BK$161, 63, FALSE),0)</f>
        <v>0</v>
      </c>
      <c r="JK92">
        <f>IFERROR(VLOOKUP(_xlfn.NUMBERVALUE(MID(BL92, SEARCH("!", BL92)+1, SEARCH("+", BL92)-SEARCH("!", BL92)-1)), Rankings!$A$2:$BK$161, 63, FALSE),0)</f>
        <v>0</v>
      </c>
      <c r="JL92">
        <f>IFERROR(VLOOKUP(_xlfn.NUMBERVALUE(MID(BM92, SEARCH("!", BM92)+1, SEARCH("+", BM92)-SEARCH("!", BM92)-1)), Rankings!$A$2:$BK$161, 63, FALSE),0)</f>
        <v>0</v>
      </c>
      <c r="JM92">
        <f>IFERROR(VLOOKUP(_xlfn.NUMBERVALUE(MID(BN92, SEARCH("!", BN92)+1, SEARCH("+", BN92)-SEARCH("!", BN92)-1)), Rankings!$A$2:$BK$161, 63, FALSE),0)</f>
        <v>0</v>
      </c>
      <c r="JN92">
        <f>IFERROR(VLOOKUP(_xlfn.NUMBERVALUE(MID(BO92, SEARCH("!", BO92)+1, SEARCH("+", BO92)-SEARCH("!", BO92)-1)), Rankings!$A$2:$BK$161, 63, FALSE),0)</f>
        <v>0</v>
      </c>
      <c r="JO92">
        <f>IFERROR(VLOOKUP(_xlfn.NUMBERVALUE(MID(BP92, SEARCH("!", BP92)+1, SEARCH("+", BP92)-SEARCH("!", BP92)-1)), Rankings!$A$2:$BK$161, 63, FALSE),0)</f>
        <v>0</v>
      </c>
      <c r="JP92">
        <f>IFERROR(VLOOKUP(_xlfn.NUMBERVALUE(MID(BQ92, SEARCH("!", BQ92)+1, SEARCH("+", BQ92)-SEARCH("!", BQ92)-1)), Rankings!$A$2:$BK$161, 63, FALSE),0)</f>
        <v>0</v>
      </c>
      <c r="JQ92">
        <f>IFERROR(VLOOKUP(_xlfn.NUMBERVALUE(MID(BR92, SEARCH("!", BR92)+1, SEARCH("+", BR92)-SEARCH("!", BR92)-1)), Rankings!$A$2:$BK$161, 63, FALSE),0)</f>
        <v>0</v>
      </c>
      <c r="JR92">
        <f>IFERROR(VLOOKUP(_xlfn.NUMBERVALUE(MID(BS92, SEARCH("!", BS92)+1, SEARCH("+", BS92)-SEARCH("!", BS92)-1)), Rankings!$A$2:$BK$161, 63, FALSE),0)</f>
        <v>0</v>
      </c>
      <c r="JS92">
        <f>IFERROR(VLOOKUP(_xlfn.NUMBERVALUE(MID(BT92, SEARCH("!", BT92)+1, SEARCH("+", BT92)-SEARCH("!", BT92)-1)), Rankings!$A$2:$BK$161, 63, FALSE),0)</f>
        <v>0</v>
      </c>
      <c r="JT92">
        <f>IFERROR(VLOOKUP(_xlfn.NUMBERVALUE(MID(BU92, SEARCH("!", BU92)+1, SEARCH("+", BU92)-SEARCH("!", BU92)-1)), Rankings!$A$2:$BK$161, 63, FALSE),0)</f>
        <v>0</v>
      </c>
      <c r="JU92">
        <f>IFERROR(VLOOKUP(_xlfn.NUMBERVALUE(MID(BV92, SEARCH("!", BV92)+1, SEARCH("+", BV92)-SEARCH("!", BV92)-1)), Rankings!$A$2:$BK$161, 63, FALSE),0)</f>
        <v>0</v>
      </c>
      <c r="JV92">
        <f>IFERROR(VLOOKUP(_xlfn.NUMBERVALUE(MID(BW92, SEARCH("!", BW92)+1, SEARCH("+", BW92)-SEARCH("!", BW92)-1)), Rankings!$A$2:$BK$161, 63, FALSE),0)</f>
        <v>0</v>
      </c>
      <c r="JW92">
        <f>IFERROR(VLOOKUP(_xlfn.NUMBERVALUE(MID(BX92, SEARCH("!", BX92)+1, SEARCH("+", BX92)-SEARCH("!", BX92)-1)), Rankings!$A$2:$BK$161, 63, FALSE),0)</f>
        <v>0</v>
      </c>
      <c r="JX92">
        <f>IFERROR(VLOOKUP(_xlfn.NUMBERVALUE(MID(BY92, SEARCH("!", BY92)+1, SEARCH("+", BY92)-SEARCH("!", BY92)-1)), Rankings!$A$2:$BK$161, 63, FALSE),0)</f>
        <v>0</v>
      </c>
      <c r="JY92">
        <f>IFERROR(VLOOKUP(_xlfn.NUMBERVALUE(MID(BZ92, SEARCH("!", BZ92)+1, SEARCH("+", BZ92)-SEARCH("!", BZ92)-1)), Rankings!$A$2:$BK$161, 63, FALSE),0)</f>
        <v>0</v>
      </c>
      <c r="JZ92">
        <f>IFERROR(VLOOKUP(_xlfn.NUMBERVALUE(MID(CA92, SEARCH("!", CA92)+1, SEARCH("+", CA92)-SEARCH("!", CA92)-1)), Rankings!$A$2:$BK$161, 63, FALSE),0)</f>
        <v>0</v>
      </c>
      <c r="KA92">
        <f>IFERROR(VLOOKUP(_xlfn.NUMBERVALUE(MID(CB92, SEARCH("!", CB92)+1, SEARCH("+", CB92)-SEARCH("!", CB92)-1)), Rankings!$A$2:$BK$161, 63, FALSE),0)</f>
        <v>0</v>
      </c>
      <c r="KB92">
        <f>IFERROR(VLOOKUP(_xlfn.NUMBERVALUE(MID(CC92, SEARCH("!", CC92)+1, SEARCH("+", CC92)-SEARCH("!", CC92)-1)), Rankings!$A$2:$BK$161, 63, FALSE),0)</f>
        <v>0</v>
      </c>
      <c r="KC92">
        <f>IFERROR(VLOOKUP(_xlfn.NUMBERVALUE(MID(CD92, SEARCH("!", CD92)+1, SEARCH("+", CD92)-SEARCH("!", CD92)-1)), Rankings!$A$2:$BK$161, 63, FALSE),0)</f>
        <v>0</v>
      </c>
      <c r="KD92">
        <f>IFERROR(VLOOKUP(_xlfn.NUMBERVALUE(MID(CE92, SEARCH("!", CE92)+1, SEARCH("+", CE92)-SEARCH("!", CE92)-1)), Rankings!$A$2:$BK$161, 63, FALSE),0)</f>
        <v>0</v>
      </c>
      <c r="KE92">
        <f>IFERROR(VLOOKUP(_xlfn.NUMBERVALUE(MID(CF92, SEARCH("!", CF92)+1, SEARCH("+", CF92)-SEARCH("!", CF92)-1)), Rankings!$A$2:$BK$161, 63, FALSE),0)</f>
        <v>0</v>
      </c>
      <c r="KF92">
        <f>IFERROR(VLOOKUP(_xlfn.NUMBERVALUE(MID(CG92, SEARCH("!", CG92)+1, SEARCH("+", CG92)-SEARCH("!", CG92)-1)), Rankings!$A$2:$BK$161, 63, FALSE),0)</f>
        <v>0</v>
      </c>
      <c r="KG92">
        <f>IFERROR(VLOOKUP(_xlfn.NUMBERVALUE(MID(CH92, SEARCH("!", CH92)+1, SEARCH("+", CH92)-SEARCH("!", CH92)-1)), Rankings!$A$2:$BK$161, 63, FALSE),0)</f>
        <v>0</v>
      </c>
      <c r="KH92">
        <f>IFERROR(VLOOKUP(_xlfn.NUMBERVALUE(MID(CI92, SEARCH("!", CI92)+1, SEARCH("+", CI92)-SEARCH("!", CI92)-1)), Rankings!$A$2:$BK$161, 63, FALSE),0)</f>
        <v>0</v>
      </c>
      <c r="KI92">
        <f>IFERROR(VLOOKUP(_xlfn.NUMBERVALUE(MID(CJ92, SEARCH("!", CJ92)+1, SEARCH("+", CJ92)-SEARCH("!", CJ92)-1)), Rankings!$A$2:$BK$161, 63, FALSE),0)</f>
        <v>0</v>
      </c>
      <c r="KJ92">
        <f>IFERROR(VLOOKUP(_xlfn.NUMBERVALUE(MID(CK92, SEARCH("!", CK92)+1, SEARCH("+", CK92)-SEARCH("!", CK92)-1)), Rankings!$A$2:$BK$161, 63, FALSE),0)</f>
        <v>0</v>
      </c>
      <c r="KK92">
        <f>IFERROR(VLOOKUP(_xlfn.NUMBERVALUE(MID(CL92, SEARCH("!", CL92)+1, SEARCH("+", CL92)-SEARCH("!", CL92)-1)), Rankings!$A$2:$BK$161, 63, FALSE),0)</f>
        <v>0</v>
      </c>
      <c r="KL92">
        <f>IFERROR(VLOOKUP(_xlfn.NUMBERVALUE(MID(CM92, SEARCH("!", CM92)+1, SEARCH("+", CM92)-SEARCH("!", CM92)-1)), Rankings!$A$2:$BK$161, 63, FALSE),0)</f>
        <v>0</v>
      </c>
      <c r="KM92">
        <f>IFERROR(VLOOKUP(_xlfn.NUMBERVALUE(MID(CN92, SEARCH("!", CN92)+1, SEARCH("+", CN92)-SEARCH("!", CN92)-1)), Rankings!$A$2:$BK$161, 63, FALSE),0)</f>
        <v>0</v>
      </c>
      <c r="KN92">
        <f>IFERROR(VLOOKUP(_xlfn.NUMBERVALUE(MID(CO92, SEARCH("!", CO92)+1, SEARCH("+", CO92)-SEARCH("!", CO92)-1)), Rankings!$A$2:$BK$161, 63, FALSE),0)</f>
        <v>0</v>
      </c>
      <c r="KO92">
        <f>IFERROR(VLOOKUP(_xlfn.NUMBERVALUE(MID(CP92, SEARCH("!", CP92)+1, SEARCH("+", CP92)-SEARCH("!", CP92)-1)), Rankings!$A$2:$BK$161, 63, FALSE),0)</f>
        <v>0</v>
      </c>
      <c r="KP92">
        <f>IFERROR(VLOOKUP(_xlfn.NUMBERVALUE(MID(CQ92, SEARCH("!", CQ92)+1, SEARCH("+", CQ92)-SEARCH("!", CQ92)-1)), Rankings!$A$2:$BK$161, 63, FALSE),0)</f>
        <v>0</v>
      </c>
      <c r="KQ92">
        <f>IFERROR(VLOOKUP(_xlfn.NUMBERVALUE(MID(CR92, SEARCH("!", CR92)+1, SEARCH("+", CR92)-SEARCH("!", CR92)-1)), Rankings!$A$2:$BK$161, 63, FALSE),0)</f>
        <v>0</v>
      </c>
      <c r="KS92" s="4">
        <f t="shared" si="1951"/>
        <v>185</v>
      </c>
      <c r="KT92" s="4">
        <f t="shared" si="1952"/>
        <v>86</v>
      </c>
      <c r="KU92" s="4">
        <f t="shared" si="1953"/>
        <v>171</v>
      </c>
      <c r="KV92" s="4">
        <f t="shared" si="1954"/>
        <v>0</v>
      </c>
      <c r="KY92" s="4">
        <f t="shared" si="1955"/>
        <v>442</v>
      </c>
      <c r="KZ92" s="4"/>
      <c r="LB92">
        <f t="shared" si="1956"/>
        <v>33</v>
      </c>
      <c r="LC92">
        <f t="shared" si="1957"/>
        <v>28</v>
      </c>
      <c r="LD92">
        <f t="shared" si="1958"/>
        <v>33</v>
      </c>
      <c r="LE92">
        <f t="shared" si="1959"/>
        <v>39</v>
      </c>
      <c r="LF92">
        <f t="shared" si="1960"/>
        <v>67</v>
      </c>
      <c r="LG92">
        <f t="shared" si="1961"/>
        <v>51</v>
      </c>
      <c r="LH92">
        <f t="shared" si="1962"/>
        <v>30</v>
      </c>
      <c r="LI92">
        <f t="shared" si="1963"/>
        <v>56</v>
      </c>
      <c r="LJ92">
        <f t="shared" si="1964"/>
        <v>40</v>
      </c>
      <c r="LK92">
        <f t="shared" si="1965"/>
        <v>40</v>
      </c>
      <c r="LL92">
        <f t="shared" si="1966"/>
        <v>25</v>
      </c>
      <c r="LM92">
        <f t="shared" si="1967"/>
        <v>0</v>
      </c>
      <c r="LN92">
        <f t="shared" si="1968"/>
        <v>0</v>
      </c>
      <c r="LO92">
        <f t="shared" si="1969"/>
        <v>0</v>
      </c>
      <c r="LP92">
        <f t="shared" si="1970"/>
        <v>0</v>
      </c>
      <c r="LQ92">
        <f t="shared" si="1971"/>
        <v>0</v>
      </c>
      <c r="LR92">
        <f t="shared" si="1972"/>
        <v>0</v>
      </c>
      <c r="LS92">
        <f t="shared" si="1973"/>
        <v>0</v>
      </c>
      <c r="LT92">
        <f t="shared" si="1974"/>
        <v>0</v>
      </c>
      <c r="LU92">
        <f t="shared" si="1975"/>
        <v>0</v>
      </c>
      <c r="LV92">
        <f t="shared" si="1976"/>
        <v>0</v>
      </c>
      <c r="LW92">
        <f t="shared" si="1977"/>
        <v>0</v>
      </c>
      <c r="LX92">
        <f t="shared" si="1978"/>
        <v>0</v>
      </c>
      <c r="LY92">
        <f t="shared" si="1979"/>
        <v>0</v>
      </c>
      <c r="LZ92">
        <f t="shared" si="1980"/>
        <v>0</v>
      </c>
      <c r="MA92">
        <f t="shared" si="1981"/>
        <v>0</v>
      </c>
      <c r="MB92">
        <f t="shared" si="1982"/>
        <v>0</v>
      </c>
      <c r="MC92">
        <f t="shared" si="1983"/>
        <v>0</v>
      </c>
      <c r="MD92">
        <f t="shared" si="1984"/>
        <v>0</v>
      </c>
      <c r="ME92">
        <f t="shared" si="1985"/>
        <v>0</v>
      </c>
      <c r="MF92">
        <f t="shared" si="1986"/>
        <v>0</v>
      </c>
      <c r="MG92">
        <f t="shared" si="1987"/>
        <v>0</v>
      </c>
      <c r="MH92">
        <f t="shared" si="1988"/>
        <v>0</v>
      </c>
      <c r="MI92">
        <f t="shared" si="1989"/>
        <v>0</v>
      </c>
      <c r="MJ92">
        <f t="shared" si="1990"/>
        <v>0</v>
      </c>
      <c r="MK92">
        <f t="shared" si="1991"/>
        <v>0</v>
      </c>
      <c r="ML92">
        <f t="shared" si="1992"/>
        <v>0</v>
      </c>
      <c r="MM92">
        <f t="shared" si="1993"/>
        <v>0</v>
      </c>
      <c r="MN92">
        <f t="shared" si="1994"/>
        <v>0</v>
      </c>
      <c r="MO92">
        <f t="shared" si="1995"/>
        <v>0</v>
      </c>
      <c r="MP92">
        <f t="shared" si="1996"/>
        <v>0</v>
      </c>
      <c r="MQ92">
        <f t="shared" si="1997"/>
        <v>0</v>
      </c>
      <c r="MR92">
        <f t="shared" si="1998"/>
        <v>0</v>
      </c>
      <c r="MS92">
        <f t="shared" si="1999"/>
        <v>0</v>
      </c>
      <c r="MT92">
        <f t="shared" si="2000"/>
        <v>0</v>
      </c>
      <c r="MU92">
        <f t="shared" si="2001"/>
        <v>0</v>
      </c>
      <c r="MV92">
        <f t="shared" si="2002"/>
        <v>0</v>
      </c>
      <c r="MW92">
        <f t="shared" si="2003"/>
        <v>0</v>
      </c>
      <c r="MX92">
        <f t="shared" si="2004"/>
        <v>0</v>
      </c>
      <c r="MY92">
        <f t="shared" si="2005"/>
        <v>0</v>
      </c>
      <c r="MZ92">
        <f t="shared" si="2006"/>
        <v>0</v>
      </c>
      <c r="NA92">
        <f t="shared" si="2007"/>
        <v>0</v>
      </c>
      <c r="NB92">
        <f t="shared" si="2008"/>
        <v>0</v>
      </c>
      <c r="NC92">
        <f t="shared" si="2009"/>
        <v>0</v>
      </c>
      <c r="ND92">
        <f t="shared" si="2010"/>
        <v>0</v>
      </c>
      <c r="NE92">
        <f t="shared" si="2011"/>
        <v>0</v>
      </c>
      <c r="NF92">
        <f t="shared" si="2012"/>
        <v>0</v>
      </c>
      <c r="NG92">
        <f t="shared" si="2013"/>
        <v>0</v>
      </c>
      <c r="NH92">
        <f t="shared" si="2014"/>
        <v>0</v>
      </c>
      <c r="NI92">
        <f t="shared" si="2015"/>
        <v>0</v>
      </c>
      <c r="NJ92">
        <f t="shared" si="2016"/>
        <v>0</v>
      </c>
      <c r="NK92">
        <f t="shared" si="2017"/>
        <v>0</v>
      </c>
      <c r="NL92">
        <f t="shared" si="2018"/>
        <v>0</v>
      </c>
      <c r="NM92">
        <f t="shared" si="2019"/>
        <v>0</v>
      </c>
      <c r="NN92">
        <f t="shared" si="2020"/>
        <v>0</v>
      </c>
      <c r="NO92">
        <f t="shared" si="2021"/>
        <v>0</v>
      </c>
      <c r="NP92">
        <f t="shared" si="2022"/>
        <v>0</v>
      </c>
      <c r="NQ92">
        <f t="shared" si="2023"/>
        <v>0</v>
      </c>
      <c r="NR92">
        <f t="shared" si="2024"/>
        <v>0</v>
      </c>
      <c r="NS92">
        <f t="shared" si="2025"/>
        <v>0</v>
      </c>
      <c r="NT92">
        <f t="shared" si="2026"/>
        <v>0</v>
      </c>
      <c r="NU92">
        <f t="shared" si="2027"/>
        <v>0</v>
      </c>
      <c r="NV92">
        <f t="shared" si="2028"/>
        <v>0</v>
      </c>
      <c r="NW92">
        <f t="shared" si="2029"/>
        <v>0</v>
      </c>
      <c r="NX92">
        <f t="shared" si="2030"/>
        <v>0</v>
      </c>
      <c r="NY92">
        <f t="shared" si="2031"/>
        <v>0</v>
      </c>
      <c r="NZ92">
        <f t="shared" si="2032"/>
        <v>0</v>
      </c>
      <c r="OA92">
        <f t="shared" si="2033"/>
        <v>0</v>
      </c>
      <c r="OB92">
        <f t="shared" si="2034"/>
        <v>0</v>
      </c>
      <c r="OC92">
        <f t="shared" si="2035"/>
        <v>0</v>
      </c>
      <c r="OD92">
        <f t="shared" si="2036"/>
        <v>0</v>
      </c>
      <c r="OE92">
        <f t="shared" si="2037"/>
        <v>0</v>
      </c>
      <c r="OF92">
        <f t="shared" si="2038"/>
        <v>0</v>
      </c>
      <c r="OG92">
        <f t="shared" si="2039"/>
        <v>0</v>
      </c>
      <c r="OH92">
        <f t="shared" si="2040"/>
        <v>0</v>
      </c>
      <c r="OJ92" s="4">
        <f t="shared" si="2041"/>
        <v>209</v>
      </c>
      <c r="OK92" s="4">
        <f t="shared" si="2042"/>
        <v>97</v>
      </c>
      <c r="OL92" s="4">
        <f t="shared" si="2043"/>
        <v>183</v>
      </c>
      <c r="OM92" s="4">
        <f t="shared" si="2044"/>
        <v>0</v>
      </c>
      <c r="OP92" s="4">
        <f t="shared" si="2045"/>
        <v>489</v>
      </c>
      <c r="OQ92" s="4"/>
      <c r="OS92">
        <f t="shared" si="2046"/>
        <v>53</v>
      </c>
      <c r="OT92">
        <f t="shared" si="2047"/>
        <v>47</v>
      </c>
      <c r="OU92">
        <f t="shared" si="2048"/>
        <v>46</v>
      </c>
      <c r="OV92">
        <f t="shared" si="2049"/>
        <v>32</v>
      </c>
      <c r="OW92">
        <f t="shared" si="2050"/>
        <v>53</v>
      </c>
      <c r="OX92">
        <f t="shared" si="2051"/>
        <v>26</v>
      </c>
      <c r="OY92">
        <f t="shared" si="2052"/>
        <v>59</v>
      </c>
      <c r="OZ92">
        <f t="shared" si="2053"/>
        <v>38</v>
      </c>
      <c r="PA92">
        <f t="shared" si="2054"/>
        <v>37</v>
      </c>
      <c r="PB92">
        <f t="shared" si="2055"/>
        <v>50</v>
      </c>
      <c r="PC92">
        <f t="shared" si="2056"/>
        <v>48</v>
      </c>
      <c r="PD92">
        <f t="shared" si="2057"/>
        <v>0</v>
      </c>
      <c r="PE92">
        <f t="shared" si="2058"/>
        <v>0</v>
      </c>
      <c r="PF92">
        <f t="shared" si="2059"/>
        <v>0</v>
      </c>
      <c r="PG92">
        <f t="shared" si="2060"/>
        <v>0</v>
      </c>
      <c r="PH92">
        <f t="shared" si="2061"/>
        <v>0</v>
      </c>
      <c r="PI92">
        <f t="shared" si="2062"/>
        <v>0</v>
      </c>
      <c r="PJ92">
        <f t="shared" si="2063"/>
        <v>0</v>
      </c>
      <c r="PK92">
        <f t="shared" si="2064"/>
        <v>0</v>
      </c>
      <c r="PL92">
        <f t="shared" si="2065"/>
        <v>0</v>
      </c>
      <c r="PM92">
        <f t="shared" si="2066"/>
        <v>0</v>
      </c>
      <c r="PN92">
        <f t="shared" si="2067"/>
        <v>0</v>
      </c>
      <c r="PO92">
        <f t="shared" si="2068"/>
        <v>0</v>
      </c>
      <c r="PP92">
        <f t="shared" si="2069"/>
        <v>0</v>
      </c>
      <c r="PQ92">
        <f t="shared" si="2070"/>
        <v>0</v>
      </c>
      <c r="PR92">
        <f t="shared" si="2071"/>
        <v>0</v>
      </c>
      <c r="PS92">
        <f t="shared" si="2072"/>
        <v>0</v>
      </c>
      <c r="PT92">
        <f t="shared" si="2073"/>
        <v>0</v>
      </c>
      <c r="PU92">
        <f t="shared" si="2074"/>
        <v>0</v>
      </c>
      <c r="PV92">
        <f t="shared" si="2075"/>
        <v>0</v>
      </c>
      <c r="PW92">
        <f t="shared" si="2076"/>
        <v>0</v>
      </c>
      <c r="PX92">
        <f t="shared" si="2077"/>
        <v>0</v>
      </c>
      <c r="PY92">
        <f t="shared" si="2078"/>
        <v>0</v>
      </c>
      <c r="PZ92">
        <f t="shared" si="2079"/>
        <v>0</v>
      </c>
      <c r="QA92">
        <f t="shared" si="2080"/>
        <v>0</v>
      </c>
      <c r="QB92">
        <f t="shared" si="2081"/>
        <v>0</v>
      </c>
      <c r="QC92">
        <f t="shared" si="2082"/>
        <v>0</v>
      </c>
      <c r="QD92">
        <f t="shared" si="2083"/>
        <v>0</v>
      </c>
      <c r="QE92">
        <f t="shared" si="2084"/>
        <v>0</v>
      </c>
      <c r="QF92">
        <f t="shared" si="2085"/>
        <v>0</v>
      </c>
      <c r="QG92">
        <f t="shared" si="2086"/>
        <v>0</v>
      </c>
      <c r="QH92">
        <f t="shared" si="2087"/>
        <v>0</v>
      </c>
      <c r="QI92">
        <f t="shared" si="2088"/>
        <v>0</v>
      </c>
      <c r="QJ92">
        <f t="shared" si="2089"/>
        <v>0</v>
      </c>
      <c r="QK92">
        <f t="shared" si="2090"/>
        <v>0</v>
      </c>
      <c r="QL92">
        <f t="shared" si="2091"/>
        <v>0</v>
      </c>
      <c r="QM92">
        <f t="shared" si="2092"/>
        <v>0</v>
      </c>
      <c r="QN92">
        <f t="shared" si="2093"/>
        <v>0</v>
      </c>
      <c r="QO92">
        <f t="shared" si="2094"/>
        <v>0</v>
      </c>
      <c r="QP92">
        <f t="shared" si="2095"/>
        <v>0</v>
      </c>
      <c r="QQ92">
        <f t="shared" si="2096"/>
        <v>0</v>
      </c>
      <c r="QR92">
        <f t="shared" si="2097"/>
        <v>0</v>
      </c>
      <c r="QS92">
        <f t="shared" si="2098"/>
        <v>0</v>
      </c>
      <c r="QT92">
        <f t="shared" si="2099"/>
        <v>0</v>
      </c>
      <c r="QU92">
        <f t="shared" si="2100"/>
        <v>0</v>
      </c>
      <c r="QV92">
        <f t="shared" si="2101"/>
        <v>0</v>
      </c>
      <c r="QW92">
        <f t="shared" si="2102"/>
        <v>0</v>
      </c>
      <c r="QX92">
        <f t="shared" si="2103"/>
        <v>0</v>
      </c>
      <c r="QY92">
        <f t="shared" si="2104"/>
        <v>0</v>
      </c>
      <c r="QZ92">
        <f t="shared" si="2105"/>
        <v>0</v>
      </c>
      <c r="RA92">
        <f t="shared" si="2106"/>
        <v>0</v>
      </c>
      <c r="RB92">
        <f t="shared" si="2107"/>
        <v>0</v>
      </c>
      <c r="RC92">
        <f t="shared" si="2108"/>
        <v>0</v>
      </c>
      <c r="RD92">
        <f t="shared" si="2109"/>
        <v>0</v>
      </c>
      <c r="RE92">
        <f t="shared" si="2110"/>
        <v>0</v>
      </c>
      <c r="RF92">
        <f t="shared" si="2111"/>
        <v>0</v>
      </c>
      <c r="RG92">
        <f t="shared" si="2112"/>
        <v>0</v>
      </c>
      <c r="RH92">
        <f t="shared" si="2113"/>
        <v>0</v>
      </c>
      <c r="RI92">
        <f t="shared" si="2114"/>
        <v>0</v>
      </c>
      <c r="RJ92">
        <f t="shared" si="2115"/>
        <v>0</v>
      </c>
      <c r="RK92">
        <f t="shared" si="2116"/>
        <v>0</v>
      </c>
      <c r="RL92">
        <f t="shared" si="2117"/>
        <v>0</v>
      </c>
      <c r="RM92">
        <f t="shared" si="2118"/>
        <v>0</v>
      </c>
      <c r="RN92">
        <f t="shared" si="2119"/>
        <v>0</v>
      </c>
      <c r="RO92">
        <f t="shared" si="2120"/>
        <v>0</v>
      </c>
      <c r="RP92">
        <f t="shared" si="2121"/>
        <v>0</v>
      </c>
      <c r="RQ92">
        <f t="shared" si="2122"/>
        <v>0</v>
      </c>
      <c r="RR92">
        <f t="shared" si="2123"/>
        <v>0</v>
      </c>
      <c r="RS92">
        <f t="shared" si="2124"/>
        <v>0</v>
      </c>
      <c r="RT92">
        <f t="shared" si="2125"/>
        <v>0</v>
      </c>
      <c r="RU92">
        <f t="shared" si="2126"/>
        <v>0</v>
      </c>
      <c r="RV92">
        <f t="shared" si="2127"/>
        <v>0</v>
      </c>
      <c r="RW92">
        <f t="shared" si="2128"/>
        <v>0</v>
      </c>
      <c r="RX92">
        <f t="shared" si="2129"/>
        <v>0</v>
      </c>
      <c r="RY92">
        <f t="shared" si="2130"/>
        <v>0</v>
      </c>
      <c r="SA92" s="4">
        <f t="shared" si="2131"/>
        <v>18.669999999999998</v>
      </c>
      <c r="SB92" s="4">
        <f t="shared" si="2132"/>
        <v>9.7800000000000011</v>
      </c>
      <c r="SC92" s="4">
        <f t="shared" si="2133"/>
        <v>17.03</v>
      </c>
      <c r="SD92" s="4">
        <f t="shared" si="2134"/>
        <v>0</v>
      </c>
      <c r="SF92" s="4">
        <f t="shared" si="2135"/>
        <v>45.480000000000004</v>
      </c>
      <c r="SI92">
        <f t="shared" si="2136"/>
        <v>4.43</v>
      </c>
      <c r="SJ92">
        <f t="shared" si="2137"/>
        <v>3.25</v>
      </c>
      <c r="SK92">
        <f t="shared" si="2138"/>
        <v>3.63</v>
      </c>
      <c r="SL92">
        <f t="shared" si="2139"/>
        <v>3.36</v>
      </c>
      <c r="SM92">
        <f t="shared" si="2140"/>
        <v>4.07</v>
      </c>
      <c r="SN92">
        <f t="shared" si="2141"/>
        <v>3.36</v>
      </c>
      <c r="SO92">
        <f t="shared" si="2142"/>
        <v>4.67</v>
      </c>
      <c r="SP92">
        <f t="shared" si="2143"/>
        <v>5.1100000000000003</v>
      </c>
      <c r="SQ92">
        <f t="shared" si="2144"/>
        <v>4</v>
      </c>
      <c r="SR92">
        <f t="shared" si="2145"/>
        <v>5</v>
      </c>
      <c r="SS92">
        <f t="shared" si="2146"/>
        <v>4.5999999999999996</v>
      </c>
      <c r="ST92" t="str">
        <f t="shared" si="2147"/>
        <v>0</v>
      </c>
      <c r="SU92" t="str">
        <f t="shared" si="2148"/>
        <v>0</v>
      </c>
      <c r="SV92" t="str">
        <f t="shared" si="2149"/>
        <v>0</v>
      </c>
      <c r="SW92" t="str">
        <f t="shared" si="2150"/>
        <v>0</v>
      </c>
      <c r="SX92" t="str">
        <f t="shared" si="2151"/>
        <v>0</v>
      </c>
      <c r="SY92" t="str">
        <f t="shared" si="2152"/>
        <v>0</v>
      </c>
      <c r="SZ92" t="str">
        <f t="shared" si="2153"/>
        <v>0</v>
      </c>
      <c r="TA92" t="str">
        <f t="shared" si="2154"/>
        <v>0</v>
      </c>
      <c r="TB92" t="str">
        <f t="shared" si="2155"/>
        <v>0</v>
      </c>
      <c r="TC92" t="str">
        <f t="shared" si="2156"/>
        <v>0</v>
      </c>
      <c r="TD92" t="str">
        <f t="shared" si="2157"/>
        <v>0</v>
      </c>
      <c r="TE92" t="str">
        <f t="shared" si="2158"/>
        <v>0</v>
      </c>
      <c r="TF92" t="str">
        <f t="shared" si="2159"/>
        <v>0</v>
      </c>
      <c r="TG92" t="str">
        <f t="shared" si="2160"/>
        <v>0</v>
      </c>
      <c r="TH92" t="str">
        <f t="shared" si="2161"/>
        <v>0</v>
      </c>
      <c r="TI92" t="str">
        <f t="shared" si="2162"/>
        <v>0</v>
      </c>
      <c r="TJ92" t="str">
        <f t="shared" si="2163"/>
        <v>0</v>
      </c>
      <c r="TK92" t="str">
        <f t="shared" si="2164"/>
        <v>0</v>
      </c>
      <c r="TL92" t="str">
        <f t="shared" si="2165"/>
        <v>0</v>
      </c>
      <c r="TM92" t="str">
        <f t="shared" si="2166"/>
        <v>0</v>
      </c>
      <c r="TN92" t="str">
        <f t="shared" si="2167"/>
        <v>0</v>
      </c>
      <c r="TO92" t="str">
        <f t="shared" si="2168"/>
        <v>0</v>
      </c>
      <c r="TP92" t="str">
        <f t="shared" si="2169"/>
        <v>0</v>
      </c>
      <c r="TQ92" t="str">
        <f t="shared" si="2170"/>
        <v>0</v>
      </c>
      <c r="TR92" t="str">
        <f t="shared" si="2171"/>
        <v>0</v>
      </c>
      <c r="TS92" t="str">
        <f t="shared" si="2172"/>
        <v>0</v>
      </c>
      <c r="TT92" t="str">
        <f t="shared" si="2173"/>
        <v>0</v>
      </c>
      <c r="TU92" t="str">
        <f t="shared" si="2174"/>
        <v>0</v>
      </c>
      <c r="TV92" t="str">
        <f t="shared" si="2175"/>
        <v>0</v>
      </c>
      <c r="TW92" t="str">
        <f t="shared" si="2176"/>
        <v>0</v>
      </c>
      <c r="TX92" t="str">
        <f t="shared" si="2177"/>
        <v>0</v>
      </c>
      <c r="TY92" t="str">
        <f t="shared" si="2178"/>
        <v>0</v>
      </c>
      <c r="TZ92" t="str">
        <f t="shared" si="2179"/>
        <v>0</v>
      </c>
      <c r="UA92" t="str">
        <f t="shared" si="2180"/>
        <v>0</v>
      </c>
      <c r="UB92" t="str">
        <f t="shared" si="2181"/>
        <v>0</v>
      </c>
      <c r="UC92" t="str">
        <f t="shared" si="2182"/>
        <v>0</v>
      </c>
      <c r="UD92" t="str">
        <f t="shared" si="2183"/>
        <v>0</v>
      </c>
      <c r="UE92" t="str">
        <f t="shared" si="2184"/>
        <v>0</v>
      </c>
      <c r="UF92" t="str">
        <f t="shared" si="2185"/>
        <v>0</v>
      </c>
      <c r="UG92" t="str">
        <f t="shared" si="2186"/>
        <v>0</v>
      </c>
      <c r="UH92" t="str">
        <f t="shared" si="2187"/>
        <v>0</v>
      </c>
      <c r="UI92" t="str">
        <f t="shared" si="2188"/>
        <v>0</v>
      </c>
      <c r="UJ92" t="str">
        <f t="shared" si="2189"/>
        <v>0</v>
      </c>
      <c r="UK92" t="str">
        <f t="shared" si="2190"/>
        <v>0</v>
      </c>
      <c r="UL92" t="str">
        <f t="shared" si="2191"/>
        <v>0</v>
      </c>
      <c r="UM92" t="str">
        <f t="shared" si="2192"/>
        <v>0</v>
      </c>
      <c r="UN92" t="str">
        <f t="shared" si="2193"/>
        <v>0</v>
      </c>
      <c r="UO92" t="str">
        <f t="shared" si="2194"/>
        <v>0</v>
      </c>
      <c r="UP92" t="str">
        <f t="shared" si="2195"/>
        <v>0</v>
      </c>
      <c r="UQ92" t="str">
        <f t="shared" si="2196"/>
        <v>0</v>
      </c>
      <c r="UR92" t="str">
        <f t="shared" si="2197"/>
        <v>0</v>
      </c>
      <c r="US92" t="str">
        <f t="shared" si="2198"/>
        <v>0</v>
      </c>
      <c r="UT92" t="str">
        <f t="shared" si="2199"/>
        <v>0</v>
      </c>
      <c r="UU92" t="str">
        <f t="shared" si="2200"/>
        <v>0</v>
      </c>
      <c r="UV92" t="str">
        <f t="shared" si="2201"/>
        <v>0</v>
      </c>
      <c r="UW92" t="str">
        <f t="shared" si="2202"/>
        <v>0</v>
      </c>
      <c r="UX92" t="str">
        <f t="shared" si="2203"/>
        <v>0</v>
      </c>
      <c r="UY92" t="str">
        <f t="shared" si="2204"/>
        <v>0</v>
      </c>
      <c r="UZ92" t="str">
        <f t="shared" si="2205"/>
        <v>0</v>
      </c>
      <c r="VA92" t="str">
        <f t="shared" si="2206"/>
        <v>0</v>
      </c>
      <c r="VB92" t="str">
        <f t="shared" si="2207"/>
        <v>0</v>
      </c>
      <c r="VC92" t="str">
        <f t="shared" si="2208"/>
        <v>0</v>
      </c>
      <c r="VD92" t="str">
        <f t="shared" si="2209"/>
        <v>0</v>
      </c>
      <c r="VE92" t="str">
        <f t="shared" si="2210"/>
        <v>0</v>
      </c>
      <c r="VF92" t="str">
        <f t="shared" si="2211"/>
        <v>0</v>
      </c>
      <c r="VG92" t="str">
        <f t="shared" si="2212"/>
        <v>0</v>
      </c>
      <c r="VH92" t="str">
        <f t="shared" si="2213"/>
        <v>0</v>
      </c>
      <c r="VI92" t="str">
        <f t="shared" si="2214"/>
        <v>0</v>
      </c>
      <c r="VJ92" t="str">
        <f t="shared" si="2215"/>
        <v>0</v>
      </c>
      <c r="VK92" t="str">
        <f t="shared" si="2216"/>
        <v>0</v>
      </c>
      <c r="VL92" t="str">
        <f t="shared" si="2217"/>
        <v>0</v>
      </c>
      <c r="VM92" t="str">
        <f t="shared" si="2218"/>
        <v>0</v>
      </c>
      <c r="VN92" t="str">
        <f t="shared" si="2219"/>
        <v>0</v>
      </c>
      <c r="VO92" t="str">
        <f t="shared" si="2220"/>
        <v>0</v>
      </c>
      <c r="VQ92" s="4">
        <f t="shared" si="2221"/>
        <v>-30.5</v>
      </c>
      <c r="VR92" s="4">
        <f t="shared" si="2222"/>
        <v>-2.0499999999999998</v>
      </c>
      <c r="VS92" s="4">
        <f t="shared" si="2223"/>
        <v>-23.839999999999996</v>
      </c>
      <c r="VT92" s="4">
        <f t="shared" si="2224"/>
        <v>0</v>
      </c>
      <c r="VV92" s="4">
        <f t="shared" si="2225"/>
        <v>-56.389999999999993</v>
      </c>
      <c r="VY92">
        <f t="shared" si="2226"/>
        <v>-0.59</v>
      </c>
      <c r="VZ92">
        <f t="shared" si="2227"/>
        <v>-7.58</v>
      </c>
      <c r="WA92">
        <f t="shared" si="2228"/>
        <v>-2.27</v>
      </c>
      <c r="WB92">
        <f t="shared" si="2229"/>
        <v>-11.82</v>
      </c>
      <c r="WC92">
        <f t="shared" si="2230"/>
        <v>-8.9</v>
      </c>
      <c r="WD92">
        <f t="shared" si="2231"/>
        <v>-13.01</v>
      </c>
      <c r="WE92">
        <f t="shared" si="2232"/>
        <v>-6.38</v>
      </c>
      <c r="WF92">
        <f t="shared" si="2233"/>
        <v>4.33</v>
      </c>
      <c r="WG92">
        <f t="shared" si="2234"/>
        <v>-7.05</v>
      </c>
      <c r="WH92">
        <f t="shared" si="2235"/>
        <v>6.23</v>
      </c>
      <c r="WI92">
        <f t="shared" si="2236"/>
        <v>-9.35</v>
      </c>
      <c r="WJ92">
        <f t="shared" si="2237"/>
        <v>0</v>
      </c>
      <c r="WK92">
        <f t="shared" si="2238"/>
        <v>0</v>
      </c>
      <c r="WL92">
        <f t="shared" si="2239"/>
        <v>0</v>
      </c>
      <c r="WM92">
        <f t="shared" si="2240"/>
        <v>0</v>
      </c>
      <c r="WN92">
        <f t="shared" si="2241"/>
        <v>0</v>
      </c>
      <c r="WO92">
        <f t="shared" si="2242"/>
        <v>0</v>
      </c>
      <c r="WP92">
        <f t="shared" si="2243"/>
        <v>0</v>
      </c>
      <c r="WQ92">
        <f t="shared" si="2244"/>
        <v>0</v>
      </c>
      <c r="WR92">
        <f t="shared" si="2245"/>
        <v>0</v>
      </c>
      <c r="WS92">
        <f t="shared" si="2246"/>
        <v>0</v>
      </c>
      <c r="WT92">
        <f t="shared" si="2247"/>
        <v>0</v>
      </c>
      <c r="WU92">
        <f t="shared" si="2248"/>
        <v>0</v>
      </c>
      <c r="WV92">
        <f t="shared" si="2249"/>
        <v>0</v>
      </c>
      <c r="WW92">
        <f t="shared" si="2250"/>
        <v>0</v>
      </c>
      <c r="WX92">
        <f t="shared" si="2251"/>
        <v>0</v>
      </c>
      <c r="WY92">
        <f t="shared" si="2252"/>
        <v>0</v>
      </c>
      <c r="WZ92">
        <f t="shared" si="2253"/>
        <v>0</v>
      </c>
      <c r="XA92">
        <f t="shared" si="2254"/>
        <v>0</v>
      </c>
      <c r="XB92">
        <f t="shared" si="2255"/>
        <v>0</v>
      </c>
      <c r="XC92">
        <f t="shared" si="2256"/>
        <v>0</v>
      </c>
      <c r="XD92">
        <f t="shared" si="2257"/>
        <v>0</v>
      </c>
      <c r="XE92">
        <f t="shared" si="2258"/>
        <v>0</v>
      </c>
      <c r="XF92">
        <f t="shared" si="2259"/>
        <v>0</v>
      </c>
      <c r="XG92">
        <f t="shared" si="2260"/>
        <v>0</v>
      </c>
      <c r="XH92">
        <f t="shared" si="2261"/>
        <v>0</v>
      </c>
      <c r="XI92">
        <f t="shared" si="2262"/>
        <v>0</v>
      </c>
      <c r="XJ92">
        <f t="shared" si="2263"/>
        <v>0</v>
      </c>
      <c r="XK92">
        <f t="shared" si="2264"/>
        <v>0</v>
      </c>
      <c r="XL92">
        <f t="shared" si="2265"/>
        <v>0</v>
      </c>
      <c r="XM92">
        <f t="shared" si="2266"/>
        <v>0</v>
      </c>
      <c r="XN92">
        <f t="shared" si="2267"/>
        <v>0</v>
      </c>
      <c r="XO92">
        <f t="shared" si="2268"/>
        <v>0</v>
      </c>
      <c r="XP92">
        <f t="shared" si="2269"/>
        <v>0</v>
      </c>
      <c r="XQ92">
        <f t="shared" si="2270"/>
        <v>0</v>
      </c>
      <c r="XR92">
        <f t="shared" si="2271"/>
        <v>0</v>
      </c>
      <c r="XS92">
        <f t="shared" si="2272"/>
        <v>0</v>
      </c>
      <c r="XT92">
        <f t="shared" si="2273"/>
        <v>0</v>
      </c>
      <c r="XU92">
        <f t="shared" si="2274"/>
        <v>0</v>
      </c>
      <c r="XV92">
        <f t="shared" si="2275"/>
        <v>0</v>
      </c>
      <c r="XW92">
        <f t="shared" si="2276"/>
        <v>0</v>
      </c>
      <c r="XX92">
        <f t="shared" si="2277"/>
        <v>0</v>
      </c>
      <c r="XY92">
        <f t="shared" si="2278"/>
        <v>0</v>
      </c>
      <c r="XZ92">
        <f t="shared" si="2279"/>
        <v>0</v>
      </c>
      <c r="YA92">
        <f t="shared" si="2280"/>
        <v>0</v>
      </c>
      <c r="YB92">
        <f t="shared" si="2281"/>
        <v>0</v>
      </c>
      <c r="YC92">
        <f t="shared" si="2282"/>
        <v>0</v>
      </c>
      <c r="YD92">
        <f t="shared" si="2283"/>
        <v>0</v>
      </c>
      <c r="YE92">
        <f t="shared" si="2284"/>
        <v>0</v>
      </c>
      <c r="YF92">
        <f t="shared" si="2285"/>
        <v>0</v>
      </c>
      <c r="YG92">
        <f t="shared" si="2286"/>
        <v>0</v>
      </c>
      <c r="YH92">
        <f t="shared" si="2287"/>
        <v>0</v>
      </c>
      <c r="YI92">
        <f t="shared" si="2288"/>
        <v>0</v>
      </c>
      <c r="YJ92">
        <f t="shared" si="2289"/>
        <v>0</v>
      </c>
      <c r="YK92">
        <f t="shared" si="2290"/>
        <v>0</v>
      </c>
      <c r="YL92">
        <f t="shared" si="2291"/>
        <v>0</v>
      </c>
      <c r="YM92">
        <f t="shared" si="2292"/>
        <v>0</v>
      </c>
      <c r="YN92">
        <f t="shared" si="2293"/>
        <v>0</v>
      </c>
      <c r="YO92">
        <f t="shared" si="2294"/>
        <v>0</v>
      </c>
      <c r="YP92">
        <f t="shared" si="2295"/>
        <v>0</v>
      </c>
      <c r="YQ92">
        <f t="shared" si="2296"/>
        <v>0</v>
      </c>
      <c r="YR92">
        <f t="shared" si="2297"/>
        <v>0</v>
      </c>
      <c r="YS92">
        <f t="shared" si="2298"/>
        <v>0</v>
      </c>
      <c r="YT92">
        <f t="shared" si="2299"/>
        <v>0</v>
      </c>
      <c r="YU92">
        <f t="shared" si="2300"/>
        <v>0</v>
      </c>
      <c r="YV92">
        <f t="shared" si="2301"/>
        <v>0</v>
      </c>
      <c r="YW92">
        <f t="shared" si="2302"/>
        <v>0</v>
      </c>
      <c r="YX92">
        <f t="shared" si="2303"/>
        <v>0</v>
      </c>
      <c r="YY92">
        <f t="shared" si="2304"/>
        <v>0</v>
      </c>
      <c r="YZ92">
        <f t="shared" si="2305"/>
        <v>0</v>
      </c>
      <c r="ZA92">
        <f t="shared" si="2306"/>
        <v>0</v>
      </c>
      <c r="ZB92">
        <f t="shared" si="2307"/>
        <v>0</v>
      </c>
      <c r="ZC92">
        <f t="shared" si="2308"/>
        <v>0</v>
      </c>
      <c r="ZD92">
        <f t="shared" si="2309"/>
        <v>0</v>
      </c>
      <c r="ZE92">
        <f t="shared" si="2310"/>
        <v>0</v>
      </c>
      <c r="ZG92" s="4">
        <f t="shared" si="2311"/>
        <v>232</v>
      </c>
      <c r="ZH92" s="4">
        <f t="shared" si="2312"/>
        <v>97</v>
      </c>
      <c r="ZI92" s="4">
        <f t="shared" si="2313"/>
        <v>255</v>
      </c>
      <c r="ZJ92" s="4">
        <f t="shared" si="2314"/>
        <v>0</v>
      </c>
      <c r="ZL92" s="4">
        <f t="shared" si="2315"/>
        <v>584</v>
      </c>
      <c r="ZO92">
        <f t="shared" si="2316"/>
        <v>33</v>
      </c>
      <c r="ZP92">
        <f t="shared" si="2317"/>
        <v>56</v>
      </c>
      <c r="ZQ92">
        <f t="shared" si="2318"/>
        <v>18</v>
      </c>
      <c r="ZR92">
        <f t="shared" si="2319"/>
        <v>58</v>
      </c>
      <c r="ZS92">
        <f t="shared" si="2320"/>
        <v>69</v>
      </c>
      <c r="ZT92">
        <f t="shared" si="2321"/>
        <v>67</v>
      </c>
      <c r="ZU92">
        <f t="shared" si="2322"/>
        <v>65</v>
      </c>
      <c r="ZV92">
        <f t="shared" si="2323"/>
        <v>32</v>
      </c>
      <c r="ZW92">
        <f t="shared" si="2324"/>
        <v>58</v>
      </c>
      <c r="ZX92">
        <f t="shared" si="2325"/>
        <v>51</v>
      </c>
      <c r="ZY92">
        <f t="shared" si="2326"/>
        <v>77</v>
      </c>
      <c r="ZZ92">
        <f t="shared" si="2327"/>
        <v>0</v>
      </c>
      <c r="AAA92">
        <f t="shared" si="2328"/>
        <v>0</v>
      </c>
      <c r="AAB92">
        <f t="shared" si="2329"/>
        <v>0</v>
      </c>
      <c r="AAC92">
        <f t="shared" si="2330"/>
        <v>0</v>
      </c>
      <c r="AAD92">
        <f t="shared" si="2331"/>
        <v>0</v>
      </c>
      <c r="AAE92">
        <f t="shared" si="2332"/>
        <v>0</v>
      </c>
      <c r="AAF92">
        <f t="shared" si="2333"/>
        <v>0</v>
      </c>
      <c r="AAG92">
        <f t="shared" si="2334"/>
        <v>0</v>
      </c>
      <c r="AAH92">
        <f t="shared" si="2335"/>
        <v>0</v>
      </c>
      <c r="AAI92">
        <f t="shared" si="2336"/>
        <v>0</v>
      </c>
      <c r="AAJ92">
        <f t="shared" si="2337"/>
        <v>0</v>
      </c>
      <c r="AAK92">
        <f t="shared" si="2338"/>
        <v>0</v>
      </c>
      <c r="AAL92">
        <f t="shared" si="2339"/>
        <v>0</v>
      </c>
      <c r="AAM92">
        <f t="shared" si="2340"/>
        <v>0</v>
      </c>
      <c r="AAN92">
        <f t="shared" si="2341"/>
        <v>0</v>
      </c>
      <c r="AAO92">
        <f t="shared" si="2342"/>
        <v>0</v>
      </c>
      <c r="AAP92">
        <f t="shared" si="2343"/>
        <v>0</v>
      </c>
      <c r="AAQ92">
        <f t="shared" si="2344"/>
        <v>0</v>
      </c>
      <c r="AAR92">
        <f t="shared" si="2345"/>
        <v>0</v>
      </c>
      <c r="AAS92">
        <f t="shared" si="2346"/>
        <v>0</v>
      </c>
      <c r="AAT92">
        <f t="shared" si="2347"/>
        <v>0</v>
      </c>
      <c r="AAU92">
        <f t="shared" si="2348"/>
        <v>0</v>
      </c>
      <c r="AAV92">
        <f t="shared" si="2349"/>
        <v>0</v>
      </c>
      <c r="AAW92">
        <f t="shared" si="2350"/>
        <v>0</v>
      </c>
      <c r="AAX92">
        <f t="shared" si="2351"/>
        <v>0</v>
      </c>
      <c r="AAY92">
        <f t="shared" si="2352"/>
        <v>0</v>
      </c>
      <c r="AAZ92">
        <f t="shared" si="2353"/>
        <v>0</v>
      </c>
      <c r="ABA92">
        <f t="shared" si="2354"/>
        <v>0</v>
      </c>
      <c r="ABB92">
        <f t="shared" si="2355"/>
        <v>0</v>
      </c>
      <c r="ABC92">
        <f t="shared" si="2356"/>
        <v>0</v>
      </c>
      <c r="ABD92">
        <f t="shared" si="2357"/>
        <v>0</v>
      </c>
      <c r="ABE92">
        <f t="shared" si="2358"/>
        <v>0</v>
      </c>
      <c r="ABF92">
        <f t="shared" si="2359"/>
        <v>0</v>
      </c>
      <c r="ABG92">
        <f t="shared" si="2360"/>
        <v>0</v>
      </c>
      <c r="ABH92">
        <f t="shared" si="2361"/>
        <v>0</v>
      </c>
      <c r="ABI92">
        <f t="shared" si="2362"/>
        <v>0</v>
      </c>
      <c r="ABJ92">
        <f t="shared" si="2363"/>
        <v>0</v>
      </c>
      <c r="ABK92">
        <f t="shared" si="2364"/>
        <v>0</v>
      </c>
      <c r="ABL92">
        <f t="shared" si="2365"/>
        <v>0</v>
      </c>
      <c r="ABM92">
        <f t="shared" si="2366"/>
        <v>0</v>
      </c>
      <c r="ABN92">
        <f t="shared" si="2367"/>
        <v>0</v>
      </c>
      <c r="ABO92">
        <f t="shared" si="2368"/>
        <v>0</v>
      </c>
      <c r="ABP92">
        <f t="shared" si="2369"/>
        <v>0</v>
      </c>
      <c r="ABQ92">
        <f t="shared" si="2370"/>
        <v>0</v>
      </c>
      <c r="ABR92">
        <f t="shared" si="2371"/>
        <v>0</v>
      </c>
      <c r="ABS92">
        <f t="shared" si="2372"/>
        <v>0</v>
      </c>
      <c r="ABT92">
        <f t="shared" si="2373"/>
        <v>0</v>
      </c>
      <c r="ABU92">
        <f t="shared" si="2374"/>
        <v>0</v>
      </c>
      <c r="ABV92">
        <f t="shared" si="2375"/>
        <v>0</v>
      </c>
      <c r="ABW92">
        <f t="shared" si="2376"/>
        <v>0</v>
      </c>
      <c r="ABX92">
        <f t="shared" si="2377"/>
        <v>0</v>
      </c>
      <c r="ABY92">
        <f t="shared" si="2378"/>
        <v>0</v>
      </c>
      <c r="ABZ92">
        <f t="shared" si="2379"/>
        <v>0</v>
      </c>
      <c r="ACA92">
        <f t="shared" si="2380"/>
        <v>0</v>
      </c>
      <c r="ACB92">
        <f t="shared" si="2381"/>
        <v>0</v>
      </c>
      <c r="ACC92">
        <f t="shared" si="2382"/>
        <v>0</v>
      </c>
      <c r="ACD92">
        <f t="shared" si="2383"/>
        <v>0</v>
      </c>
      <c r="ACE92">
        <f t="shared" si="2384"/>
        <v>0</v>
      </c>
      <c r="ACF92">
        <f t="shared" si="2385"/>
        <v>0</v>
      </c>
      <c r="ACG92">
        <f t="shared" si="2386"/>
        <v>0</v>
      </c>
      <c r="ACH92">
        <f t="shared" si="2387"/>
        <v>0</v>
      </c>
      <c r="ACI92">
        <f t="shared" si="2388"/>
        <v>0</v>
      </c>
      <c r="ACJ92">
        <f t="shared" si="2389"/>
        <v>0</v>
      </c>
      <c r="ACK92">
        <f t="shared" si="2390"/>
        <v>0</v>
      </c>
      <c r="ACL92">
        <f t="shared" si="2391"/>
        <v>0</v>
      </c>
      <c r="ACM92">
        <f t="shared" si="2392"/>
        <v>0</v>
      </c>
      <c r="ACN92">
        <f t="shared" si="2393"/>
        <v>0</v>
      </c>
      <c r="ACO92">
        <f t="shared" si="2394"/>
        <v>0</v>
      </c>
      <c r="ACP92">
        <f t="shared" si="2395"/>
        <v>0</v>
      </c>
      <c r="ACQ92">
        <f t="shared" si="2396"/>
        <v>0</v>
      </c>
      <c r="ACR92">
        <f t="shared" si="2397"/>
        <v>0</v>
      </c>
      <c r="ACS92">
        <f t="shared" si="2398"/>
        <v>0</v>
      </c>
      <c r="ACT92">
        <f t="shared" si="2399"/>
        <v>0</v>
      </c>
      <c r="ACU92">
        <f t="shared" si="2400"/>
        <v>0</v>
      </c>
      <c r="ACW92" s="4">
        <f t="shared" si="2401"/>
        <v>236.1</v>
      </c>
      <c r="ACX92" s="4">
        <f t="shared" si="2402"/>
        <v>115.7</v>
      </c>
      <c r="ACY92" s="4">
        <f t="shared" si="2403"/>
        <v>213.6</v>
      </c>
      <c r="ACZ92" s="4">
        <f t="shared" si="2404"/>
        <v>0</v>
      </c>
      <c r="ADA92" s="88">
        <f t="shared" si="2405"/>
        <v>7.6059187479225674</v>
      </c>
      <c r="ADB92" s="4">
        <f t="shared" si="2406"/>
        <v>565.4</v>
      </c>
      <c r="ADC92" s="5">
        <f t="shared" si="2407"/>
        <v>6.8716810170437919</v>
      </c>
      <c r="ADD92" s="5">
        <f t="shared" si="2408"/>
        <v>7.3075303625780439</v>
      </c>
      <c r="ADE92">
        <f t="shared" si="2409"/>
        <v>0</v>
      </c>
      <c r="ADF92">
        <f t="shared" si="2410"/>
        <v>26.2</v>
      </c>
      <c r="ADG92">
        <f t="shared" si="2411"/>
        <v>23.2</v>
      </c>
      <c r="ADH92">
        <f t="shared" si="2412"/>
        <v>76.3</v>
      </c>
      <c r="ADI92">
        <f t="shared" si="2413"/>
        <v>100.7</v>
      </c>
      <c r="ADJ92">
        <f t="shared" si="2414"/>
        <v>122.1</v>
      </c>
      <c r="ADK92">
        <f t="shared" si="2415"/>
        <v>18.2</v>
      </c>
      <c r="ADL92">
        <f t="shared" si="2416"/>
        <v>97.5</v>
      </c>
      <c r="ADM92">
        <f t="shared" si="2417"/>
        <v>64.599999999999994</v>
      </c>
      <c r="ADN92">
        <f t="shared" si="2418"/>
        <v>15.9</v>
      </c>
      <c r="ADO92">
        <f t="shared" si="2419"/>
        <v>20.7</v>
      </c>
      <c r="ADP92">
        <f t="shared" si="2420"/>
        <v>0</v>
      </c>
      <c r="ADQ92">
        <f t="shared" si="2421"/>
        <v>0</v>
      </c>
      <c r="ADR92">
        <f t="shared" si="2422"/>
        <v>0</v>
      </c>
      <c r="ADS92">
        <f t="shared" si="2423"/>
        <v>0</v>
      </c>
      <c r="ADT92">
        <f t="shared" si="2424"/>
        <v>0</v>
      </c>
      <c r="ADU92">
        <f t="shared" si="2425"/>
        <v>0</v>
      </c>
      <c r="ADV92">
        <f t="shared" si="2426"/>
        <v>0</v>
      </c>
      <c r="ADW92">
        <f t="shared" si="2427"/>
        <v>0</v>
      </c>
      <c r="ADX92">
        <f t="shared" si="2428"/>
        <v>0</v>
      </c>
      <c r="ADY92">
        <f t="shared" si="2429"/>
        <v>0</v>
      </c>
      <c r="ADZ92">
        <f t="shared" si="2430"/>
        <v>0</v>
      </c>
      <c r="AEA92">
        <f t="shared" si="2431"/>
        <v>0</v>
      </c>
      <c r="AEB92">
        <f t="shared" si="2432"/>
        <v>0</v>
      </c>
      <c r="AEC92">
        <f t="shared" si="2433"/>
        <v>0</v>
      </c>
      <c r="AED92">
        <f t="shared" si="2434"/>
        <v>0</v>
      </c>
      <c r="AEE92">
        <f t="shared" si="2435"/>
        <v>0</v>
      </c>
      <c r="AEF92">
        <f t="shared" si="2436"/>
        <v>0</v>
      </c>
      <c r="AEG92">
        <f t="shared" si="2437"/>
        <v>0</v>
      </c>
      <c r="AEH92">
        <f t="shared" si="2438"/>
        <v>0</v>
      </c>
      <c r="AEI92">
        <f t="shared" si="2439"/>
        <v>0</v>
      </c>
      <c r="AEJ92">
        <f t="shared" si="2440"/>
        <v>0</v>
      </c>
      <c r="AEK92">
        <f t="shared" si="2441"/>
        <v>0</v>
      </c>
      <c r="AEL92">
        <f t="shared" si="2442"/>
        <v>0</v>
      </c>
      <c r="AEM92">
        <f t="shared" si="2443"/>
        <v>0</v>
      </c>
      <c r="AEN92">
        <f t="shared" si="2444"/>
        <v>0</v>
      </c>
      <c r="AEO92">
        <f t="shared" si="2445"/>
        <v>0</v>
      </c>
      <c r="AEP92">
        <f t="shared" si="2446"/>
        <v>0</v>
      </c>
      <c r="AEQ92">
        <f t="shared" si="2447"/>
        <v>0</v>
      </c>
      <c r="AER92">
        <f t="shared" si="2448"/>
        <v>0</v>
      </c>
      <c r="AES92">
        <f t="shared" si="2449"/>
        <v>0</v>
      </c>
      <c r="AET92">
        <f t="shared" si="2450"/>
        <v>0</v>
      </c>
      <c r="AEU92">
        <f t="shared" si="2451"/>
        <v>0</v>
      </c>
      <c r="AEV92">
        <f t="shared" si="2452"/>
        <v>0</v>
      </c>
      <c r="AEW92">
        <f t="shared" si="2453"/>
        <v>0</v>
      </c>
      <c r="AEX92">
        <f t="shared" si="2454"/>
        <v>0</v>
      </c>
      <c r="AEY92">
        <f t="shared" si="2455"/>
        <v>0</v>
      </c>
      <c r="AEZ92">
        <f t="shared" si="2456"/>
        <v>0</v>
      </c>
      <c r="AFA92">
        <f t="shared" si="2457"/>
        <v>0</v>
      </c>
      <c r="AFB92">
        <f t="shared" si="2458"/>
        <v>0</v>
      </c>
      <c r="AFC92">
        <f t="shared" si="2459"/>
        <v>0</v>
      </c>
      <c r="AFD92">
        <f t="shared" si="2460"/>
        <v>0</v>
      </c>
      <c r="AFE92">
        <f t="shared" si="2461"/>
        <v>0</v>
      </c>
      <c r="AFF92">
        <f t="shared" si="2462"/>
        <v>0</v>
      </c>
      <c r="AFG92">
        <f t="shared" si="2463"/>
        <v>0</v>
      </c>
      <c r="AFH92">
        <f t="shared" si="2464"/>
        <v>0</v>
      </c>
      <c r="AFI92">
        <f t="shared" si="2465"/>
        <v>0</v>
      </c>
      <c r="AFJ92">
        <f t="shared" si="2466"/>
        <v>0</v>
      </c>
      <c r="AFK92">
        <f t="shared" si="2467"/>
        <v>0</v>
      </c>
      <c r="AFL92">
        <f t="shared" si="2468"/>
        <v>0</v>
      </c>
      <c r="AFM92">
        <f t="shared" si="2469"/>
        <v>0</v>
      </c>
      <c r="AFN92">
        <f t="shared" si="2470"/>
        <v>0</v>
      </c>
      <c r="AFO92">
        <f t="shared" si="2471"/>
        <v>0</v>
      </c>
      <c r="AFP92">
        <f t="shared" si="2472"/>
        <v>0</v>
      </c>
      <c r="AFQ92">
        <f t="shared" si="2473"/>
        <v>0</v>
      </c>
      <c r="AFR92">
        <f t="shared" si="2474"/>
        <v>0</v>
      </c>
      <c r="AFS92">
        <f t="shared" si="2475"/>
        <v>0</v>
      </c>
      <c r="AFT92">
        <f t="shared" si="2476"/>
        <v>0</v>
      </c>
      <c r="AFU92">
        <f t="shared" si="2477"/>
        <v>0</v>
      </c>
      <c r="AFV92">
        <f t="shared" si="2478"/>
        <v>0</v>
      </c>
      <c r="AFW92">
        <f t="shared" si="2479"/>
        <v>0</v>
      </c>
      <c r="AFX92">
        <f t="shared" si="2480"/>
        <v>0</v>
      </c>
      <c r="AFY92">
        <f t="shared" si="2481"/>
        <v>0</v>
      </c>
      <c r="AFZ92">
        <f t="shared" si="2482"/>
        <v>0</v>
      </c>
      <c r="AGA92">
        <f t="shared" si="2483"/>
        <v>0</v>
      </c>
      <c r="AGB92">
        <f t="shared" si="2484"/>
        <v>0</v>
      </c>
      <c r="AGC92">
        <f t="shared" si="2485"/>
        <v>0</v>
      </c>
      <c r="AGD92">
        <f t="shared" si="2486"/>
        <v>0</v>
      </c>
      <c r="AGE92">
        <f t="shared" si="2487"/>
        <v>0</v>
      </c>
      <c r="AGF92">
        <f t="shared" si="2488"/>
        <v>0</v>
      </c>
      <c r="AGG92">
        <f t="shared" si="2489"/>
        <v>0</v>
      </c>
      <c r="AGH92">
        <f t="shared" si="2490"/>
        <v>0</v>
      </c>
      <c r="AGI92">
        <f t="shared" si="2491"/>
        <v>0</v>
      </c>
      <c r="AGJ92">
        <f t="shared" si="2492"/>
        <v>0</v>
      </c>
      <c r="AGK92">
        <f t="shared" si="2493"/>
        <v>0</v>
      </c>
      <c r="AGM92" s="88">
        <f t="shared" si="2494"/>
        <v>59</v>
      </c>
      <c r="AGN92" s="88">
        <v>59</v>
      </c>
      <c r="AGO92">
        <v>2</v>
      </c>
      <c r="AGP92">
        <f t="shared" si="2495"/>
        <v>2</v>
      </c>
      <c r="AGQ92">
        <f t="shared" si="2496"/>
        <v>2</v>
      </c>
      <c r="AGR92">
        <f t="shared" si="2497"/>
        <v>2</v>
      </c>
      <c r="AGS92">
        <f t="shared" si="2498"/>
        <v>1</v>
      </c>
      <c r="AGT92">
        <f t="shared" si="2499"/>
        <v>1</v>
      </c>
      <c r="AGU92">
        <f t="shared" si="2500"/>
        <v>2</v>
      </c>
      <c r="AGV92">
        <f t="shared" si="2501"/>
        <v>8</v>
      </c>
      <c r="AGW92">
        <f t="shared" si="2502"/>
        <v>9</v>
      </c>
      <c r="AGX92">
        <f t="shared" si="2503"/>
        <v>2</v>
      </c>
      <c r="AGY92">
        <f t="shared" si="2504"/>
        <v>2</v>
      </c>
      <c r="AGZ92">
        <f t="shared" si="2505"/>
        <v>9</v>
      </c>
      <c r="AHA92">
        <f t="shared" si="2506"/>
        <v>0</v>
      </c>
      <c r="AHB92">
        <f t="shared" si="2507"/>
        <v>0</v>
      </c>
      <c r="AHC92">
        <f t="shared" si="2508"/>
        <v>0</v>
      </c>
      <c r="AHD92">
        <f t="shared" si="2509"/>
        <v>0</v>
      </c>
      <c r="AHE92">
        <f t="shared" si="2510"/>
        <v>0</v>
      </c>
      <c r="AHF92">
        <f t="shared" si="2511"/>
        <v>0</v>
      </c>
      <c r="AHG92">
        <f t="shared" si="2512"/>
        <v>0</v>
      </c>
      <c r="AHH92">
        <f t="shared" si="2513"/>
        <v>0</v>
      </c>
      <c r="AHI92">
        <f t="shared" si="2514"/>
        <v>0</v>
      </c>
      <c r="AHJ92">
        <f t="shared" si="2515"/>
        <v>0</v>
      </c>
      <c r="AHK92">
        <f t="shared" si="2516"/>
        <v>0</v>
      </c>
      <c r="AHL92">
        <f t="shared" si="2517"/>
        <v>0</v>
      </c>
      <c r="AHM92">
        <f t="shared" si="2518"/>
        <v>0</v>
      </c>
      <c r="AHN92">
        <f t="shared" si="2519"/>
        <v>0</v>
      </c>
      <c r="AHO92">
        <f t="shared" si="2520"/>
        <v>0</v>
      </c>
      <c r="AHP92">
        <f t="shared" si="2521"/>
        <v>0</v>
      </c>
      <c r="AHQ92">
        <f t="shared" si="2522"/>
        <v>0</v>
      </c>
      <c r="AHR92">
        <f t="shared" si="2523"/>
        <v>0</v>
      </c>
      <c r="AHS92">
        <f t="shared" si="2524"/>
        <v>0</v>
      </c>
      <c r="AHT92">
        <f t="shared" si="2525"/>
        <v>0</v>
      </c>
      <c r="AHU92">
        <f t="shared" si="2526"/>
        <v>0</v>
      </c>
      <c r="AHV92">
        <f t="shared" si="2527"/>
        <v>0</v>
      </c>
      <c r="AHW92">
        <f t="shared" si="2528"/>
        <v>0</v>
      </c>
      <c r="AHX92">
        <f t="shared" si="2529"/>
        <v>0</v>
      </c>
      <c r="AHY92">
        <f t="shared" si="2530"/>
        <v>0</v>
      </c>
      <c r="AHZ92">
        <f t="shared" si="2531"/>
        <v>0</v>
      </c>
      <c r="AIA92">
        <f t="shared" si="2532"/>
        <v>0</v>
      </c>
      <c r="AIB92">
        <f t="shared" si="2533"/>
        <v>0</v>
      </c>
      <c r="AIC92">
        <f t="shared" si="2534"/>
        <v>0</v>
      </c>
      <c r="AID92">
        <f t="shared" si="2535"/>
        <v>0</v>
      </c>
      <c r="AIE92">
        <f t="shared" si="2536"/>
        <v>0</v>
      </c>
      <c r="AIF92">
        <f t="shared" si="2537"/>
        <v>0</v>
      </c>
      <c r="AIG92">
        <f t="shared" si="2538"/>
        <v>0</v>
      </c>
      <c r="AIH92">
        <f t="shared" si="2539"/>
        <v>0</v>
      </c>
      <c r="AII92">
        <f t="shared" si="2540"/>
        <v>0</v>
      </c>
      <c r="AIJ92">
        <f t="shared" si="2541"/>
        <v>0</v>
      </c>
      <c r="AIK92">
        <f t="shared" si="2542"/>
        <v>0</v>
      </c>
      <c r="AIL92">
        <f t="shared" si="2543"/>
        <v>0</v>
      </c>
      <c r="AIM92">
        <f t="shared" si="2544"/>
        <v>0</v>
      </c>
      <c r="AIN92">
        <f t="shared" si="2545"/>
        <v>0</v>
      </c>
      <c r="AIO92">
        <f t="shared" si="2546"/>
        <v>0</v>
      </c>
      <c r="AIP92">
        <f t="shared" si="2547"/>
        <v>0</v>
      </c>
      <c r="AIQ92">
        <f t="shared" si="2548"/>
        <v>0</v>
      </c>
      <c r="AIR92">
        <f t="shared" si="2549"/>
        <v>0</v>
      </c>
      <c r="AIS92">
        <f t="shared" si="2550"/>
        <v>0</v>
      </c>
      <c r="AIT92">
        <f t="shared" si="2551"/>
        <v>0</v>
      </c>
      <c r="AIU92">
        <f t="shared" si="2552"/>
        <v>0</v>
      </c>
      <c r="AIV92">
        <f t="shared" si="2553"/>
        <v>0</v>
      </c>
      <c r="AIW92">
        <f t="shared" si="2554"/>
        <v>0</v>
      </c>
      <c r="AIX92">
        <f t="shared" si="2555"/>
        <v>0</v>
      </c>
      <c r="AIY92">
        <f t="shared" si="2556"/>
        <v>0</v>
      </c>
      <c r="AIZ92">
        <f t="shared" si="2557"/>
        <v>0</v>
      </c>
      <c r="AJA92">
        <f t="shared" si="2558"/>
        <v>0</v>
      </c>
      <c r="AJB92">
        <f t="shared" si="2559"/>
        <v>0</v>
      </c>
      <c r="AJC92">
        <f t="shared" si="2560"/>
        <v>0</v>
      </c>
      <c r="AJD92">
        <f t="shared" si="2561"/>
        <v>0</v>
      </c>
      <c r="AJE92">
        <f t="shared" si="2562"/>
        <v>0</v>
      </c>
      <c r="AJF92">
        <f t="shared" si="2563"/>
        <v>0</v>
      </c>
      <c r="AJG92">
        <f t="shared" si="2564"/>
        <v>0</v>
      </c>
      <c r="AJH92">
        <f t="shared" si="2565"/>
        <v>0</v>
      </c>
      <c r="AJI92">
        <f t="shared" si="2566"/>
        <v>0</v>
      </c>
      <c r="AJJ92">
        <f t="shared" si="2567"/>
        <v>0</v>
      </c>
      <c r="AJK92">
        <f t="shared" si="2568"/>
        <v>0</v>
      </c>
      <c r="AJL92">
        <f t="shared" si="2569"/>
        <v>0</v>
      </c>
      <c r="AJM92">
        <f t="shared" si="2570"/>
        <v>0</v>
      </c>
      <c r="AJN92">
        <f t="shared" si="2571"/>
        <v>0</v>
      </c>
      <c r="AJO92">
        <f t="shared" si="2572"/>
        <v>0</v>
      </c>
      <c r="AJP92">
        <f t="shared" si="2573"/>
        <v>0</v>
      </c>
      <c r="AJQ92">
        <f t="shared" si="2574"/>
        <v>0</v>
      </c>
      <c r="AJR92">
        <f t="shared" si="2575"/>
        <v>0</v>
      </c>
      <c r="AJS92">
        <f t="shared" si="2576"/>
        <v>0</v>
      </c>
      <c r="AJT92">
        <f t="shared" si="2577"/>
        <v>0</v>
      </c>
      <c r="AJU92">
        <f t="shared" si="2578"/>
        <v>0</v>
      </c>
      <c r="AJV92">
        <f t="shared" si="2579"/>
        <v>0</v>
      </c>
      <c r="AJX92">
        <v>31</v>
      </c>
      <c r="AJY92">
        <v>1</v>
      </c>
      <c r="AJZ92">
        <v>1</v>
      </c>
      <c r="AKA92">
        <f t="shared" si="2580"/>
        <v>2</v>
      </c>
      <c r="AKB92">
        <f t="shared" si="2581"/>
        <v>1</v>
      </c>
      <c r="AKC92">
        <f t="shared" si="2582"/>
        <v>2</v>
      </c>
      <c r="AKD92">
        <f t="shared" si="2583"/>
        <v>8</v>
      </c>
      <c r="AKE92">
        <f t="shared" si="2584"/>
        <v>8</v>
      </c>
      <c r="AKF92">
        <f t="shared" si="2585"/>
        <v>2</v>
      </c>
      <c r="AKG92">
        <f t="shared" si="2586"/>
        <v>1</v>
      </c>
      <c r="AKH92">
        <f t="shared" si="2587"/>
        <v>2</v>
      </c>
      <c r="AKI92">
        <f t="shared" si="2588"/>
        <v>0</v>
      </c>
      <c r="AKJ92">
        <f t="shared" si="2589"/>
        <v>0</v>
      </c>
      <c r="AKK92">
        <f t="shared" si="2590"/>
        <v>0</v>
      </c>
      <c r="AKL92">
        <f t="shared" si="2591"/>
        <v>0</v>
      </c>
      <c r="AKM92">
        <f t="shared" si="2592"/>
        <v>0</v>
      </c>
      <c r="AKN92">
        <f t="shared" si="2593"/>
        <v>0</v>
      </c>
      <c r="AKO92">
        <f t="shared" si="2594"/>
        <v>0</v>
      </c>
      <c r="AKP92">
        <f t="shared" si="2595"/>
        <v>0</v>
      </c>
      <c r="AKQ92">
        <f t="shared" si="2596"/>
        <v>0</v>
      </c>
      <c r="AKR92">
        <f t="shared" si="2597"/>
        <v>0</v>
      </c>
      <c r="AKS92">
        <f t="shared" si="2598"/>
        <v>0</v>
      </c>
      <c r="AKT92">
        <f t="shared" si="2599"/>
        <v>0</v>
      </c>
      <c r="AKU92">
        <f t="shared" si="2600"/>
        <v>0</v>
      </c>
      <c r="AKV92">
        <f t="shared" si="2601"/>
        <v>0</v>
      </c>
      <c r="AKW92">
        <f t="shared" si="2602"/>
        <v>0</v>
      </c>
      <c r="AKX92">
        <f t="shared" si="2603"/>
        <v>0</v>
      </c>
      <c r="AKY92">
        <f t="shared" si="2604"/>
        <v>0</v>
      </c>
      <c r="AKZ92">
        <f t="shared" si="2605"/>
        <v>0</v>
      </c>
      <c r="ALA92">
        <f t="shared" si="2606"/>
        <v>0</v>
      </c>
      <c r="ALB92">
        <f t="shared" si="2607"/>
        <v>0</v>
      </c>
      <c r="ALC92">
        <f t="shared" si="2608"/>
        <v>0</v>
      </c>
      <c r="ALD92">
        <f t="shared" si="2609"/>
        <v>0</v>
      </c>
      <c r="ALE92">
        <f t="shared" si="2610"/>
        <v>0</v>
      </c>
      <c r="ALF92">
        <f t="shared" si="2611"/>
        <v>0</v>
      </c>
      <c r="ALG92">
        <f t="shared" si="2612"/>
        <v>0</v>
      </c>
      <c r="ALH92">
        <f t="shared" si="2613"/>
        <v>0</v>
      </c>
      <c r="ALI92">
        <f t="shared" si="2614"/>
        <v>0</v>
      </c>
      <c r="ALJ92">
        <f t="shared" si="2615"/>
        <v>0</v>
      </c>
      <c r="ALK92">
        <f t="shared" si="2616"/>
        <v>0</v>
      </c>
      <c r="ALL92">
        <f t="shared" si="2617"/>
        <v>0</v>
      </c>
      <c r="ALM92">
        <f t="shared" si="2618"/>
        <v>0</v>
      </c>
      <c r="ALN92">
        <f t="shared" si="2619"/>
        <v>0</v>
      </c>
      <c r="ALO92">
        <f t="shared" si="2620"/>
        <v>0</v>
      </c>
      <c r="ALP92">
        <f t="shared" si="2621"/>
        <v>0</v>
      </c>
      <c r="ALQ92">
        <f t="shared" si="2622"/>
        <v>0</v>
      </c>
      <c r="ALR92">
        <f t="shared" si="2623"/>
        <v>0</v>
      </c>
      <c r="ALS92">
        <f t="shared" si="2624"/>
        <v>0</v>
      </c>
      <c r="ALT92">
        <f t="shared" si="2625"/>
        <v>0</v>
      </c>
      <c r="ALU92">
        <f t="shared" si="2626"/>
        <v>0</v>
      </c>
      <c r="ALV92">
        <f t="shared" si="2627"/>
        <v>0</v>
      </c>
      <c r="ALW92">
        <f t="shared" si="2628"/>
        <v>0</v>
      </c>
      <c r="ALX92">
        <f t="shared" si="2629"/>
        <v>0</v>
      </c>
      <c r="ALY92">
        <f t="shared" si="2630"/>
        <v>0</v>
      </c>
      <c r="ALZ92">
        <f t="shared" si="2631"/>
        <v>0</v>
      </c>
      <c r="AMA92">
        <f t="shared" si="2632"/>
        <v>0</v>
      </c>
      <c r="AMB92">
        <f t="shared" si="2633"/>
        <v>0</v>
      </c>
      <c r="AMC92">
        <f t="shared" si="2634"/>
        <v>0</v>
      </c>
      <c r="AMD92">
        <f t="shared" si="2635"/>
        <v>0</v>
      </c>
      <c r="AME92">
        <f t="shared" si="2636"/>
        <v>0</v>
      </c>
      <c r="AMF92">
        <f t="shared" si="2637"/>
        <v>0</v>
      </c>
      <c r="AMG92">
        <f t="shared" si="2638"/>
        <v>0</v>
      </c>
      <c r="AMH92">
        <f t="shared" si="2639"/>
        <v>0</v>
      </c>
      <c r="AMI92">
        <f t="shared" si="2640"/>
        <v>0</v>
      </c>
      <c r="AMJ92">
        <f t="shared" si="2641"/>
        <v>0</v>
      </c>
      <c r="AMK92">
        <f t="shared" si="2642"/>
        <v>0</v>
      </c>
      <c r="AML92">
        <f t="shared" si="2643"/>
        <v>0</v>
      </c>
      <c r="AMM92">
        <f t="shared" si="2644"/>
        <v>0</v>
      </c>
      <c r="AMN92">
        <f t="shared" si="2645"/>
        <v>0</v>
      </c>
      <c r="AMO92">
        <f t="shared" si="2646"/>
        <v>0</v>
      </c>
      <c r="AMP92">
        <f t="shared" si="2647"/>
        <v>0</v>
      </c>
      <c r="AMQ92">
        <f t="shared" si="2648"/>
        <v>0</v>
      </c>
      <c r="AMR92">
        <f t="shared" si="2649"/>
        <v>0</v>
      </c>
      <c r="AMS92">
        <f t="shared" si="2650"/>
        <v>0</v>
      </c>
      <c r="AMT92">
        <f t="shared" si="2651"/>
        <v>0</v>
      </c>
      <c r="AMU92">
        <f t="shared" si="2652"/>
        <v>0</v>
      </c>
      <c r="AMV92">
        <f t="shared" si="2653"/>
        <v>0</v>
      </c>
      <c r="AMW92">
        <f t="shared" si="2654"/>
        <v>0</v>
      </c>
      <c r="AMX92">
        <f t="shared" si="2655"/>
        <v>0</v>
      </c>
      <c r="AMY92">
        <f t="shared" si="2656"/>
        <v>0</v>
      </c>
      <c r="AMZ92">
        <f t="shared" si="2657"/>
        <v>0</v>
      </c>
      <c r="ANA92">
        <f t="shared" si="2658"/>
        <v>0</v>
      </c>
      <c r="ANB92">
        <f t="shared" si="2659"/>
        <v>0</v>
      </c>
      <c r="ANC92">
        <f t="shared" si="2660"/>
        <v>0</v>
      </c>
      <c r="AND92">
        <f t="shared" si="2661"/>
        <v>0</v>
      </c>
      <c r="ANR92" s="4">
        <v>1764</v>
      </c>
      <c r="ANS92" s="4">
        <f t="shared" si="2662"/>
        <v>1764</v>
      </c>
      <c r="ANU92" s="4">
        <v>1708</v>
      </c>
      <c r="ANV92" t="str">
        <f t="shared" si="2663"/>
        <v>1690</v>
      </c>
      <c r="ANW92" t="str">
        <f t="shared" si="2664"/>
        <v>1686</v>
      </c>
      <c r="ANX92" t="str">
        <f t="shared" si="2665"/>
        <v>1668</v>
      </c>
      <c r="ANY92" t="str">
        <f t="shared" si="2666"/>
        <v>1699</v>
      </c>
      <c r="ANZ92" t="str">
        <f t="shared" si="2667"/>
        <v>1738</v>
      </c>
      <c r="AOA92" t="str">
        <f t="shared" si="2668"/>
        <v>1774</v>
      </c>
      <c r="AOB92" t="str">
        <f t="shared" si="2669"/>
        <v>1758</v>
      </c>
      <c r="AOC92" t="str">
        <f t="shared" si="2670"/>
        <v>1784</v>
      </c>
      <c r="AOD92" t="str">
        <f t="shared" si="2671"/>
        <v>1800</v>
      </c>
      <c r="AOE92" t="str">
        <f t="shared" si="2672"/>
        <v>1780</v>
      </c>
      <c r="AOF92" t="str">
        <f t="shared" si="2673"/>
        <v>1764</v>
      </c>
      <c r="AOG92" t="str">
        <f t="shared" si="2674"/>
        <v>1764</v>
      </c>
      <c r="AOH92" t="str">
        <f t="shared" si="2675"/>
        <v>1764</v>
      </c>
      <c r="AOI92" t="str">
        <f t="shared" si="2676"/>
        <v>1764</v>
      </c>
      <c r="AOJ92" t="str">
        <f t="shared" si="2677"/>
        <v>1764</v>
      </c>
      <c r="AOK92" t="str">
        <f t="shared" si="2678"/>
        <v>1764</v>
      </c>
      <c r="AOL92" t="str">
        <f t="shared" si="2679"/>
        <v>1764</v>
      </c>
      <c r="AOM92" t="str">
        <f t="shared" si="2680"/>
        <v>1764</v>
      </c>
      <c r="AON92" t="str">
        <f t="shared" si="2681"/>
        <v>1764</v>
      </c>
      <c r="AOO92" t="str">
        <f t="shared" si="2682"/>
        <v>1764</v>
      </c>
      <c r="AOP92" t="str">
        <f t="shared" si="2683"/>
        <v>1764</v>
      </c>
      <c r="AOQ92" t="str">
        <f t="shared" si="2684"/>
        <v>1764</v>
      </c>
      <c r="AOR92" t="str">
        <f t="shared" si="2685"/>
        <v>1764</v>
      </c>
      <c r="AOS92" t="str">
        <f t="shared" si="2686"/>
        <v>1764</v>
      </c>
      <c r="AOT92" t="str">
        <f t="shared" si="2687"/>
        <v>1764</v>
      </c>
      <c r="AOU92" t="str">
        <f t="shared" si="2688"/>
        <v>1764</v>
      </c>
      <c r="AOV92" t="str">
        <f t="shared" si="2689"/>
        <v>1764</v>
      </c>
      <c r="AOW92" t="str">
        <f t="shared" si="2690"/>
        <v>1764</v>
      </c>
      <c r="AOX92" t="str">
        <f t="shared" si="2691"/>
        <v>1764</v>
      </c>
      <c r="AOY92" t="str">
        <f t="shared" si="2692"/>
        <v>1764</v>
      </c>
      <c r="AOZ92" t="str">
        <f t="shared" si="2693"/>
        <v>1764</v>
      </c>
      <c r="APA92" t="str">
        <f t="shared" si="2694"/>
        <v>1764</v>
      </c>
      <c r="APB92" t="str">
        <f t="shared" si="2695"/>
        <v>1764</v>
      </c>
      <c r="APC92" t="str">
        <f t="shared" si="2696"/>
        <v>1764</v>
      </c>
      <c r="APD92" t="str">
        <f t="shared" si="2697"/>
        <v>1764</v>
      </c>
      <c r="APE92" t="str">
        <f t="shared" si="2698"/>
        <v>1764</v>
      </c>
      <c r="APF92" t="str">
        <f t="shared" si="2699"/>
        <v>1764</v>
      </c>
      <c r="APG92" t="str">
        <f t="shared" si="2700"/>
        <v>1764</v>
      </c>
      <c r="APH92" t="str">
        <f t="shared" si="2701"/>
        <v>1764</v>
      </c>
      <c r="API92" t="str">
        <f t="shared" si="2702"/>
        <v>1764</v>
      </c>
      <c r="APJ92" t="str">
        <f t="shared" si="2703"/>
        <v>1764</v>
      </c>
      <c r="APK92" t="str">
        <f t="shared" si="2704"/>
        <v>1764</v>
      </c>
      <c r="APL92" t="str">
        <f t="shared" si="2705"/>
        <v>1764</v>
      </c>
      <c r="APM92" t="str">
        <f t="shared" si="2706"/>
        <v>1764</v>
      </c>
      <c r="APN92" t="str">
        <f t="shared" si="2707"/>
        <v>1764</v>
      </c>
      <c r="APO92" t="str">
        <f t="shared" si="2708"/>
        <v>1764</v>
      </c>
      <c r="APP92" t="str">
        <f t="shared" si="2709"/>
        <v>1764</v>
      </c>
      <c r="APQ92" t="str">
        <f t="shared" si="2710"/>
        <v>1764</v>
      </c>
      <c r="APR92" t="str">
        <f t="shared" si="2711"/>
        <v>1764</v>
      </c>
      <c r="APS92" t="str">
        <f t="shared" si="2712"/>
        <v>1764</v>
      </c>
      <c r="APT92" t="str">
        <f t="shared" si="2713"/>
        <v>1764</v>
      </c>
      <c r="APU92" t="str">
        <f t="shared" si="2714"/>
        <v>1764</v>
      </c>
      <c r="APV92" t="str">
        <f t="shared" si="2715"/>
        <v>1764</v>
      </c>
      <c r="APW92" t="str">
        <f t="shared" si="2716"/>
        <v>1764</v>
      </c>
      <c r="APX92" t="str">
        <f t="shared" si="2717"/>
        <v>1764</v>
      </c>
      <c r="APY92" t="str">
        <f t="shared" si="2718"/>
        <v>1764</v>
      </c>
      <c r="APZ92" t="str">
        <f t="shared" si="2719"/>
        <v>1764</v>
      </c>
      <c r="AQA92" t="str">
        <f t="shared" si="2720"/>
        <v>1764</v>
      </c>
      <c r="AQB92" t="str">
        <f t="shared" si="2721"/>
        <v>1764</v>
      </c>
      <c r="AQC92" t="str">
        <f t="shared" si="2722"/>
        <v>1764</v>
      </c>
      <c r="AQD92" t="str">
        <f t="shared" si="2723"/>
        <v>1764</v>
      </c>
      <c r="AQE92" t="str">
        <f t="shared" si="2724"/>
        <v>1764</v>
      </c>
      <c r="AQF92" t="str">
        <f t="shared" si="2725"/>
        <v>1764</v>
      </c>
      <c r="AQG92" t="str">
        <f t="shared" si="2726"/>
        <v>1764</v>
      </c>
      <c r="AQH92" t="str">
        <f t="shared" si="2727"/>
        <v>1764</v>
      </c>
      <c r="AQI92" t="str">
        <f t="shared" si="2728"/>
        <v>1764</v>
      </c>
      <c r="AQJ92" t="str">
        <f t="shared" si="2729"/>
        <v>1764</v>
      </c>
      <c r="AQK92" t="str">
        <f t="shared" si="2730"/>
        <v>1764</v>
      </c>
      <c r="AQL92" t="str">
        <f t="shared" si="2731"/>
        <v>1764</v>
      </c>
      <c r="AQM92" t="str">
        <f t="shared" si="2732"/>
        <v>1764</v>
      </c>
      <c r="AQN92" t="str">
        <f t="shared" si="2733"/>
        <v>1764</v>
      </c>
      <c r="AQO92" t="str">
        <f t="shared" si="2734"/>
        <v>1764</v>
      </c>
      <c r="AQP92" t="str">
        <f t="shared" si="2735"/>
        <v>1764</v>
      </c>
      <c r="AQQ92" t="str">
        <f t="shared" si="2736"/>
        <v>1764</v>
      </c>
      <c r="AQR92" t="str">
        <f t="shared" si="2737"/>
        <v>1764</v>
      </c>
      <c r="AQS92" t="str">
        <f t="shared" si="2738"/>
        <v>1764</v>
      </c>
      <c r="AQT92" t="str">
        <f t="shared" si="2739"/>
        <v>1764</v>
      </c>
      <c r="AQU92" t="str">
        <f t="shared" si="2740"/>
        <v>1764</v>
      </c>
      <c r="AQV92" t="str">
        <f t="shared" si="2741"/>
        <v>1764</v>
      </c>
      <c r="AQW92" t="str">
        <f t="shared" si="2742"/>
        <v>1764</v>
      </c>
      <c r="AQX92" t="str">
        <f t="shared" si="2743"/>
        <v>1764</v>
      </c>
      <c r="AQY92" t="str">
        <f t="shared" si="2744"/>
        <v>1764</v>
      </c>
      <c r="AQZ92" t="str">
        <f t="shared" si="2745"/>
        <v>1764</v>
      </c>
      <c r="ARA92" t="str">
        <f t="shared" si="2746"/>
        <v>1764</v>
      </c>
      <c r="ARB92" t="str">
        <f t="shared" si="2747"/>
        <v>1764</v>
      </c>
      <c r="ARC92">
        <v>1708</v>
      </c>
      <c r="ARH92" s="5"/>
    </row>
    <row r="93" spans="1:1152" x14ac:dyDescent="0.2">
      <c r="A93">
        <v>150</v>
      </c>
      <c r="B93" s="106" t="s">
        <v>470</v>
      </c>
      <c r="C93" s="20">
        <f>VLOOKUP(A93, Rankings!$A$2:$AN$161, 40, FALSE)</f>
        <v>91</v>
      </c>
      <c r="D93" s="106" t="s">
        <v>213</v>
      </c>
      <c r="F93" s="4">
        <v>3</v>
      </c>
      <c r="G93" s="4">
        <v>6</v>
      </c>
      <c r="I93" s="5">
        <f t="shared" si="1832"/>
        <v>11</v>
      </c>
      <c r="L93" t="s">
        <v>1868</v>
      </c>
      <c r="M93" t="s">
        <v>2181</v>
      </c>
      <c r="N93" t="s">
        <v>2446</v>
      </c>
      <c r="O93" t="s">
        <v>2642</v>
      </c>
      <c r="P93" t="s">
        <v>2820</v>
      </c>
      <c r="Q93" t="s">
        <v>3168</v>
      </c>
      <c r="R93" t="s">
        <v>3397</v>
      </c>
      <c r="S93" t="s">
        <v>3635</v>
      </c>
      <c r="T93" t="s">
        <v>3892</v>
      </c>
      <c r="U93" t="s">
        <v>4014</v>
      </c>
      <c r="V93" t="s">
        <v>4167</v>
      </c>
      <c r="W93" t="str">
        <f>Rankings!D92</f>
        <v>-</v>
      </c>
      <c r="X93" t="s">
        <v>10</v>
      </c>
      <c r="Y93" t="s">
        <v>10</v>
      </c>
      <c r="Z93" t="s">
        <v>10</v>
      </c>
      <c r="AA93" t="s">
        <v>10</v>
      </c>
      <c r="AB93" t="s">
        <v>10</v>
      </c>
      <c r="AC93" t="s">
        <v>10</v>
      </c>
      <c r="AD93" t="s">
        <v>10</v>
      </c>
      <c r="AE93" t="s">
        <v>10</v>
      </c>
      <c r="AF93" t="s">
        <v>10</v>
      </c>
      <c r="AG93" t="s">
        <v>10</v>
      </c>
      <c r="AH93" t="s">
        <v>10</v>
      </c>
      <c r="AI93" t="s">
        <v>10</v>
      </c>
      <c r="AJ93" t="s">
        <v>10</v>
      </c>
      <c r="AK93" t="s">
        <v>10</v>
      </c>
      <c r="AL93" t="s">
        <v>10</v>
      </c>
      <c r="AM93" t="s">
        <v>10</v>
      </c>
      <c r="AN93" t="s">
        <v>10</v>
      </c>
      <c r="AO93" t="s">
        <v>10</v>
      </c>
      <c r="AP93" t="s">
        <v>10</v>
      </c>
      <c r="AQ93" t="s">
        <v>10</v>
      </c>
      <c r="AR93" t="s">
        <v>10</v>
      </c>
      <c r="AS93" t="s">
        <v>10</v>
      </c>
      <c r="AT93" t="s">
        <v>10</v>
      </c>
      <c r="AU93" t="s">
        <v>10</v>
      </c>
      <c r="AV93" t="s">
        <v>10</v>
      </c>
      <c r="AW93" t="s">
        <v>10</v>
      </c>
      <c r="AX93" t="s">
        <v>10</v>
      </c>
      <c r="AY93" t="s">
        <v>10</v>
      </c>
      <c r="AZ93" t="s">
        <v>10</v>
      </c>
      <c r="BA93" t="s">
        <v>10</v>
      </c>
      <c r="BB93" t="s">
        <v>10</v>
      </c>
      <c r="BC93" t="s">
        <v>10</v>
      </c>
      <c r="BD93" t="s">
        <v>10</v>
      </c>
      <c r="BE93" t="s">
        <v>10</v>
      </c>
      <c r="BF93" t="s">
        <v>10</v>
      </c>
      <c r="BG93" t="s">
        <v>10</v>
      </c>
      <c r="BH93" t="s">
        <v>10</v>
      </c>
      <c r="BI93" t="s">
        <v>10</v>
      </c>
      <c r="BJ93" t="s">
        <v>10</v>
      </c>
      <c r="BK93" t="s">
        <v>10</v>
      </c>
      <c r="BL93" t="s">
        <v>10</v>
      </c>
      <c r="BM93" t="s">
        <v>10</v>
      </c>
      <c r="BN93" t="s">
        <v>10</v>
      </c>
      <c r="BO93" t="s">
        <v>10</v>
      </c>
      <c r="BP93" t="s">
        <v>10</v>
      </c>
      <c r="BQ93" t="s">
        <v>10</v>
      </c>
      <c r="BR93" t="s">
        <v>10</v>
      </c>
      <c r="BS93" t="s">
        <v>10</v>
      </c>
      <c r="BT93" t="s">
        <v>10</v>
      </c>
      <c r="BU93" t="s">
        <v>10</v>
      </c>
      <c r="BV93" t="s">
        <v>10</v>
      </c>
      <c r="BW93" t="s">
        <v>10</v>
      </c>
      <c r="BX93" t="s">
        <v>10</v>
      </c>
      <c r="BY93" t="s">
        <v>10</v>
      </c>
      <c r="BZ93" t="s">
        <v>10</v>
      </c>
      <c r="CA93" t="s">
        <v>10</v>
      </c>
      <c r="CB93" t="s">
        <v>10</v>
      </c>
      <c r="CC93" t="s">
        <v>10</v>
      </c>
      <c r="CD93" t="s">
        <v>10</v>
      </c>
      <c r="CE93" t="s">
        <v>10</v>
      </c>
      <c r="CF93" t="s">
        <v>10</v>
      </c>
      <c r="CG93" t="s">
        <v>10</v>
      </c>
      <c r="CH93" t="s">
        <v>10</v>
      </c>
      <c r="CI93" t="s">
        <v>10</v>
      </c>
      <c r="CJ93" t="s">
        <v>10</v>
      </c>
      <c r="CK93" t="s">
        <v>10</v>
      </c>
      <c r="CL93" t="s">
        <v>10</v>
      </c>
      <c r="CM93" t="s">
        <v>10</v>
      </c>
      <c r="CN93" t="s">
        <v>10</v>
      </c>
      <c r="CO93" t="s">
        <v>10</v>
      </c>
      <c r="CP93" t="s">
        <v>10</v>
      </c>
      <c r="CQ93" t="s">
        <v>10</v>
      </c>
      <c r="CR93" t="s">
        <v>10</v>
      </c>
      <c r="CT93" s="4">
        <f t="shared" si="1833"/>
        <v>2</v>
      </c>
      <c r="CU93" s="4">
        <f t="shared" si="1834"/>
        <v>0</v>
      </c>
      <c r="CV93" s="4">
        <f t="shared" si="1835"/>
        <v>0</v>
      </c>
      <c r="CW93" s="4">
        <f t="shared" si="1836"/>
        <v>3</v>
      </c>
      <c r="CX93" s="4">
        <f t="shared" si="1837"/>
        <v>0</v>
      </c>
      <c r="CY93" s="4">
        <f t="shared" si="1838"/>
        <v>0</v>
      </c>
      <c r="CZ93" s="4">
        <f t="shared" si="1839"/>
        <v>0</v>
      </c>
      <c r="DA93" s="4">
        <f t="shared" si="1840"/>
        <v>2</v>
      </c>
      <c r="DB93" s="4">
        <f t="shared" si="1841"/>
        <v>3</v>
      </c>
      <c r="DC93" s="4">
        <f t="shared" si="1842"/>
        <v>0</v>
      </c>
      <c r="DD93" s="4">
        <f t="shared" si="1843"/>
        <v>0</v>
      </c>
      <c r="DE93" s="4">
        <f t="shared" si="1844"/>
        <v>1</v>
      </c>
      <c r="DF93" s="4">
        <f t="shared" si="1845"/>
        <v>0</v>
      </c>
      <c r="DG93" s="4">
        <f t="shared" si="1846"/>
        <v>0</v>
      </c>
      <c r="DH93" s="4">
        <f t="shared" si="1847"/>
        <v>0</v>
      </c>
      <c r="DI93" s="152">
        <f t="shared" si="1848"/>
        <v>0</v>
      </c>
      <c r="DJ93" s="153">
        <f t="shared" si="1849"/>
        <v>2</v>
      </c>
      <c r="DK93" s="4">
        <f t="shared" si="1850"/>
        <v>3</v>
      </c>
      <c r="DL93" s="4">
        <f t="shared" si="1851"/>
        <v>0</v>
      </c>
      <c r="DM93" s="4">
        <f t="shared" si="1852"/>
        <v>2</v>
      </c>
      <c r="DN93" s="4">
        <f t="shared" si="1853"/>
        <v>3</v>
      </c>
      <c r="DO93" s="4">
        <f t="shared" si="1854"/>
        <v>1</v>
      </c>
      <c r="DP93" s="4">
        <f t="shared" si="1855"/>
        <v>0</v>
      </c>
      <c r="DQ93" s="4">
        <f t="shared" si="1856"/>
        <v>0</v>
      </c>
      <c r="DR93" s="4">
        <f t="shared" si="1857"/>
        <v>6</v>
      </c>
      <c r="DS93" s="4">
        <f t="shared" si="1858"/>
        <v>2</v>
      </c>
      <c r="DT93" s="4">
        <f t="shared" si="1859"/>
        <v>9</v>
      </c>
      <c r="DU93" t="str">
        <f t="shared" si="1860"/>
        <v>3R</v>
      </c>
      <c r="DV93" t="str">
        <f t="shared" si="1861"/>
        <v>0R</v>
      </c>
      <c r="DW93" t="str">
        <f t="shared" si="1862"/>
        <v>3R</v>
      </c>
      <c r="DX93" t="str">
        <f t="shared" si="1863"/>
        <v>3S</v>
      </c>
      <c r="DY93" t="str">
        <f t="shared" si="1864"/>
        <v>3S</v>
      </c>
      <c r="DZ93" t="str">
        <f t="shared" si="1865"/>
        <v>0R</v>
      </c>
      <c r="EA93" t="str">
        <f t="shared" si="1866"/>
        <v>0L</v>
      </c>
      <c r="EB93" t="str">
        <f t="shared" si="1867"/>
        <v>0L</v>
      </c>
      <c r="EC93" t="str">
        <f t="shared" si="1868"/>
        <v>0R</v>
      </c>
      <c r="ED93" t="str">
        <f t="shared" si="1869"/>
        <v>0S</v>
      </c>
      <c r="EE93" t="str">
        <f t="shared" si="1870"/>
        <v>3S</v>
      </c>
      <c r="EF93">
        <f t="shared" si="1871"/>
        <v>0</v>
      </c>
      <c r="EG93">
        <f t="shared" si="1872"/>
        <v>0</v>
      </c>
      <c r="EH93">
        <f t="shared" si="1873"/>
        <v>0</v>
      </c>
      <c r="EI93">
        <f t="shared" si="1874"/>
        <v>0</v>
      </c>
      <c r="EJ93">
        <f t="shared" si="1875"/>
        <v>0</v>
      </c>
      <c r="EK93">
        <f t="shared" si="1876"/>
        <v>0</v>
      </c>
      <c r="EL93">
        <f t="shared" si="1877"/>
        <v>0</v>
      </c>
      <c r="EM93">
        <f t="shared" si="1878"/>
        <v>0</v>
      </c>
      <c r="EN93">
        <f t="shared" si="1879"/>
        <v>0</v>
      </c>
      <c r="EO93">
        <f t="shared" si="1880"/>
        <v>0</v>
      </c>
      <c r="EP93">
        <f t="shared" si="1881"/>
        <v>0</v>
      </c>
      <c r="EQ93">
        <f t="shared" si="1882"/>
        <v>0</v>
      </c>
      <c r="ER93">
        <f t="shared" si="1883"/>
        <v>0</v>
      </c>
      <c r="ES93">
        <f t="shared" si="1884"/>
        <v>0</v>
      </c>
      <c r="ET93">
        <f t="shared" si="1885"/>
        <v>0</v>
      </c>
      <c r="EU93">
        <f t="shared" si="1886"/>
        <v>0</v>
      </c>
      <c r="EV93">
        <f t="shared" si="1887"/>
        <v>0</v>
      </c>
      <c r="EW93">
        <f t="shared" si="1888"/>
        <v>0</v>
      </c>
      <c r="EX93">
        <f t="shared" si="1889"/>
        <v>0</v>
      </c>
      <c r="EY93">
        <f t="shared" si="1890"/>
        <v>0</v>
      </c>
      <c r="EZ93">
        <f t="shared" si="1891"/>
        <v>0</v>
      </c>
      <c r="FA93">
        <f t="shared" si="1892"/>
        <v>0</v>
      </c>
      <c r="FB93">
        <f t="shared" si="1893"/>
        <v>0</v>
      </c>
      <c r="FC93">
        <f t="shared" si="1894"/>
        <v>0</v>
      </c>
      <c r="FD93">
        <f t="shared" si="1895"/>
        <v>0</v>
      </c>
      <c r="FE93">
        <f t="shared" si="1896"/>
        <v>0</v>
      </c>
      <c r="FF93">
        <f t="shared" si="1897"/>
        <v>0</v>
      </c>
      <c r="FG93">
        <f t="shared" si="1898"/>
        <v>0</v>
      </c>
      <c r="FH93">
        <f t="shared" si="1899"/>
        <v>0</v>
      </c>
      <c r="FI93">
        <f t="shared" si="1900"/>
        <v>0</v>
      </c>
      <c r="FJ93">
        <f t="shared" si="1901"/>
        <v>0</v>
      </c>
      <c r="FK93">
        <f t="shared" si="1902"/>
        <v>0</v>
      </c>
      <c r="FL93">
        <f t="shared" si="1903"/>
        <v>0</v>
      </c>
      <c r="FM93">
        <f t="shared" si="1904"/>
        <v>0</v>
      </c>
      <c r="FN93">
        <f t="shared" si="1905"/>
        <v>0</v>
      </c>
      <c r="FO93">
        <f t="shared" si="1906"/>
        <v>0</v>
      </c>
      <c r="FP93">
        <f t="shared" si="1907"/>
        <v>0</v>
      </c>
      <c r="FQ93">
        <f t="shared" si="1908"/>
        <v>0</v>
      </c>
      <c r="FR93">
        <f t="shared" si="1909"/>
        <v>0</v>
      </c>
      <c r="FS93">
        <f t="shared" si="1910"/>
        <v>0</v>
      </c>
      <c r="FT93">
        <f t="shared" si="1911"/>
        <v>0</v>
      </c>
      <c r="FU93">
        <f t="shared" si="1912"/>
        <v>0</v>
      </c>
      <c r="FV93">
        <f t="shared" si="1913"/>
        <v>0</v>
      </c>
      <c r="FW93">
        <f t="shared" si="1914"/>
        <v>0</v>
      </c>
      <c r="FX93">
        <f t="shared" si="1915"/>
        <v>0</v>
      </c>
      <c r="FY93">
        <f t="shared" si="1916"/>
        <v>0</v>
      </c>
      <c r="FZ93">
        <f t="shared" si="1917"/>
        <v>0</v>
      </c>
      <c r="GA93">
        <f t="shared" si="1918"/>
        <v>0</v>
      </c>
      <c r="GB93">
        <f t="shared" si="1919"/>
        <v>0</v>
      </c>
      <c r="GC93">
        <f t="shared" si="1920"/>
        <v>0</v>
      </c>
      <c r="GD93">
        <f t="shared" si="1921"/>
        <v>0</v>
      </c>
      <c r="GE93">
        <f t="shared" si="1922"/>
        <v>0</v>
      </c>
      <c r="GF93">
        <f t="shared" si="1923"/>
        <v>0</v>
      </c>
      <c r="GG93">
        <f t="shared" si="1924"/>
        <v>0</v>
      </c>
      <c r="GH93">
        <f t="shared" si="1925"/>
        <v>0</v>
      </c>
      <c r="GI93">
        <f t="shared" si="1926"/>
        <v>0</v>
      </c>
      <c r="GJ93">
        <f t="shared" si="1927"/>
        <v>0</v>
      </c>
      <c r="GK93">
        <f t="shared" si="1928"/>
        <v>0</v>
      </c>
      <c r="GL93">
        <f t="shared" si="1929"/>
        <v>0</v>
      </c>
      <c r="GM93">
        <f t="shared" si="1930"/>
        <v>0</v>
      </c>
      <c r="GN93">
        <f t="shared" si="1931"/>
        <v>0</v>
      </c>
      <c r="GO93">
        <f t="shared" si="1932"/>
        <v>0</v>
      </c>
      <c r="GP93">
        <f t="shared" si="1933"/>
        <v>0</v>
      </c>
      <c r="GQ93">
        <f t="shared" si="1934"/>
        <v>0</v>
      </c>
      <c r="GR93">
        <f t="shared" si="1935"/>
        <v>0</v>
      </c>
      <c r="GS93">
        <f t="shared" si="1936"/>
        <v>0</v>
      </c>
      <c r="GT93">
        <f t="shared" si="1937"/>
        <v>0</v>
      </c>
      <c r="GU93">
        <f t="shared" si="1938"/>
        <v>0</v>
      </c>
      <c r="GV93">
        <f t="shared" si="1939"/>
        <v>0</v>
      </c>
      <c r="GW93">
        <f t="shared" si="1940"/>
        <v>0</v>
      </c>
      <c r="GX93">
        <f t="shared" si="1941"/>
        <v>0</v>
      </c>
      <c r="GY93">
        <f t="shared" si="1942"/>
        <v>0</v>
      </c>
      <c r="GZ93">
        <f t="shared" si="1943"/>
        <v>0</v>
      </c>
      <c r="HA93">
        <f t="shared" si="1944"/>
        <v>0</v>
      </c>
      <c r="HB93" s="176" t="s">
        <v>314</v>
      </c>
      <c r="HC93" s="89">
        <f t="shared" si="1945"/>
        <v>354.17168904061396</v>
      </c>
      <c r="HD93" s="89">
        <f t="shared" si="1946"/>
        <v>134.45253246169972</v>
      </c>
      <c r="HE93" s="89">
        <f t="shared" si="1947"/>
        <v>241.09381785826446</v>
      </c>
      <c r="HF93" s="89">
        <f t="shared" si="1948"/>
        <v>0</v>
      </c>
      <c r="HH93" s="88">
        <f t="shared" si="1949"/>
        <v>729.71803936057813</v>
      </c>
      <c r="HI93" s="88">
        <f t="shared" si="1950"/>
        <v>60.273454464566115</v>
      </c>
      <c r="HK93">
        <f>IFERROR(VLOOKUP(_xlfn.NUMBERVALUE(MID(L93, SEARCH("!", L93)+1, SEARCH("+", L93)-SEARCH("!", L93)-1)), Rankings!$A$2:$BK$161, 63, FALSE),0)</f>
        <v>67.905610214982588</v>
      </c>
      <c r="HL93">
        <f>IFERROR(VLOOKUP(_xlfn.NUMBERVALUE(MID(M93, SEARCH("!", M93)+1, SEARCH("+", M93)-SEARCH("!", M93)-1)), Rankings!$A$2:$BK$161, 63, FALSE),0)</f>
        <v>77.102394599567361</v>
      </c>
      <c r="HM93">
        <f>IFERROR(VLOOKUP(_xlfn.NUMBERVALUE(MID(N93, SEARCH("!", N93)+1, SEARCH("+", N93)-SEARCH("!", N93)-1)), Rankings!$A$2:$BK$161, 63, FALSE),0)</f>
        <v>61.271767423257685</v>
      </c>
      <c r="HN93">
        <f>IFERROR(VLOOKUP(_xlfn.NUMBERVALUE(MID(O93, SEARCH("!", O93)+1, SEARCH("+", O93)-SEARCH("!", O93)-1)), Rankings!$A$2:$BK$161, 63, FALSE),0)</f>
        <v>41.717456455340404</v>
      </c>
      <c r="HO93">
        <f>IFERROR(VLOOKUP(_xlfn.NUMBERVALUE(MID(P93, SEARCH("!", P93)+1, SEARCH("+", P93)-SEARCH("!", P93)-1)), Rankings!$A$2:$BK$161, 63, FALSE),0)</f>
        <v>52.512194338001507</v>
      </c>
      <c r="HP93">
        <f>IFERROR(VLOOKUP(_xlfn.NUMBERVALUE(MID(Q93, SEARCH("!", Q93)+1, SEARCH("+", Q93)-SEARCH("!", Q93)-1)), Rankings!$A$2:$BK$161, 63, FALSE),0)</f>
        <v>75.985910562141697</v>
      </c>
      <c r="HQ93">
        <f>IFERROR(VLOOKUP(_xlfn.NUMBERVALUE(MID(R93, SEARCH("!", R93)+1, SEARCH("+", R93)-SEARCH("!", R93)-1)), Rankings!$A$2:$BK$161, 63, FALSE),0)</f>
        <v>64.358679655808558</v>
      </c>
      <c r="HR93">
        <f>IFERROR(VLOOKUP(_xlfn.NUMBERVALUE(MID(S93, SEARCH("!", S93)+1, SEARCH("+", S93)-SEARCH("!", S93)-1)), Rankings!$A$2:$BK$161, 63, FALSE),0)</f>
        <v>70.09385280589116</v>
      </c>
      <c r="HS93">
        <f>IFERROR(VLOOKUP(_xlfn.NUMBERVALUE(MID(T93, SEARCH("!", T93)+1, SEARCH("+", T93)-SEARCH("!", T93)-1)), Rankings!$A$2:$BK$161, 63, FALSE),0)</f>
        <v>71.906006240664595</v>
      </c>
      <c r="HT93">
        <f>IFERROR(VLOOKUP(_xlfn.NUMBERVALUE(MID(U93, SEARCH("!", U93)+1, SEARCH("+", U93)-SEARCH("!", U93)-1)), Rankings!$A$2:$BK$161, 63, FALSE),0)</f>
        <v>81.097455271150409</v>
      </c>
      <c r="HU93">
        <f>IFERROR(VLOOKUP(_xlfn.NUMBERVALUE(MID(V93, SEARCH("!", V93)+1, SEARCH("+", V93)-SEARCH("!", V93)-1)), Rankings!$A$2:$BK$161, 63, FALSE),0)</f>
        <v>65.766711793772132</v>
      </c>
      <c r="HV93">
        <f>IFERROR(VLOOKUP(_xlfn.NUMBERVALUE(MID(W93, SEARCH("!", W93)+1, SEARCH("+", W93)-SEARCH("!", W93)-1)), Rankings!$A$2:$BK$161, 63, FALSE),0)</f>
        <v>0</v>
      </c>
      <c r="HW93">
        <f>IFERROR(VLOOKUP(_xlfn.NUMBERVALUE(MID(X93, SEARCH("!", X93)+1, SEARCH("+", X93)-SEARCH("!", X93)-1)), Rankings!$A$2:$BK$161, 63, FALSE),0)</f>
        <v>0</v>
      </c>
      <c r="HX93">
        <f>IFERROR(VLOOKUP(_xlfn.NUMBERVALUE(MID(Y93, SEARCH("!", Y93)+1, SEARCH("+", Y93)-SEARCH("!", Y93)-1)), Rankings!$A$2:$BK$161, 63, FALSE),0)</f>
        <v>0</v>
      </c>
      <c r="HY93">
        <f>IFERROR(VLOOKUP(_xlfn.NUMBERVALUE(MID(Z93, SEARCH("!", Z93)+1, SEARCH("+", Z93)-SEARCH("!", Z93)-1)), Rankings!$A$2:$BK$161, 63, FALSE),0)</f>
        <v>0</v>
      </c>
      <c r="HZ93">
        <f>IFERROR(VLOOKUP(_xlfn.NUMBERVALUE(MID(AA93, SEARCH("!", AA93)+1, SEARCH("+", AA93)-SEARCH("!", AA93)-1)), Rankings!$A$2:$BK$161, 63, FALSE),0)</f>
        <v>0</v>
      </c>
      <c r="IA93">
        <f>IFERROR(VLOOKUP(_xlfn.NUMBERVALUE(MID(AB93, SEARCH("!", AB93)+1, SEARCH("+", AB93)-SEARCH("!", AB93)-1)), Rankings!$A$2:$BK$161, 63, FALSE),0)</f>
        <v>0</v>
      </c>
      <c r="IB93">
        <f>IFERROR(VLOOKUP(_xlfn.NUMBERVALUE(MID(AC93, SEARCH("!", AC93)+1, SEARCH("+", AC93)-SEARCH("!", AC93)-1)), Rankings!$A$2:$BK$161, 63, FALSE),0)</f>
        <v>0</v>
      </c>
      <c r="IC93">
        <f>IFERROR(VLOOKUP(_xlfn.NUMBERVALUE(MID(AD93, SEARCH("!", AD93)+1, SEARCH("+", AD93)-SEARCH("!", AD93)-1)), Rankings!$A$2:$BK$161, 63, FALSE),0)</f>
        <v>0</v>
      </c>
      <c r="ID93">
        <f>IFERROR(VLOOKUP(_xlfn.NUMBERVALUE(MID(AE93, SEARCH("!", AE93)+1, SEARCH("+", AE93)-SEARCH("!", AE93)-1)), Rankings!$A$2:$BK$161, 63, FALSE),0)</f>
        <v>0</v>
      </c>
      <c r="IE93">
        <f>IFERROR(VLOOKUP(_xlfn.NUMBERVALUE(MID(AF93, SEARCH("!", AF93)+1, SEARCH("+", AF93)-SEARCH("!", AF93)-1)), Rankings!$A$2:$BK$161, 63, FALSE),0)</f>
        <v>0</v>
      </c>
      <c r="IF93">
        <f>IFERROR(VLOOKUP(_xlfn.NUMBERVALUE(MID(AG93, SEARCH("!", AG93)+1, SEARCH("+", AG93)-SEARCH("!", AG93)-1)), Rankings!$A$2:$BK$161, 63, FALSE),0)</f>
        <v>0</v>
      </c>
      <c r="IG93">
        <f>IFERROR(VLOOKUP(_xlfn.NUMBERVALUE(MID(AH93, SEARCH("!", AH93)+1, SEARCH("+", AH93)-SEARCH("!", AH93)-1)), Rankings!$A$2:$BK$161, 63, FALSE),0)</f>
        <v>0</v>
      </c>
      <c r="IH93">
        <f>IFERROR(VLOOKUP(_xlfn.NUMBERVALUE(MID(AI93, SEARCH("!", AI93)+1, SEARCH("+", AI93)-SEARCH("!", AI93)-1)), Rankings!$A$2:$BK$161, 63, FALSE),0)</f>
        <v>0</v>
      </c>
      <c r="II93">
        <f>IFERROR(VLOOKUP(_xlfn.NUMBERVALUE(MID(AJ93, SEARCH("!", AJ93)+1, SEARCH("+", AJ93)-SEARCH("!", AJ93)-1)), Rankings!$A$2:$BK$161, 63, FALSE),0)</f>
        <v>0</v>
      </c>
      <c r="IJ93">
        <f>IFERROR(VLOOKUP(_xlfn.NUMBERVALUE(MID(AK93, SEARCH("!", AK93)+1, SEARCH("+", AK93)-SEARCH("!", AK93)-1)), Rankings!$A$2:$BK$161, 63, FALSE),0)</f>
        <v>0</v>
      </c>
      <c r="IK93">
        <f>IFERROR(VLOOKUP(_xlfn.NUMBERVALUE(MID(AL93, SEARCH("!", AL93)+1, SEARCH("+", AL93)-SEARCH("!", AL93)-1)), Rankings!$A$2:$BK$161, 63, FALSE),0)</f>
        <v>0</v>
      </c>
      <c r="IL93">
        <f>IFERROR(VLOOKUP(_xlfn.NUMBERVALUE(MID(AM93, SEARCH("!", AM93)+1, SEARCH("+", AM93)-SEARCH("!", AM93)-1)), Rankings!$A$2:$BK$161, 63, FALSE),0)</f>
        <v>0</v>
      </c>
      <c r="IM93">
        <f>IFERROR(VLOOKUP(_xlfn.NUMBERVALUE(MID(AN93, SEARCH("!", AN93)+1, SEARCH("+", AN93)-SEARCH("!", AN93)-1)), Rankings!$A$2:$BK$161, 63, FALSE),0)</f>
        <v>0</v>
      </c>
      <c r="IN93">
        <f>IFERROR(VLOOKUP(_xlfn.NUMBERVALUE(MID(AO93, SEARCH("!", AO93)+1, SEARCH("+", AO93)-SEARCH("!", AO93)-1)), Rankings!$A$2:$BK$161, 63, FALSE),0)</f>
        <v>0</v>
      </c>
      <c r="IO93">
        <f>IFERROR(VLOOKUP(_xlfn.NUMBERVALUE(MID(AP93, SEARCH("!", AP93)+1, SEARCH("+", AP93)-SEARCH("!", AP93)-1)), Rankings!$A$2:$BK$161, 63, FALSE),0)</f>
        <v>0</v>
      </c>
      <c r="IP93">
        <f>IFERROR(VLOOKUP(_xlfn.NUMBERVALUE(MID(AQ93, SEARCH("!", AQ93)+1, SEARCH("+", AQ93)-SEARCH("!", AQ93)-1)), Rankings!$A$2:$BK$161, 63, FALSE),0)</f>
        <v>0</v>
      </c>
      <c r="IQ93">
        <f>IFERROR(VLOOKUP(_xlfn.NUMBERVALUE(MID(AR93, SEARCH("!", AR93)+1, SEARCH("+", AR93)-SEARCH("!", AR93)-1)), Rankings!$A$2:$BK$161, 63, FALSE),0)</f>
        <v>0</v>
      </c>
      <c r="IR93">
        <f>IFERROR(VLOOKUP(_xlfn.NUMBERVALUE(MID(AS93, SEARCH("!", AS93)+1, SEARCH("+", AS93)-SEARCH("!", AS93)-1)), Rankings!$A$2:$BK$161, 63, FALSE),0)</f>
        <v>0</v>
      </c>
      <c r="IS93">
        <f>IFERROR(VLOOKUP(_xlfn.NUMBERVALUE(MID(AT93, SEARCH("!", AT93)+1, SEARCH("+", AT93)-SEARCH("!", AT93)-1)), Rankings!$A$2:$BK$161, 63, FALSE),0)</f>
        <v>0</v>
      </c>
      <c r="IT93">
        <f>IFERROR(VLOOKUP(_xlfn.NUMBERVALUE(MID(AU93, SEARCH("!", AU93)+1, SEARCH("+", AU93)-SEARCH("!", AU93)-1)), Rankings!$A$2:$BK$161, 63, FALSE),0)</f>
        <v>0</v>
      </c>
      <c r="IU93">
        <f>IFERROR(VLOOKUP(_xlfn.NUMBERVALUE(MID(AV93, SEARCH("!", AV93)+1, SEARCH("+", AV93)-SEARCH("!", AV93)-1)), Rankings!$A$2:$BK$161, 63, FALSE),0)</f>
        <v>0</v>
      </c>
      <c r="IV93">
        <f>IFERROR(VLOOKUP(_xlfn.NUMBERVALUE(MID(AW93, SEARCH("!", AW93)+1, SEARCH("+", AW93)-SEARCH("!", AW93)-1)), Rankings!$A$2:$BK$161, 63, FALSE),0)</f>
        <v>0</v>
      </c>
      <c r="IW93">
        <f>IFERROR(VLOOKUP(_xlfn.NUMBERVALUE(MID(AX93, SEARCH("!", AX93)+1, SEARCH("+", AX93)-SEARCH("!", AX93)-1)), Rankings!$A$2:$BK$161, 63, FALSE),0)</f>
        <v>0</v>
      </c>
      <c r="IX93">
        <f>IFERROR(VLOOKUP(_xlfn.NUMBERVALUE(MID(AY93, SEARCH("!", AY93)+1, SEARCH("+", AY93)-SEARCH("!", AY93)-1)), Rankings!$A$2:$BK$161, 63, FALSE),0)</f>
        <v>0</v>
      </c>
      <c r="IY93">
        <f>IFERROR(VLOOKUP(_xlfn.NUMBERVALUE(MID(AZ93, SEARCH("!", AZ93)+1, SEARCH("+", AZ93)-SEARCH("!", AZ93)-1)), Rankings!$A$2:$BK$161, 63, FALSE),0)</f>
        <v>0</v>
      </c>
      <c r="IZ93">
        <f>IFERROR(VLOOKUP(_xlfn.NUMBERVALUE(MID(BA93, SEARCH("!", BA93)+1, SEARCH("+", BA93)-SEARCH("!", BA93)-1)), Rankings!$A$2:$BK$161, 63, FALSE),0)</f>
        <v>0</v>
      </c>
      <c r="JA93">
        <f>IFERROR(VLOOKUP(_xlfn.NUMBERVALUE(MID(BB93, SEARCH("!", BB93)+1, SEARCH("+", BB93)-SEARCH("!", BB93)-1)), Rankings!$A$2:$BK$161, 63, FALSE),0)</f>
        <v>0</v>
      </c>
      <c r="JB93">
        <f>IFERROR(VLOOKUP(_xlfn.NUMBERVALUE(MID(BC93, SEARCH("!", BC93)+1, SEARCH("+", BC93)-SEARCH("!", BC93)-1)), Rankings!$A$2:$BK$161, 63, FALSE),0)</f>
        <v>0</v>
      </c>
      <c r="JC93">
        <f>IFERROR(VLOOKUP(_xlfn.NUMBERVALUE(MID(BD93, SEARCH("!", BD93)+1, SEARCH("+", BD93)-SEARCH("!", BD93)-1)), Rankings!$A$2:$BK$161, 63, FALSE),0)</f>
        <v>0</v>
      </c>
      <c r="JD93">
        <f>IFERROR(VLOOKUP(_xlfn.NUMBERVALUE(MID(BE93, SEARCH("!", BE93)+1, SEARCH("+", BE93)-SEARCH("!", BE93)-1)), Rankings!$A$2:$BK$161, 63, FALSE),0)</f>
        <v>0</v>
      </c>
      <c r="JE93">
        <f>IFERROR(VLOOKUP(_xlfn.NUMBERVALUE(MID(BF93, SEARCH("!", BF93)+1, SEARCH("+", BF93)-SEARCH("!", BF93)-1)), Rankings!$A$2:$BK$161, 63, FALSE),0)</f>
        <v>0</v>
      </c>
      <c r="JF93">
        <f>IFERROR(VLOOKUP(_xlfn.NUMBERVALUE(MID(BG93, SEARCH("!", BG93)+1, SEARCH("+", BG93)-SEARCH("!", BG93)-1)), Rankings!$A$2:$BK$161, 63, FALSE),0)</f>
        <v>0</v>
      </c>
      <c r="JG93">
        <f>IFERROR(VLOOKUP(_xlfn.NUMBERVALUE(MID(BH93, SEARCH("!", BH93)+1, SEARCH("+", BH93)-SEARCH("!", BH93)-1)), Rankings!$A$2:$BK$161, 63, FALSE),0)</f>
        <v>0</v>
      </c>
      <c r="JH93">
        <f>IFERROR(VLOOKUP(_xlfn.NUMBERVALUE(MID(BI93, SEARCH("!", BI93)+1, SEARCH("+", BI93)-SEARCH("!", BI93)-1)), Rankings!$A$2:$BK$161, 63, FALSE),0)</f>
        <v>0</v>
      </c>
      <c r="JI93">
        <f>IFERROR(VLOOKUP(_xlfn.NUMBERVALUE(MID(BJ93, SEARCH("!", BJ93)+1, SEARCH("+", BJ93)-SEARCH("!", BJ93)-1)), Rankings!$A$2:$BK$161, 63, FALSE),0)</f>
        <v>0</v>
      </c>
      <c r="JJ93">
        <f>IFERROR(VLOOKUP(_xlfn.NUMBERVALUE(MID(BK93, SEARCH("!", BK93)+1, SEARCH("+", BK93)-SEARCH("!", BK93)-1)), Rankings!$A$2:$BK$161, 63, FALSE),0)</f>
        <v>0</v>
      </c>
      <c r="JK93">
        <f>IFERROR(VLOOKUP(_xlfn.NUMBERVALUE(MID(BL93, SEARCH("!", BL93)+1, SEARCH("+", BL93)-SEARCH("!", BL93)-1)), Rankings!$A$2:$BK$161, 63, FALSE),0)</f>
        <v>0</v>
      </c>
      <c r="JL93">
        <f>IFERROR(VLOOKUP(_xlfn.NUMBERVALUE(MID(BM93, SEARCH("!", BM93)+1, SEARCH("+", BM93)-SEARCH("!", BM93)-1)), Rankings!$A$2:$BK$161, 63, FALSE),0)</f>
        <v>0</v>
      </c>
      <c r="JM93">
        <f>IFERROR(VLOOKUP(_xlfn.NUMBERVALUE(MID(BN93, SEARCH("!", BN93)+1, SEARCH("+", BN93)-SEARCH("!", BN93)-1)), Rankings!$A$2:$BK$161, 63, FALSE),0)</f>
        <v>0</v>
      </c>
      <c r="JN93">
        <f>IFERROR(VLOOKUP(_xlfn.NUMBERVALUE(MID(BO93, SEARCH("!", BO93)+1, SEARCH("+", BO93)-SEARCH("!", BO93)-1)), Rankings!$A$2:$BK$161, 63, FALSE),0)</f>
        <v>0</v>
      </c>
      <c r="JO93">
        <f>IFERROR(VLOOKUP(_xlfn.NUMBERVALUE(MID(BP93, SEARCH("!", BP93)+1, SEARCH("+", BP93)-SEARCH("!", BP93)-1)), Rankings!$A$2:$BK$161, 63, FALSE),0)</f>
        <v>0</v>
      </c>
      <c r="JP93">
        <f>IFERROR(VLOOKUP(_xlfn.NUMBERVALUE(MID(BQ93, SEARCH("!", BQ93)+1, SEARCH("+", BQ93)-SEARCH("!", BQ93)-1)), Rankings!$A$2:$BK$161, 63, FALSE),0)</f>
        <v>0</v>
      </c>
      <c r="JQ93">
        <f>IFERROR(VLOOKUP(_xlfn.NUMBERVALUE(MID(BR93, SEARCH("!", BR93)+1, SEARCH("+", BR93)-SEARCH("!", BR93)-1)), Rankings!$A$2:$BK$161, 63, FALSE),0)</f>
        <v>0</v>
      </c>
      <c r="JR93">
        <f>IFERROR(VLOOKUP(_xlfn.NUMBERVALUE(MID(BS93, SEARCH("!", BS93)+1, SEARCH("+", BS93)-SEARCH("!", BS93)-1)), Rankings!$A$2:$BK$161, 63, FALSE),0)</f>
        <v>0</v>
      </c>
      <c r="JS93">
        <f>IFERROR(VLOOKUP(_xlfn.NUMBERVALUE(MID(BT93, SEARCH("!", BT93)+1, SEARCH("+", BT93)-SEARCH("!", BT93)-1)), Rankings!$A$2:$BK$161, 63, FALSE),0)</f>
        <v>0</v>
      </c>
      <c r="JT93">
        <f>IFERROR(VLOOKUP(_xlfn.NUMBERVALUE(MID(BU93, SEARCH("!", BU93)+1, SEARCH("+", BU93)-SEARCH("!", BU93)-1)), Rankings!$A$2:$BK$161, 63, FALSE),0)</f>
        <v>0</v>
      </c>
      <c r="JU93">
        <f>IFERROR(VLOOKUP(_xlfn.NUMBERVALUE(MID(BV93, SEARCH("!", BV93)+1, SEARCH("+", BV93)-SEARCH("!", BV93)-1)), Rankings!$A$2:$BK$161, 63, FALSE),0)</f>
        <v>0</v>
      </c>
      <c r="JV93">
        <f>IFERROR(VLOOKUP(_xlfn.NUMBERVALUE(MID(BW93, SEARCH("!", BW93)+1, SEARCH("+", BW93)-SEARCH("!", BW93)-1)), Rankings!$A$2:$BK$161, 63, FALSE),0)</f>
        <v>0</v>
      </c>
      <c r="JW93">
        <f>IFERROR(VLOOKUP(_xlfn.NUMBERVALUE(MID(BX93, SEARCH("!", BX93)+1, SEARCH("+", BX93)-SEARCH("!", BX93)-1)), Rankings!$A$2:$BK$161, 63, FALSE),0)</f>
        <v>0</v>
      </c>
      <c r="JX93">
        <f>IFERROR(VLOOKUP(_xlfn.NUMBERVALUE(MID(BY93, SEARCH("!", BY93)+1, SEARCH("+", BY93)-SEARCH("!", BY93)-1)), Rankings!$A$2:$BK$161, 63, FALSE),0)</f>
        <v>0</v>
      </c>
      <c r="JY93">
        <f>IFERROR(VLOOKUP(_xlfn.NUMBERVALUE(MID(BZ93, SEARCH("!", BZ93)+1, SEARCH("+", BZ93)-SEARCH("!", BZ93)-1)), Rankings!$A$2:$BK$161, 63, FALSE),0)</f>
        <v>0</v>
      </c>
      <c r="JZ93">
        <f>IFERROR(VLOOKUP(_xlfn.NUMBERVALUE(MID(CA93, SEARCH("!", CA93)+1, SEARCH("+", CA93)-SEARCH("!", CA93)-1)), Rankings!$A$2:$BK$161, 63, FALSE),0)</f>
        <v>0</v>
      </c>
      <c r="KA93">
        <f>IFERROR(VLOOKUP(_xlfn.NUMBERVALUE(MID(CB93, SEARCH("!", CB93)+1, SEARCH("+", CB93)-SEARCH("!", CB93)-1)), Rankings!$A$2:$BK$161, 63, FALSE),0)</f>
        <v>0</v>
      </c>
      <c r="KB93">
        <f>IFERROR(VLOOKUP(_xlfn.NUMBERVALUE(MID(CC93, SEARCH("!", CC93)+1, SEARCH("+", CC93)-SEARCH("!", CC93)-1)), Rankings!$A$2:$BK$161, 63, FALSE),0)</f>
        <v>0</v>
      </c>
      <c r="KC93">
        <f>IFERROR(VLOOKUP(_xlfn.NUMBERVALUE(MID(CD93, SEARCH("!", CD93)+1, SEARCH("+", CD93)-SEARCH("!", CD93)-1)), Rankings!$A$2:$BK$161, 63, FALSE),0)</f>
        <v>0</v>
      </c>
      <c r="KD93">
        <f>IFERROR(VLOOKUP(_xlfn.NUMBERVALUE(MID(CE93, SEARCH("!", CE93)+1, SEARCH("+", CE93)-SEARCH("!", CE93)-1)), Rankings!$A$2:$BK$161, 63, FALSE),0)</f>
        <v>0</v>
      </c>
      <c r="KE93">
        <f>IFERROR(VLOOKUP(_xlfn.NUMBERVALUE(MID(CF93, SEARCH("!", CF93)+1, SEARCH("+", CF93)-SEARCH("!", CF93)-1)), Rankings!$A$2:$BK$161, 63, FALSE),0)</f>
        <v>0</v>
      </c>
      <c r="KF93">
        <f>IFERROR(VLOOKUP(_xlfn.NUMBERVALUE(MID(CG93, SEARCH("!", CG93)+1, SEARCH("+", CG93)-SEARCH("!", CG93)-1)), Rankings!$A$2:$BK$161, 63, FALSE),0)</f>
        <v>0</v>
      </c>
      <c r="KG93">
        <f>IFERROR(VLOOKUP(_xlfn.NUMBERVALUE(MID(CH93, SEARCH("!", CH93)+1, SEARCH("+", CH93)-SEARCH("!", CH93)-1)), Rankings!$A$2:$BK$161, 63, FALSE),0)</f>
        <v>0</v>
      </c>
      <c r="KH93">
        <f>IFERROR(VLOOKUP(_xlfn.NUMBERVALUE(MID(CI93, SEARCH("!", CI93)+1, SEARCH("+", CI93)-SEARCH("!", CI93)-1)), Rankings!$A$2:$BK$161, 63, FALSE),0)</f>
        <v>0</v>
      </c>
      <c r="KI93">
        <f>IFERROR(VLOOKUP(_xlfn.NUMBERVALUE(MID(CJ93, SEARCH("!", CJ93)+1, SEARCH("+", CJ93)-SEARCH("!", CJ93)-1)), Rankings!$A$2:$BK$161, 63, FALSE),0)</f>
        <v>0</v>
      </c>
      <c r="KJ93">
        <f>IFERROR(VLOOKUP(_xlfn.NUMBERVALUE(MID(CK93, SEARCH("!", CK93)+1, SEARCH("+", CK93)-SEARCH("!", CK93)-1)), Rankings!$A$2:$BK$161, 63, FALSE),0)</f>
        <v>0</v>
      </c>
      <c r="KK93">
        <f>IFERROR(VLOOKUP(_xlfn.NUMBERVALUE(MID(CL93, SEARCH("!", CL93)+1, SEARCH("+", CL93)-SEARCH("!", CL93)-1)), Rankings!$A$2:$BK$161, 63, FALSE),0)</f>
        <v>0</v>
      </c>
      <c r="KL93">
        <f>IFERROR(VLOOKUP(_xlfn.NUMBERVALUE(MID(CM93, SEARCH("!", CM93)+1, SEARCH("+", CM93)-SEARCH("!", CM93)-1)), Rankings!$A$2:$BK$161, 63, FALSE),0)</f>
        <v>0</v>
      </c>
      <c r="KM93">
        <f>IFERROR(VLOOKUP(_xlfn.NUMBERVALUE(MID(CN93, SEARCH("!", CN93)+1, SEARCH("+", CN93)-SEARCH("!", CN93)-1)), Rankings!$A$2:$BK$161, 63, FALSE),0)</f>
        <v>0</v>
      </c>
      <c r="KN93">
        <f>IFERROR(VLOOKUP(_xlfn.NUMBERVALUE(MID(CO93, SEARCH("!", CO93)+1, SEARCH("+", CO93)-SEARCH("!", CO93)-1)), Rankings!$A$2:$BK$161, 63, FALSE),0)</f>
        <v>0</v>
      </c>
      <c r="KO93">
        <f>IFERROR(VLOOKUP(_xlfn.NUMBERVALUE(MID(CP93, SEARCH("!", CP93)+1, SEARCH("+", CP93)-SEARCH("!", CP93)-1)), Rankings!$A$2:$BK$161, 63, FALSE),0)</f>
        <v>0</v>
      </c>
      <c r="KP93">
        <f>IFERROR(VLOOKUP(_xlfn.NUMBERVALUE(MID(CQ93, SEARCH("!", CQ93)+1, SEARCH("+", CQ93)-SEARCH("!", CQ93)-1)), Rankings!$A$2:$BK$161, 63, FALSE),0)</f>
        <v>0</v>
      </c>
      <c r="KQ93">
        <f>IFERROR(VLOOKUP(_xlfn.NUMBERVALUE(MID(CR93, SEARCH("!", CR93)+1, SEARCH("+", CR93)-SEARCH("!", CR93)-1)), Rankings!$A$2:$BK$161, 63, FALSE),0)</f>
        <v>0</v>
      </c>
      <c r="KS93" s="4">
        <f t="shared" si="1951"/>
        <v>166</v>
      </c>
      <c r="KT93" s="4">
        <f t="shared" si="1952"/>
        <v>56</v>
      </c>
      <c r="KU93" s="4">
        <f t="shared" si="1953"/>
        <v>148</v>
      </c>
      <c r="KV93" s="4">
        <f t="shared" si="1954"/>
        <v>0</v>
      </c>
      <c r="KY93" s="4">
        <f t="shared" si="1955"/>
        <v>370</v>
      </c>
      <c r="KZ93" s="4"/>
      <c r="LB93">
        <f t="shared" si="1956"/>
        <v>60</v>
      </c>
      <c r="LC93">
        <f t="shared" si="1957"/>
        <v>28</v>
      </c>
      <c r="LD93">
        <f t="shared" si="1958"/>
        <v>34</v>
      </c>
      <c r="LE93">
        <f t="shared" si="1959"/>
        <v>39</v>
      </c>
      <c r="LF93">
        <f t="shared" si="1960"/>
        <v>38</v>
      </c>
      <c r="LG93">
        <f t="shared" si="1961"/>
        <v>26</v>
      </c>
      <c r="LH93">
        <f t="shared" si="1962"/>
        <v>32</v>
      </c>
      <c r="LI93">
        <f t="shared" si="1963"/>
        <v>24</v>
      </c>
      <c r="LJ93">
        <f t="shared" si="1964"/>
        <v>18</v>
      </c>
      <c r="LK93">
        <f t="shared" si="1965"/>
        <v>19</v>
      </c>
      <c r="LL93">
        <f t="shared" si="1966"/>
        <v>52</v>
      </c>
      <c r="LM93">
        <f t="shared" si="1967"/>
        <v>0</v>
      </c>
      <c r="LN93">
        <f t="shared" si="1968"/>
        <v>0</v>
      </c>
      <c r="LO93">
        <f t="shared" si="1969"/>
        <v>0</v>
      </c>
      <c r="LP93">
        <f t="shared" si="1970"/>
        <v>0</v>
      </c>
      <c r="LQ93">
        <f t="shared" si="1971"/>
        <v>0</v>
      </c>
      <c r="LR93">
        <f t="shared" si="1972"/>
        <v>0</v>
      </c>
      <c r="LS93">
        <f t="shared" si="1973"/>
        <v>0</v>
      </c>
      <c r="LT93">
        <f t="shared" si="1974"/>
        <v>0</v>
      </c>
      <c r="LU93">
        <f t="shared" si="1975"/>
        <v>0</v>
      </c>
      <c r="LV93">
        <f t="shared" si="1976"/>
        <v>0</v>
      </c>
      <c r="LW93">
        <f t="shared" si="1977"/>
        <v>0</v>
      </c>
      <c r="LX93">
        <f t="shared" si="1978"/>
        <v>0</v>
      </c>
      <c r="LY93">
        <f t="shared" si="1979"/>
        <v>0</v>
      </c>
      <c r="LZ93">
        <f t="shared" si="1980"/>
        <v>0</v>
      </c>
      <c r="MA93">
        <f t="shared" si="1981"/>
        <v>0</v>
      </c>
      <c r="MB93">
        <f t="shared" si="1982"/>
        <v>0</v>
      </c>
      <c r="MC93">
        <f t="shared" si="1983"/>
        <v>0</v>
      </c>
      <c r="MD93">
        <f t="shared" si="1984"/>
        <v>0</v>
      </c>
      <c r="ME93">
        <f t="shared" si="1985"/>
        <v>0</v>
      </c>
      <c r="MF93">
        <f t="shared" si="1986"/>
        <v>0</v>
      </c>
      <c r="MG93">
        <f t="shared" si="1987"/>
        <v>0</v>
      </c>
      <c r="MH93">
        <f t="shared" si="1988"/>
        <v>0</v>
      </c>
      <c r="MI93">
        <f t="shared" si="1989"/>
        <v>0</v>
      </c>
      <c r="MJ93">
        <f t="shared" si="1990"/>
        <v>0</v>
      </c>
      <c r="MK93">
        <f t="shared" si="1991"/>
        <v>0</v>
      </c>
      <c r="ML93">
        <f t="shared" si="1992"/>
        <v>0</v>
      </c>
      <c r="MM93">
        <f t="shared" si="1993"/>
        <v>0</v>
      </c>
      <c r="MN93">
        <f t="shared" si="1994"/>
        <v>0</v>
      </c>
      <c r="MO93">
        <f t="shared" si="1995"/>
        <v>0</v>
      </c>
      <c r="MP93">
        <f t="shared" si="1996"/>
        <v>0</v>
      </c>
      <c r="MQ93">
        <f t="shared" si="1997"/>
        <v>0</v>
      </c>
      <c r="MR93">
        <f t="shared" si="1998"/>
        <v>0</v>
      </c>
      <c r="MS93">
        <f t="shared" si="1999"/>
        <v>0</v>
      </c>
      <c r="MT93">
        <f t="shared" si="2000"/>
        <v>0</v>
      </c>
      <c r="MU93">
        <f t="shared" si="2001"/>
        <v>0</v>
      </c>
      <c r="MV93">
        <f t="shared" si="2002"/>
        <v>0</v>
      </c>
      <c r="MW93">
        <f t="shared" si="2003"/>
        <v>0</v>
      </c>
      <c r="MX93">
        <f t="shared" si="2004"/>
        <v>0</v>
      </c>
      <c r="MY93">
        <f t="shared" si="2005"/>
        <v>0</v>
      </c>
      <c r="MZ93">
        <f t="shared" si="2006"/>
        <v>0</v>
      </c>
      <c r="NA93">
        <f t="shared" si="2007"/>
        <v>0</v>
      </c>
      <c r="NB93">
        <f t="shared" si="2008"/>
        <v>0</v>
      </c>
      <c r="NC93">
        <f t="shared" si="2009"/>
        <v>0</v>
      </c>
      <c r="ND93">
        <f t="shared" si="2010"/>
        <v>0</v>
      </c>
      <c r="NE93">
        <f t="shared" si="2011"/>
        <v>0</v>
      </c>
      <c r="NF93">
        <f t="shared" si="2012"/>
        <v>0</v>
      </c>
      <c r="NG93">
        <f t="shared" si="2013"/>
        <v>0</v>
      </c>
      <c r="NH93">
        <f t="shared" si="2014"/>
        <v>0</v>
      </c>
      <c r="NI93">
        <f t="shared" si="2015"/>
        <v>0</v>
      </c>
      <c r="NJ93">
        <f t="shared" si="2016"/>
        <v>0</v>
      </c>
      <c r="NK93">
        <f t="shared" si="2017"/>
        <v>0</v>
      </c>
      <c r="NL93">
        <f t="shared" si="2018"/>
        <v>0</v>
      </c>
      <c r="NM93">
        <f t="shared" si="2019"/>
        <v>0</v>
      </c>
      <c r="NN93">
        <f t="shared" si="2020"/>
        <v>0</v>
      </c>
      <c r="NO93">
        <f t="shared" si="2021"/>
        <v>0</v>
      </c>
      <c r="NP93">
        <f t="shared" si="2022"/>
        <v>0</v>
      </c>
      <c r="NQ93">
        <f t="shared" si="2023"/>
        <v>0</v>
      </c>
      <c r="NR93">
        <f t="shared" si="2024"/>
        <v>0</v>
      </c>
      <c r="NS93">
        <f t="shared" si="2025"/>
        <v>0</v>
      </c>
      <c r="NT93">
        <f t="shared" si="2026"/>
        <v>0</v>
      </c>
      <c r="NU93">
        <f t="shared" si="2027"/>
        <v>0</v>
      </c>
      <c r="NV93">
        <f t="shared" si="2028"/>
        <v>0</v>
      </c>
      <c r="NW93">
        <f t="shared" si="2029"/>
        <v>0</v>
      </c>
      <c r="NX93">
        <f t="shared" si="2030"/>
        <v>0</v>
      </c>
      <c r="NY93">
        <f t="shared" si="2031"/>
        <v>0</v>
      </c>
      <c r="NZ93">
        <f t="shared" si="2032"/>
        <v>0</v>
      </c>
      <c r="OA93">
        <f t="shared" si="2033"/>
        <v>0</v>
      </c>
      <c r="OB93">
        <f t="shared" si="2034"/>
        <v>0</v>
      </c>
      <c r="OC93">
        <f t="shared" si="2035"/>
        <v>0</v>
      </c>
      <c r="OD93">
        <f t="shared" si="2036"/>
        <v>0</v>
      </c>
      <c r="OE93">
        <f t="shared" si="2037"/>
        <v>0</v>
      </c>
      <c r="OF93">
        <f t="shared" si="2038"/>
        <v>0</v>
      </c>
      <c r="OG93">
        <f t="shared" si="2039"/>
        <v>0</v>
      </c>
      <c r="OH93">
        <f t="shared" si="2040"/>
        <v>0</v>
      </c>
      <c r="OJ93" s="4">
        <f t="shared" si="2041"/>
        <v>188</v>
      </c>
      <c r="OK93" s="4">
        <f t="shared" si="2042"/>
        <v>85</v>
      </c>
      <c r="OL93" s="4">
        <f t="shared" si="2043"/>
        <v>164</v>
      </c>
      <c r="OM93" s="4">
        <f t="shared" si="2044"/>
        <v>0</v>
      </c>
      <c r="OP93" s="4">
        <f t="shared" si="2045"/>
        <v>437</v>
      </c>
      <c r="OQ93" s="4"/>
      <c r="OS93">
        <f t="shared" si="2046"/>
        <v>20</v>
      </c>
      <c r="OT93">
        <f t="shared" si="2047"/>
        <v>32</v>
      </c>
      <c r="OU93">
        <f t="shared" si="2048"/>
        <v>26</v>
      </c>
      <c r="OV93">
        <f t="shared" si="2049"/>
        <v>27</v>
      </c>
      <c r="OW93">
        <f t="shared" si="2050"/>
        <v>32</v>
      </c>
      <c r="OX93">
        <f t="shared" si="2051"/>
        <v>53</v>
      </c>
      <c r="OY93">
        <f t="shared" si="2052"/>
        <v>41</v>
      </c>
      <c r="OZ93">
        <f t="shared" si="2053"/>
        <v>44</v>
      </c>
      <c r="PA93">
        <f t="shared" si="2054"/>
        <v>57</v>
      </c>
      <c r="PB93">
        <f t="shared" si="2055"/>
        <v>58</v>
      </c>
      <c r="PC93">
        <f t="shared" si="2056"/>
        <v>47</v>
      </c>
      <c r="PD93">
        <f t="shared" si="2057"/>
        <v>0</v>
      </c>
      <c r="PE93">
        <f t="shared" si="2058"/>
        <v>0</v>
      </c>
      <c r="PF93">
        <f t="shared" si="2059"/>
        <v>0</v>
      </c>
      <c r="PG93">
        <f t="shared" si="2060"/>
        <v>0</v>
      </c>
      <c r="PH93">
        <f t="shared" si="2061"/>
        <v>0</v>
      </c>
      <c r="PI93">
        <f t="shared" si="2062"/>
        <v>0</v>
      </c>
      <c r="PJ93">
        <f t="shared" si="2063"/>
        <v>0</v>
      </c>
      <c r="PK93">
        <f t="shared" si="2064"/>
        <v>0</v>
      </c>
      <c r="PL93">
        <f t="shared" si="2065"/>
        <v>0</v>
      </c>
      <c r="PM93">
        <f t="shared" si="2066"/>
        <v>0</v>
      </c>
      <c r="PN93">
        <f t="shared" si="2067"/>
        <v>0</v>
      </c>
      <c r="PO93">
        <f t="shared" si="2068"/>
        <v>0</v>
      </c>
      <c r="PP93">
        <f t="shared" si="2069"/>
        <v>0</v>
      </c>
      <c r="PQ93">
        <f t="shared" si="2070"/>
        <v>0</v>
      </c>
      <c r="PR93">
        <f t="shared" si="2071"/>
        <v>0</v>
      </c>
      <c r="PS93">
        <f t="shared" si="2072"/>
        <v>0</v>
      </c>
      <c r="PT93">
        <f t="shared" si="2073"/>
        <v>0</v>
      </c>
      <c r="PU93">
        <f t="shared" si="2074"/>
        <v>0</v>
      </c>
      <c r="PV93">
        <f t="shared" si="2075"/>
        <v>0</v>
      </c>
      <c r="PW93">
        <f t="shared" si="2076"/>
        <v>0</v>
      </c>
      <c r="PX93">
        <f t="shared" si="2077"/>
        <v>0</v>
      </c>
      <c r="PY93">
        <f t="shared" si="2078"/>
        <v>0</v>
      </c>
      <c r="PZ93">
        <f t="shared" si="2079"/>
        <v>0</v>
      </c>
      <c r="QA93">
        <f t="shared" si="2080"/>
        <v>0</v>
      </c>
      <c r="QB93">
        <f t="shared" si="2081"/>
        <v>0</v>
      </c>
      <c r="QC93">
        <f t="shared" si="2082"/>
        <v>0</v>
      </c>
      <c r="QD93">
        <f t="shared" si="2083"/>
        <v>0</v>
      </c>
      <c r="QE93">
        <f t="shared" si="2084"/>
        <v>0</v>
      </c>
      <c r="QF93">
        <f t="shared" si="2085"/>
        <v>0</v>
      </c>
      <c r="QG93">
        <f t="shared" si="2086"/>
        <v>0</v>
      </c>
      <c r="QH93">
        <f t="shared" si="2087"/>
        <v>0</v>
      </c>
      <c r="QI93">
        <f t="shared" si="2088"/>
        <v>0</v>
      </c>
      <c r="QJ93">
        <f t="shared" si="2089"/>
        <v>0</v>
      </c>
      <c r="QK93">
        <f t="shared" si="2090"/>
        <v>0</v>
      </c>
      <c r="QL93">
        <f t="shared" si="2091"/>
        <v>0</v>
      </c>
      <c r="QM93">
        <f t="shared" si="2092"/>
        <v>0</v>
      </c>
      <c r="QN93">
        <f t="shared" si="2093"/>
        <v>0</v>
      </c>
      <c r="QO93">
        <f t="shared" si="2094"/>
        <v>0</v>
      </c>
      <c r="QP93">
        <f t="shared" si="2095"/>
        <v>0</v>
      </c>
      <c r="QQ93">
        <f t="shared" si="2096"/>
        <v>0</v>
      </c>
      <c r="QR93">
        <f t="shared" si="2097"/>
        <v>0</v>
      </c>
      <c r="QS93">
        <f t="shared" si="2098"/>
        <v>0</v>
      </c>
      <c r="QT93">
        <f t="shared" si="2099"/>
        <v>0</v>
      </c>
      <c r="QU93">
        <f t="shared" si="2100"/>
        <v>0</v>
      </c>
      <c r="QV93">
        <f t="shared" si="2101"/>
        <v>0</v>
      </c>
      <c r="QW93">
        <f t="shared" si="2102"/>
        <v>0</v>
      </c>
      <c r="QX93">
        <f t="shared" si="2103"/>
        <v>0</v>
      </c>
      <c r="QY93">
        <f t="shared" si="2104"/>
        <v>0</v>
      </c>
      <c r="QZ93">
        <f t="shared" si="2105"/>
        <v>0</v>
      </c>
      <c r="RA93">
        <f t="shared" si="2106"/>
        <v>0</v>
      </c>
      <c r="RB93">
        <f t="shared" si="2107"/>
        <v>0</v>
      </c>
      <c r="RC93">
        <f t="shared" si="2108"/>
        <v>0</v>
      </c>
      <c r="RD93">
        <f t="shared" si="2109"/>
        <v>0</v>
      </c>
      <c r="RE93">
        <f t="shared" si="2110"/>
        <v>0</v>
      </c>
      <c r="RF93">
        <f t="shared" si="2111"/>
        <v>0</v>
      </c>
      <c r="RG93">
        <f t="shared" si="2112"/>
        <v>0</v>
      </c>
      <c r="RH93">
        <f t="shared" si="2113"/>
        <v>0</v>
      </c>
      <c r="RI93">
        <f t="shared" si="2114"/>
        <v>0</v>
      </c>
      <c r="RJ93">
        <f t="shared" si="2115"/>
        <v>0</v>
      </c>
      <c r="RK93">
        <f t="shared" si="2116"/>
        <v>0</v>
      </c>
      <c r="RL93">
        <f t="shared" si="2117"/>
        <v>0</v>
      </c>
      <c r="RM93">
        <f t="shared" si="2118"/>
        <v>0</v>
      </c>
      <c r="RN93">
        <f t="shared" si="2119"/>
        <v>0</v>
      </c>
      <c r="RO93">
        <f t="shared" si="2120"/>
        <v>0</v>
      </c>
      <c r="RP93">
        <f t="shared" si="2121"/>
        <v>0</v>
      </c>
      <c r="RQ93">
        <f t="shared" si="2122"/>
        <v>0</v>
      </c>
      <c r="RR93">
        <f t="shared" si="2123"/>
        <v>0</v>
      </c>
      <c r="RS93">
        <f t="shared" si="2124"/>
        <v>0</v>
      </c>
      <c r="RT93">
        <f t="shared" si="2125"/>
        <v>0</v>
      </c>
      <c r="RU93">
        <f t="shared" si="2126"/>
        <v>0</v>
      </c>
      <c r="RV93">
        <f t="shared" si="2127"/>
        <v>0</v>
      </c>
      <c r="RW93">
        <f t="shared" si="2128"/>
        <v>0</v>
      </c>
      <c r="RX93">
        <f t="shared" si="2129"/>
        <v>0</v>
      </c>
      <c r="RY93">
        <f t="shared" si="2130"/>
        <v>0</v>
      </c>
      <c r="SA93" s="4">
        <f t="shared" si="2131"/>
        <v>18.29</v>
      </c>
      <c r="SB93" s="4">
        <f t="shared" si="2132"/>
        <v>7.42</v>
      </c>
      <c r="SC93" s="4">
        <f t="shared" si="2133"/>
        <v>15.32</v>
      </c>
      <c r="SD93" s="4">
        <f t="shared" si="2134"/>
        <v>0</v>
      </c>
      <c r="SF93" s="4">
        <f t="shared" si="2135"/>
        <v>41.03</v>
      </c>
      <c r="SI93">
        <f t="shared" si="2136"/>
        <v>3.73</v>
      </c>
      <c r="SJ93">
        <f t="shared" si="2137"/>
        <v>3</v>
      </c>
      <c r="SK93">
        <f t="shared" si="2138"/>
        <v>3.56</v>
      </c>
      <c r="SL93">
        <f t="shared" si="2139"/>
        <v>3.11</v>
      </c>
      <c r="SM93">
        <f t="shared" si="2140"/>
        <v>3.63</v>
      </c>
      <c r="SN93">
        <f t="shared" si="2141"/>
        <v>4</v>
      </c>
      <c r="SO93">
        <f t="shared" si="2142"/>
        <v>3.75</v>
      </c>
      <c r="SP93">
        <f t="shared" si="2143"/>
        <v>3.67</v>
      </c>
      <c r="SQ93">
        <f t="shared" si="2144"/>
        <v>4</v>
      </c>
      <c r="SR93">
        <f t="shared" si="2145"/>
        <v>4.75</v>
      </c>
      <c r="SS93">
        <f t="shared" si="2146"/>
        <v>3.83</v>
      </c>
      <c r="ST93" t="str">
        <f t="shared" si="2147"/>
        <v>0</v>
      </c>
      <c r="SU93" t="str">
        <f t="shared" si="2148"/>
        <v>0</v>
      </c>
      <c r="SV93" t="str">
        <f t="shared" si="2149"/>
        <v>0</v>
      </c>
      <c r="SW93" t="str">
        <f t="shared" si="2150"/>
        <v>0</v>
      </c>
      <c r="SX93" t="str">
        <f t="shared" si="2151"/>
        <v>0</v>
      </c>
      <c r="SY93" t="str">
        <f t="shared" si="2152"/>
        <v>0</v>
      </c>
      <c r="SZ93" t="str">
        <f t="shared" si="2153"/>
        <v>0</v>
      </c>
      <c r="TA93" t="str">
        <f t="shared" si="2154"/>
        <v>0</v>
      </c>
      <c r="TB93" t="str">
        <f t="shared" si="2155"/>
        <v>0</v>
      </c>
      <c r="TC93" t="str">
        <f t="shared" si="2156"/>
        <v>0</v>
      </c>
      <c r="TD93" t="str">
        <f t="shared" si="2157"/>
        <v>0</v>
      </c>
      <c r="TE93" t="str">
        <f t="shared" si="2158"/>
        <v>0</v>
      </c>
      <c r="TF93" t="str">
        <f t="shared" si="2159"/>
        <v>0</v>
      </c>
      <c r="TG93" t="str">
        <f t="shared" si="2160"/>
        <v>0</v>
      </c>
      <c r="TH93" t="str">
        <f t="shared" si="2161"/>
        <v>0</v>
      </c>
      <c r="TI93" t="str">
        <f t="shared" si="2162"/>
        <v>0</v>
      </c>
      <c r="TJ93" t="str">
        <f t="shared" si="2163"/>
        <v>0</v>
      </c>
      <c r="TK93" t="str">
        <f t="shared" si="2164"/>
        <v>0</v>
      </c>
      <c r="TL93" t="str">
        <f t="shared" si="2165"/>
        <v>0</v>
      </c>
      <c r="TM93" t="str">
        <f t="shared" si="2166"/>
        <v>0</v>
      </c>
      <c r="TN93" t="str">
        <f t="shared" si="2167"/>
        <v>0</v>
      </c>
      <c r="TO93" t="str">
        <f t="shared" si="2168"/>
        <v>0</v>
      </c>
      <c r="TP93" t="str">
        <f t="shared" si="2169"/>
        <v>0</v>
      </c>
      <c r="TQ93" t="str">
        <f t="shared" si="2170"/>
        <v>0</v>
      </c>
      <c r="TR93" t="str">
        <f t="shared" si="2171"/>
        <v>0</v>
      </c>
      <c r="TS93" t="str">
        <f t="shared" si="2172"/>
        <v>0</v>
      </c>
      <c r="TT93" t="str">
        <f t="shared" si="2173"/>
        <v>0</v>
      </c>
      <c r="TU93" t="str">
        <f t="shared" si="2174"/>
        <v>0</v>
      </c>
      <c r="TV93" t="str">
        <f t="shared" si="2175"/>
        <v>0</v>
      </c>
      <c r="TW93" t="str">
        <f t="shared" si="2176"/>
        <v>0</v>
      </c>
      <c r="TX93" t="str">
        <f t="shared" si="2177"/>
        <v>0</v>
      </c>
      <c r="TY93" t="str">
        <f t="shared" si="2178"/>
        <v>0</v>
      </c>
      <c r="TZ93" t="str">
        <f t="shared" si="2179"/>
        <v>0</v>
      </c>
      <c r="UA93" t="str">
        <f t="shared" si="2180"/>
        <v>0</v>
      </c>
      <c r="UB93" t="str">
        <f t="shared" si="2181"/>
        <v>0</v>
      </c>
      <c r="UC93" t="str">
        <f t="shared" si="2182"/>
        <v>0</v>
      </c>
      <c r="UD93" t="str">
        <f t="shared" si="2183"/>
        <v>0</v>
      </c>
      <c r="UE93" t="str">
        <f t="shared" si="2184"/>
        <v>0</v>
      </c>
      <c r="UF93" t="str">
        <f t="shared" si="2185"/>
        <v>0</v>
      </c>
      <c r="UG93" t="str">
        <f t="shared" si="2186"/>
        <v>0</v>
      </c>
      <c r="UH93" t="str">
        <f t="shared" si="2187"/>
        <v>0</v>
      </c>
      <c r="UI93" t="str">
        <f t="shared" si="2188"/>
        <v>0</v>
      </c>
      <c r="UJ93" t="str">
        <f t="shared" si="2189"/>
        <v>0</v>
      </c>
      <c r="UK93" t="str">
        <f t="shared" si="2190"/>
        <v>0</v>
      </c>
      <c r="UL93" t="str">
        <f t="shared" si="2191"/>
        <v>0</v>
      </c>
      <c r="UM93" t="str">
        <f t="shared" si="2192"/>
        <v>0</v>
      </c>
      <c r="UN93" t="str">
        <f t="shared" si="2193"/>
        <v>0</v>
      </c>
      <c r="UO93" t="str">
        <f t="shared" si="2194"/>
        <v>0</v>
      </c>
      <c r="UP93" t="str">
        <f t="shared" si="2195"/>
        <v>0</v>
      </c>
      <c r="UQ93" t="str">
        <f t="shared" si="2196"/>
        <v>0</v>
      </c>
      <c r="UR93" t="str">
        <f t="shared" si="2197"/>
        <v>0</v>
      </c>
      <c r="US93" t="str">
        <f t="shared" si="2198"/>
        <v>0</v>
      </c>
      <c r="UT93" t="str">
        <f t="shared" si="2199"/>
        <v>0</v>
      </c>
      <c r="UU93" t="str">
        <f t="shared" si="2200"/>
        <v>0</v>
      </c>
      <c r="UV93" t="str">
        <f t="shared" si="2201"/>
        <v>0</v>
      </c>
      <c r="UW93" t="str">
        <f t="shared" si="2202"/>
        <v>0</v>
      </c>
      <c r="UX93" t="str">
        <f t="shared" si="2203"/>
        <v>0</v>
      </c>
      <c r="UY93" t="str">
        <f t="shared" si="2204"/>
        <v>0</v>
      </c>
      <c r="UZ93" t="str">
        <f t="shared" si="2205"/>
        <v>0</v>
      </c>
      <c r="VA93" t="str">
        <f t="shared" si="2206"/>
        <v>0</v>
      </c>
      <c r="VB93" t="str">
        <f t="shared" si="2207"/>
        <v>0</v>
      </c>
      <c r="VC93" t="str">
        <f t="shared" si="2208"/>
        <v>0</v>
      </c>
      <c r="VD93" t="str">
        <f t="shared" si="2209"/>
        <v>0</v>
      </c>
      <c r="VE93" t="str">
        <f t="shared" si="2210"/>
        <v>0</v>
      </c>
      <c r="VF93" t="str">
        <f t="shared" si="2211"/>
        <v>0</v>
      </c>
      <c r="VG93" t="str">
        <f t="shared" si="2212"/>
        <v>0</v>
      </c>
      <c r="VH93" t="str">
        <f t="shared" si="2213"/>
        <v>0</v>
      </c>
      <c r="VI93" t="str">
        <f t="shared" si="2214"/>
        <v>0</v>
      </c>
      <c r="VJ93" t="str">
        <f t="shared" si="2215"/>
        <v>0</v>
      </c>
      <c r="VK93" t="str">
        <f t="shared" si="2216"/>
        <v>0</v>
      </c>
      <c r="VL93" t="str">
        <f t="shared" si="2217"/>
        <v>0</v>
      </c>
      <c r="VM93" t="str">
        <f t="shared" si="2218"/>
        <v>0</v>
      </c>
      <c r="VN93" t="str">
        <f t="shared" si="2219"/>
        <v>0</v>
      </c>
      <c r="VO93" t="str">
        <f t="shared" si="2220"/>
        <v>0</v>
      </c>
      <c r="VQ93" s="4">
        <f t="shared" si="2221"/>
        <v>-15.379999999999999</v>
      </c>
      <c r="VR93" s="4">
        <f t="shared" si="2222"/>
        <v>-6.74</v>
      </c>
      <c r="VS93" s="4">
        <f t="shared" si="2223"/>
        <v>-7.2399999999999975</v>
      </c>
      <c r="VT93" s="4">
        <f t="shared" si="2224"/>
        <v>0</v>
      </c>
      <c r="VV93" s="4">
        <f t="shared" si="2225"/>
        <v>-29.359999999999996</v>
      </c>
      <c r="VY93">
        <f t="shared" si="2226"/>
        <v>-0.41</v>
      </c>
      <c r="VZ93">
        <f t="shared" si="2227"/>
        <v>1.98</v>
      </c>
      <c r="WA93">
        <f t="shared" si="2228"/>
        <v>-7.65</v>
      </c>
      <c r="WB93">
        <f t="shared" si="2229"/>
        <v>8.89</v>
      </c>
      <c r="WC93">
        <f t="shared" si="2230"/>
        <v>4.6900000000000004</v>
      </c>
      <c r="WD93">
        <f t="shared" si="2231"/>
        <v>-2.5099999999999998</v>
      </c>
      <c r="WE93">
        <f t="shared" si="2232"/>
        <v>-6.16</v>
      </c>
      <c r="WF93">
        <f t="shared" si="2233"/>
        <v>-0.57999999999999996</v>
      </c>
      <c r="WG93">
        <f t="shared" si="2234"/>
        <v>-6.79</v>
      </c>
      <c r="WH93">
        <f t="shared" si="2235"/>
        <v>-15.26</v>
      </c>
      <c r="WI93">
        <f t="shared" si="2236"/>
        <v>-5.56</v>
      </c>
      <c r="WJ93">
        <f t="shared" si="2237"/>
        <v>0</v>
      </c>
      <c r="WK93">
        <f t="shared" si="2238"/>
        <v>0</v>
      </c>
      <c r="WL93">
        <f t="shared" si="2239"/>
        <v>0</v>
      </c>
      <c r="WM93">
        <f t="shared" si="2240"/>
        <v>0</v>
      </c>
      <c r="WN93">
        <f t="shared" si="2241"/>
        <v>0</v>
      </c>
      <c r="WO93">
        <f t="shared" si="2242"/>
        <v>0</v>
      </c>
      <c r="WP93">
        <f t="shared" si="2243"/>
        <v>0</v>
      </c>
      <c r="WQ93">
        <f t="shared" si="2244"/>
        <v>0</v>
      </c>
      <c r="WR93">
        <f t="shared" si="2245"/>
        <v>0</v>
      </c>
      <c r="WS93">
        <f t="shared" si="2246"/>
        <v>0</v>
      </c>
      <c r="WT93">
        <f t="shared" si="2247"/>
        <v>0</v>
      </c>
      <c r="WU93">
        <f t="shared" si="2248"/>
        <v>0</v>
      </c>
      <c r="WV93">
        <f t="shared" si="2249"/>
        <v>0</v>
      </c>
      <c r="WW93">
        <f t="shared" si="2250"/>
        <v>0</v>
      </c>
      <c r="WX93">
        <f t="shared" si="2251"/>
        <v>0</v>
      </c>
      <c r="WY93">
        <f t="shared" si="2252"/>
        <v>0</v>
      </c>
      <c r="WZ93">
        <f t="shared" si="2253"/>
        <v>0</v>
      </c>
      <c r="XA93">
        <f t="shared" si="2254"/>
        <v>0</v>
      </c>
      <c r="XB93">
        <f t="shared" si="2255"/>
        <v>0</v>
      </c>
      <c r="XC93">
        <f t="shared" si="2256"/>
        <v>0</v>
      </c>
      <c r="XD93">
        <f t="shared" si="2257"/>
        <v>0</v>
      </c>
      <c r="XE93">
        <f t="shared" si="2258"/>
        <v>0</v>
      </c>
      <c r="XF93">
        <f t="shared" si="2259"/>
        <v>0</v>
      </c>
      <c r="XG93">
        <f t="shared" si="2260"/>
        <v>0</v>
      </c>
      <c r="XH93">
        <f t="shared" si="2261"/>
        <v>0</v>
      </c>
      <c r="XI93">
        <f t="shared" si="2262"/>
        <v>0</v>
      </c>
      <c r="XJ93">
        <f t="shared" si="2263"/>
        <v>0</v>
      </c>
      <c r="XK93">
        <f t="shared" si="2264"/>
        <v>0</v>
      </c>
      <c r="XL93">
        <f t="shared" si="2265"/>
        <v>0</v>
      </c>
      <c r="XM93">
        <f t="shared" si="2266"/>
        <v>0</v>
      </c>
      <c r="XN93">
        <f t="shared" si="2267"/>
        <v>0</v>
      </c>
      <c r="XO93">
        <f t="shared" si="2268"/>
        <v>0</v>
      </c>
      <c r="XP93">
        <f t="shared" si="2269"/>
        <v>0</v>
      </c>
      <c r="XQ93">
        <f t="shared" si="2270"/>
        <v>0</v>
      </c>
      <c r="XR93">
        <f t="shared" si="2271"/>
        <v>0</v>
      </c>
      <c r="XS93">
        <f t="shared" si="2272"/>
        <v>0</v>
      </c>
      <c r="XT93">
        <f t="shared" si="2273"/>
        <v>0</v>
      </c>
      <c r="XU93">
        <f t="shared" si="2274"/>
        <v>0</v>
      </c>
      <c r="XV93">
        <f t="shared" si="2275"/>
        <v>0</v>
      </c>
      <c r="XW93">
        <f t="shared" si="2276"/>
        <v>0</v>
      </c>
      <c r="XX93">
        <f t="shared" si="2277"/>
        <v>0</v>
      </c>
      <c r="XY93">
        <f t="shared" si="2278"/>
        <v>0</v>
      </c>
      <c r="XZ93">
        <f t="shared" si="2279"/>
        <v>0</v>
      </c>
      <c r="YA93">
        <f t="shared" si="2280"/>
        <v>0</v>
      </c>
      <c r="YB93">
        <f t="shared" si="2281"/>
        <v>0</v>
      </c>
      <c r="YC93">
        <f t="shared" si="2282"/>
        <v>0</v>
      </c>
      <c r="YD93">
        <f t="shared" si="2283"/>
        <v>0</v>
      </c>
      <c r="YE93">
        <f t="shared" si="2284"/>
        <v>0</v>
      </c>
      <c r="YF93">
        <f t="shared" si="2285"/>
        <v>0</v>
      </c>
      <c r="YG93">
        <f t="shared" si="2286"/>
        <v>0</v>
      </c>
      <c r="YH93">
        <f t="shared" si="2287"/>
        <v>0</v>
      </c>
      <c r="YI93">
        <f t="shared" si="2288"/>
        <v>0</v>
      </c>
      <c r="YJ93">
        <f t="shared" si="2289"/>
        <v>0</v>
      </c>
      <c r="YK93">
        <f t="shared" si="2290"/>
        <v>0</v>
      </c>
      <c r="YL93">
        <f t="shared" si="2291"/>
        <v>0</v>
      </c>
      <c r="YM93">
        <f t="shared" si="2292"/>
        <v>0</v>
      </c>
      <c r="YN93">
        <f t="shared" si="2293"/>
        <v>0</v>
      </c>
      <c r="YO93">
        <f t="shared" si="2294"/>
        <v>0</v>
      </c>
      <c r="YP93">
        <f t="shared" si="2295"/>
        <v>0</v>
      </c>
      <c r="YQ93">
        <f t="shared" si="2296"/>
        <v>0</v>
      </c>
      <c r="YR93">
        <f t="shared" si="2297"/>
        <v>0</v>
      </c>
      <c r="YS93">
        <f t="shared" si="2298"/>
        <v>0</v>
      </c>
      <c r="YT93">
        <f t="shared" si="2299"/>
        <v>0</v>
      </c>
      <c r="YU93">
        <f t="shared" si="2300"/>
        <v>0</v>
      </c>
      <c r="YV93">
        <f t="shared" si="2301"/>
        <v>0</v>
      </c>
      <c r="YW93">
        <f t="shared" si="2302"/>
        <v>0</v>
      </c>
      <c r="YX93">
        <f t="shared" si="2303"/>
        <v>0</v>
      </c>
      <c r="YY93">
        <f t="shared" si="2304"/>
        <v>0</v>
      </c>
      <c r="YZ93">
        <f t="shared" si="2305"/>
        <v>0</v>
      </c>
      <c r="ZA93">
        <f t="shared" si="2306"/>
        <v>0</v>
      </c>
      <c r="ZB93">
        <f t="shared" si="2307"/>
        <v>0</v>
      </c>
      <c r="ZC93">
        <f t="shared" si="2308"/>
        <v>0</v>
      </c>
      <c r="ZD93">
        <f t="shared" si="2309"/>
        <v>0</v>
      </c>
      <c r="ZE93">
        <f t="shared" si="2310"/>
        <v>0</v>
      </c>
      <c r="ZG93" s="4">
        <f t="shared" si="2311"/>
        <v>323</v>
      </c>
      <c r="ZH93" s="4">
        <f t="shared" si="2312"/>
        <v>147</v>
      </c>
      <c r="ZI93" s="4">
        <f t="shared" si="2313"/>
        <v>226</v>
      </c>
      <c r="ZJ93" s="4">
        <f t="shared" si="2314"/>
        <v>0</v>
      </c>
      <c r="ZL93" s="4">
        <f t="shared" si="2315"/>
        <v>696</v>
      </c>
      <c r="ZO93">
        <f t="shared" si="2316"/>
        <v>50</v>
      </c>
      <c r="ZP93">
        <f t="shared" si="2317"/>
        <v>54</v>
      </c>
      <c r="ZQ93">
        <f t="shared" si="2318"/>
        <v>68</v>
      </c>
      <c r="ZR93">
        <f t="shared" si="2319"/>
        <v>44</v>
      </c>
      <c r="ZS93">
        <f t="shared" si="2320"/>
        <v>44</v>
      </c>
      <c r="ZT93">
        <f t="shared" si="2321"/>
        <v>81</v>
      </c>
      <c r="ZU93">
        <f t="shared" si="2322"/>
        <v>78</v>
      </c>
      <c r="ZV93">
        <f t="shared" si="2323"/>
        <v>69</v>
      </c>
      <c r="ZW93">
        <f t="shared" si="2324"/>
        <v>70</v>
      </c>
      <c r="ZX93">
        <f t="shared" si="2325"/>
        <v>69</v>
      </c>
      <c r="ZY93">
        <f t="shared" si="2326"/>
        <v>69</v>
      </c>
      <c r="ZZ93">
        <f t="shared" si="2327"/>
        <v>0</v>
      </c>
      <c r="AAA93">
        <f t="shared" si="2328"/>
        <v>0</v>
      </c>
      <c r="AAB93">
        <f t="shared" si="2329"/>
        <v>0</v>
      </c>
      <c r="AAC93">
        <f t="shared" si="2330"/>
        <v>0</v>
      </c>
      <c r="AAD93">
        <f t="shared" si="2331"/>
        <v>0</v>
      </c>
      <c r="AAE93">
        <f t="shared" si="2332"/>
        <v>0</v>
      </c>
      <c r="AAF93">
        <f t="shared" si="2333"/>
        <v>0</v>
      </c>
      <c r="AAG93">
        <f t="shared" si="2334"/>
        <v>0</v>
      </c>
      <c r="AAH93">
        <f t="shared" si="2335"/>
        <v>0</v>
      </c>
      <c r="AAI93">
        <f t="shared" si="2336"/>
        <v>0</v>
      </c>
      <c r="AAJ93">
        <f t="shared" si="2337"/>
        <v>0</v>
      </c>
      <c r="AAK93">
        <f t="shared" si="2338"/>
        <v>0</v>
      </c>
      <c r="AAL93">
        <f t="shared" si="2339"/>
        <v>0</v>
      </c>
      <c r="AAM93">
        <f t="shared" si="2340"/>
        <v>0</v>
      </c>
      <c r="AAN93">
        <f t="shared" si="2341"/>
        <v>0</v>
      </c>
      <c r="AAO93">
        <f t="shared" si="2342"/>
        <v>0</v>
      </c>
      <c r="AAP93">
        <f t="shared" si="2343"/>
        <v>0</v>
      </c>
      <c r="AAQ93">
        <f t="shared" si="2344"/>
        <v>0</v>
      </c>
      <c r="AAR93">
        <f t="shared" si="2345"/>
        <v>0</v>
      </c>
      <c r="AAS93">
        <f t="shared" si="2346"/>
        <v>0</v>
      </c>
      <c r="AAT93">
        <f t="shared" si="2347"/>
        <v>0</v>
      </c>
      <c r="AAU93">
        <f t="shared" si="2348"/>
        <v>0</v>
      </c>
      <c r="AAV93">
        <f t="shared" si="2349"/>
        <v>0</v>
      </c>
      <c r="AAW93">
        <f t="shared" si="2350"/>
        <v>0</v>
      </c>
      <c r="AAX93">
        <f t="shared" si="2351"/>
        <v>0</v>
      </c>
      <c r="AAY93">
        <f t="shared" si="2352"/>
        <v>0</v>
      </c>
      <c r="AAZ93">
        <f t="shared" si="2353"/>
        <v>0</v>
      </c>
      <c r="ABA93">
        <f t="shared" si="2354"/>
        <v>0</v>
      </c>
      <c r="ABB93">
        <f t="shared" si="2355"/>
        <v>0</v>
      </c>
      <c r="ABC93">
        <f t="shared" si="2356"/>
        <v>0</v>
      </c>
      <c r="ABD93">
        <f t="shared" si="2357"/>
        <v>0</v>
      </c>
      <c r="ABE93">
        <f t="shared" si="2358"/>
        <v>0</v>
      </c>
      <c r="ABF93">
        <f t="shared" si="2359"/>
        <v>0</v>
      </c>
      <c r="ABG93">
        <f t="shared" si="2360"/>
        <v>0</v>
      </c>
      <c r="ABH93">
        <f t="shared" si="2361"/>
        <v>0</v>
      </c>
      <c r="ABI93">
        <f t="shared" si="2362"/>
        <v>0</v>
      </c>
      <c r="ABJ93">
        <f t="shared" si="2363"/>
        <v>0</v>
      </c>
      <c r="ABK93">
        <f t="shared" si="2364"/>
        <v>0</v>
      </c>
      <c r="ABL93">
        <f t="shared" si="2365"/>
        <v>0</v>
      </c>
      <c r="ABM93">
        <f t="shared" si="2366"/>
        <v>0</v>
      </c>
      <c r="ABN93">
        <f t="shared" si="2367"/>
        <v>0</v>
      </c>
      <c r="ABO93">
        <f t="shared" si="2368"/>
        <v>0</v>
      </c>
      <c r="ABP93">
        <f t="shared" si="2369"/>
        <v>0</v>
      </c>
      <c r="ABQ93">
        <f t="shared" si="2370"/>
        <v>0</v>
      </c>
      <c r="ABR93">
        <f t="shared" si="2371"/>
        <v>0</v>
      </c>
      <c r="ABS93">
        <f t="shared" si="2372"/>
        <v>0</v>
      </c>
      <c r="ABT93">
        <f t="shared" si="2373"/>
        <v>0</v>
      </c>
      <c r="ABU93">
        <f t="shared" si="2374"/>
        <v>0</v>
      </c>
      <c r="ABV93">
        <f t="shared" si="2375"/>
        <v>0</v>
      </c>
      <c r="ABW93">
        <f t="shared" si="2376"/>
        <v>0</v>
      </c>
      <c r="ABX93">
        <f t="shared" si="2377"/>
        <v>0</v>
      </c>
      <c r="ABY93">
        <f t="shared" si="2378"/>
        <v>0</v>
      </c>
      <c r="ABZ93">
        <f t="shared" si="2379"/>
        <v>0</v>
      </c>
      <c r="ACA93">
        <f t="shared" si="2380"/>
        <v>0</v>
      </c>
      <c r="ACB93">
        <f t="shared" si="2381"/>
        <v>0</v>
      </c>
      <c r="ACC93">
        <f t="shared" si="2382"/>
        <v>0</v>
      </c>
      <c r="ACD93">
        <f t="shared" si="2383"/>
        <v>0</v>
      </c>
      <c r="ACE93">
        <f t="shared" si="2384"/>
        <v>0</v>
      </c>
      <c r="ACF93">
        <f t="shared" si="2385"/>
        <v>0</v>
      </c>
      <c r="ACG93">
        <f t="shared" si="2386"/>
        <v>0</v>
      </c>
      <c r="ACH93">
        <f t="shared" si="2387"/>
        <v>0</v>
      </c>
      <c r="ACI93">
        <f t="shared" si="2388"/>
        <v>0</v>
      </c>
      <c r="ACJ93">
        <f t="shared" si="2389"/>
        <v>0</v>
      </c>
      <c r="ACK93">
        <f t="shared" si="2390"/>
        <v>0</v>
      </c>
      <c r="ACL93">
        <f t="shared" si="2391"/>
        <v>0</v>
      </c>
      <c r="ACM93">
        <f t="shared" si="2392"/>
        <v>0</v>
      </c>
      <c r="ACN93">
        <f t="shared" si="2393"/>
        <v>0</v>
      </c>
      <c r="ACO93">
        <f t="shared" si="2394"/>
        <v>0</v>
      </c>
      <c r="ACP93">
        <f t="shared" si="2395"/>
        <v>0</v>
      </c>
      <c r="ACQ93">
        <f t="shared" si="2396"/>
        <v>0</v>
      </c>
      <c r="ACR93">
        <f t="shared" si="2397"/>
        <v>0</v>
      </c>
      <c r="ACS93">
        <f t="shared" si="2398"/>
        <v>0</v>
      </c>
      <c r="ACT93">
        <f t="shared" si="2399"/>
        <v>0</v>
      </c>
      <c r="ACU93">
        <f t="shared" si="2400"/>
        <v>0</v>
      </c>
      <c r="ACW93" s="4">
        <f t="shared" si="2401"/>
        <v>228.70000000000002</v>
      </c>
      <c r="ACX93" s="4">
        <f t="shared" si="2402"/>
        <v>28.9</v>
      </c>
      <c r="ACY93" s="4">
        <f t="shared" si="2403"/>
        <v>191.6</v>
      </c>
      <c r="ACZ93" s="4">
        <f t="shared" si="2404"/>
        <v>0</v>
      </c>
      <c r="ADA93" s="88">
        <f t="shared" si="2405"/>
        <v>3.8013155617496426</v>
      </c>
      <c r="ADB93" s="4">
        <f t="shared" si="2406"/>
        <v>449.20000000000005</v>
      </c>
      <c r="ADC93" s="5">
        <f t="shared" si="2407"/>
        <v>6.7631353675643666</v>
      </c>
      <c r="ADD93" s="5">
        <f t="shared" si="2408"/>
        <v>6.9209825891993111</v>
      </c>
      <c r="ADE93">
        <f t="shared" si="2409"/>
        <v>137.30000000000001</v>
      </c>
      <c r="ADF93">
        <f t="shared" si="2410"/>
        <v>25.6</v>
      </c>
      <c r="ADG93">
        <f t="shared" si="2411"/>
        <v>58.7</v>
      </c>
      <c r="ADH93">
        <f t="shared" si="2412"/>
        <v>68.7</v>
      </c>
      <c r="ADI93">
        <f t="shared" si="2413"/>
        <v>45.1</v>
      </c>
      <c r="ADJ93">
        <f t="shared" si="2414"/>
        <v>0</v>
      </c>
      <c r="ADK93">
        <f t="shared" si="2415"/>
        <v>28.9</v>
      </c>
      <c r="ADL93">
        <f t="shared" si="2416"/>
        <v>0</v>
      </c>
      <c r="ADM93">
        <f t="shared" si="2417"/>
        <v>7.1</v>
      </c>
      <c r="ADN93">
        <f t="shared" si="2418"/>
        <v>14.2</v>
      </c>
      <c r="ADO93">
        <f t="shared" si="2419"/>
        <v>63.6</v>
      </c>
      <c r="ADP93">
        <f t="shared" si="2420"/>
        <v>0</v>
      </c>
      <c r="ADQ93">
        <f t="shared" si="2421"/>
        <v>0</v>
      </c>
      <c r="ADR93">
        <f t="shared" si="2422"/>
        <v>0</v>
      </c>
      <c r="ADS93">
        <f t="shared" si="2423"/>
        <v>0</v>
      </c>
      <c r="ADT93">
        <f t="shared" si="2424"/>
        <v>0</v>
      </c>
      <c r="ADU93">
        <f t="shared" si="2425"/>
        <v>0</v>
      </c>
      <c r="ADV93">
        <f t="shared" si="2426"/>
        <v>0</v>
      </c>
      <c r="ADW93">
        <f t="shared" si="2427"/>
        <v>0</v>
      </c>
      <c r="ADX93">
        <f t="shared" si="2428"/>
        <v>0</v>
      </c>
      <c r="ADY93">
        <f t="shared" si="2429"/>
        <v>0</v>
      </c>
      <c r="ADZ93">
        <f t="shared" si="2430"/>
        <v>0</v>
      </c>
      <c r="AEA93">
        <f t="shared" si="2431"/>
        <v>0</v>
      </c>
      <c r="AEB93">
        <f t="shared" si="2432"/>
        <v>0</v>
      </c>
      <c r="AEC93">
        <f t="shared" si="2433"/>
        <v>0</v>
      </c>
      <c r="AED93">
        <f t="shared" si="2434"/>
        <v>0</v>
      </c>
      <c r="AEE93">
        <f t="shared" si="2435"/>
        <v>0</v>
      </c>
      <c r="AEF93">
        <f t="shared" si="2436"/>
        <v>0</v>
      </c>
      <c r="AEG93">
        <f t="shared" si="2437"/>
        <v>0</v>
      </c>
      <c r="AEH93">
        <f t="shared" si="2438"/>
        <v>0</v>
      </c>
      <c r="AEI93">
        <f t="shared" si="2439"/>
        <v>0</v>
      </c>
      <c r="AEJ93">
        <f t="shared" si="2440"/>
        <v>0</v>
      </c>
      <c r="AEK93">
        <f t="shared" si="2441"/>
        <v>0</v>
      </c>
      <c r="AEL93">
        <f t="shared" si="2442"/>
        <v>0</v>
      </c>
      <c r="AEM93">
        <f t="shared" si="2443"/>
        <v>0</v>
      </c>
      <c r="AEN93">
        <f t="shared" si="2444"/>
        <v>0</v>
      </c>
      <c r="AEO93">
        <f t="shared" si="2445"/>
        <v>0</v>
      </c>
      <c r="AEP93">
        <f t="shared" si="2446"/>
        <v>0</v>
      </c>
      <c r="AEQ93">
        <f t="shared" si="2447"/>
        <v>0</v>
      </c>
      <c r="AER93">
        <f t="shared" si="2448"/>
        <v>0</v>
      </c>
      <c r="AES93">
        <f t="shared" si="2449"/>
        <v>0</v>
      </c>
      <c r="AET93">
        <f t="shared" si="2450"/>
        <v>0</v>
      </c>
      <c r="AEU93">
        <f t="shared" si="2451"/>
        <v>0</v>
      </c>
      <c r="AEV93">
        <f t="shared" si="2452"/>
        <v>0</v>
      </c>
      <c r="AEW93">
        <f t="shared" si="2453"/>
        <v>0</v>
      </c>
      <c r="AEX93">
        <f t="shared" si="2454"/>
        <v>0</v>
      </c>
      <c r="AEY93">
        <f t="shared" si="2455"/>
        <v>0</v>
      </c>
      <c r="AEZ93">
        <f t="shared" si="2456"/>
        <v>0</v>
      </c>
      <c r="AFA93">
        <f t="shared" si="2457"/>
        <v>0</v>
      </c>
      <c r="AFB93">
        <f t="shared" si="2458"/>
        <v>0</v>
      </c>
      <c r="AFC93">
        <f t="shared" si="2459"/>
        <v>0</v>
      </c>
      <c r="AFD93">
        <f t="shared" si="2460"/>
        <v>0</v>
      </c>
      <c r="AFE93">
        <f t="shared" si="2461"/>
        <v>0</v>
      </c>
      <c r="AFF93">
        <f t="shared" si="2462"/>
        <v>0</v>
      </c>
      <c r="AFG93">
        <f t="shared" si="2463"/>
        <v>0</v>
      </c>
      <c r="AFH93">
        <f t="shared" si="2464"/>
        <v>0</v>
      </c>
      <c r="AFI93">
        <f t="shared" si="2465"/>
        <v>0</v>
      </c>
      <c r="AFJ93">
        <f t="shared" si="2466"/>
        <v>0</v>
      </c>
      <c r="AFK93">
        <f t="shared" si="2467"/>
        <v>0</v>
      </c>
      <c r="AFL93">
        <f t="shared" si="2468"/>
        <v>0</v>
      </c>
      <c r="AFM93">
        <f t="shared" si="2469"/>
        <v>0</v>
      </c>
      <c r="AFN93">
        <f t="shared" si="2470"/>
        <v>0</v>
      </c>
      <c r="AFO93">
        <f t="shared" si="2471"/>
        <v>0</v>
      </c>
      <c r="AFP93">
        <f t="shared" si="2472"/>
        <v>0</v>
      </c>
      <c r="AFQ93">
        <f t="shared" si="2473"/>
        <v>0</v>
      </c>
      <c r="AFR93">
        <f t="shared" si="2474"/>
        <v>0</v>
      </c>
      <c r="AFS93">
        <f t="shared" si="2475"/>
        <v>0</v>
      </c>
      <c r="AFT93">
        <f t="shared" si="2476"/>
        <v>0</v>
      </c>
      <c r="AFU93">
        <f t="shared" si="2477"/>
        <v>0</v>
      </c>
      <c r="AFV93">
        <f t="shared" si="2478"/>
        <v>0</v>
      </c>
      <c r="AFW93">
        <f t="shared" si="2479"/>
        <v>0</v>
      </c>
      <c r="AFX93">
        <f t="shared" si="2480"/>
        <v>0</v>
      </c>
      <c r="AFY93">
        <f t="shared" si="2481"/>
        <v>0</v>
      </c>
      <c r="AFZ93">
        <f t="shared" si="2482"/>
        <v>0</v>
      </c>
      <c r="AGA93">
        <f t="shared" si="2483"/>
        <v>0</v>
      </c>
      <c r="AGB93">
        <f t="shared" si="2484"/>
        <v>0</v>
      </c>
      <c r="AGC93">
        <f t="shared" si="2485"/>
        <v>0</v>
      </c>
      <c r="AGD93">
        <f t="shared" si="2486"/>
        <v>0</v>
      </c>
      <c r="AGE93">
        <f t="shared" si="2487"/>
        <v>0</v>
      </c>
      <c r="AGF93">
        <f t="shared" si="2488"/>
        <v>0</v>
      </c>
      <c r="AGG93">
        <f t="shared" si="2489"/>
        <v>0</v>
      </c>
      <c r="AGH93">
        <f t="shared" si="2490"/>
        <v>0</v>
      </c>
      <c r="AGI93">
        <f t="shared" si="2491"/>
        <v>0</v>
      </c>
      <c r="AGJ93">
        <f t="shared" si="2492"/>
        <v>0</v>
      </c>
      <c r="AGK93">
        <f t="shared" si="2493"/>
        <v>0</v>
      </c>
      <c r="AGM93" s="88">
        <f t="shared" si="2494"/>
        <v>94</v>
      </c>
      <c r="AGN93" s="88">
        <v>94</v>
      </c>
      <c r="AGO93">
        <v>10</v>
      </c>
      <c r="AGP93">
        <f t="shared" si="2495"/>
        <v>10</v>
      </c>
      <c r="AGQ93">
        <f t="shared" si="2496"/>
        <v>10</v>
      </c>
      <c r="AGR93">
        <f t="shared" si="2497"/>
        <v>10</v>
      </c>
      <c r="AGS93">
        <f t="shared" si="2498"/>
        <v>7</v>
      </c>
      <c r="AGT93">
        <f t="shared" si="2499"/>
        <v>7</v>
      </c>
      <c r="AGU93">
        <f t="shared" si="2500"/>
        <v>10</v>
      </c>
      <c r="AGV93">
        <f t="shared" si="2501"/>
        <v>5</v>
      </c>
      <c r="AGW93">
        <f t="shared" si="2502"/>
        <v>6</v>
      </c>
      <c r="AGX93">
        <f t="shared" si="2503"/>
        <v>10</v>
      </c>
      <c r="AGY93">
        <f t="shared" si="2504"/>
        <v>7</v>
      </c>
      <c r="AGZ93">
        <f t="shared" si="2505"/>
        <v>7</v>
      </c>
      <c r="AHA93">
        <f t="shared" si="2506"/>
        <v>0</v>
      </c>
      <c r="AHB93">
        <f t="shared" si="2507"/>
        <v>0</v>
      </c>
      <c r="AHC93">
        <f t="shared" si="2508"/>
        <v>0</v>
      </c>
      <c r="AHD93">
        <f t="shared" si="2509"/>
        <v>0</v>
      </c>
      <c r="AHE93">
        <f t="shared" si="2510"/>
        <v>0</v>
      </c>
      <c r="AHF93">
        <f t="shared" si="2511"/>
        <v>0</v>
      </c>
      <c r="AHG93">
        <f t="shared" si="2512"/>
        <v>0</v>
      </c>
      <c r="AHH93">
        <f t="shared" si="2513"/>
        <v>0</v>
      </c>
      <c r="AHI93">
        <f t="shared" si="2514"/>
        <v>0</v>
      </c>
      <c r="AHJ93">
        <f t="shared" si="2515"/>
        <v>0</v>
      </c>
      <c r="AHK93">
        <f t="shared" si="2516"/>
        <v>0</v>
      </c>
      <c r="AHL93">
        <f t="shared" si="2517"/>
        <v>0</v>
      </c>
      <c r="AHM93">
        <f t="shared" si="2518"/>
        <v>0</v>
      </c>
      <c r="AHN93">
        <f t="shared" si="2519"/>
        <v>0</v>
      </c>
      <c r="AHO93">
        <f t="shared" si="2520"/>
        <v>0</v>
      </c>
      <c r="AHP93">
        <f t="shared" si="2521"/>
        <v>0</v>
      </c>
      <c r="AHQ93">
        <f t="shared" si="2522"/>
        <v>0</v>
      </c>
      <c r="AHR93">
        <f t="shared" si="2523"/>
        <v>0</v>
      </c>
      <c r="AHS93">
        <f t="shared" si="2524"/>
        <v>0</v>
      </c>
      <c r="AHT93">
        <f t="shared" si="2525"/>
        <v>0</v>
      </c>
      <c r="AHU93">
        <f t="shared" si="2526"/>
        <v>0</v>
      </c>
      <c r="AHV93">
        <f t="shared" si="2527"/>
        <v>0</v>
      </c>
      <c r="AHW93">
        <f t="shared" si="2528"/>
        <v>0</v>
      </c>
      <c r="AHX93">
        <f t="shared" si="2529"/>
        <v>0</v>
      </c>
      <c r="AHY93">
        <f t="shared" si="2530"/>
        <v>0</v>
      </c>
      <c r="AHZ93">
        <f t="shared" si="2531"/>
        <v>0</v>
      </c>
      <c r="AIA93">
        <f t="shared" si="2532"/>
        <v>0</v>
      </c>
      <c r="AIB93">
        <f t="shared" si="2533"/>
        <v>0</v>
      </c>
      <c r="AIC93">
        <f t="shared" si="2534"/>
        <v>0</v>
      </c>
      <c r="AID93">
        <f t="shared" si="2535"/>
        <v>0</v>
      </c>
      <c r="AIE93">
        <f t="shared" si="2536"/>
        <v>0</v>
      </c>
      <c r="AIF93">
        <f t="shared" si="2537"/>
        <v>0</v>
      </c>
      <c r="AIG93">
        <f t="shared" si="2538"/>
        <v>0</v>
      </c>
      <c r="AIH93">
        <f t="shared" si="2539"/>
        <v>0</v>
      </c>
      <c r="AII93">
        <f t="shared" si="2540"/>
        <v>0</v>
      </c>
      <c r="AIJ93">
        <f t="shared" si="2541"/>
        <v>0</v>
      </c>
      <c r="AIK93">
        <f t="shared" si="2542"/>
        <v>0</v>
      </c>
      <c r="AIL93">
        <f t="shared" si="2543"/>
        <v>0</v>
      </c>
      <c r="AIM93">
        <f t="shared" si="2544"/>
        <v>0</v>
      </c>
      <c r="AIN93">
        <f t="shared" si="2545"/>
        <v>0</v>
      </c>
      <c r="AIO93">
        <f t="shared" si="2546"/>
        <v>0</v>
      </c>
      <c r="AIP93">
        <f t="shared" si="2547"/>
        <v>0</v>
      </c>
      <c r="AIQ93">
        <f t="shared" si="2548"/>
        <v>0</v>
      </c>
      <c r="AIR93">
        <f t="shared" si="2549"/>
        <v>0</v>
      </c>
      <c r="AIS93">
        <f t="shared" si="2550"/>
        <v>0</v>
      </c>
      <c r="AIT93">
        <f t="shared" si="2551"/>
        <v>0</v>
      </c>
      <c r="AIU93">
        <f t="shared" si="2552"/>
        <v>0</v>
      </c>
      <c r="AIV93">
        <f t="shared" si="2553"/>
        <v>0</v>
      </c>
      <c r="AIW93">
        <f t="shared" si="2554"/>
        <v>0</v>
      </c>
      <c r="AIX93">
        <f t="shared" si="2555"/>
        <v>0</v>
      </c>
      <c r="AIY93">
        <f t="shared" si="2556"/>
        <v>0</v>
      </c>
      <c r="AIZ93">
        <f t="shared" si="2557"/>
        <v>0</v>
      </c>
      <c r="AJA93">
        <f t="shared" si="2558"/>
        <v>0</v>
      </c>
      <c r="AJB93">
        <f t="shared" si="2559"/>
        <v>0</v>
      </c>
      <c r="AJC93">
        <f t="shared" si="2560"/>
        <v>0</v>
      </c>
      <c r="AJD93">
        <f t="shared" si="2561"/>
        <v>0</v>
      </c>
      <c r="AJE93">
        <f t="shared" si="2562"/>
        <v>0</v>
      </c>
      <c r="AJF93">
        <f t="shared" si="2563"/>
        <v>0</v>
      </c>
      <c r="AJG93">
        <f t="shared" si="2564"/>
        <v>0</v>
      </c>
      <c r="AJH93">
        <f t="shared" si="2565"/>
        <v>0</v>
      </c>
      <c r="AJI93">
        <f t="shared" si="2566"/>
        <v>0</v>
      </c>
      <c r="AJJ93">
        <f t="shared" si="2567"/>
        <v>0</v>
      </c>
      <c r="AJK93">
        <f t="shared" si="2568"/>
        <v>0</v>
      </c>
      <c r="AJL93">
        <f t="shared" si="2569"/>
        <v>0</v>
      </c>
      <c r="AJM93">
        <f t="shared" si="2570"/>
        <v>0</v>
      </c>
      <c r="AJN93">
        <f t="shared" si="2571"/>
        <v>0</v>
      </c>
      <c r="AJO93">
        <f t="shared" si="2572"/>
        <v>0</v>
      </c>
      <c r="AJP93">
        <f t="shared" si="2573"/>
        <v>0</v>
      </c>
      <c r="AJQ93">
        <f t="shared" si="2574"/>
        <v>0</v>
      </c>
      <c r="AJR93">
        <f t="shared" si="2575"/>
        <v>0</v>
      </c>
      <c r="AJS93">
        <f t="shared" si="2576"/>
        <v>0</v>
      </c>
      <c r="AJT93">
        <f t="shared" si="2577"/>
        <v>0</v>
      </c>
      <c r="AJU93">
        <f t="shared" si="2578"/>
        <v>0</v>
      </c>
      <c r="AJV93">
        <f t="shared" si="2579"/>
        <v>0</v>
      </c>
      <c r="AJX93">
        <v>50</v>
      </c>
      <c r="AJY93">
        <v>1</v>
      </c>
      <c r="AJZ93">
        <v>1</v>
      </c>
      <c r="AKA93">
        <f t="shared" si="2580"/>
        <v>2</v>
      </c>
      <c r="AKB93">
        <f t="shared" si="2581"/>
        <v>1</v>
      </c>
      <c r="AKC93">
        <f t="shared" si="2582"/>
        <v>2</v>
      </c>
      <c r="AKD93">
        <f t="shared" si="2583"/>
        <v>2</v>
      </c>
      <c r="AKE93">
        <f t="shared" si="2584"/>
        <v>16</v>
      </c>
      <c r="AKF93">
        <f t="shared" si="2585"/>
        <v>16</v>
      </c>
      <c r="AKG93">
        <f t="shared" si="2586"/>
        <v>2</v>
      </c>
      <c r="AKH93">
        <f t="shared" si="2587"/>
        <v>1</v>
      </c>
      <c r="AKI93">
        <f t="shared" si="2588"/>
        <v>0</v>
      </c>
      <c r="AKJ93">
        <f t="shared" si="2589"/>
        <v>0</v>
      </c>
      <c r="AKK93">
        <f t="shared" si="2590"/>
        <v>0</v>
      </c>
      <c r="AKL93">
        <f t="shared" si="2591"/>
        <v>0</v>
      </c>
      <c r="AKM93">
        <f t="shared" si="2592"/>
        <v>0</v>
      </c>
      <c r="AKN93">
        <f t="shared" si="2593"/>
        <v>0</v>
      </c>
      <c r="AKO93">
        <f t="shared" si="2594"/>
        <v>0</v>
      </c>
      <c r="AKP93">
        <f t="shared" si="2595"/>
        <v>0</v>
      </c>
      <c r="AKQ93">
        <f t="shared" si="2596"/>
        <v>0</v>
      </c>
      <c r="AKR93">
        <f t="shared" si="2597"/>
        <v>0</v>
      </c>
      <c r="AKS93">
        <f t="shared" si="2598"/>
        <v>0</v>
      </c>
      <c r="AKT93">
        <f t="shared" si="2599"/>
        <v>0</v>
      </c>
      <c r="AKU93">
        <f t="shared" si="2600"/>
        <v>0</v>
      </c>
      <c r="AKV93">
        <f t="shared" si="2601"/>
        <v>0</v>
      </c>
      <c r="AKW93">
        <f t="shared" si="2602"/>
        <v>0</v>
      </c>
      <c r="AKX93">
        <f t="shared" si="2603"/>
        <v>0</v>
      </c>
      <c r="AKY93">
        <f t="shared" si="2604"/>
        <v>0</v>
      </c>
      <c r="AKZ93">
        <f t="shared" si="2605"/>
        <v>0</v>
      </c>
      <c r="ALA93">
        <f t="shared" si="2606"/>
        <v>0</v>
      </c>
      <c r="ALB93">
        <f t="shared" si="2607"/>
        <v>0</v>
      </c>
      <c r="ALC93">
        <f t="shared" si="2608"/>
        <v>0</v>
      </c>
      <c r="ALD93">
        <f t="shared" si="2609"/>
        <v>0</v>
      </c>
      <c r="ALE93">
        <f t="shared" si="2610"/>
        <v>0</v>
      </c>
      <c r="ALF93">
        <f t="shared" si="2611"/>
        <v>0</v>
      </c>
      <c r="ALG93">
        <f t="shared" si="2612"/>
        <v>0</v>
      </c>
      <c r="ALH93">
        <f t="shared" si="2613"/>
        <v>0</v>
      </c>
      <c r="ALI93">
        <f t="shared" si="2614"/>
        <v>0</v>
      </c>
      <c r="ALJ93">
        <f t="shared" si="2615"/>
        <v>0</v>
      </c>
      <c r="ALK93">
        <f t="shared" si="2616"/>
        <v>0</v>
      </c>
      <c r="ALL93">
        <f t="shared" si="2617"/>
        <v>0</v>
      </c>
      <c r="ALM93">
        <f t="shared" si="2618"/>
        <v>0</v>
      </c>
      <c r="ALN93">
        <f t="shared" si="2619"/>
        <v>0</v>
      </c>
      <c r="ALO93">
        <f t="shared" si="2620"/>
        <v>0</v>
      </c>
      <c r="ALP93">
        <f t="shared" si="2621"/>
        <v>0</v>
      </c>
      <c r="ALQ93">
        <f t="shared" si="2622"/>
        <v>0</v>
      </c>
      <c r="ALR93">
        <f t="shared" si="2623"/>
        <v>0</v>
      </c>
      <c r="ALS93">
        <f t="shared" si="2624"/>
        <v>0</v>
      </c>
      <c r="ALT93">
        <f t="shared" si="2625"/>
        <v>0</v>
      </c>
      <c r="ALU93">
        <f t="shared" si="2626"/>
        <v>0</v>
      </c>
      <c r="ALV93">
        <f t="shared" si="2627"/>
        <v>0</v>
      </c>
      <c r="ALW93">
        <f t="shared" si="2628"/>
        <v>0</v>
      </c>
      <c r="ALX93">
        <f t="shared" si="2629"/>
        <v>0</v>
      </c>
      <c r="ALY93">
        <f t="shared" si="2630"/>
        <v>0</v>
      </c>
      <c r="ALZ93">
        <f t="shared" si="2631"/>
        <v>0</v>
      </c>
      <c r="AMA93">
        <f t="shared" si="2632"/>
        <v>0</v>
      </c>
      <c r="AMB93">
        <f t="shared" si="2633"/>
        <v>0</v>
      </c>
      <c r="AMC93">
        <f t="shared" si="2634"/>
        <v>0</v>
      </c>
      <c r="AMD93">
        <f t="shared" si="2635"/>
        <v>0</v>
      </c>
      <c r="AME93">
        <f t="shared" si="2636"/>
        <v>0</v>
      </c>
      <c r="AMF93">
        <f t="shared" si="2637"/>
        <v>0</v>
      </c>
      <c r="AMG93">
        <f t="shared" si="2638"/>
        <v>0</v>
      </c>
      <c r="AMH93">
        <f t="shared" si="2639"/>
        <v>0</v>
      </c>
      <c r="AMI93">
        <f t="shared" si="2640"/>
        <v>0</v>
      </c>
      <c r="AMJ93">
        <f t="shared" si="2641"/>
        <v>0</v>
      </c>
      <c r="AMK93">
        <f t="shared" si="2642"/>
        <v>0</v>
      </c>
      <c r="AML93">
        <f t="shared" si="2643"/>
        <v>0</v>
      </c>
      <c r="AMM93">
        <f t="shared" si="2644"/>
        <v>0</v>
      </c>
      <c r="AMN93">
        <f t="shared" si="2645"/>
        <v>0</v>
      </c>
      <c r="AMO93">
        <f t="shared" si="2646"/>
        <v>0</v>
      </c>
      <c r="AMP93">
        <f t="shared" si="2647"/>
        <v>0</v>
      </c>
      <c r="AMQ93">
        <f t="shared" si="2648"/>
        <v>0</v>
      </c>
      <c r="AMR93">
        <f t="shared" si="2649"/>
        <v>0</v>
      </c>
      <c r="AMS93">
        <f t="shared" si="2650"/>
        <v>0</v>
      </c>
      <c r="AMT93">
        <f t="shared" si="2651"/>
        <v>0</v>
      </c>
      <c r="AMU93">
        <f t="shared" si="2652"/>
        <v>0</v>
      </c>
      <c r="AMV93">
        <f t="shared" si="2653"/>
        <v>0</v>
      </c>
      <c r="AMW93">
        <f t="shared" si="2654"/>
        <v>0</v>
      </c>
      <c r="AMX93">
        <f t="shared" si="2655"/>
        <v>0</v>
      </c>
      <c r="AMY93">
        <f t="shared" si="2656"/>
        <v>0</v>
      </c>
      <c r="AMZ93">
        <f t="shared" si="2657"/>
        <v>0</v>
      </c>
      <c r="ANA93">
        <f t="shared" si="2658"/>
        <v>0</v>
      </c>
      <c r="ANB93">
        <f t="shared" si="2659"/>
        <v>0</v>
      </c>
      <c r="ANC93">
        <f t="shared" si="2660"/>
        <v>0</v>
      </c>
      <c r="AND93">
        <f t="shared" si="2661"/>
        <v>0</v>
      </c>
      <c r="ANR93" s="4">
        <v>1815</v>
      </c>
      <c r="ANS93" s="4">
        <f t="shared" si="2662"/>
        <v>1815</v>
      </c>
      <c r="ANU93" s="4">
        <v>1829</v>
      </c>
      <c r="ANV93" t="str">
        <f t="shared" si="2663"/>
        <v>1858</v>
      </c>
      <c r="ANW93" t="str">
        <f t="shared" si="2664"/>
        <v>1838</v>
      </c>
      <c r="ANX93" t="str">
        <f t="shared" si="2665"/>
        <v>1861</v>
      </c>
      <c r="ANY93" t="str">
        <f t="shared" si="2666"/>
        <v>1866</v>
      </c>
      <c r="ANZ93" t="str">
        <f t="shared" si="2667"/>
        <v>1869</v>
      </c>
      <c r="AOA93" t="str">
        <f t="shared" si="2668"/>
        <v>1851</v>
      </c>
      <c r="AOB93" t="str">
        <f t="shared" si="2669"/>
        <v>1842</v>
      </c>
      <c r="AOC93" t="str">
        <f t="shared" si="2670"/>
        <v>1821</v>
      </c>
      <c r="AOD93" t="str">
        <f t="shared" si="2671"/>
        <v>1795</v>
      </c>
      <c r="AOE93" t="str">
        <f t="shared" si="2672"/>
        <v>1791</v>
      </c>
      <c r="AOF93" t="str">
        <f t="shared" si="2673"/>
        <v>1815</v>
      </c>
      <c r="AOG93" t="str">
        <f t="shared" si="2674"/>
        <v>1815</v>
      </c>
      <c r="AOH93" t="str">
        <f t="shared" si="2675"/>
        <v>1815</v>
      </c>
      <c r="AOI93" t="str">
        <f t="shared" si="2676"/>
        <v>1815</v>
      </c>
      <c r="AOJ93" t="str">
        <f t="shared" si="2677"/>
        <v>1815</v>
      </c>
      <c r="AOK93" t="str">
        <f t="shared" si="2678"/>
        <v>1815</v>
      </c>
      <c r="AOL93" t="str">
        <f t="shared" si="2679"/>
        <v>1815</v>
      </c>
      <c r="AOM93" t="str">
        <f t="shared" si="2680"/>
        <v>1815</v>
      </c>
      <c r="AON93" t="str">
        <f t="shared" si="2681"/>
        <v>1815</v>
      </c>
      <c r="AOO93" t="str">
        <f t="shared" si="2682"/>
        <v>1815</v>
      </c>
      <c r="AOP93" t="str">
        <f t="shared" si="2683"/>
        <v>1815</v>
      </c>
      <c r="AOQ93" t="str">
        <f t="shared" si="2684"/>
        <v>1815</v>
      </c>
      <c r="AOR93" t="str">
        <f t="shared" si="2685"/>
        <v>1815</v>
      </c>
      <c r="AOS93" t="str">
        <f t="shared" si="2686"/>
        <v>1815</v>
      </c>
      <c r="AOT93" t="str">
        <f t="shared" si="2687"/>
        <v>1815</v>
      </c>
      <c r="AOU93" t="str">
        <f t="shared" si="2688"/>
        <v>1815</v>
      </c>
      <c r="AOV93" t="str">
        <f t="shared" si="2689"/>
        <v>1815</v>
      </c>
      <c r="AOW93" t="str">
        <f t="shared" si="2690"/>
        <v>1815</v>
      </c>
      <c r="AOX93" t="str">
        <f t="shared" si="2691"/>
        <v>1815</v>
      </c>
      <c r="AOY93" t="str">
        <f t="shared" si="2692"/>
        <v>1815</v>
      </c>
      <c r="AOZ93" t="str">
        <f t="shared" si="2693"/>
        <v>1815</v>
      </c>
      <c r="APA93" t="str">
        <f t="shared" si="2694"/>
        <v>1815</v>
      </c>
      <c r="APB93" t="str">
        <f t="shared" si="2695"/>
        <v>1815</v>
      </c>
      <c r="APC93" t="str">
        <f t="shared" si="2696"/>
        <v>1815</v>
      </c>
      <c r="APD93" t="str">
        <f t="shared" si="2697"/>
        <v>1815</v>
      </c>
      <c r="APE93" t="str">
        <f t="shared" si="2698"/>
        <v>1815</v>
      </c>
      <c r="APF93" t="str">
        <f t="shared" si="2699"/>
        <v>1815</v>
      </c>
      <c r="APG93" t="str">
        <f t="shared" si="2700"/>
        <v>1815</v>
      </c>
      <c r="APH93" t="str">
        <f t="shared" si="2701"/>
        <v>1815</v>
      </c>
      <c r="API93" t="str">
        <f t="shared" si="2702"/>
        <v>1815</v>
      </c>
      <c r="APJ93" t="str">
        <f t="shared" si="2703"/>
        <v>1815</v>
      </c>
      <c r="APK93" t="str">
        <f t="shared" si="2704"/>
        <v>1815</v>
      </c>
      <c r="APL93" t="str">
        <f t="shared" si="2705"/>
        <v>1815</v>
      </c>
      <c r="APM93" t="str">
        <f t="shared" si="2706"/>
        <v>1815</v>
      </c>
      <c r="APN93" t="str">
        <f t="shared" si="2707"/>
        <v>1815</v>
      </c>
      <c r="APO93" t="str">
        <f t="shared" si="2708"/>
        <v>1815</v>
      </c>
      <c r="APP93" t="str">
        <f t="shared" si="2709"/>
        <v>1815</v>
      </c>
      <c r="APQ93" t="str">
        <f t="shared" si="2710"/>
        <v>1815</v>
      </c>
      <c r="APR93" t="str">
        <f t="shared" si="2711"/>
        <v>1815</v>
      </c>
      <c r="APS93" t="str">
        <f t="shared" si="2712"/>
        <v>1815</v>
      </c>
      <c r="APT93" t="str">
        <f t="shared" si="2713"/>
        <v>1815</v>
      </c>
      <c r="APU93" t="str">
        <f t="shared" si="2714"/>
        <v>1815</v>
      </c>
      <c r="APV93" t="str">
        <f t="shared" si="2715"/>
        <v>1815</v>
      </c>
      <c r="APW93" t="str">
        <f t="shared" si="2716"/>
        <v>1815</v>
      </c>
      <c r="APX93" t="str">
        <f t="shared" si="2717"/>
        <v>1815</v>
      </c>
      <c r="APY93" t="str">
        <f t="shared" si="2718"/>
        <v>1815</v>
      </c>
      <c r="APZ93" t="str">
        <f t="shared" si="2719"/>
        <v>1815</v>
      </c>
      <c r="AQA93" t="str">
        <f t="shared" si="2720"/>
        <v>1815</v>
      </c>
      <c r="AQB93" t="str">
        <f t="shared" si="2721"/>
        <v>1815</v>
      </c>
      <c r="AQC93" t="str">
        <f t="shared" si="2722"/>
        <v>1815</v>
      </c>
      <c r="AQD93" t="str">
        <f t="shared" si="2723"/>
        <v>1815</v>
      </c>
      <c r="AQE93" t="str">
        <f t="shared" si="2724"/>
        <v>1815</v>
      </c>
      <c r="AQF93" t="str">
        <f t="shared" si="2725"/>
        <v>1815</v>
      </c>
      <c r="AQG93" t="str">
        <f t="shared" si="2726"/>
        <v>1815</v>
      </c>
      <c r="AQH93" t="str">
        <f t="shared" si="2727"/>
        <v>1815</v>
      </c>
      <c r="AQI93" t="str">
        <f t="shared" si="2728"/>
        <v>1815</v>
      </c>
      <c r="AQJ93" t="str">
        <f t="shared" si="2729"/>
        <v>1815</v>
      </c>
      <c r="AQK93" t="str">
        <f t="shared" si="2730"/>
        <v>1815</v>
      </c>
      <c r="AQL93" t="str">
        <f t="shared" si="2731"/>
        <v>1815</v>
      </c>
      <c r="AQM93" t="str">
        <f t="shared" si="2732"/>
        <v>1815</v>
      </c>
      <c r="AQN93" t="str">
        <f t="shared" si="2733"/>
        <v>1815</v>
      </c>
      <c r="AQO93" t="str">
        <f t="shared" si="2734"/>
        <v>1815</v>
      </c>
      <c r="AQP93" t="str">
        <f t="shared" si="2735"/>
        <v>1815</v>
      </c>
      <c r="AQQ93" t="str">
        <f t="shared" si="2736"/>
        <v>1815</v>
      </c>
      <c r="AQR93" t="str">
        <f t="shared" si="2737"/>
        <v>1815</v>
      </c>
      <c r="AQS93" t="str">
        <f t="shared" si="2738"/>
        <v>1815</v>
      </c>
      <c r="AQT93" t="str">
        <f t="shared" si="2739"/>
        <v>1815</v>
      </c>
      <c r="AQU93" t="str">
        <f t="shared" si="2740"/>
        <v>1815</v>
      </c>
      <c r="AQV93" t="str">
        <f t="shared" si="2741"/>
        <v>1815</v>
      </c>
      <c r="AQW93" t="str">
        <f t="shared" si="2742"/>
        <v>1815</v>
      </c>
      <c r="AQX93" t="str">
        <f t="shared" si="2743"/>
        <v>1815</v>
      </c>
      <c r="AQY93" t="str">
        <f t="shared" si="2744"/>
        <v>1815</v>
      </c>
      <c r="AQZ93" t="str">
        <f t="shared" si="2745"/>
        <v>1815</v>
      </c>
      <c r="ARA93" t="str">
        <f t="shared" si="2746"/>
        <v>1815</v>
      </c>
      <c r="ARB93" t="str">
        <f t="shared" si="2747"/>
        <v>1815</v>
      </c>
      <c r="ARC93">
        <v>1829</v>
      </c>
      <c r="ARH93" s="5"/>
    </row>
    <row r="94" spans="1:1152" x14ac:dyDescent="0.2">
      <c r="A94">
        <v>9</v>
      </c>
      <c r="B94" s="13" t="s">
        <v>116</v>
      </c>
      <c r="C94" s="20">
        <f>VLOOKUP(A94, Rankings!$A$2:$AN$161, 40, FALSE)</f>
        <v>92</v>
      </c>
      <c r="D94" s="2" t="s">
        <v>412</v>
      </c>
      <c r="F94" s="4">
        <v>5</v>
      </c>
      <c r="G94" s="4">
        <v>7</v>
      </c>
      <c r="I94" s="5">
        <f t="shared" si="1832"/>
        <v>9</v>
      </c>
      <c r="L94" t="s">
        <v>1714</v>
      </c>
      <c r="M94" t="s">
        <v>2140</v>
      </c>
      <c r="N94" t="s">
        <v>2393</v>
      </c>
      <c r="O94" t="s">
        <v>2718</v>
      </c>
      <c r="P94" t="s">
        <v>2912</v>
      </c>
      <c r="Q94" t="s">
        <v>3028</v>
      </c>
      <c r="R94" t="s">
        <v>3267</v>
      </c>
      <c r="S94" t="s">
        <v>3581</v>
      </c>
      <c r="T94" t="s">
        <v>3837</v>
      </c>
      <c r="U94" t="s">
        <v>10</v>
      </c>
      <c r="V94" t="s">
        <v>10</v>
      </c>
      <c r="W94" t="str">
        <f>Rankings!D93</f>
        <v>-</v>
      </c>
      <c r="X94" t="s">
        <v>10</v>
      </c>
      <c r="Y94" t="s">
        <v>10</v>
      </c>
      <c r="Z94" t="s">
        <v>10</v>
      </c>
      <c r="AA94" t="s">
        <v>10</v>
      </c>
      <c r="AB94" t="s">
        <v>10</v>
      </c>
      <c r="AC94" t="s">
        <v>10</v>
      </c>
      <c r="AD94" t="s">
        <v>10</v>
      </c>
      <c r="AE94" t="s">
        <v>10</v>
      </c>
      <c r="AF94" t="s">
        <v>10</v>
      </c>
      <c r="AG94" t="s">
        <v>10</v>
      </c>
      <c r="AH94" t="s">
        <v>10</v>
      </c>
      <c r="AI94" t="s">
        <v>10</v>
      </c>
      <c r="AJ94" t="s">
        <v>10</v>
      </c>
      <c r="AK94" t="s">
        <v>10</v>
      </c>
      <c r="AL94" t="s">
        <v>10</v>
      </c>
      <c r="AM94" t="s">
        <v>10</v>
      </c>
      <c r="AN94" t="s">
        <v>10</v>
      </c>
      <c r="AO94" t="s">
        <v>10</v>
      </c>
      <c r="AP94" t="s">
        <v>10</v>
      </c>
      <c r="AQ94" t="s">
        <v>10</v>
      </c>
      <c r="AR94" t="s">
        <v>10</v>
      </c>
      <c r="AS94" t="s">
        <v>10</v>
      </c>
      <c r="AT94" t="s">
        <v>10</v>
      </c>
      <c r="AU94" t="s">
        <v>10</v>
      </c>
      <c r="AV94" t="s">
        <v>10</v>
      </c>
      <c r="AW94" t="s">
        <v>10</v>
      </c>
      <c r="AX94" t="s">
        <v>10</v>
      </c>
      <c r="AY94" t="s">
        <v>10</v>
      </c>
      <c r="AZ94" t="s">
        <v>10</v>
      </c>
      <c r="BA94" t="s">
        <v>10</v>
      </c>
      <c r="BB94" t="s">
        <v>10</v>
      </c>
      <c r="BC94" t="s">
        <v>10</v>
      </c>
      <c r="BD94" t="s">
        <v>10</v>
      </c>
      <c r="BE94" t="s">
        <v>10</v>
      </c>
      <c r="BF94" t="s">
        <v>10</v>
      </c>
      <c r="BG94" t="s">
        <v>10</v>
      </c>
      <c r="BH94" t="s">
        <v>10</v>
      </c>
      <c r="BI94" t="s">
        <v>10</v>
      </c>
      <c r="BJ94" t="s">
        <v>10</v>
      </c>
      <c r="BK94" t="s">
        <v>10</v>
      </c>
      <c r="BL94" t="s">
        <v>10</v>
      </c>
      <c r="BM94" t="s">
        <v>10</v>
      </c>
      <c r="BN94" t="s">
        <v>10</v>
      </c>
      <c r="BO94" t="s">
        <v>10</v>
      </c>
      <c r="BP94" t="s">
        <v>10</v>
      </c>
      <c r="BQ94" t="s">
        <v>10</v>
      </c>
      <c r="BR94" t="s">
        <v>10</v>
      </c>
      <c r="BS94" t="s">
        <v>10</v>
      </c>
      <c r="BT94" t="s">
        <v>10</v>
      </c>
      <c r="BU94" t="s">
        <v>10</v>
      </c>
      <c r="BV94" t="s">
        <v>10</v>
      </c>
      <c r="BW94" t="s">
        <v>10</v>
      </c>
      <c r="BX94" t="s">
        <v>10</v>
      </c>
      <c r="BY94" t="s">
        <v>10</v>
      </c>
      <c r="BZ94" t="s">
        <v>10</v>
      </c>
      <c r="CA94" t="s">
        <v>10</v>
      </c>
      <c r="CB94" t="s">
        <v>10</v>
      </c>
      <c r="CC94" t="s">
        <v>10</v>
      </c>
      <c r="CD94" t="s">
        <v>10</v>
      </c>
      <c r="CE94" t="s">
        <v>10</v>
      </c>
      <c r="CF94" t="s">
        <v>10</v>
      </c>
      <c r="CG94" t="s">
        <v>10</v>
      </c>
      <c r="CH94" t="s">
        <v>10</v>
      </c>
      <c r="CI94" t="s">
        <v>10</v>
      </c>
      <c r="CJ94" t="s">
        <v>10</v>
      </c>
      <c r="CK94" t="s">
        <v>10</v>
      </c>
      <c r="CL94" t="s">
        <v>10</v>
      </c>
      <c r="CM94" t="s">
        <v>10</v>
      </c>
      <c r="CN94" t="s">
        <v>10</v>
      </c>
      <c r="CO94" t="s">
        <v>10</v>
      </c>
      <c r="CP94" t="s">
        <v>10</v>
      </c>
      <c r="CQ94" t="s">
        <v>10</v>
      </c>
      <c r="CR94" t="s">
        <v>10</v>
      </c>
      <c r="CT94" s="4">
        <f t="shared" si="1833"/>
        <v>3</v>
      </c>
      <c r="CU94" s="4">
        <f t="shared" si="1834"/>
        <v>0</v>
      </c>
      <c r="CV94" s="4">
        <f t="shared" si="1835"/>
        <v>0</v>
      </c>
      <c r="CW94" s="4">
        <f t="shared" si="1836"/>
        <v>2</v>
      </c>
      <c r="CX94" s="4">
        <f t="shared" si="1837"/>
        <v>1</v>
      </c>
      <c r="CY94" s="4">
        <f t="shared" si="1838"/>
        <v>0</v>
      </c>
      <c r="CZ94" s="4">
        <f t="shared" si="1839"/>
        <v>0</v>
      </c>
      <c r="DA94" s="4">
        <f t="shared" si="1840"/>
        <v>1</v>
      </c>
      <c r="DB94" s="4">
        <f t="shared" si="1841"/>
        <v>0</v>
      </c>
      <c r="DC94" s="4">
        <f t="shared" si="1842"/>
        <v>0</v>
      </c>
      <c r="DD94" s="4">
        <f t="shared" si="1843"/>
        <v>0</v>
      </c>
      <c r="DE94" s="4">
        <f t="shared" si="1844"/>
        <v>2</v>
      </c>
      <c r="DF94" s="4">
        <f t="shared" si="1845"/>
        <v>0</v>
      </c>
      <c r="DG94" s="4">
        <f t="shared" si="1846"/>
        <v>0</v>
      </c>
      <c r="DH94" s="4">
        <f t="shared" si="1847"/>
        <v>0</v>
      </c>
      <c r="DI94" s="152">
        <f t="shared" si="1848"/>
        <v>0</v>
      </c>
      <c r="DJ94" s="153">
        <f t="shared" si="1849"/>
        <v>3</v>
      </c>
      <c r="DK94" s="4">
        <f t="shared" si="1850"/>
        <v>2</v>
      </c>
      <c r="DL94" s="4">
        <f t="shared" si="1851"/>
        <v>1</v>
      </c>
      <c r="DM94" s="4">
        <f t="shared" si="1852"/>
        <v>1</v>
      </c>
      <c r="DN94" s="4">
        <f t="shared" si="1853"/>
        <v>0</v>
      </c>
      <c r="DO94" s="4">
        <f t="shared" si="1854"/>
        <v>2</v>
      </c>
      <c r="DP94" s="4">
        <f t="shared" si="1855"/>
        <v>0</v>
      </c>
      <c r="DQ94" s="4">
        <f t="shared" si="1856"/>
        <v>0</v>
      </c>
      <c r="DR94" s="4">
        <f t="shared" si="1857"/>
        <v>10</v>
      </c>
      <c r="DS94" s="4">
        <f t="shared" si="1858"/>
        <v>6</v>
      </c>
      <c r="DT94" s="4">
        <f t="shared" si="1859"/>
        <v>0</v>
      </c>
      <c r="DU94" t="str">
        <f t="shared" si="1860"/>
        <v>3R</v>
      </c>
      <c r="DV94" t="str">
        <f t="shared" si="1861"/>
        <v>0R</v>
      </c>
      <c r="DW94" t="str">
        <f t="shared" si="1862"/>
        <v>3R</v>
      </c>
      <c r="DX94" t="str">
        <f t="shared" si="1863"/>
        <v>0S</v>
      </c>
      <c r="DY94" t="str">
        <f t="shared" si="1864"/>
        <v>0S</v>
      </c>
      <c r="DZ94" t="str">
        <f t="shared" si="1865"/>
        <v>0R</v>
      </c>
      <c r="EA94" t="str">
        <f t="shared" si="1866"/>
        <v>3L</v>
      </c>
      <c r="EB94" t="str">
        <f t="shared" si="1867"/>
        <v>0L</v>
      </c>
      <c r="EC94" t="str">
        <f t="shared" si="1868"/>
        <v>3R</v>
      </c>
      <c r="ED94">
        <f t="shared" si="1869"/>
        <v>0</v>
      </c>
      <c r="EE94">
        <f t="shared" si="1870"/>
        <v>0</v>
      </c>
      <c r="EF94">
        <f t="shared" si="1871"/>
        <v>0</v>
      </c>
      <c r="EG94">
        <f t="shared" si="1872"/>
        <v>0</v>
      </c>
      <c r="EH94">
        <f t="shared" si="1873"/>
        <v>0</v>
      </c>
      <c r="EI94">
        <f t="shared" si="1874"/>
        <v>0</v>
      </c>
      <c r="EJ94">
        <f t="shared" si="1875"/>
        <v>0</v>
      </c>
      <c r="EK94">
        <f t="shared" si="1876"/>
        <v>0</v>
      </c>
      <c r="EL94">
        <f t="shared" si="1877"/>
        <v>0</v>
      </c>
      <c r="EM94">
        <f t="shared" si="1878"/>
        <v>0</v>
      </c>
      <c r="EN94">
        <f t="shared" si="1879"/>
        <v>0</v>
      </c>
      <c r="EO94">
        <f t="shared" si="1880"/>
        <v>0</v>
      </c>
      <c r="EP94">
        <f t="shared" si="1881"/>
        <v>0</v>
      </c>
      <c r="EQ94">
        <f t="shared" si="1882"/>
        <v>0</v>
      </c>
      <c r="ER94">
        <f t="shared" si="1883"/>
        <v>0</v>
      </c>
      <c r="ES94">
        <f t="shared" si="1884"/>
        <v>0</v>
      </c>
      <c r="ET94">
        <f t="shared" si="1885"/>
        <v>0</v>
      </c>
      <c r="EU94">
        <f t="shared" si="1886"/>
        <v>0</v>
      </c>
      <c r="EV94">
        <f t="shared" si="1887"/>
        <v>0</v>
      </c>
      <c r="EW94">
        <f t="shared" si="1888"/>
        <v>0</v>
      </c>
      <c r="EX94">
        <f t="shared" si="1889"/>
        <v>0</v>
      </c>
      <c r="EY94">
        <f t="shared" si="1890"/>
        <v>0</v>
      </c>
      <c r="EZ94">
        <f t="shared" si="1891"/>
        <v>0</v>
      </c>
      <c r="FA94">
        <f t="shared" si="1892"/>
        <v>0</v>
      </c>
      <c r="FB94">
        <f t="shared" si="1893"/>
        <v>0</v>
      </c>
      <c r="FC94">
        <f t="shared" si="1894"/>
        <v>0</v>
      </c>
      <c r="FD94">
        <f t="shared" si="1895"/>
        <v>0</v>
      </c>
      <c r="FE94">
        <f t="shared" si="1896"/>
        <v>0</v>
      </c>
      <c r="FF94">
        <f t="shared" si="1897"/>
        <v>0</v>
      </c>
      <c r="FG94">
        <f t="shared" si="1898"/>
        <v>0</v>
      </c>
      <c r="FH94">
        <f t="shared" si="1899"/>
        <v>0</v>
      </c>
      <c r="FI94">
        <f t="shared" si="1900"/>
        <v>0</v>
      </c>
      <c r="FJ94">
        <f t="shared" si="1901"/>
        <v>0</v>
      </c>
      <c r="FK94">
        <f t="shared" si="1902"/>
        <v>0</v>
      </c>
      <c r="FL94">
        <f t="shared" si="1903"/>
        <v>0</v>
      </c>
      <c r="FM94">
        <f t="shared" si="1904"/>
        <v>0</v>
      </c>
      <c r="FN94">
        <f t="shared" si="1905"/>
        <v>0</v>
      </c>
      <c r="FO94">
        <f t="shared" si="1906"/>
        <v>0</v>
      </c>
      <c r="FP94">
        <f t="shared" si="1907"/>
        <v>0</v>
      </c>
      <c r="FQ94">
        <f t="shared" si="1908"/>
        <v>0</v>
      </c>
      <c r="FR94">
        <f t="shared" si="1909"/>
        <v>0</v>
      </c>
      <c r="FS94">
        <f t="shared" si="1910"/>
        <v>0</v>
      </c>
      <c r="FT94">
        <f t="shared" si="1911"/>
        <v>0</v>
      </c>
      <c r="FU94">
        <f t="shared" si="1912"/>
        <v>0</v>
      </c>
      <c r="FV94">
        <f t="shared" si="1913"/>
        <v>0</v>
      </c>
      <c r="FW94">
        <f t="shared" si="1914"/>
        <v>0</v>
      </c>
      <c r="FX94">
        <f t="shared" si="1915"/>
        <v>0</v>
      </c>
      <c r="FY94">
        <f t="shared" si="1916"/>
        <v>0</v>
      </c>
      <c r="FZ94">
        <f t="shared" si="1917"/>
        <v>0</v>
      </c>
      <c r="GA94">
        <f t="shared" si="1918"/>
        <v>0</v>
      </c>
      <c r="GB94">
        <f t="shared" si="1919"/>
        <v>0</v>
      </c>
      <c r="GC94">
        <f t="shared" si="1920"/>
        <v>0</v>
      </c>
      <c r="GD94">
        <f t="shared" si="1921"/>
        <v>0</v>
      </c>
      <c r="GE94">
        <f t="shared" si="1922"/>
        <v>0</v>
      </c>
      <c r="GF94">
        <f t="shared" si="1923"/>
        <v>0</v>
      </c>
      <c r="GG94">
        <f t="shared" si="1924"/>
        <v>0</v>
      </c>
      <c r="GH94">
        <f t="shared" si="1925"/>
        <v>0</v>
      </c>
      <c r="GI94">
        <f t="shared" si="1926"/>
        <v>0</v>
      </c>
      <c r="GJ94">
        <f t="shared" si="1927"/>
        <v>0</v>
      </c>
      <c r="GK94">
        <f t="shared" si="1928"/>
        <v>0</v>
      </c>
      <c r="GL94">
        <f t="shared" si="1929"/>
        <v>0</v>
      </c>
      <c r="GM94">
        <f t="shared" si="1930"/>
        <v>0</v>
      </c>
      <c r="GN94">
        <f t="shared" si="1931"/>
        <v>0</v>
      </c>
      <c r="GO94">
        <f t="shared" si="1932"/>
        <v>0</v>
      </c>
      <c r="GP94">
        <f t="shared" si="1933"/>
        <v>0</v>
      </c>
      <c r="GQ94">
        <f t="shared" si="1934"/>
        <v>0</v>
      </c>
      <c r="GR94">
        <f t="shared" si="1935"/>
        <v>0</v>
      </c>
      <c r="GS94">
        <f t="shared" si="1936"/>
        <v>0</v>
      </c>
      <c r="GT94">
        <f t="shared" si="1937"/>
        <v>0</v>
      </c>
      <c r="GU94">
        <f t="shared" si="1938"/>
        <v>0</v>
      </c>
      <c r="GV94">
        <f t="shared" si="1939"/>
        <v>0</v>
      </c>
      <c r="GW94">
        <f t="shared" si="1940"/>
        <v>0</v>
      </c>
      <c r="GX94">
        <f t="shared" si="1941"/>
        <v>0</v>
      </c>
      <c r="GY94">
        <f t="shared" si="1942"/>
        <v>0</v>
      </c>
      <c r="GZ94">
        <f t="shared" si="1943"/>
        <v>0</v>
      </c>
      <c r="HA94">
        <f t="shared" si="1944"/>
        <v>0</v>
      </c>
      <c r="HB94" s="176" t="s">
        <v>269</v>
      </c>
      <c r="HC94" s="89">
        <f t="shared" si="1945"/>
        <v>262.77735295280161</v>
      </c>
      <c r="HD94" s="89">
        <f t="shared" si="1946"/>
        <v>79.685356527810143</v>
      </c>
      <c r="HE94" s="89">
        <f t="shared" si="1947"/>
        <v>129.26268198454949</v>
      </c>
      <c r="HF94" s="89">
        <f t="shared" si="1948"/>
        <v>0</v>
      </c>
      <c r="HH94" s="88">
        <f t="shared" si="1949"/>
        <v>471.72539146516124</v>
      </c>
      <c r="HI94" s="88">
        <f t="shared" si="1950"/>
        <v>64.631340992274744</v>
      </c>
      <c r="HK94">
        <f>IFERROR(VLOOKUP(_xlfn.NUMBERVALUE(MID(L94, SEARCH("!", L94)+1, SEARCH("+", L94)-SEARCH("!", L94)-1)), Rankings!$A$2:$BK$161, 63, FALSE),0)</f>
        <v>28.743047053991727</v>
      </c>
      <c r="HL94">
        <f>IFERROR(VLOOKUP(_xlfn.NUMBERVALUE(MID(M94, SEARCH("!", M94)+1, SEARCH("+", M94)-SEARCH("!", M94)-1)), Rankings!$A$2:$BK$161, 63, FALSE),0)</f>
        <v>52.895559263236841</v>
      </c>
      <c r="HM94">
        <f>IFERROR(VLOOKUP(_xlfn.NUMBERVALUE(MID(N94, SEARCH("!", N94)+1, SEARCH("+", N94)-SEARCH("!", N94)-1)), Rankings!$A$2:$BK$161, 63, FALSE),0)</f>
        <v>77.420059260511906</v>
      </c>
      <c r="HN94">
        <f>IFERROR(VLOOKUP(_xlfn.NUMBERVALUE(MID(O94, SEARCH("!", O94)+1, SEARCH("+", O94)-SEARCH("!", O94)-1)), Rankings!$A$2:$BK$161, 63, FALSE),0)</f>
        <v>64.970698730001601</v>
      </c>
      <c r="HO94">
        <f>IFERROR(VLOOKUP(_xlfn.NUMBERVALUE(MID(P94, SEARCH("!", P94)+1, SEARCH("+", P94)-SEARCH("!", P94)-1)), Rankings!$A$2:$BK$161, 63, FALSE),0)</f>
        <v>64.291983254547887</v>
      </c>
      <c r="HP94">
        <f>IFERROR(VLOOKUP(_xlfn.NUMBERVALUE(MID(Q94, SEARCH("!", Q94)+1, SEARCH("+", Q94)-SEARCH("!", Q94)-1)), Rankings!$A$2:$BK$161, 63, FALSE),0)</f>
        <v>53.409929416713148</v>
      </c>
      <c r="HQ94">
        <f>IFERROR(VLOOKUP(_xlfn.NUMBERVALUE(MID(R94, SEARCH("!", R94)+1, SEARCH("+", R94)-SEARCH("!", R94)-1)), Rankings!$A$2:$BK$161, 63, FALSE),0)</f>
        <v>30.992316051402973</v>
      </c>
      <c r="HR94">
        <f>IFERROR(VLOOKUP(_xlfn.NUMBERVALUE(MID(S94, SEARCH("!", S94)+1, SEARCH("+", S94)-SEARCH("!", S94)-1)), Rankings!$A$2:$BK$161, 63, FALSE),0)</f>
        <v>48.693040476407162</v>
      </c>
      <c r="HS94">
        <f>IFERROR(VLOOKUP(_xlfn.NUMBERVALUE(MID(T94, SEARCH("!", T94)+1, SEARCH("+", T94)-SEARCH("!", T94)-1)), Rankings!$A$2:$BK$161, 63, FALSE),0)</f>
        <v>50.308757958347982</v>
      </c>
      <c r="HT94">
        <f>IFERROR(VLOOKUP(_xlfn.NUMBERVALUE(MID(U94, SEARCH("!", U94)+1, SEARCH("+", U94)-SEARCH("!", U94)-1)), Rankings!$A$2:$BK$161, 63, FALSE),0)</f>
        <v>0</v>
      </c>
      <c r="HU94">
        <f>IFERROR(VLOOKUP(_xlfn.NUMBERVALUE(MID(V94, SEARCH("!", V94)+1, SEARCH("+", V94)-SEARCH("!", V94)-1)), Rankings!$A$2:$BK$161, 63, FALSE),0)</f>
        <v>0</v>
      </c>
      <c r="HV94">
        <f>IFERROR(VLOOKUP(_xlfn.NUMBERVALUE(MID(W94, SEARCH("!", W94)+1, SEARCH("+", W94)-SEARCH("!", W94)-1)), Rankings!$A$2:$BK$161, 63, FALSE),0)</f>
        <v>0</v>
      </c>
      <c r="HW94">
        <f>IFERROR(VLOOKUP(_xlfn.NUMBERVALUE(MID(X94, SEARCH("!", X94)+1, SEARCH("+", X94)-SEARCH("!", X94)-1)), Rankings!$A$2:$BK$161, 63, FALSE),0)</f>
        <v>0</v>
      </c>
      <c r="HX94">
        <f>IFERROR(VLOOKUP(_xlfn.NUMBERVALUE(MID(Y94, SEARCH("!", Y94)+1, SEARCH("+", Y94)-SEARCH("!", Y94)-1)), Rankings!$A$2:$BK$161, 63, FALSE),0)</f>
        <v>0</v>
      </c>
      <c r="HY94">
        <f>IFERROR(VLOOKUP(_xlfn.NUMBERVALUE(MID(Z94, SEARCH("!", Z94)+1, SEARCH("+", Z94)-SEARCH("!", Z94)-1)), Rankings!$A$2:$BK$161, 63, FALSE),0)</f>
        <v>0</v>
      </c>
      <c r="HZ94">
        <f>IFERROR(VLOOKUP(_xlfn.NUMBERVALUE(MID(AA94, SEARCH("!", AA94)+1, SEARCH("+", AA94)-SEARCH("!", AA94)-1)), Rankings!$A$2:$BK$161, 63, FALSE),0)</f>
        <v>0</v>
      </c>
      <c r="IA94">
        <f>IFERROR(VLOOKUP(_xlfn.NUMBERVALUE(MID(AB94, SEARCH("!", AB94)+1, SEARCH("+", AB94)-SEARCH("!", AB94)-1)), Rankings!$A$2:$BK$161, 63, FALSE),0)</f>
        <v>0</v>
      </c>
      <c r="IB94">
        <f>IFERROR(VLOOKUP(_xlfn.NUMBERVALUE(MID(AC94, SEARCH("!", AC94)+1, SEARCH("+", AC94)-SEARCH("!", AC94)-1)), Rankings!$A$2:$BK$161, 63, FALSE),0)</f>
        <v>0</v>
      </c>
      <c r="IC94">
        <f>IFERROR(VLOOKUP(_xlfn.NUMBERVALUE(MID(AD94, SEARCH("!", AD94)+1, SEARCH("+", AD94)-SEARCH("!", AD94)-1)), Rankings!$A$2:$BK$161, 63, FALSE),0)</f>
        <v>0</v>
      </c>
      <c r="ID94">
        <f>IFERROR(VLOOKUP(_xlfn.NUMBERVALUE(MID(AE94, SEARCH("!", AE94)+1, SEARCH("+", AE94)-SEARCH("!", AE94)-1)), Rankings!$A$2:$BK$161, 63, FALSE),0)</f>
        <v>0</v>
      </c>
      <c r="IE94">
        <f>IFERROR(VLOOKUP(_xlfn.NUMBERVALUE(MID(AF94, SEARCH("!", AF94)+1, SEARCH("+", AF94)-SEARCH("!", AF94)-1)), Rankings!$A$2:$BK$161, 63, FALSE),0)</f>
        <v>0</v>
      </c>
      <c r="IF94">
        <f>IFERROR(VLOOKUP(_xlfn.NUMBERVALUE(MID(AG94, SEARCH("!", AG94)+1, SEARCH("+", AG94)-SEARCH("!", AG94)-1)), Rankings!$A$2:$BK$161, 63, FALSE),0)</f>
        <v>0</v>
      </c>
      <c r="IG94">
        <f>IFERROR(VLOOKUP(_xlfn.NUMBERVALUE(MID(AH94, SEARCH("!", AH94)+1, SEARCH("+", AH94)-SEARCH("!", AH94)-1)), Rankings!$A$2:$BK$161, 63, FALSE),0)</f>
        <v>0</v>
      </c>
      <c r="IH94">
        <f>IFERROR(VLOOKUP(_xlfn.NUMBERVALUE(MID(AI94, SEARCH("!", AI94)+1, SEARCH("+", AI94)-SEARCH("!", AI94)-1)), Rankings!$A$2:$BK$161, 63, FALSE),0)</f>
        <v>0</v>
      </c>
      <c r="II94">
        <f>IFERROR(VLOOKUP(_xlfn.NUMBERVALUE(MID(AJ94, SEARCH("!", AJ94)+1, SEARCH("+", AJ94)-SEARCH("!", AJ94)-1)), Rankings!$A$2:$BK$161, 63, FALSE),0)</f>
        <v>0</v>
      </c>
      <c r="IJ94">
        <f>IFERROR(VLOOKUP(_xlfn.NUMBERVALUE(MID(AK94, SEARCH("!", AK94)+1, SEARCH("+", AK94)-SEARCH("!", AK94)-1)), Rankings!$A$2:$BK$161, 63, FALSE),0)</f>
        <v>0</v>
      </c>
      <c r="IK94">
        <f>IFERROR(VLOOKUP(_xlfn.NUMBERVALUE(MID(AL94, SEARCH("!", AL94)+1, SEARCH("+", AL94)-SEARCH("!", AL94)-1)), Rankings!$A$2:$BK$161, 63, FALSE),0)</f>
        <v>0</v>
      </c>
      <c r="IL94">
        <f>IFERROR(VLOOKUP(_xlfn.NUMBERVALUE(MID(AM94, SEARCH("!", AM94)+1, SEARCH("+", AM94)-SEARCH("!", AM94)-1)), Rankings!$A$2:$BK$161, 63, FALSE),0)</f>
        <v>0</v>
      </c>
      <c r="IM94">
        <f>IFERROR(VLOOKUP(_xlfn.NUMBERVALUE(MID(AN94, SEARCH("!", AN94)+1, SEARCH("+", AN94)-SEARCH("!", AN94)-1)), Rankings!$A$2:$BK$161, 63, FALSE),0)</f>
        <v>0</v>
      </c>
      <c r="IN94">
        <f>IFERROR(VLOOKUP(_xlfn.NUMBERVALUE(MID(AO94, SEARCH("!", AO94)+1, SEARCH("+", AO94)-SEARCH("!", AO94)-1)), Rankings!$A$2:$BK$161, 63, FALSE),0)</f>
        <v>0</v>
      </c>
      <c r="IO94">
        <f>IFERROR(VLOOKUP(_xlfn.NUMBERVALUE(MID(AP94, SEARCH("!", AP94)+1, SEARCH("+", AP94)-SEARCH("!", AP94)-1)), Rankings!$A$2:$BK$161, 63, FALSE),0)</f>
        <v>0</v>
      </c>
      <c r="IP94">
        <f>IFERROR(VLOOKUP(_xlfn.NUMBERVALUE(MID(AQ94, SEARCH("!", AQ94)+1, SEARCH("+", AQ94)-SEARCH("!", AQ94)-1)), Rankings!$A$2:$BK$161, 63, FALSE),0)</f>
        <v>0</v>
      </c>
      <c r="IQ94">
        <f>IFERROR(VLOOKUP(_xlfn.NUMBERVALUE(MID(AR94, SEARCH("!", AR94)+1, SEARCH("+", AR94)-SEARCH("!", AR94)-1)), Rankings!$A$2:$BK$161, 63, FALSE),0)</f>
        <v>0</v>
      </c>
      <c r="IR94">
        <f>IFERROR(VLOOKUP(_xlfn.NUMBERVALUE(MID(AS94, SEARCH("!", AS94)+1, SEARCH("+", AS94)-SEARCH("!", AS94)-1)), Rankings!$A$2:$BK$161, 63, FALSE),0)</f>
        <v>0</v>
      </c>
      <c r="IS94">
        <f>IFERROR(VLOOKUP(_xlfn.NUMBERVALUE(MID(AT94, SEARCH("!", AT94)+1, SEARCH("+", AT94)-SEARCH("!", AT94)-1)), Rankings!$A$2:$BK$161, 63, FALSE),0)</f>
        <v>0</v>
      </c>
      <c r="IT94">
        <f>IFERROR(VLOOKUP(_xlfn.NUMBERVALUE(MID(AU94, SEARCH("!", AU94)+1, SEARCH("+", AU94)-SEARCH("!", AU94)-1)), Rankings!$A$2:$BK$161, 63, FALSE),0)</f>
        <v>0</v>
      </c>
      <c r="IU94">
        <f>IFERROR(VLOOKUP(_xlfn.NUMBERVALUE(MID(AV94, SEARCH("!", AV94)+1, SEARCH("+", AV94)-SEARCH("!", AV94)-1)), Rankings!$A$2:$BK$161, 63, FALSE),0)</f>
        <v>0</v>
      </c>
      <c r="IV94">
        <f>IFERROR(VLOOKUP(_xlfn.NUMBERVALUE(MID(AW94, SEARCH("!", AW94)+1, SEARCH("+", AW94)-SEARCH("!", AW94)-1)), Rankings!$A$2:$BK$161, 63, FALSE),0)</f>
        <v>0</v>
      </c>
      <c r="IW94">
        <f>IFERROR(VLOOKUP(_xlfn.NUMBERVALUE(MID(AX94, SEARCH("!", AX94)+1, SEARCH("+", AX94)-SEARCH("!", AX94)-1)), Rankings!$A$2:$BK$161, 63, FALSE),0)</f>
        <v>0</v>
      </c>
      <c r="IX94">
        <f>IFERROR(VLOOKUP(_xlfn.NUMBERVALUE(MID(AY94, SEARCH("!", AY94)+1, SEARCH("+", AY94)-SEARCH("!", AY94)-1)), Rankings!$A$2:$BK$161, 63, FALSE),0)</f>
        <v>0</v>
      </c>
      <c r="IY94">
        <f>IFERROR(VLOOKUP(_xlfn.NUMBERVALUE(MID(AZ94, SEARCH("!", AZ94)+1, SEARCH("+", AZ94)-SEARCH("!", AZ94)-1)), Rankings!$A$2:$BK$161, 63, FALSE),0)</f>
        <v>0</v>
      </c>
      <c r="IZ94">
        <f>IFERROR(VLOOKUP(_xlfn.NUMBERVALUE(MID(BA94, SEARCH("!", BA94)+1, SEARCH("+", BA94)-SEARCH("!", BA94)-1)), Rankings!$A$2:$BK$161, 63, FALSE),0)</f>
        <v>0</v>
      </c>
      <c r="JA94">
        <f>IFERROR(VLOOKUP(_xlfn.NUMBERVALUE(MID(BB94, SEARCH("!", BB94)+1, SEARCH("+", BB94)-SEARCH("!", BB94)-1)), Rankings!$A$2:$BK$161, 63, FALSE),0)</f>
        <v>0</v>
      </c>
      <c r="JB94">
        <f>IFERROR(VLOOKUP(_xlfn.NUMBERVALUE(MID(BC94, SEARCH("!", BC94)+1, SEARCH("+", BC94)-SEARCH("!", BC94)-1)), Rankings!$A$2:$BK$161, 63, FALSE),0)</f>
        <v>0</v>
      </c>
      <c r="JC94">
        <f>IFERROR(VLOOKUP(_xlfn.NUMBERVALUE(MID(BD94, SEARCH("!", BD94)+1, SEARCH("+", BD94)-SEARCH("!", BD94)-1)), Rankings!$A$2:$BK$161, 63, FALSE),0)</f>
        <v>0</v>
      </c>
      <c r="JD94">
        <f>IFERROR(VLOOKUP(_xlfn.NUMBERVALUE(MID(BE94, SEARCH("!", BE94)+1, SEARCH("+", BE94)-SEARCH("!", BE94)-1)), Rankings!$A$2:$BK$161, 63, FALSE),0)</f>
        <v>0</v>
      </c>
      <c r="JE94">
        <f>IFERROR(VLOOKUP(_xlfn.NUMBERVALUE(MID(BF94, SEARCH("!", BF94)+1, SEARCH("+", BF94)-SEARCH("!", BF94)-1)), Rankings!$A$2:$BK$161, 63, FALSE),0)</f>
        <v>0</v>
      </c>
      <c r="JF94">
        <f>IFERROR(VLOOKUP(_xlfn.NUMBERVALUE(MID(BG94, SEARCH("!", BG94)+1, SEARCH("+", BG94)-SEARCH("!", BG94)-1)), Rankings!$A$2:$BK$161, 63, FALSE),0)</f>
        <v>0</v>
      </c>
      <c r="JG94">
        <f>IFERROR(VLOOKUP(_xlfn.NUMBERVALUE(MID(BH94, SEARCH("!", BH94)+1, SEARCH("+", BH94)-SEARCH("!", BH94)-1)), Rankings!$A$2:$BK$161, 63, FALSE),0)</f>
        <v>0</v>
      </c>
      <c r="JH94">
        <f>IFERROR(VLOOKUP(_xlfn.NUMBERVALUE(MID(BI94, SEARCH("!", BI94)+1, SEARCH("+", BI94)-SEARCH("!", BI94)-1)), Rankings!$A$2:$BK$161, 63, FALSE),0)</f>
        <v>0</v>
      </c>
      <c r="JI94">
        <f>IFERROR(VLOOKUP(_xlfn.NUMBERVALUE(MID(BJ94, SEARCH("!", BJ94)+1, SEARCH("+", BJ94)-SEARCH("!", BJ94)-1)), Rankings!$A$2:$BK$161, 63, FALSE),0)</f>
        <v>0</v>
      </c>
      <c r="JJ94">
        <f>IFERROR(VLOOKUP(_xlfn.NUMBERVALUE(MID(BK94, SEARCH("!", BK94)+1, SEARCH("+", BK94)-SEARCH("!", BK94)-1)), Rankings!$A$2:$BK$161, 63, FALSE),0)</f>
        <v>0</v>
      </c>
      <c r="JK94">
        <f>IFERROR(VLOOKUP(_xlfn.NUMBERVALUE(MID(BL94, SEARCH("!", BL94)+1, SEARCH("+", BL94)-SEARCH("!", BL94)-1)), Rankings!$A$2:$BK$161, 63, FALSE),0)</f>
        <v>0</v>
      </c>
      <c r="JL94">
        <f>IFERROR(VLOOKUP(_xlfn.NUMBERVALUE(MID(BM94, SEARCH("!", BM94)+1, SEARCH("+", BM94)-SEARCH("!", BM94)-1)), Rankings!$A$2:$BK$161, 63, FALSE),0)</f>
        <v>0</v>
      </c>
      <c r="JM94">
        <f>IFERROR(VLOOKUP(_xlfn.NUMBERVALUE(MID(BN94, SEARCH("!", BN94)+1, SEARCH("+", BN94)-SEARCH("!", BN94)-1)), Rankings!$A$2:$BK$161, 63, FALSE),0)</f>
        <v>0</v>
      </c>
      <c r="JN94">
        <f>IFERROR(VLOOKUP(_xlfn.NUMBERVALUE(MID(BO94, SEARCH("!", BO94)+1, SEARCH("+", BO94)-SEARCH("!", BO94)-1)), Rankings!$A$2:$BK$161, 63, FALSE),0)</f>
        <v>0</v>
      </c>
      <c r="JO94">
        <f>IFERROR(VLOOKUP(_xlfn.NUMBERVALUE(MID(BP94, SEARCH("!", BP94)+1, SEARCH("+", BP94)-SEARCH("!", BP94)-1)), Rankings!$A$2:$BK$161, 63, FALSE),0)</f>
        <v>0</v>
      </c>
      <c r="JP94">
        <f>IFERROR(VLOOKUP(_xlfn.NUMBERVALUE(MID(BQ94, SEARCH("!", BQ94)+1, SEARCH("+", BQ94)-SEARCH("!", BQ94)-1)), Rankings!$A$2:$BK$161, 63, FALSE),0)</f>
        <v>0</v>
      </c>
      <c r="JQ94">
        <f>IFERROR(VLOOKUP(_xlfn.NUMBERVALUE(MID(BR94, SEARCH("!", BR94)+1, SEARCH("+", BR94)-SEARCH("!", BR94)-1)), Rankings!$A$2:$BK$161, 63, FALSE),0)</f>
        <v>0</v>
      </c>
      <c r="JR94">
        <f>IFERROR(VLOOKUP(_xlfn.NUMBERVALUE(MID(BS94, SEARCH("!", BS94)+1, SEARCH("+", BS94)-SEARCH("!", BS94)-1)), Rankings!$A$2:$BK$161, 63, FALSE),0)</f>
        <v>0</v>
      </c>
      <c r="JS94">
        <f>IFERROR(VLOOKUP(_xlfn.NUMBERVALUE(MID(BT94, SEARCH("!", BT94)+1, SEARCH("+", BT94)-SEARCH("!", BT94)-1)), Rankings!$A$2:$BK$161, 63, FALSE),0)</f>
        <v>0</v>
      </c>
      <c r="JT94">
        <f>IFERROR(VLOOKUP(_xlfn.NUMBERVALUE(MID(BU94, SEARCH("!", BU94)+1, SEARCH("+", BU94)-SEARCH("!", BU94)-1)), Rankings!$A$2:$BK$161, 63, FALSE),0)</f>
        <v>0</v>
      </c>
      <c r="JU94">
        <f>IFERROR(VLOOKUP(_xlfn.NUMBERVALUE(MID(BV94, SEARCH("!", BV94)+1, SEARCH("+", BV94)-SEARCH("!", BV94)-1)), Rankings!$A$2:$BK$161, 63, FALSE),0)</f>
        <v>0</v>
      </c>
      <c r="JV94">
        <f>IFERROR(VLOOKUP(_xlfn.NUMBERVALUE(MID(BW94, SEARCH("!", BW94)+1, SEARCH("+", BW94)-SEARCH("!", BW94)-1)), Rankings!$A$2:$BK$161, 63, FALSE),0)</f>
        <v>0</v>
      </c>
      <c r="JW94">
        <f>IFERROR(VLOOKUP(_xlfn.NUMBERVALUE(MID(BX94, SEARCH("!", BX94)+1, SEARCH("+", BX94)-SEARCH("!", BX94)-1)), Rankings!$A$2:$BK$161, 63, FALSE),0)</f>
        <v>0</v>
      </c>
      <c r="JX94">
        <f>IFERROR(VLOOKUP(_xlfn.NUMBERVALUE(MID(BY94, SEARCH("!", BY94)+1, SEARCH("+", BY94)-SEARCH("!", BY94)-1)), Rankings!$A$2:$BK$161, 63, FALSE),0)</f>
        <v>0</v>
      </c>
      <c r="JY94">
        <f>IFERROR(VLOOKUP(_xlfn.NUMBERVALUE(MID(BZ94, SEARCH("!", BZ94)+1, SEARCH("+", BZ94)-SEARCH("!", BZ94)-1)), Rankings!$A$2:$BK$161, 63, FALSE),0)</f>
        <v>0</v>
      </c>
      <c r="JZ94">
        <f>IFERROR(VLOOKUP(_xlfn.NUMBERVALUE(MID(CA94, SEARCH("!", CA94)+1, SEARCH("+", CA94)-SEARCH("!", CA94)-1)), Rankings!$A$2:$BK$161, 63, FALSE),0)</f>
        <v>0</v>
      </c>
      <c r="KA94">
        <f>IFERROR(VLOOKUP(_xlfn.NUMBERVALUE(MID(CB94, SEARCH("!", CB94)+1, SEARCH("+", CB94)-SEARCH("!", CB94)-1)), Rankings!$A$2:$BK$161, 63, FALSE),0)</f>
        <v>0</v>
      </c>
      <c r="KB94">
        <f>IFERROR(VLOOKUP(_xlfn.NUMBERVALUE(MID(CC94, SEARCH("!", CC94)+1, SEARCH("+", CC94)-SEARCH("!", CC94)-1)), Rankings!$A$2:$BK$161, 63, FALSE),0)</f>
        <v>0</v>
      </c>
      <c r="KC94">
        <f>IFERROR(VLOOKUP(_xlfn.NUMBERVALUE(MID(CD94, SEARCH("!", CD94)+1, SEARCH("+", CD94)-SEARCH("!", CD94)-1)), Rankings!$A$2:$BK$161, 63, FALSE),0)</f>
        <v>0</v>
      </c>
      <c r="KD94">
        <f>IFERROR(VLOOKUP(_xlfn.NUMBERVALUE(MID(CE94, SEARCH("!", CE94)+1, SEARCH("+", CE94)-SEARCH("!", CE94)-1)), Rankings!$A$2:$BK$161, 63, FALSE),0)</f>
        <v>0</v>
      </c>
      <c r="KE94">
        <f>IFERROR(VLOOKUP(_xlfn.NUMBERVALUE(MID(CF94, SEARCH("!", CF94)+1, SEARCH("+", CF94)-SEARCH("!", CF94)-1)), Rankings!$A$2:$BK$161, 63, FALSE),0)</f>
        <v>0</v>
      </c>
      <c r="KF94">
        <f>IFERROR(VLOOKUP(_xlfn.NUMBERVALUE(MID(CG94, SEARCH("!", CG94)+1, SEARCH("+", CG94)-SEARCH("!", CG94)-1)), Rankings!$A$2:$BK$161, 63, FALSE),0)</f>
        <v>0</v>
      </c>
      <c r="KG94">
        <f>IFERROR(VLOOKUP(_xlfn.NUMBERVALUE(MID(CH94, SEARCH("!", CH94)+1, SEARCH("+", CH94)-SEARCH("!", CH94)-1)), Rankings!$A$2:$BK$161, 63, FALSE),0)</f>
        <v>0</v>
      </c>
      <c r="KH94">
        <f>IFERROR(VLOOKUP(_xlfn.NUMBERVALUE(MID(CI94, SEARCH("!", CI94)+1, SEARCH("+", CI94)-SEARCH("!", CI94)-1)), Rankings!$A$2:$BK$161, 63, FALSE),0)</f>
        <v>0</v>
      </c>
      <c r="KI94">
        <f>IFERROR(VLOOKUP(_xlfn.NUMBERVALUE(MID(CJ94, SEARCH("!", CJ94)+1, SEARCH("+", CJ94)-SEARCH("!", CJ94)-1)), Rankings!$A$2:$BK$161, 63, FALSE),0)</f>
        <v>0</v>
      </c>
      <c r="KJ94">
        <f>IFERROR(VLOOKUP(_xlfn.NUMBERVALUE(MID(CK94, SEARCH("!", CK94)+1, SEARCH("+", CK94)-SEARCH("!", CK94)-1)), Rankings!$A$2:$BK$161, 63, FALSE),0)</f>
        <v>0</v>
      </c>
      <c r="KK94">
        <f>IFERROR(VLOOKUP(_xlfn.NUMBERVALUE(MID(CL94, SEARCH("!", CL94)+1, SEARCH("+", CL94)-SEARCH("!", CL94)-1)), Rankings!$A$2:$BK$161, 63, FALSE),0)</f>
        <v>0</v>
      </c>
      <c r="KL94">
        <f>IFERROR(VLOOKUP(_xlfn.NUMBERVALUE(MID(CM94, SEARCH("!", CM94)+1, SEARCH("+", CM94)-SEARCH("!", CM94)-1)), Rankings!$A$2:$BK$161, 63, FALSE),0)</f>
        <v>0</v>
      </c>
      <c r="KM94">
        <f>IFERROR(VLOOKUP(_xlfn.NUMBERVALUE(MID(CN94, SEARCH("!", CN94)+1, SEARCH("+", CN94)-SEARCH("!", CN94)-1)), Rankings!$A$2:$BK$161, 63, FALSE),0)</f>
        <v>0</v>
      </c>
      <c r="KN94">
        <f>IFERROR(VLOOKUP(_xlfn.NUMBERVALUE(MID(CO94, SEARCH("!", CO94)+1, SEARCH("+", CO94)-SEARCH("!", CO94)-1)), Rankings!$A$2:$BK$161, 63, FALSE),0)</f>
        <v>0</v>
      </c>
      <c r="KO94">
        <f>IFERROR(VLOOKUP(_xlfn.NUMBERVALUE(MID(CP94, SEARCH("!", CP94)+1, SEARCH("+", CP94)-SEARCH("!", CP94)-1)), Rankings!$A$2:$BK$161, 63, FALSE),0)</f>
        <v>0</v>
      </c>
      <c r="KP94">
        <f>IFERROR(VLOOKUP(_xlfn.NUMBERVALUE(MID(CQ94, SEARCH("!", CQ94)+1, SEARCH("+", CQ94)-SEARCH("!", CQ94)-1)), Rankings!$A$2:$BK$161, 63, FALSE),0)</f>
        <v>0</v>
      </c>
      <c r="KQ94">
        <f>IFERROR(VLOOKUP(_xlfn.NUMBERVALUE(MID(CR94, SEARCH("!", CR94)+1, SEARCH("+", CR94)-SEARCH("!", CR94)-1)), Rankings!$A$2:$BK$161, 63, FALSE),0)</f>
        <v>0</v>
      </c>
      <c r="KS94" s="4">
        <f t="shared" si="1951"/>
        <v>203</v>
      </c>
      <c r="KT94" s="4">
        <f t="shared" si="1952"/>
        <v>71</v>
      </c>
      <c r="KU94" s="4">
        <f t="shared" si="1953"/>
        <v>60</v>
      </c>
      <c r="KV94" s="4">
        <f t="shared" si="1954"/>
        <v>0</v>
      </c>
      <c r="KY94" s="4">
        <f t="shared" si="1955"/>
        <v>334</v>
      </c>
      <c r="KZ94" s="4"/>
      <c r="LB94">
        <f t="shared" si="1956"/>
        <v>67</v>
      </c>
      <c r="LC94">
        <f t="shared" si="1957"/>
        <v>41</v>
      </c>
      <c r="LD94">
        <f t="shared" si="1958"/>
        <v>34</v>
      </c>
      <c r="LE94">
        <f t="shared" si="1959"/>
        <v>22</v>
      </c>
      <c r="LF94">
        <f t="shared" si="1960"/>
        <v>38</v>
      </c>
      <c r="LG94">
        <f t="shared" si="1961"/>
        <v>23</v>
      </c>
      <c r="LH94">
        <f t="shared" si="1962"/>
        <v>53</v>
      </c>
      <c r="LI94">
        <f t="shared" si="1963"/>
        <v>18</v>
      </c>
      <c r="LJ94">
        <f t="shared" si="1964"/>
        <v>38</v>
      </c>
      <c r="LK94">
        <f t="shared" si="1965"/>
        <v>0</v>
      </c>
      <c r="LL94">
        <f t="shared" si="1966"/>
        <v>0</v>
      </c>
      <c r="LM94">
        <f t="shared" si="1967"/>
        <v>0</v>
      </c>
      <c r="LN94">
        <f t="shared" si="1968"/>
        <v>0</v>
      </c>
      <c r="LO94">
        <f t="shared" si="1969"/>
        <v>0</v>
      </c>
      <c r="LP94">
        <f t="shared" si="1970"/>
        <v>0</v>
      </c>
      <c r="LQ94">
        <f t="shared" si="1971"/>
        <v>0</v>
      </c>
      <c r="LR94">
        <f t="shared" si="1972"/>
        <v>0</v>
      </c>
      <c r="LS94">
        <f t="shared" si="1973"/>
        <v>0</v>
      </c>
      <c r="LT94">
        <f t="shared" si="1974"/>
        <v>0</v>
      </c>
      <c r="LU94">
        <f t="shared" si="1975"/>
        <v>0</v>
      </c>
      <c r="LV94">
        <f t="shared" si="1976"/>
        <v>0</v>
      </c>
      <c r="LW94">
        <f t="shared" si="1977"/>
        <v>0</v>
      </c>
      <c r="LX94">
        <f t="shared" si="1978"/>
        <v>0</v>
      </c>
      <c r="LY94">
        <f t="shared" si="1979"/>
        <v>0</v>
      </c>
      <c r="LZ94">
        <f t="shared" si="1980"/>
        <v>0</v>
      </c>
      <c r="MA94">
        <f t="shared" si="1981"/>
        <v>0</v>
      </c>
      <c r="MB94">
        <f t="shared" si="1982"/>
        <v>0</v>
      </c>
      <c r="MC94">
        <f t="shared" si="1983"/>
        <v>0</v>
      </c>
      <c r="MD94">
        <f t="shared" si="1984"/>
        <v>0</v>
      </c>
      <c r="ME94">
        <f t="shared" si="1985"/>
        <v>0</v>
      </c>
      <c r="MF94">
        <f t="shared" si="1986"/>
        <v>0</v>
      </c>
      <c r="MG94">
        <f t="shared" si="1987"/>
        <v>0</v>
      </c>
      <c r="MH94">
        <f t="shared" si="1988"/>
        <v>0</v>
      </c>
      <c r="MI94">
        <f t="shared" si="1989"/>
        <v>0</v>
      </c>
      <c r="MJ94">
        <f t="shared" si="1990"/>
        <v>0</v>
      </c>
      <c r="MK94">
        <f t="shared" si="1991"/>
        <v>0</v>
      </c>
      <c r="ML94">
        <f t="shared" si="1992"/>
        <v>0</v>
      </c>
      <c r="MM94">
        <f t="shared" si="1993"/>
        <v>0</v>
      </c>
      <c r="MN94">
        <f t="shared" si="1994"/>
        <v>0</v>
      </c>
      <c r="MO94">
        <f t="shared" si="1995"/>
        <v>0</v>
      </c>
      <c r="MP94">
        <f t="shared" si="1996"/>
        <v>0</v>
      </c>
      <c r="MQ94">
        <f t="shared" si="1997"/>
        <v>0</v>
      </c>
      <c r="MR94">
        <f t="shared" si="1998"/>
        <v>0</v>
      </c>
      <c r="MS94">
        <f t="shared" si="1999"/>
        <v>0</v>
      </c>
      <c r="MT94">
        <f t="shared" si="2000"/>
        <v>0</v>
      </c>
      <c r="MU94">
        <f t="shared" si="2001"/>
        <v>0</v>
      </c>
      <c r="MV94">
        <f t="shared" si="2002"/>
        <v>0</v>
      </c>
      <c r="MW94">
        <f t="shared" si="2003"/>
        <v>0</v>
      </c>
      <c r="MX94">
        <f t="shared" si="2004"/>
        <v>0</v>
      </c>
      <c r="MY94">
        <f t="shared" si="2005"/>
        <v>0</v>
      </c>
      <c r="MZ94">
        <f t="shared" si="2006"/>
        <v>0</v>
      </c>
      <c r="NA94">
        <f t="shared" si="2007"/>
        <v>0</v>
      </c>
      <c r="NB94">
        <f t="shared" si="2008"/>
        <v>0</v>
      </c>
      <c r="NC94">
        <f t="shared" si="2009"/>
        <v>0</v>
      </c>
      <c r="ND94">
        <f t="shared" si="2010"/>
        <v>0</v>
      </c>
      <c r="NE94">
        <f t="shared" si="2011"/>
        <v>0</v>
      </c>
      <c r="NF94">
        <f t="shared" si="2012"/>
        <v>0</v>
      </c>
      <c r="NG94">
        <f t="shared" si="2013"/>
        <v>0</v>
      </c>
      <c r="NH94">
        <f t="shared" si="2014"/>
        <v>0</v>
      </c>
      <c r="NI94">
        <f t="shared" si="2015"/>
        <v>0</v>
      </c>
      <c r="NJ94">
        <f t="shared" si="2016"/>
        <v>0</v>
      </c>
      <c r="NK94">
        <f t="shared" si="2017"/>
        <v>0</v>
      </c>
      <c r="NL94">
        <f t="shared" si="2018"/>
        <v>0</v>
      </c>
      <c r="NM94">
        <f t="shared" si="2019"/>
        <v>0</v>
      </c>
      <c r="NN94">
        <f t="shared" si="2020"/>
        <v>0</v>
      </c>
      <c r="NO94">
        <f t="shared" si="2021"/>
        <v>0</v>
      </c>
      <c r="NP94">
        <f t="shared" si="2022"/>
        <v>0</v>
      </c>
      <c r="NQ94">
        <f t="shared" si="2023"/>
        <v>0</v>
      </c>
      <c r="NR94">
        <f t="shared" si="2024"/>
        <v>0</v>
      </c>
      <c r="NS94">
        <f t="shared" si="2025"/>
        <v>0</v>
      </c>
      <c r="NT94">
        <f t="shared" si="2026"/>
        <v>0</v>
      </c>
      <c r="NU94">
        <f t="shared" si="2027"/>
        <v>0</v>
      </c>
      <c r="NV94">
        <f t="shared" si="2028"/>
        <v>0</v>
      </c>
      <c r="NW94">
        <f t="shared" si="2029"/>
        <v>0</v>
      </c>
      <c r="NX94">
        <f t="shared" si="2030"/>
        <v>0</v>
      </c>
      <c r="NY94">
        <f t="shared" si="2031"/>
        <v>0</v>
      </c>
      <c r="NZ94">
        <f t="shared" si="2032"/>
        <v>0</v>
      </c>
      <c r="OA94">
        <f t="shared" si="2033"/>
        <v>0</v>
      </c>
      <c r="OB94">
        <f t="shared" si="2034"/>
        <v>0</v>
      </c>
      <c r="OC94">
        <f t="shared" si="2035"/>
        <v>0</v>
      </c>
      <c r="OD94">
        <f t="shared" si="2036"/>
        <v>0</v>
      </c>
      <c r="OE94">
        <f t="shared" si="2037"/>
        <v>0</v>
      </c>
      <c r="OF94">
        <f t="shared" si="2038"/>
        <v>0</v>
      </c>
      <c r="OG94">
        <f t="shared" si="2039"/>
        <v>0</v>
      </c>
      <c r="OH94">
        <f t="shared" si="2040"/>
        <v>0</v>
      </c>
      <c r="OJ94" s="4">
        <f t="shared" si="2041"/>
        <v>189</v>
      </c>
      <c r="OK94" s="4">
        <f t="shared" si="2042"/>
        <v>72</v>
      </c>
      <c r="OL94" s="4">
        <f t="shared" si="2043"/>
        <v>85</v>
      </c>
      <c r="OM94" s="4">
        <f t="shared" si="2044"/>
        <v>0</v>
      </c>
      <c r="OP94" s="4">
        <f t="shared" si="2045"/>
        <v>346</v>
      </c>
      <c r="OQ94" s="4"/>
      <c r="OS94">
        <f t="shared" si="2046"/>
        <v>28</v>
      </c>
      <c r="OT94">
        <f t="shared" si="2047"/>
        <v>56</v>
      </c>
      <c r="OU94">
        <f t="shared" si="2048"/>
        <v>33</v>
      </c>
      <c r="OV94">
        <f t="shared" si="2049"/>
        <v>44</v>
      </c>
      <c r="OW94">
        <f t="shared" si="2050"/>
        <v>41</v>
      </c>
      <c r="OX94">
        <f t="shared" si="2051"/>
        <v>52</v>
      </c>
      <c r="OY94">
        <f t="shared" si="2052"/>
        <v>22</v>
      </c>
      <c r="OZ94">
        <f t="shared" si="2053"/>
        <v>50</v>
      </c>
      <c r="PA94">
        <f t="shared" si="2054"/>
        <v>20</v>
      </c>
      <c r="PB94">
        <f t="shared" si="2055"/>
        <v>0</v>
      </c>
      <c r="PC94">
        <f t="shared" si="2056"/>
        <v>0</v>
      </c>
      <c r="PD94">
        <f t="shared" si="2057"/>
        <v>0</v>
      </c>
      <c r="PE94">
        <f t="shared" si="2058"/>
        <v>0</v>
      </c>
      <c r="PF94">
        <f t="shared" si="2059"/>
        <v>0</v>
      </c>
      <c r="PG94">
        <f t="shared" si="2060"/>
        <v>0</v>
      </c>
      <c r="PH94">
        <f t="shared" si="2061"/>
        <v>0</v>
      </c>
      <c r="PI94">
        <f t="shared" si="2062"/>
        <v>0</v>
      </c>
      <c r="PJ94">
        <f t="shared" si="2063"/>
        <v>0</v>
      </c>
      <c r="PK94">
        <f t="shared" si="2064"/>
        <v>0</v>
      </c>
      <c r="PL94">
        <f t="shared" si="2065"/>
        <v>0</v>
      </c>
      <c r="PM94">
        <f t="shared" si="2066"/>
        <v>0</v>
      </c>
      <c r="PN94">
        <f t="shared" si="2067"/>
        <v>0</v>
      </c>
      <c r="PO94">
        <f t="shared" si="2068"/>
        <v>0</v>
      </c>
      <c r="PP94">
        <f t="shared" si="2069"/>
        <v>0</v>
      </c>
      <c r="PQ94">
        <f t="shared" si="2070"/>
        <v>0</v>
      </c>
      <c r="PR94">
        <f t="shared" si="2071"/>
        <v>0</v>
      </c>
      <c r="PS94">
        <f t="shared" si="2072"/>
        <v>0</v>
      </c>
      <c r="PT94">
        <f t="shared" si="2073"/>
        <v>0</v>
      </c>
      <c r="PU94">
        <f t="shared" si="2074"/>
        <v>0</v>
      </c>
      <c r="PV94">
        <f t="shared" si="2075"/>
        <v>0</v>
      </c>
      <c r="PW94">
        <f t="shared" si="2076"/>
        <v>0</v>
      </c>
      <c r="PX94">
        <f t="shared" si="2077"/>
        <v>0</v>
      </c>
      <c r="PY94">
        <f t="shared" si="2078"/>
        <v>0</v>
      </c>
      <c r="PZ94">
        <f t="shared" si="2079"/>
        <v>0</v>
      </c>
      <c r="QA94">
        <f t="shared" si="2080"/>
        <v>0</v>
      </c>
      <c r="QB94">
        <f t="shared" si="2081"/>
        <v>0</v>
      </c>
      <c r="QC94">
        <f t="shared" si="2082"/>
        <v>0</v>
      </c>
      <c r="QD94">
        <f t="shared" si="2083"/>
        <v>0</v>
      </c>
      <c r="QE94">
        <f t="shared" si="2084"/>
        <v>0</v>
      </c>
      <c r="QF94">
        <f t="shared" si="2085"/>
        <v>0</v>
      </c>
      <c r="QG94">
        <f t="shared" si="2086"/>
        <v>0</v>
      </c>
      <c r="QH94">
        <f t="shared" si="2087"/>
        <v>0</v>
      </c>
      <c r="QI94">
        <f t="shared" si="2088"/>
        <v>0</v>
      </c>
      <c r="QJ94">
        <f t="shared" si="2089"/>
        <v>0</v>
      </c>
      <c r="QK94">
        <f t="shared" si="2090"/>
        <v>0</v>
      </c>
      <c r="QL94">
        <f t="shared" si="2091"/>
        <v>0</v>
      </c>
      <c r="QM94">
        <f t="shared" si="2092"/>
        <v>0</v>
      </c>
      <c r="QN94">
        <f t="shared" si="2093"/>
        <v>0</v>
      </c>
      <c r="QO94">
        <f t="shared" si="2094"/>
        <v>0</v>
      </c>
      <c r="QP94">
        <f t="shared" si="2095"/>
        <v>0</v>
      </c>
      <c r="QQ94">
        <f t="shared" si="2096"/>
        <v>0</v>
      </c>
      <c r="QR94">
        <f t="shared" si="2097"/>
        <v>0</v>
      </c>
      <c r="QS94">
        <f t="shared" si="2098"/>
        <v>0</v>
      </c>
      <c r="QT94">
        <f t="shared" si="2099"/>
        <v>0</v>
      </c>
      <c r="QU94">
        <f t="shared" si="2100"/>
        <v>0</v>
      </c>
      <c r="QV94">
        <f t="shared" si="2101"/>
        <v>0</v>
      </c>
      <c r="QW94">
        <f t="shared" si="2102"/>
        <v>0</v>
      </c>
      <c r="QX94">
        <f t="shared" si="2103"/>
        <v>0</v>
      </c>
      <c r="QY94">
        <f t="shared" si="2104"/>
        <v>0</v>
      </c>
      <c r="QZ94">
        <f t="shared" si="2105"/>
        <v>0</v>
      </c>
      <c r="RA94">
        <f t="shared" si="2106"/>
        <v>0</v>
      </c>
      <c r="RB94">
        <f t="shared" si="2107"/>
        <v>0</v>
      </c>
      <c r="RC94">
        <f t="shared" si="2108"/>
        <v>0</v>
      </c>
      <c r="RD94">
        <f t="shared" si="2109"/>
        <v>0</v>
      </c>
      <c r="RE94">
        <f t="shared" si="2110"/>
        <v>0</v>
      </c>
      <c r="RF94">
        <f t="shared" si="2111"/>
        <v>0</v>
      </c>
      <c r="RG94">
        <f t="shared" si="2112"/>
        <v>0</v>
      </c>
      <c r="RH94">
        <f t="shared" si="2113"/>
        <v>0</v>
      </c>
      <c r="RI94">
        <f t="shared" si="2114"/>
        <v>0</v>
      </c>
      <c r="RJ94">
        <f t="shared" si="2115"/>
        <v>0</v>
      </c>
      <c r="RK94">
        <f t="shared" si="2116"/>
        <v>0</v>
      </c>
      <c r="RL94">
        <f t="shared" si="2117"/>
        <v>0</v>
      </c>
      <c r="RM94">
        <f t="shared" si="2118"/>
        <v>0</v>
      </c>
      <c r="RN94">
        <f t="shared" si="2119"/>
        <v>0</v>
      </c>
      <c r="RO94">
        <f t="shared" si="2120"/>
        <v>0</v>
      </c>
      <c r="RP94">
        <f t="shared" si="2121"/>
        <v>0</v>
      </c>
      <c r="RQ94">
        <f t="shared" si="2122"/>
        <v>0</v>
      </c>
      <c r="RR94">
        <f t="shared" si="2123"/>
        <v>0</v>
      </c>
      <c r="RS94">
        <f t="shared" si="2124"/>
        <v>0</v>
      </c>
      <c r="RT94">
        <f t="shared" si="2125"/>
        <v>0</v>
      </c>
      <c r="RU94">
        <f t="shared" si="2126"/>
        <v>0</v>
      </c>
      <c r="RV94">
        <f t="shared" si="2127"/>
        <v>0</v>
      </c>
      <c r="RW94">
        <f t="shared" si="2128"/>
        <v>0</v>
      </c>
      <c r="RX94">
        <f t="shared" si="2129"/>
        <v>0</v>
      </c>
      <c r="RY94">
        <f t="shared" si="2130"/>
        <v>0</v>
      </c>
      <c r="SA94" s="4">
        <f t="shared" si="2131"/>
        <v>19.580000000000002</v>
      </c>
      <c r="SB94" s="4">
        <f t="shared" si="2132"/>
        <v>6.37</v>
      </c>
      <c r="SC94" s="4">
        <f t="shared" si="2133"/>
        <v>7.1099999999999994</v>
      </c>
      <c r="SD94" s="4">
        <f t="shared" si="2134"/>
        <v>0</v>
      </c>
      <c r="SF94" s="4">
        <f t="shared" si="2135"/>
        <v>33.06</v>
      </c>
      <c r="SI94">
        <f t="shared" si="2136"/>
        <v>4.33</v>
      </c>
      <c r="SJ94">
        <f t="shared" si="2137"/>
        <v>4.1100000000000003</v>
      </c>
      <c r="SK94">
        <f t="shared" si="2138"/>
        <v>3.56</v>
      </c>
      <c r="SL94">
        <f t="shared" si="2139"/>
        <v>2.86</v>
      </c>
      <c r="SM94">
        <f t="shared" si="2140"/>
        <v>4.25</v>
      </c>
      <c r="SN94">
        <f t="shared" si="2141"/>
        <v>3.8</v>
      </c>
      <c r="SO94">
        <f t="shared" si="2142"/>
        <v>3.17</v>
      </c>
      <c r="SP94">
        <f t="shared" si="2143"/>
        <v>3.2</v>
      </c>
      <c r="SQ94">
        <f t="shared" si="2144"/>
        <v>3.78</v>
      </c>
      <c r="SR94" t="str">
        <f t="shared" si="2145"/>
        <v>0</v>
      </c>
      <c r="SS94" t="str">
        <f t="shared" si="2146"/>
        <v>0</v>
      </c>
      <c r="ST94" t="str">
        <f t="shared" si="2147"/>
        <v>0</v>
      </c>
      <c r="SU94" t="str">
        <f t="shared" si="2148"/>
        <v>0</v>
      </c>
      <c r="SV94" t="str">
        <f t="shared" si="2149"/>
        <v>0</v>
      </c>
      <c r="SW94" t="str">
        <f t="shared" si="2150"/>
        <v>0</v>
      </c>
      <c r="SX94" t="str">
        <f t="shared" si="2151"/>
        <v>0</v>
      </c>
      <c r="SY94" t="str">
        <f t="shared" si="2152"/>
        <v>0</v>
      </c>
      <c r="SZ94" t="str">
        <f t="shared" si="2153"/>
        <v>0</v>
      </c>
      <c r="TA94" t="str">
        <f t="shared" si="2154"/>
        <v>0</v>
      </c>
      <c r="TB94" t="str">
        <f t="shared" si="2155"/>
        <v>0</v>
      </c>
      <c r="TC94" t="str">
        <f t="shared" si="2156"/>
        <v>0</v>
      </c>
      <c r="TD94" t="str">
        <f t="shared" si="2157"/>
        <v>0</v>
      </c>
      <c r="TE94" t="str">
        <f t="shared" si="2158"/>
        <v>0</v>
      </c>
      <c r="TF94" t="str">
        <f t="shared" si="2159"/>
        <v>0</v>
      </c>
      <c r="TG94" t="str">
        <f t="shared" si="2160"/>
        <v>0</v>
      </c>
      <c r="TH94" t="str">
        <f t="shared" si="2161"/>
        <v>0</v>
      </c>
      <c r="TI94" t="str">
        <f t="shared" si="2162"/>
        <v>0</v>
      </c>
      <c r="TJ94" t="str">
        <f t="shared" si="2163"/>
        <v>0</v>
      </c>
      <c r="TK94" t="str">
        <f t="shared" si="2164"/>
        <v>0</v>
      </c>
      <c r="TL94" t="str">
        <f t="shared" si="2165"/>
        <v>0</v>
      </c>
      <c r="TM94" t="str">
        <f t="shared" si="2166"/>
        <v>0</v>
      </c>
      <c r="TN94" t="str">
        <f t="shared" si="2167"/>
        <v>0</v>
      </c>
      <c r="TO94" t="str">
        <f t="shared" si="2168"/>
        <v>0</v>
      </c>
      <c r="TP94" t="str">
        <f t="shared" si="2169"/>
        <v>0</v>
      </c>
      <c r="TQ94" t="str">
        <f t="shared" si="2170"/>
        <v>0</v>
      </c>
      <c r="TR94" t="str">
        <f t="shared" si="2171"/>
        <v>0</v>
      </c>
      <c r="TS94" t="str">
        <f t="shared" si="2172"/>
        <v>0</v>
      </c>
      <c r="TT94" t="str">
        <f t="shared" si="2173"/>
        <v>0</v>
      </c>
      <c r="TU94" t="str">
        <f t="shared" si="2174"/>
        <v>0</v>
      </c>
      <c r="TV94" t="str">
        <f t="shared" si="2175"/>
        <v>0</v>
      </c>
      <c r="TW94" t="str">
        <f t="shared" si="2176"/>
        <v>0</v>
      </c>
      <c r="TX94" t="str">
        <f t="shared" si="2177"/>
        <v>0</v>
      </c>
      <c r="TY94" t="str">
        <f t="shared" si="2178"/>
        <v>0</v>
      </c>
      <c r="TZ94" t="str">
        <f t="shared" si="2179"/>
        <v>0</v>
      </c>
      <c r="UA94" t="str">
        <f t="shared" si="2180"/>
        <v>0</v>
      </c>
      <c r="UB94" t="str">
        <f t="shared" si="2181"/>
        <v>0</v>
      </c>
      <c r="UC94" t="str">
        <f t="shared" si="2182"/>
        <v>0</v>
      </c>
      <c r="UD94" t="str">
        <f t="shared" si="2183"/>
        <v>0</v>
      </c>
      <c r="UE94" t="str">
        <f t="shared" si="2184"/>
        <v>0</v>
      </c>
      <c r="UF94" t="str">
        <f t="shared" si="2185"/>
        <v>0</v>
      </c>
      <c r="UG94" t="str">
        <f t="shared" si="2186"/>
        <v>0</v>
      </c>
      <c r="UH94" t="str">
        <f t="shared" si="2187"/>
        <v>0</v>
      </c>
      <c r="UI94" t="str">
        <f t="shared" si="2188"/>
        <v>0</v>
      </c>
      <c r="UJ94" t="str">
        <f t="shared" si="2189"/>
        <v>0</v>
      </c>
      <c r="UK94" t="str">
        <f t="shared" si="2190"/>
        <v>0</v>
      </c>
      <c r="UL94" t="str">
        <f t="shared" si="2191"/>
        <v>0</v>
      </c>
      <c r="UM94" t="str">
        <f t="shared" si="2192"/>
        <v>0</v>
      </c>
      <c r="UN94" t="str">
        <f t="shared" si="2193"/>
        <v>0</v>
      </c>
      <c r="UO94" t="str">
        <f t="shared" si="2194"/>
        <v>0</v>
      </c>
      <c r="UP94" t="str">
        <f t="shared" si="2195"/>
        <v>0</v>
      </c>
      <c r="UQ94" t="str">
        <f t="shared" si="2196"/>
        <v>0</v>
      </c>
      <c r="UR94" t="str">
        <f t="shared" si="2197"/>
        <v>0</v>
      </c>
      <c r="US94" t="str">
        <f t="shared" si="2198"/>
        <v>0</v>
      </c>
      <c r="UT94" t="str">
        <f t="shared" si="2199"/>
        <v>0</v>
      </c>
      <c r="UU94" t="str">
        <f t="shared" si="2200"/>
        <v>0</v>
      </c>
      <c r="UV94" t="str">
        <f t="shared" si="2201"/>
        <v>0</v>
      </c>
      <c r="UW94" t="str">
        <f t="shared" si="2202"/>
        <v>0</v>
      </c>
      <c r="UX94" t="str">
        <f t="shared" si="2203"/>
        <v>0</v>
      </c>
      <c r="UY94" t="str">
        <f t="shared" si="2204"/>
        <v>0</v>
      </c>
      <c r="UZ94" t="str">
        <f t="shared" si="2205"/>
        <v>0</v>
      </c>
      <c r="VA94" t="str">
        <f t="shared" si="2206"/>
        <v>0</v>
      </c>
      <c r="VB94" t="str">
        <f t="shared" si="2207"/>
        <v>0</v>
      </c>
      <c r="VC94" t="str">
        <f t="shared" si="2208"/>
        <v>0</v>
      </c>
      <c r="VD94" t="str">
        <f t="shared" si="2209"/>
        <v>0</v>
      </c>
      <c r="VE94" t="str">
        <f t="shared" si="2210"/>
        <v>0</v>
      </c>
      <c r="VF94" t="str">
        <f t="shared" si="2211"/>
        <v>0</v>
      </c>
      <c r="VG94" t="str">
        <f t="shared" si="2212"/>
        <v>0</v>
      </c>
      <c r="VH94" t="str">
        <f t="shared" si="2213"/>
        <v>0</v>
      </c>
      <c r="VI94" t="str">
        <f t="shared" si="2214"/>
        <v>0</v>
      </c>
      <c r="VJ94" t="str">
        <f t="shared" si="2215"/>
        <v>0</v>
      </c>
      <c r="VK94" t="str">
        <f t="shared" si="2216"/>
        <v>0</v>
      </c>
      <c r="VL94" t="str">
        <f t="shared" si="2217"/>
        <v>0</v>
      </c>
      <c r="VM94" t="str">
        <f t="shared" si="2218"/>
        <v>0</v>
      </c>
      <c r="VN94" t="str">
        <f t="shared" si="2219"/>
        <v>0</v>
      </c>
      <c r="VO94" t="str">
        <f t="shared" si="2220"/>
        <v>0</v>
      </c>
      <c r="VQ94" s="4">
        <f t="shared" si="2221"/>
        <v>-1.7400000000000002</v>
      </c>
      <c r="VR94" s="4">
        <f t="shared" si="2222"/>
        <v>5.6099999999999994</v>
      </c>
      <c r="VS94" s="4">
        <f t="shared" si="2223"/>
        <v>-6.31</v>
      </c>
      <c r="VT94" s="4">
        <f t="shared" si="2224"/>
        <v>0</v>
      </c>
      <c r="VV94" s="4">
        <f t="shared" si="2225"/>
        <v>-2.4400000000000004</v>
      </c>
      <c r="VY94">
        <f t="shared" si="2226"/>
        <v>7.46</v>
      </c>
      <c r="VZ94">
        <f t="shared" si="2227"/>
        <v>-1.1299999999999999</v>
      </c>
      <c r="WA94">
        <f t="shared" si="2228"/>
        <v>-7.28</v>
      </c>
      <c r="WB94">
        <f t="shared" si="2229"/>
        <v>-0.34</v>
      </c>
      <c r="WC94">
        <f t="shared" si="2230"/>
        <v>-5.97</v>
      </c>
      <c r="WD94">
        <f t="shared" si="2231"/>
        <v>1.83</v>
      </c>
      <c r="WE94">
        <f t="shared" si="2232"/>
        <v>8.76</v>
      </c>
      <c r="WF94">
        <f t="shared" si="2233"/>
        <v>-3.15</v>
      </c>
      <c r="WG94">
        <f t="shared" si="2234"/>
        <v>-2.62</v>
      </c>
      <c r="WH94">
        <f t="shared" si="2235"/>
        <v>0</v>
      </c>
      <c r="WI94">
        <f t="shared" si="2236"/>
        <v>0</v>
      </c>
      <c r="WJ94">
        <f t="shared" si="2237"/>
        <v>0</v>
      </c>
      <c r="WK94">
        <f t="shared" si="2238"/>
        <v>0</v>
      </c>
      <c r="WL94">
        <f t="shared" si="2239"/>
        <v>0</v>
      </c>
      <c r="WM94">
        <f t="shared" si="2240"/>
        <v>0</v>
      </c>
      <c r="WN94">
        <f t="shared" si="2241"/>
        <v>0</v>
      </c>
      <c r="WO94">
        <f t="shared" si="2242"/>
        <v>0</v>
      </c>
      <c r="WP94">
        <f t="shared" si="2243"/>
        <v>0</v>
      </c>
      <c r="WQ94">
        <f t="shared" si="2244"/>
        <v>0</v>
      </c>
      <c r="WR94">
        <f t="shared" si="2245"/>
        <v>0</v>
      </c>
      <c r="WS94">
        <f t="shared" si="2246"/>
        <v>0</v>
      </c>
      <c r="WT94">
        <f t="shared" si="2247"/>
        <v>0</v>
      </c>
      <c r="WU94">
        <f t="shared" si="2248"/>
        <v>0</v>
      </c>
      <c r="WV94">
        <f t="shared" si="2249"/>
        <v>0</v>
      </c>
      <c r="WW94">
        <f t="shared" si="2250"/>
        <v>0</v>
      </c>
      <c r="WX94">
        <f t="shared" si="2251"/>
        <v>0</v>
      </c>
      <c r="WY94">
        <f t="shared" si="2252"/>
        <v>0</v>
      </c>
      <c r="WZ94">
        <f t="shared" si="2253"/>
        <v>0</v>
      </c>
      <c r="XA94">
        <f t="shared" si="2254"/>
        <v>0</v>
      </c>
      <c r="XB94">
        <f t="shared" si="2255"/>
        <v>0</v>
      </c>
      <c r="XC94">
        <f t="shared" si="2256"/>
        <v>0</v>
      </c>
      <c r="XD94">
        <f t="shared" si="2257"/>
        <v>0</v>
      </c>
      <c r="XE94">
        <f t="shared" si="2258"/>
        <v>0</v>
      </c>
      <c r="XF94">
        <f t="shared" si="2259"/>
        <v>0</v>
      </c>
      <c r="XG94">
        <f t="shared" si="2260"/>
        <v>0</v>
      </c>
      <c r="XH94">
        <f t="shared" si="2261"/>
        <v>0</v>
      </c>
      <c r="XI94">
        <f t="shared" si="2262"/>
        <v>0</v>
      </c>
      <c r="XJ94">
        <f t="shared" si="2263"/>
        <v>0</v>
      </c>
      <c r="XK94">
        <f t="shared" si="2264"/>
        <v>0</v>
      </c>
      <c r="XL94">
        <f t="shared" si="2265"/>
        <v>0</v>
      </c>
      <c r="XM94">
        <f t="shared" si="2266"/>
        <v>0</v>
      </c>
      <c r="XN94">
        <f t="shared" si="2267"/>
        <v>0</v>
      </c>
      <c r="XO94">
        <f t="shared" si="2268"/>
        <v>0</v>
      </c>
      <c r="XP94">
        <f t="shared" si="2269"/>
        <v>0</v>
      </c>
      <c r="XQ94">
        <f t="shared" si="2270"/>
        <v>0</v>
      </c>
      <c r="XR94">
        <f t="shared" si="2271"/>
        <v>0</v>
      </c>
      <c r="XS94">
        <f t="shared" si="2272"/>
        <v>0</v>
      </c>
      <c r="XT94">
        <f t="shared" si="2273"/>
        <v>0</v>
      </c>
      <c r="XU94">
        <f t="shared" si="2274"/>
        <v>0</v>
      </c>
      <c r="XV94">
        <f t="shared" si="2275"/>
        <v>0</v>
      </c>
      <c r="XW94">
        <f t="shared" si="2276"/>
        <v>0</v>
      </c>
      <c r="XX94">
        <f t="shared" si="2277"/>
        <v>0</v>
      </c>
      <c r="XY94">
        <f t="shared" si="2278"/>
        <v>0</v>
      </c>
      <c r="XZ94">
        <f t="shared" si="2279"/>
        <v>0</v>
      </c>
      <c r="YA94">
        <f t="shared" si="2280"/>
        <v>0</v>
      </c>
      <c r="YB94">
        <f t="shared" si="2281"/>
        <v>0</v>
      </c>
      <c r="YC94">
        <f t="shared" si="2282"/>
        <v>0</v>
      </c>
      <c r="YD94">
        <f t="shared" si="2283"/>
        <v>0</v>
      </c>
      <c r="YE94">
        <f t="shared" si="2284"/>
        <v>0</v>
      </c>
      <c r="YF94">
        <f t="shared" si="2285"/>
        <v>0</v>
      </c>
      <c r="YG94">
        <f t="shared" si="2286"/>
        <v>0</v>
      </c>
      <c r="YH94">
        <f t="shared" si="2287"/>
        <v>0</v>
      </c>
      <c r="YI94">
        <f t="shared" si="2288"/>
        <v>0</v>
      </c>
      <c r="YJ94">
        <f t="shared" si="2289"/>
        <v>0</v>
      </c>
      <c r="YK94">
        <f t="shared" si="2290"/>
        <v>0</v>
      </c>
      <c r="YL94">
        <f t="shared" si="2291"/>
        <v>0</v>
      </c>
      <c r="YM94">
        <f t="shared" si="2292"/>
        <v>0</v>
      </c>
      <c r="YN94">
        <f t="shared" si="2293"/>
        <v>0</v>
      </c>
      <c r="YO94">
        <f t="shared" si="2294"/>
        <v>0</v>
      </c>
      <c r="YP94">
        <f t="shared" si="2295"/>
        <v>0</v>
      </c>
      <c r="YQ94">
        <f t="shared" si="2296"/>
        <v>0</v>
      </c>
      <c r="YR94">
        <f t="shared" si="2297"/>
        <v>0</v>
      </c>
      <c r="YS94">
        <f t="shared" si="2298"/>
        <v>0</v>
      </c>
      <c r="YT94">
        <f t="shared" si="2299"/>
        <v>0</v>
      </c>
      <c r="YU94">
        <f t="shared" si="2300"/>
        <v>0</v>
      </c>
      <c r="YV94">
        <f t="shared" si="2301"/>
        <v>0</v>
      </c>
      <c r="YW94">
        <f t="shared" si="2302"/>
        <v>0</v>
      </c>
      <c r="YX94">
        <f t="shared" si="2303"/>
        <v>0</v>
      </c>
      <c r="YY94">
        <f t="shared" si="2304"/>
        <v>0</v>
      </c>
      <c r="YZ94">
        <f t="shared" si="2305"/>
        <v>0</v>
      </c>
      <c r="ZA94">
        <f t="shared" si="2306"/>
        <v>0</v>
      </c>
      <c r="ZB94">
        <f t="shared" si="2307"/>
        <v>0</v>
      </c>
      <c r="ZC94">
        <f t="shared" si="2308"/>
        <v>0</v>
      </c>
      <c r="ZD94">
        <f t="shared" si="2309"/>
        <v>0</v>
      </c>
      <c r="ZE94">
        <f t="shared" si="2310"/>
        <v>0</v>
      </c>
      <c r="ZG94" s="4">
        <f t="shared" si="2311"/>
        <v>209</v>
      </c>
      <c r="ZH94" s="4">
        <f t="shared" si="2312"/>
        <v>77</v>
      </c>
      <c r="ZI94" s="4">
        <f t="shared" si="2313"/>
        <v>106</v>
      </c>
      <c r="ZJ94" s="4">
        <f t="shared" si="2314"/>
        <v>0</v>
      </c>
      <c r="ZL94" s="4">
        <f t="shared" si="2315"/>
        <v>392</v>
      </c>
      <c r="ZO94">
        <f t="shared" si="2316"/>
        <v>15</v>
      </c>
      <c r="ZP94">
        <f t="shared" si="2317"/>
        <v>33</v>
      </c>
      <c r="ZQ94">
        <f t="shared" si="2318"/>
        <v>66</v>
      </c>
      <c r="ZR94">
        <f t="shared" si="2319"/>
        <v>49</v>
      </c>
      <c r="ZS94">
        <f t="shared" si="2320"/>
        <v>57</v>
      </c>
      <c r="ZT94">
        <f t="shared" si="2321"/>
        <v>39</v>
      </c>
      <c r="ZU94">
        <f t="shared" si="2322"/>
        <v>30</v>
      </c>
      <c r="ZV94">
        <f t="shared" si="2323"/>
        <v>47</v>
      </c>
      <c r="ZW94">
        <f t="shared" si="2324"/>
        <v>56</v>
      </c>
      <c r="ZX94">
        <f t="shared" si="2325"/>
        <v>0</v>
      </c>
      <c r="ZY94">
        <f t="shared" si="2326"/>
        <v>0</v>
      </c>
      <c r="ZZ94">
        <f t="shared" si="2327"/>
        <v>0</v>
      </c>
      <c r="AAA94">
        <f t="shared" si="2328"/>
        <v>0</v>
      </c>
      <c r="AAB94">
        <f t="shared" si="2329"/>
        <v>0</v>
      </c>
      <c r="AAC94">
        <f t="shared" si="2330"/>
        <v>0</v>
      </c>
      <c r="AAD94">
        <f t="shared" si="2331"/>
        <v>0</v>
      </c>
      <c r="AAE94">
        <f t="shared" si="2332"/>
        <v>0</v>
      </c>
      <c r="AAF94">
        <f t="shared" si="2333"/>
        <v>0</v>
      </c>
      <c r="AAG94">
        <f t="shared" si="2334"/>
        <v>0</v>
      </c>
      <c r="AAH94">
        <f t="shared" si="2335"/>
        <v>0</v>
      </c>
      <c r="AAI94">
        <f t="shared" si="2336"/>
        <v>0</v>
      </c>
      <c r="AAJ94">
        <f t="shared" si="2337"/>
        <v>0</v>
      </c>
      <c r="AAK94">
        <f t="shared" si="2338"/>
        <v>0</v>
      </c>
      <c r="AAL94">
        <f t="shared" si="2339"/>
        <v>0</v>
      </c>
      <c r="AAM94">
        <f t="shared" si="2340"/>
        <v>0</v>
      </c>
      <c r="AAN94">
        <f t="shared" si="2341"/>
        <v>0</v>
      </c>
      <c r="AAO94">
        <f t="shared" si="2342"/>
        <v>0</v>
      </c>
      <c r="AAP94">
        <f t="shared" si="2343"/>
        <v>0</v>
      </c>
      <c r="AAQ94">
        <f t="shared" si="2344"/>
        <v>0</v>
      </c>
      <c r="AAR94">
        <f t="shared" si="2345"/>
        <v>0</v>
      </c>
      <c r="AAS94">
        <f t="shared" si="2346"/>
        <v>0</v>
      </c>
      <c r="AAT94">
        <f t="shared" si="2347"/>
        <v>0</v>
      </c>
      <c r="AAU94">
        <f t="shared" si="2348"/>
        <v>0</v>
      </c>
      <c r="AAV94">
        <f t="shared" si="2349"/>
        <v>0</v>
      </c>
      <c r="AAW94">
        <f t="shared" si="2350"/>
        <v>0</v>
      </c>
      <c r="AAX94">
        <f t="shared" si="2351"/>
        <v>0</v>
      </c>
      <c r="AAY94">
        <f t="shared" si="2352"/>
        <v>0</v>
      </c>
      <c r="AAZ94">
        <f t="shared" si="2353"/>
        <v>0</v>
      </c>
      <c r="ABA94">
        <f t="shared" si="2354"/>
        <v>0</v>
      </c>
      <c r="ABB94">
        <f t="shared" si="2355"/>
        <v>0</v>
      </c>
      <c r="ABC94">
        <f t="shared" si="2356"/>
        <v>0</v>
      </c>
      <c r="ABD94">
        <f t="shared" si="2357"/>
        <v>0</v>
      </c>
      <c r="ABE94">
        <f t="shared" si="2358"/>
        <v>0</v>
      </c>
      <c r="ABF94">
        <f t="shared" si="2359"/>
        <v>0</v>
      </c>
      <c r="ABG94">
        <f t="shared" si="2360"/>
        <v>0</v>
      </c>
      <c r="ABH94">
        <f t="shared" si="2361"/>
        <v>0</v>
      </c>
      <c r="ABI94">
        <f t="shared" si="2362"/>
        <v>0</v>
      </c>
      <c r="ABJ94">
        <f t="shared" si="2363"/>
        <v>0</v>
      </c>
      <c r="ABK94">
        <f t="shared" si="2364"/>
        <v>0</v>
      </c>
      <c r="ABL94">
        <f t="shared" si="2365"/>
        <v>0</v>
      </c>
      <c r="ABM94">
        <f t="shared" si="2366"/>
        <v>0</v>
      </c>
      <c r="ABN94">
        <f t="shared" si="2367"/>
        <v>0</v>
      </c>
      <c r="ABO94">
        <f t="shared" si="2368"/>
        <v>0</v>
      </c>
      <c r="ABP94">
        <f t="shared" si="2369"/>
        <v>0</v>
      </c>
      <c r="ABQ94">
        <f t="shared" si="2370"/>
        <v>0</v>
      </c>
      <c r="ABR94">
        <f t="shared" si="2371"/>
        <v>0</v>
      </c>
      <c r="ABS94">
        <f t="shared" si="2372"/>
        <v>0</v>
      </c>
      <c r="ABT94">
        <f t="shared" si="2373"/>
        <v>0</v>
      </c>
      <c r="ABU94">
        <f t="shared" si="2374"/>
        <v>0</v>
      </c>
      <c r="ABV94">
        <f t="shared" si="2375"/>
        <v>0</v>
      </c>
      <c r="ABW94">
        <f t="shared" si="2376"/>
        <v>0</v>
      </c>
      <c r="ABX94">
        <f t="shared" si="2377"/>
        <v>0</v>
      </c>
      <c r="ABY94">
        <f t="shared" si="2378"/>
        <v>0</v>
      </c>
      <c r="ABZ94">
        <f t="shared" si="2379"/>
        <v>0</v>
      </c>
      <c r="ACA94">
        <f t="shared" si="2380"/>
        <v>0</v>
      </c>
      <c r="ACB94">
        <f t="shared" si="2381"/>
        <v>0</v>
      </c>
      <c r="ACC94">
        <f t="shared" si="2382"/>
        <v>0</v>
      </c>
      <c r="ACD94">
        <f t="shared" si="2383"/>
        <v>0</v>
      </c>
      <c r="ACE94">
        <f t="shared" si="2384"/>
        <v>0</v>
      </c>
      <c r="ACF94">
        <f t="shared" si="2385"/>
        <v>0</v>
      </c>
      <c r="ACG94">
        <f t="shared" si="2386"/>
        <v>0</v>
      </c>
      <c r="ACH94">
        <f t="shared" si="2387"/>
        <v>0</v>
      </c>
      <c r="ACI94">
        <f t="shared" si="2388"/>
        <v>0</v>
      </c>
      <c r="ACJ94">
        <f t="shared" si="2389"/>
        <v>0</v>
      </c>
      <c r="ACK94">
        <f t="shared" si="2390"/>
        <v>0</v>
      </c>
      <c r="ACL94">
        <f t="shared" si="2391"/>
        <v>0</v>
      </c>
      <c r="ACM94">
        <f t="shared" si="2392"/>
        <v>0</v>
      </c>
      <c r="ACN94">
        <f t="shared" si="2393"/>
        <v>0</v>
      </c>
      <c r="ACO94">
        <f t="shared" si="2394"/>
        <v>0</v>
      </c>
      <c r="ACP94">
        <f t="shared" si="2395"/>
        <v>0</v>
      </c>
      <c r="ACQ94">
        <f t="shared" si="2396"/>
        <v>0</v>
      </c>
      <c r="ACR94">
        <f t="shared" si="2397"/>
        <v>0</v>
      </c>
      <c r="ACS94">
        <f t="shared" si="2398"/>
        <v>0</v>
      </c>
      <c r="ACT94">
        <f t="shared" si="2399"/>
        <v>0</v>
      </c>
      <c r="ACU94">
        <f t="shared" si="2400"/>
        <v>0</v>
      </c>
      <c r="ACW94" s="4">
        <f t="shared" si="2401"/>
        <v>285.09999999999997</v>
      </c>
      <c r="ACX94" s="4">
        <f t="shared" si="2402"/>
        <v>105.6</v>
      </c>
      <c r="ACY94" s="4">
        <f t="shared" si="2403"/>
        <v>40</v>
      </c>
      <c r="ACZ94" s="4">
        <f t="shared" si="2404"/>
        <v>0</v>
      </c>
      <c r="ADA94" s="88">
        <f t="shared" si="2405"/>
        <v>7.2663608498339798</v>
      </c>
      <c r="ADB94" s="4">
        <f t="shared" si="2406"/>
        <v>430.69999999999993</v>
      </c>
      <c r="ADC94" s="5">
        <f t="shared" si="2407"/>
        <v>7.5511588514611452</v>
      </c>
      <c r="ADD94" s="5">
        <f t="shared" si="2408"/>
        <v>4.4721359549995796</v>
      </c>
      <c r="ADE94">
        <f t="shared" si="2409"/>
        <v>111.6</v>
      </c>
      <c r="ADF94">
        <f t="shared" si="2410"/>
        <v>21.7</v>
      </c>
      <c r="ADG94">
        <f t="shared" si="2411"/>
        <v>58.1</v>
      </c>
      <c r="ADH94">
        <f t="shared" si="2412"/>
        <v>0</v>
      </c>
      <c r="ADI94">
        <f t="shared" si="2413"/>
        <v>40</v>
      </c>
      <c r="ADJ94">
        <f t="shared" si="2414"/>
        <v>0</v>
      </c>
      <c r="ADK94">
        <f t="shared" si="2415"/>
        <v>105.6</v>
      </c>
      <c r="ADL94">
        <f t="shared" si="2416"/>
        <v>0</v>
      </c>
      <c r="ADM94">
        <f t="shared" si="2417"/>
        <v>93.7</v>
      </c>
      <c r="ADN94">
        <f t="shared" si="2418"/>
        <v>0</v>
      </c>
      <c r="ADO94">
        <f t="shared" si="2419"/>
        <v>0</v>
      </c>
      <c r="ADP94">
        <f t="shared" si="2420"/>
        <v>0</v>
      </c>
      <c r="ADQ94">
        <f t="shared" si="2421"/>
        <v>0</v>
      </c>
      <c r="ADR94">
        <f t="shared" si="2422"/>
        <v>0</v>
      </c>
      <c r="ADS94">
        <f t="shared" si="2423"/>
        <v>0</v>
      </c>
      <c r="ADT94">
        <f t="shared" si="2424"/>
        <v>0</v>
      </c>
      <c r="ADU94">
        <f t="shared" si="2425"/>
        <v>0</v>
      </c>
      <c r="ADV94">
        <f t="shared" si="2426"/>
        <v>0</v>
      </c>
      <c r="ADW94">
        <f t="shared" si="2427"/>
        <v>0</v>
      </c>
      <c r="ADX94">
        <f t="shared" si="2428"/>
        <v>0</v>
      </c>
      <c r="ADY94">
        <f t="shared" si="2429"/>
        <v>0</v>
      </c>
      <c r="ADZ94">
        <f t="shared" si="2430"/>
        <v>0</v>
      </c>
      <c r="AEA94">
        <f t="shared" si="2431"/>
        <v>0</v>
      </c>
      <c r="AEB94">
        <f t="shared" si="2432"/>
        <v>0</v>
      </c>
      <c r="AEC94">
        <f t="shared" si="2433"/>
        <v>0</v>
      </c>
      <c r="AED94">
        <f t="shared" si="2434"/>
        <v>0</v>
      </c>
      <c r="AEE94">
        <f t="shared" si="2435"/>
        <v>0</v>
      </c>
      <c r="AEF94">
        <f t="shared" si="2436"/>
        <v>0</v>
      </c>
      <c r="AEG94">
        <f t="shared" si="2437"/>
        <v>0</v>
      </c>
      <c r="AEH94">
        <f t="shared" si="2438"/>
        <v>0</v>
      </c>
      <c r="AEI94">
        <f t="shared" si="2439"/>
        <v>0</v>
      </c>
      <c r="AEJ94">
        <f t="shared" si="2440"/>
        <v>0</v>
      </c>
      <c r="AEK94">
        <f t="shared" si="2441"/>
        <v>0</v>
      </c>
      <c r="AEL94">
        <f t="shared" si="2442"/>
        <v>0</v>
      </c>
      <c r="AEM94">
        <f t="shared" si="2443"/>
        <v>0</v>
      </c>
      <c r="AEN94">
        <f t="shared" si="2444"/>
        <v>0</v>
      </c>
      <c r="AEO94">
        <f t="shared" si="2445"/>
        <v>0</v>
      </c>
      <c r="AEP94">
        <f t="shared" si="2446"/>
        <v>0</v>
      </c>
      <c r="AEQ94">
        <f t="shared" si="2447"/>
        <v>0</v>
      </c>
      <c r="AER94">
        <f t="shared" si="2448"/>
        <v>0</v>
      </c>
      <c r="AES94">
        <f t="shared" si="2449"/>
        <v>0</v>
      </c>
      <c r="AET94">
        <f t="shared" si="2450"/>
        <v>0</v>
      </c>
      <c r="AEU94">
        <f t="shared" si="2451"/>
        <v>0</v>
      </c>
      <c r="AEV94">
        <f t="shared" si="2452"/>
        <v>0</v>
      </c>
      <c r="AEW94">
        <f t="shared" si="2453"/>
        <v>0</v>
      </c>
      <c r="AEX94">
        <f t="shared" si="2454"/>
        <v>0</v>
      </c>
      <c r="AEY94">
        <f t="shared" si="2455"/>
        <v>0</v>
      </c>
      <c r="AEZ94">
        <f t="shared" si="2456"/>
        <v>0</v>
      </c>
      <c r="AFA94">
        <f t="shared" si="2457"/>
        <v>0</v>
      </c>
      <c r="AFB94">
        <f t="shared" si="2458"/>
        <v>0</v>
      </c>
      <c r="AFC94">
        <f t="shared" si="2459"/>
        <v>0</v>
      </c>
      <c r="AFD94">
        <f t="shared" si="2460"/>
        <v>0</v>
      </c>
      <c r="AFE94">
        <f t="shared" si="2461"/>
        <v>0</v>
      </c>
      <c r="AFF94">
        <f t="shared" si="2462"/>
        <v>0</v>
      </c>
      <c r="AFG94">
        <f t="shared" si="2463"/>
        <v>0</v>
      </c>
      <c r="AFH94">
        <f t="shared" si="2464"/>
        <v>0</v>
      </c>
      <c r="AFI94">
        <f t="shared" si="2465"/>
        <v>0</v>
      </c>
      <c r="AFJ94">
        <f t="shared" si="2466"/>
        <v>0</v>
      </c>
      <c r="AFK94">
        <f t="shared" si="2467"/>
        <v>0</v>
      </c>
      <c r="AFL94">
        <f t="shared" si="2468"/>
        <v>0</v>
      </c>
      <c r="AFM94">
        <f t="shared" si="2469"/>
        <v>0</v>
      </c>
      <c r="AFN94">
        <f t="shared" si="2470"/>
        <v>0</v>
      </c>
      <c r="AFO94">
        <f t="shared" si="2471"/>
        <v>0</v>
      </c>
      <c r="AFP94">
        <f t="shared" si="2472"/>
        <v>0</v>
      </c>
      <c r="AFQ94">
        <f t="shared" si="2473"/>
        <v>0</v>
      </c>
      <c r="AFR94">
        <f t="shared" si="2474"/>
        <v>0</v>
      </c>
      <c r="AFS94">
        <f t="shared" si="2475"/>
        <v>0</v>
      </c>
      <c r="AFT94">
        <f t="shared" si="2476"/>
        <v>0</v>
      </c>
      <c r="AFU94">
        <f t="shared" si="2477"/>
        <v>0</v>
      </c>
      <c r="AFV94">
        <f t="shared" si="2478"/>
        <v>0</v>
      </c>
      <c r="AFW94">
        <f t="shared" si="2479"/>
        <v>0</v>
      </c>
      <c r="AFX94">
        <f t="shared" si="2480"/>
        <v>0</v>
      </c>
      <c r="AFY94">
        <f t="shared" si="2481"/>
        <v>0</v>
      </c>
      <c r="AFZ94">
        <f t="shared" si="2482"/>
        <v>0</v>
      </c>
      <c r="AGA94">
        <f t="shared" si="2483"/>
        <v>0</v>
      </c>
      <c r="AGB94">
        <f t="shared" si="2484"/>
        <v>0</v>
      </c>
      <c r="AGC94">
        <f t="shared" si="2485"/>
        <v>0</v>
      </c>
      <c r="AGD94">
        <f t="shared" si="2486"/>
        <v>0</v>
      </c>
      <c r="AGE94">
        <f t="shared" si="2487"/>
        <v>0</v>
      </c>
      <c r="AGF94">
        <f t="shared" si="2488"/>
        <v>0</v>
      </c>
      <c r="AGG94">
        <f t="shared" si="2489"/>
        <v>0</v>
      </c>
      <c r="AGH94">
        <f t="shared" si="2490"/>
        <v>0</v>
      </c>
      <c r="AGI94">
        <f t="shared" si="2491"/>
        <v>0</v>
      </c>
      <c r="AGJ94">
        <f t="shared" si="2492"/>
        <v>0</v>
      </c>
      <c r="AGK94">
        <f t="shared" si="2493"/>
        <v>0</v>
      </c>
      <c r="AGM94" s="88">
        <f t="shared" si="2494"/>
        <v>69</v>
      </c>
      <c r="AGN94" s="88">
        <v>69</v>
      </c>
      <c r="AGO94">
        <v>1</v>
      </c>
      <c r="AGP94">
        <f t="shared" si="2495"/>
        <v>1</v>
      </c>
      <c r="AGQ94">
        <f t="shared" si="2496"/>
        <v>1</v>
      </c>
      <c r="AGR94">
        <f t="shared" si="2497"/>
        <v>1</v>
      </c>
      <c r="AGS94">
        <f t="shared" si="2498"/>
        <v>1</v>
      </c>
      <c r="AGT94">
        <f t="shared" si="2499"/>
        <v>3</v>
      </c>
      <c r="AGU94">
        <f t="shared" si="2500"/>
        <v>1</v>
      </c>
      <c r="AGV94">
        <f t="shared" si="2501"/>
        <v>4</v>
      </c>
      <c r="AGW94">
        <f t="shared" si="2502"/>
        <v>4</v>
      </c>
      <c r="AGX94">
        <f t="shared" si="2503"/>
        <v>1</v>
      </c>
      <c r="AGY94">
        <f t="shared" si="2504"/>
        <v>0</v>
      </c>
      <c r="AGZ94">
        <f t="shared" si="2505"/>
        <v>0</v>
      </c>
      <c r="AHA94">
        <f t="shared" si="2506"/>
        <v>0</v>
      </c>
      <c r="AHB94">
        <f t="shared" si="2507"/>
        <v>0</v>
      </c>
      <c r="AHC94">
        <f t="shared" si="2508"/>
        <v>0</v>
      </c>
      <c r="AHD94">
        <f t="shared" si="2509"/>
        <v>0</v>
      </c>
      <c r="AHE94">
        <f t="shared" si="2510"/>
        <v>0</v>
      </c>
      <c r="AHF94">
        <f t="shared" si="2511"/>
        <v>0</v>
      </c>
      <c r="AHG94">
        <f t="shared" si="2512"/>
        <v>0</v>
      </c>
      <c r="AHH94">
        <f t="shared" si="2513"/>
        <v>0</v>
      </c>
      <c r="AHI94">
        <f t="shared" si="2514"/>
        <v>0</v>
      </c>
      <c r="AHJ94">
        <f t="shared" si="2515"/>
        <v>0</v>
      </c>
      <c r="AHK94">
        <f t="shared" si="2516"/>
        <v>0</v>
      </c>
      <c r="AHL94">
        <f t="shared" si="2517"/>
        <v>0</v>
      </c>
      <c r="AHM94">
        <f t="shared" si="2518"/>
        <v>0</v>
      </c>
      <c r="AHN94">
        <f t="shared" si="2519"/>
        <v>0</v>
      </c>
      <c r="AHO94">
        <f t="shared" si="2520"/>
        <v>0</v>
      </c>
      <c r="AHP94">
        <f t="shared" si="2521"/>
        <v>0</v>
      </c>
      <c r="AHQ94">
        <f t="shared" si="2522"/>
        <v>0</v>
      </c>
      <c r="AHR94">
        <f t="shared" si="2523"/>
        <v>0</v>
      </c>
      <c r="AHS94">
        <f t="shared" si="2524"/>
        <v>0</v>
      </c>
      <c r="AHT94">
        <f t="shared" si="2525"/>
        <v>0</v>
      </c>
      <c r="AHU94">
        <f t="shared" si="2526"/>
        <v>0</v>
      </c>
      <c r="AHV94">
        <f t="shared" si="2527"/>
        <v>0</v>
      </c>
      <c r="AHW94">
        <f t="shared" si="2528"/>
        <v>0</v>
      </c>
      <c r="AHX94">
        <f t="shared" si="2529"/>
        <v>0</v>
      </c>
      <c r="AHY94">
        <f t="shared" si="2530"/>
        <v>0</v>
      </c>
      <c r="AHZ94">
        <f t="shared" si="2531"/>
        <v>0</v>
      </c>
      <c r="AIA94">
        <f t="shared" si="2532"/>
        <v>0</v>
      </c>
      <c r="AIB94">
        <f t="shared" si="2533"/>
        <v>0</v>
      </c>
      <c r="AIC94">
        <f t="shared" si="2534"/>
        <v>0</v>
      </c>
      <c r="AID94">
        <f t="shared" si="2535"/>
        <v>0</v>
      </c>
      <c r="AIE94">
        <f t="shared" si="2536"/>
        <v>0</v>
      </c>
      <c r="AIF94">
        <f t="shared" si="2537"/>
        <v>0</v>
      </c>
      <c r="AIG94">
        <f t="shared" si="2538"/>
        <v>0</v>
      </c>
      <c r="AIH94">
        <f t="shared" si="2539"/>
        <v>0</v>
      </c>
      <c r="AII94">
        <f t="shared" si="2540"/>
        <v>0</v>
      </c>
      <c r="AIJ94">
        <f t="shared" si="2541"/>
        <v>0</v>
      </c>
      <c r="AIK94">
        <f t="shared" si="2542"/>
        <v>0</v>
      </c>
      <c r="AIL94">
        <f t="shared" si="2543"/>
        <v>0</v>
      </c>
      <c r="AIM94">
        <f t="shared" si="2544"/>
        <v>0</v>
      </c>
      <c r="AIN94">
        <f t="shared" si="2545"/>
        <v>0</v>
      </c>
      <c r="AIO94">
        <f t="shared" si="2546"/>
        <v>0</v>
      </c>
      <c r="AIP94">
        <f t="shared" si="2547"/>
        <v>0</v>
      </c>
      <c r="AIQ94">
        <f t="shared" si="2548"/>
        <v>0</v>
      </c>
      <c r="AIR94">
        <f t="shared" si="2549"/>
        <v>0</v>
      </c>
      <c r="AIS94">
        <f t="shared" si="2550"/>
        <v>0</v>
      </c>
      <c r="AIT94">
        <f t="shared" si="2551"/>
        <v>0</v>
      </c>
      <c r="AIU94">
        <f t="shared" si="2552"/>
        <v>0</v>
      </c>
      <c r="AIV94">
        <f t="shared" si="2553"/>
        <v>0</v>
      </c>
      <c r="AIW94">
        <f t="shared" si="2554"/>
        <v>0</v>
      </c>
      <c r="AIX94">
        <f t="shared" si="2555"/>
        <v>0</v>
      </c>
      <c r="AIY94">
        <f t="shared" si="2556"/>
        <v>0</v>
      </c>
      <c r="AIZ94">
        <f t="shared" si="2557"/>
        <v>0</v>
      </c>
      <c r="AJA94">
        <f t="shared" si="2558"/>
        <v>0</v>
      </c>
      <c r="AJB94">
        <f t="shared" si="2559"/>
        <v>0</v>
      </c>
      <c r="AJC94">
        <f t="shared" si="2560"/>
        <v>0</v>
      </c>
      <c r="AJD94">
        <f t="shared" si="2561"/>
        <v>0</v>
      </c>
      <c r="AJE94">
        <f t="shared" si="2562"/>
        <v>0</v>
      </c>
      <c r="AJF94">
        <f t="shared" si="2563"/>
        <v>0</v>
      </c>
      <c r="AJG94">
        <f t="shared" si="2564"/>
        <v>0</v>
      </c>
      <c r="AJH94">
        <f t="shared" si="2565"/>
        <v>0</v>
      </c>
      <c r="AJI94">
        <f t="shared" si="2566"/>
        <v>0</v>
      </c>
      <c r="AJJ94">
        <f t="shared" si="2567"/>
        <v>0</v>
      </c>
      <c r="AJK94">
        <f t="shared" si="2568"/>
        <v>0</v>
      </c>
      <c r="AJL94">
        <f t="shared" si="2569"/>
        <v>0</v>
      </c>
      <c r="AJM94">
        <f t="shared" si="2570"/>
        <v>0</v>
      </c>
      <c r="AJN94">
        <f t="shared" si="2571"/>
        <v>0</v>
      </c>
      <c r="AJO94">
        <f t="shared" si="2572"/>
        <v>0</v>
      </c>
      <c r="AJP94">
        <f t="shared" si="2573"/>
        <v>0</v>
      </c>
      <c r="AJQ94">
        <f t="shared" si="2574"/>
        <v>0</v>
      </c>
      <c r="AJR94">
        <f t="shared" si="2575"/>
        <v>0</v>
      </c>
      <c r="AJS94">
        <f t="shared" si="2576"/>
        <v>0</v>
      </c>
      <c r="AJT94">
        <f t="shared" si="2577"/>
        <v>0</v>
      </c>
      <c r="AJU94">
        <f t="shared" si="2578"/>
        <v>0</v>
      </c>
      <c r="AJV94">
        <f t="shared" si="2579"/>
        <v>0</v>
      </c>
      <c r="AJX94">
        <v>45</v>
      </c>
      <c r="AJY94">
        <v>1</v>
      </c>
      <c r="AJZ94">
        <v>1</v>
      </c>
      <c r="AKA94">
        <f t="shared" si="2580"/>
        <v>1</v>
      </c>
      <c r="AKB94">
        <f t="shared" si="2581"/>
        <v>2</v>
      </c>
      <c r="AKC94">
        <f t="shared" si="2582"/>
        <v>2</v>
      </c>
      <c r="AKD94">
        <f t="shared" si="2583"/>
        <v>8</v>
      </c>
      <c r="AKE94">
        <f t="shared" si="2584"/>
        <v>1</v>
      </c>
      <c r="AKF94">
        <f t="shared" si="2585"/>
        <v>8</v>
      </c>
      <c r="AKG94">
        <f t="shared" si="2586"/>
        <v>0</v>
      </c>
      <c r="AKH94">
        <f t="shared" si="2587"/>
        <v>0</v>
      </c>
      <c r="AKI94">
        <f t="shared" si="2588"/>
        <v>0</v>
      </c>
      <c r="AKJ94">
        <f t="shared" si="2589"/>
        <v>0</v>
      </c>
      <c r="AKK94">
        <f t="shared" si="2590"/>
        <v>0</v>
      </c>
      <c r="AKL94">
        <f t="shared" si="2591"/>
        <v>0</v>
      </c>
      <c r="AKM94">
        <f t="shared" si="2592"/>
        <v>0</v>
      </c>
      <c r="AKN94">
        <f t="shared" si="2593"/>
        <v>0</v>
      </c>
      <c r="AKO94">
        <f t="shared" si="2594"/>
        <v>0</v>
      </c>
      <c r="AKP94">
        <f t="shared" si="2595"/>
        <v>0</v>
      </c>
      <c r="AKQ94">
        <f t="shared" si="2596"/>
        <v>0</v>
      </c>
      <c r="AKR94">
        <f t="shared" si="2597"/>
        <v>0</v>
      </c>
      <c r="AKS94">
        <f t="shared" si="2598"/>
        <v>0</v>
      </c>
      <c r="AKT94">
        <f t="shared" si="2599"/>
        <v>0</v>
      </c>
      <c r="AKU94">
        <f t="shared" si="2600"/>
        <v>0</v>
      </c>
      <c r="AKV94">
        <f t="shared" si="2601"/>
        <v>0</v>
      </c>
      <c r="AKW94">
        <f t="shared" si="2602"/>
        <v>0</v>
      </c>
      <c r="AKX94">
        <f t="shared" si="2603"/>
        <v>0</v>
      </c>
      <c r="AKY94">
        <f t="shared" si="2604"/>
        <v>0</v>
      </c>
      <c r="AKZ94">
        <f t="shared" si="2605"/>
        <v>0</v>
      </c>
      <c r="ALA94">
        <f t="shared" si="2606"/>
        <v>0</v>
      </c>
      <c r="ALB94">
        <f t="shared" si="2607"/>
        <v>0</v>
      </c>
      <c r="ALC94">
        <f t="shared" si="2608"/>
        <v>0</v>
      </c>
      <c r="ALD94">
        <f t="shared" si="2609"/>
        <v>0</v>
      </c>
      <c r="ALE94">
        <f t="shared" si="2610"/>
        <v>0</v>
      </c>
      <c r="ALF94">
        <f t="shared" si="2611"/>
        <v>0</v>
      </c>
      <c r="ALG94">
        <f t="shared" si="2612"/>
        <v>0</v>
      </c>
      <c r="ALH94">
        <f t="shared" si="2613"/>
        <v>0</v>
      </c>
      <c r="ALI94">
        <f t="shared" si="2614"/>
        <v>0</v>
      </c>
      <c r="ALJ94">
        <f t="shared" si="2615"/>
        <v>0</v>
      </c>
      <c r="ALK94">
        <f t="shared" si="2616"/>
        <v>0</v>
      </c>
      <c r="ALL94">
        <f t="shared" si="2617"/>
        <v>0</v>
      </c>
      <c r="ALM94">
        <f t="shared" si="2618"/>
        <v>0</v>
      </c>
      <c r="ALN94">
        <f t="shared" si="2619"/>
        <v>0</v>
      </c>
      <c r="ALO94">
        <f t="shared" si="2620"/>
        <v>0</v>
      </c>
      <c r="ALP94">
        <f t="shared" si="2621"/>
        <v>0</v>
      </c>
      <c r="ALQ94">
        <f t="shared" si="2622"/>
        <v>0</v>
      </c>
      <c r="ALR94">
        <f t="shared" si="2623"/>
        <v>0</v>
      </c>
      <c r="ALS94">
        <f t="shared" si="2624"/>
        <v>0</v>
      </c>
      <c r="ALT94">
        <f t="shared" si="2625"/>
        <v>0</v>
      </c>
      <c r="ALU94">
        <f t="shared" si="2626"/>
        <v>0</v>
      </c>
      <c r="ALV94">
        <f t="shared" si="2627"/>
        <v>0</v>
      </c>
      <c r="ALW94">
        <f t="shared" si="2628"/>
        <v>0</v>
      </c>
      <c r="ALX94">
        <f t="shared" si="2629"/>
        <v>0</v>
      </c>
      <c r="ALY94">
        <f t="shared" si="2630"/>
        <v>0</v>
      </c>
      <c r="ALZ94">
        <f t="shared" si="2631"/>
        <v>0</v>
      </c>
      <c r="AMA94">
        <f t="shared" si="2632"/>
        <v>0</v>
      </c>
      <c r="AMB94">
        <f t="shared" si="2633"/>
        <v>0</v>
      </c>
      <c r="AMC94">
        <f t="shared" si="2634"/>
        <v>0</v>
      </c>
      <c r="AMD94">
        <f t="shared" si="2635"/>
        <v>0</v>
      </c>
      <c r="AME94">
        <f t="shared" si="2636"/>
        <v>0</v>
      </c>
      <c r="AMF94">
        <f t="shared" si="2637"/>
        <v>0</v>
      </c>
      <c r="AMG94">
        <f t="shared" si="2638"/>
        <v>0</v>
      </c>
      <c r="AMH94">
        <f t="shared" si="2639"/>
        <v>0</v>
      </c>
      <c r="AMI94">
        <f t="shared" si="2640"/>
        <v>0</v>
      </c>
      <c r="AMJ94">
        <f t="shared" si="2641"/>
        <v>0</v>
      </c>
      <c r="AMK94">
        <f t="shared" si="2642"/>
        <v>0</v>
      </c>
      <c r="AML94">
        <f t="shared" si="2643"/>
        <v>0</v>
      </c>
      <c r="AMM94">
        <f t="shared" si="2644"/>
        <v>0</v>
      </c>
      <c r="AMN94">
        <f t="shared" si="2645"/>
        <v>0</v>
      </c>
      <c r="AMO94">
        <f t="shared" si="2646"/>
        <v>0</v>
      </c>
      <c r="AMP94">
        <f t="shared" si="2647"/>
        <v>0</v>
      </c>
      <c r="AMQ94">
        <f t="shared" si="2648"/>
        <v>0</v>
      </c>
      <c r="AMR94">
        <f t="shared" si="2649"/>
        <v>0</v>
      </c>
      <c r="AMS94">
        <f t="shared" si="2650"/>
        <v>0</v>
      </c>
      <c r="AMT94">
        <f t="shared" si="2651"/>
        <v>0</v>
      </c>
      <c r="AMU94">
        <f t="shared" si="2652"/>
        <v>0</v>
      </c>
      <c r="AMV94">
        <f t="shared" si="2653"/>
        <v>0</v>
      </c>
      <c r="AMW94">
        <f t="shared" si="2654"/>
        <v>0</v>
      </c>
      <c r="AMX94">
        <f t="shared" si="2655"/>
        <v>0</v>
      </c>
      <c r="AMY94">
        <f t="shared" si="2656"/>
        <v>0</v>
      </c>
      <c r="AMZ94">
        <f t="shared" si="2657"/>
        <v>0</v>
      </c>
      <c r="ANA94">
        <f t="shared" si="2658"/>
        <v>0</v>
      </c>
      <c r="ANB94">
        <f t="shared" si="2659"/>
        <v>0</v>
      </c>
      <c r="ANC94">
        <f t="shared" si="2660"/>
        <v>0</v>
      </c>
      <c r="AND94">
        <f t="shared" si="2661"/>
        <v>0</v>
      </c>
      <c r="ANR94" s="4">
        <v>1648</v>
      </c>
      <c r="ANS94" s="4">
        <f t="shared" si="2662"/>
        <v>1648</v>
      </c>
      <c r="ANU94" s="4">
        <v>1691</v>
      </c>
      <c r="ANV94" t="str">
        <f t="shared" si="2663"/>
        <v>1698</v>
      </c>
      <c r="ANW94" t="str">
        <f t="shared" si="2664"/>
        <v>1683</v>
      </c>
      <c r="ANX94" t="str">
        <f t="shared" si="2665"/>
        <v>1700</v>
      </c>
      <c r="ANY94" t="str">
        <f t="shared" si="2666"/>
        <v>1680</v>
      </c>
      <c r="ANZ94" t="str">
        <f t="shared" si="2667"/>
        <v>1671</v>
      </c>
      <c r="AOA94" t="str">
        <f t="shared" si="2668"/>
        <v>1647</v>
      </c>
      <c r="AOB94" t="str">
        <f t="shared" si="2669"/>
        <v>1657</v>
      </c>
      <c r="AOC94" t="str">
        <f t="shared" si="2670"/>
        <v>1621</v>
      </c>
      <c r="AOD94" t="str">
        <f t="shared" si="2671"/>
        <v>1648</v>
      </c>
      <c r="AOE94" t="str">
        <f t="shared" si="2672"/>
        <v>1648</v>
      </c>
      <c r="AOF94" t="str">
        <f t="shared" si="2673"/>
        <v>1648</v>
      </c>
      <c r="AOG94" t="str">
        <f t="shared" si="2674"/>
        <v>1648</v>
      </c>
      <c r="AOH94" t="str">
        <f t="shared" si="2675"/>
        <v>1648</v>
      </c>
      <c r="AOI94" t="str">
        <f t="shared" si="2676"/>
        <v>1648</v>
      </c>
      <c r="AOJ94" t="str">
        <f t="shared" si="2677"/>
        <v>1648</v>
      </c>
      <c r="AOK94" t="str">
        <f t="shared" si="2678"/>
        <v>1648</v>
      </c>
      <c r="AOL94" t="str">
        <f t="shared" si="2679"/>
        <v>1648</v>
      </c>
      <c r="AOM94" t="str">
        <f t="shared" si="2680"/>
        <v>1648</v>
      </c>
      <c r="AON94" t="str">
        <f t="shared" si="2681"/>
        <v>1648</v>
      </c>
      <c r="AOO94" t="str">
        <f t="shared" si="2682"/>
        <v>1648</v>
      </c>
      <c r="AOP94" t="str">
        <f t="shared" si="2683"/>
        <v>1648</v>
      </c>
      <c r="AOQ94" t="str">
        <f t="shared" si="2684"/>
        <v>1648</v>
      </c>
      <c r="AOR94" t="str">
        <f t="shared" si="2685"/>
        <v>1648</v>
      </c>
      <c r="AOS94" t="str">
        <f t="shared" si="2686"/>
        <v>1648</v>
      </c>
      <c r="AOT94" t="str">
        <f t="shared" si="2687"/>
        <v>1648</v>
      </c>
      <c r="AOU94" t="str">
        <f t="shared" si="2688"/>
        <v>1648</v>
      </c>
      <c r="AOV94" t="str">
        <f t="shared" si="2689"/>
        <v>1648</v>
      </c>
      <c r="AOW94" t="str">
        <f t="shared" si="2690"/>
        <v>1648</v>
      </c>
      <c r="AOX94" t="str">
        <f t="shared" si="2691"/>
        <v>1648</v>
      </c>
      <c r="AOY94" t="str">
        <f t="shared" si="2692"/>
        <v>1648</v>
      </c>
      <c r="AOZ94" t="str">
        <f t="shared" si="2693"/>
        <v>1648</v>
      </c>
      <c r="APA94" t="str">
        <f t="shared" si="2694"/>
        <v>1648</v>
      </c>
      <c r="APB94" t="str">
        <f t="shared" si="2695"/>
        <v>1648</v>
      </c>
      <c r="APC94" t="str">
        <f t="shared" si="2696"/>
        <v>1648</v>
      </c>
      <c r="APD94" t="str">
        <f t="shared" si="2697"/>
        <v>1648</v>
      </c>
      <c r="APE94" t="str">
        <f t="shared" si="2698"/>
        <v>1648</v>
      </c>
      <c r="APF94" t="str">
        <f t="shared" si="2699"/>
        <v>1648</v>
      </c>
      <c r="APG94" t="str">
        <f t="shared" si="2700"/>
        <v>1648</v>
      </c>
      <c r="APH94" t="str">
        <f t="shared" si="2701"/>
        <v>1648</v>
      </c>
      <c r="API94" t="str">
        <f t="shared" si="2702"/>
        <v>1648</v>
      </c>
      <c r="APJ94" t="str">
        <f t="shared" si="2703"/>
        <v>1648</v>
      </c>
      <c r="APK94" t="str">
        <f t="shared" si="2704"/>
        <v>1648</v>
      </c>
      <c r="APL94" t="str">
        <f t="shared" si="2705"/>
        <v>1648</v>
      </c>
      <c r="APM94" t="str">
        <f t="shared" si="2706"/>
        <v>1648</v>
      </c>
      <c r="APN94" t="str">
        <f t="shared" si="2707"/>
        <v>1648</v>
      </c>
      <c r="APO94" t="str">
        <f t="shared" si="2708"/>
        <v>1648</v>
      </c>
      <c r="APP94" t="str">
        <f t="shared" si="2709"/>
        <v>1648</v>
      </c>
      <c r="APQ94" t="str">
        <f t="shared" si="2710"/>
        <v>1648</v>
      </c>
      <c r="APR94" t="str">
        <f t="shared" si="2711"/>
        <v>1648</v>
      </c>
      <c r="APS94" t="str">
        <f t="shared" si="2712"/>
        <v>1648</v>
      </c>
      <c r="APT94" t="str">
        <f t="shared" si="2713"/>
        <v>1648</v>
      </c>
      <c r="APU94" t="str">
        <f t="shared" si="2714"/>
        <v>1648</v>
      </c>
      <c r="APV94" t="str">
        <f t="shared" si="2715"/>
        <v>1648</v>
      </c>
      <c r="APW94" t="str">
        <f t="shared" si="2716"/>
        <v>1648</v>
      </c>
      <c r="APX94" t="str">
        <f t="shared" si="2717"/>
        <v>1648</v>
      </c>
      <c r="APY94" t="str">
        <f t="shared" si="2718"/>
        <v>1648</v>
      </c>
      <c r="APZ94" t="str">
        <f t="shared" si="2719"/>
        <v>1648</v>
      </c>
      <c r="AQA94" t="str">
        <f t="shared" si="2720"/>
        <v>1648</v>
      </c>
      <c r="AQB94" t="str">
        <f t="shared" si="2721"/>
        <v>1648</v>
      </c>
      <c r="AQC94" t="str">
        <f t="shared" si="2722"/>
        <v>1648</v>
      </c>
      <c r="AQD94" t="str">
        <f t="shared" si="2723"/>
        <v>1648</v>
      </c>
      <c r="AQE94" t="str">
        <f t="shared" si="2724"/>
        <v>1648</v>
      </c>
      <c r="AQF94" t="str">
        <f t="shared" si="2725"/>
        <v>1648</v>
      </c>
      <c r="AQG94" t="str">
        <f t="shared" si="2726"/>
        <v>1648</v>
      </c>
      <c r="AQH94" t="str">
        <f t="shared" si="2727"/>
        <v>1648</v>
      </c>
      <c r="AQI94" t="str">
        <f t="shared" si="2728"/>
        <v>1648</v>
      </c>
      <c r="AQJ94" t="str">
        <f t="shared" si="2729"/>
        <v>1648</v>
      </c>
      <c r="AQK94" t="str">
        <f t="shared" si="2730"/>
        <v>1648</v>
      </c>
      <c r="AQL94" t="str">
        <f t="shared" si="2731"/>
        <v>1648</v>
      </c>
      <c r="AQM94" t="str">
        <f t="shared" si="2732"/>
        <v>1648</v>
      </c>
      <c r="AQN94" t="str">
        <f t="shared" si="2733"/>
        <v>1648</v>
      </c>
      <c r="AQO94" t="str">
        <f t="shared" si="2734"/>
        <v>1648</v>
      </c>
      <c r="AQP94" t="str">
        <f t="shared" si="2735"/>
        <v>1648</v>
      </c>
      <c r="AQQ94" t="str">
        <f t="shared" si="2736"/>
        <v>1648</v>
      </c>
      <c r="AQR94" t="str">
        <f t="shared" si="2737"/>
        <v>1648</v>
      </c>
      <c r="AQS94" t="str">
        <f t="shared" si="2738"/>
        <v>1648</v>
      </c>
      <c r="AQT94" t="str">
        <f t="shared" si="2739"/>
        <v>1648</v>
      </c>
      <c r="AQU94" t="str">
        <f t="shared" si="2740"/>
        <v>1648</v>
      </c>
      <c r="AQV94" t="str">
        <f t="shared" si="2741"/>
        <v>1648</v>
      </c>
      <c r="AQW94" t="str">
        <f t="shared" si="2742"/>
        <v>1648</v>
      </c>
      <c r="AQX94" t="str">
        <f t="shared" si="2743"/>
        <v>1648</v>
      </c>
      <c r="AQY94" t="str">
        <f t="shared" si="2744"/>
        <v>1648</v>
      </c>
      <c r="AQZ94" t="str">
        <f t="shared" si="2745"/>
        <v>1648</v>
      </c>
      <c r="ARA94" t="str">
        <f t="shared" si="2746"/>
        <v>1648</v>
      </c>
      <c r="ARB94" t="str">
        <f t="shared" si="2747"/>
        <v>1648</v>
      </c>
      <c r="ARC94">
        <v>1691</v>
      </c>
      <c r="ARH94" s="5"/>
    </row>
    <row r="95" spans="1:1152" x14ac:dyDescent="0.2">
      <c r="A95">
        <v>39</v>
      </c>
      <c r="B95" s="15" t="s">
        <v>87</v>
      </c>
      <c r="C95" s="20">
        <f>VLOOKUP(A95, Rankings!$A$2:$AN$161, 40, FALSE)</f>
        <v>93</v>
      </c>
      <c r="D95" s="225" t="s">
        <v>212</v>
      </c>
      <c r="F95" s="4">
        <v>13</v>
      </c>
      <c r="G95" s="4">
        <v>15</v>
      </c>
      <c r="I95" s="5">
        <f t="shared" si="1832"/>
        <v>10</v>
      </c>
      <c r="L95" t="s">
        <v>1873</v>
      </c>
      <c r="M95" t="s">
        <v>2150</v>
      </c>
      <c r="N95" t="s">
        <v>2300</v>
      </c>
      <c r="O95" t="s">
        <v>2696</v>
      </c>
      <c r="P95" t="s">
        <v>2884</v>
      </c>
      <c r="Q95" t="s">
        <v>3128</v>
      </c>
      <c r="R95" t="s">
        <v>3366</v>
      </c>
      <c r="S95" t="s">
        <v>3632</v>
      </c>
      <c r="T95" t="s">
        <v>3883</v>
      </c>
      <c r="U95" t="s">
        <v>4017</v>
      </c>
      <c r="V95" t="s">
        <v>10</v>
      </c>
      <c r="W95" t="str">
        <f>Rankings!D94</f>
        <v>-</v>
      </c>
      <c r="X95" t="s">
        <v>10</v>
      </c>
      <c r="Y95" t="s">
        <v>10</v>
      </c>
      <c r="Z95" t="s">
        <v>10</v>
      </c>
      <c r="AA95" t="s">
        <v>10</v>
      </c>
      <c r="AB95" t="s">
        <v>10</v>
      </c>
      <c r="AC95" t="s">
        <v>10</v>
      </c>
      <c r="AD95" t="s">
        <v>10</v>
      </c>
      <c r="AE95" t="s">
        <v>10</v>
      </c>
      <c r="AF95" t="s">
        <v>10</v>
      </c>
      <c r="AG95" t="s">
        <v>10</v>
      </c>
      <c r="AH95" t="s">
        <v>10</v>
      </c>
      <c r="AI95" t="s">
        <v>10</v>
      </c>
      <c r="AJ95" t="s">
        <v>10</v>
      </c>
      <c r="AK95" t="s">
        <v>10</v>
      </c>
      <c r="AL95" t="s">
        <v>10</v>
      </c>
      <c r="AM95" t="s">
        <v>10</v>
      </c>
      <c r="AN95" t="s">
        <v>10</v>
      </c>
      <c r="AO95" t="s">
        <v>10</v>
      </c>
      <c r="AP95" t="s">
        <v>10</v>
      </c>
      <c r="AQ95" t="s">
        <v>10</v>
      </c>
      <c r="AR95" t="s">
        <v>10</v>
      </c>
      <c r="AS95" t="s">
        <v>10</v>
      </c>
      <c r="AT95" t="s">
        <v>10</v>
      </c>
      <c r="AU95" t="s">
        <v>10</v>
      </c>
      <c r="AV95" t="s">
        <v>10</v>
      </c>
      <c r="AW95" t="s">
        <v>10</v>
      </c>
      <c r="AX95" t="s">
        <v>10</v>
      </c>
      <c r="AY95" t="s">
        <v>10</v>
      </c>
      <c r="AZ95" t="s">
        <v>10</v>
      </c>
      <c r="BA95" t="s">
        <v>10</v>
      </c>
      <c r="BB95" t="s">
        <v>10</v>
      </c>
      <c r="BC95" t="s">
        <v>10</v>
      </c>
      <c r="BD95" t="s">
        <v>10</v>
      </c>
      <c r="BE95" t="s">
        <v>10</v>
      </c>
      <c r="BF95" t="s">
        <v>10</v>
      </c>
      <c r="BG95" t="s">
        <v>10</v>
      </c>
      <c r="BH95" t="s">
        <v>10</v>
      </c>
      <c r="BI95" t="s">
        <v>10</v>
      </c>
      <c r="BJ95" t="s">
        <v>10</v>
      </c>
      <c r="BK95" t="s">
        <v>10</v>
      </c>
      <c r="BL95" t="s">
        <v>10</v>
      </c>
      <c r="BM95" t="s">
        <v>10</v>
      </c>
      <c r="BN95" t="s">
        <v>10</v>
      </c>
      <c r="BO95" t="s">
        <v>10</v>
      </c>
      <c r="BP95" t="s">
        <v>10</v>
      </c>
      <c r="BQ95" t="s">
        <v>10</v>
      </c>
      <c r="BR95" t="s">
        <v>10</v>
      </c>
      <c r="BS95" t="s">
        <v>10</v>
      </c>
      <c r="BT95" t="s">
        <v>10</v>
      </c>
      <c r="BU95" t="s">
        <v>10</v>
      </c>
      <c r="BV95" t="s">
        <v>10</v>
      </c>
      <c r="BW95" t="s">
        <v>10</v>
      </c>
      <c r="BX95" t="s">
        <v>10</v>
      </c>
      <c r="BY95" t="s">
        <v>10</v>
      </c>
      <c r="BZ95" t="s">
        <v>10</v>
      </c>
      <c r="CA95" t="s">
        <v>10</v>
      </c>
      <c r="CB95" t="s">
        <v>10</v>
      </c>
      <c r="CC95" t="s">
        <v>10</v>
      </c>
      <c r="CD95" t="s">
        <v>10</v>
      </c>
      <c r="CE95" t="s">
        <v>10</v>
      </c>
      <c r="CF95" t="s">
        <v>10</v>
      </c>
      <c r="CG95" t="s">
        <v>10</v>
      </c>
      <c r="CH95" t="s">
        <v>10</v>
      </c>
      <c r="CI95" t="s">
        <v>10</v>
      </c>
      <c r="CJ95" t="s">
        <v>10</v>
      </c>
      <c r="CK95" t="s">
        <v>10</v>
      </c>
      <c r="CL95" t="s">
        <v>10</v>
      </c>
      <c r="CM95" t="s">
        <v>10</v>
      </c>
      <c r="CN95" t="s">
        <v>10</v>
      </c>
      <c r="CO95" t="s">
        <v>10</v>
      </c>
      <c r="CP95" t="s">
        <v>10</v>
      </c>
      <c r="CQ95" t="s">
        <v>10</v>
      </c>
      <c r="CR95" t="s">
        <v>10</v>
      </c>
      <c r="CT95" s="4">
        <f t="shared" si="1833"/>
        <v>2</v>
      </c>
      <c r="CU95" s="4">
        <f t="shared" si="1834"/>
        <v>0</v>
      </c>
      <c r="CV95" s="4">
        <f t="shared" si="1835"/>
        <v>0</v>
      </c>
      <c r="CW95" s="4">
        <f t="shared" si="1836"/>
        <v>3</v>
      </c>
      <c r="CX95" s="4">
        <f t="shared" si="1837"/>
        <v>1</v>
      </c>
      <c r="CY95" s="4">
        <f t="shared" si="1838"/>
        <v>0</v>
      </c>
      <c r="CZ95" s="4">
        <f t="shared" si="1839"/>
        <v>0</v>
      </c>
      <c r="DA95" s="4">
        <f t="shared" si="1840"/>
        <v>1</v>
      </c>
      <c r="DB95" s="4">
        <f t="shared" si="1841"/>
        <v>1</v>
      </c>
      <c r="DC95" s="4">
        <f t="shared" si="1842"/>
        <v>0</v>
      </c>
      <c r="DD95" s="4">
        <f t="shared" si="1843"/>
        <v>0</v>
      </c>
      <c r="DE95" s="4">
        <f t="shared" si="1844"/>
        <v>2</v>
      </c>
      <c r="DF95" s="4">
        <f t="shared" si="1845"/>
        <v>0</v>
      </c>
      <c r="DG95" s="4">
        <f t="shared" si="1846"/>
        <v>0</v>
      </c>
      <c r="DH95" s="4">
        <f t="shared" si="1847"/>
        <v>0</v>
      </c>
      <c r="DI95" s="152">
        <f t="shared" si="1848"/>
        <v>0</v>
      </c>
      <c r="DJ95" s="153">
        <f t="shared" si="1849"/>
        <v>2</v>
      </c>
      <c r="DK95" s="4">
        <f t="shared" si="1850"/>
        <v>3</v>
      </c>
      <c r="DL95" s="4">
        <f t="shared" si="1851"/>
        <v>1</v>
      </c>
      <c r="DM95" s="4">
        <f t="shared" si="1852"/>
        <v>1</v>
      </c>
      <c r="DN95" s="4">
        <f t="shared" si="1853"/>
        <v>1</v>
      </c>
      <c r="DO95" s="4">
        <f t="shared" si="1854"/>
        <v>2</v>
      </c>
      <c r="DP95" s="4">
        <f t="shared" si="1855"/>
        <v>0</v>
      </c>
      <c r="DQ95" s="4">
        <f t="shared" si="1856"/>
        <v>0</v>
      </c>
      <c r="DR95" s="4">
        <f t="shared" si="1857"/>
        <v>7</v>
      </c>
      <c r="DS95" s="4">
        <f t="shared" si="1858"/>
        <v>5</v>
      </c>
      <c r="DT95" s="4">
        <f t="shared" si="1859"/>
        <v>3</v>
      </c>
      <c r="DU95" t="str">
        <f t="shared" si="1860"/>
        <v>0R</v>
      </c>
      <c r="DV95" t="str">
        <f t="shared" si="1861"/>
        <v>0R</v>
      </c>
      <c r="DW95" t="str">
        <f t="shared" si="1862"/>
        <v>3R</v>
      </c>
      <c r="DX95" t="str">
        <f t="shared" si="1863"/>
        <v>3S</v>
      </c>
      <c r="DY95" t="str">
        <f t="shared" si="1864"/>
        <v>0S</v>
      </c>
      <c r="DZ95" t="str">
        <f t="shared" si="1865"/>
        <v>3R</v>
      </c>
      <c r="EA95" t="str">
        <f t="shared" si="1866"/>
        <v>3L</v>
      </c>
      <c r="EB95" t="str">
        <f t="shared" si="1867"/>
        <v>0L</v>
      </c>
      <c r="EC95" t="str">
        <f t="shared" si="1868"/>
        <v>0R</v>
      </c>
      <c r="ED95" t="str">
        <f t="shared" si="1869"/>
        <v>0S</v>
      </c>
      <c r="EE95">
        <f t="shared" si="1870"/>
        <v>0</v>
      </c>
      <c r="EF95">
        <f t="shared" si="1871"/>
        <v>0</v>
      </c>
      <c r="EG95">
        <f t="shared" si="1872"/>
        <v>0</v>
      </c>
      <c r="EH95">
        <f t="shared" si="1873"/>
        <v>0</v>
      </c>
      <c r="EI95">
        <f t="shared" si="1874"/>
        <v>0</v>
      </c>
      <c r="EJ95">
        <f t="shared" si="1875"/>
        <v>0</v>
      </c>
      <c r="EK95">
        <f t="shared" si="1876"/>
        <v>0</v>
      </c>
      <c r="EL95">
        <f t="shared" si="1877"/>
        <v>0</v>
      </c>
      <c r="EM95">
        <f t="shared" si="1878"/>
        <v>0</v>
      </c>
      <c r="EN95">
        <f t="shared" si="1879"/>
        <v>0</v>
      </c>
      <c r="EO95">
        <f t="shared" si="1880"/>
        <v>0</v>
      </c>
      <c r="EP95">
        <f t="shared" si="1881"/>
        <v>0</v>
      </c>
      <c r="EQ95">
        <f t="shared" si="1882"/>
        <v>0</v>
      </c>
      <c r="ER95">
        <f t="shared" si="1883"/>
        <v>0</v>
      </c>
      <c r="ES95">
        <f t="shared" si="1884"/>
        <v>0</v>
      </c>
      <c r="ET95">
        <f t="shared" si="1885"/>
        <v>0</v>
      </c>
      <c r="EU95">
        <f t="shared" si="1886"/>
        <v>0</v>
      </c>
      <c r="EV95">
        <f t="shared" si="1887"/>
        <v>0</v>
      </c>
      <c r="EW95">
        <f t="shared" si="1888"/>
        <v>0</v>
      </c>
      <c r="EX95">
        <f t="shared" si="1889"/>
        <v>0</v>
      </c>
      <c r="EY95">
        <f t="shared" si="1890"/>
        <v>0</v>
      </c>
      <c r="EZ95">
        <f t="shared" si="1891"/>
        <v>0</v>
      </c>
      <c r="FA95">
        <f t="shared" si="1892"/>
        <v>0</v>
      </c>
      <c r="FB95">
        <f t="shared" si="1893"/>
        <v>0</v>
      </c>
      <c r="FC95">
        <f t="shared" si="1894"/>
        <v>0</v>
      </c>
      <c r="FD95">
        <f t="shared" si="1895"/>
        <v>0</v>
      </c>
      <c r="FE95">
        <f t="shared" si="1896"/>
        <v>0</v>
      </c>
      <c r="FF95">
        <f t="shared" si="1897"/>
        <v>0</v>
      </c>
      <c r="FG95">
        <f t="shared" si="1898"/>
        <v>0</v>
      </c>
      <c r="FH95">
        <f t="shared" si="1899"/>
        <v>0</v>
      </c>
      <c r="FI95">
        <f t="shared" si="1900"/>
        <v>0</v>
      </c>
      <c r="FJ95">
        <f t="shared" si="1901"/>
        <v>0</v>
      </c>
      <c r="FK95">
        <f t="shared" si="1902"/>
        <v>0</v>
      </c>
      <c r="FL95">
        <f t="shared" si="1903"/>
        <v>0</v>
      </c>
      <c r="FM95">
        <f t="shared" si="1904"/>
        <v>0</v>
      </c>
      <c r="FN95">
        <f t="shared" si="1905"/>
        <v>0</v>
      </c>
      <c r="FO95">
        <f t="shared" si="1906"/>
        <v>0</v>
      </c>
      <c r="FP95">
        <f t="shared" si="1907"/>
        <v>0</v>
      </c>
      <c r="FQ95">
        <f t="shared" si="1908"/>
        <v>0</v>
      </c>
      <c r="FR95">
        <f t="shared" si="1909"/>
        <v>0</v>
      </c>
      <c r="FS95">
        <f t="shared" si="1910"/>
        <v>0</v>
      </c>
      <c r="FT95">
        <f t="shared" si="1911"/>
        <v>0</v>
      </c>
      <c r="FU95">
        <f t="shared" si="1912"/>
        <v>0</v>
      </c>
      <c r="FV95">
        <f t="shared" si="1913"/>
        <v>0</v>
      </c>
      <c r="FW95">
        <f t="shared" si="1914"/>
        <v>0</v>
      </c>
      <c r="FX95">
        <f t="shared" si="1915"/>
        <v>0</v>
      </c>
      <c r="FY95">
        <f t="shared" si="1916"/>
        <v>0</v>
      </c>
      <c r="FZ95">
        <f t="shared" si="1917"/>
        <v>0</v>
      </c>
      <c r="GA95">
        <f t="shared" si="1918"/>
        <v>0</v>
      </c>
      <c r="GB95">
        <f t="shared" si="1919"/>
        <v>0</v>
      </c>
      <c r="GC95">
        <f t="shared" si="1920"/>
        <v>0</v>
      </c>
      <c r="GD95">
        <f t="shared" si="1921"/>
        <v>0</v>
      </c>
      <c r="GE95">
        <f t="shared" si="1922"/>
        <v>0</v>
      </c>
      <c r="GF95">
        <f t="shared" si="1923"/>
        <v>0</v>
      </c>
      <c r="GG95">
        <f t="shared" si="1924"/>
        <v>0</v>
      </c>
      <c r="GH95">
        <f t="shared" si="1925"/>
        <v>0</v>
      </c>
      <c r="GI95">
        <f t="shared" si="1926"/>
        <v>0</v>
      </c>
      <c r="GJ95">
        <f t="shared" si="1927"/>
        <v>0</v>
      </c>
      <c r="GK95">
        <f t="shared" si="1928"/>
        <v>0</v>
      </c>
      <c r="GL95">
        <f t="shared" si="1929"/>
        <v>0</v>
      </c>
      <c r="GM95">
        <f t="shared" si="1930"/>
        <v>0</v>
      </c>
      <c r="GN95">
        <f t="shared" si="1931"/>
        <v>0</v>
      </c>
      <c r="GO95">
        <f t="shared" si="1932"/>
        <v>0</v>
      </c>
      <c r="GP95">
        <f t="shared" si="1933"/>
        <v>0</v>
      </c>
      <c r="GQ95">
        <f t="shared" si="1934"/>
        <v>0</v>
      </c>
      <c r="GR95">
        <f t="shared" si="1935"/>
        <v>0</v>
      </c>
      <c r="GS95">
        <f t="shared" si="1936"/>
        <v>0</v>
      </c>
      <c r="GT95">
        <f t="shared" si="1937"/>
        <v>0</v>
      </c>
      <c r="GU95">
        <f t="shared" si="1938"/>
        <v>0</v>
      </c>
      <c r="GV95">
        <f t="shared" si="1939"/>
        <v>0</v>
      </c>
      <c r="GW95">
        <f t="shared" si="1940"/>
        <v>0</v>
      </c>
      <c r="GX95">
        <f t="shared" si="1941"/>
        <v>0</v>
      </c>
      <c r="GY95">
        <f t="shared" si="1942"/>
        <v>0</v>
      </c>
      <c r="GZ95">
        <f t="shared" si="1943"/>
        <v>0</v>
      </c>
      <c r="HA95">
        <f t="shared" si="1944"/>
        <v>0</v>
      </c>
      <c r="HB95" s="176" t="s">
        <v>269</v>
      </c>
      <c r="HC95" s="89">
        <f t="shared" si="1945"/>
        <v>325.4317401638005</v>
      </c>
      <c r="HD95" s="89">
        <f t="shared" si="1946"/>
        <v>122.12249908187255</v>
      </c>
      <c r="HE95" s="89">
        <f t="shared" si="1947"/>
        <v>164.35464779966924</v>
      </c>
      <c r="HF95" s="89">
        <f t="shared" si="1948"/>
        <v>0</v>
      </c>
      <c r="HH95" s="88">
        <f t="shared" si="1949"/>
        <v>611.90888704534223</v>
      </c>
      <c r="HI95" s="88">
        <f t="shared" si="1950"/>
        <v>54.784882599889748</v>
      </c>
      <c r="HK95">
        <f>IFERROR(VLOOKUP(_xlfn.NUMBERVALUE(MID(L95, SEARCH("!", L95)+1, SEARCH("+", L95)-SEARCH("!", L95)-1)), Rankings!$A$2:$BK$161, 63, FALSE),0)</f>
        <v>64.265151542986217</v>
      </c>
      <c r="HL95">
        <f>IFERROR(VLOOKUP(_xlfn.NUMBERVALUE(MID(M95, SEARCH("!", M95)+1, SEARCH("+", M95)-SEARCH("!", M95)-1)), Rankings!$A$2:$BK$161, 63, FALSE),0)</f>
        <v>91.3184387629735</v>
      </c>
      <c r="HM95">
        <f>IFERROR(VLOOKUP(_xlfn.NUMBERVALUE(MID(N95, SEARCH("!", N95)+1, SEARCH("+", N95)-SEARCH("!", N95)-1)), Rankings!$A$2:$BK$161, 63, FALSE),0)</f>
        <v>33.909484452470728</v>
      </c>
      <c r="HN95">
        <f>IFERROR(VLOOKUP(_xlfn.NUMBERVALUE(MID(O95, SEARCH("!", O95)+1, SEARCH("+", O95)-SEARCH("!", O95)-1)), Rankings!$A$2:$BK$161, 63, FALSE),0)</f>
        <v>49.036621285290536</v>
      </c>
      <c r="HO95">
        <f>IFERROR(VLOOKUP(_xlfn.NUMBERVALUE(MID(P95, SEARCH("!", P95)+1, SEARCH("+", P95)-SEARCH("!", P95)-1)), Rankings!$A$2:$BK$161, 63, FALSE),0)</f>
        <v>47.429021238946589</v>
      </c>
      <c r="HP95">
        <f>IFERROR(VLOOKUP(_xlfn.NUMBERVALUE(MID(Q95, SEARCH("!", Q95)+1, SEARCH("+", Q95)-SEARCH("!", Q95)-1)), Rankings!$A$2:$BK$161, 63, FALSE),0)</f>
        <v>32.734887507340041</v>
      </c>
      <c r="HQ95">
        <f>IFERROR(VLOOKUP(_xlfn.NUMBERVALUE(MID(R95, SEARCH("!", R95)+1, SEARCH("+", R95)-SEARCH("!", R95)-1)), Rankings!$A$2:$BK$161, 63, FALSE),0)</f>
        <v>57.830515827324668</v>
      </c>
      <c r="HR95">
        <f>IFERROR(VLOOKUP(_xlfn.NUMBERVALUE(MID(S95, SEARCH("!", S95)+1, SEARCH("+", S95)-SEARCH("!", S95)-1)), Rankings!$A$2:$BK$161, 63, FALSE),0)</f>
        <v>64.291983254547887</v>
      </c>
      <c r="HS95">
        <f>IFERROR(VLOOKUP(_xlfn.NUMBERVALUE(MID(T95, SEARCH("!", T95)+1, SEARCH("+", T95)-SEARCH("!", T95)-1)), Rankings!$A$2:$BK$161, 63, FALSE),0)</f>
        <v>103.20377789803</v>
      </c>
      <c r="HT95">
        <f>IFERROR(VLOOKUP(_xlfn.NUMBERVALUE(MID(U95, SEARCH("!", U95)+1, SEARCH("+", U95)-SEARCH("!", U95)-1)), Rankings!$A$2:$BK$161, 63, FALSE),0)</f>
        <v>67.889005275432126</v>
      </c>
      <c r="HU95">
        <f>IFERROR(VLOOKUP(_xlfn.NUMBERVALUE(MID(V95, SEARCH("!", V95)+1, SEARCH("+", V95)-SEARCH("!", V95)-1)), Rankings!$A$2:$BK$161, 63, FALSE),0)</f>
        <v>0</v>
      </c>
      <c r="HV95">
        <f>IFERROR(VLOOKUP(_xlfn.NUMBERVALUE(MID(W95, SEARCH("!", W95)+1, SEARCH("+", W95)-SEARCH("!", W95)-1)), Rankings!$A$2:$BK$161, 63, FALSE),0)</f>
        <v>0</v>
      </c>
      <c r="HW95">
        <f>IFERROR(VLOOKUP(_xlfn.NUMBERVALUE(MID(X95, SEARCH("!", X95)+1, SEARCH("+", X95)-SEARCH("!", X95)-1)), Rankings!$A$2:$BK$161, 63, FALSE),0)</f>
        <v>0</v>
      </c>
      <c r="HX95">
        <f>IFERROR(VLOOKUP(_xlfn.NUMBERVALUE(MID(Y95, SEARCH("!", Y95)+1, SEARCH("+", Y95)-SEARCH("!", Y95)-1)), Rankings!$A$2:$BK$161, 63, FALSE),0)</f>
        <v>0</v>
      </c>
      <c r="HY95">
        <f>IFERROR(VLOOKUP(_xlfn.NUMBERVALUE(MID(Z95, SEARCH("!", Z95)+1, SEARCH("+", Z95)-SEARCH("!", Z95)-1)), Rankings!$A$2:$BK$161, 63, FALSE),0)</f>
        <v>0</v>
      </c>
      <c r="HZ95">
        <f>IFERROR(VLOOKUP(_xlfn.NUMBERVALUE(MID(AA95, SEARCH("!", AA95)+1, SEARCH("+", AA95)-SEARCH("!", AA95)-1)), Rankings!$A$2:$BK$161, 63, FALSE),0)</f>
        <v>0</v>
      </c>
      <c r="IA95">
        <f>IFERROR(VLOOKUP(_xlfn.NUMBERVALUE(MID(AB95, SEARCH("!", AB95)+1, SEARCH("+", AB95)-SEARCH("!", AB95)-1)), Rankings!$A$2:$BK$161, 63, FALSE),0)</f>
        <v>0</v>
      </c>
      <c r="IB95">
        <f>IFERROR(VLOOKUP(_xlfn.NUMBERVALUE(MID(AC95, SEARCH("!", AC95)+1, SEARCH("+", AC95)-SEARCH("!", AC95)-1)), Rankings!$A$2:$BK$161, 63, FALSE),0)</f>
        <v>0</v>
      </c>
      <c r="IC95">
        <f>IFERROR(VLOOKUP(_xlfn.NUMBERVALUE(MID(AD95, SEARCH("!", AD95)+1, SEARCH("+", AD95)-SEARCH("!", AD95)-1)), Rankings!$A$2:$BK$161, 63, FALSE),0)</f>
        <v>0</v>
      </c>
      <c r="ID95">
        <f>IFERROR(VLOOKUP(_xlfn.NUMBERVALUE(MID(AE95, SEARCH("!", AE95)+1, SEARCH("+", AE95)-SEARCH("!", AE95)-1)), Rankings!$A$2:$BK$161, 63, FALSE),0)</f>
        <v>0</v>
      </c>
      <c r="IE95">
        <f>IFERROR(VLOOKUP(_xlfn.NUMBERVALUE(MID(AF95, SEARCH("!", AF95)+1, SEARCH("+", AF95)-SEARCH("!", AF95)-1)), Rankings!$A$2:$BK$161, 63, FALSE),0)</f>
        <v>0</v>
      </c>
      <c r="IF95">
        <f>IFERROR(VLOOKUP(_xlfn.NUMBERVALUE(MID(AG95, SEARCH("!", AG95)+1, SEARCH("+", AG95)-SEARCH("!", AG95)-1)), Rankings!$A$2:$BK$161, 63, FALSE),0)</f>
        <v>0</v>
      </c>
      <c r="IG95">
        <f>IFERROR(VLOOKUP(_xlfn.NUMBERVALUE(MID(AH95, SEARCH("!", AH95)+1, SEARCH("+", AH95)-SEARCH("!", AH95)-1)), Rankings!$A$2:$BK$161, 63, FALSE),0)</f>
        <v>0</v>
      </c>
      <c r="IH95">
        <f>IFERROR(VLOOKUP(_xlfn.NUMBERVALUE(MID(AI95, SEARCH("!", AI95)+1, SEARCH("+", AI95)-SEARCH("!", AI95)-1)), Rankings!$A$2:$BK$161, 63, FALSE),0)</f>
        <v>0</v>
      </c>
      <c r="II95">
        <f>IFERROR(VLOOKUP(_xlfn.NUMBERVALUE(MID(AJ95, SEARCH("!", AJ95)+1, SEARCH("+", AJ95)-SEARCH("!", AJ95)-1)), Rankings!$A$2:$BK$161, 63, FALSE),0)</f>
        <v>0</v>
      </c>
      <c r="IJ95">
        <f>IFERROR(VLOOKUP(_xlfn.NUMBERVALUE(MID(AK95, SEARCH("!", AK95)+1, SEARCH("+", AK95)-SEARCH("!", AK95)-1)), Rankings!$A$2:$BK$161, 63, FALSE),0)</f>
        <v>0</v>
      </c>
      <c r="IK95">
        <f>IFERROR(VLOOKUP(_xlfn.NUMBERVALUE(MID(AL95, SEARCH("!", AL95)+1, SEARCH("+", AL95)-SEARCH("!", AL95)-1)), Rankings!$A$2:$BK$161, 63, FALSE),0)</f>
        <v>0</v>
      </c>
      <c r="IL95">
        <f>IFERROR(VLOOKUP(_xlfn.NUMBERVALUE(MID(AM95, SEARCH("!", AM95)+1, SEARCH("+", AM95)-SEARCH("!", AM95)-1)), Rankings!$A$2:$BK$161, 63, FALSE),0)</f>
        <v>0</v>
      </c>
      <c r="IM95">
        <f>IFERROR(VLOOKUP(_xlfn.NUMBERVALUE(MID(AN95, SEARCH("!", AN95)+1, SEARCH("+", AN95)-SEARCH("!", AN95)-1)), Rankings!$A$2:$BK$161, 63, FALSE),0)</f>
        <v>0</v>
      </c>
      <c r="IN95">
        <f>IFERROR(VLOOKUP(_xlfn.NUMBERVALUE(MID(AO95, SEARCH("!", AO95)+1, SEARCH("+", AO95)-SEARCH("!", AO95)-1)), Rankings!$A$2:$BK$161, 63, FALSE),0)</f>
        <v>0</v>
      </c>
      <c r="IO95">
        <f>IFERROR(VLOOKUP(_xlfn.NUMBERVALUE(MID(AP95, SEARCH("!", AP95)+1, SEARCH("+", AP95)-SEARCH("!", AP95)-1)), Rankings!$A$2:$BK$161, 63, FALSE),0)</f>
        <v>0</v>
      </c>
      <c r="IP95">
        <f>IFERROR(VLOOKUP(_xlfn.NUMBERVALUE(MID(AQ95, SEARCH("!", AQ95)+1, SEARCH("+", AQ95)-SEARCH("!", AQ95)-1)), Rankings!$A$2:$BK$161, 63, FALSE),0)</f>
        <v>0</v>
      </c>
      <c r="IQ95">
        <f>IFERROR(VLOOKUP(_xlfn.NUMBERVALUE(MID(AR95, SEARCH("!", AR95)+1, SEARCH("+", AR95)-SEARCH("!", AR95)-1)), Rankings!$A$2:$BK$161, 63, FALSE),0)</f>
        <v>0</v>
      </c>
      <c r="IR95">
        <f>IFERROR(VLOOKUP(_xlfn.NUMBERVALUE(MID(AS95, SEARCH("!", AS95)+1, SEARCH("+", AS95)-SEARCH("!", AS95)-1)), Rankings!$A$2:$BK$161, 63, FALSE),0)</f>
        <v>0</v>
      </c>
      <c r="IS95">
        <f>IFERROR(VLOOKUP(_xlfn.NUMBERVALUE(MID(AT95, SEARCH("!", AT95)+1, SEARCH("+", AT95)-SEARCH("!", AT95)-1)), Rankings!$A$2:$BK$161, 63, FALSE),0)</f>
        <v>0</v>
      </c>
      <c r="IT95">
        <f>IFERROR(VLOOKUP(_xlfn.NUMBERVALUE(MID(AU95, SEARCH("!", AU95)+1, SEARCH("+", AU95)-SEARCH("!", AU95)-1)), Rankings!$A$2:$BK$161, 63, FALSE),0)</f>
        <v>0</v>
      </c>
      <c r="IU95">
        <f>IFERROR(VLOOKUP(_xlfn.NUMBERVALUE(MID(AV95, SEARCH("!", AV95)+1, SEARCH("+", AV95)-SEARCH("!", AV95)-1)), Rankings!$A$2:$BK$161, 63, FALSE),0)</f>
        <v>0</v>
      </c>
      <c r="IV95">
        <f>IFERROR(VLOOKUP(_xlfn.NUMBERVALUE(MID(AW95, SEARCH("!", AW95)+1, SEARCH("+", AW95)-SEARCH("!", AW95)-1)), Rankings!$A$2:$BK$161, 63, FALSE),0)</f>
        <v>0</v>
      </c>
      <c r="IW95">
        <f>IFERROR(VLOOKUP(_xlfn.NUMBERVALUE(MID(AX95, SEARCH("!", AX95)+1, SEARCH("+", AX95)-SEARCH("!", AX95)-1)), Rankings!$A$2:$BK$161, 63, FALSE),0)</f>
        <v>0</v>
      </c>
      <c r="IX95">
        <f>IFERROR(VLOOKUP(_xlfn.NUMBERVALUE(MID(AY95, SEARCH("!", AY95)+1, SEARCH("+", AY95)-SEARCH("!", AY95)-1)), Rankings!$A$2:$BK$161, 63, FALSE),0)</f>
        <v>0</v>
      </c>
      <c r="IY95">
        <f>IFERROR(VLOOKUP(_xlfn.NUMBERVALUE(MID(AZ95, SEARCH("!", AZ95)+1, SEARCH("+", AZ95)-SEARCH("!", AZ95)-1)), Rankings!$A$2:$BK$161, 63, FALSE),0)</f>
        <v>0</v>
      </c>
      <c r="IZ95">
        <f>IFERROR(VLOOKUP(_xlfn.NUMBERVALUE(MID(BA95, SEARCH("!", BA95)+1, SEARCH("+", BA95)-SEARCH("!", BA95)-1)), Rankings!$A$2:$BK$161, 63, FALSE),0)</f>
        <v>0</v>
      </c>
      <c r="JA95">
        <f>IFERROR(VLOOKUP(_xlfn.NUMBERVALUE(MID(BB95, SEARCH("!", BB95)+1, SEARCH("+", BB95)-SEARCH("!", BB95)-1)), Rankings!$A$2:$BK$161, 63, FALSE),0)</f>
        <v>0</v>
      </c>
      <c r="JB95">
        <f>IFERROR(VLOOKUP(_xlfn.NUMBERVALUE(MID(BC95, SEARCH("!", BC95)+1, SEARCH("+", BC95)-SEARCH("!", BC95)-1)), Rankings!$A$2:$BK$161, 63, FALSE),0)</f>
        <v>0</v>
      </c>
      <c r="JC95">
        <f>IFERROR(VLOOKUP(_xlfn.NUMBERVALUE(MID(BD95, SEARCH("!", BD95)+1, SEARCH("+", BD95)-SEARCH("!", BD95)-1)), Rankings!$A$2:$BK$161, 63, FALSE),0)</f>
        <v>0</v>
      </c>
      <c r="JD95">
        <f>IFERROR(VLOOKUP(_xlfn.NUMBERVALUE(MID(BE95, SEARCH("!", BE95)+1, SEARCH("+", BE95)-SEARCH("!", BE95)-1)), Rankings!$A$2:$BK$161, 63, FALSE),0)</f>
        <v>0</v>
      </c>
      <c r="JE95">
        <f>IFERROR(VLOOKUP(_xlfn.NUMBERVALUE(MID(BF95, SEARCH("!", BF95)+1, SEARCH("+", BF95)-SEARCH("!", BF95)-1)), Rankings!$A$2:$BK$161, 63, FALSE),0)</f>
        <v>0</v>
      </c>
      <c r="JF95">
        <f>IFERROR(VLOOKUP(_xlfn.NUMBERVALUE(MID(BG95, SEARCH("!", BG95)+1, SEARCH("+", BG95)-SEARCH("!", BG95)-1)), Rankings!$A$2:$BK$161, 63, FALSE),0)</f>
        <v>0</v>
      </c>
      <c r="JG95">
        <f>IFERROR(VLOOKUP(_xlfn.NUMBERVALUE(MID(BH95, SEARCH("!", BH95)+1, SEARCH("+", BH95)-SEARCH("!", BH95)-1)), Rankings!$A$2:$BK$161, 63, FALSE),0)</f>
        <v>0</v>
      </c>
      <c r="JH95">
        <f>IFERROR(VLOOKUP(_xlfn.NUMBERVALUE(MID(BI95, SEARCH("!", BI95)+1, SEARCH("+", BI95)-SEARCH("!", BI95)-1)), Rankings!$A$2:$BK$161, 63, FALSE),0)</f>
        <v>0</v>
      </c>
      <c r="JI95">
        <f>IFERROR(VLOOKUP(_xlfn.NUMBERVALUE(MID(BJ95, SEARCH("!", BJ95)+1, SEARCH("+", BJ95)-SEARCH("!", BJ95)-1)), Rankings!$A$2:$BK$161, 63, FALSE),0)</f>
        <v>0</v>
      </c>
      <c r="JJ95">
        <f>IFERROR(VLOOKUP(_xlfn.NUMBERVALUE(MID(BK95, SEARCH("!", BK95)+1, SEARCH("+", BK95)-SEARCH("!", BK95)-1)), Rankings!$A$2:$BK$161, 63, FALSE),0)</f>
        <v>0</v>
      </c>
      <c r="JK95">
        <f>IFERROR(VLOOKUP(_xlfn.NUMBERVALUE(MID(BL95, SEARCH("!", BL95)+1, SEARCH("+", BL95)-SEARCH("!", BL95)-1)), Rankings!$A$2:$BK$161, 63, FALSE),0)</f>
        <v>0</v>
      </c>
      <c r="JL95">
        <f>IFERROR(VLOOKUP(_xlfn.NUMBERVALUE(MID(BM95, SEARCH("!", BM95)+1, SEARCH("+", BM95)-SEARCH("!", BM95)-1)), Rankings!$A$2:$BK$161, 63, FALSE),0)</f>
        <v>0</v>
      </c>
      <c r="JM95">
        <f>IFERROR(VLOOKUP(_xlfn.NUMBERVALUE(MID(BN95, SEARCH("!", BN95)+1, SEARCH("+", BN95)-SEARCH("!", BN95)-1)), Rankings!$A$2:$BK$161, 63, FALSE),0)</f>
        <v>0</v>
      </c>
      <c r="JN95">
        <f>IFERROR(VLOOKUP(_xlfn.NUMBERVALUE(MID(BO95, SEARCH("!", BO95)+1, SEARCH("+", BO95)-SEARCH("!", BO95)-1)), Rankings!$A$2:$BK$161, 63, FALSE),0)</f>
        <v>0</v>
      </c>
      <c r="JO95">
        <f>IFERROR(VLOOKUP(_xlfn.NUMBERVALUE(MID(BP95, SEARCH("!", BP95)+1, SEARCH("+", BP95)-SEARCH("!", BP95)-1)), Rankings!$A$2:$BK$161, 63, FALSE),0)</f>
        <v>0</v>
      </c>
      <c r="JP95">
        <f>IFERROR(VLOOKUP(_xlfn.NUMBERVALUE(MID(BQ95, SEARCH("!", BQ95)+1, SEARCH("+", BQ95)-SEARCH("!", BQ95)-1)), Rankings!$A$2:$BK$161, 63, FALSE),0)</f>
        <v>0</v>
      </c>
      <c r="JQ95">
        <f>IFERROR(VLOOKUP(_xlfn.NUMBERVALUE(MID(BR95, SEARCH("!", BR95)+1, SEARCH("+", BR95)-SEARCH("!", BR95)-1)), Rankings!$A$2:$BK$161, 63, FALSE),0)</f>
        <v>0</v>
      </c>
      <c r="JR95">
        <f>IFERROR(VLOOKUP(_xlfn.NUMBERVALUE(MID(BS95, SEARCH("!", BS95)+1, SEARCH("+", BS95)-SEARCH("!", BS95)-1)), Rankings!$A$2:$BK$161, 63, FALSE),0)</f>
        <v>0</v>
      </c>
      <c r="JS95">
        <f>IFERROR(VLOOKUP(_xlfn.NUMBERVALUE(MID(BT95, SEARCH("!", BT95)+1, SEARCH("+", BT95)-SEARCH("!", BT95)-1)), Rankings!$A$2:$BK$161, 63, FALSE),0)</f>
        <v>0</v>
      </c>
      <c r="JT95">
        <f>IFERROR(VLOOKUP(_xlfn.NUMBERVALUE(MID(BU95, SEARCH("!", BU95)+1, SEARCH("+", BU95)-SEARCH("!", BU95)-1)), Rankings!$A$2:$BK$161, 63, FALSE),0)</f>
        <v>0</v>
      </c>
      <c r="JU95">
        <f>IFERROR(VLOOKUP(_xlfn.NUMBERVALUE(MID(BV95, SEARCH("!", BV95)+1, SEARCH("+", BV95)-SEARCH("!", BV95)-1)), Rankings!$A$2:$BK$161, 63, FALSE),0)</f>
        <v>0</v>
      </c>
      <c r="JV95">
        <f>IFERROR(VLOOKUP(_xlfn.NUMBERVALUE(MID(BW95, SEARCH("!", BW95)+1, SEARCH("+", BW95)-SEARCH("!", BW95)-1)), Rankings!$A$2:$BK$161, 63, FALSE),0)</f>
        <v>0</v>
      </c>
      <c r="JW95">
        <f>IFERROR(VLOOKUP(_xlfn.NUMBERVALUE(MID(BX95, SEARCH("!", BX95)+1, SEARCH("+", BX95)-SEARCH("!", BX95)-1)), Rankings!$A$2:$BK$161, 63, FALSE),0)</f>
        <v>0</v>
      </c>
      <c r="JX95">
        <f>IFERROR(VLOOKUP(_xlfn.NUMBERVALUE(MID(BY95, SEARCH("!", BY95)+1, SEARCH("+", BY95)-SEARCH("!", BY95)-1)), Rankings!$A$2:$BK$161, 63, FALSE),0)</f>
        <v>0</v>
      </c>
      <c r="JY95">
        <f>IFERROR(VLOOKUP(_xlfn.NUMBERVALUE(MID(BZ95, SEARCH("!", BZ95)+1, SEARCH("+", BZ95)-SEARCH("!", BZ95)-1)), Rankings!$A$2:$BK$161, 63, FALSE),0)</f>
        <v>0</v>
      </c>
      <c r="JZ95">
        <f>IFERROR(VLOOKUP(_xlfn.NUMBERVALUE(MID(CA95, SEARCH("!", CA95)+1, SEARCH("+", CA95)-SEARCH("!", CA95)-1)), Rankings!$A$2:$BK$161, 63, FALSE),0)</f>
        <v>0</v>
      </c>
      <c r="KA95">
        <f>IFERROR(VLOOKUP(_xlfn.NUMBERVALUE(MID(CB95, SEARCH("!", CB95)+1, SEARCH("+", CB95)-SEARCH("!", CB95)-1)), Rankings!$A$2:$BK$161, 63, FALSE),0)</f>
        <v>0</v>
      </c>
      <c r="KB95">
        <f>IFERROR(VLOOKUP(_xlfn.NUMBERVALUE(MID(CC95, SEARCH("!", CC95)+1, SEARCH("+", CC95)-SEARCH("!", CC95)-1)), Rankings!$A$2:$BK$161, 63, FALSE),0)</f>
        <v>0</v>
      </c>
      <c r="KC95">
        <f>IFERROR(VLOOKUP(_xlfn.NUMBERVALUE(MID(CD95, SEARCH("!", CD95)+1, SEARCH("+", CD95)-SEARCH("!", CD95)-1)), Rankings!$A$2:$BK$161, 63, FALSE),0)</f>
        <v>0</v>
      </c>
      <c r="KD95">
        <f>IFERROR(VLOOKUP(_xlfn.NUMBERVALUE(MID(CE95, SEARCH("!", CE95)+1, SEARCH("+", CE95)-SEARCH("!", CE95)-1)), Rankings!$A$2:$BK$161, 63, FALSE),0)</f>
        <v>0</v>
      </c>
      <c r="KE95">
        <f>IFERROR(VLOOKUP(_xlfn.NUMBERVALUE(MID(CF95, SEARCH("!", CF95)+1, SEARCH("+", CF95)-SEARCH("!", CF95)-1)), Rankings!$A$2:$BK$161, 63, FALSE),0)</f>
        <v>0</v>
      </c>
      <c r="KF95">
        <f>IFERROR(VLOOKUP(_xlfn.NUMBERVALUE(MID(CG95, SEARCH("!", CG95)+1, SEARCH("+", CG95)-SEARCH("!", CG95)-1)), Rankings!$A$2:$BK$161, 63, FALSE),0)</f>
        <v>0</v>
      </c>
      <c r="KG95">
        <f>IFERROR(VLOOKUP(_xlfn.NUMBERVALUE(MID(CH95, SEARCH("!", CH95)+1, SEARCH("+", CH95)-SEARCH("!", CH95)-1)), Rankings!$A$2:$BK$161, 63, FALSE),0)</f>
        <v>0</v>
      </c>
      <c r="KH95">
        <f>IFERROR(VLOOKUP(_xlfn.NUMBERVALUE(MID(CI95, SEARCH("!", CI95)+1, SEARCH("+", CI95)-SEARCH("!", CI95)-1)), Rankings!$A$2:$BK$161, 63, FALSE),0)</f>
        <v>0</v>
      </c>
      <c r="KI95">
        <f>IFERROR(VLOOKUP(_xlfn.NUMBERVALUE(MID(CJ95, SEARCH("!", CJ95)+1, SEARCH("+", CJ95)-SEARCH("!", CJ95)-1)), Rankings!$A$2:$BK$161, 63, FALSE),0)</f>
        <v>0</v>
      </c>
      <c r="KJ95">
        <f>IFERROR(VLOOKUP(_xlfn.NUMBERVALUE(MID(CK95, SEARCH("!", CK95)+1, SEARCH("+", CK95)-SEARCH("!", CK95)-1)), Rankings!$A$2:$BK$161, 63, FALSE),0)</f>
        <v>0</v>
      </c>
      <c r="KK95">
        <f>IFERROR(VLOOKUP(_xlfn.NUMBERVALUE(MID(CL95, SEARCH("!", CL95)+1, SEARCH("+", CL95)-SEARCH("!", CL95)-1)), Rankings!$A$2:$BK$161, 63, FALSE),0)</f>
        <v>0</v>
      </c>
      <c r="KL95">
        <f>IFERROR(VLOOKUP(_xlfn.NUMBERVALUE(MID(CM95, SEARCH("!", CM95)+1, SEARCH("+", CM95)-SEARCH("!", CM95)-1)), Rankings!$A$2:$BK$161, 63, FALSE),0)</f>
        <v>0</v>
      </c>
      <c r="KM95">
        <f>IFERROR(VLOOKUP(_xlfn.NUMBERVALUE(MID(CN95, SEARCH("!", CN95)+1, SEARCH("+", CN95)-SEARCH("!", CN95)-1)), Rankings!$A$2:$BK$161, 63, FALSE),0)</f>
        <v>0</v>
      </c>
      <c r="KN95">
        <f>IFERROR(VLOOKUP(_xlfn.NUMBERVALUE(MID(CO95, SEARCH("!", CO95)+1, SEARCH("+", CO95)-SEARCH("!", CO95)-1)), Rankings!$A$2:$BK$161, 63, FALSE),0)</f>
        <v>0</v>
      </c>
      <c r="KO95">
        <f>IFERROR(VLOOKUP(_xlfn.NUMBERVALUE(MID(CP95, SEARCH("!", CP95)+1, SEARCH("+", CP95)-SEARCH("!", CP95)-1)), Rankings!$A$2:$BK$161, 63, FALSE),0)</f>
        <v>0</v>
      </c>
      <c r="KP95">
        <f>IFERROR(VLOOKUP(_xlfn.NUMBERVALUE(MID(CQ95, SEARCH("!", CQ95)+1, SEARCH("+", CQ95)-SEARCH("!", CQ95)-1)), Rankings!$A$2:$BK$161, 63, FALSE),0)</f>
        <v>0</v>
      </c>
      <c r="KQ95">
        <f>IFERROR(VLOOKUP(_xlfn.NUMBERVALUE(MID(CR95, SEARCH("!", CR95)+1, SEARCH("+", CR95)-SEARCH("!", CR95)-1)), Rankings!$A$2:$BK$161, 63, FALSE),0)</f>
        <v>0</v>
      </c>
      <c r="KS95" s="4">
        <f t="shared" si="1951"/>
        <v>209</v>
      </c>
      <c r="KT95" s="4">
        <f t="shared" si="1952"/>
        <v>63</v>
      </c>
      <c r="KU95" s="4">
        <f t="shared" si="1953"/>
        <v>129</v>
      </c>
      <c r="KV95" s="4">
        <f t="shared" si="1954"/>
        <v>0</v>
      </c>
      <c r="KY95" s="4">
        <f t="shared" si="1955"/>
        <v>401</v>
      </c>
      <c r="KZ95" s="4"/>
      <c r="LB95">
        <f t="shared" si="1956"/>
        <v>20</v>
      </c>
      <c r="LC95">
        <f t="shared" si="1957"/>
        <v>34</v>
      </c>
      <c r="LD95">
        <f t="shared" si="1958"/>
        <v>71</v>
      </c>
      <c r="LE95">
        <f t="shared" si="1959"/>
        <v>52</v>
      </c>
      <c r="LF95">
        <f t="shared" si="1960"/>
        <v>57</v>
      </c>
      <c r="LG95">
        <f t="shared" si="1961"/>
        <v>41</v>
      </c>
      <c r="LH95">
        <f t="shared" si="1962"/>
        <v>39</v>
      </c>
      <c r="LI95">
        <f t="shared" si="1963"/>
        <v>24</v>
      </c>
      <c r="LJ95">
        <f t="shared" si="1964"/>
        <v>43</v>
      </c>
      <c r="LK95">
        <f t="shared" si="1965"/>
        <v>20</v>
      </c>
      <c r="LL95">
        <f t="shared" si="1966"/>
        <v>0</v>
      </c>
      <c r="LM95">
        <f t="shared" si="1967"/>
        <v>0</v>
      </c>
      <c r="LN95">
        <f t="shared" si="1968"/>
        <v>0</v>
      </c>
      <c r="LO95">
        <f t="shared" si="1969"/>
        <v>0</v>
      </c>
      <c r="LP95">
        <f t="shared" si="1970"/>
        <v>0</v>
      </c>
      <c r="LQ95">
        <f t="shared" si="1971"/>
        <v>0</v>
      </c>
      <c r="LR95">
        <f t="shared" si="1972"/>
        <v>0</v>
      </c>
      <c r="LS95">
        <f t="shared" si="1973"/>
        <v>0</v>
      </c>
      <c r="LT95">
        <f t="shared" si="1974"/>
        <v>0</v>
      </c>
      <c r="LU95">
        <f t="shared" si="1975"/>
        <v>0</v>
      </c>
      <c r="LV95">
        <f t="shared" si="1976"/>
        <v>0</v>
      </c>
      <c r="LW95">
        <f t="shared" si="1977"/>
        <v>0</v>
      </c>
      <c r="LX95">
        <f t="shared" si="1978"/>
        <v>0</v>
      </c>
      <c r="LY95">
        <f t="shared" si="1979"/>
        <v>0</v>
      </c>
      <c r="LZ95">
        <f t="shared" si="1980"/>
        <v>0</v>
      </c>
      <c r="MA95">
        <f t="shared" si="1981"/>
        <v>0</v>
      </c>
      <c r="MB95">
        <f t="shared" si="1982"/>
        <v>0</v>
      </c>
      <c r="MC95">
        <f t="shared" si="1983"/>
        <v>0</v>
      </c>
      <c r="MD95">
        <f t="shared" si="1984"/>
        <v>0</v>
      </c>
      <c r="ME95">
        <f t="shared" si="1985"/>
        <v>0</v>
      </c>
      <c r="MF95">
        <f t="shared" si="1986"/>
        <v>0</v>
      </c>
      <c r="MG95">
        <f t="shared" si="1987"/>
        <v>0</v>
      </c>
      <c r="MH95">
        <f t="shared" si="1988"/>
        <v>0</v>
      </c>
      <c r="MI95">
        <f t="shared" si="1989"/>
        <v>0</v>
      </c>
      <c r="MJ95">
        <f t="shared" si="1990"/>
        <v>0</v>
      </c>
      <c r="MK95">
        <f t="shared" si="1991"/>
        <v>0</v>
      </c>
      <c r="ML95">
        <f t="shared" si="1992"/>
        <v>0</v>
      </c>
      <c r="MM95">
        <f t="shared" si="1993"/>
        <v>0</v>
      </c>
      <c r="MN95">
        <f t="shared" si="1994"/>
        <v>0</v>
      </c>
      <c r="MO95">
        <f t="shared" si="1995"/>
        <v>0</v>
      </c>
      <c r="MP95">
        <f t="shared" si="1996"/>
        <v>0</v>
      </c>
      <c r="MQ95">
        <f t="shared" si="1997"/>
        <v>0</v>
      </c>
      <c r="MR95">
        <f t="shared" si="1998"/>
        <v>0</v>
      </c>
      <c r="MS95">
        <f t="shared" si="1999"/>
        <v>0</v>
      </c>
      <c r="MT95">
        <f t="shared" si="2000"/>
        <v>0</v>
      </c>
      <c r="MU95">
        <f t="shared" si="2001"/>
        <v>0</v>
      </c>
      <c r="MV95">
        <f t="shared" si="2002"/>
        <v>0</v>
      </c>
      <c r="MW95">
        <f t="shared" si="2003"/>
        <v>0</v>
      </c>
      <c r="MX95">
        <f t="shared" si="2004"/>
        <v>0</v>
      </c>
      <c r="MY95">
        <f t="shared" si="2005"/>
        <v>0</v>
      </c>
      <c r="MZ95">
        <f t="shared" si="2006"/>
        <v>0</v>
      </c>
      <c r="NA95">
        <f t="shared" si="2007"/>
        <v>0</v>
      </c>
      <c r="NB95">
        <f t="shared" si="2008"/>
        <v>0</v>
      </c>
      <c r="NC95">
        <f t="shared" si="2009"/>
        <v>0</v>
      </c>
      <c r="ND95">
        <f t="shared" si="2010"/>
        <v>0</v>
      </c>
      <c r="NE95">
        <f t="shared" si="2011"/>
        <v>0</v>
      </c>
      <c r="NF95">
        <f t="shared" si="2012"/>
        <v>0</v>
      </c>
      <c r="NG95">
        <f t="shared" si="2013"/>
        <v>0</v>
      </c>
      <c r="NH95">
        <f t="shared" si="2014"/>
        <v>0</v>
      </c>
      <c r="NI95">
        <f t="shared" si="2015"/>
        <v>0</v>
      </c>
      <c r="NJ95">
        <f t="shared" si="2016"/>
        <v>0</v>
      </c>
      <c r="NK95">
        <f t="shared" si="2017"/>
        <v>0</v>
      </c>
      <c r="NL95">
        <f t="shared" si="2018"/>
        <v>0</v>
      </c>
      <c r="NM95">
        <f t="shared" si="2019"/>
        <v>0</v>
      </c>
      <c r="NN95">
        <f t="shared" si="2020"/>
        <v>0</v>
      </c>
      <c r="NO95">
        <f t="shared" si="2021"/>
        <v>0</v>
      </c>
      <c r="NP95">
        <f t="shared" si="2022"/>
        <v>0</v>
      </c>
      <c r="NQ95">
        <f t="shared" si="2023"/>
        <v>0</v>
      </c>
      <c r="NR95">
        <f t="shared" si="2024"/>
        <v>0</v>
      </c>
      <c r="NS95">
        <f t="shared" si="2025"/>
        <v>0</v>
      </c>
      <c r="NT95">
        <f t="shared" si="2026"/>
        <v>0</v>
      </c>
      <c r="NU95">
        <f t="shared" si="2027"/>
        <v>0</v>
      </c>
      <c r="NV95">
        <f t="shared" si="2028"/>
        <v>0</v>
      </c>
      <c r="NW95">
        <f t="shared" si="2029"/>
        <v>0</v>
      </c>
      <c r="NX95">
        <f t="shared" si="2030"/>
        <v>0</v>
      </c>
      <c r="NY95">
        <f t="shared" si="2031"/>
        <v>0</v>
      </c>
      <c r="NZ95">
        <f t="shared" si="2032"/>
        <v>0</v>
      </c>
      <c r="OA95">
        <f t="shared" si="2033"/>
        <v>0</v>
      </c>
      <c r="OB95">
        <f t="shared" si="2034"/>
        <v>0</v>
      </c>
      <c r="OC95">
        <f t="shared" si="2035"/>
        <v>0</v>
      </c>
      <c r="OD95">
        <f t="shared" si="2036"/>
        <v>0</v>
      </c>
      <c r="OE95">
        <f t="shared" si="2037"/>
        <v>0</v>
      </c>
      <c r="OF95">
        <f t="shared" si="2038"/>
        <v>0</v>
      </c>
      <c r="OG95">
        <f t="shared" si="2039"/>
        <v>0</v>
      </c>
      <c r="OH95">
        <f t="shared" si="2040"/>
        <v>0</v>
      </c>
      <c r="OJ95" s="4">
        <f t="shared" si="2041"/>
        <v>236</v>
      </c>
      <c r="OK95" s="4">
        <f t="shared" si="2042"/>
        <v>74</v>
      </c>
      <c r="OL95" s="4">
        <f t="shared" si="2043"/>
        <v>155</v>
      </c>
      <c r="OM95" s="4">
        <f t="shared" si="2044"/>
        <v>0</v>
      </c>
      <c r="OP95" s="4">
        <f t="shared" si="2045"/>
        <v>465</v>
      </c>
      <c r="OQ95" s="4"/>
      <c r="OS95">
        <f t="shared" si="2046"/>
        <v>46</v>
      </c>
      <c r="OT95">
        <f t="shared" si="2047"/>
        <v>53</v>
      </c>
      <c r="OU95">
        <f t="shared" si="2048"/>
        <v>43</v>
      </c>
      <c r="OV95">
        <f t="shared" si="2049"/>
        <v>44</v>
      </c>
      <c r="OW95">
        <f t="shared" si="2050"/>
        <v>59</v>
      </c>
      <c r="OX95">
        <f t="shared" si="2051"/>
        <v>39</v>
      </c>
      <c r="OY95">
        <f t="shared" si="2052"/>
        <v>28</v>
      </c>
      <c r="OZ95">
        <f t="shared" si="2053"/>
        <v>46</v>
      </c>
      <c r="PA95">
        <f t="shared" si="2054"/>
        <v>55</v>
      </c>
      <c r="PB95">
        <f t="shared" si="2055"/>
        <v>52</v>
      </c>
      <c r="PC95">
        <f t="shared" si="2056"/>
        <v>0</v>
      </c>
      <c r="PD95">
        <f t="shared" si="2057"/>
        <v>0</v>
      </c>
      <c r="PE95">
        <f t="shared" si="2058"/>
        <v>0</v>
      </c>
      <c r="PF95">
        <f t="shared" si="2059"/>
        <v>0</v>
      </c>
      <c r="PG95">
        <f t="shared" si="2060"/>
        <v>0</v>
      </c>
      <c r="PH95">
        <f t="shared" si="2061"/>
        <v>0</v>
      </c>
      <c r="PI95">
        <f t="shared" si="2062"/>
        <v>0</v>
      </c>
      <c r="PJ95">
        <f t="shared" si="2063"/>
        <v>0</v>
      </c>
      <c r="PK95">
        <f t="shared" si="2064"/>
        <v>0</v>
      </c>
      <c r="PL95">
        <f t="shared" si="2065"/>
        <v>0</v>
      </c>
      <c r="PM95">
        <f t="shared" si="2066"/>
        <v>0</v>
      </c>
      <c r="PN95">
        <f t="shared" si="2067"/>
        <v>0</v>
      </c>
      <c r="PO95">
        <f t="shared" si="2068"/>
        <v>0</v>
      </c>
      <c r="PP95">
        <f t="shared" si="2069"/>
        <v>0</v>
      </c>
      <c r="PQ95">
        <f t="shared" si="2070"/>
        <v>0</v>
      </c>
      <c r="PR95">
        <f t="shared" si="2071"/>
        <v>0</v>
      </c>
      <c r="PS95">
        <f t="shared" si="2072"/>
        <v>0</v>
      </c>
      <c r="PT95">
        <f t="shared" si="2073"/>
        <v>0</v>
      </c>
      <c r="PU95">
        <f t="shared" si="2074"/>
        <v>0</v>
      </c>
      <c r="PV95">
        <f t="shared" si="2075"/>
        <v>0</v>
      </c>
      <c r="PW95">
        <f t="shared" si="2076"/>
        <v>0</v>
      </c>
      <c r="PX95">
        <f t="shared" si="2077"/>
        <v>0</v>
      </c>
      <c r="PY95">
        <f t="shared" si="2078"/>
        <v>0</v>
      </c>
      <c r="PZ95">
        <f t="shared" si="2079"/>
        <v>0</v>
      </c>
      <c r="QA95">
        <f t="shared" si="2080"/>
        <v>0</v>
      </c>
      <c r="QB95">
        <f t="shared" si="2081"/>
        <v>0</v>
      </c>
      <c r="QC95">
        <f t="shared" si="2082"/>
        <v>0</v>
      </c>
      <c r="QD95">
        <f t="shared" si="2083"/>
        <v>0</v>
      </c>
      <c r="QE95">
        <f t="shared" si="2084"/>
        <v>0</v>
      </c>
      <c r="QF95">
        <f t="shared" si="2085"/>
        <v>0</v>
      </c>
      <c r="QG95">
        <f t="shared" si="2086"/>
        <v>0</v>
      </c>
      <c r="QH95">
        <f t="shared" si="2087"/>
        <v>0</v>
      </c>
      <c r="QI95">
        <f t="shared" si="2088"/>
        <v>0</v>
      </c>
      <c r="QJ95">
        <f t="shared" si="2089"/>
        <v>0</v>
      </c>
      <c r="QK95">
        <f t="shared" si="2090"/>
        <v>0</v>
      </c>
      <c r="QL95">
        <f t="shared" si="2091"/>
        <v>0</v>
      </c>
      <c r="QM95">
        <f t="shared" si="2092"/>
        <v>0</v>
      </c>
      <c r="QN95">
        <f t="shared" si="2093"/>
        <v>0</v>
      </c>
      <c r="QO95">
        <f t="shared" si="2094"/>
        <v>0</v>
      </c>
      <c r="QP95">
        <f t="shared" si="2095"/>
        <v>0</v>
      </c>
      <c r="QQ95">
        <f t="shared" si="2096"/>
        <v>0</v>
      </c>
      <c r="QR95">
        <f t="shared" si="2097"/>
        <v>0</v>
      </c>
      <c r="QS95">
        <f t="shared" si="2098"/>
        <v>0</v>
      </c>
      <c r="QT95">
        <f t="shared" si="2099"/>
        <v>0</v>
      </c>
      <c r="QU95">
        <f t="shared" si="2100"/>
        <v>0</v>
      </c>
      <c r="QV95">
        <f t="shared" si="2101"/>
        <v>0</v>
      </c>
      <c r="QW95">
        <f t="shared" si="2102"/>
        <v>0</v>
      </c>
      <c r="QX95">
        <f t="shared" si="2103"/>
        <v>0</v>
      </c>
      <c r="QY95">
        <f t="shared" si="2104"/>
        <v>0</v>
      </c>
      <c r="QZ95">
        <f t="shared" si="2105"/>
        <v>0</v>
      </c>
      <c r="RA95">
        <f t="shared" si="2106"/>
        <v>0</v>
      </c>
      <c r="RB95">
        <f t="shared" si="2107"/>
        <v>0</v>
      </c>
      <c r="RC95">
        <f t="shared" si="2108"/>
        <v>0</v>
      </c>
      <c r="RD95">
        <f t="shared" si="2109"/>
        <v>0</v>
      </c>
      <c r="RE95">
        <f t="shared" si="2110"/>
        <v>0</v>
      </c>
      <c r="RF95">
        <f t="shared" si="2111"/>
        <v>0</v>
      </c>
      <c r="RG95">
        <f t="shared" si="2112"/>
        <v>0</v>
      </c>
      <c r="RH95">
        <f t="shared" si="2113"/>
        <v>0</v>
      </c>
      <c r="RI95">
        <f t="shared" si="2114"/>
        <v>0</v>
      </c>
      <c r="RJ95">
        <f t="shared" si="2115"/>
        <v>0</v>
      </c>
      <c r="RK95">
        <f t="shared" si="2116"/>
        <v>0</v>
      </c>
      <c r="RL95">
        <f t="shared" si="2117"/>
        <v>0</v>
      </c>
      <c r="RM95">
        <f t="shared" si="2118"/>
        <v>0</v>
      </c>
      <c r="RN95">
        <f t="shared" si="2119"/>
        <v>0</v>
      </c>
      <c r="RO95">
        <f t="shared" si="2120"/>
        <v>0</v>
      </c>
      <c r="RP95">
        <f t="shared" si="2121"/>
        <v>0</v>
      </c>
      <c r="RQ95">
        <f t="shared" si="2122"/>
        <v>0</v>
      </c>
      <c r="RR95">
        <f t="shared" si="2123"/>
        <v>0</v>
      </c>
      <c r="RS95">
        <f t="shared" si="2124"/>
        <v>0</v>
      </c>
      <c r="RT95">
        <f t="shared" si="2125"/>
        <v>0</v>
      </c>
      <c r="RU95">
        <f t="shared" si="2126"/>
        <v>0</v>
      </c>
      <c r="RV95">
        <f t="shared" si="2127"/>
        <v>0</v>
      </c>
      <c r="RW95">
        <f t="shared" si="2128"/>
        <v>0</v>
      </c>
      <c r="RX95">
        <f t="shared" si="2129"/>
        <v>0</v>
      </c>
      <c r="RY95">
        <f t="shared" si="2130"/>
        <v>0</v>
      </c>
      <c r="SA95" s="4">
        <f t="shared" si="2131"/>
        <v>19.04</v>
      </c>
      <c r="SB95" s="4">
        <f t="shared" si="2132"/>
        <v>7.9</v>
      </c>
      <c r="SC95" s="4">
        <f t="shared" si="2133"/>
        <v>11.52</v>
      </c>
      <c r="SD95" s="4">
        <f t="shared" si="2134"/>
        <v>0</v>
      </c>
      <c r="SF95" s="4">
        <f t="shared" si="2135"/>
        <v>38.459999999999994</v>
      </c>
      <c r="SI95">
        <f t="shared" si="2136"/>
        <v>3</v>
      </c>
      <c r="SJ95">
        <f t="shared" si="2137"/>
        <v>3.2</v>
      </c>
      <c r="SK95">
        <f t="shared" si="2138"/>
        <v>4.3099999999999996</v>
      </c>
      <c r="SL95">
        <f t="shared" si="2139"/>
        <v>4</v>
      </c>
      <c r="SM95">
        <f t="shared" si="2140"/>
        <v>3.92</v>
      </c>
      <c r="SN95">
        <f t="shared" si="2141"/>
        <v>4.63</v>
      </c>
      <c r="SO95">
        <f t="shared" si="2142"/>
        <v>3.5</v>
      </c>
      <c r="SP95">
        <f t="shared" si="2143"/>
        <v>4.4000000000000004</v>
      </c>
      <c r="SQ95">
        <f t="shared" si="2144"/>
        <v>3.9</v>
      </c>
      <c r="SR95">
        <f t="shared" si="2145"/>
        <v>3.6</v>
      </c>
      <c r="SS95" t="str">
        <f t="shared" si="2146"/>
        <v>0</v>
      </c>
      <c r="ST95" t="str">
        <f t="shared" si="2147"/>
        <v>0</v>
      </c>
      <c r="SU95" t="str">
        <f t="shared" si="2148"/>
        <v>0</v>
      </c>
      <c r="SV95" t="str">
        <f t="shared" si="2149"/>
        <v>0</v>
      </c>
      <c r="SW95" t="str">
        <f t="shared" si="2150"/>
        <v>0</v>
      </c>
      <c r="SX95" t="str">
        <f t="shared" si="2151"/>
        <v>0</v>
      </c>
      <c r="SY95" t="str">
        <f t="shared" si="2152"/>
        <v>0</v>
      </c>
      <c r="SZ95" t="str">
        <f t="shared" si="2153"/>
        <v>0</v>
      </c>
      <c r="TA95" t="str">
        <f t="shared" si="2154"/>
        <v>0</v>
      </c>
      <c r="TB95" t="str">
        <f t="shared" si="2155"/>
        <v>0</v>
      </c>
      <c r="TC95" t="str">
        <f t="shared" si="2156"/>
        <v>0</v>
      </c>
      <c r="TD95" t="str">
        <f t="shared" si="2157"/>
        <v>0</v>
      </c>
      <c r="TE95" t="str">
        <f t="shared" si="2158"/>
        <v>0</v>
      </c>
      <c r="TF95" t="str">
        <f t="shared" si="2159"/>
        <v>0</v>
      </c>
      <c r="TG95" t="str">
        <f t="shared" si="2160"/>
        <v>0</v>
      </c>
      <c r="TH95" t="str">
        <f t="shared" si="2161"/>
        <v>0</v>
      </c>
      <c r="TI95" t="str">
        <f t="shared" si="2162"/>
        <v>0</v>
      </c>
      <c r="TJ95" t="str">
        <f t="shared" si="2163"/>
        <v>0</v>
      </c>
      <c r="TK95" t="str">
        <f t="shared" si="2164"/>
        <v>0</v>
      </c>
      <c r="TL95" t="str">
        <f t="shared" si="2165"/>
        <v>0</v>
      </c>
      <c r="TM95" t="str">
        <f t="shared" si="2166"/>
        <v>0</v>
      </c>
      <c r="TN95" t="str">
        <f t="shared" si="2167"/>
        <v>0</v>
      </c>
      <c r="TO95" t="str">
        <f t="shared" si="2168"/>
        <v>0</v>
      </c>
      <c r="TP95" t="str">
        <f t="shared" si="2169"/>
        <v>0</v>
      </c>
      <c r="TQ95" t="str">
        <f t="shared" si="2170"/>
        <v>0</v>
      </c>
      <c r="TR95" t="str">
        <f t="shared" si="2171"/>
        <v>0</v>
      </c>
      <c r="TS95" t="str">
        <f t="shared" si="2172"/>
        <v>0</v>
      </c>
      <c r="TT95" t="str">
        <f t="shared" si="2173"/>
        <v>0</v>
      </c>
      <c r="TU95" t="str">
        <f t="shared" si="2174"/>
        <v>0</v>
      </c>
      <c r="TV95" t="str">
        <f t="shared" si="2175"/>
        <v>0</v>
      </c>
      <c r="TW95" t="str">
        <f t="shared" si="2176"/>
        <v>0</v>
      </c>
      <c r="TX95" t="str">
        <f t="shared" si="2177"/>
        <v>0</v>
      </c>
      <c r="TY95" t="str">
        <f t="shared" si="2178"/>
        <v>0</v>
      </c>
      <c r="TZ95" t="str">
        <f t="shared" si="2179"/>
        <v>0</v>
      </c>
      <c r="UA95" t="str">
        <f t="shared" si="2180"/>
        <v>0</v>
      </c>
      <c r="UB95" t="str">
        <f t="shared" si="2181"/>
        <v>0</v>
      </c>
      <c r="UC95" t="str">
        <f t="shared" si="2182"/>
        <v>0</v>
      </c>
      <c r="UD95" t="str">
        <f t="shared" si="2183"/>
        <v>0</v>
      </c>
      <c r="UE95" t="str">
        <f t="shared" si="2184"/>
        <v>0</v>
      </c>
      <c r="UF95" t="str">
        <f t="shared" si="2185"/>
        <v>0</v>
      </c>
      <c r="UG95" t="str">
        <f t="shared" si="2186"/>
        <v>0</v>
      </c>
      <c r="UH95" t="str">
        <f t="shared" si="2187"/>
        <v>0</v>
      </c>
      <c r="UI95" t="str">
        <f t="shared" si="2188"/>
        <v>0</v>
      </c>
      <c r="UJ95" t="str">
        <f t="shared" si="2189"/>
        <v>0</v>
      </c>
      <c r="UK95" t="str">
        <f t="shared" si="2190"/>
        <v>0</v>
      </c>
      <c r="UL95" t="str">
        <f t="shared" si="2191"/>
        <v>0</v>
      </c>
      <c r="UM95" t="str">
        <f t="shared" si="2192"/>
        <v>0</v>
      </c>
      <c r="UN95" t="str">
        <f t="shared" si="2193"/>
        <v>0</v>
      </c>
      <c r="UO95" t="str">
        <f t="shared" si="2194"/>
        <v>0</v>
      </c>
      <c r="UP95" t="str">
        <f t="shared" si="2195"/>
        <v>0</v>
      </c>
      <c r="UQ95" t="str">
        <f t="shared" si="2196"/>
        <v>0</v>
      </c>
      <c r="UR95" t="str">
        <f t="shared" si="2197"/>
        <v>0</v>
      </c>
      <c r="US95" t="str">
        <f t="shared" si="2198"/>
        <v>0</v>
      </c>
      <c r="UT95" t="str">
        <f t="shared" si="2199"/>
        <v>0</v>
      </c>
      <c r="UU95" t="str">
        <f t="shared" si="2200"/>
        <v>0</v>
      </c>
      <c r="UV95" t="str">
        <f t="shared" si="2201"/>
        <v>0</v>
      </c>
      <c r="UW95" t="str">
        <f t="shared" si="2202"/>
        <v>0</v>
      </c>
      <c r="UX95" t="str">
        <f t="shared" si="2203"/>
        <v>0</v>
      </c>
      <c r="UY95" t="str">
        <f t="shared" si="2204"/>
        <v>0</v>
      </c>
      <c r="UZ95" t="str">
        <f t="shared" si="2205"/>
        <v>0</v>
      </c>
      <c r="VA95" t="str">
        <f t="shared" si="2206"/>
        <v>0</v>
      </c>
      <c r="VB95" t="str">
        <f t="shared" si="2207"/>
        <v>0</v>
      </c>
      <c r="VC95" t="str">
        <f t="shared" si="2208"/>
        <v>0</v>
      </c>
      <c r="VD95" t="str">
        <f t="shared" si="2209"/>
        <v>0</v>
      </c>
      <c r="VE95" t="str">
        <f t="shared" si="2210"/>
        <v>0</v>
      </c>
      <c r="VF95" t="str">
        <f t="shared" si="2211"/>
        <v>0</v>
      </c>
      <c r="VG95" t="str">
        <f t="shared" si="2212"/>
        <v>0</v>
      </c>
      <c r="VH95" t="str">
        <f t="shared" si="2213"/>
        <v>0</v>
      </c>
      <c r="VI95" t="str">
        <f t="shared" si="2214"/>
        <v>0</v>
      </c>
      <c r="VJ95" t="str">
        <f t="shared" si="2215"/>
        <v>0</v>
      </c>
      <c r="VK95" t="str">
        <f t="shared" si="2216"/>
        <v>0</v>
      </c>
      <c r="VL95" t="str">
        <f t="shared" si="2217"/>
        <v>0</v>
      </c>
      <c r="VM95" t="str">
        <f t="shared" si="2218"/>
        <v>0</v>
      </c>
      <c r="VN95" t="str">
        <f t="shared" si="2219"/>
        <v>0</v>
      </c>
      <c r="VO95" t="str">
        <f t="shared" si="2220"/>
        <v>0</v>
      </c>
      <c r="VQ95" s="4">
        <f t="shared" si="2221"/>
        <v>-27.32</v>
      </c>
      <c r="VR95" s="4">
        <f t="shared" si="2222"/>
        <v>-0.24000000000000005</v>
      </c>
      <c r="VS95" s="4">
        <f t="shared" si="2223"/>
        <v>-12.33</v>
      </c>
      <c r="VT95" s="4">
        <f t="shared" si="2224"/>
        <v>0</v>
      </c>
      <c r="VV95" s="4">
        <f t="shared" si="2225"/>
        <v>-39.89</v>
      </c>
      <c r="VY95">
        <f t="shared" si="2226"/>
        <v>-1.25</v>
      </c>
      <c r="VZ95">
        <f t="shared" si="2227"/>
        <v>-12.45</v>
      </c>
      <c r="WA95">
        <f t="shared" si="2228"/>
        <v>7.06</v>
      </c>
      <c r="WB95">
        <f t="shared" si="2229"/>
        <v>4.21</v>
      </c>
      <c r="WC95">
        <f t="shared" si="2230"/>
        <v>-2.94</v>
      </c>
      <c r="WD95">
        <f t="shared" si="2231"/>
        <v>-2.97</v>
      </c>
      <c r="WE95">
        <f t="shared" si="2232"/>
        <v>0.43</v>
      </c>
      <c r="WF95">
        <f t="shared" si="2233"/>
        <v>-0.67</v>
      </c>
      <c r="WG95">
        <f t="shared" si="2234"/>
        <v>-17.71</v>
      </c>
      <c r="WH95">
        <f t="shared" si="2235"/>
        <v>-13.6</v>
      </c>
      <c r="WI95">
        <f t="shared" si="2236"/>
        <v>0</v>
      </c>
      <c r="WJ95">
        <f t="shared" si="2237"/>
        <v>0</v>
      </c>
      <c r="WK95">
        <f t="shared" si="2238"/>
        <v>0</v>
      </c>
      <c r="WL95">
        <f t="shared" si="2239"/>
        <v>0</v>
      </c>
      <c r="WM95">
        <f t="shared" si="2240"/>
        <v>0</v>
      </c>
      <c r="WN95">
        <f t="shared" si="2241"/>
        <v>0</v>
      </c>
      <c r="WO95">
        <f t="shared" si="2242"/>
        <v>0</v>
      </c>
      <c r="WP95">
        <f t="shared" si="2243"/>
        <v>0</v>
      </c>
      <c r="WQ95">
        <f t="shared" si="2244"/>
        <v>0</v>
      </c>
      <c r="WR95">
        <f t="shared" si="2245"/>
        <v>0</v>
      </c>
      <c r="WS95">
        <f t="shared" si="2246"/>
        <v>0</v>
      </c>
      <c r="WT95">
        <f t="shared" si="2247"/>
        <v>0</v>
      </c>
      <c r="WU95">
        <f t="shared" si="2248"/>
        <v>0</v>
      </c>
      <c r="WV95">
        <f t="shared" si="2249"/>
        <v>0</v>
      </c>
      <c r="WW95">
        <f t="shared" si="2250"/>
        <v>0</v>
      </c>
      <c r="WX95">
        <f t="shared" si="2251"/>
        <v>0</v>
      </c>
      <c r="WY95">
        <f t="shared" si="2252"/>
        <v>0</v>
      </c>
      <c r="WZ95">
        <f t="shared" si="2253"/>
        <v>0</v>
      </c>
      <c r="XA95">
        <f t="shared" si="2254"/>
        <v>0</v>
      </c>
      <c r="XB95">
        <f t="shared" si="2255"/>
        <v>0</v>
      </c>
      <c r="XC95">
        <f t="shared" si="2256"/>
        <v>0</v>
      </c>
      <c r="XD95">
        <f t="shared" si="2257"/>
        <v>0</v>
      </c>
      <c r="XE95">
        <f t="shared" si="2258"/>
        <v>0</v>
      </c>
      <c r="XF95">
        <f t="shared" si="2259"/>
        <v>0</v>
      </c>
      <c r="XG95">
        <f t="shared" si="2260"/>
        <v>0</v>
      </c>
      <c r="XH95">
        <f t="shared" si="2261"/>
        <v>0</v>
      </c>
      <c r="XI95">
        <f t="shared" si="2262"/>
        <v>0</v>
      </c>
      <c r="XJ95">
        <f t="shared" si="2263"/>
        <v>0</v>
      </c>
      <c r="XK95">
        <f t="shared" si="2264"/>
        <v>0</v>
      </c>
      <c r="XL95">
        <f t="shared" si="2265"/>
        <v>0</v>
      </c>
      <c r="XM95">
        <f t="shared" si="2266"/>
        <v>0</v>
      </c>
      <c r="XN95">
        <f t="shared" si="2267"/>
        <v>0</v>
      </c>
      <c r="XO95">
        <f t="shared" si="2268"/>
        <v>0</v>
      </c>
      <c r="XP95">
        <f t="shared" si="2269"/>
        <v>0</v>
      </c>
      <c r="XQ95">
        <f t="shared" si="2270"/>
        <v>0</v>
      </c>
      <c r="XR95">
        <f t="shared" si="2271"/>
        <v>0</v>
      </c>
      <c r="XS95">
        <f t="shared" si="2272"/>
        <v>0</v>
      </c>
      <c r="XT95">
        <f t="shared" si="2273"/>
        <v>0</v>
      </c>
      <c r="XU95">
        <f t="shared" si="2274"/>
        <v>0</v>
      </c>
      <c r="XV95">
        <f t="shared" si="2275"/>
        <v>0</v>
      </c>
      <c r="XW95">
        <f t="shared" si="2276"/>
        <v>0</v>
      </c>
      <c r="XX95">
        <f t="shared" si="2277"/>
        <v>0</v>
      </c>
      <c r="XY95">
        <f t="shared" si="2278"/>
        <v>0</v>
      </c>
      <c r="XZ95">
        <f t="shared" si="2279"/>
        <v>0</v>
      </c>
      <c r="YA95">
        <f t="shared" si="2280"/>
        <v>0</v>
      </c>
      <c r="YB95">
        <f t="shared" si="2281"/>
        <v>0</v>
      </c>
      <c r="YC95">
        <f t="shared" si="2282"/>
        <v>0</v>
      </c>
      <c r="YD95">
        <f t="shared" si="2283"/>
        <v>0</v>
      </c>
      <c r="YE95">
        <f t="shared" si="2284"/>
        <v>0</v>
      </c>
      <c r="YF95">
        <f t="shared" si="2285"/>
        <v>0</v>
      </c>
      <c r="YG95">
        <f t="shared" si="2286"/>
        <v>0</v>
      </c>
      <c r="YH95">
        <f t="shared" si="2287"/>
        <v>0</v>
      </c>
      <c r="YI95">
        <f t="shared" si="2288"/>
        <v>0</v>
      </c>
      <c r="YJ95">
        <f t="shared" si="2289"/>
        <v>0</v>
      </c>
      <c r="YK95">
        <f t="shared" si="2290"/>
        <v>0</v>
      </c>
      <c r="YL95">
        <f t="shared" si="2291"/>
        <v>0</v>
      </c>
      <c r="YM95">
        <f t="shared" si="2292"/>
        <v>0</v>
      </c>
      <c r="YN95">
        <f t="shared" si="2293"/>
        <v>0</v>
      </c>
      <c r="YO95">
        <f t="shared" si="2294"/>
        <v>0</v>
      </c>
      <c r="YP95">
        <f t="shared" si="2295"/>
        <v>0</v>
      </c>
      <c r="YQ95">
        <f t="shared" si="2296"/>
        <v>0</v>
      </c>
      <c r="YR95">
        <f t="shared" si="2297"/>
        <v>0</v>
      </c>
      <c r="YS95">
        <f t="shared" si="2298"/>
        <v>0</v>
      </c>
      <c r="YT95">
        <f t="shared" si="2299"/>
        <v>0</v>
      </c>
      <c r="YU95">
        <f t="shared" si="2300"/>
        <v>0</v>
      </c>
      <c r="YV95">
        <f t="shared" si="2301"/>
        <v>0</v>
      </c>
      <c r="YW95">
        <f t="shared" si="2302"/>
        <v>0</v>
      </c>
      <c r="YX95">
        <f t="shared" si="2303"/>
        <v>0</v>
      </c>
      <c r="YY95">
        <f t="shared" si="2304"/>
        <v>0</v>
      </c>
      <c r="YZ95">
        <f t="shared" si="2305"/>
        <v>0</v>
      </c>
      <c r="ZA95">
        <f t="shared" si="2306"/>
        <v>0</v>
      </c>
      <c r="ZB95">
        <f t="shared" si="2307"/>
        <v>0</v>
      </c>
      <c r="ZC95">
        <f t="shared" si="2308"/>
        <v>0</v>
      </c>
      <c r="ZD95">
        <f t="shared" si="2309"/>
        <v>0</v>
      </c>
      <c r="ZE95">
        <f t="shared" si="2310"/>
        <v>0</v>
      </c>
      <c r="ZG95" s="4">
        <f t="shared" si="2311"/>
        <v>269</v>
      </c>
      <c r="ZH95" s="4">
        <f t="shared" si="2312"/>
        <v>129</v>
      </c>
      <c r="ZI95" s="4">
        <f t="shared" si="2313"/>
        <v>141</v>
      </c>
      <c r="ZJ95" s="4">
        <f t="shared" si="2314"/>
        <v>0</v>
      </c>
      <c r="ZL95" s="4">
        <f t="shared" si="2315"/>
        <v>539</v>
      </c>
      <c r="ZO95">
        <f t="shared" si="2316"/>
        <v>53</v>
      </c>
      <c r="ZP95">
        <f t="shared" si="2317"/>
        <v>67</v>
      </c>
      <c r="ZQ95">
        <f t="shared" si="2318"/>
        <v>18</v>
      </c>
      <c r="ZR95">
        <f t="shared" si="2319"/>
        <v>39</v>
      </c>
      <c r="ZS95">
        <f t="shared" si="2320"/>
        <v>39</v>
      </c>
      <c r="ZT95">
        <f t="shared" si="2321"/>
        <v>55</v>
      </c>
      <c r="ZU95">
        <f t="shared" si="2322"/>
        <v>62</v>
      </c>
      <c r="ZV95">
        <f t="shared" si="2323"/>
        <v>67</v>
      </c>
      <c r="ZW95">
        <f t="shared" si="2324"/>
        <v>76</v>
      </c>
      <c r="ZX95">
        <f t="shared" si="2325"/>
        <v>63</v>
      </c>
      <c r="ZY95">
        <f t="shared" si="2326"/>
        <v>0</v>
      </c>
      <c r="ZZ95">
        <f t="shared" si="2327"/>
        <v>0</v>
      </c>
      <c r="AAA95">
        <f t="shared" si="2328"/>
        <v>0</v>
      </c>
      <c r="AAB95">
        <f t="shared" si="2329"/>
        <v>0</v>
      </c>
      <c r="AAC95">
        <f t="shared" si="2330"/>
        <v>0</v>
      </c>
      <c r="AAD95">
        <f t="shared" si="2331"/>
        <v>0</v>
      </c>
      <c r="AAE95">
        <f t="shared" si="2332"/>
        <v>0</v>
      </c>
      <c r="AAF95">
        <f t="shared" si="2333"/>
        <v>0</v>
      </c>
      <c r="AAG95">
        <f t="shared" si="2334"/>
        <v>0</v>
      </c>
      <c r="AAH95">
        <f t="shared" si="2335"/>
        <v>0</v>
      </c>
      <c r="AAI95">
        <f t="shared" si="2336"/>
        <v>0</v>
      </c>
      <c r="AAJ95">
        <f t="shared" si="2337"/>
        <v>0</v>
      </c>
      <c r="AAK95">
        <f t="shared" si="2338"/>
        <v>0</v>
      </c>
      <c r="AAL95">
        <f t="shared" si="2339"/>
        <v>0</v>
      </c>
      <c r="AAM95">
        <f t="shared" si="2340"/>
        <v>0</v>
      </c>
      <c r="AAN95">
        <f t="shared" si="2341"/>
        <v>0</v>
      </c>
      <c r="AAO95">
        <f t="shared" si="2342"/>
        <v>0</v>
      </c>
      <c r="AAP95">
        <f t="shared" si="2343"/>
        <v>0</v>
      </c>
      <c r="AAQ95">
        <f t="shared" si="2344"/>
        <v>0</v>
      </c>
      <c r="AAR95">
        <f t="shared" si="2345"/>
        <v>0</v>
      </c>
      <c r="AAS95">
        <f t="shared" si="2346"/>
        <v>0</v>
      </c>
      <c r="AAT95">
        <f t="shared" si="2347"/>
        <v>0</v>
      </c>
      <c r="AAU95">
        <f t="shared" si="2348"/>
        <v>0</v>
      </c>
      <c r="AAV95">
        <f t="shared" si="2349"/>
        <v>0</v>
      </c>
      <c r="AAW95">
        <f t="shared" si="2350"/>
        <v>0</v>
      </c>
      <c r="AAX95">
        <f t="shared" si="2351"/>
        <v>0</v>
      </c>
      <c r="AAY95">
        <f t="shared" si="2352"/>
        <v>0</v>
      </c>
      <c r="AAZ95">
        <f t="shared" si="2353"/>
        <v>0</v>
      </c>
      <c r="ABA95">
        <f t="shared" si="2354"/>
        <v>0</v>
      </c>
      <c r="ABB95">
        <f t="shared" si="2355"/>
        <v>0</v>
      </c>
      <c r="ABC95">
        <f t="shared" si="2356"/>
        <v>0</v>
      </c>
      <c r="ABD95">
        <f t="shared" si="2357"/>
        <v>0</v>
      </c>
      <c r="ABE95">
        <f t="shared" si="2358"/>
        <v>0</v>
      </c>
      <c r="ABF95">
        <f t="shared" si="2359"/>
        <v>0</v>
      </c>
      <c r="ABG95">
        <f t="shared" si="2360"/>
        <v>0</v>
      </c>
      <c r="ABH95">
        <f t="shared" si="2361"/>
        <v>0</v>
      </c>
      <c r="ABI95">
        <f t="shared" si="2362"/>
        <v>0</v>
      </c>
      <c r="ABJ95">
        <f t="shared" si="2363"/>
        <v>0</v>
      </c>
      <c r="ABK95">
        <f t="shared" si="2364"/>
        <v>0</v>
      </c>
      <c r="ABL95">
        <f t="shared" si="2365"/>
        <v>0</v>
      </c>
      <c r="ABM95">
        <f t="shared" si="2366"/>
        <v>0</v>
      </c>
      <c r="ABN95">
        <f t="shared" si="2367"/>
        <v>0</v>
      </c>
      <c r="ABO95">
        <f t="shared" si="2368"/>
        <v>0</v>
      </c>
      <c r="ABP95">
        <f t="shared" si="2369"/>
        <v>0</v>
      </c>
      <c r="ABQ95">
        <f t="shared" si="2370"/>
        <v>0</v>
      </c>
      <c r="ABR95">
        <f t="shared" si="2371"/>
        <v>0</v>
      </c>
      <c r="ABS95">
        <f t="shared" si="2372"/>
        <v>0</v>
      </c>
      <c r="ABT95">
        <f t="shared" si="2373"/>
        <v>0</v>
      </c>
      <c r="ABU95">
        <f t="shared" si="2374"/>
        <v>0</v>
      </c>
      <c r="ABV95">
        <f t="shared" si="2375"/>
        <v>0</v>
      </c>
      <c r="ABW95">
        <f t="shared" si="2376"/>
        <v>0</v>
      </c>
      <c r="ABX95">
        <f t="shared" si="2377"/>
        <v>0</v>
      </c>
      <c r="ABY95">
        <f t="shared" si="2378"/>
        <v>0</v>
      </c>
      <c r="ABZ95">
        <f t="shared" si="2379"/>
        <v>0</v>
      </c>
      <c r="ACA95">
        <f t="shared" si="2380"/>
        <v>0</v>
      </c>
      <c r="ACB95">
        <f t="shared" si="2381"/>
        <v>0</v>
      </c>
      <c r="ACC95">
        <f t="shared" si="2382"/>
        <v>0</v>
      </c>
      <c r="ACD95">
        <f t="shared" si="2383"/>
        <v>0</v>
      </c>
      <c r="ACE95">
        <f t="shared" si="2384"/>
        <v>0</v>
      </c>
      <c r="ACF95">
        <f t="shared" si="2385"/>
        <v>0</v>
      </c>
      <c r="ACG95">
        <f t="shared" si="2386"/>
        <v>0</v>
      </c>
      <c r="ACH95">
        <f t="shared" si="2387"/>
        <v>0</v>
      </c>
      <c r="ACI95">
        <f t="shared" si="2388"/>
        <v>0</v>
      </c>
      <c r="ACJ95">
        <f t="shared" si="2389"/>
        <v>0</v>
      </c>
      <c r="ACK95">
        <f t="shared" si="2390"/>
        <v>0</v>
      </c>
      <c r="ACL95">
        <f t="shared" si="2391"/>
        <v>0</v>
      </c>
      <c r="ACM95">
        <f t="shared" si="2392"/>
        <v>0</v>
      </c>
      <c r="ACN95">
        <f t="shared" si="2393"/>
        <v>0</v>
      </c>
      <c r="ACO95">
        <f t="shared" si="2394"/>
        <v>0</v>
      </c>
      <c r="ACP95">
        <f t="shared" si="2395"/>
        <v>0</v>
      </c>
      <c r="ACQ95">
        <f t="shared" si="2396"/>
        <v>0</v>
      </c>
      <c r="ACR95">
        <f t="shared" si="2397"/>
        <v>0</v>
      </c>
      <c r="ACS95">
        <f t="shared" si="2398"/>
        <v>0</v>
      </c>
      <c r="ACT95">
        <f t="shared" si="2399"/>
        <v>0</v>
      </c>
      <c r="ACU95">
        <f t="shared" si="2400"/>
        <v>0</v>
      </c>
      <c r="ACW95" s="4">
        <f t="shared" si="2401"/>
        <v>230.60000000000002</v>
      </c>
      <c r="ACX95" s="4">
        <f t="shared" si="2402"/>
        <v>96.2</v>
      </c>
      <c r="ACY95" s="4">
        <f t="shared" si="2403"/>
        <v>103.60000000000001</v>
      </c>
      <c r="ACZ95" s="4">
        <f t="shared" si="2404"/>
        <v>0</v>
      </c>
      <c r="ADA95" s="88">
        <f t="shared" si="2405"/>
        <v>6.935416353759881</v>
      </c>
      <c r="ADB95" s="4">
        <f t="shared" si="2406"/>
        <v>430.40000000000003</v>
      </c>
      <c r="ADC95" s="5">
        <f t="shared" si="2407"/>
        <v>6.7911707385398579</v>
      </c>
      <c r="ADD95" s="5">
        <f t="shared" si="2408"/>
        <v>5.8765068989437372</v>
      </c>
      <c r="ADE95">
        <f t="shared" si="2409"/>
        <v>0</v>
      </c>
      <c r="ADF95">
        <f t="shared" si="2410"/>
        <v>35.1</v>
      </c>
      <c r="ADG95">
        <f t="shared" si="2411"/>
        <v>99.3</v>
      </c>
      <c r="ADH95">
        <f t="shared" si="2412"/>
        <v>54.5</v>
      </c>
      <c r="ADI95">
        <f t="shared" si="2413"/>
        <v>39.200000000000003</v>
      </c>
      <c r="ADJ95">
        <f t="shared" si="2414"/>
        <v>45.9</v>
      </c>
      <c r="ADK95">
        <f t="shared" si="2415"/>
        <v>96.2</v>
      </c>
      <c r="ADL95">
        <f t="shared" si="2416"/>
        <v>0</v>
      </c>
      <c r="ADM95">
        <f t="shared" si="2417"/>
        <v>50.3</v>
      </c>
      <c r="ADN95">
        <f t="shared" si="2418"/>
        <v>9.9</v>
      </c>
      <c r="ADO95">
        <f t="shared" si="2419"/>
        <v>0</v>
      </c>
      <c r="ADP95">
        <f t="shared" si="2420"/>
        <v>0</v>
      </c>
      <c r="ADQ95">
        <f t="shared" si="2421"/>
        <v>0</v>
      </c>
      <c r="ADR95">
        <f t="shared" si="2422"/>
        <v>0</v>
      </c>
      <c r="ADS95">
        <f t="shared" si="2423"/>
        <v>0</v>
      </c>
      <c r="ADT95">
        <f t="shared" si="2424"/>
        <v>0</v>
      </c>
      <c r="ADU95">
        <f t="shared" si="2425"/>
        <v>0</v>
      </c>
      <c r="ADV95">
        <f t="shared" si="2426"/>
        <v>0</v>
      </c>
      <c r="ADW95">
        <f t="shared" si="2427"/>
        <v>0</v>
      </c>
      <c r="ADX95">
        <f t="shared" si="2428"/>
        <v>0</v>
      </c>
      <c r="ADY95">
        <f t="shared" si="2429"/>
        <v>0</v>
      </c>
      <c r="ADZ95">
        <f t="shared" si="2430"/>
        <v>0</v>
      </c>
      <c r="AEA95">
        <f t="shared" si="2431"/>
        <v>0</v>
      </c>
      <c r="AEB95">
        <f t="shared" si="2432"/>
        <v>0</v>
      </c>
      <c r="AEC95">
        <f t="shared" si="2433"/>
        <v>0</v>
      </c>
      <c r="AED95">
        <f t="shared" si="2434"/>
        <v>0</v>
      </c>
      <c r="AEE95">
        <f t="shared" si="2435"/>
        <v>0</v>
      </c>
      <c r="AEF95">
        <f t="shared" si="2436"/>
        <v>0</v>
      </c>
      <c r="AEG95">
        <f t="shared" si="2437"/>
        <v>0</v>
      </c>
      <c r="AEH95">
        <f t="shared" si="2438"/>
        <v>0</v>
      </c>
      <c r="AEI95">
        <f t="shared" si="2439"/>
        <v>0</v>
      </c>
      <c r="AEJ95">
        <f t="shared" si="2440"/>
        <v>0</v>
      </c>
      <c r="AEK95">
        <f t="shared" si="2441"/>
        <v>0</v>
      </c>
      <c r="AEL95">
        <f t="shared" si="2442"/>
        <v>0</v>
      </c>
      <c r="AEM95">
        <f t="shared" si="2443"/>
        <v>0</v>
      </c>
      <c r="AEN95">
        <f t="shared" si="2444"/>
        <v>0</v>
      </c>
      <c r="AEO95">
        <f t="shared" si="2445"/>
        <v>0</v>
      </c>
      <c r="AEP95">
        <f t="shared" si="2446"/>
        <v>0</v>
      </c>
      <c r="AEQ95">
        <f t="shared" si="2447"/>
        <v>0</v>
      </c>
      <c r="AER95">
        <f t="shared" si="2448"/>
        <v>0</v>
      </c>
      <c r="AES95">
        <f t="shared" si="2449"/>
        <v>0</v>
      </c>
      <c r="AET95">
        <f t="shared" si="2450"/>
        <v>0</v>
      </c>
      <c r="AEU95">
        <f t="shared" si="2451"/>
        <v>0</v>
      </c>
      <c r="AEV95">
        <f t="shared" si="2452"/>
        <v>0</v>
      </c>
      <c r="AEW95">
        <f t="shared" si="2453"/>
        <v>0</v>
      </c>
      <c r="AEX95">
        <f t="shared" si="2454"/>
        <v>0</v>
      </c>
      <c r="AEY95">
        <f t="shared" si="2455"/>
        <v>0</v>
      </c>
      <c r="AEZ95">
        <f t="shared" si="2456"/>
        <v>0</v>
      </c>
      <c r="AFA95">
        <f t="shared" si="2457"/>
        <v>0</v>
      </c>
      <c r="AFB95">
        <f t="shared" si="2458"/>
        <v>0</v>
      </c>
      <c r="AFC95">
        <f t="shared" si="2459"/>
        <v>0</v>
      </c>
      <c r="AFD95">
        <f t="shared" si="2460"/>
        <v>0</v>
      </c>
      <c r="AFE95">
        <f t="shared" si="2461"/>
        <v>0</v>
      </c>
      <c r="AFF95">
        <f t="shared" si="2462"/>
        <v>0</v>
      </c>
      <c r="AFG95">
        <f t="shared" si="2463"/>
        <v>0</v>
      </c>
      <c r="AFH95">
        <f t="shared" si="2464"/>
        <v>0</v>
      </c>
      <c r="AFI95">
        <f t="shared" si="2465"/>
        <v>0</v>
      </c>
      <c r="AFJ95">
        <f t="shared" si="2466"/>
        <v>0</v>
      </c>
      <c r="AFK95">
        <f t="shared" si="2467"/>
        <v>0</v>
      </c>
      <c r="AFL95">
        <f t="shared" si="2468"/>
        <v>0</v>
      </c>
      <c r="AFM95">
        <f t="shared" si="2469"/>
        <v>0</v>
      </c>
      <c r="AFN95">
        <f t="shared" si="2470"/>
        <v>0</v>
      </c>
      <c r="AFO95">
        <f t="shared" si="2471"/>
        <v>0</v>
      </c>
      <c r="AFP95">
        <f t="shared" si="2472"/>
        <v>0</v>
      </c>
      <c r="AFQ95">
        <f t="shared" si="2473"/>
        <v>0</v>
      </c>
      <c r="AFR95">
        <f t="shared" si="2474"/>
        <v>0</v>
      </c>
      <c r="AFS95">
        <f t="shared" si="2475"/>
        <v>0</v>
      </c>
      <c r="AFT95">
        <f t="shared" si="2476"/>
        <v>0</v>
      </c>
      <c r="AFU95">
        <f t="shared" si="2477"/>
        <v>0</v>
      </c>
      <c r="AFV95">
        <f t="shared" si="2478"/>
        <v>0</v>
      </c>
      <c r="AFW95">
        <f t="shared" si="2479"/>
        <v>0</v>
      </c>
      <c r="AFX95">
        <f t="shared" si="2480"/>
        <v>0</v>
      </c>
      <c r="AFY95">
        <f t="shared" si="2481"/>
        <v>0</v>
      </c>
      <c r="AFZ95">
        <f t="shared" si="2482"/>
        <v>0</v>
      </c>
      <c r="AGA95">
        <f t="shared" si="2483"/>
        <v>0</v>
      </c>
      <c r="AGB95">
        <f t="shared" si="2484"/>
        <v>0</v>
      </c>
      <c r="AGC95">
        <f t="shared" si="2485"/>
        <v>0</v>
      </c>
      <c r="AGD95">
        <f t="shared" si="2486"/>
        <v>0</v>
      </c>
      <c r="AGE95">
        <f t="shared" si="2487"/>
        <v>0</v>
      </c>
      <c r="AGF95">
        <f t="shared" si="2488"/>
        <v>0</v>
      </c>
      <c r="AGG95">
        <f t="shared" si="2489"/>
        <v>0</v>
      </c>
      <c r="AGH95">
        <f t="shared" si="2490"/>
        <v>0</v>
      </c>
      <c r="AGI95">
        <f t="shared" si="2491"/>
        <v>0</v>
      </c>
      <c r="AGJ95">
        <f t="shared" si="2492"/>
        <v>0</v>
      </c>
      <c r="AGK95">
        <f t="shared" si="2493"/>
        <v>0</v>
      </c>
      <c r="AGM95" s="88">
        <f t="shared" si="2494"/>
        <v>58</v>
      </c>
      <c r="AGN95" s="88">
        <v>58</v>
      </c>
      <c r="AGO95">
        <v>3</v>
      </c>
      <c r="AGP95">
        <f t="shared" si="2495"/>
        <v>3</v>
      </c>
      <c r="AGQ95">
        <f t="shared" si="2496"/>
        <v>3</v>
      </c>
      <c r="AGR95">
        <f t="shared" si="2497"/>
        <v>3</v>
      </c>
      <c r="AGS95">
        <f t="shared" si="2498"/>
        <v>9</v>
      </c>
      <c r="AGT95">
        <f t="shared" si="2499"/>
        <v>2</v>
      </c>
      <c r="AGU95">
        <f t="shared" si="2500"/>
        <v>3</v>
      </c>
      <c r="AGV95">
        <f t="shared" si="2501"/>
        <v>2</v>
      </c>
      <c r="AGW95">
        <f t="shared" si="2502"/>
        <v>3</v>
      </c>
      <c r="AGX95">
        <f t="shared" si="2503"/>
        <v>3</v>
      </c>
      <c r="AGY95">
        <f t="shared" si="2504"/>
        <v>9</v>
      </c>
      <c r="AGZ95">
        <f t="shared" si="2505"/>
        <v>0</v>
      </c>
      <c r="AHA95">
        <f t="shared" si="2506"/>
        <v>0</v>
      </c>
      <c r="AHB95">
        <f t="shared" si="2507"/>
        <v>0</v>
      </c>
      <c r="AHC95">
        <f t="shared" si="2508"/>
        <v>0</v>
      </c>
      <c r="AHD95">
        <f t="shared" si="2509"/>
        <v>0</v>
      </c>
      <c r="AHE95">
        <f t="shared" si="2510"/>
        <v>0</v>
      </c>
      <c r="AHF95">
        <f t="shared" si="2511"/>
        <v>0</v>
      </c>
      <c r="AHG95">
        <f t="shared" si="2512"/>
        <v>0</v>
      </c>
      <c r="AHH95">
        <f t="shared" si="2513"/>
        <v>0</v>
      </c>
      <c r="AHI95">
        <f t="shared" si="2514"/>
        <v>0</v>
      </c>
      <c r="AHJ95">
        <f t="shared" si="2515"/>
        <v>0</v>
      </c>
      <c r="AHK95">
        <f t="shared" si="2516"/>
        <v>0</v>
      </c>
      <c r="AHL95">
        <f t="shared" si="2517"/>
        <v>0</v>
      </c>
      <c r="AHM95">
        <f t="shared" si="2518"/>
        <v>0</v>
      </c>
      <c r="AHN95">
        <f t="shared" si="2519"/>
        <v>0</v>
      </c>
      <c r="AHO95">
        <f t="shared" si="2520"/>
        <v>0</v>
      </c>
      <c r="AHP95">
        <f t="shared" si="2521"/>
        <v>0</v>
      </c>
      <c r="AHQ95">
        <f t="shared" si="2522"/>
        <v>0</v>
      </c>
      <c r="AHR95">
        <f t="shared" si="2523"/>
        <v>0</v>
      </c>
      <c r="AHS95">
        <f t="shared" si="2524"/>
        <v>0</v>
      </c>
      <c r="AHT95">
        <f t="shared" si="2525"/>
        <v>0</v>
      </c>
      <c r="AHU95">
        <f t="shared" si="2526"/>
        <v>0</v>
      </c>
      <c r="AHV95">
        <f t="shared" si="2527"/>
        <v>0</v>
      </c>
      <c r="AHW95">
        <f t="shared" si="2528"/>
        <v>0</v>
      </c>
      <c r="AHX95">
        <f t="shared" si="2529"/>
        <v>0</v>
      </c>
      <c r="AHY95">
        <f t="shared" si="2530"/>
        <v>0</v>
      </c>
      <c r="AHZ95">
        <f t="shared" si="2531"/>
        <v>0</v>
      </c>
      <c r="AIA95">
        <f t="shared" si="2532"/>
        <v>0</v>
      </c>
      <c r="AIB95">
        <f t="shared" si="2533"/>
        <v>0</v>
      </c>
      <c r="AIC95">
        <f t="shared" si="2534"/>
        <v>0</v>
      </c>
      <c r="AID95">
        <f t="shared" si="2535"/>
        <v>0</v>
      </c>
      <c r="AIE95">
        <f t="shared" si="2536"/>
        <v>0</v>
      </c>
      <c r="AIF95">
        <f t="shared" si="2537"/>
        <v>0</v>
      </c>
      <c r="AIG95">
        <f t="shared" si="2538"/>
        <v>0</v>
      </c>
      <c r="AIH95">
        <f t="shared" si="2539"/>
        <v>0</v>
      </c>
      <c r="AII95">
        <f t="shared" si="2540"/>
        <v>0</v>
      </c>
      <c r="AIJ95">
        <f t="shared" si="2541"/>
        <v>0</v>
      </c>
      <c r="AIK95">
        <f t="shared" si="2542"/>
        <v>0</v>
      </c>
      <c r="AIL95">
        <f t="shared" si="2543"/>
        <v>0</v>
      </c>
      <c r="AIM95">
        <f t="shared" si="2544"/>
        <v>0</v>
      </c>
      <c r="AIN95">
        <f t="shared" si="2545"/>
        <v>0</v>
      </c>
      <c r="AIO95">
        <f t="shared" si="2546"/>
        <v>0</v>
      </c>
      <c r="AIP95">
        <f t="shared" si="2547"/>
        <v>0</v>
      </c>
      <c r="AIQ95">
        <f t="shared" si="2548"/>
        <v>0</v>
      </c>
      <c r="AIR95">
        <f t="shared" si="2549"/>
        <v>0</v>
      </c>
      <c r="AIS95">
        <f t="shared" si="2550"/>
        <v>0</v>
      </c>
      <c r="AIT95">
        <f t="shared" si="2551"/>
        <v>0</v>
      </c>
      <c r="AIU95">
        <f t="shared" si="2552"/>
        <v>0</v>
      </c>
      <c r="AIV95">
        <f t="shared" si="2553"/>
        <v>0</v>
      </c>
      <c r="AIW95">
        <f t="shared" si="2554"/>
        <v>0</v>
      </c>
      <c r="AIX95">
        <f t="shared" si="2555"/>
        <v>0</v>
      </c>
      <c r="AIY95">
        <f t="shared" si="2556"/>
        <v>0</v>
      </c>
      <c r="AIZ95">
        <f t="shared" si="2557"/>
        <v>0</v>
      </c>
      <c r="AJA95">
        <f t="shared" si="2558"/>
        <v>0</v>
      </c>
      <c r="AJB95">
        <f t="shared" si="2559"/>
        <v>0</v>
      </c>
      <c r="AJC95">
        <f t="shared" si="2560"/>
        <v>0</v>
      </c>
      <c r="AJD95">
        <f t="shared" si="2561"/>
        <v>0</v>
      </c>
      <c r="AJE95">
        <f t="shared" si="2562"/>
        <v>0</v>
      </c>
      <c r="AJF95">
        <f t="shared" si="2563"/>
        <v>0</v>
      </c>
      <c r="AJG95">
        <f t="shared" si="2564"/>
        <v>0</v>
      </c>
      <c r="AJH95">
        <f t="shared" si="2565"/>
        <v>0</v>
      </c>
      <c r="AJI95">
        <f t="shared" si="2566"/>
        <v>0</v>
      </c>
      <c r="AJJ95">
        <f t="shared" si="2567"/>
        <v>0</v>
      </c>
      <c r="AJK95">
        <f t="shared" si="2568"/>
        <v>0</v>
      </c>
      <c r="AJL95">
        <f t="shared" si="2569"/>
        <v>0</v>
      </c>
      <c r="AJM95">
        <f t="shared" si="2570"/>
        <v>0</v>
      </c>
      <c r="AJN95">
        <f t="shared" si="2571"/>
        <v>0</v>
      </c>
      <c r="AJO95">
        <f t="shared" si="2572"/>
        <v>0</v>
      </c>
      <c r="AJP95">
        <f t="shared" si="2573"/>
        <v>0</v>
      </c>
      <c r="AJQ95">
        <f t="shared" si="2574"/>
        <v>0</v>
      </c>
      <c r="AJR95">
        <f t="shared" si="2575"/>
        <v>0</v>
      </c>
      <c r="AJS95">
        <f t="shared" si="2576"/>
        <v>0</v>
      </c>
      <c r="AJT95">
        <f t="shared" si="2577"/>
        <v>0</v>
      </c>
      <c r="AJU95">
        <f t="shared" si="2578"/>
        <v>0</v>
      </c>
      <c r="AJV95">
        <f t="shared" si="2579"/>
        <v>0</v>
      </c>
      <c r="AJX95">
        <v>43</v>
      </c>
      <c r="AJY95">
        <v>1</v>
      </c>
      <c r="AJZ95">
        <v>1</v>
      </c>
      <c r="AKA95">
        <f t="shared" si="2580"/>
        <v>2</v>
      </c>
      <c r="AKB95">
        <f t="shared" si="2581"/>
        <v>2</v>
      </c>
      <c r="AKC95">
        <f t="shared" si="2582"/>
        <v>2</v>
      </c>
      <c r="AKD95">
        <f t="shared" si="2583"/>
        <v>2</v>
      </c>
      <c r="AKE95">
        <f t="shared" si="2584"/>
        <v>2</v>
      </c>
      <c r="AKF95">
        <f t="shared" si="2585"/>
        <v>1</v>
      </c>
      <c r="AKG95">
        <f t="shared" si="2586"/>
        <v>2</v>
      </c>
      <c r="AKH95">
        <f t="shared" si="2587"/>
        <v>0</v>
      </c>
      <c r="AKI95">
        <f t="shared" si="2588"/>
        <v>0</v>
      </c>
      <c r="AKJ95">
        <f t="shared" si="2589"/>
        <v>0</v>
      </c>
      <c r="AKK95">
        <f t="shared" si="2590"/>
        <v>0</v>
      </c>
      <c r="AKL95">
        <f t="shared" si="2591"/>
        <v>0</v>
      </c>
      <c r="AKM95">
        <f t="shared" si="2592"/>
        <v>0</v>
      </c>
      <c r="AKN95">
        <f t="shared" si="2593"/>
        <v>0</v>
      </c>
      <c r="AKO95">
        <f t="shared" si="2594"/>
        <v>0</v>
      </c>
      <c r="AKP95">
        <f t="shared" si="2595"/>
        <v>0</v>
      </c>
      <c r="AKQ95">
        <f t="shared" si="2596"/>
        <v>0</v>
      </c>
      <c r="AKR95">
        <f t="shared" si="2597"/>
        <v>0</v>
      </c>
      <c r="AKS95">
        <f t="shared" si="2598"/>
        <v>0</v>
      </c>
      <c r="AKT95">
        <f t="shared" si="2599"/>
        <v>0</v>
      </c>
      <c r="AKU95">
        <f t="shared" si="2600"/>
        <v>0</v>
      </c>
      <c r="AKV95">
        <f t="shared" si="2601"/>
        <v>0</v>
      </c>
      <c r="AKW95">
        <f t="shared" si="2602"/>
        <v>0</v>
      </c>
      <c r="AKX95">
        <f t="shared" si="2603"/>
        <v>0</v>
      </c>
      <c r="AKY95">
        <f t="shared" si="2604"/>
        <v>0</v>
      </c>
      <c r="AKZ95">
        <f t="shared" si="2605"/>
        <v>0</v>
      </c>
      <c r="ALA95">
        <f t="shared" si="2606"/>
        <v>0</v>
      </c>
      <c r="ALB95">
        <f t="shared" si="2607"/>
        <v>0</v>
      </c>
      <c r="ALC95">
        <f t="shared" si="2608"/>
        <v>0</v>
      </c>
      <c r="ALD95">
        <f t="shared" si="2609"/>
        <v>0</v>
      </c>
      <c r="ALE95">
        <f t="shared" si="2610"/>
        <v>0</v>
      </c>
      <c r="ALF95">
        <f t="shared" si="2611"/>
        <v>0</v>
      </c>
      <c r="ALG95">
        <f t="shared" si="2612"/>
        <v>0</v>
      </c>
      <c r="ALH95">
        <f t="shared" si="2613"/>
        <v>0</v>
      </c>
      <c r="ALI95">
        <f t="shared" si="2614"/>
        <v>0</v>
      </c>
      <c r="ALJ95">
        <f t="shared" si="2615"/>
        <v>0</v>
      </c>
      <c r="ALK95">
        <f t="shared" si="2616"/>
        <v>0</v>
      </c>
      <c r="ALL95">
        <f t="shared" si="2617"/>
        <v>0</v>
      </c>
      <c r="ALM95">
        <f t="shared" si="2618"/>
        <v>0</v>
      </c>
      <c r="ALN95">
        <f t="shared" si="2619"/>
        <v>0</v>
      </c>
      <c r="ALO95">
        <f t="shared" si="2620"/>
        <v>0</v>
      </c>
      <c r="ALP95">
        <f t="shared" si="2621"/>
        <v>0</v>
      </c>
      <c r="ALQ95">
        <f t="shared" si="2622"/>
        <v>0</v>
      </c>
      <c r="ALR95">
        <f t="shared" si="2623"/>
        <v>0</v>
      </c>
      <c r="ALS95">
        <f t="shared" si="2624"/>
        <v>0</v>
      </c>
      <c r="ALT95">
        <f t="shared" si="2625"/>
        <v>0</v>
      </c>
      <c r="ALU95">
        <f t="shared" si="2626"/>
        <v>0</v>
      </c>
      <c r="ALV95">
        <f t="shared" si="2627"/>
        <v>0</v>
      </c>
      <c r="ALW95">
        <f t="shared" si="2628"/>
        <v>0</v>
      </c>
      <c r="ALX95">
        <f t="shared" si="2629"/>
        <v>0</v>
      </c>
      <c r="ALY95">
        <f t="shared" si="2630"/>
        <v>0</v>
      </c>
      <c r="ALZ95">
        <f t="shared" si="2631"/>
        <v>0</v>
      </c>
      <c r="AMA95">
        <f t="shared" si="2632"/>
        <v>0</v>
      </c>
      <c r="AMB95">
        <f t="shared" si="2633"/>
        <v>0</v>
      </c>
      <c r="AMC95">
        <f t="shared" si="2634"/>
        <v>0</v>
      </c>
      <c r="AMD95">
        <f t="shared" si="2635"/>
        <v>0</v>
      </c>
      <c r="AME95">
        <f t="shared" si="2636"/>
        <v>0</v>
      </c>
      <c r="AMF95">
        <f t="shared" si="2637"/>
        <v>0</v>
      </c>
      <c r="AMG95">
        <f t="shared" si="2638"/>
        <v>0</v>
      </c>
      <c r="AMH95">
        <f t="shared" si="2639"/>
        <v>0</v>
      </c>
      <c r="AMI95">
        <f t="shared" si="2640"/>
        <v>0</v>
      </c>
      <c r="AMJ95">
        <f t="shared" si="2641"/>
        <v>0</v>
      </c>
      <c r="AMK95">
        <f t="shared" si="2642"/>
        <v>0</v>
      </c>
      <c r="AML95">
        <f t="shared" si="2643"/>
        <v>0</v>
      </c>
      <c r="AMM95">
        <f t="shared" si="2644"/>
        <v>0</v>
      </c>
      <c r="AMN95">
        <f t="shared" si="2645"/>
        <v>0</v>
      </c>
      <c r="AMO95">
        <f t="shared" si="2646"/>
        <v>0</v>
      </c>
      <c r="AMP95">
        <f t="shared" si="2647"/>
        <v>0</v>
      </c>
      <c r="AMQ95">
        <f t="shared" si="2648"/>
        <v>0</v>
      </c>
      <c r="AMR95">
        <f t="shared" si="2649"/>
        <v>0</v>
      </c>
      <c r="AMS95">
        <f t="shared" si="2650"/>
        <v>0</v>
      </c>
      <c r="AMT95">
        <f t="shared" si="2651"/>
        <v>0</v>
      </c>
      <c r="AMU95">
        <f t="shared" si="2652"/>
        <v>0</v>
      </c>
      <c r="AMV95">
        <f t="shared" si="2653"/>
        <v>0</v>
      </c>
      <c r="AMW95">
        <f t="shared" si="2654"/>
        <v>0</v>
      </c>
      <c r="AMX95">
        <f t="shared" si="2655"/>
        <v>0</v>
      </c>
      <c r="AMY95">
        <f t="shared" si="2656"/>
        <v>0</v>
      </c>
      <c r="AMZ95">
        <f t="shared" si="2657"/>
        <v>0</v>
      </c>
      <c r="ANA95">
        <f t="shared" si="2658"/>
        <v>0</v>
      </c>
      <c r="ANB95">
        <f t="shared" si="2659"/>
        <v>0</v>
      </c>
      <c r="ANC95">
        <f t="shared" si="2660"/>
        <v>0</v>
      </c>
      <c r="AND95">
        <f t="shared" si="2661"/>
        <v>0</v>
      </c>
      <c r="ANR95" s="4">
        <v>1709</v>
      </c>
      <c r="ANS95" s="4">
        <f t="shared" si="2662"/>
        <v>1709</v>
      </c>
      <c r="ANU95" s="4">
        <v>1719</v>
      </c>
      <c r="ANV95" t="str">
        <f t="shared" si="2663"/>
        <v>1703</v>
      </c>
      <c r="ANW95" t="str">
        <f t="shared" si="2664"/>
        <v>1702</v>
      </c>
      <c r="ANX95" t="str">
        <f t="shared" si="2665"/>
        <v>1710</v>
      </c>
      <c r="ANY95" t="str">
        <f t="shared" si="2666"/>
        <v>1724</v>
      </c>
      <c r="ANZ95" t="str">
        <f t="shared" si="2667"/>
        <v>1707</v>
      </c>
      <c r="AOA95" t="str">
        <f t="shared" si="2668"/>
        <v>1723</v>
      </c>
      <c r="AOB95" t="str">
        <f t="shared" si="2669"/>
        <v>1738</v>
      </c>
      <c r="AOC95" t="str">
        <f t="shared" si="2670"/>
        <v>1715</v>
      </c>
      <c r="AOD95" t="str">
        <f t="shared" si="2671"/>
        <v>1714</v>
      </c>
      <c r="AOE95" t="str">
        <f t="shared" si="2672"/>
        <v>1709</v>
      </c>
      <c r="AOF95" t="str">
        <f t="shared" si="2673"/>
        <v>1709</v>
      </c>
      <c r="AOG95" t="str">
        <f t="shared" si="2674"/>
        <v>1709</v>
      </c>
      <c r="AOH95" t="str">
        <f t="shared" si="2675"/>
        <v>1709</v>
      </c>
      <c r="AOI95" t="str">
        <f t="shared" si="2676"/>
        <v>1709</v>
      </c>
      <c r="AOJ95" t="str">
        <f t="shared" si="2677"/>
        <v>1709</v>
      </c>
      <c r="AOK95" t="str">
        <f t="shared" si="2678"/>
        <v>1709</v>
      </c>
      <c r="AOL95" t="str">
        <f t="shared" si="2679"/>
        <v>1709</v>
      </c>
      <c r="AOM95" t="str">
        <f t="shared" si="2680"/>
        <v>1709</v>
      </c>
      <c r="AON95" t="str">
        <f t="shared" si="2681"/>
        <v>1709</v>
      </c>
      <c r="AOO95" t="str">
        <f t="shared" si="2682"/>
        <v>1709</v>
      </c>
      <c r="AOP95" t="str">
        <f t="shared" si="2683"/>
        <v>1709</v>
      </c>
      <c r="AOQ95" t="str">
        <f t="shared" si="2684"/>
        <v>1709</v>
      </c>
      <c r="AOR95" t="str">
        <f t="shared" si="2685"/>
        <v>1709</v>
      </c>
      <c r="AOS95" t="str">
        <f t="shared" si="2686"/>
        <v>1709</v>
      </c>
      <c r="AOT95" t="str">
        <f t="shared" si="2687"/>
        <v>1709</v>
      </c>
      <c r="AOU95" t="str">
        <f t="shared" si="2688"/>
        <v>1709</v>
      </c>
      <c r="AOV95" t="str">
        <f t="shared" si="2689"/>
        <v>1709</v>
      </c>
      <c r="AOW95" t="str">
        <f t="shared" si="2690"/>
        <v>1709</v>
      </c>
      <c r="AOX95" t="str">
        <f t="shared" si="2691"/>
        <v>1709</v>
      </c>
      <c r="AOY95" t="str">
        <f t="shared" si="2692"/>
        <v>1709</v>
      </c>
      <c r="AOZ95" t="str">
        <f t="shared" si="2693"/>
        <v>1709</v>
      </c>
      <c r="APA95" t="str">
        <f t="shared" si="2694"/>
        <v>1709</v>
      </c>
      <c r="APB95" t="str">
        <f t="shared" si="2695"/>
        <v>1709</v>
      </c>
      <c r="APC95" t="str">
        <f t="shared" si="2696"/>
        <v>1709</v>
      </c>
      <c r="APD95" t="str">
        <f t="shared" si="2697"/>
        <v>1709</v>
      </c>
      <c r="APE95" t="str">
        <f t="shared" si="2698"/>
        <v>1709</v>
      </c>
      <c r="APF95" t="str">
        <f t="shared" si="2699"/>
        <v>1709</v>
      </c>
      <c r="APG95" t="str">
        <f t="shared" si="2700"/>
        <v>1709</v>
      </c>
      <c r="APH95" t="str">
        <f t="shared" si="2701"/>
        <v>1709</v>
      </c>
      <c r="API95" t="str">
        <f t="shared" si="2702"/>
        <v>1709</v>
      </c>
      <c r="APJ95" t="str">
        <f t="shared" si="2703"/>
        <v>1709</v>
      </c>
      <c r="APK95" t="str">
        <f t="shared" si="2704"/>
        <v>1709</v>
      </c>
      <c r="APL95" t="str">
        <f t="shared" si="2705"/>
        <v>1709</v>
      </c>
      <c r="APM95" t="str">
        <f t="shared" si="2706"/>
        <v>1709</v>
      </c>
      <c r="APN95" t="str">
        <f t="shared" si="2707"/>
        <v>1709</v>
      </c>
      <c r="APO95" t="str">
        <f t="shared" si="2708"/>
        <v>1709</v>
      </c>
      <c r="APP95" t="str">
        <f t="shared" si="2709"/>
        <v>1709</v>
      </c>
      <c r="APQ95" t="str">
        <f t="shared" si="2710"/>
        <v>1709</v>
      </c>
      <c r="APR95" t="str">
        <f t="shared" si="2711"/>
        <v>1709</v>
      </c>
      <c r="APS95" t="str">
        <f t="shared" si="2712"/>
        <v>1709</v>
      </c>
      <c r="APT95" t="str">
        <f t="shared" si="2713"/>
        <v>1709</v>
      </c>
      <c r="APU95" t="str">
        <f t="shared" si="2714"/>
        <v>1709</v>
      </c>
      <c r="APV95" t="str">
        <f t="shared" si="2715"/>
        <v>1709</v>
      </c>
      <c r="APW95" t="str">
        <f t="shared" si="2716"/>
        <v>1709</v>
      </c>
      <c r="APX95" t="str">
        <f t="shared" si="2717"/>
        <v>1709</v>
      </c>
      <c r="APY95" t="str">
        <f t="shared" si="2718"/>
        <v>1709</v>
      </c>
      <c r="APZ95" t="str">
        <f t="shared" si="2719"/>
        <v>1709</v>
      </c>
      <c r="AQA95" t="str">
        <f t="shared" si="2720"/>
        <v>1709</v>
      </c>
      <c r="AQB95" t="str">
        <f t="shared" si="2721"/>
        <v>1709</v>
      </c>
      <c r="AQC95" t="str">
        <f t="shared" si="2722"/>
        <v>1709</v>
      </c>
      <c r="AQD95" t="str">
        <f t="shared" si="2723"/>
        <v>1709</v>
      </c>
      <c r="AQE95" t="str">
        <f t="shared" si="2724"/>
        <v>1709</v>
      </c>
      <c r="AQF95" t="str">
        <f t="shared" si="2725"/>
        <v>1709</v>
      </c>
      <c r="AQG95" t="str">
        <f t="shared" si="2726"/>
        <v>1709</v>
      </c>
      <c r="AQH95" t="str">
        <f t="shared" si="2727"/>
        <v>1709</v>
      </c>
      <c r="AQI95" t="str">
        <f t="shared" si="2728"/>
        <v>1709</v>
      </c>
      <c r="AQJ95" t="str">
        <f t="shared" si="2729"/>
        <v>1709</v>
      </c>
      <c r="AQK95" t="str">
        <f t="shared" si="2730"/>
        <v>1709</v>
      </c>
      <c r="AQL95" t="str">
        <f t="shared" si="2731"/>
        <v>1709</v>
      </c>
      <c r="AQM95" t="str">
        <f t="shared" si="2732"/>
        <v>1709</v>
      </c>
      <c r="AQN95" t="str">
        <f t="shared" si="2733"/>
        <v>1709</v>
      </c>
      <c r="AQO95" t="str">
        <f t="shared" si="2734"/>
        <v>1709</v>
      </c>
      <c r="AQP95" t="str">
        <f t="shared" si="2735"/>
        <v>1709</v>
      </c>
      <c r="AQQ95" t="str">
        <f t="shared" si="2736"/>
        <v>1709</v>
      </c>
      <c r="AQR95" t="str">
        <f t="shared" si="2737"/>
        <v>1709</v>
      </c>
      <c r="AQS95" t="str">
        <f t="shared" si="2738"/>
        <v>1709</v>
      </c>
      <c r="AQT95" t="str">
        <f t="shared" si="2739"/>
        <v>1709</v>
      </c>
      <c r="AQU95" t="str">
        <f t="shared" si="2740"/>
        <v>1709</v>
      </c>
      <c r="AQV95" t="str">
        <f t="shared" si="2741"/>
        <v>1709</v>
      </c>
      <c r="AQW95" t="str">
        <f t="shared" si="2742"/>
        <v>1709</v>
      </c>
      <c r="AQX95" t="str">
        <f t="shared" si="2743"/>
        <v>1709</v>
      </c>
      <c r="AQY95" t="str">
        <f t="shared" si="2744"/>
        <v>1709</v>
      </c>
      <c r="AQZ95" t="str">
        <f t="shared" si="2745"/>
        <v>1709</v>
      </c>
      <c r="ARA95" t="str">
        <f t="shared" si="2746"/>
        <v>1709</v>
      </c>
      <c r="ARB95" t="str">
        <f t="shared" si="2747"/>
        <v>1709</v>
      </c>
      <c r="ARC95">
        <v>1719</v>
      </c>
      <c r="ARH95" s="5"/>
    </row>
    <row r="96" spans="1:1152" x14ac:dyDescent="0.2">
      <c r="A96">
        <v>6</v>
      </c>
      <c r="B96" s="13" t="s">
        <v>388</v>
      </c>
      <c r="C96" s="20">
        <f>VLOOKUP(A96, Rankings!$A$2:$AN$161, 40, FALSE)</f>
        <v>94</v>
      </c>
      <c r="D96" s="2" t="s">
        <v>414</v>
      </c>
      <c r="F96" s="4">
        <v>2</v>
      </c>
      <c r="G96" s="4">
        <v>15</v>
      </c>
      <c r="I96" s="5">
        <f t="shared" si="1832"/>
        <v>10</v>
      </c>
      <c r="L96" t="s">
        <v>1893</v>
      </c>
      <c r="M96" t="s">
        <v>2174</v>
      </c>
      <c r="N96" t="s">
        <v>2358</v>
      </c>
      <c r="O96" t="s">
        <v>2715</v>
      </c>
      <c r="P96" t="s">
        <v>2905</v>
      </c>
      <c r="Q96" t="s">
        <v>3088</v>
      </c>
      <c r="R96" t="s">
        <v>3379</v>
      </c>
      <c r="S96" t="s">
        <v>3644</v>
      </c>
      <c r="T96" t="s">
        <v>3838</v>
      </c>
      <c r="U96" t="s">
        <v>10</v>
      </c>
      <c r="V96" t="s">
        <v>4171</v>
      </c>
      <c r="W96" t="str">
        <f>Rankings!D95</f>
        <v>-</v>
      </c>
      <c r="X96" t="s">
        <v>10</v>
      </c>
      <c r="Y96" t="s">
        <v>10</v>
      </c>
      <c r="Z96" t="s">
        <v>10</v>
      </c>
      <c r="AA96" t="s">
        <v>10</v>
      </c>
      <c r="AB96" t="s">
        <v>10</v>
      </c>
      <c r="AC96" t="s">
        <v>10</v>
      </c>
      <c r="AD96" t="s">
        <v>10</v>
      </c>
      <c r="AE96" t="s">
        <v>10</v>
      </c>
      <c r="AF96" t="s">
        <v>10</v>
      </c>
      <c r="AG96" t="s">
        <v>10</v>
      </c>
      <c r="AH96" t="s">
        <v>10</v>
      </c>
      <c r="AI96" t="s">
        <v>10</v>
      </c>
      <c r="AJ96" t="s">
        <v>10</v>
      </c>
      <c r="AK96" t="s">
        <v>10</v>
      </c>
      <c r="AL96" t="s">
        <v>10</v>
      </c>
      <c r="AM96" t="s">
        <v>10</v>
      </c>
      <c r="AN96" t="s">
        <v>10</v>
      </c>
      <c r="AO96" t="s">
        <v>10</v>
      </c>
      <c r="AP96" t="s">
        <v>10</v>
      </c>
      <c r="AQ96" t="s">
        <v>10</v>
      </c>
      <c r="AR96" t="s">
        <v>10</v>
      </c>
      <c r="AS96" t="s">
        <v>10</v>
      </c>
      <c r="AT96" t="s">
        <v>10</v>
      </c>
      <c r="AU96" t="s">
        <v>10</v>
      </c>
      <c r="AV96" t="s">
        <v>10</v>
      </c>
      <c r="AW96" t="s">
        <v>10</v>
      </c>
      <c r="AX96" t="s">
        <v>10</v>
      </c>
      <c r="AY96" t="s">
        <v>10</v>
      </c>
      <c r="AZ96" t="s">
        <v>10</v>
      </c>
      <c r="BA96" t="s">
        <v>10</v>
      </c>
      <c r="BB96" t="s">
        <v>10</v>
      </c>
      <c r="BC96" t="s">
        <v>10</v>
      </c>
      <c r="BD96" t="s">
        <v>10</v>
      </c>
      <c r="BE96" t="s">
        <v>10</v>
      </c>
      <c r="BF96" t="s">
        <v>10</v>
      </c>
      <c r="BG96" t="s">
        <v>10</v>
      </c>
      <c r="BH96" t="s">
        <v>10</v>
      </c>
      <c r="BI96" t="s">
        <v>10</v>
      </c>
      <c r="BJ96" t="s">
        <v>10</v>
      </c>
      <c r="BK96" t="s">
        <v>10</v>
      </c>
      <c r="BL96" t="s">
        <v>10</v>
      </c>
      <c r="BM96" t="s">
        <v>10</v>
      </c>
      <c r="BN96" t="s">
        <v>10</v>
      </c>
      <c r="BO96" t="s">
        <v>10</v>
      </c>
      <c r="BP96" t="s">
        <v>10</v>
      </c>
      <c r="BQ96" t="s">
        <v>10</v>
      </c>
      <c r="BR96" t="s">
        <v>10</v>
      </c>
      <c r="BS96" t="s">
        <v>10</v>
      </c>
      <c r="BT96" t="s">
        <v>10</v>
      </c>
      <c r="BU96" t="s">
        <v>10</v>
      </c>
      <c r="BV96" t="s">
        <v>10</v>
      </c>
      <c r="BW96" t="s">
        <v>10</v>
      </c>
      <c r="BX96" t="s">
        <v>10</v>
      </c>
      <c r="BY96" t="s">
        <v>10</v>
      </c>
      <c r="BZ96" t="s">
        <v>10</v>
      </c>
      <c r="CA96" t="s">
        <v>10</v>
      </c>
      <c r="CB96" t="s">
        <v>10</v>
      </c>
      <c r="CC96" t="s">
        <v>10</v>
      </c>
      <c r="CD96" t="s">
        <v>10</v>
      </c>
      <c r="CE96" t="s">
        <v>10</v>
      </c>
      <c r="CF96" t="s">
        <v>10</v>
      </c>
      <c r="CG96" t="s">
        <v>10</v>
      </c>
      <c r="CH96" t="s">
        <v>10</v>
      </c>
      <c r="CI96" t="s">
        <v>10</v>
      </c>
      <c r="CJ96" t="s">
        <v>10</v>
      </c>
      <c r="CK96" t="s">
        <v>10</v>
      </c>
      <c r="CL96" t="s">
        <v>10</v>
      </c>
      <c r="CM96" t="s">
        <v>10</v>
      </c>
      <c r="CN96" t="s">
        <v>10</v>
      </c>
      <c r="CO96" t="s">
        <v>10</v>
      </c>
      <c r="CP96" t="s">
        <v>10</v>
      </c>
      <c r="CQ96" t="s">
        <v>10</v>
      </c>
      <c r="CR96" t="s">
        <v>10</v>
      </c>
      <c r="CT96" s="4">
        <f t="shared" si="1833"/>
        <v>2</v>
      </c>
      <c r="CU96" s="4">
        <f t="shared" si="1834"/>
        <v>0</v>
      </c>
      <c r="CV96" s="4">
        <f t="shared" si="1835"/>
        <v>0</v>
      </c>
      <c r="CW96" s="4">
        <f t="shared" si="1836"/>
        <v>3</v>
      </c>
      <c r="CX96" s="4">
        <f t="shared" si="1837"/>
        <v>1</v>
      </c>
      <c r="CY96" s="4">
        <f t="shared" si="1838"/>
        <v>0</v>
      </c>
      <c r="CZ96" s="4">
        <f t="shared" si="1839"/>
        <v>0</v>
      </c>
      <c r="DA96" s="4">
        <f t="shared" si="1840"/>
        <v>1</v>
      </c>
      <c r="DB96" s="4">
        <f t="shared" si="1841"/>
        <v>1</v>
      </c>
      <c r="DC96" s="4">
        <f t="shared" si="1842"/>
        <v>0</v>
      </c>
      <c r="DD96" s="4">
        <f t="shared" si="1843"/>
        <v>0</v>
      </c>
      <c r="DE96" s="4">
        <f t="shared" si="1844"/>
        <v>2</v>
      </c>
      <c r="DF96" s="4">
        <f t="shared" si="1845"/>
        <v>0</v>
      </c>
      <c r="DG96" s="4">
        <f t="shared" si="1846"/>
        <v>0</v>
      </c>
      <c r="DH96" s="4">
        <f t="shared" si="1847"/>
        <v>0</v>
      </c>
      <c r="DI96" s="152">
        <f t="shared" si="1848"/>
        <v>0</v>
      </c>
      <c r="DJ96" s="153">
        <f t="shared" si="1849"/>
        <v>2</v>
      </c>
      <c r="DK96" s="4">
        <f t="shared" si="1850"/>
        <v>3</v>
      </c>
      <c r="DL96" s="4">
        <f t="shared" si="1851"/>
        <v>1</v>
      </c>
      <c r="DM96" s="4">
        <f t="shared" si="1852"/>
        <v>1</v>
      </c>
      <c r="DN96" s="4">
        <f t="shared" si="1853"/>
        <v>1</v>
      </c>
      <c r="DO96" s="4">
        <f t="shared" si="1854"/>
        <v>2</v>
      </c>
      <c r="DP96" s="4">
        <f t="shared" si="1855"/>
        <v>0</v>
      </c>
      <c r="DQ96" s="4">
        <f t="shared" si="1856"/>
        <v>0</v>
      </c>
      <c r="DR96" s="4">
        <f t="shared" si="1857"/>
        <v>7</v>
      </c>
      <c r="DS96" s="4">
        <f t="shared" si="1858"/>
        <v>5</v>
      </c>
      <c r="DT96" s="4">
        <f t="shared" si="1859"/>
        <v>3</v>
      </c>
      <c r="DU96" t="str">
        <f t="shared" si="1860"/>
        <v>0R</v>
      </c>
      <c r="DV96" t="str">
        <f t="shared" si="1861"/>
        <v>3R</v>
      </c>
      <c r="DW96" t="str">
        <f t="shared" si="1862"/>
        <v>0R</v>
      </c>
      <c r="DX96" t="str">
        <f t="shared" si="1863"/>
        <v>0S</v>
      </c>
      <c r="DY96" t="str">
        <f t="shared" si="1864"/>
        <v>3S</v>
      </c>
      <c r="DZ96" t="str">
        <f t="shared" si="1865"/>
        <v>3R</v>
      </c>
      <c r="EA96" t="str">
        <f t="shared" si="1866"/>
        <v>3L</v>
      </c>
      <c r="EB96" t="str">
        <f t="shared" si="1867"/>
        <v>0L</v>
      </c>
      <c r="EC96" t="str">
        <f t="shared" si="1868"/>
        <v>0R</v>
      </c>
      <c r="ED96">
        <f t="shared" si="1869"/>
        <v>0</v>
      </c>
      <c r="EE96" t="str">
        <f t="shared" si="1870"/>
        <v>0S</v>
      </c>
      <c r="EF96">
        <f t="shared" si="1871"/>
        <v>0</v>
      </c>
      <c r="EG96">
        <f t="shared" si="1872"/>
        <v>0</v>
      </c>
      <c r="EH96">
        <f t="shared" si="1873"/>
        <v>0</v>
      </c>
      <c r="EI96">
        <f t="shared" si="1874"/>
        <v>0</v>
      </c>
      <c r="EJ96">
        <f t="shared" si="1875"/>
        <v>0</v>
      </c>
      <c r="EK96">
        <f t="shared" si="1876"/>
        <v>0</v>
      </c>
      <c r="EL96">
        <f t="shared" si="1877"/>
        <v>0</v>
      </c>
      <c r="EM96">
        <f t="shared" si="1878"/>
        <v>0</v>
      </c>
      <c r="EN96">
        <f t="shared" si="1879"/>
        <v>0</v>
      </c>
      <c r="EO96">
        <f t="shared" si="1880"/>
        <v>0</v>
      </c>
      <c r="EP96">
        <f t="shared" si="1881"/>
        <v>0</v>
      </c>
      <c r="EQ96">
        <f t="shared" si="1882"/>
        <v>0</v>
      </c>
      <c r="ER96">
        <f t="shared" si="1883"/>
        <v>0</v>
      </c>
      <c r="ES96">
        <f t="shared" si="1884"/>
        <v>0</v>
      </c>
      <c r="ET96">
        <f t="shared" si="1885"/>
        <v>0</v>
      </c>
      <c r="EU96">
        <f t="shared" si="1886"/>
        <v>0</v>
      </c>
      <c r="EV96">
        <f t="shared" si="1887"/>
        <v>0</v>
      </c>
      <c r="EW96">
        <f t="shared" si="1888"/>
        <v>0</v>
      </c>
      <c r="EX96">
        <f t="shared" si="1889"/>
        <v>0</v>
      </c>
      <c r="EY96">
        <f t="shared" si="1890"/>
        <v>0</v>
      </c>
      <c r="EZ96">
        <f t="shared" si="1891"/>
        <v>0</v>
      </c>
      <c r="FA96">
        <f t="shared" si="1892"/>
        <v>0</v>
      </c>
      <c r="FB96">
        <f t="shared" si="1893"/>
        <v>0</v>
      </c>
      <c r="FC96">
        <f t="shared" si="1894"/>
        <v>0</v>
      </c>
      <c r="FD96">
        <f t="shared" si="1895"/>
        <v>0</v>
      </c>
      <c r="FE96">
        <f t="shared" si="1896"/>
        <v>0</v>
      </c>
      <c r="FF96">
        <f t="shared" si="1897"/>
        <v>0</v>
      </c>
      <c r="FG96">
        <f t="shared" si="1898"/>
        <v>0</v>
      </c>
      <c r="FH96">
        <f t="shared" si="1899"/>
        <v>0</v>
      </c>
      <c r="FI96">
        <f t="shared" si="1900"/>
        <v>0</v>
      </c>
      <c r="FJ96">
        <f t="shared" si="1901"/>
        <v>0</v>
      </c>
      <c r="FK96">
        <f t="shared" si="1902"/>
        <v>0</v>
      </c>
      <c r="FL96">
        <f t="shared" si="1903"/>
        <v>0</v>
      </c>
      <c r="FM96">
        <f t="shared" si="1904"/>
        <v>0</v>
      </c>
      <c r="FN96">
        <f t="shared" si="1905"/>
        <v>0</v>
      </c>
      <c r="FO96">
        <f t="shared" si="1906"/>
        <v>0</v>
      </c>
      <c r="FP96">
        <f t="shared" si="1907"/>
        <v>0</v>
      </c>
      <c r="FQ96">
        <f t="shared" si="1908"/>
        <v>0</v>
      </c>
      <c r="FR96">
        <f t="shared" si="1909"/>
        <v>0</v>
      </c>
      <c r="FS96">
        <f t="shared" si="1910"/>
        <v>0</v>
      </c>
      <c r="FT96">
        <f t="shared" si="1911"/>
        <v>0</v>
      </c>
      <c r="FU96">
        <f t="shared" si="1912"/>
        <v>0</v>
      </c>
      <c r="FV96">
        <f t="shared" si="1913"/>
        <v>0</v>
      </c>
      <c r="FW96">
        <f t="shared" si="1914"/>
        <v>0</v>
      </c>
      <c r="FX96">
        <f t="shared" si="1915"/>
        <v>0</v>
      </c>
      <c r="FY96">
        <f t="shared" si="1916"/>
        <v>0</v>
      </c>
      <c r="FZ96">
        <f t="shared" si="1917"/>
        <v>0</v>
      </c>
      <c r="GA96">
        <f t="shared" si="1918"/>
        <v>0</v>
      </c>
      <c r="GB96">
        <f t="shared" si="1919"/>
        <v>0</v>
      </c>
      <c r="GC96">
        <f t="shared" si="1920"/>
        <v>0</v>
      </c>
      <c r="GD96">
        <f t="shared" si="1921"/>
        <v>0</v>
      </c>
      <c r="GE96">
        <f t="shared" si="1922"/>
        <v>0</v>
      </c>
      <c r="GF96">
        <f t="shared" si="1923"/>
        <v>0</v>
      </c>
      <c r="GG96">
        <f t="shared" si="1924"/>
        <v>0</v>
      </c>
      <c r="GH96">
        <f t="shared" si="1925"/>
        <v>0</v>
      </c>
      <c r="GI96">
        <f t="shared" si="1926"/>
        <v>0</v>
      </c>
      <c r="GJ96">
        <f t="shared" si="1927"/>
        <v>0</v>
      </c>
      <c r="GK96">
        <f t="shared" si="1928"/>
        <v>0</v>
      </c>
      <c r="GL96">
        <f t="shared" si="1929"/>
        <v>0</v>
      </c>
      <c r="GM96">
        <f t="shared" si="1930"/>
        <v>0</v>
      </c>
      <c r="GN96">
        <f t="shared" si="1931"/>
        <v>0</v>
      </c>
      <c r="GO96">
        <f t="shared" si="1932"/>
        <v>0</v>
      </c>
      <c r="GP96">
        <f t="shared" si="1933"/>
        <v>0</v>
      </c>
      <c r="GQ96">
        <f t="shared" si="1934"/>
        <v>0</v>
      </c>
      <c r="GR96">
        <f t="shared" si="1935"/>
        <v>0</v>
      </c>
      <c r="GS96">
        <f t="shared" si="1936"/>
        <v>0</v>
      </c>
      <c r="GT96">
        <f t="shared" si="1937"/>
        <v>0</v>
      </c>
      <c r="GU96">
        <f t="shared" si="1938"/>
        <v>0</v>
      </c>
      <c r="GV96">
        <f t="shared" si="1939"/>
        <v>0</v>
      </c>
      <c r="GW96">
        <f t="shared" si="1940"/>
        <v>0</v>
      </c>
      <c r="GX96">
        <f t="shared" si="1941"/>
        <v>0</v>
      </c>
      <c r="GY96">
        <f t="shared" si="1942"/>
        <v>0</v>
      </c>
      <c r="GZ96">
        <f t="shared" si="1943"/>
        <v>0</v>
      </c>
      <c r="HA96">
        <f t="shared" si="1944"/>
        <v>0</v>
      </c>
      <c r="HB96" s="176" t="s">
        <v>269</v>
      </c>
      <c r="HC96" s="89">
        <f t="shared" si="1945"/>
        <v>263.59125540106396</v>
      </c>
      <c r="HD96" s="89">
        <f t="shared" si="1946"/>
        <v>147.64318591232689</v>
      </c>
      <c r="HE96" s="89">
        <f t="shared" si="1947"/>
        <v>182.68464418509632</v>
      </c>
      <c r="HF96" s="89">
        <f t="shared" si="1948"/>
        <v>0</v>
      </c>
      <c r="HH96" s="88">
        <f t="shared" si="1949"/>
        <v>593.91908549848722</v>
      </c>
      <c r="HI96" s="88">
        <f t="shared" si="1950"/>
        <v>60.894881395032108</v>
      </c>
      <c r="HK96">
        <f>IFERROR(VLOOKUP(_xlfn.NUMBERVALUE(MID(L96, SEARCH("!", L96)+1, SEARCH("+", L96)-SEARCH("!", L96)-1)), Rankings!$A$2:$BK$161, 63, FALSE),0)</f>
        <v>64.970698730001601</v>
      </c>
      <c r="HL96">
        <f>IFERROR(VLOOKUP(_xlfn.NUMBERVALUE(MID(M96, SEARCH("!", M96)+1, SEARCH("+", M96)-SEARCH("!", M96)-1)), Rankings!$A$2:$BK$161, 63, FALSE),0)</f>
        <v>66.716817363194451</v>
      </c>
      <c r="HM96">
        <f>IFERROR(VLOOKUP(_xlfn.NUMBERVALUE(MID(N96, SEARCH("!", N96)+1, SEARCH("+", N96)-SEARCH("!", N96)-1)), Rankings!$A$2:$BK$161, 63, FALSE),0)</f>
        <v>46.57191050078378</v>
      </c>
      <c r="HN96">
        <f>IFERROR(VLOOKUP(_xlfn.NUMBERVALUE(MID(O96, SEARCH("!", O96)+1, SEARCH("+", O96)-SEARCH("!", O96)-1)), Rankings!$A$2:$BK$161, 63, FALSE),0)</f>
        <v>50.070034591034428</v>
      </c>
      <c r="HO96">
        <f>IFERROR(VLOOKUP(_xlfn.NUMBERVALUE(MID(P96, SEARCH("!", P96)+1, SEARCH("+", P96)-SEARCH("!", P96)-1)), Rankings!$A$2:$BK$161, 63, FALSE),0)</f>
        <v>57.830515827324668</v>
      </c>
      <c r="HP96">
        <f>IFERROR(VLOOKUP(_xlfn.NUMBERVALUE(MID(Q96, SEARCH("!", Q96)+1, SEARCH("+", Q96)-SEARCH("!", Q96)-1)), Rankings!$A$2:$BK$161, 63, FALSE),0)</f>
        <v>34.504050645400596</v>
      </c>
      <c r="HQ96">
        <f>IFERROR(VLOOKUP(_xlfn.NUMBERVALUE(MID(R96, SEARCH("!", R96)+1, SEARCH("+", R96)-SEARCH("!", R96)-1)), Rankings!$A$2:$BK$161, 63, FALSE),0)</f>
        <v>70.13807875992525</v>
      </c>
      <c r="HR96">
        <f>IFERROR(VLOOKUP(_xlfn.NUMBERVALUE(MID(S96, SEARCH("!", S96)+1, SEARCH("+", S96)-SEARCH("!", S96)-1)), Rankings!$A$2:$BK$161, 63, FALSE),0)</f>
        <v>77.505107152401649</v>
      </c>
      <c r="HS96">
        <f>IFERROR(VLOOKUP(_xlfn.NUMBERVALUE(MID(T96, SEARCH("!", T96)+1, SEARCH("+", T96)-SEARCH("!", T96)-1)), Rankings!$A$2:$BK$161, 63, FALSE),0)</f>
        <v>50.82777816168349</v>
      </c>
      <c r="HT96">
        <f>IFERROR(VLOOKUP(_xlfn.NUMBERVALUE(MID(U96, SEARCH("!", U96)+1, SEARCH("+", U96)-SEARCH("!", U96)-1)), Rankings!$A$2:$BK$161, 63, FALSE),0)</f>
        <v>0</v>
      </c>
      <c r="HU96">
        <f>IFERROR(VLOOKUP(_xlfn.NUMBERVALUE(MID(V96, SEARCH("!", V96)+1, SEARCH("+", V96)-SEARCH("!", V96)-1)), Rankings!$A$2:$BK$161, 63, FALSE),0)</f>
        <v>74.784093766737215</v>
      </c>
      <c r="HV96">
        <f>IFERROR(VLOOKUP(_xlfn.NUMBERVALUE(MID(W96, SEARCH("!", W96)+1, SEARCH("+", W96)-SEARCH("!", W96)-1)), Rankings!$A$2:$BK$161, 63, FALSE),0)</f>
        <v>0</v>
      </c>
      <c r="HW96">
        <f>IFERROR(VLOOKUP(_xlfn.NUMBERVALUE(MID(X96, SEARCH("!", X96)+1, SEARCH("+", X96)-SEARCH("!", X96)-1)), Rankings!$A$2:$BK$161, 63, FALSE),0)</f>
        <v>0</v>
      </c>
      <c r="HX96">
        <f>IFERROR(VLOOKUP(_xlfn.NUMBERVALUE(MID(Y96, SEARCH("!", Y96)+1, SEARCH("+", Y96)-SEARCH("!", Y96)-1)), Rankings!$A$2:$BK$161, 63, FALSE),0)</f>
        <v>0</v>
      </c>
      <c r="HY96">
        <f>IFERROR(VLOOKUP(_xlfn.NUMBERVALUE(MID(Z96, SEARCH("!", Z96)+1, SEARCH("+", Z96)-SEARCH("!", Z96)-1)), Rankings!$A$2:$BK$161, 63, FALSE),0)</f>
        <v>0</v>
      </c>
      <c r="HZ96">
        <f>IFERROR(VLOOKUP(_xlfn.NUMBERVALUE(MID(AA96, SEARCH("!", AA96)+1, SEARCH("+", AA96)-SEARCH("!", AA96)-1)), Rankings!$A$2:$BK$161, 63, FALSE),0)</f>
        <v>0</v>
      </c>
      <c r="IA96">
        <f>IFERROR(VLOOKUP(_xlfn.NUMBERVALUE(MID(AB96, SEARCH("!", AB96)+1, SEARCH("+", AB96)-SEARCH("!", AB96)-1)), Rankings!$A$2:$BK$161, 63, FALSE),0)</f>
        <v>0</v>
      </c>
      <c r="IB96">
        <f>IFERROR(VLOOKUP(_xlfn.NUMBERVALUE(MID(AC96, SEARCH("!", AC96)+1, SEARCH("+", AC96)-SEARCH("!", AC96)-1)), Rankings!$A$2:$BK$161, 63, FALSE),0)</f>
        <v>0</v>
      </c>
      <c r="IC96">
        <f>IFERROR(VLOOKUP(_xlfn.NUMBERVALUE(MID(AD96, SEARCH("!", AD96)+1, SEARCH("+", AD96)-SEARCH("!", AD96)-1)), Rankings!$A$2:$BK$161, 63, FALSE),0)</f>
        <v>0</v>
      </c>
      <c r="ID96">
        <f>IFERROR(VLOOKUP(_xlfn.NUMBERVALUE(MID(AE96, SEARCH("!", AE96)+1, SEARCH("+", AE96)-SEARCH("!", AE96)-1)), Rankings!$A$2:$BK$161, 63, FALSE),0)</f>
        <v>0</v>
      </c>
      <c r="IE96">
        <f>IFERROR(VLOOKUP(_xlfn.NUMBERVALUE(MID(AF96, SEARCH("!", AF96)+1, SEARCH("+", AF96)-SEARCH("!", AF96)-1)), Rankings!$A$2:$BK$161, 63, FALSE),0)</f>
        <v>0</v>
      </c>
      <c r="IF96">
        <f>IFERROR(VLOOKUP(_xlfn.NUMBERVALUE(MID(AG96, SEARCH("!", AG96)+1, SEARCH("+", AG96)-SEARCH("!", AG96)-1)), Rankings!$A$2:$BK$161, 63, FALSE),0)</f>
        <v>0</v>
      </c>
      <c r="IG96">
        <f>IFERROR(VLOOKUP(_xlfn.NUMBERVALUE(MID(AH96, SEARCH("!", AH96)+1, SEARCH("+", AH96)-SEARCH("!", AH96)-1)), Rankings!$A$2:$BK$161, 63, FALSE),0)</f>
        <v>0</v>
      </c>
      <c r="IH96">
        <f>IFERROR(VLOOKUP(_xlfn.NUMBERVALUE(MID(AI96, SEARCH("!", AI96)+1, SEARCH("+", AI96)-SEARCH("!", AI96)-1)), Rankings!$A$2:$BK$161, 63, FALSE),0)</f>
        <v>0</v>
      </c>
      <c r="II96">
        <f>IFERROR(VLOOKUP(_xlfn.NUMBERVALUE(MID(AJ96, SEARCH("!", AJ96)+1, SEARCH("+", AJ96)-SEARCH("!", AJ96)-1)), Rankings!$A$2:$BK$161, 63, FALSE),0)</f>
        <v>0</v>
      </c>
      <c r="IJ96">
        <f>IFERROR(VLOOKUP(_xlfn.NUMBERVALUE(MID(AK96, SEARCH("!", AK96)+1, SEARCH("+", AK96)-SEARCH("!", AK96)-1)), Rankings!$A$2:$BK$161, 63, FALSE),0)</f>
        <v>0</v>
      </c>
      <c r="IK96">
        <f>IFERROR(VLOOKUP(_xlfn.NUMBERVALUE(MID(AL96, SEARCH("!", AL96)+1, SEARCH("+", AL96)-SEARCH("!", AL96)-1)), Rankings!$A$2:$BK$161, 63, FALSE),0)</f>
        <v>0</v>
      </c>
      <c r="IL96">
        <f>IFERROR(VLOOKUP(_xlfn.NUMBERVALUE(MID(AM96, SEARCH("!", AM96)+1, SEARCH("+", AM96)-SEARCH("!", AM96)-1)), Rankings!$A$2:$BK$161, 63, FALSE),0)</f>
        <v>0</v>
      </c>
      <c r="IM96">
        <f>IFERROR(VLOOKUP(_xlfn.NUMBERVALUE(MID(AN96, SEARCH("!", AN96)+1, SEARCH("+", AN96)-SEARCH("!", AN96)-1)), Rankings!$A$2:$BK$161, 63, FALSE),0)</f>
        <v>0</v>
      </c>
      <c r="IN96">
        <f>IFERROR(VLOOKUP(_xlfn.NUMBERVALUE(MID(AO96, SEARCH("!", AO96)+1, SEARCH("+", AO96)-SEARCH("!", AO96)-1)), Rankings!$A$2:$BK$161, 63, FALSE),0)</f>
        <v>0</v>
      </c>
      <c r="IO96">
        <f>IFERROR(VLOOKUP(_xlfn.NUMBERVALUE(MID(AP96, SEARCH("!", AP96)+1, SEARCH("+", AP96)-SEARCH("!", AP96)-1)), Rankings!$A$2:$BK$161, 63, FALSE),0)</f>
        <v>0</v>
      </c>
      <c r="IP96">
        <f>IFERROR(VLOOKUP(_xlfn.NUMBERVALUE(MID(AQ96, SEARCH("!", AQ96)+1, SEARCH("+", AQ96)-SEARCH("!", AQ96)-1)), Rankings!$A$2:$BK$161, 63, FALSE),0)</f>
        <v>0</v>
      </c>
      <c r="IQ96">
        <f>IFERROR(VLOOKUP(_xlfn.NUMBERVALUE(MID(AR96, SEARCH("!", AR96)+1, SEARCH("+", AR96)-SEARCH("!", AR96)-1)), Rankings!$A$2:$BK$161, 63, FALSE),0)</f>
        <v>0</v>
      </c>
      <c r="IR96">
        <f>IFERROR(VLOOKUP(_xlfn.NUMBERVALUE(MID(AS96, SEARCH("!", AS96)+1, SEARCH("+", AS96)-SEARCH("!", AS96)-1)), Rankings!$A$2:$BK$161, 63, FALSE),0)</f>
        <v>0</v>
      </c>
      <c r="IS96">
        <f>IFERROR(VLOOKUP(_xlfn.NUMBERVALUE(MID(AT96, SEARCH("!", AT96)+1, SEARCH("+", AT96)-SEARCH("!", AT96)-1)), Rankings!$A$2:$BK$161, 63, FALSE),0)</f>
        <v>0</v>
      </c>
      <c r="IT96">
        <f>IFERROR(VLOOKUP(_xlfn.NUMBERVALUE(MID(AU96, SEARCH("!", AU96)+1, SEARCH("+", AU96)-SEARCH("!", AU96)-1)), Rankings!$A$2:$BK$161, 63, FALSE),0)</f>
        <v>0</v>
      </c>
      <c r="IU96">
        <f>IFERROR(VLOOKUP(_xlfn.NUMBERVALUE(MID(AV96, SEARCH("!", AV96)+1, SEARCH("+", AV96)-SEARCH("!", AV96)-1)), Rankings!$A$2:$BK$161, 63, FALSE),0)</f>
        <v>0</v>
      </c>
      <c r="IV96">
        <f>IFERROR(VLOOKUP(_xlfn.NUMBERVALUE(MID(AW96, SEARCH("!", AW96)+1, SEARCH("+", AW96)-SEARCH("!", AW96)-1)), Rankings!$A$2:$BK$161, 63, FALSE),0)</f>
        <v>0</v>
      </c>
      <c r="IW96">
        <f>IFERROR(VLOOKUP(_xlfn.NUMBERVALUE(MID(AX96, SEARCH("!", AX96)+1, SEARCH("+", AX96)-SEARCH("!", AX96)-1)), Rankings!$A$2:$BK$161, 63, FALSE),0)</f>
        <v>0</v>
      </c>
      <c r="IX96">
        <f>IFERROR(VLOOKUP(_xlfn.NUMBERVALUE(MID(AY96, SEARCH("!", AY96)+1, SEARCH("+", AY96)-SEARCH("!", AY96)-1)), Rankings!$A$2:$BK$161, 63, FALSE),0)</f>
        <v>0</v>
      </c>
      <c r="IY96">
        <f>IFERROR(VLOOKUP(_xlfn.NUMBERVALUE(MID(AZ96, SEARCH("!", AZ96)+1, SEARCH("+", AZ96)-SEARCH("!", AZ96)-1)), Rankings!$A$2:$BK$161, 63, FALSE),0)</f>
        <v>0</v>
      </c>
      <c r="IZ96">
        <f>IFERROR(VLOOKUP(_xlfn.NUMBERVALUE(MID(BA96, SEARCH("!", BA96)+1, SEARCH("+", BA96)-SEARCH("!", BA96)-1)), Rankings!$A$2:$BK$161, 63, FALSE),0)</f>
        <v>0</v>
      </c>
      <c r="JA96">
        <f>IFERROR(VLOOKUP(_xlfn.NUMBERVALUE(MID(BB96, SEARCH("!", BB96)+1, SEARCH("+", BB96)-SEARCH("!", BB96)-1)), Rankings!$A$2:$BK$161, 63, FALSE),0)</f>
        <v>0</v>
      </c>
      <c r="JB96">
        <f>IFERROR(VLOOKUP(_xlfn.NUMBERVALUE(MID(BC96, SEARCH("!", BC96)+1, SEARCH("+", BC96)-SEARCH("!", BC96)-1)), Rankings!$A$2:$BK$161, 63, FALSE),0)</f>
        <v>0</v>
      </c>
      <c r="JC96">
        <f>IFERROR(VLOOKUP(_xlfn.NUMBERVALUE(MID(BD96, SEARCH("!", BD96)+1, SEARCH("+", BD96)-SEARCH("!", BD96)-1)), Rankings!$A$2:$BK$161, 63, FALSE),0)</f>
        <v>0</v>
      </c>
      <c r="JD96">
        <f>IFERROR(VLOOKUP(_xlfn.NUMBERVALUE(MID(BE96, SEARCH("!", BE96)+1, SEARCH("+", BE96)-SEARCH("!", BE96)-1)), Rankings!$A$2:$BK$161, 63, FALSE),0)</f>
        <v>0</v>
      </c>
      <c r="JE96">
        <f>IFERROR(VLOOKUP(_xlfn.NUMBERVALUE(MID(BF96, SEARCH("!", BF96)+1, SEARCH("+", BF96)-SEARCH("!", BF96)-1)), Rankings!$A$2:$BK$161, 63, FALSE),0)</f>
        <v>0</v>
      </c>
      <c r="JF96">
        <f>IFERROR(VLOOKUP(_xlfn.NUMBERVALUE(MID(BG96, SEARCH("!", BG96)+1, SEARCH("+", BG96)-SEARCH("!", BG96)-1)), Rankings!$A$2:$BK$161, 63, FALSE),0)</f>
        <v>0</v>
      </c>
      <c r="JG96">
        <f>IFERROR(VLOOKUP(_xlfn.NUMBERVALUE(MID(BH96, SEARCH("!", BH96)+1, SEARCH("+", BH96)-SEARCH("!", BH96)-1)), Rankings!$A$2:$BK$161, 63, FALSE),0)</f>
        <v>0</v>
      </c>
      <c r="JH96">
        <f>IFERROR(VLOOKUP(_xlfn.NUMBERVALUE(MID(BI96, SEARCH("!", BI96)+1, SEARCH("+", BI96)-SEARCH("!", BI96)-1)), Rankings!$A$2:$BK$161, 63, FALSE),0)</f>
        <v>0</v>
      </c>
      <c r="JI96">
        <f>IFERROR(VLOOKUP(_xlfn.NUMBERVALUE(MID(BJ96, SEARCH("!", BJ96)+1, SEARCH("+", BJ96)-SEARCH("!", BJ96)-1)), Rankings!$A$2:$BK$161, 63, FALSE),0)</f>
        <v>0</v>
      </c>
      <c r="JJ96">
        <f>IFERROR(VLOOKUP(_xlfn.NUMBERVALUE(MID(BK96, SEARCH("!", BK96)+1, SEARCH("+", BK96)-SEARCH("!", BK96)-1)), Rankings!$A$2:$BK$161, 63, FALSE),0)</f>
        <v>0</v>
      </c>
      <c r="JK96">
        <f>IFERROR(VLOOKUP(_xlfn.NUMBERVALUE(MID(BL96, SEARCH("!", BL96)+1, SEARCH("+", BL96)-SEARCH("!", BL96)-1)), Rankings!$A$2:$BK$161, 63, FALSE),0)</f>
        <v>0</v>
      </c>
      <c r="JL96">
        <f>IFERROR(VLOOKUP(_xlfn.NUMBERVALUE(MID(BM96, SEARCH("!", BM96)+1, SEARCH("+", BM96)-SEARCH("!", BM96)-1)), Rankings!$A$2:$BK$161, 63, FALSE),0)</f>
        <v>0</v>
      </c>
      <c r="JM96">
        <f>IFERROR(VLOOKUP(_xlfn.NUMBERVALUE(MID(BN96, SEARCH("!", BN96)+1, SEARCH("+", BN96)-SEARCH("!", BN96)-1)), Rankings!$A$2:$BK$161, 63, FALSE),0)</f>
        <v>0</v>
      </c>
      <c r="JN96">
        <f>IFERROR(VLOOKUP(_xlfn.NUMBERVALUE(MID(BO96, SEARCH("!", BO96)+1, SEARCH("+", BO96)-SEARCH("!", BO96)-1)), Rankings!$A$2:$BK$161, 63, FALSE),0)</f>
        <v>0</v>
      </c>
      <c r="JO96">
        <f>IFERROR(VLOOKUP(_xlfn.NUMBERVALUE(MID(BP96, SEARCH("!", BP96)+1, SEARCH("+", BP96)-SEARCH("!", BP96)-1)), Rankings!$A$2:$BK$161, 63, FALSE),0)</f>
        <v>0</v>
      </c>
      <c r="JP96">
        <f>IFERROR(VLOOKUP(_xlfn.NUMBERVALUE(MID(BQ96, SEARCH("!", BQ96)+1, SEARCH("+", BQ96)-SEARCH("!", BQ96)-1)), Rankings!$A$2:$BK$161, 63, FALSE),0)</f>
        <v>0</v>
      </c>
      <c r="JQ96">
        <f>IFERROR(VLOOKUP(_xlfn.NUMBERVALUE(MID(BR96, SEARCH("!", BR96)+1, SEARCH("+", BR96)-SEARCH("!", BR96)-1)), Rankings!$A$2:$BK$161, 63, FALSE),0)</f>
        <v>0</v>
      </c>
      <c r="JR96">
        <f>IFERROR(VLOOKUP(_xlfn.NUMBERVALUE(MID(BS96, SEARCH("!", BS96)+1, SEARCH("+", BS96)-SEARCH("!", BS96)-1)), Rankings!$A$2:$BK$161, 63, FALSE),0)</f>
        <v>0</v>
      </c>
      <c r="JS96">
        <f>IFERROR(VLOOKUP(_xlfn.NUMBERVALUE(MID(BT96, SEARCH("!", BT96)+1, SEARCH("+", BT96)-SEARCH("!", BT96)-1)), Rankings!$A$2:$BK$161, 63, FALSE),0)</f>
        <v>0</v>
      </c>
      <c r="JT96">
        <f>IFERROR(VLOOKUP(_xlfn.NUMBERVALUE(MID(BU96, SEARCH("!", BU96)+1, SEARCH("+", BU96)-SEARCH("!", BU96)-1)), Rankings!$A$2:$BK$161, 63, FALSE),0)</f>
        <v>0</v>
      </c>
      <c r="JU96">
        <f>IFERROR(VLOOKUP(_xlfn.NUMBERVALUE(MID(BV96, SEARCH("!", BV96)+1, SEARCH("+", BV96)-SEARCH("!", BV96)-1)), Rankings!$A$2:$BK$161, 63, FALSE),0)</f>
        <v>0</v>
      </c>
      <c r="JV96">
        <f>IFERROR(VLOOKUP(_xlfn.NUMBERVALUE(MID(BW96, SEARCH("!", BW96)+1, SEARCH("+", BW96)-SEARCH("!", BW96)-1)), Rankings!$A$2:$BK$161, 63, FALSE),0)</f>
        <v>0</v>
      </c>
      <c r="JW96">
        <f>IFERROR(VLOOKUP(_xlfn.NUMBERVALUE(MID(BX96, SEARCH("!", BX96)+1, SEARCH("+", BX96)-SEARCH("!", BX96)-1)), Rankings!$A$2:$BK$161, 63, FALSE),0)</f>
        <v>0</v>
      </c>
      <c r="JX96">
        <f>IFERROR(VLOOKUP(_xlfn.NUMBERVALUE(MID(BY96, SEARCH("!", BY96)+1, SEARCH("+", BY96)-SEARCH("!", BY96)-1)), Rankings!$A$2:$BK$161, 63, FALSE),0)</f>
        <v>0</v>
      </c>
      <c r="JY96">
        <f>IFERROR(VLOOKUP(_xlfn.NUMBERVALUE(MID(BZ96, SEARCH("!", BZ96)+1, SEARCH("+", BZ96)-SEARCH("!", BZ96)-1)), Rankings!$A$2:$BK$161, 63, FALSE),0)</f>
        <v>0</v>
      </c>
      <c r="JZ96">
        <f>IFERROR(VLOOKUP(_xlfn.NUMBERVALUE(MID(CA96, SEARCH("!", CA96)+1, SEARCH("+", CA96)-SEARCH("!", CA96)-1)), Rankings!$A$2:$BK$161, 63, FALSE),0)</f>
        <v>0</v>
      </c>
      <c r="KA96">
        <f>IFERROR(VLOOKUP(_xlfn.NUMBERVALUE(MID(CB96, SEARCH("!", CB96)+1, SEARCH("+", CB96)-SEARCH("!", CB96)-1)), Rankings!$A$2:$BK$161, 63, FALSE),0)</f>
        <v>0</v>
      </c>
      <c r="KB96">
        <f>IFERROR(VLOOKUP(_xlfn.NUMBERVALUE(MID(CC96, SEARCH("!", CC96)+1, SEARCH("+", CC96)-SEARCH("!", CC96)-1)), Rankings!$A$2:$BK$161, 63, FALSE),0)</f>
        <v>0</v>
      </c>
      <c r="KC96">
        <f>IFERROR(VLOOKUP(_xlfn.NUMBERVALUE(MID(CD96, SEARCH("!", CD96)+1, SEARCH("+", CD96)-SEARCH("!", CD96)-1)), Rankings!$A$2:$BK$161, 63, FALSE),0)</f>
        <v>0</v>
      </c>
      <c r="KD96">
        <f>IFERROR(VLOOKUP(_xlfn.NUMBERVALUE(MID(CE96, SEARCH("!", CE96)+1, SEARCH("+", CE96)-SEARCH("!", CE96)-1)), Rankings!$A$2:$BK$161, 63, FALSE),0)</f>
        <v>0</v>
      </c>
      <c r="KE96">
        <f>IFERROR(VLOOKUP(_xlfn.NUMBERVALUE(MID(CF96, SEARCH("!", CF96)+1, SEARCH("+", CF96)-SEARCH("!", CF96)-1)), Rankings!$A$2:$BK$161, 63, FALSE),0)</f>
        <v>0</v>
      </c>
      <c r="KF96">
        <f>IFERROR(VLOOKUP(_xlfn.NUMBERVALUE(MID(CG96, SEARCH("!", CG96)+1, SEARCH("+", CG96)-SEARCH("!", CG96)-1)), Rankings!$A$2:$BK$161, 63, FALSE),0)</f>
        <v>0</v>
      </c>
      <c r="KG96">
        <f>IFERROR(VLOOKUP(_xlfn.NUMBERVALUE(MID(CH96, SEARCH("!", CH96)+1, SEARCH("+", CH96)-SEARCH("!", CH96)-1)), Rankings!$A$2:$BK$161, 63, FALSE),0)</f>
        <v>0</v>
      </c>
      <c r="KH96">
        <f>IFERROR(VLOOKUP(_xlfn.NUMBERVALUE(MID(CI96, SEARCH("!", CI96)+1, SEARCH("+", CI96)-SEARCH("!", CI96)-1)), Rankings!$A$2:$BK$161, 63, FALSE),0)</f>
        <v>0</v>
      </c>
      <c r="KI96">
        <f>IFERROR(VLOOKUP(_xlfn.NUMBERVALUE(MID(CJ96, SEARCH("!", CJ96)+1, SEARCH("+", CJ96)-SEARCH("!", CJ96)-1)), Rankings!$A$2:$BK$161, 63, FALSE),0)</f>
        <v>0</v>
      </c>
      <c r="KJ96">
        <f>IFERROR(VLOOKUP(_xlfn.NUMBERVALUE(MID(CK96, SEARCH("!", CK96)+1, SEARCH("+", CK96)-SEARCH("!", CK96)-1)), Rankings!$A$2:$BK$161, 63, FALSE),0)</f>
        <v>0</v>
      </c>
      <c r="KK96">
        <f>IFERROR(VLOOKUP(_xlfn.NUMBERVALUE(MID(CL96, SEARCH("!", CL96)+1, SEARCH("+", CL96)-SEARCH("!", CL96)-1)), Rankings!$A$2:$BK$161, 63, FALSE),0)</f>
        <v>0</v>
      </c>
      <c r="KL96">
        <f>IFERROR(VLOOKUP(_xlfn.NUMBERVALUE(MID(CM96, SEARCH("!", CM96)+1, SEARCH("+", CM96)-SEARCH("!", CM96)-1)), Rankings!$A$2:$BK$161, 63, FALSE),0)</f>
        <v>0</v>
      </c>
      <c r="KM96">
        <f>IFERROR(VLOOKUP(_xlfn.NUMBERVALUE(MID(CN96, SEARCH("!", CN96)+1, SEARCH("+", CN96)-SEARCH("!", CN96)-1)), Rankings!$A$2:$BK$161, 63, FALSE),0)</f>
        <v>0</v>
      </c>
      <c r="KN96">
        <f>IFERROR(VLOOKUP(_xlfn.NUMBERVALUE(MID(CO96, SEARCH("!", CO96)+1, SEARCH("+", CO96)-SEARCH("!", CO96)-1)), Rankings!$A$2:$BK$161, 63, FALSE),0)</f>
        <v>0</v>
      </c>
      <c r="KO96">
        <f>IFERROR(VLOOKUP(_xlfn.NUMBERVALUE(MID(CP96, SEARCH("!", CP96)+1, SEARCH("+", CP96)-SEARCH("!", CP96)-1)), Rankings!$A$2:$BK$161, 63, FALSE),0)</f>
        <v>0</v>
      </c>
      <c r="KP96">
        <f>IFERROR(VLOOKUP(_xlfn.NUMBERVALUE(MID(CQ96, SEARCH("!", CQ96)+1, SEARCH("+", CQ96)-SEARCH("!", CQ96)-1)), Rankings!$A$2:$BK$161, 63, FALSE),0)</f>
        <v>0</v>
      </c>
      <c r="KQ96">
        <f>IFERROR(VLOOKUP(_xlfn.NUMBERVALUE(MID(CR96, SEARCH("!", CR96)+1, SEARCH("+", CR96)-SEARCH("!", CR96)-1)), Rankings!$A$2:$BK$161, 63, FALSE),0)</f>
        <v>0</v>
      </c>
      <c r="KS96" s="4">
        <f t="shared" si="1951"/>
        <v>132</v>
      </c>
      <c r="KT96" s="4">
        <f t="shared" si="1952"/>
        <v>56</v>
      </c>
      <c r="KU96" s="4">
        <f t="shared" si="1953"/>
        <v>110</v>
      </c>
      <c r="KV96" s="4">
        <f t="shared" si="1954"/>
        <v>0</v>
      </c>
      <c r="KY96" s="4">
        <f t="shared" si="1955"/>
        <v>298</v>
      </c>
      <c r="KZ96" s="4"/>
      <c r="LB96">
        <f t="shared" si="1956"/>
        <v>26</v>
      </c>
      <c r="LC96">
        <f t="shared" si="1957"/>
        <v>28</v>
      </c>
      <c r="LD96">
        <f t="shared" si="1958"/>
        <v>27</v>
      </c>
      <c r="LE96">
        <f t="shared" si="1959"/>
        <v>33</v>
      </c>
      <c r="LF96">
        <f t="shared" si="1960"/>
        <v>47</v>
      </c>
      <c r="LG96">
        <f t="shared" si="1961"/>
        <v>31</v>
      </c>
      <c r="LH96">
        <f t="shared" si="1962"/>
        <v>38</v>
      </c>
      <c r="LI96">
        <f t="shared" si="1963"/>
        <v>18</v>
      </c>
      <c r="LJ96">
        <f t="shared" si="1964"/>
        <v>20</v>
      </c>
      <c r="LK96">
        <f t="shared" si="1965"/>
        <v>0</v>
      </c>
      <c r="LL96">
        <f t="shared" si="1966"/>
        <v>30</v>
      </c>
      <c r="LM96">
        <f t="shared" si="1967"/>
        <v>0</v>
      </c>
      <c r="LN96">
        <f t="shared" si="1968"/>
        <v>0</v>
      </c>
      <c r="LO96">
        <f t="shared" si="1969"/>
        <v>0</v>
      </c>
      <c r="LP96">
        <f t="shared" si="1970"/>
        <v>0</v>
      </c>
      <c r="LQ96">
        <f t="shared" si="1971"/>
        <v>0</v>
      </c>
      <c r="LR96">
        <f t="shared" si="1972"/>
        <v>0</v>
      </c>
      <c r="LS96">
        <f t="shared" si="1973"/>
        <v>0</v>
      </c>
      <c r="LT96">
        <f t="shared" si="1974"/>
        <v>0</v>
      </c>
      <c r="LU96">
        <f t="shared" si="1975"/>
        <v>0</v>
      </c>
      <c r="LV96">
        <f t="shared" si="1976"/>
        <v>0</v>
      </c>
      <c r="LW96">
        <f t="shared" si="1977"/>
        <v>0</v>
      </c>
      <c r="LX96">
        <f t="shared" si="1978"/>
        <v>0</v>
      </c>
      <c r="LY96">
        <f t="shared" si="1979"/>
        <v>0</v>
      </c>
      <c r="LZ96">
        <f t="shared" si="1980"/>
        <v>0</v>
      </c>
      <c r="MA96">
        <f t="shared" si="1981"/>
        <v>0</v>
      </c>
      <c r="MB96">
        <f t="shared" si="1982"/>
        <v>0</v>
      </c>
      <c r="MC96">
        <f t="shared" si="1983"/>
        <v>0</v>
      </c>
      <c r="MD96">
        <f t="shared" si="1984"/>
        <v>0</v>
      </c>
      <c r="ME96">
        <f t="shared" si="1985"/>
        <v>0</v>
      </c>
      <c r="MF96">
        <f t="shared" si="1986"/>
        <v>0</v>
      </c>
      <c r="MG96">
        <f t="shared" si="1987"/>
        <v>0</v>
      </c>
      <c r="MH96">
        <f t="shared" si="1988"/>
        <v>0</v>
      </c>
      <c r="MI96">
        <f t="shared" si="1989"/>
        <v>0</v>
      </c>
      <c r="MJ96">
        <f t="shared" si="1990"/>
        <v>0</v>
      </c>
      <c r="MK96">
        <f t="shared" si="1991"/>
        <v>0</v>
      </c>
      <c r="ML96">
        <f t="shared" si="1992"/>
        <v>0</v>
      </c>
      <c r="MM96">
        <f t="shared" si="1993"/>
        <v>0</v>
      </c>
      <c r="MN96">
        <f t="shared" si="1994"/>
        <v>0</v>
      </c>
      <c r="MO96">
        <f t="shared" si="1995"/>
        <v>0</v>
      </c>
      <c r="MP96">
        <f t="shared" si="1996"/>
        <v>0</v>
      </c>
      <c r="MQ96">
        <f t="shared" si="1997"/>
        <v>0</v>
      </c>
      <c r="MR96">
        <f t="shared" si="1998"/>
        <v>0</v>
      </c>
      <c r="MS96">
        <f t="shared" si="1999"/>
        <v>0</v>
      </c>
      <c r="MT96">
        <f t="shared" si="2000"/>
        <v>0</v>
      </c>
      <c r="MU96">
        <f t="shared" si="2001"/>
        <v>0</v>
      </c>
      <c r="MV96">
        <f t="shared" si="2002"/>
        <v>0</v>
      </c>
      <c r="MW96">
        <f t="shared" si="2003"/>
        <v>0</v>
      </c>
      <c r="MX96">
        <f t="shared" si="2004"/>
        <v>0</v>
      </c>
      <c r="MY96">
        <f t="shared" si="2005"/>
        <v>0</v>
      </c>
      <c r="MZ96">
        <f t="shared" si="2006"/>
        <v>0</v>
      </c>
      <c r="NA96">
        <f t="shared" si="2007"/>
        <v>0</v>
      </c>
      <c r="NB96">
        <f t="shared" si="2008"/>
        <v>0</v>
      </c>
      <c r="NC96">
        <f t="shared" si="2009"/>
        <v>0</v>
      </c>
      <c r="ND96">
        <f t="shared" si="2010"/>
        <v>0</v>
      </c>
      <c r="NE96">
        <f t="shared" si="2011"/>
        <v>0</v>
      </c>
      <c r="NF96">
        <f t="shared" si="2012"/>
        <v>0</v>
      </c>
      <c r="NG96">
        <f t="shared" si="2013"/>
        <v>0</v>
      </c>
      <c r="NH96">
        <f t="shared" si="2014"/>
        <v>0</v>
      </c>
      <c r="NI96">
        <f t="shared" si="2015"/>
        <v>0</v>
      </c>
      <c r="NJ96">
        <f t="shared" si="2016"/>
        <v>0</v>
      </c>
      <c r="NK96">
        <f t="shared" si="2017"/>
        <v>0</v>
      </c>
      <c r="NL96">
        <f t="shared" si="2018"/>
        <v>0</v>
      </c>
      <c r="NM96">
        <f t="shared" si="2019"/>
        <v>0</v>
      </c>
      <c r="NN96">
        <f t="shared" si="2020"/>
        <v>0</v>
      </c>
      <c r="NO96">
        <f t="shared" si="2021"/>
        <v>0</v>
      </c>
      <c r="NP96">
        <f t="shared" si="2022"/>
        <v>0</v>
      </c>
      <c r="NQ96">
        <f t="shared" si="2023"/>
        <v>0</v>
      </c>
      <c r="NR96">
        <f t="shared" si="2024"/>
        <v>0</v>
      </c>
      <c r="NS96">
        <f t="shared" si="2025"/>
        <v>0</v>
      </c>
      <c r="NT96">
        <f t="shared" si="2026"/>
        <v>0</v>
      </c>
      <c r="NU96">
        <f t="shared" si="2027"/>
        <v>0</v>
      </c>
      <c r="NV96">
        <f t="shared" si="2028"/>
        <v>0</v>
      </c>
      <c r="NW96">
        <f t="shared" si="2029"/>
        <v>0</v>
      </c>
      <c r="NX96">
        <f t="shared" si="2030"/>
        <v>0</v>
      </c>
      <c r="NY96">
        <f t="shared" si="2031"/>
        <v>0</v>
      </c>
      <c r="NZ96">
        <f t="shared" si="2032"/>
        <v>0</v>
      </c>
      <c r="OA96">
        <f t="shared" si="2033"/>
        <v>0</v>
      </c>
      <c r="OB96">
        <f t="shared" si="2034"/>
        <v>0</v>
      </c>
      <c r="OC96">
        <f t="shared" si="2035"/>
        <v>0</v>
      </c>
      <c r="OD96">
        <f t="shared" si="2036"/>
        <v>0</v>
      </c>
      <c r="OE96">
        <f t="shared" si="2037"/>
        <v>0</v>
      </c>
      <c r="OF96">
        <f t="shared" si="2038"/>
        <v>0</v>
      </c>
      <c r="OG96">
        <f t="shared" si="2039"/>
        <v>0</v>
      </c>
      <c r="OH96">
        <f t="shared" si="2040"/>
        <v>0</v>
      </c>
      <c r="OJ96" s="4">
        <f t="shared" si="2041"/>
        <v>182</v>
      </c>
      <c r="OK96" s="4">
        <f t="shared" si="2042"/>
        <v>83</v>
      </c>
      <c r="OL96" s="4">
        <f t="shared" si="2043"/>
        <v>100</v>
      </c>
      <c r="OM96" s="4">
        <f t="shared" si="2044"/>
        <v>0</v>
      </c>
      <c r="OP96" s="4">
        <f t="shared" si="2045"/>
        <v>365</v>
      </c>
      <c r="OQ96" s="4"/>
      <c r="OS96">
        <f t="shared" si="2046"/>
        <v>44</v>
      </c>
      <c r="OT96">
        <f t="shared" si="2047"/>
        <v>21</v>
      </c>
      <c r="OU96">
        <f t="shared" si="2048"/>
        <v>52</v>
      </c>
      <c r="OV96">
        <f t="shared" si="2049"/>
        <v>41</v>
      </c>
      <c r="OW96">
        <f t="shared" si="2050"/>
        <v>10</v>
      </c>
      <c r="OX96">
        <f t="shared" si="2051"/>
        <v>27</v>
      </c>
      <c r="OY96">
        <f t="shared" si="2052"/>
        <v>16</v>
      </c>
      <c r="OZ96">
        <f t="shared" si="2053"/>
        <v>67</v>
      </c>
      <c r="PA96">
        <f t="shared" si="2054"/>
        <v>38</v>
      </c>
      <c r="PB96">
        <f t="shared" si="2055"/>
        <v>0</v>
      </c>
      <c r="PC96">
        <f t="shared" si="2056"/>
        <v>49</v>
      </c>
      <c r="PD96">
        <f t="shared" si="2057"/>
        <v>0</v>
      </c>
      <c r="PE96">
        <f t="shared" si="2058"/>
        <v>0</v>
      </c>
      <c r="PF96">
        <f t="shared" si="2059"/>
        <v>0</v>
      </c>
      <c r="PG96">
        <f t="shared" si="2060"/>
        <v>0</v>
      </c>
      <c r="PH96">
        <f t="shared" si="2061"/>
        <v>0</v>
      </c>
      <c r="PI96">
        <f t="shared" si="2062"/>
        <v>0</v>
      </c>
      <c r="PJ96">
        <f t="shared" si="2063"/>
        <v>0</v>
      </c>
      <c r="PK96">
        <f t="shared" si="2064"/>
        <v>0</v>
      </c>
      <c r="PL96">
        <f t="shared" si="2065"/>
        <v>0</v>
      </c>
      <c r="PM96">
        <f t="shared" si="2066"/>
        <v>0</v>
      </c>
      <c r="PN96">
        <f t="shared" si="2067"/>
        <v>0</v>
      </c>
      <c r="PO96">
        <f t="shared" si="2068"/>
        <v>0</v>
      </c>
      <c r="PP96">
        <f t="shared" si="2069"/>
        <v>0</v>
      </c>
      <c r="PQ96">
        <f t="shared" si="2070"/>
        <v>0</v>
      </c>
      <c r="PR96">
        <f t="shared" si="2071"/>
        <v>0</v>
      </c>
      <c r="PS96">
        <f t="shared" si="2072"/>
        <v>0</v>
      </c>
      <c r="PT96">
        <f t="shared" si="2073"/>
        <v>0</v>
      </c>
      <c r="PU96">
        <f t="shared" si="2074"/>
        <v>0</v>
      </c>
      <c r="PV96">
        <f t="shared" si="2075"/>
        <v>0</v>
      </c>
      <c r="PW96">
        <f t="shared" si="2076"/>
        <v>0</v>
      </c>
      <c r="PX96">
        <f t="shared" si="2077"/>
        <v>0</v>
      </c>
      <c r="PY96">
        <f t="shared" si="2078"/>
        <v>0</v>
      </c>
      <c r="PZ96">
        <f t="shared" si="2079"/>
        <v>0</v>
      </c>
      <c r="QA96">
        <f t="shared" si="2080"/>
        <v>0</v>
      </c>
      <c r="QB96">
        <f t="shared" si="2081"/>
        <v>0</v>
      </c>
      <c r="QC96">
        <f t="shared" si="2082"/>
        <v>0</v>
      </c>
      <c r="QD96">
        <f t="shared" si="2083"/>
        <v>0</v>
      </c>
      <c r="QE96">
        <f t="shared" si="2084"/>
        <v>0</v>
      </c>
      <c r="QF96">
        <f t="shared" si="2085"/>
        <v>0</v>
      </c>
      <c r="QG96">
        <f t="shared" si="2086"/>
        <v>0</v>
      </c>
      <c r="QH96">
        <f t="shared" si="2087"/>
        <v>0</v>
      </c>
      <c r="QI96">
        <f t="shared" si="2088"/>
        <v>0</v>
      </c>
      <c r="QJ96">
        <f t="shared" si="2089"/>
        <v>0</v>
      </c>
      <c r="QK96">
        <f t="shared" si="2090"/>
        <v>0</v>
      </c>
      <c r="QL96">
        <f t="shared" si="2091"/>
        <v>0</v>
      </c>
      <c r="QM96">
        <f t="shared" si="2092"/>
        <v>0</v>
      </c>
      <c r="QN96">
        <f t="shared" si="2093"/>
        <v>0</v>
      </c>
      <c r="QO96">
        <f t="shared" si="2094"/>
        <v>0</v>
      </c>
      <c r="QP96">
        <f t="shared" si="2095"/>
        <v>0</v>
      </c>
      <c r="QQ96">
        <f t="shared" si="2096"/>
        <v>0</v>
      </c>
      <c r="QR96">
        <f t="shared" si="2097"/>
        <v>0</v>
      </c>
      <c r="QS96">
        <f t="shared" si="2098"/>
        <v>0</v>
      </c>
      <c r="QT96">
        <f t="shared" si="2099"/>
        <v>0</v>
      </c>
      <c r="QU96">
        <f t="shared" si="2100"/>
        <v>0</v>
      </c>
      <c r="QV96">
        <f t="shared" si="2101"/>
        <v>0</v>
      </c>
      <c r="QW96">
        <f t="shared" si="2102"/>
        <v>0</v>
      </c>
      <c r="QX96">
        <f t="shared" si="2103"/>
        <v>0</v>
      </c>
      <c r="QY96">
        <f t="shared" si="2104"/>
        <v>0</v>
      </c>
      <c r="QZ96">
        <f t="shared" si="2105"/>
        <v>0</v>
      </c>
      <c r="RA96">
        <f t="shared" si="2106"/>
        <v>0</v>
      </c>
      <c r="RB96">
        <f t="shared" si="2107"/>
        <v>0</v>
      </c>
      <c r="RC96">
        <f t="shared" si="2108"/>
        <v>0</v>
      </c>
      <c r="RD96">
        <f t="shared" si="2109"/>
        <v>0</v>
      </c>
      <c r="RE96">
        <f t="shared" si="2110"/>
        <v>0</v>
      </c>
      <c r="RF96">
        <f t="shared" si="2111"/>
        <v>0</v>
      </c>
      <c r="RG96">
        <f t="shared" si="2112"/>
        <v>0</v>
      </c>
      <c r="RH96">
        <f t="shared" si="2113"/>
        <v>0</v>
      </c>
      <c r="RI96">
        <f t="shared" si="2114"/>
        <v>0</v>
      </c>
      <c r="RJ96">
        <f t="shared" si="2115"/>
        <v>0</v>
      </c>
      <c r="RK96">
        <f t="shared" si="2116"/>
        <v>0</v>
      </c>
      <c r="RL96">
        <f t="shared" si="2117"/>
        <v>0</v>
      </c>
      <c r="RM96">
        <f t="shared" si="2118"/>
        <v>0</v>
      </c>
      <c r="RN96">
        <f t="shared" si="2119"/>
        <v>0</v>
      </c>
      <c r="RO96">
        <f t="shared" si="2120"/>
        <v>0</v>
      </c>
      <c r="RP96">
        <f t="shared" si="2121"/>
        <v>0</v>
      </c>
      <c r="RQ96">
        <f t="shared" si="2122"/>
        <v>0</v>
      </c>
      <c r="RR96">
        <f t="shared" si="2123"/>
        <v>0</v>
      </c>
      <c r="RS96">
        <f t="shared" si="2124"/>
        <v>0</v>
      </c>
      <c r="RT96">
        <f t="shared" si="2125"/>
        <v>0</v>
      </c>
      <c r="RU96">
        <f t="shared" si="2126"/>
        <v>0</v>
      </c>
      <c r="RV96">
        <f t="shared" si="2127"/>
        <v>0</v>
      </c>
      <c r="RW96">
        <f t="shared" si="2128"/>
        <v>0</v>
      </c>
      <c r="RX96">
        <f t="shared" si="2129"/>
        <v>0</v>
      </c>
      <c r="RY96">
        <f t="shared" si="2130"/>
        <v>0</v>
      </c>
      <c r="SA96" s="4">
        <f t="shared" si="2131"/>
        <v>18.48</v>
      </c>
      <c r="SB96" s="4">
        <f t="shared" si="2132"/>
        <v>6.03</v>
      </c>
      <c r="SC96" s="4">
        <f t="shared" si="2133"/>
        <v>10.42</v>
      </c>
      <c r="SD96" s="4">
        <f t="shared" si="2134"/>
        <v>0</v>
      </c>
      <c r="SF96" s="4">
        <f t="shared" si="2135"/>
        <v>34.93</v>
      </c>
      <c r="SI96">
        <f t="shared" si="2136"/>
        <v>4</v>
      </c>
      <c r="SJ96">
        <f t="shared" si="2137"/>
        <v>3.25</v>
      </c>
      <c r="SK96">
        <f t="shared" si="2138"/>
        <v>4.5999999999999996</v>
      </c>
      <c r="SL96">
        <f t="shared" si="2139"/>
        <v>4</v>
      </c>
      <c r="SM96">
        <f t="shared" si="2140"/>
        <v>3.31</v>
      </c>
      <c r="SN96">
        <f t="shared" si="2141"/>
        <v>2.88</v>
      </c>
      <c r="SO96">
        <f t="shared" si="2142"/>
        <v>2.83</v>
      </c>
      <c r="SP96">
        <f t="shared" si="2143"/>
        <v>3.2</v>
      </c>
      <c r="SQ96">
        <f t="shared" si="2144"/>
        <v>3.75</v>
      </c>
      <c r="SR96" t="str">
        <f t="shared" si="2145"/>
        <v>0</v>
      </c>
      <c r="SS96">
        <f t="shared" si="2146"/>
        <v>3.11</v>
      </c>
      <c r="ST96" t="str">
        <f t="shared" si="2147"/>
        <v>0</v>
      </c>
      <c r="SU96" t="str">
        <f t="shared" si="2148"/>
        <v>0</v>
      </c>
      <c r="SV96" t="str">
        <f t="shared" si="2149"/>
        <v>0</v>
      </c>
      <c r="SW96" t="str">
        <f t="shared" si="2150"/>
        <v>0</v>
      </c>
      <c r="SX96" t="str">
        <f t="shared" si="2151"/>
        <v>0</v>
      </c>
      <c r="SY96" t="str">
        <f t="shared" si="2152"/>
        <v>0</v>
      </c>
      <c r="SZ96" t="str">
        <f t="shared" si="2153"/>
        <v>0</v>
      </c>
      <c r="TA96" t="str">
        <f t="shared" si="2154"/>
        <v>0</v>
      </c>
      <c r="TB96" t="str">
        <f t="shared" si="2155"/>
        <v>0</v>
      </c>
      <c r="TC96" t="str">
        <f t="shared" si="2156"/>
        <v>0</v>
      </c>
      <c r="TD96" t="str">
        <f t="shared" si="2157"/>
        <v>0</v>
      </c>
      <c r="TE96" t="str">
        <f t="shared" si="2158"/>
        <v>0</v>
      </c>
      <c r="TF96" t="str">
        <f t="shared" si="2159"/>
        <v>0</v>
      </c>
      <c r="TG96" t="str">
        <f t="shared" si="2160"/>
        <v>0</v>
      </c>
      <c r="TH96" t="str">
        <f t="shared" si="2161"/>
        <v>0</v>
      </c>
      <c r="TI96" t="str">
        <f t="shared" si="2162"/>
        <v>0</v>
      </c>
      <c r="TJ96" t="str">
        <f t="shared" si="2163"/>
        <v>0</v>
      </c>
      <c r="TK96" t="str">
        <f t="shared" si="2164"/>
        <v>0</v>
      </c>
      <c r="TL96" t="str">
        <f t="shared" si="2165"/>
        <v>0</v>
      </c>
      <c r="TM96" t="str">
        <f t="shared" si="2166"/>
        <v>0</v>
      </c>
      <c r="TN96" t="str">
        <f t="shared" si="2167"/>
        <v>0</v>
      </c>
      <c r="TO96" t="str">
        <f t="shared" si="2168"/>
        <v>0</v>
      </c>
      <c r="TP96" t="str">
        <f t="shared" si="2169"/>
        <v>0</v>
      </c>
      <c r="TQ96" t="str">
        <f t="shared" si="2170"/>
        <v>0</v>
      </c>
      <c r="TR96" t="str">
        <f t="shared" si="2171"/>
        <v>0</v>
      </c>
      <c r="TS96" t="str">
        <f t="shared" si="2172"/>
        <v>0</v>
      </c>
      <c r="TT96" t="str">
        <f t="shared" si="2173"/>
        <v>0</v>
      </c>
      <c r="TU96" t="str">
        <f t="shared" si="2174"/>
        <v>0</v>
      </c>
      <c r="TV96" t="str">
        <f t="shared" si="2175"/>
        <v>0</v>
      </c>
      <c r="TW96" t="str">
        <f t="shared" si="2176"/>
        <v>0</v>
      </c>
      <c r="TX96" t="str">
        <f t="shared" si="2177"/>
        <v>0</v>
      </c>
      <c r="TY96" t="str">
        <f t="shared" si="2178"/>
        <v>0</v>
      </c>
      <c r="TZ96" t="str">
        <f t="shared" si="2179"/>
        <v>0</v>
      </c>
      <c r="UA96" t="str">
        <f t="shared" si="2180"/>
        <v>0</v>
      </c>
      <c r="UB96" t="str">
        <f t="shared" si="2181"/>
        <v>0</v>
      </c>
      <c r="UC96" t="str">
        <f t="shared" si="2182"/>
        <v>0</v>
      </c>
      <c r="UD96" t="str">
        <f t="shared" si="2183"/>
        <v>0</v>
      </c>
      <c r="UE96" t="str">
        <f t="shared" si="2184"/>
        <v>0</v>
      </c>
      <c r="UF96" t="str">
        <f t="shared" si="2185"/>
        <v>0</v>
      </c>
      <c r="UG96" t="str">
        <f t="shared" si="2186"/>
        <v>0</v>
      </c>
      <c r="UH96" t="str">
        <f t="shared" si="2187"/>
        <v>0</v>
      </c>
      <c r="UI96" t="str">
        <f t="shared" si="2188"/>
        <v>0</v>
      </c>
      <c r="UJ96" t="str">
        <f t="shared" si="2189"/>
        <v>0</v>
      </c>
      <c r="UK96" t="str">
        <f t="shared" si="2190"/>
        <v>0</v>
      </c>
      <c r="UL96" t="str">
        <f t="shared" si="2191"/>
        <v>0</v>
      </c>
      <c r="UM96" t="str">
        <f t="shared" si="2192"/>
        <v>0</v>
      </c>
      <c r="UN96" t="str">
        <f t="shared" si="2193"/>
        <v>0</v>
      </c>
      <c r="UO96" t="str">
        <f t="shared" si="2194"/>
        <v>0</v>
      </c>
      <c r="UP96" t="str">
        <f t="shared" si="2195"/>
        <v>0</v>
      </c>
      <c r="UQ96" t="str">
        <f t="shared" si="2196"/>
        <v>0</v>
      </c>
      <c r="UR96" t="str">
        <f t="shared" si="2197"/>
        <v>0</v>
      </c>
      <c r="US96" t="str">
        <f t="shared" si="2198"/>
        <v>0</v>
      </c>
      <c r="UT96" t="str">
        <f t="shared" si="2199"/>
        <v>0</v>
      </c>
      <c r="UU96" t="str">
        <f t="shared" si="2200"/>
        <v>0</v>
      </c>
      <c r="UV96" t="str">
        <f t="shared" si="2201"/>
        <v>0</v>
      </c>
      <c r="UW96" t="str">
        <f t="shared" si="2202"/>
        <v>0</v>
      </c>
      <c r="UX96" t="str">
        <f t="shared" si="2203"/>
        <v>0</v>
      </c>
      <c r="UY96" t="str">
        <f t="shared" si="2204"/>
        <v>0</v>
      </c>
      <c r="UZ96" t="str">
        <f t="shared" si="2205"/>
        <v>0</v>
      </c>
      <c r="VA96" t="str">
        <f t="shared" si="2206"/>
        <v>0</v>
      </c>
      <c r="VB96" t="str">
        <f t="shared" si="2207"/>
        <v>0</v>
      </c>
      <c r="VC96" t="str">
        <f t="shared" si="2208"/>
        <v>0</v>
      </c>
      <c r="VD96" t="str">
        <f t="shared" si="2209"/>
        <v>0</v>
      </c>
      <c r="VE96" t="str">
        <f t="shared" si="2210"/>
        <v>0</v>
      </c>
      <c r="VF96" t="str">
        <f t="shared" si="2211"/>
        <v>0</v>
      </c>
      <c r="VG96" t="str">
        <f t="shared" si="2212"/>
        <v>0</v>
      </c>
      <c r="VH96" t="str">
        <f t="shared" si="2213"/>
        <v>0</v>
      </c>
      <c r="VI96" t="str">
        <f t="shared" si="2214"/>
        <v>0</v>
      </c>
      <c r="VJ96" t="str">
        <f t="shared" si="2215"/>
        <v>0</v>
      </c>
      <c r="VK96" t="str">
        <f t="shared" si="2216"/>
        <v>0</v>
      </c>
      <c r="VL96" t="str">
        <f t="shared" si="2217"/>
        <v>0</v>
      </c>
      <c r="VM96" t="str">
        <f t="shared" si="2218"/>
        <v>0</v>
      </c>
      <c r="VN96" t="str">
        <f t="shared" si="2219"/>
        <v>0</v>
      </c>
      <c r="VO96" t="str">
        <f t="shared" si="2220"/>
        <v>0</v>
      </c>
      <c r="VQ96" s="4">
        <f t="shared" si="2221"/>
        <v>6.7600000000000007</v>
      </c>
      <c r="VR96" s="4">
        <f t="shared" si="2222"/>
        <v>-9.67</v>
      </c>
      <c r="VS96" s="4">
        <f t="shared" si="2223"/>
        <v>-11.57</v>
      </c>
      <c r="VT96" s="4">
        <f t="shared" si="2224"/>
        <v>0</v>
      </c>
      <c r="VV96" s="4">
        <f t="shared" si="2225"/>
        <v>-14.48</v>
      </c>
      <c r="VY96">
        <f t="shared" si="2226"/>
        <v>-2.21</v>
      </c>
      <c r="VZ96">
        <f t="shared" si="2227"/>
        <v>-2.06</v>
      </c>
      <c r="WA96">
        <f t="shared" si="2228"/>
        <v>2.37</v>
      </c>
      <c r="WB96">
        <f t="shared" si="2229"/>
        <v>2.76</v>
      </c>
      <c r="WC96">
        <f t="shared" si="2230"/>
        <v>-6.08</v>
      </c>
      <c r="WD96">
        <f t="shared" si="2231"/>
        <v>6.04</v>
      </c>
      <c r="WE96">
        <f t="shared" si="2232"/>
        <v>-4.17</v>
      </c>
      <c r="WF96">
        <f t="shared" si="2233"/>
        <v>-5.5</v>
      </c>
      <c r="WG96">
        <f t="shared" si="2234"/>
        <v>2.62</v>
      </c>
      <c r="WH96">
        <f t="shared" si="2235"/>
        <v>0</v>
      </c>
      <c r="WI96">
        <f t="shared" si="2236"/>
        <v>-8.25</v>
      </c>
      <c r="WJ96">
        <f t="shared" si="2237"/>
        <v>0</v>
      </c>
      <c r="WK96">
        <f t="shared" si="2238"/>
        <v>0</v>
      </c>
      <c r="WL96">
        <f t="shared" si="2239"/>
        <v>0</v>
      </c>
      <c r="WM96">
        <f t="shared" si="2240"/>
        <v>0</v>
      </c>
      <c r="WN96">
        <f t="shared" si="2241"/>
        <v>0</v>
      </c>
      <c r="WO96">
        <f t="shared" si="2242"/>
        <v>0</v>
      </c>
      <c r="WP96">
        <f t="shared" si="2243"/>
        <v>0</v>
      </c>
      <c r="WQ96">
        <f t="shared" si="2244"/>
        <v>0</v>
      </c>
      <c r="WR96">
        <f t="shared" si="2245"/>
        <v>0</v>
      </c>
      <c r="WS96">
        <f t="shared" si="2246"/>
        <v>0</v>
      </c>
      <c r="WT96">
        <f t="shared" si="2247"/>
        <v>0</v>
      </c>
      <c r="WU96">
        <f t="shared" si="2248"/>
        <v>0</v>
      </c>
      <c r="WV96">
        <f t="shared" si="2249"/>
        <v>0</v>
      </c>
      <c r="WW96">
        <f t="shared" si="2250"/>
        <v>0</v>
      </c>
      <c r="WX96">
        <f t="shared" si="2251"/>
        <v>0</v>
      </c>
      <c r="WY96">
        <f t="shared" si="2252"/>
        <v>0</v>
      </c>
      <c r="WZ96">
        <f t="shared" si="2253"/>
        <v>0</v>
      </c>
      <c r="XA96">
        <f t="shared" si="2254"/>
        <v>0</v>
      </c>
      <c r="XB96">
        <f t="shared" si="2255"/>
        <v>0</v>
      </c>
      <c r="XC96">
        <f t="shared" si="2256"/>
        <v>0</v>
      </c>
      <c r="XD96">
        <f t="shared" si="2257"/>
        <v>0</v>
      </c>
      <c r="XE96">
        <f t="shared" si="2258"/>
        <v>0</v>
      </c>
      <c r="XF96">
        <f t="shared" si="2259"/>
        <v>0</v>
      </c>
      <c r="XG96">
        <f t="shared" si="2260"/>
        <v>0</v>
      </c>
      <c r="XH96">
        <f t="shared" si="2261"/>
        <v>0</v>
      </c>
      <c r="XI96">
        <f t="shared" si="2262"/>
        <v>0</v>
      </c>
      <c r="XJ96">
        <f t="shared" si="2263"/>
        <v>0</v>
      </c>
      <c r="XK96">
        <f t="shared" si="2264"/>
        <v>0</v>
      </c>
      <c r="XL96">
        <f t="shared" si="2265"/>
        <v>0</v>
      </c>
      <c r="XM96">
        <f t="shared" si="2266"/>
        <v>0</v>
      </c>
      <c r="XN96">
        <f t="shared" si="2267"/>
        <v>0</v>
      </c>
      <c r="XO96">
        <f t="shared" si="2268"/>
        <v>0</v>
      </c>
      <c r="XP96">
        <f t="shared" si="2269"/>
        <v>0</v>
      </c>
      <c r="XQ96">
        <f t="shared" si="2270"/>
        <v>0</v>
      </c>
      <c r="XR96">
        <f t="shared" si="2271"/>
        <v>0</v>
      </c>
      <c r="XS96">
        <f t="shared" si="2272"/>
        <v>0</v>
      </c>
      <c r="XT96">
        <f t="shared" si="2273"/>
        <v>0</v>
      </c>
      <c r="XU96">
        <f t="shared" si="2274"/>
        <v>0</v>
      </c>
      <c r="XV96">
        <f t="shared" si="2275"/>
        <v>0</v>
      </c>
      <c r="XW96">
        <f t="shared" si="2276"/>
        <v>0</v>
      </c>
      <c r="XX96">
        <f t="shared" si="2277"/>
        <v>0</v>
      </c>
      <c r="XY96">
        <f t="shared" si="2278"/>
        <v>0</v>
      </c>
      <c r="XZ96">
        <f t="shared" si="2279"/>
        <v>0</v>
      </c>
      <c r="YA96">
        <f t="shared" si="2280"/>
        <v>0</v>
      </c>
      <c r="YB96">
        <f t="shared" si="2281"/>
        <v>0</v>
      </c>
      <c r="YC96">
        <f t="shared" si="2282"/>
        <v>0</v>
      </c>
      <c r="YD96">
        <f t="shared" si="2283"/>
        <v>0</v>
      </c>
      <c r="YE96">
        <f t="shared" si="2284"/>
        <v>0</v>
      </c>
      <c r="YF96">
        <f t="shared" si="2285"/>
        <v>0</v>
      </c>
      <c r="YG96">
        <f t="shared" si="2286"/>
        <v>0</v>
      </c>
      <c r="YH96">
        <f t="shared" si="2287"/>
        <v>0</v>
      </c>
      <c r="YI96">
        <f t="shared" si="2288"/>
        <v>0</v>
      </c>
      <c r="YJ96">
        <f t="shared" si="2289"/>
        <v>0</v>
      </c>
      <c r="YK96">
        <f t="shared" si="2290"/>
        <v>0</v>
      </c>
      <c r="YL96">
        <f t="shared" si="2291"/>
        <v>0</v>
      </c>
      <c r="YM96">
        <f t="shared" si="2292"/>
        <v>0</v>
      </c>
      <c r="YN96">
        <f t="shared" si="2293"/>
        <v>0</v>
      </c>
      <c r="YO96">
        <f t="shared" si="2294"/>
        <v>0</v>
      </c>
      <c r="YP96">
        <f t="shared" si="2295"/>
        <v>0</v>
      </c>
      <c r="YQ96">
        <f t="shared" si="2296"/>
        <v>0</v>
      </c>
      <c r="YR96">
        <f t="shared" si="2297"/>
        <v>0</v>
      </c>
      <c r="YS96">
        <f t="shared" si="2298"/>
        <v>0</v>
      </c>
      <c r="YT96">
        <f t="shared" si="2299"/>
        <v>0</v>
      </c>
      <c r="YU96">
        <f t="shared" si="2300"/>
        <v>0</v>
      </c>
      <c r="YV96">
        <f t="shared" si="2301"/>
        <v>0</v>
      </c>
      <c r="YW96">
        <f t="shared" si="2302"/>
        <v>0</v>
      </c>
      <c r="YX96">
        <f t="shared" si="2303"/>
        <v>0</v>
      </c>
      <c r="YY96">
        <f t="shared" si="2304"/>
        <v>0</v>
      </c>
      <c r="YZ96">
        <f t="shared" si="2305"/>
        <v>0</v>
      </c>
      <c r="ZA96">
        <f t="shared" si="2306"/>
        <v>0</v>
      </c>
      <c r="ZB96">
        <f t="shared" si="2307"/>
        <v>0</v>
      </c>
      <c r="ZC96">
        <f t="shared" si="2308"/>
        <v>0</v>
      </c>
      <c r="ZD96">
        <f t="shared" si="2309"/>
        <v>0</v>
      </c>
      <c r="ZE96">
        <f t="shared" si="2310"/>
        <v>0</v>
      </c>
      <c r="ZG96" s="4">
        <f t="shared" si="2311"/>
        <v>239</v>
      </c>
      <c r="ZH96" s="4">
        <f t="shared" si="2312"/>
        <v>155</v>
      </c>
      <c r="ZI96" s="4">
        <f t="shared" si="2313"/>
        <v>173</v>
      </c>
      <c r="ZJ96" s="4">
        <f t="shared" si="2314"/>
        <v>0</v>
      </c>
      <c r="ZL96" s="4">
        <f t="shared" si="2315"/>
        <v>567</v>
      </c>
      <c r="ZO96">
        <f t="shared" si="2316"/>
        <v>44</v>
      </c>
      <c r="ZP96">
        <f t="shared" si="2317"/>
        <v>59</v>
      </c>
      <c r="ZQ96">
        <f t="shared" si="2318"/>
        <v>34</v>
      </c>
      <c r="ZR96">
        <f t="shared" si="2319"/>
        <v>45</v>
      </c>
      <c r="ZS96">
        <f t="shared" si="2320"/>
        <v>58</v>
      </c>
      <c r="ZT96">
        <f t="shared" si="2321"/>
        <v>46</v>
      </c>
      <c r="ZU96">
        <f t="shared" si="2322"/>
        <v>74</v>
      </c>
      <c r="ZV96">
        <f t="shared" si="2323"/>
        <v>81</v>
      </c>
      <c r="ZW96">
        <f t="shared" si="2324"/>
        <v>56</v>
      </c>
      <c r="ZX96">
        <f t="shared" si="2325"/>
        <v>0</v>
      </c>
      <c r="ZY96">
        <f t="shared" si="2326"/>
        <v>70</v>
      </c>
      <c r="ZZ96">
        <f t="shared" si="2327"/>
        <v>0</v>
      </c>
      <c r="AAA96">
        <f t="shared" si="2328"/>
        <v>0</v>
      </c>
      <c r="AAB96">
        <f t="shared" si="2329"/>
        <v>0</v>
      </c>
      <c r="AAC96">
        <f t="shared" si="2330"/>
        <v>0</v>
      </c>
      <c r="AAD96">
        <f t="shared" si="2331"/>
        <v>0</v>
      </c>
      <c r="AAE96">
        <f t="shared" si="2332"/>
        <v>0</v>
      </c>
      <c r="AAF96">
        <f t="shared" si="2333"/>
        <v>0</v>
      </c>
      <c r="AAG96">
        <f t="shared" si="2334"/>
        <v>0</v>
      </c>
      <c r="AAH96">
        <f t="shared" si="2335"/>
        <v>0</v>
      </c>
      <c r="AAI96">
        <f t="shared" si="2336"/>
        <v>0</v>
      </c>
      <c r="AAJ96">
        <f t="shared" si="2337"/>
        <v>0</v>
      </c>
      <c r="AAK96">
        <f t="shared" si="2338"/>
        <v>0</v>
      </c>
      <c r="AAL96">
        <f t="shared" si="2339"/>
        <v>0</v>
      </c>
      <c r="AAM96">
        <f t="shared" si="2340"/>
        <v>0</v>
      </c>
      <c r="AAN96">
        <f t="shared" si="2341"/>
        <v>0</v>
      </c>
      <c r="AAO96">
        <f t="shared" si="2342"/>
        <v>0</v>
      </c>
      <c r="AAP96">
        <f t="shared" si="2343"/>
        <v>0</v>
      </c>
      <c r="AAQ96">
        <f t="shared" si="2344"/>
        <v>0</v>
      </c>
      <c r="AAR96">
        <f t="shared" si="2345"/>
        <v>0</v>
      </c>
      <c r="AAS96">
        <f t="shared" si="2346"/>
        <v>0</v>
      </c>
      <c r="AAT96">
        <f t="shared" si="2347"/>
        <v>0</v>
      </c>
      <c r="AAU96">
        <f t="shared" si="2348"/>
        <v>0</v>
      </c>
      <c r="AAV96">
        <f t="shared" si="2349"/>
        <v>0</v>
      </c>
      <c r="AAW96">
        <f t="shared" si="2350"/>
        <v>0</v>
      </c>
      <c r="AAX96">
        <f t="shared" si="2351"/>
        <v>0</v>
      </c>
      <c r="AAY96">
        <f t="shared" si="2352"/>
        <v>0</v>
      </c>
      <c r="AAZ96">
        <f t="shared" si="2353"/>
        <v>0</v>
      </c>
      <c r="ABA96">
        <f t="shared" si="2354"/>
        <v>0</v>
      </c>
      <c r="ABB96">
        <f t="shared" si="2355"/>
        <v>0</v>
      </c>
      <c r="ABC96">
        <f t="shared" si="2356"/>
        <v>0</v>
      </c>
      <c r="ABD96">
        <f t="shared" si="2357"/>
        <v>0</v>
      </c>
      <c r="ABE96">
        <f t="shared" si="2358"/>
        <v>0</v>
      </c>
      <c r="ABF96">
        <f t="shared" si="2359"/>
        <v>0</v>
      </c>
      <c r="ABG96">
        <f t="shared" si="2360"/>
        <v>0</v>
      </c>
      <c r="ABH96">
        <f t="shared" si="2361"/>
        <v>0</v>
      </c>
      <c r="ABI96">
        <f t="shared" si="2362"/>
        <v>0</v>
      </c>
      <c r="ABJ96">
        <f t="shared" si="2363"/>
        <v>0</v>
      </c>
      <c r="ABK96">
        <f t="shared" si="2364"/>
        <v>0</v>
      </c>
      <c r="ABL96">
        <f t="shared" si="2365"/>
        <v>0</v>
      </c>
      <c r="ABM96">
        <f t="shared" si="2366"/>
        <v>0</v>
      </c>
      <c r="ABN96">
        <f t="shared" si="2367"/>
        <v>0</v>
      </c>
      <c r="ABO96">
        <f t="shared" si="2368"/>
        <v>0</v>
      </c>
      <c r="ABP96">
        <f t="shared" si="2369"/>
        <v>0</v>
      </c>
      <c r="ABQ96">
        <f t="shared" si="2370"/>
        <v>0</v>
      </c>
      <c r="ABR96">
        <f t="shared" si="2371"/>
        <v>0</v>
      </c>
      <c r="ABS96">
        <f t="shared" si="2372"/>
        <v>0</v>
      </c>
      <c r="ABT96">
        <f t="shared" si="2373"/>
        <v>0</v>
      </c>
      <c r="ABU96">
        <f t="shared" si="2374"/>
        <v>0</v>
      </c>
      <c r="ABV96">
        <f t="shared" si="2375"/>
        <v>0</v>
      </c>
      <c r="ABW96">
        <f t="shared" si="2376"/>
        <v>0</v>
      </c>
      <c r="ABX96">
        <f t="shared" si="2377"/>
        <v>0</v>
      </c>
      <c r="ABY96">
        <f t="shared" si="2378"/>
        <v>0</v>
      </c>
      <c r="ABZ96">
        <f t="shared" si="2379"/>
        <v>0</v>
      </c>
      <c r="ACA96">
        <f t="shared" si="2380"/>
        <v>0</v>
      </c>
      <c r="ACB96">
        <f t="shared" si="2381"/>
        <v>0</v>
      </c>
      <c r="ACC96">
        <f t="shared" si="2382"/>
        <v>0</v>
      </c>
      <c r="ACD96">
        <f t="shared" si="2383"/>
        <v>0</v>
      </c>
      <c r="ACE96">
        <f t="shared" si="2384"/>
        <v>0</v>
      </c>
      <c r="ACF96">
        <f t="shared" si="2385"/>
        <v>0</v>
      </c>
      <c r="ACG96">
        <f t="shared" si="2386"/>
        <v>0</v>
      </c>
      <c r="ACH96">
        <f t="shared" si="2387"/>
        <v>0</v>
      </c>
      <c r="ACI96">
        <f t="shared" si="2388"/>
        <v>0</v>
      </c>
      <c r="ACJ96">
        <f t="shared" si="2389"/>
        <v>0</v>
      </c>
      <c r="ACK96">
        <f t="shared" si="2390"/>
        <v>0</v>
      </c>
      <c r="ACL96">
        <f t="shared" si="2391"/>
        <v>0</v>
      </c>
      <c r="ACM96">
        <f t="shared" si="2392"/>
        <v>0</v>
      </c>
      <c r="ACN96">
        <f t="shared" si="2393"/>
        <v>0</v>
      </c>
      <c r="ACO96">
        <f t="shared" si="2394"/>
        <v>0</v>
      </c>
      <c r="ACP96">
        <f t="shared" si="2395"/>
        <v>0</v>
      </c>
      <c r="ACQ96">
        <f t="shared" si="2396"/>
        <v>0</v>
      </c>
      <c r="ACR96">
        <f t="shared" si="2397"/>
        <v>0</v>
      </c>
      <c r="ACS96">
        <f t="shared" si="2398"/>
        <v>0</v>
      </c>
      <c r="ACT96">
        <f t="shared" si="2399"/>
        <v>0</v>
      </c>
      <c r="ACU96">
        <f t="shared" si="2400"/>
        <v>0</v>
      </c>
      <c r="ACW96" s="4">
        <f t="shared" si="2401"/>
        <v>128.20000000000002</v>
      </c>
      <c r="ACX96" s="4">
        <f t="shared" si="2402"/>
        <v>134.19999999999999</v>
      </c>
      <c r="ACY96" s="4">
        <f t="shared" si="2403"/>
        <v>208.89999999999998</v>
      </c>
      <c r="ACZ96" s="4">
        <f t="shared" si="2404"/>
        <v>0</v>
      </c>
      <c r="ADA96" s="88">
        <f t="shared" si="2405"/>
        <v>8.1914589665089572</v>
      </c>
      <c r="ADB96" s="4">
        <f t="shared" si="2406"/>
        <v>471.29999999999995</v>
      </c>
      <c r="ADC96" s="5">
        <f t="shared" si="2407"/>
        <v>5.0635955604688654</v>
      </c>
      <c r="ADD96" s="5">
        <f t="shared" si="2408"/>
        <v>8.3446589704632821</v>
      </c>
      <c r="ADE96">
        <f t="shared" si="2409"/>
        <v>12.5</v>
      </c>
      <c r="ADF96">
        <f t="shared" si="2410"/>
        <v>55.6</v>
      </c>
      <c r="ADG96">
        <f t="shared" si="2411"/>
        <v>17.2</v>
      </c>
      <c r="ADH96">
        <f t="shared" si="2412"/>
        <v>32.6</v>
      </c>
      <c r="ADI96">
        <f t="shared" si="2413"/>
        <v>153.69999999999999</v>
      </c>
      <c r="ADJ96">
        <f t="shared" si="2414"/>
        <v>35.1</v>
      </c>
      <c r="ADK96">
        <f t="shared" si="2415"/>
        <v>126.5</v>
      </c>
      <c r="ADL96">
        <f t="shared" si="2416"/>
        <v>7.7</v>
      </c>
      <c r="ADM96">
        <f t="shared" si="2417"/>
        <v>7.8</v>
      </c>
      <c r="ADN96">
        <f t="shared" si="2418"/>
        <v>0</v>
      </c>
      <c r="ADO96">
        <f t="shared" si="2419"/>
        <v>22.6</v>
      </c>
      <c r="ADP96">
        <f t="shared" si="2420"/>
        <v>0</v>
      </c>
      <c r="ADQ96">
        <f t="shared" si="2421"/>
        <v>0</v>
      </c>
      <c r="ADR96">
        <f t="shared" si="2422"/>
        <v>0</v>
      </c>
      <c r="ADS96">
        <f t="shared" si="2423"/>
        <v>0</v>
      </c>
      <c r="ADT96">
        <f t="shared" si="2424"/>
        <v>0</v>
      </c>
      <c r="ADU96">
        <f t="shared" si="2425"/>
        <v>0</v>
      </c>
      <c r="ADV96">
        <f t="shared" si="2426"/>
        <v>0</v>
      </c>
      <c r="ADW96">
        <f t="shared" si="2427"/>
        <v>0</v>
      </c>
      <c r="ADX96">
        <f t="shared" si="2428"/>
        <v>0</v>
      </c>
      <c r="ADY96">
        <f t="shared" si="2429"/>
        <v>0</v>
      </c>
      <c r="ADZ96">
        <f t="shared" si="2430"/>
        <v>0</v>
      </c>
      <c r="AEA96">
        <f t="shared" si="2431"/>
        <v>0</v>
      </c>
      <c r="AEB96">
        <f t="shared" si="2432"/>
        <v>0</v>
      </c>
      <c r="AEC96">
        <f t="shared" si="2433"/>
        <v>0</v>
      </c>
      <c r="AED96">
        <f t="shared" si="2434"/>
        <v>0</v>
      </c>
      <c r="AEE96">
        <f t="shared" si="2435"/>
        <v>0</v>
      </c>
      <c r="AEF96">
        <f t="shared" si="2436"/>
        <v>0</v>
      </c>
      <c r="AEG96">
        <f t="shared" si="2437"/>
        <v>0</v>
      </c>
      <c r="AEH96">
        <f t="shared" si="2438"/>
        <v>0</v>
      </c>
      <c r="AEI96">
        <f t="shared" si="2439"/>
        <v>0</v>
      </c>
      <c r="AEJ96">
        <f t="shared" si="2440"/>
        <v>0</v>
      </c>
      <c r="AEK96">
        <f t="shared" si="2441"/>
        <v>0</v>
      </c>
      <c r="AEL96">
        <f t="shared" si="2442"/>
        <v>0</v>
      </c>
      <c r="AEM96">
        <f t="shared" si="2443"/>
        <v>0</v>
      </c>
      <c r="AEN96">
        <f t="shared" si="2444"/>
        <v>0</v>
      </c>
      <c r="AEO96">
        <f t="shared" si="2445"/>
        <v>0</v>
      </c>
      <c r="AEP96">
        <f t="shared" si="2446"/>
        <v>0</v>
      </c>
      <c r="AEQ96">
        <f t="shared" si="2447"/>
        <v>0</v>
      </c>
      <c r="AER96">
        <f t="shared" si="2448"/>
        <v>0</v>
      </c>
      <c r="AES96">
        <f t="shared" si="2449"/>
        <v>0</v>
      </c>
      <c r="AET96">
        <f t="shared" si="2450"/>
        <v>0</v>
      </c>
      <c r="AEU96">
        <f t="shared" si="2451"/>
        <v>0</v>
      </c>
      <c r="AEV96">
        <f t="shared" si="2452"/>
        <v>0</v>
      </c>
      <c r="AEW96">
        <f t="shared" si="2453"/>
        <v>0</v>
      </c>
      <c r="AEX96">
        <f t="shared" si="2454"/>
        <v>0</v>
      </c>
      <c r="AEY96">
        <f t="shared" si="2455"/>
        <v>0</v>
      </c>
      <c r="AEZ96">
        <f t="shared" si="2456"/>
        <v>0</v>
      </c>
      <c r="AFA96">
        <f t="shared" si="2457"/>
        <v>0</v>
      </c>
      <c r="AFB96">
        <f t="shared" si="2458"/>
        <v>0</v>
      </c>
      <c r="AFC96">
        <f t="shared" si="2459"/>
        <v>0</v>
      </c>
      <c r="AFD96">
        <f t="shared" si="2460"/>
        <v>0</v>
      </c>
      <c r="AFE96">
        <f t="shared" si="2461"/>
        <v>0</v>
      </c>
      <c r="AFF96">
        <f t="shared" si="2462"/>
        <v>0</v>
      </c>
      <c r="AFG96">
        <f t="shared" si="2463"/>
        <v>0</v>
      </c>
      <c r="AFH96">
        <f t="shared" si="2464"/>
        <v>0</v>
      </c>
      <c r="AFI96">
        <f t="shared" si="2465"/>
        <v>0</v>
      </c>
      <c r="AFJ96">
        <f t="shared" si="2466"/>
        <v>0</v>
      </c>
      <c r="AFK96">
        <f t="shared" si="2467"/>
        <v>0</v>
      </c>
      <c r="AFL96">
        <f t="shared" si="2468"/>
        <v>0</v>
      </c>
      <c r="AFM96">
        <f t="shared" si="2469"/>
        <v>0</v>
      </c>
      <c r="AFN96">
        <f t="shared" si="2470"/>
        <v>0</v>
      </c>
      <c r="AFO96">
        <f t="shared" si="2471"/>
        <v>0</v>
      </c>
      <c r="AFP96">
        <f t="shared" si="2472"/>
        <v>0</v>
      </c>
      <c r="AFQ96">
        <f t="shared" si="2473"/>
        <v>0</v>
      </c>
      <c r="AFR96">
        <f t="shared" si="2474"/>
        <v>0</v>
      </c>
      <c r="AFS96">
        <f t="shared" si="2475"/>
        <v>0</v>
      </c>
      <c r="AFT96">
        <f t="shared" si="2476"/>
        <v>0</v>
      </c>
      <c r="AFU96">
        <f t="shared" si="2477"/>
        <v>0</v>
      </c>
      <c r="AFV96">
        <f t="shared" si="2478"/>
        <v>0</v>
      </c>
      <c r="AFW96">
        <f t="shared" si="2479"/>
        <v>0</v>
      </c>
      <c r="AFX96">
        <f t="shared" si="2480"/>
        <v>0</v>
      </c>
      <c r="AFY96">
        <f t="shared" si="2481"/>
        <v>0</v>
      </c>
      <c r="AFZ96">
        <f t="shared" si="2482"/>
        <v>0</v>
      </c>
      <c r="AGA96">
        <f t="shared" si="2483"/>
        <v>0</v>
      </c>
      <c r="AGB96">
        <f t="shared" si="2484"/>
        <v>0</v>
      </c>
      <c r="AGC96">
        <f t="shared" si="2485"/>
        <v>0</v>
      </c>
      <c r="AGD96">
        <f t="shared" si="2486"/>
        <v>0</v>
      </c>
      <c r="AGE96">
        <f t="shared" si="2487"/>
        <v>0</v>
      </c>
      <c r="AGF96">
        <f t="shared" si="2488"/>
        <v>0</v>
      </c>
      <c r="AGG96">
        <f t="shared" si="2489"/>
        <v>0</v>
      </c>
      <c r="AGH96">
        <f t="shared" si="2490"/>
        <v>0</v>
      </c>
      <c r="AGI96">
        <f t="shared" si="2491"/>
        <v>0</v>
      </c>
      <c r="AGJ96">
        <f t="shared" si="2492"/>
        <v>0</v>
      </c>
      <c r="AGK96">
        <f t="shared" si="2493"/>
        <v>0</v>
      </c>
      <c r="AGM96" s="88">
        <f t="shared" si="2494"/>
        <v>75</v>
      </c>
      <c r="AGN96" s="88">
        <v>75</v>
      </c>
      <c r="AGO96">
        <v>1</v>
      </c>
      <c r="AGP96">
        <f t="shared" si="2495"/>
        <v>1</v>
      </c>
      <c r="AGQ96">
        <f t="shared" si="2496"/>
        <v>1</v>
      </c>
      <c r="AGR96">
        <f t="shared" si="2497"/>
        <v>1</v>
      </c>
      <c r="AGS96">
        <f t="shared" si="2498"/>
        <v>1</v>
      </c>
      <c r="AGT96">
        <f t="shared" si="2499"/>
        <v>2</v>
      </c>
      <c r="AGU96">
        <f t="shared" si="2500"/>
        <v>1</v>
      </c>
      <c r="AGV96">
        <f t="shared" si="2501"/>
        <v>4</v>
      </c>
      <c r="AGW96">
        <f t="shared" si="2502"/>
        <v>5</v>
      </c>
      <c r="AGX96">
        <f t="shared" si="2503"/>
        <v>1</v>
      </c>
      <c r="AGY96">
        <f t="shared" si="2504"/>
        <v>0</v>
      </c>
      <c r="AGZ96">
        <f t="shared" si="2505"/>
        <v>3</v>
      </c>
      <c r="AHA96">
        <f t="shared" si="2506"/>
        <v>0</v>
      </c>
      <c r="AHB96">
        <f t="shared" si="2507"/>
        <v>0</v>
      </c>
      <c r="AHC96">
        <f t="shared" si="2508"/>
        <v>0</v>
      </c>
      <c r="AHD96">
        <f t="shared" si="2509"/>
        <v>0</v>
      </c>
      <c r="AHE96">
        <f t="shared" si="2510"/>
        <v>0</v>
      </c>
      <c r="AHF96">
        <f t="shared" si="2511"/>
        <v>0</v>
      </c>
      <c r="AHG96">
        <f t="shared" si="2512"/>
        <v>0</v>
      </c>
      <c r="AHH96">
        <f t="shared" si="2513"/>
        <v>0</v>
      </c>
      <c r="AHI96">
        <f t="shared" si="2514"/>
        <v>0</v>
      </c>
      <c r="AHJ96">
        <f t="shared" si="2515"/>
        <v>0</v>
      </c>
      <c r="AHK96">
        <f t="shared" si="2516"/>
        <v>0</v>
      </c>
      <c r="AHL96">
        <f t="shared" si="2517"/>
        <v>0</v>
      </c>
      <c r="AHM96">
        <f t="shared" si="2518"/>
        <v>0</v>
      </c>
      <c r="AHN96">
        <f t="shared" si="2519"/>
        <v>0</v>
      </c>
      <c r="AHO96">
        <f t="shared" si="2520"/>
        <v>0</v>
      </c>
      <c r="AHP96">
        <f t="shared" si="2521"/>
        <v>0</v>
      </c>
      <c r="AHQ96">
        <f t="shared" si="2522"/>
        <v>0</v>
      </c>
      <c r="AHR96">
        <f t="shared" si="2523"/>
        <v>0</v>
      </c>
      <c r="AHS96">
        <f t="shared" si="2524"/>
        <v>0</v>
      </c>
      <c r="AHT96">
        <f t="shared" si="2525"/>
        <v>0</v>
      </c>
      <c r="AHU96">
        <f t="shared" si="2526"/>
        <v>0</v>
      </c>
      <c r="AHV96">
        <f t="shared" si="2527"/>
        <v>0</v>
      </c>
      <c r="AHW96">
        <f t="shared" si="2528"/>
        <v>0</v>
      </c>
      <c r="AHX96">
        <f t="shared" si="2529"/>
        <v>0</v>
      </c>
      <c r="AHY96">
        <f t="shared" si="2530"/>
        <v>0</v>
      </c>
      <c r="AHZ96">
        <f t="shared" si="2531"/>
        <v>0</v>
      </c>
      <c r="AIA96">
        <f t="shared" si="2532"/>
        <v>0</v>
      </c>
      <c r="AIB96">
        <f t="shared" si="2533"/>
        <v>0</v>
      </c>
      <c r="AIC96">
        <f t="shared" si="2534"/>
        <v>0</v>
      </c>
      <c r="AID96">
        <f t="shared" si="2535"/>
        <v>0</v>
      </c>
      <c r="AIE96">
        <f t="shared" si="2536"/>
        <v>0</v>
      </c>
      <c r="AIF96">
        <f t="shared" si="2537"/>
        <v>0</v>
      </c>
      <c r="AIG96">
        <f t="shared" si="2538"/>
        <v>0</v>
      </c>
      <c r="AIH96">
        <f t="shared" si="2539"/>
        <v>0</v>
      </c>
      <c r="AII96">
        <f t="shared" si="2540"/>
        <v>0</v>
      </c>
      <c r="AIJ96">
        <f t="shared" si="2541"/>
        <v>0</v>
      </c>
      <c r="AIK96">
        <f t="shared" si="2542"/>
        <v>0</v>
      </c>
      <c r="AIL96">
        <f t="shared" si="2543"/>
        <v>0</v>
      </c>
      <c r="AIM96">
        <f t="shared" si="2544"/>
        <v>0</v>
      </c>
      <c r="AIN96">
        <f t="shared" si="2545"/>
        <v>0</v>
      </c>
      <c r="AIO96">
        <f t="shared" si="2546"/>
        <v>0</v>
      </c>
      <c r="AIP96">
        <f t="shared" si="2547"/>
        <v>0</v>
      </c>
      <c r="AIQ96">
        <f t="shared" si="2548"/>
        <v>0</v>
      </c>
      <c r="AIR96">
        <f t="shared" si="2549"/>
        <v>0</v>
      </c>
      <c r="AIS96">
        <f t="shared" si="2550"/>
        <v>0</v>
      </c>
      <c r="AIT96">
        <f t="shared" si="2551"/>
        <v>0</v>
      </c>
      <c r="AIU96">
        <f t="shared" si="2552"/>
        <v>0</v>
      </c>
      <c r="AIV96">
        <f t="shared" si="2553"/>
        <v>0</v>
      </c>
      <c r="AIW96">
        <f t="shared" si="2554"/>
        <v>0</v>
      </c>
      <c r="AIX96">
        <f t="shared" si="2555"/>
        <v>0</v>
      </c>
      <c r="AIY96">
        <f t="shared" si="2556"/>
        <v>0</v>
      </c>
      <c r="AIZ96">
        <f t="shared" si="2557"/>
        <v>0</v>
      </c>
      <c r="AJA96">
        <f t="shared" si="2558"/>
        <v>0</v>
      </c>
      <c r="AJB96">
        <f t="shared" si="2559"/>
        <v>0</v>
      </c>
      <c r="AJC96">
        <f t="shared" si="2560"/>
        <v>0</v>
      </c>
      <c r="AJD96">
        <f t="shared" si="2561"/>
        <v>0</v>
      </c>
      <c r="AJE96">
        <f t="shared" si="2562"/>
        <v>0</v>
      </c>
      <c r="AJF96">
        <f t="shared" si="2563"/>
        <v>0</v>
      </c>
      <c r="AJG96">
        <f t="shared" si="2564"/>
        <v>0</v>
      </c>
      <c r="AJH96">
        <f t="shared" si="2565"/>
        <v>0</v>
      </c>
      <c r="AJI96">
        <f t="shared" si="2566"/>
        <v>0</v>
      </c>
      <c r="AJJ96">
        <f t="shared" si="2567"/>
        <v>0</v>
      </c>
      <c r="AJK96">
        <f t="shared" si="2568"/>
        <v>0</v>
      </c>
      <c r="AJL96">
        <f t="shared" si="2569"/>
        <v>0</v>
      </c>
      <c r="AJM96">
        <f t="shared" si="2570"/>
        <v>0</v>
      </c>
      <c r="AJN96">
        <f t="shared" si="2571"/>
        <v>0</v>
      </c>
      <c r="AJO96">
        <f t="shared" si="2572"/>
        <v>0</v>
      </c>
      <c r="AJP96">
        <f t="shared" si="2573"/>
        <v>0</v>
      </c>
      <c r="AJQ96">
        <f t="shared" si="2574"/>
        <v>0</v>
      </c>
      <c r="AJR96">
        <f t="shared" si="2575"/>
        <v>0</v>
      </c>
      <c r="AJS96">
        <f t="shared" si="2576"/>
        <v>0</v>
      </c>
      <c r="AJT96">
        <f t="shared" si="2577"/>
        <v>0</v>
      </c>
      <c r="AJU96">
        <f t="shared" si="2578"/>
        <v>0</v>
      </c>
      <c r="AJV96">
        <f t="shared" si="2579"/>
        <v>0</v>
      </c>
      <c r="AJX96">
        <v>47</v>
      </c>
      <c r="AJY96">
        <v>1</v>
      </c>
      <c r="AJZ96">
        <v>1</v>
      </c>
      <c r="AKA96">
        <f t="shared" si="2580"/>
        <v>1</v>
      </c>
      <c r="AKB96">
        <f t="shared" si="2581"/>
        <v>2</v>
      </c>
      <c r="AKC96">
        <f t="shared" si="2582"/>
        <v>2</v>
      </c>
      <c r="AKD96">
        <f t="shared" si="2583"/>
        <v>8</v>
      </c>
      <c r="AKE96">
        <f t="shared" si="2584"/>
        <v>4</v>
      </c>
      <c r="AKF96">
        <f t="shared" si="2585"/>
        <v>8</v>
      </c>
      <c r="AKG96">
        <f t="shared" si="2586"/>
        <v>0</v>
      </c>
      <c r="AKH96">
        <f t="shared" si="2587"/>
        <v>1</v>
      </c>
      <c r="AKI96">
        <f t="shared" si="2588"/>
        <v>0</v>
      </c>
      <c r="AKJ96">
        <f t="shared" si="2589"/>
        <v>0</v>
      </c>
      <c r="AKK96">
        <f t="shared" si="2590"/>
        <v>0</v>
      </c>
      <c r="AKL96">
        <f t="shared" si="2591"/>
        <v>0</v>
      </c>
      <c r="AKM96">
        <f t="shared" si="2592"/>
        <v>0</v>
      </c>
      <c r="AKN96">
        <f t="shared" si="2593"/>
        <v>0</v>
      </c>
      <c r="AKO96">
        <f t="shared" si="2594"/>
        <v>0</v>
      </c>
      <c r="AKP96">
        <f t="shared" si="2595"/>
        <v>0</v>
      </c>
      <c r="AKQ96">
        <f t="shared" si="2596"/>
        <v>0</v>
      </c>
      <c r="AKR96">
        <f t="shared" si="2597"/>
        <v>0</v>
      </c>
      <c r="AKS96">
        <f t="shared" si="2598"/>
        <v>0</v>
      </c>
      <c r="AKT96">
        <f t="shared" si="2599"/>
        <v>0</v>
      </c>
      <c r="AKU96">
        <f t="shared" si="2600"/>
        <v>0</v>
      </c>
      <c r="AKV96">
        <f t="shared" si="2601"/>
        <v>0</v>
      </c>
      <c r="AKW96">
        <f t="shared" si="2602"/>
        <v>0</v>
      </c>
      <c r="AKX96">
        <f t="shared" si="2603"/>
        <v>0</v>
      </c>
      <c r="AKY96">
        <f t="shared" si="2604"/>
        <v>0</v>
      </c>
      <c r="AKZ96">
        <f t="shared" si="2605"/>
        <v>0</v>
      </c>
      <c r="ALA96">
        <f t="shared" si="2606"/>
        <v>0</v>
      </c>
      <c r="ALB96">
        <f t="shared" si="2607"/>
        <v>0</v>
      </c>
      <c r="ALC96">
        <f t="shared" si="2608"/>
        <v>0</v>
      </c>
      <c r="ALD96">
        <f t="shared" si="2609"/>
        <v>0</v>
      </c>
      <c r="ALE96">
        <f t="shared" si="2610"/>
        <v>0</v>
      </c>
      <c r="ALF96">
        <f t="shared" si="2611"/>
        <v>0</v>
      </c>
      <c r="ALG96">
        <f t="shared" si="2612"/>
        <v>0</v>
      </c>
      <c r="ALH96">
        <f t="shared" si="2613"/>
        <v>0</v>
      </c>
      <c r="ALI96">
        <f t="shared" si="2614"/>
        <v>0</v>
      </c>
      <c r="ALJ96">
        <f t="shared" si="2615"/>
        <v>0</v>
      </c>
      <c r="ALK96">
        <f t="shared" si="2616"/>
        <v>0</v>
      </c>
      <c r="ALL96">
        <f t="shared" si="2617"/>
        <v>0</v>
      </c>
      <c r="ALM96">
        <f t="shared" si="2618"/>
        <v>0</v>
      </c>
      <c r="ALN96">
        <f t="shared" si="2619"/>
        <v>0</v>
      </c>
      <c r="ALO96">
        <f t="shared" si="2620"/>
        <v>0</v>
      </c>
      <c r="ALP96">
        <f t="shared" si="2621"/>
        <v>0</v>
      </c>
      <c r="ALQ96">
        <f t="shared" si="2622"/>
        <v>0</v>
      </c>
      <c r="ALR96">
        <f t="shared" si="2623"/>
        <v>0</v>
      </c>
      <c r="ALS96">
        <f t="shared" si="2624"/>
        <v>0</v>
      </c>
      <c r="ALT96">
        <f t="shared" si="2625"/>
        <v>0</v>
      </c>
      <c r="ALU96">
        <f t="shared" si="2626"/>
        <v>0</v>
      </c>
      <c r="ALV96">
        <f t="shared" si="2627"/>
        <v>0</v>
      </c>
      <c r="ALW96">
        <f t="shared" si="2628"/>
        <v>0</v>
      </c>
      <c r="ALX96">
        <f t="shared" si="2629"/>
        <v>0</v>
      </c>
      <c r="ALY96">
        <f t="shared" si="2630"/>
        <v>0</v>
      </c>
      <c r="ALZ96">
        <f t="shared" si="2631"/>
        <v>0</v>
      </c>
      <c r="AMA96">
        <f t="shared" si="2632"/>
        <v>0</v>
      </c>
      <c r="AMB96">
        <f t="shared" si="2633"/>
        <v>0</v>
      </c>
      <c r="AMC96">
        <f t="shared" si="2634"/>
        <v>0</v>
      </c>
      <c r="AMD96">
        <f t="shared" si="2635"/>
        <v>0</v>
      </c>
      <c r="AME96">
        <f t="shared" si="2636"/>
        <v>0</v>
      </c>
      <c r="AMF96">
        <f t="shared" si="2637"/>
        <v>0</v>
      </c>
      <c r="AMG96">
        <f t="shared" si="2638"/>
        <v>0</v>
      </c>
      <c r="AMH96">
        <f t="shared" si="2639"/>
        <v>0</v>
      </c>
      <c r="AMI96">
        <f t="shared" si="2640"/>
        <v>0</v>
      </c>
      <c r="AMJ96">
        <f t="shared" si="2641"/>
        <v>0</v>
      </c>
      <c r="AMK96">
        <f t="shared" si="2642"/>
        <v>0</v>
      </c>
      <c r="AML96">
        <f t="shared" si="2643"/>
        <v>0</v>
      </c>
      <c r="AMM96">
        <f t="shared" si="2644"/>
        <v>0</v>
      </c>
      <c r="AMN96">
        <f t="shared" si="2645"/>
        <v>0</v>
      </c>
      <c r="AMO96">
        <f t="shared" si="2646"/>
        <v>0</v>
      </c>
      <c r="AMP96">
        <f t="shared" si="2647"/>
        <v>0</v>
      </c>
      <c r="AMQ96">
        <f t="shared" si="2648"/>
        <v>0</v>
      </c>
      <c r="AMR96">
        <f t="shared" si="2649"/>
        <v>0</v>
      </c>
      <c r="AMS96">
        <f t="shared" si="2650"/>
        <v>0</v>
      </c>
      <c r="AMT96">
        <f t="shared" si="2651"/>
        <v>0</v>
      </c>
      <c r="AMU96">
        <f t="shared" si="2652"/>
        <v>0</v>
      </c>
      <c r="AMV96">
        <f t="shared" si="2653"/>
        <v>0</v>
      </c>
      <c r="AMW96">
        <f t="shared" si="2654"/>
        <v>0</v>
      </c>
      <c r="AMX96">
        <f t="shared" si="2655"/>
        <v>0</v>
      </c>
      <c r="AMY96">
        <f t="shared" si="2656"/>
        <v>0</v>
      </c>
      <c r="AMZ96">
        <f t="shared" si="2657"/>
        <v>0</v>
      </c>
      <c r="ANA96">
        <f t="shared" si="2658"/>
        <v>0</v>
      </c>
      <c r="ANB96">
        <f t="shared" si="2659"/>
        <v>0</v>
      </c>
      <c r="ANC96">
        <f t="shared" si="2660"/>
        <v>0</v>
      </c>
      <c r="AND96">
        <f t="shared" si="2661"/>
        <v>0</v>
      </c>
      <c r="ANR96" s="4">
        <v>1778</v>
      </c>
      <c r="ANS96" s="4">
        <f t="shared" si="2662"/>
        <v>1778</v>
      </c>
      <c r="ANU96" s="4">
        <v>1837</v>
      </c>
      <c r="ANV96" t="str">
        <f t="shared" si="2663"/>
        <v>1821</v>
      </c>
      <c r="ANW96" t="str">
        <f t="shared" si="2664"/>
        <v>1837</v>
      </c>
      <c r="ANX96" t="str">
        <f t="shared" si="2665"/>
        <v>1807</v>
      </c>
      <c r="ANY96" t="str">
        <f t="shared" si="2666"/>
        <v>1778</v>
      </c>
      <c r="ANZ96" t="str">
        <f t="shared" si="2667"/>
        <v>1817</v>
      </c>
      <c r="AOA96" t="str">
        <f t="shared" si="2668"/>
        <v>1824</v>
      </c>
      <c r="AOB96" t="str">
        <f t="shared" si="2669"/>
        <v>1847</v>
      </c>
      <c r="AOC96" t="str">
        <f t="shared" si="2670"/>
        <v>1816</v>
      </c>
      <c r="AOD96" t="str">
        <f t="shared" si="2671"/>
        <v>1789</v>
      </c>
      <c r="AOE96" t="str">
        <f t="shared" si="2672"/>
        <v>1789</v>
      </c>
      <c r="AOF96" t="str">
        <f t="shared" si="2673"/>
        <v>1778</v>
      </c>
      <c r="AOG96" t="str">
        <f t="shared" si="2674"/>
        <v>1778</v>
      </c>
      <c r="AOH96" t="str">
        <f t="shared" si="2675"/>
        <v>1778</v>
      </c>
      <c r="AOI96" t="str">
        <f t="shared" si="2676"/>
        <v>1778</v>
      </c>
      <c r="AOJ96" t="str">
        <f t="shared" si="2677"/>
        <v>1778</v>
      </c>
      <c r="AOK96" t="str">
        <f t="shared" si="2678"/>
        <v>1778</v>
      </c>
      <c r="AOL96" t="str">
        <f t="shared" si="2679"/>
        <v>1778</v>
      </c>
      <c r="AOM96" t="str">
        <f t="shared" si="2680"/>
        <v>1778</v>
      </c>
      <c r="AON96" t="str">
        <f t="shared" si="2681"/>
        <v>1778</v>
      </c>
      <c r="AOO96" t="str">
        <f t="shared" si="2682"/>
        <v>1778</v>
      </c>
      <c r="AOP96" t="str">
        <f t="shared" si="2683"/>
        <v>1778</v>
      </c>
      <c r="AOQ96" t="str">
        <f t="shared" si="2684"/>
        <v>1778</v>
      </c>
      <c r="AOR96" t="str">
        <f t="shared" si="2685"/>
        <v>1778</v>
      </c>
      <c r="AOS96" t="str">
        <f t="shared" si="2686"/>
        <v>1778</v>
      </c>
      <c r="AOT96" t="str">
        <f t="shared" si="2687"/>
        <v>1778</v>
      </c>
      <c r="AOU96" t="str">
        <f t="shared" si="2688"/>
        <v>1778</v>
      </c>
      <c r="AOV96" t="str">
        <f t="shared" si="2689"/>
        <v>1778</v>
      </c>
      <c r="AOW96" t="str">
        <f t="shared" si="2690"/>
        <v>1778</v>
      </c>
      <c r="AOX96" t="str">
        <f t="shared" si="2691"/>
        <v>1778</v>
      </c>
      <c r="AOY96" t="str">
        <f t="shared" si="2692"/>
        <v>1778</v>
      </c>
      <c r="AOZ96" t="str">
        <f t="shared" si="2693"/>
        <v>1778</v>
      </c>
      <c r="APA96" t="str">
        <f t="shared" si="2694"/>
        <v>1778</v>
      </c>
      <c r="APB96" t="str">
        <f t="shared" si="2695"/>
        <v>1778</v>
      </c>
      <c r="APC96" t="str">
        <f t="shared" si="2696"/>
        <v>1778</v>
      </c>
      <c r="APD96" t="str">
        <f t="shared" si="2697"/>
        <v>1778</v>
      </c>
      <c r="APE96" t="str">
        <f t="shared" si="2698"/>
        <v>1778</v>
      </c>
      <c r="APF96" t="str">
        <f t="shared" si="2699"/>
        <v>1778</v>
      </c>
      <c r="APG96" t="str">
        <f t="shared" si="2700"/>
        <v>1778</v>
      </c>
      <c r="APH96" t="str">
        <f t="shared" si="2701"/>
        <v>1778</v>
      </c>
      <c r="API96" t="str">
        <f t="shared" si="2702"/>
        <v>1778</v>
      </c>
      <c r="APJ96" t="str">
        <f t="shared" si="2703"/>
        <v>1778</v>
      </c>
      <c r="APK96" t="str">
        <f t="shared" si="2704"/>
        <v>1778</v>
      </c>
      <c r="APL96" t="str">
        <f t="shared" si="2705"/>
        <v>1778</v>
      </c>
      <c r="APM96" t="str">
        <f t="shared" si="2706"/>
        <v>1778</v>
      </c>
      <c r="APN96" t="str">
        <f t="shared" si="2707"/>
        <v>1778</v>
      </c>
      <c r="APO96" t="str">
        <f t="shared" si="2708"/>
        <v>1778</v>
      </c>
      <c r="APP96" t="str">
        <f t="shared" si="2709"/>
        <v>1778</v>
      </c>
      <c r="APQ96" t="str">
        <f t="shared" si="2710"/>
        <v>1778</v>
      </c>
      <c r="APR96" t="str">
        <f t="shared" si="2711"/>
        <v>1778</v>
      </c>
      <c r="APS96" t="str">
        <f t="shared" si="2712"/>
        <v>1778</v>
      </c>
      <c r="APT96" t="str">
        <f t="shared" si="2713"/>
        <v>1778</v>
      </c>
      <c r="APU96" t="str">
        <f t="shared" si="2714"/>
        <v>1778</v>
      </c>
      <c r="APV96" t="str">
        <f t="shared" si="2715"/>
        <v>1778</v>
      </c>
      <c r="APW96" t="str">
        <f t="shared" si="2716"/>
        <v>1778</v>
      </c>
      <c r="APX96" t="str">
        <f t="shared" si="2717"/>
        <v>1778</v>
      </c>
      <c r="APY96" t="str">
        <f t="shared" si="2718"/>
        <v>1778</v>
      </c>
      <c r="APZ96" t="str">
        <f t="shared" si="2719"/>
        <v>1778</v>
      </c>
      <c r="AQA96" t="str">
        <f t="shared" si="2720"/>
        <v>1778</v>
      </c>
      <c r="AQB96" t="str">
        <f t="shared" si="2721"/>
        <v>1778</v>
      </c>
      <c r="AQC96" t="str">
        <f t="shared" si="2722"/>
        <v>1778</v>
      </c>
      <c r="AQD96" t="str">
        <f t="shared" si="2723"/>
        <v>1778</v>
      </c>
      <c r="AQE96" t="str">
        <f t="shared" si="2724"/>
        <v>1778</v>
      </c>
      <c r="AQF96" t="str">
        <f t="shared" si="2725"/>
        <v>1778</v>
      </c>
      <c r="AQG96" t="str">
        <f t="shared" si="2726"/>
        <v>1778</v>
      </c>
      <c r="AQH96" t="str">
        <f t="shared" si="2727"/>
        <v>1778</v>
      </c>
      <c r="AQI96" t="str">
        <f t="shared" si="2728"/>
        <v>1778</v>
      </c>
      <c r="AQJ96" t="str">
        <f t="shared" si="2729"/>
        <v>1778</v>
      </c>
      <c r="AQK96" t="str">
        <f t="shared" si="2730"/>
        <v>1778</v>
      </c>
      <c r="AQL96" t="str">
        <f t="shared" si="2731"/>
        <v>1778</v>
      </c>
      <c r="AQM96" t="str">
        <f t="shared" si="2732"/>
        <v>1778</v>
      </c>
      <c r="AQN96" t="str">
        <f t="shared" si="2733"/>
        <v>1778</v>
      </c>
      <c r="AQO96" t="str">
        <f t="shared" si="2734"/>
        <v>1778</v>
      </c>
      <c r="AQP96" t="str">
        <f t="shared" si="2735"/>
        <v>1778</v>
      </c>
      <c r="AQQ96" t="str">
        <f t="shared" si="2736"/>
        <v>1778</v>
      </c>
      <c r="AQR96" t="str">
        <f t="shared" si="2737"/>
        <v>1778</v>
      </c>
      <c r="AQS96" t="str">
        <f t="shared" si="2738"/>
        <v>1778</v>
      </c>
      <c r="AQT96" t="str">
        <f t="shared" si="2739"/>
        <v>1778</v>
      </c>
      <c r="AQU96" t="str">
        <f t="shared" si="2740"/>
        <v>1778</v>
      </c>
      <c r="AQV96" t="str">
        <f t="shared" si="2741"/>
        <v>1778</v>
      </c>
      <c r="AQW96" t="str">
        <f t="shared" si="2742"/>
        <v>1778</v>
      </c>
      <c r="AQX96" t="str">
        <f t="shared" si="2743"/>
        <v>1778</v>
      </c>
      <c r="AQY96" t="str">
        <f t="shared" si="2744"/>
        <v>1778</v>
      </c>
      <c r="AQZ96" t="str">
        <f t="shared" si="2745"/>
        <v>1778</v>
      </c>
      <c r="ARA96" t="str">
        <f t="shared" si="2746"/>
        <v>1778</v>
      </c>
      <c r="ARB96" t="str">
        <f t="shared" si="2747"/>
        <v>1778</v>
      </c>
      <c r="ARC96">
        <v>1837</v>
      </c>
      <c r="ARH96" s="5"/>
    </row>
    <row r="97" spans="1:1152" x14ac:dyDescent="0.2">
      <c r="A97">
        <v>11</v>
      </c>
      <c r="B97" s="13" t="s">
        <v>114</v>
      </c>
      <c r="C97" s="20">
        <f>VLOOKUP(A97, Rankings!$A$2:$AN$161, 40, FALSE)</f>
        <v>95</v>
      </c>
      <c r="D97" s="2" t="s">
        <v>412</v>
      </c>
      <c r="F97" s="4">
        <v>11</v>
      </c>
      <c r="G97" s="4">
        <v>14</v>
      </c>
      <c r="I97" s="5">
        <f t="shared" si="1832"/>
        <v>10</v>
      </c>
      <c r="L97" t="s">
        <v>1813</v>
      </c>
      <c r="M97" t="s">
        <v>2110</v>
      </c>
      <c r="N97" t="s">
        <v>2371</v>
      </c>
      <c r="O97" t="s">
        <v>2714</v>
      </c>
      <c r="P97" t="s">
        <v>2909</v>
      </c>
      <c r="Q97" t="s">
        <v>3147</v>
      </c>
      <c r="R97" t="s">
        <v>3285</v>
      </c>
      <c r="S97" t="s">
        <v>3566</v>
      </c>
      <c r="T97" t="s">
        <v>3910</v>
      </c>
      <c r="U97" t="s">
        <v>4026</v>
      </c>
      <c r="V97" t="s">
        <v>10</v>
      </c>
      <c r="W97" t="str">
        <f>Rankings!D96</f>
        <v>-</v>
      </c>
      <c r="X97" t="s">
        <v>10</v>
      </c>
      <c r="Y97" t="s">
        <v>10</v>
      </c>
      <c r="Z97" t="s">
        <v>10</v>
      </c>
      <c r="AA97" t="s">
        <v>10</v>
      </c>
      <c r="AB97" t="s">
        <v>10</v>
      </c>
      <c r="AC97" t="s">
        <v>10</v>
      </c>
      <c r="AD97" t="s">
        <v>10</v>
      </c>
      <c r="AE97" t="s">
        <v>10</v>
      </c>
      <c r="AF97" t="s">
        <v>10</v>
      </c>
      <c r="AG97" t="s">
        <v>10</v>
      </c>
      <c r="AH97" t="s">
        <v>10</v>
      </c>
      <c r="AI97" t="s">
        <v>10</v>
      </c>
      <c r="AJ97" t="s">
        <v>10</v>
      </c>
      <c r="AK97" t="s">
        <v>10</v>
      </c>
      <c r="AL97" t="s">
        <v>10</v>
      </c>
      <c r="AM97" t="s">
        <v>10</v>
      </c>
      <c r="AN97" t="s">
        <v>10</v>
      </c>
      <c r="AO97" t="s">
        <v>10</v>
      </c>
      <c r="AP97" t="s">
        <v>10</v>
      </c>
      <c r="AQ97" t="s">
        <v>10</v>
      </c>
      <c r="AR97" t="s">
        <v>10</v>
      </c>
      <c r="AS97" t="s">
        <v>10</v>
      </c>
      <c r="AT97" t="s">
        <v>10</v>
      </c>
      <c r="AU97" t="s">
        <v>10</v>
      </c>
      <c r="AV97" t="s">
        <v>10</v>
      </c>
      <c r="AW97" t="s">
        <v>10</v>
      </c>
      <c r="AX97" t="s">
        <v>10</v>
      </c>
      <c r="AY97" t="s">
        <v>10</v>
      </c>
      <c r="AZ97" t="s">
        <v>10</v>
      </c>
      <c r="BA97" t="s">
        <v>10</v>
      </c>
      <c r="BB97" t="s">
        <v>10</v>
      </c>
      <c r="BC97" t="s">
        <v>10</v>
      </c>
      <c r="BD97" t="s">
        <v>10</v>
      </c>
      <c r="BE97" t="s">
        <v>10</v>
      </c>
      <c r="BF97" t="s">
        <v>10</v>
      </c>
      <c r="BG97" t="s">
        <v>10</v>
      </c>
      <c r="BH97" t="s">
        <v>10</v>
      </c>
      <c r="BI97" t="s">
        <v>10</v>
      </c>
      <c r="BJ97" t="s">
        <v>10</v>
      </c>
      <c r="BK97" t="s">
        <v>10</v>
      </c>
      <c r="BL97" t="s">
        <v>10</v>
      </c>
      <c r="BM97" t="s">
        <v>10</v>
      </c>
      <c r="BN97" t="s">
        <v>10</v>
      </c>
      <c r="BO97" t="s">
        <v>10</v>
      </c>
      <c r="BP97" t="s">
        <v>10</v>
      </c>
      <c r="BQ97" t="s">
        <v>10</v>
      </c>
      <c r="BR97" t="s">
        <v>10</v>
      </c>
      <c r="BS97" t="s">
        <v>10</v>
      </c>
      <c r="BT97" t="s">
        <v>10</v>
      </c>
      <c r="BU97" t="s">
        <v>10</v>
      </c>
      <c r="BV97" t="s">
        <v>10</v>
      </c>
      <c r="BW97" t="s">
        <v>10</v>
      </c>
      <c r="BX97" t="s">
        <v>10</v>
      </c>
      <c r="BY97" t="s">
        <v>10</v>
      </c>
      <c r="BZ97" t="s">
        <v>10</v>
      </c>
      <c r="CA97" t="s">
        <v>10</v>
      </c>
      <c r="CB97" t="s">
        <v>10</v>
      </c>
      <c r="CC97" t="s">
        <v>10</v>
      </c>
      <c r="CD97" t="s">
        <v>10</v>
      </c>
      <c r="CE97" t="s">
        <v>10</v>
      </c>
      <c r="CF97" t="s">
        <v>10</v>
      </c>
      <c r="CG97" t="s">
        <v>10</v>
      </c>
      <c r="CH97" t="s">
        <v>10</v>
      </c>
      <c r="CI97" t="s">
        <v>10</v>
      </c>
      <c r="CJ97" t="s">
        <v>10</v>
      </c>
      <c r="CK97" t="s">
        <v>10</v>
      </c>
      <c r="CL97" t="s">
        <v>10</v>
      </c>
      <c r="CM97" t="s">
        <v>10</v>
      </c>
      <c r="CN97" t="s">
        <v>10</v>
      </c>
      <c r="CO97" t="s">
        <v>10</v>
      </c>
      <c r="CP97" t="s">
        <v>10</v>
      </c>
      <c r="CQ97" t="s">
        <v>10</v>
      </c>
      <c r="CR97" t="s">
        <v>10</v>
      </c>
      <c r="CT97" s="4">
        <f t="shared" si="1833"/>
        <v>2</v>
      </c>
      <c r="CU97" s="4">
        <f t="shared" si="1834"/>
        <v>0</v>
      </c>
      <c r="CV97" s="4">
        <f t="shared" si="1835"/>
        <v>1</v>
      </c>
      <c r="CW97" s="4">
        <f t="shared" si="1836"/>
        <v>2</v>
      </c>
      <c r="CX97" s="4">
        <f t="shared" si="1837"/>
        <v>2</v>
      </c>
      <c r="CY97" s="4">
        <f t="shared" si="1838"/>
        <v>0</v>
      </c>
      <c r="CZ97" s="4">
        <f t="shared" si="1839"/>
        <v>0</v>
      </c>
      <c r="DA97" s="4">
        <f t="shared" si="1840"/>
        <v>0</v>
      </c>
      <c r="DB97" s="4">
        <f t="shared" si="1841"/>
        <v>1</v>
      </c>
      <c r="DC97" s="4">
        <f t="shared" si="1842"/>
        <v>0</v>
      </c>
      <c r="DD97" s="4">
        <f t="shared" si="1843"/>
        <v>0</v>
      </c>
      <c r="DE97" s="4">
        <f t="shared" si="1844"/>
        <v>2</v>
      </c>
      <c r="DF97" s="4">
        <f t="shared" si="1845"/>
        <v>0</v>
      </c>
      <c r="DG97" s="4">
        <f t="shared" si="1846"/>
        <v>0</v>
      </c>
      <c r="DH97" s="4">
        <f t="shared" si="1847"/>
        <v>0</v>
      </c>
      <c r="DI97" s="152">
        <f t="shared" si="1848"/>
        <v>0</v>
      </c>
      <c r="DJ97" s="153">
        <f t="shared" si="1849"/>
        <v>2</v>
      </c>
      <c r="DK97" s="4">
        <f t="shared" si="1850"/>
        <v>3</v>
      </c>
      <c r="DL97" s="4">
        <f t="shared" si="1851"/>
        <v>2</v>
      </c>
      <c r="DM97" s="4">
        <f t="shared" si="1852"/>
        <v>0</v>
      </c>
      <c r="DN97" s="4">
        <f t="shared" si="1853"/>
        <v>1</v>
      </c>
      <c r="DO97" s="4">
        <f t="shared" si="1854"/>
        <v>2</v>
      </c>
      <c r="DP97" s="4">
        <f t="shared" si="1855"/>
        <v>0</v>
      </c>
      <c r="DQ97" s="4">
        <f t="shared" si="1856"/>
        <v>0</v>
      </c>
      <c r="DR97" s="4">
        <f t="shared" si="1857"/>
        <v>9</v>
      </c>
      <c r="DS97" s="4">
        <f t="shared" si="1858"/>
        <v>8</v>
      </c>
      <c r="DT97" s="4">
        <f t="shared" si="1859"/>
        <v>3</v>
      </c>
      <c r="DU97" t="str">
        <f t="shared" si="1860"/>
        <v>3R</v>
      </c>
      <c r="DV97" t="str">
        <f t="shared" si="1861"/>
        <v>1R</v>
      </c>
      <c r="DW97" t="str">
        <f t="shared" si="1862"/>
        <v>3R</v>
      </c>
      <c r="DX97" t="str">
        <f t="shared" si="1863"/>
        <v>3S</v>
      </c>
      <c r="DY97" t="str">
        <f t="shared" si="1864"/>
        <v>0S</v>
      </c>
      <c r="DZ97" t="str">
        <f t="shared" si="1865"/>
        <v>0R</v>
      </c>
      <c r="EA97" t="str">
        <f t="shared" si="1866"/>
        <v>3L</v>
      </c>
      <c r="EB97" t="str">
        <f t="shared" si="1867"/>
        <v>3L</v>
      </c>
      <c r="EC97" t="str">
        <f t="shared" si="1868"/>
        <v>0R</v>
      </c>
      <c r="ED97" t="str">
        <f t="shared" si="1869"/>
        <v>0S</v>
      </c>
      <c r="EE97">
        <f t="shared" si="1870"/>
        <v>0</v>
      </c>
      <c r="EF97">
        <f t="shared" si="1871"/>
        <v>0</v>
      </c>
      <c r="EG97">
        <f t="shared" si="1872"/>
        <v>0</v>
      </c>
      <c r="EH97">
        <f t="shared" si="1873"/>
        <v>0</v>
      </c>
      <c r="EI97">
        <f t="shared" si="1874"/>
        <v>0</v>
      </c>
      <c r="EJ97">
        <f t="shared" si="1875"/>
        <v>0</v>
      </c>
      <c r="EK97">
        <f t="shared" si="1876"/>
        <v>0</v>
      </c>
      <c r="EL97">
        <f t="shared" si="1877"/>
        <v>0</v>
      </c>
      <c r="EM97">
        <f t="shared" si="1878"/>
        <v>0</v>
      </c>
      <c r="EN97">
        <f t="shared" si="1879"/>
        <v>0</v>
      </c>
      <c r="EO97">
        <f t="shared" si="1880"/>
        <v>0</v>
      </c>
      <c r="EP97">
        <f t="shared" si="1881"/>
        <v>0</v>
      </c>
      <c r="EQ97">
        <f t="shared" si="1882"/>
        <v>0</v>
      </c>
      <c r="ER97">
        <f t="shared" si="1883"/>
        <v>0</v>
      </c>
      <c r="ES97">
        <f t="shared" si="1884"/>
        <v>0</v>
      </c>
      <c r="ET97">
        <f t="shared" si="1885"/>
        <v>0</v>
      </c>
      <c r="EU97">
        <f t="shared" si="1886"/>
        <v>0</v>
      </c>
      <c r="EV97">
        <f t="shared" si="1887"/>
        <v>0</v>
      </c>
      <c r="EW97">
        <f t="shared" si="1888"/>
        <v>0</v>
      </c>
      <c r="EX97">
        <f t="shared" si="1889"/>
        <v>0</v>
      </c>
      <c r="EY97">
        <f t="shared" si="1890"/>
        <v>0</v>
      </c>
      <c r="EZ97">
        <f t="shared" si="1891"/>
        <v>0</v>
      </c>
      <c r="FA97">
        <f t="shared" si="1892"/>
        <v>0</v>
      </c>
      <c r="FB97">
        <f t="shared" si="1893"/>
        <v>0</v>
      </c>
      <c r="FC97">
        <f t="shared" si="1894"/>
        <v>0</v>
      </c>
      <c r="FD97">
        <f t="shared" si="1895"/>
        <v>0</v>
      </c>
      <c r="FE97">
        <f t="shared" si="1896"/>
        <v>0</v>
      </c>
      <c r="FF97">
        <f t="shared" si="1897"/>
        <v>0</v>
      </c>
      <c r="FG97">
        <f t="shared" si="1898"/>
        <v>0</v>
      </c>
      <c r="FH97">
        <f t="shared" si="1899"/>
        <v>0</v>
      </c>
      <c r="FI97">
        <f t="shared" si="1900"/>
        <v>0</v>
      </c>
      <c r="FJ97">
        <f t="shared" si="1901"/>
        <v>0</v>
      </c>
      <c r="FK97">
        <f t="shared" si="1902"/>
        <v>0</v>
      </c>
      <c r="FL97">
        <f t="shared" si="1903"/>
        <v>0</v>
      </c>
      <c r="FM97">
        <f t="shared" si="1904"/>
        <v>0</v>
      </c>
      <c r="FN97">
        <f t="shared" si="1905"/>
        <v>0</v>
      </c>
      <c r="FO97">
        <f t="shared" si="1906"/>
        <v>0</v>
      </c>
      <c r="FP97">
        <f t="shared" si="1907"/>
        <v>0</v>
      </c>
      <c r="FQ97">
        <f t="shared" si="1908"/>
        <v>0</v>
      </c>
      <c r="FR97">
        <f t="shared" si="1909"/>
        <v>0</v>
      </c>
      <c r="FS97">
        <f t="shared" si="1910"/>
        <v>0</v>
      </c>
      <c r="FT97">
        <f t="shared" si="1911"/>
        <v>0</v>
      </c>
      <c r="FU97">
        <f t="shared" si="1912"/>
        <v>0</v>
      </c>
      <c r="FV97">
        <f t="shared" si="1913"/>
        <v>0</v>
      </c>
      <c r="FW97">
        <f t="shared" si="1914"/>
        <v>0</v>
      </c>
      <c r="FX97">
        <f t="shared" si="1915"/>
        <v>0</v>
      </c>
      <c r="FY97">
        <f t="shared" si="1916"/>
        <v>0</v>
      </c>
      <c r="FZ97">
        <f t="shared" si="1917"/>
        <v>0</v>
      </c>
      <c r="GA97">
        <f t="shared" si="1918"/>
        <v>0</v>
      </c>
      <c r="GB97">
        <f t="shared" si="1919"/>
        <v>0</v>
      </c>
      <c r="GC97">
        <f t="shared" si="1920"/>
        <v>0</v>
      </c>
      <c r="GD97">
        <f t="shared" si="1921"/>
        <v>0</v>
      </c>
      <c r="GE97">
        <f t="shared" si="1922"/>
        <v>0</v>
      </c>
      <c r="GF97">
        <f t="shared" si="1923"/>
        <v>0</v>
      </c>
      <c r="GG97">
        <f t="shared" si="1924"/>
        <v>0</v>
      </c>
      <c r="GH97">
        <f t="shared" si="1925"/>
        <v>0</v>
      </c>
      <c r="GI97">
        <f t="shared" si="1926"/>
        <v>0</v>
      </c>
      <c r="GJ97">
        <f t="shared" si="1927"/>
        <v>0</v>
      </c>
      <c r="GK97">
        <f t="shared" si="1928"/>
        <v>0</v>
      </c>
      <c r="GL97">
        <f t="shared" si="1929"/>
        <v>0</v>
      </c>
      <c r="GM97">
        <f t="shared" si="1930"/>
        <v>0</v>
      </c>
      <c r="GN97">
        <f t="shared" si="1931"/>
        <v>0</v>
      </c>
      <c r="GO97">
        <f t="shared" si="1932"/>
        <v>0</v>
      </c>
      <c r="GP97">
        <f t="shared" si="1933"/>
        <v>0</v>
      </c>
      <c r="GQ97">
        <f t="shared" si="1934"/>
        <v>0</v>
      </c>
      <c r="GR97">
        <f t="shared" si="1935"/>
        <v>0</v>
      </c>
      <c r="GS97">
        <f t="shared" si="1936"/>
        <v>0</v>
      </c>
      <c r="GT97">
        <f t="shared" si="1937"/>
        <v>0</v>
      </c>
      <c r="GU97">
        <f t="shared" si="1938"/>
        <v>0</v>
      </c>
      <c r="GV97">
        <f t="shared" si="1939"/>
        <v>0</v>
      </c>
      <c r="GW97">
        <f t="shared" si="1940"/>
        <v>0</v>
      </c>
      <c r="GX97">
        <f t="shared" si="1941"/>
        <v>0</v>
      </c>
      <c r="GY97">
        <f t="shared" si="1942"/>
        <v>0</v>
      </c>
      <c r="GZ97">
        <f t="shared" si="1943"/>
        <v>0</v>
      </c>
      <c r="HA97">
        <f t="shared" si="1944"/>
        <v>0</v>
      </c>
      <c r="HB97" s="176" t="s">
        <v>269</v>
      </c>
      <c r="HC97" s="89">
        <f t="shared" si="1945"/>
        <v>284.32821598007695</v>
      </c>
      <c r="HD97" s="89">
        <f t="shared" si="1946"/>
        <v>67.742992652032854</v>
      </c>
      <c r="HE97" s="89">
        <f t="shared" si="1947"/>
        <v>184.08799776192137</v>
      </c>
      <c r="HF97" s="89">
        <f t="shared" si="1948"/>
        <v>0</v>
      </c>
      <c r="HH97" s="88">
        <f t="shared" si="1949"/>
        <v>536.15920639403112</v>
      </c>
      <c r="HI97" s="88">
        <f t="shared" si="1950"/>
        <v>61.36266592064046</v>
      </c>
      <c r="HK97">
        <f>IFERROR(VLOOKUP(_xlfn.NUMBERVALUE(MID(L97, SEARCH("!", L97)+1, SEARCH("+", L97)-SEARCH("!", L97)-1)), Rankings!$A$2:$BK$161, 63, FALSE),0)</f>
        <v>34.504050645400596</v>
      </c>
      <c r="HL97">
        <f>IFERROR(VLOOKUP(_xlfn.NUMBERVALUE(MID(M97, SEARCH("!", M97)+1, SEARCH("+", M97)-SEARCH("!", M97)-1)), Rankings!$A$2:$BK$161, 63, FALSE),0)</f>
        <v>48.972300357260778</v>
      </c>
      <c r="HM97">
        <f>IFERROR(VLOOKUP(_xlfn.NUMBERVALUE(MID(N97, SEARCH("!", N97)+1, SEARCH("+", N97)-SEARCH("!", N97)-1)), Rankings!$A$2:$BK$161, 63, FALSE),0)</f>
        <v>70.277670234186559</v>
      </c>
      <c r="HN97">
        <f>IFERROR(VLOOKUP(_xlfn.NUMBERVALUE(MID(O97, SEARCH("!", O97)+1, SEARCH("+", O97)-SEARCH("!", O97)-1)), Rankings!$A$2:$BK$161, 63, FALSE),0)</f>
        <v>50.308757958347982</v>
      </c>
      <c r="HO97">
        <f>IFERROR(VLOOKUP(_xlfn.NUMBERVALUE(MID(P97, SEARCH("!", P97)+1, SEARCH("+", P97)-SEARCH("!", P97)-1)), Rankings!$A$2:$BK$161, 63, FALSE),0)</f>
        <v>59.091395301521381</v>
      </c>
      <c r="HP97">
        <f>IFERROR(VLOOKUP(_xlfn.NUMBERVALUE(MID(Q97, SEARCH("!", Q97)+1, SEARCH("+", Q97)-SEARCH("!", Q97)-1)), Rankings!$A$2:$BK$161, 63, FALSE),0)</f>
        <v>64.970698730001601</v>
      </c>
      <c r="HQ97">
        <f>IFERROR(VLOOKUP(_xlfn.NUMBERVALUE(MID(R97, SEARCH("!", R97)+1, SEARCH("+", R97)-SEARCH("!", R97)-1)), Rankings!$A$2:$BK$161, 63, FALSE),0)</f>
        <v>28.441836639204183</v>
      </c>
      <c r="HR97">
        <f>IFERROR(VLOOKUP(_xlfn.NUMBERVALUE(MID(S97, SEARCH("!", S97)+1, SEARCH("+", S97)-SEARCH("!", S97)-1)), Rankings!$A$2:$BK$161, 63, FALSE),0)</f>
        <v>39.301156012828677</v>
      </c>
      <c r="HS97">
        <f>IFERROR(VLOOKUP(_xlfn.NUMBERVALUE(MID(T97, SEARCH("!", T97)+1, SEARCH("+", T97)-SEARCH("!", T97)-1)), Rankings!$A$2:$BK$161, 63, FALSE),0)</f>
        <v>65.603496013227385</v>
      </c>
      <c r="HT97">
        <f>IFERROR(VLOOKUP(_xlfn.NUMBERVALUE(MID(U97, SEARCH("!", U97)+1, SEARCH("+", U97)-SEARCH("!", U97)-1)), Rankings!$A$2:$BK$161, 63, FALSE),0)</f>
        <v>74.687844502051988</v>
      </c>
      <c r="HU97">
        <f>IFERROR(VLOOKUP(_xlfn.NUMBERVALUE(MID(V97, SEARCH("!", V97)+1, SEARCH("+", V97)-SEARCH("!", V97)-1)), Rankings!$A$2:$BK$161, 63, FALSE),0)</f>
        <v>0</v>
      </c>
      <c r="HV97">
        <f>IFERROR(VLOOKUP(_xlfn.NUMBERVALUE(MID(W97, SEARCH("!", W97)+1, SEARCH("+", W97)-SEARCH("!", W97)-1)), Rankings!$A$2:$BK$161, 63, FALSE),0)</f>
        <v>0</v>
      </c>
      <c r="HW97">
        <f>IFERROR(VLOOKUP(_xlfn.NUMBERVALUE(MID(X97, SEARCH("!", X97)+1, SEARCH("+", X97)-SEARCH("!", X97)-1)), Rankings!$A$2:$BK$161, 63, FALSE),0)</f>
        <v>0</v>
      </c>
      <c r="HX97">
        <f>IFERROR(VLOOKUP(_xlfn.NUMBERVALUE(MID(Y97, SEARCH("!", Y97)+1, SEARCH("+", Y97)-SEARCH("!", Y97)-1)), Rankings!$A$2:$BK$161, 63, FALSE),0)</f>
        <v>0</v>
      </c>
      <c r="HY97">
        <f>IFERROR(VLOOKUP(_xlfn.NUMBERVALUE(MID(Z97, SEARCH("!", Z97)+1, SEARCH("+", Z97)-SEARCH("!", Z97)-1)), Rankings!$A$2:$BK$161, 63, FALSE),0)</f>
        <v>0</v>
      </c>
      <c r="HZ97">
        <f>IFERROR(VLOOKUP(_xlfn.NUMBERVALUE(MID(AA97, SEARCH("!", AA97)+1, SEARCH("+", AA97)-SEARCH("!", AA97)-1)), Rankings!$A$2:$BK$161, 63, FALSE),0)</f>
        <v>0</v>
      </c>
      <c r="IA97">
        <f>IFERROR(VLOOKUP(_xlfn.NUMBERVALUE(MID(AB97, SEARCH("!", AB97)+1, SEARCH("+", AB97)-SEARCH("!", AB97)-1)), Rankings!$A$2:$BK$161, 63, FALSE),0)</f>
        <v>0</v>
      </c>
      <c r="IB97">
        <f>IFERROR(VLOOKUP(_xlfn.NUMBERVALUE(MID(AC97, SEARCH("!", AC97)+1, SEARCH("+", AC97)-SEARCH("!", AC97)-1)), Rankings!$A$2:$BK$161, 63, FALSE),0)</f>
        <v>0</v>
      </c>
      <c r="IC97">
        <f>IFERROR(VLOOKUP(_xlfn.NUMBERVALUE(MID(AD97, SEARCH("!", AD97)+1, SEARCH("+", AD97)-SEARCH("!", AD97)-1)), Rankings!$A$2:$BK$161, 63, FALSE),0)</f>
        <v>0</v>
      </c>
      <c r="ID97">
        <f>IFERROR(VLOOKUP(_xlfn.NUMBERVALUE(MID(AE97, SEARCH("!", AE97)+1, SEARCH("+", AE97)-SEARCH("!", AE97)-1)), Rankings!$A$2:$BK$161, 63, FALSE),0)</f>
        <v>0</v>
      </c>
      <c r="IE97">
        <f>IFERROR(VLOOKUP(_xlfn.NUMBERVALUE(MID(AF97, SEARCH("!", AF97)+1, SEARCH("+", AF97)-SEARCH("!", AF97)-1)), Rankings!$A$2:$BK$161, 63, FALSE),0)</f>
        <v>0</v>
      </c>
      <c r="IF97">
        <f>IFERROR(VLOOKUP(_xlfn.NUMBERVALUE(MID(AG97, SEARCH("!", AG97)+1, SEARCH("+", AG97)-SEARCH("!", AG97)-1)), Rankings!$A$2:$BK$161, 63, FALSE),0)</f>
        <v>0</v>
      </c>
      <c r="IG97">
        <f>IFERROR(VLOOKUP(_xlfn.NUMBERVALUE(MID(AH97, SEARCH("!", AH97)+1, SEARCH("+", AH97)-SEARCH("!", AH97)-1)), Rankings!$A$2:$BK$161, 63, FALSE),0)</f>
        <v>0</v>
      </c>
      <c r="IH97">
        <f>IFERROR(VLOOKUP(_xlfn.NUMBERVALUE(MID(AI97, SEARCH("!", AI97)+1, SEARCH("+", AI97)-SEARCH("!", AI97)-1)), Rankings!$A$2:$BK$161, 63, FALSE),0)</f>
        <v>0</v>
      </c>
      <c r="II97">
        <f>IFERROR(VLOOKUP(_xlfn.NUMBERVALUE(MID(AJ97, SEARCH("!", AJ97)+1, SEARCH("+", AJ97)-SEARCH("!", AJ97)-1)), Rankings!$A$2:$BK$161, 63, FALSE),0)</f>
        <v>0</v>
      </c>
      <c r="IJ97">
        <f>IFERROR(VLOOKUP(_xlfn.NUMBERVALUE(MID(AK97, SEARCH("!", AK97)+1, SEARCH("+", AK97)-SEARCH("!", AK97)-1)), Rankings!$A$2:$BK$161, 63, FALSE),0)</f>
        <v>0</v>
      </c>
      <c r="IK97">
        <f>IFERROR(VLOOKUP(_xlfn.NUMBERVALUE(MID(AL97, SEARCH("!", AL97)+1, SEARCH("+", AL97)-SEARCH("!", AL97)-1)), Rankings!$A$2:$BK$161, 63, FALSE),0)</f>
        <v>0</v>
      </c>
      <c r="IL97">
        <f>IFERROR(VLOOKUP(_xlfn.NUMBERVALUE(MID(AM97, SEARCH("!", AM97)+1, SEARCH("+", AM97)-SEARCH("!", AM97)-1)), Rankings!$A$2:$BK$161, 63, FALSE),0)</f>
        <v>0</v>
      </c>
      <c r="IM97">
        <f>IFERROR(VLOOKUP(_xlfn.NUMBERVALUE(MID(AN97, SEARCH("!", AN97)+1, SEARCH("+", AN97)-SEARCH("!", AN97)-1)), Rankings!$A$2:$BK$161, 63, FALSE),0)</f>
        <v>0</v>
      </c>
      <c r="IN97">
        <f>IFERROR(VLOOKUP(_xlfn.NUMBERVALUE(MID(AO97, SEARCH("!", AO97)+1, SEARCH("+", AO97)-SEARCH("!", AO97)-1)), Rankings!$A$2:$BK$161, 63, FALSE),0)</f>
        <v>0</v>
      </c>
      <c r="IO97">
        <f>IFERROR(VLOOKUP(_xlfn.NUMBERVALUE(MID(AP97, SEARCH("!", AP97)+1, SEARCH("+", AP97)-SEARCH("!", AP97)-1)), Rankings!$A$2:$BK$161, 63, FALSE),0)</f>
        <v>0</v>
      </c>
      <c r="IP97">
        <f>IFERROR(VLOOKUP(_xlfn.NUMBERVALUE(MID(AQ97, SEARCH("!", AQ97)+1, SEARCH("+", AQ97)-SEARCH("!", AQ97)-1)), Rankings!$A$2:$BK$161, 63, FALSE),0)</f>
        <v>0</v>
      </c>
      <c r="IQ97">
        <f>IFERROR(VLOOKUP(_xlfn.NUMBERVALUE(MID(AR97, SEARCH("!", AR97)+1, SEARCH("+", AR97)-SEARCH("!", AR97)-1)), Rankings!$A$2:$BK$161, 63, FALSE),0)</f>
        <v>0</v>
      </c>
      <c r="IR97">
        <f>IFERROR(VLOOKUP(_xlfn.NUMBERVALUE(MID(AS97, SEARCH("!", AS97)+1, SEARCH("+", AS97)-SEARCH("!", AS97)-1)), Rankings!$A$2:$BK$161, 63, FALSE),0)</f>
        <v>0</v>
      </c>
      <c r="IS97">
        <f>IFERROR(VLOOKUP(_xlfn.NUMBERVALUE(MID(AT97, SEARCH("!", AT97)+1, SEARCH("+", AT97)-SEARCH("!", AT97)-1)), Rankings!$A$2:$BK$161, 63, FALSE),0)</f>
        <v>0</v>
      </c>
      <c r="IT97">
        <f>IFERROR(VLOOKUP(_xlfn.NUMBERVALUE(MID(AU97, SEARCH("!", AU97)+1, SEARCH("+", AU97)-SEARCH("!", AU97)-1)), Rankings!$A$2:$BK$161, 63, FALSE),0)</f>
        <v>0</v>
      </c>
      <c r="IU97">
        <f>IFERROR(VLOOKUP(_xlfn.NUMBERVALUE(MID(AV97, SEARCH("!", AV97)+1, SEARCH("+", AV97)-SEARCH("!", AV97)-1)), Rankings!$A$2:$BK$161, 63, FALSE),0)</f>
        <v>0</v>
      </c>
      <c r="IV97">
        <f>IFERROR(VLOOKUP(_xlfn.NUMBERVALUE(MID(AW97, SEARCH("!", AW97)+1, SEARCH("+", AW97)-SEARCH("!", AW97)-1)), Rankings!$A$2:$BK$161, 63, FALSE),0)</f>
        <v>0</v>
      </c>
      <c r="IW97">
        <f>IFERROR(VLOOKUP(_xlfn.NUMBERVALUE(MID(AX97, SEARCH("!", AX97)+1, SEARCH("+", AX97)-SEARCH("!", AX97)-1)), Rankings!$A$2:$BK$161, 63, FALSE),0)</f>
        <v>0</v>
      </c>
      <c r="IX97">
        <f>IFERROR(VLOOKUP(_xlfn.NUMBERVALUE(MID(AY97, SEARCH("!", AY97)+1, SEARCH("+", AY97)-SEARCH("!", AY97)-1)), Rankings!$A$2:$BK$161, 63, FALSE),0)</f>
        <v>0</v>
      </c>
      <c r="IY97">
        <f>IFERROR(VLOOKUP(_xlfn.NUMBERVALUE(MID(AZ97, SEARCH("!", AZ97)+1, SEARCH("+", AZ97)-SEARCH("!", AZ97)-1)), Rankings!$A$2:$BK$161, 63, FALSE),0)</f>
        <v>0</v>
      </c>
      <c r="IZ97">
        <f>IFERROR(VLOOKUP(_xlfn.NUMBERVALUE(MID(BA97, SEARCH("!", BA97)+1, SEARCH("+", BA97)-SEARCH("!", BA97)-1)), Rankings!$A$2:$BK$161, 63, FALSE),0)</f>
        <v>0</v>
      </c>
      <c r="JA97">
        <f>IFERROR(VLOOKUP(_xlfn.NUMBERVALUE(MID(BB97, SEARCH("!", BB97)+1, SEARCH("+", BB97)-SEARCH("!", BB97)-1)), Rankings!$A$2:$BK$161, 63, FALSE),0)</f>
        <v>0</v>
      </c>
      <c r="JB97">
        <f>IFERROR(VLOOKUP(_xlfn.NUMBERVALUE(MID(BC97, SEARCH("!", BC97)+1, SEARCH("+", BC97)-SEARCH("!", BC97)-1)), Rankings!$A$2:$BK$161, 63, FALSE),0)</f>
        <v>0</v>
      </c>
      <c r="JC97">
        <f>IFERROR(VLOOKUP(_xlfn.NUMBERVALUE(MID(BD97, SEARCH("!", BD97)+1, SEARCH("+", BD97)-SEARCH("!", BD97)-1)), Rankings!$A$2:$BK$161, 63, FALSE),0)</f>
        <v>0</v>
      </c>
      <c r="JD97">
        <f>IFERROR(VLOOKUP(_xlfn.NUMBERVALUE(MID(BE97, SEARCH("!", BE97)+1, SEARCH("+", BE97)-SEARCH("!", BE97)-1)), Rankings!$A$2:$BK$161, 63, FALSE),0)</f>
        <v>0</v>
      </c>
      <c r="JE97">
        <f>IFERROR(VLOOKUP(_xlfn.NUMBERVALUE(MID(BF97, SEARCH("!", BF97)+1, SEARCH("+", BF97)-SEARCH("!", BF97)-1)), Rankings!$A$2:$BK$161, 63, FALSE),0)</f>
        <v>0</v>
      </c>
      <c r="JF97">
        <f>IFERROR(VLOOKUP(_xlfn.NUMBERVALUE(MID(BG97, SEARCH("!", BG97)+1, SEARCH("+", BG97)-SEARCH("!", BG97)-1)), Rankings!$A$2:$BK$161, 63, FALSE),0)</f>
        <v>0</v>
      </c>
      <c r="JG97">
        <f>IFERROR(VLOOKUP(_xlfn.NUMBERVALUE(MID(BH97, SEARCH("!", BH97)+1, SEARCH("+", BH97)-SEARCH("!", BH97)-1)), Rankings!$A$2:$BK$161, 63, FALSE),0)</f>
        <v>0</v>
      </c>
      <c r="JH97">
        <f>IFERROR(VLOOKUP(_xlfn.NUMBERVALUE(MID(BI97, SEARCH("!", BI97)+1, SEARCH("+", BI97)-SEARCH("!", BI97)-1)), Rankings!$A$2:$BK$161, 63, FALSE),0)</f>
        <v>0</v>
      </c>
      <c r="JI97">
        <f>IFERROR(VLOOKUP(_xlfn.NUMBERVALUE(MID(BJ97, SEARCH("!", BJ97)+1, SEARCH("+", BJ97)-SEARCH("!", BJ97)-1)), Rankings!$A$2:$BK$161, 63, FALSE),0)</f>
        <v>0</v>
      </c>
      <c r="JJ97">
        <f>IFERROR(VLOOKUP(_xlfn.NUMBERVALUE(MID(BK97, SEARCH("!", BK97)+1, SEARCH("+", BK97)-SEARCH("!", BK97)-1)), Rankings!$A$2:$BK$161, 63, FALSE),0)</f>
        <v>0</v>
      </c>
      <c r="JK97">
        <f>IFERROR(VLOOKUP(_xlfn.NUMBERVALUE(MID(BL97, SEARCH("!", BL97)+1, SEARCH("+", BL97)-SEARCH("!", BL97)-1)), Rankings!$A$2:$BK$161, 63, FALSE),0)</f>
        <v>0</v>
      </c>
      <c r="JL97">
        <f>IFERROR(VLOOKUP(_xlfn.NUMBERVALUE(MID(BM97, SEARCH("!", BM97)+1, SEARCH("+", BM97)-SEARCH("!", BM97)-1)), Rankings!$A$2:$BK$161, 63, FALSE),0)</f>
        <v>0</v>
      </c>
      <c r="JM97">
        <f>IFERROR(VLOOKUP(_xlfn.NUMBERVALUE(MID(BN97, SEARCH("!", BN97)+1, SEARCH("+", BN97)-SEARCH("!", BN97)-1)), Rankings!$A$2:$BK$161, 63, FALSE),0)</f>
        <v>0</v>
      </c>
      <c r="JN97">
        <f>IFERROR(VLOOKUP(_xlfn.NUMBERVALUE(MID(BO97, SEARCH("!", BO97)+1, SEARCH("+", BO97)-SEARCH("!", BO97)-1)), Rankings!$A$2:$BK$161, 63, FALSE),0)</f>
        <v>0</v>
      </c>
      <c r="JO97">
        <f>IFERROR(VLOOKUP(_xlfn.NUMBERVALUE(MID(BP97, SEARCH("!", BP97)+1, SEARCH("+", BP97)-SEARCH("!", BP97)-1)), Rankings!$A$2:$BK$161, 63, FALSE),0)</f>
        <v>0</v>
      </c>
      <c r="JP97">
        <f>IFERROR(VLOOKUP(_xlfn.NUMBERVALUE(MID(BQ97, SEARCH("!", BQ97)+1, SEARCH("+", BQ97)-SEARCH("!", BQ97)-1)), Rankings!$A$2:$BK$161, 63, FALSE),0)</f>
        <v>0</v>
      </c>
      <c r="JQ97">
        <f>IFERROR(VLOOKUP(_xlfn.NUMBERVALUE(MID(BR97, SEARCH("!", BR97)+1, SEARCH("+", BR97)-SEARCH("!", BR97)-1)), Rankings!$A$2:$BK$161, 63, FALSE),0)</f>
        <v>0</v>
      </c>
      <c r="JR97">
        <f>IFERROR(VLOOKUP(_xlfn.NUMBERVALUE(MID(BS97, SEARCH("!", BS97)+1, SEARCH("+", BS97)-SEARCH("!", BS97)-1)), Rankings!$A$2:$BK$161, 63, FALSE),0)</f>
        <v>0</v>
      </c>
      <c r="JS97">
        <f>IFERROR(VLOOKUP(_xlfn.NUMBERVALUE(MID(BT97, SEARCH("!", BT97)+1, SEARCH("+", BT97)-SEARCH("!", BT97)-1)), Rankings!$A$2:$BK$161, 63, FALSE),0)</f>
        <v>0</v>
      </c>
      <c r="JT97">
        <f>IFERROR(VLOOKUP(_xlfn.NUMBERVALUE(MID(BU97, SEARCH("!", BU97)+1, SEARCH("+", BU97)-SEARCH("!", BU97)-1)), Rankings!$A$2:$BK$161, 63, FALSE),0)</f>
        <v>0</v>
      </c>
      <c r="JU97">
        <f>IFERROR(VLOOKUP(_xlfn.NUMBERVALUE(MID(BV97, SEARCH("!", BV97)+1, SEARCH("+", BV97)-SEARCH("!", BV97)-1)), Rankings!$A$2:$BK$161, 63, FALSE),0)</f>
        <v>0</v>
      </c>
      <c r="JV97">
        <f>IFERROR(VLOOKUP(_xlfn.NUMBERVALUE(MID(BW97, SEARCH("!", BW97)+1, SEARCH("+", BW97)-SEARCH("!", BW97)-1)), Rankings!$A$2:$BK$161, 63, FALSE),0)</f>
        <v>0</v>
      </c>
      <c r="JW97">
        <f>IFERROR(VLOOKUP(_xlfn.NUMBERVALUE(MID(BX97, SEARCH("!", BX97)+1, SEARCH("+", BX97)-SEARCH("!", BX97)-1)), Rankings!$A$2:$BK$161, 63, FALSE),0)</f>
        <v>0</v>
      </c>
      <c r="JX97">
        <f>IFERROR(VLOOKUP(_xlfn.NUMBERVALUE(MID(BY97, SEARCH("!", BY97)+1, SEARCH("+", BY97)-SEARCH("!", BY97)-1)), Rankings!$A$2:$BK$161, 63, FALSE),0)</f>
        <v>0</v>
      </c>
      <c r="JY97">
        <f>IFERROR(VLOOKUP(_xlfn.NUMBERVALUE(MID(BZ97, SEARCH("!", BZ97)+1, SEARCH("+", BZ97)-SEARCH("!", BZ97)-1)), Rankings!$A$2:$BK$161, 63, FALSE),0)</f>
        <v>0</v>
      </c>
      <c r="JZ97">
        <f>IFERROR(VLOOKUP(_xlfn.NUMBERVALUE(MID(CA97, SEARCH("!", CA97)+1, SEARCH("+", CA97)-SEARCH("!", CA97)-1)), Rankings!$A$2:$BK$161, 63, FALSE),0)</f>
        <v>0</v>
      </c>
      <c r="KA97">
        <f>IFERROR(VLOOKUP(_xlfn.NUMBERVALUE(MID(CB97, SEARCH("!", CB97)+1, SEARCH("+", CB97)-SEARCH("!", CB97)-1)), Rankings!$A$2:$BK$161, 63, FALSE),0)</f>
        <v>0</v>
      </c>
      <c r="KB97">
        <f>IFERROR(VLOOKUP(_xlfn.NUMBERVALUE(MID(CC97, SEARCH("!", CC97)+1, SEARCH("+", CC97)-SEARCH("!", CC97)-1)), Rankings!$A$2:$BK$161, 63, FALSE),0)</f>
        <v>0</v>
      </c>
      <c r="KC97">
        <f>IFERROR(VLOOKUP(_xlfn.NUMBERVALUE(MID(CD97, SEARCH("!", CD97)+1, SEARCH("+", CD97)-SEARCH("!", CD97)-1)), Rankings!$A$2:$BK$161, 63, FALSE),0)</f>
        <v>0</v>
      </c>
      <c r="KD97">
        <f>IFERROR(VLOOKUP(_xlfn.NUMBERVALUE(MID(CE97, SEARCH("!", CE97)+1, SEARCH("+", CE97)-SEARCH("!", CE97)-1)), Rankings!$A$2:$BK$161, 63, FALSE),0)</f>
        <v>0</v>
      </c>
      <c r="KE97">
        <f>IFERROR(VLOOKUP(_xlfn.NUMBERVALUE(MID(CF97, SEARCH("!", CF97)+1, SEARCH("+", CF97)-SEARCH("!", CF97)-1)), Rankings!$A$2:$BK$161, 63, FALSE),0)</f>
        <v>0</v>
      </c>
      <c r="KF97">
        <f>IFERROR(VLOOKUP(_xlfn.NUMBERVALUE(MID(CG97, SEARCH("!", CG97)+1, SEARCH("+", CG97)-SEARCH("!", CG97)-1)), Rankings!$A$2:$BK$161, 63, FALSE),0)</f>
        <v>0</v>
      </c>
      <c r="KG97">
        <f>IFERROR(VLOOKUP(_xlfn.NUMBERVALUE(MID(CH97, SEARCH("!", CH97)+1, SEARCH("+", CH97)-SEARCH("!", CH97)-1)), Rankings!$A$2:$BK$161, 63, FALSE),0)</f>
        <v>0</v>
      </c>
      <c r="KH97">
        <f>IFERROR(VLOOKUP(_xlfn.NUMBERVALUE(MID(CI97, SEARCH("!", CI97)+1, SEARCH("+", CI97)-SEARCH("!", CI97)-1)), Rankings!$A$2:$BK$161, 63, FALSE),0)</f>
        <v>0</v>
      </c>
      <c r="KI97">
        <f>IFERROR(VLOOKUP(_xlfn.NUMBERVALUE(MID(CJ97, SEARCH("!", CJ97)+1, SEARCH("+", CJ97)-SEARCH("!", CJ97)-1)), Rankings!$A$2:$BK$161, 63, FALSE),0)</f>
        <v>0</v>
      </c>
      <c r="KJ97">
        <f>IFERROR(VLOOKUP(_xlfn.NUMBERVALUE(MID(CK97, SEARCH("!", CK97)+1, SEARCH("+", CK97)-SEARCH("!", CK97)-1)), Rankings!$A$2:$BK$161, 63, FALSE),0)</f>
        <v>0</v>
      </c>
      <c r="KK97">
        <f>IFERROR(VLOOKUP(_xlfn.NUMBERVALUE(MID(CL97, SEARCH("!", CL97)+1, SEARCH("+", CL97)-SEARCH("!", CL97)-1)), Rankings!$A$2:$BK$161, 63, FALSE),0)</f>
        <v>0</v>
      </c>
      <c r="KL97">
        <f>IFERROR(VLOOKUP(_xlfn.NUMBERVALUE(MID(CM97, SEARCH("!", CM97)+1, SEARCH("+", CM97)-SEARCH("!", CM97)-1)), Rankings!$A$2:$BK$161, 63, FALSE),0)</f>
        <v>0</v>
      </c>
      <c r="KM97">
        <f>IFERROR(VLOOKUP(_xlfn.NUMBERVALUE(MID(CN97, SEARCH("!", CN97)+1, SEARCH("+", CN97)-SEARCH("!", CN97)-1)), Rankings!$A$2:$BK$161, 63, FALSE),0)</f>
        <v>0</v>
      </c>
      <c r="KN97">
        <f>IFERROR(VLOOKUP(_xlfn.NUMBERVALUE(MID(CO97, SEARCH("!", CO97)+1, SEARCH("+", CO97)-SEARCH("!", CO97)-1)), Rankings!$A$2:$BK$161, 63, FALSE),0)</f>
        <v>0</v>
      </c>
      <c r="KO97">
        <f>IFERROR(VLOOKUP(_xlfn.NUMBERVALUE(MID(CP97, SEARCH("!", CP97)+1, SEARCH("+", CP97)-SEARCH("!", CP97)-1)), Rankings!$A$2:$BK$161, 63, FALSE),0)</f>
        <v>0</v>
      </c>
      <c r="KP97">
        <f>IFERROR(VLOOKUP(_xlfn.NUMBERVALUE(MID(CQ97, SEARCH("!", CQ97)+1, SEARCH("+", CQ97)-SEARCH("!", CQ97)-1)), Rankings!$A$2:$BK$161, 63, FALSE),0)</f>
        <v>0</v>
      </c>
      <c r="KQ97">
        <f>IFERROR(VLOOKUP(_xlfn.NUMBERVALUE(MID(CR97, SEARCH("!", CR97)+1, SEARCH("+", CR97)-SEARCH("!", CR97)-1)), Rankings!$A$2:$BK$161, 63, FALSE),0)</f>
        <v>0</v>
      </c>
      <c r="KS97" s="4">
        <f t="shared" si="1951"/>
        <v>211</v>
      </c>
      <c r="KT97" s="4">
        <f t="shared" si="1952"/>
        <v>80</v>
      </c>
      <c r="KU97" s="4">
        <f t="shared" si="1953"/>
        <v>75</v>
      </c>
      <c r="KV97" s="4">
        <f t="shared" si="1954"/>
        <v>0</v>
      </c>
      <c r="KY97" s="4">
        <f t="shared" si="1955"/>
        <v>366</v>
      </c>
      <c r="KZ97" s="4"/>
      <c r="LB97">
        <f t="shared" si="1956"/>
        <v>44</v>
      </c>
      <c r="LC97">
        <f t="shared" si="1957"/>
        <v>43</v>
      </c>
      <c r="LD97">
        <f t="shared" si="1958"/>
        <v>69</v>
      </c>
      <c r="LE97">
        <f t="shared" si="1959"/>
        <v>41</v>
      </c>
      <c r="LF97">
        <f t="shared" si="1960"/>
        <v>25</v>
      </c>
      <c r="LG97">
        <f t="shared" si="1961"/>
        <v>27</v>
      </c>
      <c r="LH97">
        <f t="shared" si="1962"/>
        <v>52</v>
      </c>
      <c r="LI97">
        <f t="shared" si="1963"/>
        <v>28</v>
      </c>
      <c r="LJ97">
        <f t="shared" si="1964"/>
        <v>28</v>
      </c>
      <c r="LK97">
        <f t="shared" si="1965"/>
        <v>9</v>
      </c>
      <c r="LL97">
        <f t="shared" si="1966"/>
        <v>0</v>
      </c>
      <c r="LM97">
        <f t="shared" si="1967"/>
        <v>0</v>
      </c>
      <c r="LN97">
        <f t="shared" si="1968"/>
        <v>0</v>
      </c>
      <c r="LO97">
        <f t="shared" si="1969"/>
        <v>0</v>
      </c>
      <c r="LP97">
        <f t="shared" si="1970"/>
        <v>0</v>
      </c>
      <c r="LQ97">
        <f t="shared" si="1971"/>
        <v>0</v>
      </c>
      <c r="LR97">
        <f t="shared" si="1972"/>
        <v>0</v>
      </c>
      <c r="LS97">
        <f t="shared" si="1973"/>
        <v>0</v>
      </c>
      <c r="LT97">
        <f t="shared" si="1974"/>
        <v>0</v>
      </c>
      <c r="LU97">
        <f t="shared" si="1975"/>
        <v>0</v>
      </c>
      <c r="LV97">
        <f t="shared" si="1976"/>
        <v>0</v>
      </c>
      <c r="LW97">
        <f t="shared" si="1977"/>
        <v>0</v>
      </c>
      <c r="LX97">
        <f t="shared" si="1978"/>
        <v>0</v>
      </c>
      <c r="LY97">
        <f t="shared" si="1979"/>
        <v>0</v>
      </c>
      <c r="LZ97">
        <f t="shared" si="1980"/>
        <v>0</v>
      </c>
      <c r="MA97">
        <f t="shared" si="1981"/>
        <v>0</v>
      </c>
      <c r="MB97">
        <f t="shared" si="1982"/>
        <v>0</v>
      </c>
      <c r="MC97">
        <f t="shared" si="1983"/>
        <v>0</v>
      </c>
      <c r="MD97">
        <f t="shared" si="1984"/>
        <v>0</v>
      </c>
      <c r="ME97">
        <f t="shared" si="1985"/>
        <v>0</v>
      </c>
      <c r="MF97">
        <f t="shared" si="1986"/>
        <v>0</v>
      </c>
      <c r="MG97">
        <f t="shared" si="1987"/>
        <v>0</v>
      </c>
      <c r="MH97">
        <f t="shared" si="1988"/>
        <v>0</v>
      </c>
      <c r="MI97">
        <f t="shared" si="1989"/>
        <v>0</v>
      </c>
      <c r="MJ97">
        <f t="shared" si="1990"/>
        <v>0</v>
      </c>
      <c r="MK97">
        <f t="shared" si="1991"/>
        <v>0</v>
      </c>
      <c r="ML97">
        <f t="shared" si="1992"/>
        <v>0</v>
      </c>
      <c r="MM97">
        <f t="shared" si="1993"/>
        <v>0</v>
      </c>
      <c r="MN97">
        <f t="shared" si="1994"/>
        <v>0</v>
      </c>
      <c r="MO97">
        <f t="shared" si="1995"/>
        <v>0</v>
      </c>
      <c r="MP97">
        <f t="shared" si="1996"/>
        <v>0</v>
      </c>
      <c r="MQ97">
        <f t="shared" si="1997"/>
        <v>0</v>
      </c>
      <c r="MR97">
        <f t="shared" si="1998"/>
        <v>0</v>
      </c>
      <c r="MS97">
        <f t="shared" si="1999"/>
        <v>0</v>
      </c>
      <c r="MT97">
        <f t="shared" si="2000"/>
        <v>0</v>
      </c>
      <c r="MU97">
        <f t="shared" si="2001"/>
        <v>0</v>
      </c>
      <c r="MV97">
        <f t="shared" si="2002"/>
        <v>0</v>
      </c>
      <c r="MW97">
        <f t="shared" si="2003"/>
        <v>0</v>
      </c>
      <c r="MX97">
        <f t="shared" si="2004"/>
        <v>0</v>
      </c>
      <c r="MY97">
        <f t="shared" si="2005"/>
        <v>0</v>
      </c>
      <c r="MZ97">
        <f t="shared" si="2006"/>
        <v>0</v>
      </c>
      <c r="NA97">
        <f t="shared" si="2007"/>
        <v>0</v>
      </c>
      <c r="NB97">
        <f t="shared" si="2008"/>
        <v>0</v>
      </c>
      <c r="NC97">
        <f t="shared" si="2009"/>
        <v>0</v>
      </c>
      <c r="ND97">
        <f t="shared" si="2010"/>
        <v>0</v>
      </c>
      <c r="NE97">
        <f t="shared" si="2011"/>
        <v>0</v>
      </c>
      <c r="NF97">
        <f t="shared" si="2012"/>
        <v>0</v>
      </c>
      <c r="NG97">
        <f t="shared" si="2013"/>
        <v>0</v>
      </c>
      <c r="NH97">
        <f t="shared" si="2014"/>
        <v>0</v>
      </c>
      <c r="NI97">
        <f t="shared" si="2015"/>
        <v>0</v>
      </c>
      <c r="NJ97">
        <f t="shared" si="2016"/>
        <v>0</v>
      </c>
      <c r="NK97">
        <f t="shared" si="2017"/>
        <v>0</v>
      </c>
      <c r="NL97">
        <f t="shared" si="2018"/>
        <v>0</v>
      </c>
      <c r="NM97">
        <f t="shared" si="2019"/>
        <v>0</v>
      </c>
      <c r="NN97">
        <f t="shared" si="2020"/>
        <v>0</v>
      </c>
      <c r="NO97">
        <f t="shared" si="2021"/>
        <v>0</v>
      </c>
      <c r="NP97">
        <f t="shared" si="2022"/>
        <v>0</v>
      </c>
      <c r="NQ97">
        <f t="shared" si="2023"/>
        <v>0</v>
      </c>
      <c r="NR97">
        <f t="shared" si="2024"/>
        <v>0</v>
      </c>
      <c r="NS97">
        <f t="shared" si="2025"/>
        <v>0</v>
      </c>
      <c r="NT97">
        <f t="shared" si="2026"/>
        <v>0</v>
      </c>
      <c r="NU97">
        <f t="shared" si="2027"/>
        <v>0</v>
      </c>
      <c r="NV97">
        <f t="shared" si="2028"/>
        <v>0</v>
      </c>
      <c r="NW97">
        <f t="shared" si="2029"/>
        <v>0</v>
      </c>
      <c r="NX97">
        <f t="shared" si="2030"/>
        <v>0</v>
      </c>
      <c r="NY97">
        <f t="shared" si="2031"/>
        <v>0</v>
      </c>
      <c r="NZ97">
        <f t="shared" si="2032"/>
        <v>0</v>
      </c>
      <c r="OA97">
        <f t="shared" si="2033"/>
        <v>0</v>
      </c>
      <c r="OB97">
        <f t="shared" si="2034"/>
        <v>0</v>
      </c>
      <c r="OC97">
        <f t="shared" si="2035"/>
        <v>0</v>
      </c>
      <c r="OD97">
        <f t="shared" si="2036"/>
        <v>0</v>
      </c>
      <c r="OE97">
        <f t="shared" si="2037"/>
        <v>0</v>
      </c>
      <c r="OF97">
        <f t="shared" si="2038"/>
        <v>0</v>
      </c>
      <c r="OG97">
        <f t="shared" si="2039"/>
        <v>0</v>
      </c>
      <c r="OH97">
        <f t="shared" si="2040"/>
        <v>0</v>
      </c>
      <c r="OJ97" s="4">
        <f t="shared" si="2041"/>
        <v>268</v>
      </c>
      <c r="OK97" s="4">
        <f t="shared" si="2042"/>
        <v>50</v>
      </c>
      <c r="OL97" s="4">
        <f t="shared" si="2043"/>
        <v>146</v>
      </c>
      <c r="OM97" s="4">
        <f t="shared" si="2044"/>
        <v>0</v>
      </c>
      <c r="OP97" s="4">
        <f t="shared" si="2045"/>
        <v>464</v>
      </c>
      <c r="OQ97" s="4"/>
      <c r="OS97">
        <f t="shared" si="2046"/>
        <v>40</v>
      </c>
      <c r="OT97">
        <f t="shared" si="2047"/>
        <v>45</v>
      </c>
      <c r="OU97">
        <f t="shared" si="2048"/>
        <v>38</v>
      </c>
      <c r="OV97">
        <f t="shared" si="2049"/>
        <v>33</v>
      </c>
      <c r="OW97">
        <f t="shared" si="2050"/>
        <v>33</v>
      </c>
      <c r="OX97">
        <f t="shared" si="2051"/>
        <v>69</v>
      </c>
      <c r="OY97">
        <f t="shared" si="2052"/>
        <v>23</v>
      </c>
      <c r="OZ97">
        <f t="shared" si="2053"/>
        <v>27</v>
      </c>
      <c r="PA97">
        <f t="shared" si="2054"/>
        <v>76</v>
      </c>
      <c r="PB97">
        <f t="shared" si="2055"/>
        <v>80</v>
      </c>
      <c r="PC97">
        <f t="shared" si="2056"/>
        <v>0</v>
      </c>
      <c r="PD97">
        <f t="shared" si="2057"/>
        <v>0</v>
      </c>
      <c r="PE97">
        <f t="shared" si="2058"/>
        <v>0</v>
      </c>
      <c r="PF97">
        <f t="shared" si="2059"/>
        <v>0</v>
      </c>
      <c r="PG97">
        <f t="shared" si="2060"/>
        <v>0</v>
      </c>
      <c r="PH97">
        <f t="shared" si="2061"/>
        <v>0</v>
      </c>
      <c r="PI97">
        <f t="shared" si="2062"/>
        <v>0</v>
      </c>
      <c r="PJ97">
        <f t="shared" si="2063"/>
        <v>0</v>
      </c>
      <c r="PK97">
        <f t="shared" si="2064"/>
        <v>0</v>
      </c>
      <c r="PL97">
        <f t="shared" si="2065"/>
        <v>0</v>
      </c>
      <c r="PM97">
        <f t="shared" si="2066"/>
        <v>0</v>
      </c>
      <c r="PN97">
        <f t="shared" si="2067"/>
        <v>0</v>
      </c>
      <c r="PO97">
        <f t="shared" si="2068"/>
        <v>0</v>
      </c>
      <c r="PP97">
        <f t="shared" si="2069"/>
        <v>0</v>
      </c>
      <c r="PQ97">
        <f t="shared" si="2070"/>
        <v>0</v>
      </c>
      <c r="PR97">
        <f t="shared" si="2071"/>
        <v>0</v>
      </c>
      <c r="PS97">
        <f t="shared" si="2072"/>
        <v>0</v>
      </c>
      <c r="PT97">
        <f t="shared" si="2073"/>
        <v>0</v>
      </c>
      <c r="PU97">
        <f t="shared" si="2074"/>
        <v>0</v>
      </c>
      <c r="PV97">
        <f t="shared" si="2075"/>
        <v>0</v>
      </c>
      <c r="PW97">
        <f t="shared" si="2076"/>
        <v>0</v>
      </c>
      <c r="PX97">
        <f t="shared" si="2077"/>
        <v>0</v>
      </c>
      <c r="PY97">
        <f t="shared" si="2078"/>
        <v>0</v>
      </c>
      <c r="PZ97">
        <f t="shared" si="2079"/>
        <v>0</v>
      </c>
      <c r="QA97">
        <f t="shared" si="2080"/>
        <v>0</v>
      </c>
      <c r="QB97">
        <f t="shared" si="2081"/>
        <v>0</v>
      </c>
      <c r="QC97">
        <f t="shared" si="2082"/>
        <v>0</v>
      </c>
      <c r="QD97">
        <f t="shared" si="2083"/>
        <v>0</v>
      </c>
      <c r="QE97">
        <f t="shared" si="2084"/>
        <v>0</v>
      </c>
      <c r="QF97">
        <f t="shared" si="2085"/>
        <v>0</v>
      </c>
      <c r="QG97">
        <f t="shared" si="2086"/>
        <v>0</v>
      </c>
      <c r="QH97">
        <f t="shared" si="2087"/>
        <v>0</v>
      </c>
      <c r="QI97">
        <f t="shared" si="2088"/>
        <v>0</v>
      </c>
      <c r="QJ97">
        <f t="shared" si="2089"/>
        <v>0</v>
      </c>
      <c r="QK97">
        <f t="shared" si="2090"/>
        <v>0</v>
      </c>
      <c r="QL97">
        <f t="shared" si="2091"/>
        <v>0</v>
      </c>
      <c r="QM97">
        <f t="shared" si="2092"/>
        <v>0</v>
      </c>
      <c r="QN97">
        <f t="shared" si="2093"/>
        <v>0</v>
      </c>
      <c r="QO97">
        <f t="shared" si="2094"/>
        <v>0</v>
      </c>
      <c r="QP97">
        <f t="shared" si="2095"/>
        <v>0</v>
      </c>
      <c r="QQ97">
        <f t="shared" si="2096"/>
        <v>0</v>
      </c>
      <c r="QR97">
        <f t="shared" si="2097"/>
        <v>0</v>
      </c>
      <c r="QS97">
        <f t="shared" si="2098"/>
        <v>0</v>
      </c>
      <c r="QT97">
        <f t="shared" si="2099"/>
        <v>0</v>
      </c>
      <c r="QU97">
        <f t="shared" si="2100"/>
        <v>0</v>
      </c>
      <c r="QV97">
        <f t="shared" si="2101"/>
        <v>0</v>
      </c>
      <c r="QW97">
        <f t="shared" si="2102"/>
        <v>0</v>
      </c>
      <c r="QX97">
        <f t="shared" si="2103"/>
        <v>0</v>
      </c>
      <c r="QY97">
        <f t="shared" si="2104"/>
        <v>0</v>
      </c>
      <c r="QZ97">
        <f t="shared" si="2105"/>
        <v>0</v>
      </c>
      <c r="RA97">
        <f t="shared" si="2106"/>
        <v>0</v>
      </c>
      <c r="RB97">
        <f t="shared" si="2107"/>
        <v>0</v>
      </c>
      <c r="RC97">
        <f t="shared" si="2108"/>
        <v>0</v>
      </c>
      <c r="RD97">
        <f t="shared" si="2109"/>
        <v>0</v>
      </c>
      <c r="RE97">
        <f t="shared" si="2110"/>
        <v>0</v>
      </c>
      <c r="RF97">
        <f t="shared" si="2111"/>
        <v>0</v>
      </c>
      <c r="RG97">
        <f t="shared" si="2112"/>
        <v>0</v>
      </c>
      <c r="RH97">
        <f t="shared" si="2113"/>
        <v>0</v>
      </c>
      <c r="RI97">
        <f t="shared" si="2114"/>
        <v>0</v>
      </c>
      <c r="RJ97">
        <f t="shared" si="2115"/>
        <v>0</v>
      </c>
      <c r="RK97">
        <f t="shared" si="2116"/>
        <v>0</v>
      </c>
      <c r="RL97">
        <f t="shared" si="2117"/>
        <v>0</v>
      </c>
      <c r="RM97">
        <f t="shared" si="2118"/>
        <v>0</v>
      </c>
      <c r="RN97">
        <f t="shared" si="2119"/>
        <v>0</v>
      </c>
      <c r="RO97">
        <f t="shared" si="2120"/>
        <v>0</v>
      </c>
      <c r="RP97">
        <f t="shared" si="2121"/>
        <v>0</v>
      </c>
      <c r="RQ97">
        <f t="shared" si="2122"/>
        <v>0</v>
      </c>
      <c r="RR97">
        <f t="shared" si="2123"/>
        <v>0</v>
      </c>
      <c r="RS97">
        <f t="shared" si="2124"/>
        <v>0</v>
      </c>
      <c r="RT97">
        <f t="shared" si="2125"/>
        <v>0</v>
      </c>
      <c r="RU97">
        <f t="shared" si="2126"/>
        <v>0</v>
      </c>
      <c r="RV97">
        <f t="shared" si="2127"/>
        <v>0</v>
      </c>
      <c r="RW97">
        <f t="shared" si="2128"/>
        <v>0</v>
      </c>
      <c r="RX97">
        <f t="shared" si="2129"/>
        <v>0</v>
      </c>
      <c r="RY97">
        <f t="shared" si="2130"/>
        <v>0</v>
      </c>
      <c r="SA97" s="4">
        <f t="shared" si="2131"/>
        <v>20.78</v>
      </c>
      <c r="SB97" s="4">
        <f t="shared" si="2132"/>
        <v>7.6</v>
      </c>
      <c r="SC97" s="4">
        <f t="shared" si="2133"/>
        <v>12.2</v>
      </c>
      <c r="SD97" s="4">
        <f t="shared" si="2134"/>
        <v>0</v>
      </c>
      <c r="SF97" s="4">
        <f t="shared" si="2135"/>
        <v>40.58</v>
      </c>
      <c r="SI97">
        <f t="shared" si="2136"/>
        <v>4.67</v>
      </c>
      <c r="SJ97">
        <f t="shared" si="2137"/>
        <v>4.33</v>
      </c>
      <c r="SK97">
        <f t="shared" si="2138"/>
        <v>4.5</v>
      </c>
      <c r="SL97">
        <f t="shared" si="2139"/>
        <v>3.7</v>
      </c>
      <c r="SM97">
        <f t="shared" si="2140"/>
        <v>5.5</v>
      </c>
      <c r="SN97">
        <f t="shared" si="2141"/>
        <v>3.57</v>
      </c>
      <c r="SO97">
        <f t="shared" si="2142"/>
        <v>4.0999999999999996</v>
      </c>
      <c r="SP97">
        <f t="shared" si="2143"/>
        <v>3.5</v>
      </c>
      <c r="SQ97">
        <f t="shared" si="2144"/>
        <v>3.71</v>
      </c>
      <c r="SR97">
        <f t="shared" si="2145"/>
        <v>3</v>
      </c>
      <c r="SS97" t="str">
        <f t="shared" si="2146"/>
        <v>0</v>
      </c>
      <c r="ST97" t="str">
        <f t="shared" si="2147"/>
        <v>0</v>
      </c>
      <c r="SU97" t="str">
        <f t="shared" si="2148"/>
        <v>0</v>
      </c>
      <c r="SV97" t="str">
        <f t="shared" si="2149"/>
        <v>0</v>
      </c>
      <c r="SW97" t="str">
        <f t="shared" si="2150"/>
        <v>0</v>
      </c>
      <c r="SX97" t="str">
        <f t="shared" si="2151"/>
        <v>0</v>
      </c>
      <c r="SY97" t="str">
        <f t="shared" si="2152"/>
        <v>0</v>
      </c>
      <c r="SZ97" t="str">
        <f t="shared" si="2153"/>
        <v>0</v>
      </c>
      <c r="TA97" t="str">
        <f t="shared" si="2154"/>
        <v>0</v>
      </c>
      <c r="TB97" t="str">
        <f t="shared" si="2155"/>
        <v>0</v>
      </c>
      <c r="TC97" t="str">
        <f t="shared" si="2156"/>
        <v>0</v>
      </c>
      <c r="TD97" t="str">
        <f t="shared" si="2157"/>
        <v>0</v>
      </c>
      <c r="TE97" t="str">
        <f t="shared" si="2158"/>
        <v>0</v>
      </c>
      <c r="TF97" t="str">
        <f t="shared" si="2159"/>
        <v>0</v>
      </c>
      <c r="TG97" t="str">
        <f t="shared" si="2160"/>
        <v>0</v>
      </c>
      <c r="TH97" t="str">
        <f t="shared" si="2161"/>
        <v>0</v>
      </c>
      <c r="TI97" t="str">
        <f t="shared" si="2162"/>
        <v>0</v>
      </c>
      <c r="TJ97" t="str">
        <f t="shared" si="2163"/>
        <v>0</v>
      </c>
      <c r="TK97" t="str">
        <f t="shared" si="2164"/>
        <v>0</v>
      </c>
      <c r="TL97" t="str">
        <f t="shared" si="2165"/>
        <v>0</v>
      </c>
      <c r="TM97" t="str">
        <f t="shared" si="2166"/>
        <v>0</v>
      </c>
      <c r="TN97" t="str">
        <f t="shared" si="2167"/>
        <v>0</v>
      </c>
      <c r="TO97" t="str">
        <f t="shared" si="2168"/>
        <v>0</v>
      </c>
      <c r="TP97" t="str">
        <f t="shared" si="2169"/>
        <v>0</v>
      </c>
      <c r="TQ97" t="str">
        <f t="shared" si="2170"/>
        <v>0</v>
      </c>
      <c r="TR97" t="str">
        <f t="shared" si="2171"/>
        <v>0</v>
      </c>
      <c r="TS97" t="str">
        <f t="shared" si="2172"/>
        <v>0</v>
      </c>
      <c r="TT97" t="str">
        <f t="shared" si="2173"/>
        <v>0</v>
      </c>
      <c r="TU97" t="str">
        <f t="shared" si="2174"/>
        <v>0</v>
      </c>
      <c r="TV97" t="str">
        <f t="shared" si="2175"/>
        <v>0</v>
      </c>
      <c r="TW97" t="str">
        <f t="shared" si="2176"/>
        <v>0</v>
      </c>
      <c r="TX97" t="str">
        <f t="shared" si="2177"/>
        <v>0</v>
      </c>
      <c r="TY97" t="str">
        <f t="shared" si="2178"/>
        <v>0</v>
      </c>
      <c r="TZ97" t="str">
        <f t="shared" si="2179"/>
        <v>0</v>
      </c>
      <c r="UA97" t="str">
        <f t="shared" si="2180"/>
        <v>0</v>
      </c>
      <c r="UB97" t="str">
        <f t="shared" si="2181"/>
        <v>0</v>
      </c>
      <c r="UC97" t="str">
        <f t="shared" si="2182"/>
        <v>0</v>
      </c>
      <c r="UD97" t="str">
        <f t="shared" si="2183"/>
        <v>0</v>
      </c>
      <c r="UE97" t="str">
        <f t="shared" si="2184"/>
        <v>0</v>
      </c>
      <c r="UF97" t="str">
        <f t="shared" si="2185"/>
        <v>0</v>
      </c>
      <c r="UG97" t="str">
        <f t="shared" si="2186"/>
        <v>0</v>
      </c>
      <c r="UH97" t="str">
        <f t="shared" si="2187"/>
        <v>0</v>
      </c>
      <c r="UI97" t="str">
        <f t="shared" si="2188"/>
        <v>0</v>
      </c>
      <c r="UJ97" t="str">
        <f t="shared" si="2189"/>
        <v>0</v>
      </c>
      <c r="UK97" t="str">
        <f t="shared" si="2190"/>
        <v>0</v>
      </c>
      <c r="UL97" t="str">
        <f t="shared" si="2191"/>
        <v>0</v>
      </c>
      <c r="UM97" t="str">
        <f t="shared" si="2192"/>
        <v>0</v>
      </c>
      <c r="UN97" t="str">
        <f t="shared" si="2193"/>
        <v>0</v>
      </c>
      <c r="UO97" t="str">
        <f t="shared" si="2194"/>
        <v>0</v>
      </c>
      <c r="UP97" t="str">
        <f t="shared" si="2195"/>
        <v>0</v>
      </c>
      <c r="UQ97" t="str">
        <f t="shared" si="2196"/>
        <v>0</v>
      </c>
      <c r="UR97" t="str">
        <f t="shared" si="2197"/>
        <v>0</v>
      </c>
      <c r="US97" t="str">
        <f t="shared" si="2198"/>
        <v>0</v>
      </c>
      <c r="UT97" t="str">
        <f t="shared" si="2199"/>
        <v>0</v>
      </c>
      <c r="UU97" t="str">
        <f t="shared" si="2200"/>
        <v>0</v>
      </c>
      <c r="UV97" t="str">
        <f t="shared" si="2201"/>
        <v>0</v>
      </c>
      <c r="UW97" t="str">
        <f t="shared" si="2202"/>
        <v>0</v>
      </c>
      <c r="UX97" t="str">
        <f t="shared" si="2203"/>
        <v>0</v>
      </c>
      <c r="UY97" t="str">
        <f t="shared" si="2204"/>
        <v>0</v>
      </c>
      <c r="UZ97" t="str">
        <f t="shared" si="2205"/>
        <v>0</v>
      </c>
      <c r="VA97" t="str">
        <f t="shared" si="2206"/>
        <v>0</v>
      </c>
      <c r="VB97" t="str">
        <f t="shared" si="2207"/>
        <v>0</v>
      </c>
      <c r="VC97" t="str">
        <f t="shared" si="2208"/>
        <v>0</v>
      </c>
      <c r="VD97" t="str">
        <f t="shared" si="2209"/>
        <v>0</v>
      </c>
      <c r="VE97" t="str">
        <f t="shared" si="2210"/>
        <v>0</v>
      </c>
      <c r="VF97" t="str">
        <f t="shared" si="2211"/>
        <v>0</v>
      </c>
      <c r="VG97" t="str">
        <f t="shared" si="2212"/>
        <v>0</v>
      </c>
      <c r="VH97" t="str">
        <f t="shared" si="2213"/>
        <v>0</v>
      </c>
      <c r="VI97" t="str">
        <f t="shared" si="2214"/>
        <v>0</v>
      </c>
      <c r="VJ97" t="str">
        <f t="shared" si="2215"/>
        <v>0</v>
      </c>
      <c r="VK97" t="str">
        <f t="shared" si="2216"/>
        <v>0</v>
      </c>
      <c r="VL97" t="str">
        <f t="shared" si="2217"/>
        <v>0</v>
      </c>
      <c r="VM97" t="str">
        <f t="shared" si="2218"/>
        <v>0</v>
      </c>
      <c r="VN97" t="str">
        <f t="shared" si="2219"/>
        <v>0</v>
      </c>
      <c r="VO97" t="str">
        <f t="shared" si="2220"/>
        <v>0</v>
      </c>
      <c r="VQ97" s="4">
        <f t="shared" si="2221"/>
        <v>-20.220000000000002</v>
      </c>
      <c r="VR97" s="4">
        <f t="shared" si="2222"/>
        <v>12.77</v>
      </c>
      <c r="VS97" s="4">
        <f t="shared" si="2223"/>
        <v>-14.969999999999999</v>
      </c>
      <c r="VT97" s="4">
        <f t="shared" si="2224"/>
        <v>0</v>
      </c>
      <c r="VV97" s="4">
        <f t="shared" si="2225"/>
        <v>-22.42</v>
      </c>
      <c r="VY97">
        <f t="shared" si="2226"/>
        <v>-4.82</v>
      </c>
      <c r="VZ97">
        <f t="shared" si="2227"/>
        <v>-3.51</v>
      </c>
      <c r="WA97">
        <f t="shared" si="2228"/>
        <v>-4.63</v>
      </c>
      <c r="WB97">
        <f t="shared" si="2229"/>
        <v>-2.76</v>
      </c>
      <c r="WC97">
        <f t="shared" si="2230"/>
        <v>0.88</v>
      </c>
      <c r="WD97">
        <f t="shared" si="2231"/>
        <v>-7.1</v>
      </c>
      <c r="WE97">
        <f t="shared" si="2232"/>
        <v>7.44</v>
      </c>
      <c r="WF97">
        <f t="shared" si="2233"/>
        <v>5.33</v>
      </c>
      <c r="WG97">
        <f t="shared" si="2234"/>
        <v>-0.16</v>
      </c>
      <c r="WH97">
        <f t="shared" si="2235"/>
        <v>-13.09</v>
      </c>
      <c r="WI97">
        <f t="shared" si="2236"/>
        <v>0</v>
      </c>
      <c r="WJ97">
        <f t="shared" si="2237"/>
        <v>0</v>
      </c>
      <c r="WK97">
        <f t="shared" si="2238"/>
        <v>0</v>
      </c>
      <c r="WL97">
        <f t="shared" si="2239"/>
        <v>0</v>
      </c>
      <c r="WM97">
        <f t="shared" si="2240"/>
        <v>0</v>
      </c>
      <c r="WN97">
        <f t="shared" si="2241"/>
        <v>0</v>
      </c>
      <c r="WO97">
        <f t="shared" si="2242"/>
        <v>0</v>
      </c>
      <c r="WP97">
        <f t="shared" si="2243"/>
        <v>0</v>
      </c>
      <c r="WQ97">
        <f t="shared" si="2244"/>
        <v>0</v>
      </c>
      <c r="WR97">
        <f t="shared" si="2245"/>
        <v>0</v>
      </c>
      <c r="WS97">
        <f t="shared" si="2246"/>
        <v>0</v>
      </c>
      <c r="WT97">
        <f t="shared" si="2247"/>
        <v>0</v>
      </c>
      <c r="WU97">
        <f t="shared" si="2248"/>
        <v>0</v>
      </c>
      <c r="WV97">
        <f t="shared" si="2249"/>
        <v>0</v>
      </c>
      <c r="WW97">
        <f t="shared" si="2250"/>
        <v>0</v>
      </c>
      <c r="WX97">
        <f t="shared" si="2251"/>
        <v>0</v>
      </c>
      <c r="WY97">
        <f t="shared" si="2252"/>
        <v>0</v>
      </c>
      <c r="WZ97">
        <f t="shared" si="2253"/>
        <v>0</v>
      </c>
      <c r="XA97">
        <f t="shared" si="2254"/>
        <v>0</v>
      </c>
      <c r="XB97">
        <f t="shared" si="2255"/>
        <v>0</v>
      </c>
      <c r="XC97">
        <f t="shared" si="2256"/>
        <v>0</v>
      </c>
      <c r="XD97">
        <f t="shared" si="2257"/>
        <v>0</v>
      </c>
      <c r="XE97">
        <f t="shared" si="2258"/>
        <v>0</v>
      </c>
      <c r="XF97">
        <f t="shared" si="2259"/>
        <v>0</v>
      </c>
      <c r="XG97">
        <f t="shared" si="2260"/>
        <v>0</v>
      </c>
      <c r="XH97">
        <f t="shared" si="2261"/>
        <v>0</v>
      </c>
      <c r="XI97">
        <f t="shared" si="2262"/>
        <v>0</v>
      </c>
      <c r="XJ97">
        <f t="shared" si="2263"/>
        <v>0</v>
      </c>
      <c r="XK97">
        <f t="shared" si="2264"/>
        <v>0</v>
      </c>
      <c r="XL97">
        <f t="shared" si="2265"/>
        <v>0</v>
      </c>
      <c r="XM97">
        <f t="shared" si="2266"/>
        <v>0</v>
      </c>
      <c r="XN97">
        <f t="shared" si="2267"/>
        <v>0</v>
      </c>
      <c r="XO97">
        <f t="shared" si="2268"/>
        <v>0</v>
      </c>
      <c r="XP97">
        <f t="shared" si="2269"/>
        <v>0</v>
      </c>
      <c r="XQ97">
        <f t="shared" si="2270"/>
        <v>0</v>
      </c>
      <c r="XR97">
        <f t="shared" si="2271"/>
        <v>0</v>
      </c>
      <c r="XS97">
        <f t="shared" si="2272"/>
        <v>0</v>
      </c>
      <c r="XT97">
        <f t="shared" si="2273"/>
        <v>0</v>
      </c>
      <c r="XU97">
        <f t="shared" si="2274"/>
        <v>0</v>
      </c>
      <c r="XV97">
        <f t="shared" si="2275"/>
        <v>0</v>
      </c>
      <c r="XW97">
        <f t="shared" si="2276"/>
        <v>0</v>
      </c>
      <c r="XX97">
        <f t="shared" si="2277"/>
        <v>0</v>
      </c>
      <c r="XY97">
        <f t="shared" si="2278"/>
        <v>0</v>
      </c>
      <c r="XZ97">
        <f t="shared" si="2279"/>
        <v>0</v>
      </c>
      <c r="YA97">
        <f t="shared" si="2280"/>
        <v>0</v>
      </c>
      <c r="YB97">
        <f t="shared" si="2281"/>
        <v>0</v>
      </c>
      <c r="YC97">
        <f t="shared" si="2282"/>
        <v>0</v>
      </c>
      <c r="YD97">
        <f t="shared" si="2283"/>
        <v>0</v>
      </c>
      <c r="YE97">
        <f t="shared" si="2284"/>
        <v>0</v>
      </c>
      <c r="YF97">
        <f t="shared" si="2285"/>
        <v>0</v>
      </c>
      <c r="YG97">
        <f t="shared" si="2286"/>
        <v>0</v>
      </c>
      <c r="YH97">
        <f t="shared" si="2287"/>
        <v>0</v>
      </c>
      <c r="YI97">
        <f t="shared" si="2288"/>
        <v>0</v>
      </c>
      <c r="YJ97">
        <f t="shared" si="2289"/>
        <v>0</v>
      </c>
      <c r="YK97">
        <f t="shared" si="2290"/>
        <v>0</v>
      </c>
      <c r="YL97">
        <f t="shared" si="2291"/>
        <v>0</v>
      </c>
      <c r="YM97">
        <f t="shared" si="2292"/>
        <v>0</v>
      </c>
      <c r="YN97">
        <f t="shared" si="2293"/>
        <v>0</v>
      </c>
      <c r="YO97">
        <f t="shared" si="2294"/>
        <v>0</v>
      </c>
      <c r="YP97">
        <f t="shared" si="2295"/>
        <v>0</v>
      </c>
      <c r="YQ97">
        <f t="shared" si="2296"/>
        <v>0</v>
      </c>
      <c r="YR97">
        <f t="shared" si="2297"/>
        <v>0</v>
      </c>
      <c r="YS97">
        <f t="shared" si="2298"/>
        <v>0</v>
      </c>
      <c r="YT97">
        <f t="shared" si="2299"/>
        <v>0</v>
      </c>
      <c r="YU97">
        <f t="shared" si="2300"/>
        <v>0</v>
      </c>
      <c r="YV97">
        <f t="shared" si="2301"/>
        <v>0</v>
      </c>
      <c r="YW97">
        <f t="shared" si="2302"/>
        <v>0</v>
      </c>
      <c r="YX97">
        <f t="shared" si="2303"/>
        <v>0</v>
      </c>
      <c r="YY97">
        <f t="shared" si="2304"/>
        <v>0</v>
      </c>
      <c r="YZ97">
        <f t="shared" si="2305"/>
        <v>0</v>
      </c>
      <c r="ZA97">
        <f t="shared" si="2306"/>
        <v>0</v>
      </c>
      <c r="ZB97">
        <f t="shared" si="2307"/>
        <v>0</v>
      </c>
      <c r="ZC97">
        <f t="shared" si="2308"/>
        <v>0</v>
      </c>
      <c r="ZD97">
        <f t="shared" si="2309"/>
        <v>0</v>
      </c>
      <c r="ZE97">
        <f t="shared" si="2310"/>
        <v>0</v>
      </c>
      <c r="ZG97" s="4">
        <f t="shared" si="2311"/>
        <v>272</v>
      </c>
      <c r="ZH97" s="4">
        <f t="shared" si="2312"/>
        <v>85</v>
      </c>
      <c r="ZI97" s="4">
        <f t="shared" si="2313"/>
        <v>176</v>
      </c>
      <c r="ZJ97" s="4">
        <f t="shared" si="2314"/>
        <v>0</v>
      </c>
      <c r="ZL97" s="4">
        <f t="shared" si="2315"/>
        <v>533</v>
      </c>
      <c r="ZO97">
        <f t="shared" si="2316"/>
        <v>48</v>
      </c>
      <c r="ZP97">
        <f t="shared" si="2317"/>
        <v>28</v>
      </c>
      <c r="ZQ97">
        <f t="shared" si="2318"/>
        <v>62</v>
      </c>
      <c r="ZR97">
        <f t="shared" si="2319"/>
        <v>45</v>
      </c>
      <c r="ZS97">
        <f t="shared" si="2320"/>
        <v>61</v>
      </c>
      <c r="ZT97">
        <f t="shared" si="2321"/>
        <v>61</v>
      </c>
      <c r="ZU97">
        <f t="shared" si="2322"/>
        <v>37</v>
      </c>
      <c r="ZV97">
        <f t="shared" si="2323"/>
        <v>48</v>
      </c>
      <c r="ZW97">
        <f t="shared" si="2324"/>
        <v>73</v>
      </c>
      <c r="ZX97">
        <f t="shared" si="2325"/>
        <v>70</v>
      </c>
      <c r="ZY97">
        <f t="shared" si="2326"/>
        <v>0</v>
      </c>
      <c r="ZZ97">
        <f t="shared" si="2327"/>
        <v>0</v>
      </c>
      <c r="AAA97">
        <f t="shared" si="2328"/>
        <v>0</v>
      </c>
      <c r="AAB97">
        <f t="shared" si="2329"/>
        <v>0</v>
      </c>
      <c r="AAC97">
        <f t="shared" si="2330"/>
        <v>0</v>
      </c>
      <c r="AAD97">
        <f t="shared" si="2331"/>
        <v>0</v>
      </c>
      <c r="AAE97">
        <f t="shared" si="2332"/>
        <v>0</v>
      </c>
      <c r="AAF97">
        <f t="shared" si="2333"/>
        <v>0</v>
      </c>
      <c r="AAG97">
        <f t="shared" si="2334"/>
        <v>0</v>
      </c>
      <c r="AAH97">
        <f t="shared" si="2335"/>
        <v>0</v>
      </c>
      <c r="AAI97">
        <f t="shared" si="2336"/>
        <v>0</v>
      </c>
      <c r="AAJ97">
        <f t="shared" si="2337"/>
        <v>0</v>
      </c>
      <c r="AAK97">
        <f t="shared" si="2338"/>
        <v>0</v>
      </c>
      <c r="AAL97">
        <f t="shared" si="2339"/>
        <v>0</v>
      </c>
      <c r="AAM97">
        <f t="shared" si="2340"/>
        <v>0</v>
      </c>
      <c r="AAN97">
        <f t="shared" si="2341"/>
        <v>0</v>
      </c>
      <c r="AAO97">
        <f t="shared" si="2342"/>
        <v>0</v>
      </c>
      <c r="AAP97">
        <f t="shared" si="2343"/>
        <v>0</v>
      </c>
      <c r="AAQ97">
        <f t="shared" si="2344"/>
        <v>0</v>
      </c>
      <c r="AAR97">
        <f t="shared" si="2345"/>
        <v>0</v>
      </c>
      <c r="AAS97">
        <f t="shared" si="2346"/>
        <v>0</v>
      </c>
      <c r="AAT97">
        <f t="shared" si="2347"/>
        <v>0</v>
      </c>
      <c r="AAU97">
        <f t="shared" si="2348"/>
        <v>0</v>
      </c>
      <c r="AAV97">
        <f t="shared" si="2349"/>
        <v>0</v>
      </c>
      <c r="AAW97">
        <f t="shared" si="2350"/>
        <v>0</v>
      </c>
      <c r="AAX97">
        <f t="shared" si="2351"/>
        <v>0</v>
      </c>
      <c r="AAY97">
        <f t="shared" si="2352"/>
        <v>0</v>
      </c>
      <c r="AAZ97">
        <f t="shared" si="2353"/>
        <v>0</v>
      </c>
      <c r="ABA97">
        <f t="shared" si="2354"/>
        <v>0</v>
      </c>
      <c r="ABB97">
        <f t="shared" si="2355"/>
        <v>0</v>
      </c>
      <c r="ABC97">
        <f t="shared" si="2356"/>
        <v>0</v>
      </c>
      <c r="ABD97">
        <f t="shared" si="2357"/>
        <v>0</v>
      </c>
      <c r="ABE97">
        <f t="shared" si="2358"/>
        <v>0</v>
      </c>
      <c r="ABF97">
        <f t="shared" si="2359"/>
        <v>0</v>
      </c>
      <c r="ABG97">
        <f t="shared" si="2360"/>
        <v>0</v>
      </c>
      <c r="ABH97">
        <f t="shared" si="2361"/>
        <v>0</v>
      </c>
      <c r="ABI97">
        <f t="shared" si="2362"/>
        <v>0</v>
      </c>
      <c r="ABJ97">
        <f t="shared" si="2363"/>
        <v>0</v>
      </c>
      <c r="ABK97">
        <f t="shared" si="2364"/>
        <v>0</v>
      </c>
      <c r="ABL97">
        <f t="shared" si="2365"/>
        <v>0</v>
      </c>
      <c r="ABM97">
        <f t="shared" si="2366"/>
        <v>0</v>
      </c>
      <c r="ABN97">
        <f t="shared" si="2367"/>
        <v>0</v>
      </c>
      <c r="ABO97">
        <f t="shared" si="2368"/>
        <v>0</v>
      </c>
      <c r="ABP97">
        <f t="shared" si="2369"/>
        <v>0</v>
      </c>
      <c r="ABQ97">
        <f t="shared" si="2370"/>
        <v>0</v>
      </c>
      <c r="ABR97">
        <f t="shared" si="2371"/>
        <v>0</v>
      </c>
      <c r="ABS97">
        <f t="shared" si="2372"/>
        <v>0</v>
      </c>
      <c r="ABT97">
        <f t="shared" si="2373"/>
        <v>0</v>
      </c>
      <c r="ABU97">
        <f t="shared" si="2374"/>
        <v>0</v>
      </c>
      <c r="ABV97">
        <f t="shared" si="2375"/>
        <v>0</v>
      </c>
      <c r="ABW97">
        <f t="shared" si="2376"/>
        <v>0</v>
      </c>
      <c r="ABX97">
        <f t="shared" si="2377"/>
        <v>0</v>
      </c>
      <c r="ABY97">
        <f t="shared" si="2378"/>
        <v>0</v>
      </c>
      <c r="ABZ97">
        <f t="shared" si="2379"/>
        <v>0</v>
      </c>
      <c r="ACA97">
        <f t="shared" si="2380"/>
        <v>0</v>
      </c>
      <c r="ACB97">
        <f t="shared" si="2381"/>
        <v>0</v>
      </c>
      <c r="ACC97">
        <f t="shared" si="2382"/>
        <v>0</v>
      </c>
      <c r="ACD97">
        <f t="shared" si="2383"/>
        <v>0</v>
      </c>
      <c r="ACE97">
        <f t="shared" si="2384"/>
        <v>0</v>
      </c>
      <c r="ACF97">
        <f t="shared" si="2385"/>
        <v>0</v>
      </c>
      <c r="ACG97">
        <f t="shared" si="2386"/>
        <v>0</v>
      </c>
      <c r="ACH97">
        <f t="shared" si="2387"/>
        <v>0</v>
      </c>
      <c r="ACI97">
        <f t="shared" si="2388"/>
        <v>0</v>
      </c>
      <c r="ACJ97">
        <f t="shared" si="2389"/>
        <v>0</v>
      </c>
      <c r="ACK97">
        <f t="shared" si="2390"/>
        <v>0</v>
      </c>
      <c r="ACL97">
        <f t="shared" si="2391"/>
        <v>0</v>
      </c>
      <c r="ACM97">
        <f t="shared" si="2392"/>
        <v>0</v>
      </c>
      <c r="ACN97">
        <f t="shared" si="2393"/>
        <v>0</v>
      </c>
      <c r="ACO97">
        <f t="shared" si="2394"/>
        <v>0</v>
      </c>
      <c r="ACP97">
        <f t="shared" si="2395"/>
        <v>0</v>
      </c>
      <c r="ACQ97">
        <f t="shared" si="2396"/>
        <v>0</v>
      </c>
      <c r="ACR97">
        <f t="shared" si="2397"/>
        <v>0</v>
      </c>
      <c r="ACS97">
        <f t="shared" si="2398"/>
        <v>0</v>
      </c>
      <c r="ACT97">
        <f t="shared" si="2399"/>
        <v>0</v>
      </c>
      <c r="ACU97">
        <f t="shared" si="2400"/>
        <v>0</v>
      </c>
      <c r="ACW97" s="4">
        <f t="shared" si="2401"/>
        <v>216.6</v>
      </c>
      <c r="ACX97" s="4">
        <f t="shared" si="2402"/>
        <v>134.6</v>
      </c>
      <c r="ACY97" s="4">
        <f t="shared" si="2403"/>
        <v>80.8</v>
      </c>
      <c r="ACZ97" s="4">
        <f t="shared" si="2404"/>
        <v>0</v>
      </c>
      <c r="ADA97" s="88">
        <f t="shared" si="2405"/>
        <v>8.203657720797473</v>
      </c>
      <c r="ADB97" s="4">
        <f t="shared" si="2406"/>
        <v>432</v>
      </c>
      <c r="ADC97" s="5">
        <f t="shared" si="2407"/>
        <v>6.5817930687617334</v>
      </c>
      <c r="ADD97" s="5">
        <f t="shared" si="2408"/>
        <v>5.1897334549409502</v>
      </c>
      <c r="ADE97">
        <f t="shared" si="2409"/>
        <v>50.3</v>
      </c>
      <c r="ADF97">
        <f t="shared" si="2410"/>
        <v>43.3</v>
      </c>
      <c r="ADG97">
        <f t="shared" si="2411"/>
        <v>109.9</v>
      </c>
      <c r="ADH97">
        <f t="shared" si="2412"/>
        <v>47.5</v>
      </c>
      <c r="ADI97">
        <f t="shared" si="2413"/>
        <v>33.299999999999997</v>
      </c>
      <c r="ADJ97">
        <f t="shared" si="2414"/>
        <v>13.1</v>
      </c>
      <c r="ADK97">
        <f t="shared" si="2415"/>
        <v>102.6</v>
      </c>
      <c r="ADL97">
        <f t="shared" si="2416"/>
        <v>32</v>
      </c>
      <c r="ADM97">
        <f t="shared" si="2417"/>
        <v>0</v>
      </c>
      <c r="ADN97">
        <f t="shared" si="2418"/>
        <v>0</v>
      </c>
      <c r="ADO97">
        <f t="shared" si="2419"/>
        <v>0</v>
      </c>
      <c r="ADP97">
        <f t="shared" si="2420"/>
        <v>0</v>
      </c>
      <c r="ADQ97">
        <f t="shared" si="2421"/>
        <v>0</v>
      </c>
      <c r="ADR97">
        <f t="shared" si="2422"/>
        <v>0</v>
      </c>
      <c r="ADS97">
        <f t="shared" si="2423"/>
        <v>0</v>
      </c>
      <c r="ADT97">
        <f t="shared" si="2424"/>
        <v>0</v>
      </c>
      <c r="ADU97">
        <f t="shared" si="2425"/>
        <v>0</v>
      </c>
      <c r="ADV97">
        <f t="shared" si="2426"/>
        <v>0</v>
      </c>
      <c r="ADW97">
        <f t="shared" si="2427"/>
        <v>0</v>
      </c>
      <c r="ADX97">
        <f t="shared" si="2428"/>
        <v>0</v>
      </c>
      <c r="ADY97">
        <f t="shared" si="2429"/>
        <v>0</v>
      </c>
      <c r="ADZ97">
        <f t="shared" si="2430"/>
        <v>0</v>
      </c>
      <c r="AEA97">
        <f t="shared" si="2431"/>
        <v>0</v>
      </c>
      <c r="AEB97">
        <f t="shared" si="2432"/>
        <v>0</v>
      </c>
      <c r="AEC97">
        <f t="shared" si="2433"/>
        <v>0</v>
      </c>
      <c r="AED97">
        <f t="shared" si="2434"/>
        <v>0</v>
      </c>
      <c r="AEE97">
        <f t="shared" si="2435"/>
        <v>0</v>
      </c>
      <c r="AEF97">
        <f t="shared" si="2436"/>
        <v>0</v>
      </c>
      <c r="AEG97">
        <f t="shared" si="2437"/>
        <v>0</v>
      </c>
      <c r="AEH97">
        <f t="shared" si="2438"/>
        <v>0</v>
      </c>
      <c r="AEI97">
        <f t="shared" si="2439"/>
        <v>0</v>
      </c>
      <c r="AEJ97">
        <f t="shared" si="2440"/>
        <v>0</v>
      </c>
      <c r="AEK97">
        <f t="shared" si="2441"/>
        <v>0</v>
      </c>
      <c r="AEL97">
        <f t="shared" si="2442"/>
        <v>0</v>
      </c>
      <c r="AEM97">
        <f t="shared" si="2443"/>
        <v>0</v>
      </c>
      <c r="AEN97">
        <f t="shared" si="2444"/>
        <v>0</v>
      </c>
      <c r="AEO97">
        <f t="shared" si="2445"/>
        <v>0</v>
      </c>
      <c r="AEP97">
        <f t="shared" si="2446"/>
        <v>0</v>
      </c>
      <c r="AEQ97">
        <f t="shared" si="2447"/>
        <v>0</v>
      </c>
      <c r="AER97">
        <f t="shared" si="2448"/>
        <v>0</v>
      </c>
      <c r="AES97">
        <f t="shared" si="2449"/>
        <v>0</v>
      </c>
      <c r="AET97">
        <f t="shared" si="2450"/>
        <v>0</v>
      </c>
      <c r="AEU97">
        <f t="shared" si="2451"/>
        <v>0</v>
      </c>
      <c r="AEV97">
        <f t="shared" si="2452"/>
        <v>0</v>
      </c>
      <c r="AEW97">
        <f t="shared" si="2453"/>
        <v>0</v>
      </c>
      <c r="AEX97">
        <f t="shared" si="2454"/>
        <v>0</v>
      </c>
      <c r="AEY97">
        <f t="shared" si="2455"/>
        <v>0</v>
      </c>
      <c r="AEZ97">
        <f t="shared" si="2456"/>
        <v>0</v>
      </c>
      <c r="AFA97">
        <f t="shared" si="2457"/>
        <v>0</v>
      </c>
      <c r="AFB97">
        <f t="shared" si="2458"/>
        <v>0</v>
      </c>
      <c r="AFC97">
        <f t="shared" si="2459"/>
        <v>0</v>
      </c>
      <c r="AFD97">
        <f t="shared" si="2460"/>
        <v>0</v>
      </c>
      <c r="AFE97">
        <f t="shared" si="2461"/>
        <v>0</v>
      </c>
      <c r="AFF97">
        <f t="shared" si="2462"/>
        <v>0</v>
      </c>
      <c r="AFG97">
        <f t="shared" si="2463"/>
        <v>0</v>
      </c>
      <c r="AFH97">
        <f t="shared" si="2464"/>
        <v>0</v>
      </c>
      <c r="AFI97">
        <f t="shared" si="2465"/>
        <v>0</v>
      </c>
      <c r="AFJ97">
        <f t="shared" si="2466"/>
        <v>0</v>
      </c>
      <c r="AFK97">
        <f t="shared" si="2467"/>
        <v>0</v>
      </c>
      <c r="AFL97">
        <f t="shared" si="2468"/>
        <v>0</v>
      </c>
      <c r="AFM97">
        <f t="shared" si="2469"/>
        <v>0</v>
      </c>
      <c r="AFN97">
        <f t="shared" si="2470"/>
        <v>0</v>
      </c>
      <c r="AFO97">
        <f t="shared" si="2471"/>
        <v>0</v>
      </c>
      <c r="AFP97">
        <f t="shared" si="2472"/>
        <v>0</v>
      </c>
      <c r="AFQ97">
        <f t="shared" si="2473"/>
        <v>0</v>
      </c>
      <c r="AFR97">
        <f t="shared" si="2474"/>
        <v>0</v>
      </c>
      <c r="AFS97">
        <f t="shared" si="2475"/>
        <v>0</v>
      </c>
      <c r="AFT97">
        <f t="shared" si="2476"/>
        <v>0</v>
      </c>
      <c r="AFU97">
        <f t="shared" si="2477"/>
        <v>0</v>
      </c>
      <c r="AFV97">
        <f t="shared" si="2478"/>
        <v>0</v>
      </c>
      <c r="AFW97">
        <f t="shared" si="2479"/>
        <v>0</v>
      </c>
      <c r="AFX97">
        <f t="shared" si="2480"/>
        <v>0</v>
      </c>
      <c r="AFY97">
        <f t="shared" si="2481"/>
        <v>0</v>
      </c>
      <c r="AFZ97">
        <f t="shared" si="2482"/>
        <v>0</v>
      </c>
      <c r="AGA97">
        <f t="shared" si="2483"/>
        <v>0</v>
      </c>
      <c r="AGB97">
        <f t="shared" si="2484"/>
        <v>0</v>
      </c>
      <c r="AGC97">
        <f t="shared" si="2485"/>
        <v>0</v>
      </c>
      <c r="AGD97">
        <f t="shared" si="2486"/>
        <v>0</v>
      </c>
      <c r="AGE97">
        <f t="shared" si="2487"/>
        <v>0</v>
      </c>
      <c r="AGF97">
        <f t="shared" si="2488"/>
        <v>0</v>
      </c>
      <c r="AGG97">
        <f t="shared" si="2489"/>
        <v>0</v>
      </c>
      <c r="AGH97">
        <f t="shared" si="2490"/>
        <v>0</v>
      </c>
      <c r="AGI97">
        <f t="shared" si="2491"/>
        <v>0</v>
      </c>
      <c r="AGJ97">
        <f t="shared" si="2492"/>
        <v>0</v>
      </c>
      <c r="AGK97">
        <f t="shared" si="2493"/>
        <v>0</v>
      </c>
      <c r="AGM97" s="88">
        <f t="shared" si="2494"/>
        <v>64</v>
      </c>
      <c r="AGN97" s="88">
        <v>64</v>
      </c>
      <c r="AGO97">
        <v>1</v>
      </c>
      <c r="AGP97">
        <f t="shared" si="2495"/>
        <v>1</v>
      </c>
      <c r="AGQ97">
        <f t="shared" si="2496"/>
        <v>1</v>
      </c>
      <c r="AGR97">
        <f t="shared" si="2497"/>
        <v>1</v>
      </c>
      <c r="AGS97">
        <f t="shared" si="2498"/>
        <v>1</v>
      </c>
      <c r="AGT97">
        <f t="shared" si="2499"/>
        <v>3</v>
      </c>
      <c r="AGU97">
        <f t="shared" si="2500"/>
        <v>1</v>
      </c>
      <c r="AGV97">
        <f t="shared" si="2501"/>
        <v>8</v>
      </c>
      <c r="AGW97">
        <f t="shared" si="2502"/>
        <v>10</v>
      </c>
      <c r="AGX97">
        <f t="shared" si="2503"/>
        <v>1</v>
      </c>
      <c r="AGY97">
        <f t="shared" si="2504"/>
        <v>2</v>
      </c>
      <c r="AGZ97">
        <f t="shared" si="2505"/>
        <v>0</v>
      </c>
      <c r="AHA97">
        <f t="shared" si="2506"/>
        <v>0</v>
      </c>
      <c r="AHB97">
        <f t="shared" si="2507"/>
        <v>0</v>
      </c>
      <c r="AHC97">
        <f t="shared" si="2508"/>
        <v>0</v>
      </c>
      <c r="AHD97">
        <f t="shared" si="2509"/>
        <v>0</v>
      </c>
      <c r="AHE97">
        <f t="shared" si="2510"/>
        <v>0</v>
      </c>
      <c r="AHF97">
        <f t="shared" si="2511"/>
        <v>0</v>
      </c>
      <c r="AHG97">
        <f t="shared" si="2512"/>
        <v>0</v>
      </c>
      <c r="AHH97">
        <f t="shared" si="2513"/>
        <v>0</v>
      </c>
      <c r="AHI97">
        <f t="shared" si="2514"/>
        <v>0</v>
      </c>
      <c r="AHJ97">
        <f t="shared" si="2515"/>
        <v>0</v>
      </c>
      <c r="AHK97">
        <f t="shared" si="2516"/>
        <v>0</v>
      </c>
      <c r="AHL97">
        <f t="shared" si="2517"/>
        <v>0</v>
      </c>
      <c r="AHM97">
        <f t="shared" si="2518"/>
        <v>0</v>
      </c>
      <c r="AHN97">
        <f t="shared" si="2519"/>
        <v>0</v>
      </c>
      <c r="AHO97">
        <f t="shared" si="2520"/>
        <v>0</v>
      </c>
      <c r="AHP97">
        <f t="shared" si="2521"/>
        <v>0</v>
      </c>
      <c r="AHQ97">
        <f t="shared" si="2522"/>
        <v>0</v>
      </c>
      <c r="AHR97">
        <f t="shared" si="2523"/>
        <v>0</v>
      </c>
      <c r="AHS97">
        <f t="shared" si="2524"/>
        <v>0</v>
      </c>
      <c r="AHT97">
        <f t="shared" si="2525"/>
        <v>0</v>
      </c>
      <c r="AHU97">
        <f t="shared" si="2526"/>
        <v>0</v>
      </c>
      <c r="AHV97">
        <f t="shared" si="2527"/>
        <v>0</v>
      </c>
      <c r="AHW97">
        <f t="shared" si="2528"/>
        <v>0</v>
      </c>
      <c r="AHX97">
        <f t="shared" si="2529"/>
        <v>0</v>
      </c>
      <c r="AHY97">
        <f t="shared" si="2530"/>
        <v>0</v>
      </c>
      <c r="AHZ97">
        <f t="shared" si="2531"/>
        <v>0</v>
      </c>
      <c r="AIA97">
        <f t="shared" si="2532"/>
        <v>0</v>
      </c>
      <c r="AIB97">
        <f t="shared" si="2533"/>
        <v>0</v>
      </c>
      <c r="AIC97">
        <f t="shared" si="2534"/>
        <v>0</v>
      </c>
      <c r="AID97">
        <f t="shared" si="2535"/>
        <v>0</v>
      </c>
      <c r="AIE97">
        <f t="shared" si="2536"/>
        <v>0</v>
      </c>
      <c r="AIF97">
        <f t="shared" si="2537"/>
        <v>0</v>
      </c>
      <c r="AIG97">
        <f t="shared" si="2538"/>
        <v>0</v>
      </c>
      <c r="AIH97">
        <f t="shared" si="2539"/>
        <v>0</v>
      </c>
      <c r="AII97">
        <f t="shared" si="2540"/>
        <v>0</v>
      </c>
      <c r="AIJ97">
        <f t="shared" si="2541"/>
        <v>0</v>
      </c>
      <c r="AIK97">
        <f t="shared" si="2542"/>
        <v>0</v>
      </c>
      <c r="AIL97">
        <f t="shared" si="2543"/>
        <v>0</v>
      </c>
      <c r="AIM97">
        <f t="shared" si="2544"/>
        <v>0</v>
      </c>
      <c r="AIN97">
        <f t="shared" si="2545"/>
        <v>0</v>
      </c>
      <c r="AIO97">
        <f t="shared" si="2546"/>
        <v>0</v>
      </c>
      <c r="AIP97">
        <f t="shared" si="2547"/>
        <v>0</v>
      </c>
      <c r="AIQ97">
        <f t="shared" si="2548"/>
        <v>0</v>
      </c>
      <c r="AIR97">
        <f t="shared" si="2549"/>
        <v>0</v>
      </c>
      <c r="AIS97">
        <f t="shared" si="2550"/>
        <v>0</v>
      </c>
      <c r="AIT97">
        <f t="shared" si="2551"/>
        <v>0</v>
      </c>
      <c r="AIU97">
        <f t="shared" si="2552"/>
        <v>0</v>
      </c>
      <c r="AIV97">
        <f t="shared" si="2553"/>
        <v>0</v>
      </c>
      <c r="AIW97">
        <f t="shared" si="2554"/>
        <v>0</v>
      </c>
      <c r="AIX97">
        <f t="shared" si="2555"/>
        <v>0</v>
      </c>
      <c r="AIY97">
        <f t="shared" si="2556"/>
        <v>0</v>
      </c>
      <c r="AIZ97">
        <f t="shared" si="2557"/>
        <v>0</v>
      </c>
      <c r="AJA97">
        <f t="shared" si="2558"/>
        <v>0</v>
      </c>
      <c r="AJB97">
        <f t="shared" si="2559"/>
        <v>0</v>
      </c>
      <c r="AJC97">
        <f t="shared" si="2560"/>
        <v>0</v>
      </c>
      <c r="AJD97">
        <f t="shared" si="2561"/>
        <v>0</v>
      </c>
      <c r="AJE97">
        <f t="shared" si="2562"/>
        <v>0</v>
      </c>
      <c r="AJF97">
        <f t="shared" si="2563"/>
        <v>0</v>
      </c>
      <c r="AJG97">
        <f t="shared" si="2564"/>
        <v>0</v>
      </c>
      <c r="AJH97">
        <f t="shared" si="2565"/>
        <v>0</v>
      </c>
      <c r="AJI97">
        <f t="shared" si="2566"/>
        <v>0</v>
      </c>
      <c r="AJJ97">
        <f t="shared" si="2567"/>
        <v>0</v>
      </c>
      <c r="AJK97">
        <f t="shared" si="2568"/>
        <v>0</v>
      </c>
      <c r="AJL97">
        <f t="shared" si="2569"/>
        <v>0</v>
      </c>
      <c r="AJM97">
        <f t="shared" si="2570"/>
        <v>0</v>
      </c>
      <c r="AJN97">
        <f t="shared" si="2571"/>
        <v>0</v>
      </c>
      <c r="AJO97">
        <f t="shared" si="2572"/>
        <v>0</v>
      </c>
      <c r="AJP97">
        <f t="shared" si="2573"/>
        <v>0</v>
      </c>
      <c r="AJQ97">
        <f t="shared" si="2574"/>
        <v>0</v>
      </c>
      <c r="AJR97">
        <f t="shared" si="2575"/>
        <v>0</v>
      </c>
      <c r="AJS97">
        <f t="shared" si="2576"/>
        <v>0</v>
      </c>
      <c r="AJT97">
        <f t="shared" si="2577"/>
        <v>0</v>
      </c>
      <c r="AJU97">
        <f t="shared" si="2578"/>
        <v>0</v>
      </c>
      <c r="AJV97">
        <f t="shared" si="2579"/>
        <v>0</v>
      </c>
      <c r="AJX97">
        <v>35</v>
      </c>
      <c r="AJY97">
        <v>1</v>
      </c>
      <c r="AJZ97">
        <v>1</v>
      </c>
      <c r="AKA97">
        <f t="shared" si="2580"/>
        <v>1</v>
      </c>
      <c r="AKB97">
        <f t="shared" si="2581"/>
        <v>2</v>
      </c>
      <c r="AKC97">
        <f t="shared" si="2582"/>
        <v>2</v>
      </c>
      <c r="AKD97">
        <f t="shared" si="2583"/>
        <v>8</v>
      </c>
      <c r="AKE97">
        <f t="shared" si="2584"/>
        <v>4</v>
      </c>
      <c r="AKF97">
        <f t="shared" si="2585"/>
        <v>8</v>
      </c>
      <c r="AKG97">
        <f t="shared" si="2586"/>
        <v>2</v>
      </c>
      <c r="AKH97">
        <f t="shared" si="2587"/>
        <v>0</v>
      </c>
      <c r="AKI97">
        <f t="shared" si="2588"/>
        <v>0</v>
      </c>
      <c r="AKJ97">
        <f t="shared" si="2589"/>
        <v>0</v>
      </c>
      <c r="AKK97">
        <f t="shared" si="2590"/>
        <v>0</v>
      </c>
      <c r="AKL97">
        <f t="shared" si="2591"/>
        <v>0</v>
      </c>
      <c r="AKM97">
        <f t="shared" si="2592"/>
        <v>0</v>
      </c>
      <c r="AKN97">
        <f t="shared" si="2593"/>
        <v>0</v>
      </c>
      <c r="AKO97">
        <f t="shared" si="2594"/>
        <v>0</v>
      </c>
      <c r="AKP97">
        <f t="shared" si="2595"/>
        <v>0</v>
      </c>
      <c r="AKQ97">
        <f t="shared" si="2596"/>
        <v>0</v>
      </c>
      <c r="AKR97">
        <f t="shared" si="2597"/>
        <v>0</v>
      </c>
      <c r="AKS97">
        <f t="shared" si="2598"/>
        <v>0</v>
      </c>
      <c r="AKT97">
        <f t="shared" si="2599"/>
        <v>0</v>
      </c>
      <c r="AKU97">
        <f t="shared" si="2600"/>
        <v>0</v>
      </c>
      <c r="AKV97">
        <f t="shared" si="2601"/>
        <v>0</v>
      </c>
      <c r="AKW97">
        <f t="shared" si="2602"/>
        <v>0</v>
      </c>
      <c r="AKX97">
        <f t="shared" si="2603"/>
        <v>0</v>
      </c>
      <c r="AKY97">
        <f t="shared" si="2604"/>
        <v>0</v>
      </c>
      <c r="AKZ97">
        <f t="shared" si="2605"/>
        <v>0</v>
      </c>
      <c r="ALA97">
        <f t="shared" si="2606"/>
        <v>0</v>
      </c>
      <c r="ALB97">
        <f t="shared" si="2607"/>
        <v>0</v>
      </c>
      <c r="ALC97">
        <f t="shared" si="2608"/>
        <v>0</v>
      </c>
      <c r="ALD97">
        <f t="shared" si="2609"/>
        <v>0</v>
      </c>
      <c r="ALE97">
        <f t="shared" si="2610"/>
        <v>0</v>
      </c>
      <c r="ALF97">
        <f t="shared" si="2611"/>
        <v>0</v>
      </c>
      <c r="ALG97">
        <f t="shared" si="2612"/>
        <v>0</v>
      </c>
      <c r="ALH97">
        <f t="shared" si="2613"/>
        <v>0</v>
      </c>
      <c r="ALI97">
        <f t="shared" si="2614"/>
        <v>0</v>
      </c>
      <c r="ALJ97">
        <f t="shared" si="2615"/>
        <v>0</v>
      </c>
      <c r="ALK97">
        <f t="shared" si="2616"/>
        <v>0</v>
      </c>
      <c r="ALL97">
        <f t="shared" si="2617"/>
        <v>0</v>
      </c>
      <c r="ALM97">
        <f t="shared" si="2618"/>
        <v>0</v>
      </c>
      <c r="ALN97">
        <f t="shared" si="2619"/>
        <v>0</v>
      </c>
      <c r="ALO97">
        <f t="shared" si="2620"/>
        <v>0</v>
      </c>
      <c r="ALP97">
        <f t="shared" si="2621"/>
        <v>0</v>
      </c>
      <c r="ALQ97">
        <f t="shared" si="2622"/>
        <v>0</v>
      </c>
      <c r="ALR97">
        <f t="shared" si="2623"/>
        <v>0</v>
      </c>
      <c r="ALS97">
        <f t="shared" si="2624"/>
        <v>0</v>
      </c>
      <c r="ALT97">
        <f t="shared" si="2625"/>
        <v>0</v>
      </c>
      <c r="ALU97">
        <f t="shared" si="2626"/>
        <v>0</v>
      </c>
      <c r="ALV97">
        <f t="shared" si="2627"/>
        <v>0</v>
      </c>
      <c r="ALW97">
        <f t="shared" si="2628"/>
        <v>0</v>
      </c>
      <c r="ALX97">
        <f t="shared" si="2629"/>
        <v>0</v>
      </c>
      <c r="ALY97">
        <f t="shared" si="2630"/>
        <v>0</v>
      </c>
      <c r="ALZ97">
        <f t="shared" si="2631"/>
        <v>0</v>
      </c>
      <c r="AMA97">
        <f t="shared" si="2632"/>
        <v>0</v>
      </c>
      <c r="AMB97">
        <f t="shared" si="2633"/>
        <v>0</v>
      </c>
      <c r="AMC97">
        <f t="shared" si="2634"/>
        <v>0</v>
      </c>
      <c r="AMD97">
        <f t="shared" si="2635"/>
        <v>0</v>
      </c>
      <c r="AME97">
        <f t="shared" si="2636"/>
        <v>0</v>
      </c>
      <c r="AMF97">
        <f t="shared" si="2637"/>
        <v>0</v>
      </c>
      <c r="AMG97">
        <f t="shared" si="2638"/>
        <v>0</v>
      </c>
      <c r="AMH97">
        <f t="shared" si="2639"/>
        <v>0</v>
      </c>
      <c r="AMI97">
        <f t="shared" si="2640"/>
        <v>0</v>
      </c>
      <c r="AMJ97">
        <f t="shared" si="2641"/>
        <v>0</v>
      </c>
      <c r="AMK97">
        <f t="shared" si="2642"/>
        <v>0</v>
      </c>
      <c r="AML97">
        <f t="shared" si="2643"/>
        <v>0</v>
      </c>
      <c r="AMM97">
        <f t="shared" si="2644"/>
        <v>0</v>
      </c>
      <c r="AMN97">
        <f t="shared" si="2645"/>
        <v>0</v>
      </c>
      <c r="AMO97">
        <f t="shared" si="2646"/>
        <v>0</v>
      </c>
      <c r="AMP97">
        <f t="shared" si="2647"/>
        <v>0</v>
      </c>
      <c r="AMQ97">
        <f t="shared" si="2648"/>
        <v>0</v>
      </c>
      <c r="AMR97">
        <f t="shared" si="2649"/>
        <v>0</v>
      </c>
      <c r="AMS97">
        <f t="shared" si="2650"/>
        <v>0</v>
      </c>
      <c r="AMT97">
        <f t="shared" si="2651"/>
        <v>0</v>
      </c>
      <c r="AMU97">
        <f t="shared" si="2652"/>
        <v>0</v>
      </c>
      <c r="AMV97">
        <f t="shared" si="2653"/>
        <v>0</v>
      </c>
      <c r="AMW97">
        <f t="shared" si="2654"/>
        <v>0</v>
      </c>
      <c r="AMX97">
        <f t="shared" si="2655"/>
        <v>0</v>
      </c>
      <c r="AMY97">
        <f t="shared" si="2656"/>
        <v>0</v>
      </c>
      <c r="AMZ97">
        <f t="shared" si="2657"/>
        <v>0</v>
      </c>
      <c r="ANA97">
        <f t="shared" si="2658"/>
        <v>0</v>
      </c>
      <c r="ANB97">
        <f t="shared" si="2659"/>
        <v>0</v>
      </c>
      <c r="ANC97">
        <f t="shared" si="2660"/>
        <v>0</v>
      </c>
      <c r="AND97">
        <f t="shared" si="2661"/>
        <v>0</v>
      </c>
      <c r="ANR97" s="4">
        <v>1649</v>
      </c>
      <c r="ANS97" s="4">
        <f t="shared" si="2662"/>
        <v>1649</v>
      </c>
      <c r="ANU97" s="4">
        <v>1601</v>
      </c>
      <c r="ANV97" t="str">
        <f t="shared" si="2663"/>
        <v>1621</v>
      </c>
      <c r="ANW97" t="str">
        <f t="shared" si="2664"/>
        <v>1615</v>
      </c>
      <c r="ANX97" t="str">
        <f t="shared" si="2665"/>
        <v>1663</v>
      </c>
      <c r="ANY97" t="str">
        <f t="shared" si="2666"/>
        <v>1692</v>
      </c>
      <c r="ANZ97" t="str">
        <f t="shared" si="2667"/>
        <v>1682</v>
      </c>
      <c r="AOA97" t="str">
        <f t="shared" si="2668"/>
        <v>1671</v>
      </c>
      <c r="AOB97" t="str">
        <f t="shared" si="2669"/>
        <v>1684</v>
      </c>
      <c r="AOC97" t="str">
        <f t="shared" si="2670"/>
        <v>1695</v>
      </c>
      <c r="AOD97" t="str">
        <f t="shared" si="2671"/>
        <v>1657</v>
      </c>
      <c r="AOE97" t="str">
        <f t="shared" si="2672"/>
        <v>1649</v>
      </c>
      <c r="AOF97" t="str">
        <f t="shared" si="2673"/>
        <v>1649</v>
      </c>
      <c r="AOG97" t="str">
        <f t="shared" si="2674"/>
        <v>1649</v>
      </c>
      <c r="AOH97" t="str">
        <f t="shared" si="2675"/>
        <v>1649</v>
      </c>
      <c r="AOI97" t="str">
        <f t="shared" si="2676"/>
        <v>1649</v>
      </c>
      <c r="AOJ97" t="str">
        <f t="shared" si="2677"/>
        <v>1649</v>
      </c>
      <c r="AOK97" t="str">
        <f t="shared" si="2678"/>
        <v>1649</v>
      </c>
      <c r="AOL97" t="str">
        <f t="shared" si="2679"/>
        <v>1649</v>
      </c>
      <c r="AOM97" t="str">
        <f t="shared" si="2680"/>
        <v>1649</v>
      </c>
      <c r="AON97" t="str">
        <f t="shared" si="2681"/>
        <v>1649</v>
      </c>
      <c r="AOO97" t="str">
        <f t="shared" si="2682"/>
        <v>1649</v>
      </c>
      <c r="AOP97" t="str">
        <f t="shared" si="2683"/>
        <v>1649</v>
      </c>
      <c r="AOQ97" t="str">
        <f t="shared" si="2684"/>
        <v>1649</v>
      </c>
      <c r="AOR97" t="str">
        <f t="shared" si="2685"/>
        <v>1649</v>
      </c>
      <c r="AOS97" t="str">
        <f t="shared" si="2686"/>
        <v>1649</v>
      </c>
      <c r="AOT97" t="str">
        <f t="shared" si="2687"/>
        <v>1649</v>
      </c>
      <c r="AOU97" t="str">
        <f t="shared" si="2688"/>
        <v>1649</v>
      </c>
      <c r="AOV97" t="str">
        <f t="shared" si="2689"/>
        <v>1649</v>
      </c>
      <c r="AOW97" t="str">
        <f t="shared" si="2690"/>
        <v>1649</v>
      </c>
      <c r="AOX97" t="str">
        <f t="shared" si="2691"/>
        <v>1649</v>
      </c>
      <c r="AOY97" t="str">
        <f t="shared" si="2692"/>
        <v>1649</v>
      </c>
      <c r="AOZ97" t="str">
        <f t="shared" si="2693"/>
        <v>1649</v>
      </c>
      <c r="APA97" t="str">
        <f t="shared" si="2694"/>
        <v>1649</v>
      </c>
      <c r="APB97" t="str">
        <f t="shared" si="2695"/>
        <v>1649</v>
      </c>
      <c r="APC97" t="str">
        <f t="shared" si="2696"/>
        <v>1649</v>
      </c>
      <c r="APD97" t="str">
        <f t="shared" si="2697"/>
        <v>1649</v>
      </c>
      <c r="APE97" t="str">
        <f t="shared" si="2698"/>
        <v>1649</v>
      </c>
      <c r="APF97" t="str">
        <f t="shared" si="2699"/>
        <v>1649</v>
      </c>
      <c r="APG97" t="str">
        <f t="shared" si="2700"/>
        <v>1649</v>
      </c>
      <c r="APH97" t="str">
        <f t="shared" si="2701"/>
        <v>1649</v>
      </c>
      <c r="API97" t="str">
        <f t="shared" si="2702"/>
        <v>1649</v>
      </c>
      <c r="APJ97" t="str">
        <f t="shared" si="2703"/>
        <v>1649</v>
      </c>
      <c r="APK97" t="str">
        <f t="shared" si="2704"/>
        <v>1649</v>
      </c>
      <c r="APL97" t="str">
        <f t="shared" si="2705"/>
        <v>1649</v>
      </c>
      <c r="APM97" t="str">
        <f t="shared" si="2706"/>
        <v>1649</v>
      </c>
      <c r="APN97" t="str">
        <f t="shared" si="2707"/>
        <v>1649</v>
      </c>
      <c r="APO97" t="str">
        <f t="shared" si="2708"/>
        <v>1649</v>
      </c>
      <c r="APP97" t="str">
        <f t="shared" si="2709"/>
        <v>1649</v>
      </c>
      <c r="APQ97" t="str">
        <f t="shared" si="2710"/>
        <v>1649</v>
      </c>
      <c r="APR97" t="str">
        <f t="shared" si="2711"/>
        <v>1649</v>
      </c>
      <c r="APS97" t="str">
        <f t="shared" si="2712"/>
        <v>1649</v>
      </c>
      <c r="APT97" t="str">
        <f t="shared" si="2713"/>
        <v>1649</v>
      </c>
      <c r="APU97" t="str">
        <f t="shared" si="2714"/>
        <v>1649</v>
      </c>
      <c r="APV97" t="str">
        <f t="shared" si="2715"/>
        <v>1649</v>
      </c>
      <c r="APW97" t="str">
        <f t="shared" si="2716"/>
        <v>1649</v>
      </c>
      <c r="APX97" t="str">
        <f t="shared" si="2717"/>
        <v>1649</v>
      </c>
      <c r="APY97" t="str">
        <f t="shared" si="2718"/>
        <v>1649</v>
      </c>
      <c r="APZ97" t="str">
        <f t="shared" si="2719"/>
        <v>1649</v>
      </c>
      <c r="AQA97" t="str">
        <f t="shared" si="2720"/>
        <v>1649</v>
      </c>
      <c r="AQB97" t="str">
        <f t="shared" si="2721"/>
        <v>1649</v>
      </c>
      <c r="AQC97" t="str">
        <f t="shared" si="2722"/>
        <v>1649</v>
      </c>
      <c r="AQD97" t="str">
        <f t="shared" si="2723"/>
        <v>1649</v>
      </c>
      <c r="AQE97" t="str">
        <f t="shared" si="2724"/>
        <v>1649</v>
      </c>
      <c r="AQF97" t="str">
        <f t="shared" si="2725"/>
        <v>1649</v>
      </c>
      <c r="AQG97" t="str">
        <f t="shared" si="2726"/>
        <v>1649</v>
      </c>
      <c r="AQH97" t="str">
        <f t="shared" si="2727"/>
        <v>1649</v>
      </c>
      <c r="AQI97" t="str">
        <f t="shared" si="2728"/>
        <v>1649</v>
      </c>
      <c r="AQJ97" t="str">
        <f t="shared" si="2729"/>
        <v>1649</v>
      </c>
      <c r="AQK97" t="str">
        <f t="shared" si="2730"/>
        <v>1649</v>
      </c>
      <c r="AQL97" t="str">
        <f t="shared" si="2731"/>
        <v>1649</v>
      </c>
      <c r="AQM97" t="str">
        <f t="shared" si="2732"/>
        <v>1649</v>
      </c>
      <c r="AQN97" t="str">
        <f t="shared" si="2733"/>
        <v>1649</v>
      </c>
      <c r="AQO97" t="str">
        <f t="shared" si="2734"/>
        <v>1649</v>
      </c>
      <c r="AQP97" t="str">
        <f t="shared" si="2735"/>
        <v>1649</v>
      </c>
      <c r="AQQ97" t="str">
        <f t="shared" si="2736"/>
        <v>1649</v>
      </c>
      <c r="AQR97" t="str">
        <f t="shared" si="2737"/>
        <v>1649</v>
      </c>
      <c r="AQS97" t="str">
        <f t="shared" si="2738"/>
        <v>1649</v>
      </c>
      <c r="AQT97" t="str">
        <f t="shared" si="2739"/>
        <v>1649</v>
      </c>
      <c r="AQU97" t="str">
        <f t="shared" si="2740"/>
        <v>1649</v>
      </c>
      <c r="AQV97" t="str">
        <f t="shared" si="2741"/>
        <v>1649</v>
      </c>
      <c r="AQW97" t="str">
        <f t="shared" si="2742"/>
        <v>1649</v>
      </c>
      <c r="AQX97" t="str">
        <f t="shared" si="2743"/>
        <v>1649</v>
      </c>
      <c r="AQY97" t="str">
        <f t="shared" si="2744"/>
        <v>1649</v>
      </c>
      <c r="AQZ97" t="str">
        <f t="shared" si="2745"/>
        <v>1649</v>
      </c>
      <c r="ARA97" t="str">
        <f t="shared" si="2746"/>
        <v>1649</v>
      </c>
      <c r="ARB97" t="str">
        <f t="shared" si="2747"/>
        <v>1649</v>
      </c>
      <c r="ARC97">
        <v>1601</v>
      </c>
      <c r="ARH97" s="5"/>
    </row>
    <row r="98" spans="1:1152" x14ac:dyDescent="0.2">
      <c r="A98">
        <v>78</v>
      </c>
      <c r="B98" s="17" t="s">
        <v>49</v>
      </c>
      <c r="C98" s="20">
        <f>VLOOKUP(A98, Rankings!$A$2:$AN$161, 40, FALSE)</f>
        <v>96</v>
      </c>
      <c r="D98" s="223" t="s">
        <v>220</v>
      </c>
      <c r="F98" s="4">
        <v>1</v>
      </c>
      <c r="G98" s="4">
        <v>14</v>
      </c>
      <c r="I98" s="5">
        <f t="shared" si="1832"/>
        <v>10</v>
      </c>
      <c r="L98" t="s">
        <v>1821</v>
      </c>
      <c r="M98" t="s">
        <v>2072</v>
      </c>
      <c r="N98" t="s">
        <v>2499</v>
      </c>
      <c r="O98" t="s">
        <v>2603</v>
      </c>
      <c r="P98" t="s">
        <v>2850</v>
      </c>
      <c r="Q98" t="s">
        <v>3053</v>
      </c>
      <c r="R98" t="s">
        <v>3299</v>
      </c>
      <c r="S98" t="s">
        <v>3569</v>
      </c>
      <c r="T98" t="s">
        <v>3904</v>
      </c>
      <c r="U98" t="s">
        <v>4020</v>
      </c>
      <c r="V98" t="s">
        <v>10</v>
      </c>
      <c r="W98" t="str">
        <f>Rankings!D97</f>
        <v>-</v>
      </c>
      <c r="X98" t="s">
        <v>10</v>
      </c>
      <c r="Y98" t="s">
        <v>10</v>
      </c>
      <c r="Z98" t="s">
        <v>10</v>
      </c>
      <c r="AA98" t="s">
        <v>10</v>
      </c>
      <c r="AB98" t="s">
        <v>10</v>
      </c>
      <c r="AC98" t="s">
        <v>10</v>
      </c>
      <c r="AD98" t="s">
        <v>10</v>
      </c>
      <c r="AE98" t="s">
        <v>10</v>
      </c>
      <c r="AF98" t="s">
        <v>10</v>
      </c>
      <c r="AG98" t="s">
        <v>10</v>
      </c>
      <c r="AH98" t="s">
        <v>10</v>
      </c>
      <c r="AI98" t="s">
        <v>10</v>
      </c>
      <c r="AJ98" t="s">
        <v>10</v>
      </c>
      <c r="AK98" t="s">
        <v>10</v>
      </c>
      <c r="AL98" t="s">
        <v>10</v>
      </c>
      <c r="AM98" t="s">
        <v>10</v>
      </c>
      <c r="AN98" t="s">
        <v>10</v>
      </c>
      <c r="AO98" t="s">
        <v>10</v>
      </c>
      <c r="AP98" t="s">
        <v>10</v>
      </c>
      <c r="AQ98" t="s">
        <v>10</v>
      </c>
      <c r="AR98" t="s">
        <v>10</v>
      </c>
      <c r="AS98" t="s">
        <v>10</v>
      </c>
      <c r="AT98" t="s">
        <v>10</v>
      </c>
      <c r="AU98" t="s">
        <v>10</v>
      </c>
      <c r="AV98" t="s">
        <v>10</v>
      </c>
      <c r="AW98" t="s">
        <v>10</v>
      </c>
      <c r="AX98" t="s">
        <v>10</v>
      </c>
      <c r="AY98" t="s">
        <v>10</v>
      </c>
      <c r="AZ98" t="s">
        <v>10</v>
      </c>
      <c r="BA98" t="s">
        <v>10</v>
      </c>
      <c r="BB98" t="s">
        <v>10</v>
      </c>
      <c r="BC98" t="s">
        <v>10</v>
      </c>
      <c r="BD98" t="s">
        <v>10</v>
      </c>
      <c r="BE98" t="s">
        <v>10</v>
      </c>
      <c r="BF98" t="s">
        <v>10</v>
      </c>
      <c r="BG98" t="s">
        <v>10</v>
      </c>
      <c r="BH98" t="s">
        <v>10</v>
      </c>
      <c r="BI98" t="s">
        <v>10</v>
      </c>
      <c r="BJ98" t="s">
        <v>10</v>
      </c>
      <c r="BK98" t="s">
        <v>10</v>
      </c>
      <c r="BL98" t="s">
        <v>10</v>
      </c>
      <c r="BM98" t="s">
        <v>10</v>
      </c>
      <c r="BN98" t="s">
        <v>10</v>
      </c>
      <c r="BO98" t="s">
        <v>10</v>
      </c>
      <c r="BP98" t="s">
        <v>10</v>
      </c>
      <c r="BQ98" t="s">
        <v>10</v>
      </c>
      <c r="BR98" t="s">
        <v>10</v>
      </c>
      <c r="BS98" t="s">
        <v>10</v>
      </c>
      <c r="BT98" t="s">
        <v>10</v>
      </c>
      <c r="BU98" t="s">
        <v>10</v>
      </c>
      <c r="BV98" t="s">
        <v>10</v>
      </c>
      <c r="BW98" t="s">
        <v>10</v>
      </c>
      <c r="BX98" t="s">
        <v>10</v>
      </c>
      <c r="BY98" t="s">
        <v>10</v>
      </c>
      <c r="BZ98" t="s">
        <v>10</v>
      </c>
      <c r="CA98" t="s">
        <v>10</v>
      </c>
      <c r="CB98" t="s">
        <v>10</v>
      </c>
      <c r="CC98" t="s">
        <v>10</v>
      </c>
      <c r="CD98" t="s">
        <v>10</v>
      </c>
      <c r="CE98" t="s">
        <v>10</v>
      </c>
      <c r="CF98" t="s">
        <v>10</v>
      </c>
      <c r="CG98" t="s">
        <v>10</v>
      </c>
      <c r="CH98" t="s">
        <v>10</v>
      </c>
      <c r="CI98" t="s">
        <v>10</v>
      </c>
      <c r="CJ98" t="s">
        <v>10</v>
      </c>
      <c r="CK98" t="s">
        <v>10</v>
      </c>
      <c r="CL98" t="s">
        <v>10</v>
      </c>
      <c r="CM98" t="s">
        <v>10</v>
      </c>
      <c r="CN98" t="s">
        <v>10</v>
      </c>
      <c r="CO98" t="s">
        <v>10</v>
      </c>
      <c r="CP98" t="s">
        <v>10</v>
      </c>
      <c r="CQ98" t="s">
        <v>10</v>
      </c>
      <c r="CR98" t="s">
        <v>10</v>
      </c>
      <c r="CT98" s="4">
        <f t="shared" si="1833"/>
        <v>2</v>
      </c>
      <c r="CU98" s="4">
        <f t="shared" si="1834"/>
        <v>0</v>
      </c>
      <c r="CV98" s="4">
        <f t="shared" si="1835"/>
        <v>0</v>
      </c>
      <c r="CW98" s="4">
        <f t="shared" si="1836"/>
        <v>3</v>
      </c>
      <c r="CX98" s="4">
        <f t="shared" si="1837"/>
        <v>1</v>
      </c>
      <c r="CY98" s="4">
        <f t="shared" si="1838"/>
        <v>0</v>
      </c>
      <c r="CZ98" s="4">
        <f t="shared" si="1839"/>
        <v>0</v>
      </c>
      <c r="DA98" s="4">
        <f t="shared" si="1840"/>
        <v>1</v>
      </c>
      <c r="DB98" s="4">
        <f t="shared" si="1841"/>
        <v>1</v>
      </c>
      <c r="DC98" s="4">
        <f t="shared" si="1842"/>
        <v>0</v>
      </c>
      <c r="DD98" s="4">
        <f t="shared" si="1843"/>
        <v>0</v>
      </c>
      <c r="DE98" s="4">
        <f t="shared" si="1844"/>
        <v>2</v>
      </c>
      <c r="DF98" s="4">
        <f t="shared" si="1845"/>
        <v>0</v>
      </c>
      <c r="DG98" s="4">
        <f t="shared" si="1846"/>
        <v>0</v>
      </c>
      <c r="DH98" s="4">
        <f t="shared" si="1847"/>
        <v>0</v>
      </c>
      <c r="DI98" s="152">
        <f t="shared" si="1848"/>
        <v>0</v>
      </c>
      <c r="DJ98" s="153">
        <f t="shared" si="1849"/>
        <v>2</v>
      </c>
      <c r="DK98" s="4">
        <f t="shared" si="1850"/>
        <v>3</v>
      </c>
      <c r="DL98" s="4">
        <f t="shared" si="1851"/>
        <v>1</v>
      </c>
      <c r="DM98" s="4">
        <f t="shared" si="1852"/>
        <v>1</v>
      </c>
      <c r="DN98" s="4">
        <f t="shared" si="1853"/>
        <v>1</v>
      </c>
      <c r="DO98" s="4">
        <f t="shared" si="1854"/>
        <v>2</v>
      </c>
      <c r="DP98" s="4">
        <f t="shared" si="1855"/>
        <v>0</v>
      </c>
      <c r="DQ98" s="4">
        <f t="shared" si="1856"/>
        <v>0</v>
      </c>
      <c r="DR98" s="4">
        <f t="shared" si="1857"/>
        <v>7</v>
      </c>
      <c r="DS98" s="4">
        <f t="shared" si="1858"/>
        <v>5</v>
      </c>
      <c r="DT98" s="4">
        <f t="shared" si="1859"/>
        <v>3</v>
      </c>
      <c r="DU98" t="str">
        <f t="shared" si="1860"/>
        <v>3R</v>
      </c>
      <c r="DV98" t="str">
        <f t="shared" si="1861"/>
        <v>3R</v>
      </c>
      <c r="DW98" t="str">
        <f t="shared" si="1862"/>
        <v>0R</v>
      </c>
      <c r="DX98" t="str">
        <f t="shared" si="1863"/>
        <v>3S</v>
      </c>
      <c r="DY98" t="str">
        <f t="shared" si="1864"/>
        <v>0S</v>
      </c>
      <c r="DZ98" t="str">
        <f t="shared" si="1865"/>
        <v>0R</v>
      </c>
      <c r="EA98" t="str">
        <f t="shared" si="1866"/>
        <v>0L</v>
      </c>
      <c r="EB98" t="str">
        <f t="shared" si="1867"/>
        <v>3L</v>
      </c>
      <c r="EC98" t="str">
        <f t="shared" si="1868"/>
        <v>0R</v>
      </c>
      <c r="ED98" t="str">
        <f t="shared" si="1869"/>
        <v>0S</v>
      </c>
      <c r="EE98">
        <f t="shared" si="1870"/>
        <v>0</v>
      </c>
      <c r="EF98">
        <f t="shared" si="1871"/>
        <v>0</v>
      </c>
      <c r="EG98">
        <f t="shared" si="1872"/>
        <v>0</v>
      </c>
      <c r="EH98">
        <f t="shared" si="1873"/>
        <v>0</v>
      </c>
      <c r="EI98">
        <f t="shared" si="1874"/>
        <v>0</v>
      </c>
      <c r="EJ98">
        <f t="shared" si="1875"/>
        <v>0</v>
      </c>
      <c r="EK98">
        <f t="shared" si="1876"/>
        <v>0</v>
      </c>
      <c r="EL98">
        <f t="shared" si="1877"/>
        <v>0</v>
      </c>
      <c r="EM98">
        <f t="shared" si="1878"/>
        <v>0</v>
      </c>
      <c r="EN98">
        <f t="shared" si="1879"/>
        <v>0</v>
      </c>
      <c r="EO98">
        <f t="shared" si="1880"/>
        <v>0</v>
      </c>
      <c r="EP98">
        <f t="shared" si="1881"/>
        <v>0</v>
      </c>
      <c r="EQ98">
        <f t="shared" si="1882"/>
        <v>0</v>
      </c>
      <c r="ER98">
        <f t="shared" si="1883"/>
        <v>0</v>
      </c>
      <c r="ES98">
        <f t="shared" si="1884"/>
        <v>0</v>
      </c>
      <c r="ET98">
        <f t="shared" si="1885"/>
        <v>0</v>
      </c>
      <c r="EU98">
        <f t="shared" si="1886"/>
        <v>0</v>
      </c>
      <c r="EV98">
        <f t="shared" si="1887"/>
        <v>0</v>
      </c>
      <c r="EW98">
        <f t="shared" si="1888"/>
        <v>0</v>
      </c>
      <c r="EX98">
        <f t="shared" si="1889"/>
        <v>0</v>
      </c>
      <c r="EY98">
        <f t="shared" si="1890"/>
        <v>0</v>
      </c>
      <c r="EZ98">
        <f t="shared" si="1891"/>
        <v>0</v>
      </c>
      <c r="FA98">
        <f t="shared" si="1892"/>
        <v>0</v>
      </c>
      <c r="FB98">
        <f t="shared" si="1893"/>
        <v>0</v>
      </c>
      <c r="FC98">
        <f t="shared" si="1894"/>
        <v>0</v>
      </c>
      <c r="FD98">
        <f t="shared" si="1895"/>
        <v>0</v>
      </c>
      <c r="FE98">
        <f t="shared" si="1896"/>
        <v>0</v>
      </c>
      <c r="FF98">
        <f t="shared" si="1897"/>
        <v>0</v>
      </c>
      <c r="FG98">
        <f t="shared" si="1898"/>
        <v>0</v>
      </c>
      <c r="FH98">
        <f t="shared" si="1899"/>
        <v>0</v>
      </c>
      <c r="FI98">
        <f t="shared" si="1900"/>
        <v>0</v>
      </c>
      <c r="FJ98">
        <f t="shared" si="1901"/>
        <v>0</v>
      </c>
      <c r="FK98">
        <f t="shared" si="1902"/>
        <v>0</v>
      </c>
      <c r="FL98">
        <f t="shared" si="1903"/>
        <v>0</v>
      </c>
      <c r="FM98">
        <f t="shared" si="1904"/>
        <v>0</v>
      </c>
      <c r="FN98">
        <f t="shared" si="1905"/>
        <v>0</v>
      </c>
      <c r="FO98">
        <f t="shared" si="1906"/>
        <v>0</v>
      </c>
      <c r="FP98">
        <f t="shared" si="1907"/>
        <v>0</v>
      </c>
      <c r="FQ98">
        <f t="shared" si="1908"/>
        <v>0</v>
      </c>
      <c r="FR98">
        <f t="shared" si="1909"/>
        <v>0</v>
      </c>
      <c r="FS98">
        <f t="shared" si="1910"/>
        <v>0</v>
      </c>
      <c r="FT98">
        <f t="shared" si="1911"/>
        <v>0</v>
      </c>
      <c r="FU98">
        <f t="shared" si="1912"/>
        <v>0</v>
      </c>
      <c r="FV98">
        <f t="shared" si="1913"/>
        <v>0</v>
      </c>
      <c r="FW98">
        <f t="shared" si="1914"/>
        <v>0</v>
      </c>
      <c r="FX98">
        <f t="shared" si="1915"/>
        <v>0</v>
      </c>
      <c r="FY98">
        <f t="shared" si="1916"/>
        <v>0</v>
      </c>
      <c r="FZ98">
        <f t="shared" si="1917"/>
        <v>0</v>
      </c>
      <c r="GA98">
        <f t="shared" si="1918"/>
        <v>0</v>
      </c>
      <c r="GB98">
        <f t="shared" si="1919"/>
        <v>0</v>
      </c>
      <c r="GC98">
        <f t="shared" si="1920"/>
        <v>0</v>
      </c>
      <c r="GD98">
        <f t="shared" si="1921"/>
        <v>0</v>
      </c>
      <c r="GE98">
        <f t="shared" si="1922"/>
        <v>0</v>
      </c>
      <c r="GF98">
        <f t="shared" si="1923"/>
        <v>0</v>
      </c>
      <c r="GG98">
        <f t="shared" si="1924"/>
        <v>0</v>
      </c>
      <c r="GH98">
        <f t="shared" si="1925"/>
        <v>0</v>
      </c>
      <c r="GI98">
        <f t="shared" si="1926"/>
        <v>0</v>
      </c>
      <c r="GJ98">
        <f t="shared" si="1927"/>
        <v>0</v>
      </c>
      <c r="GK98">
        <f t="shared" si="1928"/>
        <v>0</v>
      </c>
      <c r="GL98">
        <f t="shared" si="1929"/>
        <v>0</v>
      </c>
      <c r="GM98">
        <f t="shared" si="1930"/>
        <v>0</v>
      </c>
      <c r="GN98">
        <f t="shared" si="1931"/>
        <v>0</v>
      </c>
      <c r="GO98">
        <f t="shared" si="1932"/>
        <v>0</v>
      </c>
      <c r="GP98">
        <f t="shared" si="1933"/>
        <v>0</v>
      </c>
      <c r="GQ98">
        <f t="shared" si="1934"/>
        <v>0</v>
      </c>
      <c r="GR98">
        <f t="shared" si="1935"/>
        <v>0</v>
      </c>
      <c r="GS98">
        <f t="shared" si="1936"/>
        <v>0</v>
      </c>
      <c r="GT98">
        <f t="shared" si="1937"/>
        <v>0</v>
      </c>
      <c r="GU98">
        <f t="shared" si="1938"/>
        <v>0</v>
      </c>
      <c r="GV98">
        <f t="shared" si="1939"/>
        <v>0</v>
      </c>
      <c r="GW98">
        <f t="shared" si="1940"/>
        <v>0</v>
      </c>
      <c r="GX98">
        <f t="shared" si="1941"/>
        <v>0</v>
      </c>
      <c r="GY98">
        <f t="shared" si="1942"/>
        <v>0</v>
      </c>
      <c r="GZ98">
        <f t="shared" si="1943"/>
        <v>0</v>
      </c>
      <c r="HA98">
        <f t="shared" si="1944"/>
        <v>0</v>
      </c>
      <c r="HB98" s="176" t="s">
        <v>265</v>
      </c>
      <c r="HC98" s="89">
        <f t="shared" si="1945"/>
        <v>295.21023848346329</v>
      </c>
      <c r="HD98" s="89">
        <f t="shared" si="1946"/>
        <v>72.550206408898248</v>
      </c>
      <c r="HE98" s="89">
        <f t="shared" si="1947"/>
        <v>155.63258153280435</v>
      </c>
      <c r="HF98" s="89">
        <f t="shared" si="1948"/>
        <v>0</v>
      </c>
      <c r="HH98" s="88">
        <f t="shared" si="1949"/>
        <v>523.39302642516589</v>
      </c>
      <c r="HI98" s="88">
        <f t="shared" si="1950"/>
        <v>51.877527177601451</v>
      </c>
      <c r="HK98">
        <f>IFERROR(VLOOKUP(_xlfn.NUMBERVALUE(MID(L98, SEARCH("!", L98)+1, SEARCH("+", L98)-SEARCH("!", L98)-1)), Rankings!$A$2:$BK$161, 63, FALSE),0)</f>
        <v>48.323747672949004</v>
      </c>
      <c r="HL98">
        <f>IFERROR(VLOOKUP(_xlfn.NUMBERVALUE(MID(M98, SEARCH("!", M98)+1, SEARCH("+", M98)-SEARCH("!", M98)-1)), Rankings!$A$2:$BK$161, 63, FALSE),0)</f>
        <v>45.545157351141022</v>
      </c>
      <c r="HM98">
        <f>IFERROR(VLOOKUP(_xlfn.NUMBERVALUE(MID(N98, SEARCH("!", N98)+1, SEARCH("+", N98)-SEARCH("!", N98)-1)), Rankings!$A$2:$BK$161, 63, FALSE),0)</f>
        <v>84.359792455066213</v>
      </c>
      <c r="HN98">
        <f>IFERROR(VLOOKUP(_xlfn.NUMBERVALUE(MID(O98, SEARCH("!", O98)+1, SEARCH("+", O98)-SEARCH("!", O98)-1)), Rankings!$A$2:$BK$161, 63, FALSE),0)</f>
        <v>30.305426068000582</v>
      </c>
      <c r="HO98">
        <f>IFERROR(VLOOKUP(_xlfn.NUMBERVALUE(MID(P98, SEARCH("!", P98)+1, SEARCH("+", P98)-SEARCH("!", P98)-1)), Rankings!$A$2:$BK$161, 63, FALSE),0)</f>
        <v>48.323747672949004</v>
      </c>
      <c r="HP98">
        <f>IFERROR(VLOOKUP(_xlfn.NUMBERVALUE(MID(Q98, SEARCH("!", Q98)+1, SEARCH("+", Q98)-SEARCH("!", Q98)-1)), Rankings!$A$2:$BK$161, 63, FALSE),0)</f>
        <v>53.358969418246566</v>
      </c>
      <c r="HQ98">
        <f>IFERROR(VLOOKUP(_xlfn.NUMBERVALUE(MID(R98, SEARCH("!", R98)+1, SEARCH("+", R98)-SEARCH("!", R98)-1)), Rankings!$A$2:$BK$161, 63, FALSE),0)</f>
        <v>34.504050645400596</v>
      </c>
      <c r="HR98">
        <f>IFERROR(VLOOKUP(_xlfn.NUMBERVALUE(MID(S98, SEARCH("!", S98)+1, SEARCH("+", S98)-SEARCH("!", S98)-1)), Rankings!$A$2:$BK$161, 63, FALSE),0)</f>
        <v>38.046155763497651</v>
      </c>
      <c r="HS98">
        <f>IFERROR(VLOOKUP(_xlfn.NUMBERVALUE(MID(T98, SEARCH("!", T98)+1, SEARCH("+", T98)-SEARCH("!", T98)-1)), Rankings!$A$2:$BK$161, 63, FALSE),0)</f>
        <v>63.622571586060495</v>
      </c>
      <c r="HT98">
        <f>IFERROR(VLOOKUP(_xlfn.NUMBERVALUE(MID(U98, SEARCH("!", U98)+1, SEARCH("+", U98)-SEARCH("!", U98)-1)), Rankings!$A$2:$BK$161, 63, FALSE),0)</f>
        <v>77.003407791854769</v>
      </c>
      <c r="HU98">
        <f>IFERROR(VLOOKUP(_xlfn.NUMBERVALUE(MID(V98, SEARCH("!", V98)+1, SEARCH("+", V98)-SEARCH("!", V98)-1)), Rankings!$A$2:$BK$161, 63, FALSE),0)</f>
        <v>0</v>
      </c>
      <c r="HV98">
        <f>IFERROR(VLOOKUP(_xlfn.NUMBERVALUE(MID(W98, SEARCH("!", W98)+1, SEARCH("+", W98)-SEARCH("!", W98)-1)), Rankings!$A$2:$BK$161, 63, FALSE),0)</f>
        <v>0</v>
      </c>
      <c r="HW98">
        <f>IFERROR(VLOOKUP(_xlfn.NUMBERVALUE(MID(X98, SEARCH("!", X98)+1, SEARCH("+", X98)-SEARCH("!", X98)-1)), Rankings!$A$2:$BK$161, 63, FALSE),0)</f>
        <v>0</v>
      </c>
      <c r="HX98">
        <f>IFERROR(VLOOKUP(_xlfn.NUMBERVALUE(MID(Y98, SEARCH("!", Y98)+1, SEARCH("+", Y98)-SEARCH("!", Y98)-1)), Rankings!$A$2:$BK$161, 63, FALSE),0)</f>
        <v>0</v>
      </c>
      <c r="HY98">
        <f>IFERROR(VLOOKUP(_xlfn.NUMBERVALUE(MID(Z98, SEARCH("!", Z98)+1, SEARCH("+", Z98)-SEARCH("!", Z98)-1)), Rankings!$A$2:$BK$161, 63, FALSE),0)</f>
        <v>0</v>
      </c>
      <c r="HZ98">
        <f>IFERROR(VLOOKUP(_xlfn.NUMBERVALUE(MID(AA98, SEARCH("!", AA98)+1, SEARCH("+", AA98)-SEARCH("!", AA98)-1)), Rankings!$A$2:$BK$161, 63, FALSE),0)</f>
        <v>0</v>
      </c>
      <c r="IA98">
        <f>IFERROR(VLOOKUP(_xlfn.NUMBERVALUE(MID(AB98, SEARCH("!", AB98)+1, SEARCH("+", AB98)-SEARCH("!", AB98)-1)), Rankings!$A$2:$BK$161, 63, FALSE),0)</f>
        <v>0</v>
      </c>
      <c r="IB98">
        <f>IFERROR(VLOOKUP(_xlfn.NUMBERVALUE(MID(AC98, SEARCH("!", AC98)+1, SEARCH("+", AC98)-SEARCH("!", AC98)-1)), Rankings!$A$2:$BK$161, 63, FALSE),0)</f>
        <v>0</v>
      </c>
      <c r="IC98">
        <f>IFERROR(VLOOKUP(_xlfn.NUMBERVALUE(MID(AD98, SEARCH("!", AD98)+1, SEARCH("+", AD98)-SEARCH("!", AD98)-1)), Rankings!$A$2:$BK$161, 63, FALSE),0)</f>
        <v>0</v>
      </c>
      <c r="ID98">
        <f>IFERROR(VLOOKUP(_xlfn.NUMBERVALUE(MID(AE98, SEARCH("!", AE98)+1, SEARCH("+", AE98)-SEARCH("!", AE98)-1)), Rankings!$A$2:$BK$161, 63, FALSE),0)</f>
        <v>0</v>
      </c>
      <c r="IE98">
        <f>IFERROR(VLOOKUP(_xlfn.NUMBERVALUE(MID(AF98, SEARCH("!", AF98)+1, SEARCH("+", AF98)-SEARCH("!", AF98)-1)), Rankings!$A$2:$BK$161, 63, FALSE),0)</f>
        <v>0</v>
      </c>
      <c r="IF98">
        <f>IFERROR(VLOOKUP(_xlfn.NUMBERVALUE(MID(AG98, SEARCH("!", AG98)+1, SEARCH("+", AG98)-SEARCH("!", AG98)-1)), Rankings!$A$2:$BK$161, 63, FALSE),0)</f>
        <v>0</v>
      </c>
      <c r="IG98">
        <f>IFERROR(VLOOKUP(_xlfn.NUMBERVALUE(MID(AH98, SEARCH("!", AH98)+1, SEARCH("+", AH98)-SEARCH("!", AH98)-1)), Rankings!$A$2:$BK$161, 63, FALSE),0)</f>
        <v>0</v>
      </c>
      <c r="IH98">
        <f>IFERROR(VLOOKUP(_xlfn.NUMBERVALUE(MID(AI98, SEARCH("!", AI98)+1, SEARCH("+", AI98)-SEARCH("!", AI98)-1)), Rankings!$A$2:$BK$161, 63, FALSE),0)</f>
        <v>0</v>
      </c>
      <c r="II98">
        <f>IFERROR(VLOOKUP(_xlfn.NUMBERVALUE(MID(AJ98, SEARCH("!", AJ98)+1, SEARCH("+", AJ98)-SEARCH("!", AJ98)-1)), Rankings!$A$2:$BK$161, 63, FALSE),0)</f>
        <v>0</v>
      </c>
      <c r="IJ98">
        <f>IFERROR(VLOOKUP(_xlfn.NUMBERVALUE(MID(AK98, SEARCH("!", AK98)+1, SEARCH("+", AK98)-SEARCH("!", AK98)-1)), Rankings!$A$2:$BK$161, 63, FALSE),0)</f>
        <v>0</v>
      </c>
      <c r="IK98">
        <f>IFERROR(VLOOKUP(_xlfn.NUMBERVALUE(MID(AL98, SEARCH("!", AL98)+1, SEARCH("+", AL98)-SEARCH("!", AL98)-1)), Rankings!$A$2:$BK$161, 63, FALSE),0)</f>
        <v>0</v>
      </c>
      <c r="IL98">
        <f>IFERROR(VLOOKUP(_xlfn.NUMBERVALUE(MID(AM98, SEARCH("!", AM98)+1, SEARCH("+", AM98)-SEARCH("!", AM98)-1)), Rankings!$A$2:$BK$161, 63, FALSE),0)</f>
        <v>0</v>
      </c>
      <c r="IM98">
        <f>IFERROR(VLOOKUP(_xlfn.NUMBERVALUE(MID(AN98, SEARCH("!", AN98)+1, SEARCH("+", AN98)-SEARCH("!", AN98)-1)), Rankings!$A$2:$BK$161, 63, FALSE),0)</f>
        <v>0</v>
      </c>
      <c r="IN98">
        <f>IFERROR(VLOOKUP(_xlfn.NUMBERVALUE(MID(AO98, SEARCH("!", AO98)+1, SEARCH("+", AO98)-SEARCH("!", AO98)-1)), Rankings!$A$2:$BK$161, 63, FALSE),0)</f>
        <v>0</v>
      </c>
      <c r="IO98">
        <f>IFERROR(VLOOKUP(_xlfn.NUMBERVALUE(MID(AP98, SEARCH("!", AP98)+1, SEARCH("+", AP98)-SEARCH("!", AP98)-1)), Rankings!$A$2:$BK$161, 63, FALSE),0)</f>
        <v>0</v>
      </c>
      <c r="IP98">
        <f>IFERROR(VLOOKUP(_xlfn.NUMBERVALUE(MID(AQ98, SEARCH("!", AQ98)+1, SEARCH("+", AQ98)-SEARCH("!", AQ98)-1)), Rankings!$A$2:$BK$161, 63, FALSE),0)</f>
        <v>0</v>
      </c>
      <c r="IQ98">
        <f>IFERROR(VLOOKUP(_xlfn.NUMBERVALUE(MID(AR98, SEARCH("!", AR98)+1, SEARCH("+", AR98)-SEARCH("!", AR98)-1)), Rankings!$A$2:$BK$161, 63, FALSE),0)</f>
        <v>0</v>
      </c>
      <c r="IR98">
        <f>IFERROR(VLOOKUP(_xlfn.NUMBERVALUE(MID(AS98, SEARCH("!", AS98)+1, SEARCH("+", AS98)-SEARCH("!", AS98)-1)), Rankings!$A$2:$BK$161, 63, FALSE),0)</f>
        <v>0</v>
      </c>
      <c r="IS98">
        <f>IFERROR(VLOOKUP(_xlfn.NUMBERVALUE(MID(AT98, SEARCH("!", AT98)+1, SEARCH("+", AT98)-SEARCH("!", AT98)-1)), Rankings!$A$2:$BK$161, 63, FALSE),0)</f>
        <v>0</v>
      </c>
      <c r="IT98">
        <f>IFERROR(VLOOKUP(_xlfn.NUMBERVALUE(MID(AU98, SEARCH("!", AU98)+1, SEARCH("+", AU98)-SEARCH("!", AU98)-1)), Rankings!$A$2:$BK$161, 63, FALSE),0)</f>
        <v>0</v>
      </c>
      <c r="IU98">
        <f>IFERROR(VLOOKUP(_xlfn.NUMBERVALUE(MID(AV98, SEARCH("!", AV98)+1, SEARCH("+", AV98)-SEARCH("!", AV98)-1)), Rankings!$A$2:$BK$161, 63, FALSE),0)</f>
        <v>0</v>
      </c>
      <c r="IV98">
        <f>IFERROR(VLOOKUP(_xlfn.NUMBERVALUE(MID(AW98, SEARCH("!", AW98)+1, SEARCH("+", AW98)-SEARCH("!", AW98)-1)), Rankings!$A$2:$BK$161, 63, FALSE),0)</f>
        <v>0</v>
      </c>
      <c r="IW98">
        <f>IFERROR(VLOOKUP(_xlfn.NUMBERVALUE(MID(AX98, SEARCH("!", AX98)+1, SEARCH("+", AX98)-SEARCH("!", AX98)-1)), Rankings!$A$2:$BK$161, 63, FALSE),0)</f>
        <v>0</v>
      </c>
      <c r="IX98">
        <f>IFERROR(VLOOKUP(_xlfn.NUMBERVALUE(MID(AY98, SEARCH("!", AY98)+1, SEARCH("+", AY98)-SEARCH("!", AY98)-1)), Rankings!$A$2:$BK$161, 63, FALSE),0)</f>
        <v>0</v>
      </c>
      <c r="IY98">
        <f>IFERROR(VLOOKUP(_xlfn.NUMBERVALUE(MID(AZ98, SEARCH("!", AZ98)+1, SEARCH("+", AZ98)-SEARCH("!", AZ98)-1)), Rankings!$A$2:$BK$161, 63, FALSE),0)</f>
        <v>0</v>
      </c>
      <c r="IZ98">
        <f>IFERROR(VLOOKUP(_xlfn.NUMBERVALUE(MID(BA98, SEARCH("!", BA98)+1, SEARCH("+", BA98)-SEARCH("!", BA98)-1)), Rankings!$A$2:$BK$161, 63, FALSE),0)</f>
        <v>0</v>
      </c>
      <c r="JA98">
        <f>IFERROR(VLOOKUP(_xlfn.NUMBERVALUE(MID(BB98, SEARCH("!", BB98)+1, SEARCH("+", BB98)-SEARCH("!", BB98)-1)), Rankings!$A$2:$BK$161, 63, FALSE),0)</f>
        <v>0</v>
      </c>
      <c r="JB98">
        <f>IFERROR(VLOOKUP(_xlfn.NUMBERVALUE(MID(BC98, SEARCH("!", BC98)+1, SEARCH("+", BC98)-SEARCH("!", BC98)-1)), Rankings!$A$2:$BK$161, 63, FALSE),0)</f>
        <v>0</v>
      </c>
      <c r="JC98">
        <f>IFERROR(VLOOKUP(_xlfn.NUMBERVALUE(MID(BD98, SEARCH("!", BD98)+1, SEARCH("+", BD98)-SEARCH("!", BD98)-1)), Rankings!$A$2:$BK$161, 63, FALSE),0)</f>
        <v>0</v>
      </c>
      <c r="JD98">
        <f>IFERROR(VLOOKUP(_xlfn.NUMBERVALUE(MID(BE98, SEARCH("!", BE98)+1, SEARCH("+", BE98)-SEARCH("!", BE98)-1)), Rankings!$A$2:$BK$161, 63, FALSE),0)</f>
        <v>0</v>
      </c>
      <c r="JE98">
        <f>IFERROR(VLOOKUP(_xlfn.NUMBERVALUE(MID(BF98, SEARCH("!", BF98)+1, SEARCH("+", BF98)-SEARCH("!", BF98)-1)), Rankings!$A$2:$BK$161, 63, FALSE),0)</f>
        <v>0</v>
      </c>
      <c r="JF98">
        <f>IFERROR(VLOOKUP(_xlfn.NUMBERVALUE(MID(BG98, SEARCH("!", BG98)+1, SEARCH("+", BG98)-SEARCH("!", BG98)-1)), Rankings!$A$2:$BK$161, 63, FALSE),0)</f>
        <v>0</v>
      </c>
      <c r="JG98">
        <f>IFERROR(VLOOKUP(_xlfn.NUMBERVALUE(MID(BH98, SEARCH("!", BH98)+1, SEARCH("+", BH98)-SEARCH("!", BH98)-1)), Rankings!$A$2:$BK$161, 63, FALSE),0)</f>
        <v>0</v>
      </c>
      <c r="JH98">
        <f>IFERROR(VLOOKUP(_xlfn.NUMBERVALUE(MID(BI98, SEARCH("!", BI98)+1, SEARCH("+", BI98)-SEARCH("!", BI98)-1)), Rankings!$A$2:$BK$161, 63, FALSE),0)</f>
        <v>0</v>
      </c>
      <c r="JI98">
        <f>IFERROR(VLOOKUP(_xlfn.NUMBERVALUE(MID(BJ98, SEARCH("!", BJ98)+1, SEARCH("+", BJ98)-SEARCH("!", BJ98)-1)), Rankings!$A$2:$BK$161, 63, FALSE),0)</f>
        <v>0</v>
      </c>
      <c r="JJ98">
        <f>IFERROR(VLOOKUP(_xlfn.NUMBERVALUE(MID(BK98, SEARCH("!", BK98)+1, SEARCH("+", BK98)-SEARCH("!", BK98)-1)), Rankings!$A$2:$BK$161, 63, FALSE),0)</f>
        <v>0</v>
      </c>
      <c r="JK98">
        <f>IFERROR(VLOOKUP(_xlfn.NUMBERVALUE(MID(BL98, SEARCH("!", BL98)+1, SEARCH("+", BL98)-SEARCH("!", BL98)-1)), Rankings!$A$2:$BK$161, 63, FALSE),0)</f>
        <v>0</v>
      </c>
      <c r="JL98">
        <f>IFERROR(VLOOKUP(_xlfn.NUMBERVALUE(MID(BM98, SEARCH("!", BM98)+1, SEARCH("+", BM98)-SEARCH("!", BM98)-1)), Rankings!$A$2:$BK$161, 63, FALSE),0)</f>
        <v>0</v>
      </c>
      <c r="JM98">
        <f>IFERROR(VLOOKUP(_xlfn.NUMBERVALUE(MID(BN98, SEARCH("!", BN98)+1, SEARCH("+", BN98)-SEARCH("!", BN98)-1)), Rankings!$A$2:$BK$161, 63, FALSE),0)</f>
        <v>0</v>
      </c>
      <c r="JN98">
        <f>IFERROR(VLOOKUP(_xlfn.NUMBERVALUE(MID(BO98, SEARCH("!", BO98)+1, SEARCH("+", BO98)-SEARCH("!", BO98)-1)), Rankings!$A$2:$BK$161, 63, FALSE),0)</f>
        <v>0</v>
      </c>
      <c r="JO98">
        <f>IFERROR(VLOOKUP(_xlfn.NUMBERVALUE(MID(BP98, SEARCH("!", BP98)+1, SEARCH("+", BP98)-SEARCH("!", BP98)-1)), Rankings!$A$2:$BK$161, 63, FALSE),0)</f>
        <v>0</v>
      </c>
      <c r="JP98">
        <f>IFERROR(VLOOKUP(_xlfn.NUMBERVALUE(MID(BQ98, SEARCH("!", BQ98)+1, SEARCH("+", BQ98)-SEARCH("!", BQ98)-1)), Rankings!$A$2:$BK$161, 63, FALSE),0)</f>
        <v>0</v>
      </c>
      <c r="JQ98">
        <f>IFERROR(VLOOKUP(_xlfn.NUMBERVALUE(MID(BR98, SEARCH("!", BR98)+1, SEARCH("+", BR98)-SEARCH("!", BR98)-1)), Rankings!$A$2:$BK$161, 63, FALSE),0)</f>
        <v>0</v>
      </c>
      <c r="JR98">
        <f>IFERROR(VLOOKUP(_xlfn.NUMBERVALUE(MID(BS98, SEARCH("!", BS98)+1, SEARCH("+", BS98)-SEARCH("!", BS98)-1)), Rankings!$A$2:$BK$161, 63, FALSE),0)</f>
        <v>0</v>
      </c>
      <c r="JS98">
        <f>IFERROR(VLOOKUP(_xlfn.NUMBERVALUE(MID(BT98, SEARCH("!", BT98)+1, SEARCH("+", BT98)-SEARCH("!", BT98)-1)), Rankings!$A$2:$BK$161, 63, FALSE),0)</f>
        <v>0</v>
      </c>
      <c r="JT98">
        <f>IFERROR(VLOOKUP(_xlfn.NUMBERVALUE(MID(BU98, SEARCH("!", BU98)+1, SEARCH("+", BU98)-SEARCH("!", BU98)-1)), Rankings!$A$2:$BK$161, 63, FALSE),0)</f>
        <v>0</v>
      </c>
      <c r="JU98">
        <f>IFERROR(VLOOKUP(_xlfn.NUMBERVALUE(MID(BV98, SEARCH("!", BV98)+1, SEARCH("+", BV98)-SEARCH("!", BV98)-1)), Rankings!$A$2:$BK$161, 63, FALSE),0)</f>
        <v>0</v>
      </c>
      <c r="JV98">
        <f>IFERROR(VLOOKUP(_xlfn.NUMBERVALUE(MID(BW98, SEARCH("!", BW98)+1, SEARCH("+", BW98)-SEARCH("!", BW98)-1)), Rankings!$A$2:$BK$161, 63, FALSE),0)</f>
        <v>0</v>
      </c>
      <c r="JW98">
        <f>IFERROR(VLOOKUP(_xlfn.NUMBERVALUE(MID(BX98, SEARCH("!", BX98)+1, SEARCH("+", BX98)-SEARCH("!", BX98)-1)), Rankings!$A$2:$BK$161, 63, FALSE),0)</f>
        <v>0</v>
      </c>
      <c r="JX98">
        <f>IFERROR(VLOOKUP(_xlfn.NUMBERVALUE(MID(BY98, SEARCH("!", BY98)+1, SEARCH("+", BY98)-SEARCH("!", BY98)-1)), Rankings!$A$2:$BK$161, 63, FALSE),0)</f>
        <v>0</v>
      </c>
      <c r="JY98">
        <f>IFERROR(VLOOKUP(_xlfn.NUMBERVALUE(MID(BZ98, SEARCH("!", BZ98)+1, SEARCH("+", BZ98)-SEARCH("!", BZ98)-1)), Rankings!$A$2:$BK$161, 63, FALSE),0)</f>
        <v>0</v>
      </c>
      <c r="JZ98">
        <f>IFERROR(VLOOKUP(_xlfn.NUMBERVALUE(MID(CA98, SEARCH("!", CA98)+1, SEARCH("+", CA98)-SEARCH("!", CA98)-1)), Rankings!$A$2:$BK$161, 63, FALSE),0)</f>
        <v>0</v>
      </c>
      <c r="KA98">
        <f>IFERROR(VLOOKUP(_xlfn.NUMBERVALUE(MID(CB98, SEARCH("!", CB98)+1, SEARCH("+", CB98)-SEARCH("!", CB98)-1)), Rankings!$A$2:$BK$161, 63, FALSE),0)</f>
        <v>0</v>
      </c>
      <c r="KB98">
        <f>IFERROR(VLOOKUP(_xlfn.NUMBERVALUE(MID(CC98, SEARCH("!", CC98)+1, SEARCH("+", CC98)-SEARCH("!", CC98)-1)), Rankings!$A$2:$BK$161, 63, FALSE),0)</f>
        <v>0</v>
      </c>
      <c r="KC98">
        <f>IFERROR(VLOOKUP(_xlfn.NUMBERVALUE(MID(CD98, SEARCH("!", CD98)+1, SEARCH("+", CD98)-SEARCH("!", CD98)-1)), Rankings!$A$2:$BK$161, 63, FALSE),0)</f>
        <v>0</v>
      </c>
      <c r="KD98">
        <f>IFERROR(VLOOKUP(_xlfn.NUMBERVALUE(MID(CE98, SEARCH("!", CE98)+1, SEARCH("+", CE98)-SEARCH("!", CE98)-1)), Rankings!$A$2:$BK$161, 63, FALSE),0)</f>
        <v>0</v>
      </c>
      <c r="KE98">
        <f>IFERROR(VLOOKUP(_xlfn.NUMBERVALUE(MID(CF98, SEARCH("!", CF98)+1, SEARCH("+", CF98)-SEARCH("!", CF98)-1)), Rankings!$A$2:$BK$161, 63, FALSE),0)</f>
        <v>0</v>
      </c>
      <c r="KF98">
        <f>IFERROR(VLOOKUP(_xlfn.NUMBERVALUE(MID(CG98, SEARCH("!", CG98)+1, SEARCH("+", CG98)-SEARCH("!", CG98)-1)), Rankings!$A$2:$BK$161, 63, FALSE),0)</f>
        <v>0</v>
      </c>
      <c r="KG98">
        <f>IFERROR(VLOOKUP(_xlfn.NUMBERVALUE(MID(CH98, SEARCH("!", CH98)+1, SEARCH("+", CH98)-SEARCH("!", CH98)-1)), Rankings!$A$2:$BK$161, 63, FALSE),0)</f>
        <v>0</v>
      </c>
      <c r="KH98">
        <f>IFERROR(VLOOKUP(_xlfn.NUMBERVALUE(MID(CI98, SEARCH("!", CI98)+1, SEARCH("+", CI98)-SEARCH("!", CI98)-1)), Rankings!$A$2:$BK$161, 63, FALSE),0)</f>
        <v>0</v>
      </c>
      <c r="KI98">
        <f>IFERROR(VLOOKUP(_xlfn.NUMBERVALUE(MID(CJ98, SEARCH("!", CJ98)+1, SEARCH("+", CJ98)-SEARCH("!", CJ98)-1)), Rankings!$A$2:$BK$161, 63, FALSE),0)</f>
        <v>0</v>
      </c>
      <c r="KJ98">
        <f>IFERROR(VLOOKUP(_xlfn.NUMBERVALUE(MID(CK98, SEARCH("!", CK98)+1, SEARCH("+", CK98)-SEARCH("!", CK98)-1)), Rankings!$A$2:$BK$161, 63, FALSE),0)</f>
        <v>0</v>
      </c>
      <c r="KK98">
        <f>IFERROR(VLOOKUP(_xlfn.NUMBERVALUE(MID(CL98, SEARCH("!", CL98)+1, SEARCH("+", CL98)-SEARCH("!", CL98)-1)), Rankings!$A$2:$BK$161, 63, FALSE),0)</f>
        <v>0</v>
      </c>
      <c r="KL98">
        <f>IFERROR(VLOOKUP(_xlfn.NUMBERVALUE(MID(CM98, SEARCH("!", CM98)+1, SEARCH("+", CM98)-SEARCH("!", CM98)-1)), Rankings!$A$2:$BK$161, 63, FALSE),0)</f>
        <v>0</v>
      </c>
      <c r="KM98">
        <f>IFERROR(VLOOKUP(_xlfn.NUMBERVALUE(MID(CN98, SEARCH("!", CN98)+1, SEARCH("+", CN98)-SEARCH("!", CN98)-1)), Rankings!$A$2:$BK$161, 63, FALSE),0)</f>
        <v>0</v>
      </c>
      <c r="KN98">
        <f>IFERROR(VLOOKUP(_xlfn.NUMBERVALUE(MID(CO98, SEARCH("!", CO98)+1, SEARCH("+", CO98)-SEARCH("!", CO98)-1)), Rankings!$A$2:$BK$161, 63, FALSE),0)</f>
        <v>0</v>
      </c>
      <c r="KO98">
        <f>IFERROR(VLOOKUP(_xlfn.NUMBERVALUE(MID(CP98, SEARCH("!", CP98)+1, SEARCH("+", CP98)-SEARCH("!", CP98)-1)), Rankings!$A$2:$BK$161, 63, FALSE),0)</f>
        <v>0</v>
      </c>
      <c r="KP98">
        <f>IFERROR(VLOOKUP(_xlfn.NUMBERVALUE(MID(CQ98, SEARCH("!", CQ98)+1, SEARCH("+", CQ98)-SEARCH("!", CQ98)-1)), Rankings!$A$2:$BK$161, 63, FALSE),0)</f>
        <v>0</v>
      </c>
      <c r="KQ98">
        <f>IFERROR(VLOOKUP(_xlfn.NUMBERVALUE(MID(CR98, SEARCH("!", CR98)+1, SEARCH("+", CR98)-SEARCH("!", CR98)-1)), Rankings!$A$2:$BK$161, 63, FALSE),0)</f>
        <v>0</v>
      </c>
      <c r="KS98" s="4">
        <f t="shared" si="1951"/>
        <v>205</v>
      </c>
      <c r="KT98" s="4">
        <f t="shared" si="1952"/>
        <v>101</v>
      </c>
      <c r="KU98" s="4">
        <f t="shared" si="1953"/>
        <v>97</v>
      </c>
      <c r="KV98" s="4">
        <f t="shared" si="1954"/>
        <v>0</v>
      </c>
      <c r="KY98" s="4">
        <f t="shared" si="1955"/>
        <v>403</v>
      </c>
      <c r="KZ98" s="4"/>
      <c r="LB98">
        <f t="shared" si="1956"/>
        <v>52</v>
      </c>
      <c r="LC98">
        <f t="shared" si="1957"/>
        <v>54</v>
      </c>
      <c r="LD98">
        <f t="shared" si="1958"/>
        <v>42</v>
      </c>
      <c r="LE98">
        <f t="shared" si="1959"/>
        <v>71</v>
      </c>
      <c r="LF98">
        <f t="shared" si="1960"/>
        <v>15</v>
      </c>
      <c r="LG98">
        <f t="shared" si="1961"/>
        <v>37</v>
      </c>
      <c r="LH98">
        <f t="shared" si="1962"/>
        <v>23</v>
      </c>
      <c r="LI98">
        <f t="shared" si="1963"/>
        <v>78</v>
      </c>
      <c r="LJ98">
        <f t="shared" si="1964"/>
        <v>20</v>
      </c>
      <c r="LK98">
        <f t="shared" si="1965"/>
        <v>11</v>
      </c>
      <c r="LL98">
        <f t="shared" si="1966"/>
        <v>0</v>
      </c>
      <c r="LM98">
        <f t="shared" si="1967"/>
        <v>0</v>
      </c>
      <c r="LN98">
        <f t="shared" si="1968"/>
        <v>0</v>
      </c>
      <c r="LO98">
        <f t="shared" si="1969"/>
        <v>0</v>
      </c>
      <c r="LP98">
        <f t="shared" si="1970"/>
        <v>0</v>
      </c>
      <c r="LQ98">
        <f t="shared" si="1971"/>
        <v>0</v>
      </c>
      <c r="LR98">
        <f t="shared" si="1972"/>
        <v>0</v>
      </c>
      <c r="LS98">
        <f t="shared" si="1973"/>
        <v>0</v>
      </c>
      <c r="LT98">
        <f t="shared" si="1974"/>
        <v>0</v>
      </c>
      <c r="LU98">
        <f t="shared" si="1975"/>
        <v>0</v>
      </c>
      <c r="LV98">
        <f t="shared" si="1976"/>
        <v>0</v>
      </c>
      <c r="LW98">
        <f t="shared" si="1977"/>
        <v>0</v>
      </c>
      <c r="LX98">
        <f t="shared" si="1978"/>
        <v>0</v>
      </c>
      <c r="LY98">
        <f t="shared" si="1979"/>
        <v>0</v>
      </c>
      <c r="LZ98">
        <f t="shared" si="1980"/>
        <v>0</v>
      </c>
      <c r="MA98">
        <f t="shared" si="1981"/>
        <v>0</v>
      </c>
      <c r="MB98">
        <f t="shared" si="1982"/>
        <v>0</v>
      </c>
      <c r="MC98">
        <f t="shared" si="1983"/>
        <v>0</v>
      </c>
      <c r="MD98">
        <f t="shared" si="1984"/>
        <v>0</v>
      </c>
      <c r="ME98">
        <f t="shared" si="1985"/>
        <v>0</v>
      </c>
      <c r="MF98">
        <f t="shared" si="1986"/>
        <v>0</v>
      </c>
      <c r="MG98">
        <f t="shared" si="1987"/>
        <v>0</v>
      </c>
      <c r="MH98">
        <f t="shared" si="1988"/>
        <v>0</v>
      </c>
      <c r="MI98">
        <f t="shared" si="1989"/>
        <v>0</v>
      </c>
      <c r="MJ98">
        <f t="shared" si="1990"/>
        <v>0</v>
      </c>
      <c r="MK98">
        <f t="shared" si="1991"/>
        <v>0</v>
      </c>
      <c r="ML98">
        <f t="shared" si="1992"/>
        <v>0</v>
      </c>
      <c r="MM98">
        <f t="shared" si="1993"/>
        <v>0</v>
      </c>
      <c r="MN98">
        <f t="shared" si="1994"/>
        <v>0</v>
      </c>
      <c r="MO98">
        <f t="shared" si="1995"/>
        <v>0</v>
      </c>
      <c r="MP98">
        <f t="shared" si="1996"/>
        <v>0</v>
      </c>
      <c r="MQ98">
        <f t="shared" si="1997"/>
        <v>0</v>
      </c>
      <c r="MR98">
        <f t="shared" si="1998"/>
        <v>0</v>
      </c>
      <c r="MS98">
        <f t="shared" si="1999"/>
        <v>0</v>
      </c>
      <c r="MT98">
        <f t="shared" si="2000"/>
        <v>0</v>
      </c>
      <c r="MU98">
        <f t="shared" si="2001"/>
        <v>0</v>
      </c>
      <c r="MV98">
        <f t="shared" si="2002"/>
        <v>0</v>
      </c>
      <c r="MW98">
        <f t="shared" si="2003"/>
        <v>0</v>
      </c>
      <c r="MX98">
        <f t="shared" si="2004"/>
        <v>0</v>
      </c>
      <c r="MY98">
        <f t="shared" si="2005"/>
        <v>0</v>
      </c>
      <c r="MZ98">
        <f t="shared" si="2006"/>
        <v>0</v>
      </c>
      <c r="NA98">
        <f t="shared" si="2007"/>
        <v>0</v>
      </c>
      <c r="NB98">
        <f t="shared" si="2008"/>
        <v>0</v>
      </c>
      <c r="NC98">
        <f t="shared" si="2009"/>
        <v>0</v>
      </c>
      <c r="ND98">
        <f t="shared" si="2010"/>
        <v>0</v>
      </c>
      <c r="NE98">
        <f t="shared" si="2011"/>
        <v>0</v>
      </c>
      <c r="NF98">
        <f t="shared" si="2012"/>
        <v>0</v>
      </c>
      <c r="NG98">
        <f t="shared" si="2013"/>
        <v>0</v>
      </c>
      <c r="NH98">
        <f t="shared" si="2014"/>
        <v>0</v>
      </c>
      <c r="NI98">
        <f t="shared" si="2015"/>
        <v>0</v>
      </c>
      <c r="NJ98">
        <f t="shared" si="2016"/>
        <v>0</v>
      </c>
      <c r="NK98">
        <f t="shared" si="2017"/>
        <v>0</v>
      </c>
      <c r="NL98">
        <f t="shared" si="2018"/>
        <v>0</v>
      </c>
      <c r="NM98">
        <f t="shared" si="2019"/>
        <v>0</v>
      </c>
      <c r="NN98">
        <f t="shared" si="2020"/>
        <v>0</v>
      </c>
      <c r="NO98">
        <f t="shared" si="2021"/>
        <v>0</v>
      </c>
      <c r="NP98">
        <f t="shared" si="2022"/>
        <v>0</v>
      </c>
      <c r="NQ98">
        <f t="shared" si="2023"/>
        <v>0</v>
      </c>
      <c r="NR98">
        <f t="shared" si="2024"/>
        <v>0</v>
      </c>
      <c r="NS98">
        <f t="shared" si="2025"/>
        <v>0</v>
      </c>
      <c r="NT98">
        <f t="shared" si="2026"/>
        <v>0</v>
      </c>
      <c r="NU98">
        <f t="shared" si="2027"/>
        <v>0</v>
      </c>
      <c r="NV98">
        <f t="shared" si="2028"/>
        <v>0</v>
      </c>
      <c r="NW98">
        <f t="shared" si="2029"/>
        <v>0</v>
      </c>
      <c r="NX98">
        <f t="shared" si="2030"/>
        <v>0</v>
      </c>
      <c r="NY98">
        <f t="shared" si="2031"/>
        <v>0</v>
      </c>
      <c r="NZ98">
        <f t="shared" si="2032"/>
        <v>0</v>
      </c>
      <c r="OA98">
        <f t="shared" si="2033"/>
        <v>0</v>
      </c>
      <c r="OB98">
        <f t="shared" si="2034"/>
        <v>0</v>
      </c>
      <c r="OC98">
        <f t="shared" si="2035"/>
        <v>0</v>
      </c>
      <c r="OD98">
        <f t="shared" si="2036"/>
        <v>0</v>
      </c>
      <c r="OE98">
        <f t="shared" si="2037"/>
        <v>0</v>
      </c>
      <c r="OF98">
        <f t="shared" si="2038"/>
        <v>0</v>
      </c>
      <c r="OG98">
        <f t="shared" si="2039"/>
        <v>0</v>
      </c>
      <c r="OH98">
        <f t="shared" si="2040"/>
        <v>0</v>
      </c>
      <c r="OJ98" s="4">
        <f t="shared" si="2041"/>
        <v>213</v>
      </c>
      <c r="OK98" s="4">
        <f t="shared" si="2042"/>
        <v>44</v>
      </c>
      <c r="OL98" s="4">
        <f t="shared" si="2043"/>
        <v>145</v>
      </c>
      <c r="OM98" s="4">
        <f t="shared" si="2044"/>
        <v>0</v>
      </c>
      <c r="OP98" s="4">
        <f t="shared" si="2045"/>
        <v>402</v>
      </c>
      <c r="OQ98" s="4"/>
      <c r="OS98">
        <f t="shared" si="2046"/>
        <v>46</v>
      </c>
      <c r="OT98">
        <f t="shared" si="2047"/>
        <v>31</v>
      </c>
      <c r="OU98">
        <f t="shared" si="2048"/>
        <v>43</v>
      </c>
      <c r="OV98">
        <f t="shared" si="2049"/>
        <v>34</v>
      </c>
      <c r="OW98">
        <f t="shared" si="2050"/>
        <v>52</v>
      </c>
      <c r="OX98">
        <f t="shared" si="2051"/>
        <v>39</v>
      </c>
      <c r="OY98">
        <f t="shared" si="2052"/>
        <v>28</v>
      </c>
      <c r="OZ98">
        <f t="shared" si="2053"/>
        <v>16</v>
      </c>
      <c r="PA98">
        <f t="shared" si="2054"/>
        <v>54</v>
      </c>
      <c r="PB98">
        <f t="shared" si="2055"/>
        <v>59</v>
      </c>
      <c r="PC98">
        <f t="shared" si="2056"/>
        <v>0</v>
      </c>
      <c r="PD98">
        <f t="shared" si="2057"/>
        <v>0</v>
      </c>
      <c r="PE98">
        <f t="shared" si="2058"/>
        <v>0</v>
      </c>
      <c r="PF98">
        <f t="shared" si="2059"/>
        <v>0</v>
      </c>
      <c r="PG98">
        <f t="shared" si="2060"/>
        <v>0</v>
      </c>
      <c r="PH98">
        <f t="shared" si="2061"/>
        <v>0</v>
      </c>
      <c r="PI98">
        <f t="shared" si="2062"/>
        <v>0</v>
      </c>
      <c r="PJ98">
        <f t="shared" si="2063"/>
        <v>0</v>
      </c>
      <c r="PK98">
        <f t="shared" si="2064"/>
        <v>0</v>
      </c>
      <c r="PL98">
        <f t="shared" si="2065"/>
        <v>0</v>
      </c>
      <c r="PM98">
        <f t="shared" si="2066"/>
        <v>0</v>
      </c>
      <c r="PN98">
        <f t="shared" si="2067"/>
        <v>0</v>
      </c>
      <c r="PO98">
        <f t="shared" si="2068"/>
        <v>0</v>
      </c>
      <c r="PP98">
        <f t="shared" si="2069"/>
        <v>0</v>
      </c>
      <c r="PQ98">
        <f t="shared" si="2070"/>
        <v>0</v>
      </c>
      <c r="PR98">
        <f t="shared" si="2071"/>
        <v>0</v>
      </c>
      <c r="PS98">
        <f t="shared" si="2072"/>
        <v>0</v>
      </c>
      <c r="PT98">
        <f t="shared" si="2073"/>
        <v>0</v>
      </c>
      <c r="PU98">
        <f t="shared" si="2074"/>
        <v>0</v>
      </c>
      <c r="PV98">
        <f t="shared" si="2075"/>
        <v>0</v>
      </c>
      <c r="PW98">
        <f t="shared" si="2076"/>
        <v>0</v>
      </c>
      <c r="PX98">
        <f t="shared" si="2077"/>
        <v>0</v>
      </c>
      <c r="PY98">
        <f t="shared" si="2078"/>
        <v>0</v>
      </c>
      <c r="PZ98">
        <f t="shared" si="2079"/>
        <v>0</v>
      </c>
      <c r="QA98">
        <f t="shared" si="2080"/>
        <v>0</v>
      </c>
      <c r="QB98">
        <f t="shared" si="2081"/>
        <v>0</v>
      </c>
      <c r="QC98">
        <f t="shared" si="2082"/>
        <v>0</v>
      </c>
      <c r="QD98">
        <f t="shared" si="2083"/>
        <v>0</v>
      </c>
      <c r="QE98">
        <f t="shared" si="2084"/>
        <v>0</v>
      </c>
      <c r="QF98">
        <f t="shared" si="2085"/>
        <v>0</v>
      </c>
      <c r="QG98">
        <f t="shared" si="2086"/>
        <v>0</v>
      </c>
      <c r="QH98">
        <f t="shared" si="2087"/>
        <v>0</v>
      </c>
      <c r="QI98">
        <f t="shared" si="2088"/>
        <v>0</v>
      </c>
      <c r="QJ98">
        <f t="shared" si="2089"/>
        <v>0</v>
      </c>
      <c r="QK98">
        <f t="shared" si="2090"/>
        <v>0</v>
      </c>
      <c r="QL98">
        <f t="shared" si="2091"/>
        <v>0</v>
      </c>
      <c r="QM98">
        <f t="shared" si="2092"/>
        <v>0</v>
      </c>
      <c r="QN98">
        <f t="shared" si="2093"/>
        <v>0</v>
      </c>
      <c r="QO98">
        <f t="shared" si="2094"/>
        <v>0</v>
      </c>
      <c r="QP98">
        <f t="shared" si="2095"/>
        <v>0</v>
      </c>
      <c r="QQ98">
        <f t="shared" si="2096"/>
        <v>0</v>
      </c>
      <c r="QR98">
        <f t="shared" si="2097"/>
        <v>0</v>
      </c>
      <c r="QS98">
        <f t="shared" si="2098"/>
        <v>0</v>
      </c>
      <c r="QT98">
        <f t="shared" si="2099"/>
        <v>0</v>
      </c>
      <c r="QU98">
        <f t="shared" si="2100"/>
        <v>0</v>
      </c>
      <c r="QV98">
        <f t="shared" si="2101"/>
        <v>0</v>
      </c>
      <c r="QW98">
        <f t="shared" si="2102"/>
        <v>0</v>
      </c>
      <c r="QX98">
        <f t="shared" si="2103"/>
        <v>0</v>
      </c>
      <c r="QY98">
        <f t="shared" si="2104"/>
        <v>0</v>
      </c>
      <c r="QZ98">
        <f t="shared" si="2105"/>
        <v>0</v>
      </c>
      <c r="RA98">
        <f t="shared" si="2106"/>
        <v>0</v>
      </c>
      <c r="RB98">
        <f t="shared" si="2107"/>
        <v>0</v>
      </c>
      <c r="RC98">
        <f t="shared" si="2108"/>
        <v>0</v>
      </c>
      <c r="RD98">
        <f t="shared" si="2109"/>
        <v>0</v>
      </c>
      <c r="RE98">
        <f t="shared" si="2110"/>
        <v>0</v>
      </c>
      <c r="RF98">
        <f t="shared" si="2111"/>
        <v>0</v>
      </c>
      <c r="RG98">
        <f t="shared" si="2112"/>
        <v>0</v>
      </c>
      <c r="RH98">
        <f t="shared" si="2113"/>
        <v>0</v>
      </c>
      <c r="RI98">
        <f t="shared" si="2114"/>
        <v>0</v>
      </c>
      <c r="RJ98">
        <f t="shared" si="2115"/>
        <v>0</v>
      </c>
      <c r="RK98">
        <f t="shared" si="2116"/>
        <v>0</v>
      </c>
      <c r="RL98">
        <f t="shared" si="2117"/>
        <v>0</v>
      </c>
      <c r="RM98">
        <f t="shared" si="2118"/>
        <v>0</v>
      </c>
      <c r="RN98">
        <f t="shared" si="2119"/>
        <v>0</v>
      </c>
      <c r="RO98">
        <f t="shared" si="2120"/>
        <v>0</v>
      </c>
      <c r="RP98">
        <f t="shared" si="2121"/>
        <v>0</v>
      </c>
      <c r="RQ98">
        <f t="shared" si="2122"/>
        <v>0</v>
      </c>
      <c r="RR98">
        <f t="shared" si="2123"/>
        <v>0</v>
      </c>
      <c r="RS98">
        <f t="shared" si="2124"/>
        <v>0</v>
      </c>
      <c r="RT98">
        <f t="shared" si="2125"/>
        <v>0</v>
      </c>
      <c r="RU98">
        <f t="shared" si="2126"/>
        <v>0</v>
      </c>
      <c r="RV98">
        <f t="shared" si="2127"/>
        <v>0</v>
      </c>
      <c r="RW98">
        <f t="shared" si="2128"/>
        <v>0</v>
      </c>
      <c r="RX98">
        <f t="shared" si="2129"/>
        <v>0</v>
      </c>
      <c r="RY98">
        <f t="shared" si="2130"/>
        <v>0</v>
      </c>
      <c r="SA98" s="4">
        <f t="shared" si="2131"/>
        <v>22.93</v>
      </c>
      <c r="SB98" s="4">
        <f t="shared" si="2132"/>
        <v>8.3699999999999992</v>
      </c>
      <c r="SC98" s="4">
        <f t="shared" si="2133"/>
        <v>14.97</v>
      </c>
      <c r="SD98" s="4">
        <f t="shared" si="2134"/>
        <v>0</v>
      </c>
      <c r="SF98" s="4">
        <f t="shared" si="2135"/>
        <v>46.269999999999996</v>
      </c>
      <c r="SI98">
        <f t="shared" si="2136"/>
        <v>5.13</v>
      </c>
      <c r="SJ98">
        <f t="shared" si="2137"/>
        <v>5.63</v>
      </c>
      <c r="SK98">
        <f t="shared" si="2138"/>
        <v>3.17</v>
      </c>
      <c r="SL98">
        <f t="shared" si="2139"/>
        <v>5.3</v>
      </c>
      <c r="SM98">
        <f t="shared" si="2140"/>
        <v>6</v>
      </c>
      <c r="SN98">
        <f t="shared" si="2141"/>
        <v>4.5</v>
      </c>
      <c r="SO98">
        <f t="shared" si="2142"/>
        <v>3.6</v>
      </c>
      <c r="SP98">
        <f t="shared" si="2143"/>
        <v>4.7699999999999996</v>
      </c>
      <c r="SQ98">
        <f t="shared" si="2144"/>
        <v>4.5</v>
      </c>
      <c r="SR98">
        <f t="shared" si="2145"/>
        <v>3.67</v>
      </c>
      <c r="SS98" t="str">
        <f t="shared" si="2146"/>
        <v>0</v>
      </c>
      <c r="ST98" t="str">
        <f t="shared" si="2147"/>
        <v>0</v>
      </c>
      <c r="SU98" t="str">
        <f t="shared" si="2148"/>
        <v>0</v>
      </c>
      <c r="SV98" t="str">
        <f t="shared" si="2149"/>
        <v>0</v>
      </c>
      <c r="SW98" t="str">
        <f t="shared" si="2150"/>
        <v>0</v>
      </c>
      <c r="SX98" t="str">
        <f t="shared" si="2151"/>
        <v>0</v>
      </c>
      <c r="SY98" t="str">
        <f t="shared" si="2152"/>
        <v>0</v>
      </c>
      <c r="SZ98" t="str">
        <f t="shared" si="2153"/>
        <v>0</v>
      </c>
      <c r="TA98" t="str">
        <f t="shared" si="2154"/>
        <v>0</v>
      </c>
      <c r="TB98" t="str">
        <f t="shared" si="2155"/>
        <v>0</v>
      </c>
      <c r="TC98" t="str">
        <f t="shared" si="2156"/>
        <v>0</v>
      </c>
      <c r="TD98" t="str">
        <f t="shared" si="2157"/>
        <v>0</v>
      </c>
      <c r="TE98" t="str">
        <f t="shared" si="2158"/>
        <v>0</v>
      </c>
      <c r="TF98" t="str">
        <f t="shared" si="2159"/>
        <v>0</v>
      </c>
      <c r="TG98" t="str">
        <f t="shared" si="2160"/>
        <v>0</v>
      </c>
      <c r="TH98" t="str">
        <f t="shared" si="2161"/>
        <v>0</v>
      </c>
      <c r="TI98" t="str">
        <f t="shared" si="2162"/>
        <v>0</v>
      </c>
      <c r="TJ98" t="str">
        <f t="shared" si="2163"/>
        <v>0</v>
      </c>
      <c r="TK98" t="str">
        <f t="shared" si="2164"/>
        <v>0</v>
      </c>
      <c r="TL98" t="str">
        <f t="shared" si="2165"/>
        <v>0</v>
      </c>
      <c r="TM98" t="str">
        <f t="shared" si="2166"/>
        <v>0</v>
      </c>
      <c r="TN98" t="str">
        <f t="shared" si="2167"/>
        <v>0</v>
      </c>
      <c r="TO98" t="str">
        <f t="shared" si="2168"/>
        <v>0</v>
      </c>
      <c r="TP98" t="str">
        <f t="shared" si="2169"/>
        <v>0</v>
      </c>
      <c r="TQ98" t="str">
        <f t="shared" si="2170"/>
        <v>0</v>
      </c>
      <c r="TR98" t="str">
        <f t="shared" si="2171"/>
        <v>0</v>
      </c>
      <c r="TS98" t="str">
        <f t="shared" si="2172"/>
        <v>0</v>
      </c>
      <c r="TT98" t="str">
        <f t="shared" si="2173"/>
        <v>0</v>
      </c>
      <c r="TU98" t="str">
        <f t="shared" si="2174"/>
        <v>0</v>
      </c>
      <c r="TV98" t="str">
        <f t="shared" si="2175"/>
        <v>0</v>
      </c>
      <c r="TW98" t="str">
        <f t="shared" si="2176"/>
        <v>0</v>
      </c>
      <c r="TX98" t="str">
        <f t="shared" si="2177"/>
        <v>0</v>
      </c>
      <c r="TY98" t="str">
        <f t="shared" si="2178"/>
        <v>0</v>
      </c>
      <c r="TZ98" t="str">
        <f t="shared" si="2179"/>
        <v>0</v>
      </c>
      <c r="UA98" t="str">
        <f t="shared" si="2180"/>
        <v>0</v>
      </c>
      <c r="UB98" t="str">
        <f t="shared" si="2181"/>
        <v>0</v>
      </c>
      <c r="UC98" t="str">
        <f t="shared" si="2182"/>
        <v>0</v>
      </c>
      <c r="UD98" t="str">
        <f t="shared" si="2183"/>
        <v>0</v>
      </c>
      <c r="UE98" t="str">
        <f t="shared" si="2184"/>
        <v>0</v>
      </c>
      <c r="UF98" t="str">
        <f t="shared" si="2185"/>
        <v>0</v>
      </c>
      <c r="UG98" t="str">
        <f t="shared" si="2186"/>
        <v>0</v>
      </c>
      <c r="UH98" t="str">
        <f t="shared" si="2187"/>
        <v>0</v>
      </c>
      <c r="UI98" t="str">
        <f t="shared" si="2188"/>
        <v>0</v>
      </c>
      <c r="UJ98" t="str">
        <f t="shared" si="2189"/>
        <v>0</v>
      </c>
      <c r="UK98" t="str">
        <f t="shared" si="2190"/>
        <v>0</v>
      </c>
      <c r="UL98" t="str">
        <f t="shared" si="2191"/>
        <v>0</v>
      </c>
      <c r="UM98" t="str">
        <f t="shared" si="2192"/>
        <v>0</v>
      </c>
      <c r="UN98" t="str">
        <f t="shared" si="2193"/>
        <v>0</v>
      </c>
      <c r="UO98" t="str">
        <f t="shared" si="2194"/>
        <v>0</v>
      </c>
      <c r="UP98" t="str">
        <f t="shared" si="2195"/>
        <v>0</v>
      </c>
      <c r="UQ98" t="str">
        <f t="shared" si="2196"/>
        <v>0</v>
      </c>
      <c r="UR98" t="str">
        <f t="shared" si="2197"/>
        <v>0</v>
      </c>
      <c r="US98" t="str">
        <f t="shared" si="2198"/>
        <v>0</v>
      </c>
      <c r="UT98" t="str">
        <f t="shared" si="2199"/>
        <v>0</v>
      </c>
      <c r="UU98" t="str">
        <f t="shared" si="2200"/>
        <v>0</v>
      </c>
      <c r="UV98" t="str">
        <f t="shared" si="2201"/>
        <v>0</v>
      </c>
      <c r="UW98" t="str">
        <f t="shared" si="2202"/>
        <v>0</v>
      </c>
      <c r="UX98" t="str">
        <f t="shared" si="2203"/>
        <v>0</v>
      </c>
      <c r="UY98" t="str">
        <f t="shared" si="2204"/>
        <v>0</v>
      </c>
      <c r="UZ98" t="str">
        <f t="shared" si="2205"/>
        <v>0</v>
      </c>
      <c r="VA98" t="str">
        <f t="shared" si="2206"/>
        <v>0</v>
      </c>
      <c r="VB98" t="str">
        <f t="shared" si="2207"/>
        <v>0</v>
      </c>
      <c r="VC98" t="str">
        <f t="shared" si="2208"/>
        <v>0</v>
      </c>
      <c r="VD98" t="str">
        <f t="shared" si="2209"/>
        <v>0</v>
      </c>
      <c r="VE98" t="str">
        <f t="shared" si="2210"/>
        <v>0</v>
      </c>
      <c r="VF98" t="str">
        <f t="shared" si="2211"/>
        <v>0</v>
      </c>
      <c r="VG98" t="str">
        <f t="shared" si="2212"/>
        <v>0</v>
      </c>
      <c r="VH98" t="str">
        <f t="shared" si="2213"/>
        <v>0</v>
      </c>
      <c r="VI98" t="str">
        <f t="shared" si="2214"/>
        <v>0</v>
      </c>
      <c r="VJ98" t="str">
        <f t="shared" si="2215"/>
        <v>0</v>
      </c>
      <c r="VK98" t="str">
        <f t="shared" si="2216"/>
        <v>0</v>
      </c>
      <c r="VL98" t="str">
        <f t="shared" si="2217"/>
        <v>0</v>
      </c>
      <c r="VM98" t="str">
        <f t="shared" si="2218"/>
        <v>0</v>
      </c>
      <c r="VN98" t="str">
        <f t="shared" si="2219"/>
        <v>0</v>
      </c>
      <c r="VO98" t="str">
        <f t="shared" si="2220"/>
        <v>0</v>
      </c>
      <c r="VQ98" s="4">
        <f t="shared" si="2221"/>
        <v>11.469999999999999</v>
      </c>
      <c r="VR98" s="4">
        <f t="shared" si="2222"/>
        <v>10.84</v>
      </c>
      <c r="VS98" s="4">
        <f t="shared" si="2223"/>
        <v>0.62999999999999901</v>
      </c>
      <c r="VT98" s="4">
        <f t="shared" si="2224"/>
        <v>0</v>
      </c>
      <c r="VV98" s="4">
        <f t="shared" si="2225"/>
        <v>22.939999999999998</v>
      </c>
      <c r="VY98">
        <f t="shared" si="2226"/>
        <v>6.84</v>
      </c>
      <c r="VZ98">
        <f t="shared" si="2227"/>
        <v>5.27</v>
      </c>
      <c r="WA98">
        <f t="shared" si="2228"/>
        <v>-5.77</v>
      </c>
      <c r="WB98">
        <f t="shared" si="2229"/>
        <v>11.75</v>
      </c>
      <c r="WC98">
        <f t="shared" si="2230"/>
        <v>2.76</v>
      </c>
      <c r="WD98">
        <f t="shared" si="2231"/>
        <v>5.92</v>
      </c>
      <c r="WE98">
        <f t="shared" si="2232"/>
        <v>3.1</v>
      </c>
      <c r="WF98">
        <f t="shared" si="2233"/>
        <v>7.74</v>
      </c>
      <c r="WG98">
        <f t="shared" si="2234"/>
        <v>-0.79</v>
      </c>
      <c r="WH98">
        <f t="shared" si="2235"/>
        <v>-13.88</v>
      </c>
      <c r="WI98">
        <f t="shared" si="2236"/>
        <v>0</v>
      </c>
      <c r="WJ98">
        <f t="shared" si="2237"/>
        <v>0</v>
      </c>
      <c r="WK98">
        <f t="shared" si="2238"/>
        <v>0</v>
      </c>
      <c r="WL98">
        <f t="shared" si="2239"/>
        <v>0</v>
      </c>
      <c r="WM98">
        <f t="shared" si="2240"/>
        <v>0</v>
      </c>
      <c r="WN98">
        <f t="shared" si="2241"/>
        <v>0</v>
      </c>
      <c r="WO98">
        <f t="shared" si="2242"/>
        <v>0</v>
      </c>
      <c r="WP98">
        <f t="shared" si="2243"/>
        <v>0</v>
      </c>
      <c r="WQ98">
        <f t="shared" si="2244"/>
        <v>0</v>
      </c>
      <c r="WR98">
        <f t="shared" si="2245"/>
        <v>0</v>
      </c>
      <c r="WS98">
        <f t="shared" si="2246"/>
        <v>0</v>
      </c>
      <c r="WT98">
        <f t="shared" si="2247"/>
        <v>0</v>
      </c>
      <c r="WU98">
        <f t="shared" si="2248"/>
        <v>0</v>
      </c>
      <c r="WV98">
        <f t="shared" si="2249"/>
        <v>0</v>
      </c>
      <c r="WW98">
        <f t="shared" si="2250"/>
        <v>0</v>
      </c>
      <c r="WX98">
        <f t="shared" si="2251"/>
        <v>0</v>
      </c>
      <c r="WY98">
        <f t="shared" si="2252"/>
        <v>0</v>
      </c>
      <c r="WZ98">
        <f t="shared" si="2253"/>
        <v>0</v>
      </c>
      <c r="XA98">
        <f t="shared" si="2254"/>
        <v>0</v>
      </c>
      <c r="XB98">
        <f t="shared" si="2255"/>
        <v>0</v>
      </c>
      <c r="XC98">
        <f t="shared" si="2256"/>
        <v>0</v>
      </c>
      <c r="XD98">
        <f t="shared" si="2257"/>
        <v>0</v>
      </c>
      <c r="XE98">
        <f t="shared" si="2258"/>
        <v>0</v>
      </c>
      <c r="XF98">
        <f t="shared" si="2259"/>
        <v>0</v>
      </c>
      <c r="XG98">
        <f t="shared" si="2260"/>
        <v>0</v>
      </c>
      <c r="XH98">
        <f t="shared" si="2261"/>
        <v>0</v>
      </c>
      <c r="XI98">
        <f t="shared" si="2262"/>
        <v>0</v>
      </c>
      <c r="XJ98">
        <f t="shared" si="2263"/>
        <v>0</v>
      </c>
      <c r="XK98">
        <f t="shared" si="2264"/>
        <v>0</v>
      </c>
      <c r="XL98">
        <f t="shared" si="2265"/>
        <v>0</v>
      </c>
      <c r="XM98">
        <f t="shared" si="2266"/>
        <v>0</v>
      </c>
      <c r="XN98">
        <f t="shared" si="2267"/>
        <v>0</v>
      </c>
      <c r="XO98">
        <f t="shared" si="2268"/>
        <v>0</v>
      </c>
      <c r="XP98">
        <f t="shared" si="2269"/>
        <v>0</v>
      </c>
      <c r="XQ98">
        <f t="shared" si="2270"/>
        <v>0</v>
      </c>
      <c r="XR98">
        <f t="shared" si="2271"/>
        <v>0</v>
      </c>
      <c r="XS98">
        <f t="shared" si="2272"/>
        <v>0</v>
      </c>
      <c r="XT98">
        <f t="shared" si="2273"/>
        <v>0</v>
      </c>
      <c r="XU98">
        <f t="shared" si="2274"/>
        <v>0</v>
      </c>
      <c r="XV98">
        <f t="shared" si="2275"/>
        <v>0</v>
      </c>
      <c r="XW98">
        <f t="shared" si="2276"/>
        <v>0</v>
      </c>
      <c r="XX98">
        <f t="shared" si="2277"/>
        <v>0</v>
      </c>
      <c r="XY98">
        <f t="shared" si="2278"/>
        <v>0</v>
      </c>
      <c r="XZ98">
        <f t="shared" si="2279"/>
        <v>0</v>
      </c>
      <c r="YA98">
        <f t="shared" si="2280"/>
        <v>0</v>
      </c>
      <c r="YB98">
        <f t="shared" si="2281"/>
        <v>0</v>
      </c>
      <c r="YC98">
        <f t="shared" si="2282"/>
        <v>0</v>
      </c>
      <c r="YD98">
        <f t="shared" si="2283"/>
        <v>0</v>
      </c>
      <c r="YE98">
        <f t="shared" si="2284"/>
        <v>0</v>
      </c>
      <c r="YF98">
        <f t="shared" si="2285"/>
        <v>0</v>
      </c>
      <c r="YG98">
        <f t="shared" si="2286"/>
        <v>0</v>
      </c>
      <c r="YH98">
        <f t="shared" si="2287"/>
        <v>0</v>
      </c>
      <c r="YI98">
        <f t="shared" si="2288"/>
        <v>0</v>
      </c>
      <c r="YJ98">
        <f t="shared" si="2289"/>
        <v>0</v>
      </c>
      <c r="YK98">
        <f t="shared" si="2290"/>
        <v>0</v>
      </c>
      <c r="YL98">
        <f t="shared" si="2291"/>
        <v>0</v>
      </c>
      <c r="YM98">
        <f t="shared" si="2292"/>
        <v>0</v>
      </c>
      <c r="YN98">
        <f t="shared" si="2293"/>
        <v>0</v>
      </c>
      <c r="YO98">
        <f t="shared" si="2294"/>
        <v>0</v>
      </c>
      <c r="YP98">
        <f t="shared" si="2295"/>
        <v>0</v>
      </c>
      <c r="YQ98">
        <f t="shared" si="2296"/>
        <v>0</v>
      </c>
      <c r="YR98">
        <f t="shared" si="2297"/>
        <v>0</v>
      </c>
      <c r="YS98">
        <f t="shared" si="2298"/>
        <v>0</v>
      </c>
      <c r="YT98">
        <f t="shared" si="2299"/>
        <v>0</v>
      </c>
      <c r="YU98">
        <f t="shared" si="2300"/>
        <v>0</v>
      </c>
      <c r="YV98">
        <f t="shared" si="2301"/>
        <v>0</v>
      </c>
      <c r="YW98">
        <f t="shared" si="2302"/>
        <v>0</v>
      </c>
      <c r="YX98">
        <f t="shared" si="2303"/>
        <v>0</v>
      </c>
      <c r="YY98">
        <f t="shared" si="2304"/>
        <v>0</v>
      </c>
      <c r="YZ98">
        <f t="shared" si="2305"/>
        <v>0</v>
      </c>
      <c r="ZA98">
        <f t="shared" si="2306"/>
        <v>0</v>
      </c>
      <c r="ZB98">
        <f t="shared" si="2307"/>
        <v>0</v>
      </c>
      <c r="ZC98">
        <f t="shared" si="2308"/>
        <v>0</v>
      </c>
      <c r="ZD98">
        <f t="shared" si="2309"/>
        <v>0</v>
      </c>
      <c r="ZE98">
        <f t="shared" si="2310"/>
        <v>0</v>
      </c>
      <c r="ZG98" s="4">
        <f t="shared" si="2311"/>
        <v>293</v>
      </c>
      <c r="ZH98" s="4">
        <f t="shared" si="2312"/>
        <v>93</v>
      </c>
      <c r="ZI98" s="4">
        <f t="shared" si="2313"/>
        <v>165</v>
      </c>
      <c r="ZJ98" s="4">
        <f t="shared" si="2314"/>
        <v>0</v>
      </c>
      <c r="ZL98" s="4">
        <f t="shared" si="2315"/>
        <v>551</v>
      </c>
      <c r="ZO98">
        <f t="shared" si="2316"/>
        <v>44</v>
      </c>
      <c r="ZP98">
        <f t="shared" si="2317"/>
        <v>41</v>
      </c>
      <c r="ZQ98">
        <f t="shared" si="2318"/>
        <v>85</v>
      </c>
      <c r="ZR98">
        <f t="shared" si="2319"/>
        <v>42</v>
      </c>
      <c r="ZS98">
        <f t="shared" si="2320"/>
        <v>53</v>
      </c>
      <c r="ZT98">
        <f t="shared" si="2321"/>
        <v>53</v>
      </c>
      <c r="ZU98">
        <f t="shared" si="2322"/>
        <v>48</v>
      </c>
      <c r="ZV98">
        <f t="shared" si="2323"/>
        <v>45</v>
      </c>
      <c r="ZW98">
        <f t="shared" si="2324"/>
        <v>70</v>
      </c>
      <c r="ZX98">
        <f t="shared" si="2325"/>
        <v>70</v>
      </c>
      <c r="ZY98">
        <f t="shared" si="2326"/>
        <v>0</v>
      </c>
      <c r="ZZ98">
        <f t="shared" si="2327"/>
        <v>0</v>
      </c>
      <c r="AAA98">
        <f t="shared" si="2328"/>
        <v>0</v>
      </c>
      <c r="AAB98">
        <f t="shared" si="2329"/>
        <v>0</v>
      </c>
      <c r="AAC98">
        <f t="shared" si="2330"/>
        <v>0</v>
      </c>
      <c r="AAD98">
        <f t="shared" si="2331"/>
        <v>0</v>
      </c>
      <c r="AAE98">
        <f t="shared" si="2332"/>
        <v>0</v>
      </c>
      <c r="AAF98">
        <f t="shared" si="2333"/>
        <v>0</v>
      </c>
      <c r="AAG98">
        <f t="shared" si="2334"/>
        <v>0</v>
      </c>
      <c r="AAH98">
        <f t="shared" si="2335"/>
        <v>0</v>
      </c>
      <c r="AAI98">
        <f t="shared" si="2336"/>
        <v>0</v>
      </c>
      <c r="AAJ98">
        <f t="shared" si="2337"/>
        <v>0</v>
      </c>
      <c r="AAK98">
        <f t="shared" si="2338"/>
        <v>0</v>
      </c>
      <c r="AAL98">
        <f t="shared" si="2339"/>
        <v>0</v>
      </c>
      <c r="AAM98">
        <f t="shared" si="2340"/>
        <v>0</v>
      </c>
      <c r="AAN98">
        <f t="shared" si="2341"/>
        <v>0</v>
      </c>
      <c r="AAO98">
        <f t="shared" si="2342"/>
        <v>0</v>
      </c>
      <c r="AAP98">
        <f t="shared" si="2343"/>
        <v>0</v>
      </c>
      <c r="AAQ98">
        <f t="shared" si="2344"/>
        <v>0</v>
      </c>
      <c r="AAR98">
        <f t="shared" si="2345"/>
        <v>0</v>
      </c>
      <c r="AAS98">
        <f t="shared" si="2346"/>
        <v>0</v>
      </c>
      <c r="AAT98">
        <f t="shared" si="2347"/>
        <v>0</v>
      </c>
      <c r="AAU98">
        <f t="shared" si="2348"/>
        <v>0</v>
      </c>
      <c r="AAV98">
        <f t="shared" si="2349"/>
        <v>0</v>
      </c>
      <c r="AAW98">
        <f t="shared" si="2350"/>
        <v>0</v>
      </c>
      <c r="AAX98">
        <f t="shared" si="2351"/>
        <v>0</v>
      </c>
      <c r="AAY98">
        <f t="shared" si="2352"/>
        <v>0</v>
      </c>
      <c r="AAZ98">
        <f t="shared" si="2353"/>
        <v>0</v>
      </c>
      <c r="ABA98">
        <f t="shared" si="2354"/>
        <v>0</v>
      </c>
      <c r="ABB98">
        <f t="shared" si="2355"/>
        <v>0</v>
      </c>
      <c r="ABC98">
        <f t="shared" si="2356"/>
        <v>0</v>
      </c>
      <c r="ABD98">
        <f t="shared" si="2357"/>
        <v>0</v>
      </c>
      <c r="ABE98">
        <f t="shared" si="2358"/>
        <v>0</v>
      </c>
      <c r="ABF98">
        <f t="shared" si="2359"/>
        <v>0</v>
      </c>
      <c r="ABG98">
        <f t="shared" si="2360"/>
        <v>0</v>
      </c>
      <c r="ABH98">
        <f t="shared" si="2361"/>
        <v>0</v>
      </c>
      <c r="ABI98">
        <f t="shared" si="2362"/>
        <v>0</v>
      </c>
      <c r="ABJ98">
        <f t="shared" si="2363"/>
        <v>0</v>
      </c>
      <c r="ABK98">
        <f t="shared" si="2364"/>
        <v>0</v>
      </c>
      <c r="ABL98">
        <f t="shared" si="2365"/>
        <v>0</v>
      </c>
      <c r="ABM98">
        <f t="shared" si="2366"/>
        <v>0</v>
      </c>
      <c r="ABN98">
        <f t="shared" si="2367"/>
        <v>0</v>
      </c>
      <c r="ABO98">
        <f t="shared" si="2368"/>
        <v>0</v>
      </c>
      <c r="ABP98">
        <f t="shared" si="2369"/>
        <v>0</v>
      </c>
      <c r="ABQ98">
        <f t="shared" si="2370"/>
        <v>0</v>
      </c>
      <c r="ABR98">
        <f t="shared" si="2371"/>
        <v>0</v>
      </c>
      <c r="ABS98">
        <f t="shared" si="2372"/>
        <v>0</v>
      </c>
      <c r="ABT98">
        <f t="shared" si="2373"/>
        <v>0</v>
      </c>
      <c r="ABU98">
        <f t="shared" si="2374"/>
        <v>0</v>
      </c>
      <c r="ABV98">
        <f t="shared" si="2375"/>
        <v>0</v>
      </c>
      <c r="ABW98">
        <f t="shared" si="2376"/>
        <v>0</v>
      </c>
      <c r="ABX98">
        <f t="shared" si="2377"/>
        <v>0</v>
      </c>
      <c r="ABY98">
        <f t="shared" si="2378"/>
        <v>0</v>
      </c>
      <c r="ABZ98">
        <f t="shared" si="2379"/>
        <v>0</v>
      </c>
      <c r="ACA98">
        <f t="shared" si="2380"/>
        <v>0</v>
      </c>
      <c r="ACB98">
        <f t="shared" si="2381"/>
        <v>0</v>
      </c>
      <c r="ACC98">
        <f t="shared" si="2382"/>
        <v>0</v>
      </c>
      <c r="ACD98">
        <f t="shared" si="2383"/>
        <v>0</v>
      </c>
      <c r="ACE98">
        <f t="shared" si="2384"/>
        <v>0</v>
      </c>
      <c r="ACF98">
        <f t="shared" si="2385"/>
        <v>0</v>
      </c>
      <c r="ACG98">
        <f t="shared" si="2386"/>
        <v>0</v>
      </c>
      <c r="ACH98">
        <f t="shared" si="2387"/>
        <v>0</v>
      </c>
      <c r="ACI98">
        <f t="shared" si="2388"/>
        <v>0</v>
      </c>
      <c r="ACJ98">
        <f t="shared" si="2389"/>
        <v>0</v>
      </c>
      <c r="ACK98">
        <f t="shared" si="2390"/>
        <v>0</v>
      </c>
      <c r="ACL98">
        <f t="shared" si="2391"/>
        <v>0</v>
      </c>
      <c r="ACM98">
        <f t="shared" si="2392"/>
        <v>0</v>
      </c>
      <c r="ACN98">
        <f t="shared" si="2393"/>
        <v>0</v>
      </c>
      <c r="ACO98">
        <f t="shared" si="2394"/>
        <v>0</v>
      </c>
      <c r="ACP98">
        <f t="shared" si="2395"/>
        <v>0</v>
      </c>
      <c r="ACQ98">
        <f t="shared" si="2396"/>
        <v>0</v>
      </c>
      <c r="ACR98">
        <f t="shared" si="2397"/>
        <v>0</v>
      </c>
      <c r="ACS98">
        <f t="shared" si="2398"/>
        <v>0</v>
      </c>
      <c r="ACT98">
        <f t="shared" si="2399"/>
        <v>0</v>
      </c>
      <c r="ACU98">
        <f t="shared" si="2400"/>
        <v>0</v>
      </c>
      <c r="ACW98" s="4">
        <f t="shared" si="2401"/>
        <v>239.9</v>
      </c>
      <c r="ACX98" s="4">
        <f t="shared" si="2402"/>
        <v>219.10000000000002</v>
      </c>
      <c r="ACY98" s="4">
        <f t="shared" si="2403"/>
        <v>114.69999999999999</v>
      </c>
      <c r="ACZ98" s="4">
        <f t="shared" si="2404"/>
        <v>0</v>
      </c>
      <c r="ADA98" s="88">
        <f t="shared" si="2405"/>
        <v>10.466613587975818</v>
      </c>
      <c r="ADB98" s="4">
        <f t="shared" si="2406"/>
        <v>573.70000000000005</v>
      </c>
      <c r="ADC98" s="5">
        <f t="shared" si="2407"/>
        <v>6.9267597042195712</v>
      </c>
      <c r="ADD98" s="5">
        <f t="shared" si="2408"/>
        <v>6.1833108714776204</v>
      </c>
      <c r="ADE98">
        <f t="shared" si="2409"/>
        <v>55.2</v>
      </c>
      <c r="ADF98">
        <f t="shared" si="2410"/>
        <v>96.2</v>
      </c>
      <c r="ADG98">
        <f t="shared" si="2411"/>
        <v>62.1</v>
      </c>
      <c r="ADH98">
        <f t="shared" si="2412"/>
        <v>105.6</v>
      </c>
      <c r="ADI98">
        <f t="shared" si="2413"/>
        <v>5.0999999999999996</v>
      </c>
      <c r="ADJ98">
        <f t="shared" si="2414"/>
        <v>26.4</v>
      </c>
      <c r="ADK98">
        <f t="shared" si="2415"/>
        <v>15.8</v>
      </c>
      <c r="ADL98">
        <f t="shared" si="2416"/>
        <v>203.3</v>
      </c>
      <c r="ADM98">
        <f t="shared" si="2417"/>
        <v>0</v>
      </c>
      <c r="ADN98">
        <f t="shared" si="2418"/>
        <v>4</v>
      </c>
      <c r="ADO98">
        <f t="shared" si="2419"/>
        <v>0</v>
      </c>
      <c r="ADP98">
        <f t="shared" si="2420"/>
        <v>0</v>
      </c>
      <c r="ADQ98">
        <f t="shared" si="2421"/>
        <v>0</v>
      </c>
      <c r="ADR98">
        <f t="shared" si="2422"/>
        <v>0</v>
      </c>
      <c r="ADS98">
        <f t="shared" si="2423"/>
        <v>0</v>
      </c>
      <c r="ADT98">
        <f t="shared" si="2424"/>
        <v>0</v>
      </c>
      <c r="ADU98">
        <f t="shared" si="2425"/>
        <v>0</v>
      </c>
      <c r="ADV98">
        <f t="shared" si="2426"/>
        <v>0</v>
      </c>
      <c r="ADW98">
        <f t="shared" si="2427"/>
        <v>0</v>
      </c>
      <c r="ADX98">
        <f t="shared" si="2428"/>
        <v>0</v>
      </c>
      <c r="ADY98">
        <f t="shared" si="2429"/>
        <v>0</v>
      </c>
      <c r="ADZ98">
        <f t="shared" si="2430"/>
        <v>0</v>
      </c>
      <c r="AEA98">
        <f t="shared" si="2431"/>
        <v>0</v>
      </c>
      <c r="AEB98">
        <f t="shared" si="2432"/>
        <v>0</v>
      </c>
      <c r="AEC98">
        <f t="shared" si="2433"/>
        <v>0</v>
      </c>
      <c r="AED98">
        <f t="shared" si="2434"/>
        <v>0</v>
      </c>
      <c r="AEE98">
        <f t="shared" si="2435"/>
        <v>0</v>
      </c>
      <c r="AEF98">
        <f t="shared" si="2436"/>
        <v>0</v>
      </c>
      <c r="AEG98">
        <f t="shared" si="2437"/>
        <v>0</v>
      </c>
      <c r="AEH98">
        <f t="shared" si="2438"/>
        <v>0</v>
      </c>
      <c r="AEI98">
        <f t="shared" si="2439"/>
        <v>0</v>
      </c>
      <c r="AEJ98">
        <f t="shared" si="2440"/>
        <v>0</v>
      </c>
      <c r="AEK98">
        <f t="shared" si="2441"/>
        <v>0</v>
      </c>
      <c r="AEL98">
        <f t="shared" si="2442"/>
        <v>0</v>
      </c>
      <c r="AEM98">
        <f t="shared" si="2443"/>
        <v>0</v>
      </c>
      <c r="AEN98">
        <f t="shared" si="2444"/>
        <v>0</v>
      </c>
      <c r="AEO98">
        <f t="shared" si="2445"/>
        <v>0</v>
      </c>
      <c r="AEP98">
        <f t="shared" si="2446"/>
        <v>0</v>
      </c>
      <c r="AEQ98">
        <f t="shared" si="2447"/>
        <v>0</v>
      </c>
      <c r="AER98">
        <f t="shared" si="2448"/>
        <v>0</v>
      </c>
      <c r="AES98">
        <f t="shared" si="2449"/>
        <v>0</v>
      </c>
      <c r="AET98">
        <f t="shared" si="2450"/>
        <v>0</v>
      </c>
      <c r="AEU98">
        <f t="shared" si="2451"/>
        <v>0</v>
      </c>
      <c r="AEV98">
        <f t="shared" si="2452"/>
        <v>0</v>
      </c>
      <c r="AEW98">
        <f t="shared" si="2453"/>
        <v>0</v>
      </c>
      <c r="AEX98">
        <f t="shared" si="2454"/>
        <v>0</v>
      </c>
      <c r="AEY98">
        <f t="shared" si="2455"/>
        <v>0</v>
      </c>
      <c r="AEZ98">
        <f t="shared" si="2456"/>
        <v>0</v>
      </c>
      <c r="AFA98">
        <f t="shared" si="2457"/>
        <v>0</v>
      </c>
      <c r="AFB98">
        <f t="shared" si="2458"/>
        <v>0</v>
      </c>
      <c r="AFC98">
        <f t="shared" si="2459"/>
        <v>0</v>
      </c>
      <c r="AFD98">
        <f t="shared" si="2460"/>
        <v>0</v>
      </c>
      <c r="AFE98">
        <f t="shared" si="2461"/>
        <v>0</v>
      </c>
      <c r="AFF98">
        <f t="shared" si="2462"/>
        <v>0</v>
      </c>
      <c r="AFG98">
        <f t="shared" si="2463"/>
        <v>0</v>
      </c>
      <c r="AFH98">
        <f t="shared" si="2464"/>
        <v>0</v>
      </c>
      <c r="AFI98">
        <f t="shared" si="2465"/>
        <v>0</v>
      </c>
      <c r="AFJ98">
        <f t="shared" si="2466"/>
        <v>0</v>
      </c>
      <c r="AFK98">
        <f t="shared" si="2467"/>
        <v>0</v>
      </c>
      <c r="AFL98">
        <f t="shared" si="2468"/>
        <v>0</v>
      </c>
      <c r="AFM98">
        <f t="shared" si="2469"/>
        <v>0</v>
      </c>
      <c r="AFN98">
        <f t="shared" si="2470"/>
        <v>0</v>
      </c>
      <c r="AFO98">
        <f t="shared" si="2471"/>
        <v>0</v>
      </c>
      <c r="AFP98">
        <f t="shared" si="2472"/>
        <v>0</v>
      </c>
      <c r="AFQ98">
        <f t="shared" si="2473"/>
        <v>0</v>
      </c>
      <c r="AFR98">
        <f t="shared" si="2474"/>
        <v>0</v>
      </c>
      <c r="AFS98">
        <f t="shared" si="2475"/>
        <v>0</v>
      </c>
      <c r="AFT98">
        <f t="shared" si="2476"/>
        <v>0</v>
      </c>
      <c r="AFU98">
        <f t="shared" si="2477"/>
        <v>0</v>
      </c>
      <c r="AFV98">
        <f t="shared" si="2478"/>
        <v>0</v>
      </c>
      <c r="AFW98">
        <f t="shared" si="2479"/>
        <v>0</v>
      </c>
      <c r="AFX98">
        <f t="shared" si="2480"/>
        <v>0</v>
      </c>
      <c r="AFY98">
        <f t="shared" si="2481"/>
        <v>0</v>
      </c>
      <c r="AFZ98">
        <f t="shared" si="2482"/>
        <v>0</v>
      </c>
      <c r="AGA98">
        <f t="shared" si="2483"/>
        <v>0</v>
      </c>
      <c r="AGB98">
        <f t="shared" si="2484"/>
        <v>0</v>
      </c>
      <c r="AGC98">
        <f t="shared" si="2485"/>
        <v>0</v>
      </c>
      <c r="AGD98">
        <f t="shared" si="2486"/>
        <v>0</v>
      </c>
      <c r="AGE98">
        <f t="shared" si="2487"/>
        <v>0</v>
      </c>
      <c r="AGF98">
        <f t="shared" si="2488"/>
        <v>0</v>
      </c>
      <c r="AGG98">
        <f t="shared" si="2489"/>
        <v>0</v>
      </c>
      <c r="AGH98">
        <f t="shared" si="2490"/>
        <v>0</v>
      </c>
      <c r="AGI98">
        <f t="shared" si="2491"/>
        <v>0</v>
      </c>
      <c r="AGJ98">
        <f t="shared" si="2492"/>
        <v>0</v>
      </c>
      <c r="AGK98">
        <f t="shared" si="2493"/>
        <v>0</v>
      </c>
      <c r="AGM98" s="88">
        <f t="shared" si="2494"/>
        <v>79</v>
      </c>
      <c r="AGN98" s="88">
        <v>79</v>
      </c>
      <c r="AGO98">
        <v>5</v>
      </c>
      <c r="AGP98">
        <f t="shared" si="2495"/>
        <v>5</v>
      </c>
      <c r="AGQ98">
        <f t="shared" si="2496"/>
        <v>5</v>
      </c>
      <c r="AGR98">
        <f t="shared" si="2497"/>
        <v>5</v>
      </c>
      <c r="AGS98">
        <f t="shared" si="2498"/>
        <v>7</v>
      </c>
      <c r="AGT98">
        <f t="shared" si="2499"/>
        <v>5</v>
      </c>
      <c r="AGU98">
        <f t="shared" si="2500"/>
        <v>5</v>
      </c>
      <c r="AGV98">
        <f t="shared" si="2501"/>
        <v>1</v>
      </c>
      <c r="AGW98">
        <f t="shared" si="2502"/>
        <v>3</v>
      </c>
      <c r="AGX98">
        <f t="shared" si="2503"/>
        <v>5</v>
      </c>
      <c r="AGY98">
        <f t="shared" si="2504"/>
        <v>5</v>
      </c>
      <c r="AGZ98">
        <f t="shared" si="2505"/>
        <v>0</v>
      </c>
      <c r="AHA98">
        <f t="shared" si="2506"/>
        <v>0</v>
      </c>
      <c r="AHB98">
        <f t="shared" si="2507"/>
        <v>0</v>
      </c>
      <c r="AHC98">
        <f t="shared" si="2508"/>
        <v>0</v>
      </c>
      <c r="AHD98">
        <f t="shared" si="2509"/>
        <v>0</v>
      </c>
      <c r="AHE98">
        <f t="shared" si="2510"/>
        <v>0</v>
      </c>
      <c r="AHF98">
        <f t="shared" si="2511"/>
        <v>0</v>
      </c>
      <c r="AHG98">
        <f t="shared" si="2512"/>
        <v>0</v>
      </c>
      <c r="AHH98">
        <f t="shared" si="2513"/>
        <v>0</v>
      </c>
      <c r="AHI98">
        <f t="shared" si="2514"/>
        <v>0</v>
      </c>
      <c r="AHJ98">
        <f t="shared" si="2515"/>
        <v>0</v>
      </c>
      <c r="AHK98">
        <f t="shared" si="2516"/>
        <v>0</v>
      </c>
      <c r="AHL98">
        <f t="shared" si="2517"/>
        <v>0</v>
      </c>
      <c r="AHM98">
        <f t="shared" si="2518"/>
        <v>0</v>
      </c>
      <c r="AHN98">
        <f t="shared" si="2519"/>
        <v>0</v>
      </c>
      <c r="AHO98">
        <f t="shared" si="2520"/>
        <v>0</v>
      </c>
      <c r="AHP98">
        <f t="shared" si="2521"/>
        <v>0</v>
      </c>
      <c r="AHQ98">
        <f t="shared" si="2522"/>
        <v>0</v>
      </c>
      <c r="AHR98">
        <f t="shared" si="2523"/>
        <v>0</v>
      </c>
      <c r="AHS98">
        <f t="shared" si="2524"/>
        <v>0</v>
      </c>
      <c r="AHT98">
        <f t="shared" si="2525"/>
        <v>0</v>
      </c>
      <c r="AHU98">
        <f t="shared" si="2526"/>
        <v>0</v>
      </c>
      <c r="AHV98">
        <f t="shared" si="2527"/>
        <v>0</v>
      </c>
      <c r="AHW98">
        <f t="shared" si="2528"/>
        <v>0</v>
      </c>
      <c r="AHX98">
        <f t="shared" si="2529"/>
        <v>0</v>
      </c>
      <c r="AHY98">
        <f t="shared" si="2530"/>
        <v>0</v>
      </c>
      <c r="AHZ98">
        <f t="shared" si="2531"/>
        <v>0</v>
      </c>
      <c r="AIA98">
        <f t="shared" si="2532"/>
        <v>0</v>
      </c>
      <c r="AIB98">
        <f t="shared" si="2533"/>
        <v>0</v>
      </c>
      <c r="AIC98">
        <f t="shared" si="2534"/>
        <v>0</v>
      </c>
      <c r="AID98">
        <f t="shared" si="2535"/>
        <v>0</v>
      </c>
      <c r="AIE98">
        <f t="shared" si="2536"/>
        <v>0</v>
      </c>
      <c r="AIF98">
        <f t="shared" si="2537"/>
        <v>0</v>
      </c>
      <c r="AIG98">
        <f t="shared" si="2538"/>
        <v>0</v>
      </c>
      <c r="AIH98">
        <f t="shared" si="2539"/>
        <v>0</v>
      </c>
      <c r="AII98">
        <f t="shared" si="2540"/>
        <v>0</v>
      </c>
      <c r="AIJ98">
        <f t="shared" si="2541"/>
        <v>0</v>
      </c>
      <c r="AIK98">
        <f t="shared" si="2542"/>
        <v>0</v>
      </c>
      <c r="AIL98">
        <f t="shared" si="2543"/>
        <v>0</v>
      </c>
      <c r="AIM98">
        <f t="shared" si="2544"/>
        <v>0</v>
      </c>
      <c r="AIN98">
        <f t="shared" si="2545"/>
        <v>0</v>
      </c>
      <c r="AIO98">
        <f t="shared" si="2546"/>
        <v>0</v>
      </c>
      <c r="AIP98">
        <f t="shared" si="2547"/>
        <v>0</v>
      </c>
      <c r="AIQ98">
        <f t="shared" si="2548"/>
        <v>0</v>
      </c>
      <c r="AIR98">
        <f t="shared" si="2549"/>
        <v>0</v>
      </c>
      <c r="AIS98">
        <f t="shared" si="2550"/>
        <v>0</v>
      </c>
      <c r="AIT98">
        <f t="shared" si="2551"/>
        <v>0</v>
      </c>
      <c r="AIU98">
        <f t="shared" si="2552"/>
        <v>0</v>
      </c>
      <c r="AIV98">
        <f t="shared" si="2553"/>
        <v>0</v>
      </c>
      <c r="AIW98">
        <f t="shared" si="2554"/>
        <v>0</v>
      </c>
      <c r="AIX98">
        <f t="shared" si="2555"/>
        <v>0</v>
      </c>
      <c r="AIY98">
        <f t="shared" si="2556"/>
        <v>0</v>
      </c>
      <c r="AIZ98">
        <f t="shared" si="2557"/>
        <v>0</v>
      </c>
      <c r="AJA98">
        <f t="shared" si="2558"/>
        <v>0</v>
      </c>
      <c r="AJB98">
        <f t="shared" si="2559"/>
        <v>0</v>
      </c>
      <c r="AJC98">
        <f t="shared" si="2560"/>
        <v>0</v>
      </c>
      <c r="AJD98">
        <f t="shared" si="2561"/>
        <v>0</v>
      </c>
      <c r="AJE98">
        <f t="shared" si="2562"/>
        <v>0</v>
      </c>
      <c r="AJF98">
        <f t="shared" si="2563"/>
        <v>0</v>
      </c>
      <c r="AJG98">
        <f t="shared" si="2564"/>
        <v>0</v>
      </c>
      <c r="AJH98">
        <f t="shared" si="2565"/>
        <v>0</v>
      </c>
      <c r="AJI98">
        <f t="shared" si="2566"/>
        <v>0</v>
      </c>
      <c r="AJJ98">
        <f t="shared" si="2567"/>
        <v>0</v>
      </c>
      <c r="AJK98">
        <f t="shared" si="2568"/>
        <v>0</v>
      </c>
      <c r="AJL98">
        <f t="shared" si="2569"/>
        <v>0</v>
      </c>
      <c r="AJM98">
        <f t="shared" si="2570"/>
        <v>0</v>
      </c>
      <c r="AJN98">
        <f t="shared" si="2571"/>
        <v>0</v>
      </c>
      <c r="AJO98">
        <f t="shared" si="2572"/>
        <v>0</v>
      </c>
      <c r="AJP98">
        <f t="shared" si="2573"/>
        <v>0</v>
      </c>
      <c r="AJQ98">
        <f t="shared" si="2574"/>
        <v>0</v>
      </c>
      <c r="AJR98">
        <f t="shared" si="2575"/>
        <v>0</v>
      </c>
      <c r="AJS98">
        <f t="shared" si="2576"/>
        <v>0</v>
      </c>
      <c r="AJT98">
        <f t="shared" si="2577"/>
        <v>0</v>
      </c>
      <c r="AJU98">
        <f t="shared" si="2578"/>
        <v>0</v>
      </c>
      <c r="AJV98">
        <f t="shared" si="2579"/>
        <v>0</v>
      </c>
      <c r="AJX98">
        <v>53</v>
      </c>
      <c r="AJY98">
        <v>1</v>
      </c>
      <c r="AJZ98">
        <v>1</v>
      </c>
      <c r="AKA98">
        <f t="shared" si="2580"/>
        <v>2</v>
      </c>
      <c r="AKB98">
        <f t="shared" si="2581"/>
        <v>2</v>
      </c>
      <c r="AKC98">
        <f t="shared" si="2582"/>
        <v>1</v>
      </c>
      <c r="AKD98">
        <f t="shared" si="2583"/>
        <v>8</v>
      </c>
      <c r="AKE98">
        <f t="shared" si="2584"/>
        <v>2</v>
      </c>
      <c r="AKF98">
        <f t="shared" si="2585"/>
        <v>8</v>
      </c>
      <c r="AKG98">
        <f t="shared" si="2586"/>
        <v>1</v>
      </c>
      <c r="AKH98">
        <f t="shared" si="2587"/>
        <v>0</v>
      </c>
      <c r="AKI98">
        <f t="shared" si="2588"/>
        <v>0</v>
      </c>
      <c r="AKJ98">
        <f t="shared" si="2589"/>
        <v>0</v>
      </c>
      <c r="AKK98">
        <f t="shared" si="2590"/>
        <v>0</v>
      </c>
      <c r="AKL98">
        <f t="shared" si="2591"/>
        <v>0</v>
      </c>
      <c r="AKM98">
        <f t="shared" si="2592"/>
        <v>0</v>
      </c>
      <c r="AKN98">
        <f t="shared" si="2593"/>
        <v>0</v>
      </c>
      <c r="AKO98">
        <f t="shared" si="2594"/>
        <v>0</v>
      </c>
      <c r="AKP98">
        <f t="shared" si="2595"/>
        <v>0</v>
      </c>
      <c r="AKQ98">
        <f t="shared" si="2596"/>
        <v>0</v>
      </c>
      <c r="AKR98">
        <f t="shared" si="2597"/>
        <v>0</v>
      </c>
      <c r="AKS98">
        <f t="shared" si="2598"/>
        <v>0</v>
      </c>
      <c r="AKT98">
        <f t="shared" si="2599"/>
        <v>0</v>
      </c>
      <c r="AKU98">
        <f t="shared" si="2600"/>
        <v>0</v>
      </c>
      <c r="AKV98">
        <f t="shared" si="2601"/>
        <v>0</v>
      </c>
      <c r="AKW98">
        <f t="shared" si="2602"/>
        <v>0</v>
      </c>
      <c r="AKX98">
        <f t="shared" si="2603"/>
        <v>0</v>
      </c>
      <c r="AKY98">
        <f t="shared" si="2604"/>
        <v>0</v>
      </c>
      <c r="AKZ98">
        <f t="shared" si="2605"/>
        <v>0</v>
      </c>
      <c r="ALA98">
        <f t="shared" si="2606"/>
        <v>0</v>
      </c>
      <c r="ALB98">
        <f t="shared" si="2607"/>
        <v>0</v>
      </c>
      <c r="ALC98">
        <f t="shared" si="2608"/>
        <v>0</v>
      </c>
      <c r="ALD98">
        <f t="shared" si="2609"/>
        <v>0</v>
      </c>
      <c r="ALE98">
        <f t="shared" si="2610"/>
        <v>0</v>
      </c>
      <c r="ALF98">
        <f t="shared" si="2611"/>
        <v>0</v>
      </c>
      <c r="ALG98">
        <f t="shared" si="2612"/>
        <v>0</v>
      </c>
      <c r="ALH98">
        <f t="shared" si="2613"/>
        <v>0</v>
      </c>
      <c r="ALI98">
        <f t="shared" si="2614"/>
        <v>0</v>
      </c>
      <c r="ALJ98">
        <f t="shared" si="2615"/>
        <v>0</v>
      </c>
      <c r="ALK98">
        <f t="shared" si="2616"/>
        <v>0</v>
      </c>
      <c r="ALL98">
        <f t="shared" si="2617"/>
        <v>0</v>
      </c>
      <c r="ALM98">
        <f t="shared" si="2618"/>
        <v>0</v>
      </c>
      <c r="ALN98">
        <f t="shared" si="2619"/>
        <v>0</v>
      </c>
      <c r="ALO98">
        <f t="shared" si="2620"/>
        <v>0</v>
      </c>
      <c r="ALP98">
        <f t="shared" si="2621"/>
        <v>0</v>
      </c>
      <c r="ALQ98">
        <f t="shared" si="2622"/>
        <v>0</v>
      </c>
      <c r="ALR98">
        <f t="shared" si="2623"/>
        <v>0</v>
      </c>
      <c r="ALS98">
        <f t="shared" si="2624"/>
        <v>0</v>
      </c>
      <c r="ALT98">
        <f t="shared" si="2625"/>
        <v>0</v>
      </c>
      <c r="ALU98">
        <f t="shared" si="2626"/>
        <v>0</v>
      </c>
      <c r="ALV98">
        <f t="shared" si="2627"/>
        <v>0</v>
      </c>
      <c r="ALW98">
        <f t="shared" si="2628"/>
        <v>0</v>
      </c>
      <c r="ALX98">
        <f t="shared" si="2629"/>
        <v>0</v>
      </c>
      <c r="ALY98">
        <f t="shared" si="2630"/>
        <v>0</v>
      </c>
      <c r="ALZ98">
        <f t="shared" si="2631"/>
        <v>0</v>
      </c>
      <c r="AMA98">
        <f t="shared" si="2632"/>
        <v>0</v>
      </c>
      <c r="AMB98">
        <f t="shared" si="2633"/>
        <v>0</v>
      </c>
      <c r="AMC98">
        <f t="shared" si="2634"/>
        <v>0</v>
      </c>
      <c r="AMD98">
        <f t="shared" si="2635"/>
        <v>0</v>
      </c>
      <c r="AME98">
        <f t="shared" si="2636"/>
        <v>0</v>
      </c>
      <c r="AMF98">
        <f t="shared" si="2637"/>
        <v>0</v>
      </c>
      <c r="AMG98">
        <f t="shared" si="2638"/>
        <v>0</v>
      </c>
      <c r="AMH98">
        <f t="shared" si="2639"/>
        <v>0</v>
      </c>
      <c r="AMI98">
        <f t="shared" si="2640"/>
        <v>0</v>
      </c>
      <c r="AMJ98">
        <f t="shared" si="2641"/>
        <v>0</v>
      </c>
      <c r="AMK98">
        <f t="shared" si="2642"/>
        <v>0</v>
      </c>
      <c r="AML98">
        <f t="shared" si="2643"/>
        <v>0</v>
      </c>
      <c r="AMM98">
        <f t="shared" si="2644"/>
        <v>0</v>
      </c>
      <c r="AMN98">
        <f t="shared" si="2645"/>
        <v>0</v>
      </c>
      <c r="AMO98">
        <f t="shared" si="2646"/>
        <v>0</v>
      </c>
      <c r="AMP98">
        <f t="shared" si="2647"/>
        <v>0</v>
      </c>
      <c r="AMQ98">
        <f t="shared" si="2648"/>
        <v>0</v>
      </c>
      <c r="AMR98">
        <f t="shared" si="2649"/>
        <v>0</v>
      </c>
      <c r="AMS98">
        <f t="shared" si="2650"/>
        <v>0</v>
      </c>
      <c r="AMT98">
        <f t="shared" si="2651"/>
        <v>0</v>
      </c>
      <c r="AMU98">
        <f t="shared" si="2652"/>
        <v>0</v>
      </c>
      <c r="AMV98">
        <f t="shared" si="2653"/>
        <v>0</v>
      </c>
      <c r="AMW98">
        <f t="shared" si="2654"/>
        <v>0</v>
      </c>
      <c r="AMX98">
        <f t="shared" si="2655"/>
        <v>0</v>
      </c>
      <c r="AMY98">
        <f t="shared" si="2656"/>
        <v>0</v>
      </c>
      <c r="AMZ98">
        <f t="shared" si="2657"/>
        <v>0</v>
      </c>
      <c r="ANA98">
        <f t="shared" si="2658"/>
        <v>0</v>
      </c>
      <c r="ANB98">
        <f t="shared" si="2659"/>
        <v>0</v>
      </c>
      <c r="ANC98">
        <f t="shared" si="2660"/>
        <v>0</v>
      </c>
      <c r="AND98">
        <f t="shared" si="2661"/>
        <v>0</v>
      </c>
      <c r="ANR98" s="4">
        <v>1710</v>
      </c>
      <c r="ANS98" s="4">
        <f t="shared" si="2662"/>
        <v>1710</v>
      </c>
      <c r="ANU98" s="4">
        <v>1758</v>
      </c>
      <c r="ANV98" t="str">
        <f t="shared" si="2663"/>
        <v>1766</v>
      </c>
      <c r="ANW98" t="str">
        <f t="shared" si="2664"/>
        <v>1776</v>
      </c>
      <c r="ANX98" t="str">
        <f t="shared" si="2665"/>
        <v>1775</v>
      </c>
      <c r="ANY98" t="str">
        <f t="shared" si="2666"/>
        <v>1780</v>
      </c>
      <c r="ANZ98" t="str">
        <f t="shared" si="2667"/>
        <v>1742</v>
      </c>
      <c r="AOA98" t="str">
        <f t="shared" si="2668"/>
        <v>1727</v>
      </c>
      <c r="AOB98" t="str">
        <f t="shared" si="2669"/>
        <v>1714</v>
      </c>
      <c r="AOC98" t="str">
        <f t="shared" si="2670"/>
        <v>1735</v>
      </c>
      <c r="AOD98" t="str">
        <f t="shared" si="2671"/>
        <v>1717</v>
      </c>
      <c r="AOE98" t="str">
        <f t="shared" si="2672"/>
        <v>1710</v>
      </c>
      <c r="AOF98" t="str">
        <f t="shared" si="2673"/>
        <v>1710</v>
      </c>
      <c r="AOG98" t="str">
        <f t="shared" si="2674"/>
        <v>1710</v>
      </c>
      <c r="AOH98" t="str">
        <f t="shared" si="2675"/>
        <v>1710</v>
      </c>
      <c r="AOI98" t="str">
        <f t="shared" si="2676"/>
        <v>1710</v>
      </c>
      <c r="AOJ98" t="str">
        <f t="shared" si="2677"/>
        <v>1710</v>
      </c>
      <c r="AOK98" t="str">
        <f t="shared" si="2678"/>
        <v>1710</v>
      </c>
      <c r="AOL98" t="str">
        <f t="shared" si="2679"/>
        <v>1710</v>
      </c>
      <c r="AOM98" t="str">
        <f t="shared" si="2680"/>
        <v>1710</v>
      </c>
      <c r="AON98" t="str">
        <f t="shared" si="2681"/>
        <v>1710</v>
      </c>
      <c r="AOO98" t="str">
        <f t="shared" si="2682"/>
        <v>1710</v>
      </c>
      <c r="AOP98" t="str">
        <f t="shared" si="2683"/>
        <v>1710</v>
      </c>
      <c r="AOQ98" t="str">
        <f t="shared" si="2684"/>
        <v>1710</v>
      </c>
      <c r="AOR98" t="str">
        <f t="shared" si="2685"/>
        <v>1710</v>
      </c>
      <c r="AOS98" t="str">
        <f t="shared" si="2686"/>
        <v>1710</v>
      </c>
      <c r="AOT98" t="str">
        <f t="shared" si="2687"/>
        <v>1710</v>
      </c>
      <c r="AOU98" t="str">
        <f t="shared" si="2688"/>
        <v>1710</v>
      </c>
      <c r="AOV98" t="str">
        <f t="shared" si="2689"/>
        <v>1710</v>
      </c>
      <c r="AOW98" t="str">
        <f t="shared" si="2690"/>
        <v>1710</v>
      </c>
      <c r="AOX98" t="str">
        <f t="shared" si="2691"/>
        <v>1710</v>
      </c>
      <c r="AOY98" t="str">
        <f t="shared" si="2692"/>
        <v>1710</v>
      </c>
      <c r="AOZ98" t="str">
        <f t="shared" si="2693"/>
        <v>1710</v>
      </c>
      <c r="APA98" t="str">
        <f t="shared" si="2694"/>
        <v>1710</v>
      </c>
      <c r="APB98" t="str">
        <f t="shared" si="2695"/>
        <v>1710</v>
      </c>
      <c r="APC98" t="str">
        <f t="shared" si="2696"/>
        <v>1710</v>
      </c>
      <c r="APD98" t="str">
        <f t="shared" si="2697"/>
        <v>1710</v>
      </c>
      <c r="APE98" t="str">
        <f t="shared" si="2698"/>
        <v>1710</v>
      </c>
      <c r="APF98" t="str">
        <f t="shared" si="2699"/>
        <v>1710</v>
      </c>
      <c r="APG98" t="str">
        <f t="shared" si="2700"/>
        <v>1710</v>
      </c>
      <c r="APH98" t="str">
        <f t="shared" si="2701"/>
        <v>1710</v>
      </c>
      <c r="API98" t="str">
        <f t="shared" si="2702"/>
        <v>1710</v>
      </c>
      <c r="APJ98" t="str">
        <f t="shared" si="2703"/>
        <v>1710</v>
      </c>
      <c r="APK98" t="str">
        <f t="shared" si="2704"/>
        <v>1710</v>
      </c>
      <c r="APL98" t="str">
        <f t="shared" si="2705"/>
        <v>1710</v>
      </c>
      <c r="APM98" t="str">
        <f t="shared" si="2706"/>
        <v>1710</v>
      </c>
      <c r="APN98" t="str">
        <f t="shared" si="2707"/>
        <v>1710</v>
      </c>
      <c r="APO98" t="str">
        <f t="shared" si="2708"/>
        <v>1710</v>
      </c>
      <c r="APP98" t="str">
        <f t="shared" si="2709"/>
        <v>1710</v>
      </c>
      <c r="APQ98" t="str">
        <f t="shared" si="2710"/>
        <v>1710</v>
      </c>
      <c r="APR98" t="str">
        <f t="shared" si="2711"/>
        <v>1710</v>
      </c>
      <c r="APS98" t="str">
        <f t="shared" si="2712"/>
        <v>1710</v>
      </c>
      <c r="APT98" t="str">
        <f t="shared" si="2713"/>
        <v>1710</v>
      </c>
      <c r="APU98" t="str">
        <f t="shared" si="2714"/>
        <v>1710</v>
      </c>
      <c r="APV98" t="str">
        <f t="shared" si="2715"/>
        <v>1710</v>
      </c>
      <c r="APW98" t="str">
        <f t="shared" si="2716"/>
        <v>1710</v>
      </c>
      <c r="APX98" t="str">
        <f t="shared" si="2717"/>
        <v>1710</v>
      </c>
      <c r="APY98" t="str">
        <f t="shared" si="2718"/>
        <v>1710</v>
      </c>
      <c r="APZ98" t="str">
        <f t="shared" si="2719"/>
        <v>1710</v>
      </c>
      <c r="AQA98" t="str">
        <f t="shared" si="2720"/>
        <v>1710</v>
      </c>
      <c r="AQB98" t="str">
        <f t="shared" si="2721"/>
        <v>1710</v>
      </c>
      <c r="AQC98" t="str">
        <f t="shared" si="2722"/>
        <v>1710</v>
      </c>
      <c r="AQD98" t="str">
        <f t="shared" si="2723"/>
        <v>1710</v>
      </c>
      <c r="AQE98" t="str">
        <f t="shared" si="2724"/>
        <v>1710</v>
      </c>
      <c r="AQF98" t="str">
        <f t="shared" si="2725"/>
        <v>1710</v>
      </c>
      <c r="AQG98" t="str">
        <f t="shared" si="2726"/>
        <v>1710</v>
      </c>
      <c r="AQH98" t="str">
        <f t="shared" si="2727"/>
        <v>1710</v>
      </c>
      <c r="AQI98" t="str">
        <f t="shared" si="2728"/>
        <v>1710</v>
      </c>
      <c r="AQJ98" t="str">
        <f t="shared" si="2729"/>
        <v>1710</v>
      </c>
      <c r="AQK98" t="str">
        <f t="shared" si="2730"/>
        <v>1710</v>
      </c>
      <c r="AQL98" t="str">
        <f t="shared" si="2731"/>
        <v>1710</v>
      </c>
      <c r="AQM98" t="str">
        <f t="shared" si="2732"/>
        <v>1710</v>
      </c>
      <c r="AQN98" t="str">
        <f t="shared" si="2733"/>
        <v>1710</v>
      </c>
      <c r="AQO98" t="str">
        <f t="shared" si="2734"/>
        <v>1710</v>
      </c>
      <c r="AQP98" t="str">
        <f t="shared" si="2735"/>
        <v>1710</v>
      </c>
      <c r="AQQ98" t="str">
        <f t="shared" si="2736"/>
        <v>1710</v>
      </c>
      <c r="AQR98" t="str">
        <f t="shared" si="2737"/>
        <v>1710</v>
      </c>
      <c r="AQS98" t="str">
        <f t="shared" si="2738"/>
        <v>1710</v>
      </c>
      <c r="AQT98" t="str">
        <f t="shared" si="2739"/>
        <v>1710</v>
      </c>
      <c r="AQU98" t="str">
        <f t="shared" si="2740"/>
        <v>1710</v>
      </c>
      <c r="AQV98" t="str">
        <f t="shared" si="2741"/>
        <v>1710</v>
      </c>
      <c r="AQW98" t="str">
        <f t="shared" si="2742"/>
        <v>1710</v>
      </c>
      <c r="AQX98" t="str">
        <f t="shared" si="2743"/>
        <v>1710</v>
      </c>
      <c r="AQY98" t="str">
        <f t="shared" si="2744"/>
        <v>1710</v>
      </c>
      <c r="AQZ98" t="str">
        <f t="shared" si="2745"/>
        <v>1710</v>
      </c>
      <c r="ARA98" t="str">
        <f t="shared" si="2746"/>
        <v>1710</v>
      </c>
      <c r="ARB98" t="str">
        <f t="shared" si="2747"/>
        <v>1710</v>
      </c>
      <c r="ARC98">
        <v>1758</v>
      </c>
      <c r="ARH98" s="5"/>
    </row>
    <row r="99" spans="1:1152" x14ac:dyDescent="0.2">
      <c r="A99">
        <v>53</v>
      </c>
      <c r="B99" s="16" t="s">
        <v>73</v>
      </c>
      <c r="C99" s="20">
        <f>VLOOKUP(A99, Rankings!$A$2:$AN$161, 40, FALSE)</f>
        <v>97</v>
      </c>
      <c r="D99" s="224" t="s">
        <v>214</v>
      </c>
      <c r="F99" s="4">
        <v>9</v>
      </c>
      <c r="G99" s="4">
        <v>17</v>
      </c>
      <c r="I99" s="5">
        <f t="shared" ref="I99:I130" si="2748">SUM(CT99:CW99)+SUM(CX99:DA99)+SUM(DB99:DI99)*1-(COUNTIF(L99:CR99, "3S-")*1)</f>
        <v>10</v>
      </c>
      <c r="L99" t="s">
        <v>1982</v>
      </c>
      <c r="M99" t="s">
        <v>2103</v>
      </c>
      <c r="N99" t="s">
        <v>2278</v>
      </c>
      <c r="O99" t="s">
        <v>2601</v>
      </c>
      <c r="P99" t="s">
        <v>2924</v>
      </c>
      <c r="Q99" t="s">
        <v>3180</v>
      </c>
      <c r="R99" t="s">
        <v>3345</v>
      </c>
      <c r="S99" t="s">
        <v>3641</v>
      </c>
      <c r="T99" t="s">
        <v>3886</v>
      </c>
      <c r="U99" t="s">
        <v>10</v>
      </c>
      <c r="V99" t="s">
        <v>4165</v>
      </c>
      <c r="W99" t="str">
        <f>Rankings!D98</f>
        <v>-</v>
      </c>
      <c r="X99" t="s">
        <v>10</v>
      </c>
      <c r="Y99" t="s">
        <v>10</v>
      </c>
      <c r="Z99" t="s">
        <v>10</v>
      </c>
      <c r="AA99" t="s">
        <v>10</v>
      </c>
      <c r="AB99" t="s">
        <v>10</v>
      </c>
      <c r="AC99" t="s">
        <v>10</v>
      </c>
      <c r="AD99" t="s">
        <v>10</v>
      </c>
      <c r="AE99" t="s">
        <v>10</v>
      </c>
      <c r="AF99" t="s">
        <v>10</v>
      </c>
      <c r="AG99" t="s">
        <v>10</v>
      </c>
      <c r="AH99" t="s">
        <v>10</v>
      </c>
      <c r="AI99" t="s">
        <v>10</v>
      </c>
      <c r="AJ99" t="s">
        <v>10</v>
      </c>
      <c r="AK99" t="s">
        <v>10</v>
      </c>
      <c r="AL99" t="s">
        <v>10</v>
      </c>
      <c r="AM99" t="s">
        <v>10</v>
      </c>
      <c r="AN99" t="s">
        <v>10</v>
      </c>
      <c r="AO99" t="s">
        <v>10</v>
      </c>
      <c r="AP99" t="s">
        <v>10</v>
      </c>
      <c r="AQ99" t="s">
        <v>10</v>
      </c>
      <c r="AR99" t="s">
        <v>10</v>
      </c>
      <c r="AS99" t="s">
        <v>10</v>
      </c>
      <c r="AT99" t="s">
        <v>10</v>
      </c>
      <c r="AU99" t="s">
        <v>10</v>
      </c>
      <c r="AV99" t="s">
        <v>10</v>
      </c>
      <c r="AW99" t="s">
        <v>10</v>
      </c>
      <c r="AX99" t="s">
        <v>10</v>
      </c>
      <c r="AY99" t="s">
        <v>10</v>
      </c>
      <c r="AZ99" t="s">
        <v>10</v>
      </c>
      <c r="BA99" t="s">
        <v>10</v>
      </c>
      <c r="BB99" t="s">
        <v>10</v>
      </c>
      <c r="BC99" t="s">
        <v>10</v>
      </c>
      <c r="BD99" t="s">
        <v>10</v>
      </c>
      <c r="BE99" t="s">
        <v>10</v>
      </c>
      <c r="BF99" t="s">
        <v>10</v>
      </c>
      <c r="BG99" t="s">
        <v>10</v>
      </c>
      <c r="BH99" t="s">
        <v>10</v>
      </c>
      <c r="BI99" t="s">
        <v>10</v>
      </c>
      <c r="BJ99" t="s">
        <v>10</v>
      </c>
      <c r="BK99" t="s">
        <v>10</v>
      </c>
      <c r="BL99" t="s">
        <v>10</v>
      </c>
      <c r="BM99" t="s">
        <v>10</v>
      </c>
      <c r="BN99" t="s">
        <v>10</v>
      </c>
      <c r="BO99" t="s">
        <v>10</v>
      </c>
      <c r="BP99" t="s">
        <v>10</v>
      </c>
      <c r="BQ99" t="s">
        <v>10</v>
      </c>
      <c r="BR99" t="s">
        <v>10</v>
      </c>
      <c r="BS99" t="s">
        <v>10</v>
      </c>
      <c r="BT99" t="s">
        <v>10</v>
      </c>
      <c r="BU99" t="s">
        <v>10</v>
      </c>
      <c r="BV99" t="s">
        <v>10</v>
      </c>
      <c r="BW99" t="s">
        <v>10</v>
      </c>
      <c r="BX99" t="s">
        <v>10</v>
      </c>
      <c r="BY99" t="s">
        <v>10</v>
      </c>
      <c r="BZ99" t="s">
        <v>10</v>
      </c>
      <c r="CA99" t="s">
        <v>10</v>
      </c>
      <c r="CB99" t="s">
        <v>10</v>
      </c>
      <c r="CC99" t="s">
        <v>10</v>
      </c>
      <c r="CD99" t="s">
        <v>10</v>
      </c>
      <c r="CE99" t="s">
        <v>10</v>
      </c>
      <c r="CF99" t="s">
        <v>10</v>
      </c>
      <c r="CG99" t="s">
        <v>10</v>
      </c>
      <c r="CH99" t="s">
        <v>10</v>
      </c>
      <c r="CI99" t="s">
        <v>10</v>
      </c>
      <c r="CJ99" t="s">
        <v>10</v>
      </c>
      <c r="CK99" t="s">
        <v>10</v>
      </c>
      <c r="CL99" t="s">
        <v>10</v>
      </c>
      <c r="CM99" t="s">
        <v>10</v>
      </c>
      <c r="CN99" t="s">
        <v>10</v>
      </c>
      <c r="CO99" t="s">
        <v>10</v>
      </c>
      <c r="CP99" t="s">
        <v>10</v>
      </c>
      <c r="CQ99" t="s">
        <v>10</v>
      </c>
      <c r="CR99" t="s">
        <v>10</v>
      </c>
      <c r="CT99" s="4">
        <f t="shared" ref="CT99:CT130" si="2749">COUNTIF($DU99:$HA99, "3R")</f>
        <v>2</v>
      </c>
      <c r="CU99" s="4">
        <f t="shared" ref="CU99:CU130" si="2750">COUNTIF($DU99:$HA99, "2R")</f>
        <v>0</v>
      </c>
      <c r="CV99" s="4">
        <f t="shared" ref="CV99:CV130" si="2751">COUNTIF($DU99:$HA99, "1R")</f>
        <v>0</v>
      </c>
      <c r="CW99" s="4">
        <f t="shared" ref="CW99:CW130" si="2752">COUNTIF($DU99:$HA99, "0R")</f>
        <v>3</v>
      </c>
      <c r="CX99" s="4">
        <f t="shared" ref="CX99:CX130" si="2753">COUNTIF($DU99:$HA99, "3L")</f>
        <v>0</v>
      </c>
      <c r="CY99" s="4">
        <f t="shared" ref="CY99:CY130" si="2754">COUNTIF($DU99:$HA99, "2L")</f>
        <v>0</v>
      </c>
      <c r="CZ99" s="4">
        <f t="shared" ref="CZ99:CZ130" si="2755">COUNTIF($DU99:$HA99, "1L")</f>
        <v>0</v>
      </c>
      <c r="DA99" s="4">
        <f t="shared" ref="DA99:DA130" si="2756">COUNTIF($DU99:$HA99, "0L")</f>
        <v>2</v>
      </c>
      <c r="DB99" s="4">
        <f t="shared" ref="DB99:DB130" si="2757">COUNTIF($DU99:$HA99, "3S")</f>
        <v>1</v>
      </c>
      <c r="DC99" s="4">
        <f t="shared" ref="DC99:DC130" si="2758">COUNTIF($DU99:$HA99, "2S")</f>
        <v>0</v>
      </c>
      <c r="DD99" s="4">
        <f t="shared" ref="DD99:DD130" si="2759">COUNTIF($DU99:$HA99, "1S")</f>
        <v>0</v>
      </c>
      <c r="DE99" s="4">
        <f t="shared" ref="DE99:DE130" si="2760">COUNTIF($DU99:$HA99, "0S")</f>
        <v>2</v>
      </c>
      <c r="DF99" s="4">
        <f t="shared" ref="DF99:DF130" si="2761">COUNTIF($DU99:$HA99, "3P")</f>
        <v>0</v>
      </c>
      <c r="DG99" s="4">
        <f t="shared" ref="DG99:DG130" si="2762">COUNTIF($DU99:$HA99, "0P")</f>
        <v>0</v>
      </c>
      <c r="DH99" s="4">
        <f t="shared" ref="DH99:DH130" si="2763">COUNTIF($DU99:$HA99, "3F")</f>
        <v>0</v>
      </c>
      <c r="DI99" s="152">
        <f t="shared" ref="DI99:DI130" si="2764">COUNTIF($DU99:$HA99, "0F")</f>
        <v>0</v>
      </c>
      <c r="DJ99" s="153">
        <f t="shared" ref="DJ99:DJ130" si="2765">SUM(CT99:CU99)</f>
        <v>2</v>
      </c>
      <c r="DK99" s="4">
        <f t="shared" ref="DK99:DK130" si="2766">SUM(CV99:CW99)</f>
        <v>3</v>
      </c>
      <c r="DL99" s="4">
        <f t="shared" ref="DL99:DL130" si="2767">SUM(CX99:CY99)</f>
        <v>0</v>
      </c>
      <c r="DM99" s="4">
        <f t="shared" ref="DM99:DM130" si="2768">SUM(CZ99:DA99)</f>
        <v>2</v>
      </c>
      <c r="DN99" s="4">
        <f t="shared" ref="DN99:DN130" si="2769">SUM(DB99:DC99)</f>
        <v>1</v>
      </c>
      <c r="DO99" s="4">
        <f t="shared" ref="DO99:DO130" si="2770">SUM(DD99:DE99)</f>
        <v>2</v>
      </c>
      <c r="DP99" s="4">
        <f t="shared" ref="DP99:DP130" si="2771">SUM(DF99, DH99)</f>
        <v>0</v>
      </c>
      <c r="DQ99" s="4">
        <f t="shared" ref="DQ99:DQ130" si="2772">SUM(DG99, DI99)</f>
        <v>0</v>
      </c>
      <c r="DR99" s="4">
        <f t="shared" ref="DR99:DR130" si="2773">CT99*3+CU99*2+CV99+DL99</f>
        <v>6</v>
      </c>
      <c r="DS99" s="4">
        <f t="shared" ref="DS99:DS130" si="2774">CX99*3+CY99*2+CZ99+DJ99</f>
        <v>2</v>
      </c>
      <c r="DT99" s="4">
        <f t="shared" ref="DT99:DT130" si="2775">DB99*3+DC99*2+DD99</f>
        <v>3</v>
      </c>
      <c r="DU99" t="str">
        <f t="shared" ref="DU99:DU130" si="2776">IF(LEFT(L99, 2)&lt;&gt;"-", LEFT(L99, 2), 0)</f>
        <v>0R</v>
      </c>
      <c r="DV99" t="str">
        <f t="shared" ref="DV99:DV130" si="2777">IF(LEFT(M99, 2)&lt;&gt;"-", LEFT(M99, 2), 0)</f>
        <v>3R</v>
      </c>
      <c r="DW99" t="str">
        <f t="shared" ref="DW99:DW130" si="2778">IF(LEFT(N99, 2)&lt;&gt;"-", LEFT(N99, 2), 0)</f>
        <v>3R</v>
      </c>
      <c r="DX99" t="str">
        <f t="shared" ref="DX99:DX130" si="2779">IF(LEFT(O99, 2)&lt;&gt;"-", LEFT(O99, 2), 0)</f>
        <v>0S</v>
      </c>
      <c r="DY99" t="str">
        <f t="shared" ref="DY99:DY130" si="2780">IF(LEFT(P99, 2)&lt;&gt;"-", LEFT(P99, 2), 0)</f>
        <v>3S</v>
      </c>
      <c r="DZ99" t="str">
        <f t="shared" ref="DZ99:DZ130" si="2781">IF(LEFT(Q99, 2)&lt;&gt;"-", LEFT(Q99, 2), 0)</f>
        <v>0R</v>
      </c>
      <c r="EA99" t="str">
        <f t="shared" ref="EA99:EA130" si="2782">IF(LEFT(R99, 2)&lt;&gt;"-", LEFT(R99, 2), 0)</f>
        <v>0L</v>
      </c>
      <c r="EB99" t="str">
        <f t="shared" ref="EB99:EB130" si="2783">IF(LEFT(S99, 2)&lt;&gt;"-", LEFT(S99, 2), 0)</f>
        <v>0L</v>
      </c>
      <c r="EC99" t="str">
        <f t="shared" ref="EC99:EC130" si="2784">IF(LEFT(T99, 2)&lt;&gt;"-", LEFT(T99, 2), 0)</f>
        <v>0R</v>
      </c>
      <c r="ED99">
        <f t="shared" ref="ED99:ED130" si="2785">IF(LEFT(U99, 2)&lt;&gt;"-", LEFT(U99, 2), 0)</f>
        <v>0</v>
      </c>
      <c r="EE99" t="str">
        <f t="shared" ref="EE99:EE130" si="2786">IF(LEFT(V99, 2)&lt;&gt;"-", LEFT(V99, 2), 0)</f>
        <v>0S</v>
      </c>
      <c r="EF99">
        <f t="shared" ref="EF99:EF130" si="2787">IF(LEFT(W99, 2)&lt;&gt;"-", LEFT(W99, 2), 0)</f>
        <v>0</v>
      </c>
      <c r="EG99">
        <f t="shared" ref="EG99:EG130" si="2788">IF(LEFT(X99, 2)&lt;&gt;"-", LEFT(X99, 2), 0)</f>
        <v>0</v>
      </c>
      <c r="EH99">
        <f t="shared" ref="EH99:EH130" si="2789">IF(LEFT(Y99, 2)&lt;&gt;"-", LEFT(Y99, 2), 0)</f>
        <v>0</v>
      </c>
      <c r="EI99">
        <f t="shared" ref="EI99:EI130" si="2790">IF(LEFT(Z99, 2)&lt;&gt;"-", LEFT(Z99, 2), 0)</f>
        <v>0</v>
      </c>
      <c r="EJ99">
        <f t="shared" ref="EJ99:EJ130" si="2791">IF(LEFT(AA99, 2)&lt;&gt;"-", LEFT(AA99, 2), 0)</f>
        <v>0</v>
      </c>
      <c r="EK99">
        <f t="shared" ref="EK99:EK130" si="2792">IF(LEFT(AB99, 2)&lt;&gt;"-", LEFT(AB99, 2), 0)</f>
        <v>0</v>
      </c>
      <c r="EL99">
        <f t="shared" ref="EL99:EL130" si="2793">IF(LEFT(AC99, 2)&lt;&gt;"-", LEFT(AC99, 2), 0)</f>
        <v>0</v>
      </c>
      <c r="EM99">
        <f t="shared" ref="EM99:EM130" si="2794">IF(LEFT(AD99, 2)&lt;&gt;"-", LEFT(AD99, 2), 0)</f>
        <v>0</v>
      </c>
      <c r="EN99">
        <f t="shared" ref="EN99:EN130" si="2795">IF(LEFT(AE99, 2)&lt;&gt;"-", LEFT(AE99, 2), 0)</f>
        <v>0</v>
      </c>
      <c r="EO99">
        <f t="shared" ref="EO99:EO130" si="2796">IF(LEFT(AF99, 2)&lt;&gt;"-", LEFT(AF99, 2), 0)</f>
        <v>0</v>
      </c>
      <c r="EP99">
        <f t="shared" ref="EP99:EP130" si="2797">IF(LEFT(AG99, 2)&lt;&gt;"-", LEFT(AG99, 2), 0)</f>
        <v>0</v>
      </c>
      <c r="EQ99">
        <f t="shared" ref="EQ99:EQ130" si="2798">IF(LEFT(AH99, 2)&lt;&gt;"-", LEFT(AH99, 2), 0)</f>
        <v>0</v>
      </c>
      <c r="ER99">
        <f t="shared" ref="ER99:ER130" si="2799">IF(LEFT(AI99, 2)&lt;&gt;"-", LEFT(AI99, 2), 0)</f>
        <v>0</v>
      </c>
      <c r="ES99">
        <f t="shared" ref="ES99:ES130" si="2800">IF(LEFT(AJ99, 2)&lt;&gt;"-", LEFT(AJ99, 2), 0)</f>
        <v>0</v>
      </c>
      <c r="ET99">
        <f t="shared" ref="ET99:ET130" si="2801">IF(LEFT(AK99, 2)&lt;&gt;"-", LEFT(AK99, 2), 0)</f>
        <v>0</v>
      </c>
      <c r="EU99">
        <f t="shared" ref="EU99:EU130" si="2802">IF(LEFT(AL99, 2)&lt;&gt;"-", LEFT(AL99, 2), 0)</f>
        <v>0</v>
      </c>
      <c r="EV99">
        <f t="shared" ref="EV99:EV130" si="2803">IF(LEFT(AM99, 2)&lt;&gt;"-", LEFT(AM99, 2), 0)</f>
        <v>0</v>
      </c>
      <c r="EW99">
        <f t="shared" ref="EW99:EW130" si="2804">IF(LEFT(AN99, 2)&lt;&gt;"-", LEFT(AN99, 2), 0)</f>
        <v>0</v>
      </c>
      <c r="EX99">
        <f t="shared" ref="EX99:EX130" si="2805">IF(LEFT(AO99, 2)&lt;&gt;"-", LEFT(AO99, 2), 0)</f>
        <v>0</v>
      </c>
      <c r="EY99">
        <f t="shared" ref="EY99:EY130" si="2806">IF(LEFT(AP99, 2)&lt;&gt;"-", LEFT(AP99, 2), 0)</f>
        <v>0</v>
      </c>
      <c r="EZ99">
        <f t="shared" ref="EZ99:EZ130" si="2807">IF(LEFT(AQ99, 2)&lt;&gt;"-", LEFT(AQ99, 2), 0)</f>
        <v>0</v>
      </c>
      <c r="FA99">
        <f t="shared" ref="FA99:FA130" si="2808">IF(LEFT(AR99, 2)&lt;&gt;"-", LEFT(AR99, 2), 0)</f>
        <v>0</v>
      </c>
      <c r="FB99">
        <f t="shared" ref="FB99:FB130" si="2809">IF(LEFT(AS99, 2)&lt;&gt;"-", LEFT(AS99, 2), 0)</f>
        <v>0</v>
      </c>
      <c r="FC99">
        <f t="shared" ref="FC99:FC130" si="2810">IF(LEFT(AT99, 2)&lt;&gt;"-", LEFT(AT99, 2), 0)</f>
        <v>0</v>
      </c>
      <c r="FD99">
        <f t="shared" ref="FD99:FD130" si="2811">IF(LEFT(AU99, 2)&lt;&gt;"-", LEFT(AU99, 2), 0)</f>
        <v>0</v>
      </c>
      <c r="FE99">
        <f t="shared" ref="FE99:FE130" si="2812">IF(LEFT(AV99, 2)&lt;&gt;"-", LEFT(AV99, 2), 0)</f>
        <v>0</v>
      </c>
      <c r="FF99">
        <f t="shared" ref="FF99:FF130" si="2813">IF(LEFT(AW99, 2)&lt;&gt;"-", LEFT(AW99, 2), 0)</f>
        <v>0</v>
      </c>
      <c r="FG99">
        <f t="shared" ref="FG99:FG130" si="2814">IF(LEFT(AX99, 2)&lt;&gt;"-", LEFT(AX99, 2), 0)</f>
        <v>0</v>
      </c>
      <c r="FH99">
        <f t="shared" ref="FH99:FH130" si="2815">IF(LEFT(AY99, 2)&lt;&gt;"-", LEFT(AY99, 2), 0)</f>
        <v>0</v>
      </c>
      <c r="FI99">
        <f t="shared" ref="FI99:FI130" si="2816">IF(LEFT(AZ99, 2)&lt;&gt;"-", LEFT(AZ99, 2), 0)</f>
        <v>0</v>
      </c>
      <c r="FJ99">
        <f t="shared" ref="FJ99:FJ130" si="2817">IF(LEFT(BA99, 2)&lt;&gt;"-", LEFT(BA99, 2), 0)</f>
        <v>0</v>
      </c>
      <c r="FK99">
        <f t="shared" ref="FK99:FK130" si="2818">IF(LEFT(BB99, 2)&lt;&gt;"-", LEFT(BB99, 2), 0)</f>
        <v>0</v>
      </c>
      <c r="FL99">
        <f t="shared" ref="FL99:FL130" si="2819">IF(LEFT(BC99, 2)&lt;&gt;"-", LEFT(BC99, 2), 0)</f>
        <v>0</v>
      </c>
      <c r="FM99">
        <f t="shared" ref="FM99:FM130" si="2820">IF(LEFT(BD99, 2)&lt;&gt;"-", LEFT(BD99, 2), 0)</f>
        <v>0</v>
      </c>
      <c r="FN99">
        <f t="shared" ref="FN99:FN130" si="2821">IF(LEFT(BE99, 2)&lt;&gt;"-", LEFT(BE99, 2), 0)</f>
        <v>0</v>
      </c>
      <c r="FO99">
        <f t="shared" ref="FO99:FO130" si="2822">IF(LEFT(BF99, 2)&lt;&gt;"-", LEFT(BF99, 2), 0)</f>
        <v>0</v>
      </c>
      <c r="FP99">
        <f t="shared" ref="FP99:FP130" si="2823">IF(LEFT(BG99, 2)&lt;&gt;"-", LEFT(BG99, 2), 0)</f>
        <v>0</v>
      </c>
      <c r="FQ99">
        <f t="shared" ref="FQ99:FQ130" si="2824">IF(LEFT(BH99, 2)&lt;&gt;"-", LEFT(BH99, 2), 0)</f>
        <v>0</v>
      </c>
      <c r="FR99">
        <f t="shared" ref="FR99:FR130" si="2825">IF(LEFT(BI99, 2)&lt;&gt;"-", LEFT(BI99, 2), 0)</f>
        <v>0</v>
      </c>
      <c r="FS99">
        <f t="shared" ref="FS99:FS130" si="2826">IF(LEFT(BJ99, 2)&lt;&gt;"-", LEFT(BJ99, 2), 0)</f>
        <v>0</v>
      </c>
      <c r="FT99">
        <f t="shared" ref="FT99:FT130" si="2827">IF(LEFT(BK99, 2)&lt;&gt;"-", LEFT(BK99, 2), 0)</f>
        <v>0</v>
      </c>
      <c r="FU99">
        <f t="shared" ref="FU99:FU130" si="2828">IF(LEFT(BL99, 2)&lt;&gt;"-", LEFT(BL99, 2), 0)</f>
        <v>0</v>
      </c>
      <c r="FV99">
        <f t="shared" ref="FV99:FV130" si="2829">IF(LEFT(BM99, 2)&lt;&gt;"-", LEFT(BM99, 2), 0)</f>
        <v>0</v>
      </c>
      <c r="FW99">
        <f t="shared" ref="FW99:FW130" si="2830">IF(LEFT(BN99, 2)&lt;&gt;"-", LEFT(BN99, 2), 0)</f>
        <v>0</v>
      </c>
      <c r="FX99">
        <f t="shared" ref="FX99:FX130" si="2831">IF(LEFT(BO99, 2)&lt;&gt;"-", LEFT(BO99, 2), 0)</f>
        <v>0</v>
      </c>
      <c r="FY99">
        <f t="shared" ref="FY99:FY130" si="2832">IF(LEFT(BP99, 2)&lt;&gt;"-", LEFT(BP99, 2), 0)</f>
        <v>0</v>
      </c>
      <c r="FZ99">
        <f t="shared" ref="FZ99:FZ130" si="2833">IF(LEFT(BQ99, 2)&lt;&gt;"-", LEFT(BQ99, 2), 0)</f>
        <v>0</v>
      </c>
      <c r="GA99">
        <f t="shared" ref="GA99:GA130" si="2834">IF(LEFT(BR99, 2)&lt;&gt;"-", LEFT(BR99, 2), 0)</f>
        <v>0</v>
      </c>
      <c r="GB99">
        <f t="shared" ref="GB99:GB130" si="2835">IF(LEFT(BS99, 2)&lt;&gt;"-", LEFT(BS99, 2), 0)</f>
        <v>0</v>
      </c>
      <c r="GC99">
        <f t="shared" ref="GC99:GC130" si="2836">IF(LEFT(BT99, 2)&lt;&gt;"-", LEFT(BT99, 2), 0)</f>
        <v>0</v>
      </c>
      <c r="GD99">
        <f t="shared" ref="GD99:GD130" si="2837">IF(LEFT(BU99, 2)&lt;&gt;"-", LEFT(BU99, 2), 0)</f>
        <v>0</v>
      </c>
      <c r="GE99">
        <f t="shared" ref="GE99:GE130" si="2838">IF(LEFT(BV99, 2)&lt;&gt;"-", LEFT(BV99, 2), 0)</f>
        <v>0</v>
      </c>
      <c r="GF99">
        <f t="shared" ref="GF99:GF130" si="2839">IF(LEFT(BW99, 2)&lt;&gt;"-", LEFT(BW99, 2), 0)</f>
        <v>0</v>
      </c>
      <c r="GG99">
        <f t="shared" ref="GG99:GG130" si="2840">IF(LEFT(BX99, 2)&lt;&gt;"-", LEFT(BX99, 2), 0)</f>
        <v>0</v>
      </c>
      <c r="GH99">
        <f t="shared" ref="GH99:GH130" si="2841">IF(LEFT(BY99, 2)&lt;&gt;"-", LEFT(BY99, 2), 0)</f>
        <v>0</v>
      </c>
      <c r="GI99">
        <f t="shared" ref="GI99:GI130" si="2842">IF(LEFT(BZ99, 2)&lt;&gt;"-", LEFT(BZ99, 2), 0)</f>
        <v>0</v>
      </c>
      <c r="GJ99">
        <f t="shared" ref="GJ99:GJ130" si="2843">IF(LEFT(CA99, 2)&lt;&gt;"-", LEFT(CA99, 2), 0)</f>
        <v>0</v>
      </c>
      <c r="GK99">
        <f t="shared" ref="GK99:GK130" si="2844">IF(LEFT(CB99, 2)&lt;&gt;"-", LEFT(CB99, 2), 0)</f>
        <v>0</v>
      </c>
      <c r="GL99">
        <f t="shared" ref="GL99:GL130" si="2845">IF(LEFT(CC99, 2)&lt;&gt;"-", LEFT(CC99, 2), 0)</f>
        <v>0</v>
      </c>
      <c r="GM99">
        <f t="shared" ref="GM99:GM130" si="2846">IF(LEFT(CD99, 2)&lt;&gt;"-", LEFT(CD99, 2), 0)</f>
        <v>0</v>
      </c>
      <c r="GN99">
        <f t="shared" ref="GN99:GN130" si="2847">IF(LEFT(CE99, 2)&lt;&gt;"-", LEFT(CE99, 2), 0)</f>
        <v>0</v>
      </c>
      <c r="GO99">
        <f t="shared" ref="GO99:GO130" si="2848">IF(LEFT(CF99, 2)&lt;&gt;"-", LEFT(CF99, 2), 0)</f>
        <v>0</v>
      </c>
      <c r="GP99">
        <f t="shared" ref="GP99:GP130" si="2849">IF(LEFT(CG99, 2)&lt;&gt;"-", LEFT(CG99, 2), 0)</f>
        <v>0</v>
      </c>
      <c r="GQ99">
        <f t="shared" ref="GQ99:GQ130" si="2850">IF(LEFT(CH99, 2)&lt;&gt;"-", LEFT(CH99, 2), 0)</f>
        <v>0</v>
      </c>
      <c r="GR99">
        <f t="shared" ref="GR99:GR130" si="2851">IF(LEFT(CI99, 2)&lt;&gt;"-", LEFT(CI99, 2), 0)</f>
        <v>0</v>
      </c>
      <c r="GS99">
        <f t="shared" ref="GS99:GS130" si="2852">IF(LEFT(CJ99, 2)&lt;&gt;"-", LEFT(CJ99, 2), 0)</f>
        <v>0</v>
      </c>
      <c r="GT99">
        <f t="shared" ref="GT99:GT130" si="2853">IF(LEFT(CK99, 2)&lt;&gt;"-", LEFT(CK99, 2), 0)</f>
        <v>0</v>
      </c>
      <c r="GU99">
        <f t="shared" ref="GU99:GU130" si="2854">IF(LEFT(CL99, 2)&lt;&gt;"-", LEFT(CL99, 2), 0)</f>
        <v>0</v>
      </c>
      <c r="GV99">
        <f t="shared" ref="GV99:GV130" si="2855">IF(LEFT(CM99, 2)&lt;&gt;"-", LEFT(CM99, 2), 0)</f>
        <v>0</v>
      </c>
      <c r="GW99">
        <f t="shared" ref="GW99:GW130" si="2856">IF(LEFT(CN99, 2)&lt;&gt;"-", LEFT(CN99, 2), 0)</f>
        <v>0</v>
      </c>
      <c r="GX99">
        <f t="shared" ref="GX99:GX130" si="2857">IF(LEFT(CO99, 2)&lt;&gt;"-", LEFT(CO99, 2), 0)</f>
        <v>0</v>
      </c>
      <c r="GY99">
        <f t="shared" ref="GY99:GY130" si="2858">IF(LEFT(CP99, 2)&lt;&gt;"-", LEFT(CP99, 2), 0)</f>
        <v>0</v>
      </c>
      <c r="GZ99">
        <f t="shared" ref="GZ99:GZ130" si="2859">IF(LEFT(CQ99, 2)&lt;&gt;"-", LEFT(CQ99, 2), 0)</f>
        <v>0</v>
      </c>
      <c r="HA99">
        <f t="shared" ref="HA99:HA130" si="2860">IF(LEFT(CR99, 2)&lt;&gt;"-", LEFT(CR99, 2), 0)</f>
        <v>0</v>
      </c>
      <c r="HB99" s="176" t="s">
        <v>315</v>
      </c>
      <c r="HC99" s="89">
        <f t="shared" ref="HC99:HC130" si="2861">HK99+HL99+HM99+HP99+HS99+HY99+IB99+IH99+IK99+IQ99+IT99+IZ99+JC99+JI99+JL99</f>
        <v>283.83722901813354</v>
      </c>
      <c r="HD99" s="89">
        <f t="shared" ref="HD99:HD130" si="2862">HQ99+HR99+HV99+HZ99+IA99+IE99+II99+IJ99+IN99+IR99+IS99+IW99+JA99+JB99+JF99</f>
        <v>112.55650222015929</v>
      </c>
      <c r="HE99" s="89">
        <f t="shared" ref="HE99:HE130" si="2863">HN99+HO99+HT99+HU99+HW99+HX99+IC99+ID99+IF99+IG99+IL99+IM99+IO99+IP99+IU99</f>
        <v>175.40729011464322</v>
      </c>
      <c r="HF99" s="89">
        <f t="shared" ref="HF99:HF130" si="2864">SUM(JM99:KQ99)+IV99+IX99+IY99+JD99+JE99+JG99+JH99+JJ99+JK99</f>
        <v>0</v>
      </c>
      <c r="HH99" s="88">
        <f t="shared" ref="HH99:HH130" si="2865">HC99+HD99+HE99*1+HF99*1</f>
        <v>571.801021352936</v>
      </c>
      <c r="HI99" s="88">
        <f t="shared" ref="HI99:HI130" si="2866">HE99/(DN99+DO99-(COUNTIF(O99:P99, "3S-")))</f>
        <v>58.469096704881075</v>
      </c>
      <c r="HK99">
        <f>IFERROR(VLOOKUP(_xlfn.NUMBERVALUE(MID(L99, SEARCH("!", L99)+1, SEARCH("+", L99)-SEARCH("!", L99)-1)), Rankings!$A$2:$BK$161, 63, FALSE),0)</f>
        <v>82.260676116405421</v>
      </c>
      <c r="HL99">
        <f>IFERROR(VLOOKUP(_xlfn.NUMBERVALUE(MID(M99, SEARCH("!", M99)+1, SEARCH("+", M99)-SEARCH("!", M99)-1)), Rankings!$A$2:$BK$161, 63, FALSE),0)</f>
        <v>61.223195741281053</v>
      </c>
      <c r="HM99">
        <f>IFERROR(VLOOKUP(_xlfn.NUMBERVALUE(MID(N99, SEARCH("!", N99)+1, SEARCH("+", N99)-SEARCH("!", N99)-1)), Rankings!$A$2:$BK$161, 63, FALSE),0)</f>
        <v>18.74619033054983</v>
      </c>
      <c r="HN99">
        <f>IFERROR(VLOOKUP(_xlfn.NUMBERVALUE(MID(O99, SEARCH("!", O99)+1, SEARCH("+", O99)-SEARCH("!", O99)-1)), Rankings!$A$2:$BK$161, 63, FALSE),0)</f>
        <v>45.900237753372679</v>
      </c>
      <c r="HO99">
        <f>IFERROR(VLOOKUP(_xlfn.NUMBERVALUE(MID(P99, SEARCH("!", P99)+1, SEARCH("+", P99)-SEARCH("!", P99)-1)), Rankings!$A$2:$BK$161, 63, FALSE),0)</f>
        <v>47.246376244865132</v>
      </c>
      <c r="HP99">
        <f>IFERROR(VLOOKUP(_xlfn.NUMBERVALUE(MID(Q99, SEARCH("!", Q99)+1, SEARCH("+", Q99)-SEARCH("!", Q99)-1)), Rankings!$A$2:$BK$161, 63, FALSE),0)</f>
        <v>66.988756015999087</v>
      </c>
      <c r="HQ99">
        <f>IFERROR(VLOOKUP(_xlfn.NUMBERVALUE(MID(R99, SEARCH("!", R99)+1, SEARCH("+", R99)-SEARCH("!", R99)-1)), Rankings!$A$2:$BK$161, 63, FALSE),0)</f>
        <v>47.695430254270278</v>
      </c>
      <c r="HR99">
        <f>IFERROR(VLOOKUP(_xlfn.NUMBERVALUE(MID(S99, SEARCH("!", S99)+1, SEARCH("+", S99)-SEARCH("!", S99)-1)), Rankings!$A$2:$BK$161, 63, FALSE),0)</f>
        <v>64.86107196588901</v>
      </c>
      <c r="HS99">
        <f>IFERROR(VLOOKUP(_xlfn.NUMBERVALUE(MID(T99, SEARCH("!", T99)+1, SEARCH("+", T99)-SEARCH("!", T99)-1)), Rankings!$A$2:$BK$161, 63, FALSE),0)</f>
        <v>54.618410813898173</v>
      </c>
      <c r="HT99">
        <f>IFERROR(VLOOKUP(_xlfn.NUMBERVALUE(MID(U99, SEARCH("!", U99)+1, SEARCH("+", U99)-SEARCH("!", U99)-1)), Rankings!$A$2:$BK$161, 63, FALSE),0)</f>
        <v>0</v>
      </c>
      <c r="HU99">
        <f>IFERROR(VLOOKUP(_xlfn.NUMBERVALUE(MID(V99, SEARCH("!", V99)+1, SEARCH("+", V99)-SEARCH("!", V99)-1)), Rankings!$A$2:$BK$161, 63, FALSE),0)</f>
        <v>82.260676116405421</v>
      </c>
      <c r="HV99">
        <f>IFERROR(VLOOKUP(_xlfn.NUMBERVALUE(MID(W99, SEARCH("!", W99)+1, SEARCH("+", W99)-SEARCH("!", W99)-1)), Rankings!$A$2:$BK$161, 63, FALSE),0)</f>
        <v>0</v>
      </c>
      <c r="HW99">
        <f>IFERROR(VLOOKUP(_xlfn.NUMBERVALUE(MID(X99, SEARCH("!", X99)+1, SEARCH("+", X99)-SEARCH("!", X99)-1)), Rankings!$A$2:$BK$161, 63, FALSE),0)</f>
        <v>0</v>
      </c>
      <c r="HX99">
        <f>IFERROR(VLOOKUP(_xlfn.NUMBERVALUE(MID(Y99, SEARCH("!", Y99)+1, SEARCH("+", Y99)-SEARCH("!", Y99)-1)), Rankings!$A$2:$BK$161, 63, FALSE),0)</f>
        <v>0</v>
      </c>
      <c r="HY99">
        <f>IFERROR(VLOOKUP(_xlfn.NUMBERVALUE(MID(Z99, SEARCH("!", Z99)+1, SEARCH("+", Z99)-SEARCH("!", Z99)-1)), Rankings!$A$2:$BK$161, 63, FALSE),0)</f>
        <v>0</v>
      </c>
      <c r="HZ99">
        <f>IFERROR(VLOOKUP(_xlfn.NUMBERVALUE(MID(AA99, SEARCH("!", AA99)+1, SEARCH("+", AA99)-SEARCH("!", AA99)-1)), Rankings!$A$2:$BK$161, 63, FALSE),0)</f>
        <v>0</v>
      </c>
      <c r="IA99">
        <f>IFERROR(VLOOKUP(_xlfn.NUMBERVALUE(MID(AB99, SEARCH("!", AB99)+1, SEARCH("+", AB99)-SEARCH("!", AB99)-1)), Rankings!$A$2:$BK$161, 63, FALSE),0)</f>
        <v>0</v>
      </c>
      <c r="IB99">
        <f>IFERROR(VLOOKUP(_xlfn.NUMBERVALUE(MID(AC99, SEARCH("!", AC99)+1, SEARCH("+", AC99)-SEARCH("!", AC99)-1)), Rankings!$A$2:$BK$161, 63, FALSE),0)</f>
        <v>0</v>
      </c>
      <c r="IC99">
        <f>IFERROR(VLOOKUP(_xlfn.NUMBERVALUE(MID(AD99, SEARCH("!", AD99)+1, SEARCH("+", AD99)-SEARCH("!", AD99)-1)), Rankings!$A$2:$BK$161, 63, FALSE),0)</f>
        <v>0</v>
      </c>
      <c r="ID99">
        <f>IFERROR(VLOOKUP(_xlfn.NUMBERVALUE(MID(AE99, SEARCH("!", AE99)+1, SEARCH("+", AE99)-SEARCH("!", AE99)-1)), Rankings!$A$2:$BK$161, 63, FALSE),0)</f>
        <v>0</v>
      </c>
      <c r="IE99">
        <f>IFERROR(VLOOKUP(_xlfn.NUMBERVALUE(MID(AF99, SEARCH("!", AF99)+1, SEARCH("+", AF99)-SEARCH("!", AF99)-1)), Rankings!$A$2:$BK$161, 63, FALSE),0)</f>
        <v>0</v>
      </c>
      <c r="IF99">
        <f>IFERROR(VLOOKUP(_xlfn.NUMBERVALUE(MID(AG99, SEARCH("!", AG99)+1, SEARCH("+", AG99)-SEARCH("!", AG99)-1)), Rankings!$A$2:$BK$161, 63, FALSE),0)</f>
        <v>0</v>
      </c>
      <c r="IG99">
        <f>IFERROR(VLOOKUP(_xlfn.NUMBERVALUE(MID(AH99, SEARCH("!", AH99)+1, SEARCH("+", AH99)-SEARCH("!", AH99)-1)), Rankings!$A$2:$BK$161, 63, FALSE),0)</f>
        <v>0</v>
      </c>
      <c r="IH99">
        <f>IFERROR(VLOOKUP(_xlfn.NUMBERVALUE(MID(AI99, SEARCH("!", AI99)+1, SEARCH("+", AI99)-SEARCH("!", AI99)-1)), Rankings!$A$2:$BK$161, 63, FALSE),0)</f>
        <v>0</v>
      </c>
      <c r="II99">
        <f>IFERROR(VLOOKUP(_xlfn.NUMBERVALUE(MID(AJ99, SEARCH("!", AJ99)+1, SEARCH("+", AJ99)-SEARCH("!", AJ99)-1)), Rankings!$A$2:$BK$161, 63, FALSE),0)</f>
        <v>0</v>
      </c>
      <c r="IJ99">
        <f>IFERROR(VLOOKUP(_xlfn.NUMBERVALUE(MID(AK99, SEARCH("!", AK99)+1, SEARCH("+", AK99)-SEARCH("!", AK99)-1)), Rankings!$A$2:$BK$161, 63, FALSE),0)</f>
        <v>0</v>
      </c>
      <c r="IK99">
        <f>IFERROR(VLOOKUP(_xlfn.NUMBERVALUE(MID(AL99, SEARCH("!", AL99)+1, SEARCH("+", AL99)-SEARCH("!", AL99)-1)), Rankings!$A$2:$BK$161, 63, FALSE),0)</f>
        <v>0</v>
      </c>
      <c r="IL99">
        <f>IFERROR(VLOOKUP(_xlfn.NUMBERVALUE(MID(AM99, SEARCH("!", AM99)+1, SEARCH("+", AM99)-SEARCH("!", AM99)-1)), Rankings!$A$2:$BK$161, 63, FALSE),0)</f>
        <v>0</v>
      </c>
      <c r="IM99">
        <f>IFERROR(VLOOKUP(_xlfn.NUMBERVALUE(MID(AN99, SEARCH("!", AN99)+1, SEARCH("+", AN99)-SEARCH("!", AN99)-1)), Rankings!$A$2:$BK$161, 63, FALSE),0)</f>
        <v>0</v>
      </c>
      <c r="IN99">
        <f>IFERROR(VLOOKUP(_xlfn.NUMBERVALUE(MID(AO99, SEARCH("!", AO99)+1, SEARCH("+", AO99)-SEARCH("!", AO99)-1)), Rankings!$A$2:$BK$161, 63, FALSE),0)</f>
        <v>0</v>
      </c>
      <c r="IO99">
        <f>IFERROR(VLOOKUP(_xlfn.NUMBERVALUE(MID(AP99, SEARCH("!", AP99)+1, SEARCH("+", AP99)-SEARCH("!", AP99)-1)), Rankings!$A$2:$BK$161, 63, FALSE),0)</f>
        <v>0</v>
      </c>
      <c r="IP99">
        <f>IFERROR(VLOOKUP(_xlfn.NUMBERVALUE(MID(AQ99, SEARCH("!", AQ99)+1, SEARCH("+", AQ99)-SEARCH("!", AQ99)-1)), Rankings!$A$2:$BK$161, 63, FALSE),0)</f>
        <v>0</v>
      </c>
      <c r="IQ99">
        <f>IFERROR(VLOOKUP(_xlfn.NUMBERVALUE(MID(AR99, SEARCH("!", AR99)+1, SEARCH("+", AR99)-SEARCH("!", AR99)-1)), Rankings!$A$2:$BK$161, 63, FALSE),0)</f>
        <v>0</v>
      </c>
      <c r="IR99">
        <f>IFERROR(VLOOKUP(_xlfn.NUMBERVALUE(MID(AS99, SEARCH("!", AS99)+1, SEARCH("+", AS99)-SEARCH("!", AS99)-1)), Rankings!$A$2:$BK$161, 63, FALSE),0)</f>
        <v>0</v>
      </c>
      <c r="IS99">
        <f>IFERROR(VLOOKUP(_xlfn.NUMBERVALUE(MID(AT99, SEARCH("!", AT99)+1, SEARCH("+", AT99)-SEARCH("!", AT99)-1)), Rankings!$A$2:$BK$161, 63, FALSE),0)</f>
        <v>0</v>
      </c>
      <c r="IT99">
        <f>IFERROR(VLOOKUP(_xlfn.NUMBERVALUE(MID(AU99, SEARCH("!", AU99)+1, SEARCH("+", AU99)-SEARCH("!", AU99)-1)), Rankings!$A$2:$BK$161, 63, FALSE),0)</f>
        <v>0</v>
      </c>
      <c r="IU99">
        <f>IFERROR(VLOOKUP(_xlfn.NUMBERVALUE(MID(AV99, SEARCH("!", AV99)+1, SEARCH("+", AV99)-SEARCH("!", AV99)-1)), Rankings!$A$2:$BK$161, 63, FALSE),0)</f>
        <v>0</v>
      </c>
      <c r="IV99">
        <f>IFERROR(VLOOKUP(_xlfn.NUMBERVALUE(MID(AW99, SEARCH("!", AW99)+1, SEARCH("+", AW99)-SEARCH("!", AW99)-1)), Rankings!$A$2:$BK$161, 63, FALSE),0)</f>
        <v>0</v>
      </c>
      <c r="IW99">
        <f>IFERROR(VLOOKUP(_xlfn.NUMBERVALUE(MID(AX99, SEARCH("!", AX99)+1, SEARCH("+", AX99)-SEARCH("!", AX99)-1)), Rankings!$A$2:$BK$161, 63, FALSE),0)</f>
        <v>0</v>
      </c>
      <c r="IX99">
        <f>IFERROR(VLOOKUP(_xlfn.NUMBERVALUE(MID(AY99, SEARCH("!", AY99)+1, SEARCH("+", AY99)-SEARCH("!", AY99)-1)), Rankings!$A$2:$BK$161, 63, FALSE),0)</f>
        <v>0</v>
      </c>
      <c r="IY99">
        <f>IFERROR(VLOOKUP(_xlfn.NUMBERVALUE(MID(AZ99, SEARCH("!", AZ99)+1, SEARCH("+", AZ99)-SEARCH("!", AZ99)-1)), Rankings!$A$2:$BK$161, 63, FALSE),0)</f>
        <v>0</v>
      </c>
      <c r="IZ99">
        <f>IFERROR(VLOOKUP(_xlfn.NUMBERVALUE(MID(BA99, SEARCH("!", BA99)+1, SEARCH("+", BA99)-SEARCH("!", BA99)-1)), Rankings!$A$2:$BK$161, 63, FALSE),0)</f>
        <v>0</v>
      </c>
      <c r="JA99">
        <f>IFERROR(VLOOKUP(_xlfn.NUMBERVALUE(MID(BB99, SEARCH("!", BB99)+1, SEARCH("+", BB99)-SEARCH("!", BB99)-1)), Rankings!$A$2:$BK$161, 63, FALSE),0)</f>
        <v>0</v>
      </c>
      <c r="JB99">
        <f>IFERROR(VLOOKUP(_xlfn.NUMBERVALUE(MID(BC99, SEARCH("!", BC99)+1, SEARCH("+", BC99)-SEARCH("!", BC99)-1)), Rankings!$A$2:$BK$161, 63, FALSE),0)</f>
        <v>0</v>
      </c>
      <c r="JC99">
        <f>IFERROR(VLOOKUP(_xlfn.NUMBERVALUE(MID(BD99, SEARCH("!", BD99)+1, SEARCH("+", BD99)-SEARCH("!", BD99)-1)), Rankings!$A$2:$BK$161, 63, FALSE),0)</f>
        <v>0</v>
      </c>
      <c r="JD99">
        <f>IFERROR(VLOOKUP(_xlfn.NUMBERVALUE(MID(BE99, SEARCH("!", BE99)+1, SEARCH("+", BE99)-SEARCH("!", BE99)-1)), Rankings!$A$2:$BK$161, 63, FALSE),0)</f>
        <v>0</v>
      </c>
      <c r="JE99">
        <f>IFERROR(VLOOKUP(_xlfn.NUMBERVALUE(MID(BF99, SEARCH("!", BF99)+1, SEARCH("+", BF99)-SEARCH("!", BF99)-1)), Rankings!$A$2:$BK$161, 63, FALSE),0)</f>
        <v>0</v>
      </c>
      <c r="JF99">
        <f>IFERROR(VLOOKUP(_xlfn.NUMBERVALUE(MID(BG99, SEARCH("!", BG99)+1, SEARCH("+", BG99)-SEARCH("!", BG99)-1)), Rankings!$A$2:$BK$161, 63, FALSE),0)</f>
        <v>0</v>
      </c>
      <c r="JG99">
        <f>IFERROR(VLOOKUP(_xlfn.NUMBERVALUE(MID(BH99, SEARCH("!", BH99)+1, SEARCH("+", BH99)-SEARCH("!", BH99)-1)), Rankings!$A$2:$BK$161, 63, FALSE),0)</f>
        <v>0</v>
      </c>
      <c r="JH99">
        <f>IFERROR(VLOOKUP(_xlfn.NUMBERVALUE(MID(BI99, SEARCH("!", BI99)+1, SEARCH("+", BI99)-SEARCH("!", BI99)-1)), Rankings!$A$2:$BK$161, 63, FALSE),0)</f>
        <v>0</v>
      </c>
      <c r="JI99">
        <f>IFERROR(VLOOKUP(_xlfn.NUMBERVALUE(MID(BJ99, SEARCH("!", BJ99)+1, SEARCH("+", BJ99)-SEARCH("!", BJ99)-1)), Rankings!$A$2:$BK$161, 63, FALSE),0)</f>
        <v>0</v>
      </c>
      <c r="JJ99">
        <f>IFERROR(VLOOKUP(_xlfn.NUMBERVALUE(MID(BK99, SEARCH("!", BK99)+1, SEARCH("+", BK99)-SEARCH("!", BK99)-1)), Rankings!$A$2:$BK$161, 63, FALSE),0)</f>
        <v>0</v>
      </c>
      <c r="JK99">
        <f>IFERROR(VLOOKUP(_xlfn.NUMBERVALUE(MID(BL99, SEARCH("!", BL99)+1, SEARCH("+", BL99)-SEARCH("!", BL99)-1)), Rankings!$A$2:$BK$161, 63, FALSE),0)</f>
        <v>0</v>
      </c>
      <c r="JL99">
        <f>IFERROR(VLOOKUP(_xlfn.NUMBERVALUE(MID(BM99, SEARCH("!", BM99)+1, SEARCH("+", BM99)-SEARCH("!", BM99)-1)), Rankings!$A$2:$BK$161, 63, FALSE),0)</f>
        <v>0</v>
      </c>
      <c r="JM99">
        <f>IFERROR(VLOOKUP(_xlfn.NUMBERVALUE(MID(BN99, SEARCH("!", BN99)+1, SEARCH("+", BN99)-SEARCH("!", BN99)-1)), Rankings!$A$2:$BK$161, 63, FALSE),0)</f>
        <v>0</v>
      </c>
      <c r="JN99">
        <f>IFERROR(VLOOKUP(_xlfn.NUMBERVALUE(MID(BO99, SEARCH("!", BO99)+1, SEARCH("+", BO99)-SEARCH("!", BO99)-1)), Rankings!$A$2:$BK$161, 63, FALSE),0)</f>
        <v>0</v>
      </c>
      <c r="JO99">
        <f>IFERROR(VLOOKUP(_xlfn.NUMBERVALUE(MID(BP99, SEARCH("!", BP99)+1, SEARCH("+", BP99)-SEARCH("!", BP99)-1)), Rankings!$A$2:$BK$161, 63, FALSE),0)</f>
        <v>0</v>
      </c>
      <c r="JP99">
        <f>IFERROR(VLOOKUP(_xlfn.NUMBERVALUE(MID(BQ99, SEARCH("!", BQ99)+1, SEARCH("+", BQ99)-SEARCH("!", BQ99)-1)), Rankings!$A$2:$BK$161, 63, FALSE),0)</f>
        <v>0</v>
      </c>
      <c r="JQ99">
        <f>IFERROR(VLOOKUP(_xlfn.NUMBERVALUE(MID(BR99, SEARCH("!", BR99)+1, SEARCH("+", BR99)-SEARCH("!", BR99)-1)), Rankings!$A$2:$BK$161, 63, FALSE),0)</f>
        <v>0</v>
      </c>
      <c r="JR99">
        <f>IFERROR(VLOOKUP(_xlfn.NUMBERVALUE(MID(BS99, SEARCH("!", BS99)+1, SEARCH("+", BS99)-SEARCH("!", BS99)-1)), Rankings!$A$2:$BK$161, 63, FALSE),0)</f>
        <v>0</v>
      </c>
      <c r="JS99">
        <f>IFERROR(VLOOKUP(_xlfn.NUMBERVALUE(MID(BT99, SEARCH("!", BT99)+1, SEARCH("+", BT99)-SEARCH("!", BT99)-1)), Rankings!$A$2:$BK$161, 63, FALSE),0)</f>
        <v>0</v>
      </c>
      <c r="JT99">
        <f>IFERROR(VLOOKUP(_xlfn.NUMBERVALUE(MID(BU99, SEARCH("!", BU99)+1, SEARCH("+", BU99)-SEARCH("!", BU99)-1)), Rankings!$A$2:$BK$161, 63, FALSE),0)</f>
        <v>0</v>
      </c>
      <c r="JU99">
        <f>IFERROR(VLOOKUP(_xlfn.NUMBERVALUE(MID(BV99, SEARCH("!", BV99)+1, SEARCH("+", BV99)-SEARCH("!", BV99)-1)), Rankings!$A$2:$BK$161, 63, FALSE),0)</f>
        <v>0</v>
      </c>
      <c r="JV99">
        <f>IFERROR(VLOOKUP(_xlfn.NUMBERVALUE(MID(BW99, SEARCH("!", BW99)+1, SEARCH("+", BW99)-SEARCH("!", BW99)-1)), Rankings!$A$2:$BK$161, 63, FALSE),0)</f>
        <v>0</v>
      </c>
      <c r="JW99">
        <f>IFERROR(VLOOKUP(_xlfn.NUMBERVALUE(MID(BX99, SEARCH("!", BX99)+1, SEARCH("+", BX99)-SEARCH("!", BX99)-1)), Rankings!$A$2:$BK$161, 63, FALSE),0)</f>
        <v>0</v>
      </c>
      <c r="JX99">
        <f>IFERROR(VLOOKUP(_xlfn.NUMBERVALUE(MID(BY99, SEARCH("!", BY99)+1, SEARCH("+", BY99)-SEARCH("!", BY99)-1)), Rankings!$A$2:$BK$161, 63, FALSE),0)</f>
        <v>0</v>
      </c>
      <c r="JY99">
        <f>IFERROR(VLOOKUP(_xlfn.NUMBERVALUE(MID(BZ99, SEARCH("!", BZ99)+1, SEARCH("+", BZ99)-SEARCH("!", BZ99)-1)), Rankings!$A$2:$BK$161, 63, FALSE),0)</f>
        <v>0</v>
      </c>
      <c r="JZ99">
        <f>IFERROR(VLOOKUP(_xlfn.NUMBERVALUE(MID(CA99, SEARCH("!", CA99)+1, SEARCH("+", CA99)-SEARCH("!", CA99)-1)), Rankings!$A$2:$BK$161, 63, FALSE),0)</f>
        <v>0</v>
      </c>
      <c r="KA99">
        <f>IFERROR(VLOOKUP(_xlfn.NUMBERVALUE(MID(CB99, SEARCH("!", CB99)+1, SEARCH("+", CB99)-SEARCH("!", CB99)-1)), Rankings!$A$2:$BK$161, 63, FALSE),0)</f>
        <v>0</v>
      </c>
      <c r="KB99">
        <f>IFERROR(VLOOKUP(_xlfn.NUMBERVALUE(MID(CC99, SEARCH("!", CC99)+1, SEARCH("+", CC99)-SEARCH("!", CC99)-1)), Rankings!$A$2:$BK$161, 63, FALSE),0)</f>
        <v>0</v>
      </c>
      <c r="KC99">
        <f>IFERROR(VLOOKUP(_xlfn.NUMBERVALUE(MID(CD99, SEARCH("!", CD99)+1, SEARCH("+", CD99)-SEARCH("!", CD99)-1)), Rankings!$A$2:$BK$161, 63, FALSE),0)</f>
        <v>0</v>
      </c>
      <c r="KD99">
        <f>IFERROR(VLOOKUP(_xlfn.NUMBERVALUE(MID(CE99, SEARCH("!", CE99)+1, SEARCH("+", CE99)-SEARCH("!", CE99)-1)), Rankings!$A$2:$BK$161, 63, FALSE),0)</f>
        <v>0</v>
      </c>
      <c r="KE99">
        <f>IFERROR(VLOOKUP(_xlfn.NUMBERVALUE(MID(CF99, SEARCH("!", CF99)+1, SEARCH("+", CF99)-SEARCH("!", CF99)-1)), Rankings!$A$2:$BK$161, 63, FALSE),0)</f>
        <v>0</v>
      </c>
      <c r="KF99">
        <f>IFERROR(VLOOKUP(_xlfn.NUMBERVALUE(MID(CG99, SEARCH("!", CG99)+1, SEARCH("+", CG99)-SEARCH("!", CG99)-1)), Rankings!$A$2:$BK$161, 63, FALSE),0)</f>
        <v>0</v>
      </c>
      <c r="KG99">
        <f>IFERROR(VLOOKUP(_xlfn.NUMBERVALUE(MID(CH99, SEARCH("!", CH99)+1, SEARCH("+", CH99)-SEARCH("!", CH99)-1)), Rankings!$A$2:$BK$161, 63, FALSE),0)</f>
        <v>0</v>
      </c>
      <c r="KH99">
        <f>IFERROR(VLOOKUP(_xlfn.NUMBERVALUE(MID(CI99, SEARCH("!", CI99)+1, SEARCH("+", CI99)-SEARCH("!", CI99)-1)), Rankings!$A$2:$BK$161, 63, FALSE),0)</f>
        <v>0</v>
      </c>
      <c r="KI99">
        <f>IFERROR(VLOOKUP(_xlfn.NUMBERVALUE(MID(CJ99, SEARCH("!", CJ99)+1, SEARCH("+", CJ99)-SEARCH("!", CJ99)-1)), Rankings!$A$2:$BK$161, 63, FALSE),0)</f>
        <v>0</v>
      </c>
      <c r="KJ99">
        <f>IFERROR(VLOOKUP(_xlfn.NUMBERVALUE(MID(CK99, SEARCH("!", CK99)+1, SEARCH("+", CK99)-SEARCH("!", CK99)-1)), Rankings!$A$2:$BK$161, 63, FALSE),0)</f>
        <v>0</v>
      </c>
      <c r="KK99">
        <f>IFERROR(VLOOKUP(_xlfn.NUMBERVALUE(MID(CL99, SEARCH("!", CL99)+1, SEARCH("+", CL99)-SEARCH("!", CL99)-1)), Rankings!$A$2:$BK$161, 63, FALSE),0)</f>
        <v>0</v>
      </c>
      <c r="KL99">
        <f>IFERROR(VLOOKUP(_xlfn.NUMBERVALUE(MID(CM99, SEARCH("!", CM99)+1, SEARCH("+", CM99)-SEARCH("!", CM99)-1)), Rankings!$A$2:$BK$161, 63, FALSE),0)</f>
        <v>0</v>
      </c>
      <c r="KM99">
        <f>IFERROR(VLOOKUP(_xlfn.NUMBERVALUE(MID(CN99, SEARCH("!", CN99)+1, SEARCH("+", CN99)-SEARCH("!", CN99)-1)), Rankings!$A$2:$BK$161, 63, FALSE),0)</f>
        <v>0</v>
      </c>
      <c r="KN99">
        <f>IFERROR(VLOOKUP(_xlfn.NUMBERVALUE(MID(CO99, SEARCH("!", CO99)+1, SEARCH("+", CO99)-SEARCH("!", CO99)-1)), Rankings!$A$2:$BK$161, 63, FALSE),0)</f>
        <v>0</v>
      </c>
      <c r="KO99">
        <f>IFERROR(VLOOKUP(_xlfn.NUMBERVALUE(MID(CP99, SEARCH("!", CP99)+1, SEARCH("+", CP99)-SEARCH("!", CP99)-1)), Rankings!$A$2:$BK$161, 63, FALSE),0)</f>
        <v>0</v>
      </c>
      <c r="KP99">
        <f>IFERROR(VLOOKUP(_xlfn.NUMBERVALUE(MID(CQ99, SEARCH("!", CQ99)+1, SEARCH("+", CQ99)-SEARCH("!", CQ99)-1)), Rankings!$A$2:$BK$161, 63, FALSE),0)</f>
        <v>0</v>
      </c>
      <c r="KQ99">
        <f>IFERROR(VLOOKUP(_xlfn.NUMBERVALUE(MID(CR99, SEARCH("!", CR99)+1, SEARCH("+", CR99)-SEARCH("!", CR99)-1)), Rankings!$A$2:$BK$161, 63, FALSE),0)</f>
        <v>0</v>
      </c>
      <c r="KS99" s="4">
        <f t="shared" ref="KS99:KS130" si="2867">LB99+LC99+LD99+LG99+LJ99+LP99+LS99+LY99+MB99+MH99+MK99+MQ99+MT99+MZ99+NC99</f>
        <v>185</v>
      </c>
      <c r="KT99" s="4">
        <f t="shared" ref="KT99:KT130" si="2868">LH99+LI99+LM99+LQ99+LR99+LV99+LZ99+MA99+ME99+MI99+MJ99+MN99+MR99+MS99+MW99</f>
        <v>63</v>
      </c>
      <c r="KU99" s="4">
        <f t="shared" ref="KU99:KU130" si="2869">LE99+LF99+LK99+LL99+LN99+LO99+LT99+LU99+LW99+LX99+MC99+MD99+MF99+MG99+ML99</f>
        <v>117</v>
      </c>
      <c r="KV99" s="4">
        <f t="shared" ref="KV99:KV130" si="2870">SUM(ND99:OH99)+MM99+MO99+MP99+MU99+MV99+MX99+MY99+NA99+NB99</f>
        <v>0</v>
      </c>
      <c r="KY99" s="4">
        <f t="shared" ref="KY99:KY130" si="2871">KS99+KT99+KU99*1+KV99*1</f>
        <v>365</v>
      </c>
      <c r="KZ99" s="4"/>
      <c r="LB99">
        <f t="shared" ref="LB99:LB130" si="2872">IFERROR(_xlfn.NUMBERVALUE(MID(L99, SEARCH("+", L99)+1, SEARCH("-", L99)-SEARCH("+", L99)-1)), 0)</f>
        <v>12</v>
      </c>
      <c r="LC99">
        <f t="shared" ref="LC99:LC130" si="2873">IFERROR(_xlfn.NUMBERVALUE(MID(M99, SEARCH("+", M99)+1, SEARCH("-", M99)-SEARCH("+", M99)-1)), 0)</f>
        <v>44</v>
      </c>
      <c r="LD99">
        <f t="shared" ref="LD99:LD130" si="2874">IFERROR(_xlfn.NUMBERVALUE(MID(N99, SEARCH("+", N99)+1, SEARCH("-", N99)-SEARCH("+", N99)-1)), 0)</f>
        <v>73</v>
      </c>
      <c r="LE99">
        <f t="shared" ref="LE99:LE130" si="2875">IFERROR(_xlfn.NUMBERVALUE(MID(O99, SEARCH("+", O99)+1, SEARCH("-", O99)-SEARCH("+", O99)-1)), 0)</f>
        <v>43</v>
      </c>
      <c r="LF99">
        <f t="shared" ref="LF99:LF130" si="2876">IFERROR(_xlfn.NUMBERVALUE(MID(P99, SEARCH("+", P99)+1, SEARCH("-", P99)-SEARCH("+", P99)-1)), 0)</f>
        <v>43</v>
      </c>
      <c r="LG99">
        <f t="shared" ref="LG99:LG130" si="2877">IFERROR(_xlfn.NUMBERVALUE(MID(Q99, SEARCH("+", Q99)+1, SEARCH("-", Q99)-SEARCH("+", Q99)-1)), 0)</f>
        <v>30</v>
      </c>
      <c r="LH99">
        <f t="shared" ref="LH99:LH130" si="2878">IFERROR(_xlfn.NUMBERVALUE(MID(R99, SEARCH("+", R99)+1, SEARCH("-", R99)-SEARCH("+", R99)-1)), 0)</f>
        <v>25</v>
      </c>
      <c r="LI99">
        <f t="shared" ref="LI99:LI130" si="2879">IFERROR(_xlfn.NUMBERVALUE(MID(S99, SEARCH("+", S99)+1, SEARCH("-", S99)-SEARCH("+", S99)-1)), 0)</f>
        <v>38</v>
      </c>
      <c r="LJ99">
        <f t="shared" ref="LJ99:LJ130" si="2880">IFERROR(_xlfn.NUMBERVALUE(MID(T99, SEARCH("+", T99)+1, SEARCH("-", T99)-SEARCH("+", T99)-1)), 0)</f>
        <v>26</v>
      </c>
      <c r="LK99">
        <f t="shared" ref="LK99:LK130" si="2881">IFERROR(_xlfn.NUMBERVALUE(MID(U99, SEARCH("+", U99)+1, SEARCH("-", U99)-SEARCH("+", U99)-1)), 0)</f>
        <v>0</v>
      </c>
      <c r="LL99">
        <f t="shared" ref="LL99:LL130" si="2882">IFERROR(_xlfn.NUMBERVALUE(MID(V99, SEARCH("+", V99)+1, SEARCH("-", V99)-SEARCH("+", V99)-1)), 0)</f>
        <v>31</v>
      </c>
      <c r="LM99">
        <f t="shared" ref="LM99:LM130" si="2883">IFERROR(_xlfn.NUMBERVALUE(MID(W99, SEARCH("+", W99)+1, SEARCH("-", W99)-SEARCH("+", W99)-1)), 0)</f>
        <v>0</v>
      </c>
      <c r="LN99">
        <f t="shared" ref="LN99:LN130" si="2884">IFERROR(_xlfn.NUMBERVALUE(MID(X99, SEARCH("+", X99)+1, SEARCH("-", X99)-SEARCH("+", X99)-1)), 0)</f>
        <v>0</v>
      </c>
      <c r="LO99">
        <f t="shared" ref="LO99:LO130" si="2885">IFERROR(_xlfn.NUMBERVALUE(MID(Y99, SEARCH("+", Y99)+1, SEARCH("-", Y99)-SEARCH("+", Y99)-1)), 0)</f>
        <v>0</v>
      </c>
      <c r="LP99">
        <f t="shared" ref="LP99:LP130" si="2886">IFERROR(_xlfn.NUMBERVALUE(MID(Z99, SEARCH("+", Z99)+1, SEARCH("-", Z99)-SEARCH("+", Z99)-1)), 0)</f>
        <v>0</v>
      </c>
      <c r="LQ99">
        <f t="shared" ref="LQ99:LQ130" si="2887">IFERROR(_xlfn.NUMBERVALUE(MID(AA99, SEARCH("+", AA99)+1, SEARCH("-", AA99)-SEARCH("+", AA99)-1)), 0)</f>
        <v>0</v>
      </c>
      <c r="LR99">
        <f t="shared" ref="LR99:LR130" si="2888">IFERROR(_xlfn.NUMBERVALUE(MID(AB99, SEARCH("+", AB99)+1, SEARCH("-", AB99)-SEARCH("+", AB99)-1)), 0)</f>
        <v>0</v>
      </c>
      <c r="LS99">
        <f t="shared" ref="LS99:LS130" si="2889">IFERROR(_xlfn.NUMBERVALUE(MID(AC99, SEARCH("+", AC99)+1, SEARCH("-", AC99)-SEARCH("+", AC99)-1)), 0)</f>
        <v>0</v>
      </c>
      <c r="LT99">
        <f t="shared" ref="LT99:LT130" si="2890">IFERROR(_xlfn.NUMBERVALUE(MID(AD99, SEARCH("+", AD99)+1, SEARCH("-", AD99)-SEARCH("+", AD99)-1)), 0)</f>
        <v>0</v>
      </c>
      <c r="LU99">
        <f t="shared" ref="LU99:LU130" si="2891">IFERROR(_xlfn.NUMBERVALUE(MID(AE99, SEARCH("+", AE99)+1, SEARCH("-", AE99)-SEARCH("+", AE99)-1)), 0)</f>
        <v>0</v>
      </c>
      <c r="LV99">
        <f t="shared" ref="LV99:LV130" si="2892">IFERROR(_xlfn.NUMBERVALUE(MID(AF99, SEARCH("+", AF99)+1, SEARCH("-", AF99)-SEARCH("+", AF99)-1)), 0)</f>
        <v>0</v>
      </c>
      <c r="LW99">
        <f t="shared" ref="LW99:LW130" si="2893">IFERROR(_xlfn.NUMBERVALUE(MID(AG99, SEARCH("+", AG99)+1, SEARCH("-", AG99)-SEARCH("+", AG99)-1)), 0)</f>
        <v>0</v>
      </c>
      <c r="LX99">
        <f t="shared" ref="LX99:LX130" si="2894">IFERROR(_xlfn.NUMBERVALUE(MID(AH99, SEARCH("+", AH99)+1, SEARCH("-", AH99)-SEARCH("+", AH99)-1)), 0)</f>
        <v>0</v>
      </c>
      <c r="LY99">
        <f t="shared" ref="LY99:LY130" si="2895">IFERROR(_xlfn.NUMBERVALUE(MID(AI99, SEARCH("+", AI99)+1, SEARCH("-", AI99)-SEARCH("+", AI99)-1)), 0)</f>
        <v>0</v>
      </c>
      <c r="LZ99">
        <f t="shared" ref="LZ99:LZ130" si="2896">IFERROR(_xlfn.NUMBERVALUE(MID(AJ99, SEARCH("+", AJ99)+1, SEARCH("-", AJ99)-SEARCH("+", AJ99)-1)), 0)</f>
        <v>0</v>
      </c>
      <c r="MA99">
        <f t="shared" ref="MA99:MA130" si="2897">IFERROR(_xlfn.NUMBERVALUE(MID(AK99, SEARCH("+", AK99)+1, SEARCH("-", AK99)-SEARCH("+", AK99)-1)), 0)</f>
        <v>0</v>
      </c>
      <c r="MB99">
        <f t="shared" ref="MB99:MB130" si="2898">IFERROR(_xlfn.NUMBERVALUE(MID(AL99, SEARCH("+", AL99)+1, SEARCH("-", AL99)-SEARCH("+", AL99)-1)), 0)</f>
        <v>0</v>
      </c>
      <c r="MC99">
        <f t="shared" ref="MC99:MC130" si="2899">IFERROR(_xlfn.NUMBERVALUE(MID(AM99, SEARCH("+", AM99)+1, SEARCH("-", AM99)-SEARCH("+", AM99)-1)), 0)</f>
        <v>0</v>
      </c>
      <c r="MD99">
        <f t="shared" ref="MD99:MD130" si="2900">IFERROR(_xlfn.NUMBERVALUE(MID(AN99, SEARCH("+", AN99)+1, SEARCH("-", AN99)-SEARCH("+", AN99)-1)), 0)</f>
        <v>0</v>
      </c>
      <c r="ME99">
        <f t="shared" ref="ME99:ME130" si="2901">IFERROR(_xlfn.NUMBERVALUE(MID(AO99, SEARCH("+", AO99)+1, SEARCH("-", AO99)-SEARCH("+", AO99)-1)), 0)</f>
        <v>0</v>
      </c>
      <c r="MF99">
        <f t="shared" ref="MF99:MF130" si="2902">IFERROR(_xlfn.NUMBERVALUE(MID(AP99, SEARCH("+", AP99)+1, SEARCH("-", AP99)-SEARCH("+", AP99)-1)), 0)</f>
        <v>0</v>
      </c>
      <c r="MG99">
        <f t="shared" ref="MG99:MG130" si="2903">IFERROR(_xlfn.NUMBERVALUE(MID(AQ99, SEARCH("+", AQ99)+1, SEARCH("-", AQ99)-SEARCH("+", AQ99)-1)), 0)</f>
        <v>0</v>
      </c>
      <c r="MH99">
        <f t="shared" ref="MH99:MH130" si="2904">IFERROR(_xlfn.NUMBERVALUE(MID(AR99, SEARCH("+", AR99)+1, SEARCH("-", AR99)-SEARCH("+", AR99)-1)), 0)</f>
        <v>0</v>
      </c>
      <c r="MI99">
        <f t="shared" ref="MI99:MI130" si="2905">IFERROR(_xlfn.NUMBERVALUE(MID(AS99, SEARCH("+", AS99)+1, SEARCH("-", AS99)-SEARCH("+", AS99)-1)), 0)</f>
        <v>0</v>
      </c>
      <c r="MJ99">
        <f t="shared" ref="MJ99:MJ130" si="2906">IFERROR(_xlfn.NUMBERVALUE(MID(AT99, SEARCH("+", AT99)+1, SEARCH("-", AT99)-SEARCH("+", AT99)-1)), 0)</f>
        <v>0</v>
      </c>
      <c r="MK99">
        <f t="shared" ref="MK99:MK130" si="2907">IFERROR(_xlfn.NUMBERVALUE(MID(AU99, SEARCH("+", AU99)+1, SEARCH("-", AU99)-SEARCH("+", AU99)-1)), 0)</f>
        <v>0</v>
      </c>
      <c r="ML99">
        <f t="shared" ref="ML99:ML130" si="2908">IFERROR(_xlfn.NUMBERVALUE(MID(AV99, SEARCH("+", AV99)+1, SEARCH("-", AV99)-SEARCH("+", AV99)-1)), 0)</f>
        <v>0</v>
      </c>
      <c r="MM99">
        <f t="shared" ref="MM99:MM130" si="2909">IFERROR(_xlfn.NUMBERVALUE(MID(AW99, SEARCH("+", AW99)+1, SEARCH("-", AW99)-SEARCH("+", AW99)-1)), 0)</f>
        <v>0</v>
      </c>
      <c r="MN99">
        <f t="shared" ref="MN99:MN130" si="2910">IFERROR(_xlfn.NUMBERVALUE(MID(AX99, SEARCH("+", AX99)+1, SEARCH("-", AX99)-SEARCH("+", AX99)-1)), 0)</f>
        <v>0</v>
      </c>
      <c r="MO99">
        <f t="shared" ref="MO99:MO130" si="2911">IFERROR(_xlfn.NUMBERVALUE(MID(AY99, SEARCH("+", AY99)+1, SEARCH("-", AY99)-SEARCH("+", AY99)-1)), 0)</f>
        <v>0</v>
      </c>
      <c r="MP99">
        <f t="shared" ref="MP99:MP130" si="2912">IFERROR(_xlfn.NUMBERVALUE(MID(AZ99, SEARCH("+", AZ99)+1, SEARCH("-", AZ99)-SEARCH("+", AZ99)-1)), 0)</f>
        <v>0</v>
      </c>
      <c r="MQ99">
        <f t="shared" ref="MQ99:MQ130" si="2913">IFERROR(_xlfn.NUMBERVALUE(MID(BA99, SEARCH("+", BA99)+1, SEARCH("-", BA99)-SEARCH("+", BA99)-1)), 0)</f>
        <v>0</v>
      </c>
      <c r="MR99">
        <f t="shared" ref="MR99:MR130" si="2914">IFERROR(_xlfn.NUMBERVALUE(MID(BB99, SEARCH("+", BB99)+1, SEARCH("-", BB99)-SEARCH("+", BB99)-1)), 0)</f>
        <v>0</v>
      </c>
      <c r="MS99">
        <f t="shared" ref="MS99:MS130" si="2915">IFERROR(_xlfn.NUMBERVALUE(MID(BC99, SEARCH("+", BC99)+1, SEARCH("-", BC99)-SEARCH("+", BC99)-1)), 0)</f>
        <v>0</v>
      </c>
      <c r="MT99">
        <f t="shared" ref="MT99:MT130" si="2916">IFERROR(_xlfn.NUMBERVALUE(MID(BD99, SEARCH("+", BD99)+1, SEARCH("-", BD99)-SEARCH("+", BD99)-1)), 0)</f>
        <v>0</v>
      </c>
      <c r="MU99">
        <f t="shared" ref="MU99:MU130" si="2917">IFERROR(_xlfn.NUMBERVALUE(MID(BE99, SEARCH("+", BE99)+1, SEARCH("-", BE99)-SEARCH("+", BE99)-1)), 0)</f>
        <v>0</v>
      </c>
      <c r="MV99">
        <f t="shared" ref="MV99:MV130" si="2918">IFERROR(_xlfn.NUMBERVALUE(MID(BF99, SEARCH("+", BF99)+1, SEARCH("-", BF99)-SEARCH("+", BF99)-1)), 0)</f>
        <v>0</v>
      </c>
      <c r="MW99">
        <f t="shared" ref="MW99:MW130" si="2919">IFERROR(_xlfn.NUMBERVALUE(MID(BG99, SEARCH("+", BG99)+1, SEARCH("-", BG99)-SEARCH("+", BG99)-1)), 0)</f>
        <v>0</v>
      </c>
      <c r="MX99">
        <f t="shared" ref="MX99:MX130" si="2920">IFERROR(_xlfn.NUMBERVALUE(MID(BH99, SEARCH("+", BH99)+1, SEARCH("-", BH99)-SEARCH("+", BH99)-1)), 0)</f>
        <v>0</v>
      </c>
      <c r="MY99">
        <f t="shared" ref="MY99:MY130" si="2921">IFERROR(_xlfn.NUMBERVALUE(MID(BI99, SEARCH("+", BI99)+1, SEARCH("-", BI99)-SEARCH("+", BI99)-1)), 0)</f>
        <v>0</v>
      </c>
      <c r="MZ99">
        <f t="shared" ref="MZ99:MZ130" si="2922">IFERROR(_xlfn.NUMBERVALUE(MID(BJ99, SEARCH("+", BJ99)+1, SEARCH("-", BJ99)-SEARCH("+", BJ99)-1)), 0)</f>
        <v>0</v>
      </c>
      <c r="NA99">
        <f t="shared" ref="NA99:NA130" si="2923">IFERROR(_xlfn.NUMBERVALUE(MID(BK99, SEARCH("+", BK99)+1, SEARCH("-", BK99)-SEARCH("+", BK99)-1)), 0)</f>
        <v>0</v>
      </c>
      <c r="NB99">
        <f t="shared" ref="NB99:NB130" si="2924">IFERROR(_xlfn.NUMBERVALUE(MID(BL99, SEARCH("+", BL99)+1, SEARCH("-", BL99)-SEARCH("+", BL99)-1)), 0)</f>
        <v>0</v>
      </c>
      <c r="NC99">
        <f t="shared" ref="NC99:NC130" si="2925">IFERROR(_xlfn.NUMBERVALUE(MID(BM99, SEARCH("+", BM99)+1, SEARCH("-", BM99)-SEARCH("+", BM99)-1)), 0)</f>
        <v>0</v>
      </c>
      <c r="ND99">
        <f t="shared" ref="ND99:ND130" si="2926">IFERROR(_xlfn.NUMBERVALUE(MID(BN99, SEARCH("+", BN99)+1, SEARCH("-", BN99)-SEARCH("+", BN99)-1)), 0)</f>
        <v>0</v>
      </c>
      <c r="NE99">
        <f t="shared" ref="NE99:NE130" si="2927">IFERROR(_xlfn.NUMBERVALUE(MID(BO99, SEARCH("+", BO99)+1, SEARCH("-", BO99)-SEARCH("+", BO99)-1)), 0)</f>
        <v>0</v>
      </c>
      <c r="NF99">
        <f t="shared" ref="NF99:NF130" si="2928">IFERROR(_xlfn.NUMBERVALUE(MID(BP99, SEARCH("+", BP99)+1, SEARCH("-", BP99)-SEARCH("+", BP99)-1)), 0)</f>
        <v>0</v>
      </c>
      <c r="NG99">
        <f t="shared" ref="NG99:NG130" si="2929">IFERROR(_xlfn.NUMBERVALUE(MID(BQ99, SEARCH("+", BQ99)+1, SEARCH("-", BQ99)-SEARCH("+", BQ99)-1)), 0)</f>
        <v>0</v>
      </c>
      <c r="NH99">
        <f t="shared" ref="NH99:NH130" si="2930">IFERROR(_xlfn.NUMBERVALUE(MID(BR99, SEARCH("+", BR99)+1, SEARCH("-", BR99)-SEARCH("+", BR99)-1)), 0)</f>
        <v>0</v>
      </c>
      <c r="NI99">
        <f t="shared" ref="NI99:NI130" si="2931">IFERROR(_xlfn.NUMBERVALUE(MID(BS99, SEARCH("+", BS99)+1, SEARCH("-", BS99)-SEARCH("+", BS99)-1)), 0)</f>
        <v>0</v>
      </c>
      <c r="NJ99">
        <f t="shared" ref="NJ99:NJ130" si="2932">IFERROR(_xlfn.NUMBERVALUE(MID(BT99, SEARCH("+", BT99)+1, SEARCH("-", BT99)-SEARCH("+", BT99)-1)), 0)</f>
        <v>0</v>
      </c>
      <c r="NK99">
        <f t="shared" ref="NK99:NK130" si="2933">IFERROR(_xlfn.NUMBERVALUE(MID(BU99, SEARCH("+", BU99)+1, SEARCH("-", BU99)-SEARCH("+", BU99)-1)), 0)</f>
        <v>0</v>
      </c>
      <c r="NL99">
        <f t="shared" ref="NL99:NL130" si="2934">IFERROR(_xlfn.NUMBERVALUE(MID(BV99, SEARCH("+", BV99)+1, SEARCH("-", BV99)-SEARCH("+", BV99)-1)), 0)</f>
        <v>0</v>
      </c>
      <c r="NM99">
        <f t="shared" ref="NM99:NM130" si="2935">IFERROR(_xlfn.NUMBERVALUE(MID(BW99, SEARCH("+", BW99)+1, SEARCH("-", BW99)-SEARCH("+", BW99)-1)), 0)</f>
        <v>0</v>
      </c>
      <c r="NN99">
        <f t="shared" ref="NN99:NN130" si="2936">IFERROR(_xlfn.NUMBERVALUE(MID(BX99, SEARCH("+", BX99)+1, SEARCH("-", BX99)-SEARCH("+", BX99)-1)), 0)</f>
        <v>0</v>
      </c>
      <c r="NO99">
        <f t="shared" ref="NO99:NO130" si="2937">IFERROR(_xlfn.NUMBERVALUE(MID(BY99, SEARCH("+", BY99)+1, SEARCH("-", BY99)-SEARCH("+", BY99)-1)), 0)</f>
        <v>0</v>
      </c>
      <c r="NP99">
        <f t="shared" ref="NP99:NP130" si="2938">IFERROR(_xlfn.NUMBERVALUE(MID(BZ99, SEARCH("+", BZ99)+1, SEARCH("-", BZ99)-SEARCH("+", BZ99)-1)), 0)</f>
        <v>0</v>
      </c>
      <c r="NQ99">
        <f t="shared" ref="NQ99:NQ130" si="2939">IFERROR(_xlfn.NUMBERVALUE(MID(CA99, SEARCH("+", CA99)+1, SEARCH("-", CA99)-SEARCH("+", CA99)-1)), 0)</f>
        <v>0</v>
      </c>
      <c r="NR99">
        <f t="shared" ref="NR99:NR130" si="2940">IFERROR(_xlfn.NUMBERVALUE(MID(CB99, SEARCH("+", CB99)+1, SEARCH("-", CB99)-SEARCH("+", CB99)-1)), 0)</f>
        <v>0</v>
      </c>
      <c r="NS99">
        <f t="shared" ref="NS99:NS130" si="2941">IFERROR(_xlfn.NUMBERVALUE(MID(CC99, SEARCH("+", CC99)+1, SEARCH("-", CC99)-SEARCH("+", CC99)-1)), 0)</f>
        <v>0</v>
      </c>
      <c r="NT99">
        <f t="shared" ref="NT99:NT130" si="2942">IFERROR(_xlfn.NUMBERVALUE(MID(CD99, SEARCH("+", CD99)+1, SEARCH("-", CD99)-SEARCH("+", CD99)-1)), 0)</f>
        <v>0</v>
      </c>
      <c r="NU99">
        <f t="shared" ref="NU99:NU130" si="2943">IFERROR(_xlfn.NUMBERVALUE(MID(CE99, SEARCH("+", CE99)+1, SEARCH("-", CE99)-SEARCH("+", CE99)-1)), 0)</f>
        <v>0</v>
      </c>
      <c r="NV99">
        <f t="shared" ref="NV99:NV130" si="2944">IFERROR(_xlfn.NUMBERVALUE(MID(CF99, SEARCH("+", CF99)+1, SEARCH("-", CF99)-SEARCH("+", CF99)-1)), 0)</f>
        <v>0</v>
      </c>
      <c r="NW99">
        <f t="shared" ref="NW99:NW130" si="2945">IFERROR(_xlfn.NUMBERVALUE(MID(CG99, SEARCH("+", CG99)+1, SEARCH("-", CG99)-SEARCH("+", CG99)-1)), 0)</f>
        <v>0</v>
      </c>
      <c r="NX99">
        <f t="shared" ref="NX99:NX130" si="2946">IFERROR(_xlfn.NUMBERVALUE(MID(CH99, SEARCH("+", CH99)+1, SEARCH("-", CH99)-SEARCH("+", CH99)-1)), 0)</f>
        <v>0</v>
      </c>
      <c r="NY99">
        <f t="shared" ref="NY99:NY130" si="2947">IFERROR(_xlfn.NUMBERVALUE(MID(CI99, SEARCH("+", CI99)+1, SEARCH("-", CI99)-SEARCH("+", CI99)-1)), 0)</f>
        <v>0</v>
      </c>
      <c r="NZ99">
        <f t="shared" ref="NZ99:NZ130" si="2948">IFERROR(_xlfn.NUMBERVALUE(MID(CJ99, SEARCH("+", CJ99)+1, SEARCH("-", CJ99)-SEARCH("+", CJ99)-1)), 0)</f>
        <v>0</v>
      </c>
      <c r="OA99">
        <f t="shared" ref="OA99:OA130" si="2949">IFERROR(_xlfn.NUMBERVALUE(MID(CK99, SEARCH("+", CK99)+1, SEARCH("-", CK99)-SEARCH("+", CK99)-1)), 0)</f>
        <v>0</v>
      </c>
      <c r="OB99">
        <f t="shared" ref="OB99:OB130" si="2950">IFERROR(_xlfn.NUMBERVALUE(MID(CL99, SEARCH("+", CL99)+1, SEARCH("-", CL99)-SEARCH("+", CL99)-1)), 0)</f>
        <v>0</v>
      </c>
      <c r="OC99">
        <f t="shared" ref="OC99:OC130" si="2951">IFERROR(_xlfn.NUMBERVALUE(MID(CM99, SEARCH("+", CM99)+1, SEARCH("-", CM99)-SEARCH("+", CM99)-1)), 0)</f>
        <v>0</v>
      </c>
      <c r="OD99">
        <f t="shared" ref="OD99:OD130" si="2952">IFERROR(_xlfn.NUMBERVALUE(MID(CN99, SEARCH("+", CN99)+1, SEARCH("-", CN99)-SEARCH("+", CN99)-1)), 0)</f>
        <v>0</v>
      </c>
      <c r="OE99">
        <f t="shared" ref="OE99:OE130" si="2953">IFERROR(_xlfn.NUMBERVALUE(MID(CO99, SEARCH("+", CO99)+1, SEARCH("-", CO99)-SEARCH("+", CO99)-1)), 0)</f>
        <v>0</v>
      </c>
      <c r="OF99">
        <f t="shared" ref="OF99:OF130" si="2954">IFERROR(_xlfn.NUMBERVALUE(MID(CP99, SEARCH("+", CP99)+1, SEARCH("-", CP99)-SEARCH("+", CP99)-1)), 0)</f>
        <v>0</v>
      </c>
      <c r="OG99">
        <f t="shared" ref="OG99:OG130" si="2955">IFERROR(_xlfn.NUMBERVALUE(MID(CQ99, SEARCH("+", CQ99)+1, SEARCH("-", CQ99)-SEARCH("+", CQ99)-1)), 0)</f>
        <v>0</v>
      </c>
      <c r="OH99">
        <f t="shared" ref="OH99:OH130" si="2956">IFERROR(_xlfn.NUMBERVALUE(MID(CR99, SEARCH("+", CR99)+1, SEARCH("-", CR99)-SEARCH("+", CR99)-1)), 0)</f>
        <v>0</v>
      </c>
      <c r="OJ99" s="4">
        <f t="shared" ref="OJ99:OJ130" si="2957">OS99+OT99+OU99+OX99+PA99+PG99+PJ99+PP99+PS99+PY99+QB99+QH99+QK99+QQ99+QT99</f>
        <v>173</v>
      </c>
      <c r="OK99" s="4">
        <f t="shared" ref="OK99:OK130" si="2958">OY99+OZ99+PD99+PH99+PI99+PM99+PQ99+PR99+PV99+PZ99+QA99+QE99+QI99+QJ99+QN99</f>
        <v>70</v>
      </c>
      <c r="OL99" s="4">
        <f t="shared" ref="OL99:OL130" si="2959">OV99+OW99+PB99+PC99+PE99+PF99+PK99+PL99+PN99+PO99+PT99+PU99+PW99+PX99+QC99</f>
        <v>135</v>
      </c>
      <c r="OM99" s="4">
        <f t="shared" ref="OM99:OM130" si="2960">SUM(QU99:RY99)+QD99+QF99+QG99+QL99+QM99+QO99+QP99+QR99+QS99</f>
        <v>0</v>
      </c>
      <c r="OP99" s="4">
        <f t="shared" ref="OP99:OP130" si="2961">OJ99+OK99+OL99*1+OM99*1</f>
        <v>378</v>
      </c>
      <c r="OQ99" s="4"/>
      <c r="OS99">
        <f t="shared" ref="OS99:OS130" si="2962">IFERROR(_xlfn.NUMBERVALUE(MID(L99, SEARCH("-", L99)+1, SEARCH("^", L99)-SEARCH("-", L99)-1)), 0)</f>
        <v>32</v>
      </c>
      <c r="OT99">
        <f t="shared" ref="OT99:OT130" si="2963">IFERROR(_xlfn.NUMBERVALUE(MID(M99, SEARCH("-", M99)+1, SEARCH("^", M99)-SEARCH("-", M99)-1)), 0)</f>
        <v>36</v>
      </c>
      <c r="OU99">
        <f t="shared" ref="OU99:OU130" si="2964">IFERROR(_xlfn.NUMBERVALUE(MID(N99, SEARCH("-", N99)+1, SEARCH("^", N99)-SEARCH("-", N99)-1)), 0)</f>
        <v>31</v>
      </c>
      <c r="OV99">
        <f t="shared" ref="OV99:OV130" si="2965">IFERROR(_xlfn.NUMBERVALUE(MID(O99, SEARCH("-", O99)+1, SEARCH("^", O99)-SEARCH("-", O99)-1)), 0)</f>
        <v>58</v>
      </c>
      <c r="OW99">
        <f t="shared" ref="OW99:OW130" si="2966">IFERROR(_xlfn.NUMBERVALUE(MID(P99, SEARCH("-", P99)+1, SEARCH("^", P99)-SEARCH("-", P99)-1)), 0)</f>
        <v>24</v>
      </c>
      <c r="OX99">
        <f t="shared" ref="OX99:OX130" si="2967">IFERROR(_xlfn.NUMBERVALUE(MID(Q99, SEARCH("-", Q99)+1, SEARCH("^", Q99)-SEARCH("-", Q99)-1)), 0)</f>
        <v>38</v>
      </c>
      <c r="OY99">
        <f t="shared" ref="OY99:OY130" si="2968">IFERROR(_xlfn.NUMBERVALUE(MID(R99, SEARCH("-", R99)+1, SEARCH("^", R99)-SEARCH("-", R99)-1)), 0)</f>
        <v>30</v>
      </c>
      <c r="OZ99">
        <f t="shared" ref="OZ99:OZ130" si="2969">IFERROR(_xlfn.NUMBERVALUE(MID(S99, SEARCH("-", S99)+1, SEARCH("^", S99)-SEARCH("-", S99)-1)), 0)</f>
        <v>40</v>
      </c>
      <c r="PA99">
        <f t="shared" ref="PA99:PA130" si="2970">IFERROR(_xlfn.NUMBERVALUE(MID(T99, SEARCH("-", T99)+1, SEARCH("^", T99)-SEARCH("-", T99)-1)), 0)</f>
        <v>36</v>
      </c>
      <c r="PB99">
        <f t="shared" ref="PB99:PB130" si="2971">IFERROR(_xlfn.NUMBERVALUE(MID(U99, SEARCH("-", U99)+1, SEARCH("^", U99)-SEARCH("-", U99)-1)), 0)</f>
        <v>0</v>
      </c>
      <c r="PC99">
        <f t="shared" ref="PC99:PC130" si="2972">IFERROR(_xlfn.NUMBERVALUE(MID(V99, SEARCH("-", V99)+1, SEARCH("^", V99)-SEARCH("-", V99)-1)), 0)</f>
        <v>53</v>
      </c>
      <c r="PD99">
        <f t="shared" ref="PD99:PD130" si="2973">IFERROR(_xlfn.NUMBERVALUE(MID(W99, SEARCH("-", W99)+1, SEARCH("^", W99)-SEARCH("-", W99)-1)), 0)</f>
        <v>0</v>
      </c>
      <c r="PE99">
        <f t="shared" ref="PE99:PE130" si="2974">IFERROR(_xlfn.NUMBERVALUE(MID(X99, SEARCH("-", X99)+1, SEARCH("^", X99)-SEARCH("-", X99)-1)), 0)</f>
        <v>0</v>
      </c>
      <c r="PF99">
        <f t="shared" ref="PF99:PF130" si="2975">IFERROR(_xlfn.NUMBERVALUE(MID(Y99, SEARCH("-", Y99)+1, SEARCH("^", Y99)-SEARCH("-", Y99)-1)), 0)</f>
        <v>0</v>
      </c>
      <c r="PG99">
        <f t="shared" ref="PG99:PG130" si="2976">IFERROR(_xlfn.NUMBERVALUE(MID(Z99, SEARCH("-", Z99)+1, SEARCH("^", Z99)-SEARCH("-", Z99)-1)), 0)</f>
        <v>0</v>
      </c>
      <c r="PH99">
        <f t="shared" ref="PH99:PH130" si="2977">IFERROR(_xlfn.NUMBERVALUE(MID(AA99, SEARCH("-", AA99)+1, SEARCH("^", AA99)-SEARCH("-", AA99)-1)), 0)</f>
        <v>0</v>
      </c>
      <c r="PI99">
        <f t="shared" ref="PI99:PI130" si="2978">IFERROR(_xlfn.NUMBERVALUE(MID(AB99, SEARCH("-", AB99)+1, SEARCH("^", AB99)-SEARCH("-", AB99)-1)), 0)</f>
        <v>0</v>
      </c>
      <c r="PJ99">
        <f t="shared" ref="PJ99:PJ130" si="2979">IFERROR(_xlfn.NUMBERVALUE(MID(AC99, SEARCH("-", AC99)+1, SEARCH("^", AC99)-SEARCH("-", AC99)-1)), 0)</f>
        <v>0</v>
      </c>
      <c r="PK99">
        <f t="shared" ref="PK99:PK130" si="2980">IFERROR(_xlfn.NUMBERVALUE(MID(AD99, SEARCH("-", AD99)+1, SEARCH("^", AD99)-SEARCH("-", AD99)-1)), 0)</f>
        <v>0</v>
      </c>
      <c r="PL99">
        <f t="shared" ref="PL99:PL130" si="2981">IFERROR(_xlfn.NUMBERVALUE(MID(AE99, SEARCH("-", AE99)+1, SEARCH("^", AE99)-SEARCH("-", AE99)-1)), 0)</f>
        <v>0</v>
      </c>
      <c r="PM99">
        <f t="shared" ref="PM99:PM130" si="2982">IFERROR(_xlfn.NUMBERVALUE(MID(AF99, SEARCH("-", AF99)+1, SEARCH("^", AF99)-SEARCH("-", AF99)-1)), 0)</f>
        <v>0</v>
      </c>
      <c r="PN99">
        <f t="shared" ref="PN99:PN130" si="2983">IFERROR(_xlfn.NUMBERVALUE(MID(AG99, SEARCH("-", AG99)+1, SEARCH("^", AG99)-SEARCH("-", AG99)-1)), 0)</f>
        <v>0</v>
      </c>
      <c r="PO99">
        <f t="shared" ref="PO99:PO130" si="2984">IFERROR(_xlfn.NUMBERVALUE(MID(AH99, SEARCH("-", AH99)+1, SEARCH("^", AH99)-SEARCH("-", AH99)-1)), 0)</f>
        <v>0</v>
      </c>
      <c r="PP99">
        <f t="shared" ref="PP99:PP130" si="2985">IFERROR(_xlfn.NUMBERVALUE(MID(AI99, SEARCH("-", AI99)+1, SEARCH("^", AI99)-SEARCH("-", AI99)-1)), 0)</f>
        <v>0</v>
      </c>
      <c r="PQ99">
        <f t="shared" ref="PQ99:PQ130" si="2986">IFERROR(_xlfn.NUMBERVALUE(MID(AJ99, SEARCH("-", AJ99)+1, SEARCH("^", AJ99)-SEARCH("-", AJ99)-1)), 0)</f>
        <v>0</v>
      </c>
      <c r="PR99">
        <f t="shared" ref="PR99:PR130" si="2987">IFERROR(_xlfn.NUMBERVALUE(MID(AK99, SEARCH("-", AK99)+1, SEARCH("^", AK99)-SEARCH("-", AK99)-1)), 0)</f>
        <v>0</v>
      </c>
      <c r="PS99">
        <f t="shared" ref="PS99:PS130" si="2988">IFERROR(_xlfn.NUMBERVALUE(MID(AL99, SEARCH("-", AL99)+1, SEARCH("^", AL99)-SEARCH("-", AL99)-1)), 0)</f>
        <v>0</v>
      </c>
      <c r="PT99">
        <f t="shared" ref="PT99:PT130" si="2989">IFERROR(_xlfn.NUMBERVALUE(MID(AM99, SEARCH("-", AM99)+1, SEARCH("^", AM99)-SEARCH("-", AM99)-1)), 0)</f>
        <v>0</v>
      </c>
      <c r="PU99">
        <f t="shared" ref="PU99:PU130" si="2990">IFERROR(_xlfn.NUMBERVALUE(MID(AN99, SEARCH("-", AN99)+1, SEARCH("^", AN99)-SEARCH("-", AN99)-1)), 0)</f>
        <v>0</v>
      </c>
      <c r="PV99">
        <f t="shared" ref="PV99:PV130" si="2991">IFERROR(_xlfn.NUMBERVALUE(MID(AO99, SEARCH("-", AO99)+1, SEARCH("^", AO99)-SEARCH("-", AO99)-1)), 0)</f>
        <v>0</v>
      </c>
      <c r="PW99">
        <f t="shared" ref="PW99:PW130" si="2992">IFERROR(_xlfn.NUMBERVALUE(MID(AP99, SEARCH("-", AP99)+1, SEARCH("^", AP99)-SEARCH("-", AP99)-1)), 0)</f>
        <v>0</v>
      </c>
      <c r="PX99">
        <f t="shared" ref="PX99:PX130" si="2993">IFERROR(_xlfn.NUMBERVALUE(MID(AQ99, SEARCH("-", AQ99)+1, SEARCH("^", AQ99)-SEARCH("-", AQ99)-1)), 0)</f>
        <v>0</v>
      </c>
      <c r="PY99">
        <f t="shared" ref="PY99:PY130" si="2994">IFERROR(_xlfn.NUMBERVALUE(MID(AR99, SEARCH("-", AR99)+1, SEARCH("^", AR99)-SEARCH("-", AR99)-1)), 0)</f>
        <v>0</v>
      </c>
      <c r="PZ99">
        <f t="shared" ref="PZ99:PZ130" si="2995">IFERROR(_xlfn.NUMBERVALUE(MID(AS99, SEARCH("-", AS99)+1, SEARCH("^", AS99)-SEARCH("-", AS99)-1)), 0)</f>
        <v>0</v>
      </c>
      <c r="QA99">
        <f t="shared" ref="QA99:QA130" si="2996">IFERROR(_xlfn.NUMBERVALUE(MID(AT99, SEARCH("-", AT99)+1, SEARCH("^", AT99)-SEARCH("-", AT99)-1)), 0)</f>
        <v>0</v>
      </c>
      <c r="QB99">
        <f t="shared" ref="QB99:QB130" si="2997">IFERROR(_xlfn.NUMBERVALUE(MID(AU99, SEARCH("-", AU99)+1, SEARCH("^", AU99)-SEARCH("-", AU99)-1)), 0)</f>
        <v>0</v>
      </c>
      <c r="QC99">
        <f t="shared" ref="QC99:QC130" si="2998">IFERROR(_xlfn.NUMBERVALUE(MID(AV99, SEARCH("-", AV99)+1, SEARCH("^", AV99)-SEARCH("-", AV99)-1)), 0)</f>
        <v>0</v>
      </c>
      <c r="QD99">
        <f t="shared" ref="QD99:QD130" si="2999">IFERROR(_xlfn.NUMBERVALUE(MID(AW99, SEARCH("-", AW99)+1, SEARCH("^", AW99)-SEARCH("-", AW99)-1)), 0)</f>
        <v>0</v>
      </c>
      <c r="QE99">
        <f t="shared" ref="QE99:QE130" si="3000">IFERROR(_xlfn.NUMBERVALUE(MID(AX99, SEARCH("-", AX99)+1, SEARCH("^", AX99)-SEARCH("-", AX99)-1)), 0)</f>
        <v>0</v>
      </c>
      <c r="QF99">
        <f t="shared" ref="QF99:QF130" si="3001">IFERROR(_xlfn.NUMBERVALUE(MID(AY99, SEARCH("-", AY99)+1, SEARCH("^", AY99)-SEARCH("-", AY99)-1)), 0)</f>
        <v>0</v>
      </c>
      <c r="QG99">
        <f t="shared" ref="QG99:QG130" si="3002">IFERROR(_xlfn.NUMBERVALUE(MID(AZ99, SEARCH("-", AZ99)+1, SEARCH("^", AZ99)-SEARCH("-", AZ99)-1)), 0)</f>
        <v>0</v>
      </c>
      <c r="QH99">
        <f t="shared" ref="QH99:QH130" si="3003">IFERROR(_xlfn.NUMBERVALUE(MID(BA99, SEARCH("-", BA99)+1, SEARCH("^", BA99)-SEARCH("-", BA99)-1)), 0)</f>
        <v>0</v>
      </c>
      <c r="QI99">
        <f t="shared" ref="QI99:QI130" si="3004">IFERROR(_xlfn.NUMBERVALUE(MID(BB99, SEARCH("-", BB99)+1, SEARCH("^", BB99)-SEARCH("-", BB99)-1)), 0)</f>
        <v>0</v>
      </c>
      <c r="QJ99">
        <f t="shared" ref="QJ99:QJ130" si="3005">IFERROR(_xlfn.NUMBERVALUE(MID(BC99, SEARCH("-", BC99)+1, SEARCH("^", BC99)-SEARCH("-", BC99)-1)), 0)</f>
        <v>0</v>
      </c>
      <c r="QK99">
        <f t="shared" ref="QK99:QK130" si="3006">IFERROR(_xlfn.NUMBERVALUE(MID(BD99, SEARCH("-", BD99)+1, SEARCH("^", BD99)-SEARCH("-", BD99)-1)), 0)</f>
        <v>0</v>
      </c>
      <c r="QL99">
        <f t="shared" ref="QL99:QL130" si="3007">IFERROR(_xlfn.NUMBERVALUE(MID(BE99, SEARCH("-", BE99)+1, SEARCH("^", BE99)-SEARCH("-", BE99)-1)), 0)</f>
        <v>0</v>
      </c>
      <c r="QM99">
        <f t="shared" ref="QM99:QM130" si="3008">IFERROR(_xlfn.NUMBERVALUE(MID(BF99, SEARCH("-", BF99)+1, SEARCH("^", BF99)-SEARCH("-", BF99)-1)), 0)</f>
        <v>0</v>
      </c>
      <c r="QN99">
        <f t="shared" ref="QN99:QN130" si="3009">IFERROR(_xlfn.NUMBERVALUE(MID(BG99, SEARCH("-", BG99)+1, SEARCH("^", BG99)-SEARCH("-", BG99)-1)), 0)</f>
        <v>0</v>
      </c>
      <c r="QO99">
        <f t="shared" ref="QO99:QO130" si="3010">IFERROR(_xlfn.NUMBERVALUE(MID(BH99, SEARCH("-", BH99)+1, SEARCH("^", BH99)-SEARCH("-", BH99)-1)), 0)</f>
        <v>0</v>
      </c>
      <c r="QP99">
        <f t="shared" ref="QP99:QP130" si="3011">IFERROR(_xlfn.NUMBERVALUE(MID(BI99, SEARCH("-", BI99)+1, SEARCH("^", BI99)-SEARCH("-", BI99)-1)), 0)</f>
        <v>0</v>
      </c>
      <c r="QQ99">
        <f t="shared" ref="QQ99:QQ130" si="3012">IFERROR(_xlfn.NUMBERVALUE(MID(BJ99, SEARCH("-", BJ99)+1, SEARCH("^", BJ99)-SEARCH("-", BJ99)-1)), 0)</f>
        <v>0</v>
      </c>
      <c r="QR99">
        <f t="shared" ref="QR99:QR130" si="3013">IFERROR(_xlfn.NUMBERVALUE(MID(BK99, SEARCH("-", BK99)+1, SEARCH("^", BK99)-SEARCH("-", BK99)-1)), 0)</f>
        <v>0</v>
      </c>
      <c r="QS99">
        <f t="shared" ref="QS99:QS130" si="3014">IFERROR(_xlfn.NUMBERVALUE(MID(BL99, SEARCH("-", BL99)+1, SEARCH("^", BL99)-SEARCH("-", BL99)-1)), 0)</f>
        <v>0</v>
      </c>
      <c r="QT99">
        <f t="shared" ref="QT99:QT130" si="3015">IFERROR(_xlfn.NUMBERVALUE(MID(BM99, SEARCH("-", BM99)+1, SEARCH("^", BM99)-SEARCH("-", BM99)-1)), 0)</f>
        <v>0</v>
      </c>
      <c r="QU99">
        <f t="shared" ref="QU99:QU130" si="3016">IFERROR(_xlfn.NUMBERVALUE(MID(BN99, SEARCH("-", BN99)+1, SEARCH("^", BN99)-SEARCH("-", BN99)-1)), 0)</f>
        <v>0</v>
      </c>
      <c r="QV99">
        <f t="shared" ref="QV99:QV130" si="3017">IFERROR(_xlfn.NUMBERVALUE(MID(BO99, SEARCH("-", BO99)+1, SEARCH("^", BO99)-SEARCH("-", BO99)-1)), 0)</f>
        <v>0</v>
      </c>
      <c r="QW99">
        <f t="shared" ref="QW99:QW130" si="3018">IFERROR(_xlfn.NUMBERVALUE(MID(BP99, SEARCH("-", BP99)+1, SEARCH("^", BP99)-SEARCH("-", BP99)-1)), 0)</f>
        <v>0</v>
      </c>
      <c r="QX99">
        <f t="shared" ref="QX99:QX130" si="3019">IFERROR(_xlfn.NUMBERVALUE(MID(BQ99, SEARCH("-", BQ99)+1, SEARCH("^", BQ99)-SEARCH("-", BQ99)-1)), 0)</f>
        <v>0</v>
      </c>
      <c r="QY99">
        <f t="shared" ref="QY99:QY130" si="3020">IFERROR(_xlfn.NUMBERVALUE(MID(BR99, SEARCH("-", BR99)+1, SEARCH("^", BR99)-SEARCH("-", BR99)-1)), 0)</f>
        <v>0</v>
      </c>
      <c r="QZ99">
        <f t="shared" ref="QZ99:QZ130" si="3021">IFERROR(_xlfn.NUMBERVALUE(MID(BS99, SEARCH("-", BS99)+1, SEARCH("^", BS99)-SEARCH("-", BS99)-1)), 0)</f>
        <v>0</v>
      </c>
      <c r="RA99">
        <f t="shared" ref="RA99:RA130" si="3022">IFERROR(_xlfn.NUMBERVALUE(MID(BT99, SEARCH("-", BT99)+1, SEARCH("^", BT99)-SEARCH("-", BT99)-1)), 0)</f>
        <v>0</v>
      </c>
      <c r="RB99">
        <f t="shared" ref="RB99:RB130" si="3023">IFERROR(_xlfn.NUMBERVALUE(MID(BU99, SEARCH("-", BU99)+1, SEARCH("^", BU99)-SEARCH("-", BU99)-1)), 0)</f>
        <v>0</v>
      </c>
      <c r="RC99">
        <f t="shared" ref="RC99:RC130" si="3024">IFERROR(_xlfn.NUMBERVALUE(MID(BV99, SEARCH("-", BV99)+1, SEARCH("^", BV99)-SEARCH("-", BV99)-1)), 0)</f>
        <v>0</v>
      </c>
      <c r="RD99">
        <f t="shared" ref="RD99:RD130" si="3025">IFERROR(_xlfn.NUMBERVALUE(MID(BW99, SEARCH("-", BW99)+1, SEARCH("^", BW99)-SEARCH("-", BW99)-1)), 0)</f>
        <v>0</v>
      </c>
      <c r="RE99">
        <f t="shared" ref="RE99:RE130" si="3026">IFERROR(_xlfn.NUMBERVALUE(MID(BX99, SEARCH("-", BX99)+1, SEARCH("^", BX99)-SEARCH("-", BX99)-1)), 0)</f>
        <v>0</v>
      </c>
      <c r="RF99">
        <f t="shared" ref="RF99:RF130" si="3027">IFERROR(_xlfn.NUMBERVALUE(MID(BY99, SEARCH("-", BY99)+1, SEARCH("^", BY99)-SEARCH("-", BY99)-1)), 0)</f>
        <v>0</v>
      </c>
      <c r="RG99">
        <f t="shared" ref="RG99:RG130" si="3028">IFERROR(_xlfn.NUMBERVALUE(MID(BZ99, SEARCH("-", BZ99)+1, SEARCH("^", BZ99)-SEARCH("-", BZ99)-1)), 0)</f>
        <v>0</v>
      </c>
      <c r="RH99">
        <f t="shared" ref="RH99:RH130" si="3029">IFERROR(_xlfn.NUMBERVALUE(MID(CA99, SEARCH("-", CA99)+1, SEARCH("^", CA99)-SEARCH("-", CA99)-1)), 0)</f>
        <v>0</v>
      </c>
      <c r="RI99">
        <f t="shared" ref="RI99:RI130" si="3030">IFERROR(_xlfn.NUMBERVALUE(MID(CB99, SEARCH("-", CB99)+1, SEARCH("^", CB99)-SEARCH("-", CB99)-1)), 0)</f>
        <v>0</v>
      </c>
      <c r="RJ99">
        <f t="shared" ref="RJ99:RJ130" si="3031">IFERROR(_xlfn.NUMBERVALUE(MID(CC99, SEARCH("-", CC99)+1, SEARCH("^", CC99)-SEARCH("-", CC99)-1)), 0)</f>
        <v>0</v>
      </c>
      <c r="RK99">
        <f t="shared" ref="RK99:RK130" si="3032">IFERROR(_xlfn.NUMBERVALUE(MID(CD99, SEARCH("-", CD99)+1, SEARCH("^", CD99)-SEARCH("-", CD99)-1)), 0)</f>
        <v>0</v>
      </c>
      <c r="RL99">
        <f t="shared" ref="RL99:RL130" si="3033">IFERROR(_xlfn.NUMBERVALUE(MID(CE99, SEARCH("-", CE99)+1, SEARCH("^", CE99)-SEARCH("-", CE99)-1)), 0)</f>
        <v>0</v>
      </c>
      <c r="RM99">
        <f t="shared" ref="RM99:RM130" si="3034">IFERROR(_xlfn.NUMBERVALUE(MID(CF99, SEARCH("-", CF99)+1, SEARCH("^", CF99)-SEARCH("-", CF99)-1)), 0)</f>
        <v>0</v>
      </c>
      <c r="RN99">
        <f t="shared" ref="RN99:RN130" si="3035">IFERROR(_xlfn.NUMBERVALUE(MID(CG99, SEARCH("-", CG99)+1, SEARCH("^", CG99)-SEARCH("-", CG99)-1)), 0)</f>
        <v>0</v>
      </c>
      <c r="RO99">
        <f t="shared" ref="RO99:RO130" si="3036">IFERROR(_xlfn.NUMBERVALUE(MID(CH99, SEARCH("-", CH99)+1, SEARCH("^", CH99)-SEARCH("-", CH99)-1)), 0)</f>
        <v>0</v>
      </c>
      <c r="RP99">
        <f t="shared" ref="RP99:RP130" si="3037">IFERROR(_xlfn.NUMBERVALUE(MID(CI99, SEARCH("-", CI99)+1, SEARCH("^", CI99)-SEARCH("-", CI99)-1)), 0)</f>
        <v>0</v>
      </c>
      <c r="RQ99">
        <f t="shared" ref="RQ99:RQ130" si="3038">IFERROR(_xlfn.NUMBERVALUE(MID(CJ99, SEARCH("-", CJ99)+1, SEARCH("^", CJ99)-SEARCH("-", CJ99)-1)), 0)</f>
        <v>0</v>
      </c>
      <c r="RR99">
        <f t="shared" ref="RR99:RR130" si="3039">IFERROR(_xlfn.NUMBERVALUE(MID(CK99, SEARCH("-", CK99)+1, SEARCH("^", CK99)-SEARCH("-", CK99)-1)), 0)</f>
        <v>0</v>
      </c>
      <c r="RS99">
        <f t="shared" ref="RS99:RS130" si="3040">IFERROR(_xlfn.NUMBERVALUE(MID(CL99, SEARCH("-", CL99)+1, SEARCH("^", CL99)-SEARCH("-", CL99)-1)), 0)</f>
        <v>0</v>
      </c>
      <c r="RT99">
        <f t="shared" ref="RT99:RT130" si="3041">IFERROR(_xlfn.NUMBERVALUE(MID(CM99, SEARCH("-", CM99)+1, SEARCH("^", CM99)-SEARCH("-", CM99)-1)), 0)</f>
        <v>0</v>
      </c>
      <c r="RU99">
        <f t="shared" ref="RU99:RU130" si="3042">IFERROR(_xlfn.NUMBERVALUE(MID(CN99, SEARCH("-", CN99)+1, SEARCH("^", CN99)-SEARCH("-", CN99)-1)), 0)</f>
        <v>0</v>
      </c>
      <c r="RV99">
        <f t="shared" ref="RV99:RV130" si="3043">IFERROR(_xlfn.NUMBERVALUE(MID(CO99, SEARCH("-", CO99)+1, SEARCH("^", CO99)-SEARCH("-", CO99)-1)), 0)</f>
        <v>0</v>
      </c>
      <c r="RW99">
        <f t="shared" ref="RW99:RW130" si="3044">IFERROR(_xlfn.NUMBERVALUE(MID(CP99, SEARCH("-", CP99)+1, SEARCH("^", CP99)-SEARCH("-", CP99)-1)), 0)</f>
        <v>0</v>
      </c>
      <c r="RX99">
        <f t="shared" ref="RX99:RX130" si="3045">IFERROR(_xlfn.NUMBERVALUE(MID(CQ99, SEARCH("-", CQ99)+1, SEARCH("^", CQ99)-SEARCH("-", CQ99)-1)), 0)</f>
        <v>0</v>
      </c>
      <c r="RY99">
        <f t="shared" ref="RY99:RY130" si="3046">IFERROR(_xlfn.NUMBERVALUE(MID(CR99, SEARCH("-", CR99)+1, SEARCH("^", CR99)-SEARCH("-", CR99)-1)), 0)</f>
        <v>0</v>
      </c>
      <c r="SA99" s="4">
        <f t="shared" ref="SA99:SA130" si="3047">SI99+SJ99+SK99+SN99+SQ99+SW99+SZ99+TF99+TI99+TO99+TR99+TX99+UA99+UG99+UJ99</f>
        <v>22.53</v>
      </c>
      <c r="SB99" s="4">
        <f t="shared" ref="SB99:SB130" si="3048">SO99+SP99+ST99+SX99+SY99+TC99+TG99+TH99+TL99+TP99+TQ99+TU99+TY99+TZ99+UD99</f>
        <v>8</v>
      </c>
      <c r="SC99" s="4">
        <f t="shared" ref="SC99:SC130" si="3049">SL99+SM99+SR99+SS99+SU99+SV99+TA99+TB99+TD99+TE99+TJ99+TK99+TM99+TN99+TS99</f>
        <v>12.54</v>
      </c>
      <c r="SD99" s="4">
        <f t="shared" ref="SD99:SD130" si="3050">SUM(UK99:VO99)+TT99+TV99+TW99+UB99+UC99+UE99+UF99+UH99+UI99</f>
        <v>0</v>
      </c>
      <c r="SF99" s="4">
        <f t="shared" ref="SF99:SF130" si="3051">SA99+SB99+SC99*1+SD99*1</f>
        <v>43.07</v>
      </c>
      <c r="SI99">
        <f t="shared" ref="SI99:SI130" si="3052">IFERROR(_xlfn.NUMBERVALUE(MID(L99, SEARCH("^", L99)+1, SEARCH("(", L99)-SEARCH("^", L99)-1)), "0")</f>
        <v>4</v>
      </c>
      <c r="SJ99">
        <f t="shared" ref="SJ99:SJ130" si="3053">IFERROR(_xlfn.NUMBERVALUE(MID(M99, SEARCH("^", M99)+1, SEARCH("(", M99)-SEARCH("^", M99)-1)), "0")</f>
        <v>4.83</v>
      </c>
      <c r="SK99">
        <f t="shared" ref="SK99:SK130" si="3054">IFERROR(_xlfn.NUMBERVALUE(MID(N99, SEARCH("^", N99)+1, SEARCH("(", N99)-SEARCH("^", N99)-1)), "0")</f>
        <v>5.4</v>
      </c>
      <c r="SL99">
        <f t="shared" ref="SL99:SL130" si="3055">IFERROR(_xlfn.NUMBERVALUE(MID(O99, SEARCH("^", O99)+1, SEARCH("(", O99)-SEARCH("^", O99)-1)), "0")</f>
        <v>4.5</v>
      </c>
      <c r="SM99">
        <f t="shared" ref="SM99:SM130" si="3056">IFERROR(_xlfn.NUMBERVALUE(MID(P99, SEARCH("^", P99)+1, SEARCH("(", P99)-SEARCH("^", P99)-1)), "0")</f>
        <v>3.9</v>
      </c>
      <c r="SN99">
        <f t="shared" ref="SN99:SN130" si="3057">IFERROR(_xlfn.NUMBERVALUE(MID(Q99, SEARCH("^", Q99)+1, SEARCH("(", Q99)-SEARCH("^", Q99)-1)), "0")</f>
        <v>3.5</v>
      </c>
      <c r="SO99">
        <f t="shared" ref="SO99:SO130" si="3058">IFERROR(_xlfn.NUMBERVALUE(MID(R99, SEARCH("^", R99)+1, SEARCH("(", R99)-SEARCH("^", R99)-1)), "0")</f>
        <v>3.75</v>
      </c>
      <c r="SP99">
        <f t="shared" ref="SP99:SP130" si="3059">IFERROR(_xlfn.NUMBERVALUE(MID(S99, SEARCH("^", S99)+1, SEARCH("(", S99)-SEARCH("^", S99)-1)), "0")</f>
        <v>4.25</v>
      </c>
      <c r="SQ99">
        <f t="shared" ref="SQ99:SQ130" si="3060">IFERROR(_xlfn.NUMBERVALUE(MID(T99, SEARCH("^", T99)+1, SEARCH("(", T99)-SEARCH("^", T99)-1)), "0")</f>
        <v>4.8</v>
      </c>
      <c r="SR99" t="str">
        <f t="shared" ref="SR99:SR130" si="3061">IFERROR(_xlfn.NUMBERVALUE(MID(U99, SEARCH("^", U99)+1, SEARCH("(", U99)-SEARCH("^", U99)-1)), "0")</f>
        <v>0</v>
      </c>
      <c r="SS99">
        <f t="shared" ref="SS99:SS130" si="3062">IFERROR(_xlfn.NUMBERVALUE(MID(V99, SEARCH("^", V99)+1, SEARCH("(", V99)-SEARCH("^", V99)-1)), "0")</f>
        <v>4.1399999999999997</v>
      </c>
      <c r="ST99" t="str">
        <f t="shared" ref="ST99:ST130" si="3063">IFERROR(_xlfn.NUMBERVALUE(MID(W99, SEARCH("^", W99)+1, SEARCH("(", W99)-SEARCH("^", W99)-1)), "0")</f>
        <v>0</v>
      </c>
      <c r="SU99" t="str">
        <f t="shared" ref="SU99:SU130" si="3064">IFERROR(_xlfn.NUMBERVALUE(MID(X99, SEARCH("^", X99)+1, SEARCH("(", X99)-SEARCH("^", X99)-1)), "0")</f>
        <v>0</v>
      </c>
      <c r="SV99" t="str">
        <f t="shared" ref="SV99:SV130" si="3065">IFERROR(_xlfn.NUMBERVALUE(MID(Y99, SEARCH("^", Y99)+1, SEARCH("(", Y99)-SEARCH("^", Y99)-1)), "0")</f>
        <v>0</v>
      </c>
      <c r="SW99" t="str">
        <f t="shared" ref="SW99:SW130" si="3066">IFERROR(_xlfn.NUMBERVALUE(MID(Z99, SEARCH("^", Z99)+1, SEARCH("(", Z99)-SEARCH("^", Z99)-1)), "0")</f>
        <v>0</v>
      </c>
      <c r="SX99" t="str">
        <f t="shared" ref="SX99:SX130" si="3067">IFERROR(_xlfn.NUMBERVALUE(MID(AA99, SEARCH("^", AA99)+1, SEARCH("(", AA99)-SEARCH("^", AA99)-1)), "0")</f>
        <v>0</v>
      </c>
      <c r="SY99" t="str">
        <f t="shared" ref="SY99:SY130" si="3068">IFERROR(_xlfn.NUMBERVALUE(MID(AB99, SEARCH("^", AB99)+1, SEARCH("(", AB99)-SEARCH("^", AB99)-1)), "0")</f>
        <v>0</v>
      </c>
      <c r="SZ99" t="str">
        <f t="shared" ref="SZ99:SZ130" si="3069">IFERROR(_xlfn.NUMBERVALUE(MID(AC99, SEARCH("^", AC99)+1, SEARCH("(", AC99)-SEARCH("^", AC99)-1)), "0")</f>
        <v>0</v>
      </c>
      <c r="TA99" t="str">
        <f t="shared" ref="TA99:TA130" si="3070">IFERROR(_xlfn.NUMBERVALUE(MID(AD99, SEARCH("^", AD99)+1, SEARCH("(", AD99)-SEARCH("^", AD99)-1)), "0")</f>
        <v>0</v>
      </c>
      <c r="TB99" t="str">
        <f t="shared" ref="TB99:TB130" si="3071">IFERROR(_xlfn.NUMBERVALUE(MID(AE99, SEARCH("^", AE99)+1, SEARCH("(", AE99)-SEARCH("^", AE99)-1)), "0")</f>
        <v>0</v>
      </c>
      <c r="TC99" t="str">
        <f t="shared" ref="TC99:TC130" si="3072">IFERROR(_xlfn.NUMBERVALUE(MID(AF99, SEARCH("^", AF99)+1, SEARCH("(", AF99)-SEARCH("^", AF99)-1)), "0")</f>
        <v>0</v>
      </c>
      <c r="TD99" t="str">
        <f t="shared" ref="TD99:TD130" si="3073">IFERROR(_xlfn.NUMBERVALUE(MID(AG99, SEARCH("^", AG99)+1, SEARCH("(", AG99)-SEARCH("^", AG99)-1)), "0")</f>
        <v>0</v>
      </c>
      <c r="TE99" t="str">
        <f t="shared" ref="TE99:TE130" si="3074">IFERROR(_xlfn.NUMBERVALUE(MID(AH99, SEARCH("^", AH99)+1, SEARCH("(", AH99)-SEARCH("^", AH99)-1)), "0")</f>
        <v>0</v>
      </c>
      <c r="TF99" t="str">
        <f t="shared" ref="TF99:TF130" si="3075">IFERROR(_xlfn.NUMBERVALUE(MID(AI99, SEARCH("^", AI99)+1, SEARCH("(", AI99)-SEARCH("^", AI99)-1)), "0")</f>
        <v>0</v>
      </c>
      <c r="TG99" t="str">
        <f t="shared" ref="TG99:TG130" si="3076">IFERROR(_xlfn.NUMBERVALUE(MID(AJ99, SEARCH("^", AJ99)+1, SEARCH("(", AJ99)-SEARCH("^", AJ99)-1)), "0")</f>
        <v>0</v>
      </c>
      <c r="TH99" t="str">
        <f t="shared" ref="TH99:TH130" si="3077">IFERROR(_xlfn.NUMBERVALUE(MID(AK99, SEARCH("^", AK99)+1, SEARCH("(", AK99)-SEARCH("^", AK99)-1)), "0")</f>
        <v>0</v>
      </c>
      <c r="TI99" t="str">
        <f t="shared" ref="TI99:TI130" si="3078">IFERROR(_xlfn.NUMBERVALUE(MID(AL99, SEARCH("^", AL99)+1, SEARCH("(", AL99)-SEARCH("^", AL99)-1)), "0")</f>
        <v>0</v>
      </c>
      <c r="TJ99" t="str">
        <f t="shared" ref="TJ99:TJ130" si="3079">IFERROR(_xlfn.NUMBERVALUE(MID(AM99, SEARCH("^", AM99)+1, SEARCH("(", AM99)-SEARCH("^", AM99)-1)), "0")</f>
        <v>0</v>
      </c>
      <c r="TK99" t="str">
        <f t="shared" ref="TK99:TK130" si="3080">IFERROR(_xlfn.NUMBERVALUE(MID(AN99, SEARCH("^", AN99)+1, SEARCH("(", AN99)-SEARCH("^", AN99)-1)), "0")</f>
        <v>0</v>
      </c>
      <c r="TL99" t="str">
        <f t="shared" ref="TL99:TL130" si="3081">IFERROR(_xlfn.NUMBERVALUE(MID(AO99, SEARCH("^", AO99)+1, SEARCH("(", AO99)-SEARCH("^", AO99)-1)), "0")</f>
        <v>0</v>
      </c>
      <c r="TM99" t="str">
        <f t="shared" ref="TM99:TM130" si="3082">IFERROR(_xlfn.NUMBERVALUE(MID(AP99, SEARCH("^", AP99)+1, SEARCH("(", AP99)-SEARCH("^", AP99)-1)), "0")</f>
        <v>0</v>
      </c>
      <c r="TN99" t="str">
        <f t="shared" ref="TN99:TN130" si="3083">IFERROR(_xlfn.NUMBERVALUE(MID(AQ99, SEARCH("^", AQ99)+1, SEARCH("(", AQ99)-SEARCH("^", AQ99)-1)), "0")</f>
        <v>0</v>
      </c>
      <c r="TO99" t="str">
        <f t="shared" ref="TO99:TO130" si="3084">IFERROR(_xlfn.NUMBERVALUE(MID(AR99, SEARCH("^", AR99)+1, SEARCH("(", AR99)-SEARCH("^", AR99)-1)), "0")</f>
        <v>0</v>
      </c>
      <c r="TP99" t="str">
        <f t="shared" ref="TP99:TP130" si="3085">IFERROR(_xlfn.NUMBERVALUE(MID(AS99, SEARCH("^", AS99)+1, SEARCH("(", AS99)-SEARCH("^", AS99)-1)), "0")</f>
        <v>0</v>
      </c>
      <c r="TQ99" t="str">
        <f t="shared" ref="TQ99:TQ130" si="3086">IFERROR(_xlfn.NUMBERVALUE(MID(AT99, SEARCH("^", AT99)+1, SEARCH("(", AT99)-SEARCH("^", AT99)-1)), "0")</f>
        <v>0</v>
      </c>
      <c r="TR99" t="str">
        <f t="shared" ref="TR99:TR130" si="3087">IFERROR(_xlfn.NUMBERVALUE(MID(AU99, SEARCH("^", AU99)+1, SEARCH("(", AU99)-SEARCH("^", AU99)-1)), "0")</f>
        <v>0</v>
      </c>
      <c r="TS99" t="str">
        <f t="shared" ref="TS99:TS130" si="3088">IFERROR(_xlfn.NUMBERVALUE(MID(AV99, SEARCH("^", AV99)+1, SEARCH("(", AV99)-SEARCH("^", AV99)-1)), "0")</f>
        <v>0</v>
      </c>
      <c r="TT99" t="str">
        <f t="shared" ref="TT99:TT130" si="3089">IFERROR(_xlfn.NUMBERVALUE(MID(AW99, SEARCH("^", AW99)+1, SEARCH("(", AW99)-SEARCH("^", AW99)-1)), "0")</f>
        <v>0</v>
      </c>
      <c r="TU99" t="str">
        <f t="shared" ref="TU99:TU130" si="3090">IFERROR(_xlfn.NUMBERVALUE(MID(AX99, SEARCH("^", AX99)+1, SEARCH("(", AX99)-SEARCH("^", AX99)-1)), "0")</f>
        <v>0</v>
      </c>
      <c r="TV99" t="str">
        <f t="shared" ref="TV99:TV130" si="3091">IFERROR(_xlfn.NUMBERVALUE(MID(AY99, SEARCH("^", AY99)+1, SEARCH("(", AY99)-SEARCH("^", AY99)-1)), "0")</f>
        <v>0</v>
      </c>
      <c r="TW99" t="str">
        <f t="shared" ref="TW99:TW130" si="3092">IFERROR(_xlfn.NUMBERVALUE(MID(AZ99, SEARCH("^", AZ99)+1, SEARCH("(", AZ99)-SEARCH("^", AZ99)-1)), "0")</f>
        <v>0</v>
      </c>
      <c r="TX99" t="str">
        <f t="shared" ref="TX99:TX130" si="3093">IFERROR(_xlfn.NUMBERVALUE(MID(BA99, SEARCH("^", BA99)+1, SEARCH("(", BA99)-SEARCH("^", BA99)-1)), "0")</f>
        <v>0</v>
      </c>
      <c r="TY99" t="str">
        <f t="shared" ref="TY99:TY130" si="3094">IFERROR(_xlfn.NUMBERVALUE(MID(BB99, SEARCH("^", BB99)+1, SEARCH("(", BB99)-SEARCH("^", BB99)-1)), "0")</f>
        <v>0</v>
      </c>
      <c r="TZ99" t="str">
        <f t="shared" ref="TZ99:TZ130" si="3095">IFERROR(_xlfn.NUMBERVALUE(MID(BC99, SEARCH("^", BC99)+1, SEARCH("(", BC99)-SEARCH("^", BC99)-1)), "0")</f>
        <v>0</v>
      </c>
      <c r="UA99" t="str">
        <f t="shared" ref="UA99:UA130" si="3096">IFERROR(_xlfn.NUMBERVALUE(MID(BD99, SEARCH("^", BD99)+1, SEARCH("(", BD99)-SEARCH("^", BD99)-1)), "0")</f>
        <v>0</v>
      </c>
      <c r="UB99" t="str">
        <f t="shared" ref="UB99:UB130" si="3097">IFERROR(_xlfn.NUMBERVALUE(MID(BE99, SEARCH("^", BE99)+1, SEARCH("(", BE99)-SEARCH("^", BE99)-1)), "0")</f>
        <v>0</v>
      </c>
      <c r="UC99" t="str">
        <f t="shared" ref="UC99:UC130" si="3098">IFERROR(_xlfn.NUMBERVALUE(MID(BF99, SEARCH("^", BF99)+1, SEARCH("(", BF99)-SEARCH("^", BF99)-1)), "0")</f>
        <v>0</v>
      </c>
      <c r="UD99" t="str">
        <f t="shared" ref="UD99:UD130" si="3099">IFERROR(_xlfn.NUMBERVALUE(MID(BG99, SEARCH("^", BG99)+1, SEARCH("(", BG99)-SEARCH("^", BG99)-1)), "0")</f>
        <v>0</v>
      </c>
      <c r="UE99" t="str">
        <f t="shared" ref="UE99:UE130" si="3100">IFERROR(_xlfn.NUMBERVALUE(MID(BH99, SEARCH("^", BH99)+1, SEARCH("(", BH99)-SEARCH("^", BH99)-1)), "0")</f>
        <v>0</v>
      </c>
      <c r="UF99" t="str">
        <f t="shared" ref="UF99:UF130" si="3101">IFERROR(_xlfn.NUMBERVALUE(MID(BI99, SEARCH("^", BI99)+1, SEARCH("(", BI99)-SEARCH("^", BI99)-1)), "0")</f>
        <v>0</v>
      </c>
      <c r="UG99" t="str">
        <f t="shared" ref="UG99:UG130" si="3102">IFERROR(_xlfn.NUMBERVALUE(MID(BJ99, SEARCH("^", BJ99)+1, SEARCH("(", BJ99)-SEARCH("^", BJ99)-1)), "0")</f>
        <v>0</v>
      </c>
      <c r="UH99" t="str">
        <f t="shared" ref="UH99:UH130" si="3103">IFERROR(_xlfn.NUMBERVALUE(MID(BK99, SEARCH("^", BK99)+1, SEARCH("(", BK99)-SEARCH("^", BK99)-1)), "0")</f>
        <v>0</v>
      </c>
      <c r="UI99" t="str">
        <f t="shared" ref="UI99:UI130" si="3104">IFERROR(_xlfn.NUMBERVALUE(MID(BL99, SEARCH("^", BL99)+1, SEARCH("(", BL99)-SEARCH("^", BL99)-1)), "0")</f>
        <v>0</v>
      </c>
      <c r="UJ99" t="str">
        <f t="shared" ref="UJ99:UJ130" si="3105">IFERROR(_xlfn.NUMBERVALUE(MID(BM99, SEARCH("^", BM99)+1, SEARCH("(", BM99)-SEARCH("^", BM99)-1)), "0")</f>
        <v>0</v>
      </c>
      <c r="UK99" t="str">
        <f t="shared" ref="UK99:UK130" si="3106">IFERROR(_xlfn.NUMBERVALUE(MID(BN99, SEARCH("^", BN99)+1, SEARCH("(", BN99)-SEARCH("^", BN99)-1)), "0")</f>
        <v>0</v>
      </c>
      <c r="UL99" t="str">
        <f t="shared" ref="UL99:UL130" si="3107">IFERROR(_xlfn.NUMBERVALUE(MID(BO99, SEARCH("^", BO99)+1, SEARCH("(", BO99)-SEARCH("^", BO99)-1)), "0")</f>
        <v>0</v>
      </c>
      <c r="UM99" t="str">
        <f t="shared" ref="UM99:UM130" si="3108">IFERROR(_xlfn.NUMBERVALUE(MID(BP99, SEARCH("^", BP99)+1, SEARCH("(", BP99)-SEARCH("^", BP99)-1)), "0")</f>
        <v>0</v>
      </c>
      <c r="UN99" t="str">
        <f t="shared" ref="UN99:UN130" si="3109">IFERROR(_xlfn.NUMBERVALUE(MID(BQ99, SEARCH("^", BQ99)+1, SEARCH("(", BQ99)-SEARCH("^", BQ99)-1)), "0")</f>
        <v>0</v>
      </c>
      <c r="UO99" t="str">
        <f t="shared" ref="UO99:UO130" si="3110">IFERROR(_xlfn.NUMBERVALUE(MID(BR99, SEARCH("^", BR99)+1, SEARCH("(", BR99)-SEARCH("^", BR99)-1)), "0")</f>
        <v>0</v>
      </c>
      <c r="UP99" t="str">
        <f t="shared" ref="UP99:UP130" si="3111">IFERROR(_xlfn.NUMBERVALUE(MID(BS99, SEARCH("^", BS99)+1, SEARCH("(", BS99)-SEARCH("^", BS99)-1)), "0")</f>
        <v>0</v>
      </c>
      <c r="UQ99" t="str">
        <f t="shared" ref="UQ99:UQ130" si="3112">IFERROR(_xlfn.NUMBERVALUE(MID(BT99, SEARCH("^", BT99)+1, SEARCH("(", BT99)-SEARCH("^", BT99)-1)), "0")</f>
        <v>0</v>
      </c>
      <c r="UR99" t="str">
        <f t="shared" ref="UR99:UR130" si="3113">IFERROR(_xlfn.NUMBERVALUE(MID(BU99, SEARCH("^", BU99)+1, SEARCH("(", BU99)-SEARCH("^", BU99)-1)), "0")</f>
        <v>0</v>
      </c>
      <c r="US99" t="str">
        <f t="shared" ref="US99:US130" si="3114">IFERROR(_xlfn.NUMBERVALUE(MID(BV99, SEARCH("^", BV99)+1, SEARCH("(", BV99)-SEARCH("^", BV99)-1)), "0")</f>
        <v>0</v>
      </c>
      <c r="UT99" t="str">
        <f t="shared" ref="UT99:UT130" si="3115">IFERROR(_xlfn.NUMBERVALUE(MID(BW99, SEARCH("^", BW99)+1, SEARCH("(", BW99)-SEARCH("^", BW99)-1)), "0")</f>
        <v>0</v>
      </c>
      <c r="UU99" t="str">
        <f t="shared" ref="UU99:UU130" si="3116">IFERROR(_xlfn.NUMBERVALUE(MID(BX99, SEARCH("^", BX99)+1, SEARCH("(", BX99)-SEARCH("^", BX99)-1)), "0")</f>
        <v>0</v>
      </c>
      <c r="UV99" t="str">
        <f t="shared" ref="UV99:UV130" si="3117">IFERROR(_xlfn.NUMBERVALUE(MID(BY99, SEARCH("^", BY99)+1, SEARCH("(", BY99)-SEARCH("^", BY99)-1)), "0")</f>
        <v>0</v>
      </c>
      <c r="UW99" t="str">
        <f t="shared" ref="UW99:UW130" si="3118">IFERROR(_xlfn.NUMBERVALUE(MID(BZ99, SEARCH("^", BZ99)+1, SEARCH("(", BZ99)-SEARCH("^", BZ99)-1)), "0")</f>
        <v>0</v>
      </c>
      <c r="UX99" t="str">
        <f t="shared" ref="UX99:UX130" si="3119">IFERROR(_xlfn.NUMBERVALUE(MID(CA99, SEARCH("^", CA99)+1, SEARCH("(", CA99)-SEARCH("^", CA99)-1)), "0")</f>
        <v>0</v>
      </c>
      <c r="UY99" t="str">
        <f t="shared" ref="UY99:UY130" si="3120">IFERROR(_xlfn.NUMBERVALUE(MID(CB99, SEARCH("^", CB99)+1, SEARCH("(", CB99)-SEARCH("^", CB99)-1)), "0")</f>
        <v>0</v>
      </c>
      <c r="UZ99" t="str">
        <f t="shared" ref="UZ99:UZ130" si="3121">IFERROR(_xlfn.NUMBERVALUE(MID(CC99, SEARCH("^", CC99)+1, SEARCH("(", CC99)-SEARCH("^", CC99)-1)), "0")</f>
        <v>0</v>
      </c>
      <c r="VA99" t="str">
        <f t="shared" ref="VA99:VA130" si="3122">IFERROR(_xlfn.NUMBERVALUE(MID(CD99, SEARCH("^", CD99)+1, SEARCH("(", CD99)-SEARCH("^", CD99)-1)), "0")</f>
        <v>0</v>
      </c>
      <c r="VB99" t="str">
        <f t="shared" ref="VB99:VB130" si="3123">IFERROR(_xlfn.NUMBERVALUE(MID(CE99, SEARCH("^", CE99)+1, SEARCH("(", CE99)-SEARCH("^", CE99)-1)), "0")</f>
        <v>0</v>
      </c>
      <c r="VC99" t="str">
        <f t="shared" ref="VC99:VC130" si="3124">IFERROR(_xlfn.NUMBERVALUE(MID(CF99, SEARCH("^", CF99)+1, SEARCH("(", CF99)-SEARCH("^", CF99)-1)), "0")</f>
        <v>0</v>
      </c>
      <c r="VD99" t="str">
        <f t="shared" ref="VD99:VD130" si="3125">IFERROR(_xlfn.NUMBERVALUE(MID(CG99, SEARCH("^", CG99)+1, SEARCH("(", CG99)-SEARCH("^", CG99)-1)), "0")</f>
        <v>0</v>
      </c>
      <c r="VE99" t="str">
        <f t="shared" ref="VE99:VE130" si="3126">IFERROR(_xlfn.NUMBERVALUE(MID(CH99, SEARCH("^", CH99)+1, SEARCH("(", CH99)-SEARCH("^", CH99)-1)), "0")</f>
        <v>0</v>
      </c>
      <c r="VF99" t="str">
        <f t="shared" ref="VF99:VF130" si="3127">IFERROR(_xlfn.NUMBERVALUE(MID(CI99, SEARCH("^", CI99)+1, SEARCH("(", CI99)-SEARCH("^", CI99)-1)), "0")</f>
        <v>0</v>
      </c>
      <c r="VG99" t="str">
        <f t="shared" ref="VG99:VG130" si="3128">IFERROR(_xlfn.NUMBERVALUE(MID(CJ99, SEARCH("^", CJ99)+1, SEARCH("(", CJ99)-SEARCH("^", CJ99)-1)), "0")</f>
        <v>0</v>
      </c>
      <c r="VH99" t="str">
        <f t="shared" ref="VH99:VH130" si="3129">IFERROR(_xlfn.NUMBERVALUE(MID(CK99, SEARCH("^", CK99)+1, SEARCH("(", CK99)-SEARCH("^", CK99)-1)), "0")</f>
        <v>0</v>
      </c>
      <c r="VI99" t="str">
        <f t="shared" ref="VI99:VI130" si="3130">IFERROR(_xlfn.NUMBERVALUE(MID(CL99, SEARCH("^", CL99)+1, SEARCH("(", CL99)-SEARCH("^", CL99)-1)), "0")</f>
        <v>0</v>
      </c>
      <c r="VJ99" t="str">
        <f t="shared" ref="VJ99:VJ130" si="3131">IFERROR(_xlfn.NUMBERVALUE(MID(CM99, SEARCH("^", CM99)+1, SEARCH("(", CM99)-SEARCH("^", CM99)-1)), "0")</f>
        <v>0</v>
      </c>
      <c r="VK99" t="str">
        <f t="shared" ref="VK99:VK130" si="3132">IFERROR(_xlfn.NUMBERVALUE(MID(CN99, SEARCH("^", CN99)+1, SEARCH("(", CN99)-SEARCH("^", CN99)-1)), "0")</f>
        <v>0</v>
      </c>
      <c r="VL99" t="str">
        <f t="shared" ref="VL99:VL130" si="3133">IFERROR(_xlfn.NUMBERVALUE(MID(CO99, SEARCH("^", CO99)+1, SEARCH("(", CO99)-SEARCH("^", CO99)-1)), "0")</f>
        <v>0</v>
      </c>
      <c r="VM99" t="str">
        <f t="shared" ref="VM99:VM130" si="3134">IFERROR(_xlfn.NUMBERVALUE(MID(CP99, SEARCH("^", CP99)+1, SEARCH("(", CP99)-SEARCH("^", CP99)-1)), "0")</f>
        <v>0</v>
      </c>
      <c r="VN99" t="str">
        <f t="shared" ref="VN99:VN130" si="3135">IFERROR(_xlfn.NUMBERVALUE(MID(CQ99, SEARCH("^", CQ99)+1, SEARCH("(", CQ99)-SEARCH("^", CQ99)-1)), "0")</f>
        <v>0</v>
      </c>
      <c r="VO99" t="str">
        <f t="shared" ref="VO99:VO130" si="3136">IFERROR(_xlfn.NUMBERVALUE(MID(CR99, SEARCH("^", CR99)+1, SEARCH("(", CR99)-SEARCH("^", CR99)-1)), "0")</f>
        <v>0</v>
      </c>
      <c r="VQ99" s="4">
        <f t="shared" ref="VQ99:VQ130" si="3137">VY99+VZ99+WA99+WD99+WG99+WM99+WP99+WV99+WY99+XE99+XH99+XN99+XQ99+XW99+XZ99</f>
        <v>13.969999999999999</v>
      </c>
      <c r="VR99" s="4">
        <f t="shared" ref="VR99:VR130" si="3138">WE99+WF99+WJ99+WN99+WO99+WS99+WW99+WX99+XB99+XF99+XG99+XK99+XO99+XP99+XT99</f>
        <v>8.8600000000000012</v>
      </c>
      <c r="VS99" s="4">
        <f t="shared" ref="VS99:VS130" si="3139">WB99+WC99+WH99+WI99+WK99+WL99+WQ99+WR99+WT99+WU99+WZ99+XA99+XC99+XD99+XI99</f>
        <v>0.82000000000000028</v>
      </c>
      <c r="VT99" s="4">
        <f t="shared" ref="VT99:VT130" si="3140">SUM(YA99:ZE99)+XJ99+XL99+XM99+XR99+XS99+XU99+XV99+XX99+XY99</f>
        <v>0</v>
      </c>
      <c r="VV99" s="4">
        <f t="shared" ref="VV99:VV130" si="3141">VQ99+VR99+VS99*1+VT99*1</f>
        <v>23.65</v>
      </c>
      <c r="VY99">
        <f t="shared" ref="VY99:VY130" si="3142">IFERROR(_xlfn.NUMBERVALUE(MID(L99, SEARCH("(", L99)+1, SEARCH(")", L99)-SEARCH("(", L99)-1)), 0)</f>
        <v>-3.99</v>
      </c>
      <c r="VZ99">
        <f t="shared" ref="VZ99:VZ130" si="3143">IFERROR(_xlfn.NUMBERVALUE(MID(M99, SEARCH("(", M99)+1, SEARCH(")", M99)-SEARCH("(", M99)-1)), 0)</f>
        <v>10.75</v>
      </c>
      <c r="WA99">
        <f t="shared" ref="WA99:WA130" si="3144">IFERROR(_xlfn.NUMBERVALUE(MID(N99, SEARCH("(", N99)+1, SEARCH(")", N99)-SEARCH("(", N99)-1)), 0)</f>
        <v>12.94</v>
      </c>
      <c r="WB99">
        <f t="shared" ref="WB99:WB130" si="3145">IFERROR(_xlfn.NUMBERVALUE(MID(O99, SEARCH("(", O99)+1, SEARCH(")", O99)-SEARCH("(", O99)-1)), 0)</f>
        <v>12.67</v>
      </c>
      <c r="WC99">
        <f t="shared" ref="WC99:WC130" si="3146">IFERROR(_xlfn.NUMBERVALUE(MID(P99, SEARCH("(", P99)+1, SEARCH(")", P99)-SEARCH("(", P99)-1)), 0)</f>
        <v>-1.25</v>
      </c>
      <c r="WD99">
        <f t="shared" ref="WD99:WD130" si="3147">IFERROR(_xlfn.NUMBERVALUE(MID(Q99, SEARCH("(", Q99)+1, SEARCH(")", Q99)-SEARCH("(", Q99)-1)), 0)</f>
        <v>-5.6</v>
      </c>
      <c r="WE99">
        <f t="shared" ref="WE99:WE130" si="3148">IFERROR(_xlfn.NUMBERVALUE(MID(R99, SEARCH("(", R99)+1, SEARCH(")", R99)-SEARCH("(", R99)-1)), 0)</f>
        <v>9.7200000000000006</v>
      </c>
      <c r="WF99">
        <f t="shared" ref="WF99:WF130" si="3149">IFERROR(_xlfn.NUMBERVALUE(MID(S99, SEARCH("(", S99)+1, SEARCH(")", S99)-SEARCH("(", S99)-1)), 0)</f>
        <v>-0.86</v>
      </c>
      <c r="WG99">
        <f t="shared" ref="WG99:WG130" si="3150">IFERROR(_xlfn.NUMBERVALUE(MID(T99, SEARCH("(", T99)+1, SEARCH(")", T99)-SEARCH("(", T99)-1)), 0)</f>
        <v>-0.13</v>
      </c>
      <c r="WH99">
        <f t="shared" ref="WH99:WH130" si="3151">IFERROR(_xlfn.NUMBERVALUE(MID(U99, SEARCH("(", U99)+1, SEARCH(")", U99)-SEARCH("(", U99)-1)), 0)</f>
        <v>0</v>
      </c>
      <c r="WI99">
        <f t="shared" ref="WI99:WI130" si="3152">IFERROR(_xlfn.NUMBERVALUE(MID(V99, SEARCH("(", V99)+1, SEARCH(")", V99)-SEARCH("(", V99)-1)), 0)</f>
        <v>-10.6</v>
      </c>
      <c r="WJ99">
        <f t="shared" ref="WJ99:WJ130" si="3153">IFERROR(_xlfn.NUMBERVALUE(MID(W99, SEARCH("(", W99)+1, SEARCH(")", W99)-SEARCH("(", W99)-1)), 0)</f>
        <v>0</v>
      </c>
      <c r="WK99">
        <f t="shared" ref="WK99:WK130" si="3154">IFERROR(_xlfn.NUMBERVALUE(MID(X99, SEARCH("(", X99)+1, SEARCH(")", X99)-SEARCH("(", X99)-1)), 0)</f>
        <v>0</v>
      </c>
      <c r="WL99">
        <f t="shared" ref="WL99:WL130" si="3155">IFERROR(_xlfn.NUMBERVALUE(MID(Y99, SEARCH("(", Y99)+1, SEARCH(")", Y99)-SEARCH("(", Y99)-1)), 0)</f>
        <v>0</v>
      </c>
      <c r="WM99">
        <f t="shared" ref="WM99:WM130" si="3156">IFERROR(_xlfn.NUMBERVALUE(MID(Z99, SEARCH("(", Z99)+1, SEARCH(")", Z99)-SEARCH("(", Z99)-1)), 0)</f>
        <v>0</v>
      </c>
      <c r="WN99">
        <f t="shared" ref="WN99:WN130" si="3157">IFERROR(_xlfn.NUMBERVALUE(MID(AA99, SEARCH("(", AA99)+1, SEARCH(")", AA99)-SEARCH("(", AA99)-1)), 0)</f>
        <v>0</v>
      </c>
      <c r="WO99">
        <f t="shared" ref="WO99:WO130" si="3158">IFERROR(_xlfn.NUMBERVALUE(MID(AB99, SEARCH("(", AB99)+1, SEARCH(")", AB99)-SEARCH("(", AB99)-1)), 0)</f>
        <v>0</v>
      </c>
      <c r="WP99">
        <f t="shared" ref="WP99:WP130" si="3159">IFERROR(_xlfn.NUMBERVALUE(MID(AC99, SEARCH("(", AC99)+1, SEARCH(")", AC99)-SEARCH("(", AC99)-1)), 0)</f>
        <v>0</v>
      </c>
      <c r="WQ99">
        <f t="shared" ref="WQ99:WQ130" si="3160">IFERROR(_xlfn.NUMBERVALUE(MID(AD99, SEARCH("(", AD99)+1, SEARCH(")", AD99)-SEARCH("(", AD99)-1)), 0)</f>
        <v>0</v>
      </c>
      <c r="WR99">
        <f t="shared" ref="WR99:WR130" si="3161">IFERROR(_xlfn.NUMBERVALUE(MID(AE99, SEARCH("(", AE99)+1, SEARCH(")", AE99)-SEARCH("(", AE99)-1)), 0)</f>
        <v>0</v>
      </c>
      <c r="WS99">
        <f t="shared" ref="WS99:WS130" si="3162">IFERROR(_xlfn.NUMBERVALUE(MID(AF99, SEARCH("(", AF99)+1, SEARCH(")", AF99)-SEARCH("(", AF99)-1)), 0)</f>
        <v>0</v>
      </c>
      <c r="WT99">
        <f t="shared" ref="WT99:WT130" si="3163">IFERROR(_xlfn.NUMBERVALUE(MID(AG99, SEARCH("(", AG99)+1, SEARCH(")", AG99)-SEARCH("(", AG99)-1)), 0)</f>
        <v>0</v>
      </c>
      <c r="WU99">
        <f t="shared" ref="WU99:WU130" si="3164">IFERROR(_xlfn.NUMBERVALUE(MID(AH99, SEARCH("(", AH99)+1, SEARCH(")", AH99)-SEARCH("(", AH99)-1)), 0)</f>
        <v>0</v>
      </c>
      <c r="WV99">
        <f t="shared" ref="WV99:WV130" si="3165">IFERROR(_xlfn.NUMBERVALUE(MID(AI99, SEARCH("(", AI99)+1, SEARCH(")", AI99)-SEARCH("(", AI99)-1)), 0)</f>
        <v>0</v>
      </c>
      <c r="WW99">
        <f t="shared" ref="WW99:WW130" si="3166">IFERROR(_xlfn.NUMBERVALUE(MID(AJ99, SEARCH("(", AJ99)+1, SEARCH(")", AJ99)-SEARCH("(", AJ99)-1)), 0)</f>
        <v>0</v>
      </c>
      <c r="WX99">
        <f t="shared" ref="WX99:WX130" si="3167">IFERROR(_xlfn.NUMBERVALUE(MID(AK99, SEARCH("(", AK99)+1, SEARCH(")", AK99)-SEARCH("(", AK99)-1)), 0)</f>
        <v>0</v>
      </c>
      <c r="WY99">
        <f t="shared" ref="WY99:WY130" si="3168">IFERROR(_xlfn.NUMBERVALUE(MID(AL99, SEARCH("(", AL99)+1, SEARCH(")", AL99)-SEARCH("(", AL99)-1)), 0)</f>
        <v>0</v>
      </c>
      <c r="WZ99">
        <f t="shared" ref="WZ99:WZ130" si="3169">IFERROR(_xlfn.NUMBERVALUE(MID(AM99, SEARCH("(", AM99)+1, SEARCH(")", AM99)-SEARCH("(", AM99)-1)), 0)</f>
        <v>0</v>
      </c>
      <c r="XA99">
        <f t="shared" ref="XA99:XA130" si="3170">IFERROR(_xlfn.NUMBERVALUE(MID(AN99, SEARCH("(", AN99)+1, SEARCH(")", AN99)-SEARCH("(", AN99)-1)), 0)</f>
        <v>0</v>
      </c>
      <c r="XB99">
        <f t="shared" ref="XB99:XB130" si="3171">IFERROR(_xlfn.NUMBERVALUE(MID(AO99, SEARCH("(", AO99)+1, SEARCH(")", AO99)-SEARCH("(", AO99)-1)), 0)</f>
        <v>0</v>
      </c>
      <c r="XC99">
        <f t="shared" ref="XC99:XC130" si="3172">IFERROR(_xlfn.NUMBERVALUE(MID(AP99, SEARCH("(", AP99)+1, SEARCH(")", AP99)-SEARCH("(", AP99)-1)), 0)</f>
        <v>0</v>
      </c>
      <c r="XD99">
        <f t="shared" ref="XD99:XD130" si="3173">IFERROR(_xlfn.NUMBERVALUE(MID(AQ99, SEARCH("(", AQ99)+1, SEARCH(")", AQ99)-SEARCH("(", AQ99)-1)), 0)</f>
        <v>0</v>
      </c>
      <c r="XE99">
        <f t="shared" ref="XE99:XE130" si="3174">IFERROR(_xlfn.NUMBERVALUE(MID(AR99, SEARCH("(", AR99)+1, SEARCH(")", AR99)-SEARCH("(", AR99)-1)), 0)</f>
        <v>0</v>
      </c>
      <c r="XF99">
        <f t="shared" ref="XF99:XF130" si="3175">IFERROR(_xlfn.NUMBERVALUE(MID(AS99, SEARCH("(", AS99)+1, SEARCH(")", AS99)-SEARCH("(", AS99)-1)), 0)</f>
        <v>0</v>
      </c>
      <c r="XG99">
        <f t="shared" ref="XG99:XG130" si="3176">IFERROR(_xlfn.NUMBERVALUE(MID(AT99, SEARCH("(", AT99)+1, SEARCH(")", AT99)-SEARCH("(", AT99)-1)), 0)</f>
        <v>0</v>
      </c>
      <c r="XH99">
        <f t="shared" ref="XH99:XH130" si="3177">IFERROR(_xlfn.NUMBERVALUE(MID(AU99, SEARCH("(", AU99)+1, SEARCH(")", AU99)-SEARCH("(", AU99)-1)), 0)</f>
        <v>0</v>
      </c>
      <c r="XI99">
        <f t="shared" ref="XI99:XI130" si="3178">IFERROR(_xlfn.NUMBERVALUE(MID(AV99, SEARCH("(", AV99)+1, SEARCH(")", AV99)-SEARCH("(", AV99)-1)), 0)</f>
        <v>0</v>
      </c>
      <c r="XJ99">
        <f t="shared" ref="XJ99:XJ130" si="3179">IFERROR(_xlfn.NUMBERVALUE(MID(AW99, SEARCH("(", AW99)+1, SEARCH(")", AW99)-SEARCH("(", AW99)-1)), 0)</f>
        <v>0</v>
      </c>
      <c r="XK99">
        <f t="shared" ref="XK99:XK130" si="3180">IFERROR(_xlfn.NUMBERVALUE(MID(AX99, SEARCH("(", AX99)+1, SEARCH(")", AX99)-SEARCH("(", AX99)-1)), 0)</f>
        <v>0</v>
      </c>
      <c r="XL99">
        <f t="shared" ref="XL99:XL130" si="3181">IFERROR(_xlfn.NUMBERVALUE(MID(AY99, SEARCH("(", AY99)+1, SEARCH(")", AY99)-SEARCH("(", AY99)-1)), 0)</f>
        <v>0</v>
      </c>
      <c r="XM99">
        <f t="shared" ref="XM99:XM130" si="3182">IFERROR(_xlfn.NUMBERVALUE(MID(AZ99, SEARCH("(", AZ99)+1, SEARCH(")", AZ99)-SEARCH("(", AZ99)-1)), 0)</f>
        <v>0</v>
      </c>
      <c r="XN99">
        <f t="shared" ref="XN99:XN130" si="3183">IFERROR(_xlfn.NUMBERVALUE(MID(BA99, SEARCH("(", BA99)+1, SEARCH(")", BA99)-SEARCH("(", BA99)-1)), 0)</f>
        <v>0</v>
      </c>
      <c r="XO99">
        <f t="shared" ref="XO99:XO130" si="3184">IFERROR(_xlfn.NUMBERVALUE(MID(BB99, SEARCH("(", BB99)+1, SEARCH(")", BB99)-SEARCH("(", BB99)-1)), 0)</f>
        <v>0</v>
      </c>
      <c r="XP99">
        <f t="shared" ref="XP99:XP130" si="3185">IFERROR(_xlfn.NUMBERVALUE(MID(BC99, SEARCH("(", BC99)+1, SEARCH(")", BC99)-SEARCH("(", BC99)-1)), 0)</f>
        <v>0</v>
      </c>
      <c r="XQ99">
        <f t="shared" ref="XQ99:XQ130" si="3186">IFERROR(_xlfn.NUMBERVALUE(MID(BD99, SEARCH("(", BD99)+1, SEARCH(")", BD99)-SEARCH("(", BD99)-1)), 0)</f>
        <v>0</v>
      </c>
      <c r="XR99">
        <f t="shared" ref="XR99:XR130" si="3187">IFERROR(_xlfn.NUMBERVALUE(MID(BE99, SEARCH("(", BE99)+1, SEARCH(")", BE99)-SEARCH("(", BE99)-1)), 0)</f>
        <v>0</v>
      </c>
      <c r="XS99">
        <f t="shared" ref="XS99:XS130" si="3188">IFERROR(_xlfn.NUMBERVALUE(MID(BF99, SEARCH("(", BF99)+1, SEARCH(")", BF99)-SEARCH("(", BF99)-1)), 0)</f>
        <v>0</v>
      </c>
      <c r="XT99">
        <f t="shared" ref="XT99:XT130" si="3189">IFERROR(_xlfn.NUMBERVALUE(MID(BG99, SEARCH("(", BG99)+1, SEARCH(")", BG99)-SEARCH("(", BG99)-1)), 0)</f>
        <v>0</v>
      </c>
      <c r="XU99">
        <f t="shared" ref="XU99:XU130" si="3190">IFERROR(_xlfn.NUMBERVALUE(MID(BH99, SEARCH("(", BH99)+1, SEARCH(")", BH99)-SEARCH("(", BH99)-1)), 0)</f>
        <v>0</v>
      </c>
      <c r="XV99">
        <f t="shared" ref="XV99:XV130" si="3191">IFERROR(_xlfn.NUMBERVALUE(MID(BI99, SEARCH("(", BI99)+1, SEARCH(")", BI99)-SEARCH("(", BI99)-1)), 0)</f>
        <v>0</v>
      </c>
      <c r="XW99">
        <f t="shared" ref="XW99:XW130" si="3192">IFERROR(_xlfn.NUMBERVALUE(MID(BJ99, SEARCH("(", BJ99)+1, SEARCH(")", BJ99)-SEARCH("(", BJ99)-1)), 0)</f>
        <v>0</v>
      </c>
      <c r="XX99">
        <f t="shared" ref="XX99:XX130" si="3193">IFERROR(_xlfn.NUMBERVALUE(MID(BK99, SEARCH("(", BK99)+1, SEARCH(")", BK99)-SEARCH("(", BK99)-1)), 0)</f>
        <v>0</v>
      </c>
      <c r="XY99">
        <f t="shared" ref="XY99:XY130" si="3194">IFERROR(_xlfn.NUMBERVALUE(MID(BL99, SEARCH("(", BL99)+1, SEARCH(")", BL99)-SEARCH("(", BL99)-1)), 0)</f>
        <v>0</v>
      </c>
      <c r="XZ99">
        <f t="shared" ref="XZ99:XZ130" si="3195">IFERROR(_xlfn.NUMBERVALUE(MID(BM99, SEARCH("(", BM99)+1, SEARCH(")", BM99)-SEARCH("(", BM99)-1)), 0)</f>
        <v>0</v>
      </c>
      <c r="YA99">
        <f t="shared" ref="YA99:YA130" si="3196">IFERROR(_xlfn.NUMBERVALUE(MID(BN99, SEARCH("(", BN99)+1, SEARCH(")", BN99)-SEARCH("(", BN99)-1)), 0)</f>
        <v>0</v>
      </c>
      <c r="YB99">
        <f t="shared" ref="YB99:YB130" si="3197">IFERROR(_xlfn.NUMBERVALUE(MID(BO99, SEARCH("(", BO99)+1, SEARCH(")", BO99)-SEARCH("(", BO99)-1)), 0)</f>
        <v>0</v>
      </c>
      <c r="YC99">
        <f t="shared" ref="YC99:YC130" si="3198">IFERROR(_xlfn.NUMBERVALUE(MID(BP99, SEARCH("(", BP99)+1, SEARCH(")", BP99)-SEARCH("(", BP99)-1)), 0)</f>
        <v>0</v>
      </c>
      <c r="YD99">
        <f t="shared" ref="YD99:YD130" si="3199">IFERROR(_xlfn.NUMBERVALUE(MID(BQ99, SEARCH("(", BQ99)+1, SEARCH(")", BQ99)-SEARCH("(", BQ99)-1)), 0)</f>
        <v>0</v>
      </c>
      <c r="YE99">
        <f t="shared" ref="YE99:YE130" si="3200">IFERROR(_xlfn.NUMBERVALUE(MID(BR99, SEARCH("(", BR99)+1, SEARCH(")", BR99)-SEARCH("(", BR99)-1)), 0)</f>
        <v>0</v>
      </c>
      <c r="YF99">
        <f t="shared" ref="YF99:YF130" si="3201">IFERROR(_xlfn.NUMBERVALUE(MID(BS99, SEARCH("(", BS99)+1, SEARCH(")", BS99)-SEARCH("(", BS99)-1)), 0)</f>
        <v>0</v>
      </c>
      <c r="YG99">
        <f t="shared" ref="YG99:YG130" si="3202">IFERROR(_xlfn.NUMBERVALUE(MID(BT99, SEARCH("(", BT99)+1, SEARCH(")", BT99)-SEARCH("(", BT99)-1)), 0)</f>
        <v>0</v>
      </c>
      <c r="YH99">
        <f t="shared" ref="YH99:YH130" si="3203">IFERROR(_xlfn.NUMBERVALUE(MID(BU99, SEARCH("(", BU99)+1, SEARCH(")", BU99)-SEARCH("(", BU99)-1)), 0)</f>
        <v>0</v>
      </c>
      <c r="YI99">
        <f t="shared" ref="YI99:YI130" si="3204">IFERROR(_xlfn.NUMBERVALUE(MID(BV99, SEARCH("(", BV99)+1, SEARCH(")", BV99)-SEARCH("(", BV99)-1)), 0)</f>
        <v>0</v>
      </c>
      <c r="YJ99">
        <f t="shared" ref="YJ99:YJ130" si="3205">IFERROR(_xlfn.NUMBERVALUE(MID(BW99, SEARCH("(", BW99)+1, SEARCH(")", BW99)-SEARCH("(", BW99)-1)), 0)</f>
        <v>0</v>
      </c>
      <c r="YK99">
        <f t="shared" ref="YK99:YK130" si="3206">IFERROR(_xlfn.NUMBERVALUE(MID(BX99, SEARCH("(", BX99)+1, SEARCH(")", BX99)-SEARCH("(", BX99)-1)), 0)</f>
        <v>0</v>
      </c>
      <c r="YL99">
        <f t="shared" ref="YL99:YL130" si="3207">IFERROR(_xlfn.NUMBERVALUE(MID(BY99, SEARCH("(", BY99)+1, SEARCH(")", BY99)-SEARCH("(", BY99)-1)), 0)</f>
        <v>0</v>
      </c>
      <c r="YM99">
        <f t="shared" ref="YM99:YM130" si="3208">IFERROR(_xlfn.NUMBERVALUE(MID(BZ99, SEARCH("(", BZ99)+1, SEARCH(")", BZ99)-SEARCH("(", BZ99)-1)), 0)</f>
        <v>0</v>
      </c>
      <c r="YN99">
        <f t="shared" ref="YN99:YN130" si="3209">IFERROR(_xlfn.NUMBERVALUE(MID(CA99, SEARCH("(", CA99)+1, SEARCH(")", CA99)-SEARCH("(", CA99)-1)), 0)</f>
        <v>0</v>
      </c>
      <c r="YO99">
        <f t="shared" ref="YO99:YO130" si="3210">IFERROR(_xlfn.NUMBERVALUE(MID(CB99, SEARCH("(", CB99)+1, SEARCH(")", CB99)-SEARCH("(", CB99)-1)), 0)</f>
        <v>0</v>
      </c>
      <c r="YP99">
        <f t="shared" ref="YP99:YP130" si="3211">IFERROR(_xlfn.NUMBERVALUE(MID(CC99, SEARCH("(", CC99)+1, SEARCH(")", CC99)-SEARCH("(", CC99)-1)), 0)</f>
        <v>0</v>
      </c>
      <c r="YQ99">
        <f t="shared" ref="YQ99:YQ130" si="3212">IFERROR(_xlfn.NUMBERVALUE(MID(CD99, SEARCH("(", CD99)+1, SEARCH(")", CD99)-SEARCH("(", CD99)-1)), 0)</f>
        <v>0</v>
      </c>
      <c r="YR99">
        <f t="shared" ref="YR99:YR130" si="3213">IFERROR(_xlfn.NUMBERVALUE(MID(CE99, SEARCH("(", CE99)+1, SEARCH(")", CE99)-SEARCH("(", CE99)-1)), 0)</f>
        <v>0</v>
      </c>
      <c r="YS99">
        <f t="shared" ref="YS99:YS130" si="3214">IFERROR(_xlfn.NUMBERVALUE(MID(CF99, SEARCH("(", CF99)+1, SEARCH(")", CF99)-SEARCH("(", CF99)-1)), 0)</f>
        <v>0</v>
      </c>
      <c r="YT99">
        <f t="shared" ref="YT99:YT130" si="3215">IFERROR(_xlfn.NUMBERVALUE(MID(CG99, SEARCH("(", CG99)+1, SEARCH(")", CG99)-SEARCH("(", CG99)-1)), 0)</f>
        <v>0</v>
      </c>
      <c r="YU99">
        <f t="shared" ref="YU99:YU130" si="3216">IFERROR(_xlfn.NUMBERVALUE(MID(CH99, SEARCH("(", CH99)+1, SEARCH(")", CH99)-SEARCH("(", CH99)-1)), 0)</f>
        <v>0</v>
      </c>
      <c r="YV99">
        <f t="shared" ref="YV99:YV130" si="3217">IFERROR(_xlfn.NUMBERVALUE(MID(CI99, SEARCH("(", CI99)+1, SEARCH(")", CI99)-SEARCH("(", CI99)-1)), 0)</f>
        <v>0</v>
      </c>
      <c r="YW99">
        <f t="shared" ref="YW99:YW130" si="3218">IFERROR(_xlfn.NUMBERVALUE(MID(CJ99, SEARCH("(", CJ99)+1, SEARCH(")", CJ99)-SEARCH("(", CJ99)-1)), 0)</f>
        <v>0</v>
      </c>
      <c r="YX99">
        <f t="shared" ref="YX99:YX130" si="3219">IFERROR(_xlfn.NUMBERVALUE(MID(CK99, SEARCH("(", CK99)+1, SEARCH(")", CK99)-SEARCH("(", CK99)-1)), 0)</f>
        <v>0</v>
      </c>
      <c r="YY99">
        <f t="shared" ref="YY99:YY130" si="3220">IFERROR(_xlfn.NUMBERVALUE(MID(CL99, SEARCH("(", CL99)+1, SEARCH(")", CL99)-SEARCH("(", CL99)-1)), 0)</f>
        <v>0</v>
      </c>
      <c r="YZ99">
        <f t="shared" ref="YZ99:YZ130" si="3221">IFERROR(_xlfn.NUMBERVALUE(MID(CM99, SEARCH("(", CM99)+1, SEARCH(")", CM99)-SEARCH("(", CM99)-1)), 0)</f>
        <v>0</v>
      </c>
      <c r="ZA99">
        <f t="shared" ref="ZA99:ZA130" si="3222">IFERROR(_xlfn.NUMBERVALUE(MID(CN99, SEARCH("(", CN99)+1, SEARCH(")", CN99)-SEARCH("(", CN99)-1)), 0)</f>
        <v>0</v>
      </c>
      <c r="ZB99">
        <f t="shared" ref="ZB99:ZB130" si="3223">IFERROR(_xlfn.NUMBERVALUE(MID(CO99, SEARCH("(", CO99)+1, SEARCH(")", CO99)-SEARCH("(", CO99)-1)), 0)</f>
        <v>0</v>
      </c>
      <c r="ZC99">
        <f t="shared" ref="ZC99:ZC130" si="3224">IFERROR(_xlfn.NUMBERVALUE(MID(CP99, SEARCH("(", CP99)+1, SEARCH(")", CP99)-SEARCH("(", CP99)-1)), 0)</f>
        <v>0</v>
      </c>
      <c r="ZD99">
        <f t="shared" ref="ZD99:ZD130" si="3225">IFERROR(_xlfn.NUMBERVALUE(MID(CQ99, SEARCH("(", CQ99)+1, SEARCH(")", CQ99)-SEARCH("(", CQ99)-1)), 0)</f>
        <v>0</v>
      </c>
      <c r="ZE99">
        <f t="shared" ref="ZE99:ZE130" si="3226">IFERROR(_xlfn.NUMBERVALUE(MID(CR99, SEARCH("(", CR99)+1, SEARCH(")", CR99)-SEARCH("(", CR99)-1)), 0)</f>
        <v>0</v>
      </c>
      <c r="ZG99" s="4">
        <f t="shared" ref="ZG99:ZG130" si="3227">ZO99+ZP99+ZQ99+ZT99+ZW99+AAC99+AAF99+AAL99+AAO99+AAU99+AAX99+ABD99+ABG99+ABM99+ABP99</f>
        <v>315</v>
      </c>
      <c r="ZH99" s="4">
        <f t="shared" ref="ZH99:ZH130" si="3228">ZU99+ZV99+ZZ99+AAD99+AAE99+AAI99+AAM99+AAN99+AAR99+AAV99+AAW99+ABA99+ABE99+ABF99+ABJ99</f>
        <v>138</v>
      </c>
      <c r="ZI99" s="4">
        <f t="shared" ref="ZI99:ZI130" si="3229">ZR99+ZS99+ZX99+ZY99+AAA99+AAB99+AAG99+AAH99+AAJ99+AAK99+AAP99+AAQ99+AAS99+AAT99+AAY99</f>
        <v>190</v>
      </c>
      <c r="ZJ99" s="4">
        <f t="shared" ref="ZJ99:ZJ130" si="3230">SUM(ABQ99:ACU99)+AAZ99+ABB99+ABC99+ABH99+ABI99+ABK99+ABL99+ABN99+ABO99</f>
        <v>0</v>
      </c>
      <c r="ZL99" s="4">
        <f t="shared" ref="ZL99:ZL130" si="3231">ZG99+ZH99+ZI99*1+ZJ99*1</f>
        <v>643</v>
      </c>
      <c r="ZO99">
        <f t="shared" ref="ZO99:ZO130" si="3232">IFERROR(_xlfn.NUMBERVALUE(MID(L99, SEARCH("[", L99)+1, SEARCH("]", L99)-SEARCH("[", L99)-1)), 0)</f>
        <v>84</v>
      </c>
      <c r="ZP99">
        <f t="shared" ref="ZP99:ZP130" si="3233">IFERROR(_xlfn.NUMBERVALUE(MID(M99, SEARCH("[", M99)+1, SEARCH("]", M99)-SEARCH("[", M99)-1)), 0)</f>
        <v>44</v>
      </c>
      <c r="ZQ99">
        <f t="shared" ref="ZQ99:ZQ130" si="3234">IFERROR(_xlfn.NUMBERVALUE(MID(N99, SEARCH("[", N99)+1, SEARCH("]", N99)-SEARCH("[", N99)-1)), 0)</f>
        <v>36</v>
      </c>
      <c r="ZR99">
        <f t="shared" ref="ZR99:ZR130" si="3235">IFERROR(_xlfn.NUMBERVALUE(MID(O99, SEARCH("[", O99)+1, SEARCH("]", O99)-SEARCH("[", O99)-1)), 0)</f>
        <v>54</v>
      </c>
      <c r="ZS99">
        <f t="shared" ref="ZS99:ZS130" si="3236">IFERROR(_xlfn.NUMBERVALUE(MID(P99, SEARCH("[", P99)+1, SEARCH("]", P99)-SEARCH("[", P99)-1)), 0)</f>
        <v>64</v>
      </c>
      <c r="ZT99">
        <f t="shared" ref="ZT99:ZT130" si="3237">IFERROR(_xlfn.NUMBERVALUE(MID(Q99, SEARCH("[", Q99)+1, SEARCH("]", Q99)-SEARCH("[", Q99)-1)), 0)</f>
        <v>90</v>
      </c>
      <c r="ZU99">
        <f t="shared" ref="ZU99:ZU130" si="3238">IFERROR(_xlfn.NUMBERVALUE(MID(R99, SEARCH("[", R99)+1, SEARCH("]", R99)-SEARCH("[", R99)-1)), 0)</f>
        <v>63</v>
      </c>
      <c r="ZV99">
        <f t="shared" ref="ZV99:ZV130" si="3239">IFERROR(_xlfn.NUMBERVALUE(MID(S99, SEARCH("[", S99)+1, SEARCH("]", S99)-SEARCH("[", S99)-1)), 0)</f>
        <v>75</v>
      </c>
      <c r="ZW99">
        <f t="shared" ref="ZW99:ZW130" si="3240">IFERROR(_xlfn.NUMBERVALUE(MID(T99, SEARCH("[", T99)+1, SEARCH("]", T99)-SEARCH("[", T99)-1)), 0)</f>
        <v>61</v>
      </c>
      <c r="ZX99">
        <f t="shared" ref="ZX99:ZX130" si="3241">IFERROR(_xlfn.NUMBERVALUE(MID(U99, SEARCH("[", U99)+1, SEARCH("]", U99)-SEARCH("[", U99)-1)), 0)</f>
        <v>0</v>
      </c>
      <c r="ZY99">
        <f t="shared" ref="ZY99:ZY130" si="3242">IFERROR(_xlfn.NUMBERVALUE(MID(V99, SEARCH("[", V99)+1, SEARCH("]", V99)-SEARCH("[", V99)-1)), 0)</f>
        <v>72</v>
      </c>
      <c r="ZZ99">
        <f t="shared" ref="ZZ99:ZZ130" si="3243">IFERROR(_xlfn.NUMBERVALUE(MID(W99, SEARCH("[", W99)+1, SEARCH("]", W99)-SEARCH("[", W99)-1)), 0)</f>
        <v>0</v>
      </c>
      <c r="AAA99">
        <f t="shared" ref="AAA99:AAA130" si="3244">IFERROR(_xlfn.NUMBERVALUE(MID(X99, SEARCH("[", X99)+1, SEARCH("]", X99)-SEARCH("[", X99)-1)), 0)</f>
        <v>0</v>
      </c>
      <c r="AAB99">
        <f t="shared" ref="AAB99:AAB130" si="3245">IFERROR(_xlfn.NUMBERVALUE(MID(Y99, SEARCH("[", Y99)+1, SEARCH("]", Y99)-SEARCH("[", Y99)-1)), 0)</f>
        <v>0</v>
      </c>
      <c r="AAC99">
        <f t="shared" ref="AAC99:AAC130" si="3246">IFERROR(_xlfn.NUMBERVALUE(MID(Z99, SEARCH("[", Z99)+1, SEARCH("]", Z99)-SEARCH("[", Z99)-1)), 0)</f>
        <v>0</v>
      </c>
      <c r="AAD99">
        <f t="shared" ref="AAD99:AAD130" si="3247">IFERROR(_xlfn.NUMBERVALUE(MID(AA99, SEARCH("[", AA99)+1, SEARCH("]", AA99)-SEARCH("[", AA99)-1)), 0)</f>
        <v>0</v>
      </c>
      <c r="AAE99">
        <f t="shared" ref="AAE99:AAE130" si="3248">IFERROR(_xlfn.NUMBERVALUE(MID(AB99, SEARCH("[", AB99)+1, SEARCH("]", AB99)-SEARCH("[", AB99)-1)), 0)</f>
        <v>0</v>
      </c>
      <c r="AAF99">
        <f t="shared" ref="AAF99:AAF130" si="3249">IFERROR(_xlfn.NUMBERVALUE(MID(AC99, SEARCH("[", AC99)+1, SEARCH("]", AC99)-SEARCH("[", AC99)-1)), 0)</f>
        <v>0</v>
      </c>
      <c r="AAG99">
        <f t="shared" ref="AAG99:AAG130" si="3250">IFERROR(_xlfn.NUMBERVALUE(MID(AD99, SEARCH("[", AD99)+1, SEARCH("]", AD99)-SEARCH("[", AD99)-1)), 0)</f>
        <v>0</v>
      </c>
      <c r="AAH99">
        <f t="shared" ref="AAH99:AAH130" si="3251">IFERROR(_xlfn.NUMBERVALUE(MID(AE99, SEARCH("[", AE99)+1, SEARCH("]", AE99)-SEARCH("[", AE99)-1)), 0)</f>
        <v>0</v>
      </c>
      <c r="AAI99">
        <f t="shared" ref="AAI99:AAI130" si="3252">IFERROR(_xlfn.NUMBERVALUE(MID(AF99, SEARCH("[", AF99)+1, SEARCH("]", AF99)-SEARCH("[", AF99)-1)), 0)</f>
        <v>0</v>
      </c>
      <c r="AAJ99">
        <f t="shared" ref="AAJ99:AAJ130" si="3253">IFERROR(_xlfn.NUMBERVALUE(MID(AG99, SEARCH("[", AG99)+1, SEARCH("]", AG99)-SEARCH("[", AG99)-1)), 0)</f>
        <v>0</v>
      </c>
      <c r="AAK99">
        <f t="shared" ref="AAK99:AAK130" si="3254">IFERROR(_xlfn.NUMBERVALUE(MID(AH99, SEARCH("[", AH99)+1, SEARCH("]", AH99)-SEARCH("[", AH99)-1)), 0)</f>
        <v>0</v>
      </c>
      <c r="AAL99">
        <f t="shared" ref="AAL99:AAL130" si="3255">IFERROR(_xlfn.NUMBERVALUE(MID(AI99, SEARCH("[", AI99)+1, SEARCH("]", AI99)-SEARCH("[", AI99)-1)), 0)</f>
        <v>0</v>
      </c>
      <c r="AAM99">
        <f t="shared" ref="AAM99:AAM130" si="3256">IFERROR(_xlfn.NUMBERVALUE(MID(AJ99, SEARCH("[", AJ99)+1, SEARCH("]", AJ99)-SEARCH("[", AJ99)-1)), 0)</f>
        <v>0</v>
      </c>
      <c r="AAN99">
        <f t="shared" ref="AAN99:AAN130" si="3257">IFERROR(_xlfn.NUMBERVALUE(MID(AK99, SEARCH("[", AK99)+1, SEARCH("]", AK99)-SEARCH("[", AK99)-1)), 0)</f>
        <v>0</v>
      </c>
      <c r="AAO99">
        <f t="shared" ref="AAO99:AAO130" si="3258">IFERROR(_xlfn.NUMBERVALUE(MID(AL99, SEARCH("[", AL99)+1, SEARCH("]", AL99)-SEARCH("[", AL99)-1)), 0)</f>
        <v>0</v>
      </c>
      <c r="AAP99">
        <f t="shared" ref="AAP99:AAP130" si="3259">IFERROR(_xlfn.NUMBERVALUE(MID(AM99, SEARCH("[", AM99)+1, SEARCH("]", AM99)-SEARCH("[", AM99)-1)), 0)</f>
        <v>0</v>
      </c>
      <c r="AAQ99">
        <f t="shared" ref="AAQ99:AAQ130" si="3260">IFERROR(_xlfn.NUMBERVALUE(MID(AN99, SEARCH("[", AN99)+1, SEARCH("]", AN99)-SEARCH("[", AN99)-1)), 0)</f>
        <v>0</v>
      </c>
      <c r="AAR99">
        <f t="shared" ref="AAR99:AAR130" si="3261">IFERROR(_xlfn.NUMBERVALUE(MID(AO99, SEARCH("[", AO99)+1, SEARCH("]", AO99)-SEARCH("[", AO99)-1)), 0)</f>
        <v>0</v>
      </c>
      <c r="AAS99">
        <f t="shared" ref="AAS99:AAS130" si="3262">IFERROR(_xlfn.NUMBERVALUE(MID(AP99, SEARCH("[", AP99)+1, SEARCH("]", AP99)-SEARCH("[", AP99)-1)), 0)</f>
        <v>0</v>
      </c>
      <c r="AAT99">
        <f t="shared" ref="AAT99:AAT130" si="3263">IFERROR(_xlfn.NUMBERVALUE(MID(AQ99, SEARCH("[", AQ99)+1, SEARCH("]", AQ99)-SEARCH("[", AQ99)-1)), 0)</f>
        <v>0</v>
      </c>
      <c r="AAU99">
        <f t="shared" ref="AAU99:AAU130" si="3264">IFERROR(_xlfn.NUMBERVALUE(MID(AR99, SEARCH("[", AR99)+1, SEARCH("]", AR99)-SEARCH("[", AR99)-1)), 0)</f>
        <v>0</v>
      </c>
      <c r="AAV99">
        <f t="shared" ref="AAV99:AAV130" si="3265">IFERROR(_xlfn.NUMBERVALUE(MID(AS99, SEARCH("[", AS99)+1, SEARCH("]", AS99)-SEARCH("[", AS99)-1)), 0)</f>
        <v>0</v>
      </c>
      <c r="AAW99">
        <f t="shared" ref="AAW99:AAW130" si="3266">IFERROR(_xlfn.NUMBERVALUE(MID(AT99, SEARCH("[", AT99)+1, SEARCH("]", AT99)-SEARCH("[", AT99)-1)), 0)</f>
        <v>0</v>
      </c>
      <c r="AAX99">
        <f t="shared" ref="AAX99:AAX130" si="3267">IFERROR(_xlfn.NUMBERVALUE(MID(AU99, SEARCH("[", AU99)+1, SEARCH("]", AU99)-SEARCH("[", AU99)-1)), 0)</f>
        <v>0</v>
      </c>
      <c r="AAY99">
        <f t="shared" ref="AAY99:AAY130" si="3268">IFERROR(_xlfn.NUMBERVALUE(MID(AV99, SEARCH("[", AV99)+1, SEARCH("]", AV99)-SEARCH("[", AV99)-1)), 0)</f>
        <v>0</v>
      </c>
      <c r="AAZ99">
        <f t="shared" ref="AAZ99:AAZ130" si="3269">IFERROR(_xlfn.NUMBERVALUE(MID(AW99, SEARCH("[", AW99)+1, SEARCH("]", AW99)-SEARCH("[", AW99)-1)), 0)</f>
        <v>0</v>
      </c>
      <c r="ABA99">
        <f t="shared" ref="ABA99:ABA130" si="3270">IFERROR(_xlfn.NUMBERVALUE(MID(AX99, SEARCH("[", AX99)+1, SEARCH("]", AX99)-SEARCH("[", AX99)-1)), 0)</f>
        <v>0</v>
      </c>
      <c r="ABB99">
        <f t="shared" ref="ABB99:ABB130" si="3271">IFERROR(_xlfn.NUMBERVALUE(MID(AY99, SEARCH("[", AY99)+1, SEARCH("]", AY99)-SEARCH("[", AY99)-1)), 0)</f>
        <v>0</v>
      </c>
      <c r="ABC99">
        <f t="shared" ref="ABC99:ABC130" si="3272">IFERROR(_xlfn.NUMBERVALUE(MID(AZ99, SEARCH("[", AZ99)+1, SEARCH("]", AZ99)-SEARCH("[", AZ99)-1)), 0)</f>
        <v>0</v>
      </c>
      <c r="ABD99">
        <f t="shared" ref="ABD99:ABD130" si="3273">IFERROR(_xlfn.NUMBERVALUE(MID(BA99, SEARCH("[", BA99)+1, SEARCH("]", BA99)-SEARCH("[", BA99)-1)), 0)</f>
        <v>0</v>
      </c>
      <c r="ABE99">
        <f t="shared" ref="ABE99:ABE130" si="3274">IFERROR(_xlfn.NUMBERVALUE(MID(BB99, SEARCH("[", BB99)+1, SEARCH("]", BB99)-SEARCH("[", BB99)-1)), 0)</f>
        <v>0</v>
      </c>
      <c r="ABF99">
        <f t="shared" ref="ABF99:ABF130" si="3275">IFERROR(_xlfn.NUMBERVALUE(MID(BC99, SEARCH("[", BC99)+1, SEARCH("]", BC99)-SEARCH("[", BC99)-1)), 0)</f>
        <v>0</v>
      </c>
      <c r="ABG99">
        <f t="shared" ref="ABG99:ABG130" si="3276">IFERROR(_xlfn.NUMBERVALUE(MID(BD99, SEARCH("[", BD99)+1, SEARCH("]", BD99)-SEARCH("[", BD99)-1)), 0)</f>
        <v>0</v>
      </c>
      <c r="ABH99">
        <f t="shared" ref="ABH99:ABH130" si="3277">IFERROR(_xlfn.NUMBERVALUE(MID(BE99, SEARCH("[", BE99)+1, SEARCH("]", BE99)-SEARCH("[", BE99)-1)), 0)</f>
        <v>0</v>
      </c>
      <c r="ABI99">
        <f t="shared" ref="ABI99:ABI130" si="3278">IFERROR(_xlfn.NUMBERVALUE(MID(BF99, SEARCH("[", BF99)+1, SEARCH("]", BF99)-SEARCH("[", BF99)-1)), 0)</f>
        <v>0</v>
      </c>
      <c r="ABJ99">
        <f t="shared" ref="ABJ99:ABJ130" si="3279">IFERROR(_xlfn.NUMBERVALUE(MID(BG99, SEARCH("[", BG99)+1, SEARCH("]", BG99)-SEARCH("[", BG99)-1)), 0)</f>
        <v>0</v>
      </c>
      <c r="ABK99">
        <f t="shared" ref="ABK99:ABK130" si="3280">IFERROR(_xlfn.NUMBERVALUE(MID(BH99, SEARCH("[", BH99)+1, SEARCH("]", BH99)-SEARCH("[", BH99)-1)), 0)</f>
        <v>0</v>
      </c>
      <c r="ABL99">
        <f t="shared" ref="ABL99:ABL130" si="3281">IFERROR(_xlfn.NUMBERVALUE(MID(BI99, SEARCH("[", BI99)+1, SEARCH("]", BI99)-SEARCH("[", BI99)-1)), 0)</f>
        <v>0</v>
      </c>
      <c r="ABM99">
        <f t="shared" ref="ABM99:ABM130" si="3282">IFERROR(_xlfn.NUMBERVALUE(MID(BJ99, SEARCH("[", BJ99)+1, SEARCH("]", BJ99)-SEARCH("[", BJ99)-1)), 0)</f>
        <v>0</v>
      </c>
      <c r="ABN99">
        <f t="shared" ref="ABN99:ABN130" si="3283">IFERROR(_xlfn.NUMBERVALUE(MID(BK99, SEARCH("[", BK99)+1, SEARCH("]", BK99)-SEARCH("[", BK99)-1)), 0)</f>
        <v>0</v>
      </c>
      <c r="ABO99">
        <f t="shared" ref="ABO99:ABO130" si="3284">IFERROR(_xlfn.NUMBERVALUE(MID(BL99, SEARCH("[", BL99)+1, SEARCH("]", BL99)-SEARCH("[", BL99)-1)), 0)</f>
        <v>0</v>
      </c>
      <c r="ABP99">
        <f t="shared" ref="ABP99:ABP130" si="3285">IFERROR(_xlfn.NUMBERVALUE(MID(BM99, SEARCH("[", BM99)+1, SEARCH("]", BM99)-SEARCH("[", BM99)-1)), 0)</f>
        <v>0</v>
      </c>
      <c r="ABQ99">
        <f t="shared" ref="ABQ99:ABQ130" si="3286">IFERROR(_xlfn.NUMBERVALUE(MID(BN99, SEARCH("[", BN99)+1, SEARCH("]", BN99)-SEARCH("[", BN99)-1)), 0)</f>
        <v>0</v>
      </c>
      <c r="ABR99">
        <f t="shared" ref="ABR99:ABR130" si="3287">IFERROR(_xlfn.NUMBERVALUE(MID(BO99, SEARCH("[", BO99)+1, SEARCH("]", BO99)-SEARCH("[", BO99)-1)), 0)</f>
        <v>0</v>
      </c>
      <c r="ABS99">
        <f t="shared" ref="ABS99:ABS130" si="3288">IFERROR(_xlfn.NUMBERVALUE(MID(BP99, SEARCH("[", BP99)+1, SEARCH("]", BP99)-SEARCH("[", BP99)-1)), 0)</f>
        <v>0</v>
      </c>
      <c r="ABT99">
        <f t="shared" ref="ABT99:ABT130" si="3289">IFERROR(_xlfn.NUMBERVALUE(MID(BQ99, SEARCH("[", BQ99)+1, SEARCH("]", BQ99)-SEARCH("[", BQ99)-1)), 0)</f>
        <v>0</v>
      </c>
      <c r="ABU99">
        <f t="shared" ref="ABU99:ABU130" si="3290">IFERROR(_xlfn.NUMBERVALUE(MID(BR99, SEARCH("[", BR99)+1, SEARCH("]", BR99)-SEARCH("[", BR99)-1)), 0)</f>
        <v>0</v>
      </c>
      <c r="ABV99">
        <f t="shared" ref="ABV99:ABV130" si="3291">IFERROR(_xlfn.NUMBERVALUE(MID(BS99, SEARCH("[", BS99)+1, SEARCH("]", BS99)-SEARCH("[", BS99)-1)), 0)</f>
        <v>0</v>
      </c>
      <c r="ABW99">
        <f t="shared" ref="ABW99:ABW130" si="3292">IFERROR(_xlfn.NUMBERVALUE(MID(BT99, SEARCH("[", BT99)+1, SEARCH("]", BT99)-SEARCH("[", BT99)-1)), 0)</f>
        <v>0</v>
      </c>
      <c r="ABX99">
        <f t="shared" ref="ABX99:ABX130" si="3293">IFERROR(_xlfn.NUMBERVALUE(MID(BU99, SEARCH("[", BU99)+1, SEARCH("]", BU99)-SEARCH("[", BU99)-1)), 0)</f>
        <v>0</v>
      </c>
      <c r="ABY99">
        <f t="shared" ref="ABY99:ABY130" si="3294">IFERROR(_xlfn.NUMBERVALUE(MID(BV99, SEARCH("[", BV99)+1, SEARCH("]", BV99)-SEARCH("[", BV99)-1)), 0)</f>
        <v>0</v>
      </c>
      <c r="ABZ99">
        <f t="shared" ref="ABZ99:ABZ130" si="3295">IFERROR(_xlfn.NUMBERVALUE(MID(BW99, SEARCH("[", BW99)+1, SEARCH("]", BW99)-SEARCH("[", BW99)-1)), 0)</f>
        <v>0</v>
      </c>
      <c r="ACA99">
        <f t="shared" ref="ACA99:ACA130" si="3296">IFERROR(_xlfn.NUMBERVALUE(MID(BX99, SEARCH("[", BX99)+1, SEARCH("]", BX99)-SEARCH("[", BX99)-1)), 0)</f>
        <v>0</v>
      </c>
      <c r="ACB99">
        <f t="shared" ref="ACB99:ACB130" si="3297">IFERROR(_xlfn.NUMBERVALUE(MID(BY99, SEARCH("[", BY99)+1, SEARCH("]", BY99)-SEARCH("[", BY99)-1)), 0)</f>
        <v>0</v>
      </c>
      <c r="ACC99">
        <f t="shared" ref="ACC99:ACC130" si="3298">IFERROR(_xlfn.NUMBERVALUE(MID(BZ99, SEARCH("[", BZ99)+1, SEARCH("]", BZ99)-SEARCH("[", BZ99)-1)), 0)</f>
        <v>0</v>
      </c>
      <c r="ACD99">
        <f t="shared" ref="ACD99:ACD130" si="3299">IFERROR(_xlfn.NUMBERVALUE(MID(CA99, SEARCH("[", CA99)+1, SEARCH("]", CA99)-SEARCH("[", CA99)-1)), 0)</f>
        <v>0</v>
      </c>
      <c r="ACE99">
        <f t="shared" ref="ACE99:ACE130" si="3300">IFERROR(_xlfn.NUMBERVALUE(MID(CB99, SEARCH("[", CB99)+1, SEARCH("]", CB99)-SEARCH("[", CB99)-1)), 0)</f>
        <v>0</v>
      </c>
      <c r="ACF99">
        <f t="shared" ref="ACF99:ACF130" si="3301">IFERROR(_xlfn.NUMBERVALUE(MID(CC99, SEARCH("[", CC99)+1, SEARCH("]", CC99)-SEARCH("[", CC99)-1)), 0)</f>
        <v>0</v>
      </c>
      <c r="ACG99">
        <f t="shared" ref="ACG99:ACG130" si="3302">IFERROR(_xlfn.NUMBERVALUE(MID(CD99, SEARCH("[", CD99)+1, SEARCH("]", CD99)-SEARCH("[", CD99)-1)), 0)</f>
        <v>0</v>
      </c>
      <c r="ACH99">
        <f t="shared" ref="ACH99:ACH130" si="3303">IFERROR(_xlfn.NUMBERVALUE(MID(CE99, SEARCH("[", CE99)+1, SEARCH("]", CE99)-SEARCH("[", CE99)-1)), 0)</f>
        <v>0</v>
      </c>
      <c r="ACI99">
        <f t="shared" ref="ACI99:ACI130" si="3304">IFERROR(_xlfn.NUMBERVALUE(MID(CF99, SEARCH("[", CF99)+1, SEARCH("]", CF99)-SEARCH("[", CF99)-1)), 0)</f>
        <v>0</v>
      </c>
      <c r="ACJ99">
        <f t="shared" ref="ACJ99:ACJ130" si="3305">IFERROR(_xlfn.NUMBERVALUE(MID(CG99, SEARCH("[", CG99)+1, SEARCH("]", CG99)-SEARCH("[", CG99)-1)), 0)</f>
        <v>0</v>
      </c>
      <c r="ACK99">
        <f t="shared" ref="ACK99:ACK130" si="3306">IFERROR(_xlfn.NUMBERVALUE(MID(CH99, SEARCH("[", CH99)+1, SEARCH("]", CH99)-SEARCH("[", CH99)-1)), 0)</f>
        <v>0</v>
      </c>
      <c r="ACL99">
        <f t="shared" ref="ACL99:ACL130" si="3307">IFERROR(_xlfn.NUMBERVALUE(MID(CI99, SEARCH("[", CI99)+1, SEARCH("]", CI99)-SEARCH("[", CI99)-1)), 0)</f>
        <v>0</v>
      </c>
      <c r="ACM99">
        <f t="shared" ref="ACM99:ACM130" si="3308">IFERROR(_xlfn.NUMBERVALUE(MID(CJ99, SEARCH("[", CJ99)+1, SEARCH("]", CJ99)-SEARCH("[", CJ99)-1)), 0)</f>
        <v>0</v>
      </c>
      <c r="ACN99">
        <f t="shared" ref="ACN99:ACN130" si="3309">IFERROR(_xlfn.NUMBERVALUE(MID(CK99, SEARCH("[", CK99)+1, SEARCH("]", CK99)-SEARCH("[", CK99)-1)), 0)</f>
        <v>0</v>
      </c>
      <c r="ACO99">
        <f t="shared" ref="ACO99:ACO130" si="3310">IFERROR(_xlfn.NUMBERVALUE(MID(CL99, SEARCH("[", CL99)+1, SEARCH("]", CL99)-SEARCH("[", CL99)-1)), 0)</f>
        <v>0</v>
      </c>
      <c r="ACP99">
        <f t="shared" ref="ACP99:ACP130" si="3311">IFERROR(_xlfn.NUMBERVALUE(MID(CM99, SEARCH("[", CM99)+1, SEARCH("]", CM99)-SEARCH("[", CM99)-1)), 0)</f>
        <v>0</v>
      </c>
      <c r="ACQ99">
        <f t="shared" ref="ACQ99:ACQ130" si="3312">IFERROR(_xlfn.NUMBERVALUE(MID(CN99, SEARCH("[", CN99)+1, SEARCH("]", CN99)-SEARCH("[", CN99)-1)), 0)</f>
        <v>0</v>
      </c>
      <c r="ACR99">
        <f t="shared" ref="ACR99:ACR130" si="3313">IFERROR(_xlfn.NUMBERVALUE(MID(CO99, SEARCH("[", CO99)+1, SEARCH("]", CO99)-SEARCH("[", CO99)-1)), 0)</f>
        <v>0</v>
      </c>
      <c r="ACS99">
        <f t="shared" ref="ACS99:ACS130" si="3314">IFERROR(_xlfn.NUMBERVALUE(MID(CP99, SEARCH("[", CP99)+1, SEARCH("]", CP99)-SEARCH("[", CP99)-1)), 0)</f>
        <v>0</v>
      </c>
      <c r="ACT99">
        <f t="shared" ref="ACT99:ACT130" si="3315">IFERROR(_xlfn.NUMBERVALUE(MID(CQ99, SEARCH("[", CQ99)+1, SEARCH("]", CQ99)-SEARCH("[", CQ99)-1)), 0)</f>
        <v>0</v>
      </c>
      <c r="ACU99">
        <f t="shared" ref="ACU99:ACU130" si="3316">IFERROR(_xlfn.NUMBERVALUE(MID(CR99, SEARCH("[", CR99)+1, SEARCH("]", CR99)-SEARCH("[", CR99)-1)), 0)</f>
        <v>0</v>
      </c>
      <c r="ACW99" s="4">
        <f t="shared" ref="ACW99:ACW130" si="3317">ADE99+ADF99+ADG99+ADJ99+ADM99+ADS99+ADV99+AEB99+AEE99+AEK99+AEN99+AET99+AEW99+AFC99+AFF99</f>
        <v>193.8</v>
      </c>
      <c r="ACX99" s="4">
        <f t="shared" ref="ACX99:ACX130" si="3318">ADK99+ADL99+ADP99+ADT99+ADU99+ADY99+AEC99+AED99+AEH99+AEL99+AEM99+AEQ99+AEU99+AEV99+AEZ99</f>
        <v>43.6</v>
      </c>
      <c r="ACY99" s="4">
        <f t="shared" ref="ACY99:ACY130" si="3319">ADH99+ADI99+ADN99+ADO99+ADQ99+ADR99+ADW99+ADX99+ADZ99+AEA99+AEF99+AEG99+AEI99+AEJ99+AEO99</f>
        <v>148.5</v>
      </c>
      <c r="ACZ99" s="4">
        <f t="shared" ref="ACZ99:ACZ130" si="3320">SUM(AFG99:AGK99)+AEP99+AER99+AES99+AEX99+AEY99+AFA99+AFB99+AFD99+AFE99</f>
        <v>0</v>
      </c>
      <c r="ADA99" s="88">
        <f t="shared" ref="ADA99:ADA130" si="3321">IFERROR(SQRT(ACX99/SUM(CX99:DA99)), 0)</f>
        <v>4.6690470119715011</v>
      </c>
      <c r="ADB99" s="4">
        <f t="shared" ref="ADB99:ADB130" si="3322">ACW99+ACX99+ACY99*1+ACZ99*1</f>
        <v>385.9</v>
      </c>
      <c r="ADC99" s="5">
        <f t="shared" ref="ADC99:ADC130" si="3323">IFERROR(SQRT(ACW99/SUM(CT99:CW99)), 0)</f>
        <v>6.2257529665093525</v>
      </c>
      <c r="ADD99" s="5">
        <f t="shared" ref="ADD99:ADD130" si="3324">IFERROR(SQRT(ACY99/(SUM(DB99:DE99)-(COUNTIF(O99:P99, "3S-")))), 0)</f>
        <v>7.0356236397351442</v>
      </c>
      <c r="ADE99">
        <f t="shared" ref="ADE99:ADE130" si="3325">IFERROR(_xlfn.NUMBERVALUE(MID(L99, SEARCH("{", L99)+1, SEARCH("}", L99)-SEARCH("{", L99)-1)), 0)</f>
        <v>15.4</v>
      </c>
      <c r="ADF99">
        <f t="shared" ref="ADF99:ADF130" si="3326">IFERROR(_xlfn.NUMBERVALUE(MID(M99, SEARCH("{", M99)+1, SEARCH("}", M99)-SEARCH("{", M99)-1)), 0)</f>
        <v>34.200000000000003</v>
      </c>
      <c r="ADG99">
        <f t="shared" ref="ADG99:ADG130" si="3327">IFERROR(_xlfn.NUMBERVALUE(MID(N99, SEARCH("{", N99)+1, SEARCH("}", N99)-SEARCH("{", N99)-1)), 0)</f>
        <v>111.9</v>
      </c>
      <c r="ADH99">
        <f t="shared" ref="ADH99:ADH130" si="3328">IFERROR(_xlfn.NUMBERVALUE(MID(O99, SEARCH("{", O99)+1, SEARCH("}", O99)-SEARCH("{", O99)-1)), 0)</f>
        <v>11.1</v>
      </c>
      <c r="ADI99">
        <f t="shared" ref="ADI99:ADI130" si="3329">IFERROR(_xlfn.NUMBERVALUE(MID(P99, SEARCH("{", P99)+1, SEARCH("}", P99)-SEARCH("{", P99)-1)), 0)</f>
        <v>106</v>
      </c>
      <c r="ADJ99">
        <f t="shared" ref="ADJ99:ADJ130" si="3330">IFERROR(_xlfn.NUMBERVALUE(MID(Q99, SEARCH("{", Q99)+1, SEARCH("}", Q99)-SEARCH("{", Q99)-1)), 0)</f>
        <v>32.299999999999997</v>
      </c>
      <c r="ADK99">
        <f t="shared" ref="ADK99:ADK130" si="3331">IFERROR(_xlfn.NUMBERVALUE(MID(R99, SEARCH("{", R99)+1, SEARCH("}", R99)-SEARCH("{", R99)-1)), 0)</f>
        <v>0</v>
      </c>
      <c r="ADL99">
        <f t="shared" ref="ADL99:ADL130" si="3332">IFERROR(_xlfn.NUMBERVALUE(MID(S99, SEARCH("{", S99)+1, SEARCH("}", S99)-SEARCH("{", S99)-1)), 0)</f>
        <v>43.6</v>
      </c>
      <c r="ADM99">
        <f t="shared" ref="ADM99:ADM130" si="3333">IFERROR(_xlfn.NUMBERVALUE(MID(T99, SEARCH("{", T99)+1, SEARCH("}", T99)-SEARCH("{", T99)-1)), 0)</f>
        <v>0</v>
      </c>
      <c r="ADN99">
        <f t="shared" ref="ADN99:ADN130" si="3334">IFERROR(_xlfn.NUMBERVALUE(MID(U99, SEARCH("{", U99)+1, SEARCH("}", U99)-SEARCH("{", U99)-1)), 0)</f>
        <v>0</v>
      </c>
      <c r="ADO99">
        <f t="shared" ref="ADO99:ADO130" si="3335">IFERROR(_xlfn.NUMBERVALUE(MID(V99, SEARCH("{", V99)+1, SEARCH("}", V99)-SEARCH("{", V99)-1)), 0)</f>
        <v>31.4</v>
      </c>
      <c r="ADP99">
        <f t="shared" ref="ADP99:ADP130" si="3336">IFERROR(_xlfn.NUMBERVALUE(MID(W99, SEARCH("{", W99)+1, SEARCH("}", W99)-SEARCH("{", W99)-1)), 0)</f>
        <v>0</v>
      </c>
      <c r="ADQ99">
        <f t="shared" ref="ADQ99:ADQ130" si="3337">IFERROR(_xlfn.NUMBERVALUE(MID(X99, SEARCH("{", X99)+1, SEARCH("}", X99)-SEARCH("{", X99)-1)), 0)</f>
        <v>0</v>
      </c>
      <c r="ADR99">
        <f t="shared" ref="ADR99:ADR130" si="3338">IFERROR(_xlfn.NUMBERVALUE(MID(Y99, SEARCH("{", Y99)+1, SEARCH("}", Y99)-SEARCH("{", Y99)-1)), 0)</f>
        <v>0</v>
      </c>
      <c r="ADS99">
        <f t="shared" ref="ADS99:ADS130" si="3339">IFERROR(_xlfn.NUMBERVALUE(MID(Z99, SEARCH("{", Z99)+1, SEARCH("}", Z99)-SEARCH("{", Z99)-1)), 0)</f>
        <v>0</v>
      </c>
      <c r="ADT99">
        <f t="shared" ref="ADT99:ADT130" si="3340">IFERROR(_xlfn.NUMBERVALUE(MID(AA99, SEARCH("{", AA99)+1, SEARCH("}", AA99)-SEARCH("{", AA99)-1)), 0)</f>
        <v>0</v>
      </c>
      <c r="ADU99">
        <f t="shared" ref="ADU99:ADU130" si="3341">IFERROR(_xlfn.NUMBERVALUE(MID(AB99, SEARCH("{", AB99)+1, SEARCH("}", AB99)-SEARCH("{", AB99)-1)), 0)</f>
        <v>0</v>
      </c>
      <c r="ADV99">
        <f t="shared" ref="ADV99:ADV130" si="3342">IFERROR(_xlfn.NUMBERVALUE(MID(AC99, SEARCH("{", AC99)+1, SEARCH("}", AC99)-SEARCH("{", AC99)-1)), 0)</f>
        <v>0</v>
      </c>
      <c r="ADW99">
        <f t="shared" ref="ADW99:ADW130" si="3343">IFERROR(_xlfn.NUMBERVALUE(MID(AD99, SEARCH("{", AD99)+1, SEARCH("}", AD99)-SEARCH("{", AD99)-1)), 0)</f>
        <v>0</v>
      </c>
      <c r="ADX99">
        <f t="shared" ref="ADX99:ADX130" si="3344">IFERROR(_xlfn.NUMBERVALUE(MID(AE99, SEARCH("{", AE99)+1, SEARCH("}", AE99)-SEARCH("{", AE99)-1)), 0)</f>
        <v>0</v>
      </c>
      <c r="ADY99">
        <f t="shared" ref="ADY99:ADY130" si="3345">IFERROR(_xlfn.NUMBERVALUE(MID(AF99, SEARCH("{", AF99)+1, SEARCH("}", AF99)-SEARCH("{", AF99)-1)), 0)</f>
        <v>0</v>
      </c>
      <c r="ADZ99">
        <f t="shared" ref="ADZ99:ADZ130" si="3346">IFERROR(_xlfn.NUMBERVALUE(MID(AG99, SEARCH("{", AG99)+1, SEARCH("}", AG99)-SEARCH("{", AG99)-1)), 0)</f>
        <v>0</v>
      </c>
      <c r="AEA99">
        <f t="shared" ref="AEA99:AEA130" si="3347">IFERROR(_xlfn.NUMBERVALUE(MID(AH99, SEARCH("{", AH99)+1, SEARCH("}", AH99)-SEARCH("{", AH99)-1)), 0)</f>
        <v>0</v>
      </c>
      <c r="AEB99">
        <f t="shared" ref="AEB99:AEB130" si="3348">IFERROR(_xlfn.NUMBERVALUE(MID(AI99, SEARCH("{", AI99)+1, SEARCH("}", AI99)-SEARCH("{", AI99)-1)), 0)</f>
        <v>0</v>
      </c>
      <c r="AEC99">
        <f t="shared" ref="AEC99:AEC130" si="3349">IFERROR(_xlfn.NUMBERVALUE(MID(AJ99, SEARCH("{", AJ99)+1, SEARCH("}", AJ99)-SEARCH("{", AJ99)-1)), 0)</f>
        <v>0</v>
      </c>
      <c r="AED99">
        <f t="shared" ref="AED99:AED130" si="3350">IFERROR(_xlfn.NUMBERVALUE(MID(AK99, SEARCH("{", AK99)+1, SEARCH("}", AK99)-SEARCH("{", AK99)-1)), 0)</f>
        <v>0</v>
      </c>
      <c r="AEE99">
        <f t="shared" ref="AEE99:AEE130" si="3351">IFERROR(_xlfn.NUMBERVALUE(MID(AL99, SEARCH("{", AL99)+1, SEARCH("}", AL99)-SEARCH("{", AL99)-1)), 0)</f>
        <v>0</v>
      </c>
      <c r="AEF99">
        <f t="shared" ref="AEF99:AEF130" si="3352">IFERROR(_xlfn.NUMBERVALUE(MID(AM99, SEARCH("{", AM99)+1, SEARCH("}", AM99)-SEARCH("{", AM99)-1)), 0)</f>
        <v>0</v>
      </c>
      <c r="AEG99">
        <f t="shared" ref="AEG99:AEG130" si="3353">IFERROR(_xlfn.NUMBERVALUE(MID(AN99, SEARCH("{", AN99)+1, SEARCH("}", AN99)-SEARCH("{", AN99)-1)), 0)</f>
        <v>0</v>
      </c>
      <c r="AEH99">
        <f t="shared" ref="AEH99:AEH130" si="3354">IFERROR(_xlfn.NUMBERVALUE(MID(AO99, SEARCH("{", AO99)+1, SEARCH("}", AO99)-SEARCH("{", AO99)-1)), 0)</f>
        <v>0</v>
      </c>
      <c r="AEI99">
        <f t="shared" ref="AEI99:AEI130" si="3355">IFERROR(_xlfn.NUMBERVALUE(MID(AP99, SEARCH("{", AP99)+1, SEARCH("}", AP99)-SEARCH("{", AP99)-1)), 0)</f>
        <v>0</v>
      </c>
      <c r="AEJ99">
        <f t="shared" ref="AEJ99:AEJ130" si="3356">IFERROR(_xlfn.NUMBERVALUE(MID(AQ99, SEARCH("{", AQ99)+1, SEARCH("}", AQ99)-SEARCH("{", AQ99)-1)), 0)</f>
        <v>0</v>
      </c>
      <c r="AEK99">
        <f t="shared" ref="AEK99:AEK130" si="3357">IFERROR(_xlfn.NUMBERVALUE(MID(AR99, SEARCH("{", AR99)+1, SEARCH("}", AR99)-SEARCH("{", AR99)-1)), 0)</f>
        <v>0</v>
      </c>
      <c r="AEL99">
        <f t="shared" ref="AEL99:AEL130" si="3358">IFERROR(_xlfn.NUMBERVALUE(MID(AS99, SEARCH("{", AS99)+1, SEARCH("}", AS99)-SEARCH("{", AS99)-1)), 0)</f>
        <v>0</v>
      </c>
      <c r="AEM99">
        <f t="shared" ref="AEM99:AEM130" si="3359">IFERROR(_xlfn.NUMBERVALUE(MID(AT99, SEARCH("{", AT99)+1, SEARCH("}", AT99)-SEARCH("{", AT99)-1)), 0)</f>
        <v>0</v>
      </c>
      <c r="AEN99">
        <f t="shared" ref="AEN99:AEN130" si="3360">IFERROR(_xlfn.NUMBERVALUE(MID(AU99, SEARCH("{", AU99)+1, SEARCH("}", AU99)-SEARCH("{", AU99)-1)), 0)</f>
        <v>0</v>
      </c>
      <c r="AEO99">
        <f t="shared" ref="AEO99:AEO130" si="3361">IFERROR(_xlfn.NUMBERVALUE(MID(AV99, SEARCH("{", AV99)+1, SEARCH("}", AV99)-SEARCH("{", AV99)-1)), 0)</f>
        <v>0</v>
      </c>
      <c r="AEP99">
        <f t="shared" ref="AEP99:AEP130" si="3362">IFERROR(_xlfn.NUMBERVALUE(MID(AW99, SEARCH("{", AW99)+1, SEARCH("}", AW99)-SEARCH("{", AW99)-1)), 0)</f>
        <v>0</v>
      </c>
      <c r="AEQ99">
        <f t="shared" ref="AEQ99:AEQ130" si="3363">IFERROR(_xlfn.NUMBERVALUE(MID(AX99, SEARCH("{", AX99)+1, SEARCH("}", AX99)-SEARCH("{", AX99)-1)), 0)</f>
        <v>0</v>
      </c>
      <c r="AER99">
        <f t="shared" ref="AER99:AER130" si="3364">IFERROR(_xlfn.NUMBERVALUE(MID(AY99, SEARCH("{", AY99)+1, SEARCH("}", AY99)-SEARCH("{", AY99)-1)), 0)</f>
        <v>0</v>
      </c>
      <c r="AES99">
        <f t="shared" ref="AES99:AES130" si="3365">IFERROR(_xlfn.NUMBERVALUE(MID(AZ99, SEARCH("{", AZ99)+1, SEARCH("}", AZ99)-SEARCH("{", AZ99)-1)), 0)</f>
        <v>0</v>
      </c>
      <c r="AET99">
        <f t="shared" ref="AET99:AET130" si="3366">IFERROR(_xlfn.NUMBERVALUE(MID(BA99, SEARCH("{", BA99)+1, SEARCH("}", BA99)-SEARCH("{", BA99)-1)), 0)</f>
        <v>0</v>
      </c>
      <c r="AEU99">
        <f t="shared" ref="AEU99:AEU130" si="3367">IFERROR(_xlfn.NUMBERVALUE(MID(BB99, SEARCH("{", BB99)+1, SEARCH("}", BB99)-SEARCH("{", BB99)-1)), 0)</f>
        <v>0</v>
      </c>
      <c r="AEV99">
        <f t="shared" ref="AEV99:AEV130" si="3368">IFERROR(_xlfn.NUMBERVALUE(MID(BC99, SEARCH("{", BC99)+1, SEARCH("}", BC99)-SEARCH("{", BC99)-1)), 0)</f>
        <v>0</v>
      </c>
      <c r="AEW99">
        <f t="shared" ref="AEW99:AEW130" si="3369">IFERROR(_xlfn.NUMBERVALUE(MID(BD99, SEARCH("{", BD99)+1, SEARCH("}", BD99)-SEARCH("{", BD99)-1)), 0)</f>
        <v>0</v>
      </c>
      <c r="AEX99">
        <f t="shared" ref="AEX99:AEX130" si="3370">IFERROR(_xlfn.NUMBERVALUE(MID(BE99, SEARCH("{", BE99)+1, SEARCH("}", BE99)-SEARCH("{", BE99)-1)), 0)</f>
        <v>0</v>
      </c>
      <c r="AEY99">
        <f t="shared" ref="AEY99:AEY130" si="3371">IFERROR(_xlfn.NUMBERVALUE(MID(BF99, SEARCH("{", BF99)+1, SEARCH("}", BF99)-SEARCH("{", BF99)-1)), 0)</f>
        <v>0</v>
      </c>
      <c r="AEZ99">
        <f t="shared" ref="AEZ99:AEZ130" si="3372">IFERROR(_xlfn.NUMBERVALUE(MID(BG99, SEARCH("{", BG99)+1, SEARCH("}", BG99)-SEARCH("{", BG99)-1)), 0)</f>
        <v>0</v>
      </c>
      <c r="AFA99">
        <f t="shared" ref="AFA99:AFA130" si="3373">IFERROR(_xlfn.NUMBERVALUE(MID(BH99, SEARCH("{", BH99)+1, SEARCH("}", BH99)-SEARCH("{", BH99)-1)), 0)</f>
        <v>0</v>
      </c>
      <c r="AFB99">
        <f t="shared" ref="AFB99:AFB130" si="3374">IFERROR(_xlfn.NUMBERVALUE(MID(BI99, SEARCH("{", BI99)+1, SEARCH("}", BI99)-SEARCH("{", BI99)-1)), 0)</f>
        <v>0</v>
      </c>
      <c r="AFC99">
        <f t="shared" ref="AFC99:AFC130" si="3375">IFERROR(_xlfn.NUMBERVALUE(MID(BJ99, SEARCH("{", BJ99)+1, SEARCH("}", BJ99)-SEARCH("{", BJ99)-1)), 0)</f>
        <v>0</v>
      </c>
      <c r="AFD99">
        <f t="shared" ref="AFD99:AFD130" si="3376">IFERROR(_xlfn.NUMBERVALUE(MID(BK99, SEARCH("{", BK99)+1, SEARCH("}", BK99)-SEARCH("{", BK99)-1)), 0)</f>
        <v>0</v>
      </c>
      <c r="AFE99">
        <f t="shared" ref="AFE99:AFE130" si="3377">IFERROR(_xlfn.NUMBERVALUE(MID(BL99, SEARCH("{", BL99)+1, SEARCH("}", BL99)-SEARCH("{", BL99)-1)), 0)</f>
        <v>0</v>
      </c>
      <c r="AFF99">
        <f t="shared" ref="AFF99:AFF130" si="3378">IFERROR(_xlfn.NUMBERVALUE(MID(BM99, SEARCH("{", BM99)+1, SEARCH("}", BM99)-SEARCH("{", BM99)-1)), 0)</f>
        <v>0</v>
      </c>
      <c r="AFG99">
        <f t="shared" ref="AFG99:AFG130" si="3379">IFERROR(_xlfn.NUMBERVALUE(MID(BN99, SEARCH("{", BN99)+1, SEARCH("}", BN99)-SEARCH("{", BN99)-1)), 0)</f>
        <v>0</v>
      </c>
      <c r="AFH99">
        <f t="shared" ref="AFH99:AFH130" si="3380">IFERROR(_xlfn.NUMBERVALUE(MID(BO99, SEARCH("{", BO99)+1, SEARCH("}", BO99)-SEARCH("{", BO99)-1)), 0)</f>
        <v>0</v>
      </c>
      <c r="AFI99">
        <f t="shared" ref="AFI99:AFI130" si="3381">IFERROR(_xlfn.NUMBERVALUE(MID(BP99, SEARCH("{", BP99)+1, SEARCH("}", BP99)-SEARCH("{", BP99)-1)), 0)</f>
        <v>0</v>
      </c>
      <c r="AFJ99">
        <f t="shared" ref="AFJ99:AFJ130" si="3382">IFERROR(_xlfn.NUMBERVALUE(MID(BQ99, SEARCH("{", BQ99)+1, SEARCH("}", BQ99)-SEARCH("{", BQ99)-1)), 0)</f>
        <v>0</v>
      </c>
      <c r="AFK99">
        <f t="shared" ref="AFK99:AFK130" si="3383">IFERROR(_xlfn.NUMBERVALUE(MID(BR99, SEARCH("{", BR99)+1, SEARCH("}", BR99)-SEARCH("{", BR99)-1)), 0)</f>
        <v>0</v>
      </c>
      <c r="AFL99">
        <f t="shared" ref="AFL99:AFL130" si="3384">IFERROR(_xlfn.NUMBERVALUE(MID(BS99, SEARCH("{", BS99)+1, SEARCH("}", BS99)-SEARCH("{", BS99)-1)), 0)</f>
        <v>0</v>
      </c>
      <c r="AFM99">
        <f t="shared" ref="AFM99:AFM130" si="3385">IFERROR(_xlfn.NUMBERVALUE(MID(BT99, SEARCH("{", BT99)+1, SEARCH("}", BT99)-SEARCH("{", BT99)-1)), 0)</f>
        <v>0</v>
      </c>
      <c r="AFN99">
        <f t="shared" ref="AFN99:AFN130" si="3386">IFERROR(_xlfn.NUMBERVALUE(MID(BU99, SEARCH("{", BU99)+1, SEARCH("}", BU99)-SEARCH("{", BU99)-1)), 0)</f>
        <v>0</v>
      </c>
      <c r="AFO99">
        <f t="shared" ref="AFO99:AFO130" si="3387">IFERROR(_xlfn.NUMBERVALUE(MID(BV99, SEARCH("{", BV99)+1, SEARCH("}", BV99)-SEARCH("{", BV99)-1)), 0)</f>
        <v>0</v>
      </c>
      <c r="AFP99">
        <f t="shared" ref="AFP99:AFP130" si="3388">IFERROR(_xlfn.NUMBERVALUE(MID(BW99, SEARCH("{", BW99)+1, SEARCH("}", BW99)-SEARCH("{", BW99)-1)), 0)</f>
        <v>0</v>
      </c>
      <c r="AFQ99">
        <f t="shared" ref="AFQ99:AFQ130" si="3389">IFERROR(_xlfn.NUMBERVALUE(MID(BX99, SEARCH("{", BX99)+1, SEARCH("}", BX99)-SEARCH("{", BX99)-1)), 0)</f>
        <v>0</v>
      </c>
      <c r="AFR99">
        <f t="shared" ref="AFR99:AFR130" si="3390">IFERROR(_xlfn.NUMBERVALUE(MID(BY99, SEARCH("{", BY99)+1, SEARCH("}", BY99)-SEARCH("{", BY99)-1)), 0)</f>
        <v>0</v>
      </c>
      <c r="AFS99">
        <f t="shared" ref="AFS99:AFS130" si="3391">IFERROR(_xlfn.NUMBERVALUE(MID(BZ99, SEARCH("{", BZ99)+1, SEARCH("}", BZ99)-SEARCH("{", BZ99)-1)), 0)</f>
        <v>0</v>
      </c>
      <c r="AFT99">
        <f t="shared" ref="AFT99:AFT130" si="3392">IFERROR(_xlfn.NUMBERVALUE(MID(CA99, SEARCH("{", CA99)+1, SEARCH("}", CA99)-SEARCH("{", CA99)-1)), 0)</f>
        <v>0</v>
      </c>
      <c r="AFU99">
        <f t="shared" ref="AFU99:AFU130" si="3393">IFERROR(_xlfn.NUMBERVALUE(MID(CB99, SEARCH("{", CB99)+1, SEARCH("}", CB99)-SEARCH("{", CB99)-1)), 0)</f>
        <v>0</v>
      </c>
      <c r="AFV99">
        <f t="shared" ref="AFV99:AFV130" si="3394">IFERROR(_xlfn.NUMBERVALUE(MID(CC99, SEARCH("{", CC99)+1, SEARCH("}", CC99)-SEARCH("{", CC99)-1)), 0)</f>
        <v>0</v>
      </c>
      <c r="AFW99">
        <f t="shared" ref="AFW99:AFW130" si="3395">IFERROR(_xlfn.NUMBERVALUE(MID(CD99, SEARCH("{", CD99)+1, SEARCH("}", CD99)-SEARCH("{", CD99)-1)), 0)</f>
        <v>0</v>
      </c>
      <c r="AFX99">
        <f t="shared" ref="AFX99:AFX130" si="3396">IFERROR(_xlfn.NUMBERVALUE(MID(CE99, SEARCH("{", CE99)+1, SEARCH("}", CE99)-SEARCH("{", CE99)-1)), 0)</f>
        <v>0</v>
      </c>
      <c r="AFY99">
        <f t="shared" ref="AFY99:AFY130" si="3397">IFERROR(_xlfn.NUMBERVALUE(MID(CF99, SEARCH("{", CF99)+1, SEARCH("}", CF99)-SEARCH("{", CF99)-1)), 0)</f>
        <v>0</v>
      </c>
      <c r="AFZ99">
        <f t="shared" ref="AFZ99:AFZ130" si="3398">IFERROR(_xlfn.NUMBERVALUE(MID(CG99, SEARCH("{", CG99)+1, SEARCH("}", CG99)-SEARCH("{", CG99)-1)), 0)</f>
        <v>0</v>
      </c>
      <c r="AGA99">
        <f t="shared" ref="AGA99:AGA130" si="3399">IFERROR(_xlfn.NUMBERVALUE(MID(CH99, SEARCH("{", CH99)+1, SEARCH("}", CH99)-SEARCH("{", CH99)-1)), 0)</f>
        <v>0</v>
      </c>
      <c r="AGB99">
        <f t="shared" ref="AGB99:AGB130" si="3400">IFERROR(_xlfn.NUMBERVALUE(MID(CI99, SEARCH("{", CI99)+1, SEARCH("}", CI99)-SEARCH("{", CI99)-1)), 0)</f>
        <v>0</v>
      </c>
      <c r="AGC99">
        <f t="shared" ref="AGC99:AGC130" si="3401">IFERROR(_xlfn.NUMBERVALUE(MID(CJ99, SEARCH("{", CJ99)+1, SEARCH("}", CJ99)-SEARCH("{", CJ99)-1)), 0)</f>
        <v>0</v>
      </c>
      <c r="AGD99">
        <f t="shared" ref="AGD99:AGD130" si="3402">IFERROR(_xlfn.NUMBERVALUE(MID(CK99, SEARCH("{", CK99)+1, SEARCH("}", CK99)-SEARCH("{", CK99)-1)), 0)</f>
        <v>0</v>
      </c>
      <c r="AGE99">
        <f t="shared" ref="AGE99:AGE130" si="3403">IFERROR(_xlfn.NUMBERVALUE(MID(CL99, SEARCH("{", CL99)+1, SEARCH("}", CL99)-SEARCH("{", CL99)-1)), 0)</f>
        <v>0</v>
      </c>
      <c r="AGF99">
        <f t="shared" ref="AGF99:AGF130" si="3404">IFERROR(_xlfn.NUMBERVALUE(MID(CM99, SEARCH("{", CM99)+1, SEARCH("}", CM99)-SEARCH("{", CM99)-1)), 0)</f>
        <v>0</v>
      </c>
      <c r="AGG99">
        <f t="shared" ref="AGG99:AGG130" si="3405">IFERROR(_xlfn.NUMBERVALUE(MID(CN99, SEARCH("{", CN99)+1, SEARCH("}", CN99)-SEARCH("{", CN99)-1)), 0)</f>
        <v>0</v>
      </c>
      <c r="AGH99">
        <f t="shared" ref="AGH99:AGH130" si="3406">IFERROR(_xlfn.NUMBERVALUE(MID(CO99, SEARCH("{", CO99)+1, SEARCH("}", CO99)-SEARCH("{", CO99)-1)), 0)</f>
        <v>0</v>
      </c>
      <c r="AGI99">
        <f t="shared" ref="AGI99:AGI130" si="3407">IFERROR(_xlfn.NUMBERVALUE(MID(CP99, SEARCH("{", CP99)+1, SEARCH("}", CP99)-SEARCH("{", CP99)-1)), 0)</f>
        <v>0</v>
      </c>
      <c r="AGJ99">
        <f t="shared" ref="AGJ99:AGJ130" si="3408">IFERROR(_xlfn.NUMBERVALUE(MID(CQ99, SEARCH("{", CQ99)+1, SEARCH("}", CQ99)-SEARCH("{", CQ99)-1)), 0)</f>
        <v>0</v>
      </c>
      <c r="AGK99">
        <f t="shared" ref="AGK99:AGK130" si="3409">IFERROR(_xlfn.NUMBERVALUE(MID(CR99, SEARCH("{", CR99)+1, SEARCH("}", CR99)-SEARCH("{", CR99)-1)), 0)</f>
        <v>0</v>
      </c>
      <c r="AGM99" s="88">
        <f t="shared" ref="AGM99:AGM130" si="3410">SUM(AJX99:AND99)</f>
        <v>58.5</v>
      </c>
      <c r="AGN99" s="88">
        <v>58.5</v>
      </c>
      <c r="AGO99">
        <v>4</v>
      </c>
      <c r="AGP99">
        <f t="shared" ref="AGP99:AGP130" si="3411">IFERROR(IF(LEFT(L99, 1)="H", $AGO99, ROUNDUP((MID(L99, SEARCH("!", L99)+1, SEARCH("+", L99)-SEARCH("!", L99)-1))/16,0)),0)</f>
        <v>4</v>
      </c>
      <c r="AGQ99">
        <f t="shared" ref="AGQ99:AGQ130" si="3412">IFERROR(IF(LEFT(M99, 1)="H", $AGO99, ROUNDUP((MID(M99, SEARCH("!", M99)+1, SEARCH("+", M99)-SEARCH("!", M99)-1))/16,0)),0)</f>
        <v>4</v>
      </c>
      <c r="AGR99">
        <f t="shared" ref="AGR99:AGR130" si="3413">IFERROR(IF(LEFT(N99, 1)="H", $AGO99, ROUNDUP((MID(N99, SEARCH("!", N99)+1, SEARCH("+", N99)-SEARCH("!", N99)-1))/16,0)),0)</f>
        <v>4</v>
      </c>
      <c r="AGS99">
        <f t="shared" ref="AGS99:AGS130" si="3414">IFERROR(IF(LEFT(O99, 1)="H", $AGO99, ROUNDUP((MID(O99, SEARCH("!", O99)+1, SEARCH("+", O99)-SEARCH("!", O99)-1))/16,0)),0)</f>
        <v>8</v>
      </c>
      <c r="AGT99">
        <f t="shared" ref="AGT99:AGT130" si="3415">IFERROR(IF(LEFT(P99, 1)="H", $AGO99, ROUNDUP((MID(P99, SEARCH("!", P99)+1, SEARCH("+", P99)-SEARCH("!", P99)-1))/16,0)),0)</f>
        <v>4</v>
      </c>
      <c r="AGU99">
        <f t="shared" ref="AGU99:AGU130" si="3416">IFERROR(IF(LEFT(Q99, 1)="H", $AGO99, ROUNDUP((MID(Q99, SEARCH("!", Q99)+1, SEARCH("+", Q99)-SEARCH("!", Q99)-1))/16,0)),0)</f>
        <v>4</v>
      </c>
      <c r="AGV99">
        <f t="shared" ref="AGV99:AGV130" si="3417">IFERROR(IF(LEFT(R99, 1)="H", $AGO99, ROUNDUP((MID(R99, SEARCH("!", R99)+1, SEARCH("+", R99)-SEARCH("!", R99)-1))/16,0)),0)</f>
        <v>10</v>
      </c>
      <c r="AGW99">
        <f t="shared" ref="AGW99:AGW130" si="3418">IFERROR(IF(LEFT(S99, 1)="H", $AGO99, ROUNDUP((MID(S99, SEARCH("!", S99)+1, SEARCH("+", S99)-SEARCH("!", S99)-1))/16,0)),0)</f>
        <v>1</v>
      </c>
      <c r="AGX99">
        <f t="shared" ref="AGX99:AGX130" si="3419">IFERROR(IF(LEFT(T99, 1)="H", $AGO99, ROUNDUP((MID(T99, SEARCH("!", T99)+1, SEARCH("+", T99)-SEARCH("!", T99)-1))/16,0)),0)</f>
        <v>4</v>
      </c>
      <c r="AGY99">
        <f t="shared" ref="AGY99:AGY130" si="3420">IFERROR(IF(LEFT(U99, 1)="H", $AGO99, ROUNDUP((MID(U99, SEARCH("!", U99)+1, SEARCH("+", U99)-SEARCH("!", U99)-1))/16,0)),0)</f>
        <v>0</v>
      </c>
      <c r="AGZ99">
        <f t="shared" ref="AGZ99:AGZ130" si="3421">IFERROR(IF(LEFT(V99, 1)="H", $AGO99, ROUNDUP((MID(V99, SEARCH("!", V99)+1, SEARCH("+", V99)-SEARCH("!", V99)-1))/16,0)),0)</f>
        <v>4</v>
      </c>
      <c r="AHA99">
        <f t="shared" ref="AHA99:AHA130" si="3422">IFERROR(IF(LEFT(W99, 1)="H", $AGO99, ROUNDUP((MID(W99, SEARCH("!", W99)+1, SEARCH("+", W99)-SEARCH("!", W99)-1))/16,0)),0)</f>
        <v>0</v>
      </c>
      <c r="AHB99">
        <f t="shared" ref="AHB99:AHB130" si="3423">IFERROR(IF(LEFT(X99, 1)="H", $AGO99, ROUNDUP((MID(X99, SEARCH("!", X99)+1, SEARCH("+", X99)-SEARCH("!", X99)-1))/16,0)),0)</f>
        <v>0</v>
      </c>
      <c r="AHC99">
        <f t="shared" ref="AHC99:AHC130" si="3424">IFERROR(IF(LEFT(Y99, 1)="H", $AGO99, ROUNDUP((MID(Y99, SEARCH("!", Y99)+1, SEARCH("+", Y99)-SEARCH("!", Y99)-1))/16,0)),0)</f>
        <v>0</v>
      </c>
      <c r="AHD99">
        <f t="shared" ref="AHD99:AHD130" si="3425">IFERROR(IF(LEFT(Z99, 1)="H", $AGO99, ROUNDUP((MID(Z99, SEARCH("!", Z99)+1, SEARCH("+", Z99)-SEARCH("!", Z99)-1))/16,0)),0)</f>
        <v>0</v>
      </c>
      <c r="AHE99">
        <f t="shared" ref="AHE99:AHE130" si="3426">IFERROR(IF(LEFT(AA99, 1)="H", $AGO99, ROUNDUP((MID(AA99, SEARCH("!", AA99)+1, SEARCH("+", AA99)-SEARCH("!", AA99)-1))/16,0)),0)</f>
        <v>0</v>
      </c>
      <c r="AHF99">
        <f t="shared" ref="AHF99:AHF130" si="3427">IFERROR(IF(LEFT(AB99, 1)="H", $AGO99, ROUNDUP((MID(AB99, SEARCH("!", AB99)+1, SEARCH("+", AB99)-SEARCH("!", AB99)-1))/16,0)),0)</f>
        <v>0</v>
      </c>
      <c r="AHG99">
        <f t="shared" ref="AHG99:AHG130" si="3428">IFERROR(IF(LEFT(AC99, 1)="H", $AGO99, ROUNDUP((MID(AC99, SEARCH("!", AC99)+1, SEARCH("+", AC99)-SEARCH("!", AC99)-1))/16,0)),0)</f>
        <v>0</v>
      </c>
      <c r="AHH99">
        <f t="shared" ref="AHH99:AHH130" si="3429">IFERROR(IF(LEFT(AD99, 1)="H", $AGO99, ROUNDUP((MID(AD99, SEARCH("!", AD99)+1, SEARCH("+", AD99)-SEARCH("!", AD99)-1))/16,0)),0)</f>
        <v>0</v>
      </c>
      <c r="AHI99">
        <f t="shared" ref="AHI99:AHI130" si="3430">IFERROR(IF(LEFT(AE99, 1)="H", $AGO99, ROUNDUP((MID(AE99, SEARCH("!", AE99)+1, SEARCH("+", AE99)-SEARCH("!", AE99)-1))/16,0)),0)</f>
        <v>0</v>
      </c>
      <c r="AHJ99">
        <f t="shared" ref="AHJ99:AHJ130" si="3431">IFERROR(IF(LEFT(AF99, 1)="H", $AGO99, ROUNDUP((MID(AF99, SEARCH("!", AF99)+1, SEARCH("+", AF99)-SEARCH("!", AF99)-1))/16,0)),0)</f>
        <v>0</v>
      </c>
      <c r="AHK99">
        <f t="shared" ref="AHK99:AHK130" si="3432">IFERROR(IF(LEFT(AG99, 1)="H", $AGO99, ROUNDUP((MID(AG99, SEARCH("!", AG99)+1, SEARCH("+", AG99)-SEARCH("!", AG99)-1))/16,0)),0)</f>
        <v>0</v>
      </c>
      <c r="AHL99">
        <f t="shared" ref="AHL99:AHL130" si="3433">IFERROR(IF(LEFT(AH99, 1)="H", $AGO99, ROUNDUP((MID(AH99, SEARCH("!", AH99)+1, SEARCH("+", AH99)-SEARCH("!", AH99)-1))/16,0)),0)</f>
        <v>0</v>
      </c>
      <c r="AHM99">
        <f t="shared" ref="AHM99:AHM130" si="3434">IFERROR(IF(LEFT(AI99, 1)="H", $AGO99, ROUNDUP((MID(AI99, SEARCH("!", AI99)+1, SEARCH("+", AI99)-SEARCH("!", AI99)-1))/16,0)),0)</f>
        <v>0</v>
      </c>
      <c r="AHN99">
        <f t="shared" ref="AHN99:AHN130" si="3435">IFERROR(IF(LEFT(AJ99, 1)="H", $AGO99, ROUNDUP((MID(AJ99, SEARCH("!", AJ99)+1, SEARCH("+", AJ99)-SEARCH("!", AJ99)-1))/16,0)),0)</f>
        <v>0</v>
      </c>
      <c r="AHO99">
        <f t="shared" ref="AHO99:AHO130" si="3436">IFERROR(IF(LEFT(AK99, 1)="H", $AGO99, ROUNDUP((MID(AK99, SEARCH("!", AK99)+1, SEARCH("+", AK99)-SEARCH("!", AK99)-1))/16,0)),0)</f>
        <v>0</v>
      </c>
      <c r="AHP99">
        <f t="shared" ref="AHP99:AHP130" si="3437">IFERROR(IF(LEFT(AL99, 1)="H", $AGO99, ROUNDUP((MID(AL99, SEARCH("!", AL99)+1, SEARCH("+", AL99)-SEARCH("!", AL99)-1))/16,0)),0)</f>
        <v>0</v>
      </c>
      <c r="AHQ99">
        <f t="shared" ref="AHQ99:AHQ130" si="3438">IFERROR(IF(LEFT(AM99, 1)="H", $AGO99, ROUNDUP((MID(AM99, SEARCH("!", AM99)+1, SEARCH("+", AM99)-SEARCH("!", AM99)-1))/16,0)),0)</f>
        <v>0</v>
      </c>
      <c r="AHR99">
        <f t="shared" ref="AHR99:AHR130" si="3439">IFERROR(IF(LEFT(AN99, 1)="H", $AGO99, ROUNDUP((MID(AN99, SEARCH("!", AN99)+1, SEARCH("+", AN99)-SEARCH("!", AN99)-1))/16,0)),0)</f>
        <v>0</v>
      </c>
      <c r="AHS99">
        <f t="shared" ref="AHS99:AHS130" si="3440">IFERROR(IF(LEFT(AO99, 1)="H", $AGO99, ROUNDUP((MID(AO99, SEARCH("!", AO99)+1, SEARCH("+", AO99)-SEARCH("!", AO99)-1))/16,0)),0)</f>
        <v>0</v>
      </c>
      <c r="AHT99">
        <f t="shared" ref="AHT99:AHT130" si="3441">IFERROR(IF(LEFT(AP99, 1)="H", $AGO99, ROUNDUP((MID(AP99, SEARCH("!", AP99)+1, SEARCH("+", AP99)-SEARCH("!", AP99)-1))/16,0)),0)</f>
        <v>0</v>
      </c>
      <c r="AHU99">
        <f t="shared" ref="AHU99:AHU130" si="3442">IFERROR(IF(LEFT(AQ99, 1)="H", $AGO99, ROUNDUP((MID(AQ99, SEARCH("!", AQ99)+1, SEARCH("+", AQ99)-SEARCH("!", AQ99)-1))/16,0)),0)</f>
        <v>0</v>
      </c>
      <c r="AHV99">
        <f t="shared" ref="AHV99:AHV130" si="3443">IFERROR(IF(LEFT(AR99, 1)="H", $AGO99, ROUNDUP((MID(AR99, SEARCH("!", AR99)+1, SEARCH("+", AR99)-SEARCH("!", AR99)-1))/16,0)),0)</f>
        <v>0</v>
      </c>
      <c r="AHW99">
        <f t="shared" ref="AHW99:AHW130" si="3444">IFERROR(IF(LEFT(AS99, 1)="H", $AGO99, ROUNDUP((MID(AS99, SEARCH("!", AS99)+1, SEARCH("+", AS99)-SEARCH("!", AS99)-1))/16,0)),0)</f>
        <v>0</v>
      </c>
      <c r="AHX99">
        <f t="shared" ref="AHX99:AHX130" si="3445">IFERROR(IF(LEFT(AT99, 1)="H", $AGO99, ROUNDUP((MID(AT99, SEARCH("!", AT99)+1, SEARCH("+", AT99)-SEARCH("!", AT99)-1))/16,0)),0)</f>
        <v>0</v>
      </c>
      <c r="AHY99">
        <f t="shared" ref="AHY99:AHY130" si="3446">IFERROR(IF(LEFT(AU99, 1)="H", $AGO99, ROUNDUP((MID(AU99, SEARCH("!", AU99)+1, SEARCH("+", AU99)-SEARCH("!", AU99)-1))/16,0)),0)</f>
        <v>0</v>
      </c>
      <c r="AHZ99">
        <f t="shared" ref="AHZ99:AHZ130" si="3447">IFERROR(IF(LEFT(AV99, 1)="H", $AGO99, ROUNDUP((MID(AV99, SEARCH("!", AV99)+1, SEARCH("+", AV99)-SEARCH("!", AV99)-1))/16,0)),0)</f>
        <v>0</v>
      </c>
      <c r="AIA99">
        <f t="shared" ref="AIA99:AIA130" si="3448">IFERROR(IF(LEFT(AW99, 1)="H", $AGO99, ROUNDUP((MID(AW99, SEARCH("!", AW99)+1, SEARCH("+", AW99)-SEARCH("!", AW99)-1))/16,0)),0)</f>
        <v>0</v>
      </c>
      <c r="AIB99">
        <f t="shared" ref="AIB99:AIB130" si="3449">IFERROR(IF(LEFT(AX99, 1)="H", $AGO99, ROUNDUP((MID(AX99, SEARCH("!", AX99)+1, SEARCH("+", AX99)-SEARCH("!", AX99)-1))/16,0)),0)</f>
        <v>0</v>
      </c>
      <c r="AIC99">
        <f t="shared" ref="AIC99:AIC130" si="3450">IFERROR(IF(LEFT(AY99, 1)="H", $AGO99, ROUNDUP((MID(AY99, SEARCH("!", AY99)+1, SEARCH("+", AY99)-SEARCH("!", AY99)-1))/16,0)),0)</f>
        <v>0</v>
      </c>
      <c r="AID99">
        <f t="shared" ref="AID99:AID130" si="3451">IFERROR(IF(LEFT(AZ99, 1)="H", $AGO99, ROUNDUP((MID(AZ99, SEARCH("!", AZ99)+1, SEARCH("+", AZ99)-SEARCH("!", AZ99)-1))/16,0)),0)</f>
        <v>0</v>
      </c>
      <c r="AIE99">
        <f t="shared" ref="AIE99:AIE130" si="3452">IFERROR(IF(LEFT(BA99, 1)="H", $AGO99, ROUNDUP((MID(BA99, SEARCH("!", BA99)+1, SEARCH("+", BA99)-SEARCH("!", BA99)-1))/16,0)),0)</f>
        <v>0</v>
      </c>
      <c r="AIF99">
        <f t="shared" ref="AIF99:AIF130" si="3453">IFERROR(IF(LEFT(BB99, 1)="H", $AGO99, ROUNDUP((MID(BB99, SEARCH("!", BB99)+1, SEARCH("+", BB99)-SEARCH("!", BB99)-1))/16,0)),0)</f>
        <v>0</v>
      </c>
      <c r="AIG99">
        <f t="shared" ref="AIG99:AIG130" si="3454">IFERROR(IF(LEFT(BC99, 1)="H", $AGO99, ROUNDUP((MID(BC99, SEARCH("!", BC99)+1, SEARCH("+", BC99)-SEARCH("!", BC99)-1))/16,0)),0)</f>
        <v>0</v>
      </c>
      <c r="AIH99">
        <f t="shared" ref="AIH99:AIH130" si="3455">IFERROR(IF(LEFT(BD99, 1)="H", $AGO99, ROUNDUP((MID(BD99, SEARCH("!", BD99)+1, SEARCH("+", BD99)-SEARCH("!", BD99)-1))/16,0)),0)</f>
        <v>0</v>
      </c>
      <c r="AII99">
        <f t="shared" ref="AII99:AII130" si="3456">IFERROR(IF(LEFT(BE99, 1)="H", $AGO99, ROUNDUP((MID(BE99, SEARCH("!", BE99)+1, SEARCH("+", BE99)-SEARCH("!", BE99)-1))/16,0)),0)</f>
        <v>0</v>
      </c>
      <c r="AIJ99">
        <f t="shared" ref="AIJ99:AIJ130" si="3457">IFERROR(IF(LEFT(BF99, 1)="H", $AGO99, ROUNDUP((MID(BF99, SEARCH("!", BF99)+1, SEARCH("+", BF99)-SEARCH("!", BF99)-1))/16,0)),0)</f>
        <v>0</v>
      </c>
      <c r="AIK99">
        <f t="shared" ref="AIK99:AIK130" si="3458">IFERROR(IF(LEFT(BG99, 1)="H", $AGO99, ROUNDUP((MID(BG99, SEARCH("!", BG99)+1, SEARCH("+", BG99)-SEARCH("!", BG99)-1))/16,0)),0)</f>
        <v>0</v>
      </c>
      <c r="AIL99">
        <f t="shared" ref="AIL99:AIL130" si="3459">IFERROR(IF(LEFT(BH99, 1)="H", $AGO99, ROUNDUP((MID(BH99, SEARCH("!", BH99)+1, SEARCH("+", BH99)-SEARCH("!", BH99)-1))/16,0)),0)</f>
        <v>0</v>
      </c>
      <c r="AIM99">
        <f t="shared" ref="AIM99:AIM130" si="3460">IFERROR(IF(LEFT(BI99, 1)="H", $AGO99, ROUNDUP((MID(BI99, SEARCH("!", BI99)+1, SEARCH("+", BI99)-SEARCH("!", BI99)-1))/16,0)),0)</f>
        <v>0</v>
      </c>
      <c r="AIN99">
        <f t="shared" ref="AIN99:AIN130" si="3461">IFERROR(IF(LEFT(BJ99, 1)="H", $AGO99, ROUNDUP((MID(BJ99, SEARCH("!", BJ99)+1, SEARCH("+", BJ99)-SEARCH("!", BJ99)-1))/16,0)),0)</f>
        <v>0</v>
      </c>
      <c r="AIO99">
        <f t="shared" ref="AIO99:AIO130" si="3462">IFERROR(IF(LEFT(BK99, 1)="H", $AGO99, ROUNDUP((MID(BK99, SEARCH("!", BK99)+1, SEARCH("+", BK99)-SEARCH("!", BK99)-1))/16,0)),0)</f>
        <v>0</v>
      </c>
      <c r="AIP99">
        <f t="shared" ref="AIP99:AIP130" si="3463">IFERROR(IF(LEFT(BL99, 1)="H", $AGO99, ROUNDUP((MID(BL99, SEARCH("!", BL99)+1, SEARCH("+", BL99)-SEARCH("!", BL99)-1))/16,0)),0)</f>
        <v>0</v>
      </c>
      <c r="AIQ99">
        <f t="shared" ref="AIQ99:AIQ130" si="3464">IFERROR(IF(LEFT(BM99, 1)="H", $AGO99, ROUNDUP((MID(BM99, SEARCH("!", BM99)+1, SEARCH("+", BM99)-SEARCH("!", BM99)-1))/16,0)),0)</f>
        <v>0</v>
      </c>
      <c r="AIR99">
        <f t="shared" ref="AIR99:AIR130" si="3465">IFERROR(IF(LEFT(BN99, 1)="H", $AGO99, ROUNDUP((MID(BN99, SEARCH("!", BN99)+1, SEARCH("+", BN99)-SEARCH("!", BN99)-1))/16,0)),0)</f>
        <v>0</v>
      </c>
      <c r="AIS99">
        <f t="shared" ref="AIS99:AIS130" si="3466">IFERROR(IF(LEFT(BO99, 1)="H", $AGO99, ROUNDUP((MID(BO99, SEARCH("!", BO99)+1, SEARCH("+", BO99)-SEARCH("!", BO99)-1))/16,0)),0)</f>
        <v>0</v>
      </c>
      <c r="AIT99">
        <f t="shared" ref="AIT99:AIT130" si="3467">IFERROR(IF(LEFT(BP99, 1)="H", $AGO99, ROUNDUP((MID(BP99, SEARCH("!", BP99)+1, SEARCH("+", BP99)-SEARCH("!", BP99)-1))/16,0)),0)</f>
        <v>0</v>
      </c>
      <c r="AIU99">
        <f t="shared" ref="AIU99:AIU130" si="3468">IFERROR(IF(LEFT(BQ99, 1)="H", $AGO99, ROUNDUP((MID(BQ99, SEARCH("!", BQ99)+1, SEARCH("+", BQ99)-SEARCH("!", BQ99)-1))/16,0)),0)</f>
        <v>0</v>
      </c>
      <c r="AIV99">
        <f t="shared" ref="AIV99:AIV130" si="3469">IFERROR(IF(LEFT(BR99, 1)="H", $AGO99, ROUNDUP((MID(BR99, SEARCH("!", BR99)+1, SEARCH("+", BR99)-SEARCH("!", BR99)-1))/16,0)),0)</f>
        <v>0</v>
      </c>
      <c r="AIW99">
        <f t="shared" ref="AIW99:AIW130" si="3470">IFERROR(IF(LEFT(BS99, 1)="H", $AGO99, ROUNDUP((MID(BS99, SEARCH("!", BS99)+1, SEARCH("+", BS99)-SEARCH("!", BS99)-1))/16,0)),0)</f>
        <v>0</v>
      </c>
      <c r="AIX99">
        <f t="shared" ref="AIX99:AIX130" si="3471">IFERROR(IF(LEFT(BT99, 1)="H", $AGO99, ROUNDUP((MID(BT99, SEARCH("!", BT99)+1, SEARCH("+", BT99)-SEARCH("!", BT99)-1))/16,0)),0)</f>
        <v>0</v>
      </c>
      <c r="AIY99">
        <f t="shared" ref="AIY99:AIY130" si="3472">IFERROR(IF(LEFT(BU99, 1)="H", $AGO99, ROUNDUP((MID(BU99, SEARCH("!", BU99)+1, SEARCH("+", BU99)-SEARCH("!", BU99)-1))/16,0)),0)</f>
        <v>0</v>
      </c>
      <c r="AIZ99">
        <f t="shared" ref="AIZ99:AIZ130" si="3473">IFERROR(IF(LEFT(BV99, 1)="H", $AGO99, ROUNDUP((MID(BV99, SEARCH("!", BV99)+1, SEARCH("+", BV99)-SEARCH("!", BV99)-1))/16,0)),0)</f>
        <v>0</v>
      </c>
      <c r="AJA99">
        <f t="shared" ref="AJA99:AJA130" si="3474">IFERROR(IF(LEFT(BW99, 1)="H", $AGO99, ROUNDUP((MID(BW99, SEARCH("!", BW99)+1, SEARCH("+", BW99)-SEARCH("!", BW99)-1))/16,0)),0)</f>
        <v>0</v>
      </c>
      <c r="AJB99">
        <f t="shared" ref="AJB99:AJB130" si="3475">IFERROR(IF(LEFT(BX99, 1)="H", $AGO99, ROUNDUP((MID(BX99, SEARCH("!", BX99)+1, SEARCH("+", BX99)-SEARCH("!", BX99)-1))/16,0)),0)</f>
        <v>0</v>
      </c>
      <c r="AJC99">
        <f t="shared" ref="AJC99:AJC130" si="3476">IFERROR(IF(LEFT(BY99, 1)="H", $AGO99, ROUNDUP((MID(BY99, SEARCH("!", BY99)+1, SEARCH("+", BY99)-SEARCH("!", BY99)-1))/16,0)),0)</f>
        <v>0</v>
      </c>
      <c r="AJD99">
        <f t="shared" ref="AJD99:AJD130" si="3477">IFERROR(IF(LEFT(BZ99, 1)="H", $AGO99, ROUNDUP((MID(BZ99, SEARCH("!", BZ99)+1, SEARCH("+", BZ99)-SEARCH("!", BZ99)-1))/16,0)),0)</f>
        <v>0</v>
      </c>
      <c r="AJE99">
        <f t="shared" ref="AJE99:AJE130" si="3478">IFERROR(IF(LEFT(CA99, 1)="H", $AGO99, ROUNDUP((MID(CA99, SEARCH("!", CA99)+1, SEARCH("+", CA99)-SEARCH("!", CA99)-1))/16,0)),0)</f>
        <v>0</v>
      </c>
      <c r="AJF99">
        <f t="shared" ref="AJF99:AJF130" si="3479">IFERROR(IF(LEFT(CB99, 1)="H", $AGO99, ROUNDUP((MID(CB99, SEARCH("!", CB99)+1, SEARCH("+", CB99)-SEARCH("!", CB99)-1))/16,0)),0)</f>
        <v>0</v>
      </c>
      <c r="AJG99">
        <f t="shared" ref="AJG99:AJG130" si="3480">IFERROR(IF(LEFT(CC99, 1)="H", $AGO99, ROUNDUP((MID(CC99, SEARCH("!", CC99)+1, SEARCH("+", CC99)-SEARCH("!", CC99)-1))/16,0)),0)</f>
        <v>0</v>
      </c>
      <c r="AJH99">
        <f t="shared" ref="AJH99:AJH130" si="3481">IFERROR(IF(LEFT(CD99, 1)="H", $AGO99, ROUNDUP((MID(CD99, SEARCH("!", CD99)+1, SEARCH("+", CD99)-SEARCH("!", CD99)-1))/16,0)),0)</f>
        <v>0</v>
      </c>
      <c r="AJI99">
        <f t="shared" ref="AJI99:AJI130" si="3482">IFERROR(IF(LEFT(CE99, 1)="H", $AGO99, ROUNDUP((MID(CE99, SEARCH("!", CE99)+1, SEARCH("+", CE99)-SEARCH("!", CE99)-1))/16,0)),0)</f>
        <v>0</v>
      </c>
      <c r="AJJ99">
        <f t="shared" ref="AJJ99:AJJ130" si="3483">IFERROR(IF(LEFT(CF99, 1)="H", $AGO99, ROUNDUP((MID(CF99, SEARCH("!", CF99)+1, SEARCH("+", CF99)-SEARCH("!", CF99)-1))/16,0)),0)</f>
        <v>0</v>
      </c>
      <c r="AJK99">
        <f t="shared" ref="AJK99:AJK130" si="3484">IFERROR(IF(LEFT(CG99, 1)="H", $AGO99, ROUNDUP((MID(CG99, SEARCH("!", CG99)+1, SEARCH("+", CG99)-SEARCH("!", CG99)-1))/16,0)),0)</f>
        <v>0</v>
      </c>
      <c r="AJL99">
        <f t="shared" ref="AJL99:AJL130" si="3485">IFERROR(IF(LEFT(CH99, 1)="H", $AGO99, ROUNDUP((MID(CH99, SEARCH("!", CH99)+1, SEARCH("+", CH99)-SEARCH("!", CH99)-1))/16,0)),0)</f>
        <v>0</v>
      </c>
      <c r="AJM99">
        <f t="shared" ref="AJM99:AJM130" si="3486">IFERROR(IF(LEFT(CI99, 1)="H", $AGO99, ROUNDUP((MID(CI99, SEARCH("!", CI99)+1, SEARCH("+", CI99)-SEARCH("!", CI99)-1))/16,0)),0)</f>
        <v>0</v>
      </c>
      <c r="AJN99">
        <f t="shared" ref="AJN99:AJN130" si="3487">IFERROR(IF(LEFT(CJ99, 1)="H", $AGO99, ROUNDUP((MID(CJ99, SEARCH("!", CJ99)+1, SEARCH("+", CJ99)-SEARCH("!", CJ99)-1))/16,0)),0)</f>
        <v>0</v>
      </c>
      <c r="AJO99">
        <f t="shared" ref="AJO99:AJO130" si="3488">IFERROR(IF(LEFT(CK99, 1)="H", $AGO99, ROUNDUP((MID(CK99, SEARCH("!", CK99)+1, SEARCH("+", CK99)-SEARCH("!", CK99)-1))/16,0)),0)</f>
        <v>0</v>
      </c>
      <c r="AJP99">
        <f t="shared" ref="AJP99:AJP130" si="3489">IFERROR(IF(LEFT(CL99, 1)="H", $AGO99, ROUNDUP((MID(CL99, SEARCH("!", CL99)+1, SEARCH("+", CL99)-SEARCH("!", CL99)-1))/16,0)),0)</f>
        <v>0</v>
      </c>
      <c r="AJQ99">
        <f t="shared" ref="AJQ99:AJQ130" si="3490">IFERROR(IF(LEFT(CM99, 1)="H", $AGO99, ROUNDUP((MID(CM99, SEARCH("!", CM99)+1, SEARCH("+", CM99)-SEARCH("!", CM99)-1))/16,0)),0)</f>
        <v>0</v>
      </c>
      <c r="AJR99">
        <f t="shared" ref="AJR99:AJR130" si="3491">IFERROR(IF(LEFT(CN99, 1)="H", $AGO99, ROUNDUP((MID(CN99, SEARCH("!", CN99)+1, SEARCH("+", CN99)-SEARCH("!", CN99)-1))/16,0)),0)</f>
        <v>0</v>
      </c>
      <c r="AJS99">
        <f t="shared" ref="AJS99:AJS130" si="3492">IFERROR(IF(LEFT(CO99, 1)="H", $AGO99, ROUNDUP((MID(CO99, SEARCH("!", CO99)+1, SEARCH("+", CO99)-SEARCH("!", CO99)-1))/16,0)),0)</f>
        <v>0</v>
      </c>
      <c r="AJT99">
        <f t="shared" ref="AJT99:AJT130" si="3493">IFERROR(IF(LEFT(CP99, 1)="H", $AGO99, ROUNDUP((MID(CP99, SEARCH("!", CP99)+1, SEARCH("+", CP99)-SEARCH("!", CP99)-1))/16,0)),0)</f>
        <v>0</v>
      </c>
      <c r="AJU99">
        <f t="shared" ref="AJU99:AJU130" si="3494">IFERROR(IF(LEFT(CQ99, 1)="H", $AGO99, ROUNDUP((MID(CQ99, SEARCH("!", CQ99)+1, SEARCH("+", CQ99)-SEARCH("!", CQ99)-1))/16,0)),0)</f>
        <v>0</v>
      </c>
      <c r="AJV99">
        <f t="shared" ref="AJV99:AJV130" si="3495">IFERROR(IF(LEFT(CR99, 1)="H", $AGO99, ROUNDUP((MID(CR99, SEARCH("!", CR99)+1, SEARCH("+", CR99)-SEARCH("!", CR99)-1))/16,0)),0)</f>
        <v>0</v>
      </c>
      <c r="AJX99">
        <v>31</v>
      </c>
      <c r="AJY99">
        <v>1</v>
      </c>
      <c r="AJZ99">
        <v>1</v>
      </c>
      <c r="AKA99">
        <f t="shared" ref="AKA99:AKA130" si="3496">IF(AGS99&gt;0, VLOOKUP(AGS99, $ANG$164:$ANQ$173, IF(AGR99&gt;0, AGR99+1, IF(AGQ99&gt;0, AGQ99+1, IF(AGP99&gt;0, AGP99+1, IF(AGO99&gt;0, AGO99+1, IF(AGN99&gt;0, AGN99+1, AGL99+1))))), FALSE), 0)/IF(AGR99&gt;0, 1, IF(AGQ99&gt;0, 2, IF(AGP99&gt;0, 4, IF(AGO99&gt;0, 8, IF(AGN99&gt;0, 16, 32)))))</f>
        <v>2</v>
      </c>
      <c r="AKB99">
        <f t="shared" ref="AKB99:AKB130" si="3497">IF(AGT99&gt;0, VLOOKUP(AGT99, $ANG$164:$ANQ$173, IF(AGS99&gt;0, AGS99+1, IF(AGR99&gt;0, AGR99+1, IF(AGQ99&gt;0, AGQ99+1, IF(AGP99&gt;0, AGP99+1, IF(AGO99&gt;0, AGO99+1, AGN99+1))))), FALSE), 0)/IF(AGS99&gt;0, 1, IF(AGR99&gt;0, 2, IF(AGQ99&gt;0, 4, IF(AGP99&gt;0, 8, IF(AGO99&gt;0, 16, 32)))))</f>
        <v>2</v>
      </c>
      <c r="AKC99">
        <f t="shared" ref="AKC99:AKC130" si="3498">IF(AGU99&gt;0, VLOOKUP(AGU99, $ANG$164:$ANQ$173, IF(AGT99&gt;0, AGT99+1, IF(AGS99&gt;0, AGS99+1, IF(AGR99&gt;0, AGR99+1, IF(AGQ99&gt;0, AGQ99+1, IF(AGP99&gt;0, AGP99+1, AGO99+1))))), FALSE), 0)/IF(AGT99&gt;0, 1, IF(AGS99&gt;0, 2, IF(AGR99&gt;0, 4, IF(AGQ99&gt;0, 8, IF(AGP99&gt;0, 16, 32)))))</f>
        <v>1</v>
      </c>
      <c r="AKD99">
        <f t="shared" ref="AKD99:AKD130" si="3499">IF(AGV99&gt;0, VLOOKUP(AGV99, $ANG$164:$ANQ$173, IF(AGU99&gt;0, AGU99+1, IF(AGT99&gt;0, AGT99+1, IF(AGS99&gt;0, AGS99+1, IF(AGR99&gt;0, AGR99+1, IF(AGQ99&gt;0, AGQ99+1, AGP99+1))))), FALSE), 0)/IF(AGU99&gt;0, 1, IF(AGT99&gt;0, 2, IF(AGS99&gt;0, 4, IF(AGR99&gt;0, 8, IF(AGQ99&gt;0, 16, 32)))))</f>
        <v>4</v>
      </c>
      <c r="AKE99">
        <f t="shared" ref="AKE99:AKE130" si="3500">IF(AGW99&gt;0, VLOOKUP(AGW99, $ANG$164:$ANQ$173, IF(AGV99&gt;0, AGV99+1, IF(AGU99&gt;0, AGU99+1, IF(AGT99&gt;0, AGT99+1, IF(AGS99&gt;0, AGS99+1, IF(AGR99&gt;0, AGR99+1, AGQ99+1))))), FALSE), 0)/IF(AGV99&gt;0, 1, IF(AGU99&gt;0, 2, IF(AGT99&gt;0, 4, IF(AGS99&gt;0, 8, IF(AGR99&gt;0, 16, 32)))))</f>
        <v>8</v>
      </c>
      <c r="AKF99">
        <f t="shared" ref="AKF99:AKF130" si="3501">IF(AGX99&gt;0, VLOOKUP(AGX99, $ANG$164:$ANQ$173, IF(AGW99&gt;0, AGW99+1, IF(AGV99&gt;0, AGV99+1, IF(AGU99&gt;0, AGU99+1, IF(AGT99&gt;0, AGT99+1, IF(AGS99&gt;0, AGS99+1, AGR99+1))))), FALSE), 0)/IF(AGW99&gt;0, 1, IF(AGV99&gt;0, 2, IF(AGU99&gt;0, 4, IF(AGT99&gt;0, 8, IF(AGS99&gt;0, 16, 32)))))</f>
        <v>8</v>
      </c>
      <c r="AKG99">
        <f t="shared" ref="AKG99:AKG130" si="3502">IF(AGY99&gt;0, VLOOKUP(AGY99, $ANG$164:$ANQ$173, IF(AGX99&gt;0, AGX99+1, IF(AGW99&gt;0, AGW99+1, IF(AGV99&gt;0, AGV99+1, IF(AGU99&gt;0, AGU99+1, IF(AGT99&gt;0, AGT99+1, AGS99+1))))), FALSE), 0)/IF(AGX99&gt;0, 1, IF(AGW99&gt;0, 2, IF(AGV99&gt;0, 4, IF(AGU99&gt;0, 8, IF(AGT99&gt;0, 16, 32)))))</f>
        <v>0</v>
      </c>
      <c r="AKH99">
        <f t="shared" ref="AKH99:AKH130" si="3503">IF(AGZ99&gt;0, VLOOKUP(AGZ99, $ANG$164:$ANQ$173, IF(AGY99&gt;0, AGY99+1, IF(AGX99&gt;0, AGX99+1, IF(AGW99&gt;0, AGW99+1, IF(AGV99&gt;0, AGV99+1, IF(AGU99&gt;0, AGU99+1, AGT99+1))))), FALSE), 0)/IF(AGY99&gt;0, 1, IF(AGX99&gt;0, 2, IF(AGW99&gt;0, 4, IF(AGV99&gt;0, 8, IF(AGU99&gt;0, 16, 32)))))</f>
        <v>0.5</v>
      </c>
      <c r="AKI99">
        <f t="shared" ref="AKI99:AKI130" si="3504">IF(AHA99&gt;0, VLOOKUP(AHA99, $ANG$164:$ANQ$173, IF(AGZ99&gt;0, AGZ99+1, IF(AGY99&gt;0, AGY99+1, IF(AGX99&gt;0, AGX99+1, IF(AGW99&gt;0, AGW99+1, IF(AGV99&gt;0, AGV99+1, AGU99+1))))), FALSE), 0)/IF(AGZ99&gt;0, 1, IF(AGY99&gt;0, 2, IF(AGX99&gt;0, 4, IF(AGW99&gt;0, 8, IF(AGV99&gt;0, 16, 32)))))</f>
        <v>0</v>
      </c>
      <c r="AKJ99">
        <f t="shared" ref="AKJ99:AKJ130" si="3505">IF(AHB99&gt;0, VLOOKUP(AHB99, $ANG$164:$ANQ$173, IF(AHA99&gt;0, AHA99+1, IF(AGZ99&gt;0, AGZ99+1, IF(AGY99&gt;0, AGY99+1, IF(AGX99&gt;0, AGX99+1, IF(AGW99&gt;0, AGW99+1, AGV99+1))))), FALSE), 0)/IF(AHA99&gt;0, 1, IF(AGZ99&gt;0, 2, IF(AGY99&gt;0, 4, IF(AGX99&gt;0, 8, IF(AGW99&gt;0, 16, 32)))))</f>
        <v>0</v>
      </c>
      <c r="AKK99">
        <f t="shared" ref="AKK99:AKK130" si="3506">IF(AHC99&gt;0, VLOOKUP(AHC99, $ANG$164:$ANQ$173, IF(AHB99&gt;0, AHB99+1, IF(AHA99&gt;0, AHA99+1, IF(AGZ99&gt;0, AGZ99+1, IF(AGY99&gt;0, AGY99+1, IF(AGX99&gt;0, AGX99+1, AGW99+1))))), FALSE), 0)/IF(AHB99&gt;0, 1, IF(AHA99&gt;0, 2, IF(AGZ99&gt;0, 4, IF(AGY99&gt;0, 8, IF(AGX99&gt;0, 16, 32)))))</f>
        <v>0</v>
      </c>
      <c r="AKL99">
        <f t="shared" ref="AKL99:AKL130" si="3507">IF(AHD99&gt;0, VLOOKUP(AHD99, $ANG$164:$ANQ$173, IF(AHC99&gt;0, AHC99+1, IF(AHB99&gt;0, AHB99+1, IF(AHA99&gt;0, AHA99+1, IF(AGZ99&gt;0, AGZ99+1, IF(AGY99&gt;0, AGY99+1, AGX99+1))))), FALSE), 0)/IF(AHC99&gt;0, 1, IF(AHB99&gt;0, 2, IF(AHA99&gt;0, 4, IF(AGZ99&gt;0, 8, IF(AGY99&gt;0, 16, 32)))))</f>
        <v>0</v>
      </c>
      <c r="AKM99">
        <f t="shared" ref="AKM99:AKM130" si="3508">IF(AHE99&gt;0, VLOOKUP(AHE99, $ANG$164:$ANQ$173, IF(AHD99&gt;0, AHD99+1, IF(AHC99&gt;0, AHC99+1, IF(AHB99&gt;0, AHB99+1, IF(AHA99&gt;0, AHA99+1, IF(AGZ99&gt;0, AGZ99+1, AGY99+1))))), FALSE), 0)/IF(AHD99&gt;0, 1, IF(AHC99&gt;0, 2, IF(AHB99&gt;0, 4, IF(AHA99&gt;0, 8, IF(AGZ99&gt;0, 16, 32)))))</f>
        <v>0</v>
      </c>
      <c r="AKN99">
        <f t="shared" ref="AKN99:AKN130" si="3509">IF(AHF99&gt;0, VLOOKUP(AHF99, $ANG$164:$ANQ$173, IF(AHE99&gt;0, AHE99+1, IF(AHD99&gt;0, AHD99+1, IF(AHC99&gt;0, AHC99+1, IF(AHB99&gt;0, AHB99+1, IF(AHA99&gt;0, AHA99+1, AGZ99+1))))), FALSE), 0)/IF(AHE99&gt;0, 1, IF(AHD99&gt;0, 2, IF(AHC99&gt;0, 4, IF(AHB99&gt;0, 8, IF(AHA99&gt;0, 16, 32)))))</f>
        <v>0</v>
      </c>
      <c r="AKO99">
        <f t="shared" ref="AKO99:AKO130" si="3510">IF(AHG99&gt;0, VLOOKUP(AHG99, $ANG$164:$ANQ$173, IF(AHF99&gt;0, AHF99+1, IF(AHE99&gt;0, AHE99+1, IF(AHD99&gt;0, AHD99+1, IF(AHC99&gt;0, AHC99+1, IF(AHB99&gt;0, AHB99+1, AHA99+1))))), FALSE), 0)/IF(AHF99&gt;0, 1, IF(AHE99&gt;0, 2, IF(AHD99&gt;0, 4, IF(AHC99&gt;0, 8, IF(AHB99&gt;0, 16, 32)))))</f>
        <v>0</v>
      </c>
      <c r="AKP99">
        <f t="shared" ref="AKP99:AKP130" si="3511">IF(AHH99&gt;0, VLOOKUP(AHH99, $ANG$164:$ANQ$173, IF(AHG99&gt;0, AHG99+1, IF(AHF99&gt;0, AHF99+1, IF(AHE99&gt;0, AHE99+1, IF(AHD99&gt;0, AHD99+1, IF(AHC99&gt;0, AHC99+1, AHB99+1))))), FALSE), 0)/IF(AHG99&gt;0, 1, IF(AHF99&gt;0, 2, IF(AHE99&gt;0, 4, IF(AHD99&gt;0, 8, IF(AHC99&gt;0, 16, 32)))))</f>
        <v>0</v>
      </c>
      <c r="AKQ99">
        <f t="shared" ref="AKQ99:AKQ130" si="3512">IF(AHI99&gt;0, VLOOKUP(AHI99, $ANG$164:$ANQ$173, IF(AHH99&gt;0, AHH99+1, IF(AHG99&gt;0, AHG99+1, IF(AHF99&gt;0, AHF99+1, IF(AHE99&gt;0, AHE99+1, IF(AHD99&gt;0, AHD99+1, AHC99+1))))), FALSE), 0)/IF(AHH99&gt;0, 1, IF(AHG99&gt;0, 2, IF(AHF99&gt;0, 4, IF(AHE99&gt;0, 8, IF(AHD99&gt;0, 16, 32)))))</f>
        <v>0</v>
      </c>
      <c r="AKR99">
        <f t="shared" ref="AKR99:AKR130" si="3513">IF(AHJ99&gt;0, VLOOKUP(AHJ99, $ANG$164:$ANQ$173, IF(AHI99&gt;0, AHI99+1, IF(AHH99&gt;0, AHH99+1, IF(AHG99&gt;0, AHG99+1, IF(AHF99&gt;0, AHF99+1, IF(AHE99&gt;0, AHE99+1, AHD99+1))))), FALSE), 0)/IF(AHI99&gt;0, 1, IF(AHH99&gt;0, 2, IF(AHG99&gt;0, 4, IF(AHF99&gt;0, 8, IF(AHE99&gt;0, 16, 32)))))</f>
        <v>0</v>
      </c>
      <c r="AKS99">
        <f t="shared" ref="AKS99:AKS130" si="3514">IF(AHK99&gt;0, VLOOKUP(AHK99, $ANG$164:$ANQ$173, IF(AHJ99&gt;0, AHJ99+1, IF(AHI99&gt;0, AHI99+1, IF(AHH99&gt;0, AHH99+1, IF(AHG99&gt;0, AHG99+1, IF(AHF99&gt;0, AHF99+1, AHE99+1))))), FALSE), 0)/IF(AHJ99&gt;0, 1, IF(AHI99&gt;0, 2, IF(AHH99&gt;0, 4, IF(AHG99&gt;0, 8, IF(AHF99&gt;0, 16, 32)))))</f>
        <v>0</v>
      </c>
      <c r="AKT99">
        <f t="shared" ref="AKT99:AKT130" si="3515">IF(AHL99&gt;0, VLOOKUP(AHL99, $ANG$164:$ANQ$173, IF(AHK99&gt;0, AHK99+1, IF(AHJ99&gt;0, AHJ99+1, IF(AHI99&gt;0, AHI99+1, IF(AHH99&gt;0, AHH99+1, IF(AHG99&gt;0, AHG99+1, AHF99+1))))), FALSE), 0)/IF(AHK99&gt;0, 1, IF(AHJ99&gt;0, 2, IF(AHI99&gt;0, 4, IF(AHH99&gt;0, 8, IF(AHG99&gt;0, 16, 32)))))</f>
        <v>0</v>
      </c>
      <c r="AKU99">
        <f t="shared" ref="AKU99:AKU130" si="3516">IF(AHM99&gt;0, VLOOKUP(AHM99, $ANG$164:$ANQ$173, IF(AHL99&gt;0, AHL99+1, IF(AHK99&gt;0, AHK99+1, IF(AHJ99&gt;0, AHJ99+1, IF(AHI99&gt;0, AHI99+1, IF(AHH99&gt;0, AHH99+1, AHG99+1))))), FALSE), 0)/IF(AHL99&gt;0, 1, IF(AHK99&gt;0, 2, IF(AHJ99&gt;0, 4, IF(AHI99&gt;0, 8, IF(AHH99&gt;0, 16, 32)))))</f>
        <v>0</v>
      </c>
      <c r="AKV99">
        <f t="shared" ref="AKV99:AKV130" si="3517">IF(AHN99&gt;0, VLOOKUP(AHN99, $ANG$164:$ANQ$173, IF(AHM99&gt;0, AHM99+1, IF(AHL99&gt;0, AHL99+1, IF(AHK99&gt;0, AHK99+1, IF(AHJ99&gt;0, AHJ99+1, IF(AHI99&gt;0, AHI99+1, AHH99+1))))), FALSE), 0)/IF(AHM99&gt;0, 1, IF(AHL99&gt;0, 2, IF(AHK99&gt;0, 4, IF(AHJ99&gt;0, 8, IF(AHI99&gt;0, 16, 32)))))</f>
        <v>0</v>
      </c>
      <c r="AKW99">
        <f t="shared" ref="AKW99:AKW130" si="3518">IF(AHO99&gt;0, VLOOKUP(AHO99, $ANG$164:$ANQ$173, IF(AHN99&gt;0, AHN99+1, IF(AHM99&gt;0, AHM99+1, IF(AHL99&gt;0, AHL99+1, IF(AHK99&gt;0, AHK99+1, IF(AHJ99&gt;0, AHJ99+1, AHI99+1))))), FALSE), 0)/IF(AHN99&gt;0, 1, IF(AHM99&gt;0, 2, IF(AHL99&gt;0, 4, IF(AHK99&gt;0, 8, IF(AHJ99&gt;0, 16, 32)))))</f>
        <v>0</v>
      </c>
      <c r="AKX99">
        <f t="shared" ref="AKX99:AKX130" si="3519">IF(AHP99&gt;0, VLOOKUP(AHP99, $ANG$164:$ANQ$173, IF(AHO99&gt;0, AHO99+1, IF(AHN99&gt;0, AHN99+1, IF(AHM99&gt;0, AHM99+1, IF(AHL99&gt;0, AHL99+1, IF(AHK99&gt;0, AHK99+1, AHJ99+1))))), FALSE), 0)/IF(AHO99&gt;0, 1, IF(AHN99&gt;0, 2, IF(AHM99&gt;0, 4, IF(AHL99&gt;0, 8, IF(AHK99&gt;0, 16, 32)))))</f>
        <v>0</v>
      </c>
      <c r="AKY99">
        <f t="shared" ref="AKY99:AKY130" si="3520">IF(AHQ99&gt;0, VLOOKUP(AHQ99, $ANG$164:$ANQ$173, IF(AHP99&gt;0, AHP99+1, IF(AHO99&gt;0, AHO99+1, IF(AHN99&gt;0, AHN99+1, IF(AHM99&gt;0, AHM99+1, IF(AHL99&gt;0, AHL99+1, AHK99+1))))), FALSE), 0)/IF(AHP99&gt;0, 1, IF(AHO99&gt;0, 2, IF(AHN99&gt;0, 4, IF(AHM99&gt;0, 8, IF(AHL99&gt;0, 16, 32)))))</f>
        <v>0</v>
      </c>
      <c r="AKZ99">
        <f t="shared" ref="AKZ99:AKZ130" si="3521">IF(AHR99&gt;0, VLOOKUP(AHR99, $ANG$164:$ANQ$173, IF(AHQ99&gt;0, AHQ99+1, IF(AHP99&gt;0, AHP99+1, IF(AHO99&gt;0, AHO99+1, IF(AHN99&gt;0, AHN99+1, IF(AHM99&gt;0, AHM99+1, AHL99+1))))), FALSE), 0)/IF(AHQ99&gt;0, 1, IF(AHP99&gt;0, 2, IF(AHO99&gt;0, 4, IF(AHN99&gt;0, 8, IF(AHM99&gt;0, 16, 32)))))</f>
        <v>0</v>
      </c>
      <c r="ALA99">
        <f t="shared" ref="ALA99:ALA130" si="3522">IF(AHS99&gt;0, VLOOKUP(AHS99, $ANG$164:$ANQ$173, IF(AHR99&gt;0, AHR99+1, IF(AHQ99&gt;0, AHQ99+1, IF(AHP99&gt;0, AHP99+1, IF(AHO99&gt;0, AHO99+1, IF(AHN99&gt;0, AHN99+1, AHM99+1))))), FALSE), 0)/IF(AHR99&gt;0, 1, IF(AHQ99&gt;0, 2, IF(AHP99&gt;0, 4, IF(AHO99&gt;0, 8, IF(AHN99&gt;0, 16, 32)))))</f>
        <v>0</v>
      </c>
      <c r="ALB99">
        <f t="shared" ref="ALB99:ALB130" si="3523">IF(AHT99&gt;0, VLOOKUP(AHT99, $ANG$164:$ANQ$173, IF(AHS99&gt;0, AHS99+1, IF(AHR99&gt;0, AHR99+1, IF(AHQ99&gt;0, AHQ99+1, IF(AHP99&gt;0, AHP99+1, IF(AHO99&gt;0, AHO99+1, AHN99+1))))), FALSE), 0)/IF(AHS99&gt;0, 1, IF(AHR99&gt;0, 2, IF(AHQ99&gt;0, 4, IF(AHP99&gt;0, 8, IF(AHO99&gt;0, 16, 32)))))</f>
        <v>0</v>
      </c>
      <c r="ALC99">
        <f t="shared" ref="ALC99:ALC130" si="3524">IF(AHU99&gt;0, VLOOKUP(AHU99, $ANG$164:$ANQ$173, IF(AHT99&gt;0, AHT99+1, IF(AHS99&gt;0, AHS99+1, IF(AHR99&gt;0, AHR99+1, IF(AHQ99&gt;0, AHQ99+1, IF(AHP99&gt;0, AHP99+1, AHO99+1))))), FALSE), 0)/IF(AHT99&gt;0, 1, IF(AHS99&gt;0, 2, IF(AHR99&gt;0, 4, IF(AHQ99&gt;0, 8, IF(AHP99&gt;0, 16, 32)))))</f>
        <v>0</v>
      </c>
      <c r="ALD99">
        <f t="shared" ref="ALD99:ALD130" si="3525">IF(AHV99&gt;0, VLOOKUP(AHV99, $ANG$164:$ANQ$173, IF(AHU99&gt;0, AHU99+1, IF(AHT99&gt;0, AHT99+1, IF(AHS99&gt;0, AHS99+1, IF(AHR99&gt;0, AHR99+1, IF(AHQ99&gt;0, AHQ99+1, AHP99+1))))), FALSE), 0)/IF(AHU99&gt;0, 1, IF(AHT99&gt;0, 2, IF(AHS99&gt;0, 4, IF(AHR99&gt;0, 8, IF(AHQ99&gt;0, 16, 32)))))</f>
        <v>0</v>
      </c>
      <c r="ALE99">
        <f t="shared" ref="ALE99:ALE130" si="3526">IF(AHW99&gt;0, VLOOKUP(AHW99, $ANG$164:$ANQ$173, IF(AHV99&gt;0, AHV99+1, IF(AHU99&gt;0, AHU99+1, IF(AHT99&gt;0, AHT99+1, IF(AHS99&gt;0, AHS99+1, IF(AHR99&gt;0, AHR99+1, AHQ99+1))))), FALSE), 0)/IF(AHV99&gt;0, 1, IF(AHU99&gt;0, 2, IF(AHT99&gt;0, 4, IF(AHS99&gt;0, 8, IF(AHR99&gt;0, 16, 32)))))</f>
        <v>0</v>
      </c>
      <c r="ALF99">
        <f t="shared" ref="ALF99:ALF130" si="3527">IF(AHX99&gt;0, VLOOKUP(AHX99, $ANG$164:$ANQ$173, IF(AHW99&gt;0, AHW99+1, IF(AHV99&gt;0, AHV99+1, IF(AHU99&gt;0, AHU99+1, IF(AHT99&gt;0, AHT99+1, IF(AHS99&gt;0, AHS99+1, AHR99+1))))), FALSE), 0)/IF(AHW99&gt;0, 1, IF(AHV99&gt;0, 2, IF(AHU99&gt;0, 4, IF(AHT99&gt;0, 8, IF(AHS99&gt;0, 16, 32)))))</f>
        <v>0</v>
      </c>
      <c r="ALG99">
        <f t="shared" ref="ALG99:ALG130" si="3528">IF(AHY99&gt;0, VLOOKUP(AHY99, $ANG$164:$ANQ$173, IF(AHX99&gt;0, AHX99+1, IF(AHW99&gt;0, AHW99+1, IF(AHV99&gt;0, AHV99+1, IF(AHU99&gt;0, AHU99+1, IF(AHT99&gt;0, AHT99+1, AHS99+1))))), FALSE), 0)/IF(AHX99&gt;0, 1, IF(AHW99&gt;0, 2, IF(AHV99&gt;0, 4, IF(AHU99&gt;0, 8, IF(AHT99&gt;0, 16, 32)))))</f>
        <v>0</v>
      </c>
      <c r="ALH99">
        <f t="shared" ref="ALH99:ALH130" si="3529">IF(AHZ99&gt;0, VLOOKUP(AHZ99, $ANG$164:$ANQ$173, IF(AHY99&gt;0, AHY99+1, IF(AHX99&gt;0, AHX99+1, IF(AHW99&gt;0, AHW99+1, IF(AHV99&gt;0, AHV99+1, IF(AHU99&gt;0, AHU99+1, AHT99+1))))), FALSE), 0)/IF(AHY99&gt;0, 1, IF(AHX99&gt;0, 2, IF(AHW99&gt;0, 4, IF(AHV99&gt;0, 8, IF(AHU99&gt;0, 16, 32)))))</f>
        <v>0</v>
      </c>
      <c r="ALI99">
        <f t="shared" ref="ALI99:ALI130" si="3530">IF(AIA99&gt;0, VLOOKUP(AIA99, $ANG$164:$ANQ$173, IF(AHZ99&gt;0, AHZ99+1, IF(AHY99&gt;0, AHY99+1, IF(AHX99&gt;0, AHX99+1, IF(AHW99&gt;0, AHW99+1, IF(AHV99&gt;0, AHV99+1, AHU99+1))))), FALSE), 0)/IF(AHZ99&gt;0, 1, IF(AHY99&gt;0, 2, IF(AHX99&gt;0, 4, IF(AHW99&gt;0, 8, IF(AHV99&gt;0, 16, 32)))))</f>
        <v>0</v>
      </c>
      <c r="ALJ99">
        <f t="shared" ref="ALJ99:ALJ130" si="3531">IF(AIB99&gt;0, VLOOKUP(AIB99, $ANG$164:$ANQ$173, IF(AIA99&gt;0, AIA99+1, IF(AHZ99&gt;0, AHZ99+1, IF(AHY99&gt;0, AHY99+1, IF(AHX99&gt;0, AHX99+1, IF(AHW99&gt;0, AHW99+1, AHV99+1))))), FALSE), 0)/IF(AIA99&gt;0, 1, IF(AHZ99&gt;0, 2, IF(AHY99&gt;0, 4, IF(AHX99&gt;0, 8, IF(AHW99&gt;0, 16, 32)))))</f>
        <v>0</v>
      </c>
      <c r="ALK99">
        <f t="shared" ref="ALK99:ALK130" si="3532">IF(AIC99&gt;0, VLOOKUP(AIC99, $ANG$164:$ANQ$173, IF(AIB99&gt;0, AIB99+1, IF(AIA99&gt;0, AIA99+1, IF(AHZ99&gt;0, AHZ99+1, IF(AHY99&gt;0, AHY99+1, IF(AHX99&gt;0, AHX99+1, AHW99+1))))), FALSE), 0)/IF(AIB99&gt;0, 1, IF(AIA99&gt;0, 2, IF(AHZ99&gt;0, 4, IF(AHY99&gt;0, 8, IF(AHX99&gt;0, 16, 32)))))</f>
        <v>0</v>
      </c>
      <c r="ALL99">
        <f t="shared" ref="ALL99:ALL130" si="3533">IF(AID99&gt;0, VLOOKUP(AID99, $ANG$164:$ANQ$173, IF(AIC99&gt;0, AIC99+1, IF(AIB99&gt;0, AIB99+1, IF(AIA99&gt;0, AIA99+1, IF(AHZ99&gt;0, AHZ99+1, IF(AHY99&gt;0, AHY99+1, AHX99+1))))), FALSE), 0)/IF(AIC99&gt;0, 1, IF(AIB99&gt;0, 2, IF(AIA99&gt;0, 4, IF(AHZ99&gt;0, 8, IF(AHY99&gt;0, 16, 32)))))</f>
        <v>0</v>
      </c>
      <c r="ALM99">
        <f t="shared" ref="ALM99:ALM130" si="3534">IF(AIE99&gt;0, VLOOKUP(AIE99, $ANG$164:$ANQ$173, IF(AID99&gt;0, AID99+1, IF(AIC99&gt;0, AIC99+1, IF(AIB99&gt;0, AIB99+1, IF(AIA99&gt;0, AIA99+1, IF(AHZ99&gt;0, AHZ99+1, AHY99+1))))), FALSE), 0)/IF(AID99&gt;0, 1, IF(AIC99&gt;0, 2, IF(AIB99&gt;0, 4, IF(AIA99&gt;0, 8, IF(AHZ99&gt;0, 16, 32)))))</f>
        <v>0</v>
      </c>
      <c r="ALN99">
        <f t="shared" ref="ALN99:ALN130" si="3535">IF(AIF99&gt;0, VLOOKUP(AIF99, $ANG$164:$ANQ$173, IF(AIE99&gt;0, AIE99+1, IF(AID99&gt;0, AID99+1, IF(AIC99&gt;0, AIC99+1, IF(AIB99&gt;0, AIB99+1, IF(AIA99&gt;0, AIA99+1, AHZ99+1))))), FALSE), 0)/IF(AIE99&gt;0, 1, IF(AID99&gt;0, 2, IF(AIC99&gt;0, 4, IF(AIB99&gt;0, 8, IF(AIA99&gt;0, 16, 32)))))</f>
        <v>0</v>
      </c>
      <c r="ALO99">
        <f t="shared" ref="ALO99:ALO130" si="3536">IF(AIG99&gt;0, VLOOKUP(AIG99, $ANG$164:$ANQ$173, IF(AIF99&gt;0, AIF99+1, IF(AIE99&gt;0, AIE99+1, IF(AID99&gt;0, AID99+1, IF(AIC99&gt;0, AIC99+1, IF(AIB99&gt;0, AIB99+1, AIA99+1))))), FALSE), 0)/IF(AIF99&gt;0, 1, IF(AIE99&gt;0, 2, IF(AID99&gt;0, 4, IF(AIC99&gt;0, 8, IF(AIB99&gt;0, 16, 32)))))</f>
        <v>0</v>
      </c>
      <c r="ALP99">
        <f t="shared" ref="ALP99:ALP130" si="3537">IF(AIH99&gt;0, VLOOKUP(AIH99, $ANG$164:$ANQ$173, IF(AIG99&gt;0, AIG99+1, IF(AIF99&gt;0, AIF99+1, IF(AIE99&gt;0, AIE99+1, IF(AID99&gt;0, AID99+1, IF(AIC99&gt;0, AIC99+1, AIB99+1))))), FALSE), 0)/IF(AIG99&gt;0, 1, IF(AIF99&gt;0, 2, IF(AIE99&gt;0, 4, IF(AID99&gt;0, 8, IF(AIC99&gt;0, 16, 32)))))</f>
        <v>0</v>
      </c>
      <c r="ALQ99">
        <f t="shared" ref="ALQ99:ALQ130" si="3538">IF(AII99&gt;0, VLOOKUP(AII99, $ANG$164:$ANQ$173, IF(AIH99&gt;0, AIH99+1, IF(AIG99&gt;0, AIG99+1, IF(AIF99&gt;0, AIF99+1, IF(AIE99&gt;0, AIE99+1, IF(AID99&gt;0, AID99+1, AIC99+1))))), FALSE), 0)/IF(AIH99&gt;0, 1, IF(AIG99&gt;0, 2, IF(AIF99&gt;0, 4, IF(AIE99&gt;0, 8, IF(AID99&gt;0, 16, 32)))))</f>
        <v>0</v>
      </c>
      <c r="ALR99">
        <f t="shared" ref="ALR99:ALR130" si="3539">IF(AIJ99&gt;0, VLOOKUP(AIJ99, $ANG$164:$ANQ$173, IF(AII99&gt;0, AII99+1, IF(AIH99&gt;0, AIH99+1, IF(AIG99&gt;0, AIG99+1, IF(AIF99&gt;0, AIF99+1, IF(AIE99&gt;0, AIE99+1, AID99+1))))), FALSE), 0)/IF(AII99&gt;0, 1, IF(AIH99&gt;0, 2, IF(AIG99&gt;0, 4, IF(AIF99&gt;0, 8, IF(AIE99&gt;0, 16, 32)))))</f>
        <v>0</v>
      </c>
      <c r="ALS99">
        <f t="shared" ref="ALS99:ALS130" si="3540">IF(AIK99&gt;0, VLOOKUP(AIK99, $ANG$164:$ANQ$173, IF(AIJ99&gt;0, AIJ99+1, IF(AII99&gt;0, AII99+1, IF(AIH99&gt;0, AIH99+1, IF(AIG99&gt;0, AIG99+1, IF(AIF99&gt;0, AIF99+1, AIE99+1))))), FALSE), 0)/IF(AIJ99&gt;0, 1, IF(AII99&gt;0, 2, IF(AIH99&gt;0, 4, IF(AIG99&gt;0, 8, IF(AIF99&gt;0, 16, 32)))))</f>
        <v>0</v>
      </c>
      <c r="ALT99">
        <f t="shared" ref="ALT99:ALT130" si="3541">IF(AIL99&gt;0, VLOOKUP(AIL99, $ANG$164:$ANQ$173, IF(AIK99&gt;0, AIK99+1, IF(AIJ99&gt;0, AIJ99+1, IF(AII99&gt;0, AII99+1, IF(AIH99&gt;0, AIH99+1, IF(AIG99&gt;0, AIG99+1, AIF99+1))))), FALSE), 0)/IF(AIK99&gt;0, 1, IF(AIJ99&gt;0, 2, IF(AII99&gt;0, 4, IF(AIH99&gt;0, 8, IF(AIG99&gt;0, 16, 32)))))</f>
        <v>0</v>
      </c>
      <c r="ALU99">
        <f t="shared" ref="ALU99:ALU130" si="3542">IF(AIM99&gt;0, VLOOKUP(AIM99, $ANG$164:$ANQ$173, IF(AIL99&gt;0, AIL99+1, IF(AIK99&gt;0, AIK99+1, IF(AIJ99&gt;0, AIJ99+1, IF(AII99&gt;0, AII99+1, IF(AIH99&gt;0, AIH99+1, AIG99+1))))), FALSE), 0)/IF(AIL99&gt;0, 1, IF(AIK99&gt;0, 2, IF(AIJ99&gt;0, 4, IF(AII99&gt;0, 8, IF(AIH99&gt;0, 16, 32)))))</f>
        <v>0</v>
      </c>
      <c r="ALV99">
        <f t="shared" ref="ALV99:ALV130" si="3543">IF(AIN99&gt;0, VLOOKUP(AIN99, $ANG$164:$ANQ$173, IF(AIM99&gt;0, AIM99+1, IF(AIL99&gt;0, AIL99+1, IF(AIK99&gt;0, AIK99+1, IF(AIJ99&gt;0, AIJ99+1, IF(AII99&gt;0, AII99+1, AIH99+1))))), FALSE), 0)/IF(AIM99&gt;0, 1, IF(AIL99&gt;0, 2, IF(AIK99&gt;0, 4, IF(AIJ99&gt;0, 8, IF(AII99&gt;0, 16, 32)))))</f>
        <v>0</v>
      </c>
      <c r="ALW99">
        <f t="shared" ref="ALW99:ALW130" si="3544">IF(AIO99&gt;0, VLOOKUP(AIO99, $ANG$164:$ANQ$173, IF(AIN99&gt;0, AIN99+1, IF(AIM99&gt;0, AIM99+1, IF(AIL99&gt;0, AIL99+1, IF(AIK99&gt;0, AIK99+1, IF(AIJ99&gt;0, AIJ99+1, AII99+1))))), FALSE), 0)/IF(AIN99&gt;0, 1, IF(AIM99&gt;0, 2, IF(AIL99&gt;0, 4, IF(AIK99&gt;0, 8, IF(AIJ99&gt;0, 16, 32)))))</f>
        <v>0</v>
      </c>
      <c r="ALX99">
        <f t="shared" ref="ALX99:ALX130" si="3545">IF(AIP99&gt;0, VLOOKUP(AIP99, $ANG$164:$ANQ$173, IF(AIO99&gt;0, AIO99+1, IF(AIN99&gt;0, AIN99+1, IF(AIM99&gt;0, AIM99+1, IF(AIL99&gt;0, AIL99+1, IF(AIK99&gt;0, AIK99+1, AIJ99+1))))), FALSE), 0)/IF(AIO99&gt;0, 1, IF(AIN99&gt;0, 2, IF(AIM99&gt;0, 4, IF(AIL99&gt;0, 8, IF(AIK99&gt;0, 16, 32)))))</f>
        <v>0</v>
      </c>
      <c r="ALY99">
        <f t="shared" ref="ALY99:ALY130" si="3546">IF(AIQ99&gt;0, VLOOKUP(AIQ99, $ANG$164:$ANQ$173, IF(AIP99&gt;0, AIP99+1, IF(AIO99&gt;0, AIO99+1, IF(AIN99&gt;0, AIN99+1, IF(AIM99&gt;0, AIM99+1, IF(AIL99&gt;0, AIL99+1, AIK99+1))))), FALSE), 0)/IF(AIP99&gt;0, 1, IF(AIO99&gt;0, 2, IF(AIN99&gt;0, 4, IF(AIM99&gt;0, 8, IF(AIL99&gt;0, 16, 32)))))</f>
        <v>0</v>
      </c>
      <c r="ALZ99">
        <f t="shared" ref="ALZ99:ALZ130" si="3547">IF(AIR99&gt;0, VLOOKUP(AIR99, $ANG$164:$ANQ$173, IF(AIQ99&gt;0, AIQ99+1, IF(AIP99&gt;0, AIP99+1, IF(AIO99&gt;0, AIO99+1, IF(AIN99&gt;0, AIN99+1, IF(AIM99&gt;0, AIM99+1, AIL99+1))))), FALSE), 0)/IF(AIQ99&gt;0, 1, IF(AIP99&gt;0, 2, IF(AIO99&gt;0, 4, IF(AIN99&gt;0, 8, IF(AIM99&gt;0, 16, 32)))))</f>
        <v>0</v>
      </c>
      <c r="AMA99">
        <f t="shared" ref="AMA99:AMA130" si="3548">IF(AIS99&gt;0, VLOOKUP(AIS99, $ANG$164:$ANQ$173, IF(AIR99&gt;0, AIR99+1, IF(AIQ99&gt;0, AIQ99+1, IF(AIP99&gt;0, AIP99+1, IF(AIO99&gt;0, AIO99+1, IF(AIN99&gt;0, AIN99+1, AIM99+1))))), FALSE), 0)/IF(AIR99&gt;0, 1, IF(AIQ99&gt;0, 2, IF(AIP99&gt;0, 4, IF(AIO99&gt;0, 8, IF(AIN99&gt;0, 16, 32)))))</f>
        <v>0</v>
      </c>
      <c r="AMB99">
        <f t="shared" ref="AMB99:AMB130" si="3549">IF(AIT99&gt;0, VLOOKUP(AIT99, $ANG$164:$ANQ$173, IF(AIS99&gt;0, AIS99+1, IF(AIR99&gt;0, AIR99+1, IF(AIQ99&gt;0, AIQ99+1, IF(AIP99&gt;0, AIP99+1, IF(AIO99&gt;0, AIO99+1, AIN99+1))))), FALSE), 0)/IF(AIS99&gt;0, 1, IF(AIR99&gt;0, 2, IF(AIQ99&gt;0, 4, IF(AIP99&gt;0, 8, IF(AIO99&gt;0, 16, 32)))))</f>
        <v>0</v>
      </c>
      <c r="AMC99">
        <f t="shared" ref="AMC99:AMC130" si="3550">IF(AIU99&gt;0, VLOOKUP(AIU99, $ANG$164:$ANQ$173, IF(AIT99&gt;0, AIT99+1, IF(AIS99&gt;0, AIS99+1, IF(AIR99&gt;0, AIR99+1, IF(AIQ99&gt;0, AIQ99+1, IF(AIP99&gt;0, AIP99+1, AIO99+1))))), FALSE), 0)/IF(AIT99&gt;0, 1, IF(AIS99&gt;0, 2, IF(AIR99&gt;0, 4, IF(AIQ99&gt;0, 8, IF(AIP99&gt;0, 16, 32)))))</f>
        <v>0</v>
      </c>
      <c r="AMD99">
        <f t="shared" ref="AMD99:AMD130" si="3551">IF(AIV99&gt;0, VLOOKUP(AIV99, $ANG$164:$ANQ$173, IF(AIU99&gt;0, AIU99+1, IF(AIT99&gt;0, AIT99+1, IF(AIS99&gt;0, AIS99+1, IF(AIR99&gt;0, AIR99+1, IF(AIQ99&gt;0, AIQ99+1, AIP99+1))))), FALSE), 0)/IF(AIU99&gt;0, 1, IF(AIT99&gt;0, 2, IF(AIS99&gt;0, 4, IF(AIR99&gt;0, 8, IF(AIQ99&gt;0, 16, 32)))))</f>
        <v>0</v>
      </c>
      <c r="AME99">
        <f t="shared" ref="AME99:AME130" si="3552">IF(AIW99&gt;0, VLOOKUP(AIW99, $ANG$164:$ANQ$173, IF(AIV99&gt;0, AIV99+1, IF(AIU99&gt;0, AIU99+1, IF(AIT99&gt;0, AIT99+1, IF(AIS99&gt;0, AIS99+1, IF(AIR99&gt;0, AIR99+1, AIQ99+1))))), FALSE), 0)/IF(AIV99&gt;0, 1, IF(AIU99&gt;0, 2, IF(AIT99&gt;0, 4, IF(AIS99&gt;0, 8, IF(AIR99&gt;0, 16, 32)))))</f>
        <v>0</v>
      </c>
      <c r="AMF99">
        <f t="shared" ref="AMF99:AMF130" si="3553">IF(AIX99&gt;0, VLOOKUP(AIX99, $ANG$164:$ANQ$173, IF(AIW99&gt;0, AIW99+1, IF(AIV99&gt;0, AIV99+1, IF(AIU99&gt;0, AIU99+1, IF(AIT99&gt;0, AIT99+1, IF(AIS99&gt;0, AIS99+1, AIR99+1))))), FALSE), 0)/IF(AIW99&gt;0, 1, IF(AIV99&gt;0, 2, IF(AIU99&gt;0, 4, IF(AIT99&gt;0, 8, IF(AIS99&gt;0, 16, 32)))))</f>
        <v>0</v>
      </c>
      <c r="AMG99">
        <f t="shared" ref="AMG99:AMG130" si="3554">IF(AIY99&gt;0, VLOOKUP(AIY99, $ANG$164:$ANQ$173, IF(AIX99&gt;0, AIX99+1, IF(AIW99&gt;0, AIW99+1, IF(AIV99&gt;0, AIV99+1, IF(AIU99&gt;0, AIU99+1, IF(AIT99&gt;0, AIT99+1, AIS99+1))))), FALSE), 0)/IF(AIX99&gt;0, 1, IF(AIW99&gt;0, 2, IF(AIV99&gt;0, 4, IF(AIU99&gt;0, 8, IF(AIT99&gt;0, 16, 32)))))</f>
        <v>0</v>
      </c>
      <c r="AMH99">
        <f t="shared" ref="AMH99:AMH130" si="3555">IF(AIZ99&gt;0, VLOOKUP(AIZ99, $ANG$164:$ANQ$173, IF(AIY99&gt;0, AIY99+1, IF(AIX99&gt;0, AIX99+1, IF(AIW99&gt;0, AIW99+1, IF(AIV99&gt;0, AIV99+1, IF(AIU99&gt;0, AIU99+1, AIT99+1))))), FALSE), 0)/IF(AIY99&gt;0, 1, IF(AIX99&gt;0, 2, IF(AIW99&gt;0, 4, IF(AIV99&gt;0, 8, IF(AIU99&gt;0, 16, 32)))))</f>
        <v>0</v>
      </c>
      <c r="AMI99">
        <f t="shared" ref="AMI99:AMI130" si="3556">IF(AJA99&gt;0, VLOOKUP(AJA99, $ANG$164:$ANQ$173, IF(AIZ99&gt;0, AIZ99+1, IF(AIY99&gt;0, AIY99+1, IF(AIX99&gt;0, AIX99+1, IF(AIW99&gt;0, AIW99+1, IF(AIV99&gt;0, AIV99+1, AIU99+1))))), FALSE), 0)/IF(AIZ99&gt;0, 1, IF(AIY99&gt;0, 2, IF(AIX99&gt;0, 4, IF(AIW99&gt;0, 8, IF(AIV99&gt;0, 16, 32)))))</f>
        <v>0</v>
      </c>
      <c r="AMJ99">
        <f t="shared" ref="AMJ99:AMJ130" si="3557">IF(AJB99&gt;0, VLOOKUP(AJB99, $ANG$164:$ANQ$173, IF(AJA99&gt;0, AJA99+1, IF(AIZ99&gt;0, AIZ99+1, IF(AIY99&gt;0, AIY99+1, IF(AIX99&gt;0, AIX99+1, IF(AIW99&gt;0, AIW99+1, AIV99+1))))), FALSE), 0)/IF(AJA99&gt;0, 1, IF(AIZ99&gt;0, 2, IF(AIY99&gt;0, 4, IF(AIX99&gt;0, 8, IF(AIW99&gt;0, 16, 32)))))</f>
        <v>0</v>
      </c>
      <c r="AMK99">
        <f t="shared" ref="AMK99:AMK130" si="3558">IF(AJC99&gt;0, VLOOKUP(AJC99, $ANG$164:$ANQ$173, IF(AJB99&gt;0, AJB99+1, IF(AJA99&gt;0, AJA99+1, IF(AIZ99&gt;0, AIZ99+1, IF(AIY99&gt;0, AIY99+1, IF(AIX99&gt;0, AIX99+1, AIW99+1))))), FALSE), 0)/IF(AJB99&gt;0, 1, IF(AJA99&gt;0, 2, IF(AIZ99&gt;0, 4, IF(AIY99&gt;0, 8, IF(AIX99&gt;0, 16, 32)))))</f>
        <v>0</v>
      </c>
      <c r="AML99">
        <f t="shared" ref="AML99:AML130" si="3559">IF(AJD99&gt;0, VLOOKUP(AJD99, $ANG$164:$ANQ$173, IF(AJC99&gt;0, AJC99+1, IF(AJB99&gt;0, AJB99+1, IF(AJA99&gt;0, AJA99+1, IF(AIZ99&gt;0, AIZ99+1, IF(AIY99&gt;0, AIY99+1, AIX99+1))))), FALSE), 0)/IF(AJC99&gt;0, 1, IF(AJB99&gt;0, 2, IF(AJA99&gt;0, 4, IF(AIZ99&gt;0, 8, IF(AIY99&gt;0, 16, 32)))))</f>
        <v>0</v>
      </c>
      <c r="AMM99">
        <f t="shared" ref="AMM99:AMM130" si="3560">IF(AJE99&gt;0, VLOOKUP(AJE99, $ANG$164:$ANQ$173, IF(AJD99&gt;0, AJD99+1, IF(AJC99&gt;0, AJC99+1, IF(AJB99&gt;0, AJB99+1, IF(AJA99&gt;0, AJA99+1, IF(AIZ99&gt;0, AIZ99+1, AIY99+1))))), FALSE), 0)/IF(AJD99&gt;0, 1, IF(AJC99&gt;0, 2, IF(AJB99&gt;0, 4, IF(AJA99&gt;0, 8, IF(AIZ99&gt;0, 16, 32)))))</f>
        <v>0</v>
      </c>
      <c r="AMN99">
        <f t="shared" ref="AMN99:AMN130" si="3561">IF(AJF99&gt;0, VLOOKUP(AJF99, $ANG$164:$ANQ$173, IF(AJE99&gt;0, AJE99+1, IF(AJD99&gt;0, AJD99+1, IF(AJC99&gt;0, AJC99+1, IF(AJB99&gt;0, AJB99+1, IF(AJA99&gt;0, AJA99+1, AIZ99+1))))), FALSE), 0)/IF(AJE99&gt;0, 1, IF(AJD99&gt;0, 2, IF(AJC99&gt;0, 4, IF(AJB99&gt;0, 8, IF(AJA99&gt;0, 16, 32)))))</f>
        <v>0</v>
      </c>
      <c r="AMO99">
        <f t="shared" ref="AMO99:AMO130" si="3562">IF(AJG99&gt;0, VLOOKUP(AJG99, $ANG$164:$ANQ$173, IF(AJF99&gt;0, AJF99+1, IF(AJE99&gt;0, AJE99+1, IF(AJD99&gt;0, AJD99+1, IF(AJC99&gt;0, AJC99+1, IF(AJB99&gt;0, AJB99+1, AJA99+1))))), FALSE), 0)/IF(AJF99&gt;0, 1, IF(AJE99&gt;0, 2, IF(AJD99&gt;0, 4, IF(AJC99&gt;0, 8, IF(AJB99&gt;0, 16, 32)))))</f>
        <v>0</v>
      </c>
      <c r="AMP99">
        <f t="shared" ref="AMP99:AMP130" si="3563">IF(AJH99&gt;0, VLOOKUP(AJH99, $ANG$164:$ANQ$173, IF(AJG99&gt;0, AJG99+1, IF(AJF99&gt;0, AJF99+1, IF(AJE99&gt;0, AJE99+1, IF(AJD99&gt;0, AJD99+1, IF(AJC99&gt;0, AJC99+1, AJB99+1))))), FALSE), 0)/IF(AJG99&gt;0, 1, IF(AJF99&gt;0, 2, IF(AJE99&gt;0, 4, IF(AJD99&gt;0, 8, IF(AJC99&gt;0, 16, 32)))))</f>
        <v>0</v>
      </c>
      <c r="AMQ99">
        <f t="shared" ref="AMQ99:AMQ130" si="3564">IF(AJI99&gt;0, VLOOKUP(AJI99, $ANG$164:$ANQ$173, IF(AJH99&gt;0, AJH99+1, IF(AJG99&gt;0, AJG99+1, IF(AJF99&gt;0, AJF99+1, IF(AJE99&gt;0, AJE99+1, IF(AJD99&gt;0, AJD99+1, AJC99+1))))), FALSE), 0)/IF(AJH99&gt;0, 1, IF(AJG99&gt;0, 2, IF(AJF99&gt;0, 4, IF(AJE99&gt;0, 8, IF(AJD99&gt;0, 16, 32)))))</f>
        <v>0</v>
      </c>
      <c r="AMR99">
        <f t="shared" ref="AMR99:AMR130" si="3565">IF(AJJ99&gt;0, VLOOKUP(AJJ99, $ANG$164:$ANQ$173, IF(AJI99&gt;0, AJI99+1, IF(AJH99&gt;0, AJH99+1, IF(AJG99&gt;0, AJG99+1, IF(AJF99&gt;0, AJF99+1, IF(AJE99&gt;0, AJE99+1, AJD99+1))))), FALSE), 0)/IF(AJI99&gt;0, 1, IF(AJH99&gt;0, 2, IF(AJG99&gt;0, 4, IF(AJF99&gt;0, 8, IF(AJE99&gt;0, 16, 32)))))</f>
        <v>0</v>
      </c>
      <c r="AMS99">
        <f t="shared" ref="AMS99:AMS130" si="3566">IF(AJK99&gt;0, VLOOKUP(AJK99, $ANG$164:$ANQ$173, IF(AJJ99&gt;0, AJJ99+1, IF(AJI99&gt;0, AJI99+1, IF(AJH99&gt;0, AJH99+1, IF(AJG99&gt;0, AJG99+1, IF(AJF99&gt;0, AJF99+1, AJE99+1))))), FALSE), 0)/IF(AJJ99&gt;0, 1, IF(AJI99&gt;0, 2, IF(AJH99&gt;0, 4, IF(AJG99&gt;0, 8, IF(AJF99&gt;0, 16, 32)))))</f>
        <v>0</v>
      </c>
      <c r="AMT99">
        <f t="shared" ref="AMT99:AMT130" si="3567">IF(AJL99&gt;0, VLOOKUP(AJL99, $ANG$164:$ANQ$173, IF(AJK99&gt;0, AJK99+1, IF(AJJ99&gt;0, AJJ99+1, IF(AJI99&gt;0, AJI99+1, IF(AJH99&gt;0, AJH99+1, IF(AJG99&gt;0, AJG99+1, AJF99+1))))), FALSE), 0)/IF(AJK99&gt;0, 1, IF(AJJ99&gt;0, 2, IF(AJI99&gt;0, 4, IF(AJH99&gt;0, 8, IF(AJG99&gt;0, 16, 32)))))</f>
        <v>0</v>
      </c>
      <c r="AMU99">
        <f t="shared" ref="AMU99:AMU130" si="3568">IF(AJM99&gt;0, VLOOKUP(AJM99, $ANG$164:$ANQ$173, IF(AJL99&gt;0, AJL99+1, IF(AJK99&gt;0, AJK99+1, IF(AJJ99&gt;0, AJJ99+1, IF(AJI99&gt;0, AJI99+1, IF(AJH99&gt;0, AJH99+1, AJG99+1))))), FALSE), 0)/IF(AJL99&gt;0, 1, IF(AJK99&gt;0, 2, IF(AJJ99&gt;0, 4, IF(AJI99&gt;0, 8, IF(AJH99&gt;0, 16, 32)))))</f>
        <v>0</v>
      </c>
      <c r="AMV99">
        <f t="shared" ref="AMV99:AMV130" si="3569">IF(AJN99&gt;0, VLOOKUP(AJN99, $ANG$164:$ANQ$173, IF(AJM99&gt;0, AJM99+1, IF(AJL99&gt;0, AJL99+1, IF(AJK99&gt;0, AJK99+1, IF(AJJ99&gt;0, AJJ99+1, IF(AJI99&gt;0, AJI99+1, AJH99+1))))), FALSE), 0)/IF(AJM99&gt;0, 1, IF(AJL99&gt;0, 2, IF(AJK99&gt;0, 4, IF(AJJ99&gt;0, 8, IF(AJI99&gt;0, 16, 32)))))</f>
        <v>0</v>
      </c>
      <c r="AMW99">
        <f t="shared" ref="AMW99:AMW130" si="3570">IF(AJO99&gt;0, VLOOKUP(AJO99, $ANG$164:$ANQ$173, IF(AJN99&gt;0, AJN99+1, IF(AJM99&gt;0, AJM99+1, IF(AJL99&gt;0, AJL99+1, IF(AJK99&gt;0, AJK99+1, IF(AJJ99&gt;0, AJJ99+1, AJI99+1))))), FALSE), 0)/IF(AJN99&gt;0, 1, IF(AJM99&gt;0, 2, IF(AJL99&gt;0, 4, IF(AJK99&gt;0, 8, IF(AJJ99&gt;0, 16, 32)))))</f>
        <v>0</v>
      </c>
      <c r="AMX99">
        <f t="shared" ref="AMX99:AMX130" si="3571">IF(AJP99&gt;0, VLOOKUP(AJP99, $ANG$164:$ANQ$173, IF(AJO99&gt;0, AJO99+1, IF(AJN99&gt;0, AJN99+1, IF(AJM99&gt;0, AJM99+1, IF(AJL99&gt;0, AJL99+1, IF(AJK99&gt;0, AJK99+1, AJJ99+1))))), FALSE), 0)/IF(AJO99&gt;0, 1, IF(AJN99&gt;0, 2, IF(AJM99&gt;0, 4, IF(AJL99&gt;0, 8, IF(AJK99&gt;0, 16, 32)))))</f>
        <v>0</v>
      </c>
      <c r="AMY99">
        <f t="shared" ref="AMY99:AMY130" si="3572">IF(AJQ99&gt;0, VLOOKUP(AJQ99, $ANG$164:$ANQ$173, IF(AJP99&gt;0, AJP99+1, IF(AJO99&gt;0, AJO99+1, IF(AJN99&gt;0, AJN99+1, IF(AJM99&gt;0, AJM99+1, IF(AJL99&gt;0, AJL99+1, AJK99+1))))), FALSE), 0)/IF(AJP99&gt;0, 1, IF(AJO99&gt;0, 2, IF(AJN99&gt;0, 4, IF(AJM99&gt;0, 8, IF(AJL99&gt;0, 16, 32)))))</f>
        <v>0</v>
      </c>
      <c r="AMZ99">
        <f t="shared" ref="AMZ99:AMZ130" si="3573">IF(AJR99&gt;0, VLOOKUP(AJR99, $ANG$164:$ANQ$173, IF(AJQ99&gt;0, AJQ99+1, IF(AJP99&gt;0, AJP99+1, IF(AJO99&gt;0, AJO99+1, IF(AJN99&gt;0, AJN99+1, IF(AJM99&gt;0, AJM99+1, AJL99+1))))), FALSE), 0)/IF(AJQ99&gt;0, 1, IF(AJP99&gt;0, 2, IF(AJO99&gt;0, 4, IF(AJN99&gt;0, 8, IF(AJM99&gt;0, 16, 32)))))</f>
        <v>0</v>
      </c>
      <c r="ANA99">
        <f t="shared" ref="ANA99:ANA130" si="3574">IF(AJS99&gt;0, VLOOKUP(AJS99, $ANG$164:$ANQ$173, IF(AJR99&gt;0, AJR99+1, IF(AJQ99&gt;0, AJQ99+1, IF(AJP99&gt;0, AJP99+1, IF(AJO99&gt;0, AJO99+1, IF(AJN99&gt;0, AJN99+1, AJM99+1))))), FALSE), 0)/IF(AJR99&gt;0, 1, IF(AJQ99&gt;0, 2, IF(AJP99&gt;0, 4, IF(AJO99&gt;0, 8, IF(AJN99&gt;0, 16, 32)))))</f>
        <v>0</v>
      </c>
      <c r="ANB99">
        <f t="shared" ref="ANB99:ANB130" si="3575">IF(AJT99&gt;0, VLOOKUP(AJT99, $ANG$164:$ANQ$173, IF(AJS99&gt;0, AJS99+1, IF(AJR99&gt;0, AJR99+1, IF(AJQ99&gt;0, AJQ99+1, IF(AJP99&gt;0, AJP99+1, IF(AJO99&gt;0, AJO99+1, AJN99+1))))), FALSE), 0)/IF(AJS99&gt;0, 1, IF(AJR99&gt;0, 2, IF(AJQ99&gt;0, 4, IF(AJP99&gt;0, 8, IF(AJO99&gt;0, 16, 32)))))</f>
        <v>0</v>
      </c>
      <c r="ANC99">
        <f t="shared" ref="ANC99:ANC130" si="3576">IF(AJU99&gt;0, VLOOKUP(AJU99, $ANG$164:$ANQ$173, IF(AJT99&gt;0, AJT99+1, IF(AJS99&gt;0, AJS99+1, IF(AJR99&gt;0, AJR99+1, IF(AJQ99&gt;0, AJQ99+1, IF(AJP99&gt;0, AJP99+1, AJO99+1))))), FALSE), 0)/IF(AJT99&gt;0, 1, IF(AJS99&gt;0, 2, IF(AJR99&gt;0, 4, IF(AJQ99&gt;0, 8, IF(AJP99&gt;0, 16, 32)))))</f>
        <v>0</v>
      </c>
      <c r="AND99">
        <f t="shared" ref="AND99:AND130" si="3577">IF(AJV99&gt;0, VLOOKUP(AJV99, $ANG$164:$ANQ$173, IF(AJU99&gt;0, AJU99+1, IF(AJT99&gt;0, AJT99+1, IF(AJS99&gt;0, AJS99+1, IF(AJR99&gt;0, AJR99+1, IF(AJQ99&gt;0, AJQ99+1, AJP99+1))))), FALSE), 0)/IF(AJU99&gt;0, 1, IF(AJT99&gt;0, 2, IF(AJS99&gt;0, 4, IF(AJR99&gt;0, 8, IF(AJQ99&gt;0, 16, 32)))))</f>
        <v>0</v>
      </c>
      <c r="ANR99" s="4">
        <v>1870</v>
      </c>
      <c r="ANS99" s="4">
        <f t="shared" ref="ANS99:ANS130" si="3578">_xlfn.NUMBERVALUE(ARB99)</f>
        <v>1870</v>
      </c>
      <c r="ANU99" s="4">
        <v>1964</v>
      </c>
      <c r="ANV99" t="str">
        <f t="shared" ref="ANV99:ANV130" si="3579">IF(RIGHT(L99, 1)="-", ANU99, RIGHT(L99, 4))</f>
        <v>1956</v>
      </c>
      <c r="ANW99" t="str">
        <f t="shared" ref="ANW99:ANW130" si="3580">IF(RIGHT(M99, 1)="-", ANV99, RIGHT(M99, 4))</f>
        <v>1960</v>
      </c>
      <c r="ANX99" t="str">
        <f t="shared" ref="ANX99:ANX130" si="3581">IF(RIGHT(N99, 1)="-", ANW99, RIGHT(N99, 4))</f>
        <v>1963</v>
      </c>
      <c r="ANY99" t="str">
        <f t="shared" ref="ANY99:ANY130" si="3582">IF(RIGHT(O99, 1)="-", ANX99, RIGHT(O99, 4))</f>
        <v>1921</v>
      </c>
      <c r="ANZ99" t="str">
        <f t="shared" ref="ANZ99:ANZ130" si="3583">IF(RIGHT(P99, 1)="-", ANY99, RIGHT(P99, 4))</f>
        <v>1936</v>
      </c>
      <c r="AOA99" t="str">
        <f t="shared" ref="AOA99:AOA130" si="3584">IF(RIGHT(Q99, 1)="-", ANZ99, RIGHT(Q99, 4))</f>
        <v>1929</v>
      </c>
      <c r="AOB99" t="str">
        <f t="shared" ref="AOB99:AOB130" si="3585">IF(RIGHT(R99, 1)="-", AOA99, RIGHT(R99, 4))</f>
        <v>1905</v>
      </c>
      <c r="AOC99" t="str">
        <f t="shared" ref="AOC99:AOC130" si="3586">IF(RIGHT(S99, 1)="-", AOB99, RIGHT(S99, 4))</f>
        <v>1896</v>
      </c>
      <c r="AOD99" t="str">
        <f t="shared" ref="AOD99:AOD130" si="3587">IF(RIGHT(T99, 1)="-", AOC99, RIGHT(T99, 4))</f>
        <v>1877</v>
      </c>
      <c r="AOE99" t="str">
        <f t="shared" ref="AOE99:AOE130" si="3588">IF(RIGHT(U99, 1)="-", AOD99, RIGHT(U99, 4))</f>
        <v>1877</v>
      </c>
      <c r="AOF99" t="str">
        <f t="shared" ref="AOF99:AOF130" si="3589">IF(RIGHT(V99, 1)="-", AOE99, RIGHT(V99, 4))</f>
        <v>1870</v>
      </c>
      <c r="AOG99" t="str">
        <f t="shared" ref="AOG99:AOG130" si="3590">IF(RIGHT(W99, 1)="-", AOF99, RIGHT(W99, 4))</f>
        <v>1870</v>
      </c>
      <c r="AOH99" t="str">
        <f t="shared" ref="AOH99:AOH130" si="3591">IF(RIGHT(X99, 1)="-", AOG99, RIGHT(X99, 4))</f>
        <v>1870</v>
      </c>
      <c r="AOI99" t="str">
        <f t="shared" ref="AOI99:AOI130" si="3592">IF(RIGHT(Y99, 1)="-", AOH99, RIGHT(Y99, 4))</f>
        <v>1870</v>
      </c>
      <c r="AOJ99" t="str">
        <f t="shared" ref="AOJ99:AOJ130" si="3593">IF(RIGHT(Z99, 1)="-", AOI99, RIGHT(Z99, 4))</f>
        <v>1870</v>
      </c>
      <c r="AOK99" t="str">
        <f t="shared" ref="AOK99:AOK130" si="3594">IF(RIGHT(AA99, 1)="-", AOJ99, RIGHT(AA99, 4))</f>
        <v>1870</v>
      </c>
      <c r="AOL99" t="str">
        <f t="shared" ref="AOL99:AOL130" si="3595">IF(RIGHT(AB99, 1)="-", AOK99, RIGHT(AB99, 4))</f>
        <v>1870</v>
      </c>
      <c r="AOM99" t="str">
        <f t="shared" ref="AOM99:AOM130" si="3596">IF(RIGHT(AC99, 1)="-", AOL99, RIGHT(AC99, 4))</f>
        <v>1870</v>
      </c>
      <c r="AON99" t="str">
        <f t="shared" ref="AON99:AON130" si="3597">IF(RIGHT(AD99, 1)="-", AOM99, RIGHT(AD99, 4))</f>
        <v>1870</v>
      </c>
      <c r="AOO99" t="str">
        <f t="shared" ref="AOO99:AOO130" si="3598">IF(RIGHT(AE99, 1)="-", AON99, RIGHT(AE99, 4))</f>
        <v>1870</v>
      </c>
      <c r="AOP99" t="str">
        <f t="shared" ref="AOP99:AOP130" si="3599">IF(RIGHT(AF99, 1)="-", AOO99, RIGHT(AF99, 4))</f>
        <v>1870</v>
      </c>
      <c r="AOQ99" t="str">
        <f t="shared" ref="AOQ99:AOQ130" si="3600">IF(RIGHT(AG99, 1)="-", AOP99, RIGHT(AG99, 4))</f>
        <v>1870</v>
      </c>
      <c r="AOR99" t="str">
        <f t="shared" ref="AOR99:AOR130" si="3601">IF(RIGHT(AH99, 1)="-", AOQ99, RIGHT(AH99, 4))</f>
        <v>1870</v>
      </c>
      <c r="AOS99" t="str">
        <f t="shared" ref="AOS99:AOS130" si="3602">IF(RIGHT(AI99, 1)="-", AOR99, RIGHT(AI99, 4))</f>
        <v>1870</v>
      </c>
      <c r="AOT99" t="str">
        <f t="shared" ref="AOT99:AOT130" si="3603">IF(RIGHT(AJ99, 1)="-", AOS99, RIGHT(AJ99, 4))</f>
        <v>1870</v>
      </c>
      <c r="AOU99" t="str">
        <f t="shared" ref="AOU99:AOU130" si="3604">IF(RIGHT(AK99, 1)="-", AOT99, RIGHT(AK99, 4))</f>
        <v>1870</v>
      </c>
      <c r="AOV99" t="str">
        <f t="shared" ref="AOV99:AOV130" si="3605">IF(RIGHT(AL99, 1)="-", AOU99, RIGHT(AL99, 4))</f>
        <v>1870</v>
      </c>
      <c r="AOW99" t="str">
        <f t="shared" ref="AOW99:AOW130" si="3606">IF(RIGHT(AM99, 1)="-", AOV99, RIGHT(AM99, 4))</f>
        <v>1870</v>
      </c>
      <c r="AOX99" t="str">
        <f t="shared" ref="AOX99:AOX130" si="3607">IF(RIGHT(AN99, 1)="-", AOW99, RIGHT(AN99, 4))</f>
        <v>1870</v>
      </c>
      <c r="AOY99" t="str">
        <f t="shared" ref="AOY99:AOY130" si="3608">IF(RIGHT(AO99, 1)="-", AOX99, RIGHT(AO99, 4))</f>
        <v>1870</v>
      </c>
      <c r="AOZ99" t="str">
        <f t="shared" ref="AOZ99:AOZ130" si="3609">IF(RIGHT(AP99, 1)="-", AOY99, RIGHT(AP99, 4))</f>
        <v>1870</v>
      </c>
      <c r="APA99" t="str">
        <f t="shared" ref="APA99:APA130" si="3610">IF(RIGHT(AQ99, 1)="-", AOZ99, RIGHT(AQ99, 4))</f>
        <v>1870</v>
      </c>
      <c r="APB99" t="str">
        <f t="shared" ref="APB99:APB130" si="3611">IF(RIGHT(AR99, 1)="-", APA99, RIGHT(AR99, 4))</f>
        <v>1870</v>
      </c>
      <c r="APC99" t="str">
        <f t="shared" ref="APC99:APC130" si="3612">IF(RIGHT(AS99, 1)="-", APB99, RIGHT(AS99, 4))</f>
        <v>1870</v>
      </c>
      <c r="APD99" t="str">
        <f t="shared" ref="APD99:APD130" si="3613">IF(RIGHT(AT99, 1)="-", APC99, RIGHT(AT99, 4))</f>
        <v>1870</v>
      </c>
      <c r="APE99" t="str">
        <f t="shared" ref="APE99:APE130" si="3614">IF(RIGHT(AU99, 1)="-", APD99, RIGHT(AU99, 4))</f>
        <v>1870</v>
      </c>
      <c r="APF99" t="str">
        <f t="shared" ref="APF99:APF130" si="3615">IF(RIGHT(AV99, 1)="-", APE99, RIGHT(AV99, 4))</f>
        <v>1870</v>
      </c>
      <c r="APG99" t="str">
        <f t="shared" ref="APG99:APG130" si="3616">IF(RIGHT(AW99, 1)="-", APF99, RIGHT(AW99, 4))</f>
        <v>1870</v>
      </c>
      <c r="APH99" t="str">
        <f t="shared" ref="APH99:APH130" si="3617">IF(RIGHT(AX99, 1)="-", APG99, RIGHT(AX99, 4))</f>
        <v>1870</v>
      </c>
      <c r="API99" t="str">
        <f t="shared" ref="API99:API130" si="3618">IF(RIGHT(AY99, 1)="-", APH99, RIGHT(AY99, 4))</f>
        <v>1870</v>
      </c>
      <c r="APJ99" t="str">
        <f t="shared" ref="APJ99:APJ130" si="3619">IF(RIGHT(AZ99, 1)="-", API99, RIGHT(AZ99, 4))</f>
        <v>1870</v>
      </c>
      <c r="APK99" t="str">
        <f t="shared" ref="APK99:APK130" si="3620">IF(RIGHT(BA99, 1)="-", APJ99, RIGHT(BA99, 4))</f>
        <v>1870</v>
      </c>
      <c r="APL99" t="str">
        <f t="shared" ref="APL99:APL130" si="3621">IF(RIGHT(BB99, 1)="-", APK99, RIGHT(BB99, 4))</f>
        <v>1870</v>
      </c>
      <c r="APM99" t="str">
        <f t="shared" ref="APM99:APM130" si="3622">IF(RIGHT(BC99, 1)="-", APL99, RIGHT(BC99, 4))</f>
        <v>1870</v>
      </c>
      <c r="APN99" t="str">
        <f t="shared" ref="APN99:APN130" si="3623">IF(RIGHT(BD99, 1)="-", APM99, RIGHT(BD99, 4))</f>
        <v>1870</v>
      </c>
      <c r="APO99" t="str">
        <f t="shared" ref="APO99:APO130" si="3624">IF(RIGHT(BE99, 1)="-", APN99, RIGHT(BE99, 4))</f>
        <v>1870</v>
      </c>
      <c r="APP99" t="str">
        <f t="shared" ref="APP99:APP130" si="3625">IF(RIGHT(BF99, 1)="-", APO99, RIGHT(BF99, 4))</f>
        <v>1870</v>
      </c>
      <c r="APQ99" t="str">
        <f t="shared" ref="APQ99:APQ130" si="3626">IF(RIGHT(BG99, 1)="-", APP99, RIGHT(BG99, 4))</f>
        <v>1870</v>
      </c>
      <c r="APR99" t="str">
        <f t="shared" ref="APR99:APR130" si="3627">IF(RIGHT(BH99, 1)="-", APQ99, RIGHT(BH99, 4))</f>
        <v>1870</v>
      </c>
      <c r="APS99" t="str">
        <f t="shared" ref="APS99:APS130" si="3628">IF(RIGHT(BI99, 1)="-", APR99, RIGHT(BI99, 4))</f>
        <v>1870</v>
      </c>
      <c r="APT99" t="str">
        <f t="shared" ref="APT99:APT130" si="3629">IF(RIGHT(BJ99, 1)="-", APS99, RIGHT(BJ99, 4))</f>
        <v>1870</v>
      </c>
      <c r="APU99" t="str">
        <f t="shared" ref="APU99:APU130" si="3630">IF(RIGHT(BK99, 1)="-", APT99, RIGHT(BK99, 4))</f>
        <v>1870</v>
      </c>
      <c r="APV99" t="str">
        <f t="shared" ref="APV99:APV130" si="3631">IF(RIGHT(BL99, 1)="-", APU99, RIGHT(BL99, 4))</f>
        <v>1870</v>
      </c>
      <c r="APW99" t="str">
        <f t="shared" ref="APW99:APW130" si="3632">IF(RIGHT(BM99, 1)="-", APV99, RIGHT(BM99, 4))</f>
        <v>1870</v>
      </c>
      <c r="APX99" t="str">
        <f t="shared" ref="APX99:APX130" si="3633">IF(RIGHT(BN99, 1)="-", APW99, RIGHT(BN99, 4))</f>
        <v>1870</v>
      </c>
      <c r="APY99" t="str">
        <f t="shared" ref="APY99:APY130" si="3634">IF(RIGHT(BO99, 1)="-", APX99, RIGHT(BO99, 4))</f>
        <v>1870</v>
      </c>
      <c r="APZ99" t="str">
        <f t="shared" ref="APZ99:APZ130" si="3635">IF(RIGHT(BP99, 1)="-", APY99, RIGHT(BP99, 4))</f>
        <v>1870</v>
      </c>
      <c r="AQA99" t="str">
        <f t="shared" ref="AQA99:AQA130" si="3636">IF(RIGHT(BQ99, 1)="-", APZ99, RIGHT(BQ99, 4))</f>
        <v>1870</v>
      </c>
      <c r="AQB99" t="str">
        <f t="shared" ref="AQB99:AQB130" si="3637">IF(RIGHT(BR99, 1)="-", AQA99, RIGHT(BR99, 4))</f>
        <v>1870</v>
      </c>
      <c r="AQC99" t="str">
        <f t="shared" ref="AQC99:AQC130" si="3638">IF(RIGHT(BS99, 1)="-", AQB99, RIGHT(BS99, 4))</f>
        <v>1870</v>
      </c>
      <c r="AQD99" t="str">
        <f t="shared" ref="AQD99:AQD130" si="3639">IF(RIGHT(BT99, 1)="-", AQC99, RIGHT(BT99, 4))</f>
        <v>1870</v>
      </c>
      <c r="AQE99" t="str">
        <f t="shared" ref="AQE99:AQE130" si="3640">IF(RIGHT(BU99, 1)="-", AQD99, RIGHT(BU99, 4))</f>
        <v>1870</v>
      </c>
      <c r="AQF99" t="str">
        <f t="shared" ref="AQF99:AQF130" si="3641">IF(RIGHT(BV99, 1)="-", AQE99, RIGHT(BV99, 4))</f>
        <v>1870</v>
      </c>
      <c r="AQG99" t="str">
        <f t="shared" ref="AQG99:AQG130" si="3642">IF(RIGHT(BW99, 1)="-", AQF99, RIGHT(BW99, 4))</f>
        <v>1870</v>
      </c>
      <c r="AQH99" t="str">
        <f t="shared" ref="AQH99:AQH130" si="3643">IF(RIGHT(BX99, 1)="-", AQG99, RIGHT(BX99, 4))</f>
        <v>1870</v>
      </c>
      <c r="AQI99" t="str">
        <f t="shared" ref="AQI99:AQI130" si="3644">IF(RIGHT(BY99, 1)="-", AQH99, RIGHT(BY99, 4))</f>
        <v>1870</v>
      </c>
      <c r="AQJ99" t="str">
        <f t="shared" ref="AQJ99:AQJ130" si="3645">IF(RIGHT(BZ99, 1)="-", AQI99, RIGHT(BZ99, 4))</f>
        <v>1870</v>
      </c>
      <c r="AQK99" t="str">
        <f t="shared" ref="AQK99:AQK130" si="3646">IF(RIGHT(CA99, 1)="-", AQJ99, RIGHT(CA99, 4))</f>
        <v>1870</v>
      </c>
      <c r="AQL99" t="str">
        <f t="shared" ref="AQL99:AQL130" si="3647">IF(RIGHT(CB99, 1)="-", AQK99, RIGHT(CB99, 4))</f>
        <v>1870</v>
      </c>
      <c r="AQM99" t="str">
        <f t="shared" ref="AQM99:AQM130" si="3648">IF(RIGHT(CC99, 1)="-", AQL99, RIGHT(CC99, 4))</f>
        <v>1870</v>
      </c>
      <c r="AQN99" t="str">
        <f t="shared" ref="AQN99:AQN130" si="3649">IF(RIGHT(CD99, 1)="-", AQM99, RIGHT(CD99, 4))</f>
        <v>1870</v>
      </c>
      <c r="AQO99" t="str">
        <f t="shared" ref="AQO99:AQO130" si="3650">IF(RIGHT(CE99, 1)="-", AQN99, RIGHT(CE99, 4))</f>
        <v>1870</v>
      </c>
      <c r="AQP99" t="str">
        <f t="shared" ref="AQP99:AQP130" si="3651">IF(RIGHT(CF99, 1)="-", AQO99, RIGHT(CF99, 4))</f>
        <v>1870</v>
      </c>
      <c r="AQQ99" t="str">
        <f t="shared" ref="AQQ99:AQQ130" si="3652">IF(RIGHT(CG99, 1)="-", AQP99, RIGHT(CG99, 4))</f>
        <v>1870</v>
      </c>
      <c r="AQR99" t="str">
        <f t="shared" ref="AQR99:AQR130" si="3653">IF(RIGHT(CH99, 1)="-", AQQ99, RIGHT(CH99, 4))</f>
        <v>1870</v>
      </c>
      <c r="AQS99" t="str">
        <f t="shared" ref="AQS99:AQS130" si="3654">IF(RIGHT(CI99, 1)="-", AQR99, RIGHT(CI99, 4))</f>
        <v>1870</v>
      </c>
      <c r="AQT99" t="str">
        <f t="shared" ref="AQT99:AQT130" si="3655">IF(RIGHT(CJ99, 1)="-", AQS99, RIGHT(CJ99, 4))</f>
        <v>1870</v>
      </c>
      <c r="AQU99" t="str">
        <f t="shared" ref="AQU99:AQU130" si="3656">IF(RIGHT(CK99, 1)="-", AQT99, RIGHT(CK99, 4))</f>
        <v>1870</v>
      </c>
      <c r="AQV99" t="str">
        <f t="shared" ref="AQV99:AQV130" si="3657">IF(RIGHT(CL99, 1)="-", AQU99, RIGHT(CL99, 4))</f>
        <v>1870</v>
      </c>
      <c r="AQW99" t="str">
        <f t="shared" ref="AQW99:AQW130" si="3658">IF(RIGHT(CM99, 1)="-", AQV99, RIGHT(CM99, 4))</f>
        <v>1870</v>
      </c>
      <c r="AQX99" t="str">
        <f t="shared" ref="AQX99:AQX130" si="3659">IF(RIGHT(CN99, 1)="-", AQW99, RIGHT(CN99, 4))</f>
        <v>1870</v>
      </c>
      <c r="AQY99" t="str">
        <f t="shared" ref="AQY99:AQY130" si="3660">IF(RIGHT(CO99, 1)="-", AQX99, RIGHT(CO99, 4))</f>
        <v>1870</v>
      </c>
      <c r="AQZ99" t="str">
        <f t="shared" ref="AQZ99:AQZ130" si="3661">IF(RIGHT(CP99, 1)="-", AQY99, RIGHT(CP99, 4))</f>
        <v>1870</v>
      </c>
      <c r="ARA99" t="str">
        <f t="shared" ref="ARA99:ARA130" si="3662">IF(RIGHT(CQ99, 1)="-", AQZ99, RIGHT(CQ99, 4))</f>
        <v>1870</v>
      </c>
      <c r="ARB99" t="str">
        <f t="shared" ref="ARB99:ARB130" si="3663">IF(RIGHT(CR99, 1)="-", ARA99, RIGHT(CR99, 4))</f>
        <v>1870</v>
      </c>
      <c r="ARC99">
        <v>1964</v>
      </c>
      <c r="ARH99" s="5"/>
    </row>
    <row r="100" spans="1:1152" x14ac:dyDescent="0.2">
      <c r="A100">
        <v>26</v>
      </c>
      <c r="B100" s="14" t="s">
        <v>100</v>
      </c>
      <c r="C100" s="20">
        <f>VLOOKUP(A100, Rankings!$A$2:$AN$161, 40, FALSE)</f>
        <v>98</v>
      </c>
      <c r="D100" s="226" t="s">
        <v>207</v>
      </c>
      <c r="F100" s="4">
        <v>11</v>
      </c>
      <c r="G100" s="4">
        <v>7</v>
      </c>
      <c r="I100" s="5">
        <f t="shared" si="2748"/>
        <v>11</v>
      </c>
      <c r="L100" t="s">
        <v>1876</v>
      </c>
      <c r="M100" t="s">
        <v>2136</v>
      </c>
      <c r="N100" t="s">
        <v>2398</v>
      </c>
      <c r="O100" t="s">
        <v>2657</v>
      </c>
      <c r="P100" t="s">
        <v>2845</v>
      </c>
      <c r="Q100" t="s">
        <v>3083</v>
      </c>
      <c r="R100" t="s">
        <v>3264</v>
      </c>
      <c r="S100" t="s">
        <v>3579</v>
      </c>
      <c r="T100" t="s">
        <v>3816</v>
      </c>
      <c r="U100" t="s">
        <v>3998</v>
      </c>
      <c r="V100" t="s">
        <v>4153</v>
      </c>
      <c r="W100" t="str">
        <f>Rankings!D99</f>
        <v>-</v>
      </c>
      <c r="X100" t="s">
        <v>10</v>
      </c>
      <c r="Y100" t="s">
        <v>10</v>
      </c>
      <c r="Z100" t="s">
        <v>10</v>
      </c>
      <c r="AA100" t="s">
        <v>10</v>
      </c>
      <c r="AB100" t="s">
        <v>10</v>
      </c>
      <c r="AC100" t="s">
        <v>10</v>
      </c>
      <c r="AD100" t="s">
        <v>10</v>
      </c>
      <c r="AE100" t="s">
        <v>10</v>
      </c>
      <c r="AF100" t="s">
        <v>10</v>
      </c>
      <c r="AG100" t="s">
        <v>10</v>
      </c>
      <c r="AH100" t="s">
        <v>10</v>
      </c>
      <c r="AI100" t="s">
        <v>10</v>
      </c>
      <c r="AJ100" t="s">
        <v>10</v>
      </c>
      <c r="AK100" t="s">
        <v>10</v>
      </c>
      <c r="AL100" t="s">
        <v>10</v>
      </c>
      <c r="AM100" t="s">
        <v>10</v>
      </c>
      <c r="AN100" t="s">
        <v>10</v>
      </c>
      <c r="AO100" t="s">
        <v>10</v>
      </c>
      <c r="AP100" t="s">
        <v>10</v>
      </c>
      <c r="AQ100" t="s">
        <v>10</v>
      </c>
      <c r="AR100" t="s">
        <v>10</v>
      </c>
      <c r="AS100" t="s">
        <v>10</v>
      </c>
      <c r="AT100" t="s">
        <v>10</v>
      </c>
      <c r="AU100" t="s">
        <v>10</v>
      </c>
      <c r="AV100" t="s">
        <v>10</v>
      </c>
      <c r="AW100" t="s">
        <v>10</v>
      </c>
      <c r="AX100" t="s">
        <v>10</v>
      </c>
      <c r="AY100" t="s">
        <v>10</v>
      </c>
      <c r="AZ100" t="s">
        <v>10</v>
      </c>
      <c r="BA100" t="s">
        <v>10</v>
      </c>
      <c r="BB100" t="s">
        <v>10</v>
      </c>
      <c r="BC100" t="s">
        <v>10</v>
      </c>
      <c r="BD100" t="s">
        <v>10</v>
      </c>
      <c r="BE100" t="s">
        <v>10</v>
      </c>
      <c r="BF100" t="s">
        <v>10</v>
      </c>
      <c r="BG100" t="s">
        <v>10</v>
      </c>
      <c r="BH100" t="s">
        <v>10</v>
      </c>
      <c r="BI100" t="s">
        <v>10</v>
      </c>
      <c r="BJ100" t="s">
        <v>10</v>
      </c>
      <c r="BK100" t="s">
        <v>10</v>
      </c>
      <c r="BL100" t="s">
        <v>10</v>
      </c>
      <c r="BM100" t="s">
        <v>10</v>
      </c>
      <c r="BN100" t="s">
        <v>10</v>
      </c>
      <c r="BO100" t="s">
        <v>10</v>
      </c>
      <c r="BP100" t="s">
        <v>10</v>
      </c>
      <c r="BQ100" t="s">
        <v>10</v>
      </c>
      <c r="BR100" t="s">
        <v>10</v>
      </c>
      <c r="BS100" t="s">
        <v>10</v>
      </c>
      <c r="BT100" t="s">
        <v>10</v>
      </c>
      <c r="BU100" t="s">
        <v>10</v>
      </c>
      <c r="BV100" t="s">
        <v>10</v>
      </c>
      <c r="BW100" t="s">
        <v>10</v>
      </c>
      <c r="BX100" t="s">
        <v>10</v>
      </c>
      <c r="BY100" t="s">
        <v>10</v>
      </c>
      <c r="BZ100" t="s">
        <v>10</v>
      </c>
      <c r="CA100" t="s">
        <v>10</v>
      </c>
      <c r="CB100" t="s">
        <v>10</v>
      </c>
      <c r="CC100" t="s">
        <v>10</v>
      </c>
      <c r="CD100" t="s">
        <v>10</v>
      </c>
      <c r="CE100" t="s">
        <v>10</v>
      </c>
      <c r="CF100" t="s">
        <v>10</v>
      </c>
      <c r="CG100" t="s">
        <v>10</v>
      </c>
      <c r="CH100" t="s">
        <v>10</v>
      </c>
      <c r="CI100" t="s">
        <v>10</v>
      </c>
      <c r="CJ100" t="s">
        <v>10</v>
      </c>
      <c r="CK100" t="s">
        <v>10</v>
      </c>
      <c r="CL100" t="s">
        <v>10</v>
      </c>
      <c r="CM100" t="s">
        <v>10</v>
      </c>
      <c r="CN100" t="s">
        <v>10</v>
      </c>
      <c r="CO100" t="s">
        <v>10</v>
      </c>
      <c r="CP100" t="s">
        <v>10</v>
      </c>
      <c r="CQ100" t="s">
        <v>10</v>
      </c>
      <c r="CR100" t="s">
        <v>10</v>
      </c>
      <c r="CT100" s="4">
        <f t="shared" si="2749"/>
        <v>1</v>
      </c>
      <c r="CU100" s="4">
        <f t="shared" si="2750"/>
        <v>0</v>
      </c>
      <c r="CV100" s="4">
        <f t="shared" si="2751"/>
        <v>0</v>
      </c>
      <c r="CW100" s="4">
        <f t="shared" si="2752"/>
        <v>4</v>
      </c>
      <c r="CX100" s="4">
        <f t="shared" si="2753"/>
        <v>1</v>
      </c>
      <c r="CY100" s="4">
        <f t="shared" si="2754"/>
        <v>0</v>
      </c>
      <c r="CZ100" s="4">
        <f t="shared" si="2755"/>
        <v>0</v>
      </c>
      <c r="DA100" s="4">
        <f t="shared" si="2756"/>
        <v>1</v>
      </c>
      <c r="DB100" s="4">
        <f t="shared" si="2757"/>
        <v>3</v>
      </c>
      <c r="DC100" s="4">
        <f t="shared" si="2758"/>
        <v>0</v>
      </c>
      <c r="DD100" s="4">
        <f t="shared" si="2759"/>
        <v>0</v>
      </c>
      <c r="DE100" s="4">
        <f t="shared" si="2760"/>
        <v>1</v>
      </c>
      <c r="DF100" s="4">
        <f t="shared" si="2761"/>
        <v>0</v>
      </c>
      <c r="DG100" s="4">
        <f t="shared" si="2762"/>
        <v>0</v>
      </c>
      <c r="DH100" s="4">
        <f t="shared" si="2763"/>
        <v>0</v>
      </c>
      <c r="DI100" s="152">
        <f t="shared" si="2764"/>
        <v>0</v>
      </c>
      <c r="DJ100" s="153">
        <f t="shared" si="2765"/>
        <v>1</v>
      </c>
      <c r="DK100" s="4">
        <f t="shared" si="2766"/>
        <v>4</v>
      </c>
      <c r="DL100" s="4">
        <f t="shared" si="2767"/>
        <v>1</v>
      </c>
      <c r="DM100" s="4">
        <f t="shared" si="2768"/>
        <v>1</v>
      </c>
      <c r="DN100" s="4">
        <f t="shared" si="2769"/>
        <v>3</v>
      </c>
      <c r="DO100" s="4">
        <f t="shared" si="2770"/>
        <v>1</v>
      </c>
      <c r="DP100" s="4">
        <f t="shared" si="2771"/>
        <v>0</v>
      </c>
      <c r="DQ100" s="4">
        <f t="shared" si="2772"/>
        <v>0</v>
      </c>
      <c r="DR100" s="4">
        <f t="shared" si="2773"/>
        <v>4</v>
      </c>
      <c r="DS100" s="4">
        <f t="shared" si="2774"/>
        <v>4</v>
      </c>
      <c r="DT100" s="4">
        <f t="shared" si="2775"/>
        <v>9</v>
      </c>
      <c r="DU100" t="str">
        <f t="shared" si="2776"/>
        <v>0R</v>
      </c>
      <c r="DV100" t="str">
        <f t="shared" si="2777"/>
        <v>0R</v>
      </c>
      <c r="DW100" t="str">
        <f t="shared" si="2778"/>
        <v>0R</v>
      </c>
      <c r="DX100" t="str">
        <f t="shared" si="2779"/>
        <v>3S</v>
      </c>
      <c r="DY100" t="str">
        <f t="shared" si="2780"/>
        <v>3S</v>
      </c>
      <c r="DZ100" t="str">
        <f t="shared" si="2781"/>
        <v>0R</v>
      </c>
      <c r="EA100" t="str">
        <f t="shared" si="2782"/>
        <v>3L</v>
      </c>
      <c r="EB100" t="str">
        <f t="shared" si="2783"/>
        <v>0L</v>
      </c>
      <c r="EC100" t="str">
        <f t="shared" si="2784"/>
        <v>3R</v>
      </c>
      <c r="ED100" t="str">
        <f t="shared" si="2785"/>
        <v>3S</v>
      </c>
      <c r="EE100" t="str">
        <f t="shared" si="2786"/>
        <v>0S</v>
      </c>
      <c r="EF100">
        <f t="shared" si="2787"/>
        <v>0</v>
      </c>
      <c r="EG100">
        <f t="shared" si="2788"/>
        <v>0</v>
      </c>
      <c r="EH100">
        <f t="shared" si="2789"/>
        <v>0</v>
      </c>
      <c r="EI100">
        <f t="shared" si="2790"/>
        <v>0</v>
      </c>
      <c r="EJ100">
        <f t="shared" si="2791"/>
        <v>0</v>
      </c>
      <c r="EK100">
        <f t="shared" si="2792"/>
        <v>0</v>
      </c>
      <c r="EL100">
        <f t="shared" si="2793"/>
        <v>0</v>
      </c>
      <c r="EM100">
        <f t="shared" si="2794"/>
        <v>0</v>
      </c>
      <c r="EN100">
        <f t="shared" si="2795"/>
        <v>0</v>
      </c>
      <c r="EO100">
        <f t="shared" si="2796"/>
        <v>0</v>
      </c>
      <c r="EP100">
        <f t="shared" si="2797"/>
        <v>0</v>
      </c>
      <c r="EQ100">
        <f t="shared" si="2798"/>
        <v>0</v>
      </c>
      <c r="ER100">
        <f t="shared" si="2799"/>
        <v>0</v>
      </c>
      <c r="ES100">
        <f t="shared" si="2800"/>
        <v>0</v>
      </c>
      <c r="ET100">
        <f t="shared" si="2801"/>
        <v>0</v>
      </c>
      <c r="EU100">
        <f t="shared" si="2802"/>
        <v>0</v>
      </c>
      <c r="EV100">
        <f t="shared" si="2803"/>
        <v>0</v>
      </c>
      <c r="EW100">
        <f t="shared" si="2804"/>
        <v>0</v>
      </c>
      <c r="EX100">
        <f t="shared" si="2805"/>
        <v>0</v>
      </c>
      <c r="EY100">
        <f t="shared" si="2806"/>
        <v>0</v>
      </c>
      <c r="EZ100">
        <f t="shared" si="2807"/>
        <v>0</v>
      </c>
      <c r="FA100">
        <f t="shared" si="2808"/>
        <v>0</v>
      </c>
      <c r="FB100">
        <f t="shared" si="2809"/>
        <v>0</v>
      </c>
      <c r="FC100">
        <f t="shared" si="2810"/>
        <v>0</v>
      </c>
      <c r="FD100">
        <f t="shared" si="2811"/>
        <v>0</v>
      </c>
      <c r="FE100">
        <f t="shared" si="2812"/>
        <v>0</v>
      </c>
      <c r="FF100">
        <f t="shared" si="2813"/>
        <v>0</v>
      </c>
      <c r="FG100">
        <f t="shared" si="2814"/>
        <v>0</v>
      </c>
      <c r="FH100">
        <f t="shared" si="2815"/>
        <v>0</v>
      </c>
      <c r="FI100">
        <f t="shared" si="2816"/>
        <v>0</v>
      </c>
      <c r="FJ100">
        <f t="shared" si="2817"/>
        <v>0</v>
      </c>
      <c r="FK100">
        <f t="shared" si="2818"/>
        <v>0</v>
      </c>
      <c r="FL100">
        <f t="shared" si="2819"/>
        <v>0</v>
      </c>
      <c r="FM100">
        <f t="shared" si="2820"/>
        <v>0</v>
      </c>
      <c r="FN100">
        <f t="shared" si="2821"/>
        <v>0</v>
      </c>
      <c r="FO100">
        <f t="shared" si="2822"/>
        <v>0</v>
      </c>
      <c r="FP100">
        <f t="shared" si="2823"/>
        <v>0</v>
      </c>
      <c r="FQ100">
        <f t="shared" si="2824"/>
        <v>0</v>
      </c>
      <c r="FR100">
        <f t="shared" si="2825"/>
        <v>0</v>
      </c>
      <c r="FS100">
        <f t="shared" si="2826"/>
        <v>0</v>
      </c>
      <c r="FT100">
        <f t="shared" si="2827"/>
        <v>0</v>
      </c>
      <c r="FU100">
        <f t="shared" si="2828"/>
        <v>0</v>
      </c>
      <c r="FV100">
        <f t="shared" si="2829"/>
        <v>0</v>
      </c>
      <c r="FW100">
        <f t="shared" si="2830"/>
        <v>0</v>
      </c>
      <c r="FX100">
        <f t="shared" si="2831"/>
        <v>0</v>
      </c>
      <c r="FY100">
        <f t="shared" si="2832"/>
        <v>0</v>
      </c>
      <c r="FZ100">
        <f t="shared" si="2833"/>
        <v>0</v>
      </c>
      <c r="GA100">
        <f t="shared" si="2834"/>
        <v>0</v>
      </c>
      <c r="GB100">
        <f t="shared" si="2835"/>
        <v>0</v>
      </c>
      <c r="GC100">
        <f t="shared" si="2836"/>
        <v>0</v>
      </c>
      <c r="GD100">
        <f t="shared" si="2837"/>
        <v>0</v>
      </c>
      <c r="GE100">
        <f t="shared" si="2838"/>
        <v>0</v>
      </c>
      <c r="GF100">
        <f t="shared" si="2839"/>
        <v>0</v>
      </c>
      <c r="GG100">
        <f t="shared" si="2840"/>
        <v>0</v>
      </c>
      <c r="GH100">
        <f t="shared" si="2841"/>
        <v>0</v>
      </c>
      <c r="GI100">
        <f t="shared" si="2842"/>
        <v>0</v>
      </c>
      <c r="GJ100">
        <f t="shared" si="2843"/>
        <v>0</v>
      </c>
      <c r="GK100">
        <f t="shared" si="2844"/>
        <v>0</v>
      </c>
      <c r="GL100">
        <f t="shared" si="2845"/>
        <v>0</v>
      </c>
      <c r="GM100">
        <f t="shared" si="2846"/>
        <v>0</v>
      </c>
      <c r="GN100">
        <f t="shared" si="2847"/>
        <v>0</v>
      </c>
      <c r="GO100">
        <f t="shared" si="2848"/>
        <v>0</v>
      </c>
      <c r="GP100">
        <f t="shared" si="2849"/>
        <v>0</v>
      </c>
      <c r="GQ100">
        <f t="shared" si="2850"/>
        <v>0</v>
      </c>
      <c r="GR100">
        <f t="shared" si="2851"/>
        <v>0</v>
      </c>
      <c r="GS100">
        <f t="shared" si="2852"/>
        <v>0</v>
      </c>
      <c r="GT100">
        <f t="shared" si="2853"/>
        <v>0</v>
      </c>
      <c r="GU100">
        <f t="shared" si="2854"/>
        <v>0</v>
      </c>
      <c r="GV100">
        <f t="shared" si="2855"/>
        <v>0</v>
      </c>
      <c r="GW100">
        <f t="shared" si="2856"/>
        <v>0</v>
      </c>
      <c r="GX100">
        <f t="shared" si="2857"/>
        <v>0</v>
      </c>
      <c r="GY100">
        <f t="shared" si="2858"/>
        <v>0</v>
      </c>
      <c r="GZ100">
        <f t="shared" si="2859"/>
        <v>0</v>
      </c>
      <c r="HA100">
        <f t="shared" si="2860"/>
        <v>0</v>
      </c>
      <c r="HB100" s="176" t="s">
        <v>265</v>
      </c>
      <c r="HC100" s="89">
        <f t="shared" si="2861"/>
        <v>277.37425274426164</v>
      </c>
      <c r="HD100" s="89">
        <f t="shared" si="2862"/>
        <v>105.54866679577995</v>
      </c>
      <c r="HE100" s="89">
        <f t="shared" si="2863"/>
        <v>199.15468694020814</v>
      </c>
      <c r="HF100" s="89">
        <f t="shared" si="2864"/>
        <v>0</v>
      </c>
      <c r="HH100" s="88">
        <f t="shared" si="2865"/>
        <v>582.07760648024964</v>
      </c>
      <c r="HI100" s="88">
        <f t="shared" si="2866"/>
        <v>49.788671735052034</v>
      </c>
      <c r="HK100">
        <f>IFERROR(VLOOKUP(_xlfn.NUMBERVALUE(MID(L100, SEARCH("!", L100)+1, SEARCH("+", L100)-SEARCH("!", L100)-1)), Rankings!$A$2:$BK$161, 63, FALSE),0)</f>
        <v>47.516142304274517</v>
      </c>
      <c r="HL100">
        <f>IFERROR(VLOOKUP(_xlfn.NUMBERVALUE(MID(M100, SEARCH("!", M100)+1, SEARCH("+", M100)-SEARCH("!", M100)-1)), Rankings!$A$2:$BK$161, 63, FALSE),0)</f>
        <v>54.23702183911206</v>
      </c>
      <c r="HM100">
        <f>IFERROR(VLOOKUP(_xlfn.NUMBERVALUE(MID(N100, SEARCH("!", N100)+1, SEARCH("+", N100)-SEARCH("!", N100)-1)), Rankings!$A$2:$BK$161, 63, FALSE),0)</f>
        <v>63.055462542453483</v>
      </c>
      <c r="HN100">
        <f>IFERROR(VLOOKUP(_xlfn.NUMBERVALUE(MID(O100, SEARCH("!", O100)+1, SEARCH("+", O100)-SEARCH("!", O100)-1)), Rankings!$A$2:$BK$161, 63, FALSE),0)</f>
        <v>45.345336970213744</v>
      </c>
      <c r="HO100">
        <f>IFERROR(VLOOKUP(_xlfn.NUMBERVALUE(MID(P100, SEARCH("!", P100)+1, SEARCH("+", P100)-SEARCH("!", P100)-1)), Rankings!$A$2:$BK$161, 63, FALSE),0)</f>
        <v>28.233626464592124</v>
      </c>
      <c r="HP100">
        <f>IFERROR(VLOOKUP(_xlfn.NUMBERVALUE(MID(Q100, SEARCH("!", Q100)+1, SEARCH("+", Q100)-SEARCH("!", Q100)-1)), Rankings!$A$2:$BK$161, 63, FALSE),0)</f>
        <v>69.104823957004172</v>
      </c>
      <c r="HQ100">
        <f>IFERROR(VLOOKUP(_xlfn.NUMBERVALUE(MID(R100, SEARCH("!", R100)+1, SEARCH("+", R100)-SEARCH("!", R100)-1)), Rankings!$A$2:$BK$161, 63, FALSE),0)</f>
        <v>33.642660555115349</v>
      </c>
      <c r="HR100">
        <f>IFERROR(VLOOKUP(_xlfn.NUMBERVALUE(MID(S100, SEARCH("!", S100)+1, SEARCH("+", S100)-SEARCH("!", S100)-1)), Rankings!$A$2:$BK$161, 63, FALSE),0)</f>
        <v>71.906006240664595</v>
      </c>
      <c r="HS100">
        <f>IFERROR(VLOOKUP(_xlfn.NUMBERVALUE(MID(T100, SEARCH("!", T100)+1, SEARCH("+", T100)-SEARCH("!", T100)-1)), Rankings!$A$2:$BK$161, 63, FALSE),0)</f>
        <v>43.460802101417421</v>
      </c>
      <c r="HT100">
        <f>IFERROR(VLOOKUP(_xlfn.NUMBERVALUE(MID(U100, SEARCH("!", U100)+1, SEARCH("+", U100)-SEARCH("!", U100)-1)), Rankings!$A$2:$BK$161, 63, FALSE),0)</f>
        <v>56.620915742041326</v>
      </c>
      <c r="HU100">
        <f>IFERROR(VLOOKUP(_xlfn.NUMBERVALUE(MID(V100, SEARCH("!", V100)+1, SEARCH("+", V100)-SEARCH("!", V100)-1)), Rankings!$A$2:$BK$161, 63, FALSE),0)</f>
        <v>68.954807763360947</v>
      </c>
      <c r="HV100">
        <f>IFERROR(VLOOKUP(_xlfn.NUMBERVALUE(MID(W100, SEARCH("!", W100)+1, SEARCH("+", W100)-SEARCH("!", W100)-1)), Rankings!$A$2:$BK$161, 63, FALSE),0)</f>
        <v>0</v>
      </c>
      <c r="HW100">
        <f>IFERROR(VLOOKUP(_xlfn.NUMBERVALUE(MID(X100, SEARCH("!", X100)+1, SEARCH("+", X100)-SEARCH("!", X100)-1)), Rankings!$A$2:$BK$161, 63, FALSE),0)</f>
        <v>0</v>
      </c>
      <c r="HX100">
        <f>IFERROR(VLOOKUP(_xlfn.NUMBERVALUE(MID(Y100, SEARCH("!", Y100)+1, SEARCH("+", Y100)-SEARCH("!", Y100)-1)), Rankings!$A$2:$BK$161, 63, FALSE),0)</f>
        <v>0</v>
      </c>
      <c r="HY100">
        <f>IFERROR(VLOOKUP(_xlfn.NUMBERVALUE(MID(Z100, SEARCH("!", Z100)+1, SEARCH("+", Z100)-SEARCH("!", Z100)-1)), Rankings!$A$2:$BK$161, 63, FALSE),0)</f>
        <v>0</v>
      </c>
      <c r="HZ100">
        <f>IFERROR(VLOOKUP(_xlfn.NUMBERVALUE(MID(AA100, SEARCH("!", AA100)+1, SEARCH("+", AA100)-SEARCH("!", AA100)-1)), Rankings!$A$2:$BK$161, 63, FALSE),0)</f>
        <v>0</v>
      </c>
      <c r="IA100">
        <f>IFERROR(VLOOKUP(_xlfn.NUMBERVALUE(MID(AB100, SEARCH("!", AB100)+1, SEARCH("+", AB100)-SEARCH("!", AB100)-1)), Rankings!$A$2:$BK$161, 63, FALSE),0)</f>
        <v>0</v>
      </c>
      <c r="IB100">
        <f>IFERROR(VLOOKUP(_xlfn.NUMBERVALUE(MID(AC100, SEARCH("!", AC100)+1, SEARCH("+", AC100)-SEARCH("!", AC100)-1)), Rankings!$A$2:$BK$161, 63, FALSE),0)</f>
        <v>0</v>
      </c>
      <c r="IC100">
        <f>IFERROR(VLOOKUP(_xlfn.NUMBERVALUE(MID(AD100, SEARCH("!", AD100)+1, SEARCH("+", AD100)-SEARCH("!", AD100)-1)), Rankings!$A$2:$BK$161, 63, FALSE),0)</f>
        <v>0</v>
      </c>
      <c r="ID100">
        <f>IFERROR(VLOOKUP(_xlfn.NUMBERVALUE(MID(AE100, SEARCH("!", AE100)+1, SEARCH("+", AE100)-SEARCH("!", AE100)-1)), Rankings!$A$2:$BK$161, 63, FALSE),0)</f>
        <v>0</v>
      </c>
      <c r="IE100">
        <f>IFERROR(VLOOKUP(_xlfn.NUMBERVALUE(MID(AF100, SEARCH("!", AF100)+1, SEARCH("+", AF100)-SEARCH("!", AF100)-1)), Rankings!$A$2:$BK$161, 63, FALSE),0)</f>
        <v>0</v>
      </c>
      <c r="IF100">
        <f>IFERROR(VLOOKUP(_xlfn.NUMBERVALUE(MID(AG100, SEARCH("!", AG100)+1, SEARCH("+", AG100)-SEARCH("!", AG100)-1)), Rankings!$A$2:$BK$161, 63, FALSE),0)</f>
        <v>0</v>
      </c>
      <c r="IG100">
        <f>IFERROR(VLOOKUP(_xlfn.NUMBERVALUE(MID(AH100, SEARCH("!", AH100)+1, SEARCH("+", AH100)-SEARCH("!", AH100)-1)), Rankings!$A$2:$BK$161, 63, FALSE),0)</f>
        <v>0</v>
      </c>
      <c r="IH100">
        <f>IFERROR(VLOOKUP(_xlfn.NUMBERVALUE(MID(AI100, SEARCH("!", AI100)+1, SEARCH("+", AI100)-SEARCH("!", AI100)-1)), Rankings!$A$2:$BK$161, 63, FALSE),0)</f>
        <v>0</v>
      </c>
      <c r="II100">
        <f>IFERROR(VLOOKUP(_xlfn.NUMBERVALUE(MID(AJ100, SEARCH("!", AJ100)+1, SEARCH("+", AJ100)-SEARCH("!", AJ100)-1)), Rankings!$A$2:$BK$161, 63, FALSE),0)</f>
        <v>0</v>
      </c>
      <c r="IJ100">
        <f>IFERROR(VLOOKUP(_xlfn.NUMBERVALUE(MID(AK100, SEARCH("!", AK100)+1, SEARCH("+", AK100)-SEARCH("!", AK100)-1)), Rankings!$A$2:$BK$161, 63, FALSE),0)</f>
        <v>0</v>
      </c>
      <c r="IK100">
        <f>IFERROR(VLOOKUP(_xlfn.NUMBERVALUE(MID(AL100, SEARCH("!", AL100)+1, SEARCH("+", AL100)-SEARCH("!", AL100)-1)), Rankings!$A$2:$BK$161, 63, FALSE),0)</f>
        <v>0</v>
      </c>
      <c r="IL100">
        <f>IFERROR(VLOOKUP(_xlfn.NUMBERVALUE(MID(AM100, SEARCH("!", AM100)+1, SEARCH("+", AM100)-SEARCH("!", AM100)-1)), Rankings!$A$2:$BK$161, 63, FALSE),0)</f>
        <v>0</v>
      </c>
      <c r="IM100">
        <f>IFERROR(VLOOKUP(_xlfn.NUMBERVALUE(MID(AN100, SEARCH("!", AN100)+1, SEARCH("+", AN100)-SEARCH("!", AN100)-1)), Rankings!$A$2:$BK$161, 63, FALSE),0)</f>
        <v>0</v>
      </c>
      <c r="IN100">
        <f>IFERROR(VLOOKUP(_xlfn.NUMBERVALUE(MID(AO100, SEARCH("!", AO100)+1, SEARCH("+", AO100)-SEARCH("!", AO100)-1)), Rankings!$A$2:$BK$161, 63, FALSE),0)</f>
        <v>0</v>
      </c>
      <c r="IO100">
        <f>IFERROR(VLOOKUP(_xlfn.NUMBERVALUE(MID(AP100, SEARCH("!", AP100)+1, SEARCH("+", AP100)-SEARCH("!", AP100)-1)), Rankings!$A$2:$BK$161, 63, FALSE),0)</f>
        <v>0</v>
      </c>
      <c r="IP100">
        <f>IFERROR(VLOOKUP(_xlfn.NUMBERVALUE(MID(AQ100, SEARCH("!", AQ100)+1, SEARCH("+", AQ100)-SEARCH("!", AQ100)-1)), Rankings!$A$2:$BK$161, 63, FALSE),0)</f>
        <v>0</v>
      </c>
      <c r="IQ100">
        <f>IFERROR(VLOOKUP(_xlfn.NUMBERVALUE(MID(AR100, SEARCH("!", AR100)+1, SEARCH("+", AR100)-SEARCH("!", AR100)-1)), Rankings!$A$2:$BK$161, 63, FALSE),0)</f>
        <v>0</v>
      </c>
      <c r="IR100">
        <f>IFERROR(VLOOKUP(_xlfn.NUMBERVALUE(MID(AS100, SEARCH("!", AS100)+1, SEARCH("+", AS100)-SEARCH("!", AS100)-1)), Rankings!$A$2:$BK$161, 63, FALSE),0)</f>
        <v>0</v>
      </c>
      <c r="IS100">
        <f>IFERROR(VLOOKUP(_xlfn.NUMBERVALUE(MID(AT100, SEARCH("!", AT100)+1, SEARCH("+", AT100)-SEARCH("!", AT100)-1)), Rankings!$A$2:$BK$161, 63, FALSE),0)</f>
        <v>0</v>
      </c>
      <c r="IT100">
        <f>IFERROR(VLOOKUP(_xlfn.NUMBERVALUE(MID(AU100, SEARCH("!", AU100)+1, SEARCH("+", AU100)-SEARCH("!", AU100)-1)), Rankings!$A$2:$BK$161, 63, FALSE),0)</f>
        <v>0</v>
      </c>
      <c r="IU100">
        <f>IFERROR(VLOOKUP(_xlfn.NUMBERVALUE(MID(AV100, SEARCH("!", AV100)+1, SEARCH("+", AV100)-SEARCH("!", AV100)-1)), Rankings!$A$2:$BK$161, 63, FALSE),0)</f>
        <v>0</v>
      </c>
      <c r="IV100">
        <f>IFERROR(VLOOKUP(_xlfn.NUMBERVALUE(MID(AW100, SEARCH("!", AW100)+1, SEARCH("+", AW100)-SEARCH("!", AW100)-1)), Rankings!$A$2:$BK$161, 63, FALSE),0)</f>
        <v>0</v>
      </c>
      <c r="IW100">
        <f>IFERROR(VLOOKUP(_xlfn.NUMBERVALUE(MID(AX100, SEARCH("!", AX100)+1, SEARCH("+", AX100)-SEARCH("!", AX100)-1)), Rankings!$A$2:$BK$161, 63, FALSE),0)</f>
        <v>0</v>
      </c>
      <c r="IX100">
        <f>IFERROR(VLOOKUP(_xlfn.NUMBERVALUE(MID(AY100, SEARCH("!", AY100)+1, SEARCH("+", AY100)-SEARCH("!", AY100)-1)), Rankings!$A$2:$BK$161, 63, FALSE),0)</f>
        <v>0</v>
      </c>
      <c r="IY100">
        <f>IFERROR(VLOOKUP(_xlfn.NUMBERVALUE(MID(AZ100, SEARCH("!", AZ100)+1, SEARCH("+", AZ100)-SEARCH("!", AZ100)-1)), Rankings!$A$2:$BK$161, 63, FALSE),0)</f>
        <v>0</v>
      </c>
      <c r="IZ100">
        <f>IFERROR(VLOOKUP(_xlfn.NUMBERVALUE(MID(BA100, SEARCH("!", BA100)+1, SEARCH("+", BA100)-SEARCH("!", BA100)-1)), Rankings!$A$2:$BK$161, 63, FALSE),0)</f>
        <v>0</v>
      </c>
      <c r="JA100">
        <f>IFERROR(VLOOKUP(_xlfn.NUMBERVALUE(MID(BB100, SEARCH("!", BB100)+1, SEARCH("+", BB100)-SEARCH("!", BB100)-1)), Rankings!$A$2:$BK$161, 63, FALSE),0)</f>
        <v>0</v>
      </c>
      <c r="JB100">
        <f>IFERROR(VLOOKUP(_xlfn.NUMBERVALUE(MID(BC100, SEARCH("!", BC100)+1, SEARCH("+", BC100)-SEARCH("!", BC100)-1)), Rankings!$A$2:$BK$161, 63, FALSE),0)</f>
        <v>0</v>
      </c>
      <c r="JC100">
        <f>IFERROR(VLOOKUP(_xlfn.NUMBERVALUE(MID(BD100, SEARCH("!", BD100)+1, SEARCH("+", BD100)-SEARCH("!", BD100)-1)), Rankings!$A$2:$BK$161, 63, FALSE),0)</f>
        <v>0</v>
      </c>
      <c r="JD100">
        <f>IFERROR(VLOOKUP(_xlfn.NUMBERVALUE(MID(BE100, SEARCH("!", BE100)+1, SEARCH("+", BE100)-SEARCH("!", BE100)-1)), Rankings!$A$2:$BK$161, 63, FALSE),0)</f>
        <v>0</v>
      </c>
      <c r="JE100">
        <f>IFERROR(VLOOKUP(_xlfn.NUMBERVALUE(MID(BF100, SEARCH("!", BF100)+1, SEARCH("+", BF100)-SEARCH("!", BF100)-1)), Rankings!$A$2:$BK$161, 63, FALSE),0)</f>
        <v>0</v>
      </c>
      <c r="JF100">
        <f>IFERROR(VLOOKUP(_xlfn.NUMBERVALUE(MID(BG100, SEARCH("!", BG100)+1, SEARCH("+", BG100)-SEARCH("!", BG100)-1)), Rankings!$A$2:$BK$161, 63, FALSE),0)</f>
        <v>0</v>
      </c>
      <c r="JG100">
        <f>IFERROR(VLOOKUP(_xlfn.NUMBERVALUE(MID(BH100, SEARCH("!", BH100)+1, SEARCH("+", BH100)-SEARCH("!", BH100)-1)), Rankings!$A$2:$BK$161, 63, FALSE),0)</f>
        <v>0</v>
      </c>
      <c r="JH100">
        <f>IFERROR(VLOOKUP(_xlfn.NUMBERVALUE(MID(BI100, SEARCH("!", BI100)+1, SEARCH("+", BI100)-SEARCH("!", BI100)-1)), Rankings!$A$2:$BK$161, 63, FALSE),0)</f>
        <v>0</v>
      </c>
      <c r="JI100">
        <f>IFERROR(VLOOKUP(_xlfn.NUMBERVALUE(MID(BJ100, SEARCH("!", BJ100)+1, SEARCH("+", BJ100)-SEARCH("!", BJ100)-1)), Rankings!$A$2:$BK$161, 63, FALSE),0)</f>
        <v>0</v>
      </c>
      <c r="JJ100">
        <f>IFERROR(VLOOKUP(_xlfn.NUMBERVALUE(MID(BK100, SEARCH("!", BK100)+1, SEARCH("+", BK100)-SEARCH("!", BK100)-1)), Rankings!$A$2:$BK$161, 63, FALSE),0)</f>
        <v>0</v>
      </c>
      <c r="JK100">
        <f>IFERROR(VLOOKUP(_xlfn.NUMBERVALUE(MID(BL100, SEARCH("!", BL100)+1, SEARCH("+", BL100)-SEARCH("!", BL100)-1)), Rankings!$A$2:$BK$161, 63, FALSE),0)</f>
        <v>0</v>
      </c>
      <c r="JL100">
        <f>IFERROR(VLOOKUP(_xlfn.NUMBERVALUE(MID(BM100, SEARCH("!", BM100)+1, SEARCH("+", BM100)-SEARCH("!", BM100)-1)), Rankings!$A$2:$BK$161, 63, FALSE),0)</f>
        <v>0</v>
      </c>
      <c r="JM100">
        <f>IFERROR(VLOOKUP(_xlfn.NUMBERVALUE(MID(BN100, SEARCH("!", BN100)+1, SEARCH("+", BN100)-SEARCH("!", BN100)-1)), Rankings!$A$2:$BK$161, 63, FALSE),0)</f>
        <v>0</v>
      </c>
      <c r="JN100">
        <f>IFERROR(VLOOKUP(_xlfn.NUMBERVALUE(MID(BO100, SEARCH("!", BO100)+1, SEARCH("+", BO100)-SEARCH("!", BO100)-1)), Rankings!$A$2:$BK$161, 63, FALSE),0)</f>
        <v>0</v>
      </c>
      <c r="JO100">
        <f>IFERROR(VLOOKUP(_xlfn.NUMBERVALUE(MID(BP100, SEARCH("!", BP100)+1, SEARCH("+", BP100)-SEARCH("!", BP100)-1)), Rankings!$A$2:$BK$161, 63, FALSE),0)</f>
        <v>0</v>
      </c>
      <c r="JP100">
        <f>IFERROR(VLOOKUP(_xlfn.NUMBERVALUE(MID(BQ100, SEARCH("!", BQ100)+1, SEARCH("+", BQ100)-SEARCH("!", BQ100)-1)), Rankings!$A$2:$BK$161, 63, FALSE),0)</f>
        <v>0</v>
      </c>
      <c r="JQ100">
        <f>IFERROR(VLOOKUP(_xlfn.NUMBERVALUE(MID(BR100, SEARCH("!", BR100)+1, SEARCH("+", BR100)-SEARCH("!", BR100)-1)), Rankings!$A$2:$BK$161, 63, FALSE),0)</f>
        <v>0</v>
      </c>
      <c r="JR100">
        <f>IFERROR(VLOOKUP(_xlfn.NUMBERVALUE(MID(BS100, SEARCH("!", BS100)+1, SEARCH("+", BS100)-SEARCH("!", BS100)-1)), Rankings!$A$2:$BK$161, 63, FALSE),0)</f>
        <v>0</v>
      </c>
      <c r="JS100">
        <f>IFERROR(VLOOKUP(_xlfn.NUMBERVALUE(MID(BT100, SEARCH("!", BT100)+1, SEARCH("+", BT100)-SEARCH("!", BT100)-1)), Rankings!$A$2:$BK$161, 63, FALSE),0)</f>
        <v>0</v>
      </c>
      <c r="JT100">
        <f>IFERROR(VLOOKUP(_xlfn.NUMBERVALUE(MID(BU100, SEARCH("!", BU100)+1, SEARCH("+", BU100)-SEARCH("!", BU100)-1)), Rankings!$A$2:$BK$161, 63, FALSE),0)</f>
        <v>0</v>
      </c>
      <c r="JU100">
        <f>IFERROR(VLOOKUP(_xlfn.NUMBERVALUE(MID(BV100, SEARCH("!", BV100)+1, SEARCH("+", BV100)-SEARCH("!", BV100)-1)), Rankings!$A$2:$BK$161, 63, FALSE),0)</f>
        <v>0</v>
      </c>
      <c r="JV100">
        <f>IFERROR(VLOOKUP(_xlfn.NUMBERVALUE(MID(BW100, SEARCH("!", BW100)+1, SEARCH("+", BW100)-SEARCH("!", BW100)-1)), Rankings!$A$2:$BK$161, 63, FALSE),0)</f>
        <v>0</v>
      </c>
      <c r="JW100">
        <f>IFERROR(VLOOKUP(_xlfn.NUMBERVALUE(MID(BX100, SEARCH("!", BX100)+1, SEARCH("+", BX100)-SEARCH("!", BX100)-1)), Rankings!$A$2:$BK$161, 63, FALSE),0)</f>
        <v>0</v>
      </c>
      <c r="JX100">
        <f>IFERROR(VLOOKUP(_xlfn.NUMBERVALUE(MID(BY100, SEARCH("!", BY100)+1, SEARCH("+", BY100)-SEARCH("!", BY100)-1)), Rankings!$A$2:$BK$161, 63, FALSE),0)</f>
        <v>0</v>
      </c>
      <c r="JY100">
        <f>IFERROR(VLOOKUP(_xlfn.NUMBERVALUE(MID(BZ100, SEARCH("!", BZ100)+1, SEARCH("+", BZ100)-SEARCH("!", BZ100)-1)), Rankings!$A$2:$BK$161, 63, FALSE),0)</f>
        <v>0</v>
      </c>
      <c r="JZ100">
        <f>IFERROR(VLOOKUP(_xlfn.NUMBERVALUE(MID(CA100, SEARCH("!", CA100)+1, SEARCH("+", CA100)-SEARCH("!", CA100)-1)), Rankings!$A$2:$BK$161, 63, FALSE),0)</f>
        <v>0</v>
      </c>
      <c r="KA100">
        <f>IFERROR(VLOOKUP(_xlfn.NUMBERVALUE(MID(CB100, SEARCH("!", CB100)+1, SEARCH("+", CB100)-SEARCH("!", CB100)-1)), Rankings!$A$2:$BK$161, 63, FALSE),0)</f>
        <v>0</v>
      </c>
      <c r="KB100">
        <f>IFERROR(VLOOKUP(_xlfn.NUMBERVALUE(MID(CC100, SEARCH("!", CC100)+1, SEARCH("+", CC100)-SEARCH("!", CC100)-1)), Rankings!$A$2:$BK$161, 63, FALSE),0)</f>
        <v>0</v>
      </c>
      <c r="KC100">
        <f>IFERROR(VLOOKUP(_xlfn.NUMBERVALUE(MID(CD100, SEARCH("!", CD100)+1, SEARCH("+", CD100)-SEARCH("!", CD100)-1)), Rankings!$A$2:$BK$161, 63, FALSE),0)</f>
        <v>0</v>
      </c>
      <c r="KD100">
        <f>IFERROR(VLOOKUP(_xlfn.NUMBERVALUE(MID(CE100, SEARCH("!", CE100)+1, SEARCH("+", CE100)-SEARCH("!", CE100)-1)), Rankings!$A$2:$BK$161, 63, FALSE),0)</f>
        <v>0</v>
      </c>
      <c r="KE100">
        <f>IFERROR(VLOOKUP(_xlfn.NUMBERVALUE(MID(CF100, SEARCH("!", CF100)+1, SEARCH("+", CF100)-SEARCH("!", CF100)-1)), Rankings!$A$2:$BK$161, 63, FALSE),0)</f>
        <v>0</v>
      </c>
      <c r="KF100">
        <f>IFERROR(VLOOKUP(_xlfn.NUMBERVALUE(MID(CG100, SEARCH("!", CG100)+1, SEARCH("+", CG100)-SEARCH("!", CG100)-1)), Rankings!$A$2:$BK$161, 63, FALSE),0)</f>
        <v>0</v>
      </c>
      <c r="KG100">
        <f>IFERROR(VLOOKUP(_xlfn.NUMBERVALUE(MID(CH100, SEARCH("!", CH100)+1, SEARCH("+", CH100)-SEARCH("!", CH100)-1)), Rankings!$A$2:$BK$161, 63, FALSE),0)</f>
        <v>0</v>
      </c>
      <c r="KH100">
        <f>IFERROR(VLOOKUP(_xlfn.NUMBERVALUE(MID(CI100, SEARCH("!", CI100)+1, SEARCH("+", CI100)-SEARCH("!", CI100)-1)), Rankings!$A$2:$BK$161, 63, FALSE),0)</f>
        <v>0</v>
      </c>
      <c r="KI100">
        <f>IFERROR(VLOOKUP(_xlfn.NUMBERVALUE(MID(CJ100, SEARCH("!", CJ100)+1, SEARCH("+", CJ100)-SEARCH("!", CJ100)-1)), Rankings!$A$2:$BK$161, 63, FALSE),0)</f>
        <v>0</v>
      </c>
      <c r="KJ100">
        <f>IFERROR(VLOOKUP(_xlfn.NUMBERVALUE(MID(CK100, SEARCH("!", CK100)+1, SEARCH("+", CK100)-SEARCH("!", CK100)-1)), Rankings!$A$2:$BK$161, 63, FALSE),0)</f>
        <v>0</v>
      </c>
      <c r="KK100">
        <f>IFERROR(VLOOKUP(_xlfn.NUMBERVALUE(MID(CL100, SEARCH("!", CL100)+1, SEARCH("+", CL100)-SEARCH("!", CL100)-1)), Rankings!$A$2:$BK$161, 63, FALSE),0)</f>
        <v>0</v>
      </c>
      <c r="KL100">
        <f>IFERROR(VLOOKUP(_xlfn.NUMBERVALUE(MID(CM100, SEARCH("!", CM100)+1, SEARCH("+", CM100)-SEARCH("!", CM100)-1)), Rankings!$A$2:$BK$161, 63, FALSE),0)</f>
        <v>0</v>
      </c>
      <c r="KM100">
        <f>IFERROR(VLOOKUP(_xlfn.NUMBERVALUE(MID(CN100, SEARCH("!", CN100)+1, SEARCH("+", CN100)-SEARCH("!", CN100)-1)), Rankings!$A$2:$BK$161, 63, FALSE),0)</f>
        <v>0</v>
      </c>
      <c r="KN100">
        <f>IFERROR(VLOOKUP(_xlfn.NUMBERVALUE(MID(CO100, SEARCH("!", CO100)+1, SEARCH("+", CO100)-SEARCH("!", CO100)-1)), Rankings!$A$2:$BK$161, 63, FALSE),0)</f>
        <v>0</v>
      </c>
      <c r="KO100">
        <f>IFERROR(VLOOKUP(_xlfn.NUMBERVALUE(MID(CP100, SEARCH("!", CP100)+1, SEARCH("+", CP100)-SEARCH("!", CP100)-1)), Rankings!$A$2:$BK$161, 63, FALSE),0)</f>
        <v>0</v>
      </c>
      <c r="KP100">
        <f>IFERROR(VLOOKUP(_xlfn.NUMBERVALUE(MID(CQ100, SEARCH("!", CQ100)+1, SEARCH("+", CQ100)-SEARCH("!", CQ100)-1)), Rankings!$A$2:$BK$161, 63, FALSE),0)</f>
        <v>0</v>
      </c>
      <c r="KQ100">
        <f>IFERROR(VLOOKUP(_xlfn.NUMBERVALUE(MID(CR100, SEARCH("!", CR100)+1, SEARCH("+", CR100)-SEARCH("!", CR100)-1)), Rankings!$A$2:$BK$161, 63, FALSE),0)</f>
        <v>0</v>
      </c>
      <c r="KS100" s="4">
        <f t="shared" si="2867"/>
        <v>140</v>
      </c>
      <c r="KT100" s="4">
        <f t="shared" si="2868"/>
        <v>97</v>
      </c>
      <c r="KU100" s="4">
        <f t="shared" si="2869"/>
        <v>158</v>
      </c>
      <c r="KV100" s="4">
        <f t="shared" si="2870"/>
        <v>0</v>
      </c>
      <c r="KY100" s="4">
        <f t="shared" si="2871"/>
        <v>395</v>
      </c>
      <c r="KZ100" s="4"/>
      <c r="LB100">
        <f t="shared" si="2872"/>
        <v>17</v>
      </c>
      <c r="LC100">
        <f t="shared" si="2873"/>
        <v>51</v>
      </c>
      <c r="LD100">
        <f t="shared" si="2874"/>
        <v>19</v>
      </c>
      <c r="LE100">
        <f t="shared" si="2875"/>
        <v>39</v>
      </c>
      <c r="LF100">
        <f t="shared" si="2876"/>
        <v>42</v>
      </c>
      <c r="LG100">
        <f t="shared" si="2877"/>
        <v>19</v>
      </c>
      <c r="LH100">
        <f t="shared" si="2878"/>
        <v>75</v>
      </c>
      <c r="LI100">
        <f t="shared" si="2879"/>
        <v>22</v>
      </c>
      <c r="LJ100">
        <f t="shared" si="2880"/>
        <v>34</v>
      </c>
      <c r="LK100">
        <f t="shared" si="2881"/>
        <v>46</v>
      </c>
      <c r="LL100">
        <f t="shared" si="2882"/>
        <v>31</v>
      </c>
      <c r="LM100">
        <f t="shared" si="2883"/>
        <v>0</v>
      </c>
      <c r="LN100">
        <f t="shared" si="2884"/>
        <v>0</v>
      </c>
      <c r="LO100">
        <f t="shared" si="2885"/>
        <v>0</v>
      </c>
      <c r="LP100">
        <f t="shared" si="2886"/>
        <v>0</v>
      </c>
      <c r="LQ100">
        <f t="shared" si="2887"/>
        <v>0</v>
      </c>
      <c r="LR100">
        <f t="shared" si="2888"/>
        <v>0</v>
      </c>
      <c r="LS100">
        <f t="shared" si="2889"/>
        <v>0</v>
      </c>
      <c r="LT100">
        <f t="shared" si="2890"/>
        <v>0</v>
      </c>
      <c r="LU100">
        <f t="shared" si="2891"/>
        <v>0</v>
      </c>
      <c r="LV100">
        <f t="shared" si="2892"/>
        <v>0</v>
      </c>
      <c r="LW100">
        <f t="shared" si="2893"/>
        <v>0</v>
      </c>
      <c r="LX100">
        <f t="shared" si="2894"/>
        <v>0</v>
      </c>
      <c r="LY100">
        <f t="shared" si="2895"/>
        <v>0</v>
      </c>
      <c r="LZ100">
        <f t="shared" si="2896"/>
        <v>0</v>
      </c>
      <c r="MA100">
        <f t="shared" si="2897"/>
        <v>0</v>
      </c>
      <c r="MB100">
        <f t="shared" si="2898"/>
        <v>0</v>
      </c>
      <c r="MC100">
        <f t="shared" si="2899"/>
        <v>0</v>
      </c>
      <c r="MD100">
        <f t="shared" si="2900"/>
        <v>0</v>
      </c>
      <c r="ME100">
        <f t="shared" si="2901"/>
        <v>0</v>
      </c>
      <c r="MF100">
        <f t="shared" si="2902"/>
        <v>0</v>
      </c>
      <c r="MG100">
        <f t="shared" si="2903"/>
        <v>0</v>
      </c>
      <c r="MH100">
        <f t="shared" si="2904"/>
        <v>0</v>
      </c>
      <c r="MI100">
        <f t="shared" si="2905"/>
        <v>0</v>
      </c>
      <c r="MJ100">
        <f t="shared" si="2906"/>
        <v>0</v>
      </c>
      <c r="MK100">
        <f t="shared" si="2907"/>
        <v>0</v>
      </c>
      <c r="ML100">
        <f t="shared" si="2908"/>
        <v>0</v>
      </c>
      <c r="MM100">
        <f t="shared" si="2909"/>
        <v>0</v>
      </c>
      <c r="MN100">
        <f t="shared" si="2910"/>
        <v>0</v>
      </c>
      <c r="MO100">
        <f t="shared" si="2911"/>
        <v>0</v>
      </c>
      <c r="MP100">
        <f t="shared" si="2912"/>
        <v>0</v>
      </c>
      <c r="MQ100">
        <f t="shared" si="2913"/>
        <v>0</v>
      </c>
      <c r="MR100">
        <f t="shared" si="2914"/>
        <v>0</v>
      </c>
      <c r="MS100">
        <f t="shared" si="2915"/>
        <v>0</v>
      </c>
      <c r="MT100">
        <f t="shared" si="2916"/>
        <v>0</v>
      </c>
      <c r="MU100">
        <f t="shared" si="2917"/>
        <v>0</v>
      </c>
      <c r="MV100">
        <f t="shared" si="2918"/>
        <v>0</v>
      </c>
      <c r="MW100">
        <f t="shared" si="2919"/>
        <v>0</v>
      </c>
      <c r="MX100">
        <f t="shared" si="2920"/>
        <v>0</v>
      </c>
      <c r="MY100">
        <f t="shared" si="2921"/>
        <v>0</v>
      </c>
      <c r="MZ100">
        <f t="shared" si="2922"/>
        <v>0</v>
      </c>
      <c r="NA100">
        <f t="shared" si="2923"/>
        <v>0</v>
      </c>
      <c r="NB100">
        <f t="shared" si="2924"/>
        <v>0</v>
      </c>
      <c r="NC100">
        <f t="shared" si="2925"/>
        <v>0</v>
      </c>
      <c r="ND100">
        <f t="shared" si="2926"/>
        <v>0</v>
      </c>
      <c r="NE100">
        <f t="shared" si="2927"/>
        <v>0</v>
      </c>
      <c r="NF100">
        <f t="shared" si="2928"/>
        <v>0</v>
      </c>
      <c r="NG100">
        <f t="shared" si="2929"/>
        <v>0</v>
      </c>
      <c r="NH100">
        <f t="shared" si="2930"/>
        <v>0</v>
      </c>
      <c r="NI100">
        <f t="shared" si="2931"/>
        <v>0</v>
      </c>
      <c r="NJ100">
        <f t="shared" si="2932"/>
        <v>0</v>
      </c>
      <c r="NK100">
        <f t="shared" si="2933"/>
        <v>0</v>
      </c>
      <c r="NL100">
        <f t="shared" si="2934"/>
        <v>0</v>
      </c>
      <c r="NM100">
        <f t="shared" si="2935"/>
        <v>0</v>
      </c>
      <c r="NN100">
        <f t="shared" si="2936"/>
        <v>0</v>
      </c>
      <c r="NO100">
        <f t="shared" si="2937"/>
        <v>0</v>
      </c>
      <c r="NP100">
        <f t="shared" si="2938"/>
        <v>0</v>
      </c>
      <c r="NQ100">
        <f t="shared" si="2939"/>
        <v>0</v>
      </c>
      <c r="NR100">
        <f t="shared" si="2940"/>
        <v>0</v>
      </c>
      <c r="NS100">
        <f t="shared" si="2941"/>
        <v>0</v>
      </c>
      <c r="NT100">
        <f t="shared" si="2942"/>
        <v>0</v>
      </c>
      <c r="NU100">
        <f t="shared" si="2943"/>
        <v>0</v>
      </c>
      <c r="NV100">
        <f t="shared" si="2944"/>
        <v>0</v>
      </c>
      <c r="NW100">
        <f t="shared" si="2945"/>
        <v>0</v>
      </c>
      <c r="NX100">
        <f t="shared" si="2946"/>
        <v>0</v>
      </c>
      <c r="NY100">
        <f t="shared" si="2947"/>
        <v>0</v>
      </c>
      <c r="NZ100">
        <f t="shared" si="2948"/>
        <v>0</v>
      </c>
      <c r="OA100">
        <f t="shared" si="2949"/>
        <v>0</v>
      </c>
      <c r="OB100">
        <f t="shared" si="2950"/>
        <v>0</v>
      </c>
      <c r="OC100">
        <f t="shared" si="2951"/>
        <v>0</v>
      </c>
      <c r="OD100">
        <f t="shared" si="2952"/>
        <v>0</v>
      </c>
      <c r="OE100">
        <f t="shared" si="2953"/>
        <v>0</v>
      </c>
      <c r="OF100">
        <f t="shared" si="2954"/>
        <v>0</v>
      </c>
      <c r="OG100">
        <f t="shared" si="2955"/>
        <v>0</v>
      </c>
      <c r="OH100">
        <f t="shared" si="2956"/>
        <v>0</v>
      </c>
      <c r="OJ100" s="4">
        <f t="shared" si="2957"/>
        <v>205</v>
      </c>
      <c r="OK100" s="4">
        <f t="shared" si="2958"/>
        <v>79</v>
      </c>
      <c r="OL100" s="4">
        <f t="shared" si="2959"/>
        <v>82</v>
      </c>
      <c r="OM100" s="4">
        <f t="shared" si="2960"/>
        <v>0</v>
      </c>
      <c r="OP100" s="4">
        <f t="shared" si="2961"/>
        <v>366</v>
      </c>
      <c r="OQ100" s="4"/>
      <c r="OS100">
        <f t="shared" si="2962"/>
        <v>38</v>
      </c>
      <c r="OT100">
        <f t="shared" si="2963"/>
        <v>53</v>
      </c>
      <c r="OU100">
        <f t="shared" si="2964"/>
        <v>27</v>
      </c>
      <c r="OV100">
        <f t="shared" si="2965"/>
        <v>19</v>
      </c>
      <c r="OW100">
        <f t="shared" si="2966"/>
        <v>13</v>
      </c>
      <c r="OX100">
        <f t="shared" si="2967"/>
        <v>55</v>
      </c>
      <c r="OY100">
        <f t="shared" si="2968"/>
        <v>38</v>
      </c>
      <c r="OZ100">
        <f t="shared" si="2969"/>
        <v>41</v>
      </c>
      <c r="PA100">
        <f t="shared" si="2970"/>
        <v>32</v>
      </c>
      <c r="PB100">
        <f t="shared" si="2971"/>
        <v>18</v>
      </c>
      <c r="PC100">
        <f t="shared" si="2972"/>
        <v>32</v>
      </c>
      <c r="PD100">
        <f t="shared" si="2973"/>
        <v>0</v>
      </c>
      <c r="PE100">
        <f t="shared" si="2974"/>
        <v>0</v>
      </c>
      <c r="PF100">
        <f t="shared" si="2975"/>
        <v>0</v>
      </c>
      <c r="PG100">
        <f t="shared" si="2976"/>
        <v>0</v>
      </c>
      <c r="PH100">
        <f t="shared" si="2977"/>
        <v>0</v>
      </c>
      <c r="PI100">
        <f t="shared" si="2978"/>
        <v>0</v>
      </c>
      <c r="PJ100">
        <f t="shared" si="2979"/>
        <v>0</v>
      </c>
      <c r="PK100">
        <f t="shared" si="2980"/>
        <v>0</v>
      </c>
      <c r="PL100">
        <f t="shared" si="2981"/>
        <v>0</v>
      </c>
      <c r="PM100">
        <f t="shared" si="2982"/>
        <v>0</v>
      </c>
      <c r="PN100">
        <f t="shared" si="2983"/>
        <v>0</v>
      </c>
      <c r="PO100">
        <f t="shared" si="2984"/>
        <v>0</v>
      </c>
      <c r="PP100">
        <f t="shared" si="2985"/>
        <v>0</v>
      </c>
      <c r="PQ100">
        <f t="shared" si="2986"/>
        <v>0</v>
      </c>
      <c r="PR100">
        <f t="shared" si="2987"/>
        <v>0</v>
      </c>
      <c r="PS100">
        <f t="shared" si="2988"/>
        <v>0</v>
      </c>
      <c r="PT100">
        <f t="shared" si="2989"/>
        <v>0</v>
      </c>
      <c r="PU100">
        <f t="shared" si="2990"/>
        <v>0</v>
      </c>
      <c r="PV100">
        <f t="shared" si="2991"/>
        <v>0</v>
      </c>
      <c r="PW100">
        <f t="shared" si="2992"/>
        <v>0</v>
      </c>
      <c r="PX100">
        <f t="shared" si="2993"/>
        <v>0</v>
      </c>
      <c r="PY100">
        <f t="shared" si="2994"/>
        <v>0</v>
      </c>
      <c r="PZ100">
        <f t="shared" si="2995"/>
        <v>0</v>
      </c>
      <c r="QA100">
        <f t="shared" si="2996"/>
        <v>0</v>
      </c>
      <c r="QB100">
        <f t="shared" si="2997"/>
        <v>0</v>
      </c>
      <c r="QC100">
        <f t="shared" si="2998"/>
        <v>0</v>
      </c>
      <c r="QD100">
        <f t="shared" si="2999"/>
        <v>0</v>
      </c>
      <c r="QE100">
        <f t="shared" si="3000"/>
        <v>0</v>
      </c>
      <c r="QF100">
        <f t="shared" si="3001"/>
        <v>0</v>
      </c>
      <c r="QG100">
        <f t="shared" si="3002"/>
        <v>0</v>
      </c>
      <c r="QH100">
        <f t="shared" si="3003"/>
        <v>0</v>
      </c>
      <c r="QI100">
        <f t="shared" si="3004"/>
        <v>0</v>
      </c>
      <c r="QJ100">
        <f t="shared" si="3005"/>
        <v>0</v>
      </c>
      <c r="QK100">
        <f t="shared" si="3006"/>
        <v>0</v>
      </c>
      <c r="QL100">
        <f t="shared" si="3007"/>
        <v>0</v>
      </c>
      <c r="QM100">
        <f t="shared" si="3008"/>
        <v>0</v>
      </c>
      <c r="QN100">
        <f t="shared" si="3009"/>
        <v>0</v>
      </c>
      <c r="QO100">
        <f t="shared" si="3010"/>
        <v>0</v>
      </c>
      <c r="QP100">
        <f t="shared" si="3011"/>
        <v>0</v>
      </c>
      <c r="QQ100">
        <f t="shared" si="3012"/>
        <v>0</v>
      </c>
      <c r="QR100">
        <f t="shared" si="3013"/>
        <v>0</v>
      </c>
      <c r="QS100">
        <f t="shared" si="3014"/>
        <v>0</v>
      </c>
      <c r="QT100">
        <f t="shared" si="3015"/>
        <v>0</v>
      </c>
      <c r="QU100">
        <f t="shared" si="3016"/>
        <v>0</v>
      </c>
      <c r="QV100">
        <f t="shared" si="3017"/>
        <v>0</v>
      </c>
      <c r="QW100">
        <f t="shared" si="3018"/>
        <v>0</v>
      </c>
      <c r="QX100">
        <f t="shared" si="3019"/>
        <v>0</v>
      </c>
      <c r="QY100">
        <f t="shared" si="3020"/>
        <v>0</v>
      </c>
      <c r="QZ100">
        <f t="shared" si="3021"/>
        <v>0</v>
      </c>
      <c r="RA100">
        <f t="shared" si="3022"/>
        <v>0</v>
      </c>
      <c r="RB100">
        <f t="shared" si="3023"/>
        <v>0</v>
      </c>
      <c r="RC100">
        <f t="shared" si="3024"/>
        <v>0</v>
      </c>
      <c r="RD100">
        <f t="shared" si="3025"/>
        <v>0</v>
      </c>
      <c r="RE100">
        <f t="shared" si="3026"/>
        <v>0</v>
      </c>
      <c r="RF100">
        <f t="shared" si="3027"/>
        <v>0</v>
      </c>
      <c r="RG100">
        <f t="shared" si="3028"/>
        <v>0</v>
      </c>
      <c r="RH100">
        <f t="shared" si="3029"/>
        <v>0</v>
      </c>
      <c r="RI100">
        <f t="shared" si="3030"/>
        <v>0</v>
      </c>
      <c r="RJ100">
        <f t="shared" si="3031"/>
        <v>0</v>
      </c>
      <c r="RK100">
        <f t="shared" si="3032"/>
        <v>0</v>
      </c>
      <c r="RL100">
        <f t="shared" si="3033"/>
        <v>0</v>
      </c>
      <c r="RM100">
        <f t="shared" si="3034"/>
        <v>0</v>
      </c>
      <c r="RN100">
        <f t="shared" si="3035"/>
        <v>0</v>
      </c>
      <c r="RO100">
        <f t="shared" si="3036"/>
        <v>0</v>
      </c>
      <c r="RP100">
        <f t="shared" si="3037"/>
        <v>0</v>
      </c>
      <c r="RQ100">
        <f t="shared" si="3038"/>
        <v>0</v>
      </c>
      <c r="RR100">
        <f t="shared" si="3039"/>
        <v>0</v>
      </c>
      <c r="RS100">
        <f t="shared" si="3040"/>
        <v>0</v>
      </c>
      <c r="RT100">
        <f t="shared" si="3041"/>
        <v>0</v>
      </c>
      <c r="RU100">
        <f t="shared" si="3042"/>
        <v>0</v>
      </c>
      <c r="RV100">
        <f t="shared" si="3043"/>
        <v>0</v>
      </c>
      <c r="RW100">
        <f t="shared" si="3044"/>
        <v>0</v>
      </c>
      <c r="RX100">
        <f t="shared" si="3045"/>
        <v>0</v>
      </c>
      <c r="RY100">
        <f t="shared" si="3046"/>
        <v>0</v>
      </c>
      <c r="SA100" s="4">
        <f t="shared" si="3047"/>
        <v>19.07</v>
      </c>
      <c r="SB100" s="4">
        <f t="shared" si="3048"/>
        <v>9.91</v>
      </c>
      <c r="SC100" s="4">
        <f t="shared" si="3049"/>
        <v>15.48</v>
      </c>
      <c r="SD100" s="4">
        <f t="shared" si="3050"/>
        <v>0</v>
      </c>
      <c r="SF100" s="4">
        <f t="shared" si="3051"/>
        <v>44.46</v>
      </c>
      <c r="SI100">
        <f t="shared" si="3052"/>
        <v>3</v>
      </c>
      <c r="SJ100">
        <f t="shared" si="3053"/>
        <v>4.2699999999999996</v>
      </c>
      <c r="SK100">
        <f t="shared" si="3054"/>
        <v>3.4</v>
      </c>
      <c r="SL100">
        <f t="shared" si="3055"/>
        <v>3.89</v>
      </c>
      <c r="SM100">
        <f t="shared" si="3056"/>
        <v>4.63</v>
      </c>
      <c r="SN100">
        <f t="shared" si="3057"/>
        <v>3.4</v>
      </c>
      <c r="SO100">
        <f t="shared" si="3058"/>
        <v>5.91</v>
      </c>
      <c r="SP100">
        <f t="shared" si="3059"/>
        <v>4</v>
      </c>
      <c r="SQ100">
        <f t="shared" si="3060"/>
        <v>5</v>
      </c>
      <c r="SR100">
        <f t="shared" si="3061"/>
        <v>3.33</v>
      </c>
      <c r="SS100">
        <f t="shared" si="3062"/>
        <v>3.63</v>
      </c>
      <c r="ST100" t="str">
        <f t="shared" si="3063"/>
        <v>0</v>
      </c>
      <c r="SU100" t="str">
        <f t="shared" si="3064"/>
        <v>0</v>
      </c>
      <c r="SV100" t="str">
        <f t="shared" si="3065"/>
        <v>0</v>
      </c>
      <c r="SW100" t="str">
        <f t="shared" si="3066"/>
        <v>0</v>
      </c>
      <c r="SX100" t="str">
        <f t="shared" si="3067"/>
        <v>0</v>
      </c>
      <c r="SY100" t="str">
        <f t="shared" si="3068"/>
        <v>0</v>
      </c>
      <c r="SZ100" t="str">
        <f t="shared" si="3069"/>
        <v>0</v>
      </c>
      <c r="TA100" t="str">
        <f t="shared" si="3070"/>
        <v>0</v>
      </c>
      <c r="TB100" t="str">
        <f t="shared" si="3071"/>
        <v>0</v>
      </c>
      <c r="TC100" t="str">
        <f t="shared" si="3072"/>
        <v>0</v>
      </c>
      <c r="TD100" t="str">
        <f t="shared" si="3073"/>
        <v>0</v>
      </c>
      <c r="TE100" t="str">
        <f t="shared" si="3074"/>
        <v>0</v>
      </c>
      <c r="TF100" t="str">
        <f t="shared" si="3075"/>
        <v>0</v>
      </c>
      <c r="TG100" t="str">
        <f t="shared" si="3076"/>
        <v>0</v>
      </c>
      <c r="TH100" t="str">
        <f t="shared" si="3077"/>
        <v>0</v>
      </c>
      <c r="TI100" t="str">
        <f t="shared" si="3078"/>
        <v>0</v>
      </c>
      <c r="TJ100" t="str">
        <f t="shared" si="3079"/>
        <v>0</v>
      </c>
      <c r="TK100" t="str">
        <f t="shared" si="3080"/>
        <v>0</v>
      </c>
      <c r="TL100" t="str">
        <f t="shared" si="3081"/>
        <v>0</v>
      </c>
      <c r="TM100" t="str">
        <f t="shared" si="3082"/>
        <v>0</v>
      </c>
      <c r="TN100" t="str">
        <f t="shared" si="3083"/>
        <v>0</v>
      </c>
      <c r="TO100" t="str">
        <f t="shared" si="3084"/>
        <v>0</v>
      </c>
      <c r="TP100" t="str">
        <f t="shared" si="3085"/>
        <v>0</v>
      </c>
      <c r="TQ100" t="str">
        <f t="shared" si="3086"/>
        <v>0</v>
      </c>
      <c r="TR100" t="str">
        <f t="shared" si="3087"/>
        <v>0</v>
      </c>
      <c r="TS100" t="str">
        <f t="shared" si="3088"/>
        <v>0</v>
      </c>
      <c r="TT100" t="str">
        <f t="shared" si="3089"/>
        <v>0</v>
      </c>
      <c r="TU100" t="str">
        <f t="shared" si="3090"/>
        <v>0</v>
      </c>
      <c r="TV100" t="str">
        <f t="shared" si="3091"/>
        <v>0</v>
      </c>
      <c r="TW100" t="str">
        <f t="shared" si="3092"/>
        <v>0</v>
      </c>
      <c r="TX100" t="str">
        <f t="shared" si="3093"/>
        <v>0</v>
      </c>
      <c r="TY100" t="str">
        <f t="shared" si="3094"/>
        <v>0</v>
      </c>
      <c r="TZ100" t="str">
        <f t="shared" si="3095"/>
        <v>0</v>
      </c>
      <c r="UA100" t="str">
        <f t="shared" si="3096"/>
        <v>0</v>
      </c>
      <c r="UB100" t="str">
        <f t="shared" si="3097"/>
        <v>0</v>
      </c>
      <c r="UC100" t="str">
        <f t="shared" si="3098"/>
        <v>0</v>
      </c>
      <c r="UD100" t="str">
        <f t="shared" si="3099"/>
        <v>0</v>
      </c>
      <c r="UE100" t="str">
        <f t="shared" si="3100"/>
        <v>0</v>
      </c>
      <c r="UF100" t="str">
        <f t="shared" si="3101"/>
        <v>0</v>
      </c>
      <c r="UG100" t="str">
        <f t="shared" si="3102"/>
        <v>0</v>
      </c>
      <c r="UH100" t="str">
        <f t="shared" si="3103"/>
        <v>0</v>
      </c>
      <c r="UI100" t="str">
        <f t="shared" si="3104"/>
        <v>0</v>
      </c>
      <c r="UJ100" t="str">
        <f t="shared" si="3105"/>
        <v>0</v>
      </c>
      <c r="UK100" t="str">
        <f t="shared" si="3106"/>
        <v>0</v>
      </c>
      <c r="UL100" t="str">
        <f t="shared" si="3107"/>
        <v>0</v>
      </c>
      <c r="UM100" t="str">
        <f t="shared" si="3108"/>
        <v>0</v>
      </c>
      <c r="UN100" t="str">
        <f t="shared" si="3109"/>
        <v>0</v>
      </c>
      <c r="UO100" t="str">
        <f t="shared" si="3110"/>
        <v>0</v>
      </c>
      <c r="UP100" t="str">
        <f t="shared" si="3111"/>
        <v>0</v>
      </c>
      <c r="UQ100" t="str">
        <f t="shared" si="3112"/>
        <v>0</v>
      </c>
      <c r="UR100" t="str">
        <f t="shared" si="3113"/>
        <v>0</v>
      </c>
      <c r="US100" t="str">
        <f t="shared" si="3114"/>
        <v>0</v>
      </c>
      <c r="UT100" t="str">
        <f t="shared" si="3115"/>
        <v>0</v>
      </c>
      <c r="UU100" t="str">
        <f t="shared" si="3116"/>
        <v>0</v>
      </c>
      <c r="UV100" t="str">
        <f t="shared" si="3117"/>
        <v>0</v>
      </c>
      <c r="UW100" t="str">
        <f t="shared" si="3118"/>
        <v>0</v>
      </c>
      <c r="UX100" t="str">
        <f t="shared" si="3119"/>
        <v>0</v>
      </c>
      <c r="UY100" t="str">
        <f t="shared" si="3120"/>
        <v>0</v>
      </c>
      <c r="UZ100" t="str">
        <f t="shared" si="3121"/>
        <v>0</v>
      </c>
      <c r="VA100" t="str">
        <f t="shared" si="3122"/>
        <v>0</v>
      </c>
      <c r="VB100" t="str">
        <f t="shared" si="3123"/>
        <v>0</v>
      </c>
      <c r="VC100" t="str">
        <f t="shared" si="3124"/>
        <v>0</v>
      </c>
      <c r="VD100" t="str">
        <f t="shared" si="3125"/>
        <v>0</v>
      </c>
      <c r="VE100" t="str">
        <f t="shared" si="3126"/>
        <v>0</v>
      </c>
      <c r="VF100" t="str">
        <f t="shared" si="3127"/>
        <v>0</v>
      </c>
      <c r="VG100" t="str">
        <f t="shared" si="3128"/>
        <v>0</v>
      </c>
      <c r="VH100" t="str">
        <f t="shared" si="3129"/>
        <v>0</v>
      </c>
      <c r="VI100" t="str">
        <f t="shared" si="3130"/>
        <v>0</v>
      </c>
      <c r="VJ100" t="str">
        <f t="shared" si="3131"/>
        <v>0</v>
      </c>
      <c r="VK100" t="str">
        <f t="shared" si="3132"/>
        <v>0</v>
      </c>
      <c r="VL100" t="str">
        <f t="shared" si="3133"/>
        <v>0</v>
      </c>
      <c r="VM100" t="str">
        <f t="shared" si="3134"/>
        <v>0</v>
      </c>
      <c r="VN100" t="str">
        <f t="shared" si="3135"/>
        <v>0</v>
      </c>
      <c r="VO100" t="str">
        <f t="shared" si="3136"/>
        <v>0</v>
      </c>
      <c r="VQ100" s="4">
        <f t="shared" si="3137"/>
        <v>-19.959999999999997</v>
      </c>
      <c r="VR100" s="4">
        <f t="shared" si="3138"/>
        <v>-5.73</v>
      </c>
      <c r="VS100" s="4">
        <f t="shared" si="3139"/>
        <v>-9.7899999999999991</v>
      </c>
      <c r="VT100" s="4">
        <f t="shared" si="3140"/>
        <v>0</v>
      </c>
      <c r="VV100" s="4">
        <f t="shared" si="3141"/>
        <v>-35.479999999999997</v>
      </c>
      <c r="VY100">
        <f t="shared" si="3142"/>
        <v>-0.48</v>
      </c>
      <c r="VZ100">
        <f t="shared" si="3143"/>
        <v>-2.81</v>
      </c>
      <c r="WA100">
        <f t="shared" si="3144"/>
        <v>-7.0000000000000007E-2</v>
      </c>
      <c r="WB100">
        <f t="shared" si="3145"/>
        <v>-2.23</v>
      </c>
      <c r="WC100">
        <f t="shared" si="3146"/>
        <v>1.21</v>
      </c>
      <c r="WD100">
        <f t="shared" si="3147"/>
        <v>-16.04</v>
      </c>
      <c r="WE100">
        <f t="shared" si="3148"/>
        <v>3.98</v>
      </c>
      <c r="WF100">
        <f t="shared" si="3149"/>
        <v>-9.7100000000000009</v>
      </c>
      <c r="WG100">
        <f t="shared" si="3150"/>
        <v>-0.56000000000000005</v>
      </c>
      <c r="WH100">
        <f t="shared" si="3151"/>
        <v>-1.55</v>
      </c>
      <c r="WI100">
        <f t="shared" si="3152"/>
        <v>-7.22</v>
      </c>
      <c r="WJ100">
        <f t="shared" si="3153"/>
        <v>0</v>
      </c>
      <c r="WK100">
        <f t="shared" si="3154"/>
        <v>0</v>
      </c>
      <c r="WL100">
        <f t="shared" si="3155"/>
        <v>0</v>
      </c>
      <c r="WM100">
        <f t="shared" si="3156"/>
        <v>0</v>
      </c>
      <c r="WN100">
        <f t="shared" si="3157"/>
        <v>0</v>
      </c>
      <c r="WO100">
        <f t="shared" si="3158"/>
        <v>0</v>
      </c>
      <c r="WP100">
        <f t="shared" si="3159"/>
        <v>0</v>
      </c>
      <c r="WQ100">
        <f t="shared" si="3160"/>
        <v>0</v>
      </c>
      <c r="WR100">
        <f t="shared" si="3161"/>
        <v>0</v>
      </c>
      <c r="WS100">
        <f t="shared" si="3162"/>
        <v>0</v>
      </c>
      <c r="WT100">
        <f t="shared" si="3163"/>
        <v>0</v>
      </c>
      <c r="WU100">
        <f t="shared" si="3164"/>
        <v>0</v>
      </c>
      <c r="WV100">
        <f t="shared" si="3165"/>
        <v>0</v>
      </c>
      <c r="WW100">
        <f t="shared" si="3166"/>
        <v>0</v>
      </c>
      <c r="WX100">
        <f t="shared" si="3167"/>
        <v>0</v>
      </c>
      <c r="WY100">
        <f t="shared" si="3168"/>
        <v>0</v>
      </c>
      <c r="WZ100">
        <f t="shared" si="3169"/>
        <v>0</v>
      </c>
      <c r="XA100">
        <f t="shared" si="3170"/>
        <v>0</v>
      </c>
      <c r="XB100">
        <f t="shared" si="3171"/>
        <v>0</v>
      </c>
      <c r="XC100">
        <f t="shared" si="3172"/>
        <v>0</v>
      </c>
      <c r="XD100">
        <f t="shared" si="3173"/>
        <v>0</v>
      </c>
      <c r="XE100">
        <f t="shared" si="3174"/>
        <v>0</v>
      </c>
      <c r="XF100">
        <f t="shared" si="3175"/>
        <v>0</v>
      </c>
      <c r="XG100">
        <f t="shared" si="3176"/>
        <v>0</v>
      </c>
      <c r="XH100">
        <f t="shared" si="3177"/>
        <v>0</v>
      </c>
      <c r="XI100">
        <f t="shared" si="3178"/>
        <v>0</v>
      </c>
      <c r="XJ100">
        <f t="shared" si="3179"/>
        <v>0</v>
      </c>
      <c r="XK100">
        <f t="shared" si="3180"/>
        <v>0</v>
      </c>
      <c r="XL100">
        <f t="shared" si="3181"/>
        <v>0</v>
      </c>
      <c r="XM100">
        <f t="shared" si="3182"/>
        <v>0</v>
      </c>
      <c r="XN100">
        <f t="shared" si="3183"/>
        <v>0</v>
      </c>
      <c r="XO100">
        <f t="shared" si="3184"/>
        <v>0</v>
      </c>
      <c r="XP100">
        <f t="shared" si="3185"/>
        <v>0</v>
      </c>
      <c r="XQ100">
        <f t="shared" si="3186"/>
        <v>0</v>
      </c>
      <c r="XR100">
        <f t="shared" si="3187"/>
        <v>0</v>
      </c>
      <c r="XS100">
        <f t="shared" si="3188"/>
        <v>0</v>
      </c>
      <c r="XT100">
        <f t="shared" si="3189"/>
        <v>0</v>
      </c>
      <c r="XU100">
        <f t="shared" si="3190"/>
        <v>0</v>
      </c>
      <c r="XV100">
        <f t="shared" si="3191"/>
        <v>0</v>
      </c>
      <c r="XW100">
        <f t="shared" si="3192"/>
        <v>0</v>
      </c>
      <c r="XX100">
        <f t="shared" si="3193"/>
        <v>0</v>
      </c>
      <c r="XY100">
        <f t="shared" si="3194"/>
        <v>0</v>
      </c>
      <c r="XZ100">
        <f t="shared" si="3195"/>
        <v>0</v>
      </c>
      <c r="YA100">
        <f t="shared" si="3196"/>
        <v>0</v>
      </c>
      <c r="YB100">
        <f t="shared" si="3197"/>
        <v>0</v>
      </c>
      <c r="YC100">
        <f t="shared" si="3198"/>
        <v>0</v>
      </c>
      <c r="YD100">
        <f t="shared" si="3199"/>
        <v>0</v>
      </c>
      <c r="YE100">
        <f t="shared" si="3200"/>
        <v>0</v>
      </c>
      <c r="YF100">
        <f t="shared" si="3201"/>
        <v>0</v>
      </c>
      <c r="YG100">
        <f t="shared" si="3202"/>
        <v>0</v>
      </c>
      <c r="YH100">
        <f t="shared" si="3203"/>
        <v>0</v>
      </c>
      <c r="YI100">
        <f t="shared" si="3204"/>
        <v>0</v>
      </c>
      <c r="YJ100">
        <f t="shared" si="3205"/>
        <v>0</v>
      </c>
      <c r="YK100">
        <f t="shared" si="3206"/>
        <v>0</v>
      </c>
      <c r="YL100">
        <f t="shared" si="3207"/>
        <v>0</v>
      </c>
      <c r="YM100">
        <f t="shared" si="3208"/>
        <v>0</v>
      </c>
      <c r="YN100">
        <f t="shared" si="3209"/>
        <v>0</v>
      </c>
      <c r="YO100">
        <f t="shared" si="3210"/>
        <v>0</v>
      </c>
      <c r="YP100">
        <f t="shared" si="3211"/>
        <v>0</v>
      </c>
      <c r="YQ100">
        <f t="shared" si="3212"/>
        <v>0</v>
      </c>
      <c r="YR100">
        <f t="shared" si="3213"/>
        <v>0</v>
      </c>
      <c r="YS100">
        <f t="shared" si="3214"/>
        <v>0</v>
      </c>
      <c r="YT100">
        <f t="shared" si="3215"/>
        <v>0</v>
      </c>
      <c r="YU100">
        <f t="shared" si="3216"/>
        <v>0</v>
      </c>
      <c r="YV100">
        <f t="shared" si="3217"/>
        <v>0</v>
      </c>
      <c r="YW100">
        <f t="shared" si="3218"/>
        <v>0</v>
      </c>
      <c r="YX100">
        <f t="shared" si="3219"/>
        <v>0</v>
      </c>
      <c r="YY100">
        <f t="shared" si="3220"/>
        <v>0</v>
      </c>
      <c r="YZ100">
        <f t="shared" si="3221"/>
        <v>0</v>
      </c>
      <c r="ZA100">
        <f t="shared" si="3222"/>
        <v>0</v>
      </c>
      <c r="ZB100">
        <f t="shared" si="3223"/>
        <v>0</v>
      </c>
      <c r="ZC100">
        <f t="shared" si="3224"/>
        <v>0</v>
      </c>
      <c r="ZD100">
        <f t="shared" si="3225"/>
        <v>0</v>
      </c>
      <c r="ZE100">
        <f t="shared" si="3226"/>
        <v>0</v>
      </c>
      <c r="ZG100" s="4">
        <f t="shared" si="3227"/>
        <v>227</v>
      </c>
      <c r="ZH100" s="4">
        <f t="shared" si="3228"/>
        <v>83</v>
      </c>
      <c r="ZI100" s="4">
        <f t="shared" si="3229"/>
        <v>190</v>
      </c>
      <c r="ZJ100" s="4">
        <f t="shared" si="3230"/>
        <v>0</v>
      </c>
      <c r="ZL100" s="4">
        <f t="shared" si="3231"/>
        <v>500</v>
      </c>
      <c r="ZO100">
        <f t="shared" si="3232"/>
        <v>39</v>
      </c>
      <c r="ZP100">
        <f t="shared" si="3233"/>
        <v>31</v>
      </c>
      <c r="ZQ100">
        <f t="shared" si="3234"/>
        <v>51</v>
      </c>
      <c r="ZR100">
        <f t="shared" si="3235"/>
        <v>34</v>
      </c>
      <c r="ZS100">
        <f t="shared" si="3236"/>
        <v>34</v>
      </c>
      <c r="ZT100">
        <f t="shared" si="3237"/>
        <v>60</v>
      </c>
      <c r="ZU100">
        <f t="shared" si="3238"/>
        <v>27</v>
      </c>
      <c r="ZV100">
        <f t="shared" si="3239"/>
        <v>56</v>
      </c>
      <c r="ZW100">
        <f t="shared" si="3240"/>
        <v>46</v>
      </c>
      <c r="ZX100">
        <f t="shared" si="3241"/>
        <v>60</v>
      </c>
      <c r="ZY100">
        <f t="shared" si="3242"/>
        <v>62</v>
      </c>
      <c r="ZZ100">
        <f t="shared" si="3243"/>
        <v>0</v>
      </c>
      <c r="AAA100">
        <f t="shared" si="3244"/>
        <v>0</v>
      </c>
      <c r="AAB100">
        <f t="shared" si="3245"/>
        <v>0</v>
      </c>
      <c r="AAC100">
        <f t="shared" si="3246"/>
        <v>0</v>
      </c>
      <c r="AAD100">
        <f t="shared" si="3247"/>
        <v>0</v>
      </c>
      <c r="AAE100">
        <f t="shared" si="3248"/>
        <v>0</v>
      </c>
      <c r="AAF100">
        <f t="shared" si="3249"/>
        <v>0</v>
      </c>
      <c r="AAG100">
        <f t="shared" si="3250"/>
        <v>0</v>
      </c>
      <c r="AAH100">
        <f t="shared" si="3251"/>
        <v>0</v>
      </c>
      <c r="AAI100">
        <f t="shared" si="3252"/>
        <v>0</v>
      </c>
      <c r="AAJ100">
        <f t="shared" si="3253"/>
        <v>0</v>
      </c>
      <c r="AAK100">
        <f t="shared" si="3254"/>
        <v>0</v>
      </c>
      <c r="AAL100">
        <f t="shared" si="3255"/>
        <v>0</v>
      </c>
      <c r="AAM100">
        <f t="shared" si="3256"/>
        <v>0</v>
      </c>
      <c r="AAN100">
        <f t="shared" si="3257"/>
        <v>0</v>
      </c>
      <c r="AAO100">
        <f t="shared" si="3258"/>
        <v>0</v>
      </c>
      <c r="AAP100">
        <f t="shared" si="3259"/>
        <v>0</v>
      </c>
      <c r="AAQ100">
        <f t="shared" si="3260"/>
        <v>0</v>
      </c>
      <c r="AAR100">
        <f t="shared" si="3261"/>
        <v>0</v>
      </c>
      <c r="AAS100">
        <f t="shared" si="3262"/>
        <v>0</v>
      </c>
      <c r="AAT100">
        <f t="shared" si="3263"/>
        <v>0</v>
      </c>
      <c r="AAU100">
        <f t="shared" si="3264"/>
        <v>0</v>
      </c>
      <c r="AAV100">
        <f t="shared" si="3265"/>
        <v>0</v>
      </c>
      <c r="AAW100">
        <f t="shared" si="3266"/>
        <v>0</v>
      </c>
      <c r="AAX100">
        <f t="shared" si="3267"/>
        <v>0</v>
      </c>
      <c r="AAY100">
        <f t="shared" si="3268"/>
        <v>0</v>
      </c>
      <c r="AAZ100">
        <f t="shared" si="3269"/>
        <v>0</v>
      </c>
      <c r="ABA100">
        <f t="shared" si="3270"/>
        <v>0</v>
      </c>
      <c r="ABB100">
        <f t="shared" si="3271"/>
        <v>0</v>
      </c>
      <c r="ABC100">
        <f t="shared" si="3272"/>
        <v>0</v>
      </c>
      <c r="ABD100">
        <f t="shared" si="3273"/>
        <v>0</v>
      </c>
      <c r="ABE100">
        <f t="shared" si="3274"/>
        <v>0</v>
      </c>
      <c r="ABF100">
        <f t="shared" si="3275"/>
        <v>0</v>
      </c>
      <c r="ABG100">
        <f t="shared" si="3276"/>
        <v>0</v>
      </c>
      <c r="ABH100">
        <f t="shared" si="3277"/>
        <v>0</v>
      </c>
      <c r="ABI100">
        <f t="shared" si="3278"/>
        <v>0</v>
      </c>
      <c r="ABJ100">
        <f t="shared" si="3279"/>
        <v>0</v>
      </c>
      <c r="ABK100">
        <f t="shared" si="3280"/>
        <v>0</v>
      </c>
      <c r="ABL100">
        <f t="shared" si="3281"/>
        <v>0</v>
      </c>
      <c r="ABM100">
        <f t="shared" si="3282"/>
        <v>0</v>
      </c>
      <c r="ABN100">
        <f t="shared" si="3283"/>
        <v>0</v>
      </c>
      <c r="ABO100">
        <f t="shared" si="3284"/>
        <v>0</v>
      </c>
      <c r="ABP100">
        <f t="shared" si="3285"/>
        <v>0</v>
      </c>
      <c r="ABQ100">
        <f t="shared" si="3286"/>
        <v>0</v>
      </c>
      <c r="ABR100">
        <f t="shared" si="3287"/>
        <v>0</v>
      </c>
      <c r="ABS100">
        <f t="shared" si="3288"/>
        <v>0</v>
      </c>
      <c r="ABT100">
        <f t="shared" si="3289"/>
        <v>0</v>
      </c>
      <c r="ABU100">
        <f t="shared" si="3290"/>
        <v>0</v>
      </c>
      <c r="ABV100">
        <f t="shared" si="3291"/>
        <v>0</v>
      </c>
      <c r="ABW100">
        <f t="shared" si="3292"/>
        <v>0</v>
      </c>
      <c r="ABX100">
        <f t="shared" si="3293"/>
        <v>0</v>
      </c>
      <c r="ABY100">
        <f t="shared" si="3294"/>
        <v>0</v>
      </c>
      <c r="ABZ100">
        <f t="shared" si="3295"/>
        <v>0</v>
      </c>
      <c r="ACA100">
        <f t="shared" si="3296"/>
        <v>0</v>
      </c>
      <c r="ACB100">
        <f t="shared" si="3297"/>
        <v>0</v>
      </c>
      <c r="ACC100">
        <f t="shared" si="3298"/>
        <v>0</v>
      </c>
      <c r="ACD100">
        <f t="shared" si="3299"/>
        <v>0</v>
      </c>
      <c r="ACE100">
        <f t="shared" si="3300"/>
        <v>0</v>
      </c>
      <c r="ACF100">
        <f t="shared" si="3301"/>
        <v>0</v>
      </c>
      <c r="ACG100">
        <f t="shared" si="3302"/>
        <v>0</v>
      </c>
      <c r="ACH100">
        <f t="shared" si="3303"/>
        <v>0</v>
      </c>
      <c r="ACI100">
        <f t="shared" si="3304"/>
        <v>0</v>
      </c>
      <c r="ACJ100">
        <f t="shared" si="3305"/>
        <v>0</v>
      </c>
      <c r="ACK100">
        <f t="shared" si="3306"/>
        <v>0</v>
      </c>
      <c r="ACL100">
        <f t="shared" si="3307"/>
        <v>0</v>
      </c>
      <c r="ACM100">
        <f t="shared" si="3308"/>
        <v>0</v>
      </c>
      <c r="ACN100">
        <f t="shared" si="3309"/>
        <v>0</v>
      </c>
      <c r="ACO100">
        <f t="shared" si="3310"/>
        <v>0</v>
      </c>
      <c r="ACP100">
        <f t="shared" si="3311"/>
        <v>0</v>
      </c>
      <c r="ACQ100">
        <f t="shared" si="3312"/>
        <v>0</v>
      </c>
      <c r="ACR100">
        <f t="shared" si="3313"/>
        <v>0</v>
      </c>
      <c r="ACS100">
        <f t="shared" si="3314"/>
        <v>0</v>
      </c>
      <c r="ACT100">
        <f t="shared" si="3315"/>
        <v>0</v>
      </c>
      <c r="ACU100">
        <f t="shared" si="3316"/>
        <v>0</v>
      </c>
      <c r="ACW100" s="4">
        <f t="shared" si="3317"/>
        <v>92.3</v>
      </c>
      <c r="ACX100" s="4">
        <f t="shared" si="3318"/>
        <v>125</v>
      </c>
      <c r="ACY100" s="4">
        <f t="shared" si="3319"/>
        <v>378</v>
      </c>
      <c r="ACZ100" s="4">
        <f t="shared" si="3320"/>
        <v>0</v>
      </c>
      <c r="ADA100" s="88">
        <f t="shared" si="3321"/>
        <v>7.9056941504209481</v>
      </c>
      <c r="ADB100" s="4">
        <f t="shared" si="3322"/>
        <v>595.29999999999995</v>
      </c>
      <c r="ADC100" s="5">
        <f t="shared" si="3323"/>
        <v>4.2965102117881671</v>
      </c>
      <c r="ADD100" s="5">
        <f t="shared" si="3324"/>
        <v>9.7211110476117906</v>
      </c>
      <c r="ADE100">
        <f t="shared" si="3325"/>
        <v>0</v>
      </c>
      <c r="ADF100">
        <f t="shared" si="3326"/>
        <v>41.4</v>
      </c>
      <c r="ADG100">
        <f t="shared" si="3327"/>
        <v>0</v>
      </c>
      <c r="ADH100">
        <f t="shared" si="3328"/>
        <v>89.8</v>
      </c>
      <c r="ADI100">
        <f t="shared" si="3329"/>
        <v>127.3</v>
      </c>
      <c r="ADJ100">
        <f t="shared" si="3330"/>
        <v>6.4</v>
      </c>
      <c r="ADK100">
        <f t="shared" si="3331"/>
        <v>113.4</v>
      </c>
      <c r="ADL100">
        <f t="shared" si="3332"/>
        <v>11.6</v>
      </c>
      <c r="ADM100">
        <f t="shared" si="3333"/>
        <v>44.5</v>
      </c>
      <c r="ADN100">
        <f t="shared" si="3334"/>
        <v>112.8</v>
      </c>
      <c r="ADO100">
        <f t="shared" si="3335"/>
        <v>48.1</v>
      </c>
      <c r="ADP100">
        <f t="shared" si="3336"/>
        <v>0</v>
      </c>
      <c r="ADQ100">
        <f t="shared" si="3337"/>
        <v>0</v>
      </c>
      <c r="ADR100">
        <f t="shared" si="3338"/>
        <v>0</v>
      </c>
      <c r="ADS100">
        <f t="shared" si="3339"/>
        <v>0</v>
      </c>
      <c r="ADT100">
        <f t="shared" si="3340"/>
        <v>0</v>
      </c>
      <c r="ADU100">
        <f t="shared" si="3341"/>
        <v>0</v>
      </c>
      <c r="ADV100">
        <f t="shared" si="3342"/>
        <v>0</v>
      </c>
      <c r="ADW100">
        <f t="shared" si="3343"/>
        <v>0</v>
      </c>
      <c r="ADX100">
        <f t="shared" si="3344"/>
        <v>0</v>
      </c>
      <c r="ADY100">
        <f t="shared" si="3345"/>
        <v>0</v>
      </c>
      <c r="ADZ100">
        <f t="shared" si="3346"/>
        <v>0</v>
      </c>
      <c r="AEA100">
        <f t="shared" si="3347"/>
        <v>0</v>
      </c>
      <c r="AEB100">
        <f t="shared" si="3348"/>
        <v>0</v>
      </c>
      <c r="AEC100">
        <f t="shared" si="3349"/>
        <v>0</v>
      </c>
      <c r="AED100">
        <f t="shared" si="3350"/>
        <v>0</v>
      </c>
      <c r="AEE100">
        <f t="shared" si="3351"/>
        <v>0</v>
      </c>
      <c r="AEF100">
        <f t="shared" si="3352"/>
        <v>0</v>
      </c>
      <c r="AEG100">
        <f t="shared" si="3353"/>
        <v>0</v>
      </c>
      <c r="AEH100">
        <f t="shared" si="3354"/>
        <v>0</v>
      </c>
      <c r="AEI100">
        <f t="shared" si="3355"/>
        <v>0</v>
      </c>
      <c r="AEJ100">
        <f t="shared" si="3356"/>
        <v>0</v>
      </c>
      <c r="AEK100">
        <f t="shared" si="3357"/>
        <v>0</v>
      </c>
      <c r="AEL100">
        <f t="shared" si="3358"/>
        <v>0</v>
      </c>
      <c r="AEM100">
        <f t="shared" si="3359"/>
        <v>0</v>
      </c>
      <c r="AEN100">
        <f t="shared" si="3360"/>
        <v>0</v>
      </c>
      <c r="AEO100">
        <f t="shared" si="3361"/>
        <v>0</v>
      </c>
      <c r="AEP100">
        <f t="shared" si="3362"/>
        <v>0</v>
      </c>
      <c r="AEQ100">
        <f t="shared" si="3363"/>
        <v>0</v>
      </c>
      <c r="AER100">
        <f t="shared" si="3364"/>
        <v>0</v>
      </c>
      <c r="AES100">
        <f t="shared" si="3365"/>
        <v>0</v>
      </c>
      <c r="AET100">
        <f t="shared" si="3366"/>
        <v>0</v>
      </c>
      <c r="AEU100">
        <f t="shared" si="3367"/>
        <v>0</v>
      </c>
      <c r="AEV100">
        <f t="shared" si="3368"/>
        <v>0</v>
      </c>
      <c r="AEW100">
        <f t="shared" si="3369"/>
        <v>0</v>
      </c>
      <c r="AEX100">
        <f t="shared" si="3370"/>
        <v>0</v>
      </c>
      <c r="AEY100">
        <f t="shared" si="3371"/>
        <v>0</v>
      </c>
      <c r="AEZ100">
        <f t="shared" si="3372"/>
        <v>0</v>
      </c>
      <c r="AFA100">
        <f t="shared" si="3373"/>
        <v>0</v>
      </c>
      <c r="AFB100">
        <f t="shared" si="3374"/>
        <v>0</v>
      </c>
      <c r="AFC100">
        <f t="shared" si="3375"/>
        <v>0</v>
      </c>
      <c r="AFD100">
        <f t="shared" si="3376"/>
        <v>0</v>
      </c>
      <c r="AFE100">
        <f t="shared" si="3377"/>
        <v>0</v>
      </c>
      <c r="AFF100">
        <f t="shared" si="3378"/>
        <v>0</v>
      </c>
      <c r="AFG100">
        <f t="shared" si="3379"/>
        <v>0</v>
      </c>
      <c r="AFH100">
        <f t="shared" si="3380"/>
        <v>0</v>
      </c>
      <c r="AFI100">
        <f t="shared" si="3381"/>
        <v>0</v>
      </c>
      <c r="AFJ100">
        <f t="shared" si="3382"/>
        <v>0</v>
      </c>
      <c r="AFK100">
        <f t="shared" si="3383"/>
        <v>0</v>
      </c>
      <c r="AFL100">
        <f t="shared" si="3384"/>
        <v>0</v>
      </c>
      <c r="AFM100">
        <f t="shared" si="3385"/>
        <v>0</v>
      </c>
      <c r="AFN100">
        <f t="shared" si="3386"/>
        <v>0</v>
      </c>
      <c r="AFO100">
        <f t="shared" si="3387"/>
        <v>0</v>
      </c>
      <c r="AFP100">
        <f t="shared" si="3388"/>
        <v>0</v>
      </c>
      <c r="AFQ100">
        <f t="shared" si="3389"/>
        <v>0</v>
      </c>
      <c r="AFR100">
        <f t="shared" si="3390"/>
        <v>0</v>
      </c>
      <c r="AFS100">
        <f t="shared" si="3391"/>
        <v>0</v>
      </c>
      <c r="AFT100">
        <f t="shared" si="3392"/>
        <v>0</v>
      </c>
      <c r="AFU100">
        <f t="shared" si="3393"/>
        <v>0</v>
      </c>
      <c r="AFV100">
        <f t="shared" si="3394"/>
        <v>0</v>
      </c>
      <c r="AFW100">
        <f t="shared" si="3395"/>
        <v>0</v>
      </c>
      <c r="AFX100">
        <f t="shared" si="3396"/>
        <v>0</v>
      </c>
      <c r="AFY100">
        <f t="shared" si="3397"/>
        <v>0</v>
      </c>
      <c r="AFZ100">
        <f t="shared" si="3398"/>
        <v>0</v>
      </c>
      <c r="AGA100">
        <f t="shared" si="3399"/>
        <v>0</v>
      </c>
      <c r="AGB100">
        <f t="shared" si="3400"/>
        <v>0</v>
      </c>
      <c r="AGC100">
        <f t="shared" si="3401"/>
        <v>0</v>
      </c>
      <c r="AGD100">
        <f t="shared" si="3402"/>
        <v>0</v>
      </c>
      <c r="AGE100">
        <f t="shared" si="3403"/>
        <v>0</v>
      </c>
      <c r="AGF100">
        <f t="shared" si="3404"/>
        <v>0</v>
      </c>
      <c r="AGG100">
        <f t="shared" si="3405"/>
        <v>0</v>
      </c>
      <c r="AGH100">
        <f t="shared" si="3406"/>
        <v>0</v>
      </c>
      <c r="AGI100">
        <f t="shared" si="3407"/>
        <v>0</v>
      </c>
      <c r="AGJ100">
        <f t="shared" si="3408"/>
        <v>0</v>
      </c>
      <c r="AGK100">
        <f t="shared" si="3409"/>
        <v>0</v>
      </c>
      <c r="AGM100" s="88">
        <f t="shared" si="3410"/>
        <v>67</v>
      </c>
      <c r="AGN100" s="88">
        <v>67</v>
      </c>
      <c r="AGO100">
        <v>2</v>
      </c>
      <c r="AGP100">
        <f t="shared" si="3411"/>
        <v>2</v>
      </c>
      <c r="AGQ100">
        <f t="shared" si="3412"/>
        <v>2</v>
      </c>
      <c r="AGR100">
        <f t="shared" si="3413"/>
        <v>2</v>
      </c>
      <c r="AGS100">
        <f t="shared" si="3414"/>
        <v>9</v>
      </c>
      <c r="AGT100">
        <f t="shared" si="3415"/>
        <v>9</v>
      </c>
      <c r="AGU100">
        <f t="shared" si="3416"/>
        <v>2</v>
      </c>
      <c r="AGV100">
        <f t="shared" si="3417"/>
        <v>9</v>
      </c>
      <c r="AGW100">
        <f t="shared" si="3418"/>
        <v>10</v>
      </c>
      <c r="AGX100">
        <f t="shared" si="3419"/>
        <v>2</v>
      </c>
      <c r="AGY100">
        <f t="shared" si="3420"/>
        <v>9</v>
      </c>
      <c r="AGZ100">
        <f t="shared" si="3421"/>
        <v>3</v>
      </c>
      <c r="AHA100">
        <f t="shared" si="3422"/>
        <v>0</v>
      </c>
      <c r="AHB100">
        <f t="shared" si="3423"/>
        <v>0</v>
      </c>
      <c r="AHC100">
        <f t="shared" si="3424"/>
        <v>0</v>
      </c>
      <c r="AHD100">
        <f t="shared" si="3425"/>
        <v>0</v>
      </c>
      <c r="AHE100">
        <f t="shared" si="3426"/>
        <v>0</v>
      </c>
      <c r="AHF100">
        <f t="shared" si="3427"/>
        <v>0</v>
      </c>
      <c r="AHG100">
        <f t="shared" si="3428"/>
        <v>0</v>
      </c>
      <c r="AHH100">
        <f t="shared" si="3429"/>
        <v>0</v>
      </c>
      <c r="AHI100">
        <f t="shared" si="3430"/>
        <v>0</v>
      </c>
      <c r="AHJ100">
        <f t="shared" si="3431"/>
        <v>0</v>
      </c>
      <c r="AHK100">
        <f t="shared" si="3432"/>
        <v>0</v>
      </c>
      <c r="AHL100">
        <f t="shared" si="3433"/>
        <v>0</v>
      </c>
      <c r="AHM100">
        <f t="shared" si="3434"/>
        <v>0</v>
      </c>
      <c r="AHN100">
        <f t="shared" si="3435"/>
        <v>0</v>
      </c>
      <c r="AHO100">
        <f t="shared" si="3436"/>
        <v>0</v>
      </c>
      <c r="AHP100">
        <f t="shared" si="3437"/>
        <v>0</v>
      </c>
      <c r="AHQ100">
        <f t="shared" si="3438"/>
        <v>0</v>
      </c>
      <c r="AHR100">
        <f t="shared" si="3439"/>
        <v>0</v>
      </c>
      <c r="AHS100">
        <f t="shared" si="3440"/>
        <v>0</v>
      </c>
      <c r="AHT100">
        <f t="shared" si="3441"/>
        <v>0</v>
      </c>
      <c r="AHU100">
        <f t="shared" si="3442"/>
        <v>0</v>
      </c>
      <c r="AHV100">
        <f t="shared" si="3443"/>
        <v>0</v>
      </c>
      <c r="AHW100">
        <f t="shared" si="3444"/>
        <v>0</v>
      </c>
      <c r="AHX100">
        <f t="shared" si="3445"/>
        <v>0</v>
      </c>
      <c r="AHY100">
        <f t="shared" si="3446"/>
        <v>0</v>
      </c>
      <c r="AHZ100">
        <f t="shared" si="3447"/>
        <v>0</v>
      </c>
      <c r="AIA100">
        <f t="shared" si="3448"/>
        <v>0</v>
      </c>
      <c r="AIB100">
        <f t="shared" si="3449"/>
        <v>0</v>
      </c>
      <c r="AIC100">
        <f t="shared" si="3450"/>
        <v>0</v>
      </c>
      <c r="AID100">
        <f t="shared" si="3451"/>
        <v>0</v>
      </c>
      <c r="AIE100">
        <f t="shared" si="3452"/>
        <v>0</v>
      </c>
      <c r="AIF100">
        <f t="shared" si="3453"/>
        <v>0</v>
      </c>
      <c r="AIG100">
        <f t="shared" si="3454"/>
        <v>0</v>
      </c>
      <c r="AIH100">
        <f t="shared" si="3455"/>
        <v>0</v>
      </c>
      <c r="AII100">
        <f t="shared" si="3456"/>
        <v>0</v>
      </c>
      <c r="AIJ100">
        <f t="shared" si="3457"/>
        <v>0</v>
      </c>
      <c r="AIK100">
        <f t="shared" si="3458"/>
        <v>0</v>
      </c>
      <c r="AIL100">
        <f t="shared" si="3459"/>
        <v>0</v>
      </c>
      <c r="AIM100">
        <f t="shared" si="3460"/>
        <v>0</v>
      </c>
      <c r="AIN100">
        <f t="shared" si="3461"/>
        <v>0</v>
      </c>
      <c r="AIO100">
        <f t="shared" si="3462"/>
        <v>0</v>
      </c>
      <c r="AIP100">
        <f t="shared" si="3463"/>
        <v>0</v>
      </c>
      <c r="AIQ100">
        <f t="shared" si="3464"/>
        <v>0</v>
      </c>
      <c r="AIR100">
        <f t="shared" si="3465"/>
        <v>0</v>
      </c>
      <c r="AIS100">
        <f t="shared" si="3466"/>
        <v>0</v>
      </c>
      <c r="AIT100">
        <f t="shared" si="3467"/>
        <v>0</v>
      </c>
      <c r="AIU100">
        <f t="shared" si="3468"/>
        <v>0</v>
      </c>
      <c r="AIV100">
        <f t="shared" si="3469"/>
        <v>0</v>
      </c>
      <c r="AIW100">
        <f t="shared" si="3470"/>
        <v>0</v>
      </c>
      <c r="AIX100">
        <f t="shared" si="3471"/>
        <v>0</v>
      </c>
      <c r="AIY100">
        <f t="shared" si="3472"/>
        <v>0</v>
      </c>
      <c r="AIZ100">
        <f t="shared" si="3473"/>
        <v>0</v>
      </c>
      <c r="AJA100">
        <f t="shared" si="3474"/>
        <v>0</v>
      </c>
      <c r="AJB100">
        <f t="shared" si="3475"/>
        <v>0</v>
      </c>
      <c r="AJC100">
        <f t="shared" si="3476"/>
        <v>0</v>
      </c>
      <c r="AJD100">
        <f t="shared" si="3477"/>
        <v>0</v>
      </c>
      <c r="AJE100">
        <f t="shared" si="3478"/>
        <v>0</v>
      </c>
      <c r="AJF100">
        <f t="shared" si="3479"/>
        <v>0</v>
      </c>
      <c r="AJG100">
        <f t="shared" si="3480"/>
        <v>0</v>
      </c>
      <c r="AJH100">
        <f t="shared" si="3481"/>
        <v>0</v>
      </c>
      <c r="AJI100">
        <f t="shared" si="3482"/>
        <v>0</v>
      </c>
      <c r="AJJ100">
        <f t="shared" si="3483"/>
        <v>0</v>
      </c>
      <c r="AJK100">
        <f t="shared" si="3484"/>
        <v>0</v>
      </c>
      <c r="AJL100">
        <f t="shared" si="3485"/>
        <v>0</v>
      </c>
      <c r="AJM100">
        <f t="shared" si="3486"/>
        <v>0</v>
      </c>
      <c r="AJN100">
        <f t="shared" si="3487"/>
        <v>0</v>
      </c>
      <c r="AJO100">
        <f t="shared" si="3488"/>
        <v>0</v>
      </c>
      <c r="AJP100">
        <f t="shared" si="3489"/>
        <v>0</v>
      </c>
      <c r="AJQ100">
        <f t="shared" si="3490"/>
        <v>0</v>
      </c>
      <c r="AJR100">
        <f t="shared" si="3491"/>
        <v>0</v>
      </c>
      <c r="AJS100">
        <f t="shared" si="3492"/>
        <v>0</v>
      </c>
      <c r="AJT100">
        <f t="shared" si="3493"/>
        <v>0</v>
      </c>
      <c r="AJU100">
        <f t="shared" si="3494"/>
        <v>0</v>
      </c>
      <c r="AJV100">
        <f t="shared" si="3495"/>
        <v>0</v>
      </c>
      <c r="AJX100">
        <v>38</v>
      </c>
      <c r="AJY100">
        <v>1</v>
      </c>
      <c r="AJZ100">
        <v>1</v>
      </c>
      <c r="AKA100">
        <f t="shared" si="3496"/>
        <v>2</v>
      </c>
      <c r="AKB100">
        <f t="shared" si="3497"/>
        <v>1</v>
      </c>
      <c r="AKC100">
        <f t="shared" si="3498"/>
        <v>2</v>
      </c>
      <c r="AKD100">
        <f t="shared" si="3499"/>
        <v>2</v>
      </c>
      <c r="AKE100">
        <f t="shared" si="3500"/>
        <v>8</v>
      </c>
      <c r="AKF100">
        <f t="shared" si="3501"/>
        <v>8</v>
      </c>
      <c r="AKG100">
        <f t="shared" si="3502"/>
        <v>2</v>
      </c>
      <c r="AKH100">
        <f t="shared" si="3503"/>
        <v>2</v>
      </c>
      <c r="AKI100">
        <f t="shared" si="3504"/>
        <v>0</v>
      </c>
      <c r="AKJ100">
        <f t="shared" si="3505"/>
        <v>0</v>
      </c>
      <c r="AKK100">
        <f t="shared" si="3506"/>
        <v>0</v>
      </c>
      <c r="AKL100">
        <f t="shared" si="3507"/>
        <v>0</v>
      </c>
      <c r="AKM100">
        <f t="shared" si="3508"/>
        <v>0</v>
      </c>
      <c r="AKN100">
        <f t="shared" si="3509"/>
        <v>0</v>
      </c>
      <c r="AKO100">
        <f t="shared" si="3510"/>
        <v>0</v>
      </c>
      <c r="AKP100">
        <f t="shared" si="3511"/>
        <v>0</v>
      </c>
      <c r="AKQ100">
        <f t="shared" si="3512"/>
        <v>0</v>
      </c>
      <c r="AKR100">
        <f t="shared" si="3513"/>
        <v>0</v>
      </c>
      <c r="AKS100">
        <f t="shared" si="3514"/>
        <v>0</v>
      </c>
      <c r="AKT100">
        <f t="shared" si="3515"/>
        <v>0</v>
      </c>
      <c r="AKU100">
        <f t="shared" si="3516"/>
        <v>0</v>
      </c>
      <c r="AKV100">
        <f t="shared" si="3517"/>
        <v>0</v>
      </c>
      <c r="AKW100">
        <f t="shared" si="3518"/>
        <v>0</v>
      </c>
      <c r="AKX100">
        <f t="shared" si="3519"/>
        <v>0</v>
      </c>
      <c r="AKY100">
        <f t="shared" si="3520"/>
        <v>0</v>
      </c>
      <c r="AKZ100">
        <f t="shared" si="3521"/>
        <v>0</v>
      </c>
      <c r="ALA100">
        <f t="shared" si="3522"/>
        <v>0</v>
      </c>
      <c r="ALB100">
        <f t="shared" si="3523"/>
        <v>0</v>
      </c>
      <c r="ALC100">
        <f t="shared" si="3524"/>
        <v>0</v>
      </c>
      <c r="ALD100">
        <f t="shared" si="3525"/>
        <v>0</v>
      </c>
      <c r="ALE100">
        <f t="shared" si="3526"/>
        <v>0</v>
      </c>
      <c r="ALF100">
        <f t="shared" si="3527"/>
        <v>0</v>
      </c>
      <c r="ALG100">
        <f t="shared" si="3528"/>
        <v>0</v>
      </c>
      <c r="ALH100">
        <f t="shared" si="3529"/>
        <v>0</v>
      </c>
      <c r="ALI100">
        <f t="shared" si="3530"/>
        <v>0</v>
      </c>
      <c r="ALJ100">
        <f t="shared" si="3531"/>
        <v>0</v>
      </c>
      <c r="ALK100">
        <f t="shared" si="3532"/>
        <v>0</v>
      </c>
      <c r="ALL100">
        <f t="shared" si="3533"/>
        <v>0</v>
      </c>
      <c r="ALM100">
        <f t="shared" si="3534"/>
        <v>0</v>
      </c>
      <c r="ALN100">
        <f t="shared" si="3535"/>
        <v>0</v>
      </c>
      <c r="ALO100">
        <f t="shared" si="3536"/>
        <v>0</v>
      </c>
      <c r="ALP100">
        <f t="shared" si="3537"/>
        <v>0</v>
      </c>
      <c r="ALQ100">
        <f t="shared" si="3538"/>
        <v>0</v>
      </c>
      <c r="ALR100">
        <f t="shared" si="3539"/>
        <v>0</v>
      </c>
      <c r="ALS100">
        <f t="shared" si="3540"/>
        <v>0</v>
      </c>
      <c r="ALT100">
        <f t="shared" si="3541"/>
        <v>0</v>
      </c>
      <c r="ALU100">
        <f t="shared" si="3542"/>
        <v>0</v>
      </c>
      <c r="ALV100">
        <f t="shared" si="3543"/>
        <v>0</v>
      </c>
      <c r="ALW100">
        <f t="shared" si="3544"/>
        <v>0</v>
      </c>
      <c r="ALX100">
        <f t="shared" si="3545"/>
        <v>0</v>
      </c>
      <c r="ALY100">
        <f t="shared" si="3546"/>
        <v>0</v>
      </c>
      <c r="ALZ100">
        <f t="shared" si="3547"/>
        <v>0</v>
      </c>
      <c r="AMA100">
        <f t="shared" si="3548"/>
        <v>0</v>
      </c>
      <c r="AMB100">
        <f t="shared" si="3549"/>
        <v>0</v>
      </c>
      <c r="AMC100">
        <f t="shared" si="3550"/>
        <v>0</v>
      </c>
      <c r="AMD100">
        <f t="shared" si="3551"/>
        <v>0</v>
      </c>
      <c r="AME100">
        <f t="shared" si="3552"/>
        <v>0</v>
      </c>
      <c r="AMF100">
        <f t="shared" si="3553"/>
        <v>0</v>
      </c>
      <c r="AMG100">
        <f t="shared" si="3554"/>
        <v>0</v>
      </c>
      <c r="AMH100">
        <f t="shared" si="3555"/>
        <v>0</v>
      </c>
      <c r="AMI100">
        <f t="shared" si="3556"/>
        <v>0</v>
      </c>
      <c r="AMJ100">
        <f t="shared" si="3557"/>
        <v>0</v>
      </c>
      <c r="AMK100">
        <f t="shared" si="3558"/>
        <v>0</v>
      </c>
      <c r="AML100">
        <f t="shared" si="3559"/>
        <v>0</v>
      </c>
      <c r="AMM100">
        <f t="shared" si="3560"/>
        <v>0</v>
      </c>
      <c r="AMN100">
        <f t="shared" si="3561"/>
        <v>0</v>
      </c>
      <c r="AMO100">
        <f t="shared" si="3562"/>
        <v>0</v>
      </c>
      <c r="AMP100">
        <f t="shared" si="3563"/>
        <v>0</v>
      </c>
      <c r="AMQ100">
        <f t="shared" si="3564"/>
        <v>0</v>
      </c>
      <c r="AMR100">
        <f t="shared" si="3565"/>
        <v>0</v>
      </c>
      <c r="AMS100">
        <f t="shared" si="3566"/>
        <v>0</v>
      </c>
      <c r="AMT100">
        <f t="shared" si="3567"/>
        <v>0</v>
      </c>
      <c r="AMU100">
        <f t="shared" si="3568"/>
        <v>0</v>
      </c>
      <c r="AMV100">
        <f t="shared" si="3569"/>
        <v>0</v>
      </c>
      <c r="AMW100">
        <f t="shared" si="3570"/>
        <v>0</v>
      </c>
      <c r="AMX100">
        <f t="shared" si="3571"/>
        <v>0</v>
      </c>
      <c r="AMY100">
        <f t="shared" si="3572"/>
        <v>0</v>
      </c>
      <c r="AMZ100">
        <f t="shared" si="3573"/>
        <v>0</v>
      </c>
      <c r="ANA100">
        <f t="shared" si="3574"/>
        <v>0</v>
      </c>
      <c r="ANB100">
        <f t="shared" si="3575"/>
        <v>0</v>
      </c>
      <c r="ANC100">
        <f t="shared" si="3576"/>
        <v>0</v>
      </c>
      <c r="AND100">
        <f t="shared" si="3577"/>
        <v>0</v>
      </c>
      <c r="ANR100" s="4">
        <v>1712</v>
      </c>
      <c r="ANS100" s="4">
        <f t="shared" si="3578"/>
        <v>1712</v>
      </c>
      <c r="ANU100" s="4">
        <v>1652</v>
      </c>
      <c r="ANV100" t="str">
        <f t="shared" si="3579"/>
        <v>1639</v>
      </c>
      <c r="ANW100" t="str">
        <f t="shared" si="3580"/>
        <v>1626</v>
      </c>
      <c r="ANX100" t="str">
        <f t="shared" si="3581"/>
        <v>1616</v>
      </c>
      <c r="ANY100" t="str">
        <f t="shared" si="3582"/>
        <v>1648</v>
      </c>
      <c r="ANZ100" t="str">
        <f t="shared" si="3583"/>
        <v>1686</v>
      </c>
      <c r="AOA100" t="str">
        <f t="shared" si="3584"/>
        <v>1681</v>
      </c>
      <c r="AOB100" t="str">
        <f t="shared" si="3585"/>
        <v>1705</v>
      </c>
      <c r="AOC100" t="str">
        <f t="shared" si="3586"/>
        <v>1692</v>
      </c>
      <c r="AOD100" t="str">
        <f t="shared" si="3587"/>
        <v>1704</v>
      </c>
      <c r="AOE100" t="str">
        <f t="shared" si="3588"/>
        <v>1720</v>
      </c>
      <c r="AOF100" t="str">
        <f t="shared" si="3589"/>
        <v>1712</v>
      </c>
      <c r="AOG100" t="str">
        <f t="shared" si="3590"/>
        <v>1712</v>
      </c>
      <c r="AOH100" t="str">
        <f t="shared" si="3591"/>
        <v>1712</v>
      </c>
      <c r="AOI100" t="str">
        <f t="shared" si="3592"/>
        <v>1712</v>
      </c>
      <c r="AOJ100" t="str">
        <f t="shared" si="3593"/>
        <v>1712</v>
      </c>
      <c r="AOK100" t="str">
        <f t="shared" si="3594"/>
        <v>1712</v>
      </c>
      <c r="AOL100" t="str">
        <f t="shared" si="3595"/>
        <v>1712</v>
      </c>
      <c r="AOM100" t="str">
        <f t="shared" si="3596"/>
        <v>1712</v>
      </c>
      <c r="AON100" t="str">
        <f t="shared" si="3597"/>
        <v>1712</v>
      </c>
      <c r="AOO100" t="str">
        <f t="shared" si="3598"/>
        <v>1712</v>
      </c>
      <c r="AOP100" t="str">
        <f t="shared" si="3599"/>
        <v>1712</v>
      </c>
      <c r="AOQ100" t="str">
        <f t="shared" si="3600"/>
        <v>1712</v>
      </c>
      <c r="AOR100" t="str">
        <f t="shared" si="3601"/>
        <v>1712</v>
      </c>
      <c r="AOS100" t="str">
        <f t="shared" si="3602"/>
        <v>1712</v>
      </c>
      <c r="AOT100" t="str">
        <f t="shared" si="3603"/>
        <v>1712</v>
      </c>
      <c r="AOU100" t="str">
        <f t="shared" si="3604"/>
        <v>1712</v>
      </c>
      <c r="AOV100" t="str">
        <f t="shared" si="3605"/>
        <v>1712</v>
      </c>
      <c r="AOW100" t="str">
        <f t="shared" si="3606"/>
        <v>1712</v>
      </c>
      <c r="AOX100" t="str">
        <f t="shared" si="3607"/>
        <v>1712</v>
      </c>
      <c r="AOY100" t="str">
        <f t="shared" si="3608"/>
        <v>1712</v>
      </c>
      <c r="AOZ100" t="str">
        <f t="shared" si="3609"/>
        <v>1712</v>
      </c>
      <c r="APA100" t="str">
        <f t="shared" si="3610"/>
        <v>1712</v>
      </c>
      <c r="APB100" t="str">
        <f t="shared" si="3611"/>
        <v>1712</v>
      </c>
      <c r="APC100" t="str">
        <f t="shared" si="3612"/>
        <v>1712</v>
      </c>
      <c r="APD100" t="str">
        <f t="shared" si="3613"/>
        <v>1712</v>
      </c>
      <c r="APE100" t="str">
        <f t="shared" si="3614"/>
        <v>1712</v>
      </c>
      <c r="APF100" t="str">
        <f t="shared" si="3615"/>
        <v>1712</v>
      </c>
      <c r="APG100" t="str">
        <f t="shared" si="3616"/>
        <v>1712</v>
      </c>
      <c r="APH100" t="str">
        <f t="shared" si="3617"/>
        <v>1712</v>
      </c>
      <c r="API100" t="str">
        <f t="shared" si="3618"/>
        <v>1712</v>
      </c>
      <c r="APJ100" t="str">
        <f t="shared" si="3619"/>
        <v>1712</v>
      </c>
      <c r="APK100" t="str">
        <f t="shared" si="3620"/>
        <v>1712</v>
      </c>
      <c r="APL100" t="str">
        <f t="shared" si="3621"/>
        <v>1712</v>
      </c>
      <c r="APM100" t="str">
        <f t="shared" si="3622"/>
        <v>1712</v>
      </c>
      <c r="APN100" t="str">
        <f t="shared" si="3623"/>
        <v>1712</v>
      </c>
      <c r="APO100" t="str">
        <f t="shared" si="3624"/>
        <v>1712</v>
      </c>
      <c r="APP100" t="str">
        <f t="shared" si="3625"/>
        <v>1712</v>
      </c>
      <c r="APQ100" t="str">
        <f t="shared" si="3626"/>
        <v>1712</v>
      </c>
      <c r="APR100" t="str">
        <f t="shared" si="3627"/>
        <v>1712</v>
      </c>
      <c r="APS100" t="str">
        <f t="shared" si="3628"/>
        <v>1712</v>
      </c>
      <c r="APT100" t="str">
        <f t="shared" si="3629"/>
        <v>1712</v>
      </c>
      <c r="APU100" t="str">
        <f t="shared" si="3630"/>
        <v>1712</v>
      </c>
      <c r="APV100" t="str">
        <f t="shared" si="3631"/>
        <v>1712</v>
      </c>
      <c r="APW100" t="str">
        <f t="shared" si="3632"/>
        <v>1712</v>
      </c>
      <c r="APX100" t="str">
        <f t="shared" si="3633"/>
        <v>1712</v>
      </c>
      <c r="APY100" t="str">
        <f t="shared" si="3634"/>
        <v>1712</v>
      </c>
      <c r="APZ100" t="str">
        <f t="shared" si="3635"/>
        <v>1712</v>
      </c>
      <c r="AQA100" t="str">
        <f t="shared" si="3636"/>
        <v>1712</v>
      </c>
      <c r="AQB100" t="str">
        <f t="shared" si="3637"/>
        <v>1712</v>
      </c>
      <c r="AQC100" t="str">
        <f t="shared" si="3638"/>
        <v>1712</v>
      </c>
      <c r="AQD100" t="str">
        <f t="shared" si="3639"/>
        <v>1712</v>
      </c>
      <c r="AQE100" t="str">
        <f t="shared" si="3640"/>
        <v>1712</v>
      </c>
      <c r="AQF100" t="str">
        <f t="shared" si="3641"/>
        <v>1712</v>
      </c>
      <c r="AQG100" t="str">
        <f t="shared" si="3642"/>
        <v>1712</v>
      </c>
      <c r="AQH100" t="str">
        <f t="shared" si="3643"/>
        <v>1712</v>
      </c>
      <c r="AQI100" t="str">
        <f t="shared" si="3644"/>
        <v>1712</v>
      </c>
      <c r="AQJ100" t="str">
        <f t="shared" si="3645"/>
        <v>1712</v>
      </c>
      <c r="AQK100" t="str">
        <f t="shared" si="3646"/>
        <v>1712</v>
      </c>
      <c r="AQL100" t="str">
        <f t="shared" si="3647"/>
        <v>1712</v>
      </c>
      <c r="AQM100" t="str">
        <f t="shared" si="3648"/>
        <v>1712</v>
      </c>
      <c r="AQN100" t="str">
        <f t="shared" si="3649"/>
        <v>1712</v>
      </c>
      <c r="AQO100" t="str">
        <f t="shared" si="3650"/>
        <v>1712</v>
      </c>
      <c r="AQP100" t="str">
        <f t="shared" si="3651"/>
        <v>1712</v>
      </c>
      <c r="AQQ100" t="str">
        <f t="shared" si="3652"/>
        <v>1712</v>
      </c>
      <c r="AQR100" t="str">
        <f t="shared" si="3653"/>
        <v>1712</v>
      </c>
      <c r="AQS100" t="str">
        <f t="shared" si="3654"/>
        <v>1712</v>
      </c>
      <c r="AQT100" t="str">
        <f t="shared" si="3655"/>
        <v>1712</v>
      </c>
      <c r="AQU100" t="str">
        <f t="shared" si="3656"/>
        <v>1712</v>
      </c>
      <c r="AQV100" t="str">
        <f t="shared" si="3657"/>
        <v>1712</v>
      </c>
      <c r="AQW100" t="str">
        <f t="shared" si="3658"/>
        <v>1712</v>
      </c>
      <c r="AQX100" t="str">
        <f t="shared" si="3659"/>
        <v>1712</v>
      </c>
      <c r="AQY100" t="str">
        <f t="shared" si="3660"/>
        <v>1712</v>
      </c>
      <c r="AQZ100" t="str">
        <f t="shared" si="3661"/>
        <v>1712</v>
      </c>
      <c r="ARA100" t="str">
        <f t="shared" si="3662"/>
        <v>1712</v>
      </c>
      <c r="ARB100" t="str">
        <f t="shared" si="3663"/>
        <v>1712</v>
      </c>
      <c r="ARC100">
        <v>1652</v>
      </c>
      <c r="ARH100" s="5"/>
    </row>
    <row r="101" spans="1:1152" x14ac:dyDescent="0.2">
      <c r="A101">
        <v>135</v>
      </c>
      <c r="B101" s="229" t="s">
        <v>117</v>
      </c>
      <c r="C101" s="20">
        <f>VLOOKUP(A101, Rankings!$A$2:$AN$161, 40, FALSE)</f>
        <v>99</v>
      </c>
      <c r="D101" s="229" t="s">
        <v>405</v>
      </c>
      <c r="F101" s="4">
        <v>10</v>
      </c>
      <c r="G101" s="4">
        <v>5</v>
      </c>
      <c r="I101" s="5">
        <f t="shared" si="2748"/>
        <v>9</v>
      </c>
      <c r="L101" t="s">
        <v>1886</v>
      </c>
      <c r="M101" t="s">
        <v>2161</v>
      </c>
      <c r="N101" t="s">
        <v>2427</v>
      </c>
      <c r="O101" t="s">
        <v>2697</v>
      </c>
      <c r="P101" t="s">
        <v>2893</v>
      </c>
      <c r="Q101" t="s">
        <v>3036</v>
      </c>
      <c r="R101" t="s">
        <v>3357</v>
      </c>
      <c r="S101" t="s">
        <v>3500</v>
      </c>
      <c r="T101" t="s">
        <v>3880</v>
      </c>
      <c r="U101" t="s">
        <v>10</v>
      </c>
      <c r="V101" t="s">
        <v>10</v>
      </c>
      <c r="W101" t="str">
        <f>Rankings!D100</f>
        <v>-</v>
      </c>
      <c r="X101" t="s">
        <v>10</v>
      </c>
      <c r="Y101" t="s">
        <v>10</v>
      </c>
      <c r="Z101" t="s">
        <v>10</v>
      </c>
      <c r="AA101" t="s">
        <v>10</v>
      </c>
      <c r="AB101" t="s">
        <v>10</v>
      </c>
      <c r="AC101" t="s">
        <v>10</v>
      </c>
      <c r="AD101" t="s">
        <v>10</v>
      </c>
      <c r="AE101" t="s">
        <v>10</v>
      </c>
      <c r="AF101" t="s">
        <v>10</v>
      </c>
      <c r="AG101" t="s">
        <v>10</v>
      </c>
      <c r="AH101" t="s">
        <v>10</v>
      </c>
      <c r="AI101" t="s">
        <v>10</v>
      </c>
      <c r="AJ101" t="s">
        <v>10</v>
      </c>
      <c r="AK101" t="s">
        <v>10</v>
      </c>
      <c r="AL101" t="s">
        <v>10</v>
      </c>
      <c r="AM101" t="s">
        <v>10</v>
      </c>
      <c r="AN101" t="s">
        <v>10</v>
      </c>
      <c r="AO101" t="s">
        <v>10</v>
      </c>
      <c r="AP101" t="s">
        <v>10</v>
      </c>
      <c r="AQ101" t="s">
        <v>10</v>
      </c>
      <c r="AR101" t="s">
        <v>10</v>
      </c>
      <c r="AS101" t="s">
        <v>10</v>
      </c>
      <c r="AT101" t="s">
        <v>10</v>
      </c>
      <c r="AU101" t="s">
        <v>10</v>
      </c>
      <c r="AV101" t="s">
        <v>10</v>
      </c>
      <c r="AW101" t="s">
        <v>10</v>
      </c>
      <c r="AX101" t="s">
        <v>10</v>
      </c>
      <c r="AY101" t="s">
        <v>10</v>
      </c>
      <c r="AZ101" t="s">
        <v>10</v>
      </c>
      <c r="BA101" t="s">
        <v>10</v>
      </c>
      <c r="BB101" t="s">
        <v>10</v>
      </c>
      <c r="BC101" t="s">
        <v>10</v>
      </c>
      <c r="BD101" t="s">
        <v>10</v>
      </c>
      <c r="BE101" t="s">
        <v>10</v>
      </c>
      <c r="BF101" t="s">
        <v>10</v>
      </c>
      <c r="BG101" t="s">
        <v>10</v>
      </c>
      <c r="BH101" t="s">
        <v>10</v>
      </c>
      <c r="BI101" t="s">
        <v>10</v>
      </c>
      <c r="BJ101" t="s">
        <v>10</v>
      </c>
      <c r="BK101" t="s">
        <v>10</v>
      </c>
      <c r="BL101" t="s">
        <v>10</v>
      </c>
      <c r="BM101" t="s">
        <v>10</v>
      </c>
      <c r="BN101" t="s">
        <v>10</v>
      </c>
      <c r="BO101" t="s">
        <v>10</v>
      </c>
      <c r="BP101" t="s">
        <v>10</v>
      </c>
      <c r="BQ101" t="s">
        <v>10</v>
      </c>
      <c r="BR101" t="s">
        <v>10</v>
      </c>
      <c r="BS101" t="s">
        <v>10</v>
      </c>
      <c r="BT101" t="s">
        <v>10</v>
      </c>
      <c r="BU101" t="s">
        <v>10</v>
      </c>
      <c r="BV101" t="s">
        <v>10</v>
      </c>
      <c r="BW101" t="s">
        <v>10</v>
      </c>
      <c r="BX101" t="s">
        <v>10</v>
      </c>
      <c r="BY101" t="s">
        <v>10</v>
      </c>
      <c r="BZ101" t="s">
        <v>10</v>
      </c>
      <c r="CA101" t="s">
        <v>10</v>
      </c>
      <c r="CB101" t="s">
        <v>10</v>
      </c>
      <c r="CC101" t="s">
        <v>10</v>
      </c>
      <c r="CD101" t="s">
        <v>10</v>
      </c>
      <c r="CE101" t="s">
        <v>10</v>
      </c>
      <c r="CF101" t="s">
        <v>10</v>
      </c>
      <c r="CG101" t="s">
        <v>10</v>
      </c>
      <c r="CH101" t="s">
        <v>10</v>
      </c>
      <c r="CI101" t="s">
        <v>10</v>
      </c>
      <c r="CJ101" t="s">
        <v>10</v>
      </c>
      <c r="CK101" t="s">
        <v>10</v>
      </c>
      <c r="CL101" t="s">
        <v>10</v>
      </c>
      <c r="CM101" t="s">
        <v>10</v>
      </c>
      <c r="CN101" t="s">
        <v>10</v>
      </c>
      <c r="CO101" t="s">
        <v>10</v>
      </c>
      <c r="CP101" t="s">
        <v>10</v>
      </c>
      <c r="CQ101" t="s">
        <v>10</v>
      </c>
      <c r="CR101" t="s">
        <v>10</v>
      </c>
      <c r="CT101" s="4">
        <f t="shared" si="2749"/>
        <v>2</v>
      </c>
      <c r="CU101" s="4">
        <f t="shared" si="2750"/>
        <v>0</v>
      </c>
      <c r="CV101" s="4">
        <f t="shared" si="2751"/>
        <v>0</v>
      </c>
      <c r="CW101" s="4">
        <f t="shared" si="2752"/>
        <v>3</v>
      </c>
      <c r="CX101" s="4">
        <f t="shared" si="2753"/>
        <v>2</v>
      </c>
      <c r="CY101" s="4">
        <f t="shared" si="2754"/>
        <v>0</v>
      </c>
      <c r="CZ101" s="4">
        <f t="shared" si="2755"/>
        <v>0</v>
      </c>
      <c r="DA101" s="4">
        <f t="shared" si="2756"/>
        <v>0</v>
      </c>
      <c r="DB101" s="4">
        <f t="shared" si="2757"/>
        <v>0</v>
      </c>
      <c r="DC101" s="4">
        <f t="shared" si="2758"/>
        <v>0</v>
      </c>
      <c r="DD101" s="4">
        <f t="shared" si="2759"/>
        <v>0</v>
      </c>
      <c r="DE101" s="4">
        <f t="shared" si="2760"/>
        <v>2</v>
      </c>
      <c r="DF101" s="4">
        <f t="shared" si="2761"/>
        <v>0</v>
      </c>
      <c r="DG101" s="4">
        <f t="shared" si="2762"/>
        <v>0</v>
      </c>
      <c r="DH101" s="4">
        <f t="shared" si="2763"/>
        <v>0</v>
      </c>
      <c r="DI101" s="152">
        <f t="shared" si="2764"/>
        <v>0</v>
      </c>
      <c r="DJ101" s="153">
        <f t="shared" si="2765"/>
        <v>2</v>
      </c>
      <c r="DK101" s="4">
        <f t="shared" si="2766"/>
        <v>3</v>
      </c>
      <c r="DL101" s="4">
        <f t="shared" si="2767"/>
        <v>2</v>
      </c>
      <c r="DM101" s="4">
        <f t="shared" si="2768"/>
        <v>0</v>
      </c>
      <c r="DN101" s="4">
        <f t="shared" si="2769"/>
        <v>0</v>
      </c>
      <c r="DO101" s="4">
        <f t="shared" si="2770"/>
        <v>2</v>
      </c>
      <c r="DP101" s="4">
        <f t="shared" si="2771"/>
        <v>0</v>
      </c>
      <c r="DQ101" s="4">
        <f t="shared" si="2772"/>
        <v>0</v>
      </c>
      <c r="DR101" s="4">
        <f t="shared" si="2773"/>
        <v>8</v>
      </c>
      <c r="DS101" s="4">
        <f t="shared" si="2774"/>
        <v>8</v>
      </c>
      <c r="DT101" s="4">
        <f t="shared" si="2775"/>
        <v>0</v>
      </c>
      <c r="DU101" t="str">
        <f t="shared" si="2776"/>
        <v>0R</v>
      </c>
      <c r="DV101" t="str">
        <f t="shared" si="2777"/>
        <v>3R</v>
      </c>
      <c r="DW101" t="str">
        <f t="shared" si="2778"/>
        <v>0R</v>
      </c>
      <c r="DX101" t="str">
        <f t="shared" si="2779"/>
        <v>0S</v>
      </c>
      <c r="DY101" t="str">
        <f t="shared" si="2780"/>
        <v>0S</v>
      </c>
      <c r="DZ101" t="str">
        <f t="shared" si="2781"/>
        <v>3R</v>
      </c>
      <c r="EA101" t="str">
        <f t="shared" si="2782"/>
        <v>3L</v>
      </c>
      <c r="EB101" t="str">
        <f t="shared" si="2783"/>
        <v>3L</v>
      </c>
      <c r="EC101" t="str">
        <f t="shared" si="2784"/>
        <v>0R</v>
      </c>
      <c r="ED101">
        <f t="shared" si="2785"/>
        <v>0</v>
      </c>
      <c r="EE101">
        <f t="shared" si="2786"/>
        <v>0</v>
      </c>
      <c r="EF101">
        <f t="shared" si="2787"/>
        <v>0</v>
      </c>
      <c r="EG101">
        <f t="shared" si="2788"/>
        <v>0</v>
      </c>
      <c r="EH101">
        <f t="shared" si="2789"/>
        <v>0</v>
      </c>
      <c r="EI101">
        <f t="shared" si="2790"/>
        <v>0</v>
      </c>
      <c r="EJ101">
        <f t="shared" si="2791"/>
        <v>0</v>
      </c>
      <c r="EK101">
        <f t="shared" si="2792"/>
        <v>0</v>
      </c>
      <c r="EL101">
        <f t="shared" si="2793"/>
        <v>0</v>
      </c>
      <c r="EM101">
        <f t="shared" si="2794"/>
        <v>0</v>
      </c>
      <c r="EN101">
        <f t="shared" si="2795"/>
        <v>0</v>
      </c>
      <c r="EO101">
        <f t="shared" si="2796"/>
        <v>0</v>
      </c>
      <c r="EP101">
        <f t="shared" si="2797"/>
        <v>0</v>
      </c>
      <c r="EQ101">
        <f t="shared" si="2798"/>
        <v>0</v>
      </c>
      <c r="ER101">
        <f t="shared" si="2799"/>
        <v>0</v>
      </c>
      <c r="ES101">
        <f t="shared" si="2800"/>
        <v>0</v>
      </c>
      <c r="ET101">
        <f t="shared" si="2801"/>
        <v>0</v>
      </c>
      <c r="EU101">
        <f t="shared" si="2802"/>
        <v>0</v>
      </c>
      <c r="EV101">
        <f t="shared" si="2803"/>
        <v>0</v>
      </c>
      <c r="EW101">
        <f t="shared" si="2804"/>
        <v>0</v>
      </c>
      <c r="EX101">
        <f t="shared" si="2805"/>
        <v>0</v>
      </c>
      <c r="EY101">
        <f t="shared" si="2806"/>
        <v>0</v>
      </c>
      <c r="EZ101">
        <f t="shared" si="2807"/>
        <v>0</v>
      </c>
      <c r="FA101">
        <f t="shared" si="2808"/>
        <v>0</v>
      </c>
      <c r="FB101">
        <f t="shared" si="2809"/>
        <v>0</v>
      </c>
      <c r="FC101">
        <f t="shared" si="2810"/>
        <v>0</v>
      </c>
      <c r="FD101">
        <f t="shared" si="2811"/>
        <v>0</v>
      </c>
      <c r="FE101">
        <f t="shared" si="2812"/>
        <v>0</v>
      </c>
      <c r="FF101">
        <f t="shared" si="2813"/>
        <v>0</v>
      </c>
      <c r="FG101">
        <f t="shared" si="2814"/>
        <v>0</v>
      </c>
      <c r="FH101">
        <f t="shared" si="2815"/>
        <v>0</v>
      </c>
      <c r="FI101">
        <f t="shared" si="2816"/>
        <v>0</v>
      </c>
      <c r="FJ101">
        <f t="shared" si="2817"/>
        <v>0</v>
      </c>
      <c r="FK101">
        <f t="shared" si="2818"/>
        <v>0</v>
      </c>
      <c r="FL101">
        <f t="shared" si="2819"/>
        <v>0</v>
      </c>
      <c r="FM101">
        <f t="shared" si="2820"/>
        <v>0</v>
      </c>
      <c r="FN101">
        <f t="shared" si="2821"/>
        <v>0</v>
      </c>
      <c r="FO101">
        <f t="shared" si="2822"/>
        <v>0</v>
      </c>
      <c r="FP101">
        <f t="shared" si="2823"/>
        <v>0</v>
      </c>
      <c r="FQ101">
        <f t="shared" si="2824"/>
        <v>0</v>
      </c>
      <c r="FR101">
        <f t="shared" si="2825"/>
        <v>0</v>
      </c>
      <c r="FS101">
        <f t="shared" si="2826"/>
        <v>0</v>
      </c>
      <c r="FT101">
        <f t="shared" si="2827"/>
        <v>0</v>
      </c>
      <c r="FU101">
        <f t="shared" si="2828"/>
        <v>0</v>
      </c>
      <c r="FV101">
        <f t="shared" si="2829"/>
        <v>0</v>
      </c>
      <c r="FW101">
        <f t="shared" si="2830"/>
        <v>0</v>
      </c>
      <c r="FX101">
        <f t="shared" si="2831"/>
        <v>0</v>
      </c>
      <c r="FY101">
        <f t="shared" si="2832"/>
        <v>0</v>
      </c>
      <c r="FZ101">
        <f t="shared" si="2833"/>
        <v>0</v>
      </c>
      <c r="GA101">
        <f t="shared" si="2834"/>
        <v>0</v>
      </c>
      <c r="GB101">
        <f t="shared" si="2835"/>
        <v>0</v>
      </c>
      <c r="GC101">
        <f t="shared" si="2836"/>
        <v>0</v>
      </c>
      <c r="GD101">
        <f t="shared" si="2837"/>
        <v>0</v>
      </c>
      <c r="GE101">
        <f t="shared" si="2838"/>
        <v>0</v>
      </c>
      <c r="GF101">
        <f t="shared" si="2839"/>
        <v>0</v>
      </c>
      <c r="GG101">
        <f t="shared" si="2840"/>
        <v>0</v>
      </c>
      <c r="GH101">
        <f t="shared" si="2841"/>
        <v>0</v>
      </c>
      <c r="GI101">
        <f t="shared" si="2842"/>
        <v>0</v>
      </c>
      <c r="GJ101">
        <f t="shared" si="2843"/>
        <v>0</v>
      </c>
      <c r="GK101">
        <f t="shared" si="2844"/>
        <v>0</v>
      </c>
      <c r="GL101">
        <f t="shared" si="2845"/>
        <v>0</v>
      </c>
      <c r="GM101">
        <f t="shared" si="2846"/>
        <v>0</v>
      </c>
      <c r="GN101">
        <f t="shared" si="2847"/>
        <v>0</v>
      </c>
      <c r="GO101">
        <f t="shared" si="2848"/>
        <v>0</v>
      </c>
      <c r="GP101">
        <f t="shared" si="2849"/>
        <v>0</v>
      </c>
      <c r="GQ101">
        <f t="shared" si="2850"/>
        <v>0</v>
      </c>
      <c r="GR101">
        <f t="shared" si="2851"/>
        <v>0</v>
      </c>
      <c r="GS101">
        <f t="shared" si="2852"/>
        <v>0</v>
      </c>
      <c r="GT101">
        <f t="shared" si="2853"/>
        <v>0</v>
      </c>
      <c r="GU101">
        <f t="shared" si="2854"/>
        <v>0</v>
      </c>
      <c r="GV101">
        <f t="shared" si="2855"/>
        <v>0</v>
      </c>
      <c r="GW101">
        <f t="shared" si="2856"/>
        <v>0</v>
      </c>
      <c r="GX101">
        <f t="shared" si="2857"/>
        <v>0</v>
      </c>
      <c r="GY101">
        <f t="shared" si="2858"/>
        <v>0</v>
      </c>
      <c r="GZ101">
        <f t="shared" si="2859"/>
        <v>0</v>
      </c>
      <c r="HA101">
        <f t="shared" si="2860"/>
        <v>0</v>
      </c>
      <c r="HB101" s="176" t="s">
        <v>269</v>
      </c>
      <c r="HC101" s="89">
        <f t="shared" si="2861"/>
        <v>281.64015668679178</v>
      </c>
      <c r="HD101" s="89">
        <f t="shared" si="2862"/>
        <v>79.685356527810143</v>
      </c>
      <c r="HE101" s="89">
        <f t="shared" si="2863"/>
        <v>117.40238082499683</v>
      </c>
      <c r="HF101" s="89">
        <f t="shared" si="2864"/>
        <v>0</v>
      </c>
      <c r="HH101" s="88">
        <f t="shared" si="2865"/>
        <v>478.72789403959877</v>
      </c>
      <c r="HI101" s="88">
        <f t="shared" si="2866"/>
        <v>58.701190412498413</v>
      </c>
      <c r="HK101">
        <f>IFERROR(VLOOKUP(_xlfn.NUMBERVALUE(MID(L101, SEARCH("!", L101)+1, SEARCH("+", L101)-SEARCH("!", L101)-1)), Rankings!$A$2:$BK$161, 63, FALSE),0)</f>
        <v>57.749962593693567</v>
      </c>
      <c r="HL101">
        <f>IFERROR(VLOOKUP(_xlfn.NUMBERVALUE(MID(M101, SEARCH("!", M101)+1, SEARCH("+", M101)-SEARCH("!", M101)-1)), Rankings!$A$2:$BK$161, 63, FALSE),0)</f>
        <v>45.345336970213744</v>
      </c>
      <c r="HM101">
        <f>IFERROR(VLOOKUP(_xlfn.NUMBERVALUE(MID(N101, SEARCH("!", N101)+1, SEARCH("+", N101)-SEARCH("!", N101)-1)), Rankings!$A$2:$BK$161, 63, FALSE),0)</f>
        <v>67.889005275432126</v>
      </c>
      <c r="HN101">
        <f>IFERROR(VLOOKUP(_xlfn.NUMBERVALUE(MID(O101, SEARCH("!", O101)+1, SEARCH("+", O101)-SEARCH("!", O101)-1)), Rankings!$A$2:$BK$161, 63, FALSE),0)</f>
        <v>50.685563461802374</v>
      </c>
      <c r="HO101">
        <f>IFERROR(VLOOKUP(_xlfn.NUMBERVALUE(MID(P101, SEARCH("!", P101)+1, SEARCH("+", P101)-SEARCH("!", P101)-1)), Rankings!$A$2:$BK$161, 63, FALSE),0)</f>
        <v>66.716817363194451</v>
      </c>
      <c r="HP101">
        <f>IFERROR(VLOOKUP(_xlfn.NUMBERVALUE(MID(Q101, SEARCH("!", Q101)+1, SEARCH("+", Q101)-SEARCH("!", Q101)-1)), Rankings!$A$2:$BK$161, 63, FALSE),0)</f>
        <v>40.734025249428527</v>
      </c>
      <c r="HQ101">
        <f>IFERROR(VLOOKUP(_xlfn.NUMBERVALUE(MID(R101, SEARCH("!", R101)+1, SEARCH("+", R101)-SEARCH("!", R101)-1)), Rankings!$A$2:$BK$161, 63, FALSE),0)</f>
        <v>48.693040476407162</v>
      </c>
      <c r="HR101">
        <f>IFERROR(VLOOKUP(_xlfn.NUMBERVALUE(MID(S101, SEARCH("!", S101)+1, SEARCH("+", S101)-SEARCH("!", S101)-1)), Rankings!$A$2:$BK$161, 63, FALSE),0)</f>
        <v>30.992316051402973</v>
      </c>
      <c r="HS101">
        <f>IFERROR(VLOOKUP(_xlfn.NUMBERVALUE(MID(T101, SEARCH("!", T101)+1, SEARCH("+", T101)-SEARCH("!", T101)-1)), Rankings!$A$2:$BK$161, 63, FALSE),0)</f>
        <v>69.92182659802387</v>
      </c>
      <c r="HT101">
        <f>IFERROR(VLOOKUP(_xlfn.NUMBERVALUE(MID(U101, SEARCH("!", U101)+1, SEARCH("+", U101)-SEARCH("!", U101)-1)), Rankings!$A$2:$BK$161, 63, FALSE),0)</f>
        <v>0</v>
      </c>
      <c r="HU101">
        <f>IFERROR(VLOOKUP(_xlfn.NUMBERVALUE(MID(V101, SEARCH("!", V101)+1, SEARCH("+", V101)-SEARCH("!", V101)-1)), Rankings!$A$2:$BK$161, 63, FALSE),0)</f>
        <v>0</v>
      </c>
      <c r="HV101">
        <f>IFERROR(VLOOKUP(_xlfn.NUMBERVALUE(MID(W101, SEARCH("!", W101)+1, SEARCH("+", W101)-SEARCH("!", W101)-1)), Rankings!$A$2:$BK$161, 63, FALSE),0)</f>
        <v>0</v>
      </c>
      <c r="HW101">
        <f>IFERROR(VLOOKUP(_xlfn.NUMBERVALUE(MID(X101, SEARCH("!", X101)+1, SEARCH("+", X101)-SEARCH("!", X101)-1)), Rankings!$A$2:$BK$161, 63, FALSE),0)</f>
        <v>0</v>
      </c>
      <c r="HX101">
        <f>IFERROR(VLOOKUP(_xlfn.NUMBERVALUE(MID(Y101, SEARCH("!", Y101)+1, SEARCH("+", Y101)-SEARCH("!", Y101)-1)), Rankings!$A$2:$BK$161, 63, FALSE),0)</f>
        <v>0</v>
      </c>
      <c r="HY101">
        <f>IFERROR(VLOOKUP(_xlfn.NUMBERVALUE(MID(Z101, SEARCH("!", Z101)+1, SEARCH("+", Z101)-SEARCH("!", Z101)-1)), Rankings!$A$2:$BK$161, 63, FALSE),0)</f>
        <v>0</v>
      </c>
      <c r="HZ101">
        <f>IFERROR(VLOOKUP(_xlfn.NUMBERVALUE(MID(AA101, SEARCH("!", AA101)+1, SEARCH("+", AA101)-SEARCH("!", AA101)-1)), Rankings!$A$2:$BK$161, 63, FALSE),0)</f>
        <v>0</v>
      </c>
      <c r="IA101">
        <f>IFERROR(VLOOKUP(_xlfn.NUMBERVALUE(MID(AB101, SEARCH("!", AB101)+1, SEARCH("+", AB101)-SEARCH("!", AB101)-1)), Rankings!$A$2:$BK$161, 63, FALSE),0)</f>
        <v>0</v>
      </c>
      <c r="IB101">
        <f>IFERROR(VLOOKUP(_xlfn.NUMBERVALUE(MID(AC101, SEARCH("!", AC101)+1, SEARCH("+", AC101)-SEARCH("!", AC101)-1)), Rankings!$A$2:$BK$161, 63, FALSE),0)</f>
        <v>0</v>
      </c>
      <c r="IC101">
        <f>IFERROR(VLOOKUP(_xlfn.NUMBERVALUE(MID(AD101, SEARCH("!", AD101)+1, SEARCH("+", AD101)-SEARCH("!", AD101)-1)), Rankings!$A$2:$BK$161, 63, FALSE),0)</f>
        <v>0</v>
      </c>
      <c r="ID101">
        <f>IFERROR(VLOOKUP(_xlfn.NUMBERVALUE(MID(AE101, SEARCH("!", AE101)+1, SEARCH("+", AE101)-SEARCH("!", AE101)-1)), Rankings!$A$2:$BK$161, 63, FALSE),0)</f>
        <v>0</v>
      </c>
      <c r="IE101">
        <f>IFERROR(VLOOKUP(_xlfn.NUMBERVALUE(MID(AF101, SEARCH("!", AF101)+1, SEARCH("+", AF101)-SEARCH("!", AF101)-1)), Rankings!$A$2:$BK$161, 63, FALSE),0)</f>
        <v>0</v>
      </c>
      <c r="IF101">
        <f>IFERROR(VLOOKUP(_xlfn.NUMBERVALUE(MID(AG101, SEARCH("!", AG101)+1, SEARCH("+", AG101)-SEARCH("!", AG101)-1)), Rankings!$A$2:$BK$161, 63, FALSE),0)</f>
        <v>0</v>
      </c>
      <c r="IG101">
        <f>IFERROR(VLOOKUP(_xlfn.NUMBERVALUE(MID(AH101, SEARCH("!", AH101)+1, SEARCH("+", AH101)-SEARCH("!", AH101)-1)), Rankings!$A$2:$BK$161, 63, FALSE),0)</f>
        <v>0</v>
      </c>
      <c r="IH101">
        <f>IFERROR(VLOOKUP(_xlfn.NUMBERVALUE(MID(AI101, SEARCH("!", AI101)+1, SEARCH("+", AI101)-SEARCH("!", AI101)-1)), Rankings!$A$2:$BK$161, 63, FALSE),0)</f>
        <v>0</v>
      </c>
      <c r="II101">
        <f>IFERROR(VLOOKUP(_xlfn.NUMBERVALUE(MID(AJ101, SEARCH("!", AJ101)+1, SEARCH("+", AJ101)-SEARCH("!", AJ101)-1)), Rankings!$A$2:$BK$161, 63, FALSE),0)</f>
        <v>0</v>
      </c>
      <c r="IJ101">
        <f>IFERROR(VLOOKUP(_xlfn.NUMBERVALUE(MID(AK101, SEARCH("!", AK101)+1, SEARCH("+", AK101)-SEARCH("!", AK101)-1)), Rankings!$A$2:$BK$161, 63, FALSE),0)</f>
        <v>0</v>
      </c>
      <c r="IK101">
        <f>IFERROR(VLOOKUP(_xlfn.NUMBERVALUE(MID(AL101, SEARCH("!", AL101)+1, SEARCH("+", AL101)-SEARCH("!", AL101)-1)), Rankings!$A$2:$BK$161, 63, FALSE),0)</f>
        <v>0</v>
      </c>
      <c r="IL101">
        <f>IFERROR(VLOOKUP(_xlfn.NUMBERVALUE(MID(AM101, SEARCH("!", AM101)+1, SEARCH("+", AM101)-SEARCH("!", AM101)-1)), Rankings!$A$2:$BK$161, 63, FALSE),0)</f>
        <v>0</v>
      </c>
      <c r="IM101">
        <f>IFERROR(VLOOKUP(_xlfn.NUMBERVALUE(MID(AN101, SEARCH("!", AN101)+1, SEARCH("+", AN101)-SEARCH("!", AN101)-1)), Rankings!$A$2:$BK$161, 63, FALSE),0)</f>
        <v>0</v>
      </c>
      <c r="IN101">
        <f>IFERROR(VLOOKUP(_xlfn.NUMBERVALUE(MID(AO101, SEARCH("!", AO101)+1, SEARCH("+", AO101)-SEARCH("!", AO101)-1)), Rankings!$A$2:$BK$161, 63, FALSE),0)</f>
        <v>0</v>
      </c>
      <c r="IO101">
        <f>IFERROR(VLOOKUP(_xlfn.NUMBERVALUE(MID(AP101, SEARCH("!", AP101)+1, SEARCH("+", AP101)-SEARCH("!", AP101)-1)), Rankings!$A$2:$BK$161, 63, FALSE),0)</f>
        <v>0</v>
      </c>
      <c r="IP101">
        <f>IFERROR(VLOOKUP(_xlfn.NUMBERVALUE(MID(AQ101, SEARCH("!", AQ101)+1, SEARCH("+", AQ101)-SEARCH("!", AQ101)-1)), Rankings!$A$2:$BK$161, 63, FALSE),0)</f>
        <v>0</v>
      </c>
      <c r="IQ101">
        <f>IFERROR(VLOOKUP(_xlfn.NUMBERVALUE(MID(AR101, SEARCH("!", AR101)+1, SEARCH("+", AR101)-SEARCH("!", AR101)-1)), Rankings!$A$2:$BK$161, 63, FALSE),0)</f>
        <v>0</v>
      </c>
      <c r="IR101">
        <f>IFERROR(VLOOKUP(_xlfn.NUMBERVALUE(MID(AS101, SEARCH("!", AS101)+1, SEARCH("+", AS101)-SEARCH("!", AS101)-1)), Rankings!$A$2:$BK$161, 63, FALSE),0)</f>
        <v>0</v>
      </c>
      <c r="IS101">
        <f>IFERROR(VLOOKUP(_xlfn.NUMBERVALUE(MID(AT101, SEARCH("!", AT101)+1, SEARCH("+", AT101)-SEARCH("!", AT101)-1)), Rankings!$A$2:$BK$161, 63, FALSE),0)</f>
        <v>0</v>
      </c>
      <c r="IT101">
        <f>IFERROR(VLOOKUP(_xlfn.NUMBERVALUE(MID(AU101, SEARCH("!", AU101)+1, SEARCH("+", AU101)-SEARCH("!", AU101)-1)), Rankings!$A$2:$BK$161, 63, FALSE),0)</f>
        <v>0</v>
      </c>
      <c r="IU101">
        <f>IFERROR(VLOOKUP(_xlfn.NUMBERVALUE(MID(AV101, SEARCH("!", AV101)+1, SEARCH("+", AV101)-SEARCH("!", AV101)-1)), Rankings!$A$2:$BK$161, 63, FALSE),0)</f>
        <v>0</v>
      </c>
      <c r="IV101">
        <f>IFERROR(VLOOKUP(_xlfn.NUMBERVALUE(MID(AW101, SEARCH("!", AW101)+1, SEARCH("+", AW101)-SEARCH("!", AW101)-1)), Rankings!$A$2:$BK$161, 63, FALSE),0)</f>
        <v>0</v>
      </c>
      <c r="IW101">
        <f>IFERROR(VLOOKUP(_xlfn.NUMBERVALUE(MID(AX101, SEARCH("!", AX101)+1, SEARCH("+", AX101)-SEARCH("!", AX101)-1)), Rankings!$A$2:$BK$161, 63, FALSE),0)</f>
        <v>0</v>
      </c>
      <c r="IX101">
        <f>IFERROR(VLOOKUP(_xlfn.NUMBERVALUE(MID(AY101, SEARCH("!", AY101)+1, SEARCH("+", AY101)-SEARCH("!", AY101)-1)), Rankings!$A$2:$BK$161, 63, FALSE),0)</f>
        <v>0</v>
      </c>
      <c r="IY101">
        <f>IFERROR(VLOOKUP(_xlfn.NUMBERVALUE(MID(AZ101, SEARCH("!", AZ101)+1, SEARCH("+", AZ101)-SEARCH("!", AZ101)-1)), Rankings!$A$2:$BK$161, 63, FALSE),0)</f>
        <v>0</v>
      </c>
      <c r="IZ101">
        <f>IFERROR(VLOOKUP(_xlfn.NUMBERVALUE(MID(BA101, SEARCH("!", BA101)+1, SEARCH("+", BA101)-SEARCH("!", BA101)-1)), Rankings!$A$2:$BK$161, 63, FALSE),0)</f>
        <v>0</v>
      </c>
      <c r="JA101">
        <f>IFERROR(VLOOKUP(_xlfn.NUMBERVALUE(MID(BB101, SEARCH("!", BB101)+1, SEARCH("+", BB101)-SEARCH("!", BB101)-1)), Rankings!$A$2:$BK$161, 63, FALSE),0)</f>
        <v>0</v>
      </c>
      <c r="JB101">
        <f>IFERROR(VLOOKUP(_xlfn.NUMBERVALUE(MID(BC101, SEARCH("!", BC101)+1, SEARCH("+", BC101)-SEARCH("!", BC101)-1)), Rankings!$A$2:$BK$161, 63, FALSE),0)</f>
        <v>0</v>
      </c>
      <c r="JC101">
        <f>IFERROR(VLOOKUP(_xlfn.NUMBERVALUE(MID(BD101, SEARCH("!", BD101)+1, SEARCH("+", BD101)-SEARCH("!", BD101)-1)), Rankings!$A$2:$BK$161, 63, FALSE),0)</f>
        <v>0</v>
      </c>
      <c r="JD101">
        <f>IFERROR(VLOOKUP(_xlfn.NUMBERVALUE(MID(BE101, SEARCH("!", BE101)+1, SEARCH("+", BE101)-SEARCH("!", BE101)-1)), Rankings!$A$2:$BK$161, 63, FALSE),0)</f>
        <v>0</v>
      </c>
      <c r="JE101">
        <f>IFERROR(VLOOKUP(_xlfn.NUMBERVALUE(MID(BF101, SEARCH("!", BF101)+1, SEARCH("+", BF101)-SEARCH("!", BF101)-1)), Rankings!$A$2:$BK$161, 63, FALSE),0)</f>
        <v>0</v>
      </c>
      <c r="JF101">
        <f>IFERROR(VLOOKUP(_xlfn.NUMBERVALUE(MID(BG101, SEARCH("!", BG101)+1, SEARCH("+", BG101)-SEARCH("!", BG101)-1)), Rankings!$A$2:$BK$161, 63, FALSE),0)</f>
        <v>0</v>
      </c>
      <c r="JG101">
        <f>IFERROR(VLOOKUP(_xlfn.NUMBERVALUE(MID(BH101, SEARCH("!", BH101)+1, SEARCH("+", BH101)-SEARCH("!", BH101)-1)), Rankings!$A$2:$BK$161, 63, FALSE),0)</f>
        <v>0</v>
      </c>
      <c r="JH101">
        <f>IFERROR(VLOOKUP(_xlfn.NUMBERVALUE(MID(BI101, SEARCH("!", BI101)+1, SEARCH("+", BI101)-SEARCH("!", BI101)-1)), Rankings!$A$2:$BK$161, 63, FALSE),0)</f>
        <v>0</v>
      </c>
      <c r="JI101">
        <f>IFERROR(VLOOKUP(_xlfn.NUMBERVALUE(MID(BJ101, SEARCH("!", BJ101)+1, SEARCH("+", BJ101)-SEARCH("!", BJ101)-1)), Rankings!$A$2:$BK$161, 63, FALSE),0)</f>
        <v>0</v>
      </c>
      <c r="JJ101">
        <f>IFERROR(VLOOKUP(_xlfn.NUMBERVALUE(MID(BK101, SEARCH("!", BK101)+1, SEARCH("+", BK101)-SEARCH("!", BK101)-1)), Rankings!$A$2:$BK$161, 63, FALSE),0)</f>
        <v>0</v>
      </c>
      <c r="JK101">
        <f>IFERROR(VLOOKUP(_xlfn.NUMBERVALUE(MID(BL101, SEARCH("!", BL101)+1, SEARCH("+", BL101)-SEARCH("!", BL101)-1)), Rankings!$A$2:$BK$161, 63, FALSE),0)</f>
        <v>0</v>
      </c>
      <c r="JL101">
        <f>IFERROR(VLOOKUP(_xlfn.NUMBERVALUE(MID(BM101, SEARCH("!", BM101)+1, SEARCH("+", BM101)-SEARCH("!", BM101)-1)), Rankings!$A$2:$BK$161, 63, FALSE),0)</f>
        <v>0</v>
      </c>
      <c r="JM101">
        <f>IFERROR(VLOOKUP(_xlfn.NUMBERVALUE(MID(BN101, SEARCH("!", BN101)+1, SEARCH("+", BN101)-SEARCH("!", BN101)-1)), Rankings!$A$2:$BK$161, 63, FALSE),0)</f>
        <v>0</v>
      </c>
      <c r="JN101">
        <f>IFERROR(VLOOKUP(_xlfn.NUMBERVALUE(MID(BO101, SEARCH("!", BO101)+1, SEARCH("+", BO101)-SEARCH("!", BO101)-1)), Rankings!$A$2:$BK$161, 63, FALSE),0)</f>
        <v>0</v>
      </c>
      <c r="JO101">
        <f>IFERROR(VLOOKUP(_xlfn.NUMBERVALUE(MID(BP101, SEARCH("!", BP101)+1, SEARCH("+", BP101)-SEARCH("!", BP101)-1)), Rankings!$A$2:$BK$161, 63, FALSE),0)</f>
        <v>0</v>
      </c>
      <c r="JP101">
        <f>IFERROR(VLOOKUP(_xlfn.NUMBERVALUE(MID(BQ101, SEARCH("!", BQ101)+1, SEARCH("+", BQ101)-SEARCH("!", BQ101)-1)), Rankings!$A$2:$BK$161, 63, FALSE),0)</f>
        <v>0</v>
      </c>
      <c r="JQ101">
        <f>IFERROR(VLOOKUP(_xlfn.NUMBERVALUE(MID(BR101, SEARCH("!", BR101)+1, SEARCH("+", BR101)-SEARCH("!", BR101)-1)), Rankings!$A$2:$BK$161, 63, FALSE),0)</f>
        <v>0</v>
      </c>
      <c r="JR101">
        <f>IFERROR(VLOOKUP(_xlfn.NUMBERVALUE(MID(BS101, SEARCH("!", BS101)+1, SEARCH("+", BS101)-SEARCH("!", BS101)-1)), Rankings!$A$2:$BK$161, 63, FALSE),0)</f>
        <v>0</v>
      </c>
      <c r="JS101">
        <f>IFERROR(VLOOKUP(_xlfn.NUMBERVALUE(MID(BT101, SEARCH("!", BT101)+1, SEARCH("+", BT101)-SEARCH("!", BT101)-1)), Rankings!$A$2:$BK$161, 63, FALSE),0)</f>
        <v>0</v>
      </c>
      <c r="JT101">
        <f>IFERROR(VLOOKUP(_xlfn.NUMBERVALUE(MID(BU101, SEARCH("!", BU101)+1, SEARCH("+", BU101)-SEARCH("!", BU101)-1)), Rankings!$A$2:$BK$161, 63, FALSE),0)</f>
        <v>0</v>
      </c>
      <c r="JU101">
        <f>IFERROR(VLOOKUP(_xlfn.NUMBERVALUE(MID(BV101, SEARCH("!", BV101)+1, SEARCH("+", BV101)-SEARCH("!", BV101)-1)), Rankings!$A$2:$BK$161, 63, FALSE),0)</f>
        <v>0</v>
      </c>
      <c r="JV101">
        <f>IFERROR(VLOOKUP(_xlfn.NUMBERVALUE(MID(BW101, SEARCH("!", BW101)+1, SEARCH("+", BW101)-SEARCH("!", BW101)-1)), Rankings!$A$2:$BK$161, 63, FALSE),0)</f>
        <v>0</v>
      </c>
      <c r="JW101">
        <f>IFERROR(VLOOKUP(_xlfn.NUMBERVALUE(MID(BX101, SEARCH("!", BX101)+1, SEARCH("+", BX101)-SEARCH("!", BX101)-1)), Rankings!$A$2:$BK$161, 63, FALSE),0)</f>
        <v>0</v>
      </c>
      <c r="JX101">
        <f>IFERROR(VLOOKUP(_xlfn.NUMBERVALUE(MID(BY101, SEARCH("!", BY101)+1, SEARCH("+", BY101)-SEARCH("!", BY101)-1)), Rankings!$A$2:$BK$161, 63, FALSE),0)</f>
        <v>0</v>
      </c>
      <c r="JY101">
        <f>IFERROR(VLOOKUP(_xlfn.NUMBERVALUE(MID(BZ101, SEARCH("!", BZ101)+1, SEARCH("+", BZ101)-SEARCH("!", BZ101)-1)), Rankings!$A$2:$BK$161, 63, FALSE),0)</f>
        <v>0</v>
      </c>
      <c r="JZ101">
        <f>IFERROR(VLOOKUP(_xlfn.NUMBERVALUE(MID(CA101, SEARCH("!", CA101)+1, SEARCH("+", CA101)-SEARCH("!", CA101)-1)), Rankings!$A$2:$BK$161, 63, FALSE),0)</f>
        <v>0</v>
      </c>
      <c r="KA101">
        <f>IFERROR(VLOOKUP(_xlfn.NUMBERVALUE(MID(CB101, SEARCH("!", CB101)+1, SEARCH("+", CB101)-SEARCH("!", CB101)-1)), Rankings!$A$2:$BK$161, 63, FALSE),0)</f>
        <v>0</v>
      </c>
      <c r="KB101">
        <f>IFERROR(VLOOKUP(_xlfn.NUMBERVALUE(MID(CC101, SEARCH("!", CC101)+1, SEARCH("+", CC101)-SEARCH("!", CC101)-1)), Rankings!$A$2:$BK$161, 63, FALSE),0)</f>
        <v>0</v>
      </c>
      <c r="KC101">
        <f>IFERROR(VLOOKUP(_xlfn.NUMBERVALUE(MID(CD101, SEARCH("!", CD101)+1, SEARCH("+", CD101)-SEARCH("!", CD101)-1)), Rankings!$A$2:$BK$161, 63, FALSE),0)</f>
        <v>0</v>
      </c>
      <c r="KD101">
        <f>IFERROR(VLOOKUP(_xlfn.NUMBERVALUE(MID(CE101, SEARCH("!", CE101)+1, SEARCH("+", CE101)-SEARCH("!", CE101)-1)), Rankings!$A$2:$BK$161, 63, FALSE),0)</f>
        <v>0</v>
      </c>
      <c r="KE101">
        <f>IFERROR(VLOOKUP(_xlfn.NUMBERVALUE(MID(CF101, SEARCH("!", CF101)+1, SEARCH("+", CF101)-SEARCH("!", CF101)-1)), Rankings!$A$2:$BK$161, 63, FALSE),0)</f>
        <v>0</v>
      </c>
      <c r="KF101">
        <f>IFERROR(VLOOKUP(_xlfn.NUMBERVALUE(MID(CG101, SEARCH("!", CG101)+1, SEARCH("+", CG101)-SEARCH("!", CG101)-1)), Rankings!$A$2:$BK$161, 63, FALSE),0)</f>
        <v>0</v>
      </c>
      <c r="KG101">
        <f>IFERROR(VLOOKUP(_xlfn.NUMBERVALUE(MID(CH101, SEARCH("!", CH101)+1, SEARCH("+", CH101)-SEARCH("!", CH101)-1)), Rankings!$A$2:$BK$161, 63, FALSE),0)</f>
        <v>0</v>
      </c>
      <c r="KH101">
        <f>IFERROR(VLOOKUP(_xlfn.NUMBERVALUE(MID(CI101, SEARCH("!", CI101)+1, SEARCH("+", CI101)-SEARCH("!", CI101)-1)), Rankings!$A$2:$BK$161, 63, FALSE),0)</f>
        <v>0</v>
      </c>
      <c r="KI101">
        <f>IFERROR(VLOOKUP(_xlfn.NUMBERVALUE(MID(CJ101, SEARCH("!", CJ101)+1, SEARCH("+", CJ101)-SEARCH("!", CJ101)-1)), Rankings!$A$2:$BK$161, 63, FALSE),0)</f>
        <v>0</v>
      </c>
      <c r="KJ101">
        <f>IFERROR(VLOOKUP(_xlfn.NUMBERVALUE(MID(CK101, SEARCH("!", CK101)+1, SEARCH("+", CK101)-SEARCH("!", CK101)-1)), Rankings!$A$2:$BK$161, 63, FALSE),0)</f>
        <v>0</v>
      </c>
      <c r="KK101">
        <f>IFERROR(VLOOKUP(_xlfn.NUMBERVALUE(MID(CL101, SEARCH("!", CL101)+1, SEARCH("+", CL101)-SEARCH("!", CL101)-1)), Rankings!$A$2:$BK$161, 63, FALSE),0)</f>
        <v>0</v>
      </c>
      <c r="KL101">
        <f>IFERROR(VLOOKUP(_xlfn.NUMBERVALUE(MID(CM101, SEARCH("!", CM101)+1, SEARCH("+", CM101)-SEARCH("!", CM101)-1)), Rankings!$A$2:$BK$161, 63, FALSE),0)</f>
        <v>0</v>
      </c>
      <c r="KM101">
        <f>IFERROR(VLOOKUP(_xlfn.NUMBERVALUE(MID(CN101, SEARCH("!", CN101)+1, SEARCH("+", CN101)-SEARCH("!", CN101)-1)), Rankings!$A$2:$BK$161, 63, FALSE),0)</f>
        <v>0</v>
      </c>
      <c r="KN101">
        <f>IFERROR(VLOOKUP(_xlfn.NUMBERVALUE(MID(CO101, SEARCH("!", CO101)+1, SEARCH("+", CO101)-SEARCH("!", CO101)-1)), Rankings!$A$2:$BK$161, 63, FALSE),0)</f>
        <v>0</v>
      </c>
      <c r="KO101">
        <f>IFERROR(VLOOKUP(_xlfn.NUMBERVALUE(MID(CP101, SEARCH("!", CP101)+1, SEARCH("+", CP101)-SEARCH("!", CP101)-1)), Rankings!$A$2:$BK$161, 63, FALSE),0)</f>
        <v>0</v>
      </c>
      <c r="KP101">
        <f>IFERROR(VLOOKUP(_xlfn.NUMBERVALUE(MID(CQ101, SEARCH("!", CQ101)+1, SEARCH("+", CQ101)-SEARCH("!", CQ101)-1)), Rankings!$A$2:$BK$161, 63, FALSE),0)</f>
        <v>0</v>
      </c>
      <c r="KQ101">
        <f>IFERROR(VLOOKUP(_xlfn.NUMBERVALUE(MID(CR101, SEARCH("!", CR101)+1, SEARCH("+", CR101)-SEARCH("!", CR101)-1)), Rankings!$A$2:$BK$161, 63, FALSE),0)</f>
        <v>0</v>
      </c>
      <c r="KS101" s="4">
        <f t="shared" si="2867"/>
        <v>193</v>
      </c>
      <c r="KT101" s="4">
        <f t="shared" si="2868"/>
        <v>68</v>
      </c>
      <c r="KU101" s="4">
        <f t="shared" si="2869"/>
        <v>74</v>
      </c>
      <c r="KV101" s="4">
        <f t="shared" si="2870"/>
        <v>0</v>
      </c>
      <c r="KY101" s="4">
        <f t="shared" si="2871"/>
        <v>335</v>
      </c>
      <c r="KZ101" s="4"/>
      <c r="LB101">
        <f t="shared" si="2872"/>
        <v>35</v>
      </c>
      <c r="LC101">
        <f t="shared" si="2873"/>
        <v>30</v>
      </c>
      <c r="LD101">
        <f t="shared" si="2874"/>
        <v>42</v>
      </c>
      <c r="LE101">
        <f t="shared" si="2875"/>
        <v>44</v>
      </c>
      <c r="LF101">
        <f t="shared" si="2876"/>
        <v>30</v>
      </c>
      <c r="LG101">
        <f t="shared" si="2877"/>
        <v>36</v>
      </c>
      <c r="LH101">
        <f t="shared" si="2878"/>
        <v>29</v>
      </c>
      <c r="LI101">
        <f t="shared" si="2879"/>
        <v>39</v>
      </c>
      <c r="LJ101">
        <f t="shared" si="2880"/>
        <v>50</v>
      </c>
      <c r="LK101">
        <f t="shared" si="2881"/>
        <v>0</v>
      </c>
      <c r="LL101">
        <f t="shared" si="2882"/>
        <v>0</v>
      </c>
      <c r="LM101">
        <f t="shared" si="2883"/>
        <v>0</v>
      </c>
      <c r="LN101">
        <f t="shared" si="2884"/>
        <v>0</v>
      </c>
      <c r="LO101">
        <f t="shared" si="2885"/>
        <v>0</v>
      </c>
      <c r="LP101">
        <f t="shared" si="2886"/>
        <v>0</v>
      </c>
      <c r="LQ101">
        <f t="shared" si="2887"/>
        <v>0</v>
      </c>
      <c r="LR101">
        <f t="shared" si="2888"/>
        <v>0</v>
      </c>
      <c r="LS101">
        <f t="shared" si="2889"/>
        <v>0</v>
      </c>
      <c r="LT101">
        <f t="shared" si="2890"/>
        <v>0</v>
      </c>
      <c r="LU101">
        <f t="shared" si="2891"/>
        <v>0</v>
      </c>
      <c r="LV101">
        <f t="shared" si="2892"/>
        <v>0</v>
      </c>
      <c r="LW101">
        <f t="shared" si="2893"/>
        <v>0</v>
      </c>
      <c r="LX101">
        <f t="shared" si="2894"/>
        <v>0</v>
      </c>
      <c r="LY101">
        <f t="shared" si="2895"/>
        <v>0</v>
      </c>
      <c r="LZ101">
        <f t="shared" si="2896"/>
        <v>0</v>
      </c>
      <c r="MA101">
        <f t="shared" si="2897"/>
        <v>0</v>
      </c>
      <c r="MB101">
        <f t="shared" si="2898"/>
        <v>0</v>
      </c>
      <c r="MC101">
        <f t="shared" si="2899"/>
        <v>0</v>
      </c>
      <c r="MD101">
        <f t="shared" si="2900"/>
        <v>0</v>
      </c>
      <c r="ME101">
        <f t="shared" si="2901"/>
        <v>0</v>
      </c>
      <c r="MF101">
        <f t="shared" si="2902"/>
        <v>0</v>
      </c>
      <c r="MG101">
        <f t="shared" si="2903"/>
        <v>0</v>
      </c>
      <c r="MH101">
        <f t="shared" si="2904"/>
        <v>0</v>
      </c>
      <c r="MI101">
        <f t="shared" si="2905"/>
        <v>0</v>
      </c>
      <c r="MJ101">
        <f t="shared" si="2906"/>
        <v>0</v>
      </c>
      <c r="MK101">
        <f t="shared" si="2907"/>
        <v>0</v>
      </c>
      <c r="ML101">
        <f t="shared" si="2908"/>
        <v>0</v>
      </c>
      <c r="MM101">
        <f t="shared" si="2909"/>
        <v>0</v>
      </c>
      <c r="MN101">
        <f t="shared" si="2910"/>
        <v>0</v>
      </c>
      <c r="MO101">
        <f t="shared" si="2911"/>
        <v>0</v>
      </c>
      <c r="MP101">
        <f t="shared" si="2912"/>
        <v>0</v>
      </c>
      <c r="MQ101">
        <f t="shared" si="2913"/>
        <v>0</v>
      </c>
      <c r="MR101">
        <f t="shared" si="2914"/>
        <v>0</v>
      </c>
      <c r="MS101">
        <f t="shared" si="2915"/>
        <v>0</v>
      </c>
      <c r="MT101">
        <f t="shared" si="2916"/>
        <v>0</v>
      </c>
      <c r="MU101">
        <f t="shared" si="2917"/>
        <v>0</v>
      </c>
      <c r="MV101">
        <f t="shared" si="2918"/>
        <v>0</v>
      </c>
      <c r="MW101">
        <f t="shared" si="2919"/>
        <v>0</v>
      </c>
      <c r="MX101">
        <f t="shared" si="2920"/>
        <v>0</v>
      </c>
      <c r="MY101">
        <f t="shared" si="2921"/>
        <v>0</v>
      </c>
      <c r="MZ101">
        <f t="shared" si="2922"/>
        <v>0</v>
      </c>
      <c r="NA101">
        <f t="shared" si="2923"/>
        <v>0</v>
      </c>
      <c r="NB101">
        <f t="shared" si="2924"/>
        <v>0</v>
      </c>
      <c r="NC101">
        <f t="shared" si="2925"/>
        <v>0</v>
      </c>
      <c r="ND101">
        <f t="shared" si="2926"/>
        <v>0</v>
      </c>
      <c r="NE101">
        <f t="shared" si="2927"/>
        <v>0</v>
      </c>
      <c r="NF101">
        <f t="shared" si="2928"/>
        <v>0</v>
      </c>
      <c r="NG101">
        <f t="shared" si="2929"/>
        <v>0</v>
      </c>
      <c r="NH101">
        <f t="shared" si="2930"/>
        <v>0</v>
      </c>
      <c r="NI101">
        <f t="shared" si="2931"/>
        <v>0</v>
      </c>
      <c r="NJ101">
        <f t="shared" si="2932"/>
        <v>0</v>
      </c>
      <c r="NK101">
        <f t="shared" si="2933"/>
        <v>0</v>
      </c>
      <c r="NL101">
        <f t="shared" si="2934"/>
        <v>0</v>
      </c>
      <c r="NM101">
        <f t="shared" si="2935"/>
        <v>0</v>
      </c>
      <c r="NN101">
        <f t="shared" si="2936"/>
        <v>0</v>
      </c>
      <c r="NO101">
        <f t="shared" si="2937"/>
        <v>0</v>
      </c>
      <c r="NP101">
        <f t="shared" si="2938"/>
        <v>0</v>
      </c>
      <c r="NQ101">
        <f t="shared" si="2939"/>
        <v>0</v>
      </c>
      <c r="NR101">
        <f t="shared" si="2940"/>
        <v>0</v>
      </c>
      <c r="NS101">
        <f t="shared" si="2941"/>
        <v>0</v>
      </c>
      <c r="NT101">
        <f t="shared" si="2942"/>
        <v>0</v>
      </c>
      <c r="NU101">
        <f t="shared" si="2943"/>
        <v>0</v>
      </c>
      <c r="NV101">
        <f t="shared" si="2944"/>
        <v>0</v>
      </c>
      <c r="NW101">
        <f t="shared" si="2945"/>
        <v>0</v>
      </c>
      <c r="NX101">
        <f t="shared" si="2946"/>
        <v>0</v>
      </c>
      <c r="NY101">
        <f t="shared" si="2947"/>
        <v>0</v>
      </c>
      <c r="NZ101">
        <f t="shared" si="2948"/>
        <v>0</v>
      </c>
      <c r="OA101">
        <f t="shared" si="2949"/>
        <v>0</v>
      </c>
      <c r="OB101">
        <f t="shared" si="2950"/>
        <v>0</v>
      </c>
      <c r="OC101">
        <f t="shared" si="2951"/>
        <v>0</v>
      </c>
      <c r="OD101">
        <f t="shared" si="2952"/>
        <v>0</v>
      </c>
      <c r="OE101">
        <f t="shared" si="2953"/>
        <v>0</v>
      </c>
      <c r="OF101">
        <f t="shared" si="2954"/>
        <v>0</v>
      </c>
      <c r="OG101">
        <f t="shared" si="2955"/>
        <v>0</v>
      </c>
      <c r="OH101">
        <f t="shared" si="2956"/>
        <v>0</v>
      </c>
      <c r="OJ101" s="4">
        <f t="shared" si="2957"/>
        <v>203</v>
      </c>
      <c r="OK101" s="4">
        <f t="shared" si="2958"/>
        <v>52</v>
      </c>
      <c r="OL101" s="4">
        <f t="shared" si="2959"/>
        <v>106</v>
      </c>
      <c r="OM101" s="4">
        <f t="shared" si="2960"/>
        <v>0</v>
      </c>
      <c r="OP101" s="4">
        <f t="shared" si="2961"/>
        <v>361</v>
      </c>
      <c r="OQ101" s="4"/>
      <c r="OS101">
        <f t="shared" si="2962"/>
        <v>38</v>
      </c>
      <c r="OT101">
        <f t="shared" si="2963"/>
        <v>26</v>
      </c>
      <c r="OU101">
        <f t="shared" si="2964"/>
        <v>48</v>
      </c>
      <c r="OV101">
        <f t="shared" si="2965"/>
        <v>52</v>
      </c>
      <c r="OW101">
        <f t="shared" si="2966"/>
        <v>54</v>
      </c>
      <c r="OX101">
        <f t="shared" si="2967"/>
        <v>30</v>
      </c>
      <c r="OY101">
        <f t="shared" si="2968"/>
        <v>21</v>
      </c>
      <c r="OZ101">
        <f t="shared" si="2969"/>
        <v>31</v>
      </c>
      <c r="PA101">
        <f t="shared" si="2970"/>
        <v>61</v>
      </c>
      <c r="PB101">
        <f t="shared" si="2971"/>
        <v>0</v>
      </c>
      <c r="PC101">
        <f t="shared" si="2972"/>
        <v>0</v>
      </c>
      <c r="PD101">
        <f t="shared" si="2973"/>
        <v>0</v>
      </c>
      <c r="PE101">
        <f t="shared" si="2974"/>
        <v>0</v>
      </c>
      <c r="PF101">
        <f t="shared" si="2975"/>
        <v>0</v>
      </c>
      <c r="PG101">
        <f t="shared" si="2976"/>
        <v>0</v>
      </c>
      <c r="PH101">
        <f t="shared" si="2977"/>
        <v>0</v>
      </c>
      <c r="PI101">
        <f t="shared" si="2978"/>
        <v>0</v>
      </c>
      <c r="PJ101">
        <f t="shared" si="2979"/>
        <v>0</v>
      </c>
      <c r="PK101">
        <f t="shared" si="2980"/>
        <v>0</v>
      </c>
      <c r="PL101">
        <f t="shared" si="2981"/>
        <v>0</v>
      </c>
      <c r="PM101">
        <f t="shared" si="2982"/>
        <v>0</v>
      </c>
      <c r="PN101">
        <f t="shared" si="2983"/>
        <v>0</v>
      </c>
      <c r="PO101">
        <f t="shared" si="2984"/>
        <v>0</v>
      </c>
      <c r="PP101">
        <f t="shared" si="2985"/>
        <v>0</v>
      </c>
      <c r="PQ101">
        <f t="shared" si="2986"/>
        <v>0</v>
      </c>
      <c r="PR101">
        <f t="shared" si="2987"/>
        <v>0</v>
      </c>
      <c r="PS101">
        <f t="shared" si="2988"/>
        <v>0</v>
      </c>
      <c r="PT101">
        <f t="shared" si="2989"/>
        <v>0</v>
      </c>
      <c r="PU101">
        <f t="shared" si="2990"/>
        <v>0</v>
      </c>
      <c r="PV101">
        <f t="shared" si="2991"/>
        <v>0</v>
      </c>
      <c r="PW101">
        <f t="shared" si="2992"/>
        <v>0</v>
      </c>
      <c r="PX101">
        <f t="shared" si="2993"/>
        <v>0</v>
      </c>
      <c r="PY101">
        <f t="shared" si="2994"/>
        <v>0</v>
      </c>
      <c r="PZ101">
        <f t="shared" si="2995"/>
        <v>0</v>
      </c>
      <c r="QA101">
        <f t="shared" si="2996"/>
        <v>0</v>
      </c>
      <c r="QB101">
        <f t="shared" si="2997"/>
        <v>0</v>
      </c>
      <c r="QC101">
        <f t="shared" si="2998"/>
        <v>0</v>
      </c>
      <c r="QD101">
        <f t="shared" si="2999"/>
        <v>0</v>
      </c>
      <c r="QE101">
        <f t="shared" si="3000"/>
        <v>0</v>
      </c>
      <c r="QF101">
        <f t="shared" si="3001"/>
        <v>0</v>
      </c>
      <c r="QG101">
        <f t="shared" si="3002"/>
        <v>0</v>
      </c>
      <c r="QH101">
        <f t="shared" si="3003"/>
        <v>0</v>
      </c>
      <c r="QI101">
        <f t="shared" si="3004"/>
        <v>0</v>
      </c>
      <c r="QJ101">
        <f t="shared" si="3005"/>
        <v>0</v>
      </c>
      <c r="QK101">
        <f t="shared" si="3006"/>
        <v>0</v>
      </c>
      <c r="QL101">
        <f t="shared" si="3007"/>
        <v>0</v>
      </c>
      <c r="QM101">
        <f t="shared" si="3008"/>
        <v>0</v>
      </c>
      <c r="QN101">
        <f t="shared" si="3009"/>
        <v>0</v>
      </c>
      <c r="QO101">
        <f t="shared" si="3010"/>
        <v>0</v>
      </c>
      <c r="QP101">
        <f t="shared" si="3011"/>
        <v>0</v>
      </c>
      <c r="QQ101">
        <f t="shared" si="3012"/>
        <v>0</v>
      </c>
      <c r="QR101">
        <f t="shared" si="3013"/>
        <v>0</v>
      </c>
      <c r="QS101">
        <f t="shared" si="3014"/>
        <v>0</v>
      </c>
      <c r="QT101">
        <f t="shared" si="3015"/>
        <v>0</v>
      </c>
      <c r="QU101">
        <f t="shared" si="3016"/>
        <v>0</v>
      </c>
      <c r="QV101">
        <f t="shared" si="3017"/>
        <v>0</v>
      </c>
      <c r="QW101">
        <f t="shared" si="3018"/>
        <v>0</v>
      </c>
      <c r="QX101">
        <f t="shared" si="3019"/>
        <v>0</v>
      </c>
      <c r="QY101">
        <f t="shared" si="3020"/>
        <v>0</v>
      </c>
      <c r="QZ101">
        <f t="shared" si="3021"/>
        <v>0</v>
      </c>
      <c r="RA101">
        <f t="shared" si="3022"/>
        <v>0</v>
      </c>
      <c r="RB101">
        <f t="shared" si="3023"/>
        <v>0</v>
      </c>
      <c r="RC101">
        <f t="shared" si="3024"/>
        <v>0</v>
      </c>
      <c r="RD101">
        <f t="shared" si="3025"/>
        <v>0</v>
      </c>
      <c r="RE101">
        <f t="shared" si="3026"/>
        <v>0</v>
      </c>
      <c r="RF101">
        <f t="shared" si="3027"/>
        <v>0</v>
      </c>
      <c r="RG101">
        <f t="shared" si="3028"/>
        <v>0</v>
      </c>
      <c r="RH101">
        <f t="shared" si="3029"/>
        <v>0</v>
      </c>
      <c r="RI101">
        <f t="shared" si="3030"/>
        <v>0</v>
      </c>
      <c r="RJ101">
        <f t="shared" si="3031"/>
        <v>0</v>
      </c>
      <c r="RK101">
        <f t="shared" si="3032"/>
        <v>0</v>
      </c>
      <c r="RL101">
        <f t="shared" si="3033"/>
        <v>0</v>
      </c>
      <c r="RM101">
        <f t="shared" si="3034"/>
        <v>0</v>
      </c>
      <c r="RN101">
        <f t="shared" si="3035"/>
        <v>0</v>
      </c>
      <c r="RO101">
        <f t="shared" si="3036"/>
        <v>0</v>
      </c>
      <c r="RP101">
        <f t="shared" si="3037"/>
        <v>0</v>
      </c>
      <c r="RQ101">
        <f t="shared" si="3038"/>
        <v>0</v>
      </c>
      <c r="RR101">
        <f t="shared" si="3039"/>
        <v>0</v>
      </c>
      <c r="RS101">
        <f t="shared" si="3040"/>
        <v>0</v>
      </c>
      <c r="RT101">
        <f t="shared" si="3041"/>
        <v>0</v>
      </c>
      <c r="RU101">
        <f t="shared" si="3042"/>
        <v>0</v>
      </c>
      <c r="RV101">
        <f t="shared" si="3043"/>
        <v>0</v>
      </c>
      <c r="RW101">
        <f t="shared" si="3044"/>
        <v>0</v>
      </c>
      <c r="RX101">
        <f t="shared" si="3045"/>
        <v>0</v>
      </c>
      <c r="RY101">
        <f t="shared" si="3046"/>
        <v>0</v>
      </c>
      <c r="SA101" s="4">
        <f t="shared" si="3047"/>
        <v>20.65</v>
      </c>
      <c r="SB101" s="4">
        <f t="shared" si="3048"/>
        <v>7.74</v>
      </c>
      <c r="SC101" s="4">
        <f t="shared" si="3049"/>
        <v>7.5</v>
      </c>
      <c r="SD101" s="4">
        <f t="shared" si="3050"/>
        <v>0</v>
      </c>
      <c r="SF101" s="4">
        <f t="shared" si="3051"/>
        <v>35.89</v>
      </c>
      <c r="SI101">
        <f t="shared" si="3052"/>
        <v>3.44</v>
      </c>
      <c r="SJ101">
        <f t="shared" si="3053"/>
        <v>3.86</v>
      </c>
      <c r="SK101">
        <f t="shared" si="3054"/>
        <v>5</v>
      </c>
      <c r="SL101">
        <f t="shared" si="3055"/>
        <v>4</v>
      </c>
      <c r="SM101">
        <f t="shared" si="3056"/>
        <v>3.5</v>
      </c>
      <c r="SN101">
        <f t="shared" si="3057"/>
        <v>4.17</v>
      </c>
      <c r="SO101">
        <f t="shared" si="3058"/>
        <v>3.57</v>
      </c>
      <c r="SP101">
        <f t="shared" si="3059"/>
        <v>4.17</v>
      </c>
      <c r="SQ101">
        <f t="shared" si="3060"/>
        <v>4.18</v>
      </c>
      <c r="SR101" t="str">
        <f t="shared" si="3061"/>
        <v>0</v>
      </c>
      <c r="SS101" t="str">
        <f t="shared" si="3062"/>
        <v>0</v>
      </c>
      <c r="ST101" t="str">
        <f t="shared" si="3063"/>
        <v>0</v>
      </c>
      <c r="SU101" t="str">
        <f t="shared" si="3064"/>
        <v>0</v>
      </c>
      <c r="SV101" t="str">
        <f t="shared" si="3065"/>
        <v>0</v>
      </c>
      <c r="SW101" t="str">
        <f t="shared" si="3066"/>
        <v>0</v>
      </c>
      <c r="SX101" t="str">
        <f t="shared" si="3067"/>
        <v>0</v>
      </c>
      <c r="SY101" t="str">
        <f t="shared" si="3068"/>
        <v>0</v>
      </c>
      <c r="SZ101" t="str">
        <f t="shared" si="3069"/>
        <v>0</v>
      </c>
      <c r="TA101" t="str">
        <f t="shared" si="3070"/>
        <v>0</v>
      </c>
      <c r="TB101" t="str">
        <f t="shared" si="3071"/>
        <v>0</v>
      </c>
      <c r="TC101" t="str">
        <f t="shared" si="3072"/>
        <v>0</v>
      </c>
      <c r="TD101" t="str">
        <f t="shared" si="3073"/>
        <v>0</v>
      </c>
      <c r="TE101" t="str">
        <f t="shared" si="3074"/>
        <v>0</v>
      </c>
      <c r="TF101" t="str">
        <f t="shared" si="3075"/>
        <v>0</v>
      </c>
      <c r="TG101" t="str">
        <f t="shared" si="3076"/>
        <v>0</v>
      </c>
      <c r="TH101" t="str">
        <f t="shared" si="3077"/>
        <v>0</v>
      </c>
      <c r="TI101" t="str">
        <f t="shared" si="3078"/>
        <v>0</v>
      </c>
      <c r="TJ101" t="str">
        <f t="shared" si="3079"/>
        <v>0</v>
      </c>
      <c r="TK101" t="str">
        <f t="shared" si="3080"/>
        <v>0</v>
      </c>
      <c r="TL101" t="str">
        <f t="shared" si="3081"/>
        <v>0</v>
      </c>
      <c r="TM101" t="str">
        <f t="shared" si="3082"/>
        <v>0</v>
      </c>
      <c r="TN101" t="str">
        <f t="shared" si="3083"/>
        <v>0</v>
      </c>
      <c r="TO101" t="str">
        <f t="shared" si="3084"/>
        <v>0</v>
      </c>
      <c r="TP101" t="str">
        <f t="shared" si="3085"/>
        <v>0</v>
      </c>
      <c r="TQ101" t="str">
        <f t="shared" si="3086"/>
        <v>0</v>
      </c>
      <c r="TR101" t="str">
        <f t="shared" si="3087"/>
        <v>0</v>
      </c>
      <c r="TS101" t="str">
        <f t="shared" si="3088"/>
        <v>0</v>
      </c>
      <c r="TT101" t="str">
        <f t="shared" si="3089"/>
        <v>0</v>
      </c>
      <c r="TU101" t="str">
        <f t="shared" si="3090"/>
        <v>0</v>
      </c>
      <c r="TV101" t="str">
        <f t="shared" si="3091"/>
        <v>0</v>
      </c>
      <c r="TW101" t="str">
        <f t="shared" si="3092"/>
        <v>0</v>
      </c>
      <c r="TX101" t="str">
        <f t="shared" si="3093"/>
        <v>0</v>
      </c>
      <c r="TY101" t="str">
        <f t="shared" si="3094"/>
        <v>0</v>
      </c>
      <c r="TZ101" t="str">
        <f t="shared" si="3095"/>
        <v>0</v>
      </c>
      <c r="UA101" t="str">
        <f t="shared" si="3096"/>
        <v>0</v>
      </c>
      <c r="UB101" t="str">
        <f t="shared" si="3097"/>
        <v>0</v>
      </c>
      <c r="UC101" t="str">
        <f t="shared" si="3098"/>
        <v>0</v>
      </c>
      <c r="UD101" t="str">
        <f t="shared" si="3099"/>
        <v>0</v>
      </c>
      <c r="UE101" t="str">
        <f t="shared" si="3100"/>
        <v>0</v>
      </c>
      <c r="UF101" t="str">
        <f t="shared" si="3101"/>
        <v>0</v>
      </c>
      <c r="UG101" t="str">
        <f t="shared" si="3102"/>
        <v>0</v>
      </c>
      <c r="UH101" t="str">
        <f t="shared" si="3103"/>
        <v>0</v>
      </c>
      <c r="UI101" t="str">
        <f t="shared" si="3104"/>
        <v>0</v>
      </c>
      <c r="UJ101" t="str">
        <f t="shared" si="3105"/>
        <v>0</v>
      </c>
      <c r="UK101" t="str">
        <f t="shared" si="3106"/>
        <v>0</v>
      </c>
      <c r="UL101" t="str">
        <f t="shared" si="3107"/>
        <v>0</v>
      </c>
      <c r="UM101" t="str">
        <f t="shared" si="3108"/>
        <v>0</v>
      </c>
      <c r="UN101" t="str">
        <f t="shared" si="3109"/>
        <v>0</v>
      </c>
      <c r="UO101" t="str">
        <f t="shared" si="3110"/>
        <v>0</v>
      </c>
      <c r="UP101" t="str">
        <f t="shared" si="3111"/>
        <v>0</v>
      </c>
      <c r="UQ101" t="str">
        <f t="shared" si="3112"/>
        <v>0</v>
      </c>
      <c r="UR101" t="str">
        <f t="shared" si="3113"/>
        <v>0</v>
      </c>
      <c r="US101" t="str">
        <f t="shared" si="3114"/>
        <v>0</v>
      </c>
      <c r="UT101" t="str">
        <f t="shared" si="3115"/>
        <v>0</v>
      </c>
      <c r="UU101" t="str">
        <f t="shared" si="3116"/>
        <v>0</v>
      </c>
      <c r="UV101" t="str">
        <f t="shared" si="3117"/>
        <v>0</v>
      </c>
      <c r="UW101" t="str">
        <f t="shared" si="3118"/>
        <v>0</v>
      </c>
      <c r="UX101" t="str">
        <f t="shared" si="3119"/>
        <v>0</v>
      </c>
      <c r="UY101" t="str">
        <f t="shared" si="3120"/>
        <v>0</v>
      </c>
      <c r="UZ101" t="str">
        <f t="shared" si="3121"/>
        <v>0</v>
      </c>
      <c r="VA101" t="str">
        <f t="shared" si="3122"/>
        <v>0</v>
      </c>
      <c r="VB101" t="str">
        <f t="shared" si="3123"/>
        <v>0</v>
      </c>
      <c r="VC101" t="str">
        <f t="shared" si="3124"/>
        <v>0</v>
      </c>
      <c r="VD101" t="str">
        <f t="shared" si="3125"/>
        <v>0</v>
      </c>
      <c r="VE101" t="str">
        <f t="shared" si="3126"/>
        <v>0</v>
      </c>
      <c r="VF101" t="str">
        <f t="shared" si="3127"/>
        <v>0</v>
      </c>
      <c r="VG101" t="str">
        <f t="shared" si="3128"/>
        <v>0</v>
      </c>
      <c r="VH101" t="str">
        <f t="shared" si="3129"/>
        <v>0</v>
      </c>
      <c r="VI101" t="str">
        <f t="shared" si="3130"/>
        <v>0</v>
      </c>
      <c r="VJ101" t="str">
        <f t="shared" si="3131"/>
        <v>0</v>
      </c>
      <c r="VK101" t="str">
        <f t="shared" si="3132"/>
        <v>0</v>
      </c>
      <c r="VL101" t="str">
        <f t="shared" si="3133"/>
        <v>0</v>
      </c>
      <c r="VM101" t="str">
        <f t="shared" si="3134"/>
        <v>0</v>
      </c>
      <c r="VN101" t="str">
        <f t="shared" si="3135"/>
        <v>0</v>
      </c>
      <c r="VO101" t="str">
        <f t="shared" si="3136"/>
        <v>0</v>
      </c>
      <c r="VQ101" s="4">
        <f t="shared" si="3137"/>
        <v>-12.84</v>
      </c>
      <c r="VR101" s="4">
        <f t="shared" si="3138"/>
        <v>14.59</v>
      </c>
      <c r="VS101" s="4">
        <f t="shared" si="3139"/>
        <v>-8.4600000000000009</v>
      </c>
      <c r="VT101" s="4">
        <f t="shared" si="3140"/>
        <v>0</v>
      </c>
      <c r="VV101" s="4">
        <f t="shared" si="3141"/>
        <v>-6.7100000000000009</v>
      </c>
      <c r="VY101">
        <f t="shared" si="3142"/>
        <v>-4.05</v>
      </c>
      <c r="VZ101">
        <f t="shared" si="3143"/>
        <v>1.33</v>
      </c>
      <c r="WA101">
        <f t="shared" si="3144"/>
        <v>-6.03</v>
      </c>
      <c r="WB101">
        <f t="shared" si="3145"/>
        <v>-4.21</v>
      </c>
      <c r="WC101">
        <f t="shared" si="3146"/>
        <v>-4.25</v>
      </c>
      <c r="WD101">
        <f t="shared" si="3147"/>
        <v>6.53</v>
      </c>
      <c r="WE101">
        <f t="shared" si="3148"/>
        <v>2.27</v>
      </c>
      <c r="WF101">
        <f t="shared" si="3149"/>
        <v>12.32</v>
      </c>
      <c r="WG101">
        <f t="shared" si="3150"/>
        <v>-10.62</v>
      </c>
      <c r="WH101">
        <f t="shared" si="3151"/>
        <v>0</v>
      </c>
      <c r="WI101">
        <f t="shared" si="3152"/>
        <v>0</v>
      </c>
      <c r="WJ101">
        <f t="shared" si="3153"/>
        <v>0</v>
      </c>
      <c r="WK101">
        <f t="shared" si="3154"/>
        <v>0</v>
      </c>
      <c r="WL101">
        <f t="shared" si="3155"/>
        <v>0</v>
      </c>
      <c r="WM101">
        <f t="shared" si="3156"/>
        <v>0</v>
      </c>
      <c r="WN101">
        <f t="shared" si="3157"/>
        <v>0</v>
      </c>
      <c r="WO101">
        <f t="shared" si="3158"/>
        <v>0</v>
      </c>
      <c r="WP101">
        <f t="shared" si="3159"/>
        <v>0</v>
      </c>
      <c r="WQ101">
        <f t="shared" si="3160"/>
        <v>0</v>
      </c>
      <c r="WR101">
        <f t="shared" si="3161"/>
        <v>0</v>
      </c>
      <c r="WS101">
        <f t="shared" si="3162"/>
        <v>0</v>
      </c>
      <c r="WT101">
        <f t="shared" si="3163"/>
        <v>0</v>
      </c>
      <c r="WU101">
        <f t="shared" si="3164"/>
        <v>0</v>
      </c>
      <c r="WV101">
        <f t="shared" si="3165"/>
        <v>0</v>
      </c>
      <c r="WW101">
        <f t="shared" si="3166"/>
        <v>0</v>
      </c>
      <c r="WX101">
        <f t="shared" si="3167"/>
        <v>0</v>
      </c>
      <c r="WY101">
        <f t="shared" si="3168"/>
        <v>0</v>
      </c>
      <c r="WZ101">
        <f t="shared" si="3169"/>
        <v>0</v>
      </c>
      <c r="XA101">
        <f t="shared" si="3170"/>
        <v>0</v>
      </c>
      <c r="XB101">
        <f t="shared" si="3171"/>
        <v>0</v>
      </c>
      <c r="XC101">
        <f t="shared" si="3172"/>
        <v>0</v>
      </c>
      <c r="XD101">
        <f t="shared" si="3173"/>
        <v>0</v>
      </c>
      <c r="XE101">
        <f t="shared" si="3174"/>
        <v>0</v>
      </c>
      <c r="XF101">
        <f t="shared" si="3175"/>
        <v>0</v>
      </c>
      <c r="XG101">
        <f t="shared" si="3176"/>
        <v>0</v>
      </c>
      <c r="XH101">
        <f t="shared" si="3177"/>
        <v>0</v>
      </c>
      <c r="XI101">
        <f t="shared" si="3178"/>
        <v>0</v>
      </c>
      <c r="XJ101">
        <f t="shared" si="3179"/>
        <v>0</v>
      </c>
      <c r="XK101">
        <f t="shared" si="3180"/>
        <v>0</v>
      </c>
      <c r="XL101">
        <f t="shared" si="3181"/>
        <v>0</v>
      </c>
      <c r="XM101">
        <f t="shared" si="3182"/>
        <v>0</v>
      </c>
      <c r="XN101">
        <f t="shared" si="3183"/>
        <v>0</v>
      </c>
      <c r="XO101">
        <f t="shared" si="3184"/>
        <v>0</v>
      </c>
      <c r="XP101">
        <f t="shared" si="3185"/>
        <v>0</v>
      </c>
      <c r="XQ101">
        <f t="shared" si="3186"/>
        <v>0</v>
      </c>
      <c r="XR101">
        <f t="shared" si="3187"/>
        <v>0</v>
      </c>
      <c r="XS101">
        <f t="shared" si="3188"/>
        <v>0</v>
      </c>
      <c r="XT101">
        <f t="shared" si="3189"/>
        <v>0</v>
      </c>
      <c r="XU101">
        <f t="shared" si="3190"/>
        <v>0</v>
      </c>
      <c r="XV101">
        <f t="shared" si="3191"/>
        <v>0</v>
      </c>
      <c r="XW101">
        <f t="shared" si="3192"/>
        <v>0</v>
      </c>
      <c r="XX101">
        <f t="shared" si="3193"/>
        <v>0</v>
      </c>
      <c r="XY101">
        <f t="shared" si="3194"/>
        <v>0</v>
      </c>
      <c r="XZ101">
        <f t="shared" si="3195"/>
        <v>0</v>
      </c>
      <c r="YA101">
        <f t="shared" si="3196"/>
        <v>0</v>
      </c>
      <c r="YB101">
        <f t="shared" si="3197"/>
        <v>0</v>
      </c>
      <c r="YC101">
        <f t="shared" si="3198"/>
        <v>0</v>
      </c>
      <c r="YD101">
        <f t="shared" si="3199"/>
        <v>0</v>
      </c>
      <c r="YE101">
        <f t="shared" si="3200"/>
        <v>0</v>
      </c>
      <c r="YF101">
        <f t="shared" si="3201"/>
        <v>0</v>
      </c>
      <c r="YG101">
        <f t="shared" si="3202"/>
        <v>0</v>
      </c>
      <c r="YH101">
        <f t="shared" si="3203"/>
        <v>0</v>
      </c>
      <c r="YI101">
        <f t="shared" si="3204"/>
        <v>0</v>
      </c>
      <c r="YJ101">
        <f t="shared" si="3205"/>
        <v>0</v>
      </c>
      <c r="YK101">
        <f t="shared" si="3206"/>
        <v>0</v>
      </c>
      <c r="YL101">
        <f t="shared" si="3207"/>
        <v>0</v>
      </c>
      <c r="YM101">
        <f t="shared" si="3208"/>
        <v>0</v>
      </c>
      <c r="YN101">
        <f t="shared" si="3209"/>
        <v>0</v>
      </c>
      <c r="YO101">
        <f t="shared" si="3210"/>
        <v>0</v>
      </c>
      <c r="YP101">
        <f t="shared" si="3211"/>
        <v>0</v>
      </c>
      <c r="YQ101">
        <f t="shared" si="3212"/>
        <v>0</v>
      </c>
      <c r="YR101">
        <f t="shared" si="3213"/>
        <v>0</v>
      </c>
      <c r="YS101">
        <f t="shared" si="3214"/>
        <v>0</v>
      </c>
      <c r="YT101">
        <f t="shared" si="3215"/>
        <v>0</v>
      </c>
      <c r="YU101">
        <f t="shared" si="3216"/>
        <v>0</v>
      </c>
      <c r="YV101">
        <f t="shared" si="3217"/>
        <v>0</v>
      </c>
      <c r="YW101">
        <f t="shared" si="3218"/>
        <v>0</v>
      </c>
      <c r="YX101">
        <f t="shared" si="3219"/>
        <v>0</v>
      </c>
      <c r="YY101">
        <f t="shared" si="3220"/>
        <v>0</v>
      </c>
      <c r="YZ101">
        <f t="shared" si="3221"/>
        <v>0</v>
      </c>
      <c r="ZA101">
        <f t="shared" si="3222"/>
        <v>0</v>
      </c>
      <c r="ZB101">
        <f t="shared" si="3223"/>
        <v>0</v>
      </c>
      <c r="ZC101">
        <f t="shared" si="3224"/>
        <v>0</v>
      </c>
      <c r="ZD101">
        <f t="shared" si="3225"/>
        <v>0</v>
      </c>
      <c r="ZE101">
        <f t="shared" si="3226"/>
        <v>0</v>
      </c>
      <c r="ZG101" s="4">
        <f t="shared" si="3227"/>
        <v>258</v>
      </c>
      <c r="ZH101" s="4">
        <f t="shared" si="3228"/>
        <v>81</v>
      </c>
      <c r="ZI101" s="4">
        <f t="shared" si="3229"/>
        <v>95</v>
      </c>
      <c r="ZJ101" s="4">
        <f t="shared" si="3230"/>
        <v>0</v>
      </c>
      <c r="ZL101" s="4">
        <f t="shared" si="3231"/>
        <v>434</v>
      </c>
      <c r="ZO101">
        <f t="shared" si="3232"/>
        <v>51</v>
      </c>
      <c r="ZP101">
        <f t="shared" si="3233"/>
        <v>42</v>
      </c>
      <c r="ZQ101">
        <f t="shared" si="3234"/>
        <v>64</v>
      </c>
      <c r="ZR101">
        <f t="shared" si="3235"/>
        <v>39</v>
      </c>
      <c r="ZS101">
        <f t="shared" si="3236"/>
        <v>56</v>
      </c>
      <c r="ZT101">
        <f t="shared" si="3237"/>
        <v>31</v>
      </c>
      <c r="ZU101">
        <f t="shared" si="3238"/>
        <v>51</v>
      </c>
      <c r="ZV101">
        <f t="shared" si="3239"/>
        <v>30</v>
      </c>
      <c r="ZW101">
        <f t="shared" si="3240"/>
        <v>70</v>
      </c>
      <c r="ZX101">
        <f t="shared" si="3241"/>
        <v>0</v>
      </c>
      <c r="ZY101">
        <f t="shared" si="3242"/>
        <v>0</v>
      </c>
      <c r="ZZ101">
        <f t="shared" si="3243"/>
        <v>0</v>
      </c>
      <c r="AAA101">
        <f t="shared" si="3244"/>
        <v>0</v>
      </c>
      <c r="AAB101">
        <f t="shared" si="3245"/>
        <v>0</v>
      </c>
      <c r="AAC101">
        <f t="shared" si="3246"/>
        <v>0</v>
      </c>
      <c r="AAD101">
        <f t="shared" si="3247"/>
        <v>0</v>
      </c>
      <c r="AAE101">
        <f t="shared" si="3248"/>
        <v>0</v>
      </c>
      <c r="AAF101">
        <f t="shared" si="3249"/>
        <v>0</v>
      </c>
      <c r="AAG101">
        <f t="shared" si="3250"/>
        <v>0</v>
      </c>
      <c r="AAH101">
        <f t="shared" si="3251"/>
        <v>0</v>
      </c>
      <c r="AAI101">
        <f t="shared" si="3252"/>
        <v>0</v>
      </c>
      <c r="AAJ101">
        <f t="shared" si="3253"/>
        <v>0</v>
      </c>
      <c r="AAK101">
        <f t="shared" si="3254"/>
        <v>0</v>
      </c>
      <c r="AAL101">
        <f t="shared" si="3255"/>
        <v>0</v>
      </c>
      <c r="AAM101">
        <f t="shared" si="3256"/>
        <v>0</v>
      </c>
      <c r="AAN101">
        <f t="shared" si="3257"/>
        <v>0</v>
      </c>
      <c r="AAO101">
        <f t="shared" si="3258"/>
        <v>0</v>
      </c>
      <c r="AAP101">
        <f t="shared" si="3259"/>
        <v>0</v>
      </c>
      <c r="AAQ101">
        <f t="shared" si="3260"/>
        <v>0</v>
      </c>
      <c r="AAR101">
        <f t="shared" si="3261"/>
        <v>0</v>
      </c>
      <c r="AAS101">
        <f t="shared" si="3262"/>
        <v>0</v>
      </c>
      <c r="AAT101">
        <f t="shared" si="3263"/>
        <v>0</v>
      </c>
      <c r="AAU101">
        <f t="shared" si="3264"/>
        <v>0</v>
      </c>
      <c r="AAV101">
        <f t="shared" si="3265"/>
        <v>0</v>
      </c>
      <c r="AAW101">
        <f t="shared" si="3266"/>
        <v>0</v>
      </c>
      <c r="AAX101">
        <f t="shared" si="3267"/>
        <v>0</v>
      </c>
      <c r="AAY101">
        <f t="shared" si="3268"/>
        <v>0</v>
      </c>
      <c r="AAZ101">
        <f t="shared" si="3269"/>
        <v>0</v>
      </c>
      <c r="ABA101">
        <f t="shared" si="3270"/>
        <v>0</v>
      </c>
      <c r="ABB101">
        <f t="shared" si="3271"/>
        <v>0</v>
      </c>
      <c r="ABC101">
        <f t="shared" si="3272"/>
        <v>0</v>
      </c>
      <c r="ABD101">
        <f t="shared" si="3273"/>
        <v>0</v>
      </c>
      <c r="ABE101">
        <f t="shared" si="3274"/>
        <v>0</v>
      </c>
      <c r="ABF101">
        <f t="shared" si="3275"/>
        <v>0</v>
      </c>
      <c r="ABG101">
        <f t="shared" si="3276"/>
        <v>0</v>
      </c>
      <c r="ABH101">
        <f t="shared" si="3277"/>
        <v>0</v>
      </c>
      <c r="ABI101">
        <f t="shared" si="3278"/>
        <v>0</v>
      </c>
      <c r="ABJ101">
        <f t="shared" si="3279"/>
        <v>0</v>
      </c>
      <c r="ABK101">
        <f t="shared" si="3280"/>
        <v>0</v>
      </c>
      <c r="ABL101">
        <f t="shared" si="3281"/>
        <v>0</v>
      </c>
      <c r="ABM101">
        <f t="shared" si="3282"/>
        <v>0</v>
      </c>
      <c r="ABN101">
        <f t="shared" si="3283"/>
        <v>0</v>
      </c>
      <c r="ABO101">
        <f t="shared" si="3284"/>
        <v>0</v>
      </c>
      <c r="ABP101">
        <f t="shared" si="3285"/>
        <v>0</v>
      </c>
      <c r="ABQ101">
        <f t="shared" si="3286"/>
        <v>0</v>
      </c>
      <c r="ABR101">
        <f t="shared" si="3287"/>
        <v>0</v>
      </c>
      <c r="ABS101">
        <f t="shared" si="3288"/>
        <v>0</v>
      </c>
      <c r="ABT101">
        <f t="shared" si="3289"/>
        <v>0</v>
      </c>
      <c r="ABU101">
        <f t="shared" si="3290"/>
        <v>0</v>
      </c>
      <c r="ABV101">
        <f t="shared" si="3291"/>
        <v>0</v>
      </c>
      <c r="ABW101">
        <f t="shared" si="3292"/>
        <v>0</v>
      </c>
      <c r="ABX101">
        <f t="shared" si="3293"/>
        <v>0</v>
      </c>
      <c r="ABY101">
        <f t="shared" si="3294"/>
        <v>0</v>
      </c>
      <c r="ABZ101">
        <f t="shared" si="3295"/>
        <v>0</v>
      </c>
      <c r="ACA101">
        <f t="shared" si="3296"/>
        <v>0</v>
      </c>
      <c r="ACB101">
        <f t="shared" si="3297"/>
        <v>0</v>
      </c>
      <c r="ACC101">
        <f t="shared" si="3298"/>
        <v>0</v>
      </c>
      <c r="ACD101">
        <f t="shared" si="3299"/>
        <v>0</v>
      </c>
      <c r="ACE101">
        <f t="shared" si="3300"/>
        <v>0</v>
      </c>
      <c r="ACF101">
        <f t="shared" si="3301"/>
        <v>0</v>
      </c>
      <c r="ACG101">
        <f t="shared" si="3302"/>
        <v>0</v>
      </c>
      <c r="ACH101">
        <f t="shared" si="3303"/>
        <v>0</v>
      </c>
      <c r="ACI101">
        <f t="shared" si="3304"/>
        <v>0</v>
      </c>
      <c r="ACJ101">
        <f t="shared" si="3305"/>
        <v>0</v>
      </c>
      <c r="ACK101">
        <f t="shared" si="3306"/>
        <v>0</v>
      </c>
      <c r="ACL101">
        <f t="shared" si="3307"/>
        <v>0</v>
      </c>
      <c r="ACM101">
        <f t="shared" si="3308"/>
        <v>0</v>
      </c>
      <c r="ACN101">
        <f t="shared" si="3309"/>
        <v>0</v>
      </c>
      <c r="ACO101">
        <f t="shared" si="3310"/>
        <v>0</v>
      </c>
      <c r="ACP101">
        <f t="shared" si="3311"/>
        <v>0</v>
      </c>
      <c r="ACQ101">
        <f t="shared" si="3312"/>
        <v>0</v>
      </c>
      <c r="ACR101">
        <f t="shared" si="3313"/>
        <v>0</v>
      </c>
      <c r="ACS101">
        <f t="shared" si="3314"/>
        <v>0</v>
      </c>
      <c r="ACT101">
        <f t="shared" si="3315"/>
        <v>0</v>
      </c>
      <c r="ACU101">
        <f t="shared" si="3316"/>
        <v>0</v>
      </c>
      <c r="ACW101" s="4">
        <f t="shared" si="3317"/>
        <v>155.10000000000002</v>
      </c>
      <c r="ACX101" s="4">
        <f t="shared" si="3318"/>
        <v>102.80000000000001</v>
      </c>
      <c r="ACY101" s="4">
        <f t="shared" si="3319"/>
        <v>39.299999999999997</v>
      </c>
      <c r="ACZ101" s="4">
        <f t="shared" si="3320"/>
        <v>0</v>
      </c>
      <c r="ADA101" s="88">
        <f t="shared" si="3321"/>
        <v>7.1693793315739685</v>
      </c>
      <c r="ADB101" s="4">
        <f t="shared" si="3322"/>
        <v>297.20000000000005</v>
      </c>
      <c r="ADC101" s="5">
        <f t="shared" si="3323"/>
        <v>5.5695601262577288</v>
      </c>
      <c r="ADD101" s="5">
        <f t="shared" si="3324"/>
        <v>4.4328320518603004</v>
      </c>
      <c r="ADE101">
        <f t="shared" si="3325"/>
        <v>23.3</v>
      </c>
      <c r="ADF101">
        <f t="shared" si="3326"/>
        <v>48.6</v>
      </c>
      <c r="ADG101">
        <f t="shared" si="3327"/>
        <v>29</v>
      </c>
      <c r="ADH101">
        <f t="shared" si="3328"/>
        <v>25.1</v>
      </c>
      <c r="ADI101">
        <f t="shared" si="3329"/>
        <v>14.2</v>
      </c>
      <c r="ADJ101">
        <f t="shared" si="3330"/>
        <v>25.7</v>
      </c>
      <c r="ADK101">
        <f t="shared" si="3331"/>
        <v>73.7</v>
      </c>
      <c r="ADL101">
        <f t="shared" si="3332"/>
        <v>29.1</v>
      </c>
      <c r="ADM101">
        <f t="shared" si="3333"/>
        <v>28.5</v>
      </c>
      <c r="ADN101">
        <f t="shared" si="3334"/>
        <v>0</v>
      </c>
      <c r="ADO101">
        <f t="shared" si="3335"/>
        <v>0</v>
      </c>
      <c r="ADP101">
        <f t="shared" si="3336"/>
        <v>0</v>
      </c>
      <c r="ADQ101">
        <f t="shared" si="3337"/>
        <v>0</v>
      </c>
      <c r="ADR101">
        <f t="shared" si="3338"/>
        <v>0</v>
      </c>
      <c r="ADS101">
        <f t="shared" si="3339"/>
        <v>0</v>
      </c>
      <c r="ADT101">
        <f t="shared" si="3340"/>
        <v>0</v>
      </c>
      <c r="ADU101">
        <f t="shared" si="3341"/>
        <v>0</v>
      </c>
      <c r="ADV101">
        <f t="shared" si="3342"/>
        <v>0</v>
      </c>
      <c r="ADW101">
        <f t="shared" si="3343"/>
        <v>0</v>
      </c>
      <c r="ADX101">
        <f t="shared" si="3344"/>
        <v>0</v>
      </c>
      <c r="ADY101">
        <f t="shared" si="3345"/>
        <v>0</v>
      </c>
      <c r="ADZ101">
        <f t="shared" si="3346"/>
        <v>0</v>
      </c>
      <c r="AEA101">
        <f t="shared" si="3347"/>
        <v>0</v>
      </c>
      <c r="AEB101">
        <f t="shared" si="3348"/>
        <v>0</v>
      </c>
      <c r="AEC101">
        <f t="shared" si="3349"/>
        <v>0</v>
      </c>
      <c r="AED101">
        <f t="shared" si="3350"/>
        <v>0</v>
      </c>
      <c r="AEE101">
        <f t="shared" si="3351"/>
        <v>0</v>
      </c>
      <c r="AEF101">
        <f t="shared" si="3352"/>
        <v>0</v>
      </c>
      <c r="AEG101">
        <f t="shared" si="3353"/>
        <v>0</v>
      </c>
      <c r="AEH101">
        <f t="shared" si="3354"/>
        <v>0</v>
      </c>
      <c r="AEI101">
        <f t="shared" si="3355"/>
        <v>0</v>
      </c>
      <c r="AEJ101">
        <f t="shared" si="3356"/>
        <v>0</v>
      </c>
      <c r="AEK101">
        <f t="shared" si="3357"/>
        <v>0</v>
      </c>
      <c r="AEL101">
        <f t="shared" si="3358"/>
        <v>0</v>
      </c>
      <c r="AEM101">
        <f t="shared" si="3359"/>
        <v>0</v>
      </c>
      <c r="AEN101">
        <f t="shared" si="3360"/>
        <v>0</v>
      </c>
      <c r="AEO101">
        <f t="shared" si="3361"/>
        <v>0</v>
      </c>
      <c r="AEP101">
        <f t="shared" si="3362"/>
        <v>0</v>
      </c>
      <c r="AEQ101">
        <f t="shared" si="3363"/>
        <v>0</v>
      </c>
      <c r="AER101">
        <f t="shared" si="3364"/>
        <v>0</v>
      </c>
      <c r="AES101">
        <f t="shared" si="3365"/>
        <v>0</v>
      </c>
      <c r="AET101">
        <f t="shared" si="3366"/>
        <v>0</v>
      </c>
      <c r="AEU101">
        <f t="shared" si="3367"/>
        <v>0</v>
      </c>
      <c r="AEV101">
        <f t="shared" si="3368"/>
        <v>0</v>
      </c>
      <c r="AEW101">
        <f t="shared" si="3369"/>
        <v>0</v>
      </c>
      <c r="AEX101">
        <f t="shared" si="3370"/>
        <v>0</v>
      </c>
      <c r="AEY101">
        <f t="shared" si="3371"/>
        <v>0</v>
      </c>
      <c r="AEZ101">
        <f t="shared" si="3372"/>
        <v>0</v>
      </c>
      <c r="AFA101">
        <f t="shared" si="3373"/>
        <v>0</v>
      </c>
      <c r="AFB101">
        <f t="shared" si="3374"/>
        <v>0</v>
      </c>
      <c r="AFC101">
        <f t="shared" si="3375"/>
        <v>0</v>
      </c>
      <c r="AFD101">
        <f t="shared" si="3376"/>
        <v>0</v>
      </c>
      <c r="AFE101">
        <f t="shared" si="3377"/>
        <v>0</v>
      </c>
      <c r="AFF101">
        <f t="shared" si="3378"/>
        <v>0</v>
      </c>
      <c r="AFG101">
        <f t="shared" si="3379"/>
        <v>0</v>
      </c>
      <c r="AFH101">
        <f t="shared" si="3380"/>
        <v>0</v>
      </c>
      <c r="AFI101">
        <f t="shared" si="3381"/>
        <v>0</v>
      </c>
      <c r="AFJ101">
        <f t="shared" si="3382"/>
        <v>0</v>
      </c>
      <c r="AFK101">
        <f t="shared" si="3383"/>
        <v>0</v>
      </c>
      <c r="AFL101">
        <f t="shared" si="3384"/>
        <v>0</v>
      </c>
      <c r="AFM101">
        <f t="shared" si="3385"/>
        <v>0</v>
      </c>
      <c r="AFN101">
        <f t="shared" si="3386"/>
        <v>0</v>
      </c>
      <c r="AFO101">
        <f t="shared" si="3387"/>
        <v>0</v>
      </c>
      <c r="AFP101">
        <f t="shared" si="3388"/>
        <v>0</v>
      </c>
      <c r="AFQ101">
        <f t="shared" si="3389"/>
        <v>0</v>
      </c>
      <c r="AFR101">
        <f t="shared" si="3390"/>
        <v>0</v>
      </c>
      <c r="AFS101">
        <f t="shared" si="3391"/>
        <v>0</v>
      </c>
      <c r="AFT101">
        <f t="shared" si="3392"/>
        <v>0</v>
      </c>
      <c r="AFU101">
        <f t="shared" si="3393"/>
        <v>0</v>
      </c>
      <c r="AFV101">
        <f t="shared" si="3394"/>
        <v>0</v>
      </c>
      <c r="AFW101">
        <f t="shared" si="3395"/>
        <v>0</v>
      </c>
      <c r="AFX101">
        <f t="shared" si="3396"/>
        <v>0</v>
      </c>
      <c r="AFY101">
        <f t="shared" si="3397"/>
        <v>0</v>
      </c>
      <c r="AFZ101">
        <f t="shared" si="3398"/>
        <v>0</v>
      </c>
      <c r="AGA101">
        <f t="shared" si="3399"/>
        <v>0</v>
      </c>
      <c r="AGB101">
        <f t="shared" si="3400"/>
        <v>0</v>
      </c>
      <c r="AGC101">
        <f t="shared" si="3401"/>
        <v>0</v>
      </c>
      <c r="AGD101">
        <f t="shared" si="3402"/>
        <v>0</v>
      </c>
      <c r="AGE101">
        <f t="shared" si="3403"/>
        <v>0</v>
      </c>
      <c r="AGF101">
        <f t="shared" si="3404"/>
        <v>0</v>
      </c>
      <c r="AGG101">
        <f t="shared" si="3405"/>
        <v>0</v>
      </c>
      <c r="AGH101">
        <f t="shared" si="3406"/>
        <v>0</v>
      </c>
      <c r="AGI101">
        <f t="shared" si="3407"/>
        <v>0</v>
      </c>
      <c r="AGJ101">
        <f t="shared" si="3408"/>
        <v>0</v>
      </c>
      <c r="AGK101">
        <f t="shared" si="3409"/>
        <v>0</v>
      </c>
      <c r="AGM101" s="88">
        <f t="shared" si="3410"/>
        <v>65</v>
      </c>
      <c r="AGN101" s="88">
        <v>65</v>
      </c>
      <c r="AGO101">
        <v>9</v>
      </c>
      <c r="AGP101">
        <f t="shared" si="3411"/>
        <v>9</v>
      </c>
      <c r="AGQ101">
        <f t="shared" si="3412"/>
        <v>9</v>
      </c>
      <c r="AGR101">
        <f t="shared" si="3413"/>
        <v>9</v>
      </c>
      <c r="AGS101">
        <f t="shared" si="3414"/>
        <v>3</v>
      </c>
      <c r="AGT101">
        <f t="shared" si="3415"/>
        <v>1</v>
      </c>
      <c r="AGU101">
        <f t="shared" si="3416"/>
        <v>9</v>
      </c>
      <c r="AGV101">
        <f t="shared" si="3417"/>
        <v>4</v>
      </c>
      <c r="AGW101">
        <f t="shared" si="3418"/>
        <v>4</v>
      </c>
      <c r="AGX101">
        <f t="shared" si="3419"/>
        <v>9</v>
      </c>
      <c r="AGY101">
        <f t="shared" si="3420"/>
        <v>0</v>
      </c>
      <c r="AGZ101">
        <f t="shared" si="3421"/>
        <v>0</v>
      </c>
      <c r="AHA101">
        <f t="shared" si="3422"/>
        <v>0</v>
      </c>
      <c r="AHB101">
        <f t="shared" si="3423"/>
        <v>0</v>
      </c>
      <c r="AHC101">
        <f t="shared" si="3424"/>
        <v>0</v>
      </c>
      <c r="AHD101">
        <f t="shared" si="3425"/>
        <v>0</v>
      </c>
      <c r="AHE101">
        <f t="shared" si="3426"/>
        <v>0</v>
      </c>
      <c r="AHF101">
        <f t="shared" si="3427"/>
        <v>0</v>
      </c>
      <c r="AHG101">
        <f t="shared" si="3428"/>
        <v>0</v>
      </c>
      <c r="AHH101">
        <f t="shared" si="3429"/>
        <v>0</v>
      </c>
      <c r="AHI101">
        <f t="shared" si="3430"/>
        <v>0</v>
      </c>
      <c r="AHJ101">
        <f t="shared" si="3431"/>
        <v>0</v>
      </c>
      <c r="AHK101">
        <f t="shared" si="3432"/>
        <v>0</v>
      </c>
      <c r="AHL101">
        <f t="shared" si="3433"/>
        <v>0</v>
      </c>
      <c r="AHM101">
        <f t="shared" si="3434"/>
        <v>0</v>
      </c>
      <c r="AHN101">
        <f t="shared" si="3435"/>
        <v>0</v>
      </c>
      <c r="AHO101">
        <f t="shared" si="3436"/>
        <v>0</v>
      </c>
      <c r="AHP101">
        <f t="shared" si="3437"/>
        <v>0</v>
      </c>
      <c r="AHQ101">
        <f t="shared" si="3438"/>
        <v>0</v>
      </c>
      <c r="AHR101">
        <f t="shared" si="3439"/>
        <v>0</v>
      </c>
      <c r="AHS101">
        <f t="shared" si="3440"/>
        <v>0</v>
      </c>
      <c r="AHT101">
        <f t="shared" si="3441"/>
        <v>0</v>
      </c>
      <c r="AHU101">
        <f t="shared" si="3442"/>
        <v>0</v>
      </c>
      <c r="AHV101">
        <f t="shared" si="3443"/>
        <v>0</v>
      </c>
      <c r="AHW101">
        <f t="shared" si="3444"/>
        <v>0</v>
      </c>
      <c r="AHX101">
        <f t="shared" si="3445"/>
        <v>0</v>
      </c>
      <c r="AHY101">
        <f t="shared" si="3446"/>
        <v>0</v>
      </c>
      <c r="AHZ101">
        <f t="shared" si="3447"/>
        <v>0</v>
      </c>
      <c r="AIA101">
        <f t="shared" si="3448"/>
        <v>0</v>
      </c>
      <c r="AIB101">
        <f t="shared" si="3449"/>
        <v>0</v>
      </c>
      <c r="AIC101">
        <f t="shared" si="3450"/>
        <v>0</v>
      </c>
      <c r="AID101">
        <f t="shared" si="3451"/>
        <v>0</v>
      </c>
      <c r="AIE101">
        <f t="shared" si="3452"/>
        <v>0</v>
      </c>
      <c r="AIF101">
        <f t="shared" si="3453"/>
        <v>0</v>
      </c>
      <c r="AIG101">
        <f t="shared" si="3454"/>
        <v>0</v>
      </c>
      <c r="AIH101">
        <f t="shared" si="3455"/>
        <v>0</v>
      </c>
      <c r="AII101">
        <f t="shared" si="3456"/>
        <v>0</v>
      </c>
      <c r="AIJ101">
        <f t="shared" si="3457"/>
        <v>0</v>
      </c>
      <c r="AIK101">
        <f t="shared" si="3458"/>
        <v>0</v>
      </c>
      <c r="AIL101">
        <f t="shared" si="3459"/>
        <v>0</v>
      </c>
      <c r="AIM101">
        <f t="shared" si="3460"/>
        <v>0</v>
      </c>
      <c r="AIN101">
        <f t="shared" si="3461"/>
        <v>0</v>
      </c>
      <c r="AIO101">
        <f t="shared" si="3462"/>
        <v>0</v>
      </c>
      <c r="AIP101">
        <f t="shared" si="3463"/>
        <v>0</v>
      </c>
      <c r="AIQ101">
        <f t="shared" si="3464"/>
        <v>0</v>
      </c>
      <c r="AIR101">
        <f t="shared" si="3465"/>
        <v>0</v>
      </c>
      <c r="AIS101">
        <f t="shared" si="3466"/>
        <v>0</v>
      </c>
      <c r="AIT101">
        <f t="shared" si="3467"/>
        <v>0</v>
      </c>
      <c r="AIU101">
        <f t="shared" si="3468"/>
        <v>0</v>
      </c>
      <c r="AIV101">
        <f t="shared" si="3469"/>
        <v>0</v>
      </c>
      <c r="AIW101">
        <f t="shared" si="3470"/>
        <v>0</v>
      </c>
      <c r="AIX101">
        <f t="shared" si="3471"/>
        <v>0</v>
      </c>
      <c r="AIY101">
        <f t="shared" si="3472"/>
        <v>0</v>
      </c>
      <c r="AIZ101">
        <f t="shared" si="3473"/>
        <v>0</v>
      </c>
      <c r="AJA101">
        <f t="shared" si="3474"/>
        <v>0</v>
      </c>
      <c r="AJB101">
        <f t="shared" si="3475"/>
        <v>0</v>
      </c>
      <c r="AJC101">
        <f t="shared" si="3476"/>
        <v>0</v>
      </c>
      <c r="AJD101">
        <f t="shared" si="3477"/>
        <v>0</v>
      </c>
      <c r="AJE101">
        <f t="shared" si="3478"/>
        <v>0</v>
      </c>
      <c r="AJF101">
        <f t="shared" si="3479"/>
        <v>0</v>
      </c>
      <c r="AJG101">
        <f t="shared" si="3480"/>
        <v>0</v>
      </c>
      <c r="AJH101">
        <f t="shared" si="3481"/>
        <v>0</v>
      </c>
      <c r="AJI101">
        <f t="shared" si="3482"/>
        <v>0</v>
      </c>
      <c r="AJJ101">
        <f t="shared" si="3483"/>
        <v>0</v>
      </c>
      <c r="AJK101">
        <f t="shared" si="3484"/>
        <v>0</v>
      </c>
      <c r="AJL101">
        <f t="shared" si="3485"/>
        <v>0</v>
      </c>
      <c r="AJM101">
        <f t="shared" si="3486"/>
        <v>0</v>
      </c>
      <c r="AJN101">
        <f t="shared" si="3487"/>
        <v>0</v>
      </c>
      <c r="AJO101">
        <f t="shared" si="3488"/>
        <v>0</v>
      </c>
      <c r="AJP101">
        <f t="shared" si="3489"/>
        <v>0</v>
      </c>
      <c r="AJQ101">
        <f t="shared" si="3490"/>
        <v>0</v>
      </c>
      <c r="AJR101">
        <f t="shared" si="3491"/>
        <v>0</v>
      </c>
      <c r="AJS101">
        <f t="shared" si="3492"/>
        <v>0</v>
      </c>
      <c r="AJT101">
        <f t="shared" si="3493"/>
        <v>0</v>
      </c>
      <c r="AJU101">
        <f t="shared" si="3494"/>
        <v>0</v>
      </c>
      <c r="AJV101">
        <f t="shared" si="3495"/>
        <v>0</v>
      </c>
      <c r="AJX101">
        <v>40</v>
      </c>
      <c r="AJY101">
        <v>1</v>
      </c>
      <c r="AJZ101">
        <v>1</v>
      </c>
      <c r="AKA101">
        <f t="shared" si="3496"/>
        <v>2</v>
      </c>
      <c r="AKB101">
        <f t="shared" si="3497"/>
        <v>2</v>
      </c>
      <c r="AKC101">
        <f t="shared" si="3498"/>
        <v>2</v>
      </c>
      <c r="AKD101">
        <f t="shared" si="3499"/>
        <v>8</v>
      </c>
      <c r="AKE101">
        <f t="shared" si="3500"/>
        <v>1</v>
      </c>
      <c r="AKF101">
        <f t="shared" si="3501"/>
        <v>8</v>
      </c>
      <c r="AKG101">
        <f t="shared" si="3502"/>
        <v>0</v>
      </c>
      <c r="AKH101">
        <f t="shared" si="3503"/>
        <v>0</v>
      </c>
      <c r="AKI101">
        <f t="shared" si="3504"/>
        <v>0</v>
      </c>
      <c r="AKJ101">
        <f t="shared" si="3505"/>
        <v>0</v>
      </c>
      <c r="AKK101">
        <f t="shared" si="3506"/>
        <v>0</v>
      </c>
      <c r="AKL101">
        <f t="shared" si="3507"/>
        <v>0</v>
      </c>
      <c r="AKM101">
        <f t="shared" si="3508"/>
        <v>0</v>
      </c>
      <c r="AKN101">
        <f t="shared" si="3509"/>
        <v>0</v>
      </c>
      <c r="AKO101">
        <f t="shared" si="3510"/>
        <v>0</v>
      </c>
      <c r="AKP101">
        <f t="shared" si="3511"/>
        <v>0</v>
      </c>
      <c r="AKQ101">
        <f t="shared" si="3512"/>
        <v>0</v>
      </c>
      <c r="AKR101">
        <f t="shared" si="3513"/>
        <v>0</v>
      </c>
      <c r="AKS101">
        <f t="shared" si="3514"/>
        <v>0</v>
      </c>
      <c r="AKT101">
        <f t="shared" si="3515"/>
        <v>0</v>
      </c>
      <c r="AKU101">
        <f t="shared" si="3516"/>
        <v>0</v>
      </c>
      <c r="AKV101">
        <f t="shared" si="3517"/>
        <v>0</v>
      </c>
      <c r="AKW101">
        <f t="shared" si="3518"/>
        <v>0</v>
      </c>
      <c r="AKX101">
        <f t="shared" si="3519"/>
        <v>0</v>
      </c>
      <c r="AKY101">
        <f t="shared" si="3520"/>
        <v>0</v>
      </c>
      <c r="AKZ101">
        <f t="shared" si="3521"/>
        <v>0</v>
      </c>
      <c r="ALA101">
        <f t="shared" si="3522"/>
        <v>0</v>
      </c>
      <c r="ALB101">
        <f t="shared" si="3523"/>
        <v>0</v>
      </c>
      <c r="ALC101">
        <f t="shared" si="3524"/>
        <v>0</v>
      </c>
      <c r="ALD101">
        <f t="shared" si="3525"/>
        <v>0</v>
      </c>
      <c r="ALE101">
        <f t="shared" si="3526"/>
        <v>0</v>
      </c>
      <c r="ALF101">
        <f t="shared" si="3527"/>
        <v>0</v>
      </c>
      <c r="ALG101">
        <f t="shared" si="3528"/>
        <v>0</v>
      </c>
      <c r="ALH101">
        <f t="shared" si="3529"/>
        <v>0</v>
      </c>
      <c r="ALI101">
        <f t="shared" si="3530"/>
        <v>0</v>
      </c>
      <c r="ALJ101">
        <f t="shared" si="3531"/>
        <v>0</v>
      </c>
      <c r="ALK101">
        <f t="shared" si="3532"/>
        <v>0</v>
      </c>
      <c r="ALL101">
        <f t="shared" si="3533"/>
        <v>0</v>
      </c>
      <c r="ALM101">
        <f t="shared" si="3534"/>
        <v>0</v>
      </c>
      <c r="ALN101">
        <f t="shared" si="3535"/>
        <v>0</v>
      </c>
      <c r="ALO101">
        <f t="shared" si="3536"/>
        <v>0</v>
      </c>
      <c r="ALP101">
        <f t="shared" si="3537"/>
        <v>0</v>
      </c>
      <c r="ALQ101">
        <f t="shared" si="3538"/>
        <v>0</v>
      </c>
      <c r="ALR101">
        <f t="shared" si="3539"/>
        <v>0</v>
      </c>
      <c r="ALS101">
        <f t="shared" si="3540"/>
        <v>0</v>
      </c>
      <c r="ALT101">
        <f t="shared" si="3541"/>
        <v>0</v>
      </c>
      <c r="ALU101">
        <f t="shared" si="3542"/>
        <v>0</v>
      </c>
      <c r="ALV101">
        <f t="shared" si="3543"/>
        <v>0</v>
      </c>
      <c r="ALW101">
        <f t="shared" si="3544"/>
        <v>0</v>
      </c>
      <c r="ALX101">
        <f t="shared" si="3545"/>
        <v>0</v>
      </c>
      <c r="ALY101">
        <f t="shared" si="3546"/>
        <v>0</v>
      </c>
      <c r="ALZ101">
        <f t="shared" si="3547"/>
        <v>0</v>
      </c>
      <c r="AMA101">
        <f t="shared" si="3548"/>
        <v>0</v>
      </c>
      <c r="AMB101">
        <f t="shared" si="3549"/>
        <v>0</v>
      </c>
      <c r="AMC101">
        <f t="shared" si="3550"/>
        <v>0</v>
      </c>
      <c r="AMD101">
        <f t="shared" si="3551"/>
        <v>0</v>
      </c>
      <c r="AME101">
        <f t="shared" si="3552"/>
        <v>0</v>
      </c>
      <c r="AMF101">
        <f t="shared" si="3553"/>
        <v>0</v>
      </c>
      <c r="AMG101">
        <f t="shared" si="3554"/>
        <v>0</v>
      </c>
      <c r="AMH101">
        <f t="shared" si="3555"/>
        <v>0</v>
      </c>
      <c r="AMI101">
        <f t="shared" si="3556"/>
        <v>0</v>
      </c>
      <c r="AMJ101">
        <f t="shared" si="3557"/>
        <v>0</v>
      </c>
      <c r="AMK101">
        <f t="shared" si="3558"/>
        <v>0</v>
      </c>
      <c r="AML101">
        <f t="shared" si="3559"/>
        <v>0</v>
      </c>
      <c r="AMM101">
        <f t="shared" si="3560"/>
        <v>0</v>
      </c>
      <c r="AMN101">
        <f t="shared" si="3561"/>
        <v>0</v>
      </c>
      <c r="AMO101">
        <f t="shared" si="3562"/>
        <v>0</v>
      </c>
      <c r="AMP101">
        <f t="shared" si="3563"/>
        <v>0</v>
      </c>
      <c r="AMQ101">
        <f t="shared" si="3564"/>
        <v>0</v>
      </c>
      <c r="AMR101">
        <f t="shared" si="3565"/>
        <v>0</v>
      </c>
      <c r="AMS101">
        <f t="shared" si="3566"/>
        <v>0</v>
      </c>
      <c r="AMT101">
        <f t="shared" si="3567"/>
        <v>0</v>
      </c>
      <c r="AMU101">
        <f t="shared" si="3568"/>
        <v>0</v>
      </c>
      <c r="AMV101">
        <f t="shared" si="3569"/>
        <v>0</v>
      </c>
      <c r="AMW101">
        <f t="shared" si="3570"/>
        <v>0</v>
      </c>
      <c r="AMX101">
        <f t="shared" si="3571"/>
        <v>0</v>
      </c>
      <c r="AMY101">
        <f t="shared" si="3572"/>
        <v>0</v>
      </c>
      <c r="AMZ101">
        <f t="shared" si="3573"/>
        <v>0</v>
      </c>
      <c r="ANA101">
        <f t="shared" si="3574"/>
        <v>0</v>
      </c>
      <c r="ANB101">
        <f t="shared" si="3575"/>
        <v>0</v>
      </c>
      <c r="ANC101">
        <f t="shared" si="3576"/>
        <v>0</v>
      </c>
      <c r="AND101">
        <f t="shared" si="3577"/>
        <v>0</v>
      </c>
      <c r="ANR101" s="4">
        <v>1684</v>
      </c>
      <c r="ANS101" s="4">
        <f t="shared" si="3578"/>
        <v>1684</v>
      </c>
      <c r="ANU101" s="4">
        <v>1703</v>
      </c>
      <c r="ANV101" t="str">
        <f t="shared" si="3579"/>
        <v>1698</v>
      </c>
      <c r="ANW101" t="str">
        <f t="shared" si="3580"/>
        <v>1708</v>
      </c>
      <c r="ANX101" t="str">
        <f t="shared" si="3581"/>
        <v>1705</v>
      </c>
      <c r="ANY101" t="str">
        <f t="shared" si="3582"/>
        <v>1691</v>
      </c>
      <c r="ANZ101" t="str">
        <f t="shared" si="3583"/>
        <v>1675</v>
      </c>
      <c r="AOA101" t="str">
        <f t="shared" si="3584"/>
        <v>1679</v>
      </c>
      <c r="AOB101" t="str">
        <f t="shared" si="3585"/>
        <v>1685</v>
      </c>
      <c r="AOC101" t="str">
        <f t="shared" si="3586"/>
        <v>1690</v>
      </c>
      <c r="AOD101" t="str">
        <f t="shared" si="3587"/>
        <v>1684</v>
      </c>
      <c r="AOE101" t="str">
        <f t="shared" si="3588"/>
        <v>1684</v>
      </c>
      <c r="AOF101" t="str">
        <f t="shared" si="3589"/>
        <v>1684</v>
      </c>
      <c r="AOG101" t="str">
        <f t="shared" si="3590"/>
        <v>1684</v>
      </c>
      <c r="AOH101" t="str">
        <f t="shared" si="3591"/>
        <v>1684</v>
      </c>
      <c r="AOI101" t="str">
        <f t="shared" si="3592"/>
        <v>1684</v>
      </c>
      <c r="AOJ101" t="str">
        <f t="shared" si="3593"/>
        <v>1684</v>
      </c>
      <c r="AOK101" t="str">
        <f t="shared" si="3594"/>
        <v>1684</v>
      </c>
      <c r="AOL101" t="str">
        <f t="shared" si="3595"/>
        <v>1684</v>
      </c>
      <c r="AOM101" t="str">
        <f t="shared" si="3596"/>
        <v>1684</v>
      </c>
      <c r="AON101" t="str">
        <f t="shared" si="3597"/>
        <v>1684</v>
      </c>
      <c r="AOO101" t="str">
        <f t="shared" si="3598"/>
        <v>1684</v>
      </c>
      <c r="AOP101" t="str">
        <f t="shared" si="3599"/>
        <v>1684</v>
      </c>
      <c r="AOQ101" t="str">
        <f t="shared" si="3600"/>
        <v>1684</v>
      </c>
      <c r="AOR101" t="str">
        <f t="shared" si="3601"/>
        <v>1684</v>
      </c>
      <c r="AOS101" t="str">
        <f t="shared" si="3602"/>
        <v>1684</v>
      </c>
      <c r="AOT101" t="str">
        <f t="shared" si="3603"/>
        <v>1684</v>
      </c>
      <c r="AOU101" t="str">
        <f t="shared" si="3604"/>
        <v>1684</v>
      </c>
      <c r="AOV101" t="str">
        <f t="shared" si="3605"/>
        <v>1684</v>
      </c>
      <c r="AOW101" t="str">
        <f t="shared" si="3606"/>
        <v>1684</v>
      </c>
      <c r="AOX101" t="str">
        <f t="shared" si="3607"/>
        <v>1684</v>
      </c>
      <c r="AOY101" t="str">
        <f t="shared" si="3608"/>
        <v>1684</v>
      </c>
      <c r="AOZ101" t="str">
        <f t="shared" si="3609"/>
        <v>1684</v>
      </c>
      <c r="APA101" t="str">
        <f t="shared" si="3610"/>
        <v>1684</v>
      </c>
      <c r="APB101" t="str">
        <f t="shared" si="3611"/>
        <v>1684</v>
      </c>
      <c r="APC101" t="str">
        <f t="shared" si="3612"/>
        <v>1684</v>
      </c>
      <c r="APD101" t="str">
        <f t="shared" si="3613"/>
        <v>1684</v>
      </c>
      <c r="APE101" t="str">
        <f t="shared" si="3614"/>
        <v>1684</v>
      </c>
      <c r="APF101" t="str">
        <f t="shared" si="3615"/>
        <v>1684</v>
      </c>
      <c r="APG101" t="str">
        <f t="shared" si="3616"/>
        <v>1684</v>
      </c>
      <c r="APH101" t="str">
        <f t="shared" si="3617"/>
        <v>1684</v>
      </c>
      <c r="API101" t="str">
        <f t="shared" si="3618"/>
        <v>1684</v>
      </c>
      <c r="APJ101" t="str">
        <f t="shared" si="3619"/>
        <v>1684</v>
      </c>
      <c r="APK101" t="str">
        <f t="shared" si="3620"/>
        <v>1684</v>
      </c>
      <c r="APL101" t="str">
        <f t="shared" si="3621"/>
        <v>1684</v>
      </c>
      <c r="APM101" t="str">
        <f t="shared" si="3622"/>
        <v>1684</v>
      </c>
      <c r="APN101" t="str">
        <f t="shared" si="3623"/>
        <v>1684</v>
      </c>
      <c r="APO101" t="str">
        <f t="shared" si="3624"/>
        <v>1684</v>
      </c>
      <c r="APP101" t="str">
        <f t="shared" si="3625"/>
        <v>1684</v>
      </c>
      <c r="APQ101" t="str">
        <f t="shared" si="3626"/>
        <v>1684</v>
      </c>
      <c r="APR101" t="str">
        <f t="shared" si="3627"/>
        <v>1684</v>
      </c>
      <c r="APS101" t="str">
        <f t="shared" si="3628"/>
        <v>1684</v>
      </c>
      <c r="APT101" t="str">
        <f t="shared" si="3629"/>
        <v>1684</v>
      </c>
      <c r="APU101" t="str">
        <f t="shared" si="3630"/>
        <v>1684</v>
      </c>
      <c r="APV101" t="str">
        <f t="shared" si="3631"/>
        <v>1684</v>
      </c>
      <c r="APW101" t="str">
        <f t="shared" si="3632"/>
        <v>1684</v>
      </c>
      <c r="APX101" t="str">
        <f t="shared" si="3633"/>
        <v>1684</v>
      </c>
      <c r="APY101" t="str">
        <f t="shared" si="3634"/>
        <v>1684</v>
      </c>
      <c r="APZ101" t="str">
        <f t="shared" si="3635"/>
        <v>1684</v>
      </c>
      <c r="AQA101" t="str">
        <f t="shared" si="3636"/>
        <v>1684</v>
      </c>
      <c r="AQB101" t="str">
        <f t="shared" si="3637"/>
        <v>1684</v>
      </c>
      <c r="AQC101" t="str">
        <f t="shared" si="3638"/>
        <v>1684</v>
      </c>
      <c r="AQD101" t="str">
        <f t="shared" si="3639"/>
        <v>1684</v>
      </c>
      <c r="AQE101" t="str">
        <f t="shared" si="3640"/>
        <v>1684</v>
      </c>
      <c r="AQF101" t="str">
        <f t="shared" si="3641"/>
        <v>1684</v>
      </c>
      <c r="AQG101" t="str">
        <f t="shared" si="3642"/>
        <v>1684</v>
      </c>
      <c r="AQH101" t="str">
        <f t="shared" si="3643"/>
        <v>1684</v>
      </c>
      <c r="AQI101" t="str">
        <f t="shared" si="3644"/>
        <v>1684</v>
      </c>
      <c r="AQJ101" t="str">
        <f t="shared" si="3645"/>
        <v>1684</v>
      </c>
      <c r="AQK101" t="str">
        <f t="shared" si="3646"/>
        <v>1684</v>
      </c>
      <c r="AQL101" t="str">
        <f t="shared" si="3647"/>
        <v>1684</v>
      </c>
      <c r="AQM101" t="str">
        <f t="shared" si="3648"/>
        <v>1684</v>
      </c>
      <c r="AQN101" t="str">
        <f t="shared" si="3649"/>
        <v>1684</v>
      </c>
      <c r="AQO101" t="str">
        <f t="shared" si="3650"/>
        <v>1684</v>
      </c>
      <c r="AQP101" t="str">
        <f t="shared" si="3651"/>
        <v>1684</v>
      </c>
      <c r="AQQ101" t="str">
        <f t="shared" si="3652"/>
        <v>1684</v>
      </c>
      <c r="AQR101" t="str">
        <f t="shared" si="3653"/>
        <v>1684</v>
      </c>
      <c r="AQS101" t="str">
        <f t="shared" si="3654"/>
        <v>1684</v>
      </c>
      <c r="AQT101" t="str">
        <f t="shared" si="3655"/>
        <v>1684</v>
      </c>
      <c r="AQU101" t="str">
        <f t="shared" si="3656"/>
        <v>1684</v>
      </c>
      <c r="AQV101" t="str">
        <f t="shared" si="3657"/>
        <v>1684</v>
      </c>
      <c r="AQW101" t="str">
        <f t="shared" si="3658"/>
        <v>1684</v>
      </c>
      <c r="AQX101" t="str">
        <f t="shared" si="3659"/>
        <v>1684</v>
      </c>
      <c r="AQY101" t="str">
        <f t="shared" si="3660"/>
        <v>1684</v>
      </c>
      <c r="AQZ101" t="str">
        <f t="shared" si="3661"/>
        <v>1684</v>
      </c>
      <c r="ARA101" t="str">
        <f t="shared" si="3662"/>
        <v>1684</v>
      </c>
      <c r="ARB101" t="str">
        <f t="shared" si="3663"/>
        <v>1684</v>
      </c>
      <c r="ARC101">
        <v>1703</v>
      </c>
      <c r="ARH101" s="5"/>
    </row>
    <row r="102" spans="1:1152" x14ac:dyDescent="0.2">
      <c r="A102">
        <v>15</v>
      </c>
      <c r="B102" s="13" t="s">
        <v>111</v>
      </c>
      <c r="C102" s="20">
        <f>VLOOKUP(A102, Rankings!$A$2:$AN$161, 40, FALSE)</f>
        <v>100</v>
      </c>
      <c r="D102" s="2" t="s">
        <v>415</v>
      </c>
      <c r="F102" s="4">
        <v>13</v>
      </c>
      <c r="G102" s="4">
        <v>16</v>
      </c>
      <c r="I102" s="5">
        <f t="shared" si="2748"/>
        <v>11</v>
      </c>
      <c r="L102" t="s">
        <v>1862</v>
      </c>
      <c r="M102" t="s">
        <v>2109</v>
      </c>
      <c r="N102" t="s">
        <v>2287</v>
      </c>
      <c r="O102" t="s">
        <v>2690</v>
      </c>
      <c r="P102" t="s">
        <v>2886</v>
      </c>
      <c r="Q102" t="s">
        <v>3021</v>
      </c>
      <c r="R102" t="s">
        <v>3377</v>
      </c>
      <c r="S102" t="s">
        <v>3608</v>
      </c>
      <c r="T102" t="s">
        <v>3868</v>
      </c>
      <c r="U102" t="s">
        <v>3989</v>
      </c>
      <c r="V102" t="s">
        <v>4144</v>
      </c>
      <c r="W102" t="str">
        <f>Rankings!D101</f>
        <v>-</v>
      </c>
      <c r="X102" t="s">
        <v>10</v>
      </c>
      <c r="Y102" t="s">
        <v>10</v>
      </c>
      <c r="Z102" t="s">
        <v>10</v>
      </c>
      <c r="AA102" t="s">
        <v>10</v>
      </c>
      <c r="AB102" t="s">
        <v>10</v>
      </c>
      <c r="AC102" t="s">
        <v>10</v>
      </c>
      <c r="AD102" t="s">
        <v>10</v>
      </c>
      <c r="AE102" t="s">
        <v>10</v>
      </c>
      <c r="AF102" t="s">
        <v>10</v>
      </c>
      <c r="AG102" t="s">
        <v>10</v>
      </c>
      <c r="AH102" t="s">
        <v>10</v>
      </c>
      <c r="AI102" t="s">
        <v>10</v>
      </c>
      <c r="AJ102" t="s">
        <v>10</v>
      </c>
      <c r="AK102" t="s">
        <v>10</v>
      </c>
      <c r="AL102" t="s">
        <v>10</v>
      </c>
      <c r="AM102" t="s">
        <v>10</v>
      </c>
      <c r="AN102" t="s">
        <v>10</v>
      </c>
      <c r="AO102" t="s">
        <v>10</v>
      </c>
      <c r="AP102" t="s">
        <v>10</v>
      </c>
      <c r="AQ102" t="s">
        <v>10</v>
      </c>
      <c r="AR102" t="s">
        <v>10</v>
      </c>
      <c r="AS102" t="s">
        <v>10</v>
      </c>
      <c r="AT102" t="s">
        <v>10</v>
      </c>
      <c r="AU102" t="s">
        <v>10</v>
      </c>
      <c r="AV102" t="s">
        <v>10</v>
      </c>
      <c r="AW102" t="s">
        <v>10</v>
      </c>
      <c r="AX102" t="s">
        <v>10</v>
      </c>
      <c r="AY102" t="s">
        <v>10</v>
      </c>
      <c r="AZ102" t="s">
        <v>10</v>
      </c>
      <c r="BA102" t="s">
        <v>10</v>
      </c>
      <c r="BB102" t="s">
        <v>10</v>
      </c>
      <c r="BC102" t="s">
        <v>10</v>
      </c>
      <c r="BD102" t="s">
        <v>10</v>
      </c>
      <c r="BE102" t="s">
        <v>10</v>
      </c>
      <c r="BF102" t="s">
        <v>10</v>
      </c>
      <c r="BG102" t="s">
        <v>10</v>
      </c>
      <c r="BH102" t="s">
        <v>10</v>
      </c>
      <c r="BI102" t="s">
        <v>10</v>
      </c>
      <c r="BJ102" t="s">
        <v>10</v>
      </c>
      <c r="BK102" t="s">
        <v>10</v>
      </c>
      <c r="BL102" t="s">
        <v>10</v>
      </c>
      <c r="BM102" t="s">
        <v>10</v>
      </c>
      <c r="BN102" t="s">
        <v>10</v>
      </c>
      <c r="BO102" t="s">
        <v>10</v>
      </c>
      <c r="BP102" t="s">
        <v>10</v>
      </c>
      <c r="BQ102" t="s">
        <v>10</v>
      </c>
      <c r="BR102" t="s">
        <v>10</v>
      </c>
      <c r="BS102" t="s">
        <v>10</v>
      </c>
      <c r="BT102" t="s">
        <v>10</v>
      </c>
      <c r="BU102" t="s">
        <v>10</v>
      </c>
      <c r="BV102" t="s">
        <v>10</v>
      </c>
      <c r="BW102" t="s">
        <v>10</v>
      </c>
      <c r="BX102" t="s">
        <v>10</v>
      </c>
      <c r="BY102" t="s">
        <v>10</v>
      </c>
      <c r="BZ102" t="s">
        <v>10</v>
      </c>
      <c r="CA102" t="s">
        <v>10</v>
      </c>
      <c r="CB102" t="s">
        <v>10</v>
      </c>
      <c r="CC102" t="s">
        <v>10</v>
      </c>
      <c r="CD102" t="s">
        <v>10</v>
      </c>
      <c r="CE102" t="s">
        <v>10</v>
      </c>
      <c r="CF102" t="s">
        <v>10</v>
      </c>
      <c r="CG102" t="s">
        <v>10</v>
      </c>
      <c r="CH102" t="s">
        <v>10</v>
      </c>
      <c r="CI102" t="s">
        <v>10</v>
      </c>
      <c r="CJ102" t="s">
        <v>10</v>
      </c>
      <c r="CK102" t="s">
        <v>10</v>
      </c>
      <c r="CL102" t="s">
        <v>10</v>
      </c>
      <c r="CM102" t="s">
        <v>10</v>
      </c>
      <c r="CN102" t="s">
        <v>10</v>
      </c>
      <c r="CO102" t="s">
        <v>10</v>
      </c>
      <c r="CP102" t="s">
        <v>10</v>
      </c>
      <c r="CQ102" t="s">
        <v>10</v>
      </c>
      <c r="CR102" t="s">
        <v>10</v>
      </c>
      <c r="CT102" s="4">
        <f t="shared" si="2749"/>
        <v>2</v>
      </c>
      <c r="CU102" s="4">
        <f t="shared" si="2750"/>
        <v>1</v>
      </c>
      <c r="CV102" s="4">
        <f t="shared" si="2751"/>
        <v>0</v>
      </c>
      <c r="CW102" s="4">
        <f t="shared" si="2752"/>
        <v>2</v>
      </c>
      <c r="CX102" s="4">
        <f t="shared" si="2753"/>
        <v>0</v>
      </c>
      <c r="CY102" s="4">
        <f t="shared" si="2754"/>
        <v>0</v>
      </c>
      <c r="CZ102" s="4">
        <f t="shared" si="2755"/>
        <v>0</v>
      </c>
      <c r="DA102" s="4">
        <f t="shared" si="2756"/>
        <v>2</v>
      </c>
      <c r="DB102" s="4">
        <f t="shared" si="2757"/>
        <v>3</v>
      </c>
      <c r="DC102" s="4">
        <f t="shared" si="2758"/>
        <v>0</v>
      </c>
      <c r="DD102" s="4">
        <f t="shared" si="2759"/>
        <v>0</v>
      </c>
      <c r="DE102" s="4">
        <f t="shared" si="2760"/>
        <v>1</v>
      </c>
      <c r="DF102" s="4">
        <f t="shared" si="2761"/>
        <v>0</v>
      </c>
      <c r="DG102" s="4">
        <f t="shared" si="2762"/>
        <v>0</v>
      </c>
      <c r="DH102" s="4">
        <f t="shared" si="2763"/>
        <v>0</v>
      </c>
      <c r="DI102" s="152">
        <f t="shared" si="2764"/>
        <v>0</v>
      </c>
      <c r="DJ102" s="153">
        <f t="shared" si="2765"/>
        <v>3</v>
      </c>
      <c r="DK102" s="4">
        <f t="shared" si="2766"/>
        <v>2</v>
      </c>
      <c r="DL102" s="4">
        <f t="shared" si="2767"/>
        <v>0</v>
      </c>
      <c r="DM102" s="4">
        <f t="shared" si="2768"/>
        <v>2</v>
      </c>
      <c r="DN102" s="4">
        <f t="shared" si="2769"/>
        <v>3</v>
      </c>
      <c r="DO102" s="4">
        <f t="shared" si="2770"/>
        <v>1</v>
      </c>
      <c r="DP102" s="4">
        <f t="shared" si="2771"/>
        <v>0</v>
      </c>
      <c r="DQ102" s="4">
        <f t="shared" si="2772"/>
        <v>0</v>
      </c>
      <c r="DR102" s="4">
        <f t="shared" si="2773"/>
        <v>8</v>
      </c>
      <c r="DS102" s="4">
        <f t="shared" si="2774"/>
        <v>3</v>
      </c>
      <c r="DT102" s="4">
        <f t="shared" si="2775"/>
        <v>9</v>
      </c>
      <c r="DU102" t="str">
        <f t="shared" si="2776"/>
        <v>0R</v>
      </c>
      <c r="DV102" t="str">
        <f t="shared" si="2777"/>
        <v>2R</v>
      </c>
      <c r="DW102" t="str">
        <f t="shared" si="2778"/>
        <v>3R</v>
      </c>
      <c r="DX102" t="str">
        <f t="shared" si="2779"/>
        <v>3S</v>
      </c>
      <c r="DY102" t="str">
        <f t="shared" si="2780"/>
        <v>3S</v>
      </c>
      <c r="DZ102" t="str">
        <f t="shared" si="2781"/>
        <v>3R</v>
      </c>
      <c r="EA102" t="str">
        <f t="shared" si="2782"/>
        <v>0L</v>
      </c>
      <c r="EB102" t="str">
        <f t="shared" si="2783"/>
        <v>0L</v>
      </c>
      <c r="EC102" t="str">
        <f t="shared" si="2784"/>
        <v>0R</v>
      </c>
      <c r="ED102" t="str">
        <f t="shared" si="2785"/>
        <v>3S</v>
      </c>
      <c r="EE102" t="str">
        <f t="shared" si="2786"/>
        <v>0S</v>
      </c>
      <c r="EF102">
        <f t="shared" si="2787"/>
        <v>0</v>
      </c>
      <c r="EG102">
        <f t="shared" si="2788"/>
        <v>0</v>
      </c>
      <c r="EH102">
        <f t="shared" si="2789"/>
        <v>0</v>
      </c>
      <c r="EI102">
        <f t="shared" si="2790"/>
        <v>0</v>
      </c>
      <c r="EJ102">
        <f t="shared" si="2791"/>
        <v>0</v>
      </c>
      <c r="EK102">
        <f t="shared" si="2792"/>
        <v>0</v>
      </c>
      <c r="EL102">
        <f t="shared" si="2793"/>
        <v>0</v>
      </c>
      <c r="EM102">
        <f t="shared" si="2794"/>
        <v>0</v>
      </c>
      <c r="EN102">
        <f t="shared" si="2795"/>
        <v>0</v>
      </c>
      <c r="EO102">
        <f t="shared" si="2796"/>
        <v>0</v>
      </c>
      <c r="EP102">
        <f t="shared" si="2797"/>
        <v>0</v>
      </c>
      <c r="EQ102">
        <f t="shared" si="2798"/>
        <v>0</v>
      </c>
      <c r="ER102">
        <f t="shared" si="2799"/>
        <v>0</v>
      </c>
      <c r="ES102">
        <f t="shared" si="2800"/>
        <v>0</v>
      </c>
      <c r="ET102">
        <f t="shared" si="2801"/>
        <v>0</v>
      </c>
      <c r="EU102">
        <f t="shared" si="2802"/>
        <v>0</v>
      </c>
      <c r="EV102">
        <f t="shared" si="2803"/>
        <v>0</v>
      </c>
      <c r="EW102">
        <f t="shared" si="2804"/>
        <v>0</v>
      </c>
      <c r="EX102">
        <f t="shared" si="2805"/>
        <v>0</v>
      </c>
      <c r="EY102">
        <f t="shared" si="2806"/>
        <v>0</v>
      </c>
      <c r="EZ102">
        <f t="shared" si="2807"/>
        <v>0</v>
      </c>
      <c r="FA102">
        <f t="shared" si="2808"/>
        <v>0</v>
      </c>
      <c r="FB102">
        <f t="shared" si="2809"/>
        <v>0</v>
      </c>
      <c r="FC102">
        <f t="shared" si="2810"/>
        <v>0</v>
      </c>
      <c r="FD102">
        <f t="shared" si="2811"/>
        <v>0</v>
      </c>
      <c r="FE102">
        <f t="shared" si="2812"/>
        <v>0</v>
      </c>
      <c r="FF102">
        <f t="shared" si="2813"/>
        <v>0</v>
      </c>
      <c r="FG102">
        <f t="shared" si="2814"/>
        <v>0</v>
      </c>
      <c r="FH102">
        <f t="shared" si="2815"/>
        <v>0</v>
      </c>
      <c r="FI102">
        <f t="shared" si="2816"/>
        <v>0</v>
      </c>
      <c r="FJ102">
        <f t="shared" si="2817"/>
        <v>0</v>
      </c>
      <c r="FK102">
        <f t="shared" si="2818"/>
        <v>0</v>
      </c>
      <c r="FL102">
        <f t="shared" si="2819"/>
        <v>0</v>
      </c>
      <c r="FM102">
        <f t="shared" si="2820"/>
        <v>0</v>
      </c>
      <c r="FN102">
        <f t="shared" si="2821"/>
        <v>0</v>
      </c>
      <c r="FO102">
        <f t="shared" si="2822"/>
        <v>0</v>
      </c>
      <c r="FP102">
        <f t="shared" si="2823"/>
        <v>0</v>
      </c>
      <c r="FQ102">
        <f t="shared" si="2824"/>
        <v>0</v>
      </c>
      <c r="FR102">
        <f t="shared" si="2825"/>
        <v>0</v>
      </c>
      <c r="FS102">
        <f t="shared" si="2826"/>
        <v>0</v>
      </c>
      <c r="FT102">
        <f t="shared" si="2827"/>
        <v>0</v>
      </c>
      <c r="FU102">
        <f t="shared" si="2828"/>
        <v>0</v>
      </c>
      <c r="FV102">
        <f t="shared" si="2829"/>
        <v>0</v>
      </c>
      <c r="FW102">
        <f t="shared" si="2830"/>
        <v>0</v>
      </c>
      <c r="FX102">
        <f t="shared" si="2831"/>
        <v>0</v>
      </c>
      <c r="FY102">
        <f t="shared" si="2832"/>
        <v>0</v>
      </c>
      <c r="FZ102">
        <f t="shared" si="2833"/>
        <v>0</v>
      </c>
      <c r="GA102">
        <f t="shared" si="2834"/>
        <v>0</v>
      </c>
      <c r="GB102">
        <f t="shared" si="2835"/>
        <v>0</v>
      </c>
      <c r="GC102">
        <f t="shared" si="2836"/>
        <v>0</v>
      </c>
      <c r="GD102">
        <f t="shared" si="2837"/>
        <v>0</v>
      </c>
      <c r="GE102">
        <f t="shared" si="2838"/>
        <v>0</v>
      </c>
      <c r="GF102">
        <f t="shared" si="2839"/>
        <v>0</v>
      </c>
      <c r="GG102">
        <f t="shared" si="2840"/>
        <v>0</v>
      </c>
      <c r="GH102">
        <f t="shared" si="2841"/>
        <v>0</v>
      </c>
      <c r="GI102">
        <f t="shared" si="2842"/>
        <v>0</v>
      </c>
      <c r="GJ102">
        <f t="shared" si="2843"/>
        <v>0</v>
      </c>
      <c r="GK102">
        <f t="shared" si="2844"/>
        <v>0</v>
      </c>
      <c r="GL102">
        <f t="shared" si="2845"/>
        <v>0</v>
      </c>
      <c r="GM102">
        <f t="shared" si="2846"/>
        <v>0</v>
      </c>
      <c r="GN102">
        <f t="shared" si="2847"/>
        <v>0</v>
      </c>
      <c r="GO102">
        <f t="shared" si="2848"/>
        <v>0</v>
      </c>
      <c r="GP102">
        <f t="shared" si="2849"/>
        <v>0</v>
      </c>
      <c r="GQ102">
        <f t="shared" si="2850"/>
        <v>0</v>
      </c>
      <c r="GR102">
        <f t="shared" si="2851"/>
        <v>0</v>
      </c>
      <c r="GS102">
        <f t="shared" si="2852"/>
        <v>0</v>
      </c>
      <c r="GT102">
        <f t="shared" si="2853"/>
        <v>0</v>
      </c>
      <c r="GU102">
        <f t="shared" si="2854"/>
        <v>0</v>
      </c>
      <c r="GV102">
        <f t="shared" si="2855"/>
        <v>0</v>
      </c>
      <c r="GW102">
        <f t="shared" si="2856"/>
        <v>0</v>
      </c>
      <c r="GX102">
        <f t="shared" si="2857"/>
        <v>0</v>
      </c>
      <c r="GY102">
        <f t="shared" si="2858"/>
        <v>0</v>
      </c>
      <c r="GZ102">
        <f t="shared" si="2859"/>
        <v>0</v>
      </c>
      <c r="HA102">
        <f t="shared" si="2860"/>
        <v>0</v>
      </c>
      <c r="HB102" s="176" t="s">
        <v>315</v>
      </c>
      <c r="HC102" s="89">
        <f t="shared" si="2861"/>
        <v>253.08282947867914</v>
      </c>
      <c r="HD102" s="89">
        <f t="shared" si="2862"/>
        <v>122.12249908187255</v>
      </c>
      <c r="HE102" s="89">
        <f t="shared" si="2863"/>
        <v>209.31804642147659</v>
      </c>
      <c r="HF102" s="89">
        <f t="shared" si="2864"/>
        <v>0</v>
      </c>
      <c r="HH102" s="88">
        <f t="shared" si="2865"/>
        <v>584.52337498202837</v>
      </c>
      <c r="HI102" s="88">
        <f t="shared" si="2866"/>
        <v>52.329511605369149</v>
      </c>
      <c r="HK102">
        <f>IFERROR(VLOOKUP(_xlfn.NUMBERVALUE(MID(L102, SEARCH("!", L102)+1, SEARCH("+", L102)-SEARCH("!", L102)-1)), Rankings!$A$2:$BK$161, 63, FALSE),0)</f>
        <v>77.420059260511906</v>
      </c>
      <c r="HL102">
        <f>IFERROR(VLOOKUP(_xlfn.NUMBERVALUE(MID(M102, SEARCH("!", M102)+1, SEARCH("+", M102)-SEARCH("!", M102)-1)), Rankings!$A$2:$BK$161, 63, FALSE),0)</f>
        <v>50.070034591034428</v>
      </c>
      <c r="HM102">
        <f>IFERROR(VLOOKUP(_xlfn.NUMBERVALUE(MID(N102, SEARCH("!", N102)+1, SEARCH("+", N102)-SEARCH("!", N102)-1)), Rankings!$A$2:$BK$161, 63, FALSE),0)</f>
        <v>28.743047053991727</v>
      </c>
      <c r="HN102">
        <f>IFERROR(VLOOKUP(_xlfn.NUMBERVALUE(MID(O102, SEARCH("!", O102)+1, SEARCH("+", O102)-SEARCH("!", O102)-1)), Rankings!$A$2:$BK$161, 63, FALSE),0)</f>
        <v>32.734887507340041</v>
      </c>
      <c r="HO102">
        <f>IFERROR(VLOOKUP(_xlfn.NUMBERVALUE(MID(P102, SEARCH("!", P102)+1, SEARCH("+", P102)-SEARCH("!", P102)-1)), Rankings!$A$2:$BK$161, 63, FALSE),0)</f>
        <v>52.895559263236841</v>
      </c>
      <c r="HP102">
        <f>IFERROR(VLOOKUP(_xlfn.NUMBERVALUE(MID(Q102, SEARCH("!", Q102)+1, SEARCH("+", Q102)-SEARCH("!", Q102)-1)), Rankings!$A$2:$BK$161, 63, FALSE),0)</f>
        <v>31.988616607252094</v>
      </c>
      <c r="HQ102">
        <f>IFERROR(VLOOKUP(_xlfn.NUMBERVALUE(MID(R102, SEARCH("!", R102)+1, SEARCH("+", R102)-SEARCH("!", R102)-1)), Rankings!$A$2:$BK$161, 63, FALSE),0)</f>
        <v>64.291983254547887</v>
      </c>
      <c r="HR102">
        <f>IFERROR(VLOOKUP(_xlfn.NUMBERVALUE(MID(S102, SEARCH("!", S102)+1, SEARCH("+", S102)-SEARCH("!", S102)-1)), Rankings!$A$2:$BK$161, 63, FALSE),0)</f>
        <v>57.830515827324668</v>
      </c>
      <c r="HS102">
        <f>IFERROR(VLOOKUP(_xlfn.NUMBERVALUE(MID(T102, SEARCH("!", T102)+1, SEARCH("+", T102)-SEARCH("!", T102)-1)), Rankings!$A$2:$BK$161, 63, FALSE),0)</f>
        <v>64.86107196588901</v>
      </c>
      <c r="HT102">
        <f>IFERROR(VLOOKUP(_xlfn.NUMBERVALUE(MID(U102, SEARCH("!", U102)+1, SEARCH("+", U102)-SEARCH("!", U102)-1)), Rankings!$A$2:$BK$161, 63, FALSE),0)</f>
        <v>53.409929416713148</v>
      </c>
      <c r="HU102">
        <f>IFERROR(VLOOKUP(_xlfn.NUMBERVALUE(MID(V102, SEARCH("!", V102)+1, SEARCH("+", V102)-SEARCH("!", V102)-1)), Rankings!$A$2:$BK$161, 63, FALSE),0)</f>
        <v>70.277670234186559</v>
      </c>
      <c r="HV102">
        <f>IFERROR(VLOOKUP(_xlfn.NUMBERVALUE(MID(W102, SEARCH("!", W102)+1, SEARCH("+", W102)-SEARCH("!", W102)-1)), Rankings!$A$2:$BK$161, 63, FALSE),0)</f>
        <v>0</v>
      </c>
      <c r="HW102">
        <f>IFERROR(VLOOKUP(_xlfn.NUMBERVALUE(MID(X102, SEARCH("!", X102)+1, SEARCH("+", X102)-SEARCH("!", X102)-1)), Rankings!$A$2:$BK$161, 63, FALSE),0)</f>
        <v>0</v>
      </c>
      <c r="HX102">
        <f>IFERROR(VLOOKUP(_xlfn.NUMBERVALUE(MID(Y102, SEARCH("!", Y102)+1, SEARCH("+", Y102)-SEARCH("!", Y102)-1)), Rankings!$A$2:$BK$161, 63, FALSE),0)</f>
        <v>0</v>
      </c>
      <c r="HY102">
        <f>IFERROR(VLOOKUP(_xlfn.NUMBERVALUE(MID(Z102, SEARCH("!", Z102)+1, SEARCH("+", Z102)-SEARCH("!", Z102)-1)), Rankings!$A$2:$BK$161, 63, FALSE),0)</f>
        <v>0</v>
      </c>
      <c r="HZ102">
        <f>IFERROR(VLOOKUP(_xlfn.NUMBERVALUE(MID(AA102, SEARCH("!", AA102)+1, SEARCH("+", AA102)-SEARCH("!", AA102)-1)), Rankings!$A$2:$BK$161, 63, FALSE),0)</f>
        <v>0</v>
      </c>
      <c r="IA102">
        <f>IFERROR(VLOOKUP(_xlfn.NUMBERVALUE(MID(AB102, SEARCH("!", AB102)+1, SEARCH("+", AB102)-SEARCH("!", AB102)-1)), Rankings!$A$2:$BK$161, 63, FALSE),0)</f>
        <v>0</v>
      </c>
      <c r="IB102">
        <f>IFERROR(VLOOKUP(_xlfn.NUMBERVALUE(MID(AC102, SEARCH("!", AC102)+1, SEARCH("+", AC102)-SEARCH("!", AC102)-1)), Rankings!$A$2:$BK$161, 63, FALSE),0)</f>
        <v>0</v>
      </c>
      <c r="IC102">
        <f>IFERROR(VLOOKUP(_xlfn.NUMBERVALUE(MID(AD102, SEARCH("!", AD102)+1, SEARCH("+", AD102)-SEARCH("!", AD102)-1)), Rankings!$A$2:$BK$161, 63, FALSE),0)</f>
        <v>0</v>
      </c>
      <c r="ID102">
        <f>IFERROR(VLOOKUP(_xlfn.NUMBERVALUE(MID(AE102, SEARCH("!", AE102)+1, SEARCH("+", AE102)-SEARCH("!", AE102)-1)), Rankings!$A$2:$BK$161, 63, FALSE),0)</f>
        <v>0</v>
      </c>
      <c r="IE102">
        <f>IFERROR(VLOOKUP(_xlfn.NUMBERVALUE(MID(AF102, SEARCH("!", AF102)+1, SEARCH("+", AF102)-SEARCH("!", AF102)-1)), Rankings!$A$2:$BK$161, 63, FALSE),0)</f>
        <v>0</v>
      </c>
      <c r="IF102">
        <f>IFERROR(VLOOKUP(_xlfn.NUMBERVALUE(MID(AG102, SEARCH("!", AG102)+1, SEARCH("+", AG102)-SEARCH("!", AG102)-1)), Rankings!$A$2:$BK$161, 63, FALSE),0)</f>
        <v>0</v>
      </c>
      <c r="IG102">
        <f>IFERROR(VLOOKUP(_xlfn.NUMBERVALUE(MID(AH102, SEARCH("!", AH102)+1, SEARCH("+", AH102)-SEARCH("!", AH102)-1)), Rankings!$A$2:$BK$161, 63, FALSE),0)</f>
        <v>0</v>
      </c>
      <c r="IH102">
        <f>IFERROR(VLOOKUP(_xlfn.NUMBERVALUE(MID(AI102, SEARCH("!", AI102)+1, SEARCH("+", AI102)-SEARCH("!", AI102)-1)), Rankings!$A$2:$BK$161, 63, FALSE),0)</f>
        <v>0</v>
      </c>
      <c r="II102">
        <f>IFERROR(VLOOKUP(_xlfn.NUMBERVALUE(MID(AJ102, SEARCH("!", AJ102)+1, SEARCH("+", AJ102)-SEARCH("!", AJ102)-1)), Rankings!$A$2:$BK$161, 63, FALSE),0)</f>
        <v>0</v>
      </c>
      <c r="IJ102">
        <f>IFERROR(VLOOKUP(_xlfn.NUMBERVALUE(MID(AK102, SEARCH("!", AK102)+1, SEARCH("+", AK102)-SEARCH("!", AK102)-1)), Rankings!$A$2:$BK$161, 63, FALSE),0)</f>
        <v>0</v>
      </c>
      <c r="IK102">
        <f>IFERROR(VLOOKUP(_xlfn.NUMBERVALUE(MID(AL102, SEARCH("!", AL102)+1, SEARCH("+", AL102)-SEARCH("!", AL102)-1)), Rankings!$A$2:$BK$161, 63, FALSE),0)</f>
        <v>0</v>
      </c>
      <c r="IL102">
        <f>IFERROR(VLOOKUP(_xlfn.NUMBERVALUE(MID(AM102, SEARCH("!", AM102)+1, SEARCH("+", AM102)-SEARCH("!", AM102)-1)), Rankings!$A$2:$BK$161, 63, FALSE),0)</f>
        <v>0</v>
      </c>
      <c r="IM102">
        <f>IFERROR(VLOOKUP(_xlfn.NUMBERVALUE(MID(AN102, SEARCH("!", AN102)+1, SEARCH("+", AN102)-SEARCH("!", AN102)-1)), Rankings!$A$2:$BK$161, 63, FALSE),0)</f>
        <v>0</v>
      </c>
      <c r="IN102">
        <f>IFERROR(VLOOKUP(_xlfn.NUMBERVALUE(MID(AO102, SEARCH("!", AO102)+1, SEARCH("+", AO102)-SEARCH("!", AO102)-1)), Rankings!$A$2:$BK$161, 63, FALSE),0)</f>
        <v>0</v>
      </c>
      <c r="IO102">
        <f>IFERROR(VLOOKUP(_xlfn.NUMBERVALUE(MID(AP102, SEARCH("!", AP102)+1, SEARCH("+", AP102)-SEARCH("!", AP102)-1)), Rankings!$A$2:$BK$161, 63, FALSE),0)</f>
        <v>0</v>
      </c>
      <c r="IP102">
        <f>IFERROR(VLOOKUP(_xlfn.NUMBERVALUE(MID(AQ102, SEARCH("!", AQ102)+1, SEARCH("+", AQ102)-SEARCH("!", AQ102)-1)), Rankings!$A$2:$BK$161, 63, FALSE),0)</f>
        <v>0</v>
      </c>
      <c r="IQ102">
        <f>IFERROR(VLOOKUP(_xlfn.NUMBERVALUE(MID(AR102, SEARCH("!", AR102)+1, SEARCH("+", AR102)-SEARCH("!", AR102)-1)), Rankings!$A$2:$BK$161, 63, FALSE),0)</f>
        <v>0</v>
      </c>
      <c r="IR102">
        <f>IFERROR(VLOOKUP(_xlfn.NUMBERVALUE(MID(AS102, SEARCH("!", AS102)+1, SEARCH("+", AS102)-SEARCH("!", AS102)-1)), Rankings!$A$2:$BK$161, 63, FALSE),0)</f>
        <v>0</v>
      </c>
      <c r="IS102">
        <f>IFERROR(VLOOKUP(_xlfn.NUMBERVALUE(MID(AT102, SEARCH("!", AT102)+1, SEARCH("+", AT102)-SEARCH("!", AT102)-1)), Rankings!$A$2:$BK$161, 63, FALSE),0)</f>
        <v>0</v>
      </c>
      <c r="IT102">
        <f>IFERROR(VLOOKUP(_xlfn.NUMBERVALUE(MID(AU102, SEARCH("!", AU102)+1, SEARCH("+", AU102)-SEARCH("!", AU102)-1)), Rankings!$A$2:$BK$161, 63, FALSE),0)</f>
        <v>0</v>
      </c>
      <c r="IU102">
        <f>IFERROR(VLOOKUP(_xlfn.NUMBERVALUE(MID(AV102, SEARCH("!", AV102)+1, SEARCH("+", AV102)-SEARCH("!", AV102)-1)), Rankings!$A$2:$BK$161, 63, FALSE),0)</f>
        <v>0</v>
      </c>
      <c r="IV102">
        <f>IFERROR(VLOOKUP(_xlfn.NUMBERVALUE(MID(AW102, SEARCH("!", AW102)+1, SEARCH("+", AW102)-SEARCH("!", AW102)-1)), Rankings!$A$2:$BK$161, 63, FALSE),0)</f>
        <v>0</v>
      </c>
      <c r="IW102">
        <f>IFERROR(VLOOKUP(_xlfn.NUMBERVALUE(MID(AX102, SEARCH("!", AX102)+1, SEARCH("+", AX102)-SEARCH("!", AX102)-1)), Rankings!$A$2:$BK$161, 63, FALSE),0)</f>
        <v>0</v>
      </c>
      <c r="IX102">
        <f>IFERROR(VLOOKUP(_xlfn.NUMBERVALUE(MID(AY102, SEARCH("!", AY102)+1, SEARCH("+", AY102)-SEARCH("!", AY102)-1)), Rankings!$A$2:$BK$161, 63, FALSE),0)</f>
        <v>0</v>
      </c>
      <c r="IY102">
        <f>IFERROR(VLOOKUP(_xlfn.NUMBERVALUE(MID(AZ102, SEARCH("!", AZ102)+1, SEARCH("+", AZ102)-SEARCH("!", AZ102)-1)), Rankings!$A$2:$BK$161, 63, FALSE),0)</f>
        <v>0</v>
      </c>
      <c r="IZ102">
        <f>IFERROR(VLOOKUP(_xlfn.NUMBERVALUE(MID(BA102, SEARCH("!", BA102)+1, SEARCH("+", BA102)-SEARCH("!", BA102)-1)), Rankings!$A$2:$BK$161, 63, FALSE),0)</f>
        <v>0</v>
      </c>
      <c r="JA102">
        <f>IFERROR(VLOOKUP(_xlfn.NUMBERVALUE(MID(BB102, SEARCH("!", BB102)+1, SEARCH("+", BB102)-SEARCH("!", BB102)-1)), Rankings!$A$2:$BK$161, 63, FALSE),0)</f>
        <v>0</v>
      </c>
      <c r="JB102">
        <f>IFERROR(VLOOKUP(_xlfn.NUMBERVALUE(MID(BC102, SEARCH("!", BC102)+1, SEARCH("+", BC102)-SEARCH("!", BC102)-1)), Rankings!$A$2:$BK$161, 63, FALSE),0)</f>
        <v>0</v>
      </c>
      <c r="JC102">
        <f>IFERROR(VLOOKUP(_xlfn.NUMBERVALUE(MID(BD102, SEARCH("!", BD102)+1, SEARCH("+", BD102)-SEARCH("!", BD102)-1)), Rankings!$A$2:$BK$161, 63, FALSE),0)</f>
        <v>0</v>
      </c>
      <c r="JD102">
        <f>IFERROR(VLOOKUP(_xlfn.NUMBERVALUE(MID(BE102, SEARCH("!", BE102)+1, SEARCH("+", BE102)-SEARCH("!", BE102)-1)), Rankings!$A$2:$BK$161, 63, FALSE),0)</f>
        <v>0</v>
      </c>
      <c r="JE102">
        <f>IFERROR(VLOOKUP(_xlfn.NUMBERVALUE(MID(BF102, SEARCH("!", BF102)+1, SEARCH("+", BF102)-SEARCH("!", BF102)-1)), Rankings!$A$2:$BK$161, 63, FALSE),0)</f>
        <v>0</v>
      </c>
      <c r="JF102">
        <f>IFERROR(VLOOKUP(_xlfn.NUMBERVALUE(MID(BG102, SEARCH("!", BG102)+1, SEARCH("+", BG102)-SEARCH("!", BG102)-1)), Rankings!$A$2:$BK$161, 63, FALSE),0)</f>
        <v>0</v>
      </c>
      <c r="JG102">
        <f>IFERROR(VLOOKUP(_xlfn.NUMBERVALUE(MID(BH102, SEARCH("!", BH102)+1, SEARCH("+", BH102)-SEARCH("!", BH102)-1)), Rankings!$A$2:$BK$161, 63, FALSE),0)</f>
        <v>0</v>
      </c>
      <c r="JH102">
        <f>IFERROR(VLOOKUP(_xlfn.NUMBERVALUE(MID(BI102, SEARCH("!", BI102)+1, SEARCH("+", BI102)-SEARCH("!", BI102)-1)), Rankings!$A$2:$BK$161, 63, FALSE),0)</f>
        <v>0</v>
      </c>
      <c r="JI102">
        <f>IFERROR(VLOOKUP(_xlfn.NUMBERVALUE(MID(BJ102, SEARCH("!", BJ102)+1, SEARCH("+", BJ102)-SEARCH("!", BJ102)-1)), Rankings!$A$2:$BK$161, 63, FALSE),0)</f>
        <v>0</v>
      </c>
      <c r="JJ102">
        <f>IFERROR(VLOOKUP(_xlfn.NUMBERVALUE(MID(BK102, SEARCH("!", BK102)+1, SEARCH("+", BK102)-SEARCH("!", BK102)-1)), Rankings!$A$2:$BK$161, 63, FALSE),0)</f>
        <v>0</v>
      </c>
      <c r="JK102">
        <f>IFERROR(VLOOKUP(_xlfn.NUMBERVALUE(MID(BL102, SEARCH("!", BL102)+1, SEARCH("+", BL102)-SEARCH("!", BL102)-1)), Rankings!$A$2:$BK$161, 63, FALSE),0)</f>
        <v>0</v>
      </c>
      <c r="JL102">
        <f>IFERROR(VLOOKUP(_xlfn.NUMBERVALUE(MID(BM102, SEARCH("!", BM102)+1, SEARCH("+", BM102)-SEARCH("!", BM102)-1)), Rankings!$A$2:$BK$161, 63, FALSE),0)</f>
        <v>0</v>
      </c>
      <c r="JM102">
        <f>IFERROR(VLOOKUP(_xlfn.NUMBERVALUE(MID(BN102, SEARCH("!", BN102)+1, SEARCH("+", BN102)-SEARCH("!", BN102)-1)), Rankings!$A$2:$BK$161, 63, FALSE),0)</f>
        <v>0</v>
      </c>
      <c r="JN102">
        <f>IFERROR(VLOOKUP(_xlfn.NUMBERVALUE(MID(BO102, SEARCH("!", BO102)+1, SEARCH("+", BO102)-SEARCH("!", BO102)-1)), Rankings!$A$2:$BK$161, 63, FALSE),0)</f>
        <v>0</v>
      </c>
      <c r="JO102">
        <f>IFERROR(VLOOKUP(_xlfn.NUMBERVALUE(MID(BP102, SEARCH("!", BP102)+1, SEARCH("+", BP102)-SEARCH("!", BP102)-1)), Rankings!$A$2:$BK$161, 63, FALSE),0)</f>
        <v>0</v>
      </c>
      <c r="JP102">
        <f>IFERROR(VLOOKUP(_xlfn.NUMBERVALUE(MID(BQ102, SEARCH("!", BQ102)+1, SEARCH("+", BQ102)-SEARCH("!", BQ102)-1)), Rankings!$A$2:$BK$161, 63, FALSE),0)</f>
        <v>0</v>
      </c>
      <c r="JQ102">
        <f>IFERROR(VLOOKUP(_xlfn.NUMBERVALUE(MID(BR102, SEARCH("!", BR102)+1, SEARCH("+", BR102)-SEARCH("!", BR102)-1)), Rankings!$A$2:$BK$161, 63, FALSE),0)</f>
        <v>0</v>
      </c>
      <c r="JR102">
        <f>IFERROR(VLOOKUP(_xlfn.NUMBERVALUE(MID(BS102, SEARCH("!", BS102)+1, SEARCH("+", BS102)-SEARCH("!", BS102)-1)), Rankings!$A$2:$BK$161, 63, FALSE),0)</f>
        <v>0</v>
      </c>
      <c r="JS102">
        <f>IFERROR(VLOOKUP(_xlfn.NUMBERVALUE(MID(BT102, SEARCH("!", BT102)+1, SEARCH("+", BT102)-SEARCH("!", BT102)-1)), Rankings!$A$2:$BK$161, 63, FALSE),0)</f>
        <v>0</v>
      </c>
      <c r="JT102">
        <f>IFERROR(VLOOKUP(_xlfn.NUMBERVALUE(MID(BU102, SEARCH("!", BU102)+1, SEARCH("+", BU102)-SEARCH("!", BU102)-1)), Rankings!$A$2:$BK$161, 63, FALSE),0)</f>
        <v>0</v>
      </c>
      <c r="JU102">
        <f>IFERROR(VLOOKUP(_xlfn.NUMBERVALUE(MID(BV102, SEARCH("!", BV102)+1, SEARCH("+", BV102)-SEARCH("!", BV102)-1)), Rankings!$A$2:$BK$161, 63, FALSE),0)</f>
        <v>0</v>
      </c>
      <c r="JV102">
        <f>IFERROR(VLOOKUP(_xlfn.NUMBERVALUE(MID(BW102, SEARCH("!", BW102)+1, SEARCH("+", BW102)-SEARCH("!", BW102)-1)), Rankings!$A$2:$BK$161, 63, FALSE),0)</f>
        <v>0</v>
      </c>
      <c r="JW102">
        <f>IFERROR(VLOOKUP(_xlfn.NUMBERVALUE(MID(BX102, SEARCH("!", BX102)+1, SEARCH("+", BX102)-SEARCH("!", BX102)-1)), Rankings!$A$2:$BK$161, 63, FALSE),0)</f>
        <v>0</v>
      </c>
      <c r="JX102">
        <f>IFERROR(VLOOKUP(_xlfn.NUMBERVALUE(MID(BY102, SEARCH("!", BY102)+1, SEARCH("+", BY102)-SEARCH("!", BY102)-1)), Rankings!$A$2:$BK$161, 63, FALSE),0)</f>
        <v>0</v>
      </c>
      <c r="JY102">
        <f>IFERROR(VLOOKUP(_xlfn.NUMBERVALUE(MID(BZ102, SEARCH("!", BZ102)+1, SEARCH("+", BZ102)-SEARCH("!", BZ102)-1)), Rankings!$A$2:$BK$161, 63, FALSE),0)</f>
        <v>0</v>
      </c>
      <c r="JZ102">
        <f>IFERROR(VLOOKUP(_xlfn.NUMBERVALUE(MID(CA102, SEARCH("!", CA102)+1, SEARCH("+", CA102)-SEARCH("!", CA102)-1)), Rankings!$A$2:$BK$161, 63, FALSE),0)</f>
        <v>0</v>
      </c>
      <c r="KA102">
        <f>IFERROR(VLOOKUP(_xlfn.NUMBERVALUE(MID(CB102, SEARCH("!", CB102)+1, SEARCH("+", CB102)-SEARCH("!", CB102)-1)), Rankings!$A$2:$BK$161, 63, FALSE),0)</f>
        <v>0</v>
      </c>
      <c r="KB102">
        <f>IFERROR(VLOOKUP(_xlfn.NUMBERVALUE(MID(CC102, SEARCH("!", CC102)+1, SEARCH("+", CC102)-SEARCH("!", CC102)-1)), Rankings!$A$2:$BK$161, 63, FALSE),0)</f>
        <v>0</v>
      </c>
      <c r="KC102">
        <f>IFERROR(VLOOKUP(_xlfn.NUMBERVALUE(MID(CD102, SEARCH("!", CD102)+1, SEARCH("+", CD102)-SEARCH("!", CD102)-1)), Rankings!$A$2:$BK$161, 63, FALSE),0)</f>
        <v>0</v>
      </c>
      <c r="KD102">
        <f>IFERROR(VLOOKUP(_xlfn.NUMBERVALUE(MID(CE102, SEARCH("!", CE102)+1, SEARCH("+", CE102)-SEARCH("!", CE102)-1)), Rankings!$A$2:$BK$161, 63, FALSE),0)</f>
        <v>0</v>
      </c>
      <c r="KE102">
        <f>IFERROR(VLOOKUP(_xlfn.NUMBERVALUE(MID(CF102, SEARCH("!", CF102)+1, SEARCH("+", CF102)-SEARCH("!", CF102)-1)), Rankings!$A$2:$BK$161, 63, FALSE),0)</f>
        <v>0</v>
      </c>
      <c r="KF102">
        <f>IFERROR(VLOOKUP(_xlfn.NUMBERVALUE(MID(CG102, SEARCH("!", CG102)+1, SEARCH("+", CG102)-SEARCH("!", CG102)-1)), Rankings!$A$2:$BK$161, 63, FALSE),0)</f>
        <v>0</v>
      </c>
      <c r="KG102">
        <f>IFERROR(VLOOKUP(_xlfn.NUMBERVALUE(MID(CH102, SEARCH("!", CH102)+1, SEARCH("+", CH102)-SEARCH("!", CH102)-1)), Rankings!$A$2:$BK$161, 63, FALSE),0)</f>
        <v>0</v>
      </c>
      <c r="KH102">
        <f>IFERROR(VLOOKUP(_xlfn.NUMBERVALUE(MID(CI102, SEARCH("!", CI102)+1, SEARCH("+", CI102)-SEARCH("!", CI102)-1)), Rankings!$A$2:$BK$161, 63, FALSE),0)</f>
        <v>0</v>
      </c>
      <c r="KI102">
        <f>IFERROR(VLOOKUP(_xlfn.NUMBERVALUE(MID(CJ102, SEARCH("!", CJ102)+1, SEARCH("+", CJ102)-SEARCH("!", CJ102)-1)), Rankings!$A$2:$BK$161, 63, FALSE),0)</f>
        <v>0</v>
      </c>
      <c r="KJ102">
        <f>IFERROR(VLOOKUP(_xlfn.NUMBERVALUE(MID(CK102, SEARCH("!", CK102)+1, SEARCH("+", CK102)-SEARCH("!", CK102)-1)), Rankings!$A$2:$BK$161, 63, FALSE),0)</f>
        <v>0</v>
      </c>
      <c r="KK102">
        <f>IFERROR(VLOOKUP(_xlfn.NUMBERVALUE(MID(CL102, SEARCH("!", CL102)+1, SEARCH("+", CL102)-SEARCH("!", CL102)-1)), Rankings!$A$2:$BK$161, 63, FALSE),0)</f>
        <v>0</v>
      </c>
      <c r="KL102">
        <f>IFERROR(VLOOKUP(_xlfn.NUMBERVALUE(MID(CM102, SEARCH("!", CM102)+1, SEARCH("+", CM102)-SEARCH("!", CM102)-1)), Rankings!$A$2:$BK$161, 63, FALSE),0)</f>
        <v>0</v>
      </c>
      <c r="KM102">
        <f>IFERROR(VLOOKUP(_xlfn.NUMBERVALUE(MID(CN102, SEARCH("!", CN102)+1, SEARCH("+", CN102)-SEARCH("!", CN102)-1)), Rankings!$A$2:$BK$161, 63, FALSE),0)</f>
        <v>0</v>
      </c>
      <c r="KN102">
        <f>IFERROR(VLOOKUP(_xlfn.NUMBERVALUE(MID(CO102, SEARCH("!", CO102)+1, SEARCH("+", CO102)-SEARCH("!", CO102)-1)), Rankings!$A$2:$BK$161, 63, FALSE),0)</f>
        <v>0</v>
      </c>
      <c r="KO102">
        <f>IFERROR(VLOOKUP(_xlfn.NUMBERVALUE(MID(CP102, SEARCH("!", CP102)+1, SEARCH("+", CP102)-SEARCH("!", CP102)-1)), Rankings!$A$2:$BK$161, 63, FALSE),0)</f>
        <v>0</v>
      </c>
      <c r="KP102">
        <f>IFERROR(VLOOKUP(_xlfn.NUMBERVALUE(MID(CQ102, SEARCH("!", CQ102)+1, SEARCH("+", CQ102)-SEARCH("!", CQ102)-1)), Rankings!$A$2:$BK$161, 63, FALSE),0)</f>
        <v>0</v>
      </c>
      <c r="KQ102">
        <f>IFERROR(VLOOKUP(_xlfn.NUMBERVALUE(MID(CR102, SEARCH("!", CR102)+1, SEARCH("+", CR102)-SEARCH("!", CR102)-1)), Rankings!$A$2:$BK$161, 63, FALSE),0)</f>
        <v>0</v>
      </c>
      <c r="KS102" s="4">
        <f t="shared" si="2867"/>
        <v>175</v>
      </c>
      <c r="KT102" s="4">
        <f t="shared" si="2868"/>
        <v>56</v>
      </c>
      <c r="KU102" s="4">
        <f t="shared" si="2869"/>
        <v>176</v>
      </c>
      <c r="KV102" s="4">
        <f t="shared" si="2870"/>
        <v>0</v>
      </c>
      <c r="KY102" s="4">
        <f t="shared" si="2871"/>
        <v>407</v>
      </c>
      <c r="KZ102" s="4"/>
      <c r="LB102">
        <f t="shared" si="2872"/>
        <v>14</v>
      </c>
      <c r="LC102">
        <f t="shared" si="2873"/>
        <v>45</v>
      </c>
      <c r="LD102">
        <f t="shared" si="2874"/>
        <v>35</v>
      </c>
      <c r="LE102">
        <f t="shared" si="2875"/>
        <v>56</v>
      </c>
      <c r="LF102">
        <f t="shared" si="2876"/>
        <v>41</v>
      </c>
      <c r="LG102">
        <f t="shared" si="2877"/>
        <v>51</v>
      </c>
      <c r="LH102">
        <f t="shared" si="2878"/>
        <v>31</v>
      </c>
      <c r="LI102">
        <f t="shared" si="2879"/>
        <v>25</v>
      </c>
      <c r="LJ102">
        <f t="shared" si="2880"/>
        <v>30</v>
      </c>
      <c r="LK102">
        <f t="shared" si="2881"/>
        <v>42</v>
      </c>
      <c r="LL102">
        <f t="shared" si="2882"/>
        <v>37</v>
      </c>
      <c r="LM102">
        <f t="shared" si="2883"/>
        <v>0</v>
      </c>
      <c r="LN102">
        <f t="shared" si="2884"/>
        <v>0</v>
      </c>
      <c r="LO102">
        <f t="shared" si="2885"/>
        <v>0</v>
      </c>
      <c r="LP102">
        <f t="shared" si="2886"/>
        <v>0</v>
      </c>
      <c r="LQ102">
        <f t="shared" si="2887"/>
        <v>0</v>
      </c>
      <c r="LR102">
        <f t="shared" si="2888"/>
        <v>0</v>
      </c>
      <c r="LS102">
        <f t="shared" si="2889"/>
        <v>0</v>
      </c>
      <c r="LT102">
        <f t="shared" si="2890"/>
        <v>0</v>
      </c>
      <c r="LU102">
        <f t="shared" si="2891"/>
        <v>0</v>
      </c>
      <c r="LV102">
        <f t="shared" si="2892"/>
        <v>0</v>
      </c>
      <c r="LW102">
        <f t="shared" si="2893"/>
        <v>0</v>
      </c>
      <c r="LX102">
        <f t="shared" si="2894"/>
        <v>0</v>
      </c>
      <c r="LY102">
        <f t="shared" si="2895"/>
        <v>0</v>
      </c>
      <c r="LZ102">
        <f t="shared" si="2896"/>
        <v>0</v>
      </c>
      <c r="MA102">
        <f t="shared" si="2897"/>
        <v>0</v>
      </c>
      <c r="MB102">
        <f t="shared" si="2898"/>
        <v>0</v>
      </c>
      <c r="MC102">
        <f t="shared" si="2899"/>
        <v>0</v>
      </c>
      <c r="MD102">
        <f t="shared" si="2900"/>
        <v>0</v>
      </c>
      <c r="ME102">
        <f t="shared" si="2901"/>
        <v>0</v>
      </c>
      <c r="MF102">
        <f t="shared" si="2902"/>
        <v>0</v>
      </c>
      <c r="MG102">
        <f t="shared" si="2903"/>
        <v>0</v>
      </c>
      <c r="MH102">
        <f t="shared" si="2904"/>
        <v>0</v>
      </c>
      <c r="MI102">
        <f t="shared" si="2905"/>
        <v>0</v>
      </c>
      <c r="MJ102">
        <f t="shared" si="2906"/>
        <v>0</v>
      </c>
      <c r="MK102">
        <f t="shared" si="2907"/>
        <v>0</v>
      </c>
      <c r="ML102">
        <f t="shared" si="2908"/>
        <v>0</v>
      </c>
      <c r="MM102">
        <f t="shared" si="2909"/>
        <v>0</v>
      </c>
      <c r="MN102">
        <f t="shared" si="2910"/>
        <v>0</v>
      </c>
      <c r="MO102">
        <f t="shared" si="2911"/>
        <v>0</v>
      </c>
      <c r="MP102">
        <f t="shared" si="2912"/>
        <v>0</v>
      </c>
      <c r="MQ102">
        <f t="shared" si="2913"/>
        <v>0</v>
      </c>
      <c r="MR102">
        <f t="shared" si="2914"/>
        <v>0</v>
      </c>
      <c r="MS102">
        <f t="shared" si="2915"/>
        <v>0</v>
      </c>
      <c r="MT102">
        <f t="shared" si="2916"/>
        <v>0</v>
      </c>
      <c r="MU102">
        <f t="shared" si="2917"/>
        <v>0</v>
      </c>
      <c r="MV102">
        <f t="shared" si="2918"/>
        <v>0</v>
      </c>
      <c r="MW102">
        <f t="shared" si="2919"/>
        <v>0</v>
      </c>
      <c r="MX102">
        <f t="shared" si="2920"/>
        <v>0</v>
      </c>
      <c r="MY102">
        <f t="shared" si="2921"/>
        <v>0</v>
      </c>
      <c r="MZ102">
        <f t="shared" si="2922"/>
        <v>0</v>
      </c>
      <c r="NA102">
        <f t="shared" si="2923"/>
        <v>0</v>
      </c>
      <c r="NB102">
        <f t="shared" si="2924"/>
        <v>0</v>
      </c>
      <c r="NC102">
        <f t="shared" si="2925"/>
        <v>0</v>
      </c>
      <c r="ND102">
        <f t="shared" si="2926"/>
        <v>0</v>
      </c>
      <c r="NE102">
        <f t="shared" si="2927"/>
        <v>0</v>
      </c>
      <c r="NF102">
        <f t="shared" si="2928"/>
        <v>0</v>
      </c>
      <c r="NG102">
        <f t="shared" si="2929"/>
        <v>0</v>
      </c>
      <c r="NH102">
        <f t="shared" si="2930"/>
        <v>0</v>
      </c>
      <c r="NI102">
        <f t="shared" si="2931"/>
        <v>0</v>
      </c>
      <c r="NJ102">
        <f t="shared" si="2932"/>
        <v>0</v>
      </c>
      <c r="NK102">
        <f t="shared" si="2933"/>
        <v>0</v>
      </c>
      <c r="NL102">
        <f t="shared" si="2934"/>
        <v>0</v>
      </c>
      <c r="NM102">
        <f t="shared" si="2935"/>
        <v>0</v>
      </c>
      <c r="NN102">
        <f t="shared" si="2936"/>
        <v>0</v>
      </c>
      <c r="NO102">
        <f t="shared" si="2937"/>
        <v>0</v>
      </c>
      <c r="NP102">
        <f t="shared" si="2938"/>
        <v>0</v>
      </c>
      <c r="NQ102">
        <f t="shared" si="2939"/>
        <v>0</v>
      </c>
      <c r="NR102">
        <f t="shared" si="2940"/>
        <v>0</v>
      </c>
      <c r="NS102">
        <f t="shared" si="2941"/>
        <v>0</v>
      </c>
      <c r="NT102">
        <f t="shared" si="2942"/>
        <v>0</v>
      </c>
      <c r="NU102">
        <f t="shared" si="2943"/>
        <v>0</v>
      </c>
      <c r="NV102">
        <f t="shared" si="2944"/>
        <v>0</v>
      </c>
      <c r="NW102">
        <f t="shared" si="2945"/>
        <v>0</v>
      </c>
      <c r="NX102">
        <f t="shared" si="2946"/>
        <v>0</v>
      </c>
      <c r="NY102">
        <f t="shared" si="2947"/>
        <v>0</v>
      </c>
      <c r="NZ102">
        <f t="shared" si="2948"/>
        <v>0</v>
      </c>
      <c r="OA102">
        <f t="shared" si="2949"/>
        <v>0</v>
      </c>
      <c r="OB102">
        <f t="shared" si="2950"/>
        <v>0</v>
      </c>
      <c r="OC102">
        <f t="shared" si="2951"/>
        <v>0</v>
      </c>
      <c r="OD102">
        <f t="shared" si="2952"/>
        <v>0</v>
      </c>
      <c r="OE102">
        <f t="shared" si="2953"/>
        <v>0</v>
      </c>
      <c r="OF102">
        <f t="shared" si="2954"/>
        <v>0</v>
      </c>
      <c r="OG102">
        <f t="shared" si="2955"/>
        <v>0</v>
      </c>
      <c r="OH102">
        <f t="shared" si="2956"/>
        <v>0</v>
      </c>
      <c r="OJ102" s="4">
        <f t="shared" si="2957"/>
        <v>228</v>
      </c>
      <c r="OK102" s="4">
        <f t="shared" si="2958"/>
        <v>74</v>
      </c>
      <c r="OL102" s="4">
        <f t="shared" si="2959"/>
        <v>129</v>
      </c>
      <c r="OM102" s="4">
        <f t="shared" si="2960"/>
        <v>0</v>
      </c>
      <c r="OP102" s="4">
        <f t="shared" si="2961"/>
        <v>431</v>
      </c>
      <c r="OQ102" s="4"/>
      <c r="OS102">
        <f t="shared" si="2962"/>
        <v>51</v>
      </c>
      <c r="OT102">
        <f t="shared" si="2963"/>
        <v>43</v>
      </c>
      <c r="OU102">
        <f t="shared" si="2964"/>
        <v>32</v>
      </c>
      <c r="OV102">
        <f t="shared" si="2965"/>
        <v>37</v>
      </c>
      <c r="OW102">
        <f t="shared" si="2966"/>
        <v>33</v>
      </c>
      <c r="OX102">
        <f t="shared" si="2967"/>
        <v>37</v>
      </c>
      <c r="OY102">
        <f t="shared" si="2968"/>
        <v>46</v>
      </c>
      <c r="OZ102">
        <f t="shared" si="2969"/>
        <v>28</v>
      </c>
      <c r="PA102">
        <f t="shared" si="2970"/>
        <v>65</v>
      </c>
      <c r="PB102">
        <f t="shared" si="2971"/>
        <v>16</v>
      </c>
      <c r="PC102">
        <f t="shared" si="2972"/>
        <v>43</v>
      </c>
      <c r="PD102">
        <f t="shared" si="2973"/>
        <v>0</v>
      </c>
      <c r="PE102">
        <f t="shared" si="2974"/>
        <v>0</v>
      </c>
      <c r="PF102">
        <f t="shared" si="2975"/>
        <v>0</v>
      </c>
      <c r="PG102">
        <f t="shared" si="2976"/>
        <v>0</v>
      </c>
      <c r="PH102">
        <f t="shared" si="2977"/>
        <v>0</v>
      </c>
      <c r="PI102">
        <f t="shared" si="2978"/>
        <v>0</v>
      </c>
      <c r="PJ102">
        <f t="shared" si="2979"/>
        <v>0</v>
      </c>
      <c r="PK102">
        <f t="shared" si="2980"/>
        <v>0</v>
      </c>
      <c r="PL102">
        <f t="shared" si="2981"/>
        <v>0</v>
      </c>
      <c r="PM102">
        <f t="shared" si="2982"/>
        <v>0</v>
      </c>
      <c r="PN102">
        <f t="shared" si="2983"/>
        <v>0</v>
      </c>
      <c r="PO102">
        <f t="shared" si="2984"/>
        <v>0</v>
      </c>
      <c r="PP102">
        <f t="shared" si="2985"/>
        <v>0</v>
      </c>
      <c r="PQ102">
        <f t="shared" si="2986"/>
        <v>0</v>
      </c>
      <c r="PR102">
        <f t="shared" si="2987"/>
        <v>0</v>
      </c>
      <c r="PS102">
        <f t="shared" si="2988"/>
        <v>0</v>
      </c>
      <c r="PT102">
        <f t="shared" si="2989"/>
        <v>0</v>
      </c>
      <c r="PU102">
        <f t="shared" si="2990"/>
        <v>0</v>
      </c>
      <c r="PV102">
        <f t="shared" si="2991"/>
        <v>0</v>
      </c>
      <c r="PW102">
        <f t="shared" si="2992"/>
        <v>0</v>
      </c>
      <c r="PX102">
        <f t="shared" si="2993"/>
        <v>0</v>
      </c>
      <c r="PY102">
        <f t="shared" si="2994"/>
        <v>0</v>
      </c>
      <c r="PZ102">
        <f t="shared" si="2995"/>
        <v>0</v>
      </c>
      <c r="QA102">
        <f t="shared" si="2996"/>
        <v>0</v>
      </c>
      <c r="QB102">
        <f t="shared" si="2997"/>
        <v>0</v>
      </c>
      <c r="QC102">
        <f t="shared" si="2998"/>
        <v>0</v>
      </c>
      <c r="QD102">
        <f t="shared" si="2999"/>
        <v>0</v>
      </c>
      <c r="QE102">
        <f t="shared" si="3000"/>
        <v>0</v>
      </c>
      <c r="QF102">
        <f t="shared" si="3001"/>
        <v>0</v>
      </c>
      <c r="QG102">
        <f t="shared" si="3002"/>
        <v>0</v>
      </c>
      <c r="QH102">
        <f t="shared" si="3003"/>
        <v>0</v>
      </c>
      <c r="QI102">
        <f t="shared" si="3004"/>
        <v>0</v>
      </c>
      <c r="QJ102">
        <f t="shared" si="3005"/>
        <v>0</v>
      </c>
      <c r="QK102">
        <f t="shared" si="3006"/>
        <v>0</v>
      </c>
      <c r="QL102">
        <f t="shared" si="3007"/>
        <v>0</v>
      </c>
      <c r="QM102">
        <f t="shared" si="3008"/>
        <v>0</v>
      </c>
      <c r="QN102">
        <f t="shared" si="3009"/>
        <v>0</v>
      </c>
      <c r="QO102">
        <f t="shared" si="3010"/>
        <v>0</v>
      </c>
      <c r="QP102">
        <f t="shared" si="3011"/>
        <v>0</v>
      </c>
      <c r="QQ102">
        <f t="shared" si="3012"/>
        <v>0</v>
      </c>
      <c r="QR102">
        <f t="shared" si="3013"/>
        <v>0</v>
      </c>
      <c r="QS102">
        <f t="shared" si="3014"/>
        <v>0</v>
      </c>
      <c r="QT102">
        <f t="shared" si="3015"/>
        <v>0</v>
      </c>
      <c r="QU102">
        <f t="shared" si="3016"/>
        <v>0</v>
      </c>
      <c r="QV102">
        <f t="shared" si="3017"/>
        <v>0</v>
      </c>
      <c r="QW102">
        <f t="shared" si="3018"/>
        <v>0</v>
      </c>
      <c r="QX102">
        <f t="shared" si="3019"/>
        <v>0</v>
      </c>
      <c r="QY102">
        <f t="shared" si="3020"/>
        <v>0</v>
      </c>
      <c r="QZ102">
        <f t="shared" si="3021"/>
        <v>0</v>
      </c>
      <c r="RA102">
        <f t="shared" si="3022"/>
        <v>0</v>
      </c>
      <c r="RB102">
        <f t="shared" si="3023"/>
        <v>0</v>
      </c>
      <c r="RC102">
        <f t="shared" si="3024"/>
        <v>0</v>
      </c>
      <c r="RD102">
        <f t="shared" si="3025"/>
        <v>0</v>
      </c>
      <c r="RE102">
        <f t="shared" si="3026"/>
        <v>0</v>
      </c>
      <c r="RF102">
        <f t="shared" si="3027"/>
        <v>0</v>
      </c>
      <c r="RG102">
        <f t="shared" si="3028"/>
        <v>0</v>
      </c>
      <c r="RH102">
        <f t="shared" si="3029"/>
        <v>0</v>
      </c>
      <c r="RI102">
        <f t="shared" si="3030"/>
        <v>0</v>
      </c>
      <c r="RJ102">
        <f t="shared" si="3031"/>
        <v>0</v>
      </c>
      <c r="RK102">
        <f t="shared" si="3032"/>
        <v>0</v>
      </c>
      <c r="RL102">
        <f t="shared" si="3033"/>
        <v>0</v>
      </c>
      <c r="RM102">
        <f t="shared" si="3034"/>
        <v>0</v>
      </c>
      <c r="RN102">
        <f t="shared" si="3035"/>
        <v>0</v>
      </c>
      <c r="RO102">
        <f t="shared" si="3036"/>
        <v>0</v>
      </c>
      <c r="RP102">
        <f t="shared" si="3037"/>
        <v>0</v>
      </c>
      <c r="RQ102">
        <f t="shared" si="3038"/>
        <v>0</v>
      </c>
      <c r="RR102">
        <f t="shared" si="3039"/>
        <v>0</v>
      </c>
      <c r="RS102">
        <f t="shared" si="3040"/>
        <v>0</v>
      </c>
      <c r="RT102">
        <f t="shared" si="3041"/>
        <v>0</v>
      </c>
      <c r="RU102">
        <f t="shared" si="3042"/>
        <v>0</v>
      </c>
      <c r="RV102">
        <f t="shared" si="3043"/>
        <v>0</v>
      </c>
      <c r="RW102">
        <f t="shared" si="3044"/>
        <v>0</v>
      </c>
      <c r="RX102">
        <f t="shared" si="3045"/>
        <v>0</v>
      </c>
      <c r="RY102">
        <f t="shared" si="3046"/>
        <v>0</v>
      </c>
      <c r="SA102" s="4">
        <f t="shared" si="3047"/>
        <v>22.200000000000003</v>
      </c>
      <c r="SB102" s="4">
        <f t="shared" si="3048"/>
        <v>7.6899999999999995</v>
      </c>
      <c r="SC102" s="4">
        <f t="shared" si="3049"/>
        <v>16.009999999999998</v>
      </c>
      <c r="SD102" s="4">
        <f t="shared" si="3050"/>
        <v>0</v>
      </c>
      <c r="SF102" s="4">
        <f t="shared" si="3051"/>
        <v>45.9</v>
      </c>
      <c r="SI102">
        <f t="shared" si="3052"/>
        <v>4.67</v>
      </c>
      <c r="SJ102">
        <f t="shared" si="3053"/>
        <v>4.1100000000000003</v>
      </c>
      <c r="SK102">
        <f t="shared" si="3054"/>
        <v>4.67</v>
      </c>
      <c r="SL102">
        <f t="shared" si="3055"/>
        <v>4.17</v>
      </c>
      <c r="SM102">
        <f t="shared" si="3056"/>
        <v>3.6</v>
      </c>
      <c r="SN102">
        <f t="shared" si="3057"/>
        <v>4.75</v>
      </c>
      <c r="SO102">
        <f t="shared" si="3058"/>
        <v>3.86</v>
      </c>
      <c r="SP102">
        <f t="shared" si="3059"/>
        <v>3.83</v>
      </c>
      <c r="SQ102">
        <f t="shared" si="3060"/>
        <v>4</v>
      </c>
      <c r="SR102">
        <f t="shared" si="3061"/>
        <v>4.1100000000000003</v>
      </c>
      <c r="SS102">
        <f t="shared" si="3062"/>
        <v>4.13</v>
      </c>
      <c r="ST102" t="str">
        <f t="shared" si="3063"/>
        <v>0</v>
      </c>
      <c r="SU102" t="str">
        <f t="shared" si="3064"/>
        <v>0</v>
      </c>
      <c r="SV102" t="str">
        <f t="shared" si="3065"/>
        <v>0</v>
      </c>
      <c r="SW102" t="str">
        <f t="shared" si="3066"/>
        <v>0</v>
      </c>
      <c r="SX102" t="str">
        <f t="shared" si="3067"/>
        <v>0</v>
      </c>
      <c r="SY102" t="str">
        <f t="shared" si="3068"/>
        <v>0</v>
      </c>
      <c r="SZ102" t="str">
        <f t="shared" si="3069"/>
        <v>0</v>
      </c>
      <c r="TA102" t="str">
        <f t="shared" si="3070"/>
        <v>0</v>
      </c>
      <c r="TB102" t="str">
        <f t="shared" si="3071"/>
        <v>0</v>
      </c>
      <c r="TC102" t="str">
        <f t="shared" si="3072"/>
        <v>0</v>
      </c>
      <c r="TD102" t="str">
        <f t="shared" si="3073"/>
        <v>0</v>
      </c>
      <c r="TE102" t="str">
        <f t="shared" si="3074"/>
        <v>0</v>
      </c>
      <c r="TF102" t="str">
        <f t="shared" si="3075"/>
        <v>0</v>
      </c>
      <c r="TG102" t="str">
        <f t="shared" si="3076"/>
        <v>0</v>
      </c>
      <c r="TH102" t="str">
        <f t="shared" si="3077"/>
        <v>0</v>
      </c>
      <c r="TI102" t="str">
        <f t="shared" si="3078"/>
        <v>0</v>
      </c>
      <c r="TJ102" t="str">
        <f t="shared" si="3079"/>
        <v>0</v>
      </c>
      <c r="TK102" t="str">
        <f t="shared" si="3080"/>
        <v>0</v>
      </c>
      <c r="TL102" t="str">
        <f t="shared" si="3081"/>
        <v>0</v>
      </c>
      <c r="TM102" t="str">
        <f t="shared" si="3082"/>
        <v>0</v>
      </c>
      <c r="TN102" t="str">
        <f t="shared" si="3083"/>
        <v>0</v>
      </c>
      <c r="TO102" t="str">
        <f t="shared" si="3084"/>
        <v>0</v>
      </c>
      <c r="TP102" t="str">
        <f t="shared" si="3085"/>
        <v>0</v>
      </c>
      <c r="TQ102" t="str">
        <f t="shared" si="3086"/>
        <v>0</v>
      </c>
      <c r="TR102" t="str">
        <f t="shared" si="3087"/>
        <v>0</v>
      </c>
      <c r="TS102" t="str">
        <f t="shared" si="3088"/>
        <v>0</v>
      </c>
      <c r="TT102" t="str">
        <f t="shared" si="3089"/>
        <v>0</v>
      </c>
      <c r="TU102" t="str">
        <f t="shared" si="3090"/>
        <v>0</v>
      </c>
      <c r="TV102" t="str">
        <f t="shared" si="3091"/>
        <v>0</v>
      </c>
      <c r="TW102" t="str">
        <f t="shared" si="3092"/>
        <v>0</v>
      </c>
      <c r="TX102" t="str">
        <f t="shared" si="3093"/>
        <v>0</v>
      </c>
      <c r="TY102" t="str">
        <f t="shared" si="3094"/>
        <v>0</v>
      </c>
      <c r="TZ102" t="str">
        <f t="shared" si="3095"/>
        <v>0</v>
      </c>
      <c r="UA102" t="str">
        <f t="shared" si="3096"/>
        <v>0</v>
      </c>
      <c r="UB102" t="str">
        <f t="shared" si="3097"/>
        <v>0</v>
      </c>
      <c r="UC102" t="str">
        <f t="shared" si="3098"/>
        <v>0</v>
      </c>
      <c r="UD102" t="str">
        <f t="shared" si="3099"/>
        <v>0</v>
      </c>
      <c r="UE102" t="str">
        <f t="shared" si="3100"/>
        <v>0</v>
      </c>
      <c r="UF102" t="str">
        <f t="shared" si="3101"/>
        <v>0</v>
      </c>
      <c r="UG102" t="str">
        <f t="shared" si="3102"/>
        <v>0</v>
      </c>
      <c r="UH102" t="str">
        <f t="shared" si="3103"/>
        <v>0</v>
      </c>
      <c r="UI102" t="str">
        <f t="shared" si="3104"/>
        <v>0</v>
      </c>
      <c r="UJ102" t="str">
        <f t="shared" si="3105"/>
        <v>0</v>
      </c>
      <c r="UK102" t="str">
        <f t="shared" si="3106"/>
        <v>0</v>
      </c>
      <c r="UL102" t="str">
        <f t="shared" si="3107"/>
        <v>0</v>
      </c>
      <c r="UM102" t="str">
        <f t="shared" si="3108"/>
        <v>0</v>
      </c>
      <c r="UN102" t="str">
        <f t="shared" si="3109"/>
        <v>0</v>
      </c>
      <c r="UO102" t="str">
        <f t="shared" si="3110"/>
        <v>0</v>
      </c>
      <c r="UP102" t="str">
        <f t="shared" si="3111"/>
        <v>0</v>
      </c>
      <c r="UQ102" t="str">
        <f t="shared" si="3112"/>
        <v>0</v>
      </c>
      <c r="UR102" t="str">
        <f t="shared" si="3113"/>
        <v>0</v>
      </c>
      <c r="US102" t="str">
        <f t="shared" si="3114"/>
        <v>0</v>
      </c>
      <c r="UT102" t="str">
        <f t="shared" si="3115"/>
        <v>0</v>
      </c>
      <c r="UU102" t="str">
        <f t="shared" si="3116"/>
        <v>0</v>
      </c>
      <c r="UV102" t="str">
        <f t="shared" si="3117"/>
        <v>0</v>
      </c>
      <c r="UW102" t="str">
        <f t="shared" si="3118"/>
        <v>0</v>
      </c>
      <c r="UX102" t="str">
        <f t="shared" si="3119"/>
        <v>0</v>
      </c>
      <c r="UY102" t="str">
        <f t="shared" si="3120"/>
        <v>0</v>
      </c>
      <c r="UZ102" t="str">
        <f t="shared" si="3121"/>
        <v>0</v>
      </c>
      <c r="VA102" t="str">
        <f t="shared" si="3122"/>
        <v>0</v>
      </c>
      <c r="VB102" t="str">
        <f t="shared" si="3123"/>
        <v>0</v>
      </c>
      <c r="VC102" t="str">
        <f t="shared" si="3124"/>
        <v>0</v>
      </c>
      <c r="VD102" t="str">
        <f t="shared" si="3125"/>
        <v>0</v>
      </c>
      <c r="VE102" t="str">
        <f t="shared" si="3126"/>
        <v>0</v>
      </c>
      <c r="VF102" t="str">
        <f t="shared" si="3127"/>
        <v>0</v>
      </c>
      <c r="VG102" t="str">
        <f t="shared" si="3128"/>
        <v>0</v>
      </c>
      <c r="VH102" t="str">
        <f t="shared" si="3129"/>
        <v>0</v>
      </c>
      <c r="VI102" t="str">
        <f t="shared" si="3130"/>
        <v>0</v>
      </c>
      <c r="VJ102" t="str">
        <f t="shared" si="3131"/>
        <v>0</v>
      </c>
      <c r="VK102" t="str">
        <f t="shared" si="3132"/>
        <v>0</v>
      </c>
      <c r="VL102" t="str">
        <f t="shared" si="3133"/>
        <v>0</v>
      </c>
      <c r="VM102" t="str">
        <f t="shared" si="3134"/>
        <v>0</v>
      </c>
      <c r="VN102" t="str">
        <f t="shared" si="3135"/>
        <v>0</v>
      </c>
      <c r="VO102" t="str">
        <f t="shared" si="3136"/>
        <v>0</v>
      </c>
      <c r="VQ102" s="4">
        <f t="shared" si="3137"/>
        <v>-1.9999999999999574E-2</v>
      </c>
      <c r="VR102" s="4">
        <f t="shared" si="3138"/>
        <v>6.0000000000000053E-2</v>
      </c>
      <c r="VS102" s="4">
        <f t="shared" si="3139"/>
        <v>-8.5599999999999987</v>
      </c>
      <c r="VT102" s="4">
        <f t="shared" si="3140"/>
        <v>0</v>
      </c>
      <c r="VV102" s="4">
        <f t="shared" si="3141"/>
        <v>-8.5199999999999978</v>
      </c>
      <c r="VY102">
        <f t="shared" si="3142"/>
        <v>-3.65</v>
      </c>
      <c r="VZ102">
        <f t="shared" si="3143"/>
        <v>3.51</v>
      </c>
      <c r="WA102">
        <f t="shared" si="3144"/>
        <v>3.17</v>
      </c>
      <c r="WB102">
        <f t="shared" si="3145"/>
        <v>-2.29</v>
      </c>
      <c r="WC102">
        <f t="shared" si="3146"/>
        <v>1.23</v>
      </c>
      <c r="WD102">
        <f t="shared" si="3147"/>
        <v>9.2200000000000006</v>
      </c>
      <c r="WE102">
        <f t="shared" si="3148"/>
        <v>2.34</v>
      </c>
      <c r="WF102">
        <f t="shared" si="3149"/>
        <v>-2.2799999999999998</v>
      </c>
      <c r="WG102">
        <f t="shared" si="3150"/>
        <v>-12.27</v>
      </c>
      <c r="WH102">
        <f t="shared" si="3151"/>
        <v>1.1200000000000001</v>
      </c>
      <c r="WI102">
        <f t="shared" si="3152"/>
        <v>-8.6199999999999992</v>
      </c>
      <c r="WJ102">
        <f t="shared" si="3153"/>
        <v>0</v>
      </c>
      <c r="WK102">
        <f t="shared" si="3154"/>
        <v>0</v>
      </c>
      <c r="WL102">
        <f t="shared" si="3155"/>
        <v>0</v>
      </c>
      <c r="WM102">
        <f t="shared" si="3156"/>
        <v>0</v>
      </c>
      <c r="WN102">
        <f t="shared" si="3157"/>
        <v>0</v>
      </c>
      <c r="WO102">
        <f t="shared" si="3158"/>
        <v>0</v>
      </c>
      <c r="WP102">
        <f t="shared" si="3159"/>
        <v>0</v>
      </c>
      <c r="WQ102">
        <f t="shared" si="3160"/>
        <v>0</v>
      </c>
      <c r="WR102">
        <f t="shared" si="3161"/>
        <v>0</v>
      </c>
      <c r="WS102">
        <f t="shared" si="3162"/>
        <v>0</v>
      </c>
      <c r="WT102">
        <f t="shared" si="3163"/>
        <v>0</v>
      </c>
      <c r="WU102">
        <f t="shared" si="3164"/>
        <v>0</v>
      </c>
      <c r="WV102">
        <f t="shared" si="3165"/>
        <v>0</v>
      </c>
      <c r="WW102">
        <f t="shared" si="3166"/>
        <v>0</v>
      </c>
      <c r="WX102">
        <f t="shared" si="3167"/>
        <v>0</v>
      </c>
      <c r="WY102">
        <f t="shared" si="3168"/>
        <v>0</v>
      </c>
      <c r="WZ102">
        <f t="shared" si="3169"/>
        <v>0</v>
      </c>
      <c r="XA102">
        <f t="shared" si="3170"/>
        <v>0</v>
      </c>
      <c r="XB102">
        <f t="shared" si="3171"/>
        <v>0</v>
      </c>
      <c r="XC102">
        <f t="shared" si="3172"/>
        <v>0</v>
      </c>
      <c r="XD102">
        <f t="shared" si="3173"/>
        <v>0</v>
      </c>
      <c r="XE102">
        <f t="shared" si="3174"/>
        <v>0</v>
      </c>
      <c r="XF102">
        <f t="shared" si="3175"/>
        <v>0</v>
      </c>
      <c r="XG102">
        <f t="shared" si="3176"/>
        <v>0</v>
      </c>
      <c r="XH102">
        <f t="shared" si="3177"/>
        <v>0</v>
      </c>
      <c r="XI102">
        <f t="shared" si="3178"/>
        <v>0</v>
      </c>
      <c r="XJ102">
        <f t="shared" si="3179"/>
        <v>0</v>
      </c>
      <c r="XK102">
        <f t="shared" si="3180"/>
        <v>0</v>
      </c>
      <c r="XL102">
        <f t="shared" si="3181"/>
        <v>0</v>
      </c>
      <c r="XM102">
        <f t="shared" si="3182"/>
        <v>0</v>
      </c>
      <c r="XN102">
        <f t="shared" si="3183"/>
        <v>0</v>
      </c>
      <c r="XO102">
        <f t="shared" si="3184"/>
        <v>0</v>
      </c>
      <c r="XP102">
        <f t="shared" si="3185"/>
        <v>0</v>
      </c>
      <c r="XQ102">
        <f t="shared" si="3186"/>
        <v>0</v>
      </c>
      <c r="XR102">
        <f t="shared" si="3187"/>
        <v>0</v>
      </c>
      <c r="XS102">
        <f t="shared" si="3188"/>
        <v>0</v>
      </c>
      <c r="XT102">
        <f t="shared" si="3189"/>
        <v>0</v>
      </c>
      <c r="XU102">
        <f t="shared" si="3190"/>
        <v>0</v>
      </c>
      <c r="XV102">
        <f t="shared" si="3191"/>
        <v>0</v>
      </c>
      <c r="XW102">
        <f t="shared" si="3192"/>
        <v>0</v>
      </c>
      <c r="XX102">
        <f t="shared" si="3193"/>
        <v>0</v>
      </c>
      <c r="XY102">
        <f t="shared" si="3194"/>
        <v>0</v>
      </c>
      <c r="XZ102">
        <f t="shared" si="3195"/>
        <v>0</v>
      </c>
      <c r="YA102">
        <f t="shared" si="3196"/>
        <v>0</v>
      </c>
      <c r="YB102">
        <f t="shared" si="3197"/>
        <v>0</v>
      </c>
      <c r="YC102">
        <f t="shared" si="3198"/>
        <v>0</v>
      </c>
      <c r="YD102">
        <f t="shared" si="3199"/>
        <v>0</v>
      </c>
      <c r="YE102">
        <f t="shared" si="3200"/>
        <v>0</v>
      </c>
      <c r="YF102">
        <f t="shared" si="3201"/>
        <v>0</v>
      </c>
      <c r="YG102">
        <f t="shared" si="3202"/>
        <v>0</v>
      </c>
      <c r="YH102">
        <f t="shared" si="3203"/>
        <v>0</v>
      </c>
      <c r="YI102">
        <f t="shared" si="3204"/>
        <v>0</v>
      </c>
      <c r="YJ102">
        <f t="shared" si="3205"/>
        <v>0</v>
      </c>
      <c r="YK102">
        <f t="shared" si="3206"/>
        <v>0</v>
      </c>
      <c r="YL102">
        <f t="shared" si="3207"/>
        <v>0</v>
      </c>
      <c r="YM102">
        <f t="shared" si="3208"/>
        <v>0</v>
      </c>
      <c r="YN102">
        <f t="shared" si="3209"/>
        <v>0</v>
      </c>
      <c r="YO102">
        <f t="shared" si="3210"/>
        <v>0</v>
      </c>
      <c r="YP102">
        <f t="shared" si="3211"/>
        <v>0</v>
      </c>
      <c r="YQ102">
        <f t="shared" si="3212"/>
        <v>0</v>
      </c>
      <c r="YR102">
        <f t="shared" si="3213"/>
        <v>0</v>
      </c>
      <c r="YS102">
        <f t="shared" si="3214"/>
        <v>0</v>
      </c>
      <c r="YT102">
        <f t="shared" si="3215"/>
        <v>0</v>
      </c>
      <c r="YU102">
        <f t="shared" si="3216"/>
        <v>0</v>
      </c>
      <c r="YV102">
        <f t="shared" si="3217"/>
        <v>0</v>
      </c>
      <c r="YW102">
        <f t="shared" si="3218"/>
        <v>0</v>
      </c>
      <c r="YX102">
        <f t="shared" si="3219"/>
        <v>0</v>
      </c>
      <c r="YY102">
        <f t="shared" si="3220"/>
        <v>0</v>
      </c>
      <c r="YZ102">
        <f t="shared" si="3221"/>
        <v>0</v>
      </c>
      <c r="ZA102">
        <f t="shared" si="3222"/>
        <v>0</v>
      </c>
      <c r="ZB102">
        <f t="shared" si="3223"/>
        <v>0</v>
      </c>
      <c r="ZC102">
        <f t="shared" si="3224"/>
        <v>0</v>
      </c>
      <c r="ZD102">
        <f t="shared" si="3225"/>
        <v>0</v>
      </c>
      <c r="ZE102">
        <f t="shared" si="3226"/>
        <v>0</v>
      </c>
      <c r="ZG102" s="4">
        <f t="shared" si="3227"/>
        <v>198</v>
      </c>
      <c r="ZH102" s="4">
        <f t="shared" si="3228"/>
        <v>121</v>
      </c>
      <c r="ZI102" s="4">
        <f t="shared" si="3229"/>
        <v>205</v>
      </c>
      <c r="ZJ102" s="4">
        <f t="shared" si="3230"/>
        <v>0</v>
      </c>
      <c r="ZL102" s="4">
        <f t="shared" si="3231"/>
        <v>524</v>
      </c>
      <c r="ZO102">
        <f t="shared" si="3232"/>
        <v>52</v>
      </c>
      <c r="ZP102">
        <f t="shared" si="3233"/>
        <v>28</v>
      </c>
      <c r="ZQ102">
        <f t="shared" si="3234"/>
        <v>20</v>
      </c>
      <c r="ZR102">
        <f t="shared" si="3235"/>
        <v>46</v>
      </c>
      <c r="ZS102">
        <f t="shared" si="3236"/>
        <v>44</v>
      </c>
      <c r="ZT102">
        <f t="shared" si="3237"/>
        <v>34</v>
      </c>
      <c r="ZU102">
        <f t="shared" si="3238"/>
        <v>63</v>
      </c>
      <c r="ZV102">
        <f t="shared" si="3239"/>
        <v>58</v>
      </c>
      <c r="ZW102">
        <f t="shared" si="3240"/>
        <v>64</v>
      </c>
      <c r="ZX102">
        <f t="shared" si="3241"/>
        <v>52</v>
      </c>
      <c r="ZY102">
        <f t="shared" si="3242"/>
        <v>63</v>
      </c>
      <c r="ZZ102">
        <f t="shared" si="3243"/>
        <v>0</v>
      </c>
      <c r="AAA102">
        <f t="shared" si="3244"/>
        <v>0</v>
      </c>
      <c r="AAB102">
        <f t="shared" si="3245"/>
        <v>0</v>
      </c>
      <c r="AAC102">
        <f t="shared" si="3246"/>
        <v>0</v>
      </c>
      <c r="AAD102">
        <f t="shared" si="3247"/>
        <v>0</v>
      </c>
      <c r="AAE102">
        <f t="shared" si="3248"/>
        <v>0</v>
      </c>
      <c r="AAF102">
        <f t="shared" si="3249"/>
        <v>0</v>
      </c>
      <c r="AAG102">
        <f t="shared" si="3250"/>
        <v>0</v>
      </c>
      <c r="AAH102">
        <f t="shared" si="3251"/>
        <v>0</v>
      </c>
      <c r="AAI102">
        <f t="shared" si="3252"/>
        <v>0</v>
      </c>
      <c r="AAJ102">
        <f t="shared" si="3253"/>
        <v>0</v>
      </c>
      <c r="AAK102">
        <f t="shared" si="3254"/>
        <v>0</v>
      </c>
      <c r="AAL102">
        <f t="shared" si="3255"/>
        <v>0</v>
      </c>
      <c r="AAM102">
        <f t="shared" si="3256"/>
        <v>0</v>
      </c>
      <c r="AAN102">
        <f t="shared" si="3257"/>
        <v>0</v>
      </c>
      <c r="AAO102">
        <f t="shared" si="3258"/>
        <v>0</v>
      </c>
      <c r="AAP102">
        <f t="shared" si="3259"/>
        <v>0</v>
      </c>
      <c r="AAQ102">
        <f t="shared" si="3260"/>
        <v>0</v>
      </c>
      <c r="AAR102">
        <f t="shared" si="3261"/>
        <v>0</v>
      </c>
      <c r="AAS102">
        <f t="shared" si="3262"/>
        <v>0</v>
      </c>
      <c r="AAT102">
        <f t="shared" si="3263"/>
        <v>0</v>
      </c>
      <c r="AAU102">
        <f t="shared" si="3264"/>
        <v>0</v>
      </c>
      <c r="AAV102">
        <f t="shared" si="3265"/>
        <v>0</v>
      </c>
      <c r="AAW102">
        <f t="shared" si="3266"/>
        <v>0</v>
      </c>
      <c r="AAX102">
        <f t="shared" si="3267"/>
        <v>0</v>
      </c>
      <c r="AAY102">
        <f t="shared" si="3268"/>
        <v>0</v>
      </c>
      <c r="AAZ102">
        <f t="shared" si="3269"/>
        <v>0</v>
      </c>
      <c r="ABA102">
        <f t="shared" si="3270"/>
        <v>0</v>
      </c>
      <c r="ABB102">
        <f t="shared" si="3271"/>
        <v>0</v>
      </c>
      <c r="ABC102">
        <f t="shared" si="3272"/>
        <v>0</v>
      </c>
      <c r="ABD102">
        <f t="shared" si="3273"/>
        <v>0</v>
      </c>
      <c r="ABE102">
        <f t="shared" si="3274"/>
        <v>0</v>
      </c>
      <c r="ABF102">
        <f t="shared" si="3275"/>
        <v>0</v>
      </c>
      <c r="ABG102">
        <f t="shared" si="3276"/>
        <v>0</v>
      </c>
      <c r="ABH102">
        <f t="shared" si="3277"/>
        <v>0</v>
      </c>
      <c r="ABI102">
        <f t="shared" si="3278"/>
        <v>0</v>
      </c>
      <c r="ABJ102">
        <f t="shared" si="3279"/>
        <v>0</v>
      </c>
      <c r="ABK102">
        <f t="shared" si="3280"/>
        <v>0</v>
      </c>
      <c r="ABL102">
        <f t="shared" si="3281"/>
        <v>0</v>
      </c>
      <c r="ABM102">
        <f t="shared" si="3282"/>
        <v>0</v>
      </c>
      <c r="ABN102">
        <f t="shared" si="3283"/>
        <v>0</v>
      </c>
      <c r="ABO102">
        <f t="shared" si="3284"/>
        <v>0</v>
      </c>
      <c r="ABP102">
        <f t="shared" si="3285"/>
        <v>0</v>
      </c>
      <c r="ABQ102">
        <f t="shared" si="3286"/>
        <v>0</v>
      </c>
      <c r="ABR102">
        <f t="shared" si="3287"/>
        <v>0</v>
      </c>
      <c r="ABS102">
        <f t="shared" si="3288"/>
        <v>0</v>
      </c>
      <c r="ABT102">
        <f t="shared" si="3289"/>
        <v>0</v>
      </c>
      <c r="ABU102">
        <f t="shared" si="3290"/>
        <v>0</v>
      </c>
      <c r="ABV102">
        <f t="shared" si="3291"/>
        <v>0</v>
      </c>
      <c r="ABW102">
        <f t="shared" si="3292"/>
        <v>0</v>
      </c>
      <c r="ABX102">
        <f t="shared" si="3293"/>
        <v>0</v>
      </c>
      <c r="ABY102">
        <f t="shared" si="3294"/>
        <v>0</v>
      </c>
      <c r="ABZ102">
        <f t="shared" si="3295"/>
        <v>0</v>
      </c>
      <c r="ACA102">
        <f t="shared" si="3296"/>
        <v>0</v>
      </c>
      <c r="ACB102">
        <f t="shared" si="3297"/>
        <v>0</v>
      </c>
      <c r="ACC102">
        <f t="shared" si="3298"/>
        <v>0</v>
      </c>
      <c r="ACD102">
        <f t="shared" si="3299"/>
        <v>0</v>
      </c>
      <c r="ACE102">
        <f t="shared" si="3300"/>
        <v>0</v>
      </c>
      <c r="ACF102">
        <f t="shared" si="3301"/>
        <v>0</v>
      </c>
      <c r="ACG102">
        <f t="shared" si="3302"/>
        <v>0</v>
      </c>
      <c r="ACH102">
        <f t="shared" si="3303"/>
        <v>0</v>
      </c>
      <c r="ACI102">
        <f t="shared" si="3304"/>
        <v>0</v>
      </c>
      <c r="ACJ102">
        <f t="shared" si="3305"/>
        <v>0</v>
      </c>
      <c r="ACK102">
        <f t="shared" si="3306"/>
        <v>0</v>
      </c>
      <c r="ACL102">
        <f t="shared" si="3307"/>
        <v>0</v>
      </c>
      <c r="ACM102">
        <f t="shared" si="3308"/>
        <v>0</v>
      </c>
      <c r="ACN102">
        <f t="shared" si="3309"/>
        <v>0</v>
      </c>
      <c r="ACO102">
        <f t="shared" si="3310"/>
        <v>0</v>
      </c>
      <c r="ACP102">
        <f t="shared" si="3311"/>
        <v>0</v>
      </c>
      <c r="ACQ102">
        <f t="shared" si="3312"/>
        <v>0</v>
      </c>
      <c r="ACR102">
        <f t="shared" si="3313"/>
        <v>0</v>
      </c>
      <c r="ACS102">
        <f t="shared" si="3314"/>
        <v>0</v>
      </c>
      <c r="ACT102">
        <f t="shared" si="3315"/>
        <v>0</v>
      </c>
      <c r="ACU102">
        <f t="shared" si="3316"/>
        <v>0</v>
      </c>
      <c r="ACW102" s="4">
        <f t="shared" si="3317"/>
        <v>159.39999999999998</v>
      </c>
      <c r="ACX102" s="4">
        <f t="shared" si="3318"/>
        <v>35.4</v>
      </c>
      <c r="ACY102" s="4">
        <f t="shared" si="3319"/>
        <v>318.60000000000002</v>
      </c>
      <c r="ACZ102" s="4">
        <f t="shared" si="3320"/>
        <v>0</v>
      </c>
      <c r="ADA102" s="88">
        <f t="shared" si="3321"/>
        <v>4.2071367935925261</v>
      </c>
      <c r="ADB102" s="4">
        <f t="shared" si="3322"/>
        <v>513.4</v>
      </c>
      <c r="ADC102" s="5">
        <f t="shared" si="3323"/>
        <v>5.6462376853972414</v>
      </c>
      <c r="ADD102" s="5">
        <f t="shared" si="3324"/>
        <v>8.9246848683861106</v>
      </c>
      <c r="ADE102">
        <f t="shared" si="3325"/>
        <v>6.2</v>
      </c>
      <c r="ADF102">
        <f t="shared" si="3326"/>
        <v>54.6</v>
      </c>
      <c r="ADG102">
        <f t="shared" si="3327"/>
        <v>27.4</v>
      </c>
      <c r="ADH102">
        <f t="shared" si="3328"/>
        <v>84.6</v>
      </c>
      <c r="ADI102">
        <f t="shared" si="3329"/>
        <v>74.3</v>
      </c>
      <c r="ADJ102">
        <f t="shared" si="3330"/>
        <v>54.5</v>
      </c>
      <c r="ADK102">
        <f t="shared" si="3331"/>
        <v>13.7</v>
      </c>
      <c r="ADL102">
        <f t="shared" si="3332"/>
        <v>21.7</v>
      </c>
      <c r="ADM102">
        <f t="shared" si="3333"/>
        <v>16.7</v>
      </c>
      <c r="ADN102">
        <f t="shared" si="3334"/>
        <v>131.1</v>
      </c>
      <c r="ADO102">
        <f t="shared" si="3335"/>
        <v>28.6</v>
      </c>
      <c r="ADP102">
        <f t="shared" si="3336"/>
        <v>0</v>
      </c>
      <c r="ADQ102">
        <f t="shared" si="3337"/>
        <v>0</v>
      </c>
      <c r="ADR102">
        <f t="shared" si="3338"/>
        <v>0</v>
      </c>
      <c r="ADS102">
        <f t="shared" si="3339"/>
        <v>0</v>
      </c>
      <c r="ADT102">
        <f t="shared" si="3340"/>
        <v>0</v>
      </c>
      <c r="ADU102">
        <f t="shared" si="3341"/>
        <v>0</v>
      </c>
      <c r="ADV102">
        <f t="shared" si="3342"/>
        <v>0</v>
      </c>
      <c r="ADW102">
        <f t="shared" si="3343"/>
        <v>0</v>
      </c>
      <c r="ADX102">
        <f t="shared" si="3344"/>
        <v>0</v>
      </c>
      <c r="ADY102">
        <f t="shared" si="3345"/>
        <v>0</v>
      </c>
      <c r="ADZ102">
        <f t="shared" si="3346"/>
        <v>0</v>
      </c>
      <c r="AEA102">
        <f t="shared" si="3347"/>
        <v>0</v>
      </c>
      <c r="AEB102">
        <f t="shared" si="3348"/>
        <v>0</v>
      </c>
      <c r="AEC102">
        <f t="shared" si="3349"/>
        <v>0</v>
      </c>
      <c r="AED102">
        <f t="shared" si="3350"/>
        <v>0</v>
      </c>
      <c r="AEE102">
        <f t="shared" si="3351"/>
        <v>0</v>
      </c>
      <c r="AEF102">
        <f t="shared" si="3352"/>
        <v>0</v>
      </c>
      <c r="AEG102">
        <f t="shared" si="3353"/>
        <v>0</v>
      </c>
      <c r="AEH102">
        <f t="shared" si="3354"/>
        <v>0</v>
      </c>
      <c r="AEI102">
        <f t="shared" si="3355"/>
        <v>0</v>
      </c>
      <c r="AEJ102">
        <f t="shared" si="3356"/>
        <v>0</v>
      </c>
      <c r="AEK102">
        <f t="shared" si="3357"/>
        <v>0</v>
      </c>
      <c r="AEL102">
        <f t="shared" si="3358"/>
        <v>0</v>
      </c>
      <c r="AEM102">
        <f t="shared" si="3359"/>
        <v>0</v>
      </c>
      <c r="AEN102">
        <f t="shared" si="3360"/>
        <v>0</v>
      </c>
      <c r="AEO102">
        <f t="shared" si="3361"/>
        <v>0</v>
      </c>
      <c r="AEP102">
        <f t="shared" si="3362"/>
        <v>0</v>
      </c>
      <c r="AEQ102">
        <f t="shared" si="3363"/>
        <v>0</v>
      </c>
      <c r="AER102">
        <f t="shared" si="3364"/>
        <v>0</v>
      </c>
      <c r="AES102">
        <f t="shared" si="3365"/>
        <v>0</v>
      </c>
      <c r="AET102">
        <f t="shared" si="3366"/>
        <v>0</v>
      </c>
      <c r="AEU102">
        <f t="shared" si="3367"/>
        <v>0</v>
      </c>
      <c r="AEV102">
        <f t="shared" si="3368"/>
        <v>0</v>
      </c>
      <c r="AEW102">
        <f t="shared" si="3369"/>
        <v>0</v>
      </c>
      <c r="AEX102">
        <f t="shared" si="3370"/>
        <v>0</v>
      </c>
      <c r="AEY102">
        <f t="shared" si="3371"/>
        <v>0</v>
      </c>
      <c r="AEZ102">
        <f t="shared" si="3372"/>
        <v>0</v>
      </c>
      <c r="AFA102">
        <f t="shared" si="3373"/>
        <v>0</v>
      </c>
      <c r="AFB102">
        <f t="shared" si="3374"/>
        <v>0</v>
      </c>
      <c r="AFC102">
        <f t="shared" si="3375"/>
        <v>0</v>
      </c>
      <c r="AFD102">
        <f t="shared" si="3376"/>
        <v>0</v>
      </c>
      <c r="AFE102">
        <f t="shared" si="3377"/>
        <v>0</v>
      </c>
      <c r="AFF102">
        <f t="shared" si="3378"/>
        <v>0</v>
      </c>
      <c r="AFG102">
        <f t="shared" si="3379"/>
        <v>0</v>
      </c>
      <c r="AFH102">
        <f t="shared" si="3380"/>
        <v>0</v>
      </c>
      <c r="AFI102">
        <f t="shared" si="3381"/>
        <v>0</v>
      </c>
      <c r="AFJ102">
        <f t="shared" si="3382"/>
        <v>0</v>
      </c>
      <c r="AFK102">
        <f t="shared" si="3383"/>
        <v>0</v>
      </c>
      <c r="AFL102">
        <f t="shared" si="3384"/>
        <v>0</v>
      </c>
      <c r="AFM102">
        <f t="shared" si="3385"/>
        <v>0</v>
      </c>
      <c r="AFN102">
        <f t="shared" si="3386"/>
        <v>0</v>
      </c>
      <c r="AFO102">
        <f t="shared" si="3387"/>
        <v>0</v>
      </c>
      <c r="AFP102">
        <f t="shared" si="3388"/>
        <v>0</v>
      </c>
      <c r="AFQ102">
        <f t="shared" si="3389"/>
        <v>0</v>
      </c>
      <c r="AFR102">
        <f t="shared" si="3390"/>
        <v>0</v>
      </c>
      <c r="AFS102">
        <f t="shared" si="3391"/>
        <v>0</v>
      </c>
      <c r="AFT102">
        <f t="shared" si="3392"/>
        <v>0</v>
      </c>
      <c r="AFU102">
        <f t="shared" si="3393"/>
        <v>0</v>
      </c>
      <c r="AFV102">
        <f t="shared" si="3394"/>
        <v>0</v>
      </c>
      <c r="AFW102">
        <f t="shared" si="3395"/>
        <v>0</v>
      </c>
      <c r="AFX102">
        <f t="shared" si="3396"/>
        <v>0</v>
      </c>
      <c r="AFY102">
        <f t="shared" si="3397"/>
        <v>0</v>
      </c>
      <c r="AFZ102">
        <f t="shared" si="3398"/>
        <v>0</v>
      </c>
      <c r="AGA102">
        <f t="shared" si="3399"/>
        <v>0</v>
      </c>
      <c r="AGB102">
        <f t="shared" si="3400"/>
        <v>0</v>
      </c>
      <c r="AGC102">
        <f t="shared" si="3401"/>
        <v>0</v>
      </c>
      <c r="AGD102">
        <f t="shared" si="3402"/>
        <v>0</v>
      </c>
      <c r="AGE102">
        <f t="shared" si="3403"/>
        <v>0</v>
      </c>
      <c r="AGF102">
        <f t="shared" si="3404"/>
        <v>0</v>
      </c>
      <c r="AGG102">
        <f t="shared" si="3405"/>
        <v>0</v>
      </c>
      <c r="AGH102">
        <f t="shared" si="3406"/>
        <v>0</v>
      </c>
      <c r="AGI102">
        <f t="shared" si="3407"/>
        <v>0</v>
      </c>
      <c r="AGJ102">
        <f t="shared" si="3408"/>
        <v>0</v>
      </c>
      <c r="AGK102">
        <f t="shared" si="3409"/>
        <v>0</v>
      </c>
      <c r="AGM102" s="88">
        <f t="shared" si="3410"/>
        <v>59</v>
      </c>
      <c r="AGN102" s="88">
        <v>59</v>
      </c>
      <c r="AGO102">
        <v>1</v>
      </c>
      <c r="AGP102">
        <f t="shared" si="3411"/>
        <v>1</v>
      </c>
      <c r="AGQ102">
        <f t="shared" si="3412"/>
        <v>1</v>
      </c>
      <c r="AGR102">
        <f t="shared" si="3413"/>
        <v>1</v>
      </c>
      <c r="AGS102">
        <f t="shared" si="3414"/>
        <v>3</v>
      </c>
      <c r="AGT102">
        <f t="shared" si="3415"/>
        <v>1</v>
      </c>
      <c r="AGU102">
        <f t="shared" si="3416"/>
        <v>1</v>
      </c>
      <c r="AGV102">
        <f t="shared" si="3417"/>
        <v>3</v>
      </c>
      <c r="AGW102">
        <f t="shared" si="3418"/>
        <v>2</v>
      </c>
      <c r="AGX102">
        <f t="shared" si="3419"/>
        <v>1</v>
      </c>
      <c r="AGY102">
        <f t="shared" si="3420"/>
        <v>1</v>
      </c>
      <c r="AGZ102">
        <f t="shared" si="3421"/>
        <v>1</v>
      </c>
      <c r="AHA102">
        <f t="shared" si="3422"/>
        <v>0</v>
      </c>
      <c r="AHB102">
        <f t="shared" si="3423"/>
        <v>0</v>
      </c>
      <c r="AHC102">
        <f t="shared" si="3424"/>
        <v>0</v>
      </c>
      <c r="AHD102">
        <f t="shared" si="3425"/>
        <v>0</v>
      </c>
      <c r="AHE102">
        <f t="shared" si="3426"/>
        <v>0</v>
      </c>
      <c r="AHF102">
        <f t="shared" si="3427"/>
        <v>0</v>
      </c>
      <c r="AHG102">
        <f t="shared" si="3428"/>
        <v>0</v>
      </c>
      <c r="AHH102">
        <f t="shared" si="3429"/>
        <v>0</v>
      </c>
      <c r="AHI102">
        <f t="shared" si="3430"/>
        <v>0</v>
      </c>
      <c r="AHJ102">
        <f t="shared" si="3431"/>
        <v>0</v>
      </c>
      <c r="AHK102">
        <f t="shared" si="3432"/>
        <v>0</v>
      </c>
      <c r="AHL102">
        <f t="shared" si="3433"/>
        <v>0</v>
      </c>
      <c r="AHM102">
        <f t="shared" si="3434"/>
        <v>0</v>
      </c>
      <c r="AHN102">
        <f t="shared" si="3435"/>
        <v>0</v>
      </c>
      <c r="AHO102">
        <f t="shared" si="3436"/>
        <v>0</v>
      </c>
      <c r="AHP102">
        <f t="shared" si="3437"/>
        <v>0</v>
      </c>
      <c r="AHQ102">
        <f t="shared" si="3438"/>
        <v>0</v>
      </c>
      <c r="AHR102">
        <f t="shared" si="3439"/>
        <v>0</v>
      </c>
      <c r="AHS102">
        <f t="shared" si="3440"/>
        <v>0</v>
      </c>
      <c r="AHT102">
        <f t="shared" si="3441"/>
        <v>0</v>
      </c>
      <c r="AHU102">
        <f t="shared" si="3442"/>
        <v>0</v>
      </c>
      <c r="AHV102">
        <f t="shared" si="3443"/>
        <v>0</v>
      </c>
      <c r="AHW102">
        <f t="shared" si="3444"/>
        <v>0</v>
      </c>
      <c r="AHX102">
        <f t="shared" si="3445"/>
        <v>0</v>
      </c>
      <c r="AHY102">
        <f t="shared" si="3446"/>
        <v>0</v>
      </c>
      <c r="AHZ102">
        <f t="shared" si="3447"/>
        <v>0</v>
      </c>
      <c r="AIA102">
        <f t="shared" si="3448"/>
        <v>0</v>
      </c>
      <c r="AIB102">
        <f t="shared" si="3449"/>
        <v>0</v>
      </c>
      <c r="AIC102">
        <f t="shared" si="3450"/>
        <v>0</v>
      </c>
      <c r="AID102">
        <f t="shared" si="3451"/>
        <v>0</v>
      </c>
      <c r="AIE102">
        <f t="shared" si="3452"/>
        <v>0</v>
      </c>
      <c r="AIF102">
        <f t="shared" si="3453"/>
        <v>0</v>
      </c>
      <c r="AIG102">
        <f t="shared" si="3454"/>
        <v>0</v>
      </c>
      <c r="AIH102">
        <f t="shared" si="3455"/>
        <v>0</v>
      </c>
      <c r="AII102">
        <f t="shared" si="3456"/>
        <v>0</v>
      </c>
      <c r="AIJ102">
        <f t="shared" si="3457"/>
        <v>0</v>
      </c>
      <c r="AIK102">
        <f t="shared" si="3458"/>
        <v>0</v>
      </c>
      <c r="AIL102">
        <f t="shared" si="3459"/>
        <v>0</v>
      </c>
      <c r="AIM102">
        <f t="shared" si="3460"/>
        <v>0</v>
      </c>
      <c r="AIN102">
        <f t="shared" si="3461"/>
        <v>0</v>
      </c>
      <c r="AIO102">
        <f t="shared" si="3462"/>
        <v>0</v>
      </c>
      <c r="AIP102">
        <f t="shared" si="3463"/>
        <v>0</v>
      </c>
      <c r="AIQ102">
        <f t="shared" si="3464"/>
        <v>0</v>
      </c>
      <c r="AIR102">
        <f t="shared" si="3465"/>
        <v>0</v>
      </c>
      <c r="AIS102">
        <f t="shared" si="3466"/>
        <v>0</v>
      </c>
      <c r="AIT102">
        <f t="shared" si="3467"/>
        <v>0</v>
      </c>
      <c r="AIU102">
        <f t="shared" si="3468"/>
        <v>0</v>
      </c>
      <c r="AIV102">
        <f t="shared" si="3469"/>
        <v>0</v>
      </c>
      <c r="AIW102">
        <f t="shared" si="3470"/>
        <v>0</v>
      </c>
      <c r="AIX102">
        <f t="shared" si="3471"/>
        <v>0</v>
      </c>
      <c r="AIY102">
        <f t="shared" si="3472"/>
        <v>0</v>
      </c>
      <c r="AIZ102">
        <f t="shared" si="3473"/>
        <v>0</v>
      </c>
      <c r="AJA102">
        <f t="shared" si="3474"/>
        <v>0</v>
      </c>
      <c r="AJB102">
        <f t="shared" si="3475"/>
        <v>0</v>
      </c>
      <c r="AJC102">
        <f t="shared" si="3476"/>
        <v>0</v>
      </c>
      <c r="AJD102">
        <f t="shared" si="3477"/>
        <v>0</v>
      </c>
      <c r="AJE102">
        <f t="shared" si="3478"/>
        <v>0</v>
      </c>
      <c r="AJF102">
        <f t="shared" si="3479"/>
        <v>0</v>
      </c>
      <c r="AJG102">
        <f t="shared" si="3480"/>
        <v>0</v>
      </c>
      <c r="AJH102">
        <f t="shared" si="3481"/>
        <v>0</v>
      </c>
      <c r="AJI102">
        <f t="shared" si="3482"/>
        <v>0</v>
      </c>
      <c r="AJJ102">
        <f t="shared" si="3483"/>
        <v>0</v>
      </c>
      <c r="AJK102">
        <f t="shared" si="3484"/>
        <v>0</v>
      </c>
      <c r="AJL102">
        <f t="shared" si="3485"/>
        <v>0</v>
      </c>
      <c r="AJM102">
        <f t="shared" si="3486"/>
        <v>0</v>
      </c>
      <c r="AJN102">
        <f t="shared" si="3487"/>
        <v>0</v>
      </c>
      <c r="AJO102">
        <f t="shared" si="3488"/>
        <v>0</v>
      </c>
      <c r="AJP102">
        <f t="shared" si="3489"/>
        <v>0</v>
      </c>
      <c r="AJQ102">
        <f t="shared" si="3490"/>
        <v>0</v>
      </c>
      <c r="AJR102">
        <f t="shared" si="3491"/>
        <v>0</v>
      </c>
      <c r="AJS102">
        <f t="shared" si="3492"/>
        <v>0</v>
      </c>
      <c r="AJT102">
        <f t="shared" si="3493"/>
        <v>0</v>
      </c>
      <c r="AJU102">
        <f t="shared" si="3494"/>
        <v>0</v>
      </c>
      <c r="AJV102">
        <f t="shared" si="3495"/>
        <v>0</v>
      </c>
      <c r="AJX102">
        <v>44</v>
      </c>
      <c r="AJY102">
        <v>1</v>
      </c>
      <c r="AJZ102">
        <v>1</v>
      </c>
      <c r="AKA102">
        <f t="shared" si="3496"/>
        <v>2</v>
      </c>
      <c r="AKB102">
        <f t="shared" si="3497"/>
        <v>2</v>
      </c>
      <c r="AKC102">
        <f t="shared" si="3498"/>
        <v>1</v>
      </c>
      <c r="AKD102">
        <f t="shared" si="3499"/>
        <v>2</v>
      </c>
      <c r="AKE102">
        <f t="shared" si="3500"/>
        <v>2</v>
      </c>
      <c r="AKF102">
        <f t="shared" si="3501"/>
        <v>2</v>
      </c>
      <c r="AKG102">
        <f t="shared" si="3502"/>
        <v>1</v>
      </c>
      <c r="AKH102">
        <f t="shared" si="3503"/>
        <v>1</v>
      </c>
      <c r="AKI102">
        <f t="shared" si="3504"/>
        <v>0</v>
      </c>
      <c r="AKJ102">
        <f t="shared" si="3505"/>
        <v>0</v>
      </c>
      <c r="AKK102">
        <f t="shared" si="3506"/>
        <v>0</v>
      </c>
      <c r="AKL102">
        <f t="shared" si="3507"/>
        <v>0</v>
      </c>
      <c r="AKM102">
        <f t="shared" si="3508"/>
        <v>0</v>
      </c>
      <c r="AKN102">
        <f t="shared" si="3509"/>
        <v>0</v>
      </c>
      <c r="AKO102">
        <f t="shared" si="3510"/>
        <v>0</v>
      </c>
      <c r="AKP102">
        <f t="shared" si="3511"/>
        <v>0</v>
      </c>
      <c r="AKQ102">
        <f t="shared" si="3512"/>
        <v>0</v>
      </c>
      <c r="AKR102">
        <f t="shared" si="3513"/>
        <v>0</v>
      </c>
      <c r="AKS102">
        <f t="shared" si="3514"/>
        <v>0</v>
      </c>
      <c r="AKT102">
        <f t="shared" si="3515"/>
        <v>0</v>
      </c>
      <c r="AKU102">
        <f t="shared" si="3516"/>
        <v>0</v>
      </c>
      <c r="AKV102">
        <f t="shared" si="3517"/>
        <v>0</v>
      </c>
      <c r="AKW102">
        <f t="shared" si="3518"/>
        <v>0</v>
      </c>
      <c r="AKX102">
        <f t="shared" si="3519"/>
        <v>0</v>
      </c>
      <c r="AKY102">
        <f t="shared" si="3520"/>
        <v>0</v>
      </c>
      <c r="AKZ102">
        <f t="shared" si="3521"/>
        <v>0</v>
      </c>
      <c r="ALA102">
        <f t="shared" si="3522"/>
        <v>0</v>
      </c>
      <c r="ALB102">
        <f t="shared" si="3523"/>
        <v>0</v>
      </c>
      <c r="ALC102">
        <f t="shared" si="3524"/>
        <v>0</v>
      </c>
      <c r="ALD102">
        <f t="shared" si="3525"/>
        <v>0</v>
      </c>
      <c r="ALE102">
        <f t="shared" si="3526"/>
        <v>0</v>
      </c>
      <c r="ALF102">
        <f t="shared" si="3527"/>
        <v>0</v>
      </c>
      <c r="ALG102">
        <f t="shared" si="3528"/>
        <v>0</v>
      </c>
      <c r="ALH102">
        <f t="shared" si="3529"/>
        <v>0</v>
      </c>
      <c r="ALI102">
        <f t="shared" si="3530"/>
        <v>0</v>
      </c>
      <c r="ALJ102">
        <f t="shared" si="3531"/>
        <v>0</v>
      </c>
      <c r="ALK102">
        <f t="shared" si="3532"/>
        <v>0</v>
      </c>
      <c r="ALL102">
        <f t="shared" si="3533"/>
        <v>0</v>
      </c>
      <c r="ALM102">
        <f t="shared" si="3534"/>
        <v>0</v>
      </c>
      <c r="ALN102">
        <f t="shared" si="3535"/>
        <v>0</v>
      </c>
      <c r="ALO102">
        <f t="shared" si="3536"/>
        <v>0</v>
      </c>
      <c r="ALP102">
        <f t="shared" si="3537"/>
        <v>0</v>
      </c>
      <c r="ALQ102">
        <f t="shared" si="3538"/>
        <v>0</v>
      </c>
      <c r="ALR102">
        <f t="shared" si="3539"/>
        <v>0</v>
      </c>
      <c r="ALS102">
        <f t="shared" si="3540"/>
        <v>0</v>
      </c>
      <c r="ALT102">
        <f t="shared" si="3541"/>
        <v>0</v>
      </c>
      <c r="ALU102">
        <f t="shared" si="3542"/>
        <v>0</v>
      </c>
      <c r="ALV102">
        <f t="shared" si="3543"/>
        <v>0</v>
      </c>
      <c r="ALW102">
        <f t="shared" si="3544"/>
        <v>0</v>
      </c>
      <c r="ALX102">
        <f t="shared" si="3545"/>
        <v>0</v>
      </c>
      <c r="ALY102">
        <f t="shared" si="3546"/>
        <v>0</v>
      </c>
      <c r="ALZ102">
        <f t="shared" si="3547"/>
        <v>0</v>
      </c>
      <c r="AMA102">
        <f t="shared" si="3548"/>
        <v>0</v>
      </c>
      <c r="AMB102">
        <f t="shared" si="3549"/>
        <v>0</v>
      </c>
      <c r="AMC102">
        <f t="shared" si="3550"/>
        <v>0</v>
      </c>
      <c r="AMD102">
        <f t="shared" si="3551"/>
        <v>0</v>
      </c>
      <c r="AME102">
        <f t="shared" si="3552"/>
        <v>0</v>
      </c>
      <c r="AMF102">
        <f t="shared" si="3553"/>
        <v>0</v>
      </c>
      <c r="AMG102">
        <f t="shared" si="3554"/>
        <v>0</v>
      </c>
      <c r="AMH102">
        <f t="shared" si="3555"/>
        <v>0</v>
      </c>
      <c r="AMI102">
        <f t="shared" si="3556"/>
        <v>0</v>
      </c>
      <c r="AMJ102">
        <f t="shared" si="3557"/>
        <v>0</v>
      </c>
      <c r="AMK102">
        <f t="shared" si="3558"/>
        <v>0</v>
      </c>
      <c r="AML102">
        <f t="shared" si="3559"/>
        <v>0</v>
      </c>
      <c r="AMM102">
        <f t="shared" si="3560"/>
        <v>0</v>
      </c>
      <c r="AMN102">
        <f t="shared" si="3561"/>
        <v>0</v>
      </c>
      <c r="AMO102">
        <f t="shared" si="3562"/>
        <v>0</v>
      </c>
      <c r="AMP102">
        <f t="shared" si="3563"/>
        <v>0</v>
      </c>
      <c r="AMQ102">
        <f t="shared" si="3564"/>
        <v>0</v>
      </c>
      <c r="AMR102">
        <f t="shared" si="3565"/>
        <v>0</v>
      </c>
      <c r="AMS102">
        <f t="shared" si="3566"/>
        <v>0</v>
      </c>
      <c r="AMT102">
        <f t="shared" si="3567"/>
        <v>0</v>
      </c>
      <c r="AMU102">
        <f t="shared" si="3568"/>
        <v>0</v>
      </c>
      <c r="AMV102">
        <f t="shared" si="3569"/>
        <v>0</v>
      </c>
      <c r="AMW102">
        <f t="shared" si="3570"/>
        <v>0</v>
      </c>
      <c r="AMX102">
        <f t="shared" si="3571"/>
        <v>0</v>
      </c>
      <c r="AMY102">
        <f t="shared" si="3572"/>
        <v>0</v>
      </c>
      <c r="AMZ102">
        <f t="shared" si="3573"/>
        <v>0</v>
      </c>
      <c r="ANA102">
        <f t="shared" si="3574"/>
        <v>0</v>
      </c>
      <c r="ANB102">
        <f t="shared" si="3575"/>
        <v>0</v>
      </c>
      <c r="ANC102">
        <f t="shared" si="3576"/>
        <v>0</v>
      </c>
      <c r="AND102">
        <f t="shared" si="3577"/>
        <v>0</v>
      </c>
      <c r="ANR102" s="4">
        <v>1782</v>
      </c>
      <c r="ANS102" s="4">
        <f t="shared" si="3578"/>
        <v>1782</v>
      </c>
      <c r="ANU102" s="4">
        <v>1780</v>
      </c>
      <c r="ANV102" t="str">
        <f t="shared" si="3579"/>
        <v>1758</v>
      </c>
      <c r="ANW102" t="str">
        <f t="shared" si="3580"/>
        <v>1764</v>
      </c>
      <c r="ANX102" t="str">
        <f t="shared" si="3581"/>
        <v>1768</v>
      </c>
      <c r="ANY102" t="str">
        <f t="shared" si="3582"/>
        <v>1800</v>
      </c>
      <c r="ANZ102" t="str">
        <f t="shared" si="3583"/>
        <v>1812</v>
      </c>
      <c r="AOA102" t="str">
        <f t="shared" si="3584"/>
        <v>1819</v>
      </c>
      <c r="AOB102" t="str">
        <f t="shared" si="3585"/>
        <v>1794</v>
      </c>
      <c r="AOC102" t="str">
        <f t="shared" si="3586"/>
        <v>1780</v>
      </c>
      <c r="AOD102" t="str">
        <f t="shared" si="3587"/>
        <v>1774</v>
      </c>
      <c r="AOE102" t="str">
        <f t="shared" si="3588"/>
        <v>1790</v>
      </c>
      <c r="AOF102" t="str">
        <f t="shared" si="3589"/>
        <v>1782</v>
      </c>
      <c r="AOG102" t="str">
        <f t="shared" si="3590"/>
        <v>1782</v>
      </c>
      <c r="AOH102" t="str">
        <f t="shared" si="3591"/>
        <v>1782</v>
      </c>
      <c r="AOI102" t="str">
        <f t="shared" si="3592"/>
        <v>1782</v>
      </c>
      <c r="AOJ102" t="str">
        <f t="shared" si="3593"/>
        <v>1782</v>
      </c>
      <c r="AOK102" t="str">
        <f t="shared" si="3594"/>
        <v>1782</v>
      </c>
      <c r="AOL102" t="str">
        <f t="shared" si="3595"/>
        <v>1782</v>
      </c>
      <c r="AOM102" t="str">
        <f t="shared" si="3596"/>
        <v>1782</v>
      </c>
      <c r="AON102" t="str">
        <f t="shared" si="3597"/>
        <v>1782</v>
      </c>
      <c r="AOO102" t="str">
        <f t="shared" si="3598"/>
        <v>1782</v>
      </c>
      <c r="AOP102" t="str">
        <f t="shared" si="3599"/>
        <v>1782</v>
      </c>
      <c r="AOQ102" t="str">
        <f t="shared" si="3600"/>
        <v>1782</v>
      </c>
      <c r="AOR102" t="str">
        <f t="shared" si="3601"/>
        <v>1782</v>
      </c>
      <c r="AOS102" t="str">
        <f t="shared" si="3602"/>
        <v>1782</v>
      </c>
      <c r="AOT102" t="str">
        <f t="shared" si="3603"/>
        <v>1782</v>
      </c>
      <c r="AOU102" t="str">
        <f t="shared" si="3604"/>
        <v>1782</v>
      </c>
      <c r="AOV102" t="str">
        <f t="shared" si="3605"/>
        <v>1782</v>
      </c>
      <c r="AOW102" t="str">
        <f t="shared" si="3606"/>
        <v>1782</v>
      </c>
      <c r="AOX102" t="str">
        <f t="shared" si="3607"/>
        <v>1782</v>
      </c>
      <c r="AOY102" t="str">
        <f t="shared" si="3608"/>
        <v>1782</v>
      </c>
      <c r="AOZ102" t="str">
        <f t="shared" si="3609"/>
        <v>1782</v>
      </c>
      <c r="APA102" t="str">
        <f t="shared" si="3610"/>
        <v>1782</v>
      </c>
      <c r="APB102" t="str">
        <f t="shared" si="3611"/>
        <v>1782</v>
      </c>
      <c r="APC102" t="str">
        <f t="shared" si="3612"/>
        <v>1782</v>
      </c>
      <c r="APD102" t="str">
        <f t="shared" si="3613"/>
        <v>1782</v>
      </c>
      <c r="APE102" t="str">
        <f t="shared" si="3614"/>
        <v>1782</v>
      </c>
      <c r="APF102" t="str">
        <f t="shared" si="3615"/>
        <v>1782</v>
      </c>
      <c r="APG102" t="str">
        <f t="shared" si="3616"/>
        <v>1782</v>
      </c>
      <c r="APH102" t="str">
        <f t="shared" si="3617"/>
        <v>1782</v>
      </c>
      <c r="API102" t="str">
        <f t="shared" si="3618"/>
        <v>1782</v>
      </c>
      <c r="APJ102" t="str">
        <f t="shared" si="3619"/>
        <v>1782</v>
      </c>
      <c r="APK102" t="str">
        <f t="shared" si="3620"/>
        <v>1782</v>
      </c>
      <c r="APL102" t="str">
        <f t="shared" si="3621"/>
        <v>1782</v>
      </c>
      <c r="APM102" t="str">
        <f t="shared" si="3622"/>
        <v>1782</v>
      </c>
      <c r="APN102" t="str">
        <f t="shared" si="3623"/>
        <v>1782</v>
      </c>
      <c r="APO102" t="str">
        <f t="shared" si="3624"/>
        <v>1782</v>
      </c>
      <c r="APP102" t="str">
        <f t="shared" si="3625"/>
        <v>1782</v>
      </c>
      <c r="APQ102" t="str">
        <f t="shared" si="3626"/>
        <v>1782</v>
      </c>
      <c r="APR102" t="str">
        <f t="shared" si="3627"/>
        <v>1782</v>
      </c>
      <c r="APS102" t="str">
        <f t="shared" si="3628"/>
        <v>1782</v>
      </c>
      <c r="APT102" t="str">
        <f t="shared" si="3629"/>
        <v>1782</v>
      </c>
      <c r="APU102" t="str">
        <f t="shared" si="3630"/>
        <v>1782</v>
      </c>
      <c r="APV102" t="str">
        <f t="shared" si="3631"/>
        <v>1782</v>
      </c>
      <c r="APW102" t="str">
        <f t="shared" si="3632"/>
        <v>1782</v>
      </c>
      <c r="APX102" t="str">
        <f t="shared" si="3633"/>
        <v>1782</v>
      </c>
      <c r="APY102" t="str">
        <f t="shared" si="3634"/>
        <v>1782</v>
      </c>
      <c r="APZ102" t="str">
        <f t="shared" si="3635"/>
        <v>1782</v>
      </c>
      <c r="AQA102" t="str">
        <f t="shared" si="3636"/>
        <v>1782</v>
      </c>
      <c r="AQB102" t="str">
        <f t="shared" si="3637"/>
        <v>1782</v>
      </c>
      <c r="AQC102" t="str">
        <f t="shared" si="3638"/>
        <v>1782</v>
      </c>
      <c r="AQD102" t="str">
        <f t="shared" si="3639"/>
        <v>1782</v>
      </c>
      <c r="AQE102" t="str">
        <f t="shared" si="3640"/>
        <v>1782</v>
      </c>
      <c r="AQF102" t="str">
        <f t="shared" si="3641"/>
        <v>1782</v>
      </c>
      <c r="AQG102" t="str">
        <f t="shared" si="3642"/>
        <v>1782</v>
      </c>
      <c r="AQH102" t="str">
        <f t="shared" si="3643"/>
        <v>1782</v>
      </c>
      <c r="AQI102" t="str">
        <f t="shared" si="3644"/>
        <v>1782</v>
      </c>
      <c r="AQJ102" t="str">
        <f t="shared" si="3645"/>
        <v>1782</v>
      </c>
      <c r="AQK102" t="str">
        <f t="shared" si="3646"/>
        <v>1782</v>
      </c>
      <c r="AQL102" t="str">
        <f t="shared" si="3647"/>
        <v>1782</v>
      </c>
      <c r="AQM102" t="str">
        <f t="shared" si="3648"/>
        <v>1782</v>
      </c>
      <c r="AQN102" t="str">
        <f t="shared" si="3649"/>
        <v>1782</v>
      </c>
      <c r="AQO102" t="str">
        <f t="shared" si="3650"/>
        <v>1782</v>
      </c>
      <c r="AQP102" t="str">
        <f t="shared" si="3651"/>
        <v>1782</v>
      </c>
      <c r="AQQ102" t="str">
        <f t="shared" si="3652"/>
        <v>1782</v>
      </c>
      <c r="AQR102" t="str">
        <f t="shared" si="3653"/>
        <v>1782</v>
      </c>
      <c r="AQS102" t="str">
        <f t="shared" si="3654"/>
        <v>1782</v>
      </c>
      <c r="AQT102" t="str">
        <f t="shared" si="3655"/>
        <v>1782</v>
      </c>
      <c r="AQU102" t="str">
        <f t="shared" si="3656"/>
        <v>1782</v>
      </c>
      <c r="AQV102" t="str">
        <f t="shared" si="3657"/>
        <v>1782</v>
      </c>
      <c r="AQW102" t="str">
        <f t="shared" si="3658"/>
        <v>1782</v>
      </c>
      <c r="AQX102" t="str">
        <f t="shared" si="3659"/>
        <v>1782</v>
      </c>
      <c r="AQY102" t="str">
        <f t="shared" si="3660"/>
        <v>1782</v>
      </c>
      <c r="AQZ102" t="str">
        <f t="shared" si="3661"/>
        <v>1782</v>
      </c>
      <c r="ARA102" t="str">
        <f t="shared" si="3662"/>
        <v>1782</v>
      </c>
      <c r="ARB102" t="str">
        <f t="shared" si="3663"/>
        <v>1782</v>
      </c>
      <c r="ARC102">
        <v>1780</v>
      </c>
      <c r="ARH102" s="5"/>
    </row>
    <row r="103" spans="1:1152" x14ac:dyDescent="0.2">
      <c r="A103">
        <v>50</v>
      </c>
      <c r="B103" s="16" t="s">
        <v>76</v>
      </c>
      <c r="C103" s="20">
        <f>VLOOKUP(A103, Rankings!$A$2:$AN$161, 40, FALSE)</f>
        <v>101</v>
      </c>
      <c r="D103" s="224" t="s">
        <v>213</v>
      </c>
      <c r="F103" s="4">
        <v>1</v>
      </c>
      <c r="G103" s="4">
        <v>5</v>
      </c>
      <c r="I103" s="5">
        <f t="shared" si="2748"/>
        <v>9</v>
      </c>
      <c r="L103" t="s">
        <v>1834</v>
      </c>
      <c r="M103" t="s">
        <v>2119</v>
      </c>
      <c r="N103" t="s">
        <v>2408</v>
      </c>
      <c r="O103" t="s">
        <v>2679</v>
      </c>
      <c r="P103" t="s">
        <v>2868</v>
      </c>
      <c r="Q103" t="s">
        <v>2986</v>
      </c>
      <c r="R103" t="s">
        <v>3358</v>
      </c>
      <c r="S103" t="s">
        <v>3580</v>
      </c>
      <c r="T103" t="s">
        <v>3874</v>
      </c>
      <c r="U103" t="s">
        <v>10</v>
      </c>
      <c r="V103" t="s">
        <v>10</v>
      </c>
      <c r="W103" t="str">
        <f>Rankings!D102</f>
        <v>-</v>
      </c>
      <c r="X103" t="s">
        <v>10</v>
      </c>
      <c r="Y103" t="s">
        <v>10</v>
      </c>
      <c r="Z103" t="s">
        <v>10</v>
      </c>
      <c r="AA103" t="s">
        <v>10</v>
      </c>
      <c r="AB103" t="s">
        <v>10</v>
      </c>
      <c r="AC103" t="s">
        <v>10</v>
      </c>
      <c r="AD103" t="s">
        <v>10</v>
      </c>
      <c r="AE103" t="s">
        <v>10</v>
      </c>
      <c r="AF103" t="s">
        <v>10</v>
      </c>
      <c r="AG103" t="s">
        <v>10</v>
      </c>
      <c r="AH103" t="s">
        <v>10</v>
      </c>
      <c r="AI103" t="s">
        <v>10</v>
      </c>
      <c r="AJ103" t="s">
        <v>10</v>
      </c>
      <c r="AK103" t="s">
        <v>10</v>
      </c>
      <c r="AL103" t="s">
        <v>10</v>
      </c>
      <c r="AM103" t="s">
        <v>10</v>
      </c>
      <c r="AN103" t="s">
        <v>10</v>
      </c>
      <c r="AO103" t="s">
        <v>10</v>
      </c>
      <c r="AP103" t="s">
        <v>10</v>
      </c>
      <c r="AQ103" t="s">
        <v>10</v>
      </c>
      <c r="AR103" t="s">
        <v>10</v>
      </c>
      <c r="AS103" t="s">
        <v>10</v>
      </c>
      <c r="AT103" t="s">
        <v>10</v>
      </c>
      <c r="AU103" t="s">
        <v>10</v>
      </c>
      <c r="AV103" t="s">
        <v>10</v>
      </c>
      <c r="AW103" t="s">
        <v>10</v>
      </c>
      <c r="AX103" t="s">
        <v>10</v>
      </c>
      <c r="AY103" t="s">
        <v>10</v>
      </c>
      <c r="AZ103" t="s">
        <v>10</v>
      </c>
      <c r="BA103" t="s">
        <v>10</v>
      </c>
      <c r="BB103" t="s">
        <v>10</v>
      </c>
      <c r="BC103" t="s">
        <v>10</v>
      </c>
      <c r="BD103" t="s">
        <v>10</v>
      </c>
      <c r="BE103" t="s">
        <v>10</v>
      </c>
      <c r="BF103" t="s">
        <v>10</v>
      </c>
      <c r="BG103" t="s">
        <v>10</v>
      </c>
      <c r="BH103" t="s">
        <v>10</v>
      </c>
      <c r="BI103" t="s">
        <v>10</v>
      </c>
      <c r="BJ103" t="s">
        <v>10</v>
      </c>
      <c r="BK103" t="s">
        <v>10</v>
      </c>
      <c r="BL103" t="s">
        <v>10</v>
      </c>
      <c r="BM103" t="s">
        <v>10</v>
      </c>
      <c r="BN103" t="s">
        <v>10</v>
      </c>
      <c r="BO103" t="s">
        <v>10</v>
      </c>
      <c r="BP103" t="s">
        <v>10</v>
      </c>
      <c r="BQ103" t="s">
        <v>10</v>
      </c>
      <c r="BR103" t="s">
        <v>10</v>
      </c>
      <c r="BS103" t="s">
        <v>10</v>
      </c>
      <c r="BT103" t="s">
        <v>10</v>
      </c>
      <c r="BU103" t="s">
        <v>10</v>
      </c>
      <c r="BV103" t="s">
        <v>10</v>
      </c>
      <c r="BW103" t="s">
        <v>10</v>
      </c>
      <c r="BX103" t="s">
        <v>10</v>
      </c>
      <c r="BY103" t="s">
        <v>10</v>
      </c>
      <c r="BZ103" t="s">
        <v>10</v>
      </c>
      <c r="CA103" t="s">
        <v>10</v>
      </c>
      <c r="CB103" t="s">
        <v>10</v>
      </c>
      <c r="CC103" t="s">
        <v>10</v>
      </c>
      <c r="CD103" t="s">
        <v>10</v>
      </c>
      <c r="CE103" t="s">
        <v>10</v>
      </c>
      <c r="CF103" t="s">
        <v>10</v>
      </c>
      <c r="CG103" t="s">
        <v>10</v>
      </c>
      <c r="CH103" t="s">
        <v>10</v>
      </c>
      <c r="CI103" t="s">
        <v>10</v>
      </c>
      <c r="CJ103" t="s">
        <v>10</v>
      </c>
      <c r="CK103" t="s">
        <v>10</v>
      </c>
      <c r="CL103" t="s">
        <v>10</v>
      </c>
      <c r="CM103" t="s">
        <v>10</v>
      </c>
      <c r="CN103" t="s">
        <v>10</v>
      </c>
      <c r="CO103" t="s">
        <v>10</v>
      </c>
      <c r="CP103" t="s">
        <v>10</v>
      </c>
      <c r="CQ103" t="s">
        <v>10</v>
      </c>
      <c r="CR103" t="s">
        <v>10</v>
      </c>
      <c r="CT103" s="4">
        <f t="shared" si="2749"/>
        <v>2</v>
      </c>
      <c r="CU103" s="4">
        <f t="shared" si="2750"/>
        <v>0</v>
      </c>
      <c r="CV103" s="4">
        <f t="shared" si="2751"/>
        <v>0</v>
      </c>
      <c r="CW103" s="4">
        <f t="shared" si="2752"/>
        <v>3</v>
      </c>
      <c r="CX103" s="4">
        <f t="shared" si="2753"/>
        <v>1</v>
      </c>
      <c r="CY103" s="4">
        <f t="shared" si="2754"/>
        <v>0</v>
      </c>
      <c r="CZ103" s="4">
        <f t="shared" si="2755"/>
        <v>0</v>
      </c>
      <c r="DA103" s="4">
        <f t="shared" si="2756"/>
        <v>1</v>
      </c>
      <c r="DB103" s="4">
        <f t="shared" si="2757"/>
        <v>0</v>
      </c>
      <c r="DC103" s="4">
        <f t="shared" si="2758"/>
        <v>0</v>
      </c>
      <c r="DD103" s="4">
        <f t="shared" si="2759"/>
        <v>0</v>
      </c>
      <c r="DE103" s="4">
        <f t="shared" si="2760"/>
        <v>2</v>
      </c>
      <c r="DF103" s="4">
        <f t="shared" si="2761"/>
        <v>0</v>
      </c>
      <c r="DG103" s="4">
        <f t="shared" si="2762"/>
        <v>0</v>
      </c>
      <c r="DH103" s="4">
        <f t="shared" si="2763"/>
        <v>0</v>
      </c>
      <c r="DI103" s="152">
        <f t="shared" si="2764"/>
        <v>0</v>
      </c>
      <c r="DJ103" s="153">
        <f t="shared" si="2765"/>
        <v>2</v>
      </c>
      <c r="DK103" s="4">
        <f t="shared" si="2766"/>
        <v>3</v>
      </c>
      <c r="DL103" s="4">
        <f t="shared" si="2767"/>
        <v>1</v>
      </c>
      <c r="DM103" s="4">
        <f t="shared" si="2768"/>
        <v>1</v>
      </c>
      <c r="DN103" s="4">
        <f t="shared" si="2769"/>
        <v>0</v>
      </c>
      <c r="DO103" s="4">
        <f t="shared" si="2770"/>
        <v>2</v>
      </c>
      <c r="DP103" s="4">
        <f t="shared" si="2771"/>
        <v>0</v>
      </c>
      <c r="DQ103" s="4">
        <f t="shared" si="2772"/>
        <v>0</v>
      </c>
      <c r="DR103" s="4">
        <f t="shared" si="2773"/>
        <v>7</v>
      </c>
      <c r="DS103" s="4">
        <f t="shared" si="2774"/>
        <v>5</v>
      </c>
      <c r="DT103" s="4">
        <f t="shared" si="2775"/>
        <v>0</v>
      </c>
      <c r="DU103" t="str">
        <f t="shared" si="2776"/>
        <v>0R</v>
      </c>
      <c r="DV103" t="str">
        <f t="shared" si="2777"/>
        <v>3R</v>
      </c>
      <c r="DW103" t="str">
        <f t="shared" si="2778"/>
        <v>0R</v>
      </c>
      <c r="DX103" t="str">
        <f t="shared" si="2779"/>
        <v>0S</v>
      </c>
      <c r="DY103" t="str">
        <f t="shared" si="2780"/>
        <v>0S</v>
      </c>
      <c r="DZ103" t="str">
        <f t="shared" si="2781"/>
        <v>3R</v>
      </c>
      <c r="EA103" t="str">
        <f t="shared" si="2782"/>
        <v>0L</v>
      </c>
      <c r="EB103" t="str">
        <f t="shared" si="2783"/>
        <v>3L</v>
      </c>
      <c r="EC103" t="str">
        <f t="shared" si="2784"/>
        <v>0R</v>
      </c>
      <c r="ED103">
        <f t="shared" si="2785"/>
        <v>0</v>
      </c>
      <c r="EE103">
        <f t="shared" si="2786"/>
        <v>0</v>
      </c>
      <c r="EF103">
        <f t="shared" si="2787"/>
        <v>0</v>
      </c>
      <c r="EG103">
        <f t="shared" si="2788"/>
        <v>0</v>
      </c>
      <c r="EH103">
        <f t="shared" si="2789"/>
        <v>0</v>
      </c>
      <c r="EI103">
        <f t="shared" si="2790"/>
        <v>0</v>
      </c>
      <c r="EJ103">
        <f t="shared" si="2791"/>
        <v>0</v>
      </c>
      <c r="EK103">
        <f t="shared" si="2792"/>
        <v>0</v>
      </c>
      <c r="EL103">
        <f t="shared" si="2793"/>
        <v>0</v>
      </c>
      <c r="EM103">
        <f t="shared" si="2794"/>
        <v>0</v>
      </c>
      <c r="EN103">
        <f t="shared" si="2795"/>
        <v>0</v>
      </c>
      <c r="EO103">
        <f t="shared" si="2796"/>
        <v>0</v>
      </c>
      <c r="EP103">
        <f t="shared" si="2797"/>
        <v>0</v>
      </c>
      <c r="EQ103">
        <f t="shared" si="2798"/>
        <v>0</v>
      </c>
      <c r="ER103">
        <f t="shared" si="2799"/>
        <v>0</v>
      </c>
      <c r="ES103">
        <f t="shared" si="2800"/>
        <v>0</v>
      </c>
      <c r="ET103">
        <f t="shared" si="2801"/>
        <v>0</v>
      </c>
      <c r="EU103">
        <f t="shared" si="2802"/>
        <v>0</v>
      </c>
      <c r="EV103">
        <f t="shared" si="2803"/>
        <v>0</v>
      </c>
      <c r="EW103">
        <f t="shared" si="2804"/>
        <v>0</v>
      </c>
      <c r="EX103">
        <f t="shared" si="2805"/>
        <v>0</v>
      </c>
      <c r="EY103">
        <f t="shared" si="2806"/>
        <v>0</v>
      </c>
      <c r="EZ103">
        <f t="shared" si="2807"/>
        <v>0</v>
      </c>
      <c r="FA103">
        <f t="shared" si="2808"/>
        <v>0</v>
      </c>
      <c r="FB103">
        <f t="shared" si="2809"/>
        <v>0</v>
      </c>
      <c r="FC103">
        <f t="shared" si="2810"/>
        <v>0</v>
      </c>
      <c r="FD103">
        <f t="shared" si="2811"/>
        <v>0</v>
      </c>
      <c r="FE103">
        <f t="shared" si="2812"/>
        <v>0</v>
      </c>
      <c r="FF103">
        <f t="shared" si="2813"/>
        <v>0</v>
      </c>
      <c r="FG103">
        <f t="shared" si="2814"/>
        <v>0</v>
      </c>
      <c r="FH103">
        <f t="shared" si="2815"/>
        <v>0</v>
      </c>
      <c r="FI103">
        <f t="shared" si="2816"/>
        <v>0</v>
      </c>
      <c r="FJ103">
        <f t="shared" si="2817"/>
        <v>0</v>
      </c>
      <c r="FK103">
        <f t="shared" si="2818"/>
        <v>0</v>
      </c>
      <c r="FL103">
        <f t="shared" si="2819"/>
        <v>0</v>
      </c>
      <c r="FM103">
        <f t="shared" si="2820"/>
        <v>0</v>
      </c>
      <c r="FN103">
        <f t="shared" si="2821"/>
        <v>0</v>
      </c>
      <c r="FO103">
        <f t="shared" si="2822"/>
        <v>0</v>
      </c>
      <c r="FP103">
        <f t="shared" si="2823"/>
        <v>0</v>
      </c>
      <c r="FQ103">
        <f t="shared" si="2824"/>
        <v>0</v>
      </c>
      <c r="FR103">
        <f t="shared" si="2825"/>
        <v>0</v>
      </c>
      <c r="FS103">
        <f t="shared" si="2826"/>
        <v>0</v>
      </c>
      <c r="FT103">
        <f t="shared" si="2827"/>
        <v>0</v>
      </c>
      <c r="FU103">
        <f t="shared" si="2828"/>
        <v>0</v>
      </c>
      <c r="FV103">
        <f t="shared" si="2829"/>
        <v>0</v>
      </c>
      <c r="FW103">
        <f t="shared" si="2830"/>
        <v>0</v>
      </c>
      <c r="FX103">
        <f t="shared" si="2831"/>
        <v>0</v>
      </c>
      <c r="FY103">
        <f t="shared" si="2832"/>
        <v>0</v>
      </c>
      <c r="FZ103">
        <f t="shared" si="2833"/>
        <v>0</v>
      </c>
      <c r="GA103">
        <f t="shared" si="2834"/>
        <v>0</v>
      </c>
      <c r="GB103">
        <f t="shared" si="2835"/>
        <v>0</v>
      </c>
      <c r="GC103">
        <f t="shared" si="2836"/>
        <v>0</v>
      </c>
      <c r="GD103">
        <f t="shared" si="2837"/>
        <v>0</v>
      </c>
      <c r="GE103">
        <f t="shared" si="2838"/>
        <v>0</v>
      </c>
      <c r="GF103">
        <f t="shared" si="2839"/>
        <v>0</v>
      </c>
      <c r="GG103">
        <f t="shared" si="2840"/>
        <v>0</v>
      </c>
      <c r="GH103">
        <f t="shared" si="2841"/>
        <v>0</v>
      </c>
      <c r="GI103">
        <f t="shared" si="2842"/>
        <v>0</v>
      </c>
      <c r="GJ103">
        <f t="shared" si="2843"/>
        <v>0</v>
      </c>
      <c r="GK103">
        <f t="shared" si="2844"/>
        <v>0</v>
      </c>
      <c r="GL103">
        <f t="shared" si="2845"/>
        <v>0</v>
      </c>
      <c r="GM103">
        <f t="shared" si="2846"/>
        <v>0</v>
      </c>
      <c r="GN103">
        <f t="shared" si="2847"/>
        <v>0</v>
      </c>
      <c r="GO103">
        <f t="shared" si="2848"/>
        <v>0</v>
      </c>
      <c r="GP103">
        <f t="shared" si="2849"/>
        <v>0</v>
      </c>
      <c r="GQ103">
        <f t="shared" si="2850"/>
        <v>0</v>
      </c>
      <c r="GR103">
        <f t="shared" si="2851"/>
        <v>0</v>
      </c>
      <c r="GS103">
        <f t="shared" si="2852"/>
        <v>0</v>
      </c>
      <c r="GT103">
        <f t="shared" si="2853"/>
        <v>0</v>
      </c>
      <c r="GU103">
        <f t="shared" si="2854"/>
        <v>0</v>
      </c>
      <c r="GV103">
        <f t="shared" si="2855"/>
        <v>0</v>
      </c>
      <c r="GW103">
        <f t="shared" si="2856"/>
        <v>0</v>
      </c>
      <c r="GX103">
        <f t="shared" si="2857"/>
        <v>0</v>
      </c>
      <c r="GY103">
        <f t="shared" si="2858"/>
        <v>0</v>
      </c>
      <c r="GZ103">
        <f t="shared" si="2859"/>
        <v>0</v>
      </c>
      <c r="HA103">
        <f t="shared" si="2860"/>
        <v>0</v>
      </c>
      <c r="HB103" s="176" t="s">
        <v>265</v>
      </c>
      <c r="HC103" s="89">
        <f t="shared" si="2861"/>
        <v>271.71463166165341</v>
      </c>
      <c r="HD103" s="89">
        <f t="shared" si="2862"/>
        <v>99.864399446974033</v>
      </c>
      <c r="HE103" s="89">
        <f t="shared" si="2863"/>
        <v>117.4175727384746</v>
      </c>
      <c r="HF103" s="89">
        <f t="shared" si="2864"/>
        <v>0</v>
      </c>
      <c r="HH103" s="88">
        <f t="shared" si="2865"/>
        <v>488.99660384710205</v>
      </c>
      <c r="HI103" s="88">
        <f t="shared" si="2866"/>
        <v>58.708786369237302</v>
      </c>
      <c r="HK103">
        <f>IFERROR(VLOOKUP(_xlfn.NUMBERVALUE(MID(L103, SEARCH("!", L103)+1, SEARCH("+", L103)-SEARCH("!", L103)-1)), Rankings!$A$2:$BK$161, 63, FALSE),0)</f>
        <v>70.13807875992525</v>
      </c>
      <c r="HL103">
        <f>IFERROR(VLOOKUP(_xlfn.NUMBERVALUE(MID(M103, SEARCH("!", M103)+1, SEARCH("+", M103)-SEARCH("!", M103)-1)), Rankings!$A$2:$BK$161, 63, FALSE),0)</f>
        <v>54.618410813898173</v>
      </c>
      <c r="HM103">
        <f>IFERROR(VLOOKUP(_xlfn.NUMBERVALUE(MID(N103, SEARCH("!", N103)+1, SEARCH("+", N103)-SEARCH("!", N103)-1)), Rankings!$A$2:$BK$161, 63, FALSE),0)</f>
        <v>66.988756015999087</v>
      </c>
      <c r="HN103">
        <f>IFERROR(VLOOKUP(_xlfn.NUMBERVALUE(MID(O103, SEARCH("!", O103)+1, SEARCH("+", O103)-SEARCH("!", O103)-1)), Rankings!$A$2:$BK$161, 63, FALSE),0)</f>
        <v>62.799161924576438</v>
      </c>
      <c r="HO103">
        <f>IFERROR(VLOOKUP(_xlfn.NUMBERVALUE(MID(P103, SEARCH("!", P103)+1, SEARCH("+", P103)-SEARCH("!", P103)-1)), Rankings!$A$2:$BK$161, 63, FALSE),0)</f>
        <v>54.618410813898173</v>
      </c>
      <c r="HP103">
        <f>IFERROR(VLOOKUP(_xlfn.NUMBERVALUE(MID(Q103, SEARCH("!", Q103)+1, SEARCH("+", Q103)-SEARCH("!", Q103)-1)), Rankings!$A$2:$BK$161, 63, FALSE),0)</f>
        <v>18.74619033054983</v>
      </c>
      <c r="HQ103">
        <f>IFERROR(VLOOKUP(_xlfn.NUMBERVALUE(MID(R103, SEARCH("!", R103)+1, SEARCH("+", R103)-SEARCH("!", R103)-1)), Rankings!$A$2:$BK$161, 63, FALSE),0)</f>
        <v>49.036621285290536</v>
      </c>
      <c r="HR103">
        <f>IFERROR(VLOOKUP(_xlfn.NUMBERVALUE(MID(S103, SEARCH("!", S103)+1, SEARCH("+", S103)-SEARCH("!", S103)-1)), Rankings!$A$2:$BK$161, 63, FALSE),0)</f>
        <v>50.82777816168349</v>
      </c>
      <c r="HS103">
        <f>IFERROR(VLOOKUP(_xlfn.NUMBERVALUE(MID(T103, SEARCH("!", T103)+1, SEARCH("+", T103)-SEARCH("!", T103)-1)), Rankings!$A$2:$BK$161, 63, FALSE),0)</f>
        <v>61.223195741281053</v>
      </c>
      <c r="HT103">
        <f>IFERROR(VLOOKUP(_xlfn.NUMBERVALUE(MID(U103, SEARCH("!", U103)+1, SEARCH("+", U103)-SEARCH("!", U103)-1)), Rankings!$A$2:$BK$161, 63, FALSE),0)</f>
        <v>0</v>
      </c>
      <c r="HU103">
        <f>IFERROR(VLOOKUP(_xlfn.NUMBERVALUE(MID(V103, SEARCH("!", V103)+1, SEARCH("+", V103)-SEARCH("!", V103)-1)), Rankings!$A$2:$BK$161, 63, FALSE),0)</f>
        <v>0</v>
      </c>
      <c r="HV103">
        <f>IFERROR(VLOOKUP(_xlfn.NUMBERVALUE(MID(W103, SEARCH("!", W103)+1, SEARCH("+", W103)-SEARCH("!", W103)-1)), Rankings!$A$2:$BK$161, 63, FALSE),0)</f>
        <v>0</v>
      </c>
      <c r="HW103">
        <f>IFERROR(VLOOKUP(_xlfn.NUMBERVALUE(MID(X103, SEARCH("!", X103)+1, SEARCH("+", X103)-SEARCH("!", X103)-1)), Rankings!$A$2:$BK$161, 63, FALSE),0)</f>
        <v>0</v>
      </c>
      <c r="HX103">
        <f>IFERROR(VLOOKUP(_xlfn.NUMBERVALUE(MID(Y103, SEARCH("!", Y103)+1, SEARCH("+", Y103)-SEARCH("!", Y103)-1)), Rankings!$A$2:$BK$161, 63, FALSE),0)</f>
        <v>0</v>
      </c>
      <c r="HY103">
        <f>IFERROR(VLOOKUP(_xlfn.NUMBERVALUE(MID(Z103, SEARCH("!", Z103)+1, SEARCH("+", Z103)-SEARCH("!", Z103)-1)), Rankings!$A$2:$BK$161, 63, FALSE),0)</f>
        <v>0</v>
      </c>
      <c r="HZ103">
        <f>IFERROR(VLOOKUP(_xlfn.NUMBERVALUE(MID(AA103, SEARCH("!", AA103)+1, SEARCH("+", AA103)-SEARCH("!", AA103)-1)), Rankings!$A$2:$BK$161, 63, FALSE),0)</f>
        <v>0</v>
      </c>
      <c r="IA103">
        <f>IFERROR(VLOOKUP(_xlfn.NUMBERVALUE(MID(AB103, SEARCH("!", AB103)+1, SEARCH("+", AB103)-SEARCH("!", AB103)-1)), Rankings!$A$2:$BK$161, 63, FALSE),0)</f>
        <v>0</v>
      </c>
      <c r="IB103">
        <f>IFERROR(VLOOKUP(_xlfn.NUMBERVALUE(MID(AC103, SEARCH("!", AC103)+1, SEARCH("+", AC103)-SEARCH("!", AC103)-1)), Rankings!$A$2:$BK$161, 63, FALSE),0)</f>
        <v>0</v>
      </c>
      <c r="IC103">
        <f>IFERROR(VLOOKUP(_xlfn.NUMBERVALUE(MID(AD103, SEARCH("!", AD103)+1, SEARCH("+", AD103)-SEARCH("!", AD103)-1)), Rankings!$A$2:$BK$161, 63, FALSE),0)</f>
        <v>0</v>
      </c>
      <c r="ID103">
        <f>IFERROR(VLOOKUP(_xlfn.NUMBERVALUE(MID(AE103, SEARCH("!", AE103)+1, SEARCH("+", AE103)-SEARCH("!", AE103)-1)), Rankings!$A$2:$BK$161, 63, FALSE),0)</f>
        <v>0</v>
      </c>
      <c r="IE103">
        <f>IFERROR(VLOOKUP(_xlfn.NUMBERVALUE(MID(AF103, SEARCH("!", AF103)+1, SEARCH("+", AF103)-SEARCH("!", AF103)-1)), Rankings!$A$2:$BK$161, 63, FALSE),0)</f>
        <v>0</v>
      </c>
      <c r="IF103">
        <f>IFERROR(VLOOKUP(_xlfn.NUMBERVALUE(MID(AG103, SEARCH("!", AG103)+1, SEARCH("+", AG103)-SEARCH("!", AG103)-1)), Rankings!$A$2:$BK$161, 63, FALSE),0)</f>
        <v>0</v>
      </c>
      <c r="IG103">
        <f>IFERROR(VLOOKUP(_xlfn.NUMBERVALUE(MID(AH103, SEARCH("!", AH103)+1, SEARCH("+", AH103)-SEARCH("!", AH103)-1)), Rankings!$A$2:$BK$161, 63, FALSE),0)</f>
        <v>0</v>
      </c>
      <c r="IH103">
        <f>IFERROR(VLOOKUP(_xlfn.NUMBERVALUE(MID(AI103, SEARCH("!", AI103)+1, SEARCH("+", AI103)-SEARCH("!", AI103)-1)), Rankings!$A$2:$BK$161, 63, FALSE),0)</f>
        <v>0</v>
      </c>
      <c r="II103">
        <f>IFERROR(VLOOKUP(_xlfn.NUMBERVALUE(MID(AJ103, SEARCH("!", AJ103)+1, SEARCH("+", AJ103)-SEARCH("!", AJ103)-1)), Rankings!$A$2:$BK$161, 63, FALSE),0)</f>
        <v>0</v>
      </c>
      <c r="IJ103">
        <f>IFERROR(VLOOKUP(_xlfn.NUMBERVALUE(MID(AK103, SEARCH("!", AK103)+1, SEARCH("+", AK103)-SEARCH("!", AK103)-1)), Rankings!$A$2:$BK$161, 63, FALSE),0)</f>
        <v>0</v>
      </c>
      <c r="IK103">
        <f>IFERROR(VLOOKUP(_xlfn.NUMBERVALUE(MID(AL103, SEARCH("!", AL103)+1, SEARCH("+", AL103)-SEARCH("!", AL103)-1)), Rankings!$A$2:$BK$161, 63, FALSE),0)</f>
        <v>0</v>
      </c>
      <c r="IL103">
        <f>IFERROR(VLOOKUP(_xlfn.NUMBERVALUE(MID(AM103, SEARCH("!", AM103)+1, SEARCH("+", AM103)-SEARCH("!", AM103)-1)), Rankings!$A$2:$BK$161, 63, FALSE),0)</f>
        <v>0</v>
      </c>
      <c r="IM103">
        <f>IFERROR(VLOOKUP(_xlfn.NUMBERVALUE(MID(AN103, SEARCH("!", AN103)+1, SEARCH("+", AN103)-SEARCH("!", AN103)-1)), Rankings!$A$2:$BK$161, 63, FALSE),0)</f>
        <v>0</v>
      </c>
      <c r="IN103">
        <f>IFERROR(VLOOKUP(_xlfn.NUMBERVALUE(MID(AO103, SEARCH("!", AO103)+1, SEARCH("+", AO103)-SEARCH("!", AO103)-1)), Rankings!$A$2:$BK$161, 63, FALSE),0)</f>
        <v>0</v>
      </c>
      <c r="IO103">
        <f>IFERROR(VLOOKUP(_xlfn.NUMBERVALUE(MID(AP103, SEARCH("!", AP103)+1, SEARCH("+", AP103)-SEARCH("!", AP103)-1)), Rankings!$A$2:$BK$161, 63, FALSE),0)</f>
        <v>0</v>
      </c>
      <c r="IP103">
        <f>IFERROR(VLOOKUP(_xlfn.NUMBERVALUE(MID(AQ103, SEARCH("!", AQ103)+1, SEARCH("+", AQ103)-SEARCH("!", AQ103)-1)), Rankings!$A$2:$BK$161, 63, FALSE),0)</f>
        <v>0</v>
      </c>
      <c r="IQ103">
        <f>IFERROR(VLOOKUP(_xlfn.NUMBERVALUE(MID(AR103, SEARCH("!", AR103)+1, SEARCH("+", AR103)-SEARCH("!", AR103)-1)), Rankings!$A$2:$BK$161, 63, FALSE),0)</f>
        <v>0</v>
      </c>
      <c r="IR103">
        <f>IFERROR(VLOOKUP(_xlfn.NUMBERVALUE(MID(AS103, SEARCH("!", AS103)+1, SEARCH("+", AS103)-SEARCH("!", AS103)-1)), Rankings!$A$2:$BK$161, 63, FALSE),0)</f>
        <v>0</v>
      </c>
      <c r="IS103">
        <f>IFERROR(VLOOKUP(_xlfn.NUMBERVALUE(MID(AT103, SEARCH("!", AT103)+1, SEARCH("+", AT103)-SEARCH("!", AT103)-1)), Rankings!$A$2:$BK$161, 63, FALSE),0)</f>
        <v>0</v>
      </c>
      <c r="IT103">
        <f>IFERROR(VLOOKUP(_xlfn.NUMBERVALUE(MID(AU103, SEARCH("!", AU103)+1, SEARCH("+", AU103)-SEARCH("!", AU103)-1)), Rankings!$A$2:$BK$161, 63, FALSE),0)</f>
        <v>0</v>
      </c>
      <c r="IU103">
        <f>IFERROR(VLOOKUP(_xlfn.NUMBERVALUE(MID(AV103, SEARCH("!", AV103)+1, SEARCH("+", AV103)-SEARCH("!", AV103)-1)), Rankings!$A$2:$BK$161, 63, FALSE),0)</f>
        <v>0</v>
      </c>
      <c r="IV103">
        <f>IFERROR(VLOOKUP(_xlfn.NUMBERVALUE(MID(AW103, SEARCH("!", AW103)+1, SEARCH("+", AW103)-SEARCH("!", AW103)-1)), Rankings!$A$2:$BK$161, 63, FALSE),0)</f>
        <v>0</v>
      </c>
      <c r="IW103">
        <f>IFERROR(VLOOKUP(_xlfn.NUMBERVALUE(MID(AX103, SEARCH("!", AX103)+1, SEARCH("+", AX103)-SEARCH("!", AX103)-1)), Rankings!$A$2:$BK$161, 63, FALSE),0)</f>
        <v>0</v>
      </c>
      <c r="IX103">
        <f>IFERROR(VLOOKUP(_xlfn.NUMBERVALUE(MID(AY103, SEARCH("!", AY103)+1, SEARCH("+", AY103)-SEARCH("!", AY103)-1)), Rankings!$A$2:$BK$161, 63, FALSE),0)</f>
        <v>0</v>
      </c>
      <c r="IY103">
        <f>IFERROR(VLOOKUP(_xlfn.NUMBERVALUE(MID(AZ103, SEARCH("!", AZ103)+1, SEARCH("+", AZ103)-SEARCH("!", AZ103)-1)), Rankings!$A$2:$BK$161, 63, FALSE),0)</f>
        <v>0</v>
      </c>
      <c r="IZ103">
        <f>IFERROR(VLOOKUP(_xlfn.NUMBERVALUE(MID(BA103, SEARCH("!", BA103)+1, SEARCH("+", BA103)-SEARCH("!", BA103)-1)), Rankings!$A$2:$BK$161, 63, FALSE),0)</f>
        <v>0</v>
      </c>
      <c r="JA103">
        <f>IFERROR(VLOOKUP(_xlfn.NUMBERVALUE(MID(BB103, SEARCH("!", BB103)+1, SEARCH("+", BB103)-SEARCH("!", BB103)-1)), Rankings!$A$2:$BK$161, 63, FALSE),0)</f>
        <v>0</v>
      </c>
      <c r="JB103">
        <f>IFERROR(VLOOKUP(_xlfn.NUMBERVALUE(MID(BC103, SEARCH("!", BC103)+1, SEARCH("+", BC103)-SEARCH("!", BC103)-1)), Rankings!$A$2:$BK$161, 63, FALSE),0)</f>
        <v>0</v>
      </c>
      <c r="JC103">
        <f>IFERROR(VLOOKUP(_xlfn.NUMBERVALUE(MID(BD103, SEARCH("!", BD103)+1, SEARCH("+", BD103)-SEARCH("!", BD103)-1)), Rankings!$A$2:$BK$161, 63, FALSE),0)</f>
        <v>0</v>
      </c>
      <c r="JD103">
        <f>IFERROR(VLOOKUP(_xlfn.NUMBERVALUE(MID(BE103, SEARCH("!", BE103)+1, SEARCH("+", BE103)-SEARCH("!", BE103)-1)), Rankings!$A$2:$BK$161, 63, FALSE),0)</f>
        <v>0</v>
      </c>
      <c r="JE103">
        <f>IFERROR(VLOOKUP(_xlfn.NUMBERVALUE(MID(BF103, SEARCH("!", BF103)+1, SEARCH("+", BF103)-SEARCH("!", BF103)-1)), Rankings!$A$2:$BK$161, 63, FALSE),0)</f>
        <v>0</v>
      </c>
      <c r="JF103">
        <f>IFERROR(VLOOKUP(_xlfn.NUMBERVALUE(MID(BG103, SEARCH("!", BG103)+1, SEARCH("+", BG103)-SEARCH("!", BG103)-1)), Rankings!$A$2:$BK$161, 63, FALSE),0)</f>
        <v>0</v>
      </c>
      <c r="JG103">
        <f>IFERROR(VLOOKUP(_xlfn.NUMBERVALUE(MID(BH103, SEARCH("!", BH103)+1, SEARCH("+", BH103)-SEARCH("!", BH103)-1)), Rankings!$A$2:$BK$161, 63, FALSE),0)</f>
        <v>0</v>
      </c>
      <c r="JH103">
        <f>IFERROR(VLOOKUP(_xlfn.NUMBERVALUE(MID(BI103, SEARCH("!", BI103)+1, SEARCH("+", BI103)-SEARCH("!", BI103)-1)), Rankings!$A$2:$BK$161, 63, FALSE),0)</f>
        <v>0</v>
      </c>
      <c r="JI103">
        <f>IFERROR(VLOOKUP(_xlfn.NUMBERVALUE(MID(BJ103, SEARCH("!", BJ103)+1, SEARCH("+", BJ103)-SEARCH("!", BJ103)-1)), Rankings!$A$2:$BK$161, 63, FALSE),0)</f>
        <v>0</v>
      </c>
      <c r="JJ103">
        <f>IFERROR(VLOOKUP(_xlfn.NUMBERVALUE(MID(BK103, SEARCH("!", BK103)+1, SEARCH("+", BK103)-SEARCH("!", BK103)-1)), Rankings!$A$2:$BK$161, 63, FALSE),0)</f>
        <v>0</v>
      </c>
      <c r="JK103">
        <f>IFERROR(VLOOKUP(_xlfn.NUMBERVALUE(MID(BL103, SEARCH("!", BL103)+1, SEARCH("+", BL103)-SEARCH("!", BL103)-1)), Rankings!$A$2:$BK$161, 63, FALSE),0)</f>
        <v>0</v>
      </c>
      <c r="JL103">
        <f>IFERROR(VLOOKUP(_xlfn.NUMBERVALUE(MID(BM103, SEARCH("!", BM103)+1, SEARCH("+", BM103)-SEARCH("!", BM103)-1)), Rankings!$A$2:$BK$161, 63, FALSE),0)</f>
        <v>0</v>
      </c>
      <c r="JM103">
        <f>IFERROR(VLOOKUP(_xlfn.NUMBERVALUE(MID(BN103, SEARCH("!", BN103)+1, SEARCH("+", BN103)-SEARCH("!", BN103)-1)), Rankings!$A$2:$BK$161, 63, FALSE),0)</f>
        <v>0</v>
      </c>
      <c r="JN103">
        <f>IFERROR(VLOOKUP(_xlfn.NUMBERVALUE(MID(BO103, SEARCH("!", BO103)+1, SEARCH("+", BO103)-SEARCH("!", BO103)-1)), Rankings!$A$2:$BK$161, 63, FALSE),0)</f>
        <v>0</v>
      </c>
      <c r="JO103">
        <f>IFERROR(VLOOKUP(_xlfn.NUMBERVALUE(MID(BP103, SEARCH("!", BP103)+1, SEARCH("+", BP103)-SEARCH("!", BP103)-1)), Rankings!$A$2:$BK$161, 63, FALSE),0)</f>
        <v>0</v>
      </c>
      <c r="JP103">
        <f>IFERROR(VLOOKUP(_xlfn.NUMBERVALUE(MID(BQ103, SEARCH("!", BQ103)+1, SEARCH("+", BQ103)-SEARCH("!", BQ103)-1)), Rankings!$A$2:$BK$161, 63, FALSE),0)</f>
        <v>0</v>
      </c>
      <c r="JQ103">
        <f>IFERROR(VLOOKUP(_xlfn.NUMBERVALUE(MID(BR103, SEARCH("!", BR103)+1, SEARCH("+", BR103)-SEARCH("!", BR103)-1)), Rankings!$A$2:$BK$161, 63, FALSE),0)</f>
        <v>0</v>
      </c>
      <c r="JR103">
        <f>IFERROR(VLOOKUP(_xlfn.NUMBERVALUE(MID(BS103, SEARCH("!", BS103)+1, SEARCH("+", BS103)-SEARCH("!", BS103)-1)), Rankings!$A$2:$BK$161, 63, FALSE),0)</f>
        <v>0</v>
      </c>
      <c r="JS103">
        <f>IFERROR(VLOOKUP(_xlfn.NUMBERVALUE(MID(BT103, SEARCH("!", BT103)+1, SEARCH("+", BT103)-SEARCH("!", BT103)-1)), Rankings!$A$2:$BK$161, 63, FALSE),0)</f>
        <v>0</v>
      </c>
      <c r="JT103">
        <f>IFERROR(VLOOKUP(_xlfn.NUMBERVALUE(MID(BU103, SEARCH("!", BU103)+1, SEARCH("+", BU103)-SEARCH("!", BU103)-1)), Rankings!$A$2:$BK$161, 63, FALSE),0)</f>
        <v>0</v>
      </c>
      <c r="JU103">
        <f>IFERROR(VLOOKUP(_xlfn.NUMBERVALUE(MID(BV103, SEARCH("!", BV103)+1, SEARCH("+", BV103)-SEARCH("!", BV103)-1)), Rankings!$A$2:$BK$161, 63, FALSE),0)</f>
        <v>0</v>
      </c>
      <c r="JV103">
        <f>IFERROR(VLOOKUP(_xlfn.NUMBERVALUE(MID(BW103, SEARCH("!", BW103)+1, SEARCH("+", BW103)-SEARCH("!", BW103)-1)), Rankings!$A$2:$BK$161, 63, FALSE),0)</f>
        <v>0</v>
      </c>
      <c r="JW103">
        <f>IFERROR(VLOOKUP(_xlfn.NUMBERVALUE(MID(BX103, SEARCH("!", BX103)+1, SEARCH("+", BX103)-SEARCH("!", BX103)-1)), Rankings!$A$2:$BK$161, 63, FALSE),0)</f>
        <v>0</v>
      </c>
      <c r="JX103">
        <f>IFERROR(VLOOKUP(_xlfn.NUMBERVALUE(MID(BY103, SEARCH("!", BY103)+1, SEARCH("+", BY103)-SEARCH("!", BY103)-1)), Rankings!$A$2:$BK$161, 63, FALSE),0)</f>
        <v>0</v>
      </c>
      <c r="JY103">
        <f>IFERROR(VLOOKUP(_xlfn.NUMBERVALUE(MID(BZ103, SEARCH("!", BZ103)+1, SEARCH("+", BZ103)-SEARCH("!", BZ103)-1)), Rankings!$A$2:$BK$161, 63, FALSE),0)</f>
        <v>0</v>
      </c>
      <c r="JZ103">
        <f>IFERROR(VLOOKUP(_xlfn.NUMBERVALUE(MID(CA103, SEARCH("!", CA103)+1, SEARCH("+", CA103)-SEARCH("!", CA103)-1)), Rankings!$A$2:$BK$161, 63, FALSE),0)</f>
        <v>0</v>
      </c>
      <c r="KA103">
        <f>IFERROR(VLOOKUP(_xlfn.NUMBERVALUE(MID(CB103, SEARCH("!", CB103)+1, SEARCH("+", CB103)-SEARCH("!", CB103)-1)), Rankings!$A$2:$BK$161, 63, FALSE),0)</f>
        <v>0</v>
      </c>
      <c r="KB103">
        <f>IFERROR(VLOOKUP(_xlfn.NUMBERVALUE(MID(CC103, SEARCH("!", CC103)+1, SEARCH("+", CC103)-SEARCH("!", CC103)-1)), Rankings!$A$2:$BK$161, 63, FALSE),0)</f>
        <v>0</v>
      </c>
      <c r="KC103">
        <f>IFERROR(VLOOKUP(_xlfn.NUMBERVALUE(MID(CD103, SEARCH("!", CD103)+1, SEARCH("+", CD103)-SEARCH("!", CD103)-1)), Rankings!$A$2:$BK$161, 63, FALSE),0)</f>
        <v>0</v>
      </c>
      <c r="KD103">
        <f>IFERROR(VLOOKUP(_xlfn.NUMBERVALUE(MID(CE103, SEARCH("!", CE103)+1, SEARCH("+", CE103)-SEARCH("!", CE103)-1)), Rankings!$A$2:$BK$161, 63, FALSE),0)</f>
        <v>0</v>
      </c>
      <c r="KE103">
        <f>IFERROR(VLOOKUP(_xlfn.NUMBERVALUE(MID(CF103, SEARCH("!", CF103)+1, SEARCH("+", CF103)-SEARCH("!", CF103)-1)), Rankings!$A$2:$BK$161, 63, FALSE),0)</f>
        <v>0</v>
      </c>
      <c r="KF103">
        <f>IFERROR(VLOOKUP(_xlfn.NUMBERVALUE(MID(CG103, SEARCH("!", CG103)+1, SEARCH("+", CG103)-SEARCH("!", CG103)-1)), Rankings!$A$2:$BK$161, 63, FALSE),0)</f>
        <v>0</v>
      </c>
      <c r="KG103">
        <f>IFERROR(VLOOKUP(_xlfn.NUMBERVALUE(MID(CH103, SEARCH("!", CH103)+1, SEARCH("+", CH103)-SEARCH("!", CH103)-1)), Rankings!$A$2:$BK$161, 63, FALSE),0)</f>
        <v>0</v>
      </c>
      <c r="KH103">
        <f>IFERROR(VLOOKUP(_xlfn.NUMBERVALUE(MID(CI103, SEARCH("!", CI103)+1, SEARCH("+", CI103)-SEARCH("!", CI103)-1)), Rankings!$A$2:$BK$161, 63, FALSE),0)</f>
        <v>0</v>
      </c>
      <c r="KI103">
        <f>IFERROR(VLOOKUP(_xlfn.NUMBERVALUE(MID(CJ103, SEARCH("!", CJ103)+1, SEARCH("+", CJ103)-SEARCH("!", CJ103)-1)), Rankings!$A$2:$BK$161, 63, FALSE),0)</f>
        <v>0</v>
      </c>
      <c r="KJ103">
        <f>IFERROR(VLOOKUP(_xlfn.NUMBERVALUE(MID(CK103, SEARCH("!", CK103)+1, SEARCH("+", CK103)-SEARCH("!", CK103)-1)), Rankings!$A$2:$BK$161, 63, FALSE),0)</f>
        <v>0</v>
      </c>
      <c r="KK103">
        <f>IFERROR(VLOOKUP(_xlfn.NUMBERVALUE(MID(CL103, SEARCH("!", CL103)+1, SEARCH("+", CL103)-SEARCH("!", CL103)-1)), Rankings!$A$2:$BK$161, 63, FALSE),0)</f>
        <v>0</v>
      </c>
      <c r="KL103">
        <f>IFERROR(VLOOKUP(_xlfn.NUMBERVALUE(MID(CM103, SEARCH("!", CM103)+1, SEARCH("+", CM103)-SEARCH("!", CM103)-1)), Rankings!$A$2:$BK$161, 63, FALSE),0)</f>
        <v>0</v>
      </c>
      <c r="KM103">
        <f>IFERROR(VLOOKUP(_xlfn.NUMBERVALUE(MID(CN103, SEARCH("!", CN103)+1, SEARCH("+", CN103)-SEARCH("!", CN103)-1)), Rankings!$A$2:$BK$161, 63, FALSE),0)</f>
        <v>0</v>
      </c>
      <c r="KN103">
        <f>IFERROR(VLOOKUP(_xlfn.NUMBERVALUE(MID(CO103, SEARCH("!", CO103)+1, SEARCH("+", CO103)-SEARCH("!", CO103)-1)), Rankings!$A$2:$BK$161, 63, FALSE),0)</f>
        <v>0</v>
      </c>
      <c r="KO103">
        <f>IFERROR(VLOOKUP(_xlfn.NUMBERVALUE(MID(CP103, SEARCH("!", CP103)+1, SEARCH("+", CP103)-SEARCH("!", CP103)-1)), Rankings!$A$2:$BK$161, 63, FALSE),0)</f>
        <v>0</v>
      </c>
      <c r="KP103">
        <f>IFERROR(VLOOKUP(_xlfn.NUMBERVALUE(MID(CQ103, SEARCH("!", CQ103)+1, SEARCH("+", CQ103)-SEARCH("!", CQ103)-1)), Rankings!$A$2:$BK$161, 63, FALSE),0)</f>
        <v>0</v>
      </c>
      <c r="KQ103">
        <f>IFERROR(VLOOKUP(_xlfn.NUMBERVALUE(MID(CR103, SEARCH("!", CR103)+1, SEARCH("+", CR103)-SEARCH("!", CR103)-1)), Rankings!$A$2:$BK$161, 63, FALSE),0)</f>
        <v>0</v>
      </c>
      <c r="KS103" s="4">
        <f t="shared" si="2867"/>
        <v>181</v>
      </c>
      <c r="KT103" s="4">
        <f t="shared" si="2868"/>
        <v>71</v>
      </c>
      <c r="KU103" s="4">
        <f t="shared" si="2869"/>
        <v>52</v>
      </c>
      <c r="KV103" s="4">
        <f t="shared" si="2870"/>
        <v>0</v>
      </c>
      <c r="KY103" s="4">
        <f t="shared" si="2871"/>
        <v>304</v>
      </c>
      <c r="KZ103" s="4"/>
      <c r="LB103">
        <f t="shared" si="2872"/>
        <v>30</v>
      </c>
      <c r="LC103">
        <f t="shared" si="2873"/>
        <v>45</v>
      </c>
      <c r="LD103">
        <f t="shared" si="2874"/>
        <v>20</v>
      </c>
      <c r="LE103">
        <f t="shared" si="2875"/>
        <v>33</v>
      </c>
      <c r="LF103">
        <f t="shared" si="2876"/>
        <v>19</v>
      </c>
      <c r="LG103">
        <f t="shared" si="2877"/>
        <v>60</v>
      </c>
      <c r="LH103">
        <f t="shared" si="2878"/>
        <v>21</v>
      </c>
      <c r="LI103">
        <f t="shared" si="2879"/>
        <v>50</v>
      </c>
      <c r="LJ103">
        <f t="shared" si="2880"/>
        <v>26</v>
      </c>
      <c r="LK103">
        <f t="shared" si="2881"/>
        <v>0</v>
      </c>
      <c r="LL103">
        <f t="shared" si="2882"/>
        <v>0</v>
      </c>
      <c r="LM103">
        <f t="shared" si="2883"/>
        <v>0</v>
      </c>
      <c r="LN103">
        <f t="shared" si="2884"/>
        <v>0</v>
      </c>
      <c r="LO103">
        <f t="shared" si="2885"/>
        <v>0</v>
      </c>
      <c r="LP103">
        <f t="shared" si="2886"/>
        <v>0</v>
      </c>
      <c r="LQ103">
        <f t="shared" si="2887"/>
        <v>0</v>
      </c>
      <c r="LR103">
        <f t="shared" si="2888"/>
        <v>0</v>
      </c>
      <c r="LS103">
        <f t="shared" si="2889"/>
        <v>0</v>
      </c>
      <c r="LT103">
        <f t="shared" si="2890"/>
        <v>0</v>
      </c>
      <c r="LU103">
        <f t="shared" si="2891"/>
        <v>0</v>
      </c>
      <c r="LV103">
        <f t="shared" si="2892"/>
        <v>0</v>
      </c>
      <c r="LW103">
        <f t="shared" si="2893"/>
        <v>0</v>
      </c>
      <c r="LX103">
        <f t="shared" si="2894"/>
        <v>0</v>
      </c>
      <c r="LY103">
        <f t="shared" si="2895"/>
        <v>0</v>
      </c>
      <c r="LZ103">
        <f t="shared" si="2896"/>
        <v>0</v>
      </c>
      <c r="MA103">
        <f t="shared" si="2897"/>
        <v>0</v>
      </c>
      <c r="MB103">
        <f t="shared" si="2898"/>
        <v>0</v>
      </c>
      <c r="MC103">
        <f t="shared" si="2899"/>
        <v>0</v>
      </c>
      <c r="MD103">
        <f t="shared" si="2900"/>
        <v>0</v>
      </c>
      <c r="ME103">
        <f t="shared" si="2901"/>
        <v>0</v>
      </c>
      <c r="MF103">
        <f t="shared" si="2902"/>
        <v>0</v>
      </c>
      <c r="MG103">
        <f t="shared" si="2903"/>
        <v>0</v>
      </c>
      <c r="MH103">
        <f t="shared" si="2904"/>
        <v>0</v>
      </c>
      <c r="MI103">
        <f t="shared" si="2905"/>
        <v>0</v>
      </c>
      <c r="MJ103">
        <f t="shared" si="2906"/>
        <v>0</v>
      </c>
      <c r="MK103">
        <f t="shared" si="2907"/>
        <v>0</v>
      </c>
      <c r="ML103">
        <f t="shared" si="2908"/>
        <v>0</v>
      </c>
      <c r="MM103">
        <f t="shared" si="2909"/>
        <v>0</v>
      </c>
      <c r="MN103">
        <f t="shared" si="2910"/>
        <v>0</v>
      </c>
      <c r="MO103">
        <f t="shared" si="2911"/>
        <v>0</v>
      </c>
      <c r="MP103">
        <f t="shared" si="2912"/>
        <v>0</v>
      </c>
      <c r="MQ103">
        <f t="shared" si="2913"/>
        <v>0</v>
      </c>
      <c r="MR103">
        <f t="shared" si="2914"/>
        <v>0</v>
      </c>
      <c r="MS103">
        <f t="shared" si="2915"/>
        <v>0</v>
      </c>
      <c r="MT103">
        <f t="shared" si="2916"/>
        <v>0</v>
      </c>
      <c r="MU103">
        <f t="shared" si="2917"/>
        <v>0</v>
      </c>
      <c r="MV103">
        <f t="shared" si="2918"/>
        <v>0</v>
      </c>
      <c r="MW103">
        <f t="shared" si="2919"/>
        <v>0</v>
      </c>
      <c r="MX103">
        <f t="shared" si="2920"/>
        <v>0</v>
      </c>
      <c r="MY103">
        <f t="shared" si="2921"/>
        <v>0</v>
      </c>
      <c r="MZ103">
        <f t="shared" si="2922"/>
        <v>0</v>
      </c>
      <c r="NA103">
        <f t="shared" si="2923"/>
        <v>0</v>
      </c>
      <c r="NB103">
        <f t="shared" si="2924"/>
        <v>0</v>
      </c>
      <c r="NC103">
        <f t="shared" si="2925"/>
        <v>0</v>
      </c>
      <c r="ND103">
        <f t="shared" si="2926"/>
        <v>0</v>
      </c>
      <c r="NE103">
        <f t="shared" si="2927"/>
        <v>0</v>
      </c>
      <c r="NF103">
        <f t="shared" si="2928"/>
        <v>0</v>
      </c>
      <c r="NG103">
        <f t="shared" si="2929"/>
        <v>0</v>
      </c>
      <c r="NH103">
        <f t="shared" si="2930"/>
        <v>0</v>
      </c>
      <c r="NI103">
        <f t="shared" si="2931"/>
        <v>0</v>
      </c>
      <c r="NJ103">
        <f t="shared" si="2932"/>
        <v>0</v>
      </c>
      <c r="NK103">
        <f t="shared" si="2933"/>
        <v>0</v>
      </c>
      <c r="NL103">
        <f t="shared" si="2934"/>
        <v>0</v>
      </c>
      <c r="NM103">
        <f t="shared" si="2935"/>
        <v>0</v>
      </c>
      <c r="NN103">
        <f t="shared" si="2936"/>
        <v>0</v>
      </c>
      <c r="NO103">
        <f t="shared" si="2937"/>
        <v>0</v>
      </c>
      <c r="NP103">
        <f t="shared" si="2938"/>
        <v>0</v>
      </c>
      <c r="NQ103">
        <f t="shared" si="2939"/>
        <v>0</v>
      </c>
      <c r="NR103">
        <f t="shared" si="2940"/>
        <v>0</v>
      </c>
      <c r="NS103">
        <f t="shared" si="2941"/>
        <v>0</v>
      </c>
      <c r="NT103">
        <f t="shared" si="2942"/>
        <v>0</v>
      </c>
      <c r="NU103">
        <f t="shared" si="2943"/>
        <v>0</v>
      </c>
      <c r="NV103">
        <f t="shared" si="2944"/>
        <v>0</v>
      </c>
      <c r="NW103">
        <f t="shared" si="2945"/>
        <v>0</v>
      </c>
      <c r="NX103">
        <f t="shared" si="2946"/>
        <v>0</v>
      </c>
      <c r="NY103">
        <f t="shared" si="2947"/>
        <v>0</v>
      </c>
      <c r="NZ103">
        <f t="shared" si="2948"/>
        <v>0</v>
      </c>
      <c r="OA103">
        <f t="shared" si="2949"/>
        <v>0</v>
      </c>
      <c r="OB103">
        <f t="shared" si="2950"/>
        <v>0</v>
      </c>
      <c r="OC103">
        <f t="shared" si="2951"/>
        <v>0</v>
      </c>
      <c r="OD103">
        <f t="shared" si="2952"/>
        <v>0</v>
      </c>
      <c r="OE103">
        <f t="shared" si="2953"/>
        <v>0</v>
      </c>
      <c r="OF103">
        <f t="shared" si="2954"/>
        <v>0</v>
      </c>
      <c r="OG103">
        <f t="shared" si="2955"/>
        <v>0</v>
      </c>
      <c r="OH103">
        <f t="shared" si="2956"/>
        <v>0</v>
      </c>
      <c r="OJ103" s="4">
        <f t="shared" si="2957"/>
        <v>175</v>
      </c>
      <c r="OK103" s="4">
        <f t="shared" si="2958"/>
        <v>47</v>
      </c>
      <c r="OL103" s="4">
        <f t="shared" si="2959"/>
        <v>77</v>
      </c>
      <c r="OM103" s="4">
        <f t="shared" si="2960"/>
        <v>0</v>
      </c>
      <c r="OP103" s="4">
        <f t="shared" si="2961"/>
        <v>299</v>
      </c>
      <c r="OQ103" s="4"/>
      <c r="OS103">
        <f t="shared" si="2962"/>
        <v>48</v>
      </c>
      <c r="OT103">
        <f t="shared" si="2963"/>
        <v>23</v>
      </c>
      <c r="OU103">
        <f t="shared" si="2964"/>
        <v>42</v>
      </c>
      <c r="OV103">
        <f t="shared" si="2965"/>
        <v>43</v>
      </c>
      <c r="OW103">
        <f t="shared" si="2966"/>
        <v>34</v>
      </c>
      <c r="OX103">
        <f t="shared" si="2967"/>
        <v>12</v>
      </c>
      <c r="OY103">
        <f t="shared" si="2968"/>
        <v>29</v>
      </c>
      <c r="OZ103">
        <f t="shared" si="2969"/>
        <v>18</v>
      </c>
      <c r="PA103">
        <f t="shared" si="2970"/>
        <v>50</v>
      </c>
      <c r="PB103">
        <f t="shared" si="2971"/>
        <v>0</v>
      </c>
      <c r="PC103">
        <f t="shared" si="2972"/>
        <v>0</v>
      </c>
      <c r="PD103">
        <f t="shared" si="2973"/>
        <v>0</v>
      </c>
      <c r="PE103">
        <f t="shared" si="2974"/>
        <v>0</v>
      </c>
      <c r="PF103">
        <f t="shared" si="2975"/>
        <v>0</v>
      </c>
      <c r="PG103">
        <f t="shared" si="2976"/>
        <v>0</v>
      </c>
      <c r="PH103">
        <f t="shared" si="2977"/>
        <v>0</v>
      </c>
      <c r="PI103">
        <f t="shared" si="2978"/>
        <v>0</v>
      </c>
      <c r="PJ103">
        <f t="shared" si="2979"/>
        <v>0</v>
      </c>
      <c r="PK103">
        <f t="shared" si="2980"/>
        <v>0</v>
      </c>
      <c r="PL103">
        <f t="shared" si="2981"/>
        <v>0</v>
      </c>
      <c r="PM103">
        <f t="shared" si="2982"/>
        <v>0</v>
      </c>
      <c r="PN103">
        <f t="shared" si="2983"/>
        <v>0</v>
      </c>
      <c r="PO103">
        <f t="shared" si="2984"/>
        <v>0</v>
      </c>
      <c r="PP103">
        <f t="shared" si="2985"/>
        <v>0</v>
      </c>
      <c r="PQ103">
        <f t="shared" si="2986"/>
        <v>0</v>
      </c>
      <c r="PR103">
        <f t="shared" si="2987"/>
        <v>0</v>
      </c>
      <c r="PS103">
        <f t="shared" si="2988"/>
        <v>0</v>
      </c>
      <c r="PT103">
        <f t="shared" si="2989"/>
        <v>0</v>
      </c>
      <c r="PU103">
        <f t="shared" si="2990"/>
        <v>0</v>
      </c>
      <c r="PV103">
        <f t="shared" si="2991"/>
        <v>0</v>
      </c>
      <c r="PW103">
        <f t="shared" si="2992"/>
        <v>0</v>
      </c>
      <c r="PX103">
        <f t="shared" si="2993"/>
        <v>0</v>
      </c>
      <c r="PY103">
        <f t="shared" si="2994"/>
        <v>0</v>
      </c>
      <c r="PZ103">
        <f t="shared" si="2995"/>
        <v>0</v>
      </c>
      <c r="QA103">
        <f t="shared" si="2996"/>
        <v>0</v>
      </c>
      <c r="QB103">
        <f t="shared" si="2997"/>
        <v>0</v>
      </c>
      <c r="QC103">
        <f t="shared" si="2998"/>
        <v>0</v>
      </c>
      <c r="QD103">
        <f t="shared" si="2999"/>
        <v>0</v>
      </c>
      <c r="QE103">
        <f t="shared" si="3000"/>
        <v>0</v>
      </c>
      <c r="QF103">
        <f t="shared" si="3001"/>
        <v>0</v>
      </c>
      <c r="QG103">
        <f t="shared" si="3002"/>
        <v>0</v>
      </c>
      <c r="QH103">
        <f t="shared" si="3003"/>
        <v>0</v>
      </c>
      <c r="QI103">
        <f t="shared" si="3004"/>
        <v>0</v>
      </c>
      <c r="QJ103">
        <f t="shared" si="3005"/>
        <v>0</v>
      </c>
      <c r="QK103">
        <f t="shared" si="3006"/>
        <v>0</v>
      </c>
      <c r="QL103">
        <f t="shared" si="3007"/>
        <v>0</v>
      </c>
      <c r="QM103">
        <f t="shared" si="3008"/>
        <v>0</v>
      </c>
      <c r="QN103">
        <f t="shared" si="3009"/>
        <v>0</v>
      </c>
      <c r="QO103">
        <f t="shared" si="3010"/>
        <v>0</v>
      </c>
      <c r="QP103">
        <f t="shared" si="3011"/>
        <v>0</v>
      </c>
      <c r="QQ103">
        <f t="shared" si="3012"/>
        <v>0</v>
      </c>
      <c r="QR103">
        <f t="shared" si="3013"/>
        <v>0</v>
      </c>
      <c r="QS103">
        <f t="shared" si="3014"/>
        <v>0</v>
      </c>
      <c r="QT103">
        <f t="shared" si="3015"/>
        <v>0</v>
      </c>
      <c r="QU103">
        <f t="shared" si="3016"/>
        <v>0</v>
      </c>
      <c r="QV103">
        <f t="shared" si="3017"/>
        <v>0</v>
      </c>
      <c r="QW103">
        <f t="shared" si="3018"/>
        <v>0</v>
      </c>
      <c r="QX103">
        <f t="shared" si="3019"/>
        <v>0</v>
      </c>
      <c r="QY103">
        <f t="shared" si="3020"/>
        <v>0</v>
      </c>
      <c r="QZ103">
        <f t="shared" si="3021"/>
        <v>0</v>
      </c>
      <c r="RA103">
        <f t="shared" si="3022"/>
        <v>0</v>
      </c>
      <c r="RB103">
        <f t="shared" si="3023"/>
        <v>0</v>
      </c>
      <c r="RC103">
        <f t="shared" si="3024"/>
        <v>0</v>
      </c>
      <c r="RD103">
        <f t="shared" si="3025"/>
        <v>0</v>
      </c>
      <c r="RE103">
        <f t="shared" si="3026"/>
        <v>0</v>
      </c>
      <c r="RF103">
        <f t="shared" si="3027"/>
        <v>0</v>
      </c>
      <c r="RG103">
        <f t="shared" si="3028"/>
        <v>0</v>
      </c>
      <c r="RH103">
        <f t="shared" si="3029"/>
        <v>0</v>
      </c>
      <c r="RI103">
        <f t="shared" si="3030"/>
        <v>0</v>
      </c>
      <c r="RJ103">
        <f t="shared" si="3031"/>
        <v>0</v>
      </c>
      <c r="RK103">
        <f t="shared" si="3032"/>
        <v>0</v>
      </c>
      <c r="RL103">
        <f t="shared" si="3033"/>
        <v>0</v>
      </c>
      <c r="RM103">
        <f t="shared" si="3034"/>
        <v>0</v>
      </c>
      <c r="RN103">
        <f t="shared" si="3035"/>
        <v>0</v>
      </c>
      <c r="RO103">
        <f t="shared" si="3036"/>
        <v>0</v>
      </c>
      <c r="RP103">
        <f t="shared" si="3037"/>
        <v>0</v>
      </c>
      <c r="RQ103">
        <f t="shared" si="3038"/>
        <v>0</v>
      </c>
      <c r="RR103">
        <f t="shared" si="3039"/>
        <v>0</v>
      </c>
      <c r="RS103">
        <f t="shared" si="3040"/>
        <v>0</v>
      </c>
      <c r="RT103">
        <f t="shared" si="3041"/>
        <v>0</v>
      </c>
      <c r="RU103">
        <f t="shared" si="3042"/>
        <v>0</v>
      </c>
      <c r="RV103">
        <f t="shared" si="3043"/>
        <v>0</v>
      </c>
      <c r="RW103">
        <f t="shared" si="3044"/>
        <v>0</v>
      </c>
      <c r="RX103">
        <f t="shared" si="3045"/>
        <v>0</v>
      </c>
      <c r="RY103">
        <f t="shared" si="3046"/>
        <v>0</v>
      </c>
      <c r="SA103" s="4">
        <f t="shared" si="3047"/>
        <v>18.55</v>
      </c>
      <c r="SB103" s="4">
        <f t="shared" si="3048"/>
        <v>9.0500000000000007</v>
      </c>
      <c r="SC103" s="4">
        <f t="shared" si="3049"/>
        <v>6.27</v>
      </c>
      <c r="SD103" s="4">
        <f t="shared" si="3050"/>
        <v>0</v>
      </c>
      <c r="SF103" s="4">
        <f t="shared" si="3051"/>
        <v>33.870000000000005</v>
      </c>
      <c r="SI103">
        <f t="shared" si="3052"/>
        <v>3.5</v>
      </c>
      <c r="SJ103">
        <f t="shared" si="3053"/>
        <v>3.15</v>
      </c>
      <c r="SK103">
        <f t="shared" si="3054"/>
        <v>3.6</v>
      </c>
      <c r="SL103">
        <f t="shared" si="3055"/>
        <v>3.44</v>
      </c>
      <c r="SM103">
        <f t="shared" si="3056"/>
        <v>2.83</v>
      </c>
      <c r="SN103">
        <f t="shared" si="3057"/>
        <v>4.3</v>
      </c>
      <c r="SO103">
        <f t="shared" si="3058"/>
        <v>4.75</v>
      </c>
      <c r="SP103">
        <f t="shared" si="3059"/>
        <v>4.3</v>
      </c>
      <c r="SQ103">
        <f t="shared" si="3060"/>
        <v>4</v>
      </c>
      <c r="SR103" t="str">
        <f t="shared" si="3061"/>
        <v>0</v>
      </c>
      <c r="SS103" t="str">
        <f t="shared" si="3062"/>
        <v>0</v>
      </c>
      <c r="ST103" t="str">
        <f t="shared" si="3063"/>
        <v>0</v>
      </c>
      <c r="SU103" t="str">
        <f t="shared" si="3064"/>
        <v>0</v>
      </c>
      <c r="SV103" t="str">
        <f t="shared" si="3065"/>
        <v>0</v>
      </c>
      <c r="SW103" t="str">
        <f t="shared" si="3066"/>
        <v>0</v>
      </c>
      <c r="SX103" t="str">
        <f t="shared" si="3067"/>
        <v>0</v>
      </c>
      <c r="SY103" t="str">
        <f t="shared" si="3068"/>
        <v>0</v>
      </c>
      <c r="SZ103" t="str">
        <f t="shared" si="3069"/>
        <v>0</v>
      </c>
      <c r="TA103" t="str">
        <f t="shared" si="3070"/>
        <v>0</v>
      </c>
      <c r="TB103" t="str">
        <f t="shared" si="3071"/>
        <v>0</v>
      </c>
      <c r="TC103" t="str">
        <f t="shared" si="3072"/>
        <v>0</v>
      </c>
      <c r="TD103" t="str">
        <f t="shared" si="3073"/>
        <v>0</v>
      </c>
      <c r="TE103" t="str">
        <f t="shared" si="3074"/>
        <v>0</v>
      </c>
      <c r="TF103" t="str">
        <f t="shared" si="3075"/>
        <v>0</v>
      </c>
      <c r="TG103" t="str">
        <f t="shared" si="3076"/>
        <v>0</v>
      </c>
      <c r="TH103" t="str">
        <f t="shared" si="3077"/>
        <v>0</v>
      </c>
      <c r="TI103" t="str">
        <f t="shared" si="3078"/>
        <v>0</v>
      </c>
      <c r="TJ103" t="str">
        <f t="shared" si="3079"/>
        <v>0</v>
      </c>
      <c r="TK103" t="str">
        <f t="shared" si="3080"/>
        <v>0</v>
      </c>
      <c r="TL103" t="str">
        <f t="shared" si="3081"/>
        <v>0</v>
      </c>
      <c r="TM103" t="str">
        <f t="shared" si="3082"/>
        <v>0</v>
      </c>
      <c r="TN103" t="str">
        <f t="shared" si="3083"/>
        <v>0</v>
      </c>
      <c r="TO103" t="str">
        <f t="shared" si="3084"/>
        <v>0</v>
      </c>
      <c r="TP103" t="str">
        <f t="shared" si="3085"/>
        <v>0</v>
      </c>
      <c r="TQ103" t="str">
        <f t="shared" si="3086"/>
        <v>0</v>
      </c>
      <c r="TR103" t="str">
        <f t="shared" si="3087"/>
        <v>0</v>
      </c>
      <c r="TS103" t="str">
        <f t="shared" si="3088"/>
        <v>0</v>
      </c>
      <c r="TT103" t="str">
        <f t="shared" si="3089"/>
        <v>0</v>
      </c>
      <c r="TU103" t="str">
        <f t="shared" si="3090"/>
        <v>0</v>
      </c>
      <c r="TV103" t="str">
        <f t="shared" si="3091"/>
        <v>0</v>
      </c>
      <c r="TW103" t="str">
        <f t="shared" si="3092"/>
        <v>0</v>
      </c>
      <c r="TX103" t="str">
        <f t="shared" si="3093"/>
        <v>0</v>
      </c>
      <c r="TY103" t="str">
        <f t="shared" si="3094"/>
        <v>0</v>
      </c>
      <c r="TZ103" t="str">
        <f t="shared" si="3095"/>
        <v>0</v>
      </c>
      <c r="UA103" t="str">
        <f t="shared" si="3096"/>
        <v>0</v>
      </c>
      <c r="UB103" t="str">
        <f t="shared" si="3097"/>
        <v>0</v>
      </c>
      <c r="UC103" t="str">
        <f t="shared" si="3098"/>
        <v>0</v>
      </c>
      <c r="UD103" t="str">
        <f t="shared" si="3099"/>
        <v>0</v>
      </c>
      <c r="UE103" t="str">
        <f t="shared" si="3100"/>
        <v>0</v>
      </c>
      <c r="UF103" t="str">
        <f t="shared" si="3101"/>
        <v>0</v>
      </c>
      <c r="UG103" t="str">
        <f t="shared" si="3102"/>
        <v>0</v>
      </c>
      <c r="UH103" t="str">
        <f t="shared" si="3103"/>
        <v>0</v>
      </c>
      <c r="UI103" t="str">
        <f t="shared" si="3104"/>
        <v>0</v>
      </c>
      <c r="UJ103" t="str">
        <f t="shared" si="3105"/>
        <v>0</v>
      </c>
      <c r="UK103" t="str">
        <f t="shared" si="3106"/>
        <v>0</v>
      </c>
      <c r="UL103" t="str">
        <f t="shared" si="3107"/>
        <v>0</v>
      </c>
      <c r="UM103" t="str">
        <f t="shared" si="3108"/>
        <v>0</v>
      </c>
      <c r="UN103" t="str">
        <f t="shared" si="3109"/>
        <v>0</v>
      </c>
      <c r="UO103" t="str">
        <f t="shared" si="3110"/>
        <v>0</v>
      </c>
      <c r="UP103" t="str">
        <f t="shared" si="3111"/>
        <v>0</v>
      </c>
      <c r="UQ103" t="str">
        <f t="shared" si="3112"/>
        <v>0</v>
      </c>
      <c r="UR103" t="str">
        <f t="shared" si="3113"/>
        <v>0</v>
      </c>
      <c r="US103" t="str">
        <f t="shared" si="3114"/>
        <v>0</v>
      </c>
      <c r="UT103" t="str">
        <f t="shared" si="3115"/>
        <v>0</v>
      </c>
      <c r="UU103" t="str">
        <f t="shared" si="3116"/>
        <v>0</v>
      </c>
      <c r="UV103" t="str">
        <f t="shared" si="3117"/>
        <v>0</v>
      </c>
      <c r="UW103" t="str">
        <f t="shared" si="3118"/>
        <v>0</v>
      </c>
      <c r="UX103" t="str">
        <f t="shared" si="3119"/>
        <v>0</v>
      </c>
      <c r="UY103" t="str">
        <f t="shared" si="3120"/>
        <v>0</v>
      </c>
      <c r="UZ103" t="str">
        <f t="shared" si="3121"/>
        <v>0</v>
      </c>
      <c r="VA103" t="str">
        <f t="shared" si="3122"/>
        <v>0</v>
      </c>
      <c r="VB103" t="str">
        <f t="shared" si="3123"/>
        <v>0</v>
      </c>
      <c r="VC103" t="str">
        <f t="shared" si="3124"/>
        <v>0</v>
      </c>
      <c r="VD103" t="str">
        <f t="shared" si="3125"/>
        <v>0</v>
      </c>
      <c r="VE103" t="str">
        <f t="shared" si="3126"/>
        <v>0</v>
      </c>
      <c r="VF103" t="str">
        <f t="shared" si="3127"/>
        <v>0</v>
      </c>
      <c r="VG103" t="str">
        <f t="shared" si="3128"/>
        <v>0</v>
      </c>
      <c r="VH103" t="str">
        <f t="shared" si="3129"/>
        <v>0</v>
      </c>
      <c r="VI103" t="str">
        <f t="shared" si="3130"/>
        <v>0</v>
      </c>
      <c r="VJ103" t="str">
        <f t="shared" si="3131"/>
        <v>0</v>
      </c>
      <c r="VK103" t="str">
        <f t="shared" si="3132"/>
        <v>0</v>
      </c>
      <c r="VL103" t="str">
        <f t="shared" si="3133"/>
        <v>0</v>
      </c>
      <c r="VM103" t="str">
        <f t="shared" si="3134"/>
        <v>0</v>
      </c>
      <c r="VN103" t="str">
        <f t="shared" si="3135"/>
        <v>0</v>
      </c>
      <c r="VO103" t="str">
        <f t="shared" si="3136"/>
        <v>0</v>
      </c>
      <c r="VQ103" s="4">
        <f t="shared" si="3137"/>
        <v>-12.87</v>
      </c>
      <c r="VR103" s="4">
        <f t="shared" si="3138"/>
        <v>0.87999999999999989</v>
      </c>
      <c r="VS103" s="4">
        <f t="shared" si="3139"/>
        <v>-8.65</v>
      </c>
      <c r="VT103" s="4">
        <f t="shared" si="3140"/>
        <v>0</v>
      </c>
      <c r="VV103" s="4">
        <f t="shared" si="3141"/>
        <v>-20.64</v>
      </c>
      <c r="VY103">
        <f t="shared" si="3142"/>
        <v>-4.3499999999999996</v>
      </c>
      <c r="VZ103">
        <f t="shared" si="3143"/>
        <v>-5.03</v>
      </c>
      <c r="WA103">
        <f t="shared" si="3144"/>
        <v>-9.6999999999999993</v>
      </c>
      <c r="WB103">
        <f t="shared" si="3145"/>
        <v>-6.69</v>
      </c>
      <c r="WC103">
        <f t="shared" si="3146"/>
        <v>-1.96</v>
      </c>
      <c r="WD103">
        <f t="shared" si="3147"/>
        <v>11.36</v>
      </c>
      <c r="WE103">
        <f t="shared" si="3148"/>
        <v>-2.27</v>
      </c>
      <c r="WF103">
        <f t="shared" si="3149"/>
        <v>3.15</v>
      </c>
      <c r="WG103">
        <f t="shared" si="3150"/>
        <v>-5.15</v>
      </c>
      <c r="WH103">
        <f t="shared" si="3151"/>
        <v>0</v>
      </c>
      <c r="WI103">
        <f t="shared" si="3152"/>
        <v>0</v>
      </c>
      <c r="WJ103">
        <f t="shared" si="3153"/>
        <v>0</v>
      </c>
      <c r="WK103">
        <f t="shared" si="3154"/>
        <v>0</v>
      </c>
      <c r="WL103">
        <f t="shared" si="3155"/>
        <v>0</v>
      </c>
      <c r="WM103">
        <f t="shared" si="3156"/>
        <v>0</v>
      </c>
      <c r="WN103">
        <f t="shared" si="3157"/>
        <v>0</v>
      </c>
      <c r="WO103">
        <f t="shared" si="3158"/>
        <v>0</v>
      </c>
      <c r="WP103">
        <f t="shared" si="3159"/>
        <v>0</v>
      </c>
      <c r="WQ103">
        <f t="shared" si="3160"/>
        <v>0</v>
      </c>
      <c r="WR103">
        <f t="shared" si="3161"/>
        <v>0</v>
      </c>
      <c r="WS103">
        <f t="shared" si="3162"/>
        <v>0</v>
      </c>
      <c r="WT103">
        <f t="shared" si="3163"/>
        <v>0</v>
      </c>
      <c r="WU103">
        <f t="shared" si="3164"/>
        <v>0</v>
      </c>
      <c r="WV103">
        <f t="shared" si="3165"/>
        <v>0</v>
      </c>
      <c r="WW103">
        <f t="shared" si="3166"/>
        <v>0</v>
      </c>
      <c r="WX103">
        <f t="shared" si="3167"/>
        <v>0</v>
      </c>
      <c r="WY103">
        <f t="shared" si="3168"/>
        <v>0</v>
      </c>
      <c r="WZ103">
        <f t="shared" si="3169"/>
        <v>0</v>
      </c>
      <c r="XA103">
        <f t="shared" si="3170"/>
        <v>0</v>
      </c>
      <c r="XB103">
        <f t="shared" si="3171"/>
        <v>0</v>
      </c>
      <c r="XC103">
        <f t="shared" si="3172"/>
        <v>0</v>
      </c>
      <c r="XD103">
        <f t="shared" si="3173"/>
        <v>0</v>
      </c>
      <c r="XE103">
        <f t="shared" si="3174"/>
        <v>0</v>
      </c>
      <c r="XF103">
        <f t="shared" si="3175"/>
        <v>0</v>
      </c>
      <c r="XG103">
        <f t="shared" si="3176"/>
        <v>0</v>
      </c>
      <c r="XH103">
        <f t="shared" si="3177"/>
        <v>0</v>
      </c>
      <c r="XI103">
        <f t="shared" si="3178"/>
        <v>0</v>
      </c>
      <c r="XJ103">
        <f t="shared" si="3179"/>
        <v>0</v>
      </c>
      <c r="XK103">
        <f t="shared" si="3180"/>
        <v>0</v>
      </c>
      <c r="XL103">
        <f t="shared" si="3181"/>
        <v>0</v>
      </c>
      <c r="XM103">
        <f t="shared" si="3182"/>
        <v>0</v>
      </c>
      <c r="XN103">
        <f t="shared" si="3183"/>
        <v>0</v>
      </c>
      <c r="XO103">
        <f t="shared" si="3184"/>
        <v>0</v>
      </c>
      <c r="XP103">
        <f t="shared" si="3185"/>
        <v>0</v>
      </c>
      <c r="XQ103">
        <f t="shared" si="3186"/>
        <v>0</v>
      </c>
      <c r="XR103">
        <f t="shared" si="3187"/>
        <v>0</v>
      </c>
      <c r="XS103">
        <f t="shared" si="3188"/>
        <v>0</v>
      </c>
      <c r="XT103">
        <f t="shared" si="3189"/>
        <v>0</v>
      </c>
      <c r="XU103">
        <f t="shared" si="3190"/>
        <v>0</v>
      </c>
      <c r="XV103">
        <f t="shared" si="3191"/>
        <v>0</v>
      </c>
      <c r="XW103">
        <f t="shared" si="3192"/>
        <v>0</v>
      </c>
      <c r="XX103">
        <f t="shared" si="3193"/>
        <v>0</v>
      </c>
      <c r="XY103">
        <f t="shared" si="3194"/>
        <v>0</v>
      </c>
      <c r="XZ103">
        <f t="shared" si="3195"/>
        <v>0</v>
      </c>
      <c r="YA103">
        <f t="shared" si="3196"/>
        <v>0</v>
      </c>
      <c r="YB103">
        <f t="shared" si="3197"/>
        <v>0</v>
      </c>
      <c r="YC103">
        <f t="shared" si="3198"/>
        <v>0</v>
      </c>
      <c r="YD103">
        <f t="shared" si="3199"/>
        <v>0</v>
      </c>
      <c r="YE103">
        <f t="shared" si="3200"/>
        <v>0</v>
      </c>
      <c r="YF103">
        <f t="shared" si="3201"/>
        <v>0</v>
      </c>
      <c r="YG103">
        <f t="shared" si="3202"/>
        <v>0</v>
      </c>
      <c r="YH103">
        <f t="shared" si="3203"/>
        <v>0</v>
      </c>
      <c r="YI103">
        <f t="shared" si="3204"/>
        <v>0</v>
      </c>
      <c r="YJ103">
        <f t="shared" si="3205"/>
        <v>0</v>
      </c>
      <c r="YK103">
        <f t="shared" si="3206"/>
        <v>0</v>
      </c>
      <c r="YL103">
        <f t="shared" si="3207"/>
        <v>0</v>
      </c>
      <c r="YM103">
        <f t="shared" si="3208"/>
        <v>0</v>
      </c>
      <c r="YN103">
        <f t="shared" si="3209"/>
        <v>0</v>
      </c>
      <c r="YO103">
        <f t="shared" si="3210"/>
        <v>0</v>
      </c>
      <c r="YP103">
        <f t="shared" si="3211"/>
        <v>0</v>
      </c>
      <c r="YQ103">
        <f t="shared" si="3212"/>
        <v>0</v>
      </c>
      <c r="YR103">
        <f t="shared" si="3213"/>
        <v>0</v>
      </c>
      <c r="YS103">
        <f t="shared" si="3214"/>
        <v>0</v>
      </c>
      <c r="YT103">
        <f t="shared" si="3215"/>
        <v>0</v>
      </c>
      <c r="YU103">
        <f t="shared" si="3216"/>
        <v>0</v>
      </c>
      <c r="YV103">
        <f t="shared" si="3217"/>
        <v>0</v>
      </c>
      <c r="YW103">
        <f t="shared" si="3218"/>
        <v>0</v>
      </c>
      <c r="YX103">
        <f t="shared" si="3219"/>
        <v>0</v>
      </c>
      <c r="YY103">
        <f t="shared" si="3220"/>
        <v>0</v>
      </c>
      <c r="YZ103">
        <f t="shared" si="3221"/>
        <v>0</v>
      </c>
      <c r="ZA103">
        <f t="shared" si="3222"/>
        <v>0</v>
      </c>
      <c r="ZB103">
        <f t="shared" si="3223"/>
        <v>0</v>
      </c>
      <c r="ZC103">
        <f t="shared" si="3224"/>
        <v>0</v>
      </c>
      <c r="ZD103">
        <f t="shared" si="3225"/>
        <v>0</v>
      </c>
      <c r="ZE103">
        <f t="shared" si="3226"/>
        <v>0</v>
      </c>
      <c r="ZG103" s="4">
        <f t="shared" si="3227"/>
        <v>233</v>
      </c>
      <c r="ZH103" s="4">
        <f t="shared" si="3228"/>
        <v>98</v>
      </c>
      <c r="ZI103" s="4">
        <f t="shared" si="3229"/>
        <v>104</v>
      </c>
      <c r="ZJ103" s="4">
        <f t="shared" si="3230"/>
        <v>0</v>
      </c>
      <c r="ZL103" s="4">
        <f t="shared" si="3231"/>
        <v>435</v>
      </c>
      <c r="ZO103">
        <f t="shared" si="3232"/>
        <v>40</v>
      </c>
      <c r="ZP103">
        <f t="shared" si="3233"/>
        <v>51</v>
      </c>
      <c r="ZQ103">
        <f t="shared" si="3234"/>
        <v>61</v>
      </c>
      <c r="ZR103">
        <f t="shared" si="3235"/>
        <v>52</v>
      </c>
      <c r="ZS103">
        <f t="shared" si="3236"/>
        <v>52</v>
      </c>
      <c r="ZT103">
        <f t="shared" si="3237"/>
        <v>20</v>
      </c>
      <c r="ZU103">
        <f t="shared" si="3238"/>
        <v>51</v>
      </c>
      <c r="ZV103">
        <f t="shared" si="3239"/>
        <v>47</v>
      </c>
      <c r="ZW103">
        <f t="shared" si="3240"/>
        <v>61</v>
      </c>
      <c r="ZX103">
        <f t="shared" si="3241"/>
        <v>0</v>
      </c>
      <c r="ZY103">
        <f t="shared" si="3242"/>
        <v>0</v>
      </c>
      <c r="ZZ103">
        <f t="shared" si="3243"/>
        <v>0</v>
      </c>
      <c r="AAA103">
        <f t="shared" si="3244"/>
        <v>0</v>
      </c>
      <c r="AAB103">
        <f t="shared" si="3245"/>
        <v>0</v>
      </c>
      <c r="AAC103">
        <f t="shared" si="3246"/>
        <v>0</v>
      </c>
      <c r="AAD103">
        <f t="shared" si="3247"/>
        <v>0</v>
      </c>
      <c r="AAE103">
        <f t="shared" si="3248"/>
        <v>0</v>
      </c>
      <c r="AAF103">
        <f t="shared" si="3249"/>
        <v>0</v>
      </c>
      <c r="AAG103">
        <f t="shared" si="3250"/>
        <v>0</v>
      </c>
      <c r="AAH103">
        <f t="shared" si="3251"/>
        <v>0</v>
      </c>
      <c r="AAI103">
        <f t="shared" si="3252"/>
        <v>0</v>
      </c>
      <c r="AAJ103">
        <f t="shared" si="3253"/>
        <v>0</v>
      </c>
      <c r="AAK103">
        <f t="shared" si="3254"/>
        <v>0</v>
      </c>
      <c r="AAL103">
        <f t="shared" si="3255"/>
        <v>0</v>
      </c>
      <c r="AAM103">
        <f t="shared" si="3256"/>
        <v>0</v>
      </c>
      <c r="AAN103">
        <f t="shared" si="3257"/>
        <v>0</v>
      </c>
      <c r="AAO103">
        <f t="shared" si="3258"/>
        <v>0</v>
      </c>
      <c r="AAP103">
        <f t="shared" si="3259"/>
        <v>0</v>
      </c>
      <c r="AAQ103">
        <f t="shared" si="3260"/>
        <v>0</v>
      </c>
      <c r="AAR103">
        <f t="shared" si="3261"/>
        <v>0</v>
      </c>
      <c r="AAS103">
        <f t="shared" si="3262"/>
        <v>0</v>
      </c>
      <c r="AAT103">
        <f t="shared" si="3263"/>
        <v>0</v>
      </c>
      <c r="AAU103">
        <f t="shared" si="3264"/>
        <v>0</v>
      </c>
      <c r="AAV103">
        <f t="shared" si="3265"/>
        <v>0</v>
      </c>
      <c r="AAW103">
        <f t="shared" si="3266"/>
        <v>0</v>
      </c>
      <c r="AAX103">
        <f t="shared" si="3267"/>
        <v>0</v>
      </c>
      <c r="AAY103">
        <f t="shared" si="3268"/>
        <v>0</v>
      </c>
      <c r="AAZ103">
        <f t="shared" si="3269"/>
        <v>0</v>
      </c>
      <c r="ABA103">
        <f t="shared" si="3270"/>
        <v>0</v>
      </c>
      <c r="ABB103">
        <f t="shared" si="3271"/>
        <v>0</v>
      </c>
      <c r="ABC103">
        <f t="shared" si="3272"/>
        <v>0</v>
      </c>
      <c r="ABD103">
        <f t="shared" si="3273"/>
        <v>0</v>
      </c>
      <c r="ABE103">
        <f t="shared" si="3274"/>
        <v>0</v>
      </c>
      <c r="ABF103">
        <f t="shared" si="3275"/>
        <v>0</v>
      </c>
      <c r="ABG103">
        <f t="shared" si="3276"/>
        <v>0</v>
      </c>
      <c r="ABH103">
        <f t="shared" si="3277"/>
        <v>0</v>
      </c>
      <c r="ABI103">
        <f t="shared" si="3278"/>
        <v>0</v>
      </c>
      <c r="ABJ103">
        <f t="shared" si="3279"/>
        <v>0</v>
      </c>
      <c r="ABK103">
        <f t="shared" si="3280"/>
        <v>0</v>
      </c>
      <c r="ABL103">
        <f t="shared" si="3281"/>
        <v>0</v>
      </c>
      <c r="ABM103">
        <f t="shared" si="3282"/>
        <v>0</v>
      </c>
      <c r="ABN103">
        <f t="shared" si="3283"/>
        <v>0</v>
      </c>
      <c r="ABO103">
        <f t="shared" si="3284"/>
        <v>0</v>
      </c>
      <c r="ABP103">
        <f t="shared" si="3285"/>
        <v>0</v>
      </c>
      <c r="ABQ103">
        <f t="shared" si="3286"/>
        <v>0</v>
      </c>
      <c r="ABR103">
        <f t="shared" si="3287"/>
        <v>0</v>
      </c>
      <c r="ABS103">
        <f t="shared" si="3288"/>
        <v>0</v>
      </c>
      <c r="ABT103">
        <f t="shared" si="3289"/>
        <v>0</v>
      </c>
      <c r="ABU103">
        <f t="shared" si="3290"/>
        <v>0</v>
      </c>
      <c r="ABV103">
        <f t="shared" si="3291"/>
        <v>0</v>
      </c>
      <c r="ABW103">
        <f t="shared" si="3292"/>
        <v>0</v>
      </c>
      <c r="ABX103">
        <f t="shared" si="3293"/>
        <v>0</v>
      </c>
      <c r="ABY103">
        <f t="shared" si="3294"/>
        <v>0</v>
      </c>
      <c r="ABZ103">
        <f t="shared" si="3295"/>
        <v>0</v>
      </c>
      <c r="ACA103">
        <f t="shared" si="3296"/>
        <v>0</v>
      </c>
      <c r="ACB103">
        <f t="shared" si="3297"/>
        <v>0</v>
      </c>
      <c r="ACC103">
        <f t="shared" si="3298"/>
        <v>0</v>
      </c>
      <c r="ACD103">
        <f t="shared" si="3299"/>
        <v>0</v>
      </c>
      <c r="ACE103">
        <f t="shared" si="3300"/>
        <v>0</v>
      </c>
      <c r="ACF103">
        <f t="shared" si="3301"/>
        <v>0</v>
      </c>
      <c r="ACG103">
        <f t="shared" si="3302"/>
        <v>0</v>
      </c>
      <c r="ACH103">
        <f t="shared" si="3303"/>
        <v>0</v>
      </c>
      <c r="ACI103">
        <f t="shared" si="3304"/>
        <v>0</v>
      </c>
      <c r="ACJ103">
        <f t="shared" si="3305"/>
        <v>0</v>
      </c>
      <c r="ACK103">
        <f t="shared" si="3306"/>
        <v>0</v>
      </c>
      <c r="ACL103">
        <f t="shared" si="3307"/>
        <v>0</v>
      </c>
      <c r="ACM103">
        <f t="shared" si="3308"/>
        <v>0</v>
      </c>
      <c r="ACN103">
        <f t="shared" si="3309"/>
        <v>0</v>
      </c>
      <c r="ACO103">
        <f t="shared" si="3310"/>
        <v>0</v>
      </c>
      <c r="ACP103">
        <f t="shared" si="3311"/>
        <v>0</v>
      </c>
      <c r="ACQ103">
        <f t="shared" si="3312"/>
        <v>0</v>
      </c>
      <c r="ACR103">
        <f t="shared" si="3313"/>
        <v>0</v>
      </c>
      <c r="ACS103">
        <f t="shared" si="3314"/>
        <v>0</v>
      </c>
      <c r="ACT103">
        <f t="shared" si="3315"/>
        <v>0</v>
      </c>
      <c r="ACU103">
        <f t="shared" si="3316"/>
        <v>0</v>
      </c>
      <c r="ACW103" s="4">
        <f t="shared" si="3317"/>
        <v>327.8</v>
      </c>
      <c r="ACX103" s="4">
        <f t="shared" si="3318"/>
        <v>124.6</v>
      </c>
      <c r="ACY103" s="4">
        <f t="shared" si="3319"/>
        <v>33.4</v>
      </c>
      <c r="ACZ103" s="4">
        <f t="shared" si="3320"/>
        <v>0</v>
      </c>
      <c r="ADA103" s="88">
        <f t="shared" si="3321"/>
        <v>7.893034904268446</v>
      </c>
      <c r="ADB103" s="4">
        <f t="shared" si="3322"/>
        <v>485.79999999999995</v>
      </c>
      <c r="ADC103" s="5">
        <f t="shared" si="3323"/>
        <v>8.0969129919988649</v>
      </c>
      <c r="ADD103" s="5">
        <f t="shared" si="3324"/>
        <v>4.0865633483405102</v>
      </c>
      <c r="ADE103">
        <f t="shared" si="3325"/>
        <v>25.5</v>
      </c>
      <c r="ADF103">
        <f t="shared" si="3326"/>
        <v>107.9</v>
      </c>
      <c r="ADG103">
        <f t="shared" si="3327"/>
        <v>20.100000000000001</v>
      </c>
      <c r="ADH103">
        <f t="shared" si="3328"/>
        <v>31.6</v>
      </c>
      <c r="ADI103">
        <f t="shared" si="3329"/>
        <v>1.8</v>
      </c>
      <c r="ADJ103">
        <f t="shared" si="3330"/>
        <v>156.69999999999999</v>
      </c>
      <c r="ADK103">
        <f t="shared" si="3331"/>
        <v>14.5</v>
      </c>
      <c r="ADL103">
        <f t="shared" si="3332"/>
        <v>110.1</v>
      </c>
      <c r="ADM103">
        <f t="shared" si="3333"/>
        <v>17.600000000000001</v>
      </c>
      <c r="ADN103">
        <f t="shared" si="3334"/>
        <v>0</v>
      </c>
      <c r="ADO103">
        <f t="shared" si="3335"/>
        <v>0</v>
      </c>
      <c r="ADP103">
        <f t="shared" si="3336"/>
        <v>0</v>
      </c>
      <c r="ADQ103">
        <f t="shared" si="3337"/>
        <v>0</v>
      </c>
      <c r="ADR103">
        <f t="shared" si="3338"/>
        <v>0</v>
      </c>
      <c r="ADS103">
        <f t="shared" si="3339"/>
        <v>0</v>
      </c>
      <c r="ADT103">
        <f t="shared" si="3340"/>
        <v>0</v>
      </c>
      <c r="ADU103">
        <f t="shared" si="3341"/>
        <v>0</v>
      </c>
      <c r="ADV103">
        <f t="shared" si="3342"/>
        <v>0</v>
      </c>
      <c r="ADW103">
        <f t="shared" si="3343"/>
        <v>0</v>
      </c>
      <c r="ADX103">
        <f t="shared" si="3344"/>
        <v>0</v>
      </c>
      <c r="ADY103">
        <f t="shared" si="3345"/>
        <v>0</v>
      </c>
      <c r="ADZ103">
        <f t="shared" si="3346"/>
        <v>0</v>
      </c>
      <c r="AEA103">
        <f t="shared" si="3347"/>
        <v>0</v>
      </c>
      <c r="AEB103">
        <f t="shared" si="3348"/>
        <v>0</v>
      </c>
      <c r="AEC103">
        <f t="shared" si="3349"/>
        <v>0</v>
      </c>
      <c r="AED103">
        <f t="shared" si="3350"/>
        <v>0</v>
      </c>
      <c r="AEE103">
        <f t="shared" si="3351"/>
        <v>0</v>
      </c>
      <c r="AEF103">
        <f t="shared" si="3352"/>
        <v>0</v>
      </c>
      <c r="AEG103">
        <f t="shared" si="3353"/>
        <v>0</v>
      </c>
      <c r="AEH103">
        <f t="shared" si="3354"/>
        <v>0</v>
      </c>
      <c r="AEI103">
        <f t="shared" si="3355"/>
        <v>0</v>
      </c>
      <c r="AEJ103">
        <f t="shared" si="3356"/>
        <v>0</v>
      </c>
      <c r="AEK103">
        <f t="shared" si="3357"/>
        <v>0</v>
      </c>
      <c r="AEL103">
        <f t="shared" si="3358"/>
        <v>0</v>
      </c>
      <c r="AEM103">
        <f t="shared" si="3359"/>
        <v>0</v>
      </c>
      <c r="AEN103">
        <f t="shared" si="3360"/>
        <v>0</v>
      </c>
      <c r="AEO103">
        <f t="shared" si="3361"/>
        <v>0</v>
      </c>
      <c r="AEP103">
        <f t="shared" si="3362"/>
        <v>0</v>
      </c>
      <c r="AEQ103">
        <f t="shared" si="3363"/>
        <v>0</v>
      </c>
      <c r="AER103">
        <f t="shared" si="3364"/>
        <v>0</v>
      </c>
      <c r="AES103">
        <f t="shared" si="3365"/>
        <v>0</v>
      </c>
      <c r="AET103">
        <f t="shared" si="3366"/>
        <v>0</v>
      </c>
      <c r="AEU103">
        <f t="shared" si="3367"/>
        <v>0</v>
      </c>
      <c r="AEV103">
        <f t="shared" si="3368"/>
        <v>0</v>
      </c>
      <c r="AEW103">
        <f t="shared" si="3369"/>
        <v>0</v>
      </c>
      <c r="AEX103">
        <f t="shared" si="3370"/>
        <v>0</v>
      </c>
      <c r="AEY103">
        <f t="shared" si="3371"/>
        <v>0</v>
      </c>
      <c r="AEZ103">
        <f t="shared" si="3372"/>
        <v>0</v>
      </c>
      <c r="AFA103">
        <f t="shared" si="3373"/>
        <v>0</v>
      </c>
      <c r="AFB103">
        <f t="shared" si="3374"/>
        <v>0</v>
      </c>
      <c r="AFC103">
        <f t="shared" si="3375"/>
        <v>0</v>
      </c>
      <c r="AFD103">
        <f t="shared" si="3376"/>
        <v>0</v>
      </c>
      <c r="AFE103">
        <f t="shared" si="3377"/>
        <v>0</v>
      </c>
      <c r="AFF103">
        <f t="shared" si="3378"/>
        <v>0</v>
      </c>
      <c r="AFG103">
        <f t="shared" si="3379"/>
        <v>0</v>
      </c>
      <c r="AFH103">
        <f t="shared" si="3380"/>
        <v>0</v>
      </c>
      <c r="AFI103">
        <f t="shared" si="3381"/>
        <v>0</v>
      </c>
      <c r="AFJ103">
        <f t="shared" si="3382"/>
        <v>0</v>
      </c>
      <c r="AFK103">
        <f t="shared" si="3383"/>
        <v>0</v>
      </c>
      <c r="AFL103">
        <f t="shared" si="3384"/>
        <v>0</v>
      </c>
      <c r="AFM103">
        <f t="shared" si="3385"/>
        <v>0</v>
      </c>
      <c r="AFN103">
        <f t="shared" si="3386"/>
        <v>0</v>
      </c>
      <c r="AFO103">
        <f t="shared" si="3387"/>
        <v>0</v>
      </c>
      <c r="AFP103">
        <f t="shared" si="3388"/>
        <v>0</v>
      </c>
      <c r="AFQ103">
        <f t="shared" si="3389"/>
        <v>0</v>
      </c>
      <c r="AFR103">
        <f t="shared" si="3390"/>
        <v>0</v>
      </c>
      <c r="AFS103">
        <f t="shared" si="3391"/>
        <v>0</v>
      </c>
      <c r="AFT103">
        <f t="shared" si="3392"/>
        <v>0</v>
      </c>
      <c r="AFU103">
        <f t="shared" si="3393"/>
        <v>0</v>
      </c>
      <c r="AFV103">
        <f t="shared" si="3394"/>
        <v>0</v>
      </c>
      <c r="AFW103">
        <f t="shared" si="3395"/>
        <v>0</v>
      </c>
      <c r="AFX103">
        <f t="shared" si="3396"/>
        <v>0</v>
      </c>
      <c r="AFY103">
        <f t="shared" si="3397"/>
        <v>0</v>
      </c>
      <c r="AFZ103">
        <f t="shared" si="3398"/>
        <v>0</v>
      </c>
      <c r="AGA103">
        <f t="shared" si="3399"/>
        <v>0</v>
      </c>
      <c r="AGB103">
        <f t="shared" si="3400"/>
        <v>0</v>
      </c>
      <c r="AGC103">
        <f t="shared" si="3401"/>
        <v>0</v>
      </c>
      <c r="AGD103">
        <f t="shared" si="3402"/>
        <v>0</v>
      </c>
      <c r="AGE103">
        <f t="shared" si="3403"/>
        <v>0</v>
      </c>
      <c r="AGF103">
        <f t="shared" si="3404"/>
        <v>0</v>
      </c>
      <c r="AGG103">
        <f t="shared" si="3405"/>
        <v>0</v>
      </c>
      <c r="AGH103">
        <f t="shared" si="3406"/>
        <v>0</v>
      </c>
      <c r="AGI103">
        <f t="shared" si="3407"/>
        <v>0</v>
      </c>
      <c r="AGJ103">
        <f t="shared" si="3408"/>
        <v>0</v>
      </c>
      <c r="AGK103">
        <f t="shared" si="3409"/>
        <v>0</v>
      </c>
      <c r="AGM103" s="88">
        <f t="shared" si="3410"/>
        <v>72</v>
      </c>
      <c r="AGN103" s="88">
        <v>72</v>
      </c>
      <c r="AGO103">
        <v>4</v>
      </c>
      <c r="AGP103">
        <f t="shared" si="3411"/>
        <v>4</v>
      </c>
      <c r="AGQ103">
        <f t="shared" si="3412"/>
        <v>4</v>
      </c>
      <c r="AGR103">
        <f t="shared" si="3413"/>
        <v>4</v>
      </c>
      <c r="AGS103">
        <f t="shared" si="3414"/>
        <v>6</v>
      </c>
      <c r="AGT103">
        <f t="shared" si="3415"/>
        <v>4</v>
      </c>
      <c r="AGU103">
        <f t="shared" si="3416"/>
        <v>4</v>
      </c>
      <c r="AGV103">
        <f t="shared" si="3417"/>
        <v>9</v>
      </c>
      <c r="AGW103">
        <f t="shared" si="3418"/>
        <v>1</v>
      </c>
      <c r="AGX103">
        <f t="shared" si="3419"/>
        <v>4</v>
      </c>
      <c r="AGY103">
        <f t="shared" si="3420"/>
        <v>0</v>
      </c>
      <c r="AGZ103">
        <f t="shared" si="3421"/>
        <v>0</v>
      </c>
      <c r="AHA103">
        <f t="shared" si="3422"/>
        <v>0</v>
      </c>
      <c r="AHB103">
        <f t="shared" si="3423"/>
        <v>0</v>
      </c>
      <c r="AHC103">
        <f t="shared" si="3424"/>
        <v>0</v>
      </c>
      <c r="AHD103">
        <f t="shared" si="3425"/>
        <v>0</v>
      </c>
      <c r="AHE103">
        <f t="shared" si="3426"/>
        <v>0</v>
      </c>
      <c r="AHF103">
        <f t="shared" si="3427"/>
        <v>0</v>
      </c>
      <c r="AHG103">
        <f t="shared" si="3428"/>
        <v>0</v>
      </c>
      <c r="AHH103">
        <f t="shared" si="3429"/>
        <v>0</v>
      </c>
      <c r="AHI103">
        <f t="shared" si="3430"/>
        <v>0</v>
      </c>
      <c r="AHJ103">
        <f t="shared" si="3431"/>
        <v>0</v>
      </c>
      <c r="AHK103">
        <f t="shared" si="3432"/>
        <v>0</v>
      </c>
      <c r="AHL103">
        <f t="shared" si="3433"/>
        <v>0</v>
      </c>
      <c r="AHM103">
        <f t="shared" si="3434"/>
        <v>0</v>
      </c>
      <c r="AHN103">
        <f t="shared" si="3435"/>
        <v>0</v>
      </c>
      <c r="AHO103">
        <f t="shared" si="3436"/>
        <v>0</v>
      </c>
      <c r="AHP103">
        <f t="shared" si="3437"/>
        <v>0</v>
      </c>
      <c r="AHQ103">
        <f t="shared" si="3438"/>
        <v>0</v>
      </c>
      <c r="AHR103">
        <f t="shared" si="3439"/>
        <v>0</v>
      </c>
      <c r="AHS103">
        <f t="shared" si="3440"/>
        <v>0</v>
      </c>
      <c r="AHT103">
        <f t="shared" si="3441"/>
        <v>0</v>
      </c>
      <c r="AHU103">
        <f t="shared" si="3442"/>
        <v>0</v>
      </c>
      <c r="AHV103">
        <f t="shared" si="3443"/>
        <v>0</v>
      </c>
      <c r="AHW103">
        <f t="shared" si="3444"/>
        <v>0</v>
      </c>
      <c r="AHX103">
        <f t="shared" si="3445"/>
        <v>0</v>
      </c>
      <c r="AHY103">
        <f t="shared" si="3446"/>
        <v>0</v>
      </c>
      <c r="AHZ103">
        <f t="shared" si="3447"/>
        <v>0</v>
      </c>
      <c r="AIA103">
        <f t="shared" si="3448"/>
        <v>0</v>
      </c>
      <c r="AIB103">
        <f t="shared" si="3449"/>
        <v>0</v>
      </c>
      <c r="AIC103">
        <f t="shared" si="3450"/>
        <v>0</v>
      </c>
      <c r="AID103">
        <f t="shared" si="3451"/>
        <v>0</v>
      </c>
      <c r="AIE103">
        <f t="shared" si="3452"/>
        <v>0</v>
      </c>
      <c r="AIF103">
        <f t="shared" si="3453"/>
        <v>0</v>
      </c>
      <c r="AIG103">
        <f t="shared" si="3454"/>
        <v>0</v>
      </c>
      <c r="AIH103">
        <f t="shared" si="3455"/>
        <v>0</v>
      </c>
      <c r="AII103">
        <f t="shared" si="3456"/>
        <v>0</v>
      </c>
      <c r="AIJ103">
        <f t="shared" si="3457"/>
        <v>0</v>
      </c>
      <c r="AIK103">
        <f t="shared" si="3458"/>
        <v>0</v>
      </c>
      <c r="AIL103">
        <f t="shared" si="3459"/>
        <v>0</v>
      </c>
      <c r="AIM103">
        <f t="shared" si="3460"/>
        <v>0</v>
      </c>
      <c r="AIN103">
        <f t="shared" si="3461"/>
        <v>0</v>
      </c>
      <c r="AIO103">
        <f t="shared" si="3462"/>
        <v>0</v>
      </c>
      <c r="AIP103">
        <f t="shared" si="3463"/>
        <v>0</v>
      </c>
      <c r="AIQ103">
        <f t="shared" si="3464"/>
        <v>0</v>
      </c>
      <c r="AIR103">
        <f t="shared" si="3465"/>
        <v>0</v>
      </c>
      <c r="AIS103">
        <f t="shared" si="3466"/>
        <v>0</v>
      </c>
      <c r="AIT103">
        <f t="shared" si="3467"/>
        <v>0</v>
      </c>
      <c r="AIU103">
        <f t="shared" si="3468"/>
        <v>0</v>
      </c>
      <c r="AIV103">
        <f t="shared" si="3469"/>
        <v>0</v>
      </c>
      <c r="AIW103">
        <f t="shared" si="3470"/>
        <v>0</v>
      </c>
      <c r="AIX103">
        <f t="shared" si="3471"/>
        <v>0</v>
      </c>
      <c r="AIY103">
        <f t="shared" si="3472"/>
        <v>0</v>
      </c>
      <c r="AIZ103">
        <f t="shared" si="3473"/>
        <v>0</v>
      </c>
      <c r="AJA103">
        <f t="shared" si="3474"/>
        <v>0</v>
      </c>
      <c r="AJB103">
        <f t="shared" si="3475"/>
        <v>0</v>
      </c>
      <c r="AJC103">
        <f t="shared" si="3476"/>
        <v>0</v>
      </c>
      <c r="AJD103">
        <f t="shared" si="3477"/>
        <v>0</v>
      </c>
      <c r="AJE103">
        <f t="shared" si="3478"/>
        <v>0</v>
      </c>
      <c r="AJF103">
        <f t="shared" si="3479"/>
        <v>0</v>
      </c>
      <c r="AJG103">
        <f t="shared" si="3480"/>
        <v>0</v>
      </c>
      <c r="AJH103">
        <f t="shared" si="3481"/>
        <v>0</v>
      </c>
      <c r="AJI103">
        <f t="shared" si="3482"/>
        <v>0</v>
      </c>
      <c r="AJJ103">
        <f t="shared" si="3483"/>
        <v>0</v>
      </c>
      <c r="AJK103">
        <f t="shared" si="3484"/>
        <v>0</v>
      </c>
      <c r="AJL103">
        <f t="shared" si="3485"/>
        <v>0</v>
      </c>
      <c r="AJM103">
        <f t="shared" si="3486"/>
        <v>0</v>
      </c>
      <c r="AJN103">
        <f t="shared" si="3487"/>
        <v>0</v>
      </c>
      <c r="AJO103">
        <f t="shared" si="3488"/>
        <v>0</v>
      </c>
      <c r="AJP103">
        <f t="shared" si="3489"/>
        <v>0</v>
      </c>
      <c r="AJQ103">
        <f t="shared" si="3490"/>
        <v>0</v>
      </c>
      <c r="AJR103">
        <f t="shared" si="3491"/>
        <v>0</v>
      </c>
      <c r="AJS103">
        <f t="shared" si="3492"/>
        <v>0</v>
      </c>
      <c r="AJT103">
        <f t="shared" si="3493"/>
        <v>0</v>
      </c>
      <c r="AJU103">
        <f t="shared" si="3494"/>
        <v>0</v>
      </c>
      <c r="AJV103">
        <f t="shared" si="3495"/>
        <v>0</v>
      </c>
      <c r="AJX103">
        <v>35</v>
      </c>
      <c r="AJY103">
        <v>1</v>
      </c>
      <c r="AJZ103">
        <v>1</v>
      </c>
      <c r="AKA103">
        <f t="shared" si="3496"/>
        <v>8</v>
      </c>
      <c r="AKB103">
        <f t="shared" si="3497"/>
        <v>8</v>
      </c>
      <c r="AKC103">
        <f t="shared" si="3498"/>
        <v>1</v>
      </c>
      <c r="AKD103">
        <f t="shared" si="3499"/>
        <v>8</v>
      </c>
      <c r="AKE103">
        <f t="shared" si="3500"/>
        <v>2</v>
      </c>
      <c r="AKF103">
        <f t="shared" si="3501"/>
        <v>8</v>
      </c>
      <c r="AKG103">
        <f t="shared" si="3502"/>
        <v>0</v>
      </c>
      <c r="AKH103">
        <f t="shared" si="3503"/>
        <v>0</v>
      </c>
      <c r="AKI103">
        <f t="shared" si="3504"/>
        <v>0</v>
      </c>
      <c r="AKJ103">
        <f t="shared" si="3505"/>
        <v>0</v>
      </c>
      <c r="AKK103">
        <f t="shared" si="3506"/>
        <v>0</v>
      </c>
      <c r="AKL103">
        <f t="shared" si="3507"/>
        <v>0</v>
      </c>
      <c r="AKM103">
        <f t="shared" si="3508"/>
        <v>0</v>
      </c>
      <c r="AKN103">
        <f t="shared" si="3509"/>
        <v>0</v>
      </c>
      <c r="AKO103">
        <f t="shared" si="3510"/>
        <v>0</v>
      </c>
      <c r="AKP103">
        <f t="shared" si="3511"/>
        <v>0</v>
      </c>
      <c r="AKQ103">
        <f t="shared" si="3512"/>
        <v>0</v>
      </c>
      <c r="AKR103">
        <f t="shared" si="3513"/>
        <v>0</v>
      </c>
      <c r="AKS103">
        <f t="shared" si="3514"/>
        <v>0</v>
      </c>
      <c r="AKT103">
        <f t="shared" si="3515"/>
        <v>0</v>
      </c>
      <c r="AKU103">
        <f t="shared" si="3516"/>
        <v>0</v>
      </c>
      <c r="AKV103">
        <f t="shared" si="3517"/>
        <v>0</v>
      </c>
      <c r="AKW103">
        <f t="shared" si="3518"/>
        <v>0</v>
      </c>
      <c r="AKX103">
        <f t="shared" si="3519"/>
        <v>0</v>
      </c>
      <c r="AKY103">
        <f t="shared" si="3520"/>
        <v>0</v>
      </c>
      <c r="AKZ103">
        <f t="shared" si="3521"/>
        <v>0</v>
      </c>
      <c r="ALA103">
        <f t="shared" si="3522"/>
        <v>0</v>
      </c>
      <c r="ALB103">
        <f t="shared" si="3523"/>
        <v>0</v>
      </c>
      <c r="ALC103">
        <f t="shared" si="3524"/>
        <v>0</v>
      </c>
      <c r="ALD103">
        <f t="shared" si="3525"/>
        <v>0</v>
      </c>
      <c r="ALE103">
        <f t="shared" si="3526"/>
        <v>0</v>
      </c>
      <c r="ALF103">
        <f t="shared" si="3527"/>
        <v>0</v>
      </c>
      <c r="ALG103">
        <f t="shared" si="3528"/>
        <v>0</v>
      </c>
      <c r="ALH103">
        <f t="shared" si="3529"/>
        <v>0</v>
      </c>
      <c r="ALI103">
        <f t="shared" si="3530"/>
        <v>0</v>
      </c>
      <c r="ALJ103">
        <f t="shared" si="3531"/>
        <v>0</v>
      </c>
      <c r="ALK103">
        <f t="shared" si="3532"/>
        <v>0</v>
      </c>
      <c r="ALL103">
        <f t="shared" si="3533"/>
        <v>0</v>
      </c>
      <c r="ALM103">
        <f t="shared" si="3534"/>
        <v>0</v>
      </c>
      <c r="ALN103">
        <f t="shared" si="3535"/>
        <v>0</v>
      </c>
      <c r="ALO103">
        <f t="shared" si="3536"/>
        <v>0</v>
      </c>
      <c r="ALP103">
        <f t="shared" si="3537"/>
        <v>0</v>
      </c>
      <c r="ALQ103">
        <f t="shared" si="3538"/>
        <v>0</v>
      </c>
      <c r="ALR103">
        <f t="shared" si="3539"/>
        <v>0</v>
      </c>
      <c r="ALS103">
        <f t="shared" si="3540"/>
        <v>0</v>
      </c>
      <c r="ALT103">
        <f t="shared" si="3541"/>
        <v>0</v>
      </c>
      <c r="ALU103">
        <f t="shared" si="3542"/>
        <v>0</v>
      </c>
      <c r="ALV103">
        <f t="shared" si="3543"/>
        <v>0</v>
      </c>
      <c r="ALW103">
        <f t="shared" si="3544"/>
        <v>0</v>
      </c>
      <c r="ALX103">
        <f t="shared" si="3545"/>
        <v>0</v>
      </c>
      <c r="ALY103">
        <f t="shared" si="3546"/>
        <v>0</v>
      </c>
      <c r="ALZ103">
        <f t="shared" si="3547"/>
        <v>0</v>
      </c>
      <c r="AMA103">
        <f t="shared" si="3548"/>
        <v>0</v>
      </c>
      <c r="AMB103">
        <f t="shared" si="3549"/>
        <v>0</v>
      </c>
      <c r="AMC103">
        <f t="shared" si="3550"/>
        <v>0</v>
      </c>
      <c r="AMD103">
        <f t="shared" si="3551"/>
        <v>0</v>
      </c>
      <c r="AME103">
        <f t="shared" si="3552"/>
        <v>0</v>
      </c>
      <c r="AMF103">
        <f t="shared" si="3553"/>
        <v>0</v>
      </c>
      <c r="AMG103">
        <f t="shared" si="3554"/>
        <v>0</v>
      </c>
      <c r="AMH103">
        <f t="shared" si="3555"/>
        <v>0</v>
      </c>
      <c r="AMI103">
        <f t="shared" si="3556"/>
        <v>0</v>
      </c>
      <c r="AMJ103">
        <f t="shared" si="3557"/>
        <v>0</v>
      </c>
      <c r="AMK103">
        <f t="shared" si="3558"/>
        <v>0</v>
      </c>
      <c r="AML103">
        <f t="shared" si="3559"/>
        <v>0</v>
      </c>
      <c r="AMM103">
        <f t="shared" si="3560"/>
        <v>0</v>
      </c>
      <c r="AMN103">
        <f t="shared" si="3561"/>
        <v>0</v>
      </c>
      <c r="AMO103">
        <f t="shared" si="3562"/>
        <v>0</v>
      </c>
      <c r="AMP103">
        <f t="shared" si="3563"/>
        <v>0</v>
      </c>
      <c r="AMQ103">
        <f t="shared" si="3564"/>
        <v>0</v>
      </c>
      <c r="AMR103">
        <f t="shared" si="3565"/>
        <v>0</v>
      </c>
      <c r="AMS103">
        <f t="shared" si="3566"/>
        <v>0</v>
      </c>
      <c r="AMT103">
        <f t="shared" si="3567"/>
        <v>0</v>
      </c>
      <c r="AMU103">
        <f t="shared" si="3568"/>
        <v>0</v>
      </c>
      <c r="AMV103">
        <f t="shared" si="3569"/>
        <v>0</v>
      </c>
      <c r="AMW103">
        <f t="shared" si="3570"/>
        <v>0</v>
      </c>
      <c r="AMX103">
        <f t="shared" si="3571"/>
        <v>0</v>
      </c>
      <c r="AMY103">
        <f t="shared" si="3572"/>
        <v>0</v>
      </c>
      <c r="AMZ103">
        <f t="shared" si="3573"/>
        <v>0</v>
      </c>
      <c r="ANA103">
        <f t="shared" si="3574"/>
        <v>0</v>
      </c>
      <c r="ANB103">
        <f t="shared" si="3575"/>
        <v>0</v>
      </c>
      <c r="ANC103">
        <f t="shared" si="3576"/>
        <v>0</v>
      </c>
      <c r="AND103">
        <f t="shared" si="3577"/>
        <v>0</v>
      </c>
      <c r="ANR103" s="4">
        <v>1512</v>
      </c>
      <c r="ANS103" s="4">
        <f t="shared" si="3578"/>
        <v>1512</v>
      </c>
      <c r="ANU103" s="4">
        <v>1457</v>
      </c>
      <c r="ANV103" t="str">
        <f t="shared" si="3579"/>
        <v>1451</v>
      </c>
      <c r="ANW103" t="str">
        <f t="shared" si="3580"/>
        <v>1488</v>
      </c>
      <c r="ANX103" t="str">
        <f t="shared" si="3581"/>
        <v>1487</v>
      </c>
      <c r="ANY103" t="str">
        <f t="shared" si="3582"/>
        <v>1484</v>
      </c>
      <c r="ANZ103" t="str">
        <f t="shared" si="3583"/>
        <v>1473</v>
      </c>
      <c r="AOA103" t="str">
        <f t="shared" si="3584"/>
        <v>1492</v>
      </c>
      <c r="AOB103" t="str">
        <f t="shared" si="3585"/>
        <v>1486</v>
      </c>
      <c r="AOC103" t="str">
        <f t="shared" si="3586"/>
        <v>1522</v>
      </c>
      <c r="AOD103" t="str">
        <f t="shared" si="3587"/>
        <v>1512</v>
      </c>
      <c r="AOE103" t="str">
        <f t="shared" si="3588"/>
        <v>1512</v>
      </c>
      <c r="AOF103" t="str">
        <f t="shared" si="3589"/>
        <v>1512</v>
      </c>
      <c r="AOG103" t="str">
        <f t="shared" si="3590"/>
        <v>1512</v>
      </c>
      <c r="AOH103" t="str">
        <f t="shared" si="3591"/>
        <v>1512</v>
      </c>
      <c r="AOI103" t="str">
        <f t="shared" si="3592"/>
        <v>1512</v>
      </c>
      <c r="AOJ103" t="str">
        <f t="shared" si="3593"/>
        <v>1512</v>
      </c>
      <c r="AOK103" t="str">
        <f t="shared" si="3594"/>
        <v>1512</v>
      </c>
      <c r="AOL103" t="str">
        <f t="shared" si="3595"/>
        <v>1512</v>
      </c>
      <c r="AOM103" t="str">
        <f t="shared" si="3596"/>
        <v>1512</v>
      </c>
      <c r="AON103" t="str">
        <f t="shared" si="3597"/>
        <v>1512</v>
      </c>
      <c r="AOO103" t="str">
        <f t="shared" si="3598"/>
        <v>1512</v>
      </c>
      <c r="AOP103" t="str">
        <f t="shared" si="3599"/>
        <v>1512</v>
      </c>
      <c r="AOQ103" t="str">
        <f t="shared" si="3600"/>
        <v>1512</v>
      </c>
      <c r="AOR103" t="str">
        <f t="shared" si="3601"/>
        <v>1512</v>
      </c>
      <c r="AOS103" t="str">
        <f t="shared" si="3602"/>
        <v>1512</v>
      </c>
      <c r="AOT103" t="str">
        <f t="shared" si="3603"/>
        <v>1512</v>
      </c>
      <c r="AOU103" t="str">
        <f t="shared" si="3604"/>
        <v>1512</v>
      </c>
      <c r="AOV103" t="str">
        <f t="shared" si="3605"/>
        <v>1512</v>
      </c>
      <c r="AOW103" t="str">
        <f t="shared" si="3606"/>
        <v>1512</v>
      </c>
      <c r="AOX103" t="str">
        <f t="shared" si="3607"/>
        <v>1512</v>
      </c>
      <c r="AOY103" t="str">
        <f t="shared" si="3608"/>
        <v>1512</v>
      </c>
      <c r="AOZ103" t="str">
        <f t="shared" si="3609"/>
        <v>1512</v>
      </c>
      <c r="APA103" t="str">
        <f t="shared" si="3610"/>
        <v>1512</v>
      </c>
      <c r="APB103" t="str">
        <f t="shared" si="3611"/>
        <v>1512</v>
      </c>
      <c r="APC103" t="str">
        <f t="shared" si="3612"/>
        <v>1512</v>
      </c>
      <c r="APD103" t="str">
        <f t="shared" si="3613"/>
        <v>1512</v>
      </c>
      <c r="APE103" t="str">
        <f t="shared" si="3614"/>
        <v>1512</v>
      </c>
      <c r="APF103" t="str">
        <f t="shared" si="3615"/>
        <v>1512</v>
      </c>
      <c r="APG103" t="str">
        <f t="shared" si="3616"/>
        <v>1512</v>
      </c>
      <c r="APH103" t="str">
        <f t="shared" si="3617"/>
        <v>1512</v>
      </c>
      <c r="API103" t="str">
        <f t="shared" si="3618"/>
        <v>1512</v>
      </c>
      <c r="APJ103" t="str">
        <f t="shared" si="3619"/>
        <v>1512</v>
      </c>
      <c r="APK103" t="str">
        <f t="shared" si="3620"/>
        <v>1512</v>
      </c>
      <c r="APL103" t="str">
        <f t="shared" si="3621"/>
        <v>1512</v>
      </c>
      <c r="APM103" t="str">
        <f t="shared" si="3622"/>
        <v>1512</v>
      </c>
      <c r="APN103" t="str">
        <f t="shared" si="3623"/>
        <v>1512</v>
      </c>
      <c r="APO103" t="str">
        <f t="shared" si="3624"/>
        <v>1512</v>
      </c>
      <c r="APP103" t="str">
        <f t="shared" si="3625"/>
        <v>1512</v>
      </c>
      <c r="APQ103" t="str">
        <f t="shared" si="3626"/>
        <v>1512</v>
      </c>
      <c r="APR103" t="str">
        <f t="shared" si="3627"/>
        <v>1512</v>
      </c>
      <c r="APS103" t="str">
        <f t="shared" si="3628"/>
        <v>1512</v>
      </c>
      <c r="APT103" t="str">
        <f t="shared" si="3629"/>
        <v>1512</v>
      </c>
      <c r="APU103" t="str">
        <f t="shared" si="3630"/>
        <v>1512</v>
      </c>
      <c r="APV103" t="str">
        <f t="shared" si="3631"/>
        <v>1512</v>
      </c>
      <c r="APW103" t="str">
        <f t="shared" si="3632"/>
        <v>1512</v>
      </c>
      <c r="APX103" t="str">
        <f t="shared" si="3633"/>
        <v>1512</v>
      </c>
      <c r="APY103" t="str">
        <f t="shared" si="3634"/>
        <v>1512</v>
      </c>
      <c r="APZ103" t="str">
        <f t="shared" si="3635"/>
        <v>1512</v>
      </c>
      <c r="AQA103" t="str">
        <f t="shared" si="3636"/>
        <v>1512</v>
      </c>
      <c r="AQB103" t="str">
        <f t="shared" si="3637"/>
        <v>1512</v>
      </c>
      <c r="AQC103" t="str">
        <f t="shared" si="3638"/>
        <v>1512</v>
      </c>
      <c r="AQD103" t="str">
        <f t="shared" si="3639"/>
        <v>1512</v>
      </c>
      <c r="AQE103" t="str">
        <f t="shared" si="3640"/>
        <v>1512</v>
      </c>
      <c r="AQF103" t="str">
        <f t="shared" si="3641"/>
        <v>1512</v>
      </c>
      <c r="AQG103" t="str">
        <f t="shared" si="3642"/>
        <v>1512</v>
      </c>
      <c r="AQH103" t="str">
        <f t="shared" si="3643"/>
        <v>1512</v>
      </c>
      <c r="AQI103" t="str">
        <f t="shared" si="3644"/>
        <v>1512</v>
      </c>
      <c r="AQJ103" t="str">
        <f t="shared" si="3645"/>
        <v>1512</v>
      </c>
      <c r="AQK103" t="str">
        <f t="shared" si="3646"/>
        <v>1512</v>
      </c>
      <c r="AQL103" t="str">
        <f t="shared" si="3647"/>
        <v>1512</v>
      </c>
      <c r="AQM103" t="str">
        <f t="shared" si="3648"/>
        <v>1512</v>
      </c>
      <c r="AQN103" t="str">
        <f t="shared" si="3649"/>
        <v>1512</v>
      </c>
      <c r="AQO103" t="str">
        <f t="shared" si="3650"/>
        <v>1512</v>
      </c>
      <c r="AQP103" t="str">
        <f t="shared" si="3651"/>
        <v>1512</v>
      </c>
      <c r="AQQ103" t="str">
        <f t="shared" si="3652"/>
        <v>1512</v>
      </c>
      <c r="AQR103" t="str">
        <f t="shared" si="3653"/>
        <v>1512</v>
      </c>
      <c r="AQS103" t="str">
        <f t="shared" si="3654"/>
        <v>1512</v>
      </c>
      <c r="AQT103" t="str">
        <f t="shared" si="3655"/>
        <v>1512</v>
      </c>
      <c r="AQU103" t="str">
        <f t="shared" si="3656"/>
        <v>1512</v>
      </c>
      <c r="AQV103" t="str">
        <f t="shared" si="3657"/>
        <v>1512</v>
      </c>
      <c r="AQW103" t="str">
        <f t="shared" si="3658"/>
        <v>1512</v>
      </c>
      <c r="AQX103" t="str">
        <f t="shared" si="3659"/>
        <v>1512</v>
      </c>
      <c r="AQY103" t="str">
        <f t="shared" si="3660"/>
        <v>1512</v>
      </c>
      <c r="AQZ103" t="str">
        <f t="shared" si="3661"/>
        <v>1512</v>
      </c>
      <c r="ARA103" t="str">
        <f t="shared" si="3662"/>
        <v>1512</v>
      </c>
      <c r="ARB103" t="str">
        <f t="shared" si="3663"/>
        <v>1512</v>
      </c>
      <c r="ARC103">
        <v>1457</v>
      </c>
      <c r="ARH103" s="5"/>
    </row>
    <row r="104" spans="1:1152" x14ac:dyDescent="0.2">
      <c r="A104">
        <v>77</v>
      </c>
      <c r="B104" s="17" t="s">
        <v>50</v>
      </c>
      <c r="C104" s="20">
        <f>VLOOKUP(A104, Rankings!$A$2:$AN$161, 40, FALSE)</f>
        <v>102</v>
      </c>
      <c r="D104" s="223" t="s">
        <v>220</v>
      </c>
      <c r="F104" s="4">
        <v>3</v>
      </c>
      <c r="G104" s="4">
        <v>4</v>
      </c>
      <c r="I104" s="5">
        <f t="shared" si="2748"/>
        <v>10</v>
      </c>
      <c r="L104" t="s">
        <v>1822</v>
      </c>
      <c r="M104" t="s">
        <v>2107</v>
      </c>
      <c r="N104" t="s">
        <v>2290</v>
      </c>
      <c r="O104" t="s">
        <v>2661</v>
      </c>
      <c r="P104" t="s">
        <v>2849</v>
      </c>
      <c r="Q104" t="s">
        <v>3105</v>
      </c>
      <c r="R104" t="s">
        <v>3336</v>
      </c>
      <c r="S104" t="s">
        <v>3564</v>
      </c>
      <c r="T104" t="s">
        <v>3730</v>
      </c>
      <c r="U104" t="s">
        <v>10</v>
      </c>
      <c r="V104" t="s">
        <v>4149</v>
      </c>
      <c r="W104" t="str">
        <f>Rankings!D103</f>
        <v>-</v>
      </c>
      <c r="X104" t="s">
        <v>10</v>
      </c>
      <c r="Y104" t="s">
        <v>10</v>
      </c>
      <c r="Z104" t="s">
        <v>10</v>
      </c>
      <c r="AA104" t="s">
        <v>10</v>
      </c>
      <c r="AB104" t="s">
        <v>10</v>
      </c>
      <c r="AC104" t="s">
        <v>10</v>
      </c>
      <c r="AD104" t="s">
        <v>10</v>
      </c>
      <c r="AE104" t="s">
        <v>10</v>
      </c>
      <c r="AF104" t="s">
        <v>10</v>
      </c>
      <c r="AG104" t="s">
        <v>10</v>
      </c>
      <c r="AH104" t="s">
        <v>10</v>
      </c>
      <c r="AI104" t="s">
        <v>10</v>
      </c>
      <c r="AJ104" t="s">
        <v>10</v>
      </c>
      <c r="AK104" t="s">
        <v>10</v>
      </c>
      <c r="AL104" t="s">
        <v>10</v>
      </c>
      <c r="AM104" t="s">
        <v>10</v>
      </c>
      <c r="AN104" t="s">
        <v>10</v>
      </c>
      <c r="AO104" t="s">
        <v>10</v>
      </c>
      <c r="AP104" t="s">
        <v>10</v>
      </c>
      <c r="AQ104" t="s">
        <v>10</v>
      </c>
      <c r="AR104" t="s">
        <v>10</v>
      </c>
      <c r="AS104" t="s">
        <v>10</v>
      </c>
      <c r="AT104" t="s">
        <v>10</v>
      </c>
      <c r="AU104" t="s">
        <v>10</v>
      </c>
      <c r="AV104" t="s">
        <v>10</v>
      </c>
      <c r="AW104" t="s">
        <v>10</v>
      </c>
      <c r="AX104" t="s">
        <v>10</v>
      </c>
      <c r="AY104" t="s">
        <v>10</v>
      </c>
      <c r="AZ104" t="s">
        <v>10</v>
      </c>
      <c r="BA104" t="s">
        <v>10</v>
      </c>
      <c r="BB104" t="s">
        <v>10</v>
      </c>
      <c r="BC104" t="s">
        <v>10</v>
      </c>
      <c r="BD104" t="s">
        <v>10</v>
      </c>
      <c r="BE104" t="s">
        <v>10</v>
      </c>
      <c r="BF104" t="s">
        <v>10</v>
      </c>
      <c r="BG104" t="s">
        <v>10</v>
      </c>
      <c r="BH104" t="s">
        <v>10</v>
      </c>
      <c r="BI104" t="s">
        <v>10</v>
      </c>
      <c r="BJ104" t="s">
        <v>10</v>
      </c>
      <c r="BK104" t="s">
        <v>10</v>
      </c>
      <c r="BL104" t="s">
        <v>10</v>
      </c>
      <c r="BM104" t="s">
        <v>10</v>
      </c>
      <c r="BN104" t="s">
        <v>10</v>
      </c>
      <c r="BO104" t="s">
        <v>10</v>
      </c>
      <c r="BP104" t="s">
        <v>10</v>
      </c>
      <c r="BQ104" t="s">
        <v>10</v>
      </c>
      <c r="BR104" t="s">
        <v>10</v>
      </c>
      <c r="BS104" t="s">
        <v>10</v>
      </c>
      <c r="BT104" t="s">
        <v>10</v>
      </c>
      <c r="BU104" t="s">
        <v>10</v>
      </c>
      <c r="BV104" t="s">
        <v>10</v>
      </c>
      <c r="BW104" t="s">
        <v>10</v>
      </c>
      <c r="BX104" t="s">
        <v>10</v>
      </c>
      <c r="BY104" t="s">
        <v>10</v>
      </c>
      <c r="BZ104" t="s">
        <v>10</v>
      </c>
      <c r="CA104" t="s">
        <v>10</v>
      </c>
      <c r="CB104" t="s">
        <v>10</v>
      </c>
      <c r="CC104" t="s">
        <v>10</v>
      </c>
      <c r="CD104" t="s">
        <v>10</v>
      </c>
      <c r="CE104" t="s">
        <v>10</v>
      </c>
      <c r="CF104" t="s">
        <v>10</v>
      </c>
      <c r="CG104" t="s">
        <v>10</v>
      </c>
      <c r="CH104" t="s">
        <v>10</v>
      </c>
      <c r="CI104" t="s">
        <v>10</v>
      </c>
      <c r="CJ104" t="s">
        <v>10</v>
      </c>
      <c r="CK104" t="s">
        <v>10</v>
      </c>
      <c r="CL104" t="s">
        <v>10</v>
      </c>
      <c r="CM104" t="s">
        <v>10</v>
      </c>
      <c r="CN104" t="s">
        <v>10</v>
      </c>
      <c r="CO104" t="s">
        <v>10</v>
      </c>
      <c r="CP104" t="s">
        <v>10</v>
      </c>
      <c r="CQ104" t="s">
        <v>10</v>
      </c>
      <c r="CR104" t="s">
        <v>10</v>
      </c>
      <c r="CT104" s="4">
        <f t="shared" si="2749"/>
        <v>2</v>
      </c>
      <c r="CU104" s="4">
        <f t="shared" si="2750"/>
        <v>0</v>
      </c>
      <c r="CV104" s="4">
        <f t="shared" si="2751"/>
        <v>0</v>
      </c>
      <c r="CW104" s="4">
        <f t="shared" si="2752"/>
        <v>3</v>
      </c>
      <c r="CX104" s="4">
        <f t="shared" si="2753"/>
        <v>0</v>
      </c>
      <c r="CY104" s="4">
        <f t="shared" si="2754"/>
        <v>0</v>
      </c>
      <c r="CZ104" s="4">
        <f t="shared" si="2755"/>
        <v>0</v>
      </c>
      <c r="DA104" s="4">
        <f t="shared" si="2756"/>
        <v>2</v>
      </c>
      <c r="DB104" s="4">
        <f t="shared" si="2757"/>
        <v>2</v>
      </c>
      <c r="DC104" s="4">
        <f t="shared" si="2758"/>
        <v>0</v>
      </c>
      <c r="DD104" s="4">
        <f t="shared" si="2759"/>
        <v>0</v>
      </c>
      <c r="DE104" s="4">
        <f t="shared" si="2760"/>
        <v>1</v>
      </c>
      <c r="DF104" s="4">
        <f t="shared" si="2761"/>
        <v>0</v>
      </c>
      <c r="DG104" s="4">
        <f t="shared" si="2762"/>
        <v>0</v>
      </c>
      <c r="DH104" s="4">
        <f t="shared" si="2763"/>
        <v>0</v>
      </c>
      <c r="DI104" s="152">
        <f t="shared" si="2764"/>
        <v>0</v>
      </c>
      <c r="DJ104" s="153">
        <f t="shared" si="2765"/>
        <v>2</v>
      </c>
      <c r="DK104" s="4">
        <f t="shared" si="2766"/>
        <v>3</v>
      </c>
      <c r="DL104" s="4">
        <f t="shared" si="2767"/>
        <v>0</v>
      </c>
      <c r="DM104" s="4">
        <f t="shared" si="2768"/>
        <v>2</v>
      </c>
      <c r="DN104" s="4">
        <f t="shared" si="2769"/>
        <v>2</v>
      </c>
      <c r="DO104" s="4">
        <f t="shared" si="2770"/>
        <v>1</v>
      </c>
      <c r="DP104" s="4">
        <f t="shared" si="2771"/>
        <v>0</v>
      </c>
      <c r="DQ104" s="4">
        <f t="shared" si="2772"/>
        <v>0</v>
      </c>
      <c r="DR104" s="4">
        <f t="shared" si="2773"/>
        <v>6</v>
      </c>
      <c r="DS104" s="4">
        <f t="shared" si="2774"/>
        <v>2</v>
      </c>
      <c r="DT104" s="4">
        <f t="shared" si="2775"/>
        <v>6</v>
      </c>
      <c r="DU104" t="str">
        <f t="shared" si="2776"/>
        <v>0R</v>
      </c>
      <c r="DV104" t="str">
        <f t="shared" si="2777"/>
        <v>0R</v>
      </c>
      <c r="DW104" t="str">
        <f t="shared" si="2778"/>
        <v>3R</v>
      </c>
      <c r="DX104" t="str">
        <f t="shared" si="2779"/>
        <v>0S</v>
      </c>
      <c r="DY104" t="str">
        <f t="shared" si="2780"/>
        <v>3S</v>
      </c>
      <c r="DZ104" t="str">
        <f t="shared" si="2781"/>
        <v>0R</v>
      </c>
      <c r="EA104" t="str">
        <f t="shared" si="2782"/>
        <v>0L</v>
      </c>
      <c r="EB104" t="str">
        <f t="shared" si="2783"/>
        <v>0L</v>
      </c>
      <c r="EC104" t="str">
        <f t="shared" si="2784"/>
        <v>3R</v>
      </c>
      <c r="ED104">
        <f t="shared" si="2785"/>
        <v>0</v>
      </c>
      <c r="EE104" t="str">
        <f t="shared" si="2786"/>
        <v>3S</v>
      </c>
      <c r="EF104">
        <f t="shared" si="2787"/>
        <v>0</v>
      </c>
      <c r="EG104">
        <f t="shared" si="2788"/>
        <v>0</v>
      </c>
      <c r="EH104">
        <f t="shared" si="2789"/>
        <v>0</v>
      </c>
      <c r="EI104">
        <f t="shared" si="2790"/>
        <v>0</v>
      </c>
      <c r="EJ104">
        <f t="shared" si="2791"/>
        <v>0</v>
      </c>
      <c r="EK104">
        <f t="shared" si="2792"/>
        <v>0</v>
      </c>
      <c r="EL104">
        <f t="shared" si="2793"/>
        <v>0</v>
      </c>
      <c r="EM104">
        <f t="shared" si="2794"/>
        <v>0</v>
      </c>
      <c r="EN104">
        <f t="shared" si="2795"/>
        <v>0</v>
      </c>
      <c r="EO104">
        <f t="shared" si="2796"/>
        <v>0</v>
      </c>
      <c r="EP104">
        <f t="shared" si="2797"/>
        <v>0</v>
      </c>
      <c r="EQ104">
        <f t="shared" si="2798"/>
        <v>0</v>
      </c>
      <c r="ER104">
        <f t="shared" si="2799"/>
        <v>0</v>
      </c>
      <c r="ES104">
        <f t="shared" si="2800"/>
        <v>0</v>
      </c>
      <c r="ET104">
        <f t="shared" si="2801"/>
        <v>0</v>
      </c>
      <c r="EU104">
        <f t="shared" si="2802"/>
        <v>0</v>
      </c>
      <c r="EV104">
        <f t="shared" si="2803"/>
        <v>0</v>
      </c>
      <c r="EW104">
        <f t="shared" si="2804"/>
        <v>0</v>
      </c>
      <c r="EX104">
        <f t="shared" si="2805"/>
        <v>0</v>
      </c>
      <c r="EY104">
        <f t="shared" si="2806"/>
        <v>0</v>
      </c>
      <c r="EZ104">
        <f t="shared" si="2807"/>
        <v>0</v>
      </c>
      <c r="FA104">
        <f t="shared" si="2808"/>
        <v>0</v>
      </c>
      <c r="FB104">
        <f t="shared" si="2809"/>
        <v>0</v>
      </c>
      <c r="FC104">
        <f t="shared" si="2810"/>
        <v>0</v>
      </c>
      <c r="FD104">
        <f t="shared" si="2811"/>
        <v>0</v>
      </c>
      <c r="FE104">
        <f t="shared" si="2812"/>
        <v>0</v>
      </c>
      <c r="FF104">
        <f t="shared" si="2813"/>
        <v>0</v>
      </c>
      <c r="FG104">
        <f t="shared" si="2814"/>
        <v>0</v>
      </c>
      <c r="FH104">
        <f t="shared" si="2815"/>
        <v>0</v>
      </c>
      <c r="FI104">
        <f t="shared" si="2816"/>
        <v>0</v>
      </c>
      <c r="FJ104">
        <f t="shared" si="2817"/>
        <v>0</v>
      </c>
      <c r="FK104">
        <f t="shared" si="2818"/>
        <v>0</v>
      </c>
      <c r="FL104">
        <f t="shared" si="2819"/>
        <v>0</v>
      </c>
      <c r="FM104">
        <f t="shared" si="2820"/>
        <v>0</v>
      </c>
      <c r="FN104">
        <f t="shared" si="2821"/>
        <v>0</v>
      </c>
      <c r="FO104">
        <f t="shared" si="2822"/>
        <v>0</v>
      </c>
      <c r="FP104">
        <f t="shared" si="2823"/>
        <v>0</v>
      </c>
      <c r="FQ104">
        <f t="shared" si="2824"/>
        <v>0</v>
      </c>
      <c r="FR104">
        <f t="shared" si="2825"/>
        <v>0</v>
      </c>
      <c r="FS104">
        <f t="shared" si="2826"/>
        <v>0</v>
      </c>
      <c r="FT104">
        <f t="shared" si="2827"/>
        <v>0</v>
      </c>
      <c r="FU104">
        <f t="shared" si="2828"/>
        <v>0</v>
      </c>
      <c r="FV104">
        <f t="shared" si="2829"/>
        <v>0</v>
      </c>
      <c r="FW104">
        <f t="shared" si="2830"/>
        <v>0</v>
      </c>
      <c r="FX104">
        <f t="shared" si="2831"/>
        <v>0</v>
      </c>
      <c r="FY104">
        <f t="shared" si="2832"/>
        <v>0</v>
      </c>
      <c r="FZ104">
        <f t="shared" si="2833"/>
        <v>0</v>
      </c>
      <c r="GA104">
        <f t="shared" si="2834"/>
        <v>0</v>
      </c>
      <c r="GB104">
        <f t="shared" si="2835"/>
        <v>0</v>
      </c>
      <c r="GC104">
        <f t="shared" si="2836"/>
        <v>0</v>
      </c>
      <c r="GD104">
        <f t="shared" si="2837"/>
        <v>0</v>
      </c>
      <c r="GE104">
        <f t="shared" si="2838"/>
        <v>0</v>
      </c>
      <c r="GF104">
        <f t="shared" si="2839"/>
        <v>0</v>
      </c>
      <c r="GG104">
        <f t="shared" si="2840"/>
        <v>0</v>
      </c>
      <c r="GH104">
        <f t="shared" si="2841"/>
        <v>0</v>
      </c>
      <c r="GI104">
        <f t="shared" si="2842"/>
        <v>0</v>
      </c>
      <c r="GJ104">
        <f t="shared" si="2843"/>
        <v>0</v>
      </c>
      <c r="GK104">
        <f t="shared" si="2844"/>
        <v>0</v>
      </c>
      <c r="GL104">
        <f t="shared" si="2845"/>
        <v>0</v>
      </c>
      <c r="GM104">
        <f t="shared" si="2846"/>
        <v>0</v>
      </c>
      <c r="GN104">
        <f t="shared" si="2847"/>
        <v>0</v>
      </c>
      <c r="GO104">
        <f t="shared" si="2848"/>
        <v>0</v>
      </c>
      <c r="GP104">
        <f t="shared" si="2849"/>
        <v>0</v>
      </c>
      <c r="GQ104">
        <f t="shared" si="2850"/>
        <v>0</v>
      </c>
      <c r="GR104">
        <f t="shared" si="2851"/>
        <v>0</v>
      </c>
      <c r="GS104">
        <f t="shared" si="2852"/>
        <v>0</v>
      </c>
      <c r="GT104">
        <f t="shared" si="2853"/>
        <v>0</v>
      </c>
      <c r="GU104">
        <f t="shared" si="2854"/>
        <v>0</v>
      </c>
      <c r="GV104">
        <f t="shared" si="2855"/>
        <v>0</v>
      </c>
      <c r="GW104">
        <f t="shared" si="2856"/>
        <v>0</v>
      </c>
      <c r="GX104">
        <f t="shared" si="2857"/>
        <v>0</v>
      </c>
      <c r="GY104">
        <f t="shared" si="2858"/>
        <v>0</v>
      </c>
      <c r="GZ104">
        <f t="shared" si="2859"/>
        <v>0</v>
      </c>
      <c r="HA104">
        <f t="shared" si="2860"/>
        <v>0</v>
      </c>
      <c r="HB104" s="176" t="s">
        <v>265</v>
      </c>
      <c r="HC104" s="89">
        <f t="shared" si="2861"/>
        <v>237.96714210961403</v>
      </c>
      <c r="HD104" s="89">
        <f t="shared" si="2862"/>
        <v>147.02422119759123</v>
      </c>
      <c r="HE104" s="89">
        <f t="shared" si="2863"/>
        <v>159.56860516743978</v>
      </c>
      <c r="HF104" s="89">
        <f t="shared" si="2864"/>
        <v>0</v>
      </c>
      <c r="HH104" s="88">
        <f t="shared" si="2865"/>
        <v>544.55996847464507</v>
      </c>
      <c r="HI104" s="88">
        <f t="shared" si="2866"/>
        <v>53.189535055813259</v>
      </c>
      <c r="HK104">
        <f>IFERROR(VLOOKUP(_xlfn.NUMBERVALUE(MID(L104, SEARCH("!", L104)+1, SEARCH("+", L104)-SEARCH("!", L104)-1)), Rankings!$A$2:$BK$161, 63, FALSE),0)</f>
        <v>49.602374340748362</v>
      </c>
      <c r="HL104">
        <f>IFERROR(VLOOKUP(_xlfn.NUMBERVALUE(MID(M104, SEARCH("!", M104)+1, SEARCH("+", M104)-SEARCH("!", M104)-1)), Rankings!$A$2:$BK$161, 63, FALSE),0)</f>
        <v>77.003407791854769</v>
      </c>
      <c r="HM104">
        <f>IFERROR(VLOOKUP(_xlfn.NUMBERVALUE(MID(N104, SEARCH("!", N104)+1, SEARCH("+", N104)-SEARCH("!", N104)-1)), Rankings!$A$2:$BK$161, 63, FALSE),0)</f>
        <v>25.305200433552464</v>
      </c>
      <c r="HN104">
        <f>IFERROR(VLOOKUP(_xlfn.NUMBERVALUE(MID(O104, SEARCH("!", O104)+1, SEARCH("+", O104)-SEARCH("!", O104)-1)), Rankings!$A$2:$BK$161, 63, FALSE),0)</f>
        <v>45.607551170882857</v>
      </c>
      <c r="HO104">
        <f>IFERROR(VLOOKUP(_xlfn.NUMBERVALUE(MID(P104, SEARCH("!", P104)+1, SEARCH("+", P104)-SEARCH("!", P104)-1)), Rankings!$A$2:$BK$161, 63, FALSE),0)</f>
        <v>49.602374340748362</v>
      </c>
      <c r="HP104">
        <f>IFERROR(VLOOKUP(_xlfn.NUMBERVALUE(MID(Q104, SEARCH("!", Q104)+1, SEARCH("+", Q104)-SEARCH("!", Q104)-1)), Rankings!$A$2:$BK$161, 63, FALSE),0)</f>
        <v>64.358679655808558</v>
      </c>
      <c r="HQ104">
        <f>IFERROR(VLOOKUP(_xlfn.NUMBERVALUE(MID(R104, SEARCH("!", R104)+1, SEARCH("+", R104)-SEARCH("!", R104)-1)), Rankings!$A$2:$BK$161, 63, FALSE),0)</f>
        <v>69.92182659802387</v>
      </c>
      <c r="HR104">
        <f>IFERROR(VLOOKUP(_xlfn.NUMBERVALUE(MID(S104, SEARCH("!", S104)+1, SEARCH("+", S104)-SEARCH("!", S104)-1)), Rankings!$A$2:$BK$161, 63, FALSE),0)</f>
        <v>77.102394599567361</v>
      </c>
      <c r="HS104">
        <f>IFERROR(VLOOKUP(_xlfn.NUMBERVALUE(MID(T104, SEARCH("!", T104)+1, SEARCH("+", T104)-SEARCH("!", T104)-1)), Rankings!$A$2:$BK$161, 63, FALSE),0)</f>
        <v>21.697479887649887</v>
      </c>
      <c r="HT104">
        <f>IFERROR(VLOOKUP(_xlfn.NUMBERVALUE(MID(U104, SEARCH("!", U104)+1, SEARCH("+", U104)-SEARCH("!", U104)-1)), Rankings!$A$2:$BK$161, 63, FALSE),0)</f>
        <v>0</v>
      </c>
      <c r="HU104">
        <f>IFERROR(VLOOKUP(_xlfn.NUMBERVALUE(MID(V104, SEARCH("!", V104)+1, SEARCH("+", V104)-SEARCH("!", V104)-1)), Rankings!$A$2:$BK$161, 63, FALSE),0)</f>
        <v>64.358679655808558</v>
      </c>
      <c r="HV104">
        <f>IFERROR(VLOOKUP(_xlfn.NUMBERVALUE(MID(W104, SEARCH("!", W104)+1, SEARCH("+", W104)-SEARCH("!", W104)-1)), Rankings!$A$2:$BK$161, 63, FALSE),0)</f>
        <v>0</v>
      </c>
      <c r="HW104">
        <f>IFERROR(VLOOKUP(_xlfn.NUMBERVALUE(MID(X104, SEARCH("!", X104)+1, SEARCH("+", X104)-SEARCH("!", X104)-1)), Rankings!$A$2:$BK$161, 63, FALSE),0)</f>
        <v>0</v>
      </c>
      <c r="HX104">
        <f>IFERROR(VLOOKUP(_xlfn.NUMBERVALUE(MID(Y104, SEARCH("!", Y104)+1, SEARCH("+", Y104)-SEARCH("!", Y104)-1)), Rankings!$A$2:$BK$161, 63, FALSE),0)</f>
        <v>0</v>
      </c>
      <c r="HY104">
        <f>IFERROR(VLOOKUP(_xlfn.NUMBERVALUE(MID(Z104, SEARCH("!", Z104)+1, SEARCH("+", Z104)-SEARCH("!", Z104)-1)), Rankings!$A$2:$BK$161, 63, FALSE),0)</f>
        <v>0</v>
      </c>
      <c r="HZ104">
        <f>IFERROR(VLOOKUP(_xlfn.NUMBERVALUE(MID(AA104, SEARCH("!", AA104)+1, SEARCH("+", AA104)-SEARCH("!", AA104)-1)), Rankings!$A$2:$BK$161, 63, FALSE),0)</f>
        <v>0</v>
      </c>
      <c r="IA104">
        <f>IFERROR(VLOOKUP(_xlfn.NUMBERVALUE(MID(AB104, SEARCH("!", AB104)+1, SEARCH("+", AB104)-SEARCH("!", AB104)-1)), Rankings!$A$2:$BK$161, 63, FALSE),0)</f>
        <v>0</v>
      </c>
      <c r="IB104">
        <f>IFERROR(VLOOKUP(_xlfn.NUMBERVALUE(MID(AC104, SEARCH("!", AC104)+1, SEARCH("+", AC104)-SEARCH("!", AC104)-1)), Rankings!$A$2:$BK$161, 63, FALSE),0)</f>
        <v>0</v>
      </c>
      <c r="IC104">
        <f>IFERROR(VLOOKUP(_xlfn.NUMBERVALUE(MID(AD104, SEARCH("!", AD104)+1, SEARCH("+", AD104)-SEARCH("!", AD104)-1)), Rankings!$A$2:$BK$161, 63, FALSE),0)</f>
        <v>0</v>
      </c>
      <c r="ID104">
        <f>IFERROR(VLOOKUP(_xlfn.NUMBERVALUE(MID(AE104, SEARCH("!", AE104)+1, SEARCH("+", AE104)-SEARCH("!", AE104)-1)), Rankings!$A$2:$BK$161, 63, FALSE),0)</f>
        <v>0</v>
      </c>
      <c r="IE104">
        <f>IFERROR(VLOOKUP(_xlfn.NUMBERVALUE(MID(AF104, SEARCH("!", AF104)+1, SEARCH("+", AF104)-SEARCH("!", AF104)-1)), Rankings!$A$2:$BK$161, 63, FALSE),0)</f>
        <v>0</v>
      </c>
      <c r="IF104">
        <f>IFERROR(VLOOKUP(_xlfn.NUMBERVALUE(MID(AG104, SEARCH("!", AG104)+1, SEARCH("+", AG104)-SEARCH("!", AG104)-1)), Rankings!$A$2:$BK$161, 63, FALSE),0)</f>
        <v>0</v>
      </c>
      <c r="IG104">
        <f>IFERROR(VLOOKUP(_xlfn.NUMBERVALUE(MID(AH104, SEARCH("!", AH104)+1, SEARCH("+", AH104)-SEARCH("!", AH104)-1)), Rankings!$A$2:$BK$161, 63, FALSE),0)</f>
        <v>0</v>
      </c>
      <c r="IH104">
        <f>IFERROR(VLOOKUP(_xlfn.NUMBERVALUE(MID(AI104, SEARCH("!", AI104)+1, SEARCH("+", AI104)-SEARCH("!", AI104)-1)), Rankings!$A$2:$BK$161, 63, FALSE),0)</f>
        <v>0</v>
      </c>
      <c r="II104">
        <f>IFERROR(VLOOKUP(_xlfn.NUMBERVALUE(MID(AJ104, SEARCH("!", AJ104)+1, SEARCH("+", AJ104)-SEARCH("!", AJ104)-1)), Rankings!$A$2:$BK$161, 63, FALSE),0)</f>
        <v>0</v>
      </c>
      <c r="IJ104">
        <f>IFERROR(VLOOKUP(_xlfn.NUMBERVALUE(MID(AK104, SEARCH("!", AK104)+1, SEARCH("+", AK104)-SEARCH("!", AK104)-1)), Rankings!$A$2:$BK$161, 63, FALSE),0)</f>
        <v>0</v>
      </c>
      <c r="IK104">
        <f>IFERROR(VLOOKUP(_xlfn.NUMBERVALUE(MID(AL104, SEARCH("!", AL104)+1, SEARCH("+", AL104)-SEARCH("!", AL104)-1)), Rankings!$A$2:$BK$161, 63, FALSE),0)</f>
        <v>0</v>
      </c>
      <c r="IL104">
        <f>IFERROR(VLOOKUP(_xlfn.NUMBERVALUE(MID(AM104, SEARCH("!", AM104)+1, SEARCH("+", AM104)-SEARCH("!", AM104)-1)), Rankings!$A$2:$BK$161, 63, FALSE),0)</f>
        <v>0</v>
      </c>
      <c r="IM104">
        <f>IFERROR(VLOOKUP(_xlfn.NUMBERVALUE(MID(AN104, SEARCH("!", AN104)+1, SEARCH("+", AN104)-SEARCH("!", AN104)-1)), Rankings!$A$2:$BK$161, 63, FALSE),0)</f>
        <v>0</v>
      </c>
      <c r="IN104">
        <f>IFERROR(VLOOKUP(_xlfn.NUMBERVALUE(MID(AO104, SEARCH("!", AO104)+1, SEARCH("+", AO104)-SEARCH("!", AO104)-1)), Rankings!$A$2:$BK$161, 63, FALSE),0)</f>
        <v>0</v>
      </c>
      <c r="IO104">
        <f>IFERROR(VLOOKUP(_xlfn.NUMBERVALUE(MID(AP104, SEARCH("!", AP104)+1, SEARCH("+", AP104)-SEARCH("!", AP104)-1)), Rankings!$A$2:$BK$161, 63, FALSE),0)</f>
        <v>0</v>
      </c>
      <c r="IP104">
        <f>IFERROR(VLOOKUP(_xlfn.NUMBERVALUE(MID(AQ104, SEARCH("!", AQ104)+1, SEARCH("+", AQ104)-SEARCH("!", AQ104)-1)), Rankings!$A$2:$BK$161, 63, FALSE),0)</f>
        <v>0</v>
      </c>
      <c r="IQ104">
        <f>IFERROR(VLOOKUP(_xlfn.NUMBERVALUE(MID(AR104, SEARCH("!", AR104)+1, SEARCH("+", AR104)-SEARCH("!", AR104)-1)), Rankings!$A$2:$BK$161, 63, FALSE),0)</f>
        <v>0</v>
      </c>
      <c r="IR104">
        <f>IFERROR(VLOOKUP(_xlfn.NUMBERVALUE(MID(AS104, SEARCH("!", AS104)+1, SEARCH("+", AS104)-SEARCH("!", AS104)-1)), Rankings!$A$2:$BK$161, 63, FALSE),0)</f>
        <v>0</v>
      </c>
      <c r="IS104">
        <f>IFERROR(VLOOKUP(_xlfn.NUMBERVALUE(MID(AT104, SEARCH("!", AT104)+1, SEARCH("+", AT104)-SEARCH("!", AT104)-1)), Rankings!$A$2:$BK$161, 63, FALSE),0)</f>
        <v>0</v>
      </c>
      <c r="IT104">
        <f>IFERROR(VLOOKUP(_xlfn.NUMBERVALUE(MID(AU104, SEARCH("!", AU104)+1, SEARCH("+", AU104)-SEARCH("!", AU104)-1)), Rankings!$A$2:$BK$161, 63, FALSE),0)</f>
        <v>0</v>
      </c>
      <c r="IU104">
        <f>IFERROR(VLOOKUP(_xlfn.NUMBERVALUE(MID(AV104, SEARCH("!", AV104)+1, SEARCH("+", AV104)-SEARCH("!", AV104)-1)), Rankings!$A$2:$BK$161, 63, FALSE),0)</f>
        <v>0</v>
      </c>
      <c r="IV104">
        <f>IFERROR(VLOOKUP(_xlfn.NUMBERVALUE(MID(AW104, SEARCH("!", AW104)+1, SEARCH("+", AW104)-SEARCH("!", AW104)-1)), Rankings!$A$2:$BK$161, 63, FALSE),0)</f>
        <v>0</v>
      </c>
      <c r="IW104">
        <f>IFERROR(VLOOKUP(_xlfn.NUMBERVALUE(MID(AX104, SEARCH("!", AX104)+1, SEARCH("+", AX104)-SEARCH("!", AX104)-1)), Rankings!$A$2:$BK$161, 63, FALSE),0)</f>
        <v>0</v>
      </c>
      <c r="IX104">
        <f>IFERROR(VLOOKUP(_xlfn.NUMBERVALUE(MID(AY104, SEARCH("!", AY104)+1, SEARCH("+", AY104)-SEARCH("!", AY104)-1)), Rankings!$A$2:$BK$161, 63, FALSE),0)</f>
        <v>0</v>
      </c>
      <c r="IY104">
        <f>IFERROR(VLOOKUP(_xlfn.NUMBERVALUE(MID(AZ104, SEARCH("!", AZ104)+1, SEARCH("+", AZ104)-SEARCH("!", AZ104)-1)), Rankings!$A$2:$BK$161, 63, FALSE),0)</f>
        <v>0</v>
      </c>
      <c r="IZ104">
        <f>IFERROR(VLOOKUP(_xlfn.NUMBERVALUE(MID(BA104, SEARCH("!", BA104)+1, SEARCH("+", BA104)-SEARCH("!", BA104)-1)), Rankings!$A$2:$BK$161, 63, FALSE),0)</f>
        <v>0</v>
      </c>
      <c r="JA104">
        <f>IFERROR(VLOOKUP(_xlfn.NUMBERVALUE(MID(BB104, SEARCH("!", BB104)+1, SEARCH("+", BB104)-SEARCH("!", BB104)-1)), Rankings!$A$2:$BK$161, 63, FALSE),0)</f>
        <v>0</v>
      </c>
      <c r="JB104">
        <f>IFERROR(VLOOKUP(_xlfn.NUMBERVALUE(MID(BC104, SEARCH("!", BC104)+1, SEARCH("+", BC104)-SEARCH("!", BC104)-1)), Rankings!$A$2:$BK$161, 63, FALSE),0)</f>
        <v>0</v>
      </c>
      <c r="JC104">
        <f>IFERROR(VLOOKUP(_xlfn.NUMBERVALUE(MID(BD104, SEARCH("!", BD104)+1, SEARCH("+", BD104)-SEARCH("!", BD104)-1)), Rankings!$A$2:$BK$161, 63, FALSE),0)</f>
        <v>0</v>
      </c>
      <c r="JD104">
        <f>IFERROR(VLOOKUP(_xlfn.NUMBERVALUE(MID(BE104, SEARCH("!", BE104)+1, SEARCH("+", BE104)-SEARCH("!", BE104)-1)), Rankings!$A$2:$BK$161, 63, FALSE),0)</f>
        <v>0</v>
      </c>
      <c r="JE104">
        <f>IFERROR(VLOOKUP(_xlfn.NUMBERVALUE(MID(BF104, SEARCH("!", BF104)+1, SEARCH("+", BF104)-SEARCH("!", BF104)-1)), Rankings!$A$2:$BK$161, 63, FALSE),0)</f>
        <v>0</v>
      </c>
      <c r="JF104">
        <f>IFERROR(VLOOKUP(_xlfn.NUMBERVALUE(MID(BG104, SEARCH("!", BG104)+1, SEARCH("+", BG104)-SEARCH("!", BG104)-1)), Rankings!$A$2:$BK$161, 63, FALSE),0)</f>
        <v>0</v>
      </c>
      <c r="JG104">
        <f>IFERROR(VLOOKUP(_xlfn.NUMBERVALUE(MID(BH104, SEARCH("!", BH104)+1, SEARCH("+", BH104)-SEARCH("!", BH104)-1)), Rankings!$A$2:$BK$161, 63, FALSE),0)</f>
        <v>0</v>
      </c>
      <c r="JH104">
        <f>IFERROR(VLOOKUP(_xlfn.NUMBERVALUE(MID(BI104, SEARCH("!", BI104)+1, SEARCH("+", BI104)-SEARCH("!", BI104)-1)), Rankings!$A$2:$BK$161, 63, FALSE),0)</f>
        <v>0</v>
      </c>
      <c r="JI104">
        <f>IFERROR(VLOOKUP(_xlfn.NUMBERVALUE(MID(BJ104, SEARCH("!", BJ104)+1, SEARCH("+", BJ104)-SEARCH("!", BJ104)-1)), Rankings!$A$2:$BK$161, 63, FALSE),0)</f>
        <v>0</v>
      </c>
      <c r="JJ104">
        <f>IFERROR(VLOOKUP(_xlfn.NUMBERVALUE(MID(BK104, SEARCH("!", BK104)+1, SEARCH("+", BK104)-SEARCH("!", BK104)-1)), Rankings!$A$2:$BK$161, 63, FALSE),0)</f>
        <v>0</v>
      </c>
      <c r="JK104">
        <f>IFERROR(VLOOKUP(_xlfn.NUMBERVALUE(MID(BL104, SEARCH("!", BL104)+1, SEARCH("+", BL104)-SEARCH("!", BL104)-1)), Rankings!$A$2:$BK$161, 63, FALSE),0)</f>
        <v>0</v>
      </c>
      <c r="JL104">
        <f>IFERROR(VLOOKUP(_xlfn.NUMBERVALUE(MID(BM104, SEARCH("!", BM104)+1, SEARCH("+", BM104)-SEARCH("!", BM104)-1)), Rankings!$A$2:$BK$161, 63, FALSE),0)</f>
        <v>0</v>
      </c>
      <c r="JM104">
        <f>IFERROR(VLOOKUP(_xlfn.NUMBERVALUE(MID(BN104, SEARCH("!", BN104)+1, SEARCH("+", BN104)-SEARCH("!", BN104)-1)), Rankings!$A$2:$BK$161, 63, FALSE),0)</f>
        <v>0</v>
      </c>
      <c r="JN104">
        <f>IFERROR(VLOOKUP(_xlfn.NUMBERVALUE(MID(BO104, SEARCH("!", BO104)+1, SEARCH("+", BO104)-SEARCH("!", BO104)-1)), Rankings!$A$2:$BK$161, 63, FALSE),0)</f>
        <v>0</v>
      </c>
      <c r="JO104">
        <f>IFERROR(VLOOKUP(_xlfn.NUMBERVALUE(MID(BP104, SEARCH("!", BP104)+1, SEARCH("+", BP104)-SEARCH("!", BP104)-1)), Rankings!$A$2:$BK$161, 63, FALSE),0)</f>
        <v>0</v>
      </c>
      <c r="JP104">
        <f>IFERROR(VLOOKUP(_xlfn.NUMBERVALUE(MID(BQ104, SEARCH("!", BQ104)+1, SEARCH("+", BQ104)-SEARCH("!", BQ104)-1)), Rankings!$A$2:$BK$161, 63, FALSE),0)</f>
        <v>0</v>
      </c>
      <c r="JQ104">
        <f>IFERROR(VLOOKUP(_xlfn.NUMBERVALUE(MID(BR104, SEARCH("!", BR104)+1, SEARCH("+", BR104)-SEARCH("!", BR104)-1)), Rankings!$A$2:$BK$161, 63, FALSE),0)</f>
        <v>0</v>
      </c>
      <c r="JR104">
        <f>IFERROR(VLOOKUP(_xlfn.NUMBERVALUE(MID(BS104, SEARCH("!", BS104)+1, SEARCH("+", BS104)-SEARCH("!", BS104)-1)), Rankings!$A$2:$BK$161, 63, FALSE),0)</f>
        <v>0</v>
      </c>
      <c r="JS104">
        <f>IFERROR(VLOOKUP(_xlfn.NUMBERVALUE(MID(BT104, SEARCH("!", BT104)+1, SEARCH("+", BT104)-SEARCH("!", BT104)-1)), Rankings!$A$2:$BK$161, 63, FALSE),0)</f>
        <v>0</v>
      </c>
      <c r="JT104">
        <f>IFERROR(VLOOKUP(_xlfn.NUMBERVALUE(MID(BU104, SEARCH("!", BU104)+1, SEARCH("+", BU104)-SEARCH("!", BU104)-1)), Rankings!$A$2:$BK$161, 63, FALSE),0)</f>
        <v>0</v>
      </c>
      <c r="JU104">
        <f>IFERROR(VLOOKUP(_xlfn.NUMBERVALUE(MID(BV104, SEARCH("!", BV104)+1, SEARCH("+", BV104)-SEARCH("!", BV104)-1)), Rankings!$A$2:$BK$161, 63, FALSE),0)</f>
        <v>0</v>
      </c>
      <c r="JV104">
        <f>IFERROR(VLOOKUP(_xlfn.NUMBERVALUE(MID(BW104, SEARCH("!", BW104)+1, SEARCH("+", BW104)-SEARCH("!", BW104)-1)), Rankings!$A$2:$BK$161, 63, FALSE),0)</f>
        <v>0</v>
      </c>
      <c r="JW104">
        <f>IFERROR(VLOOKUP(_xlfn.NUMBERVALUE(MID(BX104, SEARCH("!", BX104)+1, SEARCH("+", BX104)-SEARCH("!", BX104)-1)), Rankings!$A$2:$BK$161, 63, FALSE),0)</f>
        <v>0</v>
      </c>
      <c r="JX104">
        <f>IFERROR(VLOOKUP(_xlfn.NUMBERVALUE(MID(BY104, SEARCH("!", BY104)+1, SEARCH("+", BY104)-SEARCH("!", BY104)-1)), Rankings!$A$2:$BK$161, 63, FALSE),0)</f>
        <v>0</v>
      </c>
      <c r="JY104">
        <f>IFERROR(VLOOKUP(_xlfn.NUMBERVALUE(MID(BZ104, SEARCH("!", BZ104)+1, SEARCH("+", BZ104)-SEARCH("!", BZ104)-1)), Rankings!$A$2:$BK$161, 63, FALSE),0)</f>
        <v>0</v>
      </c>
      <c r="JZ104">
        <f>IFERROR(VLOOKUP(_xlfn.NUMBERVALUE(MID(CA104, SEARCH("!", CA104)+1, SEARCH("+", CA104)-SEARCH("!", CA104)-1)), Rankings!$A$2:$BK$161, 63, FALSE),0)</f>
        <v>0</v>
      </c>
      <c r="KA104">
        <f>IFERROR(VLOOKUP(_xlfn.NUMBERVALUE(MID(CB104, SEARCH("!", CB104)+1, SEARCH("+", CB104)-SEARCH("!", CB104)-1)), Rankings!$A$2:$BK$161, 63, FALSE),0)</f>
        <v>0</v>
      </c>
      <c r="KB104">
        <f>IFERROR(VLOOKUP(_xlfn.NUMBERVALUE(MID(CC104, SEARCH("!", CC104)+1, SEARCH("+", CC104)-SEARCH("!", CC104)-1)), Rankings!$A$2:$BK$161, 63, FALSE),0)</f>
        <v>0</v>
      </c>
      <c r="KC104">
        <f>IFERROR(VLOOKUP(_xlfn.NUMBERVALUE(MID(CD104, SEARCH("!", CD104)+1, SEARCH("+", CD104)-SEARCH("!", CD104)-1)), Rankings!$A$2:$BK$161, 63, FALSE),0)</f>
        <v>0</v>
      </c>
      <c r="KD104">
        <f>IFERROR(VLOOKUP(_xlfn.NUMBERVALUE(MID(CE104, SEARCH("!", CE104)+1, SEARCH("+", CE104)-SEARCH("!", CE104)-1)), Rankings!$A$2:$BK$161, 63, FALSE),0)</f>
        <v>0</v>
      </c>
      <c r="KE104">
        <f>IFERROR(VLOOKUP(_xlfn.NUMBERVALUE(MID(CF104, SEARCH("!", CF104)+1, SEARCH("+", CF104)-SEARCH("!", CF104)-1)), Rankings!$A$2:$BK$161, 63, FALSE),0)</f>
        <v>0</v>
      </c>
      <c r="KF104">
        <f>IFERROR(VLOOKUP(_xlfn.NUMBERVALUE(MID(CG104, SEARCH("!", CG104)+1, SEARCH("+", CG104)-SEARCH("!", CG104)-1)), Rankings!$A$2:$BK$161, 63, FALSE),0)</f>
        <v>0</v>
      </c>
      <c r="KG104">
        <f>IFERROR(VLOOKUP(_xlfn.NUMBERVALUE(MID(CH104, SEARCH("!", CH104)+1, SEARCH("+", CH104)-SEARCH("!", CH104)-1)), Rankings!$A$2:$BK$161, 63, FALSE),0)</f>
        <v>0</v>
      </c>
      <c r="KH104">
        <f>IFERROR(VLOOKUP(_xlfn.NUMBERVALUE(MID(CI104, SEARCH("!", CI104)+1, SEARCH("+", CI104)-SEARCH("!", CI104)-1)), Rankings!$A$2:$BK$161, 63, FALSE),0)</f>
        <v>0</v>
      </c>
      <c r="KI104">
        <f>IFERROR(VLOOKUP(_xlfn.NUMBERVALUE(MID(CJ104, SEARCH("!", CJ104)+1, SEARCH("+", CJ104)-SEARCH("!", CJ104)-1)), Rankings!$A$2:$BK$161, 63, FALSE),0)</f>
        <v>0</v>
      </c>
      <c r="KJ104">
        <f>IFERROR(VLOOKUP(_xlfn.NUMBERVALUE(MID(CK104, SEARCH("!", CK104)+1, SEARCH("+", CK104)-SEARCH("!", CK104)-1)), Rankings!$A$2:$BK$161, 63, FALSE),0)</f>
        <v>0</v>
      </c>
      <c r="KK104">
        <f>IFERROR(VLOOKUP(_xlfn.NUMBERVALUE(MID(CL104, SEARCH("!", CL104)+1, SEARCH("+", CL104)-SEARCH("!", CL104)-1)), Rankings!$A$2:$BK$161, 63, FALSE),0)</f>
        <v>0</v>
      </c>
      <c r="KL104">
        <f>IFERROR(VLOOKUP(_xlfn.NUMBERVALUE(MID(CM104, SEARCH("!", CM104)+1, SEARCH("+", CM104)-SEARCH("!", CM104)-1)), Rankings!$A$2:$BK$161, 63, FALSE),0)</f>
        <v>0</v>
      </c>
      <c r="KM104">
        <f>IFERROR(VLOOKUP(_xlfn.NUMBERVALUE(MID(CN104, SEARCH("!", CN104)+1, SEARCH("+", CN104)-SEARCH("!", CN104)-1)), Rankings!$A$2:$BK$161, 63, FALSE),0)</f>
        <v>0</v>
      </c>
      <c r="KN104">
        <f>IFERROR(VLOOKUP(_xlfn.NUMBERVALUE(MID(CO104, SEARCH("!", CO104)+1, SEARCH("+", CO104)-SEARCH("!", CO104)-1)), Rankings!$A$2:$BK$161, 63, FALSE),0)</f>
        <v>0</v>
      </c>
      <c r="KO104">
        <f>IFERROR(VLOOKUP(_xlfn.NUMBERVALUE(MID(CP104, SEARCH("!", CP104)+1, SEARCH("+", CP104)-SEARCH("!", CP104)-1)), Rankings!$A$2:$BK$161, 63, FALSE),0)</f>
        <v>0</v>
      </c>
      <c r="KP104">
        <f>IFERROR(VLOOKUP(_xlfn.NUMBERVALUE(MID(CQ104, SEARCH("!", CQ104)+1, SEARCH("+", CQ104)-SEARCH("!", CQ104)-1)), Rankings!$A$2:$BK$161, 63, FALSE),0)</f>
        <v>0</v>
      </c>
      <c r="KQ104">
        <f>IFERROR(VLOOKUP(_xlfn.NUMBERVALUE(MID(CR104, SEARCH("!", CR104)+1, SEARCH("+", CR104)-SEARCH("!", CR104)-1)), Rankings!$A$2:$BK$161, 63, FALSE),0)</f>
        <v>0</v>
      </c>
      <c r="KS104" s="4">
        <f t="shared" si="2867"/>
        <v>235</v>
      </c>
      <c r="KT104" s="4">
        <f t="shared" si="2868"/>
        <v>72</v>
      </c>
      <c r="KU104" s="4">
        <f t="shared" si="2869"/>
        <v>134</v>
      </c>
      <c r="KV104" s="4">
        <f t="shared" si="2870"/>
        <v>0</v>
      </c>
      <c r="KY104" s="4">
        <f t="shared" si="2871"/>
        <v>441</v>
      </c>
      <c r="KZ104" s="4"/>
      <c r="LB104">
        <f t="shared" si="2872"/>
        <v>46</v>
      </c>
      <c r="LC104">
        <f t="shared" si="2873"/>
        <v>18</v>
      </c>
      <c r="LD104">
        <f t="shared" si="2874"/>
        <v>69</v>
      </c>
      <c r="LE104">
        <f t="shared" si="2875"/>
        <v>33</v>
      </c>
      <c r="LF104">
        <f t="shared" si="2876"/>
        <v>52</v>
      </c>
      <c r="LG104">
        <f t="shared" si="2877"/>
        <v>26</v>
      </c>
      <c r="LH104">
        <f t="shared" si="2878"/>
        <v>52</v>
      </c>
      <c r="LI104">
        <f t="shared" si="2879"/>
        <v>20</v>
      </c>
      <c r="LJ104">
        <f t="shared" si="2880"/>
        <v>76</v>
      </c>
      <c r="LK104">
        <f t="shared" si="2881"/>
        <v>0</v>
      </c>
      <c r="LL104">
        <f t="shared" si="2882"/>
        <v>49</v>
      </c>
      <c r="LM104">
        <f t="shared" si="2883"/>
        <v>0</v>
      </c>
      <c r="LN104">
        <f t="shared" si="2884"/>
        <v>0</v>
      </c>
      <c r="LO104">
        <f t="shared" si="2885"/>
        <v>0</v>
      </c>
      <c r="LP104">
        <f t="shared" si="2886"/>
        <v>0</v>
      </c>
      <c r="LQ104">
        <f t="shared" si="2887"/>
        <v>0</v>
      </c>
      <c r="LR104">
        <f t="shared" si="2888"/>
        <v>0</v>
      </c>
      <c r="LS104">
        <f t="shared" si="2889"/>
        <v>0</v>
      </c>
      <c r="LT104">
        <f t="shared" si="2890"/>
        <v>0</v>
      </c>
      <c r="LU104">
        <f t="shared" si="2891"/>
        <v>0</v>
      </c>
      <c r="LV104">
        <f t="shared" si="2892"/>
        <v>0</v>
      </c>
      <c r="LW104">
        <f t="shared" si="2893"/>
        <v>0</v>
      </c>
      <c r="LX104">
        <f t="shared" si="2894"/>
        <v>0</v>
      </c>
      <c r="LY104">
        <f t="shared" si="2895"/>
        <v>0</v>
      </c>
      <c r="LZ104">
        <f t="shared" si="2896"/>
        <v>0</v>
      </c>
      <c r="MA104">
        <f t="shared" si="2897"/>
        <v>0</v>
      </c>
      <c r="MB104">
        <f t="shared" si="2898"/>
        <v>0</v>
      </c>
      <c r="MC104">
        <f t="shared" si="2899"/>
        <v>0</v>
      </c>
      <c r="MD104">
        <f t="shared" si="2900"/>
        <v>0</v>
      </c>
      <c r="ME104">
        <f t="shared" si="2901"/>
        <v>0</v>
      </c>
      <c r="MF104">
        <f t="shared" si="2902"/>
        <v>0</v>
      </c>
      <c r="MG104">
        <f t="shared" si="2903"/>
        <v>0</v>
      </c>
      <c r="MH104">
        <f t="shared" si="2904"/>
        <v>0</v>
      </c>
      <c r="MI104">
        <f t="shared" si="2905"/>
        <v>0</v>
      </c>
      <c r="MJ104">
        <f t="shared" si="2906"/>
        <v>0</v>
      </c>
      <c r="MK104">
        <f t="shared" si="2907"/>
        <v>0</v>
      </c>
      <c r="ML104">
        <f t="shared" si="2908"/>
        <v>0</v>
      </c>
      <c r="MM104">
        <f t="shared" si="2909"/>
        <v>0</v>
      </c>
      <c r="MN104">
        <f t="shared" si="2910"/>
        <v>0</v>
      </c>
      <c r="MO104">
        <f t="shared" si="2911"/>
        <v>0</v>
      </c>
      <c r="MP104">
        <f t="shared" si="2912"/>
        <v>0</v>
      </c>
      <c r="MQ104">
        <f t="shared" si="2913"/>
        <v>0</v>
      </c>
      <c r="MR104">
        <f t="shared" si="2914"/>
        <v>0</v>
      </c>
      <c r="MS104">
        <f t="shared" si="2915"/>
        <v>0</v>
      </c>
      <c r="MT104">
        <f t="shared" si="2916"/>
        <v>0</v>
      </c>
      <c r="MU104">
        <f t="shared" si="2917"/>
        <v>0</v>
      </c>
      <c r="MV104">
        <f t="shared" si="2918"/>
        <v>0</v>
      </c>
      <c r="MW104">
        <f t="shared" si="2919"/>
        <v>0</v>
      </c>
      <c r="MX104">
        <f t="shared" si="2920"/>
        <v>0</v>
      </c>
      <c r="MY104">
        <f t="shared" si="2921"/>
        <v>0</v>
      </c>
      <c r="MZ104">
        <f t="shared" si="2922"/>
        <v>0</v>
      </c>
      <c r="NA104">
        <f t="shared" si="2923"/>
        <v>0</v>
      </c>
      <c r="NB104">
        <f t="shared" si="2924"/>
        <v>0</v>
      </c>
      <c r="NC104">
        <f t="shared" si="2925"/>
        <v>0</v>
      </c>
      <c r="ND104">
        <f t="shared" si="2926"/>
        <v>0</v>
      </c>
      <c r="NE104">
        <f t="shared" si="2927"/>
        <v>0</v>
      </c>
      <c r="NF104">
        <f t="shared" si="2928"/>
        <v>0</v>
      </c>
      <c r="NG104">
        <f t="shared" si="2929"/>
        <v>0</v>
      </c>
      <c r="NH104">
        <f t="shared" si="2930"/>
        <v>0</v>
      </c>
      <c r="NI104">
        <f t="shared" si="2931"/>
        <v>0</v>
      </c>
      <c r="NJ104">
        <f t="shared" si="2932"/>
        <v>0</v>
      </c>
      <c r="NK104">
        <f t="shared" si="2933"/>
        <v>0</v>
      </c>
      <c r="NL104">
        <f t="shared" si="2934"/>
        <v>0</v>
      </c>
      <c r="NM104">
        <f t="shared" si="2935"/>
        <v>0</v>
      </c>
      <c r="NN104">
        <f t="shared" si="2936"/>
        <v>0</v>
      </c>
      <c r="NO104">
        <f t="shared" si="2937"/>
        <v>0</v>
      </c>
      <c r="NP104">
        <f t="shared" si="2938"/>
        <v>0</v>
      </c>
      <c r="NQ104">
        <f t="shared" si="2939"/>
        <v>0</v>
      </c>
      <c r="NR104">
        <f t="shared" si="2940"/>
        <v>0</v>
      </c>
      <c r="NS104">
        <f t="shared" si="2941"/>
        <v>0</v>
      </c>
      <c r="NT104">
        <f t="shared" si="2942"/>
        <v>0</v>
      </c>
      <c r="NU104">
        <f t="shared" si="2943"/>
        <v>0</v>
      </c>
      <c r="NV104">
        <f t="shared" si="2944"/>
        <v>0</v>
      </c>
      <c r="NW104">
        <f t="shared" si="2945"/>
        <v>0</v>
      </c>
      <c r="NX104">
        <f t="shared" si="2946"/>
        <v>0</v>
      </c>
      <c r="NY104">
        <f t="shared" si="2947"/>
        <v>0</v>
      </c>
      <c r="NZ104">
        <f t="shared" si="2948"/>
        <v>0</v>
      </c>
      <c r="OA104">
        <f t="shared" si="2949"/>
        <v>0</v>
      </c>
      <c r="OB104">
        <f t="shared" si="2950"/>
        <v>0</v>
      </c>
      <c r="OC104">
        <f t="shared" si="2951"/>
        <v>0</v>
      </c>
      <c r="OD104">
        <f t="shared" si="2952"/>
        <v>0</v>
      </c>
      <c r="OE104">
        <f t="shared" si="2953"/>
        <v>0</v>
      </c>
      <c r="OF104">
        <f t="shared" si="2954"/>
        <v>0</v>
      </c>
      <c r="OG104">
        <f t="shared" si="2955"/>
        <v>0</v>
      </c>
      <c r="OH104">
        <f t="shared" si="2956"/>
        <v>0</v>
      </c>
      <c r="OJ104" s="4">
        <f t="shared" si="2957"/>
        <v>227</v>
      </c>
      <c r="OK104" s="4">
        <f t="shared" si="2958"/>
        <v>139</v>
      </c>
      <c r="OL104" s="4">
        <f t="shared" si="2959"/>
        <v>92</v>
      </c>
      <c r="OM104" s="4">
        <f t="shared" si="2960"/>
        <v>0</v>
      </c>
      <c r="OP104" s="4">
        <f t="shared" si="2961"/>
        <v>458</v>
      </c>
      <c r="OQ104" s="4"/>
      <c r="OS104">
        <f t="shared" si="2962"/>
        <v>52</v>
      </c>
      <c r="OT104">
        <f t="shared" si="2963"/>
        <v>73</v>
      </c>
      <c r="OU104">
        <f t="shared" si="2964"/>
        <v>24</v>
      </c>
      <c r="OV104">
        <f t="shared" si="2965"/>
        <v>38</v>
      </c>
      <c r="OW104">
        <f t="shared" si="2966"/>
        <v>15</v>
      </c>
      <c r="OX104">
        <f t="shared" si="2967"/>
        <v>43</v>
      </c>
      <c r="OY104">
        <f t="shared" si="2968"/>
        <v>80</v>
      </c>
      <c r="OZ104">
        <f t="shared" si="2969"/>
        <v>59</v>
      </c>
      <c r="PA104">
        <f t="shared" si="2970"/>
        <v>35</v>
      </c>
      <c r="PB104">
        <f t="shared" si="2971"/>
        <v>0</v>
      </c>
      <c r="PC104">
        <f t="shared" si="2972"/>
        <v>39</v>
      </c>
      <c r="PD104">
        <f t="shared" si="2973"/>
        <v>0</v>
      </c>
      <c r="PE104">
        <f t="shared" si="2974"/>
        <v>0</v>
      </c>
      <c r="PF104">
        <f t="shared" si="2975"/>
        <v>0</v>
      </c>
      <c r="PG104">
        <f t="shared" si="2976"/>
        <v>0</v>
      </c>
      <c r="PH104">
        <f t="shared" si="2977"/>
        <v>0</v>
      </c>
      <c r="PI104">
        <f t="shared" si="2978"/>
        <v>0</v>
      </c>
      <c r="PJ104">
        <f t="shared" si="2979"/>
        <v>0</v>
      </c>
      <c r="PK104">
        <f t="shared" si="2980"/>
        <v>0</v>
      </c>
      <c r="PL104">
        <f t="shared" si="2981"/>
        <v>0</v>
      </c>
      <c r="PM104">
        <f t="shared" si="2982"/>
        <v>0</v>
      </c>
      <c r="PN104">
        <f t="shared" si="2983"/>
        <v>0</v>
      </c>
      <c r="PO104">
        <f t="shared" si="2984"/>
        <v>0</v>
      </c>
      <c r="PP104">
        <f t="shared" si="2985"/>
        <v>0</v>
      </c>
      <c r="PQ104">
        <f t="shared" si="2986"/>
        <v>0</v>
      </c>
      <c r="PR104">
        <f t="shared" si="2987"/>
        <v>0</v>
      </c>
      <c r="PS104">
        <f t="shared" si="2988"/>
        <v>0</v>
      </c>
      <c r="PT104">
        <f t="shared" si="2989"/>
        <v>0</v>
      </c>
      <c r="PU104">
        <f t="shared" si="2990"/>
        <v>0</v>
      </c>
      <c r="PV104">
        <f t="shared" si="2991"/>
        <v>0</v>
      </c>
      <c r="PW104">
        <f t="shared" si="2992"/>
        <v>0</v>
      </c>
      <c r="PX104">
        <f t="shared" si="2993"/>
        <v>0</v>
      </c>
      <c r="PY104">
        <f t="shared" si="2994"/>
        <v>0</v>
      </c>
      <c r="PZ104">
        <f t="shared" si="2995"/>
        <v>0</v>
      </c>
      <c r="QA104">
        <f t="shared" si="2996"/>
        <v>0</v>
      </c>
      <c r="QB104">
        <f t="shared" si="2997"/>
        <v>0</v>
      </c>
      <c r="QC104">
        <f t="shared" si="2998"/>
        <v>0</v>
      </c>
      <c r="QD104">
        <f t="shared" si="2999"/>
        <v>0</v>
      </c>
      <c r="QE104">
        <f t="shared" si="3000"/>
        <v>0</v>
      </c>
      <c r="QF104">
        <f t="shared" si="3001"/>
        <v>0</v>
      </c>
      <c r="QG104">
        <f t="shared" si="3002"/>
        <v>0</v>
      </c>
      <c r="QH104">
        <f t="shared" si="3003"/>
        <v>0</v>
      </c>
      <c r="QI104">
        <f t="shared" si="3004"/>
        <v>0</v>
      </c>
      <c r="QJ104">
        <f t="shared" si="3005"/>
        <v>0</v>
      </c>
      <c r="QK104">
        <f t="shared" si="3006"/>
        <v>0</v>
      </c>
      <c r="QL104">
        <f t="shared" si="3007"/>
        <v>0</v>
      </c>
      <c r="QM104">
        <f t="shared" si="3008"/>
        <v>0</v>
      </c>
      <c r="QN104">
        <f t="shared" si="3009"/>
        <v>0</v>
      </c>
      <c r="QO104">
        <f t="shared" si="3010"/>
        <v>0</v>
      </c>
      <c r="QP104">
        <f t="shared" si="3011"/>
        <v>0</v>
      </c>
      <c r="QQ104">
        <f t="shared" si="3012"/>
        <v>0</v>
      </c>
      <c r="QR104">
        <f t="shared" si="3013"/>
        <v>0</v>
      </c>
      <c r="QS104">
        <f t="shared" si="3014"/>
        <v>0</v>
      </c>
      <c r="QT104">
        <f t="shared" si="3015"/>
        <v>0</v>
      </c>
      <c r="QU104">
        <f t="shared" si="3016"/>
        <v>0</v>
      </c>
      <c r="QV104">
        <f t="shared" si="3017"/>
        <v>0</v>
      </c>
      <c r="QW104">
        <f t="shared" si="3018"/>
        <v>0</v>
      </c>
      <c r="QX104">
        <f t="shared" si="3019"/>
        <v>0</v>
      </c>
      <c r="QY104">
        <f t="shared" si="3020"/>
        <v>0</v>
      </c>
      <c r="QZ104">
        <f t="shared" si="3021"/>
        <v>0</v>
      </c>
      <c r="RA104">
        <f t="shared" si="3022"/>
        <v>0</v>
      </c>
      <c r="RB104">
        <f t="shared" si="3023"/>
        <v>0</v>
      </c>
      <c r="RC104">
        <f t="shared" si="3024"/>
        <v>0</v>
      </c>
      <c r="RD104">
        <f t="shared" si="3025"/>
        <v>0</v>
      </c>
      <c r="RE104">
        <f t="shared" si="3026"/>
        <v>0</v>
      </c>
      <c r="RF104">
        <f t="shared" si="3027"/>
        <v>0</v>
      </c>
      <c r="RG104">
        <f t="shared" si="3028"/>
        <v>0</v>
      </c>
      <c r="RH104">
        <f t="shared" si="3029"/>
        <v>0</v>
      </c>
      <c r="RI104">
        <f t="shared" si="3030"/>
        <v>0</v>
      </c>
      <c r="RJ104">
        <f t="shared" si="3031"/>
        <v>0</v>
      </c>
      <c r="RK104">
        <f t="shared" si="3032"/>
        <v>0</v>
      </c>
      <c r="RL104">
        <f t="shared" si="3033"/>
        <v>0</v>
      </c>
      <c r="RM104">
        <f t="shared" si="3034"/>
        <v>0</v>
      </c>
      <c r="RN104">
        <f t="shared" si="3035"/>
        <v>0</v>
      </c>
      <c r="RO104">
        <f t="shared" si="3036"/>
        <v>0</v>
      </c>
      <c r="RP104">
        <f t="shared" si="3037"/>
        <v>0</v>
      </c>
      <c r="RQ104">
        <f t="shared" si="3038"/>
        <v>0</v>
      </c>
      <c r="RR104">
        <f t="shared" si="3039"/>
        <v>0</v>
      </c>
      <c r="RS104">
        <f t="shared" si="3040"/>
        <v>0</v>
      </c>
      <c r="RT104">
        <f t="shared" si="3041"/>
        <v>0</v>
      </c>
      <c r="RU104">
        <f t="shared" si="3042"/>
        <v>0</v>
      </c>
      <c r="RV104">
        <f t="shared" si="3043"/>
        <v>0</v>
      </c>
      <c r="RW104">
        <f t="shared" si="3044"/>
        <v>0</v>
      </c>
      <c r="RX104">
        <f t="shared" si="3045"/>
        <v>0</v>
      </c>
      <c r="RY104">
        <f t="shared" si="3046"/>
        <v>0</v>
      </c>
      <c r="SA104" s="4">
        <f t="shared" si="3047"/>
        <v>21.479999999999997</v>
      </c>
      <c r="SB104" s="4">
        <f t="shared" si="3048"/>
        <v>7.9600000000000009</v>
      </c>
      <c r="SC104" s="4">
        <f t="shared" si="3049"/>
        <v>12.08</v>
      </c>
      <c r="SD104" s="4">
        <f t="shared" si="3050"/>
        <v>0</v>
      </c>
      <c r="SF104" s="4">
        <f t="shared" si="3051"/>
        <v>41.519999999999996</v>
      </c>
      <c r="SI104">
        <f t="shared" si="3052"/>
        <v>3.82</v>
      </c>
      <c r="SJ104">
        <f t="shared" si="3053"/>
        <v>3.2</v>
      </c>
      <c r="SK104">
        <f t="shared" si="3054"/>
        <v>5.0999999999999996</v>
      </c>
      <c r="SL104">
        <f t="shared" si="3055"/>
        <v>3.63</v>
      </c>
      <c r="SM104">
        <f t="shared" si="3056"/>
        <v>4.3600000000000003</v>
      </c>
      <c r="SN104">
        <f t="shared" si="3057"/>
        <v>4</v>
      </c>
      <c r="SO104">
        <f t="shared" si="3058"/>
        <v>4.3600000000000003</v>
      </c>
      <c r="SP104">
        <f t="shared" si="3059"/>
        <v>3.6</v>
      </c>
      <c r="SQ104">
        <f t="shared" si="3060"/>
        <v>5.36</v>
      </c>
      <c r="SR104" t="str">
        <f t="shared" si="3061"/>
        <v>0</v>
      </c>
      <c r="SS104">
        <f t="shared" si="3062"/>
        <v>4.09</v>
      </c>
      <c r="ST104" t="str">
        <f t="shared" si="3063"/>
        <v>0</v>
      </c>
      <c r="SU104" t="str">
        <f t="shared" si="3064"/>
        <v>0</v>
      </c>
      <c r="SV104" t="str">
        <f t="shared" si="3065"/>
        <v>0</v>
      </c>
      <c r="SW104" t="str">
        <f t="shared" si="3066"/>
        <v>0</v>
      </c>
      <c r="SX104" t="str">
        <f t="shared" si="3067"/>
        <v>0</v>
      </c>
      <c r="SY104" t="str">
        <f t="shared" si="3068"/>
        <v>0</v>
      </c>
      <c r="SZ104" t="str">
        <f t="shared" si="3069"/>
        <v>0</v>
      </c>
      <c r="TA104" t="str">
        <f t="shared" si="3070"/>
        <v>0</v>
      </c>
      <c r="TB104" t="str">
        <f t="shared" si="3071"/>
        <v>0</v>
      </c>
      <c r="TC104" t="str">
        <f t="shared" si="3072"/>
        <v>0</v>
      </c>
      <c r="TD104" t="str">
        <f t="shared" si="3073"/>
        <v>0</v>
      </c>
      <c r="TE104" t="str">
        <f t="shared" si="3074"/>
        <v>0</v>
      </c>
      <c r="TF104" t="str">
        <f t="shared" si="3075"/>
        <v>0</v>
      </c>
      <c r="TG104" t="str">
        <f t="shared" si="3076"/>
        <v>0</v>
      </c>
      <c r="TH104" t="str">
        <f t="shared" si="3077"/>
        <v>0</v>
      </c>
      <c r="TI104" t="str">
        <f t="shared" si="3078"/>
        <v>0</v>
      </c>
      <c r="TJ104" t="str">
        <f t="shared" si="3079"/>
        <v>0</v>
      </c>
      <c r="TK104" t="str">
        <f t="shared" si="3080"/>
        <v>0</v>
      </c>
      <c r="TL104" t="str">
        <f t="shared" si="3081"/>
        <v>0</v>
      </c>
      <c r="TM104" t="str">
        <f t="shared" si="3082"/>
        <v>0</v>
      </c>
      <c r="TN104" t="str">
        <f t="shared" si="3083"/>
        <v>0</v>
      </c>
      <c r="TO104" t="str">
        <f t="shared" si="3084"/>
        <v>0</v>
      </c>
      <c r="TP104" t="str">
        <f t="shared" si="3085"/>
        <v>0</v>
      </c>
      <c r="TQ104" t="str">
        <f t="shared" si="3086"/>
        <v>0</v>
      </c>
      <c r="TR104" t="str">
        <f t="shared" si="3087"/>
        <v>0</v>
      </c>
      <c r="TS104" t="str">
        <f t="shared" si="3088"/>
        <v>0</v>
      </c>
      <c r="TT104" t="str">
        <f t="shared" si="3089"/>
        <v>0</v>
      </c>
      <c r="TU104" t="str">
        <f t="shared" si="3090"/>
        <v>0</v>
      </c>
      <c r="TV104" t="str">
        <f t="shared" si="3091"/>
        <v>0</v>
      </c>
      <c r="TW104" t="str">
        <f t="shared" si="3092"/>
        <v>0</v>
      </c>
      <c r="TX104" t="str">
        <f t="shared" si="3093"/>
        <v>0</v>
      </c>
      <c r="TY104" t="str">
        <f t="shared" si="3094"/>
        <v>0</v>
      </c>
      <c r="TZ104" t="str">
        <f t="shared" si="3095"/>
        <v>0</v>
      </c>
      <c r="UA104" t="str">
        <f t="shared" si="3096"/>
        <v>0</v>
      </c>
      <c r="UB104" t="str">
        <f t="shared" si="3097"/>
        <v>0</v>
      </c>
      <c r="UC104" t="str">
        <f t="shared" si="3098"/>
        <v>0</v>
      </c>
      <c r="UD104" t="str">
        <f t="shared" si="3099"/>
        <v>0</v>
      </c>
      <c r="UE104" t="str">
        <f t="shared" si="3100"/>
        <v>0</v>
      </c>
      <c r="UF104" t="str">
        <f t="shared" si="3101"/>
        <v>0</v>
      </c>
      <c r="UG104" t="str">
        <f t="shared" si="3102"/>
        <v>0</v>
      </c>
      <c r="UH104" t="str">
        <f t="shared" si="3103"/>
        <v>0</v>
      </c>
      <c r="UI104" t="str">
        <f t="shared" si="3104"/>
        <v>0</v>
      </c>
      <c r="UJ104" t="str">
        <f t="shared" si="3105"/>
        <v>0</v>
      </c>
      <c r="UK104" t="str">
        <f t="shared" si="3106"/>
        <v>0</v>
      </c>
      <c r="UL104" t="str">
        <f t="shared" si="3107"/>
        <v>0</v>
      </c>
      <c r="UM104" t="str">
        <f t="shared" si="3108"/>
        <v>0</v>
      </c>
      <c r="UN104" t="str">
        <f t="shared" si="3109"/>
        <v>0</v>
      </c>
      <c r="UO104" t="str">
        <f t="shared" si="3110"/>
        <v>0</v>
      </c>
      <c r="UP104" t="str">
        <f t="shared" si="3111"/>
        <v>0</v>
      </c>
      <c r="UQ104" t="str">
        <f t="shared" si="3112"/>
        <v>0</v>
      </c>
      <c r="UR104" t="str">
        <f t="shared" si="3113"/>
        <v>0</v>
      </c>
      <c r="US104" t="str">
        <f t="shared" si="3114"/>
        <v>0</v>
      </c>
      <c r="UT104" t="str">
        <f t="shared" si="3115"/>
        <v>0</v>
      </c>
      <c r="UU104" t="str">
        <f t="shared" si="3116"/>
        <v>0</v>
      </c>
      <c r="UV104" t="str">
        <f t="shared" si="3117"/>
        <v>0</v>
      </c>
      <c r="UW104" t="str">
        <f t="shared" si="3118"/>
        <v>0</v>
      </c>
      <c r="UX104" t="str">
        <f t="shared" si="3119"/>
        <v>0</v>
      </c>
      <c r="UY104" t="str">
        <f t="shared" si="3120"/>
        <v>0</v>
      </c>
      <c r="UZ104" t="str">
        <f t="shared" si="3121"/>
        <v>0</v>
      </c>
      <c r="VA104" t="str">
        <f t="shared" si="3122"/>
        <v>0</v>
      </c>
      <c r="VB104" t="str">
        <f t="shared" si="3123"/>
        <v>0</v>
      </c>
      <c r="VC104" t="str">
        <f t="shared" si="3124"/>
        <v>0</v>
      </c>
      <c r="VD104" t="str">
        <f t="shared" si="3125"/>
        <v>0</v>
      </c>
      <c r="VE104" t="str">
        <f t="shared" si="3126"/>
        <v>0</v>
      </c>
      <c r="VF104" t="str">
        <f t="shared" si="3127"/>
        <v>0</v>
      </c>
      <c r="VG104" t="str">
        <f t="shared" si="3128"/>
        <v>0</v>
      </c>
      <c r="VH104" t="str">
        <f t="shared" si="3129"/>
        <v>0</v>
      </c>
      <c r="VI104" t="str">
        <f t="shared" si="3130"/>
        <v>0</v>
      </c>
      <c r="VJ104" t="str">
        <f t="shared" si="3131"/>
        <v>0</v>
      </c>
      <c r="VK104" t="str">
        <f t="shared" si="3132"/>
        <v>0</v>
      </c>
      <c r="VL104" t="str">
        <f t="shared" si="3133"/>
        <v>0</v>
      </c>
      <c r="VM104" t="str">
        <f t="shared" si="3134"/>
        <v>0</v>
      </c>
      <c r="VN104" t="str">
        <f t="shared" si="3135"/>
        <v>0</v>
      </c>
      <c r="VO104" t="str">
        <f t="shared" si="3136"/>
        <v>0</v>
      </c>
      <c r="VQ104" s="4">
        <f t="shared" si="3137"/>
        <v>-10.420000000000003</v>
      </c>
      <c r="VR104" s="4">
        <f t="shared" si="3138"/>
        <v>-12.059999999999999</v>
      </c>
      <c r="VS104" s="4">
        <f t="shared" si="3139"/>
        <v>-12.57</v>
      </c>
      <c r="VT104" s="4">
        <f t="shared" si="3140"/>
        <v>0</v>
      </c>
      <c r="VV104" s="4">
        <f t="shared" si="3141"/>
        <v>-35.050000000000004</v>
      </c>
      <c r="VY104">
        <f t="shared" si="3142"/>
        <v>-6.84</v>
      </c>
      <c r="VZ104">
        <f t="shared" si="3143"/>
        <v>-9.07</v>
      </c>
      <c r="WA104">
        <f t="shared" si="3144"/>
        <v>8.35</v>
      </c>
      <c r="WB104">
        <f t="shared" si="3145"/>
        <v>-4.84</v>
      </c>
      <c r="WC104">
        <f t="shared" si="3146"/>
        <v>-2.76</v>
      </c>
      <c r="WD104">
        <f t="shared" si="3147"/>
        <v>-13.46</v>
      </c>
      <c r="WE104">
        <f t="shared" si="3148"/>
        <v>-6.34</v>
      </c>
      <c r="WF104">
        <f t="shared" si="3149"/>
        <v>-5.72</v>
      </c>
      <c r="WG104">
        <f t="shared" si="3150"/>
        <v>10.6</v>
      </c>
      <c r="WH104">
        <f t="shared" si="3151"/>
        <v>0</v>
      </c>
      <c r="WI104">
        <f t="shared" si="3152"/>
        <v>-4.97</v>
      </c>
      <c r="WJ104">
        <f t="shared" si="3153"/>
        <v>0</v>
      </c>
      <c r="WK104">
        <f t="shared" si="3154"/>
        <v>0</v>
      </c>
      <c r="WL104">
        <f t="shared" si="3155"/>
        <v>0</v>
      </c>
      <c r="WM104">
        <f t="shared" si="3156"/>
        <v>0</v>
      </c>
      <c r="WN104">
        <f t="shared" si="3157"/>
        <v>0</v>
      </c>
      <c r="WO104">
        <f t="shared" si="3158"/>
        <v>0</v>
      </c>
      <c r="WP104">
        <f t="shared" si="3159"/>
        <v>0</v>
      </c>
      <c r="WQ104">
        <f t="shared" si="3160"/>
        <v>0</v>
      </c>
      <c r="WR104">
        <f t="shared" si="3161"/>
        <v>0</v>
      </c>
      <c r="WS104">
        <f t="shared" si="3162"/>
        <v>0</v>
      </c>
      <c r="WT104">
        <f t="shared" si="3163"/>
        <v>0</v>
      </c>
      <c r="WU104">
        <f t="shared" si="3164"/>
        <v>0</v>
      </c>
      <c r="WV104">
        <f t="shared" si="3165"/>
        <v>0</v>
      </c>
      <c r="WW104">
        <f t="shared" si="3166"/>
        <v>0</v>
      </c>
      <c r="WX104">
        <f t="shared" si="3167"/>
        <v>0</v>
      </c>
      <c r="WY104">
        <f t="shared" si="3168"/>
        <v>0</v>
      </c>
      <c r="WZ104">
        <f t="shared" si="3169"/>
        <v>0</v>
      </c>
      <c r="XA104">
        <f t="shared" si="3170"/>
        <v>0</v>
      </c>
      <c r="XB104">
        <f t="shared" si="3171"/>
        <v>0</v>
      </c>
      <c r="XC104">
        <f t="shared" si="3172"/>
        <v>0</v>
      </c>
      <c r="XD104">
        <f t="shared" si="3173"/>
        <v>0</v>
      </c>
      <c r="XE104">
        <f t="shared" si="3174"/>
        <v>0</v>
      </c>
      <c r="XF104">
        <f t="shared" si="3175"/>
        <v>0</v>
      </c>
      <c r="XG104">
        <f t="shared" si="3176"/>
        <v>0</v>
      </c>
      <c r="XH104">
        <f t="shared" si="3177"/>
        <v>0</v>
      </c>
      <c r="XI104">
        <f t="shared" si="3178"/>
        <v>0</v>
      </c>
      <c r="XJ104">
        <f t="shared" si="3179"/>
        <v>0</v>
      </c>
      <c r="XK104">
        <f t="shared" si="3180"/>
        <v>0</v>
      </c>
      <c r="XL104">
        <f t="shared" si="3181"/>
        <v>0</v>
      </c>
      <c r="XM104">
        <f t="shared" si="3182"/>
        <v>0</v>
      </c>
      <c r="XN104">
        <f t="shared" si="3183"/>
        <v>0</v>
      </c>
      <c r="XO104">
        <f t="shared" si="3184"/>
        <v>0</v>
      </c>
      <c r="XP104">
        <f t="shared" si="3185"/>
        <v>0</v>
      </c>
      <c r="XQ104">
        <f t="shared" si="3186"/>
        <v>0</v>
      </c>
      <c r="XR104">
        <f t="shared" si="3187"/>
        <v>0</v>
      </c>
      <c r="XS104">
        <f t="shared" si="3188"/>
        <v>0</v>
      </c>
      <c r="XT104">
        <f t="shared" si="3189"/>
        <v>0</v>
      </c>
      <c r="XU104">
        <f t="shared" si="3190"/>
        <v>0</v>
      </c>
      <c r="XV104">
        <f t="shared" si="3191"/>
        <v>0</v>
      </c>
      <c r="XW104">
        <f t="shared" si="3192"/>
        <v>0</v>
      </c>
      <c r="XX104">
        <f t="shared" si="3193"/>
        <v>0</v>
      </c>
      <c r="XY104">
        <f t="shared" si="3194"/>
        <v>0</v>
      </c>
      <c r="XZ104">
        <f t="shared" si="3195"/>
        <v>0</v>
      </c>
      <c r="YA104">
        <f t="shared" si="3196"/>
        <v>0</v>
      </c>
      <c r="YB104">
        <f t="shared" si="3197"/>
        <v>0</v>
      </c>
      <c r="YC104">
        <f t="shared" si="3198"/>
        <v>0</v>
      </c>
      <c r="YD104">
        <f t="shared" si="3199"/>
        <v>0</v>
      </c>
      <c r="YE104">
        <f t="shared" si="3200"/>
        <v>0</v>
      </c>
      <c r="YF104">
        <f t="shared" si="3201"/>
        <v>0</v>
      </c>
      <c r="YG104">
        <f t="shared" si="3202"/>
        <v>0</v>
      </c>
      <c r="YH104">
        <f t="shared" si="3203"/>
        <v>0</v>
      </c>
      <c r="YI104">
        <f t="shared" si="3204"/>
        <v>0</v>
      </c>
      <c r="YJ104">
        <f t="shared" si="3205"/>
        <v>0</v>
      </c>
      <c r="YK104">
        <f t="shared" si="3206"/>
        <v>0</v>
      </c>
      <c r="YL104">
        <f t="shared" si="3207"/>
        <v>0</v>
      </c>
      <c r="YM104">
        <f t="shared" si="3208"/>
        <v>0</v>
      </c>
      <c r="YN104">
        <f t="shared" si="3209"/>
        <v>0</v>
      </c>
      <c r="YO104">
        <f t="shared" si="3210"/>
        <v>0</v>
      </c>
      <c r="YP104">
        <f t="shared" si="3211"/>
        <v>0</v>
      </c>
      <c r="YQ104">
        <f t="shared" si="3212"/>
        <v>0</v>
      </c>
      <c r="YR104">
        <f t="shared" si="3213"/>
        <v>0</v>
      </c>
      <c r="YS104">
        <f t="shared" si="3214"/>
        <v>0</v>
      </c>
      <c r="YT104">
        <f t="shared" si="3215"/>
        <v>0</v>
      </c>
      <c r="YU104">
        <f t="shared" si="3216"/>
        <v>0</v>
      </c>
      <c r="YV104">
        <f t="shared" si="3217"/>
        <v>0</v>
      </c>
      <c r="YW104">
        <f t="shared" si="3218"/>
        <v>0</v>
      </c>
      <c r="YX104">
        <f t="shared" si="3219"/>
        <v>0</v>
      </c>
      <c r="YY104">
        <f t="shared" si="3220"/>
        <v>0</v>
      </c>
      <c r="YZ104">
        <f t="shared" si="3221"/>
        <v>0</v>
      </c>
      <c r="ZA104">
        <f t="shared" si="3222"/>
        <v>0</v>
      </c>
      <c r="ZB104">
        <f t="shared" si="3223"/>
        <v>0</v>
      </c>
      <c r="ZC104">
        <f t="shared" si="3224"/>
        <v>0</v>
      </c>
      <c r="ZD104">
        <f t="shared" si="3225"/>
        <v>0</v>
      </c>
      <c r="ZE104">
        <f t="shared" si="3226"/>
        <v>0</v>
      </c>
      <c r="ZG104" s="4">
        <f t="shared" si="3227"/>
        <v>184</v>
      </c>
      <c r="ZH104" s="4">
        <f t="shared" si="3228"/>
        <v>115</v>
      </c>
      <c r="ZI104" s="4">
        <f t="shared" si="3229"/>
        <v>151</v>
      </c>
      <c r="ZJ104" s="4">
        <f t="shared" si="3230"/>
        <v>0</v>
      </c>
      <c r="ZL104" s="4">
        <f t="shared" si="3231"/>
        <v>450</v>
      </c>
      <c r="ZO104">
        <f t="shared" si="3232"/>
        <v>44</v>
      </c>
      <c r="ZP104">
        <f t="shared" si="3233"/>
        <v>45</v>
      </c>
      <c r="ZQ104">
        <f t="shared" si="3234"/>
        <v>12</v>
      </c>
      <c r="ZR104">
        <f t="shared" si="3235"/>
        <v>35</v>
      </c>
      <c r="ZS104">
        <f t="shared" si="3236"/>
        <v>53</v>
      </c>
      <c r="ZT104">
        <f t="shared" si="3237"/>
        <v>64</v>
      </c>
      <c r="ZU104">
        <f t="shared" si="3238"/>
        <v>59</v>
      </c>
      <c r="ZV104">
        <f t="shared" si="3239"/>
        <v>56</v>
      </c>
      <c r="ZW104">
        <f t="shared" si="3240"/>
        <v>19</v>
      </c>
      <c r="ZX104">
        <f t="shared" si="3241"/>
        <v>0</v>
      </c>
      <c r="ZY104">
        <f t="shared" si="3242"/>
        <v>63</v>
      </c>
      <c r="ZZ104">
        <f t="shared" si="3243"/>
        <v>0</v>
      </c>
      <c r="AAA104">
        <f t="shared" si="3244"/>
        <v>0</v>
      </c>
      <c r="AAB104">
        <f t="shared" si="3245"/>
        <v>0</v>
      </c>
      <c r="AAC104">
        <f t="shared" si="3246"/>
        <v>0</v>
      </c>
      <c r="AAD104">
        <f t="shared" si="3247"/>
        <v>0</v>
      </c>
      <c r="AAE104">
        <f t="shared" si="3248"/>
        <v>0</v>
      </c>
      <c r="AAF104">
        <f t="shared" si="3249"/>
        <v>0</v>
      </c>
      <c r="AAG104">
        <f t="shared" si="3250"/>
        <v>0</v>
      </c>
      <c r="AAH104">
        <f t="shared" si="3251"/>
        <v>0</v>
      </c>
      <c r="AAI104">
        <f t="shared" si="3252"/>
        <v>0</v>
      </c>
      <c r="AAJ104">
        <f t="shared" si="3253"/>
        <v>0</v>
      </c>
      <c r="AAK104">
        <f t="shared" si="3254"/>
        <v>0</v>
      </c>
      <c r="AAL104">
        <f t="shared" si="3255"/>
        <v>0</v>
      </c>
      <c r="AAM104">
        <f t="shared" si="3256"/>
        <v>0</v>
      </c>
      <c r="AAN104">
        <f t="shared" si="3257"/>
        <v>0</v>
      </c>
      <c r="AAO104">
        <f t="shared" si="3258"/>
        <v>0</v>
      </c>
      <c r="AAP104">
        <f t="shared" si="3259"/>
        <v>0</v>
      </c>
      <c r="AAQ104">
        <f t="shared" si="3260"/>
        <v>0</v>
      </c>
      <c r="AAR104">
        <f t="shared" si="3261"/>
        <v>0</v>
      </c>
      <c r="AAS104">
        <f t="shared" si="3262"/>
        <v>0</v>
      </c>
      <c r="AAT104">
        <f t="shared" si="3263"/>
        <v>0</v>
      </c>
      <c r="AAU104">
        <f t="shared" si="3264"/>
        <v>0</v>
      </c>
      <c r="AAV104">
        <f t="shared" si="3265"/>
        <v>0</v>
      </c>
      <c r="AAW104">
        <f t="shared" si="3266"/>
        <v>0</v>
      </c>
      <c r="AAX104">
        <f t="shared" si="3267"/>
        <v>0</v>
      </c>
      <c r="AAY104">
        <f t="shared" si="3268"/>
        <v>0</v>
      </c>
      <c r="AAZ104">
        <f t="shared" si="3269"/>
        <v>0</v>
      </c>
      <c r="ABA104">
        <f t="shared" si="3270"/>
        <v>0</v>
      </c>
      <c r="ABB104">
        <f t="shared" si="3271"/>
        <v>0</v>
      </c>
      <c r="ABC104">
        <f t="shared" si="3272"/>
        <v>0</v>
      </c>
      <c r="ABD104">
        <f t="shared" si="3273"/>
        <v>0</v>
      </c>
      <c r="ABE104">
        <f t="shared" si="3274"/>
        <v>0</v>
      </c>
      <c r="ABF104">
        <f t="shared" si="3275"/>
        <v>0</v>
      </c>
      <c r="ABG104">
        <f t="shared" si="3276"/>
        <v>0</v>
      </c>
      <c r="ABH104">
        <f t="shared" si="3277"/>
        <v>0</v>
      </c>
      <c r="ABI104">
        <f t="shared" si="3278"/>
        <v>0</v>
      </c>
      <c r="ABJ104">
        <f t="shared" si="3279"/>
        <v>0</v>
      </c>
      <c r="ABK104">
        <f t="shared" si="3280"/>
        <v>0</v>
      </c>
      <c r="ABL104">
        <f t="shared" si="3281"/>
        <v>0</v>
      </c>
      <c r="ABM104">
        <f t="shared" si="3282"/>
        <v>0</v>
      </c>
      <c r="ABN104">
        <f t="shared" si="3283"/>
        <v>0</v>
      </c>
      <c r="ABO104">
        <f t="shared" si="3284"/>
        <v>0</v>
      </c>
      <c r="ABP104">
        <f t="shared" si="3285"/>
        <v>0</v>
      </c>
      <c r="ABQ104">
        <f t="shared" si="3286"/>
        <v>0</v>
      </c>
      <c r="ABR104">
        <f t="shared" si="3287"/>
        <v>0</v>
      </c>
      <c r="ABS104">
        <f t="shared" si="3288"/>
        <v>0</v>
      </c>
      <c r="ABT104">
        <f t="shared" si="3289"/>
        <v>0</v>
      </c>
      <c r="ABU104">
        <f t="shared" si="3290"/>
        <v>0</v>
      </c>
      <c r="ABV104">
        <f t="shared" si="3291"/>
        <v>0</v>
      </c>
      <c r="ABW104">
        <f t="shared" si="3292"/>
        <v>0</v>
      </c>
      <c r="ABX104">
        <f t="shared" si="3293"/>
        <v>0</v>
      </c>
      <c r="ABY104">
        <f t="shared" si="3294"/>
        <v>0</v>
      </c>
      <c r="ABZ104">
        <f t="shared" si="3295"/>
        <v>0</v>
      </c>
      <c r="ACA104">
        <f t="shared" si="3296"/>
        <v>0</v>
      </c>
      <c r="ACB104">
        <f t="shared" si="3297"/>
        <v>0</v>
      </c>
      <c r="ACC104">
        <f t="shared" si="3298"/>
        <v>0</v>
      </c>
      <c r="ACD104">
        <f t="shared" si="3299"/>
        <v>0</v>
      </c>
      <c r="ACE104">
        <f t="shared" si="3300"/>
        <v>0</v>
      </c>
      <c r="ACF104">
        <f t="shared" si="3301"/>
        <v>0</v>
      </c>
      <c r="ACG104">
        <f t="shared" si="3302"/>
        <v>0</v>
      </c>
      <c r="ACH104">
        <f t="shared" si="3303"/>
        <v>0</v>
      </c>
      <c r="ACI104">
        <f t="shared" si="3304"/>
        <v>0</v>
      </c>
      <c r="ACJ104">
        <f t="shared" si="3305"/>
        <v>0</v>
      </c>
      <c r="ACK104">
        <f t="shared" si="3306"/>
        <v>0</v>
      </c>
      <c r="ACL104">
        <f t="shared" si="3307"/>
        <v>0</v>
      </c>
      <c r="ACM104">
        <f t="shared" si="3308"/>
        <v>0</v>
      </c>
      <c r="ACN104">
        <f t="shared" si="3309"/>
        <v>0</v>
      </c>
      <c r="ACO104">
        <f t="shared" si="3310"/>
        <v>0</v>
      </c>
      <c r="ACP104">
        <f t="shared" si="3311"/>
        <v>0</v>
      </c>
      <c r="ACQ104">
        <f t="shared" si="3312"/>
        <v>0</v>
      </c>
      <c r="ACR104">
        <f t="shared" si="3313"/>
        <v>0</v>
      </c>
      <c r="ACS104">
        <f t="shared" si="3314"/>
        <v>0</v>
      </c>
      <c r="ACT104">
        <f t="shared" si="3315"/>
        <v>0</v>
      </c>
      <c r="ACU104">
        <f t="shared" si="3316"/>
        <v>0</v>
      </c>
      <c r="ACW104" s="4">
        <f t="shared" si="3317"/>
        <v>278.89999999999998</v>
      </c>
      <c r="ACX104" s="4">
        <f t="shared" si="3318"/>
        <v>47.699999999999996</v>
      </c>
      <c r="ACY104" s="4">
        <f t="shared" si="3319"/>
        <v>258.39999999999998</v>
      </c>
      <c r="ACZ104" s="4">
        <f t="shared" si="3320"/>
        <v>0</v>
      </c>
      <c r="ADA104" s="88">
        <f t="shared" si="3321"/>
        <v>4.8836461788299115</v>
      </c>
      <c r="ADB104" s="4">
        <f t="shared" si="3322"/>
        <v>585</v>
      </c>
      <c r="ADC104" s="5">
        <f t="shared" si="3323"/>
        <v>7.4686009399351354</v>
      </c>
      <c r="ADD104" s="5">
        <f t="shared" si="3324"/>
        <v>9.2808045628239224</v>
      </c>
      <c r="ADE104">
        <f t="shared" si="3325"/>
        <v>35.200000000000003</v>
      </c>
      <c r="ADF104">
        <f t="shared" si="3326"/>
        <v>9.6</v>
      </c>
      <c r="ADG104">
        <f t="shared" si="3327"/>
        <v>112.4</v>
      </c>
      <c r="ADH104">
        <f t="shared" si="3328"/>
        <v>28.4</v>
      </c>
      <c r="ADI104">
        <f t="shared" si="3329"/>
        <v>152.9</v>
      </c>
      <c r="ADJ104">
        <f t="shared" si="3330"/>
        <v>14.7</v>
      </c>
      <c r="ADK104">
        <f t="shared" si="3331"/>
        <v>38.299999999999997</v>
      </c>
      <c r="ADL104">
        <f t="shared" si="3332"/>
        <v>9.4</v>
      </c>
      <c r="ADM104">
        <f t="shared" si="3333"/>
        <v>107</v>
      </c>
      <c r="ADN104">
        <f t="shared" si="3334"/>
        <v>0</v>
      </c>
      <c r="ADO104">
        <f t="shared" si="3335"/>
        <v>77.099999999999994</v>
      </c>
      <c r="ADP104">
        <f t="shared" si="3336"/>
        <v>0</v>
      </c>
      <c r="ADQ104">
        <f t="shared" si="3337"/>
        <v>0</v>
      </c>
      <c r="ADR104">
        <f t="shared" si="3338"/>
        <v>0</v>
      </c>
      <c r="ADS104">
        <f t="shared" si="3339"/>
        <v>0</v>
      </c>
      <c r="ADT104">
        <f t="shared" si="3340"/>
        <v>0</v>
      </c>
      <c r="ADU104">
        <f t="shared" si="3341"/>
        <v>0</v>
      </c>
      <c r="ADV104">
        <f t="shared" si="3342"/>
        <v>0</v>
      </c>
      <c r="ADW104">
        <f t="shared" si="3343"/>
        <v>0</v>
      </c>
      <c r="ADX104">
        <f t="shared" si="3344"/>
        <v>0</v>
      </c>
      <c r="ADY104">
        <f t="shared" si="3345"/>
        <v>0</v>
      </c>
      <c r="ADZ104">
        <f t="shared" si="3346"/>
        <v>0</v>
      </c>
      <c r="AEA104">
        <f t="shared" si="3347"/>
        <v>0</v>
      </c>
      <c r="AEB104">
        <f t="shared" si="3348"/>
        <v>0</v>
      </c>
      <c r="AEC104">
        <f t="shared" si="3349"/>
        <v>0</v>
      </c>
      <c r="AED104">
        <f t="shared" si="3350"/>
        <v>0</v>
      </c>
      <c r="AEE104">
        <f t="shared" si="3351"/>
        <v>0</v>
      </c>
      <c r="AEF104">
        <f t="shared" si="3352"/>
        <v>0</v>
      </c>
      <c r="AEG104">
        <f t="shared" si="3353"/>
        <v>0</v>
      </c>
      <c r="AEH104">
        <f t="shared" si="3354"/>
        <v>0</v>
      </c>
      <c r="AEI104">
        <f t="shared" si="3355"/>
        <v>0</v>
      </c>
      <c r="AEJ104">
        <f t="shared" si="3356"/>
        <v>0</v>
      </c>
      <c r="AEK104">
        <f t="shared" si="3357"/>
        <v>0</v>
      </c>
      <c r="AEL104">
        <f t="shared" si="3358"/>
        <v>0</v>
      </c>
      <c r="AEM104">
        <f t="shared" si="3359"/>
        <v>0</v>
      </c>
      <c r="AEN104">
        <f t="shared" si="3360"/>
        <v>0</v>
      </c>
      <c r="AEO104">
        <f t="shared" si="3361"/>
        <v>0</v>
      </c>
      <c r="AEP104">
        <f t="shared" si="3362"/>
        <v>0</v>
      </c>
      <c r="AEQ104">
        <f t="shared" si="3363"/>
        <v>0</v>
      </c>
      <c r="AER104">
        <f t="shared" si="3364"/>
        <v>0</v>
      </c>
      <c r="AES104">
        <f t="shared" si="3365"/>
        <v>0</v>
      </c>
      <c r="AET104">
        <f t="shared" si="3366"/>
        <v>0</v>
      </c>
      <c r="AEU104">
        <f t="shared" si="3367"/>
        <v>0</v>
      </c>
      <c r="AEV104">
        <f t="shared" si="3368"/>
        <v>0</v>
      </c>
      <c r="AEW104">
        <f t="shared" si="3369"/>
        <v>0</v>
      </c>
      <c r="AEX104">
        <f t="shared" si="3370"/>
        <v>0</v>
      </c>
      <c r="AEY104">
        <f t="shared" si="3371"/>
        <v>0</v>
      </c>
      <c r="AEZ104">
        <f t="shared" si="3372"/>
        <v>0</v>
      </c>
      <c r="AFA104">
        <f t="shared" si="3373"/>
        <v>0</v>
      </c>
      <c r="AFB104">
        <f t="shared" si="3374"/>
        <v>0</v>
      </c>
      <c r="AFC104">
        <f t="shared" si="3375"/>
        <v>0</v>
      </c>
      <c r="AFD104">
        <f t="shared" si="3376"/>
        <v>0</v>
      </c>
      <c r="AFE104">
        <f t="shared" si="3377"/>
        <v>0</v>
      </c>
      <c r="AFF104">
        <f t="shared" si="3378"/>
        <v>0</v>
      </c>
      <c r="AFG104">
        <f t="shared" si="3379"/>
        <v>0</v>
      </c>
      <c r="AFH104">
        <f t="shared" si="3380"/>
        <v>0</v>
      </c>
      <c r="AFI104">
        <f t="shared" si="3381"/>
        <v>0</v>
      </c>
      <c r="AFJ104">
        <f t="shared" si="3382"/>
        <v>0</v>
      </c>
      <c r="AFK104">
        <f t="shared" si="3383"/>
        <v>0</v>
      </c>
      <c r="AFL104">
        <f t="shared" si="3384"/>
        <v>0</v>
      </c>
      <c r="AFM104">
        <f t="shared" si="3385"/>
        <v>0</v>
      </c>
      <c r="AFN104">
        <f t="shared" si="3386"/>
        <v>0</v>
      </c>
      <c r="AFO104">
        <f t="shared" si="3387"/>
        <v>0</v>
      </c>
      <c r="AFP104">
        <f t="shared" si="3388"/>
        <v>0</v>
      </c>
      <c r="AFQ104">
        <f t="shared" si="3389"/>
        <v>0</v>
      </c>
      <c r="AFR104">
        <f t="shared" si="3390"/>
        <v>0</v>
      </c>
      <c r="AFS104">
        <f t="shared" si="3391"/>
        <v>0</v>
      </c>
      <c r="AFT104">
        <f t="shared" si="3392"/>
        <v>0</v>
      </c>
      <c r="AFU104">
        <f t="shared" si="3393"/>
        <v>0</v>
      </c>
      <c r="AFV104">
        <f t="shared" si="3394"/>
        <v>0</v>
      </c>
      <c r="AFW104">
        <f t="shared" si="3395"/>
        <v>0</v>
      </c>
      <c r="AFX104">
        <f t="shared" si="3396"/>
        <v>0</v>
      </c>
      <c r="AFY104">
        <f t="shared" si="3397"/>
        <v>0</v>
      </c>
      <c r="AFZ104">
        <f t="shared" si="3398"/>
        <v>0</v>
      </c>
      <c r="AGA104">
        <f t="shared" si="3399"/>
        <v>0</v>
      </c>
      <c r="AGB104">
        <f t="shared" si="3400"/>
        <v>0</v>
      </c>
      <c r="AGC104">
        <f t="shared" si="3401"/>
        <v>0</v>
      </c>
      <c r="AGD104">
        <f t="shared" si="3402"/>
        <v>0</v>
      </c>
      <c r="AGE104">
        <f t="shared" si="3403"/>
        <v>0</v>
      </c>
      <c r="AGF104">
        <f t="shared" si="3404"/>
        <v>0</v>
      </c>
      <c r="AGG104">
        <f t="shared" si="3405"/>
        <v>0</v>
      </c>
      <c r="AGH104">
        <f t="shared" si="3406"/>
        <v>0</v>
      </c>
      <c r="AGI104">
        <f t="shared" si="3407"/>
        <v>0</v>
      </c>
      <c r="AGJ104">
        <f t="shared" si="3408"/>
        <v>0</v>
      </c>
      <c r="AGK104">
        <f t="shared" si="3409"/>
        <v>0</v>
      </c>
      <c r="AGM104" s="88">
        <f t="shared" si="3410"/>
        <v>63.5</v>
      </c>
      <c r="AGN104" s="88">
        <v>63.5</v>
      </c>
      <c r="AGO104">
        <v>5</v>
      </c>
      <c r="AGP104">
        <f t="shared" si="3411"/>
        <v>5</v>
      </c>
      <c r="AGQ104">
        <f t="shared" si="3412"/>
        <v>5</v>
      </c>
      <c r="AGR104">
        <f t="shared" si="3413"/>
        <v>5</v>
      </c>
      <c r="AGS104">
        <f t="shared" si="3414"/>
        <v>7</v>
      </c>
      <c r="AGT104">
        <f t="shared" si="3415"/>
        <v>5</v>
      </c>
      <c r="AGU104">
        <f t="shared" si="3416"/>
        <v>5</v>
      </c>
      <c r="AGV104">
        <f t="shared" si="3417"/>
        <v>9</v>
      </c>
      <c r="AGW104">
        <f t="shared" si="3418"/>
        <v>10</v>
      </c>
      <c r="AGX104">
        <f t="shared" si="3419"/>
        <v>5</v>
      </c>
      <c r="AGY104">
        <f t="shared" si="3420"/>
        <v>0</v>
      </c>
      <c r="AGZ104">
        <f t="shared" si="3421"/>
        <v>5</v>
      </c>
      <c r="AHA104">
        <f t="shared" si="3422"/>
        <v>0</v>
      </c>
      <c r="AHB104">
        <f t="shared" si="3423"/>
        <v>0</v>
      </c>
      <c r="AHC104">
        <f t="shared" si="3424"/>
        <v>0</v>
      </c>
      <c r="AHD104">
        <f t="shared" si="3425"/>
        <v>0</v>
      </c>
      <c r="AHE104">
        <f t="shared" si="3426"/>
        <v>0</v>
      </c>
      <c r="AHF104">
        <f t="shared" si="3427"/>
        <v>0</v>
      </c>
      <c r="AHG104">
        <f t="shared" si="3428"/>
        <v>0</v>
      </c>
      <c r="AHH104">
        <f t="shared" si="3429"/>
        <v>0</v>
      </c>
      <c r="AHI104">
        <f t="shared" si="3430"/>
        <v>0</v>
      </c>
      <c r="AHJ104">
        <f t="shared" si="3431"/>
        <v>0</v>
      </c>
      <c r="AHK104">
        <f t="shared" si="3432"/>
        <v>0</v>
      </c>
      <c r="AHL104">
        <f t="shared" si="3433"/>
        <v>0</v>
      </c>
      <c r="AHM104">
        <f t="shared" si="3434"/>
        <v>0</v>
      </c>
      <c r="AHN104">
        <f t="shared" si="3435"/>
        <v>0</v>
      </c>
      <c r="AHO104">
        <f t="shared" si="3436"/>
        <v>0</v>
      </c>
      <c r="AHP104">
        <f t="shared" si="3437"/>
        <v>0</v>
      </c>
      <c r="AHQ104">
        <f t="shared" si="3438"/>
        <v>0</v>
      </c>
      <c r="AHR104">
        <f t="shared" si="3439"/>
        <v>0</v>
      </c>
      <c r="AHS104">
        <f t="shared" si="3440"/>
        <v>0</v>
      </c>
      <c r="AHT104">
        <f t="shared" si="3441"/>
        <v>0</v>
      </c>
      <c r="AHU104">
        <f t="shared" si="3442"/>
        <v>0</v>
      </c>
      <c r="AHV104">
        <f t="shared" si="3443"/>
        <v>0</v>
      </c>
      <c r="AHW104">
        <f t="shared" si="3444"/>
        <v>0</v>
      </c>
      <c r="AHX104">
        <f t="shared" si="3445"/>
        <v>0</v>
      </c>
      <c r="AHY104">
        <f t="shared" si="3446"/>
        <v>0</v>
      </c>
      <c r="AHZ104">
        <f t="shared" si="3447"/>
        <v>0</v>
      </c>
      <c r="AIA104">
        <f t="shared" si="3448"/>
        <v>0</v>
      </c>
      <c r="AIB104">
        <f t="shared" si="3449"/>
        <v>0</v>
      </c>
      <c r="AIC104">
        <f t="shared" si="3450"/>
        <v>0</v>
      </c>
      <c r="AID104">
        <f t="shared" si="3451"/>
        <v>0</v>
      </c>
      <c r="AIE104">
        <f t="shared" si="3452"/>
        <v>0</v>
      </c>
      <c r="AIF104">
        <f t="shared" si="3453"/>
        <v>0</v>
      </c>
      <c r="AIG104">
        <f t="shared" si="3454"/>
        <v>0</v>
      </c>
      <c r="AIH104">
        <f t="shared" si="3455"/>
        <v>0</v>
      </c>
      <c r="AII104">
        <f t="shared" si="3456"/>
        <v>0</v>
      </c>
      <c r="AIJ104">
        <f t="shared" si="3457"/>
        <v>0</v>
      </c>
      <c r="AIK104">
        <f t="shared" si="3458"/>
        <v>0</v>
      </c>
      <c r="AIL104">
        <f t="shared" si="3459"/>
        <v>0</v>
      </c>
      <c r="AIM104">
        <f t="shared" si="3460"/>
        <v>0</v>
      </c>
      <c r="AIN104">
        <f t="shared" si="3461"/>
        <v>0</v>
      </c>
      <c r="AIO104">
        <f t="shared" si="3462"/>
        <v>0</v>
      </c>
      <c r="AIP104">
        <f t="shared" si="3463"/>
        <v>0</v>
      </c>
      <c r="AIQ104">
        <f t="shared" si="3464"/>
        <v>0</v>
      </c>
      <c r="AIR104">
        <f t="shared" si="3465"/>
        <v>0</v>
      </c>
      <c r="AIS104">
        <f t="shared" si="3466"/>
        <v>0</v>
      </c>
      <c r="AIT104">
        <f t="shared" si="3467"/>
        <v>0</v>
      </c>
      <c r="AIU104">
        <f t="shared" si="3468"/>
        <v>0</v>
      </c>
      <c r="AIV104">
        <f t="shared" si="3469"/>
        <v>0</v>
      </c>
      <c r="AIW104">
        <f t="shared" si="3470"/>
        <v>0</v>
      </c>
      <c r="AIX104">
        <f t="shared" si="3471"/>
        <v>0</v>
      </c>
      <c r="AIY104">
        <f t="shared" si="3472"/>
        <v>0</v>
      </c>
      <c r="AIZ104">
        <f t="shared" si="3473"/>
        <v>0</v>
      </c>
      <c r="AJA104">
        <f t="shared" si="3474"/>
        <v>0</v>
      </c>
      <c r="AJB104">
        <f t="shared" si="3475"/>
        <v>0</v>
      </c>
      <c r="AJC104">
        <f t="shared" si="3476"/>
        <v>0</v>
      </c>
      <c r="AJD104">
        <f t="shared" si="3477"/>
        <v>0</v>
      </c>
      <c r="AJE104">
        <f t="shared" si="3478"/>
        <v>0</v>
      </c>
      <c r="AJF104">
        <f t="shared" si="3479"/>
        <v>0</v>
      </c>
      <c r="AJG104">
        <f t="shared" si="3480"/>
        <v>0</v>
      </c>
      <c r="AJH104">
        <f t="shared" si="3481"/>
        <v>0</v>
      </c>
      <c r="AJI104">
        <f t="shared" si="3482"/>
        <v>0</v>
      </c>
      <c r="AJJ104">
        <f t="shared" si="3483"/>
        <v>0</v>
      </c>
      <c r="AJK104">
        <f t="shared" si="3484"/>
        <v>0</v>
      </c>
      <c r="AJL104">
        <f t="shared" si="3485"/>
        <v>0</v>
      </c>
      <c r="AJM104">
        <f t="shared" si="3486"/>
        <v>0</v>
      </c>
      <c r="AJN104">
        <f t="shared" si="3487"/>
        <v>0</v>
      </c>
      <c r="AJO104">
        <f t="shared" si="3488"/>
        <v>0</v>
      </c>
      <c r="AJP104">
        <f t="shared" si="3489"/>
        <v>0</v>
      </c>
      <c r="AJQ104">
        <f t="shared" si="3490"/>
        <v>0</v>
      </c>
      <c r="AJR104">
        <f t="shared" si="3491"/>
        <v>0</v>
      </c>
      <c r="AJS104">
        <f t="shared" si="3492"/>
        <v>0</v>
      </c>
      <c r="AJT104">
        <f t="shared" si="3493"/>
        <v>0</v>
      </c>
      <c r="AJU104">
        <f t="shared" si="3494"/>
        <v>0</v>
      </c>
      <c r="AJV104">
        <f t="shared" si="3495"/>
        <v>0</v>
      </c>
      <c r="AJX104">
        <v>38</v>
      </c>
      <c r="AJY104">
        <v>1</v>
      </c>
      <c r="AJZ104">
        <v>1</v>
      </c>
      <c r="AKA104">
        <f t="shared" si="3496"/>
        <v>2</v>
      </c>
      <c r="AKB104">
        <f t="shared" si="3497"/>
        <v>2</v>
      </c>
      <c r="AKC104">
        <f t="shared" si="3498"/>
        <v>1</v>
      </c>
      <c r="AKD104">
        <f t="shared" si="3499"/>
        <v>8</v>
      </c>
      <c r="AKE104">
        <f t="shared" si="3500"/>
        <v>8</v>
      </c>
      <c r="AKF104">
        <f t="shared" si="3501"/>
        <v>2</v>
      </c>
      <c r="AKG104">
        <f t="shared" si="3502"/>
        <v>0</v>
      </c>
      <c r="AKH104">
        <f t="shared" si="3503"/>
        <v>0.5</v>
      </c>
      <c r="AKI104">
        <f t="shared" si="3504"/>
        <v>0</v>
      </c>
      <c r="AKJ104">
        <f t="shared" si="3505"/>
        <v>0</v>
      </c>
      <c r="AKK104">
        <f t="shared" si="3506"/>
        <v>0</v>
      </c>
      <c r="AKL104">
        <f t="shared" si="3507"/>
        <v>0</v>
      </c>
      <c r="AKM104">
        <f t="shared" si="3508"/>
        <v>0</v>
      </c>
      <c r="AKN104">
        <f t="shared" si="3509"/>
        <v>0</v>
      </c>
      <c r="AKO104">
        <f t="shared" si="3510"/>
        <v>0</v>
      </c>
      <c r="AKP104">
        <f t="shared" si="3511"/>
        <v>0</v>
      </c>
      <c r="AKQ104">
        <f t="shared" si="3512"/>
        <v>0</v>
      </c>
      <c r="AKR104">
        <f t="shared" si="3513"/>
        <v>0</v>
      </c>
      <c r="AKS104">
        <f t="shared" si="3514"/>
        <v>0</v>
      </c>
      <c r="AKT104">
        <f t="shared" si="3515"/>
        <v>0</v>
      </c>
      <c r="AKU104">
        <f t="shared" si="3516"/>
        <v>0</v>
      </c>
      <c r="AKV104">
        <f t="shared" si="3517"/>
        <v>0</v>
      </c>
      <c r="AKW104">
        <f t="shared" si="3518"/>
        <v>0</v>
      </c>
      <c r="AKX104">
        <f t="shared" si="3519"/>
        <v>0</v>
      </c>
      <c r="AKY104">
        <f t="shared" si="3520"/>
        <v>0</v>
      </c>
      <c r="AKZ104">
        <f t="shared" si="3521"/>
        <v>0</v>
      </c>
      <c r="ALA104">
        <f t="shared" si="3522"/>
        <v>0</v>
      </c>
      <c r="ALB104">
        <f t="shared" si="3523"/>
        <v>0</v>
      </c>
      <c r="ALC104">
        <f t="shared" si="3524"/>
        <v>0</v>
      </c>
      <c r="ALD104">
        <f t="shared" si="3525"/>
        <v>0</v>
      </c>
      <c r="ALE104">
        <f t="shared" si="3526"/>
        <v>0</v>
      </c>
      <c r="ALF104">
        <f t="shared" si="3527"/>
        <v>0</v>
      </c>
      <c r="ALG104">
        <f t="shared" si="3528"/>
        <v>0</v>
      </c>
      <c r="ALH104">
        <f t="shared" si="3529"/>
        <v>0</v>
      </c>
      <c r="ALI104">
        <f t="shared" si="3530"/>
        <v>0</v>
      </c>
      <c r="ALJ104">
        <f t="shared" si="3531"/>
        <v>0</v>
      </c>
      <c r="ALK104">
        <f t="shared" si="3532"/>
        <v>0</v>
      </c>
      <c r="ALL104">
        <f t="shared" si="3533"/>
        <v>0</v>
      </c>
      <c r="ALM104">
        <f t="shared" si="3534"/>
        <v>0</v>
      </c>
      <c r="ALN104">
        <f t="shared" si="3535"/>
        <v>0</v>
      </c>
      <c r="ALO104">
        <f t="shared" si="3536"/>
        <v>0</v>
      </c>
      <c r="ALP104">
        <f t="shared" si="3537"/>
        <v>0</v>
      </c>
      <c r="ALQ104">
        <f t="shared" si="3538"/>
        <v>0</v>
      </c>
      <c r="ALR104">
        <f t="shared" si="3539"/>
        <v>0</v>
      </c>
      <c r="ALS104">
        <f t="shared" si="3540"/>
        <v>0</v>
      </c>
      <c r="ALT104">
        <f t="shared" si="3541"/>
        <v>0</v>
      </c>
      <c r="ALU104">
        <f t="shared" si="3542"/>
        <v>0</v>
      </c>
      <c r="ALV104">
        <f t="shared" si="3543"/>
        <v>0</v>
      </c>
      <c r="ALW104">
        <f t="shared" si="3544"/>
        <v>0</v>
      </c>
      <c r="ALX104">
        <f t="shared" si="3545"/>
        <v>0</v>
      </c>
      <c r="ALY104">
        <f t="shared" si="3546"/>
        <v>0</v>
      </c>
      <c r="ALZ104">
        <f t="shared" si="3547"/>
        <v>0</v>
      </c>
      <c r="AMA104">
        <f t="shared" si="3548"/>
        <v>0</v>
      </c>
      <c r="AMB104">
        <f t="shared" si="3549"/>
        <v>0</v>
      </c>
      <c r="AMC104">
        <f t="shared" si="3550"/>
        <v>0</v>
      </c>
      <c r="AMD104">
        <f t="shared" si="3551"/>
        <v>0</v>
      </c>
      <c r="AME104">
        <f t="shared" si="3552"/>
        <v>0</v>
      </c>
      <c r="AMF104">
        <f t="shared" si="3553"/>
        <v>0</v>
      </c>
      <c r="AMG104">
        <f t="shared" si="3554"/>
        <v>0</v>
      </c>
      <c r="AMH104">
        <f t="shared" si="3555"/>
        <v>0</v>
      </c>
      <c r="AMI104">
        <f t="shared" si="3556"/>
        <v>0</v>
      </c>
      <c r="AMJ104">
        <f t="shared" si="3557"/>
        <v>0</v>
      </c>
      <c r="AMK104">
        <f t="shared" si="3558"/>
        <v>0</v>
      </c>
      <c r="AML104">
        <f t="shared" si="3559"/>
        <v>0</v>
      </c>
      <c r="AMM104">
        <f t="shared" si="3560"/>
        <v>0</v>
      </c>
      <c r="AMN104">
        <f t="shared" si="3561"/>
        <v>0</v>
      </c>
      <c r="AMO104">
        <f t="shared" si="3562"/>
        <v>0</v>
      </c>
      <c r="AMP104">
        <f t="shared" si="3563"/>
        <v>0</v>
      </c>
      <c r="AMQ104">
        <f t="shared" si="3564"/>
        <v>0</v>
      </c>
      <c r="AMR104">
        <f t="shared" si="3565"/>
        <v>0</v>
      </c>
      <c r="AMS104">
        <f t="shared" si="3566"/>
        <v>0</v>
      </c>
      <c r="AMT104">
        <f t="shared" si="3567"/>
        <v>0</v>
      </c>
      <c r="AMU104">
        <f t="shared" si="3568"/>
        <v>0</v>
      </c>
      <c r="AMV104">
        <f t="shared" si="3569"/>
        <v>0</v>
      </c>
      <c r="AMW104">
        <f t="shared" si="3570"/>
        <v>0</v>
      </c>
      <c r="AMX104">
        <f t="shared" si="3571"/>
        <v>0</v>
      </c>
      <c r="AMY104">
        <f t="shared" si="3572"/>
        <v>0</v>
      </c>
      <c r="AMZ104">
        <f t="shared" si="3573"/>
        <v>0</v>
      </c>
      <c r="ANA104">
        <f t="shared" si="3574"/>
        <v>0</v>
      </c>
      <c r="ANB104">
        <f t="shared" si="3575"/>
        <v>0</v>
      </c>
      <c r="ANC104">
        <f t="shared" si="3576"/>
        <v>0</v>
      </c>
      <c r="AND104">
        <f t="shared" si="3577"/>
        <v>0</v>
      </c>
      <c r="ANR104" s="4">
        <v>1671</v>
      </c>
      <c r="ANS104" s="4">
        <f t="shared" si="3578"/>
        <v>1671</v>
      </c>
      <c r="ANU104" s="4">
        <v>1656</v>
      </c>
      <c r="ANV104" t="str">
        <f t="shared" si="3579"/>
        <v>1648</v>
      </c>
      <c r="ANW104" t="str">
        <f t="shared" si="3580"/>
        <v>1641</v>
      </c>
      <c r="ANX104" t="str">
        <f t="shared" si="3581"/>
        <v>1648</v>
      </c>
      <c r="ANY104" t="str">
        <f t="shared" si="3582"/>
        <v>1642</v>
      </c>
      <c r="ANZ104" t="str">
        <f t="shared" si="3583"/>
        <v>1680</v>
      </c>
      <c r="AOA104" t="str">
        <f t="shared" si="3584"/>
        <v>1677</v>
      </c>
      <c r="AOB104" t="str">
        <f t="shared" si="3585"/>
        <v>1660</v>
      </c>
      <c r="AOC104" t="str">
        <f t="shared" si="3586"/>
        <v>1630</v>
      </c>
      <c r="AOD104" t="str">
        <f t="shared" si="3587"/>
        <v>1637</v>
      </c>
      <c r="AOE104" t="str">
        <f t="shared" si="3588"/>
        <v>1637</v>
      </c>
      <c r="AOF104" t="str">
        <f t="shared" si="3589"/>
        <v>1671</v>
      </c>
      <c r="AOG104" t="str">
        <f t="shared" si="3590"/>
        <v>1671</v>
      </c>
      <c r="AOH104" t="str">
        <f t="shared" si="3591"/>
        <v>1671</v>
      </c>
      <c r="AOI104" t="str">
        <f t="shared" si="3592"/>
        <v>1671</v>
      </c>
      <c r="AOJ104" t="str">
        <f t="shared" si="3593"/>
        <v>1671</v>
      </c>
      <c r="AOK104" t="str">
        <f t="shared" si="3594"/>
        <v>1671</v>
      </c>
      <c r="AOL104" t="str">
        <f t="shared" si="3595"/>
        <v>1671</v>
      </c>
      <c r="AOM104" t="str">
        <f t="shared" si="3596"/>
        <v>1671</v>
      </c>
      <c r="AON104" t="str">
        <f t="shared" si="3597"/>
        <v>1671</v>
      </c>
      <c r="AOO104" t="str">
        <f t="shared" si="3598"/>
        <v>1671</v>
      </c>
      <c r="AOP104" t="str">
        <f t="shared" si="3599"/>
        <v>1671</v>
      </c>
      <c r="AOQ104" t="str">
        <f t="shared" si="3600"/>
        <v>1671</v>
      </c>
      <c r="AOR104" t="str">
        <f t="shared" si="3601"/>
        <v>1671</v>
      </c>
      <c r="AOS104" t="str">
        <f t="shared" si="3602"/>
        <v>1671</v>
      </c>
      <c r="AOT104" t="str">
        <f t="shared" si="3603"/>
        <v>1671</v>
      </c>
      <c r="AOU104" t="str">
        <f t="shared" si="3604"/>
        <v>1671</v>
      </c>
      <c r="AOV104" t="str">
        <f t="shared" si="3605"/>
        <v>1671</v>
      </c>
      <c r="AOW104" t="str">
        <f t="shared" si="3606"/>
        <v>1671</v>
      </c>
      <c r="AOX104" t="str">
        <f t="shared" si="3607"/>
        <v>1671</v>
      </c>
      <c r="AOY104" t="str">
        <f t="shared" si="3608"/>
        <v>1671</v>
      </c>
      <c r="AOZ104" t="str">
        <f t="shared" si="3609"/>
        <v>1671</v>
      </c>
      <c r="APA104" t="str">
        <f t="shared" si="3610"/>
        <v>1671</v>
      </c>
      <c r="APB104" t="str">
        <f t="shared" si="3611"/>
        <v>1671</v>
      </c>
      <c r="APC104" t="str">
        <f t="shared" si="3612"/>
        <v>1671</v>
      </c>
      <c r="APD104" t="str">
        <f t="shared" si="3613"/>
        <v>1671</v>
      </c>
      <c r="APE104" t="str">
        <f t="shared" si="3614"/>
        <v>1671</v>
      </c>
      <c r="APF104" t="str">
        <f t="shared" si="3615"/>
        <v>1671</v>
      </c>
      <c r="APG104" t="str">
        <f t="shared" si="3616"/>
        <v>1671</v>
      </c>
      <c r="APH104" t="str">
        <f t="shared" si="3617"/>
        <v>1671</v>
      </c>
      <c r="API104" t="str">
        <f t="shared" si="3618"/>
        <v>1671</v>
      </c>
      <c r="APJ104" t="str">
        <f t="shared" si="3619"/>
        <v>1671</v>
      </c>
      <c r="APK104" t="str">
        <f t="shared" si="3620"/>
        <v>1671</v>
      </c>
      <c r="APL104" t="str">
        <f t="shared" si="3621"/>
        <v>1671</v>
      </c>
      <c r="APM104" t="str">
        <f t="shared" si="3622"/>
        <v>1671</v>
      </c>
      <c r="APN104" t="str">
        <f t="shared" si="3623"/>
        <v>1671</v>
      </c>
      <c r="APO104" t="str">
        <f t="shared" si="3624"/>
        <v>1671</v>
      </c>
      <c r="APP104" t="str">
        <f t="shared" si="3625"/>
        <v>1671</v>
      </c>
      <c r="APQ104" t="str">
        <f t="shared" si="3626"/>
        <v>1671</v>
      </c>
      <c r="APR104" t="str">
        <f t="shared" si="3627"/>
        <v>1671</v>
      </c>
      <c r="APS104" t="str">
        <f t="shared" si="3628"/>
        <v>1671</v>
      </c>
      <c r="APT104" t="str">
        <f t="shared" si="3629"/>
        <v>1671</v>
      </c>
      <c r="APU104" t="str">
        <f t="shared" si="3630"/>
        <v>1671</v>
      </c>
      <c r="APV104" t="str">
        <f t="shared" si="3631"/>
        <v>1671</v>
      </c>
      <c r="APW104" t="str">
        <f t="shared" si="3632"/>
        <v>1671</v>
      </c>
      <c r="APX104" t="str">
        <f t="shared" si="3633"/>
        <v>1671</v>
      </c>
      <c r="APY104" t="str">
        <f t="shared" si="3634"/>
        <v>1671</v>
      </c>
      <c r="APZ104" t="str">
        <f t="shared" si="3635"/>
        <v>1671</v>
      </c>
      <c r="AQA104" t="str">
        <f t="shared" si="3636"/>
        <v>1671</v>
      </c>
      <c r="AQB104" t="str">
        <f t="shared" si="3637"/>
        <v>1671</v>
      </c>
      <c r="AQC104" t="str">
        <f t="shared" si="3638"/>
        <v>1671</v>
      </c>
      <c r="AQD104" t="str">
        <f t="shared" si="3639"/>
        <v>1671</v>
      </c>
      <c r="AQE104" t="str">
        <f t="shared" si="3640"/>
        <v>1671</v>
      </c>
      <c r="AQF104" t="str">
        <f t="shared" si="3641"/>
        <v>1671</v>
      </c>
      <c r="AQG104" t="str">
        <f t="shared" si="3642"/>
        <v>1671</v>
      </c>
      <c r="AQH104" t="str">
        <f t="shared" si="3643"/>
        <v>1671</v>
      </c>
      <c r="AQI104" t="str">
        <f t="shared" si="3644"/>
        <v>1671</v>
      </c>
      <c r="AQJ104" t="str">
        <f t="shared" si="3645"/>
        <v>1671</v>
      </c>
      <c r="AQK104" t="str">
        <f t="shared" si="3646"/>
        <v>1671</v>
      </c>
      <c r="AQL104" t="str">
        <f t="shared" si="3647"/>
        <v>1671</v>
      </c>
      <c r="AQM104" t="str">
        <f t="shared" si="3648"/>
        <v>1671</v>
      </c>
      <c r="AQN104" t="str">
        <f t="shared" si="3649"/>
        <v>1671</v>
      </c>
      <c r="AQO104" t="str">
        <f t="shared" si="3650"/>
        <v>1671</v>
      </c>
      <c r="AQP104" t="str">
        <f t="shared" si="3651"/>
        <v>1671</v>
      </c>
      <c r="AQQ104" t="str">
        <f t="shared" si="3652"/>
        <v>1671</v>
      </c>
      <c r="AQR104" t="str">
        <f t="shared" si="3653"/>
        <v>1671</v>
      </c>
      <c r="AQS104" t="str">
        <f t="shared" si="3654"/>
        <v>1671</v>
      </c>
      <c r="AQT104" t="str">
        <f t="shared" si="3655"/>
        <v>1671</v>
      </c>
      <c r="AQU104" t="str">
        <f t="shared" si="3656"/>
        <v>1671</v>
      </c>
      <c r="AQV104" t="str">
        <f t="shared" si="3657"/>
        <v>1671</v>
      </c>
      <c r="AQW104" t="str">
        <f t="shared" si="3658"/>
        <v>1671</v>
      </c>
      <c r="AQX104" t="str">
        <f t="shared" si="3659"/>
        <v>1671</v>
      </c>
      <c r="AQY104" t="str">
        <f t="shared" si="3660"/>
        <v>1671</v>
      </c>
      <c r="AQZ104" t="str">
        <f t="shared" si="3661"/>
        <v>1671</v>
      </c>
      <c r="ARA104" t="str">
        <f t="shared" si="3662"/>
        <v>1671</v>
      </c>
      <c r="ARB104" t="str">
        <f t="shared" si="3663"/>
        <v>1671</v>
      </c>
      <c r="ARC104">
        <v>1656</v>
      </c>
      <c r="ARH104" s="5"/>
    </row>
    <row r="105" spans="1:1152" x14ac:dyDescent="0.2">
      <c r="A105">
        <v>146</v>
      </c>
      <c r="B105" s="106" t="s">
        <v>473</v>
      </c>
      <c r="C105" s="20">
        <f>VLOOKUP(A105, Rankings!$A$2:$AN$161, 40, FALSE)</f>
        <v>103</v>
      </c>
      <c r="D105" s="106" t="s">
        <v>396</v>
      </c>
      <c r="F105" s="4">
        <v>6</v>
      </c>
      <c r="G105" s="4">
        <v>3</v>
      </c>
      <c r="I105" s="5">
        <f t="shared" si="2748"/>
        <v>10</v>
      </c>
      <c r="L105" t="s">
        <v>1912</v>
      </c>
      <c r="M105" t="s">
        <v>2210</v>
      </c>
      <c r="N105" t="s">
        <v>2456</v>
      </c>
      <c r="O105" t="s">
        <v>2720</v>
      </c>
      <c r="P105" t="s">
        <v>2915</v>
      </c>
      <c r="Q105" t="s">
        <v>3135</v>
      </c>
      <c r="R105" t="s">
        <v>3344</v>
      </c>
      <c r="S105" t="s">
        <v>3595</v>
      </c>
      <c r="T105" t="s">
        <v>3877</v>
      </c>
      <c r="U105" t="s">
        <v>4008</v>
      </c>
      <c r="V105" t="s">
        <v>10</v>
      </c>
      <c r="W105" t="str">
        <f>Rankings!D104</f>
        <v>-</v>
      </c>
      <c r="X105" t="s">
        <v>10</v>
      </c>
      <c r="Y105" t="s">
        <v>10</v>
      </c>
      <c r="Z105" t="s">
        <v>10</v>
      </c>
      <c r="AA105" t="s">
        <v>10</v>
      </c>
      <c r="AB105" t="s">
        <v>10</v>
      </c>
      <c r="AC105" t="s">
        <v>10</v>
      </c>
      <c r="AD105" t="s">
        <v>10</v>
      </c>
      <c r="AE105" t="s">
        <v>10</v>
      </c>
      <c r="AF105" t="s">
        <v>10</v>
      </c>
      <c r="AG105" t="s">
        <v>10</v>
      </c>
      <c r="AH105" t="s">
        <v>10</v>
      </c>
      <c r="AI105" t="s">
        <v>10</v>
      </c>
      <c r="AJ105" t="s">
        <v>10</v>
      </c>
      <c r="AK105" t="s">
        <v>10</v>
      </c>
      <c r="AL105" t="s">
        <v>10</v>
      </c>
      <c r="AM105" t="s">
        <v>10</v>
      </c>
      <c r="AN105" t="s">
        <v>10</v>
      </c>
      <c r="AO105" t="s">
        <v>10</v>
      </c>
      <c r="AP105" t="s">
        <v>10</v>
      </c>
      <c r="AQ105" t="s">
        <v>10</v>
      </c>
      <c r="AR105" t="s">
        <v>10</v>
      </c>
      <c r="AS105" t="s">
        <v>10</v>
      </c>
      <c r="AT105" t="s">
        <v>10</v>
      </c>
      <c r="AU105" t="s">
        <v>10</v>
      </c>
      <c r="AV105" t="s">
        <v>10</v>
      </c>
      <c r="AW105" t="s">
        <v>10</v>
      </c>
      <c r="AX105" t="s">
        <v>10</v>
      </c>
      <c r="AY105" t="s">
        <v>10</v>
      </c>
      <c r="AZ105" t="s">
        <v>10</v>
      </c>
      <c r="BA105" t="s">
        <v>10</v>
      </c>
      <c r="BB105" t="s">
        <v>10</v>
      </c>
      <c r="BC105" t="s">
        <v>10</v>
      </c>
      <c r="BD105" t="s">
        <v>10</v>
      </c>
      <c r="BE105" t="s">
        <v>10</v>
      </c>
      <c r="BF105" t="s">
        <v>10</v>
      </c>
      <c r="BG105" t="s">
        <v>10</v>
      </c>
      <c r="BH105" t="s">
        <v>10</v>
      </c>
      <c r="BI105" t="s">
        <v>10</v>
      </c>
      <c r="BJ105" t="s">
        <v>10</v>
      </c>
      <c r="BK105" t="s">
        <v>10</v>
      </c>
      <c r="BL105" t="s">
        <v>10</v>
      </c>
      <c r="BM105" t="s">
        <v>10</v>
      </c>
      <c r="BN105" t="s">
        <v>10</v>
      </c>
      <c r="BO105" t="s">
        <v>10</v>
      </c>
      <c r="BP105" t="s">
        <v>10</v>
      </c>
      <c r="BQ105" t="s">
        <v>10</v>
      </c>
      <c r="BR105" t="s">
        <v>10</v>
      </c>
      <c r="BS105" t="s">
        <v>10</v>
      </c>
      <c r="BT105" t="s">
        <v>10</v>
      </c>
      <c r="BU105" t="s">
        <v>10</v>
      </c>
      <c r="BV105" t="s">
        <v>10</v>
      </c>
      <c r="BW105" t="s">
        <v>10</v>
      </c>
      <c r="BX105" t="s">
        <v>10</v>
      </c>
      <c r="BY105" t="s">
        <v>10</v>
      </c>
      <c r="BZ105" t="s">
        <v>10</v>
      </c>
      <c r="CA105" t="s">
        <v>10</v>
      </c>
      <c r="CB105" t="s">
        <v>10</v>
      </c>
      <c r="CC105" t="s">
        <v>10</v>
      </c>
      <c r="CD105" t="s">
        <v>10</v>
      </c>
      <c r="CE105" t="s">
        <v>10</v>
      </c>
      <c r="CF105" t="s">
        <v>10</v>
      </c>
      <c r="CG105" t="s">
        <v>10</v>
      </c>
      <c r="CH105" t="s">
        <v>10</v>
      </c>
      <c r="CI105" t="s">
        <v>10</v>
      </c>
      <c r="CJ105" t="s">
        <v>10</v>
      </c>
      <c r="CK105" t="s">
        <v>10</v>
      </c>
      <c r="CL105" t="s">
        <v>10</v>
      </c>
      <c r="CM105" t="s">
        <v>10</v>
      </c>
      <c r="CN105" t="s">
        <v>10</v>
      </c>
      <c r="CO105" t="s">
        <v>10</v>
      </c>
      <c r="CP105" t="s">
        <v>10</v>
      </c>
      <c r="CQ105" t="s">
        <v>10</v>
      </c>
      <c r="CR105" t="s">
        <v>10</v>
      </c>
      <c r="CT105" s="4">
        <f t="shared" si="2749"/>
        <v>0</v>
      </c>
      <c r="CU105" s="4">
        <f t="shared" si="2750"/>
        <v>0</v>
      </c>
      <c r="CV105" s="4">
        <f t="shared" si="2751"/>
        <v>0</v>
      </c>
      <c r="CW105" s="4">
        <f t="shared" si="2752"/>
        <v>5</v>
      </c>
      <c r="CX105" s="4">
        <f t="shared" si="2753"/>
        <v>2</v>
      </c>
      <c r="CY105" s="4">
        <f t="shared" si="2754"/>
        <v>0</v>
      </c>
      <c r="CZ105" s="4">
        <f t="shared" si="2755"/>
        <v>0</v>
      </c>
      <c r="DA105" s="4">
        <f t="shared" si="2756"/>
        <v>0</v>
      </c>
      <c r="DB105" s="4">
        <f t="shared" si="2757"/>
        <v>1</v>
      </c>
      <c r="DC105" s="4">
        <f t="shared" si="2758"/>
        <v>0</v>
      </c>
      <c r="DD105" s="4">
        <f t="shared" si="2759"/>
        <v>0</v>
      </c>
      <c r="DE105" s="4">
        <f t="shared" si="2760"/>
        <v>2</v>
      </c>
      <c r="DF105" s="4">
        <f t="shared" si="2761"/>
        <v>0</v>
      </c>
      <c r="DG105" s="4">
        <f t="shared" si="2762"/>
        <v>0</v>
      </c>
      <c r="DH105" s="4">
        <f t="shared" si="2763"/>
        <v>0</v>
      </c>
      <c r="DI105" s="152">
        <f t="shared" si="2764"/>
        <v>0</v>
      </c>
      <c r="DJ105" s="153">
        <f t="shared" si="2765"/>
        <v>0</v>
      </c>
      <c r="DK105" s="4">
        <f t="shared" si="2766"/>
        <v>5</v>
      </c>
      <c r="DL105" s="4">
        <f t="shared" si="2767"/>
        <v>2</v>
      </c>
      <c r="DM105" s="4">
        <f t="shared" si="2768"/>
        <v>0</v>
      </c>
      <c r="DN105" s="4">
        <f t="shared" si="2769"/>
        <v>1</v>
      </c>
      <c r="DO105" s="4">
        <f t="shared" si="2770"/>
        <v>2</v>
      </c>
      <c r="DP105" s="4">
        <f t="shared" si="2771"/>
        <v>0</v>
      </c>
      <c r="DQ105" s="4">
        <f t="shared" si="2772"/>
        <v>0</v>
      </c>
      <c r="DR105" s="4">
        <f t="shared" si="2773"/>
        <v>2</v>
      </c>
      <c r="DS105" s="4">
        <f t="shared" si="2774"/>
        <v>6</v>
      </c>
      <c r="DT105" s="4">
        <f t="shared" si="2775"/>
        <v>3</v>
      </c>
      <c r="DU105" t="str">
        <f t="shared" si="2776"/>
        <v>0R</v>
      </c>
      <c r="DV105" t="str">
        <f t="shared" si="2777"/>
        <v>0R</v>
      </c>
      <c r="DW105" t="str">
        <f t="shared" si="2778"/>
        <v>0R</v>
      </c>
      <c r="DX105" t="str">
        <f t="shared" si="2779"/>
        <v>3S</v>
      </c>
      <c r="DY105" t="str">
        <f t="shared" si="2780"/>
        <v>0S</v>
      </c>
      <c r="DZ105" t="str">
        <f t="shared" si="2781"/>
        <v>0R</v>
      </c>
      <c r="EA105" t="str">
        <f t="shared" si="2782"/>
        <v>3L</v>
      </c>
      <c r="EB105" t="str">
        <f t="shared" si="2783"/>
        <v>3L</v>
      </c>
      <c r="EC105" t="str">
        <f t="shared" si="2784"/>
        <v>0R</v>
      </c>
      <c r="ED105" t="str">
        <f t="shared" si="2785"/>
        <v>0S</v>
      </c>
      <c r="EE105">
        <f t="shared" si="2786"/>
        <v>0</v>
      </c>
      <c r="EF105">
        <f t="shared" si="2787"/>
        <v>0</v>
      </c>
      <c r="EG105">
        <f t="shared" si="2788"/>
        <v>0</v>
      </c>
      <c r="EH105">
        <f t="shared" si="2789"/>
        <v>0</v>
      </c>
      <c r="EI105">
        <f t="shared" si="2790"/>
        <v>0</v>
      </c>
      <c r="EJ105">
        <f t="shared" si="2791"/>
        <v>0</v>
      </c>
      <c r="EK105">
        <f t="shared" si="2792"/>
        <v>0</v>
      </c>
      <c r="EL105">
        <f t="shared" si="2793"/>
        <v>0</v>
      </c>
      <c r="EM105">
        <f t="shared" si="2794"/>
        <v>0</v>
      </c>
      <c r="EN105">
        <f t="shared" si="2795"/>
        <v>0</v>
      </c>
      <c r="EO105">
        <f t="shared" si="2796"/>
        <v>0</v>
      </c>
      <c r="EP105">
        <f t="shared" si="2797"/>
        <v>0</v>
      </c>
      <c r="EQ105">
        <f t="shared" si="2798"/>
        <v>0</v>
      </c>
      <c r="ER105">
        <f t="shared" si="2799"/>
        <v>0</v>
      </c>
      <c r="ES105">
        <f t="shared" si="2800"/>
        <v>0</v>
      </c>
      <c r="ET105">
        <f t="shared" si="2801"/>
        <v>0</v>
      </c>
      <c r="EU105">
        <f t="shared" si="2802"/>
        <v>0</v>
      </c>
      <c r="EV105">
        <f t="shared" si="2803"/>
        <v>0</v>
      </c>
      <c r="EW105">
        <f t="shared" si="2804"/>
        <v>0</v>
      </c>
      <c r="EX105">
        <f t="shared" si="2805"/>
        <v>0</v>
      </c>
      <c r="EY105">
        <f t="shared" si="2806"/>
        <v>0</v>
      </c>
      <c r="EZ105">
        <f t="shared" si="2807"/>
        <v>0</v>
      </c>
      <c r="FA105">
        <f t="shared" si="2808"/>
        <v>0</v>
      </c>
      <c r="FB105">
        <f t="shared" si="2809"/>
        <v>0</v>
      </c>
      <c r="FC105">
        <f t="shared" si="2810"/>
        <v>0</v>
      </c>
      <c r="FD105">
        <f t="shared" si="2811"/>
        <v>0</v>
      </c>
      <c r="FE105">
        <f t="shared" si="2812"/>
        <v>0</v>
      </c>
      <c r="FF105">
        <f t="shared" si="2813"/>
        <v>0</v>
      </c>
      <c r="FG105">
        <f t="shared" si="2814"/>
        <v>0</v>
      </c>
      <c r="FH105">
        <f t="shared" si="2815"/>
        <v>0</v>
      </c>
      <c r="FI105">
        <f t="shared" si="2816"/>
        <v>0</v>
      </c>
      <c r="FJ105">
        <f t="shared" si="2817"/>
        <v>0</v>
      </c>
      <c r="FK105">
        <f t="shared" si="2818"/>
        <v>0</v>
      </c>
      <c r="FL105">
        <f t="shared" si="2819"/>
        <v>0</v>
      </c>
      <c r="FM105">
        <f t="shared" si="2820"/>
        <v>0</v>
      </c>
      <c r="FN105">
        <f t="shared" si="2821"/>
        <v>0</v>
      </c>
      <c r="FO105">
        <f t="shared" si="2822"/>
        <v>0</v>
      </c>
      <c r="FP105">
        <f t="shared" si="2823"/>
        <v>0</v>
      </c>
      <c r="FQ105">
        <f t="shared" si="2824"/>
        <v>0</v>
      </c>
      <c r="FR105">
        <f t="shared" si="2825"/>
        <v>0</v>
      </c>
      <c r="FS105">
        <f t="shared" si="2826"/>
        <v>0</v>
      </c>
      <c r="FT105">
        <f t="shared" si="2827"/>
        <v>0</v>
      </c>
      <c r="FU105">
        <f t="shared" si="2828"/>
        <v>0</v>
      </c>
      <c r="FV105">
        <f t="shared" si="2829"/>
        <v>0</v>
      </c>
      <c r="FW105">
        <f t="shared" si="2830"/>
        <v>0</v>
      </c>
      <c r="FX105">
        <f t="shared" si="2831"/>
        <v>0</v>
      </c>
      <c r="FY105">
        <f t="shared" si="2832"/>
        <v>0</v>
      </c>
      <c r="FZ105">
        <f t="shared" si="2833"/>
        <v>0</v>
      </c>
      <c r="GA105">
        <f t="shared" si="2834"/>
        <v>0</v>
      </c>
      <c r="GB105">
        <f t="shared" si="2835"/>
        <v>0</v>
      </c>
      <c r="GC105">
        <f t="shared" si="2836"/>
        <v>0</v>
      </c>
      <c r="GD105">
        <f t="shared" si="2837"/>
        <v>0</v>
      </c>
      <c r="GE105">
        <f t="shared" si="2838"/>
        <v>0</v>
      </c>
      <c r="GF105">
        <f t="shared" si="2839"/>
        <v>0</v>
      </c>
      <c r="GG105">
        <f t="shared" si="2840"/>
        <v>0</v>
      </c>
      <c r="GH105">
        <f t="shared" si="2841"/>
        <v>0</v>
      </c>
      <c r="GI105">
        <f t="shared" si="2842"/>
        <v>0</v>
      </c>
      <c r="GJ105">
        <f t="shared" si="2843"/>
        <v>0</v>
      </c>
      <c r="GK105">
        <f t="shared" si="2844"/>
        <v>0</v>
      </c>
      <c r="GL105">
        <f t="shared" si="2845"/>
        <v>0</v>
      </c>
      <c r="GM105">
        <f t="shared" si="2846"/>
        <v>0</v>
      </c>
      <c r="GN105">
        <f t="shared" si="2847"/>
        <v>0</v>
      </c>
      <c r="GO105">
        <f t="shared" si="2848"/>
        <v>0</v>
      </c>
      <c r="GP105">
        <f t="shared" si="2849"/>
        <v>0</v>
      </c>
      <c r="GQ105">
        <f t="shared" si="2850"/>
        <v>0</v>
      </c>
      <c r="GR105">
        <f t="shared" si="2851"/>
        <v>0</v>
      </c>
      <c r="GS105">
        <f t="shared" si="2852"/>
        <v>0</v>
      </c>
      <c r="GT105">
        <f t="shared" si="2853"/>
        <v>0</v>
      </c>
      <c r="GU105">
        <f t="shared" si="2854"/>
        <v>0</v>
      </c>
      <c r="GV105">
        <f t="shared" si="2855"/>
        <v>0</v>
      </c>
      <c r="GW105">
        <f t="shared" si="2856"/>
        <v>0</v>
      </c>
      <c r="GX105">
        <f t="shared" si="2857"/>
        <v>0</v>
      </c>
      <c r="GY105">
        <f t="shared" si="2858"/>
        <v>0</v>
      </c>
      <c r="GZ105">
        <f t="shared" si="2859"/>
        <v>0</v>
      </c>
      <c r="HA105">
        <f t="shared" si="2860"/>
        <v>0</v>
      </c>
      <c r="HB105" s="176" t="s">
        <v>265</v>
      </c>
      <c r="HC105" s="89">
        <f t="shared" si="2861"/>
        <v>374.88578380032124</v>
      </c>
      <c r="HD105" s="89">
        <f t="shared" si="2862"/>
        <v>95.805555340526368</v>
      </c>
      <c r="HE105" s="89">
        <f t="shared" si="2863"/>
        <v>186.48409745076006</v>
      </c>
      <c r="HF105" s="89">
        <f t="shared" si="2864"/>
        <v>0</v>
      </c>
      <c r="HH105" s="88">
        <f t="shared" si="2865"/>
        <v>657.17543659160765</v>
      </c>
      <c r="HI105" s="88">
        <f t="shared" si="2866"/>
        <v>62.161365816920018</v>
      </c>
      <c r="HK105">
        <f>IFERROR(VLOOKUP(_xlfn.NUMBERVALUE(MID(L105, SEARCH("!", L105)+1, SEARCH("+", L105)-SEARCH("!", L105)-1)), Rankings!$A$2:$BK$161, 63, FALSE),0)</f>
        <v>88.619704974689895</v>
      </c>
      <c r="HL105">
        <f>IFERROR(VLOOKUP(_xlfn.NUMBERVALUE(MID(M105, SEARCH("!", M105)+1, SEARCH("+", M105)-SEARCH("!", M105)-1)), Rankings!$A$2:$BK$161, 63, FALSE),0)</f>
        <v>75.985910562141697</v>
      </c>
      <c r="HM105">
        <f>IFERROR(VLOOKUP(_xlfn.NUMBERVALUE(MID(N105, SEARCH("!", N105)+1, SEARCH("+", N105)-SEARCH("!", N105)-1)), Rankings!$A$2:$BK$161, 63, FALSE),0)</f>
        <v>71.906006240664595</v>
      </c>
      <c r="HN105">
        <f>IFERROR(VLOOKUP(_xlfn.NUMBERVALUE(MID(O105, SEARCH("!", O105)+1, SEARCH("+", O105)-SEARCH("!", O105)-1)), Rankings!$A$2:$BK$161, 63, FALSE),0)</f>
        <v>72.095005536814611</v>
      </c>
      <c r="HO105">
        <f>IFERROR(VLOOKUP(_xlfn.NUMBERVALUE(MID(P105, SEARCH("!", P105)+1, SEARCH("+", P105)-SEARCH("!", P105)-1)), Rankings!$A$2:$BK$161, 63, FALSE),0)</f>
        <v>46.483481698962862</v>
      </c>
      <c r="HP105">
        <f>IFERROR(VLOOKUP(_xlfn.NUMBERVALUE(MID(Q105, SEARCH("!", Q105)+1, SEARCH("+", Q105)-SEARCH("!", Q105)-1)), Rankings!$A$2:$BK$161, 63, FALSE),0)</f>
        <v>77.102394599567361</v>
      </c>
      <c r="HQ105">
        <f>IFERROR(VLOOKUP(_xlfn.NUMBERVALUE(MID(R105, SEARCH("!", R105)+1, SEARCH("+", R105)-SEARCH("!", R105)-1)), Rankings!$A$2:$BK$161, 63, FALSE),0)</f>
        <v>49.233644839742588</v>
      </c>
      <c r="HR105">
        <f>IFERROR(VLOOKUP(_xlfn.NUMBERVALUE(MID(S105, SEARCH("!", S105)+1, SEARCH("+", S105)-SEARCH("!", S105)-1)), Rankings!$A$2:$BK$161, 63, FALSE),0)</f>
        <v>46.57191050078378</v>
      </c>
      <c r="HS105">
        <f>IFERROR(VLOOKUP(_xlfn.NUMBERVALUE(MID(T105, SEARCH("!", T105)+1, SEARCH("+", T105)-SEARCH("!", T105)-1)), Rankings!$A$2:$BK$161, 63, FALSE),0)</f>
        <v>61.271767423257685</v>
      </c>
      <c r="HT105">
        <f>IFERROR(VLOOKUP(_xlfn.NUMBERVALUE(MID(U105, SEARCH("!", U105)+1, SEARCH("+", U105)-SEARCH("!", U105)-1)), Rankings!$A$2:$BK$161, 63, FALSE),0)</f>
        <v>67.905610214982588</v>
      </c>
      <c r="HU105">
        <f>IFERROR(VLOOKUP(_xlfn.NUMBERVALUE(MID(V105, SEARCH("!", V105)+1, SEARCH("+", V105)-SEARCH("!", V105)-1)), Rankings!$A$2:$BK$161, 63, FALSE),0)</f>
        <v>0</v>
      </c>
      <c r="HV105">
        <f>IFERROR(VLOOKUP(_xlfn.NUMBERVALUE(MID(W105, SEARCH("!", W105)+1, SEARCH("+", W105)-SEARCH("!", W105)-1)), Rankings!$A$2:$BK$161, 63, FALSE),0)</f>
        <v>0</v>
      </c>
      <c r="HW105">
        <f>IFERROR(VLOOKUP(_xlfn.NUMBERVALUE(MID(X105, SEARCH("!", X105)+1, SEARCH("+", X105)-SEARCH("!", X105)-1)), Rankings!$A$2:$BK$161, 63, FALSE),0)</f>
        <v>0</v>
      </c>
      <c r="HX105">
        <f>IFERROR(VLOOKUP(_xlfn.NUMBERVALUE(MID(Y105, SEARCH("!", Y105)+1, SEARCH("+", Y105)-SEARCH("!", Y105)-1)), Rankings!$A$2:$BK$161, 63, FALSE),0)</f>
        <v>0</v>
      </c>
      <c r="HY105">
        <f>IFERROR(VLOOKUP(_xlfn.NUMBERVALUE(MID(Z105, SEARCH("!", Z105)+1, SEARCH("+", Z105)-SEARCH("!", Z105)-1)), Rankings!$A$2:$BK$161, 63, FALSE),0)</f>
        <v>0</v>
      </c>
      <c r="HZ105">
        <f>IFERROR(VLOOKUP(_xlfn.NUMBERVALUE(MID(AA105, SEARCH("!", AA105)+1, SEARCH("+", AA105)-SEARCH("!", AA105)-1)), Rankings!$A$2:$BK$161, 63, FALSE),0)</f>
        <v>0</v>
      </c>
      <c r="IA105">
        <f>IFERROR(VLOOKUP(_xlfn.NUMBERVALUE(MID(AB105, SEARCH("!", AB105)+1, SEARCH("+", AB105)-SEARCH("!", AB105)-1)), Rankings!$A$2:$BK$161, 63, FALSE),0)</f>
        <v>0</v>
      </c>
      <c r="IB105">
        <f>IFERROR(VLOOKUP(_xlfn.NUMBERVALUE(MID(AC105, SEARCH("!", AC105)+1, SEARCH("+", AC105)-SEARCH("!", AC105)-1)), Rankings!$A$2:$BK$161, 63, FALSE),0)</f>
        <v>0</v>
      </c>
      <c r="IC105">
        <f>IFERROR(VLOOKUP(_xlfn.NUMBERVALUE(MID(AD105, SEARCH("!", AD105)+1, SEARCH("+", AD105)-SEARCH("!", AD105)-1)), Rankings!$A$2:$BK$161, 63, FALSE),0)</f>
        <v>0</v>
      </c>
      <c r="ID105">
        <f>IFERROR(VLOOKUP(_xlfn.NUMBERVALUE(MID(AE105, SEARCH("!", AE105)+1, SEARCH("+", AE105)-SEARCH("!", AE105)-1)), Rankings!$A$2:$BK$161, 63, FALSE),0)</f>
        <v>0</v>
      </c>
      <c r="IE105">
        <f>IFERROR(VLOOKUP(_xlfn.NUMBERVALUE(MID(AF105, SEARCH("!", AF105)+1, SEARCH("+", AF105)-SEARCH("!", AF105)-1)), Rankings!$A$2:$BK$161, 63, FALSE),0)</f>
        <v>0</v>
      </c>
      <c r="IF105">
        <f>IFERROR(VLOOKUP(_xlfn.NUMBERVALUE(MID(AG105, SEARCH("!", AG105)+1, SEARCH("+", AG105)-SEARCH("!", AG105)-1)), Rankings!$A$2:$BK$161, 63, FALSE),0)</f>
        <v>0</v>
      </c>
      <c r="IG105">
        <f>IFERROR(VLOOKUP(_xlfn.NUMBERVALUE(MID(AH105, SEARCH("!", AH105)+1, SEARCH("+", AH105)-SEARCH("!", AH105)-1)), Rankings!$A$2:$BK$161, 63, FALSE),0)</f>
        <v>0</v>
      </c>
      <c r="IH105">
        <f>IFERROR(VLOOKUP(_xlfn.NUMBERVALUE(MID(AI105, SEARCH("!", AI105)+1, SEARCH("+", AI105)-SEARCH("!", AI105)-1)), Rankings!$A$2:$BK$161, 63, FALSE),0)</f>
        <v>0</v>
      </c>
      <c r="II105">
        <f>IFERROR(VLOOKUP(_xlfn.NUMBERVALUE(MID(AJ105, SEARCH("!", AJ105)+1, SEARCH("+", AJ105)-SEARCH("!", AJ105)-1)), Rankings!$A$2:$BK$161, 63, FALSE),0)</f>
        <v>0</v>
      </c>
      <c r="IJ105">
        <f>IFERROR(VLOOKUP(_xlfn.NUMBERVALUE(MID(AK105, SEARCH("!", AK105)+1, SEARCH("+", AK105)-SEARCH("!", AK105)-1)), Rankings!$A$2:$BK$161, 63, FALSE),0)</f>
        <v>0</v>
      </c>
      <c r="IK105">
        <f>IFERROR(VLOOKUP(_xlfn.NUMBERVALUE(MID(AL105, SEARCH("!", AL105)+1, SEARCH("+", AL105)-SEARCH("!", AL105)-1)), Rankings!$A$2:$BK$161, 63, FALSE),0)</f>
        <v>0</v>
      </c>
      <c r="IL105">
        <f>IFERROR(VLOOKUP(_xlfn.NUMBERVALUE(MID(AM105, SEARCH("!", AM105)+1, SEARCH("+", AM105)-SEARCH("!", AM105)-1)), Rankings!$A$2:$BK$161, 63, FALSE),0)</f>
        <v>0</v>
      </c>
      <c r="IM105">
        <f>IFERROR(VLOOKUP(_xlfn.NUMBERVALUE(MID(AN105, SEARCH("!", AN105)+1, SEARCH("+", AN105)-SEARCH("!", AN105)-1)), Rankings!$A$2:$BK$161, 63, FALSE),0)</f>
        <v>0</v>
      </c>
      <c r="IN105">
        <f>IFERROR(VLOOKUP(_xlfn.NUMBERVALUE(MID(AO105, SEARCH("!", AO105)+1, SEARCH("+", AO105)-SEARCH("!", AO105)-1)), Rankings!$A$2:$BK$161, 63, FALSE),0)</f>
        <v>0</v>
      </c>
      <c r="IO105">
        <f>IFERROR(VLOOKUP(_xlfn.NUMBERVALUE(MID(AP105, SEARCH("!", AP105)+1, SEARCH("+", AP105)-SEARCH("!", AP105)-1)), Rankings!$A$2:$BK$161, 63, FALSE),0)</f>
        <v>0</v>
      </c>
      <c r="IP105">
        <f>IFERROR(VLOOKUP(_xlfn.NUMBERVALUE(MID(AQ105, SEARCH("!", AQ105)+1, SEARCH("+", AQ105)-SEARCH("!", AQ105)-1)), Rankings!$A$2:$BK$161, 63, FALSE),0)</f>
        <v>0</v>
      </c>
      <c r="IQ105">
        <f>IFERROR(VLOOKUP(_xlfn.NUMBERVALUE(MID(AR105, SEARCH("!", AR105)+1, SEARCH("+", AR105)-SEARCH("!", AR105)-1)), Rankings!$A$2:$BK$161, 63, FALSE),0)</f>
        <v>0</v>
      </c>
      <c r="IR105">
        <f>IFERROR(VLOOKUP(_xlfn.NUMBERVALUE(MID(AS105, SEARCH("!", AS105)+1, SEARCH("+", AS105)-SEARCH("!", AS105)-1)), Rankings!$A$2:$BK$161, 63, FALSE),0)</f>
        <v>0</v>
      </c>
      <c r="IS105">
        <f>IFERROR(VLOOKUP(_xlfn.NUMBERVALUE(MID(AT105, SEARCH("!", AT105)+1, SEARCH("+", AT105)-SEARCH("!", AT105)-1)), Rankings!$A$2:$BK$161, 63, FALSE),0)</f>
        <v>0</v>
      </c>
      <c r="IT105">
        <f>IFERROR(VLOOKUP(_xlfn.NUMBERVALUE(MID(AU105, SEARCH("!", AU105)+1, SEARCH("+", AU105)-SEARCH("!", AU105)-1)), Rankings!$A$2:$BK$161, 63, FALSE),0)</f>
        <v>0</v>
      </c>
      <c r="IU105">
        <f>IFERROR(VLOOKUP(_xlfn.NUMBERVALUE(MID(AV105, SEARCH("!", AV105)+1, SEARCH("+", AV105)-SEARCH("!", AV105)-1)), Rankings!$A$2:$BK$161, 63, FALSE),0)</f>
        <v>0</v>
      </c>
      <c r="IV105">
        <f>IFERROR(VLOOKUP(_xlfn.NUMBERVALUE(MID(AW105, SEARCH("!", AW105)+1, SEARCH("+", AW105)-SEARCH("!", AW105)-1)), Rankings!$A$2:$BK$161, 63, FALSE),0)</f>
        <v>0</v>
      </c>
      <c r="IW105">
        <f>IFERROR(VLOOKUP(_xlfn.NUMBERVALUE(MID(AX105, SEARCH("!", AX105)+1, SEARCH("+", AX105)-SEARCH("!", AX105)-1)), Rankings!$A$2:$BK$161, 63, FALSE),0)</f>
        <v>0</v>
      </c>
      <c r="IX105">
        <f>IFERROR(VLOOKUP(_xlfn.NUMBERVALUE(MID(AY105, SEARCH("!", AY105)+1, SEARCH("+", AY105)-SEARCH("!", AY105)-1)), Rankings!$A$2:$BK$161, 63, FALSE),0)</f>
        <v>0</v>
      </c>
      <c r="IY105">
        <f>IFERROR(VLOOKUP(_xlfn.NUMBERVALUE(MID(AZ105, SEARCH("!", AZ105)+1, SEARCH("+", AZ105)-SEARCH("!", AZ105)-1)), Rankings!$A$2:$BK$161, 63, FALSE),0)</f>
        <v>0</v>
      </c>
      <c r="IZ105">
        <f>IFERROR(VLOOKUP(_xlfn.NUMBERVALUE(MID(BA105, SEARCH("!", BA105)+1, SEARCH("+", BA105)-SEARCH("!", BA105)-1)), Rankings!$A$2:$BK$161, 63, FALSE),0)</f>
        <v>0</v>
      </c>
      <c r="JA105">
        <f>IFERROR(VLOOKUP(_xlfn.NUMBERVALUE(MID(BB105, SEARCH("!", BB105)+1, SEARCH("+", BB105)-SEARCH("!", BB105)-1)), Rankings!$A$2:$BK$161, 63, FALSE),0)</f>
        <v>0</v>
      </c>
      <c r="JB105">
        <f>IFERROR(VLOOKUP(_xlfn.NUMBERVALUE(MID(BC105, SEARCH("!", BC105)+1, SEARCH("+", BC105)-SEARCH("!", BC105)-1)), Rankings!$A$2:$BK$161, 63, FALSE),0)</f>
        <v>0</v>
      </c>
      <c r="JC105">
        <f>IFERROR(VLOOKUP(_xlfn.NUMBERVALUE(MID(BD105, SEARCH("!", BD105)+1, SEARCH("+", BD105)-SEARCH("!", BD105)-1)), Rankings!$A$2:$BK$161, 63, FALSE),0)</f>
        <v>0</v>
      </c>
      <c r="JD105">
        <f>IFERROR(VLOOKUP(_xlfn.NUMBERVALUE(MID(BE105, SEARCH("!", BE105)+1, SEARCH("+", BE105)-SEARCH("!", BE105)-1)), Rankings!$A$2:$BK$161, 63, FALSE),0)</f>
        <v>0</v>
      </c>
      <c r="JE105">
        <f>IFERROR(VLOOKUP(_xlfn.NUMBERVALUE(MID(BF105, SEARCH("!", BF105)+1, SEARCH("+", BF105)-SEARCH("!", BF105)-1)), Rankings!$A$2:$BK$161, 63, FALSE),0)</f>
        <v>0</v>
      </c>
      <c r="JF105">
        <f>IFERROR(VLOOKUP(_xlfn.NUMBERVALUE(MID(BG105, SEARCH("!", BG105)+1, SEARCH("+", BG105)-SEARCH("!", BG105)-1)), Rankings!$A$2:$BK$161, 63, FALSE),0)</f>
        <v>0</v>
      </c>
      <c r="JG105">
        <f>IFERROR(VLOOKUP(_xlfn.NUMBERVALUE(MID(BH105, SEARCH("!", BH105)+1, SEARCH("+", BH105)-SEARCH("!", BH105)-1)), Rankings!$A$2:$BK$161, 63, FALSE),0)</f>
        <v>0</v>
      </c>
      <c r="JH105">
        <f>IFERROR(VLOOKUP(_xlfn.NUMBERVALUE(MID(BI105, SEARCH("!", BI105)+1, SEARCH("+", BI105)-SEARCH("!", BI105)-1)), Rankings!$A$2:$BK$161, 63, FALSE),0)</f>
        <v>0</v>
      </c>
      <c r="JI105">
        <f>IFERROR(VLOOKUP(_xlfn.NUMBERVALUE(MID(BJ105, SEARCH("!", BJ105)+1, SEARCH("+", BJ105)-SEARCH("!", BJ105)-1)), Rankings!$A$2:$BK$161, 63, FALSE),0)</f>
        <v>0</v>
      </c>
      <c r="JJ105">
        <f>IFERROR(VLOOKUP(_xlfn.NUMBERVALUE(MID(BK105, SEARCH("!", BK105)+1, SEARCH("+", BK105)-SEARCH("!", BK105)-1)), Rankings!$A$2:$BK$161, 63, FALSE),0)</f>
        <v>0</v>
      </c>
      <c r="JK105">
        <f>IFERROR(VLOOKUP(_xlfn.NUMBERVALUE(MID(BL105, SEARCH("!", BL105)+1, SEARCH("+", BL105)-SEARCH("!", BL105)-1)), Rankings!$A$2:$BK$161, 63, FALSE),0)</f>
        <v>0</v>
      </c>
      <c r="JL105">
        <f>IFERROR(VLOOKUP(_xlfn.NUMBERVALUE(MID(BM105, SEARCH("!", BM105)+1, SEARCH("+", BM105)-SEARCH("!", BM105)-1)), Rankings!$A$2:$BK$161, 63, FALSE),0)</f>
        <v>0</v>
      </c>
      <c r="JM105">
        <f>IFERROR(VLOOKUP(_xlfn.NUMBERVALUE(MID(BN105, SEARCH("!", BN105)+1, SEARCH("+", BN105)-SEARCH("!", BN105)-1)), Rankings!$A$2:$BK$161, 63, FALSE),0)</f>
        <v>0</v>
      </c>
      <c r="JN105">
        <f>IFERROR(VLOOKUP(_xlfn.NUMBERVALUE(MID(BO105, SEARCH("!", BO105)+1, SEARCH("+", BO105)-SEARCH("!", BO105)-1)), Rankings!$A$2:$BK$161, 63, FALSE),0)</f>
        <v>0</v>
      </c>
      <c r="JO105">
        <f>IFERROR(VLOOKUP(_xlfn.NUMBERVALUE(MID(BP105, SEARCH("!", BP105)+1, SEARCH("+", BP105)-SEARCH("!", BP105)-1)), Rankings!$A$2:$BK$161, 63, FALSE),0)</f>
        <v>0</v>
      </c>
      <c r="JP105">
        <f>IFERROR(VLOOKUP(_xlfn.NUMBERVALUE(MID(BQ105, SEARCH("!", BQ105)+1, SEARCH("+", BQ105)-SEARCH("!", BQ105)-1)), Rankings!$A$2:$BK$161, 63, FALSE),0)</f>
        <v>0</v>
      </c>
      <c r="JQ105">
        <f>IFERROR(VLOOKUP(_xlfn.NUMBERVALUE(MID(BR105, SEARCH("!", BR105)+1, SEARCH("+", BR105)-SEARCH("!", BR105)-1)), Rankings!$A$2:$BK$161, 63, FALSE),0)</f>
        <v>0</v>
      </c>
      <c r="JR105">
        <f>IFERROR(VLOOKUP(_xlfn.NUMBERVALUE(MID(BS105, SEARCH("!", BS105)+1, SEARCH("+", BS105)-SEARCH("!", BS105)-1)), Rankings!$A$2:$BK$161, 63, FALSE),0)</f>
        <v>0</v>
      </c>
      <c r="JS105">
        <f>IFERROR(VLOOKUP(_xlfn.NUMBERVALUE(MID(BT105, SEARCH("!", BT105)+1, SEARCH("+", BT105)-SEARCH("!", BT105)-1)), Rankings!$A$2:$BK$161, 63, FALSE),0)</f>
        <v>0</v>
      </c>
      <c r="JT105">
        <f>IFERROR(VLOOKUP(_xlfn.NUMBERVALUE(MID(BU105, SEARCH("!", BU105)+1, SEARCH("+", BU105)-SEARCH("!", BU105)-1)), Rankings!$A$2:$BK$161, 63, FALSE),0)</f>
        <v>0</v>
      </c>
      <c r="JU105">
        <f>IFERROR(VLOOKUP(_xlfn.NUMBERVALUE(MID(BV105, SEARCH("!", BV105)+1, SEARCH("+", BV105)-SEARCH("!", BV105)-1)), Rankings!$A$2:$BK$161, 63, FALSE),0)</f>
        <v>0</v>
      </c>
      <c r="JV105">
        <f>IFERROR(VLOOKUP(_xlfn.NUMBERVALUE(MID(BW105, SEARCH("!", BW105)+1, SEARCH("+", BW105)-SEARCH("!", BW105)-1)), Rankings!$A$2:$BK$161, 63, FALSE),0)</f>
        <v>0</v>
      </c>
      <c r="JW105">
        <f>IFERROR(VLOOKUP(_xlfn.NUMBERVALUE(MID(BX105, SEARCH("!", BX105)+1, SEARCH("+", BX105)-SEARCH("!", BX105)-1)), Rankings!$A$2:$BK$161, 63, FALSE),0)</f>
        <v>0</v>
      </c>
      <c r="JX105">
        <f>IFERROR(VLOOKUP(_xlfn.NUMBERVALUE(MID(BY105, SEARCH("!", BY105)+1, SEARCH("+", BY105)-SEARCH("!", BY105)-1)), Rankings!$A$2:$BK$161, 63, FALSE),0)</f>
        <v>0</v>
      </c>
      <c r="JY105">
        <f>IFERROR(VLOOKUP(_xlfn.NUMBERVALUE(MID(BZ105, SEARCH("!", BZ105)+1, SEARCH("+", BZ105)-SEARCH("!", BZ105)-1)), Rankings!$A$2:$BK$161, 63, FALSE),0)</f>
        <v>0</v>
      </c>
      <c r="JZ105">
        <f>IFERROR(VLOOKUP(_xlfn.NUMBERVALUE(MID(CA105, SEARCH("!", CA105)+1, SEARCH("+", CA105)-SEARCH("!", CA105)-1)), Rankings!$A$2:$BK$161, 63, FALSE),0)</f>
        <v>0</v>
      </c>
      <c r="KA105">
        <f>IFERROR(VLOOKUP(_xlfn.NUMBERVALUE(MID(CB105, SEARCH("!", CB105)+1, SEARCH("+", CB105)-SEARCH("!", CB105)-1)), Rankings!$A$2:$BK$161, 63, FALSE),0)</f>
        <v>0</v>
      </c>
      <c r="KB105">
        <f>IFERROR(VLOOKUP(_xlfn.NUMBERVALUE(MID(CC105, SEARCH("!", CC105)+1, SEARCH("+", CC105)-SEARCH("!", CC105)-1)), Rankings!$A$2:$BK$161, 63, FALSE),0)</f>
        <v>0</v>
      </c>
      <c r="KC105">
        <f>IFERROR(VLOOKUP(_xlfn.NUMBERVALUE(MID(CD105, SEARCH("!", CD105)+1, SEARCH("+", CD105)-SEARCH("!", CD105)-1)), Rankings!$A$2:$BK$161, 63, FALSE),0)</f>
        <v>0</v>
      </c>
      <c r="KD105">
        <f>IFERROR(VLOOKUP(_xlfn.NUMBERVALUE(MID(CE105, SEARCH("!", CE105)+1, SEARCH("+", CE105)-SEARCH("!", CE105)-1)), Rankings!$A$2:$BK$161, 63, FALSE),0)</f>
        <v>0</v>
      </c>
      <c r="KE105">
        <f>IFERROR(VLOOKUP(_xlfn.NUMBERVALUE(MID(CF105, SEARCH("!", CF105)+1, SEARCH("+", CF105)-SEARCH("!", CF105)-1)), Rankings!$A$2:$BK$161, 63, FALSE),0)</f>
        <v>0</v>
      </c>
      <c r="KF105">
        <f>IFERROR(VLOOKUP(_xlfn.NUMBERVALUE(MID(CG105, SEARCH("!", CG105)+1, SEARCH("+", CG105)-SEARCH("!", CG105)-1)), Rankings!$A$2:$BK$161, 63, FALSE),0)</f>
        <v>0</v>
      </c>
      <c r="KG105">
        <f>IFERROR(VLOOKUP(_xlfn.NUMBERVALUE(MID(CH105, SEARCH("!", CH105)+1, SEARCH("+", CH105)-SEARCH("!", CH105)-1)), Rankings!$A$2:$BK$161, 63, FALSE),0)</f>
        <v>0</v>
      </c>
      <c r="KH105">
        <f>IFERROR(VLOOKUP(_xlfn.NUMBERVALUE(MID(CI105, SEARCH("!", CI105)+1, SEARCH("+", CI105)-SEARCH("!", CI105)-1)), Rankings!$A$2:$BK$161, 63, FALSE),0)</f>
        <v>0</v>
      </c>
      <c r="KI105">
        <f>IFERROR(VLOOKUP(_xlfn.NUMBERVALUE(MID(CJ105, SEARCH("!", CJ105)+1, SEARCH("+", CJ105)-SEARCH("!", CJ105)-1)), Rankings!$A$2:$BK$161, 63, FALSE),0)</f>
        <v>0</v>
      </c>
      <c r="KJ105">
        <f>IFERROR(VLOOKUP(_xlfn.NUMBERVALUE(MID(CK105, SEARCH("!", CK105)+1, SEARCH("+", CK105)-SEARCH("!", CK105)-1)), Rankings!$A$2:$BK$161, 63, FALSE),0)</f>
        <v>0</v>
      </c>
      <c r="KK105">
        <f>IFERROR(VLOOKUP(_xlfn.NUMBERVALUE(MID(CL105, SEARCH("!", CL105)+1, SEARCH("+", CL105)-SEARCH("!", CL105)-1)), Rankings!$A$2:$BK$161, 63, FALSE),0)</f>
        <v>0</v>
      </c>
      <c r="KL105">
        <f>IFERROR(VLOOKUP(_xlfn.NUMBERVALUE(MID(CM105, SEARCH("!", CM105)+1, SEARCH("+", CM105)-SEARCH("!", CM105)-1)), Rankings!$A$2:$BK$161, 63, FALSE),0)</f>
        <v>0</v>
      </c>
      <c r="KM105">
        <f>IFERROR(VLOOKUP(_xlfn.NUMBERVALUE(MID(CN105, SEARCH("!", CN105)+1, SEARCH("+", CN105)-SEARCH("!", CN105)-1)), Rankings!$A$2:$BK$161, 63, FALSE),0)</f>
        <v>0</v>
      </c>
      <c r="KN105">
        <f>IFERROR(VLOOKUP(_xlfn.NUMBERVALUE(MID(CO105, SEARCH("!", CO105)+1, SEARCH("+", CO105)-SEARCH("!", CO105)-1)), Rankings!$A$2:$BK$161, 63, FALSE),0)</f>
        <v>0</v>
      </c>
      <c r="KO105">
        <f>IFERROR(VLOOKUP(_xlfn.NUMBERVALUE(MID(CP105, SEARCH("!", CP105)+1, SEARCH("+", CP105)-SEARCH("!", CP105)-1)), Rankings!$A$2:$BK$161, 63, FALSE),0)</f>
        <v>0</v>
      </c>
      <c r="KP105">
        <f>IFERROR(VLOOKUP(_xlfn.NUMBERVALUE(MID(CQ105, SEARCH("!", CQ105)+1, SEARCH("+", CQ105)-SEARCH("!", CQ105)-1)), Rankings!$A$2:$BK$161, 63, FALSE),0)</f>
        <v>0</v>
      </c>
      <c r="KQ105">
        <f>IFERROR(VLOOKUP(_xlfn.NUMBERVALUE(MID(CR105, SEARCH("!", CR105)+1, SEARCH("+", CR105)-SEARCH("!", CR105)-1)), Rankings!$A$2:$BK$161, 63, FALSE),0)</f>
        <v>0</v>
      </c>
      <c r="KS105" s="4">
        <f t="shared" si="2867"/>
        <v>140</v>
      </c>
      <c r="KT105" s="4">
        <f t="shared" si="2868"/>
        <v>74</v>
      </c>
      <c r="KU105" s="4">
        <f t="shared" si="2869"/>
        <v>116</v>
      </c>
      <c r="KV105" s="4">
        <f t="shared" si="2870"/>
        <v>0</v>
      </c>
      <c r="KY105" s="4">
        <f t="shared" si="2871"/>
        <v>330</v>
      </c>
      <c r="KZ105" s="4"/>
      <c r="LB105">
        <f t="shared" si="2872"/>
        <v>25</v>
      </c>
      <c r="LC105">
        <f t="shared" si="2873"/>
        <v>41</v>
      </c>
      <c r="LD105">
        <f t="shared" si="2874"/>
        <v>31</v>
      </c>
      <c r="LE105">
        <f t="shared" si="2875"/>
        <v>58</v>
      </c>
      <c r="LF105">
        <f t="shared" si="2876"/>
        <v>30</v>
      </c>
      <c r="LG105">
        <f t="shared" si="2877"/>
        <v>28</v>
      </c>
      <c r="LH105">
        <f t="shared" si="2878"/>
        <v>30</v>
      </c>
      <c r="LI105">
        <f t="shared" si="2879"/>
        <v>44</v>
      </c>
      <c r="LJ105">
        <f t="shared" si="2880"/>
        <v>15</v>
      </c>
      <c r="LK105">
        <f t="shared" si="2881"/>
        <v>28</v>
      </c>
      <c r="LL105">
        <f t="shared" si="2882"/>
        <v>0</v>
      </c>
      <c r="LM105">
        <f t="shared" si="2883"/>
        <v>0</v>
      </c>
      <c r="LN105">
        <f t="shared" si="2884"/>
        <v>0</v>
      </c>
      <c r="LO105">
        <f t="shared" si="2885"/>
        <v>0</v>
      </c>
      <c r="LP105">
        <f t="shared" si="2886"/>
        <v>0</v>
      </c>
      <c r="LQ105">
        <f t="shared" si="2887"/>
        <v>0</v>
      </c>
      <c r="LR105">
        <f t="shared" si="2888"/>
        <v>0</v>
      </c>
      <c r="LS105">
        <f t="shared" si="2889"/>
        <v>0</v>
      </c>
      <c r="LT105">
        <f t="shared" si="2890"/>
        <v>0</v>
      </c>
      <c r="LU105">
        <f t="shared" si="2891"/>
        <v>0</v>
      </c>
      <c r="LV105">
        <f t="shared" si="2892"/>
        <v>0</v>
      </c>
      <c r="LW105">
        <f t="shared" si="2893"/>
        <v>0</v>
      </c>
      <c r="LX105">
        <f t="shared" si="2894"/>
        <v>0</v>
      </c>
      <c r="LY105">
        <f t="shared" si="2895"/>
        <v>0</v>
      </c>
      <c r="LZ105">
        <f t="shared" si="2896"/>
        <v>0</v>
      </c>
      <c r="MA105">
        <f t="shared" si="2897"/>
        <v>0</v>
      </c>
      <c r="MB105">
        <f t="shared" si="2898"/>
        <v>0</v>
      </c>
      <c r="MC105">
        <f t="shared" si="2899"/>
        <v>0</v>
      </c>
      <c r="MD105">
        <f t="shared" si="2900"/>
        <v>0</v>
      </c>
      <c r="ME105">
        <f t="shared" si="2901"/>
        <v>0</v>
      </c>
      <c r="MF105">
        <f t="shared" si="2902"/>
        <v>0</v>
      </c>
      <c r="MG105">
        <f t="shared" si="2903"/>
        <v>0</v>
      </c>
      <c r="MH105">
        <f t="shared" si="2904"/>
        <v>0</v>
      </c>
      <c r="MI105">
        <f t="shared" si="2905"/>
        <v>0</v>
      </c>
      <c r="MJ105">
        <f t="shared" si="2906"/>
        <v>0</v>
      </c>
      <c r="MK105">
        <f t="shared" si="2907"/>
        <v>0</v>
      </c>
      <c r="ML105">
        <f t="shared" si="2908"/>
        <v>0</v>
      </c>
      <c r="MM105">
        <f t="shared" si="2909"/>
        <v>0</v>
      </c>
      <c r="MN105">
        <f t="shared" si="2910"/>
        <v>0</v>
      </c>
      <c r="MO105">
        <f t="shared" si="2911"/>
        <v>0</v>
      </c>
      <c r="MP105">
        <f t="shared" si="2912"/>
        <v>0</v>
      </c>
      <c r="MQ105">
        <f t="shared" si="2913"/>
        <v>0</v>
      </c>
      <c r="MR105">
        <f t="shared" si="2914"/>
        <v>0</v>
      </c>
      <c r="MS105">
        <f t="shared" si="2915"/>
        <v>0</v>
      </c>
      <c r="MT105">
        <f t="shared" si="2916"/>
        <v>0</v>
      </c>
      <c r="MU105">
        <f t="shared" si="2917"/>
        <v>0</v>
      </c>
      <c r="MV105">
        <f t="shared" si="2918"/>
        <v>0</v>
      </c>
      <c r="MW105">
        <f t="shared" si="2919"/>
        <v>0</v>
      </c>
      <c r="MX105">
        <f t="shared" si="2920"/>
        <v>0</v>
      </c>
      <c r="MY105">
        <f t="shared" si="2921"/>
        <v>0</v>
      </c>
      <c r="MZ105">
        <f t="shared" si="2922"/>
        <v>0</v>
      </c>
      <c r="NA105">
        <f t="shared" si="2923"/>
        <v>0</v>
      </c>
      <c r="NB105">
        <f t="shared" si="2924"/>
        <v>0</v>
      </c>
      <c r="NC105">
        <f t="shared" si="2925"/>
        <v>0</v>
      </c>
      <c r="ND105">
        <f t="shared" si="2926"/>
        <v>0</v>
      </c>
      <c r="NE105">
        <f t="shared" si="2927"/>
        <v>0</v>
      </c>
      <c r="NF105">
        <f t="shared" si="2928"/>
        <v>0</v>
      </c>
      <c r="NG105">
        <f t="shared" si="2929"/>
        <v>0</v>
      </c>
      <c r="NH105">
        <f t="shared" si="2930"/>
        <v>0</v>
      </c>
      <c r="NI105">
        <f t="shared" si="2931"/>
        <v>0</v>
      </c>
      <c r="NJ105">
        <f t="shared" si="2932"/>
        <v>0</v>
      </c>
      <c r="NK105">
        <f t="shared" si="2933"/>
        <v>0</v>
      </c>
      <c r="NL105">
        <f t="shared" si="2934"/>
        <v>0</v>
      </c>
      <c r="NM105">
        <f t="shared" si="2935"/>
        <v>0</v>
      </c>
      <c r="NN105">
        <f t="shared" si="2936"/>
        <v>0</v>
      </c>
      <c r="NO105">
        <f t="shared" si="2937"/>
        <v>0</v>
      </c>
      <c r="NP105">
        <f t="shared" si="2938"/>
        <v>0</v>
      </c>
      <c r="NQ105">
        <f t="shared" si="2939"/>
        <v>0</v>
      </c>
      <c r="NR105">
        <f t="shared" si="2940"/>
        <v>0</v>
      </c>
      <c r="NS105">
        <f t="shared" si="2941"/>
        <v>0</v>
      </c>
      <c r="NT105">
        <f t="shared" si="2942"/>
        <v>0</v>
      </c>
      <c r="NU105">
        <f t="shared" si="2943"/>
        <v>0</v>
      </c>
      <c r="NV105">
        <f t="shared" si="2944"/>
        <v>0</v>
      </c>
      <c r="NW105">
        <f t="shared" si="2945"/>
        <v>0</v>
      </c>
      <c r="NX105">
        <f t="shared" si="2946"/>
        <v>0</v>
      </c>
      <c r="NY105">
        <f t="shared" si="2947"/>
        <v>0</v>
      </c>
      <c r="NZ105">
        <f t="shared" si="2948"/>
        <v>0</v>
      </c>
      <c r="OA105">
        <f t="shared" si="2949"/>
        <v>0</v>
      </c>
      <c r="OB105">
        <f t="shared" si="2950"/>
        <v>0</v>
      </c>
      <c r="OC105">
        <f t="shared" si="2951"/>
        <v>0</v>
      </c>
      <c r="OD105">
        <f t="shared" si="2952"/>
        <v>0</v>
      </c>
      <c r="OE105">
        <f t="shared" si="2953"/>
        <v>0</v>
      </c>
      <c r="OF105">
        <f t="shared" si="2954"/>
        <v>0</v>
      </c>
      <c r="OG105">
        <f t="shared" si="2955"/>
        <v>0</v>
      </c>
      <c r="OH105">
        <f t="shared" si="2956"/>
        <v>0</v>
      </c>
      <c r="OJ105" s="4">
        <f t="shared" si="2957"/>
        <v>200</v>
      </c>
      <c r="OK105" s="4">
        <f t="shared" si="2958"/>
        <v>46</v>
      </c>
      <c r="OL105" s="4">
        <f t="shared" si="2959"/>
        <v>151</v>
      </c>
      <c r="OM105" s="4">
        <f t="shared" si="2960"/>
        <v>0</v>
      </c>
      <c r="OP105" s="4">
        <f t="shared" si="2961"/>
        <v>397</v>
      </c>
      <c r="OQ105" s="4"/>
      <c r="OS105">
        <f t="shared" si="2962"/>
        <v>43</v>
      </c>
      <c r="OT105">
        <f t="shared" si="2963"/>
        <v>42</v>
      </c>
      <c r="OU105">
        <f t="shared" si="2964"/>
        <v>35</v>
      </c>
      <c r="OV105">
        <f t="shared" si="2965"/>
        <v>51</v>
      </c>
      <c r="OW105">
        <f t="shared" si="2966"/>
        <v>39</v>
      </c>
      <c r="OX105">
        <f t="shared" si="2967"/>
        <v>42</v>
      </c>
      <c r="OY105">
        <f t="shared" si="2968"/>
        <v>25</v>
      </c>
      <c r="OZ105">
        <f t="shared" si="2969"/>
        <v>21</v>
      </c>
      <c r="PA105">
        <f t="shared" si="2970"/>
        <v>38</v>
      </c>
      <c r="PB105">
        <f t="shared" si="2971"/>
        <v>61</v>
      </c>
      <c r="PC105">
        <f t="shared" si="2972"/>
        <v>0</v>
      </c>
      <c r="PD105">
        <f t="shared" si="2973"/>
        <v>0</v>
      </c>
      <c r="PE105">
        <f t="shared" si="2974"/>
        <v>0</v>
      </c>
      <c r="PF105">
        <f t="shared" si="2975"/>
        <v>0</v>
      </c>
      <c r="PG105">
        <f t="shared" si="2976"/>
        <v>0</v>
      </c>
      <c r="PH105">
        <f t="shared" si="2977"/>
        <v>0</v>
      </c>
      <c r="PI105">
        <f t="shared" si="2978"/>
        <v>0</v>
      </c>
      <c r="PJ105">
        <f t="shared" si="2979"/>
        <v>0</v>
      </c>
      <c r="PK105">
        <f t="shared" si="2980"/>
        <v>0</v>
      </c>
      <c r="PL105">
        <f t="shared" si="2981"/>
        <v>0</v>
      </c>
      <c r="PM105">
        <f t="shared" si="2982"/>
        <v>0</v>
      </c>
      <c r="PN105">
        <f t="shared" si="2983"/>
        <v>0</v>
      </c>
      <c r="PO105">
        <f t="shared" si="2984"/>
        <v>0</v>
      </c>
      <c r="PP105">
        <f t="shared" si="2985"/>
        <v>0</v>
      </c>
      <c r="PQ105">
        <f t="shared" si="2986"/>
        <v>0</v>
      </c>
      <c r="PR105">
        <f t="shared" si="2987"/>
        <v>0</v>
      </c>
      <c r="PS105">
        <f t="shared" si="2988"/>
        <v>0</v>
      </c>
      <c r="PT105">
        <f t="shared" si="2989"/>
        <v>0</v>
      </c>
      <c r="PU105">
        <f t="shared" si="2990"/>
        <v>0</v>
      </c>
      <c r="PV105">
        <f t="shared" si="2991"/>
        <v>0</v>
      </c>
      <c r="PW105">
        <f t="shared" si="2992"/>
        <v>0</v>
      </c>
      <c r="PX105">
        <f t="shared" si="2993"/>
        <v>0</v>
      </c>
      <c r="PY105">
        <f t="shared" si="2994"/>
        <v>0</v>
      </c>
      <c r="PZ105">
        <f t="shared" si="2995"/>
        <v>0</v>
      </c>
      <c r="QA105">
        <f t="shared" si="2996"/>
        <v>0</v>
      </c>
      <c r="QB105">
        <f t="shared" si="2997"/>
        <v>0</v>
      </c>
      <c r="QC105">
        <f t="shared" si="2998"/>
        <v>0</v>
      </c>
      <c r="QD105">
        <f t="shared" si="2999"/>
        <v>0</v>
      </c>
      <c r="QE105">
        <f t="shared" si="3000"/>
        <v>0</v>
      </c>
      <c r="QF105">
        <f t="shared" si="3001"/>
        <v>0</v>
      </c>
      <c r="QG105">
        <f t="shared" si="3002"/>
        <v>0</v>
      </c>
      <c r="QH105">
        <f t="shared" si="3003"/>
        <v>0</v>
      </c>
      <c r="QI105">
        <f t="shared" si="3004"/>
        <v>0</v>
      </c>
      <c r="QJ105">
        <f t="shared" si="3005"/>
        <v>0</v>
      </c>
      <c r="QK105">
        <f t="shared" si="3006"/>
        <v>0</v>
      </c>
      <c r="QL105">
        <f t="shared" si="3007"/>
        <v>0</v>
      </c>
      <c r="QM105">
        <f t="shared" si="3008"/>
        <v>0</v>
      </c>
      <c r="QN105">
        <f t="shared" si="3009"/>
        <v>0</v>
      </c>
      <c r="QO105">
        <f t="shared" si="3010"/>
        <v>0</v>
      </c>
      <c r="QP105">
        <f t="shared" si="3011"/>
        <v>0</v>
      </c>
      <c r="QQ105">
        <f t="shared" si="3012"/>
        <v>0</v>
      </c>
      <c r="QR105">
        <f t="shared" si="3013"/>
        <v>0</v>
      </c>
      <c r="QS105">
        <f t="shared" si="3014"/>
        <v>0</v>
      </c>
      <c r="QT105">
        <f t="shared" si="3015"/>
        <v>0</v>
      </c>
      <c r="QU105">
        <f t="shared" si="3016"/>
        <v>0</v>
      </c>
      <c r="QV105">
        <f t="shared" si="3017"/>
        <v>0</v>
      </c>
      <c r="QW105">
        <f t="shared" si="3018"/>
        <v>0</v>
      </c>
      <c r="QX105">
        <f t="shared" si="3019"/>
        <v>0</v>
      </c>
      <c r="QY105">
        <f t="shared" si="3020"/>
        <v>0</v>
      </c>
      <c r="QZ105">
        <f t="shared" si="3021"/>
        <v>0</v>
      </c>
      <c r="RA105">
        <f t="shared" si="3022"/>
        <v>0</v>
      </c>
      <c r="RB105">
        <f t="shared" si="3023"/>
        <v>0</v>
      </c>
      <c r="RC105">
        <f t="shared" si="3024"/>
        <v>0</v>
      </c>
      <c r="RD105">
        <f t="shared" si="3025"/>
        <v>0</v>
      </c>
      <c r="RE105">
        <f t="shared" si="3026"/>
        <v>0</v>
      </c>
      <c r="RF105">
        <f t="shared" si="3027"/>
        <v>0</v>
      </c>
      <c r="RG105">
        <f t="shared" si="3028"/>
        <v>0</v>
      </c>
      <c r="RH105">
        <f t="shared" si="3029"/>
        <v>0</v>
      </c>
      <c r="RI105">
        <f t="shared" si="3030"/>
        <v>0</v>
      </c>
      <c r="RJ105">
        <f t="shared" si="3031"/>
        <v>0</v>
      </c>
      <c r="RK105">
        <f t="shared" si="3032"/>
        <v>0</v>
      </c>
      <c r="RL105">
        <f t="shared" si="3033"/>
        <v>0</v>
      </c>
      <c r="RM105">
        <f t="shared" si="3034"/>
        <v>0</v>
      </c>
      <c r="RN105">
        <f t="shared" si="3035"/>
        <v>0</v>
      </c>
      <c r="RO105">
        <f t="shared" si="3036"/>
        <v>0</v>
      </c>
      <c r="RP105">
        <f t="shared" si="3037"/>
        <v>0</v>
      </c>
      <c r="RQ105">
        <f t="shared" si="3038"/>
        <v>0</v>
      </c>
      <c r="RR105">
        <f t="shared" si="3039"/>
        <v>0</v>
      </c>
      <c r="RS105">
        <f t="shared" si="3040"/>
        <v>0</v>
      </c>
      <c r="RT105">
        <f t="shared" si="3041"/>
        <v>0</v>
      </c>
      <c r="RU105">
        <f t="shared" si="3042"/>
        <v>0</v>
      </c>
      <c r="RV105">
        <f t="shared" si="3043"/>
        <v>0</v>
      </c>
      <c r="RW105">
        <f t="shared" si="3044"/>
        <v>0</v>
      </c>
      <c r="RX105">
        <f t="shared" si="3045"/>
        <v>0</v>
      </c>
      <c r="RY105">
        <f t="shared" si="3046"/>
        <v>0</v>
      </c>
      <c r="SA105" s="4">
        <f t="shared" si="3047"/>
        <v>19.350000000000001</v>
      </c>
      <c r="SB105" s="4">
        <f t="shared" si="3048"/>
        <v>8.11</v>
      </c>
      <c r="SC105" s="4">
        <f t="shared" si="3049"/>
        <v>12.71</v>
      </c>
      <c r="SD105" s="4">
        <f t="shared" si="3050"/>
        <v>0</v>
      </c>
      <c r="SF105" s="4">
        <f t="shared" si="3051"/>
        <v>40.17</v>
      </c>
      <c r="SI105">
        <f t="shared" si="3052"/>
        <v>4.2</v>
      </c>
      <c r="SJ105">
        <f t="shared" si="3053"/>
        <v>3.36</v>
      </c>
      <c r="SK105">
        <f t="shared" si="3054"/>
        <v>4.83</v>
      </c>
      <c r="SL105">
        <f t="shared" si="3055"/>
        <v>4.33</v>
      </c>
      <c r="SM105">
        <f t="shared" si="3056"/>
        <v>4.67</v>
      </c>
      <c r="SN105">
        <f t="shared" si="3057"/>
        <v>3.71</v>
      </c>
      <c r="SO105">
        <f t="shared" si="3058"/>
        <v>4</v>
      </c>
      <c r="SP105">
        <f t="shared" si="3059"/>
        <v>4.1100000000000003</v>
      </c>
      <c r="SQ105">
        <f t="shared" si="3060"/>
        <v>3.25</v>
      </c>
      <c r="SR105">
        <f t="shared" si="3061"/>
        <v>3.71</v>
      </c>
      <c r="SS105" t="str">
        <f t="shared" si="3062"/>
        <v>0</v>
      </c>
      <c r="ST105" t="str">
        <f t="shared" si="3063"/>
        <v>0</v>
      </c>
      <c r="SU105" t="str">
        <f t="shared" si="3064"/>
        <v>0</v>
      </c>
      <c r="SV105" t="str">
        <f t="shared" si="3065"/>
        <v>0</v>
      </c>
      <c r="SW105" t="str">
        <f t="shared" si="3066"/>
        <v>0</v>
      </c>
      <c r="SX105" t="str">
        <f t="shared" si="3067"/>
        <v>0</v>
      </c>
      <c r="SY105" t="str">
        <f t="shared" si="3068"/>
        <v>0</v>
      </c>
      <c r="SZ105" t="str">
        <f t="shared" si="3069"/>
        <v>0</v>
      </c>
      <c r="TA105" t="str">
        <f t="shared" si="3070"/>
        <v>0</v>
      </c>
      <c r="TB105" t="str">
        <f t="shared" si="3071"/>
        <v>0</v>
      </c>
      <c r="TC105" t="str">
        <f t="shared" si="3072"/>
        <v>0</v>
      </c>
      <c r="TD105" t="str">
        <f t="shared" si="3073"/>
        <v>0</v>
      </c>
      <c r="TE105" t="str">
        <f t="shared" si="3074"/>
        <v>0</v>
      </c>
      <c r="TF105" t="str">
        <f t="shared" si="3075"/>
        <v>0</v>
      </c>
      <c r="TG105" t="str">
        <f t="shared" si="3076"/>
        <v>0</v>
      </c>
      <c r="TH105" t="str">
        <f t="shared" si="3077"/>
        <v>0</v>
      </c>
      <c r="TI105" t="str">
        <f t="shared" si="3078"/>
        <v>0</v>
      </c>
      <c r="TJ105" t="str">
        <f t="shared" si="3079"/>
        <v>0</v>
      </c>
      <c r="TK105" t="str">
        <f t="shared" si="3080"/>
        <v>0</v>
      </c>
      <c r="TL105" t="str">
        <f t="shared" si="3081"/>
        <v>0</v>
      </c>
      <c r="TM105" t="str">
        <f t="shared" si="3082"/>
        <v>0</v>
      </c>
      <c r="TN105" t="str">
        <f t="shared" si="3083"/>
        <v>0</v>
      </c>
      <c r="TO105" t="str">
        <f t="shared" si="3084"/>
        <v>0</v>
      </c>
      <c r="TP105" t="str">
        <f t="shared" si="3085"/>
        <v>0</v>
      </c>
      <c r="TQ105" t="str">
        <f t="shared" si="3086"/>
        <v>0</v>
      </c>
      <c r="TR105" t="str">
        <f t="shared" si="3087"/>
        <v>0</v>
      </c>
      <c r="TS105" t="str">
        <f t="shared" si="3088"/>
        <v>0</v>
      </c>
      <c r="TT105" t="str">
        <f t="shared" si="3089"/>
        <v>0</v>
      </c>
      <c r="TU105" t="str">
        <f t="shared" si="3090"/>
        <v>0</v>
      </c>
      <c r="TV105" t="str">
        <f t="shared" si="3091"/>
        <v>0</v>
      </c>
      <c r="TW105" t="str">
        <f t="shared" si="3092"/>
        <v>0</v>
      </c>
      <c r="TX105" t="str">
        <f t="shared" si="3093"/>
        <v>0</v>
      </c>
      <c r="TY105" t="str">
        <f t="shared" si="3094"/>
        <v>0</v>
      </c>
      <c r="TZ105" t="str">
        <f t="shared" si="3095"/>
        <v>0</v>
      </c>
      <c r="UA105" t="str">
        <f t="shared" si="3096"/>
        <v>0</v>
      </c>
      <c r="UB105" t="str">
        <f t="shared" si="3097"/>
        <v>0</v>
      </c>
      <c r="UC105" t="str">
        <f t="shared" si="3098"/>
        <v>0</v>
      </c>
      <c r="UD105" t="str">
        <f t="shared" si="3099"/>
        <v>0</v>
      </c>
      <c r="UE105" t="str">
        <f t="shared" si="3100"/>
        <v>0</v>
      </c>
      <c r="UF105" t="str">
        <f t="shared" si="3101"/>
        <v>0</v>
      </c>
      <c r="UG105" t="str">
        <f t="shared" si="3102"/>
        <v>0</v>
      </c>
      <c r="UH105" t="str">
        <f t="shared" si="3103"/>
        <v>0</v>
      </c>
      <c r="UI105" t="str">
        <f t="shared" si="3104"/>
        <v>0</v>
      </c>
      <c r="UJ105" t="str">
        <f t="shared" si="3105"/>
        <v>0</v>
      </c>
      <c r="UK105" t="str">
        <f t="shared" si="3106"/>
        <v>0</v>
      </c>
      <c r="UL105" t="str">
        <f t="shared" si="3107"/>
        <v>0</v>
      </c>
      <c r="UM105" t="str">
        <f t="shared" si="3108"/>
        <v>0</v>
      </c>
      <c r="UN105" t="str">
        <f t="shared" si="3109"/>
        <v>0</v>
      </c>
      <c r="UO105" t="str">
        <f t="shared" si="3110"/>
        <v>0</v>
      </c>
      <c r="UP105" t="str">
        <f t="shared" si="3111"/>
        <v>0</v>
      </c>
      <c r="UQ105" t="str">
        <f t="shared" si="3112"/>
        <v>0</v>
      </c>
      <c r="UR105" t="str">
        <f t="shared" si="3113"/>
        <v>0</v>
      </c>
      <c r="US105" t="str">
        <f t="shared" si="3114"/>
        <v>0</v>
      </c>
      <c r="UT105" t="str">
        <f t="shared" si="3115"/>
        <v>0</v>
      </c>
      <c r="UU105" t="str">
        <f t="shared" si="3116"/>
        <v>0</v>
      </c>
      <c r="UV105" t="str">
        <f t="shared" si="3117"/>
        <v>0</v>
      </c>
      <c r="UW105" t="str">
        <f t="shared" si="3118"/>
        <v>0</v>
      </c>
      <c r="UX105" t="str">
        <f t="shared" si="3119"/>
        <v>0</v>
      </c>
      <c r="UY105" t="str">
        <f t="shared" si="3120"/>
        <v>0</v>
      </c>
      <c r="UZ105" t="str">
        <f t="shared" si="3121"/>
        <v>0</v>
      </c>
      <c r="VA105" t="str">
        <f t="shared" si="3122"/>
        <v>0</v>
      </c>
      <c r="VB105" t="str">
        <f t="shared" si="3123"/>
        <v>0</v>
      </c>
      <c r="VC105" t="str">
        <f t="shared" si="3124"/>
        <v>0</v>
      </c>
      <c r="VD105" t="str">
        <f t="shared" si="3125"/>
        <v>0</v>
      </c>
      <c r="VE105" t="str">
        <f t="shared" si="3126"/>
        <v>0</v>
      </c>
      <c r="VF105" t="str">
        <f t="shared" si="3127"/>
        <v>0</v>
      </c>
      <c r="VG105" t="str">
        <f t="shared" si="3128"/>
        <v>0</v>
      </c>
      <c r="VH105" t="str">
        <f t="shared" si="3129"/>
        <v>0</v>
      </c>
      <c r="VI105" t="str">
        <f t="shared" si="3130"/>
        <v>0</v>
      </c>
      <c r="VJ105" t="str">
        <f t="shared" si="3131"/>
        <v>0</v>
      </c>
      <c r="VK105" t="str">
        <f t="shared" si="3132"/>
        <v>0</v>
      </c>
      <c r="VL105" t="str">
        <f t="shared" si="3133"/>
        <v>0</v>
      </c>
      <c r="VM105" t="str">
        <f t="shared" si="3134"/>
        <v>0</v>
      </c>
      <c r="VN105" t="str">
        <f t="shared" si="3135"/>
        <v>0</v>
      </c>
      <c r="VO105" t="str">
        <f t="shared" si="3136"/>
        <v>0</v>
      </c>
      <c r="VQ105" s="4">
        <f t="shared" si="3137"/>
        <v>-13.809999999999999</v>
      </c>
      <c r="VR105" s="4">
        <f t="shared" si="3138"/>
        <v>-6.6800000000000006</v>
      </c>
      <c r="VS105" s="4">
        <f t="shared" si="3139"/>
        <v>-15.52</v>
      </c>
      <c r="VT105" s="4">
        <f t="shared" si="3140"/>
        <v>0</v>
      </c>
      <c r="VV105" s="4">
        <f t="shared" si="3141"/>
        <v>-36.01</v>
      </c>
      <c r="VY105">
        <f t="shared" si="3142"/>
        <v>2.35</v>
      </c>
      <c r="VZ105">
        <f t="shared" si="3143"/>
        <v>-2.94</v>
      </c>
      <c r="WA105">
        <f t="shared" si="3144"/>
        <v>-2.27</v>
      </c>
      <c r="WB105">
        <f t="shared" si="3145"/>
        <v>-0.16</v>
      </c>
      <c r="WC105">
        <f t="shared" si="3146"/>
        <v>-2.75</v>
      </c>
      <c r="WD105">
        <f t="shared" si="3147"/>
        <v>-3.91</v>
      </c>
      <c r="WE105">
        <f t="shared" si="3148"/>
        <v>-9.7200000000000006</v>
      </c>
      <c r="WF105">
        <f t="shared" si="3149"/>
        <v>3.04</v>
      </c>
      <c r="WG105">
        <f t="shared" si="3150"/>
        <v>-7.04</v>
      </c>
      <c r="WH105">
        <f t="shared" si="3151"/>
        <v>-12.61</v>
      </c>
      <c r="WI105">
        <f t="shared" si="3152"/>
        <v>0</v>
      </c>
      <c r="WJ105">
        <f t="shared" si="3153"/>
        <v>0</v>
      </c>
      <c r="WK105">
        <f t="shared" si="3154"/>
        <v>0</v>
      </c>
      <c r="WL105">
        <f t="shared" si="3155"/>
        <v>0</v>
      </c>
      <c r="WM105">
        <f t="shared" si="3156"/>
        <v>0</v>
      </c>
      <c r="WN105">
        <f t="shared" si="3157"/>
        <v>0</v>
      </c>
      <c r="WO105">
        <f t="shared" si="3158"/>
        <v>0</v>
      </c>
      <c r="WP105">
        <f t="shared" si="3159"/>
        <v>0</v>
      </c>
      <c r="WQ105">
        <f t="shared" si="3160"/>
        <v>0</v>
      </c>
      <c r="WR105">
        <f t="shared" si="3161"/>
        <v>0</v>
      </c>
      <c r="WS105">
        <f t="shared" si="3162"/>
        <v>0</v>
      </c>
      <c r="WT105">
        <f t="shared" si="3163"/>
        <v>0</v>
      </c>
      <c r="WU105">
        <f t="shared" si="3164"/>
        <v>0</v>
      </c>
      <c r="WV105">
        <f t="shared" si="3165"/>
        <v>0</v>
      </c>
      <c r="WW105">
        <f t="shared" si="3166"/>
        <v>0</v>
      </c>
      <c r="WX105">
        <f t="shared" si="3167"/>
        <v>0</v>
      </c>
      <c r="WY105">
        <f t="shared" si="3168"/>
        <v>0</v>
      </c>
      <c r="WZ105">
        <f t="shared" si="3169"/>
        <v>0</v>
      </c>
      <c r="XA105">
        <f t="shared" si="3170"/>
        <v>0</v>
      </c>
      <c r="XB105">
        <f t="shared" si="3171"/>
        <v>0</v>
      </c>
      <c r="XC105">
        <f t="shared" si="3172"/>
        <v>0</v>
      </c>
      <c r="XD105">
        <f t="shared" si="3173"/>
        <v>0</v>
      </c>
      <c r="XE105">
        <f t="shared" si="3174"/>
        <v>0</v>
      </c>
      <c r="XF105">
        <f t="shared" si="3175"/>
        <v>0</v>
      </c>
      <c r="XG105">
        <f t="shared" si="3176"/>
        <v>0</v>
      </c>
      <c r="XH105">
        <f t="shared" si="3177"/>
        <v>0</v>
      </c>
      <c r="XI105">
        <f t="shared" si="3178"/>
        <v>0</v>
      </c>
      <c r="XJ105">
        <f t="shared" si="3179"/>
        <v>0</v>
      </c>
      <c r="XK105">
        <f t="shared" si="3180"/>
        <v>0</v>
      </c>
      <c r="XL105">
        <f t="shared" si="3181"/>
        <v>0</v>
      </c>
      <c r="XM105">
        <f t="shared" si="3182"/>
        <v>0</v>
      </c>
      <c r="XN105">
        <f t="shared" si="3183"/>
        <v>0</v>
      </c>
      <c r="XO105">
        <f t="shared" si="3184"/>
        <v>0</v>
      </c>
      <c r="XP105">
        <f t="shared" si="3185"/>
        <v>0</v>
      </c>
      <c r="XQ105">
        <f t="shared" si="3186"/>
        <v>0</v>
      </c>
      <c r="XR105">
        <f t="shared" si="3187"/>
        <v>0</v>
      </c>
      <c r="XS105">
        <f t="shared" si="3188"/>
        <v>0</v>
      </c>
      <c r="XT105">
        <f t="shared" si="3189"/>
        <v>0</v>
      </c>
      <c r="XU105">
        <f t="shared" si="3190"/>
        <v>0</v>
      </c>
      <c r="XV105">
        <f t="shared" si="3191"/>
        <v>0</v>
      </c>
      <c r="XW105">
        <f t="shared" si="3192"/>
        <v>0</v>
      </c>
      <c r="XX105">
        <f t="shared" si="3193"/>
        <v>0</v>
      </c>
      <c r="XY105">
        <f t="shared" si="3194"/>
        <v>0</v>
      </c>
      <c r="XZ105">
        <f t="shared" si="3195"/>
        <v>0</v>
      </c>
      <c r="YA105">
        <f t="shared" si="3196"/>
        <v>0</v>
      </c>
      <c r="YB105">
        <f t="shared" si="3197"/>
        <v>0</v>
      </c>
      <c r="YC105">
        <f t="shared" si="3198"/>
        <v>0</v>
      </c>
      <c r="YD105">
        <f t="shared" si="3199"/>
        <v>0</v>
      </c>
      <c r="YE105">
        <f t="shared" si="3200"/>
        <v>0</v>
      </c>
      <c r="YF105">
        <f t="shared" si="3201"/>
        <v>0</v>
      </c>
      <c r="YG105">
        <f t="shared" si="3202"/>
        <v>0</v>
      </c>
      <c r="YH105">
        <f t="shared" si="3203"/>
        <v>0</v>
      </c>
      <c r="YI105">
        <f t="shared" si="3204"/>
        <v>0</v>
      </c>
      <c r="YJ105">
        <f t="shared" si="3205"/>
        <v>0</v>
      </c>
      <c r="YK105">
        <f t="shared" si="3206"/>
        <v>0</v>
      </c>
      <c r="YL105">
        <f t="shared" si="3207"/>
        <v>0</v>
      </c>
      <c r="YM105">
        <f t="shared" si="3208"/>
        <v>0</v>
      </c>
      <c r="YN105">
        <f t="shared" si="3209"/>
        <v>0</v>
      </c>
      <c r="YO105">
        <f t="shared" si="3210"/>
        <v>0</v>
      </c>
      <c r="YP105">
        <f t="shared" si="3211"/>
        <v>0</v>
      </c>
      <c r="YQ105">
        <f t="shared" si="3212"/>
        <v>0</v>
      </c>
      <c r="YR105">
        <f t="shared" si="3213"/>
        <v>0</v>
      </c>
      <c r="YS105">
        <f t="shared" si="3214"/>
        <v>0</v>
      </c>
      <c r="YT105">
        <f t="shared" si="3215"/>
        <v>0</v>
      </c>
      <c r="YU105">
        <f t="shared" si="3216"/>
        <v>0</v>
      </c>
      <c r="YV105">
        <f t="shared" si="3217"/>
        <v>0</v>
      </c>
      <c r="YW105">
        <f t="shared" si="3218"/>
        <v>0</v>
      </c>
      <c r="YX105">
        <f t="shared" si="3219"/>
        <v>0</v>
      </c>
      <c r="YY105">
        <f t="shared" si="3220"/>
        <v>0</v>
      </c>
      <c r="YZ105">
        <f t="shared" si="3221"/>
        <v>0</v>
      </c>
      <c r="ZA105">
        <f t="shared" si="3222"/>
        <v>0</v>
      </c>
      <c r="ZB105">
        <f t="shared" si="3223"/>
        <v>0</v>
      </c>
      <c r="ZC105">
        <f t="shared" si="3224"/>
        <v>0</v>
      </c>
      <c r="ZD105">
        <f t="shared" si="3225"/>
        <v>0</v>
      </c>
      <c r="ZE105">
        <f t="shared" si="3226"/>
        <v>0</v>
      </c>
      <c r="ZG105" s="4">
        <f t="shared" si="3227"/>
        <v>313</v>
      </c>
      <c r="ZH105" s="4">
        <f t="shared" si="3228"/>
        <v>113</v>
      </c>
      <c r="ZI105" s="4">
        <f t="shared" si="3229"/>
        <v>175</v>
      </c>
      <c r="ZJ105" s="4">
        <f t="shared" si="3230"/>
        <v>0</v>
      </c>
      <c r="ZL105" s="4">
        <f t="shared" si="3231"/>
        <v>601</v>
      </c>
      <c r="ZO105">
        <f t="shared" si="3232"/>
        <v>60</v>
      </c>
      <c r="ZP105">
        <f t="shared" si="3233"/>
        <v>73</v>
      </c>
      <c r="ZQ105">
        <f t="shared" si="3234"/>
        <v>58</v>
      </c>
      <c r="ZR105">
        <f t="shared" si="3235"/>
        <v>61</v>
      </c>
      <c r="ZS105">
        <f t="shared" si="3236"/>
        <v>54</v>
      </c>
      <c r="ZT105">
        <f t="shared" si="3237"/>
        <v>61</v>
      </c>
      <c r="ZU105">
        <f t="shared" si="3238"/>
        <v>63</v>
      </c>
      <c r="ZV105">
        <f t="shared" si="3239"/>
        <v>50</v>
      </c>
      <c r="ZW105">
        <f t="shared" si="3240"/>
        <v>61</v>
      </c>
      <c r="ZX105">
        <f t="shared" si="3241"/>
        <v>60</v>
      </c>
      <c r="ZY105">
        <f t="shared" si="3242"/>
        <v>0</v>
      </c>
      <c r="ZZ105">
        <f t="shared" si="3243"/>
        <v>0</v>
      </c>
      <c r="AAA105">
        <f t="shared" si="3244"/>
        <v>0</v>
      </c>
      <c r="AAB105">
        <f t="shared" si="3245"/>
        <v>0</v>
      </c>
      <c r="AAC105">
        <f t="shared" si="3246"/>
        <v>0</v>
      </c>
      <c r="AAD105">
        <f t="shared" si="3247"/>
        <v>0</v>
      </c>
      <c r="AAE105">
        <f t="shared" si="3248"/>
        <v>0</v>
      </c>
      <c r="AAF105">
        <f t="shared" si="3249"/>
        <v>0</v>
      </c>
      <c r="AAG105">
        <f t="shared" si="3250"/>
        <v>0</v>
      </c>
      <c r="AAH105">
        <f t="shared" si="3251"/>
        <v>0</v>
      </c>
      <c r="AAI105">
        <f t="shared" si="3252"/>
        <v>0</v>
      </c>
      <c r="AAJ105">
        <f t="shared" si="3253"/>
        <v>0</v>
      </c>
      <c r="AAK105">
        <f t="shared" si="3254"/>
        <v>0</v>
      </c>
      <c r="AAL105">
        <f t="shared" si="3255"/>
        <v>0</v>
      </c>
      <c r="AAM105">
        <f t="shared" si="3256"/>
        <v>0</v>
      </c>
      <c r="AAN105">
        <f t="shared" si="3257"/>
        <v>0</v>
      </c>
      <c r="AAO105">
        <f t="shared" si="3258"/>
        <v>0</v>
      </c>
      <c r="AAP105">
        <f t="shared" si="3259"/>
        <v>0</v>
      </c>
      <c r="AAQ105">
        <f t="shared" si="3260"/>
        <v>0</v>
      </c>
      <c r="AAR105">
        <f t="shared" si="3261"/>
        <v>0</v>
      </c>
      <c r="AAS105">
        <f t="shared" si="3262"/>
        <v>0</v>
      </c>
      <c r="AAT105">
        <f t="shared" si="3263"/>
        <v>0</v>
      </c>
      <c r="AAU105">
        <f t="shared" si="3264"/>
        <v>0</v>
      </c>
      <c r="AAV105">
        <f t="shared" si="3265"/>
        <v>0</v>
      </c>
      <c r="AAW105">
        <f t="shared" si="3266"/>
        <v>0</v>
      </c>
      <c r="AAX105">
        <f t="shared" si="3267"/>
        <v>0</v>
      </c>
      <c r="AAY105">
        <f t="shared" si="3268"/>
        <v>0</v>
      </c>
      <c r="AAZ105">
        <f t="shared" si="3269"/>
        <v>0</v>
      </c>
      <c r="ABA105">
        <f t="shared" si="3270"/>
        <v>0</v>
      </c>
      <c r="ABB105">
        <f t="shared" si="3271"/>
        <v>0</v>
      </c>
      <c r="ABC105">
        <f t="shared" si="3272"/>
        <v>0</v>
      </c>
      <c r="ABD105">
        <f t="shared" si="3273"/>
        <v>0</v>
      </c>
      <c r="ABE105">
        <f t="shared" si="3274"/>
        <v>0</v>
      </c>
      <c r="ABF105">
        <f t="shared" si="3275"/>
        <v>0</v>
      </c>
      <c r="ABG105">
        <f t="shared" si="3276"/>
        <v>0</v>
      </c>
      <c r="ABH105">
        <f t="shared" si="3277"/>
        <v>0</v>
      </c>
      <c r="ABI105">
        <f t="shared" si="3278"/>
        <v>0</v>
      </c>
      <c r="ABJ105">
        <f t="shared" si="3279"/>
        <v>0</v>
      </c>
      <c r="ABK105">
        <f t="shared" si="3280"/>
        <v>0</v>
      </c>
      <c r="ABL105">
        <f t="shared" si="3281"/>
        <v>0</v>
      </c>
      <c r="ABM105">
        <f t="shared" si="3282"/>
        <v>0</v>
      </c>
      <c r="ABN105">
        <f t="shared" si="3283"/>
        <v>0</v>
      </c>
      <c r="ABO105">
        <f t="shared" si="3284"/>
        <v>0</v>
      </c>
      <c r="ABP105">
        <f t="shared" si="3285"/>
        <v>0</v>
      </c>
      <c r="ABQ105">
        <f t="shared" si="3286"/>
        <v>0</v>
      </c>
      <c r="ABR105">
        <f t="shared" si="3287"/>
        <v>0</v>
      </c>
      <c r="ABS105">
        <f t="shared" si="3288"/>
        <v>0</v>
      </c>
      <c r="ABT105">
        <f t="shared" si="3289"/>
        <v>0</v>
      </c>
      <c r="ABU105">
        <f t="shared" si="3290"/>
        <v>0</v>
      </c>
      <c r="ABV105">
        <f t="shared" si="3291"/>
        <v>0</v>
      </c>
      <c r="ABW105">
        <f t="shared" si="3292"/>
        <v>0</v>
      </c>
      <c r="ABX105">
        <f t="shared" si="3293"/>
        <v>0</v>
      </c>
      <c r="ABY105">
        <f t="shared" si="3294"/>
        <v>0</v>
      </c>
      <c r="ABZ105">
        <f t="shared" si="3295"/>
        <v>0</v>
      </c>
      <c r="ACA105">
        <f t="shared" si="3296"/>
        <v>0</v>
      </c>
      <c r="ACB105">
        <f t="shared" si="3297"/>
        <v>0</v>
      </c>
      <c r="ACC105">
        <f t="shared" si="3298"/>
        <v>0</v>
      </c>
      <c r="ACD105">
        <f t="shared" si="3299"/>
        <v>0</v>
      </c>
      <c r="ACE105">
        <f t="shared" si="3300"/>
        <v>0</v>
      </c>
      <c r="ACF105">
        <f t="shared" si="3301"/>
        <v>0</v>
      </c>
      <c r="ACG105">
        <f t="shared" si="3302"/>
        <v>0</v>
      </c>
      <c r="ACH105">
        <f t="shared" si="3303"/>
        <v>0</v>
      </c>
      <c r="ACI105">
        <f t="shared" si="3304"/>
        <v>0</v>
      </c>
      <c r="ACJ105">
        <f t="shared" si="3305"/>
        <v>0</v>
      </c>
      <c r="ACK105">
        <f t="shared" si="3306"/>
        <v>0</v>
      </c>
      <c r="ACL105">
        <f t="shared" si="3307"/>
        <v>0</v>
      </c>
      <c r="ACM105">
        <f t="shared" si="3308"/>
        <v>0</v>
      </c>
      <c r="ACN105">
        <f t="shared" si="3309"/>
        <v>0</v>
      </c>
      <c r="ACO105">
        <f t="shared" si="3310"/>
        <v>0</v>
      </c>
      <c r="ACP105">
        <f t="shared" si="3311"/>
        <v>0</v>
      </c>
      <c r="ACQ105">
        <f t="shared" si="3312"/>
        <v>0</v>
      </c>
      <c r="ACR105">
        <f t="shared" si="3313"/>
        <v>0</v>
      </c>
      <c r="ACS105">
        <f t="shared" si="3314"/>
        <v>0</v>
      </c>
      <c r="ACT105">
        <f t="shared" si="3315"/>
        <v>0</v>
      </c>
      <c r="ACU105">
        <f t="shared" si="3316"/>
        <v>0</v>
      </c>
      <c r="ACW105" s="4">
        <f t="shared" si="3317"/>
        <v>121.2</v>
      </c>
      <c r="ACX105" s="4">
        <f t="shared" si="3318"/>
        <v>144</v>
      </c>
      <c r="ACY105" s="4">
        <f t="shared" si="3319"/>
        <v>117.6</v>
      </c>
      <c r="ACZ105" s="4">
        <f t="shared" si="3320"/>
        <v>0</v>
      </c>
      <c r="ADA105" s="88">
        <f t="shared" si="3321"/>
        <v>8.4852813742385695</v>
      </c>
      <c r="ADB105" s="4">
        <f t="shared" si="3322"/>
        <v>382.79999999999995</v>
      </c>
      <c r="ADC105" s="5">
        <f t="shared" si="3323"/>
        <v>4.9234134500364686</v>
      </c>
      <c r="ADD105" s="5">
        <f t="shared" si="3324"/>
        <v>6.2609903369994111</v>
      </c>
      <c r="ADE105">
        <f t="shared" si="3325"/>
        <v>13.2</v>
      </c>
      <c r="ADF105">
        <f t="shared" si="3326"/>
        <v>47.5</v>
      </c>
      <c r="ADG105">
        <f t="shared" si="3327"/>
        <v>30.8</v>
      </c>
      <c r="ADH105">
        <f t="shared" si="3328"/>
        <v>73.2</v>
      </c>
      <c r="ADI105">
        <f t="shared" si="3329"/>
        <v>30.4</v>
      </c>
      <c r="ADJ105">
        <f t="shared" si="3330"/>
        <v>24.8</v>
      </c>
      <c r="ADK105">
        <f t="shared" si="3331"/>
        <v>69.7</v>
      </c>
      <c r="ADL105">
        <f t="shared" si="3332"/>
        <v>74.3</v>
      </c>
      <c r="ADM105">
        <f t="shared" si="3333"/>
        <v>4.9000000000000004</v>
      </c>
      <c r="ADN105">
        <f t="shared" si="3334"/>
        <v>14</v>
      </c>
      <c r="ADO105">
        <f t="shared" si="3335"/>
        <v>0</v>
      </c>
      <c r="ADP105">
        <f t="shared" si="3336"/>
        <v>0</v>
      </c>
      <c r="ADQ105">
        <f t="shared" si="3337"/>
        <v>0</v>
      </c>
      <c r="ADR105">
        <f t="shared" si="3338"/>
        <v>0</v>
      </c>
      <c r="ADS105">
        <f t="shared" si="3339"/>
        <v>0</v>
      </c>
      <c r="ADT105">
        <f t="shared" si="3340"/>
        <v>0</v>
      </c>
      <c r="ADU105">
        <f t="shared" si="3341"/>
        <v>0</v>
      </c>
      <c r="ADV105">
        <f t="shared" si="3342"/>
        <v>0</v>
      </c>
      <c r="ADW105">
        <f t="shared" si="3343"/>
        <v>0</v>
      </c>
      <c r="ADX105">
        <f t="shared" si="3344"/>
        <v>0</v>
      </c>
      <c r="ADY105">
        <f t="shared" si="3345"/>
        <v>0</v>
      </c>
      <c r="ADZ105">
        <f t="shared" si="3346"/>
        <v>0</v>
      </c>
      <c r="AEA105">
        <f t="shared" si="3347"/>
        <v>0</v>
      </c>
      <c r="AEB105">
        <f t="shared" si="3348"/>
        <v>0</v>
      </c>
      <c r="AEC105">
        <f t="shared" si="3349"/>
        <v>0</v>
      </c>
      <c r="AED105">
        <f t="shared" si="3350"/>
        <v>0</v>
      </c>
      <c r="AEE105">
        <f t="shared" si="3351"/>
        <v>0</v>
      </c>
      <c r="AEF105">
        <f t="shared" si="3352"/>
        <v>0</v>
      </c>
      <c r="AEG105">
        <f t="shared" si="3353"/>
        <v>0</v>
      </c>
      <c r="AEH105">
        <f t="shared" si="3354"/>
        <v>0</v>
      </c>
      <c r="AEI105">
        <f t="shared" si="3355"/>
        <v>0</v>
      </c>
      <c r="AEJ105">
        <f t="shared" si="3356"/>
        <v>0</v>
      </c>
      <c r="AEK105">
        <f t="shared" si="3357"/>
        <v>0</v>
      </c>
      <c r="AEL105">
        <f t="shared" si="3358"/>
        <v>0</v>
      </c>
      <c r="AEM105">
        <f t="shared" si="3359"/>
        <v>0</v>
      </c>
      <c r="AEN105">
        <f t="shared" si="3360"/>
        <v>0</v>
      </c>
      <c r="AEO105">
        <f t="shared" si="3361"/>
        <v>0</v>
      </c>
      <c r="AEP105">
        <f t="shared" si="3362"/>
        <v>0</v>
      </c>
      <c r="AEQ105">
        <f t="shared" si="3363"/>
        <v>0</v>
      </c>
      <c r="AER105">
        <f t="shared" si="3364"/>
        <v>0</v>
      </c>
      <c r="AES105">
        <f t="shared" si="3365"/>
        <v>0</v>
      </c>
      <c r="AET105">
        <f t="shared" si="3366"/>
        <v>0</v>
      </c>
      <c r="AEU105">
        <f t="shared" si="3367"/>
        <v>0</v>
      </c>
      <c r="AEV105">
        <f t="shared" si="3368"/>
        <v>0</v>
      </c>
      <c r="AEW105">
        <f t="shared" si="3369"/>
        <v>0</v>
      </c>
      <c r="AEX105">
        <f t="shared" si="3370"/>
        <v>0</v>
      </c>
      <c r="AEY105">
        <f t="shared" si="3371"/>
        <v>0</v>
      </c>
      <c r="AEZ105">
        <f t="shared" si="3372"/>
        <v>0</v>
      </c>
      <c r="AFA105">
        <f t="shared" si="3373"/>
        <v>0</v>
      </c>
      <c r="AFB105">
        <f t="shared" si="3374"/>
        <v>0</v>
      </c>
      <c r="AFC105">
        <f t="shared" si="3375"/>
        <v>0</v>
      </c>
      <c r="AFD105">
        <f t="shared" si="3376"/>
        <v>0</v>
      </c>
      <c r="AFE105">
        <f t="shared" si="3377"/>
        <v>0</v>
      </c>
      <c r="AFF105">
        <f t="shared" si="3378"/>
        <v>0</v>
      </c>
      <c r="AFG105">
        <f t="shared" si="3379"/>
        <v>0</v>
      </c>
      <c r="AFH105">
        <f t="shared" si="3380"/>
        <v>0</v>
      </c>
      <c r="AFI105">
        <f t="shared" si="3381"/>
        <v>0</v>
      </c>
      <c r="AFJ105">
        <f t="shared" si="3382"/>
        <v>0</v>
      </c>
      <c r="AFK105">
        <f t="shared" si="3383"/>
        <v>0</v>
      </c>
      <c r="AFL105">
        <f t="shared" si="3384"/>
        <v>0</v>
      </c>
      <c r="AFM105">
        <f t="shared" si="3385"/>
        <v>0</v>
      </c>
      <c r="AFN105">
        <f t="shared" si="3386"/>
        <v>0</v>
      </c>
      <c r="AFO105">
        <f t="shared" si="3387"/>
        <v>0</v>
      </c>
      <c r="AFP105">
        <f t="shared" si="3388"/>
        <v>0</v>
      </c>
      <c r="AFQ105">
        <f t="shared" si="3389"/>
        <v>0</v>
      </c>
      <c r="AFR105">
        <f t="shared" si="3390"/>
        <v>0</v>
      </c>
      <c r="AFS105">
        <f t="shared" si="3391"/>
        <v>0</v>
      </c>
      <c r="AFT105">
        <f t="shared" si="3392"/>
        <v>0</v>
      </c>
      <c r="AFU105">
        <f t="shared" si="3393"/>
        <v>0</v>
      </c>
      <c r="AFV105">
        <f t="shared" si="3394"/>
        <v>0</v>
      </c>
      <c r="AFW105">
        <f t="shared" si="3395"/>
        <v>0</v>
      </c>
      <c r="AFX105">
        <f t="shared" si="3396"/>
        <v>0</v>
      </c>
      <c r="AFY105">
        <f t="shared" si="3397"/>
        <v>0</v>
      </c>
      <c r="AFZ105">
        <f t="shared" si="3398"/>
        <v>0</v>
      </c>
      <c r="AGA105">
        <f t="shared" si="3399"/>
        <v>0</v>
      </c>
      <c r="AGB105">
        <f t="shared" si="3400"/>
        <v>0</v>
      </c>
      <c r="AGC105">
        <f t="shared" si="3401"/>
        <v>0</v>
      </c>
      <c r="AGD105">
        <f t="shared" si="3402"/>
        <v>0</v>
      </c>
      <c r="AGE105">
        <f t="shared" si="3403"/>
        <v>0</v>
      </c>
      <c r="AGF105">
        <f t="shared" si="3404"/>
        <v>0</v>
      </c>
      <c r="AGG105">
        <f t="shared" si="3405"/>
        <v>0</v>
      </c>
      <c r="AGH105">
        <f t="shared" si="3406"/>
        <v>0</v>
      </c>
      <c r="AGI105">
        <f t="shared" si="3407"/>
        <v>0</v>
      </c>
      <c r="AGJ105">
        <f t="shared" si="3408"/>
        <v>0</v>
      </c>
      <c r="AGK105">
        <f t="shared" si="3409"/>
        <v>0</v>
      </c>
      <c r="AGM105" s="88">
        <f t="shared" si="3410"/>
        <v>74</v>
      </c>
      <c r="AGN105" s="88">
        <v>74</v>
      </c>
      <c r="AGO105">
        <v>10</v>
      </c>
      <c r="AGP105">
        <f t="shared" si="3411"/>
        <v>10</v>
      </c>
      <c r="AGQ105">
        <f t="shared" si="3412"/>
        <v>10</v>
      </c>
      <c r="AGR105">
        <f t="shared" si="3413"/>
        <v>10</v>
      </c>
      <c r="AGS105">
        <f t="shared" si="3414"/>
        <v>7</v>
      </c>
      <c r="AGT105">
        <f t="shared" si="3415"/>
        <v>10</v>
      </c>
      <c r="AGU105">
        <f t="shared" si="3416"/>
        <v>10</v>
      </c>
      <c r="AGV105">
        <f t="shared" si="3417"/>
        <v>4</v>
      </c>
      <c r="AGW105">
        <f t="shared" si="3418"/>
        <v>1</v>
      </c>
      <c r="AGX105">
        <f t="shared" si="3419"/>
        <v>10</v>
      </c>
      <c r="AGY105">
        <f t="shared" si="3420"/>
        <v>10</v>
      </c>
      <c r="AGZ105">
        <f t="shared" si="3421"/>
        <v>0</v>
      </c>
      <c r="AHA105">
        <f t="shared" si="3422"/>
        <v>0</v>
      </c>
      <c r="AHB105">
        <f t="shared" si="3423"/>
        <v>0</v>
      </c>
      <c r="AHC105">
        <f t="shared" si="3424"/>
        <v>0</v>
      </c>
      <c r="AHD105">
        <f t="shared" si="3425"/>
        <v>0</v>
      </c>
      <c r="AHE105">
        <f t="shared" si="3426"/>
        <v>0</v>
      </c>
      <c r="AHF105">
        <f t="shared" si="3427"/>
        <v>0</v>
      </c>
      <c r="AHG105">
        <f t="shared" si="3428"/>
        <v>0</v>
      </c>
      <c r="AHH105">
        <f t="shared" si="3429"/>
        <v>0</v>
      </c>
      <c r="AHI105">
        <f t="shared" si="3430"/>
        <v>0</v>
      </c>
      <c r="AHJ105">
        <f t="shared" si="3431"/>
        <v>0</v>
      </c>
      <c r="AHK105">
        <f t="shared" si="3432"/>
        <v>0</v>
      </c>
      <c r="AHL105">
        <f t="shared" si="3433"/>
        <v>0</v>
      </c>
      <c r="AHM105">
        <f t="shared" si="3434"/>
        <v>0</v>
      </c>
      <c r="AHN105">
        <f t="shared" si="3435"/>
        <v>0</v>
      </c>
      <c r="AHO105">
        <f t="shared" si="3436"/>
        <v>0</v>
      </c>
      <c r="AHP105">
        <f t="shared" si="3437"/>
        <v>0</v>
      </c>
      <c r="AHQ105">
        <f t="shared" si="3438"/>
        <v>0</v>
      </c>
      <c r="AHR105">
        <f t="shared" si="3439"/>
        <v>0</v>
      </c>
      <c r="AHS105">
        <f t="shared" si="3440"/>
        <v>0</v>
      </c>
      <c r="AHT105">
        <f t="shared" si="3441"/>
        <v>0</v>
      </c>
      <c r="AHU105">
        <f t="shared" si="3442"/>
        <v>0</v>
      </c>
      <c r="AHV105">
        <f t="shared" si="3443"/>
        <v>0</v>
      </c>
      <c r="AHW105">
        <f t="shared" si="3444"/>
        <v>0</v>
      </c>
      <c r="AHX105">
        <f t="shared" si="3445"/>
        <v>0</v>
      </c>
      <c r="AHY105">
        <f t="shared" si="3446"/>
        <v>0</v>
      </c>
      <c r="AHZ105">
        <f t="shared" si="3447"/>
        <v>0</v>
      </c>
      <c r="AIA105">
        <f t="shared" si="3448"/>
        <v>0</v>
      </c>
      <c r="AIB105">
        <f t="shared" si="3449"/>
        <v>0</v>
      </c>
      <c r="AIC105">
        <f t="shared" si="3450"/>
        <v>0</v>
      </c>
      <c r="AID105">
        <f t="shared" si="3451"/>
        <v>0</v>
      </c>
      <c r="AIE105">
        <f t="shared" si="3452"/>
        <v>0</v>
      </c>
      <c r="AIF105">
        <f t="shared" si="3453"/>
        <v>0</v>
      </c>
      <c r="AIG105">
        <f t="shared" si="3454"/>
        <v>0</v>
      </c>
      <c r="AIH105">
        <f t="shared" si="3455"/>
        <v>0</v>
      </c>
      <c r="AII105">
        <f t="shared" si="3456"/>
        <v>0</v>
      </c>
      <c r="AIJ105">
        <f t="shared" si="3457"/>
        <v>0</v>
      </c>
      <c r="AIK105">
        <f t="shared" si="3458"/>
        <v>0</v>
      </c>
      <c r="AIL105">
        <f t="shared" si="3459"/>
        <v>0</v>
      </c>
      <c r="AIM105">
        <f t="shared" si="3460"/>
        <v>0</v>
      </c>
      <c r="AIN105">
        <f t="shared" si="3461"/>
        <v>0</v>
      </c>
      <c r="AIO105">
        <f t="shared" si="3462"/>
        <v>0</v>
      </c>
      <c r="AIP105">
        <f t="shared" si="3463"/>
        <v>0</v>
      </c>
      <c r="AIQ105">
        <f t="shared" si="3464"/>
        <v>0</v>
      </c>
      <c r="AIR105">
        <f t="shared" si="3465"/>
        <v>0</v>
      </c>
      <c r="AIS105">
        <f t="shared" si="3466"/>
        <v>0</v>
      </c>
      <c r="AIT105">
        <f t="shared" si="3467"/>
        <v>0</v>
      </c>
      <c r="AIU105">
        <f t="shared" si="3468"/>
        <v>0</v>
      </c>
      <c r="AIV105">
        <f t="shared" si="3469"/>
        <v>0</v>
      </c>
      <c r="AIW105">
        <f t="shared" si="3470"/>
        <v>0</v>
      </c>
      <c r="AIX105">
        <f t="shared" si="3471"/>
        <v>0</v>
      </c>
      <c r="AIY105">
        <f t="shared" si="3472"/>
        <v>0</v>
      </c>
      <c r="AIZ105">
        <f t="shared" si="3473"/>
        <v>0</v>
      </c>
      <c r="AJA105">
        <f t="shared" si="3474"/>
        <v>0</v>
      </c>
      <c r="AJB105">
        <f t="shared" si="3475"/>
        <v>0</v>
      </c>
      <c r="AJC105">
        <f t="shared" si="3476"/>
        <v>0</v>
      </c>
      <c r="AJD105">
        <f t="shared" si="3477"/>
        <v>0</v>
      </c>
      <c r="AJE105">
        <f t="shared" si="3478"/>
        <v>0</v>
      </c>
      <c r="AJF105">
        <f t="shared" si="3479"/>
        <v>0</v>
      </c>
      <c r="AJG105">
        <f t="shared" si="3480"/>
        <v>0</v>
      </c>
      <c r="AJH105">
        <f t="shared" si="3481"/>
        <v>0</v>
      </c>
      <c r="AJI105">
        <f t="shared" si="3482"/>
        <v>0</v>
      </c>
      <c r="AJJ105">
        <f t="shared" si="3483"/>
        <v>0</v>
      </c>
      <c r="AJK105">
        <f t="shared" si="3484"/>
        <v>0</v>
      </c>
      <c r="AJL105">
        <f t="shared" si="3485"/>
        <v>0</v>
      </c>
      <c r="AJM105">
        <f t="shared" si="3486"/>
        <v>0</v>
      </c>
      <c r="AJN105">
        <f t="shared" si="3487"/>
        <v>0</v>
      </c>
      <c r="AJO105">
        <f t="shared" si="3488"/>
        <v>0</v>
      </c>
      <c r="AJP105">
        <f t="shared" si="3489"/>
        <v>0</v>
      </c>
      <c r="AJQ105">
        <f t="shared" si="3490"/>
        <v>0</v>
      </c>
      <c r="AJR105">
        <f t="shared" si="3491"/>
        <v>0</v>
      </c>
      <c r="AJS105">
        <f t="shared" si="3492"/>
        <v>0</v>
      </c>
      <c r="AJT105">
        <f t="shared" si="3493"/>
        <v>0</v>
      </c>
      <c r="AJU105">
        <f t="shared" si="3494"/>
        <v>0</v>
      </c>
      <c r="AJV105">
        <f t="shared" si="3495"/>
        <v>0</v>
      </c>
      <c r="AJX105">
        <v>46</v>
      </c>
      <c r="AJY105">
        <v>1</v>
      </c>
      <c r="AJZ105">
        <v>1</v>
      </c>
      <c r="AKA105">
        <f t="shared" si="3496"/>
        <v>2</v>
      </c>
      <c r="AKB105">
        <f t="shared" si="3497"/>
        <v>2</v>
      </c>
      <c r="AKC105">
        <f t="shared" si="3498"/>
        <v>1</v>
      </c>
      <c r="AKD105">
        <f t="shared" si="3499"/>
        <v>4</v>
      </c>
      <c r="AKE105">
        <f t="shared" si="3500"/>
        <v>8</v>
      </c>
      <c r="AKF105">
        <f t="shared" si="3501"/>
        <v>8</v>
      </c>
      <c r="AKG105">
        <f t="shared" si="3502"/>
        <v>1</v>
      </c>
      <c r="AKH105">
        <f t="shared" si="3503"/>
        <v>0</v>
      </c>
      <c r="AKI105">
        <f t="shared" si="3504"/>
        <v>0</v>
      </c>
      <c r="AKJ105">
        <f t="shared" si="3505"/>
        <v>0</v>
      </c>
      <c r="AKK105">
        <f t="shared" si="3506"/>
        <v>0</v>
      </c>
      <c r="AKL105">
        <f t="shared" si="3507"/>
        <v>0</v>
      </c>
      <c r="AKM105">
        <f t="shared" si="3508"/>
        <v>0</v>
      </c>
      <c r="AKN105">
        <f t="shared" si="3509"/>
        <v>0</v>
      </c>
      <c r="AKO105">
        <f t="shared" si="3510"/>
        <v>0</v>
      </c>
      <c r="AKP105">
        <f t="shared" si="3511"/>
        <v>0</v>
      </c>
      <c r="AKQ105">
        <f t="shared" si="3512"/>
        <v>0</v>
      </c>
      <c r="AKR105">
        <f t="shared" si="3513"/>
        <v>0</v>
      </c>
      <c r="AKS105">
        <f t="shared" si="3514"/>
        <v>0</v>
      </c>
      <c r="AKT105">
        <f t="shared" si="3515"/>
        <v>0</v>
      </c>
      <c r="AKU105">
        <f t="shared" si="3516"/>
        <v>0</v>
      </c>
      <c r="AKV105">
        <f t="shared" si="3517"/>
        <v>0</v>
      </c>
      <c r="AKW105">
        <f t="shared" si="3518"/>
        <v>0</v>
      </c>
      <c r="AKX105">
        <f t="shared" si="3519"/>
        <v>0</v>
      </c>
      <c r="AKY105">
        <f t="shared" si="3520"/>
        <v>0</v>
      </c>
      <c r="AKZ105">
        <f t="shared" si="3521"/>
        <v>0</v>
      </c>
      <c r="ALA105">
        <f t="shared" si="3522"/>
        <v>0</v>
      </c>
      <c r="ALB105">
        <f t="shared" si="3523"/>
        <v>0</v>
      </c>
      <c r="ALC105">
        <f t="shared" si="3524"/>
        <v>0</v>
      </c>
      <c r="ALD105">
        <f t="shared" si="3525"/>
        <v>0</v>
      </c>
      <c r="ALE105">
        <f t="shared" si="3526"/>
        <v>0</v>
      </c>
      <c r="ALF105">
        <f t="shared" si="3527"/>
        <v>0</v>
      </c>
      <c r="ALG105">
        <f t="shared" si="3528"/>
        <v>0</v>
      </c>
      <c r="ALH105">
        <f t="shared" si="3529"/>
        <v>0</v>
      </c>
      <c r="ALI105">
        <f t="shared" si="3530"/>
        <v>0</v>
      </c>
      <c r="ALJ105">
        <f t="shared" si="3531"/>
        <v>0</v>
      </c>
      <c r="ALK105">
        <f t="shared" si="3532"/>
        <v>0</v>
      </c>
      <c r="ALL105">
        <f t="shared" si="3533"/>
        <v>0</v>
      </c>
      <c r="ALM105">
        <f t="shared" si="3534"/>
        <v>0</v>
      </c>
      <c r="ALN105">
        <f t="shared" si="3535"/>
        <v>0</v>
      </c>
      <c r="ALO105">
        <f t="shared" si="3536"/>
        <v>0</v>
      </c>
      <c r="ALP105">
        <f t="shared" si="3537"/>
        <v>0</v>
      </c>
      <c r="ALQ105">
        <f t="shared" si="3538"/>
        <v>0</v>
      </c>
      <c r="ALR105">
        <f t="shared" si="3539"/>
        <v>0</v>
      </c>
      <c r="ALS105">
        <f t="shared" si="3540"/>
        <v>0</v>
      </c>
      <c r="ALT105">
        <f t="shared" si="3541"/>
        <v>0</v>
      </c>
      <c r="ALU105">
        <f t="shared" si="3542"/>
        <v>0</v>
      </c>
      <c r="ALV105">
        <f t="shared" si="3543"/>
        <v>0</v>
      </c>
      <c r="ALW105">
        <f t="shared" si="3544"/>
        <v>0</v>
      </c>
      <c r="ALX105">
        <f t="shared" si="3545"/>
        <v>0</v>
      </c>
      <c r="ALY105">
        <f t="shared" si="3546"/>
        <v>0</v>
      </c>
      <c r="ALZ105">
        <f t="shared" si="3547"/>
        <v>0</v>
      </c>
      <c r="AMA105">
        <f t="shared" si="3548"/>
        <v>0</v>
      </c>
      <c r="AMB105">
        <f t="shared" si="3549"/>
        <v>0</v>
      </c>
      <c r="AMC105">
        <f t="shared" si="3550"/>
        <v>0</v>
      </c>
      <c r="AMD105">
        <f t="shared" si="3551"/>
        <v>0</v>
      </c>
      <c r="AME105">
        <f t="shared" si="3552"/>
        <v>0</v>
      </c>
      <c r="AMF105">
        <f t="shared" si="3553"/>
        <v>0</v>
      </c>
      <c r="AMG105">
        <f t="shared" si="3554"/>
        <v>0</v>
      </c>
      <c r="AMH105">
        <f t="shared" si="3555"/>
        <v>0</v>
      </c>
      <c r="AMI105">
        <f t="shared" si="3556"/>
        <v>0</v>
      </c>
      <c r="AMJ105">
        <f t="shared" si="3557"/>
        <v>0</v>
      </c>
      <c r="AMK105">
        <f t="shared" si="3558"/>
        <v>0</v>
      </c>
      <c r="AML105">
        <f t="shared" si="3559"/>
        <v>0</v>
      </c>
      <c r="AMM105">
        <f t="shared" si="3560"/>
        <v>0</v>
      </c>
      <c r="AMN105">
        <f t="shared" si="3561"/>
        <v>0</v>
      </c>
      <c r="AMO105">
        <f t="shared" si="3562"/>
        <v>0</v>
      </c>
      <c r="AMP105">
        <f t="shared" si="3563"/>
        <v>0</v>
      </c>
      <c r="AMQ105">
        <f t="shared" si="3564"/>
        <v>0</v>
      </c>
      <c r="AMR105">
        <f t="shared" si="3565"/>
        <v>0</v>
      </c>
      <c r="AMS105">
        <f t="shared" si="3566"/>
        <v>0</v>
      </c>
      <c r="AMT105">
        <f t="shared" si="3567"/>
        <v>0</v>
      </c>
      <c r="AMU105">
        <f t="shared" si="3568"/>
        <v>0</v>
      </c>
      <c r="AMV105">
        <f t="shared" si="3569"/>
        <v>0</v>
      </c>
      <c r="AMW105">
        <f t="shared" si="3570"/>
        <v>0</v>
      </c>
      <c r="AMX105">
        <f t="shared" si="3571"/>
        <v>0</v>
      </c>
      <c r="AMY105">
        <f t="shared" si="3572"/>
        <v>0</v>
      </c>
      <c r="AMZ105">
        <f t="shared" si="3573"/>
        <v>0</v>
      </c>
      <c r="ANA105">
        <f t="shared" si="3574"/>
        <v>0</v>
      </c>
      <c r="ANB105">
        <f t="shared" si="3575"/>
        <v>0</v>
      </c>
      <c r="ANC105">
        <f t="shared" si="3576"/>
        <v>0</v>
      </c>
      <c r="AND105">
        <f t="shared" si="3577"/>
        <v>0</v>
      </c>
      <c r="ANR105" s="4">
        <v>1765</v>
      </c>
      <c r="ANS105" s="4">
        <f t="shared" si="3578"/>
        <v>1765</v>
      </c>
      <c r="ANU105" s="4">
        <v>1815</v>
      </c>
      <c r="ANV105" t="str">
        <f t="shared" si="3579"/>
        <v>1791</v>
      </c>
      <c r="ANW105" t="str">
        <f t="shared" si="3580"/>
        <v>1784</v>
      </c>
      <c r="ANX105" t="str">
        <f t="shared" si="3581"/>
        <v>1774</v>
      </c>
      <c r="ANY105" t="str">
        <f t="shared" si="3582"/>
        <v>1789</v>
      </c>
      <c r="ANZ105" t="str">
        <f t="shared" si="3583"/>
        <v>1777</v>
      </c>
      <c r="AOA105" t="str">
        <f t="shared" si="3584"/>
        <v>1753</v>
      </c>
      <c r="AOB105" t="str">
        <f t="shared" si="3585"/>
        <v>1777</v>
      </c>
      <c r="AOC105" t="str">
        <f t="shared" si="3586"/>
        <v>1791</v>
      </c>
      <c r="AOD105" t="str">
        <f t="shared" si="3587"/>
        <v>1781</v>
      </c>
      <c r="AOE105" t="str">
        <f t="shared" si="3588"/>
        <v>1765</v>
      </c>
      <c r="AOF105" t="str">
        <f t="shared" si="3589"/>
        <v>1765</v>
      </c>
      <c r="AOG105" t="str">
        <f t="shared" si="3590"/>
        <v>1765</v>
      </c>
      <c r="AOH105" t="str">
        <f t="shared" si="3591"/>
        <v>1765</v>
      </c>
      <c r="AOI105" t="str">
        <f t="shared" si="3592"/>
        <v>1765</v>
      </c>
      <c r="AOJ105" t="str">
        <f t="shared" si="3593"/>
        <v>1765</v>
      </c>
      <c r="AOK105" t="str">
        <f t="shared" si="3594"/>
        <v>1765</v>
      </c>
      <c r="AOL105" t="str">
        <f t="shared" si="3595"/>
        <v>1765</v>
      </c>
      <c r="AOM105" t="str">
        <f t="shared" si="3596"/>
        <v>1765</v>
      </c>
      <c r="AON105" t="str">
        <f t="shared" si="3597"/>
        <v>1765</v>
      </c>
      <c r="AOO105" t="str">
        <f t="shared" si="3598"/>
        <v>1765</v>
      </c>
      <c r="AOP105" t="str">
        <f t="shared" si="3599"/>
        <v>1765</v>
      </c>
      <c r="AOQ105" t="str">
        <f t="shared" si="3600"/>
        <v>1765</v>
      </c>
      <c r="AOR105" t="str">
        <f t="shared" si="3601"/>
        <v>1765</v>
      </c>
      <c r="AOS105" t="str">
        <f t="shared" si="3602"/>
        <v>1765</v>
      </c>
      <c r="AOT105" t="str">
        <f t="shared" si="3603"/>
        <v>1765</v>
      </c>
      <c r="AOU105" t="str">
        <f t="shared" si="3604"/>
        <v>1765</v>
      </c>
      <c r="AOV105" t="str">
        <f t="shared" si="3605"/>
        <v>1765</v>
      </c>
      <c r="AOW105" t="str">
        <f t="shared" si="3606"/>
        <v>1765</v>
      </c>
      <c r="AOX105" t="str">
        <f t="shared" si="3607"/>
        <v>1765</v>
      </c>
      <c r="AOY105" t="str">
        <f t="shared" si="3608"/>
        <v>1765</v>
      </c>
      <c r="AOZ105" t="str">
        <f t="shared" si="3609"/>
        <v>1765</v>
      </c>
      <c r="APA105" t="str">
        <f t="shared" si="3610"/>
        <v>1765</v>
      </c>
      <c r="APB105" t="str">
        <f t="shared" si="3611"/>
        <v>1765</v>
      </c>
      <c r="APC105" t="str">
        <f t="shared" si="3612"/>
        <v>1765</v>
      </c>
      <c r="APD105" t="str">
        <f t="shared" si="3613"/>
        <v>1765</v>
      </c>
      <c r="APE105" t="str">
        <f t="shared" si="3614"/>
        <v>1765</v>
      </c>
      <c r="APF105" t="str">
        <f t="shared" si="3615"/>
        <v>1765</v>
      </c>
      <c r="APG105" t="str">
        <f t="shared" si="3616"/>
        <v>1765</v>
      </c>
      <c r="APH105" t="str">
        <f t="shared" si="3617"/>
        <v>1765</v>
      </c>
      <c r="API105" t="str">
        <f t="shared" si="3618"/>
        <v>1765</v>
      </c>
      <c r="APJ105" t="str">
        <f t="shared" si="3619"/>
        <v>1765</v>
      </c>
      <c r="APK105" t="str">
        <f t="shared" si="3620"/>
        <v>1765</v>
      </c>
      <c r="APL105" t="str">
        <f t="shared" si="3621"/>
        <v>1765</v>
      </c>
      <c r="APM105" t="str">
        <f t="shared" si="3622"/>
        <v>1765</v>
      </c>
      <c r="APN105" t="str">
        <f t="shared" si="3623"/>
        <v>1765</v>
      </c>
      <c r="APO105" t="str">
        <f t="shared" si="3624"/>
        <v>1765</v>
      </c>
      <c r="APP105" t="str">
        <f t="shared" si="3625"/>
        <v>1765</v>
      </c>
      <c r="APQ105" t="str">
        <f t="shared" si="3626"/>
        <v>1765</v>
      </c>
      <c r="APR105" t="str">
        <f t="shared" si="3627"/>
        <v>1765</v>
      </c>
      <c r="APS105" t="str">
        <f t="shared" si="3628"/>
        <v>1765</v>
      </c>
      <c r="APT105" t="str">
        <f t="shared" si="3629"/>
        <v>1765</v>
      </c>
      <c r="APU105" t="str">
        <f t="shared" si="3630"/>
        <v>1765</v>
      </c>
      <c r="APV105" t="str">
        <f t="shared" si="3631"/>
        <v>1765</v>
      </c>
      <c r="APW105" t="str">
        <f t="shared" si="3632"/>
        <v>1765</v>
      </c>
      <c r="APX105" t="str">
        <f t="shared" si="3633"/>
        <v>1765</v>
      </c>
      <c r="APY105" t="str">
        <f t="shared" si="3634"/>
        <v>1765</v>
      </c>
      <c r="APZ105" t="str">
        <f t="shared" si="3635"/>
        <v>1765</v>
      </c>
      <c r="AQA105" t="str">
        <f t="shared" si="3636"/>
        <v>1765</v>
      </c>
      <c r="AQB105" t="str">
        <f t="shared" si="3637"/>
        <v>1765</v>
      </c>
      <c r="AQC105" t="str">
        <f t="shared" si="3638"/>
        <v>1765</v>
      </c>
      <c r="AQD105" t="str">
        <f t="shared" si="3639"/>
        <v>1765</v>
      </c>
      <c r="AQE105" t="str">
        <f t="shared" si="3640"/>
        <v>1765</v>
      </c>
      <c r="AQF105" t="str">
        <f t="shared" si="3641"/>
        <v>1765</v>
      </c>
      <c r="AQG105" t="str">
        <f t="shared" si="3642"/>
        <v>1765</v>
      </c>
      <c r="AQH105" t="str">
        <f t="shared" si="3643"/>
        <v>1765</v>
      </c>
      <c r="AQI105" t="str">
        <f t="shared" si="3644"/>
        <v>1765</v>
      </c>
      <c r="AQJ105" t="str">
        <f t="shared" si="3645"/>
        <v>1765</v>
      </c>
      <c r="AQK105" t="str">
        <f t="shared" si="3646"/>
        <v>1765</v>
      </c>
      <c r="AQL105" t="str">
        <f t="shared" si="3647"/>
        <v>1765</v>
      </c>
      <c r="AQM105" t="str">
        <f t="shared" si="3648"/>
        <v>1765</v>
      </c>
      <c r="AQN105" t="str">
        <f t="shared" si="3649"/>
        <v>1765</v>
      </c>
      <c r="AQO105" t="str">
        <f t="shared" si="3650"/>
        <v>1765</v>
      </c>
      <c r="AQP105" t="str">
        <f t="shared" si="3651"/>
        <v>1765</v>
      </c>
      <c r="AQQ105" t="str">
        <f t="shared" si="3652"/>
        <v>1765</v>
      </c>
      <c r="AQR105" t="str">
        <f t="shared" si="3653"/>
        <v>1765</v>
      </c>
      <c r="AQS105" t="str">
        <f t="shared" si="3654"/>
        <v>1765</v>
      </c>
      <c r="AQT105" t="str">
        <f t="shared" si="3655"/>
        <v>1765</v>
      </c>
      <c r="AQU105" t="str">
        <f t="shared" si="3656"/>
        <v>1765</v>
      </c>
      <c r="AQV105" t="str">
        <f t="shared" si="3657"/>
        <v>1765</v>
      </c>
      <c r="AQW105" t="str">
        <f t="shared" si="3658"/>
        <v>1765</v>
      </c>
      <c r="AQX105" t="str">
        <f t="shared" si="3659"/>
        <v>1765</v>
      </c>
      <c r="AQY105" t="str">
        <f t="shared" si="3660"/>
        <v>1765</v>
      </c>
      <c r="AQZ105" t="str">
        <f t="shared" si="3661"/>
        <v>1765</v>
      </c>
      <c r="ARA105" t="str">
        <f t="shared" si="3662"/>
        <v>1765</v>
      </c>
      <c r="ARB105" t="str">
        <f t="shared" si="3663"/>
        <v>1765</v>
      </c>
      <c r="ARC105">
        <v>1815</v>
      </c>
      <c r="ARH105" s="5"/>
    </row>
    <row r="106" spans="1:1152" x14ac:dyDescent="0.2">
      <c r="A106">
        <v>25</v>
      </c>
      <c r="B106" s="14" t="s">
        <v>101</v>
      </c>
      <c r="C106" s="20">
        <f>VLOOKUP(A106, Rankings!$A$2:$AN$161, 40, FALSE)</f>
        <v>104</v>
      </c>
      <c r="D106" s="226" t="s">
        <v>207</v>
      </c>
      <c r="F106" s="4">
        <v>17</v>
      </c>
      <c r="G106" s="4">
        <v>14</v>
      </c>
      <c r="I106" s="5">
        <f t="shared" si="2748"/>
        <v>11</v>
      </c>
      <c r="L106" t="s">
        <v>1875</v>
      </c>
      <c r="M106" t="s">
        <v>2196</v>
      </c>
      <c r="N106" t="s">
        <v>2450</v>
      </c>
      <c r="O106" t="s">
        <v>2723</v>
      </c>
      <c r="P106" t="s">
        <v>2901</v>
      </c>
      <c r="Q106" t="s">
        <v>3111</v>
      </c>
      <c r="R106" t="s">
        <v>3354</v>
      </c>
      <c r="S106" t="s">
        <v>3626</v>
      </c>
      <c r="T106" t="s">
        <v>3865</v>
      </c>
      <c r="U106" t="s">
        <v>4011</v>
      </c>
      <c r="V106" t="s">
        <v>4162</v>
      </c>
      <c r="W106" t="str">
        <f>Rankings!D105</f>
        <v>-</v>
      </c>
      <c r="X106" t="s">
        <v>10</v>
      </c>
      <c r="Y106" t="s">
        <v>10</v>
      </c>
      <c r="Z106" t="s">
        <v>10</v>
      </c>
      <c r="AA106" t="s">
        <v>10</v>
      </c>
      <c r="AB106" t="s">
        <v>10</v>
      </c>
      <c r="AC106" t="s">
        <v>10</v>
      </c>
      <c r="AD106" t="s">
        <v>10</v>
      </c>
      <c r="AE106" t="s">
        <v>10</v>
      </c>
      <c r="AF106" t="s">
        <v>10</v>
      </c>
      <c r="AG106" t="s">
        <v>10</v>
      </c>
      <c r="AH106" t="s">
        <v>10</v>
      </c>
      <c r="AI106" t="s">
        <v>10</v>
      </c>
      <c r="AJ106" t="s">
        <v>10</v>
      </c>
      <c r="AK106" t="s">
        <v>10</v>
      </c>
      <c r="AL106" t="s">
        <v>10</v>
      </c>
      <c r="AM106" t="s">
        <v>10</v>
      </c>
      <c r="AN106" t="s">
        <v>10</v>
      </c>
      <c r="AO106" t="s">
        <v>10</v>
      </c>
      <c r="AP106" t="s">
        <v>10</v>
      </c>
      <c r="AQ106" t="s">
        <v>10</v>
      </c>
      <c r="AR106" t="s">
        <v>10</v>
      </c>
      <c r="AS106" t="s">
        <v>10</v>
      </c>
      <c r="AT106" t="s">
        <v>10</v>
      </c>
      <c r="AU106" t="s">
        <v>10</v>
      </c>
      <c r="AV106" t="s">
        <v>10</v>
      </c>
      <c r="AW106" t="s">
        <v>10</v>
      </c>
      <c r="AX106" t="s">
        <v>10</v>
      </c>
      <c r="AY106" t="s">
        <v>10</v>
      </c>
      <c r="AZ106" t="s">
        <v>10</v>
      </c>
      <c r="BA106" t="s">
        <v>10</v>
      </c>
      <c r="BB106" t="s">
        <v>10</v>
      </c>
      <c r="BC106" t="s">
        <v>10</v>
      </c>
      <c r="BD106" t="s">
        <v>10</v>
      </c>
      <c r="BE106" t="s">
        <v>10</v>
      </c>
      <c r="BF106" t="s">
        <v>10</v>
      </c>
      <c r="BG106" t="s">
        <v>10</v>
      </c>
      <c r="BH106" t="s">
        <v>10</v>
      </c>
      <c r="BI106" t="s">
        <v>10</v>
      </c>
      <c r="BJ106" t="s">
        <v>10</v>
      </c>
      <c r="BK106" t="s">
        <v>10</v>
      </c>
      <c r="BL106" t="s">
        <v>10</v>
      </c>
      <c r="BM106" t="s">
        <v>10</v>
      </c>
      <c r="BN106" t="s">
        <v>10</v>
      </c>
      <c r="BO106" t="s">
        <v>10</v>
      </c>
      <c r="BP106" t="s">
        <v>10</v>
      </c>
      <c r="BQ106" t="s">
        <v>10</v>
      </c>
      <c r="BR106" t="s">
        <v>10</v>
      </c>
      <c r="BS106" t="s">
        <v>10</v>
      </c>
      <c r="BT106" t="s">
        <v>10</v>
      </c>
      <c r="BU106" t="s">
        <v>10</v>
      </c>
      <c r="BV106" t="s">
        <v>10</v>
      </c>
      <c r="BW106" t="s">
        <v>10</v>
      </c>
      <c r="BX106" t="s">
        <v>10</v>
      </c>
      <c r="BY106" t="s">
        <v>10</v>
      </c>
      <c r="BZ106" t="s">
        <v>10</v>
      </c>
      <c r="CA106" t="s">
        <v>10</v>
      </c>
      <c r="CB106" t="s">
        <v>10</v>
      </c>
      <c r="CC106" t="s">
        <v>10</v>
      </c>
      <c r="CD106" t="s">
        <v>10</v>
      </c>
      <c r="CE106" t="s">
        <v>10</v>
      </c>
      <c r="CF106" t="s">
        <v>10</v>
      </c>
      <c r="CG106" t="s">
        <v>10</v>
      </c>
      <c r="CH106" t="s">
        <v>10</v>
      </c>
      <c r="CI106" t="s">
        <v>10</v>
      </c>
      <c r="CJ106" t="s">
        <v>10</v>
      </c>
      <c r="CK106" t="s">
        <v>10</v>
      </c>
      <c r="CL106" t="s">
        <v>10</v>
      </c>
      <c r="CM106" t="s">
        <v>10</v>
      </c>
      <c r="CN106" t="s">
        <v>10</v>
      </c>
      <c r="CO106" t="s">
        <v>10</v>
      </c>
      <c r="CP106" t="s">
        <v>10</v>
      </c>
      <c r="CQ106" t="s">
        <v>10</v>
      </c>
      <c r="CR106" t="s">
        <v>10</v>
      </c>
      <c r="CT106" s="4">
        <f t="shared" si="2749"/>
        <v>1</v>
      </c>
      <c r="CU106" s="4">
        <f t="shared" si="2750"/>
        <v>0</v>
      </c>
      <c r="CV106" s="4">
        <f t="shared" si="2751"/>
        <v>0</v>
      </c>
      <c r="CW106" s="4">
        <f t="shared" si="2752"/>
        <v>4</v>
      </c>
      <c r="CX106" s="4">
        <f t="shared" si="2753"/>
        <v>1</v>
      </c>
      <c r="CY106" s="4">
        <f t="shared" si="2754"/>
        <v>0</v>
      </c>
      <c r="CZ106" s="4">
        <f t="shared" si="2755"/>
        <v>0</v>
      </c>
      <c r="DA106" s="4">
        <f t="shared" si="2756"/>
        <v>1</v>
      </c>
      <c r="DB106" s="4">
        <f t="shared" si="2757"/>
        <v>2</v>
      </c>
      <c r="DC106" s="4">
        <f t="shared" si="2758"/>
        <v>0</v>
      </c>
      <c r="DD106" s="4">
        <f t="shared" si="2759"/>
        <v>0</v>
      </c>
      <c r="DE106" s="4">
        <f t="shared" si="2760"/>
        <v>2</v>
      </c>
      <c r="DF106" s="4">
        <f t="shared" si="2761"/>
        <v>0</v>
      </c>
      <c r="DG106" s="4">
        <f t="shared" si="2762"/>
        <v>0</v>
      </c>
      <c r="DH106" s="4">
        <f t="shared" si="2763"/>
        <v>0</v>
      </c>
      <c r="DI106" s="152">
        <f t="shared" si="2764"/>
        <v>0</v>
      </c>
      <c r="DJ106" s="153">
        <f t="shared" si="2765"/>
        <v>1</v>
      </c>
      <c r="DK106" s="4">
        <f t="shared" si="2766"/>
        <v>4</v>
      </c>
      <c r="DL106" s="4">
        <f t="shared" si="2767"/>
        <v>1</v>
      </c>
      <c r="DM106" s="4">
        <f t="shared" si="2768"/>
        <v>1</v>
      </c>
      <c r="DN106" s="4">
        <f t="shared" si="2769"/>
        <v>2</v>
      </c>
      <c r="DO106" s="4">
        <f t="shared" si="2770"/>
        <v>2</v>
      </c>
      <c r="DP106" s="4">
        <f t="shared" si="2771"/>
        <v>0</v>
      </c>
      <c r="DQ106" s="4">
        <f t="shared" si="2772"/>
        <v>0</v>
      </c>
      <c r="DR106" s="4">
        <f t="shared" si="2773"/>
        <v>4</v>
      </c>
      <c r="DS106" s="4">
        <f t="shared" si="2774"/>
        <v>4</v>
      </c>
      <c r="DT106" s="4">
        <f t="shared" si="2775"/>
        <v>6</v>
      </c>
      <c r="DU106" t="str">
        <f t="shared" si="2776"/>
        <v>3R</v>
      </c>
      <c r="DV106" t="str">
        <f t="shared" si="2777"/>
        <v>0R</v>
      </c>
      <c r="DW106" t="str">
        <f t="shared" si="2778"/>
        <v>0R</v>
      </c>
      <c r="DX106" t="str">
        <f t="shared" si="2779"/>
        <v>3S</v>
      </c>
      <c r="DY106" t="str">
        <f t="shared" si="2780"/>
        <v>3S</v>
      </c>
      <c r="DZ106" t="str">
        <f t="shared" si="2781"/>
        <v>0R</v>
      </c>
      <c r="EA106" t="str">
        <f t="shared" si="2782"/>
        <v>3L</v>
      </c>
      <c r="EB106" t="str">
        <f t="shared" si="2783"/>
        <v>0L</v>
      </c>
      <c r="EC106" t="str">
        <f t="shared" si="2784"/>
        <v>0R</v>
      </c>
      <c r="ED106" t="str">
        <f t="shared" si="2785"/>
        <v>0S</v>
      </c>
      <c r="EE106" t="str">
        <f t="shared" si="2786"/>
        <v>0S</v>
      </c>
      <c r="EF106">
        <f t="shared" si="2787"/>
        <v>0</v>
      </c>
      <c r="EG106">
        <f t="shared" si="2788"/>
        <v>0</v>
      </c>
      <c r="EH106">
        <f t="shared" si="2789"/>
        <v>0</v>
      </c>
      <c r="EI106">
        <f t="shared" si="2790"/>
        <v>0</v>
      </c>
      <c r="EJ106">
        <f t="shared" si="2791"/>
        <v>0</v>
      </c>
      <c r="EK106">
        <f t="shared" si="2792"/>
        <v>0</v>
      </c>
      <c r="EL106">
        <f t="shared" si="2793"/>
        <v>0</v>
      </c>
      <c r="EM106">
        <f t="shared" si="2794"/>
        <v>0</v>
      </c>
      <c r="EN106">
        <f t="shared" si="2795"/>
        <v>0</v>
      </c>
      <c r="EO106">
        <f t="shared" si="2796"/>
        <v>0</v>
      </c>
      <c r="EP106">
        <f t="shared" si="2797"/>
        <v>0</v>
      </c>
      <c r="EQ106">
        <f t="shared" si="2798"/>
        <v>0</v>
      </c>
      <c r="ER106">
        <f t="shared" si="2799"/>
        <v>0</v>
      </c>
      <c r="ES106">
        <f t="shared" si="2800"/>
        <v>0</v>
      </c>
      <c r="ET106">
        <f t="shared" si="2801"/>
        <v>0</v>
      </c>
      <c r="EU106">
        <f t="shared" si="2802"/>
        <v>0</v>
      </c>
      <c r="EV106">
        <f t="shared" si="2803"/>
        <v>0</v>
      </c>
      <c r="EW106">
        <f t="shared" si="2804"/>
        <v>0</v>
      </c>
      <c r="EX106">
        <f t="shared" si="2805"/>
        <v>0</v>
      </c>
      <c r="EY106">
        <f t="shared" si="2806"/>
        <v>0</v>
      </c>
      <c r="EZ106">
        <f t="shared" si="2807"/>
        <v>0</v>
      </c>
      <c r="FA106">
        <f t="shared" si="2808"/>
        <v>0</v>
      </c>
      <c r="FB106">
        <f t="shared" si="2809"/>
        <v>0</v>
      </c>
      <c r="FC106">
        <f t="shared" si="2810"/>
        <v>0</v>
      </c>
      <c r="FD106">
        <f t="shared" si="2811"/>
        <v>0</v>
      </c>
      <c r="FE106">
        <f t="shared" si="2812"/>
        <v>0</v>
      </c>
      <c r="FF106">
        <f t="shared" si="2813"/>
        <v>0</v>
      </c>
      <c r="FG106">
        <f t="shared" si="2814"/>
        <v>0</v>
      </c>
      <c r="FH106">
        <f t="shared" si="2815"/>
        <v>0</v>
      </c>
      <c r="FI106">
        <f t="shared" si="2816"/>
        <v>0</v>
      </c>
      <c r="FJ106">
        <f t="shared" si="2817"/>
        <v>0</v>
      </c>
      <c r="FK106">
        <f t="shared" si="2818"/>
        <v>0</v>
      </c>
      <c r="FL106">
        <f t="shared" si="2819"/>
        <v>0</v>
      </c>
      <c r="FM106">
        <f t="shared" si="2820"/>
        <v>0</v>
      </c>
      <c r="FN106">
        <f t="shared" si="2821"/>
        <v>0</v>
      </c>
      <c r="FO106">
        <f t="shared" si="2822"/>
        <v>0</v>
      </c>
      <c r="FP106">
        <f t="shared" si="2823"/>
        <v>0</v>
      </c>
      <c r="FQ106">
        <f t="shared" si="2824"/>
        <v>0</v>
      </c>
      <c r="FR106">
        <f t="shared" si="2825"/>
        <v>0</v>
      </c>
      <c r="FS106">
        <f t="shared" si="2826"/>
        <v>0</v>
      </c>
      <c r="FT106">
        <f t="shared" si="2827"/>
        <v>0</v>
      </c>
      <c r="FU106">
        <f t="shared" si="2828"/>
        <v>0</v>
      </c>
      <c r="FV106">
        <f t="shared" si="2829"/>
        <v>0</v>
      </c>
      <c r="FW106">
        <f t="shared" si="2830"/>
        <v>0</v>
      </c>
      <c r="FX106">
        <f t="shared" si="2831"/>
        <v>0</v>
      </c>
      <c r="FY106">
        <f t="shared" si="2832"/>
        <v>0</v>
      </c>
      <c r="FZ106">
        <f t="shared" si="2833"/>
        <v>0</v>
      </c>
      <c r="GA106">
        <f t="shared" si="2834"/>
        <v>0</v>
      </c>
      <c r="GB106">
        <f t="shared" si="2835"/>
        <v>0</v>
      </c>
      <c r="GC106">
        <f t="shared" si="2836"/>
        <v>0</v>
      </c>
      <c r="GD106">
        <f t="shared" si="2837"/>
        <v>0</v>
      </c>
      <c r="GE106">
        <f t="shared" si="2838"/>
        <v>0</v>
      </c>
      <c r="GF106">
        <f t="shared" si="2839"/>
        <v>0</v>
      </c>
      <c r="GG106">
        <f t="shared" si="2840"/>
        <v>0</v>
      </c>
      <c r="GH106">
        <f t="shared" si="2841"/>
        <v>0</v>
      </c>
      <c r="GI106">
        <f t="shared" si="2842"/>
        <v>0</v>
      </c>
      <c r="GJ106">
        <f t="shared" si="2843"/>
        <v>0</v>
      </c>
      <c r="GK106">
        <f t="shared" si="2844"/>
        <v>0</v>
      </c>
      <c r="GL106">
        <f t="shared" si="2845"/>
        <v>0</v>
      </c>
      <c r="GM106">
        <f t="shared" si="2846"/>
        <v>0</v>
      </c>
      <c r="GN106">
        <f t="shared" si="2847"/>
        <v>0</v>
      </c>
      <c r="GO106">
        <f t="shared" si="2848"/>
        <v>0</v>
      </c>
      <c r="GP106">
        <f t="shared" si="2849"/>
        <v>0</v>
      </c>
      <c r="GQ106">
        <f t="shared" si="2850"/>
        <v>0</v>
      </c>
      <c r="GR106">
        <f t="shared" si="2851"/>
        <v>0</v>
      </c>
      <c r="GS106">
        <f t="shared" si="2852"/>
        <v>0</v>
      </c>
      <c r="GT106">
        <f t="shared" si="2853"/>
        <v>0</v>
      </c>
      <c r="GU106">
        <f t="shared" si="2854"/>
        <v>0</v>
      </c>
      <c r="GV106">
        <f t="shared" si="2855"/>
        <v>0</v>
      </c>
      <c r="GW106">
        <f t="shared" si="2856"/>
        <v>0</v>
      </c>
      <c r="GX106">
        <f t="shared" si="2857"/>
        <v>0</v>
      </c>
      <c r="GY106">
        <f t="shared" si="2858"/>
        <v>0</v>
      </c>
      <c r="GZ106">
        <f t="shared" si="2859"/>
        <v>0</v>
      </c>
      <c r="HA106">
        <f t="shared" si="2860"/>
        <v>0</v>
      </c>
      <c r="HB106" s="176" t="s">
        <v>269</v>
      </c>
      <c r="HC106" s="89">
        <f t="shared" si="2861"/>
        <v>243.18349305320447</v>
      </c>
      <c r="HD106" s="89">
        <f t="shared" si="2862"/>
        <v>130.68056891147447</v>
      </c>
      <c r="HE106" s="89">
        <f t="shared" si="2863"/>
        <v>252.24783071781175</v>
      </c>
      <c r="HF106" s="89">
        <f t="shared" si="2864"/>
        <v>0</v>
      </c>
      <c r="HH106" s="88">
        <f t="shared" si="2865"/>
        <v>626.11189268249075</v>
      </c>
      <c r="HI106" s="88">
        <f t="shared" si="2866"/>
        <v>63.061957679452938</v>
      </c>
      <c r="HK106">
        <f>IFERROR(VLOOKUP(_xlfn.NUMBERVALUE(MID(L106, SEARCH("!", L106)+1, SEARCH("+", L106)-SEARCH("!", L106)-1)), Rankings!$A$2:$BK$161, 63, FALSE),0)</f>
        <v>49.153712667238224</v>
      </c>
      <c r="HL106">
        <f>IFERROR(VLOOKUP(_xlfn.NUMBERVALUE(MID(M106, SEARCH("!", M106)+1, SEARCH("+", M106)-SEARCH("!", M106)-1)), Rankings!$A$2:$BK$161, 63, FALSE),0)</f>
        <v>43.526349088148301</v>
      </c>
      <c r="HM106">
        <f>IFERROR(VLOOKUP(_xlfn.NUMBERVALUE(MID(N106, SEARCH("!", N106)+1, SEARCH("+", N106)-SEARCH("!", N106)-1)), Rankings!$A$2:$BK$161, 63, FALSE),0)</f>
        <v>57.830515827324668</v>
      </c>
      <c r="HN106">
        <f>IFERROR(VLOOKUP(_xlfn.NUMBERVALUE(MID(O106, SEARCH("!", O106)+1, SEARCH("+", O106)-SEARCH("!", O106)-1)), Rankings!$A$2:$BK$161, 63, FALSE),0)</f>
        <v>64.265151542986217</v>
      </c>
      <c r="HO106">
        <f>IFERROR(VLOOKUP(_xlfn.NUMBERVALUE(MID(P106, SEARCH("!", P106)+1, SEARCH("+", P106)-SEARCH("!", P106)-1)), Rankings!$A$2:$BK$161, 63, FALSE),0)</f>
        <v>34.504050645400596</v>
      </c>
      <c r="HP106">
        <f>IFERROR(VLOOKUP(_xlfn.NUMBERVALUE(MID(Q106, SEARCH("!", Q106)+1, SEARCH("+", Q106)-SEARCH("!", Q106)-1)), Rankings!$A$2:$BK$161, 63, FALSE),0)</f>
        <v>40.942234364201667</v>
      </c>
      <c r="HQ106">
        <f>IFERROR(VLOOKUP(_xlfn.NUMBERVALUE(MID(R106, SEARCH("!", R106)+1, SEARCH("+", R106)-SEARCH("!", R106)-1)), Rankings!$A$2:$BK$161, 63, FALSE),0)</f>
        <v>42.240006875296153</v>
      </c>
      <c r="HR106">
        <f>IFERROR(VLOOKUP(_xlfn.NUMBERVALUE(MID(S106, SEARCH("!", S106)+1, SEARCH("+", S106)-SEARCH("!", S106)-1)), Rankings!$A$2:$BK$161, 63, FALSE),0)</f>
        <v>88.440562036178306</v>
      </c>
      <c r="HS106">
        <f>IFERROR(VLOOKUP(_xlfn.NUMBERVALUE(MID(T106, SEARCH("!", T106)+1, SEARCH("+", T106)-SEARCH("!", T106)-1)), Rankings!$A$2:$BK$161, 63, FALSE),0)</f>
        <v>51.730681106291627</v>
      </c>
      <c r="HT106">
        <f>IFERROR(VLOOKUP(_xlfn.NUMBERVALUE(MID(U106, SEARCH("!", U106)+1, SEARCH("+", U106)-SEARCH("!", U106)-1)), Rankings!$A$2:$BK$161, 63, FALSE),0)</f>
        <v>76.739314264712476</v>
      </c>
      <c r="HU106">
        <f>IFERROR(VLOOKUP(_xlfn.NUMBERVALUE(MID(V106, SEARCH("!", V106)+1, SEARCH("+", V106)-SEARCH("!", V106)-1)), Rankings!$A$2:$BK$161, 63, FALSE),0)</f>
        <v>76.739314264712476</v>
      </c>
      <c r="HV106">
        <f>IFERROR(VLOOKUP(_xlfn.NUMBERVALUE(MID(W106, SEARCH("!", W106)+1, SEARCH("+", W106)-SEARCH("!", W106)-1)), Rankings!$A$2:$BK$161, 63, FALSE),0)</f>
        <v>0</v>
      </c>
      <c r="HW106">
        <f>IFERROR(VLOOKUP(_xlfn.NUMBERVALUE(MID(X106, SEARCH("!", X106)+1, SEARCH("+", X106)-SEARCH("!", X106)-1)), Rankings!$A$2:$BK$161, 63, FALSE),0)</f>
        <v>0</v>
      </c>
      <c r="HX106">
        <f>IFERROR(VLOOKUP(_xlfn.NUMBERVALUE(MID(Y106, SEARCH("!", Y106)+1, SEARCH("+", Y106)-SEARCH("!", Y106)-1)), Rankings!$A$2:$BK$161, 63, FALSE),0)</f>
        <v>0</v>
      </c>
      <c r="HY106">
        <f>IFERROR(VLOOKUP(_xlfn.NUMBERVALUE(MID(Z106, SEARCH("!", Z106)+1, SEARCH("+", Z106)-SEARCH("!", Z106)-1)), Rankings!$A$2:$BK$161, 63, FALSE),0)</f>
        <v>0</v>
      </c>
      <c r="HZ106">
        <f>IFERROR(VLOOKUP(_xlfn.NUMBERVALUE(MID(AA106, SEARCH("!", AA106)+1, SEARCH("+", AA106)-SEARCH("!", AA106)-1)), Rankings!$A$2:$BK$161, 63, FALSE),0)</f>
        <v>0</v>
      </c>
      <c r="IA106">
        <f>IFERROR(VLOOKUP(_xlfn.NUMBERVALUE(MID(AB106, SEARCH("!", AB106)+1, SEARCH("+", AB106)-SEARCH("!", AB106)-1)), Rankings!$A$2:$BK$161, 63, FALSE),0)</f>
        <v>0</v>
      </c>
      <c r="IB106">
        <f>IFERROR(VLOOKUP(_xlfn.NUMBERVALUE(MID(AC106, SEARCH("!", AC106)+1, SEARCH("+", AC106)-SEARCH("!", AC106)-1)), Rankings!$A$2:$BK$161, 63, FALSE),0)</f>
        <v>0</v>
      </c>
      <c r="IC106">
        <f>IFERROR(VLOOKUP(_xlfn.NUMBERVALUE(MID(AD106, SEARCH("!", AD106)+1, SEARCH("+", AD106)-SEARCH("!", AD106)-1)), Rankings!$A$2:$BK$161, 63, FALSE),0)</f>
        <v>0</v>
      </c>
      <c r="ID106">
        <f>IFERROR(VLOOKUP(_xlfn.NUMBERVALUE(MID(AE106, SEARCH("!", AE106)+1, SEARCH("+", AE106)-SEARCH("!", AE106)-1)), Rankings!$A$2:$BK$161, 63, FALSE),0)</f>
        <v>0</v>
      </c>
      <c r="IE106">
        <f>IFERROR(VLOOKUP(_xlfn.NUMBERVALUE(MID(AF106, SEARCH("!", AF106)+1, SEARCH("+", AF106)-SEARCH("!", AF106)-1)), Rankings!$A$2:$BK$161, 63, FALSE),0)</f>
        <v>0</v>
      </c>
      <c r="IF106">
        <f>IFERROR(VLOOKUP(_xlfn.NUMBERVALUE(MID(AG106, SEARCH("!", AG106)+1, SEARCH("+", AG106)-SEARCH("!", AG106)-1)), Rankings!$A$2:$BK$161, 63, FALSE),0)</f>
        <v>0</v>
      </c>
      <c r="IG106">
        <f>IFERROR(VLOOKUP(_xlfn.NUMBERVALUE(MID(AH106, SEARCH("!", AH106)+1, SEARCH("+", AH106)-SEARCH("!", AH106)-1)), Rankings!$A$2:$BK$161, 63, FALSE),0)</f>
        <v>0</v>
      </c>
      <c r="IH106">
        <f>IFERROR(VLOOKUP(_xlfn.NUMBERVALUE(MID(AI106, SEARCH("!", AI106)+1, SEARCH("+", AI106)-SEARCH("!", AI106)-1)), Rankings!$A$2:$BK$161, 63, FALSE),0)</f>
        <v>0</v>
      </c>
      <c r="II106">
        <f>IFERROR(VLOOKUP(_xlfn.NUMBERVALUE(MID(AJ106, SEARCH("!", AJ106)+1, SEARCH("+", AJ106)-SEARCH("!", AJ106)-1)), Rankings!$A$2:$BK$161, 63, FALSE),0)</f>
        <v>0</v>
      </c>
      <c r="IJ106">
        <f>IFERROR(VLOOKUP(_xlfn.NUMBERVALUE(MID(AK106, SEARCH("!", AK106)+1, SEARCH("+", AK106)-SEARCH("!", AK106)-1)), Rankings!$A$2:$BK$161, 63, FALSE),0)</f>
        <v>0</v>
      </c>
      <c r="IK106">
        <f>IFERROR(VLOOKUP(_xlfn.NUMBERVALUE(MID(AL106, SEARCH("!", AL106)+1, SEARCH("+", AL106)-SEARCH("!", AL106)-1)), Rankings!$A$2:$BK$161, 63, FALSE),0)</f>
        <v>0</v>
      </c>
      <c r="IL106">
        <f>IFERROR(VLOOKUP(_xlfn.NUMBERVALUE(MID(AM106, SEARCH("!", AM106)+1, SEARCH("+", AM106)-SEARCH("!", AM106)-1)), Rankings!$A$2:$BK$161, 63, FALSE),0)</f>
        <v>0</v>
      </c>
      <c r="IM106">
        <f>IFERROR(VLOOKUP(_xlfn.NUMBERVALUE(MID(AN106, SEARCH("!", AN106)+1, SEARCH("+", AN106)-SEARCH("!", AN106)-1)), Rankings!$A$2:$BK$161, 63, FALSE),0)</f>
        <v>0</v>
      </c>
      <c r="IN106">
        <f>IFERROR(VLOOKUP(_xlfn.NUMBERVALUE(MID(AO106, SEARCH("!", AO106)+1, SEARCH("+", AO106)-SEARCH("!", AO106)-1)), Rankings!$A$2:$BK$161, 63, FALSE),0)</f>
        <v>0</v>
      </c>
      <c r="IO106">
        <f>IFERROR(VLOOKUP(_xlfn.NUMBERVALUE(MID(AP106, SEARCH("!", AP106)+1, SEARCH("+", AP106)-SEARCH("!", AP106)-1)), Rankings!$A$2:$BK$161, 63, FALSE),0)</f>
        <v>0</v>
      </c>
      <c r="IP106">
        <f>IFERROR(VLOOKUP(_xlfn.NUMBERVALUE(MID(AQ106, SEARCH("!", AQ106)+1, SEARCH("+", AQ106)-SEARCH("!", AQ106)-1)), Rankings!$A$2:$BK$161, 63, FALSE),0)</f>
        <v>0</v>
      </c>
      <c r="IQ106">
        <f>IFERROR(VLOOKUP(_xlfn.NUMBERVALUE(MID(AR106, SEARCH("!", AR106)+1, SEARCH("+", AR106)-SEARCH("!", AR106)-1)), Rankings!$A$2:$BK$161, 63, FALSE),0)</f>
        <v>0</v>
      </c>
      <c r="IR106">
        <f>IFERROR(VLOOKUP(_xlfn.NUMBERVALUE(MID(AS106, SEARCH("!", AS106)+1, SEARCH("+", AS106)-SEARCH("!", AS106)-1)), Rankings!$A$2:$BK$161, 63, FALSE),0)</f>
        <v>0</v>
      </c>
      <c r="IS106">
        <f>IFERROR(VLOOKUP(_xlfn.NUMBERVALUE(MID(AT106, SEARCH("!", AT106)+1, SEARCH("+", AT106)-SEARCH("!", AT106)-1)), Rankings!$A$2:$BK$161, 63, FALSE),0)</f>
        <v>0</v>
      </c>
      <c r="IT106">
        <f>IFERROR(VLOOKUP(_xlfn.NUMBERVALUE(MID(AU106, SEARCH("!", AU106)+1, SEARCH("+", AU106)-SEARCH("!", AU106)-1)), Rankings!$A$2:$BK$161, 63, FALSE),0)</f>
        <v>0</v>
      </c>
      <c r="IU106">
        <f>IFERROR(VLOOKUP(_xlfn.NUMBERVALUE(MID(AV106, SEARCH("!", AV106)+1, SEARCH("+", AV106)-SEARCH("!", AV106)-1)), Rankings!$A$2:$BK$161, 63, FALSE),0)</f>
        <v>0</v>
      </c>
      <c r="IV106">
        <f>IFERROR(VLOOKUP(_xlfn.NUMBERVALUE(MID(AW106, SEARCH("!", AW106)+1, SEARCH("+", AW106)-SEARCH("!", AW106)-1)), Rankings!$A$2:$BK$161, 63, FALSE),0)</f>
        <v>0</v>
      </c>
      <c r="IW106">
        <f>IFERROR(VLOOKUP(_xlfn.NUMBERVALUE(MID(AX106, SEARCH("!", AX106)+1, SEARCH("+", AX106)-SEARCH("!", AX106)-1)), Rankings!$A$2:$BK$161, 63, FALSE),0)</f>
        <v>0</v>
      </c>
      <c r="IX106">
        <f>IFERROR(VLOOKUP(_xlfn.NUMBERVALUE(MID(AY106, SEARCH("!", AY106)+1, SEARCH("+", AY106)-SEARCH("!", AY106)-1)), Rankings!$A$2:$BK$161, 63, FALSE),0)</f>
        <v>0</v>
      </c>
      <c r="IY106">
        <f>IFERROR(VLOOKUP(_xlfn.NUMBERVALUE(MID(AZ106, SEARCH("!", AZ106)+1, SEARCH("+", AZ106)-SEARCH("!", AZ106)-1)), Rankings!$A$2:$BK$161, 63, FALSE),0)</f>
        <v>0</v>
      </c>
      <c r="IZ106">
        <f>IFERROR(VLOOKUP(_xlfn.NUMBERVALUE(MID(BA106, SEARCH("!", BA106)+1, SEARCH("+", BA106)-SEARCH("!", BA106)-1)), Rankings!$A$2:$BK$161, 63, FALSE),0)</f>
        <v>0</v>
      </c>
      <c r="JA106">
        <f>IFERROR(VLOOKUP(_xlfn.NUMBERVALUE(MID(BB106, SEARCH("!", BB106)+1, SEARCH("+", BB106)-SEARCH("!", BB106)-1)), Rankings!$A$2:$BK$161, 63, FALSE),0)</f>
        <v>0</v>
      </c>
      <c r="JB106">
        <f>IFERROR(VLOOKUP(_xlfn.NUMBERVALUE(MID(BC106, SEARCH("!", BC106)+1, SEARCH("+", BC106)-SEARCH("!", BC106)-1)), Rankings!$A$2:$BK$161, 63, FALSE),0)</f>
        <v>0</v>
      </c>
      <c r="JC106">
        <f>IFERROR(VLOOKUP(_xlfn.NUMBERVALUE(MID(BD106, SEARCH("!", BD106)+1, SEARCH("+", BD106)-SEARCH("!", BD106)-1)), Rankings!$A$2:$BK$161, 63, FALSE),0)</f>
        <v>0</v>
      </c>
      <c r="JD106">
        <f>IFERROR(VLOOKUP(_xlfn.NUMBERVALUE(MID(BE106, SEARCH("!", BE106)+1, SEARCH("+", BE106)-SEARCH("!", BE106)-1)), Rankings!$A$2:$BK$161, 63, FALSE),0)</f>
        <v>0</v>
      </c>
      <c r="JE106">
        <f>IFERROR(VLOOKUP(_xlfn.NUMBERVALUE(MID(BF106, SEARCH("!", BF106)+1, SEARCH("+", BF106)-SEARCH("!", BF106)-1)), Rankings!$A$2:$BK$161, 63, FALSE),0)</f>
        <v>0</v>
      </c>
      <c r="JF106">
        <f>IFERROR(VLOOKUP(_xlfn.NUMBERVALUE(MID(BG106, SEARCH("!", BG106)+1, SEARCH("+", BG106)-SEARCH("!", BG106)-1)), Rankings!$A$2:$BK$161, 63, FALSE),0)</f>
        <v>0</v>
      </c>
      <c r="JG106">
        <f>IFERROR(VLOOKUP(_xlfn.NUMBERVALUE(MID(BH106, SEARCH("!", BH106)+1, SEARCH("+", BH106)-SEARCH("!", BH106)-1)), Rankings!$A$2:$BK$161, 63, FALSE),0)</f>
        <v>0</v>
      </c>
      <c r="JH106">
        <f>IFERROR(VLOOKUP(_xlfn.NUMBERVALUE(MID(BI106, SEARCH("!", BI106)+1, SEARCH("+", BI106)-SEARCH("!", BI106)-1)), Rankings!$A$2:$BK$161, 63, FALSE),0)</f>
        <v>0</v>
      </c>
      <c r="JI106">
        <f>IFERROR(VLOOKUP(_xlfn.NUMBERVALUE(MID(BJ106, SEARCH("!", BJ106)+1, SEARCH("+", BJ106)-SEARCH("!", BJ106)-1)), Rankings!$A$2:$BK$161, 63, FALSE),0)</f>
        <v>0</v>
      </c>
      <c r="JJ106">
        <f>IFERROR(VLOOKUP(_xlfn.NUMBERVALUE(MID(BK106, SEARCH("!", BK106)+1, SEARCH("+", BK106)-SEARCH("!", BK106)-1)), Rankings!$A$2:$BK$161, 63, FALSE),0)</f>
        <v>0</v>
      </c>
      <c r="JK106">
        <f>IFERROR(VLOOKUP(_xlfn.NUMBERVALUE(MID(BL106, SEARCH("!", BL106)+1, SEARCH("+", BL106)-SEARCH("!", BL106)-1)), Rankings!$A$2:$BK$161, 63, FALSE),0)</f>
        <v>0</v>
      </c>
      <c r="JL106">
        <f>IFERROR(VLOOKUP(_xlfn.NUMBERVALUE(MID(BM106, SEARCH("!", BM106)+1, SEARCH("+", BM106)-SEARCH("!", BM106)-1)), Rankings!$A$2:$BK$161, 63, FALSE),0)</f>
        <v>0</v>
      </c>
      <c r="JM106">
        <f>IFERROR(VLOOKUP(_xlfn.NUMBERVALUE(MID(BN106, SEARCH("!", BN106)+1, SEARCH("+", BN106)-SEARCH("!", BN106)-1)), Rankings!$A$2:$BK$161, 63, FALSE),0)</f>
        <v>0</v>
      </c>
      <c r="JN106">
        <f>IFERROR(VLOOKUP(_xlfn.NUMBERVALUE(MID(BO106, SEARCH("!", BO106)+1, SEARCH("+", BO106)-SEARCH("!", BO106)-1)), Rankings!$A$2:$BK$161, 63, FALSE),0)</f>
        <v>0</v>
      </c>
      <c r="JO106">
        <f>IFERROR(VLOOKUP(_xlfn.NUMBERVALUE(MID(BP106, SEARCH("!", BP106)+1, SEARCH("+", BP106)-SEARCH("!", BP106)-1)), Rankings!$A$2:$BK$161, 63, FALSE),0)</f>
        <v>0</v>
      </c>
      <c r="JP106">
        <f>IFERROR(VLOOKUP(_xlfn.NUMBERVALUE(MID(BQ106, SEARCH("!", BQ106)+1, SEARCH("+", BQ106)-SEARCH("!", BQ106)-1)), Rankings!$A$2:$BK$161, 63, FALSE),0)</f>
        <v>0</v>
      </c>
      <c r="JQ106">
        <f>IFERROR(VLOOKUP(_xlfn.NUMBERVALUE(MID(BR106, SEARCH("!", BR106)+1, SEARCH("+", BR106)-SEARCH("!", BR106)-1)), Rankings!$A$2:$BK$161, 63, FALSE),0)</f>
        <v>0</v>
      </c>
      <c r="JR106">
        <f>IFERROR(VLOOKUP(_xlfn.NUMBERVALUE(MID(BS106, SEARCH("!", BS106)+1, SEARCH("+", BS106)-SEARCH("!", BS106)-1)), Rankings!$A$2:$BK$161, 63, FALSE),0)</f>
        <v>0</v>
      </c>
      <c r="JS106">
        <f>IFERROR(VLOOKUP(_xlfn.NUMBERVALUE(MID(BT106, SEARCH("!", BT106)+1, SEARCH("+", BT106)-SEARCH("!", BT106)-1)), Rankings!$A$2:$BK$161, 63, FALSE),0)</f>
        <v>0</v>
      </c>
      <c r="JT106">
        <f>IFERROR(VLOOKUP(_xlfn.NUMBERVALUE(MID(BU106, SEARCH("!", BU106)+1, SEARCH("+", BU106)-SEARCH("!", BU106)-1)), Rankings!$A$2:$BK$161, 63, FALSE),0)</f>
        <v>0</v>
      </c>
      <c r="JU106">
        <f>IFERROR(VLOOKUP(_xlfn.NUMBERVALUE(MID(BV106, SEARCH("!", BV106)+1, SEARCH("+", BV106)-SEARCH("!", BV106)-1)), Rankings!$A$2:$BK$161, 63, FALSE),0)</f>
        <v>0</v>
      </c>
      <c r="JV106">
        <f>IFERROR(VLOOKUP(_xlfn.NUMBERVALUE(MID(BW106, SEARCH("!", BW106)+1, SEARCH("+", BW106)-SEARCH("!", BW106)-1)), Rankings!$A$2:$BK$161, 63, FALSE),0)</f>
        <v>0</v>
      </c>
      <c r="JW106">
        <f>IFERROR(VLOOKUP(_xlfn.NUMBERVALUE(MID(BX106, SEARCH("!", BX106)+1, SEARCH("+", BX106)-SEARCH("!", BX106)-1)), Rankings!$A$2:$BK$161, 63, FALSE),0)</f>
        <v>0</v>
      </c>
      <c r="JX106">
        <f>IFERROR(VLOOKUP(_xlfn.NUMBERVALUE(MID(BY106, SEARCH("!", BY106)+1, SEARCH("+", BY106)-SEARCH("!", BY106)-1)), Rankings!$A$2:$BK$161, 63, FALSE),0)</f>
        <v>0</v>
      </c>
      <c r="JY106">
        <f>IFERROR(VLOOKUP(_xlfn.NUMBERVALUE(MID(BZ106, SEARCH("!", BZ106)+1, SEARCH("+", BZ106)-SEARCH("!", BZ106)-1)), Rankings!$A$2:$BK$161, 63, FALSE),0)</f>
        <v>0</v>
      </c>
      <c r="JZ106">
        <f>IFERROR(VLOOKUP(_xlfn.NUMBERVALUE(MID(CA106, SEARCH("!", CA106)+1, SEARCH("+", CA106)-SEARCH("!", CA106)-1)), Rankings!$A$2:$BK$161, 63, FALSE),0)</f>
        <v>0</v>
      </c>
      <c r="KA106">
        <f>IFERROR(VLOOKUP(_xlfn.NUMBERVALUE(MID(CB106, SEARCH("!", CB106)+1, SEARCH("+", CB106)-SEARCH("!", CB106)-1)), Rankings!$A$2:$BK$161, 63, FALSE),0)</f>
        <v>0</v>
      </c>
      <c r="KB106">
        <f>IFERROR(VLOOKUP(_xlfn.NUMBERVALUE(MID(CC106, SEARCH("!", CC106)+1, SEARCH("+", CC106)-SEARCH("!", CC106)-1)), Rankings!$A$2:$BK$161, 63, FALSE),0)</f>
        <v>0</v>
      </c>
      <c r="KC106">
        <f>IFERROR(VLOOKUP(_xlfn.NUMBERVALUE(MID(CD106, SEARCH("!", CD106)+1, SEARCH("+", CD106)-SEARCH("!", CD106)-1)), Rankings!$A$2:$BK$161, 63, FALSE),0)</f>
        <v>0</v>
      </c>
      <c r="KD106">
        <f>IFERROR(VLOOKUP(_xlfn.NUMBERVALUE(MID(CE106, SEARCH("!", CE106)+1, SEARCH("+", CE106)-SEARCH("!", CE106)-1)), Rankings!$A$2:$BK$161, 63, FALSE),0)</f>
        <v>0</v>
      </c>
      <c r="KE106">
        <f>IFERROR(VLOOKUP(_xlfn.NUMBERVALUE(MID(CF106, SEARCH("!", CF106)+1, SEARCH("+", CF106)-SEARCH("!", CF106)-1)), Rankings!$A$2:$BK$161, 63, FALSE),0)</f>
        <v>0</v>
      </c>
      <c r="KF106">
        <f>IFERROR(VLOOKUP(_xlfn.NUMBERVALUE(MID(CG106, SEARCH("!", CG106)+1, SEARCH("+", CG106)-SEARCH("!", CG106)-1)), Rankings!$A$2:$BK$161, 63, FALSE),0)</f>
        <v>0</v>
      </c>
      <c r="KG106">
        <f>IFERROR(VLOOKUP(_xlfn.NUMBERVALUE(MID(CH106, SEARCH("!", CH106)+1, SEARCH("+", CH106)-SEARCH("!", CH106)-1)), Rankings!$A$2:$BK$161, 63, FALSE),0)</f>
        <v>0</v>
      </c>
      <c r="KH106">
        <f>IFERROR(VLOOKUP(_xlfn.NUMBERVALUE(MID(CI106, SEARCH("!", CI106)+1, SEARCH("+", CI106)-SEARCH("!", CI106)-1)), Rankings!$A$2:$BK$161, 63, FALSE),0)</f>
        <v>0</v>
      </c>
      <c r="KI106">
        <f>IFERROR(VLOOKUP(_xlfn.NUMBERVALUE(MID(CJ106, SEARCH("!", CJ106)+1, SEARCH("+", CJ106)-SEARCH("!", CJ106)-1)), Rankings!$A$2:$BK$161, 63, FALSE),0)</f>
        <v>0</v>
      </c>
      <c r="KJ106">
        <f>IFERROR(VLOOKUP(_xlfn.NUMBERVALUE(MID(CK106, SEARCH("!", CK106)+1, SEARCH("+", CK106)-SEARCH("!", CK106)-1)), Rankings!$A$2:$BK$161, 63, FALSE),0)</f>
        <v>0</v>
      </c>
      <c r="KK106">
        <f>IFERROR(VLOOKUP(_xlfn.NUMBERVALUE(MID(CL106, SEARCH("!", CL106)+1, SEARCH("+", CL106)-SEARCH("!", CL106)-1)), Rankings!$A$2:$BK$161, 63, FALSE),0)</f>
        <v>0</v>
      </c>
      <c r="KL106">
        <f>IFERROR(VLOOKUP(_xlfn.NUMBERVALUE(MID(CM106, SEARCH("!", CM106)+1, SEARCH("+", CM106)-SEARCH("!", CM106)-1)), Rankings!$A$2:$BK$161, 63, FALSE),0)</f>
        <v>0</v>
      </c>
      <c r="KM106">
        <f>IFERROR(VLOOKUP(_xlfn.NUMBERVALUE(MID(CN106, SEARCH("!", CN106)+1, SEARCH("+", CN106)-SEARCH("!", CN106)-1)), Rankings!$A$2:$BK$161, 63, FALSE),0)</f>
        <v>0</v>
      </c>
      <c r="KN106">
        <f>IFERROR(VLOOKUP(_xlfn.NUMBERVALUE(MID(CO106, SEARCH("!", CO106)+1, SEARCH("+", CO106)-SEARCH("!", CO106)-1)), Rankings!$A$2:$BK$161, 63, FALSE),0)</f>
        <v>0</v>
      </c>
      <c r="KO106">
        <f>IFERROR(VLOOKUP(_xlfn.NUMBERVALUE(MID(CP106, SEARCH("!", CP106)+1, SEARCH("+", CP106)-SEARCH("!", CP106)-1)), Rankings!$A$2:$BK$161, 63, FALSE),0)</f>
        <v>0</v>
      </c>
      <c r="KP106">
        <f>IFERROR(VLOOKUP(_xlfn.NUMBERVALUE(MID(CQ106, SEARCH("!", CQ106)+1, SEARCH("+", CQ106)-SEARCH("!", CQ106)-1)), Rankings!$A$2:$BK$161, 63, FALSE),0)</f>
        <v>0</v>
      </c>
      <c r="KQ106">
        <f>IFERROR(VLOOKUP(_xlfn.NUMBERVALUE(MID(CR106, SEARCH("!", CR106)+1, SEARCH("+", CR106)-SEARCH("!", CR106)-1)), Rankings!$A$2:$BK$161, 63, FALSE),0)</f>
        <v>0</v>
      </c>
      <c r="KS106" s="4">
        <f t="shared" si="2867"/>
        <v>145</v>
      </c>
      <c r="KT106" s="4">
        <f t="shared" si="2868"/>
        <v>84</v>
      </c>
      <c r="KU106" s="4">
        <f t="shared" si="2869"/>
        <v>121</v>
      </c>
      <c r="KV106" s="4">
        <f t="shared" si="2870"/>
        <v>0</v>
      </c>
      <c r="KY106" s="4">
        <f t="shared" si="2871"/>
        <v>350</v>
      </c>
      <c r="KZ106" s="4"/>
      <c r="LB106">
        <f t="shared" si="2872"/>
        <v>38</v>
      </c>
      <c r="LC106">
        <f t="shared" si="2873"/>
        <v>29</v>
      </c>
      <c r="LD106">
        <f t="shared" si="2874"/>
        <v>12</v>
      </c>
      <c r="LE106">
        <f t="shared" si="2875"/>
        <v>34</v>
      </c>
      <c r="LF106">
        <f t="shared" si="2876"/>
        <v>33</v>
      </c>
      <c r="LG106">
        <f t="shared" si="2877"/>
        <v>29</v>
      </c>
      <c r="LH106">
        <f t="shared" si="2878"/>
        <v>50</v>
      </c>
      <c r="LI106">
        <f t="shared" si="2879"/>
        <v>34</v>
      </c>
      <c r="LJ106">
        <f t="shared" si="2880"/>
        <v>37</v>
      </c>
      <c r="LK106">
        <f t="shared" si="2881"/>
        <v>25</v>
      </c>
      <c r="LL106">
        <f t="shared" si="2882"/>
        <v>29</v>
      </c>
      <c r="LM106">
        <f t="shared" si="2883"/>
        <v>0</v>
      </c>
      <c r="LN106">
        <f t="shared" si="2884"/>
        <v>0</v>
      </c>
      <c r="LO106">
        <f t="shared" si="2885"/>
        <v>0</v>
      </c>
      <c r="LP106">
        <f t="shared" si="2886"/>
        <v>0</v>
      </c>
      <c r="LQ106">
        <f t="shared" si="2887"/>
        <v>0</v>
      </c>
      <c r="LR106">
        <f t="shared" si="2888"/>
        <v>0</v>
      </c>
      <c r="LS106">
        <f t="shared" si="2889"/>
        <v>0</v>
      </c>
      <c r="LT106">
        <f t="shared" si="2890"/>
        <v>0</v>
      </c>
      <c r="LU106">
        <f t="shared" si="2891"/>
        <v>0</v>
      </c>
      <c r="LV106">
        <f t="shared" si="2892"/>
        <v>0</v>
      </c>
      <c r="LW106">
        <f t="shared" si="2893"/>
        <v>0</v>
      </c>
      <c r="LX106">
        <f t="shared" si="2894"/>
        <v>0</v>
      </c>
      <c r="LY106">
        <f t="shared" si="2895"/>
        <v>0</v>
      </c>
      <c r="LZ106">
        <f t="shared" si="2896"/>
        <v>0</v>
      </c>
      <c r="MA106">
        <f t="shared" si="2897"/>
        <v>0</v>
      </c>
      <c r="MB106">
        <f t="shared" si="2898"/>
        <v>0</v>
      </c>
      <c r="MC106">
        <f t="shared" si="2899"/>
        <v>0</v>
      </c>
      <c r="MD106">
        <f t="shared" si="2900"/>
        <v>0</v>
      </c>
      <c r="ME106">
        <f t="shared" si="2901"/>
        <v>0</v>
      </c>
      <c r="MF106">
        <f t="shared" si="2902"/>
        <v>0</v>
      </c>
      <c r="MG106">
        <f t="shared" si="2903"/>
        <v>0</v>
      </c>
      <c r="MH106">
        <f t="shared" si="2904"/>
        <v>0</v>
      </c>
      <c r="MI106">
        <f t="shared" si="2905"/>
        <v>0</v>
      </c>
      <c r="MJ106">
        <f t="shared" si="2906"/>
        <v>0</v>
      </c>
      <c r="MK106">
        <f t="shared" si="2907"/>
        <v>0</v>
      </c>
      <c r="ML106">
        <f t="shared" si="2908"/>
        <v>0</v>
      </c>
      <c r="MM106">
        <f t="shared" si="2909"/>
        <v>0</v>
      </c>
      <c r="MN106">
        <f t="shared" si="2910"/>
        <v>0</v>
      </c>
      <c r="MO106">
        <f t="shared" si="2911"/>
        <v>0</v>
      </c>
      <c r="MP106">
        <f t="shared" si="2912"/>
        <v>0</v>
      </c>
      <c r="MQ106">
        <f t="shared" si="2913"/>
        <v>0</v>
      </c>
      <c r="MR106">
        <f t="shared" si="2914"/>
        <v>0</v>
      </c>
      <c r="MS106">
        <f t="shared" si="2915"/>
        <v>0</v>
      </c>
      <c r="MT106">
        <f t="shared" si="2916"/>
        <v>0</v>
      </c>
      <c r="MU106">
        <f t="shared" si="2917"/>
        <v>0</v>
      </c>
      <c r="MV106">
        <f t="shared" si="2918"/>
        <v>0</v>
      </c>
      <c r="MW106">
        <f t="shared" si="2919"/>
        <v>0</v>
      </c>
      <c r="MX106">
        <f t="shared" si="2920"/>
        <v>0</v>
      </c>
      <c r="MY106">
        <f t="shared" si="2921"/>
        <v>0</v>
      </c>
      <c r="MZ106">
        <f t="shared" si="2922"/>
        <v>0</v>
      </c>
      <c r="NA106">
        <f t="shared" si="2923"/>
        <v>0</v>
      </c>
      <c r="NB106">
        <f t="shared" si="2924"/>
        <v>0</v>
      </c>
      <c r="NC106">
        <f t="shared" si="2925"/>
        <v>0</v>
      </c>
      <c r="ND106">
        <f t="shared" si="2926"/>
        <v>0</v>
      </c>
      <c r="NE106">
        <f t="shared" si="2927"/>
        <v>0</v>
      </c>
      <c r="NF106">
        <f t="shared" si="2928"/>
        <v>0</v>
      </c>
      <c r="NG106">
        <f t="shared" si="2929"/>
        <v>0</v>
      </c>
      <c r="NH106">
        <f t="shared" si="2930"/>
        <v>0</v>
      </c>
      <c r="NI106">
        <f t="shared" si="2931"/>
        <v>0</v>
      </c>
      <c r="NJ106">
        <f t="shared" si="2932"/>
        <v>0</v>
      </c>
      <c r="NK106">
        <f t="shared" si="2933"/>
        <v>0</v>
      </c>
      <c r="NL106">
        <f t="shared" si="2934"/>
        <v>0</v>
      </c>
      <c r="NM106">
        <f t="shared" si="2935"/>
        <v>0</v>
      </c>
      <c r="NN106">
        <f t="shared" si="2936"/>
        <v>0</v>
      </c>
      <c r="NO106">
        <f t="shared" si="2937"/>
        <v>0</v>
      </c>
      <c r="NP106">
        <f t="shared" si="2938"/>
        <v>0</v>
      </c>
      <c r="NQ106">
        <f t="shared" si="2939"/>
        <v>0</v>
      </c>
      <c r="NR106">
        <f t="shared" si="2940"/>
        <v>0</v>
      </c>
      <c r="NS106">
        <f t="shared" si="2941"/>
        <v>0</v>
      </c>
      <c r="NT106">
        <f t="shared" si="2942"/>
        <v>0</v>
      </c>
      <c r="NU106">
        <f t="shared" si="2943"/>
        <v>0</v>
      </c>
      <c r="NV106">
        <f t="shared" si="2944"/>
        <v>0</v>
      </c>
      <c r="NW106">
        <f t="shared" si="2945"/>
        <v>0</v>
      </c>
      <c r="NX106">
        <f t="shared" si="2946"/>
        <v>0</v>
      </c>
      <c r="NY106">
        <f t="shared" si="2947"/>
        <v>0</v>
      </c>
      <c r="NZ106">
        <f t="shared" si="2948"/>
        <v>0</v>
      </c>
      <c r="OA106">
        <f t="shared" si="2949"/>
        <v>0</v>
      </c>
      <c r="OB106">
        <f t="shared" si="2950"/>
        <v>0</v>
      </c>
      <c r="OC106">
        <f t="shared" si="2951"/>
        <v>0</v>
      </c>
      <c r="OD106">
        <f t="shared" si="2952"/>
        <v>0</v>
      </c>
      <c r="OE106">
        <f t="shared" si="2953"/>
        <v>0</v>
      </c>
      <c r="OF106">
        <f t="shared" si="2954"/>
        <v>0</v>
      </c>
      <c r="OG106">
        <f t="shared" si="2955"/>
        <v>0</v>
      </c>
      <c r="OH106">
        <f t="shared" si="2956"/>
        <v>0</v>
      </c>
      <c r="OJ106" s="4">
        <f t="shared" si="2957"/>
        <v>165</v>
      </c>
      <c r="OK106" s="4">
        <f t="shared" si="2958"/>
        <v>88</v>
      </c>
      <c r="OL106" s="4">
        <f t="shared" si="2959"/>
        <v>163</v>
      </c>
      <c r="OM106" s="4">
        <f t="shared" si="2960"/>
        <v>0</v>
      </c>
      <c r="OP106" s="4">
        <f t="shared" si="2961"/>
        <v>416</v>
      </c>
      <c r="OQ106" s="4"/>
      <c r="OS106">
        <f t="shared" si="2962"/>
        <v>17</v>
      </c>
      <c r="OT106">
        <f t="shared" si="2963"/>
        <v>49</v>
      </c>
      <c r="OU106">
        <f t="shared" si="2964"/>
        <v>28</v>
      </c>
      <c r="OV106">
        <f t="shared" si="2965"/>
        <v>20</v>
      </c>
      <c r="OW106">
        <f t="shared" si="2966"/>
        <v>30</v>
      </c>
      <c r="OX106">
        <f t="shared" si="2967"/>
        <v>31</v>
      </c>
      <c r="OY106">
        <f t="shared" si="2968"/>
        <v>24</v>
      </c>
      <c r="OZ106">
        <f t="shared" si="2969"/>
        <v>64</v>
      </c>
      <c r="PA106">
        <f t="shared" si="2970"/>
        <v>40</v>
      </c>
      <c r="PB106">
        <f t="shared" si="2971"/>
        <v>63</v>
      </c>
      <c r="PC106">
        <f t="shared" si="2972"/>
        <v>50</v>
      </c>
      <c r="PD106">
        <f t="shared" si="2973"/>
        <v>0</v>
      </c>
      <c r="PE106">
        <f t="shared" si="2974"/>
        <v>0</v>
      </c>
      <c r="PF106">
        <f t="shared" si="2975"/>
        <v>0</v>
      </c>
      <c r="PG106">
        <f t="shared" si="2976"/>
        <v>0</v>
      </c>
      <c r="PH106">
        <f t="shared" si="2977"/>
        <v>0</v>
      </c>
      <c r="PI106">
        <f t="shared" si="2978"/>
        <v>0</v>
      </c>
      <c r="PJ106">
        <f t="shared" si="2979"/>
        <v>0</v>
      </c>
      <c r="PK106">
        <f t="shared" si="2980"/>
        <v>0</v>
      </c>
      <c r="PL106">
        <f t="shared" si="2981"/>
        <v>0</v>
      </c>
      <c r="PM106">
        <f t="shared" si="2982"/>
        <v>0</v>
      </c>
      <c r="PN106">
        <f t="shared" si="2983"/>
        <v>0</v>
      </c>
      <c r="PO106">
        <f t="shared" si="2984"/>
        <v>0</v>
      </c>
      <c r="PP106">
        <f t="shared" si="2985"/>
        <v>0</v>
      </c>
      <c r="PQ106">
        <f t="shared" si="2986"/>
        <v>0</v>
      </c>
      <c r="PR106">
        <f t="shared" si="2987"/>
        <v>0</v>
      </c>
      <c r="PS106">
        <f t="shared" si="2988"/>
        <v>0</v>
      </c>
      <c r="PT106">
        <f t="shared" si="2989"/>
        <v>0</v>
      </c>
      <c r="PU106">
        <f t="shared" si="2990"/>
        <v>0</v>
      </c>
      <c r="PV106">
        <f t="shared" si="2991"/>
        <v>0</v>
      </c>
      <c r="PW106">
        <f t="shared" si="2992"/>
        <v>0</v>
      </c>
      <c r="PX106">
        <f t="shared" si="2993"/>
        <v>0</v>
      </c>
      <c r="PY106">
        <f t="shared" si="2994"/>
        <v>0</v>
      </c>
      <c r="PZ106">
        <f t="shared" si="2995"/>
        <v>0</v>
      </c>
      <c r="QA106">
        <f t="shared" si="2996"/>
        <v>0</v>
      </c>
      <c r="QB106">
        <f t="shared" si="2997"/>
        <v>0</v>
      </c>
      <c r="QC106">
        <f t="shared" si="2998"/>
        <v>0</v>
      </c>
      <c r="QD106">
        <f t="shared" si="2999"/>
        <v>0</v>
      </c>
      <c r="QE106">
        <f t="shared" si="3000"/>
        <v>0</v>
      </c>
      <c r="QF106">
        <f t="shared" si="3001"/>
        <v>0</v>
      </c>
      <c r="QG106">
        <f t="shared" si="3002"/>
        <v>0</v>
      </c>
      <c r="QH106">
        <f t="shared" si="3003"/>
        <v>0</v>
      </c>
      <c r="QI106">
        <f t="shared" si="3004"/>
        <v>0</v>
      </c>
      <c r="QJ106">
        <f t="shared" si="3005"/>
        <v>0</v>
      </c>
      <c r="QK106">
        <f t="shared" si="3006"/>
        <v>0</v>
      </c>
      <c r="QL106">
        <f t="shared" si="3007"/>
        <v>0</v>
      </c>
      <c r="QM106">
        <f t="shared" si="3008"/>
        <v>0</v>
      </c>
      <c r="QN106">
        <f t="shared" si="3009"/>
        <v>0</v>
      </c>
      <c r="QO106">
        <f t="shared" si="3010"/>
        <v>0</v>
      </c>
      <c r="QP106">
        <f t="shared" si="3011"/>
        <v>0</v>
      </c>
      <c r="QQ106">
        <f t="shared" si="3012"/>
        <v>0</v>
      </c>
      <c r="QR106">
        <f t="shared" si="3013"/>
        <v>0</v>
      </c>
      <c r="QS106">
        <f t="shared" si="3014"/>
        <v>0</v>
      </c>
      <c r="QT106">
        <f t="shared" si="3015"/>
        <v>0</v>
      </c>
      <c r="QU106">
        <f t="shared" si="3016"/>
        <v>0</v>
      </c>
      <c r="QV106">
        <f t="shared" si="3017"/>
        <v>0</v>
      </c>
      <c r="QW106">
        <f t="shared" si="3018"/>
        <v>0</v>
      </c>
      <c r="QX106">
        <f t="shared" si="3019"/>
        <v>0</v>
      </c>
      <c r="QY106">
        <f t="shared" si="3020"/>
        <v>0</v>
      </c>
      <c r="QZ106">
        <f t="shared" si="3021"/>
        <v>0</v>
      </c>
      <c r="RA106">
        <f t="shared" si="3022"/>
        <v>0</v>
      </c>
      <c r="RB106">
        <f t="shared" si="3023"/>
        <v>0</v>
      </c>
      <c r="RC106">
        <f t="shared" si="3024"/>
        <v>0</v>
      </c>
      <c r="RD106">
        <f t="shared" si="3025"/>
        <v>0</v>
      </c>
      <c r="RE106">
        <f t="shared" si="3026"/>
        <v>0</v>
      </c>
      <c r="RF106">
        <f t="shared" si="3027"/>
        <v>0</v>
      </c>
      <c r="RG106">
        <f t="shared" si="3028"/>
        <v>0</v>
      </c>
      <c r="RH106">
        <f t="shared" si="3029"/>
        <v>0</v>
      </c>
      <c r="RI106">
        <f t="shared" si="3030"/>
        <v>0</v>
      </c>
      <c r="RJ106">
        <f t="shared" si="3031"/>
        <v>0</v>
      </c>
      <c r="RK106">
        <f t="shared" si="3032"/>
        <v>0</v>
      </c>
      <c r="RL106">
        <f t="shared" si="3033"/>
        <v>0</v>
      </c>
      <c r="RM106">
        <f t="shared" si="3034"/>
        <v>0</v>
      </c>
      <c r="RN106">
        <f t="shared" si="3035"/>
        <v>0</v>
      </c>
      <c r="RO106">
        <f t="shared" si="3036"/>
        <v>0</v>
      </c>
      <c r="RP106">
        <f t="shared" si="3037"/>
        <v>0</v>
      </c>
      <c r="RQ106">
        <f t="shared" si="3038"/>
        <v>0</v>
      </c>
      <c r="RR106">
        <f t="shared" si="3039"/>
        <v>0</v>
      </c>
      <c r="RS106">
        <f t="shared" si="3040"/>
        <v>0</v>
      </c>
      <c r="RT106">
        <f t="shared" si="3041"/>
        <v>0</v>
      </c>
      <c r="RU106">
        <f t="shared" si="3042"/>
        <v>0</v>
      </c>
      <c r="RV106">
        <f t="shared" si="3043"/>
        <v>0</v>
      </c>
      <c r="RW106">
        <f t="shared" si="3044"/>
        <v>0</v>
      </c>
      <c r="RX106">
        <f t="shared" si="3045"/>
        <v>0</v>
      </c>
      <c r="RY106">
        <f t="shared" si="3046"/>
        <v>0</v>
      </c>
      <c r="SA106" s="4">
        <f t="shared" si="3047"/>
        <v>19.14</v>
      </c>
      <c r="SB106" s="4">
        <f t="shared" si="3048"/>
        <v>7.44</v>
      </c>
      <c r="SC106" s="4">
        <f t="shared" si="3049"/>
        <v>14.239999999999998</v>
      </c>
      <c r="SD106" s="4">
        <f t="shared" si="3050"/>
        <v>0</v>
      </c>
      <c r="SF106" s="4">
        <f t="shared" si="3051"/>
        <v>40.82</v>
      </c>
      <c r="SI106">
        <f t="shared" si="3052"/>
        <v>3.78</v>
      </c>
      <c r="SJ106">
        <f t="shared" si="3053"/>
        <v>4.33</v>
      </c>
      <c r="SK106">
        <f t="shared" si="3054"/>
        <v>2.5</v>
      </c>
      <c r="SL106">
        <f t="shared" si="3055"/>
        <v>4</v>
      </c>
      <c r="SM106">
        <f t="shared" si="3056"/>
        <v>3.57</v>
      </c>
      <c r="SN106">
        <f t="shared" si="3057"/>
        <v>3.86</v>
      </c>
      <c r="SO106">
        <f t="shared" si="3058"/>
        <v>4.4400000000000004</v>
      </c>
      <c r="SP106">
        <f t="shared" si="3059"/>
        <v>3</v>
      </c>
      <c r="SQ106">
        <f t="shared" si="3060"/>
        <v>4.67</v>
      </c>
      <c r="SR106">
        <f t="shared" si="3061"/>
        <v>3.29</v>
      </c>
      <c r="SS106">
        <f t="shared" si="3062"/>
        <v>3.38</v>
      </c>
      <c r="ST106" t="str">
        <f t="shared" si="3063"/>
        <v>0</v>
      </c>
      <c r="SU106" t="str">
        <f t="shared" si="3064"/>
        <v>0</v>
      </c>
      <c r="SV106" t="str">
        <f t="shared" si="3065"/>
        <v>0</v>
      </c>
      <c r="SW106" t="str">
        <f t="shared" si="3066"/>
        <v>0</v>
      </c>
      <c r="SX106" t="str">
        <f t="shared" si="3067"/>
        <v>0</v>
      </c>
      <c r="SY106" t="str">
        <f t="shared" si="3068"/>
        <v>0</v>
      </c>
      <c r="SZ106" t="str">
        <f t="shared" si="3069"/>
        <v>0</v>
      </c>
      <c r="TA106" t="str">
        <f t="shared" si="3070"/>
        <v>0</v>
      </c>
      <c r="TB106" t="str">
        <f t="shared" si="3071"/>
        <v>0</v>
      </c>
      <c r="TC106" t="str">
        <f t="shared" si="3072"/>
        <v>0</v>
      </c>
      <c r="TD106" t="str">
        <f t="shared" si="3073"/>
        <v>0</v>
      </c>
      <c r="TE106" t="str">
        <f t="shared" si="3074"/>
        <v>0</v>
      </c>
      <c r="TF106" t="str">
        <f t="shared" si="3075"/>
        <v>0</v>
      </c>
      <c r="TG106" t="str">
        <f t="shared" si="3076"/>
        <v>0</v>
      </c>
      <c r="TH106" t="str">
        <f t="shared" si="3077"/>
        <v>0</v>
      </c>
      <c r="TI106" t="str">
        <f t="shared" si="3078"/>
        <v>0</v>
      </c>
      <c r="TJ106" t="str">
        <f t="shared" si="3079"/>
        <v>0</v>
      </c>
      <c r="TK106" t="str">
        <f t="shared" si="3080"/>
        <v>0</v>
      </c>
      <c r="TL106" t="str">
        <f t="shared" si="3081"/>
        <v>0</v>
      </c>
      <c r="TM106" t="str">
        <f t="shared" si="3082"/>
        <v>0</v>
      </c>
      <c r="TN106" t="str">
        <f t="shared" si="3083"/>
        <v>0</v>
      </c>
      <c r="TO106" t="str">
        <f t="shared" si="3084"/>
        <v>0</v>
      </c>
      <c r="TP106" t="str">
        <f t="shared" si="3085"/>
        <v>0</v>
      </c>
      <c r="TQ106" t="str">
        <f t="shared" si="3086"/>
        <v>0</v>
      </c>
      <c r="TR106" t="str">
        <f t="shared" si="3087"/>
        <v>0</v>
      </c>
      <c r="TS106" t="str">
        <f t="shared" si="3088"/>
        <v>0</v>
      </c>
      <c r="TT106" t="str">
        <f t="shared" si="3089"/>
        <v>0</v>
      </c>
      <c r="TU106" t="str">
        <f t="shared" si="3090"/>
        <v>0</v>
      </c>
      <c r="TV106" t="str">
        <f t="shared" si="3091"/>
        <v>0</v>
      </c>
      <c r="TW106" t="str">
        <f t="shared" si="3092"/>
        <v>0</v>
      </c>
      <c r="TX106" t="str">
        <f t="shared" si="3093"/>
        <v>0</v>
      </c>
      <c r="TY106" t="str">
        <f t="shared" si="3094"/>
        <v>0</v>
      </c>
      <c r="TZ106" t="str">
        <f t="shared" si="3095"/>
        <v>0</v>
      </c>
      <c r="UA106" t="str">
        <f t="shared" si="3096"/>
        <v>0</v>
      </c>
      <c r="UB106" t="str">
        <f t="shared" si="3097"/>
        <v>0</v>
      </c>
      <c r="UC106" t="str">
        <f t="shared" si="3098"/>
        <v>0</v>
      </c>
      <c r="UD106" t="str">
        <f t="shared" si="3099"/>
        <v>0</v>
      </c>
      <c r="UE106" t="str">
        <f t="shared" si="3100"/>
        <v>0</v>
      </c>
      <c r="UF106" t="str">
        <f t="shared" si="3101"/>
        <v>0</v>
      </c>
      <c r="UG106" t="str">
        <f t="shared" si="3102"/>
        <v>0</v>
      </c>
      <c r="UH106" t="str">
        <f t="shared" si="3103"/>
        <v>0</v>
      </c>
      <c r="UI106" t="str">
        <f t="shared" si="3104"/>
        <v>0</v>
      </c>
      <c r="UJ106" t="str">
        <f t="shared" si="3105"/>
        <v>0</v>
      </c>
      <c r="UK106" t="str">
        <f t="shared" si="3106"/>
        <v>0</v>
      </c>
      <c r="UL106" t="str">
        <f t="shared" si="3107"/>
        <v>0</v>
      </c>
      <c r="UM106" t="str">
        <f t="shared" si="3108"/>
        <v>0</v>
      </c>
      <c r="UN106" t="str">
        <f t="shared" si="3109"/>
        <v>0</v>
      </c>
      <c r="UO106" t="str">
        <f t="shared" si="3110"/>
        <v>0</v>
      </c>
      <c r="UP106" t="str">
        <f t="shared" si="3111"/>
        <v>0</v>
      </c>
      <c r="UQ106" t="str">
        <f t="shared" si="3112"/>
        <v>0</v>
      </c>
      <c r="UR106" t="str">
        <f t="shared" si="3113"/>
        <v>0</v>
      </c>
      <c r="US106" t="str">
        <f t="shared" si="3114"/>
        <v>0</v>
      </c>
      <c r="UT106" t="str">
        <f t="shared" si="3115"/>
        <v>0</v>
      </c>
      <c r="UU106" t="str">
        <f t="shared" si="3116"/>
        <v>0</v>
      </c>
      <c r="UV106" t="str">
        <f t="shared" si="3117"/>
        <v>0</v>
      </c>
      <c r="UW106" t="str">
        <f t="shared" si="3118"/>
        <v>0</v>
      </c>
      <c r="UX106" t="str">
        <f t="shared" si="3119"/>
        <v>0</v>
      </c>
      <c r="UY106" t="str">
        <f t="shared" si="3120"/>
        <v>0</v>
      </c>
      <c r="UZ106" t="str">
        <f t="shared" si="3121"/>
        <v>0</v>
      </c>
      <c r="VA106" t="str">
        <f t="shared" si="3122"/>
        <v>0</v>
      </c>
      <c r="VB106" t="str">
        <f t="shared" si="3123"/>
        <v>0</v>
      </c>
      <c r="VC106" t="str">
        <f t="shared" si="3124"/>
        <v>0</v>
      </c>
      <c r="VD106" t="str">
        <f t="shared" si="3125"/>
        <v>0</v>
      </c>
      <c r="VE106" t="str">
        <f t="shared" si="3126"/>
        <v>0</v>
      </c>
      <c r="VF106" t="str">
        <f t="shared" si="3127"/>
        <v>0</v>
      </c>
      <c r="VG106" t="str">
        <f t="shared" si="3128"/>
        <v>0</v>
      </c>
      <c r="VH106" t="str">
        <f t="shared" si="3129"/>
        <v>0</v>
      </c>
      <c r="VI106" t="str">
        <f t="shared" si="3130"/>
        <v>0</v>
      </c>
      <c r="VJ106" t="str">
        <f t="shared" si="3131"/>
        <v>0</v>
      </c>
      <c r="VK106" t="str">
        <f t="shared" si="3132"/>
        <v>0</v>
      </c>
      <c r="VL106" t="str">
        <f t="shared" si="3133"/>
        <v>0</v>
      </c>
      <c r="VM106" t="str">
        <f t="shared" si="3134"/>
        <v>0</v>
      </c>
      <c r="VN106" t="str">
        <f t="shared" si="3135"/>
        <v>0</v>
      </c>
      <c r="VO106" t="str">
        <f t="shared" si="3136"/>
        <v>0</v>
      </c>
      <c r="VQ106" s="4">
        <f t="shared" si="3137"/>
        <v>10.91</v>
      </c>
      <c r="VR106" s="4">
        <f t="shared" si="3138"/>
        <v>-11.100000000000001</v>
      </c>
      <c r="VS106" s="4">
        <f t="shared" si="3139"/>
        <v>-25.58</v>
      </c>
      <c r="VT106" s="4">
        <f t="shared" si="3140"/>
        <v>0</v>
      </c>
      <c r="VV106" s="4">
        <f t="shared" si="3141"/>
        <v>-25.77</v>
      </c>
      <c r="VY106">
        <f t="shared" si="3142"/>
        <v>0.48</v>
      </c>
      <c r="VZ106">
        <f t="shared" si="3143"/>
        <v>1.25</v>
      </c>
      <c r="WA106">
        <f t="shared" si="3144"/>
        <v>2.19</v>
      </c>
      <c r="WB106">
        <f t="shared" si="3145"/>
        <v>-5.38</v>
      </c>
      <c r="WC106">
        <f t="shared" si="3146"/>
        <v>6.48</v>
      </c>
      <c r="WD106">
        <f t="shared" si="3147"/>
        <v>-0.06</v>
      </c>
      <c r="WE106">
        <f t="shared" si="3148"/>
        <v>5.59</v>
      </c>
      <c r="WF106">
        <f t="shared" si="3149"/>
        <v>-16.690000000000001</v>
      </c>
      <c r="WG106">
        <f t="shared" si="3150"/>
        <v>7.05</v>
      </c>
      <c r="WH106">
        <f t="shared" si="3151"/>
        <v>-17.48</v>
      </c>
      <c r="WI106">
        <f t="shared" si="3152"/>
        <v>-9.1999999999999993</v>
      </c>
      <c r="WJ106">
        <f t="shared" si="3153"/>
        <v>0</v>
      </c>
      <c r="WK106">
        <f t="shared" si="3154"/>
        <v>0</v>
      </c>
      <c r="WL106">
        <f t="shared" si="3155"/>
        <v>0</v>
      </c>
      <c r="WM106">
        <f t="shared" si="3156"/>
        <v>0</v>
      </c>
      <c r="WN106">
        <f t="shared" si="3157"/>
        <v>0</v>
      </c>
      <c r="WO106">
        <f t="shared" si="3158"/>
        <v>0</v>
      </c>
      <c r="WP106">
        <f t="shared" si="3159"/>
        <v>0</v>
      </c>
      <c r="WQ106">
        <f t="shared" si="3160"/>
        <v>0</v>
      </c>
      <c r="WR106">
        <f t="shared" si="3161"/>
        <v>0</v>
      </c>
      <c r="WS106">
        <f t="shared" si="3162"/>
        <v>0</v>
      </c>
      <c r="WT106">
        <f t="shared" si="3163"/>
        <v>0</v>
      </c>
      <c r="WU106">
        <f t="shared" si="3164"/>
        <v>0</v>
      </c>
      <c r="WV106">
        <f t="shared" si="3165"/>
        <v>0</v>
      </c>
      <c r="WW106">
        <f t="shared" si="3166"/>
        <v>0</v>
      </c>
      <c r="WX106">
        <f t="shared" si="3167"/>
        <v>0</v>
      </c>
      <c r="WY106">
        <f t="shared" si="3168"/>
        <v>0</v>
      </c>
      <c r="WZ106">
        <f t="shared" si="3169"/>
        <v>0</v>
      </c>
      <c r="XA106">
        <f t="shared" si="3170"/>
        <v>0</v>
      </c>
      <c r="XB106">
        <f t="shared" si="3171"/>
        <v>0</v>
      </c>
      <c r="XC106">
        <f t="shared" si="3172"/>
        <v>0</v>
      </c>
      <c r="XD106">
        <f t="shared" si="3173"/>
        <v>0</v>
      </c>
      <c r="XE106">
        <f t="shared" si="3174"/>
        <v>0</v>
      </c>
      <c r="XF106">
        <f t="shared" si="3175"/>
        <v>0</v>
      </c>
      <c r="XG106">
        <f t="shared" si="3176"/>
        <v>0</v>
      </c>
      <c r="XH106">
        <f t="shared" si="3177"/>
        <v>0</v>
      </c>
      <c r="XI106">
        <f t="shared" si="3178"/>
        <v>0</v>
      </c>
      <c r="XJ106">
        <f t="shared" si="3179"/>
        <v>0</v>
      </c>
      <c r="XK106">
        <f t="shared" si="3180"/>
        <v>0</v>
      </c>
      <c r="XL106">
        <f t="shared" si="3181"/>
        <v>0</v>
      </c>
      <c r="XM106">
        <f t="shared" si="3182"/>
        <v>0</v>
      </c>
      <c r="XN106">
        <f t="shared" si="3183"/>
        <v>0</v>
      </c>
      <c r="XO106">
        <f t="shared" si="3184"/>
        <v>0</v>
      </c>
      <c r="XP106">
        <f t="shared" si="3185"/>
        <v>0</v>
      </c>
      <c r="XQ106">
        <f t="shared" si="3186"/>
        <v>0</v>
      </c>
      <c r="XR106">
        <f t="shared" si="3187"/>
        <v>0</v>
      </c>
      <c r="XS106">
        <f t="shared" si="3188"/>
        <v>0</v>
      </c>
      <c r="XT106">
        <f t="shared" si="3189"/>
        <v>0</v>
      </c>
      <c r="XU106">
        <f t="shared" si="3190"/>
        <v>0</v>
      </c>
      <c r="XV106">
        <f t="shared" si="3191"/>
        <v>0</v>
      </c>
      <c r="XW106">
        <f t="shared" si="3192"/>
        <v>0</v>
      </c>
      <c r="XX106">
        <f t="shared" si="3193"/>
        <v>0</v>
      </c>
      <c r="XY106">
        <f t="shared" si="3194"/>
        <v>0</v>
      </c>
      <c r="XZ106">
        <f t="shared" si="3195"/>
        <v>0</v>
      </c>
      <c r="YA106">
        <f t="shared" si="3196"/>
        <v>0</v>
      </c>
      <c r="YB106">
        <f t="shared" si="3197"/>
        <v>0</v>
      </c>
      <c r="YC106">
        <f t="shared" si="3198"/>
        <v>0</v>
      </c>
      <c r="YD106">
        <f t="shared" si="3199"/>
        <v>0</v>
      </c>
      <c r="YE106">
        <f t="shared" si="3200"/>
        <v>0</v>
      </c>
      <c r="YF106">
        <f t="shared" si="3201"/>
        <v>0</v>
      </c>
      <c r="YG106">
        <f t="shared" si="3202"/>
        <v>0</v>
      </c>
      <c r="YH106">
        <f t="shared" si="3203"/>
        <v>0</v>
      </c>
      <c r="YI106">
        <f t="shared" si="3204"/>
        <v>0</v>
      </c>
      <c r="YJ106">
        <f t="shared" si="3205"/>
        <v>0</v>
      </c>
      <c r="YK106">
        <f t="shared" si="3206"/>
        <v>0</v>
      </c>
      <c r="YL106">
        <f t="shared" si="3207"/>
        <v>0</v>
      </c>
      <c r="YM106">
        <f t="shared" si="3208"/>
        <v>0</v>
      </c>
      <c r="YN106">
        <f t="shared" si="3209"/>
        <v>0</v>
      </c>
      <c r="YO106">
        <f t="shared" si="3210"/>
        <v>0</v>
      </c>
      <c r="YP106">
        <f t="shared" si="3211"/>
        <v>0</v>
      </c>
      <c r="YQ106">
        <f t="shared" si="3212"/>
        <v>0</v>
      </c>
      <c r="YR106">
        <f t="shared" si="3213"/>
        <v>0</v>
      </c>
      <c r="YS106">
        <f t="shared" si="3214"/>
        <v>0</v>
      </c>
      <c r="YT106">
        <f t="shared" si="3215"/>
        <v>0</v>
      </c>
      <c r="YU106">
        <f t="shared" si="3216"/>
        <v>0</v>
      </c>
      <c r="YV106">
        <f t="shared" si="3217"/>
        <v>0</v>
      </c>
      <c r="YW106">
        <f t="shared" si="3218"/>
        <v>0</v>
      </c>
      <c r="YX106">
        <f t="shared" si="3219"/>
        <v>0</v>
      </c>
      <c r="YY106">
        <f t="shared" si="3220"/>
        <v>0</v>
      </c>
      <c r="YZ106">
        <f t="shared" si="3221"/>
        <v>0</v>
      </c>
      <c r="ZA106">
        <f t="shared" si="3222"/>
        <v>0</v>
      </c>
      <c r="ZB106">
        <f t="shared" si="3223"/>
        <v>0</v>
      </c>
      <c r="ZC106">
        <f t="shared" si="3224"/>
        <v>0</v>
      </c>
      <c r="ZD106">
        <f t="shared" si="3225"/>
        <v>0</v>
      </c>
      <c r="ZE106">
        <f t="shared" si="3226"/>
        <v>0</v>
      </c>
      <c r="ZG106" s="4">
        <f t="shared" si="3227"/>
        <v>249</v>
      </c>
      <c r="ZH106" s="4">
        <f t="shared" si="3228"/>
        <v>126</v>
      </c>
      <c r="ZI106" s="4">
        <f t="shared" si="3229"/>
        <v>246</v>
      </c>
      <c r="ZJ106" s="4">
        <f t="shared" si="3230"/>
        <v>0</v>
      </c>
      <c r="ZL106" s="4">
        <f t="shared" si="3231"/>
        <v>621</v>
      </c>
      <c r="ZO106">
        <f t="shared" si="3232"/>
        <v>39</v>
      </c>
      <c r="ZP106">
        <f t="shared" si="3233"/>
        <v>49</v>
      </c>
      <c r="ZQ106">
        <f t="shared" si="3234"/>
        <v>49</v>
      </c>
      <c r="ZR106">
        <f t="shared" si="3235"/>
        <v>68</v>
      </c>
      <c r="ZS106">
        <f t="shared" si="3236"/>
        <v>42</v>
      </c>
      <c r="ZT106">
        <f t="shared" si="3237"/>
        <v>54</v>
      </c>
      <c r="ZU106">
        <f t="shared" si="3238"/>
        <v>51</v>
      </c>
      <c r="ZV106">
        <f t="shared" si="3239"/>
        <v>75</v>
      </c>
      <c r="ZW106">
        <f t="shared" si="3240"/>
        <v>58</v>
      </c>
      <c r="ZX106">
        <f t="shared" si="3241"/>
        <v>66</v>
      </c>
      <c r="ZY106">
        <f t="shared" si="3242"/>
        <v>70</v>
      </c>
      <c r="ZZ106">
        <f t="shared" si="3243"/>
        <v>0</v>
      </c>
      <c r="AAA106">
        <f t="shared" si="3244"/>
        <v>0</v>
      </c>
      <c r="AAB106">
        <f t="shared" si="3245"/>
        <v>0</v>
      </c>
      <c r="AAC106">
        <f t="shared" si="3246"/>
        <v>0</v>
      </c>
      <c r="AAD106">
        <f t="shared" si="3247"/>
        <v>0</v>
      </c>
      <c r="AAE106">
        <f t="shared" si="3248"/>
        <v>0</v>
      </c>
      <c r="AAF106">
        <f t="shared" si="3249"/>
        <v>0</v>
      </c>
      <c r="AAG106">
        <f t="shared" si="3250"/>
        <v>0</v>
      </c>
      <c r="AAH106">
        <f t="shared" si="3251"/>
        <v>0</v>
      </c>
      <c r="AAI106">
        <f t="shared" si="3252"/>
        <v>0</v>
      </c>
      <c r="AAJ106">
        <f t="shared" si="3253"/>
        <v>0</v>
      </c>
      <c r="AAK106">
        <f t="shared" si="3254"/>
        <v>0</v>
      </c>
      <c r="AAL106">
        <f t="shared" si="3255"/>
        <v>0</v>
      </c>
      <c r="AAM106">
        <f t="shared" si="3256"/>
        <v>0</v>
      </c>
      <c r="AAN106">
        <f t="shared" si="3257"/>
        <v>0</v>
      </c>
      <c r="AAO106">
        <f t="shared" si="3258"/>
        <v>0</v>
      </c>
      <c r="AAP106">
        <f t="shared" si="3259"/>
        <v>0</v>
      </c>
      <c r="AAQ106">
        <f t="shared" si="3260"/>
        <v>0</v>
      </c>
      <c r="AAR106">
        <f t="shared" si="3261"/>
        <v>0</v>
      </c>
      <c r="AAS106">
        <f t="shared" si="3262"/>
        <v>0</v>
      </c>
      <c r="AAT106">
        <f t="shared" si="3263"/>
        <v>0</v>
      </c>
      <c r="AAU106">
        <f t="shared" si="3264"/>
        <v>0</v>
      </c>
      <c r="AAV106">
        <f t="shared" si="3265"/>
        <v>0</v>
      </c>
      <c r="AAW106">
        <f t="shared" si="3266"/>
        <v>0</v>
      </c>
      <c r="AAX106">
        <f t="shared" si="3267"/>
        <v>0</v>
      </c>
      <c r="AAY106">
        <f t="shared" si="3268"/>
        <v>0</v>
      </c>
      <c r="AAZ106">
        <f t="shared" si="3269"/>
        <v>0</v>
      </c>
      <c r="ABA106">
        <f t="shared" si="3270"/>
        <v>0</v>
      </c>
      <c r="ABB106">
        <f t="shared" si="3271"/>
        <v>0</v>
      </c>
      <c r="ABC106">
        <f t="shared" si="3272"/>
        <v>0</v>
      </c>
      <c r="ABD106">
        <f t="shared" si="3273"/>
        <v>0</v>
      </c>
      <c r="ABE106">
        <f t="shared" si="3274"/>
        <v>0</v>
      </c>
      <c r="ABF106">
        <f t="shared" si="3275"/>
        <v>0</v>
      </c>
      <c r="ABG106">
        <f t="shared" si="3276"/>
        <v>0</v>
      </c>
      <c r="ABH106">
        <f t="shared" si="3277"/>
        <v>0</v>
      </c>
      <c r="ABI106">
        <f t="shared" si="3278"/>
        <v>0</v>
      </c>
      <c r="ABJ106">
        <f t="shared" si="3279"/>
        <v>0</v>
      </c>
      <c r="ABK106">
        <f t="shared" si="3280"/>
        <v>0</v>
      </c>
      <c r="ABL106">
        <f t="shared" si="3281"/>
        <v>0</v>
      </c>
      <c r="ABM106">
        <f t="shared" si="3282"/>
        <v>0</v>
      </c>
      <c r="ABN106">
        <f t="shared" si="3283"/>
        <v>0</v>
      </c>
      <c r="ABO106">
        <f t="shared" si="3284"/>
        <v>0</v>
      </c>
      <c r="ABP106">
        <f t="shared" si="3285"/>
        <v>0</v>
      </c>
      <c r="ABQ106">
        <f t="shared" si="3286"/>
        <v>0</v>
      </c>
      <c r="ABR106">
        <f t="shared" si="3287"/>
        <v>0</v>
      </c>
      <c r="ABS106">
        <f t="shared" si="3288"/>
        <v>0</v>
      </c>
      <c r="ABT106">
        <f t="shared" si="3289"/>
        <v>0</v>
      </c>
      <c r="ABU106">
        <f t="shared" si="3290"/>
        <v>0</v>
      </c>
      <c r="ABV106">
        <f t="shared" si="3291"/>
        <v>0</v>
      </c>
      <c r="ABW106">
        <f t="shared" si="3292"/>
        <v>0</v>
      </c>
      <c r="ABX106">
        <f t="shared" si="3293"/>
        <v>0</v>
      </c>
      <c r="ABY106">
        <f t="shared" si="3294"/>
        <v>0</v>
      </c>
      <c r="ABZ106">
        <f t="shared" si="3295"/>
        <v>0</v>
      </c>
      <c r="ACA106">
        <f t="shared" si="3296"/>
        <v>0</v>
      </c>
      <c r="ACB106">
        <f t="shared" si="3297"/>
        <v>0</v>
      </c>
      <c r="ACC106">
        <f t="shared" si="3298"/>
        <v>0</v>
      </c>
      <c r="ACD106">
        <f t="shared" si="3299"/>
        <v>0</v>
      </c>
      <c r="ACE106">
        <f t="shared" si="3300"/>
        <v>0</v>
      </c>
      <c r="ACF106">
        <f t="shared" si="3301"/>
        <v>0</v>
      </c>
      <c r="ACG106">
        <f t="shared" si="3302"/>
        <v>0</v>
      </c>
      <c r="ACH106">
        <f t="shared" si="3303"/>
        <v>0</v>
      </c>
      <c r="ACI106">
        <f t="shared" si="3304"/>
        <v>0</v>
      </c>
      <c r="ACJ106">
        <f t="shared" si="3305"/>
        <v>0</v>
      </c>
      <c r="ACK106">
        <f t="shared" si="3306"/>
        <v>0</v>
      </c>
      <c r="ACL106">
        <f t="shared" si="3307"/>
        <v>0</v>
      </c>
      <c r="ACM106">
        <f t="shared" si="3308"/>
        <v>0</v>
      </c>
      <c r="ACN106">
        <f t="shared" si="3309"/>
        <v>0</v>
      </c>
      <c r="ACO106">
        <f t="shared" si="3310"/>
        <v>0</v>
      </c>
      <c r="ACP106">
        <f t="shared" si="3311"/>
        <v>0</v>
      </c>
      <c r="ACQ106">
        <f t="shared" si="3312"/>
        <v>0</v>
      </c>
      <c r="ACR106">
        <f t="shared" si="3313"/>
        <v>0</v>
      </c>
      <c r="ACS106">
        <f t="shared" si="3314"/>
        <v>0</v>
      </c>
      <c r="ACT106">
        <f t="shared" si="3315"/>
        <v>0</v>
      </c>
      <c r="ACU106">
        <f t="shared" si="3316"/>
        <v>0</v>
      </c>
      <c r="ACW106" s="4">
        <f t="shared" si="3317"/>
        <v>171.8</v>
      </c>
      <c r="ACX106" s="4">
        <f t="shared" si="3318"/>
        <v>123.80000000000001</v>
      </c>
      <c r="ACY106" s="4">
        <f t="shared" si="3319"/>
        <v>150.6</v>
      </c>
      <c r="ACZ106" s="4">
        <f t="shared" si="3320"/>
        <v>0</v>
      </c>
      <c r="ADA106" s="88">
        <f t="shared" si="3321"/>
        <v>7.8676553051083777</v>
      </c>
      <c r="ADB106" s="4">
        <f t="shared" si="3322"/>
        <v>446.20000000000005</v>
      </c>
      <c r="ADC106" s="5">
        <f t="shared" si="3323"/>
        <v>5.8617403559011381</v>
      </c>
      <c r="ADD106" s="5">
        <f t="shared" si="3324"/>
        <v>6.1359595826569784</v>
      </c>
      <c r="ADE106">
        <f t="shared" si="3325"/>
        <v>116.4</v>
      </c>
      <c r="ADF106">
        <f t="shared" si="3326"/>
        <v>17.100000000000001</v>
      </c>
      <c r="ADG106">
        <f t="shared" si="3327"/>
        <v>13.8</v>
      </c>
      <c r="ADH106">
        <f t="shared" si="3328"/>
        <v>73.5</v>
      </c>
      <c r="ADI106">
        <f t="shared" si="3329"/>
        <v>51.7</v>
      </c>
      <c r="ADJ106">
        <f t="shared" si="3330"/>
        <v>0</v>
      </c>
      <c r="ADK106">
        <f t="shared" si="3331"/>
        <v>100.4</v>
      </c>
      <c r="ADL106">
        <f t="shared" si="3332"/>
        <v>23.4</v>
      </c>
      <c r="ADM106">
        <f t="shared" si="3333"/>
        <v>24.5</v>
      </c>
      <c r="ADN106">
        <f t="shared" si="3334"/>
        <v>16.5</v>
      </c>
      <c r="ADO106">
        <f t="shared" si="3335"/>
        <v>8.9</v>
      </c>
      <c r="ADP106">
        <f t="shared" si="3336"/>
        <v>0</v>
      </c>
      <c r="ADQ106">
        <f t="shared" si="3337"/>
        <v>0</v>
      </c>
      <c r="ADR106">
        <f t="shared" si="3338"/>
        <v>0</v>
      </c>
      <c r="ADS106">
        <f t="shared" si="3339"/>
        <v>0</v>
      </c>
      <c r="ADT106">
        <f t="shared" si="3340"/>
        <v>0</v>
      </c>
      <c r="ADU106">
        <f t="shared" si="3341"/>
        <v>0</v>
      </c>
      <c r="ADV106">
        <f t="shared" si="3342"/>
        <v>0</v>
      </c>
      <c r="ADW106">
        <f t="shared" si="3343"/>
        <v>0</v>
      </c>
      <c r="ADX106">
        <f t="shared" si="3344"/>
        <v>0</v>
      </c>
      <c r="ADY106">
        <f t="shared" si="3345"/>
        <v>0</v>
      </c>
      <c r="ADZ106">
        <f t="shared" si="3346"/>
        <v>0</v>
      </c>
      <c r="AEA106">
        <f t="shared" si="3347"/>
        <v>0</v>
      </c>
      <c r="AEB106">
        <f t="shared" si="3348"/>
        <v>0</v>
      </c>
      <c r="AEC106">
        <f t="shared" si="3349"/>
        <v>0</v>
      </c>
      <c r="AED106">
        <f t="shared" si="3350"/>
        <v>0</v>
      </c>
      <c r="AEE106">
        <f t="shared" si="3351"/>
        <v>0</v>
      </c>
      <c r="AEF106">
        <f t="shared" si="3352"/>
        <v>0</v>
      </c>
      <c r="AEG106">
        <f t="shared" si="3353"/>
        <v>0</v>
      </c>
      <c r="AEH106">
        <f t="shared" si="3354"/>
        <v>0</v>
      </c>
      <c r="AEI106">
        <f t="shared" si="3355"/>
        <v>0</v>
      </c>
      <c r="AEJ106">
        <f t="shared" si="3356"/>
        <v>0</v>
      </c>
      <c r="AEK106">
        <f t="shared" si="3357"/>
        <v>0</v>
      </c>
      <c r="AEL106">
        <f t="shared" si="3358"/>
        <v>0</v>
      </c>
      <c r="AEM106">
        <f t="shared" si="3359"/>
        <v>0</v>
      </c>
      <c r="AEN106">
        <f t="shared" si="3360"/>
        <v>0</v>
      </c>
      <c r="AEO106">
        <f t="shared" si="3361"/>
        <v>0</v>
      </c>
      <c r="AEP106">
        <f t="shared" si="3362"/>
        <v>0</v>
      </c>
      <c r="AEQ106">
        <f t="shared" si="3363"/>
        <v>0</v>
      </c>
      <c r="AER106">
        <f t="shared" si="3364"/>
        <v>0</v>
      </c>
      <c r="AES106">
        <f t="shared" si="3365"/>
        <v>0</v>
      </c>
      <c r="AET106">
        <f t="shared" si="3366"/>
        <v>0</v>
      </c>
      <c r="AEU106">
        <f t="shared" si="3367"/>
        <v>0</v>
      </c>
      <c r="AEV106">
        <f t="shared" si="3368"/>
        <v>0</v>
      </c>
      <c r="AEW106">
        <f t="shared" si="3369"/>
        <v>0</v>
      </c>
      <c r="AEX106">
        <f t="shared" si="3370"/>
        <v>0</v>
      </c>
      <c r="AEY106">
        <f t="shared" si="3371"/>
        <v>0</v>
      </c>
      <c r="AEZ106">
        <f t="shared" si="3372"/>
        <v>0</v>
      </c>
      <c r="AFA106">
        <f t="shared" si="3373"/>
        <v>0</v>
      </c>
      <c r="AFB106">
        <f t="shared" si="3374"/>
        <v>0</v>
      </c>
      <c r="AFC106">
        <f t="shared" si="3375"/>
        <v>0</v>
      </c>
      <c r="AFD106">
        <f t="shared" si="3376"/>
        <v>0</v>
      </c>
      <c r="AFE106">
        <f t="shared" si="3377"/>
        <v>0</v>
      </c>
      <c r="AFF106">
        <f t="shared" si="3378"/>
        <v>0</v>
      </c>
      <c r="AFG106">
        <f t="shared" si="3379"/>
        <v>0</v>
      </c>
      <c r="AFH106">
        <f t="shared" si="3380"/>
        <v>0</v>
      </c>
      <c r="AFI106">
        <f t="shared" si="3381"/>
        <v>0</v>
      </c>
      <c r="AFJ106">
        <f t="shared" si="3382"/>
        <v>0</v>
      </c>
      <c r="AFK106">
        <f t="shared" si="3383"/>
        <v>0</v>
      </c>
      <c r="AFL106">
        <f t="shared" si="3384"/>
        <v>0</v>
      </c>
      <c r="AFM106">
        <f t="shared" si="3385"/>
        <v>0</v>
      </c>
      <c r="AFN106">
        <f t="shared" si="3386"/>
        <v>0</v>
      </c>
      <c r="AFO106">
        <f t="shared" si="3387"/>
        <v>0</v>
      </c>
      <c r="AFP106">
        <f t="shared" si="3388"/>
        <v>0</v>
      </c>
      <c r="AFQ106">
        <f t="shared" si="3389"/>
        <v>0</v>
      </c>
      <c r="AFR106">
        <f t="shared" si="3390"/>
        <v>0</v>
      </c>
      <c r="AFS106">
        <f t="shared" si="3391"/>
        <v>0</v>
      </c>
      <c r="AFT106">
        <f t="shared" si="3392"/>
        <v>0</v>
      </c>
      <c r="AFU106">
        <f t="shared" si="3393"/>
        <v>0</v>
      </c>
      <c r="AFV106">
        <f t="shared" si="3394"/>
        <v>0</v>
      </c>
      <c r="AFW106">
        <f t="shared" si="3395"/>
        <v>0</v>
      </c>
      <c r="AFX106">
        <f t="shared" si="3396"/>
        <v>0</v>
      </c>
      <c r="AFY106">
        <f t="shared" si="3397"/>
        <v>0</v>
      </c>
      <c r="AFZ106">
        <f t="shared" si="3398"/>
        <v>0</v>
      </c>
      <c r="AGA106">
        <f t="shared" si="3399"/>
        <v>0</v>
      </c>
      <c r="AGB106">
        <f t="shared" si="3400"/>
        <v>0</v>
      </c>
      <c r="AGC106">
        <f t="shared" si="3401"/>
        <v>0</v>
      </c>
      <c r="AGD106">
        <f t="shared" si="3402"/>
        <v>0</v>
      </c>
      <c r="AGE106">
        <f t="shared" si="3403"/>
        <v>0</v>
      </c>
      <c r="AGF106">
        <f t="shared" si="3404"/>
        <v>0</v>
      </c>
      <c r="AGG106">
        <f t="shared" si="3405"/>
        <v>0</v>
      </c>
      <c r="AGH106">
        <f t="shared" si="3406"/>
        <v>0</v>
      </c>
      <c r="AGI106">
        <f t="shared" si="3407"/>
        <v>0</v>
      </c>
      <c r="AGJ106">
        <f t="shared" si="3408"/>
        <v>0</v>
      </c>
      <c r="AGK106">
        <f t="shared" si="3409"/>
        <v>0</v>
      </c>
      <c r="AGM106" s="88">
        <f t="shared" si="3410"/>
        <v>72</v>
      </c>
      <c r="AGN106" s="88">
        <v>72</v>
      </c>
      <c r="AGO106">
        <v>2</v>
      </c>
      <c r="AGP106">
        <f t="shared" si="3411"/>
        <v>2</v>
      </c>
      <c r="AGQ106">
        <f t="shared" si="3412"/>
        <v>2</v>
      </c>
      <c r="AGR106">
        <f t="shared" si="3413"/>
        <v>2</v>
      </c>
      <c r="AGS106">
        <f t="shared" si="3414"/>
        <v>3</v>
      </c>
      <c r="AGT106">
        <f t="shared" si="3415"/>
        <v>1</v>
      </c>
      <c r="AGU106">
        <f t="shared" si="3416"/>
        <v>2</v>
      </c>
      <c r="AGV106">
        <f t="shared" si="3417"/>
        <v>10</v>
      </c>
      <c r="AGW106">
        <f t="shared" si="3418"/>
        <v>4</v>
      </c>
      <c r="AGX106">
        <f t="shared" si="3419"/>
        <v>2</v>
      </c>
      <c r="AGY106">
        <f t="shared" si="3420"/>
        <v>2</v>
      </c>
      <c r="AGZ106">
        <f t="shared" si="3421"/>
        <v>2</v>
      </c>
      <c r="AHA106">
        <f t="shared" si="3422"/>
        <v>0</v>
      </c>
      <c r="AHB106">
        <f t="shared" si="3423"/>
        <v>0</v>
      </c>
      <c r="AHC106">
        <f t="shared" si="3424"/>
        <v>0</v>
      </c>
      <c r="AHD106">
        <f t="shared" si="3425"/>
        <v>0</v>
      </c>
      <c r="AHE106">
        <f t="shared" si="3426"/>
        <v>0</v>
      </c>
      <c r="AHF106">
        <f t="shared" si="3427"/>
        <v>0</v>
      </c>
      <c r="AHG106">
        <f t="shared" si="3428"/>
        <v>0</v>
      </c>
      <c r="AHH106">
        <f t="shared" si="3429"/>
        <v>0</v>
      </c>
      <c r="AHI106">
        <f t="shared" si="3430"/>
        <v>0</v>
      </c>
      <c r="AHJ106">
        <f t="shared" si="3431"/>
        <v>0</v>
      </c>
      <c r="AHK106">
        <f t="shared" si="3432"/>
        <v>0</v>
      </c>
      <c r="AHL106">
        <f t="shared" si="3433"/>
        <v>0</v>
      </c>
      <c r="AHM106">
        <f t="shared" si="3434"/>
        <v>0</v>
      </c>
      <c r="AHN106">
        <f t="shared" si="3435"/>
        <v>0</v>
      </c>
      <c r="AHO106">
        <f t="shared" si="3436"/>
        <v>0</v>
      </c>
      <c r="AHP106">
        <f t="shared" si="3437"/>
        <v>0</v>
      </c>
      <c r="AHQ106">
        <f t="shared" si="3438"/>
        <v>0</v>
      </c>
      <c r="AHR106">
        <f t="shared" si="3439"/>
        <v>0</v>
      </c>
      <c r="AHS106">
        <f t="shared" si="3440"/>
        <v>0</v>
      </c>
      <c r="AHT106">
        <f t="shared" si="3441"/>
        <v>0</v>
      </c>
      <c r="AHU106">
        <f t="shared" si="3442"/>
        <v>0</v>
      </c>
      <c r="AHV106">
        <f t="shared" si="3443"/>
        <v>0</v>
      </c>
      <c r="AHW106">
        <f t="shared" si="3444"/>
        <v>0</v>
      </c>
      <c r="AHX106">
        <f t="shared" si="3445"/>
        <v>0</v>
      </c>
      <c r="AHY106">
        <f t="shared" si="3446"/>
        <v>0</v>
      </c>
      <c r="AHZ106">
        <f t="shared" si="3447"/>
        <v>0</v>
      </c>
      <c r="AIA106">
        <f t="shared" si="3448"/>
        <v>0</v>
      </c>
      <c r="AIB106">
        <f t="shared" si="3449"/>
        <v>0</v>
      </c>
      <c r="AIC106">
        <f t="shared" si="3450"/>
        <v>0</v>
      </c>
      <c r="AID106">
        <f t="shared" si="3451"/>
        <v>0</v>
      </c>
      <c r="AIE106">
        <f t="shared" si="3452"/>
        <v>0</v>
      </c>
      <c r="AIF106">
        <f t="shared" si="3453"/>
        <v>0</v>
      </c>
      <c r="AIG106">
        <f t="shared" si="3454"/>
        <v>0</v>
      </c>
      <c r="AIH106">
        <f t="shared" si="3455"/>
        <v>0</v>
      </c>
      <c r="AII106">
        <f t="shared" si="3456"/>
        <v>0</v>
      </c>
      <c r="AIJ106">
        <f t="shared" si="3457"/>
        <v>0</v>
      </c>
      <c r="AIK106">
        <f t="shared" si="3458"/>
        <v>0</v>
      </c>
      <c r="AIL106">
        <f t="shared" si="3459"/>
        <v>0</v>
      </c>
      <c r="AIM106">
        <f t="shared" si="3460"/>
        <v>0</v>
      </c>
      <c r="AIN106">
        <f t="shared" si="3461"/>
        <v>0</v>
      </c>
      <c r="AIO106">
        <f t="shared" si="3462"/>
        <v>0</v>
      </c>
      <c r="AIP106">
        <f t="shared" si="3463"/>
        <v>0</v>
      </c>
      <c r="AIQ106">
        <f t="shared" si="3464"/>
        <v>0</v>
      </c>
      <c r="AIR106">
        <f t="shared" si="3465"/>
        <v>0</v>
      </c>
      <c r="AIS106">
        <f t="shared" si="3466"/>
        <v>0</v>
      </c>
      <c r="AIT106">
        <f t="shared" si="3467"/>
        <v>0</v>
      </c>
      <c r="AIU106">
        <f t="shared" si="3468"/>
        <v>0</v>
      </c>
      <c r="AIV106">
        <f t="shared" si="3469"/>
        <v>0</v>
      </c>
      <c r="AIW106">
        <f t="shared" si="3470"/>
        <v>0</v>
      </c>
      <c r="AIX106">
        <f t="shared" si="3471"/>
        <v>0</v>
      </c>
      <c r="AIY106">
        <f t="shared" si="3472"/>
        <v>0</v>
      </c>
      <c r="AIZ106">
        <f t="shared" si="3473"/>
        <v>0</v>
      </c>
      <c r="AJA106">
        <f t="shared" si="3474"/>
        <v>0</v>
      </c>
      <c r="AJB106">
        <f t="shared" si="3475"/>
        <v>0</v>
      </c>
      <c r="AJC106">
        <f t="shared" si="3476"/>
        <v>0</v>
      </c>
      <c r="AJD106">
        <f t="shared" si="3477"/>
        <v>0</v>
      </c>
      <c r="AJE106">
        <f t="shared" si="3478"/>
        <v>0</v>
      </c>
      <c r="AJF106">
        <f t="shared" si="3479"/>
        <v>0</v>
      </c>
      <c r="AJG106">
        <f t="shared" si="3480"/>
        <v>0</v>
      </c>
      <c r="AJH106">
        <f t="shared" si="3481"/>
        <v>0</v>
      </c>
      <c r="AJI106">
        <f t="shared" si="3482"/>
        <v>0</v>
      </c>
      <c r="AJJ106">
        <f t="shared" si="3483"/>
        <v>0</v>
      </c>
      <c r="AJK106">
        <f t="shared" si="3484"/>
        <v>0</v>
      </c>
      <c r="AJL106">
        <f t="shared" si="3485"/>
        <v>0</v>
      </c>
      <c r="AJM106">
        <f t="shared" si="3486"/>
        <v>0</v>
      </c>
      <c r="AJN106">
        <f t="shared" si="3487"/>
        <v>0</v>
      </c>
      <c r="AJO106">
        <f t="shared" si="3488"/>
        <v>0</v>
      </c>
      <c r="AJP106">
        <f t="shared" si="3489"/>
        <v>0</v>
      </c>
      <c r="AJQ106">
        <f t="shared" si="3490"/>
        <v>0</v>
      </c>
      <c r="AJR106">
        <f t="shared" si="3491"/>
        <v>0</v>
      </c>
      <c r="AJS106">
        <f t="shared" si="3492"/>
        <v>0</v>
      </c>
      <c r="AJT106">
        <f t="shared" si="3493"/>
        <v>0</v>
      </c>
      <c r="AJU106">
        <f t="shared" si="3494"/>
        <v>0</v>
      </c>
      <c r="AJV106">
        <f t="shared" si="3495"/>
        <v>0</v>
      </c>
      <c r="AJX106">
        <v>42</v>
      </c>
      <c r="AJY106">
        <v>1</v>
      </c>
      <c r="AJZ106">
        <v>1</v>
      </c>
      <c r="AKA106">
        <f t="shared" si="3496"/>
        <v>2</v>
      </c>
      <c r="AKB106">
        <f t="shared" si="3497"/>
        <v>2</v>
      </c>
      <c r="AKC106">
        <f t="shared" si="3498"/>
        <v>2</v>
      </c>
      <c r="AKD106">
        <f t="shared" si="3499"/>
        <v>8</v>
      </c>
      <c r="AKE106">
        <f t="shared" si="3500"/>
        <v>4</v>
      </c>
      <c r="AKF106">
        <f t="shared" si="3501"/>
        <v>8</v>
      </c>
      <c r="AKG106">
        <f t="shared" si="3502"/>
        <v>1</v>
      </c>
      <c r="AKH106">
        <f t="shared" si="3503"/>
        <v>1</v>
      </c>
      <c r="AKI106">
        <f t="shared" si="3504"/>
        <v>0</v>
      </c>
      <c r="AKJ106">
        <f t="shared" si="3505"/>
        <v>0</v>
      </c>
      <c r="AKK106">
        <f t="shared" si="3506"/>
        <v>0</v>
      </c>
      <c r="AKL106">
        <f t="shared" si="3507"/>
        <v>0</v>
      </c>
      <c r="AKM106">
        <f t="shared" si="3508"/>
        <v>0</v>
      </c>
      <c r="AKN106">
        <f t="shared" si="3509"/>
        <v>0</v>
      </c>
      <c r="AKO106">
        <f t="shared" si="3510"/>
        <v>0</v>
      </c>
      <c r="AKP106">
        <f t="shared" si="3511"/>
        <v>0</v>
      </c>
      <c r="AKQ106">
        <f t="shared" si="3512"/>
        <v>0</v>
      </c>
      <c r="AKR106">
        <f t="shared" si="3513"/>
        <v>0</v>
      </c>
      <c r="AKS106">
        <f t="shared" si="3514"/>
        <v>0</v>
      </c>
      <c r="AKT106">
        <f t="shared" si="3515"/>
        <v>0</v>
      </c>
      <c r="AKU106">
        <f t="shared" si="3516"/>
        <v>0</v>
      </c>
      <c r="AKV106">
        <f t="shared" si="3517"/>
        <v>0</v>
      </c>
      <c r="AKW106">
        <f t="shared" si="3518"/>
        <v>0</v>
      </c>
      <c r="AKX106">
        <f t="shared" si="3519"/>
        <v>0</v>
      </c>
      <c r="AKY106">
        <f t="shared" si="3520"/>
        <v>0</v>
      </c>
      <c r="AKZ106">
        <f t="shared" si="3521"/>
        <v>0</v>
      </c>
      <c r="ALA106">
        <f t="shared" si="3522"/>
        <v>0</v>
      </c>
      <c r="ALB106">
        <f t="shared" si="3523"/>
        <v>0</v>
      </c>
      <c r="ALC106">
        <f t="shared" si="3524"/>
        <v>0</v>
      </c>
      <c r="ALD106">
        <f t="shared" si="3525"/>
        <v>0</v>
      </c>
      <c r="ALE106">
        <f t="shared" si="3526"/>
        <v>0</v>
      </c>
      <c r="ALF106">
        <f t="shared" si="3527"/>
        <v>0</v>
      </c>
      <c r="ALG106">
        <f t="shared" si="3528"/>
        <v>0</v>
      </c>
      <c r="ALH106">
        <f t="shared" si="3529"/>
        <v>0</v>
      </c>
      <c r="ALI106">
        <f t="shared" si="3530"/>
        <v>0</v>
      </c>
      <c r="ALJ106">
        <f t="shared" si="3531"/>
        <v>0</v>
      </c>
      <c r="ALK106">
        <f t="shared" si="3532"/>
        <v>0</v>
      </c>
      <c r="ALL106">
        <f t="shared" si="3533"/>
        <v>0</v>
      </c>
      <c r="ALM106">
        <f t="shared" si="3534"/>
        <v>0</v>
      </c>
      <c r="ALN106">
        <f t="shared" si="3535"/>
        <v>0</v>
      </c>
      <c r="ALO106">
        <f t="shared" si="3536"/>
        <v>0</v>
      </c>
      <c r="ALP106">
        <f t="shared" si="3537"/>
        <v>0</v>
      </c>
      <c r="ALQ106">
        <f t="shared" si="3538"/>
        <v>0</v>
      </c>
      <c r="ALR106">
        <f t="shared" si="3539"/>
        <v>0</v>
      </c>
      <c r="ALS106">
        <f t="shared" si="3540"/>
        <v>0</v>
      </c>
      <c r="ALT106">
        <f t="shared" si="3541"/>
        <v>0</v>
      </c>
      <c r="ALU106">
        <f t="shared" si="3542"/>
        <v>0</v>
      </c>
      <c r="ALV106">
        <f t="shared" si="3543"/>
        <v>0</v>
      </c>
      <c r="ALW106">
        <f t="shared" si="3544"/>
        <v>0</v>
      </c>
      <c r="ALX106">
        <f t="shared" si="3545"/>
        <v>0</v>
      </c>
      <c r="ALY106">
        <f t="shared" si="3546"/>
        <v>0</v>
      </c>
      <c r="ALZ106">
        <f t="shared" si="3547"/>
        <v>0</v>
      </c>
      <c r="AMA106">
        <f t="shared" si="3548"/>
        <v>0</v>
      </c>
      <c r="AMB106">
        <f t="shared" si="3549"/>
        <v>0</v>
      </c>
      <c r="AMC106">
        <f t="shared" si="3550"/>
        <v>0</v>
      </c>
      <c r="AMD106">
        <f t="shared" si="3551"/>
        <v>0</v>
      </c>
      <c r="AME106">
        <f t="shared" si="3552"/>
        <v>0</v>
      </c>
      <c r="AMF106">
        <f t="shared" si="3553"/>
        <v>0</v>
      </c>
      <c r="AMG106">
        <f t="shared" si="3554"/>
        <v>0</v>
      </c>
      <c r="AMH106">
        <f t="shared" si="3555"/>
        <v>0</v>
      </c>
      <c r="AMI106">
        <f t="shared" si="3556"/>
        <v>0</v>
      </c>
      <c r="AMJ106">
        <f t="shared" si="3557"/>
        <v>0</v>
      </c>
      <c r="AMK106">
        <f t="shared" si="3558"/>
        <v>0</v>
      </c>
      <c r="AML106">
        <f t="shared" si="3559"/>
        <v>0</v>
      </c>
      <c r="AMM106">
        <f t="shared" si="3560"/>
        <v>0</v>
      </c>
      <c r="AMN106">
        <f t="shared" si="3561"/>
        <v>0</v>
      </c>
      <c r="AMO106">
        <f t="shared" si="3562"/>
        <v>0</v>
      </c>
      <c r="AMP106">
        <f t="shared" si="3563"/>
        <v>0</v>
      </c>
      <c r="AMQ106">
        <f t="shared" si="3564"/>
        <v>0</v>
      </c>
      <c r="AMR106">
        <f t="shared" si="3565"/>
        <v>0</v>
      </c>
      <c r="AMS106">
        <f t="shared" si="3566"/>
        <v>0</v>
      </c>
      <c r="AMT106">
        <f t="shared" si="3567"/>
        <v>0</v>
      </c>
      <c r="AMU106">
        <f t="shared" si="3568"/>
        <v>0</v>
      </c>
      <c r="AMV106">
        <f t="shared" si="3569"/>
        <v>0</v>
      </c>
      <c r="AMW106">
        <f t="shared" si="3570"/>
        <v>0</v>
      </c>
      <c r="AMX106">
        <f t="shared" si="3571"/>
        <v>0</v>
      </c>
      <c r="AMY106">
        <f t="shared" si="3572"/>
        <v>0</v>
      </c>
      <c r="AMZ106">
        <f t="shared" si="3573"/>
        <v>0</v>
      </c>
      <c r="ANA106">
        <f t="shared" si="3574"/>
        <v>0</v>
      </c>
      <c r="ANB106">
        <f t="shared" si="3575"/>
        <v>0</v>
      </c>
      <c r="ANC106">
        <f t="shared" si="3576"/>
        <v>0</v>
      </c>
      <c r="AND106">
        <f t="shared" si="3577"/>
        <v>0</v>
      </c>
      <c r="ANR106" s="4">
        <v>1810</v>
      </c>
      <c r="ANS106" s="4">
        <f t="shared" si="3578"/>
        <v>1810</v>
      </c>
      <c r="ANU106" s="4">
        <v>1849</v>
      </c>
      <c r="ANV106" t="str">
        <f t="shared" si="3579"/>
        <v>1862</v>
      </c>
      <c r="ANW106" t="str">
        <f t="shared" si="3580"/>
        <v>1837</v>
      </c>
      <c r="ANX106" t="str">
        <f t="shared" si="3581"/>
        <v>1811</v>
      </c>
      <c r="ANY106" t="str">
        <f t="shared" si="3582"/>
        <v>1842</v>
      </c>
      <c r="ANZ106" t="str">
        <f t="shared" si="3583"/>
        <v>1850</v>
      </c>
      <c r="AOA106" t="str">
        <f t="shared" si="3584"/>
        <v>1836</v>
      </c>
      <c r="AOB106" t="str">
        <f t="shared" si="3585"/>
        <v>1854</v>
      </c>
      <c r="AOC106" t="str">
        <f t="shared" si="3586"/>
        <v>1849</v>
      </c>
      <c r="AOD106" t="str">
        <f t="shared" si="3587"/>
        <v>1833</v>
      </c>
      <c r="AOE106" t="str">
        <f t="shared" si="3588"/>
        <v>1823</v>
      </c>
      <c r="AOF106" t="str">
        <f t="shared" si="3589"/>
        <v>1810</v>
      </c>
      <c r="AOG106" t="str">
        <f t="shared" si="3590"/>
        <v>1810</v>
      </c>
      <c r="AOH106" t="str">
        <f t="shared" si="3591"/>
        <v>1810</v>
      </c>
      <c r="AOI106" t="str">
        <f t="shared" si="3592"/>
        <v>1810</v>
      </c>
      <c r="AOJ106" t="str">
        <f t="shared" si="3593"/>
        <v>1810</v>
      </c>
      <c r="AOK106" t="str">
        <f t="shared" si="3594"/>
        <v>1810</v>
      </c>
      <c r="AOL106" t="str">
        <f t="shared" si="3595"/>
        <v>1810</v>
      </c>
      <c r="AOM106" t="str">
        <f t="shared" si="3596"/>
        <v>1810</v>
      </c>
      <c r="AON106" t="str">
        <f t="shared" si="3597"/>
        <v>1810</v>
      </c>
      <c r="AOO106" t="str">
        <f t="shared" si="3598"/>
        <v>1810</v>
      </c>
      <c r="AOP106" t="str">
        <f t="shared" si="3599"/>
        <v>1810</v>
      </c>
      <c r="AOQ106" t="str">
        <f t="shared" si="3600"/>
        <v>1810</v>
      </c>
      <c r="AOR106" t="str">
        <f t="shared" si="3601"/>
        <v>1810</v>
      </c>
      <c r="AOS106" t="str">
        <f t="shared" si="3602"/>
        <v>1810</v>
      </c>
      <c r="AOT106" t="str">
        <f t="shared" si="3603"/>
        <v>1810</v>
      </c>
      <c r="AOU106" t="str">
        <f t="shared" si="3604"/>
        <v>1810</v>
      </c>
      <c r="AOV106" t="str">
        <f t="shared" si="3605"/>
        <v>1810</v>
      </c>
      <c r="AOW106" t="str">
        <f t="shared" si="3606"/>
        <v>1810</v>
      </c>
      <c r="AOX106" t="str">
        <f t="shared" si="3607"/>
        <v>1810</v>
      </c>
      <c r="AOY106" t="str">
        <f t="shared" si="3608"/>
        <v>1810</v>
      </c>
      <c r="AOZ106" t="str">
        <f t="shared" si="3609"/>
        <v>1810</v>
      </c>
      <c r="APA106" t="str">
        <f t="shared" si="3610"/>
        <v>1810</v>
      </c>
      <c r="APB106" t="str">
        <f t="shared" si="3611"/>
        <v>1810</v>
      </c>
      <c r="APC106" t="str">
        <f t="shared" si="3612"/>
        <v>1810</v>
      </c>
      <c r="APD106" t="str">
        <f t="shared" si="3613"/>
        <v>1810</v>
      </c>
      <c r="APE106" t="str">
        <f t="shared" si="3614"/>
        <v>1810</v>
      </c>
      <c r="APF106" t="str">
        <f t="shared" si="3615"/>
        <v>1810</v>
      </c>
      <c r="APG106" t="str">
        <f t="shared" si="3616"/>
        <v>1810</v>
      </c>
      <c r="APH106" t="str">
        <f t="shared" si="3617"/>
        <v>1810</v>
      </c>
      <c r="API106" t="str">
        <f t="shared" si="3618"/>
        <v>1810</v>
      </c>
      <c r="APJ106" t="str">
        <f t="shared" si="3619"/>
        <v>1810</v>
      </c>
      <c r="APK106" t="str">
        <f t="shared" si="3620"/>
        <v>1810</v>
      </c>
      <c r="APL106" t="str">
        <f t="shared" si="3621"/>
        <v>1810</v>
      </c>
      <c r="APM106" t="str">
        <f t="shared" si="3622"/>
        <v>1810</v>
      </c>
      <c r="APN106" t="str">
        <f t="shared" si="3623"/>
        <v>1810</v>
      </c>
      <c r="APO106" t="str">
        <f t="shared" si="3624"/>
        <v>1810</v>
      </c>
      <c r="APP106" t="str">
        <f t="shared" si="3625"/>
        <v>1810</v>
      </c>
      <c r="APQ106" t="str">
        <f t="shared" si="3626"/>
        <v>1810</v>
      </c>
      <c r="APR106" t="str">
        <f t="shared" si="3627"/>
        <v>1810</v>
      </c>
      <c r="APS106" t="str">
        <f t="shared" si="3628"/>
        <v>1810</v>
      </c>
      <c r="APT106" t="str">
        <f t="shared" si="3629"/>
        <v>1810</v>
      </c>
      <c r="APU106" t="str">
        <f t="shared" si="3630"/>
        <v>1810</v>
      </c>
      <c r="APV106" t="str">
        <f t="shared" si="3631"/>
        <v>1810</v>
      </c>
      <c r="APW106" t="str">
        <f t="shared" si="3632"/>
        <v>1810</v>
      </c>
      <c r="APX106" t="str">
        <f t="shared" si="3633"/>
        <v>1810</v>
      </c>
      <c r="APY106" t="str">
        <f t="shared" si="3634"/>
        <v>1810</v>
      </c>
      <c r="APZ106" t="str">
        <f t="shared" si="3635"/>
        <v>1810</v>
      </c>
      <c r="AQA106" t="str">
        <f t="shared" si="3636"/>
        <v>1810</v>
      </c>
      <c r="AQB106" t="str">
        <f t="shared" si="3637"/>
        <v>1810</v>
      </c>
      <c r="AQC106" t="str">
        <f t="shared" si="3638"/>
        <v>1810</v>
      </c>
      <c r="AQD106" t="str">
        <f t="shared" si="3639"/>
        <v>1810</v>
      </c>
      <c r="AQE106" t="str">
        <f t="shared" si="3640"/>
        <v>1810</v>
      </c>
      <c r="AQF106" t="str">
        <f t="shared" si="3641"/>
        <v>1810</v>
      </c>
      <c r="AQG106" t="str">
        <f t="shared" si="3642"/>
        <v>1810</v>
      </c>
      <c r="AQH106" t="str">
        <f t="shared" si="3643"/>
        <v>1810</v>
      </c>
      <c r="AQI106" t="str">
        <f t="shared" si="3644"/>
        <v>1810</v>
      </c>
      <c r="AQJ106" t="str">
        <f t="shared" si="3645"/>
        <v>1810</v>
      </c>
      <c r="AQK106" t="str">
        <f t="shared" si="3646"/>
        <v>1810</v>
      </c>
      <c r="AQL106" t="str">
        <f t="shared" si="3647"/>
        <v>1810</v>
      </c>
      <c r="AQM106" t="str">
        <f t="shared" si="3648"/>
        <v>1810</v>
      </c>
      <c r="AQN106" t="str">
        <f t="shared" si="3649"/>
        <v>1810</v>
      </c>
      <c r="AQO106" t="str">
        <f t="shared" si="3650"/>
        <v>1810</v>
      </c>
      <c r="AQP106" t="str">
        <f t="shared" si="3651"/>
        <v>1810</v>
      </c>
      <c r="AQQ106" t="str">
        <f t="shared" si="3652"/>
        <v>1810</v>
      </c>
      <c r="AQR106" t="str">
        <f t="shared" si="3653"/>
        <v>1810</v>
      </c>
      <c r="AQS106" t="str">
        <f t="shared" si="3654"/>
        <v>1810</v>
      </c>
      <c r="AQT106" t="str">
        <f t="shared" si="3655"/>
        <v>1810</v>
      </c>
      <c r="AQU106" t="str">
        <f t="shared" si="3656"/>
        <v>1810</v>
      </c>
      <c r="AQV106" t="str">
        <f t="shared" si="3657"/>
        <v>1810</v>
      </c>
      <c r="AQW106" t="str">
        <f t="shared" si="3658"/>
        <v>1810</v>
      </c>
      <c r="AQX106" t="str">
        <f t="shared" si="3659"/>
        <v>1810</v>
      </c>
      <c r="AQY106" t="str">
        <f t="shared" si="3660"/>
        <v>1810</v>
      </c>
      <c r="AQZ106" t="str">
        <f t="shared" si="3661"/>
        <v>1810</v>
      </c>
      <c r="ARA106" t="str">
        <f t="shared" si="3662"/>
        <v>1810</v>
      </c>
      <c r="ARB106" t="str">
        <f t="shared" si="3663"/>
        <v>1810</v>
      </c>
      <c r="ARC106">
        <v>1849</v>
      </c>
      <c r="ARH106" s="5"/>
    </row>
    <row r="107" spans="1:1152" x14ac:dyDescent="0.2">
      <c r="A107">
        <v>27</v>
      </c>
      <c r="B107" s="14" t="s">
        <v>99</v>
      </c>
      <c r="C107" s="20">
        <f>VLOOKUP(A107, Rankings!$A$2:$AN$161, 40, FALSE)</f>
        <v>105</v>
      </c>
      <c r="D107" s="226" t="s">
        <v>207</v>
      </c>
      <c r="F107" s="4">
        <v>3</v>
      </c>
      <c r="G107" s="4">
        <v>4</v>
      </c>
      <c r="I107" s="5">
        <f t="shared" si="2748"/>
        <v>10</v>
      </c>
      <c r="L107" t="s">
        <v>1883</v>
      </c>
      <c r="M107" t="s">
        <v>2158</v>
      </c>
      <c r="N107" t="s">
        <v>2418</v>
      </c>
      <c r="O107" t="s">
        <v>2688</v>
      </c>
      <c r="P107" t="s">
        <v>2883</v>
      </c>
      <c r="Q107" t="s">
        <v>3117</v>
      </c>
      <c r="R107" t="s">
        <v>3290</v>
      </c>
      <c r="S107" t="s">
        <v>3545</v>
      </c>
      <c r="T107" t="s">
        <v>3822</v>
      </c>
      <c r="U107" t="s">
        <v>10</v>
      </c>
      <c r="V107" t="s">
        <v>4159</v>
      </c>
      <c r="W107" t="str">
        <f>Rankings!D106</f>
        <v>-</v>
      </c>
      <c r="X107" t="s">
        <v>10</v>
      </c>
      <c r="Y107" t="s">
        <v>10</v>
      </c>
      <c r="Z107" t="s">
        <v>10</v>
      </c>
      <c r="AA107" t="s">
        <v>10</v>
      </c>
      <c r="AB107" t="s">
        <v>10</v>
      </c>
      <c r="AC107" t="s">
        <v>10</v>
      </c>
      <c r="AD107" t="s">
        <v>10</v>
      </c>
      <c r="AE107" t="s">
        <v>10</v>
      </c>
      <c r="AF107" t="s">
        <v>10</v>
      </c>
      <c r="AG107" t="s">
        <v>10</v>
      </c>
      <c r="AH107" t="s">
        <v>10</v>
      </c>
      <c r="AI107" t="s">
        <v>10</v>
      </c>
      <c r="AJ107" t="s">
        <v>10</v>
      </c>
      <c r="AK107" t="s">
        <v>10</v>
      </c>
      <c r="AL107" t="s">
        <v>10</v>
      </c>
      <c r="AM107" t="s">
        <v>10</v>
      </c>
      <c r="AN107" t="s">
        <v>10</v>
      </c>
      <c r="AO107" t="s">
        <v>10</v>
      </c>
      <c r="AP107" t="s">
        <v>10</v>
      </c>
      <c r="AQ107" t="s">
        <v>10</v>
      </c>
      <c r="AR107" t="s">
        <v>10</v>
      </c>
      <c r="AS107" t="s">
        <v>10</v>
      </c>
      <c r="AT107" t="s">
        <v>10</v>
      </c>
      <c r="AU107" t="s">
        <v>10</v>
      </c>
      <c r="AV107" t="s">
        <v>10</v>
      </c>
      <c r="AW107" t="s">
        <v>10</v>
      </c>
      <c r="AX107" t="s">
        <v>10</v>
      </c>
      <c r="AY107" t="s">
        <v>10</v>
      </c>
      <c r="AZ107" t="s">
        <v>10</v>
      </c>
      <c r="BA107" t="s">
        <v>10</v>
      </c>
      <c r="BB107" t="s">
        <v>10</v>
      </c>
      <c r="BC107" t="s">
        <v>10</v>
      </c>
      <c r="BD107" t="s">
        <v>10</v>
      </c>
      <c r="BE107" t="s">
        <v>10</v>
      </c>
      <c r="BF107" t="s">
        <v>10</v>
      </c>
      <c r="BG107" t="s">
        <v>10</v>
      </c>
      <c r="BH107" t="s">
        <v>10</v>
      </c>
      <c r="BI107" t="s">
        <v>10</v>
      </c>
      <c r="BJ107" t="s">
        <v>10</v>
      </c>
      <c r="BK107" t="s">
        <v>10</v>
      </c>
      <c r="BL107" t="s">
        <v>10</v>
      </c>
      <c r="BM107" t="s">
        <v>10</v>
      </c>
      <c r="BN107" t="s">
        <v>10</v>
      </c>
      <c r="BO107" t="s">
        <v>10</v>
      </c>
      <c r="BP107" t="s">
        <v>10</v>
      </c>
      <c r="BQ107" t="s">
        <v>10</v>
      </c>
      <c r="BR107" t="s">
        <v>10</v>
      </c>
      <c r="BS107" t="s">
        <v>10</v>
      </c>
      <c r="BT107" t="s">
        <v>10</v>
      </c>
      <c r="BU107" t="s">
        <v>10</v>
      </c>
      <c r="BV107" t="s">
        <v>10</v>
      </c>
      <c r="BW107" t="s">
        <v>10</v>
      </c>
      <c r="BX107" t="s">
        <v>10</v>
      </c>
      <c r="BY107" t="s">
        <v>10</v>
      </c>
      <c r="BZ107" t="s">
        <v>10</v>
      </c>
      <c r="CA107" t="s">
        <v>10</v>
      </c>
      <c r="CB107" t="s">
        <v>10</v>
      </c>
      <c r="CC107" t="s">
        <v>10</v>
      </c>
      <c r="CD107" t="s">
        <v>10</v>
      </c>
      <c r="CE107" t="s">
        <v>10</v>
      </c>
      <c r="CF107" t="s">
        <v>10</v>
      </c>
      <c r="CG107" t="s">
        <v>10</v>
      </c>
      <c r="CH107" t="s">
        <v>10</v>
      </c>
      <c r="CI107" t="s">
        <v>10</v>
      </c>
      <c r="CJ107" t="s">
        <v>10</v>
      </c>
      <c r="CK107" t="s">
        <v>10</v>
      </c>
      <c r="CL107" t="s">
        <v>10</v>
      </c>
      <c r="CM107" t="s">
        <v>10</v>
      </c>
      <c r="CN107" t="s">
        <v>10</v>
      </c>
      <c r="CO107" t="s">
        <v>10</v>
      </c>
      <c r="CP107" t="s">
        <v>10</v>
      </c>
      <c r="CQ107" t="s">
        <v>10</v>
      </c>
      <c r="CR107" t="s">
        <v>10</v>
      </c>
      <c r="CT107" s="4">
        <f t="shared" si="2749"/>
        <v>2</v>
      </c>
      <c r="CU107" s="4">
        <f t="shared" si="2750"/>
        <v>0</v>
      </c>
      <c r="CV107" s="4">
        <f t="shared" si="2751"/>
        <v>0</v>
      </c>
      <c r="CW107" s="4">
        <f t="shared" si="2752"/>
        <v>3</v>
      </c>
      <c r="CX107" s="4">
        <f t="shared" si="2753"/>
        <v>1</v>
      </c>
      <c r="CY107" s="4">
        <f t="shared" si="2754"/>
        <v>0</v>
      </c>
      <c r="CZ107" s="4">
        <f t="shared" si="2755"/>
        <v>0</v>
      </c>
      <c r="DA107" s="4">
        <f t="shared" si="2756"/>
        <v>1</v>
      </c>
      <c r="DB107" s="4">
        <f t="shared" si="2757"/>
        <v>1</v>
      </c>
      <c r="DC107" s="4">
        <f t="shared" si="2758"/>
        <v>0</v>
      </c>
      <c r="DD107" s="4">
        <f t="shared" si="2759"/>
        <v>0</v>
      </c>
      <c r="DE107" s="4">
        <f t="shared" si="2760"/>
        <v>2</v>
      </c>
      <c r="DF107" s="4">
        <f t="shared" si="2761"/>
        <v>0</v>
      </c>
      <c r="DG107" s="4">
        <f t="shared" si="2762"/>
        <v>0</v>
      </c>
      <c r="DH107" s="4">
        <f t="shared" si="2763"/>
        <v>0</v>
      </c>
      <c r="DI107" s="152">
        <f t="shared" si="2764"/>
        <v>0</v>
      </c>
      <c r="DJ107" s="153">
        <f t="shared" si="2765"/>
        <v>2</v>
      </c>
      <c r="DK107" s="4">
        <f t="shared" si="2766"/>
        <v>3</v>
      </c>
      <c r="DL107" s="4">
        <f t="shared" si="2767"/>
        <v>1</v>
      </c>
      <c r="DM107" s="4">
        <f t="shared" si="2768"/>
        <v>1</v>
      </c>
      <c r="DN107" s="4">
        <f t="shared" si="2769"/>
        <v>1</v>
      </c>
      <c r="DO107" s="4">
        <f t="shared" si="2770"/>
        <v>2</v>
      </c>
      <c r="DP107" s="4">
        <f t="shared" si="2771"/>
        <v>0</v>
      </c>
      <c r="DQ107" s="4">
        <f t="shared" si="2772"/>
        <v>0</v>
      </c>
      <c r="DR107" s="4">
        <f t="shared" si="2773"/>
        <v>7</v>
      </c>
      <c r="DS107" s="4">
        <f t="shared" si="2774"/>
        <v>5</v>
      </c>
      <c r="DT107" s="4">
        <f t="shared" si="2775"/>
        <v>3</v>
      </c>
      <c r="DU107" t="str">
        <f t="shared" si="2776"/>
        <v>0R</v>
      </c>
      <c r="DV107" t="str">
        <f t="shared" si="2777"/>
        <v>3R</v>
      </c>
      <c r="DW107" t="str">
        <f t="shared" si="2778"/>
        <v>0R</v>
      </c>
      <c r="DX107" t="str">
        <f t="shared" si="2779"/>
        <v>0S</v>
      </c>
      <c r="DY107" t="str">
        <f t="shared" si="2780"/>
        <v>3S</v>
      </c>
      <c r="DZ107" t="str">
        <f t="shared" si="2781"/>
        <v>0R</v>
      </c>
      <c r="EA107" t="str">
        <f t="shared" si="2782"/>
        <v>0L</v>
      </c>
      <c r="EB107" t="str">
        <f t="shared" si="2783"/>
        <v>3L</v>
      </c>
      <c r="EC107" t="str">
        <f t="shared" si="2784"/>
        <v>3R</v>
      </c>
      <c r="ED107">
        <f t="shared" si="2785"/>
        <v>0</v>
      </c>
      <c r="EE107" t="str">
        <f t="shared" si="2786"/>
        <v>0S</v>
      </c>
      <c r="EF107">
        <f t="shared" si="2787"/>
        <v>0</v>
      </c>
      <c r="EG107">
        <f t="shared" si="2788"/>
        <v>0</v>
      </c>
      <c r="EH107">
        <f t="shared" si="2789"/>
        <v>0</v>
      </c>
      <c r="EI107">
        <f t="shared" si="2790"/>
        <v>0</v>
      </c>
      <c r="EJ107">
        <f t="shared" si="2791"/>
        <v>0</v>
      </c>
      <c r="EK107">
        <f t="shared" si="2792"/>
        <v>0</v>
      </c>
      <c r="EL107">
        <f t="shared" si="2793"/>
        <v>0</v>
      </c>
      <c r="EM107">
        <f t="shared" si="2794"/>
        <v>0</v>
      </c>
      <c r="EN107">
        <f t="shared" si="2795"/>
        <v>0</v>
      </c>
      <c r="EO107">
        <f t="shared" si="2796"/>
        <v>0</v>
      </c>
      <c r="EP107">
        <f t="shared" si="2797"/>
        <v>0</v>
      </c>
      <c r="EQ107">
        <f t="shared" si="2798"/>
        <v>0</v>
      </c>
      <c r="ER107">
        <f t="shared" si="2799"/>
        <v>0</v>
      </c>
      <c r="ES107">
        <f t="shared" si="2800"/>
        <v>0</v>
      </c>
      <c r="ET107">
        <f t="shared" si="2801"/>
        <v>0</v>
      </c>
      <c r="EU107">
        <f t="shared" si="2802"/>
        <v>0</v>
      </c>
      <c r="EV107">
        <f t="shared" si="2803"/>
        <v>0</v>
      </c>
      <c r="EW107">
        <f t="shared" si="2804"/>
        <v>0</v>
      </c>
      <c r="EX107">
        <f t="shared" si="2805"/>
        <v>0</v>
      </c>
      <c r="EY107">
        <f t="shared" si="2806"/>
        <v>0</v>
      </c>
      <c r="EZ107">
        <f t="shared" si="2807"/>
        <v>0</v>
      </c>
      <c r="FA107">
        <f t="shared" si="2808"/>
        <v>0</v>
      </c>
      <c r="FB107">
        <f t="shared" si="2809"/>
        <v>0</v>
      </c>
      <c r="FC107">
        <f t="shared" si="2810"/>
        <v>0</v>
      </c>
      <c r="FD107">
        <f t="shared" si="2811"/>
        <v>0</v>
      </c>
      <c r="FE107">
        <f t="shared" si="2812"/>
        <v>0</v>
      </c>
      <c r="FF107">
        <f t="shared" si="2813"/>
        <v>0</v>
      </c>
      <c r="FG107">
        <f t="shared" si="2814"/>
        <v>0</v>
      </c>
      <c r="FH107">
        <f t="shared" si="2815"/>
        <v>0</v>
      </c>
      <c r="FI107">
        <f t="shared" si="2816"/>
        <v>0</v>
      </c>
      <c r="FJ107">
        <f t="shared" si="2817"/>
        <v>0</v>
      </c>
      <c r="FK107">
        <f t="shared" si="2818"/>
        <v>0</v>
      </c>
      <c r="FL107">
        <f t="shared" si="2819"/>
        <v>0</v>
      </c>
      <c r="FM107">
        <f t="shared" si="2820"/>
        <v>0</v>
      </c>
      <c r="FN107">
        <f t="shared" si="2821"/>
        <v>0</v>
      </c>
      <c r="FO107">
        <f t="shared" si="2822"/>
        <v>0</v>
      </c>
      <c r="FP107">
        <f t="shared" si="2823"/>
        <v>0</v>
      </c>
      <c r="FQ107">
        <f t="shared" si="2824"/>
        <v>0</v>
      </c>
      <c r="FR107">
        <f t="shared" si="2825"/>
        <v>0</v>
      </c>
      <c r="FS107">
        <f t="shared" si="2826"/>
        <v>0</v>
      </c>
      <c r="FT107">
        <f t="shared" si="2827"/>
        <v>0</v>
      </c>
      <c r="FU107">
        <f t="shared" si="2828"/>
        <v>0</v>
      </c>
      <c r="FV107">
        <f t="shared" si="2829"/>
        <v>0</v>
      </c>
      <c r="FW107">
        <f t="shared" si="2830"/>
        <v>0</v>
      </c>
      <c r="FX107">
        <f t="shared" si="2831"/>
        <v>0</v>
      </c>
      <c r="FY107">
        <f t="shared" si="2832"/>
        <v>0</v>
      </c>
      <c r="FZ107">
        <f t="shared" si="2833"/>
        <v>0</v>
      </c>
      <c r="GA107">
        <f t="shared" si="2834"/>
        <v>0</v>
      </c>
      <c r="GB107">
        <f t="shared" si="2835"/>
        <v>0</v>
      </c>
      <c r="GC107">
        <f t="shared" si="2836"/>
        <v>0</v>
      </c>
      <c r="GD107">
        <f t="shared" si="2837"/>
        <v>0</v>
      </c>
      <c r="GE107">
        <f t="shared" si="2838"/>
        <v>0</v>
      </c>
      <c r="GF107">
        <f t="shared" si="2839"/>
        <v>0</v>
      </c>
      <c r="GG107">
        <f t="shared" si="2840"/>
        <v>0</v>
      </c>
      <c r="GH107">
        <f t="shared" si="2841"/>
        <v>0</v>
      </c>
      <c r="GI107">
        <f t="shared" si="2842"/>
        <v>0</v>
      </c>
      <c r="GJ107">
        <f t="shared" si="2843"/>
        <v>0</v>
      </c>
      <c r="GK107">
        <f t="shared" si="2844"/>
        <v>0</v>
      </c>
      <c r="GL107">
        <f t="shared" si="2845"/>
        <v>0</v>
      </c>
      <c r="GM107">
        <f t="shared" si="2846"/>
        <v>0</v>
      </c>
      <c r="GN107">
        <f t="shared" si="2847"/>
        <v>0</v>
      </c>
      <c r="GO107">
        <f t="shared" si="2848"/>
        <v>0</v>
      </c>
      <c r="GP107">
        <f t="shared" si="2849"/>
        <v>0</v>
      </c>
      <c r="GQ107">
        <f t="shared" si="2850"/>
        <v>0</v>
      </c>
      <c r="GR107">
        <f t="shared" si="2851"/>
        <v>0</v>
      </c>
      <c r="GS107">
        <f t="shared" si="2852"/>
        <v>0</v>
      </c>
      <c r="GT107">
        <f t="shared" si="2853"/>
        <v>0</v>
      </c>
      <c r="GU107">
        <f t="shared" si="2854"/>
        <v>0</v>
      </c>
      <c r="GV107">
        <f t="shared" si="2855"/>
        <v>0</v>
      </c>
      <c r="GW107">
        <f t="shared" si="2856"/>
        <v>0</v>
      </c>
      <c r="GX107">
        <f t="shared" si="2857"/>
        <v>0</v>
      </c>
      <c r="GY107">
        <f t="shared" si="2858"/>
        <v>0</v>
      </c>
      <c r="GZ107">
        <f t="shared" si="2859"/>
        <v>0</v>
      </c>
      <c r="HA107">
        <f t="shared" si="2860"/>
        <v>0</v>
      </c>
      <c r="HB107" s="176" t="s">
        <v>265</v>
      </c>
      <c r="HC107" s="89">
        <f t="shared" si="2861"/>
        <v>304.54595494203909</v>
      </c>
      <c r="HD107" s="89">
        <f t="shared" si="2862"/>
        <v>95.954478294452457</v>
      </c>
      <c r="HE107" s="89">
        <f t="shared" si="2863"/>
        <v>187.32420742302071</v>
      </c>
      <c r="HF107" s="89">
        <f t="shared" si="2864"/>
        <v>0</v>
      </c>
      <c r="HH107" s="88">
        <f t="shared" si="2865"/>
        <v>587.82464065951217</v>
      </c>
      <c r="HI107" s="88">
        <f t="shared" si="2866"/>
        <v>62.441402474340236</v>
      </c>
      <c r="HK107">
        <f>IFERROR(VLOOKUP(_xlfn.NUMBERVALUE(MID(L107, SEARCH("!", L107)+1, SEARCH("+", L107)-SEARCH("!", L107)-1)), Rankings!$A$2:$BK$161, 63, FALSE),0)</f>
        <v>74.687844502051988</v>
      </c>
      <c r="HL107">
        <f>IFERROR(VLOOKUP(_xlfn.NUMBERVALUE(MID(M107, SEARCH("!", M107)+1, SEARCH("+", M107)-SEARCH("!", M107)-1)), Rankings!$A$2:$BK$161, 63, FALSE),0)</f>
        <v>63.055462542453483</v>
      </c>
      <c r="HM107">
        <f>IFERROR(VLOOKUP(_xlfn.NUMBERVALUE(MID(N107, SEARCH("!", N107)+1, SEARCH("+", N107)-SEARCH("!", N107)-1)), Rankings!$A$2:$BK$161, 63, FALSE),0)</f>
        <v>54.23702183911206</v>
      </c>
      <c r="HN107">
        <f>IFERROR(VLOOKUP(_xlfn.NUMBERVALUE(MID(O107, SEARCH("!", O107)+1, SEARCH("+", O107)-SEARCH("!", O107)-1)), Rankings!$A$2:$BK$161, 63, FALSE),0)</f>
        <v>66.716817363194451</v>
      </c>
      <c r="HO107">
        <f>IFERROR(VLOOKUP(_xlfn.NUMBERVALUE(MID(P107, SEARCH("!", P107)+1, SEARCH("+", P107)-SEARCH("!", P107)-1)), Rankings!$A$2:$BK$161, 63, FALSE),0)</f>
        <v>50.685563461802374</v>
      </c>
      <c r="HP107">
        <f>IFERROR(VLOOKUP(_xlfn.NUMBERVALUE(MID(Q107, SEARCH("!", Q107)+1, SEARCH("+", Q107)-SEARCH("!", Q107)-1)), Rankings!$A$2:$BK$161, 63, FALSE),0)</f>
        <v>43.460802101417421</v>
      </c>
      <c r="HQ107">
        <f>IFERROR(VLOOKUP(_xlfn.NUMBERVALUE(MID(R107, SEARCH("!", R107)+1, SEARCH("+", R107)-SEARCH("!", R107)-1)), Rankings!$A$2:$BK$161, 63, FALSE),0)</f>
        <v>41.717456455340404</v>
      </c>
      <c r="HR107">
        <f>IFERROR(VLOOKUP(_xlfn.NUMBERVALUE(MID(S107, SEARCH("!", S107)+1, SEARCH("+", S107)-SEARCH("!", S107)-1)), Rankings!$A$2:$BK$161, 63, FALSE),0)</f>
        <v>54.23702183911206</v>
      </c>
      <c r="HS107">
        <f>IFERROR(VLOOKUP(_xlfn.NUMBERVALUE(MID(T107, SEARCH("!", T107)+1, SEARCH("+", T107)-SEARCH("!", T107)-1)), Rankings!$A$2:$BK$161, 63, FALSE),0)</f>
        <v>69.104823957004172</v>
      </c>
      <c r="HT107">
        <f>IFERROR(VLOOKUP(_xlfn.NUMBERVALUE(MID(U107, SEARCH("!", U107)+1, SEARCH("+", U107)-SEARCH("!", U107)-1)), Rankings!$A$2:$BK$161, 63, FALSE),0)</f>
        <v>0</v>
      </c>
      <c r="HU107">
        <f>IFERROR(VLOOKUP(_xlfn.NUMBERVALUE(MID(V107, SEARCH("!", V107)+1, SEARCH("+", V107)-SEARCH("!", V107)-1)), Rankings!$A$2:$BK$161, 63, FALSE),0)</f>
        <v>69.92182659802387</v>
      </c>
      <c r="HV107">
        <f>IFERROR(VLOOKUP(_xlfn.NUMBERVALUE(MID(W107, SEARCH("!", W107)+1, SEARCH("+", W107)-SEARCH("!", W107)-1)), Rankings!$A$2:$BK$161, 63, FALSE),0)</f>
        <v>0</v>
      </c>
      <c r="HW107">
        <f>IFERROR(VLOOKUP(_xlfn.NUMBERVALUE(MID(X107, SEARCH("!", X107)+1, SEARCH("+", X107)-SEARCH("!", X107)-1)), Rankings!$A$2:$BK$161, 63, FALSE),0)</f>
        <v>0</v>
      </c>
      <c r="HX107">
        <f>IFERROR(VLOOKUP(_xlfn.NUMBERVALUE(MID(Y107, SEARCH("!", Y107)+1, SEARCH("+", Y107)-SEARCH("!", Y107)-1)), Rankings!$A$2:$BK$161, 63, FALSE),0)</f>
        <v>0</v>
      </c>
      <c r="HY107">
        <f>IFERROR(VLOOKUP(_xlfn.NUMBERVALUE(MID(Z107, SEARCH("!", Z107)+1, SEARCH("+", Z107)-SEARCH("!", Z107)-1)), Rankings!$A$2:$BK$161, 63, FALSE),0)</f>
        <v>0</v>
      </c>
      <c r="HZ107">
        <f>IFERROR(VLOOKUP(_xlfn.NUMBERVALUE(MID(AA107, SEARCH("!", AA107)+1, SEARCH("+", AA107)-SEARCH("!", AA107)-1)), Rankings!$A$2:$BK$161, 63, FALSE),0)</f>
        <v>0</v>
      </c>
      <c r="IA107">
        <f>IFERROR(VLOOKUP(_xlfn.NUMBERVALUE(MID(AB107, SEARCH("!", AB107)+1, SEARCH("+", AB107)-SEARCH("!", AB107)-1)), Rankings!$A$2:$BK$161, 63, FALSE),0)</f>
        <v>0</v>
      </c>
      <c r="IB107">
        <f>IFERROR(VLOOKUP(_xlfn.NUMBERVALUE(MID(AC107, SEARCH("!", AC107)+1, SEARCH("+", AC107)-SEARCH("!", AC107)-1)), Rankings!$A$2:$BK$161, 63, FALSE),0)</f>
        <v>0</v>
      </c>
      <c r="IC107">
        <f>IFERROR(VLOOKUP(_xlfn.NUMBERVALUE(MID(AD107, SEARCH("!", AD107)+1, SEARCH("+", AD107)-SEARCH("!", AD107)-1)), Rankings!$A$2:$BK$161, 63, FALSE),0)</f>
        <v>0</v>
      </c>
      <c r="ID107">
        <f>IFERROR(VLOOKUP(_xlfn.NUMBERVALUE(MID(AE107, SEARCH("!", AE107)+1, SEARCH("+", AE107)-SEARCH("!", AE107)-1)), Rankings!$A$2:$BK$161, 63, FALSE),0)</f>
        <v>0</v>
      </c>
      <c r="IE107">
        <f>IFERROR(VLOOKUP(_xlfn.NUMBERVALUE(MID(AF107, SEARCH("!", AF107)+1, SEARCH("+", AF107)-SEARCH("!", AF107)-1)), Rankings!$A$2:$BK$161, 63, FALSE),0)</f>
        <v>0</v>
      </c>
      <c r="IF107">
        <f>IFERROR(VLOOKUP(_xlfn.NUMBERVALUE(MID(AG107, SEARCH("!", AG107)+1, SEARCH("+", AG107)-SEARCH("!", AG107)-1)), Rankings!$A$2:$BK$161, 63, FALSE),0)</f>
        <v>0</v>
      </c>
      <c r="IG107">
        <f>IFERROR(VLOOKUP(_xlfn.NUMBERVALUE(MID(AH107, SEARCH("!", AH107)+1, SEARCH("+", AH107)-SEARCH("!", AH107)-1)), Rankings!$A$2:$BK$161, 63, FALSE),0)</f>
        <v>0</v>
      </c>
      <c r="IH107">
        <f>IFERROR(VLOOKUP(_xlfn.NUMBERVALUE(MID(AI107, SEARCH("!", AI107)+1, SEARCH("+", AI107)-SEARCH("!", AI107)-1)), Rankings!$A$2:$BK$161, 63, FALSE),0)</f>
        <v>0</v>
      </c>
      <c r="II107">
        <f>IFERROR(VLOOKUP(_xlfn.NUMBERVALUE(MID(AJ107, SEARCH("!", AJ107)+1, SEARCH("+", AJ107)-SEARCH("!", AJ107)-1)), Rankings!$A$2:$BK$161, 63, FALSE),0)</f>
        <v>0</v>
      </c>
      <c r="IJ107">
        <f>IFERROR(VLOOKUP(_xlfn.NUMBERVALUE(MID(AK107, SEARCH("!", AK107)+1, SEARCH("+", AK107)-SEARCH("!", AK107)-1)), Rankings!$A$2:$BK$161, 63, FALSE),0)</f>
        <v>0</v>
      </c>
      <c r="IK107">
        <f>IFERROR(VLOOKUP(_xlfn.NUMBERVALUE(MID(AL107, SEARCH("!", AL107)+1, SEARCH("+", AL107)-SEARCH("!", AL107)-1)), Rankings!$A$2:$BK$161, 63, FALSE),0)</f>
        <v>0</v>
      </c>
      <c r="IL107">
        <f>IFERROR(VLOOKUP(_xlfn.NUMBERVALUE(MID(AM107, SEARCH("!", AM107)+1, SEARCH("+", AM107)-SEARCH("!", AM107)-1)), Rankings!$A$2:$BK$161, 63, FALSE),0)</f>
        <v>0</v>
      </c>
      <c r="IM107">
        <f>IFERROR(VLOOKUP(_xlfn.NUMBERVALUE(MID(AN107, SEARCH("!", AN107)+1, SEARCH("+", AN107)-SEARCH("!", AN107)-1)), Rankings!$A$2:$BK$161, 63, FALSE),0)</f>
        <v>0</v>
      </c>
      <c r="IN107">
        <f>IFERROR(VLOOKUP(_xlfn.NUMBERVALUE(MID(AO107, SEARCH("!", AO107)+1, SEARCH("+", AO107)-SEARCH("!", AO107)-1)), Rankings!$A$2:$BK$161, 63, FALSE),0)</f>
        <v>0</v>
      </c>
      <c r="IO107">
        <f>IFERROR(VLOOKUP(_xlfn.NUMBERVALUE(MID(AP107, SEARCH("!", AP107)+1, SEARCH("+", AP107)-SEARCH("!", AP107)-1)), Rankings!$A$2:$BK$161, 63, FALSE),0)</f>
        <v>0</v>
      </c>
      <c r="IP107">
        <f>IFERROR(VLOOKUP(_xlfn.NUMBERVALUE(MID(AQ107, SEARCH("!", AQ107)+1, SEARCH("+", AQ107)-SEARCH("!", AQ107)-1)), Rankings!$A$2:$BK$161, 63, FALSE),0)</f>
        <v>0</v>
      </c>
      <c r="IQ107">
        <f>IFERROR(VLOOKUP(_xlfn.NUMBERVALUE(MID(AR107, SEARCH("!", AR107)+1, SEARCH("+", AR107)-SEARCH("!", AR107)-1)), Rankings!$A$2:$BK$161, 63, FALSE),0)</f>
        <v>0</v>
      </c>
      <c r="IR107">
        <f>IFERROR(VLOOKUP(_xlfn.NUMBERVALUE(MID(AS107, SEARCH("!", AS107)+1, SEARCH("+", AS107)-SEARCH("!", AS107)-1)), Rankings!$A$2:$BK$161, 63, FALSE),0)</f>
        <v>0</v>
      </c>
      <c r="IS107">
        <f>IFERROR(VLOOKUP(_xlfn.NUMBERVALUE(MID(AT107, SEARCH("!", AT107)+1, SEARCH("+", AT107)-SEARCH("!", AT107)-1)), Rankings!$A$2:$BK$161, 63, FALSE),0)</f>
        <v>0</v>
      </c>
      <c r="IT107">
        <f>IFERROR(VLOOKUP(_xlfn.NUMBERVALUE(MID(AU107, SEARCH("!", AU107)+1, SEARCH("+", AU107)-SEARCH("!", AU107)-1)), Rankings!$A$2:$BK$161, 63, FALSE),0)</f>
        <v>0</v>
      </c>
      <c r="IU107">
        <f>IFERROR(VLOOKUP(_xlfn.NUMBERVALUE(MID(AV107, SEARCH("!", AV107)+1, SEARCH("+", AV107)-SEARCH("!", AV107)-1)), Rankings!$A$2:$BK$161, 63, FALSE),0)</f>
        <v>0</v>
      </c>
      <c r="IV107">
        <f>IFERROR(VLOOKUP(_xlfn.NUMBERVALUE(MID(AW107, SEARCH("!", AW107)+1, SEARCH("+", AW107)-SEARCH("!", AW107)-1)), Rankings!$A$2:$BK$161, 63, FALSE),0)</f>
        <v>0</v>
      </c>
      <c r="IW107">
        <f>IFERROR(VLOOKUP(_xlfn.NUMBERVALUE(MID(AX107, SEARCH("!", AX107)+1, SEARCH("+", AX107)-SEARCH("!", AX107)-1)), Rankings!$A$2:$BK$161, 63, FALSE),0)</f>
        <v>0</v>
      </c>
      <c r="IX107">
        <f>IFERROR(VLOOKUP(_xlfn.NUMBERVALUE(MID(AY107, SEARCH("!", AY107)+1, SEARCH("+", AY107)-SEARCH("!", AY107)-1)), Rankings!$A$2:$BK$161, 63, FALSE),0)</f>
        <v>0</v>
      </c>
      <c r="IY107">
        <f>IFERROR(VLOOKUP(_xlfn.NUMBERVALUE(MID(AZ107, SEARCH("!", AZ107)+1, SEARCH("+", AZ107)-SEARCH("!", AZ107)-1)), Rankings!$A$2:$BK$161, 63, FALSE),0)</f>
        <v>0</v>
      </c>
      <c r="IZ107">
        <f>IFERROR(VLOOKUP(_xlfn.NUMBERVALUE(MID(BA107, SEARCH("!", BA107)+1, SEARCH("+", BA107)-SEARCH("!", BA107)-1)), Rankings!$A$2:$BK$161, 63, FALSE),0)</f>
        <v>0</v>
      </c>
      <c r="JA107">
        <f>IFERROR(VLOOKUP(_xlfn.NUMBERVALUE(MID(BB107, SEARCH("!", BB107)+1, SEARCH("+", BB107)-SEARCH("!", BB107)-1)), Rankings!$A$2:$BK$161, 63, FALSE),0)</f>
        <v>0</v>
      </c>
      <c r="JB107">
        <f>IFERROR(VLOOKUP(_xlfn.NUMBERVALUE(MID(BC107, SEARCH("!", BC107)+1, SEARCH("+", BC107)-SEARCH("!", BC107)-1)), Rankings!$A$2:$BK$161, 63, FALSE),0)</f>
        <v>0</v>
      </c>
      <c r="JC107">
        <f>IFERROR(VLOOKUP(_xlfn.NUMBERVALUE(MID(BD107, SEARCH("!", BD107)+1, SEARCH("+", BD107)-SEARCH("!", BD107)-1)), Rankings!$A$2:$BK$161, 63, FALSE),0)</f>
        <v>0</v>
      </c>
      <c r="JD107">
        <f>IFERROR(VLOOKUP(_xlfn.NUMBERVALUE(MID(BE107, SEARCH("!", BE107)+1, SEARCH("+", BE107)-SEARCH("!", BE107)-1)), Rankings!$A$2:$BK$161, 63, FALSE),0)</f>
        <v>0</v>
      </c>
      <c r="JE107">
        <f>IFERROR(VLOOKUP(_xlfn.NUMBERVALUE(MID(BF107, SEARCH("!", BF107)+1, SEARCH("+", BF107)-SEARCH("!", BF107)-1)), Rankings!$A$2:$BK$161, 63, FALSE),0)</f>
        <v>0</v>
      </c>
      <c r="JF107">
        <f>IFERROR(VLOOKUP(_xlfn.NUMBERVALUE(MID(BG107, SEARCH("!", BG107)+1, SEARCH("+", BG107)-SEARCH("!", BG107)-1)), Rankings!$A$2:$BK$161, 63, FALSE),0)</f>
        <v>0</v>
      </c>
      <c r="JG107">
        <f>IFERROR(VLOOKUP(_xlfn.NUMBERVALUE(MID(BH107, SEARCH("!", BH107)+1, SEARCH("+", BH107)-SEARCH("!", BH107)-1)), Rankings!$A$2:$BK$161, 63, FALSE),0)</f>
        <v>0</v>
      </c>
      <c r="JH107">
        <f>IFERROR(VLOOKUP(_xlfn.NUMBERVALUE(MID(BI107, SEARCH("!", BI107)+1, SEARCH("+", BI107)-SEARCH("!", BI107)-1)), Rankings!$A$2:$BK$161, 63, FALSE),0)</f>
        <v>0</v>
      </c>
      <c r="JI107">
        <f>IFERROR(VLOOKUP(_xlfn.NUMBERVALUE(MID(BJ107, SEARCH("!", BJ107)+1, SEARCH("+", BJ107)-SEARCH("!", BJ107)-1)), Rankings!$A$2:$BK$161, 63, FALSE),0)</f>
        <v>0</v>
      </c>
      <c r="JJ107">
        <f>IFERROR(VLOOKUP(_xlfn.NUMBERVALUE(MID(BK107, SEARCH("!", BK107)+1, SEARCH("+", BK107)-SEARCH("!", BK107)-1)), Rankings!$A$2:$BK$161, 63, FALSE),0)</f>
        <v>0</v>
      </c>
      <c r="JK107">
        <f>IFERROR(VLOOKUP(_xlfn.NUMBERVALUE(MID(BL107, SEARCH("!", BL107)+1, SEARCH("+", BL107)-SEARCH("!", BL107)-1)), Rankings!$A$2:$BK$161, 63, FALSE),0)</f>
        <v>0</v>
      </c>
      <c r="JL107">
        <f>IFERROR(VLOOKUP(_xlfn.NUMBERVALUE(MID(BM107, SEARCH("!", BM107)+1, SEARCH("+", BM107)-SEARCH("!", BM107)-1)), Rankings!$A$2:$BK$161, 63, FALSE),0)</f>
        <v>0</v>
      </c>
      <c r="JM107">
        <f>IFERROR(VLOOKUP(_xlfn.NUMBERVALUE(MID(BN107, SEARCH("!", BN107)+1, SEARCH("+", BN107)-SEARCH("!", BN107)-1)), Rankings!$A$2:$BK$161, 63, FALSE),0)</f>
        <v>0</v>
      </c>
      <c r="JN107">
        <f>IFERROR(VLOOKUP(_xlfn.NUMBERVALUE(MID(BO107, SEARCH("!", BO107)+1, SEARCH("+", BO107)-SEARCH("!", BO107)-1)), Rankings!$A$2:$BK$161, 63, FALSE),0)</f>
        <v>0</v>
      </c>
      <c r="JO107">
        <f>IFERROR(VLOOKUP(_xlfn.NUMBERVALUE(MID(BP107, SEARCH("!", BP107)+1, SEARCH("+", BP107)-SEARCH("!", BP107)-1)), Rankings!$A$2:$BK$161, 63, FALSE),0)</f>
        <v>0</v>
      </c>
      <c r="JP107">
        <f>IFERROR(VLOOKUP(_xlfn.NUMBERVALUE(MID(BQ107, SEARCH("!", BQ107)+1, SEARCH("+", BQ107)-SEARCH("!", BQ107)-1)), Rankings!$A$2:$BK$161, 63, FALSE),0)</f>
        <v>0</v>
      </c>
      <c r="JQ107">
        <f>IFERROR(VLOOKUP(_xlfn.NUMBERVALUE(MID(BR107, SEARCH("!", BR107)+1, SEARCH("+", BR107)-SEARCH("!", BR107)-1)), Rankings!$A$2:$BK$161, 63, FALSE),0)</f>
        <v>0</v>
      </c>
      <c r="JR107">
        <f>IFERROR(VLOOKUP(_xlfn.NUMBERVALUE(MID(BS107, SEARCH("!", BS107)+1, SEARCH("+", BS107)-SEARCH("!", BS107)-1)), Rankings!$A$2:$BK$161, 63, FALSE),0)</f>
        <v>0</v>
      </c>
      <c r="JS107">
        <f>IFERROR(VLOOKUP(_xlfn.NUMBERVALUE(MID(BT107, SEARCH("!", BT107)+1, SEARCH("+", BT107)-SEARCH("!", BT107)-1)), Rankings!$A$2:$BK$161, 63, FALSE),0)</f>
        <v>0</v>
      </c>
      <c r="JT107">
        <f>IFERROR(VLOOKUP(_xlfn.NUMBERVALUE(MID(BU107, SEARCH("!", BU107)+1, SEARCH("+", BU107)-SEARCH("!", BU107)-1)), Rankings!$A$2:$BK$161, 63, FALSE),0)</f>
        <v>0</v>
      </c>
      <c r="JU107">
        <f>IFERROR(VLOOKUP(_xlfn.NUMBERVALUE(MID(BV107, SEARCH("!", BV107)+1, SEARCH("+", BV107)-SEARCH("!", BV107)-1)), Rankings!$A$2:$BK$161, 63, FALSE),0)</f>
        <v>0</v>
      </c>
      <c r="JV107">
        <f>IFERROR(VLOOKUP(_xlfn.NUMBERVALUE(MID(BW107, SEARCH("!", BW107)+1, SEARCH("+", BW107)-SEARCH("!", BW107)-1)), Rankings!$A$2:$BK$161, 63, FALSE),0)</f>
        <v>0</v>
      </c>
      <c r="JW107">
        <f>IFERROR(VLOOKUP(_xlfn.NUMBERVALUE(MID(BX107, SEARCH("!", BX107)+1, SEARCH("+", BX107)-SEARCH("!", BX107)-1)), Rankings!$A$2:$BK$161, 63, FALSE),0)</f>
        <v>0</v>
      </c>
      <c r="JX107">
        <f>IFERROR(VLOOKUP(_xlfn.NUMBERVALUE(MID(BY107, SEARCH("!", BY107)+1, SEARCH("+", BY107)-SEARCH("!", BY107)-1)), Rankings!$A$2:$BK$161, 63, FALSE),0)</f>
        <v>0</v>
      </c>
      <c r="JY107">
        <f>IFERROR(VLOOKUP(_xlfn.NUMBERVALUE(MID(BZ107, SEARCH("!", BZ107)+1, SEARCH("+", BZ107)-SEARCH("!", BZ107)-1)), Rankings!$A$2:$BK$161, 63, FALSE),0)</f>
        <v>0</v>
      </c>
      <c r="JZ107">
        <f>IFERROR(VLOOKUP(_xlfn.NUMBERVALUE(MID(CA107, SEARCH("!", CA107)+1, SEARCH("+", CA107)-SEARCH("!", CA107)-1)), Rankings!$A$2:$BK$161, 63, FALSE),0)</f>
        <v>0</v>
      </c>
      <c r="KA107">
        <f>IFERROR(VLOOKUP(_xlfn.NUMBERVALUE(MID(CB107, SEARCH("!", CB107)+1, SEARCH("+", CB107)-SEARCH("!", CB107)-1)), Rankings!$A$2:$BK$161, 63, FALSE),0)</f>
        <v>0</v>
      </c>
      <c r="KB107">
        <f>IFERROR(VLOOKUP(_xlfn.NUMBERVALUE(MID(CC107, SEARCH("!", CC107)+1, SEARCH("+", CC107)-SEARCH("!", CC107)-1)), Rankings!$A$2:$BK$161, 63, FALSE),0)</f>
        <v>0</v>
      </c>
      <c r="KC107">
        <f>IFERROR(VLOOKUP(_xlfn.NUMBERVALUE(MID(CD107, SEARCH("!", CD107)+1, SEARCH("+", CD107)-SEARCH("!", CD107)-1)), Rankings!$A$2:$BK$161, 63, FALSE),0)</f>
        <v>0</v>
      </c>
      <c r="KD107">
        <f>IFERROR(VLOOKUP(_xlfn.NUMBERVALUE(MID(CE107, SEARCH("!", CE107)+1, SEARCH("+", CE107)-SEARCH("!", CE107)-1)), Rankings!$A$2:$BK$161, 63, FALSE),0)</f>
        <v>0</v>
      </c>
      <c r="KE107">
        <f>IFERROR(VLOOKUP(_xlfn.NUMBERVALUE(MID(CF107, SEARCH("!", CF107)+1, SEARCH("+", CF107)-SEARCH("!", CF107)-1)), Rankings!$A$2:$BK$161, 63, FALSE),0)</f>
        <v>0</v>
      </c>
      <c r="KF107">
        <f>IFERROR(VLOOKUP(_xlfn.NUMBERVALUE(MID(CG107, SEARCH("!", CG107)+1, SEARCH("+", CG107)-SEARCH("!", CG107)-1)), Rankings!$A$2:$BK$161, 63, FALSE),0)</f>
        <v>0</v>
      </c>
      <c r="KG107">
        <f>IFERROR(VLOOKUP(_xlfn.NUMBERVALUE(MID(CH107, SEARCH("!", CH107)+1, SEARCH("+", CH107)-SEARCH("!", CH107)-1)), Rankings!$A$2:$BK$161, 63, FALSE),0)</f>
        <v>0</v>
      </c>
      <c r="KH107">
        <f>IFERROR(VLOOKUP(_xlfn.NUMBERVALUE(MID(CI107, SEARCH("!", CI107)+1, SEARCH("+", CI107)-SEARCH("!", CI107)-1)), Rankings!$A$2:$BK$161, 63, FALSE),0)</f>
        <v>0</v>
      </c>
      <c r="KI107">
        <f>IFERROR(VLOOKUP(_xlfn.NUMBERVALUE(MID(CJ107, SEARCH("!", CJ107)+1, SEARCH("+", CJ107)-SEARCH("!", CJ107)-1)), Rankings!$A$2:$BK$161, 63, FALSE),0)</f>
        <v>0</v>
      </c>
      <c r="KJ107">
        <f>IFERROR(VLOOKUP(_xlfn.NUMBERVALUE(MID(CK107, SEARCH("!", CK107)+1, SEARCH("+", CK107)-SEARCH("!", CK107)-1)), Rankings!$A$2:$BK$161, 63, FALSE),0)</f>
        <v>0</v>
      </c>
      <c r="KK107">
        <f>IFERROR(VLOOKUP(_xlfn.NUMBERVALUE(MID(CL107, SEARCH("!", CL107)+1, SEARCH("+", CL107)-SEARCH("!", CL107)-1)), Rankings!$A$2:$BK$161, 63, FALSE),0)</f>
        <v>0</v>
      </c>
      <c r="KL107">
        <f>IFERROR(VLOOKUP(_xlfn.NUMBERVALUE(MID(CM107, SEARCH("!", CM107)+1, SEARCH("+", CM107)-SEARCH("!", CM107)-1)), Rankings!$A$2:$BK$161, 63, FALSE),0)</f>
        <v>0</v>
      </c>
      <c r="KM107">
        <f>IFERROR(VLOOKUP(_xlfn.NUMBERVALUE(MID(CN107, SEARCH("!", CN107)+1, SEARCH("+", CN107)-SEARCH("!", CN107)-1)), Rankings!$A$2:$BK$161, 63, FALSE),0)</f>
        <v>0</v>
      </c>
      <c r="KN107">
        <f>IFERROR(VLOOKUP(_xlfn.NUMBERVALUE(MID(CO107, SEARCH("!", CO107)+1, SEARCH("+", CO107)-SEARCH("!", CO107)-1)), Rankings!$A$2:$BK$161, 63, FALSE),0)</f>
        <v>0</v>
      </c>
      <c r="KO107">
        <f>IFERROR(VLOOKUP(_xlfn.NUMBERVALUE(MID(CP107, SEARCH("!", CP107)+1, SEARCH("+", CP107)-SEARCH("!", CP107)-1)), Rankings!$A$2:$BK$161, 63, FALSE),0)</f>
        <v>0</v>
      </c>
      <c r="KP107">
        <f>IFERROR(VLOOKUP(_xlfn.NUMBERVALUE(MID(CQ107, SEARCH("!", CQ107)+1, SEARCH("+", CQ107)-SEARCH("!", CQ107)-1)), Rankings!$A$2:$BK$161, 63, FALSE),0)</f>
        <v>0</v>
      </c>
      <c r="KQ107">
        <f>IFERROR(VLOOKUP(_xlfn.NUMBERVALUE(MID(CR107, SEARCH("!", CR107)+1, SEARCH("+", CR107)-SEARCH("!", CR107)-1)), Rankings!$A$2:$BK$161, 63, FALSE),0)</f>
        <v>0</v>
      </c>
      <c r="KS107" s="4">
        <f t="shared" si="2867"/>
        <v>188</v>
      </c>
      <c r="KT107" s="4">
        <f t="shared" si="2868"/>
        <v>60</v>
      </c>
      <c r="KU107" s="4">
        <f t="shared" si="2869"/>
        <v>129</v>
      </c>
      <c r="KV107" s="4">
        <f t="shared" si="2870"/>
        <v>0</v>
      </c>
      <c r="KY107" s="4">
        <f t="shared" si="2871"/>
        <v>377</v>
      </c>
      <c r="KZ107" s="4"/>
      <c r="LB107">
        <f t="shared" si="2872"/>
        <v>21</v>
      </c>
      <c r="LC107">
        <f t="shared" si="2873"/>
        <v>45</v>
      </c>
      <c r="LD107">
        <f t="shared" si="2874"/>
        <v>28</v>
      </c>
      <c r="LE107">
        <f t="shared" si="2875"/>
        <v>34</v>
      </c>
      <c r="LF107">
        <f t="shared" si="2876"/>
        <v>59</v>
      </c>
      <c r="LG107">
        <f t="shared" si="2877"/>
        <v>39</v>
      </c>
      <c r="LH107">
        <f t="shared" si="2878"/>
        <v>19</v>
      </c>
      <c r="LI107">
        <f t="shared" si="2879"/>
        <v>41</v>
      </c>
      <c r="LJ107">
        <f t="shared" si="2880"/>
        <v>55</v>
      </c>
      <c r="LK107">
        <f t="shared" si="2881"/>
        <v>0</v>
      </c>
      <c r="LL107">
        <f t="shared" si="2882"/>
        <v>36</v>
      </c>
      <c r="LM107">
        <f t="shared" si="2883"/>
        <v>0</v>
      </c>
      <c r="LN107">
        <f t="shared" si="2884"/>
        <v>0</v>
      </c>
      <c r="LO107">
        <f t="shared" si="2885"/>
        <v>0</v>
      </c>
      <c r="LP107">
        <f t="shared" si="2886"/>
        <v>0</v>
      </c>
      <c r="LQ107">
        <f t="shared" si="2887"/>
        <v>0</v>
      </c>
      <c r="LR107">
        <f t="shared" si="2888"/>
        <v>0</v>
      </c>
      <c r="LS107">
        <f t="shared" si="2889"/>
        <v>0</v>
      </c>
      <c r="LT107">
        <f t="shared" si="2890"/>
        <v>0</v>
      </c>
      <c r="LU107">
        <f t="shared" si="2891"/>
        <v>0</v>
      </c>
      <c r="LV107">
        <f t="shared" si="2892"/>
        <v>0</v>
      </c>
      <c r="LW107">
        <f t="shared" si="2893"/>
        <v>0</v>
      </c>
      <c r="LX107">
        <f t="shared" si="2894"/>
        <v>0</v>
      </c>
      <c r="LY107">
        <f t="shared" si="2895"/>
        <v>0</v>
      </c>
      <c r="LZ107">
        <f t="shared" si="2896"/>
        <v>0</v>
      </c>
      <c r="MA107">
        <f t="shared" si="2897"/>
        <v>0</v>
      </c>
      <c r="MB107">
        <f t="shared" si="2898"/>
        <v>0</v>
      </c>
      <c r="MC107">
        <f t="shared" si="2899"/>
        <v>0</v>
      </c>
      <c r="MD107">
        <f t="shared" si="2900"/>
        <v>0</v>
      </c>
      <c r="ME107">
        <f t="shared" si="2901"/>
        <v>0</v>
      </c>
      <c r="MF107">
        <f t="shared" si="2902"/>
        <v>0</v>
      </c>
      <c r="MG107">
        <f t="shared" si="2903"/>
        <v>0</v>
      </c>
      <c r="MH107">
        <f t="shared" si="2904"/>
        <v>0</v>
      </c>
      <c r="MI107">
        <f t="shared" si="2905"/>
        <v>0</v>
      </c>
      <c r="MJ107">
        <f t="shared" si="2906"/>
        <v>0</v>
      </c>
      <c r="MK107">
        <f t="shared" si="2907"/>
        <v>0</v>
      </c>
      <c r="ML107">
        <f t="shared" si="2908"/>
        <v>0</v>
      </c>
      <c r="MM107">
        <f t="shared" si="2909"/>
        <v>0</v>
      </c>
      <c r="MN107">
        <f t="shared" si="2910"/>
        <v>0</v>
      </c>
      <c r="MO107">
        <f t="shared" si="2911"/>
        <v>0</v>
      </c>
      <c r="MP107">
        <f t="shared" si="2912"/>
        <v>0</v>
      </c>
      <c r="MQ107">
        <f t="shared" si="2913"/>
        <v>0</v>
      </c>
      <c r="MR107">
        <f t="shared" si="2914"/>
        <v>0</v>
      </c>
      <c r="MS107">
        <f t="shared" si="2915"/>
        <v>0</v>
      </c>
      <c r="MT107">
        <f t="shared" si="2916"/>
        <v>0</v>
      </c>
      <c r="MU107">
        <f t="shared" si="2917"/>
        <v>0</v>
      </c>
      <c r="MV107">
        <f t="shared" si="2918"/>
        <v>0</v>
      </c>
      <c r="MW107">
        <f t="shared" si="2919"/>
        <v>0</v>
      </c>
      <c r="MX107">
        <f t="shared" si="2920"/>
        <v>0</v>
      </c>
      <c r="MY107">
        <f t="shared" si="2921"/>
        <v>0</v>
      </c>
      <c r="MZ107">
        <f t="shared" si="2922"/>
        <v>0</v>
      </c>
      <c r="NA107">
        <f t="shared" si="2923"/>
        <v>0</v>
      </c>
      <c r="NB107">
        <f t="shared" si="2924"/>
        <v>0</v>
      </c>
      <c r="NC107">
        <f t="shared" si="2925"/>
        <v>0</v>
      </c>
      <c r="ND107">
        <f t="shared" si="2926"/>
        <v>0</v>
      </c>
      <c r="NE107">
        <f t="shared" si="2927"/>
        <v>0</v>
      </c>
      <c r="NF107">
        <f t="shared" si="2928"/>
        <v>0</v>
      </c>
      <c r="NG107">
        <f t="shared" si="2929"/>
        <v>0</v>
      </c>
      <c r="NH107">
        <f t="shared" si="2930"/>
        <v>0</v>
      </c>
      <c r="NI107">
        <f t="shared" si="2931"/>
        <v>0</v>
      </c>
      <c r="NJ107">
        <f t="shared" si="2932"/>
        <v>0</v>
      </c>
      <c r="NK107">
        <f t="shared" si="2933"/>
        <v>0</v>
      </c>
      <c r="NL107">
        <f t="shared" si="2934"/>
        <v>0</v>
      </c>
      <c r="NM107">
        <f t="shared" si="2935"/>
        <v>0</v>
      </c>
      <c r="NN107">
        <f t="shared" si="2936"/>
        <v>0</v>
      </c>
      <c r="NO107">
        <f t="shared" si="2937"/>
        <v>0</v>
      </c>
      <c r="NP107">
        <f t="shared" si="2938"/>
        <v>0</v>
      </c>
      <c r="NQ107">
        <f t="shared" si="2939"/>
        <v>0</v>
      </c>
      <c r="NR107">
        <f t="shared" si="2940"/>
        <v>0</v>
      </c>
      <c r="NS107">
        <f t="shared" si="2941"/>
        <v>0</v>
      </c>
      <c r="NT107">
        <f t="shared" si="2942"/>
        <v>0</v>
      </c>
      <c r="NU107">
        <f t="shared" si="2943"/>
        <v>0</v>
      </c>
      <c r="NV107">
        <f t="shared" si="2944"/>
        <v>0</v>
      </c>
      <c r="NW107">
        <f t="shared" si="2945"/>
        <v>0</v>
      </c>
      <c r="NX107">
        <f t="shared" si="2946"/>
        <v>0</v>
      </c>
      <c r="NY107">
        <f t="shared" si="2947"/>
        <v>0</v>
      </c>
      <c r="NZ107">
        <f t="shared" si="2948"/>
        <v>0</v>
      </c>
      <c r="OA107">
        <f t="shared" si="2949"/>
        <v>0</v>
      </c>
      <c r="OB107">
        <f t="shared" si="2950"/>
        <v>0</v>
      </c>
      <c r="OC107">
        <f t="shared" si="2951"/>
        <v>0</v>
      </c>
      <c r="OD107">
        <f t="shared" si="2952"/>
        <v>0</v>
      </c>
      <c r="OE107">
        <f t="shared" si="2953"/>
        <v>0</v>
      </c>
      <c r="OF107">
        <f t="shared" si="2954"/>
        <v>0</v>
      </c>
      <c r="OG107">
        <f t="shared" si="2955"/>
        <v>0</v>
      </c>
      <c r="OH107">
        <f t="shared" si="2956"/>
        <v>0</v>
      </c>
      <c r="OJ107" s="4">
        <f t="shared" si="2957"/>
        <v>204</v>
      </c>
      <c r="OK107" s="4">
        <f t="shared" si="2958"/>
        <v>47</v>
      </c>
      <c r="OL107" s="4">
        <f t="shared" si="2959"/>
        <v>147</v>
      </c>
      <c r="OM107" s="4">
        <f t="shared" si="2960"/>
        <v>0</v>
      </c>
      <c r="OP107" s="4">
        <f t="shared" si="2961"/>
        <v>398</v>
      </c>
      <c r="OQ107" s="4"/>
      <c r="OS107">
        <f t="shared" si="2962"/>
        <v>35</v>
      </c>
      <c r="OT107">
        <f t="shared" si="2963"/>
        <v>42</v>
      </c>
      <c r="OU107">
        <f t="shared" si="2964"/>
        <v>38</v>
      </c>
      <c r="OV107">
        <f t="shared" si="2965"/>
        <v>40</v>
      </c>
      <c r="OW107">
        <f t="shared" si="2966"/>
        <v>57</v>
      </c>
      <c r="OX107">
        <f t="shared" si="2967"/>
        <v>40</v>
      </c>
      <c r="OY107">
        <f t="shared" si="2968"/>
        <v>26</v>
      </c>
      <c r="OZ107">
        <f t="shared" si="2969"/>
        <v>21</v>
      </c>
      <c r="PA107">
        <f t="shared" si="2970"/>
        <v>49</v>
      </c>
      <c r="PB107">
        <f t="shared" si="2971"/>
        <v>0</v>
      </c>
      <c r="PC107">
        <f t="shared" si="2972"/>
        <v>50</v>
      </c>
      <c r="PD107">
        <f t="shared" si="2973"/>
        <v>0</v>
      </c>
      <c r="PE107">
        <f t="shared" si="2974"/>
        <v>0</v>
      </c>
      <c r="PF107">
        <f t="shared" si="2975"/>
        <v>0</v>
      </c>
      <c r="PG107">
        <f t="shared" si="2976"/>
        <v>0</v>
      </c>
      <c r="PH107">
        <f t="shared" si="2977"/>
        <v>0</v>
      </c>
      <c r="PI107">
        <f t="shared" si="2978"/>
        <v>0</v>
      </c>
      <c r="PJ107">
        <f t="shared" si="2979"/>
        <v>0</v>
      </c>
      <c r="PK107">
        <f t="shared" si="2980"/>
        <v>0</v>
      </c>
      <c r="PL107">
        <f t="shared" si="2981"/>
        <v>0</v>
      </c>
      <c r="PM107">
        <f t="shared" si="2982"/>
        <v>0</v>
      </c>
      <c r="PN107">
        <f t="shared" si="2983"/>
        <v>0</v>
      </c>
      <c r="PO107">
        <f t="shared" si="2984"/>
        <v>0</v>
      </c>
      <c r="PP107">
        <f t="shared" si="2985"/>
        <v>0</v>
      </c>
      <c r="PQ107">
        <f t="shared" si="2986"/>
        <v>0</v>
      </c>
      <c r="PR107">
        <f t="shared" si="2987"/>
        <v>0</v>
      </c>
      <c r="PS107">
        <f t="shared" si="2988"/>
        <v>0</v>
      </c>
      <c r="PT107">
        <f t="shared" si="2989"/>
        <v>0</v>
      </c>
      <c r="PU107">
        <f t="shared" si="2990"/>
        <v>0</v>
      </c>
      <c r="PV107">
        <f t="shared" si="2991"/>
        <v>0</v>
      </c>
      <c r="PW107">
        <f t="shared" si="2992"/>
        <v>0</v>
      </c>
      <c r="PX107">
        <f t="shared" si="2993"/>
        <v>0</v>
      </c>
      <c r="PY107">
        <f t="shared" si="2994"/>
        <v>0</v>
      </c>
      <c r="PZ107">
        <f t="shared" si="2995"/>
        <v>0</v>
      </c>
      <c r="QA107">
        <f t="shared" si="2996"/>
        <v>0</v>
      </c>
      <c r="QB107">
        <f t="shared" si="2997"/>
        <v>0</v>
      </c>
      <c r="QC107">
        <f t="shared" si="2998"/>
        <v>0</v>
      </c>
      <c r="QD107">
        <f t="shared" si="2999"/>
        <v>0</v>
      </c>
      <c r="QE107">
        <f t="shared" si="3000"/>
        <v>0</v>
      </c>
      <c r="QF107">
        <f t="shared" si="3001"/>
        <v>0</v>
      </c>
      <c r="QG107">
        <f t="shared" si="3002"/>
        <v>0</v>
      </c>
      <c r="QH107">
        <f t="shared" si="3003"/>
        <v>0</v>
      </c>
      <c r="QI107">
        <f t="shared" si="3004"/>
        <v>0</v>
      </c>
      <c r="QJ107">
        <f t="shared" si="3005"/>
        <v>0</v>
      </c>
      <c r="QK107">
        <f t="shared" si="3006"/>
        <v>0</v>
      </c>
      <c r="QL107">
        <f t="shared" si="3007"/>
        <v>0</v>
      </c>
      <c r="QM107">
        <f t="shared" si="3008"/>
        <v>0</v>
      </c>
      <c r="QN107">
        <f t="shared" si="3009"/>
        <v>0</v>
      </c>
      <c r="QO107">
        <f t="shared" si="3010"/>
        <v>0</v>
      </c>
      <c r="QP107">
        <f t="shared" si="3011"/>
        <v>0</v>
      </c>
      <c r="QQ107">
        <f t="shared" si="3012"/>
        <v>0</v>
      </c>
      <c r="QR107">
        <f t="shared" si="3013"/>
        <v>0</v>
      </c>
      <c r="QS107">
        <f t="shared" si="3014"/>
        <v>0</v>
      </c>
      <c r="QT107">
        <f t="shared" si="3015"/>
        <v>0</v>
      </c>
      <c r="QU107">
        <f t="shared" si="3016"/>
        <v>0</v>
      </c>
      <c r="QV107">
        <f t="shared" si="3017"/>
        <v>0</v>
      </c>
      <c r="QW107">
        <f t="shared" si="3018"/>
        <v>0</v>
      </c>
      <c r="QX107">
        <f t="shared" si="3019"/>
        <v>0</v>
      </c>
      <c r="QY107">
        <f t="shared" si="3020"/>
        <v>0</v>
      </c>
      <c r="QZ107">
        <f t="shared" si="3021"/>
        <v>0</v>
      </c>
      <c r="RA107">
        <f t="shared" si="3022"/>
        <v>0</v>
      </c>
      <c r="RB107">
        <f t="shared" si="3023"/>
        <v>0</v>
      </c>
      <c r="RC107">
        <f t="shared" si="3024"/>
        <v>0</v>
      </c>
      <c r="RD107">
        <f t="shared" si="3025"/>
        <v>0</v>
      </c>
      <c r="RE107">
        <f t="shared" si="3026"/>
        <v>0</v>
      </c>
      <c r="RF107">
        <f t="shared" si="3027"/>
        <v>0</v>
      </c>
      <c r="RG107">
        <f t="shared" si="3028"/>
        <v>0</v>
      </c>
      <c r="RH107">
        <f t="shared" si="3029"/>
        <v>0</v>
      </c>
      <c r="RI107">
        <f t="shared" si="3030"/>
        <v>0</v>
      </c>
      <c r="RJ107">
        <f t="shared" si="3031"/>
        <v>0</v>
      </c>
      <c r="RK107">
        <f t="shared" si="3032"/>
        <v>0</v>
      </c>
      <c r="RL107">
        <f t="shared" si="3033"/>
        <v>0</v>
      </c>
      <c r="RM107">
        <f t="shared" si="3034"/>
        <v>0</v>
      </c>
      <c r="RN107">
        <f t="shared" si="3035"/>
        <v>0</v>
      </c>
      <c r="RO107">
        <f t="shared" si="3036"/>
        <v>0</v>
      </c>
      <c r="RP107">
        <f t="shared" si="3037"/>
        <v>0</v>
      </c>
      <c r="RQ107">
        <f t="shared" si="3038"/>
        <v>0</v>
      </c>
      <c r="RR107">
        <f t="shared" si="3039"/>
        <v>0</v>
      </c>
      <c r="RS107">
        <f t="shared" si="3040"/>
        <v>0</v>
      </c>
      <c r="RT107">
        <f t="shared" si="3041"/>
        <v>0</v>
      </c>
      <c r="RU107">
        <f t="shared" si="3042"/>
        <v>0</v>
      </c>
      <c r="RV107">
        <f t="shared" si="3043"/>
        <v>0</v>
      </c>
      <c r="RW107">
        <f t="shared" si="3044"/>
        <v>0</v>
      </c>
      <c r="RX107">
        <f t="shared" si="3045"/>
        <v>0</v>
      </c>
      <c r="RY107">
        <f t="shared" si="3046"/>
        <v>0</v>
      </c>
      <c r="SA107" s="4">
        <f t="shared" si="3047"/>
        <v>19.560000000000002</v>
      </c>
      <c r="SB107" s="4">
        <f t="shared" si="3048"/>
        <v>7.2</v>
      </c>
      <c r="SC107" s="4">
        <f t="shared" si="3049"/>
        <v>12.290000000000001</v>
      </c>
      <c r="SD107" s="4">
        <f t="shared" si="3050"/>
        <v>0</v>
      </c>
      <c r="SF107" s="4">
        <f t="shared" si="3051"/>
        <v>39.050000000000004</v>
      </c>
      <c r="SI107">
        <f t="shared" si="3052"/>
        <v>3.17</v>
      </c>
      <c r="SJ107">
        <f t="shared" si="3053"/>
        <v>3.73</v>
      </c>
      <c r="SK107">
        <f t="shared" si="3054"/>
        <v>3.29</v>
      </c>
      <c r="SL107">
        <f t="shared" si="3055"/>
        <v>3.56</v>
      </c>
      <c r="SM107">
        <f t="shared" si="3056"/>
        <v>4.7300000000000004</v>
      </c>
      <c r="SN107">
        <f t="shared" si="3057"/>
        <v>5.29</v>
      </c>
      <c r="SO107">
        <f t="shared" si="3058"/>
        <v>3.5</v>
      </c>
      <c r="SP107">
        <f t="shared" si="3059"/>
        <v>3.7</v>
      </c>
      <c r="SQ107">
        <f t="shared" si="3060"/>
        <v>4.08</v>
      </c>
      <c r="SR107" t="str">
        <f t="shared" si="3061"/>
        <v>0</v>
      </c>
      <c r="SS107">
        <f t="shared" si="3062"/>
        <v>4</v>
      </c>
      <c r="ST107" t="str">
        <f t="shared" si="3063"/>
        <v>0</v>
      </c>
      <c r="SU107" t="str">
        <f t="shared" si="3064"/>
        <v>0</v>
      </c>
      <c r="SV107" t="str">
        <f t="shared" si="3065"/>
        <v>0</v>
      </c>
      <c r="SW107" t="str">
        <f t="shared" si="3066"/>
        <v>0</v>
      </c>
      <c r="SX107" t="str">
        <f t="shared" si="3067"/>
        <v>0</v>
      </c>
      <c r="SY107" t="str">
        <f t="shared" si="3068"/>
        <v>0</v>
      </c>
      <c r="SZ107" t="str">
        <f t="shared" si="3069"/>
        <v>0</v>
      </c>
      <c r="TA107" t="str">
        <f t="shared" si="3070"/>
        <v>0</v>
      </c>
      <c r="TB107" t="str">
        <f t="shared" si="3071"/>
        <v>0</v>
      </c>
      <c r="TC107" t="str">
        <f t="shared" si="3072"/>
        <v>0</v>
      </c>
      <c r="TD107" t="str">
        <f t="shared" si="3073"/>
        <v>0</v>
      </c>
      <c r="TE107" t="str">
        <f t="shared" si="3074"/>
        <v>0</v>
      </c>
      <c r="TF107" t="str">
        <f t="shared" si="3075"/>
        <v>0</v>
      </c>
      <c r="TG107" t="str">
        <f t="shared" si="3076"/>
        <v>0</v>
      </c>
      <c r="TH107" t="str">
        <f t="shared" si="3077"/>
        <v>0</v>
      </c>
      <c r="TI107" t="str">
        <f t="shared" si="3078"/>
        <v>0</v>
      </c>
      <c r="TJ107" t="str">
        <f t="shared" si="3079"/>
        <v>0</v>
      </c>
      <c r="TK107" t="str">
        <f t="shared" si="3080"/>
        <v>0</v>
      </c>
      <c r="TL107" t="str">
        <f t="shared" si="3081"/>
        <v>0</v>
      </c>
      <c r="TM107" t="str">
        <f t="shared" si="3082"/>
        <v>0</v>
      </c>
      <c r="TN107" t="str">
        <f t="shared" si="3083"/>
        <v>0</v>
      </c>
      <c r="TO107" t="str">
        <f t="shared" si="3084"/>
        <v>0</v>
      </c>
      <c r="TP107" t="str">
        <f t="shared" si="3085"/>
        <v>0</v>
      </c>
      <c r="TQ107" t="str">
        <f t="shared" si="3086"/>
        <v>0</v>
      </c>
      <c r="TR107" t="str">
        <f t="shared" si="3087"/>
        <v>0</v>
      </c>
      <c r="TS107" t="str">
        <f t="shared" si="3088"/>
        <v>0</v>
      </c>
      <c r="TT107" t="str">
        <f t="shared" si="3089"/>
        <v>0</v>
      </c>
      <c r="TU107" t="str">
        <f t="shared" si="3090"/>
        <v>0</v>
      </c>
      <c r="TV107" t="str">
        <f t="shared" si="3091"/>
        <v>0</v>
      </c>
      <c r="TW107" t="str">
        <f t="shared" si="3092"/>
        <v>0</v>
      </c>
      <c r="TX107" t="str">
        <f t="shared" si="3093"/>
        <v>0</v>
      </c>
      <c r="TY107" t="str">
        <f t="shared" si="3094"/>
        <v>0</v>
      </c>
      <c r="TZ107" t="str">
        <f t="shared" si="3095"/>
        <v>0</v>
      </c>
      <c r="UA107" t="str">
        <f t="shared" si="3096"/>
        <v>0</v>
      </c>
      <c r="UB107" t="str">
        <f t="shared" si="3097"/>
        <v>0</v>
      </c>
      <c r="UC107" t="str">
        <f t="shared" si="3098"/>
        <v>0</v>
      </c>
      <c r="UD107" t="str">
        <f t="shared" si="3099"/>
        <v>0</v>
      </c>
      <c r="UE107" t="str">
        <f t="shared" si="3100"/>
        <v>0</v>
      </c>
      <c r="UF107" t="str">
        <f t="shared" si="3101"/>
        <v>0</v>
      </c>
      <c r="UG107" t="str">
        <f t="shared" si="3102"/>
        <v>0</v>
      </c>
      <c r="UH107" t="str">
        <f t="shared" si="3103"/>
        <v>0</v>
      </c>
      <c r="UI107" t="str">
        <f t="shared" si="3104"/>
        <v>0</v>
      </c>
      <c r="UJ107" t="str">
        <f t="shared" si="3105"/>
        <v>0</v>
      </c>
      <c r="UK107" t="str">
        <f t="shared" si="3106"/>
        <v>0</v>
      </c>
      <c r="UL107" t="str">
        <f t="shared" si="3107"/>
        <v>0</v>
      </c>
      <c r="UM107" t="str">
        <f t="shared" si="3108"/>
        <v>0</v>
      </c>
      <c r="UN107" t="str">
        <f t="shared" si="3109"/>
        <v>0</v>
      </c>
      <c r="UO107" t="str">
        <f t="shared" si="3110"/>
        <v>0</v>
      </c>
      <c r="UP107" t="str">
        <f t="shared" si="3111"/>
        <v>0</v>
      </c>
      <c r="UQ107" t="str">
        <f t="shared" si="3112"/>
        <v>0</v>
      </c>
      <c r="UR107" t="str">
        <f t="shared" si="3113"/>
        <v>0</v>
      </c>
      <c r="US107" t="str">
        <f t="shared" si="3114"/>
        <v>0</v>
      </c>
      <c r="UT107" t="str">
        <f t="shared" si="3115"/>
        <v>0</v>
      </c>
      <c r="UU107" t="str">
        <f t="shared" si="3116"/>
        <v>0</v>
      </c>
      <c r="UV107" t="str">
        <f t="shared" si="3117"/>
        <v>0</v>
      </c>
      <c r="UW107" t="str">
        <f t="shared" si="3118"/>
        <v>0</v>
      </c>
      <c r="UX107" t="str">
        <f t="shared" si="3119"/>
        <v>0</v>
      </c>
      <c r="UY107" t="str">
        <f t="shared" si="3120"/>
        <v>0</v>
      </c>
      <c r="UZ107" t="str">
        <f t="shared" si="3121"/>
        <v>0</v>
      </c>
      <c r="VA107" t="str">
        <f t="shared" si="3122"/>
        <v>0</v>
      </c>
      <c r="VB107" t="str">
        <f t="shared" si="3123"/>
        <v>0</v>
      </c>
      <c r="VC107" t="str">
        <f t="shared" si="3124"/>
        <v>0</v>
      </c>
      <c r="VD107" t="str">
        <f t="shared" si="3125"/>
        <v>0</v>
      </c>
      <c r="VE107" t="str">
        <f t="shared" si="3126"/>
        <v>0</v>
      </c>
      <c r="VF107" t="str">
        <f t="shared" si="3127"/>
        <v>0</v>
      </c>
      <c r="VG107" t="str">
        <f t="shared" si="3128"/>
        <v>0</v>
      </c>
      <c r="VH107" t="str">
        <f t="shared" si="3129"/>
        <v>0</v>
      </c>
      <c r="VI107" t="str">
        <f t="shared" si="3130"/>
        <v>0</v>
      </c>
      <c r="VJ107" t="str">
        <f t="shared" si="3131"/>
        <v>0</v>
      </c>
      <c r="VK107" t="str">
        <f t="shared" si="3132"/>
        <v>0</v>
      </c>
      <c r="VL107" t="str">
        <f t="shared" si="3133"/>
        <v>0</v>
      </c>
      <c r="VM107" t="str">
        <f t="shared" si="3134"/>
        <v>0</v>
      </c>
      <c r="VN107" t="str">
        <f t="shared" si="3135"/>
        <v>0</v>
      </c>
      <c r="VO107" t="str">
        <f t="shared" si="3136"/>
        <v>0</v>
      </c>
      <c r="VQ107" s="4">
        <f t="shared" si="3137"/>
        <v>-27.270000000000003</v>
      </c>
      <c r="VR107" s="4">
        <f t="shared" si="3138"/>
        <v>1.43</v>
      </c>
      <c r="VS107" s="4">
        <f t="shared" si="3139"/>
        <v>-12.09</v>
      </c>
      <c r="VT107" s="4">
        <f t="shared" si="3140"/>
        <v>0</v>
      </c>
      <c r="VV107" s="4">
        <f t="shared" si="3141"/>
        <v>-37.930000000000007</v>
      </c>
      <c r="VY107">
        <f t="shared" si="3142"/>
        <v>-5.13</v>
      </c>
      <c r="VZ107">
        <f t="shared" si="3143"/>
        <v>-7.14</v>
      </c>
      <c r="WA107">
        <f t="shared" si="3144"/>
        <v>2.91</v>
      </c>
      <c r="WB107">
        <f t="shared" si="3145"/>
        <v>-7.11</v>
      </c>
      <c r="WC107">
        <f t="shared" si="3146"/>
        <v>2.94</v>
      </c>
      <c r="WD107">
        <f t="shared" si="3147"/>
        <v>-5.19</v>
      </c>
      <c r="WE107">
        <f t="shared" si="3148"/>
        <v>3.27</v>
      </c>
      <c r="WF107">
        <f t="shared" si="3149"/>
        <v>-1.84</v>
      </c>
      <c r="WG107">
        <f t="shared" si="3150"/>
        <v>-12.72</v>
      </c>
      <c r="WH107">
        <f t="shared" si="3151"/>
        <v>0</v>
      </c>
      <c r="WI107">
        <f t="shared" si="3152"/>
        <v>-7.92</v>
      </c>
      <c r="WJ107">
        <f t="shared" si="3153"/>
        <v>0</v>
      </c>
      <c r="WK107">
        <f t="shared" si="3154"/>
        <v>0</v>
      </c>
      <c r="WL107">
        <f t="shared" si="3155"/>
        <v>0</v>
      </c>
      <c r="WM107">
        <f t="shared" si="3156"/>
        <v>0</v>
      </c>
      <c r="WN107">
        <f t="shared" si="3157"/>
        <v>0</v>
      </c>
      <c r="WO107">
        <f t="shared" si="3158"/>
        <v>0</v>
      </c>
      <c r="WP107">
        <f t="shared" si="3159"/>
        <v>0</v>
      </c>
      <c r="WQ107">
        <f t="shared" si="3160"/>
        <v>0</v>
      </c>
      <c r="WR107">
        <f t="shared" si="3161"/>
        <v>0</v>
      </c>
      <c r="WS107">
        <f t="shared" si="3162"/>
        <v>0</v>
      </c>
      <c r="WT107">
        <f t="shared" si="3163"/>
        <v>0</v>
      </c>
      <c r="WU107">
        <f t="shared" si="3164"/>
        <v>0</v>
      </c>
      <c r="WV107">
        <f t="shared" si="3165"/>
        <v>0</v>
      </c>
      <c r="WW107">
        <f t="shared" si="3166"/>
        <v>0</v>
      </c>
      <c r="WX107">
        <f t="shared" si="3167"/>
        <v>0</v>
      </c>
      <c r="WY107">
        <f t="shared" si="3168"/>
        <v>0</v>
      </c>
      <c r="WZ107">
        <f t="shared" si="3169"/>
        <v>0</v>
      </c>
      <c r="XA107">
        <f t="shared" si="3170"/>
        <v>0</v>
      </c>
      <c r="XB107">
        <f t="shared" si="3171"/>
        <v>0</v>
      </c>
      <c r="XC107">
        <f t="shared" si="3172"/>
        <v>0</v>
      </c>
      <c r="XD107">
        <f t="shared" si="3173"/>
        <v>0</v>
      </c>
      <c r="XE107">
        <f t="shared" si="3174"/>
        <v>0</v>
      </c>
      <c r="XF107">
        <f t="shared" si="3175"/>
        <v>0</v>
      </c>
      <c r="XG107">
        <f t="shared" si="3176"/>
        <v>0</v>
      </c>
      <c r="XH107">
        <f t="shared" si="3177"/>
        <v>0</v>
      </c>
      <c r="XI107">
        <f t="shared" si="3178"/>
        <v>0</v>
      </c>
      <c r="XJ107">
        <f t="shared" si="3179"/>
        <v>0</v>
      </c>
      <c r="XK107">
        <f t="shared" si="3180"/>
        <v>0</v>
      </c>
      <c r="XL107">
        <f t="shared" si="3181"/>
        <v>0</v>
      </c>
      <c r="XM107">
        <f t="shared" si="3182"/>
        <v>0</v>
      </c>
      <c r="XN107">
        <f t="shared" si="3183"/>
        <v>0</v>
      </c>
      <c r="XO107">
        <f t="shared" si="3184"/>
        <v>0</v>
      </c>
      <c r="XP107">
        <f t="shared" si="3185"/>
        <v>0</v>
      </c>
      <c r="XQ107">
        <f t="shared" si="3186"/>
        <v>0</v>
      </c>
      <c r="XR107">
        <f t="shared" si="3187"/>
        <v>0</v>
      </c>
      <c r="XS107">
        <f t="shared" si="3188"/>
        <v>0</v>
      </c>
      <c r="XT107">
        <f t="shared" si="3189"/>
        <v>0</v>
      </c>
      <c r="XU107">
        <f t="shared" si="3190"/>
        <v>0</v>
      </c>
      <c r="XV107">
        <f t="shared" si="3191"/>
        <v>0</v>
      </c>
      <c r="XW107">
        <f t="shared" si="3192"/>
        <v>0</v>
      </c>
      <c r="XX107">
        <f t="shared" si="3193"/>
        <v>0</v>
      </c>
      <c r="XY107">
        <f t="shared" si="3194"/>
        <v>0</v>
      </c>
      <c r="XZ107">
        <f t="shared" si="3195"/>
        <v>0</v>
      </c>
      <c r="YA107">
        <f t="shared" si="3196"/>
        <v>0</v>
      </c>
      <c r="YB107">
        <f t="shared" si="3197"/>
        <v>0</v>
      </c>
      <c r="YC107">
        <f t="shared" si="3198"/>
        <v>0</v>
      </c>
      <c r="YD107">
        <f t="shared" si="3199"/>
        <v>0</v>
      </c>
      <c r="YE107">
        <f t="shared" si="3200"/>
        <v>0</v>
      </c>
      <c r="YF107">
        <f t="shared" si="3201"/>
        <v>0</v>
      </c>
      <c r="YG107">
        <f t="shared" si="3202"/>
        <v>0</v>
      </c>
      <c r="YH107">
        <f t="shared" si="3203"/>
        <v>0</v>
      </c>
      <c r="YI107">
        <f t="shared" si="3204"/>
        <v>0</v>
      </c>
      <c r="YJ107">
        <f t="shared" si="3205"/>
        <v>0</v>
      </c>
      <c r="YK107">
        <f t="shared" si="3206"/>
        <v>0</v>
      </c>
      <c r="YL107">
        <f t="shared" si="3207"/>
        <v>0</v>
      </c>
      <c r="YM107">
        <f t="shared" si="3208"/>
        <v>0</v>
      </c>
      <c r="YN107">
        <f t="shared" si="3209"/>
        <v>0</v>
      </c>
      <c r="YO107">
        <f t="shared" si="3210"/>
        <v>0</v>
      </c>
      <c r="YP107">
        <f t="shared" si="3211"/>
        <v>0</v>
      </c>
      <c r="YQ107">
        <f t="shared" si="3212"/>
        <v>0</v>
      </c>
      <c r="YR107">
        <f t="shared" si="3213"/>
        <v>0</v>
      </c>
      <c r="YS107">
        <f t="shared" si="3214"/>
        <v>0</v>
      </c>
      <c r="YT107">
        <f t="shared" si="3215"/>
        <v>0</v>
      </c>
      <c r="YU107">
        <f t="shared" si="3216"/>
        <v>0</v>
      </c>
      <c r="YV107">
        <f t="shared" si="3217"/>
        <v>0</v>
      </c>
      <c r="YW107">
        <f t="shared" si="3218"/>
        <v>0</v>
      </c>
      <c r="YX107">
        <f t="shared" si="3219"/>
        <v>0</v>
      </c>
      <c r="YY107">
        <f t="shared" si="3220"/>
        <v>0</v>
      </c>
      <c r="YZ107">
        <f t="shared" si="3221"/>
        <v>0</v>
      </c>
      <c r="ZA107">
        <f t="shared" si="3222"/>
        <v>0</v>
      </c>
      <c r="ZB107">
        <f t="shared" si="3223"/>
        <v>0</v>
      </c>
      <c r="ZC107">
        <f t="shared" si="3224"/>
        <v>0</v>
      </c>
      <c r="ZD107">
        <f t="shared" si="3225"/>
        <v>0</v>
      </c>
      <c r="ZE107">
        <f t="shared" si="3226"/>
        <v>0</v>
      </c>
      <c r="ZG107" s="4">
        <f t="shared" si="3227"/>
        <v>287</v>
      </c>
      <c r="ZH107" s="4">
        <f t="shared" si="3228"/>
        <v>85</v>
      </c>
      <c r="ZI107" s="4">
        <f t="shared" si="3229"/>
        <v>160</v>
      </c>
      <c r="ZJ107" s="4">
        <f t="shared" si="3230"/>
        <v>0</v>
      </c>
      <c r="ZL107" s="4">
        <f t="shared" si="3231"/>
        <v>532</v>
      </c>
      <c r="ZO107">
        <f t="shared" si="3232"/>
        <v>57</v>
      </c>
      <c r="ZP107">
        <f t="shared" si="3233"/>
        <v>62</v>
      </c>
      <c r="ZQ107">
        <f t="shared" si="3234"/>
        <v>38</v>
      </c>
      <c r="ZR107">
        <f t="shared" si="3235"/>
        <v>54</v>
      </c>
      <c r="ZS107">
        <f t="shared" si="3236"/>
        <v>39</v>
      </c>
      <c r="ZT107">
        <f t="shared" si="3237"/>
        <v>53</v>
      </c>
      <c r="ZU107">
        <f t="shared" si="3238"/>
        <v>37</v>
      </c>
      <c r="ZV107">
        <f t="shared" si="3239"/>
        <v>48</v>
      </c>
      <c r="ZW107">
        <f t="shared" si="3240"/>
        <v>77</v>
      </c>
      <c r="ZX107">
        <f t="shared" si="3241"/>
        <v>0</v>
      </c>
      <c r="ZY107">
        <f t="shared" si="3242"/>
        <v>67</v>
      </c>
      <c r="ZZ107">
        <f t="shared" si="3243"/>
        <v>0</v>
      </c>
      <c r="AAA107">
        <f t="shared" si="3244"/>
        <v>0</v>
      </c>
      <c r="AAB107">
        <f t="shared" si="3245"/>
        <v>0</v>
      </c>
      <c r="AAC107">
        <f t="shared" si="3246"/>
        <v>0</v>
      </c>
      <c r="AAD107">
        <f t="shared" si="3247"/>
        <v>0</v>
      </c>
      <c r="AAE107">
        <f t="shared" si="3248"/>
        <v>0</v>
      </c>
      <c r="AAF107">
        <f t="shared" si="3249"/>
        <v>0</v>
      </c>
      <c r="AAG107">
        <f t="shared" si="3250"/>
        <v>0</v>
      </c>
      <c r="AAH107">
        <f t="shared" si="3251"/>
        <v>0</v>
      </c>
      <c r="AAI107">
        <f t="shared" si="3252"/>
        <v>0</v>
      </c>
      <c r="AAJ107">
        <f t="shared" si="3253"/>
        <v>0</v>
      </c>
      <c r="AAK107">
        <f t="shared" si="3254"/>
        <v>0</v>
      </c>
      <c r="AAL107">
        <f t="shared" si="3255"/>
        <v>0</v>
      </c>
      <c r="AAM107">
        <f t="shared" si="3256"/>
        <v>0</v>
      </c>
      <c r="AAN107">
        <f t="shared" si="3257"/>
        <v>0</v>
      </c>
      <c r="AAO107">
        <f t="shared" si="3258"/>
        <v>0</v>
      </c>
      <c r="AAP107">
        <f t="shared" si="3259"/>
        <v>0</v>
      </c>
      <c r="AAQ107">
        <f t="shared" si="3260"/>
        <v>0</v>
      </c>
      <c r="AAR107">
        <f t="shared" si="3261"/>
        <v>0</v>
      </c>
      <c r="AAS107">
        <f t="shared" si="3262"/>
        <v>0</v>
      </c>
      <c r="AAT107">
        <f t="shared" si="3263"/>
        <v>0</v>
      </c>
      <c r="AAU107">
        <f t="shared" si="3264"/>
        <v>0</v>
      </c>
      <c r="AAV107">
        <f t="shared" si="3265"/>
        <v>0</v>
      </c>
      <c r="AAW107">
        <f t="shared" si="3266"/>
        <v>0</v>
      </c>
      <c r="AAX107">
        <f t="shared" si="3267"/>
        <v>0</v>
      </c>
      <c r="AAY107">
        <f t="shared" si="3268"/>
        <v>0</v>
      </c>
      <c r="AAZ107">
        <f t="shared" si="3269"/>
        <v>0</v>
      </c>
      <c r="ABA107">
        <f t="shared" si="3270"/>
        <v>0</v>
      </c>
      <c r="ABB107">
        <f t="shared" si="3271"/>
        <v>0</v>
      </c>
      <c r="ABC107">
        <f t="shared" si="3272"/>
        <v>0</v>
      </c>
      <c r="ABD107">
        <f t="shared" si="3273"/>
        <v>0</v>
      </c>
      <c r="ABE107">
        <f t="shared" si="3274"/>
        <v>0</v>
      </c>
      <c r="ABF107">
        <f t="shared" si="3275"/>
        <v>0</v>
      </c>
      <c r="ABG107">
        <f t="shared" si="3276"/>
        <v>0</v>
      </c>
      <c r="ABH107">
        <f t="shared" si="3277"/>
        <v>0</v>
      </c>
      <c r="ABI107">
        <f t="shared" si="3278"/>
        <v>0</v>
      </c>
      <c r="ABJ107">
        <f t="shared" si="3279"/>
        <v>0</v>
      </c>
      <c r="ABK107">
        <f t="shared" si="3280"/>
        <v>0</v>
      </c>
      <c r="ABL107">
        <f t="shared" si="3281"/>
        <v>0</v>
      </c>
      <c r="ABM107">
        <f t="shared" si="3282"/>
        <v>0</v>
      </c>
      <c r="ABN107">
        <f t="shared" si="3283"/>
        <v>0</v>
      </c>
      <c r="ABO107">
        <f t="shared" si="3284"/>
        <v>0</v>
      </c>
      <c r="ABP107">
        <f t="shared" si="3285"/>
        <v>0</v>
      </c>
      <c r="ABQ107">
        <f t="shared" si="3286"/>
        <v>0</v>
      </c>
      <c r="ABR107">
        <f t="shared" si="3287"/>
        <v>0</v>
      </c>
      <c r="ABS107">
        <f t="shared" si="3288"/>
        <v>0</v>
      </c>
      <c r="ABT107">
        <f t="shared" si="3289"/>
        <v>0</v>
      </c>
      <c r="ABU107">
        <f t="shared" si="3290"/>
        <v>0</v>
      </c>
      <c r="ABV107">
        <f t="shared" si="3291"/>
        <v>0</v>
      </c>
      <c r="ABW107">
        <f t="shared" si="3292"/>
        <v>0</v>
      </c>
      <c r="ABX107">
        <f t="shared" si="3293"/>
        <v>0</v>
      </c>
      <c r="ABY107">
        <f t="shared" si="3294"/>
        <v>0</v>
      </c>
      <c r="ABZ107">
        <f t="shared" si="3295"/>
        <v>0</v>
      </c>
      <c r="ACA107">
        <f t="shared" si="3296"/>
        <v>0</v>
      </c>
      <c r="ACB107">
        <f t="shared" si="3297"/>
        <v>0</v>
      </c>
      <c r="ACC107">
        <f t="shared" si="3298"/>
        <v>0</v>
      </c>
      <c r="ACD107">
        <f t="shared" si="3299"/>
        <v>0</v>
      </c>
      <c r="ACE107">
        <f t="shared" si="3300"/>
        <v>0</v>
      </c>
      <c r="ACF107">
        <f t="shared" si="3301"/>
        <v>0</v>
      </c>
      <c r="ACG107">
        <f t="shared" si="3302"/>
        <v>0</v>
      </c>
      <c r="ACH107">
        <f t="shared" si="3303"/>
        <v>0</v>
      </c>
      <c r="ACI107">
        <f t="shared" si="3304"/>
        <v>0</v>
      </c>
      <c r="ACJ107">
        <f t="shared" si="3305"/>
        <v>0</v>
      </c>
      <c r="ACK107">
        <f t="shared" si="3306"/>
        <v>0</v>
      </c>
      <c r="ACL107">
        <f t="shared" si="3307"/>
        <v>0</v>
      </c>
      <c r="ACM107">
        <f t="shared" si="3308"/>
        <v>0</v>
      </c>
      <c r="ACN107">
        <f t="shared" si="3309"/>
        <v>0</v>
      </c>
      <c r="ACO107">
        <f t="shared" si="3310"/>
        <v>0</v>
      </c>
      <c r="ACP107">
        <f t="shared" si="3311"/>
        <v>0</v>
      </c>
      <c r="ACQ107">
        <f t="shared" si="3312"/>
        <v>0</v>
      </c>
      <c r="ACR107">
        <f t="shared" si="3313"/>
        <v>0</v>
      </c>
      <c r="ACS107">
        <f t="shared" si="3314"/>
        <v>0</v>
      </c>
      <c r="ACT107">
        <f t="shared" si="3315"/>
        <v>0</v>
      </c>
      <c r="ACU107">
        <f t="shared" si="3316"/>
        <v>0</v>
      </c>
      <c r="ACW107" s="4">
        <f t="shared" si="3317"/>
        <v>224.5</v>
      </c>
      <c r="ACX107" s="4">
        <f t="shared" si="3318"/>
        <v>100</v>
      </c>
      <c r="ACY107" s="4">
        <f t="shared" si="3319"/>
        <v>98.1</v>
      </c>
      <c r="ACZ107" s="4">
        <f t="shared" si="3320"/>
        <v>0</v>
      </c>
      <c r="ADA107" s="88">
        <f t="shared" si="3321"/>
        <v>7.0710678118654755</v>
      </c>
      <c r="ADB107" s="4">
        <f t="shared" si="3322"/>
        <v>422.6</v>
      </c>
      <c r="ADC107" s="5">
        <f t="shared" si="3323"/>
        <v>6.7007462271003817</v>
      </c>
      <c r="ADD107" s="5">
        <f t="shared" si="3324"/>
        <v>5.7183913821983188</v>
      </c>
      <c r="ADE107">
        <f t="shared" si="3325"/>
        <v>13</v>
      </c>
      <c r="ADF107">
        <f t="shared" si="3326"/>
        <v>43.6</v>
      </c>
      <c r="ADG107">
        <f t="shared" si="3327"/>
        <v>24.1</v>
      </c>
      <c r="ADH107">
        <f t="shared" si="3328"/>
        <v>35.799999999999997</v>
      </c>
      <c r="ADI107">
        <f t="shared" si="3329"/>
        <v>46.5</v>
      </c>
      <c r="ADJ107">
        <f t="shared" si="3330"/>
        <v>41.4</v>
      </c>
      <c r="ADK107">
        <f t="shared" si="3331"/>
        <v>0</v>
      </c>
      <c r="ADL107">
        <f t="shared" si="3332"/>
        <v>100</v>
      </c>
      <c r="ADM107">
        <f t="shared" si="3333"/>
        <v>102.4</v>
      </c>
      <c r="ADN107">
        <f t="shared" si="3334"/>
        <v>0</v>
      </c>
      <c r="ADO107">
        <f t="shared" si="3335"/>
        <v>15.8</v>
      </c>
      <c r="ADP107">
        <f t="shared" si="3336"/>
        <v>0</v>
      </c>
      <c r="ADQ107">
        <f t="shared" si="3337"/>
        <v>0</v>
      </c>
      <c r="ADR107">
        <f t="shared" si="3338"/>
        <v>0</v>
      </c>
      <c r="ADS107">
        <f t="shared" si="3339"/>
        <v>0</v>
      </c>
      <c r="ADT107">
        <f t="shared" si="3340"/>
        <v>0</v>
      </c>
      <c r="ADU107">
        <f t="shared" si="3341"/>
        <v>0</v>
      </c>
      <c r="ADV107">
        <f t="shared" si="3342"/>
        <v>0</v>
      </c>
      <c r="ADW107">
        <f t="shared" si="3343"/>
        <v>0</v>
      </c>
      <c r="ADX107">
        <f t="shared" si="3344"/>
        <v>0</v>
      </c>
      <c r="ADY107">
        <f t="shared" si="3345"/>
        <v>0</v>
      </c>
      <c r="ADZ107">
        <f t="shared" si="3346"/>
        <v>0</v>
      </c>
      <c r="AEA107">
        <f t="shared" si="3347"/>
        <v>0</v>
      </c>
      <c r="AEB107">
        <f t="shared" si="3348"/>
        <v>0</v>
      </c>
      <c r="AEC107">
        <f t="shared" si="3349"/>
        <v>0</v>
      </c>
      <c r="AED107">
        <f t="shared" si="3350"/>
        <v>0</v>
      </c>
      <c r="AEE107">
        <f t="shared" si="3351"/>
        <v>0</v>
      </c>
      <c r="AEF107">
        <f t="shared" si="3352"/>
        <v>0</v>
      </c>
      <c r="AEG107">
        <f t="shared" si="3353"/>
        <v>0</v>
      </c>
      <c r="AEH107">
        <f t="shared" si="3354"/>
        <v>0</v>
      </c>
      <c r="AEI107">
        <f t="shared" si="3355"/>
        <v>0</v>
      </c>
      <c r="AEJ107">
        <f t="shared" si="3356"/>
        <v>0</v>
      </c>
      <c r="AEK107">
        <f t="shared" si="3357"/>
        <v>0</v>
      </c>
      <c r="AEL107">
        <f t="shared" si="3358"/>
        <v>0</v>
      </c>
      <c r="AEM107">
        <f t="shared" si="3359"/>
        <v>0</v>
      </c>
      <c r="AEN107">
        <f t="shared" si="3360"/>
        <v>0</v>
      </c>
      <c r="AEO107">
        <f t="shared" si="3361"/>
        <v>0</v>
      </c>
      <c r="AEP107">
        <f t="shared" si="3362"/>
        <v>0</v>
      </c>
      <c r="AEQ107">
        <f t="shared" si="3363"/>
        <v>0</v>
      </c>
      <c r="AER107">
        <f t="shared" si="3364"/>
        <v>0</v>
      </c>
      <c r="AES107">
        <f t="shared" si="3365"/>
        <v>0</v>
      </c>
      <c r="AET107">
        <f t="shared" si="3366"/>
        <v>0</v>
      </c>
      <c r="AEU107">
        <f t="shared" si="3367"/>
        <v>0</v>
      </c>
      <c r="AEV107">
        <f t="shared" si="3368"/>
        <v>0</v>
      </c>
      <c r="AEW107">
        <f t="shared" si="3369"/>
        <v>0</v>
      </c>
      <c r="AEX107">
        <f t="shared" si="3370"/>
        <v>0</v>
      </c>
      <c r="AEY107">
        <f t="shared" si="3371"/>
        <v>0</v>
      </c>
      <c r="AEZ107">
        <f t="shared" si="3372"/>
        <v>0</v>
      </c>
      <c r="AFA107">
        <f t="shared" si="3373"/>
        <v>0</v>
      </c>
      <c r="AFB107">
        <f t="shared" si="3374"/>
        <v>0</v>
      </c>
      <c r="AFC107">
        <f t="shared" si="3375"/>
        <v>0</v>
      </c>
      <c r="AFD107">
        <f t="shared" si="3376"/>
        <v>0</v>
      </c>
      <c r="AFE107">
        <f t="shared" si="3377"/>
        <v>0</v>
      </c>
      <c r="AFF107">
        <f t="shared" si="3378"/>
        <v>0</v>
      </c>
      <c r="AFG107">
        <f t="shared" si="3379"/>
        <v>0</v>
      </c>
      <c r="AFH107">
        <f t="shared" si="3380"/>
        <v>0</v>
      </c>
      <c r="AFI107">
        <f t="shared" si="3381"/>
        <v>0</v>
      </c>
      <c r="AFJ107">
        <f t="shared" si="3382"/>
        <v>0</v>
      </c>
      <c r="AFK107">
        <f t="shared" si="3383"/>
        <v>0</v>
      </c>
      <c r="AFL107">
        <f t="shared" si="3384"/>
        <v>0</v>
      </c>
      <c r="AFM107">
        <f t="shared" si="3385"/>
        <v>0</v>
      </c>
      <c r="AFN107">
        <f t="shared" si="3386"/>
        <v>0</v>
      </c>
      <c r="AFO107">
        <f t="shared" si="3387"/>
        <v>0</v>
      </c>
      <c r="AFP107">
        <f t="shared" si="3388"/>
        <v>0</v>
      </c>
      <c r="AFQ107">
        <f t="shared" si="3389"/>
        <v>0</v>
      </c>
      <c r="AFR107">
        <f t="shared" si="3390"/>
        <v>0</v>
      </c>
      <c r="AFS107">
        <f t="shared" si="3391"/>
        <v>0</v>
      </c>
      <c r="AFT107">
        <f t="shared" si="3392"/>
        <v>0</v>
      </c>
      <c r="AFU107">
        <f t="shared" si="3393"/>
        <v>0</v>
      </c>
      <c r="AFV107">
        <f t="shared" si="3394"/>
        <v>0</v>
      </c>
      <c r="AFW107">
        <f t="shared" si="3395"/>
        <v>0</v>
      </c>
      <c r="AFX107">
        <f t="shared" si="3396"/>
        <v>0</v>
      </c>
      <c r="AFY107">
        <f t="shared" si="3397"/>
        <v>0</v>
      </c>
      <c r="AFZ107">
        <f t="shared" si="3398"/>
        <v>0</v>
      </c>
      <c r="AGA107">
        <f t="shared" si="3399"/>
        <v>0</v>
      </c>
      <c r="AGB107">
        <f t="shared" si="3400"/>
        <v>0</v>
      </c>
      <c r="AGC107">
        <f t="shared" si="3401"/>
        <v>0</v>
      </c>
      <c r="AGD107">
        <f t="shared" si="3402"/>
        <v>0</v>
      </c>
      <c r="AGE107">
        <f t="shared" si="3403"/>
        <v>0</v>
      </c>
      <c r="AGF107">
        <f t="shared" si="3404"/>
        <v>0</v>
      </c>
      <c r="AGG107">
        <f t="shared" si="3405"/>
        <v>0</v>
      </c>
      <c r="AGH107">
        <f t="shared" si="3406"/>
        <v>0</v>
      </c>
      <c r="AGI107">
        <f t="shared" si="3407"/>
        <v>0</v>
      </c>
      <c r="AGJ107">
        <f t="shared" si="3408"/>
        <v>0</v>
      </c>
      <c r="AGK107">
        <f t="shared" si="3409"/>
        <v>0</v>
      </c>
      <c r="AGM107" s="88">
        <f t="shared" si="3410"/>
        <v>58</v>
      </c>
      <c r="AGN107" s="88">
        <v>58</v>
      </c>
      <c r="AGO107">
        <v>2</v>
      </c>
      <c r="AGP107">
        <f t="shared" si="3411"/>
        <v>2</v>
      </c>
      <c r="AGQ107">
        <f t="shared" si="3412"/>
        <v>2</v>
      </c>
      <c r="AGR107">
        <f t="shared" si="3413"/>
        <v>2</v>
      </c>
      <c r="AGS107">
        <f t="shared" si="3414"/>
        <v>1</v>
      </c>
      <c r="AGT107">
        <f t="shared" si="3415"/>
        <v>3</v>
      </c>
      <c r="AGU107">
        <f t="shared" si="3416"/>
        <v>2</v>
      </c>
      <c r="AGV107">
        <f t="shared" si="3417"/>
        <v>7</v>
      </c>
      <c r="AGW107">
        <f t="shared" si="3418"/>
        <v>2</v>
      </c>
      <c r="AGX107">
        <f t="shared" si="3419"/>
        <v>2</v>
      </c>
      <c r="AGY107">
        <f t="shared" si="3420"/>
        <v>0</v>
      </c>
      <c r="AGZ107">
        <f t="shared" si="3421"/>
        <v>9</v>
      </c>
      <c r="AHA107">
        <f t="shared" si="3422"/>
        <v>0</v>
      </c>
      <c r="AHB107">
        <f t="shared" si="3423"/>
        <v>0</v>
      </c>
      <c r="AHC107">
        <f t="shared" si="3424"/>
        <v>0</v>
      </c>
      <c r="AHD107">
        <f t="shared" si="3425"/>
        <v>0</v>
      </c>
      <c r="AHE107">
        <f t="shared" si="3426"/>
        <v>0</v>
      </c>
      <c r="AHF107">
        <f t="shared" si="3427"/>
        <v>0</v>
      </c>
      <c r="AHG107">
        <f t="shared" si="3428"/>
        <v>0</v>
      </c>
      <c r="AHH107">
        <f t="shared" si="3429"/>
        <v>0</v>
      </c>
      <c r="AHI107">
        <f t="shared" si="3430"/>
        <v>0</v>
      </c>
      <c r="AHJ107">
        <f t="shared" si="3431"/>
        <v>0</v>
      </c>
      <c r="AHK107">
        <f t="shared" si="3432"/>
        <v>0</v>
      </c>
      <c r="AHL107">
        <f t="shared" si="3433"/>
        <v>0</v>
      </c>
      <c r="AHM107">
        <f t="shared" si="3434"/>
        <v>0</v>
      </c>
      <c r="AHN107">
        <f t="shared" si="3435"/>
        <v>0</v>
      </c>
      <c r="AHO107">
        <f t="shared" si="3436"/>
        <v>0</v>
      </c>
      <c r="AHP107">
        <f t="shared" si="3437"/>
        <v>0</v>
      </c>
      <c r="AHQ107">
        <f t="shared" si="3438"/>
        <v>0</v>
      </c>
      <c r="AHR107">
        <f t="shared" si="3439"/>
        <v>0</v>
      </c>
      <c r="AHS107">
        <f t="shared" si="3440"/>
        <v>0</v>
      </c>
      <c r="AHT107">
        <f t="shared" si="3441"/>
        <v>0</v>
      </c>
      <c r="AHU107">
        <f t="shared" si="3442"/>
        <v>0</v>
      </c>
      <c r="AHV107">
        <f t="shared" si="3443"/>
        <v>0</v>
      </c>
      <c r="AHW107">
        <f t="shared" si="3444"/>
        <v>0</v>
      </c>
      <c r="AHX107">
        <f t="shared" si="3445"/>
        <v>0</v>
      </c>
      <c r="AHY107">
        <f t="shared" si="3446"/>
        <v>0</v>
      </c>
      <c r="AHZ107">
        <f t="shared" si="3447"/>
        <v>0</v>
      </c>
      <c r="AIA107">
        <f t="shared" si="3448"/>
        <v>0</v>
      </c>
      <c r="AIB107">
        <f t="shared" si="3449"/>
        <v>0</v>
      </c>
      <c r="AIC107">
        <f t="shared" si="3450"/>
        <v>0</v>
      </c>
      <c r="AID107">
        <f t="shared" si="3451"/>
        <v>0</v>
      </c>
      <c r="AIE107">
        <f t="shared" si="3452"/>
        <v>0</v>
      </c>
      <c r="AIF107">
        <f t="shared" si="3453"/>
        <v>0</v>
      </c>
      <c r="AIG107">
        <f t="shared" si="3454"/>
        <v>0</v>
      </c>
      <c r="AIH107">
        <f t="shared" si="3455"/>
        <v>0</v>
      </c>
      <c r="AII107">
        <f t="shared" si="3456"/>
        <v>0</v>
      </c>
      <c r="AIJ107">
        <f t="shared" si="3457"/>
        <v>0</v>
      </c>
      <c r="AIK107">
        <f t="shared" si="3458"/>
        <v>0</v>
      </c>
      <c r="AIL107">
        <f t="shared" si="3459"/>
        <v>0</v>
      </c>
      <c r="AIM107">
        <f t="shared" si="3460"/>
        <v>0</v>
      </c>
      <c r="AIN107">
        <f t="shared" si="3461"/>
        <v>0</v>
      </c>
      <c r="AIO107">
        <f t="shared" si="3462"/>
        <v>0</v>
      </c>
      <c r="AIP107">
        <f t="shared" si="3463"/>
        <v>0</v>
      </c>
      <c r="AIQ107">
        <f t="shared" si="3464"/>
        <v>0</v>
      </c>
      <c r="AIR107">
        <f t="shared" si="3465"/>
        <v>0</v>
      </c>
      <c r="AIS107">
        <f t="shared" si="3466"/>
        <v>0</v>
      </c>
      <c r="AIT107">
        <f t="shared" si="3467"/>
        <v>0</v>
      </c>
      <c r="AIU107">
        <f t="shared" si="3468"/>
        <v>0</v>
      </c>
      <c r="AIV107">
        <f t="shared" si="3469"/>
        <v>0</v>
      </c>
      <c r="AIW107">
        <f t="shared" si="3470"/>
        <v>0</v>
      </c>
      <c r="AIX107">
        <f t="shared" si="3471"/>
        <v>0</v>
      </c>
      <c r="AIY107">
        <f t="shared" si="3472"/>
        <v>0</v>
      </c>
      <c r="AIZ107">
        <f t="shared" si="3473"/>
        <v>0</v>
      </c>
      <c r="AJA107">
        <f t="shared" si="3474"/>
        <v>0</v>
      </c>
      <c r="AJB107">
        <f t="shared" si="3475"/>
        <v>0</v>
      </c>
      <c r="AJC107">
        <f t="shared" si="3476"/>
        <v>0</v>
      </c>
      <c r="AJD107">
        <f t="shared" si="3477"/>
        <v>0</v>
      </c>
      <c r="AJE107">
        <f t="shared" si="3478"/>
        <v>0</v>
      </c>
      <c r="AJF107">
        <f t="shared" si="3479"/>
        <v>0</v>
      </c>
      <c r="AJG107">
        <f t="shared" si="3480"/>
        <v>0</v>
      </c>
      <c r="AJH107">
        <f t="shared" si="3481"/>
        <v>0</v>
      </c>
      <c r="AJI107">
        <f t="shared" si="3482"/>
        <v>0</v>
      </c>
      <c r="AJJ107">
        <f t="shared" si="3483"/>
        <v>0</v>
      </c>
      <c r="AJK107">
        <f t="shared" si="3484"/>
        <v>0</v>
      </c>
      <c r="AJL107">
        <f t="shared" si="3485"/>
        <v>0</v>
      </c>
      <c r="AJM107">
        <f t="shared" si="3486"/>
        <v>0</v>
      </c>
      <c r="AJN107">
        <f t="shared" si="3487"/>
        <v>0</v>
      </c>
      <c r="AJO107">
        <f t="shared" si="3488"/>
        <v>0</v>
      </c>
      <c r="AJP107">
        <f t="shared" si="3489"/>
        <v>0</v>
      </c>
      <c r="AJQ107">
        <f t="shared" si="3490"/>
        <v>0</v>
      </c>
      <c r="AJR107">
        <f t="shared" si="3491"/>
        <v>0</v>
      </c>
      <c r="AJS107">
        <f t="shared" si="3492"/>
        <v>0</v>
      </c>
      <c r="AJT107">
        <f t="shared" si="3493"/>
        <v>0</v>
      </c>
      <c r="AJU107">
        <f t="shared" si="3494"/>
        <v>0</v>
      </c>
      <c r="AJV107">
        <f t="shared" si="3495"/>
        <v>0</v>
      </c>
      <c r="AJX107">
        <v>32</v>
      </c>
      <c r="AJY107">
        <v>1</v>
      </c>
      <c r="AJZ107">
        <v>1</v>
      </c>
      <c r="AKA107">
        <f t="shared" si="3496"/>
        <v>2</v>
      </c>
      <c r="AKB107">
        <f t="shared" si="3497"/>
        <v>2</v>
      </c>
      <c r="AKC107">
        <f t="shared" si="3498"/>
        <v>2</v>
      </c>
      <c r="AKD107">
        <f t="shared" si="3499"/>
        <v>8</v>
      </c>
      <c r="AKE107">
        <f t="shared" si="3500"/>
        <v>8</v>
      </c>
      <c r="AKF107">
        <f t="shared" si="3501"/>
        <v>1</v>
      </c>
      <c r="AKG107">
        <f t="shared" si="3502"/>
        <v>0</v>
      </c>
      <c r="AKH107">
        <f t="shared" si="3503"/>
        <v>1</v>
      </c>
      <c r="AKI107">
        <f t="shared" si="3504"/>
        <v>0</v>
      </c>
      <c r="AKJ107">
        <f t="shared" si="3505"/>
        <v>0</v>
      </c>
      <c r="AKK107">
        <f t="shared" si="3506"/>
        <v>0</v>
      </c>
      <c r="AKL107">
        <f t="shared" si="3507"/>
        <v>0</v>
      </c>
      <c r="AKM107">
        <f t="shared" si="3508"/>
        <v>0</v>
      </c>
      <c r="AKN107">
        <f t="shared" si="3509"/>
        <v>0</v>
      </c>
      <c r="AKO107">
        <f t="shared" si="3510"/>
        <v>0</v>
      </c>
      <c r="AKP107">
        <f t="shared" si="3511"/>
        <v>0</v>
      </c>
      <c r="AKQ107">
        <f t="shared" si="3512"/>
        <v>0</v>
      </c>
      <c r="AKR107">
        <f t="shared" si="3513"/>
        <v>0</v>
      </c>
      <c r="AKS107">
        <f t="shared" si="3514"/>
        <v>0</v>
      </c>
      <c r="AKT107">
        <f t="shared" si="3515"/>
        <v>0</v>
      </c>
      <c r="AKU107">
        <f t="shared" si="3516"/>
        <v>0</v>
      </c>
      <c r="AKV107">
        <f t="shared" si="3517"/>
        <v>0</v>
      </c>
      <c r="AKW107">
        <f t="shared" si="3518"/>
        <v>0</v>
      </c>
      <c r="AKX107">
        <f t="shared" si="3519"/>
        <v>0</v>
      </c>
      <c r="AKY107">
        <f t="shared" si="3520"/>
        <v>0</v>
      </c>
      <c r="AKZ107">
        <f t="shared" si="3521"/>
        <v>0</v>
      </c>
      <c r="ALA107">
        <f t="shared" si="3522"/>
        <v>0</v>
      </c>
      <c r="ALB107">
        <f t="shared" si="3523"/>
        <v>0</v>
      </c>
      <c r="ALC107">
        <f t="shared" si="3524"/>
        <v>0</v>
      </c>
      <c r="ALD107">
        <f t="shared" si="3525"/>
        <v>0</v>
      </c>
      <c r="ALE107">
        <f t="shared" si="3526"/>
        <v>0</v>
      </c>
      <c r="ALF107">
        <f t="shared" si="3527"/>
        <v>0</v>
      </c>
      <c r="ALG107">
        <f t="shared" si="3528"/>
        <v>0</v>
      </c>
      <c r="ALH107">
        <f t="shared" si="3529"/>
        <v>0</v>
      </c>
      <c r="ALI107">
        <f t="shared" si="3530"/>
        <v>0</v>
      </c>
      <c r="ALJ107">
        <f t="shared" si="3531"/>
        <v>0</v>
      </c>
      <c r="ALK107">
        <f t="shared" si="3532"/>
        <v>0</v>
      </c>
      <c r="ALL107">
        <f t="shared" si="3533"/>
        <v>0</v>
      </c>
      <c r="ALM107">
        <f t="shared" si="3534"/>
        <v>0</v>
      </c>
      <c r="ALN107">
        <f t="shared" si="3535"/>
        <v>0</v>
      </c>
      <c r="ALO107">
        <f t="shared" si="3536"/>
        <v>0</v>
      </c>
      <c r="ALP107">
        <f t="shared" si="3537"/>
        <v>0</v>
      </c>
      <c r="ALQ107">
        <f t="shared" si="3538"/>
        <v>0</v>
      </c>
      <c r="ALR107">
        <f t="shared" si="3539"/>
        <v>0</v>
      </c>
      <c r="ALS107">
        <f t="shared" si="3540"/>
        <v>0</v>
      </c>
      <c r="ALT107">
        <f t="shared" si="3541"/>
        <v>0</v>
      </c>
      <c r="ALU107">
        <f t="shared" si="3542"/>
        <v>0</v>
      </c>
      <c r="ALV107">
        <f t="shared" si="3543"/>
        <v>0</v>
      </c>
      <c r="ALW107">
        <f t="shared" si="3544"/>
        <v>0</v>
      </c>
      <c r="ALX107">
        <f t="shared" si="3545"/>
        <v>0</v>
      </c>
      <c r="ALY107">
        <f t="shared" si="3546"/>
        <v>0</v>
      </c>
      <c r="ALZ107">
        <f t="shared" si="3547"/>
        <v>0</v>
      </c>
      <c r="AMA107">
        <f t="shared" si="3548"/>
        <v>0</v>
      </c>
      <c r="AMB107">
        <f t="shared" si="3549"/>
        <v>0</v>
      </c>
      <c r="AMC107">
        <f t="shared" si="3550"/>
        <v>0</v>
      </c>
      <c r="AMD107">
        <f t="shared" si="3551"/>
        <v>0</v>
      </c>
      <c r="AME107">
        <f t="shared" si="3552"/>
        <v>0</v>
      </c>
      <c r="AMF107">
        <f t="shared" si="3553"/>
        <v>0</v>
      </c>
      <c r="AMG107">
        <f t="shared" si="3554"/>
        <v>0</v>
      </c>
      <c r="AMH107">
        <f t="shared" si="3555"/>
        <v>0</v>
      </c>
      <c r="AMI107">
        <f t="shared" si="3556"/>
        <v>0</v>
      </c>
      <c r="AMJ107">
        <f t="shared" si="3557"/>
        <v>0</v>
      </c>
      <c r="AMK107">
        <f t="shared" si="3558"/>
        <v>0</v>
      </c>
      <c r="AML107">
        <f t="shared" si="3559"/>
        <v>0</v>
      </c>
      <c r="AMM107">
        <f t="shared" si="3560"/>
        <v>0</v>
      </c>
      <c r="AMN107">
        <f t="shared" si="3561"/>
        <v>0</v>
      </c>
      <c r="AMO107">
        <f t="shared" si="3562"/>
        <v>0</v>
      </c>
      <c r="AMP107">
        <f t="shared" si="3563"/>
        <v>0</v>
      </c>
      <c r="AMQ107">
        <f t="shared" si="3564"/>
        <v>0</v>
      </c>
      <c r="AMR107">
        <f t="shared" si="3565"/>
        <v>0</v>
      </c>
      <c r="AMS107">
        <f t="shared" si="3566"/>
        <v>0</v>
      </c>
      <c r="AMT107">
        <f t="shared" si="3567"/>
        <v>0</v>
      </c>
      <c r="AMU107">
        <f t="shared" si="3568"/>
        <v>0</v>
      </c>
      <c r="AMV107">
        <f t="shared" si="3569"/>
        <v>0</v>
      </c>
      <c r="AMW107">
        <f t="shared" si="3570"/>
        <v>0</v>
      </c>
      <c r="AMX107">
        <f t="shared" si="3571"/>
        <v>0</v>
      </c>
      <c r="AMY107">
        <f t="shared" si="3572"/>
        <v>0</v>
      </c>
      <c r="AMZ107">
        <f t="shared" si="3573"/>
        <v>0</v>
      </c>
      <c r="ANA107">
        <f t="shared" si="3574"/>
        <v>0</v>
      </c>
      <c r="ANB107">
        <f t="shared" si="3575"/>
        <v>0</v>
      </c>
      <c r="ANC107">
        <f t="shared" si="3576"/>
        <v>0</v>
      </c>
      <c r="AND107">
        <f t="shared" si="3577"/>
        <v>0</v>
      </c>
      <c r="ANR107" s="4">
        <v>1636</v>
      </c>
      <c r="ANS107" s="4">
        <f t="shared" si="3578"/>
        <v>1636</v>
      </c>
      <c r="ANU107" s="4">
        <v>1628</v>
      </c>
      <c r="ANV107" t="str">
        <f t="shared" si="3579"/>
        <v>1623</v>
      </c>
      <c r="ANW107" t="str">
        <f t="shared" si="3580"/>
        <v>1642</v>
      </c>
      <c r="ANX107" t="str">
        <f t="shared" si="3581"/>
        <v>1621</v>
      </c>
      <c r="ANY107" t="str">
        <f t="shared" si="3582"/>
        <v>1617</v>
      </c>
      <c r="ANZ107" t="str">
        <f t="shared" si="3583"/>
        <v>1634</v>
      </c>
      <c r="AOA107" t="str">
        <f t="shared" si="3584"/>
        <v>1629</v>
      </c>
      <c r="AOB107" t="str">
        <f t="shared" si="3585"/>
        <v>1608</v>
      </c>
      <c r="AOC107" t="str">
        <f t="shared" si="3586"/>
        <v>1624</v>
      </c>
      <c r="AOD107" t="str">
        <f t="shared" si="3587"/>
        <v>1648</v>
      </c>
      <c r="AOE107" t="str">
        <f t="shared" si="3588"/>
        <v>1648</v>
      </c>
      <c r="AOF107" t="str">
        <f t="shared" si="3589"/>
        <v>1636</v>
      </c>
      <c r="AOG107" t="str">
        <f t="shared" si="3590"/>
        <v>1636</v>
      </c>
      <c r="AOH107" t="str">
        <f t="shared" si="3591"/>
        <v>1636</v>
      </c>
      <c r="AOI107" t="str">
        <f t="shared" si="3592"/>
        <v>1636</v>
      </c>
      <c r="AOJ107" t="str">
        <f t="shared" si="3593"/>
        <v>1636</v>
      </c>
      <c r="AOK107" t="str">
        <f t="shared" si="3594"/>
        <v>1636</v>
      </c>
      <c r="AOL107" t="str">
        <f t="shared" si="3595"/>
        <v>1636</v>
      </c>
      <c r="AOM107" t="str">
        <f t="shared" si="3596"/>
        <v>1636</v>
      </c>
      <c r="AON107" t="str">
        <f t="shared" si="3597"/>
        <v>1636</v>
      </c>
      <c r="AOO107" t="str">
        <f t="shared" si="3598"/>
        <v>1636</v>
      </c>
      <c r="AOP107" t="str">
        <f t="shared" si="3599"/>
        <v>1636</v>
      </c>
      <c r="AOQ107" t="str">
        <f t="shared" si="3600"/>
        <v>1636</v>
      </c>
      <c r="AOR107" t="str">
        <f t="shared" si="3601"/>
        <v>1636</v>
      </c>
      <c r="AOS107" t="str">
        <f t="shared" si="3602"/>
        <v>1636</v>
      </c>
      <c r="AOT107" t="str">
        <f t="shared" si="3603"/>
        <v>1636</v>
      </c>
      <c r="AOU107" t="str">
        <f t="shared" si="3604"/>
        <v>1636</v>
      </c>
      <c r="AOV107" t="str">
        <f t="shared" si="3605"/>
        <v>1636</v>
      </c>
      <c r="AOW107" t="str">
        <f t="shared" si="3606"/>
        <v>1636</v>
      </c>
      <c r="AOX107" t="str">
        <f t="shared" si="3607"/>
        <v>1636</v>
      </c>
      <c r="AOY107" t="str">
        <f t="shared" si="3608"/>
        <v>1636</v>
      </c>
      <c r="AOZ107" t="str">
        <f t="shared" si="3609"/>
        <v>1636</v>
      </c>
      <c r="APA107" t="str">
        <f t="shared" si="3610"/>
        <v>1636</v>
      </c>
      <c r="APB107" t="str">
        <f t="shared" si="3611"/>
        <v>1636</v>
      </c>
      <c r="APC107" t="str">
        <f t="shared" si="3612"/>
        <v>1636</v>
      </c>
      <c r="APD107" t="str">
        <f t="shared" si="3613"/>
        <v>1636</v>
      </c>
      <c r="APE107" t="str">
        <f t="shared" si="3614"/>
        <v>1636</v>
      </c>
      <c r="APF107" t="str">
        <f t="shared" si="3615"/>
        <v>1636</v>
      </c>
      <c r="APG107" t="str">
        <f t="shared" si="3616"/>
        <v>1636</v>
      </c>
      <c r="APH107" t="str">
        <f t="shared" si="3617"/>
        <v>1636</v>
      </c>
      <c r="API107" t="str">
        <f t="shared" si="3618"/>
        <v>1636</v>
      </c>
      <c r="APJ107" t="str">
        <f t="shared" si="3619"/>
        <v>1636</v>
      </c>
      <c r="APK107" t="str">
        <f t="shared" si="3620"/>
        <v>1636</v>
      </c>
      <c r="APL107" t="str">
        <f t="shared" si="3621"/>
        <v>1636</v>
      </c>
      <c r="APM107" t="str">
        <f t="shared" si="3622"/>
        <v>1636</v>
      </c>
      <c r="APN107" t="str">
        <f t="shared" si="3623"/>
        <v>1636</v>
      </c>
      <c r="APO107" t="str">
        <f t="shared" si="3624"/>
        <v>1636</v>
      </c>
      <c r="APP107" t="str">
        <f t="shared" si="3625"/>
        <v>1636</v>
      </c>
      <c r="APQ107" t="str">
        <f t="shared" si="3626"/>
        <v>1636</v>
      </c>
      <c r="APR107" t="str">
        <f t="shared" si="3627"/>
        <v>1636</v>
      </c>
      <c r="APS107" t="str">
        <f t="shared" si="3628"/>
        <v>1636</v>
      </c>
      <c r="APT107" t="str">
        <f t="shared" si="3629"/>
        <v>1636</v>
      </c>
      <c r="APU107" t="str">
        <f t="shared" si="3630"/>
        <v>1636</v>
      </c>
      <c r="APV107" t="str">
        <f t="shared" si="3631"/>
        <v>1636</v>
      </c>
      <c r="APW107" t="str">
        <f t="shared" si="3632"/>
        <v>1636</v>
      </c>
      <c r="APX107" t="str">
        <f t="shared" si="3633"/>
        <v>1636</v>
      </c>
      <c r="APY107" t="str">
        <f t="shared" si="3634"/>
        <v>1636</v>
      </c>
      <c r="APZ107" t="str">
        <f t="shared" si="3635"/>
        <v>1636</v>
      </c>
      <c r="AQA107" t="str">
        <f t="shared" si="3636"/>
        <v>1636</v>
      </c>
      <c r="AQB107" t="str">
        <f t="shared" si="3637"/>
        <v>1636</v>
      </c>
      <c r="AQC107" t="str">
        <f t="shared" si="3638"/>
        <v>1636</v>
      </c>
      <c r="AQD107" t="str">
        <f t="shared" si="3639"/>
        <v>1636</v>
      </c>
      <c r="AQE107" t="str">
        <f t="shared" si="3640"/>
        <v>1636</v>
      </c>
      <c r="AQF107" t="str">
        <f t="shared" si="3641"/>
        <v>1636</v>
      </c>
      <c r="AQG107" t="str">
        <f t="shared" si="3642"/>
        <v>1636</v>
      </c>
      <c r="AQH107" t="str">
        <f t="shared" si="3643"/>
        <v>1636</v>
      </c>
      <c r="AQI107" t="str">
        <f t="shared" si="3644"/>
        <v>1636</v>
      </c>
      <c r="AQJ107" t="str">
        <f t="shared" si="3645"/>
        <v>1636</v>
      </c>
      <c r="AQK107" t="str">
        <f t="shared" si="3646"/>
        <v>1636</v>
      </c>
      <c r="AQL107" t="str">
        <f t="shared" si="3647"/>
        <v>1636</v>
      </c>
      <c r="AQM107" t="str">
        <f t="shared" si="3648"/>
        <v>1636</v>
      </c>
      <c r="AQN107" t="str">
        <f t="shared" si="3649"/>
        <v>1636</v>
      </c>
      <c r="AQO107" t="str">
        <f t="shared" si="3650"/>
        <v>1636</v>
      </c>
      <c r="AQP107" t="str">
        <f t="shared" si="3651"/>
        <v>1636</v>
      </c>
      <c r="AQQ107" t="str">
        <f t="shared" si="3652"/>
        <v>1636</v>
      </c>
      <c r="AQR107" t="str">
        <f t="shared" si="3653"/>
        <v>1636</v>
      </c>
      <c r="AQS107" t="str">
        <f t="shared" si="3654"/>
        <v>1636</v>
      </c>
      <c r="AQT107" t="str">
        <f t="shared" si="3655"/>
        <v>1636</v>
      </c>
      <c r="AQU107" t="str">
        <f t="shared" si="3656"/>
        <v>1636</v>
      </c>
      <c r="AQV107" t="str">
        <f t="shared" si="3657"/>
        <v>1636</v>
      </c>
      <c r="AQW107" t="str">
        <f t="shared" si="3658"/>
        <v>1636</v>
      </c>
      <c r="AQX107" t="str">
        <f t="shared" si="3659"/>
        <v>1636</v>
      </c>
      <c r="AQY107" t="str">
        <f t="shared" si="3660"/>
        <v>1636</v>
      </c>
      <c r="AQZ107" t="str">
        <f t="shared" si="3661"/>
        <v>1636</v>
      </c>
      <c r="ARA107" t="str">
        <f t="shared" si="3662"/>
        <v>1636</v>
      </c>
      <c r="ARB107" t="str">
        <f t="shared" si="3663"/>
        <v>1636</v>
      </c>
      <c r="ARC107">
        <v>1628</v>
      </c>
      <c r="ARH107" s="5"/>
    </row>
    <row r="108" spans="1:1152" x14ac:dyDescent="0.2">
      <c r="A108">
        <v>64</v>
      </c>
      <c r="B108" s="16" t="s">
        <v>62</v>
      </c>
      <c r="C108" s="20">
        <f>VLOOKUP(A108, Rankings!$A$2:$AN$161, 40, FALSE)</f>
        <v>106</v>
      </c>
      <c r="D108" s="224" t="s">
        <v>216</v>
      </c>
      <c r="F108" s="4">
        <v>3</v>
      </c>
      <c r="G108" s="4">
        <v>17</v>
      </c>
      <c r="I108" s="5">
        <f t="shared" si="2748"/>
        <v>10</v>
      </c>
      <c r="L108" t="s">
        <v>1692</v>
      </c>
      <c r="M108" t="s">
        <v>2200</v>
      </c>
      <c r="N108" t="s">
        <v>2459</v>
      </c>
      <c r="O108" t="s">
        <v>2636</v>
      </c>
      <c r="P108" t="s">
        <v>2925</v>
      </c>
      <c r="Q108" t="s">
        <v>3144</v>
      </c>
      <c r="R108" t="s">
        <v>3352</v>
      </c>
      <c r="S108" t="s">
        <v>3509</v>
      </c>
      <c r="T108" t="s">
        <v>3862</v>
      </c>
      <c r="U108" t="s">
        <v>3996</v>
      </c>
      <c r="V108" t="s">
        <v>10</v>
      </c>
      <c r="W108" t="str">
        <f>Rankings!D107</f>
        <v>-</v>
      </c>
      <c r="X108" t="s">
        <v>10</v>
      </c>
      <c r="Y108" t="s">
        <v>10</v>
      </c>
      <c r="Z108" t="s">
        <v>10</v>
      </c>
      <c r="AA108" t="s">
        <v>10</v>
      </c>
      <c r="AB108" t="s">
        <v>10</v>
      </c>
      <c r="AC108" t="s">
        <v>10</v>
      </c>
      <c r="AD108" t="s">
        <v>10</v>
      </c>
      <c r="AE108" t="s">
        <v>10</v>
      </c>
      <c r="AF108" t="s">
        <v>10</v>
      </c>
      <c r="AG108" t="s">
        <v>10</v>
      </c>
      <c r="AH108" t="s">
        <v>10</v>
      </c>
      <c r="AI108" t="s">
        <v>10</v>
      </c>
      <c r="AJ108" t="s">
        <v>10</v>
      </c>
      <c r="AK108" t="s">
        <v>10</v>
      </c>
      <c r="AL108" t="s">
        <v>10</v>
      </c>
      <c r="AM108" t="s">
        <v>10</v>
      </c>
      <c r="AN108" t="s">
        <v>10</v>
      </c>
      <c r="AO108" t="s">
        <v>10</v>
      </c>
      <c r="AP108" t="s">
        <v>10</v>
      </c>
      <c r="AQ108" t="s">
        <v>10</v>
      </c>
      <c r="AR108" t="s">
        <v>10</v>
      </c>
      <c r="AS108" t="s">
        <v>10</v>
      </c>
      <c r="AT108" t="s">
        <v>10</v>
      </c>
      <c r="AU108" t="s">
        <v>10</v>
      </c>
      <c r="AV108" t="s">
        <v>10</v>
      </c>
      <c r="AW108" t="s">
        <v>10</v>
      </c>
      <c r="AX108" t="s">
        <v>10</v>
      </c>
      <c r="AY108" t="s">
        <v>10</v>
      </c>
      <c r="AZ108" t="s">
        <v>10</v>
      </c>
      <c r="BA108" t="s">
        <v>10</v>
      </c>
      <c r="BB108" t="s">
        <v>10</v>
      </c>
      <c r="BC108" t="s">
        <v>10</v>
      </c>
      <c r="BD108" t="s">
        <v>10</v>
      </c>
      <c r="BE108" t="s">
        <v>10</v>
      </c>
      <c r="BF108" t="s">
        <v>10</v>
      </c>
      <c r="BG108" t="s">
        <v>10</v>
      </c>
      <c r="BH108" t="s">
        <v>10</v>
      </c>
      <c r="BI108" t="s">
        <v>10</v>
      </c>
      <c r="BJ108" t="s">
        <v>10</v>
      </c>
      <c r="BK108" t="s">
        <v>10</v>
      </c>
      <c r="BL108" t="s">
        <v>10</v>
      </c>
      <c r="BM108" t="s">
        <v>10</v>
      </c>
      <c r="BN108" t="s">
        <v>10</v>
      </c>
      <c r="BO108" t="s">
        <v>10</v>
      </c>
      <c r="BP108" t="s">
        <v>10</v>
      </c>
      <c r="BQ108" t="s">
        <v>10</v>
      </c>
      <c r="BR108" t="s">
        <v>10</v>
      </c>
      <c r="BS108" t="s">
        <v>10</v>
      </c>
      <c r="BT108" t="s">
        <v>10</v>
      </c>
      <c r="BU108" t="s">
        <v>10</v>
      </c>
      <c r="BV108" t="s">
        <v>10</v>
      </c>
      <c r="BW108" t="s">
        <v>10</v>
      </c>
      <c r="BX108" t="s">
        <v>10</v>
      </c>
      <c r="BY108" t="s">
        <v>10</v>
      </c>
      <c r="BZ108" t="s">
        <v>10</v>
      </c>
      <c r="CA108" t="s">
        <v>10</v>
      </c>
      <c r="CB108" t="s">
        <v>10</v>
      </c>
      <c r="CC108" t="s">
        <v>10</v>
      </c>
      <c r="CD108" t="s">
        <v>10</v>
      </c>
      <c r="CE108" t="s">
        <v>10</v>
      </c>
      <c r="CF108" t="s">
        <v>10</v>
      </c>
      <c r="CG108" t="s">
        <v>10</v>
      </c>
      <c r="CH108" t="s">
        <v>10</v>
      </c>
      <c r="CI108" t="s">
        <v>10</v>
      </c>
      <c r="CJ108" t="s">
        <v>10</v>
      </c>
      <c r="CK108" t="s">
        <v>10</v>
      </c>
      <c r="CL108" t="s">
        <v>10</v>
      </c>
      <c r="CM108" t="s">
        <v>10</v>
      </c>
      <c r="CN108" t="s">
        <v>10</v>
      </c>
      <c r="CO108" t="s">
        <v>10</v>
      </c>
      <c r="CP108" t="s">
        <v>10</v>
      </c>
      <c r="CQ108" t="s">
        <v>10</v>
      </c>
      <c r="CR108" t="s">
        <v>10</v>
      </c>
      <c r="CT108" s="4">
        <f t="shared" si="2749"/>
        <v>1</v>
      </c>
      <c r="CU108" s="4">
        <f t="shared" si="2750"/>
        <v>0</v>
      </c>
      <c r="CV108" s="4">
        <f t="shared" si="2751"/>
        <v>0</v>
      </c>
      <c r="CW108" s="4">
        <f t="shared" si="2752"/>
        <v>4</v>
      </c>
      <c r="CX108" s="4">
        <f t="shared" si="2753"/>
        <v>1</v>
      </c>
      <c r="CY108" s="4">
        <f t="shared" si="2754"/>
        <v>0</v>
      </c>
      <c r="CZ108" s="4">
        <f t="shared" si="2755"/>
        <v>0</v>
      </c>
      <c r="DA108" s="4">
        <f t="shared" si="2756"/>
        <v>1</v>
      </c>
      <c r="DB108" s="4">
        <f t="shared" si="2757"/>
        <v>1</v>
      </c>
      <c r="DC108" s="4">
        <f t="shared" si="2758"/>
        <v>0</v>
      </c>
      <c r="DD108" s="4">
        <f t="shared" si="2759"/>
        <v>0</v>
      </c>
      <c r="DE108" s="4">
        <f t="shared" si="2760"/>
        <v>2</v>
      </c>
      <c r="DF108" s="4">
        <f t="shared" si="2761"/>
        <v>0</v>
      </c>
      <c r="DG108" s="4">
        <f t="shared" si="2762"/>
        <v>0</v>
      </c>
      <c r="DH108" s="4">
        <f t="shared" si="2763"/>
        <v>0</v>
      </c>
      <c r="DI108" s="152">
        <f t="shared" si="2764"/>
        <v>0</v>
      </c>
      <c r="DJ108" s="153">
        <f t="shared" si="2765"/>
        <v>1</v>
      </c>
      <c r="DK108" s="4">
        <f t="shared" si="2766"/>
        <v>4</v>
      </c>
      <c r="DL108" s="4">
        <f t="shared" si="2767"/>
        <v>1</v>
      </c>
      <c r="DM108" s="4">
        <f t="shared" si="2768"/>
        <v>1</v>
      </c>
      <c r="DN108" s="4">
        <f t="shared" si="2769"/>
        <v>1</v>
      </c>
      <c r="DO108" s="4">
        <f t="shared" si="2770"/>
        <v>2</v>
      </c>
      <c r="DP108" s="4">
        <f t="shared" si="2771"/>
        <v>0</v>
      </c>
      <c r="DQ108" s="4">
        <f t="shared" si="2772"/>
        <v>0</v>
      </c>
      <c r="DR108" s="4">
        <f t="shared" si="2773"/>
        <v>4</v>
      </c>
      <c r="DS108" s="4">
        <f t="shared" si="2774"/>
        <v>4</v>
      </c>
      <c r="DT108" s="4">
        <f t="shared" si="2775"/>
        <v>3</v>
      </c>
      <c r="DU108" t="str">
        <f t="shared" si="2776"/>
        <v>3R</v>
      </c>
      <c r="DV108" t="str">
        <f t="shared" si="2777"/>
        <v>0R</v>
      </c>
      <c r="DW108" t="str">
        <f t="shared" si="2778"/>
        <v>0R</v>
      </c>
      <c r="DX108" t="str">
        <f t="shared" si="2779"/>
        <v>3S</v>
      </c>
      <c r="DY108" t="str">
        <f t="shared" si="2780"/>
        <v>0S</v>
      </c>
      <c r="DZ108" t="str">
        <f t="shared" si="2781"/>
        <v>0R</v>
      </c>
      <c r="EA108" t="str">
        <f t="shared" si="2782"/>
        <v>0L</v>
      </c>
      <c r="EB108" t="str">
        <f t="shared" si="2783"/>
        <v>3L</v>
      </c>
      <c r="EC108" t="str">
        <f t="shared" si="2784"/>
        <v>0R</v>
      </c>
      <c r="ED108" t="str">
        <f t="shared" si="2785"/>
        <v>0S</v>
      </c>
      <c r="EE108">
        <f t="shared" si="2786"/>
        <v>0</v>
      </c>
      <c r="EF108">
        <f t="shared" si="2787"/>
        <v>0</v>
      </c>
      <c r="EG108">
        <f t="shared" si="2788"/>
        <v>0</v>
      </c>
      <c r="EH108">
        <f t="shared" si="2789"/>
        <v>0</v>
      </c>
      <c r="EI108">
        <f t="shared" si="2790"/>
        <v>0</v>
      </c>
      <c r="EJ108">
        <f t="shared" si="2791"/>
        <v>0</v>
      </c>
      <c r="EK108">
        <f t="shared" si="2792"/>
        <v>0</v>
      </c>
      <c r="EL108">
        <f t="shared" si="2793"/>
        <v>0</v>
      </c>
      <c r="EM108">
        <f t="shared" si="2794"/>
        <v>0</v>
      </c>
      <c r="EN108">
        <f t="shared" si="2795"/>
        <v>0</v>
      </c>
      <c r="EO108">
        <f t="shared" si="2796"/>
        <v>0</v>
      </c>
      <c r="EP108">
        <f t="shared" si="2797"/>
        <v>0</v>
      </c>
      <c r="EQ108">
        <f t="shared" si="2798"/>
        <v>0</v>
      </c>
      <c r="ER108">
        <f t="shared" si="2799"/>
        <v>0</v>
      </c>
      <c r="ES108">
        <f t="shared" si="2800"/>
        <v>0</v>
      </c>
      <c r="ET108">
        <f t="shared" si="2801"/>
        <v>0</v>
      </c>
      <c r="EU108">
        <f t="shared" si="2802"/>
        <v>0</v>
      </c>
      <c r="EV108">
        <f t="shared" si="2803"/>
        <v>0</v>
      </c>
      <c r="EW108">
        <f t="shared" si="2804"/>
        <v>0</v>
      </c>
      <c r="EX108">
        <f t="shared" si="2805"/>
        <v>0</v>
      </c>
      <c r="EY108">
        <f t="shared" si="2806"/>
        <v>0</v>
      </c>
      <c r="EZ108">
        <f t="shared" si="2807"/>
        <v>0</v>
      </c>
      <c r="FA108">
        <f t="shared" si="2808"/>
        <v>0</v>
      </c>
      <c r="FB108">
        <f t="shared" si="2809"/>
        <v>0</v>
      </c>
      <c r="FC108">
        <f t="shared" si="2810"/>
        <v>0</v>
      </c>
      <c r="FD108">
        <f t="shared" si="2811"/>
        <v>0</v>
      </c>
      <c r="FE108">
        <f t="shared" si="2812"/>
        <v>0</v>
      </c>
      <c r="FF108">
        <f t="shared" si="2813"/>
        <v>0</v>
      </c>
      <c r="FG108">
        <f t="shared" si="2814"/>
        <v>0</v>
      </c>
      <c r="FH108">
        <f t="shared" si="2815"/>
        <v>0</v>
      </c>
      <c r="FI108">
        <f t="shared" si="2816"/>
        <v>0</v>
      </c>
      <c r="FJ108">
        <f t="shared" si="2817"/>
        <v>0</v>
      </c>
      <c r="FK108">
        <f t="shared" si="2818"/>
        <v>0</v>
      </c>
      <c r="FL108">
        <f t="shared" si="2819"/>
        <v>0</v>
      </c>
      <c r="FM108">
        <f t="shared" si="2820"/>
        <v>0</v>
      </c>
      <c r="FN108">
        <f t="shared" si="2821"/>
        <v>0</v>
      </c>
      <c r="FO108">
        <f t="shared" si="2822"/>
        <v>0</v>
      </c>
      <c r="FP108">
        <f t="shared" si="2823"/>
        <v>0</v>
      </c>
      <c r="FQ108">
        <f t="shared" si="2824"/>
        <v>0</v>
      </c>
      <c r="FR108">
        <f t="shared" si="2825"/>
        <v>0</v>
      </c>
      <c r="FS108">
        <f t="shared" si="2826"/>
        <v>0</v>
      </c>
      <c r="FT108">
        <f t="shared" si="2827"/>
        <v>0</v>
      </c>
      <c r="FU108">
        <f t="shared" si="2828"/>
        <v>0</v>
      </c>
      <c r="FV108">
        <f t="shared" si="2829"/>
        <v>0</v>
      </c>
      <c r="FW108">
        <f t="shared" si="2830"/>
        <v>0</v>
      </c>
      <c r="FX108">
        <f t="shared" si="2831"/>
        <v>0</v>
      </c>
      <c r="FY108">
        <f t="shared" si="2832"/>
        <v>0</v>
      </c>
      <c r="FZ108">
        <f t="shared" si="2833"/>
        <v>0</v>
      </c>
      <c r="GA108">
        <f t="shared" si="2834"/>
        <v>0</v>
      </c>
      <c r="GB108">
        <f t="shared" si="2835"/>
        <v>0</v>
      </c>
      <c r="GC108">
        <f t="shared" si="2836"/>
        <v>0</v>
      </c>
      <c r="GD108">
        <f t="shared" si="2837"/>
        <v>0</v>
      </c>
      <c r="GE108">
        <f t="shared" si="2838"/>
        <v>0</v>
      </c>
      <c r="GF108">
        <f t="shared" si="2839"/>
        <v>0</v>
      </c>
      <c r="GG108">
        <f t="shared" si="2840"/>
        <v>0</v>
      </c>
      <c r="GH108">
        <f t="shared" si="2841"/>
        <v>0</v>
      </c>
      <c r="GI108">
        <f t="shared" si="2842"/>
        <v>0</v>
      </c>
      <c r="GJ108">
        <f t="shared" si="2843"/>
        <v>0</v>
      </c>
      <c r="GK108">
        <f t="shared" si="2844"/>
        <v>0</v>
      </c>
      <c r="GL108">
        <f t="shared" si="2845"/>
        <v>0</v>
      </c>
      <c r="GM108">
        <f t="shared" si="2846"/>
        <v>0</v>
      </c>
      <c r="GN108">
        <f t="shared" si="2847"/>
        <v>0</v>
      </c>
      <c r="GO108">
        <f t="shared" si="2848"/>
        <v>0</v>
      </c>
      <c r="GP108">
        <f t="shared" si="2849"/>
        <v>0</v>
      </c>
      <c r="GQ108">
        <f t="shared" si="2850"/>
        <v>0</v>
      </c>
      <c r="GR108">
        <f t="shared" si="2851"/>
        <v>0</v>
      </c>
      <c r="GS108">
        <f t="shared" si="2852"/>
        <v>0</v>
      </c>
      <c r="GT108">
        <f t="shared" si="2853"/>
        <v>0</v>
      </c>
      <c r="GU108">
        <f t="shared" si="2854"/>
        <v>0</v>
      </c>
      <c r="GV108">
        <f t="shared" si="2855"/>
        <v>0</v>
      </c>
      <c r="GW108">
        <f t="shared" si="2856"/>
        <v>0</v>
      </c>
      <c r="GX108">
        <f t="shared" si="2857"/>
        <v>0</v>
      </c>
      <c r="GY108">
        <f t="shared" si="2858"/>
        <v>0</v>
      </c>
      <c r="GZ108">
        <f t="shared" si="2859"/>
        <v>0</v>
      </c>
      <c r="HA108">
        <f t="shared" si="2860"/>
        <v>0</v>
      </c>
      <c r="HB108" s="176" t="s">
        <v>314</v>
      </c>
      <c r="HC108" s="89">
        <f t="shared" si="2861"/>
        <v>334.61588414203607</v>
      </c>
      <c r="HD108" s="89">
        <f t="shared" si="2862"/>
        <v>105.54866679577995</v>
      </c>
      <c r="HE108" s="89">
        <f t="shared" si="2863"/>
        <v>162.486637007551</v>
      </c>
      <c r="HF108" s="89">
        <f t="shared" si="2864"/>
        <v>0</v>
      </c>
      <c r="HH108" s="88">
        <f t="shared" si="2865"/>
        <v>602.65118794536693</v>
      </c>
      <c r="HI108" s="88">
        <f t="shared" si="2866"/>
        <v>54.162212335850334</v>
      </c>
      <c r="HK108">
        <f>IFERROR(VLOOKUP(_xlfn.NUMBERVALUE(MID(L108, SEARCH("!", L108)+1, SEARCH("+", L108)-SEARCH("!", L108)-1)), Rankings!$A$2:$BK$161, 63, FALSE),0)</f>
        <v>18.74619033054983</v>
      </c>
      <c r="HL108">
        <f>IFERROR(VLOOKUP(_xlfn.NUMBERVALUE(MID(M108, SEARCH("!", M108)+1, SEARCH("+", M108)-SEARCH("!", M108)-1)), Rankings!$A$2:$BK$161, 63, FALSE),0)</f>
        <v>88.440562036178306</v>
      </c>
      <c r="HM108">
        <f>IFERROR(VLOOKUP(_xlfn.NUMBERVALUE(MID(N108, SEARCH("!", N108)+1, SEARCH("+", N108)-SEARCH("!", N108)-1)), Rankings!$A$2:$BK$161, 63, FALSE),0)</f>
        <v>82.260676116405421</v>
      </c>
      <c r="HN108">
        <f>IFERROR(VLOOKUP(_xlfn.NUMBERVALUE(MID(O108, SEARCH("!", O108)+1, SEARCH("+", O108)-SEARCH("!", O108)-1)), Rankings!$A$2:$BK$161, 63, FALSE),0)</f>
        <v>30.992316051402973</v>
      </c>
      <c r="HO108">
        <f>IFERROR(VLOOKUP(_xlfn.NUMBERVALUE(MID(P108, SEARCH("!", P108)+1, SEARCH("+", P108)-SEARCH("!", P108)-1)), Rankings!$A$2:$BK$161, 63, FALSE),0)</f>
        <v>49.233644839742588</v>
      </c>
      <c r="HP108">
        <f>IFERROR(VLOOKUP(_xlfn.NUMBERVALUE(MID(Q108, SEARCH("!", Q108)+1, SEARCH("+", Q108)-SEARCH("!", Q108)-1)), Rankings!$A$2:$BK$161, 63, FALSE),0)</f>
        <v>70.13807875992525</v>
      </c>
      <c r="HQ108">
        <f>IFERROR(VLOOKUP(_xlfn.NUMBERVALUE(MID(R108, SEARCH("!", R108)+1, SEARCH("+", R108)-SEARCH("!", R108)-1)), Rankings!$A$2:$BK$161, 63, FALSE),0)</f>
        <v>71.906006240664595</v>
      </c>
      <c r="HR108">
        <f>IFERROR(VLOOKUP(_xlfn.NUMBERVALUE(MID(S108, SEARCH("!", S108)+1, SEARCH("+", S108)-SEARCH("!", S108)-1)), Rankings!$A$2:$BK$161, 63, FALSE),0)</f>
        <v>33.642660555115349</v>
      </c>
      <c r="HS108">
        <f>IFERROR(VLOOKUP(_xlfn.NUMBERVALUE(MID(T108, SEARCH("!", T108)+1, SEARCH("+", T108)-SEARCH("!", T108)-1)), Rankings!$A$2:$BK$161, 63, FALSE),0)</f>
        <v>75.030376898977266</v>
      </c>
      <c r="HT108">
        <f>IFERROR(VLOOKUP(_xlfn.NUMBERVALUE(MID(U108, SEARCH("!", U108)+1, SEARCH("+", U108)-SEARCH("!", U108)-1)), Rankings!$A$2:$BK$161, 63, FALSE),0)</f>
        <v>82.260676116405421</v>
      </c>
      <c r="HU108">
        <f>IFERROR(VLOOKUP(_xlfn.NUMBERVALUE(MID(V108, SEARCH("!", V108)+1, SEARCH("+", V108)-SEARCH("!", V108)-1)), Rankings!$A$2:$BK$161, 63, FALSE),0)</f>
        <v>0</v>
      </c>
      <c r="HV108">
        <f>IFERROR(VLOOKUP(_xlfn.NUMBERVALUE(MID(W108, SEARCH("!", W108)+1, SEARCH("+", W108)-SEARCH("!", W108)-1)), Rankings!$A$2:$BK$161, 63, FALSE),0)</f>
        <v>0</v>
      </c>
      <c r="HW108">
        <f>IFERROR(VLOOKUP(_xlfn.NUMBERVALUE(MID(X108, SEARCH("!", X108)+1, SEARCH("+", X108)-SEARCH("!", X108)-1)), Rankings!$A$2:$BK$161, 63, FALSE),0)</f>
        <v>0</v>
      </c>
      <c r="HX108">
        <f>IFERROR(VLOOKUP(_xlfn.NUMBERVALUE(MID(Y108, SEARCH("!", Y108)+1, SEARCH("+", Y108)-SEARCH("!", Y108)-1)), Rankings!$A$2:$BK$161, 63, FALSE),0)</f>
        <v>0</v>
      </c>
      <c r="HY108">
        <f>IFERROR(VLOOKUP(_xlfn.NUMBERVALUE(MID(Z108, SEARCH("!", Z108)+1, SEARCH("+", Z108)-SEARCH("!", Z108)-1)), Rankings!$A$2:$BK$161, 63, FALSE),0)</f>
        <v>0</v>
      </c>
      <c r="HZ108">
        <f>IFERROR(VLOOKUP(_xlfn.NUMBERVALUE(MID(AA108, SEARCH("!", AA108)+1, SEARCH("+", AA108)-SEARCH("!", AA108)-1)), Rankings!$A$2:$BK$161, 63, FALSE),0)</f>
        <v>0</v>
      </c>
      <c r="IA108">
        <f>IFERROR(VLOOKUP(_xlfn.NUMBERVALUE(MID(AB108, SEARCH("!", AB108)+1, SEARCH("+", AB108)-SEARCH("!", AB108)-1)), Rankings!$A$2:$BK$161, 63, FALSE),0)</f>
        <v>0</v>
      </c>
      <c r="IB108">
        <f>IFERROR(VLOOKUP(_xlfn.NUMBERVALUE(MID(AC108, SEARCH("!", AC108)+1, SEARCH("+", AC108)-SEARCH("!", AC108)-1)), Rankings!$A$2:$BK$161, 63, FALSE),0)</f>
        <v>0</v>
      </c>
      <c r="IC108">
        <f>IFERROR(VLOOKUP(_xlfn.NUMBERVALUE(MID(AD108, SEARCH("!", AD108)+1, SEARCH("+", AD108)-SEARCH("!", AD108)-1)), Rankings!$A$2:$BK$161, 63, FALSE),0)</f>
        <v>0</v>
      </c>
      <c r="ID108">
        <f>IFERROR(VLOOKUP(_xlfn.NUMBERVALUE(MID(AE108, SEARCH("!", AE108)+1, SEARCH("+", AE108)-SEARCH("!", AE108)-1)), Rankings!$A$2:$BK$161, 63, FALSE),0)</f>
        <v>0</v>
      </c>
      <c r="IE108">
        <f>IFERROR(VLOOKUP(_xlfn.NUMBERVALUE(MID(AF108, SEARCH("!", AF108)+1, SEARCH("+", AF108)-SEARCH("!", AF108)-1)), Rankings!$A$2:$BK$161, 63, FALSE),0)</f>
        <v>0</v>
      </c>
      <c r="IF108">
        <f>IFERROR(VLOOKUP(_xlfn.NUMBERVALUE(MID(AG108, SEARCH("!", AG108)+1, SEARCH("+", AG108)-SEARCH("!", AG108)-1)), Rankings!$A$2:$BK$161, 63, FALSE),0)</f>
        <v>0</v>
      </c>
      <c r="IG108">
        <f>IFERROR(VLOOKUP(_xlfn.NUMBERVALUE(MID(AH108, SEARCH("!", AH108)+1, SEARCH("+", AH108)-SEARCH("!", AH108)-1)), Rankings!$A$2:$BK$161, 63, FALSE),0)</f>
        <v>0</v>
      </c>
      <c r="IH108">
        <f>IFERROR(VLOOKUP(_xlfn.NUMBERVALUE(MID(AI108, SEARCH("!", AI108)+1, SEARCH("+", AI108)-SEARCH("!", AI108)-1)), Rankings!$A$2:$BK$161, 63, FALSE),0)</f>
        <v>0</v>
      </c>
      <c r="II108">
        <f>IFERROR(VLOOKUP(_xlfn.NUMBERVALUE(MID(AJ108, SEARCH("!", AJ108)+1, SEARCH("+", AJ108)-SEARCH("!", AJ108)-1)), Rankings!$A$2:$BK$161, 63, FALSE),0)</f>
        <v>0</v>
      </c>
      <c r="IJ108">
        <f>IFERROR(VLOOKUP(_xlfn.NUMBERVALUE(MID(AK108, SEARCH("!", AK108)+1, SEARCH("+", AK108)-SEARCH("!", AK108)-1)), Rankings!$A$2:$BK$161, 63, FALSE),0)</f>
        <v>0</v>
      </c>
      <c r="IK108">
        <f>IFERROR(VLOOKUP(_xlfn.NUMBERVALUE(MID(AL108, SEARCH("!", AL108)+1, SEARCH("+", AL108)-SEARCH("!", AL108)-1)), Rankings!$A$2:$BK$161, 63, FALSE),0)</f>
        <v>0</v>
      </c>
      <c r="IL108">
        <f>IFERROR(VLOOKUP(_xlfn.NUMBERVALUE(MID(AM108, SEARCH("!", AM108)+1, SEARCH("+", AM108)-SEARCH("!", AM108)-1)), Rankings!$A$2:$BK$161, 63, FALSE),0)</f>
        <v>0</v>
      </c>
      <c r="IM108">
        <f>IFERROR(VLOOKUP(_xlfn.NUMBERVALUE(MID(AN108, SEARCH("!", AN108)+1, SEARCH("+", AN108)-SEARCH("!", AN108)-1)), Rankings!$A$2:$BK$161, 63, FALSE),0)</f>
        <v>0</v>
      </c>
      <c r="IN108">
        <f>IFERROR(VLOOKUP(_xlfn.NUMBERVALUE(MID(AO108, SEARCH("!", AO108)+1, SEARCH("+", AO108)-SEARCH("!", AO108)-1)), Rankings!$A$2:$BK$161, 63, FALSE),0)</f>
        <v>0</v>
      </c>
      <c r="IO108">
        <f>IFERROR(VLOOKUP(_xlfn.NUMBERVALUE(MID(AP108, SEARCH("!", AP108)+1, SEARCH("+", AP108)-SEARCH("!", AP108)-1)), Rankings!$A$2:$BK$161, 63, FALSE),0)</f>
        <v>0</v>
      </c>
      <c r="IP108">
        <f>IFERROR(VLOOKUP(_xlfn.NUMBERVALUE(MID(AQ108, SEARCH("!", AQ108)+1, SEARCH("+", AQ108)-SEARCH("!", AQ108)-1)), Rankings!$A$2:$BK$161, 63, FALSE),0)</f>
        <v>0</v>
      </c>
      <c r="IQ108">
        <f>IFERROR(VLOOKUP(_xlfn.NUMBERVALUE(MID(AR108, SEARCH("!", AR108)+1, SEARCH("+", AR108)-SEARCH("!", AR108)-1)), Rankings!$A$2:$BK$161, 63, FALSE),0)</f>
        <v>0</v>
      </c>
      <c r="IR108">
        <f>IFERROR(VLOOKUP(_xlfn.NUMBERVALUE(MID(AS108, SEARCH("!", AS108)+1, SEARCH("+", AS108)-SEARCH("!", AS108)-1)), Rankings!$A$2:$BK$161, 63, FALSE),0)</f>
        <v>0</v>
      </c>
      <c r="IS108">
        <f>IFERROR(VLOOKUP(_xlfn.NUMBERVALUE(MID(AT108, SEARCH("!", AT108)+1, SEARCH("+", AT108)-SEARCH("!", AT108)-1)), Rankings!$A$2:$BK$161, 63, FALSE),0)</f>
        <v>0</v>
      </c>
      <c r="IT108">
        <f>IFERROR(VLOOKUP(_xlfn.NUMBERVALUE(MID(AU108, SEARCH("!", AU108)+1, SEARCH("+", AU108)-SEARCH("!", AU108)-1)), Rankings!$A$2:$BK$161, 63, FALSE),0)</f>
        <v>0</v>
      </c>
      <c r="IU108">
        <f>IFERROR(VLOOKUP(_xlfn.NUMBERVALUE(MID(AV108, SEARCH("!", AV108)+1, SEARCH("+", AV108)-SEARCH("!", AV108)-1)), Rankings!$A$2:$BK$161, 63, FALSE),0)</f>
        <v>0</v>
      </c>
      <c r="IV108">
        <f>IFERROR(VLOOKUP(_xlfn.NUMBERVALUE(MID(AW108, SEARCH("!", AW108)+1, SEARCH("+", AW108)-SEARCH("!", AW108)-1)), Rankings!$A$2:$BK$161, 63, FALSE),0)</f>
        <v>0</v>
      </c>
      <c r="IW108">
        <f>IFERROR(VLOOKUP(_xlfn.NUMBERVALUE(MID(AX108, SEARCH("!", AX108)+1, SEARCH("+", AX108)-SEARCH("!", AX108)-1)), Rankings!$A$2:$BK$161, 63, FALSE),0)</f>
        <v>0</v>
      </c>
      <c r="IX108">
        <f>IFERROR(VLOOKUP(_xlfn.NUMBERVALUE(MID(AY108, SEARCH("!", AY108)+1, SEARCH("+", AY108)-SEARCH("!", AY108)-1)), Rankings!$A$2:$BK$161, 63, FALSE),0)</f>
        <v>0</v>
      </c>
      <c r="IY108">
        <f>IFERROR(VLOOKUP(_xlfn.NUMBERVALUE(MID(AZ108, SEARCH("!", AZ108)+1, SEARCH("+", AZ108)-SEARCH("!", AZ108)-1)), Rankings!$A$2:$BK$161, 63, FALSE),0)</f>
        <v>0</v>
      </c>
      <c r="IZ108">
        <f>IFERROR(VLOOKUP(_xlfn.NUMBERVALUE(MID(BA108, SEARCH("!", BA108)+1, SEARCH("+", BA108)-SEARCH("!", BA108)-1)), Rankings!$A$2:$BK$161, 63, FALSE),0)</f>
        <v>0</v>
      </c>
      <c r="JA108">
        <f>IFERROR(VLOOKUP(_xlfn.NUMBERVALUE(MID(BB108, SEARCH("!", BB108)+1, SEARCH("+", BB108)-SEARCH("!", BB108)-1)), Rankings!$A$2:$BK$161, 63, FALSE),0)</f>
        <v>0</v>
      </c>
      <c r="JB108">
        <f>IFERROR(VLOOKUP(_xlfn.NUMBERVALUE(MID(BC108, SEARCH("!", BC108)+1, SEARCH("+", BC108)-SEARCH("!", BC108)-1)), Rankings!$A$2:$BK$161, 63, FALSE),0)</f>
        <v>0</v>
      </c>
      <c r="JC108">
        <f>IFERROR(VLOOKUP(_xlfn.NUMBERVALUE(MID(BD108, SEARCH("!", BD108)+1, SEARCH("+", BD108)-SEARCH("!", BD108)-1)), Rankings!$A$2:$BK$161, 63, FALSE),0)</f>
        <v>0</v>
      </c>
      <c r="JD108">
        <f>IFERROR(VLOOKUP(_xlfn.NUMBERVALUE(MID(BE108, SEARCH("!", BE108)+1, SEARCH("+", BE108)-SEARCH("!", BE108)-1)), Rankings!$A$2:$BK$161, 63, FALSE),0)</f>
        <v>0</v>
      </c>
      <c r="JE108">
        <f>IFERROR(VLOOKUP(_xlfn.NUMBERVALUE(MID(BF108, SEARCH("!", BF108)+1, SEARCH("+", BF108)-SEARCH("!", BF108)-1)), Rankings!$A$2:$BK$161, 63, FALSE),0)</f>
        <v>0</v>
      </c>
      <c r="JF108">
        <f>IFERROR(VLOOKUP(_xlfn.NUMBERVALUE(MID(BG108, SEARCH("!", BG108)+1, SEARCH("+", BG108)-SEARCH("!", BG108)-1)), Rankings!$A$2:$BK$161, 63, FALSE),0)</f>
        <v>0</v>
      </c>
      <c r="JG108">
        <f>IFERROR(VLOOKUP(_xlfn.NUMBERVALUE(MID(BH108, SEARCH("!", BH108)+1, SEARCH("+", BH108)-SEARCH("!", BH108)-1)), Rankings!$A$2:$BK$161, 63, FALSE),0)</f>
        <v>0</v>
      </c>
      <c r="JH108">
        <f>IFERROR(VLOOKUP(_xlfn.NUMBERVALUE(MID(BI108, SEARCH("!", BI108)+1, SEARCH("+", BI108)-SEARCH("!", BI108)-1)), Rankings!$A$2:$BK$161, 63, FALSE),0)</f>
        <v>0</v>
      </c>
      <c r="JI108">
        <f>IFERROR(VLOOKUP(_xlfn.NUMBERVALUE(MID(BJ108, SEARCH("!", BJ108)+1, SEARCH("+", BJ108)-SEARCH("!", BJ108)-1)), Rankings!$A$2:$BK$161, 63, FALSE),0)</f>
        <v>0</v>
      </c>
      <c r="JJ108">
        <f>IFERROR(VLOOKUP(_xlfn.NUMBERVALUE(MID(BK108, SEARCH("!", BK108)+1, SEARCH("+", BK108)-SEARCH("!", BK108)-1)), Rankings!$A$2:$BK$161, 63, FALSE),0)</f>
        <v>0</v>
      </c>
      <c r="JK108">
        <f>IFERROR(VLOOKUP(_xlfn.NUMBERVALUE(MID(BL108, SEARCH("!", BL108)+1, SEARCH("+", BL108)-SEARCH("!", BL108)-1)), Rankings!$A$2:$BK$161, 63, FALSE),0)</f>
        <v>0</v>
      </c>
      <c r="JL108">
        <f>IFERROR(VLOOKUP(_xlfn.NUMBERVALUE(MID(BM108, SEARCH("!", BM108)+1, SEARCH("+", BM108)-SEARCH("!", BM108)-1)), Rankings!$A$2:$BK$161, 63, FALSE),0)</f>
        <v>0</v>
      </c>
      <c r="JM108">
        <f>IFERROR(VLOOKUP(_xlfn.NUMBERVALUE(MID(BN108, SEARCH("!", BN108)+1, SEARCH("+", BN108)-SEARCH("!", BN108)-1)), Rankings!$A$2:$BK$161, 63, FALSE),0)</f>
        <v>0</v>
      </c>
      <c r="JN108">
        <f>IFERROR(VLOOKUP(_xlfn.NUMBERVALUE(MID(BO108, SEARCH("!", BO108)+1, SEARCH("+", BO108)-SEARCH("!", BO108)-1)), Rankings!$A$2:$BK$161, 63, FALSE),0)</f>
        <v>0</v>
      </c>
      <c r="JO108">
        <f>IFERROR(VLOOKUP(_xlfn.NUMBERVALUE(MID(BP108, SEARCH("!", BP108)+1, SEARCH("+", BP108)-SEARCH("!", BP108)-1)), Rankings!$A$2:$BK$161, 63, FALSE),0)</f>
        <v>0</v>
      </c>
      <c r="JP108">
        <f>IFERROR(VLOOKUP(_xlfn.NUMBERVALUE(MID(BQ108, SEARCH("!", BQ108)+1, SEARCH("+", BQ108)-SEARCH("!", BQ108)-1)), Rankings!$A$2:$BK$161, 63, FALSE),0)</f>
        <v>0</v>
      </c>
      <c r="JQ108">
        <f>IFERROR(VLOOKUP(_xlfn.NUMBERVALUE(MID(BR108, SEARCH("!", BR108)+1, SEARCH("+", BR108)-SEARCH("!", BR108)-1)), Rankings!$A$2:$BK$161, 63, FALSE),0)</f>
        <v>0</v>
      </c>
      <c r="JR108">
        <f>IFERROR(VLOOKUP(_xlfn.NUMBERVALUE(MID(BS108, SEARCH("!", BS108)+1, SEARCH("+", BS108)-SEARCH("!", BS108)-1)), Rankings!$A$2:$BK$161, 63, FALSE),0)</f>
        <v>0</v>
      </c>
      <c r="JS108">
        <f>IFERROR(VLOOKUP(_xlfn.NUMBERVALUE(MID(BT108, SEARCH("!", BT108)+1, SEARCH("+", BT108)-SEARCH("!", BT108)-1)), Rankings!$A$2:$BK$161, 63, FALSE),0)</f>
        <v>0</v>
      </c>
      <c r="JT108">
        <f>IFERROR(VLOOKUP(_xlfn.NUMBERVALUE(MID(BU108, SEARCH("!", BU108)+1, SEARCH("+", BU108)-SEARCH("!", BU108)-1)), Rankings!$A$2:$BK$161, 63, FALSE),0)</f>
        <v>0</v>
      </c>
      <c r="JU108">
        <f>IFERROR(VLOOKUP(_xlfn.NUMBERVALUE(MID(BV108, SEARCH("!", BV108)+1, SEARCH("+", BV108)-SEARCH("!", BV108)-1)), Rankings!$A$2:$BK$161, 63, FALSE),0)</f>
        <v>0</v>
      </c>
      <c r="JV108">
        <f>IFERROR(VLOOKUP(_xlfn.NUMBERVALUE(MID(BW108, SEARCH("!", BW108)+1, SEARCH("+", BW108)-SEARCH("!", BW108)-1)), Rankings!$A$2:$BK$161, 63, FALSE),0)</f>
        <v>0</v>
      </c>
      <c r="JW108">
        <f>IFERROR(VLOOKUP(_xlfn.NUMBERVALUE(MID(BX108, SEARCH("!", BX108)+1, SEARCH("+", BX108)-SEARCH("!", BX108)-1)), Rankings!$A$2:$BK$161, 63, FALSE),0)</f>
        <v>0</v>
      </c>
      <c r="JX108">
        <f>IFERROR(VLOOKUP(_xlfn.NUMBERVALUE(MID(BY108, SEARCH("!", BY108)+1, SEARCH("+", BY108)-SEARCH("!", BY108)-1)), Rankings!$A$2:$BK$161, 63, FALSE),0)</f>
        <v>0</v>
      </c>
      <c r="JY108">
        <f>IFERROR(VLOOKUP(_xlfn.NUMBERVALUE(MID(BZ108, SEARCH("!", BZ108)+1, SEARCH("+", BZ108)-SEARCH("!", BZ108)-1)), Rankings!$A$2:$BK$161, 63, FALSE),0)</f>
        <v>0</v>
      </c>
      <c r="JZ108">
        <f>IFERROR(VLOOKUP(_xlfn.NUMBERVALUE(MID(CA108, SEARCH("!", CA108)+1, SEARCH("+", CA108)-SEARCH("!", CA108)-1)), Rankings!$A$2:$BK$161, 63, FALSE),0)</f>
        <v>0</v>
      </c>
      <c r="KA108">
        <f>IFERROR(VLOOKUP(_xlfn.NUMBERVALUE(MID(CB108, SEARCH("!", CB108)+1, SEARCH("+", CB108)-SEARCH("!", CB108)-1)), Rankings!$A$2:$BK$161, 63, FALSE),0)</f>
        <v>0</v>
      </c>
      <c r="KB108">
        <f>IFERROR(VLOOKUP(_xlfn.NUMBERVALUE(MID(CC108, SEARCH("!", CC108)+1, SEARCH("+", CC108)-SEARCH("!", CC108)-1)), Rankings!$A$2:$BK$161, 63, FALSE),0)</f>
        <v>0</v>
      </c>
      <c r="KC108">
        <f>IFERROR(VLOOKUP(_xlfn.NUMBERVALUE(MID(CD108, SEARCH("!", CD108)+1, SEARCH("+", CD108)-SEARCH("!", CD108)-1)), Rankings!$A$2:$BK$161, 63, FALSE),0)</f>
        <v>0</v>
      </c>
      <c r="KD108">
        <f>IFERROR(VLOOKUP(_xlfn.NUMBERVALUE(MID(CE108, SEARCH("!", CE108)+1, SEARCH("+", CE108)-SEARCH("!", CE108)-1)), Rankings!$A$2:$BK$161, 63, FALSE),0)</f>
        <v>0</v>
      </c>
      <c r="KE108">
        <f>IFERROR(VLOOKUP(_xlfn.NUMBERVALUE(MID(CF108, SEARCH("!", CF108)+1, SEARCH("+", CF108)-SEARCH("!", CF108)-1)), Rankings!$A$2:$BK$161, 63, FALSE),0)</f>
        <v>0</v>
      </c>
      <c r="KF108">
        <f>IFERROR(VLOOKUP(_xlfn.NUMBERVALUE(MID(CG108, SEARCH("!", CG108)+1, SEARCH("+", CG108)-SEARCH("!", CG108)-1)), Rankings!$A$2:$BK$161, 63, FALSE),0)</f>
        <v>0</v>
      </c>
      <c r="KG108">
        <f>IFERROR(VLOOKUP(_xlfn.NUMBERVALUE(MID(CH108, SEARCH("!", CH108)+1, SEARCH("+", CH108)-SEARCH("!", CH108)-1)), Rankings!$A$2:$BK$161, 63, FALSE),0)</f>
        <v>0</v>
      </c>
      <c r="KH108">
        <f>IFERROR(VLOOKUP(_xlfn.NUMBERVALUE(MID(CI108, SEARCH("!", CI108)+1, SEARCH("+", CI108)-SEARCH("!", CI108)-1)), Rankings!$A$2:$BK$161, 63, FALSE),0)</f>
        <v>0</v>
      </c>
      <c r="KI108">
        <f>IFERROR(VLOOKUP(_xlfn.NUMBERVALUE(MID(CJ108, SEARCH("!", CJ108)+1, SEARCH("+", CJ108)-SEARCH("!", CJ108)-1)), Rankings!$A$2:$BK$161, 63, FALSE),0)</f>
        <v>0</v>
      </c>
      <c r="KJ108">
        <f>IFERROR(VLOOKUP(_xlfn.NUMBERVALUE(MID(CK108, SEARCH("!", CK108)+1, SEARCH("+", CK108)-SEARCH("!", CK108)-1)), Rankings!$A$2:$BK$161, 63, FALSE),0)</f>
        <v>0</v>
      </c>
      <c r="KK108">
        <f>IFERROR(VLOOKUP(_xlfn.NUMBERVALUE(MID(CL108, SEARCH("!", CL108)+1, SEARCH("+", CL108)-SEARCH("!", CL108)-1)), Rankings!$A$2:$BK$161, 63, FALSE),0)</f>
        <v>0</v>
      </c>
      <c r="KL108">
        <f>IFERROR(VLOOKUP(_xlfn.NUMBERVALUE(MID(CM108, SEARCH("!", CM108)+1, SEARCH("+", CM108)-SEARCH("!", CM108)-1)), Rankings!$A$2:$BK$161, 63, FALSE),0)</f>
        <v>0</v>
      </c>
      <c r="KM108">
        <f>IFERROR(VLOOKUP(_xlfn.NUMBERVALUE(MID(CN108, SEARCH("!", CN108)+1, SEARCH("+", CN108)-SEARCH("!", CN108)-1)), Rankings!$A$2:$BK$161, 63, FALSE),0)</f>
        <v>0</v>
      </c>
      <c r="KN108">
        <f>IFERROR(VLOOKUP(_xlfn.NUMBERVALUE(MID(CO108, SEARCH("!", CO108)+1, SEARCH("+", CO108)-SEARCH("!", CO108)-1)), Rankings!$A$2:$BK$161, 63, FALSE),0)</f>
        <v>0</v>
      </c>
      <c r="KO108">
        <f>IFERROR(VLOOKUP(_xlfn.NUMBERVALUE(MID(CP108, SEARCH("!", CP108)+1, SEARCH("+", CP108)-SEARCH("!", CP108)-1)), Rankings!$A$2:$BK$161, 63, FALSE),0)</f>
        <v>0</v>
      </c>
      <c r="KP108">
        <f>IFERROR(VLOOKUP(_xlfn.NUMBERVALUE(MID(CQ108, SEARCH("!", CQ108)+1, SEARCH("+", CQ108)-SEARCH("!", CQ108)-1)), Rankings!$A$2:$BK$161, 63, FALSE),0)</f>
        <v>0</v>
      </c>
      <c r="KQ108">
        <f>IFERROR(VLOOKUP(_xlfn.NUMBERVALUE(MID(CR108, SEARCH("!", CR108)+1, SEARCH("+", CR108)-SEARCH("!", CR108)-1)), Rankings!$A$2:$BK$161, 63, FALSE),0)</f>
        <v>0</v>
      </c>
      <c r="KS108" s="4">
        <f t="shared" si="2867"/>
        <v>145</v>
      </c>
      <c r="KT108" s="4">
        <f t="shared" si="2868"/>
        <v>116</v>
      </c>
      <c r="KU108" s="4">
        <f t="shared" si="2869"/>
        <v>90</v>
      </c>
      <c r="KV108" s="4">
        <f t="shared" si="2870"/>
        <v>0</v>
      </c>
      <c r="KY108" s="4">
        <f t="shared" si="2871"/>
        <v>351</v>
      </c>
      <c r="KZ108" s="4"/>
      <c r="LB108">
        <f t="shared" si="2872"/>
        <v>57</v>
      </c>
      <c r="LC108">
        <f t="shared" si="2873"/>
        <v>32</v>
      </c>
      <c r="LD108">
        <f t="shared" si="2874"/>
        <v>22</v>
      </c>
      <c r="LE108">
        <f t="shared" si="2875"/>
        <v>35</v>
      </c>
      <c r="LF108">
        <f t="shared" si="2876"/>
        <v>24</v>
      </c>
      <c r="LG108">
        <f t="shared" si="2877"/>
        <v>11</v>
      </c>
      <c r="LH108">
        <f t="shared" si="2878"/>
        <v>30</v>
      </c>
      <c r="LI108">
        <f t="shared" si="2879"/>
        <v>86</v>
      </c>
      <c r="LJ108">
        <f t="shared" si="2880"/>
        <v>23</v>
      </c>
      <c r="LK108">
        <f t="shared" si="2881"/>
        <v>31</v>
      </c>
      <c r="LL108">
        <f t="shared" si="2882"/>
        <v>0</v>
      </c>
      <c r="LM108">
        <f t="shared" si="2883"/>
        <v>0</v>
      </c>
      <c r="LN108">
        <f t="shared" si="2884"/>
        <v>0</v>
      </c>
      <c r="LO108">
        <f t="shared" si="2885"/>
        <v>0</v>
      </c>
      <c r="LP108">
        <f t="shared" si="2886"/>
        <v>0</v>
      </c>
      <c r="LQ108">
        <f t="shared" si="2887"/>
        <v>0</v>
      </c>
      <c r="LR108">
        <f t="shared" si="2888"/>
        <v>0</v>
      </c>
      <c r="LS108">
        <f t="shared" si="2889"/>
        <v>0</v>
      </c>
      <c r="LT108">
        <f t="shared" si="2890"/>
        <v>0</v>
      </c>
      <c r="LU108">
        <f t="shared" si="2891"/>
        <v>0</v>
      </c>
      <c r="LV108">
        <f t="shared" si="2892"/>
        <v>0</v>
      </c>
      <c r="LW108">
        <f t="shared" si="2893"/>
        <v>0</v>
      </c>
      <c r="LX108">
        <f t="shared" si="2894"/>
        <v>0</v>
      </c>
      <c r="LY108">
        <f t="shared" si="2895"/>
        <v>0</v>
      </c>
      <c r="LZ108">
        <f t="shared" si="2896"/>
        <v>0</v>
      </c>
      <c r="MA108">
        <f t="shared" si="2897"/>
        <v>0</v>
      </c>
      <c r="MB108">
        <f t="shared" si="2898"/>
        <v>0</v>
      </c>
      <c r="MC108">
        <f t="shared" si="2899"/>
        <v>0</v>
      </c>
      <c r="MD108">
        <f t="shared" si="2900"/>
        <v>0</v>
      </c>
      <c r="ME108">
        <f t="shared" si="2901"/>
        <v>0</v>
      </c>
      <c r="MF108">
        <f t="shared" si="2902"/>
        <v>0</v>
      </c>
      <c r="MG108">
        <f t="shared" si="2903"/>
        <v>0</v>
      </c>
      <c r="MH108">
        <f t="shared" si="2904"/>
        <v>0</v>
      </c>
      <c r="MI108">
        <f t="shared" si="2905"/>
        <v>0</v>
      </c>
      <c r="MJ108">
        <f t="shared" si="2906"/>
        <v>0</v>
      </c>
      <c r="MK108">
        <f t="shared" si="2907"/>
        <v>0</v>
      </c>
      <c r="ML108">
        <f t="shared" si="2908"/>
        <v>0</v>
      </c>
      <c r="MM108">
        <f t="shared" si="2909"/>
        <v>0</v>
      </c>
      <c r="MN108">
        <f t="shared" si="2910"/>
        <v>0</v>
      </c>
      <c r="MO108">
        <f t="shared" si="2911"/>
        <v>0</v>
      </c>
      <c r="MP108">
        <f t="shared" si="2912"/>
        <v>0</v>
      </c>
      <c r="MQ108">
        <f t="shared" si="2913"/>
        <v>0</v>
      </c>
      <c r="MR108">
        <f t="shared" si="2914"/>
        <v>0</v>
      </c>
      <c r="MS108">
        <f t="shared" si="2915"/>
        <v>0</v>
      </c>
      <c r="MT108">
        <f t="shared" si="2916"/>
        <v>0</v>
      </c>
      <c r="MU108">
        <f t="shared" si="2917"/>
        <v>0</v>
      </c>
      <c r="MV108">
        <f t="shared" si="2918"/>
        <v>0</v>
      </c>
      <c r="MW108">
        <f t="shared" si="2919"/>
        <v>0</v>
      </c>
      <c r="MX108">
        <f t="shared" si="2920"/>
        <v>0</v>
      </c>
      <c r="MY108">
        <f t="shared" si="2921"/>
        <v>0</v>
      </c>
      <c r="MZ108">
        <f t="shared" si="2922"/>
        <v>0</v>
      </c>
      <c r="NA108">
        <f t="shared" si="2923"/>
        <v>0</v>
      </c>
      <c r="NB108">
        <f t="shared" si="2924"/>
        <v>0</v>
      </c>
      <c r="NC108">
        <f t="shared" si="2925"/>
        <v>0</v>
      </c>
      <c r="ND108">
        <f t="shared" si="2926"/>
        <v>0</v>
      </c>
      <c r="NE108">
        <f t="shared" si="2927"/>
        <v>0</v>
      </c>
      <c r="NF108">
        <f t="shared" si="2928"/>
        <v>0</v>
      </c>
      <c r="NG108">
        <f t="shared" si="2929"/>
        <v>0</v>
      </c>
      <c r="NH108">
        <f t="shared" si="2930"/>
        <v>0</v>
      </c>
      <c r="NI108">
        <f t="shared" si="2931"/>
        <v>0</v>
      </c>
      <c r="NJ108">
        <f t="shared" si="2932"/>
        <v>0</v>
      </c>
      <c r="NK108">
        <f t="shared" si="2933"/>
        <v>0</v>
      </c>
      <c r="NL108">
        <f t="shared" si="2934"/>
        <v>0</v>
      </c>
      <c r="NM108">
        <f t="shared" si="2935"/>
        <v>0</v>
      </c>
      <c r="NN108">
        <f t="shared" si="2936"/>
        <v>0</v>
      </c>
      <c r="NO108">
        <f t="shared" si="2937"/>
        <v>0</v>
      </c>
      <c r="NP108">
        <f t="shared" si="2938"/>
        <v>0</v>
      </c>
      <c r="NQ108">
        <f t="shared" si="2939"/>
        <v>0</v>
      </c>
      <c r="NR108">
        <f t="shared" si="2940"/>
        <v>0</v>
      </c>
      <c r="NS108">
        <f t="shared" si="2941"/>
        <v>0</v>
      </c>
      <c r="NT108">
        <f t="shared" si="2942"/>
        <v>0</v>
      </c>
      <c r="NU108">
        <f t="shared" si="2943"/>
        <v>0</v>
      </c>
      <c r="NV108">
        <f t="shared" si="2944"/>
        <v>0</v>
      </c>
      <c r="NW108">
        <f t="shared" si="2945"/>
        <v>0</v>
      </c>
      <c r="NX108">
        <f t="shared" si="2946"/>
        <v>0</v>
      </c>
      <c r="NY108">
        <f t="shared" si="2947"/>
        <v>0</v>
      </c>
      <c r="NZ108">
        <f t="shared" si="2948"/>
        <v>0</v>
      </c>
      <c r="OA108">
        <f t="shared" si="2949"/>
        <v>0</v>
      </c>
      <c r="OB108">
        <f t="shared" si="2950"/>
        <v>0</v>
      </c>
      <c r="OC108">
        <f t="shared" si="2951"/>
        <v>0</v>
      </c>
      <c r="OD108">
        <f t="shared" si="2952"/>
        <v>0</v>
      </c>
      <c r="OE108">
        <f t="shared" si="2953"/>
        <v>0</v>
      </c>
      <c r="OF108">
        <f t="shared" si="2954"/>
        <v>0</v>
      </c>
      <c r="OG108">
        <f t="shared" si="2955"/>
        <v>0</v>
      </c>
      <c r="OH108">
        <f t="shared" si="2956"/>
        <v>0</v>
      </c>
      <c r="OJ108" s="4">
        <f t="shared" si="2957"/>
        <v>207</v>
      </c>
      <c r="OK108" s="4">
        <f t="shared" si="2958"/>
        <v>75</v>
      </c>
      <c r="OL108" s="4">
        <f t="shared" si="2959"/>
        <v>107</v>
      </c>
      <c r="OM108" s="4">
        <f t="shared" si="2960"/>
        <v>0</v>
      </c>
      <c r="OP108" s="4">
        <f t="shared" si="2961"/>
        <v>389</v>
      </c>
      <c r="OQ108" s="4"/>
      <c r="OS108">
        <f t="shared" si="2962"/>
        <v>27</v>
      </c>
      <c r="OT108">
        <f t="shared" si="2963"/>
        <v>33</v>
      </c>
      <c r="OU108">
        <f t="shared" si="2964"/>
        <v>57</v>
      </c>
      <c r="OV108">
        <f t="shared" si="2965"/>
        <v>21</v>
      </c>
      <c r="OW108">
        <f t="shared" si="2966"/>
        <v>43</v>
      </c>
      <c r="OX108">
        <f t="shared" si="2967"/>
        <v>53</v>
      </c>
      <c r="OY108">
        <f t="shared" si="2968"/>
        <v>35</v>
      </c>
      <c r="OZ108">
        <f t="shared" si="2969"/>
        <v>40</v>
      </c>
      <c r="PA108">
        <f t="shared" si="2970"/>
        <v>37</v>
      </c>
      <c r="PB108">
        <f t="shared" si="2971"/>
        <v>43</v>
      </c>
      <c r="PC108">
        <f t="shared" si="2972"/>
        <v>0</v>
      </c>
      <c r="PD108">
        <f t="shared" si="2973"/>
        <v>0</v>
      </c>
      <c r="PE108">
        <f t="shared" si="2974"/>
        <v>0</v>
      </c>
      <c r="PF108">
        <f t="shared" si="2975"/>
        <v>0</v>
      </c>
      <c r="PG108">
        <f t="shared" si="2976"/>
        <v>0</v>
      </c>
      <c r="PH108">
        <f t="shared" si="2977"/>
        <v>0</v>
      </c>
      <c r="PI108">
        <f t="shared" si="2978"/>
        <v>0</v>
      </c>
      <c r="PJ108">
        <f t="shared" si="2979"/>
        <v>0</v>
      </c>
      <c r="PK108">
        <f t="shared" si="2980"/>
        <v>0</v>
      </c>
      <c r="PL108">
        <f t="shared" si="2981"/>
        <v>0</v>
      </c>
      <c r="PM108">
        <f t="shared" si="2982"/>
        <v>0</v>
      </c>
      <c r="PN108">
        <f t="shared" si="2983"/>
        <v>0</v>
      </c>
      <c r="PO108">
        <f t="shared" si="2984"/>
        <v>0</v>
      </c>
      <c r="PP108">
        <f t="shared" si="2985"/>
        <v>0</v>
      </c>
      <c r="PQ108">
        <f t="shared" si="2986"/>
        <v>0</v>
      </c>
      <c r="PR108">
        <f t="shared" si="2987"/>
        <v>0</v>
      </c>
      <c r="PS108">
        <f t="shared" si="2988"/>
        <v>0</v>
      </c>
      <c r="PT108">
        <f t="shared" si="2989"/>
        <v>0</v>
      </c>
      <c r="PU108">
        <f t="shared" si="2990"/>
        <v>0</v>
      </c>
      <c r="PV108">
        <f t="shared" si="2991"/>
        <v>0</v>
      </c>
      <c r="PW108">
        <f t="shared" si="2992"/>
        <v>0</v>
      </c>
      <c r="PX108">
        <f t="shared" si="2993"/>
        <v>0</v>
      </c>
      <c r="PY108">
        <f t="shared" si="2994"/>
        <v>0</v>
      </c>
      <c r="PZ108">
        <f t="shared" si="2995"/>
        <v>0</v>
      </c>
      <c r="QA108">
        <f t="shared" si="2996"/>
        <v>0</v>
      </c>
      <c r="QB108">
        <f t="shared" si="2997"/>
        <v>0</v>
      </c>
      <c r="QC108">
        <f t="shared" si="2998"/>
        <v>0</v>
      </c>
      <c r="QD108">
        <f t="shared" si="2999"/>
        <v>0</v>
      </c>
      <c r="QE108">
        <f t="shared" si="3000"/>
        <v>0</v>
      </c>
      <c r="QF108">
        <f t="shared" si="3001"/>
        <v>0</v>
      </c>
      <c r="QG108">
        <f t="shared" si="3002"/>
        <v>0</v>
      </c>
      <c r="QH108">
        <f t="shared" si="3003"/>
        <v>0</v>
      </c>
      <c r="QI108">
        <f t="shared" si="3004"/>
        <v>0</v>
      </c>
      <c r="QJ108">
        <f t="shared" si="3005"/>
        <v>0</v>
      </c>
      <c r="QK108">
        <f t="shared" si="3006"/>
        <v>0</v>
      </c>
      <c r="QL108">
        <f t="shared" si="3007"/>
        <v>0</v>
      </c>
      <c r="QM108">
        <f t="shared" si="3008"/>
        <v>0</v>
      </c>
      <c r="QN108">
        <f t="shared" si="3009"/>
        <v>0</v>
      </c>
      <c r="QO108">
        <f t="shared" si="3010"/>
        <v>0</v>
      </c>
      <c r="QP108">
        <f t="shared" si="3011"/>
        <v>0</v>
      </c>
      <c r="QQ108">
        <f t="shared" si="3012"/>
        <v>0</v>
      </c>
      <c r="QR108">
        <f t="shared" si="3013"/>
        <v>0</v>
      </c>
      <c r="QS108">
        <f t="shared" si="3014"/>
        <v>0</v>
      </c>
      <c r="QT108">
        <f t="shared" si="3015"/>
        <v>0</v>
      </c>
      <c r="QU108">
        <f t="shared" si="3016"/>
        <v>0</v>
      </c>
      <c r="QV108">
        <f t="shared" si="3017"/>
        <v>0</v>
      </c>
      <c r="QW108">
        <f t="shared" si="3018"/>
        <v>0</v>
      </c>
      <c r="QX108">
        <f t="shared" si="3019"/>
        <v>0</v>
      </c>
      <c r="QY108">
        <f t="shared" si="3020"/>
        <v>0</v>
      </c>
      <c r="QZ108">
        <f t="shared" si="3021"/>
        <v>0</v>
      </c>
      <c r="RA108">
        <f t="shared" si="3022"/>
        <v>0</v>
      </c>
      <c r="RB108">
        <f t="shared" si="3023"/>
        <v>0</v>
      </c>
      <c r="RC108">
        <f t="shared" si="3024"/>
        <v>0</v>
      </c>
      <c r="RD108">
        <f t="shared" si="3025"/>
        <v>0</v>
      </c>
      <c r="RE108">
        <f t="shared" si="3026"/>
        <v>0</v>
      </c>
      <c r="RF108">
        <f t="shared" si="3027"/>
        <v>0</v>
      </c>
      <c r="RG108">
        <f t="shared" si="3028"/>
        <v>0</v>
      </c>
      <c r="RH108">
        <f t="shared" si="3029"/>
        <v>0</v>
      </c>
      <c r="RI108">
        <f t="shared" si="3030"/>
        <v>0</v>
      </c>
      <c r="RJ108">
        <f t="shared" si="3031"/>
        <v>0</v>
      </c>
      <c r="RK108">
        <f t="shared" si="3032"/>
        <v>0</v>
      </c>
      <c r="RL108">
        <f t="shared" si="3033"/>
        <v>0</v>
      </c>
      <c r="RM108">
        <f t="shared" si="3034"/>
        <v>0</v>
      </c>
      <c r="RN108">
        <f t="shared" si="3035"/>
        <v>0</v>
      </c>
      <c r="RO108">
        <f t="shared" si="3036"/>
        <v>0</v>
      </c>
      <c r="RP108">
        <f t="shared" si="3037"/>
        <v>0</v>
      </c>
      <c r="RQ108">
        <f t="shared" si="3038"/>
        <v>0</v>
      </c>
      <c r="RR108">
        <f t="shared" si="3039"/>
        <v>0</v>
      </c>
      <c r="RS108">
        <f t="shared" si="3040"/>
        <v>0</v>
      </c>
      <c r="RT108">
        <f t="shared" si="3041"/>
        <v>0</v>
      </c>
      <c r="RU108">
        <f t="shared" si="3042"/>
        <v>0</v>
      </c>
      <c r="RV108">
        <f t="shared" si="3043"/>
        <v>0</v>
      </c>
      <c r="RW108">
        <f t="shared" si="3044"/>
        <v>0</v>
      </c>
      <c r="RX108">
        <f t="shared" si="3045"/>
        <v>0</v>
      </c>
      <c r="RY108">
        <f t="shared" si="3046"/>
        <v>0</v>
      </c>
      <c r="SA108" s="4">
        <f t="shared" si="3047"/>
        <v>18.16</v>
      </c>
      <c r="SB108" s="4">
        <f t="shared" si="3048"/>
        <v>9.3099999999999987</v>
      </c>
      <c r="SC108" s="4">
        <f t="shared" si="3049"/>
        <v>10.93</v>
      </c>
      <c r="SD108" s="4">
        <f t="shared" si="3050"/>
        <v>0</v>
      </c>
      <c r="SF108" s="4">
        <f t="shared" si="3051"/>
        <v>38.4</v>
      </c>
      <c r="SI108">
        <f t="shared" si="3052"/>
        <v>4.0999999999999996</v>
      </c>
      <c r="SJ108">
        <f t="shared" si="3053"/>
        <v>3.33</v>
      </c>
      <c r="SK108">
        <f t="shared" si="3054"/>
        <v>2.86</v>
      </c>
      <c r="SL108">
        <f t="shared" si="3055"/>
        <v>3.1</v>
      </c>
      <c r="SM108">
        <f t="shared" si="3056"/>
        <v>4.2</v>
      </c>
      <c r="SN108">
        <f t="shared" si="3057"/>
        <v>3.67</v>
      </c>
      <c r="SO108">
        <f t="shared" si="3058"/>
        <v>4</v>
      </c>
      <c r="SP108">
        <f t="shared" si="3059"/>
        <v>5.31</v>
      </c>
      <c r="SQ108">
        <f t="shared" si="3060"/>
        <v>4.2</v>
      </c>
      <c r="SR108">
        <f t="shared" si="3061"/>
        <v>3.63</v>
      </c>
      <c r="SS108" t="str">
        <f t="shared" si="3062"/>
        <v>0</v>
      </c>
      <c r="ST108" t="str">
        <f t="shared" si="3063"/>
        <v>0</v>
      </c>
      <c r="SU108" t="str">
        <f t="shared" si="3064"/>
        <v>0</v>
      </c>
      <c r="SV108" t="str">
        <f t="shared" si="3065"/>
        <v>0</v>
      </c>
      <c r="SW108" t="str">
        <f t="shared" si="3066"/>
        <v>0</v>
      </c>
      <c r="SX108" t="str">
        <f t="shared" si="3067"/>
        <v>0</v>
      </c>
      <c r="SY108" t="str">
        <f t="shared" si="3068"/>
        <v>0</v>
      </c>
      <c r="SZ108" t="str">
        <f t="shared" si="3069"/>
        <v>0</v>
      </c>
      <c r="TA108" t="str">
        <f t="shared" si="3070"/>
        <v>0</v>
      </c>
      <c r="TB108" t="str">
        <f t="shared" si="3071"/>
        <v>0</v>
      </c>
      <c r="TC108" t="str">
        <f t="shared" si="3072"/>
        <v>0</v>
      </c>
      <c r="TD108" t="str">
        <f t="shared" si="3073"/>
        <v>0</v>
      </c>
      <c r="TE108" t="str">
        <f t="shared" si="3074"/>
        <v>0</v>
      </c>
      <c r="TF108" t="str">
        <f t="shared" si="3075"/>
        <v>0</v>
      </c>
      <c r="TG108" t="str">
        <f t="shared" si="3076"/>
        <v>0</v>
      </c>
      <c r="TH108" t="str">
        <f t="shared" si="3077"/>
        <v>0</v>
      </c>
      <c r="TI108" t="str">
        <f t="shared" si="3078"/>
        <v>0</v>
      </c>
      <c r="TJ108" t="str">
        <f t="shared" si="3079"/>
        <v>0</v>
      </c>
      <c r="TK108" t="str">
        <f t="shared" si="3080"/>
        <v>0</v>
      </c>
      <c r="TL108" t="str">
        <f t="shared" si="3081"/>
        <v>0</v>
      </c>
      <c r="TM108" t="str">
        <f t="shared" si="3082"/>
        <v>0</v>
      </c>
      <c r="TN108" t="str">
        <f t="shared" si="3083"/>
        <v>0</v>
      </c>
      <c r="TO108" t="str">
        <f t="shared" si="3084"/>
        <v>0</v>
      </c>
      <c r="TP108" t="str">
        <f t="shared" si="3085"/>
        <v>0</v>
      </c>
      <c r="TQ108" t="str">
        <f t="shared" si="3086"/>
        <v>0</v>
      </c>
      <c r="TR108" t="str">
        <f t="shared" si="3087"/>
        <v>0</v>
      </c>
      <c r="TS108" t="str">
        <f t="shared" si="3088"/>
        <v>0</v>
      </c>
      <c r="TT108" t="str">
        <f t="shared" si="3089"/>
        <v>0</v>
      </c>
      <c r="TU108" t="str">
        <f t="shared" si="3090"/>
        <v>0</v>
      </c>
      <c r="TV108" t="str">
        <f t="shared" si="3091"/>
        <v>0</v>
      </c>
      <c r="TW108" t="str">
        <f t="shared" si="3092"/>
        <v>0</v>
      </c>
      <c r="TX108" t="str">
        <f t="shared" si="3093"/>
        <v>0</v>
      </c>
      <c r="TY108" t="str">
        <f t="shared" si="3094"/>
        <v>0</v>
      </c>
      <c r="TZ108" t="str">
        <f t="shared" si="3095"/>
        <v>0</v>
      </c>
      <c r="UA108" t="str">
        <f t="shared" si="3096"/>
        <v>0</v>
      </c>
      <c r="UB108" t="str">
        <f t="shared" si="3097"/>
        <v>0</v>
      </c>
      <c r="UC108" t="str">
        <f t="shared" si="3098"/>
        <v>0</v>
      </c>
      <c r="UD108" t="str">
        <f t="shared" si="3099"/>
        <v>0</v>
      </c>
      <c r="UE108" t="str">
        <f t="shared" si="3100"/>
        <v>0</v>
      </c>
      <c r="UF108" t="str">
        <f t="shared" si="3101"/>
        <v>0</v>
      </c>
      <c r="UG108" t="str">
        <f t="shared" si="3102"/>
        <v>0</v>
      </c>
      <c r="UH108" t="str">
        <f t="shared" si="3103"/>
        <v>0</v>
      </c>
      <c r="UI108" t="str">
        <f t="shared" si="3104"/>
        <v>0</v>
      </c>
      <c r="UJ108" t="str">
        <f t="shared" si="3105"/>
        <v>0</v>
      </c>
      <c r="UK108" t="str">
        <f t="shared" si="3106"/>
        <v>0</v>
      </c>
      <c r="UL108" t="str">
        <f t="shared" si="3107"/>
        <v>0</v>
      </c>
      <c r="UM108" t="str">
        <f t="shared" si="3108"/>
        <v>0</v>
      </c>
      <c r="UN108" t="str">
        <f t="shared" si="3109"/>
        <v>0</v>
      </c>
      <c r="UO108" t="str">
        <f t="shared" si="3110"/>
        <v>0</v>
      </c>
      <c r="UP108" t="str">
        <f t="shared" si="3111"/>
        <v>0</v>
      </c>
      <c r="UQ108" t="str">
        <f t="shared" si="3112"/>
        <v>0</v>
      </c>
      <c r="UR108" t="str">
        <f t="shared" si="3113"/>
        <v>0</v>
      </c>
      <c r="US108" t="str">
        <f t="shared" si="3114"/>
        <v>0</v>
      </c>
      <c r="UT108" t="str">
        <f t="shared" si="3115"/>
        <v>0</v>
      </c>
      <c r="UU108" t="str">
        <f t="shared" si="3116"/>
        <v>0</v>
      </c>
      <c r="UV108" t="str">
        <f t="shared" si="3117"/>
        <v>0</v>
      </c>
      <c r="UW108" t="str">
        <f t="shared" si="3118"/>
        <v>0</v>
      </c>
      <c r="UX108" t="str">
        <f t="shared" si="3119"/>
        <v>0</v>
      </c>
      <c r="UY108" t="str">
        <f t="shared" si="3120"/>
        <v>0</v>
      </c>
      <c r="UZ108" t="str">
        <f t="shared" si="3121"/>
        <v>0</v>
      </c>
      <c r="VA108" t="str">
        <f t="shared" si="3122"/>
        <v>0</v>
      </c>
      <c r="VB108" t="str">
        <f t="shared" si="3123"/>
        <v>0</v>
      </c>
      <c r="VC108" t="str">
        <f t="shared" si="3124"/>
        <v>0</v>
      </c>
      <c r="VD108" t="str">
        <f t="shared" si="3125"/>
        <v>0</v>
      </c>
      <c r="VE108" t="str">
        <f t="shared" si="3126"/>
        <v>0</v>
      </c>
      <c r="VF108" t="str">
        <f t="shared" si="3127"/>
        <v>0</v>
      </c>
      <c r="VG108" t="str">
        <f t="shared" si="3128"/>
        <v>0</v>
      </c>
      <c r="VH108" t="str">
        <f t="shared" si="3129"/>
        <v>0</v>
      </c>
      <c r="VI108" t="str">
        <f t="shared" si="3130"/>
        <v>0</v>
      </c>
      <c r="VJ108" t="str">
        <f t="shared" si="3131"/>
        <v>0</v>
      </c>
      <c r="VK108" t="str">
        <f t="shared" si="3132"/>
        <v>0</v>
      </c>
      <c r="VL108" t="str">
        <f t="shared" si="3133"/>
        <v>0</v>
      </c>
      <c r="VM108" t="str">
        <f t="shared" si="3134"/>
        <v>0</v>
      </c>
      <c r="VN108" t="str">
        <f t="shared" si="3135"/>
        <v>0</v>
      </c>
      <c r="VO108" t="str">
        <f t="shared" si="3136"/>
        <v>0</v>
      </c>
      <c r="VQ108" s="4">
        <f t="shared" si="3137"/>
        <v>-24.03</v>
      </c>
      <c r="VR108" s="4">
        <f t="shared" si="3138"/>
        <v>0.35999999999999943</v>
      </c>
      <c r="VS108" s="4">
        <f t="shared" si="3139"/>
        <v>-20.059999999999999</v>
      </c>
      <c r="VT108" s="4">
        <f t="shared" si="3140"/>
        <v>0</v>
      </c>
      <c r="VV108" s="4">
        <f t="shared" si="3141"/>
        <v>-43.730000000000004</v>
      </c>
      <c r="VY108">
        <f t="shared" si="3142"/>
        <v>9.93</v>
      </c>
      <c r="VZ108">
        <f t="shared" si="3143"/>
        <v>-10.01</v>
      </c>
      <c r="WA108">
        <f t="shared" si="3144"/>
        <v>-7.24</v>
      </c>
      <c r="WB108">
        <f t="shared" si="3145"/>
        <v>0.43</v>
      </c>
      <c r="WC108">
        <f t="shared" si="3146"/>
        <v>1.25</v>
      </c>
      <c r="WD108">
        <f t="shared" si="3147"/>
        <v>-9.39</v>
      </c>
      <c r="WE108">
        <f t="shared" si="3148"/>
        <v>-8.74</v>
      </c>
      <c r="WF108">
        <f t="shared" si="3149"/>
        <v>9.1</v>
      </c>
      <c r="WG108">
        <f t="shared" si="3150"/>
        <v>-7.32</v>
      </c>
      <c r="WH108">
        <f t="shared" si="3151"/>
        <v>-21.74</v>
      </c>
      <c r="WI108">
        <f t="shared" si="3152"/>
        <v>0</v>
      </c>
      <c r="WJ108">
        <f t="shared" si="3153"/>
        <v>0</v>
      </c>
      <c r="WK108">
        <f t="shared" si="3154"/>
        <v>0</v>
      </c>
      <c r="WL108">
        <f t="shared" si="3155"/>
        <v>0</v>
      </c>
      <c r="WM108">
        <f t="shared" si="3156"/>
        <v>0</v>
      </c>
      <c r="WN108">
        <f t="shared" si="3157"/>
        <v>0</v>
      </c>
      <c r="WO108">
        <f t="shared" si="3158"/>
        <v>0</v>
      </c>
      <c r="WP108">
        <f t="shared" si="3159"/>
        <v>0</v>
      </c>
      <c r="WQ108">
        <f t="shared" si="3160"/>
        <v>0</v>
      </c>
      <c r="WR108">
        <f t="shared" si="3161"/>
        <v>0</v>
      </c>
      <c r="WS108">
        <f t="shared" si="3162"/>
        <v>0</v>
      </c>
      <c r="WT108">
        <f t="shared" si="3163"/>
        <v>0</v>
      </c>
      <c r="WU108">
        <f t="shared" si="3164"/>
        <v>0</v>
      </c>
      <c r="WV108">
        <f t="shared" si="3165"/>
        <v>0</v>
      </c>
      <c r="WW108">
        <f t="shared" si="3166"/>
        <v>0</v>
      </c>
      <c r="WX108">
        <f t="shared" si="3167"/>
        <v>0</v>
      </c>
      <c r="WY108">
        <f t="shared" si="3168"/>
        <v>0</v>
      </c>
      <c r="WZ108">
        <f t="shared" si="3169"/>
        <v>0</v>
      </c>
      <c r="XA108">
        <f t="shared" si="3170"/>
        <v>0</v>
      </c>
      <c r="XB108">
        <f t="shared" si="3171"/>
        <v>0</v>
      </c>
      <c r="XC108">
        <f t="shared" si="3172"/>
        <v>0</v>
      </c>
      <c r="XD108">
        <f t="shared" si="3173"/>
        <v>0</v>
      </c>
      <c r="XE108">
        <f t="shared" si="3174"/>
        <v>0</v>
      </c>
      <c r="XF108">
        <f t="shared" si="3175"/>
        <v>0</v>
      </c>
      <c r="XG108">
        <f t="shared" si="3176"/>
        <v>0</v>
      </c>
      <c r="XH108">
        <f t="shared" si="3177"/>
        <v>0</v>
      </c>
      <c r="XI108">
        <f t="shared" si="3178"/>
        <v>0</v>
      </c>
      <c r="XJ108">
        <f t="shared" si="3179"/>
        <v>0</v>
      </c>
      <c r="XK108">
        <f t="shared" si="3180"/>
        <v>0</v>
      </c>
      <c r="XL108">
        <f t="shared" si="3181"/>
        <v>0</v>
      </c>
      <c r="XM108">
        <f t="shared" si="3182"/>
        <v>0</v>
      </c>
      <c r="XN108">
        <f t="shared" si="3183"/>
        <v>0</v>
      </c>
      <c r="XO108">
        <f t="shared" si="3184"/>
        <v>0</v>
      </c>
      <c r="XP108">
        <f t="shared" si="3185"/>
        <v>0</v>
      </c>
      <c r="XQ108">
        <f t="shared" si="3186"/>
        <v>0</v>
      </c>
      <c r="XR108">
        <f t="shared" si="3187"/>
        <v>0</v>
      </c>
      <c r="XS108">
        <f t="shared" si="3188"/>
        <v>0</v>
      </c>
      <c r="XT108">
        <f t="shared" si="3189"/>
        <v>0</v>
      </c>
      <c r="XU108">
        <f t="shared" si="3190"/>
        <v>0</v>
      </c>
      <c r="XV108">
        <f t="shared" si="3191"/>
        <v>0</v>
      </c>
      <c r="XW108">
        <f t="shared" si="3192"/>
        <v>0</v>
      </c>
      <c r="XX108">
        <f t="shared" si="3193"/>
        <v>0</v>
      </c>
      <c r="XY108">
        <f t="shared" si="3194"/>
        <v>0</v>
      </c>
      <c r="XZ108">
        <f t="shared" si="3195"/>
        <v>0</v>
      </c>
      <c r="YA108">
        <f t="shared" si="3196"/>
        <v>0</v>
      </c>
      <c r="YB108">
        <f t="shared" si="3197"/>
        <v>0</v>
      </c>
      <c r="YC108">
        <f t="shared" si="3198"/>
        <v>0</v>
      </c>
      <c r="YD108">
        <f t="shared" si="3199"/>
        <v>0</v>
      </c>
      <c r="YE108">
        <f t="shared" si="3200"/>
        <v>0</v>
      </c>
      <c r="YF108">
        <f t="shared" si="3201"/>
        <v>0</v>
      </c>
      <c r="YG108">
        <f t="shared" si="3202"/>
        <v>0</v>
      </c>
      <c r="YH108">
        <f t="shared" si="3203"/>
        <v>0</v>
      </c>
      <c r="YI108">
        <f t="shared" si="3204"/>
        <v>0</v>
      </c>
      <c r="YJ108">
        <f t="shared" si="3205"/>
        <v>0</v>
      </c>
      <c r="YK108">
        <f t="shared" si="3206"/>
        <v>0</v>
      </c>
      <c r="YL108">
        <f t="shared" si="3207"/>
        <v>0</v>
      </c>
      <c r="YM108">
        <f t="shared" si="3208"/>
        <v>0</v>
      </c>
      <c r="YN108">
        <f t="shared" si="3209"/>
        <v>0</v>
      </c>
      <c r="YO108">
        <f t="shared" si="3210"/>
        <v>0</v>
      </c>
      <c r="YP108">
        <f t="shared" si="3211"/>
        <v>0</v>
      </c>
      <c r="YQ108">
        <f t="shared" si="3212"/>
        <v>0</v>
      </c>
      <c r="YR108">
        <f t="shared" si="3213"/>
        <v>0</v>
      </c>
      <c r="YS108">
        <f t="shared" si="3214"/>
        <v>0</v>
      </c>
      <c r="YT108">
        <f t="shared" si="3215"/>
        <v>0</v>
      </c>
      <c r="YU108">
        <f t="shared" si="3216"/>
        <v>0</v>
      </c>
      <c r="YV108">
        <f t="shared" si="3217"/>
        <v>0</v>
      </c>
      <c r="YW108">
        <f t="shared" si="3218"/>
        <v>0</v>
      </c>
      <c r="YX108">
        <f t="shared" si="3219"/>
        <v>0</v>
      </c>
      <c r="YY108">
        <f t="shared" si="3220"/>
        <v>0</v>
      </c>
      <c r="YZ108">
        <f t="shared" si="3221"/>
        <v>0</v>
      </c>
      <c r="ZA108">
        <f t="shared" si="3222"/>
        <v>0</v>
      </c>
      <c r="ZB108">
        <f t="shared" si="3223"/>
        <v>0</v>
      </c>
      <c r="ZC108">
        <f t="shared" si="3224"/>
        <v>0</v>
      </c>
      <c r="ZD108">
        <f t="shared" si="3225"/>
        <v>0</v>
      </c>
      <c r="ZE108">
        <f t="shared" si="3226"/>
        <v>0</v>
      </c>
      <c r="ZG108" s="4">
        <f t="shared" si="3227"/>
        <v>299</v>
      </c>
      <c r="ZH108" s="4">
        <f t="shared" si="3228"/>
        <v>84</v>
      </c>
      <c r="ZI108" s="4">
        <f t="shared" si="3229"/>
        <v>164</v>
      </c>
      <c r="ZJ108" s="4">
        <f t="shared" si="3230"/>
        <v>0</v>
      </c>
      <c r="ZL108" s="4">
        <f t="shared" si="3231"/>
        <v>547</v>
      </c>
      <c r="ZO108">
        <f t="shared" si="3232"/>
        <v>21</v>
      </c>
      <c r="ZP108">
        <f t="shared" si="3233"/>
        <v>70</v>
      </c>
      <c r="ZQ108">
        <f t="shared" si="3234"/>
        <v>77</v>
      </c>
      <c r="ZR108">
        <f t="shared" si="3235"/>
        <v>36</v>
      </c>
      <c r="ZS108">
        <f t="shared" si="3236"/>
        <v>64</v>
      </c>
      <c r="ZT108">
        <f t="shared" si="3237"/>
        <v>65</v>
      </c>
      <c r="ZU108">
        <f t="shared" si="3238"/>
        <v>57</v>
      </c>
      <c r="ZV108">
        <f t="shared" si="3239"/>
        <v>27</v>
      </c>
      <c r="ZW108">
        <f t="shared" si="3240"/>
        <v>66</v>
      </c>
      <c r="ZX108">
        <f t="shared" si="3241"/>
        <v>64</v>
      </c>
      <c r="ZY108">
        <f t="shared" si="3242"/>
        <v>0</v>
      </c>
      <c r="ZZ108">
        <f t="shared" si="3243"/>
        <v>0</v>
      </c>
      <c r="AAA108">
        <f t="shared" si="3244"/>
        <v>0</v>
      </c>
      <c r="AAB108">
        <f t="shared" si="3245"/>
        <v>0</v>
      </c>
      <c r="AAC108">
        <f t="shared" si="3246"/>
        <v>0</v>
      </c>
      <c r="AAD108">
        <f t="shared" si="3247"/>
        <v>0</v>
      </c>
      <c r="AAE108">
        <f t="shared" si="3248"/>
        <v>0</v>
      </c>
      <c r="AAF108">
        <f t="shared" si="3249"/>
        <v>0</v>
      </c>
      <c r="AAG108">
        <f t="shared" si="3250"/>
        <v>0</v>
      </c>
      <c r="AAH108">
        <f t="shared" si="3251"/>
        <v>0</v>
      </c>
      <c r="AAI108">
        <f t="shared" si="3252"/>
        <v>0</v>
      </c>
      <c r="AAJ108">
        <f t="shared" si="3253"/>
        <v>0</v>
      </c>
      <c r="AAK108">
        <f t="shared" si="3254"/>
        <v>0</v>
      </c>
      <c r="AAL108">
        <f t="shared" si="3255"/>
        <v>0</v>
      </c>
      <c r="AAM108">
        <f t="shared" si="3256"/>
        <v>0</v>
      </c>
      <c r="AAN108">
        <f t="shared" si="3257"/>
        <v>0</v>
      </c>
      <c r="AAO108">
        <f t="shared" si="3258"/>
        <v>0</v>
      </c>
      <c r="AAP108">
        <f t="shared" si="3259"/>
        <v>0</v>
      </c>
      <c r="AAQ108">
        <f t="shared" si="3260"/>
        <v>0</v>
      </c>
      <c r="AAR108">
        <f t="shared" si="3261"/>
        <v>0</v>
      </c>
      <c r="AAS108">
        <f t="shared" si="3262"/>
        <v>0</v>
      </c>
      <c r="AAT108">
        <f t="shared" si="3263"/>
        <v>0</v>
      </c>
      <c r="AAU108">
        <f t="shared" si="3264"/>
        <v>0</v>
      </c>
      <c r="AAV108">
        <f t="shared" si="3265"/>
        <v>0</v>
      </c>
      <c r="AAW108">
        <f t="shared" si="3266"/>
        <v>0</v>
      </c>
      <c r="AAX108">
        <f t="shared" si="3267"/>
        <v>0</v>
      </c>
      <c r="AAY108">
        <f t="shared" si="3268"/>
        <v>0</v>
      </c>
      <c r="AAZ108">
        <f t="shared" si="3269"/>
        <v>0</v>
      </c>
      <c r="ABA108">
        <f t="shared" si="3270"/>
        <v>0</v>
      </c>
      <c r="ABB108">
        <f t="shared" si="3271"/>
        <v>0</v>
      </c>
      <c r="ABC108">
        <f t="shared" si="3272"/>
        <v>0</v>
      </c>
      <c r="ABD108">
        <f t="shared" si="3273"/>
        <v>0</v>
      </c>
      <c r="ABE108">
        <f t="shared" si="3274"/>
        <v>0</v>
      </c>
      <c r="ABF108">
        <f t="shared" si="3275"/>
        <v>0</v>
      </c>
      <c r="ABG108">
        <f t="shared" si="3276"/>
        <v>0</v>
      </c>
      <c r="ABH108">
        <f t="shared" si="3277"/>
        <v>0</v>
      </c>
      <c r="ABI108">
        <f t="shared" si="3278"/>
        <v>0</v>
      </c>
      <c r="ABJ108">
        <f t="shared" si="3279"/>
        <v>0</v>
      </c>
      <c r="ABK108">
        <f t="shared" si="3280"/>
        <v>0</v>
      </c>
      <c r="ABL108">
        <f t="shared" si="3281"/>
        <v>0</v>
      </c>
      <c r="ABM108">
        <f t="shared" si="3282"/>
        <v>0</v>
      </c>
      <c r="ABN108">
        <f t="shared" si="3283"/>
        <v>0</v>
      </c>
      <c r="ABO108">
        <f t="shared" si="3284"/>
        <v>0</v>
      </c>
      <c r="ABP108">
        <f t="shared" si="3285"/>
        <v>0</v>
      </c>
      <c r="ABQ108">
        <f t="shared" si="3286"/>
        <v>0</v>
      </c>
      <c r="ABR108">
        <f t="shared" si="3287"/>
        <v>0</v>
      </c>
      <c r="ABS108">
        <f t="shared" si="3288"/>
        <v>0</v>
      </c>
      <c r="ABT108">
        <f t="shared" si="3289"/>
        <v>0</v>
      </c>
      <c r="ABU108">
        <f t="shared" si="3290"/>
        <v>0</v>
      </c>
      <c r="ABV108">
        <f t="shared" si="3291"/>
        <v>0</v>
      </c>
      <c r="ABW108">
        <f t="shared" si="3292"/>
        <v>0</v>
      </c>
      <c r="ABX108">
        <f t="shared" si="3293"/>
        <v>0</v>
      </c>
      <c r="ABY108">
        <f t="shared" si="3294"/>
        <v>0</v>
      </c>
      <c r="ABZ108">
        <f t="shared" si="3295"/>
        <v>0</v>
      </c>
      <c r="ACA108">
        <f t="shared" si="3296"/>
        <v>0</v>
      </c>
      <c r="ACB108">
        <f t="shared" si="3297"/>
        <v>0</v>
      </c>
      <c r="ACC108">
        <f t="shared" si="3298"/>
        <v>0</v>
      </c>
      <c r="ACD108">
        <f t="shared" si="3299"/>
        <v>0</v>
      </c>
      <c r="ACE108">
        <f t="shared" si="3300"/>
        <v>0</v>
      </c>
      <c r="ACF108">
        <f t="shared" si="3301"/>
        <v>0</v>
      </c>
      <c r="ACG108">
        <f t="shared" si="3302"/>
        <v>0</v>
      </c>
      <c r="ACH108">
        <f t="shared" si="3303"/>
        <v>0</v>
      </c>
      <c r="ACI108">
        <f t="shared" si="3304"/>
        <v>0</v>
      </c>
      <c r="ACJ108">
        <f t="shared" si="3305"/>
        <v>0</v>
      </c>
      <c r="ACK108">
        <f t="shared" si="3306"/>
        <v>0</v>
      </c>
      <c r="ACL108">
        <f t="shared" si="3307"/>
        <v>0</v>
      </c>
      <c r="ACM108">
        <f t="shared" si="3308"/>
        <v>0</v>
      </c>
      <c r="ACN108">
        <f t="shared" si="3309"/>
        <v>0</v>
      </c>
      <c r="ACO108">
        <f t="shared" si="3310"/>
        <v>0</v>
      </c>
      <c r="ACP108">
        <f t="shared" si="3311"/>
        <v>0</v>
      </c>
      <c r="ACQ108">
        <f t="shared" si="3312"/>
        <v>0</v>
      </c>
      <c r="ACR108">
        <f t="shared" si="3313"/>
        <v>0</v>
      </c>
      <c r="ACS108">
        <f t="shared" si="3314"/>
        <v>0</v>
      </c>
      <c r="ACT108">
        <f t="shared" si="3315"/>
        <v>0</v>
      </c>
      <c r="ACU108">
        <f t="shared" si="3316"/>
        <v>0</v>
      </c>
      <c r="ACW108" s="4">
        <f t="shared" si="3317"/>
        <v>180.1</v>
      </c>
      <c r="ACX108" s="4">
        <f t="shared" si="3318"/>
        <v>144</v>
      </c>
      <c r="ACY108" s="4">
        <f t="shared" si="3319"/>
        <v>142.80000000000001</v>
      </c>
      <c r="ACZ108" s="4">
        <f t="shared" si="3320"/>
        <v>0</v>
      </c>
      <c r="ADA108" s="88">
        <f t="shared" si="3321"/>
        <v>8.4852813742385695</v>
      </c>
      <c r="ADB108" s="4">
        <f t="shared" si="3322"/>
        <v>466.90000000000003</v>
      </c>
      <c r="ADC108" s="5">
        <f t="shared" si="3323"/>
        <v>6.0016664352494633</v>
      </c>
      <c r="ADD108" s="5">
        <f t="shared" si="3324"/>
        <v>6.8992753242641358</v>
      </c>
      <c r="ADE108">
        <f t="shared" si="3325"/>
        <v>101.7</v>
      </c>
      <c r="ADF108">
        <f t="shared" si="3326"/>
        <v>40.799999999999997</v>
      </c>
      <c r="ADG108">
        <f t="shared" si="3327"/>
        <v>13</v>
      </c>
      <c r="ADH108">
        <f t="shared" si="3328"/>
        <v>95.8</v>
      </c>
      <c r="ADI108">
        <f t="shared" si="3329"/>
        <v>17.7</v>
      </c>
      <c r="ADJ108">
        <f t="shared" si="3330"/>
        <v>0</v>
      </c>
      <c r="ADK108">
        <f t="shared" si="3331"/>
        <v>32.9</v>
      </c>
      <c r="ADL108">
        <f t="shared" si="3332"/>
        <v>111.1</v>
      </c>
      <c r="ADM108">
        <f t="shared" si="3333"/>
        <v>24.6</v>
      </c>
      <c r="ADN108">
        <f t="shared" si="3334"/>
        <v>29.3</v>
      </c>
      <c r="ADO108">
        <f t="shared" si="3335"/>
        <v>0</v>
      </c>
      <c r="ADP108">
        <f t="shared" si="3336"/>
        <v>0</v>
      </c>
      <c r="ADQ108">
        <f t="shared" si="3337"/>
        <v>0</v>
      </c>
      <c r="ADR108">
        <f t="shared" si="3338"/>
        <v>0</v>
      </c>
      <c r="ADS108">
        <f t="shared" si="3339"/>
        <v>0</v>
      </c>
      <c r="ADT108">
        <f t="shared" si="3340"/>
        <v>0</v>
      </c>
      <c r="ADU108">
        <f t="shared" si="3341"/>
        <v>0</v>
      </c>
      <c r="ADV108">
        <f t="shared" si="3342"/>
        <v>0</v>
      </c>
      <c r="ADW108">
        <f t="shared" si="3343"/>
        <v>0</v>
      </c>
      <c r="ADX108">
        <f t="shared" si="3344"/>
        <v>0</v>
      </c>
      <c r="ADY108">
        <f t="shared" si="3345"/>
        <v>0</v>
      </c>
      <c r="ADZ108">
        <f t="shared" si="3346"/>
        <v>0</v>
      </c>
      <c r="AEA108">
        <f t="shared" si="3347"/>
        <v>0</v>
      </c>
      <c r="AEB108">
        <f t="shared" si="3348"/>
        <v>0</v>
      </c>
      <c r="AEC108">
        <f t="shared" si="3349"/>
        <v>0</v>
      </c>
      <c r="AED108">
        <f t="shared" si="3350"/>
        <v>0</v>
      </c>
      <c r="AEE108">
        <f t="shared" si="3351"/>
        <v>0</v>
      </c>
      <c r="AEF108">
        <f t="shared" si="3352"/>
        <v>0</v>
      </c>
      <c r="AEG108">
        <f t="shared" si="3353"/>
        <v>0</v>
      </c>
      <c r="AEH108">
        <f t="shared" si="3354"/>
        <v>0</v>
      </c>
      <c r="AEI108">
        <f t="shared" si="3355"/>
        <v>0</v>
      </c>
      <c r="AEJ108">
        <f t="shared" si="3356"/>
        <v>0</v>
      </c>
      <c r="AEK108">
        <f t="shared" si="3357"/>
        <v>0</v>
      </c>
      <c r="AEL108">
        <f t="shared" si="3358"/>
        <v>0</v>
      </c>
      <c r="AEM108">
        <f t="shared" si="3359"/>
        <v>0</v>
      </c>
      <c r="AEN108">
        <f t="shared" si="3360"/>
        <v>0</v>
      </c>
      <c r="AEO108">
        <f t="shared" si="3361"/>
        <v>0</v>
      </c>
      <c r="AEP108">
        <f t="shared" si="3362"/>
        <v>0</v>
      </c>
      <c r="AEQ108">
        <f t="shared" si="3363"/>
        <v>0</v>
      </c>
      <c r="AER108">
        <f t="shared" si="3364"/>
        <v>0</v>
      </c>
      <c r="AES108">
        <f t="shared" si="3365"/>
        <v>0</v>
      </c>
      <c r="AET108">
        <f t="shared" si="3366"/>
        <v>0</v>
      </c>
      <c r="AEU108">
        <f t="shared" si="3367"/>
        <v>0</v>
      </c>
      <c r="AEV108">
        <f t="shared" si="3368"/>
        <v>0</v>
      </c>
      <c r="AEW108">
        <f t="shared" si="3369"/>
        <v>0</v>
      </c>
      <c r="AEX108">
        <f t="shared" si="3370"/>
        <v>0</v>
      </c>
      <c r="AEY108">
        <f t="shared" si="3371"/>
        <v>0</v>
      </c>
      <c r="AEZ108">
        <f t="shared" si="3372"/>
        <v>0</v>
      </c>
      <c r="AFA108">
        <f t="shared" si="3373"/>
        <v>0</v>
      </c>
      <c r="AFB108">
        <f t="shared" si="3374"/>
        <v>0</v>
      </c>
      <c r="AFC108">
        <f t="shared" si="3375"/>
        <v>0</v>
      </c>
      <c r="AFD108">
        <f t="shared" si="3376"/>
        <v>0</v>
      </c>
      <c r="AFE108">
        <f t="shared" si="3377"/>
        <v>0</v>
      </c>
      <c r="AFF108">
        <f t="shared" si="3378"/>
        <v>0</v>
      </c>
      <c r="AFG108">
        <f t="shared" si="3379"/>
        <v>0</v>
      </c>
      <c r="AFH108">
        <f t="shared" si="3380"/>
        <v>0</v>
      </c>
      <c r="AFI108">
        <f t="shared" si="3381"/>
        <v>0</v>
      </c>
      <c r="AFJ108">
        <f t="shared" si="3382"/>
        <v>0</v>
      </c>
      <c r="AFK108">
        <f t="shared" si="3383"/>
        <v>0</v>
      </c>
      <c r="AFL108">
        <f t="shared" si="3384"/>
        <v>0</v>
      </c>
      <c r="AFM108">
        <f t="shared" si="3385"/>
        <v>0</v>
      </c>
      <c r="AFN108">
        <f t="shared" si="3386"/>
        <v>0</v>
      </c>
      <c r="AFO108">
        <f t="shared" si="3387"/>
        <v>0</v>
      </c>
      <c r="AFP108">
        <f t="shared" si="3388"/>
        <v>0</v>
      </c>
      <c r="AFQ108">
        <f t="shared" si="3389"/>
        <v>0</v>
      </c>
      <c r="AFR108">
        <f t="shared" si="3390"/>
        <v>0</v>
      </c>
      <c r="AFS108">
        <f t="shared" si="3391"/>
        <v>0</v>
      </c>
      <c r="AFT108">
        <f t="shared" si="3392"/>
        <v>0</v>
      </c>
      <c r="AFU108">
        <f t="shared" si="3393"/>
        <v>0</v>
      </c>
      <c r="AFV108">
        <f t="shared" si="3394"/>
        <v>0</v>
      </c>
      <c r="AFW108">
        <f t="shared" si="3395"/>
        <v>0</v>
      </c>
      <c r="AFX108">
        <f t="shared" si="3396"/>
        <v>0</v>
      </c>
      <c r="AFY108">
        <f t="shared" si="3397"/>
        <v>0</v>
      </c>
      <c r="AFZ108">
        <f t="shared" si="3398"/>
        <v>0</v>
      </c>
      <c r="AGA108">
        <f t="shared" si="3399"/>
        <v>0</v>
      </c>
      <c r="AGB108">
        <f t="shared" si="3400"/>
        <v>0</v>
      </c>
      <c r="AGC108">
        <f t="shared" si="3401"/>
        <v>0</v>
      </c>
      <c r="AGD108">
        <f t="shared" si="3402"/>
        <v>0</v>
      </c>
      <c r="AGE108">
        <f t="shared" si="3403"/>
        <v>0</v>
      </c>
      <c r="AGF108">
        <f t="shared" si="3404"/>
        <v>0</v>
      </c>
      <c r="AGG108">
        <f t="shared" si="3405"/>
        <v>0</v>
      </c>
      <c r="AGH108">
        <f t="shared" si="3406"/>
        <v>0</v>
      </c>
      <c r="AGI108">
        <f t="shared" si="3407"/>
        <v>0</v>
      </c>
      <c r="AGJ108">
        <f t="shared" si="3408"/>
        <v>0</v>
      </c>
      <c r="AGK108">
        <f t="shared" si="3409"/>
        <v>0</v>
      </c>
      <c r="AGM108" s="88">
        <f t="shared" si="3410"/>
        <v>66</v>
      </c>
      <c r="AGN108" s="88">
        <v>66</v>
      </c>
      <c r="AGO108">
        <v>4</v>
      </c>
      <c r="AGP108">
        <f t="shared" si="3411"/>
        <v>4</v>
      </c>
      <c r="AGQ108">
        <f t="shared" si="3412"/>
        <v>4</v>
      </c>
      <c r="AGR108">
        <f t="shared" si="3413"/>
        <v>4</v>
      </c>
      <c r="AGS108">
        <f t="shared" si="3414"/>
        <v>4</v>
      </c>
      <c r="AGT108">
        <f t="shared" si="3415"/>
        <v>4</v>
      </c>
      <c r="AGU108">
        <f t="shared" si="3416"/>
        <v>4</v>
      </c>
      <c r="AGV108">
        <f t="shared" si="3417"/>
        <v>10</v>
      </c>
      <c r="AGW108">
        <f t="shared" si="3418"/>
        <v>9</v>
      </c>
      <c r="AGX108">
        <f t="shared" si="3419"/>
        <v>4</v>
      </c>
      <c r="AGY108">
        <f t="shared" si="3420"/>
        <v>4</v>
      </c>
      <c r="AGZ108">
        <f t="shared" si="3421"/>
        <v>0</v>
      </c>
      <c r="AHA108">
        <f t="shared" si="3422"/>
        <v>0</v>
      </c>
      <c r="AHB108">
        <f t="shared" si="3423"/>
        <v>0</v>
      </c>
      <c r="AHC108">
        <f t="shared" si="3424"/>
        <v>0</v>
      </c>
      <c r="AHD108">
        <f t="shared" si="3425"/>
        <v>0</v>
      </c>
      <c r="AHE108">
        <f t="shared" si="3426"/>
        <v>0</v>
      </c>
      <c r="AHF108">
        <f t="shared" si="3427"/>
        <v>0</v>
      </c>
      <c r="AHG108">
        <f t="shared" si="3428"/>
        <v>0</v>
      </c>
      <c r="AHH108">
        <f t="shared" si="3429"/>
        <v>0</v>
      </c>
      <c r="AHI108">
        <f t="shared" si="3430"/>
        <v>0</v>
      </c>
      <c r="AHJ108">
        <f t="shared" si="3431"/>
        <v>0</v>
      </c>
      <c r="AHK108">
        <f t="shared" si="3432"/>
        <v>0</v>
      </c>
      <c r="AHL108">
        <f t="shared" si="3433"/>
        <v>0</v>
      </c>
      <c r="AHM108">
        <f t="shared" si="3434"/>
        <v>0</v>
      </c>
      <c r="AHN108">
        <f t="shared" si="3435"/>
        <v>0</v>
      </c>
      <c r="AHO108">
        <f t="shared" si="3436"/>
        <v>0</v>
      </c>
      <c r="AHP108">
        <f t="shared" si="3437"/>
        <v>0</v>
      </c>
      <c r="AHQ108">
        <f t="shared" si="3438"/>
        <v>0</v>
      </c>
      <c r="AHR108">
        <f t="shared" si="3439"/>
        <v>0</v>
      </c>
      <c r="AHS108">
        <f t="shared" si="3440"/>
        <v>0</v>
      </c>
      <c r="AHT108">
        <f t="shared" si="3441"/>
        <v>0</v>
      </c>
      <c r="AHU108">
        <f t="shared" si="3442"/>
        <v>0</v>
      </c>
      <c r="AHV108">
        <f t="shared" si="3443"/>
        <v>0</v>
      </c>
      <c r="AHW108">
        <f t="shared" si="3444"/>
        <v>0</v>
      </c>
      <c r="AHX108">
        <f t="shared" si="3445"/>
        <v>0</v>
      </c>
      <c r="AHY108">
        <f t="shared" si="3446"/>
        <v>0</v>
      </c>
      <c r="AHZ108">
        <f t="shared" si="3447"/>
        <v>0</v>
      </c>
      <c r="AIA108">
        <f t="shared" si="3448"/>
        <v>0</v>
      </c>
      <c r="AIB108">
        <f t="shared" si="3449"/>
        <v>0</v>
      </c>
      <c r="AIC108">
        <f t="shared" si="3450"/>
        <v>0</v>
      </c>
      <c r="AID108">
        <f t="shared" si="3451"/>
        <v>0</v>
      </c>
      <c r="AIE108">
        <f t="shared" si="3452"/>
        <v>0</v>
      </c>
      <c r="AIF108">
        <f t="shared" si="3453"/>
        <v>0</v>
      </c>
      <c r="AIG108">
        <f t="shared" si="3454"/>
        <v>0</v>
      </c>
      <c r="AIH108">
        <f t="shared" si="3455"/>
        <v>0</v>
      </c>
      <c r="AII108">
        <f t="shared" si="3456"/>
        <v>0</v>
      </c>
      <c r="AIJ108">
        <f t="shared" si="3457"/>
        <v>0</v>
      </c>
      <c r="AIK108">
        <f t="shared" si="3458"/>
        <v>0</v>
      </c>
      <c r="AIL108">
        <f t="shared" si="3459"/>
        <v>0</v>
      </c>
      <c r="AIM108">
        <f t="shared" si="3460"/>
        <v>0</v>
      </c>
      <c r="AIN108">
        <f t="shared" si="3461"/>
        <v>0</v>
      </c>
      <c r="AIO108">
        <f t="shared" si="3462"/>
        <v>0</v>
      </c>
      <c r="AIP108">
        <f t="shared" si="3463"/>
        <v>0</v>
      </c>
      <c r="AIQ108">
        <f t="shared" si="3464"/>
        <v>0</v>
      </c>
      <c r="AIR108">
        <f t="shared" si="3465"/>
        <v>0</v>
      </c>
      <c r="AIS108">
        <f t="shared" si="3466"/>
        <v>0</v>
      </c>
      <c r="AIT108">
        <f t="shared" si="3467"/>
        <v>0</v>
      </c>
      <c r="AIU108">
        <f t="shared" si="3468"/>
        <v>0</v>
      </c>
      <c r="AIV108">
        <f t="shared" si="3469"/>
        <v>0</v>
      </c>
      <c r="AIW108">
        <f t="shared" si="3470"/>
        <v>0</v>
      </c>
      <c r="AIX108">
        <f t="shared" si="3471"/>
        <v>0</v>
      </c>
      <c r="AIY108">
        <f t="shared" si="3472"/>
        <v>0</v>
      </c>
      <c r="AIZ108">
        <f t="shared" si="3473"/>
        <v>0</v>
      </c>
      <c r="AJA108">
        <f t="shared" si="3474"/>
        <v>0</v>
      </c>
      <c r="AJB108">
        <f t="shared" si="3475"/>
        <v>0</v>
      </c>
      <c r="AJC108">
        <f t="shared" si="3476"/>
        <v>0</v>
      </c>
      <c r="AJD108">
        <f t="shared" si="3477"/>
        <v>0</v>
      </c>
      <c r="AJE108">
        <f t="shared" si="3478"/>
        <v>0</v>
      </c>
      <c r="AJF108">
        <f t="shared" si="3479"/>
        <v>0</v>
      </c>
      <c r="AJG108">
        <f t="shared" si="3480"/>
        <v>0</v>
      </c>
      <c r="AJH108">
        <f t="shared" si="3481"/>
        <v>0</v>
      </c>
      <c r="AJI108">
        <f t="shared" si="3482"/>
        <v>0</v>
      </c>
      <c r="AJJ108">
        <f t="shared" si="3483"/>
        <v>0</v>
      </c>
      <c r="AJK108">
        <f t="shared" si="3484"/>
        <v>0</v>
      </c>
      <c r="AJL108">
        <f t="shared" si="3485"/>
        <v>0</v>
      </c>
      <c r="AJM108">
        <f t="shared" si="3486"/>
        <v>0</v>
      </c>
      <c r="AJN108">
        <f t="shared" si="3487"/>
        <v>0</v>
      </c>
      <c r="AJO108">
        <f t="shared" si="3488"/>
        <v>0</v>
      </c>
      <c r="AJP108">
        <f t="shared" si="3489"/>
        <v>0</v>
      </c>
      <c r="AJQ108">
        <f t="shared" si="3490"/>
        <v>0</v>
      </c>
      <c r="AJR108">
        <f t="shared" si="3491"/>
        <v>0</v>
      </c>
      <c r="AJS108">
        <f t="shared" si="3492"/>
        <v>0</v>
      </c>
      <c r="AJT108">
        <f t="shared" si="3493"/>
        <v>0</v>
      </c>
      <c r="AJU108">
        <f t="shared" si="3494"/>
        <v>0</v>
      </c>
      <c r="AJV108">
        <f t="shared" si="3495"/>
        <v>0</v>
      </c>
      <c r="AJX108">
        <v>40</v>
      </c>
      <c r="AJY108">
        <v>1</v>
      </c>
      <c r="AJZ108">
        <v>1</v>
      </c>
      <c r="AKA108">
        <f t="shared" si="3496"/>
        <v>1</v>
      </c>
      <c r="AKB108">
        <f t="shared" si="3497"/>
        <v>1</v>
      </c>
      <c r="AKC108">
        <f t="shared" si="3498"/>
        <v>1</v>
      </c>
      <c r="AKD108">
        <f t="shared" si="3499"/>
        <v>4</v>
      </c>
      <c r="AKE108">
        <f t="shared" si="3500"/>
        <v>8</v>
      </c>
      <c r="AKF108">
        <f t="shared" si="3501"/>
        <v>8</v>
      </c>
      <c r="AKG108">
        <f t="shared" si="3502"/>
        <v>1</v>
      </c>
      <c r="AKH108">
        <f t="shared" si="3503"/>
        <v>0</v>
      </c>
      <c r="AKI108">
        <f t="shared" si="3504"/>
        <v>0</v>
      </c>
      <c r="AKJ108">
        <f t="shared" si="3505"/>
        <v>0</v>
      </c>
      <c r="AKK108">
        <f t="shared" si="3506"/>
        <v>0</v>
      </c>
      <c r="AKL108">
        <f t="shared" si="3507"/>
        <v>0</v>
      </c>
      <c r="AKM108">
        <f t="shared" si="3508"/>
        <v>0</v>
      </c>
      <c r="AKN108">
        <f t="shared" si="3509"/>
        <v>0</v>
      </c>
      <c r="AKO108">
        <f t="shared" si="3510"/>
        <v>0</v>
      </c>
      <c r="AKP108">
        <f t="shared" si="3511"/>
        <v>0</v>
      </c>
      <c r="AKQ108">
        <f t="shared" si="3512"/>
        <v>0</v>
      </c>
      <c r="AKR108">
        <f t="shared" si="3513"/>
        <v>0</v>
      </c>
      <c r="AKS108">
        <f t="shared" si="3514"/>
        <v>0</v>
      </c>
      <c r="AKT108">
        <f t="shared" si="3515"/>
        <v>0</v>
      </c>
      <c r="AKU108">
        <f t="shared" si="3516"/>
        <v>0</v>
      </c>
      <c r="AKV108">
        <f t="shared" si="3517"/>
        <v>0</v>
      </c>
      <c r="AKW108">
        <f t="shared" si="3518"/>
        <v>0</v>
      </c>
      <c r="AKX108">
        <f t="shared" si="3519"/>
        <v>0</v>
      </c>
      <c r="AKY108">
        <f t="shared" si="3520"/>
        <v>0</v>
      </c>
      <c r="AKZ108">
        <f t="shared" si="3521"/>
        <v>0</v>
      </c>
      <c r="ALA108">
        <f t="shared" si="3522"/>
        <v>0</v>
      </c>
      <c r="ALB108">
        <f t="shared" si="3523"/>
        <v>0</v>
      </c>
      <c r="ALC108">
        <f t="shared" si="3524"/>
        <v>0</v>
      </c>
      <c r="ALD108">
        <f t="shared" si="3525"/>
        <v>0</v>
      </c>
      <c r="ALE108">
        <f t="shared" si="3526"/>
        <v>0</v>
      </c>
      <c r="ALF108">
        <f t="shared" si="3527"/>
        <v>0</v>
      </c>
      <c r="ALG108">
        <f t="shared" si="3528"/>
        <v>0</v>
      </c>
      <c r="ALH108">
        <f t="shared" si="3529"/>
        <v>0</v>
      </c>
      <c r="ALI108">
        <f t="shared" si="3530"/>
        <v>0</v>
      </c>
      <c r="ALJ108">
        <f t="shared" si="3531"/>
        <v>0</v>
      </c>
      <c r="ALK108">
        <f t="shared" si="3532"/>
        <v>0</v>
      </c>
      <c r="ALL108">
        <f t="shared" si="3533"/>
        <v>0</v>
      </c>
      <c r="ALM108">
        <f t="shared" si="3534"/>
        <v>0</v>
      </c>
      <c r="ALN108">
        <f t="shared" si="3535"/>
        <v>0</v>
      </c>
      <c r="ALO108">
        <f t="shared" si="3536"/>
        <v>0</v>
      </c>
      <c r="ALP108">
        <f t="shared" si="3537"/>
        <v>0</v>
      </c>
      <c r="ALQ108">
        <f t="shared" si="3538"/>
        <v>0</v>
      </c>
      <c r="ALR108">
        <f t="shared" si="3539"/>
        <v>0</v>
      </c>
      <c r="ALS108">
        <f t="shared" si="3540"/>
        <v>0</v>
      </c>
      <c r="ALT108">
        <f t="shared" si="3541"/>
        <v>0</v>
      </c>
      <c r="ALU108">
        <f t="shared" si="3542"/>
        <v>0</v>
      </c>
      <c r="ALV108">
        <f t="shared" si="3543"/>
        <v>0</v>
      </c>
      <c r="ALW108">
        <f t="shared" si="3544"/>
        <v>0</v>
      </c>
      <c r="ALX108">
        <f t="shared" si="3545"/>
        <v>0</v>
      </c>
      <c r="ALY108">
        <f t="shared" si="3546"/>
        <v>0</v>
      </c>
      <c r="ALZ108">
        <f t="shared" si="3547"/>
        <v>0</v>
      </c>
      <c r="AMA108">
        <f t="shared" si="3548"/>
        <v>0</v>
      </c>
      <c r="AMB108">
        <f t="shared" si="3549"/>
        <v>0</v>
      </c>
      <c r="AMC108">
        <f t="shared" si="3550"/>
        <v>0</v>
      </c>
      <c r="AMD108">
        <f t="shared" si="3551"/>
        <v>0</v>
      </c>
      <c r="AME108">
        <f t="shared" si="3552"/>
        <v>0</v>
      </c>
      <c r="AMF108">
        <f t="shared" si="3553"/>
        <v>0</v>
      </c>
      <c r="AMG108">
        <f t="shared" si="3554"/>
        <v>0</v>
      </c>
      <c r="AMH108">
        <f t="shared" si="3555"/>
        <v>0</v>
      </c>
      <c r="AMI108">
        <f t="shared" si="3556"/>
        <v>0</v>
      </c>
      <c r="AMJ108">
        <f t="shared" si="3557"/>
        <v>0</v>
      </c>
      <c r="AMK108">
        <f t="shared" si="3558"/>
        <v>0</v>
      </c>
      <c r="AML108">
        <f t="shared" si="3559"/>
        <v>0</v>
      </c>
      <c r="AMM108">
        <f t="shared" si="3560"/>
        <v>0</v>
      </c>
      <c r="AMN108">
        <f t="shared" si="3561"/>
        <v>0</v>
      </c>
      <c r="AMO108">
        <f t="shared" si="3562"/>
        <v>0</v>
      </c>
      <c r="AMP108">
        <f t="shared" si="3563"/>
        <v>0</v>
      </c>
      <c r="AMQ108">
        <f t="shared" si="3564"/>
        <v>0</v>
      </c>
      <c r="AMR108">
        <f t="shared" si="3565"/>
        <v>0</v>
      </c>
      <c r="AMS108">
        <f t="shared" si="3566"/>
        <v>0</v>
      </c>
      <c r="AMT108">
        <f t="shared" si="3567"/>
        <v>0</v>
      </c>
      <c r="AMU108">
        <f t="shared" si="3568"/>
        <v>0</v>
      </c>
      <c r="AMV108">
        <f t="shared" si="3569"/>
        <v>0</v>
      </c>
      <c r="AMW108">
        <f t="shared" si="3570"/>
        <v>0</v>
      </c>
      <c r="AMX108">
        <f t="shared" si="3571"/>
        <v>0</v>
      </c>
      <c r="AMY108">
        <f t="shared" si="3572"/>
        <v>0</v>
      </c>
      <c r="AMZ108">
        <f t="shared" si="3573"/>
        <v>0</v>
      </c>
      <c r="ANA108">
        <f t="shared" si="3574"/>
        <v>0</v>
      </c>
      <c r="ANB108">
        <f t="shared" si="3575"/>
        <v>0</v>
      </c>
      <c r="ANC108">
        <f t="shared" si="3576"/>
        <v>0</v>
      </c>
      <c r="AND108">
        <f t="shared" si="3577"/>
        <v>0</v>
      </c>
      <c r="ANR108" s="4">
        <v>1669</v>
      </c>
      <c r="ANS108" s="4">
        <f t="shared" si="3578"/>
        <v>1669</v>
      </c>
      <c r="ANU108" s="4">
        <v>1682</v>
      </c>
      <c r="ANV108" t="str">
        <f t="shared" si="3579"/>
        <v>1687</v>
      </c>
      <c r="ANW108" t="str">
        <f t="shared" si="3580"/>
        <v>1686</v>
      </c>
      <c r="ANX108" t="str">
        <f t="shared" si="3581"/>
        <v>1683</v>
      </c>
      <c r="ANY108" t="str">
        <f t="shared" si="3582"/>
        <v>1698</v>
      </c>
      <c r="ANZ108" t="str">
        <f t="shared" si="3583"/>
        <v>1683</v>
      </c>
      <c r="AOA108" t="str">
        <f t="shared" si="3584"/>
        <v>1670</v>
      </c>
      <c r="AOB108" t="str">
        <f t="shared" si="3585"/>
        <v>1662</v>
      </c>
      <c r="AOC108" t="str">
        <f t="shared" si="3586"/>
        <v>1677</v>
      </c>
      <c r="AOD108" t="str">
        <f t="shared" si="3587"/>
        <v>1670</v>
      </c>
      <c r="AOE108" t="str">
        <f t="shared" si="3588"/>
        <v>1669</v>
      </c>
      <c r="AOF108" t="str">
        <f t="shared" si="3589"/>
        <v>1669</v>
      </c>
      <c r="AOG108" t="str">
        <f t="shared" si="3590"/>
        <v>1669</v>
      </c>
      <c r="AOH108" t="str">
        <f t="shared" si="3591"/>
        <v>1669</v>
      </c>
      <c r="AOI108" t="str">
        <f t="shared" si="3592"/>
        <v>1669</v>
      </c>
      <c r="AOJ108" t="str">
        <f t="shared" si="3593"/>
        <v>1669</v>
      </c>
      <c r="AOK108" t="str">
        <f t="shared" si="3594"/>
        <v>1669</v>
      </c>
      <c r="AOL108" t="str">
        <f t="shared" si="3595"/>
        <v>1669</v>
      </c>
      <c r="AOM108" t="str">
        <f t="shared" si="3596"/>
        <v>1669</v>
      </c>
      <c r="AON108" t="str">
        <f t="shared" si="3597"/>
        <v>1669</v>
      </c>
      <c r="AOO108" t="str">
        <f t="shared" si="3598"/>
        <v>1669</v>
      </c>
      <c r="AOP108" t="str">
        <f t="shared" si="3599"/>
        <v>1669</v>
      </c>
      <c r="AOQ108" t="str">
        <f t="shared" si="3600"/>
        <v>1669</v>
      </c>
      <c r="AOR108" t="str">
        <f t="shared" si="3601"/>
        <v>1669</v>
      </c>
      <c r="AOS108" t="str">
        <f t="shared" si="3602"/>
        <v>1669</v>
      </c>
      <c r="AOT108" t="str">
        <f t="shared" si="3603"/>
        <v>1669</v>
      </c>
      <c r="AOU108" t="str">
        <f t="shared" si="3604"/>
        <v>1669</v>
      </c>
      <c r="AOV108" t="str">
        <f t="shared" si="3605"/>
        <v>1669</v>
      </c>
      <c r="AOW108" t="str">
        <f t="shared" si="3606"/>
        <v>1669</v>
      </c>
      <c r="AOX108" t="str">
        <f t="shared" si="3607"/>
        <v>1669</v>
      </c>
      <c r="AOY108" t="str">
        <f t="shared" si="3608"/>
        <v>1669</v>
      </c>
      <c r="AOZ108" t="str">
        <f t="shared" si="3609"/>
        <v>1669</v>
      </c>
      <c r="APA108" t="str">
        <f t="shared" si="3610"/>
        <v>1669</v>
      </c>
      <c r="APB108" t="str">
        <f t="shared" si="3611"/>
        <v>1669</v>
      </c>
      <c r="APC108" t="str">
        <f t="shared" si="3612"/>
        <v>1669</v>
      </c>
      <c r="APD108" t="str">
        <f t="shared" si="3613"/>
        <v>1669</v>
      </c>
      <c r="APE108" t="str">
        <f t="shared" si="3614"/>
        <v>1669</v>
      </c>
      <c r="APF108" t="str">
        <f t="shared" si="3615"/>
        <v>1669</v>
      </c>
      <c r="APG108" t="str">
        <f t="shared" si="3616"/>
        <v>1669</v>
      </c>
      <c r="APH108" t="str">
        <f t="shared" si="3617"/>
        <v>1669</v>
      </c>
      <c r="API108" t="str">
        <f t="shared" si="3618"/>
        <v>1669</v>
      </c>
      <c r="APJ108" t="str">
        <f t="shared" si="3619"/>
        <v>1669</v>
      </c>
      <c r="APK108" t="str">
        <f t="shared" si="3620"/>
        <v>1669</v>
      </c>
      <c r="APL108" t="str">
        <f t="shared" si="3621"/>
        <v>1669</v>
      </c>
      <c r="APM108" t="str">
        <f t="shared" si="3622"/>
        <v>1669</v>
      </c>
      <c r="APN108" t="str">
        <f t="shared" si="3623"/>
        <v>1669</v>
      </c>
      <c r="APO108" t="str">
        <f t="shared" si="3624"/>
        <v>1669</v>
      </c>
      <c r="APP108" t="str">
        <f t="shared" si="3625"/>
        <v>1669</v>
      </c>
      <c r="APQ108" t="str">
        <f t="shared" si="3626"/>
        <v>1669</v>
      </c>
      <c r="APR108" t="str">
        <f t="shared" si="3627"/>
        <v>1669</v>
      </c>
      <c r="APS108" t="str">
        <f t="shared" si="3628"/>
        <v>1669</v>
      </c>
      <c r="APT108" t="str">
        <f t="shared" si="3629"/>
        <v>1669</v>
      </c>
      <c r="APU108" t="str">
        <f t="shared" si="3630"/>
        <v>1669</v>
      </c>
      <c r="APV108" t="str">
        <f t="shared" si="3631"/>
        <v>1669</v>
      </c>
      <c r="APW108" t="str">
        <f t="shared" si="3632"/>
        <v>1669</v>
      </c>
      <c r="APX108" t="str">
        <f t="shared" si="3633"/>
        <v>1669</v>
      </c>
      <c r="APY108" t="str">
        <f t="shared" si="3634"/>
        <v>1669</v>
      </c>
      <c r="APZ108" t="str">
        <f t="shared" si="3635"/>
        <v>1669</v>
      </c>
      <c r="AQA108" t="str">
        <f t="shared" si="3636"/>
        <v>1669</v>
      </c>
      <c r="AQB108" t="str">
        <f t="shared" si="3637"/>
        <v>1669</v>
      </c>
      <c r="AQC108" t="str">
        <f t="shared" si="3638"/>
        <v>1669</v>
      </c>
      <c r="AQD108" t="str">
        <f t="shared" si="3639"/>
        <v>1669</v>
      </c>
      <c r="AQE108" t="str">
        <f t="shared" si="3640"/>
        <v>1669</v>
      </c>
      <c r="AQF108" t="str">
        <f t="shared" si="3641"/>
        <v>1669</v>
      </c>
      <c r="AQG108" t="str">
        <f t="shared" si="3642"/>
        <v>1669</v>
      </c>
      <c r="AQH108" t="str">
        <f t="shared" si="3643"/>
        <v>1669</v>
      </c>
      <c r="AQI108" t="str">
        <f t="shared" si="3644"/>
        <v>1669</v>
      </c>
      <c r="AQJ108" t="str">
        <f t="shared" si="3645"/>
        <v>1669</v>
      </c>
      <c r="AQK108" t="str">
        <f t="shared" si="3646"/>
        <v>1669</v>
      </c>
      <c r="AQL108" t="str">
        <f t="shared" si="3647"/>
        <v>1669</v>
      </c>
      <c r="AQM108" t="str">
        <f t="shared" si="3648"/>
        <v>1669</v>
      </c>
      <c r="AQN108" t="str">
        <f t="shared" si="3649"/>
        <v>1669</v>
      </c>
      <c r="AQO108" t="str">
        <f t="shared" si="3650"/>
        <v>1669</v>
      </c>
      <c r="AQP108" t="str">
        <f t="shared" si="3651"/>
        <v>1669</v>
      </c>
      <c r="AQQ108" t="str">
        <f t="shared" si="3652"/>
        <v>1669</v>
      </c>
      <c r="AQR108" t="str">
        <f t="shared" si="3653"/>
        <v>1669</v>
      </c>
      <c r="AQS108" t="str">
        <f t="shared" si="3654"/>
        <v>1669</v>
      </c>
      <c r="AQT108" t="str">
        <f t="shared" si="3655"/>
        <v>1669</v>
      </c>
      <c r="AQU108" t="str">
        <f t="shared" si="3656"/>
        <v>1669</v>
      </c>
      <c r="AQV108" t="str">
        <f t="shared" si="3657"/>
        <v>1669</v>
      </c>
      <c r="AQW108" t="str">
        <f t="shared" si="3658"/>
        <v>1669</v>
      </c>
      <c r="AQX108" t="str">
        <f t="shared" si="3659"/>
        <v>1669</v>
      </c>
      <c r="AQY108" t="str">
        <f t="shared" si="3660"/>
        <v>1669</v>
      </c>
      <c r="AQZ108" t="str">
        <f t="shared" si="3661"/>
        <v>1669</v>
      </c>
      <c r="ARA108" t="str">
        <f t="shared" si="3662"/>
        <v>1669</v>
      </c>
      <c r="ARB108" t="str">
        <f t="shared" si="3663"/>
        <v>1669</v>
      </c>
      <c r="ARC108">
        <v>1682</v>
      </c>
      <c r="ARH108" s="5"/>
    </row>
    <row r="109" spans="1:1152" x14ac:dyDescent="0.2">
      <c r="A109">
        <v>4</v>
      </c>
      <c r="B109" s="13" t="s">
        <v>386</v>
      </c>
      <c r="C109" s="20">
        <f>VLOOKUP(A109, Rankings!$A$2:$AN$161, 40, FALSE)</f>
        <v>107</v>
      </c>
      <c r="D109" s="2" t="s">
        <v>413</v>
      </c>
      <c r="F109" s="4">
        <v>14</v>
      </c>
      <c r="G109" s="4">
        <v>3</v>
      </c>
      <c r="I109" s="5">
        <f t="shared" si="2748"/>
        <v>9</v>
      </c>
      <c r="L109" t="s">
        <v>1763</v>
      </c>
      <c r="M109" t="s">
        <v>2076</v>
      </c>
      <c r="N109" t="s">
        <v>2357</v>
      </c>
      <c r="O109" t="s">
        <v>2667</v>
      </c>
      <c r="P109" t="s">
        <v>2856</v>
      </c>
      <c r="Q109" t="s">
        <v>3092</v>
      </c>
      <c r="R109" t="s">
        <v>3322</v>
      </c>
      <c r="S109" t="s">
        <v>3596</v>
      </c>
      <c r="T109" t="s">
        <v>3859</v>
      </c>
      <c r="U109" t="s">
        <v>10</v>
      </c>
      <c r="V109" t="s">
        <v>10</v>
      </c>
      <c r="W109" t="str">
        <f>Rankings!D108</f>
        <v>-</v>
      </c>
      <c r="X109" t="s">
        <v>10</v>
      </c>
      <c r="Y109" t="s">
        <v>10</v>
      </c>
      <c r="Z109" t="s">
        <v>10</v>
      </c>
      <c r="AA109" t="s">
        <v>10</v>
      </c>
      <c r="AB109" t="s">
        <v>10</v>
      </c>
      <c r="AC109" t="s">
        <v>10</v>
      </c>
      <c r="AD109" t="s">
        <v>10</v>
      </c>
      <c r="AE109" t="s">
        <v>10</v>
      </c>
      <c r="AF109" t="s">
        <v>10</v>
      </c>
      <c r="AG109" t="s">
        <v>10</v>
      </c>
      <c r="AH109" t="s">
        <v>10</v>
      </c>
      <c r="AI109" t="s">
        <v>10</v>
      </c>
      <c r="AJ109" t="s">
        <v>10</v>
      </c>
      <c r="AK109" t="s">
        <v>10</v>
      </c>
      <c r="AL109" t="s">
        <v>10</v>
      </c>
      <c r="AM109" t="s">
        <v>10</v>
      </c>
      <c r="AN109" t="s">
        <v>10</v>
      </c>
      <c r="AO109" t="s">
        <v>10</v>
      </c>
      <c r="AP109" t="s">
        <v>10</v>
      </c>
      <c r="AQ109" t="s">
        <v>10</v>
      </c>
      <c r="AR109" t="s">
        <v>10</v>
      </c>
      <c r="AS109" t="s">
        <v>10</v>
      </c>
      <c r="AT109" t="s">
        <v>10</v>
      </c>
      <c r="AU109" t="s">
        <v>10</v>
      </c>
      <c r="AV109" t="s">
        <v>10</v>
      </c>
      <c r="AW109" t="s">
        <v>10</v>
      </c>
      <c r="AX109" t="s">
        <v>10</v>
      </c>
      <c r="AY109" t="s">
        <v>10</v>
      </c>
      <c r="AZ109" t="s">
        <v>10</v>
      </c>
      <c r="BA109" t="s">
        <v>10</v>
      </c>
      <c r="BB109" t="s">
        <v>10</v>
      </c>
      <c r="BC109" t="s">
        <v>10</v>
      </c>
      <c r="BD109" t="s">
        <v>10</v>
      </c>
      <c r="BE109" t="s">
        <v>10</v>
      </c>
      <c r="BF109" t="s">
        <v>10</v>
      </c>
      <c r="BG109" t="s">
        <v>10</v>
      </c>
      <c r="BH109" t="s">
        <v>10</v>
      </c>
      <c r="BI109" t="s">
        <v>10</v>
      </c>
      <c r="BJ109" t="s">
        <v>10</v>
      </c>
      <c r="BK109" t="s">
        <v>10</v>
      </c>
      <c r="BL109" t="s">
        <v>10</v>
      </c>
      <c r="BM109" t="s">
        <v>10</v>
      </c>
      <c r="BN109" t="s">
        <v>10</v>
      </c>
      <c r="BO109" t="s">
        <v>10</v>
      </c>
      <c r="BP109" t="s">
        <v>10</v>
      </c>
      <c r="BQ109" t="s">
        <v>10</v>
      </c>
      <c r="BR109" t="s">
        <v>10</v>
      </c>
      <c r="BS109" t="s">
        <v>10</v>
      </c>
      <c r="BT109" t="s">
        <v>10</v>
      </c>
      <c r="BU109" t="s">
        <v>10</v>
      </c>
      <c r="BV109" t="s">
        <v>10</v>
      </c>
      <c r="BW109" t="s">
        <v>10</v>
      </c>
      <c r="BX109" t="s">
        <v>10</v>
      </c>
      <c r="BY109" t="s">
        <v>10</v>
      </c>
      <c r="BZ109" t="s">
        <v>10</v>
      </c>
      <c r="CA109" t="s">
        <v>10</v>
      </c>
      <c r="CB109" t="s">
        <v>10</v>
      </c>
      <c r="CC109" t="s">
        <v>10</v>
      </c>
      <c r="CD109" t="s">
        <v>10</v>
      </c>
      <c r="CE109" t="s">
        <v>10</v>
      </c>
      <c r="CF109" t="s">
        <v>10</v>
      </c>
      <c r="CG109" t="s">
        <v>10</v>
      </c>
      <c r="CH109" t="s">
        <v>10</v>
      </c>
      <c r="CI109" t="s">
        <v>10</v>
      </c>
      <c r="CJ109" t="s">
        <v>10</v>
      </c>
      <c r="CK109" t="s">
        <v>10</v>
      </c>
      <c r="CL109" t="s">
        <v>10</v>
      </c>
      <c r="CM109" t="s">
        <v>10</v>
      </c>
      <c r="CN109" t="s">
        <v>10</v>
      </c>
      <c r="CO109" t="s">
        <v>10</v>
      </c>
      <c r="CP109" t="s">
        <v>10</v>
      </c>
      <c r="CQ109" t="s">
        <v>10</v>
      </c>
      <c r="CR109" t="s">
        <v>10</v>
      </c>
      <c r="CT109" s="4">
        <f t="shared" si="2749"/>
        <v>2</v>
      </c>
      <c r="CU109" s="4">
        <f t="shared" si="2750"/>
        <v>0</v>
      </c>
      <c r="CV109" s="4">
        <f t="shared" si="2751"/>
        <v>0</v>
      </c>
      <c r="CW109" s="4">
        <f t="shared" si="2752"/>
        <v>3</v>
      </c>
      <c r="CX109" s="4">
        <f t="shared" si="2753"/>
        <v>1</v>
      </c>
      <c r="CY109" s="4">
        <f t="shared" si="2754"/>
        <v>0</v>
      </c>
      <c r="CZ109" s="4">
        <f t="shared" si="2755"/>
        <v>0</v>
      </c>
      <c r="DA109" s="4">
        <f t="shared" si="2756"/>
        <v>1</v>
      </c>
      <c r="DB109" s="4">
        <f t="shared" si="2757"/>
        <v>0</v>
      </c>
      <c r="DC109" s="4">
        <f t="shared" si="2758"/>
        <v>0</v>
      </c>
      <c r="DD109" s="4">
        <f t="shared" si="2759"/>
        <v>0</v>
      </c>
      <c r="DE109" s="4">
        <f t="shared" si="2760"/>
        <v>2</v>
      </c>
      <c r="DF109" s="4">
        <f t="shared" si="2761"/>
        <v>0</v>
      </c>
      <c r="DG109" s="4">
        <f t="shared" si="2762"/>
        <v>0</v>
      </c>
      <c r="DH109" s="4">
        <f t="shared" si="2763"/>
        <v>0</v>
      </c>
      <c r="DI109" s="152">
        <f t="shared" si="2764"/>
        <v>0</v>
      </c>
      <c r="DJ109" s="153">
        <f t="shared" si="2765"/>
        <v>2</v>
      </c>
      <c r="DK109" s="4">
        <f t="shared" si="2766"/>
        <v>3</v>
      </c>
      <c r="DL109" s="4">
        <f t="shared" si="2767"/>
        <v>1</v>
      </c>
      <c r="DM109" s="4">
        <f t="shared" si="2768"/>
        <v>1</v>
      </c>
      <c r="DN109" s="4">
        <f t="shared" si="2769"/>
        <v>0</v>
      </c>
      <c r="DO109" s="4">
        <f t="shared" si="2770"/>
        <v>2</v>
      </c>
      <c r="DP109" s="4">
        <f t="shared" si="2771"/>
        <v>0</v>
      </c>
      <c r="DQ109" s="4">
        <f t="shared" si="2772"/>
        <v>0</v>
      </c>
      <c r="DR109" s="4">
        <f t="shared" si="2773"/>
        <v>7</v>
      </c>
      <c r="DS109" s="4">
        <f t="shared" si="2774"/>
        <v>5</v>
      </c>
      <c r="DT109" s="4">
        <f t="shared" si="2775"/>
        <v>0</v>
      </c>
      <c r="DU109" t="str">
        <f t="shared" si="2776"/>
        <v>0R</v>
      </c>
      <c r="DV109" t="str">
        <f t="shared" si="2777"/>
        <v>3R</v>
      </c>
      <c r="DW109" t="str">
        <f t="shared" si="2778"/>
        <v>3R</v>
      </c>
      <c r="DX109" t="str">
        <f t="shared" si="2779"/>
        <v>0S</v>
      </c>
      <c r="DY109" t="str">
        <f t="shared" si="2780"/>
        <v>0S</v>
      </c>
      <c r="DZ109" t="str">
        <f t="shared" si="2781"/>
        <v>0R</v>
      </c>
      <c r="EA109" t="str">
        <f t="shared" si="2782"/>
        <v>3L</v>
      </c>
      <c r="EB109" t="str">
        <f t="shared" si="2783"/>
        <v>0L</v>
      </c>
      <c r="EC109" t="str">
        <f t="shared" si="2784"/>
        <v>0R</v>
      </c>
      <c r="ED109">
        <f t="shared" si="2785"/>
        <v>0</v>
      </c>
      <c r="EE109">
        <f t="shared" si="2786"/>
        <v>0</v>
      </c>
      <c r="EF109">
        <f t="shared" si="2787"/>
        <v>0</v>
      </c>
      <c r="EG109">
        <f t="shared" si="2788"/>
        <v>0</v>
      </c>
      <c r="EH109">
        <f t="shared" si="2789"/>
        <v>0</v>
      </c>
      <c r="EI109">
        <f t="shared" si="2790"/>
        <v>0</v>
      </c>
      <c r="EJ109">
        <f t="shared" si="2791"/>
        <v>0</v>
      </c>
      <c r="EK109">
        <f t="shared" si="2792"/>
        <v>0</v>
      </c>
      <c r="EL109">
        <f t="shared" si="2793"/>
        <v>0</v>
      </c>
      <c r="EM109">
        <f t="shared" si="2794"/>
        <v>0</v>
      </c>
      <c r="EN109">
        <f t="shared" si="2795"/>
        <v>0</v>
      </c>
      <c r="EO109">
        <f t="shared" si="2796"/>
        <v>0</v>
      </c>
      <c r="EP109">
        <f t="shared" si="2797"/>
        <v>0</v>
      </c>
      <c r="EQ109">
        <f t="shared" si="2798"/>
        <v>0</v>
      </c>
      <c r="ER109">
        <f t="shared" si="2799"/>
        <v>0</v>
      </c>
      <c r="ES109">
        <f t="shared" si="2800"/>
        <v>0</v>
      </c>
      <c r="ET109">
        <f t="shared" si="2801"/>
        <v>0</v>
      </c>
      <c r="EU109">
        <f t="shared" si="2802"/>
        <v>0</v>
      </c>
      <c r="EV109">
        <f t="shared" si="2803"/>
        <v>0</v>
      </c>
      <c r="EW109">
        <f t="shared" si="2804"/>
        <v>0</v>
      </c>
      <c r="EX109">
        <f t="shared" si="2805"/>
        <v>0</v>
      </c>
      <c r="EY109">
        <f t="shared" si="2806"/>
        <v>0</v>
      </c>
      <c r="EZ109">
        <f t="shared" si="2807"/>
        <v>0</v>
      </c>
      <c r="FA109">
        <f t="shared" si="2808"/>
        <v>0</v>
      </c>
      <c r="FB109">
        <f t="shared" si="2809"/>
        <v>0</v>
      </c>
      <c r="FC109">
        <f t="shared" si="2810"/>
        <v>0</v>
      </c>
      <c r="FD109">
        <f t="shared" si="2811"/>
        <v>0</v>
      </c>
      <c r="FE109">
        <f t="shared" si="2812"/>
        <v>0</v>
      </c>
      <c r="FF109">
        <f t="shared" si="2813"/>
        <v>0</v>
      </c>
      <c r="FG109">
        <f t="shared" si="2814"/>
        <v>0</v>
      </c>
      <c r="FH109">
        <f t="shared" si="2815"/>
        <v>0</v>
      </c>
      <c r="FI109">
        <f t="shared" si="2816"/>
        <v>0</v>
      </c>
      <c r="FJ109">
        <f t="shared" si="2817"/>
        <v>0</v>
      </c>
      <c r="FK109">
        <f t="shared" si="2818"/>
        <v>0</v>
      </c>
      <c r="FL109">
        <f t="shared" si="2819"/>
        <v>0</v>
      </c>
      <c r="FM109">
        <f t="shared" si="2820"/>
        <v>0</v>
      </c>
      <c r="FN109">
        <f t="shared" si="2821"/>
        <v>0</v>
      </c>
      <c r="FO109">
        <f t="shared" si="2822"/>
        <v>0</v>
      </c>
      <c r="FP109">
        <f t="shared" si="2823"/>
        <v>0</v>
      </c>
      <c r="FQ109">
        <f t="shared" si="2824"/>
        <v>0</v>
      </c>
      <c r="FR109">
        <f t="shared" si="2825"/>
        <v>0</v>
      </c>
      <c r="FS109">
        <f t="shared" si="2826"/>
        <v>0</v>
      </c>
      <c r="FT109">
        <f t="shared" si="2827"/>
        <v>0</v>
      </c>
      <c r="FU109">
        <f t="shared" si="2828"/>
        <v>0</v>
      </c>
      <c r="FV109">
        <f t="shared" si="2829"/>
        <v>0</v>
      </c>
      <c r="FW109">
        <f t="shared" si="2830"/>
        <v>0</v>
      </c>
      <c r="FX109">
        <f t="shared" si="2831"/>
        <v>0</v>
      </c>
      <c r="FY109">
        <f t="shared" si="2832"/>
        <v>0</v>
      </c>
      <c r="FZ109">
        <f t="shared" si="2833"/>
        <v>0</v>
      </c>
      <c r="GA109">
        <f t="shared" si="2834"/>
        <v>0</v>
      </c>
      <c r="GB109">
        <f t="shared" si="2835"/>
        <v>0</v>
      </c>
      <c r="GC109">
        <f t="shared" si="2836"/>
        <v>0</v>
      </c>
      <c r="GD109">
        <f t="shared" si="2837"/>
        <v>0</v>
      </c>
      <c r="GE109">
        <f t="shared" si="2838"/>
        <v>0</v>
      </c>
      <c r="GF109">
        <f t="shared" si="2839"/>
        <v>0</v>
      </c>
      <c r="GG109">
        <f t="shared" si="2840"/>
        <v>0</v>
      </c>
      <c r="GH109">
        <f t="shared" si="2841"/>
        <v>0</v>
      </c>
      <c r="GI109">
        <f t="shared" si="2842"/>
        <v>0</v>
      </c>
      <c r="GJ109">
        <f t="shared" si="2843"/>
        <v>0</v>
      </c>
      <c r="GK109">
        <f t="shared" si="2844"/>
        <v>0</v>
      </c>
      <c r="GL109">
        <f t="shared" si="2845"/>
        <v>0</v>
      </c>
      <c r="GM109">
        <f t="shared" si="2846"/>
        <v>0</v>
      </c>
      <c r="GN109">
        <f t="shared" si="2847"/>
        <v>0</v>
      </c>
      <c r="GO109">
        <f t="shared" si="2848"/>
        <v>0</v>
      </c>
      <c r="GP109">
        <f t="shared" si="2849"/>
        <v>0</v>
      </c>
      <c r="GQ109">
        <f t="shared" si="2850"/>
        <v>0</v>
      </c>
      <c r="GR109">
        <f t="shared" si="2851"/>
        <v>0</v>
      </c>
      <c r="GS109">
        <f t="shared" si="2852"/>
        <v>0</v>
      </c>
      <c r="GT109">
        <f t="shared" si="2853"/>
        <v>0</v>
      </c>
      <c r="GU109">
        <f t="shared" si="2854"/>
        <v>0</v>
      </c>
      <c r="GV109">
        <f t="shared" si="2855"/>
        <v>0</v>
      </c>
      <c r="GW109">
        <f t="shared" si="2856"/>
        <v>0</v>
      </c>
      <c r="GX109">
        <f t="shared" si="2857"/>
        <v>0</v>
      </c>
      <c r="GY109">
        <f t="shared" si="2858"/>
        <v>0</v>
      </c>
      <c r="GZ109">
        <f t="shared" si="2859"/>
        <v>0</v>
      </c>
      <c r="HA109">
        <f t="shared" si="2860"/>
        <v>0</v>
      </c>
      <c r="HB109" s="176" t="s">
        <v>314</v>
      </c>
      <c r="HC109" s="89">
        <f t="shared" si="2861"/>
        <v>298.8953778646989</v>
      </c>
      <c r="HD109" s="89">
        <f t="shared" si="2862"/>
        <v>112.55650222015929</v>
      </c>
      <c r="HE109" s="89">
        <f t="shared" si="2863"/>
        <v>160.05469656036144</v>
      </c>
      <c r="HF109" s="89">
        <f t="shared" si="2864"/>
        <v>0</v>
      </c>
      <c r="HH109" s="88">
        <f t="shared" si="2865"/>
        <v>571.50657664521964</v>
      </c>
      <c r="HI109" s="88">
        <f t="shared" si="2866"/>
        <v>80.027348280180718</v>
      </c>
      <c r="HK109">
        <f>IFERROR(VLOOKUP(_xlfn.NUMBERVALUE(MID(L109, SEARCH("!", L109)+1, SEARCH("+", L109)-SEARCH("!", L109)-1)), Rankings!$A$2:$BK$161, 63, FALSE),0)</f>
        <v>64.86107196588901</v>
      </c>
      <c r="HL109">
        <f>IFERROR(VLOOKUP(_xlfn.NUMBERVALUE(MID(M109, SEARCH("!", M109)+1, SEARCH("+", M109)-SEARCH("!", M109)-1)), Rankings!$A$2:$BK$161, 63, FALSE),0)</f>
        <v>53.409929416713148</v>
      </c>
      <c r="HM109">
        <f>IFERROR(VLOOKUP(_xlfn.NUMBERVALUE(MID(N109, SEARCH("!", N109)+1, SEARCH("+", N109)-SEARCH("!", N109)-1)), Rankings!$A$2:$BK$161, 63, FALSE),0)</f>
        <v>50.308757958347982</v>
      </c>
      <c r="HN109">
        <f>IFERROR(VLOOKUP(_xlfn.NUMBERVALUE(MID(O109, SEARCH("!", O109)+1, SEARCH("+", O109)-SEARCH("!", O109)-1)), Rankings!$A$2:$BK$161, 63, FALSE),0)</f>
        <v>83.315382295648959</v>
      </c>
      <c r="HO109">
        <f>IFERROR(VLOOKUP(_xlfn.NUMBERVALUE(MID(P109, SEARCH("!", P109)+1, SEARCH("+", P109)-SEARCH("!", P109)-1)), Rankings!$A$2:$BK$161, 63, FALSE),0)</f>
        <v>76.739314264712476</v>
      </c>
      <c r="HP109">
        <f>IFERROR(VLOOKUP(_xlfn.NUMBERVALUE(MID(Q109, SEARCH("!", Q109)+1, SEARCH("+", Q109)-SEARCH("!", Q109)-1)), Rankings!$A$2:$BK$161, 63, FALSE),0)</f>
        <v>52.895559263236841</v>
      </c>
      <c r="HQ109">
        <f>IFERROR(VLOOKUP(_xlfn.NUMBERVALUE(MID(R109, SEARCH("!", R109)+1, SEARCH("+", R109)-SEARCH("!", R109)-1)), Rankings!$A$2:$BK$161, 63, FALSE),0)</f>
        <v>64.86107196588901</v>
      </c>
      <c r="HR109">
        <f>IFERROR(VLOOKUP(_xlfn.NUMBERVALUE(MID(S109, SEARCH("!", S109)+1, SEARCH("+", S109)-SEARCH("!", S109)-1)), Rankings!$A$2:$BK$161, 63, FALSE),0)</f>
        <v>47.695430254270278</v>
      </c>
      <c r="HS109">
        <f>IFERROR(VLOOKUP(_xlfn.NUMBERVALUE(MID(T109, SEARCH("!", T109)+1, SEARCH("+", T109)-SEARCH("!", T109)-1)), Rankings!$A$2:$BK$161, 63, FALSE),0)</f>
        <v>77.420059260511906</v>
      </c>
      <c r="HT109">
        <f>IFERROR(VLOOKUP(_xlfn.NUMBERVALUE(MID(U109, SEARCH("!", U109)+1, SEARCH("+", U109)-SEARCH("!", U109)-1)), Rankings!$A$2:$BK$161, 63, FALSE),0)</f>
        <v>0</v>
      </c>
      <c r="HU109">
        <f>IFERROR(VLOOKUP(_xlfn.NUMBERVALUE(MID(V109, SEARCH("!", V109)+1, SEARCH("+", V109)-SEARCH("!", V109)-1)), Rankings!$A$2:$BK$161, 63, FALSE),0)</f>
        <v>0</v>
      </c>
      <c r="HV109">
        <f>IFERROR(VLOOKUP(_xlfn.NUMBERVALUE(MID(W109, SEARCH("!", W109)+1, SEARCH("+", W109)-SEARCH("!", W109)-1)), Rankings!$A$2:$BK$161, 63, FALSE),0)</f>
        <v>0</v>
      </c>
      <c r="HW109">
        <f>IFERROR(VLOOKUP(_xlfn.NUMBERVALUE(MID(X109, SEARCH("!", X109)+1, SEARCH("+", X109)-SEARCH("!", X109)-1)), Rankings!$A$2:$BK$161, 63, FALSE),0)</f>
        <v>0</v>
      </c>
      <c r="HX109">
        <f>IFERROR(VLOOKUP(_xlfn.NUMBERVALUE(MID(Y109, SEARCH("!", Y109)+1, SEARCH("+", Y109)-SEARCH("!", Y109)-1)), Rankings!$A$2:$BK$161, 63, FALSE),0)</f>
        <v>0</v>
      </c>
      <c r="HY109">
        <f>IFERROR(VLOOKUP(_xlfn.NUMBERVALUE(MID(Z109, SEARCH("!", Z109)+1, SEARCH("+", Z109)-SEARCH("!", Z109)-1)), Rankings!$A$2:$BK$161, 63, FALSE),0)</f>
        <v>0</v>
      </c>
      <c r="HZ109">
        <f>IFERROR(VLOOKUP(_xlfn.NUMBERVALUE(MID(AA109, SEARCH("!", AA109)+1, SEARCH("+", AA109)-SEARCH("!", AA109)-1)), Rankings!$A$2:$BK$161, 63, FALSE),0)</f>
        <v>0</v>
      </c>
      <c r="IA109">
        <f>IFERROR(VLOOKUP(_xlfn.NUMBERVALUE(MID(AB109, SEARCH("!", AB109)+1, SEARCH("+", AB109)-SEARCH("!", AB109)-1)), Rankings!$A$2:$BK$161, 63, FALSE),0)</f>
        <v>0</v>
      </c>
      <c r="IB109">
        <f>IFERROR(VLOOKUP(_xlfn.NUMBERVALUE(MID(AC109, SEARCH("!", AC109)+1, SEARCH("+", AC109)-SEARCH("!", AC109)-1)), Rankings!$A$2:$BK$161, 63, FALSE),0)</f>
        <v>0</v>
      </c>
      <c r="IC109">
        <f>IFERROR(VLOOKUP(_xlfn.NUMBERVALUE(MID(AD109, SEARCH("!", AD109)+1, SEARCH("+", AD109)-SEARCH("!", AD109)-1)), Rankings!$A$2:$BK$161, 63, FALSE),0)</f>
        <v>0</v>
      </c>
      <c r="ID109">
        <f>IFERROR(VLOOKUP(_xlfn.NUMBERVALUE(MID(AE109, SEARCH("!", AE109)+1, SEARCH("+", AE109)-SEARCH("!", AE109)-1)), Rankings!$A$2:$BK$161, 63, FALSE),0)</f>
        <v>0</v>
      </c>
      <c r="IE109">
        <f>IFERROR(VLOOKUP(_xlfn.NUMBERVALUE(MID(AF109, SEARCH("!", AF109)+1, SEARCH("+", AF109)-SEARCH("!", AF109)-1)), Rankings!$A$2:$BK$161, 63, FALSE),0)</f>
        <v>0</v>
      </c>
      <c r="IF109">
        <f>IFERROR(VLOOKUP(_xlfn.NUMBERVALUE(MID(AG109, SEARCH("!", AG109)+1, SEARCH("+", AG109)-SEARCH("!", AG109)-1)), Rankings!$A$2:$BK$161, 63, FALSE),0)</f>
        <v>0</v>
      </c>
      <c r="IG109">
        <f>IFERROR(VLOOKUP(_xlfn.NUMBERVALUE(MID(AH109, SEARCH("!", AH109)+1, SEARCH("+", AH109)-SEARCH("!", AH109)-1)), Rankings!$A$2:$BK$161, 63, FALSE),0)</f>
        <v>0</v>
      </c>
      <c r="IH109">
        <f>IFERROR(VLOOKUP(_xlfn.NUMBERVALUE(MID(AI109, SEARCH("!", AI109)+1, SEARCH("+", AI109)-SEARCH("!", AI109)-1)), Rankings!$A$2:$BK$161, 63, FALSE),0)</f>
        <v>0</v>
      </c>
      <c r="II109">
        <f>IFERROR(VLOOKUP(_xlfn.NUMBERVALUE(MID(AJ109, SEARCH("!", AJ109)+1, SEARCH("+", AJ109)-SEARCH("!", AJ109)-1)), Rankings!$A$2:$BK$161, 63, FALSE),0)</f>
        <v>0</v>
      </c>
      <c r="IJ109">
        <f>IFERROR(VLOOKUP(_xlfn.NUMBERVALUE(MID(AK109, SEARCH("!", AK109)+1, SEARCH("+", AK109)-SEARCH("!", AK109)-1)), Rankings!$A$2:$BK$161, 63, FALSE),0)</f>
        <v>0</v>
      </c>
      <c r="IK109">
        <f>IFERROR(VLOOKUP(_xlfn.NUMBERVALUE(MID(AL109, SEARCH("!", AL109)+1, SEARCH("+", AL109)-SEARCH("!", AL109)-1)), Rankings!$A$2:$BK$161, 63, FALSE),0)</f>
        <v>0</v>
      </c>
      <c r="IL109">
        <f>IFERROR(VLOOKUP(_xlfn.NUMBERVALUE(MID(AM109, SEARCH("!", AM109)+1, SEARCH("+", AM109)-SEARCH("!", AM109)-1)), Rankings!$A$2:$BK$161, 63, FALSE),0)</f>
        <v>0</v>
      </c>
      <c r="IM109">
        <f>IFERROR(VLOOKUP(_xlfn.NUMBERVALUE(MID(AN109, SEARCH("!", AN109)+1, SEARCH("+", AN109)-SEARCH("!", AN109)-1)), Rankings!$A$2:$BK$161, 63, FALSE),0)</f>
        <v>0</v>
      </c>
      <c r="IN109">
        <f>IFERROR(VLOOKUP(_xlfn.NUMBERVALUE(MID(AO109, SEARCH("!", AO109)+1, SEARCH("+", AO109)-SEARCH("!", AO109)-1)), Rankings!$A$2:$BK$161, 63, FALSE),0)</f>
        <v>0</v>
      </c>
      <c r="IO109">
        <f>IFERROR(VLOOKUP(_xlfn.NUMBERVALUE(MID(AP109, SEARCH("!", AP109)+1, SEARCH("+", AP109)-SEARCH("!", AP109)-1)), Rankings!$A$2:$BK$161, 63, FALSE),0)</f>
        <v>0</v>
      </c>
      <c r="IP109">
        <f>IFERROR(VLOOKUP(_xlfn.NUMBERVALUE(MID(AQ109, SEARCH("!", AQ109)+1, SEARCH("+", AQ109)-SEARCH("!", AQ109)-1)), Rankings!$A$2:$BK$161, 63, FALSE),0)</f>
        <v>0</v>
      </c>
      <c r="IQ109">
        <f>IFERROR(VLOOKUP(_xlfn.NUMBERVALUE(MID(AR109, SEARCH("!", AR109)+1, SEARCH("+", AR109)-SEARCH("!", AR109)-1)), Rankings!$A$2:$BK$161, 63, FALSE),0)</f>
        <v>0</v>
      </c>
      <c r="IR109">
        <f>IFERROR(VLOOKUP(_xlfn.NUMBERVALUE(MID(AS109, SEARCH("!", AS109)+1, SEARCH("+", AS109)-SEARCH("!", AS109)-1)), Rankings!$A$2:$BK$161, 63, FALSE),0)</f>
        <v>0</v>
      </c>
      <c r="IS109">
        <f>IFERROR(VLOOKUP(_xlfn.NUMBERVALUE(MID(AT109, SEARCH("!", AT109)+1, SEARCH("+", AT109)-SEARCH("!", AT109)-1)), Rankings!$A$2:$BK$161, 63, FALSE),0)</f>
        <v>0</v>
      </c>
      <c r="IT109">
        <f>IFERROR(VLOOKUP(_xlfn.NUMBERVALUE(MID(AU109, SEARCH("!", AU109)+1, SEARCH("+", AU109)-SEARCH("!", AU109)-1)), Rankings!$A$2:$BK$161, 63, FALSE),0)</f>
        <v>0</v>
      </c>
      <c r="IU109">
        <f>IFERROR(VLOOKUP(_xlfn.NUMBERVALUE(MID(AV109, SEARCH("!", AV109)+1, SEARCH("+", AV109)-SEARCH("!", AV109)-1)), Rankings!$A$2:$BK$161, 63, FALSE),0)</f>
        <v>0</v>
      </c>
      <c r="IV109">
        <f>IFERROR(VLOOKUP(_xlfn.NUMBERVALUE(MID(AW109, SEARCH("!", AW109)+1, SEARCH("+", AW109)-SEARCH("!", AW109)-1)), Rankings!$A$2:$BK$161, 63, FALSE),0)</f>
        <v>0</v>
      </c>
      <c r="IW109">
        <f>IFERROR(VLOOKUP(_xlfn.NUMBERVALUE(MID(AX109, SEARCH("!", AX109)+1, SEARCH("+", AX109)-SEARCH("!", AX109)-1)), Rankings!$A$2:$BK$161, 63, FALSE),0)</f>
        <v>0</v>
      </c>
      <c r="IX109">
        <f>IFERROR(VLOOKUP(_xlfn.NUMBERVALUE(MID(AY109, SEARCH("!", AY109)+1, SEARCH("+", AY109)-SEARCH("!", AY109)-1)), Rankings!$A$2:$BK$161, 63, FALSE),0)</f>
        <v>0</v>
      </c>
      <c r="IY109">
        <f>IFERROR(VLOOKUP(_xlfn.NUMBERVALUE(MID(AZ109, SEARCH("!", AZ109)+1, SEARCH("+", AZ109)-SEARCH("!", AZ109)-1)), Rankings!$A$2:$BK$161, 63, FALSE),0)</f>
        <v>0</v>
      </c>
      <c r="IZ109">
        <f>IFERROR(VLOOKUP(_xlfn.NUMBERVALUE(MID(BA109, SEARCH("!", BA109)+1, SEARCH("+", BA109)-SEARCH("!", BA109)-1)), Rankings!$A$2:$BK$161, 63, FALSE),0)</f>
        <v>0</v>
      </c>
      <c r="JA109">
        <f>IFERROR(VLOOKUP(_xlfn.NUMBERVALUE(MID(BB109, SEARCH("!", BB109)+1, SEARCH("+", BB109)-SEARCH("!", BB109)-1)), Rankings!$A$2:$BK$161, 63, FALSE),0)</f>
        <v>0</v>
      </c>
      <c r="JB109">
        <f>IFERROR(VLOOKUP(_xlfn.NUMBERVALUE(MID(BC109, SEARCH("!", BC109)+1, SEARCH("+", BC109)-SEARCH("!", BC109)-1)), Rankings!$A$2:$BK$161, 63, FALSE),0)</f>
        <v>0</v>
      </c>
      <c r="JC109">
        <f>IFERROR(VLOOKUP(_xlfn.NUMBERVALUE(MID(BD109, SEARCH("!", BD109)+1, SEARCH("+", BD109)-SEARCH("!", BD109)-1)), Rankings!$A$2:$BK$161, 63, FALSE),0)</f>
        <v>0</v>
      </c>
      <c r="JD109">
        <f>IFERROR(VLOOKUP(_xlfn.NUMBERVALUE(MID(BE109, SEARCH("!", BE109)+1, SEARCH("+", BE109)-SEARCH("!", BE109)-1)), Rankings!$A$2:$BK$161, 63, FALSE),0)</f>
        <v>0</v>
      </c>
      <c r="JE109">
        <f>IFERROR(VLOOKUP(_xlfn.NUMBERVALUE(MID(BF109, SEARCH("!", BF109)+1, SEARCH("+", BF109)-SEARCH("!", BF109)-1)), Rankings!$A$2:$BK$161, 63, FALSE),0)</f>
        <v>0</v>
      </c>
      <c r="JF109">
        <f>IFERROR(VLOOKUP(_xlfn.NUMBERVALUE(MID(BG109, SEARCH("!", BG109)+1, SEARCH("+", BG109)-SEARCH("!", BG109)-1)), Rankings!$A$2:$BK$161, 63, FALSE),0)</f>
        <v>0</v>
      </c>
      <c r="JG109">
        <f>IFERROR(VLOOKUP(_xlfn.NUMBERVALUE(MID(BH109, SEARCH("!", BH109)+1, SEARCH("+", BH109)-SEARCH("!", BH109)-1)), Rankings!$A$2:$BK$161, 63, FALSE),0)</f>
        <v>0</v>
      </c>
      <c r="JH109">
        <f>IFERROR(VLOOKUP(_xlfn.NUMBERVALUE(MID(BI109, SEARCH("!", BI109)+1, SEARCH("+", BI109)-SEARCH("!", BI109)-1)), Rankings!$A$2:$BK$161, 63, FALSE),0)</f>
        <v>0</v>
      </c>
      <c r="JI109">
        <f>IFERROR(VLOOKUP(_xlfn.NUMBERVALUE(MID(BJ109, SEARCH("!", BJ109)+1, SEARCH("+", BJ109)-SEARCH("!", BJ109)-1)), Rankings!$A$2:$BK$161, 63, FALSE),0)</f>
        <v>0</v>
      </c>
      <c r="JJ109">
        <f>IFERROR(VLOOKUP(_xlfn.NUMBERVALUE(MID(BK109, SEARCH("!", BK109)+1, SEARCH("+", BK109)-SEARCH("!", BK109)-1)), Rankings!$A$2:$BK$161, 63, FALSE),0)</f>
        <v>0</v>
      </c>
      <c r="JK109">
        <f>IFERROR(VLOOKUP(_xlfn.NUMBERVALUE(MID(BL109, SEARCH("!", BL109)+1, SEARCH("+", BL109)-SEARCH("!", BL109)-1)), Rankings!$A$2:$BK$161, 63, FALSE),0)</f>
        <v>0</v>
      </c>
      <c r="JL109">
        <f>IFERROR(VLOOKUP(_xlfn.NUMBERVALUE(MID(BM109, SEARCH("!", BM109)+1, SEARCH("+", BM109)-SEARCH("!", BM109)-1)), Rankings!$A$2:$BK$161, 63, FALSE),0)</f>
        <v>0</v>
      </c>
      <c r="JM109">
        <f>IFERROR(VLOOKUP(_xlfn.NUMBERVALUE(MID(BN109, SEARCH("!", BN109)+1, SEARCH("+", BN109)-SEARCH("!", BN109)-1)), Rankings!$A$2:$BK$161, 63, FALSE),0)</f>
        <v>0</v>
      </c>
      <c r="JN109">
        <f>IFERROR(VLOOKUP(_xlfn.NUMBERVALUE(MID(BO109, SEARCH("!", BO109)+1, SEARCH("+", BO109)-SEARCH("!", BO109)-1)), Rankings!$A$2:$BK$161, 63, FALSE),0)</f>
        <v>0</v>
      </c>
      <c r="JO109">
        <f>IFERROR(VLOOKUP(_xlfn.NUMBERVALUE(MID(BP109, SEARCH("!", BP109)+1, SEARCH("+", BP109)-SEARCH("!", BP109)-1)), Rankings!$A$2:$BK$161, 63, FALSE),0)</f>
        <v>0</v>
      </c>
      <c r="JP109">
        <f>IFERROR(VLOOKUP(_xlfn.NUMBERVALUE(MID(BQ109, SEARCH("!", BQ109)+1, SEARCH("+", BQ109)-SEARCH("!", BQ109)-1)), Rankings!$A$2:$BK$161, 63, FALSE),0)</f>
        <v>0</v>
      </c>
      <c r="JQ109">
        <f>IFERROR(VLOOKUP(_xlfn.NUMBERVALUE(MID(BR109, SEARCH("!", BR109)+1, SEARCH("+", BR109)-SEARCH("!", BR109)-1)), Rankings!$A$2:$BK$161, 63, FALSE),0)</f>
        <v>0</v>
      </c>
      <c r="JR109">
        <f>IFERROR(VLOOKUP(_xlfn.NUMBERVALUE(MID(BS109, SEARCH("!", BS109)+1, SEARCH("+", BS109)-SEARCH("!", BS109)-1)), Rankings!$A$2:$BK$161, 63, FALSE),0)</f>
        <v>0</v>
      </c>
      <c r="JS109">
        <f>IFERROR(VLOOKUP(_xlfn.NUMBERVALUE(MID(BT109, SEARCH("!", BT109)+1, SEARCH("+", BT109)-SEARCH("!", BT109)-1)), Rankings!$A$2:$BK$161, 63, FALSE),0)</f>
        <v>0</v>
      </c>
      <c r="JT109">
        <f>IFERROR(VLOOKUP(_xlfn.NUMBERVALUE(MID(BU109, SEARCH("!", BU109)+1, SEARCH("+", BU109)-SEARCH("!", BU109)-1)), Rankings!$A$2:$BK$161, 63, FALSE),0)</f>
        <v>0</v>
      </c>
      <c r="JU109">
        <f>IFERROR(VLOOKUP(_xlfn.NUMBERVALUE(MID(BV109, SEARCH("!", BV109)+1, SEARCH("+", BV109)-SEARCH("!", BV109)-1)), Rankings!$A$2:$BK$161, 63, FALSE),0)</f>
        <v>0</v>
      </c>
      <c r="JV109">
        <f>IFERROR(VLOOKUP(_xlfn.NUMBERVALUE(MID(BW109, SEARCH("!", BW109)+1, SEARCH("+", BW109)-SEARCH("!", BW109)-1)), Rankings!$A$2:$BK$161, 63, FALSE),0)</f>
        <v>0</v>
      </c>
      <c r="JW109">
        <f>IFERROR(VLOOKUP(_xlfn.NUMBERVALUE(MID(BX109, SEARCH("!", BX109)+1, SEARCH("+", BX109)-SEARCH("!", BX109)-1)), Rankings!$A$2:$BK$161, 63, FALSE),0)</f>
        <v>0</v>
      </c>
      <c r="JX109">
        <f>IFERROR(VLOOKUP(_xlfn.NUMBERVALUE(MID(BY109, SEARCH("!", BY109)+1, SEARCH("+", BY109)-SEARCH("!", BY109)-1)), Rankings!$A$2:$BK$161, 63, FALSE),0)</f>
        <v>0</v>
      </c>
      <c r="JY109">
        <f>IFERROR(VLOOKUP(_xlfn.NUMBERVALUE(MID(BZ109, SEARCH("!", BZ109)+1, SEARCH("+", BZ109)-SEARCH("!", BZ109)-1)), Rankings!$A$2:$BK$161, 63, FALSE),0)</f>
        <v>0</v>
      </c>
      <c r="JZ109">
        <f>IFERROR(VLOOKUP(_xlfn.NUMBERVALUE(MID(CA109, SEARCH("!", CA109)+1, SEARCH("+", CA109)-SEARCH("!", CA109)-1)), Rankings!$A$2:$BK$161, 63, FALSE),0)</f>
        <v>0</v>
      </c>
      <c r="KA109">
        <f>IFERROR(VLOOKUP(_xlfn.NUMBERVALUE(MID(CB109, SEARCH("!", CB109)+1, SEARCH("+", CB109)-SEARCH("!", CB109)-1)), Rankings!$A$2:$BK$161, 63, FALSE),0)</f>
        <v>0</v>
      </c>
      <c r="KB109">
        <f>IFERROR(VLOOKUP(_xlfn.NUMBERVALUE(MID(CC109, SEARCH("!", CC109)+1, SEARCH("+", CC109)-SEARCH("!", CC109)-1)), Rankings!$A$2:$BK$161, 63, FALSE),0)</f>
        <v>0</v>
      </c>
      <c r="KC109">
        <f>IFERROR(VLOOKUP(_xlfn.NUMBERVALUE(MID(CD109, SEARCH("!", CD109)+1, SEARCH("+", CD109)-SEARCH("!", CD109)-1)), Rankings!$A$2:$BK$161, 63, FALSE),0)</f>
        <v>0</v>
      </c>
      <c r="KD109">
        <f>IFERROR(VLOOKUP(_xlfn.NUMBERVALUE(MID(CE109, SEARCH("!", CE109)+1, SEARCH("+", CE109)-SEARCH("!", CE109)-1)), Rankings!$A$2:$BK$161, 63, FALSE),0)</f>
        <v>0</v>
      </c>
      <c r="KE109">
        <f>IFERROR(VLOOKUP(_xlfn.NUMBERVALUE(MID(CF109, SEARCH("!", CF109)+1, SEARCH("+", CF109)-SEARCH("!", CF109)-1)), Rankings!$A$2:$BK$161, 63, FALSE),0)</f>
        <v>0</v>
      </c>
      <c r="KF109">
        <f>IFERROR(VLOOKUP(_xlfn.NUMBERVALUE(MID(CG109, SEARCH("!", CG109)+1, SEARCH("+", CG109)-SEARCH("!", CG109)-1)), Rankings!$A$2:$BK$161, 63, FALSE),0)</f>
        <v>0</v>
      </c>
      <c r="KG109">
        <f>IFERROR(VLOOKUP(_xlfn.NUMBERVALUE(MID(CH109, SEARCH("!", CH109)+1, SEARCH("+", CH109)-SEARCH("!", CH109)-1)), Rankings!$A$2:$BK$161, 63, FALSE),0)</f>
        <v>0</v>
      </c>
      <c r="KH109">
        <f>IFERROR(VLOOKUP(_xlfn.NUMBERVALUE(MID(CI109, SEARCH("!", CI109)+1, SEARCH("+", CI109)-SEARCH("!", CI109)-1)), Rankings!$A$2:$BK$161, 63, FALSE),0)</f>
        <v>0</v>
      </c>
      <c r="KI109">
        <f>IFERROR(VLOOKUP(_xlfn.NUMBERVALUE(MID(CJ109, SEARCH("!", CJ109)+1, SEARCH("+", CJ109)-SEARCH("!", CJ109)-1)), Rankings!$A$2:$BK$161, 63, FALSE),0)</f>
        <v>0</v>
      </c>
      <c r="KJ109">
        <f>IFERROR(VLOOKUP(_xlfn.NUMBERVALUE(MID(CK109, SEARCH("!", CK109)+1, SEARCH("+", CK109)-SEARCH("!", CK109)-1)), Rankings!$A$2:$BK$161, 63, FALSE),0)</f>
        <v>0</v>
      </c>
      <c r="KK109">
        <f>IFERROR(VLOOKUP(_xlfn.NUMBERVALUE(MID(CL109, SEARCH("!", CL109)+1, SEARCH("+", CL109)-SEARCH("!", CL109)-1)), Rankings!$A$2:$BK$161, 63, FALSE),0)</f>
        <v>0</v>
      </c>
      <c r="KL109">
        <f>IFERROR(VLOOKUP(_xlfn.NUMBERVALUE(MID(CM109, SEARCH("!", CM109)+1, SEARCH("+", CM109)-SEARCH("!", CM109)-1)), Rankings!$A$2:$BK$161, 63, FALSE),0)</f>
        <v>0</v>
      </c>
      <c r="KM109">
        <f>IFERROR(VLOOKUP(_xlfn.NUMBERVALUE(MID(CN109, SEARCH("!", CN109)+1, SEARCH("+", CN109)-SEARCH("!", CN109)-1)), Rankings!$A$2:$BK$161, 63, FALSE),0)</f>
        <v>0</v>
      </c>
      <c r="KN109">
        <f>IFERROR(VLOOKUP(_xlfn.NUMBERVALUE(MID(CO109, SEARCH("!", CO109)+1, SEARCH("+", CO109)-SEARCH("!", CO109)-1)), Rankings!$A$2:$BK$161, 63, FALSE),0)</f>
        <v>0</v>
      </c>
      <c r="KO109">
        <f>IFERROR(VLOOKUP(_xlfn.NUMBERVALUE(MID(CP109, SEARCH("!", CP109)+1, SEARCH("+", CP109)-SEARCH("!", CP109)-1)), Rankings!$A$2:$BK$161, 63, FALSE),0)</f>
        <v>0</v>
      </c>
      <c r="KP109">
        <f>IFERROR(VLOOKUP(_xlfn.NUMBERVALUE(MID(CQ109, SEARCH("!", CQ109)+1, SEARCH("+", CQ109)-SEARCH("!", CQ109)-1)), Rankings!$A$2:$BK$161, 63, FALSE),0)</f>
        <v>0</v>
      </c>
      <c r="KQ109">
        <f>IFERROR(VLOOKUP(_xlfn.NUMBERVALUE(MID(CR109, SEARCH("!", CR109)+1, SEARCH("+", CR109)-SEARCH("!", CR109)-1)), Rankings!$A$2:$BK$161, 63, FALSE),0)</f>
        <v>0</v>
      </c>
      <c r="KS109" s="4">
        <f t="shared" si="2867"/>
        <v>173</v>
      </c>
      <c r="KT109" s="4">
        <f t="shared" si="2868"/>
        <v>41</v>
      </c>
      <c r="KU109" s="4">
        <f t="shared" si="2869"/>
        <v>43</v>
      </c>
      <c r="KV109" s="4">
        <f t="shared" si="2870"/>
        <v>0</v>
      </c>
      <c r="KY109" s="4">
        <f t="shared" si="2871"/>
        <v>257</v>
      </c>
      <c r="KZ109" s="4"/>
      <c r="LB109">
        <f t="shared" si="2872"/>
        <v>45</v>
      </c>
      <c r="LC109">
        <f t="shared" si="2873"/>
        <v>41</v>
      </c>
      <c r="LD109">
        <f t="shared" si="2874"/>
        <v>52</v>
      </c>
      <c r="LE109">
        <f t="shared" si="2875"/>
        <v>36</v>
      </c>
      <c r="LF109">
        <f t="shared" si="2876"/>
        <v>7</v>
      </c>
      <c r="LG109">
        <f t="shared" si="2877"/>
        <v>25</v>
      </c>
      <c r="LH109">
        <f t="shared" si="2878"/>
        <v>20</v>
      </c>
      <c r="LI109">
        <f t="shared" si="2879"/>
        <v>21</v>
      </c>
      <c r="LJ109">
        <f t="shared" si="2880"/>
        <v>10</v>
      </c>
      <c r="LK109">
        <f t="shared" si="2881"/>
        <v>0</v>
      </c>
      <c r="LL109">
        <f t="shared" si="2882"/>
        <v>0</v>
      </c>
      <c r="LM109">
        <f t="shared" si="2883"/>
        <v>0</v>
      </c>
      <c r="LN109">
        <f t="shared" si="2884"/>
        <v>0</v>
      </c>
      <c r="LO109">
        <f t="shared" si="2885"/>
        <v>0</v>
      </c>
      <c r="LP109">
        <f t="shared" si="2886"/>
        <v>0</v>
      </c>
      <c r="LQ109">
        <f t="shared" si="2887"/>
        <v>0</v>
      </c>
      <c r="LR109">
        <f t="shared" si="2888"/>
        <v>0</v>
      </c>
      <c r="LS109">
        <f t="shared" si="2889"/>
        <v>0</v>
      </c>
      <c r="LT109">
        <f t="shared" si="2890"/>
        <v>0</v>
      </c>
      <c r="LU109">
        <f t="shared" si="2891"/>
        <v>0</v>
      </c>
      <c r="LV109">
        <f t="shared" si="2892"/>
        <v>0</v>
      </c>
      <c r="LW109">
        <f t="shared" si="2893"/>
        <v>0</v>
      </c>
      <c r="LX109">
        <f t="shared" si="2894"/>
        <v>0</v>
      </c>
      <c r="LY109">
        <f t="shared" si="2895"/>
        <v>0</v>
      </c>
      <c r="LZ109">
        <f t="shared" si="2896"/>
        <v>0</v>
      </c>
      <c r="MA109">
        <f t="shared" si="2897"/>
        <v>0</v>
      </c>
      <c r="MB109">
        <f t="shared" si="2898"/>
        <v>0</v>
      </c>
      <c r="MC109">
        <f t="shared" si="2899"/>
        <v>0</v>
      </c>
      <c r="MD109">
        <f t="shared" si="2900"/>
        <v>0</v>
      </c>
      <c r="ME109">
        <f t="shared" si="2901"/>
        <v>0</v>
      </c>
      <c r="MF109">
        <f t="shared" si="2902"/>
        <v>0</v>
      </c>
      <c r="MG109">
        <f t="shared" si="2903"/>
        <v>0</v>
      </c>
      <c r="MH109">
        <f t="shared" si="2904"/>
        <v>0</v>
      </c>
      <c r="MI109">
        <f t="shared" si="2905"/>
        <v>0</v>
      </c>
      <c r="MJ109">
        <f t="shared" si="2906"/>
        <v>0</v>
      </c>
      <c r="MK109">
        <f t="shared" si="2907"/>
        <v>0</v>
      </c>
      <c r="ML109">
        <f t="shared" si="2908"/>
        <v>0</v>
      </c>
      <c r="MM109">
        <f t="shared" si="2909"/>
        <v>0</v>
      </c>
      <c r="MN109">
        <f t="shared" si="2910"/>
        <v>0</v>
      </c>
      <c r="MO109">
        <f t="shared" si="2911"/>
        <v>0</v>
      </c>
      <c r="MP109">
        <f t="shared" si="2912"/>
        <v>0</v>
      </c>
      <c r="MQ109">
        <f t="shared" si="2913"/>
        <v>0</v>
      </c>
      <c r="MR109">
        <f t="shared" si="2914"/>
        <v>0</v>
      </c>
      <c r="MS109">
        <f t="shared" si="2915"/>
        <v>0</v>
      </c>
      <c r="MT109">
        <f t="shared" si="2916"/>
        <v>0</v>
      </c>
      <c r="MU109">
        <f t="shared" si="2917"/>
        <v>0</v>
      </c>
      <c r="MV109">
        <f t="shared" si="2918"/>
        <v>0</v>
      </c>
      <c r="MW109">
        <f t="shared" si="2919"/>
        <v>0</v>
      </c>
      <c r="MX109">
        <f t="shared" si="2920"/>
        <v>0</v>
      </c>
      <c r="MY109">
        <f t="shared" si="2921"/>
        <v>0</v>
      </c>
      <c r="MZ109">
        <f t="shared" si="2922"/>
        <v>0</v>
      </c>
      <c r="NA109">
        <f t="shared" si="2923"/>
        <v>0</v>
      </c>
      <c r="NB109">
        <f t="shared" si="2924"/>
        <v>0</v>
      </c>
      <c r="NC109">
        <f t="shared" si="2925"/>
        <v>0</v>
      </c>
      <c r="ND109">
        <f t="shared" si="2926"/>
        <v>0</v>
      </c>
      <c r="NE109">
        <f t="shared" si="2927"/>
        <v>0</v>
      </c>
      <c r="NF109">
        <f t="shared" si="2928"/>
        <v>0</v>
      </c>
      <c r="NG109">
        <f t="shared" si="2929"/>
        <v>0</v>
      </c>
      <c r="NH109">
        <f t="shared" si="2930"/>
        <v>0</v>
      </c>
      <c r="NI109">
        <f t="shared" si="2931"/>
        <v>0</v>
      </c>
      <c r="NJ109">
        <f t="shared" si="2932"/>
        <v>0</v>
      </c>
      <c r="NK109">
        <f t="shared" si="2933"/>
        <v>0</v>
      </c>
      <c r="NL109">
        <f t="shared" si="2934"/>
        <v>0</v>
      </c>
      <c r="NM109">
        <f t="shared" si="2935"/>
        <v>0</v>
      </c>
      <c r="NN109">
        <f t="shared" si="2936"/>
        <v>0</v>
      </c>
      <c r="NO109">
        <f t="shared" si="2937"/>
        <v>0</v>
      </c>
      <c r="NP109">
        <f t="shared" si="2938"/>
        <v>0</v>
      </c>
      <c r="NQ109">
        <f t="shared" si="2939"/>
        <v>0</v>
      </c>
      <c r="NR109">
        <f t="shared" si="2940"/>
        <v>0</v>
      </c>
      <c r="NS109">
        <f t="shared" si="2941"/>
        <v>0</v>
      </c>
      <c r="NT109">
        <f t="shared" si="2942"/>
        <v>0</v>
      </c>
      <c r="NU109">
        <f t="shared" si="2943"/>
        <v>0</v>
      </c>
      <c r="NV109">
        <f t="shared" si="2944"/>
        <v>0</v>
      </c>
      <c r="NW109">
        <f t="shared" si="2945"/>
        <v>0</v>
      </c>
      <c r="NX109">
        <f t="shared" si="2946"/>
        <v>0</v>
      </c>
      <c r="NY109">
        <f t="shared" si="2947"/>
        <v>0</v>
      </c>
      <c r="NZ109">
        <f t="shared" si="2948"/>
        <v>0</v>
      </c>
      <c r="OA109">
        <f t="shared" si="2949"/>
        <v>0</v>
      </c>
      <c r="OB109">
        <f t="shared" si="2950"/>
        <v>0</v>
      </c>
      <c r="OC109">
        <f t="shared" si="2951"/>
        <v>0</v>
      </c>
      <c r="OD109">
        <f t="shared" si="2952"/>
        <v>0</v>
      </c>
      <c r="OE109">
        <f t="shared" si="2953"/>
        <v>0</v>
      </c>
      <c r="OF109">
        <f t="shared" si="2954"/>
        <v>0</v>
      </c>
      <c r="OG109">
        <f t="shared" si="2955"/>
        <v>0</v>
      </c>
      <c r="OH109">
        <f t="shared" si="2956"/>
        <v>0</v>
      </c>
      <c r="OJ109" s="4">
        <f t="shared" si="2957"/>
        <v>211</v>
      </c>
      <c r="OK109" s="4">
        <f t="shared" si="2958"/>
        <v>56</v>
      </c>
      <c r="OL109" s="4">
        <f t="shared" si="2959"/>
        <v>110</v>
      </c>
      <c r="OM109" s="4">
        <f t="shared" si="2960"/>
        <v>0</v>
      </c>
      <c r="OP109" s="4">
        <f t="shared" si="2961"/>
        <v>377</v>
      </c>
      <c r="OQ109" s="4"/>
      <c r="OS109">
        <f t="shared" si="2962"/>
        <v>51</v>
      </c>
      <c r="OT109">
        <f t="shared" si="2963"/>
        <v>31</v>
      </c>
      <c r="OU109">
        <f t="shared" si="2964"/>
        <v>27</v>
      </c>
      <c r="OV109">
        <f t="shared" si="2965"/>
        <v>46</v>
      </c>
      <c r="OW109">
        <f t="shared" si="2966"/>
        <v>64</v>
      </c>
      <c r="OX109">
        <f t="shared" si="2967"/>
        <v>43</v>
      </c>
      <c r="OY109">
        <f t="shared" si="2968"/>
        <v>12</v>
      </c>
      <c r="OZ109">
        <f t="shared" si="2969"/>
        <v>44</v>
      </c>
      <c r="PA109">
        <f t="shared" si="2970"/>
        <v>59</v>
      </c>
      <c r="PB109">
        <f t="shared" si="2971"/>
        <v>0</v>
      </c>
      <c r="PC109">
        <f t="shared" si="2972"/>
        <v>0</v>
      </c>
      <c r="PD109">
        <f t="shared" si="2973"/>
        <v>0</v>
      </c>
      <c r="PE109">
        <f t="shared" si="2974"/>
        <v>0</v>
      </c>
      <c r="PF109">
        <f t="shared" si="2975"/>
        <v>0</v>
      </c>
      <c r="PG109">
        <f t="shared" si="2976"/>
        <v>0</v>
      </c>
      <c r="PH109">
        <f t="shared" si="2977"/>
        <v>0</v>
      </c>
      <c r="PI109">
        <f t="shared" si="2978"/>
        <v>0</v>
      </c>
      <c r="PJ109">
        <f t="shared" si="2979"/>
        <v>0</v>
      </c>
      <c r="PK109">
        <f t="shared" si="2980"/>
        <v>0</v>
      </c>
      <c r="PL109">
        <f t="shared" si="2981"/>
        <v>0</v>
      </c>
      <c r="PM109">
        <f t="shared" si="2982"/>
        <v>0</v>
      </c>
      <c r="PN109">
        <f t="shared" si="2983"/>
        <v>0</v>
      </c>
      <c r="PO109">
        <f t="shared" si="2984"/>
        <v>0</v>
      </c>
      <c r="PP109">
        <f t="shared" si="2985"/>
        <v>0</v>
      </c>
      <c r="PQ109">
        <f t="shared" si="2986"/>
        <v>0</v>
      </c>
      <c r="PR109">
        <f t="shared" si="2987"/>
        <v>0</v>
      </c>
      <c r="PS109">
        <f t="shared" si="2988"/>
        <v>0</v>
      </c>
      <c r="PT109">
        <f t="shared" si="2989"/>
        <v>0</v>
      </c>
      <c r="PU109">
        <f t="shared" si="2990"/>
        <v>0</v>
      </c>
      <c r="PV109">
        <f t="shared" si="2991"/>
        <v>0</v>
      </c>
      <c r="PW109">
        <f t="shared" si="2992"/>
        <v>0</v>
      </c>
      <c r="PX109">
        <f t="shared" si="2993"/>
        <v>0</v>
      </c>
      <c r="PY109">
        <f t="shared" si="2994"/>
        <v>0</v>
      </c>
      <c r="PZ109">
        <f t="shared" si="2995"/>
        <v>0</v>
      </c>
      <c r="QA109">
        <f t="shared" si="2996"/>
        <v>0</v>
      </c>
      <c r="QB109">
        <f t="shared" si="2997"/>
        <v>0</v>
      </c>
      <c r="QC109">
        <f t="shared" si="2998"/>
        <v>0</v>
      </c>
      <c r="QD109">
        <f t="shared" si="2999"/>
        <v>0</v>
      </c>
      <c r="QE109">
        <f t="shared" si="3000"/>
        <v>0</v>
      </c>
      <c r="QF109">
        <f t="shared" si="3001"/>
        <v>0</v>
      </c>
      <c r="QG109">
        <f t="shared" si="3002"/>
        <v>0</v>
      </c>
      <c r="QH109">
        <f t="shared" si="3003"/>
        <v>0</v>
      </c>
      <c r="QI109">
        <f t="shared" si="3004"/>
        <v>0</v>
      </c>
      <c r="QJ109">
        <f t="shared" si="3005"/>
        <v>0</v>
      </c>
      <c r="QK109">
        <f t="shared" si="3006"/>
        <v>0</v>
      </c>
      <c r="QL109">
        <f t="shared" si="3007"/>
        <v>0</v>
      </c>
      <c r="QM109">
        <f t="shared" si="3008"/>
        <v>0</v>
      </c>
      <c r="QN109">
        <f t="shared" si="3009"/>
        <v>0</v>
      </c>
      <c r="QO109">
        <f t="shared" si="3010"/>
        <v>0</v>
      </c>
      <c r="QP109">
        <f t="shared" si="3011"/>
        <v>0</v>
      </c>
      <c r="QQ109">
        <f t="shared" si="3012"/>
        <v>0</v>
      </c>
      <c r="QR109">
        <f t="shared" si="3013"/>
        <v>0</v>
      </c>
      <c r="QS109">
        <f t="shared" si="3014"/>
        <v>0</v>
      </c>
      <c r="QT109">
        <f t="shared" si="3015"/>
        <v>0</v>
      </c>
      <c r="QU109">
        <f t="shared" si="3016"/>
        <v>0</v>
      </c>
      <c r="QV109">
        <f t="shared" si="3017"/>
        <v>0</v>
      </c>
      <c r="QW109">
        <f t="shared" si="3018"/>
        <v>0</v>
      </c>
      <c r="QX109">
        <f t="shared" si="3019"/>
        <v>0</v>
      </c>
      <c r="QY109">
        <f t="shared" si="3020"/>
        <v>0</v>
      </c>
      <c r="QZ109">
        <f t="shared" si="3021"/>
        <v>0</v>
      </c>
      <c r="RA109">
        <f t="shared" si="3022"/>
        <v>0</v>
      </c>
      <c r="RB109">
        <f t="shared" si="3023"/>
        <v>0</v>
      </c>
      <c r="RC109">
        <f t="shared" si="3024"/>
        <v>0</v>
      </c>
      <c r="RD109">
        <f t="shared" si="3025"/>
        <v>0</v>
      </c>
      <c r="RE109">
        <f t="shared" si="3026"/>
        <v>0</v>
      </c>
      <c r="RF109">
        <f t="shared" si="3027"/>
        <v>0</v>
      </c>
      <c r="RG109">
        <f t="shared" si="3028"/>
        <v>0</v>
      </c>
      <c r="RH109">
        <f t="shared" si="3029"/>
        <v>0</v>
      </c>
      <c r="RI109">
        <f t="shared" si="3030"/>
        <v>0</v>
      </c>
      <c r="RJ109">
        <f t="shared" si="3031"/>
        <v>0</v>
      </c>
      <c r="RK109">
        <f t="shared" si="3032"/>
        <v>0</v>
      </c>
      <c r="RL109">
        <f t="shared" si="3033"/>
        <v>0</v>
      </c>
      <c r="RM109">
        <f t="shared" si="3034"/>
        <v>0</v>
      </c>
      <c r="RN109">
        <f t="shared" si="3035"/>
        <v>0</v>
      </c>
      <c r="RO109">
        <f t="shared" si="3036"/>
        <v>0</v>
      </c>
      <c r="RP109">
        <f t="shared" si="3037"/>
        <v>0</v>
      </c>
      <c r="RQ109">
        <f t="shared" si="3038"/>
        <v>0</v>
      </c>
      <c r="RR109">
        <f t="shared" si="3039"/>
        <v>0</v>
      </c>
      <c r="RS109">
        <f t="shared" si="3040"/>
        <v>0</v>
      </c>
      <c r="RT109">
        <f t="shared" si="3041"/>
        <v>0</v>
      </c>
      <c r="RU109">
        <f t="shared" si="3042"/>
        <v>0</v>
      </c>
      <c r="RV109">
        <f t="shared" si="3043"/>
        <v>0</v>
      </c>
      <c r="RW109">
        <f t="shared" si="3044"/>
        <v>0</v>
      </c>
      <c r="RX109">
        <f t="shared" si="3045"/>
        <v>0</v>
      </c>
      <c r="RY109">
        <f t="shared" si="3046"/>
        <v>0</v>
      </c>
      <c r="SA109" s="4">
        <f t="shared" si="3047"/>
        <v>18.04</v>
      </c>
      <c r="SB109" s="4">
        <f t="shared" si="3048"/>
        <v>6.8</v>
      </c>
      <c r="SC109" s="4">
        <f t="shared" si="3049"/>
        <v>6.33</v>
      </c>
      <c r="SD109" s="4">
        <f t="shared" si="3050"/>
        <v>0</v>
      </c>
      <c r="SF109" s="4">
        <f t="shared" si="3051"/>
        <v>31.17</v>
      </c>
      <c r="SI109">
        <f t="shared" si="3052"/>
        <v>3.91</v>
      </c>
      <c r="SJ109">
        <f t="shared" si="3053"/>
        <v>4.1100000000000003</v>
      </c>
      <c r="SK109">
        <f t="shared" si="3054"/>
        <v>3.69</v>
      </c>
      <c r="SL109">
        <f t="shared" si="3055"/>
        <v>4</v>
      </c>
      <c r="SM109">
        <f t="shared" si="3056"/>
        <v>2.33</v>
      </c>
      <c r="SN109">
        <f t="shared" si="3057"/>
        <v>3.83</v>
      </c>
      <c r="SO109">
        <f t="shared" si="3058"/>
        <v>3</v>
      </c>
      <c r="SP109">
        <f t="shared" si="3059"/>
        <v>3.8</v>
      </c>
      <c r="SQ109">
        <f t="shared" si="3060"/>
        <v>2.5</v>
      </c>
      <c r="SR109" t="str">
        <f t="shared" si="3061"/>
        <v>0</v>
      </c>
      <c r="SS109" t="str">
        <f t="shared" si="3062"/>
        <v>0</v>
      </c>
      <c r="ST109" t="str">
        <f t="shared" si="3063"/>
        <v>0</v>
      </c>
      <c r="SU109" t="str">
        <f t="shared" si="3064"/>
        <v>0</v>
      </c>
      <c r="SV109" t="str">
        <f t="shared" si="3065"/>
        <v>0</v>
      </c>
      <c r="SW109" t="str">
        <f t="shared" si="3066"/>
        <v>0</v>
      </c>
      <c r="SX109" t="str">
        <f t="shared" si="3067"/>
        <v>0</v>
      </c>
      <c r="SY109" t="str">
        <f t="shared" si="3068"/>
        <v>0</v>
      </c>
      <c r="SZ109" t="str">
        <f t="shared" si="3069"/>
        <v>0</v>
      </c>
      <c r="TA109" t="str">
        <f t="shared" si="3070"/>
        <v>0</v>
      </c>
      <c r="TB109" t="str">
        <f t="shared" si="3071"/>
        <v>0</v>
      </c>
      <c r="TC109" t="str">
        <f t="shared" si="3072"/>
        <v>0</v>
      </c>
      <c r="TD109" t="str">
        <f t="shared" si="3073"/>
        <v>0</v>
      </c>
      <c r="TE109" t="str">
        <f t="shared" si="3074"/>
        <v>0</v>
      </c>
      <c r="TF109" t="str">
        <f t="shared" si="3075"/>
        <v>0</v>
      </c>
      <c r="TG109" t="str">
        <f t="shared" si="3076"/>
        <v>0</v>
      </c>
      <c r="TH109" t="str">
        <f t="shared" si="3077"/>
        <v>0</v>
      </c>
      <c r="TI109" t="str">
        <f t="shared" si="3078"/>
        <v>0</v>
      </c>
      <c r="TJ109" t="str">
        <f t="shared" si="3079"/>
        <v>0</v>
      </c>
      <c r="TK109" t="str">
        <f t="shared" si="3080"/>
        <v>0</v>
      </c>
      <c r="TL109" t="str">
        <f t="shared" si="3081"/>
        <v>0</v>
      </c>
      <c r="TM109" t="str">
        <f t="shared" si="3082"/>
        <v>0</v>
      </c>
      <c r="TN109" t="str">
        <f t="shared" si="3083"/>
        <v>0</v>
      </c>
      <c r="TO109" t="str">
        <f t="shared" si="3084"/>
        <v>0</v>
      </c>
      <c r="TP109" t="str">
        <f t="shared" si="3085"/>
        <v>0</v>
      </c>
      <c r="TQ109" t="str">
        <f t="shared" si="3086"/>
        <v>0</v>
      </c>
      <c r="TR109" t="str">
        <f t="shared" si="3087"/>
        <v>0</v>
      </c>
      <c r="TS109" t="str">
        <f t="shared" si="3088"/>
        <v>0</v>
      </c>
      <c r="TT109" t="str">
        <f t="shared" si="3089"/>
        <v>0</v>
      </c>
      <c r="TU109" t="str">
        <f t="shared" si="3090"/>
        <v>0</v>
      </c>
      <c r="TV109" t="str">
        <f t="shared" si="3091"/>
        <v>0</v>
      </c>
      <c r="TW109" t="str">
        <f t="shared" si="3092"/>
        <v>0</v>
      </c>
      <c r="TX109" t="str">
        <f t="shared" si="3093"/>
        <v>0</v>
      </c>
      <c r="TY109" t="str">
        <f t="shared" si="3094"/>
        <v>0</v>
      </c>
      <c r="TZ109" t="str">
        <f t="shared" si="3095"/>
        <v>0</v>
      </c>
      <c r="UA109" t="str">
        <f t="shared" si="3096"/>
        <v>0</v>
      </c>
      <c r="UB109" t="str">
        <f t="shared" si="3097"/>
        <v>0</v>
      </c>
      <c r="UC109" t="str">
        <f t="shared" si="3098"/>
        <v>0</v>
      </c>
      <c r="UD109" t="str">
        <f t="shared" si="3099"/>
        <v>0</v>
      </c>
      <c r="UE109" t="str">
        <f t="shared" si="3100"/>
        <v>0</v>
      </c>
      <c r="UF109" t="str">
        <f t="shared" si="3101"/>
        <v>0</v>
      </c>
      <c r="UG109" t="str">
        <f t="shared" si="3102"/>
        <v>0</v>
      </c>
      <c r="UH109" t="str">
        <f t="shared" si="3103"/>
        <v>0</v>
      </c>
      <c r="UI109" t="str">
        <f t="shared" si="3104"/>
        <v>0</v>
      </c>
      <c r="UJ109" t="str">
        <f t="shared" si="3105"/>
        <v>0</v>
      </c>
      <c r="UK109" t="str">
        <f t="shared" si="3106"/>
        <v>0</v>
      </c>
      <c r="UL109" t="str">
        <f t="shared" si="3107"/>
        <v>0</v>
      </c>
      <c r="UM109" t="str">
        <f t="shared" si="3108"/>
        <v>0</v>
      </c>
      <c r="UN109" t="str">
        <f t="shared" si="3109"/>
        <v>0</v>
      </c>
      <c r="UO109" t="str">
        <f t="shared" si="3110"/>
        <v>0</v>
      </c>
      <c r="UP109" t="str">
        <f t="shared" si="3111"/>
        <v>0</v>
      </c>
      <c r="UQ109" t="str">
        <f t="shared" si="3112"/>
        <v>0</v>
      </c>
      <c r="UR109" t="str">
        <f t="shared" si="3113"/>
        <v>0</v>
      </c>
      <c r="US109" t="str">
        <f t="shared" si="3114"/>
        <v>0</v>
      </c>
      <c r="UT109" t="str">
        <f t="shared" si="3115"/>
        <v>0</v>
      </c>
      <c r="UU109" t="str">
        <f t="shared" si="3116"/>
        <v>0</v>
      </c>
      <c r="UV109" t="str">
        <f t="shared" si="3117"/>
        <v>0</v>
      </c>
      <c r="UW109" t="str">
        <f t="shared" si="3118"/>
        <v>0</v>
      </c>
      <c r="UX109" t="str">
        <f t="shared" si="3119"/>
        <v>0</v>
      </c>
      <c r="UY109" t="str">
        <f t="shared" si="3120"/>
        <v>0</v>
      </c>
      <c r="UZ109" t="str">
        <f t="shared" si="3121"/>
        <v>0</v>
      </c>
      <c r="VA109" t="str">
        <f t="shared" si="3122"/>
        <v>0</v>
      </c>
      <c r="VB109" t="str">
        <f t="shared" si="3123"/>
        <v>0</v>
      </c>
      <c r="VC109" t="str">
        <f t="shared" si="3124"/>
        <v>0</v>
      </c>
      <c r="VD109" t="str">
        <f t="shared" si="3125"/>
        <v>0</v>
      </c>
      <c r="VE109" t="str">
        <f t="shared" si="3126"/>
        <v>0</v>
      </c>
      <c r="VF109" t="str">
        <f t="shared" si="3127"/>
        <v>0</v>
      </c>
      <c r="VG109" t="str">
        <f t="shared" si="3128"/>
        <v>0</v>
      </c>
      <c r="VH109" t="str">
        <f t="shared" si="3129"/>
        <v>0</v>
      </c>
      <c r="VI109" t="str">
        <f t="shared" si="3130"/>
        <v>0</v>
      </c>
      <c r="VJ109" t="str">
        <f t="shared" si="3131"/>
        <v>0</v>
      </c>
      <c r="VK109" t="str">
        <f t="shared" si="3132"/>
        <v>0</v>
      </c>
      <c r="VL109" t="str">
        <f t="shared" si="3133"/>
        <v>0</v>
      </c>
      <c r="VM109" t="str">
        <f t="shared" si="3134"/>
        <v>0</v>
      </c>
      <c r="VN109" t="str">
        <f t="shared" si="3135"/>
        <v>0</v>
      </c>
      <c r="VO109" t="str">
        <f t="shared" si="3136"/>
        <v>0</v>
      </c>
      <c r="VQ109" s="4">
        <f t="shared" si="3137"/>
        <v>-25.599999999999998</v>
      </c>
      <c r="VR109" s="4">
        <f t="shared" si="3138"/>
        <v>-11.719999999999999</v>
      </c>
      <c r="VS109" s="4">
        <f t="shared" si="3139"/>
        <v>-14.86</v>
      </c>
      <c r="VT109" s="4">
        <f t="shared" si="3140"/>
        <v>0</v>
      </c>
      <c r="VV109" s="4">
        <f t="shared" si="3141"/>
        <v>-52.179999999999993</v>
      </c>
      <c r="VY109">
        <f t="shared" si="3142"/>
        <v>-9.16</v>
      </c>
      <c r="VZ109">
        <f t="shared" si="3143"/>
        <v>-0.95</v>
      </c>
      <c r="WA109">
        <f t="shared" si="3144"/>
        <v>-2.37</v>
      </c>
      <c r="WB109">
        <f t="shared" si="3145"/>
        <v>-8.2200000000000006</v>
      </c>
      <c r="WC109">
        <f t="shared" si="3146"/>
        <v>-6.64</v>
      </c>
      <c r="WD109">
        <f t="shared" si="3147"/>
        <v>-5.85</v>
      </c>
      <c r="WE109">
        <f t="shared" si="3148"/>
        <v>-8.68</v>
      </c>
      <c r="WF109">
        <f t="shared" si="3149"/>
        <v>-3.04</v>
      </c>
      <c r="WG109">
        <f t="shared" si="3150"/>
        <v>-7.27</v>
      </c>
      <c r="WH109">
        <f t="shared" si="3151"/>
        <v>0</v>
      </c>
      <c r="WI109">
        <f t="shared" si="3152"/>
        <v>0</v>
      </c>
      <c r="WJ109">
        <f t="shared" si="3153"/>
        <v>0</v>
      </c>
      <c r="WK109">
        <f t="shared" si="3154"/>
        <v>0</v>
      </c>
      <c r="WL109">
        <f t="shared" si="3155"/>
        <v>0</v>
      </c>
      <c r="WM109">
        <f t="shared" si="3156"/>
        <v>0</v>
      </c>
      <c r="WN109">
        <f t="shared" si="3157"/>
        <v>0</v>
      </c>
      <c r="WO109">
        <f t="shared" si="3158"/>
        <v>0</v>
      </c>
      <c r="WP109">
        <f t="shared" si="3159"/>
        <v>0</v>
      </c>
      <c r="WQ109">
        <f t="shared" si="3160"/>
        <v>0</v>
      </c>
      <c r="WR109">
        <f t="shared" si="3161"/>
        <v>0</v>
      </c>
      <c r="WS109">
        <f t="shared" si="3162"/>
        <v>0</v>
      </c>
      <c r="WT109">
        <f t="shared" si="3163"/>
        <v>0</v>
      </c>
      <c r="WU109">
        <f t="shared" si="3164"/>
        <v>0</v>
      </c>
      <c r="WV109">
        <f t="shared" si="3165"/>
        <v>0</v>
      </c>
      <c r="WW109">
        <f t="shared" si="3166"/>
        <v>0</v>
      </c>
      <c r="WX109">
        <f t="shared" si="3167"/>
        <v>0</v>
      </c>
      <c r="WY109">
        <f t="shared" si="3168"/>
        <v>0</v>
      </c>
      <c r="WZ109">
        <f t="shared" si="3169"/>
        <v>0</v>
      </c>
      <c r="XA109">
        <f t="shared" si="3170"/>
        <v>0</v>
      </c>
      <c r="XB109">
        <f t="shared" si="3171"/>
        <v>0</v>
      </c>
      <c r="XC109">
        <f t="shared" si="3172"/>
        <v>0</v>
      </c>
      <c r="XD109">
        <f t="shared" si="3173"/>
        <v>0</v>
      </c>
      <c r="XE109">
        <f t="shared" si="3174"/>
        <v>0</v>
      </c>
      <c r="XF109">
        <f t="shared" si="3175"/>
        <v>0</v>
      </c>
      <c r="XG109">
        <f t="shared" si="3176"/>
        <v>0</v>
      </c>
      <c r="XH109">
        <f t="shared" si="3177"/>
        <v>0</v>
      </c>
      <c r="XI109">
        <f t="shared" si="3178"/>
        <v>0</v>
      </c>
      <c r="XJ109">
        <f t="shared" si="3179"/>
        <v>0</v>
      </c>
      <c r="XK109">
        <f t="shared" si="3180"/>
        <v>0</v>
      </c>
      <c r="XL109">
        <f t="shared" si="3181"/>
        <v>0</v>
      </c>
      <c r="XM109">
        <f t="shared" si="3182"/>
        <v>0</v>
      </c>
      <c r="XN109">
        <f t="shared" si="3183"/>
        <v>0</v>
      </c>
      <c r="XO109">
        <f t="shared" si="3184"/>
        <v>0</v>
      </c>
      <c r="XP109">
        <f t="shared" si="3185"/>
        <v>0</v>
      </c>
      <c r="XQ109">
        <f t="shared" si="3186"/>
        <v>0</v>
      </c>
      <c r="XR109">
        <f t="shared" si="3187"/>
        <v>0</v>
      </c>
      <c r="XS109">
        <f t="shared" si="3188"/>
        <v>0</v>
      </c>
      <c r="XT109">
        <f t="shared" si="3189"/>
        <v>0</v>
      </c>
      <c r="XU109">
        <f t="shared" si="3190"/>
        <v>0</v>
      </c>
      <c r="XV109">
        <f t="shared" si="3191"/>
        <v>0</v>
      </c>
      <c r="XW109">
        <f t="shared" si="3192"/>
        <v>0</v>
      </c>
      <c r="XX109">
        <f t="shared" si="3193"/>
        <v>0</v>
      </c>
      <c r="XY109">
        <f t="shared" si="3194"/>
        <v>0</v>
      </c>
      <c r="XZ109">
        <f t="shared" si="3195"/>
        <v>0</v>
      </c>
      <c r="YA109">
        <f t="shared" si="3196"/>
        <v>0</v>
      </c>
      <c r="YB109">
        <f t="shared" si="3197"/>
        <v>0</v>
      </c>
      <c r="YC109">
        <f t="shared" si="3198"/>
        <v>0</v>
      </c>
      <c r="YD109">
        <f t="shared" si="3199"/>
        <v>0</v>
      </c>
      <c r="YE109">
        <f t="shared" si="3200"/>
        <v>0</v>
      </c>
      <c r="YF109">
        <f t="shared" si="3201"/>
        <v>0</v>
      </c>
      <c r="YG109">
        <f t="shared" si="3202"/>
        <v>0</v>
      </c>
      <c r="YH109">
        <f t="shared" si="3203"/>
        <v>0</v>
      </c>
      <c r="YI109">
        <f t="shared" si="3204"/>
        <v>0</v>
      </c>
      <c r="YJ109">
        <f t="shared" si="3205"/>
        <v>0</v>
      </c>
      <c r="YK109">
        <f t="shared" si="3206"/>
        <v>0</v>
      </c>
      <c r="YL109">
        <f t="shared" si="3207"/>
        <v>0</v>
      </c>
      <c r="YM109">
        <f t="shared" si="3208"/>
        <v>0</v>
      </c>
      <c r="YN109">
        <f t="shared" si="3209"/>
        <v>0</v>
      </c>
      <c r="YO109">
        <f t="shared" si="3210"/>
        <v>0</v>
      </c>
      <c r="YP109">
        <f t="shared" si="3211"/>
        <v>0</v>
      </c>
      <c r="YQ109">
        <f t="shared" si="3212"/>
        <v>0</v>
      </c>
      <c r="YR109">
        <f t="shared" si="3213"/>
        <v>0</v>
      </c>
      <c r="YS109">
        <f t="shared" si="3214"/>
        <v>0</v>
      </c>
      <c r="YT109">
        <f t="shared" si="3215"/>
        <v>0</v>
      </c>
      <c r="YU109">
        <f t="shared" si="3216"/>
        <v>0</v>
      </c>
      <c r="YV109">
        <f t="shared" si="3217"/>
        <v>0</v>
      </c>
      <c r="YW109">
        <f t="shared" si="3218"/>
        <v>0</v>
      </c>
      <c r="YX109">
        <f t="shared" si="3219"/>
        <v>0</v>
      </c>
      <c r="YY109">
        <f t="shared" si="3220"/>
        <v>0</v>
      </c>
      <c r="YZ109">
        <f t="shared" si="3221"/>
        <v>0</v>
      </c>
      <c r="ZA109">
        <f t="shared" si="3222"/>
        <v>0</v>
      </c>
      <c r="ZB109">
        <f t="shared" si="3223"/>
        <v>0</v>
      </c>
      <c r="ZC109">
        <f t="shared" si="3224"/>
        <v>0</v>
      </c>
      <c r="ZD109">
        <f t="shared" si="3225"/>
        <v>0</v>
      </c>
      <c r="ZE109">
        <f t="shared" si="3226"/>
        <v>0</v>
      </c>
      <c r="ZG109" s="4">
        <f t="shared" si="3227"/>
        <v>228</v>
      </c>
      <c r="ZH109" s="4">
        <f t="shared" si="3228"/>
        <v>119</v>
      </c>
      <c r="ZI109" s="4">
        <f t="shared" si="3229"/>
        <v>124</v>
      </c>
      <c r="ZJ109" s="4">
        <f t="shared" si="3230"/>
        <v>0</v>
      </c>
      <c r="ZL109" s="4">
        <f t="shared" si="3231"/>
        <v>471</v>
      </c>
      <c r="ZO109">
        <f t="shared" si="3232"/>
        <v>59</v>
      </c>
      <c r="ZP109">
        <f t="shared" si="3233"/>
        <v>18</v>
      </c>
      <c r="ZQ109">
        <f t="shared" si="3234"/>
        <v>34</v>
      </c>
      <c r="ZR109">
        <f t="shared" si="3235"/>
        <v>62</v>
      </c>
      <c r="ZS109">
        <f t="shared" si="3236"/>
        <v>62</v>
      </c>
      <c r="ZT109">
        <f t="shared" si="3237"/>
        <v>49</v>
      </c>
      <c r="ZU109">
        <f t="shared" si="3238"/>
        <v>69</v>
      </c>
      <c r="ZV109">
        <f t="shared" si="3239"/>
        <v>50</v>
      </c>
      <c r="ZW109">
        <f t="shared" si="3240"/>
        <v>68</v>
      </c>
      <c r="ZX109">
        <f t="shared" si="3241"/>
        <v>0</v>
      </c>
      <c r="ZY109">
        <f t="shared" si="3242"/>
        <v>0</v>
      </c>
      <c r="ZZ109">
        <f t="shared" si="3243"/>
        <v>0</v>
      </c>
      <c r="AAA109">
        <f t="shared" si="3244"/>
        <v>0</v>
      </c>
      <c r="AAB109">
        <f t="shared" si="3245"/>
        <v>0</v>
      </c>
      <c r="AAC109">
        <f t="shared" si="3246"/>
        <v>0</v>
      </c>
      <c r="AAD109">
        <f t="shared" si="3247"/>
        <v>0</v>
      </c>
      <c r="AAE109">
        <f t="shared" si="3248"/>
        <v>0</v>
      </c>
      <c r="AAF109">
        <f t="shared" si="3249"/>
        <v>0</v>
      </c>
      <c r="AAG109">
        <f t="shared" si="3250"/>
        <v>0</v>
      </c>
      <c r="AAH109">
        <f t="shared" si="3251"/>
        <v>0</v>
      </c>
      <c r="AAI109">
        <f t="shared" si="3252"/>
        <v>0</v>
      </c>
      <c r="AAJ109">
        <f t="shared" si="3253"/>
        <v>0</v>
      </c>
      <c r="AAK109">
        <f t="shared" si="3254"/>
        <v>0</v>
      </c>
      <c r="AAL109">
        <f t="shared" si="3255"/>
        <v>0</v>
      </c>
      <c r="AAM109">
        <f t="shared" si="3256"/>
        <v>0</v>
      </c>
      <c r="AAN109">
        <f t="shared" si="3257"/>
        <v>0</v>
      </c>
      <c r="AAO109">
        <f t="shared" si="3258"/>
        <v>0</v>
      </c>
      <c r="AAP109">
        <f t="shared" si="3259"/>
        <v>0</v>
      </c>
      <c r="AAQ109">
        <f t="shared" si="3260"/>
        <v>0</v>
      </c>
      <c r="AAR109">
        <f t="shared" si="3261"/>
        <v>0</v>
      </c>
      <c r="AAS109">
        <f t="shared" si="3262"/>
        <v>0</v>
      </c>
      <c r="AAT109">
        <f t="shared" si="3263"/>
        <v>0</v>
      </c>
      <c r="AAU109">
        <f t="shared" si="3264"/>
        <v>0</v>
      </c>
      <c r="AAV109">
        <f t="shared" si="3265"/>
        <v>0</v>
      </c>
      <c r="AAW109">
        <f t="shared" si="3266"/>
        <v>0</v>
      </c>
      <c r="AAX109">
        <f t="shared" si="3267"/>
        <v>0</v>
      </c>
      <c r="AAY109">
        <f t="shared" si="3268"/>
        <v>0</v>
      </c>
      <c r="AAZ109">
        <f t="shared" si="3269"/>
        <v>0</v>
      </c>
      <c r="ABA109">
        <f t="shared" si="3270"/>
        <v>0</v>
      </c>
      <c r="ABB109">
        <f t="shared" si="3271"/>
        <v>0</v>
      </c>
      <c r="ABC109">
        <f t="shared" si="3272"/>
        <v>0</v>
      </c>
      <c r="ABD109">
        <f t="shared" si="3273"/>
        <v>0</v>
      </c>
      <c r="ABE109">
        <f t="shared" si="3274"/>
        <v>0</v>
      </c>
      <c r="ABF109">
        <f t="shared" si="3275"/>
        <v>0</v>
      </c>
      <c r="ABG109">
        <f t="shared" si="3276"/>
        <v>0</v>
      </c>
      <c r="ABH109">
        <f t="shared" si="3277"/>
        <v>0</v>
      </c>
      <c r="ABI109">
        <f t="shared" si="3278"/>
        <v>0</v>
      </c>
      <c r="ABJ109">
        <f t="shared" si="3279"/>
        <v>0</v>
      </c>
      <c r="ABK109">
        <f t="shared" si="3280"/>
        <v>0</v>
      </c>
      <c r="ABL109">
        <f t="shared" si="3281"/>
        <v>0</v>
      </c>
      <c r="ABM109">
        <f t="shared" si="3282"/>
        <v>0</v>
      </c>
      <c r="ABN109">
        <f t="shared" si="3283"/>
        <v>0</v>
      </c>
      <c r="ABO109">
        <f t="shared" si="3284"/>
        <v>0</v>
      </c>
      <c r="ABP109">
        <f t="shared" si="3285"/>
        <v>0</v>
      </c>
      <c r="ABQ109">
        <f t="shared" si="3286"/>
        <v>0</v>
      </c>
      <c r="ABR109">
        <f t="shared" si="3287"/>
        <v>0</v>
      </c>
      <c r="ABS109">
        <f t="shared" si="3288"/>
        <v>0</v>
      </c>
      <c r="ABT109">
        <f t="shared" si="3289"/>
        <v>0</v>
      </c>
      <c r="ABU109">
        <f t="shared" si="3290"/>
        <v>0</v>
      </c>
      <c r="ABV109">
        <f t="shared" si="3291"/>
        <v>0</v>
      </c>
      <c r="ABW109">
        <f t="shared" si="3292"/>
        <v>0</v>
      </c>
      <c r="ABX109">
        <f t="shared" si="3293"/>
        <v>0</v>
      </c>
      <c r="ABY109">
        <f t="shared" si="3294"/>
        <v>0</v>
      </c>
      <c r="ABZ109">
        <f t="shared" si="3295"/>
        <v>0</v>
      </c>
      <c r="ACA109">
        <f t="shared" si="3296"/>
        <v>0</v>
      </c>
      <c r="ACB109">
        <f t="shared" si="3297"/>
        <v>0</v>
      </c>
      <c r="ACC109">
        <f t="shared" si="3298"/>
        <v>0</v>
      </c>
      <c r="ACD109">
        <f t="shared" si="3299"/>
        <v>0</v>
      </c>
      <c r="ACE109">
        <f t="shared" si="3300"/>
        <v>0</v>
      </c>
      <c r="ACF109">
        <f t="shared" si="3301"/>
        <v>0</v>
      </c>
      <c r="ACG109">
        <f t="shared" si="3302"/>
        <v>0</v>
      </c>
      <c r="ACH109">
        <f t="shared" si="3303"/>
        <v>0</v>
      </c>
      <c r="ACI109">
        <f t="shared" si="3304"/>
        <v>0</v>
      </c>
      <c r="ACJ109">
        <f t="shared" si="3305"/>
        <v>0</v>
      </c>
      <c r="ACK109">
        <f t="shared" si="3306"/>
        <v>0</v>
      </c>
      <c r="ACL109">
        <f t="shared" si="3307"/>
        <v>0</v>
      </c>
      <c r="ACM109">
        <f t="shared" si="3308"/>
        <v>0</v>
      </c>
      <c r="ACN109">
        <f t="shared" si="3309"/>
        <v>0</v>
      </c>
      <c r="ACO109">
        <f t="shared" si="3310"/>
        <v>0</v>
      </c>
      <c r="ACP109">
        <f t="shared" si="3311"/>
        <v>0</v>
      </c>
      <c r="ACQ109">
        <f t="shared" si="3312"/>
        <v>0</v>
      </c>
      <c r="ACR109">
        <f t="shared" si="3313"/>
        <v>0</v>
      </c>
      <c r="ACS109">
        <f t="shared" si="3314"/>
        <v>0</v>
      </c>
      <c r="ACT109">
        <f t="shared" si="3315"/>
        <v>0</v>
      </c>
      <c r="ACU109">
        <f t="shared" si="3316"/>
        <v>0</v>
      </c>
      <c r="ACW109" s="4">
        <f t="shared" si="3317"/>
        <v>215.90000000000003</v>
      </c>
      <c r="ACX109" s="4">
        <f t="shared" si="3318"/>
        <v>101.5</v>
      </c>
      <c r="ACY109" s="4">
        <f t="shared" si="3319"/>
        <v>32.1</v>
      </c>
      <c r="ACZ109" s="4">
        <f t="shared" si="3320"/>
        <v>0</v>
      </c>
      <c r="ADA109" s="88">
        <f t="shared" si="3321"/>
        <v>7.1239034243875032</v>
      </c>
      <c r="ADB109" s="4">
        <f t="shared" si="3322"/>
        <v>349.50000000000006</v>
      </c>
      <c r="ADC109" s="5">
        <f t="shared" si="3323"/>
        <v>6.571149062378665</v>
      </c>
      <c r="ADD109" s="5">
        <f t="shared" si="3324"/>
        <v>4.0062451248020263</v>
      </c>
      <c r="ADE109">
        <f t="shared" si="3325"/>
        <v>46.1</v>
      </c>
      <c r="ADF109">
        <f t="shared" si="3326"/>
        <v>42.7</v>
      </c>
      <c r="ADG109">
        <f t="shared" si="3327"/>
        <v>108.3</v>
      </c>
      <c r="ADH109">
        <f t="shared" si="3328"/>
        <v>32.1</v>
      </c>
      <c r="ADI109">
        <f t="shared" si="3329"/>
        <v>0</v>
      </c>
      <c r="ADJ109">
        <f t="shared" si="3330"/>
        <v>18.8</v>
      </c>
      <c r="ADK109">
        <f t="shared" si="3331"/>
        <v>93.3</v>
      </c>
      <c r="ADL109">
        <f t="shared" si="3332"/>
        <v>8.1999999999999993</v>
      </c>
      <c r="ADM109">
        <f t="shared" si="3333"/>
        <v>0</v>
      </c>
      <c r="ADN109">
        <f t="shared" si="3334"/>
        <v>0</v>
      </c>
      <c r="ADO109">
        <f t="shared" si="3335"/>
        <v>0</v>
      </c>
      <c r="ADP109">
        <f t="shared" si="3336"/>
        <v>0</v>
      </c>
      <c r="ADQ109">
        <f t="shared" si="3337"/>
        <v>0</v>
      </c>
      <c r="ADR109">
        <f t="shared" si="3338"/>
        <v>0</v>
      </c>
      <c r="ADS109">
        <f t="shared" si="3339"/>
        <v>0</v>
      </c>
      <c r="ADT109">
        <f t="shared" si="3340"/>
        <v>0</v>
      </c>
      <c r="ADU109">
        <f t="shared" si="3341"/>
        <v>0</v>
      </c>
      <c r="ADV109">
        <f t="shared" si="3342"/>
        <v>0</v>
      </c>
      <c r="ADW109">
        <f t="shared" si="3343"/>
        <v>0</v>
      </c>
      <c r="ADX109">
        <f t="shared" si="3344"/>
        <v>0</v>
      </c>
      <c r="ADY109">
        <f t="shared" si="3345"/>
        <v>0</v>
      </c>
      <c r="ADZ109">
        <f t="shared" si="3346"/>
        <v>0</v>
      </c>
      <c r="AEA109">
        <f t="shared" si="3347"/>
        <v>0</v>
      </c>
      <c r="AEB109">
        <f t="shared" si="3348"/>
        <v>0</v>
      </c>
      <c r="AEC109">
        <f t="shared" si="3349"/>
        <v>0</v>
      </c>
      <c r="AED109">
        <f t="shared" si="3350"/>
        <v>0</v>
      </c>
      <c r="AEE109">
        <f t="shared" si="3351"/>
        <v>0</v>
      </c>
      <c r="AEF109">
        <f t="shared" si="3352"/>
        <v>0</v>
      </c>
      <c r="AEG109">
        <f t="shared" si="3353"/>
        <v>0</v>
      </c>
      <c r="AEH109">
        <f t="shared" si="3354"/>
        <v>0</v>
      </c>
      <c r="AEI109">
        <f t="shared" si="3355"/>
        <v>0</v>
      </c>
      <c r="AEJ109">
        <f t="shared" si="3356"/>
        <v>0</v>
      </c>
      <c r="AEK109">
        <f t="shared" si="3357"/>
        <v>0</v>
      </c>
      <c r="AEL109">
        <f t="shared" si="3358"/>
        <v>0</v>
      </c>
      <c r="AEM109">
        <f t="shared" si="3359"/>
        <v>0</v>
      </c>
      <c r="AEN109">
        <f t="shared" si="3360"/>
        <v>0</v>
      </c>
      <c r="AEO109">
        <f t="shared" si="3361"/>
        <v>0</v>
      </c>
      <c r="AEP109">
        <f t="shared" si="3362"/>
        <v>0</v>
      </c>
      <c r="AEQ109">
        <f t="shared" si="3363"/>
        <v>0</v>
      </c>
      <c r="AER109">
        <f t="shared" si="3364"/>
        <v>0</v>
      </c>
      <c r="AES109">
        <f t="shared" si="3365"/>
        <v>0</v>
      </c>
      <c r="AET109">
        <f t="shared" si="3366"/>
        <v>0</v>
      </c>
      <c r="AEU109">
        <f t="shared" si="3367"/>
        <v>0</v>
      </c>
      <c r="AEV109">
        <f t="shared" si="3368"/>
        <v>0</v>
      </c>
      <c r="AEW109">
        <f t="shared" si="3369"/>
        <v>0</v>
      </c>
      <c r="AEX109">
        <f t="shared" si="3370"/>
        <v>0</v>
      </c>
      <c r="AEY109">
        <f t="shared" si="3371"/>
        <v>0</v>
      </c>
      <c r="AEZ109">
        <f t="shared" si="3372"/>
        <v>0</v>
      </c>
      <c r="AFA109">
        <f t="shared" si="3373"/>
        <v>0</v>
      </c>
      <c r="AFB109">
        <f t="shared" si="3374"/>
        <v>0</v>
      </c>
      <c r="AFC109">
        <f t="shared" si="3375"/>
        <v>0</v>
      </c>
      <c r="AFD109">
        <f t="shared" si="3376"/>
        <v>0</v>
      </c>
      <c r="AFE109">
        <f t="shared" si="3377"/>
        <v>0</v>
      </c>
      <c r="AFF109">
        <f t="shared" si="3378"/>
        <v>0</v>
      </c>
      <c r="AFG109">
        <f t="shared" si="3379"/>
        <v>0</v>
      </c>
      <c r="AFH109">
        <f t="shared" si="3380"/>
        <v>0</v>
      </c>
      <c r="AFI109">
        <f t="shared" si="3381"/>
        <v>0</v>
      </c>
      <c r="AFJ109">
        <f t="shared" si="3382"/>
        <v>0</v>
      </c>
      <c r="AFK109">
        <f t="shared" si="3383"/>
        <v>0</v>
      </c>
      <c r="AFL109">
        <f t="shared" si="3384"/>
        <v>0</v>
      </c>
      <c r="AFM109">
        <f t="shared" si="3385"/>
        <v>0</v>
      </c>
      <c r="AFN109">
        <f t="shared" si="3386"/>
        <v>0</v>
      </c>
      <c r="AFO109">
        <f t="shared" si="3387"/>
        <v>0</v>
      </c>
      <c r="AFP109">
        <f t="shared" si="3388"/>
        <v>0</v>
      </c>
      <c r="AFQ109">
        <f t="shared" si="3389"/>
        <v>0</v>
      </c>
      <c r="AFR109">
        <f t="shared" si="3390"/>
        <v>0</v>
      </c>
      <c r="AFS109">
        <f t="shared" si="3391"/>
        <v>0</v>
      </c>
      <c r="AFT109">
        <f t="shared" si="3392"/>
        <v>0</v>
      </c>
      <c r="AFU109">
        <f t="shared" si="3393"/>
        <v>0</v>
      </c>
      <c r="AFV109">
        <f t="shared" si="3394"/>
        <v>0</v>
      </c>
      <c r="AFW109">
        <f t="shared" si="3395"/>
        <v>0</v>
      </c>
      <c r="AFX109">
        <f t="shared" si="3396"/>
        <v>0</v>
      </c>
      <c r="AFY109">
        <f t="shared" si="3397"/>
        <v>0</v>
      </c>
      <c r="AFZ109">
        <f t="shared" si="3398"/>
        <v>0</v>
      </c>
      <c r="AGA109">
        <f t="shared" si="3399"/>
        <v>0</v>
      </c>
      <c r="AGB109">
        <f t="shared" si="3400"/>
        <v>0</v>
      </c>
      <c r="AGC109">
        <f t="shared" si="3401"/>
        <v>0</v>
      </c>
      <c r="AGD109">
        <f t="shared" si="3402"/>
        <v>0</v>
      </c>
      <c r="AGE109">
        <f t="shared" si="3403"/>
        <v>0</v>
      </c>
      <c r="AGF109">
        <f t="shared" si="3404"/>
        <v>0</v>
      </c>
      <c r="AGG109">
        <f t="shared" si="3405"/>
        <v>0</v>
      </c>
      <c r="AGH109">
        <f t="shared" si="3406"/>
        <v>0</v>
      </c>
      <c r="AGI109">
        <f t="shared" si="3407"/>
        <v>0</v>
      </c>
      <c r="AGJ109">
        <f t="shared" si="3408"/>
        <v>0</v>
      </c>
      <c r="AGK109">
        <f t="shared" si="3409"/>
        <v>0</v>
      </c>
      <c r="AGM109" s="88">
        <f t="shared" si="3410"/>
        <v>57</v>
      </c>
      <c r="AGN109" s="88">
        <v>57</v>
      </c>
      <c r="AGO109">
        <v>1</v>
      </c>
      <c r="AGP109">
        <f t="shared" si="3411"/>
        <v>1</v>
      </c>
      <c r="AGQ109">
        <f t="shared" si="3412"/>
        <v>1</v>
      </c>
      <c r="AGR109">
        <f t="shared" si="3413"/>
        <v>1</v>
      </c>
      <c r="AGS109">
        <f t="shared" si="3414"/>
        <v>9</v>
      </c>
      <c r="AGT109">
        <f t="shared" si="3415"/>
        <v>2</v>
      </c>
      <c r="AGU109">
        <f t="shared" si="3416"/>
        <v>1</v>
      </c>
      <c r="AGV109">
        <f t="shared" si="3417"/>
        <v>1</v>
      </c>
      <c r="AGW109">
        <f t="shared" si="3418"/>
        <v>10</v>
      </c>
      <c r="AGX109">
        <f t="shared" si="3419"/>
        <v>1</v>
      </c>
      <c r="AGY109">
        <f t="shared" si="3420"/>
        <v>0</v>
      </c>
      <c r="AGZ109">
        <f t="shared" si="3421"/>
        <v>0</v>
      </c>
      <c r="AHA109">
        <f t="shared" si="3422"/>
        <v>0</v>
      </c>
      <c r="AHB109">
        <f t="shared" si="3423"/>
        <v>0</v>
      </c>
      <c r="AHC109">
        <f t="shared" si="3424"/>
        <v>0</v>
      </c>
      <c r="AHD109">
        <f t="shared" si="3425"/>
        <v>0</v>
      </c>
      <c r="AHE109">
        <f t="shared" si="3426"/>
        <v>0</v>
      </c>
      <c r="AHF109">
        <f t="shared" si="3427"/>
        <v>0</v>
      </c>
      <c r="AHG109">
        <f t="shared" si="3428"/>
        <v>0</v>
      </c>
      <c r="AHH109">
        <f t="shared" si="3429"/>
        <v>0</v>
      </c>
      <c r="AHI109">
        <f t="shared" si="3430"/>
        <v>0</v>
      </c>
      <c r="AHJ109">
        <f t="shared" si="3431"/>
        <v>0</v>
      </c>
      <c r="AHK109">
        <f t="shared" si="3432"/>
        <v>0</v>
      </c>
      <c r="AHL109">
        <f t="shared" si="3433"/>
        <v>0</v>
      </c>
      <c r="AHM109">
        <f t="shared" si="3434"/>
        <v>0</v>
      </c>
      <c r="AHN109">
        <f t="shared" si="3435"/>
        <v>0</v>
      </c>
      <c r="AHO109">
        <f t="shared" si="3436"/>
        <v>0</v>
      </c>
      <c r="AHP109">
        <f t="shared" si="3437"/>
        <v>0</v>
      </c>
      <c r="AHQ109">
        <f t="shared" si="3438"/>
        <v>0</v>
      </c>
      <c r="AHR109">
        <f t="shared" si="3439"/>
        <v>0</v>
      </c>
      <c r="AHS109">
        <f t="shared" si="3440"/>
        <v>0</v>
      </c>
      <c r="AHT109">
        <f t="shared" si="3441"/>
        <v>0</v>
      </c>
      <c r="AHU109">
        <f t="shared" si="3442"/>
        <v>0</v>
      </c>
      <c r="AHV109">
        <f t="shared" si="3443"/>
        <v>0</v>
      </c>
      <c r="AHW109">
        <f t="shared" si="3444"/>
        <v>0</v>
      </c>
      <c r="AHX109">
        <f t="shared" si="3445"/>
        <v>0</v>
      </c>
      <c r="AHY109">
        <f t="shared" si="3446"/>
        <v>0</v>
      </c>
      <c r="AHZ109">
        <f t="shared" si="3447"/>
        <v>0</v>
      </c>
      <c r="AIA109">
        <f t="shared" si="3448"/>
        <v>0</v>
      </c>
      <c r="AIB109">
        <f t="shared" si="3449"/>
        <v>0</v>
      </c>
      <c r="AIC109">
        <f t="shared" si="3450"/>
        <v>0</v>
      </c>
      <c r="AID109">
        <f t="shared" si="3451"/>
        <v>0</v>
      </c>
      <c r="AIE109">
        <f t="shared" si="3452"/>
        <v>0</v>
      </c>
      <c r="AIF109">
        <f t="shared" si="3453"/>
        <v>0</v>
      </c>
      <c r="AIG109">
        <f t="shared" si="3454"/>
        <v>0</v>
      </c>
      <c r="AIH109">
        <f t="shared" si="3455"/>
        <v>0</v>
      </c>
      <c r="AII109">
        <f t="shared" si="3456"/>
        <v>0</v>
      </c>
      <c r="AIJ109">
        <f t="shared" si="3457"/>
        <v>0</v>
      </c>
      <c r="AIK109">
        <f t="shared" si="3458"/>
        <v>0</v>
      </c>
      <c r="AIL109">
        <f t="shared" si="3459"/>
        <v>0</v>
      </c>
      <c r="AIM109">
        <f t="shared" si="3460"/>
        <v>0</v>
      </c>
      <c r="AIN109">
        <f t="shared" si="3461"/>
        <v>0</v>
      </c>
      <c r="AIO109">
        <f t="shared" si="3462"/>
        <v>0</v>
      </c>
      <c r="AIP109">
        <f t="shared" si="3463"/>
        <v>0</v>
      </c>
      <c r="AIQ109">
        <f t="shared" si="3464"/>
        <v>0</v>
      </c>
      <c r="AIR109">
        <f t="shared" si="3465"/>
        <v>0</v>
      </c>
      <c r="AIS109">
        <f t="shared" si="3466"/>
        <v>0</v>
      </c>
      <c r="AIT109">
        <f t="shared" si="3467"/>
        <v>0</v>
      </c>
      <c r="AIU109">
        <f t="shared" si="3468"/>
        <v>0</v>
      </c>
      <c r="AIV109">
        <f t="shared" si="3469"/>
        <v>0</v>
      </c>
      <c r="AIW109">
        <f t="shared" si="3470"/>
        <v>0</v>
      </c>
      <c r="AIX109">
        <f t="shared" si="3471"/>
        <v>0</v>
      </c>
      <c r="AIY109">
        <f t="shared" si="3472"/>
        <v>0</v>
      </c>
      <c r="AIZ109">
        <f t="shared" si="3473"/>
        <v>0</v>
      </c>
      <c r="AJA109">
        <f t="shared" si="3474"/>
        <v>0</v>
      </c>
      <c r="AJB109">
        <f t="shared" si="3475"/>
        <v>0</v>
      </c>
      <c r="AJC109">
        <f t="shared" si="3476"/>
        <v>0</v>
      </c>
      <c r="AJD109">
        <f t="shared" si="3477"/>
        <v>0</v>
      </c>
      <c r="AJE109">
        <f t="shared" si="3478"/>
        <v>0</v>
      </c>
      <c r="AJF109">
        <f t="shared" si="3479"/>
        <v>0</v>
      </c>
      <c r="AJG109">
        <f t="shared" si="3480"/>
        <v>0</v>
      </c>
      <c r="AJH109">
        <f t="shared" si="3481"/>
        <v>0</v>
      </c>
      <c r="AJI109">
        <f t="shared" si="3482"/>
        <v>0</v>
      </c>
      <c r="AJJ109">
        <f t="shared" si="3483"/>
        <v>0</v>
      </c>
      <c r="AJK109">
        <f t="shared" si="3484"/>
        <v>0</v>
      </c>
      <c r="AJL109">
        <f t="shared" si="3485"/>
        <v>0</v>
      </c>
      <c r="AJM109">
        <f t="shared" si="3486"/>
        <v>0</v>
      </c>
      <c r="AJN109">
        <f t="shared" si="3487"/>
        <v>0</v>
      </c>
      <c r="AJO109">
        <f t="shared" si="3488"/>
        <v>0</v>
      </c>
      <c r="AJP109">
        <f t="shared" si="3489"/>
        <v>0</v>
      </c>
      <c r="AJQ109">
        <f t="shared" si="3490"/>
        <v>0</v>
      </c>
      <c r="AJR109">
        <f t="shared" si="3491"/>
        <v>0</v>
      </c>
      <c r="AJS109">
        <f t="shared" si="3492"/>
        <v>0</v>
      </c>
      <c r="AJT109">
        <f t="shared" si="3493"/>
        <v>0</v>
      </c>
      <c r="AJU109">
        <f t="shared" si="3494"/>
        <v>0</v>
      </c>
      <c r="AJV109">
        <f t="shared" si="3495"/>
        <v>0</v>
      </c>
      <c r="AJX109">
        <v>32</v>
      </c>
      <c r="AJY109">
        <v>1</v>
      </c>
      <c r="AJZ109">
        <v>1</v>
      </c>
      <c r="AKA109">
        <f t="shared" si="3496"/>
        <v>2</v>
      </c>
      <c r="AKB109">
        <f t="shared" si="3497"/>
        <v>2</v>
      </c>
      <c r="AKC109">
        <f t="shared" si="3498"/>
        <v>2</v>
      </c>
      <c r="AKD109">
        <f t="shared" si="3499"/>
        <v>1</v>
      </c>
      <c r="AKE109">
        <f t="shared" si="3500"/>
        <v>8</v>
      </c>
      <c r="AKF109">
        <f t="shared" si="3501"/>
        <v>8</v>
      </c>
      <c r="AKG109">
        <f t="shared" si="3502"/>
        <v>0</v>
      </c>
      <c r="AKH109">
        <f t="shared" si="3503"/>
        <v>0</v>
      </c>
      <c r="AKI109">
        <f t="shared" si="3504"/>
        <v>0</v>
      </c>
      <c r="AKJ109">
        <f t="shared" si="3505"/>
        <v>0</v>
      </c>
      <c r="AKK109">
        <f t="shared" si="3506"/>
        <v>0</v>
      </c>
      <c r="AKL109">
        <f t="shared" si="3507"/>
        <v>0</v>
      </c>
      <c r="AKM109">
        <f t="shared" si="3508"/>
        <v>0</v>
      </c>
      <c r="AKN109">
        <f t="shared" si="3509"/>
        <v>0</v>
      </c>
      <c r="AKO109">
        <f t="shared" si="3510"/>
        <v>0</v>
      </c>
      <c r="AKP109">
        <f t="shared" si="3511"/>
        <v>0</v>
      </c>
      <c r="AKQ109">
        <f t="shared" si="3512"/>
        <v>0</v>
      </c>
      <c r="AKR109">
        <f t="shared" si="3513"/>
        <v>0</v>
      </c>
      <c r="AKS109">
        <f t="shared" si="3514"/>
        <v>0</v>
      </c>
      <c r="AKT109">
        <f t="shared" si="3515"/>
        <v>0</v>
      </c>
      <c r="AKU109">
        <f t="shared" si="3516"/>
        <v>0</v>
      </c>
      <c r="AKV109">
        <f t="shared" si="3517"/>
        <v>0</v>
      </c>
      <c r="AKW109">
        <f t="shared" si="3518"/>
        <v>0</v>
      </c>
      <c r="AKX109">
        <f t="shared" si="3519"/>
        <v>0</v>
      </c>
      <c r="AKY109">
        <f t="shared" si="3520"/>
        <v>0</v>
      </c>
      <c r="AKZ109">
        <f t="shared" si="3521"/>
        <v>0</v>
      </c>
      <c r="ALA109">
        <f t="shared" si="3522"/>
        <v>0</v>
      </c>
      <c r="ALB109">
        <f t="shared" si="3523"/>
        <v>0</v>
      </c>
      <c r="ALC109">
        <f t="shared" si="3524"/>
        <v>0</v>
      </c>
      <c r="ALD109">
        <f t="shared" si="3525"/>
        <v>0</v>
      </c>
      <c r="ALE109">
        <f t="shared" si="3526"/>
        <v>0</v>
      </c>
      <c r="ALF109">
        <f t="shared" si="3527"/>
        <v>0</v>
      </c>
      <c r="ALG109">
        <f t="shared" si="3528"/>
        <v>0</v>
      </c>
      <c r="ALH109">
        <f t="shared" si="3529"/>
        <v>0</v>
      </c>
      <c r="ALI109">
        <f t="shared" si="3530"/>
        <v>0</v>
      </c>
      <c r="ALJ109">
        <f t="shared" si="3531"/>
        <v>0</v>
      </c>
      <c r="ALK109">
        <f t="shared" si="3532"/>
        <v>0</v>
      </c>
      <c r="ALL109">
        <f t="shared" si="3533"/>
        <v>0</v>
      </c>
      <c r="ALM109">
        <f t="shared" si="3534"/>
        <v>0</v>
      </c>
      <c r="ALN109">
        <f t="shared" si="3535"/>
        <v>0</v>
      </c>
      <c r="ALO109">
        <f t="shared" si="3536"/>
        <v>0</v>
      </c>
      <c r="ALP109">
        <f t="shared" si="3537"/>
        <v>0</v>
      </c>
      <c r="ALQ109">
        <f t="shared" si="3538"/>
        <v>0</v>
      </c>
      <c r="ALR109">
        <f t="shared" si="3539"/>
        <v>0</v>
      </c>
      <c r="ALS109">
        <f t="shared" si="3540"/>
        <v>0</v>
      </c>
      <c r="ALT109">
        <f t="shared" si="3541"/>
        <v>0</v>
      </c>
      <c r="ALU109">
        <f t="shared" si="3542"/>
        <v>0</v>
      </c>
      <c r="ALV109">
        <f t="shared" si="3543"/>
        <v>0</v>
      </c>
      <c r="ALW109">
        <f t="shared" si="3544"/>
        <v>0</v>
      </c>
      <c r="ALX109">
        <f t="shared" si="3545"/>
        <v>0</v>
      </c>
      <c r="ALY109">
        <f t="shared" si="3546"/>
        <v>0</v>
      </c>
      <c r="ALZ109">
        <f t="shared" si="3547"/>
        <v>0</v>
      </c>
      <c r="AMA109">
        <f t="shared" si="3548"/>
        <v>0</v>
      </c>
      <c r="AMB109">
        <f t="shared" si="3549"/>
        <v>0</v>
      </c>
      <c r="AMC109">
        <f t="shared" si="3550"/>
        <v>0</v>
      </c>
      <c r="AMD109">
        <f t="shared" si="3551"/>
        <v>0</v>
      </c>
      <c r="AME109">
        <f t="shared" si="3552"/>
        <v>0</v>
      </c>
      <c r="AMF109">
        <f t="shared" si="3553"/>
        <v>0</v>
      </c>
      <c r="AMG109">
        <f t="shared" si="3554"/>
        <v>0</v>
      </c>
      <c r="AMH109">
        <f t="shared" si="3555"/>
        <v>0</v>
      </c>
      <c r="AMI109">
        <f t="shared" si="3556"/>
        <v>0</v>
      </c>
      <c r="AMJ109">
        <f t="shared" si="3557"/>
        <v>0</v>
      </c>
      <c r="AMK109">
        <f t="shared" si="3558"/>
        <v>0</v>
      </c>
      <c r="AML109">
        <f t="shared" si="3559"/>
        <v>0</v>
      </c>
      <c r="AMM109">
        <f t="shared" si="3560"/>
        <v>0</v>
      </c>
      <c r="AMN109">
        <f t="shared" si="3561"/>
        <v>0</v>
      </c>
      <c r="AMO109">
        <f t="shared" si="3562"/>
        <v>0</v>
      </c>
      <c r="AMP109">
        <f t="shared" si="3563"/>
        <v>0</v>
      </c>
      <c r="AMQ109">
        <f t="shared" si="3564"/>
        <v>0</v>
      </c>
      <c r="AMR109">
        <f t="shared" si="3565"/>
        <v>0</v>
      </c>
      <c r="AMS109">
        <f t="shared" si="3566"/>
        <v>0</v>
      </c>
      <c r="AMT109">
        <f t="shared" si="3567"/>
        <v>0</v>
      </c>
      <c r="AMU109">
        <f t="shared" si="3568"/>
        <v>0</v>
      </c>
      <c r="AMV109">
        <f t="shared" si="3569"/>
        <v>0</v>
      </c>
      <c r="AMW109">
        <f t="shared" si="3570"/>
        <v>0</v>
      </c>
      <c r="AMX109">
        <f t="shared" si="3571"/>
        <v>0</v>
      </c>
      <c r="AMY109">
        <f t="shared" si="3572"/>
        <v>0</v>
      </c>
      <c r="AMZ109">
        <f t="shared" si="3573"/>
        <v>0</v>
      </c>
      <c r="ANA109">
        <f t="shared" si="3574"/>
        <v>0</v>
      </c>
      <c r="ANB109">
        <f t="shared" si="3575"/>
        <v>0</v>
      </c>
      <c r="ANC109">
        <f t="shared" si="3576"/>
        <v>0</v>
      </c>
      <c r="AND109">
        <f t="shared" si="3577"/>
        <v>0</v>
      </c>
      <c r="ANR109" s="4">
        <v>1660</v>
      </c>
      <c r="ANS109" s="4">
        <f t="shared" si="3578"/>
        <v>1660</v>
      </c>
      <c r="ANU109" s="4">
        <v>1646</v>
      </c>
      <c r="ANV109" t="str">
        <f t="shared" si="3579"/>
        <v>1644</v>
      </c>
      <c r="ANW109" t="str">
        <f t="shared" si="3580"/>
        <v>1659</v>
      </c>
      <c r="ANX109" t="str">
        <f t="shared" si="3581"/>
        <v>1689</v>
      </c>
      <c r="ANY109" t="str">
        <f t="shared" si="3582"/>
        <v>1687</v>
      </c>
      <c r="ANZ109" t="str">
        <f t="shared" si="3583"/>
        <v>1673</v>
      </c>
      <c r="AOA109" t="str">
        <f t="shared" si="3584"/>
        <v>1660</v>
      </c>
      <c r="AOB109" t="str">
        <f t="shared" si="3585"/>
        <v>1690</v>
      </c>
      <c r="AOC109" t="str">
        <f t="shared" si="3586"/>
        <v>1676</v>
      </c>
      <c r="AOD109" t="str">
        <f t="shared" si="3587"/>
        <v>1660</v>
      </c>
      <c r="AOE109" t="str">
        <f t="shared" si="3588"/>
        <v>1660</v>
      </c>
      <c r="AOF109" t="str">
        <f t="shared" si="3589"/>
        <v>1660</v>
      </c>
      <c r="AOG109" t="str">
        <f t="shared" si="3590"/>
        <v>1660</v>
      </c>
      <c r="AOH109" t="str">
        <f t="shared" si="3591"/>
        <v>1660</v>
      </c>
      <c r="AOI109" t="str">
        <f t="shared" si="3592"/>
        <v>1660</v>
      </c>
      <c r="AOJ109" t="str">
        <f t="shared" si="3593"/>
        <v>1660</v>
      </c>
      <c r="AOK109" t="str">
        <f t="shared" si="3594"/>
        <v>1660</v>
      </c>
      <c r="AOL109" t="str">
        <f t="shared" si="3595"/>
        <v>1660</v>
      </c>
      <c r="AOM109" t="str">
        <f t="shared" si="3596"/>
        <v>1660</v>
      </c>
      <c r="AON109" t="str">
        <f t="shared" si="3597"/>
        <v>1660</v>
      </c>
      <c r="AOO109" t="str">
        <f t="shared" si="3598"/>
        <v>1660</v>
      </c>
      <c r="AOP109" t="str">
        <f t="shared" si="3599"/>
        <v>1660</v>
      </c>
      <c r="AOQ109" t="str">
        <f t="shared" si="3600"/>
        <v>1660</v>
      </c>
      <c r="AOR109" t="str">
        <f t="shared" si="3601"/>
        <v>1660</v>
      </c>
      <c r="AOS109" t="str">
        <f t="shared" si="3602"/>
        <v>1660</v>
      </c>
      <c r="AOT109" t="str">
        <f t="shared" si="3603"/>
        <v>1660</v>
      </c>
      <c r="AOU109" t="str">
        <f t="shared" si="3604"/>
        <v>1660</v>
      </c>
      <c r="AOV109" t="str">
        <f t="shared" si="3605"/>
        <v>1660</v>
      </c>
      <c r="AOW109" t="str">
        <f t="shared" si="3606"/>
        <v>1660</v>
      </c>
      <c r="AOX109" t="str">
        <f t="shared" si="3607"/>
        <v>1660</v>
      </c>
      <c r="AOY109" t="str">
        <f t="shared" si="3608"/>
        <v>1660</v>
      </c>
      <c r="AOZ109" t="str">
        <f t="shared" si="3609"/>
        <v>1660</v>
      </c>
      <c r="APA109" t="str">
        <f t="shared" si="3610"/>
        <v>1660</v>
      </c>
      <c r="APB109" t="str">
        <f t="shared" si="3611"/>
        <v>1660</v>
      </c>
      <c r="APC109" t="str">
        <f t="shared" si="3612"/>
        <v>1660</v>
      </c>
      <c r="APD109" t="str">
        <f t="shared" si="3613"/>
        <v>1660</v>
      </c>
      <c r="APE109" t="str">
        <f t="shared" si="3614"/>
        <v>1660</v>
      </c>
      <c r="APF109" t="str">
        <f t="shared" si="3615"/>
        <v>1660</v>
      </c>
      <c r="APG109" t="str">
        <f t="shared" si="3616"/>
        <v>1660</v>
      </c>
      <c r="APH109" t="str">
        <f t="shared" si="3617"/>
        <v>1660</v>
      </c>
      <c r="API109" t="str">
        <f t="shared" si="3618"/>
        <v>1660</v>
      </c>
      <c r="APJ109" t="str">
        <f t="shared" si="3619"/>
        <v>1660</v>
      </c>
      <c r="APK109" t="str">
        <f t="shared" si="3620"/>
        <v>1660</v>
      </c>
      <c r="APL109" t="str">
        <f t="shared" si="3621"/>
        <v>1660</v>
      </c>
      <c r="APM109" t="str">
        <f t="shared" si="3622"/>
        <v>1660</v>
      </c>
      <c r="APN109" t="str">
        <f t="shared" si="3623"/>
        <v>1660</v>
      </c>
      <c r="APO109" t="str">
        <f t="shared" si="3624"/>
        <v>1660</v>
      </c>
      <c r="APP109" t="str">
        <f t="shared" si="3625"/>
        <v>1660</v>
      </c>
      <c r="APQ109" t="str">
        <f t="shared" si="3626"/>
        <v>1660</v>
      </c>
      <c r="APR109" t="str">
        <f t="shared" si="3627"/>
        <v>1660</v>
      </c>
      <c r="APS109" t="str">
        <f t="shared" si="3628"/>
        <v>1660</v>
      </c>
      <c r="APT109" t="str">
        <f t="shared" si="3629"/>
        <v>1660</v>
      </c>
      <c r="APU109" t="str">
        <f t="shared" si="3630"/>
        <v>1660</v>
      </c>
      <c r="APV109" t="str">
        <f t="shared" si="3631"/>
        <v>1660</v>
      </c>
      <c r="APW109" t="str">
        <f t="shared" si="3632"/>
        <v>1660</v>
      </c>
      <c r="APX109" t="str">
        <f t="shared" si="3633"/>
        <v>1660</v>
      </c>
      <c r="APY109" t="str">
        <f t="shared" si="3634"/>
        <v>1660</v>
      </c>
      <c r="APZ109" t="str">
        <f t="shared" si="3635"/>
        <v>1660</v>
      </c>
      <c r="AQA109" t="str">
        <f t="shared" si="3636"/>
        <v>1660</v>
      </c>
      <c r="AQB109" t="str">
        <f t="shared" si="3637"/>
        <v>1660</v>
      </c>
      <c r="AQC109" t="str">
        <f t="shared" si="3638"/>
        <v>1660</v>
      </c>
      <c r="AQD109" t="str">
        <f t="shared" si="3639"/>
        <v>1660</v>
      </c>
      <c r="AQE109" t="str">
        <f t="shared" si="3640"/>
        <v>1660</v>
      </c>
      <c r="AQF109" t="str">
        <f t="shared" si="3641"/>
        <v>1660</v>
      </c>
      <c r="AQG109" t="str">
        <f t="shared" si="3642"/>
        <v>1660</v>
      </c>
      <c r="AQH109" t="str">
        <f t="shared" si="3643"/>
        <v>1660</v>
      </c>
      <c r="AQI109" t="str">
        <f t="shared" si="3644"/>
        <v>1660</v>
      </c>
      <c r="AQJ109" t="str">
        <f t="shared" si="3645"/>
        <v>1660</v>
      </c>
      <c r="AQK109" t="str">
        <f t="shared" si="3646"/>
        <v>1660</v>
      </c>
      <c r="AQL109" t="str">
        <f t="shared" si="3647"/>
        <v>1660</v>
      </c>
      <c r="AQM109" t="str">
        <f t="shared" si="3648"/>
        <v>1660</v>
      </c>
      <c r="AQN109" t="str">
        <f t="shared" si="3649"/>
        <v>1660</v>
      </c>
      <c r="AQO109" t="str">
        <f t="shared" si="3650"/>
        <v>1660</v>
      </c>
      <c r="AQP109" t="str">
        <f t="shared" si="3651"/>
        <v>1660</v>
      </c>
      <c r="AQQ109" t="str">
        <f t="shared" si="3652"/>
        <v>1660</v>
      </c>
      <c r="AQR109" t="str">
        <f t="shared" si="3653"/>
        <v>1660</v>
      </c>
      <c r="AQS109" t="str">
        <f t="shared" si="3654"/>
        <v>1660</v>
      </c>
      <c r="AQT109" t="str">
        <f t="shared" si="3655"/>
        <v>1660</v>
      </c>
      <c r="AQU109" t="str">
        <f t="shared" si="3656"/>
        <v>1660</v>
      </c>
      <c r="AQV109" t="str">
        <f t="shared" si="3657"/>
        <v>1660</v>
      </c>
      <c r="AQW109" t="str">
        <f t="shared" si="3658"/>
        <v>1660</v>
      </c>
      <c r="AQX109" t="str">
        <f t="shared" si="3659"/>
        <v>1660</v>
      </c>
      <c r="AQY109" t="str">
        <f t="shared" si="3660"/>
        <v>1660</v>
      </c>
      <c r="AQZ109" t="str">
        <f t="shared" si="3661"/>
        <v>1660</v>
      </c>
      <c r="ARA109" t="str">
        <f t="shared" si="3662"/>
        <v>1660</v>
      </c>
      <c r="ARB109" t="str">
        <f t="shared" si="3663"/>
        <v>1660</v>
      </c>
      <c r="ARC109">
        <v>1646</v>
      </c>
      <c r="ARH109" s="5"/>
    </row>
    <row r="110" spans="1:1152" x14ac:dyDescent="0.2">
      <c r="A110">
        <v>158</v>
      </c>
      <c r="B110" s="106" t="s">
        <v>468</v>
      </c>
      <c r="C110" s="20">
        <f>VLOOKUP(A110, Rankings!$A$2:$AN$161, 40, FALSE)</f>
        <v>108</v>
      </c>
      <c r="D110" s="106" t="s">
        <v>220</v>
      </c>
      <c r="F110" s="4">
        <v>12</v>
      </c>
      <c r="G110" s="4">
        <v>5</v>
      </c>
      <c r="I110" s="5">
        <f t="shared" si="2748"/>
        <v>10</v>
      </c>
      <c r="L110" t="s">
        <v>1854</v>
      </c>
      <c r="M110" t="s">
        <v>2069</v>
      </c>
      <c r="N110" t="s">
        <v>2430</v>
      </c>
      <c r="O110" t="s">
        <v>2685</v>
      </c>
      <c r="P110" t="s">
        <v>2914</v>
      </c>
      <c r="Q110" t="s">
        <v>3159</v>
      </c>
      <c r="R110" t="s">
        <v>3374</v>
      </c>
      <c r="S110" t="s">
        <v>3614</v>
      </c>
      <c r="T110" t="s">
        <v>3856</v>
      </c>
      <c r="U110" t="s">
        <v>10</v>
      </c>
      <c r="V110" t="s">
        <v>4116</v>
      </c>
      <c r="W110" t="str">
        <f>Rankings!D109</f>
        <v>-</v>
      </c>
      <c r="X110" t="s">
        <v>10</v>
      </c>
      <c r="Y110" t="s">
        <v>10</v>
      </c>
      <c r="Z110" t="s">
        <v>10</v>
      </c>
      <c r="AA110" t="s">
        <v>10</v>
      </c>
      <c r="AB110" t="s">
        <v>10</v>
      </c>
      <c r="AC110" t="s">
        <v>10</v>
      </c>
      <c r="AD110" t="s">
        <v>10</v>
      </c>
      <c r="AE110" t="s">
        <v>10</v>
      </c>
      <c r="AF110" t="s">
        <v>10</v>
      </c>
      <c r="AG110" t="s">
        <v>10</v>
      </c>
      <c r="AH110" t="s">
        <v>10</v>
      </c>
      <c r="AI110" t="s">
        <v>10</v>
      </c>
      <c r="AJ110" t="s">
        <v>10</v>
      </c>
      <c r="AK110" t="s">
        <v>10</v>
      </c>
      <c r="AL110" t="s">
        <v>10</v>
      </c>
      <c r="AM110" t="s">
        <v>10</v>
      </c>
      <c r="AN110" t="s">
        <v>10</v>
      </c>
      <c r="AO110" t="s">
        <v>10</v>
      </c>
      <c r="AP110" t="s">
        <v>10</v>
      </c>
      <c r="AQ110" t="s">
        <v>10</v>
      </c>
      <c r="AR110" t="s">
        <v>10</v>
      </c>
      <c r="AS110" t="s">
        <v>10</v>
      </c>
      <c r="AT110" t="s">
        <v>10</v>
      </c>
      <c r="AU110" t="s">
        <v>10</v>
      </c>
      <c r="AV110" t="s">
        <v>10</v>
      </c>
      <c r="AW110" t="s">
        <v>10</v>
      </c>
      <c r="AX110" t="s">
        <v>10</v>
      </c>
      <c r="AY110" t="s">
        <v>10</v>
      </c>
      <c r="AZ110" t="s">
        <v>10</v>
      </c>
      <c r="BA110" t="s">
        <v>10</v>
      </c>
      <c r="BB110" t="s">
        <v>10</v>
      </c>
      <c r="BC110" t="s">
        <v>10</v>
      </c>
      <c r="BD110" t="s">
        <v>10</v>
      </c>
      <c r="BE110" t="s">
        <v>10</v>
      </c>
      <c r="BF110" t="s">
        <v>10</v>
      </c>
      <c r="BG110" t="s">
        <v>10</v>
      </c>
      <c r="BH110" t="s">
        <v>10</v>
      </c>
      <c r="BI110" t="s">
        <v>10</v>
      </c>
      <c r="BJ110" t="s">
        <v>10</v>
      </c>
      <c r="BK110" t="s">
        <v>10</v>
      </c>
      <c r="BL110" t="s">
        <v>10</v>
      </c>
      <c r="BM110" t="s">
        <v>10</v>
      </c>
      <c r="BN110" t="s">
        <v>10</v>
      </c>
      <c r="BO110" t="s">
        <v>10</v>
      </c>
      <c r="BP110" t="s">
        <v>10</v>
      </c>
      <c r="BQ110" t="s">
        <v>10</v>
      </c>
      <c r="BR110" t="s">
        <v>10</v>
      </c>
      <c r="BS110" t="s">
        <v>10</v>
      </c>
      <c r="BT110" t="s">
        <v>10</v>
      </c>
      <c r="BU110" t="s">
        <v>10</v>
      </c>
      <c r="BV110" t="s">
        <v>10</v>
      </c>
      <c r="BW110" t="s">
        <v>10</v>
      </c>
      <c r="BX110" t="s">
        <v>10</v>
      </c>
      <c r="BY110" t="s">
        <v>10</v>
      </c>
      <c r="BZ110" t="s">
        <v>10</v>
      </c>
      <c r="CA110" t="s">
        <v>10</v>
      </c>
      <c r="CB110" t="s">
        <v>10</v>
      </c>
      <c r="CC110" t="s">
        <v>10</v>
      </c>
      <c r="CD110" t="s">
        <v>10</v>
      </c>
      <c r="CE110" t="s">
        <v>10</v>
      </c>
      <c r="CF110" t="s">
        <v>10</v>
      </c>
      <c r="CG110" t="s">
        <v>10</v>
      </c>
      <c r="CH110" t="s">
        <v>10</v>
      </c>
      <c r="CI110" t="s">
        <v>10</v>
      </c>
      <c r="CJ110" t="s">
        <v>10</v>
      </c>
      <c r="CK110" t="s">
        <v>10</v>
      </c>
      <c r="CL110" t="s">
        <v>10</v>
      </c>
      <c r="CM110" t="s">
        <v>10</v>
      </c>
      <c r="CN110" t="s">
        <v>10</v>
      </c>
      <c r="CO110" t="s">
        <v>10</v>
      </c>
      <c r="CP110" t="s">
        <v>10</v>
      </c>
      <c r="CQ110" t="s">
        <v>10</v>
      </c>
      <c r="CR110" t="s">
        <v>10</v>
      </c>
      <c r="CT110" s="4">
        <f t="shared" si="2749"/>
        <v>2</v>
      </c>
      <c r="CU110" s="4">
        <f t="shared" si="2750"/>
        <v>0</v>
      </c>
      <c r="CV110" s="4">
        <f t="shared" si="2751"/>
        <v>0</v>
      </c>
      <c r="CW110" s="4">
        <f t="shared" si="2752"/>
        <v>3</v>
      </c>
      <c r="CX110" s="4">
        <f t="shared" si="2753"/>
        <v>0</v>
      </c>
      <c r="CY110" s="4">
        <f t="shared" si="2754"/>
        <v>0</v>
      </c>
      <c r="CZ110" s="4">
        <f t="shared" si="2755"/>
        <v>0</v>
      </c>
      <c r="DA110" s="4">
        <f t="shared" si="2756"/>
        <v>2</v>
      </c>
      <c r="DB110" s="4">
        <f t="shared" si="2757"/>
        <v>2</v>
      </c>
      <c r="DC110" s="4">
        <f t="shared" si="2758"/>
        <v>0</v>
      </c>
      <c r="DD110" s="4">
        <f t="shared" si="2759"/>
        <v>0</v>
      </c>
      <c r="DE110" s="4">
        <f t="shared" si="2760"/>
        <v>1</v>
      </c>
      <c r="DF110" s="4">
        <f t="shared" si="2761"/>
        <v>0</v>
      </c>
      <c r="DG110" s="4">
        <f t="shared" si="2762"/>
        <v>0</v>
      </c>
      <c r="DH110" s="4">
        <f t="shared" si="2763"/>
        <v>0</v>
      </c>
      <c r="DI110" s="152">
        <f t="shared" si="2764"/>
        <v>0</v>
      </c>
      <c r="DJ110" s="153">
        <f t="shared" si="2765"/>
        <v>2</v>
      </c>
      <c r="DK110" s="4">
        <f t="shared" si="2766"/>
        <v>3</v>
      </c>
      <c r="DL110" s="4">
        <f t="shared" si="2767"/>
        <v>0</v>
      </c>
      <c r="DM110" s="4">
        <f t="shared" si="2768"/>
        <v>2</v>
      </c>
      <c r="DN110" s="4">
        <f t="shared" si="2769"/>
        <v>2</v>
      </c>
      <c r="DO110" s="4">
        <f t="shared" si="2770"/>
        <v>1</v>
      </c>
      <c r="DP110" s="4">
        <f t="shared" si="2771"/>
        <v>0</v>
      </c>
      <c r="DQ110" s="4">
        <f t="shared" si="2772"/>
        <v>0</v>
      </c>
      <c r="DR110" s="4">
        <f t="shared" si="2773"/>
        <v>6</v>
      </c>
      <c r="DS110" s="4">
        <f t="shared" si="2774"/>
        <v>2</v>
      </c>
      <c r="DT110" s="4">
        <f t="shared" si="2775"/>
        <v>6</v>
      </c>
      <c r="DU110" t="str">
        <f t="shared" si="2776"/>
        <v>0R</v>
      </c>
      <c r="DV110" t="str">
        <f t="shared" si="2777"/>
        <v>3R</v>
      </c>
      <c r="DW110" t="str">
        <f t="shared" si="2778"/>
        <v>3R</v>
      </c>
      <c r="DX110" t="str">
        <f t="shared" si="2779"/>
        <v>0S</v>
      </c>
      <c r="DY110" t="str">
        <f t="shared" si="2780"/>
        <v>3S</v>
      </c>
      <c r="DZ110" t="str">
        <f t="shared" si="2781"/>
        <v>0R</v>
      </c>
      <c r="EA110" t="str">
        <f t="shared" si="2782"/>
        <v>0L</v>
      </c>
      <c r="EB110" t="str">
        <f t="shared" si="2783"/>
        <v>0L</v>
      </c>
      <c r="EC110" t="str">
        <f t="shared" si="2784"/>
        <v>0R</v>
      </c>
      <c r="ED110">
        <f t="shared" si="2785"/>
        <v>0</v>
      </c>
      <c r="EE110" t="str">
        <f t="shared" si="2786"/>
        <v>3S</v>
      </c>
      <c r="EF110">
        <f t="shared" si="2787"/>
        <v>0</v>
      </c>
      <c r="EG110">
        <f t="shared" si="2788"/>
        <v>0</v>
      </c>
      <c r="EH110">
        <f t="shared" si="2789"/>
        <v>0</v>
      </c>
      <c r="EI110">
        <f t="shared" si="2790"/>
        <v>0</v>
      </c>
      <c r="EJ110">
        <f t="shared" si="2791"/>
        <v>0</v>
      </c>
      <c r="EK110">
        <f t="shared" si="2792"/>
        <v>0</v>
      </c>
      <c r="EL110">
        <f t="shared" si="2793"/>
        <v>0</v>
      </c>
      <c r="EM110">
        <f t="shared" si="2794"/>
        <v>0</v>
      </c>
      <c r="EN110">
        <f t="shared" si="2795"/>
        <v>0</v>
      </c>
      <c r="EO110">
        <f t="shared" si="2796"/>
        <v>0</v>
      </c>
      <c r="EP110">
        <f t="shared" si="2797"/>
        <v>0</v>
      </c>
      <c r="EQ110">
        <f t="shared" si="2798"/>
        <v>0</v>
      </c>
      <c r="ER110">
        <f t="shared" si="2799"/>
        <v>0</v>
      </c>
      <c r="ES110">
        <f t="shared" si="2800"/>
        <v>0</v>
      </c>
      <c r="ET110">
        <f t="shared" si="2801"/>
        <v>0</v>
      </c>
      <c r="EU110">
        <f t="shared" si="2802"/>
        <v>0</v>
      </c>
      <c r="EV110">
        <f t="shared" si="2803"/>
        <v>0</v>
      </c>
      <c r="EW110">
        <f t="shared" si="2804"/>
        <v>0</v>
      </c>
      <c r="EX110">
        <f t="shared" si="2805"/>
        <v>0</v>
      </c>
      <c r="EY110">
        <f t="shared" si="2806"/>
        <v>0</v>
      </c>
      <c r="EZ110">
        <f t="shared" si="2807"/>
        <v>0</v>
      </c>
      <c r="FA110">
        <f t="shared" si="2808"/>
        <v>0</v>
      </c>
      <c r="FB110">
        <f t="shared" si="2809"/>
        <v>0</v>
      </c>
      <c r="FC110">
        <f t="shared" si="2810"/>
        <v>0</v>
      </c>
      <c r="FD110">
        <f t="shared" si="2811"/>
        <v>0</v>
      </c>
      <c r="FE110">
        <f t="shared" si="2812"/>
        <v>0</v>
      </c>
      <c r="FF110">
        <f t="shared" si="2813"/>
        <v>0</v>
      </c>
      <c r="FG110">
        <f t="shared" si="2814"/>
        <v>0</v>
      </c>
      <c r="FH110">
        <f t="shared" si="2815"/>
        <v>0</v>
      </c>
      <c r="FI110">
        <f t="shared" si="2816"/>
        <v>0</v>
      </c>
      <c r="FJ110">
        <f t="shared" si="2817"/>
        <v>0</v>
      </c>
      <c r="FK110">
        <f t="shared" si="2818"/>
        <v>0</v>
      </c>
      <c r="FL110">
        <f t="shared" si="2819"/>
        <v>0</v>
      </c>
      <c r="FM110">
        <f t="shared" si="2820"/>
        <v>0</v>
      </c>
      <c r="FN110">
        <f t="shared" si="2821"/>
        <v>0</v>
      </c>
      <c r="FO110">
        <f t="shared" si="2822"/>
        <v>0</v>
      </c>
      <c r="FP110">
        <f t="shared" si="2823"/>
        <v>0</v>
      </c>
      <c r="FQ110">
        <f t="shared" si="2824"/>
        <v>0</v>
      </c>
      <c r="FR110">
        <f t="shared" si="2825"/>
        <v>0</v>
      </c>
      <c r="FS110">
        <f t="shared" si="2826"/>
        <v>0</v>
      </c>
      <c r="FT110">
        <f t="shared" si="2827"/>
        <v>0</v>
      </c>
      <c r="FU110">
        <f t="shared" si="2828"/>
        <v>0</v>
      </c>
      <c r="FV110">
        <f t="shared" si="2829"/>
        <v>0</v>
      </c>
      <c r="FW110">
        <f t="shared" si="2830"/>
        <v>0</v>
      </c>
      <c r="FX110">
        <f t="shared" si="2831"/>
        <v>0</v>
      </c>
      <c r="FY110">
        <f t="shared" si="2832"/>
        <v>0</v>
      </c>
      <c r="FZ110">
        <f t="shared" si="2833"/>
        <v>0</v>
      </c>
      <c r="GA110">
        <f t="shared" si="2834"/>
        <v>0</v>
      </c>
      <c r="GB110">
        <f t="shared" si="2835"/>
        <v>0</v>
      </c>
      <c r="GC110">
        <f t="shared" si="2836"/>
        <v>0</v>
      </c>
      <c r="GD110">
        <f t="shared" si="2837"/>
        <v>0</v>
      </c>
      <c r="GE110">
        <f t="shared" si="2838"/>
        <v>0</v>
      </c>
      <c r="GF110">
        <f t="shared" si="2839"/>
        <v>0</v>
      </c>
      <c r="GG110">
        <f t="shared" si="2840"/>
        <v>0</v>
      </c>
      <c r="GH110">
        <f t="shared" si="2841"/>
        <v>0</v>
      </c>
      <c r="GI110">
        <f t="shared" si="2842"/>
        <v>0</v>
      </c>
      <c r="GJ110">
        <f t="shared" si="2843"/>
        <v>0</v>
      </c>
      <c r="GK110">
        <f t="shared" si="2844"/>
        <v>0</v>
      </c>
      <c r="GL110">
        <f t="shared" si="2845"/>
        <v>0</v>
      </c>
      <c r="GM110">
        <f t="shared" si="2846"/>
        <v>0</v>
      </c>
      <c r="GN110">
        <f t="shared" si="2847"/>
        <v>0</v>
      </c>
      <c r="GO110">
        <f t="shared" si="2848"/>
        <v>0</v>
      </c>
      <c r="GP110">
        <f t="shared" si="2849"/>
        <v>0</v>
      </c>
      <c r="GQ110">
        <f t="shared" si="2850"/>
        <v>0</v>
      </c>
      <c r="GR110">
        <f t="shared" si="2851"/>
        <v>0</v>
      </c>
      <c r="GS110">
        <f t="shared" si="2852"/>
        <v>0</v>
      </c>
      <c r="GT110">
        <f t="shared" si="2853"/>
        <v>0</v>
      </c>
      <c r="GU110">
        <f t="shared" si="2854"/>
        <v>0</v>
      </c>
      <c r="GV110">
        <f t="shared" si="2855"/>
        <v>0</v>
      </c>
      <c r="GW110">
        <f t="shared" si="2856"/>
        <v>0</v>
      </c>
      <c r="GX110">
        <f t="shared" si="2857"/>
        <v>0</v>
      </c>
      <c r="GY110">
        <f t="shared" si="2858"/>
        <v>0</v>
      </c>
      <c r="GZ110">
        <f t="shared" si="2859"/>
        <v>0</v>
      </c>
      <c r="HA110">
        <f t="shared" si="2860"/>
        <v>0</v>
      </c>
      <c r="HB110" s="176" t="s">
        <v>269</v>
      </c>
      <c r="HC110" s="89">
        <f t="shared" si="2861"/>
        <v>316.68875158040834</v>
      </c>
      <c r="HD110" s="89">
        <f t="shared" si="2862"/>
        <v>173.48144813221654</v>
      </c>
      <c r="HE110" s="89">
        <f t="shared" si="2863"/>
        <v>121.37643333892973</v>
      </c>
      <c r="HF110" s="89">
        <f t="shared" si="2864"/>
        <v>0</v>
      </c>
      <c r="HH110" s="88">
        <f t="shared" si="2865"/>
        <v>611.54663305155464</v>
      </c>
      <c r="HI110" s="88">
        <f t="shared" si="2866"/>
        <v>40.458811112976576</v>
      </c>
      <c r="HK110">
        <f>IFERROR(VLOOKUP(_xlfn.NUMBERVALUE(MID(L110, SEARCH("!", L110)+1, SEARCH("+", L110)-SEARCH("!", L110)-1)), Rankings!$A$2:$BK$161, 63, FALSE),0)</f>
        <v>61.271767423257685</v>
      </c>
      <c r="HL110">
        <f>IFERROR(VLOOKUP(_xlfn.NUMBERVALUE(MID(M110, SEARCH("!", M110)+1, SEARCH("+", M110)-SEARCH("!", M110)-1)), Rankings!$A$2:$BK$161, 63, FALSE),0)</f>
        <v>27.673271288004145</v>
      </c>
      <c r="HM110">
        <f>IFERROR(VLOOKUP(_xlfn.NUMBERVALUE(MID(N110, SEARCH("!", N110)+1, SEARCH("+", N110)-SEARCH("!", N110)-1)), Rankings!$A$2:$BK$161, 63, FALSE),0)</f>
        <v>67.905610214982588</v>
      </c>
      <c r="HN110">
        <f>IFERROR(VLOOKUP(_xlfn.NUMBERVALUE(MID(O110, SEARCH("!", O110)+1, SEARCH("+", O110)-SEARCH("!", O110)-1)), Rankings!$A$2:$BK$161, 63, FALSE),0)</f>
        <v>40.923044691490631</v>
      </c>
      <c r="HO110">
        <f>IFERROR(VLOOKUP(_xlfn.NUMBERVALUE(MID(P110, SEARCH("!", P110)+1, SEARCH("+", P110)-SEARCH("!", P110)-1)), Rankings!$A$2:$BK$161, 63, FALSE),0)</f>
        <v>47.695430254270278</v>
      </c>
      <c r="HP110">
        <f>IFERROR(VLOOKUP(_xlfn.NUMBERVALUE(MID(Q110, SEARCH("!", Q110)+1, SEARCH("+", Q110)-SEARCH("!", Q110)-1)), Rankings!$A$2:$BK$161, 63, FALSE),0)</f>
        <v>71.218397679474037</v>
      </c>
      <c r="HQ110">
        <f>IFERROR(VLOOKUP(_xlfn.NUMBERVALUE(MID(R110, SEARCH("!", R110)+1, SEARCH("+", R110)-SEARCH("!", R110)-1)), Rankings!$A$2:$BK$161, 63, FALSE),0)</f>
        <v>70.277670234186559</v>
      </c>
      <c r="HR110">
        <f>IFERROR(VLOOKUP(_xlfn.NUMBERVALUE(MID(S110, SEARCH("!", S110)+1, SEARCH("+", S110)-SEARCH("!", S110)-1)), Rankings!$A$2:$BK$161, 63, FALSE),0)</f>
        <v>103.20377789803</v>
      </c>
      <c r="HS110">
        <f>IFERROR(VLOOKUP(_xlfn.NUMBERVALUE(MID(T110, SEARCH("!", T110)+1, SEARCH("+", T110)-SEARCH("!", T110)-1)), Rankings!$A$2:$BK$161, 63, FALSE),0)</f>
        <v>88.619704974689895</v>
      </c>
      <c r="HT110">
        <f>IFERROR(VLOOKUP(_xlfn.NUMBERVALUE(MID(U110, SEARCH("!", U110)+1, SEARCH("+", U110)-SEARCH("!", U110)-1)), Rankings!$A$2:$BK$161, 63, FALSE),0)</f>
        <v>0</v>
      </c>
      <c r="HU110">
        <f>IFERROR(VLOOKUP(_xlfn.NUMBERVALUE(MID(V110, SEARCH("!", V110)+1, SEARCH("+", V110)-SEARCH("!", V110)-1)), Rankings!$A$2:$BK$161, 63, FALSE),0)</f>
        <v>32.757958393168828</v>
      </c>
      <c r="HV110">
        <f>IFERROR(VLOOKUP(_xlfn.NUMBERVALUE(MID(W110, SEARCH("!", W110)+1, SEARCH("+", W110)-SEARCH("!", W110)-1)), Rankings!$A$2:$BK$161, 63, FALSE),0)</f>
        <v>0</v>
      </c>
      <c r="HW110">
        <f>IFERROR(VLOOKUP(_xlfn.NUMBERVALUE(MID(X110, SEARCH("!", X110)+1, SEARCH("+", X110)-SEARCH("!", X110)-1)), Rankings!$A$2:$BK$161, 63, FALSE),0)</f>
        <v>0</v>
      </c>
      <c r="HX110">
        <f>IFERROR(VLOOKUP(_xlfn.NUMBERVALUE(MID(Y110, SEARCH("!", Y110)+1, SEARCH("+", Y110)-SEARCH("!", Y110)-1)), Rankings!$A$2:$BK$161, 63, FALSE),0)</f>
        <v>0</v>
      </c>
      <c r="HY110">
        <f>IFERROR(VLOOKUP(_xlfn.NUMBERVALUE(MID(Z110, SEARCH("!", Z110)+1, SEARCH("+", Z110)-SEARCH("!", Z110)-1)), Rankings!$A$2:$BK$161, 63, FALSE),0)</f>
        <v>0</v>
      </c>
      <c r="HZ110">
        <f>IFERROR(VLOOKUP(_xlfn.NUMBERVALUE(MID(AA110, SEARCH("!", AA110)+1, SEARCH("+", AA110)-SEARCH("!", AA110)-1)), Rankings!$A$2:$BK$161, 63, FALSE),0)</f>
        <v>0</v>
      </c>
      <c r="IA110">
        <f>IFERROR(VLOOKUP(_xlfn.NUMBERVALUE(MID(AB110, SEARCH("!", AB110)+1, SEARCH("+", AB110)-SEARCH("!", AB110)-1)), Rankings!$A$2:$BK$161, 63, FALSE),0)</f>
        <v>0</v>
      </c>
      <c r="IB110">
        <f>IFERROR(VLOOKUP(_xlfn.NUMBERVALUE(MID(AC110, SEARCH("!", AC110)+1, SEARCH("+", AC110)-SEARCH("!", AC110)-1)), Rankings!$A$2:$BK$161, 63, FALSE),0)</f>
        <v>0</v>
      </c>
      <c r="IC110">
        <f>IFERROR(VLOOKUP(_xlfn.NUMBERVALUE(MID(AD110, SEARCH("!", AD110)+1, SEARCH("+", AD110)-SEARCH("!", AD110)-1)), Rankings!$A$2:$BK$161, 63, FALSE),0)</f>
        <v>0</v>
      </c>
      <c r="ID110">
        <f>IFERROR(VLOOKUP(_xlfn.NUMBERVALUE(MID(AE110, SEARCH("!", AE110)+1, SEARCH("+", AE110)-SEARCH("!", AE110)-1)), Rankings!$A$2:$BK$161, 63, FALSE),0)</f>
        <v>0</v>
      </c>
      <c r="IE110">
        <f>IFERROR(VLOOKUP(_xlfn.NUMBERVALUE(MID(AF110, SEARCH("!", AF110)+1, SEARCH("+", AF110)-SEARCH("!", AF110)-1)), Rankings!$A$2:$BK$161, 63, FALSE),0)</f>
        <v>0</v>
      </c>
      <c r="IF110">
        <f>IFERROR(VLOOKUP(_xlfn.NUMBERVALUE(MID(AG110, SEARCH("!", AG110)+1, SEARCH("+", AG110)-SEARCH("!", AG110)-1)), Rankings!$A$2:$BK$161, 63, FALSE),0)</f>
        <v>0</v>
      </c>
      <c r="IG110">
        <f>IFERROR(VLOOKUP(_xlfn.NUMBERVALUE(MID(AH110, SEARCH("!", AH110)+1, SEARCH("+", AH110)-SEARCH("!", AH110)-1)), Rankings!$A$2:$BK$161, 63, FALSE),0)</f>
        <v>0</v>
      </c>
      <c r="IH110">
        <f>IFERROR(VLOOKUP(_xlfn.NUMBERVALUE(MID(AI110, SEARCH("!", AI110)+1, SEARCH("+", AI110)-SEARCH("!", AI110)-1)), Rankings!$A$2:$BK$161, 63, FALSE),0)</f>
        <v>0</v>
      </c>
      <c r="II110">
        <f>IFERROR(VLOOKUP(_xlfn.NUMBERVALUE(MID(AJ110, SEARCH("!", AJ110)+1, SEARCH("+", AJ110)-SEARCH("!", AJ110)-1)), Rankings!$A$2:$BK$161, 63, FALSE),0)</f>
        <v>0</v>
      </c>
      <c r="IJ110">
        <f>IFERROR(VLOOKUP(_xlfn.NUMBERVALUE(MID(AK110, SEARCH("!", AK110)+1, SEARCH("+", AK110)-SEARCH("!", AK110)-1)), Rankings!$A$2:$BK$161, 63, FALSE),0)</f>
        <v>0</v>
      </c>
      <c r="IK110">
        <f>IFERROR(VLOOKUP(_xlfn.NUMBERVALUE(MID(AL110, SEARCH("!", AL110)+1, SEARCH("+", AL110)-SEARCH("!", AL110)-1)), Rankings!$A$2:$BK$161, 63, FALSE),0)</f>
        <v>0</v>
      </c>
      <c r="IL110">
        <f>IFERROR(VLOOKUP(_xlfn.NUMBERVALUE(MID(AM110, SEARCH("!", AM110)+1, SEARCH("+", AM110)-SEARCH("!", AM110)-1)), Rankings!$A$2:$BK$161, 63, FALSE),0)</f>
        <v>0</v>
      </c>
      <c r="IM110">
        <f>IFERROR(VLOOKUP(_xlfn.NUMBERVALUE(MID(AN110, SEARCH("!", AN110)+1, SEARCH("+", AN110)-SEARCH("!", AN110)-1)), Rankings!$A$2:$BK$161, 63, FALSE),0)</f>
        <v>0</v>
      </c>
      <c r="IN110">
        <f>IFERROR(VLOOKUP(_xlfn.NUMBERVALUE(MID(AO110, SEARCH("!", AO110)+1, SEARCH("+", AO110)-SEARCH("!", AO110)-1)), Rankings!$A$2:$BK$161, 63, FALSE),0)</f>
        <v>0</v>
      </c>
      <c r="IO110">
        <f>IFERROR(VLOOKUP(_xlfn.NUMBERVALUE(MID(AP110, SEARCH("!", AP110)+1, SEARCH("+", AP110)-SEARCH("!", AP110)-1)), Rankings!$A$2:$BK$161, 63, FALSE),0)</f>
        <v>0</v>
      </c>
      <c r="IP110">
        <f>IFERROR(VLOOKUP(_xlfn.NUMBERVALUE(MID(AQ110, SEARCH("!", AQ110)+1, SEARCH("+", AQ110)-SEARCH("!", AQ110)-1)), Rankings!$A$2:$BK$161, 63, FALSE),0)</f>
        <v>0</v>
      </c>
      <c r="IQ110">
        <f>IFERROR(VLOOKUP(_xlfn.NUMBERVALUE(MID(AR110, SEARCH("!", AR110)+1, SEARCH("+", AR110)-SEARCH("!", AR110)-1)), Rankings!$A$2:$BK$161, 63, FALSE),0)</f>
        <v>0</v>
      </c>
      <c r="IR110">
        <f>IFERROR(VLOOKUP(_xlfn.NUMBERVALUE(MID(AS110, SEARCH("!", AS110)+1, SEARCH("+", AS110)-SEARCH("!", AS110)-1)), Rankings!$A$2:$BK$161, 63, FALSE),0)</f>
        <v>0</v>
      </c>
      <c r="IS110">
        <f>IFERROR(VLOOKUP(_xlfn.NUMBERVALUE(MID(AT110, SEARCH("!", AT110)+1, SEARCH("+", AT110)-SEARCH("!", AT110)-1)), Rankings!$A$2:$BK$161, 63, FALSE),0)</f>
        <v>0</v>
      </c>
      <c r="IT110">
        <f>IFERROR(VLOOKUP(_xlfn.NUMBERVALUE(MID(AU110, SEARCH("!", AU110)+1, SEARCH("+", AU110)-SEARCH("!", AU110)-1)), Rankings!$A$2:$BK$161, 63, FALSE),0)</f>
        <v>0</v>
      </c>
      <c r="IU110">
        <f>IFERROR(VLOOKUP(_xlfn.NUMBERVALUE(MID(AV110, SEARCH("!", AV110)+1, SEARCH("+", AV110)-SEARCH("!", AV110)-1)), Rankings!$A$2:$BK$161, 63, FALSE),0)</f>
        <v>0</v>
      </c>
      <c r="IV110">
        <f>IFERROR(VLOOKUP(_xlfn.NUMBERVALUE(MID(AW110, SEARCH("!", AW110)+1, SEARCH("+", AW110)-SEARCH("!", AW110)-1)), Rankings!$A$2:$BK$161, 63, FALSE),0)</f>
        <v>0</v>
      </c>
      <c r="IW110">
        <f>IFERROR(VLOOKUP(_xlfn.NUMBERVALUE(MID(AX110, SEARCH("!", AX110)+1, SEARCH("+", AX110)-SEARCH("!", AX110)-1)), Rankings!$A$2:$BK$161, 63, FALSE),0)</f>
        <v>0</v>
      </c>
      <c r="IX110">
        <f>IFERROR(VLOOKUP(_xlfn.NUMBERVALUE(MID(AY110, SEARCH("!", AY110)+1, SEARCH("+", AY110)-SEARCH("!", AY110)-1)), Rankings!$A$2:$BK$161, 63, FALSE),0)</f>
        <v>0</v>
      </c>
      <c r="IY110">
        <f>IFERROR(VLOOKUP(_xlfn.NUMBERVALUE(MID(AZ110, SEARCH("!", AZ110)+1, SEARCH("+", AZ110)-SEARCH("!", AZ110)-1)), Rankings!$A$2:$BK$161, 63, FALSE),0)</f>
        <v>0</v>
      </c>
      <c r="IZ110">
        <f>IFERROR(VLOOKUP(_xlfn.NUMBERVALUE(MID(BA110, SEARCH("!", BA110)+1, SEARCH("+", BA110)-SEARCH("!", BA110)-1)), Rankings!$A$2:$BK$161, 63, FALSE),0)</f>
        <v>0</v>
      </c>
      <c r="JA110">
        <f>IFERROR(VLOOKUP(_xlfn.NUMBERVALUE(MID(BB110, SEARCH("!", BB110)+1, SEARCH("+", BB110)-SEARCH("!", BB110)-1)), Rankings!$A$2:$BK$161, 63, FALSE),0)</f>
        <v>0</v>
      </c>
      <c r="JB110">
        <f>IFERROR(VLOOKUP(_xlfn.NUMBERVALUE(MID(BC110, SEARCH("!", BC110)+1, SEARCH("+", BC110)-SEARCH("!", BC110)-1)), Rankings!$A$2:$BK$161, 63, FALSE),0)</f>
        <v>0</v>
      </c>
      <c r="JC110">
        <f>IFERROR(VLOOKUP(_xlfn.NUMBERVALUE(MID(BD110, SEARCH("!", BD110)+1, SEARCH("+", BD110)-SEARCH("!", BD110)-1)), Rankings!$A$2:$BK$161, 63, FALSE),0)</f>
        <v>0</v>
      </c>
      <c r="JD110">
        <f>IFERROR(VLOOKUP(_xlfn.NUMBERVALUE(MID(BE110, SEARCH("!", BE110)+1, SEARCH("+", BE110)-SEARCH("!", BE110)-1)), Rankings!$A$2:$BK$161, 63, FALSE),0)</f>
        <v>0</v>
      </c>
      <c r="JE110">
        <f>IFERROR(VLOOKUP(_xlfn.NUMBERVALUE(MID(BF110, SEARCH("!", BF110)+1, SEARCH("+", BF110)-SEARCH("!", BF110)-1)), Rankings!$A$2:$BK$161, 63, FALSE),0)</f>
        <v>0</v>
      </c>
      <c r="JF110">
        <f>IFERROR(VLOOKUP(_xlfn.NUMBERVALUE(MID(BG110, SEARCH("!", BG110)+1, SEARCH("+", BG110)-SEARCH("!", BG110)-1)), Rankings!$A$2:$BK$161, 63, FALSE),0)</f>
        <v>0</v>
      </c>
      <c r="JG110">
        <f>IFERROR(VLOOKUP(_xlfn.NUMBERVALUE(MID(BH110, SEARCH("!", BH110)+1, SEARCH("+", BH110)-SEARCH("!", BH110)-1)), Rankings!$A$2:$BK$161, 63, FALSE),0)</f>
        <v>0</v>
      </c>
      <c r="JH110">
        <f>IFERROR(VLOOKUP(_xlfn.NUMBERVALUE(MID(BI110, SEARCH("!", BI110)+1, SEARCH("+", BI110)-SEARCH("!", BI110)-1)), Rankings!$A$2:$BK$161, 63, FALSE),0)</f>
        <v>0</v>
      </c>
      <c r="JI110">
        <f>IFERROR(VLOOKUP(_xlfn.NUMBERVALUE(MID(BJ110, SEARCH("!", BJ110)+1, SEARCH("+", BJ110)-SEARCH("!", BJ110)-1)), Rankings!$A$2:$BK$161, 63, FALSE),0)</f>
        <v>0</v>
      </c>
      <c r="JJ110">
        <f>IFERROR(VLOOKUP(_xlfn.NUMBERVALUE(MID(BK110, SEARCH("!", BK110)+1, SEARCH("+", BK110)-SEARCH("!", BK110)-1)), Rankings!$A$2:$BK$161, 63, FALSE),0)</f>
        <v>0</v>
      </c>
      <c r="JK110">
        <f>IFERROR(VLOOKUP(_xlfn.NUMBERVALUE(MID(BL110, SEARCH("!", BL110)+1, SEARCH("+", BL110)-SEARCH("!", BL110)-1)), Rankings!$A$2:$BK$161, 63, FALSE),0)</f>
        <v>0</v>
      </c>
      <c r="JL110">
        <f>IFERROR(VLOOKUP(_xlfn.NUMBERVALUE(MID(BM110, SEARCH("!", BM110)+1, SEARCH("+", BM110)-SEARCH("!", BM110)-1)), Rankings!$A$2:$BK$161, 63, FALSE),0)</f>
        <v>0</v>
      </c>
      <c r="JM110">
        <f>IFERROR(VLOOKUP(_xlfn.NUMBERVALUE(MID(BN110, SEARCH("!", BN110)+1, SEARCH("+", BN110)-SEARCH("!", BN110)-1)), Rankings!$A$2:$BK$161, 63, FALSE),0)</f>
        <v>0</v>
      </c>
      <c r="JN110">
        <f>IFERROR(VLOOKUP(_xlfn.NUMBERVALUE(MID(BO110, SEARCH("!", BO110)+1, SEARCH("+", BO110)-SEARCH("!", BO110)-1)), Rankings!$A$2:$BK$161, 63, FALSE),0)</f>
        <v>0</v>
      </c>
      <c r="JO110">
        <f>IFERROR(VLOOKUP(_xlfn.NUMBERVALUE(MID(BP110, SEARCH("!", BP110)+1, SEARCH("+", BP110)-SEARCH("!", BP110)-1)), Rankings!$A$2:$BK$161, 63, FALSE),0)</f>
        <v>0</v>
      </c>
      <c r="JP110">
        <f>IFERROR(VLOOKUP(_xlfn.NUMBERVALUE(MID(BQ110, SEARCH("!", BQ110)+1, SEARCH("+", BQ110)-SEARCH("!", BQ110)-1)), Rankings!$A$2:$BK$161, 63, FALSE),0)</f>
        <v>0</v>
      </c>
      <c r="JQ110">
        <f>IFERROR(VLOOKUP(_xlfn.NUMBERVALUE(MID(BR110, SEARCH("!", BR110)+1, SEARCH("+", BR110)-SEARCH("!", BR110)-1)), Rankings!$A$2:$BK$161, 63, FALSE),0)</f>
        <v>0</v>
      </c>
      <c r="JR110">
        <f>IFERROR(VLOOKUP(_xlfn.NUMBERVALUE(MID(BS110, SEARCH("!", BS110)+1, SEARCH("+", BS110)-SEARCH("!", BS110)-1)), Rankings!$A$2:$BK$161, 63, FALSE),0)</f>
        <v>0</v>
      </c>
      <c r="JS110">
        <f>IFERROR(VLOOKUP(_xlfn.NUMBERVALUE(MID(BT110, SEARCH("!", BT110)+1, SEARCH("+", BT110)-SEARCH("!", BT110)-1)), Rankings!$A$2:$BK$161, 63, FALSE),0)</f>
        <v>0</v>
      </c>
      <c r="JT110">
        <f>IFERROR(VLOOKUP(_xlfn.NUMBERVALUE(MID(BU110, SEARCH("!", BU110)+1, SEARCH("+", BU110)-SEARCH("!", BU110)-1)), Rankings!$A$2:$BK$161, 63, FALSE),0)</f>
        <v>0</v>
      </c>
      <c r="JU110">
        <f>IFERROR(VLOOKUP(_xlfn.NUMBERVALUE(MID(BV110, SEARCH("!", BV110)+1, SEARCH("+", BV110)-SEARCH("!", BV110)-1)), Rankings!$A$2:$BK$161, 63, FALSE),0)</f>
        <v>0</v>
      </c>
      <c r="JV110">
        <f>IFERROR(VLOOKUP(_xlfn.NUMBERVALUE(MID(BW110, SEARCH("!", BW110)+1, SEARCH("+", BW110)-SEARCH("!", BW110)-1)), Rankings!$A$2:$BK$161, 63, FALSE),0)</f>
        <v>0</v>
      </c>
      <c r="JW110">
        <f>IFERROR(VLOOKUP(_xlfn.NUMBERVALUE(MID(BX110, SEARCH("!", BX110)+1, SEARCH("+", BX110)-SEARCH("!", BX110)-1)), Rankings!$A$2:$BK$161, 63, FALSE),0)</f>
        <v>0</v>
      </c>
      <c r="JX110">
        <f>IFERROR(VLOOKUP(_xlfn.NUMBERVALUE(MID(BY110, SEARCH("!", BY110)+1, SEARCH("+", BY110)-SEARCH("!", BY110)-1)), Rankings!$A$2:$BK$161, 63, FALSE),0)</f>
        <v>0</v>
      </c>
      <c r="JY110">
        <f>IFERROR(VLOOKUP(_xlfn.NUMBERVALUE(MID(BZ110, SEARCH("!", BZ110)+1, SEARCH("+", BZ110)-SEARCH("!", BZ110)-1)), Rankings!$A$2:$BK$161, 63, FALSE),0)</f>
        <v>0</v>
      </c>
      <c r="JZ110">
        <f>IFERROR(VLOOKUP(_xlfn.NUMBERVALUE(MID(CA110, SEARCH("!", CA110)+1, SEARCH("+", CA110)-SEARCH("!", CA110)-1)), Rankings!$A$2:$BK$161, 63, FALSE),0)</f>
        <v>0</v>
      </c>
      <c r="KA110">
        <f>IFERROR(VLOOKUP(_xlfn.NUMBERVALUE(MID(CB110, SEARCH("!", CB110)+1, SEARCH("+", CB110)-SEARCH("!", CB110)-1)), Rankings!$A$2:$BK$161, 63, FALSE),0)</f>
        <v>0</v>
      </c>
      <c r="KB110">
        <f>IFERROR(VLOOKUP(_xlfn.NUMBERVALUE(MID(CC110, SEARCH("!", CC110)+1, SEARCH("+", CC110)-SEARCH("!", CC110)-1)), Rankings!$A$2:$BK$161, 63, FALSE),0)</f>
        <v>0</v>
      </c>
      <c r="KC110">
        <f>IFERROR(VLOOKUP(_xlfn.NUMBERVALUE(MID(CD110, SEARCH("!", CD110)+1, SEARCH("+", CD110)-SEARCH("!", CD110)-1)), Rankings!$A$2:$BK$161, 63, FALSE),0)</f>
        <v>0</v>
      </c>
      <c r="KD110">
        <f>IFERROR(VLOOKUP(_xlfn.NUMBERVALUE(MID(CE110, SEARCH("!", CE110)+1, SEARCH("+", CE110)-SEARCH("!", CE110)-1)), Rankings!$A$2:$BK$161, 63, FALSE),0)</f>
        <v>0</v>
      </c>
      <c r="KE110">
        <f>IFERROR(VLOOKUP(_xlfn.NUMBERVALUE(MID(CF110, SEARCH("!", CF110)+1, SEARCH("+", CF110)-SEARCH("!", CF110)-1)), Rankings!$A$2:$BK$161, 63, FALSE),0)</f>
        <v>0</v>
      </c>
      <c r="KF110">
        <f>IFERROR(VLOOKUP(_xlfn.NUMBERVALUE(MID(CG110, SEARCH("!", CG110)+1, SEARCH("+", CG110)-SEARCH("!", CG110)-1)), Rankings!$A$2:$BK$161, 63, FALSE),0)</f>
        <v>0</v>
      </c>
      <c r="KG110">
        <f>IFERROR(VLOOKUP(_xlfn.NUMBERVALUE(MID(CH110, SEARCH("!", CH110)+1, SEARCH("+", CH110)-SEARCH("!", CH110)-1)), Rankings!$A$2:$BK$161, 63, FALSE),0)</f>
        <v>0</v>
      </c>
      <c r="KH110">
        <f>IFERROR(VLOOKUP(_xlfn.NUMBERVALUE(MID(CI110, SEARCH("!", CI110)+1, SEARCH("+", CI110)-SEARCH("!", CI110)-1)), Rankings!$A$2:$BK$161, 63, FALSE),0)</f>
        <v>0</v>
      </c>
      <c r="KI110">
        <f>IFERROR(VLOOKUP(_xlfn.NUMBERVALUE(MID(CJ110, SEARCH("!", CJ110)+1, SEARCH("+", CJ110)-SEARCH("!", CJ110)-1)), Rankings!$A$2:$BK$161, 63, FALSE),0)</f>
        <v>0</v>
      </c>
      <c r="KJ110">
        <f>IFERROR(VLOOKUP(_xlfn.NUMBERVALUE(MID(CK110, SEARCH("!", CK110)+1, SEARCH("+", CK110)-SEARCH("!", CK110)-1)), Rankings!$A$2:$BK$161, 63, FALSE),0)</f>
        <v>0</v>
      </c>
      <c r="KK110">
        <f>IFERROR(VLOOKUP(_xlfn.NUMBERVALUE(MID(CL110, SEARCH("!", CL110)+1, SEARCH("+", CL110)-SEARCH("!", CL110)-1)), Rankings!$A$2:$BK$161, 63, FALSE),0)</f>
        <v>0</v>
      </c>
      <c r="KL110">
        <f>IFERROR(VLOOKUP(_xlfn.NUMBERVALUE(MID(CM110, SEARCH("!", CM110)+1, SEARCH("+", CM110)-SEARCH("!", CM110)-1)), Rankings!$A$2:$BK$161, 63, FALSE),0)</f>
        <v>0</v>
      </c>
      <c r="KM110">
        <f>IFERROR(VLOOKUP(_xlfn.NUMBERVALUE(MID(CN110, SEARCH("!", CN110)+1, SEARCH("+", CN110)-SEARCH("!", CN110)-1)), Rankings!$A$2:$BK$161, 63, FALSE),0)</f>
        <v>0</v>
      </c>
      <c r="KN110">
        <f>IFERROR(VLOOKUP(_xlfn.NUMBERVALUE(MID(CO110, SEARCH("!", CO110)+1, SEARCH("+", CO110)-SEARCH("!", CO110)-1)), Rankings!$A$2:$BK$161, 63, FALSE),0)</f>
        <v>0</v>
      </c>
      <c r="KO110">
        <f>IFERROR(VLOOKUP(_xlfn.NUMBERVALUE(MID(CP110, SEARCH("!", CP110)+1, SEARCH("+", CP110)-SEARCH("!", CP110)-1)), Rankings!$A$2:$BK$161, 63, FALSE),0)</f>
        <v>0</v>
      </c>
      <c r="KP110">
        <f>IFERROR(VLOOKUP(_xlfn.NUMBERVALUE(MID(CQ110, SEARCH("!", CQ110)+1, SEARCH("+", CQ110)-SEARCH("!", CQ110)-1)), Rankings!$A$2:$BK$161, 63, FALSE),0)</f>
        <v>0</v>
      </c>
      <c r="KQ110">
        <f>IFERROR(VLOOKUP(_xlfn.NUMBERVALUE(MID(CR110, SEARCH("!", CR110)+1, SEARCH("+", CR110)-SEARCH("!", CR110)-1)), Rankings!$A$2:$BK$161, 63, FALSE),0)</f>
        <v>0</v>
      </c>
      <c r="KS110" s="4">
        <f t="shared" si="2867"/>
        <v>159</v>
      </c>
      <c r="KT110" s="4">
        <f t="shared" si="2868"/>
        <v>50</v>
      </c>
      <c r="KU110" s="4">
        <f t="shared" si="2869"/>
        <v>102</v>
      </c>
      <c r="KV110" s="4">
        <f t="shared" si="2870"/>
        <v>0</v>
      </c>
      <c r="KY110" s="4">
        <f t="shared" si="2871"/>
        <v>311</v>
      </c>
      <c r="KZ110" s="4"/>
      <c r="LB110">
        <f t="shared" si="2872"/>
        <v>22</v>
      </c>
      <c r="LC110">
        <f t="shared" si="2873"/>
        <v>69</v>
      </c>
      <c r="LD110">
        <f t="shared" si="2874"/>
        <v>30</v>
      </c>
      <c r="LE110">
        <f t="shared" si="2875"/>
        <v>15</v>
      </c>
      <c r="LF110">
        <f t="shared" si="2876"/>
        <v>39</v>
      </c>
      <c r="LG110">
        <f t="shared" si="2877"/>
        <v>24</v>
      </c>
      <c r="LH110">
        <f t="shared" si="2878"/>
        <v>29</v>
      </c>
      <c r="LI110">
        <f t="shared" si="2879"/>
        <v>21</v>
      </c>
      <c r="LJ110">
        <f t="shared" si="2880"/>
        <v>14</v>
      </c>
      <c r="LK110">
        <f t="shared" si="2881"/>
        <v>0</v>
      </c>
      <c r="LL110">
        <f t="shared" si="2882"/>
        <v>48</v>
      </c>
      <c r="LM110">
        <f t="shared" si="2883"/>
        <v>0</v>
      </c>
      <c r="LN110">
        <f t="shared" si="2884"/>
        <v>0</v>
      </c>
      <c r="LO110">
        <f t="shared" si="2885"/>
        <v>0</v>
      </c>
      <c r="LP110">
        <f t="shared" si="2886"/>
        <v>0</v>
      </c>
      <c r="LQ110">
        <f t="shared" si="2887"/>
        <v>0</v>
      </c>
      <c r="LR110">
        <f t="shared" si="2888"/>
        <v>0</v>
      </c>
      <c r="LS110">
        <f t="shared" si="2889"/>
        <v>0</v>
      </c>
      <c r="LT110">
        <f t="shared" si="2890"/>
        <v>0</v>
      </c>
      <c r="LU110">
        <f t="shared" si="2891"/>
        <v>0</v>
      </c>
      <c r="LV110">
        <f t="shared" si="2892"/>
        <v>0</v>
      </c>
      <c r="LW110">
        <f t="shared" si="2893"/>
        <v>0</v>
      </c>
      <c r="LX110">
        <f t="shared" si="2894"/>
        <v>0</v>
      </c>
      <c r="LY110">
        <f t="shared" si="2895"/>
        <v>0</v>
      </c>
      <c r="LZ110">
        <f t="shared" si="2896"/>
        <v>0</v>
      </c>
      <c r="MA110">
        <f t="shared" si="2897"/>
        <v>0</v>
      </c>
      <c r="MB110">
        <f t="shared" si="2898"/>
        <v>0</v>
      </c>
      <c r="MC110">
        <f t="shared" si="2899"/>
        <v>0</v>
      </c>
      <c r="MD110">
        <f t="shared" si="2900"/>
        <v>0</v>
      </c>
      <c r="ME110">
        <f t="shared" si="2901"/>
        <v>0</v>
      </c>
      <c r="MF110">
        <f t="shared" si="2902"/>
        <v>0</v>
      </c>
      <c r="MG110">
        <f t="shared" si="2903"/>
        <v>0</v>
      </c>
      <c r="MH110">
        <f t="shared" si="2904"/>
        <v>0</v>
      </c>
      <c r="MI110">
        <f t="shared" si="2905"/>
        <v>0</v>
      </c>
      <c r="MJ110">
        <f t="shared" si="2906"/>
        <v>0</v>
      </c>
      <c r="MK110">
        <f t="shared" si="2907"/>
        <v>0</v>
      </c>
      <c r="ML110">
        <f t="shared" si="2908"/>
        <v>0</v>
      </c>
      <c r="MM110">
        <f t="shared" si="2909"/>
        <v>0</v>
      </c>
      <c r="MN110">
        <f t="shared" si="2910"/>
        <v>0</v>
      </c>
      <c r="MO110">
        <f t="shared" si="2911"/>
        <v>0</v>
      </c>
      <c r="MP110">
        <f t="shared" si="2912"/>
        <v>0</v>
      </c>
      <c r="MQ110">
        <f t="shared" si="2913"/>
        <v>0</v>
      </c>
      <c r="MR110">
        <f t="shared" si="2914"/>
        <v>0</v>
      </c>
      <c r="MS110">
        <f t="shared" si="2915"/>
        <v>0</v>
      </c>
      <c r="MT110">
        <f t="shared" si="2916"/>
        <v>0</v>
      </c>
      <c r="MU110">
        <f t="shared" si="2917"/>
        <v>0</v>
      </c>
      <c r="MV110">
        <f t="shared" si="2918"/>
        <v>0</v>
      </c>
      <c r="MW110">
        <f t="shared" si="2919"/>
        <v>0</v>
      </c>
      <c r="MX110">
        <f t="shared" si="2920"/>
        <v>0</v>
      </c>
      <c r="MY110">
        <f t="shared" si="2921"/>
        <v>0</v>
      </c>
      <c r="MZ110">
        <f t="shared" si="2922"/>
        <v>0</v>
      </c>
      <c r="NA110">
        <f t="shared" si="2923"/>
        <v>0</v>
      </c>
      <c r="NB110">
        <f t="shared" si="2924"/>
        <v>0</v>
      </c>
      <c r="NC110">
        <f t="shared" si="2925"/>
        <v>0</v>
      </c>
      <c r="ND110">
        <f t="shared" si="2926"/>
        <v>0</v>
      </c>
      <c r="NE110">
        <f t="shared" si="2927"/>
        <v>0</v>
      </c>
      <c r="NF110">
        <f t="shared" si="2928"/>
        <v>0</v>
      </c>
      <c r="NG110">
        <f t="shared" si="2929"/>
        <v>0</v>
      </c>
      <c r="NH110">
        <f t="shared" si="2930"/>
        <v>0</v>
      </c>
      <c r="NI110">
        <f t="shared" si="2931"/>
        <v>0</v>
      </c>
      <c r="NJ110">
        <f t="shared" si="2932"/>
        <v>0</v>
      </c>
      <c r="NK110">
        <f t="shared" si="2933"/>
        <v>0</v>
      </c>
      <c r="NL110">
        <f t="shared" si="2934"/>
        <v>0</v>
      </c>
      <c r="NM110">
        <f t="shared" si="2935"/>
        <v>0</v>
      </c>
      <c r="NN110">
        <f t="shared" si="2936"/>
        <v>0</v>
      </c>
      <c r="NO110">
        <f t="shared" si="2937"/>
        <v>0</v>
      </c>
      <c r="NP110">
        <f t="shared" si="2938"/>
        <v>0</v>
      </c>
      <c r="NQ110">
        <f t="shared" si="2939"/>
        <v>0</v>
      </c>
      <c r="NR110">
        <f t="shared" si="2940"/>
        <v>0</v>
      </c>
      <c r="NS110">
        <f t="shared" si="2941"/>
        <v>0</v>
      </c>
      <c r="NT110">
        <f t="shared" si="2942"/>
        <v>0</v>
      </c>
      <c r="NU110">
        <f t="shared" si="2943"/>
        <v>0</v>
      </c>
      <c r="NV110">
        <f t="shared" si="2944"/>
        <v>0</v>
      </c>
      <c r="NW110">
        <f t="shared" si="2945"/>
        <v>0</v>
      </c>
      <c r="NX110">
        <f t="shared" si="2946"/>
        <v>0</v>
      </c>
      <c r="NY110">
        <f t="shared" si="2947"/>
        <v>0</v>
      </c>
      <c r="NZ110">
        <f t="shared" si="2948"/>
        <v>0</v>
      </c>
      <c r="OA110">
        <f t="shared" si="2949"/>
        <v>0</v>
      </c>
      <c r="OB110">
        <f t="shared" si="2950"/>
        <v>0</v>
      </c>
      <c r="OC110">
        <f t="shared" si="2951"/>
        <v>0</v>
      </c>
      <c r="OD110">
        <f t="shared" si="2952"/>
        <v>0</v>
      </c>
      <c r="OE110">
        <f t="shared" si="2953"/>
        <v>0</v>
      </c>
      <c r="OF110">
        <f t="shared" si="2954"/>
        <v>0</v>
      </c>
      <c r="OG110">
        <f t="shared" si="2955"/>
        <v>0</v>
      </c>
      <c r="OH110">
        <f t="shared" si="2956"/>
        <v>0</v>
      </c>
      <c r="OJ110" s="4">
        <f t="shared" si="2957"/>
        <v>213</v>
      </c>
      <c r="OK110" s="4">
        <f t="shared" si="2958"/>
        <v>155</v>
      </c>
      <c r="OL110" s="4">
        <f t="shared" si="2959"/>
        <v>104</v>
      </c>
      <c r="OM110" s="4">
        <f t="shared" si="2960"/>
        <v>0</v>
      </c>
      <c r="OP110" s="4">
        <f t="shared" si="2961"/>
        <v>472</v>
      </c>
      <c r="OQ110" s="4"/>
      <c r="OS110">
        <f t="shared" si="2962"/>
        <v>52</v>
      </c>
      <c r="OT110">
        <f t="shared" si="2963"/>
        <v>19</v>
      </c>
      <c r="OU110">
        <f t="shared" si="2964"/>
        <v>20</v>
      </c>
      <c r="OV110">
        <f t="shared" si="2965"/>
        <v>29</v>
      </c>
      <c r="OW110">
        <f t="shared" si="2966"/>
        <v>30</v>
      </c>
      <c r="OX110">
        <f t="shared" si="2967"/>
        <v>56</v>
      </c>
      <c r="OY110">
        <f t="shared" si="2968"/>
        <v>48</v>
      </c>
      <c r="OZ110">
        <f t="shared" si="2969"/>
        <v>107</v>
      </c>
      <c r="PA110">
        <f t="shared" si="2970"/>
        <v>66</v>
      </c>
      <c r="PB110">
        <f t="shared" si="2971"/>
        <v>0</v>
      </c>
      <c r="PC110">
        <f t="shared" si="2972"/>
        <v>45</v>
      </c>
      <c r="PD110">
        <f t="shared" si="2973"/>
        <v>0</v>
      </c>
      <c r="PE110">
        <f t="shared" si="2974"/>
        <v>0</v>
      </c>
      <c r="PF110">
        <f t="shared" si="2975"/>
        <v>0</v>
      </c>
      <c r="PG110">
        <f t="shared" si="2976"/>
        <v>0</v>
      </c>
      <c r="PH110">
        <f t="shared" si="2977"/>
        <v>0</v>
      </c>
      <c r="PI110">
        <f t="shared" si="2978"/>
        <v>0</v>
      </c>
      <c r="PJ110">
        <f t="shared" si="2979"/>
        <v>0</v>
      </c>
      <c r="PK110">
        <f t="shared" si="2980"/>
        <v>0</v>
      </c>
      <c r="PL110">
        <f t="shared" si="2981"/>
        <v>0</v>
      </c>
      <c r="PM110">
        <f t="shared" si="2982"/>
        <v>0</v>
      </c>
      <c r="PN110">
        <f t="shared" si="2983"/>
        <v>0</v>
      </c>
      <c r="PO110">
        <f t="shared" si="2984"/>
        <v>0</v>
      </c>
      <c r="PP110">
        <f t="shared" si="2985"/>
        <v>0</v>
      </c>
      <c r="PQ110">
        <f t="shared" si="2986"/>
        <v>0</v>
      </c>
      <c r="PR110">
        <f t="shared" si="2987"/>
        <v>0</v>
      </c>
      <c r="PS110">
        <f t="shared" si="2988"/>
        <v>0</v>
      </c>
      <c r="PT110">
        <f t="shared" si="2989"/>
        <v>0</v>
      </c>
      <c r="PU110">
        <f t="shared" si="2990"/>
        <v>0</v>
      </c>
      <c r="PV110">
        <f t="shared" si="2991"/>
        <v>0</v>
      </c>
      <c r="PW110">
        <f t="shared" si="2992"/>
        <v>0</v>
      </c>
      <c r="PX110">
        <f t="shared" si="2993"/>
        <v>0</v>
      </c>
      <c r="PY110">
        <f t="shared" si="2994"/>
        <v>0</v>
      </c>
      <c r="PZ110">
        <f t="shared" si="2995"/>
        <v>0</v>
      </c>
      <c r="QA110">
        <f t="shared" si="2996"/>
        <v>0</v>
      </c>
      <c r="QB110">
        <f t="shared" si="2997"/>
        <v>0</v>
      </c>
      <c r="QC110">
        <f t="shared" si="2998"/>
        <v>0</v>
      </c>
      <c r="QD110">
        <f t="shared" si="2999"/>
        <v>0</v>
      </c>
      <c r="QE110">
        <f t="shared" si="3000"/>
        <v>0</v>
      </c>
      <c r="QF110">
        <f t="shared" si="3001"/>
        <v>0</v>
      </c>
      <c r="QG110">
        <f t="shared" si="3002"/>
        <v>0</v>
      </c>
      <c r="QH110">
        <f t="shared" si="3003"/>
        <v>0</v>
      </c>
      <c r="QI110">
        <f t="shared" si="3004"/>
        <v>0</v>
      </c>
      <c r="QJ110">
        <f t="shared" si="3005"/>
        <v>0</v>
      </c>
      <c r="QK110">
        <f t="shared" si="3006"/>
        <v>0</v>
      </c>
      <c r="QL110">
        <f t="shared" si="3007"/>
        <v>0</v>
      </c>
      <c r="QM110">
        <f t="shared" si="3008"/>
        <v>0</v>
      </c>
      <c r="QN110">
        <f t="shared" si="3009"/>
        <v>0</v>
      </c>
      <c r="QO110">
        <f t="shared" si="3010"/>
        <v>0</v>
      </c>
      <c r="QP110">
        <f t="shared" si="3011"/>
        <v>0</v>
      </c>
      <c r="QQ110">
        <f t="shared" si="3012"/>
        <v>0</v>
      </c>
      <c r="QR110">
        <f t="shared" si="3013"/>
        <v>0</v>
      </c>
      <c r="QS110">
        <f t="shared" si="3014"/>
        <v>0</v>
      </c>
      <c r="QT110">
        <f t="shared" si="3015"/>
        <v>0</v>
      </c>
      <c r="QU110">
        <f t="shared" si="3016"/>
        <v>0</v>
      </c>
      <c r="QV110">
        <f t="shared" si="3017"/>
        <v>0</v>
      </c>
      <c r="QW110">
        <f t="shared" si="3018"/>
        <v>0</v>
      </c>
      <c r="QX110">
        <f t="shared" si="3019"/>
        <v>0</v>
      </c>
      <c r="QY110">
        <f t="shared" si="3020"/>
        <v>0</v>
      </c>
      <c r="QZ110">
        <f t="shared" si="3021"/>
        <v>0</v>
      </c>
      <c r="RA110">
        <f t="shared" si="3022"/>
        <v>0</v>
      </c>
      <c r="RB110">
        <f t="shared" si="3023"/>
        <v>0</v>
      </c>
      <c r="RC110">
        <f t="shared" si="3024"/>
        <v>0</v>
      </c>
      <c r="RD110">
        <f t="shared" si="3025"/>
        <v>0</v>
      </c>
      <c r="RE110">
        <f t="shared" si="3026"/>
        <v>0</v>
      </c>
      <c r="RF110">
        <f t="shared" si="3027"/>
        <v>0</v>
      </c>
      <c r="RG110">
        <f t="shared" si="3028"/>
        <v>0</v>
      </c>
      <c r="RH110">
        <f t="shared" si="3029"/>
        <v>0</v>
      </c>
      <c r="RI110">
        <f t="shared" si="3030"/>
        <v>0</v>
      </c>
      <c r="RJ110">
        <f t="shared" si="3031"/>
        <v>0</v>
      </c>
      <c r="RK110">
        <f t="shared" si="3032"/>
        <v>0</v>
      </c>
      <c r="RL110">
        <f t="shared" si="3033"/>
        <v>0</v>
      </c>
      <c r="RM110">
        <f t="shared" si="3034"/>
        <v>0</v>
      </c>
      <c r="RN110">
        <f t="shared" si="3035"/>
        <v>0</v>
      </c>
      <c r="RO110">
        <f t="shared" si="3036"/>
        <v>0</v>
      </c>
      <c r="RP110">
        <f t="shared" si="3037"/>
        <v>0</v>
      </c>
      <c r="RQ110">
        <f t="shared" si="3038"/>
        <v>0</v>
      </c>
      <c r="RR110">
        <f t="shared" si="3039"/>
        <v>0</v>
      </c>
      <c r="RS110">
        <f t="shared" si="3040"/>
        <v>0</v>
      </c>
      <c r="RT110">
        <f t="shared" si="3041"/>
        <v>0</v>
      </c>
      <c r="RU110">
        <f t="shared" si="3042"/>
        <v>0</v>
      </c>
      <c r="RV110">
        <f t="shared" si="3043"/>
        <v>0</v>
      </c>
      <c r="RW110">
        <f t="shared" si="3044"/>
        <v>0</v>
      </c>
      <c r="RX110">
        <f t="shared" si="3045"/>
        <v>0</v>
      </c>
      <c r="RY110">
        <f t="shared" si="3046"/>
        <v>0</v>
      </c>
      <c r="SA110" s="4">
        <f t="shared" si="3047"/>
        <v>19.829999999999998</v>
      </c>
      <c r="SB110" s="4">
        <f t="shared" si="3048"/>
        <v>6.3</v>
      </c>
      <c r="SC110" s="4">
        <f t="shared" si="3049"/>
        <v>11.889999999999999</v>
      </c>
      <c r="SD110" s="4">
        <f t="shared" si="3050"/>
        <v>0</v>
      </c>
      <c r="SF110" s="4">
        <f t="shared" si="3051"/>
        <v>38.019999999999996</v>
      </c>
      <c r="SI110">
        <f t="shared" si="3052"/>
        <v>3.33</v>
      </c>
      <c r="SJ110">
        <f t="shared" si="3053"/>
        <v>4</v>
      </c>
      <c r="SK110">
        <f t="shared" si="3054"/>
        <v>4.5999999999999996</v>
      </c>
      <c r="SL110">
        <f t="shared" si="3055"/>
        <v>3.25</v>
      </c>
      <c r="SM110">
        <f t="shared" si="3056"/>
        <v>4.8600000000000003</v>
      </c>
      <c r="SN110">
        <f t="shared" si="3057"/>
        <v>4.4000000000000004</v>
      </c>
      <c r="SO110">
        <f t="shared" si="3058"/>
        <v>3.13</v>
      </c>
      <c r="SP110">
        <f t="shared" si="3059"/>
        <v>3.17</v>
      </c>
      <c r="SQ110">
        <f t="shared" si="3060"/>
        <v>3.5</v>
      </c>
      <c r="SR110" t="str">
        <f t="shared" si="3061"/>
        <v>0</v>
      </c>
      <c r="SS110">
        <f t="shared" si="3062"/>
        <v>3.78</v>
      </c>
      <c r="ST110" t="str">
        <f t="shared" si="3063"/>
        <v>0</v>
      </c>
      <c r="SU110" t="str">
        <f t="shared" si="3064"/>
        <v>0</v>
      </c>
      <c r="SV110" t="str">
        <f t="shared" si="3065"/>
        <v>0</v>
      </c>
      <c r="SW110" t="str">
        <f t="shared" si="3066"/>
        <v>0</v>
      </c>
      <c r="SX110" t="str">
        <f t="shared" si="3067"/>
        <v>0</v>
      </c>
      <c r="SY110" t="str">
        <f t="shared" si="3068"/>
        <v>0</v>
      </c>
      <c r="SZ110" t="str">
        <f t="shared" si="3069"/>
        <v>0</v>
      </c>
      <c r="TA110" t="str">
        <f t="shared" si="3070"/>
        <v>0</v>
      </c>
      <c r="TB110" t="str">
        <f t="shared" si="3071"/>
        <v>0</v>
      </c>
      <c r="TC110" t="str">
        <f t="shared" si="3072"/>
        <v>0</v>
      </c>
      <c r="TD110" t="str">
        <f t="shared" si="3073"/>
        <v>0</v>
      </c>
      <c r="TE110" t="str">
        <f t="shared" si="3074"/>
        <v>0</v>
      </c>
      <c r="TF110" t="str">
        <f t="shared" si="3075"/>
        <v>0</v>
      </c>
      <c r="TG110" t="str">
        <f t="shared" si="3076"/>
        <v>0</v>
      </c>
      <c r="TH110" t="str">
        <f t="shared" si="3077"/>
        <v>0</v>
      </c>
      <c r="TI110" t="str">
        <f t="shared" si="3078"/>
        <v>0</v>
      </c>
      <c r="TJ110" t="str">
        <f t="shared" si="3079"/>
        <v>0</v>
      </c>
      <c r="TK110" t="str">
        <f t="shared" si="3080"/>
        <v>0</v>
      </c>
      <c r="TL110" t="str">
        <f t="shared" si="3081"/>
        <v>0</v>
      </c>
      <c r="TM110" t="str">
        <f t="shared" si="3082"/>
        <v>0</v>
      </c>
      <c r="TN110" t="str">
        <f t="shared" si="3083"/>
        <v>0</v>
      </c>
      <c r="TO110" t="str">
        <f t="shared" si="3084"/>
        <v>0</v>
      </c>
      <c r="TP110" t="str">
        <f t="shared" si="3085"/>
        <v>0</v>
      </c>
      <c r="TQ110" t="str">
        <f t="shared" si="3086"/>
        <v>0</v>
      </c>
      <c r="TR110" t="str">
        <f t="shared" si="3087"/>
        <v>0</v>
      </c>
      <c r="TS110" t="str">
        <f t="shared" si="3088"/>
        <v>0</v>
      </c>
      <c r="TT110" t="str">
        <f t="shared" si="3089"/>
        <v>0</v>
      </c>
      <c r="TU110" t="str">
        <f t="shared" si="3090"/>
        <v>0</v>
      </c>
      <c r="TV110" t="str">
        <f t="shared" si="3091"/>
        <v>0</v>
      </c>
      <c r="TW110" t="str">
        <f t="shared" si="3092"/>
        <v>0</v>
      </c>
      <c r="TX110" t="str">
        <f t="shared" si="3093"/>
        <v>0</v>
      </c>
      <c r="TY110" t="str">
        <f t="shared" si="3094"/>
        <v>0</v>
      </c>
      <c r="TZ110" t="str">
        <f t="shared" si="3095"/>
        <v>0</v>
      </c>
      <c r="UA110" t="str">
        <f t="shared" si="3096"/>
        <v>0</v>
      </c>
      <c r="UB110" t="str">
        <f t="shared" si="3097"/>
        <v>0</v>
      </c>
      <c r="UC110" t="str">
        <f t="shared" si="3098"/>
        <v>0</v>
      </c>
      <c r="UD110" t="str">
        <f t="shared" si="3099"/>
        <v>0</v>
      </c>
      <c r="UE110" t="str">
        <f t="shared" si="3100"/>
        <v>0</v>
      </c>
      <c r="UF110" t="str">
        <f t="shared" si="3101"/>
        <v>0</v>
      </c>
      <c r="UG110" t="str">
        <f t="shared" si="3102"/>
        <v>0</v>
      </c>
      <c r="UH110" t="str">
        <f t="shared" si="3103"/>
        <v>0</v>
      </c>
      <c r="UI110" t="str">
        <f t="shared" si="3104"/>
        <v>0</v>
      </c>
      <c r="UJ110" t="str">
        <f t="shared" si="3105"/>
        <v>0</v>
      </c>
      <c r="UK110" t="str">
        <f t="shared" si="3106"/>
        <v>0</v>
      </c>
      <c r="UL110" t="str">
        <f t="shared" si="3107"/>
        <v>0</v>
      </c>
      <c r="UM110" t="str">
        <f t="shared" si="3108"/>
        <v>0</v>
      </c>
      <c r="UN110" t="str">
        <f t="shared" si="3109"/>
        <v>0</v>
      </c>
      <c r="UO110" t="str">
        <f t="shared" si="3110"/>
        <v>0</v>
      </c>
      <c r="UP110" t="str">
        <f t="shared" si="3111"/>
        <v>0</v>
      </c>
      <c r="UQ110" t="str">
        <f t="shared" si="3112"/>
        <v>0</v>
      </c>
      <c r="UR110" t="str">
        <f t="shared" si="3113"/>
        <v>0</v>
      </c>
      <c r="US110" t="str">
        <f t="shared" si="3114"/>
        <v>0</v>
      </c>
      <c r="UT110" t="str">
        <f t="shared" si="3115"/>
        <v>0</v>
      </c>
      <c r="UU110" t="str">
        <f t="shared" si="3116"/>
        <v>0</v>
      </c>
      <c r="UV110" t="str">
        <f t="shared" si="3117"/>
        <v>0</v>
      </c>
      <c r="UW110" t="str">
        <f t="shared" si="3118"/>
        <v>0</v>
      </c>
      <c r="UX110" t="str">
        <f t="shared" si="3119"/>
        <v>0</v>
      </c>
      <c r="UY110" t="str">
        <f t="shared" si="3120"/>
        <v>0</v>
      </c>
      <c r="UZ110" t="str">
        <f t="shared" si="3121"/>
        <v>0</v>
      </c>
      <c r="VA110" t="str">
        <f t="shared" si="3122"/>
        <v>0</v>
      </c>
      <c r="VB110" t="str">
        <f t="shared" si="3123"/>
        <v>0</v>
      </c>
      <c r="VC110" t="str">
        <f t="shared" si="3124"/>
        <v>0</v>
      </c>
      <c r="VD110" t="str">
        <f t="shared" si="3125"/>
        <v>0</v>
      </c>
      <c r="VE110" t="str">
        <f t="shared" si="3126"/>
        <v>0</v>
      </c>
      <c r="VF110" t="str">
        <f t="shared" si="3127"/>
        <v>0</v>
      </c>
      <c r="VG110" t="str">
        <f t="shared" si="3128"/>
        <v>0</v>
      </c>
      <c r="VH110" t="str">
        <f t="shared" si="3129"/>
        <v>0</v>
      </c>
      <c r="VI110" t="str">
        <f t="shared" si="3130"/>
        <v>0</v>
      </c>
      <c r="VJ110" t="str">
        <f t="shared" si="3131"/>
        <v>0</v>
      </c>
      <c r="VK110" t="str">
        <f t="shared" si="3132"/>
        <v>0</v>
      </c>
      <c r="VL110" t="str">
        <f t="shared" si="3133"/>
        <v>0</v>
      </c>
      <c r="VM110" t="str">
        <f t="shared" si="3134"/>
        <v>0</v>
      </c>
      <c r="VN110" t="str">
        <f t="shared" si="3135"/>
        <v>0</v>
      </c>
      <c r="VO110" t="str">
        <f t="shared" si="3136"/>
        <v>0</v>
      </c>
      <c r="VQ110" s="4">
        <f t="shared" si="3137"/>
        <v>-16.239999999999998</v>
      </c>
      <c r="VR110" s="4">
        <f t="shared" si="3138"/>
        <v>-40.98</v>
      </c>
      <c r="VS110" s="4">
        <f t="shared" si="3139"/>
        <v>10.95</v>
      </c>
      <c r="VT110" s="4">
        <f t="shared" si="3140"/>
        <v>0</v>
      </c>
      <c r="VV110" s="4">
        <f t="shared" si="3141"/>
        <v>-46.269999999999996</v>
      </c>
      <c r="VY110">
        <f t="shared" si="3142"/>
        <v>-4.63</v>
      </c>
      <c r="VZ110">
        <f t="shared" si="3143"/>
        <v>2.5099999999999998</v>
      </c>
      <c r="WA110">
        <f t="shared" si="3144"/>
        <v>4.75</v>
      </c>
      <c r="WB110">
        <f t="shared" si="3145"/>
        <v>0.17</v>
      </c>
      <c r="WC110">
        <f t="shared" si="3146"/>
        <v>2.75</v>
      </c>
      <c r="WD110">
        <f t="shared" si="3147"/>
        <v>-4.59</v>
      </c>
      <c r="WE110">
        <f t="shared" si="3148"/>
        <v>-13.19</v>
      </c>
      <c r="WF110">
        <f t="shared" si="3149"/>
        <v>-27.79</v>
      </c>
      <c r="WG110">
        <f t="shared" si="3150"/>
        <v>-14.28</v>
      </c>
      <c r="WH110">
        <f t="shared" si="3151"/>
        <v>0</v>
      </c>
      <c r="WI110">
        <f t="shared" si="3152"/>
        <v>8.0299999999999994</v>
      </c>
      <c r="WJ110">
        <f t="shared" si="3153"/>
        <v>0</v>
      </c>
      <c r="WK110">
        <f t="shared" si="3154"/>
        <v>0</v>
      </c>
      <c r="WL110">
        <f t="shared" si="3155"/>
        <v>0</v>
      </c>
      <c r="WM110">
        <f t="shared" si="3156"/>
        <v>0</v>
      </c>
      <c r="WN110">
        <f t="shared" si="3157"/>
        <v>0</v>
      </c>
      <c r="WO110">
        <f t="shared" si="3158"/>
        <v>0</v>
      </c>
      <c r="WP110">
        <f t="shared" si="3159"/>
        <v>0</v>
      </c>
      <c r="WQ110">
        <f t="shared" si="3160"/>
        <v>0</v>
      </c>
      <c r="WR110">
        <f t="shared" si="3161"/>
        <v>0</v>
      </c>
      <c r="WS110">
        <f t="shared" si="3162"/>
        <v>0</v>
      </c>
      <c r="WT110">
        <f t="shared" si="3163"/>
        <v>0</v>
      </c>
      <c r="WU110">
        <f t="shared" si="3164"/>
        <v>0</v>
      </c>
      <c r="WV110">
        <f t="shared" si="3165"/>
        <v>0</v>
      </c>
      <c r="WW110">
        <f t="shared" si="3166"/>
        <v>0</v>
      </c>
      <c r="WX110">
        <f t="shared" si="3167"/>
        <v>0</v>
      </c>
      <c r="WY110">
        <f t="shared" si="3168"/>
        <v>0</v>
      </c>
      <c r="WZ110">
        <f t="shared" si="3169"/>
        <v>0</v>
      </c>
      <c r="XA110">
        <f t="shared" si="3170"/>
        <v>0</v>
      </c>
      <c r="XB110">
        <f t="shared" si="3171"/>
        <v>0</v>
      </c>
      <c r="XC110">
        <f t="shared" si="3172"/>
        <v>0</v>
      </c>
      <c r="XD110">
        <f t="shared" si="3173"/>
        <v>0</v>
      </c>
      <c r="XE110">
        <f t="shared" si="3174"/>
        <v>0</v>
      </c>
      <c r="XF110">
        <f t="shared" si="3175"/>
        <v>0</v>
      </c>
      <c r="XG110">
        <f t="shared" si="3176"/>
        <v>0</v>
      </c>
      <c r="XH110">
        <f t="shared" si="3177"/>
        <v>0</v>
      </c>
      <c r="XI110">
        <f t="shared" si="3178"/>
        <v>0</v>
      </c>
      <c r="XJ110">
        <f t="shared" si="3179"/>
        <v>0</v>
      </c>
      <c r="XK110">
        <f t="shared" si="3180"/>
        <v>0</v>
      </c>
      <c r="XL110">
        <f t="shared" si="3181"/>
        <v>0</v>
      </c>
      <c r="XM110">
        <f t="shared" si="3182"/>
        <v>0</v>
      </c>
      <c r="XN110">
        <f t="shared" si="3183"/>
        <v>0</v>
      </c>
      <c r="XO110">
        <f t="shared" si="3184"/>
        <v>0</v>
      </c>
      <c r="XP110">
        <f t="shared" si="3185"/>
        <v>0</v>
      </c>
      <c r="XQ110">
        <f t="shared" si="3186"/>
        <v>0</v>
      </c>
      <c r="XR110">
        <f t="shared" si="3187"/>
        <v>0</v>
      </c>
      <c r="XS110">
        <f t="shared" si="3188"/>
        <v>0</v>
      </c>
      <c r="XT110">
        <f t="shared" si="3189"/>
        <v>0</v>
      </c>
      <c r="XU110">
        <f t="shared" si="3190"/>
        <v>0</v>
      </c>
      <c r="XV110">
        <f t="shared" si="3191"/>
        <v>0</v>
      </c>
      <c r="XW110">
        <f t="shared" si="3192"/>
        <v>0</v>
      </c>
      <c r="XX110">
        <f t="shared" si="3193"/>
        <v>0</v>
      </c>
      <c r="XY110">
        <f t="shared" si="3194"/>
        <v>0</v>
      </c>
      <c r="XZ110">
        <f t="shared" si="3195"/>
        <v>0</v>
      </c>
      <c r="YA110">
        <f t="shared" si="3196"/>
        <v>0</v>
      </c>
      <c r="YB110">
        <f t="shared" si="3197"/>
        <v>0</v>
      </c>
      <c r="YC110">
        <f t="shared" si="3198"/>
        <v>0</v>
      </c>
      <c r="YD110">
        <f t="shared" si="3199"/>
        <v>0</v>
      </c>
      <c r="YE110">
        <f t="shared" si="3200"/>
        <v>0</v>
      </c>
      <c r="YF110">
        <f t="shared" si="3201"/>
        <v>0</v>
      </c>
      <c r="YG110">
        <f t="shared" si="3202"/>
        <v>0</v>
      </c>
      <c r="YH110">
        <f t="shared" si="3203"/>
        <v>0</v>
      </c>
      <c r="YI110">
        <f t="shared" si="3204"/>
        <v>0</v>
      </c>
      <c r="YJ110">
        <f t="shared" si="3205"/>
        <v>0</v>
      </c>
      <c r="YK110">
        <f t="shared" si="3206"/>
        <v>0</v>
      </c>
      <c r="YL110">
        <f t="shared" si="3207"/>
        <v>0</v>
      </c>
      <c r="YM110">
        <f t="shared" si="3208"/>
        <v>0</v>
      </c>
      <c r="YN110">
        <f t="shared" si="3209"/>
        <v>0</v>
      </c>
      <c r="YO110">
        <f t="shared" si="3210"/>
        <v>0</v>
      </c>
      <c r="YP110">
        <f t="shared" si="3211"/>
        <v>0</v>
      </c>
      <c r="YQ110">
        <f t="shared" si="3212"/>
        <v>0</v>
      </c>
      <c r="YR110">
        <f t="shared" si="3213"/>
        <v>0</v>
      </c>
      <c r="YS110">
        <f t="shared" si="3214"/>
        <v>0</v>
      </c>
      <c r="YT110">
        <f t="shared" si="3215"/>
        <v>0</v>
      </c>
      <c r="YU110">
        <f t="shared" si="3216"/>
        <v>0</v>
      </c>
      <c r="YV110">
        <f t="shared" si="3217"/>
        <v>0</v>
      </c>
      <c r="YW110">
        <f t="shared" si="3218"/>
        <v>0</v>
      </c>
      <c r="YX110">
        <f t="shared" si="3219"/>
        <v>0</v>
      </c>
      <c r="YY110">
        <f t="shared" si="3220"/>
        <v>0</v>
      </c>
      <c r="YZ110">
        <f t="shared" si="3221"/>
        <v>0</v>
      </c>
      <c r="ZA110">
        <f t="shared" si="3222"/>
        <v>0</v>
      </c>
      <c r="ZB110">
        <f t="shared" si="3223"/>
        <v>0</v>
      </c>
      <c r="ZC110">
        <f t="shared" si="3224"/>
        <v>0</v>
      </c>
      <c r="ZD110">
        <f t="shared" si="3225"/>
        <v>0</v>
      </c>
      <c r="ZE110">
        <f t="shared" si="3226"/>
        <v>0</v>
      </c>
      <c r="ZG110" s="4">
        <f t="shared" si="3227"/>
        <v>257</v>
      </c>
      <c r="ZH110" s="4">
        <f t="shared" si="3228"/>
        <v>137</v>
      </c>
      <c r="ZI110" s="4">
        <f t="shared" si="3229"/>
        <v>138</v>
      </c>
      <c r="ZJ110" s="4">
        <f t="shared" si="3230"/>
        <v>0</v>
      </c>
      <c r="ZL110" s="4">
        <f t="shared" si="3231"/>
        <v>532</v>
      </c>
      <c r="ZO110">
        <f t="shared" si="3232"/>
        <v>42</v>
      </c>
      <c r="ZP110">
        <f t="shared" si="3233"/>
        <v>24</v>
      </c>
      <c r="ZQ110">
        <f t="shared" si="3234"/>
        <v>50</v>
      </c>
      <c r="ZR110">
        <f t="shared" si="3235"/>
        <v>51</v>
      </c>
      <c r="ZS110">
        <f t="shared" si="3236"/>
        <v>54</v>
      </c>
      <c r="ZT110">
        <f t="shared" si="3237"/>
        <v>71</v>
      </c>
      <c r="ZU110">
        <f t="shared" si="3238"/>
        <v>68</v>
      </c>
      <c r="ZV110">
        <f t="shared" si="3239"/>
        <v>69</v>
      </c>
      <c r="ZW110">
        <f t="shared" si="3240"/>
        <v>70</v>
      </c>
      <c r="ZX110">
        <f t="shared" si="3241"/>
        <v>0</v>
      </c>
      <c r="ZY110">
        <f t="shared" si="3242"/>
        <v>33</v>
      </c>
      <c r="ZZ110">
        <f t="shared" si="3243"/>
        <v>0</v>
      </c>
      <c r="AAA110">
        <f t="shared" si="3244"/>
        <v>0</v>
      </c>
      <c r="AAB110">
        <f t="shared" si="3245"/>
        <v>0</v>
      </c>
      <c r="AAC110">
        <f t="shared" si="3246"/>
        <v>0</v>
      </c>
      <c r="AAD110">
        <f t="shared" si="3247"/>
        <v>0</v>
      </c>
      <c r="AAE110">
        <f t="shared" si="3248"/>
        <v>0</v>
      </c>
      <c r="AAF110">
        <f t="shared" si="3249"/>
        <v>0</v>
      </c>
      <c r="AAG110">
        <f t="shared" si="3250"/>
        <v>0</v>
      </c>
      <c r="AAH110">
        <f t="shared" si="3251"/>
        <v>0</v>
      </c>
      <c r="AAI110">
        <f t="shared" si="3252"/>
        <v>0</v>
      </c>
      <c r="AAJ110">
        <f t="shared" si="3253"/>
        <v>0</v>
      </c>
      <c r="AAK110">
        <f t="shared" si="3254"/>
        <v>0</v>
      </c>
      <c r="AAL110">
        <f t="shared" si="3255"/>
        <v>0</v>
      </c>
      <c r="AAM110">
        <f t="shared" si="3256"/>
        <v>0</v>
      </c>
      <c r="AAN110">
        <f t="shared" si="3257"/>
        <v>0</v>
      </c>
      <c r="AAO110">
        <f t="shared" si="3258"/>
        <v>0</v>
      </c>
      <c r="AAP110">
        <f t="shared" si="3259"/>
        <v>0</v>
      </c>
      <c r="AAQ110">
        <f t="shared" si="3260"/>
        <v>0</v>
      </c>
      <c r="AAR110">
        <f t="shared" si="3261"/>
        <v>0</v>
      </c>
      <c r="AAS110">
        <f t="shared" si="3262"/>
        <v>0</v>
      </c>
      <c r="AAT110">
        <f t="shared" si="3263"/>
        <v>0</v>
      </c>
      <c r="AAU110">
        <f t="shared" si="3264"/>
        <v>0</v>
      </c>
      <c r="AAV110">
        <f t="shared" si="3265"/>
        <v>0</v>
      </c>
      <c r="AAW110">
        <f t="shared" si="3266"/>
        <v>0</v>
      </c>
      <c r="AAX110">
        <f t="shared" si="3267"/>
        <v>0</v>
      </c>
      <c r="AAY110">
        <f t="shared" si="3268"/>
        <v>0</v>
      </c>
      <c r="AAZ110">
        <f t="shared" si="3269"/>
        <v>0</v>
      </c>
      <c r="ABA110">
        <f t="shared" si="3270"/>
        <v>0</v>
      </c>
      <c r="ABB110">
        <f t="shared" si="3271"/>
        <v>0</v>
      </c>
      <c r="ABC110">
        <f t="shared" si="3272"/>
        <v>0</v>
      </c>
      <c r="ABD110">
        <f t="shared" si="3273"/>
        <v>0</v>
      </c>
      <c r="ABE110">
        <f t="shared" si="3274"/>
        <v>0</v>
      </c>
      <c r="ABF110">
        <f t="shared" si="3275"/>
        <v>0</v>
      </c>
      <c r="ABG110">
        <f t="shared" si="3276"/>
        <v>0</v>
      </c>
      <c r="ABH110">
        <f t="shared" si="3277"/>
        <v>0</v>
      </c>
      <c r="ABI110">
        <f t="shared" si="3278"/>
        <v>0</v>
      </c>
      <c r="ABJ110">
        <f t="shared" si="3279"/>
        <v>0</v>
      </c>
      <c r="ABK110">
        <f t="shared" si="3280"/>
        <v>0</v>
      </c>
      <c r="ABL110">
        <f t="shared" si="3281"/>
        <v>0</v>
      </c>
      <c r="ABM110">
        <f t="shared" si="3282"/>
        <v>0</v>
      </c>
      <c r="ABN110">
        <f t="shared" si="3283"/>
        <v>0</v>
      </c>
      <c r="ABO110">
        <f t="shared" si="3284"/>
        <v>0</v>
      </c>
      <c r="ABP110">
        <f t="shared" si="3285"/>
        <v>0</v>
      </c>
      <c r="ABQ110">
        <f t="shared" si="3286"/>
        <v>0</v>
      </c>
      <c r="ABR110">
        <f t="shared" si="3287"/>
        <v>0</v>
      </c>
      <c r="ABS110">
        <f t="shared" si="3288"/>
        <v>0</v>
      </c>
      <c r="ABT110">
        <f t="shared" si="3289"/>
        <v>0</v>
      </c>
      <c r="ABU110">
        <f t="shared" si="3290"/>
        <v>0</v>
      </c>
      <c r="ABV110">
        <f t="shared" si="3291"/>
        <v>0</v>
      </c>
      <c r="ABW110">
        <f t="shared" si="3292"/>
        <v>0</v>
      </c>
      <c r="ABX110">
        <f t="shared" si="3293"/>
        <v>0</v>
      </c>
      <c r="ABY110">
        <f t="shared" si="3294"/>
        <v>0</v>
      </c>
      <c r="ABZ110">
        <f t="shared" si="3295"/>
        <v>0</v>
      </c>
      <c r="ACA110">
        <f t="shared" si="3296"/>
        <v>0</v>
      </c>
      <c r="ACB110">
        <f t="shared" si="3297"/>
        <v>0</v>
      </c>
      <c r="ACC110">
        <f t="shared" si="3298"/>
        <v>0</v>
      </c>
      <c r="ACD110">
        <f t="shared" si="3299"/>
        <v>0</v>
      </c>
      <c r="ACE110">
        <f t="shared" si="3300"/>
        <v>0</v>
      </c>
      <c r="ACF110">
        <f t="shared" si="3301"/>
        <v>0</v>
      </c>
      <c r="ACG110">
        <f t="shared" si="3302"/>
        <v>0</v>
      </c>
      <c r="ACH110">
        <f t="shared" si="3303"/>
        <v>0</v>
      </c>
      <c r="ACI110">
        <f t="shared" si="3304"/>
        <v>0</v>
      </c>
      <c r="ACJ110">
        <f t="shared" si="3305"/>
        <v>0</v>
      </c>
      <c r="ACK110">
        <f t="shared" si="3306"/>
        <v>0</v>
      </c>
      <c r="ACL110">
        <f t="shared" si="3307"/>
        <v>0</v>
      </c>
      <c r="ACM110">
        <f t="shared" si="3308"/>
        <v>0</v>
      </c>
      <c r="ACN110">
        <f t="shared" si="3309"/>
        <v>0</v>
      </c>
      <c r="ACO110">
        <f t="shared" si="3310"/>
        <v>0</v>
      </c>
      <c r="ACP110">
        <f t="shared" si="3311"/>
        <v>0</v>
      </c>
      <c r="ACQ110">
        <f t="shared" si="3312"/>
        <v>0</v>
      </c>
      <c r="ACR110">
        <f t="shared" si="3313"/>
        <v>0</v>
      </c>
      <c r="ACS110">
        <f t="shared" si="3314"/>
        <v>0</v>
      </c>
      <c r="ACT110">
        <f t="shared" si="3315"/>
        <v>0</v>
      </c>
      <c r="ACU110">
        <f t="shared" si="3316"/>
        <v>0</v>
      </c>
      <c r="ACW110" s="4">
        <f t="shared" si="3317"/>
        <v>233.29999999999998</v>
      </c>
      <c r="ACX110" s="4">
        <f t="shared" si="3318"/>
        <v>25.3</v>
      </c>
      <c r="ACY110" s="4">
        <f t="shared" si="3319"/>
        <v>94.8</v>
      </c>
      <c r="ACZ110" s="4">
        <f t="shared" si="3320"/>
        <v>0</v>
      </c>
      <c r="ADA110" s="88">
        <f t="shared" si="3321"/>
        <v>3.5566838487557479</v>
      </c>
      <c r="ADB110" s="4">
        <f t="shared" si="3322"/>
        <v>353.4</v>
      </c>
      <c r="ADC110" s="5">
        <f t="shared" si="3323"/>
        <v>6.8308125431752256</v>
      </c>
      <c r="ADD110" s="5">
        <f t="shared" si="3324"/>
        <v>5.6213877290220786</v>
      </c>
      <c r="ADE110">
        <f t="shared" si="3325"/>
        <v>17.600000000000001</v>
      </c>
      <c r="ADF110">
        <f t="shared" si="3326"/>
        <v>145</v>
      </c>
      <c r="ADG110">
        <f t="shared" si="3327"/>
        <v>52.4</v>
      </c>
      <c r="ADH110">
        <f t="shared" si="3328"/>
        <v>17.100000000000001</v>
      </c>
      <c r="ADI110">
        <f t="shared" si="3329"/>
        <v>43.4</v>
      </c>
      <c r="ADJ110">
        <f t="shared" si="3330"/>
        <v>8.6999999999999993</v>
      </c>
      <c r="ADK110">
        <f t="shared" si="3331"/>
        <v>11.9</v>
      </c>
      <c r="ADL110">
        <f t="shared" si="3332"/>
        <v>13.4</v>
      </c>
      <c r="ADM110">
        <f t="shared" si="3333"/>
        <v>9.6</v>
      </c>
      <c r="ADN110">
        <f t="shared" si="3334"/>
        <v>0</v>
      </c>
      <c r="ADO110">
        <f t="shared" si="3335"/>
        <v>34.299999999999997</v>
      </c>
      <c r="ADP110">
        <f t="shared" si="3336"/>
        <v>0</v>
      </c>
      <c r="ADQ110">
        <f t="shared" si="3337"/>
        <v>0</v>
      </c>
      <c r="ADR110">
        <f t="shared" si="3338"/>
        <v>0</v>
      </c>
      <c r="ADS110">
        <f t="shared" si="3339"/>
        <v>0</v>
      </c>
      <c r="ADT110">
        <f t="shared" si="3340"/>
        <v>0</v>
      </c>
      <c r="ADU110">
        <f t="shared" si="3341"/>
        <v>0</v>
      </c>
      <c r="ADV110">
        <f t="shared" si="3342"/>
        <v>0</v>
      </c>
      <c r="ADW110">
        <f t="shared" si="3343"/>
        <v>0</v>
      </c>
      <c r="ADX110">
        <f t="shared" si="3344"/>
        <v>0</v>
      </c>
      <c r="ADY110">
        <f t="shared" si="3345"/>
        <v>0</v>
      </c>
      <c r="ADZ110">
        <f t="shared" si="3346"/>
        <v>0</v>
      </c>
      <c r="AEA110">
        <f t="shared" si="3347"/>
        <v>0</v>
      </c>
      <c r="AEB110">
        <f t="shared" si="3348"/>
        <v>0</v>
      </c>
      <c r="AEC110">
        <f t="shared" si="3349"/>
        <v>0</v>
      </c>
      <c r="AED110">
        <f t="shared" si="3350"/>
        <v>0</v>
      </c>
      <c r="AEE110">
        <f t="shared" si="3351"/>
        <v>0</v>
      </c>
      <c r="AEF110">
        <f t="shared" si="3352"/>
        <v>0</v>
      </c>
      <c r="AEG110">
        <f t="shared" si="3353"/>
        <v>0</v>
      </c>
      <c r="AEH110">
        <f t="shared" si="3354"/>
        <v>0</v>
      </c>
      <c r="AEI110">
        <f t="shared" si="3355"/>
        <v>0</v>
      </c>
      <c r="AEJ110">
        <f t="shared" si="3356"/>
        <v>0</v>
      </c>
      <c r="AEK110">
        <f t="shared" si="3357"/>
        <v>0</v>
      </c>
      <c r="AEL110">
        <f t="shared" si="3358"/>
        <v>0</v>
      </c>
      <c r="AEM110">
        <f t="shared" si="3359"/>
        <v>0</v>
      </c>
      <c r="AEN110">
        <f t="shared" si="3360"/>
        <v>0</v>
      </c>
      <c r="AEO110">
        <f t="shared" si="3361"/>
        <v>0</v>
      </c>
      <c r="AEP110">
        <f t="shared" si="3362"/>
        <v>0</v>
      </c>
      <c r="AEQ110">
        <f t="shared" si="3363"/>
        <v>0</v>
      </c>
      <c r="AER110">
        <f t="shared" si="3364"/>
        <v>0</v>
      </c>
      <c r="AES110">
        <f t="shared" si="3365"/>
        <v>0</v>
      </c>
      <c r="AET110">
        <f t="shared" si="3366"/>
        <v>0</v>
      </c>
      <c r="AEU110">
        <f t="shared" si="3367"/>
        <v>0</v>
      </c>
      <c r="AEV110">
        <f t="shared" si="3368"/>
        <v>0</v>
      </c>
      <c r="AEW110">
        <f t="shared" si="3369"/>
        <v>0</v>
      </c>
      <c r="AEX110">
        <f t="shared" si="3370"/>
        <v>0</v>
      </c>
      <c r="AEY110">
        <f t="shared" si="3371"/>
        <v>0</v>
      </c>
      <c r="AEZ110">
        <f t="shared" si="3372"/>
        <v>0</v>
      </c>
      <c r="AFA110">
        <f t="shared" si="3373"/>
        <v>0</v>
      </c>
      <c r="AFB110">
        <f t="shared" si="3374"/>
        <v>0</v>
      </c>
      <c r="AFC110">
        <f t="shared" si="3375"/>
        <v>0</v>
      </c>
      <c r="AFD110">
        <f t="shared" si="3376"/>
        <v>0</v>
      </c>
      <c r="AFE110">
        <f t="shared" si="3377"/>
        <v>0</v>
      </c>
      <c r="AFF110">
        <f t="shared" si="3378"/>
        <v>0</v>
      </c>
      <c r="AFG110">
        <f t="shared" si="3379"/>
        <v>0</v>
      </c>
      <c r="AFH110">
        <f t="shared" si="3380"/>
        <v>0</v>
      </c>
      <c r="AFI110">
        <f t="shared" si="3381"/>
        <v>0</v>
      </c>
      <c r="AFJ110">
        <f t="shared" si="3382"/>
        <v>0</v>
      </c>
      <c r="AFK110">
        <f t="shared" si="3383"/>
        <v>0</v>
      </c>
      <c r="AFL110">
        <f t="shared" si="3384"/>
        <v>0</v>
      </c>
      <c r="AFM110">
        <f t="shared" si="3385"/>
        <v>0</v>
      </c>
      <c r="AFN110">
        <f t="shared" si="3386"/>
        <v>0</v>
      </c>
      <c r="AFO110">
        <f t="shared" si="3387"/>
        <v>0</v>
      </c>
      <c r="AFP110">
        <f t="shared" si="3388"/>
        <v>0</v>
      </c>
      <c r="AFQ110">
        <f t="shared" si="3389"/>
        <v>0</v>
      </c>
      <c r="AFR110">
        <f t="shared" si="3390"/>
        <v>0</v>
      </c>
      <c r="AFS110">
        <f t="shared" si="3391"/>
        <v>0</v>
      </c>
      <c r="AFT110">
        <f t="shared" si="3392"/>
        <v>0</v>
      </c>
      <c r="AFU110">
        <f t="shared" si="3393"/>
        <v>0</v>
      </c>
      <c r="AFV110">
        <f t="shared" si="3394"/>
        <v>0</v>
      </c>
      <c r="AFW110">
        <f t="shared" si="3395"/>
        <v>0</v>
      </c>
      <c r="AFX110">
        <f t="shared" si="3396"/>
        <v>0</v>
      </c>
      <c r="AFY110">
        <f t="shared" si="3397"/>
        <v>0</v>
      </c>
      <c r="AFZ110">
        <f t="shared" si="3398"/>
        <v>0</v>
      </c>
      <c r="AGA110">
        <f t="shared" si="3399"/>
        <v>0</v>
      </c>
      <c r="AGB110">
        <f t="shared" si="3400"/>
        <v>0</v>
      </c>
      <c r="AGC110">
        <f t="shared" si="3401"/>
        <v>0</v>
      </c>
      <c r="AGD110">
        <f t="shared" si="3402"/>
        <v>0</v>
      </c>
      <c r="AGE110">
        <f t="shared" si="3403"/>
        <v>0</v>
      </c>
      <c r="AGF110">
        <f t="shared" si="3404"/>
        <v>0</v>
      </c>
      <c r="AGG110">
        <f t="shared" si="3405"/>
        <v>0</v>
      </c>
      <c r="AGH110">
        <f t="shared" si="3406"/>
        <v>0</v>
      </c>
      <c r="AGI110">
        <f t="shared" si="3407"/>
        <v>0</v>
      </c>
      <c r="AGJ110">
        <f t="shared" si="3408"/>
        <v>0</v>
      </c>
      <c r="AGK110">
        <f t="shared" si="3409"/>
        <v>0</v>
      </c>
      <c r="AGM110" s="88">
        <f t="shared" si="3410"/>
        <v>67</v>
      </c>
      <c r="AGN110" s="88">
        <v>67</v>
      </c>
      <c r="AGO110">
        <v>10</v>
      </c>
      <c r="AGP110">
        <f t="shared" si="3411"/>
        <v>10</v>
      </c>
      <c r="AGQ110">
        <f t="shared" si="3412"/>
        <v>10</v>
      </c>
      <c r="AGR110">
        <f t="shared" si="3413"/>
        <v>10</v>
      </c>
      <c r="AGS110">
        <f t="shared" si="3414"/>
        <v>10</v>
      </c>
      <c r="AGT110">
        <f t="shared" si="3415"/>
        <v>10</v>
      </c>
      <c r="AGU110">
        <f t="shared" si="3416"/>
        <v>10</v>
      </c>
      <c r="AGV110">
        <f t="shared" si="3417"/>
        <v>1</v>
      </c>
      <c r="AGW110">
        <f t="shared" si="3418"/>
        <v>3</v>
      </c>
      <c r="AGX110">
        <f t="shared" si="3419"/>
        <v>10</v>
      </c>
      <c r="AGY110">
        <f t="shared" si="3420"/>
        <v>0</v>
      </c>
      <c r="AGZ110">
        <f t="shared" si="3421"/>
        <v>7</v>
      </c>
      <c r="AHA110">
        <f t="shared" si="3422"/>
        <v>0</v>
      </c>
      <c r="AHB110">
        <f t="shared" si="3423"/>
        <v>0</v>
      </c>
      <c r="AHC110">
        <f t="shared" si="3424"/>
        <v>0</v>
      </c>
      <c r="AHD110">
        <f t="shared" si="3425"/>
        <v>0</v>
      </c>
      <c r="AHE110">
        <f t="shared" si="3426"/>
        <v>0</v>
      </c>
      <c r="AHF110">
        <f t="shared" si="3427"/>
        <v>0</v>
      </c>
      <c r="AHG110">
        <f t="shared" si="3428"/>
        <v>0</v>
      </c>
      <c r="AHH110">
        <f t="shared" si="3429"/>
        <v>0</v>
      </c>
      <c r="AHI110">
        <f t="shared" si="3430"/>
        <v>0</v>
      </c>
      <c r="AHJ110">
        <f t="shared" si="3431"/>
        <v>0</v>
      </c>
      <c r="AHK110">
        <f t="shared" si="3432"/>
        <v>0</v>
      </c>
      <c r="AHL110">
        <f t="shared" si="3433"/>
        <v>0</v>
      </c>
      <c r="AHM110">
        <f t="shared" si="3434"/>
        <v>0</v>
      </c>
      <c r="AHN110">
        <f t="shared" si="3435"/>
        <v>0</v>
      </c>
      <c r="AHO110">
        <f t="shared" si="3436"/>
        <v>0</v>
      </c>
      <c r="AHP110">
        <f t="shared" si="3437"/>
        <v>0</v>
      </c>
      <c r="AHQ110">
        <f t="shared" si="3438"/>
        <v>0</v>
      </c>
      <c r="AHR110">
        <f t="shared" si="3439"/>
        <v>0</v>
      </c>
      <c r="AHS110">
        <f t="shared" si="3440"/>
        <v>0</v>
      </c>
      <c r="AHT110">
        <f t="shared" si="3441"/>
        <v>0</v>
      </c>
      <c r="AHU110">
        <f t="shared" si="3442"/>
        <v>0</v>
      </c>
      <c r="AHV110">
        <f t="shared" si="3443"/>
        <v>0</v>
      </c>
      <c r="AHW110">
        <f t="shared" si="3444"/>
        <v>0</v>
      </c>
      <c r="AHX110">
        <f t="shared" si="3445"/>
        <v>0</v>
      </c>
      <c r="AHY110">
        <f t="shared" si="3446"/>
        <v>0</v>
      </c>
      <c r="AHZ110">
        <f t="shared" si="3447"/>
        <v>0</v>
      </c>
      <c r="AIA110">
        <f t="shared" si="3448"/>
        <v>0</v>
      </c>
      <c r="AIB110">
        <f t="shared" si="3449"/>
        <v>0</v>
      </c>
      <c r="AIC110">
        <f t="shared" si="3450"/>
        <v>0</v>
      </c>
      <c r="AID110">
        <f t="shared" si="3451"/>
        <v>0</v>
      </c>
      <c r="AIE110">
        <f t="shared" si="3452"/>
        <v>0</v>
      </c>
      <c r="AIF110">
        <f t="shared" si="3453"/>
        <v>0</v>
      </c>
      <c r="AIG110">
        <f t="shared" si="3454"/>
        <v>0</v>
      </c>
      <c r="AIH110">
        <f t="shared" si="3455"/>
        <v>0</v>
      </c>
      <c r="AII110">
        <f t="shared" si="3456"/>
        <v>0</v>
      </c>
      <c r="AIJ110">
        <f t="shared" si="3457"/>
        <v>0</v>
      </c>
      <c r="AIK110">
        <f t="shared" si="3458"/>
        <v>0</v>
      </c>
      <c r="AIL110">
        <f t="shared" si="3459"/>
        <v>0</v>
      </c>
      <c r="AIM110">
        <f t="shared" si="3460"/>
        <v>0</v>
      </c>
      <c r="AIN110">
        <f t="shared" si="3461"/>
        <v>0</v>
      </c>
      <c r="AIO110">
        <f t="shared" si="3462"/>
        <v>0</v>
      </c>
      <c r="AIP110">
        <f t="shared" si="3463"/>
        <v>0</v>
      </c>
      <c r="AIQ110">
        <f t="shared" si="3464"/>
        <v>0</v>
      </c>
      <c r="AIR110">
        <f t="shared" si="3465"/>
        <v>0</v>
      </c>
      <c r="AIS110">
        <f t="shared" si="3466"/>
        <v>0</v>
      </c>
      <c r="AIT110">
        <f t="shared" si="3467"/>
        <v>0</v>
      </c>
      <c r="AIU110">
        <f t="shared" si="3468"/>
        <v>0</v>
      </c>
      <c r="AIV110">
        <f t="shared" si="3469"/>
        <v>0</v>
      </c>
      <c r="AIW110">
        <f t="shared" si="3470"/>
        <v>0</v>
      </c>
      <c r="AIX110">
        <f t="shared" si="3471"/>
        <v>0</v>
      </c>
      <c r="AIY110">
        <f t="shared" si="3472"/>
        <v>0</v>
      </c>
      <c r="AIZ110">
        <f t="shared" si="3473"/>
        <v>0</v>
      </c>
      <c r="AJA110">
        <f t="shared" si="3474"/>
        <v>0</v>
      </c>
      <c r="AJB110">
        <f t="shared" si="3475"/>
        <v>0</v>
      </c>
      <c r="AJC110">
        <f t="shared" si="3476"/>
        <v>0</v>
      </c>
      <c r="AJD110">
        <f t="shared" si="3477"/>
        <v>0</v>
      </c>
      <c r="AJE110">
        <f t="shared" si="3478"/>
        <v>0</v>
      </c>
      <c r="AJF110">
        <f t="shared" si="3479"/>
        <v>0</v>
      </c>
      <c r="AJG110">
        <f t="shared" si="3480"/>
        <v>0</v>
      </c>
      <c r="AJH110">
        <f t="shared" si="3481"/>
        <v>0</v>
      </c>
      <c r="AJI110">
        <f t="shared" si="3482"/>
        <v>0</v>
      </c>
      <c r="AJJ110">
        <f t="shared" si="3483"/>
        <v>0</v>
      </c>
      <c r="AJK110">
        <f t="shared" si="3484"/>
        <v>0</v>
      </c>
      <c r="AJL110">
        <f t="shared" si="3485"/>
        <v>0</v>
      </c>
      <c r="AJM110">
        <f t="shared" si="3486"/>
        <v>0</v>
      </c>
      <c r="AJN110">
        <f t="shared" si="3487"/>
        <v>0</v>
      </c>
      <c r="AJO110">
        <f t="shared" si="3488"/>
        <v>0</v>
      </c>
      <c r="AJP110">
        <f t="shared" si="3489"/>
        <v>0</v>
      </c>
      <c r="AJQ110">
        <f t="shared" si="3490"/>
        <v>0</v>
      </c>
      <c r="AJR110">
        <f t="shared" si="3491"/>
        <v>0</v>
      </c>
      <c r="AJS110">
        <f t="shared" si="3492"/>
        <v>0</v>
      </c>
      <c r="AJT110">
        <f t="shared" si="3493"/>
        <v>0</v>
      </c>
      <c r="AJU110">
        <f t="shared" si="3494"/>
        <v>0</v>
      </c>
      <c r="AJV110">
        <f t="shared" si="3495"/>
        <v>0</v>
      </c>
      <c r="AJX110">
        <v>43</v>
      </c>
      <c r="AJY110">
        <v>1</v>
      </c>
      <c r="AJZ110">
        <v>1</v>
      </c>
      <c r="AKA110">
        <f t="shared" si="3496"/>
        <v>1</v>
      </c>
      <c r="AKB110">
        <f t="shared" si="3497"/>
        <v>1</v>
      </c>
      <c r="AKC110">
        <f t="shared" si="3498"/>
        <v>1</v>
      </c>
      <c r="AKD110">
        <f t="shared" si="3499"/>
        <v>8</v>
      </c>
      <c r="AKE110">
        <f t="shared" si="3500"/>
        <v>2</v>
      </c>
      <c r="AKF110">
        <f t="shared" si="3501"/>
        <v>8</v>
      </c>
      <c r="AKG110">
        <f t="shared" si="3502"/>
        <v>0</v>
      </c>
      <c r="AKH110">
        <f t="shared" si="3503"/>
        <v>1</v>
      </c>
      <c r="AKI110">
        <f t="shared" si="3504"/>
        <v>0</v>
      </c>
      <c r="AKJ110">
        <f t="shared" si="3505"/>
        <v>0</v>
      </c>
      <c r="AKK110">
        <f t="shared" si="3506"/>
        <v>0</v>
      </c>
      <c r="AKL110">
        <f t="shared" si="3507"/>
        <v>0</v>
      </c>
      <c r="AKM110">
        <f t="shared" si="3508"/>
        <v>0</v>
      </c>
      <c r="AKN110">
        <f t="shared" si="3509"/>
        <v>0</v>
      </c>
      <c r="AKO110">
        <f t="shared" si="3510"/>
        <v>0</v>
      </c>
      <c r="AKP110">
        <f t="shared" si="3511"/>
        <v>0</v>
      </c>
      <c r="AKQ110">
        <f t="shared" si="3512"/>
        <v>0</v>
      </c>
      <c r="AKR110">
        <f t="shared" si="3513"/>
        <v>0</v>
      </c>
      <c r="AKS110">
        <f t="shared" si="3514"/>
        <v>0</v>
      </c>
      <c r="AKT110">
        <f t="shared" si="3515"/>
        <v>0</v>
      </c>
      <c r="AKU110">
        <f t="shared" si="3516"/>
        <v>0</v>
      </c>
      <c r="AKV110">
        <f t="shared" si="3517"/>
        <v>0</v>
      </c>
      <c r="AKW110">
        <f t="shared" si="3518"/>
        <v>0</v>
      </c>
      <c r="AKX110">
        <f t="shared" si="3519"/>
        <v>0</v>
      </c>
      <c r="AKY110">
        <f t="shared" si="3520"/>
        <v>0</v>
      </c>
      <c r="AKZ110">
        <f t="shared" si="3521"/>
        <v>0</v>
      </c>
      <c r="ALA110">
        <f t="shared" si="3522"/>
        <v>0</v>
      </c>
      <c r="ALB110">
        <f t="shared" si="3523"/>
        <v>0</v>
      </c>
      <c r="ALC110">
        <f t="shared" si="3524"/>
        <v>0</v>
      </c>
      <c r="ALD110">
        <f t="shared" si="3525"/>
        <v>0</v>
      </c>
      <c r="ALE110">
        <f t="shared" si="3526"/>
        <v>0</v>
      </c>
      <c r="ALF110">
        <f t="shared" si="3527"/>
        <v>0</v>
      </c>
      <c r="ALG110">
        <f t="shared" si="3528"/>
        <v>0</v>
      </c>
      <c r="ALH110">
        <f t="shared" si="3529"/>
        <v>0</v>
      </c>
      <c r="ALI110">
        <f t="shared" si="3530"/>
        <v>0</v>
      </c>
      <c r="ALJ110">
        <f t="shared" si="3531"/>
        <v>0</v>
      </c>
      <c r="ALK110">
        <f t="shared" si="3532"/>
        <v>0</v>
      </c>
      <c r="ALL110">
        <f t="shared" si="3533"/>
        <v>0</v>
      </c>
      <c r="ALM110">
        <f t="shared" si="3534"/>
        <v>0</v>
      </c>
      <c r="ALN110">
        <f t="shared" si="3535"/>
        <v>0</v>
      </c>
      <c r="ALO110">
        <f t="shared" si="3536"/>
        <v>0</v>
      </c>
      <c r="ALP110">
        <f t="shared" si="3537"/>
        <v>0</v>
      </c>
      <c r="ALQ110">
        <f t="shared" si="3538"/>
        <v>0</v>
      </c>
      <c r="ALR110">
        <f t="shared" si="3539"/>
        <v>0</v>
      </c>
      <c r="ALS110">
        <f t="shared" si="3540"/>
        <v>0</v>
      </c>
      <c r="ALT110">
        <f t="shared" si="3541"/>
        <v>0</v>
      </c>
      <c r="ALU110">
        <f t="shared" si="3542"/>
        <v>0</v>
      </c>
      <c r="ALV110">
        <f t="shared" si="3543"/>
        <v>0</v>
      </c>
      <c r="ALW110">
        <f t="shared" si="3544"/>
        <v>0</v>
      </c>
      <c r="ALX110">
        <f t="shared" si="3545"/>
        <v>0</v>
      </c>
      <c r="ALY110">
        <f t="shared" si="3546"/>
        <v>0</v>
      </c>
      <c r="ALZ110">
        <f t="shared" si="3547"/>
        <v>0</v>
      </c>
      <c r="AMA110">
        <f t="shared" si="3548"/>
        <v>0</v>
      </c>
      <c r="AMB110">
        <f t="shared" si="3549"/>
        <v>0</v>
      </c>
      <c r="AMC110">
        <f t="shared" si="3550"/>
        <v>0</v>
      </c>
      <c r="AMD110">
        <f t="shared" si="3551"/>
        <v>0</v>
      </c>
      <c r="AME110">
        <f t="shared" si="3552"/>
        <v>0</v>
      </c>
      <c r="AMF110">
        <f t="shared" si="3553"/>
        <v>0</v>
      </c>
      <c r="AMG110">
        <f t="shared" si="3554"/>
        <v>0</v>
      </c>
      <c r="AMH110">
        <f t="shared" si="3555"/>
        <v>0</v>
      </c>
      <c r="AMI110">
        <f t="shared" si="3556"/>
        <v>0</v>
      </c>
      <c r="AMJ110">
        <f t="shared" si="3557"/>
        <v>0</v>
      </c>
      <c r="AMK110">
        <f t="shared" si="3558"/>
        <v>0</v>
      </c>
      <c r="AML110">
        <f t="shared" si="3559"/>
        <v>0</v>
      </c>
      <c r="AMM110">
        <f t="shared" si="3560"/>
        <v>0</v>
      </c>
      <c r="AMN110">
        <f t="shared" si="3561"/>
        <v>0</v>
      </c>
      <c r="AMO110">
        <f t="shared" si="3562"/>
        <v>0</v>
      </c>
      <c r="AMP110">
        <f t="shared" si="3563"/>
        <v>0</v>
      </c>
      <c r="AMQ110">
        <f t="shared" si="3564"/>
        <v>0</v>
      </c>
      <c r="AMR110">
        <f t="shared" si="3565"/>
        <v>0</v>
      </c>
      <c r="AMS110">
        <f t="shared" si="3566"/>
        <v>0</v>
      </c>
      <c r="AMT110">
        <f t="shared" si="3567"/>
        <v>0</v>
      </c>
      <c r="AMU110">
        <f t="shared" si="3568"/>
        <v>0</v>
      </c>
      <c r="AMV110">
        <f t="shared" si="3569"/>
        <v>0</v>
      </c>
      <c r="AMW110">
        <f t="shared" si="3570"/>
        <v>0</v>
      </c>
      <c r="AMX110">
        <f t="shared" si="3571"/>
        <v>0</v>
      </c>
      <c r="AMY110">
        <f t="shared" si="3572"/>
        <v>0</v>
      </c>
      <c r="AMZ110">
        <f t="shared" si="3573"/>
        <v>0</v>
      </c>
      <c r="ANA110">
        <f t="shared" si="3574"/>
        <v>0</v>
      </c>
      <c r="ANB110">
        <f t="shared" si="3575"/>
        <v>0</v>
      </c>
      <c r="ANC110">
        <f t="shared" si="3576"/>
        <v>0</v>
      </c>
      <c r="AND110">
        <f t="shared" si="3577"/>
        <v>0</v>
      </c>
      <c r="ANR110" s="4">
        <v>1787</v>
      </c>
      <c r="ANS110" s="4">
        <f t="shared" si="3578"/>
        <v>1787</v>
      </c>
      <c r="ANU110" s="4">
        <v>1864</v>
      </c>
      <c r="ANV110" t="str">
        <f t="shared" si="3579"/>
        <v>1842</v>
      </c>
      <c r="ANW110" t="str">
        <f t="shared" si="3580"/>
        <v>1849</v>
      </c>
      <c r="ANX110" t="str">
        <f t="shared" si="3581"/>
        <v>1862</v>
      </c>
      <c r="ANY110" t="str">
        <f t="shared" si="3582"/>
        <v>1838</v>
      </c>
      <c r="ANZ110" t="str">
        <f t="shared" si="3583"/>
        <v>1850</v>
      </c>
      <c r="AOA110" t="str">
        <f t="shared" si="3584"/>
        <v>1816</v>
      </c>
      <c r="AOB110" t="str">
        <f t="shared" si="3585"/>
        <v>1810</v>
      </c>
      <c r="AOC110" t="str">
        <f t="shared" si="3586"/>
        <v>1808</v>
      </c>
      <c r="AOD110" t="str">
        <f t="shared" si="3587"/>
        <v>1776</v>
      </c>
      <c r="AOE110" t="str">
        <f t="shared" si="3588"/>
        <v>1776</v>
      </c>
      <c r="AOF110" t="str">
        <f t="shared" si="3589"/>
        <v>1787</v>
      </c>
      <c r="AOG110" t="str">
        <f t="shared" si="3590"/>
        <v>1787</v>
      </c>
      <c r="AOH110" t="str">
        <f t="shared" si="3591"/>
        <v>1787</v>
      </c>
      <c r="AOI110" t="str">
        <f t="shared" si="3592"/>
        <v>1787</v>
      </c>
      <c r="AOJ110" t="str">
        <f t="shared" si="3593"/>
        <v>1787</v>
      </c>
      <c r="AOK110" t="str">
        <f t="shared" si="3594"/>
        <v>1787</v>
      </c>
      <c r="AOL110" t="str">
        <f t="shared" si="3595"/>
        <v>1787</v>
      </c>
      <c r="AOM110" t="str">
        <f t="shared" si="3596"/>
        <v>1787</v>
      </c>
      <c r="AON110" t="str">
        <f t="shared" si="3597"/>
        <v>1787</v>
      </c>
      <c r="AOO110" t="str">
        <f t="shared" si="3598"/>
        <v>1787</v>
      </c>
      <c r="AOP110" t="str">
        <f t="shared" si="3599"/>
        <v>1787</v>
      </c>
      <c r="AOQ110" t="str">
        <f t="shared" si="3600"/>
        <v>1787</v>
      </c>
      <c r="AOR110" t="str">
        <f t="shared" si="3601"/>
        <v>1787</v>
      </c>
      <c r="AOS110" t="str">
        <f t="shared" si="3602"/>
        <v>1787</v>
      </c>
      <c r="AOT110" t="str">
        <f t="shared" si="3603"/>
        <v>1787</v>
      </c>
      <c r="AOU110" t="str">
        <f t="shared" si="3604"/>
        <v>1787</v>
      </c>
      <c r="AOV110" t="str">
        <f t="shared" si="3605"/>
        <v>1787</v>
      </c>
      <c r="AOW110" t="str">
        <f t="shared" si="3606"/>
        <v>1787</v>
      </c>
      <c r="AOX110" t="str">
        <f t="shared" si="3607"/>
        <v>1787</v>
      </c>
      <c r="AOY110" t="str">
        <f t="shared" si="3608"/>
        <v>1787</v>
      </c>
      <c r="AOZ110" t="str">
        <f t="shared" si="3609"/>
        <v>1787</v>
      </c>
      <c r="APA110" t="str">
        <f t="shared" si="3610"/>
        <v>1787</v>
      </c>
      <c r="APB110" t="str">
        <f t="shared" si="3611"/>
        <v>1787</v>
      </c>
      <c r="APC110" t="str">
        <f t="shared" si="3612"/>
        <v>1787</v>
      </c>
      <c r="APD110" t="str">
        <f t="shared" si="3613"/>
        <v>1787</v>
      </c>
      <c r="APE110" t="str">
        <f t="shared" si="3614"/>
        <v>1787</v>
      </c>
      <c r="APF110" t="str">
        <f t="shared" si="3615"/>
        <v>1787</v>
      </c>
      <c r="APG110" t="str">
        <f t="shared" si="3616"/>
        <v>1787</v>
      </c>
      <c r="APH110" t="str">
        <f t="shared" si="3617"/>
        <v>1787</v>
      </c>
      <c r="API110" t="str">
        <f t="shared" si="3618"/>
        <v>1787</v>
      </c>
      <c r="APJ110" t="str">
        <f t="shared" si="3619"/>
        <v>1787</v>
      </c>
      <c r="APK110" t="str">
        <f t="shared" si="3620"/>
        <v>1787</v>
      </c>
      <c r="APL110" t="str">
        <f t="shared" si="3621"/>
        <v>1787</v>
      </c>
      <c r="APM110" t="str">
        <f t="shared" si="3622"/>
        <v>1787</v>
      </c>
      <c r="APN110" t="str">
        <f t="shared" si="3623"/>
        <v>1787</v>
      </c>
      <c r="APO110" t="str">
        <f t="shared" si="3624"/>
        <v>1787</v>
      </c>
      <c r="APP110" t="str">
        <f t="shared" si="3625"/>
        <v>1787</v>
      </c>
      <c r="APQ110" t="str">
        <f t="shared" si="3626"/>
        <v>1787</v>
      </c>
      <c r="APR110" t="str">
        <f t="shared" si="3627"/>
        <v>1787</v>
      </c>
      <c r="APS110" t="str">
        <f t="shared" si="3628"/>
        <v>1787</v>
      </c>
      <c r="APT110" t="str">
        <f t="shared" si="3629"/>
        <v>1787</v>
      </c>
      <c r="APU110" t="str">
        <f t="shared" si="3630"/>
        <v>1787</v>
      </c>
      <c r="APV110" t="str">
        <f t="shared" si="3631"/>
        <v>1787</v>
      </c>
      <c r="APW110" t="str">
        <f t="shared" si="3632"/>
        <v>1787</v>
      </c>
      <c r="APX110" t="str">
        <f t="shared" si="3633"/>
        <v>1787</v>
      </c>
      <c r="APY110" t="str">
        <f t="shared" si="3634"/>
        <v>1787</v>
      </c>
      <c r="APZ110" t="str">
        <f t="shared" si="3635"/>
        <v>1787</v>
      </c>
      <c r="AQA110" t="str">
        <f t="shared" si="3636"/>
        <v>1787</v>
      </c>
      <c r="AQB110" t="str">
        <f t="shared" si="3637"/>
        <v>1787</v>
      </c>
      <c r="AQC110" t="str">
        <f t="shared" si="3638"/>
        <v>1787</v>
      </c>
      <c r="AQD110" t="str">
        <f t="shared" si="3639"/>
        <v>1787</v>
      </c>
      <c r="AQE110" t="str">
        <f t="shared" si="3640"/>
        <v>1787</v>
      </c>
      <c r="AQF110" t="str">
        <f t="shared" si="3641"/>
        <v>1787</v>
      </c>
      <c r="AQG110" t="str">
        <f t="shared" si="3642"/>
        <v>1787</v>
      </c>
      <c r="AQH110" t="str">
        <f t="shared" si="3643"/>
        <v>1787</v>
      </c>
      <c r="AQI110" t="str">
        <f t="shared" si="3644"/>
        <v>1787</v>
      </c>
      <c r="AQJ110" t="str">
        <f t="shared" si="3645"/>
        <v>1787</v>
      </c>
      <c r="AQK110" t="str">
        <f t="shared" si="3646"/>
        <v>1787</v>
      </c>
      <c r="AQL110" t="str">
        <f t="shared" si="3647"/>
        <v>1787</v>
      </c>
      <c r="AQM110" t="str">
        <f t="shared" si="3648"/>
        <v>1787</v>
      </c>
      <c r="AQN110" t="str">
        <f t="shared" si="3649"/>
        <v>1787</v>
      </c>
      <c r="AQO110" t="str">
        <f t="shared" si="3650"/>
        <v>1787</v>
      </c>
      <c r="AQP110" t="str">
        <f t="shared" si="3651"/>
        <v>1787</v>
      </c>
      <c r="AQQ110" t="str">
        <f t="shared" si="3652"/>
        <v>1787</v>
      </c>
      <c r="AQR110" t="str">
        <f t="shared" si="3653"/>
        <v>1787</v>
      </c>
      <c r="AQS110" t="str">
        <f t="shared" si="3654"/>
        <v>1787</v>
      </c>
      <c r="AQT110" t="str">
        <f t="shared" si="3655"/>
        <v>1787</v>
      </c>
      <c r="AQU110" t="str">
        <f t="shared" si="3656"/>
        <v>1787</v>
      </c>
      <c r="AQV110" t="str">
        <f t="shared" si="3657"/>
        <v>1787</v>
      </c>
      <c r="AQW110" t="str">
        <f t="shared" si="3658"/>
        <v>1787</v>
      </c>
      <c r="AQX110" t="str">
        <f t="shared" si="3659"/>
        <v>1787</v>
      </c>
      <c r="AQY110" t="str">
        <f t="shared" si="3660"/>
        <v>1787</v>
      </c>
      <c r="AQZ110" t="str">
        <f t="shared" si="3661"/>
        <v>1787</v>
      </c>
      <c r="ARA110" t="str">
        <f t="shared" si="3662"/>
        <v>1787</v>
      </c>
      <c r="ARB110" t="str">
        <f t="shared" si="3663"/>
        <v>1787</v>
      </c>
      <c r="ARC110">
        <v>1864</v>
      </c>
      <c r="ARH110" s="5"/>
    </row>
    <row r="111" spans="1:1152" x14ac:dyDescent="0.2">
      <c r="A111">
        <v>114</v>
      </c>
      <c r="B111" s="228" t="s">
        <v>177</v>
      </c>
      <c r="C111" s="20">
        <f>VLOOKUP(A111, Rankings!$A$2:$AN$161, 40, FALSE)</f>
        <v>109</v>
      </c>
      <c r="D111" s="227" t="s">
        <v>229</v>
      </c>
      <c r="F111" s="4">
        <v>3</v>
      </c>
      <c r="G111" s="4">
        <v>12</v>
      </c>
      <c r="I111" s="5">
        <f t="shared" si="2748"/>
        <v>11</v>
      </c>
      <c r="L111" t="s">
        <v>1776</v>
      </c>
      <c r="M111" t="s">
        <v>2080</v>
      </c>
      <c r="N111" t="s">
        <v>2332</v>
      </c>
      <c r="O111" t="s">
        <v>2600</v>
      </c>
      <c r="P111" t="s">
        <v>2796</v>
      </c>
      <c r="Q111" t="s">
        <v>3034</v>
      </c>
      <c r="R111" t="s">
        <v>3270</v>
      </c>
      <c r="S111" t="s">
        <v>3506</v>
      </c>
      <c r="T111" t="s">
        <v>3829</v>
      </c>
      <c r="U111" t="s">
        <v>3983</v>
      </c>
      <c r="V111" t="s">
        <v>4132</v>
      </c>
      <c r="W111" t="str">
        <f>Rankings!D110</f>
        <v>-</v>
      </c>
      <c r="X111" t="s">
        <v>10</v>
      </c>
      <c r="Y111" t="s">
        <v>10</v>
      </c>
      <c r="Z111" t="s">
        <v>10</v>
      </c>
      <c r="AA111" t="s">
        <v>10</v>
      </c>
      <c r="AB111" t="s">
        <v>10</v>
      </c>
      <c r="AC111" t="s">
        <v>10</v>
      </c>
      <c r="AD111" t="s">
        <v>10</v>
      </c>
      <c r="AE111" t="s">
        <v>10</v>
      </c>
      <c r="AF111" t="s">
        <v>10</v>
      </c>
      <c r="AG111" t="s">
        <v>10</v>
      </c>
      <c r="AH111" t="s">
        <v>10</v>
      </c>
      <c r="AI111" t="s">
        <v>10</v>
      </c>
      <c r="AJ111" t="s">
        <v>10</v>
      </c>
      <c r="AK111" t="s">
        <v>10</v>
      </c>
      <c r="AL111" t="s">
        <v>10</v>
      </c>
      <c r="AM111" t="s">
        <v>10</v>
      </c>
      <c r="AN111" t="s">
        <v>10</v>
      </c>
      <c r="AO111" t="s">
        <v>10</v>
      </c>
      <c r="AP111" t="s">
        <v>10</v>
      </c>
      <c r="AQ111" t="s">
        <v>10</v>
      </c>
      <c r="AR111" t="s">
        <v>10</v>
      </c>
      <c r="AS111" t="s">
        <v>10</v>
      </c>
      <c r="AT111" t="s">
        <v>10</v>
      </c>
      <c r="AU111" t="s">
        <v>10</v>
      </c>
      <c r="AV111" t="s">
        <v>10</v>
      </c>
      <c r="AW111" t="s">
        <v>10</v>
      </c>
      <c r="AX111" t="s">
        <v>10</v>
      </c>
      <c r="AY111" t="s">
        <v>10</v>
      </c>
      <c r="AZ111" t="s">
        <v>10</v>
      </c>
      <c r="BA111" t="s">
        <v>10</v>
      </c>
      <c r="BB111" t="s">
        <v>10</v>
      </c>
      <c r="BC111" t="s">
        <v>10</v>
      </c>
      <c r="BD111" t="s">
        <v>10</v>
      </c>
      <c r="BE111" t="s">
        <v>10</v>
      </c>
      <c r="BF111" t="s">
        <v>10</v>
      </c>
      <c r="BG111" t="s">
        <v>10</v>
      </c>
      <c r="BH111" t="s">
        <v>10</v>
      </c>
      <c r="BI111" t="s">
        <v>10</v>
      </c>
      <c r="BJ111" t="s">
        <v>10</v>
      </c>
      <c r="BK111" t="s">
        <v>10</v>
      </c>
      <c r="BL111" t="s">
        <v>10</v>
      </c>
      <c r="BM111" t="s">
        <v>10</v>
      </c>
      <c r="BN111" t="s">
        <v>10</v>
      </c>
      <c r="BO111" t="s">
        <v>10</v>
      </c>
      <c r="BP111" t="s">
        <v>10</v>
      </c>
      <c r="BQ111" t="s">
        <v>10</v>
      </c>
      <c r="BR111" t="s">
        <v>10</v>
      </c>
      <c r="BS111" t="s">
        <v>10</v>
      </c>
      <c r="BT111" t="s">
        <v>10</v>
      </c>
      <c r="BU111" t="s">
        <v>10</v>
      </c>
      <c r="BV111" t="s">
        <v>10</v>
      </c>
      <c r="BW111" t="s">
        <v>10</v>
      </c>
      <c r="BX111" t="s">
        <v>10</v>
      </c>
      <c r="BY111" t="s">
        <v>10</v>
      </c>
      <c r="BZ111" t="s">
        <v>10</v>
      </c>
      <c r="CA111" t="s">
        <v>10</v>
      </c>
      <c r="CB111" t="s">
        <v>10</v>
      </c>
      <c r="CC111" t="s">
        <v>10</v>
      </c>
      <c r="CD111" t="s">
        <v>10</v>
      </c>
      <c r="CE111" t="s">
        <v>10</v>
      </c>
      <c r="CF111" t="s">
        <v>10</v>
      </c>
      <c r="CG111" t="s">
        <v>10</v>
      </c>
      <c r="CH111" t="s">
        <v>10</v>
      </c>
      <c r="CI111" t="s">
        <v>10</v>
      </c>
      <c r="CJ111" t="s">
        <v>10</v>
      </c>
      <c r="CK111" t="s">
        <v>10</v>
      </c>
      <c r="CL111" t="s">
        <v>10</v>
      </c>
      <c r="CM111" t="s">
        <v>10</v>
      </c>
      <c r="CN111" t="s">
        <v>10</v>
      </c>
      <c r="CO111" t="s">
        <v>10</v>
      </c>
      <c r="CP111" t="s">
        <v>10</v>
      </c>
      <c r="CQ111" t="s">
        <v>10</v>
      </c>
      <c r="CR111" t="s">
        <v>10</v>
      </c>
      <c r="CT111" s="4">
        <f t="shared" si="2749"/>
        <v>0</v>
      </c>
      <c r="CU111" s="4">
        <f t="shared" si="2750"/>
        <v>0</v>
      </c>
      <c r="CV111" s="4">
        <f t="shared" si="2751"/>
        <v>1</v>
      </c>
      <c r="CW111" s="4">
        <f t="shared" si="2752"/>
        <v>4</v>
      </c>
      <c r="CX111" s="4">
        <f t="shared" si="2753"/>
        <v>2</v>
      </c>
      <c r="CY111" s="4">
        <f t="shared" si="2754"/>
        <v>0</v>
      </c>
      <c r="CZ111" s="4">
        <f t="shared" si="2755"/>
        <v>0</v>
      </c>
      <c r="DA111" s="4">
        <f t="shared" si="2756"/>
        <v>0</v>
      </c>
      <c r="DB111" s="4">
        <f t="shared" si="2757"/>
        <v>3</v>
      </c>
      <c r="DC111" s="4">
        <f t="shared" si="2758"/>
        <v>0</v>
      </c>
      <c r="DD111" s="4">
        <f t="shared" si="2759"/>
        <v>0</v>
      </c>
      <c r="DE111" s="4">
        <f t="shared" si="2760"/>
        <v>1</v>
      </c>
      <c r="DF111" s="4">
        <f t="shared" si="2761"/>
        <v>0</v>
      </c>
      <c r="DG111" s="4">
        <f t="shared" si="2762"/>
        <v>0</v>
      </c>
      <c r="DH111" s="4">
        <f t="shared" si="2763"/>
        <v>0</v>
      </c>
      <c r="DI111" s="152">
        <f t="shared" si="2764"/>
        <v>0</v>
      </c>
      <c r="DJ111" s="153">
        <f t="shared" si="2765"/>
        <v>0</v>
      </c>
      <c r="DK111" s="4">
        <f t="shared" si="2766"/>
        <v>5</v>
      </c>
      <c r="DL111" s="4">
        <f t="shared" si="2767"/>
        <v>2</v>
      </c>
      <c r="DM111" s="4">
        <f t="shared" si="2768"/>
        <v>0</v>
      </c>
      <c r="DN111" s="4">
        <f t="shared" si="2769"/>
        <v>3</v>
      </c>
      <c r="DO111" s="4">
        <f t="shared" si="2770"/>
        <v>1</v>
      </c>
      <c r="DP111" s="4">
        <f t="shared" si="2771"/>
        <v>0</v>
      </c>
      <c r="DQ111" s="4">
        <f t="shared" si="2772"/>
        <v>0</v>
      </c>
      <c r="DR111" s="4">
        <f t="shared" si="2773"/>
        <v>3</v>
      </c>
      <c r="DS111" s="4">
        <f t="shared" si="2774"/>
        <v>6</v>
      </c>
      <c r="DT111" s="4">
        <f t="shared" si="2775"/>
        <v>9</v>
      </c>
      <c r="DU111" t="str">
        <f t="shared" si="2776"/>
        <v>1R</v>
      </c>
      <c r="DV111" t="str">
        <f t="shared" si="2777"/>
        <v>0R</v>
      </c>
      <c r="DW111" t="str">
        <f t="shared" si="2778"/>
        <v>0R</v>
      </c>
      <c r="DX111" t="str">
        <f t="shared" si="2779"/>
        <v>3S</v>
      </c>
      <c r="DY111" t="str">
        <f t="shared" si="2780"/>
        <v>3S</v>
      </c>
      <c r="DZ111" t="str">
        <f t="shared" si="2781"/>
        <v>0R</v>
      </c>
      <c r="EA111" t="str">
        <f t="shared" si="2782"/>
        <v>3L</v>
      </c>
      <c r="EB111" t="str">
        <f t="shared" si="2783"/>
        <v>3L</v>
      </c>
      <c r="EC111" t="str">
        <f t="shared" si="2784"/>
        <v>0R</v>
      </c>
      <c r="ED111" t="str">
        <f t="shared" si="2785"/>
        <v>3S</v>
      </c>
      <c r="EE111" t="str">
        <f t="shared" si="2786"/>
        <v>0S</v>
      </c>
      <c r="EF111">
        <f t="shared" si="2787"/>
        <v>0</v>
      </c>
      <c r="EG111">
        <f t="shared" si="2788"/>
        <v>0</v>
      </c>
      <c r="EH111">
        <f t="shared" si="2789"/>
        <v>0</v>
      </c>
      <c r="EI111">
        <f t="shared" si="2790"/>
        <v>0</v>
      </c>
      <c r="EJ111">
        <f t="shared" si="2791"/>
        <v>0</v>
      </c>
      <c r="EK111">
        <f t="shared" si="2792"/>
        <v>0</v>
      </c>
      <c r="EL111">
        <f t="shared" si="2793"/>
        <v>0</v>
      </c>
      <c r="EM111">
        <f t="shared" si="2794"/>
        <v>0</v>
      </c>
      <c r="EN111">
        <f t="shared" si="2795"/>
        <v>0</v>
      </c>
      <c r="EO111">
        <f t="shared" si="2796"/>
        <v>0</v>
      </c>
      <c r="EP111">
        <f t="shared" si="2797"/>
        <v>0</v>
      </c>
      <c r="EQ111">
        <f t="shared" si="2798"/>
        <v>0</v>
      </c>
      <c r="ER111">
        <f t="shared" si="2799"/>
        <v>0</v>
      </c>
      <c r="ES111">
        <f t="shared" si="2800"/>
        <v>0</v>
      </c>
      <c r="ET111">
        <f t="shared" si="2801"/>
        <v>0</v>
      </c>
      <c r="EU111">
        <f t="shared" si="2802"/>
        <v>0</v>
      </c>
      <c r="EV111">
        <f t="shared" si="2803"/>
        <v>0</v>
      </c>
      <c r="EW111">
        <f t="shared" si="2804"/>
        <v>0</v>
      </c>
      <c r="EX111">
        <f t="shared" si="2805"/>
        <v>0</v>
      </c>
      <c r="EY111">
        <f t="shared" si="2806"/>
        <v>0</v>
      </c>
      <c r="EZ111">
        <f t="shared" si="2807"/>
        <v>0</v>
      </c>
      <c r="FA111">
        <f t="shared" si="2808"/>
        <v>0</v>
      </c>
      <c r="FB111">
        <f t="shared" si="2809"/>
        <v>0</v>
      </c>
      <c r="FC111">
        <f t="shared" si="2810"/>
        <v>0</v>
      </c>
      <c r="FD111">
        <f t="shared" si="2811"/>
        <v>0</v>
      </c>
      <c r="FE111">
        <f t="shared" si="2812"/>
        <v>0</v>
      </c>
      <c r="FF111">
        <f t="shared" si="2813"/>
        <v>0</v>
      </c>
      <c r="FG111">
        <f t="shared" si="2814"/>
        <v>0</v>
      </c>
      <c r="FH111">
        <f t="shared" si="2815"/>
        <v>0</v>
      </c>
      <c r="FI111">
        <f t="shared" si="2816"/>
        <v>0</v>
      </c>
      <c r="FJ111">
        <f t="shared" si="2817"/>
        <v>0</v>
      </c>
      <c r="FK111">
        <f t="shared" si="2818"/>
        <v>0</v>
      </c>
      <c r="FL111">
        <f t="shared" si="2819"/>
        <v>0</v>
      </c>
      <c r="FM111">
        <f t="shared" si="2820"/>
        <v>0</v>
      </c>
      <c r="FN111">
        <f t="shared" si="2821"/>
        <v>0</v>
      </c>
      <c r="FO111">
        <f t="shared" si="2822"/>
        <v>0</v>
      </c>
      <c r="FP111">
        <f t="shared" si="2823"/>
        <v>0</v>
      </c>
      <c r="FQ111">
        <f t="shared" si="2824"/>
        <v>0</v>
      </c>
      <c r="FR111">
        <f t="shared" si="2825"/>
        <v>0</v>
      </c>
      <c r="FS111">
        <f t="shared" si="2826"/>
        <v>0</v>
      </c>
      <c r="FT111">
        <f t="shared" si="2827"/>
        <v>0</v>
      </c>
      <c r="FU111">
        <f t="shared" si="2828"/>
        <v>0</v>
      </c>
      <c r="FV111">
        <f t="shared" si="2829"/>
        <v>0</v>
      </c>
      <c r="FW111">
        <f t="shared" si="2830"/>
        <v>0</v>
      </c>
      <c r="FX111">
        <f t="shared" si="2831"/>
        <v>0</v>
      </c>
      <c r="FY111">
        <f t="shared" si="2832"/>
        <v>0</v>
      </c>
      <c r="FZ111">
        <f t="shared" si="2833"/>
        <v>0</v>
      </c>
      <c r="GA111">
        <f t="shared" si="2834"/>
        <v>0</v>
      </c>
      <c r="GB111">
        <f t="shared" si="2835"/>
        <v>0</v>
      </c>
      <c r="GC111">
        <f t="shared" si="2836"/>
        <v>0</v>
      </c>
      <c r="GD111">
        <f t="shared" si="2837"/>
        <v>0</v>
      </c>
      <c r="GE111">
        <f t="shared" si="2838"/>
        <v>0</v>
      </c>
      <c r="GF111">
        <f t="shared" si="2839"/>
        <v>0</v>
      </c>
      <c r="GG111">
        <f t="shared" si="2840"/>
        <v>0</v>
      </c>
      <c r="GH111">
        <f t="shared" si="2841"/>
        <v>0</v>
      </c>
      <c r="GI111">
        <f t="shared" si="2842"/>
        <v>0</v>
      </c>
      <c r="GJ111">
        <f t="shared" si="2843"/>
        <v>0</v>
      </c>
      <c r="GK111">
        <f t="shared" si="2844"/>
        <v>0</v>
      </c>
      <c r="GL111">
        <f t="shared" si="2845"/>
        <v>0</v>
      </c>
      <c r="GM111">
        <f t="shared" si="2846"/>
        <v>0</v>
      </c>
      <c r="GN111">
        <f t="shared" si="2847"/>
        <v>0</v>
      </c>
      <c r="GO111">
        <f t="shared" si="2848"/>
        <v>0</v>
      </c>
      <c r="GP111">
        <f t="shared" si="2849"/>
        <v>0</v>
      </c>
      <c r="GQ111">
        <f t="shared" si="2850"/>
        <v>0</v>
      </c>
      <c r="GR111">
        <f t="shared" si="2851"/>
        <v>0</v>
      </c>
      <c r="GS111">
        <f t="shared" si="2852"/>
        <v>0</v>
      </c>
      <c r="GT111">
        <f t="shared" si="2853"/>
        <v>0</v>
      </c>
      <c r="GU111">
        <f t="shared" si="2854"/>
        <v>0</v>
      </c>
      <c r="GV111">
        <f t="shared" si="2855"/>
        <v>0</v>
      </c>
      <c r="GW111">
        <f t="shared" si="2856"/>
        <v>0</v>
      </c>
      <c r="GX111">
        <f t="shared" si="2857"/>
        <v>0</v>
      </c>
      <c r="GY111">
        <f t="shared" si="2858"/>
        <v>0</v>
      </c>
      <c r="GZ111">
        <f t="shared" si="2859"/>
        <v>0</v>
      </c>
      <c r="HA111">
        <f t="shared" si="2860"/>
        <v>0</v>
      </c>
      <c r="HB111" s="176" t="s">
        <v>265</v>
      </c>
      <c r="HC111" s="89">
        <f t="shared" si="2861"/>
        <v>320.18356945802032</v>
      </c>
      <c r="HD111" s="89">
        <f t="shared" si="2862"/>
        <v>80.568830551240978</v>
      </c>
      <c r="HE111" s="89">
        <f t="shared" si="2863"/>
        <v>186.98786470431659</v>
      </c>
      <c r="HF111" s="89">
        <f t="shared" si="2864"/>
        <v>0</v>
      </c>
      <c r="HH111" s="88">
        <f t="shared" si="2865"/>
        <v>587.74026471357786</v>
      </c>
      <c r="HI111" s="88">
        <f t="shared" si="2866"/>
        <v>46.746966176079148</v>
      </c>
      <c r="HK111">
        <f>IFERROR(VLOOKUP(_xlfn.NUMBERVALUE(MID(L111, SEARCH("!", L111)+1, SEARCH("+", L111)-SEARCH("!", L111)-1)), Rankings!$A$2:$BK$161, 63, FALSE),0)</f>
        <v>54.132469507511118</v>
      </c>
      <c r="HL111">
        <f>IFERROR(VLOOKUP(_xlfn.NUMBERVALUE(MID(M111, SEARCH("!", M111)+1, SEARCH("+", M111)-SEARCH("!", M111)-1)), Rankings!$A$2:$BK$161, 63, FALSE),0)</f>
        <v>44.390704418637554</v>
      </c>
      <c r="HM111">
        <f>IFERROR(VLOOKUP(_xlfn.NUMBERVALUE(MID(N111, SEARCH("!", N111)+1, SEARCH("+", N111)-SEARCH("!", N111)-1)), Rankings!$A$2:$BK$161, 63, FALSE),0)</f>
        <v>84.092037967001431</v>
      </c>
      <c r="HN111">
        <f>IFERROR(VLOOKUP(_xlfn.NUMBERVALUE(MID(O111, SEARCH("!", O111)+1, SEARCH("+", O111)-SEARCH("!", O111)-1)), Rankings!$A$2:$BK$161, 63, FALSE),0)</f>
        <v>49.233644839742588</v>
      </c>
      <c r="HO111">
        <f>IFERROR(VLOOKUP(_xlfn.NUMBERVALUE(MID(P111, SEARCH("!", P111)+1, SEARCH("+", P111)-SEARCH("!", P111)-1)), Rankings!$A$2:$BK$161, 63, FALSE),0)</f>
        <v>30.992316051402973</v>
      </c>
      <c r="HP111">
        <f>IFERROR(VLOOKUP(_xlfn.NUMBERVALUE(MID(Q111, SEARCH("!", Q111)+1, SEARCH("+", Q111)-SEARCH("!", Q111)-1)), Rankings!$A$2:$BK$161, 63, FALSE),0)</f>
        <v>68.244846035308626</v>
      </c>
      <c r="HQ111">
        <f>IFERROR(VLOOKUP(_xlfn.NUMBERVALUE(MID(R111, SEARCH("!", R111)+1, SEARCH("+", R111)-SEARCH("!", R111)-1)), Rankings!$A$2:$BK$161, 63, FALSE),0)</f>
        <v>52.895559263236841</v>
      </c>
      <c r="HR111">
        <f>IFERROR(VLOOKUP(_xlfn.NUMBERVALUE(MID(S111, SEARCH("!", S111)+1, SEARCH("+", S111)-SEARCH("!", S111)-1)), Rankings!$A$2:$BK$161, 63, FALSE),0)</f>
        <v>27.673271288004145</v>
      </c>
      <c r="HS111">
        <f>IFERROR(VLOOKUP(_xlfn.NUMBERVALUE(MID(T111, SEARCH("!", T111)+1, SEARCH("+", T111)-SEARCH("!", T111)-1)), Rankings!$A$2:$BK$161, 63, FALSE),0)</f>
        <v>69.3235115295616</v>
      </c>
      <c r="HT111">
        <f>IFERROR(VLOOKUP(_xlfn.NUMBERVALUE(MID(U111, SEARCH("!", U111)+1, SEARCH("+", U111)-SEARCH("!", U111)-1)), Rankings!$A$2:$BK$161, 63, FALSE),0)</f>
        <v>53.380951906585516</v>
      </c>
      <c r="HU111">
        <f>IFERROR(VLOOKUP(_xlfn.NUMBERVALUE(MID(V111, SEARCH("!", V111)+1, SEARCH("+", V111)-SEARCH("!", V111)-1)), Rankings!$A$2:$BK$161, 63, FALSE),0)</f>
        <v>53.380951906585516</v>
      </c>
      <c r="HV111">
        <f>IFERROR(VLOOKUP(_xlfn.NUMBERVALUE(MID(W111, SEARCH("!", W111)+1, SEARCH("+", W111)-SEARCH("!", W111)-1)), Rankings!$A$2:$BK$161, 63, FALSE),0)</f>
        <v>0</v>
      </c>
      <c r="HW111">
        <f>IFERROR(VLOOKUP(_xlfn.NUMBERVALUE(MID(X111, SEARCH("!", X111)+1, SEARCH("+", X111)-SEARCH("!", X111)-1)), Rankings!$A$2:$BK$161, 63, FALSE),0)</f>
        <v>0</v>
      </c>
      <c r="HX111">
        <f>IFERROR(VLOOKUP(_xlfn.NUMBERVALUE(MID(Y111, SEARCH("!", Y111)+1, SEARCH("+", Y111)-SEARCH("!", Y111)-1)), Rankings!$A$2:$BK$161, 63, FALSE),0)</f>
        <v>0</v>
      </c>
      <c r="HY111">
        <f>IFERROR(VLOOKUP(_xlfn.NUMBERVALUE(MID(Z111, SEARCH("!", Z111)+1, SEARCH("+", Z111)-SEARCH("!", Z111)-1)), Rankings!$A$2:$BK$161, 63, FALSE),0)</f>
        <v>0</v>
      </c>
      <c r="HZ111">
        <f>IFERROR(VLOOKUP(_xlfn.NUMBERVALUE(MID(AA111, SEARCH("!", AA111)+1, SEARCH("+", AA111)-SEARCH("!", AA111)-1)), Rankings!$A$2:$BK$161, 63, FALSE),0)</f>
        <v>0</v>
      </c>
      <c r="IA111">
        <f>IFERROR(VLOOKUP(_xlfn.NUMBERVALUE(MID(AB111, SEARCH("!", AB111)+1, SEARCH("+", AB111)-SEARCH("!", AB111)-1)), Rankings!$A$2:$BK$161, 63, FALSE),0)</f>
        <v>0</v>
      </c>
      <c r="IB111">
        <f>IFERROR(VLOOKUP(_xlfn.NUMBERVALUE(MID(AC111, SEARCH("!", AC111)+1, SEARCH("+", AC111)-SEARCH("!", AC111)-1)), Rankings!$A$2:$BK$161, 63, FALSE),0)</f>
        <v>0</v>
      </c>
      <c r="IC111">
        <f>IFERROR(VLOOKUP(_xlfn.NUMBERVALUE(MID(AD111, SEARCH("!", AD111)+1, SEARCH("+", AD111)-SEARCH("!", AD111)-1)), Rankings!$A$2:$BK$161, 63, FALSE),0)</f>
        <v>0</v>
      </c>
      <c r="ID111">
        <f>IFERROR(VLOOKUP(_xlfn.NUMBERVALUE(MID(AE111, SEARCH("!", AE111)+1, SEARCH("+", AE111)-SEARCH("!", AE111)-1)), Rankings!$A$2:$BK$161, 63, FALSE),0)</f>
        <v>0</v>
      </c>
      <c r="IE111">
        <f>IFERROR(VLOOKUP(_xlfn.NUMBERVALUE(MID(AF111, SEARCH("!", AF111)+1, SEARCH("+", AF111)-SEARCH("!", AF111)-1)), Rankings!$A$2:$BK$161, 63, FALSE),0)</f>
        <v>0</v>
      </c>
      <c r="IF111">
        <f>IFERROR(VLOOKUP(_xlfn.NUMBERVALUE(MID(AG111, SEARCH("!", AG111)+1, SEARCH("+", AG111)-SEARCH("!", AG111)-1)), Rankings!$A$2:$BK$161, 63, FALSE),0)</f>
        <v>0</v>
      </c>
      <c r="IG111">
        <f>IFERROR(VLOOKUP(_xlfn.NUMBERVALUE(MID(AH111, SEARCH("!", AH111)+1, SEARCH("+", AH111)-SEARCH("!", AH111)-1)), Rankings!$A$2:$BK$161, 63, FALSE),0)</f>
        <v>0</v>
      </c>
      <c r="IH111">
        <f>IFERROR(VLOOKUP(_xlfn.NUMBERVALUE(MID(AI111, SEARCH("!", AI111)+1, SEARCH("+", AI111)-SEARCH("!", AI111)-1)), Rankings!$A$2:$BK$161, 63, FALSE),0)</f>
        <v>0</v>
      </c>
      <c r="II111">
        <f>IFERROR(VLOOKUP(_xlfn.NUMBERVALUE(MID(AJ111, SEARCH("!", AJ111)+1, SEARCH("+", AJ111)-SEARCH("!", AJ111)-1)), Rankings!$A$2:$BK$161, 63, FALSE),0)</f>
        <v>0</v>
      </c>
      <c r="IJ111">
        <f>IFERROR(VLOOKUP(_xlfn.NUMBERVALUE(MID(AK111, SEARCH("!", AK111)+1, SEARCH("+", AK111)-SEARCH("!", AK111)-1)), Rankings!$A$2:$BK$161, 63, FALSE),0)</f>
        <v>0</v>
      </c>
      <c r="IK111">
        <f>IFERROR(VLOOKUP(_xlfn.NUMBERVALUE(MID(AL111, SEARCH("!", AL111)+1, SEARCH("+", AL111)-SEARCH("!", AL111)-1)), Rankings!$A$2:$BK$161, 63, FALSE),0)</f>
        <v>0</v>
      </c>
      <c r="IL111">
        <f>IFERROR(VLOOKUP(_xlfn.NUMBERVALUE(MID(AM111, SEARCH("!", AM111)+1, SEARCH("+", AM111)-SEARCH("!", AM111)-1)), Rankings!$A$2:$BK$161, 63, FALSE),0)</f>
        <v>0</v>
      </c>
      <c r="IM111">
        <f>IFERROR(VLOOKUP(_xlfn.NUMBERVALUE(MID(AN111, SEARCH("!", AN111)+1, SEARCH("+", AN111)-SEARCH("!", AN111)-1)), Rankings!$A$2:$BK$161, 63, FALSE),0)</f>
        <v>0</v>
      </c>
      <c r="IN111">
        <f>IFERROR(VLOOKUP(_xlfn.NUMBERVALUE(MID(AO111, SEARCH("!", AO111)+1, SEARCH("+", AO111)-SEARCH("!", AO111)-1)), Rankings!$A$2:$BK$161, 63, FALSE),0)</f>
        <v>0</v>
      </c>
      <c r="IO111">
        <f>IFERROR(VLOOKUP(_xlfn.NUMBERVALUE(MID(AP111, SEARCH("!", AP111)+1, SEARCH("+", AP111)-SEARCH("!", AP111)-1)), Rankings!$A$2:$BK$161, 63, FALSE),0)</f>
        <v>0</v>
      </c>
      <c r="IP111">
        <f>IFERROR(VLOOKUP(_xlfn.NUMBERVALUE(MID(AQ111, SEARCH("!", AQ111)+1, SEARCH("+", AQ111)-SEARCH("!", AQ111)-1)), Rankings!$A$2:$BK$161, 63, FALSE),0)</f>
        <v>0</v>
      </c>
      <c r="IQ111">
        <f>IFERROR(VLOOKUP(_xlfn.NUMBERVALUE(MID(AR111, SEARCH("!", AR111)+1, SEARCH("+", AR111)-SEARCH("!", AR111)-1)), Rankings!$A$2:$BK$161, 63, FALSE),0)</f>
        <v>0</v>
      </c>
      <c r="IR111">
        <f>IFERROR(VLOOKUP(_xlfn.NUMBERVALUE(MID(AS111, SEARCH("!", AS111)+1, SEARCH("+", AS111)-SEARCH("!", AS111)-1)), Rankings!$A$2:$BK$161, 63, FALSE),0)</f>
        <v>0</v>
      </c>
      <c r="IS111">
        <f>IFERROR(VLOOKUP(_xlfn.NUMBERVALUE(MID(AT111, SEARCH("!", AT111)+1, SEARCH("+", AT111)-SEARCH("!", AT111)-1)), Rankings!$A$2:$BK$161, 63, FALSE),0)</f>
        <v>0</v>
      </c>
      <c r="IT111">
        <f>IFERROR(VLOOKUP(_xlfn.NUMBERVALUE(MID(AU111, SEARCH("!", AU111)+1, SEARCH("+", AU111)-SEARCH("!", AU111)-1)), Rankings!$A$2:$BK$161, 63, FALSE),0)</f>
        <v>0</v>
      </c>
      <c r="IU111">
        <f>IFERROR(VLOOKUP(_xlfn.NUMBERVALUE(MID(AV111, SEARCH("!", AV111)+1, SEARCH("+", AV111)-SEARCH("!", AV111)-1)), Rankings!$A$2:$BK$161, 63, FALSE),0)</f>
        <v>0</v>
      </c>
      <c r="IV111">
        <f>IFERROR(VLOOKUP(_xlfn.NUMBERVALUE(MID(AW111, SEARCH("!", AW111)+1, SEARCH("+", AW111)-SEARCH("!", AW111)-1)), Rankings!$A$2:$BK$161, 63, FALSE),0)</f>
        <v>0</v>
      </c>
      <c r="IW111">
        <f>IFERROR(VLOOKUP(_xlfn.NUMBERVALUE(MID(AX111, SEARCH("!", AX111)+1, SEARCH("+", AX111)-SEARCH("!", AX111)-1)), Rankings!$A$2:$BK$161, 63, FALSE),0)</f>
        <v>0</v>
      </c>
      <c r="IX111">
        <f>IFERROR(VLOOKUP(_xlfn.NUMBERVALUE(MID(AY111, SEARCH("!", AY111)+1, SEARCH("+", AY111)-SEARCH("!", AY111)-1)), Rankings!$A$2:$BK$161, 63, FALSE),0)</f>
        <v>0</v>
      </c>
      <c r="IY111">
        <f>IFERROR(VLOOKUP(_xlfn.NUMBERVALUE(MID(AZ111, SEARCH("!", AZ111)+1, SEARCH("+", AZ111)-SEARCH("!", AZ111)-1)), Rankings!$A$2:$BK$161, 63, FALSE),0)</f>
        <v>0</v>
      </c>
      <c r="IZ111">
        <f>IFERROR(VLOOKUP(_xlfn.NUMBERVALUE(MID(BA111, SEARCH("!", BA111)+1, SEARCH("+", BA111)-SEARCH("!", BA111)-1)), Rankings!$A$2:$BK$161, 63, FALSE),0)</f>
        <v>0</v>
      </c>
      <c r="JA111">
        <f>IFERROR(VLOOKUP(_xlfn.NUMBERVALUE(MID(BB111, SEARCH("!", BB111)+1, SEARCH("+", BB111)-SEARCH("!", BB111)-1)), Rankings!$A$2:$BK$161, 63, FALSE),0)</f>
        <v>0</v>
      </c>
      <c r="JB111">
        <f>IFERROR(VLOOKUP(_xlfn.NUMBERVALUE(MID(BC111, SEARCH("!", BC111)+1, SEARCH("+", BC111)-SEARCH("!", BC111)-1)), Rankings!$A$2:$BK$161, 63, FALSE),0)</f>
        <v>0</v>
      </c>
      <c r="JC111">
        <f>IFERROR(VLOOKUP(_xlfn.NUMBERVALUE(MID(BD111, SEARCH("!", BD111)+1, SEARCH("+", BD111)-SEARCH("!", BD111)-1)), Rankings!$A$2:$BK$161, 63, FALSE),0)</f>
        <v>0</v>
      </c>
      <c r="JD111">
        <f>IFERROR(VLOOKUP(_xlfn.NUMBERVALUE(MID(BE111, SEARCH("!", BE111)+1, SEARCH("+", BE111)-SEARCH("!", BE111)-1)), Rankings!$A$2:$BK$161, 63, FALSE),0)</f>
        <v>0</v>
      </c>
      <c r="JE111">
        <f>IFERROR(VLOOKUP(_xlfn.NUMBERVALUE(MID(BF111, SEARCH("!", BF111)+1, SEARCH("+", BF111)-SEARCH("!", BF111)-1)), Rankings!$A$2:$BK$161, 63, FALSE),0)</f>
        <v>0</v>
      </c>
      <c r="JF111">
        <f>IFERROR(VLOOKUP(_xlfn.NUMBERVALUE(MID(BG111, SEARCH("!", BG111)+1, SEARCH("+", BG111)-SEARCH("!", BG111)-1)), Rankings!$A$2:$BK$161, 63, FALSE),0)</f>
        <v>0</v>
      </c>
      <c r="JG111">
        <f>IFERROR(VLOOKUP(_xlfn.NUMBERVALUE(MID(BH111, SEARCH("!", BH111)+1, SEARCH("+", BH111)-SEARCH("!", BH111)-1)), Rankings!$A$2:$BK$161, 63, FALSE),0)</f>
        <v>0</v>
      </c>
      <c r="JH111">
        <f>IFERROR(VLOOKUP(_xlfn.NUMBERVALUE(MID(BI111, SEARCH("!", BI111)+1, SEARCH("+", BI111)-SEARCH("!", BI111)-1)), Rankings!$A$2:$BK$161, 63, FALSE),0)</f>
        <v>0</v>
      </c>
      <c r="JI111">
        <f>IFERROR(VLOOKUP(_xlfn.NUMBERVALUE(MID(BJ111, SEARCH("!", BJ111)+1, SEARCH("+", BJ111)-SEARCH("!", BJ111)-1)), Rankings!$A$2:$BK$161, 63, FALSE),0)</f>
        <v>0</v>
      </c>
      <c r="JJ111">
        <f>IFERROR(VLOOKUP(_xlfn.NUMBERVALUE(MID(BK111, SEARCH("!", BK111)+1, SEARCH("+", BK111)-SEARCH("!", BK111)-1)), Rankings!$A$2:$BK$161, 63, FALSE),0)</f>
        <v>0</v>
      </c>
      <c r="JK111">
        <f>IFERROR(VLOOKUP(_xlfn.NUMBERVALUE(MID(BL111, SEARCH("!", BL111)+1, SEARCH("+", BL111)-SEARCH("!", BL111)-1)), Rankings!$A$2:$BK$161, 63, FALSE),0)</f>
        <v>0</v>
      </c>
      <c r="JL111">
        <f>IFERROR(VLOOKUP(_xlfn.NUMBERVALUE(MID(BM111, SEARCH("!", BM111)+1, SEARCH("+", BM111)-SEARCH("!", BM111)-1)), Rankings!$A$2:$BK$161, 63, FALSE),0)</f>
        <v>0</v>
      </c>
      <c r="JM111">
        <f>IFERROR(VLOOKUP(_xlfn.NUMBERVALUE(MID(BN111, SEARCH("!", BN111)+1, SEARCH("+", BN111)-SEARCH("!", BN111)-1)), Rankings!$A$2:$BK$161, 63, FALSE),0)</f>
        <v>0</v>
      </c>
      <c r="JN111">
        <f>IFERROR(VLOOKUP(_xlfn.NUMBERVALUE(MID(BO111, SEARCH("!", BO111)+1, SEARCH("+", BO111)-SEARCH("!", BO111)-1)), Rankings!$A$2:$BK$161, 63, FALSE),0)</f>
        <v>0</v>
      </c>
      <c r="JO111">
        <f>IFERROR(VLOOKUP(_xlfn.NUMBERVALUE(MID(BP111, SEARCH("!", BP111)+1, SEARCH("+", BP111)-SEARCH("!", BP111)-1)), Rankings!$A$2:$BK$161, 63, FALSE),0)</f>
        <v>0</v>
      </c>
      <c r="JP111">
        <f>IFERROR(VLOOKUP(_xlfn.NUMBERVALUE(MID(BQ111, SEARCH("!", BQ111)+1, SEARCH("+", BQ111)-SEARCH("!", BQ111)-1)), Rankings!$A$2:$BK$161, 63, FALSE),0)</f>
        <v>0</v>
      </c>
      <c r="JQ111">
        <f>IFERROR(VLOOKUP(_xlfn.NUMBERVALUE(MID(BR111, SEARCH("!", BR111)+1, SEARCH("+", BR111)-SEARCH("!", BR111)-1)), Rankings!$A$2:$BK$161, 63, FALSE),0)</f>
        <v>0</v>
      </c>
      <c r="JR111">
        <f>IFERROR(VLOOKUP(_xlfn.NUMBERVALUE(MID(BS111, SEARCH("!", BS111)+1, SEARCH("+", BS111)-SEARCH("!", BS111)-1)), Rankings!$A$2:$BK$161, 63, FALSE),0)</f>
        <v>0</v>
      </c>
      <c r="JS111">
        <f>IFERROR(VLOOKUP(_xlfn.NUMBERVALUE(MID(BT111, SEARCH("!", BT111)+1, SEARCH("+", BT111)-SEARCH("!", BT111)-1)), Rankings!$A$2:$BK$161, 63, FALSE),0)</f>
        <v>0</v>
      </c>
      <c r="JT111">
        <f>IFERROR(VLOOKUP(_xlfn.NUMBERVALUE(MID(BU111, SEARCH("!", BU111)+1, SEARCH("+", BU111)-SEARCH("!", BU111)-1)), Rankings!$A$2:$BK$161, 63, FALSE),0)</f>
        <v>0</v>
      </c>
      <c r="JU111">
        <f>IFERROR(VLOOKUP(_xlfn.NUMBERVALUE(MID(BV111, SEARCH("!", BV111)+1, SEARCH("+", BV111)-SEARCH("!", BV111)-1)), Rankings!$A$2:$BK$161, 63, FALSE),0)</f>
        <v>0</v>
      </c>
      <c r="JV111">
        <f>IFERROR(VLOOKUP(_xlfn.NUMBERVALUE(MID(BW111, SEARCH("!", BW111)+1, SEARCH("+", BW111)-SEARCH("!", BW111)-1)), Rankings!$A$2:$BK$161, 63, FALSE),0)</f>
        <v>0</v>
      </c>
      <c r="JW111">
        <f>IFERROR(VLOOKUP(_xlfn.NUMBERVALUE(MID(BX111, SEARCH("!", BX111)+1, SEARCH("+", BX111)-SEARCH("!", BX111)-1)), Rankings!$A$2:$BK$161, 63, FALSE),0)</f>
        <v>0</v>
      </c>
      <c r="JX111">
        <f>IFERROR(VLOOKUP(_xlfn.NUMBERVALUE(MID(BY111, SEARCH("!", BY111)+1, SEARCH("+", BY111)-SEARCH("!", BY111)-1)), Rankings!$A$2:$BK$161, 63, FALSE),0)</f>
        <v>0</v>
      </c>
      <c r="JY111">
        <f>IFERROR(VLOOKUP(_xlfn.NUMBERVALUE(MID(BZ111, SEARCH("!", BZ111)+1, SEARCH("+", BZ111)-SEARCH("!", BZ111)-1)), Rankings!$A$2:$BK$161, 63, FALSE),0)</f>
        <v>0</v>
      </c>
      <c r="JZ111">
        <f>IFERROR(VLOOKUP(_xlfn.NUMBERVALUE(MID(CA111, SEARCH("!", CA111)+1, SEARCH("+", CA111)-SEARCH("!", CA111)-1)), Rankings!$A$2:$BK$161, 63, FALSE),0)</f>
        <v>0</v>
      </c>
      <c r="KA111">
        <f>IFERROR(VLOOKUP(_xlfn.NUMBERVALUE(MID(CB111, SEARCH("!", CB111)+1, SEARCH("+", CB111)-SEARCH("!", CB111)-1)), Rankings!$A$2:$BK$161, 63, FALSE),0)</f>
        <v>0</v>
      </c>
      <c r="KB111">
        <f>IFERROR(VLOOKUP(_xlfn.NUMBERVALUE(MID(CC111, SEARCH("!", CC111)+1, SEARCH("+", CC111)-SEARCH("!", CC111)-1)), Rankings!$A$2:$BK$161, 63, FALSE),0)</f>
        <v>0</v>
      </c>
      <c r="KC111">
        <f>IFERROR(VLOOKUP(_xlfn.NUMBERVALUE(MID(CD111, SEARCH("!", CD111)+1, SEARCH("+", CD111)-SEARCH("!", CD111)-1)), Rankings!$A$2:$BK$161, 63, FALSE),0)</f>
        <v>0</v>
      </c>
      <c r="KD111">
        <f>IFERROR(VLOOKUP(_xlfn.NUMBERVALUE(MID(CE111, SEARCH("!", CE111)+1, SEARCH("+", CE111)-SEARCH("!", CE111)-1)), Rankings!$A$2:$BK$161, 63, FALSE),0)</f>
        <v>0</v>
      </c>
      <c r="KE111">
        <f>IFERROR(VLOOKUP(_xlfn.NUMBERVALUE(MID(CF111, SEARCH("!", CF111)+1, SEARCH("+", CF111)-SEARCH("!", CF111)-1)), Rankings!$A$2:$BK$161, 63, FALSE),0)</f>
        <v>0</v>
      </c>
      <c r="KF111">
        <f>IFERROR(VLOOKUP(_xlfn.NUMBERVALUE(MID(CG111, SEARCH("!", CG111)+1, SEARCH("+", CG111)-SEARCH("!", CG111)-1)), Rankings!$A$2:$BK$161, 63, FALSE),0)</f>
        <v>0</v>
      </c>
      <c r="KG111">
        <f>IFERROR(VLOOKUP(_xlfn.NUMBERVALUE(MID(CH111, SEARCH("!", CH111)+1, SEARCH("+", CH111)-SEARCH("!", CH111)-1)), Rankings!$A$2:$BK$161, 63, FALSE),0)</f>
        <v>0</v>
      </c>
      <c r="KH111">
        <f>IFERROR(VLOOKUP(_xlfn.NUMBERVALUE(MID(CI111, SEARCH("!", CI111)+1, SEARCH("+", CI111)-SEARCH("!", CI111)-1)), Rankings!$A$2:$BK$161, 63, FALSE),0)</f>
        <v>0</v>
      </c>
      <c r="KI111">
        <f>IFERROR(VLOOKUP(_xlfn.NUMBERVALUE(MID(CJ111, SEARCH("!", CJ111)+1, SEARCH("+", CJ111)-SEARCH("!", CJ111)-1)), Rankings!$A$2:$BK$161, 63, FALSE),0)</f>
        <v>0</v>
      </c>
      <c r="KJ111">
        <f>IFERROR(VLOOKUP(_xlfn.NUMBERVALUE(MID(CK111, SEARCH("!", CK111)+1, SEARCH("+", CK111)-SEARCH("!", CK111)-1)), Rankings!$A$2:$BK$161, 63, FALSE),0)</f>
        <v>0</v>
      </c>
      <c r="KK111">
        <f>IFERROR(VLOOKUP(_xlfn.NUMBERVALUE(MID(CL111, SEARCH("!", CL111)+1, SEARCH("+", CL111)-SEARCH("!", CL111)-1)), Rankings!$A$2:$BK$161, 63, FALSE),0)</f>
        <v>0</v>
      </c>
      <c r="KL111">
        <f>IFERROR(VLOOKUP(_xlfn.NUMBERVALUE(MID(CM111, SEARCH("!", CM111)+1, SEARCH("+", CM111)-SEARCH("!", CM111)-1)), Rankings!$A$2:$BK$161, 63, FALSE),0)</f>
        <v>0</v>
      </c>
      <c r="KM111">
        <f>IFERROR(VLOOKUP(_xlfn.NUMBERVALUE(MID(CN111, SEARCH("!", CN111)+1, SEARCH("+", CN111)-SEARCH("!", CN111)-1)), Rankings!$A$2:$BK$161, 63, FALSE),0)</f>
        <v>0</v>
      </c>
      <c r="KN111">
        <f>IFERROR(VLOOKUP(_xlfn.NUMBERVALUE(MID(CO111, SEARCH("!", CO111)+1, SEARCH("+", CO111)-SEARCH("!", CO111)-1)), Rankings!$A$2:$BK$161, 63, FALSE),0)</f>
        <v>0</v>
      </c>
      <c r="KO111">
        <f>IFERROR(VLOOKUP(_xlfn.NUMBERVALUE(MID(CP111, SEARCH("!", CP111)+1, SEARCH("+", CP111)-SEARCH("!", CP111)-1)), Rankings!$A$2:$BK$161, 63, FALSE),0)</f>
        <v>0</v>
      </c>
      <c r="KP111">
        <f>IFERROR(VLOOKUP(_xlfn.NUMBERVALUE(MID(CQ111, SEARCH("!", CQ111)+1, SEARCH("+", CQ111)-SEARCH("!", CQ111)-1)), Rankings!$A$2:$BK$161, 63, FALSE),0)</f>
        <v>0</v>
      </c>
      <c r="KQ111">
        <f>IFERROR(VLOOKUP(_xlfn.NUMBERVALUE(MID(CR111, SEARCH("!", CR111)+1, SEARCH("+", CR111)-SEARCH("!", CR111)-1)), Rankings!$A$2:$BK$161, 63, FALSE),0)</f>
        <v>0</v>
      </c>
      <c r="KS111" s="4">
        <f t="shared" si="2867"/>
        <v>129</v>
      </c>
      <c r="KT111" s="4">
        <f t="shared" si="2868"/>
        <v>99</v>
      </c>
      <c r="KU111" s="4">
        <f t="shared" si="2869"/>
        <v>196</v>
      </c>
      <c r="KV111" s="4">
        <f t="shared" si="2870"/>
        <v>0</v>
      </c>
      <c r="KY111" s="4">
        <f t="shared" si="2871"/>
        <v>424</v>
      </c>
      <c r="KZ111" s="4"/>
      <c r="LB111">
        <f t="shared" si="2872"/>
        <v>21</v>
      </c>
      <c r="LC111">
        <f t="shared" si="2873"/>
        <v>26</v>
      </c>
      <c r="LD111">
        <f t="shared" si="2874"/>
        <v>21</v>
      </c>
      <c r="LE111">
        <f t="shared" si="2875"/>
        <v>58</v>
      </c>
      <c r="LF111">
        <f t="shared" si="2876"/>
        <v>39</v>
      </c>
      <c r="LG111">
        <f t="shared" si="2877"/>
        <v>21</v>
      </c>
      <c r="LH111">
        <f t="shared" si="2878"/>
        <v>38</v>
      </c>
      <c r="LI111">
        <f t="shared" si="2879"/>
        <v>61</v>
      </c>
      <c r="LJ111">
        <f t="shared" si="2880"/>
        <v>40</v>
      </c>
      <c r="LK111">
        <f t="shared" si="2881"/>
        <v>61</v>
      </c>
      <c r="LL111">
        <f t="shared" si="2882"/>
        <v>38</v>
      </c>
      <c r="LM111">
        <f t="shared" si="2883"/>
        <v>0</v>
      </c>
      <c r="LN111">
        <f t="shared" si="2884"/>
        <v>0</v>
      </c>
      <c r="LO111">
        <f t="shared" si="2885"/>
        <v>0</v>
      </c>
      <c r="LP111">
        <f t="shared" si="2886"/>
        <v>0</v>
      </c>
      <c r="LQ111">
        <f t="shared" si="2887"/>
        <v>0</v>
      </c>
      <c r="LR111">
        <f t="shared" si="2888"/>
        <v>0</v>
      </c>
      <c r="LS111">
        <f t="shared" si="2889"/>
        <v>0</v>
      </c>
      <c r="LT111">
        <f t="shared" si="2890"/>
        <v>0</v>
      </c>
      <c r="LU111">
        <f t="shared" si="2891"/>
        <v>0</v>
      </c>
      <c r="LV111">
        <f t="shared" si="2892"/>
        <v>0</v>
      </c>
      <c r="LW111">
        <f t="shared" si="2893"/>
        <v>0</v>
      </c>
      <c r="LX111">
        <f t="shared" si="2894"/>
        <v>0</v>
      </c>
      <c r="LY111">
        <f t="shared" si="2895"/>
        <v>0</v>
      </c>
      <c r="LZ111">
        <f t="shared" si="2896"/>
        <v>0</v>
      </c>
      <c r="MA111">
        <f t="shared" si="2897"/>
        <v>0</v>
      </c>
      <c r="MB111">
        <f t="shared" si="2898"/>
        <v>0</v>
      </c>
      <c r="MC111">
        <f t="shared" si="2899"/>
        <v>0</v>
      </c>
      <c r="MD111">
        <f t="shared" si="2900"/>
        <v>0</v>
      </c>
      <c r="ME111">
        <f t="shared" si="2901"/>
        <v>0</v>
      </c>
      <c r="MF111">
        <f t="shared" si="2902"/>
        <v>0</v>
      </c>
      <c r="MG111">
        <f t="shared" si="2903"/>
        <v>0</v>
      </c>
      <c r="MH111">
        <f t="shared" si="2904"/>
        <v>0</v>
      </c>
      <c r="MI111">
        <f t="shared" si="2905"/>
        <v>0</v>
      </c>
      <c r="MJ111">
        <f t="shared" si="2906"/>
        <v>0</v>
      </c>
      <c r="MK111">
        <f t="shared" si="2907"/>
        <v>0</v>
      </c>
      <c r="ML111">
        <f t="shared" si="2908"/>
        <v>0</v>
      </c>
      <c r="MM111">
        <f t="shared" si="2909"/>
        <v>0</v>
      </c>
      <c r="MN111">
        <f t="shared" si="2910"/>
        <v>0</v>
      </c>
      <c r="MO111">
        <f t="shared" si="2911"/>
        <v>0</v>
      </c>
      <c r="MP111">
        <f t="shared" si="2912"/>
        <v>0</v>
      </c>
      <c r="MQ111">
        <f t="shared" si="2913"/>
        <v>0</v>
      </c>
      <c r="MR111">
        <f t="shared" si="2914"/>
        <v>0</v>
      </c>
      <c r="MS111">
        <f t="shared" si="2915"/>
        <v>0</v>
      </c>
      <c r="MT111">
        <f t="shared" si="2916"/>
        <v>0</v>
      </c>
      <c r="MU111">
        <f t="shared" si="2917"/>
        <v>0</v>
      </c>
      <c r="MV111">
        <f t="shared" si="2918"/>
        <v>0</v>
      </c>
      <c r="MW111">
        <f t="shared" si="2919"/>
        <v>0</v>
      </c>
      <c r="MX111">
        <f t="shared" si="2920"/>
        <v>0</v>
      </c>
      <c r="MY111">
        <f t="shared" si="2921"/>
        <v>0</v>
      </c>
      <c r="MZ111">
        <f t="shared" si="2922"/>
        <v>0</v>
      </c>
      <c r="NA111">
        <f t="shared" si="2923"/>
        <v>0</v>
      </c>
      <c r="NB111">
        <f t="shared" si="2924"/>
        <v>0</v>
      </c>
      <c r="NC111">
        <f t="shared" si="2925"/>
        <v>0</v>
      </c>
      <c r="ND111">
        <f t="shared" si="2926"/>
        <v>0</v>
      </c>
      <c r="NE111">
        <f t="shared" si="2927"/>
        <v>0</v>
      </c>
      <c r="NF111">
        <f t="shared" si="2928"/>
        <v>0</v>
      </c>
      <c r="NG111">
        <f t="shared" si="2929"/>
        <v>0</v>
      </c>
      <c r="NH111">
        <f t="shared" si="2930"/>
        <v>0</v>
      </c>
      <c r="NI111">
        <f t="shared" si="2931"/>
        <v>0</v>
      </c>
      <c r="NJ111">
        <f t="shared" si="2932"/>
        <v>0</v>
      </c>
      <c r="NK111">
        <f t="shared" si="2933"/>
        <v>0</v>
      </c>
      <c r="NL111">
        <f t="shared" si="2934"/>
        <v>0</v>
      </c>
      <c r="NM111">
        <f t="shared" si="2935"/>
        <v>0</v>
      </c>
      <c r="NN111">
        <f t="shared" si="2936"/>
        <v>0</v>
      </c>
      <c r="NO111">
        <f t="shared" si="2937"/>
        <v>0</v>
      </c>
      <c r="NP111">
        <f t="shared" si="2938"/>
        <v>0</v>
      </c>
      <c r="NQ111">
        <f t="shared" si="2939"/>
        <v>0</v>
      </c>
      <c r="NR111">
        <f t="shared" si="2940"/>
        <v>0</v>
      </c>
      <c r="NS111">
        <f t="shared" si="2941"/>
        <v>0</v>
      </c>
      <c r="NT111">
        <f t="shared" si="2942"/>
        <v>0</v>
      </c>
      <c r="NU111">
        <f t="shared" si="2943"/>
        <v>0</v>
      </c>
      <c r="NV111">
        <f t="shared" si="2944"/>
        <v>0</v>
      </c>
      <c r="NW111">
        <f t="shared" si="2945"/>
        <v>0</v>
      </c>
      <c r="NX111">
        <f t="shared" si="2946"/>
        <v>0</v>
      </c>
      <c r="NY111">
        <f t="shared" si="2947"/>
        <v>0</v>
      </c>
      <c r="NZ111">
        <f t="shared" si="2948"/>
        <v>0</v>
      </c>
      <c r="OA111">
        <f t="shared" si="2949"/>
        <v>0</v>
      </c>
      <c r="OB111">
        <f t="shared" si="2950"/>
        <v>0</v>
      </c>
      <c r="OC111">
        <f t="shared" si="2951"/>
        <v>0</v>
      </c>
      <c r="OD111">
        <f t="shared" si="2952"/>
        <v>0</v>
      </c>
      <c r="OE111">
        <f t="shared" si="2953"/>
        <v>0</v>
      </c>
      <c r="OF111">
        <f t="shared" si="2954"/>
        <v>0</v>
      </c>
      <c r="OG111">
        <f t="shared" si="2955"/>
        <v>0</v>
      </c>
      <c r="OH111">
        <f t="shared" si="2956"/>
        <v>0</v>
      </c>
      <c r="OJ111" s="4">
        <f t="shared" si="2957"/>
        <v>269</v>
      </c>
      <c r="OK111" s="4">
        <f t="shared" si="2958"/>
        <v>72</v>
      </c>
      <c r="OL111" s="4">
        <f t="shared" si="2959"/>
        <v>139</v>
      </c>
      <c r="OM111" s="4">
        <f t="shared" si="2960"/>
        <v>0</v>
      </c>
      <c r="OP111" s="4">
        <f t="shared" si="2961"/>
        <v>480</v>
      </c>
      <c r="OQ111" s="4"/>
      <c r="OS111">
        <f t="shared" si="2962"/>
        <v>40</v>
      </c>
      <c r="OT111">
        <f t="shared" si="2963"/>
        <v>46</v>
      </c>
      <c r="OU111">
        <f t="shared" si="2964"/>
        <v>49</v>
      </c>
      <c r="OV111">
        <f t="shared" si="2965"/>
        <v>43</v>
      </c>
      <c r="OW111">
        <f t="shared" si="2966"/>
        <v>19</v>
      </c>
      <c r="OX111">
        <f t="shared" si="2967"/>
        <v>60</v>
      </c>
      <c r="OY111">
        <f t="shared" si="2968"/>
        <v>37</v>
      </c>
      <c r="OZ111">
        <f t="shared" si="2969"/>
        <v>35</v>
      </c>
      <c r="PA111">
        <f t="shared" si="2970"/>
        <v>74</v>
      </c>
      <c r="PB111">
        <f t="shared" si="2971"/>
        <v>38</v>
      </c>
      <c r="PC111">
        <f t="shared" si="2972"/>
        <v>39</v>
      </c>
      <c r="PD111">
        <f t="shared" si="2973"/>
        <v>0</v>
      </c>
      <c r="PE111">
        <f t="shared" si="2974"/>
        <v>0</v>
      </c>
      <c r="PF111">
        <f t="shared" si="2975"/>
        <v>0</v>
      </c>
      <c r="PG111">
        <f t="shared" si="2976"/>
        <v>0</v>
      </c>
      <c r="PH111">
        <f t="shared" si="2977"/>
        <v>0</v>
      </c>
      <c r="PI111">
        <f t="shared" si="2978"/>
        <v>0</v>
      </c>
      <c r="PJ111">
        <f t="shared" si="2979"/>
        <v>0</v>
      </c>
      <c r="PK111">
        <f t="shared" si="2980"/>
        <v>0</v>
      </c>
      <c r="PL111">
        <f t="shared" si="2981"/>
        <v>0</v>
      </c>
      <c r="PM111">
        <f t="shared" si="2982"/>
        <v>0</v>
      </c>
      <c r="PN111">
        <f t="shared" si="2983"/>
        <v>0</v>
      </c>
      <c r="PO111">
        <f t="shared" si="2984"/>
        <v>0</v>
      </c>
      <c r="PP111">
        <f t="shared" si="2985"/>
        <v>0</v>
      </c>
      <c r="PQ111">
        <f t="shared" si="2986"/>
        <v>0</v>
      </c>
      <c r="PR111">
        <f t="shared" si="2987"/>
        <v>0</v>
      </c>
      <c r="PS111">
        <f t="shared" si="2988"/>
        <v>0</v>
      </c>
      <c r="PT111">
        <f t="shared" si="2989"/>
        <v>0</v>
      </c>
      <c r="PU111">
        <f t="shared" si="2990"/>
        <v>0</v>
      </c>
      <c r="PV111">
        <f t="shared" si="2991"/>
        <v>0</v>
      </c>
      <c r="PW111">
        <f t="shared" si="2992"/>
        <v>0</v>
      </c>
      <c r="PX111">
        <f t="shared" si="2993"/>
        <v>0</v>
      </c>
      <c r="PY111">
        <f t="shared" si="2994"/>
        <v>0</v>
      </c>
      <c r="PZ111">
        <f t="shared" si="2995"/>
        <v>0</v>
      </c>
      <c r="QA111">
        <f t="shared" si="2996"/>
        <v>0</v>
      </c>
      <c r="QB111">
        <f t="shared" si="2997"/>
        <v>0</v>
      </c>
      <c r="QC111">
        <f t="shared" si="2998"/>
        <v>0</v>
      </c>
      <c r="QD111">
        <f t="shared" si="2999"/>
        <v>0</v>
      </c>
      <c r="QE111">
        <f t="shared" si="3000"/>
        <v>0</v>
      </c>
      <c r="QF111">
        <f t="shared" si="3001"/>
        <v>0</v>
      </c>
      <c r="QG111">
        <f t="shared" si="3002"/>
        <v>0</v>
      </c>
      <c r="QH111">
        <f t="shared" si="3003"/>
        <v>0</v>
      </c>
      <c r="QI111">
        <f t="shared" si="3004"/>
        <v>0</v>
      </c>
      <c r="QJ111">
        <f t="shared" si="3005"/>
        <v>0</v>
      </c>
      <c r="QK111">
        <f t="shared" si="3006"/>
        <v>0</v>
      </c>
      <c r="QL111">
        <f t="shared" si="3007"/>
        <v>0</v>
      </c>
      <c r="QM111">
        <f t="shared" si="3008"/>
        <v>0</v>
      </c>
      <c r="QN111">
        <f t="shared" si="3009"/>
        <v>0</v>
      </c>
      <c r="QO111">
        <f t="shared" si="3010"/>
        <v>0</v>
      </c>
      <c r="QP111">
        <f t="shared" si="3011"/>
        <v>0</v>
      </c>
      <c r="QQ111">
        <f t="shared" si="3012"/>
        <v>0</v>
      </c>
      <c r="QR111">
        <f t="shared" si="3013"/>
        <v>0</v>
      </c>
      <c r="QS111">
        <f t="shared" si="3014"/>
        <v>0</v>
      </c>
      <c r="QT111">
        <f t="shared" si="3015"/>
        <v>0</v>
      </c>
      <c r="QU111">
        <f t="shared" si="3016"/>
        <v>0</v>
      </c>
      <c r="QV111">
        <f t="shared" si="3017"/>
        <v>0</v>
      </c>
      <c r="QW111">
        <f t="shared" si="3018"/>
        <v>0</v>
      </c>
      <c r="QX111">
        <f t="shared" si="3019"/>
        <v>0</v>
      </c>
      <c r="QY111">
        <f t="shared" si="3020"/>
        <v>0</v>
      </c>
      <c r="QZ111">
        <f t="shared" si="3021"/>
        <v>0</v>
      </c>
      <c r="RA111">
        <f t="shared" si="3022"/>
        <v>0</v>
      </c>
      <c r="RB111">
        <f t="shared" si="3023"/>
        <v>0</v>
      </c>
      <c r="RC111">
        <f t="shared" si="3024"/>
        <v>0</v>
      </c>
      <c r="RD111">
        <f t="shared" si="3025"/>
        <v>0</v>
      </c>
      <c r="RE111">
        <f t="shared" si="3026"/>
        <v>0</v>
      </c>
      <c r="RF111">
        <f t="shared" si="3027"/>
        <v>0</v>
      </c>
      <c r="RG111">
        <f t="shared" si="3028"/>
        <v>0</v>
      </c>
      <c r="RH111">
        <f t="shared" si="3029"/>
        <v>0</v>
      </c>
      <c r="RI111">
        <f t="shared" si="3030"/>
        <v>0</v>
      </c>
      <c r="RJ111">
        <f t="shared" si="3031"/>
        <v>0</v>
      </c>
      <c r="RK111">
        <f t="shared" si="3032"/>
        <v>0</v>
      </c>
      <c r="RL111">
        <f t="shared" si="3033"/>
        <v>0</v>
      </c>
      <c r="RM111">
        <f t="shared" si="3034"/>
        <v>0</v>
      </c>
      <c r="RN111">
        <f t="shared" si="3035"/>
        <v>0</v>
      </c>
      <c r="RO111">
        <f t="shared" si="3036"/>
        <v>0</v>
      </c>
      <c r="RP111">
        <f t="shared" si="3037"/>
        <v>0</v>
      </c>
      <c r="RQ111">
        <f t="shared" si="3038"/>
        <v>0</v>
      </c>
      <c r="RR111">
        <f t="shared" si="3039"/>
        <v>0</v>
      </c>
      <c r="RS111">
        <f t="shared" si="3040"/>
        <v>0</v>
      </c>
      <c r="RT111">
        <f t="shared" si="3041"/>
        <v>0</v>
      </c>
      <c r="RU111">
        <f t="shared" si="3042"/>
        <v>0</v>
      </c>
      <c r="RV111">
        <f t="shared" si="3043"/>
        <v>0</v>
      </c>
      <c r="RW111">
        <f t="shared" si="3044"/>
        <v>0</v>
      </c>
      <c r="RX111">
        <f t="shared" si="3045"/>
        <v>0</v>
      </c>
      <c r="RY111">
        <f t="shared" si="3046"/>
        <v>0</v>
      </c>
      <c r="SA111" s="4">
        <f t="shared" si="3047"/>
        <v>17.37</v>
      </c>
      <c r="SB111" s="4">
        <f t="shared" si="3048"/>
        <v>9.4</v>
      </c>
      <c r="SC111" s="4">
        <f t="shared" si="3049"/>
        <v>16.190000000000001</v>
      </c>
      <c r="SD111" s="4">
        <f t="shared" si="3050"/>
        <v>0</v>
      </c>
      <c r="SF111" s="4">
        <f t="shared" si="3051"/>
        <v>42.960000000000008</v>
      </c>
      <c r="SI111">
        <f t="shared" si="3052"/>
        <v>3.8</v>
      </c>
      <c r="SJ111">
        <f t="shared" si="3053"/>
        <v>3</v>
      </c>
      <c r="SK111">
        <f t="shared" si="3054"/>
        <v>3.17</v>
      </c>
      <c r="SL111">
        <f t="shared" si="3055"/>
        <v>3.47</v>
      </c>
      <c r="SM111">
        <f t="shared" si="3056"/>
        <v>3.89</v>
      </c>
      <c r="SN111">
        <f t="shared" si="3057"/>
        <v>3.8</v>
      </c>
      <c r="SO111">
        <f t="shared" si="3058"/>
        <v>4</v>
      </c>
      <c r="SP111">
        <f t="shared" si="3059"/>
        <v>5.4</v>
      </c>
      <c r="SQ111">
        <f t="shared" si="3060"/>
        <v>3.6</v>
      </c>
      <c r="SR111">
        <f t="shared" si="3061"/>
        <v>4.58</v>
      </c>
      <c r="SS111">
        <f t="shared" si="3062"/>
        <v>4.25</v>
      </c>
      <c r="ST111" t="str">
        <f t="shared" si="3063"/>
        <v>0</v>
      </c>
      <c r="SU111" t="str">
        <f t="shared" si="3064"/>
        <v>0</v>
      </c>
      <c r="SV111" t="str">
        <f t="shared" si="3065"/>
        <v>0</v>
      </c>
      <c r="SW111" t="str">
        <f t="shared" si="3066"/>
        <v>0</v>
      </c>
      <c r="SX111" t="str">
        <f t="shared" si="3067"/>
        <v>0</v>
      </c>
      <c r="SY111" t="str">
        <f t="shared" si="3068"/>
        <v>0</v>
      </c>
      <c r="SZ111" t="str">
        <f t="shared" si="3069"/>
        <v>0</v>
      </c>
      <c r="TA111" t="str">
        <f t="shared" si="3070"/>
        <v>0</v>
      </c>
      <c r="TB111" t="str">
        <f t="shared" si="3071"/>
        <v>0</v>
      </c>
      <c r="TC111" t="str">
        <f t="shared" si="3072"/>
        <v>0</v>
      </c>
      <c r="TD111" t="str">
        <f t="shared" si="3073"/>
        <v>0</v>
      </c>
      <c r="TE111" t="str">
        <f t="shared" si="3074"/>
        <v>0</v>
      </c>
      <c r="TF111" t="str">
        <f t="shared" si="3075"/>
        <v>0</v>
      </c>
      <c r="TG111" t="str">
        <f t="shared" si="3076"/>
        <v>0</v>
      </c>
      <c r="TH111" t="str">
        <f t="shared" si="3077"/>
        <v>0</v>
      </c>
      <c r="TI111" t="str">
        <f t="shared" si="3078"/>
        <v>0</v>
      </c>
      <c r="TJ111" t="str">
        <f t="shared" si="3079"/>
        <v>0</v>
      </c>
      <c r="TK111" t="str">
        <f t="shared" si="3080"/>
        <v>0</v>
      </c>
      <c r="TL111" t="str">
        <f t="shared" si="3081"/>
        <v>0</v>
      </c>
      <c r="TM111" t="str">
        <f t="shared" si="3082"/>
        <v>0</v>
      </c>
      <c r="TN111" t="str">
        <f t="shared" si="3083"/>
        <v>0</v>
      </c>
      <c r="TO111" t="str">
        <f t="shared" si="3084"/>
        <v>0</v>
      </c>
      <c r="TP111" t="str">
        <f t="shared" si="3085"/>
        <v>0</v>
      </c>
      <c r="TQ111" t="str">
        <f t="shared" si="3086"/>
        <v>0</v>
      </c>
      <c r="TR111" t="str">
        <f t="shared" si="3087"/>
        <v>0</v>
      </c>
      <c r="TS111" t="str">
        <f t="shared" si="3088"/>
        <v>0</v>
      </c>
      <c r="TT111" t="str">
        <f t="shared" si="3089"/>
        <v>0</v>
      </c>
      <c r="TU111" t="str">
        <f t="shared" si="3090"/>
        <v>0</v>
      </c>
      <c r="TV111" t="str">
        <f t="shared" si="3091"/>
        <v>0</v>
      </c>
      <c r="TW111" t="str">
        <f t="shared" si="3092"/>
        <v>0</v>
      </c>
      <c r="TX111" t="str">
        <f t="shared" si="3093"/>
        <v>0</v>
      </c>
      <c r="TY111" t="str">
        <f t="shared" si="3094"/>
        <v>0</v>
      </c>
      <c r="TZ111" t="str">
        <f t="shared" si="3095"/>
        <v>0</v>
      </c>
      <c r="UA111" t="str">
        <f t="shared" si="3096"/>
        <v>0</v>
      </c>
      <c r="UB111" t="str">
        <f t="shared" si="3097"/>
        <v>0</v>
      </c>
      <c r="UC111" t="str">
        <f t="shared" si="3098"/>
        <v>0</v>
      </c>
      <c r="UD111" t="str">
        <f t="shared" si="3099"/>
        <v>0</v>
      </c>
      <c r="UE111" t="str">
        <f t="shared" si="3100"/>
        <v>0</v>
      </c>
      <c r="UF111" t="str">
        <f t="shared" si="3101"/>
        <v>0</v>
      </c>
      <c r="UG111" t="str">
        <f t="shared" si="3102"/>
        <v>0</v>
      </c>
      <c r="UH111" t="str">
        <f t="shared" si="3103"/>
        <v>0</v>
      </c>
      <c r="UI111" t="str">
        <f t="shared" si="3104"/>
        <v>0</v>
      </c>
      <c r="UJ111" t="str">
        <f t="shared" si="3105"/>
        <v>0</v>
      </c>
      <c r="UK111" t="str">
        <f t="shared" si="3106"/>
        <v>0</v>
      </c>
      <c r="UL111" t="str">
        <f t="shared" si="3107"/>
        <v>0</v>
      </c>
      <c r="UM111" t="str">
        <f t="shared" si="3108"/>
        <v>0</v>
      </c>
      <c r="UN111" t="str">
        <f t="shared" si="3109"/>
        <v>0</v>
      </c>
      <c r="UO111" t="str">
        <f t="shared" si="3110"/>
        <v>0</v>
      </c>
      <c r="UP111" t="str">
        <f t="shared" si="3111"/>
        <v>0</v>
      </c>
      <c r="UQ111" t="str">
        <f t="shared" si="3112"/>
        <v>0</v>
      </c>
      <c r="UR111" t="str">
        <f t="shared" si="3113"/>
        <v>0</v>
      </c>
      <c r="US111" t="str">
        <f t="shared" si="3114"/>
        <v>0</v>
      </c>
      <c r="UT111" t="str">
        <f t="shared" si="3115"/>
        <v>0</v>
      </c>
      <c r="UU111" t="str">
        <f t="shared" si="3116"/>
        <v>0</v>
      </c>
      <c r="UV111" t="str">
        <f t="shared" si="3117"/>
        <v>0</v>
      </c>
      <c r="UW111" t="str">
        <f t="shared" si="3118"/>
        <v>0</v>
      </c>
      <c r="UX111" t="str">
        <f t="shared" si="3119"/>
        <v>0</v>
      </c>
      <c r="UY111" t="str">
        <f t="shared" si="3120"/>
        <v>0</v>
      </c>
      <c r="UZ111" t="str">
        <f t="shared" si="3121"/>
        <v>0</v>
      </c>
      <c r="VA111" t="str">
        <f t="shared" si="3122"/>
        <v>0</v>
      </c>
      <c r="VB111" t="str">
        <f t="shared" si="3123"/>
        <v>0</v>
      </c>
      <c r="VC111" t="str">
        <f t="shared" si="3124"/>
        <v>0</v>
      </c>
      <c r="VD111" t="str">
        <f t="shared" si="3125"/>
        <v>0</v>
      </c>
      <c r="VE111" t="str">
        <f t="shared" si="3126"/>
        <v>0</v>
      </c>
      <c r="VF111" t="str">
        <f t="shared" si="3127"/>
        <v>0</v>
      </c>
      <c r="VG111" t="str">
        <f t="shared" si="3128"/>
        <v>0</v>
      </c>
      <c r="VH111" t="str">
        <f t="shared" si="3129"/>
        <v>0</v>
      </c>
      <c r="VI111" t="str">
        <f t="shared" si="3130"/>
        <v>0</v>
      </c>
      <c r="VJ111" t="str">
        <f t="shared" si="3131"/>
        <v>0</v>
      </c>
      <c r="VK111" t="str">
        <f t="shared" si="3132"/>
        <v>0</v>
      </c>
      <c r="VL111" t="str">
        <f t="shared" si="3133"/>
        <v>0</v>
      </c>
      <c r="VM111" t="str">
        <f t="shared" si="3134"/>
        <v>0</v>
      </c>
      <c r="VN111" t="str">
        <f t="shared" si="3135"/>
        <v>0</v>
      </c>
      <c r="VO111" t="str">
        <f t="shared" si="3136"/>
        <v>0</v>
      </c>
      <c r="VQ111" s="4">
        <f t="shared" si="3137"/>
        <v>-50.100000000000009</v>
      </c>
      <c r="VR111" s="4">
        <f t="shared" si="3138"/>
        <v>-4.9000000000000004</v>
      </c>
      <c r="VS111" s="4">
        <f t="shared" si="3139"/>
        <v>-25.630000000000003</v>
      </c>
      <c r="VT111" s="4">
        <f t="shared" si="3140"/>
        <v>0</v>
      </c>
      <c r="VV111" s="4">
        <f t="shared" si="3141"/>
        <v>-80.63000000000001</v>
      </c>
      <c r="VY111">
        <f t="shared" si="3142"/>
        <v>-6.81</v>
      </c>
      <c r="VZ111">
        <f t="shared" si="3143"/>
        <v>-3.42</v>
      </c>
      <c r="WA111">
        <f t="shared" si="3144"/>
        <v>-13.48</v>
      </c>
      <c r="WB111">
        <f t="shared" si="3145"/>
        <v>-12.67</v>
      </c>
      <c r="WC111">
        <f t="shared" si="3146"/>
        <v>0.19</v>
      </c>
      <c r="WD111">
        <f t="shared" si="3147"/>
        <v>-9.5500000000000007</v>
      </c>
      <c r="WE111">
        <f t="shared" si="3148"/>
        <v>-6.38</v>
      </c>
      <c r="WF111">
        <f t="shared" si="3149"/>
        <v>1.48</v>
      </c>
      <c r="WG111">
        <f t="shared" si="3150"/>
        <v>-16.84</v>
      </c>
      <c r="WH111">
        <f t="shared" si="3151"/>
        <v>-10.57</v>
      </c>
      <c r="WI111">
        <f t="shared" si="3152"/>
        <v>-2.58</v>
      </c>
      <c r="WJ111">
        <f t="shared" si="3153"/>
        <v>0</v>
      </c>
      <c r="WK111">
        <f t="shared" si="3154"/>
        <v>0</v>
      </c>
      <c r="WL111">
        <f t="shared" si="3155"/>
        <v>0</v>
      </c>
      <c r="WM111">
        <f t="shared" si="3156"/>
        <v>0</v>
      </c>
      <c r="WN111">
        <f t="shared" si="3157"/>
        <v>0</v>
      </c>
      <c r="WO111">
        <f t="shared" si="3158"/>
        <v>0</v>
      </c>
      <c r="WP111">
        <f t="shared" si="3159"/>
        <v>0</v>
      </c>
      <c r="WQ111">
        <f t="shared" si="3160"/>
        <v>0</v>
      </c>
      <c r="WR111">
        <f t="shared" si="3161"/>
        <v>0</v>
      </c>
      <c r="WS111">
        <f t="shared" si="3162"/>
        <v>0</v>
      </c>
      <c r="WT111">
        <f t="shared" si="3163"/>
        <v>0</v>
      </c>
      <c r="WU111">
        <f t="shared" si="3164"/>
        <v>0</v>
      </c>
      <c r="WV111">
        <f t="shared" si="3165"/>
        <v>0</v>
      </c>
      <c r="WW111">
        <f t="shared" si="3166"/>
        <v>0</v>
      </c>
      <c r="WX111">
        <f t="shared" si="3167"/>
        <v>0</v>
      </c>
      <c r="WY111">
        <f t="shared" si="3168"/>
        <v>0</v>
      </c>
      <c r="WZ111">
        <f t="shared" si="3169"/>
        <v>0</v>
      </c>
      <c r="XA111">
        <f t="shared" si="3170"/>
        <v>0</v>
      </c>
      <c r="XB111">
        <f t="shared" si="3171"/>
        <v>0</v>
      </c>
      <c r="XC111">
        <f t="shared" si="3172"/>
        <v>0</v>
      </c>
      <c r="XD111">
        <f t="shared" si="3173"/>
        <v>0</v>
      </c>
      <c r="XE111">
        <f t="shared" si="3174"/>
        <v>0</v>
      </c>
      <c r="XF111">
        <f t="shared" si="3175"/>
        <v>0</v>
      </c>
      <c r="XG111">
        <f t="shared" si="3176"/>
        <v>0</v>
      </c>
      <c r="XH111">
        <f t="shared" si="3177"/>
        <v>0</v>
      </c>
      <c r="XI111">
        <f t="shared" si="3178"/>
        <v>0</v>
      </c>
      <c r="XJ111">
        <f t="shared" si="3179"/>
        <v>0</v>
      </c>
      <c r="XK111">
        <f t="shared" si="3180"/>
        <v>0</v>
      </c>
      <c r="XL111">
        <f t="shared" si="3181"/>
        <v>0</v>
      </c>
      <c r="XM111">
        <f t="shared" si="3182"/>
        <v>0</v>
      </c>
      <c r="XN111">
        <f t="shared" si="3183"/>
        <v>0</v>
      </c>
      <c r="XO111">
        <f t="shared" si="3184"/>
        <v>0</v>
      </c>
      <c r="XP111">
        <f t="shared" si="3185"/>
        <v>0</v>
      </c>
      <c r="XQ111">
        <f t="shared" si="3186"/>
        <v>0</v>
      </c>
      <c r="XR111">
        <f t="shared" si="3187"/>
        <v>0</v>
      </c>
      <c r="XS111">
        <f t="shared" si="3188"/>
        <v>0</v>
      </c>
      <c r="XT111">
        <f t="shared" si="3189"/>
        <v>0</v>
      </c>
      <c r="XU111">
        <f t="shared" si="3190"/>
        <v>0</v>
      </c>
      <c r="XV111">
        <f t="shared" si="3191"/>
        <v>0</v>
      </c>
      <c r="XW111">
        <f t="shared" si="3192"/>
        <v>0</v>
      </c>
      <c r="XX111">
        <f t="shared" si="3193"/>
        <v>0</v>
      </c>
      <c r="XY111">
        <f t="shared" si="3194"/>
        <v>0</v>
      </c>
      <c r="XZ111">
        <f t="shared" si="3195"/>
        <v>0</v>
      </c>
      <c r="YA111">
        <f t="shared" si="3196"/>
        <v>0</v>
      </c>
      <c r="YB111">
        <f t="shared" si="3197"/>
        <v>0</v>
      </c>
      <c r="YC111">
        <f t="shared" si="3198"/>
        <v>0</v>
      </c>
      <c r="YD111">
        <f t="shared" si="3199"/>
        <v>0</v>
      </c>
      <c r="YE111">
        <f t="shared" si="3200"/>
        <v>0</v>
      </c>
      <c r="YF111">
        <f t="shared" si="3201"/>
        <v>0</v>
      </c>
      <c r="YG111">
        <f t="shared" si="3202"/>
        <v>0</v>
      </c>
      <c r="YH111">
        <f t="shared" si="3203"/>
        <v>0</v>
      </c>
      <c r="YI111">
        <f t="shared" si="3204"/>
        <v>0</v>
      </c>
      <c r="YJ111">
        <f t="shared" si="3205"/>
        <v>0</v>
      </c>
      <c r="YK111">
        <f t="shared" si="3206"/>
        <v>0</v>
      </c>
      <c r="YL111">
        <f t="shared" si="3207"/>
        <v>0</v>
      </c>
      <c r="YM111">
        <f t="shared" si="3208"/>
        <v>0</v>
      </c>
      <c r="YN111">
        <f t="shared" si="3209"/>
        <v>0</v>
      </c>
      <c r="YO111">
        <f t="shared" si="3210"/>
        <v>0</v>
      </c>
      <c r="YP111">
        <f t="shared" si="3211"/>
        <v>0</v>
      </c>
      <c r="YQ111">
        <f t="shared" si="3212"/>
        <v>0</v>
      </c>
      <c r="YR111">
        <f t="shared" si="3213"/>
        <v>0</v>
      </c>
      <c r="YS111">
        <f t="shared" si="3214"/>
        <v>0</v>
      </c>
      <c r="YT111">
        <f t="shared" si="3215"/>
        <v>0</v>
      </c>
      <c r="YU111">
        <f t="shared" si="3216"/>
        <v>0</v>
      </c>
      <c r="YV111">
        <f t="shared" si="3217"/>
        <v>0</v>
      </c>
      <c r="YW111">
        <f t="shared" si="3218"/>
        <v>0</v>
      </c>
      <c r="YX111">
        <f t="shared" si="3219"/>
        <v>0</v>
      </c>
      <c r="YY111">
        <f t="shared" si="3220"/>
        <v>0</v>
      </c>
      <c r="YZ111">
        <f t="shared" si="3221"/>
        <v>0</v>
      </c>
      <c r="ZA111">
        <f t="shared" si="3222"/>
        <v>0</v>
      </c>
      <c r="ZB111">
        <f t="shared" si="3223"/>
        <v>0</v>
      </c>
      <c r="ZC111">
        <f t="shared" si="3224"/>
        <v>0</v>
      </c>
      <c r="ZD111">
        <f t="shared" si="3225"/>
        <v>0</v>
      </c>
      <c r="ZE111">
        <f t="shared" si="3226"/>
        <v>0</v>
      </c>
      <c r="ZG111" s="4">
        <f t="shared" si="3227"/>
        <v>214</v>
      </c>
      <c r="ZH111" s="4">
        <f t="shared" si="3228"/>
        <v>70</v>
      </c>
      <c r="ZI111" s="4">
        <f t="shared" si="3229"/>
        <v>184</v>
      </c>
      <c r="ZJ111" s="4">
        <f t="shared" si="3230"/>
        <v>0</v>
      </c>
      <c r="ZL111" s="4">
        <f t="shared" si="3231"/>
        <v>468</v>
      </c>
      <c r="ZO111">
        <f t="shared" si="3232"/>
        <v>28</v>
      </c>
      <c r="ZP111">
        <f t="shared" si="3233"/>
        <v>31</v>
      </c>
      <c r="ZQ111">
        <f t="shared" si="3234"/>
        <v>53</v>
      </c>
      <c r="ZR111">
        <f t="shared" si="3235"/>
        <v>54</v>
      </c>
      <c r="ZS111">
        <f t="shared" si="3236"/>
        <v>22</v>
      </c>
      <c r="ZT111">
        <f t="shared" si="3237"/>
        <v>44</v>
      </c>
      <c r="ZU111">
        <f t="shared" si="3238"/>
        <v>46</v>
      </c>
      <c r="ZV111">
        <f t="shared" si="3239"/>
        <v>24</v>
      </c>
      <c r="ZW111">
        <f t="shared" si="3240"/>
        <v>58</v>
      </c>
      <c r="ZX111">
        <f t="shared" si="3241"/>
        <v>57</v>
      </c>
      <c r="ZY111">
        <f t="shared" si="3242"/>
        <v>51</v>
      </c>
      <c r="ZZ111">
        <f t="shared" si="3243"/>
        <v>0</v>
      </c>
      <c r="AAA111">
        <f t="shared" si="3244"/>
        <v>0</v>
      </c>
      <c r="AAB111">
        <f t="shared" si="3245"/>
        <v>0</v>
      </c>
      <c r="AAC111">
        <f t="shared" si="3246"/>
        <v>0</v>
      </c>
      <c r="AAD111">
        <f t="shared" si="3247"/>
        <v>0</v>
      </c>
      <c r="AAE111">
        <f t="shared" si="3248"/>
        <v>0</v>
      </c>
      <c r="AAF111">
        <f t="shared" si="3249"/>
        <v>0</v>
      </c>
      <c r="AAG111">
        <f t="shared" si="3250"/>
        <v>0</v>
      </c>
      <c r="AAH111">
        <f t="shared" si="3251"/>
        <v>0</v>
      </c>
      <c r="AAI111">
        <f t="shared" si="3252"/>
        <v>0</v>
      </c>
      <c r="AAJ111">
        <f t="shared" si="3253"/>
        <v>0</v>
      </c>
      <c r="AAK111">
        <f t="shared" si="3254"/>
        <v>0</v>
      </c>
      <c r="AAL111">
        <f t="shared" si="3255"/>
        <v>0</v>
      </c>
      <c r="AAM111">
        <f t="shared" si="3256"/>
        <v>0</v>
      </c>
      <c r="AAN111">
        <f t="shared" si="3257"/>
        <v>0</v>
      </c>
      <c r="AAO111">
        <f t="shared" si="3258"/>
        <v>0</v>
      </c>
      <c r="AAP111">
        <f t="shared" si="3259"/>
        <v>0</v>
      </c>
      <c r="AAQ111">
        <f t="shared" si="3260"/>
        <v>0</v>
      </c>
      <c r="AAR111">
        <f t="shared" si="3261"/>
        <v>0</v>
      </c>
      <c r="AAS111">
        <f t="shared" si="3262"/>
        <v>0</v>
      </c>
      <c r="AAT111">
        <f t="shared" si="3263"/>
        <v>0</v>
      </c>
      <c r="AAU111">
        <f t="shared" si="3264"/>
        <v>0</v>
      </c>
      <c r="AAV111">
        <f t="shared" si="3265"/>
        <v>0</v>
      </c>
      <c r="AAW111">
        <f t="shared" si="3266"/>
        <v>0</v>
      </c>
      <c r="AAX111">
        <f t="shared" si="3267"/>
        <v>0</v>
      </c>
      <c r="AAY111">
        <f t="shared" si="3268"/>
        <v>0</v>
      </c>
      <c r="AAZ111">
        <f t="shared" si="3269"/>
        <v>0</v>
      </c>
      <c r="ABA111">
        <f t="shared" si="3270"/>
        <v>0</v>
      </c>
      <c r="ABB111">
        <f t="shared" si="3271"/>
        <v>0</v>
      </c>
      <c r="ABC111">
        <f t="shared" si="3272"/>
        <v>0</v>
      </c>
      <c r="ABD111">
        <f t="shared" si="3273"/>
        <v>0</v>
      </c>
      <c r="ABE111">
        <f t="shared" si="3274"/>
        <v>0</v>
      </c>
      <c r="ABF111">
        <f t="shared" si="3275"/>
        <v>0</v>
      </c>
      <c r="ABG111">
        <f t="shared" si="3276"/>
        <v>0</v>
      </c>
      <c r="ABH111">
        <f t="shared" si="3277"/>
        <v>0</v>
      </c>
      <c r="ABI111">
        <f t="shared" si="3278"/>
        <v>0</v>
      </c>
      <c r="ABJ111">
        <f t="shared" si="3279"/>
        <v>0</v>
      </c>
      <c r="ABK111">
        <f t="shared" si="3280"/>
        <v>0</v>
      </c>
      <c r="ABL111">
        <f t="shared" si="3281"/>
        <v>0</v>
      </c>
      <c r="ABM111">
        <f t="shared" si="3282"/>
        <v>0</v>
      </c>
      <c r="ABN111">
        <f t="shared" si="3283"/>
        <v>0</v>
      </c>
      <c r="ABO111">
        <f t="shared" si="3284"/>
        <v>0</v>
      </c>
      <c r="ABP111">
        <f t="shared" si="3285"/>
        <v>0</v>
      </c>
      <c r="ABQ111">
        <f t="shared" si="3286"/>
        <v>0</v>
      </c>
      <c r="ABR111">
        <f t="shared" si="3287"/>
        <v>0</v>
      </c>
      <c r="ABS111">
        <f t="shared" si="3288"/>
        <v>0</v>
      </c>
      <c r="ABT111">
        <f t="shared" si="3289"/>
        <v>0</v>
      </c>
      <c r="ABU111">
        <f t="shared" si="3290"/>
        <v>0</v>
      </c>
      <c r="ABV111">
        <f t="shared" si="3291"/>
        <v>0</v>
      </c>
      <c r="ABW111">
        <f t="shared" si="3292"/>
        <v>0</v>
      </c>
      <c r="ABX111">
        <f t="shared" si="3293"/>
        <v>0</v>
      </c>
      <c r="ABY111">
        <f t="shared" si="3294"/>
        <v>0</v>
      </c>
      <c r="ABZ111">
        <f t="shared" si="3295"/>
        <v>0</v>
      </c>
      <c r="ACA111">
        <f t="shared" si="3296"/>
        <v>0</v>
      </c>
      <c r="ACB111">
        <f t="shared" si="3297"/>
        <v>0</v>
      </c>
      <c r="ACC111">
        <f t="shared" si="3298"/>
        <v>0</v>
      </c>
      <c r="ACD111">
        <f t="shared" si="3299"/>
        <v>0</v>
      </c>
      <c r="ACE111">
        <f t="shared" si="3300"/>
        <v>0</v>
      </c>
      <c r="ACF111">
        <f t="shared" si="3301"/>
        <v>0</v>
      </c>
      <c r="ACG111">
        <f t="shared" si="3302"/>
        <v>0</v>
      </c>
      <c r="ACH111">
        <f t="shared" si="3303"/>
        <v>0</v>
      </c>
      <c r="ACI111">
        <f t="shared" si="3304"/>
        <v>0</v>
      </c>
      <c r="ACJ111">
        <f t="shared" si="3305"/>
        <v>0</v>
      </c>
      <c r="ACK111">
        <f t="shared" si="3306"/>
        <v>0</v>
      </c>
      <c r="ACL111">
        <f t="shared" si="3307"/>
        <v>0</v>
      </c>
      <c r="ACM111">
        <f t="shared" si="3308"/>
        <v>0</v>
      </c>
      <c r="ACN111">
        <f t="shared" si="3309"/>
        <v>0</v>
      </c>
      <c r="ACO111">
        <f t="shared" si="3310"/>
        <v>0</v>
      </c>
      <c r="ACP111">
        <f t="shared" si="3311"/>
        <v>0</v>
      </c>
      <c r="ACQ111">
        <f t="shared" si="3312"/>
        <v>0</v>
      </c>
      <c r="ACR111">
        <f t="shared" si="3313"/>
        <v>0</v>
      </c>
      <c r="ACS111">
        <f t="shared" si="3314"/>
        <v>0</v>
      </c>
      <c r="ACT111">
        <f t="shared" si="3315"/>
        <v>0</v>
      </c>
      <c r="ACU111">
        <f t="shared" si="3316"/>
        <v>0</v>
      </c>
      <c r="ACW111" s="4">
        <f t="shared" si="3317"/>
        <v>91.2</v>
      </c>
      <c r="ACX111" s="4">
        <f t="shared" si="3318"/>
        <v>165.7</v>
      </c>
      <c r="ACY111" s="4">
        <f t="shared" si="3319"/>
        <v>350.2</v>
      </c>
      <c r="ACZ111" s="4">
        <f t="shared" si="3320"/>
        <v>0</v>
      </c>
      <c r="ADA111" s="88">
        <f t="shared" si="3321"/>
        <v>9.1021975368588866</v>
      </c>
      <c r="ADB111" s="4">
        <f t="shared" si="3322"/>
        <v>607.09999999999991</v>
      </c>
      <c r="ADC111" s="5">
        <f t="shared" si="3323"/>
        <v>4.2708313008125245</v>
      </c>
      <c r="ADD111" s="5">
        <f t="shared" si="3324"/>
        <v>9.3568156976612507</v>
      </c>
      <c r="ADE111">
        <f t="shared" si="3325"/>
        <v>20.399999999999999</v>
      </c>
      <c r="ADF111">
        <f t="shared" si="3326"/>
        <v>17</v>
      </c>
      <c r="ADG111">
        <f t="shared" si="3327"/>
        <v>12.6</v>
      </c>
      <c r="ADH111">
        <f t="shared" si="3328"/>
        <v>84.1</v>
      </c>
      <c r="ADI111">
        <f t="shared" si="3329"/>
        <v>122.8</v>
      </c>
      <c r="ADJ111">
        <f t="shared" si="3330"/>
        <v>14.2</v>
      </c>
      <c r="ADK111">
        <f t="shared" si="3331"/>
        <v>55.6</v>
      </c>
      <c r="ADL111">
        <f t="shared" si="3332"/>
        <v>110.1</v>
      </c>
      <c r="ADM111">
        <f t="shared" si="3333"/>
        <v>27</v>
      </c>
      <c r="ADN111">
        <f t="shared" si="3334"/>
        <v>114.3</v>
      </c>
      <c r="ADO111">
        <f t="shared" si="3335"/>
        <v>29</v>
      </c>
      <c r="ADP111">
        <f t="shared" si="3336"/>
        <v>0</v>
      </c>
      <c r="ADQ111">
        <f t="shared" si="3337"/>
        <v>0</v>
      </c>
      <c r="ADR111">
        <f t="shared" si="3338"/>
        <v>0</v>
      </c>
      <c r="ADS111">
        <f t="shared" si="3339"/>
        <v>0</v>
      </c>
      <c r="ADT111">
        <f t="shared" si="3340"/>
        <v>0</v>
      </c>
      <c r="ADU111">
        <f t="shared" si="3341"/>
        <v>0</v>
      </c>
      <c r="ADV111">
        <f t="shared" si="3342"/>
        <v>0</v>
      </c>
      <c r="ADW111">
        <f t="shared" si="3343"/>
        <v>0</v>
      </c>
      <c r="ADX111">
        <f t="shared" si="3344"/>
        <v>0</v>
      </c>
      <c r="ADY111">
        <f t="shared" si="3345"/>
        <v>0</v>
      </c>
      <c r="ADZ111">
        <f t="shared" si="3346"/>
        <v>0</v>
      </c>
      <c r="AEA111">
        <f t="shared" si="3347"/>
        <v>0</v>
      </c>
      <c r="AEB111">
        <f t="shared" si="3348"/>
        <v>0</v>
      </c>
      <c r="AEC111">
        <f t="shared" si="3349"/>
        <v>0</v>
      </c>
      <c r="AED111">
        <f t="shared" si="3350"/>
        <v>0</v>
      </c>
      <c r="AEE111">
        <f t="shared" si="3351"/>
        <v>0</v>
      </c>
      <c r="AEF111">
        <f t="shared" si="3352"/>
        <v>0</v>
      </c>
      <c r="AEG111">
        <f t="shared" si="3353"/>
        <v>0</v>
      </c>
      <c r="AEH111">
        <f t="shared" si="3354"/>
        <v>0</v>
      </c>
      <c r="AEI111">
        <f t="shared" si="3355"/>
        <v>0</v>
      </c>
      <c r="AEJ111">
        <f t="shared" si="3356"/>
        <v>0</v>
      </c>
      <c r="AEK111">
        <f t="shared" si="3357"/>
        <v>0</v>
      </c>
      <c r="AEL111">
        <f t="shared" si="3358"/>
        <v>0</v>
      </c>
      <c r="AEM111">
        <f t="shared" si="3359"/>
        <v>0</v>
      </c>
      <c r="AEN111">
        <f t="shared" si="3360"/>
        <v>0</v>
      </c>
      <c r="AEO111">
        <f t="shared" si="3361"/>
        <v>0</v>
      </c>
      <c r="AEP111">
        <f t="shared" si="3362"/>
        <v>0</v>
      </c>
      <c r="AEQ111">
        <f t="shared" si="3363"/>
        <v>0</v>
      </c>
      <c r="AER111">
        <f t="shared" si="3364"/>
        <v>0</v>
      </c>
      <c r="AES111">
        <f t="shared" si="3365"/>
        <v>0</v>
      </c>
      <c r="AET111">
        <f t="shared" si="3366"/>
        <v>0</v>
      </c>
      <c r="AEU111">
        <f t="shared" si="3367"/>
        <v>0</v>
      </c>
      <c r="AEV111">
        <f t="shared" si="3368"/>
        <v>0</v>
      </c>
      <c r="AEW111">
        <f t="shared" si="3369"/>
        <v>0</v>
      </c>
      <c r="AEX111">
        <f t="shared" si="3370"/>
        <v>0</v>
      </c>
      <c r="AEY111">
        <f t="shared" si="3371"/>
        <v>0</v>
      </c>
      <c r="AEZ111">
        <f t="shared" si="3372"/>
        <v>0</v>
      </c>
      <c r="AFA111">
        <f t="shared" si="3373"/>
        <v>0</v>
      </c>
      <c r="AFB111">
        <f t="shared" si="3374"/>
        <v>0</v>
      </c>
      <c r="AFC111">
        <f t="shared" si="3375"/>
        <v>0</v>
      </c>
      <c r="AFD111">
        <f t="shared" si="3376"/>
        <v>0</v>
      </c>
      <c r="AFE111">
        <f t="shared" si="3377"/>
        <v>0</v>
      </c>
      <c r="AFF111">
        <f t="shared" si="3378"/>
        <v>0</v>
      </c>
      <c r="AFG111">
        <f t="shared" si="3379"/>
        <v>0</v>
      </c>
      <c r="AFH111">
        <f t="shared" si="3380"/>
        <v>0</v>
      </c>
      <c r="AFI111">
        <f t="shared" si="3381"/>
        <v>0</v>
      </c>
      <c r="AFJ111">
        <f t="shared" si="3382"/>
        <v>0</v>
      </c>
      <c r="AFK111">
        <f t="shared" si="3383"/>
        <v>0</v>
      </c>
      <c r="AFL111">
        <f t="shared" si="3384"/>
        <v>0</v>
      </c>
      <c r="AFM111">
        <f t="shared" si="3385"/>
        <v>0</v>
      </c>
      <c r="AFN111">
        <f t="shared" si="3386"/>
        <v>0</v>
      </c>
      <c r="AFO111">
        <f t="shared" si="3387"/>
        <v>0</v>
      </c>
      <c r="AFP111">
        <f t="shared" si="3388"/>
        <v>0</v>
      </c>
      <c r="AFQ111">
        <f t="shared" si="3389"/>
        <v>0</v>
      </c>
      <c r="AFR111">
        <f t="shared" si="3390"/>
        <v>0</v>
      </c>
      <c r="AFS111">
        <f t="shared" si="3391"/>
        <v>0</v>
      </c>
      <c r="AFT111">
        <f t="shared" si="3392"/>
        <v>0</v>
      </c>
      <c r="AFU111">
        <f t="shared" si="3393"/>
        <v>0</v>
      </c>
      <c r="AFV111">
        <f t="shared" si="3394"/>
        <v>0</v>
      </c>
      <c r="AFW111">
        <f t="shared" si="3395"/>
        <v>0</v>
      </c>
      <c r="AFX111">
        <f t="shared" si="3396"/>
        <v>0</v>
      </c>
      <c r="AFY111">
        <f t="shared" si="3397"/>
        <v>0</v>
      </c>
      <c r="AFZ111">
        <f t="shared" si="3398"/>
        <v>0</v>
      </c>
      <c r="AGA111">
        <f t="shared" si="3399"/>
        <v>0</v>
      </c>
      <c r="AGB111">
        <f t="shared" si="3400"/>
        <v>0</v>
      </c>
      <c r="AGC111">
        <f t="shared" si="3401"/>
        <v>0</v>
      </c>
      <c r="AGD111">
        <f t="shared" si="3402"/>
        <v>0</v>
      </c>
      <c r="AGE111">
        <f t="shared" si="3403"/>
        <v>0</v>
      </c>
      <c r="AGF111">
        <f t="shared" si="3404"/>
        <v>0</v>
      </c>
      <c r="AGG111">
        <f t="shared" si="3405"/>
        <v>0</v>
      </c>
      <c r="AGH111">
        <f t="shared" si="3406"/>
        <v>0</v>
      </c>
      <c r="AGI111">
        <f t="shared" si="3407"/>
        <v>0</v>
      </c>
      <c r="AGJ111">
        <f t="shared" si="3408"/>
        <v>0</v>
      </c>
      <c r="AGK111">
        <f t="shared" si="3409"/>
        <v>0</v>
      </c>
      <c r="AGM111" s="88">
        <f t="shared" si="3410"/>
        <v>67</v>
      </c>
      <c r="AGN111" s="88">
        <v>67</v>
      </c>
      <c r="AGO111">
        <v>8</v>
      </c>
      <c r="AGP111">
        <f t="shared" si="3411"/>
        <v>8</v>
      </c>
      <c r="AGQ111">
        <f t="shared" si="3412"/>
        <v>8</v>
      </c>
      <c r="AGR111">
        <f t="shared" si="3413"/>
        <v>8</v>
      </c>
      <c r="AGS111">
        <f t="shared" si="3414"/>
        <v>4</v>
      </c>
      <c r="AGT111">
        <f t="shared" si="3415"/>
        <v>4</v>
      </c>
      <c r="AGU111">
        <f t="shared" si="3416"/>
        <v>8</v>
      </c>
      <c r="AGV111">
        <f t="shared" si="3417"/>
        <v>1</v>
      </c>
      <c r="AGW111">
        <f t="shared" si="3418"/>
        <v>10</v>
      </c>
      <c r="AGX111">
        <f t="shared" si="3419"/>
        <v>8</v>
      </c>
      <c r="AGY111">
        <f t="shared" si="3420"/>
        <v>6</v>
      </c>
      <c r="AGZ111">
        <f t="shared" si="3421"/>
        <v>6</v>
      </c>
      <c r="AHA111">
        <f t="shared" si="3422"/>
        <v>0</v>
      </c>
      <c r="AHB111">
        <f t="shared" si="3423"/>
        <v>0</v>
      </c>
      <c r="AHC111">
        <f t="shared" si="3424"/>
        <v>0</v>
      </c>
      <c r="AHD111">
        <f t="shared" si="3425"/>
        <v>0</v>
      </c>
      <c r="AHE111">
        <f t="shared" si="3426"/>
        <v>0</v>
      </c>
      <c r="AHF111">
        <f t="shared" si="3427"/>
        <v>0</v>
      </c>
      <c r="AHG111">
        <f t="shared" si="3428"/>
        <v>0</v>
      </c>
      <c r="AHH111">
        <f t="shared" si="3429"/>
        <v>0</v>
      </c>
      <c r="AHI111">
        <f t="shared" si="3430"/>
        <v>0</v>
      </c>
      <c r="AHJ111">
        <f t="shared" si="3431"/>
        <v>0</v>
      </c>
      <c r="AHK111">
        <f t="shared" si="3432"/>
        <v>0</v>
      </c>
      <c r="AHL111">
        <f t="shared" si="3433"/>
        <v>0</v>
      </c>
      <c r="AHM111">
        <f t="shared" si="3434"/>
        <v>0</v>
      </c>
      <c r="AHN111">
        <f t="shared" si="3435"/>
        <v>0</v>
      </c>
      <c r="AHO111">
        <f t="shared" si="3436"/>
        <v>0</v>
      </c>
      <c r="AHP111">
        <f t="shared" si="3437"/>
        <v>0</v>
      </c>
      <c r="AHQ111">
        <f t="shared" si="3438"/>
        <v>0</v>
      </c>
      <c r="AHR111">
        <f t="shared" si="3439"/>
        <v>0</v>
      </c>
      <c r="AHS111">
        <f t="shared" si="3440"/>
        <v>0</v>
      </c>
      <c r="AHT111">
        <f t="shared" si="3441"/>
        <v>0</v>
      </c>
      <c r="AHU111">
        <f t="shared" si="3442"/>
        <v>0</v>
      </c>
      <c r="AHV111">
        <f t="shared" si="3443"/>
        <v>0</v>
      </c>
      <c r="AHW111">
        <f t="shared" si="3444"/>
        <v>0</v>
      </c>
      <c r="AHX111">
        <f t="shared" si="3445"/>
        <v>0</v>
      </c>
      <c r="AHY111">
        <f t="shared" si="3446"/>
        <v>0</v>
      </c>
      <c r="AHZ111">
        <f t="shared" si="3447"/>
        <v>0</v>
      </c>
      <c r="AIA111">
        <f t="shared" si="3448"/>
        <v>0</v>
      </c>
      <c r="AIB111">
        <f t="shared" si="3449"/>
        <v>0</v>
      </c>
      <c r="AIC111">
        <f t="shared" si="3450"/>
        <v>0</v>
      </c>
      <c r="AID111">
        <f t="shared" si="3451"/>
        <v>0</v>
      </c>
      <c r="AIE111">
        <f t="shared" si="3452"/>
        <v>0</v>
      </c>
      <c r="AIF111">
        <f t="shared" si="3453"/>
        <v>0</v>
      </c>
      <c r="AIG111">
        <f t="shared" si="3454"/>
        <v>0</v>
      </c>
      <c r="AIH111">
        <f t="shared" si="3455"/>
        <v>0</v>
      </c>
      <c r="AII111">
        <f t="shared" si="3456"/>
        <v>0</v>
      </c>
      <c r="AIJ111">
        <f t="shared" si="3457"/>
        <v>0</v>
      </c>
      <c r="AIK111">
        <f t="shared" si="3458"/>
        <v>0</v>
      </c>
      <c r="AIL111">
        <f t="shared" si="3459"/>
        <v>0</v>
      </c>
      <c r="AIM111">
        <f t="shared" si="3460"/>
        <v>0</v>
      </c>
      <c r="AIN111">
        <f t="shared" si="3461"/>
        <v>0</v>
      </c>
      <c r="AIO111">
        <f t="shared" si="3462"/>
        <v>0</v>
      </c>
      <c r="AIP111">
        <f t="shared" si="3463"/>
        <v>0</v>
      </c>
      <c r="AIQ111">
        <f t="shared" si="3464"/>
        <v>0</v>
      </c>
      <c r="AIR111">
        <f t="shared" si="3465"/>
        <v>0</v>
      </c>
      <c r="AIS111">
        <f t="shared" si="3466"/>
        <v>0</v>
      </c>
      <c r="AIT111">
        <f t="shared" si="3467"/>
        <v>0</v>
      </c>
      <c r="AIU111">
        <f t="shared" si="3468"/>
        <v>0</v>
      </c>
      <c r="AIV111">
        <f t="shared" si="3469"/>
        <v>0</v>
      </c>
      <c r="AIW111">
        <f t="shared" si="3470"/>
        <v>0</v>
      </c>
      <c r="AIX111">
        <f t="shared" si="3471"/>
        <v>0</v>
      </c>
      <c r="AIY111">
        <f t="shared" si="3472"/>
        <v>0</v>
      </c>
      <c r="AIZ111">
        <f t="shared" si="3473"/>
        <v>0</v>
      </c>
      <c r="AJA111">
        <f t="shared" si="3474"/>
        <v>0</v>
      </c>
      <c r="AJB111">
        <f t="shared" si="3475"/>
        <v>0</v>
      </c>
      <c r="AJC111">
        <f t="shared" si="3476"/>
        <v>0</v>
      </c>
      <c r="AJD111">
        <f t="shared" si="3477"/>
        <v>0</v>
      </c>
      <c r="AJE111">
        <f t="shared" si="3478"/>
        <v>0</v>
      </c>
      <c r="AJF111">
        <f t="shared" si="3479"/>
        <v>0</v>
      </c>
      <c r="AJG111">
        <f t="shared" si="3480"/>
        <v>0</v>
      </c>
      <c r="AJH111">
        <f t="shared" si="3481"/>
        <v>0</v>
      </c>
      <c r="AJI111">
        <f t="shared" si="3482"/>
        <v>0</v>
      </c>
      <c r="AJJ111">
        <f t="shared" si="3483"/>
        <v>0</v>
      </c>
      <c r="AJK111">
        <f t="shared" si="3484"/>
        <v>0</v>
      </c>
      <c r="AJL111">
        <f t="shared" si="3485"/>
        <v>0</v>
      </c>
      <c r="AJM111">
        <f t="shared" si="3486"/>
        <v>0</v>
      </c>
      <c r="AJN111">
        <f t="shared" si="3487"/>
        <v>0</v>
      </c>
      <c r="AJO111">
        <f t="shared" si="3488"/>
        <v>0</v>
      </c>
      <c r="AJP111">
        <f t="shared" si="3489"/>
        <v>0</v>
      </c>
      <c r="AJQ111">
        <f t="shared" si="3490"/>
        <v>0</v>
      </c>
      <c r="AJR111">
        <f t="shared" si="3491"/>
        <v>0</v>
      </c>
      <c r="AJS111">
        <f t="shared" si="3492"/>
        <v>0</v>
      </c>
      <c r="AJT111">
        <f t="shared" si="3493"/>
        <v>0</v>
      </c>
      <c r="AJU111">
        <f t="shared" si="3494"/>
        <v>0</v>
      </c>
      <c r="AJV111">
        <f t="shared" si="3495"/>
        <v>0</v>
      </c>
      <c r="AJX111">
        <v>35</v>
      </c>
      <c r="AJY111">
        <v>1</v>
      </c>
      <c r="AJZ111">
        <v>1</v>
      </c>
      <c r="AKA111">
        <f t="shared" si="3496"/>
        <v>2</v>
      </c>
      <c r="AKB111">
        <f t="shared" si="3497"/>
        <v>1</v>
      </c>
      <c r="AKC111">
        <f t="shared" si="3498"/>
        <v>2</v>
      </c>
      <c r="AKD111">
        <f t="shared" si="3499"/>
        <v>8</v>
      </c>
      <c r="AKE111">
        <f t="shared" si="3500"/>
        <v>8</v>
      </c>
      <c r="AKF111">
        <f t="shared" si="3501"/>
        <v>4</v>
      </c>
      <c r="AKG111">
        <f t="shared" si="3502"/>
        <v>4</v>
      </c>
      <c r="AKH111">
        <f t="shared" si="3503"/>
        <v>1</v>
      </c>
      <c r="AKI111">
        <f t="shared" si="3504"/>
        <v>0</v>
      </c>
      <c r="AKJ111">
        <f t="shared" si="3505"/>
        <v>0</v>
      </c>
      <c r="AKK111">
        <f t="shared" si="3506"/>
        <v>0</v>
      </c>
      <c r="AKL111">
        <f t="shared" si="3507"/>
        <v>0</v>
      </c>
      <c r="AKM111">
        <f t="shared" si="3508"/>
        <v>0</v>
      </c>
      <c r="AKN111">
        <f t="shared" si="3509"/>
        <v>0</v>
      </c>
      <c r="AKO111">
        <f t="shared" si="3510"/>
        <v>0</v>
      </c>
      <c r="AKP111">
        <f t="shared" si="3511"/>
        <v>0</v>
      </c>
      <c r="AKQ111">
        <f t="shared" si="3512"/>
        <v>0</v>
      </c>
      <c r="AKR111">
        <f t="shared" si="3513"/>
        <v>0</v>
      </c>
      <c r="AKS111">
        <f t="shared" si="3514"/>
        <v>0</v>
      </c>
      <c r="AKT111">
        <f t="shared" si="3515"/>
        <v>0</v>
      </c>
      <c r="AKU111">
        <f t="shared" si="3516"/>
        <v>0</v>
      </c>
      <c r="AKV111">
        <f t="shared" si="3517"/>
        <v>0</v>
      </c>
      <c r="AKW111">
        <f t="shared" si="3518"/>
        <v>0</v>
      </c>
      <c r="AKX111">
        <f t="shared" si="3519"/>
        <v>0</v>
      </c>
      <c r="AKY111">
        <f t="shared" si="3520"/>
        <v>0</v>
      </c>
      <c r="AKZ111">
        <f t="shared" si="3521"/>
        <v>0</v>
      </c>
      <c r="ALA111">
        <f t="shared" si="3522"/>
        <v>0</v>
      </c>
      <c r="ALB111">
        <f t="shared" si="3523"/>
        <v>0</v>
      </c>
      <c r="ALC111">
        <f t="shared" si="3524"/>
        <v>0</v>
      </c>
      <c r="ALD111">
        <f t="shared" si="3525"/>
        <v>0</v>
      </c>
      <c r="ALE111">
        <f t="shared" si="3526"/>
        <v>0</v>
      </c>
      <c r="ALF111">
        <f t="shared" si="3527"/>
        <v>0</v>
      </c>
      <c r="ALG111">
        <f t="shared" si="3528"/>
        <v>0</v>
      </c>
      <c r="ALH111">
        <f t="shared" si="3529"/>
        <v>0</v>
      </c>
      <c r="ALI111">
        <f t="shared" si="3530"/>
        <v>0</v>
      </c>
      <c r="ALJ111">
        <f t="shared" si="3531"/>
        <v>0</v>
      </c>
      <c r="ALK111">
        <f t="shared" si="3532"/>
        <v>0</v>
      </c>
      <c r="ALL111">
        <f t="shared" si="3533"/>
        <v>0</v>
      </c>
      <c r="ALM111">
        <f t="shared" si="3534"/>
        <v>0</v>
      </c>
      <c r="ALN111">
        <f t="shared" si="3535"/>
        <v>0</v>
      </c>
      <c r="ALO111">
        <f t="shared" si="3536"/>
        <v>0</v>
      </c>
      <c r="ALP111">
        <f t="shared" si="3537"/>
        <v>0</v>
      </c>
      <c r="ALQ111">
        <f t="shared" si="3538"/>
        <v>0</v>
      </c>
      <c r="ALR111">
        <f t="shared" si="3539"/>
        <v>0</v>
      </c>
      <c r="ALS111">
        <f t="shared" si="3540"/>
        <v>0</v>
      </c>
      <c r="ALT111">
        <f t="shared" si="3541"/>
        <v>0</v>
      </c>
      <c r="ALU111">
        <f t="shared" si="3542"/>
        <v>0</v>
      </c>
      <c r="ALV111">
        <f t="shared" si="3543"/>
        <v>0</v>
      </c>
      <c r="ALW111">
        <f t="shared" si="3544"/>
        <v>0</v>
      </c>
      <c r="ALX111">
        <f t="shared" si="3545"/>
        <v>0</v>
      </c>
      <c r="ALY111">
        <f t="shared" si="3546"/>
        <v>0</v>
      </c>
      <c r="ALZ111">
        <f t="shared" si="3547"/>
        <v>0</v>
      </c>
      <c r="AMA111">
        <f t="shared" si="3548"/>
        <v>0</v>
      </c>
      <c r="AMB111">
        <f t="shared" si="3549"/>
        <v>0</v>
      </c>
      <c r="AMC111">
        <f t="shared" si="3550"/>
        <v>0</v>
      </c>
      <c r="AMD111">
        <f t="shared" si="3551"/>
        <v>0</v>
      </c>
      <c r="AME111">
        <f t="shared" si="3552"/>
        <v>0</v>
      </c>
      <c r="AMF111">
        <f t="shared" si="3553"/>
        <v>0</v>
      </c>
      <c r="AMG111">
        <f t="shared" si="3554"/>
        <v>0</v>
      </c>
      <c r="AMH111">
        <f t="shared" si="3555"/>
        <v>0</v>
      </c>
      <c r="AMI111">
        <f t="shared" si="3556"/>
        <v>0</v>
      </c>
      <c r="AMJ111">
        <f t="shared" si="3557"/>
        <v>0</v>
      </c>
      <c r="AMK111">
        <f t="shared" si="3558"/>
        <v>0</v>
      </c>
      <c r="AML111">
        <f t="shared" si="3559"/>
        <v>0</v>
      </c>
      <c r="AMM111">
        <f t="shared" si="3560"/>
        <v>0</v>
      </c>
      <c r="AMN111">
        <f t="shared" si="3561"/>
        <v>0</v>
      </c>
      <c r="AMO111">
        <f t="shared" si="3562"/>
        <v>0</v>
      </c>
      <c r="AMP111">
        <f t="shared" si="3563"/>
        <v>0</v>
      </c>
      <c r="AMQ111">
        <f t="shared" si="3564"/>
        <v>0</v>
      </c>
      <c r="AMR111">
        <f t="shared" si="3565"/>
        <v>0</v>
      </c>
      <c r="AMS111">
        <f t="shared" si="3566"/>
        <v>0</v>
      </c>
      <c r="AMT111">
        <f t="shared" si="3567"/>
        <v>0</v>
      </c>
      <c r="AMU111">
        <f t="shared" si="3568"/>
        <v>0</v>
      </c>
      <c r="AMV111">
        <f t="shared" si="3569"/>
        <v>0</v>
      </c>
      <c r="AMW111">
        <f t="shared" si="3570"/>
        <v>0</v>
      </c>
      <c r="AMX111">
        <f t="shared" si="3571"/>
        <v>0</v>
      </c>
      <c r="AMY111">
        <f t="shared" si="3572"/>
        <v>0</v>
      </c>
      <c r="AMZ111">
        <f t="shared" si="3573"/>
        <v>0</v>
      </c>
      <c r="ANA111">
        <f t="shared" si="3574"/>
        <v>0</v>
      </c>
      <c r="ANB111">
        <f t="shared" si="3575"/>
        <v>0</v>
      </c>
      <c r="ANC111">
        <f t="shared" si="3576"/>
        <v>0</v>
      </c>
      <c r="AND111">
        <f t="shared" si="3577"/>
        <v>0</v>
      </c>
      <c r="ANR111" s="4">
        <v>1568</v>
      </c>
      <c r="ANS111" s="4">
        <f t="shared" si="3578"/>
        <v>1568</v>
      </c>
      <c r="ANU111" s="4">
        <v>1455</v>
      </c>
      <c r="ANV111" t="str">
        <f t="shared" si="3579"/>
        <v>1449</v>
      </c>
      <c r="ANW111" t="str">
        <f t="shared" si="3580"/>
        <v>1441</v>
      </c>
      <c r="ANX111" t="str">
        <f t="shared" si="3581"/>
        <v>1440</v>
      </c>
      <c r="ANY111" t="str">
        <f t="shared" si="3582"/>
        <v>1482</v>
      </c>
      <c r="ANZ111" t="str">
        <f t="shared" si="3583"/>
        <v>1501</v>
      </c>
      <c r="AOA111" t="str">
        <f t="shared" si="3584"/>
        <v>1489</v>
      </c>
      <c r="AOB111" t="str">
        <f t="shared" si="3585"/>
        <v>1508</v>
      </c>
      <c r="AOC111" t="str">
        <f t="shared" si="3586"/>
        <v>1530</v>
      </c>
      <c r="AOD111" t="str">
        <f t="shared" si="3587"/>
        <v>1527</v>
      </c>
      <c r="AOE111" t="str">
        <f t="shared" si="3588"/>
        <v>1575</v>
      </c>
      <c r="AOF111" t="str">
        <f t="shared" si="3589"/>
        <v>1568</v>
      </c>
      <c r="AOG111" t="str">
        <f t="shared" si="3590"/>
        <v>1568</v>
      </c>
      <c r="AOH111" t="str">
        <f t="shared" si="3591"/>
        <v>1568</v>
      </c>
      <c r="AOI111" t="str">
        <f t="shared" si="3592"/>
        <v>1568</v>
      </c>
      <c r="AOJ111" t="str">
        <f t="shared" si="3593"/>
        <v>1568</v>
      </c>
      <c r="AOK111" t="str">
        <f t="shared" si="3594"/>
        <v>1568</v>
      </c>
      <c r="AOL111" t="str">
        <f t="shared" si="3595"/>
        <v>1568</v>
      </c>
      <c r="AOM111" t="str">
        <f t="shared" si="3596"/>
        <v>1568</v>
      </c>
      <c r="AON111" t="str">
        <f t="shared" si="3597"/>
        <v>1568</v>
      </c>
      <c r="AOO111" t="str">
        <f t="shared" si="3598"/>
        <v>1568</v>
      </c>
      <c r="AOP111" t="str">
        <f t="shared" si="3599"/>
        <v>1568</v>
      </c>
      <c r="AOQ111" t="str">
        <f t="shared" si="3600"/>
        <v>1568</v>
      </c>
      <c r="AOR111" t="str">
        <f t="shared" si="3601"/>
        <v>1568</v>
      </c>
      <c r="AOS111" t="str">
        <f t="shared" si="3602"/>
        <v>1568</v>
      </c>
      <c r="AOT111" t="str">
        <f t="shared" si="3603"/>
        <v>1568</v>
      </c>
      <c r="AOU111" t="str">
        <f t="shared" si="3604"/>
        <v>1568</v>
      </c>
      <c r="AOV111" t="str">
        <f t="shared" si="3605"/>
        <v>1568</v>
      </c>
      <c r="AOW111" t="str">
        <f t="shared" si="3606"/>
        <v>1568</v>
      </c>
      <c r="AOX111" t="str">
        <f t="shared" si="3607"/>
        <v>1568</v>
      </c>
      <c r="AOY111" t="str">
        <f t="shared" si="3608"/>
        <v>1568</v>
      </c>
      <c r="AOZ111" t="str">
        <f t="shared" si="3609"/>
        <v>1568</v>
      </c>
      <c r="APA111" t="str">
        <f t="shared" si="3610"/>
        <v>1568</v>
      </c>
      <c r="APB111" t="str">
        <f t="shared" si="3611"/>
        <v>1568</v>
      </c>
      <c r="APC111" t="str">
        <f t="shared" si="3612"/>
        <v>1568</v>
      </c>
      <c r="APD111" t="str">
        <f t="shared" si="3613"/>
        <v>1568</v>
      </c>
      <c r="APE111" t="str">
        <f t="shared" si="3614"/>
        <v>1568</v>
      </c>
      <c r="APF111" t="str">
        <f t="shared" si="3615"/>
        <v>1568</v>
      </c>
      <c r="APG111" t="str">
        <f t="shared" si="3616"/>
        <v>1568</v>
      </c>
      <c r="APH111" t="str">
        <f t="shared" si="3617"/>
        <v>1568</v>
      </c>
      <c r="API111" t="str">
        <f t="shared" si="3618"/>
        <v>1568</v>
      </c>
      <c r="APJ111" t="str">
        <f t="shared" si="3619"/>
        <v>1568</v>
      </c>
      <c r="APK111" t="str">
        <f t="shared" si="3620"/>
        <v>1568</v>
      </c>
      <c r="APL111" t="str">
        <f t="shared" si="3621"/>
        <v>1568</v>
      </c>
      <c r="APM111" t="str">
        <f t="shared" si="3622"/>
        <v>1568</v>
      </c>
      <c r="APN111" t="str">
        <f t="shared" si="3623"/>
        <v>1568</v>
      </c>
      <c r="APO111" t="str">
        <f t="shared" si="3624"/>
        <v>1568</v>
      </c>
      <c r="APP111" t="str">
        <f t="shared" si="3625"/>
        <v>1568</v>
      </c>
      <c r="APQ111" t="str">
        <f t="shared" si="3626"/>
        <v>1568</v>
      </c>
      <c r="APR111" t="str">
        <f t="shared" si="3627"/>
        <v>1568</v>
      </c>
      <c r="APS111" t="str">
        <f t="shared" si="3628"/>
        <v>1568</v>
      </c>
      <c r="APT111" t="str">
        <f t="shared" si="3629"/>
        <v>1568</v>
      </c>
      <c r="APU111" t="str">
        <f t="shared" si="3630"/>
        <v>1568</v>
      </c>
      <c r="APV111" t="str">
        <f t="shared" si="3631"/>
        <v>1568</v>
      </c>
      <c r="APW111" t="str">
        <f t="shared" si="3632"/>
        <v>1568</v>
      </c>
      <c r="APX111" t="str">
        <f t="shared" si="3633"/>
        <v>1568</v>
      </c>
      <c r="APY111" t="str">
        <f t="shared" si="3634"/>
        <v>1568</v>
      </c>
      <c r="APZ111" t="str">
        <f t="shared" si="3635"/>
        <v>1568</v>
      </c>
      <c r="AQA111" t="str">
        <f t="shared" si="3636"/>
        <v>1568</v>
      </c>
      <c r="AQB111" t="str">
        <f t="shared" si="3637"/>
        <v>1568</v>
      </c>
      <c r="AQC111" t="str">
        <f t="shared" si="3638"/>
        <v>1568</v>
      </c>
      <c r="AQD111" t="str">
        <f t="shared" si="3639"/>
        <v>1568</v>
      </c>
      <c r="AQE111" t="str">
        <f t="shared" si="3640"/>
        <v>1568</v>
      </c>
      <c r="AQF111" t="str">
        <f t="shared" si="3641"/>
        <v>1568</v>
      </c>
      <c r="AQG111" t="str">
        <f t="shared" si="3642"/>
        <v>1568</v>
      </c>
      <c r="AQH111" t="str">
        <f t="shared" si="3643"/>
        <v>1568</v>
      </c>
      <c r="AQI111" t="str">
        <f t="shared" si="3644"/>
        <v>1568</v>
      </c>
      <c r="AQJ111" t="str">
        <f t="shared" si="3645"/>
        <v>1568</v>
      </c>
      <c r="AQK111" t="str">
        <f t="shared" si="3646"/>
        <v>1568</v>
      </c>
      <c r="AQL111" t="str">
        <f t="shared" si="3647"/>
        <v>1568</v>
      </c>
      <c r="AQM111" t="str">
        <f t="shared" si="3648"/>
        <v>1568</v>
      </c>
      <c r="AQN111" t="str">
        <f t="shared" si="3649"/>
        <v>1568</v>
      </c>
      <c r="AQO111" t="str">
        <f t="shared" si="3650"/>
        <v>1568</v>
      </c>
      <c r="AQP111" t="str">
        <f t="shared" si="3651"/>
        <v>1568</v>
      </c>
      <c r="AQQ111" t="str">
        <f t="shared" si="3652"/>
        <v>1568</v>
      </c>
      <c r="AQR111" t="str">
        <f t="shared" si="3653"/>
        <v>1568</v>
      </c>
      <c r="AQS111" t="str">
        <f t="shared" si="3654"/>
        <v>1568</v>
      </c>
      <c r="AQT111" t="str">
        <f t="shared" si="3655"/>
        <v>1568</v>
      </c>
      <c r="AQU111" t="str">
        <f t="shared" si="3656"/>
        <v>1568</v>
      </c>
      <c r="AQV111" t="str">
        <f t="shared" si="3657"/>
        <v>1568</v>
      </c>
      <c r="AQW111" t="str">
        <f t="shared" si="3658"/>
        <v>1568</v>
      </c>
      <c r="AQX111" t="str">
        <f t="shared" si="3659"/>
        <v>1568</v>
      </c>
      <c r="AQY111" t="str">
        <f t="shared" si="3660"/>
        <v>1568</v>
      </c>
      <c r="AQZ111" t="str">
        <f t="shared" si="3661"/>
        <v>1568</v>
      </c>
      <c r="ARA111" t="str">
        <f t="shared" si="3662"/>
        <v>1568</v>
      </c>
      <c r="ARB111" t="str">
        <f t="shared" si="3663"/>
        <v>1568</v>
      </c>
      <c r="ARC111">
        <v>1455</v>
      </c>
      <c r="ARH111" s="5"/>
    </row>
    <row r="112" spans="1:1152" x14ac:dyDescent="0.2">
      <c r="A112">
        <v>105</v>
      </c>
      <c r="B112" s="19" t="s">
        <v>22</v>
      </c>
      <c r="C112" s="20">
        <f>VLOOKUP(A112, Rankings!$A$2:$AN$161, 40, FALSE)</f>
        <v>110</v>
      </c>
      <c r="D112" s="221" t="s">
        <v>227</v>
      </c>
      <c r="F112" s="4">
        <v>6</v>
      </c>
      <c r="G112" s="4">
        <v>8</v>
      </c>
      <c r="I112" s="5">
        <f t="shared" si="2748"/>
        <v>11</v>
      </c>
      <c r="L112" t="s">
        <v>1937</v>
      </c>
      <c r="M112" t="s">
        <v>2230</v>
      </c>
      <c r="N112" t="s">
        <v>2444</v>
      </c>
      <c r="O112" t="s">
        <v>2660</v>
      </c>
      <c r="P112" t="s">
        <v>2799</v>
      </c>
      <c r="Q112" t="s">
        <v>3070</v>
      </c>
      <c r="R112" t="s">
        <v>3364</v>
      </c>
      <c r="S112" t="s">
        <v>3587</v>
      </c>
      <c r="T112" t="s">
        <v>3819</v>
      </c>
      <c r="U112" t="s">
        <v>3993</v>
      </c>
      <c r="V112" t="s">
        <v>4147</v>
      </c>
      <c r="W112" t="str">
        <f>Rankings!D111</f>
        <v>-</v>
      </c>
      <c r="X112" t="s">
        <v>10</v>
      </c>
      <c r="Y112" t="s">
        <v>10</v>
      </c>
      <c r="Z112" t="s">
        <v>10</v>
      </c>
      <c r="AA112" t="s">
        <v>10</v>
      </c>
      <c r="AB112" t="s">
        <v>10</v>
      </c>
      <c r="AC112" t="s">
        <v>10</v>
      </c>
      <c r="AD112" t="s">
        <v>10</v>
      </c>
      <c r="AE112" t="s">
        <v>10</v>
      </c>
      <c r="AF112" t="s">
        <v>10</v>
      </c>
      <c r="AG112" t="s">
        <v>10</v>
      </c>
      <c r="AH112" t="s">
        <v>10</v>
      </c>
      <c r="AI112" t="s">
        <v>10</v>
      </c>
      <c r="AJ112" t="s">
        <v>10</v>
      </c>
      <c r="AK112" t="s">
        <v>10</v>
      </c>
      <c r="AL112" t="s">
        <v>10</v>
      </c>
      <c r="AM112" t="s">
        <v>10</v>
      </c>
      <c r="AN112" t="s">
        <v>10</v>
      </c>
      <c r="AO112" t="s">
        <v>10</v>
      </c>
      <c r="AP112" t="s">
        <v>10</v>
      </c>
      <c r="AQ112" t="s">
        <v>10</v>
      </c>
      <c r="AR112" t="s">
        <v>10</v>
      </c>
      <c r="AS112" t="s">
        <v>10</v>
      </c>
      <c r="AT112" t="s">
        <v>10</v>
      </c>
      <c r="AU112" t="s">
        <v>10</v>
      </c>
      <c r="AV112" t="s">
        <v>10</v>
      </c>
      <c r="AW112" t="s">
        <v>10</v>
      </c>
      <c r="AX112" t="s">
        <v>10</v>
      </c>
      <c r="AY112" t="s">
        <v>10</v>
      </c>
      <c r="AZ112" t="s">
        <v>10</v>
      </c>
      <c r="BA112" t="s">
        <v>10</v>
      </c>
      <c r="BB112" t="s">
        <v>10</v>
      </c>
      <c r="BC112" t="s">
        <v>10</v>
      </c>
      <c r="BD112" t="s">
        <v>10</v>
      </c>
      <c r="BE112" t="s">
        <v>10</v>
      </c>
      <c r="BF112" t="s">
        <v>10</v>
      </c>
      <c r="BG112" t="s">
        <v>10</v>
      </c>
      <c r="BH112" t="s">
        <v>10</v>
      </c>
      <c r="BI112" t="s">
        <v>10</v>
      </c>
      <c r="BJ112" t="s">
        <v>10</v>
      </c>
      <c r="BK112" t="s">
        <v>10</v>
      </c>
      <c r="BL112" t="s">
        <v>10</v>
      </c>
      <c r="BM112" t="s">
        <v>10</v>
      </c>
      <c r="BN112" t="s">
        <v>10</v>
      </c>
      <c r="BO112" t="s">
        <v>10</v>
      </c>
      <c r="BP112" t="s">
        <v>10</v>
      </c>
      <c r="BQ112" t="s">
        <v>10</v>
      </c>
      <c r="BR112" t="s">
        <v>10</v>
      </c>
      <c r="BS112" t="s">
        <v>10</v>
      </c>
      <c r="BT112" t="s">
        <v>10</v>
      </c>
      <c r="BU112" t="s">
        <v>10</v>
      </c>
      <c r="BV112" t="s">
        <v>10</v>
      </c>
      <c r="BW112" t="s">
        <v>10</v>
      </c>
      <c r="BX112" t="s">
        <v>10</v>
      </c>
      <c r="BY112" t="s">
        <v>10</v>
      </c>
      <c r="BZ112" t="s">
        <v>10</v>
      </c>
      <c r="CA112" t="s">
        <v>10</v>
      </c>
      <c r="CB112" t="s">
        <v>10</v>
      </c>
      <c r="CC112" t="s">
        <v>10</v>
      </c>
      <c r="CD112" t="s">
        <v>10</v>
      </c>
      <c r="CE112" t="s">
        <v>10</v>
      </c>
      <c r="CF112" t="s">
        <v>10</v>
      </c>
      <c r="CG112" t="s">
        <v>10</v>
      </c>
      <c r="CH112" t="s">
        <v>10</v>
      </c>
      <c r="CI112" t="s">
        <v>10</v>
      </c>
      <c r="CJ112" t="s">
        <v>10</v>
      </c>
      <c r="CK112" t="s">
        <v>10</v>
      </c>
      <c r="CL112" t="s">
        <v>10</v>
      </c>
      <c r="CM112" t="s">
        <v>10</v>
      </c>
      <c r="CN112" t="s">
        <v>10</v>
      </c>
      <c r="CO112" t="s">
        <v>10</v>
      </c>
      <c r="CP112" t="s">
        <v>10</v>
      </c>
      <c r="CQ112" t="s">
        <v>10</v>
      </c>
      <c r="CR112" t="s">
        <v>10</v>
      </c>
      <c r="CT112" s="4">
        <f t="shared" si="2749"/>
        <v>1</v>
      </c>
      <c r="CU112" s="4">
        <f t="shared" si="2750"/>
        <v>1</v>
      </c>
      <c r="CV112" s="4">
        <f t="shared" si="2751"/>
        <v>0</v>
      </c>
      <c r="CW112" s="4">
        <f t="shared" si="2752"/>
        <v>3</v>
      </c>
      <c r="CX112" s="4">
        <f t="shared" si="2753"/>
        <v>0</v>
      </c>
      <c r="CY112" s="4">
        <f t="shared" si="2754"/>
        <v>0</v>
      </c>
      <c r="CZ112" s="4">
        <f t="shared" si="2755"/>
        <v>0</v>
      </c>
      <c r="DA112" s="4">
        <f t="shared" si="2756"/>
        <v>2</v>
      </c>
      <c r="DB112" s="4">
        <f t="shared" si="2757"/>
        <v>2</v>
      </c>
      <c r="DC112" s="4">
        <f t="shared" si="2758"/>
        <v>0</v>
      </c>
      <c r="DD112" s="4">
        <f t="shared" si="2759"/>
        <v>0</v>
      </c>
      <c r="DE112" s="4">
        <f t="shared" si="2760"/>
        <v>2</v>
      </c>
      <c r="DF112" s="4">
        <f t="shared" si="2761"/>
        <v>0</v>
      </c>
      <c r="DG112" s="4">
        <f t="shared" si="2762"/>
        <v>0</v>
      </c>
      <c r="DH112" s="4">
        <f t="shared" si="2763"/>
        <v>0</v>
      </c>
      <c r="DI112" s="152">
        <f t="shared" si="2764"/>
        <v>0</v>
      </c>
      <c r="DJ112" s="153">
        <f t="shared" si="2765"/>
        <v>2</v>
      </c>
      <c r="DK112" s="4">
        <f t="shared" si="2766"/>
        <v>3</v>
      </c>
      <c r="DL112" s="4">
        <f t="shared" si="2767"/>
        <v>0</v>
      </c>
      <c r="DM112" s="4">
        <f t="shared" si="2768"/>
        <v>2</v>
      </c>
      <c r="DN112" s="4">
        <f t="shared" si="2769"/>
        <v>2</v>
      </c>
      <c r="DO112" s="4">
        <f t="shared" si="2770"/>
        <v>2</v>
      </c>
      <c r="DP112" s="4">
        <f t="shared" si="2771"/>
        <v>0</v>
      </c>
      <c r="DQ112" s="4">
        <f t="shared" si="2772"/>
        <v>0</v>
      </c>
      <c r="DR112" s="4">
        <f t="shared" si="2773"/>
        <v>5</v>
      </c>
      <c r="DS112" s="4">
        <f t="shared" si="2774"/>
        <v>2</v>
      </c>
      <c r="DT112" s="4">
        <f t="shared" si="2775"/>
        <v>6</v>
      </c>
      <c r="DU112" t="str">
        <f t="shared" si="2776"/>
        <v>0R</v>
      </c>
      <c r="DV112" t="str">
        <f t="shared" si="2777"/>
        <v>0R</v>
      </c>
      <c r="DW112" t="str">
        <f t="shared" si="2778"/>
        <v>0R</v>
      </c>
      <c r="DX112" t="str">
        <f t="shared" si="2779"/>
        <v>3S</v>
      </c>
      <c r="DY112" t="str">
        <f t="shared" si="2780"/>
        <v>3S</v>
      </c>
      <c r="DZ112" t="str">
        <f t="shared" si="2781"/>
        <v>2R</v>
      </c>
      <c r="EA112" t="str">
        <f t="shared" si="2782"/>
        <v>0L</v>
      </c>
      <c r="EB112" t="str">
        <f t="shared" si="2783"/>
        <v>0L</v>
      </c>
      <c r="EC112" t="str">
        <f t="shared" si="2784"/>
        <v>3R</v>
      </c>
      <c r="ED112" t="str">
        <f t="shared" si="2785"/>
        <v>0S</v>
      </c>
      <c r="EE112" t="str">
        <f t="shared" si="2786"/>
        <v>0S</v>
      </c>
      <c r="EF112">
        <f t="shared" si="2787"/>
        <v>0</v>
      </c>
      <c r="EG112">
        <f t="shared" si="2788"/>
        <v>0</v>
      </c>
      <c r="EH112">
        <f t="shared" si="2789"/>
        <v>0</v>
      </c>
      <c r="EI112">
        <f t="shared" si="2790"/>
        <v>0</v>
      </c>
      <c r="EJ112">
        <f t="shared" si="2791"/>
        <v>0</v>
      </c>
      <c r="EK112">
        <f t="shared" si="2792"/>
        <v>0</v>
      </c>
      <c r="EL112">
        <f t="shared" si="2793"/>
        <v>0</v>
      </c>
      <c r="EM112">
        <f t="shared" si="2794"/>
        <v>0</v>
      </c>
      <c r="EN112">
        <f t="shared" si="2795"/>
        <v>0</v>
      </c>
      <c r="EO112">
        <f t="shared" si="2796"/>
        <v>0</v>
      </c>
      <c r="EP112">
        <f t="shared" si="2797"/>
        <v>0</v>
      </c>
      <c r="EQ112">
        <f t="shared" si="2798"/>
        <v>0</v>
      </c>
      <c r="ER112">
        <f t="shared" si="2799"/>
        <v>0</v>
      </c>
      <c r="ES112">
        <f t="shared" si="2800"/>
        <v>0</v>
      </c>
      <c r="ET112">
        <f t="shared" si="2801"/>
        <v>0</v>
      </c>
      <c r="EU112">
        <f t="shared" si="2802"/>
        <v>0</v>
      </c>
      <c r="EV112">
        <f t="shared" si="2803"/>
        <v>0</v>
      </c>
      <c r="EW112">
        <f t="shared" si="2804"/>
        <v>0</v>
      </c>
      <c r="EX112">
        <f t="shared" si="2805"/>
        <v>0</v>
      </c>
      <c r="EY112">
        <f t="shared" si="2806"/>
        <v>0</v>
      </c>
      <c r="EZ112">
        <f t="shared" si="2807"/>
        <v>0</v>
      </c>
      <c r="FA112">
        <f t="shared" si="2808"/>
        <v>0</v>
      </c>
      <c r="FB112">
        <f t="shared" si="2809"/>
        <v>0</v>
      </c>
      <c r="FC112">
        <f t="shared" si="2810"/>
        <v>0</v>
      </c>
      <c r="FD112">
        <f t="shared" si="2811"/>
        <v>0</v>
      </c>
      <c r="FE112">
        <f t="shared" si="2812"/>
        <v>0</v>
      </c>
      <c r="FF112">
        <f t="shared" si="2813"/>
        <v>0</v>
      </c>
      <c r="FG112">
        <f t="shared" si="2814"/>
        <v>0</v>
      </c>
      <c r="FH112">
        <f t="shared" si="2815"/>
        <v>0</v>
      </c>
      <c r="FI112">
        <f t="shared" si="2816"/>
        <v>0</v>
      </c>
      <c r="FJ112">
        <f t="shared" si="2817"/>
        <v>0</v>
      </c>
      <c r="FK112">
        <f t="shared" si="2818"/>
        <v>0</v>
      </c>
      <c r="FL112">
        <f t="shared" si="2819"/>
        <v>0</v>
      </c>
      <c r="FM112">
        <f t="shared" si="2820"/>
        <v>0</v>
      </c>
      <c r="FN112">
        <f t="shared" si="2821"/>
        <v>0</v>
      </c>
      <c r="FO112">
        <f t="shared" si="2822"/>
        <v>0</v>
      </c>
      <c r="FP112">
        <f t="shared" si="2823"/>
        <v>0</v>
      </c>
      <c r="FQ112">
        <f t="shared" si="2824"/>
        <v>0</v>
      </c>
      <c r="FR112">
        <f t="shared" si="2825"/>
        <v>0</v>
      </c>
      <c r="FS112">
        <f t="shared" si="2826"/>
        <v>0</v>
      </c>
      <c r="FT112">
        <f t="shared" si="2827"/>
        <v>0</v>
      </c>
      <c r="FU112">
        <f t="shared" si="2828"/>
        <v>0</v>
      </c>
      <c r="FV112">
        <f t="shared" si="2829"/>
        <v>0</v>
      </c>
      <c r="FW112">
        <f t="shared" si="2830"/>
        <v>0</v>
      </c>
      <c r="FX112">
        <f t="shared" si="2831"/>
        <v>0</v>
      </c>
      <c r="FY112">
        <f t="shared" si="2832"/>
        <v>0</v>
      </c>
      <c r="FZ112">
        <f t="shared" si="2833"/>
        <v>0</v>
      </c>
      <c r="GA112">
        <f t="shared" si="2834"/>
        <v>0</v>
      </c>
      <c r="GB112">
        <f t="shared" si="2835"/>
        <v>0</v>
      </c>
      <c r="GC112">
        <f t="shared" si="2836"/>
        <v>0</v>
      </c>
      <c r="GD112">
        <f t="shared" si="2837"/>
        <v>0</v>
      </c>
      <c r="GE112">
        <f t="shared" si="2838"/>
        <v>0</v>
      </c>
      <c r="GF112">
        <f t="shared" si="2839"/>
        <v>0</v>
      </c>
      <c r="GG112">
        <f t="shared" si="2840"/>
        <v>0</v>
      </c>
      <c r="GH112">
        <f t="shared" si="2841"/>
        <v>0</v>
      </c>
      <c r="GI112">
        <f t="shared" si="2842"/>
        <v>0</v>
      </c>
      <c r="GJ112">
        <f t="shared" si="2843"/>
        <v>0</v>
      </c>
      <c r="GK112">
        <f t="shared" si="2844"/>
        <v>0</v>
      </c>
      <c r="GL112">
        <f t="shared" si="2845"/>
        <v>0</v>
      </c>
      <c r="GM112">
        <f t="shared" si="2846"/>
        <v>0</v>
      </c>
      <c r="GN112">
        <f t="shared" si="2847"/>
        <v>0</v>
      </c>
      <c r="GO112">
        <f t="shared" si="2848"/>
        <v>0</v>
      </c>
      <c r="GP112">
        <f t="shared" si="2849"/>
        <v>0</v>
      </c>
      <c r="GQ112">
        <f t="shared" si="2850"/>
        <v>0</v>
      </c>
      <c r="GR112">
        <f t="shared" si="2851"/>
        <v>0</v>
      </c>
      <c r="GS112">
        <f t="shared" si="2852"/>
        <v>0</v>
      </c>
      <c r="GT112">
        <f t="shared" si="2853"/>
        <v>0</v>
      </c>
      <c r="GU112">
        <f t="shared" si="2854"/>
        <v>0</v>
      </c>
      <c r="GV112">
        <f t="shared" si="2855"/>
        <v>0</v>
      </c>
      <c r="GW112">
        <f t="shared" si="2856"/>
        <v>0</v>
      </c>
      <c r="GX112">
        <f t="shared" si="2857"/>
        <v>0</v>
      </c>
      <c r="GY112">
        <f t="shared" si="2858"/>
        <v>0</v>
      </c>
      <c r="GZ112">
        <f t="shared" si="2859"/>
        <v>0</v>
      </c>
      <c r="HA112">
        <f t="shared" si="2860"/>
        <v>0</v>
      </c>
      <c r="HB112" s="176" t="s">
        <v>314</v>
      </c>
      <c r="HC112" s="89">
        <f t="shared" si="2861"/>
        <v>293.12063945953861</v>
      </c>
      <c r="HD112" s="89">
        <f t="shared" si="2862"/>
        <v>150.66897349235293</v>
      </c>
      <c r="HE112" s="89">
        <f t="shared" si="2863"/>
        <v>219.9912611886129</v>
      </c>
      <c r="HF112" s="89">
        <f t="shared" si="2864"/>
        <v>0</v>
      </c>
      <c r="HH112" s="88">
        <f t="shared" si="2865"/>
        <v>663.78087414050447</v>
      </c>
      <c r="HI112" s="88">
        <f t="shared" si="2866"/>
        <v>54.997815297153224</v>
      </c>
      <c r="HK112">
        <f>IFERROR(VLOOKUP(_xlfn.NUMBERVALUE(MID(L112, SEARCH("!", L112)+1, SEARCH("+", L112)-SEARCH("!", L112)-1)), Rankings!$A$2:$BK$161, 63, FALSE),0)</f>
        <v>69.427569152585079</v>
      </c>
      <c r="HL112">
        <f>IFERROR(VLOOKUP(_xlfn.NUMBERVALUE(MID(M112, SEARCH("!", M112)+1, SEARCH("+", M112)-SEARCH("!", M112)-1)), Rankings!$A$2:$BK$161, 63, FALSE),0)</f>
        <v>65.766711793772132</v>
      </c>
      <c r="HM112">
        <f>IFERROR(VLOOKUP(_xlfn.NUMBERVALUE(MID(N112, SEARCH("!", N112)+1, SEARCH("+", N112)-SEARCH("!", N112)-1)), Rankings!$A$2:$BK$161, 63, FALSE),0)</f>
        <v>63.69670771983948</v>
      </c>
      <c r="HN112">
        <f>IFERROR(VLOOKUP(_xlfn.NUMBERVALUE(MID(O112, SEARCH("!", O112)+1, SEARCH("+", O112)-SEARCH("!", O112)-1)), Rankings!$A$2:$BK$161, 63, FALSE),0)</f>
        <v>48.323747672949004</v>
      </c>
      <c r="HO112">
        <f>IFERROR(VLOOKUP(_xlfn.NUMBERVALUE(MID(P112, SEARCH("!", P112)+1, SEARCH("+", P112)-SEARCH("!", P112)-1)), Rankings!$A$2:$BK$161, 63, FALSE),0)</f>
        <v>30.305426068000582</v>
      </c>
      <c r="HP112">
        <f>IFERROR(VLOOKUP(_xlfn.NUMBERVALUE(MID(Q112, SEARCH("!", Q112)+1, SEARCH("+", Q112)-SEARCH("!", Q112)-1)), Rankings!$A$2:$BK$161, 63, FALSE),0)</f>
        <v>52.512194338001507</v>
      </c>
      <c r="HQ112">
        <f>IFERROR(VLOOKUP(_xlfn.NUMBERVALUE(MID(R112, SEARCH("!", R112)+1, SEARCH("+", R112)-SEARCH("!", R112)-1)), Rankings!$A$2:$BK$161, 63, FALSE),0)</f>
        <v>59.350534729379433</v>
      </c>
      <c r="HR112">
        <f>IFERROR(VLOOKUP(_xlfn.NUMBERVALUE(MID(S112, SEARCH("!", S112)+1, SEARCH("+", S112)-SEARCH("!", S112)-1)), Rankings!$A$2:$BK$161, 63, FALSE),0)</f>
        <v>91.3184387629735</v>
      </c>
      <c r="HS112">
        <f>IFERROR(VLOOKUP(_xlfn.NUMBERVALUE(MID(T112, SEARCH("!", T112)+1, SEARCH("+", T112)-SEARCH("!", T112)-1)), Rankings!$A$2:$BK$161, 63, FALSE),0)</f>
        <v>41.717456455340404</v>
      </c>
      <c r="HT112">
        <f>IFERROR(VLOOKUP(_xlfn.NUMBERVALUE(MID(U112, SEARCH("!", U112)+1, SEARCH("+", U112)-SEARCH("!", U112)-1)), Rankings!$A$2:$BK$161, 63, FALSE),0)</f>
        <v>64.358679655808558</v>
      </c>
      <c r="HU112">
        <f>IFERROR(VLOOKUP(_xlfn.NUMBERVALUE(MID(V112, SEARCH("!", V112)+1, SEARCH("+", V112)-SEARCH("!", V112)-1)), Rankings!$A$2:$BK$161, 63, FALSE),0)</f>
        <v>77.003407791854769</v>
      </c>
      <c r="HV112">
        <f>IFERROR(VLOOKUP(_xlfn.NUMBERVALUE(MID(W112, SEARCH("!", W112)+1, SEARCH("+", W112)-SEARCH("!", W112)-1)), Rankings!$A$2:$BK$161, 63, FALSE),0)</f>
        <v>0</v>
      </c>
      <c r="HW112">
        <f>IFERROR(VLOOKUP(_xlfn.NUMBERVALUE(MID(X112, SEARCH("!", X112)+1, SEARCH("+", X112)-SEARCH("!", X112)-1)), Rankings!$A$2:$BK$161, 63, FALSE),0)</f>
        <v>0</v>
      </c>
      <c r="HX112">
        <f>IFERROR(VLOOKUP(_xlfn.NUMBERVALUE(MID(Y112, SEARCH("!", Y112)+1, SEARCH("+", Y112)-SEARCH("!", Y112)-1)), Rankings!$A$2:$BK$161, 63, FALSE),0)</f>
        <v>0</v>
      </c>
      <c r="HY112">
        <f>IFERROR(VLOOKUP(_xlfn.NUMBERVALUE(MID(Z112, SEARCH("!", Z112)+1, SEARCH("+", Z112)-SEARCH("!", Z112)-1)), Rankings!$A$2:$BK$161, 63, FALSE),0)</f>
        <v>0</v>
      </c>
      <c r="HZ112">
        <f>IFERROR(VLOOKUP(_xlfn.NUMBERVALUE(MID(AA112, SEARCH("!", AA112)+1, SEARCH("+", AA112)-SEARCH("!", AA112)-1)), Rankings!$A$2:$BK$161, 63, FALSE),0)</f>
        <v>0</v>
      </c>
      <c r="IA112">
        <f>IFERROR(VLOOKUP(_xlfn.NUMBERVALUE(MID(AB112, SEARCH("!", AB112)+1, SEARCH("+", AB112)-SEARCH("!", AB112)-1)), Rankings!$A$2:$BK$161, 63, FALSE),0)</f>
        <v>0</v>
      </c>
      <c r="IB112">
        <f>IFERROR(VLOOKUP(_xlfn.NUMBERVALUE(MID(AC112, SEARCH("!", AC112)+1, SEARCH("+", AC112)-SEARCH("!", AC112)-1)), Rankings!$A$2:$BK$161, 63, FALSE),0)</f>
        <v>0</v>
      </c>
      <c r="IC112">
        <f>IFERROR(VLOOKUP(_xlfn.NUMBERVALUE(MID(AD112, SEARCH("!", AD112)+1, SEARCH("+", AD112)-SEARCH("!", AD112)-1)), Rankings!$A$2:$BK$161, 63, FALSE),0)</f>
        <v>0</v>
      </c>
      <c r="ID112">
        <f>IFERROR(VLOOKUP(_xlfn.NUMBERVALUE(MID(AE112, SEARCH("!", AE112)+1, SEARCH("+", AE112)-SEARCH("!", AE112)-1)), Rankings!$A$2:$BK$161, 63, FALSE),0)</f>
        <v>0</v>
      </c>
      <c r="IE112">
        <f>IFERROR(VLOOKUP(_xlfn.NUMBERVALUE(MID(AF112, SEARCH("!", AF112)+1, SEARCH("+", AF112)-SEARCH("!", AF112)-1)), Rankings!$A$2:$BK$161, 63, FALSE),0)</f>
        <v>0</v>
      </c>
      <c r="IF112">
        <f>IFERROR(VLOOKUP(_xlfn.NUMBERVALUE(MID(AG112, SEARCH("!", AG112)+1, SEARCH("+", AG112)-SEARCH("!", AG112)-1)), Rankings!$A$2:$BK$161, 63, FALSE),0)</f>
        <v>0</v>
      </c>
      <c r="IG112">
        <f>IFERROR(VLOOKUP(_xlfn.NUMBERVALUE(MID(AH112, SEARCH("!", AH112)+1, SEARCH("+", AH112)-SEARCH("!", AH112)-1)), Rankings!$A$2:$BK$161, 63, FALSE),0)</f>
        <v>0</v>
      </c>
      <c r="IH112">
        <f>IFERROR(VLOOKUP(_xlfn.NUMBERVALUE(MID(AI112, SEARCH("!", AI112)+1, SEARCH("+", AI112)-SEARCH("!", AI112)-1)), Rankings!$A$2:$BK$161, 63, FALSE),0)</f>
        <v>0</v>
      </c>
      <c r="II112">
        <f>IFERROR(VLOOKUP(_xlfn.NUMBERVALUE(MID(AJ112, SEARCH("!", AJ112)+1, SEARCH("+", AJ112)-SEARCH("!", AJ112)-1)), Rankings!$A$2:$BK$161, 63, FALSE),0)</f>
        <v>0</v>
      </c>
      <c r="IJ112">
        <f>IFERROR(VLOOKUP(_xlfn.NUMBERVALUE(MID(AK112, SEARCH("!", AK112)+1, SEARCH("+", AK112)-SEARCH("!", AK112)-1)), Rankings!$A$2:$BK$161, 63, FALSE),0)</f>
        <v>0</v>
      </c>
      <c r="IK112">
        <f>IFERROR(VLOOKUP(_xlfn.NUMBERVALUE(MID(AL112, SEARCH("!", AL112)+1, SEARCH("+", AL112)-SEARCH("!", AL112)-1)), Rankings!$A$2:$BK$161, 63, FALSE),0)</f>
        <v>0</v>
      </c>
      <c r="IL112">
        <f>IFERROR(VLOOKUP(_xlfn.NUMBERVALUE(MID(AM112, SEARCH("!", AM112)+1, SEARCH("+", AM112)-SEARCH("!", AM112)-1)), Rankings!$A$2:$BK$161, 63, FALSE),0)</f>
        <v>0</v>
      </c>
      <c r="IM112">
        <f>IFERROR(VLOOKUP(_xlfn.NUMBERVALUE(MID(AN112, SEARCH("!", AN112)+1, SEARCH("+", AN112)-SEARCH("!", AN112)-1)), Rankings!$A$2:$BK$161, 63, FALSE),0)</f>
        <v>0</v>
      </c>
      <c r="IN112">
        <f>IFERROR(VLOOKUP(_xlfn.NUMBERVALUE(MID(AO112, SEARCH("!", AO112)+1, SEARCH("+", AO112)-SEARCH("!", AO112)-1)), Rankings!$A$2:$BK$161, 63, FALSE),0)</f>
        <v>0</v>
      </c>
      <c r="IO112">
        <f>IFERROR(VLOOKUP(_xlfn.NUMBERVALUE(MID(AP112, SEARCH("!", AP112)+1, SEARCH("+", AP112)-SEARCH("!", AP112)-1)), Rankings!$A$2:$BK$161, 63, FALSE),0)</f>
        <v>0</v>
      </c>
      <c r="IP112">
        <f>IFERROR(VLOOKUP(_xlfn.NUMBERVALUE(MID(AQ112, SEARCH("!", AQ112)+1, SEARCH("+", AQ112)-SEARCH("!", AQ112)-1)), Rankings!$A$2:$BK$161, 63, FALSE),0)</f>
        <v>0</v>
      </c>
      <c r="IQ112">
        <f>IFERROR(VLOOKUP(_xlfn.NUMBERVALUE(MID(AR112, SEARCH("!", AR112)+1, SEARCH("+", AR112)-SEARCH("!", AR112)-1)), Rankings!$A$2:$BK$161, 63, FALSE),0)</f>
        <v>0</v>
      </c>
      <c r="IR112">
        <f>IFERROR(VLOOKUP(_xlfn.NUMBERVALUE(MID(AS112, SEARCH("!", AS112)+1, SEARCH("+", AS112)-SEARCH("!", AS112)-1)), Rankings!$A$2:$BK$161, 63, FALSE),0)</f>
        <v>0</v>
      </c>
      <c r="IS112">
        <f>IFERROR(VLOOKUP(_xlfn.NUMBERVALUE(MID(AT112, SEARCH("!", AT112)+1, SEARCH("+", AT112)-SEARCH("!", AT112)-1)), Rankings!$A$2:$BK$161, 63, FALSE),0)</f>
        <v>0</v>
      </c>
      <c r="IT112">
        <f>IFERROR(VLOOKUP(_xlfn.NUMBERVALUE(MID(AU112, SEARCH("!", AU112)+1, SEARCH("+", AU112)-SEARCH("!", AU112)-1)), Rankings!$A$2:$BK$161, 63, FALSE),0)</f>
        <v>0</v>
      </c>
      <c r="IU112">
        <f>IFERROR(VLOOKUP(_xlfn.NUMBERVALUE(MID(AV112, SEARCH("!", AV112)+1, SEARCH("+", AV112)-SEARCH("!", AV112)-1)), Rankings!$A$2:$BK$161, 63, FALSE),0)</f>
        <v>0</v>
      </c>
      <c r="IV112">
        <f>IFERROR(VLOOKUP(_xlfn.NUMBERVALUE(MID(AW112, SEARCH("!", AW112)+1, SEARCH("+", AW112)-SEARCH("!", AW112)-1)), Rankings!$A$2:$BK$161, 63, FALSE),0)</f>
        <v>0</v>
      </c>
      <c r="IW112">
        <f>IFERROR(VLOOKUP(_xlfn.NUMBERVALUE(MID(AX112, SEARCH("!", AX112)+1, SEARCH("+", AX112)-SEARCH("!", AX112)-1)), Rankings!$A$2:$BK$161, 63, FALSE),0)</f>
        <v>0</v>
      </c>
      <c r="IX112">
        <f>IFERROR(VLOOKUP(_xlfn.NUMBERVALUE(MID(AY112, SEARCH("!", AY112)+1, SEARCH("+", AY112)-SEARCH("!", AY112)-1)), Rankings!$A$2:$BK$161, 63, FALSE),0)</f>
        <v>0</v>
      </c>
      <c r="IY112">
        <f>IFERROR(VLOOKUP(_xlfn.NUMBERVALUE(MID(AZ112, SEARCH("!", AZ112)+1, SEARCH("+", AZ112)-SEARCH("!", AZ112)-1)), Rankings!$A$2:$BK$161, 63, FALSE),0)</f>
        <v>0</v>
      </c>
      <c r="IZ112">
        <f>IFERROR(VLOOKUP(_xlfn.NUMBERVALUE(MID(BA112, SEARCH("!", BA112)+1, SEARCH("+", BA112)-SEARCH("!", BA112)-1)), Rankings!$A$2:$BK$161, 63, FALSE),0)</f>
        <v>0</v>
      </c>
      <c r="JA112">
        <f>IFERROR(VLOOKUP(_xlfn.NUMBERVALUE(MID(BB112, SEARCH("!", BB112)+1, SEARCH("+", BB112)-SEARCH("!", BB112)-1)), Rankings!$A$2:$BK$161, 63, FALSE),0)</f>
        <v>0</v>
      </c>
      <c r="JB112">
        <f>IFERROR(VLOOKUP(_xlfn.NUMBERVALUE(MID(BC112, SEARCH("!", BC112)+1, SEARCH("+", BC112)-SEARCH("!", BC112)-1)), Rankings!$A$2:$BK$161, 63, FALSE),0)</f>
        <v>0</v>
      </c>
      <c r="JC112">
        <f>IFERROR(VLOOKUP(_xlfn.NUMBERVALUE(MID(BD112, SEARCH("!", BD112)+1, SEARCH("+", BD112)-SEARCH("!", BD112)-1)), Rankings!$A$2:$BK$161, 63, FALSE),0)</f>
        <v>0</v>
      </c>
      <c r="JD112">
        <f>IFERROR(VLOOKUP(_xlfn.NUMBERVALUE(MID(BE112, SEARCH("!", BE112)+1, SEARCH("+", BE112)-SEARCH("!", BE112)-1)), Rankings!$A$2:$BK$161, 63, FALSE),0)</f>
        <v>0</v>
      </c>
      <c r="JE112">
        <f>IFERROR(VLOOKUP(_xlfn.NUMBERVALUE(MID(BF112, SEARCH("!", BF112)+1, SEARCH("+", BF112)-SEARCH("!", BF112)-1)), Rankings!$A$2:$BK$161, 63, FALSE),0)</f>
        <v>0</v>
      </c>
      <c r="JF112">
        <f>IFERROR(VLOOKUP(_xlfn.NUMBERVALUE(MID(BG112, SEARCH("!", BG112)+1, SEARCH("+", BG112)-SEARCH("!", BG112)-1)), Rankings!$A$2:$BK$161, 63, FALSE),0)</f>
        <v>0</v>
      </c>
      <c r="JG112">
        <f>IFERROR(VLOOKUP(_xlfn.NUMBERVALUE(MID(BH112, SEARCH("!", BH112)+1, SEARCH("+", BH112)-SEARCH("!", BH112)-1)), Rankings!$A$2:$BK$161, 63, FALSE),0)</f>
        <v>0</v>
      </c>
      <c r="JH112">
        <f>IFERROR(VLOOKUP(_xlfn.NUMBERVALUE(MID(BI112, SEARCH("!", BI112)+1, SEARCH("+", BI112)-SEARCH("!", BI112)-1)), Rankings!$A$2:$BK$161, 63, FALSE),0)</f>
        <v>0</v>
      </c>
      <c r="JI112">
        <f>IFERROR(VLOOKUP(_xlfn.NUMBERVALUE(MID(BJ112, SEARCH("!", BJ112)+1, SEARCH("+", BJ112)-SEARCH("!", BJ112)-1)), Rankings!$A$2:$BK$161, 63, FALSE),0)</f>
        <v>0</v>
      </c>
      <c r="JJ112">
        <f>IFERROR(VLOOKUP(_xlfn.NUMBERVALUE(MID(BK112, SEARCH("!", BK112)+1, SEARCH("+", BK112)-SEARCH("!", BK112)-1)), Rankings!$A$2:$BK$161, 63, FALSE),0)</f>
        <v>0</v>
      </c>
      <c r="JK112">
        <f>IFERROR(VLOOKUP(_xlfn.NUMBERVALUE(MID(BL112, SEARCH("!", BL112)+1, SEARCH("+", BL112)-SEARCH("!", BL112)-1)), Rankings!$A$2:$BK$161, 63, FALSE),0)</f>
        <v>0</v>
      </c>
      <c r="JL112">
        <f>IFERROR(VLOOKUP(_xlfn.NUMBERVALUE(MID(BM112, SEARCH("!", BM112)+1, SEARCH("+", BM112)-SEARCH("!", BM112)-1)), Rankings!$A$2:$BK$161, 63, FALSE),0)</f>
        <v>0</v>
      </c>
      <c r="JM112">
        <f>IFERROR(VLOOKUP(_xlfn.NUMBERVALUE(MID(BN112, SEARCH("!", BN112)+1, SEARCH("+", BN112)-SEARCH("!", BN112)-1)), Rankings!$A$2:$BK$161, 63, FALSE),0)</f>
        <v>0</v>
      </c>
      <c r="JN112">
        <f>IFERROR(VLOOKUP(_xlfn.NUMBERVALUE(MID(BO112, SEARCH("!", BO112)+1, SEARCH("+", BO112)-SEARCH("!", BO112)-1)), Rankings!$A$2:$BK$161, 63, FALSE),0)</f>
        <v>0</v>
      </c>
      <c r="JO112">
        <f>IFERROR(VLOOKUP(_xlfn.NUMBERVALUE(MID(BP112, SEARCH("!", BP112)+1, SEARCH("+", BP112)-SEARCH("!", BP112)-1)), Rankings!$A$2:$BK$161, 63, FALSE),0)</f>
        <v>0</v>
      </c>
      <c r="JP112">
        <f>IFERROR(VLOOKUP(_xlfn.NUMBERVALUE(MID(BQ112, SEARCH("!", BQ112)+1, SEARCH("+", BQ112)-SEARCH("!", BQ112)-1)), Rankings!$A$2:$BK$161, 63, FALSE),0)</f>
        <v>0</v>
      </c>
      <c r="JQ112">
        <f>IFERROR(VLOOKUP(_xlfn.NUMBERVALUE(MID(BR112, SEARCH("!", BR112)+1, SEARCH("+", BR112)-SEARCH("!", BR112)-1)), Rankings!$A$2:$BK$161, 63, FALSE),0)</f>
        <v>0</v>
      </c>
      <c r="JR112">
        <f>IFERROR(VLOOKUP(_xlfn.NUMBERVALUE(MID(BS112, SEARCH("!", BS112)+1, SEARCH("+", BS112)-SEARCH("!", BS112)-1)), Rankings!$A$2:$BK$161, 63, FALSE),0)</f>
        <v>0</v>
      </c>
      <c r="JS112">
        <f>IFERROR(VLOOKUP(_xlfn.NUMBERVALUE(MID(BT112, SEARCH("!", BT112)+1, SEARCH("+", BT112)-SEARCH("!", BT112)-1)), Rankings!$A$2:$BK$161, 63, FALSE),0)</f>
        <v>0</v>
      </c>
      <c r="JT112">
        <f>IFERROR(VLOOKUP(_xlfn.NUMBERVALUE(MID(BU112, SEARCH("!", BU112)+1, SEARCH("+", BU112)-SEARCH("!", BU112)-1)), Rankings!$A$2:$BK$161, 63, FALSE),0)</f>
        <v>0</v>
      </c>
      <c r="JU112">
        <f>IFERROR(VLOOKUP(_xlfn.NUMBERVALUE(MID(BV112, SEARCH("!", BV112)+1, SEARCH("+", BV112)-SEARCH("!", BV112)-1)), Rankings!$A$2:$BK$161, 63, FALSE),0)</f>
        <v>0</v>
      </c>
      <c r="JV112">
        <f>IFERROR(VLOOKUP(_xlfn.NUMBERVALUE(MID(BW112, SEARCH("!", BW112)+1, SEARCH("+", BW112)-SEARCH("!", BW112)-1)), Rankings!$A$2:$BK$161, 63, FALSE),0)</f>
        <v>0</v>
      </c>
      <c r="JW112">
        <f>IFERROR(VLOOKUP(_xlfn.NUMBERVALUE(MID(BX112, SEARCH("!", BX112)+1, SEARCH("+", BX112)-SEARCH("!", BX112)-1)), Rankings!$A$2:$BK$161, 63, FALSE),0)</f>
        <v>0</v>
      </c>
      <c r="JX112">
        <f>IFERROR(VLOOKUP(_xlfn.NUMBERVALUE(MID(BY112, SEARCH("!", BY112)+1, SEARCH("+", BY112)-SEARCH("!", BY112)-1)), Rankings!$A$2:$BK$161, 63, FALSE),0)</f>
        <v>0</v>
      </c>
      <c r="JY112">
        <f>IFERROR(VLOOKUP(_xlfn.NUMBERVALUE(MID(BZ112, SEARCH("!", BZ112)+1, SEARCH("+", BZ112)-SEARCH("!", BZ112)-1)), Rankings!$A$2:$BK$161, 63, FALSE),0)</f>
        <v>0</v>
      </c>
      <c r="JZ112">
        <f>IFERROR(VLOOKUP(_xlfn.NUMBERVALUE(MID(CA112, SEARCH("!", CA112)+1, SEARCH("+", CA112)-SEARCH("!", CA112)-1)), Rankings!$A$2:$BK$161, 63, FALSE),0)</f>
        <v>0</v>
      </c>
      <c r="KA112">
        <f>IFERROR(VLOOKUP(_xlfn.NUMBERVALUE(MID(CB112, SEARCH("!", CB112)+1, SEARCH("+", CB112)-SEARCH("!", CB112)-1)), Rankings!$A$2:$BK$161, 63, FALSE),0)</f>
        <v>0</v>
      </c>
      <c r="KB112">
        <f>IFERROR(VLOOKUP(_xlfn.NUMBERVALUE(MID(CC112, SEARCH("!", CC112)+1, SEARCH("+", CC112)-SEARCH("!", CC112)-1)), Rankings!$A$2:$BK$161, 63, FALSE),0)</f>
        <v>0</v>
      </c>
      <c r="KC112">
        <f>IFERROR(VLOOKUP(_xlfn.NUMBERVALUE(MID(CD112, SEARCH("!", CD112)+1, SEARCH("+", CD112)-SEARCH("!", CD112)-1)), Rankings!$A$2:$BK$161, 63, FALSE),0)</f>
        <v>0</v>
      </c>
      <c r="KD112">
        <f>IFERROR(VLOOKUP(_xlfn.NUMBERVALUE(MID(CE112, SEARCH("!", CE112)+1, SEARCH("+", CE112)-SEARCH("!", CE112)-1)), Rankings!$A$2:$BK$161, 63, FALSE),0)</f>
        <v>0</v>
      </c>
      <c r="KE112">
        <f>IFERROR(VLOOKUP(_xlfn.NUMBERVALUE(MID(CF112, SEARCH("!", CF112)+1, SEARCH("+", CF112)-SEARCH("!", CF112)-1)), Rankings!$A$2:$BK$161, 63, FALSE),0)</f>
        <v>0</v>
      </c>
      <c r="KF112">
        <f>IFERROR(VLOOKUP(_xlfn.NUMBERVALUE(MID(CG112, SEARCH("!", CG112)+1, SEARCH("+", CG112)-SEARCH("!", CG112)-1)), Rankings!$A$2:$BK$161, 63, FALSE),0)</f>
        <v>0</v>
      </c>
      <c r="KG112">
        <f>IFERROR(VLOOKUP(_xlfn.NUMBERVALUE(MID(CH112, SEARCH("!", CH112)+1, SEARCH("+", CH112)-SEARCH("!", CH112)-1)), Rankings!$A$2:$BK$161, 63, FALSE),0)</f>
        <v>0</v>
      </c>
      <c r="KH112">
        <f>IFERROR(VLOOKUP(_xlfn.NUMBERVALUE(MID(CI112, SEARCH("!", CI112)+1, SEARCH("+", CI112)-SEARCH("!", CI112)-1)), Rankings!$A$2:$BK$161, 63, FALSE),0)</f>
        <v>0</v>
      </c>
      <c r="KI112">
        <f>IFERROR(VLOOKUP(_xlfn.NUMBERVALUE(MID(CJ112, SEARCH("!", CJ112)+1, SEARCH("+", CJ112)-SEARCH("!", CJ112)-1)), Rankings!$A$2:$BK$161, 63, FALSE),0)</f>
        <v>0</v>
      </c>
      <c r="KJ112">
        <f>IFERROR(VLOOKUP(_xlfn.NUMBERVALUE(MID(CK112, SEARCH("!", CK112)+1, SEARCH("+", CK112)-SEARCH("!", CK112)-1)), Rankings!$A$2:$BK$161, 63, FALSE),0)</f>
        <v>0</v>
      </c>
      <c r="KK112">
        <f>IFERROR(VLOOKUP(_xlfn.NUMBERVALUE(MID(CL112, SEARCH("!", CL112)+1, SEARCH("+", CL112)-SEARCH("!", CL112)-1)), Rankings!$A$2:$BK$161, 63, FALSE),0)</f>
        <v>0</v>
      </c>
      <c r="KL112">
        <f>IFERROR(VLOOKUP(_xlfn.NUMBERVALUE(MID(CM112, SEARCH("!", CM112)+1, SEARCH("+", CM112)-SEARCH("!", CM112)-1)), Rankings!$A$2:$BK$161, 63, FALSE),0)</f>
        <v>0</v>
      </c>
      <c r="KM112">
        <f>IFERROR(VLOOKUP(_xlfn.NUMBERVALUE(MID(CN112, SEARCH("!", CN112)+1, SEARCH("+", CN112)-SEARCH("!", CN112)-1)), Rankings!$A$2:$BK$161, 63, FALSE),0)</f>
        <v>0</v>
      </c>
      <c r="KN112">
        <f>IFERROR(VLOOKUP(_xlfn.NUMBERVALUE(MID(CO112, SEARCH("!", CO112)+1, SEARCH("+", CO112)-SEARCH("!", CO112)-1)), Rankings!$A$2:$BK$161, 63, FALSE),0)</f>
        <v>0</v>
      </c>
      <c r="KO112">
        <f>IFERROR(VLOOKUP(_xlfn.NUMBERVALUE(MID(CP112, SEARCH("!", CP112)+1, SEARCH("+", CP112)-SEARCH("!", CP112)-1)), Rankings!$A$2:$BK$161, 63, FALSE),0)</f>
        <v>0</v>
      </c>
      <c r="KP112">
        <f>IFERROR(VLOOKUP(_xlfn.NUMBERVALUE(MID(CQ112, SEARCH("!", CQ112)+1, SEARCH("+", CQ112)-SEARCH("!", CQ112)-1)), Rankings!$A$2:$BK$161, 63, FALSE),0)</f>
        <v>0</v>
      </c>
      <c r="KQ112">
        <f>IFERROR(VLOOKUP(_xlfn.NUMBERVALUE(MID(CR112, SEARCH("!", CR112)+1, SEARCH("+", CR112)-SEARCH("!", CR112)-1)), Rankings!$A$2:$BK$161, 63, FALSE),0)</f>
        <v>0</v>
      </c>
      <c r="KS112" s="4">
        <f t="shared" si="2867"/>
        <v>142</v>
      </c>
      <c r="KT112" s="4">
        <f t="shared" si="2868"/>
        <v>62</v>
      </c>
      <c r="KU112" s="4">
        <f t="shared" si="2869"/>
        <v>146</v>
      </c>
      <c r="KV112" s="4">
        <f t="shared" si="2870"/>
        <v>0</v>
      </c>
      <c r="KY112" s="4">
        <f t="shared" si="2871"/>
        <v>350</v>
      </c>
      <c r="KZ112" s="4"/>
      <c r="LB112">
        <f t="shared" si="2872"/>
        <v>18</v>
      </c>
      <c r="LC112">
        <f t="shared" si="2873"/>
        <v>30</v>
      </c>
      <c r="LD112">
        <f t="shared" si="2874"/>
        <v>27</v>
      </c>
      <c r="LE112">
        <f t="shared" si="2875"/>
        <v>38</v>
      </c>
      <c r="LF112">
        <f t="shared" si="2876"/>
        <v>40</v>
      </c>
      <c r="LG112">
        <f t="shared" si="2877"/>
        <v>38</v>
      </c>
      <c r="LH112">
        <f t="shared" si="2878"/>
        <v>44</v>
      </c>
      <c r="LI112">
        <f t="shared" si="2879"/>
        <v>18</v>
      </c>
      <c r="LJ112">
        <f t="shared" si="2880"/>
        <v>29</v>
      </c>
      <c r="LK112">
        <f t="shared" si="2881"/>
        <v>34</v>
      </c>
      <c r="LL112">
        <f t="shared" si="2882"/>
        <v>34</v>
      </c>
      <c r="LM112">
        <f t="shared" si="2883"/>
        <v>0</v>
      </c>
      <c r="LN112">
        <f t="shared" si="2884"/>
        <v>0</v>
      </c>
      <c r="LO112">
        <f t="shared" si="2885"/>
        <v>0</v>
      </c>
      <c r="LP112">
        <f t="shared" si="2886"/>
        <v>0</v>
      </c>
      <c r="LQ112">
        <f t="shared" si="2887"/>
        <v>0</v>
      </c>
      <c r="LR112">
        <f t="shared" si="2888"/>
        <v>0</v>
      </c>
      <c r="LS112">
        <f t="shared" si="2889"/>
        <v>0</v>
      </c>
      <c r="LT112">
        <f t="shared" si="2890"/>
        <v>0</v>
      </c>
      <c r="LU112">
        <f t="shared" si="2891"/>
        <v>0</v>
      </c>
      <c r="LV112">
        <f t="shared" si="2892"/>
        <v>0</v>
      </c>
      <c r="LW112">
        <f t="shared" si="2893"/>
        <v>0</v>
      </c>
      <c r="LX112">
        <f t="shared" si="2894"/>
        <v>0</v>
      </c>
      <c r="LY112">
        <f t="shared" si="2895"/>
        <v>0</v>
      </c>
      <c r="LZ112">
        <f t="shared" si="2896"/>
        <v>0</v>
      </c>
      <c r="MA112">
        <f t="shared" si="2897"/>
        <v>0</v>
      </c>
      <c r="MB112">
        <f t="shared" si="2898"/>
        <v>0</v>
      </c>
      <c r="MC112">
        <f t="shared" si="2899"/>
        <v>0</v>
      </c>
      <c r="MD112">
        <f t="shared" si="2900"/>
        <v>0</v>
      </c>
      <c r="ME112">
        <f t="shared" si="2901"/>
        <v>0</v>
      </c>
      <c r="MF112">
        <f t="shared" si="2902"/>
        <v>0</v>
      </c>
      <c r="MG112">
        <f t="shared" si="2903"/>
        <v>0</v>
      </c>
      <c r="MH112">
        <f t="shared" si="2904"/>
        <v>0</v>
      </c>
      <c r="MI112">
        <f t="shared" si="2905"/>
        <v>0</v>
      </c>
      <c r="MJ112">
        <f t="shared" si="2906"/>
        <v>0</v>
      </c>
      <c r="MK112">
        <f t="shared" si="2907"/>
        <v>0</v>
      </c>
      <c r="ML112">
        <f t="shared" si="2908"/>
        <v>0</v>
      </c>
      <c r="MM112">
        <f t="shared" si="2909"/>
        <v>0</v>
      </c>
      <c r="MN112">
        <f t="shared" si="2910"/>
        <v>0</v>
      </c>
      <c r="MO112">
        <f t="shared" si="2911"/>
        <v>0</v>
      </c>
      <c r="MP112">
        <f t="shared" si="2912"/>
        <v>0</v>
      </c>
      <c r="MQ112">
        <f t="shared" si="2913"/>
        <v>0</v>
      </c>
      <c r="MR112">
        <f t="shared" si="2914"/>
        <v>0</v>
      </c>
      <c r="MS112">
        <f t="shared" si="2915"/>
        <v>0</v>
      </c>
      <c r="MT112">
        <f t="shared" si="2916"/>
        <v>0</v>
      </c>
      <c r="MU112">
        <f t="shared" si="2917"/>
        <v>0</v>
      </c>
      <c r="MV112">
        <f t="shared" si="2918"/>
        <v>0</v>
      </c>
      <c r="MW112">
        <f t="shared" si="2919"/>
        <v>0</v>
      </c>
      <c r="MX112">
        <f t="shared" si="2920"/>
        <v>0</v>
      </c>
      <c r="MY112">
        <f t="shared" si="2921"/>
        <v>0</v>
      </c>
      <c r="MZ112">
        <f t="shared" si="2922"/>
        <v>0</v>
      </c>
      <c r="NA112">
        <f t="shared" si="2923"/>
        <v>0</v>
      </c>
      <c r="NB112">
        <f t="shared" si="2924"/>
        <v>0</v>
      </c>
      <c r="NC112">
        <f t="shared" si="2925"/>
        <v>0</v>
      </c>
      <c r="ND112">
        <f t="shared" si="2926"/>
        <v>0</v>
      </c>
      <c r="NE112">
        <f t="shared" si="2927"/>
        <v>0</v>
      </c>
      <c r="NF112">
        <f t="shared" si="2928"/>
        <v>0</v>
      </c>
      <c r="NG112">
        <f t="shared" si="2929"/>
        <v>0</v>
      </c>
      <c r="NH112">
        <f t="shared" si="2930"/>
        <v>0</v>
      </c>
      <c r="NI112">
        <f t="shared" si="2931"/>
        <v>0</v>
      </c>
      <c r="NJ112">
        <f t="shared" si="2932"/>
        <v>0</v>
      </c>
      <c r="NK112">
        <f t="shared" si="2933"/>
        <v>0</v>
      </c>
      <c r="NL112">
        <f t="shared" si="2934"/>
        <v>0</v>
      </c>
      <c r="NM112">
        <f t="shared" si="2935"/>
        <v>0</v>
      </c>
      <c r="NN112">
        <f t="shared" si="2936"/>
        <v>0</v>
      </c>
      <c r="NO112">
        <f t="shared" si="2937"/>
        <v>0</v>
      </c>
      <c r="NP112">
        <f t="shared" si="2938"/>
        <v>0</v>
      </c>
      <c r="NQ112">
        <f t="shared" si="2939"/>
        <v>0</v>
      </c>
      <c r="NR112">
        <f t="shared" si="2940"/>
        <v>0</v>
      </c>
      <c r="NS112">
        <f t="shared" si="2941"/>
        <v>0</v>
      </c>
      <c r="NT112">
        <f t="shared" si="2942"/>
        <v>0</v>
      </c>
      <c r="NU112">
        <f t="shared" si="2943"/>
        <v>0</v>
      </c>
      <c r="NV112">
        <f t="shared" si="2944"/>
        <v>0</v>
      </c>
      <c r="NW112">
        <f t="shared" si="2945"/>
        <v>0</v>
      </c>
      <c r="NX112">
        <f t="shared" si="2946"/>
        <v>0</v>
      </c>
      <c r="NY112">
        <f t="shared" si="2947"/>
        <v>0</v>
      </c>
      <c r="NZ112">
        <f t="shared" si="2948"/>
        <v>0</v>
      </c>
      <c r="OA112">
        <f t="shared" si="2949"/>
        <v>0</v>
      </c>
      <c r="OB112">
        <f t="shared" si="2950"/>
        <v>0</v>
      </c>
      <c r="OC112">
        <f t="shared" si="2951"/>
        <v>0</v>
      </c>
      <c r="OD112">
        <f t="shared" si="2952"/>
        <v>0</v>
      </c>
      <c r="OE112">
        <f t="shared" si="2953"/>
        <v>0</v>
      </c>
      <c r="OF112">
        <f t="shared" si="2954"/>
        <v>0</v>
      </c>
      <c r="OG112">
        <f t="shared" si="2955"/>
        <v>0</v>
      </c>
      <c r="OH112">
        <f t="shared" si="2956"/>
        <v>0</v>
      </c>
      <c r="OJ112" s="4">
        <f t="shared" si="2957"/>
        <v>176</v>
      </c>
      <c r="OK112" s="4">
        <f t="shared" si="2958"/>
        <v>97</v>
      </c>
      <c r="OL112" s="4">
        <f t="shared" si="2959"/>
        <v>163</v>
      </c>
      <c r="OM112" s="4">
        <f t="shared" si="2960"/>
        <v>0</v>
      </c>
      <c r="OP112" s="4">
        <f t="shared" si="2961"/>
        <v>436</v>
      </c>
      <c r="OQ112" s="4"/>
      <c r="OS112">
        <f t="shared" si="2962"/>
        <v>23</v>
      </c>
      <c r="OT112">
        <f t="shared" si="2963"/>
        <v>40</v>
      </c>
      <c r="OU112">
        <f t="shared" si="2964"/>
        <v>58</v>
      </c>
      <c r="OV112">
        <f t="shared" si="2965"/>
        <v>33</v>
      </c>
      <c r="OW112">
        <f t="shared" si="2966"/>
        <v>31</v>
      </c>
      <c r="OX112">
        <f t="shared" si="2967"/>
        <v>32</v>
      </c>
      <c r="OY112">
        <f t="shared" si="2968"/>
        <v>45</v>
      </c>
      <c r="OZ112">
        <f t="shared" si="2969"/>
        <v>52</v>
      </c>
      <c r="PA112">
        <f t="shared" si="2970"/>
        <v>23</v>
      </c>
      <c r="PB112">
        <f t="shared" si="2971"/>
        <v>62</v>
      </c>
      <c r="PC112">
        <f t="shared" si="2972"/>
        <v>37</v>
      </c>
      <c r="PD112">
        <f t="shared" si="2973"/>
        <v>0</v>
      </c>
      <c r="PE112">
        <f t="shared" si="2974"/>
        <v>0</v>
      </c>
      <c r="PF112">
        <f t="shared" si="2975"/>
        <v>0</v>
      </c>
      <c r="PG112">
        <f t="shared" si="2976"/>
        <v>0</v>
      </c>
      <c r="PH112">
        <f t="shared" si="2977"/>
        <v>0</v>
      </c>
      <c r="PI112">
        <f t="shared" si="2978"/>
        <v>0</v>
      </c>
      <c r="PJ112">
        <f t="shared" si="2979"/>
        <v>0</v>
      </c>
      <c r="PK112">
        <f t="shared" si="2980"/>
        <v>0</v>
      </c>
      <c r="PL112">
        <f t="shared" si="2981"/>
        <v>0</v>
      </c>
      <c r="PM112">
        <f t="shared" si="2982"/>
        <v>0</v>
      </c>
      <c r="PN112">
        <f t="shared" si="2983"/>
        <v>0</v>
      </c>
      <c r="PO112">
        <f t="shared" si="2984"/>
        <v>0</v>
      </c>
      <c r="PP112">
        <f t="shared" si="2985"/>
        <v>0</v>
      </c>
      <c r="PQ112">
        <f t="shared" si="2986"/>
        <v>0</v>
      </c>
      <c r="PR112">
        <f t="shared" si="2987"/>
        <v>0</v>
      </c>
      <c r="PS112">
        <f t="shared" si="2988"/>
        <v>0</v>
      </c>
      <c r="PT112">
        <f t="shared" si="2989"/>
        <v>0</v>
      </c>
      <c r="PU112">
        <f t="shared" si="2990"/>
        <v>0</v>
      </c>
      <c r="PV112">
        <f t="shared" si="2991"/>
        <v>0</v>
      </c>
      <c r="PW112">
        <f t="shared" si="2992"/>
        <v>0</v>
      </c>
      <c r="PX112">
        <f t="shared" si="2993"/>
        <v>0</v>
      </c>
      <c r="PY112">
        <f t="shared" si="2994"/>
        <v>0</v>
      </c>
      <c r="PZ112">
        <f t="shared" si="2995"/>
        <v>0</v>
      </c>
      <c r="QA112">
        <f t="shared" si="2996"/>
        <v>0</v>
      </c>
      <c r="QB112">
        <f t="shared" si="2997"/>
        <v>0</v>
      </c>
      <c r="QC112">
        <f t="shared" si="2998"/>
        <v>0</v>
      </c>
      <c r="QD112">
        <f t="shared" si="2999"/>
        <v>0</v>
      </c>
      <c r="QE112">
        <f t="shared" si="3000"/>
        <v>0</v>
      </c>
      <c r="QF112">
        <f t="shared" si="3001"/>
        <v>0</v>
      </c>
      <c r="QG112">
        <f t="shared" si="3002"/>
        <v>0</v>
      </c>
      <c r="QH112">
        <f t="shared" si="3003"/>
        <v>0</v>
      </c>
      <c r="QI112">
        <f t="shared" si="3004"/>
        <v>0</v>
      </c>
      <c r="QJ112">
        <f t="shared" si="3005"/>
        <v>0</v>
      </c>
      <c r="QK112">
        <f t="shared" si="3006"/>
        <v>0</v>
      </c>
      <c r="QL112">
        <f t="shared" si="3007"/>
        <v>0</v>
      </c>
      <c r="QM112">
        <f t="shared" si="3008"/>
        <v>0</v>
      </c>
      <c r="QN112">
        <f t="shared" si="3009"/>
        <v>0</v>
      </c>
      <c r="QO112">
        <f t="shared" si="3010"/>
        <v>0</v>
      </c>
      <c r="QP112">
        <f t="shared" si="3011"/>
        <v>0</v>
      </c>
      <c r="QQ112">
        <f t="shared" si="3012"/>
        <v>0</v>
      </c>
      <c r="QR112">
        <f t="shared" si="3013"/>
        <v>0</v>
      </c>
      <c r="QS112">
        <f t="shared" si="3014"/>
        <v>0</v>
      </c>
      <c r="QT112">
        <f t="shared" si="3015"/>
        <v>0</v>
      </c>
      <c r="QU112">
        <f t="shared" si="3016"/>
        <v>0</v>
      </c>
      <c r="QV112">
        <f t="shared" si="3017"/>
        <v>0</v>
      </c>
      <c r="QW112">
        <f t="shared" si="3018"/>
        <v>0</v>
      </c>
      <c r="QX112">
        <f t="shared" si="3019"/>
        <v>0</v>
      </c>
      <c r="QY112">
        <f t="shared" si="3020"/>
        <v>0</v>
      </c>
      <c r="QZ112">
        <f t="shared" si="3021"/>
        <v>0</v>
      </c>
      <c r="RA112">
        <f t="shared" si="3022"/>
        <v>0</v>
      </c>
      <c r="RB112">
        <f t="shared" si="3023"/>
        <v>0</v>
      </c>
      <c r="RC112">
        <f t="shared" si="3024"/>
        <v>0</v>
      </c>
      <c r="RD112">
        <f t="shared" si="3025"/>
        <v>0</v>
      </c>
      <c r="RE112">
        <f t="shared" si="3026"/>
        <v>0</v>
      </c>
      <c r="RF112">
        <f t="shared" si="3027"/>
        <v>0</v>
      </c>
      <c r="RG112">
        <f t="shared" si="3028"/>
        <v>0</v>
      </c>
      <c r="RH112">
        <f t="shared" si="3029"/>
        <v>0</v>
      </c>
      <c r="RI112">
        <f t="shared" si="3030"/>
        <v>0</v>
      </c>
      <c r="RJ112">
        <f t="shared" si="3031"/>
        <v>0</v>
      </c>
      <c r="RK112">
        <f t="shared" si="3032"/>
        <v>0</v>
      </c>
      <c r="RL112">
        <f t="shared" si="3033"/>
        <v>0</v>
      </c>
      <c r="RM112">
        <f t="shared" si="3034"/>
        <v>0</v>
      </c>
      <c r="RN112">
        <f t="shared" si="3035"/>
        <v>0</v>
      </c>
      <c r="RO112">
        <f t="shared" si="3036"/>
        <v>0</v>
      </c>
      <c r="RP112">
        <f t="shared" si="3037"/>
        <v>0</v>
      </c>
      <c r="RQ112">
        <f t="shared" si="3038"/>
        <v>0</v>
      </c>
      <c r="RR112">
        <f t="shared" si="3039"/>
        <v>0</v>
      </c>
      <c r="RS112">
        <f t="shared" si="3040"/>
        <v>0</v>
      </c>
      <c r="RT112">
        <f t="shared" si="3041"/>
        <v>0</v>
      </c>
      <c r="RU112">
        <f t="shared" si="3042"/>
        <v>0</v>
      </c>
      <c r="RV112">
        <f t="shared" si="3043"/>
        <v>0</v>
      </c>
      <c r="RW112">
        <f t="shared" si="3044"/>
        <v>0</v>
      </c>
      <c r="RX112">
        <f t="shared" si="3045"/>
        <v>0</v>
      </c>
      <c r="RY112">
        <f t="shared" si="3046"/>
        <v>0</v>
      </c>
      <c r="SA112" s="4">
        <f t="shared" si="3047"/>
        <v>19.939999999999998</v>
      </c>
      <c r="SB112" s="4">
        <f t="shared" si="3048"/>
        <v>6.3100000000000005</v>
      </c>
      <c r="SC112" s="4">
        <f t="shared" si="3049"/>
        <v>16.52</v>
      </c>
      <c r="SD112" s="4">
        <f t="shared" si="3050"/>
        <v>0</v>
      </c>
      <c r="SF112" s="4">
        <f t="shared" si="3051"/>
        <v>42.769999999999996</v>
      </c>
      <c r="SI112">
        <f t="shared" si="3052"/>
        <v>3.2</v>
      </c>
      <c r="SJ112">
        <f t="shared" si="3053"/>
        <v>4.67</v>
      </c>
      <c r="SK112">
        <f t="shared" si="3054"/>
        <v>4.4000000000000004</v>
      </c>
      <c r="SL112">
        <f t="shared" si="3055"/>
        <v>4.83</v>
      </c>
      <c r="SM112">
        <f t="shared" si="3056"/>
        <v>4.13</v>
      </c>
      <c r="SN112">
        <f t="shared" si="3057"/>
        <v>5.17</v>
      </c>
      <c r="SO112">
        <f t="shared" si="3058"/>
        <v>3.64</v>
      </c>
      <c r="SP112">
        <f t="shared" si="3059"/>
        <v>2.67</v>
      </c>
      <c r="SQ112">
        <f t="shared" si="3060"/>
        <v>2.5</v>
      </c>
      <c r="SR112">
        <f t="shared" si="3061"/>
        <v>4</v>
      </c>
      <c r="SS112">
        <f t="shared" si="3062"/>
        <v>3.56</v>
      </c>
      <c r="ST112" t="str">
        <f t="shared" si="3063"/>
        <v>0</v>
      </c>
      <c r="SU112" t="str">
        <f t="shared" si="3064"/>
        <v>0</v>
      </c>
      <c r="SV112" t="str">
        <f t="shared" si="3065"/>
        <v>0</v>
      </c>
      <c r="SW112" t="str">
        <f t="shared" si="3066"/>
        <v>0</v>
      </c>
      <c r="SX112" t="str">
        <f t="shared" si="3067"/>
        <v>0</v>
      </c>
      <c r="SY112" t="str">
        <f t="shared" si="3068"/>
        <v>0</v>
      </c>
      <c r="SZ112" t="str">
        <f t="shared" si="3069"/>
        <v>0</v>
      </c>
      <c r="TA112" t="str">
        <f t="shared" si="3070"/>
        <v>0</v>
      </c>
      <c r="TB112" t="str">
        <f t="shared" si="3071"/>
        <v>0</v>
      </c>
      <c r="TC112" t="str">
        <f t="shared" si="3072"/>
        <v>0</v>
      </c>
      <c r="TD112" t="str">
        <f t="shared" si="3073"/>
        <v>0</v>
      </c>
      <c r="TE112" t="str">
        <f t="shared" si="3074"/>
        <v>0</v>
      </c>
      <c r="TF112" t="str">
        <f t="shared" si="3075"/>
        <v>0</v>
      </c>
      <c r="TG112" t="str">
        <f t="shared" si="3076"/>
        <v>0</v>
      </c>
      <c r="TH112" t="str">
        <f t="shared" si="3077"/>
        <v>0</v>
      </c>
      <c r="TI112" t="str">
        <f t="shared" si="3078"/>
        <v>0</v>
      </c>
      <c r="TJ112" t="str">
        <f t="shared" si="3079"/>
        <v>0</v>
      </c>
      <c r="TK112" t="str">
        <f t="shared" si="3080"/>
        <v>0</v>
      </c>
      <c r="TL112" t="str">
        <f t="shared" si="3081"/>
        <v>0</v>
      </c>
      <c r="TM112" t="str">
        <f t="shared" si="3082"/>
        <v>0</v>
      </c>
      <c r="TN112" t="str">
        <f t="shared" si="3083"/>
        <v>0</v>
      </c>
      <c r="TO112" t="str">
        <f t="shared" si="3084"/>
        <v>0</v>
      </c>
      <c r="TP112" t="str">
        <f t="shared" si="3085"/>
        <v>0</v>
      </c>
      <c r="TQ112" t="str">
        <f t="shared" si="3086"/>
        <v>0</v>
      </c>
      <c r="TR112" t="str">
        <f t="shared" si="3087"/>
        <v>0</v>
      </c>
      <c r="TS112" t="str">
        <f t="shared" si="3088"/>
        <v>0</v>
      </c>
      <c r="TT112" t="str">
        <f t="shared" si="3089"/>
        <v>0</v>
      </c>
      <c r="TU112" t="str">
        <f t="shared" si="3090"/>
        <v>0</v>
      </c>
      <c r="TV112" t="str">
        <f t="shared" si="3091"/>
        <v>0</v>
      </c>
      <c r="TW112" t="str">
        <f t="shared" si="3092"/>
        <v>0</v>
      </c>
      <c r="TX112" t="str">
        <f t="shared" si="3093"/>
        <v>0</v>
      </c>
      <c r="TY112" t="str">
        <f t="shared" si="3094"/>
        <v>0</v>
      </c>
      <c r="TZ112" t="str">
        <f t="shared" si="3095"/>
        <v>0</v>
      </c>
      <c r="UA112" t="str">
        <f t="shared" si="3096"/>
        <v>0</v>
      </c>
      <c r="UB112" t="str">
        <f t="shared" si="3097"/>
        <v>0</v>
      </c>
      <c r="UC112" t="str">
        <f t="shared" si="3098"/>
        <v>0</v>
      </c>
      <c r="UD112" t="str">
        <f t="shared" si="3099"/>
        <v>0</v>
      </c>
      <c r="UE112" t="str">
        <f t="shared" si="3100"/>
        <v>0</v>
      </c>
      <c r="UF112" t="str">
        <f t="shared" si="3101"/>
        <v>0</v>
      </c>
      <c r="UG112" t="str">
        <f t="shared" si="3102"/>
        <v>0</v>
      </c>
      <c r="UH112" t="str">
        <f t="shared" si="3103"/>
        <v>0</v>
      </c>
      <c r="UI112" t="str">
        <f t="shared" si="3104"/>
        <v>0</v>
      </c>
      <c r="UJ112" t="str">
        <f t="shared" si="3105"/>
        <v>0</v>
      </c>
      <c r="UK112" t="str">
        <f t="shared" si="3106"/>
        <v>0</v>
      </c>
      <c r="UL112" t="str">
        <f t="shared" si="3107"/>
        <v>0</v>
      </c>
      <c r="UM112" t="str">
        <f t="shared" si="3108"/>
        <v>0</v>
      </c>
      <c r="UN112" t="str">
        <f t="shared" si="3109"/>
        <v>0</v>
      </c>
      <c r="UO112" t="str">
        <f t="shared" si="3110"/>
        <v>0</v>
      </c>
      <c r="UP112" t="str">
        <f t="shared" si="3111"/>
        <v>0</v>
      </c>
      <c r="UQ112" t="str">
        <f t="shared" si="3112"/>
        <v>0</v>
      </c>
      <c r="UR112" t="str">
        <f t="shared" si="3113"/>
        <v>0</v>
      </c>
      <c r="US112" t="str">
        <f t="shared" si="3114"/>
        <v>0</v>
      </c>
      <c r="UT112" t="str">
        <f t="shared" si="3115"/>
        <v>0</v>
      </c>
      <c r="UU112" t="str">
        <f t="shared" si="3116"/>
        <v>0</v>
      </c>
      <c r="UV112" t="str">
        <f t="shared" si="3117"/>
        <v>0</v>
      </c>
      <c r="UW112" t="str">
        <f t="shared" si="3118"/>
        <v>0</v>
      </c>
      <c r="UX112" t="str">
        <f t="shared" si="3119"/>
        <v>0</v>
      </c>
      <c r="UY112" t="str">
        <f t="shared" si="3120"/>
        <v>0</v>
      </c>
      <c r="UZ112" t="str">
        <f t="shared" si="3121"/>
        <v>0</v>
      </c>
      <c r="VA112" t="str">
        <f t="shared" si="3122"/>
        <v>0</v>
      </c>
      <c r="VB112" t="str">
        <f t="shared" si="3123"/>
        <v>0</v>
      </c>
      <c r="VC112" t="str">
        <f t="shared" si="3124"/>
        <v>0</v>
      </c>
      <c r="VD112" t="str">
        <f t="shared" si="3125"/>
        <v>0</v>
      </c>
      <c r="VE112" t="str">
        <f t="shared" si="3126"/>
        <v>0</v>
      </c>
      <c r="VF112" t="str">
        <f t="shared" si="3127"/>
        <v>0</v>
      </c>
      <c r="VG112" t="str">
        <f t="shared" si="3128"/>
        <v>0</v>
      </c>
      <c r="VH112" t="str">
        <f t="shared" si="3129"/>
        <v>0</v>
      </c>
      <c r="VI112" t="str">
        <f t="shared" si="3130"/>
        <v>0</v>
      </c>
      <c r="VJ112" t="str">
        <f t="shared" si="3131"/>
        <v>0</v>
      </c>
      <c r="VK112" t="str">
        <f t="shared" si="3132"/>
        <v>0</v>
      </c>
      <c r="VL112" t="str">
        <f t="shared" si="3133"/>
        <v>0</v>
      </c>
      <c r="VM112" t="str">
        <f t="shared" si="3134"/>
        <v>0</v>
      </c>
      <c r="VN112" t="str">
        <f t="shared" si="3135"/>
        <v>0</v>
      </c>
      <c r="VO112" t="str">
        <f t="shared" si="3136"/>
        <v>0</v>
      </c>
      <c r="VQ112" s="4">
        <f t="shared" si="3137"/>
        <v>-4.05</v>
      </c>
      <c r="VR112" s="4">
        <f t="shared" si="3138"/>
        <v>-22.63</v>
      </c>
      <c r="VS112" s="4">
        <f t="shared" si="3139"/>
        <v>-14.7</v>
      </c>
      <c r="VT112" s="4">
        <f t="shared" si="3140"/>
        <v>0</v>
      </c>
      <c r="VV112" s="4">
        <f t="shared" si="3141"/>
        <v>-41.379999999999995</v>
      </c>
      <c r="VY112">
        <f t="shared" si="3142"/>
        <v>-5.09</v>
      </c>
      <c r="VZ112">
        <f t="shared" si="3143"/>
        <v>-5.45</v>
      </c>
      <c r="WA112">
        <f t="shared" si="3144"/>
        <v>3.1</v>
      </c>
      <c r="WB112">
        <f t="shared" si="3145"/>
        <v>4.84</v>
      </c>
      <c r="WC112">
        <f t="shared" si="3146"/>
        <v>2.91</v>
      </c>
      <c r="WD112">
        <f t="shared" si="3147"/>
        <v>3.03</v>
      </c>
      <c r="WE112">
        <f t="shared" si="3148"/>
        <v>0.23</v>
      </c>
      <c r="WF112">
        <f t="shared" si="3149"/>
        <v>-22.86</v>
      </c>
      <c r="WG112">
        <f t="shared" si="3150"/>
        <v>0.36</v>
      </c>
      <c r="WH112">
        <f t="shared" si="3151"/>
        <v>-11.18</v>
      </c>
      <c r="WI112">
        <f t="shared" si="3152"/>
        <v>-11.27</v>
      </c>
      <c r="WJ112">
        <f t="shared" si="3153"/>
        <v>0</v>
      </c>
      <c r="WK112">
        <f t="shared" si="3154"/>
        <v>0</v>
      </c>
      <c r="WL112">
        <f t="shared" si="3155"/>
        <v>0</v>
      </c>
      <c r="WM112">
        <f t="shared" si="3156"/>
        <v>0</v>
      </c>
      <c r="WN112">
        <f t="shared" si="3157"/>
        <v>0</v>
      </c>
      <c r="WO112">
        <f t="shared" si="3158"/>
        <v>0</v>
      </c>
      <c r="WP112">
        <f t="shared" si="3159"/>
        <v>0</v>
      </c>
      <c r="WQ112">
        <f t="shared" si="3160"/>
        <v>0</v>
      </c>
      <c r="WR112">
        <f t="shared" si="3161"/>
        <v>0</v>
      </c>
      <c r="WS112">
        <f t="shared" si="3162"/>
        <v>0</v>
      </c>
      <c r="WT112">
        <f t="shared" si="3163"/>
        <v>0</v>
      </c>
      <c r="WU112">
        <f t="shared" si="3164"/>
        <v>0</v>
      </c>
      <c r="WV112">
        <f t="shared" si="3165"/>
        <v>0</v>
      </c>
      <c r="WW112">
        <f t="shared" si="3166"/>
        <v>0</v>
      </c>
      <c r="WX112">
        <f t="shared" si="3167"/>
        <v>0</v>
      </c>
      <c r="WY112">
        <f t="shared" si="3168"/>
        <v>0</v>
      </c>
      <c r="WZ112">
        <f t="shared" si="3169"/>
        <v>0</v>
      </c>
      <c r="XA112">
        <f t="shared" si="3170"/>
        <v>0</v>
      </c>
      <c r="XB112">
        <f t="shared" si="3171"/>
        <v>0</v>
      </c>
      <c r="XC112">
        <f t="shared" si="3172"/>
        <v>0</v>
      </c>
      <c r="XD112">
        <f t="shared" si="3173"/>
        <v>0</v>
      </c>
      <c r="XE112">
        <f t="shared" si="3174"/>
        <v>0</v>
      </c>
      <c r="XF112">
        <f t="shared" si="3175"/>
        <v>0</v>
      </c>
      <c r="XG112">
        <f t="shared" si="3176"/>
        <v>0</v>
      </c>
      <c r="XH112">
        <f t="shared" si="3177"/>
        <v>0</v>
      </c>
      <c r="XI112">
        <f t="shared" si="3178"/>
        <v>0</v>
      </c>
      <c r="XJ112">
        <f t="shared" si="3179"/>
        <v>0</v>
      </c>
      <c r="XK112">
        <f t="shared" si="3180"/>
        <v>0</v>
      </c>
      <c r="XL112">
        <f t="shared" si="3181"/>
        <v>0</v>
      </c>
      <c r="XM112">
        <f t="shared" si="3182"/>
        <v>0</v>
      </c>
      <c r="XN112">
        <f t="shared" si="3183"/>
        <v>0</v>
      </c>
      <c r="XO112">
        <f t="shared" si="3184"/>
        <v>0</v>
      </c>
      <c r="XP112">
        <f t="shared" si="3185"/>
        <v>0</v>
      </c>
      <c r="XQ112">
        <f t="shared" si="3186"/>
        <v>0</v>
      </c>
      <c r="XR112">
        <f t="shared" si="3187"/>
        <v>0</v>
      </c>
      <c r="XS112">
        <f t="shared" si="3188"/>
        <v>0</v>
      </c>
      <c r="XT112">
        <f t="shared" si="3189"/>
        <v>0</v>
      </c>
      <c r="XU112">
        <f t="shared" si="3190"/>
        <v>0</v>
      </c>
      <c r="XV112">
        <f t="shared" si="3191"/>
        <v>0</v>
      </c>
      <c r="XW112">
        <f t="shared" si="3192"/>
        <v>0</v>
      </c>
      <c r="XX112">
        <f t="shared" si="3193"/>
        <v>0</v>
      </c>
      <c r="XY112">
        <f t="shared" si="3194"/>
        <v>0</v>
      </c>
      <c r="XZ112">
        <f t="shared" si="3195"/>
        <v>0</v>
      </c>
      <c r="YA112">
        <f t="shared" si="3196"/>
        <v>0</v>
      </c>
      <c r="YB112">
        <f t="shared" si="3197"/>
        <v>0</v>
      </c>
      <c r="YC112">
        <f t="shared" si="3198"/>
        <v>0</v>
      </c>
      <c r="YD112">
        <f t="shared" si="3199"/>
        <v>0</v>
      </c>
      <c r="YE112">
        <f t="shared" si="3200"/>
        <v>0</v>
      </c>
      <c r="YF112">
        <f t="shared" si="3201"/>
        <v>0</v>
      </c>
      <c r="YG112">
        <f t="shared" si="3202"/>
        <v>0</v>
      </c>
      <c r="YH112">
        <f t="shared" si="3203"/>
        <v>0</v>
      </c>
      <c r="YI112">
        <f t="shared" si="3204"/>
        <v>0</v>
      </c>
      <c r="YJ112">
        <f t="shared" si="3205"/>
        <v>0</v>
      </c>
      <c r="YK112">
        <f t="shared" si="3206"/>
        <v>0</v>
      </c>
      <c r="YL112">
        <f t="shared" si="3207"/>
        <v>0</v>
      </c>
      <c r="YM112">
        <f t="shared" si="3208"/>
        <v>0</v>
      </c>
      <c r="YN112">
        <f t="shared" si="3209"/>
        <v>0</v>
      </c>
      <c r="YO112">
        <f t="shared" si="3210"/>
        <v>0</v>
      </c>
      <c r="YP112">
        <f t="shared" si="3211"/>
        <v>0</v>
      </c>
      <c r="YQ112">
        <f t="shared" si="3212"/>
        <v>0</v>
      </c>
      <c r="YR112">
        <f t="shared" si="3213"/>
        <v>0</v>
      </c>
      <c r="YS112">
        <f t="shared" si="3214"/>
        <v>0</v>
      </c>
      <c r="YT112">
        <f t="shared" si="3215"/>
        <v>0</v>
      </c>
      <c r="YU112">
        <f t="shared" si="3216"/>
        <v>0</v>
      </c>
      <c r="YV112">
        <f t="shared" si="3217"/>
        <v>0</v>
      </c>
      <c r="YW112">
        <f t="shared" si="3218"/>
        <v>0</v>
      </c>
      <c r="YX112">
        <f t="shared" si="3219"/>
        <v>0</v>
      </c>
      <c r="YY112">
        <f t="shared" si="3220"/>
        <v>0</v>
      </c>
      <c r="YZ112">
        <f t="shared" si="3221"/>
        <v>0</v>
      </c>
      <c r="ZA112">
        <f t="shared" si="3222"/>
        <v>0</v>
      </c>
      <c r="ZB112">
        <f t="shared" si="3223"/>
        <v>0</v>
      </c>
      <c r="ZC112">
        <f t="shared" si="3224"/>
        <v>0</v>
      </c>
      <c r="ZD112">
        <f t="shared" si="3225"/>
        <v>0</v>
      </c>
      <c r="ZE112">
        <f t="shared" si="3226"/>
        <v>0</v>
      </c>
      <c r="ZG112" s="4">
        <f t="shared" si="3227"/>
        <v>277</v>
      </c>
      <c r="ZH112" s="4">
        <f t="shared" si="3228"/>
        <v>123</v>
      </c>
      <c r="ZI112" s="4">
        <f t="shared" si="3229"/>
        <v>186</v>
      </c>
      <c r="ZJ112" s="4">
        <f t="shared" si="3230"/>
        <v>0</v>
      </c>
      <c r="ZL112" s="4">
        <f t="shared" si="3231"/>
        <v>586</v>
      </c>
      <c r="ZO112">
        <f t="shared" si="3232"/>
        <v>70</v>
      </c>
      <c r="ZP112">
        <f t="shared" si="3233"/>
        <v>66</v>
      </c>
      <c r="ZQ112">
        <f t="shared" si="3234"/>
        <v>57</v>
      </c>
      <c r="ZR112">
        <f t="shared" si="3235"/>
        <v>35</v>
      </c>
      <c r="ZS112">
        <f t="shared" si="3236"/>
        <v>30</v>
      </c>
      <c r="ZT112">
        <f t="shared" si="3237"/>
        <v>43</v>
      </c>
      <c r="ZU112">
        <f t="shared" si="3238"/>
        <v>58</v>
      </c>
      <c r="ZV112">
        <f t="shared" si="3239"/>
        <v>65</v>
      </c>
      <c r="ZW112">
        <f t="shared" si="3240"/>
        <v>41</v>
      </c>
      <c r="ZX112">
        <f t="shared" si="3241"/>
        <v>55</v>
      </c>
      <c r="ZY112">
        <f t="shared" si="3242"/>
        <v>66</v>
      </c>
      <c r="ZZ112">
        <f t="shared" si="3243"/>
        <v>0</v>
      </c>
      <c r="AAA112">
        <f t="shared" si="3244"/>
        <v>0</v>
      </c>
      <c r="AAB112">
        <f t="shared" si="3245"/>
        <v>0</v>
      </c>
      <c r="AAC112">
        <f t="shared" si="3246"/>
        <v>0</v>
      </c>
      <c r="AAD112">
        <f t="shared" si="3247"/>
        <v>0</v>
      </c>
      <c r="AAE112">
        <f t="shared" si="3248"/>
        <v>0</v>
      </c>
      <c r="AAF112">
        <f t="shared" si="3249"/>
        <v>0</v>
      </c>
      <c r="AAG112">
        <f t="shared" si="3250"/>
        <v>0</v>
      </c>
      <c r="AAH112">
        <f t="shared" si="3251"/>
        <v>0</v>
      </c>
      <c r="AAI112">
        <f t="shared" si="3252"/>
        <v>0</v>
      </c>
      <c r="AAJ112">
        <f t="shared" si="3253"/>
        <v>0</v>
      </c>
      <c r="AAK112">
        <f t="shared" si="3254"/>
        <v>0</v>
      </c>
      <c r="AAL112">
        <f t="shared" si="3255"/>
        <v>0</v>
      </c>
      <c r="AAM112">
        <f t="shared" si="3256"/>
        <v>0</v>
      </c>
      <c r="AAN112">
        <f t="shared" si="3257"/>
        <v>0</v>
      </c>
      <c r="AAO112">
        <f t="shared" si="3258"/>
        <v>0</v>
      </c>
      <c r="AAP112">
        <f t="shared" si="3259"/>
        <v>0</v>
      </c>
      <c r="AAQ112">
        <f t="shared" si="3260"/>
        <v>0</v>
      </c>
      <c r="AAR112">
        <f t="shared" si="3261"/>
        <v>0</v>
      </c>
      <c r="AAS112">
        <f t="shared" si="3262"/>
        <v>0</v>
      </c>
      <c r="AAT112">
        <f t="shared" si="3263"/>
        <v>0</v>
      </c>
      <c r="AAU112">
        <f t="shared" si="3264"/>
        <v>0</v>
      </c>
      <c r="AAV112">
        <f t="shared" si="3265"/>
        <v>0</v>
      </c>
      <c r="AAW112">
        <f t="shared" si="3266"/>
        <v>0</v>
      </c>
      <c r="AAX112">
        <f t="shared" si="3267"/>
        <v>0</v>
      </c>
      <c r="AAY112">
        <f t="shared" si="3268"/>
        <v>0</v>
      </c>
      <c r="AAZ112">
        <f t="shared" si="3269"/>
        <v>0</v>
      </c>
      <c r="ABA112">
        <f t="shared" si="3270"/>
        <v>0</v>
      </c>
      <c r="ABB112">
        <f t="shared" si="3271"/>
        <v>0</v>
      </c>
      <c r="ABC112">
        <f t="shared" si="3272"/>
        <v>0</v>
      </c>
      <c r="ABD112">
        <f t="shared" si="3273"/>
        <v>0</v>
      </c>
      <c r="ABE112">
        <f t="shared" si="3274"/>
        <v>0</v>
      </c>
      <c r="ABF112">
        <f t="shared" si="3275"/>
        <v>0</v>
      </c>
      <c r="ABG112">
        <f t="shared" si="3276"/>
        <v>0</v>
      </c>
      <c r="ABH112">
        <f t="shared" si="3277"/>
        <v>0</v>
      </c>
      <c r="ABI112">
        <f t="shared" si="3278"/>
        <v>0</v>
      </c>
      <c r="ABJ112">
        <f t="shared" si="3279"/>
        <v>0</v>
      </c>
      <c r="ABK112">
        <f t="shared" si="3280"/>
        <v>0</v>
      </c>
      <c r="ABL112">
        <f t="shared" si="3281"/>
        <v>0</v>
      </c>
      <c r="ABM112">
        <f t="shared" si="3282"/>
        <v>0</v>
      </c>
      <c r="ABN112">
        <f t="shared" si="3283"/>
        <v>0</v>
      </c>
      <c r="ABO112">
        <f t="shared" si="3284"/>
        <v>0</v>
      </c>
      <c r="ABP112">
        <f t="shared" si="3285"/>
        <v>0</v>
      </c>
      <c r="ABQ112">
        <f t="shared" si="3286"/>
        <v>0</v>
      </c>
      <c r="ABR112">
        <f t="shared" si="3287"/>
        <v>0</v>
      </c>
      <c r="ABS112">
        <f t="shared" si="3288"/>
        <v>0</v>
      </c>
      <c r="ABT112">
        <f t="shared" si="3289"/>
        <v>0</v>
      </c>
      <c r="ABU112">
        <f t="shared" si="3290"/>
        <v>0</v>
      </c>
      <c r="ABV112">
        <f t="shared" si="3291"/>
        <v>0</v>
      </c>
      <c r="ABW112">
        <f t="shared" si="3292"/>
        <v>0</v>
      </c>
      <c r="ABX112">
        <f t="shared" si="3293"/>
        <v>0</v>
      </c>
      <c r="ABY112">
        <f t="shared" si="3294"/>
        <v>0</v>
      </c>
      <c r="ABZ112">
        <f t="shared" si="3295"/>
        <v>0</v>
      </c>
      <c r="ACA112">
        <f t="shared" si="3296"/>
        <v>0</v>
      </c>
      <c r="ACB112">
        <f t="shared" si="3297"/>
        <v>0</v>
      </c>
      <c r="ACC112">
        <f t="shared" si="3298"/>
        <v>0</v>
      </c>
      <c r="ACD112">
        <f t="shared" si="3299"/>
        <v>0</v>
      </c>
      <c r="ACE112">
        <f t="shared" si="3300"/>
        <v>0</v>
      </c>
      <c r="ACF112">
        <f t="shared" si="3301"/>
        <v>0</v>
      </c>
      <c r="ACG112">
        <f t="shared" si="3302"/>
        <v>0</v>
      </c>
      <c r="ACH112">
        <f t="shared" si="3303"/>
        <v>0</v>
      </c>
      <c r="ACI112">
        <f t="shared" si="3304"/>
        <v>0</v>
      </c>
      <c r="ACJ112">
        <f t="shared" si="3305"/>
        <v>0</v>
      </c>
      <c r="ACK112">
        <f t="shared" si="3306"/>
        <v>0</v>
      </c>
      <c r="ACL112">
        <f t="shared" si="3307"/>
        <v>0</v>
      </c>
      <c r="ACM112">
        <f t="shared" si="3308"/>
        <v>0</v>
      </c>
      <c r="ACN112">
        <f t="shared" si="3309"/>
        <v>0</v>
      </c>
      <c r="ACO112">
        <f t="shared" si="3310"/>
        <v>0</v>
      </c>
      <c r="ACP112">
        <f t="shared" si="3311"/>
        <v>0</v>
      </c>
      <c r="ACQ112">
        <f t="shared" si="3312"/>
        <v>0</v>
      </c>
      <c r="ACR112">
        <f t="shared" si="3313"/>
        <v>0</v>
      </c>
      <c r="ACS112">
        <f t="shared" si="3314"/>
        <v>0</v>
      </c>
      <c r="ACT112">
        <f t="shared" si="3315"/>
        <v>0</v>
      </c>
      <c r="ACU112">
        <f t="shared" si="3316"/>
        <v>0</v>
      </c>
      <c r="ACW112" s="4">
        <f t="shared" si="3317"/>
        <v>155.1</v>
      </c>
      <c r="ACX112" s="4">
        <f t="shared" si="3318"/>
        <v>47.599999999999994</v>
      </c>
      <c r="ACY112" s="4">
        <f t="shared" si="3319"/>
        <v>167.6</v>
      </c>
      <c r="ACZ112" s="4">
        <f t="shared" si="3320"/>
        <v>0</v>
      </c>
      <c r="ADA112" s="88">
        <f t="shared" si="3321"/>
        <v>4.8785243670601872</v>
      </c>
      <c r="ADB112" s="4">
        <f t="shared" si="3322"/>
        <v>370.29999999999995</v>
      </c>
      <c r="ADC112" s="5">
        <f t="shared" si="3323"/>
        <v>5.5695601262577279</v>
      </c>
      <c r="ADD112" s="5">
        <f t="shared" si="3324"/>
        <v>6.4730209330729034</v>
      </c>
      <c r="ADE112">
        <f t="shared" si="3325"/>
        <v>17.600000000000001</v>
      </c>
      <c r="ADF112">
        <f t="shared" si="3326"/>
        <v>31</v>
      </c>
      <c r="ADG112">
        <f t="shared" si="3327"/>
        <v>5.4</v>
      </c>
      <c r="ADH112">
        <f t="shared" si="3328"/>
        <v>47.2</v>
      </c>
      <c r="ADI112">
        <f t="shared" si="3329"/>
        <v>61.9</v>
      </c>
      <c r="ADJ112">
        <f t="shared" si="3330"/>
        <v>38.799999999999997</v>
      </c>
      <c r="ADK112">
        <f t="shared" si="3331"/>
        <v>38.9</v>
      </c>
      <c r="ADL112">
        <f t="shared" si="3332"/>
        <v>8.6999999999999993</v>
      </c>
      <c r="ADM112">
        <f t="shared" si="3333"/>
        <v>62.3</v>
      </c>
      <c r="ADN112">
        <f t="shared" si="3334"/>
        <v>26.8</v>
      </c>
      <c r="ADO112">
        <f t="shared" si="3335"/>
        <v>31.7</v>
      </c>
      <c r="ADP112">
        <f t="shared" si="3336"/>
        <v>0</v>
      </c>
      <c r="ADQ112">
        <f t="shared" si="3337"/>
        <v>0</v>
      </c>
      <c r="ADR112">
        <f t="shared" si="3338"/>
        <v>0</v>
      </c>
      <c r="ADS112">
        <f t="shared" si="3339"/>
        <v>0</v>
      </c>
      <c r="ADT112">
        <f t="shared" si="3340"/>
        <v>0</v>
      </c>
      <c r="ADU112">
        <f t="shared" si="3341"/>
        <v>0</v>
      </c>
      <c r="ADV112">
        <f t="shared" si="3342"/>
        <v>0</v>
      </c>
      <c r="ADW112">
        <f t="shared" si="3343"/>
        <v>0</v>
      </c>
      <c r="ADX112">
        <f t="shared" si="3344"/>
        <v>0</v>
      </c>
      <c r="ADY112">
        <f t="shared" si="3345"/>
        <v>0</v>
      </c>
      <c r="ADZ112">
        <f t="shared" si="3346"/>
        <v>0</v>
      </c>
      <c r="AEA112">
        <f t="shared" si="3347"/>
        <v>0</v>
      </c>
      <c r="AEB112">
        <f t="shared" si="3348"/>
        <v>0</v>
      </c>
      <c r="AEC112">
        <f t="shared" si="3349"/>
        <v>0</v>
      </c>
      <c r="AED112">
        <f t="shared" si="3350"/>
        <v>0</v>
      </c>
      <c r="AEE112">
        <f t="shared" si="3351"/>
        <v>0</v>
      </c>
      <c r="AEF112">
        <f t="shared" si="3352"/>
        <v>0</v>
      </c>
      <c r="AEG112">
        <f t="shared" si="3353"/>
        <v>0</v>
      </c>
      <c r="AEH112">
        <f t="shared" si="3354"/>
        <v>0</v>
      </c>
      <c r="AEI112">
        <f t="shared" si="3355"/>
        <v>0</v>
      </c>
      <c r="AEJ112">
        <f t="shared" si="3356"/>
        <v>0</v>
      </c>
      <c r="AEK112">
        <f t="shared" si="3357"/>
        <v>0</v>
      </c>
      <c r="AEL112">
        <f t="shared" si="3358"/>
        <v>0</v>
      </c>
      <c r="AEM112">
        <f t="shared" si="3359"/>
        <v>0</v>
      </c>
      <c r="AEN112">
        <f t="shared" si="3360"/>
        <v>0</v>
      </c>
      <c r="AEO112">
        <f t="shared" si="3361"/>
        <v>0</v>
      </c>
      <c r="AEP112">
        <f t="shared" si="3362"/>
        <v>0</v>
      </c>
      <c r="AEQ112">
        <f t="shared" si="3363"/>
        <v>0</v>
      </c>
      <c r="AER112">
        <f t="shared" si="3364"/>
        <v>0</v>
      </c>
      <c r="AES112">
        <f t="shared" si="3365"/>
        <v>0</v>
      </c>
      <c r="AET112">
        <f t="shared" si="3366"/>
        <v>0</v>
      </c>
      <c r="AEU112">
        <f t="shared" si="3367"/>
        <v>0</v>
      </c>
      <c r="AEV112">
        <f t="shared" si="3368"/>
        <v>0</v>
      </c>
      <c r="AEW112">
        <f t="shared" si="3369"/>
        <v>0</v>
      </c>
      <c r="AEX112">
        <f t="shared" si="3370"/>
        <v>0</v>
      </c>
      <c r="AEY112">
        <f t="shared" si="3371"/>
        <v>0</v>
      </c>
      <c r="AEZ112">
        <f t="shared" si="3372"/>
        <v>0</v>
      </c>
      <c r="AFA112">
        <f t="shared" si="3373"/>
        <v>0</v>
      </c>
      <c r="AFB112">
        <f t="shared" si="3374"/>
        <v>0</v>
      </c>
      <c r="AFC112">
        <f t="shared" si="3375"/>
        <v>0</v>
      </c>
      <c r="AFD112">
        <f t="shared" si="3376"/>
        <v>0</v>
      </c>
      <c r="AFE112">
        <f t="shared" si="3377"/>
        <v>0</v>
      </c>
      <c r="AFF112">
        <f t="shared" si="3378"/>
        <v>0</v>
      </c>
      <c r="AFG112">
        <f t="shared" si="3379"/>
        <v>0</v>
      </c>
      <c r="AFH112">
        <f t="shared" si="3380"/>
        <v>0</v>
      </c>
      <c r="AFI112">
        <f t="shared" si="3381"/>
        <v>0</v>
      </c>
      <c r="AFJ112">
        <f t="shared" si="3382"/>
        <v>0</v>
      </c>
      <c r="AFK112">
        <f t="shared" si="3383"/>
        <v>0</v>
      </c>
      <c r="AFL112">
        <f t="shared" si="3384"/>
        <v>0</v>
      </c>
      <c r="AFM112">
        <f t="shared" si="3385"/>
        <v>0</v>
      </c>
      <c r="AFN112">
        <f t="shared" si="3386"/>
        <v>0</v>
      </c>
      <c r="AFO112">
        <f t="shared" si="3387"/>
        <v>0</v>
      </c>
      <c r="AFP112">
        <f t="shared" si="3388"/>
        <v>0</v>
      </c>
      <c r="AFQ112">
        <f t="shared" si="3389"/>
        <v>0</v>
      </c>
      <c r="AFR112">
        <f t="shared" si="3390"/>
        <v>0</v>
      </c>
      <c r="AFS112">
        <f t="shared" si="3391"/>
        <v>0</v>
      </c>
      <c r="AFT112">
        <f t="shared" si="3392"/>
        <v>0</v>
      </c>
      <c r="AFU112">
        <f t="shared" si="3393"/>
        <v>0</v>
      </c>
      <c r="AFV112">
        <f t="shared" si="3394"/>
        <v>0</v>
      </c>
      <c r="AFW112">
        <f t="shared" si="3395"/>
        <v>0</v>
      </c>
      <c r="AFX112">
        <f t="shared" si="3396"/>
        <v>0</v>
      </c>
      <c r="AFY112">
        <f t="shared" si="3397"/>
        <v>0</v>
      </c>
      <c r="AFZ112">
        <f t="shared" si="3398"/>
        <v>0</v>
      </c>
      <c r="AGA112">
        <f t="shared" si="3399"/>
        <v>0</v>
      </c>
      <c r="AGB112">
        <f t="shared" si="3400"/>
        <v>0</v>
      </c>
      <c r="AGC112">
        <f t="shared" si="3401"/>
        <v>0</v>
      </c>
      <c r="AGD112">
        <f t="shared" si="3402"/>
        <v>0</v>
      </c>
      <c r="AGE112">
        <f t="shared" si="3403"/>
        <v>0</v>
      </c>
      <c r="AGF112">
        <f t="shared" si="3404"/>
        <v>0</v>
      </c>
      <c r="AGG112">
        <f t="shared" si="3405"/>
        <v>0</v>
      </c>
      <c r="AGH112">
        <f t="shared" si="3406"/>
        <v>0</v>
      </c>
      <c r="AGI112">
        <f t="shared" si="3407"/>
        <v>0</v>
      </c>
      <c r="AGJ112">
        <f t="shared" si="3408"/>
        <v>0</v>
      </c>
      <c r="AGK112">
        <f t="shared" si="3409"/>
        <v>0</v>
      </c>
      <c r="AGM112" s="88">
        <f t="shared" si="3410"/>
        <v>71</v>
      </c>
      <c r="AGN112" s="88">
        <v>71</v>
      </c>
      <c r="AGO112">
        <v>7</v>
      </c>
      <c r="AGP112">
        <f t="shared" si="3411"/>
        <v>7</v>
      </c>
      <c r="AGQ112">
        <f t="shared" si="3412"/>
        <v>7</v>
      </c>
      <c r="AGR112">
        <f t="shared" si="3413"/>
        <v>7</v>
      </c>
      <c r="AGS112">
        <f t="shared" si="3414"/>
        <v>5</v>
      </c>
      <c r="AGT112">
        <f t="shared" si="3415"/>
        <v>7</v>
      </c>
      <c r="AGU112">
        <f t="shared" si="3416"/>
        <v>7</v>
      </c>
      <c r="AGV112">
        <f t="shared" si="3417"/>
        <v>3</v>
      </c>
      <c r="AGW112">
        <f t="shared" si="3418"/>
        <v>3</v>
      </c>
      <c r="AGX112">
        <f t="shared" si="3419"/>
        <v>7</v>
      </c>
      <c r="AGY112">
        <f t="shared" si="3420"/>
        <v>5</v>
      </c>
      <c r="AGZ112">
        <f t="shared" si="3421"/>
        <v>5</v>
      </c>
      <c r="AHA112">
        <f t="shared" si="3422"/>
        <v>0</v>
      </c>
      <c r="AHB112">
        <f t="shared" si="3423"/>
        <v>0</v>
      </c>
      <c r="AHC112">
        <f t="shared" si="3424"/>
        <v>0</v>
      </c>
      <c r="AHD112">
        <f t="shared" si="3425"/>
        <v>0</v>
      </c>
      <c r="AHE112">
        <f t="shared" si="3426"/>
        <v>0</v>
      </c>
      <c r="AHF112">
        <f t="shared" si="3427"/>
        <v>0</v>
      </c>
      <c r="AHG112">
        <f t="shared" si="3428"/>
        <v>0</v>
      </c>
      <c r="AHH112">
        <f t="shared" si="3429"/>
        <v>0</v>
      </c>
      <c r="AHI112">
        <f t="shared" si="3430"/>
        <v>0</v>
      </c>
      <c r="AHJ112">
        <f t="shared" si="3431"/>
        <v>0</v>
      </c>
      <c r="AHK112">
        <f t="shared" si="3432"/>
        <v>0</v>
      </c>
      <c r="AHL112">
        <f t="shared" si="3433"/>
        <v>0</v>
      </c>
      <c r="AHM112">
        <f t="shared" si="3434"/>
        <v>0</v>
      </c>
      <c r="AHN112">
        <f t="shared" si="3435"/>
        <v>0</v>
      </c>
      <c r="AHO112">
        <f t="shared" si="3436"/>
        <v>0</v>
      </c>
      <c r="AHP112">
        <f t="shared" si="3437"/>
        <v>0</v>
      </c>
      <c r="AHQ112">
        <f t="shared" si="3438"/>
        <v>0</v>
      </c>
      <c r="AHR112">
        <f t="shared" si="3439"/>
        <v>0</v>
      </c>
      <c r="AHS112">
        <f t="shared" si="3440"/>
        <v>0</v>
      </c>
      <c r="AHT112">
        <f t="shared" si="3441"/>
        <v>0</v>
      </c>
      <c r="AHU112">
        <f t="shared" si="3442"/>
        <v>0</v>
      </c>
      <c r="AHV112">
        <f t="shared" si="3443"/>
        <v>0</v>
      </c>
      <c r="AHW112">
        <f t="shared" si="3444"/>
        <v>0</v>
      </c>
      <c r="AHX112">
        <f t="shared" si="3445"/>
        <v>0</v>
      </c>
      <c r="AHY112">
        <f t="shared" si="3446"/>
        <v>0</v>
      </c>
      <c r="AHZ112">
        <f t="shared" si="3447"/>
        <v>0</v>
      </c>
      <c r="AIA112">
        <f t="shared" si="3448"/>
        <v>0</v>
      </c>
      <c r="AIB112">
        <f t="shared" si="3449"/>
        <v>0</v>
      </c>
      <c r="AIC112">
        <f t="shared" si="3450"/>
        <v>0</v>
      </c>
      <c r="AID112">
        <f t="shared" si="3451"/>
        <v>0</v>
      </c>
      <c r="AIE112">
        <f t="shared" si="3452"/>
        <v>0</v>
      </c>
      <c r="AIF112">
        <f t="shared" si="3453"/>
        <v>0</v>
      </c>
      <c r="AIG112">
        <f t="shared" si="3454"/>
        <v>0</v>
      </c>
      <c r="AIH112">
        <f t="shared" si="3455"/>
        <v>0</v>
      </c>
      <c r="AII112">
        <f t="shared" si="3456"/>
        <v>0</v>
      </c>
      <c r="AIJ112">
        <f t="shared" si="3457"/>
        <v>0</v>
      </c>
      <c r="AIK112">
        <f t="shared" si="3458"/>
        <v>0</v>
      </c>
      <c r="AIL112">
        <f t="shared" si="3459"/>
        <v>0</v>
      </c>
      <c r="AIM112">
        <f t="shared" si="3460"/>
        <v>0</v>
      </c>
      <c r="AIN112">
        <f t="shared" si="3461"/>
        <v>0</v>
      </c>
      <c r="AIO112">
        <f t="shared" si="3462"/>
        <v>0</v>
      </c>
      <c r="AIP112">
        <f t="shared" si="3463"/>
        <v>0</v>
      </c>
      <c r="AIQ112">
        <f t="shared" si="3464"/>
        <v>0</v>
      </c>
      <c r="AIR112">
        <f t="shared" si="3465"/>
        <v>0</v>
      </c>
      <c r="AIS112">
        <f t="shared" si="3466"/>
        <v>0</v>
      </c>
      <c r="AIT112">
        <f t="shared" si="3467"/>
        <v>0</v>
      </c>
      <c r="AIU112">
        <f t="shared" si="3468"/>
        <v>0</v>
      </c>
      <c r="AIV112">
        <f t="shared" si="3469"/>
        <v>0</v>
      </c>
      <c r="AIW112">
        <f t="shared" si="3470"/>
        <v>0</v>
      </c>
      <c r="AIX112">
        <f t="shared" si="3471"/>
        <v>0</v>
      </c>
      <c r="AIY112">
        <f t="shared" si="3472"/>
        <v>0</v>
      </c>
      <c r="AIZ112">
        <f t="shared" si="3473"/>
        <v>0</v>
      </c>
      <c r="AJA112">
        <f t="shared" si="3474"/>
        <v>0</v>
      </c>
      <c r="AJB112">
        <f t="shared" si="3475"/>
        <v>0</v>
      </c>
      <c r="AJC112">
        <f t="shared" si="3476"/>
        <v>0</v>
      </c>
      <c r="AJD112">
        <f t="shared" si="3477"/>
        <v>0</v>
      </c>
      <c r="AJE112">
        <f t="shared" si="3478"/>
        <v>0</v>
      </c>
      <c r="AJF112">
        <f t="shared" si="3479"/>
        <v>0</v>
      </c>
      <c r="AJG112">
        <f t="shared" si="3480"/>
        <v>0</v>
      </c>
      <c r="AJH112">
        <f t="shared" si="3481"/>
        <v>0</v>
      </c>
      <c r="AJI112">
        <f t="shared" si="3482"/>
        <v>0</v>
      </c>
      <c r="AJJ112">
        <f t="shared" si="3483"/>
        <v>0</v>
      </c>
      <c r="AJK112">
        <f t="shared" si="3484"/>
        <v>0</v>
      </c>
      <c r="AJL112">
        <f t="shared" si="3485"/>
        <v>0</v>
      </c>
      <c r="AJM112">
        <f t="shared" si="3486"/>
        <v>0</v>
      </c>
      <c r="AJN112">
        <f t="shared" si="3487"/>
        <v>0</v>
      </c>
      <c r="AJO112">
        <f t="shared" si="3488"/>
        <v>0</v>
      </c>
      <c r="AJP112">
        <f t="shared" si="3489"/>
        <v>0</v>
      </c>
      <c r="AJQ112">
        <f t="shared" si="3490"/>
        <v>0</v>
      </c>
      <c r="AJR112">
        <f t="shared" si="3491"/>
        <v>0</v>
      </c>
      <c r="AJS112">
        <f t="shared" si="3492"/>
        <v>0</v>
      </c>
      <c r="AJT112">
        <f t="shared" si="3493"/>
        <v>0</v>
      </c>
      <c r="AJU112">
        <f t="shared" si="3494"/>
        <v>0</v>
      </c>
      <c r="AJV112">
        <f t="shared" si="3495"/>
        <v>0</v>
      </c>
      <c r="AJX112">
        <v>44</v>
      </c>
      <c r="AJY112">
        <v>1</v>
      </c>
      <c r="AJZ112">
        <v>1</v>
      </c>
      <c r="AKA112">
        <f t="shared" si="3496"/>
        <v>2</v>
      </c>
      <c r="AKB112">
        <f t="shared" si="3497"/>
        <v>2</v>
      </c>
      <c r="AKC112">
        <f t="shared" si="3498"/>
        <v>1</v>
      </c>
      <c r="AKD112">
        <f t="shared" si="3499"/>
        <v>8</v>
      </c>
      <c r="AKE112">
        <f t="shared" si="3500"/>
        <v>1</v>
      </c>
      <c r="AKF112">
        <f t="shared" si="3501"/>
        <v>8</v>
      </c>
      <c r="AKG112">
        <f t="shared" si="3502"/>
        <v>2</v>
      </c>
      <c r="AKH112">
        <f t="shared" si="3503"/>
        <v>1</v>
      </c>
      <c r="AKI112">
        <f t="shared" si="3504"/>
        <v>0</v>
      </c>
      <c r="AKJ112">
        <f t="shared" si="3505"/>
        <v>0</v>
      </c>
      <c r="AKK112">
        <f t="shared" si="3506"/>
        <v>0</v>
      </c>
      <c r="AKL112">
        <f t="shared" si="3507"/>
        <v>0</v>
      </c>
      <c r="AKM112">
        <f t="shared" si="3508"/>
        <v>0</v>
      </c>
      <c r="AKN112">
        <f t="shared" si="3509"/>
        <v>0</v>
      </c>
      <c r="AKO112">
        <f t="shared" si="3510"/>
        <v>0</v>
      </c>
      <c r="AKP112">
        <f t="shared" si="3511"/>
        <v>0</v>
      </c>
      <c r="AKQ112">
        <f t="shared" si="3512"/>
        <v>0</v>
      </c>
      <c r="AKR112">
        <f t="shared" si="3513"/>
        <v>0</v>
      </c>
      <c r="AKS112">
        <f t="shared" si="3514"/>
        <v>0</v>
      </c>
      <c r="AKT112">
        <f t="shared" si="3515"/>
        <v>0</v>
      </c>
      <c r="AKU112">
        <f t="shared" si="3516"/>
        <v>0</v>
      </c>
      <c r="AKV112">
        <f t="shared" si="3517"/>
        <v>0</v>
      </c>
      <c r="AKW112">
        <f t="shared" si="3518"/>
        <v>0</v>
      </c>
      <c r="AKX112">
        <f t="shared" si="3519"/>
        <v>0</v>
      </c>
      <c r="AKY112">
        <f t="shared" si="3520"/>
        <v>0</v>
      </c>
      <c r="AKZ112">
        <f t="shared" si="3521"/>
        <v>0</v>
      </c>
      <c r="ALA112">
        <f t="shared" si="3522"/>
        <v>0</v>
      </c>
      <c r="ALB112">
        <f t="shared" si="3523"/>
        <v>0</v>
      </c>
      <c r="ALC112">
        <f t="shared" si="3524"/>
        <v>0</v>
      </c>
      <c r="ALD112">
        <f t="shared" si="3525"/>
        <v>0</v>
      </c>
      <c r="ALE112">
        <f t="shared" si="3526"/>
        <v>0</v>
      </c>
      <c r="ALF112">
        <f t="shared" si="3527"/>
        <v>0</v>
      </c>
      <c r="ALG112">
        <f t="shared" si="3528"/>
        <v>0</v>
      </c>
      <c r="ALH112">
        <f t="shared" si="3529"/>
        <v>0</v>
      </c>
      <c r="ALI112">
        <f t="shared" si="3530"/>
        <v>0</v>
      </c>
      <c r="ALJ112">
        <f t="shared" si="3531"/>
        <v>0</v>
      </c>
      <c r="ALK112">
        <f t="shared" si="3532"/>
        <v>0</v>
      </c>
      <c r="ALL112">
        <f t="shared" si="3533"/>
        <v>0</v>
      </c>
      <c r="ALM112">
        <f t="shared" si="3534"/>
        <v>0</v>
      </c>
      <c r="ALN112">
        <f t="shared" si="3535"/>
        <v>0</v>
      </c>
      <c r="ALO112">
        <f t="shared" si="3536"/>
        <v>0</v>
      </c>
      <c r="ALP112">
        <f t="shared" si="3537"/>
        <v>0</v>
      </c>
      <c r="ALQ112">
        <f t="shared" si="3538"/>
        <v>0</v>
      </c>
      <c r="ALR112">
        <f t="shared" si="3539"/>
        <v>0</v>
      </c>
      <c r="ALS112">
        <f t="shared" si="3540"/>
        <v>0</v>
      </c>
      <c r="ALT112">
        <f t="shared" si="3541"/>
        <v>0</v>
      </c>
      <c r="ALU112">
        <f t="shared" si="3542"/>
        <v>0</v>
      </c>
      <c r="ALV112">
        <f t="shared" si="3543"/>
        <v>0</v>
      </c>
      <c r="ALW112">
        <f t="shared" si="3544"/>
        <v>0</v>
      </c>
      <c r="ALX112">
        <f t="shared" si="3545"/>
        <v>0</v>
      </c>
      <c r="ALY112">
        <f t="shared" si="3546"/>
        <v>0</v>
      </c>
      <c r="ALZ112">
        <f t="shared" si="3547"/>
        <v>0</v>
      </c>
      <c r="AMA112">
        <f t="shared" si="3548"/>
        <v>0</v>
      </c>
      <c r="AMB112">
        <f t="shared" si="3549"/>
        <v>0</v>
      </c>
      <c r="AMC112">
        <f t="shared" si="3550"/>
        <v>0</v>
      </c>
      <c r="AMD112">
        <f t="shared" si="3551"/>
        <v>0</v>
      </c>
      <c r="AME112">
        <f t="shared" si="3552"/>
        <v>0</v>
      </c>
      <c r="AMF112">
        <f t="shared" si="3553"/>
        <v>0</v>
      </c>
      <c r="AMG112">
        <f t="shared" si="3554"/>
        <v>0</v>
      </c>
      <c r="AMH112">
        <f t="shared" si="3555"/>
        <v>0</v>
      </c>
      <c r="AMI112">
        <f t="shared" si="3556"/>
        <v>0</v>
      </c>
      <c r="AMJ112">
        <f t="shared" si="3557"/>
        <v>0</v>
      </c>
      <c r="AMK112">
        <f t="shared" si="3558"/>
        <v>0</v>
      </c>
      <c r="AML112">
        <f t="shared" si="3559"/>
        <v>0</v>
      </c>
      <c r="AMM112">
        <f t="shared" si="3560"/>
        <v>0</v>
      </c>
      <c r="AMN112">
        <f t="shared" si="3561"/>
        <v>0</v>
      </c>
      <c r="AMO112">
        <f t="shared" si="3562"/>
        <v>0</v>
      </c>
      <c r="AMP112">
        <f t="shared" si="3563"/>
        <v>0</v>
      </c>
      <c r="AMQ112">
        <f t="shared" si="3564"/>
        <v>0</v>
      </c>
      <c r="AMR112">
        <f t="shared" si="3565"/>
        <v>0</v>
      </c>
      <c r="AMS112">
        <f t="shared" si="3566"/>
        <v>0</v>
      </c>
      <c r="AMT112">
        <f t="shared" si="3567"/>
        <v>0</v>
      </c>
      <c r="AMU112">
        <f t="shared" si="3568"/>
        <v>0</v>
      </c>
      <c r="AMV112">
        <f t="shared" si="3569"/>
        <v>0</v>
      </c>
      <c r="AMW112">
        <f t="shared" si="3570"/>
        <v>0</v>
      </c>
      <c r="AMX112">
        <f t="shared" si="3571"/>
        <v>0</v>
      </c>
      <c r="AMY112">
        <f t="shared" si="3572"/>
        <v>0</v>
      </c>
      <c r="AMZ112">
        <f t="shared" si="3573"/>
        <v>0</v>
      </c>
      <c r="ANA112">
        <f t="shared" si="3574"/>
        <v>0</v>
      </c>
      <c r="ANB112">
        <f t="shared" si="3575"/>
        <v>0</v>
      </c>
      <c r="ANC112">
        <f t="shared" si="3576"/>
        <v>0</v>
      </c>
      <c r="AND112">
        <f t="shared" si="3577"/>
        <v>0</v>
      </c>
      <c r="ANR112" s="4">
        <v>1836</v>
      </c>
      <c r="ANS112" s="4">
        <f t="shared" si="3578"/>
        <v>1836</v>
      </c>
      <c r="ANU112" s="4">
        <v>1913</v>
      </c>
      <c r="ANV112" t="str">
        <f t="shared" si="3579"/>
        <v>1903</v>
      </c>
      <c r="ANW112" t="str">
        <f t="shared" si="3580"/>
        <v>1895</v>
      </c>
      <c r="ANX112" t="str">
        <f t="shared" si="3581"/>
        <v>1856</v>
      </c>
      <c r="ANY112" t="str">
        <f t="shared" si="3582"/>
        <v>1862</v>
      </c>
      <c r="ANZ112" t="str">
        <f t="shared" si="3583"/>
        <v>1866</v>
      </c>
      <c r="AOA112" t="str">
        <f t="shared" si="3584"/>
        <v>1868</v>
      </c>
      <c r="AOB112" t="str">
        <f t="shared" si="3585"/>
        <v>1854</v>
      </c>
      <c r="AOC112" t="str">
        <f t="shared" si="3586"/>
        <v>1851</v>
      </c>
      <c r="AOD112" t="str">
        <f t="shared" si="3587"/>
        <v>1856</v>
      </c>
      <c r="AOE112" t="str">
        <f t="shared" si="3588"/>
        <v>1846</v>
      </c>
      <c r="AOF112" t="str">
        <f t="shared" si="3589"/>
        <v>1836</v>
      </c>
      <c r="AOG112" t="str">
        <f t="shared" si="3590"/>
        <v>1836</v>
      </c>
      <c r="AOH112" t="str">
        <f t="shared" si="3591"/>
        <v>1836</v>
      </c>
      <c r="AOI112" t="str">
        <f t="shared" si="3592"/>
        <v>1836</v>
      </c>
      <c r="AOJ112" t="str">
        <f t="shared" si="3593"/>
        <v>1836</v>
      </c>
      <c r="AOK112" t="str">
        <f t="shared" si="3594"/>
        <v>1836</v>
      </c>
      <c r="AOL112" t="str">
        <f t="shared" si="3595"/>
        <v>1836</v>
      </c>
      <c r="AOM112" t="str">
        <f t="shared" si="3596"/>
        <v>1836</v>
      </c>
      <c r="AON112" t="str">
        <f t="shared" si="3597"/>
        <v>1836</v>
      </c>
      <c r="AOO112" t="str">
        <f t="shared" si="3598"/>
        <v>1836</v>
      </c>
      <c r="AOP112" t="str">
        <f t="shared" si="3599"/>
        <v>1836</v>
      </c>
      <c r="AOQ112" t="str">
        <f t="shared" si="3600"/>
        <v>1836</v>
      </c>
      <c r="AOR112" t="str">
        <f t="shared" si="3601"/>
        <v>1836</v>
      </c>
      <c r="AOS112" t="str">
        <f t="shared" si="3602"/>
        <v>1836</v>
      </c>
      <c r="AOT112" t="str">
        <f t="shared" si="3603"/>
        <v>1836</v>
      </c>
      <c r="AOU112" t="str">
        <f t="shared" si="3604"/>
        <v>1836</v>
      </c>
      <c r="AOV112" t="str">
        <f t="shared" si="3605"/>
        <v>1836</v>
      </c>
      <c r="AOW112" t="str">
        <f t="shared" si="3606"/>
        <v>1836</v>
      </c>
      <c r="AOX112" t="str">
        <f t="shared" si="3607"/>
        <v>1836</v>
      </c>
      <c r="AOY112" t="str">
        <f t="shared" si="3608"/>
        <v>1836</v>
      </c>
      <c r="AOZ112" t="str">
        <f t="shared" si="3609"/>
        <v>1836</v>
      </c>
      <c r="APA112" t="str">
        <f t="shared" si="3610"/>
        <v>1836</v>
      </c>
      <c r="APB112" t="str">
        <f t="shared" si="3611"/>
        <v>1836</v>
      </c>
      <c r="APC112" t="str">
        <f t="shared" si="3612"/>
        <v>1836</v>
      </c>
      <c r="APD112" t="str">
        <f t="shared" si="3613"/>
        <v>1836</v>
      </c>
      <c r="APE112" t="str">
        <f t="shared" si="3614"/>
        <v>1836</v>
      </c>
      <c r="APF112" t="str">
        <f t="shared" si="3615"/>
        <v>1836</v>
      </c>
      <c r="APG112" t="str">
        <f t="shared" si="3616"/>
        <v>1836</v>
      </c>
      <c r="APH112" t="str">
        <f t="shared" si="3617"/>
        <v>1836</v>
      </c>
      <c r="API112" t="str">
        <f t="shared" si="3618"/>
        <v>1836</v>
      </c>
      <c r="APJ112" t="str">
        <f t="shared" si="3619"/>
        <v>1836</v>
      </c>
      <c r="APK112" t="str">
        <f t="shared" si="3620"/>
        <v>1836</v>
      </c>
      <c r="APL112" t="str">
        <f t="shared" si="3621"/>
        <v>1836</v>
      </c>
      <c r="APM112" t="str">
        <f t="shared" si="3622"/>
        <v>1836</v>
      </c>
      <c r="APN112" t="str">
        <f t="shared" si="3623"/>
        <v>1836</v>
      </c>
      <c r="APO112" t="str">
        <f t="shared" si="3624"/>
        <v>1836</v>
      </c>
      <c r="APP112" t="str">
        <f t="shared" si="3625"/>
        <v>1836</v>
      </c>
      <c r="APQ112" t="str">
        <f t="shared" si="3626"/>
        <v>1836</v>
      </c>
      <c r="APR112" t="str">
        <f t="shared" si="3627"/>
        <v>1836</v>
      </c>
      <c r="APS112" t="str">
        <f t="shared" si="3628"/>
        <v>1836</v>
      </c>
      <c r="APT112" t="str">
        <f t="shared" si="3629"/>
        <v>1836</v>
      </c>
      <c r="APU112" t="str">
        <f t="shared" si="3630"/>
        <v>1836</v>
      </c>
      <c r="APV112" t="str">
        <f t="shared" si="3631"/>
        <v>1836</v>
      </c>
      <c r="APW112" t="str">
        <f t="shared" si="3632"/>
        <v>1836</v>
      </c>
      <c r="APX112" t="str">
        <f t="shared" si="3633"/>
        <v>1836</v>
      </c>
      <c r="APY112" t="str">
        <f t="shared" si="3634"/>
        <v>1836</v>
      </c>
      <c r="APZ112" t="str">
        <f t="shared" si="3635"/>
        <v>1836</v>
      </c>
      <c r="AQA112" t="str">
        <f t="shared" si="3636"/>
        <v>1836</v>
      </c>
      <c r="AQB112" t="str">
        <f t="shared" si="3637"/>
        <v>1836</v>
      </c>
      <c r="AQC112" t="str">
        <f t="shared" si="3638"/>
        <v>1836</v>
      </c>
      <c r="AQD112" t="str">
        <f t="shared" si="3639"/>
        <v>1836</v>
      </c>
      <c r="AQE112" t="str">
        <f t="shared" si="3640"/>
        <v>1836</v>
      </c>
      <c r="AQF112" t="str">
        <f t="shared" si="3641"/>
        <v>1836</v>
      </c>
      <c r="AQG112" t="str">
        <f t="shared" si="3642"/>
        <v>1836</v>
      </c>
      <c r="AQH112" t="str">
        <f t="shared" si="3643"/>
        <v>1836</v>
      </c>
      <c r="AQI112" t="str">
        <f t="shared" si="3644"/>
        <v>1836</v>
      </c>
      <c r="AQJ112" t="str">
        <f t="shared" si="3645"/>
        <v>1836</v>
      </c>
      <c r="AQK112" t="str">
        <f t="shared" si="3646"/>
        <v>1836</v>
      </c>
      <c r="AQL112" t="str">
        <f t="shared" si="3647"/>
        <v>1836</v>
      </c>
      <c r="AQM112" t="str">
        <f t="shared" si="3648"/>
        <v>1836</v>
      </c>
      <c r="AQN112" t="str">
        <f t="shared" si="3649"/>
        <v>1836</v>
      </c>
      <c r="AQO112" t="str">
        <f t="shared" si="3650"/>
        <v>1836</v>
      </c>
      <c r="AQP112" t="str">
        <f t="shared" si="3651"/>
        <v>1836</v>
      </c>
      <c r="AQQ112" t="str">
        <f t="shared" si="3652"/>
        <v>1836</v>
      </c>
      <c r="AQR112" t="str">
        <f t="shared" si="3653"/>
        <v>1836</v>
      </c>
      <c r="AQS112" t="str">
        <f t="shared" si="3654"/>
        <v>1836</v>
      </c>
      <c r="AQT112" t="str">
        <f t="shared" si="3655"/>
        <v>1836</v>
      </c>
      <c r="AQU112" t="str">
        <f t="shared" si="3656"/>
        <v>1836</v>
      </c>
      <c r="AQV112" t="str">
        <f t="shared" si="3657"/>
        <v>1836</v>
      </c>
      <c r="AQW112" t="str">
        <f t="shared" si="3658"/>
        <v>1836</v>
      </c>
      <c r="AQX112" t="str">
        <f t="shared" si="3659"/>
        <v>1836</v>
      </c>
      <c r="AQY112" t="str">
        <f t="shared" si="3660"/>
        <v>1836</v>
      </c>
      <c r="AQZ112" t="str">
        <f t="shared" si="3661"/>
        <v>1836</v>
      </c>
      <c r="ARA112" t="str">
        <f t="shared" si="3662"/>
        <v>1836</v>
      </c>
      <c r="ARB112" t="str">
        <f t="shared" si="3663"/>
        <v>1836</v>
      </c>
      <c r="ARC112">
        <v>1913</v>
      </c>
      <c r="ARH112" s="5"/>
    </row>
    <row r="113" spans="1:1152" x14ac:dyDescent="0.2">
      <c r="A113">
        <v>70</v>
      </c>
      <c r="B113" s="17" t="s">
        <v>56</v>
      </c>
      <c r="C113" s="20">
        <f>VLOOKUP(A113, Rankings!$A$2:$AN$161, 40, FALSE)</f>
        <v>111</v>
      </c>
      <c r="D113" s="223" t="s">
        <v>218</v>
      </c>
      <c r="F113" s="4">
        <v>5</v>
      </c>
      <c r="G113" s="4">
        <v>18</v>
      </c>
      <c r="I113" s="5">
        <f t="shared" si="2748"/>
        <v>10</v>
      </c>
      <c r="L113" t="s">
        <v>1752</v>
      </c>
      <c r="M113" t="s">
        <v>2073</v>
      </c>
      <c r="N113" t="s">
        <v>2329</v>
      </c>
      <c r="O113" t="s">
        <v>2591</v>
      </c>
      <c r="P113" t="s">
        <v>2787</v>
      </c>
      <c r="Q113" t="s">
        <v>3018</v>
      </c>
      <c r="R113" t="s">
        <v>3273</v>
      </c>
      <c r="S113" t="s">
        <v>3537</v>
      </c>
      <c r="T113" t="s">
        <v>3766</v>
      </c>
      <c r="U113" t="s">
        <v>10</v>
      </c>
      <c r="V113" t="s">
        <v>4134</v>
      </c>
      <c r="W113" t="str">
        <f>Rankings!D112</f>
        <v>-</v>
      </c>
      <c r="X113" t="s">
        <v>10</v>
      </c>
      <c r="Y113" t="s">
        <v>10</v>
      </c>
      <c r="Z113" t="s">
        <v>10</v>
      </c>
      <c r="AA113" t="s">
        <v>10</v>
      </c>
      <c r="AB113" t="s">
        <v>10</v>
      </c>
      <c r="AC113" t="s">
        <v>10</v>
      </c>
      <c r="AD113" t="s">
        <v>10</v>
      </c>
      <c r="AE113" t="s">
        <v>10</v>
      </c>
      <c r="AF113" t="s">
        <v>10</v>
      </c>
      <c r="AG113" t="s">
        <v>10</v>
      </c>
      <c r="AH113" t="s">
        <v>10</v>
      </c>
      <c r="AI113" t="s">
        <v>10</v>
      </c>
      <c r="AJ113" t="s">
        <v>10</v>
      </c>
      <c r="AK113" t="s">
        <v>10</v>
      </c>
      <c r="AL113" t="s">
        <v>10</v>
      </c>
      <c r="AM113" t="s">
        <v>10</v>
      </c>
      <c r="AN113" t="s">
        <v>10</v>
      </c>
      <c r="AO113" t="s">
        <v>10</v>
      </c>
      <c r="AP113" t="s">
        <v>10</v>
      </c>
      <c r="AQ113" t="s">
        <v>10</v>
      </c>
      <c r="AR113" t="s">
        <v>10</v>
      </c>
      <c r="AS113" t="s">
        <v>10</v>
      </c>
      <c r="AT113" t="s">
        <v>10</v>
      </c>
      <c r="AU113" t="s">
        <v>10</v>
      </c>
      <c r="AV113" t="s">
        <v>10</v>
      </c>
      <c r="AW113" t="s">
        <v>10</v>
      </c>
      <c r="AX113" t="s">
        <v>10</v>
      </c>
      <c r="AY113" t="s">
        <v>10</v>
      </c>
      <c r="AZ113" t="s">
        <v>10</v>
      </c>
      <c r="BA113" t="s">
        <v>10</v>
      </c>
      <c r="BB113" t="s">
        <v>10</v>
      </c>
      <c r="BC113" t="s">
        <v>10</v>
      </c>
      <c r="BD113" t="s">
        <v>10</v>
      </c>
      <c r="BE113" t="s">
        <v>10</v>
      </c>
      <c r="BF113" t="s">
        <v>10</v>
      </c>
      <c r="BG113" t="s">
        <v>10</v>
      </c>
      <c r="BH113" t="s">
        <v>10</v>
      </c>
      <c r="BI113" t="s">
        <v>10</v>
      </c>
      <c r="BJ113" t="s">
        <v>10</v>
      </c>
      <c r="BK113" t="s">
        <v>10</v>
      </c>
      <c r="BL113" t="s">
        <v>10</v>
      </c>
      <c r="BM113" t="s">
        <v>10</v>
      </c>
      <c r="BN113" t="s">
        <v>10</v>
      </c>
      <c r="BO113" t="s">
        <v>10</v>
      </c>
      <c r="BP113" t="s">
        <v>10</v>
      </c>
      <c r="BQ113" t="s">
        <v>10</v>
      </c>
      <c r="BR113" t="s">
        <v>10</v>
      </c>
      <c r="BS113" t="s">
        <v>10</v>
      </c>
      <c r="BT113" t="s">
        <v>10</v>
      </c>
      <c r="BU113" t="s">
        <v>10</v>
      </c>
      <c r="BV113" t="s">
        <v>10</v>
      </c>
      <c r="BW113" t="s">
        <v>10</v>
      </c>
      <c r="BX113" t="s">
        <v>10</v>
      </c>
      <c r="BY113" t="s">
        <v>10</v>
      </c>
      <c r="BZ113" t="s">
        <v>10</v>
      </c>
      <c r="CA113" t="s">
        <v>10</v>
      </c>
      <c r="CB113" t="s">
        <v>10</v>
      </c>
      <c r="CC113" t="s">
        <v>10</v>
      </c>
      <c r="CD113" t="s">
        <v>10</v>
      </c>
      <c r="CE113" t="s">
        <v>10</v>
      </c>
      <c r="CF113" t="s">
        <v>10</v>
      </c>
      <c r="CG113" t="s">
        <v>10</v>
      </c>
      <c r="CH113" t="s">
        <v>10</v>
      </c>
      <c r="CI113" t="s">
        <v>10</v>
      </c>
      <c r="CJ113" t="s">
        <v>10</v>
      </c>
      <c r="CK113" t="s">
        <v>10</v>
      </c>
      <c r="CL113" t="s">
        <v>10</v>
      </c>
      <c r="CM113" t="s">
        <v>10</v>
      </c>
      <c r="CN113" t="s">
        <v>10</v>
      </c>
      <c r="CO113" t="s">
        <v>10</v>
      </c>
      <c r="CP113" t="s">
        <v>10</v>
      </c>
      <c r="CQ113" t="s">
        <v>10</v>
      </c>
      <c r="CR113" t="s">
        <v>10</v>
      </c>
      <c r="CT113" s="4">
        <f t="shared" si="2749"/>
        <v>2</v>
      </c>
      <c r="CU113" s="4">
        <f t="shared" si="2750"/>
        <v>0</v>
      </c>
      <c r="CV113" s="4">
        <f t="shared" si="2751"/>
        <v>0</v>
      </c>
      <c r="CW113" s="4">
        <f t="shared" si="2752"/>
        <v>3</v>
      </c>
      <c r="CX113" s="4">
        <f t="shared" si="2753"/>
        <v>1</v>
      </c>
      <c r="CY113" s="4">
        <f t="shared" si="2754"/>
        <v>0</v>
      </c>
      <c r="CZ113" s="4">
        <f t="shared" si="2755"/>
        <v>0</v>
      </c>
      <c r="DA113" s="4">
        <f t="shared" si="2756"/>
        <v>1</v>
      </c>
      <c r="DB113" s="4">
        <f t="shared" si="2757"/>
        <v>2</v>
      </c>
      <c r="DC113" s="4">
        <f t="shared" si="2758"/>
        <v>0</v>
      </c>
      <c r="DD113" s="4">
        <f t="shared" si="2759"/>
        <v>0</v>
      </c>
      <c r="DE113" s="4">
        <f t="shared" si="2760"/>
        <v>1</v>
      </c>
      <c r="DF113" s="4">
        <f t="shared" si="2761"/>
        <v>0</v>
      </c>
      <c r="DG113" s="4">
        <f t="shared" si="2762"/>
        <v>0</v>
      </c>
      <c r="DH113" s="4">
        <f t="shared" si="2763"/>
        <v>0</v>
      </c>
      <c r="DI113" s="152">
        <f t="shared" si="2764"/>
        <v>0</v>
      </c>
      <c r="DJ113" s="153">
        <f t="shared" si="2765"/>
        <v>2</v>
      </c>
      <c r="DK113" s="4">
        <f t="shared" si="2766"/>
        <v>3</v>
      </c>
      <c r="DL113" s="4">
        <f t="shared" si="2767"/>
        <v>1</v>
      </c>
      <c r="DM113" s="4">
        <f t="shared" si="2768"/>
        <v>1</v>
      </c>
      <c r="DN113" s="4">
        <f t="shared" si="2769"/>
        <v>2</v>
      </c>
      <c r="DO113" s="4">
        <f t="shared" si="2770"/>
        <v>1</v>
      </c>
      <c r="DP113" s="4">
        <f t="shared" si="2771"/>
        <v>0</v>
      </c>
      <c r="DQ113" s="4">
        <f t="shared" si="2772"/>
        <v>0</v>
      </c>
      <c r="DR113" s="4">
        <f t="shared" si="2773"/>
        <v>7</v>
      </c>
      <c r="DS113" s="4">
        <f t="shared" si="2774"/>
        <v>5</v>
      </c>
      <c r="DT113" s="4">
        <f t="shared" si="2775"/>
        <v>6</v>
      </c>
      <c r="DU113" t="str">
        <f t="shared" si="2776"/>
        <v>0R</v>
      </c>
      <c r="DV113" t="str">
        <f t="shared" si="2777"/>
        <v>0R</v>
      </c>
      <c r="DW113" t="str">
        <f t="shared" si="2778"/>
        <v>0R</v>
      </c>
      <c r="DX113" t="str">
        <f t="shared" si="2779"/>
        <v>0S</v>
      </c>
      <c r="DY113" t="str">
        <f t="shared" si="2780"/>
        <v>3S</v>
      </c>
      <c r="DZ113" t="str">
        <f t="shared" si="2781"/>
        <v>3R</v>
      </c>
      <c r="EA113" t="str">
        <f t="shared" si="2782"/>
        <v>3L</v>
      </c>
      <c r="EB113" t="str">
        <f t="shared" si="2783"/>
        <v>0L</v>
      </c>
      <c r="EC113" t="str">
        <f t="shared" si="2784"/>
        <v>3R</v>
      </c>
      <c r="ED113">
        <f t="shared" si="2785"/>
        <v>0</v>
      </c>
      <c r="EE113" t="str">
        <f t="shared" si="2786"/>
        <v>3S</v>
      </c>
      <c r="EF113">
        <f t="shared" si="2787"/>
        <v>0</v>
      </c>
      <c r="EG113">
        <f t="shared" si="2788"/>
        <v>0</v>
      </c>
      <c r="EH113">
        <f t="shared" si="2789"/>
        <v>0</v>
      </c>
      <c r="EI113">
        <f t="shared" si="2790"/>
        <v>0</v>
      </c>
      <c r="EJ113">
        <f t="shared" si="2791"/>
        <v>0</v>
      </c>
      <c r="EK113">
        <f t="shared" si="2792"/>
        <v>0</v>
      </c>
      <c r="EL113">
        <f t="shared" si="2793"/>
        <v>0</v>
      </c>
      <c r="EM113">
        <f t="shared" si="2794"/>
        <v>0</v>
      </c>
      <c r="EN113">
        <f t="shared" si="2795"/>
        <v>0</v>
      </c>
      <c r="EO113">
        <f t="shared" si="2796"/>
        <v>0</v>
      </c>
      <c r="EP113">
        <f t="shared" si="2797"/>
        <v>0</v>
      </c>
      <c r="EQ113">
        <f t="shared" si="2798"/>
        <v>0</v>
      </c>
      <c r="ER113">
        <f t="shared" si="2799"/>
        <v>0</v>
      </c>
      <c r="ES113">
        <f t="shared" si="2800"/>
        <v>0</v>
      </c>
      <c r="ET113">
        <f t="shared" si="2801"/>
        <v>0</v>
      </c>
      <c r="EU113">
        <f t="shared" si="2802"/>
        <v>0</v>
      </c>
      <c r="EV113">
        <f t="shared" si="2803"/>
        <v>0</v>
      </c>
      <c r="EW113">
        <f t="shared" si="2804"/>
        <v>0</v>
      </c>
      <c r="EX113">
        <f t="shared" si="2805"/>
        <v>0</v>
      </c>
      <c r="EY113">
        <f t="shared" si="2806"/>
        <v>0</v>
      </c>
      <c r="EZ113">
        <f t="shared" si="2807"/>
        <v>0</v>
      </c>
      <c r="FA113">
        <f t="shared" si="2808"/>
        <v>0</v>
      </c>
      <c r="FB113">
        <f t="shared" si="2809"/>
        <v>0</v>
      </c>
      <c r="FC113">
        <f t="shared" si="2810"/>
        <v>0</v>
      </c>
      <c r="FD113">
        <f t="shared" si="2811"/>
        <v>0</v>
      </c>
      <c r="FE113">
        <f t="shared" si="2812"/>
        <v>0</v>
      </c>
      <c r="FF113">
        <f t="shared" si="2813"/>
        <v>0</v>
      </c>
      <c r="FG113">
        <f t="shared" si="2814"/>
        <v>0</v>
      </c>
      <c r="FH113">
        <f t="shared" si="2815"/>
        <v>0</v>
      </c>
      <c r="FI113">
        <f t="shared" si="2816"/>
        <v>0</v>
      </c>
      <c r="FJ113">
        <f t="shared" si="2817"/>
        <v>0</v>
      </c>
      <c r="FK113">
        <f t="shared" si="2818"/>
        <v>0</v>
      </c>
      <c r="FL113">
        <f t="shared" si="2819"/>
        <v>0</v>
      </c>
      <c r="FM113">
        <f t="shared" si="2820"/>
        <v>0</v>
      </c>
      <c r="FN113">
        <f t="shared" si="2821"/>
        <v>0</v>
      </c>
      <c r="FO113">
        <f t="shared" si="2822"/>
        <v>0</v>
      </c>
      <c r="FP113">
        <f t="shared" si="2823"/>
        <v>0</v>
      </c>
      <c r="FQ113">
        <f t="shared" si="2824"/>
        <v>0</v>
      </c>
      <c r="FR113">
        <f t="shared" si="2825"/>
        <v>0</v>
      </c>
      <c r="FS113">
        <f t="shared" si="2826"/>
        <v>0</v>
      </c>
      <c r="FT113">
        <f t="shared" si="2827"/>
        <v>0</v>
      </c>
      <c r="FU113">
        <f t="shared" si="2828"/>
        <v>0</v>
      </c>
      <c r="FV113">
        <f t="shared" si="2829"/>
        <v>0</v>
      </c>
      <c r="FW113">
        <f t="shared" si="2830"/>
        <v>0</v>
      </c>
      <c r="FX113">
        <f t="shared" si="2831"/>
        <v>0</v>
      </c>
      <c r="FY113">
        <f t="shared" si="2832"/>
        <v>0</v>
      </c>
      <c r="FZ113">
        <f t="shared" si="2833"/>
        <v>0</v>
      </c>
      <c r="GA113">
        <f t="shared" si="2834"/>
        <v>0</v>
      </c>
      <c r="GB113">
        <f t="shared" si="2835"/>
        <v>0</v>
      </c>
      <c r="GC113">
        <f t="shared" si="2836"/>
        <v>0</v>
      </c>
      <c r="GD113">
        <f t="shared" si="2837"/>
        <v>0</v>
      </c>
      <c r="GE113">
        <f t="shared" si="2838"/>
        <v>0</v>
      </c>
      <c r="GF113">
        <f t="shared" si="2839"/>
        <v>0</v>
      </c>
      <c r="GG113">
        <f t="shared" si="2840"/>
        <v>0</v>
      </c>
      <c r="GH113">
        <f t="shared" si="2841"/>
        <v>0</v>
      </c>
      <c r="GI113">
        <f t="shared" si="2842"/>
        <v>0</v>
      </c>
      <c r="GJ113">
        <f t="shared" si="2843"/>
        <v>0</v>
      </c>
      <c r="GK113">
        <f t="shared" si="2844"/>
        <v>0</v>
      </c>
      <c r="GL113">
        <f t="shared" si="2845"/>
        <v>0</v>
      </c>
      <c r="GM113">
        <f t="shared" si="2846"/>
        <v>0</v>
      </c>
      <c r="GN113">
        <f t="shared" si="2847"/>
        <v>0</v>
      </c>
      <c r="GO113">
        <f t="shared" si="2848"/>
        <v>0</v>
      </c>
      <c r="GP113">
        <f t="shared" si="2849"/>
        <v>0</v>
      </c>
      <c r="GQ113">
        <f t="shared" si="2850"/>
        <v>0</v>
      </c>
      <c r="GR113">
        <f t="shared" si="2851"/>
        <v>0</v>
      </c>
      <c r="GS113">
        <f t="shared" si="2852"/>
        <v>0</v>
      </c>
      <c r="GT113">
        <f t="shared" si="2853"/>
        <v>0</v>
      </c>
      <c r="GU113">
        <f t="shared" si="2854"/>
        <v>0</v>
      </c>
      <c r="GV113">
        <f t="shared" si="2855"/>
        <v>0</v>
      </c>
      <c r="GW113">
        <f t="shared" si="2856"/>
        <v>0</v>
      </c>
      <c r="GX113">
        <f t="shared" si="2857"/>
        <v>0</v>
      </c>
      <c r="GY113">
        <f t="shared" si="2858"/>
        <v>0</v>
      </c>
      <c r="GZ113">
        <f t="shared" si="2859"/>
        <v>0</v>
      </c>
      <c r="HA113">
        <f t="shared" si="2860"/>
        <v>0</v>
      </c>
      <c r="HB113" s="176" t="s">
        <v>265</v>
      </c>
      <c r="HC113" s="89">
        <f t="shared" si="2861"/>
        <v>247.94946887521337</v>
      </c>
      <c r="HD113" s="89">
        <f t="shared" si="2862"/>
        <v>95.954478294452457</v>
      </c>
      <c r="HE113" s="89">
        <f t="shared" si="2863"/>
        <v>167.89449856125063</v>
      </c>
      <c r="HF113" s="89">
        <f t="shared" si="2864"/>
        <v>0</v>
      </c>
      <c r="HH113" s="88">
        <f t="shared" si="2865"/>
        <v>511.79844573091646</v>
      </c>
      <c r="HI113" s="88">
        <f t="shared" si="2866"/>
        <v>55.96483285375021</v>
      </c>
      <c r="HK113">
        <f>IFERROR(VLOOKUP(_xlfn.NUMBERVALUE(MID(L113, SEARCH("!", L113)+1, SEARCH("+", L113)-SEARCH("!", L113)-1)), Rankings!$A$2:$BK$161, 63, FALSE),0)</f>
        <v>77.003407791854769</v>
      </c>
      <c r="HL113">
        <f>IFERROR(VLOOKUP(_xlfn.NUMBERVALUE(MID(M113, SEARCH("!", M113)+1, SEARCH("+", M113)-SEARCH("!", M113)-1)), Rankings!$A$2:$BK$161, 63, FALSE),0)</f>
        <v>49.602374340748362</v>
      </c>
      <c r="HM113">
        <f>IFERROR(VLOOKUP(_xlfn.NUMBERVALUE(MID(N113, SEARCH("!", N113)+1, SEARCH("+", N113)-SEARCH("!", N113)-1)), Rankings!$A$2:$BK$161, 63, FALSE),0)</f>
        <v>55.548751592916311</v>
      </c>
      <c r="HN113">
        <f>IFERROR(VLOOKUP(_xlfn.NUMBERVALUE(MID(O113, SEARCH("!", O113)+1, SEARCH("+", O113)-SEARCH("!", O113)-1)), Rankings!$A$2:$BK$161, 63, FALSE),0)</f>
        <v>77.102394599567361</v>
      </c>
      <c r="HO113">
        <f>IFERROR(VLOOKUP(_xlfn.NUMBERVALUE(MID(P113, SEARCH("!", P113)+1, SEARCH("+", P113)-SEARCH("!", P113)-1)), Rankings!$A$2:$BK$161, 63, FALSE),0)</f>
        <v>35.243352368766949</v>
      </c>
      <c r="HP113">
        <f>IFERROR(VLOOKUP(_xlfn.NUMBERVALUE(MID(Q113, SEARCH("!", Q113)+1, SEARCH("+", Q113)-SEARCH("!", Q113)-1)), Rankings!$A$2:$BK$161, 63, FALSE),0)</f>
        <v>35.243352368766949</v>
      </c>
      <c r="HQ113">
        <f>IFERROR(VLOOKUP(_xlfn.NUMBERVALUE(MID(R113, SEARCH("!", R113)+1, SEARCH("+", R113)-SEARCH("!", R113)-1)), Rankings!$A$2:$BK$161, 63, FALSE),0)</f>
        <v>54.23702183911206</v>
      </c>
      <c r="HR113">
        <f>IFERROR(VLOOKUP(_xlfn.NUMBERVALUE(MID(S113, SEARCH("!", S113)+1, SEARCH("+", S113)-SEARCH("!", S113)-1)), Rankings!$A$2:$BK$161, 63, FALSE),0)</f>
        <v>41.717456455340404</v>
      </c>
      <c r="HS113">
        <f>IFERROR(VLOOKUP(_xlfn.NUMBERVALUE(MID(T113, SEARCH("!", T113)+1, SEARCH("+", T113)-SEARCH("!", T113)-1)), Rankings!$A$2:$BK$161, 63, FALSE),0)</f>
        <v>30.551582780926971</v>
      </c>
      <c r="HT113">
        <f>IFERROR(VLOOKUP(_xlfn.NUMBERVALUE(MID(U113, SEARCH("!", U113)+1, SEARCH("+", U113)-SEARCH("!", U113)-1)), Rankings!$A$2:$BK$161, 63, FALSE),0)</f>
        <v>0</v>
      </c>
      <c r="HU113">
        <f>IFERROR(VLOOKUP(_xlfn.NUMBERVALUE(MID(V113, SEARCH("!", V113)+1, SEARCH("+", V113)-SEARCH("!", V113)-1)), Rankings!$A$2:$BK$161, 63, FALSE),0)</f>
        <v>55.548751592916311</v>
      </c>
      <c r="HV113">
        <f>IFERROR(VLOOKUP(_xlfn.NUMBERVALUE(MID(W113, SEARCH("!", W113)+1, SEARCH("+", W113)-SEARCH("!", W113)-1)), Rankings!$A$2:$BK$161, 63, FALSE),0)</f>
        <v>0</v>
      </c>
      <c r="HW113">
        <f>IFERROR(VLOOKUP(_xlfn.NUMBERVALUE(MID(X113, SEARCH("!", X113)+1, SEARCH("+", X113)-SEARCH("!", X113)-1)), Rankings!$A$2:$BK$161, 63, FALSE),0)</f>
        <v>0</v>
      </c>
      <c r="HX113">
        <f>IFERROR(VLOOKUP(_xlfn.NUMBERVALUE(MID(Y113, SEARCH("!", Y113)+1, SEARCH("+", Y113)-SEARCH("!", Y113)-1)), Rankings!$A$2:$BK$161, 63, FALSE),0)</f>
        <v>0</v>
      </c>
      <c r="HY113">
        <f>IFERROR(VLOOKUP(_xlfn.NUMBERVALUE(MID(Z113, SEARCH("!", Z113)+1, SEARCH("+", Z113)-SEARCH("!", Z113)-1)), Rankings!$A$2:$BK$161, 63, FALSE),0)</f>
        <v>0</v>
      </c>
      <c r="HZ113">
        <f>IFERROR(VLOOKUP(_xlfn.NUMBERVALUE(MID(AA113, SEARCH("!", AA113)+1, SEARCH("+", AA113)-SEARCH("!", AA113)-1)), Rankings!$A$2:$BK$161, 63, FALSE),0)</f>
        <v>0</v>
      </c>
      <c r="IA113">
        <f>IFERROR(VLOOKUP(_xlfn.NUMBERVALUE(MID(AB113, SEARCH("!", AB113)+1, SEARCH("+", AB113)-SEARCH("!", AB113)-1)), Rankings!$A$2:$BK$161, 63, FALSE),0)</f>
        <v>0</v>
      </c>
      <c r="IB113">
        <f>IFERROR(VLOOKUP(_xlfn.NUMBERVALUE(MID(AC113, SEARCH("!", AC113)+1, SEARCH("+", AC113)-SEARCH("!", AC113)-1)), Rankings!$A$2:$BK$161, 63, FALSE),0)</f>
        <v>0</v>
      </c>
      <c r="IC113">
        <f>IFERROR(VLOOKUP(_xlfn.NUMBERVALUE(MID(AD113, SEARCH("!", AD113)+1, SEARCH("+", AD113)-SEARCH("!", AD113)-1)), Rankings!$A$2:$BK$161, 63, FALSE),0)</f>
        <v>0</v>
      </c>
      <c r="ID113">
        <f>IFERROR(VLOOKUP(_xlfn.NUMBERVALUE(MID(AE113, SEARCH("!", AE113)+1, SEARCH("+", AE113)-SEARCH("!", AE113)-1)), Rankings!$A$2:$BK$161, 63, FALSE),0)</f>
        <v>0</v>
      </c>
      <c r="IE113">
        <f>IFERROR(VLOOKUP(_xlfn.NUMBERVALUE(MID(AF113, SEARCH("!", AF113)+1, SEARCH("+", AF113)-SEARCH("!", AF113)-1)), Rankings!$A$2:$BK$161, 63, FALSE),0)</f>
        <v>0</v>
      </c>
      <c r="IF113">
        <f>IFERROR(VLOOKUP(_xlfn.NUMBERVALUE(MID(AG113, SEARCH("!", AG113)+1, SEARCH("+", AG113)-SEARCH("!", AG113)-1)), Rankings!$A$2:$BK$161, 63, FALSE),0)</f>
        <v>0</v>
      </c>
      <c r="IG113">
        <f>IFERROR(VLOOKUP(_xlfn.NUMBERVALUE(MID(AH113, SEARCH("!", AH113)+1, SEARCH("+", AH113)-SEARCH("!", AH113)-1)), Rankings!$A$2:$BK$161, 63, FALSE),0)</f>
        <v>0</v>
      </c>
      <c r="IH113">
        <f>IFERROR(VLOOKUP(_xlfn.NUMBERVALUE(MID(AI113, SEARCH("!", AI113)+1, SEARCH("+", AI113)-SEARCH("!", AI113)-1)), Rankings!$A$2:$BK$161, 63, FALSE),0)</f>
        <v>0</v>
      </c>
      <c r="II113">
        <f>IFERROR(VLOOKUP(_xlfn.NUMBERVALUE(MID(AJ113, SEARCH("!", AJ113)+1, SEARCH("+", AJ113)-SEARCH("!", AJ113)-1)), Rankings!$A$2:$BK$161, 63, FALSE),0)</f>
        <v>0</v>
      </c>
      <c r="IJ113">
        <f>IFERROR(VLOOKUP(_xlfn.NUMBERVALUE(MID(AK113, SEARCH("!", AK113)+1, SEARCH("+", AK113)-SEARCH("!", AK113)-1)), Rankings!$A$2:$BK$161, 63, FALSE),0)</f>
        <v>0</v>
      </c>
      <c r="IK113">
        <f>IFERROR(VLOOKUP(_xlfn.NUMBERVALUE(MID(AL113, SEARCH("!", AL113)+1, SEARCH("+", AL113)-SEARCH("!", AL113)-1)), Rankings!$A$2:$BK$161, 63, FALSE),0)</f>
        <v>0</v>
      </c>
      <c r="IL113">
        <f>IFERROR(VLOOKUP(_xlfn.NUMBERVALUE(MID(AM113, SEARCH("!", AM113)+1, SEARCH("+", AM113)-SEARCH("!", AM113)-1)), Rankings!$A$2:$BK$161, 63, FALSE),0)</f>
        <v>0</v>
      </c>
      <c r="IM113">
        <f>IFERROR(VLOOKUP(_xlfn.NUMBERVALUE(MID(AN113, SEARCH("!", AN113)+1, SEARCH("+", AN113)-SEARCH("!", AN113)-1)), Rankings!$A$2:$BK$161, 63, FALSE),0)</f>
        <v>0</v>
      </c>
      <c r="IN113">
        <f>IFERROR(VLOOKUP(_xlfn.NUMBERVALUE(MID(AO113, SEARCH("!", AO113)+1, SEARCH("+", AO113)-SEARCH("!", AO113)-1)), Rankings!$A$2:$BK$161, 63, FALSE),0)</f>
        <v>0</v>
      </c>
      <c r="IO113">
        <f>IFERROR(VLOOKUP(_xlfn.NUMBERVALUE(MID(AP113, SEARCH("!", AP113)+1, SEARCH("+", AP113)-SEARCH("!", AP113)-1)), Rankings!$A$2:$BK$161, 63, FALSE),0)</f>
        <v>0</v>
      </c>
      <c r="IP113">
        <f>IFERROR(VLOOKUP(_xlfn.NUMBERVALUE(MID(AQ113, SEARCH("!", AQ113)+1, SEARCH("+", AQ113)-SEARCH("!", AQ113)-1)), Rankings!$A$2:$BK$161, 63, FALSE),0)</f>
        <v>0</v>
      </c>
      <c r="IQ113">
        <f>IFERROR(VLOOKUP(_xlfn.NUMBERVALUE(MID(AR113, SEARCH("!", AR113)+1, SEARCH("+", AR113)-SEARCH("!", AR113)-1)), Rankings!$A$2:$BK$161, 63, FALSE),0)</f>
        <v>0</v>
      </c>
      <c r="IR113">
        <f>IFERROR(VLOOKUP(_xlfn.NUMBERVALUE(MID(AS113, SEARCH("!", AS113)+1, SEARCH("+", AS113)-SEARCH("!", AS113)-1)), Rankings!$A$2:$BK$161, 63, FALSE),0)</f>
        <v>0</v>
      </c>
      <c r="IS113">
        <f>IFERROR(VLOOKUP(_xlfn.NUMBERVALUE(MID(AT113, SEARCH("!", AT113)+1, SEARCH("+", AT113)-SEARCH("!", AT113)-1)), Rankings!$A$2:$BK$161, 63, FALSE),0)</f>
        <v>0</v>
      </c>
      <c r="IT113">
        <f>IFERROR(VLOOKUP(_xlfn.NUMBERVALUE(MID(AU113, SEARCH("!", AU113)+1, SEARCH("+", AU113)-SEARCH("!", AU113)-1)), Rankings!$A$2:$BK$161, 63, FALSE),0)</f>
        <v>0</v>
      </c>
      <c r="IU113">
        <f>IFERROR(VLOOKUP(_xlfn.NUMBERVALUE(MID(AV113, SEARCH("!", AV113)+1, SEARCH("+", AV113)-SEARCH("!", AV113)-1)), Rankings!$A$2:$BK$161, 63, FALSE),0)</f>
        <v>0</v>
      </c>
      <c r="IV113">
        <f>IFERROR(VLOOKUP(_xlfn.NUMBERVALUE(MID(AW113, SEARCH("!", AW113)+1, SEARCH("+", AW113)-SEARCH("!", AW113)-1)), Rankings!$A$2:$BK$161, 63, FALSE),0)</f>
        <v>0</v>
      </c>
      <c r="IW113">
        <f>IFERROR(VLOOKUP(_xlfn.NUMBERVALUE(MID(AX113, SEARCH("!", AX113)+1, SEARCH("+", AX113)-SEARCH("!", AX113)-1)), Rankings!$A$2:$BK$161, 63, FALSE),0)</f>
        <v>0</v>
      </c>
      <c r="IX113">
        <f>IFERROR(VLOOKUP(_xlfn.NUMBERVALUE(MID(AY113, SEARCH("!", AY113)+1, SEARCH("+", AY113)-SEARCH("!", AY113)-1)), Rankings!$A$2:$BK$161, 63, FALSE),0)</f>
        <v>0</v>
      </c>
      <c r="IY113">
        <f>IFERROR(VLOOKUP(_xlfn.NUMBERVALUE(MID(AZ113, SEARCH("!", AZ113)+1, SEARCH("+", AZ113)-SEARCH("!", AZ113)-1)), Rankings!$A$2:$BK$161, 63, FALSE),0)</f>
        <v>0</v>
      </c>
      <c r="IZ113">
        <f>IFERROR(VLOOKUP(_xlfn.NUMBERVALUE(MID(BA113, SEARCH("!", BA113)+1, SEARCH("+", BA113)-SEARCH("!", BA113)-1)), Rankings!$A$2:$BK$161, 63, FALSE),0)</f>
        <v>0</v>
      </c>
      <c r="JA113">
        <f>IFERROR(VLOOKUP(_xlfn.NUMBERVALUE(MID(BB113, SEARCH("!", BB113)+1, SEARCH("+", BB113)-SEARCH("!", BB113)-1)), Rankings!$A$2:$BK$161, 63, FALSE),0)</f>
        <v>0</v>
      </c>
      <c r="JB113">
        <f>IFERROR(VLOOKUP(_xlfn.NUMBERVALUE(MID(BC113, SEARCH("!", BC113)+1, SEARCH("+", BC113)-SEARCH("!", BC113)-1)), Rankings!$A$2:$BK$161, 63, FALSE),0)</f>
        <v>0</v>
      </c>
      <c r="JC113">
        <f>IFERROR(VLOOKUP(_xlfn.NUMBERVALUE(MID(BD113, SEARCH("!", BD113)+1, SEARCH("+", BD113)-SEARCH("!", BD113)-1)), Rankings!$A$2:$BK$161, 63, FALSE),0)</f>
        <v>0</v>
      </c>
      <c r="JD113">
        <f>IFERROR(VLOOKUP(_xlfn.NUMBERVALUE(MID(BE113, SEARCH("!", BE113)+1, SEARCH("+", BE113)-SEARCH("!", BE113)-1)), Rankings!$A$2:$BK$161, 63, FALSE),0)</f>
        <v>0</v>
      </c>
      <c r="JE113">
        <f>IFERROR(VLOOKUP(_xlfn.NUMBERVALUE(MID(BF113, SEARCH("!", BF113)+1, SEARCH("+", BF113)-SEARCH("!", BF113)-1)), Rankings!$A$2:$BK$161, 63, FALSE),0)</f>
        <v>0</v>
      </c>
      <c r="JF113">
        <f>IFERROR(VLOOKUP(_xlfn.NUMBERVALUE(MID(BG113, SEARCH("!", BG113)+1, SEARCH("+", BG113)-SEARCH("!", BG113)-1)), Rankings!$A$2:$BK$161, 63, FALSE),0)</f>
        <v>0</v>
      </c>
      <c r="JG113">
        <f>IFERROR(VLOOKUP(_xlfn.NUMBERVALUE(MID(BH113, SEARCH("!", BH113)+1, SEARCH("+", BH113)-SEARCH("!", BH113)-1)), Rankings!$A$2:$BK$161, 63, FALSE),0)</f>
        <v>0</v>
      </c>
      <c r="JH113">
        <f>IFERROR(VLOOKUP(_xlfn.NUMBERVALUE(MID(BI113, SEARCH("!", BI113)+1, SEARCH("+", BI113)-SEARCH("!", BI113)-1)), Rankings!$A$2:$BK$161, 63, FALSE),0)</f>
        <v>0</v>
      </c>
      <c r="JI113">
        <f>IFERROR(VLOOKUP(_xlfn.NUMBERVALUE(MID(BJ113, SEARCH("!", BJ113)+1, SEARCH("+", BJ113)-SEARCH("!", BJ113)-1)), Rankings!$A$2:$BK$161, 63, FALSE),0)</f>
        <v>0</v>
      </c>
      <c r="JJ113">
        <f>IFERROR(VLOOKUP(_xlfn.NUMBERVALUE(MID(BK113, SEARCH("!", BK113)+1, SEARCH("+", BK113)-SEARCH("!", BK113)-1)), Rankings!$A$2:$BK$161, 63, FALSE),0)</f>
        <v>0</v>
      </c>
      <c r="JK113">
        <f>IFERROR(VLOOKUP(_xlfn.NUMBERVALUE(MID(BL113, SEARCH("!", BL113)+1, SEARCH("+", BL113)-SEARCH("!", BL113)-1)), Rankings!$A$2:$BK$161, 63, FALSE),0)</f>
        <v>0</v>
      </c>
      <c r="JL113">
        <f>IFERROR(VLOOKUP(_xlfn.NUMBERVALUE(MID(BM113, SEARCH("!", BM113)+1, SEARCH("+", BM113)-SEARCH("!", BM113)-1)), Rankings!$A$2:$BK$161, 63, FALSE),0)</f>
        <v>0</v>
      </c>
      <c r="JM113">
        <f>IFERROR(VLOOKUP(_xlfn.NUMBERVALUE(MID(BN113, SEARCH("!", BN113)+1, SEARCH("+", BN113)-SEARCH("!", BN113)-1)), Rankings!$A$2:$BK$161, 63, FALSE),0)</f>
        <v>0</v>
      </c>
      <c r="JN113">
        <f>IFERROR(VLOOKUP(_xlfn.NUMBERVALUE(MID(BO113, SEARCH("!", BO113)+1, SEARCH("+", BO113)-SEARCH("!", BO113)-1)), Rankings!$A$2:$BK$161, 63, FALSE),0)</f>
        <v>0</v>
      </c>
      <c r="JO113">
        <f>IFERROR(VLOOKUP(_xlfn.NUMBERVALUE(MID(BP113, SEARCH("!", BP113)+1, SEARCH("+", BP113)-SEARCH("!", BP113)-1)), Rankings!$A$2:$BK$161, 63, FALSE),0)</f>
        <v>0</v>
      </c>
      <c r="JP113">
        <f>IFERROR(VLOOKUP(_xlfn.NUMBERVALUE(MID(BQ113, SEARCH("!", BQ113)+1, SEARCH("+", BQ113)-SEARCH("!", BQ113)-1)), Rankings!$A$2:$BK$161, 63, FALSE),0)</f>
        <v>0</v>
      </c>
      <c r="JQ113">
        <f>IFERROR(VLOOKUP(_xlfn.NUMBERVALUE(MID(BR113, SEARCH("!", BR113)+1, SEARCH("+", BR113)-SEARCH("!", BR113)-1)), Rankings!$A$2:$BK$161, 63, FALSE),0)</f>
        <v>0</v>
      </c>
      <c r="JR113">
        <f>IFERROR(VLOOKUP(_xlfn.NUMBERVALUE(MID(BS113, SEARCH("!", BS113)+1, SEARCH("+", BS113)-SEARCH("!", BS113)-1)), Rankings!$A$2:$BK$161, 63, FALSE),0)</f>
        <v>0</v>
      </c>
      <c r="JS113">
        <f>IFERROR(VLOOKUP(_xlfn.NUMBERVALUE(MID(BT113, SEARCH("!", BT113)+1, SEARCH("+", BT113)-SEARCH("!", BT113)-1)), Rankings!$A$2:$BK$161, 63, FALSE),0)</f>
        <v>0</v>
      </c>
      <c r="JT113">
        <f>IFERROR(VLOOKUP(_xlfn.NUMBERVALUE(MID(BU113, SEARCH("!", BU113)+1, SEARCH("+", BU113)-SEARCH("!", BU113)-1)), Rankings!$A$2:$BK$161, 63, FALSE),0)</f>
        <v>0</v>
      </c>
      <c r="JU113">
        <f>IFERROR(VLOOKUP(_xlfn.NUMBERVALUE(MID(BV113, SEARCH("!", BV113)+1, SEARCH("+", BV113)-SEARCH("!", BV113)-1)), Rankings!$A$2:$BK$161, 63, FALSE),0)</f>
        <v>0</v>
      </c>
      <c r="JV113">
        <f>IFERROR(VLOOKUP(_xlfn.NUMBERVALUE(MID(BW113, SEARCH("!", BW113)+1, SEARCH("+", BW113)-SEARCH("!", BW113)-1)), Rankings!$A$2:$BK$161, 63, FALSE),0)</f>
        <v>0</v>
      </c>
      <c r="JW113">
        <f>IFERROR(VLOOKUP(_xlfn.NUMBERVALUE(MID(BX113, SEARCH("!", BX113)+1, SEARCH("+", BX113)-SEARCH("!", BX113)-1)), Rankings!$A$2:$BK$161, 63, FALSE),0)</f>
        <v>0</v>
      </c>
      <c r="JX113">
        <f>IFERROR(VLOOKUP(_xlfn.NUMBERVALUE(MID(BY113, SEARCH("!", BY113)+1, SEARCH("+", BY113)-SEARCH("!", BY113)-1)), Rankings!$A$2:$BK$161, 63, FALSE),0)</f>
        <v>0</v>
      </c>
      <c r="JY113">
        <f>IFERROR(VLOOKUP(_xlfn.NUMBERVALUE(MID(BZ113, SEARCH("!", BZ113)+1, SEARCH("+", BZ113)-SEARCH("!", BZ113)-1)), Rankings!$A$2:$BK$161, 63, FALSE),0)</f>
        <v>0</v>
      </c>
      <c r="JZ113">
        <f>IFERROR(VLOOKUP(_xlfn.NUMBERVALUE(MID(CA113, SEARCH("!", CA113)+1, SEARCH("+", CA113)-SEARCH("!", CA113)-1)), Rankings!$A$2:$BK$161, 63, FALSE),0)</f>
        <v>0</v>
      </c>
      <c r="KA113">
        <f>IFERROR(VLOOKUP(_xlfn.NUMBERVALUE(MID(CB113, SEARCH("!", CB113)+1, SEARCH("+", CB113)-SEARCH("!", CB113)-1)), Rankings!$A$2:$BK$161, 63, FALSE),0)</f>
        <v>0</v>
      </c>
      <c r="KB113">
        <f>IFERROR(VLOOKUP(_xlfn.NUMBERVALUE(MID(CC113, SEARCH("!", CC113)+1, SEARCH("+", CC113)-SEARCH("!", CC113)-1)), Rankings!$A$2:$BK$161, 63, FALSE),0)</f>
        <v>0</v>
      </c>
      <c r="KC113">
        <f>IFERROR(VLOOKUP(_xlfn.NUMBERVALUE(MID(CD113, SEARCH("!", CD113)+1, SEARCH("+", CD113)-SEARCH("!", CD113)-1)), Rankings!$A$2:$BK$161, 63, FALSE),0)</f>
        <v>0</v>
      </c>
      <c r="KD113">
        <f>IFERROR(VLOOKUP(_xlfn.NUMBERVALUE(MID(CE113, SEARCH("!", CE113)+1, SEARCH("+", CE113)-SEARCH("!", CE113)-1)), Rankings!$A$2:$BK$161, 63, FALSE),0)</f>
        <v>0</v>
      </c>
      <c r="KE113">
        <f>IFERROR(VLOOKUP(_xlfn.NUMBERVALUE(MID(CF113, SEARCH("!", CF113)+1, SEARCH("+", CF113)-SEARCH("!", CF113)-1)), Rankings!$A$2:$BK$161, 63, FALSE),0)</f>
        <v>0</v>
      </c>
      <c r="KF113">
        <f>IFERROR(VLOOKUP(_xlfn.NUMBERVALUE(MID(CG113, SEARCH("!", CG113)+1, SEARCH("+", CG113)-SEARCH("!", CG113)-1)), Rankings!$A$2:$BK$161, 63, FALSE),0)</f>
        <v>0</v>
      </c>
      <c r="KG113">
        <f>IFERROR(VLOOKUP(_xlfn.NUMBERVALUE(MID(CH113, SEARCH("!", CH113)+1, SEARCH("+", CH113)-SEARCH("!", CH113)-1)), Rankings!$A$2:$BK$161, 63, FALSE),0)</f>
        <v>0</v>
      </c>
      <c r="KH113">
        <f>IFERROR(VLOOKUP(_xlfn.NUMBERVALUE(MID(CI113, SEARCH("!", CI113)+1, SEARCH("+", CI113)-SEARCH("!", CI113)-1)), Rankings!$A$2:$BK$161, 63, FALSE),0)</f>
        <v>0</v>
      </c>
      <c r="KI113">
        <f>IFERROR(VLOOKUP(_xlfn.NUMBERVALUE(MID(CJ113, SEARCH("!", CJ113)+1, SEARCH("+", CJ113)-SEARCH("!", CJ113)-1)), Rankings!$A$2:$BK$161, 63, FALSE),0)</f>
        <v>0</v>
      </c>
      <c r="KJ113">
        <f>IFERROR(VLOOKUP(_xlfn.NUMBERVALUE(MID(CK113, SEARCH("!", CK113)+1, SEARCH("+", CK113)-SEARCH("!", CK113)-1)), Rankings!$A$2:$BK$161, 63, FALSE),0)</f>
        <v>0</v>
      </c>
      <c r="KK113">
        <f>IFERROR(VLOOKUP(_xlfn.NUMBERVALUE(MID(CL113, SEARCH("!", CL113)+1, SEARCH("+", CL113)-SEARCH("!", CL113)-1)), Rankings!$A$2:$BK$161, 63, FALSE),0)</f>
        <v>0</v>
      </c>
      <c r="KL113">
        <f>IFERROR(VLOOKUP(_xlfn.NUMBERVALUE(MID(CM113, SEARCH("!", CM113)+1, SEARCH("+", CM113)-SEARCH("!", CM113)-1)), Rankings!$A$2:$BK$161, 63, FALSE),0)</f>
        <v>0</v>
      </c>
      <c r="KM113">
        <f>IFERROR(VLOOKUP(_xlfn.NUMBERVALUE(MID(CN113, SEARCH("!", CN113)+1, SEARCH("+", CN113)-SEARCH("!", CN113)-1)), Rankings!$A$2:$BK$161, 63, FALSE),0)</f>
        <v>0</v>
      </c>
      <c r="KN113">
        <f>IFERROR(VLOOKUP(_xlfn.NUMBERVALUE(MID(CO113, SEARCH("!", CO113)+1, SEARCH("+", CO113)-SEARCH("!", CO113)-1)), Rankings!$A$2:$BK$161, 63, FALSE),0)</f>
        <v>0</v>
      </c>
      <c r="KO113">
        <f>IFERROR(VLOOKUP(_xlfn.NUMBERVALUE(MID(CP113, SEARCH("!", CP113)+1, SEARCH("+", CP113)-SEARCH("!", CP113)-1)), Rankings!$A$2:$BK$161, 63, FALSE),0)</f>
        <v>0</v>
      </c>
      <c r="KP113">
        <f>IFERROR(VLOOKUP(_xlfn.NUMBERVALUE(MID(CQ113, SEARCH("!", CQ113)+1, SEARCH("+", CQ113)-SEARCH("!", CQ113)-1)), Rankings!$A$2:$BK$161, 63, FALSE),0)</f>
        <v>0</v>
      </c>
      <c r="KQ113">
        <f>IFERROR(VLOOKUP(_xlfn.NUMBERVALUE(MID(CR113, SEARCH("!", CR113)+1, SEARCH("+", CR113)-SEARCH("!", CR113)-1)), Rankings!$A$2:$BK$161, 63, FALSE),0)</f>
        <v>0</v>
      </c>
      <c r="KS113" s="4">
        <f t="shared" si="2867"/>
        <v>188</v>
      </c>
      <c r="KT113" s="4">
        <f t="shared" si="2868"/>
        <v>75</v>
      </c>
      <c r="KU113" s="4">
        <f t="shared" si="2869"/>
        <v>80</v>
      </c>
      <c r="KV113" s="4">
        <f t="shared" si="2870"/>
        <v>0</v>
      </c>
      <c r="KY113" s="4">
        <f t="shared" si="2871"/>
        <v>343</v>
      </c>
      <c r="KZ113" s="4"/>
      <c r="LB113">
        <f t="shared" si="2872"/>
        <v>37</v>
      </c>
      <c r="LC113">
        <f t="shared" si="2873"/>
        <v>31</v>
      </c>
      <c r="LD113">
        <f t="shared" si="2874"/>
        <v>36</v>
      </c>
      <c r="LE113">
        <f t="shared" si="2875"/>
        <v>9</v>
      </c>
      <c r="LF113">
        <f t="shared" si="2876"/>
        <v>44</v>
      </c>
      <c r="LG113">
        <f t="shared" si="2877"/>
        <v>32</v>
      </c>
      <c r="LH113">
        <f t="shared" si="2878"/>
        <v>42</v>
      </c>
      <c r="LI113">
        <f t="shared" si="2879"/>
        <v>33</v>
      </c>
      <c r="LJ113">
        <f t="shared" si="2880"/>
        <v>52</v>
      </c>
      <c r="LK113">
        <f t="shared" si="2881"/>
        <v>0</v>
      </c>
      <c r="LL113">
        <f t="shared" si="2882"/>
        <v>27</v>
      </c>
      <c r="LM113">
        <f t="shared" si="2883"/>
        <v>0</v>
      </c>
      <c r="LN113">
        <f t="shared" si="2884"/>
        <v>0</v>
      </c>
      <c r="LO113">
        <f t="shared" si="2885"/>
        <v>0</v>
      </c>
      <c r="LP113">
        <f t="shared" si="2886"/>
        <v>0</v>
      </c>
      <c r="LQ113">
        <f t="shared" si="2887"/>
        <v>0</v>
      </c>
      <c r="LR113">
        <f t="shared" si="2888"/>
        <v>0</v>
      </c>
      <c r="LS113">
        <f t="shared" si="2889"/>
        <v>0</v>
      </c>
      <c r="LT113">
        <f t="shared" si="2890"/>
        <v>0</v>
      </c>
      <c r="LU113">
        <f t="shared" si="2891"/>
        <v>0</v>
      </c>
      <c r="LV113">
        <f t="shared" si="2892"/>
        <v>0</v>
      </c>
      <c r="LW113">
        <f t="shared" si="2893"/>
        <v>0</v>
      </c>
      <c r="LX113">
        <f t="shared" si="2894"/>
        <v>0</v>
      </c>
      <c r="LY113">
        <f t="shared" si="2895"/>
        <v>0</v>
      </c>
      <c r="LZ113">
        <f t="shared" si="2896"/>
        <v>0</v>
      </c>
      <c r="MA113">
        <f t="shared" si="2897"/>
        <v>0</v>
      </c>
      <c r="MB113">
        <f t="shared" si="2898"/>
        <v>0</v>
      </c>
      <c r="MC113">
        <f t="shared" si="2899"/>
        <v>0</v>
      </c>
      <c r="MD113">
        <f t="shared" si="2900"/>
        <v>0</v>
      </c>
      <c r="ME113">
        <f t="shared" si="2901"/>
        <v>0</v>
      </c>
      <c r="MF113">
        <f t="shared" si="2902"/>
        <v>0</v>
      </c>
      <c r="MG113">
        <f t="shared" si="2903"/>
        <v>0</v>
      </c>
      <c r="MH113">
        <f t="shared" si="2904"/>
        <v>0</v>
      </c>
      <c r="MI113">
        <f t="shared" si="2905"/>
        <v>0</v>
      </c>
      <c r="MJ113">
        <f t="shared" si="2906"/>
        <v>0</v>
      </c>
      <c r="MK113">
        <f t="shared" si="2907"/>
        <v>0</v>
      </c>
      <c r="ML113">
        <f t="shared" si="2908"/>
        <v>0</v>
      </c>
      <c r="MM113">
        <f t="shared" si="2909"/>
        <v>0</v>
      </c>
      <c r="MN113">
        <f t="shared" si="2910"/>
        <v>0</v>
      </c>
      <c r="MO113">
        <f t="shared" si="2911"/>
        <v>0</v>
      </c>
      <c r="MP113">
        <f t="shared" si="2912"/>
        <v>0</v>
      </c>
      <c r="MQ113">
        <f t="shared" si="2913"/>
        <v>0</v>
      </c>
      <c r="MR113">
        <f t="shared" si="2914"/>
        <v>0</v>
      </c>
      <c r="MS113">
        <f t="shared" si="2915"/>
        <v>0</v>
      </c>
      <c r="MT113">
        <f t="shared" si="2916"/>
        <v>0</v>
      </c>
      <c r="MU113">
        <f t="shared" si="2917"/>
        <v>0</v>
      </c>
      <c r="MV113">
        <f t="shared" si="2918"/>
        <v>0</v>
      </c>
      <c r="MW113">
        <f t="shared" si="2919"/>
        <v>0</v>
      </c>
      <c r="MX113">
        <f t="shared" si="2920"/>
        <v>0</v>
      </c>
      <c r="MY113">
        <f t="shared" si="2921"/>
        <v>0</v>
      </c>
      <c r="MZ113">
        <f t="shared" si="2922"/>
        <v>0</v>
      </c>
      <c r="NA113">
        <f t="shared" si="2923"/>
        <v>0</v>
      </c>
      <c r="NB113">
        <f t="shared" si="2924"/>
        <v>0</v>
      </c>
      <c r="NC113">
        <f t="shared" si="2925"/>
        <v>0</v>
      </c>
      <c r="ND113">
        <f t="shared" si="2926"/>
        <v>0</v>
      </c>
      <c r="NE113">
        <f t="shared" si="2927"/>
        <v>0</v>
      </c>
      <c r="NF113">
        <f t="shared" si="2928"/>
        <v>0</v>
      </c>
      <c r="NG113">
        <f t="shared" si="2929"/>
        <v>0</v>
      </c>
      <c r="NH113">
        <f t="shared" si="2930"/>
        <v>0</v>
      </c>
      <c r="NI113">
        <f t="shared" si="2931"/>
        <v>0</v>
      </c>
      <c r="NJ113">
        <f t="shared" si="2932"/>
        <v>0</v>
      </c>
      <c r="NK113">
        <f t="shared" si="2933"/>
        <v>0</v>
      </c>
      <c r="NL113">
        <f t="shared" si="2934"/>
        <v>0</v>
      </c>
      <c r="NM113">
        <f t="shared" si="2935"/>
        <v>0</v>
      </c>
      <c r="NN113">
        <f t="shared" si="2936"/>
        <v>0</v>
      </c>
      <c r="NO113">
        <f t="shared" si="2937"/>
        <v>0</v>
      </c>
      <c r="NP113">
        <f t="shared" si="2938"/>
        <v>0</v>
      </c>
      <c r="NQ113">
        <f t="shared" si="2939"/>
        <v>0</v>
      </c>
      <c r="NR113">
        <f t="shared" si="2940"/>
        <v>0</v>
      </c>
      <c r="NS113">
        <f t="shared" si="2941"/>
        <v>0</v>
      </c>
      <c r="NT113">
        <f t="shared" si="2942"/>
        <v>0</v>
      </c>
      <c r="NU113">
        <f t="shared" si="2943"/>
        <v>0</v>
      </c>
      <c r="NV113">
        <f t="shared" si="2944"/>
        <v>0</v>
      </c>
      <c r="NW113">
        <f t="shared" si="2945"/>
        <v>0</v>
      </c>
      <c r="NX113">
        <f t="shared" si="2946"/>
        <v>0</v>
      </c>
      <c r="NY113">
        <f t="shared" si="2947"/>
        <v>0</v>
      </c>
      <c r="NZ113">
        <f t="shared" si="2948"/>
        <v>0</v>
      </c>
      <c r="OA113">
        <f t="shared" si="2949"/>
        <v>0</v>
      </c>
      <c r="OB113">
        <f t="shared" si="2950"/>
        <v>0</v>
      </c>
      <c r="OC113">
        <f t="shared" si="2951"/>
        <v>0</v>
      </c>
      <c r="OD113">
        <f t="shared" si="2952"/>
        <v>0</v>
      </c>
      <c r="OE113">
        <f t="shared" si="2953"/>
        <v>0</v>
      </c>
      <c r="OF113">
        <f t="shared" si="2954"/>
        <v>0</v>
      </c>
      <c r="OG113">
        <f t="shared" si="2955"/>
        <v>0</v>
      </c>
      <c r="OH113">
        <f t="shared" si="2956"/>
        <v>0</v>
      </c>
      <c r="OJ113" s="4">
        <f t="shared" si="2957"/>
        <v>199</v>
      </c>
      <c r="OK113" s="4">
        <f t="shared" si="2958"/>
        <v>74</v>
      </c>
      <c r="OL113" s="4">
        <f t="shared" si="2959"/>
        <v>111</v>
      </c>
      <c r="OM113" s="4">
        <f t="shared" si="2960"/>
        <v>0</v>
      </c>
      <c r="OP113" s="4">
        <f t="shared" si="2961"/>
        <v>384</v>
      </c>
      <c r="OQ113" s="4"/>
      <c r="OS113">
        <f t="shared" si="2962"/>
        <v>45</v>
      </c>
      <c r="OT113">
        <f t="shared" si="2963"/>
        <v>54</v>
      </c>
      <c r="OU113">
        <f t="shared" si="2964"/>
        <v>44</v>
      </c>
      <c r="OV113">
        <f t="shared" si="2965"/>
        <v>56</v>
      </c>
      <c r="OW113">
        <f t="shared" si="2966"/>
        <v>32</v>
      </c>
      <c r="OX113">
        <f t="shared" si="2967"/>
        <v>25</v>
      </c>
      <c r="OY113">
        <f t="shared" si="2968"/>
        <v>25</v>
      </c>
      <c r="OZ113">
        <f t="shared" si="2969"/>
        <v>49</v>
      </c>
      <c r="PA113">
        <f t="shared" si="2970"/>
        <v>31</v>
      </c>
      <c r="PB113">
        <f t="shared" si="2971"/>
        <v>0</v>
      </c>
      <c r="PC113">
        <f t="shared" si="2972"/>
        <v>23</v>
      </c>
      <c r="PD113">
        <f t="shared" si="2973"/>
        <v>0</v>
      </c>
      <c r="PE113">
        <f t="shared" si="2974"/>
        <v>0</v>
      </c>
      <c r="PF113">
        <f t="shared" si="2975"/>
        <v>0</v>
      </c>
      <c r="PG113">
        <f t="shared" si="2976"/>
        <v>0</v>
      </c>
      <c r="PH113">
        <f t="shared" si="2977"/>
        <v>0</v>
      </c>
      <c r="PI113">
        <f t="shared" si="2978"/>
        <v>0</v>
      </c>
      <c r="PJ113">
        <f t="shared" si="2979"/>
        <v>0</v>
      </c>
      <c r="PK113">
        <f t="shared" si="2980"/>
        <v>0</v>
      </c>
      <c r="PL113">
        <f t="shared" si="2981"/>
        <v>0</v>
      </c>
      <c r="PM113">
        <f t="shared" si="2982"/>
        <v>0</v>
      </c>
      <c r="PN113">
        <f t="shared" si="2983"/>
        <v>0</v>
      </c>
      <c r="PO113">
        <f t="shared" si="2984"/>
        <v>0</v>
      </c>
      <c r="PP113">
        <f t="shared" si="2985"/>
        <v>0</v>
      </c>
      <c r="PQ113">
        <f t="shared" si="2986"/>
        <v>0</v>
      </c>
      <c r="PR113">
        <f t="shared" si="2987"/>
        <v>0</v>
      </c>
      <c r="PS113">
        <f t="shared" si="2988"/>
        <v>0</v>
      </c>
      <c r="PT113">
        <f t="shared" si="2989"/>
        <v>0</v>
      </c>
      <c r="PU113">
        <f t="shared" si="2990"/>
        <v>0</v>
      </c>
      <c r="PV113">
        <f t="shared" si="2991"/>
        <v>0</v>
      </c>
      <c r="PW113">
        <f t="shared" si="2992"/>
        <v>0</v>
      </c>
      <c r="PX113">
        <f t="shared" si="2993"/>
        <v>0</v>
      </c>
      <c r="PY113">
        <f t="shared" si="2994"/>
        <v>0</v>
      </c>
      <c r="PZ113">
        <f t="shared" si="2995"/>
        <v>0</v>
      </c>
      <c r="QA113">
        <f t="shared" si="2996"/>
        <v>0</v>
      </c>
      <c r="QB113">
        <f t="shared" si="2997"/>
        <v>0</v>
      </c>
      <c r="QC113">
        <f t="shared" si="2998"/>
        <v>0</v>
      </c>
      <c r="QD113">
        <f t="shared" si="2999"/>
        <v>0</v>
      </c>
      <c r="QE113">
        <f t="shared" si="3000"/>
        <v>0</v>
      </c>
      <c r="QF113">
        <f t="shared" si="3001"/>
        <v>0</v>
      </c>
      <c r="QG113">
        <f t="shared" si="3002"/>
        <v>0</v>
      </c>
      <c r="QH113">
        <f t="shared" si="3003"/>
        <v>0</v>
      </c>
      <c r="QI113">
        <f t="shared" si="3004"/>
        <v>0</v>
      </c>
      <c r="QJ113">
        <f t="shared" si="3005"/>
        <v>0</v>
      </c>
      <c r="QK113">
        <f t="shared" si="3006"/>
        <v>0</v>
      </c>
      <c r="QL113">
        <f t="shared" si="3007"/>
        <v>0</v>
      </c>
      <c r="QM113">
        <f t="shared" si="3008"/>
        <v>0</v>
      </c>
      <c r="QN113">
        <f t="shared" si="3009"/>
        <v>0</v>
      </c>
      <c r="QO113">
        <f t="shared" si="3010"/>
        <v>0</v>
      </c>
      <c r="QP113">
        <f t="shared" si="3011"/>
        <v>0</v>
      </c>
      <c r="QQ113">
        <f t="shared" si="3012"/>
        <v>0</v>
      </c>
      <c r="QR113">
        <f t="shared" si="3013"/>
        <v>0</v>
      </c>
      <c r="QS113">
        <f t="shared" si="3014"/>
        <v>0</v>
      </c>
      <c r="QT113">
        <f t="shared" si="3015"/>
        <v>0</v>
      </c>
      <c r="QU113">
        <f t="shared" si="3016"/>
        <v>0</v>
      </c>
      <c r="QV113">
        <f t="shared" si="3017"/>
        <v>0</v>
      </c>
      <c r="QW113">
        <f t="shared" si="3018"/>
        <v>0</v>
      </c>
      <c r="QX113">
        <f t="shared" si="3019"/>
        <v>0</v>
      </c>
      <c r="QY113">
        <f t="shared" si="3020"/>
        <v>0</v>
      </c>
      <c r="QZ113">
        <f t="shared" si="3021"/>
        <v>0</v>
      </c>
      <c r="RA113">
        <f t="shared" si="3022"/>
        <v>0</v>
      </c>
      <c r="RB113">
        <f t="shared" si="3023"/>
        <v>0</v>
      </c>
      <c r="RC113">
        <f t="shared" si="3024"/>
        <v>0</v>
      </c>
      <c r="RD113">
        <f t="shared" si="3025"/>
        <v>0</v>
      </c>
      <c r="RE113">
        <f t="shared" si="3026"/>
        <v>0</v>
      </c>
      <c r="RF113">
        <f t="shared" si="3027"/>
        <v>0</v>
      </c>
      <c r="RG113">
        <f t="shared" si="3028"/>
        <v>0</v>
      </c>
      <c r="RH113">
        <f t="shared" si="3029"/>
        <v>0</v>
      </c>
      <c r="RI113">
        <f t="shared" si="3030"/>
        <v>0</v>
      </c>
      <c r="RJ113">
        <f t="shared" si="3031"/>
        <v>0</v>
      </c>
      <c r="RK113">
        <f t="shared" si="3032"/>
        <v>0</v>
      </c>
      <c r="RL113">
        <f t="shared" si="3033"/>
        <v>0</v>
      </c>
      <c r="RM113">
        <f t="shared" si="3034"/>
        <v>0</v>
      </c>
      <c r="RN113">
        <f t="shared" si="3035"/>
        <v>0</v>
      </c>
      <c r="RO113">
        <f t="shared" si="3036"/>
        <v>0</v>
      </c>
      <c r="RP113">
        <f t="shared" si="3037"/>
        <v>0</v>
      </c>
      <c r="RQ113">
        <f t="shared" si="3038"/>
        <v>0</v>
      </c>
      <c r="RR113">
        <f t="shared" si="3039"/>
        <v>0</v>
      </c>
      <c r="RS113">
        <f t="shared" si="3040"/>
        <v>0</v>
      </c>
      <c r="RT113">
        <f t="shared" si="3041"/>
        <v>0</v>
      </c>
      <c r="RU113">
        <f t="shared" si="3042"/>
        <v>0</v>
      </c>
      <c r="RV113">
        <f t="shared" si="3043"/>
        <v>0</v>
      </c>
      <c r="RW113">
        <f t="shared" si="3044"/>
        <v>0</v>
      </c>
      <c r="RX113">
        <f t="shared" si="3045"/>
        <v>0</v>
      </c>
      <c r="RY113">
        <f t="shared" si="3046"/>
        <v>0</v>
      </c>
      <c r="SA113" s="4">
        <f t="shared" si="3047"/>
        <v>18.48</v>
      </c>
      <c r="SB113" s="4">
        <f t="shared" si="3048"/>
        <v>8.9699999999999989</v>
      </c>
      <c r="SC113" s="4">
        <f t="shared" si="3049"/>
        <v>11.17</v>
      </c>
      <c r="SD113" s="4">
        <f t="shared" si="3050"/>
        <v>0</v>
      </c>
      <c r="SF113" s="4">
        <f t="shared" si="3051"/>
        <v>38.619999999999997</v>
      </c>
      <c r="SI113">
        <f t="shared" si="3052"/>
        <v>3</v>
      </c>
      <c r="SJ113">
        <f t="shared" si="3053"/>
        <v>3.63</v>
      </c>
      <c r="SK113">
        <f t="shared" si="3054"/>
        <v>2.91</v>
      </c>
      <c r="SL113">
        <f t="shared" si="3055"/>
        <v>3</v>
      </c>
      <c r="SM113">
        <f t="shared" si="3056"/>
        <v>4</v>
      </c>
      <c r="SN113">
        <f t="shared" si="3057"/>
        <v>4.1399999999999997</v>
      </c>
      <c r="SO113">
        <f t="shared" si="3058"/>
        <v>3.8</v>
      </c>
      <c r="SP113">
        <f t="shared" si="3059"/>
        <v>5.17</v>
      </c>
      <c r="SQ113">
        <f t="shared" si="3060"/>
        <v>4.8</v>
      </c>
      <c r="SR113" t="str">
        <f t="shared" si="3061"/>
        <v>0</v>
      </c>
      <c r="SS113">
        <f t="shared" si="3062"/>
        <v>4.17</v>
      </c>
      <c r="ST113" t="str">
        <f t="shared" si="3063"/>
        <v>0</v>
      </c>
      <c r="SU113" t="str">
        <f t="shared" si="3064"/>
        <v>0</v>
      </c>
      <c r="SV113" t="str">
        <f t="shared" si="3065"/>
        <v>0</v>
      </c>
      <c r="SW113" t="str">
        <f t="shared" si="3066"/>
        <v>0</v>
      </c>
      <c r="SX113" t="str">
        <f t="shared" si="3067"/>
        <v>0</v>
      </c>
      <c r="SY113" t="str">
        <f t="shared" si="3068"/>
        <v>0</v>
      </c>
      <c r="SZ113" t="str">
        <f t="shared" si="3069"/>
        <v>0</v>
      </c>
      <c r="TA113" t="str">
        <f t="shared" si="3070"/>
        <v>0</v>
      </c>
      <c r="TB113" t="str">
        <f t="shared" si="3071"/>
        <v>0</v>
      </c>
      <c r="TC113" t="str">
        <f t="shared" si="3072"/>
        <v>0</v>
      </c>
      <c r="TD113" t="str">
        <f t="shared" si="3073"/>
        <v>0</v>
      </c>
      <c r="TE113" t="str">
        <f t="shared" si="3074"/>
        <v>0</v>
      </c>
      <c r="TF113" t="str">
        <f t="shared" si="3075"/>
        <v>0</v>
      </c>
      <c r="TG113" t="str">
        <f t="shared" si="3076"/>
        <v>0</v>
      </c>
      <c r="TH113" t="str">
        <f t="shared" si="3077"/>
        <v>0</v>
      </c>
      <c r="TI113" t="str">
        <f t="shared" si="3078"/>
        <v>0</v>
      </c>
      <c r="TJ113" t="str">
        <f t="shared" si="3079"/>
        <v>0</v>
      </c>
      <c r="TK113" t="str">
        <f t="shared" si="3080"/>
        <v>0</v>
      </c>
      <c r="TL113" t="str">
        <f t="shared" si="3081"/>
        <v>0</v>
      </c>
      <c r="TM113" t="str">
        <f t="shared" si="3082"/>
        <v>0</v>
      </c>
      <c r="TN113" t="str">
        <f t="shared" si="3083"/>
        <v>0</v>
      </c>
      <c r="TO113" t="str">
        <f t="shared" si="3084"/>
        <v>0</v>
      </c>
      <c r="TP113" t="str">
        <f t="shared" si="3085"/>
        <v>0</v>
      </c>
      <c r="TQ113" t="str">
        <f t="shared" si="3086"/>
        <v>0</v>
      </c>
      <c r="TR113" t="str">
        <f t="shared" si="3087"/>
        <v>0</v>
      </c>
      <c r="TS113" t="str">
        <f t="shared" si="3088"/>
        <v>0</v>
      </c>
      <c r="TT113" t="str">
        <f t="shared" si="3089"/>
        <v>0</v>
      </c>
      <c r="TU113" t="str">
        <f t="shared" si="3090"/>
        <v>0</v>
      </c>
      <c r="TV113" t="str">
        <f t="shared" si="3091"/>
        <v>0</v>
      </c>
      <c r="TW113" t="str">
        <f t="shared" si="3092"/>
        <v>0</v>
      </c>
      <c r="TX113" t="str">
        <f t="shared" si="3093"/>
        <v>0</v>
      </c>
      <c r="TY113" t="str">
        <f t="shared" si="3094"/>
        <v>0</v>
      </c>
      <c r="TZ113" t="str">
        <f t="shared" si="3095"/>
        <v>0</v>
      </c>
      <c r="UA113" t="str">
        <f t="shared" si="3096"/>
        <v>0</v>
      </c>
      <c r="UB113" t="str">
        <f t="shared" si="3097"/>
        <v>0</v>
      </c>
      <c r="UC113" t="str">
        <f t="shared" si="3098"/>
        <v>0</v>
      </c>
      <c r="UD113" t="str">
        <f t="shared" si="3099"/>
        <v>0</v>
      </c>
      <c r="UE113" t="str">
        <f t="shared" si="3100"/>
        <v>0</v>
      </c>
      <c r="UF113" t="str">
        <f t="shared" si="3101"/>
        <v>0</v>
      </c>
      <c r="UG113" t="str">
        <f t="shared" si="3102"/>
        <v>0</v>
      </c>
      <c r="UH113" t="str">
        <f t="shared" si="3103"/>
        <v>0</v>
      </c>
      <c r="UI113" t="str">
        <f t="shared" si="3104"/>
        <v>0</v>
      </c>
      <c r="UJ113" t="str">
        <f t="shared" si="3105"/>
        <v>0</v>
      </c>
      <c r="UK113" t="str">
        <f t="shared" si="3106"/>
        <v>0</v>
      </c>
      <c r="UL113" t="str">
        <f t="shared" si="3107"/>
        <v>0</v>
      </c>
      <c r="UM113" t="str">
        <f t="shared" si="3108"/>
        <v>0</v>
      </c>
      <c r="UN113" t="str">
        <f t="shared" si="3109"/>
        <v>0</v>
      </c>
      <c r="UO113" t="str">
        <f t="shared" si="3110"/>
        <v>0</v>
      </c>
      <c r="UP113" t="str">
        <f t="shared" si="3111"/>
        <v>0</v>
      </c>
      <c r="UQ113" t="str">
        <f t="shared" si="3112"/>
        <v>0</v>
      </c>
      <c r="UR113" t="str">
        <f t="shared" si="3113"/>
        <v>0</v>
      </c>
      <c r="US113" t="str">
        <f t="shared" si="3114"/>
        <v>0</v>
      </c>
      <c r="UT113" t="str">
        <f t="shared" si="3115"/>
        <v>0</v>
      </c>
      <c r="UU113" t="str">
        <f t="shared" si="3116"/>
        <v>0</v>
      </c>
      <c r="UV113" t="str">
        <f t="shared" si="3117"/>
        <v>0</v>
      </c>
      <c r="UW113" t="str">
        <f t="shared" si="3118"/>
        <v>0</v>
      </c>
      <c r="UX113" t="str">
        <f t="shared" si="3119"/>
        <v>0</v>
      </c>
      <c r="UY113" t="str">
        <f t="shared" si="3120"/>
        <v>0</v>
      </c>
      <c r="UZ113" t="str">
        <f t="shared" si="3121"/>
        <v>0</v>
      </c>
      <c r="VA113" t="str">
        <f t="shared" si="3122"/>
        <v>0</v>
      </c>
      <c r="VB113" t="str">
        <f t="shared" si="3123"/>
        <v>0</v>
      </c>
      <c r="VC113" t="str">
        <f t="shared" si="3124"/>
        <v>0</v>
      </c>
      <c r="VD113" t="str">
        <f t="shared" si="3125"/>
        <v>0</v>
      </c>
      <c r="VE113" t="str">
        <f t="shared" si="3126"/>
        <v>0</v>
      </c>
      <c r="VF113" t="str">
        <f t="shared" si="3127"/>
        <v>0</v>
      </c>
      <c r="VG113" t="str">
        <f t="shared" si="3128"/>
        <v>0</v>
      </c>
      <c r="VH113" t="str">
        <f t="shared" si="3129"/>
        <v>0</v>
      </c>
      <c r="VI113" t="str">
        <f t="shared" si="3130"/>
        <v>0</v>
      </c>
      <c r="VJ113" t="str">
        <f t="shared" si="3131"/>
        <v>0</v>
      </c>
      <c r="VK113" t="str">
        <f t="shared" si="3132"/>
        <v>0</v>
      </c>
      <c r="VL113" t="str">
        <f t="shared" si="3133"/>
        <v>0</v>
      </c>
      <c r="VM113" t="str">
        <f t="shared" si="3134"/>
        <v>0</v>
      </c>
      <c r="VN113" t="str">
        <f t="shared" si="3135"/>
        <v>0</v>
      </c>
      <c r="VO113" t="str">
        <f t="shared" si="3136"/>
        <v>0</v>
      </c>
      <c r="VQ113" s="4">
        <f t="shared" si="3137"/>
        <v>-29.059999999999995</v>
      </c>
      <c r="VR113" s="4">
        <f t="shared" si="3138"/>
        <v>-7</v>
      </c>
      <c r="VS113" s="4">
        <f t="shared" si="3139"/>
        <v>-12.77</v>
      </c>
      <c r="VT113" s="4">
        <f t="shared" si="3140"/>
        <v>0</v>
      </c>
      <c r="VV113" s="4">
        <f t="shared" si="3141"/>
        <v>-48.83</v>
      </c>
      <c r="VY113">
        <f t="shared" si="3142"/>
        <v>-10.74</v>
      </c>
      <c r="VZ113">
        <f t="shared" si="3143"/>
        <v>-5.27</v>
      </c>
      <c r="WA113">
        <f t="shared" si="3144"/>
        <v>-12.62</v>
      </c>
      <c r="WB113">
        <f t="shared" si="3145"/>
        <v>-7.64</v>
      </c>
      <c r="WC113">
        <f t="shared" si="3146"/>
        <v>0.36</v>
      </c>
      <c r="WD113">
        <f t="shared" si="3147"/>
        <v>0.55000000000000004</v>
      </c>
      <c r="WE113">
        <f t="shared" si="3148"/>
        <v>-4.51</v>
      </c>
      <c r="WF113">
        <f t="shared" si="3149"/>
        <v>-2.4900000000000002</v>
      </c>
      <c r="WG113">
        <f t="shared" si="3150"/>
        <v>-0.98</v>
      </c>
      <c r="WH113">
        <f t="shared" si="3151"/>
        <v>0</v>
      </c>
      <c r="WI113">
        <f t="shared" si="3152"/>
        <v>-5.49</v>
      </c>
      <c r="WJ113">
        <f t="shared" si="3153"/>
        <v>0</v>
      </c>
      <c r="WK113">
        <f t="shared" si="3154"/>
        <v>0</v>
      </c>
      <c r="WL113">
        <f t="shared" si="3155"/>
        <v>0</v>
      </c>
      <c r="WM113">
        <f t="shared" si="3156"/>
        <v>0</v>
      </c>
      <c r="WN113">
        <f t="shared" si="3157"/>
        <v>0</v>
      </c>
      <c r="WO113">
        <f t="shared" si="3158"/>
        <v>0</v>
      </c>
      <c r="WP113">
        <f t="shared" si="3159"/>
        <v>0</v>
      </c>
      <c r="WQ113">
        <f t="shared" si="3160"/>
        <v>0</v>
      </c>
      <c r="WR113">
        <f t="shared" si="3161"/>
        <v>0</v>
      </c>
      <c r="WS113">
        <f t="shared" si="3162"/>
        <v>0</v>
      </c>
      <c r="WT113">
        <f t="shared" si="3163"/>
        <v>0</v>
      </c>
      <c r="WU113">
        <f t="shared" si="3164"/>
        <v>0</v>
      </c>
      <c r="WV113">
        <f t="shared" si="3165"/>
        <v>0</v>
      </c>
      <c r="WW113">
        <f t="shared" si="3166"/>
        <v>0</v>
      </c>
      <c r="WX113">
        <f t="shared" si="3167"/>
        <v>0</v>
      </c>
      <c r="WY113">
        <f t="shared" si="3168"/>
        <v>0</v>
      </c>
      <c r="WZ113">
        <f t="shared" si="3169"/>
        <v>0</v>
      </c>
      <c r="XA113">
        <f t="shared" si="3170"/>
        <v>0</v>
      </c>
      <c r="XB113">
        <f t="shared" si="3171"/>
        <v>0</v>
      </c>
      <c r="XC113">
        <f t="shared" si="3172"/>
        <v>0</v>
      </c>
      <c r="XD113">
        <f t="shared" si="3173"/>
        <v>0</v>
      </c>
      <c r="XE113">
        <f t="shared" si="3174"/>
        <v>0</v>
      </c>
      <c r="XF113">
        <f t="shared" si="3175"/>
        <v>0</v>
      </c>
      <c r="XG113">
        <f t="shared" si="3176"/>
        <v>0</v>
      </c>
      <c r="XH113">
        <f t="shared" si="3177"/>
        <v>0</v>
      </c>
      <c r="XI113">
        <f t="shared" si="3178"/>
        <v>0</v>
      </c>
      <c r="XJ113">
        <f t="shared" si="3179"/>
        <v>0</v>
      </c>
      <c r="XK113">
        <f t="shared" si="3180"/>
        <v>0</v>
      </c>
      <c r="XL113">
        <f t="shared" si="3181"/>
        <v>0</v>
      </c>
      <c r="XM113">
        <f t="shared" si="3182"/>
        <v>0</v>
      </c>
      <c r="XN113">
        <f t="shared" si="3183"/>
        <v>0</v>
      </c>
      <c r="XO113">
        <f t="shared" si="3184"/>
        <v>0</v>
      </c>
      <c r="XP113">
        <f t="shared" si="3185"/>
        <v>0</v>
      </c>
      <c r="XQ113">
        <f t="shared" si="3186"/>
        <v>0</v>
      </c>
      <c r="XR113">
        <f t="shared" si="3187"/>
        <v>0</v>
      </c>
      <c r="XS113">
        <f t="shared" si="3188"/>
        <v>0</v>
      </c>
      <c r="XT113">
        <f t="shared" si="3189"/>
        <v>0</v>
      </c>
      <c r="XU113">
        <f t="shared" si="3190"/>
        <v>0</v>
      </c>
      <c r="XV113">
        <f t="shared" si="3191"/>
        <v>0</v>
      </c>
      <c r="XW113">
        <f t="shared" si="3192"/>
        <v>0</v>
      </c>
      <c r="XX113">
        <f t="shared" si="3193"/>
        <v>0</v>
      </c>
      <c r="XY113">
        <f t="shared" si="3194"/>
        <v>0</v>
      </c>
      <c r="XZ113">
        <f t="shared" si="3195"/>
        <v>0</v>
      </c>
      <c r="YA113">
        <f t="shared" si="3196"/>
        <v>0</v>
      </c>
      <c r="YB113">
        <f t="shared" si="3197"/>
        <v>0</v>
      </c>
      <c r="YC113">
        <f t="shared" si="3198"/>
        <v>0</v>
      </c>
      <c r="YD113">
        <f t="shared" si="3199"/>
        <v>0</v>
      </c>
      <c r="YE113">
        <f t="shared" si="3200"/>
        <v>0</v>
      </c>
      <c r="YF113">
        <f t="shared" si="3201"/>
        <v>0</v>
      </c>
      <c r="YG113">
        <f t="shared" si="3202"/>
        <v>0</v>
      </c>
      <c r="YH113">
        <f t="shared" si="3203"/>
        <v>0</v>
      </c>
      <c r="YI113">
        <f t="shared" si="3204"/>
        <v>0</v>
      </c>
      <c r="YJ113">
        <f t="shared" si="3205"/>
        <v>0</v>
      </c>
      <c r="YK113">
        <f t="shared" si="3206"/>
        <v>0</v>
      </c>
      <c r="YL113">
        <f t="shared" si="3207"/>
        <v>0</v>
      </c>
      <c r="YM113">
        <f t="shared" si="3208"/>
        <v>0</v>
      </c>
      <c r="YN113">
        <f t="shared" si="3209"/>
        <v>0</v>
      </c>
      <c r="YO113">
        <f t="shared" si="3210"/>
        <v>0</v>
      </c>
      <c r="YP113">
        <f t="shared" si="3211"/>
        <v>0</v>
      </c>
      <c r="YQ113">
        <f t="shared" si="3212"/>
        <v>0</v>
      </c>
      <c r="YR113">
        <f t="shared" si="3213"/>
        <v>0</v>
      </c>
      <c r="YS113">
        <f t="shared" si="3214"/>
        <v>0</v>
      </c>
      <c r="YT113">
        <f t="shared" si="3215"/>
        <v>0</v>
      </c>
      <c r="YU113">
        <f t="shared" si="3216"/>
        <v>0</v>
      </c>
      <c r="YV113">
        <f t="shared" si="3217"/>
        <v>0</v>
      </c>
      <c r="YW113">
        <f t="shared" si="3218"/>
        <v>0</v>
      </c>
      <c r="YX113">
        <f t="shared" si="3219"/>
        <v>0</v>
      </c>
      <c r="YY113">
        <f t="shared" si="3220"/>
        <v>0</v>
      </c>
      <c r="YZ113">
        <f t="shared" si="3221"/>
        <v>0</v>
      </c>
      <c r="ZA113">
        <f t="shared" si="3222"/>
        <v>0</v>
      </c>
      <c r="ZB113">
        <f t="shared" si="3223"/>
        <v>0</v>
      </c>
      <c r="ZC113">
        <f t="shared" si="3224"/>
        <v>0</v>
      </c>
      <c r="ZD113">
        <f t="shared" si="3225"/>
        <v>0</v>
      </c>
      <c r="ZE113">
        <f t="shared" si="3226"/>
        <v>0</v>
      </c>
      <c r="ZG113" s="4">
        <f t="shared" si="3227"/>
        <v>183</v>
      </c>
      <c r="ZH113" s="4">
        <f t="shared" si="3228"/>
        <v>76</v>
      </c>
      <c r="ZI113" s="4">
        <f t="shared" si="3229"/>
        <v>120</v>
      </c>
      <c r="ZJ113" s="4">
        <f t="shared" si="3230"/>
        <v>0</v>
      </c>
      <c r="ZL113" s="4">
        <f t="shared" si="3231"/>
        <v>379</v>
      </c>
      <c r="ZO113">
        <f t="shared" si="3232"/>
        <v>40</v>
      </c>
      <c r="ZP113">
        <f t="shared" si="3233"/>
        <v>41</v>
      </c>
      <c r="ZQ113">
        <f t="shared" si="3234"/>
        <v>49</v>
      </c>
      <c r="ZR113">
        <f t="shared" si="3235"/>
        <v>38</v>
      </c>
      <c r="ZS113">
        <f t="shared" si="3236"/>
        <v>25</v>
      </c>
      <c r="ZT113">
        <f t="shared" si="3237"/>
        <v>26</v>
      </c>
      <c r="ZU113">
        <f t="shared" si="3238"/>
        <v>46</v>
      </c>
      <c r="ZV113">
        <f t="shared" si="3239"/>
        <v>30</v>
      </c>
      <c r="ZW113">
        <f t="shared" si="3240"/>
        <v>27</v>
      </c>
      <c r="ZX113">
        <f t="shared" si="3241"/>
        <v>0</v>
      </c>
      <c r="ZY113">
        <f t="shared" si="3242"/>
        <v>57</v>
      </c>
      <c r="ZZ113">
        <f t="shared" si="3243"/>
        <v>0</v>
      </c>
      <c r="AAA113">
        <f t="shared" si="3244"/>
        <v>0</v>
      </c>
      <c r="AAB113">
        <f t="shared" si="3245"/>
        <v>0</v>
      </c>
      <c r="AAC113">
        <f t="shared" si="3246"/>
        <v>0</v>
      </c>
      <c r="AAD113">
        <f t="shared" si="3247"/>
        <v>0</v>
      </c>
      <c r="AAE113">
        <f t="shared" si="3248"/>
        <v>0</v>
      </c>
      <c r="AAF113">
        <f t="shared" si="3249"/>
        <v>0</v>
      </c>
      <c r="AAG113">
        <f t="shared" si="3250"/>
        <v>0</v>
      </c>
      <c r="AAH113">
        <f t="shared" si="3251"/>
        <v>0</v>
      </c>
      <c r="AAI113">
        <f t="shared" si="3252"/>
        <v>0</v>
      </c>
      <c r="AAJ113">
        <f t="shared" si="3253"/>
        <v>0</v>
      </c>
      <c r="AAK113">
        <f t="shared" si="3254"/>
        <v>0</v>
      </c>
      <c r="AAL113">
        <f t="shared" si="3255"/>
        <v>0</v>
      </c>
      <c r="AAM113">
        <f t="shared" si="3256"/>
        <v>0</v>
      </c>
      <c r="AAN113">
        <f t="shared" si="3257"/>
        <v>0</v>
      </c>
      <c r="AAO113">
        <f t="shared" si="3258"/>
        <v>0</v>
      </c>
      <c r="AAP113">
        <f t="shared" si="3259"/>
        <v>0</v>
      </c>
      <c r="AAQ113">
        <f t="shared" si="3260"/>
        <v>0</v>
      </c>
      <c r="AAR113">
        <f t="shared" si="3261"/>
        <v>0</v>
      </c>
      <c r="AAS113">
        <f t="shared" si="3262"/>
        <v>0</v>
      </c>
      <c r="AAT113">
        <f t="shared" si="3263"/>
        <v>0</v>
      </c>
      <c r="AAU113">
        <f t="shared" si="3264"/>
        <v>0</v>
      </c>
      <c r="AAV113">
        <f t="shared" si="3265"/>
        <v>0</v>
      </c>
      <c r="AAW113">
        <f t="shared" si="3266"/>
        <v>0</v>
      </c>
      <c r="AAX113">
        <f t="shared" si="3267"/>
        <v>0</v>
      </c>
      <c r="AAY113">
        <f t="shared" si="3268"/>
        <v>0</v>
      </c>
      <c r="AAZ113">
        <f t="shared" si="3269"/>
        <v>0</v>
      </c>
      <c r="ABA113">
        <f t="shared" si="3270"/>
        <v>0</v>
      </c>
      <c r="ABB113">
        <f t="shared" si="3271"/>
        <v>0</v>
      </c>
      <c r="ABC113">
        <f t="shared" si="3272"/>
        <v>0</v>
      </c>
      <c r="ABD113">
        <f t="shared" si="3273"/>
        <v>0</v>
      </c>
      <c r="ABE113">
        <f t="shared" si="3274"/>
        <v>0</v>
      </c>
      <c r="ABF113">
        <f t="shared" si="3275"/>
        <v>0</v>
      </c>
      <c r="ABG113">
        <f t="shared" si="3276"/>
        <v>0</v>
      </c>
      <c r="ABH113">
        <f t="shared" si="3277"/>
        <v>0</v>
      </c>
      <c r="ABI113">
        <f t="shared" si="3278"/>
        <v>0</v>
      </c>
      <c r="ABJ113">
        <f t="shared" si="3279"/>
        <v>0</v>
      </c>
      <c r="ABK113">
        <f t="shared" si="3280"/>
        <v>0</v>
      </c>
      <c r="ABL113">
        <f t="shared" si="3281"/>
        <v>0</v>
      </c>
      <c r="ABM113">
        <f t="shared" si="3282"/>
        <v>0</v>
      </c>
      <c r="ABN113">
        <f t="shared" si="3283"/>
        <v>0</v>
      </c>
      <c r="ABO113">
        <f t="shared" si="3284"/>
        <v>0</v>
      </c>
      <c r="ABP113">
        <f t="shared" si="3285"/>
        <v>0</v>
      </c>
      <c r="ABQ113">
        <f t="shared" si="3286"/>
        <v>0</v>
      </c>
      <c r="ABR113">
        <f t="shared" si="3287"/>
        <v>0</v>
      </c>
      <c r="ABS113">
        <f t="shared" si="3288"/>
        <v>0</v>
      </c>
      <c r="ABT113">
        <f t="shared" si="3289"/>
        <v>0</v>
      </c>
      <c r="ABU113">
        <f t="shared" si="3290"/>
        <v>0</v>
      </c>
      <c r="ABV113">
        <f t="shared" si="3291"/>
        <v>0</v>
      </c>
      <c r="ABW113">
        <f t="shared" si="3292"/>
        <v>0</v>
      </c>
      <c r="ABX113">
        <f t="shared" si="3293"/>
        <v>0</v>
      </c>
      <c r="ABY113">
        <f t="shared" si="3294"/>
        <v>0</v>
      </c>
      <c r="ABZ113">
        <f t="shared" si="3295"/>
        <v>0</v>
      </c>
      <c r="ACA113">
        <f t="shared" si="3296"/>
        <v>0</v>
      </c>
      <c r="ACB113">
        <f t="shared" si="3297"/>
        <v>0</v>
      </c>
      <c r="ACC113">
        <f t="shared" si="3298"/>
        <v>0</v>
      </c>
      <c r="ACD113">
        <f t="shared" si="3299"/>
        <v>0</v>
      </c>
      <c r="ACE113">
        <f t="shared" si="3300"/>
        <v>0</v>
      </c>
      <c r="ACF113">
        <f t="shared" si="3301"/>
        <v>0</v>
      </c>
      <c r="ACG113">
        <f t="shared" si="3302"/>
        <v>0</v>
      </c>
      <c r="ACH113">
        <f t="shared" si="3303"/>
        <v>0</v>
      </c>
      <c r="ACI113">
        <f t="shared" si="3304"/>
        <v>0</v>
      </c>
      <c r="ACJ113">
        <f t="shared" si="3305"/>
        <v>0</v>
      </c>
      <c r="ACK113">
        <f t="shared" si="3306"/>
        <v>0</v>
      </c>
      <c r="ACL113">
        <f t="shared" si="3307"/>
        <v>0</v>
      </c>
      <c r="ACM113">
        <f t="shared" si="3308"/>
        <v>0</v>
      </c>
      <c r="ACN113">
        <f t="shared" si="3309"/>
        <v>0</v>
      </c>
      <c r="ACO113">
        <f t="shared" si="3310"/>
        <v>0</v>
      </c>
      <c r="ACP113">
        <f t="shared" si="3311"/>
        <v>0</v>
      </c>
      <c r="ACQ113">
        <f t="shared" si="3312"/>
        <v>0</v>
      </c>
      <c r="ACR113">
        <f t="shared" si="3313"/>
        <v>0</v>
      </c>
      <c r="ACS113">
        <f t="shared" si="3314"/>
        <v>0</v>
      </c>
      <c r="ACT113">
        <f t="shared" si="3315"/>
        <v>0</v>
      </c>
      <c r="ACU113">
        <f t="shared" si="3316"/>
        <v>0</v>
      </c>
      <c r="ACW113" s="4">
        <f t="shared" si="3317"/>
        <v>245.39999999999998</v>
      </c>
      <c r="ACX113" s="4">
        <f t="shared" si="3318"/>
        <v>108</v>
      </c>
      <c r="ACY113" s="4">
        <f t="shared" si="3319"/>
        <v>155.30000000000001</v>
      </c>
      <c r="ACZ113" s="4">
        <f t="shared" si="3320"/>
        <v>0</v>
      </c>
      <c r="ADA113" s="88">
        <f t="shared" si="3321"/>
        <v>7.3484692283495345</v>
      </c>
      <c r="ADB113" s="4">
        <f t="shared" si="3322"/>
        <v>508.7</v>
      </c>
      <c r="ADC113" s="5">
        <f t="shared" si="3323"/>
        <v>7.0057119552547977</v>
      </c>
      <c r="ADD113" s="5">
        <f t="shared" si="3324"/>
        <v>7.1949056051255234</v>
      </c>
      <c r="ADE113">
        <f t="shared" si="3325"/>
        <v>34.299999999999997</v>
      </c>
      <c r="ADF113">
        <f t="shared" si="3326"/>
        <v>18.100000000000001</v>
      </c>
      <c r="ADG113">
        <f t="shared" si="3327"/>
        <v>35.200000000000003</v>
      </c>
      <c r="ADH113">
        <f t="shared" si="3328"/>
        <v>6.8</v>
      </c>
      <c r="ADI113">
        <f t="shared" si="3329"/>
        <v>78.599999999999994</v>
      </c>
      <c r="ADJ113">
        <f t="shared" si="3330"/>
        <v>70</v>
      </c>
      <c r="ADK113">
        <f t="shared" si="3331"/>
        <v>96.5</v>
      </c>
      <c r="ADL113">
        <f t="shared" si="3332"/>
        <v>11.5</v>
      </c>
      <c r="ADM113">
        <f t="shared" si="3333"/>
        <v>87.8</v>
      </c>
      <c r="ADN113">
        <f t="shared" si="3334"/>
        <v>0</v>
      </c>
      <c r="ADO113">
        <f t="shared" si="3335"/>
        <v>69.900000000000006</v>
      </c>
      <c r="ADP113">
        <f t="shared" si="3336"/>
        <v>0</v>
      </c>
      <c r="ADQ113">
        <f t="shared" si="3337"/>
        <v>0</v>
      </c>
      <c r="ADR113">
        <f t="shared" si="3338"/>
        <v>0</v>
      </c>
      <c r="ADS113">
        <f t="shared" si="3339"/>
        <v>0</v>
      </c>
      <c r="ADT113">
        <f t="shared" si="3340"/>
        <v>0</v>
      </c>
      <c r="ADU113">
        <f t="shared" si="3341"/>
        <v>0</v>
      </c>
      <c r="ADV113">
        <f t="shared" si="3342"/>
        <v>0</v>
      </c>
      <c r="ADW113">
        <f t="shared" si="3343"/>
        <v>0</v>
      </c>
      <c r="ADX113">
        <f t="shared" si="3344"/>
        <v>0</v>
      </c>
      <c r="ADY113">
        <f t="shared" si="3345"/>
        <v>0</v>
      </c>
      <c r="ADZ113">
        <f t="shared" si="3346"/>
        <v>0</v>
      </c>
      <c r="AEA113">
        <f t="shared" si="3347"/>
        <v>0</v>
      </c>
      <c r="AEB113">
        <f t="shared" si="3348"/>
        <v>0</v>
      </c>
      <c r="AEC113">
        <f t="shared" si="3349"/>
        <v>0</v>
      </c>
      <c r="AED113">
        <f t="shared" si="3350"/>
        <v>0</v>
      </c>
      <c r="AEE113">
        <f t="shared" si="3351"/>
        <v>0</v>
      </c>
      <c r="AEF113">
        <f t="shared" si="3352"/>
        <v>0</v>
      </c>
      <c r="AEG113">
        <f t="shared" si="3353"/>
        <v>0</v>
      </c>
      <c r="AEH113">
        <f t="shared" si="3354"/>
        <v>0</v>
      </c>
      <c r="AEI113">
        <f t="shared" si="3355"/>
        <v>0</v>
      </c>
      <c r="AEJ113">
        <f t="shared" si="3356"/>
        <v>0</v>
      </c>
      <c r="AEK113">
        <f t="shared" si="3357"/>
        <v>0</v>
      </c>
      <c r="AEL113">
        <f t="shared" si="3358"/>
        <v>0</v>
      </c>
      <c r="AEM113">
        <f t="shared" si="3359"/>
        <v>0</v>
      </c>
      <c r="AEN113">
        <f t="shared" si="3360"/>
        <v>0</v>
      </c>
      <c r="AEO113">
        <f t="shared" si="3361"/>
        <v>0</v>
      </c>
      <c r="AEP113">
        <f t="shared" si="3362"/>
        <v>0</v>
      </c>
      <c r="AEQ113">
        <f t="shared" si="3363"/>
        <v>0</v>
      </c>
      <c r="AER113">
        <f t="shared" si="3364"/>
        <v>0</v>
      </c>
      <c r="AES113">
        <f t="shared" si="3365"/>
        <v>0</v>
      </c>
      <c r="AET113">
        <f t="shared" si="3366"/>
        <v>0</v>
      </c>
      <c r="AEU113">
        <f t="shared" si="3367"/>
        <v>0</v>
      </c>
      <c r="AEV113">
        <f t="shared" si="3368"/>
        <v>0</v>
      </c>
      <c r="AEW113">
        <f t="shared" si="3369"/>
        <v>0</v>
      </c>
      <c r="AEX113">
        <f t="shared" si="3370"/>
        <v>0</v>
      </c>
      <c r="AEY113">
        <f t="shared" si="3371"/>
        <v>0</v>
      </c>
      <c r="AEZ113">
        <f t="shared" si="3372"/>
        <v>0</v>
      </c>
      <c r="AFA113">
        <f t="shared" si="3373"/>
        <v>0</v>
      </c>
      <c r="AFB113">
        <f t="shared" si="3374"/>
        <v>0</v>
      </c>
      <c r="AFC113">
        <f t="shared" si="3375"/>
        <v>0</v>
      </c>
      <c r="AFD113">
        <f t="shared" si="3376"/>
        <v>0</v>
      </c>
      <c r="AFE113">
        <f t="shared" si="3377"/>
        <v>0</v>
      </c>
      <c r="AFF113">
        <f t="shared" si="3378"/>
        <v>0</v>
      </c>
      <c r="AFG113">
        <f t="shared" si="3379"/>
        <v>0</v>
      </c>
      <c r="AFH113">
        <f t="shared" si="3380"/>
        <v>0</v>
      </c>
      <c r="AFI113">
        <f t="shared" si="3381"/>
        <v>0</v>
      </c>
      <c r="AFJ113">
        <f t="shared" si="3382"/>
        <v>0</v>
      </c>
      <c r="AFK113">
        <f t="shared" si="3383"/>
        <v>0</v>
      </c>
      <c r="AFL113">
        <f t="shared" si="3384"/>
        <v>0</v>
      </c>
      <c r="AFM113">
        <f t="shared" si="3385"/>
        <v>0</v>
      </c>
      <c r="AFN113">
        <f t="shared" si="3386"/>
        <v>0</v>
      </c>
      <c r="AFO113">
        <f t="shared" si="3387"/>
        <v>0</v>
      </c>
      <c r="AFP113">
        <f t="shared" si="3388"/>
        <v>0</v>
      </c>
      <c r="AFQ113">
        <f t="shared" si="3389"/>
        <v>0</v>
      </c>
      <c r="AFR113">
        <f t="shared" si="3390"/>
        <v>0</v>
      </c>
      <c r="AFS113">
        <f t="shared" si="3391"/>
        <v>0</v>
      </c>
      <c r="AFT113">
        <f t="shared" si="3392"/>
        <v>0</v>
      </c>
      <c r="AFU113">
        <f t="shared" si="3393"/>
        <v>0</v>
      </c>
      <c r="AFV113">
        <f t="shared" si="3394"/>
        <v>0</v>
      </c>
      <c r="AFW113">
        <f t="shared" si="3395"/>
        <v>0</v>
      </c>
      <c r="AFX113">
        <f t="shared" si="3396"/>
        <v>0</v>
      </c>
      <c r="AFY113">
        <f t="shared" si="3397"/>
        <v>0</v>
      </c>
      <c r="AFZ113">
        <f t="shared" si="3398"/>
        <v>0</v>
      </c>
      <c r="AGA113">
        <f t="shared" si="3399"/>
        <v>0</v>
      </c>
      <c r="AGB113">
        <f t="shared" si="3400"/>
        <v>0</v>
      </c>
      <c r="AGC113">
        <f t="shared" si="3401"/>
        <v>0</v>
      </c>
      <c r="AGD113">
        <f t="shared" si="3402"/>
        <v>0</v>
      </c>
      <c r="AGE113">
        <f t="shared" si="3403"/>
        <v>0</v>
      </c>
      <c r="AGF113">
        <f t="shared" si="3404"/>
        <v>0</v>
      </c>
      <c r="AGG113">
        <f t="shared" si="3405"/>
        <v>0</v>
      </c>
      <c r="AGH113">
        <f t="shared" si="3406"/>
        <v>0</v>
      </c>
      <c r="AGI113">
        <f t="shared" si="3407"/>
        <v>0</v>
      </c>
      <c r="AGJ113">
        <f t="shared" si="3408"/>
        <v>0</v>
      </c>
      <c r="AGK113">
        <f t="shared" si="3409"/>
        <v>0</v>
      </c>
      <c r="AGM113" s="88">
        <f t="shared" si="3410"/>
        <v>68.5</v>
      </c>
      <c r="AGN113" s="88">
        <v>68.5</v>
      </c>
      <c r="AGO113">
        <v>5</v>
      </c>
      <c r="AGP113">
        <f t="shared" si="3411"/>
        <v>5</v>
      </c>
      <c r="AGQ113">
        <f t="shared" si="3412"/>
        <v>5</v>
      </c>
      <c r="AGR113">
        <f t="shared" si="3413"/>
        <v>5</v>
      </c>
      <c r="AGS113">
        <f t="shared" si="3414"/>
        <v>10</v>
      </c>
      <c r="AGT113">
        <f t="shared" si="3415"/>
        <v>5</v>
      </c>
      <c r="AGU113">
        <f t="shared" si="3416"/>
        <v>5</v>
      </c>
      <c r="AGV113">
        <f t="shared" si="3417"/>
        <v>2</v>
      </c>
      <c r="AGW113">
        <f t="shared" si="3418"/>
        <v>7</v>
      </c>
      <c r="AGX113">
        <f t="shared" si="3419"/>
        <v>5</v>
      </c>
      <c r="AGY113">
        <f t="shared" si="3420"/>
        <v>0</v>
      </c>
      <c r="AGZ113">
        <f t="shared" si="3421"/>
        <v>5</v>
      </c>
      <c r="AHA113">
        <f t="shared" si="3422"/>
        <v>0</v>
      </c>
      <c r="AHB113">
        <f t="shared" si="3423"/>
        <v>0</v>
      </c>
      <c r="AHC113">
        <f t="shared" si="3424"/>
        <v>0</v>
      </c>
      <c r="AHD113">
        <f t="shared" si="3425"/>
        <v>0</v>
      </c>
      <c r="AHE113">
        <f t="shared" si="3426"/>
        <v>0</v>
      </c>
      <c r="AHF113">
        <f t="shared" si="3427"/>
        <v>0</v>
      </c>
      <c r="AHG113">
        <f t="shared" si="3428"/>
        <v>0</v>
      </c>
      <c r="AHH113">
        <f t="shared" si="3429"/>
        <v>0</v>
      </c>
      <c r="AHI113">
        <f t="shared" si="3430"/>
        <v>0</v>
      </c>
      <c r="AHJ113">
        <f t="shared" si="3431"/>
        <v>0</v>
      </c>
      <c r="AHK113">
        <f t="shared" si="3432"/>
        <v>0</v>
      </c>
      <c r="AHL113">
        <f t="shared" si="3433"/>
        <v>0</v>
      </c>
      <c r="AHM113">
        <f t="shared" si="3434"/>
        <v>0</v>
      </c>
      <c r="AHN113">
        <f t="shared" si="3435"/>
        <v>0</v>
      </c>
      <c r="AHO113">
        <f t="shared" si="3436"/>
        <v>0</v>
      </c>
      <c r="AHP113">
        <f t="shared" si="3437"/>
        <v>0</v>
      </c>
      <c r="AHQ113">
        <f t="shared" si="3438"/>
        <v>0</v>
      </c>
      <c r="AHR113">
        <f t="shared" si="3439"/>
        <v>0</v>
      </c>
      <c r="AHS113">
        <f t="shared" si="3440"/>
        <v>0</v>
      </c>
      <c r="AHT113">
        <f t="shared" si="3441"/>
        <v>0</v>
      </c>
      <c r="AHU113">
        <f t="shared" si="3442"/>
        <v>0</v>
      </c>
      <c r="AHV113">
        <f t="shared" si="3443"/>
        <v>0</v>
      </c>
      <c r="AHW113">
        <f t="shared" si="3444"/>
        <v>0</v>
      </c>
      <c r="AHX113">
        <f t="shared" si="3445"/>
        <v>0</v>
      </c>
      <c r="AHY113">
        <f t="shared" si="3446"/>
        <v>0</v>
      </c>
      <c r="AHZ113">
        <f t="shared" si="3447"/>
        <v>0</v>
      </c>
      <c r="AIA113">
        <f t="shared" si="3448"/>
        <v>0</v>
      </c>
      <c r="AIB113">
        <f t="shared" si="3449"/>
        <v>0</v>
      </c>
      <c r="AIC113">
        <f t="shared" si="3450"/>
        <v>0</v>
      </c>
      <c r="AID113">
        <f t="shared" si="3451"/>
        <v>0</v>
      </c>
      <c r="AIE113">
        <f t="shared" si="3452"/>
        <v>0</v>
      </c>
      <c r="AIF113">
        <f t="shared" si="3453"/>
        <v>0</v>
      </c>
      <c r="AIG113">
        <f t="shared" si="3454"/>
        <v>0</v>
      </c>
      <c r="AIH113">
        <f t="shared" si="3455"/>
        <v>0</v>
      </c>
      <c r="AII113">
        <f t="shared" si="3456"/>
        <v>0</v>
      </c>
      <c r="AIJ113">
        <f t="shared" si="3457"/>
        <v>0</v>
      </c>
      <c r="AIK113">
        <f t="shared" si="3458"/>
        <v>0</v>
      </c>
      <c r="AIL113">
        <f t="shared" si="3459"/>
        <v>0</v>
      </c>
      <c r="AIM113">
        <f t="shared" si="3460"/>
        <v>0</v>
      </c>
      <c r="AIN113">
        <f t="shared" si="3461"/>
        <v>0</v>
      </c>
      <c r="AIO113">
        <f t="shared" si="3462"/>
        <v>0</v>
      </c>
      <c r="AIP113">
        <f t="shared" si="3463"/>
        <v>0</v>
      </c>
      <c r="AIQ113">
        <f t="shared" si="3464"/>
        <v>0</v>
      </c>
      <c r="AIR113">
        <f t="shared" si="3465"/>
        <v>0</v>
      </c>
      <c r="AIS113">
        <f t="shared" si="3466"/>
        <v>0</v>
      </c>
      <c r="AIT113">
        <f t="shared" si="3467"/>
        <v>0</v>
      </c>
      <c r="AIU113">
        <f t="shared" si="3468"/>
        <v>0</v>
      </c>
      <c r="AIV113">
        <f t="shared" si="3469"/>
        <v>0</v>
      </c>
      <c r="AIW113">
        <f t="shared" si="3470"/>
        <v>0</v>
      </c>
      <c r="AIX113">
        <f t="shared" si="3471"/>
        <v>0</v>
      </c>
      <c r="AIY113">
        <f t="shared" si="3472"/>
        <v>0</v>
      </c>
      <c r="AIZ113">
        <f t="shared" si="3473"/>
        <v>0</v>
      </c>
      <c r="AJA113">
        <f t="shared" si="3474"/>
        <v>0</v>
      </c>
      <c r="AJB113">
        <f t="shared" si="3475"/>
        <v>0</v>
      </c>
      <c r="AJC113">
        <f t="shared" si="3476"/>
        <v>0</v>
      </c>
      <c r="AJD113">
        <f t="shared" si="3477"/>
        <v>0</v>
      </c>
      <c r="AJE113">
        <f t="shared" si="3478"/>
        <v>0</v>
      </c>
      <c r="AJF113">
        <f t="shared" si="3479"/>
        <v>0</v>
      </c>
      <c r="AJG113">
        <f t="shared" si="3480"/>
        <v>0</v>
      </c>
      <c r="AJH113">
        <f t="shared" si="3481"/>
        <v>0</v>
      </c>
      <c r="AJI113">
        <f t="shared" si="3482"/>
        <v>0</v>
      </c>
      <c r="AJJ113">
        <f t="shared" si="3483"/>
        <v>0</v>
      </c>
      <c r="AJK113">
        <f t="shared" si="3484"/>
        <v>0</v>
      </c>
      <c r="AJL113">
        <f t="shared" si="3485"/>
        <v>0</v>
      </c>
      <c r="AJM113">
        <f t="shared" si="3486"/>
        <v>0</v>
      </c>
      <c r="AJN113">
        <f t="shared" si="3487"/>
        <v>0</v>
      </c>
      <c r="AJO113">
        <f t="shared" si="3488"/>
        <v>0</v>
      </c>
      <c r="AJP113">
        <f t="shared" si="3489"/>
        <v>0</v>
      </c>
      <c r="AJQ113">
        <f t="shared" si="3490"/>
        <v>0</v>
      </c>
      <c r="AJR113">
        <f t="shared" si="3491"/>
        <v>0</v>
      </c>
      <c r="AJS113">
        <f t="shared" si="3492"/>
        <v>0</v>
      </c>
      <c r="AJT113">
        <f t="shared" si="3493"/>
        <v>0</v>
      </c>
      <c r="AJU113">
        <f t="shared" si="3494"/>
        <v>0</v>
      </c>
      <c r="AJV113">
        <f t="shared" si="3495"/>
        <v>0</v>
      </c>
      <c r="AJX113">
        <v>43</v>
      </c>
      <c r="AJY113">
        <v>1</v>
      </c>
      <c r="AJZ113">
        <v>1</v>
      </c>
      <c r="AKA113">
        <f t="shared" si="3496"/>
        <v>2</v>
      </c>
      <c r="AKB113">
        <f t="shared" si="3497"/>
        <v>2</v>
      </c>
      <c r="AKC113">
        <f t="shared" si="3498"/>
        <v>1</v>
      </c>
      <c r="AKD113">
        <f t="shared" si="3499"/>
        <v>8</v>
      </c>
      <c r="AKE113">
        <f t="shared" si="3500"/>
        <v>8</v>
      </c>
      <c r="AKF113">
        <f t="shared" si="3501"/>
        <v>2</v>
      </c>
      <c r="AKG113">
        <f t="shared" si="3502"/>
        <v>0</v>
      </c>
      <c r="AKH113">
        <f t="shared" si="3503"/>
        <v>0.5</v>
      </c>
      <c r="AKI113">
        <f t="shared" si="3504"/>
        <v>0</v>
      </c>
      <c r="AKJ113">
        <f t="shared" si="3505"/>
        <v>0</v>
      </c>
      <c r="AKK113">
        <f t="shared" si="3506"/>
        <v>0</v>
      </c>
      <c r="AKL113">
        <f t="shared" si="3507"/>
        <v>0</v>
      </c>
      <c r="AKM113">
        <f t="shared" si="3508"/>
        <v>0</v>
      </c>
      <c r="AKN113">
        <f t="shared" si="3509"/>
        <v>0</v>
      </c>
      <c r="AKO113">
        <f t="shared" si="3510"/>
        <v>0</v>
      </c>
      <c r="AKP113">
        <f t="shared" si="3511"/>
        <v>0</v>
      </c>
      <c r="AKQ113">
        <f t="shared" si="3512"/>
        <v>0</v>
      </c>
      <c r="AKR113">
        <f t="shared" si="3513"/>
        <v>0</v>
      </c>
      <c r="AKS113">
        <f t="shared" si="3514"/>
        <v>0</v>
      </c>
      <c r="AKT113">
        <f t="shared" si="3515"/>
        <v>0</v>
      </c>
      <c r="AKU113">
        <f t="shared" si="3516"/>
        <v>0</v>
      </c>
      <c r="AKV113">
        <f t="shared" si="3517"/>
        <v>0</v>
      </c>
      <c r="AKW113">
        <f t="shared" si="3518"/>
        <v>0</v>
      </c>
      <c r="AKX113">
        <f t="shared" si="3519"/>
        <v>0</v>
      </c>
      <c r="AKY113">
        <f t="shared" si="3520"/>
        <v>0</v>
      </c>
      <c r="AKZ113">
        <f t="shared" si="3521"/>
        <v>0</v>
      </c>
      <c r="ALA113">
        <f t="shared" si="3522"/>
        <v>0</v>
      </c>
      <c r="ALB113">
        <f t="shared" si="3523"/>
        <v>0</v>
      </c>
      <c r="ALC113">
        <f t="shared" si="3524"/>
        <v>0</v>
      </c>
      <c r="ALD113">
        <f t="shared" si="3525"/>
        <v>0</v>
      </c>
      <c r="ALE113">
        <f t="shared" si="3526"/>
        <v>0</v>
      </c>
      <c r="ALF113">
        <f t="shared" si="3527"/>
        <v>0</v>
      </c>
      <c r="ALG113">
        <f t="shared" si="3528"/>
        <v>0</v>
      </c>
      <c r="ALH113">
        <f t="shared" si="3529"/>
        <v>0</v>
      </c>
      <c r="ALI113">
        <f t="shared" si="3530"/>
        <v>0</v>
      </c>
      <c r="ALJ113">
        <f t="shared" si="3531"/>
        <v>0</v>
      </c>
      <c r="ALK113">
        <f t="shared" si="3532"/>
        <v>0</v>
      </c>
      <c r="ALL113">
        <f t="shared" si="3533"/>
        <v>0</v>
      </c>
      <c r="ALM113">
        <f t="shared" si="3534"/>
        <v>0</v>
      </c>
      <c r="ALN113">
        <f t="shared" si="3535"/>
        <v>0</v>
      </c>
      <c r="ALO113">
        <f t="shared" si="3536"/>
        <v>0</v>
      </c>
      <c r="ALP113">
        <f t="shared" si="3537"/>
        <v>0</v>
      </c>
      <c r="ALQ113">
        <f t="shared" si="3538"/>
        <v>0</v>
      </c>
      <c r="ALR113">
        <f t="shared" si="3539"/>
        <v>0</v>
      </c>
      <c r="ALS113">
        <f t="shared" si="3540"/>
        <v>0</v>
      </c>
      <c r="ALT113">
        <f t="shared" si="3541"/>
        <v>0</v>
      </c>
      <c r="ALU113">
        <f t="shared" si="3542"/>
        <v>0</v>
      </c>
      <c r="ALV113">
        <f t="shared" si="3543"/>
        <v>0</v>
      </c>
      <c r="ALW113">
        <f t="shared" si="3544"/>
        <v>0</v>
      </c>
      <c r="ALX113">
        <f t="shared" si="3545"/>
        <v>0</v>
      </c>
      <c r="ALY113">
        <f t="shared" si="3546"/>
        <v>0</v>
      </c>
      <c r="ALZ113">
        <f t="shared" si="3547"/>
        <v>0</v>
      </c>
      <c r="AMA113">
        <f t="shared" si="3548"/>
        <v>0</v>
      </c>
      <c r="AMB113">
        <f t="shared" si="3549"/>
        <v>0</v>
      </c>
      <c r="AMC113">
        <f t="shared" si="3550"/>
        <v>0</v>
      </c>
      <c r="AMD113">
        <f t="shared" si="3551"/>
        <v>0</v>
      </c>
      <c r="AME113">
        <f t="shared" si="3552"/>
        <v>0</v>
      </c>
      <c r="AMF113">
        <f t="shared" si="3553"/>
        <v>0</v>
      </c>
      <c r="AMG113">
        <f t="shared" si="3554"/>
        <v>0</v>
      </c>
      <c r="AMH113">
        <f t="shared" si="3555"/>
        <v>0</v>
      </c>
      <c r="AMI113">
        <f t="shared" si="3556"/>
        <v>0</v>
      </c>
      <c r="AMJ113">
        <f t="shared" si="3557"/>
        <v>0</v>
      </c>
      <c r="AMK113">
        <f t="shared" si="3558"/>
        <v>0</v>
      </c>
      <c r="AML113">
        <f t="shared" si="3559"/>
        <v>0</v>
      </c>
      <c r="AMM113">
        <f t="shared" si="3560"/>
        <v>0</v>
      </c>
      <c r="AMN113">
        <f t="shared" si="3561"/>
        <v>0</v>
      </c>
      <c r="AMO113">
        <f t="shared" si="3562"/>
        <v>0</v>
      </c>
      <c r="AMP113">
        <f t="shared" si="3563"/>
        <v>0</v>
      </c>
      <c r="AMQ113">
        <f t="shared" si="3564"/>
        <v>0</v>
      </c>
      <c r="AMR113">
        <f t="shared" si="3565"/>
        <v>0</v>
      </c>
      <c r="AMS113">
        <f t="shared" si="3566"/>
        <v>0</v>
      </c>
      <c r="AMT113">
        <f t="shared" si="3567"/>
        <v>0</v>
      </c>
      <c r="AMU113">
        <f t="shared" si="3568"/>
        <v>0</v>
      </c>
      <c r="AMV113">
        <f t="shared" si="3569"/>
        <v>0</v>
      </c>
      <c r="AMW113">
        <f t="shared" si="3570"/>
        <v>0</v>
      </c>
      <c r="AMX113">
        <f t="shared" si="3571"/>
        <v>0</v>
      </c>
      <c r="AMY113">
        <f t="shared" si="3572"/>
        <v>0</v>
      </c>
      <c r="AMZ113">
        <f t="shared" si="3573"/>
        <v>0</v>
      </c>
      <c r="ANA113">
        <f t="shared" si="3574"/>
        <v>0</v>
      </c>
      <c r="ANB113">
        <f t="shared" si="3575"/>
        <v>0</v>
      </c>
      <c r="ANC113">
        <f t="shared" si="3576"/>
        <v>0</v>
      </c>
      <c r="AND113">
        <f t="shared" si="3577"/>
        <v>0</v>
      </c>
      <c r="ANR113" s="4">
        <v>1569</v>
      </c>
      <c r="ANS113" s="4">
        <f t="shared" si="3578"/>
        <v>1569</v>
      </c>
      <c r="ANU113" s="4">
        <v>1478</v>
      </c>
      <c r="ANV113" t="str">
        <f t="shared" si="3579"/>
        <v>1477</v>
      </c>
      <c r="ANW113" t="str">
        <f t="shared" si="3580"/>
        <v>1467</v>
      </c>
      <c r="ANX113" t="str">
        <f t="shared" si="3581"/>
        <v>1466</v>
      </c>
      <c r="ANY113" t="str">
        <f t="shared" si="3582"/>
        <v>1453</v>
      </c>
      <c r="ANZ113" t="str">
        <f t="shared" si="3583"/>
        <v>1478</v>
      </c>
      <c r="AOA113" t="str">
        <f t="shared" si="3584"/>
        <v>1494</v>
      </c>
      <c r="AOB113" t="str">
        <f t="shared" si="3585"/>
        <v>1516</v>
      </c>
      <c r="AOC113" t="str">
        <f t="shared" si="3586"/>
        <v>1505</v>
      </c>
      <c r="AOD113" t="str">
        <f t="shared" si="3587"/>
        <v>1538</v>
      </c>
      <c r="AOE113" t="str">
        <f t="shared" si="3588"/>
        <v>1538</v>
      </c>
      <c r="AOF113" t="str">
        <f t="shared" si="3589"/>
        <v>1569</v>
      </c>
      <c r="AOG113" t="str">
        <f t="shared" si="3590"/>
        <v>1569</v>
      </c>
      <c r="AOH113" t="str">
        <f t="shared" si="3591"/>
        <v>1569</v>
      </c>
      <c r="AOI113" t="str">
        <f t="shared" si="3592"/>
        <v>1569</v>
      </c>
      <c r="AOJ113" t="str">
        <f t="shared" si="3593"/>
        <v>1569</v>
      </c>
      <c r="AOK113" t="str">
        <f t="shared" si="3594"/>
        <v>1569</v>
      </c>
      <c r="AOL113" t="str">
        <f t="shared" si="3595"/>
        <v>1569</v>
      </c>
      <c r="AOM113" t="str">
        <f t="shared" si="3596"/>
        <v>1569</v>
      </c>
      <c r="AON113" t="str">
        <f t="shared" si="3597"/>
        <v>1569</v>
      </c>
      <c r="AOO113" t="str">
        <f t="shared" si="3598"/>
        <v>1569</v>
      </c>
      <c r="AOP113" t="str">
        <f t="shared" si="3599"/>
        <v>1569</v>
      </c>
      <c r="AOQ113" t="str">
        <f t="shared" si="3600"/>
        <v>1569</v>
      </c>
      <c r="AOR113" t="str">
        <f t="shared" si="3601"/>
        <v>1569</v>
      </c>
      <c r="AOS113" t="str">
        <f t="shared" si="3602"/>
        <v>1569</v>
      </c>
      <c r="AOT113" t="str">
        <f t="shared" si="3603"/>
        <v>1569</v>
      </c>
      <c r="AOU113" t="str">
        <f t="shared" si="3604"/>
        <v>1569</v>
      </c>
      <c r="AOV113" t="str">
        <f t="shared" si="3605"/>
        <v>1569</v>
      </c>
      <c r="AOW113" t="str">
        <f t="shared" si="3606"/>
        <v>1569</v>
      </c>
      <c r="AOX113" t="str">
        <f t="shared" si="3607"/>
        <v>1569</v>
      </c>
      <c r="AOY113" t="str">
        <f t="shared" si="3608"/>
        <v>1569</v>
      </c>
      <c r="AOZ113" t="str">
        <f t="shared" si="3609"/>
        <v>1569</v>
      </c>
      <c r="APA113" t="str">
        <f t="shared" si="3610"/>
        <v>1569</v>
      </c>
      <c r="APB113" t="str">
        <f t="shared" si="3611"/>
        <v>1569</v>
      </c>
      <c r="APC113" t="str">
        <f t="shared" si="3612"/>
        <v>1569</v>
      </c>
      <c r="APD113" t="str">
        <f t="shared" si="3613"/>
        <v>1569</v>
      </c>
      <c r="APE113" t="str">
        <f t="shared" si="3614"/>
        <v>1569</v>
      </c>
      <c r="APF113" t="str">
        <f t="shared" si="3615"/>
        <v>1569</v>
      </c>
      <c r="APG113" t="str">
        <f t="shared" si="3616"/>
        <v>1569</v>
      </c>
      <c r="APH113" t="str">
        <f t="shared" si="3617"/>
        <v>1569</v>
      </c>
      <c r="API113" t="str">
        <f t="shared" si="3618"/>
        <v>1569</v>
      </c>
      <c r="APJ113" t="str">
        <f t="shared" si="3619"/>
        <v>1569</v>
      </c>
      <c r="APK113" t="str">
        <f t="shared" si="3620"/>
        <v>1569</v>
      </c>
      <c r="APL113" t="str">
        <f t="shared" si="3621"/>
        <v>1569</v>
      </c>
      <c r="APM113" t="str">
        <f t="shared" si="3622"/>
        <v>1569</v>
      </c>
      <c r="APN113" t="str">
        <f t="shared" si="3623"/>
        <v>1569</v>
      </c>
      <c r="APO113" t="str">
        <f t="shared" si="3624"/>
        <v>1569</v>
      </c>
      <c r="APP113" t="str">
        <f t="shared" si="3625"/>
        <v>1569</v>
      </c>
      <c r="APQ113" t="str">
        <f t="shared" si="3626"/>
        <v>1569</v>
      </c>
      <c r="APR113" t="str">
        <f t="shared" si="3627"/>
        <v>1569</v>
      </c>
      <c r="APS113" t="str">
        <f t="shared" si="3628"/>
        <v>1569</v>
      </c>
      <c r="APT113" t="str">
        <f t="shared" si="3629"/>
        <v>1569</v>
      </c>
      <c r="APU113" t="str">
        <f t="shared" si="3630"/>
        <v>1569</v>
      </c>
      <c r="APV113" t="str">
        <f t="shared" si="3631"/>
        <v>1569</v>
      </c>
      <c r="APW113" t="str">
        <f t="shared" si="3632"/>
        <v>1569</v>
      </c>
      <c r="APX113" t="str">
        <f t="shared" si="3633"/>
        <v>1569</v>
      </c>
      <c r="APY113" t="str">
        <f t="shared" si="3634"/>
        <v>1569</v>
      </c>
      <c r="APZ113" t="str">
        <f t="shared" si="3635"/>
        <v>1569</v>
      </c>
      <c r="AQA113" t="str">
        <f t="shared" si="3636"/>
        <v>1569</v>
      </c>
      <c r="AQB113" t="str">
        <f t="shared" si="3637"/>
        <v>1569</v>
      </c>
      <c r="AQC113" t="str">
        <f t="shared" si="3638"/>
        <v>1569</v>
      </c>
      <c r="AQD113" t="str">
        <f t="shared" si="3639"/>
        <v>1569</v>
      </c>
      <c r="AQE113" t="str">
        <f t="shared" si="3640"/>
        <v>1569</v>
      </c>
      <c r="AQF113" t="str">
        <f t="shared" si="3641"/>
        <v>1569</v>
      </c>
      <c r="AQG113" t="str">
        <f t="shared" si="3642"/>
        <v>1569</v>
      </c>
      <c r="AQH113" t="str">
        <f t="shared" si="3643"/>
        <v>1569</v>
      </c>
      <c r="AQI113" t="str">
        <f t="shared" si="3644"/>
        <v>1569</v>
      </c>
      <c r="AQJ113" t="str">
        <f t="shared" si="3645"/>
        <v>1569</v>
      </c>
      <c r="AQK113" t="str">
        <f t="shared" si="3646"/>
        <v>1569</v>
      </c>
      <c r="AQL113" t="str">
        <f t="shared" si="3647"/>
        <v>1569</v>
      </c>
      <c r="AQM113" t="str">
        <f t="shared" si="3648"/>
        <v>1569</v>
      </c>
      <c r="AQN113" t="str">
        <f t="shared" si="3649"/>
        <v>1569</v>
      </c>
      <c r="AQO113" t="str">
        <f t="shared" si="3650"/>
        <v>1569</v>
      </c>
      <c r="AQP113" t="str">
        <f t="shared" si="3651"/>
        <v>1569</v>
      </c>
      <c r="AQQ113" t="str">
        <f t="shared" si="3652"/>
        <v>1569</v>
      </c>
      <c r="AQR113" t="str">
        <f t="shared" si="3653"/>
        <v>1569</v>
      </c>
      <c r="AQS113" t="str">
        <f t="shared" si="3654"/>
        <v>1569</v>
      </c>
      <c r="AQT113" t="str">
        <f t="shared" si="3655"/>
        <v>1569</v>
      </c>
      <c r="AQU113" t="str">
        <f t="shared" si="3656"/>
        <v>1569</v>
      </c>
      <c r="AQV113" t="str">
        <f t="shared" si="3657"/>
        <v>1569</v>
      </c>
      <c r="AQW113" t="str">
        <f t="shared" si="3658"/>
        <v>1569</v>
      </c>
      <c r="AQX113" t="str">
        <f t="shared" si="3659"/>
        <v>1569</v>
      </c>
      <c r="AQY113" t="str">
        <f t="shared" si="3660"/>
        <v>1569</v>
      </c>
      <c r="AQZ113" t="str">
        <f t="shared" si="3661"/>
        <v>1569</v>
      </c>
      <c r="ARA113" t="str">
        <f t="shared" si="3662"/>
        <v>1569</v>
      </c>
      <c r="ARB113" t="str">
        <f t="shared" si="3663"/>
        <v>1569</v>
      </c>
      <c r="ARC113">
        <v>1478</v>
      </c>
      <c r="ARH113" s="5"/>
    </row>
    <row r="114" spans="1:1152" x14ac:dyDescent="0.2">
      <c r="A114">
        <v>84</v>
      </c>
      <c r="B114" s="18" t="s">
        <v>43</v>
      </c>
      <c r="C114" s="20">
        <f>VLOOKUP(A114, Rankings!$A$2:$AN$161, 40, FALSE)</f>
        <v>112</v>
      </c>
      <c r="D114" s="222" t="s">
        <v>221</v>
      </c>
      <c r="F114" s="4">
        <v>9</v>
      </c>
      <c r="G114" s="4">
        <v>8</v>
      </c>
      <c r="I114" s="5">
        <f t="shared" si="2748"/>
        <v>10</v>
      </c>
      <c r="L114" t="s">
        <v>1756</v>
      </c>
      <c r="M114" t="s">
        <v>2047</v>
      </c>
      <c r="N114" t="s">
        <v>2354</v>
      </c>
      <c r="O114" t="s">
        <v>2648</v>
      </c>
      <c r="P114" t="s">
        <v>2839</v>
      </c>
      <c r="Q114" t="s">
        <v>3099</v>
      </c>
      <c r="R114" t="s">
        <v>3252</v>
      </c>
      <c r="S114" t="s">
        <v>3492</v>
      </c>
      <c r="T114" t="s">
        <v>3841</v>
      </c>
      <c r="U114" t="s">
        <v>3987</v>
      </c>
      <c r="V114" t="s">
        <v>10</v>
      </c>
      <c r="W114" t="str">
        <f>Rankings!D113</f>
        <v>-</v>
      </c>
      <c r="X114" t="s">
        <v>10</v>
      </c>
      <c r="Y114" t="s">
        <v>10</v>
      </c>
      <c r="Z114" t="s">
        <v>10</v>
      </c>
      <c r="AA114" t="s">
        <v>10</v>
      </c>
      <c r="AB114" t="s">
        <v>10</v>
      </c>
      <c r="AC114" t="s">
        <v>10</v>
      </c>
      <c r="AD114" t="s">
        <v>10</v>
      </c>
      <c r="AE114" t="s">
        <v>10</v>
      </c>
      <c r="AF114" t="s">
        <v>10</v>
      </c>
      <c r="AG114" t="s">
        <v>10</v>
      </c>
      <c r="AH114" t="s">
        <v>10</v>
      </c>
      <c r="AI114" t="s">
        <v>10</v>
      </c>
      <c r="AJ114" t="s">
        <v>10</v>
      </c>
      <c r="AK114" t="s">
        <v>10</v>
      </c>
      <c r="AL114" t="s">
        <v>10</v>
      </c>
      <c r="AM114" t="s">
        <v>10</v>
      </c>
      <c r="AN114" t="s">
        <v>10</v>
      </c>
      <c r="AO114" t="s">
        <v>10</v>
      </c>
      <c r="AP114" t="s">
        <v>10</v>
      </c>
      <c r="AQ114" t="s">
        <v>10</v>
      </c>
      <c r="AR114" t="s">
        <v>10</v>
      </c>
      <c r="AS114" t="s">
        <v>10</v>
      </c>
      <c r="AT114" t="s">
        <v>10</v>
      </c>
      <c r="AU114" t="s">
        <v>10</v>
      </c>
      <c r="AV114" t="s">
        <v>10</v>
      </c>
      <c r="AW114" t="s">
        <v>10</v>
      </c>
      <c r="AX114" t="s">
        <v>10</v>
      </c>
      <c r="AY114" t="s">
        <v>10</v>
      </c>
      <c r="AZ114" t="s">
        <v>10</v>
      </c>
      <c r="BA114" t="s">
        <v>10</v>
      </c>
      <c r="BB114" t="s">
        <v>10</v>
      </c>
      <c r="BC114" t="s">
        <v>10</v>
      </c>
      <c r="BD114" t="s">
        <v>10</v>
      </c>
      <c r="BE114" t="s">
        <v>10</v>
      </c>
      <c r="BF114" t="s">
        <v>10</v>
      </c>
      <c r="BG114" t="s">
        <v>10</v>
      </c>
      <c r="BH114" t="s">
        <v>10</v>
      </c>
      <c r="BI114" t="s">
        <v>10</v>
      </c>
      <c r="BJ114" t="s">
        <v>10</v>
      </c>
      <c r="BK114" t="s">
        <v>10</v>
      </c>
      <c r="BL114" t="s">
        <v>10</v>
      </c>
      <c r="BM114" t="s">
        <v>10</v>
      </c>
      <c r="BN114" t="s">
        <v>10</v>
      </c>
      <c r="BO114" t="s">
        <v>10</v>
      </c>
      <c r="BP114" t="s">
        <v>10</v>
      </c>
      <c r="BQ114" t="s">
        <v>10</v>
      </c>
      <c r="BR114" t="s">
        <v>10</v>
      </c>
      <c r="BS114" t="s">
        <v>10</v>
      </c>
      <c r="BT114" t="s">
        <v>10</v>
      </c>
      <c r="BU114" t="s">
        <v>10</v>
      </c>
      <c r="BV114" t="s">
        <v>10</v>
      </c>
      <c r="BW114" t="s">
        <v>10</v>
      </c>
      <c r="BX114" t="s">
        <v>10</v>
      </c>
      <c r="BY114" t="s">
        <v>10</v>
      </c>
      <c r="BZ114" t="s">
        <v>10</v>
      </c>
      <c r="CA114" t="s">
        <v>10</v>
      </c>
      <c r="CB114" t="s">
        <v>10</v>
      </c>
      <c r="CC114" t="s">
        <v>10</v>
      </c>
      <c r="CD114" t="s">
        <v>10</v>
      </c>
      <c r="CE114" t="s">
        <v>10</v>
      </c>
      <c r="CF114" t="s">
        <v>10</v>
      </c>
      <c r="CG114" t="s">
        <v>10</v>
      </c>
      <c r="CH114" t="s">
        <v>10</v>
      </c>
      <c r="CI114" t="s">
        <v>10</v>
      </c>
      <c r="CJ114" t="s">
        <v>10</v>
      </c>
      <c r="CK114" t="s">
        <v>10</v>
      </c>
      <c r="CL114" t="s">
        <v>10</v>
      </c>
      <c r="CM114" t="s">
        <v>10</v>
      </c>
      <c r="CN114" t="s">
        <v>10</v>
      </c>
      <c r="CO114" t="s">
        <v>10</v>
      </c>
      <c r="CP114" t="s">
        <v>10</v>
      </c>
      <c r="CQ114" t="s">
        <v>10</v>
      </c>
      <c r="CR114" t="s">
        <v>10</v>
      </c>
      <c r="CT114" s="4">
        <f t="shared" si="2749"/>
        <v>2</v>
      </c>
      <c r="CU114" s="4">
        <f t="shared" si="2750"/>
        <v>0</v>
      </c>
      <c r="CV114" s="4">
        <f t="shared" si="2751"/>
        <v>0</v>
      </c>
      <c r="CW114" s="4">
        <f t="shared" si="2752"/>
        <v>3</v>
      </c>
      <c r="CX114" s="4">
        <f t="shared" si="2753"/>
        <v>1</v>
      </c>
      <c r="CY114" s="4">
        <f t="shared" si="2754"/>
        <v>0</v>
      </c>
      <c r="CZ114" s="4">
        <f t="shared" si="2755"/>
        <v>0</v>
      </c>
      <c r="DA114" s="4">
        <f t="shared" si="2756"/>
        <v>1</v>
      </c>
      <c r="DB114" s="4">
        <f t="shared" si="2757"/>
        <v>1</v>
      </c>
      <c r="DC114" s="4">
        <f t="shared" si="2758"/>
        <v>0</v>
      </c>
      <c r="DD114" s="4">
        <f t="shared" si="2759"/>
        <v>0</v>
      </c>
      <c r="DE114" s="4">
        <f t="shared" si="2760"/>
        <v>2</v>
      </c>
      <c r="DF114" s="4">
        <f t="shared" si="2761"/>
        <v>0</v>
      </c>
      <c r="DG114" s="4">
        <f t="shared" si="2762"/>
        <v>0</v>
      </c>
      <c r="DH114" s="4">
        <f t="shared" si="2763"/>
        <v>0</v>
      </c>
      <c r="DI114" s="152">
        <f t="shared" si="2764"/>
        <v>0</v>
      </c>
      <c r="DJ114" s="153">
        <f t="shared" si="2765"/>
        <v>2</v>
      </c>
      <c r="DK114" s="4">
        <f t="shared" si="2766"/>
        <v>3</v>
      </c>
      <c r="DL114" s="4">
        <f t="shared" si="2767"/>
        <v>1</v>
      </c>
      <c r="DM114" s="4">
        <f t="shared" si="2768"/>
        <v>1</v>
      </c>
      <c r="DN114" s="4">
        <f t="shared" si="2769"/>
        <v>1</v>
      </c>
      <c r="DO114" s="4">
        <f t="shared" si="2770"/>
        <v>2</v>
      </c>
      <c r="DP114" s="4">
        <f t="shared" si="2771"/>
        <v>0</v>
      </c>
      <c r="DQ114" s="4">
        <f t="shared" si="2772"/>
        <v>0</v>
      </c>
      <c r="DR114" s="4">
        <f t="shared" si="2773"/>
        <v>7</v>
      </c>
      <c r="DS114" s="4">
        <f t="shared" si="2774"/>
        <v>5</v>
      </c>
      <c r="DT114" s="4">
        <f t="shared" si="2775"/>
        <v>3</v>
      </c>
      <c r="DU114" t="str">
        <f t="shared" si="2776"/>
        <v>0R</v>
      </c>
      <c r="DV114" t="str">
        <f t="shared" si="2777"/>
        <v>3R</v>
      </c>
      <c r="DW114" t="str">
        <f t="shared" si="2778"/>
        <v>3R</v>
      </c>
      <c r="DX114" t="str">
        <f t="shared" si="2779"/>
        <v>3S</v>
      </c>
      <c r="DY114" t="str">
        <f t="shared" si="2780"/>
        <v>0S</v>
      </c>
      <c r="DZ114" t="str">
        <f t="shared" si="2781"/>
        <v>0R</v>
      </c>
      <c r="EA114" t="str">
        <f t="shared" si="2782"/>
        <v>3L</v>
      </c>
      <c r="EB114" t="str">
        <f t="shared" si="2783"/>
        <v>0L</v>
      </c>
      <c r="EC114" t="str">
        <f t="shared" si="2784"/>
        <v>0R</v>
      </c>
      <c r="ED114" t="str">
        <f t="shared" si="2785"/>
        <v>0S</v>
      </c>
      <c r="EE114">
        <f t="shared" si="2786"/>
        <v>0</v>
      </c>
      <c r="EF114">
        <f t="shared" si="2787"/>
        <v>0</v>
      </c>
      <c r="EG114">
        <f t="shared" si="2788"/>
        <v>0</v>
      </c>
      <c r="EH114">
        <f t="shared" si="2789"/>
        <v>0</v>
      </c>
      <c r="EI114">
        <f t="shared" si="2790"/>
        <v>0</v>
      </c>
      <c r="EJ114">
        <f t="shared" si="2791"/>
        <v>0</v>
      </c>
      <c r="EK114">
        <f t="shared" si="2792"/>
        <v>0</v>
      </c>
      <c r="EL114">
        <f t="shared" si="2793"/>
        <v>0</v>
      </c>
      <c r="EM114">
        <f t="shared" si="2794"/>
        <v>0</v>
      </c>
      <c r="EN114">
        <f t="shared" si="2795"/>
        <v>0</v>
      </c>
      <c r="EO114">
        <f t="shared" si="2796"/>
        <v>0</v>
      </c>
      <c r="EP114">
        <f t="shared" si="2797"/>
        <v>0</v>
      </c>
      <c r="EQ114">
        <f t="shared" si="2798"/>
        <v>0</v>
      </c>
      <c r="ER114">
        <f t="shared" si="2799"/>
        <v>0</v>
      </c>
      <c r="ES114">
        <f t="shared" si="2800"/>
        <v>0</v>
      </c>
      <c r="ET114">
        <f t="shared" si="2801"/>
        <v>0</v>
      </c>
      <c r="EU114">
        <f t="shared" si="2802"/>
        <v>0</v>
      </c>
      <c r="EV114">
        <f t="shared" si="2803"/>
        <v>0</v>
      </c>
      <c r="EW114">
        <f t="shared" si="2804"/>
        <v>0</v>
      </c>
      <c r="EX114">
        <f t="shared" si="2805"/>
        <v>0</v>
      </c>
      <c r="EY114">
        <f t="shared" si="2806"/>
        <v>0</v>
      </c>
      <c r="EZ114">
        <f t="shared" si="2807"/>
        <v>0</v>
      </c>
      <c r="FA114">
        <f t="shared" si="2808"/>
        <v>0</v>
      </c>
      <c r="FB114">
        <f t="shared" si="2809"/>
        <v>0</v>
      </c>
      <c r="FC114">
        <f t="shared" si="2810"/>
        <v>0</v>
      </c>
      <c r="FD114">
        <f t="shared" si="2811"/>
        <v>0</v>
      </c>
      <c r="FE114">
        <f t="shared" si="2812"/>
        <v>0</v>
      </c>
      <c r="FF114">
        <f t="shared" si="2813"/>
        <v>0</v>
      </c>
      <c r="FG114">
        <f t="shared" si="2814"/>
        <v>0</v>
      </c>
      <c r="FH114">
        <f t="shared" si="2815"/>
        <v>0</v>
      </c>
      <c r="FI114">
        <f t="shared" si="2816"/>
        <v>0</v>
      </c>
      <c r="FJ114">
        <f t="shared" si="2817"/>
        <v>0</v>
      </c>
      <c r="FK114">
        <f t="shared" si="2818"/>
        <v>0</v>
      </c>
      <c r="FL114">
        <f t="shared" si="2819"/>
        <v>0</v>
      </c>
      <c r="FM114">
        <f t="shared" si="2820"/>
        <v>0</v>
      </c>
      <c r="FN114">
        <f t="shared" si="2821"/>
        <v>0</v>
      </c>
      <c r="FO114">
        <f t="shared" si="2822"/>
        <v>0</v>
      </c>
      <c r="FP114">
        <f t="shared" si="2823"/>
        <v>0</v>
      </c>
      <c r="FQ114">
        <f t="shared" si="2824"/>
        <v>0</v>
      </c>
      <c r="FR114">
        <f t="shared" si="2825"/>
        <v>0</v>
      </c>
      <c r="FS114">
        <f t="shared" si="2826"/>
        <v>0</v>
      </c>
      <c r="FT114">
        <f t="shared" si="2827"/>
        <v>0</v>
      </c>
      <c r="FU114">
        <f t="shared" si="2828"/>
        <v>0</v>
      </c>
      <c r="FV114">
        <f t="shared" si="2829"/>
        <v>0</v>
      </c>
      <c r="FW114">
        <f t="shared" si="2830"/>
        <v>0</v>
      </c>
      <c r="FX114">
        <f t="shared" si="2831"/>
        <v>0</v>
      </c>
      <c r="FY114">
        <f t="shared" si="2832"/>
        <v>0</v>
      </c>
      <c r="FZ114">
        <f t="shared" si="2833"/>
        <v>0</v>
      </c>
      <c r="GA114">
        <f t="shared" si="2834"/>
        <v>0</v>
      </c>
      <c r="GB114">
        <f t="shared" si="2835"/>
        <v>0</v>
      </c>
      <c r="GC114">
        <f t="shared" si="2836"/>
        <v>0</v>
      </c>
      <c r="GD114">
        <f t="shared" si="2837"/>
        <v>0</v>
      </c>
      <c r="GE114">
        <f t="shared" si="2838"/>
        <v>0</v>
      </c>
      <c r="GF114">
        <f t="shared" si="2839"/>
        <v>0</v>
      </c>
      <c r="GG114">
        <f t="shared" si="2840"/>
        <v>0</v>
      </c>
      <c r="GH114">
        <f t="shared" si="2841"/>
        <v>0</v>
      </c>
      <c r="GI114">
        <f t="shared" si="2842"/>
        <v>0</v>
      </c>
      <c r="GJ114">
        <f t="shared" si="2843"/>
        <v>0</v>
      </c>
      <c r="GK114">
        <f t="shared" si="2844"/>
        <v>0</v>
      </c>
      <c r="GL114">
        <f t="shared" si="2845"/>
        <v>0</v>
      </c>
      <c r="GM114">
        <f t="shared" si="2846"/>
        <v>0</v>
      </c>
      <c r="GN114">
        <f t="shared" si="2847"/>
        <v>0</v>
      </c>
      <c r="GO114">
        <f t="shared" si="2848"/>
        <v>0</v>
      </c>
      <c r="GP114">
        <f t="shared" si="2849"/>
        <v>0</v>
      </c>
      <c r="GQ114">
        <f t="shared" si="2850"/>
        <v>0</v>
      </c>
      <c r="GR114">
        <f t="shared" si="2851"/>
        <v>0</v>
      </c>
      <c r="GS114">
        <f t="shared" si="2852"/>
        <v>0</v>
      </c>
      <c r="GT114">
        <f t="shared" si="2853"/>
        <v>0</v>
      </c>
      <c r="GU114">
        <f t="shared" si="2854"/>
        <v>0</v>
      </c>
      <c r="GV114">
        <f t="shared" si="2855"/>
        <v>0</v>
      </c>
      <c r="GW114">
        <f t="shared" si="2856"/>
        <v>0</v>
      </c>
      <c r="GX114">
        <f t="shared" si="2857"/>
        <v>0</v>
      </c>
      <c r="GY114">
        <f t="shared" si="2858"/>
        <v>0</v>
      </c>
      <c r="GZ114">
        <f t="shared" si="2859"/>
        <v>0</v>
      </c>
      <c r="HA114">
        <f t="shared" si="2860"/>
        <v>0</v>
      </c>
      <c r="HB114" s="176" t="s">
        <v>265</v>
      </c>
      <c r="HC114" s="89">
        <f t="shared" si="2861"/>
        <v>316.56502722444787</v>
      </c>
      <c r="HD114" s="89">
        <f t="shared" si="2862"/>
        <v>58.452849339644175</v>
      </c>
      <c r="HE114" s="89">
        <f t="shared" si="2863"/>
        <v>186.74108426803622</v>
      </c>
      <c r="HF114" s="89">
        <f t="shared" si="2864"/>
        <v>0</v>
      </c>
      <c r="HH114" s="88">
        <f t="shared" si="2865"/>
        <v>561.7589608321282</v>
      </c>
      <c r="HI114" s="88">
        <f t="shared" si="2866"/>
        <v>62.247028089345406</v>
      </c>
      <c r="HK114">
        <f>IFERROR(VLOOKUP(_xlfn.NUMBERVALUE(MID(L114, SEARCH("!", L114)+1, SEARCH("+", L114)-SEARCH("!", L114)-1)), Rankings!$A$2:$BK$161, 63, FALSE),0)</f>
        <v>70.09385280589116</v>
      </c>
      <c r="HL114">
        <f>IFERROR(VLOOKUP(_xlfn.NUMBERVALUE(MID(M114, SEARCH("!", M114)+1, SEARCH("+", M114)-SEARCH("!", M114)-1)), Rankings!$A$2:$BK$161, 63, FALSE),0)</f>
        <v>56.225092681999982</v>
      </c>
      <c r="HM114">
        <f>IFERROR(VLOOKUP(_xlfn.NUMBERVALUE(MID(N114, SEARCH("!", N114)+1, SEARCH("+", N114)-SEARCH("!", N114)-1)), Rankings!$A$2:$BK$161, 63, FALSE),0)</f>
        <v>53.380951906585516</v>
      </c>
      <c r="HN114">
        <f>IFERROR(VLOOKUP(_xlfn.NUMBERVALUE(MID(O114, SEARCH("!", O114)+1, SEARCH("+", O114)-SEARCH("!", O114)-1)), Rankings!$A$2:$BK$161, 63, FALSE),0)</f>
        <v>54.618410813898173</v>
      </c>
      <c r="HO114">
        <f>IFERROR(VLOOKUP(_xlfn.NUMBERVALUE(MID(P114, SEARCH("!", P114)+1, SEARCH("+", P114)-SEARCH("!", P114)-1)), Rankings!$A$2:$BK$161, 63, FALSE),0)</f>
        <v>62.799161924576438</v>
      </c>
      <c r="HP114">
        <f>IFERROR(VLOOKUP(_xlfn.NUMBERVALUE(MID(Q114, SEARCH("!", Q114)+1, SEARCH("+", Q114)-SEARCH("!", Q114)-1)), Rankings!$A$2:$BK$161, 63, FALSE),0)</f>
        <v>59.539737705209873</v>
      </c>
      <c r="HQ114">
        <f>IFERROR(VLOOKUP(_xlfn.NUMBERVALUE(MID(R114, SEARCH("!", R114)+1, SEARCH("+", R114)-SEARCH("!", R114)-1)), Rankings!$A$2:$BK$161, 63, FALSE),0)</f>
        <v>28.743047053991727</v>
      </c>
      <c r="HR114">
        <f>IFERROR(VLOOKUP(_xlfn.NUMBERVALUE(MID(S114, SEARCH("!", S114)+1, SEARCH("+", S114)-SEARCH("!", S114)-1)), Rankings!$A$2:$BK$161, 63, FALSE),0)</f>
        <v>29.709802285652444</v>
      </c>
      <c r="HS114">
        <f>IFERROR(VLOOKUP(_xlfn.NUMBERVALUE(MID(T114, SEARCH("!", T114)+1, SEARCH("+", T114)-SEARCH("!", T114)-1)), Rankings!$A$2:$BK$161, 63, FALSE),0)</f>
        <v>77.325392124761336</v>
      </c>
      <c r="HT114">
        <f>IFERROR(VLOOKUP(_xlfn.NUMBERVALUE(MID(U114, SEARCH("!", U114)+1, SEARCH("+", U114)-SEARCH("!", U114)-1)), Rankings!$A$2:$BK$161, 63, FALSE),0)</f>
        <v>69.3235115295616</v>
      </c>
      <c r="HU114">
        <f>IFERROR(VLOOKUP(_xlfn.NUMBERVALUE(MID(V114, SEARCH("!", V114)+1, SEARCH("+", V114)-SEARCH("!", V114)-1)), Rankings!$A$2:$BK$161, 63, FALSE),0)</f>
        <v>0</v>
      </c>
      <c r="HV114">
        <f>IFERROR(VLOOKUP(_xlfn.NUMBERVALUE(MID(W114, SEARCH("!", W114)+1, SEARCH("+", W114)-SEARCH("!", W114)-1)), Rankings!$A$2:$BK$161, 63, FALSE),0)</f>
        <v>0</v>
      </c>
      <c r="HW114">
        <f>IFERROR(VLOOKUP(_xlfn.NUMBERVALUE(MID(X114, SEARCH("!", X114)+1, SEARCH("+", X114)-SEARCH("!", X114)-1)), Rankings!$A$2:$BK$161, 63, FALSE),0)</f>
        <v>0</v>
      </c>
      <c r="HX114">
        <f>IFERROR(VLOOKUP(_xlfn.NUMBERVALUE(MID(Y114, SEARCH("!", Y114)+1, SEARCH("+", Y114)-SEARCH("!", Y114)-1)), Rankings!$A$2:$BK$161, 63, FALSE),0)</f>
        <v>0</v>
      </c>
      <c r="HY114">
        <f>IFERROR(VLOOKUP(_xlfn.NUMBERVALUE(MID(Z114, SEARCH("!", Z114)+1, SEARCH("+", Z114)-SEARCH("!", Z114)-1)), Rankings!$A$2:$BK$161, 63, FALSE),0)</f>
        <v>0</v>
      </c>
      <c r="HZ114">
        <f>IFERROR(VLOOKUP(_xlfn.NUMBERVALUE(MID(AA114, SEARCH("!", AA114)+1, SEARCH("+", AA114)-SEARCH("!", AA114)-1)), Rankings!$A$2:$BK$161, 63, FALSE),0)</f>
        <v>0</v>
      </c>
      <c r="IA114">
        <f>IFERROR(VLOOKUP(_xlfn.NUMBERVALUE(MID(AB114, SEARCH("!", AB114)+1, SEARCH("+", AB114)-SEARCH("!", AB114)-1)), Rankings!$A$2:$BK$161, 63, FALSE),0)</f>
        <v>0</v>
      </c>
      <c r="IB114">
        <f>IFERROR(VLOOKUP(_xlfn.NUMBERVALUE(MID(AC114, SEARCH("!", AC114)+1, SEARCH("+", AC114)-SEARCH("!", AC114)-1)), Rankings!$A$2:$BK$161, 63, FALSE),0)</f>
        <v>0</v>
      </c>
      <c r="IC114">
        <f>IFERROR(VLOOKUP(_xlfn.NUMBERVALUE(MID(AD114, SEARCH("!", AD114)+1, SEARCH("+", AD114)-SEARCH("!", AD114)-1)), Rankings!$A$2:$BK$161, 63, FALSE),0)</f>
        <v>0</v>
      </c>
      <c r="ID114">
        <f>IFERROR(VLOOKUP(_xlfn.NUMBERVALUE(MID(AE114, SEARCH("!", AE114)+1, SEARCH("+", AE114)-SEARCH("!", AE114)-1)), Rankings!$A$2:$BK$161, 63, FALSE),0)</f>
        <v>0</v>
      </c>
      <c r="IE114">
        <f>IFERROR(VLOOKUP(_xlfn.NUMBERVALUE(MID(AF114, SEARCH("!", AF114)+1, SEARCH("+", AF114)-SEARCH("!", AF114)-1)), Rankings!$A$2:$BK$161, 63, FALSE),0)</f>
        <v>0</v>
      </c>
      <c r="IF114">
        <f>IFERROR(VLOOKUP(_xlfn.NUMBERVALUE(MID(AG114, SEARCH("!", AG114)+1, SEARCH("+", AG114)-SEARCH("!", AG114)-1)), Rankings!$A$2:$BK$161, 63, FALSE),0)</f>
        <v>0</v>
      </c>
      <c r="IG114">
        <f>IFERROR(VLOOKUP(_xlfn.NUMBERVALUE(MID(AH114, SEARCH("!", AH114)+1, SEARCH("+", AH114)-SEARCH("!", AH114)-1)), Rankings!$A$2:$BK$161, 63, FALSE),0)</f>
        <v>0</v>
      </c>
      <c r="IH114">
        <f>IFERROR(VLOOKUP(_xlfn.NUMBERVALUE(MID(AI114, SEARCH("!", AI114)+1, SEARCH("+", AI114)-SEARCH("!", AI114)-1)), Rankings!$A$2:$BK$161, 63, FALSE),0)</f>
        <v>0</v>
      </c>
      <c r="II114">
        <f>IFERROR(VLOOKUP(_xlfn.NUMBERVALUE(MID(AJ114, SEARCH("!", AJ114)+1, SEARCH("+", AJ114)-SEARCH("!", AJ114)-1)), Rankings!$A$2:$BK$161, 63, FALSE),0)</f>
        <v>0</v>
      </c>
      <c r="IJ114">
        <f>IFERROR(VLOOKUP(_xlfn.NUMBERVALUE(MID(AK114, SEARCH("!", AK114)+1, SEARCH("+", AK114)-SEARCH("!", AK114)-1)), Rankings!$A$2:$BK$161, 63, FALSE),0)</f>
        <v>0</v>
      </c>
      <c r="IK114">
        <f>IFERROR(VLOOKUP(_xlfn.NUMBERVALUE(MID(AL114, SEARCH("!", AL114)+1, SEARCH("+", AL114)-SEARCH("!", AL114)-1)), Rankings!$A$2:$BK$161, 63, FALSE),0)</f>
        <v>0</v>
      </c>
      <c r="IL114">
        <f>IFERROR(VLOOKUP(_xlfn.NUMBERVALUE(MID(AM114, SEARCH("!", AM114)+1, SEARCH("+", AM114)-SEARCH("!", AM114)-1)), Rankings!$A$2:$BK$161, 63, FALSE),0)</f>
        <v>0</v>
      </c>
      <c r="IM114">
        <f>IFERROR(VLOOKUP(_xlfn.NUMBERVALUE(MID(AN114, SEARCH("!", AN114)+1, SEARCH("+", AN114)-SEARCH("!", AN114)-1)), Rankings!$A$2:$BK$161, 63, FALSE),0)</f>
        <v>0</v>
      </c>
      <c r="IN114">
        <f>IFERROR(VLOOKUP(_xlfn.NUMBERVALUE(MID(AO114, SEARCH("!", AO114)+1, SEARCH("+", AO114)-SEARCH("!", AO114)-1)), Rankings!$A$2:$BK$161, 63, FALSE),0)</f>
        <v>0</v>
      </c>
      <c r="IO114">
        <f>IFERROR(VLOOKUP(_xlfn.NUMBERVALUE(MID(AP114, SEARCH("!", AP114)+1, SEARCH("+", AP114)-SEARCH("!", AP114)-1)), Rankings!$A$2:$BK$161, 63, FALSE),0)</f>
        <v>0</v>
      </c>
      <c r="IP114">
        <f>IFERROR(VLOOKUP(_xlfn.NUMBERVALUE(MID(AQ114, SEARCH("!", AQ114)+1, SEARCH("+", AQ114)-SEARCH("!", AQ114)-1)), Rankings!$A$2:$BK$161, 63, FALSE),0)</f>
        <v>0</v>
      </c>
      <c r="IQ114">
        <f>IFERROR(VLOOKUP(_xlfn.NUMBERVALUE(MID(AR114, SEARCH("!", AR114)+1, SEARCH("+", AR114)-SEARCH("!", AR114)-1)), Rankings!$A$2:$BK$161, 63, FALSE),0)</f>
        <v>0</v>
      </c>
      <c r="IR114">
        <f>IFERROR(VLOOKUP(_xlfn.NUMBERVALUE(MID(AS114, SEARCH("!", AS114)+1, SEARCH("+", AS114)-SEARCH("!", AS114)-1)), Rankings!$A$2:$BK$161, 63, FALSE),0)</f>
        <v>0</v>
      </c>
      <c r="IS114">
        <f>IFERROR(VLOOKUP(_xlfn.NUMBERVALUE(MID(AT114, SEARCH("!", AT114)+1, SEARCH("+", AT114)-SEARCH("!", AT114)-1)), Rankings!$A$2:$BK$161, 63, FALSE),0)</f>
        <v>0</v>
      </c>
      <c r="IT114">
        <f>IFERROR(VLOOKUP(_xlfn.NUMBERVALUE(MID(AU114, SEARCH("!", AU114)+1, SEARCH("+", AU114)-SEARCH("!", AU114)-1)), Rankings!$A$2:$BK$161, 63, FALSE),0)</f>
        <v>0</v>
      </c>
      <c r="IU114">
        <f>IFERROR(VLOOKUP(_xlfn.NUMBERVALUE(MID(AV114, SEARCH("!", AV114)+1, SEARCH("+", AV114)-SEARCH("!", AV114)-1)), Rankings!$A$2:$BK$161, 63, FALSE),0)</f>
        <v>0</v>
      </c>
      <c r="IV114">
        <f>IFERROR(VLOOKUP(_xlfn.NUMBERVALUE(MID(AW114, SEARCH("!", AW114)+1, SEARCH("+", AW114)-SEARCH("!", AW114)-1)), Rankings!$A$2:$BK$161, 63, FALSE),0)</f>
        <v>0</v>
      </c>
      <c r="IW114">
        <f>IFERROR(VLOOKUP(_xlfn.NUMBERVALUE(MID(AX114, SEARCH("!", AX114)+1, SEARCH("+", AX114)-SEARCH("!", AX114)-1)), Rankings!$A$2:$BK$161, 63, FALSE),0)</f>
        <v>0</v>
      </c>
      <c r="IX114">
        <f>IFERROR(VLOOKUP(_xlfn.NUMBERVALUE(MID(AY114, SEARCH("!", AY114)+1, SEARCH("+", AY114)-SEARCH("!", AY114)-1)), Rankings!$A$2:$BK$161, 63, FALSE),0)</f>
        <v>0</v>
      </c>
      <c r="IY114">
        <f>IFERROR(VLOOKUP(_xlfn.NUMBERVALUE(MID(AZ114, SEARCH("!", AZ114)+1, SEARCH("+", AZ114)-SEARCH("!", AZ114)-1)), Rankings!$A$2:$BK$161, 63, FALSE),0)</f>
        <v>0</v>
      </c>
      <c r="IZ114">
        <f>IFERROR(VLOOKUP(_xlfn.NUMBERVALUE(MID(BA114, SEARCH("!", BA114)+1, SEARCH("+", BA114)-SEARCH("!", BA114)-1)), Rankings!$A$2:$BK$161, 63, FALSE),0)</f>
        <v>0</v>
      </c>
      <c r="JA114">
        <f>IFERROR(VLOOKUP(_xlfn.NUMBERVALUE(MID(BB114, SEARCH("!", BB114)+1, SEARCH("+", BB114)-SEARCH("!", BB114)-1)), Rankings!$A$2:$BK$161, 63, FALSE),0)</f>
        <v>0</v>
      </c>
      <c r="JB114">
        <f>IFERROR(VLOOKUP(_xlfn.NUMBERVALUE(MID(BC114, SEARCH("!", BC114)+1, SEARCH("+", BC114)-SEARCH("!", BC114)-1)), Rankings!$A$2:$BK$161, 63, FALSE),0)</f>
        <v>0</v>
      </c>
      <c r="JC114">
        <f>IFERROR(VLOOKUP(_xlfn.NUMBERVALUE(MID(BD114, SEARCH("!", BD114)+1, SEARCH("+", BD114)-SEARCH("!", BD114)-1)), Rankings!$A$2:$BK$161, 63, FALSE),0)</f>
        <v>0</v>
      </c>
      <c r="JD114">
        <f>IFERROR(VLOOKUP(_xlfn.NUMBERVALUE(MID(BE114, SEARCH("!", BE114)+1, SEARCH("+", BE114)-SEARCH("!", BE114)-1)), Rankings!$A$2:$BK$161, 63, FALSE),0)</f>
        <v>0</v>
      </c>
      <c r="JE114">
        <f>IFERROR(VLOOKUP(_xlfn.NUMBERVALUE(MID(BF114, SEARCH("!", BF114)+1, SEARCH("+", BF114)-SEARCH("!", BF114)-1)), Rankings!$A$2:$BK$161, 63, FALSE),0)</f>
        <v>0</v>
      </c>
      <c r="JF114">
        <f>IFERROR(VLOOKUP(_xlfn.NUMBERVALUE(MID(BG114, SEARCH("!", BG114)+1, SEARCH("+", BG114)-SEARCH("!", BG114)-1)), Rankings!$A$2:$BK$161, 63, FALSE),0)</f>
        <v>0</v>
      </c>
      <c r="JG114">
        <f>IFERROR(VLOOKUP(_xlfn.NUMBERVALUE(MID(BH114, SEARCH("!", BH114)+1, SEARCH("+", BH114)-SEARCH("!", BH114)-1)), Rankings!$A$2:$BK$161, 63, FALSE),0)</f>
        <v>0</v>
      </c>
      <c r="JH114">
        <f>IFERROR(VLOOKUP(_xlfn.NUMBERVALUE(MID(BI114, SEARCH("!", BI114)+1, SEARCH("+", BI114)-SEARCH("!", BI114)-1)), Rankings!$A$2:$BK$161, 63, FALSE),0)</f>
        <v>0</v>
      </c>
      <c r="JI114">
        <f>IFERROR(VLOOKUP(_xlfn.NUMBERVALUE(MID(BJ114, SEARCH("!", BJ114)+1, SEARCH("+", BJ114)-SEARCH("!", BJ114)-1)), Rankings!$A$2:$BK$161, 63, FALSE),0)</f>
        <v>0</v>
      </c>
      <c r="JJ114">
        <f>IFERROR(VLOOKUP(_xlfn.NUMBERVALUE(MID(BK114, SEARCH("!", BK114)+1, SEARCH("+", BK114)-SEARCH("!", BK114)-1)), Rankings!$A$2:$BK$161, 63, FALSE),0)</f>
        <v>0</v>
      </c>
      <c r="JK114">
        <f>IFERROR(VLOOKUP(_xlfn.NUMBERVALUE(MID(BL114, SEARCH("!", BL114)+1, SEARCH("+", BL114)-SEARCH("!", BL114)-1)), Rankings!$A$2:$BK$161, 63, FALSE),0)</f>
        <v>0</v>
      </c>
      <c r="JL114">
        <f>IFERROR(VLOOKUP(_xlfn.NUMBERVALUE(MID(BM114, SEARCH("!", BM114)+1, SEARCH("+", BM114)-SEARCH("!", BM114)-1)), Rankings!$A$2:$BK$161, 63, FALSE),0)</f>
        <v>0</v>
      </c>
      <c r="JM114">
        <f>IFERROR(VLOOKUP(_xlfn.NUMBERVALUE(MID(BN114, SEARCH("!", BN114)+1, SEARCH("+", BN114)-SEARCH("!", BN114)-1)), Rankings!$A$2:$BK$161, 63, FALSE),0)</f>
        <v>0</v>
      </c>
      <c r="JN114">
        <f>IFERROR(VLOOKUP(_xlfn.NUMBERVALUE(MID(BO114, SEARCH("!", BO114)+1, SEARCH("+", BO114)-SEARCH("!", BO114)-1)), Rankings!$A$2:$BK$161, 63, FALSE),0)</f>
        <v>0</v>
      </c>
      <c r="JO114">
        <f>IFERROR(VLOOKUP(_xlfn.NUMBERVALUE(MID(BP114, SEARCH("!", BP114)+1, SEARCH("+", BP114)-SEARCH("!", BP114)-1)), Rankings!$A$2:$BK$161, 63, FALSE),0)</f>
        <v>0</v>
      </c>
      <c r="JP114">
        <f>IFERROR(VLOOKUP(_xlfn.NUMBERVALUE(MID(BQ114, SEARCH("!", BQ114)+1, SEARCH("+", BQ114)-SEARCH("!", BQ114)-1)), Rankings!$A$2:$BK$161, 63, FALSE),0)</f>
        <v>0</v>
      </c>
      <c r="JQ114">
        <f>IFERROR(VLOOKUP(_xlfn.NUMBERVALUE(MID(BR114, SEARCH("!", BR114)+1, SEARCH("+", BR114)-SEARCH("!", BR114)-1)), Rankings!$A$2:$BK$161, 63, FALSE),0)</f>
        <v>0</v>
      </c>
      <c r="JR114">
        <f>IFERROR(VLOOKUP(_xlfn.NUMBERVALUE(MID(BS114, SEARCH("!", BS114)+1, SEARCH("+", BS114)-SEARCH("!", BS114)-1)), Rankings!$A$2:$BK$161, 63, FALSE),0)</f>
        <v>0</v>
      </c>
      <c r="JS114">
        <f>IFERROR(VLOOKUP(_xlfn.NUMBERVALUE(MID(BT114, SEARCH("!", BT114)+1, SEARCH("+", BT114)-SEARCH("!", BT114)-1)), Rankings!$A$2:$BK$161, 63, FALSE),0)</f>
        <v>0</v>
      </c>
      <c r="JT114">
        <f>IFERROR(VLOOKUP(_xlfn.NUMBERVALUE(MID(BU114, SEARCH("!", BU114)+1, SEARCH("+", BU114)-SEARCH("!", BU114)-1)), Rankings!$A$2:$BK$161, 63, FALSE),0)</f>
        <v>0</v>
      </c>
      <c r="JU114">
        <f>IFERROR(VLOOKUP(_xlfn.NUMBERVALUE(MID(BV114, SEARCH("!", BV114)+1, SEARCH("+", BV114)-SEARCH("!", BV114)-1)), Rankings!$A$2:$BK$161, 63, FALSE),0)</f>
        <v>0</v>
      </c>
      <c r="JV114">
        <f>IFERROR(VLOOKUP(_xlfn.NUMBERVALUE(MID(BW114, SEARCH("!", BW114)+1, SEARCH("+", BW114)-SEARCH("!", BW114)-1)), Rankings!$A$2:$BK$161, 63, FALSE),0)</f>
        <v>0</v>
      </c>
      <c r="JW114">
        <f>IFERROR(VLOOKUP(_xlfn.NUMBERVALUE(MID(BX114, SEARCH("!", BX114)+1, SEARCH("+", BX114)-SEARCH("!", BX114)-1)), Rankings!$A$2:$BK$161, 63, FALSE),0)</f>
        <v>0</v>
      </c>
      <c r="JX114">
        <f>IFERROR(VLOOKUP(_xlfn.NUMBERVALUE(MID(BY114, SEARCH("!", BY114)+1, SEARCH("+", BY114)-SEARCH("!", BY114)-1)), Rankings!$A$2:$BK$161, 63, FALSE),0)</f>
        <v>0</v>
      </c>
      <c r="JY114">
        <f>IFERROR(VLOOKUP(_xlfn.NUMBERVALUE(MID(BZ114, SEARCH("!", BZ114)+1, SEARCH("+", BZ114)-SEARCH("!", BZ114)-1)), Rankings!$A$2:$BK$161, 63, FALSE),0)</f>
        <v>0</v>
      </c>
      <c r="JZ114">
        <f>IFERROR(VLOOKUP(_xlfn.NUMBERVALUE(MID(CA114, SEARCH("!", CA114)+1, SEARCH("+", CA114)-SEARCH("!", CA114)-1)), Rankings!$A$2:$BK$161, 63, FALSE),0)</f>
        <v>0</v>
      </c>
      <c r="KA114">
        <f>IFERROR(VLOOKUP(_xlfn.NUMBERVALUE(MID(CB114, SEARCH("!", CB114)+1, SEARCH("+", CB114)-SEARCH("!", CB114)-1)), Rankings!$A$2:$BK$161, 63, FALSE),0)</f>
        <v>0</v>
      </c>
      <c r="KB114">
        <f>IFERROR(VLOOKUP(_xlfn.NUMBERVALUE(MID(CC114, SEARCH("!", CC114)+1, SEARCH("+", CC114)-SEARCH("!", CC114)-1)), Rankings!$A$2:$BK$161, 63, FALSE),0)</f>
        <v>0</v>
      </c>
      <c r="KC114">
        <f>IFERROR(VLOOKUP(_xlfn.NUMBERVALUE(MID(CD114, SEARCH("!", CD114)+1, SEARCH("+", CD114)-SEARCH("!", CD114)-1)), Rankings!$A$2:$BK$161, 63, FALSE),0)</f>
        <v>0</v>
      </c>
      <c r="KD114">
        <f>IFERROR(VLOOKUP(_xlfn.NUMBERVALUE(MID(CE114, SEARCH("!", CE114)+1, SEARCH("+", CE114)-SEARCH("!", CE114)-1)), Rankings!$A$2:$BK$161, 63, FALSE),0)</f>
        <v>0</v>
      </c>
      <c r="KE114">
        <f>IFERROR(VLOOKUP(_xlfn.NUMBERVALUE(MID(CF114, SEARCH("!", CF114)+1, SEARCH("+", CF114)-SEARCH("!", CF114)-1)), Rankings!$A$2:$BK$161, 63, FALSE),0)</f>
        <v>0</v>
      </c>
      <c r="KF114">
        <f>IFERROR(VLOOKUP(_xlfn.NUMBERVALUE(MID(CG114, SEARCH("!", CG114)+1, SEARCH("+", CG114)-SEARCH("!", CG114)-1)), Rankings!$A$2:$BK$161, 63, FALSE),0)</f>
        <v>0</v>
      </c>
      <c r="KG114">
        <f>IFERROR(VLOOKUP(_xlfn.NUMBERVALUE(MID(CH114, SEARCH("!", CH114)+1, SEARCH("+", CH114)-SEARCH("!", CH114)-1)), Rankings!$A$2:$BK$161, 63, FALSE),0)</f>
        <v>0</v>
      </c>
      <c r="KH114">
        <f>IFERROR(VLOOKUP(_xlfn.NUMBERVALUE(MID(CI114, SEARCH("!", CI114)+1, SEARCH("+", CI114)-SEARCH("!", CI114)-1)), Rankings!$A$2:$BK$161, 63, FALSE),0)</f>
        <v>0</v>
      </c>
      <c r="KI114">
        <f>IFERROR(VLOOKUP(_xlfn.NUMBERVALUE(MID(CJ114, SEARCH("!", CJ114)+1, SEARCH("+", CJ114)-SEARCH("!", CJ114)-1)), Rankings!$A$2:$BK$161, 63, FALSE),0)</f>
        <v>0</v>
      </c>
      <c r="KJ114">
        <f>IFERROR(VLOOKUP(_xlfn.NUMBERVALUE(MID(CK114, SEARCH("!", CK114)+1, SEARCH("+", CK114)-SEARCH("!", CK114)-1)), Rankings!$A$2:$BK$161, 63, FALSE),0)</f>
        <v>0</v>
      </c>
      <c r="KK114">
        <f>IFERROR(VLOOKUP(_xlfn.NUMBERVALUE(MID(CL114, SEARCH("!", CL114)+1, SEARCH("+", CL114)-SEARCH("!", CL114)-1)), Rankings!$A$2:$BK$161, 63, FALSE),0)</f>
        <v>0</v>
      </c>
      <c r="KL114">
        <f>IFERROR(VLOOKUP(_xlfn.NUMBERVALUE(MID(CM114, SEARCH("!", CM114)+1, SEARCH("+", CM114)-SEARCH("!", CM114)-1)), Rankings!$A$2:$BK$161, 63, FALSE),0)</f>
        <v>0</v>
      </c>
      <c r="KM114">
        <f>IFERROR(VLOOKUP(_xlfn.NUMBERVALUE(MID(CN114, SEARCH("!", CN114)+1, SEARCH("+", CN114)-SEARCH("!", CN114)-1)), Rankings!$A$2:$BK$161, 63, FALSE),0)</f>
        <v>0</v>
      </c>
      <c r="KN114">
        <f>IFERROR(VLOOKUP(_xlfn.NUMBERVALUE(MID(CO114, SEARCH("!", CO114)+1, SEARCH("+", CO114)-SEARCH("!", CO114)-1)), Rankings!$A$2:$BK$161, 63, FALSE),0)</f>
        <v>0</v>
      </c>
      <c r="KO114">
        <f>IFERROR(VLOOKUP(_xlfn.NUMBERVALUE(MID(CP114, SEARCH("!", CP114)+1, SEARCH("+", CP114)-SEARCH("!", CP114)-1)), Rankings!$A$2:$BK$161, 63, FALSE),0)</f>
        <v>0</v>
      </c>
      <c r="KP114">
        <f>IFERROR(VLOOKUP(_xlfn.NUMBERVALUE(MID(CQ114, SEARCH("!", CQ114)+1, SEARCH("+", CQ114)-SEARCH("!", CQ114)-1)), Rankings!$A$2:$BK$161, 63, FALSE),0)</f>
        <v>0</v>
      </c>
      <c r="KQ114">
        <f>IFERROR(VLOOKUP(_xlfn.NUMBERVALUE(MID(CR114, SEARCH("!", CR114)+1, SEARCH("+", CR114)-SEARCH("!", CR114)-1)), Rankings!$A$2:$BK$161, 63, FALSE),0)</f>
        <v>0</v>
      </c>
      <c r="KS114" s="4">
        <f t="shared" si="2867"/>
        <v>200</v>
      </c>
      <c r="KT114" s="4">
        <f t="shared" si="2868"/>
        <v>66</v>
      </c>
      <c r="KU114" s="4">
        <f t="shared" si="2869"/>
        <v>106</v>
      </c>
      <c r="KV114" s="4">
        <f t="shared" si="2870"/>
        <v>0</v>
      </c>
      <c r="KY114" s="4">
        <f t="shared" si="2871"/>
        <v>372</v>
      </c>
      <c r="KZ114" s="4"/>
      <c r="LB114">
        <f t="shared" si="2872"/>
        <v>28</v>
      </c>
      <c r="LC114">
        <f t="shared" si="2873"/>
        <v>61</v>
      </c>
      <c r="LD114">
        <f t="shared" si="2874"/>
        <v>50</v>
      </c>
      <c r="LE114">
        <f t="shared" si="2875"/>
        <v>40</v>
      </c>
      <c r="LF114">
        <f t="shared" si="2876"/>
        <v>33</v>
      </c>
      <c r="LG114">
        <f t="shared" si="2877"/>
        <v>27</v>
      </c>
      <c r="LH114">
        <f t="shared" si="2878"/>
        <v>33</v>
      </c>
      <c r="LI114">
        <f t="shared" si="2879"/>
        <v>33</v>
      </c>
      <c r="LJ114">
        <f t="shared" si="2880"/>
        <v>34</v>
      </c>
      <c r="LK114">
        <f t="shared" si="2881"/>
        <v>33</v>
      </c>
      <c r="LL114">
        <f t="shared" si="2882"/>
        <v>0</v>
      </c>
      <c r="LM114">
        <f t="shared" si="2883"/>
        <v>0</v>
      </c>
      <c r="LN114">
        <f t="shared" si="2884"/>
        <v>0</v>
      </c>
      <c r="LO114">
        <f t="shared" si="2885"/>
        <v>0</v>
      </c>
      <c r="LP114">
        <f t="shared" si="2886"/>
        <v>0</v>
      </c>
      <c r="LQ114">
        <f t="shared" si="2887"/>
        <v>0</v>
      </c>
      <c r="LR114">
        <f t="shared" si="2888"/>
        <v>0</v>
      </c>
      <c r="LS114">
        <f t="shared" si="2889"/>
        <v>0</v>
      </c>
      <c r="LT114">
        <f t="shared" si="2890"/>
        <v>0</v>
      </c>
      <c r="LU114">
        <f t="shared" si="2891"/>
        <v>0</v>
      </c>
      <c r="LV114">
        <f t="shared" si="2892"/>
        <v>0</v>
      </c>
      <c r="LW114">
        <f t="shared" si="2893"/>
        <v>0</v>
      </c>
      <c r="LX114">
        <f t="shared" si="2894"/>
        <v>0</v>
      </c>
      <c r="LY114">
        <f t="shared" si="2895"/>
        <v>0</v>
      </c>
      <c r="LZ114">
        <f t="shared" si="2896"/>
        <v>0</v>
      </c>
      <c r="MA114">
        <f t="shared" si="2897"/>
        <v>0</v>
      </c>
      <c r="MB114">
        <f t="shared" si="2898"/>
        <v>0</v>
      </c>
      <c r="MC114">
        <f t="shared" si="2899"/>
        <v>0</v>
      </c>
      <c r="MD114">
        <f t="shared" si="2900"/>
        <v>0</v>
      </c>
      <c r="ME114">
        <f t="shared" si="2901"/>
        <v>0</v>
      </c>
      <c r="MF114">
        <f t="shared" si="2902"/>
        <v>0</v>
      </c>
      <c r="MG114">
        <f t="shared" si="2903"/>
        <v>0</v>
      </c>
      <c r="MH114">
        <f t="shared" si="2904"/>
        <v>0</v>
      </c>
      <c r="MI114">
        <f t="shared" si="2905"/>
        <v>0</v>
      </c>
      <c r="MJ114">
        <f t="shared" si="2906"/>
        <v>0</v>
      </c>
      <c r="MK114">
        <f t="shared" si="2907"/>
        <v>0</v>
      </c>
      <c r="ML114">
        <f t="shared" si="2908"/>
        <v>0</v>
      </c>
      <c r="MM114">
        <f t="shared" si="2909"/>
        <v>0</v>
      </c>
      <c r="MN114">
        <f t="shared" si="2910"/>
        <v>0</v>
      </c>
      <c r="MO114">
        <f t="shared" si="2911"/>
        <v>0</v>
      </c>
      <c r="MP114">
        <f t="shared" si="2912"/>
        <v>0</v>
      </c>
      <c r="MQ114">
        <f t="shared" si="2913"/>
        <v>0</v>
      </c>
      <c r="MR114">
        <f t="shared" si="2914"/>
        <v>0</v>
      </c>
      <c r="MS114">
        <f t="shared" si="2915"/>
        <v>0</v>
      </c>
      <c r="MT114">
        <f t="shared" si="2916"/>
        <v>0</v>
      </c>
      <c r="MU114">
        <f t="shared" si="2917"/>
        <v>0</v>
      </c>
      <c r="MV114">
        <f t="shared" si="2918"/>
        <v>0</v>
      </c>
      <c r="MW114">
        <f t="shared" si="2919"/>
        <v>0</v>
      </c>
      <c r="MX114">
        <f t="shared" si="2920"/>
        <v>0</v>
      </c>
      <c r="MY114">
        <f t="shared" si="2921"/>
        <v>0</v>
      </c>
      <c r="MZ114">
        <f t="shared" si="2922"/>
        <v>0</v>
      </c>
      <c r="NA114">
        <f t="shared" si="2923"/>
        <v>0</v>
      </c>
      <c r="NB114">
        <f t="shared" si="2924"/>
        <v>0</v>
      </c>
      <c r="NC114">
        <f t="shared" si="2925"/>
        <v>0</v>
      </c>
      <c r="ND114">
        <f t="shared" si="2926"/>
        <v>0</v>
      </c>
      <c r="NE114">
        <f t="shared" si="2927"/>
        <v>0</v>
      </c>
      <c r="NF114">
        <f t="shared" si="2928"/>
        <v>0</v>
      </c>
      <c r="NG114">
        <f t="shared" si="2929"/>
        <v>0</v>
      </c>
      <c r="NH114">
        <f t="shared" si="2930"/>
        <v>0</v>
      </c>
      <c r="NI114">
        <f t="shared" si="2931"/>
        <v>0</v>
      </c>
      <c r="NJ114">
        <f t="shared" si="2932"/>
        <v>0</v>
      </c>
      <c r="NK114">
        <f t="shared" si="2933"/>
        <v>0</v>
      </c>
      <c r="NL114">
        <f t="shared" si="2934"/>
        <v>0</v>
      </c>
      <c r="NM114">
        <f t="shared" si="2935"/>
        <v>0</v>
      </c>
      <c r="NN114">
        <f t="shared" si="2936"/>
        <v>0</v>
      </c>
      <c r="NO114">
        <f t="shared" si="2937"/>
        <v>0</v>
      </c>
      <c r="NP114">
        <f t="shared" si="2938"/>
        <v>0</v>
      </c>
      <c r="NQ114">
        <f t="shared" si="2939"/>
        <v>0</v>
      </c>
      <c r="NR114">
        <f t="shared" si="2940"/>
        <v>0</v>
      </c>
      <c r="NS114">
        <f t="shared" si="2941"/>
        <v>0</v>
      </c>
      <c r="NT114">
        <f t="shared" si="2942"/>
        <v>0</v>
      </c>
      <c r="NU114">
        <f t="shared" si="2943"/>
        <v>0</v>
      </c>
      <c r="NV114">
        <f t="shared" si="2944"/>
        <v>0</v>
      </c>
      <c r="NW114">
        <f t="shared" si="2945"/>
        <v>0</v>
      </c>
      <c r="NX114">
        <f t="shared" si="2946"/>
        <v>0</v>
      </c>
      <c r="NY114">
        <f t="shared" si="2947"/>
        <v>0</v>
      </c>
      <c r="NZ114">
        <f t="shared" si="2948"/>
        <v>0</v>
      </c>
      <c r="OA114">
        <f t="shared" si="2949"/>
        <v>0</v>
      </c>
      <c r="OB114">
        <f t="shared" si="2950"/>
        <v>0</v>
      </c>
      <c r="OC114">
        <f t="shared" si="2951"/>
        <v>0</v>
      </c>
      <c r="OD114">
        <f t="shared" si="2952"/>
        <v>0</v>
      </c>
      <c r="OE114">
        <f t="shared" si="2953"/>
        <v>0</v>
      </c>
      <c r="OF114">
        <f t="shared" si="2954"/>
        <v>0</v>
      </c>
      <c r="OG114">
        <f t="shared" si="2955"/>
        <v>0</v>
      </c>
      <c r="OH114">
        <f t="shared" si="2956"/>
        <v>0</v>
      </c>
      <c r="OJ114" s="4">
        <f t="shared" si="2957"/>
        <v>220</v>
      </c>
      <c r="OK114" s="4">
        <f t="shared" si="2958"/>
        <v>61</v>
      </c>
      <c r="OL114" s="4">
        <f t="shared" si="2959"/>
        <v>97</v>
      </c>
      <c r="OM114" s="4">
        <f t="shared" si="2960"/>
        <v>0</v>
      </c>
      <c r="OP114" s="4">
        <f t="shared" si="2961"/>
        <v>378</v>
      </c>
      <c r="OQ114" s="4"/>
      <c r="OS114">
        <f t="shared" si="2962"/>
        <v>49</v>
      </c>
      <c r="OT114">
        <f t="shared" si="2963"/>
        <v>42</v>
      </c>
      <c r="OU114">
        <f t="shared" si="2964"/>
        <v>29</v>
      </c>
      <c r="OV114">
        <f t="shared" si="2965"/>
        <v>26</v>
      </c>
      <c r="OW114">
        <f t="shared" si="2966"/>
        <v>36</v>
      </c>
      <c r="OX114">
        <f t="shared" si="2967"/>
        <v>42</v>
      </c>
      <c r="OY114">
        <f t="shared" si="2968"/>
        <v>23</v>
      </c>
      <c r="OZ114">
        <f t="shared" si="2969"/>
        <v>38</v>
      </c>
      <c r="PA114">
        <f t="shared" si="2970"/>
        <v>58</v>
      </c>
      <c r="PB114">
        <f t="shared" si="2971"/>
        <v>35</v>
      </c>
      <c r="PC114">
        <f t="shared" si="2972"/>
        <v>0</v>
      </c>
      <c r="PD114">
        <f t="shared" si="2973"/>
        <v>0</v>
      </c>
      <c r="PE114">
        <f t="shared" si="2974"/>
        <v>0</v>
      </c>
      <c r="PF114">
        <f t="shared" si="2975"/>
        <v>0</v>
      </c>
      <c r="PG114">
        <f t="shared" si="2976"/>
        <v>0</v>
      </c>
      <c r="PH114">
        <f t="shared" si="2977"/>
        <v>0</v>
      </c>
      <c r="PI114">
        <f t="shared" si="2978"/>
        <v>0</v>
      </c>
      <c r="PJ114">
        <f t="shared" si="2979"/>
        <v>0</v>
      </c>
      <c r="PK114">
        <f t="shared" si="2980"/>
        <v>0</v>
      </c>
      <c r="PL114">
        <f t="shared" si="2981"/>
        <v>0</v>
      </c>
      <c r="PM114">
        <f t="shared" si="2982"/>
        <v>0</v>
      </c>
      <c r="PN114">
        <f t="shared" si="2983"/>
        <v>0</v>
      </c>
      <c r="PO114">
        <f t="shared" si="2984"/>
        <v>0</v>
      </c>
      <c r="PP114">
        <f t="shared" si="2985"/>
        <v>0</v>
      </c>
      <c r="PQ114">
        <f t="shared" si="2986"/>
        <v>0</v>
      </c>
      <c r="PR114">
        <f t="shared" si="2987"/>
        <v>0</v>
      </c>
      <c r="PS114">
        <f t="shared" si="2988"/>
        <v>0</v>
      </c>
      <c r="PT114">
        <f t="shared" si="2989"/>
        <v>0</v>
      </c>
      <c r="PU114">
        <f t="shared" si="2990"/>
        <v>0</v>
      </c>
      <c r="PV114">
        <f t="shared" si="2991"/>
        <v>0</v>
      </c>
      <c r="PW114">
        <f t="shared" si="2992"/>
        <v>0</v>
      </c>
      <c r="PX114">
        <f t="shared" si="2993"/>
        <v>0</v>
      </c>
      <c r="PY114">
        <f t="shared" si="2994"/>
        <v>0</v>
      </c>
      <c r="PZ114">
        <f t="shared" si="2995"/>
        <v>0</v>
      </c>
      <c r="QA114">
        <f t="shared" si="2996"/>
        <v>0</v>
      </c>
      <c r="QB114">
        <f t="shared" si="2997"/>
        <v>0</v>
      </c>
      <c r="QC114">
        <f t="shared" si="2998"/>
        <v>0</v>
      </c>
      <c r="QD114">
        <f t="shared" si="2999"/>
        <v>0</v>
      </c>
      <c r="QE114">
        <f t="shared" si="3000"/>
        <v>0</v>
      </c>
      <c r="QF114">
        <f t="shared" si="3001"/>
        <v>0</v>
      </c>
      <c r="QG114">
        <f t="shared" si="3002"/>
        <v>0</v>
      </c>
      <c r="QH114">
        <f t="shared" si="3003"/>
        <v>0</v>
      </c>
      <c r="QI114">
        <f t="shared" si="3004"/>
        <v>0</v>
      </c>
      <c r="QJ114">
        <f t="shared" si="3005"/>
        <v>0</v>
      </c>
      <c r="QK114">
        <f t="shared" si="3006"/>
        <v>0</v>
      </c>
      <c r="QL114">
        <f t="shared" si="3007"/>
        <v>0</v>
      </c>
      <c r="QM114">
        <f t="shared" si="3008"/>
        <v>0</v>
      </c>
      <c r="QN114">
        <f t="shared" si="3009"/>
        <v>0</v>
      </c>
      <c r="QO114">
        <f t="shared" si="3010"/>
        <v>0</v>
      </c>
      <c r="QP114">
        <f t="shared" si="3011"/>
        <v>0</v>
      </c>
      <c r="QQ114">
        <f t="shared" si="3012"/>
        <v>0</v>
      </c>
      <c r="QR114">
        <f t="shared" si="3013"/>
        <v>0</v>
      </c>
      <c r="QS114">
        <f t="shared" si="3014"/>
        <v>0</v>
      </c>
      <c r="QT114">
        <f t="shared" si="3015"/>
        <v>0</v>
      </c>
      <c r="QU114">
        <f t="shared" si="3016"/>
        <v>0</v>
      </c>
      <c r="QV114">
        <f t="shared" si="3017"/>
        <v>0</v>
      </c>
      <c r="QW114">
        <f t="shared" si="3018"/>
        <v>0</v>
      </c>
      <c r="QX114">
        <f t="shared" si="3019"/>
        <v>0</v>
      </c>
      <c r="QY114">
        <f t="shared" si="3020"/>
        <v>0</v>
      </c>
      <c r="QZ114">
        <f t="shared" si="3021"/>
        <v>0</v>
      </c>
      <c r="RA114">
        <f t="shared" si="3022"/>
        <v>0</v>
      </c>
      <c r="RB114">
        <f t="shared" si="3023"/>
        <v>0</v>
      </c>
      <c r="RC114">
        <f t="shared" si="3024"/>
        <v>0</v>
      </c>
      <c r="RD114">
        <f t="shared" si="3025"/>
        <v>0</v>
      </c>
      <c r="RE114">
        <f t="shared" si="3026"/>
        <v>0</v>
      </c>
      <c r="RF114">
        <f t="shared" si="3027"/>
        <v>0</v>
      </c>
      <c r="RG114">
        <f t="shared" si="3028"/>
        <v>0</v>
      </c>
      <c r="RH114">
        <f t="shared" si="3029"/>
        <v>0</v>
      </c>
      <c r="RI114">
        <f t="shared" si="3030"/>
        <v>0</v>
      </c>
      <c r="RJ114">
        <f t="shared" si="3031"/>
        <v>0</v>
      </c>
      <c r="RK114">
        <f t="shared" si="3032"/>
        <v>0</v>
      </c>
      <c r="RL114">
        <f t="shared" si="3033"/>
        <v>0</v>
      </c>
      <c r="RM114">
        <f t="shared" si="3034"/>
        <v>0</v>
      </c>
      <c r="RN114">
        <f t="shared" si="3035"/>
        <v>0</v>
      </c>
      <c r="RO114">
        <f t="shared" si="3036"/>
        <v>0</v>
      </c>
      <c r="RP114">
        <f t="shared" si="3037"/>
        <v>0</v>
      </c>
      <c r="RQ114">
        <f t="shared" si="3038"/>
        <v>0</v>
      </c>
      <c r="RR114">
        <f t="shared" si="3039"/>
        <v>0</v>
      </c>
      <c r="RS114">
        <f t="shared" si="3040"/>
        <v>0</v>
      </c>
      <c r="RT114">
        <f t="shared" si="3041"/>
        <v>0</v>
      </c>
      <c r="RU114">
        <f t="shared" si="3042"/>
        <v>0</v>
      </c>
      <c r="RV114">
        <f t="shared" si="3043"/>
        <v>0</v>
      </c>
      <c r="RW114">
        <f t="shared" si="3044"/>
        <v>0</v>
      </c>
      <c r="RX114">
        <f t="shared" si="3045"/>
        <v>0</v>
      </c>
      <c r="RY114">
        <f t="shared" si="3046"/>
        <v>0</v>
      </c>
      <c r="SA114" s="4">
        <f t="shared" si="3047"/>
        <v>20.36</v>
      </c>
      <c r="SB114" s="4">
        <f t="shared" si="3048"/>
        <v>9.75</v>
      </c>
      <c r="SC114" s="4">
        <f t="shared" si="3049"/>
        <v>10.86</v>
      </c>
      <c r="SD114" s="4">
        <f t="shared" si="3050"/>
        <v>0</v>
      </c>
      <c r="SF114" s="4">
        <f t="shared" si="3051"/>
        <v>40.97</v>
      </c>
      <c r="SI114">
        <f t="shared" si="3052"/>
        <v>3.71</v>
      </c>
      <c r="SJ114">
        <f t="shared" si="3053"/>
        <v>4.08</v>
      </c>
      <c r="SK114">
        <f t="shared" si="3054"/>
        <v>3.83</v>
      </c>
      <c r="SL114">
        <f t="shared" si="3055"/>
        <v>3.6</v>
      </c>
      <c r="SM114">
        <f t="shared" si="3056"/>
        <v>3.63</v>
      </c>
      <c r="SN114">
        <f t="shared" si="3057"/>
        <v>4.17</v>
      </c>
      <c r="SO114">
        <f t="shared" si="3058"/>
        <v>4</v>
      </c>
      <c r="SP114">
        <f t="shared" si="3059"/>
        <v>5.75</v>
      </c>
      <c r="SQ114">
        <f t="shared" si="3060"/>
        <v>4.57</v>
      </c>
      <c r="SR114">
        <f t="shared" si="3061"/>
        <v>3.63</v>
      </c>
      <c r="SS114" t="str">
        <f t="shared" si="3062"/>
        <v>0</v>
      </c>
      <c r="ST114" t="str">
        <f t="shared" si="3063"/>
        <v>0</v>
      </c>
      <c r="SU114" t="str">
        <f t="shared" si="3064"/>
        <v>0</v>
      </c>
      <c r="SV114" t="str">
        <f t="shared" si="3065"/>
        <v>0</v>
      </c>
      <c r="SW114" t="str">
        <f t="shared" si="3066"/>
        <v>0</v>
      </c>
      <c r="SX114" t="str">
        <f t="shared" si="3067"/>
        <v>0</v>
      </c>
      <c r="SY114" t="str">
        <f t="shared" si="3068"/>
        <v>0</v>
      </c>
      <c r="SZ114" t="str">
        <f t="shared" si="3069"/>
        <v>0</v>
      </c>
      <c r="TA114" t="str">
        <f t="shared" si="3070"/>
        <v>0</v>
      </c>
      <c r="TB114" t="str">
        <f t="shared" si="3071"/>
        <v>0</v>
      </c>
      <c r="TC114" t="str">
        <f t="shared" si="3072"/>
        <v>0</v>
      </c>
      <c r="TD114" t="str">
        <f t="shared" si="3073"/>
        <v>0</v>
      </c>
      <c r="TE114" t="str">
        <f t="shared" si="3074"/>
        <v>0</v>
      </c>
      <c r="TF114" t="str">
        <f t="shared" si="3075"/>
        <v>0</v>
      </c>
      <c r="TG114" t="str">
        <f t="shared" si="3076"/>
        <v>0</v>
      </c>
      <c r="TH114" t="str">
        <f t="shared" si="3077"/>
        <v>0</v>
      </c>
      <c r="TI114" t="str">
        <f t="shared" si="3078"/>
        <v>0</v>
      </c>
      <c r="TJ114" t="str">
        <f t="shared" si="3079"/>
        <v>0</v>
      </c>
      <c r="TK114" t="str">
        <f t="shared" si="3080"/>
        <v>0</v>
      </c>
      <c r="TL114" t="str">
        <f t="shared" si="3081"/>
        <v>0</v>
      </c>
      <c r="TM114" t="str">
        <f t="shared" si="3082"/>
        <v>0</v>
      </c>
      <c r="TN114" t="str">
        <f t="shared" si="3083"/>
        <v>0</v>
      </c>
      <c r="TO114" t="str">
        <f t="shared" si="3084"/>
        <v>0</v>
      </c>
      <c r="TP114" t="str">
        <f t="shared" si="3085"/>
        <v>0</v>
      </c>
      <c r="TQ114" t="str">
        <f t="shared" si="3086"/>
        <v>0</v>
      </c>
      <c r="TR114" t="str">
        <f t="shared" si="3087"/>
        <v>0</v>
      </c>
      <c r="TS114" t="str">
        <f t="shared" si="3088"/>
        <v>0</v>
      </c>
      <c r="TT114" t="str">
        <f t="shared" si="3089"/>
        <v>0</v>
      </c>
      <c r="TU114" t="str">
        <f t="shared" si="3090"/>
        <v>0</v>
      </c>
      <c r="TV114" t="str">
        <f t="shared" si="3091"/>
        <v>0</v>
      </c>
      <c r="TW114" t="str">
        <f t="shared" si="3092"/>
        <v>0</v>
      </c>
      <c r="TX114" t="str">
        <f t="shared" si="3093"/>
        <v>0</v>
      </c>
      <c r="TY114" t="str">
        <f t="shared" si="3094"/>
        <v>0</v>
      </c>
      <c r="TZ114" t="str">
        <f t="shared" si="3095"/>
        <v>0</v>
      </c>
      <c r="UA114" t="str">
        <f t="shared" si="3096"/>
        <v>0</v>
      </c>
      <c r="UB114" t="str">
        <f t="shared" si="3097"/>
        <v>0</v>
      </c>
      <c r="UC114" t="str">
        <f t="shared" si="3098"/>
        <v>0</v>
      </c>
      <c r="UD114" t="str">
        <f t="shared" si="3099"/>
        <v>0</v>
      </c>
      <c r="UE114" t="str">
        <f t="shared" si="3100"/>
        <v>0</v>
      </c>
      <c r="UF114" t="str">
        <f t="shared" si="3101"/>
        <v>0</v>
      </c>
      <c r="UG114" t="str">
        <f t="shared" si="3102"/>
        <v>0</v>
      </c>
      <c r="UH114" t="str">
        <f t="shared" si="3103"/>
        <v>0</v>
      </c>
      <c r="UI114" t="str">
        <f t="shared" si="3104"/>
        <v>0</v>
      </c>
      <c r="UJ114" t="str">
        <f t="shared" si="3105"/>
        <v>0</v>
      </c>
      <c r="UK114" t="str">
        <f t="shared" si="3106"/>
        <v>0</v>
      </c>
      <c r="UL114" t="str">
        <f t="shared" si="3107"/>
        <v>0</v>
      </c>
      <c r="UM114" t="str">
        <f t="shared" si="3108"/>
        <v>0</v>
      </c>
      <c r="UN114" t="str">
        <f t="shared" si="3109"/>
        <v>0</v>
      </c>
      <c r="UO114" t="str">
        <f t="shared" si="3110"/>
        <v>0</v>
      </c>
      <c r="UP114" t="str">
        <f t="shared" si="3111"/>
        <v>0</v>
      </c>
      <c r="UQ114" t="str">
        <f t="shared" si="3112"/>
        <v>0</v>
      </c>
      <c r="UR114" t="str">
        <f t="shared" si="3113"/>
        <v>0</v>
      </c>
      <c r="US114" t="str">
        <f t="shared" si="3114"/>
        <v>0</v>
      </c>
      <c r="UT114" t="str">
        <f t="shared" si="3115"/>
        <v>0</v>
      </c>
      <c r="UU114" t="str">
        <f t="shared" si="3116"/>
        <v>0</v>
      </c>
      <c r="UV114" t="str">
        <f t="shared" si="3117"/>
        <v>0</v>
      </c>
      <c r="UW114" t="str">
        <f t="shared" si="3118"/>
        <v>0</v>
      </c>
      <c r="UX114" t="str">
        <f t="shared" si="3119"/>
        <v>0</v>
      </c>
      <c r="UY114" t="str">
        <f t="shared" si="3120"/>
        <v>0</v>
      </c>
      <c r="UZ114" t="str">
        <f t="shared" si="3121"/>
        <v>0</v>
      </c>
      <c r="VA114" t="str">
        <f t="shared" si="3122"/>
        <v>0</v>
      </c>
      <c r="VB114" t="str">
        <f t="shared" si="3123"/>
        <v>0</v>
      </c>
      <c r="VC114" t="str">
        <f t="shared" si="3124"/>
        <v>0</v>
      </c>
      <c r="VD114" t="str">
        <f t="shared" si="3125"/>
        <v>0</v>
      </c>
      <c r="VE114" t="str">
        <f t="shared" si="3126"/>
        <v>0</v>
      </c>
      <c r="VF114" t="str">
        <f t="shared" si="3127"/>
        <v>0</v>
      </c>
      <c r="VG114" t="str">
        <f t="shared" si="3128"/>
        <v>0</v>
      </c>
      <c r="VH114" t="str">
        <f t="shared" si="3129"/>
        <v>0</v>
      </c>
      <c r="VI114" t="str">
        <f t="shared" si="3130"/>
        <v>0</v>
      </c>
      <c r="VJ114" t="str">
        <f t="shared" si="3131"/>
        <v>0</v>
      </c>
      <c r="VK114" t="str">
        <f t="shared" si="3132"/>
        <v>0</v>
      </c>
      <c r="VL114" t="str">
        <f t="shared" si="3133"/>
        <v>0</v>
      </c>
      <c r="VM114" t="str">
        <f t="shared" si="3134"/>
        <v>0</v>
      </c>
      <c r="VN114" t="str">
        <f t="shared" si="3135"/>
        <v>0</v>
      </c>
      <c r="VO114" t="str">
        <f t="shared" si="3136"/>
        <v>0</v>
      </c>
      <c r="VQ114" s="4">
        <f t="shared" si="3137"/>
        <v>-32.61</v>
      </c>
      <c r="VR114" s="4">
        <f t="shared" si="3138"/>
        <v>9.4700000000000006</v>
      </c>
      <c r="VS114" s="4">
        <f t="shared" si="3139"/>
        <v>-25.28</v>
      </c>
      <c r="VT114" s="4">
        <f t="shared" si="3140"/>
        <v>0</v>
      </c>
      <c r="VV114" s="4">
        <f t="shared" si="3141"/>
        <v>-48.42</v>
      </c>
      <c r="VY114">
        <f t="shared" si="3142"/>
        <v>-6.63</v>
      </c>
      <c r="VZ114">
        <f t="shared" si="3143"/>
        <v>4.17</v>
      </c>
      <c r="WA114">
        <f t="shared" si="3144"/>
        <v>-7.63</v>
      </c>
      <c r="WB114">
        <f t="shared" si="3145"/>
        <v>-6.74</v>
      </c>
      <c r="WC114">
        <f t="shared" si="3146"/>
        <v>-3.94</v>
      </c>
      <c r="WD114">
        <f t="shared" si="3147"/>
        <v>-4.5</v>
      </c>
      <c r="WE114">
        <f t="shared" si="3148"/>
        <v>1.4</v>
      </c>
      <c r="WF114">
        <f t="shared" si="3149"/>
        <v>8.07</v>
      </c>
      <c r="WG114">
        <f t="shared" si="3150"/>
        <v>-18.02</v>
      </c>
      <c r="WH114">
        <f t="shared" si="3151"/>
        <v>-14.6</v>
      </c>
      <c r="WI114">
        <f t="shared" si="3152"/>
        <v>0</v>
      </c>
      <c r="WJ114">
        <f t="shared" si="3153"/>
        <v>0</v>
      </c>
      <c r="WK114">
        <f t="shared" si="3154"/>
        <v>0</v>
      </c>
      <c r="WL114">
        <f t="shared" si="3155"/>
        <v>0</v>
      </c>
      <c r="WM114">
        <f t="shared" si="3156"/>
        <v>0</v>
      </c>
      <c r="WN114">
        <f t="shared" si="3157"/>
        <v>0</v>
      </c>
      <c r="WO114">
        <f t="shared" si="3158"/>
        <v>0</v>
      </c>
      <c r="WP114">
        <f t="shared" si="3159"/>
        <v>0</v>
      </c>
      <c r="WQ114">
        <f t="shared" si="3160"/>
        <v>0</v>
      </c>
      <c r="WR114">
        <f t="shared" si="3161"/>
        <v>0</v>
      </c>
      <c r="WS114">
        <f t="shared" si="3162"/>
        <v>0</v>
      </c>
      <c r="WT114">
        <f t="shared" si="3163"/>
        <v>0</v>
      </c>
      <c r="WU114">
        <f t="shared" si="3164"/>
        <v>0</v>
      </c>
      <c r="WV114">
        <f t="shared" si="3165"/>
        <v>0</v>
      </c>
      <c r="WW114">
        <f t="shared" si="3166"/>
        <v>0</v>
      </c>
      <c r="WX114">
        <f t="shared" si="3167"/>
        <v>0</v>
      </c>
      <c r="WY114">
        <f t="shared" si="3168"/>
        <v>0</v>
      </c>
      <c r="WZ114">
        <f t="shared" si="3169"/>
        <v>0</v>
      </c>
      <c r="XA114">
        <f t="shared" si="3170"/>
        <v>0</v>
      </c>
      <c r="XB114">
        <f t="shared" si="3171"/>
        <v>0</v>
      </c>
      <c r="XC114">
        <f t="shared" si="3172"/>
        <v>0</v>
      </c>
      <c r="XD114">
        <f t="shared" si="3173"/>
        <v>0</v>
      </c>
      <c r="XE114">
        <f t="shared" si="3174"/>
        <v>0</v>
      </c>
      <c r="XF114">
        <f t="shared" si="3175"/>
        <v>0</v>
      </c>
      <c r="XG114">
        <f t="shared" si="3176"/>
        <v>0</v>
      </c>
      <c r="XH114">
        <f t="shared" si="3177"/>
        <v>0</v>
      </c>
      <c r="XI114">
        <f t="shared" si="3178"/>
        <v>0</v>
      </c>
      <c r="XJ114">
        <f t="shared" si="3179"/>
        <v>0</v>
      </c>
      <c r="XK114">
        <f t="shared" si="3180"/>
        <v>0</v>
      </c>
      <c r="XL114">
        <f t="shared" si="3181"/>
        <v>0</v>
      </c>
      <c r="XM114">
        <f t="shared" si="3182"/>
        <v>0</v>
      </c>
      <c r="XN114">
        <f t="shared" si="3183"/>
        <v>0</v>
      </c>
      <c r="XO114">
        <f t="shared" si="3184"/>
        <v>0</v>
      </c>
      <c r="XP114">
        <f t="shared" si="3185"/>
        <v>0</v>
      </c>
      <c r="XQ114">
        <f t="shared" si="3186"/>
        <v>0</v>
      </c>
      <c r="XR114">
        <f t="shared" si="3187"/>
        <v>0</v>
      </c>
      <c r="XS114">
        <f t="shared" si="3188"/>
        <v>0</v>
      </c>
      <c r="XT114">
        <f t="shared" si="3189"/>
        <v>0</v>
      </c>
      <c r="XU114">
        <f t="shared" si="3190"/>
        <v>0</v>
      </c>
      <c r="XV114">
        <f t="shared" si="3191"/>
        <v>0</v>
      </c>
      <c r="XW114">
        <f t="shared" si="3192"/>
        <v>0</v>
      </c>
      <c r="XX114">
        <f t="shared" si="3193"/>
        <v>0</v>
      </c>
      <c r="XY114">
        <f t="shared" si="3194"/>
        <v>0</v>
      </c>
      <c r="XZ114">
        <f t="shared" si="3195"/>
        <v>0</v>
      </c>
      <c r="YA114">
        <f t="shared" si="3196"/>
        <v>0</v>
      </c>
      <c r="YB114">
        <f t="shared" si="3197"/>
        <v>0</v>
      </c>
      <c r="YC114">
        <f t="shared" si="3198"/>
        <v>0</v>
      </c>
      <c r="YD114">
        <f t="shared" si="3199"/>
        <v>0</v>
      </c>
      <c r="YE114">
        <f t="shared" si="3200"/>
        <v>0</v>
      </c>
      <c r="YF114">
        <f t="shared" si="3201"/>
        <v>0</v>
      </c>
      <c r="YG114">
        <f t="shared" si="3202"/>
        <v>0</v>
      </c>
      <c r="YH114">
        <f t="shared" si="3203"/>
        <v>0</v>
      </c>
      <c r="YI114">
        <f t="shared" si="3204"/>
        <v>0</v>
      </c>
      <c r="YJ114">
        <f t="shared" si="3205"/>
        <v>0</v>
      </c>
      <c r="YK114">
        <f t="shared" si="3206"/>
        <v>0</v>
      </c>
      <c r="YL114">
        <f t="shared" si="3207"/>
        <v>0</v>
      </c>
      <c r="YM114">
        <f t="shared" si="3208"/>
        <v>0</v>
      </c>
      <c r="YN114">
        <f t="shared" si="3209"/>
        <v>0</v>
      </c>
      <c r="YO114">
        <f t="shared" si="3210"/>
        <v>0</v>
      </c>
      <c r="YP114">
        <f t="shared" si="3211"/>
        <v>0</v>
      </c>
      <c r="YQ114">
        <f t="shared" si="3212"/>
        <v>0</v>
      </c>
      <c r="YR114">
        <f t="shared" si="3213"/>
        <v>0</v>
      </c>
      <c r="YS114">
        <f t="shared" si="3214"/>
        <v>0</v>
      </c>
      <c r="YT114">
        <f t="shared" si="3215"/>
        <v>0</v>
      </c>
      <c r="YU114">
        <f t="shared" si="3216"/>
        <v>0</v>
      </c>
      <c r="YV114">
        <f t="shared" si="3217"/>
        <v>0</v>
      </c>
      <c r="YW114">
        <f t="shared" si="3218"/>
        <v>0</v>
      </c>
      <c r="YX114">
        <f t="shared" si="3219"/>
        <v>0</v>
      </c>
      <c r="YY114">
        <f t="shared" si="3220"/>
        <v>0</v>
      </c>
      <c r="YZ114">
        <f t="shared" si="3221"/>
        <v>0</v>
      </c>
      <c r="ZA114">
        <f t="shared" si="3222"/>
        <v>0</v>
      </c>
      <c r="ZB114">
        <f t="shared" si="3223"/>
        <v>0</v>
      </c>
      <c r="ZC114">
        <f t="shared" si="3224"/>
        <v>0</v>
      </c>
      <c r="ZD114">
        <f t="shared" si="3225"/>
        <v>0</v>
      </c>
      <c r="ZE114">
        <f t="shared" si="3226"/>
        <v>0</v>
      </c>
      <c r="ZG114" s="4">
        <f t="shared" si="3227"/>
        <v>220</v>
      </c>
      <c r="ZH114" s="4">
        <f t="shared" si="3228"/>
        <v>66</v>
      </c>
      <c r="ZI114" s="4">
        <f t="shared" si="3229"/>
        <v>161</v>
      </c>
      <c r="ZJ114" s="4">
        <f t="shared" si="3230"/>
        <v>0</v>
      </c>
      <c r="ZL114" s="4">
        <f t="shared" si="3231"/>
        <v>447</v>
      </c>
      <c r="ZO114">
        <f t="shared" si="3232"/>
        <v>37</v>
      </c>
      <c r="ZP114">
        <f t="shared" si="3233"/>
        <v>12</v>
      </c>
      <c r="ZQ114">
        <f t="shared" si="3234"/>
        <v>51</v>
      </c>
      <c r="ZR114">
        <f t="shared" si="3235"/>
        <v>54</v>
      </c>
      <c r="ZS114">
        <f t="shared" si="3236"/>
        <v>49</v>
      </c>
      <c r="ZT114">
        <f t="shared" si="3237"/>
        <v>55</v>
      </c>
      <c r="ZU114">
        <f t="shared" si="3238"/>
        <v>30</v>
      </c>
      <c r="ZV114">
        <f t="shared" si="3239"/>
        <v>36</v>
      </c>
      <c r="ZW114">
        <f t="shared" si="3240"/>
        <v>65</v>
      </c>
      <c r="ZX114">
        <f t="shared" si="3241"/>
        <v>58</v>
      </c>
      <c r="ZY114">
        <f t="shared" si="3242"/>
        <v>0</v>
      </c>
      <c r="ZZ114">
        <f t="shared" si="3243"/>
        <v>0</v>
      </c>
      <c r="AAA114">
        <f t="shared" si="3244"/>
        <v>0</v>
      </c>
      <c r="AAB114">
        <f t="shared" si="3245"/>
        <v>0</v>
      </c>
      <c r="AAC114">
        <f t="shared" si="3246"/>
        <v>0</v>
      </c>
      <c r="AAD114">
        <f t="shared" si="3247"/>
        <v>0</v>
      </c>
      <c r="AAE114">
        <f t="shared" si="3248"/>
        <v>0</v>
      </c>
      <c r="AAF114">
        <f t="shared" si="3249"/>
        <v>0</v>
      </c>
      <c r="AAG114">
        <f t="shared" si="3250"/>
        <v>0</v>
      </c>
      <c r="AAH114">
        <f t="shared" si="3251"/>
        <v>0</v>
      </c>
      <c r="AAI114">
        <f t="shared" si="3252"/>
        <v>0</v>
      </c>
      <c r="AAJ114">
        <f t="shared" si="3253"/>
        <v>0</v>
      </c>
      <c r="AAK114">
        <f t="shared" si="3254"/>
        <v>0</v>
      </c>
      <c r="AAL114">
        <f t="shared" si="3255"/>
        <v>0</v>
      </c>
      <c r="AAM114">
        <f t="shared" si="3256"/>
        <v>0</v>
      </c>
      <c r="AAN114">
        <f t="shared" si="3257"/>
        <v>0</v>
      </c>
      <c r="AAO114">
        <f t="shared" si="3258"/>
        <v>0</v>
      </c>
      <c r="AAP114">
        <f t="shared" si="3259"/>
        <v>0</v>
      </c>
      <c r="AAQ114">
        <f t="shared" si="3260"/>
        <v>0</v>
      </c>
      <c r="AAR114">
        <f t="shared" si="3261"/>
        <v>0</v>
      </c>
      <c r="AAS114">
        <f t="shared" si="3262"/>
        <v>0</v>
      </c>
      <c r="AAT114">
        <f t="shared" si="3263"/>
        <v>0</v>
      </c>
      <c r="AAU114">
        <f t="shared" si="3264"/>
        <v>0</v>
      </c>
      <c r="AAV114">
        <f t="shared" si="3265"/>
        <v>0</v>
      </c>
      <c r="AAW114">
        <f t="shared" si="3266"/>
        <v>0</v>
      </c>
      <c r="AAX114">
        <f t="shared" si="3267"/>
        <v>0</v>
      </c>
      <c r="AAY114">
        <f t="shared" si="3268"/>
        <v>0</v>
      </c>
      <c r="AAZ114">
        <f t="shared" si="3269"/>
        <v>0</v>
      </c>
      <c r="ABA114">
        <f t="shared" si="3270"/>
        <v>0</v>
      </c>
      <c r="ABB114">
        <f t="shared" si="3271"/>
        <v>0</v>
      </c>
      <c r="ABC114">
        <f t="shared" si="3272"/>
        <v>0</v>
      </c>
      <c r="ABD114">
        <f t="shared" si="3273"/>
        <v>0</v>
      </c>
      <c r="ABE114">
        <f t="shared" si="3274"/>
        <v>0</v>
      </c>
      <c r="ABF114">
        <f t="shared" si="3275"/>
        <v>0</v>
      </c>
      <c r="ABG114">
        <f t="shared" si="3276"/>
        <v>0</v>
      </c>
      <c r="ABH114">
        <f t="shared" si="3277"/>
        <v>0</v>
      </c>
      <c r="ABI114">
        <f t="shared" si="3278"/>
        <v>0</v>
      </c>
      <c r="ABJ114">
        <f t="shared" si="3279"/>
        <v>0</v>
      </c>
      <c r="ABK114">
        <f t="shared" si="3280"/>
        <v>0</v>
      </c>
      <c r="ABL114">
        <f t="shared" si="3281"/>
        <v>0</v>
      </c>
      <c r="ABM114">
        <f t="shared" si="3282"/>
        <v>0</v>
      </c>
      <c r="ABN114">
        <f t="shared" si="3283"/>
        <v>0</v>
      </c>
      <c r="ABO114">
        <f t="shared" si="3284"/>
        <v>0</v>
      </c>
      <c r="ABP114">
        <f t="shared" si="3285"/>
        <v>0</v>
      </c>
      <c r="ABQ114">
        <f t="shared" si="3286"/>
        <v>0</v>
      </c>
      <c r="ABR114">
        <f t="shared" si="3287"/>
        <v>0</v>
      </c>
      <c r="ABS114">
        <f t="shared" si="3288"/>
        <v>0</v>
      </c>
      <c r="ABT114">
        <f t="shared" si="3289"/>
        <v>0</v>
      </c>
      <c r="ABU114">
        <f t="shared" si="3290"/>
        <v>0</v>
      </c>
      <c r="ABV114">
        <f t="shared" si="3291"/>
        <v>0</v>
      </c>
      <c r="ABW114">
        <f t="shared" si="3292"/>
        <v>0</v>
      </c>
      <c r="ABX114">
        <f t="shared" si="3293"/>
        <v>0</v>
      </c>
      <c r="ABY114">
        <f t="shared" si="3294"/>
        <v>0</v>
      </c>
      <c r="ABZ114">
        <f t="shared" si="3295"/>
        <v>0</v>
      </c>
      <c r="ACA114">
        <f t="shared" si="3296"/>
        <v>0</v>
      </c>
      <c r="ACB114">
        <f t="shared" si="3297"/>
        <v>0</v>
      </c>
      <c r="ACC114">
        <f t="shared" si="3298"/>
        <v>0</v>
      </c>
      <c r="ACD114">
        <f t="shared" si="3299"/>
        <v>0</v>
      </c>
      <c r="ACE114">
        <f t="shared" si="3300"/>
        <v>0</v>
      </c>
      <c r="ACF114">
        <f t="shared" si="3301"/>
        <v>0</v>
      </c>
      <c r="ACG114">
        <f t="shared" si="3302"/>
        <v>0</v>
      </c>
      <c r="ACH114">
        <f t="shared" si="3303"/>
        <v>0</v>
      </c>
      <c r="ACI114">
        <f t="shared" si="3304"/>
        <v>0</v>
      </c>
      <c r="ACJ114">
        <f t="shared" si="3305"/>
        <v>0</v>
      </c>
      <c r="ACK114">
        <f t="shared" si="3306"/>
        <v>0</v>
      </c>
      <c r="ACL114">
        <f t="shared" si="3307"/>
        <v>0</v>
      </c>
      <c r="ACM114">
        <f t="shared" si="3308"/>
        <v>0</v>
      </c>
      <c r="ACN114">
        <f t="shared" si="3309"/>
        <v>0</v>
      </c>
      <c r="ACO114">
        <f t="shared" si="3310"/>
        <v>0</v>
      </c>
      <c r="ACP114">
        <f t="shared" si="3311"/>
        <v>0</v>
      </c>
      <c r="ACQ114">
        <f t="shared" si="3312"/>
        <v>0</v>
      </c>
      <c r="ACR114">
        <f t="shared" si="3313"/>
        <v>0</v>
      </c>
      <c r="ACS114">
        <f t="shared" si="3314"/>
        <v>0</v>
      </c>
      <c r="ACT114">
        <f t="shared" si="3315"/>
        <v>0</v>
      </c>
      <c r="ACU114">
        <f t="shared" si="3316"/>
        <v>0</v>
      </c>
      <c r="ACW114" s="4">
        <f t="shared" si="3317"/>
        <v>248.2</v>
      </c>
      <c r="ACX114" s="4">
        <f t="shared" si="3318"/>
        <v>82.9</v>
      </c>
      <c r="ACY114" s="4">
        <f t="shared" si="3319"/>
        <v>148.10000000000002</v>
      </c>
      <c r="ACZ114" s="4">
        <f t="shared" si="3320"/>
        <v>0</v>
      </c>
      <c r="ADA114" s="88">
        <f t="shared" si="3321"/>
        <v>6.4381674411279493</v>
      </c>
      <c r="ADB114" s="4">
        <f t="shared" si="3322"/>
        <v>479.20000000000005</v>
      </c>
      <c r="ADC114" s="5">
        <f t="shared" si="3323"/>
        <v>7.0455659815234153</v>
      </c>
      <c r="ADD114" s="5">
        <f t="shared" si="3324"/>
        <v>7.0261416628663751</v>
      </c>
      <c r="ADE114">
        <f t="shared" si="3325"/>
        <v>18.7</v>
      </c>
      <c r="ADF114">
        <f t="shared" si="3326"/>
        <v>84</v>
      </c>
      <c r="ADG114">
        <f t="shared" si="3327"/>
        <v>102.8</v>
      </c>
      <c r="ADH114">
        <f t="shared" si="3328"/>
        <v>75.400000000000006</v>
      </c>
      <c r="ADI114">
        <f t="shared" si="3329"/>
        <v>46.9</v>
      </c>
      <c r="ADJ114">
        <f t="shared" si="3330"/>
        <v>22</v>
      </c>
      <c r="ADK114">
        <f t="shared" si="3331"/>
        <v>62.4</v>
      </c>
      <c r="ADL114">
        <f t="shared" si="3332"/>
        <v>20.5</v>
      </c>
      <c r="ADM114">
        <f t="shared" si="3333"/>
        <v>20.7</v>
      </c>
      <c r="ADN114">
        <f t="shared" si="3334"/>
        <v>25.8</v>
      </c>
      <c r="ADO114">
        <f t="shared" si="3335"/>
        <v>0</v>
      </c>
      <c r="ADP114">
        <f t="shared" si="3336"/>
        <v>0</v>
      </c>
      <c r="ADQ114">
        <f t="shared" si="3337"/>
        <v>0</v>
      </c>
      <c r="ADR114">
        <f t="shared" si="3338"/>
        <v>0</v>
      </c>
      <c r="ADS114">
        <f t="shared" si="3339"/>
        <v>0</v>
      </c>
      <c r="ADT114">
        <f t="shared" si="3340"/>
        <v>0</v>
      </c>
      <c r="ADU114">
        <f t="shared" si="3341"/>
        <v>0</v>
      </c>
      <c r="ADV114">
        <f t="shared" si="3342"/>
        <v>0</v>
      </c>
      <c r="ADW114">
        <f t="shared" si="3343"/>
        <v>0</v>
      </c>
      <c r="ADX114">
        <f t="shared" si="3344"/>
        <v>0</v>
      </c>
      <c r="ADY114">
        <f t="shared" si="3345"/>
        <v>0</v>
      </c>
      <c r="ADZ114">
        <f t="shared" si="3346"/>
        <v>0</v>
      </c>
      <c r="AEA114">
        <f t="shared" si="3347"/>
        <v>0</v>
      </c>
      <c r="AEB114">
        <f t="shared" si="3348"/>
        <v>0</v>
      </c>
      <c r="AEC114">
        <f t="shared" si="3349"/>
        <v>0</v>
      </c>
      <c r="AED114">
        <f t="shared" si="3350"/>
        <v>0</v>
      </c>
      <c r="AEE114">
        <f t="shared" si="3351"/>
        <v>0</v>
      </c>
      <c r="AEF114">
        <f t="shared" si="3352"/>
        <v>0</v>
      </c>
      <c r="AEG114">
        <f t="shared" si="3353"/>
        <v>0</v>
      </c>
      <c r="AEH114">
        <f t="shared" si="3354"/>
        <v>0</v>
      </c>
      <c r="AEI114">
        <f t="shared" si="3355"/>
        <v>0</v>
      </c>
      <c r="AEJ114">
        <f t="shared" si="3356"/>
        <v>0</v>
      </c>
      <c r="AEK114">
        <f t="shared" si="3357"/>
        <v>0</v>
      </c>
      <c r="AEL114">
        <f t="shared" si="3358"/>
        <v>0</v>
      </c>
      <c r="AEM114">
        <f t="shared" si="3359"/>
        <v>0</v>
      </c>
      <c r="AEN114">
        <f t="shared" si="3360"/>
        <v>0</v>
      </c>
      <c r="AEO114">
        <f t="shared" si="3361"/>
        <v>0</v>
      </c>
      <c r="AEP114">
        <f t="shared" si="3362"/>
        <v>0</v>
      </c>
      <c r="AEQ114">
        <f t="shared" si="3363"/>
        <v>0</v>
      </c>
      <c r="AER114">
        <f t="shared" si="3364"/>
        <v>0</v>
      </c>
      <c r="AES114">
        <f t="shared" si="3365"/>
        <v>0</v>
      </c>
      <c r="AET114">
        <f t="shared" si="3366"/>
        <v>0</v>
      </c>
      <c r="AEU114">
        <f t="shared" si="3367"/>
        <v>0</v>
      </c>
      <c r="AEV114">
        <f t="shared" si="3368"/>
        <v>0</v>
      </c>
      <c r="AEW114">
        <f t="shared" si="3369"/>
        <v>0</v>
      </c>
      <c r="AEX114">
        <f t="shared" si="3370"/>
        <v>0</v>
      </c>
      <c r="AEY114">
        <f t="shared" si="3371"/>
        <v>0</v>
      </c>
      <c r="AEZ114">
        <f t="shared" si="3372"/>
        <v>0</v>
      </c>
      <c r="AFA114">
        <f t="shared" si="3373"/>
        <v>0</v>
      </c>
      <c r="AFB114">
        <f t="shared" si="3374"/>
        <v>0</v>
      </c>
      <c r="AFC114">
        <f t="shared" si="3375"/>
        <v>0</v>
      </c>
      <c r="AFD114">
        <f t="shared" si="3376"/>
        <v>0</v>
      </c>
      <c r="AFE114">
        <f t="shared" si="3377"/>
        <v>0</v>
      </c>
      <c r="AFF114">
        <f t="shared" si="3378"/>
        <v>0</v>
      </c>
      <c r="AFG114">
        <f t="shared" si="3379"/>
        <v>0</v>
      </c>
      <c r="AFH114">
        <f t="shared" si="3380"/>
        <v>0</v>
      </c>
      <c r="AFI114">
        <f t="shared" si="3381"/>
        <v>0</v>
      </c>
      <c r="AFJ114">
        <f t="shared" si="3382"/>
        <v>0</v>
      </c>
      <c r="AFK114">
        <f t="shared" si="3383"/>
        <v>0</v>
      </c>
      <c r="AFL114">
        <f t="shared" si="3384"/>
        <v>0</v>
      </c>
      <c r="AFM114">
        <f t="shared" si="3385"/>
        <v>0</v>
      </c>
      <c r="AFN114">
        <f t="shared" si="3386"/>
        <v>0</v>
      </c>
      <c r="AFO114">
        <f t="shared" si="3387"/>
        <v>0</v>
      </c>
      <c r="AFP114">
        <f t="shared" si="3388"/>
        <v>0</v>
      </c>
      <c r="AFQ114">
        <f t="shared" si="3389"/>
        <v>0</v>
      </c>
      <c r="AFR114">
        <f t="shared" si="3390"/>
        <v>0</v>
      </c>
      <c r="AFS114">
        <f t="shared" si="3391"/>
        <v>0</v>
      </c>
      <c r="AFT114">
        <f t="shared" si="3392"/>
        <v>0</v>
      </c>
      <c r="AFU114">
        <f t="shared" si="3393"/>
        <v>0</v>
      </c>
      <c r="AFV114">
        <f t="shared" si="3394"/>
        <v>0</v>
      </c>
      <c r="AFW114">
        <f t="shared" si="3395"/>
        <v>0</v>
      </c>
      <c r="AFX114">
        <f t="shared" si="3396"/>
        <v>0</v>
      </c>
      <c r="AFY114">
        <f t="shared" si="3397"/>
        <v>0</v>
      </c>
      <c r="AFZ114">
        <f t="shared" si="3398"/>
        <v>0</v>
      </c>
      <c r="AGA114">
        <f t="shared" si="3399"/>
        <v>0</v>
      </c>
      <c r="AGB114">
        <f t="shared" si="3400"/>
        <v>0</v>
      </c>
      <c r="AGC114">
        <f t="shared" si="3401"/>
        <v>0</v>
      </c>
      <c r="AGD114">
        <f t="shared" si="3402"/>
        <v>0</v>
      </c>
      <c r="AGE114">
        <f t="shared" si="3403"/>
        <v>0</v>
      </c>
      <c r="AGF114">
        <f t="shared" si="3404"/>
        <v>0</v>
      </c>
      <c r="AGG114">
        <f t="shared" si="3405"/>
        <v>0</v>
      </c>
      <c r="AGH114">
        <f t="shared" si="3406"/>
        <v>0</v>
      </c>
      <c r="AGI114">
        <f t="shared" si="3407"/>
        <v>0</v>
      </c>
      <c r="AGJ114">
        <f t="shared" si="3408"/>
        <v>0</v>
      </c>
      <c r="AGK114">
        <f t="shared" si="3409"/>
        <v>0</v>
      </c>
      <c r="AGM114" s="88">
        <f t="shared" si="3410"/>
        <v>78</v>
      </c>
      <c r="AGN114" s="88">
        <v>78</v>
      </c>
      <c r="AGO114">
        <v>6</v>
      </c>
      <c r="AGP114">
        <f t="shared" si="3411"/>
        <v>6</v>
      </c>
      <c r="AGQ114">
        <f t="shared" si="3412"/>
        <v>6</v>
      </c>
      <c r="AGR114">
        <f t="shared" si="3413"/>
        <v>6</v>
      </c>
      <c r="AGS114">
        <f t="shared" si="3414"/>
        <v>4</v>
      </c>
      <c r="AGT114">
        <f t="shared" si="3415"/>
        <v>6</v>
      </c>
      <c r="AGU114">
        <f t="shared" si="3416"/>
        <v>6</v>
      </c>
      <c r="AGV114">
        <f t="shared" si="3417"/>
        <v>1</v>
      </c>
      <c r="AGW114">
        <f t="shared" si="3418"/>
        <v>3</v>
      </c>
      <c r="AGX114">
        <f t="shared" si="3419"/>
        <v>6</v>
      </c>
      <c r="AGY114">
        <f t="shared" si="3420"/>
        <v>8</v>
      </c>
      <c r="AGZ114">
        <f t="shared" si="3421"/>
        <v>0</v>
      </c>
      <c r="AHA114">
        <f t="shared" si="3422"/>
        <v>0</v>
      </c>
      <c r="AHB114">
        <f t="shared" si="3423"/>
        <v>0</v>
      </c>
      <c r="AHC114">
        <f t="shared" si="3424"/>
        <v>0</v>
      </c>
      <c r="AHD114">
        <f t="shared" si="3425"/>
        <v>0</v>
      </c>
      <c r="AHE114">
        <f t="shared" si="3426"/>
        <v>0</v>
      </c>
      <c r="AHF114">
        <f t="shared" si="3427"/>
        <v>0</v>
      </c>
      <c r="AHG114">
        <f t="shared" si="3428"/>
        <v>0</v>
      </c>
      <c r="AHH114">
        <f t="shared" si="3429"/>
        <v>0</v>
      </c>
      <c r="AHI114">
        <f t="shared" si="3430"/>
        <v>0</v>
      </c>
      <c r="AHJ114">
        <f t="shared" si="3431"/>
        <v>0</v>
      </c>
      <c r="AHK114">
        <f t="shared" si="3432"/>
        <v>0</v>
      </c>
      <c r="AHL114">
        <f t="shared" si="3433"/>
        <v>0</v>
      </c>
      <c r="AHM114">
        <f t="shared" si="3434"/>
        <v>0</v>
      </c>
      <c r="AHN114">
        <f t="shared" si="3435"/>
        <v>0</v>
      </c>
      <c r="AHO114">
        <f t="shared" si="3436"/>
        <v>0</v>
      </c>
      <c r="AHP114">
        <f t="shared" si="3437"/>
        <v>0</v>
      </c>
      <c r="AHQ114">
        <f t="shared" si="3438"/>
        <v>0</v>
      </c>
      <c r="AHR114">
        <f t="shared" si="3439"/>
        <v>0</v>
      </c>
      <c r="AHS114">
        <f t="shared" si="3440"/>
        <v>0</v>
      </c>
      <c r="AHT114">
        <f t="shared" si="3441"/>
        <v>0</v>
      </c>
      <c r="AHU114">
        <f t="shared" si="3442"/>
        <v>0</v>
      </c>
      <c r="AHV114">
        <f t="shared" si="3443"/>
        <v>0</v>
      </c>
      <c r="AHW114">
        <f t="shared" si="3444"/>
        <v>0</v>
      </c>
      <c r="AHX114">
        <f t="shared" si="3445"/>
        <v>0</v>
      </c>
      <c r="AHY114">
        <f t="shared" si="3446"/>
        <v>0</v>
      </c>
      <c r="AHZ114">
        <f t="shared" si="3447"/>
        <v>0</v>
      </c>
      <c r="AIA114">
        <f t="shared" si="3448"/>
        <v>0</v>
      </c>
      <c r="AIB114">
        <f t="shared" si="3449"/>
        <v>0</v>
      </c>
      <c r="AIC114">
        <f t="shared" si="3450"/>
        <v>0</v>
      </c>
      <c r="AID114">
        <f t="shared" si="3451"/>
        <v>0</v>
      </c>
      <c r="AIE114">
        <f t="shared" si="3452"/>
        <v>0</v>
      </c>
      <c r="AIF114">
        <f t="shared" si="3453"/>
        <v>0</v>
      </c>
      <c r="AIG114">
        <f t="shared" si="3454"/>
        <v>0</v>
      </c>
      <c r="AIH114">
        <f t="shared" si="3455"/>
        <v>0</v>
      </c>
      <c r="AII114">
        <f t="shared" si="3456"/>
        <v>0</v>
      </c>
      <c r="AIJ114">
        <f t="shared" si="3457"/>
        <v>0</v>
      </c>
      <c r="AIK114">
        <f t="shared" si="3458"/>
        <v>0</v>
      </c>
      <c r="AIL114">
        <f t="shared" si="3459"/>
        <v>0</v>
      </c>
      <c r="AIM114">
        <f t="shared" si="3460"/>
        <v>0</v>
      </c>
      <c r="AIN114">
        <f t="shared" si="3461"/>
        <v>0</v>
      </c>
      <c r="AIO114">
        <f t="shared" si="3462"/>
        <v>0</v>
      </c>
      <c r="AIP114">
        <f t="shared" si="3463"/>
        <v>0</v>
      </c>
      <c r="AIQ114">
        <f t="shared" si="3464"/>
        <v>0</v>
      </c>
      <c r="AIR114">
        <f t="shared" si="3465"/>
        <v>0</v>
      </c>
      <c r="AIS114">
        <f t="shared" si="3466"/>
        <v>0</v>
      </c>
      <c r="AIT114">
        <f t="shared" si="3467"/>
        <v>0</v>
      </c>
      <c r="AIU114">
        <f t="shared" si="3468"/>
        <v>0</v>
      </c>
      <c r="AIV114">
        <f t="shared" si="3469"/>
        <v>0</v>
      </c>
      <c r="AIW114">
        <f t="shared" si="3470"/>
        <v>0</v>
      </c>
      <c r="AIX114">
        <f t="shared" si="3471"/>
        <v>0</v>
      </c>
      <c r="AIY114">
        <f t="shared" si="3472"/>
        <v>0</v>
      </c>
      <c r="AIZ114">
        <f t="shared" si="3473"/>
        <v>0</v>
      </c>
      <c r="AJA114">
        <f t="shared" si="3474"/>
        <v>0</v>
      </c>
      <c r="AJB114">
        <f t="shared" si="3475"/>
        <v>0</v>
      </c>
      <c r="AJC114">
        <f t="shared" si="3476"/>
        <v>0</v>
      </c>
      <c r="AJD114">
        <f t="shared" si="3477"/>
        <v>0</v>
      </c>
      <c r="AJE114">
        <f t="shared" si="3478"/>
        <v>0</v>
      </c>
      <c r="AJF114">
        <f t="shared" si="3479"/>
        <v>0</v>
      </c>
      <c r="AJG114">
        <f t="shared" si="3480"/>
        <v>0</v>
      </c>
      <c r="AJH114">
        <f t="shared" si="3481"/>
        <v>0</v>
      </c>
      <c r="AJI114">
        <f t="shared" si="3482"/>
        <v>0</v>
      </c>
      <c r="AJJ114">
        <f t="shared" si="3483"/>
        <v>0</v>
      </c>
      <c r="AJK114">
        <f t="shared" si="3484"/>
        <v>0</v>
      </c>
      <c r="AJL114">
        <f t="shared" si="3485"/>
        <v>0</v>
      </c>
      <c r="AJM114">
        <f t="shared" si="3486"/>
        <v>0</v>
      </c>
      <c r="AJN114">
        <f t="shared" si="3487"/>
        <v>0</v>
      </c>
      <c r="AJO114">
        <f t="shared" si="3488"/>
        <v>0</v>
      </c>
      <c r="AJP114">
        <f t="shared" si="3489"/>
        <v>0</v>
      </c>
      <c r="AJQ114">
        <f t="shared" si="3490"/>
        <v>0</v>
      </c>
      <c r="AJR114">
        <f t="shared" si="3491"/>
        <v>0</v>
      </c>
      <c r="AJS114">
        <f t="shared" si="3492"/>
        <v>0</v>
      </c>
      <c r="AJT114">
        <f t="shared" si="3493"/>
        <v>0</v>
      </c>
      <c r="AJU114">
        <f t="shared" si="3494"/>
        <v>0</v>
      </c>
      <c r="AJV114">
        <f t="shared" si="3495"/>
        <v>0</v>
      </c>
      <c r="AJX114">
        <v>45</v>
      </c>
      <c r="AJY114">
        <v>1</v>
      </c>
      <c r="AJZ114">
        <v>1</v>
      </c>
      <c r="AKA114">
        <f t="shared" si="3496"/>
        <v>8</v>
      </c>
      <c r="AKB114">
        <f t="shared" si="3497"/>
        <v>8</v>
      </c>
      <c r="AKC114">
        <f t="shared" si="3498"/>
        <v>1</v>
      </c>
      <c r="AKD114">
        <f t="shared" si="3499"/>
        <v>4</v>
      </c>
      <c r="AKE114">
        <f t="shared" si="3500"/>
        <v>2</v>
      </c>
      <c r="AKF114">
        <f t="shared" si="3501"/>
        <v>4</v>
      </c>
      <c r="AKG114">
        <f t="shared" si="3502"/>
        <v>4</v>
      </c>
      <c r="AKH114">
        <f t="shared" si="3503"/>
        <v>0</v>
      </c>
      <c r="AKI114">
        <f t="shared" si="3504"/>
        <v>0</v>
      </c>
      <c r="AKJ114">
        <f t="shared" si="3505"/>
        <v>0</v>
      </c>
      <c r="AKK114">
        <f t="shared" si="3506"/>
        <v>0</v>
      </c>
      <c r="AKL114">
        <f t="shared" si="3507"/>
        <v>0</v>
      </c>
      <c r="AKM114">
        <f t="shared" si="3508"/>
        <v>0</v>
      </c>
      <c r="AKN114">
        <f t="shared" si="3509"/>
        <v>0</v>
      </c>
      <c r="AKO114">
        <f t="shared" si="3510"/>
        <v>0</v>
      </c>
      <c r="AKP114">
        <f t="shared" si="3511"/>
        <v>0</v>
      </c>
      <c r="AKQ114">
        <f t="shared" si="3512"/>
        <v>0</v>
      </c>
      <c r="AKR114">
        <f t="shared" si="3513"/>
        <v>0</v>
      </c>
      <c r="AKS114">
        <f t="shared" si="3514"/>
        <v>0</v>
      </c>
      <c r="AKT114">
        <f t="shared" si="3515"/>
        <v>0</v>
      </c>
      <c r="AKU114">
        <f t="shared" si="3516"/>
        <v>0</v>
      </c>
      <c r="AKV114">
        <f t="shared" si="3517"/>
        <v>0</v>
      </c>
      <c r="AKW114">
        <f t="shared" si="3518"/>
        <v>0</v>
      </c>
      <c r="AKX114">
        <f t="shared" si="3519"/>
        <v>0</v>
      </c>
      <c r="AKY114">
        <f t="shared" si="3520"/>
        <v>0</v>
      </c>
      <c r="AKZ114">
        <f t="shared" si="3521"/>
        <v>0</v>
      </c>
      <c r="ALA114">
        <f t="shared" si="3522"/>
        <v>0</v>
      </c>
      <c r="ALB114">
        <f t="shared" si="3523"/>
        <v>0</v>
      </c>
      <c r="ALC114">
        <f t="shared" si="3524"/>
        <v>0</v>
      </c>
      <c r="ALD114">
        <f t="shared" si="3525"/>
        <v>0</v>
      </c>
      <c r="ALE114">
        <f t="shared" si="3526"/>
        <v>0</v>
      </c>
      <c r="ALF114">
        <f t="shared" si="3527"/>
        <v>0</v>
      </c>
      <c r="ALG114">
        <f t="shared" si="3528"/>
        <v>0</v>
      </c>
      <c r="ALH114">
        <f t="shared" si="3529"/>
        <v>0</v>
      </c>
      <c r="ALI114">
        <f t="shared" si="3530"/>
        <v>0</v>
      </c>
      <c r="ALJ114">
        <f t="shared" si="3531"/>
        <v>0</v>
      </c>
      <c r="ALK114">
        <f t="shared" si="3532"/>
        <v>0</v>
      </c>
      <c r="ALL114">
        <f t="shared" si="3533"/>
        <v>0</v>
      </c>
      <c r="ALM114">
        <f t="shared" si="3534"/>
        <v>0</v>
      </c>
      <c r="ALN114">
        <f t="shared" si="3535"/>
        <v>0</v>
      </c>
      <c r="ALO114">
        <f t="shared" si="3536"/>
        <v>0</v>
      </c>
      <c r="ALP114">
        <f t="shared" si="3537"/>
        <v>0</v>
      </c>
      <c r="ALQ114">
        <f t="shared" si="3538"/>
        <v>0</v>
      </c>
      <c r="ALR114">
        <f t="shared" si="3539"/>
        <v>0</v>
      </c>
      <c r="ALS114">
        <f t="shared" si="3540"/>
        <v>0</v>
      </c>
      <c r="ALT114">
        <f t="shared" si="3541"/>
        <v>0</v>
      </c>
      <c r="ALU114">
        <f t="shared" si="3542"/>
        <v>0</v>
      </c>
      <c r="ALV114">
        <f t="shared" si="3543"/>
        <v>0</v>
      </c>
      <c r="ALW114">
        <f t="shared" si="3544"/>
        <v>0</v>
      </c>
      <c r="ALX114">
        <f t="shared" si="3545"/>
        <v>0</v>
      </c>
      <c r="ALY114">
        <f t="shared" si="3546"/>
        <v>0</v>
      </c>
      <c r="ALZ114">
        <f t="shared" si="3547"/>
        <v>0</v>
      </c>
      <c r="AMA114">
        <f t="shared" si="3548"/>
        <v>0</v>
      </c>
      <c r="AMB114">
        <f t="shared" si="3549"/>
        <v>0</v>
      </c>
      <c r="AMC114">
        <f t="shared" si="3550"/>
        <v>0</v>
      </c>
      <c r="AMD114">
        <f t="shared" si="3551"/>
        <v>0</v>
      </c>
      <c r="AME114">
        <f t="shared" si="3552"/>
        <v>0</v>
      </c>
      <c r="AMF114">
        <f t="shared" si="3553"/>
        <v>0</v>
      </c>
      <c r="AMG114">
        <f t="shared" si="3554"/>
        <v>0</v>
      </c>
      <c r="AMH114">
        <f t="shared" si="3555"/>
        <v>0</v>
      </c>
      <c r="AMI114">
        <f t="shared" si="3556"/>
        <v>0</v>
      </c>
      <c r="AMJ114">
        <f t="shared" si="3557"/>
        <v>0</v>
      </c>
      <c r="AMK114">
        <f t="shared" si="3558"/>
        <v>0</v>
      </c>
      <c r="AML114">
        <f t="shared" si="3559"/>
        <v>0</v>
      </c>
      <c r="AMM114">
        <f t="shared" si="3560"/>
        <v>0</v>
      </c>
      <c r="AMN114">
        <f t="shared" si="3561"/>
        <v>0</v>
      </c>
      <c r="AMO114">
        <f t="shared" si="3562"/>
        <v>0</v>
      </c>
      <c r="AMP114">
        <f t="shared" si="3563"/>
        <v>0</v>
      </c>
      <c r="AMQ114">
        <f t="shared" si="3564"/>
        <v>0</v>
      </c>
      <c r="AMR114">
        <f t="shared" si="3565"/>
        <v>0</v>
      </c>
      <c r="AMS114">
        <f t="shared" si="3566"/>
        <v>0</v>
      </c>
      <c r="AMT114">
        <f t="shared" si="3567"/>
        <v>0</v>
      </c>
      <c r="AMU114">
        <f t="shared" si="3568"/>
        <v>0</v>
      </c>
      <c r="AMV114">
        <f t="shared" si="3569"/>
        <v>0</v>
      </c>
      <c r="AMW114">
        <f t="shared" si="3570"/>
        <v>0</v>
      </c>
      <c r="AMX114">
        <f t="shared" si="3571"/>
        <v>0</v>
      </c>
      <c r="AMY114">
        <f t="shared" si="3572"/>
        <v>0</v>
      </c>
      <c r="AMZ114">
        <f t="shared" si="3573"/>
        <v>0</v>
      </c>
      <c r="ANA114">
        <f t="shared" si="3574"/>
        <v>0</v>
      </c>
      <c r="ANB114">
        <f t="shared" si="3575"/>
        <v>0</v>
      </c>
      <c r="ANC114">
        <f t="shared" si="3576"/>
        <v>0</v>
      </c>
      <c r="AND114">
        <f t="shared" si="3577"/>
        <v>0</v>
      </c>
      <c r="ANR114" s="4">
        <v>1444</v>
      </c>
      <c r="ANS114" s="4">
        <f t="shared" si="3578"/>
        <v>1444</v>
      </c>
      <c r="ANU114" s="4">
        <v>1362</v>
      </c>
      <c r="ANV114" t="str">
        <f t="shared" si="3579"/>
        <v>1359</v>
      </c>
      <c r="ANW114" t="str">
        <f t="shared" si="3580"/>
        <v>1375</v>
      </c>
      <c r="ANX114" t="str">
        <f t="shared" si="3581"/>
        <v>1415</v>
      </c>
      <c r="ANY114" t="str">
        <f t="shared" si="3582"/>
        <v>1455</v>
      </c>
      <c r="ANZ114" t="str">
        <f t="shared" si="3583"/>
        <v>1450</v>
      </c>
      <c r="AOA114" t="str">
        <f t="shared" si="3584"/>
        <v>1446</v>
      </c>
      <c r="AOB114" t="str">
        <f t="shared" si="3585"/>
        <v>1465</v>
      </c>
      <c r="AOC114" t="str">
        <f t="shared" si="3586"/>
        <v>1446</v>
      </c>
      <c r="AOD114" t="str">
        <f t="shared" si="3587"/>
        <v>1445</v>
      </c>
      <c r="AOE114" t="str">
        <f t="shared" si="3588"/>
        <v>1444</v>
      </c>
      <c r="AOF114" t="str">
        <f t="shared" si="3589"/>
        <v>1444</v>
      </c>
      <c r="AOG114" t="str">
        <f t="shared" si="3590"/>
        <v>1444</v>
      </c>
      <c r="AOH114" t="str">
        <f t="shared" si="3591"/>
        <v>1444</v>
      </c>
      <c r="AOI114" t="str">
        <f t="shared" si="3592"/>
        <v>1444</v>
      </c>
      <c r="AOJ114" t="str">
        <f t="shared" si="3593"/>
        <v>1444</v>
      </c>
      <c r="AOK114" t="str">
        <f t="shared" si="3594"/>
        <v>1444</v>
      </c>
      <c r="AOL114" t="str">
        <f t="shared" si="3595"/>
        <v>1444</v>
      </c>
      <c r="AOM114" t="str">
        <f t="shared" si="3596"/>
        <v>1444</v>
      </c>
      <c r="AON114" t="str">
        <f t="shared" si="3597"/>
        <v>1444</v>
      </c>
      <c r="AOO114" t="str">
        <f t="shared" si="3598"/>
        <v>1444</v>
      </c>
      <c r="AOP114" t="str">
        <f t="shared" si="3599"/>
        <v>1444</v>
      </c>
      <c r="AOQ114" t="str">
        <f t="shared" si="3600"/>
        <v>1444</v>
      </c>
      <c r="AOR114" t="str">
        <f t="shared" si="3601"/>
        <v>1444</v>
      </c>
      <c r="AOS114" t="str">
        <f t="shared" si="3602"/>
        <v>1444</v>
      </c>
      <c r="AOT114" t="str">
        <f t="shared" si="3603"/>
        <v>1444</v>
      </c>
      <c r="AOU114" t="str">
        <f t="shared" si="3604"/>
        <v>1444</v>
      </c>
      <c r="AOV114" t="str">
        <f t="shared" si="3605"/>
        <v>1444</v>
      </c>
      <c r="AOW114" t="str">
        <f t="shared" si="3606"/>
        <v>1444</v>
      </c>
      <c r="AOX114" t="str">
        <f t="shared" si="3607"/>
        <v>1444</v>
      </c>
      <c r="AOY114" t="str">
        <f t="shared" si="3608"/>
        <v>1444</v>
      </c>
      <c r="AOZ114" t="str">
        <f t="shared" si="3609"/>
        <v>1444</v>
      </c>
      <c r="APA114" t="str">
        <f t="shared" si="3610"/>
        <v>1444</v>
      </c>
      <c r="APB114" t="str">
        <f t="shared" si="3611"/>
        <v>1444</v>
      </c>
      <c r="APC114" t="str">
        <f t="shared" si="3612"/>
        <v>1444</v>
      </c>
      <c r="APD114" t="str">
        <f t="shared" si="3613"/>
        <v>1444</v>
      </c>
      <c r="APE114" t="str">
        <f t="shared" si="3614"/>
        <v>1444</v>
      </c>
      <c r="APF114" t="str">
        <f t="shared" si="3615"/>
        <v>1444</v>
      </c>
      <c r="APG114" t="str">
        <f t="shared" si="3616"/>
        <v>1444</v>
      </c>
      <c r="APH114" t="str">
        <f t="shared" si="3617"/>
        <v>1444</v>
      </c>
      <c r="API114" t="str">
        <f t="shared" si="3618"/>
        <v>1444</v>
      </c>
      <c r="APJ114" t="str">
        <f t="shared" si="3619"/>
        <v>1444</v>
      </c>
      <c r="APK114" t="str">
        <f t="shared" si="3620"/>
        <v>1444</v>
      </c>
      <c r="APL114" t="str">
        <f t="shared" si="3621"/>
        <v>1444</v>
      </c>
      <c r="APM114" t="str">
        <f t="shared" si="3622"/>
        <v>1444</v>
      </c>
      <c r="APN114" t="str">
        <f t="shared" si="3623"/>
        <v>1444</v>
      </c>
      <c r="APO114" t="str">
        <f t="shared" si="3624"/>
        <v>1444</v>
      </c>
      <c r="APP114" t="str">
        <f t="shared" si="3625"/>
        <v>1444</v>
      </c>
      <c r="APQ114" t="str">
        <f t="shared" si="3626"/>
        <v>1444</v>
      </c>
      <c r="APR114" t="str">
        <f t="shared" si="3627"/>
        <v>1444</v>
      </c>
      <c r="APS114" t="str">
        <f t="shared" si="3628"/>
        <v>1444</v>
      </c>
      <c r="APT114" t="str">
        <f t="shared" si="3629"/>
        <v>1444</v>
      </c>
      <c r="APU114" t="str">
        <f t="shared" si="3630"/>
        <v>1444</v>
      </c>
      <c r="APV114" t="str">
        <f t="shared" si="3631"/>
        <v>1444</v>
      </c>
      <c r="APW114" t="str">
        <f t="shared" si="3632"/>
        <v>1444</v>
      </c>
      <c r="APX114" t="str">
        <f t="shared" si="3633"/>
        <v>1444</v>
      </c>
      <c r="APY114" t="str">
        <f t="shared" si="3634"/>
        <v>1444</v>
      </c>
      <c r="APZ114" t="str">
        <f t="shared" si="3635"/>
        <v>1444</v>
      </c>
      <c r="AQA114" t="str">
        <f t="shared" si="3636"/>
        <v>1444</v>
      </c>
      <c r="AQB114" t="str">
        <f t="shared" si="3637"/>
        <v>1444</v>
      </c>
      <c r="AQC114" t="str">
        <f t="shared" si="3638"/>
        <v>1444</v>
      </c>
      <c r="AQD114" t="str">
        <f t="shared" si="3639"/>
        <v>1444</v>
      </c>
      <c r="AQE114" t="str">
        <f t="shared" si="3640"/>
        <v>1444</v>
      </c>
      <c r="AQF114" t="str">
        <f t="shared" si="3641"/>
        <v>1444</v>
      </c>
      <c r="AQG114" t="str">
        <f t="shared" si="3642"/>
        <v>1444</v>
      </c>
      <c r="AQH114" t="str">
        <f t="shared" si="3643"/>
        <v>1444</v>
      </c>
      <c r="AQI114" t="str">
        <f t="shared" si="3644"/>
        <v>1444</v>
      </c>
      <c r="AQJ114" t="str">
        <f t="shared" si="3645"/>
        <v>1444</v>
      </c>
      <c r="AQK114" t="str">
        <f t="shared" si="3646"/>
        <v>1444</v>
      </c>
      <c r="AQL114" t="str">
        <f t="shared" si="3647"/>
        <v>1444</v>
      </c>
      <c r="AQM114" t="str">
        <f t="shared" si="3648"/>
        <v>1444</v>
      </c>
      <c r="AQN114" t="str">
        <f t="shared" si="3649"/>
        <v>1444</v>
      </c>
      <c r="AQO114" t="str">
        <f t="shared" si="3650"/>
        <v>1444</v>
      </c>
      <c r="AQP114" t="str">
        <f t="shared" si="3651"/>
        <v>1444</v>
      </c>
      <c r="AQQ114" t="str">
        <f t="shared" si="3652"/>
        <v>1444</v>
      </c>
      <c r="AQR114" t="str">
        <f t="shared" si="3653"/>
        <v>1444</v>
      </c>
      <c r="AQS114" t="str">
        <f t="shared" si="3654"/>
        <v>1444</v>
      </c>
      <c r="AQT114" t="str">
        <f t="shared" si="3655"/>
        <v>1444</v>
      </c>
      <c r="AQU114" t="str">
        <f t="shared" si="3656"/>
        <v>1444</v>
      </c>
      <c r="AQV114" t="str">
        <f t="shared" si="3657"/>
        <v>1444</v>
      </c>
      <c r="AQW114" t="str">
        <f t="shared" si="3658"/>
        <v>1444</v>
      </c>
      <c r="AQX114" t="str">
        <f t="shared" si="3659"/>
        <v>1444</v>
      </c>
      <c r="AQY114" t="str">
        <f t="shared" si="3660"/>
        <v>1444</v>
      </c>
      <c r="AQZ114" t="str">
        <f t="shared" si="3661"/>
        <v>1444</v>
      </c>
      <c r="ARA114" t="str">
        <f t="shared" si="3662"/>
        <v>1444</v>
      </c>
      <c r="ARB114" t="str">
        <f t="shared" si="3663"/>
        <v>1444</v>
      </c>
      <c r="ARC114">
        <v>1362</v>
      </c>
      <c r="ARH114" s="5"/>
    </row>
    <row r="115" spans="1:1152" x14ac:dyDescent="0.2">
      <c r="A115">
        <v>141</v>
      </c>
      <c r="B115" s="229" t="s">
        <v>379</v>
      </c>
      <c r="C115" s="20">
        <f>VLOOKUP(A115, Rankings!$A$2:$AN$161, 40, FALSE)</f>
        <v>113</v>
      </c>
      <c r="D115" s="229" t="s">
        <v>407</v>
      </c>
      <c r="F115" s="4">
        <v>1</v>
      </c>
      <c r="G115" s="4">
        <v>14</v>
      </c>
      <c r="I115" s="5">
        <f t="shared" si="2748"/>
        <v>9</v>
      </c>
      <c r="L115" t="s">
        <v>1956</v>
      </c>
      <c r="M115" t="s">
        <v>2162</v>
      </c>
      <c r="N115" t="s">
        <v>2438</v>
      </c>
      <c r="O115" t="s">
        <v>2658</v>
      </c>
      <c r="P115" t="s">
        <v>2877</v>
      </c>
      <c r="Q115" t="s">
        <v>3067</v>
      </c>
      <c r="R115" t="s">
        <v>3331</v>
      </c>
      <c r="S115" t="s">
        <v>3557</v>
      </c>
      <c r="T115" t="s">
        <v>3871</v>
      </c>
      <c r="U115" t="s">
        <v>10</v>
      </c>
      <c r="V115" t="s">
        <v>10</v>
      </c>
      <c r="W115" t="str">
        <f>Rankings!D114</f>
        <v>-</v>
      </c>
      <c r="X115" t="s">
        <v>10</v>
      </c>
      <c r="Y115" t="s">
        <v>10</v>
      </c>
      <c r="Z115" t="s">
        <v>10</v>
      </c>
      <c r="AA115" t="s">
        <v>10</v>
      </c>
      <c r="AB115" t="s">
        <v>10</v>
      </c>
      <c r="AC115" t="s">
        <v>10</v>
      </c>
      <c r="AD115" t="s">
        <v>10</v>
      </c>
      <c r="AE115" t="s">
        <v>10</v>
      </c>
      <c r="AF115" t="s">
        <v>10</v>
      </c>
      <c r="AG115" t="s">
        <v>10</v>
      </c>
      <c r="AH115" t="s">
        <v>10</v>
      </c>
      <c r="AI115" t="s">
        <v>10</v>
      </c>
      <c r="AJ115" t="s">
        <v>10</v>
      </c>
      <c r="AK115" t="s">
        <v>10</v>
      </c>
      <c r="AL115" t="s">
        <v>10</v>
      </c>
      <c r="AM115" t="s">
        <v>10</v>
      </c>
      <c r="AN115" t="s">
        <v>10</v>
      </c>
      <c r="AO115" t="s">
        <v>10</v>
      </c>
      <c r="AP115" t="s">
        <v>10</v>
      </c>
      <c r="AQ115" t="s">
        <v>10</v>
      </c>
      <c r="AR115" t="s">
        <v>10</v>
      </c>
      <c r="AS115" t="s">
        <v>10</v>
      </c>
      <c r="AT115" t="s">
        <v>10</v>
      </c>
      <c r="AU115" t="s">
        <v>10</v>
      </c>
      <c r="AV115" t="s">
        <v>10</v>
      </c>
      <c r="AW115" t="s">
        <v>10</v>
      </c>
      <c r="AX115" t="s">
        <v>10</v>
      </c>
      <c r="AY115" t="s">
        <v>10</v>
      </c>
      <c r="AZ115" t="s">
        <v>10</v>
      </c>
      <c r="BA115" t="s">
        <v>10</v>
      </c>
      <c r="BB115" t="s">
        <v>10</v>
      </c>
      <c r="BC115" t="s">
        <v>10</v>
      </c>
      <c r="BD115" t="s">
        <v>10</v>
      </c>
      <c r="BE115" t="s">
        <v>10</v>
      </c>
      <c r="BF115" t="s">
        <v>10</v>
      </c>
      <c r="BG115" t="s">
        <v>10</v>
      </c>
      <c r="BH115" t="s">
        <v>10</v>
      </c>
      <c r="BI115" t="s">
        <v>10</v>
      </c>
      <c r="BJ115" t="s">
        <v>10</v>
      </c>
      <c r="BK115" t="s">
        <v>10</v>
      </c>
      <c r="BL115" t="s">
        <v>10</v>
      </c>
      <c r="BM115" t="s">
        <v>10</v>
      </c>
      <c r="BN115" t="s">
        <v>10</v>
      </c>
      <c r="BO115" t="s">
        <v>10</v>
      </c>
      <c r="BP115" t="s">
        <v>10</v>
      </c>
      <c r="BQ115" t="s">
        <v>10</v>
      </c>
      <c r="BR115" t="s">
        <v>10</v>
      </c>
      <c r="BS115" t="s">
        <v>10</v>
      </c>
      <c r="BT115" t="s">
        <v>10</v>
      </c>
      <c r="BU115" t="s">
        <v>10</v>
      </c>
      <c r="BV115" t="s">
        <v>10</v>
      </c>
      <c r="BW115" t="s">
        <v>10</v>
      </c>
      <c r="BX115" t="s">
        <v>10</v>
      </c>
      <c r="BY115" t="s">
        <v>10</v>
      </c>
      <c r="BZ115" t="s">
        <v>10</v>
      </c>
      <c r="CA115" t="s">
        <v>10</v>
      </c>
      <c r="CB115" t="s">
        <v>10</v>
      </c>
      <c r="CC115" t="s">
        <v>10</v>
      </c>
      <c r="CD115" t="s">
        <v>10</v>
      </c>
      <c r="CE115" t="s">
        <v>10</v>
      </c>
      <c r="CF115" t="s">
        <v>10</v>
      </c>
      <c r="CG115" t="s">
        <v>10</v>
      </c>
      <c r="CH115" t="s">
        <v>10</v>
      </c>
      <c r="CI115" t="s">
        <v>10</v>
      </c>
      <c r="CJ115" t="s">
        <v>10</v>
      </c>
      <c r="CK115" t="s">
        <v>10</v>
      </c>
      <c r="CL115" t="s">
        <v>10</v>
      </c>
      <c r="CM115" t="s">
        <v>10</v>
      </c>
      <c r="CN115" t="s">
        <v>10</v>
      </c>
      <c r="CO115" t="s">
        <v>10</v>
      </c>
      <c r="CP115" t="s">
        <v>10</v>
      </c>
      <c r="CQ115" t="s">
        <v>10</v>
      </c>
      <c r="CR115" t="s">
        <v>10</v>
      </c>
      <c r="CT115" s="4">
        <f t="shared" si="2749"/>
        <v>2</v>
      </c>
      <c r="CU115" s="4">
        <f t="shared" si="2750"/>
        <v>0</v>
      </c>
      <c r="CV115" s="4">
        <f t="shared" si="2751"/>
        <v>0</v>
      </c>
      <c r="CW115" s="4">
        <f t="shared" si="2752"/>
        <v>3</v>
      </c>
      <c r="CX115" s="4">
        <f t="shared" si="2753"/>
        <v>2</v>
      </c>
      <c r="CY115" s="4">
        <f t="shared" si="2754"/>
        <v>0</v>
      </c>
      <c r="CZ115" s="4">
        <f t="shared" si="2755"/>
        <v>0</v>
      </c>
      <c r="DA115" s="4">
        <f t="shared" si="2756"/>
        <v>0</v>
      </c>
      <c r="DB115" s="4">
        <f t="shared" si="2757"/>
        <v>0</v>
      </c>
      <c r="DC115" s="4">
        <f t="shared" si="2758"/>
        <v>0</v>
      </c>
      <c r="DD115" s="4">
        <f t="shared" si="2759"/>
        <v>0</v>
      </c>
      <c r="DE115" s="4">
        <f t="shared" si="2760"/>
        <v>2</v>
      </c>
      <c r="DF115" s="4">
        <f t="shared" si="2761"/>
        <v>0</v>
      </c>
      <c r="DG115" s="4">
        <f t="shared" si="2762"/>
        <v>0</v>
      </c>
      <c r="DH115" s="4">
        <f t="shared" si="2763"/>
        <v>0</v>
      </c>
      <c r="DI115" s="152">
        <f t="shared" si="2764"/>
        <v>0</v>
      </c>
      <c r="DJ115" s="153">
        <f t="shared" si="2765"/>
        <v>2</v>
      </c>
      <c r="DK115" s="4">
        <f t="shared" si="2766"/>
        <v>3</v>
      </c>
      <c r="DL115" s="4">
        <f t="shared" si="2767"/>
        <v>2</v>
      </c>
      <c r="DM115" s="4">
        <f t="shared" si="2768"/>
        <v>0</v>
      </c>
      <c r="DN115" s="4">
        <f t="shared" si="2769"/>
        <v>0</v>
      </c>
      <c r="DO115" s="4">
        <f t="shared" si="2770"/>
        <v>2</v>
      </c>
      <c r="DP115" s="4">
        <f t="shared" si="2771"/>
        <v>0</v>
      </c>
      <c r="DQ115" s="4">
        <f t="shared" si="2772"/>
        <v>0</v>
      </c>
      <c r="DR115" s="4">
        <f t="shared" si="2773"/>
        <v>8</v>
      </c>
      <c r="DS115" s="4">
        <f t="shared" si="2774"/>
        <v>8</v>
      </c>
      <c r="DT115" s="4">
        <f t="shared" si="2775"/>
        <v>0</v>
      </c>
      <c r="DU115" t="str">
        <f t="shared" si="2776"/>
        <v>3R</v>
      </c>
      <c r="DV115" t="str">
        <f t="shared" si="2777"/>
        <v>0R</v>
      </c>
      <c r="DW115" t="str">
        <f t="shared" si="2778"/>
        <v>0R</v>
      </c>
      <c r="DX115" t="str">
        <f t="shared" si="2779"/>
        <v>0S</v>
      </c>
      <c r="DY115" t="str">
        <f t="shared" si="2780"/>
        <v>0S</v>
      </c>
      <c r="DZ115" t="str">
        <f t="shared" si="2781"/>
        <v>3R</v>
      </c>
      <c r="EA115" t="str">
        <f t="shared" si="2782"/>
        <v>3L</v>
      </c>
      <c r="EB115" t="str">
        <f t="shared" si="2783"/>
        <v>3L</v>
      </c>
      <c r="EC115" t="str">
        <f t="shared" si="2784"/>
        <v>0R</v>
      </c>
      <c r="ED115">
        <f t="shared" si="2785"/>
        <v>0</v>
      </c>
      <c r="EE115">
        <f t="shared" si="2786"/>
        <v>0</v>
      </c>
      <c r="EF115">
        <f t="shared" si="2787"/>
        <v>0</v>
      </c>
      <c r="EG115">
        <f t="shared" si="2788"/>
        <v>0</v>
      </c>
      <c r="EH115">
        <f t="shared" si="2789"/>
        <v>0</v>
      </c>
      <c r="EI115">
        <f t="shared" si="2790"/>
        <v>0</v>
      </c>
      <c r="EJ115">
        <f t="shared" si="2791"/>
        <v>0</v>
      </c>
      <c r="EK115">
        <f t="shared" si="2792"/>
        <v>0</v>
      </c>
      <c r="EL115">
        <f t="shared" si="2793"/>
        <v>0</v>
      </c>
      <c r="EM115">
        <f t="shared" si="2794"/>
        <v>0</v>
      </c>
      <c r="EN115">
        <f t="shared" si="2795"/>
        <v>0</v>
      </c>
      <c r="EO115">
        <f t="shared" si="2796"/>
        <v>0</v>
      </c>
      <c r="EP115">
        <f t="shared" si="2797"/>
        <v>0</v>
      </c>
      <c r="EQ115">
        <f t="shared" si="2798"/>
        <v>0</v>
      </c>
      <c r="ER115">
        <f t="shared" si="2799"/>
        <v>0</v>
      </c>
      <c r="ES115">
        <f t="shared" si="2800"/>
        <v>0</v>
      </c>
      <c r="ET115">
        <f t="shared" si="2801"/>
        <v>0</v>
      </c>
      <c r="EU115">
        <f t="shared" si="2802"/>
        <v>0</v>
      </c>
      <c r="EV115">
        <f t="shared" si="2803"/>
        <v>0</v>
      </c>
      <c r="EW115">
        <f t="shared" si="2804"/>
        <v>0</v>
      </c>
      <c r="EX115">
        <f t="shared" si="2805"/>
        <v>0</v>
      </c>
      <c r="EY115">
        <f t="shared" si="2806"/>
        <v>0</v>
      </c>
      <c r="EZ115">
        <f t="shared" si="2807"/>
        <v>0</v>
      </c>
      <c r="FA115">
        <f t="shared" si="2808"/>
        <v>0</v>
      </c>
      <c r="FB115">
        <f t="shared" si="2809"/>
        <v>0</v>
      </c>
      <c r="FC115">
        <f t="shared" si="2810"/>
        <v>0</v>
      </c>
      <c r="FD115">
        <f t="shared" si="2811"/>
        <v>0</v>
      </c>
      <c r="FE115">
        <f t="shared" si="2812"/>
        <v>0</v>
      </c>
      <c r="FF115">
        <f t="shared" si="2813"/>
        <v>0</v>
      </c>
      <c r="FG115">
        <f t="shared" si="2814"/>
        <v>0</v>
      </c>
      <c r="FH115">
        <f t="shared" si="2815"/>
        <v>0</v>
      </c>
      <c r="FI115">
        <f t="shared" si="2816"/>
        <v>0</v>
      </c>
      <c r="FJ115">
        <f t="shared" si="2817"/>
        <v>0</v>
      </c>
      <c r="FK115">
        <f t="shared" si="2818"/>
        <v>0</v>
      </c>
      <c r="FL115">
        <f t="shared" si="2819"/>
        <v>0</v>
      </c>
      <c r="FM115">
        <f t="shared" si="2820"/>
        <v>0</v>
      </c>
      <c r="FN115">
        <f t="shared" si="2821"/>
        <v>0</v>
      </c>
      <c r="FO115">
        <f t="shared" si="2822"/>
        <v>0</v>
      </c>
      <c r="FP115">
        <f t="shared" si="2823"/>
        <v>0</v>
      </c>
      <c r="FQ115">
        <f t="shared" si="2824"/>
        <v>0</v>
      </c>
      <c r="FR115">
        <f t="shared" si="2825"/>
        <v>0</v>
      </c>
      <c r="FS115">
        <f t="shared" si="2826"/>
        <v>0</v>
      </c>
      <c r="FT115">
        <f t="shared" si="2827"/>
        <v>0</v>
      </c>
      <c r="FU115">
        <f t="shared" si="2828"/>
        <v>0</v>
      </c>
      <c r="FV115">
        <f t="shared" si="2829"/>
        <v>0</v>
      </c>
      <c r="FW115">
        <f t="shared" si="2830"/>
        <v>0</v>
      </c>
      <c r="FX115">
        <f t="shared" si="2831"/>
        <v>0</v>
      </c>
      <c r="FY115">
        <f t="shared" si="2832"/>
        <v>0</v>
      </c>
      <c r="FZ115">
        <f t="shared" si="2833"/>
        <v>0</v>
      </c>
      <c r="GA115">
        <f t="shared" si="2834"/>
        <v>0</v>
      </c>
      <c r="GB115">
        <f t="shared" si="2835"/>
        <v>0</v>
      </c>
      <c r="GC115">
        <f t="shared" si="2836"/>
        <v>0</v>
      </c>
      <c r="GD115">
        <f t="shared" si="2837"/>
        <v>0</v>
      </c>
      <c r="GE115">
        <f t="shared" si="2838"/>
        <v>0</v>
      </c>
      <c r="GF115">
        <f t="shared" si="2839"/>
        <v>0</v>
      </c>
      <c r="GG115">
        <f t="shared" si="2840"/>
        <v>0</v>
      </c>
      <c r="GH115">
        <f t="shared" si="2841"/>
        <v>0</v>
      </c>
      <c r="GI115">
        <f t="shared" si="2842"/>
        <v>0</v>
      </c>
      <c r="GJ115">
        <f t="shared" si="2843"/>
        <v>0</v>
      </c>
      <c r="GK115">
        <f t="shared" si="2844"/>
        <v>0</v>
      </c>
      <c r="GL115">
        <f t="shared" si="2845"/>
        <v>0</v>
      </c>
      <c r="GM115">
        <f t="shared" si="2846"/>
        <v>0</v>
      </c>
      <c r="GN115">
        <f t="shared" si="2847"/>
        <v>0</v>
      </c>
      <c r="GO115">
        <f t="shared" si="2848"/>
        <v>0</v>
      </c>
      <c r="GP115">
        <f t="shared" si="2849"/>
        <v>0</v>
      </c>
      <c r="GQ115">
        <f t="shared" si="2850"/>
        <v>0</v>
      </c>
      <c r="GR115">
        <f t="shared" si="2851"/>
        <v>0</v>
      </c>
      <c r="GS115">
        <f t="shared" si="2852"/>
        <v>0</v>
      </c>
      <c r="GT115">
        <f t="shared" si="2853"/>
        <v>0</v>
      </c>
      <c r="GU115">
        <f t="shared" si="2854"/>
        <v>0</v>
      </c>
      <c r="GV115">
        <f t="shared" si="2855"/>
        <v>0</v>
      </c>
      <c r="GW115">
        <f t="shared" si="2856"/>
        <v>0</v>
      </c>
      <c r="GX115">
        <f t="shared" si="2857"/>
        <v>0</v>
      </c>
      <c r="GY115">
        <f t="shared" si="2858"/>
        <v>0</v>
      </c>
      <c r="GZ115">
        <f t="shared" si="2859"/>
        <v>0</v>
      </c>
      <c r="HA115">
        <f t="shared" si="2860"/>
        <v>0</v>
      </c>
      <c r="HB115" s="176" t="s">
        <v>314</v>
      </c>
      <c r="HC115" s="89">
        <f t="shared" si="2861"/>
        <v>323.77821564893281</v>
      </c>
      <c r="HD115" s="89">
        <f t="shared" si="2862"/>
        <v>72.550206408898248</v>
      </c>
      <c r="HE115" s="89">
        <f t="shared" si="2863"/>
        <v>108.50424739661766</v>
      </c>
      <c r="HF115" s="89">
        <f t="shared" si="2864"/>
        <v>0</v>
      </c>
      <c r="HH115" s="88">
        <f t="shared" si="2865"/>
        <v>504.83266945444871</v>
      </c>
      <c r="HI115" s="88">
        <f t="shared" si="2866"/>
        <v>54.252123698308829</v>
      </c>
      <c r="HK115">
        <f>IFERROR(VLOOKUP(_xlfn.NUMBERVALUE(MID(L115, SEARCH("!", L115)+1, SEARCH("+", L115)-SEARCH("!", L115)-1)), Rankings!$A$2:$BK$161, 63, FALSE),0)</f>
        <v>71.578302614997895</v>
      </c>
      <c r="HL115">
        <f>IFERROR(VLOOKUP(_xlfn.NUMBERVALUE(MID(M115, SEARCH("!", M115)+1, SEARCH("+", M115)-SEARCH("!", M115)-1)), Rankings!$A$2:$BK$161, 63, FALSE),0)</f>
        <v>49.036621285290536</v>
      </c>
      <c r="HM115">
        <f>IFERROR(VLOOKUP(_xlfn.NUMBERVALUE(MID(N115, SEARCH("!", N115)+1, SEARCH("+", N115)-SEARCH("!", N115)-1)), Rankings!$A$2:$BK$161, 63, FALSE),0)</f>
        <v>86.223180888344842</v>
      </c>
      <c r="HN115">
        <f>IFERROR(VLOOKUP(_xlfn.NUMBERVALUE(MID(O115, SEARCH("!", O115)+1, SEARCH("+", O115)-SEARCH("!", O115)-1)), Rankings!$A$2:$BK$161, 63, FALSE),0)</f>
        <v>49.153712667238224</v>
      </c>
      <c r="HO115">
        <f>IFERROR(VLOOKUP(_xlfn.NUMBERVALUE(MID(P115, SEARCH("!", P115)+1, SEARCH("+", P115)-SEARCH("!", P115)-1)), Rankings!$A$2:$BK$161, 63, FALSE),0)</f>
        <v>59.350534729379433</v>
      </c>
      <c r="HP115">
        <f>IFERROR(VLOOKUP(_xlfn.NUMBERVALUE(MID(Q115, SEARCH("!", Q115)+1, SEARCH("+", Q115)-SEARCH("!", Q115)-1)), Rankings!$A$2:$BK$161, 63, FALSE),0)</f>
        <v>28.233626464592124</v>
      </c>
      <c r="HQ115">
        <f>IFERROR(VLOOKUP(_xlfn.NUMBERVALUE(MID(R115, SEARCH("!", R115)+1, SEARCH("+", R115)-SEARCH("!", R115)-1)), Rankings!$A$2:$BK$161, 63, FALSE),0)</f>
        <v>38.046155763497651</v>
      </c>
      <c r="HR115">
        <f>IFERROR(VLOOKUP(_xlfn.NUMBERVALUE(MID(S115, SEARCH("!", S115)+1, SEARCH("+", S115)-SEARCH("!", S115)-1)), Rankings!$A$2:$BK$161, 63, FALSE),0)</f>
        <v>34.504050645400596</v>
      </c>
      <c r="HS115">
        <f>IFERROR(VLOOKUP(_xlfn.NUMBERVALUE(MID(T115, SEARCH("!", T115)+1, SEARCH("+", T115)-SEARCH("!", T115)-1)), Rankings!$A$2:$BK$161, 63, FALSE),0)</f>
        <v>88.706484395707392</v>
      </c>
      <c r="HT115">
        <f>IFERROR(VLOOKUP(_xlfn.NUMBERVALUE(MID(U115, SEARCH("!", U115)+1, SEARCH("+", U115)-SEARCH("!", U115)-1)), Rankings!$A$2:$BK$161, 63, FALSE),0)</f>
        <v>0</v>
      </c>
      <c r="HU115">
        <f>IFERROR(VLOOKUP(_xlfn.NUMBERVALUE(MID(V115, SEARCH("!", V115)+1, SEARCH("+", V115)-SEARCH("!", V115)-1)), Rankings!$A$2:$BK$161, 63, FALSE),0)</f>
        <v>0</v>
      </c>
      <c r="HV115">
        <f>IFERROR(VLOOKUP(_xlfn.NUMBERVALUE(MID(W115, SEARCH("!", W115)+1, SEARCH("+", W115)-SEARCH("!", W115)-1)), Rankings!$A$2:$BK$161, 63, FALSE),0)</f>
        <v>0</v>
      </c>
      <c r="HW115">
        <f>IFERROR(VLOOKUP(_xlfn.NUMBERVALUE(MID(X115, SEARCH("!", X115)+1, SEARCH("+", X115)-SEARCH("!", X115)-1)), Rankings!$A$2:$BK$161, 63, FALSE),0)</f>
        <v>0</v>
      </c>
      <c r="HX115">
        <f>IFERROR(VLOOKUP(_xlfn.NUMBERVALUE(MID(Y115, SEARCH("!", Y115)+1, SEARCH("+", Y115)-SEARCH("!", Y115)-1)), Rankings!$A$2:$BK$161, 63, FALSE),0)</f>
        <v>0</v>
      </c>
      <c r="HY115">
        <f>IFERROR(VLOOKUP(_xlfn.NUMBERVALUE(MID(Z115, SEARCH("!", Z115)+1, SEARCH("+", Z115)-SEARCH("!", Z115)-1)), Rankings!$A$2:$BK$161, 63, FALSE),0)</f>
        <v>0</v>
      </c>
      <c r="HZ115">
        <f>IFERROR(VLOOKUP(_xlfn.NUMBERVALUE(MID(AA115, SEARCH("!", AA115)+1, SEARCH("+", AA115)-SEARCH("!", AA115)-1)), Rankings!$A$2:$BK$161, 63, FALSE),0)</f>
        <v>0</v>
      </c>
      <c r="IA115">
        <f>IFERROR(VLOOKUP(_xlfn.NUMBERVALUE(MID(AB115, SEARCH("!", AB115)+1, SEARCH("+", AB115)-SEARCH("!", AB115)-1)), Rankings!$A$2:$BK$161, 63, FALSE),0)</f>
        <v>0</v>
      </c>
      <c r="IB115">
        <f>IFERROR(VLOOKUP(_xlfn.NUMBERVALUE(MID(AC115, SEARCH("!", AC115)+1, SEARCH("+", AC115)-SEARCH("!", AC115)-1)), Rankings!$A$2:$BK$161, 63, FALSE),0)</f>
        <v>0</v>
      </c>
      <c r="IC115">
        <f>IFERROR(VLOOKUP(_xlfn.NUMBERVALUE(MID(AD115, SEARCH("!", AD115)+1, SEARCH("+", AD115)-SEARCH("!", AD115)-1)), Rankings!$A$2:$BK$161, 63, FALSE),0)</f>
        <v>0</v>
      </c>
      <c r="ID115">
        <f>IFERROR(VLOOKUP(_xlfn.NUMBERVALUE(MID(AE115, SEARCH("!", AE115)+1, SEARCH("+", AE115)-SEARCH("!", AE115)-1)), Rankings!$A$2:$BK$161, 63, FALSE),0)</f>
        <v>0</v>
      </c>
      <c r="IE115">
        <f>IFERROR(VLOOKUP(_xlfn.NUMBERVALUE(MID(AF115, SEARCH("!", AF115)+1, SEARCH("+", AF115)-SEARCH("!", AF115)-1)), Rankings!$A$2:$BK$161, 63, FALSE),0)</f>
        <v>0</v>
      </c>
      <c r="IF115">
        <f>IFERROR(VLOOKUP(_xlfn.NUMBERVALUE(MID(AG115, SEARCH("!", AG115)+1, SEARCH("+", AG115)-SEARCH("!", AG115)-1)), Rankings!$A$2:$BK$161, 63, FALSE),0)</f>
        <v>0</v>
      </c>
      <c r="IG115">
        <f>IFERROR(VLOOKUP(_xlfn.NUMBERVALUE(MID(AH115, SEARCH("!", AH115)+1, SEARCH("+", AH115)-SEARCH("!", AH115)-1)), Rankings!$A$2:$BK$161, 63, FALSE),0)</f>
        <v>0</v>
      </c>
      <c r="IH115">
        <f>IFERROR(VLOOKUP(_xlfn.NUMBERVALUE(MID(AI115, SEARCH("!", AI115)+1, SEARCH("+", AI115)-SEARCH("!", AI115)-1)), Rankings!$A$2:$BK$161, 63, FALSE),0)</f>
        <v>0</v>
      </c>
      <c r="II115">
        <f>IFERROR(VLOOKUP(_xlfn.NUMBERVALUE(MID(AJ115, SEARCH("!", AJ115)+1, SEARCH("+", AJ115)-SEARCH("!", AJ115)-1)), Rankings!$A$2:$BK$161, 63, FALSE),0)</f>
        <v>0</v>
      </c>
      <c r="IJ115">
        <f>IFERROR(VLOOKUP(_xlfn.NUMBERVALUE(MID(AK115, SEARCH("!", AK115)+1, SEARCH("+", AK115)-SEARCH("!", AK115)-1)), Rankings!$A$2:$BK$161, 63, FALSE),0)</f>
        <v>0</v>
      </c>
      <c r="IK115">
        <f>IFERROR(VLOOKUP(_xlfn.NUMBERVALUE(MID(AL115, SEARCH("!", AL115)+1, SEARCH("+", AL115)-SEARCH("!", AL115)-1)), Rankings!$A$2:$BK$161, 63, FALSE),0)</f>
        <v>0</v>
      </c>
      <c r="IL115">
        <f>IFERROR(VLOOKUP(_xlfn.NUMBERVALUE(MID(AM115, SEARCH("!", AM115)+1, SEARCH("+", AM115)-SEARCH("!", AM115)-1)), Rankings!$A$2:$BK$161, 63, FALSE),0)</f>
        <v>0</v>
      </c>
      <c r="IM115">
        <f>IFERROR(VLOOKUP(_xlfn.NUMBERVALUE(MID(AN115, SEARCH("!", AN115)+1, SEARCH("+", AN115)-SEARCH("!", AN115)-1)), Rankings!$A$2:$BK$161, 63, FALSE),0)</f>
        <v>0</v>
      </c>
      <c r="IN115">
        <f>IFERROR(VLOOKUP(_xlfn.NUMBERVALUE(MID(AO115, SEARCH("!", AO115)+1, SEARCH("+", AO115)-SEARCH("!", AO115)-1)), Rankings!$A$2:$BK$161, 63, FALSE),0)</f>
        <v>0</v>
      </c>
      <c r="IO115">
        <f>IFERROR(VLOOKUP(_xlfn.NUMBERVALUE(MID(AP115, SEARCH("!", AP115)+1, SEARCH("+", AP115)-SEARCH("!", AP115)-1)), Rankings!$A$2:$BK$161, 63, FALSE),0)</f>
        <v>0</v>
      </c>
      <c r="IP115">
        <f>IFERROR(VLOOKUP(_xlfn.NUMBERVALUE(MID(AQ115, SEARCH("!", AQ115)+1, SEARCH("+", AQ115)-SEARCH("!", AQ115)-1)), Rankings!$A$2:$BK$161, 63, FALSE),0)</f>
        <v>0</v>
      </c>
      <c r="IQ115">
        <f>IFERROR(VLOOKUP(_xlfn.NUMBERVALUE(MID(AR115, SEARCH("!", AR115)+1, SEARCH("+", AR115)-SEARCH("!", AR115)-1)), Rankings!$A$2:$BK$161, 63, FALSE),0)</f>
        <v>0</v>
      </c>
      <c r="IR115">
        <f>IFERROR(VLOOKUP(_xlfn.NUMBERVALUE(MID(AS115, SEARCH("!", AS115)+1, SEARCH("+", AS115)-SEARCH("!", AS115)-1)), Rankings!$A$2:$BK$161, 63, FALSE),0)</f>
        <v>0</v>
      </c>
      <c r="IS115">
        <f>IFERROR(VLOOKUP(_xlfn.NUMBERVALUE(MID(AT115, SEARCH("!", AT115)+1, SEARCH("+", AT115)-SEARCH("!", AT115)-1)), Rankings!$A$2:$BK$161, 63, FALSE),0)</f>
        <v>0</v>
      </c>
      <c r="IT115">
        <f>IFERROR(VLOOKUP(_xlfn.NUMBERVALUE(MID(AU115, SEARCH("!", AU115)+1, SEARCH("+", AU115)-SEARCH("!", AU115)-1)), Rankings!$A$2:$BK$161, 63, FALSE),0)</f>
        <v>0</v>
      </c>
      <c r="IU115">
        <f>IFERROR(VLOOKUP(_xlfn.NUMBERVALUE(MID(AV115, SEARCH("!", AV115)+1, SEARCH("+", AV115)-SEARCH("!", AV115)-1)), Rankings!$A$2:$BK$161, 63, FALSE),0)</f>
        <v>0</v>
      </c>
      <c r="IV115">
        <f>IFERROR(VLOOKUP(_xlfn.NUMBERVALUE(MID(AW115, SEARCH("!", AW115)+1, SEARCH("+", AW115)-SEARCH("!", AW115)-1)), Rankings!$A$2:$BK$161, 63, FALSE),0)</f>
        <v>0</v>
      </c>
      <c r="IW115">
        <f>IFERROR(VLOOKUP(_xlfn.NUMBERVALUE(MID(AX115, SEARCH("!", AX115)+1, SEARCH("+", AX115)-SEARCH("!", AX115)-1)), Rankings!$A$2:$BK$161, 63, FALSE),0)</f>
        <v>0</v>
      </c>
      <c r="IX115">
        <f>IFERROR(VLOOKUP(_xlfn.NUMBERVALUE(MID(AY115, SEARCH("!", AY115)+1, SEARCH("+", AY115)-SEARCH("!", AY115)-1)), Rankings!$A$2:$BK$161, 63, FALSE),0)</f>
        <v>0</v>
      </c>
      <c r="IY115">
        <f>IFERROR(VLOOKUP(_xlfn.NUMBERVALUE(MID(AZ115, SEARCH("!", AZ115)+1, SEARCH("+", AZ115)-SEARCH("!", AZ115)-1)), Rankings!$A$2:$BK$161, 63, FALSE),0)</f>
        <v>0</v>
      </c>
      <c r="IZ115">
        <f>IFERROR(VLOOKUP(_xlfn.NUMBERVALUE(MID(BA115, SEARCH("!", BA115)+1, SEARCH("+", BA115)-SEARCH("!", BA115)-1)), Rankings!$A$2:$BK$161, 63, FALSE),0)</f>
        <v>0</v>
      </c>
      <c r="JA115">
        <f>IFERROR(VLOOKUP(_xlfn.NUMBERVALUE(MID(BB115, SEARCH("!", BB115)+1, SEARCH("+", BB115)-SEARCH("!", BB115)-1)), Rankings!$A$2:$BK$161, 63, FALSE),0)</f>
        <v>0</v>
      </c>
      <c r="JB115">
        <f>IFERROR(VLOOKUP(_xlfn.NUMBERVALUE(MID(BC115, SEARCH("!", BC115)+1, SEARCH("+", BC115)-SEARCH("!", BC115)-1)), Rankings!$A$2:$BK$161, 63, FALSE),0)</f>
        <v>0</v>
      </c>
      <c r="JC115">
        <f>IFERROR(VLOOKUP(_xlfn.NUMBERVALUE(MID(BD115, SEARCH("!", BD115)+1, SEARCH("+", BD115)-SEARCH("!", BD115)-1)), Rankings!$A$2:$BK$161, 63, FALSE),0)</f>
        <v>0</v>
      </c>
      <c r="JD115">
        <f>IFERROR(VLOOKUP(_xlfn.NUMBERVALUE(MID(BE115, SEARCH("!", BE115)+1, SEARCH("+", BE115)-SEARCH("!", BE115)-1)), Rankings!$A$2:$BK$161, 63, FALSE),0)</f>
        <v>0</v>
      </c>
      <c r="JE115">
        <f>IFERROR(VLOOKUP(_xlfn.NUMBERVALUE(MID(BF115, SEARCH("!", BF115)+1, SEARCH("+", BF115)-SEARCH("!", BF115)-1)), Rankings!$A$2:$BK$161, 63, FALSE),0)</f>
        <v>0</v>
      </c>
      <c r="JF115">
        <f>IFERROR(VLOOKUP(_xlfn.NUMBERVALUE(MID(BG115, SEARCH("!", BG115)+1, SEARCH("+", BG115)-SEARCH("!", BG115)-1)), Rankings!$A$2:$BK$161, 63, FALSE),0)</f>
        <v>0</v>
      </c>
      <c r="JG115">
        <f>IFERROR(VLOOKUP(_xlfn.NUMBERVALUE(MID(BH115, SEARCH("!", BH115)+1, SEARCH("+", BH115)-SEARCH("!", BH115)-1)), Rankings!$A$2:$BK$161, 63, FALSE),0)</f>
        <v>0</v>
      </c>
      <c r="JH115">
        <f>IFERROR(VLOOKUP(_xlfn.NUMBERVALUE(MID(BI115, SEARCH("!", BI115)+1, SEARCH("+", BI115)-SEARCH("!", BI115)-1)), Rankings!$A$2:$BK$161, 63, FALSE),0)</f>
        <v>0</v>
      </c>
      <c r="JI115">
        <f>IFERROR(VLOOKUP(_xlfn.NUMBERVALUE(MID(BJ115, SEARCH("!", BJ115)+1, SEARCH("+", BJ115)-SEARCH("!", BJ115)-1)), Rankings!$A$2:$BK$161, 63, FALSE),0)</f>
        <v>0</v>
      </c>
      <c r="JJ115">
        <f>IFERROR(VLOOKUP(_xlfn.NUMBERVALUE(MID(BK115, SEARCH("!", BK115)+1, SEARCH("+", BK115)-SEARCH("!", BK115)-1)), Rankings!$A$2:$BK$161, 63, FALSE),0)</f>
        <v>0</v>
      </c>
      <c r="JK115">
        <f>IFERROR(VLOOKUP(_xlfn.NUMBERVALUE(MID(BL115, SEARCH("!", BL115)+1, SEARCH("+", BL115)-SEARCH("!", BL115)-1)), Rankings!$A$2:$BK$161, 63, FALSE),0)</f>
        <v>0</v>
      </c>
      <c r="JL115">
        <f>IFERROR(VLOOKUP(_xlfn.NUMBERVALUE(MID(BM115, SEARCH("!", BM115)+1, SEARCH("+", BM115)-SEARCH("!", BM115)-1)), Rankings!$A$2:$BK$161, 63, FALSE),0)</f>
        <v>0</v>
      </c>
      <c r="JM115">
        <f>IFERROR(VLOOKUP(_xlfn.NUMBERVALUE(MID(BN115, SEARCH("!", BN115)+1, SEARCH("+", BN115)-SEARCH("!", BN115)-1)), Rankings!$A$2:$BK$161, 63, FALSE),0)</f>
        <v>0</v>
      </c>
      <c r="JN115">
        <f>IFERROR(VLOOKUP(_xlfn.NUMBERVALUE(MID(BO115, SEARCH("!", BO115)+1, SEARCH("+", BO115)-SEARCH("!", BO115)-1)), Rankings!$A$2:$BK$161, 63, FALSE),0)</f>
        <v>0</v>
      </c>
      <c r="JO115">
        <f>IFERROR(VLOOKUP(_xlfn.NUMBERVALUE(MID(BP115, SEARCH("!", BP115)+1, SEARCH("+", BP115)-SEARCH("!", BP115)-1)), Rankings!$A$2:$BK$161, 63, FALSE),0)</f>
        <v>0</v>
      </c>
      <c r="JP115">
        <f>IFERROR(VLOOKUP(_xlfn.NUMBERVALUE(MID(BQ115, SEARCH("!", BQ115)+1, SEARCH("+", BQ115)-SEARCH("!", BQ115)-1)), Rankings!$A$2:$BK$161, 63, FALSE),0)</f>
        <v>0</v>
      </c>
      <c r="JQ115">
        <f>IFERROR(VLOOKUP(_xlfn.NUMBERVALUE(MID(BR115, SEARCH("!", BR115)+1, SEARCH("+", BR115)-SEARCH("!", BR115)-1)), Rankings!$A$2:$BK$161, 63, FALSE),0)</f>
        <v>0</v>
      </c>
      <c r="JR115">
        <f>IFERROR(VLOOKUP(_xlfn.NUMBERVALUE(MID(BS115, SEARCH("!", BS115)+1, SEARCH("+", BS115)-SEARCH("!", BS115)-1)), Rankings!$A$2:$BK$161, 63, FALSE),0)</f>
        <v>0</v>
      </c>
      <c r="JS115">
        <f>IFERROR(VLOOKUP(_xlfn.NUMBERVALUE(MID(BT115, SEARCH("!", BT115)+1, SEARCH("+", BT115)-SEARCH("!", BT115)-1)), Rankings!$A$2:$BK$161, 63, FALSE),0)</f>
        <v>0</v>
      </c>
      <c r="JT115">
        <f>IFERROR(VLOOKUP(_xlfn.NUMBERVALUE(MID(BU115, SEARCH("!", BU115)+1, SEARCH("+", BU115)-SEARCH("!", BU115)-1)), Rankings!$A$2:$BK$161, 63, FALSE),0)</f>
        <v>0</v>
      </c>
      <c r="JU115">
        <f>IFERROR(VLOOKUP(_xlfn.NUMBERVALUE(MID(BV115, SEARCH("!", BV115)+1, SEARCH("+", BV115)-SEARCH("!", BV115)-1)), Rankings!$A$2:$BK$161, 63, FALSE),0)</f>
        <v>0</v>
      </c>
      <c r="JV115">
        <f>IFERROR(VLOOKUP(_xlfn.NUMBERVALUE(MID(BW115, SEARCH("!", BW115)+1, SEARCH("+", BW115)-SEARCH("!", BW115)-1)), Rankings!$A$2:$BK$161, 63, FALSE),0)</f>
        <v>0</v>
      </c>
      <c r="JW115">
        <f>IFERROR(VLOOKUP(_xlfn.NUMBERVALUE(MID(BX115, SEARCH("!", BX115)+1, SEARCH("+", BX115)-SEARCH("!", BX115)-1)), Rankings!$A$2:$BK$161, 63, FALSE),0)</f>
        <v>0</v>
      </c>
      <c r="JX115">
        <f>IFERROR(VLOOKUP(_xlfn.NUMBERVALUE(MID(BY115, SEARCH("!", BY115)+1, SEARCH("+", BY115)-SEARCH("!", BY115)-1)), Rankings!$A$2:$BK$161, 63, FALSE),0)</f>
        <v>0</v>
      </c>
      <c r="JY115">
        <f>IFERROR(VLOOKUP(_xlfn.NUMBERVALUE(MID(BZ115, SEARCH("!", BZ115)+1, SEARCH("+", BZ115)-SEARCH("!", BZ115)-1)), Rankings!$A$2:$BK$161, 63, FALSE),0)</f>
        <v>0</v>
      </c>
      <c r="JZ115">
        <f>IFERROR(VLOOKUP(_xlfn.NUMBERVALUE(MID(CA115, SEARCH("!", CA115)+1, SEARCH("+", CA115)-SEARCH("!", CA115)-1)), Rankings!$A$2:$BK$161, 63, FALSE),0)</f>
        <v>0</v>
      </c>
      <c r="KA115">
        <f>IFERROR(VLOOKUP(_xlfn.NUMBERVALUE(MID(CB115, SEARCH("!", CB115)+1, SEARCH("+", CB115)-SEARCH("!", CB115)-1)), Rankings!$A$2:$BK$161, 63, FALSE),0)</f>
        <v>0</v>
      </c>
      <c r="KB115">
        <f>IFERROR(VLOOKUP(_xlfn.NUMBERVALUE(MID(CC115, SEARCH("!", CC115)+1, SEARCH("+", CC115)-SEARCH("!", CC115)-1)), Rankings!$A$2:$BK$161, 63, FALSE),0)</f>
        <v>0</v>
      </c>
      <c r="KC115">
        <f>IFERROR(VLOOKUP(_xlfn.NUMBERVALUE(MID(CD115, SEARCH("!", CD115)+1, SEARCH("+", CD115)-SEARCH("!", CD115)-1)), Rankings!$A$2:$BK$161, 63, FALSE),0)</f>
        <v>0</v>
      </c>
      <c r="KD115">
        <f>IFERROR(VLOOKUP(_xlfn.NUMBERVALUE(MID(CE115, SEARCH("!", CE115)+1, SEARCH("+", CE115)-SEARCH("!", CE115)-1)), Rankings!$A$2:$BK$161, 63, FALSE),0)</f>
        <v>0</v>
      </c>
      <c r="KE115">
        <f>IFERROR(VLOOKUP(_xlfn.NUMBERVALUE(MID(CF115, SEARCH("!", CF115)+1, SEARCH("+", CF115)-SEARCH("!", CF115)-1)), Rankings!$A$2:$BK$161, 63, FALSE),0)</f>
        <v>0</v>
      </c>
      <c r="KF115">
        <f>IFERROR(VLOOKUP(_xlfn.NUMBERVALUE(MID(CG115, SEARCH("!", CG115)+1, SEARCH("+", CG115)-SEARCH("!", CG115)-1)), Rankings!$A$2:$BK$161, 63, FALSE),0)</f>
        <v>0</v>
      </c>
      <c r="KG115">
        <f>IFERROR(VLOOKUP(_xlfn.NUMBERVALUE(MID(CH115, SEARCH("!", CH115)+1, SEARCH("+", CH115)-SEARCH("!", CH115)-1)), Rankings!$A$2:$BK$161, 63, FALSE),0)</f>
        <v>0</v>
      </c>
      <c r="KH115">
        <f>IFERROR(VLOOKUP(_xlfn.NUMBERVALUE(MID(CI115, SEARCH("!", CI115)+1, SEARCH("+", CI115)-SEARCH("!", CI115)-1)), Rankings!$A$2:$BK$161, 63, FALSE),0)</f>
        <v>0</v>
      </c>
      <c r="KI115">
        <f>IFERROR(VLOOKUP(_xlfn.NUMBERVALUE(MID(CJ115, SEARCH("!", CJ115)+1, SEARCH("+", CJ115)-SEARCH("!", CJ115)-1)), Rankings!$A$2:$BK$161, 63, FALSE),0)</f>
        <v>0</v>
      </c>
      <c r="KJ115">
        <f>IFERROR(VLOOKUP(_xlfn.NUMBERVALUE(MID(CK115, SEARCH("!", CK115)+1, SEARCH("+", CK115)-SEARCH("!", CK115)-1)), Rankings!$A$2:$BK$161, 63, FALSE),0)</f>
        <v>0</v>
      </c>
      <c r="KK115">
        <f>IFERROR(VLOOKUP(_xlfn.NUMBERVALUE(MID(CL115, SEARCH("!", CL115)+1, SEARCH("+", CL115)-SEARCH("!", CL115)-1)), Rankings!$A$2:$BK$161, 63, FALSE),0)</f>
        <v>0</v>
      </c>
      <c r="KL115">
        <f>IFERROR(VLOOKUP(_xlfn.NUMBERVALUE(MID(CM115, SEARCH("!", CM115)+1, SEARCH("+", CM115)-SEARCH("!", CM115)-1)), Rankings!$A$2:$BK$161, 63, FALSE),0)</f>
        <v>0</v>
      </c>
      <c r="KM115">
        <f>IFERROR(VLOOKUP(_xlfn.NUMBERVALUE(MID(CN115, SEARCH("!", CN115)+1, SEARCH("+", CN115)-SEARCH("!", CN115)-1)), Rankings!$A$2:$BK$161, 63, FALSE),0)</f>
        <v>0</v>
      </c>
      <c r="KN115">
        <f>IFERROR(VLOOKUP(_xlfn.NUMBERVALUE(MID(CO115, SEARCH("!", CO115)+1, SEARCH("+", CO115)-SEARCH("!", CO115)-1)), Rankings!$A$2:$BK$161, 63, FALSE),0)</f>
        <v>0</v>
      </c>
      <c r="KO115">
        <f>IFERROR(VLOOKUP(_xlfn.NUMBERVALUE(MID(CP115, SEARCH("!", CP115)+1, SEARCH("+", CP115)-SEARCH("!", CP115)-1)), Rankings!$A$2:$BK$161, 63, FALSE),0)</f>
        <v>0</v>
      </c>
      <c r="KP115">
        <f>IFERROR(VLOOKUP(_xlfn.NUMBERVALUE(MID(CQ115, SEARCH("!", CQ115)+1, SEARCH("+", CQ115)-SEARCH("!", CQ115)-1)), Rankings!$A$2:$BK$161, 63, FALSE),0)</f>
        <v>0</v>
      </c>
      <c r="KQ115">
        <f>IFERROR(VLOOKUP(_xlfn.NUMBERVALUE(MID(CR115, SEARCH("!", CR115)+1, SEARCH("+", CR115)-SEARCH("!", CR115)-1)), Rankings!$A$2:$BK$161, 63, FALSE),0)</f>
        <v>0</v>
      </c>
      <c r="KS115" s="4">
        <f t="shared" si="2867"/>
        <v>153</v>
      </c>
      <c r="KT115" s="4">
        <f t="shared" si="2868"/>
        <v>59</v>
      </c>
      <c r="KU115" s="4">
        <f t="shared" si="2869"/>
        <v>38</v>
      </c>
      <c r="KV115" s="4">
        <f t="shared" si="2870"/>
        <v>0</v>
      </c>
      <c r="KY115" s="4">
        <f t="shared" si="2871"/>
        <v>250</v>
      </c>
      <c r="KZ115" s="4"/>
      <c r="LB115">
        <f t="shared" si="2872"/>
        <v>34</v>
      </c>
      <c r="LC115">
        <f t="shared" si="2873"/>
        <v>26</v>
      </c>
      <c r="LD115">
        <f t="shared" si="2874"/>
        <v>30</v>
      </c>
      <c r="LE115">
        <f t="shared" si="2875"/>
        <v>19</v>
      </c>
      <c r="LF115">
        <f t="shared" si="2876"/>
        <v>19</v>
      </c>
      <c r="LG115">
        <f t="shared" si="2877"/>
        <v>41</v>
      </c>
      <c r="LH115">
        <f t="shared" si="2878"/>
        <v>28</v>
      </c>
      <c r="LI115">
        <f t="shared" si="2879"/>
        <v>31</v>
      </c>
      <c r="LJ115">
        <f t="shared" si="2880"/>
        <v>22</v>
      </c>
      <c r="LK115">
        <f t="shared" si="2881"/>
        <v>0</v>
      </c>
      <c r="LL115">
        <f t="shared" si="2882"/>
        <v>0</v>
      </c>
      <c r="LM115">
        <f t="shared" si="2883"/>
        <v>0</v>
      </c>
      <c r="LN115">
        <f t="shared" si="2884"/>
        <v>0</v>
      </c>
      <c r="LO115">
        <f t="shared" si="2885"/>
        <v>0</v>
      </c>
      <c r="LP115">
        <f t="shared" si="2886"/>
        <v>0</v>
      </c>
      <c r="LQ115">
        <f t="shared" si="2887"/>
        <v>0</v>
      </c>
      <c r="LR115">
        <f t="shared" si="2888"/>
        <v>0</v>
      </c>
      <c r="LS115">
        <f t="shared" si="2889"/>
        <v>0</v>
      </c>
      <c r="LT115">
        <f t="shared" si="2890"/>
        <v>0</v>
      </c>
      <c r="LU115">
        <f t="shared" si="2891"/>
        <v>0</v>
      </c>
      <c r="LV115">
        <f t="shared" si="2892"/>
        <v>0</v>
      </c>
      <c r="LW115">
        <f t="shared" si="2893"/>
        <v>0</v>
      </c>
      <c r="LX115">
        <f t="shared" si="2894"/>
        <v>0</v>
      </c>
      <c r="LY115">
        <f t="shared" si="2895"/>
        <v>0</v>
      </c>
      <c r="LZ115">
        <f t="shared" si="2896"/>
        <v>0</v>
      </c>
      <c r="MA115">
        <f t="shared" si="2897"/>
        <v>0</v>
      </c>
      <c r="MB115">
        <f t="shared" si="2898"/>
        <v>0</v>
      </c>
      <c r="MC115">
        <f t="shared" si="2899"/>
        <v>0</v>
      </c>
      <c r="MD115">
        <f t="shared" si="2900"/>
        <v>0</v>
      </c>
      <c r="ME115">
        <f t="shared" si="2901"/>
        <v>0</v>
      </c>
      <c r="MF115">
        <f t="shared" si="2902"/>
        <v>0</v>
      </c>
      <c r="MG115">
        <f t="shared" si="2903"/>
        <v>0</v>
      </c>
      <c r="MH115">
        <f t="shared" si="2904"/>
        <v>0</v>
      </c>
      <c r="MI115">
        <f t="shared" si="2905"/>
        <v>0</v>
      </c>
      <c r="MJ115">
        <f t="shared" si="2906"/>
        <v>0</v>
      </c>
      <c r="MK115">
        <f t="shared" si="2907"/>
        <v>0</v>
      </c>
      <c r="ML115">
        <f t="shared" si="2908"/>
        <v>0</v>
      </c>
      <c r="MM115">
        <f t="shared" si="2909"/>
        <v>0</v>
      </c>
      <c r="MN115">
        <f t="shared" si="2910"/>
        <v>0</v>
      </c>
      <c r="MO115">
        <f t="shared" si="2911"/>
        <v>0</v>
      </c>
      <c r="MP115">
        <f t="shared" si="2912"/>
        <v>0</v>
      </c>
      <c r="MQ115">
        <f t="shared" si="2913"/>
        <v>0</v>
      </c>
      <c r="MR115">
        <f t="shared" si="2914"/>
        <v>0</v>
      </c>
      <c r="MS115">
        <f t="shared" si="2915"/>
        <v>0</v>
      </c>
      <c r="MT115">
        <f t="shared" si="2916"/>
        <v>0</v>
      </c>
      <c r="MU115">
        <f t="shared" si="2917"/>
        <v>0</v>
      </c>
      <c r="MV115">
        <f t="shared" si="2918"/>
        <v>0</v>
      </c>
      <c r="MW115">
        <f t="shared" si="2919"/>
        <v>0</v>
      </c>
      <c r="MX115">
        <f t="shared" si="2920"/>
        <v>0</v>
      </c>
      <c r="MY115">
        <f t="shared" si="2921"/>
        <v>0</v>
      </c>
      <c r="MZ115">
        <f t="shared" si="2922"/>
        <v>0</v>
      </c>
      <c r="NA115">
        <f t="shared" si="2923"/>
        <v>0</v>
      </c>
      <c r="NB115">
        <f t="shared" si="2924"/>
        <v>0</v>
      </c>
      <c r="NC115">
        <f t="shared" si="2925"/>
        <v>0</v>
      </c>
      <c r="ND115">
        <f t="shared" si="2926"/>
        <v>0</v>
      </c>
      <c r="NE115">
        <f t="shared" si="2927"/>
        <v>0</v>
      </c>
      <c r="NF115">
        <f t="shared" si="2928"/>
        <v>0</v>
      </c>
      <c r="NG115">
        <f t="shared" si="2929"/>
        <v>0</v>
      </c>
      <c r="NH115">
        <f t="shared" si="2930"/>
        <v>0</v>
      </c>
      <c r="NI115">
        <f t="shared" si="2931"/>
        <v>0</v>
      </c>
      <c r="NJ115">
        <f t="shared" si="2932"/>
        <v>0</v>
      </c>
      <c r="NK115">
        <f t="shared" si="2933"/>
        <v>0</v>
      </c>
      <c r="NL115">
        <f t="shared" si="2934"/>
        <v>0</v>
      </c>
      <c r="NM115">
        <f t="shared" si="2935"/>
        <v>0</v>
      </c>
      <c r="NN115">
        <f t="shared" si="2936"/>
        <v>0</v>
      </c>
      <c r="NO115">
        <f t="shared" si="2937"/>
        <v>0</v>
      </c>
      <c r="NP115">
        <f t="shared" si="2938"/>
        <v>0</v>
      </c>
      <c r="NQ115">
        <f t="shared" si="2939"/>
        <v>0</v>
      </c>
      <c r="NR115">
        <f t="shared" si="2940"/>
        <v>0</v>
      </c>
      <c r="NS115">
        <f t="shared" si="2941"/>
        <v>0</v>
      </c>
      <c r="NT115">
        <f t="shared" si="2942"/>
        <v>0</v>
      </c>
      <c r="NU115">
        <f t="shared" si="2943"/>
        <v>0</v>
      </c>
      <c r="NV115">
        <f t="shared" si="2944"/>
        <v>0</v>
      </c>
      <c r="NW115">
        <f t="shared" si="2945"/>
        <v>0</v>
      </c>
      <c r="NX115">
        <f t="shared" si="2946"/>
        <v>0</v>
      </c>
      <c r="NY115">
        <f t="shared" si="2947"/>
        <v>0</v>
      </c>
      <c r="NZ115">
        <f t="shared" si="2948"/>
        <v>0</v>
      </c>
      <c r="OA115">
        <f t="shared" si="2949"/>
        <v>0</v>
      </c>
      <c r="OB115">
        <f t="shared" si="2950"/>
        <v>0</v>
      </c>
      <c r="OC115">
        <f t="shared" si="2951"/>
        <v>0</v>
      </c>
      <c r="OD115">
        <f t="shared" si="2952"/>
        <v>0</v>
      </c>
      <c r="OE115">
        <f t="shared" si="2953"/>
        <v>0</v>
      </c>
      <c r="OF115">
        <f t="shared" si="2954"/>
        <v>0</v>
      </c>
      <c r="OG115">
        <f t="shared" si="2955"/>
        <v>0</v>
      </c>
      <c r="OH115">
        <f t="shared" si="2956"/>
        <v>0</v>
      </c>
      <c r="OJ115" s="4">
        <f t="shared" si="2957"/>
        <v>263</v>
      </c>
      <c r="OK115" s="4">
        <f t="shared" si="2958"/>
        <v>46</v>
      </c>
      <c r="OL115" s="4">
        <f t="shared" si="2959"/>
        <v>102</v>
      </c>
      <c r="OM115" s="4">
        <f t="shared" si="2960"/>
        <v>0</v>
      </c>
      <c r="OP115" s="4">
        <f t="shared" si="2961"/>
        <v>411</v>
      </c>
      <c r="OQ115" s="4"/>
      <c r="OS115">
        <f t="shared" si="2962"/>
        <v>30</v>
      </c>
      <c r="OT115">
        <f t="shared" si="2963"/>
        <v>30</v>
      </c>
      <c r="OU115">
        <f t="shared" si="2964"/>
        <v>95</v>
      </c>
      <c r="OV115">
        <f t="shared" si="2965"/>
        <v>39</v>
      </c>
      <c r="OW115">
        <f t="shared" si="2966"/>
        <v>63</v>
      </c>
      <c r="OX115">
        <f t="shared" si="2967"/>
        <v>28</v>
      </c>
      <c r="OY115">
        <f t="shared" si="2968"/>
        <v>20</v>
      </c>
      <c r="OZ115">
        <f t="shared" si="2969"/>
        <v>26</v>
      </c>
      <c r="PA115">
        <f t="shared" si="2970"/>
        <v>80</v>
      </c>
      <c r="PB115">
        <f t="shared" si="2971"/>
        <v>0</v>
      </c>
      <c r="PC115">
        <f t="shared" si="2972"/>
        <v>0</v>
      </c>
      <c r="PD115">
        <f t="shared" si="2973"/>
        <v>0</v>
      </c>
      <c r="PE115">
        <f t="shared" si="2974"/>
        <v>0</v>
      </c>
      <c r="PF115">
        <f t="shared" si="2975"/>
        <v>0</v>
      </c>
      <c r="PG115">
        <f t="shared" si="2976"/>
        <v>0</v>
      </c>
      <c r="PH115">
        <f t="shared" si="2977"/>
        <v>0</v>
      </c>
      <c r="PI115">
        <f t="shared" si="2978"/>
        <v>0</v>
      </c>
      <c r="PJ115">
        <f t="shared" si="2979"/>
        <v>0</v>
      </c>
      <c r="PK115">
        <f t="shared" si="2980"/>
        <v>0</v>
      </c>
      <c r="PL115">
        <f t="shared" si="2981"/>
        <v>0</v>
      </c>
      <c r="PM115">
        <f t="shared" si="2982"/>
        <v>0</v>
      </c>
      <c r="PN115">
        <f t="shared" si="2983"/>
        <v>0</v>
      </c>
      <c r="PO115">
        <f t="shared" si="2984"/>
        <v>0</v>
      </c>
      <c r="PP115">
        <f t="shared" si="2985"/>
        <v>0</v>
      </c>
      <c r="PQ115">
        <f t="shared" si="2986"/>
        <v>0</v>
      </c>
      <c r="PR115">
        <f t="shared" si="2987"/>
        <v>0</v>
      </c>
      <c r="PS115">
        <f t="shared" si="2988"/>
        <v>0</v>
      </c>
      <c r="PT115">
        <f t="shared" si="2989"/>
        <v>0</v>
      </c>
      <c r="PU115">
        <f t="shared" si="2990"/>
        <v>0</v>
      </c>
      <c r="PV115">
        <f t="shared" si="2991"/>
        <v>0</v>
      </c>
      <c r="PW115">
        <f t="shared" si="2992"/>
        <v>0</v>
      </c>
      <c r="PX115">
        <f t="shared" si="2993"/>
        <v>0</v>
      </c>
      <c r="PY115">
        <f t="shared" si="2994"/>
        <v>0</v>
      </c>
      <c r="PZ115">
        <f t="shared" si="2995"/>
        <v>0</v>
      </c>
      <c r="QA115">
        <f t="shared" si="2996"/>
        <v>0</v>
      </c>
      <c r="QB115">
        <f t="shared" si="2997"/>
        <v>0</v>
      </c>
      <c r="QC115">
        <f t="shared" si="2998"/>
        <v>0</v>
      </c>
      <c r="QD115">
        <f t="shared" si="2999"/>
        <v>0</v>
      </c>
      <c r="QE115">
        <f t="shared" si="3000"/>
        <v>0</v>
      </c>
      <c r="QF115">
        <f t="shared" si="3001"/>
        <v>0</v>
      </c>
      <c r="QG115">
        <f t="shared" si="3002"/>
        <v>0</v>
      </c>
      <c r="QH115">
        <f t="shared" si="3003"/>
        <v>0</v>
      </c>
      <c r="QI115">
        <f t="shared" si="3004"/>
        <v>0</v>
      </c>
      <c r="QJ115">
        <f t="shared" si="3005"/>
        <v>0</v>
      </c>
      <c r="QK115">
        <f t="shared" si="3006"/>
        <v>0</v>
      </c>
      <c r="QL115">
        <f t="shared" si="3007"/>
        <v>0</v>
      </c>
      <c r="QM115">
        <f t="shared" si="3008"/>
        <v>0</v>
      </c>
      <c r="QN115">
        <f t="shared" si="3009"/>
        <v>0</v>
      </c>
      <c r="QO115">
        <f t="shared" si="3010"/>
        <v>0</v>
      </c>
      <c r="QP115">
        <f t="shared" si="3011"/>
        <v>0</v>
      </c>
      <c r="QQ115">
        <f t="shared" si="3012"/>
        <v>0</v>
      </c>
      <c r="QR115">
        <f t="shared" si="3013"/>
        <v>0</v>
      </c>
      <c r="QS115">
        <f t="shared" si="3014"/>
        <v>0</v>
      </c>
      <c r="QT115">
        <f t="shared" si="3015"/>
        <v>0</v>
      </c>
      <c r="QU115">
        <f t="shared" si="3016"/>
        <v>0</v>
      </c>
      <c r="QV115">
        <f t="shared" si="3017"/>
        <v>0</v>
      </c>
      <c r="QW115">
        <f t="shared" si="3018"/>
        <v>0</v>
      </c>
      <c r="QX115">
        <f t="shared" si="3019"/>
        <v>0</v>
      </c>
      <c r="QY115">
        <f t="shared" si="3020"/>
        <v>0</v>
      </c>
      <c r="QZ115">
        <f t="shared" si="3021"/>
        <v>0</v>
      </c>
      <c r="RA115">
        <f t="shared" si="3022"/>
        <v>0</v>
      </c>
      <c r="RB115">
        <f t="shared" si="3023"/>
        <v>0</v>
      </c>
      <c r="RC115">
        <f t="shared" si="3024"/>
        <v>0</v>
      </c>
      <c r="RD115">
        <f t="shared" si="3025"/>
        <v>0</v>
      </c>
      <c r="RE115">
        <f t="shared" si="3026"/>
        <v>0</v>
      </c>
      <c r="RF115">
        <f t="shared" si="3027"/>
        <v>0</v>
      </c>
      <c r="RG115">
        <f t="shared" si="3028"/>
        <v>0</v>
      </c>
      <c r="RH115">
        <f t="shared" si="3029"/>
        <v>0</v>
      </c>
      <c r="RI115">
        <f t="shared" si="3030"/>
        <v>0</v>
      </c>
      <c r="RJ115">
        <f t="shared" si="3031"/>
        <v>0</v>
      </c>
      <c r="RK115">
        <f t="shared" si="3032"/>
        <v>0</v>
      </c>
      <c r="RL115">
        <f t="shared" si="3033"/>
        <v>0</v>
      </c>
      <c r="RM115">
        <f t="shared" si="3034"/>
        <v>0</v>
      </c>
      <c r="RN115">
        <f t="shared" si="3035"/>
        <v>0</v>
      </c>
      <c r="RO115">
        <f t="shared" si="3036"/>
        <v>0</v>
      </c>
      <c r="RP115">
        <f t="shared" si="3037"/>
        <v>0</v>
      </c>
      <c r="RQ115">
        <f t="shared" si="3038"/>
        <v>0</v>
      </c>
      <c r="RR115">
        <f t="shared" si="3039"/>
        <v>0</v>
      </c>
      <c r="RS115">
        <f t="shared" si="3040"/>
        <v>0</v>
      </c>
      <c r="RT115">
        <f t="shared" si="3041"/>
        <v>0</v>
      </c>
      <c r="RU115">
        <f t="shared" si="3042"/>
        <v>0</v>
      </c>
      <c r="RV115">
        <f t="shared" si="3043"/>
        <v>0</v>
      </c>
      <c r="RW115">
        <f t="shared" si="3044"/>
        <v>0</v>
      </c>
      <c r="RX115">
        <f t="shared" si="3045"/>
        <v>0</v>
      </c>
      <c r="RY115">
        <f t="shared" si="3046"/>
        <v>0</v>
      </c>
      <c r="SA115" s="4">
        <f t="shared" si="3047"/>
        <v>19.169999999999998</v>
      </c>
      <c r="SB115" s="4">
        <f t="shared" si="3048"/>
        <v>6.41</v>
      </c>
      <c r="SC115" s="4">
        <f t="shared" si="3049"/>
        <v>6.4</v>
      </c>
      <c r="SD115" s="4">
        <f t="shared" si="3050"/>
        <v>0</v>
      </c>
      <c r="SF115" s="4">
        <f t="shared" si="3051"/>
        <v>31.979999999999997</v>
      </c>
      <c r="SI115">
        <f t="shared" si="3052"/>
        <v>3.75</v>
      </c>
      <c r="SJ115">
        <f t="shared" si="3053"/>
        <v>4</v>
      </c>
      <c r="SK115">
        <f t="shared" si="3054"/>
        <v>4.67</v>
      </c>
      <c r="SL115">
        <f t="shared" si="3055"/>
        <v>3</v>
      </c>
      <c r="SM115">
        <f t="shared" si="3056"/>
        <v>3.4</v>
      </c>
      <c r="SN115">
        <f t="shared" si="3057"/>
        <v>3.89</v>
      </c>
      <c r="SO115">
        <f t="shared" si="3058"/>
        <v>3.71</v>
      </c>
      <c r="SP115">
        <f t="shared" si="3059"/>
        <v>2.7</v>
      </c>
      <c r="SQ115">
        <f t="shared" si="3060"/>
        <v>2.86</v>
      </c>
      <c r="SR115" t="str">
        <f t="shared" si="3061"/>
        <v>0</v>
      </c>
      <c r="SS115" t="str">
        <f t="shared" si="3062"/>
        <v>0</v>
      </c>
      <c r="ST115" t="str">
        <f t="shared" si="3063"/>
        <v>0</v>
      </c>
      <c r="SU115" t="str">
        <f t="shared" si="3064"/>
        <v>0</v>
      </c>
      <c r="SV115" t="str">
        <f t="shared" si="3065"/>
        <v>0</v>
      </c>
      <c r="SW115" t="str">
        <f t="shared" si="3066"/>
        <v>0</v>
      </c>
      <c r="SX115" t="str">
        <f t="shared" si="3067"/>
        <v>0</v>
      </c>
      <c r="SY115" t="str">
        <f t="shared" si="3068"/>
        <v>0</v>
      </c>
      <c r="SZ115" t="str">
        <f t="shared" si="3069"/>
        <v>0</v>
      </c>
      <c r="TA115" t="str">
        <f t="shared" si="3070"/>
        <v>0</v>
      </c>
      <c r="TB115" t="str">
        <f t="shared" si="3071"/>
        <v>0</v>
      </c>
      <c r="TC115" t="str">
        <f t="shared" si="3072"/>
        <v>0</v>
      </c>
      <c r="TD115" t="str">
        <f t="shared" si="3073"/>
        <v>0</v>
      </c>
      <c r="TE115" t="str">
        <f t="shared" si="3074"/>
        <v>0</v>
      </c>
      <c r="TF115" t="str">
        <f t="shared" si="3075"/>
        <v>0</v>
      </c>
      <c r="TG115" t="str">
        <f t="shared" si="3076"/>
        <v>0</v>
      </c>
      <c r="TH115" t="str">
        <f t="shared" si="3077"/>
        <v>0</v>
      </c>
      <c r="TI115" t="str">
        <f t="shared" si="3078"/>
        <v>0</v>
      </c>
      <c r="TJ115" t="str">
        <f t="shared" si="3079"/>
        <v>0</v>
      </c>
      <c r="TK115" t="str">
        <f t="shared" si="3080"/>
        <v>0</v>
      </c>
      <c r="TL115" t="str">
        <f t="shared" si="3081"/>
        <v>0</v>
      </c>
      <c r="TM115" t="str">
        <f t="shared" si="3082"/>
        <v>0</v>
      </c>
      <c r="TN115" t="str">
        <f t="shared" si="3083"/>
        <v>0</v>
      </c>
      <c r="TO115" t="str">
        <f t="shared" si="3084"/>
        <v>0</v>
      </c>
      <c r="TP115" t="str">
        <f t="shared" si="3085"/>
        <v>0</v>
      </c>
      <c r="TQ115" t="str">
        <f t="shared" si="3086"/>
        <v>0</v>
      </c>
      <c r="TR115" t="str">
        <f t="shared" si="3087"/>
        <v>0</v>
      </c>
      <c r="TS115" t="str">
        <f t="shared" si="3088"/>
        <v>0</v>
      </c>
      <c r="TT115" t="str">
        <f t="shared" si="3089"/>
        <v>0</v>
      </c>
      <c r="TU115" t="str">
        <f t="shared" si="3090"/>
        <v>0</v>
      </c>
      <c r="TV115" t="str">
        <f t="shared" si="3091"/>
        <v>0</v>
      </c>
      <c r="TW115" t="str">
        <f t="shared" si="3092"/>
        <v>0</v>
      </c>
      <c r="TX115" t="str">
        <f t="shared" si="3093"/>
        <v>0</v>
      </c>
      <c r="TY115" t="str">
        <f t="shared" si="3094"/>
        <v>0</v>
      </c>
      <c r="TZ115" t="str">
        <f t="shared" si="3095"/>
        <v>0</v>
      </c>
      <c r="UA115" t="str">
        <f t="shared" si="3096"/>
        <v>0</v>
      </c>
      <c r="UB115" t="str">
        <f t="shared" si="3097"/>
        <v>0</v>
      </c>
      <c r="UC115" t="str">
        <f t="shared" si="3098"/>
        <v>0</v>
      </c>
      <c r="UD115" t="str">
        <f t="shared" si="3099"/>
        <v>0</v>
      </c>
      <c r="UE115" t="str">
        <f t="shared" si="3100"/>
        <v>0</v>
      </c>
      <c r="UF115" t="str">
        <f t="shared" si="3101"/>
        <v>0</v>
      </c>
      <c r="UG115" t="str">
        <f t="shared" si="3102"/>
        <v>0</v>
      </c>
      <c r="UH115" t="str">
        <f t="shared" si="3103"/>
        <v>0</v>
      </c>
      <c r="UI115" t="str">
        <f t="shared" si="3104"/>
        <v>0</v>
      </c>
      <c r="UJ115" t="str">
        <f t="shared" si="3105"/>
        <v>0</v>
      </c>
      <c r="UK115" t="str">
        <f t="shared" si="3106"/>
        <v>0</v>
      </c>
      <c r="UL115" t="str">
        <f t="shared" si="3107"/>
        <v>0</v>
      </c>
      <c r="UM115" t="str">
        <f t="shared" si="3108"/>
        <v>0</v>
      </c>
      <c r="UN115" t="str">
        <f t="shared" si="3109"/>
        <v>0</v>
      </c>
      <c r="UO115" t="str">
        <f t="shared" si="3110"/>
        <v>0</v>
      </c>
      <c r="UP115" t="str">
        <f t="shared" si="3111"/>
        <v>0</v>
      </c>
      <c r="UQ115" t="str">
        <f t="shared" si="3112"/>
        <v>0</v>
      </c>
      <c r="UR115" t="str">
        <f t="shared" si="3113"/>
        <v>0</v>
      </c>
      <c r="US115" t="str">
        <f t="shared" si="3114"/>
        <v>0</v>
      </c>
      <c r="UT115" t="str">
        <f t="shared" si="3115"/>
        <v>0</v>
      </c>
      <c r="UU115" t="str">
        <f t="shared" si="3116"/>
        <v>0</v>
      </c>
      <c r="UV115" t="str">
        <f t="shared" si="3117"/>
        <v>0</v>
      </c>
      <c r="UW115" t="str">
        <f t="shared" si="3118"/>
        <v>0</v>
      </c>
      <c r="UX115" t="str">
        <f t="shared" si="3119"/>
        <v>0</v>
      </c>
      <c r="UY115" t="str">
        <f t="shared" si="3120"/>
        <v>0</v>
      </c>
      <c r="UZ115" t="str">
        <f t="shared" si="3121"/>
        <v>0</v>
      </c>
      <c r="VA115" t="str">
        <f t="shared" si="3122"/>
        <v>0</v>
      </c>
      <c r="VB115" t="str">
        <f t="shared" si="3123"/>
        <v>0</v>
      </c>
      <c r="VC115" t="str">
        <f t="shared" si="3124"/>
        <v>0</v>
      </c>
      <c r="VD115" t="str">
        <f t="shared" si="3125"/>
        <v>0</v>
      </c>
      <c r="VE115" t="str">
        <f t="shared" si="3126"/>
        <v>0</v>
      </c>
      <c r="VF115" t="str">
        <f t="shared" si="3127"/>
        <v>0</v>
      </c>
      <c r="VG115" t="str">
        <f t="shared" si="3128"/>
        <v>0</v>
      </c>
      <c r="VH115" t="str">
        <f t="shared" si="3129"/>
        <v>0</v>
      </c>
      <c r="VI115" t="str">
        <f t="shared" si="3130"/>
        <v>0</v>
      </c>
      <c r="VJ115" t="str">
        <f t="shared" si="3131"/>
        <v>0</v>
      </c>
      <c r="VK115" t="str">
        <f t="shared" si="3132"/>
        <v>0</v>
      </c>
      <c r="VL115" t="str">
        <f t="shared" si="3133"/>
        <v>0</v>
      </c>
      <c r="VM115" t="str">
        <f t="shared" si="3134"/>
        <v>0</v>
      </c>
      <c r="VN115" t="str">
        <f t="shared" si="3135"/>
        <v>0</v>
      </c>
      <c r="VO115" t="str">
        <f t="shared" si="3136"/>
        <v>0</v>
      </c>
      <c r="VQ115" s="4">
        <f t="shared" si="3137"/>
        <v>-29.6</v>
      </c>
      <c r="VR115" s="4">
        <f t="shared" si="3138"/>
        <v>-3.07</v>
      </c>
      <c r="VS115" s="4">
        <f t="shared" si="3139"/>
        <v>-6.7199999999999989</v>
      </c>
      <c r="VT115" s="4">
        <f t="shared" si="3140"/>
        <v>0</v>
      </c>
      <c r="VV115" s="4">
        <f t="shared" si="3141"/>
        <v>-39.39</v>
      </c>
      <c r="VY115">
        <f t="shared" si="3142"/>
        <v>-9.27</v>
      </c>
      <c r="VZ115">
        <f t="shared" si="3143"/>
        <v>-1.33</v>
      </c>
      <c r="WA115">
        <f t="shared" si="3144"/>
        <v>-2.67</v>
      </c>
      <c r="WB115">
        <f t="shared" si="3145"/>
        <v>2.23</v>
      </c>
      <c r="WC115">
        <f t="shared" si="3146"/>
        <v>-8.9499999999999993</v>
      </c>
      <c r="WD115">
        <f t="shared" si="3147"/>
        <v>-4.21</v>
      </c>
      <c r="WE115">
        <f t="shared" si="3148"/>
        <v>-2.42</v>
      </c>
      <c r="WF115">
        <f t="shared" si="3149"/>
        <v>-0.65</v>
      </c>
      <c r="WG115">
        <f t="shared" si="3150"/>
        <v>-12.12</v>
      </c>
      <c r="WH115">
        <f t="shared" si="3151"/>
        <v>0</v>
      </c>
      <c r="WI115">
        <f t="shared" si="3152"/>
        <v>0</v>
      </c>
      <c r="WJ115">
        <f t="shared" si="3153"/>
        <v>0</v>
      </c>
      <c r="WK115">
        <f t="shared" si="3154"/>
        <v>0</v>
      </c>
      <c r="WL115">
        <f t="shared" si="3155"/>
        <v>0</v>
      </c>
      <c r="WM115">
        <f t="shared" si="3156"/>
        <v>0</v>
      </c>
      <c r="WN115">
        <f t="shared" si="3157"/>
        <v>0</v>
      </c>
      <c r="WO115">
        <f t="shared" si="3158"/>
        <v>0</v>
      </c>
      <c r="WP115">
        <f t="shared" si="3159"/>
        <v>0</v>
      </c>
      <c r="WQ115">
        <f t="shared" si="3160"/>
        <v>0</v>
      </c>
      <c r="WR115">
        <f t="shared" si="3161"/>
        <v>0</v>
      </c>
      <c r="WS115">
        <f t="shared" si="3162"/>
        <v>0</v>
      </c>
      <c r="WT115">
        <f t="shared" si="3163"/>
        <v>0</v>
      </c>
      <c r="WU115">
        <f t="shared" si="3164"/>
        <v>0</v>
      </c>
      <c r="WV115">
        <f t="shared" si="3165"/>
        <v>0</v>
      </c>
      <c r="WW115">
        <f t="shared" si="3166"/>
        <v>0</v>
      </c>
      <c r="WX115">
        <f t="shared" si="3167"/>
        <v>0</v>
      </c>
      <c r="WY115">
        <f t="shared" si="3168"/>
        <v>0</v>
      </c>
      <c r="WZ115">
        <f t="shared" si="3169"/>
        <v>0</v>
      </c>
      <c r="XA115">
        <f t="shared" si="3170"/>
        <v>0</v>
      </c>
      <c r="XB115">
        <f t="shared" si="3171"/>
        <v>0</v>
      </c>
      <c r="XC115">
        <f t="shared" si="3172"/>
        <v>0</v>
      </c>
      <c r="XD115">
        <f t="shared" si="3173"/>
        <v>0</v>
      </c>
      <c r="XE115">
        <f t="shared" si="3174"/>
        <v>0</v>
      </c>
      <c r="XF115">
        <f t="shared" si="3175"/>
        <v>0</v>
      </c>
      <c r="XG115">
        <f t="shared" si="3176"/>
        <v>0</v>
      </c>
      <c r="XH115">
        <f t="shared" si="3177"/>
        <v>0</v>
      </c>
      <c r="XI115">
        <f t="shared" si="3178"/>
        <v>0</v>
      </c>
      <c r="XJ115">
        <f t="shared" si="3179"/>
        <v>0</v>
      </c>
      <c r="XK115">
        <f t="shared" si="3180"/>
        <v>0</v>
      </c>
      <c r="XL115">
        <f t="shared" si="3181"/>
        <v>0</v>
      </c>
      <c r="XM115">
        <f t="shared" si="3182"/>
        <v>0</v>
      </c>
      <c r="XN115">
        <f t="shared" si="3183"/>
        <v>0</v>
      </c>
      <c r="XO115">
        <f t="shared" si="3184"/>
        <v>0</v>
      </c>
      <c r="XP115">
        <f t="shared" si="3185"/>
        <v>0</v>
      </c>
      <c r="XQ115">
        <f t="shared" si="3186"/>
        <v>0</v>
      </c>
      <c r="XR115">
        <f t="shared" si="3187"/>
        <v>0</v>
      </c>
      <c r="XS115">
        <f t="shared" si="3188"/>
        <v>0</v>
      </c>
      <c r="XT115">
        <f t="shared" si="3189"/>
        <v>0</v>
      </c>
      <c r="XU115">
        <f t="shared" si="3190"/>
        <v>0</v>
      </c>
      <c r="XV115">
        <f t="shared" si="3191"/>
        <v>0</v>
      </c>
      <c r="XW115">
        <f t="shared" si="3192"/>
        <v>0</v>
      </c>
      <c r="XX115">
        <f t="shared" si="3193"/>
        <v>0</v>
      </c>
      <c r="XY115">
        <f t="shared" si="3194"/>
        <v>0</v>
      </c>
      <c r="XZ115">
        <f t="shared" si="3195"/>
        <v>0</v>
      </c>
      <c r="YA115">
        <f t="shared" si="3196"/>
        <v>0</v>
      </c>
      <c r="YB115">
        <f t="shared" si="3197"/>
        <v>0</v>
      </c>
      <c r="YC115">
        <f t="shared" si="3198"/>
        <v>0</v>
      </c>
      <c r="YD115">
        <f t="shared" si="3199"/>
        <v>0</v>
      </c>
      <c r="YE115">
        <f t="shared" si="3200"/>
        <v>0</v>
      </c>
      <c r="YF115">
        <f t="shared" si="3201"/>
        <v>0</v>
      </c>
      <c r="YG115">
        <f t="shared" si="3202"/>
        <v>0</v>
      </c>
      <c r="YH115">
        <f t="shared" si="3203"/>
        <v>0</v>
      </c>
      <c r="YI115">
        <f t="shared" si="3204"/>
        <v>0</v>
      </c>
      <c r="YJ115">
        <f t="shared" si="3205"/>
        <v>0</v>
      </c>
      <c r="YK115">
        <f t="shared" si="3206"/>
        <v>0</v>
      </c>
      <c r="YL115">
        <f t="shared" si="3207"/>
        <v>0</v>
      </c>
      <c r="YM115">
        <f t="shared" si="3208"/>
        <v>0</v>
      </c>
      <c r="YN115">
        <f t="shared" si="3209"/>
        <v>0</v>
      </c>
      <c r="YO115">
        <f t="shared" si="3210"/>
        <v>0</v>
      </c>
      <c r="YP115">
        <f t="shared" si="3211"/>
        <v>0</v>
      </c>
      <c r="YQ115">
        <f t="shared" si="3212"/>
        <v>0</v>
      </c>
      <c r="YR115">
        <f t="shared" si="3213"/>
        <v>0</v>
      </c>
      <c r="YS115">
        <f t="shared" si="3214"/>
        <v>0</v>
      </c>
      <c r="YT115">
        <f t="shared" si="3215"/>
        <v>0</v>
      </c>
      <c r="YU115">
        <f t="shared" si="3216"/>
        <v>0</v>
      </c>
      <c r="YV115">
        <f t="shared" si="3217"/>
        <v>0</v>
      </c>
      <c r="YW115">
        <f t="shared" si="3218"/>
        <v>0</v>
      </c>
      <c r="YX115">
        <f t="shared" si="3219"/>
        <v>0</v>
      </c>
      <c r="YY115">
        <f t="shared" si="3220"/>
        <v>0</v>
      </c>
      <c r="YZ115">
        <f t="shared" si="3221"/>
        <v>0</v>
      </c>
      <c r="ZA115">
        <f t="shared" si="3222"/>
        <v>0</v>
      </c>
      <c r="ZB115">
        <f t="shared" si="3223"/>
        <v>0</v>
      </c>
      <c r="ZC115">
        <f t="shared" si="3224"/>
        <v>0</v>
      </c>
      <c r="ZD115">
        <f t="shared" si="3225"/>
        <v>0</v>
      </c>
      <c r="ZE115">
        <f t="shared" si="3226"/>
        <v>0</v>
      </c>
      <c r="ZG115" s="4">
        <f t="shared" si="3227"/>
        <v>293</v>
      </c>
      <c r="ZH115" s="4">
        <f t="shared" si="3228"/>
        <v>88</v>
      </c>
      <c r="ZI115" s="4">
        <f t="shared" si="3229"/>
        <v>83</v>
      </c>
      <c r="ZJ115" s="4">
        <f t="shared" si="3230"/>
        <v>0</v>
      </c>
      <c r="ZL115" s="4">
        <f t="shared" si="3231"/>
        <v>464</v>
      </c>
      <c r="ZO115">
        <f t="shared" si="3232"/>
        <v>78</v>
      </c>
      <c r="ZP115">
        <f t="shared" si="3233"/>
        <v>42</v>
      </c>
      <c r="ZQ115">
        <f t="shared" si="3234"/>
        <v>61</v>
      </c>
      <c r="ZR115">
        <f t="shared" si="3235"/>
        <v>34</v>
      </c>
      <c r="ZS115">
        <f t="shared" si="3236"/>
        <v>49</v>
      </c>
      <c r="ZT115">
        <f t="shared" si="3237"/>
        <v>37</v>
      </c>
      <c r="ZU115">
        <f t="shared" si="3238"/>
        <v>46</v>
      </c>
      <c r="ZV115">
        <f t="shared" si="3239"/>
        <v>42</v>
      </c>
      <c r="ZW115">
        <f t="shared" si="3240"/>
        <v>75</v>
      </c>
      <c r="ZX115">
        <f t="shared" si="3241"/>
        <v>0</v>
      </c>
      <c r="ZY115">
        <f t="shared" si="3242"/>
        <v>0</v>
      </c>
      <c r="ZZ115">
        <f t="shared" si="3243"/>
        <v>0</v>
      </c>
      <c r="AAA115">
        <f t="shared" si="3244"/>
        <v>0</v>
      </c>
      <c r="AAB115">
        <f t="shared" si="3245"/>
        <v>0</v>
      </c>
      <c r="AAC115">
        <f t="shared" si="3246"/>
        <v>0</v>
      </c>
      <c r="AAD115">
        <f t="shared" si="3247"/>
        <v>0</v>
      </c>
      <c r="AAE115">
        <f t="shared" si="3248"/>
        <v>0</v>
      </c>
      <c r="AAF115">
        <f t="shared" si="3249"/>
        <v>0</v>
      </c>
      <c r="AAG115">
        <f t="shared" si="3250"/>
        <v>0</v>
      </c>
      <c r="AAH115">
        <f t="shared" si="3251"/>
        <v>0</v>
      </c>
      <c r="AAI115">
        <f t="shared" si="3252"/>
        <v>0</v>
      </c>
      <c r="AAJ115">
        <f t="shared" si="3253"/>
        <v>0</v>
      </c>
      <c r="AAK115">
        <f t="shared" si="3254"/>
        <v>0</v>
      </c>
      <c r="AAL115">
        <f t="shared" si="3255"/>
        <v>0</v>
      </c>
      <c r="AAM115">
        <f t="shared" si="3256"/>
        <v>0</v>
      </c>
      <c r="AAN115">
        <f t="shared" si="3257"/>
        <v>0</v>
      </c>
      <c r="AAO115">
        <f t="shared" si="3258"/>
        <v>0</v>
      </c>
      <c r="AAP115">
        <f t="shared" si="3259"/>
        <v>0</v>
      </c>
      <c r="AAQ115">
        <f t="shared" si="3260"/>
        <v>0</v>
      </c>
      <c r="AAR115">
        <f t="shared" si="3261"/>
        <v>0</v>
      </c>
      <c r="AAS115">
        <f t="shared" si="3262"/>
        <v>0</v>
      </c>
      <c r="AAT115">
        <f t="shared" si="3263"/>
        <v>0</v>
      </c>
      <c r="AAU115">
        <f t="shared" si="3264"/>
        <v>0</v>
      </c>
      <c r="AAV115">
        <f t="shared" si="3265"/>
        <v>0</v>
      </c>
      <c r="AAW115">
        <f t="shared" si="3266"/>
        <v>0</v>
      </c>
      <c r="AAX115">
        <f t="shared" si="3267"/>
        <v>0</v>
      </c>
      <c r="AAY115">
        <f t="shared" si="3268"/>
        <v>0</v>
      </c>
      <c r="AAZ115">
        <f t="shared" si="3269"/>
        <v>0</v>
      </c>
      <c r="ABA115">
        <f t="shared" si="3270"/>
        <v>0</v>
      </c>
      <c r="ABB115">
        <f t="shared" si="3271"/>
        <v>0</v>
      </c>
      <c r="ABC115">
        <f t="shared" si="3272"/>
        <v>0</v>
      </c>
      <c r="ABD115">
        <f t="shared" si="3273"/>
        <v>0</v>
      </c>
      <c r="ABE115">
        <f t="shared" si="3274"/>
        <v>0</v>
      </c>
      <c r="ABF115">
        <f t="shared" si="3275"/>
        <v>0</v>
      </c>
      <c r="ABG115">
        <f t="shared" si="3276"/>
        <v>0</v>
      </c>
      <c r="ABH115">
        <f t="shared" si="3277"/>
        <v>0</v>
      </c>
      <c r="ABI115">
        <f t="shared" si="3278"/>
        <v>0</v>
      </c>
      <c r="ABJ115">
        <f t="shared" si="3279"/>
        <v>0</v>
      </c>
      <c r="ABK115">
        <f t="shared" si="3280"/>
        <v>0</v>
      </c>
      <c r="ABL115">
        <f t="shared" si="3281"/>
        <v>0</v>
      </c>
      <c r="ABM115">
        <f t="shared" si="3282"/>
        <v>0</v>
      </c>
      <c r="ABN115">
        <f t="shared" si="3283"/>
        <v>0</v>
      </c>
      <c r="ABO115">
        <f t="shared" si="3284"/>
        <v>0</v>
      </c>
      <c r="ABP115">
        <f t="shared" si="3285"/>
        <v>0</v>
      </c>
      <c r="ABQ115">
        <f t="shared" si="3286"/>
        <v>0</v>
      </c>
      <c r="ABR115">
        <f t="shared" si="3287"/>
        <v>0</v>
      </c>
      <c r="ABS115">
        <f t="shared" si="3288"/>
        <v>0</v>
      </c>
      <c r="ABT115">
        <f t="shared" si="3289"/>
        <v>0</v>
      </c>
      <c r="ABU115">
        <f t="shared" si="3290"/>
        <v>0</v>
      </c>
      <c r="ABV115">
        <f t="shared" si="3291"/>
        <v>0</v>
      </c>
      <c r="ABW115">
        <f t="shared" si="3292"/>
        <v>0</v>
      </c>
      <c r="ABX115">
        <f t="shared" si="3293"/>
        <v>0</v>
      </c>
      <c r="ABY115">
        <f t="shared" si="3294"/>
        <v>0</v>
      </c>
      <c r="ABZ115">
        <f t="shared" si="3295"/>
        <v>0</v>
      </c>
      <c r="ACA115">
        <f t="shared" si="3296"/>
        <v>0</v>
      </c>
      <c r="ACB115">
        <f t="shared" si="3297"/>
        <v>0</v>
      </c>
      <c r="ACC115">
        <f t="shared" si="3298"/>
        <v>0</v>
      </c>
      <c r="ACD115">
        <f t="shared" si="3299"/>
        <v>0</v>
      </c>
      <c r="ACE115">
        <f t="shared" si="3300"/>
        <v>0</v>
      </c>
      <c r="ACF115">
        <f t="shared" si="3301"/>
        <v>0</v>
      </c>
      <c r="ACG115">
        <f t="shared" si="3302"/>
        <v>0</v>
      </c>
      <c r="ACH115">
        <f t="shared" si="3303"/>
        <v>0</v>
      </c>
      <c r="ACI115">
        <f t="shared" si="3304"/>
        <v>0</v>
      </c>
      <c r="ACJ115">
        <f t="shared" si="3305"/>
        <v>0</v>
      </c>
      <c r="ACK115">
        <f t="shared" si="3306"/>
        <v>0</v>
      </c>
      <c r="ACL115">
        <f t="shared" si="3307"/>
        <v>0</v>
      </c>
      <c r="ACM115">
        <f t="shared" si="3308"/>
        <v>0</v>
      </c>
      <c r="ACN115">
        <f t="shared" si="3309"/>
        <v>0</v>
      </c>
      <c r="ACO115">
        <f t="shared" si="3310"/>
        <v>0</v>
      </c>
      <c r="ACP115">
        <f t="shared" si="3311"/>
        <v>0</v>
      </c>
      <c r="ACQ115">
        <f t="shared" si="3312"/>
        <v>0</v>
      </c>
      <c r="ACR115">
        <f t="shared" si="3313"/>
        <v>0</v>
      </c>
      <c r="ACS115">
        <f t="shared" si="3314"/>
        <v>0</v>
      </c>
      <c r="ACT115">
        <f t="shared" si="3315"/>
        <v>0</v>
      </c>
      <c r="ACU115">
        <f t="shared" si="3316"/>
        <v>0</v>
      </c>
      <c r="ACW115" s="4">
        <f t="shared" si="3317"/>
        <v>148.6</v>
      </c>
      <c r="ACX115" s="4">
        <f t="shared" si="3318"/>
        <v>99.9</v>
      </c>
      <c r="ACY115" s="4">
        <f t="shared" si="3319"/>
        <v>26.2</v>
      </c>
      <c r="ACZ115" s="4">
        <f t="shared" si="3320"/>
        <v>0</v>
      </c>
      <c r="ADA115" s="88">
        <f t="shared" si="3321"/>
        <v>7.067531393633848</v>
      </c>
      <c r="ADB115" s="4">
        <f t="shared" si="3322"/>
        <v>274.7</v>
      </c>
      <c r="ADC115" s="5">
        <f t="shared" si="3323"/>
        <v>5.4516052681756042</v>
      </c>
      <c r="ADD115" s="5">
        <f t="shared" si="3324"/>
        <v>3.6193922141707713</v>
      </c>
      <c r="ADE115">
        <f t="shared" si="3325"/>
        <v>60.6</v>
      </c>
      <c r="ADF115">
        <f t="shared" si="3326"/>
        <v>19</v>
      </c>
      <c r="ADG115">
        <f t="shared" si="3327"/>
        <v>0</v>
      </c>
      <c r="ADH115">
        <f t="shared" si="3328"/>
        <v>13.1</v>
      </c>
      <c r="ADI115">
        <f t="shared" si="3329"/>
        <v>13.1</v>
      </c>
      <c r="ADJ115">
        <f t="shared" si="3330"/>
        <v>69</v>
      </c>
      <c r="ADK115">
        <f t="shared" si="3331"/>
        <v>52.4</v>
      </c>
      <c r="ADL115">
        <f t="shared" si="3332"/>
        <v>47.5</v>
      </c>
      <c r="ADM115">
        <f t="shared" si="3333"/>
        <v>0</v>
      </c>
      <c r="ADN115">
        <f t="shared" si="3334"/>
        <v>0</v>
      </c>
      <c r="ADO115">
        <f t="shared" si="3335"/>
        <v>0</v>
      </c>
      <c r="ADP115">
        <f t="shared" si="3336"/>
        <v>0</v>
      </c>
      <c r="ADQ115">
        <f t="shared" si="3337"/>
        <v>0</v>
      </c>
      <c r="ADR115">
        <f t="shared" si="3338"/>
        <v>0</v>
      </c>
      <c r="ADS115">
        <f t="shared" si="3339"/>
        <v>0</v>
      </c>
      <c r="ADT115">
        <f t="shared" si="3340"/>
        <v>0</v>
      </c>
      <c r="ADU115">
        <f t="shared" si="3341"/>
        <v>0</v>
      </c>
      <c r="ADV115">
        <f t="shared" si="3342"/>
        <v>0</v>
      </c>
      <c r="ADW115">
        <f t="shared" si="3343"/>
        <v>0</v>
      </c>
      <c r="ADX115">
        <f t="shared" si="3344"/>
        <v>0</v>
      </c>
      <c r="ADY115">
        <f t="shared" si="3345"/>
        <v>0</v>
      </c>
      <c r="ADZ115">
        <f t="shared" si="3346"/>
        <v>0</v>
      </c>
      <c r="AEA115">
        <f t="shared" si="3347"/>
        <v>0</v>
      </c>
      <c r="AEB115">
        <f t="shared" si="3348"/>
        <v>0</v>
      </c>
      <c r="AEC115">
        <f t="shared" si="3349"/>
        <v>0</v>
      </c>
      <c r="AED115">
        <f t="shared" si="3350"/>
        <v>0</v>
      </c>
      <c r="AEE115">
        <f t="shared" si="3351"/>
        <v>0</v>
      </c>
      <c r="AEF115">
        <f t="shared" si="3352"/>
        <v>0</v>
      </c>
      <c r="AEG115">
        <f t="shared" si="3353"/>
        <v>0</v>
      </c>
      <c r="AEH115">
        <f t="shared" si="3354"/>
        <v>0</v>
      </c>
      <c r="AEI115">
        <f t="shared" si="3355"/>
        <v>0</v>
      </c>
      <c r="AEJ115">
        <f t="shared" si="3356"/>
        <v>0</v>
      </c>
      <c r="AEK115">
        <f t="shared" si="3357"/>
        <v>0</v>
      </c>
      <c r="AEL115">
        <f t="shared" si="3358"/>
        <v>0</v>
      </c>
      <c r="AEM115">
        <f t="shared" si="3359"/>
        <v>0</v>
      </c>
      <c r="AEN115">
        <f t="shared" si="3360"/>
        <v>0</v>
      </c>
      <c r="AEO115">
        <f t="shared" si="3361"/>
        <v>0</v>
      </c>
      <c r="AEP115">
        <f t="shared" si="3362"/>
        <v>0</v>
      </c>
      <c r="AEQ115">
        <f t="shared" si="3363"/>
        <v>0</v>
      </c>
      <c r="AER115">
        <f t="shared" si="3364"/>
        <v>0</v>
      </c>
      <c r="AES115">
        <f t="shared" si="3365"/>
        <v>0</v>
      </c>
      <c r="AET115">
        <f t="shared" si="3366"/>
        <v>0</v>
      </c>
      <c r="AEU115">
        <f t="shared" si="3367"/>
        <v>0</v>
      </c>
      <c r="AEV115">
        <f t="shared" si="3368"/>
        <v>0</v>
      </c>
      <c r="AEW115">
        <f t="shared" si="3369"/>
        <v>0</v>
      </c>
      <c r="AEX115">
        <f t="shared" si="3370"/>
        <v>0</v>
      </c>
      <c r="AEY115">
        <f t="shared" si="3371"/>
        <v>0</v>
      </c>
      <c r="AEZ115">
        <f t="shared" si="3372"/>
        <v>0</v>
      </c>
      <c r="AFA115">
        <f t="shared" si="3373"/>
        <v>0</v>
      </c>
      <c r="AFB115">
        <f t="shared" si="3374"/>
        <v>0</v>
      </c>
      <c r="AFC115">
        <f t="shared" si="3375"/>
        <v>0</v>
      </c>
      <c r="AFD115">
        <f t="shared" si="3376"/>
        <v>0</v>
      </c>
      <c r="AFE115">
        <f t="shared" si="3377"/>
        <v>0</v>
      </c>
      <c r="AFF115">
        <f t="shared" si="3378"/>
        <v>0</v>
      </c>
      <c r="AFG115">
        <f t="shared" si="3379"/>
        <v>0</v>
      </c>
      <c r="AFH115">
        <f t="shared" si="3380"/>
        <v>0</v>
      </c>
      <c r="AFI115">
        <f t="shared" si="3381"/>
        <v>0</v>
      </c>
      <c r="AFJ115">
        <f t="shared" si="3382"/>
        <v>0</v>
      </c>
      <c r="AFK115">
        <f t="shared" si="3383"/>
        <v>0</v>
      </c>
      <c r="AFL115">
        <f t="shared" si="3384"/>
        <v>0</v>
      </c>
      <c r="AFM115">
        <f t="shared" si="3385"/>
        <v>0</v>
      </c>
      <c r="AFN115">
        <f t="shared" si="3386"/>
        <v>0</v>
      </c>
      <c r="AFO115">
        <f t="shared" si="3387"/>
        <v>0</v>
      </c>
      <c r="AFP115">
        <f t="shared" si="3388"/>
        <v>0</v>
      </c>
      <c r="AFQ115">
        <f t="shared" si="3389"/>
        <v>0</v>
      </c>
      <c r="AFR115">
        <f t="shared" si="3390"/>
        <v>0</v>
      </c>
      <c r="AFS115">
        <f t="shared" si="3391"/>
        <v>0</v>
      </c>
      <c r="AFT115">
        <f t="shared" si="3392"/>
        <v>0</v>
      </c>
      <c r="AFU115">
        <f t="shared" si="3393"/>
        <v>0</v>
      </c>
      <c r="AFV115">
        <f t="shared" si="3394"/>
        <v>0</v>
      </c>
      <c r="AFW115">
        <f t="shared" si="3395"/>
        <v>0</v>
      </c>
      <c r="AFX115">
        <f t="shared" si="3396"/>
        <v>0</v>
      </c>
      <c r="AFY115">
        <f t="shared" si="3397"/>
        <v>0</v>
      </c>
      <c r="AFZ115">
        <f t="shared" si="3398"/>
        <v>0</v>
      </c>
      <c r="AGA115">
        <f t="shared" si="3399"/>
        <v>0</v>
      </c>
      <c r="AGB115">
        <f t="shared" si="3400"/>
        <v>0</v>
      </c>
      <c r="AGC115">
        <f t="shared" si="3401"/>
        <v>0</v>
      </c>
      <c r="AGD115">
        <f t="shared" si="3402"/>
        <v>0</v>
      </c>
      <c r="AGE115">
        <f t="shared" si="3403"/>
        <v>0</v>
      </c>
      <c r="AGF115">
        <f t="shared" si="3404"/>
        <v>0</v>
      </c>
      <c r="AGG115">
        <f t="shared" si="3405"/>
        <v>0</v>
      </c>
      <c r="AGH115">
        <f t="shared" si="3406"/>
        <v>0</v>
      </c>
      <c r="AGI115">
        <f t="shared" si="3407"/>
        <v>0</v>
      </c>
      <c r="AGJ115">
        <f t="shared" si="3408"/>
        <v>0</v>
      </c>
      <c r="AGK115">
        <f t="shared" si="3409"/>
        <v>0</v>
      </c>
      <c r="AGM115" s="88">
        <f t="shared" si="3410"/>
        <v>53</v>
      </c>
      <c r="AGN115" s="88">
        <v>53</v>
      </c>
      <c r="AGO115">
        <v>9</v>
      </c>
      <c r="AGP115">
        <f t="shared" si="3411"/>
        <v>9</v>
      </c>
      <c r="AGQ115">
        <f t="shared" si="3412"/>
        <v>9</v>
      </c>
      <c r="AGR115">
        <f t="shared" si="3413"/>
        <v>9</v>
      </c>
      <c r="AGS115">
        <f t="shared" si="3414"/>
        <v>2</v>
      </c>
      <c r="AGT115">
        <f t="shared" si="3415"/>
        <v>3</v>
      </c>
      <c r="AGU115">
        <f t="shared" si="3416"/>
        <v>9</v>
      </c>
      <c r="AGV115">
        <f t="shared" si="3417"/>
        <v>3</v>
      </c>
      <c r="AGW115">
        <f t="shared" si="3418"/>
        <v>1</v>
      </c>
      <c r="AGX115">
        <f t="shared" si="3419"/>
        <v>9</v>
      </c>
      <c r="AGY115">
        <f t="shared" si="3420"/>
        <v>0</v>
      </c>
      <c r="AGZ115">
        <f t="shared" si="3421"/>
        <v>0</v>
      </c>
      <c r="AHA115">
        <f t="shared" si="3422"/>
        <v>0</v>
      </c>
      <c r="AHB115">
        <f t="shared" si="3423"/>
        <v>0</v>
      </c>
      <c r="AHC115">
        <f t="shared" si="3424"/>
        <v>0</v>
      </c>
      <c r="AHD115">
        <f t="shared" si="3425"/>
        <v>0</v>
      </c>
      <c r="AHE115">
        <f t="shared" si="3426"/>
        <v>0</v>
      </c>
      <c r="AHF115">
        <f t="shared" si="3427"/>
        <v>0</v>
      </c>
      <c r="AHG115">
        <f t="shared" si="3428"/>
        <v>0</v>
      </c>
      <c r="AHH115">
        <f t="shared" si="3429"/>
        <v>0</v>
      </c>
      <c r="AHI115">
        <f t="shared" si="3430"/>
        <v>0</v>
      </c>
      <c r="AHJ115">
        <f t="shared" si="3431"/>
        <v>0</v>
      </c>
      <c r="AHK115">
        <f t="shared" si="3432"/>
        <v>0</v>
      </c>
      <c r="AHL115">
        <f t="shared" si="3433"/>
        <v>0</v>
      </c>
      <c r="AHM115">
        <f t="shared" si="3434"/>
        <v>0</v>
      </c>
      <c r="AHN115">
        <f t="shared" si="3435"/>
        <v>0</v>
      </c>
      <c r="AHO115">
        <f t="shared" si="3436"/>
        <v>0</v>
      </c>
      <c r="AHP115">
        <f t="shared" si="3437"/>
        <v>0</v>
      </c>
      <c r="AHQ115">
        <f t="shared" si="3438"/>
        <v>0</v>
      </c>
      <c r="AHR115">
        <f t="shared" si="3439"/>
        <v>0</v>
      </c>
      <c r="AHS115">
        <f t="shared" si="3440"/>
        <v>0</v>
      </c>
      <c r="AHT115">
        <f t="shared" si="3441"/>
        <v>0</v>
      </c>
      <c r="AHU115">
        <f t="shared" si="3442"/>
        <v>0</v>
      </c>
      <c r="AHV115">
        <f t="shared" si="3443"/>
        <v>0</v>
      </c>
      <c r="AHW115">
        <f t="shared" si="3444"/>
        <v>0</v>
      </c>
      <c r="AHX115">
        <f t="shared" si="3445"/>
        <v>0</v>
      </c>
      <c r="AHY115">
        <f t="shared" si="3446"/>
        <v>0</v>
      </c>
      <c r="AHZ115">
        <f t="shared" si="3447"/>
        <v>0</v>
      </c>
      <c r="AIA115">
        <f t="shared" si="3448"/>
        <v>0</v>
      </c>
      <c r="AIB115">
        <f t="shared" si="3449"/>
        <v>0</v>
      </c>
      <c r="AIC115">
        <f t="shared" si="3450"/>
        <v>0</v>
      </c>
      <c r="AID115">
        <f t="shared" si="3451"/>
        <v>0</v>
      </c>
      <c r="AIE115">
        <f t="shared" si="3452"/>
        <v>0</v>
      </c>
      <c r="AIF115">
        <f t="shared" si="3453"/>
        <v>0</v>
      </c>
      <c r="AIG115">
        <f t="shared" si="3454"/>
        <v>0</v>
      </c>
      <c r="AIH115">
        <f t="shared" si="3455"/>
        <v>0</v>
      </c>
      <c r="AII115">
        <f t="shared" si="3456"/>
        <v>0</v>
      </c>
      <c r="AIJ115">
        <f t="shared" si="3457"/>
        <v>0</v>
      </c>
      <c r="AIK115">
        <f t="shared" si="3458"/>
        <v>0</v>
      </c>
      <c r="AIL115">
        <f t="shared" si="3459"/>
        <v>0</v>
      </c>
      <c r="AIM115">
        <f t="shared" si="3460"/>
        <v>0</v>
      </c>
      <c r="AIN115">
        <f t="shared" si="3461"/>
        <v>0</v>
      </c>
      <c r="AIO115">
        <f t="shared" si="3462"/>
        <v>0</v>
      </c>
      <c r="AIP115">
        <f t="shared" si="3463"/>
        <v>0</v>
      </c>
      <c r="AIQ115">
        <f t="shared" si="3464"/>
        <v>0</v>
      </c>
      <c r="AIR115">
        <f t="shared" si="3465"/>
        <v>0</v>
      </c>
      <c r="AIS115">
        <f t="shared" si="3466"/>
        <v>0</v>
      </c>
      <c r="AIT115">
        <f t="shared" si="3467"/>
        <v>0</v>
      </c>
      <c r="AIU115">
        <f t="shared" si="3468"/>
        <v>0</v>
      </c>
      <c r="AIV115">
        <f t="shared" si="3469"/>
        <v>0</v>
      </c>
      <c r="AIW115">
        <f t="shared" si="3470"/>
        <v>0</v>
      </c>
      <c r="AIX115">
        <f t="shared" si="3471"/>
        <v>0</v>
      </c>
      <c r="AIY115">
        <f t="shared" si="3472"/>
        <v>0</v>
      </c>
      <c r="AIZ115">
        <f t="shared" si="3473"/>
        <v>0</v>
      </c>
      <c r="AJA115">
        <f t="shared" si="3474"/>
        <v>0</v>
      </c>
      <c r="AJB115">
        <f t="shared" si="3475"/>
        <v>0</v>
      </c>
      <c r="AJC115">
        <f t="shared" si="3476"/>
        <v>0</v>
      </c>
      <c r="AJD115">
        <f t="shared" si="3477"/>
        <v>0</v>
      </c>
      <c r="AJE115">
        <f t="shared" si="3478"/>
        <v>0</v>
      </c>
      <c r="AJF115">
        <f t="shared" si="3479"/>
        <v>0</v>
      </c>
      <c r="AJG115">
        <f t="shared" si="3480"/>
        <v>0</v>
      </c>
      <c r="AJH115">
        <f t="shared" si="3481"/>
        <v>0</v>
      </c>
      <c r="AJI115">
        <f t="shared" si="3482"/>
        <v>0</v>
      </c>
      <c r="AJJ115">
        <f t="shared" si="3483"/>
        <v>0</v>
      </c>
      <c r="AJK115">
        <f t="shared" si="3484"/>
        <v>0</v>
      </c>
      <c r="AJL115">
        <f t="shared" si="3485"/>
        <v>0</v>
      </c>
      <c r="AJM115">
        <f t="shared" si="3486"/>
        <v>0</v>
      </c>
      <c r="AJN115">
        <f t="shared" si="3487"/>
        <v>0</v>
      </c>
      <c r="AJO115">
        <f t="shared" si="3488"/>
        <v>0</v>
      </c>
      <c r="AJP115">
        <f t="shared" si="3489"/>
        <v>0</v>
      </c>
      <c r="AJQ115">
        <f t="shared" si="3490"/>
        <v>0</v>
      </c>
      <c r="AJR115">
        <f t="shared" si="3491"/>
        <v>0</v>
      </c>
      <c r="AJS115">
        <f t="shared" si="3492"/>
        <v>0</v>
      </c>
      <c r="AJT115">
        <f t="shared" si="3493"/>
        <v>0</v>
      </c>
      <c r="AJU115">
        <f t="shared" si="3494"/>
        <v>0</v>
      </c>
      <c r="AJV115">
        <f t="shared" si="3495"/>
        <v>0</v>
      </c>
      <c r="AJX115">
        <v>39</v>
      </c>
      <c r="AJY115">
        <v>1</v>
      </c>
      <c r="AJZ115">
        <v>1</v>
      </c>
      <c r="AKA115">
        <f t="shared" si="3496"/>
        <v>2</v>
      </c>
      <c r="AKB115">
        <f t="shared" si="3497"/>
        <v>2</v>
      </c>
      <c r="AKC115">
        <f t="shared" si="3498"/>
        <v>2</v>
      </c>
      <c r="AKD115">
        <f t="shared" si="3499"/>
        <v>2</v>
      </c>
      <c r="AKE115">
        <f t="shared" si="3500"/>
        <v>2</v>
      </c>
      <c r="AKF115">
        <f t="shared" si="3501"/>
        <v>2</v>
      </c>
      <c r="AKG115">
        <f t="shared" si="3502"/>
        <v>0</v>
      </c>
      <c r="AKH115">
        <f t="shared" si="3503"/>
        <v>0</v>
      </c>
      <c r="AKI115">
        <f t="shared" si="3504"/>
        <v>0</v>
      </c>
      <c r="AKJ115">
        <f t="shared" si="3505"/>
        <v>0</v>
      </c>
      <c r="AKK115">
        <f t="shared" si="3506"/>
        <v>0</v>
      </c>
      <c r="AKL115">
        <f t="shared" si="3507"/>
        <v>0</v>
      </c>
      <c r="AKM115">
        <f t="shared" si="3508"/>
        <v>0</v>
      </c>
      <c r="AKN115">
        <f t="shared" si="3509"/>
        <v>0</v>
      </c>
      <c r="AKO115">
        <f t="shared" si="3510"/>
        <v>0</v>
      </c>
      <c r="AKP115">
        <f t="shared" si="3511"/>
        <v>0</v>
      </c>
      <c r="AKQ115">
        <f t="shared" si="3512"/>
        <v>0</v>
      </c>
      <c r="AKR115">
        <f t="shared" si="3513"/>
        <v>0</v>
      </c>
      <c r="AKS115">
        <f t="shared" si="3514"/>
        <v>0</v>
      </c>
      <c r="AKT115">
        <f t="shared" si="3515"/>
        <v>0</v>
      </c>
      <c r="AKU115">
        <f t="shared" si="3516"/>
        <v>0</v>
      </c>
      <c r="AKV115">
        <f t="shared" si="3517"/>
        <v>0</v>
      </c>
      <c r="AKW115">
        <f t="shared" si="3518"/>
        <v>0</v>
      </c>
      <c r="AKX115">
        <f t="shared" si="3519"/>
        <v>0</v>
      </c>
      <c r="AKY115">
        <f t="shared" si="3520"/>
        <v>0</v>
      </c>
      <c r="AKZ115">
        <f t="shared" si="3521"/>
        <v>0</v>
      </c>
      <c r="ALA115">
        <f t="shared" si="3522"/>
        <v>0</v>
      </c>
      <c r="ALB115">
        <f t="shared" si="3523"/>
        <v>0</v>
      </c>
      <c r="ALC115">
        <f t="shared" si="3524"/>
        <v>0</v>
      </c>
      <c r="ALD115">
        <f t="shared" si="3525"/>
        <v>0</v>
      </c>
      <c r="ALE115">
        <f t="shared" si="3526"/>
        <v>0</v>
      </c>
      <c r="ALF115">
        <f t="shared" si="3527"/>
        <v>0</v>
      </c>
      <c r="ALG115">
        <f t="shared" si="3528"/>
        <v>0</v>
      </c>
      <c r="ALH115">
        <f t="shared" si="3529"/>
        <v>0</v>
      </c>
      <c r="ALI115">
        <f t="shared" si="3530"/>
        <v>0</v>
      </c>
      <c r="ALJ115">
        <f t="shared" si="3531"/>
        <v>0</v>
      </c>
      <c r="ALK115">
        <f t="shared" si="3532"/>
        <v>0</v>
      </c>
      <c r="ALL115">
        <f t="shared" si="3533"/>
        <v>0</v>
      </c>
      <c r="ALM115">
        <f t="shared" si="3534"/>
        <v>0</v>
      </c>
      <c r="ALN115">
        <f t="shared" si="3535"/>
        <v>0</v>
      </c>
      <c r="ALO115">
        <f t="shared" si="3536"/>
        <v>0</v>
      </c>
      <c r="ALP115">
        <f t="shared" si="3537"/>
        <v>0</v>
      </c>
      <c r="ALQ115">
        <f t="shared" si="3538"/>
        <v>0</v>
      </c>
      <c r="ALR115">
        <f t="shared" si="3539"/>
        <v>0</v>
      </c>
      <c r="ALS115">
        <f t="shared" si="3540"/>
        <v>0</v>
      </c>
      <c r="ALT115">
        <f t="shared" si="3541"/>
        <v>0</v>
      </c>
      <c r="ALU115">
        <f t="shared" si="3542"/>
        <v>0</v>
      </c>
      <c r="ALV115">
        <f t="shared" si="3543"/>
        <v>0</v>
      </c>
      <c r="ALW115">
        <f t="shared" si="3544"/>
        <v>0</v>
      </c>
      <c r="ALX115">
        <f t="shared" si="3545"/>
        <v>0</v>
      </c>
      <c r="ALY115">
        <f t="shared" si="3546"/>
        <v>0</v>
      </c>
      <c r="ALZ115">
        <f t="shared" si="3547"/>
        <v>0</v>
      </c>
      <c r="AMA115">
        <f t="shared" si="3548"/>
        <v>0</v>
      </c>
      <c r="AMB115">
        <f t="shared" si="3549"/>
        <v>0</v>
      </c>
      <c r="AMC115">
        <f t="shared" si="3550"/>
        <v>0</v>
      </c>
      <c r="AMD115">
        <f t="shared" si="3551"/>
        <v>0</v>
      </c>
      <c r="AME115">
        <f t="shared" si="3552"/>
        <v>0</v>
      </c>
      <c r="AMF115">
        <f t="shared" si="3553"/>
        <v>0</v>
      </c>
      <c r="AMG115">
        <f t="shared" si="3554"/>
        <v>0</v>
      </c>
      <c r="AMH115">
        <f t="shared" si="3555"/>
        <v>0</v>
      </c>
      <c r="AMI115">
        <f t="shared" si="3556"/>
        <v>0</v>
      </c>
      <c r="AMJ115">
        <f t="shared" si="3557"/>
        <v>0</v>
      </c>
      <c r="AMK115">
        <f t="shared" si="3558"/>
        <v>0</v>
      </c>
      <c r="AML115">
        <f t="shared" si="3559"/>
        <v>0</v>
      </c>
      <c r="AMM115">
        <f t="shared" si="3560"/>
        <v>0</v>
      </c>
      <c r="AMN115">
        <f t="shared" si="3561"/>
        <v>0</v>
      </c>
      <c r="AMO115">
        <f t="shared" si="3562"/>
        <v>0</v>
      </c>
      <c r="AMP115">
        <f t="shared" si="3563"/>
        <v>0</v>
      </c>
      <c r="AMQ115">
        <f t="shared" si="3564"/>
        <v>0</v>
      </c>
      <c r="AMR115">
        <f t="shared" si="3565"/>
        <v>0</v>
      </c>
      <c r="AMS115">
        <f t="shared" si="3566"/>
        <v>0</v>
      </c>
      <c r="AMT115">
        <f t="shared" si="3567"/>
        <v>0</v>
      </c>
      <c r="AMU115">
        <f t="shared" si="3568"/>
        <v>0</v>
      </c>
      <c r="AMV115">
        <f t="shared" si="3569"/>
        <v>0</v>
      </c>
      <c r="AMW115">
        <f t="shared" si="3570"/>
        <v>0</v>
      </c>
      <c r="AMX115">
        <f t="shared" si="3571"/>
        <v>0</v>
      </c>
      <c r="AMY115">
        <f t="shared" si="3572"/>
        <v>0</v>
      </c>
      <c r="AMZ115">
        <f t="shared" si="3573"/>
        <v>0</v>
      </c>
      <c r="ANA115">
        <f t="shared" si="3574"/>
        <v>0</v>
      </c>
      <c r="ANB115">
        <f t="shared" si="3575"/>
        <v>0</v>
      </c>
      <c r="ANC115">
        <f t="shared" si="3576"/>
        <v>0</v>
      </c>
      <c r="AND115">
        <f t="shared" si="3577"/>
        <v>0</v>
      </c>
      <c r="ANR115" s="4">
        <v>1675</v>
      </c>
      <c r="ANS115" s="4">
        <f t="shared" si="3578"/>
        <v>1675</v>
      </c>
      <c r="ANU115" s="4">
        <v>1668</v>
      </c>
      <c r="ANV115" t="str">
        <f t="shared" si="3579"/>
        <v>1691</v>
      </c>
      <c r="ANW115" t="str">
        <f t="shared" si="3580"/>
        <v>1681</v>
      </c>
      <c r="ANX115" t="str">
        <f t="shared" si="3581"/>
        <v>1653</v>
      </c>
      <c r="ANY115" t="str">
        <f t="shared" si="3582"/>
        <v>1621</v>
      </c>
      <c r="ANZ115" t="str">
        <f t="shared" si="3583"/>
        <v>1613</v>
      </c>
      <c r="AOA115" t="str">
        <f t="shared" si="3584"/>
        <v>1640</v>
      </c>
      <c r="AOB115" t="str">
        <f t="shared" si="3585"/>
        <v>1658</v>
      </c>
      <c r="AOC115" t="str">
        <f t="shared" si="3586"/>
        <v>1678</v>
      </c>
      <c r="AOD115" t="str">
        <f t="shared" si="3587"/>
        <v>1675</v>
      </c>
      <c r="AOE115" t="str">
        <f t="shared" si="3588"/>
        <v>1675</v>
      </c>
      <c r="AOF115" t="str">
        <f t="shared" si="3589"/>
        <v>1675</v>
      </c>
      <c r="AOG115" t="str">
        <f t="shared" si="3590"/>
        <v>1675</v>
      </c>
      <c r="AOH115" t="str">
        <f t="shared" si="3591"/>
        <v>1675</v>
      </c>
      <c r="AOI115" t="str">
        <f t="shared" si="3592"/>
        <v>1675</v>
      </c>
      <c r="AOJ115" t="str">
        <f t="shared" si="3593"/>
        <v>1675</v>
      </c>
      <c r="AOK115" t="str">
        <f t="shared" si="3594"/>
        <v>1675</v>
      </c>
      <c r="AOL115" t="str">
        <f t="shared" si="3595"/>
        <v>1675</v>
      </c>
      <c r="AOM115" t="str">
        <f t="shared" si="3596"/>
        <v>1675</v>
      </c>
      <c r="AON115" t="str">
        <f t="shared" si="3597"/>
        <v>1675</v>
      </c>
      <c r="AOO115" t="str">
        <f t="shared" si="3598"/>
        <v>1675</v>
      </c>
      <c r="AOP115" t="str">
        <f t="shared" si="3599"/>
        <v>1675</v>
      </c>
      <c r="AOQ115" t="str">
        <f t="shared" si="3600"/>
        <v>1675</v>
      </c>
      <c r="AOR115" t="str">
        <f t="shared" si="3601"/>
        <v>1675</v>
      </c>
      <c r="AOS115" t="str">
        <f t="shared" si="3602"/>
        <v>1675</v>
      </c>
      <c r="AOT115" t="str">
        <f t="shared" si="3603"/>
        <v>1675</v>
      </c>
      <c r="AOU115" t="str">
        <f t="shared" si="3604"/>
        <v>1675</v>
      </c>
      <c r="AOV115" t="str">
        <f t="shared" si="3605"/>
        <v>1675</v>
      </c>
      <c r="AOW115" t="str">
        <f t="shared" si="3606"/>
        <v>1675</v>
      </c>
      <c r="AOX115" t="str">
        <f t="shared" si="3607"/>
        <v>1675</v>
      </c>
      <c r="AOY115" t="str">
        <f t="shared" si="3608"/>
        <v>1675</v>
      </c>
      <c r="AOZ115" t="str">
        <f t="shared" si="3609"/>
        <v>1675</v>
      </c>
      <c r="APA115" t="str">
        <f t="shared" si="3610"/>
        <v>1675</v>
      </c>
      <c r="APB115" t="str">
        <f t="shared" si="3611"/>
        <v>1675</v>
      </c>
      <c r="APC115" t="str">
        <f t="shared" si="3612"/>
        <v>1675</v>
      </c>
      <c r="APD115" t="str">
        <f t="shared" si="3613"/>
        <v>1675</v>
      </c>
      <c r="APE115" t="str">
        <f t="shared" si="3614"/>
        <v>1675</v>
      </c>
      <c r="APF115" t="str">
        <f t="shared" si="3615"/>
        <v>1675</v>
      </c>
      <c r="APG115" t="str">
        <f t="shared" si="3616"/>
        <v>1675</v>
      </c>
      <c r="APH115" t="str">
        <f t="shared" si="3617"/>
        <v>1675</v>
      </c>
      <c r="API115" t="str">
        <f t="shared" si="3618"/>
        <v>1675</v>
      </c>
      <c r="APJ115" t="str">
        <f t="shared" si="3619"/>
        <v>1675</v>
      </c>
      <c r="APK115" t="str">
        <f t="shared" si="3620"/>
        <v>1675</v>
      </c>
      <c r="APL115" t="str">
        <f t="shared" si="3621"/>
        <v>1675</v>
      </c>
      <c r="APM115" t="str">
        <f t="shared" si="3622"/>
        <v>1675</v>
      </c>
      <c r="APN115" t="str">
        <f t="shared" si="3623"/>
        <v>1675</v>
      </c>
      <c r="APO115" t="str">
        <f t="shared" si="3624"/>
        <v>1675</v>
      </c>
      <c r="APP115" t="str">
        <f t="shared" si="3625"/>
        <v>1675</v>
      </c>
      <c r="APQ115" t="str">
        <f t="shared" si="3626"/>
        <v>1675</v>
      </c>
      <c r="APR115" t="str">
        <f t="shared" si="3627"/>
        <v>1675</v>
      </c>
      <c r="APS115" t="str">
        <f t="shared" si="3628"/>
        <v>1675</v>
      </c>
      <c r="APT115" t="str">
        <f t="shared" si="3629"/>
        <v>1675</v>
      </c>
      <c r="APU115" t="str">
        <f t="shared" si="3630"/>
        <v>1675</v>
      </c>
      <c r="APV115" t="str">
        <f t="shared" si="3631"/>
        <v>1675</v>
      </c>
      <c r="APW115" t="str">
        <f t="shared" si="3632"/>
        <v>1675</v>
      </c>
      <c r="APX115" t="str">
        <f t="shared" si="3633"/>
        <v>1675</v>
      </c>
      <c r="APY115" t="str">
        <f t="shared" si="3634"/>
        <v>1675</v>
      </c>
      <c r="APZ115" t="str">
        <f t="shared" si="3635"/>
        <v>1675</v>
      </c>
      <c r="AQA115" t="str">
        <f t="shared" si="3636"/>
        <v>1675</v>
      </c>
      <c r="AQB115" t="str">
        <f t="shared" si="3637"/>
        <v>1675</v>
      </c>
      <c r="AQC115" t="str">
        <f t="shared" si="3638"/>
        <v>1675</v>
      </c>
      <c r="AQD115" t="str">
        <f t="shared" si="3639"/>
        <v>1675</v>
      </c>
      <c r="AQE115" t="str">
        <f t="shared" si="3640"/>
        <v>1675</v>
      </c>
      <c r="AQF115" t="str">
        <f t="shared" si="3641"/>
        <v>1675</v>
      </c>
      <c r="AQG115" t="str">
        <f t="shared" si="3642"/>
        <v>1675</v>
      </c>
      <c r="AQH115" t="str">
        <f t="shared" si="3643"/>
        <v>1675</v>
      </c>
      <c r="AQI115" t="str">
        <f t="shared" si="3644"/>
        <v>1675</v>
      </c>
      <c r="AQJ115" t="str">
        <f t="shared" si="3645"/>
        <v>1675</v>
      </c>
      <c r="AQK115" t="str">
        <f t="shared" si="3646"/>
        <v>1675</v>
      </c>
      <c r="AQL115" t="str">
        <f t="shared" si="3647"/>
        <v>1675</v>
      </c>
      <c r="AQM115" t="str">
        <f t="shared" si="3648"/>
        <v>1675</v>
      </c>
      <c r="AQN115" t="str">
        <f t="shared" si="3649"/>
        <v>1675</v>
      </c>
      <c r="AQO115" t="str">
        <f t="shared" si="3650"/>
        <v>1675</v>
      </c>
      <c r="AQP115" t="str">
        <f t="shared" si="3651"/>
        <v>1675</v>
      </c>
      <c r="AQQ115" t="str">
        <f t="shared" si="3652"/>
        <v>1675</v>
      </c>
      <c r="AQR115" t="str">
        <f t="shared" si="3653"/>
        <v>1675</v>
      </c>
      <c r="AQS115" t="str">
        <f t="shared" si="3654"/>
        <v>1675</v>
      </c>
      <c r="AQT115" t="str">
        <f t="shared" si="3655"/>
        <v>1675</v>
      </c>
      <c r="AQU115" t="str">
        <f t="shared" si="3656"/>
        <v>1675</v>
      </c>
      <c r="AQV115" t="str">
        <f t="shared" si="3657"/>
        <v>1675</v>
      </c>
      <c r="AQW115" t="str">
        <f t="shared" si="3658"/>
        <v>1675</v>
      </c>
      <c r="AQX115" t="str">
        <f t="shared" si="3659"/>
        <v>1675</v>
      </c>
      <c r="AQY115" t="str">
        <f t="shared" si="3660"/>
        <v>1675</v>
      </c>
      <c r="AQZ115" t="str">
        <f t="shared" si="3661"/>
        <v>1675</v>
      </c>
      <c r="ARA115" t="str">
        <f t="shared" si="3662"/>
        <v>1675</v>
      </c>
      <c r="ARB115" t="str">
        <f t="shared" si="3663"/>
        <v>1675</v>
      </c>
      <c r="ARC115">
        <v>1668</v>
      </c>
      <c r="ARH115" s="5"/>
    </row>
    <row r="116" spans="1:1152" x14ac:dyDescent="0.2">
      <c r="A116">
        <v>47</v>
      </c>
      <c r="B116" s="15" t="s">
        <v>79</v>
      </c>
      <c r="C116" s="20">
        <f>VLOOKUP(A116, Rankings!$A$2:$AN$161, 40, FALSE)</f>
        <v>114</v>
      </c>
      <c r="D116" s="225" t="s">
        <v>212</v>
      </c>
      <c r="F116" s="4">
        <v>3</v>
      </c>
      <c r="G116" s="4">
        <v>5</v>
      </c>
      <c r="I116" s="5">
        <f t="shared" si="2748"/>
        <v>9</v>
      </c>
      <c r="L116" t="s">
        <v>1830</v>
      </c>
      <c r="M116" t="s">
        <v>2129</v>
      </c>
      <c r="N116" t="s">
        <v>2380</v>
      </c>
      <c r="O116" t="s">
        <v>2682</v>
      </c>
      <c r="P116" t="s">
        <v>2871</v>
      </c>
      <c r="Q116" t="s">
        <v>2995</v>
      </c>
      <c r="R116" t="s">
        <v>3347</v>
      </c>
      <c r="S116" t="s">
        <v>3605</v>
      </c>
      <c r="T116" t="s">
        <v>3850</v>
      </c>
      <c r="U116" t="s">
        <v>10</v>
      </c>
      <c r="V116" t="s">
        <v>10</v>
      </c>
      <c r="W116" t="str">
        <f>Rankings!D115</f>
        <v>-</v>
      </c>
      <c r="X116" t="s">
        <v>10</v>
      </c>
      <c r="Y116" t="s">
        <v>10</v>
      </c>
      <c r="Z116" t="s">
        <v>10</v>
      </c>
      <c r="AA116" t="s">
        <v>10</v>
      </c>
      <c r="AB116" t="s">
        <v>10</v>
      </c>
      <c r="AC116" t="s">
        <v>10</v>
      </c>
      <c r="AD116" t="s">
        <v>10</v>
      </c>
      <c r="AE116" t="s">
        <v>10</v>
      </c>
      <c r="AF116" t="s">
        <v>10</v>
      </c>
      <c r="AG116" t="s">
        <v>10</v>
      </c>
      <c r="AH116" t="s">
        <v>10</v>
      </c>
      <c r="AI116" t="s">
        <v>10</v>
      </c>
      <c r="AJ116" t="s">
        <v>10</v>
      </c>
      <c r="AK116" t="s">
        <v>10</v>
      </c>
      <c r="AL116" t="s">
        <v>10</v>
      </c>
      <c r="AM116" t="s">
        <v>10</v>
      </c>
      <c r="AN116" t="s">
        <v>10</v>
      </c>
      <c r="AO116" t="s">
        <v>10</v>
      </c>
      <c r="AP116" t="s">
        <v>10</v>
      </c>
      <c r="AQ116" t="s">
        <v>10</v>
      </c>
      <c r="AR116" t="s">
        <v>10</v>
      </c>
      <c r="AS116" t="s">
        <v>10</v>
      </c>
      <c r="AT116" t="s">
        <v>10</v>
      </c>
      <c r="AU116" t="s">
        <v>10</v>
      </c>
      <c r="AV116" t="s">
        <v>10</v>
      </c>
      <c r="AW116" t="s">
        <v>10</v>
      </c>
      <c r="AX116" t="s">
        <v>10</v>
      </c>
      <c r="AY116" t="s">
        <v>10</v>
      </c>
      <c r="AZ116" t="s">
        <v>10</v>
      </c>
      <c r="BA116" t="s">
        <v>10</v>
      </c>
      <c r="BB116" t="s">
        <v>10</v>
      </c>
      <c r="BC116" t="s">
        <v>10</v>
      </c>
      <c r="BD116" t="s">
        <v>10</v>
      </c>
      <c r="BE116" t="s">
        <v>10</v>
      </c>
      <c r="BF116" t="s">
        <v>10</v>
      </c>
      <c r="BG116" t="s">
        <v>10</v>
      </c>
      <c r="BH116" t="s">
        <v>10</v>
      </c>
      <c r="BI116" t="s">
        <v>10</v>
      </c>
      <c r="BJ116" t="s">
        <v>10</v>
      </c>
      <c r="BK116" t="s">
        <v>10</v>
      </c>
      <c r="BL116" t="s">
        <v>10</v>
      </c>
      <c r="BM116" t="s">
        <v>10</v>
      </c>
      <c r="BN116" t="s">
        <v>10</v>
      </c>
      <c r="BO116" t="s">
        <v>10</v>
      </c>
      <c r="BP116" t="s">
        <v>10</v>
      </c>
      <c r="BQ116" t="s">
        <v>10</v>
      </c>
      <c r="BR116" t="s">
        <v>10</v>
      </c>
      <c r="BS116" t="s">
        <v>10</v>
      </c>
      <c r="BT116" t="s">
        <v>10</v>
      </c>
      <c r="BU116" t="s">
        <v>10</v>
      </c>
      <c r="BV116" t="s">
        <v>10</v>
      </c>
      <c r="BW116" t="s">
        <v>10</v>
      </c>
      <c r="BX116" t="s">
        <v>10</v>
      </c>
      <c r="BY116" t="s">
        <v>10</v>
      </c>
      <c r="BZ116" t="s">
        <v>10</v>
      </c>
      <c r="CA116" t="s">
        <v>10</v>
      </c>
      <c r="CB116" t="s">
        <v>10</v>
      </c>
      <c r="CC116" t="s">
        <v>10</v>
      </c>
      <c r="CD116" t="s">
        <v>10</v>
      </c>
      <c r="CE116" t="s">
        <v>10</v>
      </c>
      <c r="CF116" t="s">
        <v>10</v>
      </c>
      <c r="CG116" t="s">
        <v>10</v>
      </c>
      <c r="CH116" t="s">
        <v>10</v>
      </c>
      <c r="CI116" t="s">
        <v>10</v>
      </c>
      <c r="CJ116" t="s">
        <v>10</v>
      </c>
      <c r="CK116" t="s">
        <v>10</v>
      </c>
      <c r="CL116" t="s">
        <v>10</v>
      </c>
      <c r="CM116" t="s">
        <v>10</v>
      </c>
      <c r="CN116" t="s">
        <v>10</v>
      </c>
      <c r="CO116" t="s">
        <v>10</v>
      </c>
      <c r="CP116" t="s">
        <v>10</v>
      </c>
      <c r="CQ116" t="s">
        <v>10</v>
      </c>
      <c r="CR116" t="s">
        <v>10</v>
      </c>
      <c r="CT116" s="4">
        <f t="shared" si="2749"/>
        <v>2</v>
      </c>
      <c r="CU116" s="4">
        <f t="shared" si="2750"/>
        <v>0</v>
      </c>
      <c r="CV116" s="4">
        <f t="shared" si="2751"/>
        <v>0</v>
      </c>
      <c r="CW116" s="4">
        <f t="shared" si="2752"/>
        <v>3</v>
      </c>
      <c r="CX116" s="4">
        <f t="shared" si="2753"/>
        <v>1</v>
      </c>
      <c r="CY116" s="4">
        <f t="shared" si="2754"/>
        <v>0</v>
      </c>
      <c r="CZ116" s="4">
        <f t="shared" si="2755"/>
        <v>0</v>
      </c>
      <c r="DA116" s="4">
        <f t="shared" si="2756"/>
        <v>1</v>
      </c>
      <c r="DB116" s="4">
        <f t="shared" si="2757"/>
        <v>0</v>
      </c>
      <c r="DC116" s="4">
        <f t="shared" si="2758"/>
        <v>0</v>
      </c>
      <c r="DD116" s="4">
        <f t="shared" si="2759"/>
        <v>0</v>
      </c>
      <c r="DE116" s="4">
        <f t="shared" si="2760"/>
        <v>2</v>
      </c>
      <c r="DF116" s="4">
        <f t="shared" si="2761"/>
        <v>0</v>
      </c>
      <c r="DG116" s="4">
        <f t="shared" si="2762"/>
        <v>0</v>
      </c>
      <c r="DH116" s="4">
        <f t="shared" si="2763"/>
        <v>0</v>
      </c>
      <c r="DI116" s="152">
        <f t="shared" si="2764"/>
        <v>0</v>
      </c>
      <c r="DJ116" s="153">
        <f t="shared" si="2765"/>
        <v>2</v>
      </c>
      <c r="DK116" s="4">
        <f t="shared" si="2766"/>
        <v>3</v>
      </c>
      <c r="DL116" s="4">
        <f t="shared" si="2767"/>
        <v>1</v>
      </c>
      <c r="DM116" s="4">
        <f t="shared" si="2768"/>
        <v>1</v>
      </c>
      <c r="DN116" s="4">
        <f t="shared" si="2769"/>
        <v>0</v>
      </c>
      <c r="DO116" s="4">
        <f t="shared" si="2770"/>
        <v>2</v>
      </c>
      <c r="DP116" s="4">
        <f t="shared" si="2771"/>
        <v>0</v>
      </c>
      <c r="DQ116" s="4">
        <f t="shared" si="2772"/>
        <v>0</v>
      </c>
      <c r="DR116" s="4">
        <f t="shared" si="2773"/>
        <v>7</v>
      </c>
      <c r="DS116" s="4">
        <f t="shared" si="2774"/>
        <v>5</v>
      </c>
      <c r="DT116" s="4">
        <f t="shared" si="2775"/>
        <v>0</v>
      </c>
      <c r="DU116" t="str">
        <f t="shared" si="2776"/>
        <v>0R</v>
      </c>
      <c r="DV116" t="str">
        <f t="shared" si="2777"/>
        <v>0R</v>
      </c>
      <c r="DW116" t="str">
        <f t="shared" si="2778"/>
        <v>3R</v>
      </c>
      <c r="DX116" t="str">
        <f t="shared" si="2779"/>
        <v>0S</v>
      </c>
      <c r="DY116" t="str">
        <f t="shared" si="2780"/>
        <v>0S</v>
      </c>
      <c r="DZ116" t="str">
        <f t="shared" si="2781"/>
        <v>3R</v>
      </c>
      <c r="EA116" t="str">
        <f t="shared" si="2782"/>
        <v>3L</v>
      </c>
      <c r="EB116" t="str">
        <f t="shared" si="2783"/>
        <v>0L</v>
      </c>
      <c r="EC116" t="str">
        <f t="shared" si="2784"/>
        <v>0R</v>
      </c>
      <c r="ED116">
        <f t="shared" si="2785"/>
        <v>0</v>
      </c>
      <c r="EE116">
        <f t="shared" si="2786"/>
        <v>0</v>
      </c>
      <c r="EF116">
        <f t="shared" si="2787"/>
        <v>0</v>
      </c>
      <c r="EG116">
        <f t="shared" si="2788"/>
        <v>0</v>
      </c>
      <c r="EH116">
        <f t="shared" si="2789"/>
        <v>0</v>
      </c>
      <c r="EI116">
        <f t="shared" si="2790"/>
        <v>0</v>
      </c>
      <c r="EJ116">
        <f t="shared" si="2791"/>
        <v>0</v>
      </c>
      <c r="EK116">
        <f t="shared" si="2792"/>
        <v>0</v>
      </c>
      <c r="EL116">
        <f t="shared" si="2793"/>
        <v>0</v>
      </c>
      <c r="EM116">
        <f t="shared" si="2794"/>
        <v>0</v>
      </c>
      <c r="EN116">
        <f t="shared" si="2795"/>
        <v>0</v>
      </c>
      <c r="EO116">
        <f t="shared" si="2796"/>
        <v>0</v>
      </c>
      <c r="EP116">
        <f t="shared" si="2797"/>
        <v>0</v>
      </c>
      <c r="EQ116">
        <f t="shared" si="2798"/>
        <v>0</v>
      </c>
      <c r="ER116">
        <f t="shared" si="2799"/>
        <v>0</v>
      </c>
      <c r="ES116">
        <f t="shared" si="2800"/>
        <v>0</v>
      </c>
      <c r="ET116">
        <f t="shared" si="2801"/>
        <v>0</v>
      </c>
      <c r="EU116">
        <f t="shared" si="2802"/>
        <v>0</v>
      </c>
      <c r="EV116">
        <f t="shared" si="2803"/>
        <v>0</v>
      </c>
      <c r="EW116">
        <f t="shared" si="2804"/>
        <v>0</v>
      </c>
      <c r="EX116">
        <f t="shared" si="2805"/>
        <v>0</v>
      </c>
      <c r="EY116">
        <f t="shared" si="2806"/>
        <v>0</v>
      </c>
      <c r="EZ116">
        <f t="shared" si="2807"/>
        <v>0</v>
      </c>
      <c r="FA116">
        <f t="shared" si="2808"/>
        <v>0</v>
      </c>
      <c r="FB116">
        <f t="shared" si="2809"/>
        <v>0</v>
      </c>
      <c r="FC116">
        <f t="shared" si="2810"/>
        <v>0</v>
      </c>
      <c r="FD116">
        <f t="shared" si="2811"/>
        <v>0</v>
      </c>
      <c r="FE116">
        <f t="shared" si="2812"/>
        <v>0</v>
      </c>
      <c r="FF116">
        <f t="shared" si="2813"/>
        <v>0</v>
      </c>
      <c r="FG116">
        <f t="shared" si="2814"/>
        <v>0</v>
      </c>
      <c r="FH116">
        <f t="shared" si="2815"/>
        <v>0</v>
      </c>
      <c r="FI116">
        <f t="shared" si="2816"/>
        <v>0</v>
      </c>
      <c r="FJ116">
        <f t="shared" si="2817"/>
        <v>0</v>
      </c>
      <c r="FK116">
        <f t="shared" si="2818"/>
        <v>0</v>
      </c>
      <c r="FL116">
        <f t="shared" si="2819"/>
        <v>0</v>
      </c>
      <c r="FM116">
        <f t="shared" si="2820"/>
        <v>0</v>
      </c>
      <c r="FN116">
        <f t="shared" si="2821"/>
        <v>0</v>
      </c>
      <c r="FO116">
        <f t="shared" si="2822"/>
        <v>0</v>
      </c>
      <c r="FP116">
        <f t="shared" si="2823"/>
        <v>0</v>
      </c>
      <c r="FQ116">
        <f t="shared" si="2824"/>
        <v>0</v>
      </c>
      <c r="FR116">
        <f t="shared" si="2825"/>
        <v>0</v>
      </c>
      <c r="FS116">
        <f t="shared" si="2826"/>
        <v>0</v>
      </c>
      <c r="FT116">
        <f t="shared" si="2827"/>
        <v>0</v>
      </c>
      <c r="FU116">
        <f t="shared" si="2828"/>
        <v>0</v>
      </c>
      <c r="FV116">
        <f t="shared" si="2829"/>
        <v>0</v>
      </c>
      <c r="FW116">
        <f t="shared" si="2830"/>
        <v>0</v>
      </c>
      <c r="FX116">
        <f t="shared" si="2831"/>
        <v>0</v>
      </c>
      <c r="FY116">
        <f t="shared" si="2832"/>
        <v>0</v>
      </c>
      <c r="FZ116">
        <f t="shared" si="2833"/>
        <v>0</v>
      </c>
      <c r="GA116">
        <f t="shared" si="2834"/>
        <v>0</v>
      </c>
      <c r="GB116">
        <f t="shared" si="2835"/>
        <v>0</v>
      </c>
      <c r="GC116">
        <f t="shared" si="2836"/>
        <v>0</v>
      </c>
      <c r="GD116">
        <f t="shared" si="2837"/>
        <v>0</v>
      </c>
      <c r="GE116">
        <f t="shared" si="2838"/>
        <v>0</v>
      </c>
      <c r="GF116">
        <f t="shared" si="2839"/>
        <v>0</v>
      </c>
      <c r="GG116">
        <f t="shared" si="2840"/>
        <v>0</v>
      </c>
      <c r="GH116">
        <f t="shared" si="2841"/>
        <v>0</v>
      </c>
      <c r="GI116">
        <f t="shared" si="2842"/>
        <v>0</v>
      </c>
      <c r="GJ116">
        <f t="shared" si="2843"/>
        <v>0</v>
      </c>
      <c r="GK116">
        <f t="shared" si="2844"/>
        <v>0</v>
      </c>
      <c r="GL116">
        <f t="shared" si="2845"/>
        <v>0</v>
      </c>
      <c r="GM116">
        <f t="shared" si="2846"/>
        <v>0</v>
      </c>
      <c r="GN116">
        <f t="shared" si="2847"/>
        <v>0</v>
      </c>
      <c r="GO116">
        <f t="shared" si="2848"/>
        <v>0</v>
      </c>
      <c r="GP116">
        <f t="shared" si="2849"/>
        <v>0</v>
      </c>
      <c r="GQ116">
        <f t="shared" si="2850"/>
        <v>0</v>
      </c>
      <c r="GR116">
        <f t="shared" si="2851"/>
        <v>0</v>
      </c>
      <c r="GS116">
        <f t="shared" si="2852"/>
        <v>0</v>
      </c>
      <c r="GT116">
        <f t="shared" si="2853"/>
        <v>0</v>
      </c>
      <c r="GU116">
        <f t="shared" si="2854"/>
        <v>0</v>
      </c>
      <c r="GV116">
        <f t="shared" si="2855"/>
        <v>0</v>
      </c>
      <c r="GW116">
        <f t="shared" si="2856"/>
        <v>0</v>
      </c>
      <c r="GX116">
        <f t="shared" si="2857"/>
        <v>0</v>
      </c>
      <c r="GY116">
        <f t="shared" si="2858"/>
        <v>0</v>
      </c>
      <c r="GZ116">
        <f t="shared" si="2859"/>
        <v>0</v>
      </c>
      <c r="HA116">
        <f t="shared" si="2860"/>
        <v>0</v>
      </c>
      <c r="HB116" s="176" t="s">
        <v>314</v>
      </c>
      <c r="HC116" s="89">
        <f t="shared" si="2861"/>
        <v>287.88573293560933</v>
      </c>
      <c r="HD116" s="89">
        <f t="shared" si="2862"/>
        <v>109.49215143346328</v>
      </c>
      <c r="HE116" s="89">
        <f t="shared" si="2863"/>
        <v>157.57545827760833</v>
      </c>
      <c r="HF116" s="89">
        <f t="shared" si="2864"/>
        <v>0</v>
      </c>
      <c r="HH116" s="88">
        <f t="shared" si="2865"/>
        <v>554.95334264668099</v>
      </c>
      <c r="HI116" s="88">
        <f t="shared" si="2866"/>
        <v>78.787729138804167</v>
      </c>
      <c r="HK116">
        <f>IFERROR(VLOOKUP(_xlfn.NUMBERVALUE(MID(L116, SEARCH("!", L116)+1, SEARCH("+", L116)-SEARCH("!", L116)-1)), Rankings!$A$2:$BK$161, 63, FALSE),0)</f>
        <v>64.291983254547887</v>
      </c>
      <c r="HL116">
        <f>IFERROR(VLOOKUP(_xlfn.NUMBERVALUE(MID(M116, SEARCH("!", M116)+1, SEARCH("+", M116)-SEARCH("!", M116)-1)), Rankings!$A$2:$BK$161, 63, FALSE),0)</f>
        <v>70.985739791501047</v>
      </c>
      <c r="HM116">
        <f>IFERROR(VLOOKUP(_xlfn.NUMBERVALUE(MID(N116, SEARCH("!", N116)+1, SEARCH("+", N116)-SEARCH("!", N116)-1)), Rankings!$A$2:$BK$161, 63, FALSE),0)</f>
        <v>53.943399840546967</v>
      </c>
      <c r="HN116">
        <f>IFERROR(VLOOKUP(_xlfn.NUMBERVALUE(MID(O116, SEARCH("!", O116)+1, SEARCH("+", O116)-SEARCH("!", O116)-1)), Rankings!$A$2:$BK$161, 63, FALSE),0)</f>
        <v>68.868973881900928</v>
      </c>
      <c r="HO116">
        <f>IFERROR(VLOOKUP(_xlfn.NUMBERVALUE(MID(P116, SEARCH("!", P116)+1, SEARCH("+", P116)-SEARCH("!", P116)-1)), Rankings!$A$2:$BK$161, 63, FALSE),0)</f>
        <v>88.706484395707392</v>
      </c>
      <c r="HP116">
        <f>IFERROR(VLOOKUP(_xlfn.NUMBERVALUE(MID(Q116, SEARCH("!", Q116)+1, SEARCH("+", Q116)-SEARCH("!", Q116)-1)), Rankings!$A$2:$BK$161, 63, FALSE),0)</f>
        <v>29.709802285652444</v>
      </c>
      <c r="HQ116">
        <f>IFERROR(VLOOKUP(_xlfn.NUMBERVALUE(MID(R116, SEARCH("!", R116)+1, SEARCH("+", R116)-SEARCH("!", R116)-1)), Rankings!$A$2:$BK$161, 63, FALSE),0)</f>
        <v>55.548751592916311</v>
      </c>
      <c r="HR116">
        <f>IFERROR(VLOOKUP(_xlfn.NUMBERVALUE(MID(S116, SEARCH("!", S116)+1, SEARCH("+", S116)-SEARCH("!", S116)-1)), Rankings!$A$2:$BK$161, 63, FALSE),0)</f>
        <v>53.943399840546967</v>
      </c>
      <c r="HS116">
        <f>IFERROR(VLOOKUP(_xlfn.NUMBERVALUE(MID(T116, SEARCH("!", T116)+1, SEARCH("+", T116)-SEARCH("!", T116)-1)), Rankings!$A$2:$BK$161, 63, FALSE),0)</f>
        <v>68.954807763360947</v>
      </c>
      <c r="HT116">
        <f>IFERROR(VLOOKUP(_xlfn.NUMBERVALUE(MID(U116, SEARCH("!", U116)+1, SEARCH("+", U116)-SEARCH("!", U116)-1)), Rankings!$A$2:$BK$161, 63, FALSE),0)</f>
        <v>0</v>
      </c>
      <c r="HU116">
        <f>IFERROR(VLOOKUP(_xlfn.NUMBERVALUE(MID(V116, SEARCH("!", V116)+1, SEARCH("+", V116)-SEARCH("!", V116)-1)), Rankings!$A$2:$BK$161, 63, FALSE),0)</f>
        <v>0</v>
      </c>
      <c r="HV116">
        <f>IFERROR(VLOOKUP(_xlfn.NUMBERVALUE(MID(W116, SEARCH("!", W116)+1, SEARCH("+", W116)-SEARCH("!", W116)-1)), Rankings!$A$2:$BK$161, 63, FALSE),0)</f>
        <v>0</v>
      </c>
      <c r="HW116">
        <f>IFERROR(VLOOKUP(_xlfn.NUMBERVALUE(MID(X116, SEARCH("!", X116)+1, SEARCH("+", X116)-SEARCH("!", X116)-1)), Rankings!$A$2:$BK$161, 63, FALSE),0)</f>
        <v>0</v>
      </c>
      <c r="HX116">
        <f>IFERROR(VLOOKUP(_xlfn.NUMBERVALUE(MID(Y116, SEARCH("!", Y116)+1, SEARCH("+", Y116)-SEARCH("!", Y116)-1)), Rankings!$A$2:$BK$161, 63, FALSE),0)</f>
        <v>0</v>
      </c>
      <c r="HY116">
        <f>IFERROR(VLOOKUP(_xlfn.NUMBERVALUE(MID(Z116, SEARCH("!", Z116)+1, SEARCH("+", Z116)-SEARCH("!", Z116)-1)), Rankings!$A$2:$BK$161, 63, FALSE),0)</f>
        <v>0</v>
      </c>
      <c r="HZ116">
        <f>IFERROR(VLOOKUP(_xlfn.NUMBERVALUE(MID(AA116, SEARCH("!", AA116)+1, SEARCH("+", AA116)-SEARCH("!", AA116)-1)), Rankings!$A$2:$BK$161, 63, FALSE),0)</f>
        <v>0</v>
      </c>
      <c r="IA116">
        <f>IFERROR(VLOOKUP(_xlfn.NUMBERVALUE(MID(AB116, SEARCH("!", AB116)+1, SEARCH("+", AB116)-SEARCH("!", AB116)-1)), Rankings!$A$2:$BK$161, 63, FALSE),0)</f>
        <v>0</v>
      </c>
      <c r="IB116">
        <f>IFERROR(VLOOKUP(_xlfn.NUMBERVALUE(MID(AC116, SEARCH("!", AC116)+1, SEARCH("+", AC116)-SEARCH("!", AC116)-1)), Rankings!$A$2:$BK$161, 63, FALSE),0)</f>
        <v>0</v>
      </c>
      <c r="IC116">
        <f>IFERROR(VLOOKUP(_xlfn.NUMBERVALUE(MID(AD116, SEARCH("!", AD116)+1, SEARCH("+", AD116)-SEARCH("!", AD116)-1)), Rankings!$A$2:$BK$161, 63, FALSE),0)</f>
        <v>0</v>
      </c>
      <c r="ID116">
        <f>IFERROR(VLOOKUP(_xlfn.NUMBERVALUE(MID(AE116, SEARCH("!", AE116)+1, SEARCH("+", AE116)-SEARCH("!", AE116)-1)), Rankings!$A$2:$BK$161, 63, FALSE),0)</f>
        <v>0</v>
      </c>
      <c r="IE116">
        <f>IFERROR(VLOOKUP(_xlfn.NUMBERVALUE(MID(AF116, SEARCH("!", AF116)+1, SEARCH("+", AF116)-SEARCH("!", AF116)-1)), Rankings!$A$2:$BK$161, 63, FALSE),0)</f>
        <v>0</v>
      </c>
      <c r="IF116">
        <f>IFERROR(VLOOKUP(_xlfn.NUMBERVALUE(MID(AG116, SEARCH("!", AG116)+1, SEARCH("+", AG116)-SEARCH("!", AG116)-1)), Rankings!$A$2:$BK$161, 63, FALSE),0)</f>
        <v>0</v>
      </c>
      <c r="IG116">
        <f>IFERROR(VLOOKUP(_xlfn.NUMBERVALUE(MID(AH116, SEARCH("!", AH116)+1, SEARCH("+", AH116)-SEARCH("!", AH116)-1)), Rankings!$A$2:$BK$161, 63, FALSE),0)</f>
        <v>0</v>
      </c>
      <c r="IH116">
        <f>IFERROR(VLOOKUP(_xlfn.NUMBERVALUE(MID(AI116, SEARCH("!", AI116)+1, SEARCH("+", AI116)-SEARCH("!", AI116)-1)), Rankings!$A$2:$BK$161, 63, FALSE),0)</f>
        <v>0</v>
      </c>
      <c r="II116">
        <f>IFERROR(VLOOKUP(_xlfn.NUMBERVALUE(MID(AJ116, SEARCH("!", AJ116)+1, SEARCH("+", AJ116)-SEARCH("!", AJ116)-1)), Rankings!$A$2:$BK$161, 63, FALSE),0)</f>
        <v>0</v>
      </c>
      <c r="IJ116">
        <f>IFERROR(VLOOKUP(_xlfn.NUMBERVALUE(MID(AK116, SEARCH("!", AK116)+1, SEARCH("+", AK116)-SEARCH("!", AK116)-1)), Rankings!$A$2:$BK$161, 63, FALSE),0)</f>
        <v>0</v>
      </c>
      <c r="IK116">
        <f>IFERROR(VLOOKUP(_xlfn.NUMBERVALUE(MID(AL116, SEARCH("!", AL116)+1, SEARCH("+", AL116)-SEARCH("!", AL116)-1)), Rankings!$A$2:$BK$161, 63, FALSE),0)</f>
        <v>0</v>
      </c>
      <c r="IL116">
        <f>IFERROR(VLOOKUP(_xlfn.NUMBERVALUE(MID(AM116, SEARCH("!", AM116)+1, SEARCH("+", AM116)-SEARCH("!", AM116)-1)), Rankings!$A$2:$BK$161, 63, FALSE),0)</f>
        <v>0</v>
      </c>
      <c r="IM116">
        <f>IFERROR(VLOOKUP(_xlfn.NUMBERVALUE(MID(AN116, SEARCH("!", AN116)+1, SEARCH("+", AN116)-SEARCH("!", AN116)-1)), Rankings!$A$2:$BK$161, 63, FALSE),0)</f>
        <v>0</v>
      </c>
      <c r="IN116">
        <f>IFERROR(VLOOKUP(_xlfn.NUMBERVALUE(MID(AO116, SEARCH("!", AO116)+1, SEARCH("+", AO116)-SEARCH("!", AO116)-1)), Rankings!$A$2:$BK$161, 63, FALSE),0)</f>
        <v>0</v>
      </c>
      <c r="IO116">
        <f>IFERROR(VLOOKUP(_xlfn.NUMBERVALUE(MID(AP116, SEARCH("!", AP116)+1, SEARCH("+", AP116)-SEARCH("!", AP116)-1)), Rankings!$A$2:$BK$161, 63, FALSE),0)</f>
        <v>0</v>
      </c>
      <c r="IP116">
        <f>IFERROR(VLOOKUP(_xlfn.NUMBERVALUE(MID(AQ116, SEARCH("!", AQ116)+1, SEARCH("+", AQ116)-SEARCH("!", AQ116)-1)), Rankings!$A$2:$BK$161, 63, FALSE),0)</f>
        <v>0</v>
      </c>
      <c r="IQ116">
        <f>IFERROR(VLOOKUP(_xlfn.NUMBERVALUE(MID(AR116, SEARCH("!", AR116)+1, SEARCH("+", AR116)-SEARCH("!", AR116)-1)), Rankings!$A$2:$BK$161, 63, FALSE),0)</f>
        <v>0</v>
      </c>
      <c r="IR116">
        <f>IFERROR(VLOOKUP(_xlfn.NUMBERVALUE(MID(AS116, SEARCH("!", AS116)+1, SEARCH("+", AS116)-SEARCH("!", AS116)-1)), Rankings!$A$2:$BK$161, 63, FALSE),0)</f>
        <v>0</v>
      </c>
      <c r="IS116">
        <f>IFERROR(VLOOKUP(_xlfn.NUMBERVALUE(MID(AT116, SEARCH("!", AT116)+1, SEARCH("+", AT116)-SEARCH("!", AT116)-1)), Rankings!$A$2:$BK$161, 63, FALSE),0)</f>
        <v>0</v>
      </c>
      <c r="IT116">
        <f>IFERROR(VLOOKUP(_xlfn.NUMBERVALUE(MID(AU116, SEARCH("!", AU116)+1, SEARCH("+", AU116)-SEARCH("!", AU116)-1)), Rankings!$A$2:$BK$161, 63, FALSE),0)</f>
        <v>0</v>
      </c>
      <c r="IU116">
        <f>IFERROR(VLOOKUP(_xlfn.NUMBERVALUE(MID(AV116, SEARCH("!", AV116)+1, SEARCH("+", AV116)-SEARCH("!", AV116)-1)), Rankings!$A$2:$BK$161, 63, FALSE),0)</f>
        <v>0</v>
      </c>
      <c r="IV116">
        <f>IFERROR(VLOOKUP(_xlfn.NUMBERVALUE(MID(AW116, SEARCH("!", AW116)+1, SEARCH("+", AW116)-SEARCH("!", AW116)-1)), Rankings!$A$2:$BK$161, 63, FALSE),0)</f>
        <v>0</v>
      </c>
      <c r="IW116">
        <f>IFERROR(VLOOKUP(_xlfn.NUMBERVALUE(MID(AX116, SEARCH("!", AX116)+1, SEARCH("+", AX116)-SEARCH("!", AX116)-1)), Rankings!$A$2:$BK$161, 63, FALSE),0)</f>
        <v>0</v>
      </c>
      <c r="IX116">
        <f>IFERROR(VLOOKUP(_xlfn.NUMBERVALUE(MID(AY116, SEARCH("!", AY116)+1, SEARCH("+", AY116)-SEARCH("!", AY116)-1)), Rankings!$A$2:$BK$161, 63, FALSE),0)</f>
        <v>0</v>
      </c>
      <c r="IY116">
        <f>IFERROR(VLOOKUP(_xlfn.NUMBERVALUE(MID(AZ116, SEARCH("!", AZ116)+1, SEARCH("+", AZ116)-SEARCH("!", AZ116)-1)), Rankings!$A$2:$BK$161, 63, FALSE),0)</f>
        <v>0</v>
      </c>
      <c r="IZ116">
        <f>IFERROR(VLOOKUP(_xlfn.NUMBERVALUE(MID(BA116, SEARCH("!", BA116)+1, SEARCH("+", BA116)-SEARCH("!", BA116)-1)), Rankings!$A$2:$BK$161, 63, FALSE),0)</f>
        <v>0</v>
      </c>
      <c r="JA116">
        <f>IFERROR(VLOOKUP(_xlfn.NUMBERVALUE(MID(BB116, SEARCH("!", BB116)+1, SEARCH("+", BB116)-SEARCH("!", BB116)-1)), Rankings!$A$2:$BK$161, 63, FALSE),0)</f>
        <v>0</v>
      </c>
      <c r="JB116">
        <f>IFERROR(VLOOKUP(_xlfn.NUMBERVALUE(MID(BC116, SEARCH("!", BC116)+1, SEARCH("+", BC116)-SEARCH("!", BC116)-1)), Rankings!$A$2:$BK$161, 63, FALSE),0)</f>
        <v>0</v>
      </c>
      <c r="JC116">
        <f>IFERROR(VLOOKUP(_xlfn.NUMBERVALUE(MID(BD116, SEARCH("!", BD116)+1, SEARCH("+", BD116)-SEARCH("!", BD116)-1)), Rankings!$A$2:$BK$161, 63, FALSE),0)</f>
        <v>0</v>
      </c>
      <c r="JD116">
        <f>IFERROR(VLOOKUP(_xlfn.NUMBERVALUE(MID(BE116, SEARCH("!", BE116)+1, SEARCH("+", BE116)-SEARCH("!", BE116)-1)), Rankings!$A$2:$BK$161, 63, FALSE),0)</f>
        <v>0</v>
      </c>
      <c r="JE116">
        <f>IFERROR(VLOOKUP(_xlfn.NUMBERVALUE(MID(BF116, SEARCH("!", BF116)+1, SEARCH("+", BF116)-SEARCH("!", BF116)-1)), Rankings!$A$2:$BK$161, 63, FALSE),0)</f>
        <v>0</v>
      </c>
      <c r="JF116">
        <f>IFERROR(VLOOKUP(_xlfn.NUMBERVALUE(MID(BG116, SEARCH("!", BG116)+1, SEARCH("+", BG116)-SEARCH("!", BG116)-1)), Rankings!$A$2:$BK$161, 63, FALSE),0)</f>
        <v>0</v>
      </c>
      <c r="JG116">
        <f>IFERROR(VLOOKUP(_xlfn.NUMBERVALUE(MID(BH116, SEARCH("!", BH116)+1, SEARCH("+", BH116)-SEARCH("!", BH116)-1)), Rankings!$A$2:$BK$161, 63, FALSE),0)</f>
        <v>0</v>
      </c>
      <c r="JH116">
        <f>IFERROR(VLOOKUP(_xlfn.NUMBERVALUE(MID(BI116, SEARCH("!", BI116)+1, SEARCH("+", BI116)-SEARCH("!", BI116)-1)), Rankings!$A$2:$BK$161, 63, FALSE),0)</f>
        <v>0</v>
      </c>
      <c r="JI116">
        <f>IFERROR(VLOOKUP(_xlfn.NUMBERVALUE(MID(BJ116, SEARCH("!", BJ116)+1, SEARCH("+", BJ116)-SEARCH("!", BJ116)-1)), Rankings!$A$2:$BK$161, 63, FALSE),0)</f>
        <v>0</v>
      </c>
      <c r="JJ116">
        <f>IFERROR(VLOOKUP(_xlfn.NUMBERVALUE(MID(BK116, SEARCH("!", BK116)+1, SEARCH("+", BK116)-SEARCH("!", BK116)-1)), Rankings!$A$2:$BK$161, 63, FALSE),0)</f>
        <v>0</v>
      </c>
      <c r="JK116">
        <f>IFERROR(VLOOKUP(_xlfn.NUMBERVALUE(MID(BL116, SEARCH("!", BL116)+1, SEARCH("+", BL116)-SEARCH("!", BL116)-1)), Rankings!$A$2:$BK$161, 63, FALSE),0)</f>
        <v>0</v>
      </c>
      <c r="JL116">
        <f>IFERROR(VLOOKUP(_xlfn.NUMBERVALUE(MID(BM116, SEARCH("!", BM116)+1, SEARCH("+", BM116)-SEARCH("!", BM116)-1)), Rankings!$A$2:$BK$161, 63, FALSE),0)</f>
        <v>0</v>
      </c>
      <c r="JM116">
        <f>IFERROR(VLOOKUP(_xlfn.NUMBERVALUE(MID(BN116, SEARCH("!", BN116)+1, SEARCH("+", BN116)-SEARCH("!", BN116)-1)), Rankings!$A$2:$BK$161, 63, FALSE),0)</f>
        <v>0</v>
      </c>
      <c r="JN116">
        <f>IFERROR(VLOOKUP(_xlfn.NUMBERVALUE(MID(BO116, SEARCH("!", BO116)+1, SEARCH("+", BO116)-SEARCH("!", BO116)-1)), Rankings!$A$2:$BK$161, 63, FALSE),0)</f>
        <v>0</v>
      </c>
      <c r="JO116">
        <f>IFERROR(VLOOKUP(_xlfn.NUMBERVALUE(MID(BP116, SEARCH("!", BP116)+1, SEARCH("+", BP116)-SEARCH("!", BP116)-1)), Rankings!$A$2:$BK$161, 63, FALSE),0)</f>
        <v>0</v>
      </c>
      <c r="JP116">
        <f>IFERROR(VLOOKUP(_xlfn.NUMBERVALUE(MID(BQ116, SEARCH("!", BQ116)+1, SEARCH("+", BQ116)-SEARCH("!", BQ116)-1)), Rankings!$A$2:$BK$161, 63, FALSE),0)</f>
        <v>0</v>
      </c>
      <c r="JQ116">
        <f>IFERROR(VLOOKUP(_xlfn.NUMBERVALUE(MID(BR116, SEARCH("!", BR116)+1, SEARCH("+", BR116)-SEARCH("!", BR116)-1)), Rankings!$A$2:$BK$161, 63, FALSE),0)</f>
        <v>0</v>
      </c>
      <c r="JR116">
        <f>IFERROR(VLOOKUP(_xlfn.NUMBERVALUE(MID(BS116, SEARCH("!", BS116)+1, SEARCH("+", BS116)-SEARCH("!", BS116)-1)), Rankings!$A$2:$BK$161, 63, FALSE),0)</f>
        <v>0</v>
      </c>
      <c r="JS116">
        <f>IFERROR(VLOOKUP(_xlfn.NUMBERVALUE(MID(BT116, SEARCH("!", BT116)+1, SEARCH("+", BT116)-SEARCH("!", BT116)-1)), Rankings!$A$2:$BK$161, 63, FALSE),0)</f>
        <v>0</v>
      </c>
      <c r="JT116">
        <f>IFERROR(VLOOKUP(_xlfn.NUMBERVALUE(MID(BU116, SEARCH("!", BU116)+1, SEARCH("+", BU116)-SEARCH("!", BU116)-1)), Rankings!$A$2:$BK$161, 63, FALSE),0)</f>
        <v>0</v>
      </c>
      <c r="JU116">
        <f>IFERROR(VLOOKUP(_xlfn.NUMBERVALUE(MID(BV116, SEARCH("!", BV116)+1, SEARCH("+", BV116)-SEARCH("!", BV116)-1)), Rankings!$A$2:$BK$161, 63, FALSE),0)</f>
        <v>0</v>
      </c>
      <c r="JV116">
        <f>IFERROR(VLOOKUP(_xlfn.NUMBERVALUE(MID(BW116, SEARCH("!", BW116)+1, SEARCH("+", BW116)-SEARCH("!", BW116)-1)), Rankings!$A$2:$BK$161, 63, FALSE),0)</f>
        <v>0</v>
      </c>
      <c r="JW116">
        <f>IFERROR(VLOOKUP(_xlfn.NUMBERVALUE(MID(BX116, SEARCH("!", BX116)+1, SEARCH("+", BX116)-SEARCH("!", BX116)-1)), Rankings!$A$2:$BK$161, 63, FALSE),0)</f>
        <v>0</v>
      </c>
      <c r="JX116">
        <f>IFERROR(VLOOKUP(_xlfn.NUMBERVALUE(MID(BY116, SEARCH("!", BY116)+1, SEARCH("+", BY116)-SEARCH("!", BY116)-1)), Rankings!$A$2:$BK$161, 63, FALSE),0)</f>
        <v>0</v>
      </c>
      <c r="JY116">
        <f>IFERROR(VLOOKUP(_xlfn.NUMBERVALUE(MID(BZ116, SEARCH("!", BZ116)+1, SEARCH("+", BZ116)-SEARCH("!", BZ116)-1)), Rankings!$A$2:$BK$161, 63, FALSE),0)</f>
        <v>0</v>
      </c>
      <c r="JZ116">
        <f>IFERROR(VLOOKUP(_xlfn.NUMBERVALUE(MID(CA116, SEARCH("!", CA116)+1, SEARCH("+", CA116)-SEARCH("!", CA116)-1)), Rankings!$A$2:$BK$161, 63, FALSE),0)</f>
        <v>0</v>
      </c>
      <c r="KA116">
        <f>IFERROR(VLOOKUP(_xlfn.NUMBERVALUE(MID(CB116, SEARCH("!", CB116)+1, SEARCH("+", CB116)-SEARCH("!", CB116)-1)), Rankings!$A$2:$BK$161, 63, FALSE),0)</f>
        <v>0</v>
      </c>
      <c r="KB116">
        <f>IFERROR(VLOOKUP(_xlfn.NUMBERVALUE(MID(CC116, SEARCH("!", CC116)+1, SEARCH("+", CC116)-SEARCH("!", CC116)-1)), Rankings!$A$2:$BK$161, 63, FALSE),0)</f>
        <v>0</v>
      </c>
      <c r="KC116">
        <f>IFERROR(VLOOKUP(_xlfn.NUMBERVALUE(MID(CD116, SEARCH("!", CD116)+1, SEARCH("+", CD116)-SEARCH("!", CD116)-1)), Rankings!$A$2:$BK$161, 63, FALSE),0)</f>
        <v>0</v>
      </c>
      <c r="KD116">
        <f>IFERROR(VLOOKUP(_xlfn.NUMBERVALUE(MID(CE116, SEARCH("!", CE116)+1, SEARCH("+", CE116)-SEARCH("!", CE116)-1)), Rankings!$A$2:$BK$161, 63, FALSE),0)</f>
        <v>0</v>
      </c>
      <c r="KE116">
        <f>IFERROR(VLOOKUP(_xlfn.NUMBERVALUE(MID(CF116, SEARCH("!", CF116)+1, SEARCH("+", CF116)-SEARCH("!", CF116)-1)), Rankings!$A$2:$BK$161, 63, FALSE),0)</f>
        <v>0</v>
      </c>
      <c r="KF116">
        <f>IFERROR(VLOOKUP(_xlfn.NUMBERVALUE(MID(CG116, SEARCH("!", CG116)+1, SEARCH("+", CG116)-SEARCH("!", CG116)-1)), Rankings!$A$2:$BK$161, 63, FALSE),0)</f>
        <v>0</v>
      </c>
      <c r="KG116">
        <f>IFERROR(VLOOKUP(_xlfn.NUMBERVALUE(MID(CH116, SEARCH("!", CH116)+1, SEARCH("+", CH116)-SEARCH("!", CH116)-1)), Rankings!$A$2:$BK$161, 63, FALSE),0)</f>
        <v>0</v>
      </c>
      <c r="KH116">
        <f>IFERROR(VLOOKUP(_xlfn.NUMBERVALUE(MID(CI116, SEARCH("!", CI116)+1, SEARCH("+", CI116)-SEARCH("!", CI116)-1)), Rankings!$A$2:$BK$161, 63, FALSE),0)</f>
        <v>0</v>
      </c>
      <c r="KI116">
        <f>IFERROR(VLOOKUP(_xlfn.NUMBERVALUE(MID(CJ116, SEARCH("!", CJ116)+1, SEARCH("+", CJ116)-SEARCH("!", CJ116)-1)), Rankings!$A$2:$BK$161, 63, FALSE),0)</f>
        <v>0</v>
      </c>
      <c r="KJ116">
        <f>IFERROR(VLOOKUP(_xlfn.NUMBERVALUE(MID(CK116, SEARCH("!", CK116)+1, SEARCH("+", CK116)-SEARCH("!", CK116)-1)), Rankings!$A$2:$BK$161, 63, FALSE),0)</f>
        <v>0</v>
      </c>
      <c r="KK116">
        <f>IFERROR(VLOOKUP(_xlfn.NUMBERVALUE(MID(CL116, SEARCH("!", CL116)+1, SEARCH("+", CL116)-SEARCH("!", CL116)-1)), Rankings!$A$2:$BK$161, 63, FALSE),0)</f>
        <v>0</v>
      </c>
      <c r="KL116">
        <f>IFERROR(VLOOKUP(_xlfn.NUMBERVALUE(MID(CM116, SEARCH("!", CM116)+1, SEARCH("+", CM116)-SEARCH("!", CM116)-1)), Rankings!$A$2:$BK$161, 63, FALSE),0)</f>
        <v>0</v>
      </c>
      <c r="KM116">
        <f>IFERROR(VLOOKUP(_xlfn.NUMBERVALUE(MID(CN116, SEARCH("!", CN116)+1, SEARCH("+", CN116)-SEARCH("!", CN116)-1)), Rankings!$A$2:$BK$161, 63, FALSE),0)</f>
        <v>0</v>
      </c>
      <c r="KN116">
        <f>IFERROR(VLOOKUP(_xlfn.NUMBERVALUE(MID(CO116, SEARCH("!", CO116)+1, SEARCH("+", CO116)-SEARCH("!", CO116)-1)), Rankings!$A$2:$BK$161, 63, FALSE),0)</f>
        <v>0</v>
      </c>
      <c r="KO116">
        <f>IFERROR(VLOOKUP(_xlfn.NUMBERVALUE(MID(CP116, SEARCH("!", CP116)+1, SEARCH("+", CP116)-SEARCH("!", CP116)-1)), Rankings!$A$2:$BK$161, 63, FALSE),0)</f>
        <v>0</v>
      </c>
      <c r="KP116">
        <f>IFERROR(VLOOKUP(_xlfn.NUMBERVALUE(MID(CQ116, SEARCH("!", CQ116)+1, SEARCH("+", CQ116)-SEARCH("!", CQ116)-1)), Rankings!$A$2:$BK$161, 63, FALSE),0)</f>
        <v>0</v>
      </c>
      <c r="KQ116">
        <f>IFERROR(VLOOKUP(_xlfn.NUMBERVALUE(MID(CR116, SEARCH("!", CR116)+1, SEARCH("+", CR116)-SEARCH("!", CR116)-1)), Rankings!$A$2:$BK$161, 63, FALSE),0)</f>
        <v>0</v>
      </c>
      <c r="KS116" s="4">
        <f t="shared" si="2867"/>
        <v>132</v>
      </c>
      <c r="KT116" s="4">
        <f t="shared" si="2868"/>
        <v>53</v>
      </c>
      <c r="KU116" s="4">
        <f t="shared" si="2869"/>
        <v>40</v>
      </c>
      <c r="KV116" s="4">
        <f t="shared" si="2870"/>
        <v>0</v>
      </c>
      <c r="KY116" s="4">
        <f t="shared" si="2871"/>
        <v>225</v>
      </c>
      <c r="KZ116" s="4"/>
      <c r="LB116">
        <f t="shared" si="2872"/>
        <v>32</v>
      </c>
      <c r="LC116">
        <f t="shared" si="2873"/>
        <v>22</v>
      </c>
      <c r="LD116">
        <f t="shared" si="2874"/>
        <v>20</v>
      </c>
      <c r="LE116">
        <f t="shared" si="2875"/>
        <v>21</v>
      </c>
      <c r="LF116">
        <f t="shared" si="2876"/>
        <v>19</v>
      </c>
      <c r="LG116">
        <f t="shared" si="2877"/>
        <v>46</v>
      </c>
      <c r="LH116">
        <f t="shared" si="2878"/>
        <v>26</v>
      </c>
      <c r="LI116">
        <f t="shared" si="2879"/>
        <v>27</v>
      </c>
      <c r="LJ116">
        <f t="shared" si="2880"/>
        <v>12</v>
      </c>
      <c r="LK116">
        <f t="shared" si="2881"/>
        <v>0</v>
      </c>
      <c r="LL116">
        <f t="shared" si="2882"/>
        <v>0</v>
      </c>
      <c r="LM116">
        <f t="shared" si="2883"/>
        <v>0</v>
      </c>
      <c r="LN116">
        <f t="shared" si="2884"/>
        <v>0</v>
      </c>
      <c r="LO116">
        <f t="shared" si="2885"/>
        <v>0</v>
      </c>
      <c r="LP116">
        <f t="shared" si="2886"/>
        <v>0</v>
      </c>
      <c r="LQ116">
        <f t="shared" si="2887"/>
        <v>0</v>
      </c>
      <c r="LR116">
        <f t="shared" si="2888"/>
        <v>0</v>
      </c>
      <c r="LS116">
        <f t="shared" si="2889"/>
        <v>0</v>
      </c>
      <c r="LT116">
        <f t="shared" si="2890"/>
        <v>0</v>
      </c>
      <c r="LU116">
        <f t="shared" si="2891"/>
        <v>0</v>
      </c>
      <c r="LV116">
        <f t="shared" si="2892"/>
        <v>0</v>
      </c>
      <c r="LW116">
        <f t="shared" si="2893"/>
        <v>0</v>
      </c>
      <c r="LX116">
        <f t="shared" si="2894"/>
        <v>0</v>
      </c>
      <c r="LY116">
        <f t="shared" si="2895"/>
        <v>0</v>
      </c>
      <c r="LZ116">
        <f t="shared" si="2896"/>
        <v>0</v>
      </c>
      <c r="MA116">
        <f t="shared" si="2897"/>
        <v>0</v>
      </c>
      <c r="MB116">
        <f t="shared" si="2898"/>
        <v>0</v>
      </c>
      <c r="MC116">
        <f t="shared" si="2899"/>
        <v>0</v>
      </c>
      <c r="MD116">
        <f t="shared" si="2900"/>
        <v>0</v>
      </c>
      <c r="ME116">
        <f t="shared" si="2901"/>
        <v>0</v>
      </c>
      <c r="MF116">
        <f t="shared" si="2902"/>
        <v>0</v>
      </c>
      <c r="MG116">
        <f t="shared" si="2903"/>
        <v>0</v>
      </c>
      <c r="MH116">
        <f t="shared" si="2904"/>
        <v>0</v>
      </c>
      <c r="MI116">
        <f t="shared" si="2905"/>
        <v>0</v>
      </c>
      <c r="MJ116">
        <f t="shared" si="2906"/>
        <v>0</v>
      </c>
      <c r="MK116">
        <f t="shared" si="2907"/>
        <v>0</v>
      </c>
      <c r="ML116">
        <f t="shared" si="2908"/>
        <v>0</v>
      </c>
      <c r="MM116">
        <f t="shared" si="2909"/>
        <v>0</v>
      </c>
      <c r="MN116">
        <f t="shared" si="2910"/>
        <v>0</v>
      </c>
      <c r="MO116">
        <f t="shared" si="2911"/>
        <v>0</v>
      </c>
      <c r="MP116">
        <f t="shared" si="2912"/>
        <v>0</v>
      </c>
      <c r="MQ116">
        <f t="shared" si="2913"/>
        <v>0</v>
      </c>
      <c r="MR116">
        <f t="shared" si="2914"/>
        <v>0</v>
      </c>
      <c r="MS116">
        <f t="shared" si="2915"/>
        <v>0</v>
      </c>
      <c r="MT116">
        <f t="shared" si="2916"/>
        <v>0</v>
      </c>
      <c r="MU116">
        <f t="shared" si="2917"/>
        <v>0</v>
      </c>
      <c r="MV116">
        <f t="shared" si="2918"/>
        <v>0</v>
      </c>
      <c r="MW116">
        <f t="shared" si="2919"/>
        <v>0</v>
      </c>
      <c r="MX116">
        <f t="shared" si="2920"/>
        <v>0</v>
      </c>
      <c r="MY116">
        <f t="shared" si="2921"/>
        <v>0</v>
      </c>
      <c r="MZ116">
        <f t="shared" si="2922"/>
        <v>0</v>
      </c>
      <c r="NA116">
        <f t="shared" si="2923"/>
        <v>0</v>
      </c>
      <c r="NB116">
        <f t="shared" si="2924"/>
        <v>0</v>
      </c>
      <c r="NC116">
        <f t="shared" si="2925"/>
        <v>0</v>
      </c>
      <c r="ND116">
        <f t="shared" si="2926"/>
        <v>0</v>
      </c>
      <c r="NE116">
        <f t="shared" si="2927"/>
        <v>0</v>
      </c>
      <c r="NF116">
        <f t="shared" si="2928"/>
        <v>0</v>
      </c>
      <c r="NG116">
        <f t="shared" si="2929"/>
        <v>0</v>
      </c>
      <c r="NH116">
        <f t="shared" si="2930"/>
        <v>0</v>
      </c>
      <c r="NI116">
        <f t="shared" si="2931"/>
        <v>0</v>
      </c>
      <c r="NJ116">
        <f t="shared" si="2932"/>
        <v>0</v>
      </c>
      <c r="NK116">
        <f t="shared" si="2933"/>
        <v>0</v>
      </c>
      <c r="NL116">
        <f t="shared" si="2934"/>
        <v>0</v>
      </c>
      <c r="NM116">
        <f t="shared" si="2935"/>
        <v>0</v>
      </c>
      <c r="NN116">
        <f t="shared" si="2936"/>
        <v>0</v>
      </c>
      <c r="NO116">
        <f t="shared" si="2937"/>
        <v>0</v>
      </c>
      <c r="NP116">
        <f t="shared" si="2938"/>
        <v>0</v>
      </c>
      <c r="NQ116">
        <f t="shared" si="2939"/>
        <v>0</v>
      </c>
      <c r="NR116">
        <f t="shared" si="2940"/>
        <v>0</v>
      </c>
      <c r="NS116">
        <f t="shared" si="2941"/>
        <v>0</v>
      </c>
      <c r="NT116">
        <f t="shared" si="2942"/>
        <v>0</v>
      </c>
      <c r="NU116">
        <f t="shared" si="2943"/>
        <v>0</v>
      </c>
      <c r="NV116">
        <f t="shared" si="2944"/>
        <v>0</v>
      </c>
      <c r="NW116">
        <f t="shared" si="2945"/>
        <v>0</v>
      </c>
      <c r="NX116">
        <f t="shared" si="2946"/>
        <v>0</v>
      </c>
      <c r="NY116">
        <f t="shared" si="2947"/>
        <v>0</v>
      </c>
      <c r="NZ116">
        <f t="shared" si="2948"/>
        <v>0</v>
      </c>
      <c r="OA116">
        <f t="shared" si="2949"/>
        <v>0</v>
      </c>
      <c r="OB116">
        <f t="shared" si="2950"/>
        <v>0</v>
      </c>
      <c r="OC116">
        <f t="shared" si="2951"/>
        <v>0</v>
      </c>
      <c r="OD116">
        <f t="shared" si="2952"/>
        <v>0</v>
      </c>
      <c r="OE116">
        <f t="shared" si="2953"/>
        <v>0</v>
      </c>
      <c r="OF116">
        <f t="shared" si="2954"/>
        <v>0</v>
      </c>
      <c r="OG116">
        <f t="shared" si="2955"/>
        <v>0</v>
      </c>
      <c r="OH116">
        <f t="shared" si="2956"/>
        <v>0</v>
      </c>
      <c r="OJ116" s="4">
        <f t="shared" si="2957"/>
        <v>169</v>
      </c>
      <c r="OK116" s="4">
        <f t="shared" si="2958"/>
        <v>78</v>
      </c>
      <c r="OL116" s="4">
        <f t="shared" si="2959"/>
        <v>145</v>
      </c>
      <c r="OM116" s="4">
        <f t="shared" si="2960"/>
        <v>0</v>
      </c>
      <c r="OP116" s="4">
        <f t="shared" si="2961"/>
        <v>392</v>
      </c>
      <c r="OQ116" s="4"/>
      <c r="OS116">
        <f t="shared" si="2962"/>
        <v>33</v>
      </c>
      <c r="OT116">
        <f t="shared" si="2963"/>
        <v>37</v>
      </c>
      <c r="OU116">
        <f t="shared" si="2964"/>
        <v>19</v>
      </c>
      <c r="OV116">
        <f t="shared" si="2965"/>
        <v>57</v>
      </c>
      <c r="OW116">
        <f t="shared" si="2966"/>
        <v>88</v>
      </c>
      <c r="OX116">
        <f t="shared" si="2967"/>
        <v>31</v>
      </c>
      <c r="OY116">
        <f t="shared" si="2968"/>
        <v>24</v>
      </c>
      <c r="OZ116">
        <f t="shared" si="2969"/>
        <v>54</v>
      </c>
      <c r="PA116">
        <f t="shared" si="2970"/>
        <v>49</v>
      </c>
      <c r="PB116">
        <f t="shared" si="2971"/>
        <v>0</v>
      </c>
      <c r="PC116">
        <f t="shared" si="2972"/>
        <v>0</v>
      </c>
      <c r="PD116">
        <f t="shared" si="2973"/>
        <v>0</v>
      </c>
      <c r="PE116">
        <f t="shared" si="2974"/>
        <v>0</v>
      </c>
      <c r="PF116">
        <f t="shared" si="2975"/>
        <v>0</v>
      </c>
      <c r="PG116">
        <f t="shared" si="2976"/>
        <v>0</v>
      </c>
      <c r="PH116">
        <f t="shared" si="2977"/>
        <v>0</v>
      </c>
      <c r="PI116">
        <f t="shared" si="2978"/>
        <v>0</v>
      </c>
      <c r="PJ116">
        <f t="shared" si="2979"/>
        <v>0</v>
      </c>
      <c r="PK116">
        <f t="shared" si="2980"/>
        <v>0</v>
      </c>
      <c r="PL116">
        <f t="shared" si="2981"/>
        <v>0</v>
      </c>
      <c r="PM116">
        <f t="shared" si="2982"/>
        <v>0</v>
      </c>
      <c r="PN116">
        <f t="shared" si="2983"/>
        <v>0</v>
      </c>
      <c r="PO116">
        <f t="shared" si="2984"/>
        <v>0</v>
      </c>
      <c r="PP116">
        <f t="shared" si="2985"/>
        <v>0</v>
      </c>
      <c r="PQ116">
        <f t="shared" si="2986"/>
        <v>0</v>
      </c>
      <c r="PR116">
        <f t="shared" si="2987"/>
        <v>0</v>
      </c>
      <c r="PS116">
        <f t="shared" si="2988"/>
        <v>0</v>
      </c>
      <c r="PT116">
        <f t="shared" si="2989"/>
        <v>0</v>
      </c>
      <c r="PU116">
        <f t="shared" si="2990"/>
        <v>0</v>
      </c>
      <c r="PV116">
        <f t="shared" si="2991"/>
        <v>0</v>
      </c>
      <c r="PW116">
        <f t="shared" si="2992"/>
        <v>0</v>
      </c>
      <c r="PX116">
        <f t="shared" si="2993"/>
        <v>0</v>
      </c>
      <c r="PY116">
        <f t="shared" si="2994"/>
        <v>0</v>
      </c>
      <c r="PZ116">
        <f t="shared" si="2995"/>
        <v>0</v>
      </c>
      <c r="QA116">
        <f t="shared" si="2996"/>
        <v>0</v>
      </c>
      <c r="QB116">
        <f t="shared" si="2997"/>
        <v>0</v>
      </c>
      <c r="QC116">
        <f t="shared" si="2998"/>
        <v>0</v>
      </c>
      <c r="QD116">
        <f t="shared" si="2999"/>
        <v>0</v>
      </c>
      <c r="QE116">
        <f t="shared" si="3000"/>
        <v>0</v>
      </c>
      <c r="QF116">
        <f t="shared" si="3001"/>
        <v>0</v>
      </c>
      <c r="QG116">
        <f t="shared" si="3002"/>
        <v>0</v>
      </c>
      <c r="QH116">
        <f t="shared" si="3003"/>
        <v>0</v>
      </c>
      <c r="QI116">
        <f t="shared" si="3004"/>
        <v>0</v>
      </c>
      <c r="QJ116">
        <f t="shared" si="3005"/>
        <v>0</v>
      </c>
      <c r="QK116">
        <f t="shared" si="3006"/>
        <v>0</v>
      </c>
      <c r="QL116">
        <f t="shared" si="3007"/>
        <v>0</v>
      </c>
      <c r="QM116">
        <f t="shared" si="3008"/>
        <v>0</v>
      </c>
      <c r="QN116">
        <f t="shared" si="3009"/>
        <v>0</v>
      </c>
      <c r="QO116">
        <f t="shared" si="3010"/>
        <v>0</v>
      </c>
      <c r="QP116">
        <f t="shared" si="3011"/>
        <v>0</v>
      </c>
      <c r="QQ116">
        <f t="shared" si="3012"/>
        <v>0</v>
      </c>
      <c r="QR116">
        <f t="shared" si="3013"/>
        <v>0</v>
      </c>
      <c r="QS116">
        <f t="shared" si="3014"/>
        <v>0</v>
      </c>
      <c r="QT116">
        <f t="shared" si="3015"/>
        <v>0</v>
      </c>
      <c r="QU116">
        <f t="shared" si="3016"/>
        <v>0</v>
      </c>
      <c r="QV116">
        <f t="shared" si="3017"/>
        <v>0</v>
      </c>
      <c r="QW116">
        <f t="shared" si="3018"/>
        <v>0</v>
      </c>
      <c r="QX116">
        <f t="shared" si="3019"/>
        <v>0</v>
      </c>
      <c r="QY116">
        <f t="shared" si="3020"/>
        <v>0</v>
      </c>
      <c r="QZ116">
        <f t="shared" si="3021"/>
        <v>0</v>
      </c>
      <c r="RA116">
        <f t="shared" si="3022"/>
        <v>0</v>
      </c>
      <c r="RB116">
        <f t="shared" si="3023"/>
        <v>0</v>
      </c>
      <c r="RC116">
        <f t="shared" si="3024"/>
        <v>0</v>
      </c>
      <c r="RD116">
        <f t="shared" si="3025"/>
        <v>0</v>
      </c>
      <c r="RE116">
        <f t="shared" si="3026"/>
        <v>0</v>
      </c>
      <c r="RF116">
        <f t="shared" si="3027"/>
        <v>0</v>
      </c>
      <c r="RG116">
        <f t="shared" si="3028"/>
        <v>0</v>
      </c>
      <c r="RH116">
        <f t="shared" si="3029"/>
        <v>0</v>
      </c>
      <c r="RI116">
        <f t="shared" si="3030"/>
        <v>0</v>
      </c>
      <c r="RJ116">
        <f t="shared" si="3031"/>
        <v>0</v>
      </c>
      <c r="RK116">
        <f t="shared" si="3032"/>
        <v>0</v>
      </c>
      <c r="RL116">
        <f t="shared" si="3033"/>
        <v>0</v>
      </c>
      <c r="RM116">
        <f t="shared" si="3034"/>
        <v>0</v>
      </c>
      <c r="RN116">
        <f t="shared" si="3035"/>
        <v>0</v>
      </c>
      <c r="RO116">
        <f t="shared" si="3036"/>
        <v>0</v>
      </c>
      <c r="RP116">
        <f t="shared" si="3037"/>
        <v>0</v>
      </c>
      <c r="RQ116">
        <f t="shared" si="3038"/>
        <v>0</v>
      </c>
      <c r="RR116">
        <f t="shared" si="3039"/>
        <v>0</v>
      </c>
      <c r="RS116">
        <f t="shared" si="3040"/>
        <v>0</v>
      </c>
      <c r="RT116">
        <f t="shared" si="3041"/>
        <v>0</v>
      </c>
      <c r="RU116">
        <f t="shared" si="3042"/>
        <v>0</v>
      </c>
      <c r="RV116">
        <f t="shared" si="3043"/>
        <v>0</v>
      </c>
      <c r="RW116">
        <f t="shared" si="3044"/>
        <v>0</v>
      </c>
      <c r="RX116">
        <f t="shared" si="3045"/>
        <v>0</v>
      </c>
      <c r="RY116">
        <f t="shared" si="3046"/>
        <v>0</v>
      </c>
      <c r="SA116" s="4">
        <f t="shared" si="3047"/>
        <v>17.09</v>
      </c>
      <c r="SB116" s="4">
        <f t="shared" si="3048"/>
        <v>6.13</v>
      </c>
      <c r="SC116" s="4">
        <f t="shared" si="3049"/>
        <v>5.91</v>
      </c>
      <c r="SD116" s="4">
        <f t="shared" si="3050"/>
        <v>0</v>
      </c>
      <c r="SF116" s="4">
        <f t="shared" si="3051"/>
        <v>29.13</v>
      </c>
      <c r="SI116">
        <f t="shared" si="3052"/>
        <v>2.73</v>
      </c>
      <c r="SJ116">
        <f t="shared" si="3053"/>
        <v>2.5</v>
      </c>
      <c r="SK116">
        <f t="shared" si="3054"/>
        <v>2.57</v>
      </c>
      <c r="SL116">
        <f t="shared" si="3055"/>
        <v>2.11</v>
      </c>
      <c r="SM116">
        <f t="shared" si="3056"/>
        <v>3.8</v>
      </c>
      <c r="SN116">
        <f t="shared" si="3057"/>
        <v>5.29</v>
      </c>
      <c r="SO116">
        <f t="shared" si="3058"/>
        <v>3</v>
      </c>
      <c r="SP116">
        <f t="shared" si="3059"/>
        <v>3.13</v>
      </c>
      <c r="SQ116">
        <f t="shared" si="3060"/>
        <v>4</v>
      </c>
      <c r="SR116" t="str">
        <f t="shared" si="3061"/>
        <v>0</v>
      </c>
      <c r="SS116" t="str">
        <f t="shared" si="3062"/>
        <v>0</v>
      </c>
      <c r="ST116" t="str">
        <f t="shared" si="3063"/>
        <v>0</v>
      </c>
      <c r="SU116" t="str">
        <f t="shared" si="3064"/>
        <v>0</v>
      </c>
      <c r="SV116" t="str">
        <f t="shared" si="3065"/>
        <v>0</v>
      </c>
      <c r="SW116" t="str">
        <f t="shared" si="3066"/>
        <v>0</v>
      </c>
      <c r="SX116" t="str">
        <f t="shared" si="3067"/>
        <v>0</v>
      </c>
      <c r="SY116" t="str">
        <f t="shared" si="3068"/>
        <v>0</v>
      </c>
      <c r="SZ116" t="str">
        <f t="shared" si="3069"/>
        <v>0</v>
      </c>
      <c r="TA116" t="str">
        <f t="shared" si="3070"/>
        <v>0</v>
      </c>
      <c r="TB116" t="str">
        <f t="shared" si="3071"/>
        <v>0</v>
      </c>
      <c r="TC116" t="str">
        <f t="shared" si="3072"/>
        <v>0</v>
      </c>
      <c r="TD116" t="str">
        <f t="shared" si="3073"/>
        <v>0</v>
      </c>
      <c r="TE116" t="str">
        <f t="shared" si="3074"/>
        <v>0</v>
      </c>
      <c r="TF116" t="str">
        <f t="shared" si="3075"/>
        <v>0</v>
      </c>
      <c r="TG116" t="str">
        <f t="shared" si="3076"/>
        <v>0</v>
      </c>
      <c r="TH116" t="str">
        <f t="shared" si="3077"/>
        <v>0</v>
      </c>
      <c r="TI116" t="str">
        <f t="shared" si="3078"/>
        <v>0</v>
      </c>
      <c r="TJ116" t="str">
        <f t="shared" si="3079"/>
        <v>0</v>
      </c>
      <c r="TK116" t="str">
        <f t="shared" si="3080"/>
        <v>0</v>
      </c>
      <c r="TL116" t="str">
        <f t="shared" si="3081"/>
        <v>0</v>
      </c>
      <c r="TM116" t="str">
        <f t="shared" si="3082"/>
        <v>0</v>
      </c>
      <c r="TN116" t="str">
        <f t="shared" si="3083"/>
        <v>0</v>
      </c>
      <c r="TO116" t="str">
        <f t="shared" si="3084"/>
        <v>0</v>
      </c>
      <c r="TP116" t="str">
        <f t="shared" si="3085"/>
        <v>0</v>
      </c>
      <c r="TQ116" t="str">
        <f t="shared" si="3086"/>
        <v>0</v>
      </c>
      <c r="TR116" t="str">
        <f t="shared" si="3087"/>
        <v>0</v>
      </c>
      <c r="TS116" t="str">
        <f t="shared" si="3088"/>
        <v>0</v>
      </c>
      <c r="TT116" t="str">
        <f t="shared" si="3089"/>
        <v>0</v>
      </c>
      <c r="TU116" t="str">
        <f t="shared" si="3090"/>
        <v>0</v>
      </c>
      <c r="TV116" t="str">
        <f t="shared" si="3091"/>
        <v>0</v>
      </c>
      <c r="TW116" t="str">
        <f t="shared" si="3092"/>
        <v>0</v>
      </c>
      <c r="TX116" t="str">
        <f t="shared" si="3093"/>
        <v>0</v>
      </c>
      <c r="TY116" t="str">
        <f t="shared" si="3094"/>
        <v>0</v>
      </c>
      <c r="TZ116" t="str">
        <f t="shared" si="3095"/>
        <v>0</v>
      </c>
      <c r="UA116" t="str">
        <f t="shared" si="3096"/>
        <v>0</v>
      </c>
      <c r="UB116" t="str">
        <f t="shared" si="3097"/>
        <v>0</v>
      </c>
      <c r="UC116" t="str">
        <f t="shared" si="3098"/>
        <v>0</v>
      </c>
      <c r="UD116" t="str">
        <f t="shared" si="3099"/>
        <v>0</v>
      </c>
      <c r="UE116" t="str">
        <f t="shared" si="3100"/>
        <v>0</v>
      </c>
      <c r="UF116" t="str">
        <f t="shared" si="3101"/>
        <v>0</v>
      </c>
      <c r="UG116" t="str">
        <f t="shared" si="3102"/>
        <v>0</v>
      </c>
      <c r="UH116" t="str">
        <f t="shared" si="3103"/>
        <v>0</v>
      </c>
      <c r="UI116" t="str">
        <f t="shared" si="3104"/>
        <v>0</v>
      </c>
      <c r="UJ116" t="str">
        <f t="shared" si="3105"/>
        <v>0</v>
      </c>
      <c r="UK116" t="str">
        <f t="shared" si="3106"/>
        <v>0</v>
      </c>
      <c r="UL116" t="str">
        <f t="shared" si="3107"/>
        <v>0</v>
      </c>
      <c r="UM116" t="str">
        <f t="shared" si="3108"/>
        <v>0</v>
      </c>
      <c r="UN116" t="str">
        <f t="shared" si="3109"/>
        <v>0</v>
      </c>
      <c r="UO116" t="str">
        <f t="shared" si="3110"/>
        <v>0</v>
      </c>
      <c r="UP116" t="str">
        <f t="shared" si="3111"/>
        <v>0</v>
      </c>
      <c r="UQ116" t="str">
        <f t="shared" si="3112"/>
        <v>0</v>
      </c>
      <c r="UR116" t="str">
        <f t="shared" si="3113"/>
        <v>0</v>
      </c>
      <c r="US116" t="str">
        <f t="shared" si="3114"/>
        <v>0</v>
      </c>
      <c r="UT116" t="str">
        <f t="shared" si="3115"/>
        <v>0</v>
      </c>
      <c r="UU116" t="str">
        <f t="shared" si="3116"/>
        <v>0</v>
      </c>
      <c r="UV116" t="str">
        <f t="shared" si="3117"/>
        <v>0</v>
      </c>
      <c r="UW116" t="str">
        <f t="shared" si="3118"/>
        <v>0</v>
      </c>
      <c r="UX116" t="str">
        <f t="shared" si="3119"/>
        <v>0</v>
      </c>
      <c r="UY116" t="str">
        <f t="shared" si="3120"/>
        <v>0</v>
      </c>
      <c r="UZ116" t="str">
        <f t="shared" si="3121"/>
        <v>0</v>
      </c>
      <c r="VA116" t="str">
        <f t="shared" si="3122"/>
        <v>0</v>
      </c>
      <c r="VB116" t="str">
        <f t="shared" si="3123"/>
        <v>0</v>
      </c>
      <c r="VC116" t="str">
        <f t="shared" si="3124"/>
        <v>0</v>
      </c>
      <c r="VD116" t="str">
        <f t="shared" si="3125"/>
        <v>0</v>
      </c>
      <c r="VE116" t="str">
        <f t="shared" si="3126"/>
        <v>0</v>
      </c>
      <c r="VF116" t="str">
        <f t="shared" si="3127"/>
        <v>0</v>
      </c>
      <c r="VG116" t="str">
        <f t="shared" si="3128"/>
        <v>0</v>
      </c>
      <c r="VH116" t="str">
        <f t="shared" si="3129"/>
        <v>0</v>
      </c>
      <c r="VI116" t="str">
        <f t="shared" si="3130"/>
        <v>0</v>
      </c>
      <c r="VJ116" t="str">
        <f t="shared" si="3131"/>
        <v>0</v>
      </c>
      <c r="VK116" t="str">
        <f t="shared" si="3132"/>
        <v>0</v>
      </c>
      <c r="VL116" t="str">
        <f t="shared" si="3133"/>
        <v>0</v>
      </c>
      <c r="VM116" t="str">
        <f t="shared" si="3134"/>
        <v>0</v>
      </c>
      <c r="VN116" t="str">
        <f t="shared" si="3135"/>
        <v>0</v>
      </c>
      <c r="VO116" t="str">
        <f t="shared" si="3136"/>
        <v>0</v>
      </c>
      <c r="VQ116" s="4">
        <f t="shared" si="3137"/>
        <v>-20.72</v>
      </c>
      <c r="VR116" s="4">
        <f t="shared" si="3138"/>
        <v>-8.42</v>
      </c>
      <c r="VS116" s="4">
        <f t="shared" si="3139"/>
        <v>-21.88</v>
      </c>
      <c r="VT116" s="4">
        <f t="shared" si="3140"/>
        <v>0</v>
      </c>
      <c r="VV116" s="4">
        <f t="shared" si="3141"/>
        <v>-51.019999999999996</v>
      </c>
      <c r="VY116">
        <f t="shared" si="3142"/>
        <v>-7.56</v>
      </c>
      <c r="VZ116">
        <f t="shared" si="3143"/>
        <v>-10.17</v>
      </c>
      <c r="WA116">
        <f t="shared" si="3144"/>
        <v>-1.19</v>
      </c>
      <c r="WB116">
        <f t="shared" si="3145"/>
        <v>-13.03</v>
      </c>
      <c r="WC116">
        <f t="shared" si="3146"/>
        <v>-8.85</v>
      </c>
      <c r="WD116">
        <f t="shared" si="3147"/>
        <v>5.12</v>
      </c>
      <c r="WE116">
        <f t="shared" si="3148"/>
        <v>-8.56</v>
      </c>
      <c r="WF116">
        <f t="shared" si="3149"/>
        <v>0.14000000000000001</v>
      </c>
      <c r="WG116">
        <f t="shared" si="3150"/>
        <v>-6.92</v>
      </c>
      <c r="WH116">
        <f t="shared" si="3151"/>
        <v>0</v>
      </c>
      <c r="WI116">
        <f t="shared" si="3152"/>
        <v>0</v>
      </c>
      <c r="WJ116">
        <f t="shared" si="3153"/>
        <v>0</v>
      </c>
      <c r="WK116">
        <f t="shared" si="3154"/>
        <v>0</v>
      </c>
      <c r="WL116">
        <f t="shared" si="3155"/>
        <v>0</v>
      </c>
      <c r="WM116">
        <f t="shared" si="3156"/>
        <v>0</v>
      </c>
      <c r="WN116">
        <f t="shared" si="3157"/>
        <v>0</v>
      </c>
      <c r="WO116">
        <f t="shared" si="3158"/>
        <v>0</v>
      </c>
      <c r="WP116">
        <f t="shared" si="3159"/>
        <v>0</v>
      </c>
      <c r="WQ116">
        <f t="shared" si="3160"/>
        <v>0</v>
      </c>
      <c r="WR116">
        <f t="shared" si="3161"/>
        <v>0</v>
      </c>
      <c r="WS116">
        <f t="shared" si="3162"/>
        <v>0</v>
      </c>
      <c r="WT116">
        <f t="shared" si="3163"/>
        <v>0</v>
      </c>
      <c r="WU116">
        <f t="shared" si="3164"/>
        <v>0</v>
      </c>
      <c r="WV116">
        <f t="shared" si="3165"/>
        <v>0</v>
      </c>
      <c r="WW116">
        <f t="shared" si="3166"/>
        <v>0</v>
      </c>
      <c r="WX116">
        <f t="shared" si="3167"/>
        <v>0</v>
      </c>
      <c r="WY116">
        <f t="shared" si="3168"/>
        <v>0</v>
      </c>
      <c r="WZ116">
        <f t="shared" si="3169"/>
        <v>0</v>
      </c>
      <c r="XA116">
        <f t="shared" si="3170"/>
        <v>0</v>
      </c>
      <c r="XB116">
        <f t="shared" si="3171"/>
        <v>0</v>
      </c>
      <c r="XC116">
        <f t="shared" si="3172"/>
        <v>0</v>
      </c>
      <c r="XD116">
        <f t="shared" si="3173"/>
        <v>0</v>
      </c>
      <c r="XE116">
        <f t="shared" si="3174"/>
        <v>0</v>
      </c>
      <c r="XF116">
        <f t="shared" si="3175"/>
        <v>0</v>
      </c>
      <c r="XG116">
        <f t="shared" si="3176"/>
        <v>0</v>
      </c>
      <c r="XH116">
        <f t="shared" si="3177"/>
        <v>0</v>
      </c>
      <c r="XI116">
        <f t="shared" si="3178"/>
        <v>0</v>
      </c>
      <c r="XJ116">
        <f t="shared" si="3179"/>
        <v>0</v>
      </c>
      <c r="XK116">
        <f t="shared" si="3180"/>
        <v>0</v>
      </c>
      <c r="XL116">
        <f t="shared" si="3181"/>
        <v>0</v>
      </c>
      <c r="XM116">
        <f t="shared" si="3182"/>
        <v>0</v>
      </c>
      <c r="XN116">
        <f t="shared" si="3183"/>
        <v>0</v>
      </c>
      <c r="XO116">
        <f t="shared" si="3184"/>
        <v>0</v>
      </c>
      <c r="XP116">
        <f t="shared" si="3185"/>
        <v>0</v>
      </c>
      <c r="XQ116">
        <f t="shared" si="3186"/>
        <v>0</v>
      </c>
      <c r="XR116">
        <f t="shared" si="3187"/>
        <v>0</v>
      </c>
      <c r="XS116">
        <f t="shared" si="3188"/>
        <v>0</v>
      </c>
      <c r="XT116">
        <f t="shared" si="3189"/>
        <v>0</v>
      </c>
      <c r="XU116">
        <f t="shared" si="3190"/>
        <v>0</v>
      </c>
      <c r="XV116">
        <f t="shared" si="3191"/>
        <v>0</v>
      </c>
      <c r="XW116">
        <f t="shared" si="3192"/>
        <v>0</v>
      </c>
      <c r="XX116">
        <f t="shared" si="3193"/>
        <v>0</v>
      </c>
      <c r="XY116">
        <f t="shared" si="3194"/>
        <v>0</v>
      </c>
      <c r="XZ116">
        <f t="shared" si="3195"/>
        <v>0</v>
      </c>
      <c r="YA116">
        <f t="shared" si="3196"/>
        <v>0</v>
      </c>
      <c r="YB116">
        <f t="shared" si="3197"/>
        <v>0</v>
      </c>
      <c r="YC116">
        <f t="shared" si="3198"/>
        <v>0</v>
      </c>
      <c r="YD116">
        <f t="shared" si="3199"/>
        <v>0</v>
      </c>
      <c r="YE116">
        <f t="shared" si="3200"/>
        <v>0</v>
      </c>
      <c r="YF116">
        <f t="shared" si="3201"/>
        <v>0</v>
      </c>
      <c r="YG116">
        <f t="shared" si="3202"/>
        <v>0</v>
      </c>
      <c r="YH116">
        <f t="shared" si="3203"/>
        <v>0</v>
      </c>
      <c r="YI116">
        <f t="shared" si="3204"/>
        <v>0</v>
      </c>
      <c r="YJ116">
        <f t="shared" si="3205"/>
        <v>0</v>
      </c>
      <c r="YK116">
        <f t="shared" si="3206"/>
        <v>0</v>
      </c>
      <c r="YL116">
        <f t="shared" si="3207"/>
        <v>0</v>
      </c>
      <c r="YM116">
        <f t="shared" si="3208"/>
        <v>0</v>
      </c>
      <c r="YN116">
        <f t="shared" si="3209"/>
        <v>0</v>
      </c>
      <c r="YO116">
        <f t="shared" si="3210"/>
        <v>0</v>
      </c>
      <c r="YP116">
        <f t="shared" si="3211"/>
        <v>0</v>
      </c>
      <c r="YQ116">
        <f t="shared" si="3212"/>
        <v>0</v>
      </c>
      <c r="YR116">
        <f t="shared" si="3213"/>
        <v>0</v>
      </c>
      <c r="YS116">
        <f t="shared" si="3214"/>
        <v>0</v>
      </c>
      <c r="YT116">
        <f t="shared" si="3215"/>
        <v>0</v>
      </c>
      <c r="YU116">
        <f t="shared" si="3216"/>
        <v>0</v>
      </c>
      <c r="YV116">
        <f t="shared" si="3217"/>
        <v>0</v>
      </c>
      <c r="YW116">
        <f t="shared" si="3218"/>
        <v>0</v>
      </c>
      <c r="YX116">
        <f t="shared" si="3219"/>
        <v>0</v>
      </c>
      <c r="YY116">
        <f t="shared" si="3220"/>
        <v>0</v>
      </c>
      <c r="YZ116">
        <f t="shared" si="3221"/>
        <v>0</v>
      </c>
      <c r="ZA116">
        <f t="shared" si="3222"/>
        <v>0</v>
      </c>
      <c r="ZB116">
        <f t="shared" si="3223"/>
        <v>0</v>
      </c>
      <c r="ZC116">
        <f t="shared" si="3224"/>
        <v>0</v>
      </c>
      <c r="ZD116">
        <f t="shared" si="3225"/>
        <v>0</v>
      </c>
      <c r="ZE116">
        <f t="shared" si="3226"/>
        <v>0</v>
      </c>
      <c r="ZG116" s="4">
        <f t="shared" si="3227"/>
        <v>206</v>
      </c>
      <c r="ZH116" s="4">
        <f t="shared" si="3228"/>
        <v>127</v>
      </c>
      <c r="ZI116" s="4">
        <f t="shared" si="3229"/>
        <v>134</v>
      </c>
      <c r="ZJ116" s="4">
        <f t="shared" si="3230"/>
        <v>0</v>
      </c>
      <c r="ZL116" s="4">
        <f t="shared" si="3231"/>
        <v>467</v>
      </c>
      <c r="ZO116">
        <f t="shared" si="3232"/>
        <v>35</v>
      </c>
      <c r="ZP116">
        <f t="shared" si="3233"/>
        <v>49</v>
      </c>
      <c r="ZQ116">
        <f t="shared" si="3234"/>
        <v>38</v>
      </c>
      <c r="ZR116">
        <f t="shared" si="3235"/>
        <v>65</v>
      </c>
      <c r="ZS116">
        <f t="shared" si="3236"/>
        <v>69</v>
      </c>
      <c r="ZT116">
        <f t="shared" si="3237"/>
        <v>23</v>
      </c>
      <c r="ZU116">
        <f t="shared" si="3238"/>
        <v>71</v>
      </c>
      <c r="ZV116">
        <f t="shared" si="3239"/>
        <v>56</v>
      </c>
      <c r="ZW116">
        <f t="shared" si="3240"/>
        <v>61</v>
      </c>
      <c r="ZX116">
        <f t="shared" si="3241"/>
        <v>0</v>
      </c>
      <c r="ZY116">
        <f t="shared" si="3242"/>
        <v>0</v>
      </c>
      <c r="ZZ116">
        <f t="shared" si="3243"/>
        <v>0</v>
      </c>
      <c r="AAA116">
        <f t="shared" si="3244"/>
        <v>0</v>
      </c>
      <c r="AAB116">
        <f t="shared" si="3245"/>
        <v>0</v>
      </c>
      <c r="AAC116">
        <f t="shared" si="3246"/>
        <v>0</v>
      </c>
      <c r="AAD116">
        <f t="shared" si="3247"/>
        <v>0</v>
      </c>
      <c r="AAE116">
        <f t="shared" si="3248"/>
        <v>0</v>
      </c>
      <c r="AAF116">
        <f t="shared" si="3249"/>
        <v>0</v>
      </c>
      <c r="AAG116">
        <f t="shared" si="3250"/>
        <v>0</v>
      </c>
      <c r="AAH116">
        <f t="shared" si="3251"/>
        <v>0</v>
      </c>
      <c r="AAI116">
        <f t="shared" si="3252"/>
        <v>0</v>
      </c>
      <c r="AAJ116">
        <f t="shared" si="3253"/>
        <v>0</v>
      </c>
      <c r="AAK116">
        <f t="shared" si="3254"/>
        <v>0</v>
      </c>
      <c r="AAL116">
        <f t="shared" si="3255"/>
        <v>0</v>
      </c>
      <c r="AAM116">
        <f t="shared" si="3256"/>
        <v>0</v>
      </c>
      <c r="AAN116">
        <f t="shared" si="3257"/>
        <v>0</v>
      </c>
      <c r="AAO116">
        <f t="shared" si="3258"/>
        <v>0</v>
      </c>
      <c r="AAP116">
        <f t="shared" si="3259"/>
        <v>0</v>
      </c>
      <c r="AAQ116">
        <f t="shared" si="3260"/>
        <v>0</v>
      </c>
      <c r="AAR116">
        <f t="shared" si="3261"/>
        <v>0</v>
      </c>
      <c r="AAS116">
        <f t="shared" si="3262"/>
        <v>0</v>
      </c>
      <c r="AAT116">
        <f t="shared" si="3263"/>
        <v>0</v>
      </c>
      <c r="AAU116">
        <f t="shared" si="3264"/>
        <v>0</v>
      </c>
      <c r="AAV116">
        <f t="shared" si="3265"/>
        <v>0</v>
      </c>
      <c r="AAW116">
        <f t="shared" si="3266"/>
        <v>0</v>
      </c>
      <c r="AAX116">
        <f t="shared" si="3267"/>
        <v>0</v>
      </c>
      <c r="AAY116">
        <f t="shared" si="3268"/>
        <v>0</v>
      </c>
      <c r="AAZ116">
        <f t="shared" si="3269"/>
        <v>0</v>
      </c>
      <c r="ABA116">
        <f t="shared" si="3270"/>
        <v>0</v>
      </c>
      <c r="ABB116">
        <f t="shared" si="3271"/>
        <v>0</v>
      </c>
      <c r="ABC116">
        <f t="shared" si="3272"/>
        <v>0</v>
      </c>
      <c r="ABD116">
        <f t="shared" si="3273"/>
        <v>0</v>
      </c>
      <c r="ABE116">
        <f t="shared" si="3274"/>
        <v>0</v>
      </c>
      <c r="ABF116">
        <f t="shared" si="3275"/>
        <v>0</v>
      </c>
      <c r="ABG116">
        <f t="shared" si="3276"/>
        <v>0</v>
      </c>
      <c r="ABH116">
        <f t="shared" si="3277"/>
        <v>0</v>
      </c>
      <c r="ABI116">
        <f t="shared" si="3278"/>
        <v>0</v>
      </c>
      <c r="ABJ116">
        <f t="shared" si="3279"/>
        <v>0</v>
      </c>
      <c r="ABK116">
        <f t="shared" si="3280"/>
        <v>0</v>
      </c>
      <c r="ABL116">
        <f t="shared" si="3281"/>
        <v>0</v>
      </c>
      <c r="ABM116">
        <f t="shared" si="3282"/>
        <v>0</v>
      </c>
      <c r="ABN116">
        <f t="shared" si="3283"/>
        <v>0</v>
      </c>
      <c r="ABO116">
        <f t="shared" si="3284"/>
        <v>0</v>
      </c>
      <c r="ABP116">
        <f t="shared" si="3285"/>
        <v>0</v>
      </c>
      <c r="ABQ116">
        <f t="shared" si="3286"/>
        <v>0</v>
      </c>
      <c r="ABR116">
        <f t="shared" si="3287"/>
        <v>0</v>
      </c>
      <c r="ABS116">
        <f t="shared" si="3288"/>
        <v>0</v>
      </c>
      <c r="ABT116">
        <f t="shared" si="3289"/>
        <v>0</v>
      </c>
      <c r="ABU116">
        <f t="shared" si="3290"/>
        <v>0</v>
      </c>
      <c r="ABV116">
        <f t="shared" si="3291"/>
        <v>0</v>
      </c>
      <c r="ABW116">
        <f t="shared" si="3292"/>
        <v>0</v>
      </c>
      <c r="ABX116">
        <f t="shared" si="3293"/>
        <v>0</v>
      </c>
      <c r="ABY116">
        <f t="shared" si="3294"/>
        <v>0</v>
      </c>
      <c r="ABZ116">
        <f t="shared" si="3295"/>
        <v>0</v>
      </c>
      <c r="ACA116">
        <f t="shared" si="3296"/>
        <v>0</v>
      </c>
      <c r="ACB116">
        <f t="shared" si="3297"/>
        <v>0</v>
      </c>
      <c r="ACC116">
        <f t="shared" si="3298"/>
        <v>0</v>
      </c>
      <c r="ACD116">
        <f t="shared" si="3299"/>
        <v>0</v>
      </c>
      <c r="ACE116">
        <f t="shared" si="3300"/>
        <v>0</v>
      </c>
      <c r="ACF116">
        <f t="shared" si="3301"/>
        <v>0</v>
      </c>
      <c r="ACG116">
        <f t="shared" si="3302"/>
        <v>0</v>
      </c>
      <c r="ACH116">
        <f t="shared" si="3303"/>
        <v>0</v>
      </c>
      <c r="ACI116">
        <f t="shared" si="3304"/>
        <v>0</v>
      </c>
      <c r="ACJ116">
        <f t="shared" si="3305"/>
        <v>0</v>
      </c>
      <c r="ACK116">
        <f t="shared" si="3306"/>
        <v>0</v>
      </c>
      <c r="ACL116">
        <f t="shared" si="3307"/>
        <v>0</v>
      </c>
      <c r="ACM116">
        <f t="shared" si="3308"/>
        <v>0</v>
      </c>
      <c r="ACN116">
        <f t="shared" si="3309"/>
        <v>0</v>
      </c>
      <c r="ACO116">
        <f t="shared" si="3310"/>
        <v>0</v>
      </c>
      <c r="ACP116">
        <f t="shared" si="3311"/>
        <v>0</v>
      </c>
      <c r="ACQ116">
        <f t="shared" si="3312"/>
        <v>0</v>
      </c>
      <c r="ACR116">
        <f t="shared" si="3313"/>
        <v>0</v>
      </c>
      <c r="ACS116">
        <f t="shared" si="3314"/>
        <v>0</v>
      </c>
      <c r="ACT116">
        <f t="shared" si="3315"/>
        <v>0</v>
      </c>
      <c r="ACU116">
        <f t="shared" si="3316"/>
        <v>0</v>
      </c>
      <c r="ACW116" s="4">
        <f t="shared" si="3317"/>
        <v>178.4</v>
      </c>
      <c r="ACX116" s="4">
        <f t="shared" si="3318"/>
        <v>77.3</v>
      </c>
      <c r="ACY116" s="4">
        <f t="shared" si="3319"/>
        <v>23.6</v>
      </c>
      <c r="ACZ116" s="4">
        <f t="shared" si="3320"/>
        <v>0</v>
      </c>
      <c r="ADA116" s="88">
        <f t="shared" si="3321"/>
        <v>6.2169124169478209</v>
      </c>
      <c r="ADB116" s="4">
        <f t="shared" si="3322"/>
        <v>279.3</v>
      </c>
      <c r="ADC116" s="5">
        <f t="shared" si="3323"/>
        <v>5.9732738092272317</v>
      </c>
      <c r="ADD116" s="5">
        <f t="shared" si="3324"/>
        <v>3.4351128074635335</v>
      </c>
      <c r="ADE116">
        <f t="shared" si="3325"/>
        <v>58.3</v>
      </c>
      <c r="ADF116">
        <f t="shared" si="3326"/>
        <v>14.4</v>
      </c>
      <c r="ADG116">
        <f t="shared" si="3327"/>
        <v>43.2</v>
      </c>
      <c r="ADH116">
        <f t="shared" si="3328"/>
        <v>14.3</v>
      </c>
      <c r="ADI116">
        <f t="shared" si="3329"/>
        <v>9.3000000000000007</v>
      </c>
      <c r="ADJ116">
        <f t="shared" si="3330"/>
        <v>62.5</v>
      </c>
      <c r="ADK116">
        <f t="shared" si="3331"/>
        <v>68.099999999999994</v>
      </c>
      <c r="ADL116">
        <f t="shared" si="3332"/>
        <v>9.1999999999999993</v>
      </c>
      <c r="ADM116">
        <f t="shared" si="3333"/>
        <v>0</v>
      </c>
      <c r="ADN116">
        <f t="shared" si="3334"/>
        <v>0</v>
      </c>
      <c r="ADO116">
        <f t="shared" si="3335"/>
        <v>0</v>
      </c>
      <c r="ADP116">
        <f t="shared" si="3336"/>
        <v>0</v>
      </c>
      <c r="ADQ116">
        <f t="shared" si="3337"/>
        <v>0</v>
      </c>
      <c r="ADR116">
        <f t="shared" si="3338"/>
        <v>0</v>
      </c>
      <c r="ADS116">
        <f t="shared" si="3339"/>
        <v>0</v>
      </c>
      <c r="ADT116">
        <f t="shared" si="3340"/>
        <v>0</v>
      </c>
      <c r="ADU116">
        <f t="shared" si="3341"/>
        <v>0</v>
      </c>
      <c r="ADV116">
        <f t="shared" si="3342"/>
        <v>0</v>
      </c>
      <c r="ADW116">
        <f t="shared" si="3343"/>
        <v>0</v>
      </c>
      <c r="ADX116">
        <f t="shared" si="3344"/>
        <v>0</v>
      </c>
      <c r="ADY116">
        <f t="shared" si="3345"/>
        <v>0</v>
      </c>
      <c r="ADZ116">
        <f t="shared" si="3346"/>
        <v>0</v>
      </c>
      <c r="AEA116">
        <f t="shared" si="3347"/>
        <v>0</v>
      </c>
      <c r="AEB116">
        <f t="shared" si="3348"/>
        <v>0</v>
      </c>
      <c r="AEC116">
        <f t="shared" si="3349"/>
        <v>0</v>
      </c>
      <c r="AED116">
        <f t="shared" si="3350"/>
        <v>0</v>
      </c>
      <c r="AEE116">
        <f t="shared" si="3351"/>
        <v>0</v>
      </c>
      <c r="AEF116">
        <f t="shared" si="3352"/>
        <v>0</v>
      </c>
      <c r="AEG116">
        <f t="shared" si="3353"/>
        <v>0</v>
      </c>
      <c r="AEH116">
        <f t="shared" si="3354"/>
        <v>0</v>
      </c>
      <c r="AEI116">
        <f t="shared" si="3355"/>
        <v>0</v>
      </c>
      <c r="AEJ116">
        <f t="shared" si="3356"/>
        <v>0</v>
      </c>
      <c r="AEK116">
        <f t="shared" si="3357"/>
        <v>0</v>
      </c>
      <c r="AEL116">
        <f t="shared" si="3358"/>
        <v>0</v>
      </c>
      <c r="AEM116">
        <f t="shared" si="3359"/>
        <v>0</v>
      </c>
      <c r="AEN116">
        <f t="shared" si="3360"/>
        <v>0</v>
      </c>
      <c r="AEO116">
        <f t="shared" si="3361"/>
        <v>0</v>
      </c>
      <c r="AEP116">
        <f t="shared" si="3362"/>
        <v>0</v>
      </c>
      <c r="AEQ116">
        <f t="shared" si="3363"/>
        <v>0</v>
      </c>
      <c r="AER116">
        <f t="shared" si="3364"/>
        <v>0</v>
      </c>
      <c r="AES116">
        <f t="shared" si="3365"/>
        <v>0</v>
      </c>
      <c r="AET116">
        <f t="shared" si="3366"/>
        <v>0</v>
      </c>
      <c r="AEU116">
        <f t="shared" si="3367"/>
        <v>0</v>
      </c>
      <c r="AEV116">
        <f t="shared" si="3368"/>
        <v>0</v>
      </c>
      <c r="AEW116">
        <f t="shared" si="3369"/>
        <v>0</v>
      </c>
      <c r="AEX116">
        <f t="shared" si="3370"/>
        <v>0</v>
      </c>
      <c r="AEY116">
        <f t="shared" si="3371"/>
        <v>0</v>
      </c>
      <c r="AEZ116">
        <f t="shared" si="3372"/>
        <v>0</v>
      </c>
      <c r="AFA116">
        <f t="shared" si="3373"/>
        <v>0</v>
      </c>
      <c r="AFB116">
        <f t="shared" si="3374"/>
        <v>0</v>
      </c>
      <c r="AFC116">
        <f t="shared" si="3375"/>
        <v>0</v>
      </c>
      <c r="AFD116">
        <f t="shared" si="3376"/>
        <v>0</v>
      </c>
      <c r="AFE116">
        <f t="shared" si="3377"/>
        <v>0</v>
      </c>
      <c r="AFF116">
        <f t="shared" si="3378"/>
        <v>0</v>
      </c>
      <c r="AFG116">
        <f t="shared" si="3379"/>
        <v>0</v>
      </c>
      <c r="AFH116">
        <f t="shared" si="3380"/>
        <v>0</v>
      </c>
      <c r="AFI116">
        <f t="shared" si="3381"/>
        <v>0</v>
      </c>
      <c r="AFJ116">
        <f t="shared" si="3382"/>
        <v>0</v>
      </c>
      <c r="AFK116">
        <f t="shared" si="3383"/>
        <v>0</v>
      </c>
      <c r="AFL116">
        <f t="shared" si="3384"/>
        <v>0</v>
      </c>
      <c r="AFM116">
        <f t="shared" si="3385"/>
        <v>0</v>
      </c>
      <c r="AFN116">
        <f t="shared" si="3386"/>
        <v>0</v>
      </c>
      <c r="AFO116">
        <f t="shared" si="3387"/>
        <v>0</v>
      </c>
      <c r="AFP116">
        <f t="shared" si="3388"/>
        <v>0</v>
      </c>
      <c r="AFQ116">
        <f t="shared" si="3389"/>
        <v>0</v>
      </c>
      <c r="AFR116">
        <f t="shared" si="3390"/>
        <v>0</v>
      </c>
      <c r="AFS116">
        <f t="shared" si="3391"/>
        <v>0</v>
      </c>
      <c r="AFT116">
        <f t="shared" si="3392"/>
        <v>0</v>
      </c>
      <c r="AFU116">
        <f t="shared" si="3393"/>
        <v>0</v>
      </c>
      <c r="AFV116">
        <f t="shared" si="3394"/>
        <v>0</v>
      </c>
      <c r="AFW116">
        <f t="shared" si="3395"/>
        <v>0</v>
      </c>
      <c r="AFX116">
        <f t="shared" si="3396"/>
        <v>0</v>
      </c>
      <c r="AFY116">
        <f t="shared" si="3397"/>
        <v>0</v>
      </c>
      <c r="AFZ116">
        <f t="shared" si="3398"/>
        <v>0</v>
      </c>
      <c r="AGA116">
        <f t="shared" si="3399"/>
        <v>0</v>
      </c>
      <c r="AGB116">
        <f t="shared" si="3400"/>
        <v>0</v>
      </c>
      <c r="AGC116">
        <f t="shared" si="3401"/>
        <v>0</v>
      </c>
      <c r="AGD116">
        <f t="shared" si="3402"/>
        <v>0</v>
      </c>
      <c r="AGE116">
        <f t="shared" si="3403"/>
        <v>0</v>
      </c>
      <c r="AGF116">
        <f t="shared" si="3404"/>
        <v>0</v>
      </c>
      <c r="AGG116">
        <f t="shared" si="3405"/>
        <v>0</v>
      </c>
      <c r="AGH116">
        <f t="shared" si="3406"/>
        <v>0</v>
      </c>
      <c r="AGI116">
        <f t="shared" si="3407"/>
        <v>0</v>
      </c>
      <c r="AGJ116">
        <f t="shared" si="3408"/>
        <v>0</v>
      </c>
      <c r="AGK116">
        <f t="shared" si="3409"/>
        <v>0</v>
      </c>
      <c r="AGM116" s="88">
        <f t="shared" si="3410"/>
        <v>73</v>
      </c>
      <c r="AGN116" s="88">
        <v>73</v>
      </c>
      <c r="AGO116">
        <v>3</v>
      </c>
      <c r="AGP116">
        <f t="shared" si="3411"/>
        <v>3</v>
      </c>
      <c r="AGQ116">
        <f t="shared" si="3412"/>
        <v>3</v>
      </c>
      <c r="AGR116">
        <f t="shared" si="3413"/>
        <v>3</v>
      </c>
      <c r="AGS116">
        <f t="shared" si="3414"/>
        <v>2</v>
      </c>
      <c r="AGT116">
        <f t="shared" si="3415"/>
        <v>9</v>
      </c>
      <c r="AGU116">
        <f t="shared" si="3416"/>
        <v>3</v>
      </c>
      <c r="AGV116">
        <f t="shared" si="3417"/>
        <v>5</v>
      </c>
      <c r="AGW116">
        <f t="shared" si="3418"/>
        <v>3</v>
      </c>
      <c r="AGX116">
        <f t="shared" si="3419"/>
        <v>3</v>
      </c>
      <c r="AGY116">
        <f t="shared" si="3420"/>
        <v>0</v>
      </c>
      <c r="AGZ116">
        <f t="shared" si="3421"/>
        <v>0</v>
      </c>
      <c r="AHA116">
        <f t="shared" si="3422"/>
        <v>0</v>
      </c>
      <c r="AHB116">
        <f t="shared" si="3423"/>
        <v>0</v>
      </c>
      <c r="AHC116">
        <f t="shared" si="3424"/>
        <v>0</v>
      </c>
      <c r="AHD116">
        <f t="shared" si="3425"/>
        <v>0</v>
      </c>
      <c r="AHE116">
        <f t="shared" si="3426"/>
        <v>0</v>
      </c>
      <c r="AHF116">
        <f t="shared" si="3427"/>
        <v>0</v>
      </c>
      <c r="AHG116">
        <f t="shared" si="3428"/>
        <v>0</v>
      </c>
      <c r="AHH116">
        <f t="shared" si="3429"/>
        <v>0</v>
      </c>
      <c r="AHI116">
        <f t="shared" si="3430"/>
        <v>0</v>
      </c>
      <c r="AHJ116">
        <f t="shared" si="3431"/>
        <v>0</v>
      </c>
      <c r="AHK116">
        <f t="shared" si="3432"/>
        <v>0</v>
      </c>
      <c r="AHL116">
        <f t="shared" si="3433"/>
        <v>0</v>
      </c>
      <c r="AHM116">
        <f t="shared" si="3434"/>
        <v>0</v>
      </c>
      <c r="AHN116">
        <f t="shared" si="3435"/>
        <v>0</v>
      </c>
      <c r="AHO116">
        <f t="shared" si="3436"/>
        <v>0</v>
      </c>
      <c r="AHP116">
        <f t="shared" si="3437"/>
        <v>0</v>
      </c>
      <c r="AHQ116">
        <f t="shared" si="3438"/>
        <v>0</v>
      </c>
      <c r="AHR116">
        <f t="shared" si="3439"/>
        <v>0</v>
      </c>
      <c r="AHS116">
        <f t="shared" si="3440"/>
        <v>0</v>
      </c>
      <c r="AHT116">
        <f t="shared" si="3441"/>
        <v>0</v>
      </c>
      <c r="AHU116">
        <f t="shared" si="3442"/>
        <v>0</v>
      </c>
      <c r="AHV116">
        <f t="shared" si="3443"/>
        <v>0</v>
      </c>
      <c r="AHW116">
        <f t="shared" si="3444"/>
        <v>0</v>
      </c>
      <c r="AHX116">
        <f t="shared" si="3445"/>
        <v>0</v>
      </c>
      <c r="AHY116">
        <f t="shared" si="3446"/>
        <v>0</v>
      </c>
      <c r="AHZ116">
        <f t="shared" si="3447"/>
        <v>0</v>
      </c>
      <c r="AIA116">
        <f t="shared" si="3448"/>
        <v>0</v>
      </c>
      <c r="AIB116">
        <f t="shared" si="3449"/>
        <v>0</v>
      </c>
      <c r="AIC116">
        <f t="shared" si="3450"/>
        <v>0</v>
      </c>
      <c r="AID116">
        <f t="shared" si="3451"/>
        <v>0</v>
      </c>
      <c r="AIE116">
        <f t="shared" si="3452"/>
        <v>0</v>
      </c>
      <c r="AIF116">
        <f t="shared" si="3453"/>
        <v>0</v>
      </c>
      <c r="AIG116">
        <f t="shared" si="3454"/>
        <v>0</v>
      </c>
      <c r="AIH116">
        <f t="shared" si="3455"/>
        <v>0</v>
      </c>
      <c r="AII116">
        <f t="shared" si="3456"/>
        <v>0</v>
      </c>
      <c r="AIJ116">
        <f t="shared" si="3457"/>
        <v>0</v>
      </c>
      <c r="AIK116">
        <f t="shared" si="3458"/>
        <v>0</v>
      </c>
      <c r="AIL116">
        <f t="shared" si="3459"/>
        <v>0</v>
      </c>
      <c r="AIM116">
        <f t="shared" si="3460"/>
        <v>0</v>
      </c>
      <c r="AIN116">
        <f t="shared" si="3461"/>
        <v>0</v>
      </c>
      <c r="AIO116">
        <f t="shared" si="3462"/>
        <v>0</v>
      </c>
      <c r="AIP116">
        <f t="shared" si="3463"/>
        <v>0</v>
      </c>
      <c r="AIQ116">
        <f t="shared" si="3464"/>
        <v>0</v>
      </c>
      <c r="AIR116">
        <f t="shared" si="3465"/>
        <v>0</v>
      </c>
      <c r="AIS116">
        <f t="shared" si="3466"/>
        <v>0</v>
      </c>
      <c r="AIT116">
        <f t="shared" si="3467"/>
        <v>0</v>
      </c>
      <c r="AIU116">
        <f t="shared" si="3468"/>
        <v>0</v>
      </c>
      <c r="AIV116">
        <f t="shared" si="3469"/>
        <v>0</v>
      </c>
      <c r="AIW116">
        <f t="shared" si="3470"/>
        <v>0</v>
      </c>
      <c r="AIX116">
        <f t="shared" si="3471"/>
        <v>0</v>
      </c>
      <c r="AIY116">
        <f t="shared" si="3472"/>
        <v>0</v>
      </c>
      <c r="AIZ116">
        <f t="shared" si="3473"/>
        <v>0</v>
      </c>
      <c r="AJA116">
        <f t="shared" si="3474"/>
        <v>0</v>
      </c>
      <c r="AJB116">
        <f t="shared" si="3475"/>
        <v>0</v>
      </c>
      <c r="AJC116">
        <f t="shared" si="3476"/>
        <v>0</v>
      </c>
      <c r="AJD116">
        <f t="shared" si="3477"/>
        <v>0</v>
      </c>
      <c r="AJE116">
        <f t="shared" si="3478"/>
        <v>0</v>
      </c>
      <c r="AJF116">
        <f t="shared" si="3479"/>
        <v>0</v>
      </c>
      <c r="AJG116">
        <f t="shared" si="3480"/>
        <v>0</v>
      </c>
      <c r="AJH116">
        <f t="shared" si="3481"/>
        <v>0</v>
      </c>
      <c r="AJI116">
        <f t="shared" si="3482"/>
        <v>0</v>
      </c>
      <c r="AJJ116">
        <f t="shared" si="3483"/>
        <v>0</v>
      </c>
      <c r="AJK116">
        <f t="shared" si="3484"/>
        <v>0</v>
      </c>
      <c r="AJL116">
        <f t="shared" si="3485"/>
        <v>0</v>
      </c>
      <c r="AJM116">
        <f t="shared" si="3486"/>
        <v>0</v>
      </c>
      <c r="AJN116">
        <f t="shared" si="3487"/>
        <v>0</v>
      </c>
      <c r="AJO116">
        <f t="shared" si="3488"/>
        <v>0</v>
      </c>
      <c r="AJP116">
        <f t="shared" si="3489"/>
        <v>0</v>
      </c>
      <c r="AJQ116">
        <f t="shared" si="3490"/>
        <v>0</v>
      </c>
      <c r="AJR116">
        <f t="shared" si="3491"/>
        <v>0</v>
      </c>
      <c r="AJS116">
        <f t="shared" si="3492"/>
        <v>0</v>
      </c>
      <c r="AJT116">
        <f t="shared" si="3493"/>
        <v>0</v>
      </c>
      <c r="AJU116">
        <f t="shared" si="3494"/>
        <v>0</v>
      </c>
      <c r="AJV116">
        <f t="shared" si="3495"/>
        <v>0</v>
      </c>
      <c r="AJX116">
        <v>48</v>
      </c>
      <c r="AJY116">
        <v>1</v>
      </c>
      <c r="AJZ116">
        <v>1</v>
      </c>
      <c r="AKA116">
        <f t="shared" si="3496"/>
        <v>2</v>
      </c>
      <c r="AKB116">
        <f t="shared" si="3497"/>
        <v>2</v>
      </c>
      <c r="AKC116">
        <f t="shared" si="3498"/>
        <v>2</v>
      </c>
      <c r="AKD116">
        <f t="shared" si="3499"/>
        <v>8</v>
      </c>
      <c r="AKE116">
        <f t="shared" si="3500"/>
        <v>8</v>
      </c>
      <c r="AKF116">
        <f t="shared" si="3501"/>
        <v>1</v>
      </c>
      <c r="AKG116">
        <f t="shared" si="3502"/>
        <v>0</v>
      </c>
      <c r="AKH116">
        <f t="shared" si="3503"/>
        <v>0</v>
      </c>
      <c r="AKI116">
        <f t="shared" si="3504"/>
        <v>0</v>
      </c>
      <c r="AKJ116">
        <f t="shared" si="3505"/>
        <v>0</v>
      </c>
      <c r="AKK116">
        <f t="shared" si="3506"/>
        <v>0</v>
      </c>
      <c r="AKL116">
        <f t="shared" si="3507"/>
        <v>0</v>
      </c>
      <c r="AKM116">
        <f t="shared" si="3508"/>
        <v>0</v>
      </c>
      <c r="AKN116">
        <f t="shared" si="3509"/>
        <v>0</v>
      </c>
      <c r="AKO116">
        <f t="shared" si="3510"/>
        <v>0</v>
      </c>
      <c r="AKP116">
        <f t="shared" si="3511"/>
        <v>0</v>
      </c>
      <c r="AKQ116">
        <f t="shared" si="3512"/>
        <v>0</v>
      </c>
      <c r="AKR116">
        <f t="shared" si="3513"/>
        <v>0</v>
      </c>
      <c r="AKS116">
        <f t="shared" si="3514"/>
        <v>0</v>
      </c>
      <c r="AKT116">
        <f t="shared" si="3515"/>
        <v>0</v>
      </c>
      <c r="AKU116">
        <f t="shared" si="3516"/>
        <v>0</v>
      </c>
      <c r="AKV116">
        <f t="shared" si="3517"/>
        <v>0</v>
      </c>
      <c r="AKW116">
        <f t="shared" si="3518"/>
        <v>0</v>
      </c>
      <c r="AKX116">
        <f t="shared" si="3519"/>
        <v>0</v>
      </c>
      <c r="AKY116">
        <f t="shared" si="3520"/>
        <v>0</v>
      </c>
      <c r="AKZ116">
        <f t="shared" si="3521"/>
        <v>0</v>
      </c>
      <c r="ALA116">
        <f t="shared" si="3522"/>
        <v>0</v>
      </c>
      <c r="ALB116">
        <f t="shared" si="3523"/>
        <v>0</v>
      </c>
      <c r="ALC116">
        <f t="shared" si="3524"/>
        <v>0</v>
      </c>
      <c r="ALD116">
        <f t="shared" si="3525"/>
        <v>0</v>
      </c>
      <c r="ALE116">
        <f t="shared" si="3526"/>
        <v>0</v>
      </c>
      <c r="ALF116">
        <f t="shared" si="3527"/>
        <v>0</v>
      </c>
      <c r="ALG116">
        <f t="shared" si="3528"/>
        <v>0</v>
      </c>
      <c r="ALH116">
        <f t="shared" si="3529"/>
        <v>0</v>
      </c>
      <c r="ALI116">
        <f t="shared" si="3530"/>
        <v>0</v>
      </c>
      <c r="ALJ116">
        <f t="shared" si="3531"/>
        <v>0</v>
      </c>
      <c r="ALK116">
        <f t="shared" si="3532"/>
        <v>0</v>
      </c>
      <c r="ALL116">
        <f t="shared" si="3533"/>
        <v>0</v>
      </c>
      <c r="ALM116">
        <f t="shared" si="3534"/>
        <v>0</v>
      </c>
      <c r="ALN116">
        <f t="shared" si="3535"/>
        <v>0</v>
      </c>
      <c r="ALO116">
        <f t="shared" si="3536"/>
        <v>0</v>
      </c>
      <c r="ALP116">
        <f t="shared" si="3537"/>
        <v>0</v>
      </c>
      <c r="ALQ116">
        <f t="shared" si="3538"/>
        <v>0</v>
      </c>
      <c r="ALR116">
        <f t="shared" si="3539"/>
        <v>0</v>
      </c>
      <c r="ALS116">
        <f t="shared" si="3540"/>
        <v>0</v>
      </c>
      <c r="ALT116">
        <f t="shared" si="3541"/>
        <v>0</v>
      </c>
      <c r="ALU116">
        <f t="shared" si="3542"/>
        <v>0</v>
      </c>
      <c r="ALV116">
        <f t="shared" si="3543"/>
        <v>0</v>
      </c>
      <c r="ALW116">
        <f t="shared" si="3544"/>
        <v>0</v>
      </c>
      <c r="ALX116">
        <f t="shared" si="3545"/>
        <v>0</v>
      </c>
      <c r="ALY116">
        <f t="shared" si="3546"/>
        <v>0</v>
      </c>
      <c r="ALZ116">
        <f t="shared" si="3547"/>
        <v>0</v>
      </c>
      <c r="AMA116">
        <f t="shared" si="3548"/>
        <v>0</v>
      </c>
      <c r="AMB116">
        <f t="shared" si="3549"/>
        <v>0</v>
      </c>
      <c r="AMC116">
        <f t="shared" si="3550"/>
        <v>0</v>
      </c>
      <c r="AMD116">
        <f t="shared" si="3551"/>
        <v>0</v>
      </c>
      <c r="AME116">
        <f t="shared" si="3552"/>
        <v>0</v>
      </c>
      <c r="AMF116">
        <f t="shared" si="3553"/>
        <v>0</v>
      </c>
      <c r="AMG116">
        <f t="shared" si="3554"/>
        <v>0</v>
      </c>
      <c r="AMH116">
        <f t="shared" si="3555"/>
        <v>0</v>
      </c>
      <c r="AMI116">
        <f t="shared" si="3556"/>
        <v>0</v>
      </c>
      <c r="AMJ116">
        <f t="shared" si="3557"/>
        <v>0</v>
      </c>
      <c r="AMK116">
        <f t="shared" si="3558"/>
        <v>0</v>
      </c>
      <c r="AML116">
        <f t="shared" si="3559"/>
        <v>0</v>
      </c>
      <c r="AMM116">
        <f t="shared" si="3560"/>
        <v>0</v>
      </c>
      <c r="AMN116">
        <f t="shared" si="3561"/>
        <v>0</v>
      </c>
      <c r="AMO116">
        <f t="shared" si="3562"/>
        <v>0</v>
      </c>
      <c r="AMP116">
        <f t="shared" si="3563"/>
        <v>0</v>
      </c>
      <c r="AMQ116">
        <f t="shared" si="3564"/>
        <v>0</v>
      </c>
      <c r="AMR116">
        <f t="shared" si="3565"/>
        <v>0</v>
      </c>
      <c r="AMS116">
        <f t="shared" si="3566"/>
        <v>0</v>
      </c>
      <c r="AMT116">
        <f t="shared" si="3567"/>
        <v>0</v>
      </c>
      <c r="AMU116">
        <f t="shared" si="3568"/>
        <v>0</v>
      </c>
      <c r="AMV116">
        <f t="shared" si="3569"/>
        <v>0</v>
      </c>
      <c r="AMW116">
        <f t="shared" si="3570"/>
        <v>0</v>
      </c>
      <c r="AMX116">
        <f t="shared" si="3571"/>
        <v>0</v>
      </c>
      <c r="AMY116">
        <f t="shared" si="3572"/>
        <v>0</v>
      </c>
      <c r="AMZ116">
        <f t="shared" si="3573"/>
        <v>0</v>
      </c>
      <c r="ANA116">
        <f t="shared" si="3574"/>
        <v>0</v>
      </c>
      <c r="ANB116">
        <f t="shared" si="3575"/>
        <v>0</v>
      </c>
      <c r="ANC116">
        <f t="shared" si="3576"/>
        <v>0</v>
      </c>
      <c r="AND116">
        <f t="shared" si="3577"/>
        <v>0</v>
      </c>
      <c r="ANR116" s="4">
        <v>1668</v>
      </c>
      <c r="ANS116" s="4">
        <f t="shared" si="3578"/>
        <v>1668</v>
      </c>
      <c r="ANU116" s="4">
        <v>1687</v>
      </c>
      <c r="ANV116" t="str">
        <f t="shared" si="3579"/>
        <v>1680</v>
      </c>
      <c r="ANW116" t="str">
        <f t="shared" si="3580"/>
        <v>1674</v>
      </c>
      <c r="ANX116" t="str">
        <f t="shared" si="3581"/>
        <v>1686</v>
      </c>
      <c r="ANY116" t="str">
        <f t="shared" si="3582"/>
        <v>1683</v>
      </c>
      <c r="ANZ116" t="str">
        <f t="shared" si="3583"/>
        <v>1679</v>
      </c>
      <c r="AOA116" t="str">
        <f t="shared" si="3584"/>
        <v>1685</v>
      </c>
      <c r="AOB116" t="str">
        <f t="shared" si="3585"/>
        <v>1710</v>
      </c>
      <c r="AOC116" t="str">
        <f t="shared" si="3586"/>
        <v>1681</v>
      </c>
      <c r="AOD116" t="str">
        <f t="shared" si="3587"/>
        <v>1668</v>
      </c>
      <c r="AOE116" t="str">
        <f t="shared" si="3588"/>
        <v>1668</v>
      </c>
      <c r="AOF116" t="str">
        <f t="shared" si="3589"/>
        <v>1668</v>
      </c>
      <c r="AOG116" t="str">
        <f t="shared" si="3590"/>
        <v>1668</v>
      </c>
      <c r="AOH116" t="str">
        <f t="shared" si="3591"/>
        <v>1668</v>
      </c>
      <c r="AOI116" t="str">
        <f t="shared" si="3592"/>
        <v>1668</v>
      </c>
      <c r="AOJ116" t="str">
        <f t="shared" si="3593"/>
        <v>1668</v>
      </c>
      <c r="AOK116" t="str">
        <f t="shared" si="3594"/>
        <v>1668</v>
      </c>
      <c r="AOL116" t="str">
        <f t="shared" si="3595"/>
        <v>1668</v>
      </c>
      <c r="AOM116" t="str">
        <f t="shared" si="3596"/>
        <v>1668</v>
      </c>
      <c r="AON116" t="str">
        <f t="shared" si="3597"/>
        <v>1668</v>
      </c>
      <c r="AOO116" t="str">
        <f t="shared" si="3598"/>
        <v>1668</v>
      </c>
      <c r="AOP116" t="str">
        <f t="shared" si="3599"/>
        <v>1668</v>
      </c>
      <c r="AOQ116" t="str">
        <f t="shared" si="3600"/>
        <v>1668</v>
      </c>
      <c r="AOR116" t="str">
        <f t="shared" si="3601"/>
        <v>1668</v>
      </c>
      <c r="AOS116" t="str">
        <f t="shared" si="3602"/>
        <v>1668</v>
      </c>
      <c r="AOT116" t="str">
        <f t="shared" si="3603"/>
        <v>1668</v>
      </c>
      <c r="AOU116" t="str">
        <f t="shared" si="3604"/>
        <v>1668</v>
      </c>
      <c r="AOV116" t="str">
        <f t="shared" si="3605"/>
        <v>1668</v>
      </c>
      <c r="AOW116" t="str">
        <f t="shared" si="3606"/>
        <v>1668</v>
      </c>
      <c r="AOX116" t="str">
        <f t="shared" si="3607"/>
        <v>1668</v>
      </c>
      <c r="AOY116" t="str">
        <f t="shared" si="3608"/>
        <v>1668</v>
      </c>
      <c r="AOZ116" t="str">
        <f t="shared" si="3609"/>
        <v>1668</v>
      </c>
      <c r="APA116" t="str">
        <f t="shared" si="3610"/>
        <v>1668</v>
      </c>
      <c r="APB116" t="str">
        <f t="shared" si="3611"/>
        <v>1668</v>
      </c>
      <c r="APC116" t="str">
        <f t="shared" si="3612"/>
        <v>1668</v>
      </c>
      <c r="APD116" t="str">
        <f t="shared" si="3613"/>
        <v>1668</v>
      </c>
      <c r="APE116" t="str">
        <f t="shared" si="3614"/>
        <v>1668</v>
      </c>
      <c r="APF116" t="str">
        <f t="shared" si="3615"/>
        <v>1668</v>
      </c>
      <c r="APG116" t="str">
        <f t="shared" si="3616"/>
        <v>1668</v>
      </c>
      <c r="APH116" t="str">
        <f t="shared" si="3617"/>
        <v>1668</v>
      </c>
      <c r="API116" t="str">
        <f t="shared" si="3618"/>
        <v>1668</v>
      </c>
      <c r="APJ116" t="str">
        <f t="shared" si="3619"/>
        <v>1668</v>
      </c>
      <c r="APK116" t="str">
        <f t="shared" si="3620"/>
        <v>1668</v>
      </c>
      <c r="APL116" t="str">
        <f t="shared" si="3621"/>
        <v>1668</v>
      </c>
      <c r="APM116" t="str">
        <f t="shared" si="3622"/>
        <v>1668</v>
      </c>
      <c r="APN116" t="str">
        <f t="shared" si="3623"/>
        <v>1668</v>
      </c>
      <c r="APO116" t="str">
        <f t="shared" si="3624"/>
        <v>1668</v>
      </c>
      <c r="APP116" t="str">
        <f t="shared" si="3625"/>
        <v>1668</v>
      </c>
      <c r="APQ116" t="str">
        <f t="shared" si="3626"/>
        <v>1668</v>
      </c>
      <c r="APR116" t="str">
        <f t="shared" si="3627"/>
        <v>1668</v>
      </c>
      <c r="APS116" t="str">
        <f t="shared" si="3628"/>
        <v>1668</v>
      </c>
      <c r="APT116" t="str">
        <f t="shared" si="3629"/>
        <v>1668</v>
      </c>
      <c r="APU116" t="str">
        <f t="shared" si="3630"/>
        <v>1668</v>
      </c>
      <c r="APV116" t="str">
        <f t="shared" si="3631"/>
        <v>1668</v>
      </c>
      <c r="APW116" t="str">
        <f t="shared" si="3632"/>
        <v>1668</v>
      </c>
      <c r="APX116" t="str">
        <f t="shared" si="3633"/>
        <v>1668</v>
      </c>
      <c r="APY116" t="str">
        <f t="shared" si="3634"/>
        <v>1668</v>
      </c>
      <c r="APZ116" t="str">
        <f t="shared" si="3635"/>
        <v>1668</v>
      </c>
      <c r="AQA116" t="str">
        <f t="shared" si="3636"/>
        <v>1668</v>
      </c>
      <c r="AQB116" t="str">
        <f t="shared" si="3637"/>
        <v>1668</v>
      </c>
      <c r="AQC116" t="str">
        <f t="shared" si="3638"/>
        <v>1668</v>
      </c>
      <c r="AQD116" t="str">
        <f t="shared" si="3639"/>
        <v>1668</v>
      </c>
      <c r="AQE116" t="str">
        <f t="shared" si="3640"/>
        <v>1668</v>
      </c>
      <c r="AQF116" t="str">
        <f t="shared" si="3641"/>
        <v>1668</v>
      </c>
      <c r="AQG116" t="str">
        <f t="shared" si="3642"/>
        <v>1668</v>
      </c>
      <c r="AQH116" t="str">
        <f t="shared" si="3643"/>
        <v>1668</v>
      </c>
      <c r="AQI116" t="str">
        <f t="shared" si="3644"/>
        <v>1668</v>
      </c>
      <c r="AQJ116" t="str">
        <f t="shared" si="3645"/>
        <v>1668</v>
      </c>
      <c r="AQK116" t="str">
        <f t="shared" si="3646"/>
        <v>1668</v>
      </c>
      <c r="AQL116" t="str">
        <f t="shared" si="3647"/>
        <v>1668</v>
      </c>
      <c r="AQM116" t="str">
        <f t="shared" si="3648"/>
        <v>1668</v>
      </c>
      <c r="AQN116" t="str">
        <f t="shared" si="3649"/>
        <v>1668</v>
      </c>
      <c r="AQO116" t="str">
        <f t="shared" si="3650"/>
        <v>1668</v>
      </c>
      <c r="AQP116" t="str">
        <f t="shared" si="3651"/>
        <v>1668</v>
      </c>
      <c r="AQQ116" t="str">
        <f t="shared" si="3652"/>
        <v>1668</v>
      </c>
      <c r="AQR116" t="str">
        <f t="shared" si="3653"/>
        <v>1668</v>
      </c>
      <c r="AQS116" t="str">
        <f t="shared" si="3654"/>
        <v>1668</v>
      </c>
      <c r="AQT116" t="str">
        <f t="shared" si="3655"/>
        <v>1668</v>
      </c>
      <c r="AQU116" t="str">
        <f t="shared" si="3656"/>
        <v>1668</v>
      </c>
      <c r="AQV116" t="str">
        <f t="shared" si="3657"/>
        <v>1668</v>
      </c>
      <c r="AQW116" t="str">
        <f t="shared" si="3658"/>
        <v>1668</v>
      </c>
      <c r="AQX116" t="str">
        <f t="shared" si="3659"/>
        <v>1668</v>
      </c>
      <c r="AQY116" t="str">
        <f t="shared" si="3660"/>
        <v>1668</v>
      </c>
      <c r="AQZ116" t="str">
        <f t="shared" si="3661"/>
        <v>1668</v>
      </c>
      <c r="ARA116" t="str">
        <f t="shared" si="3662"/>
        <v>1668</v>
      </c>
      <c r="ARB116" t="str">
        <f t="shared" si="3663"/>
        <v>1668</v>
      </c>
      <c r="ARC116">
        <v>1687</v>
      </c>
      <c r="ARH116" s="5"/>
    </row>
    <row r="117" spans="1:1152" x14ac:dyDescent="0.2">
      <c r="A117">
        <v>32</v>
      </c>
      <c r="B117" s="14" t="s">
        <v>94</v>
      </c>
      <c r="C117" s="20">
        <f>VLOOKUP(A117, Rankings!$A$2:$AN$161, 40, FALSE)</f>
        <v>115</v>
      </c>
      <c r="D117" s="226" t="s">
        <v>208</v>
      </c>
      <c r="F117" s="4">
        <v>3</v>
      </c>
      <c r="G117" s="4">
        <v>2</v>
      </c>
      <c r="I117" s="5">
        <f t="shared" si="2748"/>
        <v>10</v>
      </c>
      <c r="L117" t="s">
        <v>1748</v>
      </c>
      <c r="M117" t="s">
        <v>2061</v>
      </c>
      <c r="N117" t="s">
        <v>2351</v>
      </c>
      <c r="O117" t="s">
        <v>2646</v>
      </c>
      <c r="P117" t="s">
        <v>2835</v>
      </c>
      <c r="Q117" t="s">
        <v>3108</v>
      </c>
      <c r="R117" t="s">
        <v>3339</v>
      </c>
      <c r="S117" t="s">
        <v>3573</v>
      </c>
      <c r="T117" t="s">
        <v>3832</v>
      </c>
      <c r="U117" t="s">
        <v>10</v>
      </c>
      <c r="V117" t="s">
        <v>4128</v>
      </c>
      <c r="W117" t="str">
        <f>Rankings!D116</f>
        <v>-</v>
      </c>
      <c r="X117" t="s">
        <v>10</v>
      </c>
      <c r="Y117" t="s">
        <v>10</v>
      </c>
      <c r="Z117" t="s">
        <v>10</v>
      </c>
      <c r="AA117" t="s">
        <v>10</v>
      </c>
      <c r="AB117" t="s">
        <v>10</v>
      </c>
      <c r="AC117" t="s">
        <v>10</v>
      </c>
      <c r="AD117" t="s">
        <v>10</v>
      </c>
      <c r="AE117" t="s">
        <v>10</v>
      </c>
      <c r="AF117" t="s">
        <v>10</v>
      </c>
      <c r="AG117" t="s">
        <v>10</v>
      </c>
      <c r="AH117" t="s">
        <v>10</v>
      </c>
      <c r="AI117" t="s">
        <v>10</v>
      </c>
      <c r="AJ117" t="s">
        <v>10</v>
      </c>
      <c r="AK117" t="s">
        <v>10</v>
      </c>
      <c r="AL117" t="s">
        <v>10</v>
      </c>
      <c r="AM117" t="s">
        <v>10</v>
      </c>
      <c r="AN117" t="s">
        <v>10</v>
      </c>
      <c r="AO117" t="s">
        <v>10</v>
      </c>
      <c r="AP117" t="s">
        <v>10</v>
      </c>
      <c r="AQ117" t="s">
        <v>10</v>
      </c>
      <c r="AR117" t="s">
        <v>10</v>
      </c>
      <c r="AS117" t="s">
        <v>10</v>
      </c>
      <c r="AT117" t="s">
        <v>10</v>
      </c>
      <c r="AU117" t="s">
        <v>10</v>
      </c>
      <c r="AV117" t="s">
        <v>10</v>
      </c>
      <c r="AW117" t="s">
        <v>10</v>
      </c>
      <c r="AX117" t="s">
        <v>10</v>
      </c>
      <c r="AY117" t="s">
        <v>10</v>
      </c>
      <c r="AZ117" t="s">
        <v>10</v>
      </c>
      <c r="BA117" t="s">
        <v>10</v>
      </c>
      <c r="BB117" t="s">
        <v>10</v>
      </c>
      <c r="BC117" t="s">
        <v>10</v>
      </c>
      <c r="BD117" t="s">
        <v>10</v>
      </c>
      <c r="BE117" t="s">
        <v>10</v>
      </c>
      <c r="BF117" t="s">
        <v>10</v>
      </c>
      <c r="BG117" t="s">
        <v>10</v>
      </c>
      <c r="BH117" t="s">
        <v>10</v>
      </c>
      <c r="BI117" t="s">
        <v>10</v>
      </c>
      <c r="BJ117" t="s">
        <v>10</v>
      </c>
      <c r="BK117" t="s">
        <v>10</v>
      </c>
      <c r="BL117" t="s">
        <v>10</v>
      </c>
      <c r="BM117" t="s">
        <v>10</v>
      </c>
      <c r="BN117" t="s">
        <v>10</v>
      </c>
      <c r="BO117" t="s">
        <v>10</v>
      </c>
      <c r="BP117" t="s">
        <v>10</v>
      </c>
      <c r="BQ117" t="s">
        <v>10</v>
      </c>
      <c r="BR117" t="s">
        <v>10</v>
      </c>
      <c r="BS117" t="s">
        <v>10</v>
      </c>
      <c r="BT117" t="s">
        <v>10</v>
      </c>
      <c r="BU117" t="s">
        <v>10</v>
      </c>
      <c r="BV117" t="s">
        <v>10</v>
      </c>
      <c r="BW117" t="s">
        <v>10</v>
      </c>
      <c r="BX117" t="s">
        <v>10</v>
      </c>
      <c r="BY117" t="s">
        <v>10</v>
      </c>
      <c r="BZ117" t="s">
        <v>10</v>
      </c>
      <c r="CA117" t="s">
        <v>10</v>
      </c>
      <c r="CB117" t="s">
        <v>10</v>
      </c>
      <c r="CC117" t="s">
        <v>10</v>
      </c>
      <c r="CD117" t="s">
        <v>10</v>
      </c>
      <c r="CE117" t="s">
        <v>10</v>
      </c>
      <c r="CF117" t="s">
        <v>10</v>
      </c>
      <c r="CG117" t="s">
        <v>10</v>
      </c>
      <c r="CH117" t="s">
        <v>10</v>
      </c>
      <c r="CI117" t="s">
        <v>10</v>
      </c>
      <c r="CJ117" t="s">
        <v>10</v>
      </c>
      <c r="CK117" t="s">
        <v>10</v>
      </c>
      <c r="CL117" t="s">
        <v>10</v>
      </c>
      <c r="CM117" t="s">
        <v>10</v>
      </c>
      <c r="CN117" t="s">
        <v>10</v>
      </c>
      <c r="CO117" t="s">
        <v>10</v>
      </c>
      <c r="CP117" t="s">
        <v>10</v>
      </c>
      <c r="CQ117" t="s">
        <v>10</v>
      </c>
      <c r="CR117" t="s">
        <v>10</v>
      </c>
      <c r="CT117" s="4">
        <f t="shared" si="2749"/>
        <v>2</v>
      </c>
      <c r="CU117" s="4">
        <f t="shared" si="2750"/>
        <v>0</v>
      </c>
      <c r="CV117" s="4">
        <f t="shared" si="2751"/>
        <v>0</v>
      </c>
      <c r="CW117" s="4">
        <f t="shared" si="2752"/>
        <v>3</v>
      </c>
      <c r="CX117" s="4">
        <f t="shared" si="2753"/>
        <v>0</v>
      </c>
      <c r="CY117" s="4">
        <f t="shared" si="2754"/>
        <v>0</v>
      </c>
      <c r="CZ117" s="4">
        <f t="shared" si="2755"/>
        <v>0</v>
      </c>
      <c r="DA117" s="4">
        <f t="shared" si="2756"/>
        <v>2</v>
      </c>
      <c r="DB117" s="4">
        <f t="shared" si="2757"/>
        <v>2</v>
      </c>
      <c r="DC117" s="4">
        <f t="shared" si="2758"/>
        <v>0</v>
      </c>
      <c r="DD117" s="4">
        <f t="shared" si="2759"/>
        <v>0</v>
      </c>
      <c r="DE117" s="4">
        <f t="shared" si="2760"/>
        <v>1</v>
      </c>
      <c r="DF117" s="4">
        <f t="shared" si="2761"/>
        <v>0</v>
      </c>
      <c r="DG117" s="4">
        <f t="shared" si="2762"/>
        <v>0</v>
      </c>
      <c r="DH117" s="4">
        <f t="shared" si="2763"/>
        <v>0</v>
      </c>
      <c r="DI117" s="152">
        <f t="shared" si="2764"/>
        <v>0</v>
      </c>
      <c r="DJ117" s="153">
        <f t="shared" si="2765"/>
        <v>2</v>
      </c>
      <c r="DK117" s="4">
        <f t="shared" si="2766"/>
        <v>3</v>
      </c>
      <c r="DL117" s="4">
        <f t="shared" si="2767"/>
        <v>0</v>
      </c>
      <c r="DM117" s="4">
        <f t="shared" si="2768"/>
        <v>2</v>
      </c>
      <c r="DN117" s="4">
        <f t="shared" si="2769"/>
        <v>2</v>
      </c>
      <c r="DO117" s="4">
        <f t="shared" si="2770"/>
        <v>1</v>
      </c>
      <c r="DP117" s="4">
        <f t="shared" si="2771"/>
        <v>0</v>
      </c>
      <c r="DQ117" s="4">
        <f t="shared" si="2772"/>
        <v>0</v>
      </c>
      <c r="DR117" s="4">
        <f t="shared" si="2773"/>
        <v>6</v>
      </c>
      <c r="DS117" s="4">
        <f t="shared" si="2774"/>
        <v>2</v>
      </c>
      <c r="DT117" s="4">
        <f t="shared" si="2775"/>
        <v>6</v>
      </c>
      <c r="DU117" t="str">
        <f t="shared" si="2776"/>
        <v>0R</v>
      </c>
      <c r="DV117" t="str">
        <f t="shared" si="2777"/>
        <v>3R</v>
      </c>
      <c r="DW117" t="str">
        <f t="shared" si="2778"/>
        <v>3R</v>
      </c>
      <c r="DX117" t="str">
        <f t="shared" si="2779"/>
        <v>0S</v>
      </c>
      <c r="DY117" t="str">
        <f t="shared" si="2780"/>
        <v>3S</v>
      </c>
      <c r="DZ117" t="str">
        <f t="shared" si="2781"/>
        <v>0R</v>
      </c>
      <c r="EA117" t="str">
        <f t="shared" si="2782"/>
        <v>0L</v>
      </c>
      <c r="EB117" t="str">
        <f t="shared" si="2783"/>
        <v>0L</v>
      </c>
      <c r="EC117" t="str">
        <f t="shared" si="2784"/>
        <v>0R</v>
      </c>
      <c r="ED117">
        <f t="shared" si="2785"/>
        <v>0</v>
      </c>
      <c r="EE117" t="str">
        <f t="shared" si="2786"/>
        <v>3S</v>
      </c>
      <c r="EF117">
        <f t="shared" si="2787"/>
        <v>0</v>
      </c>
      <c r="EG117">
        <f t="shared" si="2788"/>
        <v>0</v>
      </c>
      <c r="EH117">
        <f t="shared" si="2789"/>
        <v>0</v>
      </c>
      <c r="EI117">
        <f t="shared" si="2790"/>
        <v>0</v>
      </c>
      <c r="EJ117">
        <f t="shared" si="2791"/>
        <v>0</v>
      </c>
      <c r="EK117">
        <f t="shared" si="2792"/>
        <v>0</v>
      </c>
      <c r="EL117">
        <f t="shared" si="2793"/>
        <v>0</v>
      </c>
      <c r="EM117">
        <f t="shared" si="2794"/>
        <v>0</v>
      </c>
      <c r="EN117">
        <f t="shared" si="2795"/>
        <v>0</v>
      </c>
      <c r="EO117">
        <f t="shared" si="2796"/>
        <v>0</v>
      </c>
      <c r="EP117">
        <f t="shared" si="2797"/>
        <v>0</v>
      </c>
      <c r="EQ117">
        <f t="shared" si="2798"/>
        <v>0</v>
      </c>
      <c r="ER117">
        <f t="shared" si="2799"/>
        <v>0</v>
      </c>
      <c r="ES117">
        <f t="shared" si="2800"/>
        <v>0</v>
      </c>
      <c r="ET117">
        <f t="shared" si="2801"/>
        <v>0</v>
      </c>
      <c r="EU117">
        <f t="shared" si="2802"/>
        <v>0</v>
      </c>
      <c r="EV117">
        <f t="shared" si="2803"/>
        <v>0</v>
      </c>
      <c r="EW117">
        <f t="shared" si="2804"/>
        <v>0</v>
      </c>
      <c r="EX117">
        <f t="shared" si="2805"/>
        <v>0</v>
      </c>
      <c r="EY117">
        <f t="shared" si="2806"/>
        <v>0</v>
      </c>
      <c r="EZ117">
        <f t="shared" si="2807"/>
        <v>0</v>
      </c>
      <c r="FA117">
        <f t="shared" si="2808"/>
        <v>0</v>
      </c>
      <c r="FB117">
        <f t="shared" si="2809"/>
        <v>0</v>
      </c>
      <c r="FC117">
        <f t="shared" si="2810"/>
        <v>0</v>
      </c>
      <c r="FD117">
        <f t="shared" si="2811"/>
        <v>0</v>
      </c>
      <c r="FE117">
        <f t="shared" si="2812"/>
        <v>0</v>
      </c>
      <c r="FF117">
        <f t="shared" si="2813"/>
        <v>0</v>
      </c>
      <c r="FG117">
        <f t="shared" si="2814"/>
        <v>0</v>
      </c>
      <c r="FH117">
        <f t="shared" si="2815"/>
        <v>0</v>
      </c>
      <c r="FI117">
        <f t="shared" si="2816"/>
        <v>0</v>
      </c>
      <c r="FJ117">
        <f t="shared" si="2817"/>
        <v>0</v>
      </c>
      <c r="FK117">
        <f t="shared" si="2818"/>
        <v>0</v>
      </c>
      <c r="FL117">
        <f t="shared" si="2819"/>
        <v>0</v>
      </c>
      <c r="FM117">
        <f t="shared" si="2820"/>
        <v>0</v>
      </c>
      <c r="FN117">
        <f t="shared" si="2821"/>
        <v>0</v>
      </c>
      <c r="FO117">
        <f t="shared" si="2822"/>
        <v>0</v>
      </c>
      <c r="FP117">
        <f t="shared" si="2823"/>
        <v>0</v>
      </c>
      <c r="FQ117">
        <f t="shared" si="2824"/>
        <v>0</v>
      </c>
      <c r="FR117">
        <f t="shared" si="2825"/>
        <v>0</v>
      </c>
      <c r="FS117">
        <f t="shared" si="2826"/>
        <v>0</v>
      </c>
      <c r="FT117">
        <f t="shared" si="2827"/>
        <v>0</v>
      </c>
      <c r="FU117">
        <f t="shared" si="2828"/>
        <v>0</v>
      </c>
      <c r="FV117">
        <f t="shared" si="2829"/>
        <v>0</v>
      </c>
      <c r="FW117">
        <f t="shared" si="2830"/>
        <v>0</v>
      </c>
      <c r="FX117">
        <f t="shared" si="2831"/>
        <v>0</v>
      </c>
      <c r="FY117">
        <f t="shared" si="2832"/>
        <v>0</v>
      </c>
      <c r="FZ117">
        <f t="shared" si="2833"/>
        <v>0</v>
      </c>
      <c r="GA117">
        <f t="shared" si="2834"/>
        <v>0</v>
      </c>
      <c r="GB117">
        <f t="shared" si="2835"/>
        <v>0</v>
      </c>
      <c r="GC117">
        <f t="shared" si="2836"/>
        <v>0</v>
      </c>
      <c r="GD117">
        <f t="shared" si="2837"/>
        <v>0</v>
      </c>
      <c r="GE117">
        <f t="shared" si="2838"/>
        <v>0</v>
      </c>
      <c r="GF117">
        <f t="shared" si="2839"/>
        <v>0</v>
      </c>
      <c r="GG117">
        <f t="shared" si="2840"/>
        <v>0</v>
      </c>
      <c r="GH117">
        <f t="shared" si="2841"/>
        <v>0</v>
      </c>
      <c r="GI117">
        <f t="shared" si="2842"/>
        <v>0</v>
      </c>
      <c r="GJ117">
        <f t="shared" si="2843"/>
        <v>0</v>
      </c>
      <c r="GK117">
        <f t="shared" si="2844"/>
        <v>0</v>
      </c>
      <c r="GL117">
        <f t="shared" si="2845"/>
        <v>0</v>
      </c>
      <c r="GM117">
        <f t="shared" si="2846"/>
        <v>0</v>
      </c>
      <c r="GN117">
        <f t="shared" si="2847"/>
        <v>0</v>
      </c>
      <c r="GO117">
        <f t="shared" si="2848"/>
        <v>0</v>
      </c>
      <c r="GP117">
        <f t="shared" si="2849"/>
        <v>0</v>
      </c>
      <c r="GQ117">
        <f t="shared" si="2850"/>
        <v>0</v>
      </c>
      <c r="GR117">
        <f t="shared" si="2851"/>
        <v>0</v>
      </c>
      <c r="GS117">
        <f t="shared" si="2852"/>
        <v>0</v>
      </c>
      <c r="GT117">
        <f t="shared" si="2853"/>
        <v>0</v>
      </c>
      <c r="GU117">
        <f t="shared" si="2854"/>
        <v>0</v>
      </c>
      <c r="GV117">
        <f t="shared" si="2855"/>
        <v>0</v>
      </c>
      <c r="GW117">
        <f t="shared" si="2856"/>
        <v>0</v>
      </c>
      <c r="GX117">
        <f t="shared" si="2857"/>
        <v>0</v>
      </c>
      <c r="GY117">
        <f t="shared" si="2858"/>
        <v>0</v>
      </c>
      <c r="GZ117">
        <f t="shared" si="2859"/>
        <v>0</v>
      </c>
      <c r="HA117">
        <f t="shared" si="2860"/>
        <v>0</v>
      </c>
      <c r="HB117" s="176" t="s">
        <v>265</v>
      </c>
      <c r="HC117" s="89">
        <f t="shared" si="2861"/>
        <v>270.76909465067871</v>
      </c>
      <c r="HD117" s="89">
        <f t="shared" si="2862"/>
        <v>148.48367178688423</v>
      </c>
      <c r="HE117" s="89">
        <f t="shared" si="2863"/>
        <v>220.63092082006182</v>
      </c>
      <c r="HF117" s="89">
        <f t="shared" si="2864"/>
        <v>0</v>
      </c>
      <c r="HH117" s="88">
        <f t="shared" si="2865"/>
        <v>639.88368725762484</v>
      </c>
      <c r="HI117" s="88">
        <f t="shared" si="2866"/>
        <v>73.543640273353944</v>
      </c>
      <c r="HK117">
        <f>IFERROR(VLOOKUP(_xlfn.NUMBERVALUE(MID(L117, SEARCH("!", L117)+1, SEARCH("+", L117)-SEARCH("!", L117)-1)), Rankings!$A$2:$BK$161, 63, FALSE),0)</f>
        <v>76.739314264712476</v>
      </c>
      <c r="HL117">
        <f>IFERROR(VLOOKUP(_xlfn.NUMBERVALUE(MID(M117, SEARCH("!", M117)+1, SEARCH("+", M117)-SEARCH("!", M117)-1)), Rankings!$A$2:$BK$161, 63, FALSE),0)</f>
        <v>40.942234364201667</v>
      </c>
      <c r="HM117">
        <f>IFERROR(VLOOKUP(_xlfn.NUMBERVALUE(MID(N117, SEARCH("!", N117)+1, SEARCH("+", N117)-SEARCH("!", N117)-1)), Rankings!$A$2:$BK$161, 63, FALSE),0)</f>
        <v>51.730681106291627</v>
      </c>
      <c r="HN117">
        <f>IFERROR(VLOOKUP(_xlfn.NUMBERVALUE(MID(O117, SEARCH("!", O117)+1, SEARCH("+", O117)-SEARCH("!", O117)-1)), Rankings!$A$2:$BK$161, 63, FALSE),0)</f>
        <v>88.706484395707392</v>
      </c>
      <c r="HO117">
        <f>IFERROR(VLOOKUP(_xlfn.NUMBERVALUE(MID(P117, SEARCH("!", P117)+1, SEARCH("+", P117)-SEARCH("!", P117)-1)), Rankings!$A$2:$BK$161, 63, FALSE),0)</f>
        <v>68.868973881900928</v>
      </c>
      <c r="HP117">
        <f>IFERROR(VLOOKUP(_xlfn.NUMBERVALUE(MID(Q117, SEARCH("!", Q117)+1, SEARCH("+", Q117)-SEARCH("!", Q117)-1)), Rankings!$A$2:$BK$161, 63, FALSE),0)</f>
        <v>43.526349088148301</v>
      </c>
      <c r="HQ117">
        <f>IFERROR(VLOOKUP(_xlfn.NUMBERVALUE(MID(R117, SEARCH("!", R117)+1, SEARCH("+", R117)-SEARCH("!", R117)-1)), Rankings!$A$2:$BK$161, 63, FALSE),0)</f>
        <v>69.104823957004172</v>
      </c>
      <c r="HR117">
        <f>IFERROR(VLOOKUP(_xlfn.NUMBERVALUE(MID(S117, SEARCH("!", S117)+1, SEARCH("+", S117)-SEARCH("!", S117)-1)), Rankings!$A$2:$BK$161, 63, FALSE),0)</f>
        <v>79.378847829880058</v>
      </c>
      <c r="HS117">
        <f>IFERROR(VLOOKUP(_xlfn.NUMBERVALUE(MID(T117, SEARCH("!", T117)+1, SEARCH("+", T117)-SEARCH("!", T117)-1)), Rankings!$A$2:$BK$161, 63, FALSE),0)</f>
        <v>57.830515827324668</v>
      </c>
      <c r="HT117">
        <f>IFERROR(VLOOKUP(_xlfn.NUMBERVALUE(MID(U117, SEARCH("!", U117)+1, SEARCH("+", U117)-SEARCH("!", U117)-1)), Rankings!$A$2:$BK$161, 63, FALSE),0)</f>
        <v>0</v>
      </c>
      <c r="HU117">
        <f>IFERROR(VLOOKUP(_xlfn.NUMBERVALUE(MID(V117, SEARCH("!", V117)+1, SEARCH("+", V117)-SEARCH("!", V117)-1)), Rankings!$A$2:$BK$161, 63, FALSE),0)</f>
        <v>63.055462542453483</v>
      </c>
      <c r="HV117">
        <f>IFERROR(VLOOKUP(_xlfn.NUMBERVALUE(MID(W117, SEARCH("!", W117)+1, SEARCH("+", W117)-SEARCH("!", W117)-1)), Rankings!$A$2:$BK$161, 63, FALSE),0)</f>
        <v>0</v>
      </c>
      <c r="HW117">
        <f>IFERROR(VLOOKUP(_xlfn.NUMBERVALUE(MID(X117, SEARCH("!", X117)+1, SEARCH("+", X117)-SEARCH("!", X117)-1)), Rankings!$A$2:$BK$161, 63, FALSE),0)</f>
        <v>0</v>
      </c>
      <c r="HX117">
        <f>IFERROR(VLOOKUP(_xlfn.NUMBERVALUE(MID(Y117, SEARCH("!", Y117)+1, SEARCH("+", Y117)-SEARCH("!", Y117)-1)), Rankings!$A$2:$BK$161, 63, FALSE),0)</f>
        <v>0</v>
      </c>
      <c r="HY117">
        <f>IFERROR(VLOOKUP(_xlfn.NUMBERVALUE(MID(Z117, SEARCH("!", Z117)+1, SEARCH("+", Z117)-SEARCH("!", Z117)-1)), Rankings!$A$2:$BK$161, 63, FALSE),0)</f>
        <v>0</v>
      </c>
      <c r="HZ117">
        <f>IFERROR(VLOOKUP(_xlfn.NUMBERVALUE(MID(AA117, SEARCH("!", AA117)+1, SEARCH("+", AA117)-SEARCH("!", AA117)-1)), Rankings!$A$2:$BK$161, 63, FALSE),0)</f>
        <v>0</v>
      </c>
      <c r="IA117">
        <f>IFERROR(VLOOKUP(_xlfn.NUMBERVALUE(MID(AB117, SEARCH("!", AB117)+1, SEARCH("+", AB117)-SEARCH("!", AB117)-1)), Rankings!$A$2:$BK$161, 63, FALSE),0)</f>
        <v>0</v>
      </c>
      <c r="IB117">
        <f>IFERROR(VLOOKUP(_xlfn.NUMBERVALUE(MID(AC117, SEARCH("!", AC117)+1, SEARCH("+", AC117)-SEARCH("!", AC117)-1)), Rankings!$A$2:$BK$161, 63, FALSE),0)</f>
        <v>0</v>
      </c>
      <c r="IC117">
        <f>IFERROR(VLOOKUP(_xlfn.NUMBERVALUE(MID(AD117, SEARCH("!", AD117)+1, SEARCH("+", AD117)-SEARCH("!", AD117)-1)), Rankings!$A$2:$BK$161, 63, FALSE),0)</f>
        <v>0</v>
      </c>
      <c r="ID117">
        <f>IFERROR(VLOOKUP(_xlfn.NUMBERVALUE(MID(AE117, SEARCH("!", AE117)+1, SEARCH("+", AE117)-SEARCH("!", AE117)-1)), Rankings!$A$2:$BK$161, 63, FALSE),0)</f>
        <v>0</v>
      </c>
      <c r="IE117">
        <f>IFERROR(VLOOKUP(_xlfn.NUMBERVALUE(MID(AF117, SEARCH("!", AF117)+1, SEARCH("+", AF117)-SEARCH("!", AF117)-1)), Rankings!$A$2:$BK$161, 63, FALSE),0)</f>
        <v>0</v>
      </c>
      <c r="IF117">
        <f>IFERROR(VLOOKUP(_xlfn.NUMBERVALUE(MID(AG117, SEARCH("!", AG117)+1, SEARCH("+", AG117)-SEARCH("!", AG117)-1)), Rankings!$A$2:$BK$161, 63, FALSE),0)</f>
        <v>0</v>
      </c>
      <c r="IG117">
        <f>IFERROR(VLOOKUP(_xlfn.NUMBERVALUE(MID(AH117, SEARCH("!", AH117)+1, SEARCH("+", AH117)-SEARCH("!", AH117)-1)), Rankings!$A$2:$BK$161, 63, FALSE),0)</f>
        <v>0</v>
      </c>
      <c r="IH117">
        <f>IFERROR(VLOOKUP(_xlfn.NUMBERVALUE(MID(AI117, SEARCH("!", AI117)+1, SEARCH("+", AI117)-SEARCH("!", AI117)-1)), Rankings!$A$2:$BK$161, 63, FALSE),0)</f>
        <v>0</v>
      </c>
      <c r="II117">
        <f>IFERROR(VLOOKUP(_xlfn.NUMBERVALUE(MID(AJ117, SEARCH("!", AJ117)+1, SEARCH("+", AJ117)-SEARCH("!", AJ117)-1)), Rankings!$A$2:$BK$161, 63, FALSE),0)</f>
        <v>0</v>
      </c>
      <c r="IJ117">
        <f>IFERROR(VLOOKUP(_xlfn.NUMBERVALUE(MID(AK117, SEARCH("!", AK117)+1, SEARCH("+", AK117)-SEARCH("!", AK117)-1)), Rankings!$A$2:$BK$161, 63, FALSE),0)</f>
        <v>0</v>
      </c>
      <c r="IK117">
        <f>IFERROR(VLOOKUP(_xlfn.NUMBERVALUE(MID(AL117, SEARCH("!", AL117)+1, SEARCH("+", AL117)-SEARCH("!", AL117)-1)), Rankings!$A$2:$BK$161, 63, FALSE),0)</f>
        <v>0</v>
      </c>
      <c r="IL117">
        <f>IFERROR(VLOOKUP(_xlfn.NUMBERVALUE(MID(AM117, SEARCH("!", AM117)+1, SEARCH("+", AM117)-SEARCH("!", AM117)-1)), Rankings!$A$2:$BK$161, 63, FALSE),0)</f>
        <v>0</v>
      </c>
      <c r="IM117">
        <f>IFERROR(VLOOKUP(_xlfn.NUMBERVALUE(MID(AN117, SEARCH("!", AN117)+1, SEARCH("+", AN117)-SEARCH("!", AN117)-1)), Rankings!$A$2:$BK$161, 63, FALSE),0)</f>
        <v>0</v>
      </c>
      <c r="IN117">
        <f>IFERROR(VLOOKUP(_xlfn.NUMBERVALUE(MID(AO117, SEARCH("!", AO117)+1, SEARCH("+", AO117)-SEARCH("!", AO117)-1)), Rankings!$A$2:$BK$161, 63, FALSE),0)</f>
        <v>0</v>
      </c>
      <c r="IO117">
        <f>IFERROR(VLOOKUP(_xlfn.NUMBERVALUE(MID(AP117, SEARCH("!", AP117)+1, SEARCH("+", AP117)-SEARCH("!", AP117)-1)), Rankings!$A$2:$BK$161, 63, FALSE),0)</f>
        <v>0</v>
      </c>
      <c r="IP117">
        <f>IFERROR(VLOOKUP(_xlfn.NUMBERVALUE(MID(AQ117, SEARCH("!", AQ117)+1, SEARCH("+", AQ117)-SEARCH("!", AQ117)-1)), Rankings!$A$2:$BK$161, 63, FALSE),0)</f>
        <v>0</v>
      </c>
      <c r="IQ117">
        <f>IFERROR(VLOOKUP(_xlfn.NUMBERVALUE(MID(AR117, SEARCH("!", AR117)+1, SEARCH("+", AR117)-SEARCH("!", AR117)-1)), Rankings!$A$2:$BK$161, 63, FALSE),0)</f>
        <v>0</v>
      </c>
      <c r="IR117">
        <f>IFERROR(VLOOKUP(_xlfn.NUMBERVALUE(MID(AS117, SEARCH("!", AS117)+1, SEARCH("+", AS117)-SEARCH("!", AS117)-1)), Rankings!$A$2:$BK$161, 63, FALSE),0)</f>
        <v>0</v>
      </c>
      <c r="IS117">
        <f>IFERROR(VLOOKUP(_xlfn.NUMBERVALUE(MID(AT117, SEARCH("!", AT117)+1, SEARCH("+", AT117)-SEARCH("!", AT117)-1)), Rankings!$A$2:$BK$161, 63, FALSE),0)</f>
        <v>0</v>
      </c>
      <c r="IT117">
        <f>IFERROR(VLOOKUP(_xlfn.NUMBERVALUE(MID(AU117, SEARCH("!", AU117)+1, SEARCH("+", AU117)-SEARCH("!", AU117)-1)), Rankings!$A$2:$BK$161, 63, FALSE),0)</f>
        <v>0</v>
      </c>
      <c r="IU117">
        <f>IFERROR(VLOOKUP(_xlfn.NUMBERVALUE(MID(AV117, SEARCH("!", AV117)+1, SEARCH("+", AV117)-SEARCH("!", AV117)-1)), Rankings!$A$2:$BK$161, 63, FALSE),0)</f>
        <v>0</v>
      </c>
      <c r="IV117">
        <f>IFERROR(VLOOKUP(_xlfn.NUMBERVALUE(MID(AW117, SEARCH("!", AW117)+1, SEARCH("+", AW117)-SEARCH("!", AW117)-1)), Rankings!$A$2:$BK$161, 63, FALSE),0)</f>
        <v>0</v>
      </c>
      <c r="IW117">
        <f>IFERROR(VLOOKUP(_xlfn.NUMBERVALUE(MID(AX117, SEARCH("!", AX117)+1, SEARCH("+", AX117)-SEARCH("!", AX117)-1)), Rankings!$A$2:$BK$161, 63, FALSE),0)</f>
        <v>0</v>
      </c>
      <c r="IX117">
        <f>IFERROR(VLOOKUP(_xlfn.NUMBERVALUE(MID(AY117, SEARCH("!", AY117)+1, SEARCH("+", AY117)-SEARCH("!", AY117)-1)), Rankings!$A$2:$BK$161, 63, FALSE),0)</f>
        <v>0</v>
      </c>
      <c r="IY117">
        <f>IFERROR(VLOOKUP(_xlfn.NUMBERVALUE(MID(AZ117, SEARCH("!", AZ117)+1, SEARCH("+", AZ117)-SEARCH("!", AZ117)-1)), Rankings!$A$2:$BK$161, 63, FALSE),0)</f>
        <v>0</v>
      </c>
      <c r="IZ117">
        <f>IFERROR(VLOOKUP(_xlfn.NUMBERVALUE(MID(BA117, SEARCH("!", BA117)+1, SEARCH("+", BA117)-SEARCH("!", BA117)-1)), Rankings!$A$2:$BK$161, 63, FALSE),0)</f>
        <v>0</v>
      </c>
      <c r="JA117">
        <f>IFERROR(VLOOKUP(_xlfn.NUMBERVALUE(MID(BB117, SEARCH("!", BB117)+1, SEARCH("+", BB117)-SEARCH("!", BB117)-1)), Rankings!$A$2:$BK$161, 63, FALSE),0)</f>
        <v>0</v>
      </c>
      <c r="JB117">
        <f>IFERROR(VLOOKUP(_xlfn.NUMBERVALUE(MID(BC117, SEARCH("!", BC117)+1, SEARCH("+", BC117)-SEARCH("!", BC117)-1)), Rankings!$A$2:$BK$161, 63, FALSE),0)</f>
        <v>0</v>
      </c>
      <c r="JC117">
        <f>IFERROR(VLOOKUP(_xlfn.NUMBERVALUE(MID(BD117, SEARCH("!", BD117)+1, SEARCH("+", BD117)-SEARCH("!", BD117)-1)), Rankings!$A$2:$BK$161, 63, FALSE),0)</f>
        <v>0</v>
      </c>
      <c r="JD117">
        <f>IFERROR(VLOOKUP(_xlfn.NUMBERVALUE(MID(BE117, SEARCH("!", BE117)+1, SEARCH("+", BE117)-SEARCH("!", BE117)-1)), Rankings!$A$2:$BK$161, 63, FALSE),0)</f>
        <v>0</v>
      </c>
      <c r="JE117">
        <f>IFERROR(VLOOKUP(_xlfn.NUMBERVALUE(MID(BF117, SEARCH("!", BF117)+1, SEARCH("+", BF117)-SEARCH("!", BF117)-1)), Rankings!$A$2:$BK$161, 63, FALSE),0)</f>
        <v>0</v>
      </c>
      <c r="JF117">
        <f>IFERROR(VLOOKUP(_xlfn.NUMBERVALUE(MID(BG117, SEARCH("!", BG117)+1, SEARCH("+", BG117)-SEARCH("!", BG117)-1)), Rankings!$A$2:$BK$161, 63, FALSE),0)</f>
        <v>0</v>
      </c>
      <c r="JG117">
        <f>IFERROR(VLOOKUP(_xlfn.NUMBERVALUE(MID(BH117, SEARCH("!", BH117)+1, SEARCH("+", BH117)-SEARCH("!", BH117)-1)), Rankings!$A$2:$BK$161, 63, FALSE),0)</f>
        <v>0</v>
      </c>
      <c r="JH117">
        <f>IFERROR(VLOOKUP(_xlfn.NUMBERVALUE(MID(BI117, SEARCH("!", BI117)+1, SEARCH("+", BI117)-SEARCH("!", BI117)-1)), Rankings!$A$2:$BK$161, 63, FALSE),0)</f>
        <v>0</v>
      </c>
      <c r="JI117">
        <f>IFERROR(VLOOKUP(_xlfn.NUMBERVALUE(MID(BJ117, SEARCH("!", BJ117)+1, SEARCH("+", BJ117)-SEARCH("!", BJ117)-1)), Rankings!$A$2:$BK$161, 63, FALSE),0)</f>
        <v>0</v>
      </c>
      <c r="JJ117">
        <f>IFERROR(VLOOKUP(_xlfn.NUMBERVALUE(MID(BK117, SEARCH("!", BK117)+1, SEARCH("+", BK117)-SEARCH("!", BK117)-1)), Rankings!$A$2:$BK$161, 63, FALSE),0)</f>
        <v>0</v>
      </c>
      <c r="JK117">
        <f>IFERROR(VLOOKUP(_xlfn.NUMBERVALUE(MID(BL117, SEARCH("!", BL117)+1, SEARCH("+", BL117)-SEARCH("!", BL117)-1)), Rankings!$A$2:$BK$161, 63, FALSE),0)</f>
        <v>0</v>
      </c>
      <c r="JL117">
        <f>IFERROR(VLOOKUP(_xlfn.NUMBERVALUE(MID(BM117, SEARCH("!", BM117)+1, SEARCH("+", BM117)-SEARCH("!", BM117)-1)), Rankings!$A$2:$BK$161, 63, FALSE),0)</f>
        <v>0</v>
      </c>
      <c r="JM117">
        <f>IFERROR(VLOOKUP(_xlfn.NUMBERVALUE(MID(BN117, SEARCH("!", BN117)+1, SEARCH("+", BN117)-SEARCH("!", BN117)-1)), Rankings!$A$2:$BK$161, 63, FALSE),0)</f>
        <v>0</v>
      </c>
      <c r="JN117">
        <f>IFERROR(VLOOKUP(_xlfn.NUMBERVALUE(MID(BO117, SEARCH("!", BO117)+1, SEARCH("+", BO117)-SEARCH("!", BO117)-1)), Rankings!$A$2:$BK$161, 63, FALSE),0)</f>
        <v>0</v>
      </c>
      <c r="JO117">
        <f>IFERROR(VLOOKUP(_xlfn.NUMBERVALUE(MID(BP117, SEARCH("!", BP117)+1, SEARCH("+", BP117)-SEARCH("!", BP117)-1)), Rankings!$A$2:$BK$161, 63, FALSE),0)</f>
        <v>0</v>
      </c>
      <c r="JP117">
        <f>IFERROR(VLOOKUP(_xlfn.NUMBERVALUE(MID(BQ117, SEARCH("!", BQ117)+1, SEARCH("+", BQ117)-SEARCH("!", BQ117)-1)), Rankings!$A$2:$BK$161, 63, FALSE),0)</f>
        <v>0</v>
      </c>
      <c r="JQ117">
        <f>IFERROR(VLOOKUP(_xlfn.NUMBERVALUE(MID(BR117, SEARCH("!", BR117)+1, SEARCH("+", BR117)-SEARCH("!", BR117)-1)), Rankings!$A$2:$BK$161, 63, FALSE),0)</f>
        <v>0</v>
      </c>
      <c r="JR117">
        <f>IFERROR(VLOOKUP(_xlfn.NUMBERVALUE(MID(BS117, SEARCH("!", BS117)+1, SEARCH("+", BS117)-SEARCH("!", BS117)-1)), Rankings!$A$2:$BK$161, 63, FALSE),0)</f>
        <v>0</v>
      </c>
      <c r="JS117">
        <f>IFERROR(VLOOKUP(_xlfn.NUMBERVALUE(MID(BT117, SEARCH("!", BT117)+1, SEARCH("+", BT117)-SEARCH("!", BT117)-1)), Rankings!$A$2:$BK$161, 63, FALSE),0)</f>
        <v>0</v>
      </c>
      <c r="JT117">
        <f>IFERROR(VLOOKUP(_xlfn.NUMBERVALUE(MID(BU117, SEARCH("!", BU117)+1, SEARCH("+", BU117)-SEARCH("!", BU117)-1)), Rankings!$A$2:$BK$161, 63, FALSE),0)</f>
        <v>0</v>
      </c>
      <c r="JU117">
        <f>IFERROR(VLOOKUP(_xlfn.NUMBERVALUE(MID(BV117, SEARCH("!", BV117)+1, SEARCH("+", BV117)-SEARCH("!", BV117)-1)), Rankings!$A$2:$BK$161, 63, FALSE),0)</f>
        <v>0</v>
      </c>
      <c r="JV117">
        <f>IFERROR(VLOOKUP(_xlfn.NUMBERVALUE(MID(BW117, SEARCH("!", BW117)+1, SEARCH("+", BW117)-SEARCH("!", BW117)-1)), Rankings!$A$2:$BK$161, 63, FALSE),0)</f>
        <v>0</v>
      </c>
      <c r="JW117">
        <f>IFERROR(VLOOKUP(_xlfn.NUMBERVALUE(MID(BX117, SEARCH("!", BX117)+1, SEARCH("+", BX117)-SEARCH("!", BX117)-1)), Rankings!$A$2:$BK$161, 63, FALSE),0)</f>
        <v>0</v>
      </c>
      <c r="JX117">
        <f>IFERROR(VLOOKUP(_xlfn.NUMBERVALUE(MID(BY117, SEARCH("!", BY117)+1, SEARCH("+", BY117)-SEARCH("!", BY117)-1)), Rankings!$A$2:$BK$161, 63, FALSE),0)</f>
        <v>0</v>
      </c>
      <c r="JY117">
        <f>IFERROR(VLOOKUP(_xlfn.NUMBERVALUE(MID(BZ117, SEARCH("!", BZ117)+1, SEARCH("+", BZ117)-SEARCH("!", BZ117)-1)), Rankings!$A$2:$BK$161, 63, FALSE),0)</f>
        <v>0</v>
      </c>
      <c r="JZ117">
        <f>IFERROR(VLOOKUP(_xlfn.NUMBERVALUE(MID(CA117, SEARCH("!", CA117)+1, SEARCH("+", CA117)-SEARCH("!", CA117)-1)), Rankings!$A$2:$BK$161, 63, FALSE),0)</f>
        <v>0</v>
      </c>
      <c r="KA117">
        <f>IFERROR(VLOOKUP(_xlfn.NUMBERVALUE(MID(CB117, SEARCH("!", CB117)+1, SEARCH("+", CB117)-SEARCH("!", CB117)-1)), Rankings!$A$2:$BK$161, 63, FALSE),0)</f>
        <v>0</v>
      </c>
      <c r="KB117">
        <f>IFERROR(VLOOKUP(_xlfn.NUMBERVALUE(MID(CC117, SEARCH("!", CC117)+1, SEARCH("+", CC117)-SEARCH("!", CC117)-1)), Rankings!$A$2:$BK$161, 63, FALSE),0)</f>
        <v>0</v>
      </c>
      <c r="KC117">
        <f>IFERROR(VLOOKUP(_xlfn.NUMBERVALUE(MID(CD117, SEARCH("!", CD117)+1, SEARCH("+", CD117)-SEARCH("!", CD117)-1)), Rankings!$A$2:$BK$161, 63, FALSE),0)</f>
        <v>0</v>
      </c>
      <c r="KD117">
        <f>IFERROR(VLOOKUP(_xlfn.NUMBERVALUE(MID(CE117, SEARCH("!", CE117)+1, SEARCH("+", CE117)-SEARCH("!", CE117)-1)), Rankings!$A$2:$BK$161, 63, FALSE),0)</f>
        <v>0</v>
      </c>
      <c r="KE117">
        <f>IFERROR(VLOOKUP(_xlfn.NUMBERVALUE(MID(CF117, SEARCH("!", CF117)+1, SEARCH("+", CF117)-SEARCH("!", CF117)-1)), Rankings!$A$2:$BK$161, 63, FALSE),0)</f>
        <v>0</v>
      </c>
      <c r="KF117">
        <f>IFERROR(VLOOKUP(_xlfn.NUMBERVALUE(MID(CG117, SEARCH("!", CG117)+1, SEARCH("+", CG117)-SEARCH("!", CG117)-1)), Rankings!$A$2:$BK$161, 63, FALSE),0)</f>
        <v>0</v>
      </c>
      <c r="KG117">
        <f>IFERROR(VLOOKUP(_xlfn.NUMBERVALUE(MID(CH117, SEARCH("!", CH117)+1, SEARCH("+", CH117)-SEARCH("!", CH117)-1)), Rankings!$A$2:$BK$161, 63, FALSE),0)</f>
        <v>0</v>
      </c>
      <c r="KH117">
        <f>IFERROR(VLOOKUP(_xlfn.NUMBERVALUE(MID(CI117, SEARCH("!", CI117)+1, SEARCH("+", CI117)-SEARCH("!", CI117)-1)), Rankings!$A$2:$BK$161, 63, FALSE),0)</f>
        <v>0</v>
      </c>
      <c r="KI117">
        <f>IFERROR(VLOOKUP(_xlfn.NUMBERVALUE(MID(CJ117, SEARCH("!", CJ117)+1, SEARCH("+", CJ117)-SEARCH("!", CJ117)-1)), Rankings!$A$2:$BK$161, 63, FALSE),0)</f>
        <v>0</v>
      </c>
      <c r="KJ117">
        <f>IFERROR(VLOOKUP(_xlfn.NUMBERVALUE(MID(CK117, SEARCH("!", CK117)+1, SEARCH("+", CK117)-SEARCH("!", CK117)-1)), Rankings!$A$2:$BK$161, 63, FALSE),0)</f>
        <v>0</v>
      </c>
      <c r="KK117">
        <f>IFERROR(VLOOKUP(_xlfn.NUMBERVALUE(MID(CL117, SEARCH("!", CL117)+1, SEARCH("+", CL117)-SEARCH("!", CL117)-1)), Rankings!$A$2:$BK$161, 63, FALSE),0)</f>
        <v>0</v>
      </c>
      <c r="KL117">
        <f>IFERROR(VLOOKUP(_xlfn.NUMBERVALUE(MID(CM117, SEARCH("!", CM117)+1, SEARCH("+", CM117)-SEARCH("!", CM117)-1)), Rankings!$A$2:$BK$161, 63, FALSE),0)</f>
        <v>0</v>
      </c>
      <c r="KM117">
        <f>IFERROR(VLOOKUP(_xlfn.NUMBERVALUE(MID(CN117, SEARCH("!", CN117)+1, SEARCH("+", CN117)-SEARCH("!", CN117)-1)), Rankings!$A$2:$BK$161, 63, FALSE),0)</f>
        <v>0</v>
      </c>
      <c r="KN117">
        <f>IFERROR(VLOOKUP(_xlfn.NUMBERVALUE(MID(CO117, SEARCH("!", CO117)+1, SEARCH("+", CO117)-SEARCH("!", CO117)-1)), Rankings!$A$2:$BK$161, 63, FALSE),0)</f>
        <v>0</v>
      </c>
      <c r="KO117">
        <f>IFERROR(VLOOKUP(_xlfn.NUMBERVALUE(MID(CP117, SEARCH("!", CP117)+1, SEARCH("+", CP117)-SEARCH("!", CP117)-1)), Rankings!$A$2:$BK$161, 63, FALSE),0)</f>
        <v>0</v>
      </c>
      <c r="KP117">
        <f>IFERROR(VLOOKUP(_xlfn.NUMBERVALUE(MID(CQ117, SEARCH("!", CQ117)+1, SEARCH("+", CQ117)-SEARCH("!", CQ117)-1)), Rankings!$A$2:$BK$161, 63, FALSE),0)</f>
        <v>0</v>
      </c>
      <c r="KQ117">
        <f>IFERROR(VLOOKUP(_xlfn.NUMBERVALUE(MID(CR117, SEARCH("!", CR117)+1, SEARCH("+", CR117)-SEARCH("!", CR117)-1)), Rankings!$A$2:$BK$161, 63, FALSE),0)</f>
        <v>0</v>
      </c>
      <c r="KS117" s="4">
        <f t="shared" si="2867"/>
        <v>155</v>
      </c>
      <c r="KT117" s="4">
        <f t="shared" si="2868"/>
        <v>43</v>
      </c>
      <c r="KU117" s="4">
        <f t="shared" si="2869"/>
        <v>76</v>
      </c>
      <c r="KV117" s="4">
        <f t="shared" si="2870"/>
        <v>0</v>
      </c>
      <c r="KY117" s="4">
        <f t="shared" si="2871"/>
        <v>274</v>
      </c>
      <c r="KZ117" s="4"/>
      <c r="LB117">
        <f t="shared" si="2872"/>
        <v>17</v>
      </c>
      <c r="LC117">
        <f t="shared" si="2873"/>
        <v>44</v>
      </c>
      <c r="LD117">
        <f t="shared" si="2874"/>
        <v>46</v>
      </c>
      <c r="LE117">
        <f t="shared" si="2875"/>
        <v>21</v>
      </c>
      <c r="LF117">
        <f t="shared" si="2876"/>
        <v>30</v>
      </c>
      <c r="LG117">
        <f t="shared" si="2877"/>
        <v>21</v>
      </c>
      <c r="LH117">
        <f t="shared" si="2878"/>
        <v>11</v>
      </c>
      <c r="LI117">
        <f t="shared" si="2879"/>
        <v>32</v>
      </c>
      <c r="LJ117">
        <f t="shared" si="2880"/>
        <v>27</v>
      </c>
      <c r="LK117">
        <f t="shared" si="2881"/>
        <v>0</v>
      </c>
      <c r="LL117">
        <f t="shared" si="2882"/>
        <v>25</v>
      </c>
      <c r="LM117">
        <f t="shared" si="2883"/>
        <v>0</v>
      </c>
      <c r="LN117">
        <f t="shared" si="2884"/>
        <v>0</v>
      </c>
      <c r="LO117">
        <f t="shared" si="2885"/>
        <v>0</v>
      </c>
      <c r="LP117">
        <f t="shared" si="2886"/>
        <v>0</v>
      </c>
      <c r="LQ117">
        <f t="shared" si="2887"/>
        <v>0</v>
      </c>
      <c r="LR117">
        <f t="shared" si="2888"/>
        <v>0</v>
      </c>
      <c r="LS117">
        <f t="shared" si="2889"/>
        <v>0</v>
      </c>
      <c r="LT117">
        <f t="shared" si="2890"/>
        <v>0</v>
      </c>
      <c r="LU117">
        <f t="shared" si="2891"/>
        <v>0</v>
      </c>
      <c r="LV117">
        <f t="shared" si="2892"/>
        <v>0</v>
      </c>
      <c r="LW117">
        <f t="shared" si="2893"/>
        <v>0</v>
      </c>
      <c r="LX117">
        <f t="shared" si="2894"/>
        <v>0</v>
      </c>
      <c r="LY117">
        <f t="shared" si="2895"/>
        <v>0</v>
      </c>
      <c r="LZ117">
        <f t="shared" si="2896"/>
        <v>0</v>
      </c>
      <c r="MA117">
        <f t="shared" si="2897"/>
        <v>0</v>
      </c>
      <c r="MB117">
        <f t="shared" si="2898"/>
        <v>0</v>
      </c>
      <c r="MC117">
        <f t="shared" si="2899"/>
        <v>0</v>
      </c>
      <c r="MD117">
        <f t="shared" si="2900"/>
        <v>0</v>
      </c>
      <c r="ME117">
        <f t="shared" si="2901"/>
        <v>0</v>
      </c>
      <c r="MF117">
        <f t="shared" si="2902"/>
        <v>0</v>
      </c>
      <c r="MG117">
        <f t="shared" si="2903"/>
        <v>0</v>
      </c>
      <c r="MH117">
        <f t="shared" si="2904"/>
        <v>0</v>
      </c>
      <c r="MI117">
        <f t="shared" si="2905"/>
        <v>0</v>
      </c>
      <c r="MJ117">
        <f t="shared" si="2906"/>
        <v>0</v>
      </c>
      <c r="MK117">
        <f t="shared" si="2907"/>
        <v>0</v>
      </c>
      <c r="ML117">
        <f t="shared" si="2908"/>
        <v>0</v>
      </c>
      <c r="MM117">
        <f t="shared" si="2909"/>
        <v>0</v>
      </c>
      <c r="MN117">
        <f t="shared" si="2910"/>
        <v>0</v>
      </c>
      <c r="MO117">
        <f t="shared" si="2911"/>
        <v>0</v>
      </c>
      <c r="MP117">
        <f t="shared" si="2912"/>
        <v>0</v>
      </c>
      <c r="MQ117">
        <f t="shared" si="2913"/>
        <v>0</v>
      </c>
      <c r="MR117">
        <f t="shared" si="2914"/>
        <v>0</v>
      </c>
      <c r="MS117">
        <f t="shared" si="2915"/>
        <v>0</v>
      </c>
      <c r="MT117">
        <f t="shared" si="2916"/>
        <v>0</v>
      </c>
      <c r="MU117">
        <f t="shared" si="2917"/>
        <v>0</v>
      </c>
      <c r="MV117">
        <f t="shared" si="2918"/>
        <v>0</v>
      </c>
      <c r="MW117">
        <f t="shared" si="2919"/>
        <v>0</v>
      </c>
      <c r="MX117">
        <f t="shared" si="2920"/>
        <v>0</v>
      </c>
      <c r="MY117">
        <f t="shared" si="2921"/>
        <v>0</v>
      </c>
      <c r="MZ117">
        <f t="shared" si="2922"/>
        <v>0</v>
      </c>
      <c r="NA117">
        <f t="shared" si="2923"/>
        <v>0</v>
      </c>
      <c r="NB117">
        <f t="shared" si="2924"/>
        <v>0</v>
      </c>
      <c r="NC117">
        <f t="shared" si="2925"/>
        <v>0</v>
      </c>
      <c r="ND117">
        <f t="shared" si="2926"/>
        <v>0</v>
      </c>
      <c r="NE117">
        <f t="shared" si="2927"/>
        <v>0</v>
      </c>
      <c r="NF117">
        <f t="shared" si="2928"/>
        <v>0</v>
      </c>
      <c r="NG117">
        <f t="shared" si="2929"/>
        <v>0</v>
      </c>
      <c r="NH117">
        <f t="shared" si="2930"/>
        <v>0</v>
      </c>
      <c r="NI117">
        <f t="shared" si="2931"/>
        <v>0</v>
      </c>
      <c r="NJ117">
        <f t="shared" si="2932"/>
        <v>0</v>
      </c>
      <c r="NK117">
        <f t="shared" si="2933"/>
        <v>0</v>
      </c>
      <c r="NL117">
        <f t="shared" si="2934"/>
        <v>0</v>
      </c>
      <c r="NM117">
        <f t="shared" si="2935"/>
        <v>0</v>
      </c>
      <c r="NN117">
        <f t="shared" si="2936"/>
        <v>0</v>
      </c>
      <c r="NO117">
        <f t="shared" si="2937"/>
        <v>0</v>
      </c>
      <c r="NP117">
        <f t="shared" si="2938"/>
        <v>0</v>
      </c>
      <c r="NQ117">
        <f t="shared" si="2939"/>
        <v>0</v>
      </c>
      <c r="NR117">
        <f t="shared" si="2940"/>
        <v>0</v>
      </c>
      <c r="NS117">
        <f t="shared" si="2941"/>
        <v>0</v>
      </c>
      <c r="NT117">
        <f t="shared" si="2942"/>
        <v>0</v>
      </c>
      <c r="NU117">
        <f t="shared" si="2943"/>
        <v>0</v>
      </c>
      <c r="NV117">
        <f t="shared" si="2944"/>
        <v>0</v>
      </c>
      <c r="NW117">
        <f t="shared" si="2945"/>
        <v>0</v>
      </c>
      <c r="NX117">
        <f t="shared" si="2946"/>
        <v>0</v>
      </c>
      <c r="NY117">
        <f t="shared" si="2947"/>
        <v>0</v>
      </c>
      <c r="NZ117">
        <f t="shared" si="2948"/>
        <v>0</v>
      </c>
      <c r="OA117">
        <f t="shared" si="2949"/>
        <v>0</v>
      </c>
      <c r="OB117">
        <f t="shared" si="2950"/>
        <v>0</v>
      </c>
      <c r="OC117">
        <f t="shared" si="2951"/>
        <v>0</v>
      </c>
      <c r="OD117">
        <f t="shared" si="2952"/>
        <v>0</v>
      </c>
      <c r="OE117">
        <f t="shared" si="2953"/>
        <v>0</v>
      </c>
      <c r="OF117">
        <f t="shared" si="2954"/>
        <v>0</v>
      </c>
      <c r="OG117">
        <f t="shared" si="2955"/>
        <v>0</v>
      </c>
      <c r="OH117">
        <f t="shared" si="2956"/>
        <v>0</v>
      </c>
      <c r="OJ117" s="4">
        <f t="shared" si="2957"/>
        <v>187</v>
      </c>
      <c r="OK117" s="4">
        <f t="shared" si="2958"/>
        <v>94</v>
      </c>
      <c r="OL117" s="4">
        <f t="shared" si="2959"/>
        <v>104</v>
      </c>
      <c r="OM117" s="4">
        <f t="shared" si="2960"/>
        <v>0</v>
      </c>
      <c r="OP117" s="4">
        <f t="shared" si="2961"/>
        <v>385</v>
      </c>
      <c r="OQ117" s="4"/>
      <c r="OS117">
        <f t="shared" si="2962"/>
        <v>54</v>
      </c>
      <c r="OT117">
        <f t="shared" si="2963"/>
        <v>27</v>
      </c>
      <c r="OU117">
        <f t="shared" si="2964"/>
        <v>33</v>
      </c>
      <c r="OV117">
        <f t="shared" si="2965"/>
        <v>56</v>
      </c>
      <c r="OW117">
        <f t="shared" si="2966"/>
        <v>24</v>
      </c>
      <c r="OX117">
        <f t="shared" si="2967"/>
        <v>32</v>
      </c>
      <c r="OY117">
        <f t="shared" si="2968"/>
        <v>38</v>
      </c>
      <c r="OZ117">
        <f t="shared" si="2969"/>
        <v>56</v>
      </c>
      <c r="PA117">
        <f t="shared" si="2970"/>
        <v>41</v>
      </c>
      <c r="PB117">
        <f t="shared" si="2971"/>
        <v>0</v>
      </c>
      <c r="PC117">
        <f t="shared" si="2972"/>
        <v>24</v>
      </c>
      <c r="PD117">
        <f t="shared" si="2973"/>
        <v>0</v>
      </c>
      <c r="PE117">
        <f t="shared" si="2974"/>
        <v>0</v>
      </c>
      <c r="PF117">
        <f t="shared" si="2975"/>
        <v>0</v>
      </c>
      <c r="PG117">
        <f t="shared" si="2976"/>
        <v>0</v>
      </c>
      <c r="PH117">
        <f t="shared" si="2977"/>
        <v>0</v>
      </c>
      <c r="PI117">
        <f t="shared" si="2978"/>
        <v>0</v>
      </c>
      <c r="PJ117">
        <f t="shared" si="2979"/>
        <v>0</v>
      </c>
      <c r="PK117">
        <f t="shared" si="2980"/>
        <v>0</v>
      </c>
      <c r="PL117">
        <f t="shared" si="2981"/>
        <v>0</v>
      </c>
      <c r="PM117">
        <f t="shared" si="2982"/>
        <v>0</v>
      </c>
      <c r="PN117">
        <f t="shared" si="2983"/>
        <v>0</v>
      </c>
      <c r="PO117">
        <f t="shared" si="2984"/>
        <v>0</v>
      </c>
      <c r="PP117">
        <f t="shared" si="2985"/>
        <v>0</v>
      </c>
      <c r="PQ117">
        <f t="shared" si="2986"/>
        <v>0</v>
      </c>
      <c r="PR117">
        <f t="shared" si="2987"/>
        <v>0</v>
      </c>
      <c r="PS117">
        <f t="shared" si="2988"/>
        <v>0</v>
      </c>
      <c r="PT117">
        <f t="shared" si="2989"/>
        <v>0</v>
      </c>
      <c r="PU117">
        <f t="shared" si="2990"/>
        <v>0</v>
      </c>
      <c r="PV117">
        <f t="shared" si="2991"/>
        <v>0</v>
      </c>
      <c r="PW117">
        <f t="shared" si="2992"/>
        <v>0</v>
      </c>
      <c r="PX117">
        <f t="shared" si="2993"/>
        <v>0</v>
      </c>
      <c r="PY117">
        <f t="shared" si="2994"/>
        <v>0</v>
      </c>
      <c r="PZ117">
        <f t="shared" si="2995"/>
        <v>0</v>
      </c>
      <c r="QA117">
        <f t="shared" si="2996"/>
        <v>0</v>
      </c>
      <c r="QB117">
        <f t="shared" si="2997"/>
        <v>0</v>
      </c>
      <c r="QC117">
        <f t="shared" si="2998"/>
        <v>0</v>
      </c>
      <c r="QD117">
        <f t="shared" si="2999"/>
        <v>0</v>
      </c>
      <c r="QE117">
        <f t="shared" si="3000"/>
        <v>0</v>
      </c>
      <c r="QF117">
        <f t="shared" si="3001"/>
        <v>0</v>
      </c>
      <c r="QG117">
        <f t="shared" si="3002"/>
        <v>0</v>
      </c>
      <c r="QH117">
        <f t="shared" si="3003"/>
        <v>0</v>
      </c>
      <c r="QI117">
        <f t="shared" si="3004"/>
        <v>0</v>
      </c>
      <c r="QJ117">
        <f t="shared" si="3005"/>
        <v>0</v>
      </c>
      <c r="QK117">
        <f t="shared" si="3006"/>
        <v>0</v>
      </c>
      <c r="QL117">
        <f t="shared" si="3007"/>
        <v>0</v>
      </c>
      <c r="QM117">
        <f t="shared" si="3008"/>
        <v>0</v>
      </c>
      <c r="QN117">
        <f t="shared" si="3009"/>
        <v>0</v>
      </c>
      <c r="QO117">
        <f t="shared" si="3010"/>
        <v>0</v>
      </c>
      <c r="QP117">
        <f t="shared" si="3011"/>
        <v>0</v>
      </c>
      <c r="QQ117">
        <f t="shared" si="3012"/>
        <v>0</v>
      </c>
      <c r="QR117">
        <f t="shared" si="3013"/>
        <v>0</v>
      </c>
      <c r="QS117">
        <f t="shared" si="3014"/>
        <v>0</v>
      </c>
      <c r="QT117">
        <f t="shared" si="3015"/>
        <v>0</v>
      </c>
      <c r="QU117">
        <f t="shared" si="3016"/>
        <v>0</v>
      </c>
      <c r="QV117">
        <f t="shared" si="3017"/>
        <v>0</v>
      </c>
      <c r="QW117">
        <f t="shared" si="3018"/>
        <v>0</v>
      </c>
      <c r="QX117">
        <f t="shared" si="3019"/>
        <v>0</v>
      </c>
      <c r="QY117">
        <f t="shared" si="3020"/>
        <v>0</v>
      </c>
      <c r="QZ117">
        <f t="shared" si="3021"/>
        <v>0</v>
      </c>
      <c r="RA117">
        <f t="shared" si="3022"/>
        <v>0</v>
      </c>
      <c r="RB117">
        <f t="shared" si="3023"/>
        <v>0</v>
      </c>
      <c r="RC117">
        <f t="shared" si="3024"/>
        <v>0</v>
      </c>
      <c r="RD117">
        <f t="shared" si="3025"/>
        <v>0</v>
      </c>
      <c r="RE117">
        <f t="shared" si="3026"/>
        <v>0</v>
      </c>
      <c r="RF117">
        <f t="shared" si="3027"/>
        <v>0</v>
      </c>
      <c r="RG117">
        <f t="shared" si="3028"/>
        <v>0</v>
      </c>
      <c r="RH117">
        <f t="shared" si="3029"/>
        <v>0</v>
      </c>
      <c r="RI117">
        <f t="shared" si="3030"/>
        <v>0</v>
      </c>
      <c r="RJ117">
        <f t="shared" si="3031"/>
        <v>0</v>
      </c>
      <c r="RK117">
        <f t="shared" si="3032"/>
        <v>0</v>
      </c>
      <c r="RL117">
        <f t="shared" si="3033"/>
        <v>0</v>
      </c>
      <c r="RM117">
        <f t="shared" si="3034"/>
        <v>0</v>
      </c>
      <c r="RN117">
        <f t="shared" si="3035"/>
        <v>0</v>
      </c>
      <c r="RO117">
        <f t="shared" si="3036"/>
        <v>0</v>
      </c>
      <c r="RP117">
        <f t="shared" si="3037"/>
        <v>0</v>
      </c>
      <c r="RQ117">
        <f t="shared" si="3038"/>
        <v>0</v>
      </c>
      <c r="RR117">
        <f t="shared" si="3039"/>
        <v>0</v>
      </c>
      <c r="RS117">
        <f t="shared" si="3040"/>
        <v>0</v>
      </c>
      <c r="RT117">
        <f t="shared" si="3041"/>
        <v>0</v>
      </c>
      <c r="RU117">
        <f t="shared" si="3042"/>
        <v>0</v>
      </c>
      <c r="RV117">
        <f t="shared" si="3043"/>
        <v>0</v>
      </c>
      <c r="RW117">
        <f t="shared" si="3044"/>
        <v>0</v>
      </c>
      <c r="RX117">
        <f t="shared" si="3045"/>
        <v>0</v>
      </c>
      <c r="RY117">
        <f t="shared" si="3046"/>
        <v>0</v>
      </c>
      <c r="SA117" s="4">
        <f t="shared" si="3047"/>
        <v>17.059999999999999</v>
      </c>
      <c r="SB117" s="4">
        <f t="shared" si="3048"/>
        <v>7.42</v>
      </c>
      <c r="SC117" s="4">
        <f t="shared" si="3049"/>
        <v>9.11</v>
      </c>
      <c r="SD117" s="4">
        <f t="shared" si="3050"/>
        <v>0</v>
      </c>
      <c r="SF117" s="4">
        <f t="shared" si="3051"/>
        <v>33.589999999999996</v>
      </c>
      <c r="SI117">
        <f t="shared" si="3052"/>
        <v>2.5</v>
      </c>
      <c r="SJ117">
        <f t="shared" si="3053"/>
        <v>3.82</v>
      </c>
      <c r="SK117">
        <f t="shared" si="3054"/>
        <v>4</v>
      </c>
      <c r="SL117">
        <f t="shared" si="3055"/>
        <v>2.71</v>
      </c>
      <c r="SM117">
        <f t="shared" si="3056"/>
        <v>3.11</v>
      </c>
      <c r="SN117">
        <f t="shared" si="3057"/>
        <v>3.17</v>
      </c>
      <c r="SO117">
        <f t="shared" si="3058"/>
        <v>3.67</v>
      </c>
      <c r="SP117">
        <f t="shared" si="3059"/>
        <v>3.75</v>
      </c>
      <c r="SQ117">
        <f t="shared" si="3060"/>
        <v>3.57</v>
      </c>
      <c r="SR117" t="str">
        <f t="shared" si="3061"/>
        <v>0</v>
      </c>
      <c r="SS117">
        <f t="shared" si="3062"/>
        <v>3.29</v>
      </c>
      <c r="ST117" t="str">
        <f t="shared" si="3063"/>
        <v>0</v>
      </c>
      <c r="SU117" t="str">
        <f t="shared" si="3064"/>
        <v>0</v>
      </c>
      <c r="SV117" t="str">
        <f t="shared" si="3065"/>
        <v>0</v>
      </c>
      <c r="SW117" t="str">
        <f t="shared" si="3066"/>
        <v>0</v>
      </c>
      <c r="SX117" t="str">
        <f t="shared" si="3067"/>
        <v>0</v>
      </c>
      <c r="SY117" t="str">
        <f t="shared" si="3068"/>
        <v>0</v>
      </c>
      <c r="SZ117" t="str">
        <f t="shared" si="3069"/>
        <v>0</v>
      </c>
      <c r="TA117" t="str">
        <f t="shared" si="3070"/>
        <v>0</v>
      </c>
      <c r="TB117" t="str">
        <f t="shared" si="3071"/>
        <v>0</v>
      </c>
      <c r="TC117" t="str">
        <f t="shared" si="3072"/>
        <v>0</v>
      </c>
      <c r="TD117" t="str">
        <f t="shared" si="3073"/>
        <v>0</v>
      </c>
      <c r="TE117" t="str">
        <f t="shared" si="3074"/>
        <v>0</v>
      </c>
      <c r="TF117" t="str">
        <f t="shared" si="3075"/>
        <v>0</v>
      </c>
      <c r="TG117" t="str">
        <f t="shared" si="3076"/>
        <v>0</v>
      </c>
      <c r="TH117" t="str">
        <f t="shared" si="3077"/>
        <v>0</v>
      </c>
      <c r="TI117" t="str">
        <f t="shared" si="3078"/>
        <v>0</v>
      </c>
      <c r="TJ117" t="str">
        <f t="shared" si="3079"/>
        <v>0</v>
      </c>
      <c r="TK117" t="str">
        <f t="shared" si="3080"/>
        <v>0</v>
      </c>
      <c r="TL117" t="str">
        <f t="shared" si="3081"/>
        <v>0</v>
      </c>
      <c r="TM117" t="str">
        <f t="shared" si="3082"/>
        <v>0</v>
      </c>
      <c r="TN117" t="str">
        <f t="shared" si="3083"/>
        <v>0</v>
      </c>
      <c r="TO117" t="str">
        <f t="shared" si="3084"/>
        <v>0</v>
      </c>
      <c r="TP117" t="str">
        <f t="shared" si="3085"/>
        <v>0</v>
      </c>
      <c r="TQ117" t="str">
        <f t="shared" si="3086"/>
        <v>0</v>
      </c>
      <c r="TR117" t="str">
        <f t="shared" si="3087"/>
        <v>0</v>
      </c>
      <c r="TS117" t="str">
        <f t="shared" si="3088"/>
        <v>0</v>
      </c>
      <c r="TT117" t="str">
        <f t="shared" si="3089"/>
        <v>0</v>
      </c>
      <c r="TU117" t="str">
        <f t="shared" si="3090"/>
        <v>0</v>
      </c>
      <c r="TV117" t="str">
        <f t="shared" si="3091"/>
        <v>0</v>
      </c>
      <c r="TW117" t="str">
        <f t="shared" si="3092"/>
        <v>0</v>
      </c>
      <c r="TX117" t="str">
        <f t="shared" si="3093"/>
        <v>0</v>
      </c>
      <c r="TY117" t="str">
        <f t="shared" si="3094"/>
        <v>0</v>
      </c>
      <c r="TZ117" t="str">
        <f t="shared" si="3095"/>
        <v>0</v>
      </c>
      <c r="UA117" t="str">
        <f t="shared" si="3096"/>
        <v>0</v>
      </c>
      <c r="UB117" t="str">
        <f t="shared" si="3097"/>
        <v>0</v>
      </c>
      <c r="UC117" t="str">
        <f t="shared" si="3098"/>
        <v>0</v>
      </c>
      <c r="UD117" t="str">
        <f t="shared" si="3099"/>
        <v>0</v>
      </c>
      <c r="UE117" t="str">
        <f t="shared" si="3100"/>
        <v>0</v>
      </c>
      <c r="UF117" t="str">
        <f t="shared" si="3101"/>
        <v>0</v>
      </c>
      <c r="UG117" t="str">
        <f t="shared" si="3102"/>
        <v>0</v>
      </c>
      <c r="UH117" t="str">
        <f t="shared" si="3103"/>
        <v>0</v>
      </c>
      <c r="UI117" t="str">
        <f t="shared" si="3104"/>
        <v>0</v>
      </c>
      <c r="UJ117" t="str">
        <f t="shared" si="3105"/>
        <v>0</v>
      </c>
      <c r="UK117" t="str">
        <f t="shared" si="3106"/>
        <v>0</v>
      </c>
      <c r="UL117" t="str">
        <f t="shared" si="3107"/>
        <v>0</v>
      </c>
      <c r="UM117" t="str">
        <f t="shared" si="3108"/>
        <v>0</v>
      </c>
      <c r="UN117" t="str">
        <f t="shared" si="3109"/>
        <v>0</v>
      </c>
      <c r="UO117" t="str">
        <f t="shared" si="3110"/>
        <v>0</v>
      </c>
      <c r="UP117" t="str">
        <f t="shared" si="3111"/>
        <v>0</v>
      </c>
      <c r="UQ117" t="str">
        <f t="shared" si="3112"/>
        <v>0</v>
      </c>
      <c r="UR117" t="str">
        <f t="shared" si="3113"/>
        <v>0</v>
      </c>
      <c r="US117" t="str">
        <f t="shared" si="3114"/>
        <v>0</v>
      </c>
      <c r="UT117" t="str">
        <f t="shared" si="3115"/>
        <v>0</v>
      </c>
      <c r="UU117" t="str">
        <f t="shared" si="3116"/>
        <v>0</v>
      </c>
      <c r="UV117" t="str">
        <f t="shared" si="3117"/>
        <v>0</v>
      </c>
      <c r="UW117" t="str">
        <f t="shared" si="3118"/>
        <v>0</v>
      </c>
      <c r="UX117" t="str">
        <f t="shared" si="3119"/>
        <v>0</v>
      </c>
      <c r="UY117" t="str">
        <f t="shared" si="3120"/>
        <v>0</v>
      </c>
      <c r="UZ117" t="str">
        <f t="shared" si="3121"/>
        <v>0</v>
      </c>
      <c r="VA117" t="str">
        <f t="shared" si="3122"/>
        <v>0</v>
      </c>
      <c r="VB117" t="str">
        <f t="shared" si="3123"/>
        <v>0</v>
      </c>
      <c r="VC117" t="str">
        <f t="shared" si="3124"/>
        <v>0</v>
      </c>
      <c r="VD117" t="str">
        <f t="shared" si="3125"/>
        <v>0</v>
      </c>
      <c r="VE117" t="str">
        <f t="shared" si="3126"/>
        <v>0</v>
      </c>
      <c r="VF117" t="str">
        <f t="shared" si="3127"/>
        <v>0</v>
      </c>
      <c r="VG117" t="str">
        <f t="shared" si="3128"/>
        <v>0</v>
      </c>
      <c r="VH117" t="str">
        <f t="shared" si="3129"/>
        <v>0</v>
      </c>
      <c r="VI117" t="str">
        <f t="shared" si="3130"/>
        <v>0</v>
      </c>
      <c r="VJ117" t="str">
        <f t="shared" si="3131"/>
        <v>0</v>
      </c>
      <c r="VK117" t="str">
        <f t="shared" si="3132"/>
        <v>0</v>
      </c>
      <c r="VL117" t="str">
        <f t="shared" si="3133"/>
        <v>0</v>
      </c>
      <c r="VM117" t="str">
        <f t="shared" si="3134"/>
        <v>0</v>
      </c>
      <c r="VN117" t="str">
        <f t="shared" si="3135"/>
        <v>0</v>
      </c>
      <c r="VO117" t="str">
        <f t="shared" si="3136"/>
        <v>0</v>
      </c>
      <c r="VQ117" s="4">
        <f t="shared" si="3137"/>
        <v>-29.660000000000004</v>
      </c>
      <c r="VR117" s="4">
        <f t="shared" si="3138"/>
        <v>-18.739999999999998</v>
      </c>
      <c r="VS117" s="4">
        <f t="shared" si="3139"/>
        <v>-31</v>
      </c>
      <c r="VT117" s="4">
        <f t="shared" si="3140"/>
        <v>0</v>
      </c>
      <c r="VV117" s="4">
        <f t="shared" si="3141"/>
        <v>-79.400000000000006</v>
      </c>
      <c r="VY117">
        <f t="shared" si="3142"/>
        <v>-15.21</v>
      </c>
      <c r="VZ117">
        <f t="shared" si="3143"/>
        <v>-8.32</v>
      </c>
      <c r="WA117">
        <f t="shared" si="3144"/>
        <v>2.27</v>
      </c>
      <c r="WB117">
        <f t="shared" si="3145"/>
        <v>-14.69</v>
      </c>
      <c r="WC117">
        <f t="shared" si="3146"/>
        <v>-7.55</v>
      </c>
      <c r="WD117">
        <f t="shared" si="3147"/>
        <v>-4.71</v>
      </c>
      <c r="WE117">
        <f t="shared" si="3148"/>
        <v>-10.7</v>
      </c>
      <c r="WF117">
        <f t="shared" si="3149"/>
        <v>-8.0399999999999991</v>
      </c>
      <c r="WG117">
        <f t="shared" si="3150"/>
        <v>-3.69</v>
      </c>
      <c r="WH117">
        <f t="shared" si="3151"/>
        <v>0</v>
      </c>
      <c r="WI117">
        <f t="shared" si="3152"/>
        <v>-8.76</v>
      </c>
      <c r="WJ117">
        <f t="shared" si="3153"/>
        <v>0</v>
      </c>
      <c r="WK117">
        <f t="shared" si="3154"/>
        <v>0</v>
      </c>
      <c r="WL117">
        <f t="shared" si="3155"/>
        <v>0</v>
      </c>
      <c r="WM117">
        <f t="shared" si="3156"/>
        <v>0</v>
      </c>
      <c r="WN117">
        <f t="shared" si="3157"/>
        <v>0</v>
      </c>
      <c r="WO117">
        <f t="shared" si="3158"/>
        <v>0</v>
      </c>
      <c r="WP117">
        <f t="shared" si="3159"/>
        <v>0</v>
      </c>
      <c r="WQ117">
        <f t="shared" si="3160"/>
        <v>0</v>
      </c>
      <c r="WR117">
        <f t="shared" si="3161"/>
        <v>0</v>
      </c>
      <c r="WS117">
        <f t="shared" si="3162"/>
        <v>0</v>
      </c>
      <c r="WT117">
        <f t="shared" si="3163"/>
        <v>0</v>
      </c>
      <c r="WU117">
        <f t="shared" si="3164"/>
        <v>0</v>
      </c>
      <c r="WV117">
        <f t="shared" si="3165"/>
        <v>0</v>
      </c>
      <c r="WW117">
        <f t="shared" si="3166"/>
        <v>0</v>
      </c>
      <c r="WX117">
        <f t="shared" si="3167"/>
        <v>0</v>
      </c>
      <c r="WY117">
        <f t="shared" si="3168"/>
        <v>0</v>
      </c>
      <c r="WZ117">
        <f t="shared" si="3169"/>
        <v>0</v>
      </c>
      <c r="XA117">
        <f t="shared" si="3170"/>
        <v>0</v>
      </c>
      <c r="XB117">
        <f t="shared" si="3171"/>
        <v>0</v>
      </c>
      <c r="XC117">
        <f t="shared" si="3172"/>
        <v>0</v>
      </c>
      <c r="XD117">
        <f t="shared" si="3173"/>
        <v>0</v>
      </c>
      <c r="XE117">
        <f t="shared" si="3174"/>
        <v>0</v>
      </c>
      <c r="XF117">
        <f t="shared" si="3175"/>
        <v>0</v>
      </c>
      <c r="XG117">
        <f t="shared" si="3176"/>
        <v>0</v>
      </c>
      <c r="XH117">
        <f t="shared" si="3177"/>
        <v>0</v>
      </c>
      <c r="XI117">
        <f t="shared" si="3178"/>
        <v>0</v>
      </c>
      <c r="XJ117">
        <f t="shared" si="3179"/>
        <v>0</v>
      </c>
      <c r="XK117">
        <f t="shared" si="3180"/>
        <v>0</v>
      </c>
      <c r="XL117">
        <f t="shared" si="3181"/>
        <v>0</v>
      </c>
      <c r="XM117">
        <f t="shared" si="3182"/>
        <v>0</v>
      </c>
      <c r="XN117">
        <f t="shared" si="3183"/>
        <v>0</v>
      </c>
      <c r="XO117">
        <f t="shared" si="3184"/>
        <v>0</v>
      </c>
      <c r="XP117">
        <f t="shared" si="3185"/>
        <v>0</v>
      </c>
      <c r="XQ117">
        <f t="shared" si="3186"/>
        <v>0</v>
      </c>
      <c r="XR117">
        <f t="shared" si="3187"/>
        <v>0</v>
      </c>
      <c r="XS117">
        <f t="shared" si="3188"/>
        <v>0</v>
      </c>
      <c r="XT117">
        <f t="shared" si="3189"/>
        <v>0</v>
      </c>
      <c r="XU117">
        <f t="shared" si="3190"/>
        <v>0</v>
      </c>
      <c r="XV117">
        <f t="shared" si="3191"/>
        <v>0</v>
      </c>
      <c r="XW117">
        <f t="shared" si="3192"/>
        <v>0</v>
      </c>
      <c r="XX117">
        <f t="shared" si="3193"/>
        <v>0</v>
      </c>
      <c r="XY117">
        <f t="shared" si="3194"/>
        <v>0</v>
      </c>
      <c r="XZ117">
        <f t="shared" si="3195"/>
        <v>0</v>
      </c>
      <c r="YA117">
        <f t="shared" si="3196"/>
        <v>0</v>
      </c>
      <c r="YB117">
        <f t="shared" si="3197"/>
        <v>0</v>
      </c>
      <c r="YC117">
        <f t="shared" si="3198"/>
        <v>0</v>
      </c>
      <c r="YD117">
        <f t="shared" si="3199"/>
        <v>0</v>
      </c>
      <c r="YE117">
        <f t="shared" si="3200"/>
        <v>0</v>
      </c>
      <c r="YF117">
        <f t="shared" si="3201"/>
        <v>0</v>
      </c>
      <c r="YG117">
        <f t="shared" si="3202"/>
        <v>0</v>
      </c>
      <c r="YH117">
        <f t="shared" si="3203"/>
        <v>0</v>
      </c>
      <c r="YI117">
        <f t="shared" si="3204"/>
        <v>0</v>
      </c>
      <c r="YJ117">
        <f t="shared" si="3205"/>
        <v>0</v>
      </c>
      <c r="YK117">
        <f t="shared" si="3206"/>
        <v>0</v>
      </c>
      <c r="YL117">
        <f t="shared" si="3207"/>
        <v>0</v>
      </c>
      <c r="YM117">
        <f t="shared" si="3208"/>
        <v>0</v>
      </c>
      <c r="YN117">
        <f t="shared" si="3209"/>
        <v>0</v>
      </c>
      <c r="YO117">
        <f t="shared" si="3210"/>
        <v>0</v>
      </c>
      <c r="YP117">
        <f t="shared" si="3211"/>
        <v>0</v>
      </c>
      <c r="YQ117">
        <f t="shared" si="3212"/>
        <v>0</v>
      </c>
      <c r="YR117">
        <f t="shared" si="3213"/>
        <v>0</v>
      </c>
      <c r="YS117">
        <f t="shared" si="3214"/>
        <v>0</v>
      </c>
      <c r="YT117">
        <f t="shared" si="3215"/>
        <v>0</v>
      </c>
      <c r="YU117">
        <f t="shared" si="3216"/>
        <v>0</v>
      </c>
      <c r="YV117">
        <f t="shared" si="3217"/>
        <v>0</v>
      </c>
      <c r="YW117">
        <f t="shared" si="3218"/>
        <v>0</v>
      </c>
      <c r="YX117">
        <f t="shared" si="3219"/>
        <v>0</v>
      </c>
      <c r="YY117">
        <f t="shared" si="3220"/>
        <v>0</v>
      </c>
      <c r="YZ117">
        <f t="shared" si="3221"/>
        <v>0</v>
      </c>
      <c r="ZA117">
        <f t="shared" si="3222"/>
        <v>0</v>
      </c>
      <c r="ZB117">
        <f t="shared" si="3223"/>
        <v>0</v>
      </c>
      <c r="ZC117">
        <f t="shared" si="3224"/>
        <v>0</v>
      </c>
      <c r="ZD117">
        <f t="shared" si="3225"/>
        <v>0</v>
      </c>
      <c r="ZE117">
        <f t="shared" si="3226"/>
        <v>0</v>
      </c>
      <c r="ZG117" s="4">
        <f t="shared" si="3227"/>
        <v>214</v>
      </c>
      <c r="ZH117" s="4">
        <f t="shared" si="3228"/>
        <v>127</v>
      </c>
      <c r="ZI117" s="4">
        <f t="shared" si="3229"/>
        <v>192</v>
      </c>
      <c r="ZJ117" s="4">
        <f t="shared" si="3230"/>
        <v>0</v>
      </c>
      <c r="ZL117" s="4">
        <f t="shared" si="3231"/>
        <v>533</v>
      </c>
      <c r="ZO117">
        <f t="shared" si="3232"/>
        <v>50</v>
      </c>
      <c r="ZP117">
        <f t="shared" si="3233"/>
        <v>45</v>
      </c>
      <c r="ZQ117">
        <f t="shared" si="3234"/>
        <v>18</v>
      </c>
      <c r="ZR117">
        <f t="shared" si="3235"/>
        <v>62</v>
      </c>
      <c r="ZS117">
        <f t="shared" si="3236"/>
        <v>68</v>
      </c>
      <c r="ZT117">
        <f t="shared" si="3237"/>
        <v>49</v>
      </c>
      <c r="ZU117">
        <f t="shared" si="3238"/>
        <v>65</v>
      </c>
      <c r="ZV117">
        <f t="shared" si="3239"/>
        <v>62</v>
      </c>
      <c r="ZW117">
        <f t="shared" si="3240"/>
        <v>52</v>
      </c>
      <c r="ZX117">
        <f t="shared" si="3241"/>
        <v>0</v>
      </c>
      <c r="ZY117">
        <f t="shared" si="3242"/>
        <v>62</v>
      </c>
      <c r="ZZ117">
        <f t="shared" si="3243"/>
        <v>0</v>
      </c>
      <c r="AAA117">
        <f t="shared" si="3244"/>
        <v>0</v>
      </c>
      <c r="AAB117">
        <f t="shared" si="3245"/>
        <v>0</v>
      </c>
      <c r="AAC117">
        <f t="shared" si="3246"/>
        <v>0</v>
      </c>
      <c r="AAD117">
        <f t="shared" si="3247"/>
        <v>0</v>
      </c>
      <c r="AAE117">
        <f t="shared" si="3248"/>
        <v>0</v>
      </c>
      <c r="AAF117">
        <f t="shared" si="3249"/>
        <v>0</v>
      </c>
      <c r="AAG117">
        <f t="shared" si="3250"/>
        <v>0</v>
      </c>
      <c r="AAH117">
        <f t="shared" si="3251"/>
        <v>0</v>
      </c>
      <c r="AAI117">
        <f t="shared" si="3252"/>
        <v>0</v>
      </c>
      <c r="AAJ117">
        <f t="shared" si="3253"/>
        <v>0</v>
      </c>
      <c r="AAK117">
        <f t="shared" si="3254"/>
        <v>0</v>
      </c>
      <c r="AAL117">
        <f t="shared" si="3255"/>
        <v>0</v>
      </c>
      <c r="AAM117">
        <f t="shared" si="3256"/>
        <v>0</v>
      </c>
      <c r="AAN117">
        <f t="shared" si="3257"/>
        <v>0</v>
      </c>
      <c r="AAO117">
        <f t="shared" si="3258"/>
        <v>0</v>
      </c>
      <c r="AAP117">
        <f t="shared" si="3259"/>
        <v>0</v>
      </c>
      <c r="AAQ117">
        <f t="shared" si="3260"/>
        <v>0</v>
      </c>
      <c r="AAR117">
        <f t="shared" si="3261"/>
        <v>0</v>
      </c>
      <c r="AAS117">
        <f t="shared" si="3262"/>
        <v>0</v>
      </c>
      <c r="AAT117">
        <f t="shared" si="3263"/>
        <v>0</v>
      </c>
      <c r="AAU117">
        <f t="shared" si="3264"/>
        <v>0</v>
      </c>
      <c r="AAV117">
        <f t="shared" si="3265"/>
        <v>0</v>
      </c>
      <c r="AAW117">
        <f t="shared" si="3266"/>
        <v>0</v>
      </c>
      <c r="AAX117">
        <f t="shared" si="3267"/>
        <v>0</v>
      </c>
      <c r="AAY117">
        <f t="shared" si="3268"/>
        <v>0</v>
      </c>
      <c r="AAZ117">
        <f t="shared" si="3269"/>
        <v>0</v>
      </c>
      <c r="ABA117">
        <f t="shared" si="3270"/>
        <v>0</v>
      </c>
      <c r="ABB117">
        <f t="shared" si="3271"/>
        <v>0</v>
      </c>
      <c r="ABC117">
        <f t="shared" si="3272"/>
        <v>0</v>
      </c>
      <c r="ABD117">
        <f t="shared" si="3273"/>
        <v>0</v>
      </c>
      <c r="ABE117">
        <f t="shared" si="3274"/>
        <v>0</v>
      </c>
      <c r="ABF117">
        <f t="shared" si="3275"/>
        <v>0</v>
      </c>
      <c r="ABG117">
        <f t="shared" si="3276"/>
        <v>0</v>
      </c>
      <c r="ABH117">
        <f t="shared" si="3277"/>
        <v>0</v>
      </c>
      <c r="ABI117">
        <f t="shared" si="3278"/>
        <v>0</v>
      </c>
      <c r="ABJ117">
        <f t="shared" si="3279"/>
        <v>0</v>
      </c>
      <c r="ABK117">
        <f t="shared" si="3280"/>
        <v>0</v>
      </c>
      <c r="ABL117">
        <f t="shared" si="3281"/>
        <v>0</v>
      </c>
      <c r="ABM117">
        <f t="shared" si="3282"/>
        <v>0</v>
      </c>
      <c r="ABN117">
        <f t="shared" si="3283"/>
        <v>0</v>
      </c>
      <c r="ABO117">
        <f t="shared" si="3284"/>
        <v>0</v>
      </c>
      <c r="ABP117">
        <f t="shared" si="3285"/>
        <v>0</v>
      </c>
      <c r="ABQ117">
        <f t="shared" si="3286"/>
        <v>0</v>
      </c>
      <c r="ABR117">
        <f t="shared" si="3287"/>
        <v>0</v>
      </c>
      <c r="ABS117">
        <f t="shared" si="3288"/>
        <v>0</v>
      </c>
      <c r="ABT117">
        <f t="shared" si="3289"/>
        <v>0</v>
      </c>
      <c r="ABU117">
        <f t="shared" si="3290"/>
        <v>0</v>
      </c>
      <c r="ABV117">
        <f t="shared" si="3291"/>
        <v>0</v>
      </c>
      <c r="ABW117">
        <f t="shared" si="3292"/>
        <v>0</v>
      </c>
      <c r="ABX117">
        <f t="shared" si="3293"/>
        <v>0</v>
      </c>
      <c r="ABY117">
        <f t="shared" si="3294"/>
        <v>0</v>
      </c>
      <c r="ABZ117">
        <f t="shared" si="3295"/>
        <v>0</v>
      </c>
      <c r="ACA117">
        <f t="shared" si="3296"/>
        <v>0</v>
      </c>
      <c r="ACB117">
        <f t="shared" si="3297"/>
        <v>0</v>
      </c>
      <c r="ACC117">
        <f t="shared" si="3298"/>
        <v>0</v>
      </c>
      <c r="ACD117">
        <f t="shared" si="3299"/>
        <v>0</v>
      </c>
      <c r="ACE117">
        <f t="shared" si="3300"/>
        <v>0</v>
      </c>
      <c r="ACF117">
        <f t="shared" si="3301"/>
        <v>0</v>
      </c>
      <c r="ACG117">
        <f t="shared" si="3302"/>
        <v>0</v>
      </c>
      <c r="ACH117">
        <f t="shared" si="3303"/>
        <v>0</v>
      </c>
      <c r="ACI117">
        <f t="shared" si="3304"/>
        <v>0</v>
      </c>
      <c r="ACJ117">
        <f t="shared" si="3305"/>
        <v>0</v>
      </c>
      <c r="ACK117">
        <f t="shared" si="3306"/>
        <v>0</v>
      </c>
      <c r="ACL117">
        <f t="shared" si="3307"/>
        <v>0</v>
      </c>
      <c r="ACM117">
        <f t="shared" si="3308"/>
        <v>0</v>
      </c>
      <c r="ACN117">
        <f t="shared" si="3309"/>
        <v>0</v>
      </c>
      <c r="ACO117">
        <f t="shared" si="3310"/>
        <v>0</v>
      </c>
      <c r="ACP117">
        <f t="shared" si="3311"/>
        <v>0</v>
      </c>
      <c r="ACQ117">
        <f t="shared" si="3312"/>
        <v>0</v>
      </c>
      <c r="ACR117">
        <f t="shared" si="3313"/>
        <v>0</v>
      </c>
      <c r="ACS117">
        <f t="shared" si="3314"/>
        <v>0</v>
      </c>
      <c r="ACT117">
        <f t="shared" si="3315"/>
        <v>0</v>
      </c>
      <c r="ACU117">
        <f t="shared" si="3316"/>
        <v>0</v>
      </c>
      <c r="ACW117" s="4">
        <f t="shared" si="3317"/>
        <v>199.8</v>
      </c>
      <c r="ACX117" s="4">
        <f t="shared" si="3318"/>
        <v>29.099999999999998</v>
      </c>
      <c r="ACY117" s="4">
        <f t="shared" si="3319"/>
        <v>142.19999999999999</v>
      </c>
      <c r="ACZ117" s="4">
        <f t="shared" si="3320"/>
        <v>0</v>
      </c>
      <c r="ADA117" s="88">
        <f t="shared" si="3321"/>
        <v>3.81444622455213</v>
      </c>
      <c r="ADB117" s="4">
        <f t="shared" si="3322"/>
        <v>371.1</v>
      </c>
      <c r="ADC117" s="5">
        <f t="shared" si="3323"/>
        <v>6.321392251711643</v>
      </c>
      <c r="ADD117" s="5">
        <f t="shared" si="3324"/>
        <v>6.8847657912234022</v>
      </c>
      <c r="ADE117">
        <f t="shared" si="3325"/>
        <v>10.4</v>
      </c>
      <c r="ADF117">
        <f t="shared" si="3326"/>
        <v>85.9</v>
      </c>
      <c r="ADG117">
        <f t="shared" si="3327"/>
        <v>78</v>
      </c>
      <c r="ADH117">
        <f t="shared" si="3328"/>
        <v>20.5</v>
      </c>
      <c r="ADI117">
        <f t="shared" si="3329"/>
        <v>58.1</v>
      </c>
      <c r="ADJ117">
        <f t="shared" si="3330"/>
        <v>11.8</v>
      </c>
      <c r="ADK117">
        <f t="shared" si="3331"/>
        <v>9.1999999999999993</v>
      </c>
      <c r="ADL117">
        <f t="shared" si="3332"/>
        <v>19.899999999999999</v>
      </c>
      <c r="ADM117">
        <f t="shared" si="3333"/>
        <v>13.7</v>
      </c>
      <c r="ADN117">
        <f t="shared" si="3334"/>
        <v>0</v>
      </c>
      <c r="ADO117">
        <f t="shared" si="3335"/>
        <v>63.6</v>
      </c>
      <c r="ADP117">
        <f t="shared" si="3336"/>
        <v>0</v>
      </c>
      <c r="ADQ117">
        <f t="shared" si="3337"/>
        <v>0</v>
      </c>
      <c r="ADR117">
        <f t="shared" si="3338"/>
        <v>0</v>
      </c>
      <c r="ADS117">
        <f t="shared" si="3339"/>
        <v>0</v>
      </c>
      <c r="ADT117">
        <f t="shared" si="3340"/>
        <v>0</v>
      </c>
      <c r="ADU117">
        <f t="shared" si="3341"/>
        <v>0</v>
      </c>
      <c r="ADV117">
        <f t="shared" si="3342"/>
        <v>0</v>
      </c>
      <c r="ADW117">
        <f t="shared" si="3343"/>
        <v>0</v>
      </c>
      <c r="ADX117">
        <f t="shared" si="3344"/>
        <v>0</v>
      </c>
      <c r="ADY117">
        <f t="shared" si="3345"/>
        <v>0</v>
      </c>
      <c r="ADZ117">
        <f t="shared" si="3346"/>
        <v>0</v>
      </c>
      <c r="AEA117">
        <f t="shared" si="3347"/>
        <v>0</v>
      </c>
      <c r="AEB117">
        <f t="shared" si="3348"/>
        <v>0</v>
      </c>
      <c r="AEC117">
        <f t="shared" si="3349"/>
        <v>0</v>
      </c>
      <c r="AED117">
        <f t="shared" si="3350"/>
        <v>0</v>
      </c>
      <c r="AEE117">
        <f t="shared" si="3351"/>
        <v>0</v>
      </c>
      <c r="AEF117">
        <f t="shared" si="3352"/>
        <v>0</v>
      </c>
      <c r="AEG117">
        <f t="shared" si="3353"/>
        <v>0</v>
      </c>
      <c r="AEH117">
        <f t="shared" si="3354"/>
        <v>0</v>
      </c>
      <c r="AEI117">
        <f t="shared" si="3355"/>
        <v>0</v>
      </c>
      <c r="AEJ117">
        <f t="shared" si="3356"/>
        <v>0</v>
      </c>
      <c r="AEK117">
        <f t="shared" si="3357"/>
        <v>0</v>
      </c>
      <c r="AEL117">
        <f t="shared" si="3358"/>
        <v>0</v>
      </c>
      <c r="AEM117">
        <f t="shared" si="3359"/>
        <v>0</v>
      </c>
      <c r="AEN117">
        <f t="shared" si="3360"/>
        <v>0</v>
      </c>
      <c r="AEO117">
        <f t="shared" si="3361"/>
        <v>0</v>
      </c>
      <c r="AEP117">
        <f t="shared" si="3362"/>
        <v>0</v>
      </c>
      <c r="AEQ117">
        <f t="shared" si="3363"/>
        <v>0</v>
      </c>
      <c r="AER117">
        <f t="shared" si="3364"/>
        <v>0</v>
      </c>
      <c r="AES117">
        <f t="shared" si="3365"/>
        <v>0</v>
      </c>
      <c r="AET117">
        <f t="shared" si="3366"/>
        <v>0</v>
      </c>
      <c r="AEU117">
        <f t="shared" si="3367"/>
        <v>0</v>
      </c>
      <c r="AEV117">
        <f t="shared" si="3368"/>
        <v>0</v>
      </c>
      <c r="AEW117">
        <f t="shared" si="3369"/>
        <v>0</v>
      </c>
      <c r="AEX117">
        <f t="shared" si="3370"/>
        <v>0</v>
      </c>
      <c r="AEY117">
        <f t="shared" si="3371"/>
        <v>0</v>
      </c>
      <c r="AEZ117">
        <f t="shared" si="3372"/>
        <v>0</v>
      </c>
      <c r="AFA117">
        <f t="shared" si="3373"/>
        <v>0</v>
      </c>
      <c r="AFB117">
        <f t="shared" si="3374"/>
        <v>0</v>
      </c>
      <c r="AFC117">
        <f t="shared" si="3375"/>
        <v>0</v>
      </c>
      <c r="AFD117">
        <f t="shared" si="3376"/>
        <v>0</v>
      </c>
      <c r="AFE117">
        <f t="shared" si="3377"/>
        <v>0</v>
      </c>
      <c r="AFF117">
        <f t="shared" si="3378"/>
        <v>0</v>
      </c>
      <c r="AFG117">
        <f t="shared" si="3379"/>
        <v>0</v>
      </c>
      <c r="AFH117">
        <f t="shared" si="3380"/>
        <v>0</v>
      </c>
      <c r="AFI117">
        <f t="shared" si="3381"/>
        <v>0</v>
      </c>
      <c r="AFJ117">
        <f t="shared" si="3382"/>
        <v>0</v>
      </c>
      <c r="AFK117">
        <f t="shared" si="3383"/>
        <v>0</v>
      </c>
      <c r="AFL117">
        <f t="shared" si="3384"/>
        <v>0</v>
      </c>
      <c r="AFM117">
        <f t="shared" si="3385"/>
        <v>0</v>
      </c>
      <c r="AFN117">
        <f t="shared" si="3386"/>
        <v>0</v>
      </c>
      <c r="AFO117">
        <f t="shared" si="3387"/>
        <v>0</v>
      </c>
      <c r="AFP117">
        <f t="shared" si="3388"/>
        <v>0</v>
      </c>
      <c r="AFQ117">
        <f t="shared" si="3389"/>
        <v>0</v>
      </c>
      <c r="AFR117">
        <f t="shared" si="3390"/>
        <v>0</v>
      </c>
      <c r="AFS117">
        <f t="shared" si="3391"/>
        <v>0</v>
      </c>
      <c r="AFT117">
        <f t="shared" si="3392"/>
        <v>0</v>
      </c>
      <c r="AFU117">
        <f t="shared" si="3393"/>
        <v>0</v>
      </c>
      <c r="AFV117">
        <f t="shared" si="3394"/>
        <v>0</v>
      </c>
      <c r="AFW117">
        <f t="shared" si="3395"/>
        <v>0</v>
      </c>
      <c r="AFX117">
        <f t="shared" si="3396"/>
        <v>0</v>
      </c>
      <c r="AFY117">
        <f t="shared" si="3397"/>
        <v>0</v>
      </c>
      <c r="AFZ117">
        <f t="shared" si="3398"/>
        <v>0</v>
      </c>
      <c r="AGA117">
        <f t="shared" si="3399"/>
        <v>0</v>
      </c>
      <c r="AGB117">
        <f t="shared" si="3400"/>
        <v>0</v>
      </c>
      <c r="AGC117">
        <f t="shared" si="3401"/>
        <v>0</v>
      </c>
      <c r="AGD117">
        <f t="shared" si="3402"/>
        <v>0</v>
      </c>
      <c r="AGE117">
        <f t="shared" si="3403"/>
        <v>0</v>
      </c>
      <c r="AGF117">
        <f t="shared" si="3404"/>
        <v>0</v>
      </c>
      <c r="AGG117">
        <f t="shared" si="3405"/>
        <v>0</v>
      </c>
      <c r="AGH117">
        <f t="shared" si="3406"/>
        <v>0</v>
      </c>
      <c r="AGI117">
        <f t="shared" si="3407"/>
        <v>0</v>
      </c>
      <c r="AGJ117">
        <f t="shared" si="3408"/>
        <v>0</v>
      </c>
      <c r="AGK117">
        <f t="shared" si="3409"/>
        <v>0</v>
      </c>
      <c r="AGM117" s="88">
        <f t="shared" si="3410"/>
        <v>62.5</v>
      </c>
      <c r="AGN117" s="88">
        <v>62.5</v>
      </c>
      <c r="AGO117">
        <v>2</v>
      </c>
      <c r="AGP117">
        <f t="shared" si="3411"/>
        <v>2</v>
      </c>
      <c r="AGQ117">
        <f t="shared" si="3412"/>
        <v>2</v>
      </c>
      <c r="AGR117">
        <f t="shared" si="3413"/>
        <v>2</v>
      </c>
      <c r="AGS117">
        <f t="shared" si="3414"/>
        <v>9</v>
      </c>
      <c r="AGT117">
        <f t="shared" si="3415"/>
        <v>2</v>
      </c>
      <c r="AGU117">
        <f t="shared" si="3416"/>
        <v>2</v>
      </c>
      <c r="AGV117">
        <f t="shared" si="3417"/>
        <v>2</v>
      </c>
      <c r="AGW117">
        <f t="shared" si="3418"/>
        <v>5</v>
      </c>
      <c r="AGX117">
        <f t="shared" si="3419"/>
        <v>2</v>
      </c>
      <c r="AGY117">
        <f t="shared" si="3420"/>
        <v>0</v>
      </c>
      <c r="AGZ117">
        <f t="shared" si="3421"/>
        <v>2</v>
      </c>
      <c r="AHA117">
        <f t="shared" si="3422"/>
        <v>0</v>
      </c>
      <c r="AHB117">
        <f t="shared" si="3423"/>
        <v>0</v>
      </c>
      <c r="AHC117">
        <f t="shared" si="3424"/>
        <v>0</v>
      </c>
      <c r="AHD117">
        <f t="shared" si="3425"/>
        <v>0</v>
      </c>
      <c r="AHE117">
        <f t="shared" si="3426"/>
        <v>0</v>
      </c>
      <c r="AHF117">
        <f t="shared" si="3427"/>
        <v>0</v>
      </c>
      <c r="AHG117">
        <f t="shared" si="3428"/>
        <v>0</v>
      </c>
      <c r="AHH117">
        <f t="shared" si="3429"/>
        <v>0</v>
      </c>
      <c r="AHI117">
        <f t="shared" si="3430"/>
        <v>0</v>
      </c>
      <c r="AHJ117">
        <f t="shared" si="3431"/>
        <v>0</v>
      </c>
      <c r="AHK117">
        <f t="shared" si="3432"/>
        <v>0</v>
      </c>
      <c r="AHL117">
        <f t="shared" si="3433"/>
        <v>0</v>
      </c>
      <c r="AHM117">
        <f t="shared" si="3434"/>
        <v>0</v>
      </c>
      <c r="AHN117">
        <f t="shared" si="3435"/>
        <v>0</v>
      </c>
      <c r="AHO117">
        <f t="shared" si="3436"/>
        <v>0</v>
      </c>
      <c r="AHP117">
        <f t="shared" si="3437"/>
        <v>0</v>
      </c>
      <c r="AHQ117">
        <f t="shared" si="3438"/>
        <v>0</v>
      </c>
      <c r="AHR117">
        <f t="shared" si="3439"/>
        <v>0</v>
      </c>
      <c r="AHS117">
        <f t="shared" si="3440"/>
        <v>0</v>
      </c>
      <c r="AHT117">
        <f t="shared" si="3441"/>
        <v>0</v>
      </c>
      <c r="AHU117">
        <f t="shared" si="3442"/>
        <v>0</v>
      </c>
      <c r="AHV117">
        <f t="shared" si="3443"/>
        <v>0</v>
      </c>
      <c r="AHW117">
        <f t="shared" si="3444"/>
        <v>0</v>
      </c>
      <c r="AHX117">
        <f t="shared" si="3445"/>
        <v>0</v>
      </c>
      <c r="AHY117">
        <f t="shared" si="3446"/>
        <v>0</v>
      </c>
      <c r="AHZ117">
        <f t="shared" si="3447"/>
        <v>0</v>
      </c>
      <c r="AIA117">
        <f t="shared" si="3448"/>
        <v>0</v>
      </c>
      <c r="AIB117">
        <f t="shared" si="3449"/>
        <v>0</v>
      </c>
      <c r="AIC117">
        <f t="shared" si="3450"/>
        <v>0</v>
      </c>
      <c r="AID117">
        <f t="shared" si="3451"/>
        <v>0</v>
      </c>
      <c r="AIE117">
        <f t="shared" si="3452"/>
        <v>0</v>
      </c>
      <c r="AIF117">
        <f t="shared" si="3453"/>
        <v>0</v>
      </c>
      <c r="AIG117">
        <f t="shared" si="3454"/>
        <v>0</v>
      </c>
      <c r="AIH117">
        <f t="shared" si="3455"/>
        <v>0</v>
      </c>
      <c r="AII117">
        <f t="shared" si="3456"/>
        <v>0</v>
      </c>
      <c r="AIJ117">
        <f t="shared" si="3457"/>
        <v>0</v>
      </c>
      <c r="AIK117">
        <f t="shared" si="3458"/>
        <v>0</v>
      </c>
      <c r="AIL117">
        <f t="shared" si="3459"/>
        <v>0</v>
      </c>
      <c r="AIM117">
        <f t="shared" si="3460"/>
        <v>0</v>
      </c>
      <c r="AIN117">
        <f t="shared" si="3461"/>
        <v>0</v>
      </c>
      <c r="AIO117">
        <f t="shared" si="3462"/>
        <v>0</v>
      </c>
      <c r="AIP117">
        <f t="shared" si="3463"/>
        <v>0</v>
      </c>
      <c r="AIQ117">
        <f t="shared" si="3464"/>
        <v>0</v>
      </c>
      <c r="AIR117">
        <f t="shared" si="3465"/>
        <v>0</v>
      </c>
      <c r="AIS117">
        <f t="shared" si="3466"/>
        <v>0</v>
      </c>
      <c r="AIT117">
        <f t="shared" si="3467"/>
        <v>0</v>
      </c>
      <c r="AIU117">
        <f t="shared" si="3468"/>
        <v>0</v>
      </c>
      <c r="AIV117">
        <f t="shared" si="3469"/>
        <v>0</v>
      </c>
      <c r="AIW117">
        <f t="shared" si="3470"/>
        <v>0</v>
      </c>
      <c r="AIX117">
        <f t="shared" si="3471"/>
        <v>0</v>
      </c>
      <c r="AIY117">
        <f t="shared" si="3472"/>
        <v>0</v>
      </c>
      <c r="AIZ117">
        <f t="shared" si="3473"/>
        <v>0</v>
      </c>
      <c r="AJA117">
        <f t="shared" si="3474"/>
        <v>0</v>
      </c>
      <c r="AJB117">
        <f t="shared" si="3475"/>
        <v>0</v>
      </c>
      <c r="AJC117">
        <f t="shared" si="3476"/>
        <v>0</v>
      </c>
      <c r="AJD117">
        <f t="shared" si="3477"/>
        <v>0</v>
      </c>
      <c r="AJE117">
        <f t="shared" si="3478"/>
        <v>0</v>
      </c>
      <c r="AJF117">
        <f t="shared" si="3479"/>
        <v>0</v>
      </c>
      <c r="AJG117">
        <f t="shared" si="3480"/>
        <v>0</v>
      </c>
      <c r="AJH117">
        <f t="shared" si="3481"/>
        <v>0</v>
      </c>
      <c r="AJI117">
        <f t="shared" si="3482"/>
        <v>0</v>
      </c>
      <c r="AJJ117">
        <f t="shared" si="3483"/>
        <v>0</v>
      </c>
      <c r="AJK117">
        <f t="shared" si="3484"/>
        <v>0</v>
      </c>
      <c r="AJL117">
        <f t="shared" si="3485"/>
        <v>0</v>
      </c>
      <c r="AJM117">
        <f t="shared" si="3486"/>
        <v>0</v>
      </c>
      <c r="AJN117">
        <f t="shared" si="3487"/>
        <v>0</v>
      </c>
      <c r="AJO117">
        <f t="shared" si="3488"/>
        <v>0</v>
      </c>
      <c r="AJP117">
        <f t="shared" si="3489"/>
        <v>0</v>
      </c>
      <c r="AJQ117">
        <f t="shared" si="3490"/>
        <v>0</v>
      </c>
      <c r="AJR117">
        <f t="shared" si="3491"/>
        <v>0</v>
      </c>
      <c r="AJS117">
        <f t="shared" si="3492"/>
        <v>0</v>
      </c>
      <c r="AJT117">
        <f t="shared" si="3493"/>
        <v>0</v>
      </c>
      <c r="AJU117">
        <f t="shared" si="3494"/>
        <v>0</v>
      </c>
      <c r="AJV117">
        <f t="shared" si="3495"/>
        <v>0</v>
      </c>
      <c r="AJX117">
        <v>38</v>
      </c>
      <c r="AJY117">
        <v>1</v>
      </c>
      <c r="AJZ117">
        <v>1</v>
      </c>
      <c r="AKA117">
        <f t="shared" si="3496"/>
        <v>2</v>
      </c>
      <c r="AKB117">
        <f t="shared" si="3497"/>
        <v>2</v>
      </c>
      <c r="AKC117">
        <f t="shared" si="3498"/>
        <v>1</v>
      </c>
      <c r="AKD117">
        <f t="shared" si="3499"/>
        <v>1</v>
      </c>
      <c r="AKE117">
        <f t="shared" si="3500"/>
        <v>8</v>
      </c>
      <c r="AKF117">
        <f t="shared" si="3501"/>
        <v>8</v>
      </c>
      <c r="AKG117">
        <f t="shared" si="3502"/>
        <v>0</v>
      </c>
      <c r="AKH117">
        <f t="shared" si="3503"/>
        <v>0.5</v>
      </c>
      <c r="AKI117">
        <f t="shared" si="3504"/>
        <v>0</v>
      </c>
      <c r="AKJ117">
        <f t="shared" si="3505"/>
        <v>0</v>
      </c>
      <c r="AKK117">
        <f t="shared" si="3506"/>
        <v>0</v>
      </c>
      <c r="AKL117">
        <f t="shared" si="3507"/>
        <v>0</v>
      </c>
      <c r="AKM117">
        <f t="shared" si="3508"/>
        <v>0</v>
      </c>
      <c r="AKN117">
        <f t="shared" si="3509"/>
        <v>0</v>
      </c>
      <c r="AKO117">
        <f t="shared" si="3510"/>
        <v>0</v>
      </c>
      <c r="AKP117">
        <f t="shared" si="3511"/>
        <v>0</v>
      </c>
      <c r="AKQ117">
        <f t="shared" si="3512"/>
        <v>0</v>
      </c>
      <c r="AKR117">
        <f t="shared" si="3513"/>
        <v>0</v>
      </c>
      <c r="AKS117">
        <f t="shared" si="3514"/>
        <v>0</v>
      </c>
      <c r="AKT117">
        <f t="shared" si="3515"/>
        <v>0</v>
      </c>
      <c r="AKU117">
        <f t="shared" si="3516"/>
        <v>0</v>
      </c>
      <c r="AKV117">
        <f t="shared" si="3517"/>
        <v>0</v>
      </c>
      <c r="AKW117">
        <f t="shared" si="3518"/>
        <v>0</v>
      </c>
      <c r="AKX117">
        <f t="shared" si="3519"/>
        <v>0</v>
      </c>
      <c r="AKY117">
        <f t="shared" si="3520"/>
        <v>0</v>
      </c>
      <c r="AKZ117">
        <f t="shared" si="3521"/>
        <v>0</v>
      </c>
      <c r="ALA117">
        <f t="shared" si="3522"/>
        <v>0</v>
      </c>
      <c r="ALB117">
        <f t="shared" si="3523"/>
        <v>0</v>
      </c>
      <c r="ALC117">
        <f t="shared" si="3524"/>
        <v>0</v>
      </c>
      <c r="ALD117">
        <f t="shared" si="3525"/>
        <v>0</v>
      </c>
      <c r="ALE117">
        <f t="shared" si="3526"/>
        <v>0</v>
      </c>
      <c r="ALF117">
        <f t="shared" si="3527"/>
        <v>0</v>
      </c>
      <c r="ALG117">
        <f t="shared" si="3528"/>
        <v>0</v>
      </c>
      <c r="ALH117">
        <f t="shared" si="3529"/>
        <v>0</v>
      </c>
      <c r="ALI117">
        <f t="shared" si="3530"/>
        <v>0</v>
      </c>
      <c r="ALJ117">
        <f t="shared" si="3531"/>
        <v>0</v>
      </c>
      <c r="ALK117">
        <f t="shared" si="3532"/>
        <v>0</v>
      </c>
      <c r="ALL117">
        <f t="shared" si="3533"/>
        <v>0</v>
      </c>
      <c r="ALM117">
        <f t="shared" si="3534"/>
        <v>0</v>
      </c>
      <c r="ALN117">
        <f t="shared" si="3535"/>
        <v>0</v>
      </c>
      <c r="ALO117">
        <f t="shared" si="3536"/>
        <v>0</v>
      </c>
      <c r="ALP117">
        <f t="shared" si="3537"/>
        <v>0</v>
      </c>
      <c r="ALQ117">
        <f t="shared" si="3538"/>
        <v>0</v>
      </c>
      <c r="ALR117">
        <f t="shared" si="3539"/>
        <v>0</v>
      </c>
      <c r="ALS117">
        <f t="shared" si="3540"/>
        <v>0</v>
      </c>
      <c r="ALT117">
        <f t="shared" si="3541"/>
        <v>0</v>
      </c>
      <c r="ALU117">
        <f t="shared" si="3542"/>
        <v>0</v>
      </c>
      <c r="ALV117">
        <f t="shared" si="3543"/>
        <v>0</v>
      </c>
      <c r="ALW117">
        <f t="shared" si="3544"/>
        <v>0</v>
      </c>
      <c r="ALX117">
        <f t="shared" si="3545"/>
        <v>0</v>
      </c>
      <c r="ALY117">
        <f t="shared" si="3546"/>
        <v>0</v>
      </c>
      <c r="ALZ117">
        <f t="shared" si="3547"/>
        <v>0</v>
      </c>
      <c r="AMA117">
        <f t="shared" si="3548"/>
        <v>0</v>
      </c>
      <c r="AMB117">
        <f t="shared" si="3549"/>
        <v>0</v>
      </c>
      <c r="AMC117">
        <f t="shared" si="3550"/>
        <v>0</v>
      </c>
      <c r="AMD117">
        <f t="shared" si="3551"/>
        <v>0</v>
      </c>
      <c r="AME117">
        <f t="shared" si="3552"/>
        <v>0</v>
      </c>
      <c r="AMF117">
        <f t="shared" si="3553"/>
        <v>0</v>
      </c>
      <c r="AMG117">
        <f t="shared" si="3554"/>
        <v>0</v>
      </c>
      <c r="AMH117">
        <f t="shared" si="3555"/>
        <v>0</v>
      </c>
      <c r="AMI117">
        <f t="shared" si="3556"/>
        <v>0</v>
      </c>
      <c r="AMJ117">
        <f t="shared" si="3557"/>
        <v>0</v>
      </c>
      <c r="AMK117">
        <f t="shared" si="3558"/>
        <v>0</v>
      </c>
      <c r="AML117">
        <f t="shared" si="3559"/>
        <v>0</v>
      </c>
      <c r="AMM117">
        <f t="shared" si="3560"/>
        <v>0</v>
      </c>
      <c r="AMN117">
        <f t="shared" si="3561"/>
        <v>0</v>
      </c>
      <c r="AMO117">
        <f t="shared" si="3562"/>
        <v>0</v>
      </c>
      <c r="AMP117">
        <f t="shared" si="3563"/>
        <v>0</v>
      </c>
      <c r="AMQ117">
        <f t="shared" si="3564"/>
        <v>0</v>
      </c>
      <c r="AMR117">
        <f t="shared" si="3565"/>
        <v>0</v>
      </c>
      <c r="AMS117">
        <f t="shared" si="3566"/>
        <v>0</v>
      </c>
      <c r="AMT117">
        <f t="shared" si="3567"/>
        <v>0</v>
      </c>
      <c r="AMU117">
        <f t="shared" si="3568"/>
        <v>0</v>
      </c>
      <c r="AMV117">
        <f t="shared" si="3569"/>
        <v>0</v>
      </c>
      <c r="AMW117">
        <f t="shared" si="3570"/>
        <v>0</v>
      </c>
      <c r="AMX117">
        <f t="shared" si="3571"/>
        <v>0</v>
      </c>
      <c r="AMY117">
        <f t="shared" si="3572"/>
        <v>0</v>
      </c>
      <c r="AMZ117">
        <f t="shared" si="3573"/>
        <v>0</v>
      </c>
      <c r="ANA117">
        <f t="shared" si="3574"/>
        <v>0</v>
      </c>
      <c r="ANB117">
        <f t="shared" si="3575"/>
        <v>0</v>
      </c>
      <c r="ANC117">
        <f t="shared" si="3576"/>
        <v>0</v>
      </c>
      <c r="AND117">
        <f t="shared" si="3577"/>
        <v>0</v>
      </c>
      <c r="ANR117" s="4">
        <v>1627</v>
      </c>
      <c r="ANS117" s="4">
        <f t="shared" si="3578"/>
        <v>1627</v>
      </c>
      <c r="ANU117" s="4">
        <v>1577</v>
      </c>
      <c r="ANV117" t="str">
        <f t="shared" si="3579"/>
        <v>1574</v>
      </c>
      <c r="ANW117" t="str">
        <f t="shared" si="3580"/>
        <v>1604</v>
      </c>
      <c r="ANX117" t="str">
        <f t="shared" si="3581"/>
        <v>1622</v>
      </c>
      <c r="ANY117" t="str">
        <f t="shared" si="3582"/>
        <v>1621</v>
      </c>
      <c r="ANZ117" t="str">
        <f t="shared" si="3583"/>
        <v>1654</v>
      </c>
      <c r="AOA117" t="str">
        <f t="shared" si="3584"/>
        <v>1643</v>
      </c>
      <c r="AOB117" t="str">
        <f t="shared" si="3585"/>
        <v>1637</v>
      </c>
      <c r="AOC117" t="str">
        <f t="shared" si="3586"/>
        <v>1620</v>
      </c>
      <c r="AOD117" t="str">
        <f t="shared" si="3587"/>
        <v>1605</v>
      </c>
      <c r="AOE117" t="str">
        <f t="shared" si="3588"/>
        <v>1605</v>
      </c>
      <c r="AOF117" t="str">
        <f t="shared" si="3589"/>
        <v>1627</v>
      </c>
      <c r="AOG117" t="str">
        <f t="shared" si="3590"/>
        <v>1627</v>
      </c>
      <c r="AOH117" t="str">
        <f t="shared" si="3591"/>
        <v>1627</v>
      </c>
      <c r="AOI117" t="str">
        <f t="shared" si="3592"/>
        <v>1627</v>
      </c>
      <c r="AOJ117" t="str">
        <f t="shared" si="3593"/>
        <v>1627</v>
      </c>
      <c r="AOK117" t="str">
        <f t="shared" si="3594"/>
        <v>1627</v>
      </c>
      <c r="AOL117" t="str">
        <f t="shared" si="3595"/>
        <v>1627</v>
      </c>
      <c r="AOM117" t="str">
        <f t="shared" si="3596"/>
        <v>1627</v>
      </c>
      <c r="AON117" t="str">
        <f t="shared" si="3597"/>
        <v>1627</v>
      </c>
      <c r="AOO117" t="str">
        <f t="shared" si="3598"/>
        <v>1627</v>
      </c>
      <c r="AOP117" t="str">
        <f t="shared" si="3599"/>
        <v>1627</v>
      </c>
      <c r="AOQ117" t="str">
        <f t="shared" si="3600"/>
        <v>1627</v>
      </c>
      <c r="AOR117" t="str">
        <f t="shared" si="3601"/>
        <v>1627</v>
      </c>
      <c r="AOS117" t="str">
        <f t="shared" si="3602"/>
        <v>1627</v>
      </c>
      <c r="AOT117" t="str">
        <f t="shared" si="3603"/>
        <v>1627</v>
      </c>
      <c r="AOU117" t="str">
        <f t="shared" si="3604"/>
        <v>1627</v>
      </c>
      <c r="AOV117" t="str">
        <f t="shared" si="3605"/>
        <v>1627</v>
      </c>
      <c r="AOW117" t="str">
        <f t="shared" si="3606"/>
        <v>1627</v>
      </c>
      <c r="AOX117" t="str">
        <f t="shared" si="3607"/>
        <v>1627</v>
      </c>
      <c r="AOY117" t="str">
        <f t="shared" si="3608"/>
        <v>1627</v>
      </c>
      <c r="AOZ117" t="str">
        <f t="shared" si="3609"/>
        <v>1627</v>
      </c>
      <c r="APA117" t="str">
        <f t="shared" si="3610"/>
        <v>1627</v>
      </c>
      <c r="APB117" t="str">
        <f t="shared" si="3611"/>
        <v>1627</v>
      </c>
      <c r="APC117" t="str">
        <f t="shared" si="3612"/>
        <v>1627</v>
      </c>
      <c r="APD117" t="str">
        <f t="shared" si="3613"/>
        <v>1627</v>
      </c>
      <c r="APE117" t="str">
        <f t="shared" si="3614"/>
        <v>1627</v>
      </c>
      <c r="APF117" t="str">
        <f t="shared" si="3615"/>
        <v>1627</v>
      </c>
      <c r="APG117" t="str">
        <f t="shared" si="3616"/>
        <v>1627</v>
      </c>
      <c r="APH117" t="str">
        <f t="shared" si="3617"/>
        <v>1627</v>
      </c>
      <c r="API117" t="str">
        <f t="shared" si="3618"/>
        <v>1627</v>
      </c>
      <c r="APJ117" t="str">
        <f t="shared" si="3619"/>
        <v>1627</v>
      </c>
      <c r="APK117" t="str">
        <f t="shared" si="3620"/>
        <v>1627</v>
      </c>
      <c r="APL117" t="str">
        <f t="shared" si="3621"/>
        <v>1627</v>
      </c>
      <c r="APM117" t="str">
        <f t="shared" si="3622"/>
        <v>1627</v>
      </c>
      <c r="APN117" t="str">
        <f t="shared" si="3623"/>
        <v>1627</v>
      </c>
      <c r="APO117" t="str">
        <f t="shared" si="3624"/>
        <v>1627</v>
      </c>
      <c r="APP117" t="str">
        <f t="shared" si="3625"/>
        <v>1627</v>
      </c>
      <c r="APQ117" t="str">
        <f t="shared" si="3626"/>
        <v>1627</v>
      </c>
      <c r="APR117" t="str">
        <f t="shared" si="3627"/>
        <v>1627</v>
      </c>
      <c r="APS117" t="str">
        <f t="shared" si="3628"/>
        <v>1627</v>
      </c>
      <c r="APT117" t="str">
        <f t="shared" si="3629"/>
        <v>1627</v>
      </c>
      <c r="APU117" t="str">
        <f t="shared" si="3630"/>
        <v>1627</v>
      </c>
      <c r="APV117" t="str">
        <f t="shared" si="3631"/>
        <v>1627</v>
      </c>
      <c r="APW117" t="str">
        <f t="shared" si="3632"/>
        <v>1627</v>
      </c>
      <c r="APX117" t="str">
        <f t="shared" si="3633"/>
        <v>1627</v>
      </c>
      <c r="APY117" t="str">
        <f t="shared" si="3634"/>
        <v>1627</v>
      </c>
      <c r="APZ117" t="str">
        <f t="shared" si="3635"/>
        <v>1627</v>
      </c>
      <c r="AQA117" t="str">
        <f t="shared" si="3636"/>
        <v>1627</v>
      </c>
      <c r="AQB117" t="str">
        <f t="shared" si="3637"/>
        <v>1627</v>
      </c>
      <c r="AQC117" t="str">
        <f t="shared" si="3638"/>
        <v>1627</v>
      </c>
      <c r="AQD117" t="str">
        <f t="shared" si="3639"/>
        <v>1627</v>
      </c>
      <c r="AQE117" t="str">
        <f t="shared" si="3640"/>
        <v>1627</v>
      </c>
      <c r="AQF117" t="str">
        <f t="shared" si="3641"/>
        <v>1627</v>
      </c>
      <c r="AQG117" t="str">
        <f t="shared" si="3642"/>
        <v>1627</v>
      </c>
      <c r="AQH117" t="str">
        <f t="shared" si="3643"/>
        <v>1627</v>
      </c>
      <c r="AQI117" t="str">
        <f t="shared" si="3644"/>
        <v>1627</v>
      </c>
      <c r="AQJ117" t="str">
        <f t="shared" si="3645"/>
        <v>1627</v>
      </c>
      <c r="AQK117" t="str">
        <f t="shared" si="3646"/>
        <v>1627</v>
      </c>
      <c r="AQL117" t="str">
        <f t="shared" si="3647"/>
        <v>1627</v>
      </c>
      <c r="AQM117" t="str">
        <f t="shared" si="3648"/>
        <v>1627</v>
      </c>
      <c r="AQN117" t="str">
        <f t="shared" si="3649"/>
        <v>1627</v>
      </c>
      <c r="AQO117" t="str">
        <f t="shared" si="3650"/>
        <v>1627</v>
      </c>
      <c r="AQP117" t="str">
        <f t="shared" si="3651"/>
        <v>1627</v>
      </c>
      <c r="AQQ117" t="str">
        <f t="shared" si="3652"/>
        <v>1627</v>
      </c>
      <c r="AQR117" t="str">
        <f t="shared" si="3653"/>
        <v>1627</v>
      </c>
      <c r="AQS117" t="str">
        <f t="shared" si="3654"/>
        <v>1627</v>
      </c>
      <c r="AQT117" t="str">
        <f t="shared" si="3655"/>
        <v>1627</v>
      </c>
      <c r="AQU117" t="str">
        <f t="shared" si="3656"/>
        <v>1627</v>
      </c>
      <c r="AQV117" t="str">
        <f t="shared" si="3657"/>
        <v>1627</v>
      </c>
      <c r="AQW117" t="str">
        <f t="shared" si="3658"/>
        <v>1627</v>
      </c>
      <c r="AQX117" t="str">
        <f t="shared" si="3659"/>
        <v>1627</v>
      </c>
      <c r="AQY117" t="str">
        <f t="shared" si="3660"/>
        <v>1627</v>
      </c>
      <c r="AQZ117" t="str">
        <f t="shared" si="3661"/>
        <v>1627</v>
      </c>
      <c r="ARA117" t="str">
        <f t="shared" si="3662"/>
        <v>1627</v>
      </c>
      <c r="ARB117" t="str">
        <f t="shared" si="3663"/>
        <v>1627</v>
      </c>
      <c r="ARC117">
        <v>1577</v>
      </c>
      <c r="ARH117" s="5"/>
    </row>
    <row r="118" spans="1:1152" x14ac:dyDescent="0.2">
      <c r="A118">
        <v>96</v>
      </c>
      <c r="B118" s="18" t="s">
        <v>31</v>
      </c>
      <c r="C118" s="20">
        <f>VLOOKUP(A118, Rankings!$A$2:$AN$161, 40, FALSE)</f>
        <v>116</v>
      </c>
      <c r="D118" s="222" t="s">
        <v>224</v>
      </c>
      <c r="F118" s="4">
        <v>5</v>
      </c>
      <c r="G118" s="4">
        <v>4</v>
      </c>
      <c r="I118" s="5">
        <f t="shared" si="2748"/>
        <v>10</v>
      </c>
      <c r="L118" t="s">
        <v>1851</v>
      </c>
      <c r="M118" t="s">
        <v>2133</v>
      </c>
      <c r="N118" t="s">
        <v>2378</v>
      </c>
      <c r="O118" t="s">
        <v>2639</v>
      </c>
      <c r="P118" t="s">
        <v>2751</v>
      </c>
      <c r="Q118" t="s">
        <v>3059</v>
      </c>
      <c r="R118" t="s">
        <v>3282</v>
      </c>
      <c r="S118" t="s">
        <v>3524</v>
      </c>
      <c r="T118" t="s">
        <v>3844</v>
      </c>
      <c r="U118" t="s">
        <v>4005</v>
      </c>
      <c r="V118" t="s">
        <v>10</v>
      </c>
      <c r="W118" t="str">
        <f>Rankings!D117</f>
        <v>-</v>
      </c>
      <c r="X118" t="s">
        <v>10</v>
      </c>
      <c r="Y118" t="s">
        <v>10</v>
      </c>
      <c r="Z118" t="s">
        <v>10</v>
      </c>
      <c r="AA118" t="s">
        <v>10</v>
      </c>
      <c r="AB118" t="s">
        <v>10</v>
      </c>
      <c r="AC118" t="s">
        <v>10</v>
      </c>
      <c r="AD118" t="s">
        <v>10</v>
      </c>
      <c r="AE118" t="s">
        <v>10</v>
      </c>
      <c r="AF118" t="s">
        <v>10</v>
      </c>
      <c r="AG118" t="s">
        <v>10</v>
      </c>
      <c r="AH118" t="s">
        <v>10</v>
      </c>
      <c r="AI118" t="s">
        <v>10</v>
      </c>
      <c r="AJ118" t="s">
        <v>10</v>
      </c>
      <c r="AK118" t="s">
        <v>10</v>
      </c>
      <c r="AL118" t="s">
        <v>10</v>
      </c>
      <c r="AM118" t="s">
        <v>10</v>
      </c>
      <c r="AN118" t="s">
        <v>10</v>
      </c>
      <c r="AO118" t="s">
        <v>10</v>
      </c>
      <c r="AP118" t="s">
        <v>10</v>
      </c>
      <c r="AQ118" t="s">
        <v>10</v>
      </c>
      <c r="AR118" t="s">
        <v>10</v>
      </c>
      <c r="AS118" t="s">
        <v>10</v>
      </c>
      <c r="AT118" t="s">
        <v>10</v>
      </c>
      <c r="AU118" t="s">
        <v>10</v>
      </c>
      <c r="AV118" t="s">
        <v>10</v>
      </c>
      <c r="AW118" t="s">
        <v>10</v>
      </c>
      <c r="AX118" t="s">
        <v>10</v>
      </c>
      <c r="AY118" t="s">
        <v>10</v>
      </c>
      <c r="AZ118" t="s">
        <v>10</v>
      </c>
      <c r="BA118" t="s">
        <v>10</v>
      </c>
      <c r="BB118" t="s">
        <v>10</v>
      </c>
      <c r="BC118" t="s">
        <v>10</v>
      </c>
      <c r="BD118" t="s">
        <v>10</v>
      </c>
      <c r="BE118" t="s">
        <v>10</v>
      </c>
      <c r="BF118" t="s">
        <v>10</v>
      </c>
      <c r="BG118" t="s">
        <v>10</v>
      </c>
      <c r="BH118" t="s">
        <v>10</v>
      </c>
      <c r="BI118" t="s">
        <v>10</v>
      </c>
      <c r="BJ118" t="s">
        <v>10</v>
      </c>
      <c r="BK118" t="s">
        <v>10</v>
      </c>
      <c r="BL118" t="s">
        <v>10</v>
      </c>
      <c r="BM118" t="s">
        <v>10</v>
      </c>
      <c r="BN118" t="s">
        <v>10</v>
      </c>
      <c r="BO118" t="s">
        <v>10</v>
      </c>
      <c r="BP118" t="s">
        <v>10</v>
      </c>
      <c r="BQ118" t="s">
        <v>10</v>
      </c>
      <c r="BR118" t="s">
        <v>10</v>
      </c>
      <c r="BS118" t="s">
        <v>10</v>
      </c>
      <c r="BT118" t="s">
        <v>10</v>
      </c>
      <c r="BU118" t="s">
        <v>10</v>
      </c>
      <c r="BV118" t="s">
        <v>10</v>
      </c>
      <c r="BW118" t="s">
        <v>10</v>
      </c>
      <c r="BX118" t="s">
        <v>10</v>
      </c>
      <c r="BY118" t="s">
        <v>10</v>
      </c>
      <c r="BZ118" t="s">
        <v>10</v>
      </c>
      <c r="CA118" t="s">
        <v>10</v>
      </c>
      <c r="CB118" t="s">
        <v>10</v>
      </c>
      <c r="CC118" t="s">
        <v>10</v>
      </c>
      <c r="CD118" t="s">
        <v>10</v>
      </c>
      <c r="CE118" t="s">
        <v>10</v>
      </c>
      <c r="CF118" t="s">
        <v>10</v>
      </c>
      <c r="CG118" t="s">
        <v>10</v>
      </c>
      <c r="CH118" t="s">
        <v>10</v>
      </c>
      <c r="CI118" t="s">
        <v>10</v>
      </c>
      <c r="CJ118" t="s">
        <v>10</v>
      </c>
      <c r="CK118" t="s">
        <v>10</v>
      </c>
      <c r="CL118" t="s">
        <v>10</v>
      </c>
      <c r="CM118" t="s">
        <v>10</v>
      </c>
      <c r="CN118" t="s">
        <v>10</v>
      </c>
      <c r="CO118" t="s">
        <v>10</v>
      </c>
      <c r="CP118" t="s">
        <v>10</v>
      </c>
      <c r="CQ118" t="s">
        <v>10</v>
      </c>
      <c r="CR118" t="s">
        <v>10</v>
      </c>
      <c r="CT118" s="4">
        <f t="shared" si="2749"/>
        <v>0</v>
      </c>
      <c r="CU118" s="4">
        <f t="shared" si="2750"/>
        <v>0</v>
      </c>
      <c r="CV118" s="4">
        <f t="shared" si="2751"/>
        <v>0</v>
      </c>
      <c r="CW118" s="4">
        <f t="shared" si="2752"/>
        <v>5</v>
      </c>
      <c r="CX118" s="4">
        <f t="shared" si="2753"/>
        <v>2</v>
      </c>
      <c r="CY118" s="4">
        <f t="shared" si="2754"/>
        <v>0</v>
      </c>
      <c r="CZ118" s="4">
        <f t="shared" si="2755"/>
        <v>0</v>
      </c>
      <c r="DA118" s="4">
        <f t="shared" si="2756"/>
        <v>0</v>
      </c>
      <c r="DB118" s="4">
        <f t="shared" si="2757"/>
        <v>1</v>
      </c>
      <c r="DC118" s="4">
        <f t="shared" si="2758"/>
        <v>0</v>
      </c>
      <c r="DD118" s="4">
        <f t="shared" si="2759"/>
        <v>0</v>
      </c>
      <c r="DE118" s="4">
        <f t="shared" si="2760"/>
        <v>2</v>
      </c>
      <c r="DF118" s="4">
        <f t="shared" si="2761"/>
        <v>0</v>
      </c>
      <c r="DG118" s="4">
        <f t="shared" si="2762"/>
        <v>0</v>
      </c>
      <c r="DH118" s="4">
        <f t="shared" si="2763"/>
        <v>0</v>
      </c>
      <c r="DI118" s="152">
        <f t="shared" si="2764"/>
        <v>0</v>
      </c>
      <c r="DJ118" s="153">
        <f t="shared" si="2765"/>
        <v>0</v>
      </c>
      <c r="DK118" s="4">
        <f t="shared" si="2766"/>
        <v>5</v>
      </c>
      <c r="DL118" s="4">
        <f t="shared" si="2767"/>
        <v>2</v>
      </c>
      <c r="DM118" s="4">
        <f t="shared" si="2768"/>
        <v>0</v>
      </c>
      <c r="DN118" s="4">
        <f t="shared" si="2769"/>
        <v>1</v>
      </c>
      <c r="DO118" s="4">
        <f t="shared" si="2770"/>
        <v>2</v>
      </c>
      <c r="DP118" s="4">
        <f t="shared" si="2771"/>
        <v>0</v>
      </c>
      <c r="DQ118" s="4">
        <f t="shared" si="2772"/>
        <v>0</v>
      </c>
      <c r="DR118" s="4">
        <f t="shared" si="2773"/>
        <v>2</v>
      </c>
      <c r="DS118" s="4">
        <f t="shared" si="2774"/>
        <v>6</v>
      </c>
      <c r="DT118" s="4">
        <f t="shared" si="2775"/>
        <v>3</v>
      </c>
      <c r="DU118" t="str">
        <f t="shared" si="2776"/>
        <v>0R</v>
      </c>
      <c r="DV118" t="str">
        <f t="shared" si="2777"/>
        <v>0R</v>
      </c>
      <c r="DW118" t="str">
        <f t="shared" si="2778"/>
        <v>0R</v>
      </c>
      <c r="DX118" t="str">
        <f t="shared" si="2779"/>
        <v>3S</v>
      </c>
      <c r="DY118" t="str">
        <f t="shared" si="2780"/>
        <v>0S</v>
      </c>
      <c r="DZ118" t="str">
        <f t="shared" si="2781"/>
        <v>0R</v>
      </c>
      <c r="EA118" t="str">
        <f t="shared" si="2782"/>
        <v>3L</v>
      </c>
      <c r="EB118" t="str">
        <f t="shared" si="2783"/>
        <v>3L</v>
      </c>
      <c r="EC118" t="str">
        <f t="shared" si="2784"/>
        <v>0R</v>
      </c>
      <c r="ED118" t="str">
        <f t="shared" si="2785"/>
        <v>0S</v>
      </c>
      <c r="EE118">
        <f t="shared" si="2786"/>
        <v>0</v>
      </c>
      <c r="EF118">
        <f t="shared" si="2787"/>
        <v>0</v>
      </c>
      <c r="EG118">
        <f t="shared" si="2788"/>
        <v>0</v>
      </c>
      <c r="EH118">
        <f t="shared" si="2789"/>
        <v>0</v>
      </c>
      <c r="EI118">
        <f t="shared" si="2790"/>
        <v>0</v>
      </c>
      <c r="EJ118">
        <f t="shared" si="2791"/>
        <v>0</v>
      </c>
      <c r="EK118">
        <f t="shared" si="2792"/>
        <v>0</v>
      </c>
      <c r="EL118">
        <f t="shared" si="2793"/>
        <v>0</v>
      </c>
      <c r="EM118">
        <f t="shared" si="2794"/>
        <v>0</v>
      </c>
      <c r="EN118">
        <f t="shared" si="2795"/>
        <v>0</v>
      </c>
      <c r="EO118">
        <f t="shared" si="2796"/>
        <v>0</v>
      </c>
      <c r="EP118">
        <f t="shared" si="2797"/>
        <v>0</v>
      </c>
      <c r="EQ118">
        <f t="shared" si="2798"/>
        <v>0</v>
      </c>
      <c r="ER118">
        <f t="shared" si="2799"/>
        <v>0</v>
      </c>
      <c r="ES118">
        <f t="shared" si="2800"/>
        <v>0</v>
      </c>
      <c r="ET118">
        <f t="shared" si="2801"/>
        <v>0</v>
      </c>
      <c r="EU118">
        <f t="shared" si="2802"/>
        <v>0</v>
      </c>
      <c r="EV118">
        <f t="shared" si="2803"/>
        <v>0</v>
      </c>
      <c r="EW118">
        <f t="shared" si="2804"/>
        <v>0</v>
      </c>
      <c r="EX118">
        <f t="shared" si="2805"/>
        <v>0</v>
      </c>
      <c r="EY118">
        <f t="shared" si="2806"/>
        <v>0</v>
      </c>
      <c r="EZ118">
        <f t="shared" si="2807"/>
        <v>0</v>
      </c>
      <c r="FA118">
        <f t="shared" si="2808"/>
        <v>0</v>
      </c>
      <c r="FB118">
        <f t="shared" si="2809"/>
        <v>0</v>
      </c>
      <c r="FC118">
        <f t="shared" si="2810"/>
        <v>0</v>
      </c>
      <c r="FD118">
        <f t="shared" si="2811"/>
        <v>0</v>
      </c>
      <c r="FE118">
        <f t="shared" si="2812"/>
        <v>0</v>
      </c>
      <c r="FF118">
        <f t="shared" si="2813"/>
        <v>0</v>
      </c>
      <c r="FG118">
        <f t="shared" si="2814"/>
        <v>0</v>
      </c>
      <c r="FH118">
        <f t="shared" si="2815"/>
        <v>0</v>
      </c>
      <c r="FI118">
        <f t="shared" si="2816"/>
        <v>0</v>
      </c>
      <c r="FJ118">
        <f t="shared" si="2817"/>
        <v>0</v>
      </c>
      <c r="FK118">
        <f t="shared" si="2818"/>
        <v>0</v>
      </c>
      <c r="FL118">
        <f t="shared" si="2819"/>
        <v>0</v>
      </c>
      <c r="FM118">
        <f t="shared" si="2820"/>
        <v>0</v>
      </c>
      <c r="FN118">
        <f t="shared" si="2821"/>
        <v>0</v>
      </c>
      <c r="FO118">
        <f t="shared" si="2822"/>
        <v>0</v>
      </c>
      <c r="FP118">
        <f t="shared" si="2823"/>
        <v>0</v>
      </c>
      <c r="FQ118">
        <f t="shared" si="2824"/>
        <v>0</v>
      </c>
      <c r="FR118">
        <f t="shared" si="2825"/>
        <v>0</v>
      </c>
      <c r="FS118">
        <f t="shared" si="2826"/>
        <v>0</v>
      </c>
      <c r="FT118">
        <f t="shared" si="2827"/>
        <v>0</v>
      </c>
      <c r="FU118">
        <f t="shared" si="2828"/>
        <v>0</v>
      </c>
      <c r="FV118">
        <f t="shared" si="2829"/>
        <v>0</v>
      </c>
      <c r="FW118">
        <f t="shared" si="2830"/>
        <v>0</v>
      </c>
      <c r="FX118">
        <f t="shared" si="2831"/>
        <v>0</v>
      </c>
      <c r="FY118">
        <f t="shared" si="2832"/>
        <v>0</v>
      </c>
      <c r="FZ118">
        <f t="shared" si="2833"/>
        <v>0</v>
      </c>
      <c r="GA118">
        <f t="shared" si="2834"/>
        <v>0</v>
      </c>
      <c r="GB118">
        <f t="shared" si="2835"/>
        <v>0</v>
      </c>
      <c r="GC118">
        <f t="shared" si="2836"/>
        <v>0</v>
      </c>
      <c r="GD118">
        <f t="shared" si="2837"/>
        <v>0</v>
      </c>
      <c r="GE118">
        <f t="shared" si="2838"/>
        <v>0</v>
      </c>
      <c r="GF118">
        <f t="shared" si="2839"/>
        <v>0</v>
      </c>
      <c r="GG118">
        <f t="shared" si="2840"/>
        <v>0</v>
      </c>
      <c r="GH118">
        <f t="shared" si="2841"/>
        <v>0</v>
      </c>
      <c r="GI118">
        <f t="shared" si="2842"/>
        <v>0</v>
      </c>
      <c r="GJ118">
        <f t="shared" si="2843"/>
        <v>0</v>
      </c>
      <c r="GK118">
        <f t="shared" si="2844"/>
        <v>0</v>
      </c>
      <c r="GL118">
        <f t="shared" si="2845"/>
        <v>0</v>
      </c>
      <c r="GM118">
        <f t="shared" si="2846"/>
        <v>0</v>
      </c>
      <c r="GN118">
        <f t="shared" si="2847"/>
        <v>0</v>
      </c>
      <c r="GO118">
        <f t="shared" si="2848"/>
        <v>0</v>
      </c>
      <c r="GP118">
        <f t="shared" si="2849"/>
        <v>0</v>
      </c>
      <c r="GQ118">
        <f t="shared" si="2850"/>
        <v>0</v>
      </c>
      <c r="GR118">
        <f t="shared" si="2851"/>
        <v>0</v>
      </c>
      <c r="GS118">
        <f t="shared" si="2852"/>
        <v>0</v>
      </c>
      <c r="GT118">
        <f t="shared" si="2853"/>
        <v>0</v>
      </c>
      <c r="GU118">
        <f t="shared" si="2854"/>
        <v>0</v>
      </c>
      <c r="GV118">
        <f t="shared" si="2855"/>
        <v>0</v>
      </c>
      <c r="GW118">
        <f t="shared" si="2856"/>
        <v>0</v>
      </c>
      <c r="GX118">
        <f t="shared" si="2857"/>
        <v>0</v>
      </c>
      <c r="GY118">
        <f t="shared" si="2858"/>
        <v>0</v>
      </c>
      <c r="GZ118">
        <f t="shared" si="2859"/>
        <v>0</v>
      </c>
      <c r="HA118">
        <f t="shared" si="2860"/>
        <v>0</v>
      </c>
      <c r="HB118" s="176" t="s">
        <v>265</v>
      </c>
      <c r="HC118" s="89">
        <f t="shared" si="2861"/>
        <v>356.21701471852691</v>
      </c>
      <c r="HD118" s="89">
        <f t="shared" si="2862"/>
        <v>65.000486242305243</v>
      </c>
      <c r="HE118" s="89">
        <f t="shared" si="2863"/>
        <v>148.22224215130427</v>
      </c>
      <c r="HF118" s="89">
        <f t="shared" si="2864"/>
        <v>0</v>
      </c>
      <c r="HH118" s="88">
        <f t="shared" si="2865"/>
        <v>569.4397431121364</v>
      </c>
      <c r="HI118" s="88">
        <f t="shared" si="2866"/>
        <v>49.40741405043476</v>
      </c>
      <c r="HK118">
        <f>IFERROR(VLOOKUP(_xlfn.NUMBERVALUE(MID(L118, SEARCH("!", L118)+1, SEARCH("+", L118)-SEARCH("!", L118)-1)), Rankings!$A$2:$BK$161, 63, FALSE),0)</f>
        <v>77.325392124761336</v>
      </c>
      <c r="HL118">
        <f>IFERROR(VLOOKUP(_xlfn.NUMBERVALUE(MID(M118, SEARCH("!", M118)+1, SEARCH("+", M118)-SEARCH("!", M118)-1)), Rankings!$A$2:$BK$161, 63, FALSE),0)</f>
        <v>76.029924540402675</v>
      </c>
      <c r="HM118">
        <f>IFERROR(VLOOKUP(_xlfn.NUMBERVALUE(MID(N118, SEARCH("!", N118)+1, SEARCH("+", N118)-SEARCH("!", N118)-1)), Rankings!$A$2:$BK$161, 63, FALSE),0)</f>
        <v>62.799161924576438</v>
      </c>
      <c r="HN118">
        <f>IFERROR(VLOOKUP(_xlfn.NUMBERVALUE(MID(O118, SEARCH("!", O118)+1, SEARCH("+", O118)-SEARCH("!", O118)-1)), Rankings!$A$2:$BK$161, 63, FALSE),0)</f>
        <v>43.116859593222628</v>
      </c>
      <c r="HO118">
        <f>IFERROR(VLOOKUP(_xlfn.NUMBERVALUE(MID(P118, SEARCH("!", P118)+1, SEARCH("+", P118)-SEARCH("!", P118)-1)), Rankings!$A$2:$BK$161, 63, FALSE),0)</f>
        <v>18.74619033054983</v>
      </c>
      <c r="HP118">
        <f>IFERROR(VLOOKUP(_xlfn.NUMBERVALUE(MID(Q118, SEARCH("!", Q118)+1, SEARCH("+", Q118)-SEARCH("!", Q118)-1)), Rankings!$A$2:$BK$161, 63, FALSE),0)</f>
        <v>69.968683322895316</v>
      </c>
      <c r="HQ118">
        <f>IFERROR(VLOOKUP(_xlfn.NUMBERVALUE(MID(R118, SEARCH("!", R118)+1, SEARCH("+", R118)-SEARCH("!", R118)-1)), Rankings!$A$2:$BK$161, 63, FALSE),0)</f>
        <v>33.011869635053152</v>
      </c>
      <c r="HR118">
        <f>IFERROR(VLOOKUP(_xlfn.NUMBERVALUE(MID(S118, SEARCH("!", S118)+1, SEARCH("+", S118)-SEARCH("!", S118)-1)), Rankings!$A$2:$BK$161, 63, FALSE),0)</f>
        <v>31.988616607252094</v>
      </c>
      <c r="HS118">
        <f>IFERROR(VLOOKUP(_xlfn.NUMBERVALUE(MID(T118, SEARCH("!", T118)+1, SEARCH("+", T118)-SEARCH("!", T118)-1)), Rankings!$A$2:$BK$161, 63, FALSE),0)</f>
        <v>70.09385280589116</v>
      </c>
      <c r="HT118">
        <f>IFERROR(VLOOKUP(_xlfn.NUMBERVALUE(MID(U118, SEARCH("!", U118)+1, SEARCH("+", U118)-SEARCH("!", U118)-1)), Rankings!$A$2:$BK$161, 63, FALSE),0)</f>
        <v>86.359192227531821</v>
      </c>
      <c r="HU118">
        <f>IFERROR(VLOOKUP(_xlfn.NUMBERVALUE(MID(V118, SEARCH("!", V118)+1, SEARCH("+", V118)-SEARCH("!", V118)-1)), Rankings!$A$2:$BK$161, 63, FALSE),0)</f>
        <v>0</v>
      </c>
      <c r="HV118">
        <f>IFERROR(VLOOKUP(_xlfn.NUMBERVALUE(MID(W118, SEARCH("!", W118)+1, SEARCH("+", W118)-SEARCH("!", W118)-1)), Rankings!$A$2:$BK$161, 63, FALSE),0)</f>
        <v>0</v>
      </c>
      <c r="HW118">
        <f>IFERROR(VLOOKUP(_xlfn.NUMBERVALUE(MID(X118, SEARCH("!", X118)+1, SEARCH("+", X118)-SEARCH("!", X118)-1)), Rankings!$A$2:$BK$161, 63, FALSE),0)</f>
        <v>0</v>
      </c>
      <c r="HX118">
        <f>IFERROR(VLOOKUP(_xlfn.NUMBERVALUE(MID(Y118, SEARCH("!", Y118)+1, SEARCH("+", Y118)-SEARCH("!", Y118)-1)), Rankings!$A$2:$BK$161, 63, FALSE),0)</f>
        <v>0</v>
      </c>
      <c r="HY118">
        <f>IFERROR(VLOOKUP(_xlfn.NUMBERVALUE(MID(Z118, SEARCH("!", Z118)+1, SEARCH("+", Z118)-SEARCH("!", Z118)-1)), Rankings!$A$2:$BK$161, 63, FALSE),0)</f>
        <v>0</v>
      </c>
      <c r="HZ118">
        <f>IFERROR(VLOOKUP(_xlfn.NUMBERVALUE(MID(AA118, SEARCH("!", AA118)+1, SEARCH("+", AA118)-SEARCH("!", AA118)-1)), Rankings!$A$2:$BK$161, 63, FALSE),0)</f>
        <v>0</v>
      </c>
      <c r="IA118">
        <f>IFERROR(VLOOKUP(_xlfn.NUMBERVALUE(MID(AB118, SEARCH("!", AB118)+1, SEARCH("+", AB118)-SEARCH("!", AB118)-1)), Rankings!$A$2:$BK$161, 63, FALSE),0)</f>
        <v>0</v>
      </c>
      <c r="IB118">
        <f>IFERROR(VLOOKUP(_xlfn.NUMBERVALUE(MID(AC118, SEARCH("!", AC118)+1, SEARCH("+", AC118)-SEARCH("!", AC118)-1)), Rankings!$A$2:$BK$161, 63, FALSE),0)</f>
        <v>0</v>
      </c>
      <c r="IC118">
        <f>IFERROR(VLOOKUP(_xlfn.NUMBERVALUE(MID(AD118, SEARCH("!", AD118)+1, SEARCH("+", AD118)-SEARCH("!", AD118)-1)), Rankings!$A$2:$BK$161, 63, FALSE),0)</f>
        <v>0</v>
      </c>
      <c r="ID118">
        <f>IFERROR(VLOOKUP(_xlfn.NUMBERVALUE(MID(AE118, SEARCH("!", AE118)+1, SEARCH("+", AE118)-SEARCH("!", AE118)-1)), Rankings!$A$2:$BK$161, 63, FALSE),0)</f>
        <v>0</v>
      </c>
      <c r="IE118">
        <f>IFERROR(VLOOKUP(_xlfn.NUMBERVALUE(MID(AF118, SEARCH("!", AF118)+1, SEARCH("+", AF118)-SEARCH("!", AF118)-1)), Rankings!$A$2:$BK$161, 63, FALSE),0)</f>
        <v>0</v>
      </c>
      <c r="IF118">
        <f>IFERROR(VLOOKUP(_xlfn.NUMBERVALUE(MID(AG118, SEARCH("!", AG118)+1, SEARCH("+", AG118)-SEARCH("!", AG118)-1)), Rankings!$A$2:$BK$161, 63, FALSE),0)</f>
        <v>0</v>
      </c>
      <c r="IG118">
        <f>IFERROR(VLOOKUP(_xlfn.NUMBERVALUE(MID(AH118, SEARCH("!", AH118)+1, SEARCH("+", AH118)-SEARCH("!", AH118)-1)), Rankings!$A$2:$BK$161, 63, FALSE),0)</f>
        <v>0</v>
      </c>
      <c r="IH118">
        <f>IFERROR(VLOOKUP(_xlfn.NUMBERVALUE(MID(AI118, SEARCH("!", AI118)+1, SEARCH("+", AI118)-SEARCH("!", AI118)-1)), Rankings!$A$2:$BK$161, 63, FALSE),0)</f>
        <v>0</v>
      </c>
      <c r="II118">
        <f>IFERROR(VLOOKUP(_xlfn.NUMBERVALUE(MID(AJ118, SEARCH("!", AJ118)+1, SEARCH("+", AJ118)-SEARCH("!", AJ118)-1)), Rankings!$A$2:$BK$161, 63, FALSE),0)</f>
        <v>0</v>
      </c>
      <c r="IJ118">
        <f>IFERROR(VLOOKUP(_xlfn.NUMBERVALUE(MID(AK118, SEARCH("!", AK118)+1, SEARCH("+", AK118)-SEARCH("!", AK118)-1)), Rankings!$A$2:$BK$161, 63, FALSE),0)</f>
        <v>0</v>
      </c>
      <c r="IK118">
        <f>IFERROR(VLOOKUP(_xlfn.NUMBERVALUE(MID(AL118, SEARCH("!", AL118)+1, SEARCH("+", AL118)-SEARCH("!", AL118)-1)), Rankings!$A$2:$BK$161, 63, FALSE),0)</f>
        <v>0</v>
      </c>
      <c r="IL118">
        <f>IFERROR(VLOOKUP(_xlfn.NUMBERVALUE(MID(AM118, SEARCH("!", AM118)+1, SEARCH("+", AM118)-SEARCH("!", AM118)-1)), Rankings!$A$2:$BK$161, 63, FALSE),0)</f>
        <v>0</v>
      </c>
      <c r="IM118">
        <f>IFERROR(VLOOKUP(_xlfn.NUMBERVALUE(MID(AN118, SEARCH("!", AN118)+1, SEARCH("+", AN118)-SEARCH("!", AN118)-1)), Rankings!$A$2:$BK$161, 63, FALSE),0)</f>
        <v>0</v>
      </c>
      <c r="IN118">
        <f>IFERROR(VLOOKUP(_xlfn.NUMBERVALUE(MID(AO118, SEARCH("!", AO118)+1, SEARCH("+", AO118)-SEARCH("!", AO118)-1)), Rankings!$A$2:$BK$161, 63, FALSE),0)</f>
        <v>0</v>
      </c>
      <c r="IO118">
        <f>IFERROR(VLOOKUP(_xlfn.NUMBERVALUE(MID(AP118, SEARCH("!", AP118)+1, SEARCH("+", AP118)-SEARCH("!", AP118)-1)), Rankings!$A$2:$BK$161, 63, FALSE),0)</f>
        <v>0</v>
      </c>
      <c r="IP118">
        <f>IFERROR(VLOOKUP(_xlfn.NUMBERVALUE(MID(AQ118, SEARCH("!", AQ118)+1, SEARCH("+", AQ118)-SEARCH("!", AQ118)-1)), Rankings!$A$2:$BK$161, 63, FALSE),0)</f>
        <v>0</v>
      </c>
      <c r="IQ118">
        <f>IFERROR(VLOOKUP(_xlfn.NUMBERVALUE(MID(AR118, SEARCH("!", AR118)+1, SEARCH("+", AR118)-SEARCH("!", AR118)-1)), Rankings!$A$2:$BK$161, 63, FALSE),0)</f>
        <v>0</v>
      </c>
      <c r="IR118">
        <f>IFERROR(VLOOKUP(_xlfn.NUMBERVALUE(MID(AS118, SEARCH("!", AS118)+1, SEARCH("+", AS118)-SEARCH("!", AS118)-1)), Rankings!$A$2:$BK$161, 63, FALSE),0)</f>
        <v>0</v>
      </c>
      <c r="IS118">
        <f>IFERROR(VLOOKUP(_xlfn.NUMBERVALUE(MID(AT118, SEARCH("!", AT118)+1, SEARCH("+", AT118)-SEARCH("!", AT118)-1)), Rankings!$A$2:$BK$161, 63, FALSE),0)</f>
        <v>0</v>
      </c>
      <c r="IT118">
        <f>IFERROR(VLOOKUP(_xlfn.NUMBERVALUE(MID(AU118, SEARCH("!", AU118)+1, SEARCH("+", AU118)-SEARCH("!", AU118)-1)), Rankings!$A$2:$BK$161, 63, FALSE),0)</f>
        <v>0</v>
      </c>
      <c r="IU118">
        <f>IFERROR(VLOOKUP(_xlfn.NUMBERVALUE(MID(AV118, SEARCH("!", AV118)+1, SEARCH("+", AV118)-SEARCH("!", AV118)-1)), Rankings!$A$2:$BK$161, 63, FALSE),0)</f>
        <v>0</v>
      </c>
      <c r="IV118">
        <f>IFERROR(VLOOKUP(_xlfn.NUMBERVALUE(MID(AW118, SEARCH("!", AW118)+1, SEARCH("+", AW118)-SEARCH("!", AW118)-1)), Rankings!$A$2:$BK$161, 63, FALSE),0)</f>
        <v>0</v>
      </c>
      <c r="IW118">
        <f>IFERROR(VLOOKUP(_xlfn.NUMBERVALUE(MID(AX118, SEARCH("!", AX118)+1, SEARCH("+", AX118)-SEARCH("!", AX118)-1)), Rankings!$A$2:$BK$161, 63, FALSE),0)</f>
        <v>0</v>
      </c>
      <c r="IX118">
        <f>IFERROR(VLOOKUP(_xlfn.NUMBERVALUE(MID(AY118, SEARCH("!", AY118)+1, SEARCH("+", AY118)-SEARCH("!", AY118)-1)), Rankings!$A$2:$BK$161, 63, FALSE),0)</f>
        <v>0</v>
      </c>
      <c r="IY118">
        <f>IFERROR(VLOOKUP(_xlfn.NUMBERVALUE(MID(AZ118, SEARCH("!", AZ118)+1, SEARCH("+", AZ118)-SEARCH("!", AZ118)-1)), Rankings!$A$2:$BK$161, 63, FALSE),0)</f>
        <v>0</v>
      </c>
      <c r="IZ118">
        <f>IFERROR(VLOOKUP(_xlfn.NUMBERVALUE(MID(BA118, SEARCH("!", BA118)+1, SEARCH("+", BA118)-SEARCH("!", BA118)-1)), Rankings!$A$2:$BK$161, 63, FALSE),0)</f>
        <v>0</v>
      </c>
      <c r="JA118">
        <f>IFERROR(VLOOKUP(_xlfn.NUMBERVALUE(MID(BB118, SEARCH("!", BB118)+1, SEARCH("+", BB118)-SEARCH("!", BB118)-1)), Rankings!$A$2:$BK$161, 63, FALSE),0)</f>
        <v>0</v>
      </c>
      <c r="JB118">
        <f>IFERROR(VLOOKUP(_xlfn.NUMBERVALUE(MID(BC118, SEARCH("!", BC118)+1, SEARCH("+", BC118)-SEARCH("!", BC118)-1)), Rankings!$A$2:$BK$161, 63, FALSE),0)</f>
        <v>0</v>
      </c>
      <c r="JC118">
        <f>IFERROR(VLOOKUP(_xlfn.NUMBERVALUE(MID(BD118, SEARCH("!", BD118)+1, SEARCH("+", BD118)-SEARCH("!", BD118)-1)), Rankings!$A$2:$BK$161, 63, FALSE),0)</f>
        <v>0</v>
      </c>
      <c r="JD118">
        <f>IFERROR(VLOOKUP(_xlfn.NUMBERVALUE(MID(BE118, SEARCH("!", BE118)+1, SEARCH("+", BE118)-SEARCH("!", BE118)-1)), Rankings!$A$2:$BK$161, 63, FALSE),0)</f>
        <v>0</v>
      </c>
      <c r="JE118">
        <f>IFERROR(VLOOKUP(_xlfn.NUMBERVALUE(MID(BF118, SEARCH("!", BF118)+1, SEARCH("+", BF118)-SEARCH("!", BF118)-1)), Rankings!$A$2:$BK$161, 63, FALSE),0)</f>
        <v>0</v>
      </c>
      <c r="JF118">
        <f>IFERROR(VLOOKUP(_xlfn.NUMBERVALUE(MID(BG118, SEARCH("!", BG118)+1, SEARCH("+", BG118)-SEARCH("!", BG118)-1)), Rankings!$A$2:$BK$161, 63, FALSE),0)</f>
        <v>0</v>
      </c>
      <c r="JG118">
        <f>IFERROR(VLOOKUP(_xlfn.NUMBERVALUE(MID(BH118, SEARCH("!", BH118)+1, SEARCH("+", BH118)-SEARCH("!", BH118)-1)), Rankings!$A$2:$BK$161, 63, FALSE),0)</f>
        <v>0</v>
      </c>
      <c r="JH118">
        <f>IFERROR(VLOOKUP(_xlfn.NUMBERVALUE(MID(BI118, SEARCH("!", BI118)+1, SEARCH("+", BI118)-SEARCH("!", BI118)-1)), Rankings!$A$2:$BK$161, 63, FALSE),0)</f>
        <v>0</v>
      </c>
      <c r="JI118">
        <f>IFERROR(VLOOKUP(_xlfn.NUMBERVALUE(MID(BJ118, SEARCH("!", BJ118)+1, SEARCH("+", BJ118)-SEARCH("!", BJ118)-1)), Rankings!$A$2:$BK$161, 63, FALSE),0)</f>
        <v>0</v>
      </c>
      <c r="JJ118">
        <f>IFERROR(VLOOKUP(_xlfn.NUMBERVALUE(MID(BK118, SEARCH("!", BK118)+1, SEARCH("+", BK118)-SEARCH("!", BK118)-1)), Rankings!$A$2:$BK$161, 63, FALSE),0)</f>
        <v>0</v>
      </c>
      <c r="JK118">
        <f>IFERROR(VLOOKUP(_xlfn.NUMBERVALUE(MID(BL118, SEARCH("!", BL118)+1, SEARCH("+", BL118)-SEARCH("!", BL118)-1)), Rankings!$A$2:$BK$161, 63, FALSE),0)</f>
        <v>0</v>
      </c>
      <c r="JL118">
        <f>IFERROR(VLOOKUP(_xlfn.NUMBERVALUE(MID(BM118, SEARCH("!", BM118)+1, SEARCH("+", BM118)-SEARCH("!", BM118)-1)), Rankings!$A$2:$BK$161, 63, FALSE),0)</f>
        <v>0</v>
      </c>
      <c r="JM118">
        <f>IFERROR(VLOOKUP(_xlfn.NUMBERVALUE(MID(BN118, SEARCH("!", BN118)+1, SEARCH("+", BN118)-SEARCH("!", BN118)-1)), Rankings!$A$2:$BK$161, 63, FALSE),0)</f>
        <v>0</v>
      </c>
      <c r="JN118">
        <f>IFERROR(VLOOKUP(_xlfn.NUMBERVALUE(MID(BO118, SEARCH("!", BO118)+1, SEARCH("+", BO118)-SEARCH("!", BO118)-1)), Rankings!$A$2:$BK$161, 63, FALSE),0)</f>
        <v>0</v>
      </c>
      <c r="JO118">
        <f>IFERROR(VLOOKUP(_xlfn.NUMBERVALUE(MID(BP118, SEARCH("!", BP118)+1, SEARCH("+", BP118)-SEARCH("!", BP118)-1)), Rankings!$A$2:$BK$161, 63, FALSE),0)</f>
        <v>0</v>
      </c>
      <c r="JP118">
        <f>IFERROR(VLOOKUP(_xlfn.NUMBERVALUE(MID(BQ118, SEARCH("!", BQ118)+1, SEARCH("+", BQ118)-SEARCH("!", BQ118)-1)), Rankings!$A$2:$BK$161, 63, FALSE),0)</f>
        <v>0</v>
      </c>
      <c r="JQ118">
        <f>IFERROR(VLOOKUP(_xlfn.NUMBERVALUE(MID(BR118, SEARCH("!", BR118)+1, SEARCH("+", BR118)-SEARCH("!", BR118)-1)), Rankings!$A$2:$BK$161, 63, FALSE),0)</f>
        <v>0</v>
      </c>
      <c r="JR118">
        <f>IFERROR(VLOOKUP(_xlfn.NUMBERVALUE(MID(BS118, SEARCH("!", BS118)+1, SEARCH("+", BS118)-SEARCH("!", BS118)-1)), Rankings!$A$2:$BK$161, 63, FALSE),0)</f>
        <v>0</v>
      </c>
      <c r="JS118">
        <f>IFERROR(VLOOKUP(_xlfn.NUMBERVALUE(MID(BT118, SEARCH("!", BT118)+1, SEARCH("+", BT118)-SEARCH("!", BT118)-1)), Rankings!$A$2:$BK$161, 63, FALSE),0)</f>
        <v>0</v>
      </c>
      <c r="JT118">
        <f>IFERROR(VLOOKUP(_xlfn.NUMBERVALUE(MID(BU118, SEARCH("!", BU118)+1, SEARCH("+", BU118)-SEARCH("!", BU118)-1)), Rankings!$A$2:$BK$161, 63, FALSE),0)</f>
        <v>0</v>
      </c>
      <c r="JU118">
        <f>IFERROR(VLOOKUP(_xlfn.NUMBERVALUE(MID(BV118, SEARCH("!", BV118)+1, SEARCH("+", BV118)-SEARCH("!", BV118)-1)), Rankings!$A$2:$BK$161, 63, FALSE),0)</f>
        <v>0</v>
      </c>
      <c r="JV118">
        <f>IFERROR(VLOOKUP(_xlfn.NUMBERVALUE(MID(BW118, SEARCH("!", BW118)+1, SEARCH("+", BW118)-SEARCH("!", BW118)-1)), Rankings!$A$2:$BK$161, 63, FALSE),0)</f>
        <v>0</v>
      </c>
      <c r="JW118">
        <f>IFERROR(VLOOKUP(_xlfn.NUMBERVALUE(MID(BX118, SEARCH("!", BX118)+1, SEARCH("+", BX118)-SEARCH("!", BX118)-1)), Rankings!$A$2:$BK$161, 63, FALSE),0)</f>
        <v>0</v>
      </c>
      <c r="JX118">
        <f>IFERROR(VLOOKUP(_xlfn.NUMBERVALUE(MID(BY118, SEARCH("!", BY118)+1, SEARCH("+", BY118)-SEARCH("!", BY118)-1)), Rankings!$A$2:$BK$161, 63, FALSE),0)</f>
        <v>0</v>
      </c>
      <c r="JY118">
        <f>IFERROR(VLOOKUP(_xlfn.NUMBERVALUE(MID(BZ118, SEARCH("!", BZ118)+1, SEARCH("+", BZ118)-SEARCH("!", BZ118)-1)), Rankings!$A$2:$BK$161, 63, FALSE),0)</f>
        <v>0</v>
      </c>
      <c r="JZ118">
        <f>IFERROR(VLOOKUP(_xlfn.NUMBERVALUE(MID(CA118, SEARCH("!", CA118)+1, SEARCH("+", CA118)-SEARCH("!", CA118)-1)), Rankings!$A$2:$BK$161, 63, FALSE),0)</f>
        <v>0</v>
      </c>
      <c r="KA118">
        <f>IFERROR(VLOOKUP(_xlfn.NUMBERVALUE(MID(CB118, SEARCH("!", CB118)+1, SEARCH("+", CB118)-SEARCH("!", CB118)-1)), Rankings!$A$2:$BK$161, 63, FALSE),0)</f>
        <v>0</v>
      </c>
      <c r="KB118">
        <f>IFERROR(VLOOKUP(_xlfn.NUMBERVALUE(MID(CC118, SEARCH("!", CC118)+1, SEARCH("+", CC118)-SEARCH("!", CC118)-1)), Rankings!$A$2:$BK$161, 63, FALSE),0)</f>
        <v>0</v>
      </c>
      <c r="KC118">
        <f>IFERROR(VLOOKUP(_xlfn.NUMBERVALUE(MID(CD118, SEARCH("!", CD118)+1, SEARCH("+", CD118)-SEARCH("!", CD118)-1)), Rankings!$A$2:$BK$161, 63, FALSE),0)</f>
        <v>0</v>
      </c>
      <c r="KD118">
        <f>IFERROR(VLOOKUP(_xlfn.NUMBERVALUE(MID(CE118, SEARCH("!", CE118)+1, SEARCH("+", CE118)-SEARCH("!", CE118)-1)), Rankings!$A$2:$BK$161, 63, FALSE),0)</f>
        <v>0</v>
      </c>
      <c r="KE118">
        <f>IFERROR(VLOOKUP(_xlfn.NUMBERVALUE(MID(CF118, SEARCH("!", CF118)+1, SEARCH("+", CF118)-SEARCH("!", CF118)-1)), Rankings!$A$2:$BK$161, 63, FALSE),0)</f>
        <v>0</v>
      </c>
      <c r="KF118">
        <f>IFERROR(VLOOKUP(_xlfn.NUMBERVALUE(MID(CG118, SEARCH("!", CG118)+1, SEARCH("+", CG118)-SEARCH("!", CG118)-1)), Rankings!$A$2:$BK$161, 63, FALSE),0)</f>
        <v>0</v>
      </c>
      <c r="KG118">
        <f>IFERROR(VLOOKUP(_xlfn.NUMBERVALUE(MID(CH118, SEARCH("!", CH118)+1, SEARCH("+", CH118)-SEARCH("!", CH118)-1)), Rankings!$A$2:$BK$161, 63, FALSE),0)</f>
        <v>0</v>
      </c>
      <c r="KH118">
        <f>IFERROR(VLOOKUP(_xlfn.NUMBERVALUE(MID(CI118, SEARCH("!", CI118)+1, SEARCH("+", CI118)-SEARCH("!", CI118)-1)), Rankings!$A$2:$BK$161, 63, FALSE),0)</f>
        <v>0</v>
      </c>
      <c r="KI118">
        <f>IFERROR(VLOOKUP(_xlfn.NUMBERVALUE(MID(CJ118, SEARCH("!", CJ118)+1, SEARCH("+", CJ118)-SEARCH("!", CJ118)-1)), Rankings!$A$2:$BK$161, 63, FALSE),0)</f>
        <v>0</v>
      </c>
      <c r="KJ118">
        <f>IFERROR(VLOOKUP(_xlfn.NUMBERVALUE(MID(CK118, SEARCH("!", CK118)+1, SEARCH("+", CK118)-SEARCH("!", CK118)-1)), Rankings!$A$2:$BK$161, 63, FALSE),0)</f>
        <v>0</v>
      </c>
      <c r="KK118">
        <f>IFERROR(VLOOKUP(_xlfn.NUMBERVALUE(MID(CL118, SEARCH("!", CL118)+1, SEARCH("+", CL118)-SEARCH("!", CL118)-1)), Rankings!$A$2:$BK$161, 63, FALSE),0)</f>
        <v>0</v>
      </c>
      <c r="KL118">
        <f>IFERROR(VLOOKUP(_xlfn.NUMBERVALUE(MID(CM118, SEARCH("!", CM118)+1, SEARCH("+", CM118)-SEARCH("!", CM118)-1)), Rankings!$A$2:$BK$161, 63, FALSE),0)</f>
        <v>0</v>
      </c>
      <c r="KM118">
        <f>IFERROR(VLOOKUP(_xlfn.NUMBERVALUE(MID(CN118, SEARCH("!", CN118)+1, SEARCH("+", CN118)-SEARCH("!", CN118)-1)), Rankings!$A$2:$BK$161, 63, FALSE),0)</f>
        <v>0</v>
      </c>
      <c r="KN118">
        <f>IFERROR(VLOOKUP(_xlfn.NUMBERVALUE(MID(CO118, SEARCH("!", CO118)+1, SEARCH("+", CO118)-SEARCH("!", CO118)-1)), Rankings!$A$2:$BK$161, 63, FALSE),0)</f>
        <v>0</v>
      </c>
      <c r="KO118">
        <f>IFERROR(VLOOKUP(_xlfn.NUMBERVALUE(MID(CP118, SEARCH("!", CP118)+1, SEARCH("+", CP118)-SEARCH("!", CP118)-1)), Rankings!$A$2:$BK$161, 63, FALSE),0)</f>
        <v>0</v>
      </c>
      <c r="KP118">
        <f>IFERROR(VLOOKUP(_xlfn.NUMBERVALUE(MID(CQ118, SEARCH("!", CQ118)+1, SEARCH("+", CQ118)-SEARCH("!", CQ118)-1)), Rankings!$A$2:$BK$161, 63, FALSE),0)</f>
        <v>0</v>
      </c>
      <c r="KQ118">
        <f>IFERROR(VLOOKUP(_xlfn.NUMBERVALUE(MID(CR118, SEARCH("!", CR118)+1, SEARCH("+", CR118)-SEARCH("!", CR118)-1)), Rankings!$A$2:$BK$161, 63, FALSE),0)</f>
        <v>0</v>
      </c>
      <c r="KS118" s="4">
        <f t="shared" si="2867"/>
        <v>143</v>
      </c>
      <c r="KT118" s="4">
        <f t="shared" si="2868"/>
        <v>88</v>
      </c>
      <c r="KU118" s="4">
        <f t="shared" si="2869"/>
        <v>124</v>
      </c>
      <c r="KV118" s="4">
        <f t="shared" si="2870"/>
        <v>0</v>
      </c>
      <c r="KY118" s="4">
        <f t="shared" si="2871"/>
        <v>355</v>
      </c>
      <c r="KZ118" s="4"/>
      <c r="LB118">
        <f t="shared" si="2872"/>
        <v>20</v>
      </c>
      <c r="LC118">
        <f t="shared" si="2873"/>
        <v>39</v>
      </c>
      <c r="LD118">
        <f t="shared" si="2874"/>
        <v>26</v>
      </c>
      <c r="LE118">
        <f t="shared" si="2875"/>
        <v>70</v>
      </c>
      <c r="LF118">
        <f t="shared" si="2876"/>
        <v>31</v>
      </c>
      <c r="LG118">
        <f t="shared" si="2877"/>
        <v>19</v>
      </c>
      <c r="LH118">
        <f t="shared" si="2878"/>
        <v>38</v>
      </c>
      <c r="LI118">
        <f t="shared" si="2879"/>
        <v>50</v>
      </c>
      <c r="LJ118">
        <f t="shared" si="2880"/>
        <v>39</v>
      </c>
      <c r="LK118">
        <f t="shared" si="2881"/>
        <v>23</v>
      </c>
      <c r="LL118">
        <f t="shared" si="2882"/>
        <v>0</v>
      </c>
      <c r="LM118">
        <f t="shared" si="2883"/>
        <v>0</v>
      </c>
      <c r="LN118">
        <f t="shared" si="2884"/>
        <v>0</v>
      </c>
      <c r="LO118">
        <f t="shared" si="2885"/>
        <v>0</v>
      </c>
      <c r="LP118">
        <f t="shared" si="2886"/>
        <v>0</v>
      </c>
      <c r="LQ118">
        <f t="shared" si="2887"/>
        <v>0</v>
      </c>
      <c r="LR118">
        <f t="shared" si="2888"/>
        <v>0</v>
      </c>
      <c r="LS118">
        <f t="shared" si="2889"/>
        <v>0</v>
      </c>
      <c r="LT118">
        <f t="shared" si="2890"/>
        <v>0</v>
      </c>
      <c r="LU118">
        <f t="shared" si="2891"/>
        <v>0</v>
      </c>
      <c r="LV118">
        <f t="shared" si="2892"/>
        <v>0</v>
      </c>
      <c r="LW118">
        <f t="shared" si="2893"/>
        <v>0</v>
      </c>
      <c r="LX118">
        <f t="shared" si="2894"/>
        <v>0</v>
      </c>
      <c r="LY118">
        <f t="shared" si="2895"/>
        <v>0</v>
      </c>
      <c r="LZ118">
        <f t="shared" si="2896"/>
        <v>0</v>
      </c>
      <c r="MA118">
        <f t="shared" si="2897"/>
        <v>0</v>
      </c>
      <c r="MB118">
        <f t="shared" si="2898"/>
        <v>0</v>
      </c>
      <c r="MC118">
        <f t="shared" si="2899"/>
        <v>0</v>
      </c>
      <c r="MD118">
        <f t="shared" si="2900"/>
        <v>0</v>
      </c>
      <c r="ME118">
        <f t="shared" si="2901"/>
        <v>0</v>
      </c>
      <c r="MF118">
        <f t="shared" si="2902"/>
        <v>0</v>
      </c>
      <c r="MG118">
        <f t="shared" si="2903"/>
        <v>0</v>
      </c>
      <c r="MH118">
        <f t="shared" si="2904"/>
        <v>0</v>
      </c>
      <c r="MI118">
        <f t="shared" si="2905"/>
        <v>0</v>
      </c>
      <c r="MJ118">
        <f t="shared" si="2906"/>
        <v>0</v>
      </c>
      <c r="MK118">
        <f t="shared" si="2907"/>
        <v>0</v>
      </c>
      <c r="ML118">
        <f t="shared" si="2908"/>
        <v>0</v>
      </c>
      <c r="MM118">
        <f t="shared" si="2909"/>
        <v>0</v>
      </c>
      <c r="MN118">
        <f t="shared" si="2910"/>
        <v>0</v>
      </c>
      <c r="MO118">
        <f t="shared" si="2911"/>
        <v>0</v>
      </c>
      <c r="MP118">
        <f t="shared" si="2912"/>
        <v>0</v>
      </c>
      <c r="MQ118">
        <f t="shared" si="2913"/>
        <v>0</v>
      </c>
      <c r="MR118">
        <f t="shared" si="2914"/>
        <v>0</v>
      </c>
      <c r="MS118">
        <f t="shared" si="2915"/>
        <v>0</v>
      </c>
      <c r="MT118">
        <f t="shared" si="2916"/>
        <v>0</v>
      </c>
      <c r="MU118">
        <f t="shared" si="2917"/>
        <v>0</v>
      </c>
      <c r="MV118">
        <f t="shared" si="2918"/>
        <v>0</v>
      </c>
      <c r="MW118">
        <f t="shared" si="2919"/>
        <v>0</v>
      </c>
      <c r="MX118">
        <f t="shared" si="2920"/>
        <v>0</v>
      </c>
      <c r="MY118">
        <f t="shared" si="2921"/>
        <v>0</v>
      </c>
      <c r="MZ118">
        <f t="shared" si="2922"/>
        <v>0</v>
      </c>
      <c r="NA118">
        <f t="shared" si="2923"/>
        <v>0</v>
      </c>
      <c r="NB118">
        <f t="shared" si="2924"/>
        <v>0</v>
      </c>
      <c r="NC118">
        <f t="shared" si="2925"/>
        <v>0</v>
      </c>
      <c r="ND118">
        <f t="shared" si="2926"/>
        <v>0</v>
      </c>
      <c r="NE118">
        <f t="shared" si="2927"/>
        <v>0</v>
      </c>
      <c r="NF118">
        <f t="shared" si="2928"/>
        <v>0</v>
      </c>
      <c r="NG118">
        <f t="shared" si="2929"/>
        <v>0</v>
      </c>
      <c r="NH118">
        <f t="shared" si="2930"/>
        <v>0</v>
      </c>
      <c r="NI118">
        <f t="shared" si="2931"/>
        <v>0</v>
      </c>
      <c r="NJ118">
        <f t="shared" si="2932"/>
        <v>0</v>
      </c>
      <c r="NK118">
        <f t="shared" si="2933"/>
        <v>0</v>
      </c>
      <c r="NL118">
        <f t="shared" si="2934"/>
        <v>0</v>
      </c>
      <c r="NM118">
        <f t="shared" si="2935"/>
        <v>0</v>
      </c>
      <c r="NN118">
        <f t="shared" si="2936"/>
        <v>0</v>
      </c>
      <c r="NO118">
        <f t="shared" si="2937"/>
        <v>0</v>
      </c>
      <c r="NP118">
        <f t="shared" si="2938"/>
        <v>0</v>
      </c>
      <c r="NQ118">
        <f t="shared" si="2939"/>
        <v>0</v>
      </c>
      <c r="NR118">
        <f t="shared" si="2940"/>
        <v>0</v>
      </c>
      <c r="NS118">
        <f t="shared" si="2941"/>
        <v>0</v>
      </c>
      <c r="NT118">
        <f t="shared" si="2942"/>
        <v>0</v>
      </c>
      <c r="NU118">
        <f t="shared" si="2943"/>
        <v>0</v>
      </c>
      <c r="NV118">
        <f t="shared" si="2944"/>
        <v>0</v>
      </c>
      <c r="NW118">
        <f t="shared" si="2945"/>
        <v>0</v>
      </c>
      <c r="NX118">
        <f t="shared" si="2946"/>
        <v>0</v>
      </c>
      <c r="NY118">
        <f t="shared" si="2947"/>
        <v>0</v>
      </c>
      <c r="NZ118">
        <f t="shared" si="2948"/>
        <v>0</v>
      </c>
      <c r="OA118">
        <f t="shared" si="2949"/>
        <v>0</v>
      </c>
      <c r="OB118">
        <f t="shared" si="2950"/>
        <v>0</v>
      </c>
      <c r="OC118">
        <f t="shared" si="2951"/>
        <v>0</v>
      </c>
      <c r="OD118">
        <f t="shared" si="2952"/>
        <v>0</v>
      </c>
      <c r="OE118">
        <f t="shared" si="2953"/>
        <v>0</v>
      </c>
      <c r="OF118">
        <f t="shared" si="2954"/>
        <v>0</v>
      </c>
      <c r="OG118">
        <f t="shared" si="2955"/>
        <v>0</v>
      </c>
      <c r="OH118">
        <f t="shared" si="2956"/>
        <v>0</v>
      </c>
      <c r="OJ118" s="4">
        <f t="shared" si="2957"/>
        <v>232</v>
      </c>
      <c r="OK118" s="4">
        <f t="shared" si="2958"/>
        <v>19</v>
      </c>
      <c r="OL118" s="4">
        <f t="shared" si="2959"/>
        <v>150</v>
      </c>
      <c r="OM118" s="4">
        <f t="shared" si="2960"/>
        <v>0</v>
      </c>
      <c r="OP118" s="4">
        <f t="shared" si="2961"/>
        <v>401</v>
      </c>
      <c r="OQ118" s="4"/>
      <c r="OS118">
        <f t="shared" si="2962"/>
        <v>46</v>
      </c>
      <c r="OT118">
        <f t="shared" si="2963"/>
        <v>50</v>
      </c>
      <c r="OU118">
        <f t="shared" si="2964"/>
        <v>34</v>
      </c>
      <c r="OV118">
        <f t="shared" si="2965"/>
        <v>24</v>
      </c>
      <c r="OW118">
        <f t="shared" si="2966"/>
        <v>46</v>
      </c>
      <c r="OX118">
        <f t="shared" si="2967"/>
        <v>55</v>
      </c>
      <c r="OY118">
        <f t="shared" si="2968"/>
        <v>13</v>
      </c>
      <c r="OZ118">
        <f t="shared" si="2969"/>
        <v>6</v>
      </c>
      <c r="PA118">
        <f t="shared" si="2970"/>
        <v>47</v>
      </c>
      <c r="PB118">
        <f t="shared" si="2971"/>
        <v>80</v>
      </c>
      <c r="PC118">
        <f t="shared" si="2972"/>
        <v>0</v>
      </c>
      <c r="PD118">
        <f t="shared" si="2973"/>
        <v>0</v>
      </c>
      <c r="PE118">
        <f t="shared" si="2974"/>
        <v>0</v>
      </c>
      <c r="PF118">
        <f t="shared" si="2975"/>
        <v>0</v>
      </c>
      <c r="PG118">
        <f t="shared" si="2976"/>
        <v>0</v>
      </c>
      <c r="PH118">
        <f t="shared" si="2977"/>
        <v>0</v>
      </c>
      <c r="PI118">
        <f t="shared" si="2978"/>
        <v>0</v>
      </c>
      <c r="PJ118">
        <f t="shared" si="2979"/>
        <v>0</v>
      </c>
      <c r="PK118">
        <f t="shared" si="2980"/>
        <v>0</v>
      </c>
      <c r="PL118">
        <f t="shared" si="2981"/>
        <v>0</v>
      </c>
      <c r="PM118">
        <f t="shared" si="2982"/>
        <v>0</v>
      </c>
      <c r="PN118">
        <f t="shared" si="2983"/>
        <v>0</v>
      </c>
      <c r="PO118">
        <f t="shared" si="2984"/>
        <v>0</v>
      </c>
      <c r="PP118">
        <f t="shared" si="2985"/>
        <v>0</v>
      </c>
      <c r="PQ118">
        <f t="shared" si="2986"/>
        <v>0</v>
      </c>
      <c r="PR118">
        <f t="shared" si="2987"/>
        <v>0</v>
      </c>
      <c r="PS118">
        <f t="shared" si="2988"/>
        <v>0</v>
      </c>
      <c r="PT118">
        <f t="shared" si="2989"/>
        <v>0</v>
      </c>
      <c r="PU118">
        <f t="shared" si="2990"/>
        <v>0</v>
      </c>
      <c r="PV118">
        <f t="shared" si="2991"/>
        <v>0</v>
      </c>
      <c r="PW118">
        <f t="shared" si="2992"/>
        <v>0</v>
      </c>
      <c r="PX118">
        <f t="shared" si="2993"/>
        <v>0</v>
      </c>
      <c r="PY118">
        <f t="shared" si="2994"/>
        <v>0</v>
      </c>
      <c r="PZ118">
        <f t="shared" si="2995"/>
        <v>0</v>
      </c>
      <c r="QA118">
        <f t="shared" si="2996"/>
        <v>0</v>
      </c>
      <c r="QB118">
        <f t="shared" si="2997"/>
        <v>0</v>
      </c>
      <c r="QC118">
        <f t="shared" si="2998"/>
        <v>0</v>
      </c>
      <c r="QD118">
        <f t="shared" si="2999"/>
        <v>0</v>
      </c>
      <c r="QE118">
        <f t="shared" si="3000"/>
        <v>0</v>
      </c>
      <c r="QF118">
        <f t="shared" si="3001"/>
        <v>0</v>
      </c>
      <c r="QG118">
        <f t="shared" si="3002"/>
        <v>0</v>
      </c>
      <c r="QH118">
        <f t="shared" si="3003"/>
        <v>0</v>
      </c>
      <c r="QI118">
        <f t="shared" si="3004"/>
        <v>0</v>
      </c>
      <c r="QJ118">
        <f t="shared" si="3005"/>
        <v>0</v>
      </c>
      <c r="QK118">
        <f t="shared" si="3006"/>
        <v>0</v>
      </c>
      <c r="QL118">
        <f t="shared" si="3007"/>
        <v>0</v>
      </c>
      <c r="QM118">
        <f t="shared" si="3008"/>
        <v>0</v>
      </c>
      <c r="QN118">
        <f t="shared" si="3009"/>
        <v>0</v>
      </c>
      <c r="QO118">
        <f t="shared" si="3010"/>
        <v>0</v>
      </c>
      <c r="QP118">
        <f t="shared" si="3011"/>
        <v>0</v>
      </c>
      <c r="QQ118">
        <f t="shared" si="3012"/>
        <v>0</v>
      </c>
      <c r="QR118">
        <f t="shared" si="3013"/>
        <v>0</v>
      </c>
      <c r="QS118">
        <f t="shared" si="3014"/>
        <v>0</v>
      </c>
      <c r="QT118">
        <f t="shared" si="3015"/>
        <v>0</v>
      </c>
      <c r="QU118">
        <f t="shared" si="3016"/>
        <v>0</v>
      </c>
      <c r="QV118">
        <f t="shared" si="3017"/>
        <v>0</v>
      </c>
      <c r="QW118">
        <f t="shared" si="3018"/>
        <v>0</v>
      </c>
      <c r="QX118">
        <f t="shared" si="3019"/>
        <v>0</v>
      </c>
      <c r="QY118">
        <f t="shared" si="3020"/>
        <v>0</v>
      </c>
      <c r="QZ118">
        <f t="shared" si="3021"/>
        <v>0</v>
      </c>
      <c r="RA118">
        <f t="shared" si="3022"/>
        <v>0</v>
      </c>
      <c r="RB118">
        <f t="shared" si="3023"/>
        <v>0</v>
      </c>
      <c r="RC118">
        <f t="shared" si="3024"/>
        <v>0</v>
      </c>
      <c r="RD118">
        <f t="shared" si="3025"/>
        <v>0</v>
      </c>
      <c r="RE118">
        <f t="shared" si="3026"/>
        <v>0</v>
      </c>
      <c r="RF118">
        <f t="shared" si="3027"/>
        <v>0</v>
      </c>
      <c r="RG118">
        <f t="shared" si="3028"/>
        <v>0</v>
      </c>
      <c r="RH118">
        <f t="shared" si="3029"/>
        <v>0</v>
      </c>
      <c r="RI118">
        <f t="shared" si="3030"/>
        <v>0</v>
      </c>
      <c r="RJ118">
        <f t="shared" si="3031"/>
        <v>0</v>
      </c>
      <c r="RK118">
        <f t="shared" si="3032"/>
        <v>0</v>
      </c>
      <c r="RL118">
        <f t="shared" si="3033"/>
        <v>0</v>
      </c>
      <c r="RM118">
        <f t="shared" si="3034"/>
        <v>0</v>
      </c>
      <c r="RN118">
        <f t="shared" si="3035"/>
        <v>0</v>
      </c>
      <c r="RO118">
        <f t="shared" si="3036"/>
        <v>0</v>
      </c>
      <c r="RP118">
        <f t="shared" si="3037"/>
        <v>0</v>
      </c>
      <c r="RQ118">
        <f t="shared" si="3038"/>
        <v>0</v>
      </c>
      <c r="RR118">
        <f t="shared" si="3039"/>
        <v>0</v>
      </c>
      <c r="RS118">
        <f t="shared" si="3040"/>
        <v>0</v>
      </c>
      <c r="RT118">
        <f t="shared" si="3041"/>
        <v>0</v>
      </c>
      <c r="RU118">
        <f t="shared" si="3042"/>
        <v>0</v>
      </c>
      <c r="RV118">
        <f t="shared" si="3043"/>
        <v>0</v>
      </c>
      <c r="RW118">
        <f t="shared" si="3044"/>
        <v>0</v>
      </c>
      <c r="RX118">
        <f t="shared" si="3045"/>
        <v>0</v>
      </c>
      <c r="RY118">
        <f t="shared" si="3046"/>
        <v>0</v>
      </c>
      <c r="SA118" s="4">
        <f t="shared" si="3047"/>
        <v>17.79</v>
      </c>
      <c r="SB118" s="4">
        <f t="shared" si="3048"/>
        <v>7.98</v>
      </c>
      <c r="SC118" s="4">
        <f t="shared" si="3049"/>
        <v>13.29</v>
      </c>
      <c r="SD118" s="4">
        <f t="shared" si="3050"/>
        <v>0</v>
      </c>
      <c r="SF118" s="4">
        <f t="shared" si="3051"/>
        <v>39.06</v>
      </c>
      <c r="SI118">
        <f t="shared" si="3052"/>
        <v>3</v>
      </c>
      <c r="SJ118">
        <f t="shared" si="3053"/>
        <v>3.5</v>
      </c>
      <c r="SK118">
        <f t="shared" si="3054"/>
        <v>4</v>
      </c>
      <c r="SL118">
        <f t="shared" si="3055"/>
        <v>4.92</v>
      </c>
      <c r="SM118">
        <f t="shared" si="3056"/>
        <v>4.17</v>
      </c>
      <c r="SN118">
        <f t="shared" si="3057"/>
        <v>3.4</v>
      </c>
      <c r="SO118">
        <f t="shared" si="3058"/>
        <v>3.78</v>
      </c>
      <c r="SP118">
        <f t="shared" si="3059"/>
        <v>4.2</v>
      </c>
      <c r="SQ118">
        <f t="shared" si="3060"/>
        <v>3.89</v>
      </c>
      <c r="SR118">
        <f t="shared" si="3061"/>
        <v>4.2</v>
      </c>
      <c r="SS118" t="str">
        <f t="shared" si="3062"/>
        <v>0</v>
      </c>
      <c r="ST118" t="str">
        <f t="shared" si="3063"/>
        <v>0</v>
      </c>
      <c r="SU118" t="str">
        <f t="shared" si="3064"/>
        <v>0</v>
      </c>
      <c r="SV118" t="str">
        <f t="shared" si="3065"/>
        <v>0</v>
      </c>
      <c r="SW118" t="str">
        <f t="shared" si="3066"/>
        <v>0</v>
      </c>
      <c r="SX118" t="str">
        <f t="shared" si="3067"/>
        <v>0</v>
      </c>
      <c r="SY118" t="str">
        <f t="shared" si="3068"/>
        <v>0</v>
      </c>
      <c r="SZ118" t="str">
        <f t="shared" si="3069"/>
        <v>0</v>
      </c>
      <c r="TA118" t="str">
        <f t="shared" si="3070"/>
        <v>0</v>
      </c>
      <c r="TB118" t="str">
        <f t="shared" si="3071"/>
        <v>0</v>
      </c>
      <c r="TC118" t="str">
        <f t="shared" si="3072"/>
        <v>0</v>
      </c>
      <c r="TD118" t="str">
        <f t="shared" si="3073"/>
        <v>0</v>
      </c>
      <c r="TE118" t="str">
        <f t="shared" si="3074"/>
        <v>0</v>
      </c>
      <c r="TF118" t="str">
        <f t="shared" si="3075"/>
        <v>0</v>
      </c>
      <c r="TG118" t="str">
        <f t="shared" si="3076"/>
        <v>0</v>
      </c>
      <c r="TH118" t="str">
        <f t="shared" si="3077"/>
        <v>0</v>
      </c>
      <c r="TI118" t="str">
        <f t="shared" si="3078"/>
        <v>0</v>
      </c>
      <c r="TJ118" t="str">
        <f t="shared" si="3079"/>
        <v>0</v>
      </c>
      <c r="TK118" t="str">
        <f t="shared" si="3080"/>
        <v>0</v>
      </c>
      <c r="TL118" t="str">
        <f t="shared" si="3081"/>
        <v>0</v>
      </c>
      <c r="TM118" t="str">
        <f t="shared" si="3082"/>
        <v>0</v>
      </c>
      <c r="TN118" t="str">
        <f t="shared" si="3083"/>
        <v>0</v>
      </c>
      <c r="TO118" t="str">
        <f t="shared" si="3084"/>
        <v>0</v>
      </c>
      <c r="TP118" t="str">
        <f t="shared" si="3085"/>
        <v>0</v>
      </c>
      <c r="TQ118" t="str">
        <f t="shared" si="3086"/>
        <v>0</v>
      </c>
      <c r="TR118" t="str">
        <f t="shared" si="3087"/>
        <v>0</v>
      </c>
      <c r="TS118" t="str">
        <f t="shared" si="3088"/>
        <v>0</v>
      </c>
      <c r="TT118" t="str">
        <f t="shared" si="3089"/>
        <v>0</v>
      </c>
      <c r="TU118" t="str">
        <f t="shared" si="3090"/>
        <v>0</v>
      </c>
      <c r="TV118" t="str">
        <f t="shared" si="3091"/>
        <v>0</v>
      </c>
      <c r="TW118" t="str">
        <f t="shared" si="3092"/>
        <v>0</v>
      </c>
      <c r="TX118" t="str">
        <f t="shared" si="3093"/>
        <v>0</v>
      </c>
      <c r="TY118" t="str">
        <f t="shared" si="3094"/>
        <v>0</v>
      </c>
      <c r="TZ118" t="str">
        <f t="shared" si="3095"/>
        <v>0</v>
      </c>
      <c r="UA118" t="str">
        <f t="shared" si="3096"/>
        <v>0</v>
      </c>
      <c r="UB118" t="str">
        <f t="shared" si="3097"/>
        <v>0</v>
      </c>
      <c r="UC118" t="str">
        <f t="shared" si="3098"/>
        <v>0</v>
      </c>
      <c r="UD118" t="str">
        <f t="shared" si="3099"/>
        <v>0</v>
      </c>
      <c r="UE118" t="str">
        <f t="shared" si="3100"/>
        <v>0</v>
      </c>
      <c r="UF118" t="str">
        <f t="shared" si="3101"/>
        <v>0</v>
      </c>
      <c r="UG118" t="str">
        <f t="shared" si="3102"/>
        <v>0</v>
      </c>
      <c r="UH118" t="str">
        <f t="shared" si="3103"/>
        <v>0</v>
      </c>
      <c r="UI118" t="str">
        <f t="shared" si="3104"/>
        <v>0</v>
      </c>
      <c r="UJ118" t="str">
        <f t="shared" si="3105"/>
        <v>0</v>
      </c>
      <c r="UK118" t="str">
        <f t="shared" si="3106"/>
        <v>0</v>
      </c>
      <c r="UL118" t="str">
        <f t="shared" si="3107"/>
        <v>0</v>
      </c>
      <c r="UM118" t="str">
        <f t="shared" si="3108"/>
        <v>0</v>
      </c>
      <c r="UN118" t="str">
        <f t="shared" si="3109"/>
        <v>0</v>
      </c>
      <c r="UO118" t="str">
        <f t="shared" si="3110"/>
        <v>0</v>
      </c>
      <c r="UP118" t="str">
        <f t="shared" si="3111"/>
        <v>0</v>
      </c>
      <c r="UQ118" t="str">
        <f t="shared" si="3112"/>
        <v>0</v>
      </c>
      <c r="UR118" t="str">
        <f t="shared" si="3113"/>
        <v>0</v>
      </c>
      <c r="US118" t="str">
        <f t="shared" si="3114"/>
        <v>0</v>
      </c>
      <c r="UT118" t="str">
        <f t="shared" si="3115"/>
        <v>0</v>
      </c>
      <c r="UU118" t="str">
        <f t="shared" si="3116"/>
        <v>0</v>
      </c>
      <c r="UV118" t="str">
        <f t="shared" si="3117"/>
        <v>0</v>
      </c>
      <c r="UW118" t="str">
        <f t="shared" si="3118"/>
        <v>0</v>
      </c>
      <c r="UX118" t="str">
        <f t="shared" si="3119"/>
        <v>0</v>
      </c>
      <c r="UY118" t="str">
        <f t="shared" si="3120"/>
        <v>0</v>
      </c>
      <c r="UZ118" t="str">
        <f t="shared" si="3121"/>
        <v>0</v>
      </c>
      <c r="VA118" t="str">
        <f t="shared" si="3122"/>
        <v>0</v>
      </c>
      <c r="VB118" t="str">
        <f t="shared" si="3123"/>
        <v>0</v>
      </c>
      <c r="VC118" t="str">
        <f t="shared" si="3124"/>
        <v>0</v>
      </c>
      <c r="VD118" t="str">
        <f t="shared" si="3125"/>
        <v>0</v>
      </c>
      <c r="VE118" t="str">
        <f t="shared" si="3126"/>
        <v>0</v>
      </c>
      <c r="VF118" t="str">
        <f t="shared" si="3127"/>
        <v>0</v>
      </c>
      <c r="VG118" t="str">
        <f t="shared" si="3128"/>
        <v>0</v>
      </c>
      <c r="VH118" t="str">
        <f t="shared" si="3129"/>
        <v>0</v>
      </c>
      <c r="VI118" t="str">
        <f t="shared" si="3130"/>
        <v>0</v>
      </c>
      <c r="VJ118" t="str">
        <f t="shared" si="3131"/>
        <v>0</v>
      </c>
      <c r="VK118" t="str">
        <f t="shared" si="3132"/>
        <v>0</v>
      </c>
      <c r="VL118" t="str">
        <f t="shared" si="3133"/>
        <v>0</v>
      </c>
      <c r="VM118" t="str">
        <f t="shared" si="3134"/>
        <v>0</v>
      </c>
      <c r="VN118" t="str">
        <f t="shared" si="3135"/>
        <v>0</v>
      </c>
      <c r="VO118" t="str">
        <f t="shared" si="3136"/>
        <v>0</v>
      </c>
      <c r="VQ118" s="4">
        <f t="shared" si="3137"/>
        <v>-41.199999999999996</v>
      </c>
      <c r="VR118" s="4">
        <f t="shared" si="3138"/>
        <v>-3.3200000000000003</v>
      </c>
      <c r="VS118" s="4">
        <f t="shared" si="3139"/>
        <v>-13.43</v>
      </c>
      <c r="VT118" s="4">
        <f t="shared" si="3140"/>
        <v>0</v>
      </c>
      <c r="VV118" s="4">
        <f t="shared" si="3141"/>
        <v>-57.949999999999996</v>
      </c>
      <c r="VY118">
        <f t="shared" si="3142"/>
        <v>-6.52</v>
      </c>
      <c r="VZ118">
        <f t="shared" si="3143"/>
        <v>-10.35</v>
      </c>
      <c r="WA118">
        <f t="shared" si="3144"/>
        <v>-2.11</v>
      </c>
      <c r="WB118">
        <f t="shared" si="3145"/>
        <v>3.03</v>
      </c>
      <c r="WC118">
        <f t="shared" si="3146"/>
        <v>2.2400000000000002</v>
      </c>
      <c r="WD118">
        <f t="shared" si="3147"/>
        <v>-14.08</v>
      </c>
      <c r="WE118">
        <f t="shared" si="3148"/>
        <v>-5.57</v>
      </c>
      <c r="WF118">
        <f t="shared" si="3149"/>
        <v>2.25</v>
      </c>
      <c r="WG118">
        <f t="shared" si="3150"/>
        <v>-8.14</v>
      </c>
      <c r="WH118">
        <f t="shared" si="3151"/>
        <v>-18.7</v>
      </c>
      <c r="WI118">
        <f t="shared" si="3152"/>
        <v>0</v>
      </c>
      <c r="WJ118">
        <f t="shared" si="3153"/>
        <v>0</v>
      </c>
      <c r="WK118">
        <f t="shared" si="3154"/>
        <v>0</v>
      </c>
      <c r="WL118">
        <f t="shared" si="3155"/>
        <v>0</v>
      </c>
      <c r="WM118">
        <f t="shared" si="3156"/>
        <v>0</v>
      </c>
      <c r="WN118">
        <f t="shared" si="3157"/>
        <v>0</v>
      </c>
      <c r="WO118">
        <f t="shared" si="3158"/>
        <v>0</v>
      </c>
      <c r="WP118">
        <f t="shared" si="3159"/>
        <v>0</v>
      </c>
      <c r="WQ118">
        <f t="shared" si="3160"/>
        <v>0</v>
      </c>
      <c r="WR118">
        <f t="shared" si="3161"/>
        <v>0</v>
      </c>
      <c r="WS118">
        <f t="shared" si="3162"/>
        <v>0</v>
      </c>
      <c r="WT118">
        <f t="shared" si="3163"/>
        <v>0</v>
      </c>
      <c r="WU118">
        <f t="shared" si="3164"/>
        <v>0</v>
      </c>
      <c r="WV118">
        <f t="shared" si="3165"/>
        <v>0</v>
      </c>
      <c r="WW118">
        <f t="shared" si="3166"/>
        <v>0</v>
      </c>
      <c r="WX118">
        <f t="shared" si="3167"/>
        <v>0</v>
      </c>
      <c r="WY118">
        <f t="shared" si="3168"/>
        <v>0</v>
      </c>
      <c r="WZ118">
        <f t="shared" si="3169"/>
        <v>0</v>
      </c>
      <c r="XA118">
        <f t="shared" si="3170"/>
        <v>0</v>
      </c>
      <c r="XB118">
        <f t="shared" si="3171"/>
        <v>0</v>
      </c>
      <c r="XC118">
        <f t="shared" si="3172"/>
        <v>0</v>
      </c>
      <c r="XD118">
        <f t="shared" si="3173"/>
        <v>0</v>
      </c>
      <c r="XE118">
        <f t="shared" si="3174"/>
        <v>0</v>
      </c>
      <c r="XF118">
        <f t="shared" si="3175"/>
        <v>0</v>
      </c>
      <c r="XG118">
        <f t="shared" si="3176"/>
        <v>0</v>
      </c>
      <c r="XH118">
        <f t="shared" si="3177"/>
        <v>0</v>
      </c>
      <c r="XI118">
        <f t="shared" si="3178"/>
        <v>0</v>
      </c>
      <c r="XJ118">
        <f t="shared" si="3179"/>
        <v>0</v>
      </c>
      <c r="XK118">
        <f t="shared" si="3180"/>
        <v>0</v>
      </c>
      <c r="XL118">
        <f t="shared" si="3181"/>
        <v>0</v>
      </c>
      <c r="XM118">
        <f t="shared" si="3182"/>
        <v>0</v>
      </c>
      <c r="XN118">
        <f t="shared" si="3183"/>
        <v>0</v>
      </c>
      <c r="XO118">
        <f t="shared" si="3184"/>
        <v>0</v>
      </c>
      <c r="XP118">
        <f t="shared" si="3185"/>
        <v>0</v>
      </c>
      <c r="XQ118">
        <f t="shared" si="3186"/>
        <v>0</v>
      </c>
      <c r="XR118">
        <f t="shared" si="3187"/>
        <v>0</v>
      </c>
      <c r="XS118">
        <f t="shared" si="3188"/>
        <v>0</v>
      </c>
      <c r="XT118">
        <f t="shared" si="3189"/>
        <v>0</v>
      </c>
      <c r="XU118">
        <f t="shared" si="3190"/>
        <v>0</v>
      </c>
      <c r="XV118">
        <f t="shared" si="3191"/>
        <v>0</v>
      </c>
      <c r="XW118">
        <f t="shared" si="3192"/>
        <v>0</v>
      </c>
      <c r="XX118">
        <f t="shared" si="3193"/>
        <v>0</v>
      </c>
      <c r="XY118">
        <f t="shared" si="3194"/>
        <v>0</v>
      </c>
      <c r="XZ118">
        <f t="shared" si="3195"/>
        <v>0</v>
      </c>
      <c r="YA118">
        <f t="shared" si="3196"/>
        <v>0</v>
      </c>
      <c r="YB118">
        <f t="shared" si="3197"/>
        <v>0</v>
      </c>
      <c r="YC118">
        <f t="shared" si="3198"/>
        <v>0</v>
      </c>
      <c r="YD118">
        <f t="shared" si="3199"/>
        <v>0</v>
      </c>
      <c r="YE118">
        <f t="shared" si="3200"/>
        <v>0</v>
      </c>
      <c r="YF118">
        <f t="shared" si="3201"/>
        <v>0</v>
      </c>
      <c r="YG118">
        <f t="shared" si="3202"/>
        <v>0</v>
      </c>
      <c r="YH118">
        <f t="shared" si="3203"/>
        <v>0</v>
      </c>
      <c r="YI118">
        <f t="shared" si="3204"/>
        <v>0</v>
      </c>
      <c r="YJ118">
        <f t="shared" si="3205"/>
        <v>0</v>
      </c>
      <c r="YK118">
        <f t="shared" si="3206"/>
        <v>0</v>
      </c>
      <c r="YL118">
        <f t="shared" si="3207"/>
        <v>0</v>
      </c>
      <c r="YM118">
        <f t="shared" si="3208"/>
        <v>0</v>
      </c>
      <c r="YN118">
        <f t="shared" si="3209"/>
        <v>0</v>
      </c>
      <c r="YO118">
        <f t="shared" si="3210"/>
        <v>0</v>
      </c>
      <c r="YP118">
        <f t="shared" si="3211"/>
        <v>0</v>
      </c>
      <c r="YQ118">
        <f t="shared" si="3212"/>
        <v>0</v>
      </c>
      <c r="YR118">
        <f t="shared" si="3213"/>
        <v>0</v>
      </c>
      <c r="YS118">
        <f t="shared" si="3214"/>
        <v>0</v>
      </c>
      <c r="YT118">
        <f t="shared" si="3215"/>
        <v>0</v>
      </c>
      <c r="YU118">
        <f t="shared" si="3216"/>
        <v>0</v>
      </c>
      <c r="YV118">
        <f t="shared" si="3217"/>
        <v>0</v>
      </c>
      <c r="YW118">
        <f t="shared" si="3218"/>
        <v>0</v>
      </c>
      <c r="YX118">
        <f t="shared" si="3219"/>
        <v>0</v>
      </c>
      <c r="YY118">
        <f t="shared" si="3220"/>
        <v>0</v>
      </c>
      <c r="YZ118">
        <f t="shared" si="3221"/>
        <v>0</v>
      </c>
      <c r="ZA118">
        <f t="shared" si="3222"/>
        <v>0</v>
      </c>
      <c r="ZB118">
        <f t="shared" si="3223"/>
        <v>0</v>
      </c>
      <c r="ZC118">
        <f t="shared" si="3224"/>
        <v>0</v>
      </c>
      <c r="ZD118">
        <f t="shared" si="3225"/>
        <v>0</v>
      </c>
      <c r="ZE118">
        <f t="shared" si="3226"/>
        <v>0</v>
      </c>
      <c r="ZG118" s="4">
        <f t="shared" si="3227"/>
        <v>265</v>
      </c>
      <c r="ZH118" s="4">
        <f t="shared" si="3228"/>
        <v>65</v>
      </c>
      <c r="ZI118" s="4">
        <f t="shared" si="3229"/>
        <v>115</v>
      </c>
      <c r="ZJ118" s="4">
        <f t="shared" si="3230"/>
        <v>0</v>
      </c>
      <c r="ZL118" s="4">
        <f t="shared" si="3231"/>
        <v>445</v>
      </c>
      <c r="ZO118">
        <f t="shared" si="3232"/>
        <v>48</v>
      </c>
      <c r="ZP118">
        <f t="shared" si="3233"/>
        <v>60</v>
      </c>
      <c r="ZQ118">
        <f t="shared" si="3234"/>
        <v>45</v>
      </c>
      <c r="ZR118">
        <f t="shared" si="3235"/>
        <v>29</v>
      </c>
      <c r="ZS118">
        <f t="shared" si="3236"/>
        <v>18</v>
      </c>
      <c r="ZT118">
        <f t="shared" si="3237"/>
        <v>52</v>
      </c>
      <c r="ZU118">
        <f t="shared" si="3238"/>
        <v>36</v>
      </c>
      <c r="ZV118">
        <f t="shared" si="3239"/>
        <v>29</v>
      </c>
      <c r="ZW118">
        <f t="shared" si="3240"/>
        <v>60</v>
      </c>
      <c r="ZX118">
        <f t="shared" si="3241"/>
        <v>68</v>
      </c>
      <c r="ZY118">
        <f t="shared" si="3242"/>
        <v>0</v>
      </c>
      <c r="ZZ118">
        <f t="shared" si="3243"/>
        <v>0</v>
      </c>
      <c r="AAA118">
        <f t="shared" si="3244"/>
        <v>0</v>
      </c>
      <c r="AAB118">
        <f t="shared" si="3245"/>
        <v>0</v>
      </c>
      <c r="AAC118">
        <f t="shared" si="3246"/>
        <v>0</v>
      </c>
      <c r="AAD118">
        <f t="shared" si="3247"/>
        <v>0</v>
      </c>
      <c r="AAE118">
        <f t="shared" si="3248"/>
        <v>0</v>
      </c>
      <c r="AAF118">
        <f t="shared" si="3249"/>
        <v>0</v>
      </c>
      <c r="AAG118">
        <f t="shared" si="3250"/>
        <v>0</v>
      </c>
      <c r="AAH118">
        <f t="shared" si="3251"/>
        <v>0</v>
      </c>
      <c r="AAI118">
        <f t="shared" si="3252"/>
        <v>0</v>
      </c>
      <c r="AAJ118">
        <f t="shared" si="3253"/>
        <v>0</v>
      </c>
      <c r="AAK118">
        <f t="shared" si="3254"/>
        <v>0</v>
      </c>
      <c r="AAL118">
        <f t="shared" si="3255"/>
        <v>0</v>
      </c>
      <c r="AAM118">
        <f t="shared" si="3256"/>
        <v>0</v>
      </c>
      <c r="AAN118">
        <f t="shared" si="3257"/>
        <v>0</v>
      </c>
      <c r="AAO118">
        <f t="shared" si="3258"/>
        <v>0</v>
      </c>
      <c r="AAP118">
        <f t="shared" si="3259"/>
        <v>0</v>
      </c>
      <c r="AAQ118">
        <f t="shared" si="3260"/>
        <v>0</v>
      </c>
      <c r="AAR118">
        <f t="shared" si="3261"/>
        <v>0</v>
      </c>
      <c r="AAS118">
        <f t="shared" si="3262"/>
        <v>0</v>
      </c>
      <c r="AAT118">
        <f t="shared" si="3263"/>
        <v>0</v>
      </c>
      <c r="AAU118">
        <f t="shared" si="3264"/>
        <v>0</v>
      </c>
      <c r="AAV118">
        <f t="shared" si="3265"/>
        <v>0</v>
      </c>
      <c r="AAW118">
        <f t="shared" si="3266"/>
        <v>0</v>
      </c>
      <c r="AAX118">
        <f t="shared" si="3267"/>
        <v>0</v>
      </c>
      <c r="AAY118">
        <f t="shared" si="3268"/>
        <v>0</v>
      </c>
      <c r="AAZ118">
        <f t="shared" si="3269"/>
        <v>0</v>
      </c>
      <c r="ABA118">
        <f t="shared" si="3270"/>
        <v>0</v>
      </c>
      <c r="ABB118">
        <f t="shared" si="3271"/>
        <v>0</v>
      </c>
      <c r="ABC118">
        <f t="shared" si="3272"/>
        <v>0</v>
      </c>
      <c r="ABD118">
        <f t="shared" si="3273"/>
        <v>0</v>
      </c>
      <c r="ABE118">
        <f t="shared" si="3274"/>
        <v>0</v>
      </c>
      <c r="ABF118">
        <f t="shared" si="3275"/>
        <v>0</v>
      </c>
      <c r="ABG118">
        <f t="shared" si="3276"/>
        <v>0</v>
      </c>
      <c r="ABH118">
        <f t="shared" si="3277"/>
        <v>0</v>
      </c>
      <c r="ABI118">
        <f t="shared" si="3278"/>
        <v>0</v>
      </c>
      <c r="ABJ118">
        <f t="shared" si="3279"/>
        <v>0</v>
      </c>
      <c r="ABK118">
        <f t="shared" si="3280"/>
        <v>0</v>
      </c>
      <c r="ABL118">
        <f t="shared" si="3281"/>
        <v>0</v>
      </c>
      <c r="ABM118">
        <f t="shared" si="3282"/>
        <v>0</v>
      </c>
      <c r="ABN118">
        <f t="shared" si="3283"/>
        <v>0</v>
      </c>
      <c r="ABO118">
        <f t="shared" si="3284"/>
        <v>0</v>
      </c>
      <c r="ABP118">
        <f t="shared" si="3285"/>
        <v>0</v>
      </c>
      <c r="ABQ118">
        <f t="shared" si="3286"/>
        <v>0</v>
      </c>
      <c r="ABR118">
        <f t="shared" si="3287"/>
        <v>0</v>
      </c>
      <c r="ABS118">
        <f t="shared" si="3288"/>
        <v>0</v>
      </c>
      <c r="ABT118">
        <f t="shared" si="3289"/>
        <v>0</v>
      </c>
      <c r="ABU118">
        <f t="shared" si="3290"/>
        <v>0</v>
      </c>
      <c r="ABV118">
        <f t="shared" si="3291"/>
        <v>0</v>
      </c>
      <c r="ABW118">
        <f t="shared" si="3292"/>
        <v>0</v>
      </c>
      <c r="ABX118">
        <f t="shared" si="3293"/>
        <v>0</v>
      </c>
      <c r="ABY118">
        <f t="shared" si="3294"/>
        <v>0</v>
      </c>
      <c r="ABZ118">
        <f t="shared" si="3295"/>
        <v>0</v>
      </c>
      <c r="ACA118">
        <f t="shared" si="3296"/>
        <v>0</v>
      </c>
      <c r="ACB118">
        <f t="shared" si="3297"/>
        <v>0</v>
      </c>
      <c r="ACC118">
        <f t="shared" si="3298"/>
        <v>0</v>
      </c>
      <c r="ACD118">
        <f t="shared" si="3299"/>
        <v>0</v>
      </c>
      <c r="ACE118">
        <f t="shared" si="3300"/>
        <v>0</v>
      </c>
      <c r="ACF118">
        <f t="shared" si="3301"/>
        <v>0</v>
      </c>
      <c r="ACG118">
        <f t="shared" si="3302"/>
        <v>0</v>
      </c>
      <c r="ACH118">
        <f t="shared" si="3303"/>
        <v>0</v>
      </c>
      <c r="ACI118">
        <f t="shared" si="3304"/>
        <v>0</v>
      </c>
      <c r="ACJ118">
        <f t="shared" si="3305"/>
        <v>0</v>
      </c>
      <c r="ACK118">
        <f t="shared" si="3306"/>
        <v>0</v>
      </c>
      <c r="ACL118">
        <f t="shared" si="3307"/>
        <v>0</v>
      </c>
      <c r="ACM118">
        <f t="shared" si="3308"/>
        <v>0</v>
      </c>
      <c r="ACN118">
        <f t="shared" si="3309"/>
        <v>0</v>
      </c>
      <c r="ACO118">
        <f t="shared" si="3310"/>
        <v>0</v>
      </c>
      <c r="ACP118">
        <f t="shared" si="3311"/>
        <v>0</v>
      </c>
      <c r="ACQ118">
        <f t="shared" si="3312"/>
        <v>0</v>
      </c>
      <c r="ACR118">
        <f t="shared" si="3313"/>
        <v>0</v>
      </c>
      <c r="ACS118">
        <f t="shared" si="3314"/>
        <v>0</v>
      </c>
      <c r="ACT118">
        <f t="shared" si="3315"/>
        <v>0</v>
      </c>
      <c r="ACU118">
        <f t="shared" si="3316"/>
        <v>0</v>
      </c>
      <c r="ACW118" s="4">
        <f t="shared" si="3317"/>
        <v>101.6</v>
      </c>
      <c r="ACX118" s="4">
        <f t="shared" si="3318"/>
        <v>392.5</v>
      </c>
      <c r="ACY118" s="4">
        <f t="shared" si="3319"/>
        <v>165.1</v>
      </c>
      <c r="ACZ118" s="4">
        <f t="shared" si="3320"/>
        <v>0</v>
      </c>
      <c r="ADA118" s="88">
        <f t="shared" si="3321"/>
        <v>14.0089257261219</v>
      </c>
      <c r="ADB118" s="4">
        <f t="shared" si="3322"/>
        <v>659.2</v>
      </c>
      <c r="ADC118" s="5">
        <f t="shared" si="3323"/>
        <v>4.5077710678338576</v>
      </c>
      <c r="ADD118" s="5">
        <f t="shared" si="3324"/>
        <v>7.4184454795687031</v>
      </c>
      <c r="ADE118">
        <f t="shared" si="3325"/>
        <v>12.1</v>
      </c>
      <c r="ADF118">
        <f t="shared" si="3326"/>
        <v>34.299999999999997</v>
      </c>
      <c r="ADG118">
        <f t="shared" si="3327"/>
        <v>27.1</v>
      </c>
      <c r="ADH118">
        <f t="shared" si="3328"/>
        <v>138.19999999999999</v>
      </c>
      <c r="ADI118">
        <f t="shared" si="3329"/>
        <v>10.1</v>
      </c>
      <c r="ADJ118">
        <f t="shared" si="3330"/>
        <v>7.5</v>
      </c>
      <c r="ADK118">
        <f t="shared" si="3331"/>
        <v>122.1</v>
      </c>
      <c r="ADL118">
        <f t="shared" si="3332"/>
        <v>270.39999999999998</v>
      </c>
      <c r="ADM118">
        <f t="shared" si="3333"/>
        <v>20.6</v>
      </c>
      <c r="ADN118">
        <f t="shared" si="3334"/>
        <v>16.8</v>
      </c>
      <c r="ADO118">
        <f t="shared" si="3335"/>
        <v>0</v>
      </c>
      <c r="ADP118">
        <f t="shared" si="3336"/>
        <v>0</v>
      </c>
      <c r="ADQ118">
        <f t="shared" si="3337"/>
        <v>0</v>
      </c>
      <c r="ADR118">
        <f t="shared" si="3338"/>
        <v>0</v>
      </c>
      <c r="ADS118">
        <f t="shared" si="3339"/>
        <v>0</v>
      </c>
      <c r="ADT118">
        <f t="shared" si="3340"/>
        <v>0</v>
      </c>
      <c r="ADU118">
        <f t="shared" si="3341"/>
        <v>0</v>
      </c>
      <c r="ADV118">
        <f t="shared" si="3342"/>
        <v>0</v>
      </c>
      <c r="ADW118">
        <f t="shared" si="3343"/>
        <v>0</v>
      </c>
      <c r="ADX118">
        <f t="shared" si="3344"/>
        <v>0</v>
      </c>
      <c r="ADY118">
        <f t="shared" si="3345"/>
        <v>0</v>
      </c>
      <c r="ADZ118">
        <f t="shared" si="3346"/>
        <v>0</v>
      </c>
      <c r="AEA118">
        <f t="shared" si="3347"/>
        <v>0</v>
      </c>
      <c r="AEB118">
        <f t="shared" si="3348"/>
        <v>0</v>
      </c>
      <c r="AEC118">
        <f t="shared" si="3349"/>
        <v>0</v>
      </c>
      <c r="AED118">
        <f t="shared" si="3350"/>
        <v>0</v>
      </c>
      <c r="AEE118">
        <f t="shared" si="3351"/>
        <v>0</v>
      </c>
      <c r="AEF118">
        <f t="shared" si="3352"/>
        <v>0</v>
      </c>
      <c r="AEG118">
        <f t="shared" si="3353"/>
        <v>0</v>
      </c>
      <c r="AEH118">
        <f t="shared" si="3354"/>
        <v>0</v>
      </c>
      <c r="AEI118">
        <f t="shared" si="3355"/>
        <v>0</v>
      </c>
      <c r="AEJ118">
        <f t="shared" si="3356"/>
        <v>0</v>
      </c>
      <c r="AEK118">
        <f t="shared" si="3357"/>
        <v>0</v>
      </c>
      <c r="AEL118">
        <f t="shared" si="3358"/>
        <v>0</v>
      </c>
      <c r="AEM118">
        <f t="shared" si="3359"/>
        <v>0</v>
      </c>
      <c r="AEN118">
        <f t="shared" si="3360"/>
        <v>0</v>
      </c>
      <c r="AEO118">
        <f t="shared" si="3361"/>
        <v>0</v>
      </c>
      <c r="AEP118">
        <f t="shared" si="3362"/>
        <v>0</v>
      </c>
      <c r="AEQ118">
        <f t="shared" si="3363"/>
        <v>0</v>
      </c>
      <c r="AER118">
        <f t="shared" si="3364"/>
        <v>0</v>
      </c>
      <c r="AES118">
        <f t="shared" si="3365"/>
        <v>0</v>
      </c>
      <c r="AET118">
        <f t="shared" si="3366"/>
        <v>0</v>
      </c>
      <c r="AEU118">
        <f t="shared" si="3367"/>
        <v>0</v>
      </c>
      <c r="AEV118">
        <f t="shared" si="3368"/>
        <v>0</v>
      </c>
      <c r="AEW118">
        <f t="shared" si="3369"/>
        <v>0</v>
      </c>
      <c r="AEX118">
        <f t="shared" si="3370"/>
        <v>0</v>
      </c>
      <c r="AEY118">
        <f t="shared" si="3371"/>
        <v>0</v>
      </c>
      <c r="AEZ118">
        <f t="shared" si="3372"/>
        <v>0</v>
      </c>
      <c r="AFA118">
        <f t="shared" si="3373"/>
        <v>0</v>
      </c>
      <c r="AFB118">
        <f t="shared" si="3374"/>
        <v>0</v>
      </c>
      <c r="AFC118">
        <f t="shared" si="3375"/>
        <v>0</v>
      </c>
      <c r="AFD118">
        <f t="shared" si="3376"/>
        <v>0</v>
      </c>
      <c r="AFE118">
        <f t="shared" si="3377"/>
        <v>0</v>
      </c>
      <c r="AFF118">
        <f t="shared" si="3378"/>
        <v>0</v>
      </c>
      <c r="AFG118">
        <f t="shared" si="3379"/>
        <v>0</v>
      </c>
      <c r="AFH118">
        <f t="shared" si="3380"/>
        <v>0</v>
      </c>
      <c r="AFI118">
        <f t="shared" si="3381"/>
        <v>0</v>
      </c>
      <c r="AFJ118">
        <f t="shared" si="3382"/>
        <v>0</v>
      </c>
      <c r="AFK118">
        <f t="shared" si="3383"/>
        <v>0</v>
      </c>
      <c r="AFL118">
        <f t="shared" si="3384"/>
        <v>0</v>
      </c>
      <c r="AFM118">
        <f t="shared" si="3385"/>
        <v>0</v>
      </c>
      <c r="AFN118">
        <f t="shared" si="3386"/>
        <v>0</v>
      </c>
      <c r="AFO118">
        <f t="shared" si="3387"/>
        <v>0</v>
      </c>
      <c r="AFP118">
        <f t="shared" si="3388"/>
        <v>0</v>
      </c>
      <c r="AFQ118">
        <f t="shared" si="3389"/>
        <v>0</v>
      </c>
      <c r="AFR118">
        <f t="shared" si="3390"/>
        <v>0</v>
      </c>
      <c r="AFS118">
        <f t="shared" si="3391"/>
        <v>0</v>
      </c>
      <c r="AFT118">
        <f t="shared" si="3392"/>
        <v>0</v>
      </c>
      <c r="AFU118">
        <f t="shared" si="3393"/>
        <v>0</v>
      </c>
      <c r="AFV118">
        <f t="shared" si="3394"/>
        <v>0</v>
      </c>
      <c r="AFW118">
        <f t="shared" si="3395"/>
        <v>0</v>
      </c>
      <c r="AFX118">
        <f t="shared" si="3396"/>
        <v>0</v>
      </c>
      <c r="AFY118">
        <f t="shared" si="3397"/>
        <v>0</v>
      </c>
      <c r="AFZ118">
        <f t="shared" si="3398"/>
        <v>0</v>
      </c>
      <c r="AGA118">
        <f t="shared" si="3399"/>
        <v>0</v>
      </c>
      <c r="AGB118">
        <f t="shared" si="3400"/>
        <v>0</v>
      </c>
      <c r="AGC118">
        <f t="shared" si="3401"/>
        <v>0</v>
      </c>
      <c r="AGD118">
        <f t="shared" si="3402"/>
        <v>0</v>
      </c>
      <c r="AGE118">
        <f t="shared" si="3403"/>
        <v>0</v>
      </c>
      <c r="AGF118">
        <f t="shared" si="3404"/>
        <v>0</v>
      </c>
      <c r="AGG118">
        <f t="shared" si="3405"/>
        <v>0</v>
      </c>
      <c r="AGH118">
        <f t="shared" si="3406"/>
        <v>0</v>
      </c>
      <c r="AGI118">
        <f t="shared" si="3407"/>
        <v>0</v>
      </c>
      <c r="AGJ118">
        <f t="shared" si="3408"/>
        <v>0</v>
      </c>
      <c r="AGK118">
        <f t="shared" si="3409"/>
        <v>0</v>
      </c>
      <c r="AGM118" s="88">
        <f t="shared" si="3410"/>
        <v>72</v>
      </c>
      <c r="AGN118" s="88">
        <v>72</v>
      </c>
      <c r="AGO118">
        <v>6</v>
      </c>
      <c r="AGP118">
        <f t="shared" si="3411"/>
        <v>6</v>
      </c>
      <c r="AGQ118">
        <f t="shared" si="3412"/>
        <v>6</v>
      </c>
      <c r="AGR118">
        <f t="shared" si="3413"/>
        <v>6</v>
      </c>
      <c r="AGS118">
        <f t="shared" si="3414"/>
        <v>8</v>
      </c>
      <c r="AGT118">
        <f t="shared" si="3415"/>
        <v>4</v>
      </c>
      <c r="AGU118">
        <f t="shared" si="3416"/>
        <v>6</v>
      </c>
      <c r="AGV118">
        <f t="shared" si="3417"/>
        <v>6</v>
      </c>
      <c r="AGW118">
        <f t="shared" si="3418"/>
        <v>1</v>
      </c>
      <c r="AGX118">
        <f t="shared" si="3419"/>
        <v>6</v>
      </c>
      <c r="AGY118">
        <f t="shared" si="3420"/>
        <v>8</v>
      </c>
      <c r="AGZ118">
        <f t="shared" si="3421"/>
        <v>0</v>
      </c>
      <c r="AHA118">
        <f t="shared" si="3422"/>
        <v>0</v>
      </c>
      <c r="AHB118">
        <f t="shared" si="3423"/>
        <v>0</v>
      </c>
      <c r="AHC118">
        <f t="shared" si="3424"/>
        <v>0</v>
      </c>
      <c r="AHD118">
        <f t="shared" si="3425"/>
        <v>0</v>
      </c>
      <c r="AHE118">
        <f t="shared" si="3426"/>
        <v>0</v>
      </c>
      <c r="AHF118">
        <f t="shared" si="3427"/>
        <v>0</v>
      </c>
      <c r="AHG118">
        <f t="shared" si="3428"/>
        <v>0</v>
      </c>
      <c r="AHH118">
        <f t="shared" si="3429"/>
        <v>0</v>
      </c>
      <c r="AHI118">
        <f t="shared" si="3430"/>
        <v>0</v>
      </c>
      <c r="AHJ118">
        <f t="shared" si="3431"/>
        <v>0</v>
      </c>
      <c r="AHK118">
        <f t="shared" si="3432"/>
        <v>0</v>
      </c>
      <c r="AHL118">
        <f t="shared" si="3433"/>
        <v>0</v>
      </c>
      <c r="AHM118">
        <f t="shared" si="3434"/>
        <v>0</v>
      </c>
      <c r="AHN118">
        <f t="shared" si="3435"/>
        <v>0</v>
      </c>
      <c r="AHO118">
        <f t="shared" si="3436"/>
        <v>0</v>
      </c>
      <c r="AHP118">
        <f t="shared" si="3437"/>
        <v>0</v>
      </c>
      <c r="AHQ118">
        <f t="shared" si="3438"/>
        <v>0</v>
      </c>
      <c r="AHR118">
        <f t="shared" si="3439"/>
        <v>0</v>
      </c>
      <c r="AHS118">
        <f t="shared" si="3440"/>
        <v>0</v>
      </c>
      <c r="AHT118">
        <f t="shared" si="3441"/>
        <v>0</v>
      </c>
      <c r="AHU118">
        <f t="shared" si="3442"/>
        <v>0</v>
      </c>
      <c r="AHV118">
        <f t="shared" si="3443"/>
        <v>0</v>
      </c>
      <c r="AHW118">
        <f t="shared" si="3444"/>
        <v>0</v>
      </c>
      <c r="AHX118">
        <f t="shared" si="3445"/>
        <v>0</v>
      </c>
      <c r="AHY118">
        <f t="shared" si="3446"/>
        <v>0</v>
      </c>
      <c r="AHZ118">
        <f t="shared" si="3447"/>
        <v>0</v>
      </c>
      <c r="AIA118">
        <f t="shared" si="3448"/>
        <v>0</v>
      </c>
      <c r="AIB118">
        <f t="shared" si="3449"/>
        <v>0</v>
      </c>
      <c r="AIC118">
        <f t="shared" si="3450"/>
        <v>0</v>
      </c>
      <c r="AID118">
        <f t="shared" si="3451"/>
        <v>0</v>
      </c>
      <c r="AIE118">
        <f t="shared" si="3452"/>
        <v>0</v>
      </c>
      <c r="AIF118">
        <f t="shared" si="3453"/>
        <v>0</v>
      </c>
      <c r="AIG118">
        <f t="shared" si="3454"/>
        <v>0</v>
      </c>
      <c r="AIH118">
        <f t="shared" si="3455"/>
        <v>0</v>
      </c>
      <c r="AII118">
        <f t="shared" si="3456"/>
        <v>0</v>
      </c>
      <c r="AIJ118">
        <f t="shared" si="3457"/>
        <v>0</v>
      </c>
      <c r="AIK118">
        <f t="shared" si="3458"/>
        <v>0</v>
      </c>
      <c r="AIL118">
        <f t="shared" si="3459"/>
        <v>0</v>
      </c>
      <c r="AIM118">
        <f t="shared" si="3460"/>
        <v>0</v>
      </c>
      <c r="AIN118">
        <f t="shared" si="3461"/>
        <v>0</v>
      </c>
      <c r="AIO118">
        <f t="shared" si="3462"/>
        <v>0</v>
      </c>
      <c r="AIP118">
        <f t="shared" si="3463"/>
        <v>0</v>
      </c>
      <c r="AIQ118">
        <f t="shared" si="3464"/>
        <v>0</v>
      </c>
      <c r="AIR118">
        <f t="shared" si="3465"/>
        <v>0</v>
      </c>
      <c r="AIS118">
        <f t="shared" si="3466"/>
        <v>0</v>
      </c>
      <c r="AIT118">
        <f t="shared" si="3467"/>
        <v>0</v>
      </c>
      <c r="AIU118">
        <f t="shared" si="3468"/>
        <v>0</v>
      </c>
      <c r="AIV118">
        <f t="shared" si="3469"/>
        <v>0</v>
      </c>
      <c r="AIW118">
        <f t="shared" si="3470"/>
        <v>0</v>
      </c>
      <c r="AIX118">
        <f t="shared" si="3471"/>
        <v>0</v>
      </c>
      <c r="AIY118">
        <f t="shared" si="3472"/>
        <v>0</v>
      </c>
      <c r="AIZ118">
        <f t="shared" si="3473"/>
        <v>0</v>
      </c>
      <c r="AJA118">
        <f t="shared" si="3474"/>
        <v>0</v>
      </c>
      <c r="AJB118">
        <f t="shared" si="3475"/>
        <v>0</v>
      </c>
      <c r="AJC118">
        <f t="shared" si="3476"/>
        <v>0</v>
      </c>
      <c r="AJD118">
        <f t="shared" si="3477"/>
        <v>0</v>
      </c>
      <c r="AJE118">
        <f t="shared" si="3478"/>
        <v>0</v>
      </c>
      <c r="AJF118">
        <f t="shared" si="3479"/>
        <v>0</v>
      </c>
      <c r="AJG118">
        <f t="shared" si="3480"/>
        <v>0</v>
      </c>
      <c r="AJH118">
        <f t="shared" si="3481"/>
        <v>0</v>
      </c>
      <c r="AJI118">
        <f t="shared" si="3482"/>
        <v>0</v>
      </c>
      <c r="AJJ118">
        <f t="shared" si="3483"/>
        <v>0</v>
      </c>
      <c r="AJK118">
        <f t="shared" si="3484"/>
        <v>0</v>
      </c>
      <c r="AJL118">
        <f t="shared" si="3485"/>
        <v>0</v>
      </c>
      <c r="AJM118">
        <f t="shared" si="3486"/>
        <v>0</v>
      </c>
      <c r="AJN118">
        <f t="shared" si="3487"/>
        <v>0</v>
      </c>
      <c r="AJO118">
        <f t="shared" si="3488"/>
        <v>0</v>
      </c>
      <c r="AJP118">
        <f t="shared" si="3489"/>
        <v>0</v>
      </c>
      <c r="AJQ118">
        <f t="shared" si="3490"/>
        <v>0</v>
      </c>
      <c r="AJR118">
        <f t="shared" si="3491"/>
        <v>0</v>
      </c>
      <c r="AJS118">
        <f t="shared" si="3492"/>
        <v>0</v>
      </c>
      <c r="AJT118">
        <f t="shared" si="3493"/>
        <v>0</v>
      </c>
      <c r="AJU118">
        <f t="shared" si="3494"/>
        <v>0</v>
      </c>
      <c r="AJV118">
        <f t="shared" si="3495"/>
        <v>0</v>
      </c>
      <c r="AJX118">
        <v>43</v>
      </c>
      <c r="AJY118">
        <v>1</v>
      </c>
      <c r="AJZ118">
        <v>1</v>
      </c>
      <c r="AKA118">
        <f t="shared" si="3496"/>
        <v>4</v>
      </c>
      <c r="AKB118">
        <f t="shared" si="3497"/>
        <v>2</v>
      </c>
      <c r="AKC118">
        <f t="shared" si="3498"/>
        <v>8</v>
      </c>
      <c r="AKD118">
        <f t="shared" si="3499"/>
        <v>1</v>
      </c>
      <c r="AKE118">
        <f t="shared" si="3500"/>
        <v>4</v>
      </c>
      <c r="AKF118">
        <f t="shared" si="3501"/>
        <v>4</v>
      </c>
      <c r="AKG118">
        <f t="shared" si="3502"/>
        <v>4</v>
      </c>
      <c r="AKH118">
        <f t="shared" si="3503"/>
        <v>0</v>
      </c>
      <c r="AKI118">
        <f t="shared" si="3504"/>
        <v>0</v>
      </c>
      <c r="AKJ118">
        <f t="shared" si="3505"/>
        <v>0</v>
      </c>
      <c r="AKK118">
        <f t="shared" si="3506"/>
        <v>0</v>
      </c>
      <c r="AKL118">
        <f t="shared" si="3507"/>
        <v>0</v>
      </c>
      <c r="AKM118">
        <f t="shared" si="3508"/>
        <v>0</v>
      </c>
      <c r="AKN118">
        <f t="shared" si="3509"/>
        <v>0</v>
      </c>
      <c r="AKO118">
        <f t="shared" si="3510"/>
        <v>0</v>
      </c>
      <c r="AKP118">
        <f t="shared" si="3511"/>
        <v>0</v>
      </c>
      <c r="AKQ118">
        <f t="shared" si="3512"/>
        <v>0</v>
      </c>
      <c r="AKR118">
        <f t="shared" si="3513"/>
        <v>0</v>
      </c>
      <c r="AKS118">
        <f t="shared" si="3514"/>
        <v>0</v>
      </c>
      <c r="AKT118">
        <f t="shared" si="3515"/>
        <v>0</v>
      </c>
      <c r="AKU118">
        <f t="shared" si="3516"/>
        <v>0</v>
      </c>
      <c r="AKV118">
        <f t="shared" si="3517"/>
        <v>0</v>
      </c>
      <c r="AKW118">
        <f t="shared" si="3518"/>
        <v>0</v>
      </c>
      <c r="AKX118">
        <f t="shared" si="3519"/>
        <v>0</v>
      </c>
      <c r="AKY118">
        <f t="shared" si="3520"/>
        <v>0</v>
      </c>
      <c r="AKZ118">
        <f t="shared" si="3521"/>
        <v>0</v>
      </c>
      <c r="ALA118">
        <f t="shared" si="3522"/>
        <v>0</v>
      </c>
      <c r="ALB118">
        <f t="shared" si="3523"/>
        <v>0</v>
      </c>
      <c r="ALC118">
        <f t="shared" si="3524"/>
        <v>0</v>
      </c>
      <c r="ALD118">
        <f t="shared" si="3525"/>
        <v>0</v>
      </c>
      <c r="ALE118">
        <f t="shared" si="3526"/>
        <v>0</v>
      </c>
      <c r="ALF118">
        <f t="shared" si="3527"/>
        <v>0</v>
      </c>
      <c r="ALG118">
        <f t="shared" si="3528"/>
        <v>0</v>
      </c>
      <c r="ALH118">
        <f t="shared" si="3529"/>
        <v>0</v>
      </c>
      <c r="ALI118">
        <f t="shared" si="3530"/>
        <v>0</v>
      </c>
      <c r="ALJ118">
        <f t="shared" si="3531"/>
        <v>0</v>
      </c>
      <c r="ALK118">
        <f t="shared" si="3532"/>
        <v>0</v>
      </c>
      <c r="ALL118">
        <f t="shared" si="3533"/>
        <v>0</v>
      </c>
      <c r="ALM118">
        <f t="shared" si="3534"/>
        <v>0</v>
      </c>
      <c r="ALN118">
        <f t="shared" si="3535"/>
        <v>0</v>
      </c>
      <c r="ALO118">
        <f t="shared" si="3536"/>
        <v>0</v>
      </c>
      <c r="ALP118">
        <f t="shared" si="3537"/>
        <v>0</v>
      </c>
      <c r="ALQ118">
        <f t="shared" si="3538"/>
        <v>0</v>
      </c>
      <c r="ALR118">
        <f t="shared" si="3539"/>
        <v>0</v>
      </c>
      <c r="ALS118">
        <f t="shared" si="3540"/>
        <v>0</v>
      </c>
      <c r="ALT118">
        <f t="shared" si="3541"/>
        <v>0</v>
      </c>
      <c r="ALU118">
        <f t="shared" si="3542"/>
        <v>0</v>
      </c>
      <c r="ALV118">
        <f t="shared" si="3543"/>
        <v>0</v>
      </c>
      <c r="ALW118">
        <f t="shared" si="3544"/>
        <v>0</v>
      </c>
      <c r="ALX118">
        <f t="shared" si="3545"/>
        <v>0</v>
      </c>
      <c r="ALY118">
        <f t="shared" si="3546"/>
        <v>0</v>
      </c>
      <c r="ALZ118">
        <f t="shared" si="3547"/>
        <v>0</v>
      </c>
      <c r="AMA118">
        <f t="shared" si="3548"/>
        <v>0</v>
      </c>
      <c r="AMB118">
        <f t="shared" si="3549"/>
        <v>0</v>
      </c>
      <c r="AMC118">
        <f t="shared" si="3550"/>
        <v>0</v>
      </c>
      <c r="AMD118">
        <f t="shared" si="3551"/>
        <v>0</v>
      </c>
      <c r="AME118">
        <f t="shared" si="3552"/>
        <v>0</v>
      </c>
      <c r="AMF118">
        <f t="shared" si="3553"/>
        <v>0</v>
      </c>
      <c r="AMG118">
        <f t="shared" si="3554"/>
        <v>0</v>
      </c>
      <c r="AMH118">
        <f t="shared" si="3555"/>
        <v>0</v>
      </c>
      <c r="AMI118">
        <f t="shared" si="3556"/>
        <v>0</v>
      </c>
      <c r="AMJ118">
        <f t="shared" si="3557"/>
        <v>0</v>
      </c>
      <c r="AMK118">
        <f t="shared" si="3558"/>
        <v>0</v>
      </c>
      <c r="AML118">
        <f t="shared" si="3559"/>
        <v>0</v>
      </c>
      <c r="AMM118">
        <f t="shared" si="3560"/>
        <v>0</v>
      </c>
      <c r="AMN118">
        <f t="shared" si="3561"/>
        <v>0</v>
      </c>
      <c r="AMO118">
        <f t="shared" si="3562"/>
        <v>0</v>
      </c>
      <c r="AMP118">
        <f t="shared" si="3563"/>
        <v>0</v>
      </c>
      <c r="AMQ118">
        <f t="shared" si="3564"/>
        <v>0</v>
      </c>
      <c r="AMR118">
        <f t="shared" si="3565"/>
        <v>0</v>
      </c>
      <c r="AMS118">
        <f t="shared" si="3566"/>
        <v>0</v>
      </c>
      <c r="AMT118">
        <f t="shared" si="3567"/>
        <v>0</v>
      </c>
      <c r="AMU118">
        <f t="shared" si="3568"/>
        <v>0</v>
      </c>
      <c r="AMV118">
        <f t="shared" si="3569"/>
        <v>0</v>
      </c>
      <c r="AMW118">
        <f t="shared" si="3570"/>
        <v>0</v>
      </c>
      <c r="AMX118">
        <f t="shared" si="3571"/>
        <v>0</v>
      </c>
      <c r="AMY118">
        <f t="shared" si="3572"/>
        <v>0</v>
      </c>
      <c r="AMZ118">
        <f t="shared" si="3573"/>
        <v>0</v>
      </c>
      <c r="ANA118">
        <f t="shared" si="3574"/>
        <v>0</v>
      </c>
      <c r="ANB118">
        <f t="shared" si="3575"/>
        <v>0</v>
      </c>
      <c r="ANC118">
        <f t="shared" si="3576"/>
        <v>0</v>
      </c>
      <c r="AND118">
        <f t="shared" si="3577"/>
        <v>0</v>
      </c>
      <c r="ANR118" s="4">
        <v>1653</v>
      </c>
      <c r="ANS118" s="4">
        <f t="shared" si="3578"/>
        <v>1653</v>
      </c>
      <c r="ANU118" s="4">
        <v>1601</v>
      </c>
      <c r="ANV118" t="str">
        <f t="shared" si="3579"/>
        <v>1596</v>
      </c>
      <c r="ANW118" t="str">
        <f t="shared" si="3580"/>
        <v>1594</v>
      </c>
      <c r="ANX118" t="str">
        <f t="shared" si="3581"/>
        <v>1587</v>
      </c>
      <c r="ANY118" t="str">
        <f t="shared" si="3582"/>
        <v>1623</v>
      </c>
      <c r="ANZ118" t="str">
        <f t="shared" si="3583"/>
        <v>1589</v>
      </c>
      <c r="AOA118" t="str">
        <f t="shared" si="3584"/>
        <v>1585</v>
      </c>
      <c r="AOB118" t="str">
        <f t="shared" si="3585"/>
        <v>1619</v>
      </c>
      <c r="AOC118" t="str">
        <f t="shared" si="3586"/>
        <v>1660</v>
      </c>
      <c r="AOD118" t="str">
        <f t="shared" si="3587"/>
        <v>1654</v>
      </c>
      <c r="AOE118" t="str">
        <f t="shared" si="3588"/>
        <v>1653</v>
      </c>
      <c r="AOF118" t="str">
        <f t="shared" si="3589"/>
        <v>1653</v>
      </c>
      <c r="AOG118" t="str">
        <f t="shared" si="3590"/>
        <v>1653</v>
      </c>
      <c r="AOH118" t="str">
        <f t="shared" si="3591"/>
        <v>1653</v>
      </c>
      <c r="AOI118" t="str">
        <f t="shared" si="3592"/>
        <v>1653</v>
      </c>
      <c r="AOJ118" t="str">
        <f t="shared" si="3593"/>
        <v>1653</v>
      </c>
      <c r="AOK118" t="str">
        <f t="shared" si="3594"/>
        <v>1653</v>
      </c>
      <c r="AOL118" t="str">
        <f t="shared" si="3595"/>
        <v>1653</v>
      </c>
      <c r="AOM118" t="str">
        <f t="shared" si="3596"/>
        <v>1653</v>
      </c>
      <c r="AON118" t="str">
        <f t="shared" si="3597"/>
        <v>1653</v>
      </c>
      <c r="AOO118" t="str">
        <f t="shared" si="3598"/>
        <v>1653</v>
      </c>
      <c r="AOP118" t="str">
        <f t="shared" si="3599"/>
        <v>1653</v>
      </c>
      <c r="AOQ118" t="str">
        <f t="shared" si="3600"/>
        <v>1653</v>
      </c>
      <c r="AOR118" t="str">
        <f t="shared" si="3601"/>
        <v>1653</v>
      </c>
      <c r="AOS118" t="str">
        <f t="shared" si="3602"/>
        <v>1653</v>
      </c>
      <c r="AOT118" t="str">
        <f t="shared" si="3603"/>
        <v>1653</v>
      </c>
      <c r="AOU118" t="str">
        <f t="shared" si="3604"/>
        <v>1653</v>
      </c>
      <c r="AOV118" t="str">
        <f t="shared" si="3605"/>
        <v>1653</v>
      </c>
      <c r="AOW118" t="str">
        <f t="shared" si="3606"/>
        <v>1653</v>
      </c>
      <c r="AOX118" t="str">
        <f t="shared" si="3607"/>
        <v>1653</v>
      </c>
      <c r="AOY118" t="str">
        <f t="shared" si="3608"/>
        <v>1653</v>
      </c>
      <c r="AOZ118" t="str">
        <f t="shared" si="3609"/>
        <v>1653</v>
      </c>
      <c r="APA118" t="str">
        <f t="shared" si="3610"/>
        <v>1653</v>
      </c>
      <c r="APB118" t="str">
        <f t="shared" si="3611"/>
        <v>1653</v>
      </c>
      <c r="APC118" t="str">
        <f t="shared" si="3612"/>
        <v>1653</v>
      </c>
      <c r="APD118" t="str">
        <f t="shared" si="3613"/>
        <v>1653</v>
      </c>
      <c r="APE118" t="str">
        <f t="shared" si="3614"/>
        <v>1653</v>
      </c>
      <c r="APF118" t="str">
        <f t="shared" si="3615"/>
        <v>1653</v>
      </c>
      <c r="APG118" t="str">
        <f t="shared" si="3616"/>
        <v>1653</v>
      </c>
      <c r="APH118" t="str">
        <f t="shared" si="3617"/>
        <v>1653</v>
      </c>
      <c r="API118" t="str">
        <f t="shared" si="3618"/>
        <v>1653</v>
      </c>
      <c r="APJ118" t="str">
        <f t="shared" si="3619"/>
        <v>1653</v>
      </c>
      <c r="APK118" t="str">
        <f t="shared" si="3620"/>
        <v>1653</v>
      </c>
      <c r="APL118" t="str">
        <f t="shared" si="3621"/>
        <v>1653</v>
      </c>
      <c r="APM118" t="str">
        <f t="shared" si="3622"/>
        <v>1653</v>
      </c>
      <c r="APN118" t="str">
        <f t="shared" si="3623"/>
        <v>1653</v>
      </c>
      <c r="APO118" t="str">
        <f t="shared" si="3624"/>
        <v>1653</v>
      </c>
      <c r="APP118" t="str">
        <f t="shared" si="3625"/>
        <v>1653</v>
      </c>
      <c r="APQ118" t="str">
        <f t="shared" si="3626"/>
        <v>1653</v>
      </c>
      <c r="APR118" t="str">
        <f t="shared" si="3627"/>
        <v>1653</v>
      </c>
      <c r="APS118" t="str">
        <f t="shared" si="3628"/>
        <v>1653</v>
      </c>
      <c r="APT118" t="str">
        <f t="shared" si="3629"/>
        <v>1653</v>
      </c>
      <c r="APU118" t="str">
        <f t="shared" si="3630"/>
        <v>1653</v>
      </c>
      <c r="APV118" t="str">
        <f t="shared" si="3631"/>
        <v>1653</v>
      </c>
      <c r="APW118" t="str">
        <f t="shared" si="3632"/>
        <v>1653</v>
      </c>
      <c r="APX118" t="str">
        <f t="shared" si="3633"/>
        <v>1653</v>
      </c>
      <c r="APY118" t="str">
        <f t="shared" si="3634"/>
        <v>1653</v>
      </c>
      <c r="APZ118" t="str">
        <f t="shared" si="3635"/>
        <v>1653</v>
      </c>
      <c r="AQA118" t="str">
        <f t="shared" si="3636"/>
        <v>1653</v>
      </c>
      <c r="AQB118" t="str">
        <f t="shared" si="3637"/>
        <v>1653</v>
      </c>
      <c r="AQC118" t="str">
        <f t="shared" si="3638"/>
        <v>1653</v>
      </c>
      <c r="AQD118" t="str">
        <f t="shared" si="3639"/>
        <v>1653</v>
      </c>
      <c r="AQE118" t="str">
        <f t="shared" si="3640"/>
        <v>1653</v>
      </c>
      <c r="AQF118" t="str">
        <f t="shared" si="3641"/>
        <v>1653</v>
      </c>
      <c r="AQG118" t="str">
        <f t="shared" si="3642"/>
        <v>1653</v>
      </c>
      <c r="AQH118" t="str">
        <f t="shared" si="3643"/>
        <v>1653</v>
      </c>
      <c r="AQI118" t="str">
        <f t="shared" si="3644"/>
        <v>1653</v>
      </c>
      <c r="AQJ118" t="str">
        <f t="shared" si="3645"/>
        <v>1653</v>
      </c>
      <c r="AQK118" t="str">
        <f t="shared" si="3646"/>
        <v>1653</v>
      </c>
      <c r="AQL118" t="str">
        <f t="shared" si="3647"/>
        <v>1653</v>
      </c>
      <c r="AQM118" t="str">
        <f t="shared" si="3648"/>
        <v>1653</v>
      </c>
      <c r="AQN118" t="str">
        <f t="shared" si="3649"/>
        <v>1653</v>
      </c>
      <c r="AQO118" t="str">
        <f t="shared" si="3650"/>
        <v>1653</v>
      </c>
      <c r="AQP118" t="str">
        <f t="shared" si="3651"/>
        <v>1653</v>
      </c>
      <c r="AQQ118" t="str">
        <f t="shared" si="3652"/>
        <v>1653</v>
      </c>
      <c r="AQR118" t="str">
        <f t="shared" si="3653"/>
        <v>1653</v>
      </c>
      <c r="AQS118" t="str">
        <f t="shared" si="3654"/>
        <v>1653</v>
      </c>
      <c r="AQT118" t="str">
        <f t="shared" si="3655"/>
        <v>1653</v>
      </c>
      <c r="AQU118" t="str">
        <f t="shared" si="3656"/>
        <v>1653</v>
      </c>
      <c r="AQV118" t="str">
        <f t="shared" si="3657"/>
        <v>1653</v>
      </c>
      <c r="AQW118" t="str">
        <f t="shared" si="3658"/>
        <v>1653</v>
      </c>
      <c r="AQX118" t="str">
        <f t="shared" si="3659"/>
        <v>1653</v>
      </c>
      <c r="AQY118" t="str">
        <f t="shared" si="3660"/>
        <v>1653</v>
      </c>
      <c r="AQZ118" t="str">
        <f t="shared" si="3661"/>
        <v>1653</v>
      </c>
      <c r="ARA118" t="str">
        <f t="shared" si="3662"/>
        <v>1653</v>
      </c>
      <c r="ARB118" t="str">
        <f t="shared" si="3663"/>
        <v>1653</v>
      </c>
      <c r="ARC118">
        <v>1601</v>
      </c>
      <c r="ARH118" s="5"/>
    </row>
    <row r="119" spans="1:1152" x14ac:dyDescent="0.2">
      <c r="A119">
        <v>124</v>
      </c>
      <c r="B119" s="228" t="s">
        <v>187</v>
      </c>
      <c r="C119" s="20">
        <f>VLOOKUP(A119, Rankings!$A$2:$AN$161, 40, FALSE)</f>
        <v>117</v>
      </c>
      <c r="D119" s="227" t="s">
        <v>231</v>
      </c>
      <c r="F119" s="4">
        <v>1</v>
      </c>
      <c r="G119" s="4">
        <v>13</v>
      </c>
      <c r="I119" s="5">
        <f t="shared" si="2748"/>
        <v>9</v>
      </c>
      <c r="L119" t="s">
        <v>1818</v>
      </c>
      <c r="M119" t="s">
        <v>2079</v>
      </c>
      <c r="N119" t="s">
        <v>2465</v>
      </c>
      <c r="O119" t="s">
        <v>2655</v>
      </c>
      <c r="P119" t="s">
        <v>2934</v>
      </c>
      <c r="Q119" t="s">
        <v>3132</v>
      </c>
      <c r="R119" t="s">
        <v>3325</v>
      </c>
      <c r="S119" t="s">
        <v>3593</v>
      </c>
      <c r="T119" t="s">
        <v>3722</v>
      </c>
      <c r="U119" t="s">
        <v>10</v>
      </c>
      <c r="V119" t="s">
        <v>10</v>
      </c>
      <c r="W119" t="str">
        <f>Rankings!D118</f>
        <v>-</v>
      </c>
      <c r="X119" t="s">
        <v>10</v>
      </c>
      <c r="Y119" t="s">
        <v>10</v>
      </c>
      <c r="Z119" t="s">
        <v>10</v>
      </c>
      <c r="AA119" t="s">
        <v>10</v>
      </c>
      <c r="AB119" t="s">
        <v>10</v>
      </c>
      <c r="AC119" t="s">
        <v>10</v>
      </c>
      <c r="AD119" t="s">
        <v>10</v>
      </c>
      <c r="AE119" t="s">
        <v>10</v>
      </c>
      <c r="AF119" t="s">
        <v>10</v>
      </c>
      <c r="AG119" t="s">
        <v>10</v>
      </c>
      <c r="AH119" t="s">
        <v>10</v>
      </c>
      <c r="AI119" t="s">
        <v>10</v>
      </c>
      <c r="AJ119" t="s">
        <v>10</v>
      </c>
      <c r="AK119" t="s">
        <v>10</v>
      </c>
      <c r="AL119" t="s">
        <v>10</v>
      </c>
      <c r="AM119" t="s">
        <v>10</v>
      </c>
      <c r="AN119" t="s">
        <v>10</v>
      </c>
      <c r="AO119" t="s">
        <v>10</v>
      </c>
      <c r="AP119" t="s">
        <v>10</v>
      </c>
      <c r="AQ119" t="s">
        <v>10</v>
      </c>
      <c r="AR119" t="s">
        <v>10</v>
      </c>
      <c r="AS119" t="s">
        <v>10</v>
      </c>
      <c r="AT119" t="s">
        <v>10</v>
      </c>
      <c r="AU119" t="s">
        <v>10</v>
      </c>
      <c r="AV119" t="s">
        <v>10</v>
      </c>
      <c r="AW119" t="s">
        <v>10</v>
      </c>
      <c r="AX119" t="s">
        <v>10</v>
      </c>
      <c r="AY119" t="s">
        <v>10</v>
      </c>
      <c r="AZ119" t="s">
        <v>10</v>
      </c>
      <c r="BA119" t="s">
        <v>10</v>
      </c>
      <c r="BB119" t="s">
        <v>10</v>
      </c>
      <c r="BC119" t="s">
        <v>10</v>
      </c>
      <c r="BD119" t="s">
        <v>10</v>
      </c>
      <c r="BE119" t="s">
        <v>10</v>
      </c>
      <c r="BF119" t="s">
        <v>10</v>
      </c>
      <c r="BG119" t="s">
        <v>10</v>
      </c>
      <c r="BH119" t="s">
        <v>10</v>
      </c>
      <c r="BI119" t="s">
        <v>10</v>
      </c>
      <c r="BJ119" t="s">
        <v>10</v>
      </c>
      <c r="BK119" t="s">
        <v>10</v>
      </c>
      <c r="BL119" t="s">
        <v>10</v>
      </c>
      <c r="BM119" t="s">
        <v>10</v>
      </c>
      <c r="BN119" t="s">
        <v>10</v>
      </c>
      <c r="BO119" t="s">
        <v>10</v>
      </c>
      <c r="BP119" t="s">
        <v>10</v>
      </c>
      <c r="BQ119" t="s">
        <v>10</v>
      </c>
      <c r="BR119" t="s">
        <v>10</v>
      </c>
      <c r="BS119" t="s">
        <v>10</v>
      </c>
      <c r="BT119" t="s">
        <v>10</v>
      </c>
      <c r="BU119" t="s">
        <v>10</v>
      </c>
      <c r="BV119" t="s">
        <v>10</v>
      </c>
      <c r="BW119" t="s">
        <v>10</v>
      </c>
      <c r="BX119" t="s">
        <v>10</v>
      </c>
      <c r="BY119" t="s">
        <v>10</v>
      </c>
      <c r="BZ119" t="s">
        <v>10</v>
      </c>
      <c r="CA119" t="s">
        <v>10</v>
      </c>
      <c r="CB119" t="s">
        <v>10</v>
      </c>
      <c r="CC119" t="s">
        <v>10</v>
      </c>
      <c r="CD119" t="s">
        <v>10</v>
      </c>
      <c r="CE119" t="s">
        <v>10</v>
      </c>
      <c r="CF119" t="s">
        <v>10</v>
      </c>
      <c r="CG119" t="s">
        <v>10</v>
      </c>
      <c r="CH119" t="s">
        <v>10</v>
      </c>
      <c r="CI119" t="s">
        <v>10</v>
      </c>
      <c r="CJ119" t="s">
        <v>10</v>
      </c>
      <c r="CK119" t="s">
        <v>10</v>
      </c>
      <c r="CL119" t="s">
        <v>10</v>
      </c>
      <c r="CM119" t="s">
        <v>10</v>
      </c>
      <c r="CN119" t="s">
        <v>10</v>
      </c>
      <c r="CO119" t="s">
        <v>10</v>
      </c>
      <c r="CP119" t="s">
        <v>10</v>
      </c>
      <c r="CQ119" t="s">
        <v>10</v>
      </c>
      <c r="CR119" t="s">
        <v>10</v>
      </c>
      <c r="CT119" s="4">
        <f t="shared" si="2749"/>
        <v>2</v>
      </c>
      <c r="CU119" s="4">
        <f t="shared" si="2750"/>
        <v>0</v>
      </c>
      <c r="CV119" s="4">
        <f t="shared" si="2751"/>
        <v>0</v>
      </c>
      <c r="CW119" s="4">
        <f t="shared" si="2752"/>
        <v>3</v>
      </c>
      <c r="CX119" s="4">
        <f t="shared" si="2753"/>
        <v>1</v>
      </c>
      <c r="CY119" s="4">
        <f t="shared" si="2754"/>
        <v>0</v>
      </c>
      <c r="CZ119" s="4">
        <f t="shared" si="2755"/>
        <v>0</v>
      </c>
      <c r="DA119" s="4">
        <f t="shared" si="2756"/>
        <v>1</v>
      </c>
      <c r="DB119" s="4">
        <f t="shared" si="2757"/>
        <v>0</v>
      </c>
      <c r="DC119" s="4">
        <f t="shared" si="2758"/>
        <v>0</v>
      </c>
      <c r="DD119" s="4">
        <f t="shared" si="2759"/>
        <v>0</v>
      </c>
      <c r="DE119" s="4">
        <f t="shared" si="2760"/>
        <v>2</v>
      </c>
      <c r="DF119" s="4">
        <f t="shared" si="2761"/>
        <v>0</v>
      </c>
      <c r="DG119" s="4">
        <f t="shared" si="2762"/>
        <v>0</v>
      </c>
      <c r="DH119" s="4">
        <f t="shared" si="2763"/>
        <v>0</v>
      </c>
      <c r="DI119" s="152">
        <f t="shared" si="2764"/>
        <v>0</v>
      </c>
      <c r="DJ119" s="153">
        <f t="shared" si="2765"/>
        <v>2</v>
      </c>
      <c r="DK119" s="4">
        <f t="shared" si="2766"/>
        <v>3</v>
      </c>
      <c r="DL119" s="4">
        <f t="shared" si="2767"/>
        <v>1</v>
      </c>
      <c r="DM119" s="4">
        <f t="shared" si="2768"/>
        <v>1</v>
      </c>
      <c r="DN119" s="4">
        <f t="shared" si="2769"/>
        <v>0</v>
      </c>
      <c r="DO119" s="4">
        <f t="shared" si="2770"/>
        <v>2</v>
      </c>
      <c r="DP119" s="4">
        <f t="shared" si="2771"/>
        <v>0</v>
      </c>
      <c r="DQ119" s="4">
        <f t="shared" si="2772"/>
        <v>0</v>
      </c>
      <c r="DR119" s="4">
        <f t="shared" si="2773"/>
        <v>7</v>
      </c>
      <c r="DS119" s="4">
        <f t="shared" si="2774"/>
        <v>5</v>
      </c>
      <c r="DT119" s="4">
        <f t="shared" si="2775"/>
        <v>0</v>
      </c>
      <c r="DU119" t="str">
        <f t="shared" si="2776"/>
        <v>0R</v>
      </c>
      <c r="DV119" t="str">
        <f t="shared" si="2777"/>
        <v>3R</v>
      </c>
      <c r="DW119" t="str">
        <f t="shared" si="2778"/>
        <v>0R</v>
      </c>
      <c r="DX119" t="str">
        <f t="shared" si="2779"/>
        <v>0S</v>
      </c>
      <c r="DY119" t="str">
        <f t="shared" si="2780"/>
        <v>0S</v>
      </c>
      <c r="DZ119" t="str">
        <f t="shared" si="2781"/>
        <v>0R</v>
      </c>
      <c r="EA119" t="str">
        <f t="shared" si="2782"/>
        <v>3L</v>
      </c>
      <c r="EB119" t="str">
        <f t="shared" si="2783"/>
        <v>0L</v>
      </c>
      <c r="EC119" t="str">
        <f t="shared" si="2784"/>
        <v>3R</v>
      </c>
      <c r="ED119">
        <f t="shared" si="2785"/>
        <v>0</v>
      </c>
      <c r="EE119">
        <f t="shared" si="2786"/>
        <v>0</v>
      </c>
      <c r="EF119">
        <f t="shared" si="2787"/>
        <v>0</v>
      </c>
      <c r="EG119">
        <f t="shared" si="2788"/>
        <v>0</v>
      </c>
      <c r="EH119">
        <f t="shared" si="2789"/>
        <v>0</v>
      </c>
      <c r="EI119">
        <f t="shared" si="2790"/>
        <v>0</v>
      </c>
      <c r="EJ119">
        <f t="shared" si="2791"/>
        <v>0</v>
      </c>
      <c r="EK119">
        <f t="shared" si="2792"/>
        <v>0</v>
      </c>
      <c r="EL119">
        <f t="shared" si="2793"/>
        <v>0</v>
      </c>
      <c r="EM119">
        <f t="shared" si="2794"/>
        <v>0</v>
      </c>
      <c r="EN119">
        <f t="shared" si="2795"/>
        <v>0</v>
      </c>
      <c r="EO119">
        <f t="shared" si="2796"/>
        <v>0</v>
      </c>
      <c r="EP119">
        <f t="shared" si="2797"/>
        <v>0</v>
      </c>
      <c r="EQ119">
        <f t="shared" si="2798"/>
        <v>0</v>
      </c>
      <c r="ER119">
        <f t="shared" si="2799"/>
        <v>0</v>
      </c>
      <c r="ES119">
        <f t="shared" si="2800"/>
        <v>0</v>
      </c>
      <c r="ET119">
        <f t="shared" si="2801"/>
        <v>0</v>
      </c>
      <c r="EU119">
        <f t="shared" si="2802"/>
        <v>0</v>
      </c>
      <c r="EV119">
        <f t="shared" si="2803"/>
        <v>0</v>
      </c>
      <c r="EW119">
        <f t="shared" si="2804"/>
        <v>0</v>
      </c>
      <c r="EX119">
        <f t="shared" si="2805"/>
        <v>0</v>
      </c>
      <c r="EY119">
        <f t="shared" si="2806"/>
        <v>0</v>
      </c>
      <c r="EZ119">
        <f t="shared" si="2807"/>
        <v>0</v>
      </c>
      <c r="FA119">
        <f t="shared" si="2808"/>
        <v>0</v>
      </c>
      <c r="FB119">
        <f t="shared" si="2809"/>
        <v>0</v>
      </c>
      <c r="FC119">
        <f t="shared" si="2810"/>
        <v>0</v>
      </c>
      <c r="FD119">
        <f t="shared" si="2811"/>
        <v>0</v>
      </c>
      <c r="FE119">
        <f t="shared" si="2812"/>
        <v>0</v>
      </c>
      <c r="FF119">
        <f t="shared" si="2813"/>
        <v>0</v>
      </c>
      <c r="FG119">
        <f t="shared" si="2814"/>
        <v>0</v>
      </c>
      <c r="FH119">
        <f t="shared" si="2815"/>
        <v>0</v>
      </c>
      <c r="FI119">
        <f t="shared" si="2816"/>
        <v>0</v>
      </c>
      <c r="FJ119">
        <f t="shared" si="2817"/>
        <v>0</v>
      </c>
      <c r="FK119">
        <f t="shared" si="2818"/>
        <v>0</v>
      </c>
      <c r="FL119">
        <f t="shared" si="2819"/>
        <v>0</v>
      </c>
      <c r="FM119">
        <f t="shared" si="2820"/>
        <v>0</v>
      </c>
      <c r="FN119">
        <f t="shared" si="2821"/>
        <v>0</v>
      </c>
      <c r="FO119">
        <f t="shared" si="2822"/>
        <v>0</v>
      </c>
      <c r="FP119">
        <f t="shared" si="2823"/>
        <v>0</v>
      </c>
      <c r="FQ119">
        <f t="shared" si="2824"/>
        <v>0</v>
      </c>
      <c r="FR119">
        <f t="shared" si="2825"/>
        <v>0</v>
      </c>
      <c r="FS119">
        <f t="shared" si="2826"/>
        <v>0</v>
      </c>
      <c r="FT119">
        <f t="shared" si="2827"/>
        <v>0</v>
      </c>
      <c r="FU119">
        <f t="shared" si="2828"/>
        <v>0</v>
      </c>
      <c r="FV119">
        <f t="shared" si="2829"/>
        <v>0</v>
      </c>
      <c r="FW119">
        <f t="shared" si="2830"/>
        <v>0</v>
      </c>
      <c r="FX119">
        <f t="shared" si="2831"/>
        <v>0</v>
      </c>
      <c r="FY119">
        <f t="shared" si="2832"/>
        <v>0</v>
      </c>
      <c r="FZ119">
        <f t="shared" si="2833"/>
        <v>0</v>
      </c>
      <c r="GA119">
        <f t="shared" si="2834"/>
        <v>0</v>
      </c>
      <c r="GB119">
        <f t="shared" si="2835"/>
        <v>0</v>
      </c>
      <c r="GC119">
        <f t="shared" si="2836"/>
        <v>0</v>
      </c>
      <c r="GD119">
        <f t="shared" si="2837"/>
        <v>0</v>
      </c>
      <c r="GE119">
        <f t="shared" si="2838"/>
        <v>0</v>
      </c>
      <c r="GF119">
        <f t="shared" si="2839"/>
        <v>0</v>
      </c>
      <c r="GG119">
        <f t="shared" si="2840"/>
        <v>0</v>
      </c>
      <c r="GH119">
        <f t="shared" si="2841"/>
        <v>0</v>
      </c>
      <c r="GI119">
        <f t="shared" si="2842"/>
        <v>0</v>
      </c>
      <c r="GJ119">
        <f t="shared" si="2843"/>
        <v>0</v>
      </c>
      <c r="GK119">
        <f t="shared" si="2844"/>
        <v>0</v>
      </c>
      <c r="GL119">
        <f t="shared" si="2845"/>
        <v>0</v>
      </c>
      <c r="GM119">
        <f t="shared" si="2846"/>
        <v>0</v>
      </c>
      <c r="GN119">
        <f t="shared" si="2847"/>
        <v>0</v>
      </c>
      <c r="GO119">
        <f t="shared" si="2848"/>
        <v>0</v>
      </c>
      <c r="GP119">
        <f t="shared" si="2849"/>
        <v>0</v>
      </c>
      <c r="GQ119">
        <f t="shared" si="2850"/>
        <v>0</v>
      </c>
      <c r="GR119">
        <f t="shared" si="2851"/>
        <v>0</v>
      </c>
      <c r="GS119">
        <f t="shared" si="2852"/>
        <v>0</v>
      </c>
      <c r="GT119">
        <f t="shared" si="2853"/>
        <v>0</v>
      </c>
      <c r="GU119">
        <f t="shared" si="2854"/>
        <v>0</v>
      </c>
      <c r="GV119">
        <f t="shared" si="2855"/>
        <v>0</v>
      </c>
      <c r="GW119">
        <f t="shared" si="2856"/>
        <v>0</v>
      </c>
      <c r="GX119">
        <f t="shared" si="2857"/>
        <v>0</v>
      </c>
      <c r="GY119">
        <f t="shared" si="2858"/>
        <v>0</v>
      </c>
      <c r="GZ119">
        <f t="shared" si="2859"/>
        <v>0</v>
      </c>
      <c r="HA119">
        <f t="shared" si="2860"/>
        <v>0</v>
      </c>
      <c r="HB119" s="176" t="s">
        <v>269</v>
      </c>
      <c r="HC119" s="89">
        <f t="shared" si="2861"/>
        <v>259.05469136629853</v>
      </c>
      <c r="HD119" s="89">
        <f t="shared" si="2862"/>
        <v>114.55327006458359</v>
      </c>
      <c r="HE119" s="89">
        <f t="shared" si="2863"/>
        <v>92.036220223340479</v>
      </c>
      <c r="HF119" s="89">
        <f t="shared" si="2864"/>
        <v>0</v>
      </c>
      <c r="HH119" s="88">
        <f t="shared" si="2865"/>
        <v>465.64418165422262</v>
      </c>
      <c r="HI119" s="88">
        <f t="shared" si="2866"/>
        <v>46.018110111670239</v>
      </c>
      <c r="HK119">
        <f>IFERROR(VLOOKUP(_xlfn.NUMBERVALUE(MID(L119, SEARCH("!", L119)+1, SEARCH("+", L119)-SEARCH("!", L119)-1)), Rankings!$A$2:$BK$161, 63, FALSE),0)</f>
        <v>43.116859593222628</v>
      </c>
      <c r="HL119">
        <f>IFERROR(VLOOKUP(_xlfn.NUMBERVALUE(MID(M119, SEARCH("!", M119)+1, SEARCH("+", M119)-SEARCH("!", M119)-1)), Rankings!$A$2:$BK$161, 63, FALSE),0)</f>
        <v>45.900237753372679</v>
      </c>
      <c r="HM119">
        <f>IFERROR(VLOOKUP(_xlfn.NUMBERVALUE(MID(N119, SEARCH("!", N119)+1, SEARCH("+", N119)-SEARCH("!", N119)-1)), Rankings!$A$2:$BK$161, 63, FALSE),0)</f>
        <v>86.359192227531821</v>
      </c>
      <c r="HN119">
        <f>IFERROR(VLOOKUP(_xlfn.NUMBERVALUE(MID(O119, SEARCH("!", O119)+1, SEARCH("+", O119)-SEARCH("!", O119)-1)), Rankings!$A$2:$BK$161, 63, FALSE),0)</f>
        <v>33.011869635053152</v>
      </c>
      <c r="HO119">
        <f>IFERROR(VLOOKUP(_xlfn.NUMBERVALUE(MID(P119, SEARCH("!", P119)+1, SEARCH("+", P119)-SEARCH("!", P119)-1)), Rankings!$A$2:$BK$161, 63, FALSE),0)</f>
        <v>59.024350588287334</v>
      </c>
      <c r="HP119">
        <f>IFERROR(VLOOKUP(_xlfn.NUMBERVALUE(MID(Q119, SEARCH("!", Q119)+1, SEARCH("+", Q119)-SEARCH("!", Q119)-1)), Rankings!$A$2:$BK$161, 63, FALSE),0)</f>
        <v>66.079690864917907</v>
      </c>
      <c r="HQ119">
        <f>IFERROR(VLOOKUP(_xlfn.NUMBERVALUE(MID(R119, SEARCH("!", R119)+1, SEARCH("+", R119)-SEARCH("!", R119)-1)), Rankings!$A$2:$BK$161, 63, FALSE),0)</f>
        <v>32.734887507340041</v>
      </c>
      <c r="HR119">
        <f>IFERROR(VLOOKUP(_xlfn.NUMBERVALUE(MID(S119, SEARCH("!", S119)+1, SEARCH("+", S119)-SEARCH("!", S119)-1)), Rankings!$A$2:$BK$161, 63, FALSE),0)</f>
        <v>81.818382557243552</v>
      </c>
      <c r="HS119">
        <f>IFERROR(VLOOKUP(_xlfn.NUMBERVALUE(MID(T119, SEARCH("!", T119)+1, SEARCH("+", T119)-SEARCH("!", T119)-1)), Rankings!$A$2:$BK$161, 63, FALSE),0)</f>
        <v>17.598710927253464</v>
      </c>
      <c r="HT119">
        <f>IFERROR(VLOOKUP(_xlfn.NUMBERVALUE(MID(U119, SEARCH("!", U119)+1, SEARCH("+", U119)-SEARCH("!", U119)-1)), Rankings!$A$2:$BK$161, 63, FALSE),0)</f>
        <v>0</v>
      </c>
      <c r="HU119">
        <f>IFERROR(VLOOKUP(_xlfn.NUMBERVALUE(MID(V119, SEARCH("!", V119)+1, SEARCH("+", V119)-SEARCH("!", V119)-1)), Rankings!$A$2:$BK$161, 63, FALSE),0)</f>
        <v>0</v>
      </c>
      <c r="HV119">
        <f>IFERROR(VLOOKUP(_xlfn.NUMBERVALUE(MID(W119, SEARCH("!", W119)+1, SEARCH("+", W119)-SEARCH("!", W119)-1)), Rankings!$A$2:$BK$161, 63, FALSE),0)</f>
        <v>0</v>
      </c>
      <c r="HW119">
        <f>IFERROR(VLOOKUP(_xlfn.NUMBERVALUE(MID(X119, SEARCH("!", X119)+1, SEARCH("+", X119)-SEARCH("!", X119)-1)), Rankings!$A$2:$BK$161, 63, FALSE),0)</f>
        <v>0</v>
      </c>
      <c r="HX119">
        <f>IFERROR(VLOOKUP(_xlfn.NUMBERVALUE(MID(Y119, SEARCH("!", Y119)+1, SEARCH("+", Y119)-SEARCH("!", Y119)-1)), Rankings!$A$2:$BK$161, 63, FALSE),0)</f>
        <v>0</v>
      </c>
      <c r="HY119">
        <f>IFERROR(VLOOKUP(_xlfn.NUMBERVALUE(MID(Z119, SEARCH("!", Z119)+1, SEARCH("+", Z119)-SEARCH("!", Z119)-1)), Rankings!$A$2:$BK$161, 63, FALSE),0)</f>
        <v>0</v>
      </c>
      <c r="HZ119">
        <f>IFERROR(VLOOKUP(_xlfn.NUMBERVALUE(MID(AA119, SEARCH("!", AA119)+1, SEARCH("+", AA119)-SEARCH("!", AA119)-1)), Rankings!$A$2:$BK$161, 63, FALSE),0)</f>
        <v>0</v>
      </c>
      <c r="IA119">
        <f>IFERROR(VLOOKUP(_xlfn.NUMBERVALUE(MID(AB119, SEARCH("!", AB119)+1, SEARCH("+", AB119)-SEARCH("!", AB119)-1)), Rankings!$A$2:$BK$161, 63, FALSE),0)</f>
        <v>0</v>
      </c>
      <c r="IB119">
        <f>IFERROR(VLOOKUP(_xlfn.NUMBERVALUE(MID(AC119, SEARCH("!", AC119)+1, SEARCH("+", AC119)-SEARCH("!", AC119)-1)), Rankings!$A$2:$BK$161, 63, FALSE),0)</f>
        <v>0</v>
      </c>
      <c r="IC119">
        <f>IFERROR(VLOOKUP(_xlfn.NUMBERVALUE(MID(AD119, SEARCH("!", AD119)+1, SEARCH("+", AD119)-SEARCH("!", AD119)-1)), Rankings!$A$2:$BK$161, 63, FALSE),0)</f>
        <v>0</v>
      </c>
      <c r="ID119">
        <f>IFERROR(VLOOKUP(_xlfn.NUMBERVALUE(MID(AE119, SEARCH("!", AE119)+1, SEARCH("+", AE119)-SEARCH("!", AE119)-1)), Rankings!$A$2:$BK$161, 63, FALSE),0)</f>
        <v>0</v>
      </c>
      <c r="IE119">
        <f>IFERROR(VLOOKUP(_xlfn.NUMBERVALUE(MID(AF119, SEARCH("!", AF119)+1, SEARCH("+", AF119)-SEARCH("!", AF119)-1)), Rankings!$A$2:$BK$161, 63, FALSE),0)</f>
        <v>0</v>
      </c>
      <c r="IF119">
        <f>IFERROR(VLOOKUP(_xlfn.NUMBERVALUE(MID(AG119, SEARCH("!", AG119)+1, SEARCH("+", AG119)-SEARCH("!", AG119)-1)), Rankings!$A$2:$BK$161, 63, FALSE),0)</f>
        <v>0</v>
      </c>
      <c r="IG119">
        <f>IFERROR(VLOOKUP(_xlfn.NUMBERVALUE(MID(AH119, SEARCH("!", AH119)+1, SEARCH("+", AH119)-SEARCH("!", AH119)-1)), Rankings!$A$2:$BK$161, 63, FALSE),0)</f>
        <v>0</v>
      </c>
      <c r="IH119">
        <f>IFERROR(VLOOKUP(_xlfn.NUMBERVALUE(MID(AI119, SEARCH("!", AI119)+1, SEARCH("+", AI119)-SEARCH("!", AI119)-1)), Rankings!$A$2:$BK$161, 63, FALSE),0)</f>
        <v>0</v>
      </c>
      <c r="II119">
        <f>IFERROR(VLOOKUP(_xlfn.NUMBERVALUE(MID(AJ119, SEARCH("!", AJ119)+1, SEARCH("+", AJ119)-SEARCH("!", AJ119)-1)), Rankings!$A$2:$BK$161, 63, FALSE),0)</f>
        <v>0</v>
      </c>
      <c r="IJ119">
        <f>IFERROR(VLOOKUP(_xlfn.NUMBERVALUE(MID(AK119, SEARCH("!", AK119)+1, SEARCH("+", AK119)-SEARCH("!", AK119)-1)), Rankings!$A$2:$BK$161, 63, FALSE),0)</f>
        <v>0</v>
      </c>
      <c r="IK119">
        <f>IFERROR(VLOOKUP(_xlfn.NUMBERVALUE(MID(AL119, SEARCH("!", AL119)+1, SEARCH("+", AL119)-SEARCH("!", AL119)-1)), Rankings!$A$2:$BK$161, 63, FALSE),0)</f>
        <v>0</v>
      </c>
      <c r="IL119">
        <f>IFERROR(VLOOKUP(_xlfn.NUMBERVALUE(MID(AM119, SEARCH("!", AM119)+1, SEARCH("+", AM119)-SEARCH("!", AM119)-1)), Rankings!$A$2:$BK$161, 63, FALSE),0)</f>
        <v>0</v>
      </c>
      <c r="IM119">
        <f>IFERROR(VLOOKUP(_xlfn.NUMBERVALUE(MID(AN119, SEARCH("!", AN119)+1, SEARCH("+", AN119)-SEARCH("!", AN119)-1)), Rankings!$A$2:$BK$161, 63, FALSE),0)</f>
        <v>0</v>
      </c>
      <c r="IN119">
        <f>IFERROR(VLOOKUP(_xlfn.NUMBERVALUE(MID(AO119, SEARCH("!", AO119)+1, SEARCH("+", AO119)-SEARCH("!", AO119)-1)), Rankings!$A$2:$BK$161, 63, FALSE),0)</f>
        <v>0</v>
      </c>
      <c r="IO119">
        <f>IFERROR(VLOOKUP(_xlfn.NUMBERVALUE(MID(AP119, SEARCH("!", AP119)+1, SEARCH("+", AP119)-SEARCH("!", AP119)-1)), Rankings!$A$2:$BK$161, 63, FALSE),0)</f>
        <v>0</v>
      </c>
      <c r="IP119">
        <f>IFERROR(VLOOKUP(_xlfn.NUMBERVALUE(MID(AQ119, SEARCH("!", AQ119)+1, SEARCH("+", AQ119)-SEARCH("!", AQ119)-1)), Rankings!$A$2:$BK$161, 63, FALSE),0)</f>
        <v>0</v>
      </c>
      <c r="IQ119">
        <f>IFERROR(VLOOKUP(_xlfn.NUMBERVALUE(MID(AR119, SEARCH("!", AR119)+1, SEARCH("+", AR119)-SEARCH("!", AR119)-1)), Rankings!$A$2:$BK$161, 63, FALSE),0)</f>
        <v>0</v>
      </c>
      <c r="IR119">
        <f>IFERROR(VLOOKUP(_xlfn.NUMBERVALUE(MID(AS119, SEARCH("!", AS119)+1, SEARCH("+", AS119)-SEARCH("!", AS119)-1)), Rankings!$A$2:$BK$161, 63, FALSE),0)</f>
        <v>0</v>
      </c>
      <c r="IS119">
        <f>IFERROR(VLOOKUP(_xlfn.NUMBERVALUE(MID(AT119, SEARCH("!", AT119)+1, SEARCH("+", AT119)-SEARCH("!", AT119)-1)), Rankings!$A$2:$BK$161, 63, FALSE),0)</f>
        <v>0</v>
      </c>
      <c r="IT119">
        <f>IFERROR(VLOOKUP(_xlfn.NUMBERVALUE(MID(AU119, SEARCH("!", AU119)+1, SEARCH("+", AU119)-SEARCH("!", AU119)-1)), Rankings!$A$2:$BK$161, 63, FALSE),0)</f>
        <v>0</v>
      </c>
      <c r="IU119">
        <f>IFERROR(VLOOKUP(_xlfn.NUMBERVALUE(MID(AV119, SEARCH("!", AV119)+1, SEARCH("+", AV119)-SEARCH("!", AV119)-1)), Rankings!$A$2:$BK$161, 63, FALSE),0)</f>
        <v>0</v>
      </c>
      <c r="IV119">
        <f>IFERROR(VLOOKUP(_xlfn.NUMBERVALUE(MID(AW119, SEARCH("!", AW119)+1, SEARCH("+", AW119)-SEARCH("!", AW119)-1)), Rankings!$A$2:$BK$161, 63, FALSE),0)</f>
        <v>0</v>
      </c>
      <c r="IW119">
        <f>IFERROR(VLOOKUP(_xlfn.NUMBERVALUE(MID(AX119, SEARCH("!", AX119)+1, SEARCH("+", AX119)-SEARCH("!", AX119)-1)), Rankings!$A$2:$BK$161, 63, FALSE),0)</f>
        <v>0</v>
      </c>
      <c r="IX119">
        <f>IFERROR(VLOOKUP(_xlfn.NUMBERVALUE(MID(AY119, SEARCH("!", AY119)+1, SEARCH("+", AY119)-SEARCH("!", AY119)-1)), Rankings!$A$2:$BK$161, 63, FALSE),0)</f>
        <v>0</v>
      </c>
      <c r="IY119">
        <f>IFERROR(VLOOKUP(_xlfn.NUMBERVALUE(MID(AZ119, SEARCH("!", AZ119)+1, SEARCH("+", AZ119)-SEARCH("!", AZ119)-1)), Rankings!$A$2:$BK$161, 63, FALSE),0)</f>
        <v>0</v>
      </c>
      <c r="IZ119">
        <f>IFERROR(VLOOKUP(_xlfn.NUMBERVALUE(MID(BA119, SEARCH("!", BA119)+1, SEARCH("+", BA119)-SEARCH("!", BA119)-1)), Rankings!$A$2:$BK$161, 63, FALSE),0)</f>
        <v>0</v>
      </c>
      <c r="JA119">
        <f>IFERROR(VLOOKUP(_xlfn.NUMBERVALUE(MID(BB119, SEARCH("!", BB119)+1, SEARCH("+", BB119)-SEARCH("!", BB119)-1)), Rankings!$A$2:$BK$161, 63, FALSE),0)</f>
        <v>0</v>
      </c>
      <c r="JB119">
        <f>IFERROR(VLOOKUP(_xlfn.NUMBERVALUE(MID(BC119, SEARCH("!", BC119)+1, SEARCH("+", BC119)-SEARCH("!", BC119)-1)), Rankings!$A$2:$BK$161, 63, FALSE),0)</f>
        <v>0</v>
      </c>
      <c r="JC119">
        <f>IFERROR(VLOOKUP(_xlfn.NUMBERVALUE(MID(BD119, SEARCH("!", BD119)+1, SEARCH("+", BD119)-SEARCH("!", BD119)-1)), Rankings!$A$2:$BK$161, 63, FALSE),0)</f>
        <v>0</v>
      </c>
      <c r="JD119">
        <f>IFERROR(VLOOKUP(_xlfn.NUMBERVALUE(MID(BE119, SEARCH("!", BE119)+1, SEARCH("+", BE119)-SEARCH("!", BE119)-1)), Rankings!$A$2:$BK$161, 63, FALSE),0)</f>
        <v>0</v>
      </c>
      <c r="JE119">
        <f>IFERROR(VLOOKUP(_xlfn.NUMBERVALUE(MID(BF119, SEARCH("!", BF119)+1, SEARCH("+", BF119)-SEARCH("!", BF119)-1)), Rankings!$A$2:$BK$161, 63, FALSE),0)</f>
        <v>0</v>
      </c>
      <c r="JF119">
        <f>IFERROR(VLOOKUP(_xlfn.NUMBERVALUE(MID(BG119, SEARCH("!", BG119)+1, SEARCH("+", BG119)-SEARCH("!", BG119)-1)), Rankings!$A$2:$BK$161, 63, FALSE),0)</f>
        <v>0</v>
      </c>
      <c r="JG119">
        <f>IFERROR(VLOOKUP(_xlfn.NUMBERVALUE(MID(BH119, SEARCH("!", BH119)+1, SEARCH("+", BH119)-SEARCH("!", BH119)-1)), Rankings!$A$2:$BK$161, 63, FALSE),0)</f>
        <v>0</v>
      </c>
      <c r="JH119">
        <f>IFERROR(VLOOKUP(_xlfn.NUMBERVALUE(MID(BI119, SEARCH("!", BI119)+1, SEARCH("+", BI119)-SEARCH("!", BI119)-1)), Rankings!$A$2:$BK$161, 63, FALSE),0)</f>
        <v>0</v>
      </c>
      <c r="JI119">
        <f>IFERROR(VLOOKUP(_xlfn.NUMBERVALUE(MID(BJ119, SEARCH("!", BJ119)+1, SEARCH("+", BJ119)-SEARCH("!", BJ119)-1)), Rankings!$A$2:$BK$161, 63, FALSE),0)</f>
        <v>0</v>
      </c>
      <c r="JJ119">
        <f>IFERROR(VLOOKUP(_xlfn.NUMBERVALUE(MID(BK119, SEARCH("!", BK119)+1, SEARCH("+", BK119)-SEARCH("!", BK119)-1)), Rankings!$A$2:$BK$161, 63, FALSE),0)</f>
        <v>0</v>
      </c>
      <c r="JK119">
        <f>IFERROR(VLOOKUP(_xlfn.NUMBERVALUE(MID(BL119, SEARCH("!", BL119)+1, SEARCH("+", BL119)-SEARCH("!", BL119)-1)), Rankings!$A$2:$BK$161, 63, FALSE),0)</f>
        <v>0</v>
      </c>
      <c r="JL119">
        <f>IFERROR(VLOOKUP(_xlfn.NUMBERVALUE(MID(BM119, SEARCH("!", BM119)+1, SEARCH("+", BM119)-SEARCH("!", BM119)-1)), Rankings!$A$2:$BK$161, 63, FALSE),0)</f>
        <v>0</v>
      </c>
      <c r="JM119">
        <f>IFERROR(VLOOKUP(_xlfn.NUMBERVALUE(MID(BN119, SEARCH("!", BN119)+1, SEARCH("+", BN119)-SEARCH("!", BN119)-1)), Rankings!$A$2:$BK$161, 63, FALSE),0)</f>
        <v>0</v>
      </c>
      <c r="JN119">
        <f>IFERROR(VLOOKUP(_xlfn.NUMBERVALUE(MID(BO119, SEARCH("!", BO119)+1, SEARCH("+", BO119)-SEARCH("!", BO119)-1)), Rankings!$A$2:$BK$161, 63, FALSE),0)</f>
        <v>0</v>
      </c>
      <c r="JO119">
        <f>IFERROR(VLOOKUP(_xlfn.NUMBERVALUE(MID(BP119, SEARCH("!", BP119)+1, SEARCH("+", BP119)-SEARCH("!", BP119)-1)), Rankings!$A$2:$BK$161, 63, FALSE),0)</f>
        <v>0</v>
      </c>
      <c r="JP119">
        <f>IFERROR(VLOOKUP(_xlfn.NUMBERVALUE(MID(BQ119, SEARCH("!", BQ119)+1, SEARCH("+", BQ119)-SEARCH("!", BQ119)-1)), Rankings!$A$2:$BK$161, 63, FALSE),0)</f>
        <v>0</v>
      </c>
      <c r="JQ119">
        <f>IFERROR(VLOOKUP(_xlfn.NUMBERVALUE(MID(BR119, SEARCH("!", BR119)+1, SEARCH("+", BR119)-SEARCH("!", BR119)-1)), Rankings!$A$2:$BK$161, 63, FALSE),0)</f>
        <v>0</v>
      </c>
      <c r="JR119">
        <f>IFERROR(VLOOKUP(_xlfn.NUMBERVALUE(MID(BS119, SEARCH("!", BS119)+1, SEARCH("+", BS119)-SEARCH("!", BS119)-1)), Rankings!$A$2:$BK$161, 63, FALSE),0)</f>
        <v>0</v>
      </c>
      <c r="JS119">
        <f>IFERROR(VLOOKUP(_xlfn.NUMBERVALUE(MID(BT119, SEARCH("!", BT119)+1, SEARCH("+", BT119)-SEARCH("!", BT119)-1)), Rankings!$A$2:$BK$161, 63, FALSE),0)</f>
        <v>0</v>
      </c>
      <c r="JT119">
        <f>IFERROR(VLOOKUP(_xlfn.NUMBERVALUE(MID(BU119, SEARCH("!", BU119)+1, SEARCH("+", BU119)-SEARCH("!", BU119)-1)), Rankings!$A$2:$BK$161, 63, FALSE),0)</f>
        <v>0</v>
      </c>
      <c r="JU119">
        <f>IFERROR(VLOOKUP(_xlfn.NUMBERVALUE(MID(BV119, SEARCH("!", BV119)+1, SEARCH("+", BV119)-SEARCH("!", BV119)-1)), Rankings!$A$2:$BK$161, 63, FALSE),0)</f>
        <v>0</v>
      </c>
      <c r="JV119">
        <f>IFERROR(VLOOKUP(_xlfn.NUMBERVALUE(MID(BW119, SEARCH("!", BW119)+1, SEARCH("+", BW119)-SEARCH("!", BW119)-1)), Rankings!$A$2:$BK$161, 63, FALSE),0)</f>
        <v>0</v>
      </c>
      <c r="JW119">
        <f>IFERROR(VLOOKUP(_xlfn.NUMBERVALUE(MID(BX119, SEARCH("!", BX119)+1, SEARCH("+", BX119)-SEARCH("!", BX119)-1)), Rankings!$A$2:$BK$161, 63, FALSE),0)</f>
        <v>0</v>
      </c>
      <c r="JX119">
        <f>IFERROR(VLOOKUP(_xlfn.NUMBERVALUE(MID(BY119, SEARCH("!", BY119)+1, SEARCH("+", BY119)-SEARCH("!", BY119)-1)), Rankings!$A$2:$BK$161, 63, FALSE),0)</f>
        <v>0</v>
      </c>
      <c r="JY119">
        <f>IFERROR(VLOOKUP(_xlfn.NUMBERVALUE(MID(BZ119, SEARCH("!", BZ119)+1, SEARCH("+", BZ119)-SEARCH("!", BZ119)-1)), Rankings!$A$2:$BK$161, 63, FALSE),0)</f>
        <v>0</v>
      </c>
      <c r="JZ119">
        <f>IFERROR(VLOOKUP(_xlfn.NUMBERVALUE(MID(CA119, SEARCH("!", CA119)+1, SEARCH("+", CA119)-SEARCH("!", CA119)-1)), Rankings!$A$2:$BK$161, 63, FALSE),0)</f>
        <v>0</v>
      </c>
      <c r="KA119">
        <f>IFERROR(VLOOKUP(_xlfn.NUMBERVALUE(MID(CB119, SEARCH("!", CB119)+1, SEARCH("+", CB119)-SEARCH("!", CB119)-1)), Rankings!$A$2:$BK$161, 63, FALSE),0)</f>
        <v>0</v>
      </c>
      <c r="KB119">
        <f>IFERROR(VLOOKUP(_xlfn.NUMBERVALUE(MID(CC119, SEARCH("!", CC119)+1, SEARCH("+", CC119)-SEARCH("!", CC119)-1)), Rankings!$A$2:$BK$161, 63, FALSE),0)</f>
        <v>0</v>
      </c>
      <c r="KC119">
        <f>IFERROR(VLOOKUP(_xlfn.NUMBERVALUE(MID(CD119, SEARCH("!", CD119)+1, SEARCH("+", CD119)-SEARCH("!", CD119)-1)), Rankings!$A$2:$BK$161, 63, FALSE),0)</f>
        <v>0</v>
      </c>
      <c r="KD119">
        <f>IFERROR(VLOOKUP(_xlfn.NUMBERVALUE(MID(CE119, SEARCH("!", CE119)+1, SEARCH("+", CE119)-SEARCH("!", CE119)-1)), Rankings!$A$2:$BK$161, 63, FALSE),0)</f>
        <v>0</v>
      </c>
      <c r="KE119">
        <f>IFERROR(VLOOKUP(_xlfn.NUMBERVALUE(MID(CF119, SEARCH("!", CF119)+1, SEARCH("+", CF119)-SEARCH("!", CF119)-1)), Rankings!$A$2:$BK$161, 63, FALSE),0)</f>
        <v>0</v>
      </c>
      <c r="KF119">
        <f>IFERROR(VLOOKUP(_xlfn.NUMBERVALUE(MID(CG119, SEARCH("!", CG119)+1, SEARCH("+", CG119)-SEARCH("!", CG119)-1)), Rankings!$A$2:$BK$161, 63, FALSE),0)</f>
        <v>0</v>
      </c>
      <c r="KG119">
        <f>IFERROR(VLOOKUP(_xlfn.NUMBERVALUE(MID(CH119, SEARCH("!", CH119)+1, SEARCH("+", CH119)-SEARCH("!", CH119)-1)), Rankings!$A$2:$BK$161, 63, FALSE),0)</f>
        <v>0</v>
      </c>
      <c r="KH119">
        <f>IFERROR(VLOOKUP(_xlfn.NUMBERVALUE(MID(CI119, SEARCH("!", CI119)+1, SEARCH("+", CI119)-SEARCH("!", CI119)-1)), Rankings!$A$2:$BK$161, 63, FALSE),0)</f>
        <v>0</v>
      </c>
      <c r="KI119">
        <f>IFERROR(VLOOKUP(_xlfn.NUMBERVALUE(MID(CJ119, SEARCH("!", CJ119)+1, SEARCH("+", CJ119)-SEARCH("!", CJ119)-1)), Rankings!$A$2:$BK$161, 63, FALSE),0)</f>
        <v>0</v>
      </c>
      <c r="KJ119">
        <f>IFERROR(VLOOKUP(_xlfn.NUMBERVALUE(MID(CK119, SEARCH("!", CK119)+1, SEARCH("+", CK119)-SEARCH("!", CK119)-1)), Rankings!$A$2:$BK$161, 63, FALSE),0)</f>
        <v>0</v>
      </c>
      <c r="KK119">
        <f>IFERROR(VLOOKUP(_xlfn.NUMBERVALUE(MID(CL119, SEARCH("!", CL119)+1, SEARCH("+", CL119)-SEARCH("!", CL119)-1)), Rankings!$A$2:$BK$161, 63, FALSE),0)</f>
        <v>0</v>
      </c>
      <c r="KL119">
        <f>IFERROR(VLOOKUP(_xlfn.NUMBERVALUE(MID(CM119, SEARCH("!", CM119)+1, SEARCH("+", CM119)-SEARCH("!", CM119)-1)), Rankings!$A$2:$BK$161, 63, FALSE),0)</f>
        <v>0</v>
      </c>
      <c r="KM119">
        <f>IFERROR(VLOOKUP(_xlfn.NUMBERVALUE(MID(CN119, SEARCH("!", CN119)+1, SEARCH("+", CN119)-SEARCH("!", CN119)-1)), Rankings!$A$2:$BK$161, 63, FALSE),0)</f>
        <v>0</v>
      </c>
      <c r="KN119">
        <f>IFERROR(VLOOKUP(_xlfn.NUMBERVALUE(MID(CO119, SEARCH("!", CO119)+1, SEARCH("+", CO119)-SEARCH("!", CO119)-1)), Rankings!$A$2:$BK$161, 63, FALSE),0)</f>
        <v>0</v>
      </c>
      <c r="KO119">
        <f>IFERROR(VLOOKUP(_xlfn.NUMBERVALUE(MID(CP119, SEARCH("!", CP119)+1, SEARCH("+", CP119)-SEARCH("!", CP119)-1)), Rankings!$A$2:$BK$161, 63, FALSE),0)</f>
        <v>0</v>
      </c>
      <c r="KP119">
        <f>IFERROR(VLOOKUP(_xlfn.NUMBERVALUE(MID(CQ119, SEARCH("!", CQ119)+1, SEARCH("+", CQ119)-SEARCH("!", CQ119)-1)), Rankings!$A$2:$BK$161, 63, FALSE),0)</f>
        <v>0</v>
      </c>
      <c r="KQ119">
        <f>IFERROR(VLOOKUP(_xlfn.NUMBERVALUE(MID(CR119, SEARCH("!", CR119)+1, SEARCH("+", CR119)-SEARCH("!", CR119)-1)), Rankings!$A$2:$BK$161, 63, FALSE),0)</f>
        <v>0</v>
      </c>
      <c r="KS119" s="4">
        <f t="shared" si="2867"/>
        <v>171</v>
      </c>
      <c r="KT119" s="4">
        <f t="shared" si="2868"/>
        <v>45</v>
      </c>
      <c r="KU119" s="4">
        <f t="shared" si="2869"/>
        <v>43</v>
      </c>
      <c r="KV119" s="4">
        <f t="shared" si="2870"/>
        <v>0</v>
      </c>
      <c r="KY119" s="4">
        <f t="shared" si="2871"/>
        <v>259</v>
      </c>
      <c r="KZ119" s="4"/>
      <c r="LB119">
        <f t="shared" si="2872"/>
        <v>33</v>
      </c>
      <c r="LC119">
        <f t="shared" si="2873"/>
        <v>46</v>
      </c>
      <c r="LD119">
        <f t="shared" si="2874"/>
        <v>30</v>
      </c>
      <c r="LE119">
        <f t="shared" si="2875"/>
        <v>25</v>
      </c>
      <c r="LF119">
        <f t="shared" si="2876"/>
        <v>18</v>
      </c>
      <c r="LG119">
        <f t="shared" si="2877"/>
        <v>9</v>
      </c>
      <c r="LH119">
        <f t="shared" si="2878"/>
        <v>37</v>
      </c>
      <c r="LI119">
        <f t="shared" si="2879"/>
        <v>8</v>
      </c>
      <c r="LJ119">
        <f t="shared" si="2880"/>
        <v>53</v>
      </c>
      <c r="LK119">
        <f t="shared" si="2881"/>
        <v>0</v>
      </c>
      <c r="LL119">
        <f t="shared" si="2882"/>
        <v>0</v>
      </c>
      <c r="LM119">
        <f t="shared" si="2883"/>
        <v>0</v>
      </c>
      <c r="LN119">
        <f t="shared" si="2884"/>
        <v>0</v>
      </c>
      <c r="LO119">
        <f t="shared" si="2885"/>
        <v>0</v>
      </c>
      <c r="LP119">
        <f t="shared" si="2886"/>
        <v>0</v>
      </c>
      <c r="LQ119">
        <f t="shared" si="2887"/>
        <v>0</v>
      </c>
      <c r="LR119">
        <f t="shared" si="2888"/>
        <v>0</v>
      </c>
      <c r="LS119">
        <f t="shared" si="2889"/>
        <v>0</v>
      </c>
      <c r="LT119">
        <f t="shared" si="2890"/>
        <v>0</v>
      </c>
      <c r="LU119">
        <f t="shared" si="2891"/>
        <v>0</v>
      </c>
      <c r="LV119">
        <f t="shared" si="2892"/>
        <v>0</v>
      </c>
      <c r="LW119">
        <f t="shared" si="2893"/>
        <v>0</v>
      </c>
      <c r="LX119">
        <f t="shared" si="2894"/>
        <v>0</v>
      </c>
      <c r="LY119">
        <f t="shared" si="2895"/>
        <v>0</v>
      </c>
      <c r="LZ119">
        <f t="shared" si="2896"/>
        <v>0</v>
      </c>
      <c r="MA119">
        <f t="shared" si="2897"/>
        <v>0</v>
      </c>
      <c r="MB119">
        <f t="shared" si="2898"/>
        <v>0</v>
      </c>
      <c r="MC119">
        <f t="shared" si="2899"/>
        <v>0</v>
      </c>
      <c r="MD119">
        <f t="shared" si="2900"/>
        <v>0</v>
      </c>
      <c r="ME119">
        <f t="shared" si="2901"/>
        <v>0</v>
      </c>
      <c r="MF119">
        <f t="shared" si="2902"/>
        <v>0</v>
      </c>
      <c r="MG119">
        <f t="shared" si="2903"/>
        <v>0</v>
      </c>
      <c r="MH119">
        <f t="shared" si="2904"/>
        <v>0</v>
      </c>
      <c r="MI119">
        <f t="shared" si="2905"/>
        <v>0</v>
      </c>
      <c r="MJ119">
        <f t="shared" si="2906"/>
        <v>0</v>
      </c>
      <c r="MK119">
        <f t="shared" si="2907"/>
        <v>0</v>
      </c>
      <c r="ML119">
        <f t="shared" si="2908"/>
        <v>0</v>
      </c>
      <c r="MM119">
        <f t="shared" si="2909"/>
        <v>0</v>
      </c>
      <c r="MN119">
        <f t="shared" si="2910"/>
        <v>0</v>
      </c>
      <c r="MO119">
        <f t="shared" si="2911"/>
        <v>0</v>
      </c>
      <c r="MP119">
        <f t="shared" si="2912"/>
        <v>0</v>
      </c>
      <c r="MQ119">
        <f t="shared" si="2913"/>
        <v>0</v>
      </c>
      <c r="MR119">
        <f t="shared" si="2914"/>
        <v>0</v>
      </c>
      <c r="MS119">
        <f t="shared" si="2915"/>
        <v>0</v>
      </c>
      <c r="MT119">
        <f t="shared" si="2916"/>
        <v>0</v>
      </c>
      <c r="MU119">
        <f t="shared" si="2917"/>
        <v>0</v>
      </c>
      <c r="MV119">
        <f t="shared" si="2918"/>
        <v>0</v>
      </c>
      <c r="MW119">
        <f t="shared" si="2919"/>
        <v>0</v>
      </c>
      <c r="MX119">
        <f t="shared" si="2920"/>
        <v>0</v>
      </c>
      <c r="MY119">
        <f t="shared" si="2921"/>
        <v>0</v>
      </c>
      <c r="MZ119">
        <f t="shared" si="2922"/>
        <v>0</v>
      </c>
      <c r="NA119">
        <f t="shared" si="2923"/>
        <v>0</v>
      </c>
      <c r="NB119">
        <f t="shared" si="2924"/>
        <v>0</v>
      </c>
      <c r="NC119">
        <f t="shared" si="2925"/>
        <v>0</v>
      </c>
      <c r="ND119">
        <f t="shared" si="2926"/>
        <v>0</v>
      </c>
      <c r="NE119">
        <f t="shared" si="2927"/>
        <v>0</v>
      </c>
      <c r="NF119">
        <f t="shared" si="2928"/>
        <v>0</v>
      </c>
      <c r="NG119">
        <f t="shared" si="2929"/>
        <v>0</v>
      </c>
      <c r="NH119">
        <f t="shared" si="2930"/>
        <v>0</v>
      </c>
      <c r="NI119">
        <f t="shared" si="2931"/>
        <v>0</v>
      </c>
      <c r="NJ119">
        <f t="shared" si="2932"/>
        <v>0</v>
      </c>
      <c r="NK119">
        <f t="shared" si="2933"/>
        <v>0</v>
      </c>
      <c r="NL119">
        <f t="shared" si="2934"/>
        <v>0</v>
      </c>
      <c r="NM119">
        <f t="shared" si="2935"/>
        <v>0</v>
      </c>
      <c r="NN119">
        <f t="shared" si="2936"/>
        <v>0</v>
      </c>
      <c r="NO119">
        <f t="shared" si="2937"/>
        <v>0</v>
      </c>
      <c r="NP119">
        <f t="shared" si="2938"/>
        <v>0</v>
      </c>
      <c r="NQ119">
        <f t="shared" si="2939"/>
        <v>0</v>
      </c>
      <c r="NR119">
        <f t="shared" si="2940"/>
        <v>0</v>
      </c>
      <c r="NS119">
        <f t="shared" si="2941"/>
        <v>0</v>
      </c>
      <c r="NT119">
        <f t="shared" si="2942"/>
        <v>0</v>
      </c>
      <c r="NU119">
        <f t="shared" si="2943"/>
        <v>0</v>
      </c>
      <c r="NV119">
        <f t="shared" si="2944"/>
        <v>0</v>
      </c>
      <c r="NW119">
        <f t="shared" si="2945"/>
        <v>0</v>
      </c>
      <c r="NX119">
        <f t="shared" si="2946"/>
        <v>0</v>
      </c>
      <c r="NY119">
        <f t="shared" si="2947"/>
        <v>0</v>
      </c>
      <c r="NZ119">
        <f t="shared" si="2948"/>
        <v>0</v>
      </c>
      <c r="OA119">
        <f t="shared" si="2949"/>
        <v>0</v>
      </c>
      <c r="OB119">
        <f t="shared" si="2950"/>
        <v>0</v>
      </c>
      <c r="OC119">
        <f t="shared" si="2951"/>
        <v>0</v>
      </c>
      <c r="OD119">
        <f t="shared" si="2952"/>
        <v>0</v>
      </c>
      <c r="OE119">
        <f t="shared" si="2953"/>
        <v>0</v>
      </c>
      <c r="OF119">
        <f t="shared" si="2954"/>
        <v>0</v>
      </c>
      <c r="OG119">
        <f t="shared" si="2955"/>
        <v>0</v>
      </c>
      <c r="OH119">
        <f t="shared" si="2956"/>
        <v>0</v>
      </c>
      <c r="OJ119" s="4">
        <f t="shared" si="2957"/>
        <v>194</v>
      </c>
      <c r="OK119" s="4">
        <f t="shared" si="2958"/>
        <v>91</v>
      </c>
      <c r="OL119" s="4">
        <f t="shared" si="2959"/>
        <v>91</v>
      </c>
      <c r="OM119" s="4">
        <f t="shared" si="2960"/>
        <v>0</v>
      </c>
      <c r="OP119" s="4">
        <f t="shared" si="2961"/>
        <v>376</v>
      </c>
      <c r="OQ119" s="4"/>
      <c r="OS119">
        <f t="shared" si="2962"/>
        <v>40</v>
      </c>
      <c r="OT119">
        <f t="shared" si="2963"/>
        <v>26</v>
      </c>
      <c r="OU119">
        <f t="shared" si="2964"/>
        <v>33</v>
      </c>
      <c r="OV119">
        <f t="shared" si="2965"/>
        <v>45</v>
      </c>
      <c r="OW119">
        <f t="shared" si="2966"/>
        <v>46</v>
      </c>
      <c r="OX119">
        <f t="shared" si="2967"/>
        <v>49</v>
      </c>
      <c r="OY119">
        <f t="shared" si="2968"/>
        <v>16</v>
      </c>
      <c r="OZ119">
        <f t="shared" si="2969"/>
        <v>75</v>
      </c>
      <c r="PA119">
        <f t="shared" si="2970"/>
        <v>46</v>
      </c>
      <c r="PB119">
        <f t="shared" si="2971"/>
        <v>0</v>
      </c>
      <c r="PC119">
        <f t="shared" si="2972"/>
        <v>0</v>
      </c>
      <c r="PD119">
        <f t="shared" si="2973"/>
        <v>0</v>
      </c>
      <c r="PE119">
        <f t="shared" si="2974"/>
        <v>0</v>
      </c>
      <c r="PF119">
        <f t="shared" si="2975"/>
        <v>0</v>
      </c>
      <c r="PG119">
        <f t="shared" si="2976"/>
        <v>0</v>
      </c>
      <c r="PH119">
        <f t="shared" si="2977"/>
        <v>0</v>
      </c>
      <c r="PI119">
        <f t="shared" si="2978"/>
        <v>0</v>
      </c>
      <c r="PJ119">
        <f t="shared" si="2979"/>
        <v>0</v>
      </c>
      <c r="PK119">
        <f t="shared" si="2980"/>
        <v>0</v>
      </c>
      <c r="PL119">
        <f t="shared" si="2981"/>
        <v>0</v>
      </c>
      <c r="PM119">
        <f t="shared" si="2982"/>
        <v>0</v>
      </c>
      <c r="PN119">
        <f t="shared" si="2983"/>
        <v>0</v>
      </c>
      <c r="PO119">
        <f t="shared" si="2984"/>
        <v>0</v>
      </c>
      <c r="PP119">
        <f t="shared" si="2985"/>
        <v>0</v>
      </c>
      <c r="PQ119">
        <f t="shared" si="2986"/>
        <v>0</v>
      </c>
      <c r="PR119">
        <f t="shared" si="2987"/>
        <v>0</v>
      </c>
      <c r="PS119">
        <f t="shared" si="2988"/>
        <v>0</v>
      </c>
      <c r="PT119">
        <f t="shared" si="2989"/>
        <v>0</v>
      </c>
      <c r="PU119">
        <f t="shared" si="2990"/>
        <v>0</v>
      </c>
      <c r="PV119">
        <f t="shared" si="2991"/>
        <v>0</v>
      </c>
      <c r="PW119">
        <f t="shared" si="2992"/>
        <v>0</v>
      </c>
      <c r="PX119">
        <f t="shared" si="2993"/>
        <v>0</v>
      </c>
      <c r="PY119">
        <f t="shared" si="2994"/>
        <v>0</v>
      </c>
      <c r="PZ119">
        <f t="shared" si="2995"/>
        <v>0</v>
      </c>
      <c r="QA119">
        <f t="shared" si="2996"/>
        <v>0</v>
      </c>
      <c r="QB119">
        <f t="shared" si="2997"/>
        <v>0</v>
      </c>
      <c r="QC119">
        <f t="shared" si="2998"/>
        <v>0</v>
      </c>
      <c r="QD119">
        <f t="shared" si="2999"/>
        <v>0</v>
      </c>
      <c r="QE119">
        <f t="shared" si="3000"/>
        <v>0</v>
      </c>
      <c r="QF119">
        <f t="shared" si="3001"/>
        <v>0</v>
      </c>
      <c r="QG119">
        <f t="shared" si="3002"/>
        <v>0</v>
      </c>
      <c r="QH119">
        <f t="shared" si="3003"/>
        <v>0</v>
      </c>
      <c r="QI119">
        <f t="shared" si="3004"/>
        <v>0</v>
      </c>
      <c r="QJ119">
        <f t="shared" si="3005"/>
        <v>0</v>
      </c>
      <c r="QK119">
        <f t="shared" si="3006"/>
        <v>0</v>
      </c>
      <c r="QL119">
        <f t="shared" si="3007"/>
        <v>0</v>
      </c>
      <c r="QM119">
        <f t="shared" si="3008"/>
        <v>0</v>
      </c>
      <c r="QN119">
        <f t="shared" si="3009"/>
        <v>0</v>
      </c>
      <c r="QO119">
        <f t="shared" si="3010"/>
        <v>0</v>
      </c>
      <c r="QP119">
        <f t="shared" si="3011"/>
        <v>0</v>
      </c>
      <c r="QQ119">
        <f t="shared" si="3012"/>
        <v>0</v>
      </c>
      <c r="QR119">
        <f t="shared" si="3013"/>
        <v>0</v>
      </c>
      <c r="QS119">
        <f t="shared" si="3014"/>
        <v>0</v>
      </c>
      <c r="QT119">
        <f t="shared" si="3015"/>
        <v>0</v>
      </c>
      <c r="QU119">
        <f t="shared" si="3016"/>
        <v>0</v>
      </c>
      <c r="QV119">
        <f t="shared" si="3017"/>
        <v>0</v>
      </c>
      <c r="QW119">
        <f t="shared" si="3018"/>
        <v>0</v>
      </c>
      <c r="QX119">
        <f t="shared" si="3019"/>
        <v>0</v>
      </c>
      <c r="QY119">
        <f t="shared" si="3020"/>
        <v>0</v>
      </c>
      <c r="QZ119">
        <f t="shared" si="3021"/>
        <v>0</v>
      </c>
      <c r="RA119">
        <f t="shared" si="3022"/>
        <v>0</v>
      </c>
      <c r="RB119">
        <f t="shared" si="3023"/>
        <v>0</v>
      </c>
      <c r="RC119">
        <f t="shared" si="3024"/>
        <v>0</v>
      </c>
      <c r="RD119">
        <f t="shared" si="3025"/>
        <v>0</v>
      </c>
      <c r="RE119">
        <f t="shared" si="3026"/>
        <v>0</v>
      </c>
      <c r="RF119">
        <f t="shared" si="3027"/>
        <v>0</v>
      </c>
      <c r="RG119">
        <f t="shared" si="3028"/>
        <v>0</v>
      </c>
      <c r="RH119">
        <f t="shared" si="3029"/>
        <v>0</v>
      </c>
      <c r="RI119">
        <f t="shared" si="3030"/>
        <v>0</v>
      </c>
      <c r="RJ119">
        <f t="shared" si="3031"/>
        <v>0</v>
      </c>
      <c r="RK119">
        <f t="shared" si="3032"/>
        <v>0</v>
      </c>
      <c r="RL119">
        <f t="shared" si="3033"/>
        <v>0</v>
      </c>
      <c r="RM119">
        <f t="shared" si="3034"/>
        <v>0</v>
      </c>
      <c r="RN119">
        <f t="shared" si="3035"/>
        <v>0</v>
      </c>
      <c r="RO119">
        <f t="shared" si="3036"/>
        <v>0</v>
      </c>
      <c r="RP119">
        <f t="shared" si="3037"/>
        <v>0</v>
      </c>
      <c r="RQ119">
        <f t="shared" si="3038"/>
        <v>0</v>
      </c>
      <c r="RR119">
        <f t="shared" si="3039"/>
        <v>0</v>
      </c>
      <c r="RS119">
        <f t="shared" si="3040"/>
        <v>0</v>
      </c>
      <c r="RT119">
        <f t="shared" si="3041"/>
        <v>0</v>
      </c>
      <c r="RU119">
        <f t="shared" si="3042"/>
        <v>0</v>
      </c>
      <c r="RV119">
        <f t="shared" si="3043"/>
        <v>0</v>
      </c>
      <c r="RW119">
        <f t="shared" si="3044"/>
        <v>0</v>
      </c>
      <c r="RX119">
        <f t="shared" si="3045"/>
        <v>0</v>
      </c>
      <c r="RY119">
        <f t="shared" si="3046"/>
        <v>0</v>
      </c>
      <c r="SA119" s="4">
        <f t="shared" si="3047"/>
        <v>23.209999999999997</v>
      </c>
      <c r="SB119" s="4">
        <f t="shared" si="3048"/>
        <v>7.3</v>
      </c>
      <c r="SC119" s="4">
        <f t="shared" si="3049"/>
        <v>6.5</v>
      </c>
      <c r="SD119" s="4">
        <f t="shared" si="3050"/>
        <v>0</v>
      </c>
      <c r="SF119" s="4">
        <f t="shared" si="3051"/>
        <v>37.01</v>
      </c>
      <c r="SI119">
        <f t="shared" si="3052"/>
        <v>6.25</v>
      </c>
      <c r="SJ119">
        <f t="shared" si="3053"/>
        <v>4.33</v>
      </c>
      <c r="SK119">
        <f t="shared" si="3054"/>
        <v>3.5</v>
      </c>
      <c r="SL119">
        <f t="shared" si="3055"/>
        <v>3.83</v>
      </c>
      <c r="SM119">
        <f t="shared" si="3056"/>
        <v>2.67</v>
      </c>
      <c r="SN119">
        <f t="shared" si="3057"/>
        <v>4.5</v>
      </c>
      <c r="SO119">
        <f t="shared" si="3058"/>
        <v>3.3</v>
      </c>
      <c r="SP119">
        <f t="shared" si="3059"/>
        <v>4</v>
      </c>
      <c r="SQ119">
        <f t="shared" si="3060"/>
        <v>4.63</v>
      </c>
      <c r="SR119" t="str">
        <f t="shared" si="3061"/>
        <v>0</v>
      </c>
      <c r="SS119" t="str">
        <f t="shared" si="3062"/>
        <v>0</v>
      </c>
      <c r="ST119" t="str">
        <f t="shared" si="3063"/>
        <v>0</v>
      </c>
      <c r="SU119" t="str">
        <f t="shared" si="3064"/>
        <v>0</v>
      </c>
      <c r="SV119" t="str">
        <f t="shared" si="3065"/>
        <v>0</v>
      </c>
      <c r="SW119" t="str">
        <f t="shared" si="3066"/>
        <v>0</v>
      </c>
      <c r="SX119" t="str">
        <f t="shared" si="3067"/>
        <v>0</v>
      </c>
      <c r="SY119" t="str">
        <f t="shared" si="3068"/>
        <v>0</v>
      </c>
      <c r="SZ119" t="str">
        <f t="shared" si="3069"/>
        <v>0</v>
      </c>
      <c r="TA119" t="str">
        <f t="shared" si="3070"/>
        <v>0</v>
      </c>
      <c r="TB119" t="str">
        <f t="shared" si="3071"/>
        <v>0</v>
      </c>
      <c r="TC119" t="str">
        <f t="shared" si="3072"/>
        <v>0</v>
      </c>
      <c r="TD119" t="str">
        <f t="shared" si="3073"/>
        <v>0</v>
      </c>
      <c r="TE119" t="str">
        <f t="shared" si="3074"/>
        <v>0</v>
      </c>
      <c r="TF119" t="str">
        <f t="shared" si="3075"/>
        <v>0</v>
      </c>
      <c r="TG119" t="str">
        <f t="shared" si="3076"/>
        <v>0</v>
      </c>
      <c r="TH119" t="str">
        <f t="shared" si="3077"/>
        <v>0</v>
      </c>
      <c r="TI119" t="str">
        <f t="shared" si="3078"/>
        <v>0</v>
      </c>
      <c r="TJ119" t="str">
        <f t="shared" si="3079"/>
        <v>0</v>
      </c>
      <c r="TK119" t="str">
        <f t="shared" si="3080"/>
        <v>0</v>
      </c>
      <c r="TL119" t="str">
        <f t="shared" si="3081"/>
        <v>0</v>
      </c>
      <c r="TM119" t="str">
        <f t="shared" si="3082"/>
        <v>0</v>
      </c>
      <c r="TN119" t="str">
        <f t="shared" si="3083"/>
        <v>0</v>
      </c>
      <c r="TO119" t="str">
        <f t="shared" si="3084"/>
        <v>0</v>
      </c>
      <c r="TP119" t="str">
        <f t="shared" si="3085"/>
        <v>0</v>
      </c>
      <c r="TQ119" t="str">
        <f t="shared" si="3086"/>
        <v>0</v>
      </c>
      <c r="TR119" t="str">
        <f t="shared" si="3087"/>
        <v>0</v>
      </c>
      <c r="TS119" t="str">
        <f t="shared" si="3088"/>
        <v>0</v>
      </c>
      <c r="TT119" t="str">
        <f t="shared" si="3089"/>
        <v>0</v>
      </c>
      <c r="TU119" t="str">
        <f t="shared" si="3090"/>
        <v>0</v>
      </c>
      <c r="TV119" t="str">
        <f t="shared" si="3091"/>
        <v>0</v>
      </c>
      <c r="TW119" t="str">
        <f t="shared" si="3092"/>
        <v>0</v>
      </c>
      <c r="TX119" t="str">
        <f t="shared" si="3093"/>
        <v>0</v>
      </c>
      <c r="TY119" t="str">
        <f t="shared" si="3094"/>
        <v>0</v>
      </c>
      <c r="TZ119" t="str">
        <f t="shared" si="3095"/>
        <v>0</v>
      </c>
      <c r="UA119" t="str">
        <f t="shared" si="3096"/>
        <v>0</v>
      </c>
      <c r="UB119" t="str">
        <f t="shared" si="3097"/>
        <v>0</v>
      </c>
      <c r="UC119" t="str">
        <f t="shared" si="3098"/>
        <v>0</v>
      </c>
      <c r="UD119" t="str">
        <f t="shared" si="3099"/>
        <v>0</v>
      </c>
      <c r="UE119" t="str">
        <f t="shared" si="3100"/>
        <v>0</v>
      </c>
      <c r="UF119" t="str">
        <f t="shared" si="3101"/>
        <v>0</v>
      </c>
      <c r="UG119" t="str">
        <f t="shared" si="3102"/>
        <v>0</v>
      </c>
      <c r="UH119" t="str">
        <f t="shared" si="3103"/>
        <v>0</v>
      </c>
      <c r="UI119" t="str">
        <f t="shared" si="3104"/>
        <v>0</v>
      </c>
      <c r="UJ119" t="str">
        <f t="shared" si="3105"/>
        <v>0</v>
      </c>
      <c r="UK119" t="str">
        <f t="shared" si="3106"/>
        <v>0</v>
      </c>
      <c r="UL119" t="str">
        <f t="shared" si="3107"/>
        <v>0</v>
      </c>
      <c r="UM119" t="str">
        <f t="shared" si="3108"/>
        <v>0</v>
      </c>
      <c r="UN119" t="str">
        <f t="shared" si="3109"/>
        <v>0</v>
      </c>
      <c r="UO119" t="str">
        <f t="shared" si="3110"/>
        <v>0</v>
      </c>
      <c r="UP119" t="str">
        <f t="shared" si="3111"/>
        <v>0</v>
      </c>
      <c r="UQ119" t="str">
        <f t="shared" si="3112"/>
        <v>0</v>
      </c>
      <c r="UR119" t="str">
        <f t="shared" si="3113"/>
        <v>0</v>
      </c>
      <c r="US119" t="str">
        <f t="shared" si="3114"/>
        <v>0</v>
      </c>
      <c r="UT119" t="str">
        <f t="shared" si="3115"/>
        <v>0</v>
      </c>
      <c r="UU119" t="str">
        <f t="shared" si="3116"/>
        <v>0</v>
      </c>
      <c r="UV119" t="str">
        <f t="shared" si="3117"/>
        <v>0</v>
      </c>
      <c r="UW119" t="str">
        <f t="shared" si="3118"/>
        <v>0</v>
      </c>
      <c r="UX119" t="str">
        <f t="shared" si="3119"/>
        <v>0</v>
      </c>
      <c r="UY119" t="str">
        <f t="shared" si="3120"/>
        <v>0</v>
      </c>
      <c r="UZ119" t="str">
        <f t="shared" si="3121"/>
        <v>0</v>
      </c>
      <c r="VA119" t="str">
        <f t="shared" si="3122"/>
        <v>0</v>
      </c>
      <c r="VB119" t="str">
        <f t="shared" si="3123"/>
        <v>0</v>
      </c>
      <c r="VC119" t="str">
        <f t="shared" si="3124"/>
        <v>0</v>
      </c>
      <c r="VD119" t="str">
        <f t="shared" si="3125"/>
        <v>0</v>
      </c>
      <c r="VE119" t="str">
        <f t="shared" si="3126"/>
        <v>0</v>
      </c>
      <c r="VF119" t="str">
        <f t="shared" si="3127"/>
        <v>0</v>
      </c>
      <c r="VG119" t="str">
        <f t="shared" si="3128"/>
        <v>0</v>
      </c>
      <c r="VH119" t="str">
        <f t="shared" si="3129"/>
        <v>0</v>
      </c>
      <c r="VI119" t="str">
        <f t="shared" si="3130"/>
        <v>0</v>
      </c>
      <c r="VJ119" t="str">
        <f t="shared" si="3131"/>
        <v>0</v>
      </c>
      <c r="VK119" t="str">
        <f t="shared" si="3132"/>
        <v>0</v>
      </c>
      <c r="VL119" t="str">
        <f t="shared" si="3133"/>
        <v>0</v>
      </c>
      <c r="VM119" t="str">
        <f t="shared" si="3134"/>
        <v>0</v>
      </c>
      <c r="VN119" t="str">
        <f t="shared" si="3135"/>
        <v>0</v>
      </c>
      <c r="VO119" t="str">
        <f t="shared" si="3136"/>
        <v>0</v>
      </c>
      <c r="VQ119" s="4">
        <f t="shared" si="3137"/>
        <v>3.7099999999999991</v>
      </c>
      <c r="VR119" s="4">
        <f t="shared" si="3138"/>
        <v>-11.059999999999999</v>
      </c>
      <c r="VS119" s="4">
        <f t="shared" si="3139"/>
        <v>-1.1700000000000002</v>
      </c>
      <c r="VT119" s="4">
        <f t="shared" si="3140"/>
        <v>0</v>
      </c>
      <c r="VV119" s="4">
        <f t="shared" si="3141"/>
        <v>-8.52</v>
      </c>
      <c r="VY119">
        <f t="shared" si="3142"/>
        <v>6.41</v>
      </c>
      <c r="VZ119">
        <f t="shared" si="3143"/>
        <v>3.42</v>
      </c>
      <c r="WA119">
        <f t="shared" si="3144"/>
        <v>-9.1</v>
      </c>
      <c r="WB119">
        <f t="shared" si="3145"/>
        <v>-0.11</v>
      </c>
      <c r="WC119">
        <f t="shared" si="3146"/>
        <v>-1.06</v>
      </c>
      <c r="WD119">
        <f t="shared" si="3147"/>
        <v>-9.4600000000000009</v>
      </c>
      <c r="WE119">
        <f t="shared" si="3148"/>
        <v>0.47</v>
      </c>
      <c r="WF119">
        <f t="shared" si="3149"/>
        <v>-11.53</v>
      </c>
      <c r="WG119">
        <f t="shared" si="3150"/>
        <v>12.44</v>
      </c>
      <c r="WH119">
        <f t="shared" si="3151"/>
        <v>0</v>
      </c>
      <c r="WI119">
        <f t="shared" si="3152"/>
        <v>0</v>
      </c>
      <c r="WJ119">
        <f t="shared" si="3153"/>
        <v>0</v>
      </c>
      <c r="WK119">
        <f t="shared" si="3154"/>
        <v>0</v>
      </c>
      <c r="WL119">
        <f t="shared" si="3155"/>
        <v>0</v>
      </c>
      <c r="WM119">
        <f t="shared" si="3156"/>
        <v>0</v>
      </c>
      <c r="WN119">
        <f t="shared" si="3157"/>
        <v>0</v>
      </c>
      <c r="WO119">
        <f t="shared" si="3158"/>
        <v>0</v>
      </c>
      <c r="WP119">
        <f t="shared" si="3159"/>
        <v>0</v>
      </c>
      <c r="WQ119">
        <f t="shared" si="3160"/>
        <v>0</v>
      </c>
      <c r="WR119">
        <f t="shared" si="3161"/>
        <v>0</v>
      </c>
      <c r="WS119">
        <f t="shared" si="3162"/>
        <v>0</v>
      </c>
      <c r="WT119">
        <f t="shared" si="3163"/>
        <v>0</v>
      </c>
      <c r="WU119">
        <f t="shared" si="3164"/>
        <v>0</v>
      </c>
      <c r="WV119">
        <f t="shared" si="3165"/>
        <v>0</v>
      </c>
      <c r="WW119">
        <f t="shared" si="3166"/>
        <v>0</v>
      </c>
      <c r="WX119">
        <f t="shared" si="3167"/>
        <v>0</v>
      </c>
      <c r="WY119">
        <f t="shared" si="3168"/>
        <v>0</v>
      </c>
      <c r="WZ119">
        <f t="shared" si="3169"/>
        <v>0</v>
      </c>
      <c r="XA119">
        <f t="shared" si="3170"/>
        <v>0</v>
      </c>
      <c r="XB119">
        <f t="shared" si="3171"/>
        <v>0</v>
      </c>
      <c r="XC119">
        <f t="shared" si="3172"/>
        <v>0</v>
      </c>
      <c r="XD119">
        <f t="shared" si="3173"/>
        <v>0</v>
      </c>
      <c r="XE119">
        <f t="shared" si="3174"/>
        <v>0</v>
      </c>
      <c r="XF119">
        <f t="shared" si="3175"/>
        <v>0</v>
      </c>
      <c r="XG119">
        <f t="shared" si="3176"/>
        <v>0</v>
      </c>
      <c r="XH119">
        <f t="shared" si="3177"/>
        <v>0</v>
      </c>
      <c r="XI119">
        <f t="shared" si="3178"/>
        <v>0</v>
      </c>
      <c r="XJ119">
        <f t="shared" si="3179"/>
        <v>0</v>
      </c>
      <c r="XK119">
        <f t="shared" si="3180"/>
        <v>0</v>
      </c>
      <c r="XL119">
        <f t="shared" si="3181"/>
        <v>0</v>
      </c>
      <c r="XM119">
        <f t="shared" si="3182"/>
        <v>0</v>
      </c>
      <c r="XN119">
        <f t="shared" si="3183"/>
        <v>0</v>
      </c>
      <c r="XO119">
        <f t="shared" si="3184"/>
        <v>0</v>
      </c>
      <c r="XP119">
        <f t="shared" si="3185"/>
        <v>0</v>
      </c>
      <c r="XQ119">
        <f t="shared" si="3186"/>
        <v>0</v>
      </c>
      <c r="XR119">
        <f t="shared" si="3187"/>
        <v>0</v>
      </c>
      <c r="XS119">
        <f t="shared" si="3188"/>
        <v>0</v>
      </c>
      <c r="XT119">
        <f t="shared" si="3189"/>
        <v>0</v>
      </c>
      <c r="XU119">
        <f t="shared" si="3190"/>
        <v>0</v>
      </c>
      <c r="XV119">
        <f t="shared" si="3191"/>
        <v>0</v>
      </c>
      <c r="XW119">
        <f t="shared" si="3192"/>
        <v>0</v>
      </c>
      <c r="XX119">
        <f t="shared" si="3193"/>
        <v>0</v>
      </c>
      <c r="XY119">
        <f t="shared" si="3194"/>
        <v>0</v>
      </c>
      <c r="XZ119">
        <f t="shared" si="3195"/>
        <v>0</v>
      </c>
      <c r="YA119">
        <f t="shared" si="3196"/>
        <v>0</v>
      </c>
      <c r="YB119">
        <f t="shared" si="3197"/>
        <v>0</v>
      </c>
      <c r="YC119">
        <f t="shared" si="3198"/>
        <v>0</v>
      </c>
      <c r="YD119">
        <f t="shared" si="3199"/>
        <v>0</v>
      </c>
      <c r="YE119">
        <f t="shared" si="3200"/>
        <v>0</v>
      </c>
      <c r="YF119">
        <f t="shared" si="3201"/>
        <v>0</v>
      </c>
      <c r="YG119">
        <f t="shared" si="3202"/>
        <v>0</v>
      </c>
      <c r="YH119">
        <f t="shared" si="3203"/>
        <v>0</v>
      </c>
      <c r="YI119">
        <f t="shared" si="3204"/>
        <v>0</v>
      </c>
      <c r="YJ119">
        <f t="shared" si="3205"/>
        <v>0</v>
      </c>
      <c r="YK119">
        <f t="shared" si="3206"/>
        <v>0</v>
      </c>
      <c r="YL119">
        <f t="shared" si="3207"/>
        <v>0</v>
      </c>
      <c r="YM119">
        <f t="shared" si="3208"/>
        <v>0</v>
      </c>
      <c r="YN119">
        <f t="shared" si="3209"/>
        <v>0</v>
      </c>
      <c r="YO119">
        <f t="shared" si="3210"/>
        <v>0</v>
      </c>
      <c r="YP119">
        <f t="shared" si="3211"/>
        <v>0</v>
      </c>
      <c r="YQ119">
        <f t="shared" si="3212"/>
        <v>0</v>
      </c>
      <c r="YR119">
        <f t="shared" si="3213"/>
        <v>0</v>
      </c>
      <c r="YS119">
        <f t="shared" si="3214"/>
        <v>0</v>
      </c>
      <c r="YT119">
        <f t="shared" si="3215"/>
        <v>0</v>
      </c>
      <c r="YU119">
        <f t="shared" si="3216"/>
        <v>0</v>
      </c>
      <c r="YV119">
        <f t="shared" si="3217"/>
        <v>0</v>
      </c>
      <c r="YW119">
        <f t="shared" si="3218"/>
        <v>0</v>
      </c>
      <c r="YX119">
        <f t="shared" si="3219"/>
        <v>0</v>
      </c>
      <c r="YY119">
        <f t="shared" si="3220"/>
        <v>0</v>
      </c>
      <c r="YZ119">
        <f t="shared" si="3221"/>
        <v>0</v>
      </c>
      <c r="ZA119">
        <f t="shared" si="3222"/>
        <v>0</v>
      </c>
      <c r="ZB119">
        <f t="shared" si="3223"/>
        <v>0</v>
      </c>
      <c r="ZC119">
        <f t="shared" si="3224"/>
        <v>0</v>
      </c>
      <c r="ZD119">
        <f t="shared" si="3225"/>
        <v>0</v>
      </c>
      <c r="ZE119">
        <f t="shared" si="3226"/>
        <v>0</v>
      </c>
      <c r="ZG119" s="4">
        <f t="shared" si="3227"/>
        <v>239</v>
      </c>
      <c r="ZH119" s="4">
        <f t="shared" si="3228"/>
        <v>112</v>
      </c>
      <c r="ZI119" s="4">
        <f t="shared" si="3229"/>
        <v>105</v>
      </c>
      <c r="ZJ119" s="4">
        <f t="shared" si="3230"/>
        <v>0</v>
      </c>
      <c r="ZL119" s="4">
        <f t="shared" si="3231"/>
        <v>456</v>
      </c>
      <c r="ZO119">
        <f t="shared" si="3232"/>
        <v>47</v>
      </c>
      <c r="ZP119">
        <f t="shared" si="3233"/>
        <v>31</v>
      </c>
      <c r="ZQ119">
        <f t="shared" si="3234"/>
        <v>78</v>
      </c>
      <c r="ZR119">
        <f t="shared" si="3235"/>
        <v>40</v>
      </c>
      <c r="ZS119">
        <f t="shared" si="3236"/>
        <v>65</v>
      </c>
      <c r="ZT119">
        <f t="shared" si="3237"/>
        <v>64</v>
      </c>
      <c r="ZU119">
        <f t="shared" si="3238"/>
        <v>45</v>
      </c>
      <c r="ZV119">
        <f t="shared" si="3239"/>
        <v>67</v>
      </c>
      <c r="ZW119">
        <f t="shared" si="3240"/>
        <v>19</v>
      </c>
      <c r="ZX119">
        <f t="shared" si="3241"/>
        <v>0</v>
      </c>
      <c r="ZY119">
        <f t="shared" si="3242"/>
        <v>0</v>
      </c>
      <c r="ZZ119">
        <f t="shared" si="3243"/>
        <v>0</v>
      </c>
      <c r="AAA119">
        <f t="shared" si="3244"/>
        <v>0</v>
      </c>
      <c r="AAB119">
        <f t="shared" si="3245"/>
        <v>0</v>
      </c>
      <c r="AAC119">
        <f t="shared" si="3246"/>
        <v>0</v>
      </c>
      <c r="AAD119">
        <f t="shared" si="3247"/>
        <v>0</v>
      </c>
      <c r="AAE119">
        <f t="shared" si="3248"/>
        <v>0</v>
      </c>
      <c r="AAF119">
        <f t="shared" si="3249"/>
        <v>0</v>
      </c>
      <c r="AAG119">
        <f t="shared" si="3250"/>
        <v>0</v>
      </c>
      <c r="AAH119">
        <f t="shared" si="3251"/>
        <v>0</v>
      </c>
      <c r="AAI119">
        <f t="shared" si="3252"/>
        <v>0</v>
      </c>
      <c r="AAJ119">
        <f t="shared" si="3253"/>
        <v>0</v>
      </c>
      <c r="AAK119">
        <f t="shared" si="3254"/>
        <v>0</v>
      </c>
      <c r="AAL119">
        <f t="shared" si="3255"/>
        <v>0</v>
      </c>
      <c r="AAM119">
        <f t="shared" si="3256"/>
        <v>0</v>
      </c>
      <c r="AAN119">
        <f t="shared" si="3257"/>
        <v>0</v>
      </c>
      <c r="AAO119">
        <f t="shared" si="3258"/>
        <v>0</v>
      </c>
      <c r="AAP119">
        <f t="shared" si="3259"/>
        <v>0</v>
      </c>
      <c r="AAQ119">
        <f t="shared" si="3260"/>
        <v>0</v>
      </c>
      <c r="AAR119">
        <f t="shared" si="3261"/>
        <v>0</v>
      </c>
      <c r="AAS119">
        <f t="shared" si="3262"/>
        <v>0</v>
      </c>
      <c r="AAT119">
        <f t="shared" si="3263"/>
        <v>0</v>
      </c>
      <c r="AAU119">
        <f t="shared" si="3264"/>
        <v>0</v>
      </c>
      <c r="AAV119">
        <f t="shared" si="3265"/>
        <v>0</v>
      </c>
      <c r="AAW119">
        <f t="shared" si="3266"/>
        <v>0</v>
      </c>
      <c r="AAX119">
        <f t="shared" si="3267"/>
        <v>0</v>
      </c>
      <c r="AAY119">
        <f t="shared" si="3268"/>
        <v>0</v>
      </c>
      <c r="AAZ119">
        <f t="shared" si="3269"/>
        <v>0</v>
      </c>
      <c r="ABA119">
        <f t="shared" si="3270"/>
        <v>0</v>
      </c>
      <c r="ABB119">
        <f t="shared" si="3271"/>
        <v>0</v>
      </c>
      <c r="ABC119">
        <f t="shared" si="3272"/>
        <v>0</v>
      </c>
      <c r="ABD119">
        <f t="shared" si="3273"/>
        <v>0</v>
      </c>
      <c r="ABE119">
        <f t="shared" si="3274"/>
        <v>0</v>
      </c>
      <c r="ABF119">
        <f t="shared" si="3275"/>
        <v>0</v>
      </c>
      <c r="ABG119">
        <f t="shared" si="3276"/>
        <v>0</v>
      </c>
      <c r="ABH119">
        <f t="shared" si="3277"/>
        <v>0</v>
      </c>
      <c r="ABI119">
        <f t="shared" si="3278"/>
        <v>0</v>
      </c>
      <c r="ABJ119">
        <f t="shared" si="3279"/>
        <v>0</v>
      </c>
      <c r="ABK119">
        <f t="shared" si="3280"/>
        <v>0</v>
      </c>
      <c r="ABL119">
        <f t="shared" si="3281"/>
        <v>0</v>
      </c>
      <c r="ABM119">
        <f t="shared" si="3282"/>
        <v>0</v>
      </c>
      <c r="ABN119">
        <f t="shared" si="3283"/>
        <v>0</v>
      </c>
      <c r="ABO119">
        <f t="shared" si="3284"/>
        <v>0</v>
      </c>
      <c r="ABP119">
        <f t="shared" si="3285"/>
        <v>0</v>
      </c>
      <c r="ABQ119">
        <f t="shared" si="3286"/>
        <v>0</v>
      </c>
      <c r="ABR119">
        <f t="shared" si="3287"/>
        <v>0</v>
      </c>
      <c r="ABS119">
        <f t="shared" si="3288"/>
        <v>0</v>
      </c>
      <c r="ABT119">
        <f t="shared" si="3289"/>
        <v>0</v>
      </c>
      <c r="ABU119">
        <f t="shared" si="3290"/>
        <v>0</v>
      </c>
      <c r="ABV119">
        <f t="shared" si="3291"/>
        <v>0</v>
      </c>
      <c r="ABW119">
        <f t="shared" si="3292"/>
        <v>0</v>
      </c>
      <c r="ABX119">
        <f t="shared" si="3293"/>
        <v>0</v>
      </c>
      <c r="ABY119">
        <f t="shared" si="3294"/>
        <v>0</v>
      </c>
      <c r="ABZ119">
        <f t="shared" si="3295"/>
        <v>0</v>
      </c>
      <c r="ACA119">
        <f t="shared" si="3296"/>
        <v>0</v>
      </c>
      <c r="ACB119">
        <f t="shared" si="3297"/>
        <v>0</v>
      </c>
      <c r="ACC119">
        <f t="shared" si="3298"/>
        <v>0</v>
      </c>
      <c r="ACD119">
        <f t="shared" si="3299"/>
        <v>0</v>
      </c>
      <c r="ACE119">
        <f t="shared" si="3300"/>
        <v>0</v>
      </c>
      <c r="ACF119">
        <f t="shared" si="3301"/>
        <v>0</v>
      </c>
      <c r="ACG119">
        <f t="shared" si="3302"/>
        <v>0</v>
      </c>
      <c r="ACH119">
        <f t="shared" si="3303"/>
        <v>0</v>
      </c>
      <c r="ACI119">
        <f t="shared" si="3304"/>
        <v>0</v>
      </c>
      <c r="ACJ119">
        <f t="shared" si="3305"/>
        <v>0</v>
      </c>
      <c r="ACK119">
        <f t="shared" si="3306"/>
        <v>0</v>
      </c>
      <c r="ACL119">
        <f t="shared" si="3307"/>
        <v>0</v>
      </c>
      <c r="ACM119">
        <f t="shared" si="3308"/>
        <v>0</v>
      </c>
      <c r="ACN119">
        <f t="shared" si="3309"/>
        <v>0</v>
      </c>
      <c r="ACO119">
        <f t="shared" si="3310"/>
        <v>0</v>
      </c>
      <c r="ACP119">
        <f t="shared" si="3311"/>
        <v>0</v>
      </c>
      <c r="ACQ119">
        <f t="shared" si="3312"/>
        <v>0</v>
      </c>
      <c r="ACR119">
        <f t="shared" si="3313"/>
        <v>0</v>
      </c>
      <c r="ACS119">
        <f t="shared" si="3314"/>
        <v>0</v>
      </c>
      <c r="ACT119">
        <f t="shared" si="3315"/>
        <v>0</v>
      </c>
      <c r="ACU119">
        <f t="shared" si="3316"/>
        <v>0</v>
      </c>
      <c r="ACW119" s="4">
        <f t="shared" si="3317"/>
        <v>178.2</v>
      </c>
      <c r="ACX119" s="4">
        <f t="shared" si="3318"/>
        <v>126</v>
      </c>
      <c r="ACY119" s="4">
        <f t="shared" si="3319"/>
        <v>0</v>
      </c>
      <c r="ACZ119" s="4">
        <f t="shared" si="3320"/>
        <v>0</v>
      </c>
      <c r="ADA119" s="88">
        <f t="shared" si="3321"/>
        <v>7.9372539331937721</v>
      </c>
      <c r="ADB119" s="4">
        <f t="shared" si="3322"/>
        <v>304.2</v>
      </c>
      <c r="ADC119" s="5">
        <f t="shared" si="3323"/>
        <v>5.96992462263972</v>
      </c>
      <c r="ADD119" s="5">
        <f t="shared" si="3324"/>
        <v>0</v>
      </c>
      <c r="ADE119">
        <f t="shared" si="3325"/>
        <v>24</v>
      </c>
      <c r="ADF119">
        <f t="shared" si="3326"/>
        <v>63.2</v>
      </c>
      <c r="ADG119">
        <f t="shared" si="3327"/>
        <v>42.5</v>
      </c>
      <c r="ADH119">
        <f t="shared" si="3328"/>
        <v>0</v>
      </c>
      <c r="ADI119">
        <f t="shared" si="3329"/>
        <v>0</v>
      </c>
      <c r="ADJ119">
        <f t="shared" si="3330"/>
        <v>8.9</v>
      </c>
      <c r="ADK119">
        <f t="shared" si="3331"/>
        <v>124.3</v>
      </c>
      <c r="ADL119">
        <f t="shared" si="3332"/>
        <v>1.7</v>
      </c>
      <c r="ADM119">
        <f t="shared" si="3333"/>
        <v>39.6</v>
      </c>
      <c r="ADN119">
        <f t="shared" si="3334"/>
        <v>0</v>
      </c>
      <c r="ADO119">
        <f t="shared" si="3335"/>
        <v>0</v>
      </c>
      <c r="ADP119">
        <f t="shared" si="3336"/>
        <v>0</v>
      </c>
      <c r="ADQ119">
        <f t="shared" si="3337"/>
        <v>0</v>
      </c>
      <c r="ADR119">
        <f t="shared" si="3338"/>
        <v>0</v>
      </c>
      <c r="ADS119">
        <f t="shared" si="3339"/>
        <v>0</v>
      </c>
      <c r="ADT119">
        <f t="shared" si="3340"/>
        <v>0</v>
      </c>
      <c r="ADU119">
        <f t="shared" si="3341"/>
        <v>0</v>
      </c>
      <c r="ADV119">
        <f t="shared" si="3342"/>
        <v>0</v>
      </c>
      <c r="ADW119">
        <f t="shared" si="3343"/>
        <v>0</v>
      </c>
      <c r="ADX119">
        <f t="shared" si="3344"/>
        <v>0</v>
      </c>
      <c r="ADY119">
        <f t="shared" si="3345"/>
        <v>0</v>
      </c>
      <c r="ADZ119">
        <f t="shared" si="3346"/>
        <v>0</v>
      </c>
      <c r="AEA119">
        <f t="shared" si="3347"/>
        <v>0</v>
      </c>
      <c r="AEB119">
        <f t="shared" si="3348"/>
        <v>0</v>
      </c>
      <c r="AEC119">
        <f t="shared" si="3349"/>
        <v>0</v>
      </c>
      <c r="AED119">
        <f t="shared" si="3350"/>
        <v>0</v>
      </c>
      <c r="AEE119">
        <f t="shared" si="3351"/>
        <v>0</v>
      </c>
      <c r="AEF119">
        <f t="shared" si="3352"/>
        <v>0</v>
      </c>
      <c r="AEG119">
        <f t="shared" si="3353"/>
        <v>0</v>
      </c>
      <c r="AEH119">
        <f t="shared" si="3354"/>
        <v>0</v>
      </c>
      <c r="AEI119">
        <f t="shared" si="3355"/>
        <v>0</v>
      </c>
      <c r="AEJ119">
        <f t="shared" si="3356"/>
        <v>0</v>
      </c>
      <c r="AEK119">
        <f t="shared" si="3357"/>
        <v>0</v>
      </c>
      <c r="AEL119">
        <f t="shared" si="3358"/>
        <v>0</v>
      </c>
      <c r="AEM119">
        <f t="shared" si="3359"/>
        <v>0</v>
      </c>
      <c r="AEN119">
        <f t="shared" si="3360"/>
        <v>0</v>
      </c>
      <c r="AEO119">
        <f t="shared" si="3361"/>
        <v>0</v>
      </c>
      <c r="AEP119">
        <f t="shared" si="3362"/>
        <v>0</v>
      </c>
      <c r="AEQ119">
        <f t="shared" si="3363"/>
        <v>0</v>
      </c>
      <c r="AER119">
        <f t="shared" si="3364"/>
        <v>0</v>
      </c>
      <c r="AES119">
        <f t="shared" si="3365"/>
        <v>0</v>
      </c>
      <c r="AET119">
        <f t="shared" si="3366"/>
        <v>0</v>
      </c>
      <c r="AEU119">
        <f t="shared" si="3367"/>
        <v>0</v>
      </c>
      <c r="AEV119">
        <f t="shared" si="3368"/>
        <v>0</v>
      </c>
      <c r="AEW119">
        <f t="shared" si="3369"/>
        <v>0</v>
      </c>
      <c r="AEX119">
        <f t="shared" si="3370"/>
        <v>0</v>
      </c>
      <c r="AEY119">
        <f t="shared" si="3371"/>
        <v>0</v>
      </c>
      <c r="AEZ119">
        <f t="shared" si="3372"/>
        <v>0</v>
      </c>
      <c r="AFA119">
        <f t="shared" si="3373"/>
        <v>0</v>
      </c>
      <c r="AFB119">
        <f t="shared" si="3374"/>
        <v>0</v>
      </c>
      <c r="AFC119">
        <f t="shared" si="3375"/>
        <v>0</v>
      </c>
      <c r="AFD119">
        <f t="shared" si="3376"/>
        <v>0</v>
      </c>
      <c r="AFE119">
        <f t="shared" si="3377"/>
        <v>0</v>
      </c>
      <c r="AFF119">
        <f t="shared" si="3378"/>
        <v>0</v>
      </c>
      <c r="AFG119">
        <f t="shared" si="3379"/>
        <v>0</v>
      </c>
      <c r="AFH119">
        <f t="shared" si="3380"/>
        <v>0</v>
      </c>
      <c r="AFI119">
        <f t="shared" si="3381"/>
        <v>0</v>
      </c>
      <c r="AFJ119">
        <f t="shared" si="3382"/>
        <v>0</v>
      </c>
      <c r="AFK119">
        <f t="shared" si="3383"/>
        <v>0</v>
      </c>
      <c r="AFL119">
        <f t="shared" si="3384"/>
        <v>0</v>
      </c>
      <c r="AFM119">
        <f t="shared" si="3385"/>
        <v>0</v>
      </c>
      <c r="AFN119">
        <f t="shared" si="3386"/>
        <v>0</v>
      </c>
      <c r="AFO119">
        <f t="shared" si="3387"/>
        <v>0</v>
      </c>
      <c r="AFP119">
        <f t="shared" si="3388"/>
        <v>0</v>
      </c>
      <c r="AFQ119">
        <f t="shared" si="3389"/>
        <v>0</v>
      </c>
      <c r="AFR119">
        <f t="shared" si="3390"/>
        <v>0</v>
      </c>
      <c r="AFS119">
        <f t="shared" si="3391"/>
        <v>0</v>
      </c>
      <c r="AFT119">
        <f t="shared" si="3392"/>
        <v>0</v>
      </c>
      <c r="AFU119">
        <f t="shared" si="3393"/>
        <v>0</v>
      </c>
      <c r="AFV119">
        <f t="shared" si="3394"/>
        <v>0</v>
      </c>
      <c r="AFW119">
        <f t="shared" si="3395"/>
        <v>0</v>
      </c>
      <c r="AFX119">
        <f t="shared" si="3396"/>
        <v>0</v>
      </c>
      <c r="AFY119">
        <f t="shared" si="3397"/>
        <v>0</v>
      </c>
      <c r="AFZ119">
        <f t="shared" si="3398"/>
        <v>0</v>
      </c>
      <c r="AGA119">
        <f t="shared" si="3399"/>
        <v>0</v>
      </c>
      <c r="AGB119">
        <f t="shared" si="3400"/>
        <v>0</v>
      </c>
      <c r="AGC119">
        <f t="shared" si="3401"/>
        <v>0</v>
      </c>
      <c r="AGD119">
        <f t="shared" si="3402"/>
        <v>0</v>
      </c>
      <c r="AGE119">
        <f t="shared" si="3403"/>
        <v>0</v>
      </c>
      <c r="AGF119">
        <f t="shared" si="3404"/>
        <v>0</v>
      </c>
      <c r="AGG119">
        <f t="shared" si="3405"/>
        <v>0</v>
      </c>
      <c r="AGH119">
        <f t="shared" si="3406"/>
        <v>0</v>
      </c>
      <c r="AGI119">
        <f t="shared" si="3407"/>
        <v>0</v>
      </c>
      <c r="AGJ119">
        <f t="shared" si="3408"/>
        <v>0</v>
      </c>
      <c r="AGK119">
        <f t="shared" si="3409"/>
        <v>0</v>
      </c>
      <c r="AGM119" s="88">
        <f t="shared" si="3410"/>
        <v>79</v>
      </c>
      <c r="AGN119" s="88">
        <v>79</v>
      </c>
      <c r="AGO119">
        <v>8</v>
      </c>
      <c r="AGP119">
        <f t="shared" si="3411"/>
        <v>8</v>
      </c>
      <c r="AGQ119">
        <f t="shared" si="3412"/>
        <v>8</v>
      </c>
      <c r="AGR119">
        <f t="shared" si="3413"/>
        <v>8</v>
      </c>
      <c r="AGS119">
        <f t="shared" si="3414"/>
        <v>6</v>
      </c>
      <c r="AGT119">
        <f t="shared" si="3415"/>
        <v>4</v>
      </c>
      <c r="AGU119">
        <f t="shared" si="3416"/>
        <v>8</v>
      </c>
      <c r="AGV119">
        <f t="shared" si="3417"/>
        <v>3</v>
      </c>
      <c r="AGW119">
        <f t="shared" si="3418"/>
        <v>8</v>
      </c>
      <c r="AGX119">
        <f t="shared" si="3419"/>
        <v>8</v>
      </c>
      <c r="AGY119">
        <f t="shared" si="3420"/>
        <v>0</v>
      </c>
      <c r="AGZ119">
        <f t="shared" si="3421"/>
        <v>0</v>
      </c>
      <c r="AHA119">
        <f t="shared" si="3422"/>
        <v>0</v>
      </c>
      <c r="AHB119">
        <f t="shared" si="3423"/>
        <v>0</v>
      </c>
      <c r="AHC119">
        <f t="shared" si="3424"/>
        <v>0</v>
      </c>
      <c r="AHD119">
        <f t="shared" si="3425"/>
        <v>0</v>
      </c>
      <c r="AHE119">
        <f t="shared" si="3426"/>
        <v>0</v>
      </c>
      <c r="AHF119">
        <f t="shared" si="3427"/>
        <v>0</v>
      </c>
      <c r="AHG119">
        <f t="shared" si="3428"/>
        <v>0</v>
      </c>
      <c r="AHH119">
        <f t="shared" si="3429"/>
        <v>0</v>
      </c>
      <c r="AHI119">
        <f t="shared" si="3430"/>
        <v>0</v>
      </c>
      <c r="AHJ119">
        <f t="shared" si="3431"/>
        <v>0</v>
      </c>
      <c r="AHK119">
        <f t="shared" si="3432"/>
        <v>0</v>
      </c>
      <c r="AHL119">
        <f t="shared" si="3433"/>
        <v>0</v>
      </c>
      <c r="AHM119">
        <f t="shared" si="3434"/>
        <v>0</v>
      </c>
      <c r="AHN119">
        <f t="shared" si="3435"/>
        <v>0</v>
      </c>
      <c r="AHO119">
        <f t="shared" si="3436"/>
        <v>0</v>
      </c>
      <c r="AHP119">
        <f t="shared" si="3437"/>
        <v>0</v>
      </c>
      <c r="AHQ119">
        <f t="shared" si="3438"/>
        <v>0</v>
      </c>
      <c r="AHR119">
        <f t="shared" si="3439"/>
        <v>0</v>
      </c>
      <c r="AHS119">
        <f t="shared" si="3440"/>
        <v>0</v>
      </c>
      <c r="AHT119">
        <f t="shared" si="3441"/>
        <v>0</v>
      </c>
      <c r="AHU119">
        <f t="shared" si="3442"/>
        <v>0</v>
      </c>
      <c r="AHV119">
        <f t="shared" si="3443"/>
        <v>0</v>
      </c>
      <c r="AHW119">
        <f t="shared" si="3444"/>
        <v>0</v>
      </c>
      <c r="AHX119">
        <f t="shared" si="3445"/>
        <v>0</v>
      </c>
      <c r="AHY119">
        <f t="shared" si="3446"/>
        <v>0</v>
      </c>
      <c r="AHZ119">
        <f t="shared" si="3447"/>
        <v>0</v>
      </c>
      <c r="AIA119">
        <f t="shared" si="3448"/>
        <v>0</v>
      </c>
      <c r="AIB119">
        <f t="shared" si="3449"/>
        <v>0</v>
      </c>
      <c r="AIC119">
        <f t="shared" si="3450"/>
        <v>0</v>
      </c>
      <c r="AID119">
        <f t="shared" si="3451"/>
        <v>0</v>
      </c>
      <c r="AIE119">
        <f t="shared" si="3452"/>
        <v>0</v>
      </c>
      <c r="AIF119">
        <f t="shared" si="3453"/>
        <v>0</v>
      </c>
      <c r="AIG119">
        <f t="shared" si="3454"/>
        <v>0</v>
      </c>
      <c r="AIH119">
        <f t="shared" si="3455"/>
        <v>0</v>
      </c>
      <c r="AII119">
        <f t="shared" si="3456"/>
        <v>0</v>
      </c>
      <c r="AIJ119">
        <f t="shared" si="3457"/>
        <v>0</v>
      </c>
      <c r="AIK119">
        <f t="shared" si="3458"/>
        <v>0</v>
      </c>
      <c r="AIL119">
        <f t="shared" si="3459"/>
        <v>0</v>
      </c>
      <c r="AIM119">
        <f t="shared" si="3460"/>
        <v>0</v>
      </c>
      <c r="AIN119">
        <f t="shared" si="3461"/>
        <v>0</v>
      </c>
      <c r="AIO119">
        <f t="shared" si="3462"/>
        <v>0</v>
      </c>
      <c r="AIP119">
        <f t="shared" si="3463"/>
        <v>0</v>
      </c>
      <c r="AIQ119">
        <f t="shared" si="3464"/>
        <v>0</v>
      </c>
      <c r="AIR119">
        <f t="shared" si="3465"/>
        <v>0</v>
      </c>
      <c r="AIS119">
        <f t="shared" si="3466"/>
        <v>0</v>
      </c>
      <c r="AIT119">
        <f t="shared" si="3467"/>
        <v>0</v>
      </c>
      <c r="AIU119">
        <f t="shared" si="3468"/>
        <v>0</v>
      </c>
      <c r="AIV119">
        <f t="shared" si="3469"/>
        <v>0</v>
      </c>
      <c r="AIW119">
        <f t="shared" si="3470"/>
        <v>0</v>
      </c>
      <c r="AIX119">
        <f t="shared" si="3471"/>
        <v>0</v>
      </c>
      <c r="AIY119">
        <f t="shared" si="3472"/>
        <v>0</v>
      </c>
      <c r="AIZ119">
        <f t="shared" si="3473"/>
        <v>0</v>
      </c>
      <c r="AJA119">
        <f t="shared" si="3474"/>
        <v>0</v>
      </c>
      <c r="AJB119">
        <f t="shared" si="3475"/>
        <v>0</v>
      </c>
      <c r="AJC119">
        <f t="shared" si="3476"/>
        <v>0</v>
      </c>
      <c r="AJD119">
        <f t="shared" si="3477"/>
        <v>0</v>
      </c>
      <c r="AJE119">
        <f t="shared" si="3478"/>
        <v>0</v>
      </c>
      <c r="AJF119">
        <f t="shared" si="3479"/>
        <v>0</v>
      </c>
      <c r="AJG119">
        <f t="shared" si="3480"/>
        <v>0</v>
      </c>
      <c r="AJH119">
        <f t="shared" si="3481"/>
        <v>0</v>
      </c>
      <c r="AJI119">
        <f t="shared" si="3482"/>
        <v>0</v>
      </c>
      <c r="AJJ119">
        <f t="shared" si="3483"/>
        <v>0</v>
      </c>
      <c r="AJK119">
        <f t="shared" si="3484"/>
        <v>0</v>
      </c>
      <c r="AJL119">
        <f t="shared" si="3485"/>
        <v>0</v>
      </c>
      <c r="AJM119">
        <f t="shared" si="3486"/>
        <v>0</v>
      </c>
      <c r="AJN119">
        <f t="shared" si="3487"/>
        <v>0</v>
      </c>
      <c r="AJO119">
        <f t="shared" si="3488"/>
        <v>0</v>
      </c>
      <c r="AJP119">
        <f t="shared" si="3489"/>
        <v>0</v>
      </c>
      <c r="AJQ119">
        <f t="shared" si="3490"/>
        <v>0</v>
      </c>
      <c r="AJR119">
        <f t="shared" si="3491"/>
        <v>0</v>
      </c>
      <c r="AJS119">
        <f t="shared" si="3492"/>
        <v>0</v>
      </c>
      <c r="AJT119">
        <f t="shared" si="3493"/>
        <v>0</v>
      </c>
      <c r="AJU119">
        <f t="shared" si="3494"/>
        <v>0</v>
      </c>
      <c r="AJV119">
        <f t="shared" si="3495"/>
        <v>0</v>
      </c>
      <c r="AJX119">
        <v>46</v>
      </c>
      <c r="AJY119">
        <v>1</v>
      </c>
      <c r="AJZ119">
        <v>1</v>
      </c>
      <c r="AKA119">
        <f t="shared" si="3496"/>
        <v>4</v>
      </c>
      <c r="AKB119">
        <f t="shared" si="3497"/>
        <v>8</v>
      </c>
      <c r="AKC119">
        <f t="shared" si="3498"/>
        <v>2</v>
      </c>
      <c r="AKD119">
        <f t="shared" si="3499"/>
        <v>8</v>
      </c>
      <c r="AKE119">
        <f t="shared" si="3500"/>
        <v>8</v>
      </c>
      <c r="AKF119">
        <f t="shared" si="3501"/>
        <v>1</v>
      </c>
      <c r="AKG119">
        <f t="shared" si="3502"/>
        <v>0</v>
      </c>
      <c r="AKH119">
        <f t="shared" si="3503"/>
        <v>0</v>
      </c>
      <c r="AKI119">
        <f t="shared" si="3504"/>
        <v>0</v>
      </c>
      <c r="AKJ119">
        <f t="shared" si="3505"/>
        <v>0</v>
      </c>
      <c r="AKK119">
        <f t="shared" si="3506"/>
        <v>0</v>
      </c>
      <c r="AKL119">
        <f t="shared" si="3507"/>
        <v>0</v>
      </c>
      <c r="AKM119">
        <f t="shared" si="3508"/>
        <v>0</v>
      </c>
      <c r="AKN119">
        <f t="shared" si="3509"/>
        <v>0</v>
      </c>
      <c r="AKO119">
        <f t="shared" si="3510"/>
        <v>0</v>
      </c>
      <c r="AKP119">
        <f t="shared" si="3511"/>
        <v>0</v>
      </c>
      <c r="AKQ119">
        <f t="shared" si="3512"/>
        <v>0</v>
      </c>
      <c r="AKR119">
        <f t="shared" si="3513"/>
        <v>0</v>
      </c>
      <c r="AKS119">
        <f t="shared" si="3514"/>
        <v>0</v>
      </c>
      <c r="AKT119">
        <f t="shared" si="3515"/>
        <v>0</v>
      </c>
      <c r="AKU119">
        <f t="shared" si="3516"/>
        <v>0</v>
      </c>
      <c r="AKV119">
        <f t="shared" si="3517"/>
        <v>0</v>
      </c>
      <c r="AKW119">
        <f t="shared" si="3518"/>
        <v>0</v>
      </c>
      <c r="AKX119">
        <f t="shared" si="3519"/>
        <v>0</v>
      </c>
      <c r="AKY119">
        <f t="shared" si="3520"/>
        <v>0</v>
      </c>
      <c r="AKZ119">
        <f t="shared" si="3521"/>
        <v>0</v>
      </c>
      <c r="ALA119">
        <f t="shared" si="3522"/>
        <v>0</v>
      </c>
      <c r="ALB119">
        <f t="shared" si="3523"/>
        <v>0</v>
      </c>
      <c r="ALC119">
        <f t="shared" si="3524"/>
        <v>0</v>
      </c>
      <c r="ALD119">
        <f t="shared" si="3525"/>
        <v>0</v>
      </c>
      <c r="ALE119">
        <f t="shared" si="3526"/>
        <v>0</v>
      </c>
      <c r="ALF119">
        <f t="shared" si="3527"/>
        <v>0</v>
      </c>
      <c r="ALG119">
        <f t="shared" si="3528"/>
        <v>0</v>
      </c>
      <c r="ALH119">
        <f t="shared" si="3529"/>
        <v>0</v>
      </c>
      <c r="ALI119">
        <f t="shared" si="3530"/>
        <v>0</v>
      </c>
      <c r="ALJ119">
        <f t="shared" si="3531"/>
        <v>0</v>
      </c>
      <c r="ALK119">
        <f t="shared" si="3532"/>
        <v>0</v>
      </c>
      <c r="ALL119">
        <f t="shared" si="3533"/>
        <v>0</v>
      </c>
      <c r="ALM119">
        <f t="shared" si="3534"/>
        <v>0</v>
      </c>
      <c r="ALN119">
        <f t="shared" si="3535"/>
        <v>0</v>
      </c>
      <c r="ALO119">
        <f t="shared" si="3536"/>
        <v>0</v>
      </c>
      <c r="ALP119">
        <f t="shared" si="3537"/>
        <v>0</v>
      </c>
      <c r="ALQ119">
        <f t="shared" si="3538"/>
        <v>0</v>
      </c>
      <c r="ALR119">
        <f t="shared" si="3539"/>
        <v>0</v>
      </c>
      <c r="ALS119">
        <f t="shared" si="3540"/>
        <v>0</v>
      </c>
      <c r="ALT119">
        <f t="shared" si="3541"/>
        <v>0</v>
      </c>
      <c r="ALU119">
        <f t="shared" si="3542"/>
        <v>0</v>
      </c>
      <c r="ALV119">
        <f t="shared" si="3543"/>
        <v>0</v>
      </c>
      <c r="ALW119">
        <f t="shared" si="3544"/>
        <v>0</v>
      </c>
      <c r="ALX119">
        <f t="shared" si="3545"/>
        <v>0</v>
      </c>
      <c r="ALY119">
        <f t="shared" si="3546"/>
        <v>0</v>
      </c>
      <c r="ALZ119">
        <f t="shared" si="3547"/>
        <v>0</v>
      </c>
      <c r="AMA119">
        <f t="shared" si="3548"/>
        <v>0</v>
      </c>
      <c r="AMB119">
        <f t="shared" si="3549"/>
        <v>0</v>
      </c>
      <c r="AMC119">
        <f t="shared" si="3550"/>
        <v>0</v>
      </c>
      <c r="AMD119">
        <f t="shared" si="3551"/>
        <v>0</v>
      </c>
      <c r="AME119">
        <f t="shared" si="3552"/>
        <v>0</v>
      </c>
      <c r="AMF119">
        <f t="shared" si="3553"/>
        <v>0</v>
      </c>
      <c r="AMG119">
        <f t="shared" si="3554"/>
        <v>0</v>
      </c>
      <c r="AMH119">
        <f t="shared" si="3555"/>
        <v>0</v>
      </c>
      <c r="AMI119">
        <f t="shared" si="3556"/>
        <v>0</v>
      </c>
      <c r="AMJ119">
        <f t="shared" si="3557"/>
        <v>0</v>
      </c>
      <c r="AMK119">
        <f t="shared" si="3558"/>
        <v>0</v>
      </c>
      <c r="AML119">
        <f t="shared" si="3559"/>
        <v>0</v>
      </c>
      <c r="AMM119">
        <f t="shared" si="3560"/>
        <v>0</v>
      </c>
      <c r="AMN119">
        <f t="shared" si="3561"/>
        <v>0</v>
      </c>
      <c r="AMO119">
        <f t="shared" si="3562"/>
        <v>0</v>
      </c>
      <c r="AMP119">
        <f t="shared" si="3563"/>
        <v>0</v>
      </c>
      <c r="AMQ119">
        <f t="shared" si="3564"/>
        <v>0</v>
      </c>
      <c r="AMR119">
        <f t="shared" si="3565"/>
        <v>0</v>
      </c>
      <c r="AMS119">
        <f t="shared" si="3566"/>
        <v>0</v>
      </c>
      <c r="AMT119">
        <f t="shared" si="3567"/>
        <v>0</v>
      </c>
      <c r="AMU119">
        <f t="shared" si="3568"/>
        <v>0</v>
      </c>
      <c r="AMV119">
        <f t="shared" si="3569"/>
        <v>0</v>
      </c>
      <c r="AMW119">
        <f t="shared" si="3570"/>
        <v>0</v>
      </c>
      <c r="AMX119">
        <f t="shared" si="3571"/>
        <v>0</v>
      </c>
      <c r="AMY119">
        <f t="shared" si="3572"/>
        <v>0</v>
      </c>
      <c r="AMZ119">
        <f t="shared" si="3573"/>
        <v>0</v>
      </c>
      <c r="ANA119">
        <f t="shared" si="3574"/>
        <v>0</v>
      </c>
      <c r="ANB119">
        <f t="shared" si="3575"/>
        <v>0</v>
      </c>
      <c r="ANC119">
        <f t="shared" si="3576"/>
        <v>0</v>
      </c>
      <c r="AND119">
        <f t="shared" si="3577"/>
        <v>0</v>
      </c>
      <c r="ANR119" s="4">
        <v>1703</v>
      </c>
      <c r="ANS119" s="4">
        <f t="shared" si="3578"/>
        <v>1703</v>
      </c>
      <c r="ANU119" s="4">
        <v>1771</v>
      </c>
      <c r="ANV119" t="str">
        <f t="shared" si="3579"/>
        <v>1750</v>
      </c>
      <c r="ANW119" t="str">
        <f t="shared" si="3580"/>
        <v>1758</v>
      </c>
      <c r="ANX119" t="str">
        <f t="shared" si="3581"/>
        <v>1757</v>
      </c>
      <c r="ANY119" t="str">
        <f t="shared" si="3582"/>
        <v>1730</v>
      </c>
      <c r="ANZ119" t="str">
        <f t="shared" si="3583"/>
        <v>1705</v>
      </c>
      <c r="AOA119" t="str">
        <f t="shared" si="3584"/>
        <v>1703</v>
      </c>
      <c r="AOB119" t="str">
        <f t="shared" si="3585"/>
        <v>1727</v>
      </c>
      <c r="AOC119" t="str">
        <f t="shared" si="3586"/>
        <v>1700</v>
      </c>
      <c r="AOD119" t="str">
        <f t="shared" si="3587"/>
        <v>1703</v>
      </c>
      <c r="AOE119" t="str">
        <f t="shared" si="3588"/>
        <v>1703</v>
      </c>
      <c r="AOF119" t="str">
        <f t="shared" si="3589"/>
        <v>1703</v>
      </c>
      <c r="AOG119" t="str">
        <f t="shared" si="3590"/>
        <v>1703</v>
      </c>
      <c r="AOH119" t="str">
        <f t="shared" si="3591"/>
        <v>1703</v>
      </c>
      <c r="AOI119" t="str">
        <f t="shared" si="3592"/>
        <v>1703</v>
      </c>
      <c r="AOJ119" t="str">
        <f t="shared" si="3593"/>
        <v>1703</v>
      </c>
      <c r="AOK119" t="str">
        <f t="shared" si="3594"/>
        <v>1703</v>
      </c>
      <c r="AOL119" t="str">
        <f t="shared" si="3595"/>
        <v>1703</v>
      </c>
      <c r="AOM119" t="str">
        <f t="shared" si="3596"/>
        <v>1703</v>
      </c>
      <c r="AON119" t="str">
        <f t="shared" si="3597"/>
        <v>1703</v>
      </c>
      <c r="AOO119" t="str">
        <f t="shared" si="3598"/>
        <v>1703</v>
      </c>
      <c r="AOP119" t="str">
        <f t="shared" si="3599"/>
        <v>1703</v>
      </c>
      <c r="AOQ119" t="str">
        <f t="shared" si="3600"/>
        <v>1703</v>
      </c>
      <c r="AOR119" t="str">
        <f t="shared" si="3601"/>
        <v>1703</v>
      </c>
      <c r="AOS119" t="str">
        <f t="shared" si="3602"/>
        <v>1703</v>
      </c>
      <c r="AOT119" t="str">
        <f t="shared" si="3603"/>
        <v>1703</v>
      </c>
      <c r="AOU119" t="str">
        <f t="shared" si="3604"/>
        <v>1703</v>
      </c>
      <c r="AOV119" t="str">
        <f t="shared" si="3605"/>
        <v>1703</v>
      </c>
      <c r="AOW119" t="str">
        <f t="shared" si="3606"/>
        <v>1703</v>
      </c>
      <c r="AOX119" t="str">
        <f t="shared" si="3607"/>
        <v>1703</v>
      </c>
      <c r="AOY119" t="str">
        <f t="shared" si="3608"/>
        <v>1703</v>
      </c>
      <c r="AOZ119" t="str">
        <f t="shared" si="3609"/>
        <v>1703</v>
      </c>
      <c r="APA119" t="str">
        <f t="shared" si="3610"/>
        <v>1703</v>
      </c>
      <c r="APB119" t="str">
        <f t="shared" si="3611"/>
        <v>1703</v>
      </c>
      <c r="APC119" t="str">
        <f t="shared" si="3612"/>
        <v>1703</v>
      </c>
      <c r="APD119" t="str">
        <f t="shared" si="3613"/>
        <v>1703</v>
      </c>
      <c r="APE119" t="str">
        <f t="shared" si="3614"/>
        <v>1703</v>
      </c>
      <c r="APF119" t="str">
        <f t="shared" si="3615"/>
        <v>1703</v>
      </c>
      <c r="APG119" t="str">
        <f t="shared" si="3616"/>
        <v>1703</v>
      </c>
      <c r="APH119" t="str">
        <f t="shared" si="3617"/>
        <v>1703</v>
      </c>
      <c r="API119" t="str">
        <f t="shared" si="3618"/>
        <v>1703</v>
      </c>
      <c r="APJ119" t="str">
        <f t="shared" si="3619"/>
        <v>1703</v>
      </c>
      <c r="APK119" t="str">
        <f t="shared" si="3620"/>
        <v>1703</v>
      </c>
      <c r="APL119" t="str">
        <f t="shared" si="3621"/>
        <v>1703</v>
      </c>
      <c r="APM119" t="str">
        <f t="shared" si="3622"/>
        <v>1703</v>
      </c>
      <c r="APN119" t="str">
        <f t="shared" si="3623"/>
        <v>1703</v>
      </c>
      <c r="APO119" t="str">
        <f t="shared" si="3624"/>
        <v>1703</v>
      </c>
      <c r="APP119" t="str">
        <f t="shared" si="3625"/>
        <v>1703</v>
      </c>
      <c r="APQ119" t="str">
        <f t="shared" si="3626"/>
        <v>1703</v>
      </c>
      <c r="APR119" t="str">
        <f t="shared" si="3627"/>
        <v>1703</v>
      </c>
      <c r="APS119" t="str">
        <f t="shared" si="3628"/>
        <v>1703</v>
      </c>
      <c r="APT119" t="str">
        <f t="shared" si="3629"/>
        <v>1703</v>
      </c>
      <c r="APU119" t="str">
        <f t="shared" si="3630"/>
        <v>1703</v>
      </c>
      <c r="APV119" t="str">
        <f t="shared" si="3631"/>
        <v>1703</v>
      </c>
      <c r="APW119" t="str">
        <f t="shared" si="3632"/>
        <v>1703</v>
      </c>
      <c r="APX119" t="str">
        <f t="shared" si="3633"/>
        <v>1703</v>
      </c>
      <c r="APY119" t="str">
        <f t="shared" si="3634"/>
        <v>1703</v>
      </c>
      <c r="APZ119" t="str">
        <f t="shared" si="3635"/>
        <v>1703</v>
      </c>
      <c r="AQA119" t="str">
        <f t="shared" si="3636"/>
        <v>1703</v>
      </c>
      <c r="AQB119" t="str">
        <f t="shared" si="3637"/>
        <v>1703</v>
      </c>
      <c r="AQC119" t="str">
        <f t="shared" si="3638"/>
        <v>1703</v>
      </c>
      <c r="AQD119" t="str">
        <f t="shared" si="3639"/>
        <v>1703</v>
      </c>
      <c r="AQE119" t="str">
        <f t="shared" si="3640"/>
        <v>1703</v>
      </c>
      <c r="AQF119" t="str">
        <f t="shared" si="3641"/>
        <v>1703</v>
      </c>
      <c r="AQG119" t="str">
        <f t="shared" si="3642"/>
        <v>1703</v>
      </c>
      <c r="AQH119" t="str">
        <f t="shared" si="3643"/>
        <v>1703</v>
      </c>
      <c r="AQI119" t="str">
        <f t="shared" si="3644"/>
        <v>1703</v>
      </c>
      <c r="AQJ119" t="str">
        <f t="shared" si="3645"/>
        <v>1703</v>
      </c>
      <c r="AQK119" t="str">
        <f t="shared" si="3646"/>
        <v>1703</v>
      </c>
      <c r="AQL119" t="str">
        <f t="shared" si="3647"/>
        <v>1703</v>
      </c>
      <c r="AQM119" t="str">
        <f t="shared" si="3648"/>
        <v>1703</v>
      </c>
      <c r="AQN119" t="str">
        <f t="shared" si="3649"/>
        <v>1703</v>
      </c>
      <c r="AQO119" t="str">
        <f t="shared" si="3650"/>
        <v>1703</v>
      </c>
      <c r="AQP119" t="str">
        <f t="shared" si="3651"/>
        <v>1703</v>
      </c>
      <c r="AQQ119" t="str">
        <f t="shared" si="3652"/>
        <v>1703</v>
      </c>
      <c r="AQR119" t="str">
        <f t="shared" si="3653"/>
        <v>1703</v>
      </c>
      <c r="AQS119" t="str">
        <f t="shared" si="3654"/>
        <v>1703</v>
      </c>
      <c r="AQT119" t="str">
        <f t="shared" si="3655"/>
        <v>1703</v>
      </c>
      <c r="AQU119" t="str">
        <f t="shared" si="3656"/>
        <v>1703</v>
      </c>
      <c r="AQV119" t="str">
        <f t="shared" si="3657"/>
        <v>1703</v>
      </c>
      <c r="AQW119" t="str">
        <f t="shared" si="3658"/>
        <v>1703</v>
      </c>
      <c r="AQX119" t="str">
        <f t="shared" si="3659"/>
        <v>1703</v>
      </c>
      <c r="AQY119" t="str">
        <f t="shared" si="3660"/>
        <v>1703</v>
      </c>
      <c r="AQZ119" t="str">
        <f t="shared" si="3661"/>
        <v>1703</v>
      </c>
      <c r="ARA119" t="str">
        <f t="shared" si="3662"/>
        <v>1703</v>
      </c>
      <c r="ARB119" t="str">
        <f t="shared" si="3663"/>
        <v>1703</v>
      </c>
      <c r="ARC119">
        <v>1771</v>
      </c>
      <c r="ARH119" s="5"/>
    </row>
    <row r="120" spans="1:1152" x14ac:dyDescent="0.2">
      <c r="A120">
        <v>75</v>
      </c>
      <c r="B120" s="17" t="s">
        <v>52</v>
      </c>
      <c r="C120" s="20">
        <f>VLOOKUP(A120, Rankings!$A$2:$AN$161, 40, FALSE)</f>
        <v>118</v>
      </c>
      <c r="D120" s="223" t="s">
        <v>219</v>
      </c>
      <c r="F120" s="4">
        <v>6</v>
      </c>
      <c r="G120" s="4">
        <v>10</v>
      </c>
      <c r="I120" s="5">
        <f t="shared" si="2748"/>
        <v>9</v>
      </c>
      <c r="L120" t="s">
        <v>1825</v>
      </c>
      <c r="M120" t="s">
        <v>2123</v>
      </c>
      <c r="N120" t="s">
        <v>2284</v>
      </c>
      <c r="O120" t="s">
        <v>2706</v>
      </c>
      <c r="P120" t="s">
        <v>2899</v>
      </c>
      <c r="Q120" t="s">
        <v>3114</v>
      </c>
      <c r="R120" t="s">
        <v>3314</v>
      </c>
      <c r="S120" t="s">
        <v>3555</v>
      </c>
      <c r="T120" t="s">
        <v>3733</v>
      </c>
      <c r="U120" t="s">
        <v>10</v>
      </c>
      <c r="V120" t="s">
        <v>10</v>
      </c>
      <c r="W120" t="str">
        <f>Rankings!D119</f>
        <v>-</v>
      </c>
      <c r="X120" t="s">
        <v>10</v>
      </c>
      <c r="Y120" t="s">
        <v>10</v>
      </c>
      <c r="Z120" t="s">
        <v>10</v>
      </c>
      <c r="AA120" t="s">
        <v>10</v>
      </c>
      <c r="AB120" t="s">
        <v>10</v>
      </c>
      <c r="AC120" t="s">
        <v>10</v>
      </c>
      <c r="AD120" t="s">
        <v>10</v>
      </c>
      <c r="AE120" t="s">
        <v>10</v>
      </c>
      <c r="AF120" t="s">
        <v>10</v>
      </c>
      <c r="AG120" t="s">
        <v>10</v>
      </c>
      <c r="AH120" t="s">
        <v>10</v>
      </c>
      <c r="AI120" t="s">
        <v>10</v>
      </c>
      <c r="AJ120" t="s">
        <v>10</v>
      </c>
      <c r="AK120" t="s">
        <v>10</v>
      </c>
      <c r="AL120" t="s">
        <v>10</v>
      </c>
      <c r="AM120" t="s">
        <v>10</v>
      </c>
      <c r="AN120" t="s">
        <v>10</v>
      </c>
      <c r="AO120" t="s">
        <v>10</v>
      </c>
      <c r="AP120" t="s">
        <v>10</v>
      </c>
      <c r="AQ120" t="s">
        <v>10</v>
      </c>
      <c r="AR120" t="s">
        <v>10</v>
      </c>
      <c r="AS120" t="s">
        <v>10</v>
      </c>
      <c r="AT120" t="s">
        <v>10</v>
      </c>
      <c r="AU120" t="s">
        <v>10</v>
      </c>
      <c r="AV120" t="s">
        <v>10</v>
      </c>
      <c r="AW120" t="s">
        <v>10</v>
      </c>
      <c r="AX120" t="s">
        <v>10</v>
      </c>
      <c r="AY120" t="s">
        <v>10</v>
      </c>
      <c r="AZ120" t="s">
        <v>10</v>
      </c>
      <c r="BA120" t="s">
        <v>10</v>
      </c>
      <c r="BB120" t="s">
        <v>10</v>
      </c>
      <c r="BC120" t="s">
        <v>10</v>
      </c>
      <c r="BD120" t="s">
        <v>10</v>
      </c>
      <c r="BE120" t="s">
        <v>10</v>
      </c>
      <c r="BF120" t="s">
        <v>10</v>
      </c>
      <c r="BG120" t="s">
        <v>10</v>
      </c>
      <c r="BH120" t="s">
        <v>10</v>
      </c>
      <c r="BI120" t="s">
        <v>10</v>
      </c>
      <c r="BJ120" t="s">
        <v>10</v>
      </c>
      <c r="BK120" t="s">
        <v>10</v>
      </c>
      <c r="BL120" t="s">
        <v>10</v>
      </c>
      <c r="BM120" t="s">
        <v>10</v>
      </c>
      <c r="BN120" t="s">
        <v>10</v>
      </c>
      <c r="BO120" t="s">
        <v>10</v>
      </c>
      <c r="BP120" t="s">
        <v>10</v>
      </c>
      <c r="BQ120" t="s">
        <v>10</v>
      </c>
      <c r="BR120" t="s">
        <v>10</v>
      </c>
      <c r="BS120" t="s">
        <v>10</v>
      </c>
      <c r="BT120" t="s">
        <v>10</v>
      </c>
      <c r="BU120" t="s">
        <v>10</v>
      </c>
      <c r="BV120" t="s">
        <v>10</v>
      </c>
      <c r="BW120" t="s">
        <v>10</v>
      </c>
      <c r="BX120" t="s">
        <v>10</v>
      </c>
      <c r="BY120" t="s">
        <v>10</v>
      </c>
      <c r="BZ120" t="s">
        <v>10</v>
      </c>
      <c r="CA120" t="s">
        <v>10</v>
      </c>
      <c r="CB120" t="s">
        <v>10</v>
      </c>
      <c r="CC120" t="s">
        <v>10</v>
      </c>
      <c r="CD120" t="s">
        <v>10</v>
      </c>
      <c r="CE120" t="s">
        <v>10</v>
      </c>
      <c r="CF120" t="s">
        <v>10</v>
      </c>
      <c r="CG120" t="s">
        <v>10</v>
      </c>
      <c r="CH120" t="s">
        <v>10</v>
      </c>
      <c r="CI120" t="s">
        <v>10</v>
      </c>
      <c r="CJ120" t="s">
        <v>10</v>
      </c>
      <c r="CK120" t="s">
        <v>10</v>
      </c>
      <c r="CL120" t="s">
        <v>10</v>
      </c>
      <c r="CM120" t="s">
        <v>10</v>
      </c>
      <c r="CN120" t="s">
        <v>10</v>
      </c>
      <c r="CO120" t="s">
        <v>10</v>
      </c>
      <c r="CP120" t="s">
        <v>10</v>
      </c>
      <c r="CQ120" t="s">
        <v>10</v>
      </c>
      <c r="CR120" t="s">
        <v>10</v>
      </c>
      <c r="CT120" s="4">
        <f t="shared" si="2749"/>
        <v>3</v>
      </c>
      <c r="CU120" s="4">
        <f t="shared" si="2750"/>
        <v>0</v>
      </c>
      <c r="CV120" s="4">
        <f t="shared" si="2751"/>
        <v>0</v>
      </c>
      <c r="CW120" s="4">
        <f t="shared" si="2752"/>
        <v>2</v>
      </c>
      <c r="CX120" s="4">
        <f t="shared" si="2753"/>
        <v>0</v>
      </c>
      <c r="CY120" s="4">
        <f t="shared" si="2754"/>
        <v>0</v>
      </c>
      <c r="CZ120" s="4">
        <f t="shared" si="2755"/>
        <v>0</v>
      </c>
      <c r="DA120" s="4">
        <f t="shared" si="2756"/>
        <v>2</v>
      </c>
      <c r="DB120" s="4">
        <f t="shared" si="2757"/>
        <v>0</v>
      </c>
      <c r="DC120" s="4">
        <f t="shared" si="2758"/>
        <v>0</v>
      </c>
      <c r="DD120" s="4">
        <f t="shared" si="2759"/>
        <v>0</v>
      </c>
      <c r="DE120" s="4">
        <f t="shared" si="2760"/>
        <v>2</v>
      </c>
      <c r="DF120" s="4">
        <f t="shared" si="2761"/>
        <v>0</v>
      </c>
      <c r="DG120" s="4">
        <f t="shared" si="2762"/>
        <v>0</v>
      </c>
      <c r="DH120" s="4">
        <f t="shared" si="2763"/>
        <v>0</v>
      </c>
      <c r="DI120" s="152">
        <f t="shared" si="2764"/>
        <v>0</v>
      </c>
      <c r="DJ120" s="153">
        <f t="shared" si="2765"/>
        <v>3</v>
      </c>
      <c r="DK120" s="4">
        <f t="shared" si="2766"/>
        <v>2</v>
      </c>
      <c r="DL120" s="4">
        <f t="shared" si="2767"/>
        <v>0</v>
      </c>
      <c r="DM120" s="4">
        <f t="shared" si="2768"/>
        <v>2</v>
      </c>
      <c r="DN120" s="4">
        <f t="shared" si="2769"/>
        <v>0</v>
      </c>
      <c r="DO120" s="4">
        <f t="shared" si="2770"/>
        <v>2</v>
      </c>
      <c r="DP120" s="4">
        <f t="shared" si="2771"/>
        <v>0</v>
      </c>
      <c r="DQ120" s="4">
        <f t="shared" si="2772"/>
        <v>0</v>
      </c>
      <c r="DR120" s="4">
        <f t="shared" si="2773"/>
        <v>9</v>
      </c>
      <c r="DS120" s="4">
        <f t="shared" si="2774"/>
        <v>3</v>
      </c>
      <c r="DT120" s="4">
        <f t="shared" si="2775"/>
        <v>0</v>
      </c>
      <c r="DU120" t="str">
        <f t="shared" si="2776"/>
        <v>3R</v>
      </c>
      <c r="DV120" t="str">
        <f t="shared" si="2777"/>
        <v>0R</v>
      </c>
      <c r="DW120" t="str">
        <f t="shared" si="2778"/>
        <v>3R</v>
      </c>
      <c r="DX120" t="str">
        <f t="shared" si="2779"/>
        <v>0S</v>
      </c>
      <c r="DY120" t="str">
        <f t="shared" si="2780"/>
        <v>0S</v>
      </c>
      <c r="DZ120" t="str">
        <f t="shared" si="2781"/>
        <v>0R</v>
      </c>
      <c r="EA120" t="str">
        <f t="shared" si="2782"/>
        <v>0L</v>
      </c>
      <c r="EB120" t="str">
        <f t="shared" si="2783"/>
        <v>0L</v>
      </c>
      <c r="EC120" t="str">
        <f t="shared" si="2784"/>
        <v>3R</v>
      </c>
      <c r="ED120">
        <f t="shared" si="2785"/>
        <v>0</v>
      </c>
      <c r="EE120">
        <f t="shared" si="2786"/>
        <v>0</v>
      </c>
      <c r="EF120">
        <f t="shared" si="2787"/>
        <v>0</v>
      </c>
      <c r="EG120">
        <f t="shared" si="2788"/>
        <v>0</v>
      </c>
      <c r="EH120">
        <f t="shared" si="2789"/>
        <v>0</v>
      </c>
      <c r="EI120">
        <f t="shared" si="2790"/>
        <v>0</v>
      </c>
      <c r="EJ120">
        <f t="shared" si="2791"/>
        <v>0</v>
      </c>
      <c r="EK120">
        <f t="shared" si="2792"/>
        <v>0</v>
      </c>
      <c r="EL120">
        <f t="shared" si="2793"/>
        <v>0</v>
      </c>
      <c r="EM120">
        <f t="shared" si="2794"/>
        <v>0</v>
      </c>
      <c r="EN120">
        <f t="shared" si="2795"/>
        <v>0</v>
      </c>
      <c r="EO120">
        <f t="shared" si="2796"/>
        <v>0</v>
      </c>
      <c r="EP120">
        <f t="shared" si="2797"/>
        <v>0</v>
      </c>
      <c r="EQ120">
        <f t="shared" si="2798"/>
        <v>0</v>
      </c>
      <c r="ER120">
        <f t="shared" si="2799"/>
        <v>0</v>
      </c>
      <c r="ES120">
        <f t="shared" si="2800"/>
        <v>0</v>
      </c>
      <c r="ET120">
        <f t="shared" si="2801"/>
        <v>0</v>
      </c>
      <c r="EU120">
        <f t="shared" si="2802"/>
        <v>0</v>
      </c>
      <c r="EV120">
        <f t="shared" si="2803"/>
        <v>0</v>
      </c>
      <c r="EW120">
        <f t="shared" si="2804"/>
        <v>0</v>
      </c>
      <c r="EX120">
        <f t="shared" si="2805"/>
        <v>0</v>
      </c>
      <c r="EY120">
        <f t="shared" si="2806"/>
        <v>0</v>
      </c>
      <c r="EZ120">
        <f t="shared" si="2807"/>
        <v>0</v>
      </c>
      <c r="FA120">
        <f t="shared" si="2808"/>
        <v>0</v>
      </c>
      <c r="FB120">
        <f t="shared" si="2809"/>
        <v>0</v>
      </c>
      <c r="FC120">
        <f t="shared" si="2810"/>
        <v>0</v>
      </c>
      <c r="FD120">
        <f t="shared" si="2811"/>
        <v>0</v>
      </c>
      <c r="FE120">
        <f t="shared" si="2812"/>
        <v>0</v>
      </c>
      <c r="FF120">
        <f t="shared" si="2813"/>
        <v>0</v>
      </c>
      <c r="FG120">
        <f t="shared" si="2814"/>
        <v>0</v>
      </c>
      <c r="FH120">
        <f t="shared" si="2815"/>
        <v>0</v>
      </c>
      <c r="FI120">
        <f t="shared" si="2816"/>
        <v>0</v>
      </c>
      <c r="FJ120">
        <f t="shared" si="2817"/>
        <v>0</v>
      </c>
      <c r="FK120">
        <f t="shared" si="2818"/>
        <v>0</v>
      </c>
      <c r="FL120">
        <f t="shared" si="2819"/>
        <v>0</v>
      </c>
      <c r="FM120">
        <f t="shared" si="2820"/>
        <v>0</v>
      </c>
      <c r="FN120">
        <f t="shared" si="2821"/>
        <v>0</v>
      </c>
      <c r="FO120">
        <f t="shared" si="2822"/>
        <v>0</v>
      </c>
      <c r="FP120">
        <f t="shared" si="2823"/>
        <v>0</v>
      </c>
      <c r="FQ120">
        <f t="shared" si="2824"/>
        <v>0</v>
      </c>
      <c r="FR120">
        <f t="shared" si="2825"/>
        <v>0</v>
      </c>
      <c r="FS120">
        <f t="shared" si="2826"/>
        <v>0</v>
      </c>
      <c r="FT120">
        <f t="shared" si="2827"/>
        <v>0</v>
      </c>
      <c r="FU120">
        <f t="shared" si="2828"/>
        <v>0</v>
      </c>
      <c r="FV120">
        <f t="shared" si="2829"/>
        <v>0</v>
      </c>
      <c r="FW120">
        <f t="shared" si="2830"/>
        <v>0</v>
      </c>
      <c r="FX120">
        <f t="shared" si="2831"/>
        <v>0</v>
      </c>
      <c r="FY120">
        <f t="shared" si="2832"/>
        <v>0</v>
      </c>
      <c r="FZ120">
        <f t="shared" si="2833"/>
        <v>0</v>
      </c>
      <c r="GA120">
        <f t="shared" si="2834"/>
        <v>0</v>
      </c>
      <c r="GB120">
        <f t="shared" si="2835"/>
        <v>0</v>
      </c>
      <c r="GC120">
        <f t="shared" si="2836"/>
        <v>0</v>
      </c>
      <c r="GD120">
        <f t="shared" si="2837"/>
        <v>0</v>
      </c>
      <c r="GE120">
        <f t="shared" si="2838"/>
        <v>0</v>
      </c>
      <c r="GF120">
        <f t="shared" si="2839"/>
        <v>0</v>
      </c>
      <c r="GG120">
        <f t="shared" si="2840"/>
        <v>0</v>
      </c>
      <c r="GH120">
        <f t="shared" si="2841"/>
        <v>0</v>
      </c>
      <c r="GI120">
        <f t="shared" si="2842"/>
        <v>0</v>
      </c>
      <c r="GJ120">
        <f t="shared" si="2843"/>
        <v>0</v>
      </c>
      <c r="GK120">
        <f t="shared" si="2844"/>
        <v>0</v>
      </c>
      <c r="GL120">
        <f t="shared" si="2845"/>
        <v>0</v>
      </c>
      <c r="GM120">
        <f t="shared" si="2846"/>
        <v>0</v>
      </c>
      <c r="GN120">
        <f t="shared" si="2847"/>
        <v>0</v>
      </c>
      <c r="GO120">
        <f t="shared" si="2848"/>
        <v>0</v>
      </c>
      <c r="GP120">
        <f t="shared" si="2849"/>
        <v>0</v>
      </c>
      <c r="GQ120">
        <f t="shared" si="2850"/>
        <v>0</v>
      </c>
      <c r="GR120">
        <f t="shared" si="2851"/>
        <v>0</v>
      </c>
      <c r="GS120">
        <f t="shared" si="2852"/>
        <v>0</v>
      </c>
      <c r="GT120">
        <f t="shared" si="2853"/>
        <v>0</v>
      </c>
      <c r="GU120">
        <f t="shared" si="2854"/>
        <v>0</v>
      </c>
      <c r="GV120">
        <f t="shared" si="2855"/>
        <v>0</v>
      </c>
      <c r="GW120">
        <f t="shared" si="2856"/>
        <v>0</v>
      </c>
      <c r="GX120">
        <f t="shared" si="2857"/>
        <v>0</v>
      </c>
      <c r="GY120">
        <f t="shared" si="2858"/>
        <v>0</v>
      </c>
      <c r="GZ120">
        <f t="shared" si="2859"/>
        <v>0</v>
      </c>
      <c r="HA120">
        <f t="shared" si="2860"/>
        <v>0</v>
      </c>
      <c r="HB120" s="176" t="s">
        <v>269</v>
      </c>
      <c r="HC120" s="89">
        <f t="shared" si="2861"/>
        <v>223.60812013763265</v>
      </c>
      <c r="HD120" s="89">
        <f t="shared" si="2862"/>
        <v>132.50999757829484</v>
      </c>
      <c r="HE120" s="89">
        <f t="shared" si="2863"/>
        <v>132.37248871479471</v>
      </c>
      <c r="HF120" s="89">
        <f t="shared" si="2864"/>
        <v>0</v>
      </c>
      <c r="HH120" s="88">
        <f t="shared" si="2865"/>
        <v>488.49060643072221</v>
      </c>
      <c r="HI120" s="88">
        <f t="shared" si="2866"/>
        <v>66.186244357397356</v>
      </c>
      <c r="HK120">
        <f>IFERROR(VLOOKUP(_xlfn.NUMBERVALUE(MID(L120, SEARCH("!", L120)+1, SEARCH("+", L120)-SEARCH("!", L120)-1)), Rankings!$A$2:$BK$161, 63, FALSE),0)</f>
        <v>35.243352368766949</v>
      </c>
      <c r="HL120">
        <f>IFERROR(VLOOKUP(_xlfn.NUMBERVALUE(MID(M120, SEARCH("!", M120)+1, SEARCH("+", M120)-SEARCH("!", M120)-1)), Rankings!$A$2:$BK$161, 63, FALSE),0)</f>
        <v>64.358679655808558</v>
      </c>
      <c r="HM120">
        <f>IFERROR(VLOOKUP(_xlfn.NUMBERVALUE(MID(N120, SEARCH("!", N120)+1, SEARCH("+", N120)-SEARCH("!", N120)-1)), Rankings!$A$2:$BK$161, 63, FALSE),0)</f>
        <v>21.697479887649887</v>
      </c>
      <c r="HN120">
        <f>IFERROR(VLOOKUP(_xlfn.NUMBERVALUE(MID(O120, SEARCH("!", O120)+1, SEARCH("+", O120)-SEARCH("!", O120)-1)), Rankings!$A$2:$BK$161, 63, FALSE),0)</f>
        <v>43.752783740104825</v>
      </c>
      <c r="HO120">
        <f>IFERROR(VLOOKUP(_xlfn.NUMBERVALUE(MID(P120, SEARCH("!", P120)+1, SEARCH("+", P120)-SEARCH("!", P120)-1)), Rankings!$A$2:$BK$161, 63, FALSE),0)</f>
        <v>88.619704974689895</v>
      </c>
      <c r="HP120">
        <f>IFERROR(VLOOKUP(_xlfn.NUMBERVALUE(MID(Q120, SEARCH("!", Q120)+1, SEARCH("+", Q120)-SEARCH("!", Q120)-1)), Rankings!$A$2:$BK$161, 63, FALSE),0)</f>
        <v>77.003407791854769</v>
      </c>
      <c r="HQ120">
        <f>IFERROR(VLOOKUP(_xlfn.NUMBERVALUE(MID(R120, SEARCH("!", R120)+1, SEARCH("+", R120)-SEARCH("!", R120)-1)), Rankings!$A$2:$BK$161, 63, FALSE),0)</f>
        <v>64.265151542986217</v>
      </c>
      <c r="HR120">
        <f>IFERROR(VLOOKUP(_xlfn.NUMBERVALUE(MID(S120, SEARCH("!", S120)+1, SEARCH("+", S120)-SEARCH("!", S120)-1)), Rankings!$A$2:$BK$161, 63, FALSE),0)</f>
        <v>68.244846035308626</v>
      </c>
      <c r="HS120">
        <f>IFERROR(VLOOKUP(_xlfn.NUMBERVALUE(MID(T120, SEARCH("!", T120)+1, SEARCH("+", T120)-SEARCH("!", T120)-1)), Rankings!$A$2:$BK$161, 63, FALSE),0)</f>
        <v>25.305200433552464</v>
      </c>
      <c r="HT120">
        <f>IFERROR(VLOOKUP(_xlfn.NUMBERVALUE(MID(U120, SEARCH("!", U120)+1, SEARCH("+", U120)-SEARCH("!", U120)-1)), Rankings!$A$2:$BK$161, 63, FALSE),0)</f>
        <v>0</v>
      </c>
      <c r="HU120">
        <f>IFERROR(VLOOKUP(_xlfn.NUMBERVALUE(MID(V120, SEARCH("!", V120)+1, SEARCH("+", V120)-SEARCH("!", V120)-1)), Rankings!$A$2:$BK$161, 63, FALSE),0)</f>
        <v>0</v>
      </c>
      <c r="HV120">
        <f>IFERROR(VLOOKUP(_xlfn.NUMBERVALUE(MID(W120, SEARCH("!", W120)+1, SEARCH("+", W120)-SEARCH("!", W120)-1)), Rankings!$A$2:$BK$161, 63, FALSE),0)</f>
        <v>0</v>
      </c>
      <c r="HW120">
        <f>IFERROR(VLOOKUP(_xlfn.NUMBERVALUE(MID(X120, SEARCH("!", X120)+1, SEARCH("+", X120)-SEARCH("!", X120)-1)), Rankings!$A$2:$BK$161, 63, FALSE),0)</f>
        <v>0</v>
      </c>
      <c r="HX120">
        <f>IFERROR(VLOOKUP(_xlfn.NUMBERVALUE(MID(Y120, SEARCH("!", Y120)+1, SEARCH("+", Y120)-SEARCH("!", Y120)-1)), Rankings!$A$2:$BK$161, 63, FALSE),0)</f>
        <v>0</v>
      </c>
      <c r="HY120">
        <f>IFERROR(VLOOKUP(_xlfn.NUMBERVALUE(MID(Z120, SEARCH("!", Z120)+1, SEARCH("+", Z120)-SEARCH("!", Z120)-1)), Rankings!$A$2:$BK$161, 63, FALSE),0)</f>
        <v>0</v>
      </c>
      <c r="HZ120">
        <f>IFERROR(VLOOKUP(_xlfn.NUMBERVALUE(MID(AA120, SEARCH("!", AA120)+1, SEARCH("+", AA120)-SEARCH("!", AA120)-1)), Rankings!$A$2:$BK$161, 63, FALSE),0)</f>
        <v>0</v>
      </c>
      <c r="IA120">
        <f>IFERROR(VLOOKUP(_xlfn.NUMBERVALUE(MID(AB120, SEARCH("!", AB120)+1, SEARCH("+", AB120)-SEARCH("!", AB120)-1)), Rankings!$A$2:$BK$161, 63, FALSE),0)</f>
        <v>0</v>
      </c>
      <c r="IB120">
        <f>IFERROR(VLOOKUP(_xlfn.NUMBERVALUE(MID(AC120, SEARCH("!", AC120)+1, SEARCH("+", AC120)-SEARCH("!", AC120)-1)), Rankings!$A$2:$BK$161, 63, FALSE),0)</f>
        <v>0</v>
      </c>
      <c r="IC120">
        <f>IFERROR(VLOOKUP(_xlfn.NUMBERVALUE(MID(AD120, SEARCH("!", AD120)+1, SEARCH("+", AD120)-SEARCH("!", AD120)-1)), Rankings!$A$2:$BK$161, 63, FALSE),0)</f>
        <v>0</v>
      </c>
      <c r="ID120">
        <f>IFERROR(VLOOKUP(_xlfn.NUMBERVALUE(MID(AE120, SEARCH("!", AE120)+1, SEARCH("+", AE120)-SEARCH("!", AE120)-1)), Rankings!$A$2:$BK$161, 63, FALSE),0)</f>
        <v>0</v>
      </c>
      <c r="IE120">
        <f>IFERROR(VLOOKUP(_xlfn.NUMBERVALUE(MID(AF120, SEARCH("!", AF120)+1, SEARCH("+", AF120)-SEARCH("!", AF120)-1)), Rankings!$A$2:$BK$161, 63, FALSE),0)</f>
        <v>0</v>
      </c>
      <c r="IF120">
        <f>IFERROR(VLOOKUP(_xlfn.NUMBERVALUE(MID(AG120, SEARCH("!", AG120)+1, SEARCH("+", AG120)-SEARCH("!", AG120)-1)), Rankings!$A$2:$BK$161, 63, FALSE),0)</f>
        <v>0</v>
      </c>
      <c r="IG120">
        <f>IFERROR(VLOOKUP(_xlfn.NUMBERVALUE(MID(AH120, SEARCH("!", AH120)+1, SEARCH("+", AH120)-SEARCH("!", AH120)-1)), Rankings!$A$2:$BK$161, 63, FALSE),0)</f>
        <v>0</v>
      </c>
      <c r="IH120">
        <f>IFERROR(VLOOKUP(_xlfn.NUMBERVALUE(MID(AI120, SEARCH("!", AI120)+1, SEARCH("+", AI120)-SEARCH("!", AI120)-1)), Rankings!$A$2:$BK$161, 63, FALSE),0)</f>
        <v>0</v>
      </c>
      <c r="II120">
        <f>IFERROR(VLOOKUP(_xlfn.NUMBERVALUE(MID(AJ120, SEARCH("!", AJ120)+1, SEARCH("+", AJ120)-SEARCH("!", AJ120)-1)), Rankings!$A$2:$BK$161, 63, FALSE),0)</f>
        <v>0</v>
      </c>
      <c r="IJ120">
        <f>IFERROR(VLOOKUP(_xlfn.NUMBERVALUE(MID(AK120, SEARCH("!", AK120)+1, SEARCH("+", AK120)-SEARCH("!", AK120)-1)), Rankings!$A$2:$BK$161, 63, FALSE),0)</f>
        <v>0</v>
      </c>
      <c r="IK120">
        <f>IFERROR(VLOOKUP(_xlfn.NUMBERVALUE(MID(AL120, SEARCH("!", AL120)+1, SEARCH("+", AL120)-SEARCH("!", AL120)-1)), Rankings!$A$2:$BK$161, 63, FALSE),0)</f>
        <v>0</v>
      </c>
      <c r="IL120">
        <f>IFERROR(VLOOKUP(_xlfn.NUMBERVALUE(MID(AM120, SEARCH("!", AM120)+1, SEARCH("+", AM120)-SEARCH("!", AM120)-1)), Rankings!$A$2:$BK$161, 63, FALSE),0)</f>
        <v>0</v>
      </c>
      <c r="IM120">
        <f>IFERROR(VLOOKUP(_xlfn.NUMBERVALUE(MID(AN120, SEARCH("!", AN120)+1, SEARCH("+", AN120)-SEARCH("!", AN120)-1)), Rankings!$A$2:$BK$161, 63, FALSE),0)</f>
        <v>0</v>
      </c>
      <c r="IN120">
        <f>IFERROR(VLOOKUP(_xlfn.NUMBERVALUE(MID(AO120, SEARCH("!", AO120)+1, SEARCH("+", AO120)-SEARCH("!", AO120)-1)), Rankings!$A$2:$BK$161, 63, FALSE),0)</f>
        <v>0</v>
      </c>
      <c r="IO120">
        <f>IFERROR(VLOOKUP(_xlfn.NUMBERVALUE(MID(AP120, SEARCH("!", AP120)+1, SEARCH("+", AP120)-SEARCH("!", AP120)-1)), Rankings!$A$2:$BK$161, 63, FALSE),0)</f>
        <v>0</v>
      </c>
      <c r="IP120">
        <f>IFERROR(VLOOKUP(_xlfn.NUMBERVALUE(MID(AQ120, SEARCH("!", AQ120)+1, SEARCH("+", AQ120)-SEARCH("!", AQ120)-1)), Rankings!$A$2:$BK$161, 63, FALSE),0)</f>
        <v>0</v>
      </c>
      <c r="IQ120">
        <f>IFERROR(VLOOKUP(_xlfn.NUMBERVALUE(MID(AR120, SEARCH("!", AR120)+1, SEARCH("+", AR120)-SEARCH("!", AR120)-1)), Rankings!$A$2:$BK$161, 63, FALSE),0)</f>
        <v>0</v>
      </c>
      <c r="IR120">
        <f>IFERROR(VLOOKUP(_xlfn.NUMBERVALUE(MID(AS120, SEARCH("!", AS120)+1, SEARCH("+", AS120)-SEARCH("!", AS120)-1)), Rankings!$A$2:$BK$161, 63, FALSE),0)</f>
        <v>0</v>
      </c>
      <c r="IS120">
        <f>IFERROR(VLOOKUP(_xlfn.NUMBERVALUE(MID(AT120, SEARCH("!", AT120)+1, SEARCH("+", AT120)-SEARCH("!", AT120)-1)), Rankings!$A$2:$BK$161, 63, FALSE),0)</f>
        <v>0</v>
      </c>
      <c r="IT120">
        <f>IFERROR(VLOOKUP(_xlfn.NUMBERVALUE(MID(AU120, SEARCH("!", AU120)+1, SEARCH("+", AU120)-SEARCH("!", AU120)-1)), Rankings!$A$2:$BK$161, 63, FALSE),0)</f>
        <v>0</v>
      </c>
      <c r="IU120">
        <f>IFERROR(VLOOKUP(_xlfn.NUMBERVALUE(MID(AV120, SEARCH("!", AV120)+1, SEARCH("+", AV120)-SEARCH("!", AV120)-1)), Rankings!$A$2:$BK$161, 63, FALSE),0)</f>
        <v>0</v>
      </c>
      <c r="IV120">
        <f>IFERROR(VLOOKUP(_xlfn.NUMBERVALUE(MID(AW120, SEARCH("!", AW120)+1, SEARCH("+", AW120)-SEARCH("!", AW120)-1)), Rankings!$A$2:$BK$161, 63, FALSE),0)</f>
        <v>0</v>
      </c>
      <c r="IW120">
        <f>IFERROR(VLOOKUP(_xlfn.NUMBERVALUE(MID(AX120, SEARCH("!", AX120)+1, SEARCH("+", AX120)-SEARCH("!", AX120)-1)), Rankings!$A$2:$BK$161, 63, FALSE),0)</f>
        <v>0</v>
      </c>
      <c r="IX120">
        <f>IFERROR(VLOOKUP(_xlfn.NUMBERVALUE(MID(AY120, SEARCH("!", AY120)+1, SEARCH("+", AY120)-SEARCH("!", AY120)-1)), Rankings!$A$2:$BK$161, 63, FALSE),0)</f>
        <v>0</v>
      </c>
      <c r="IY120">
        <f>IFERROR(VLOOKUP(_xlfn.NUMBERVALUE(MID(AZ120, SEARCH("!", AZ120)+1, SEARCH("+", AZ120)-SEARCH("!", AZ120)-1)), Rankings!$A$2:$BK$161, 63, FALSE),0)</f>
        <v>0</v>
      </c>
      <c r="IZ120">
        <f>IFERROR(VLOOKUP(_xlfn.NUMBERVALUE(MID(BA120, SEARCH("!", BA120)+1, SEARCH("+", BA120)-SEARCH("!", BA120)-1)), Rankings!$A$2:$BK$161, 63, FALSE),0)</f>
        <v>0</v>
      </c>
      <c r="JA120">
        <f>IFERROR(VLOOKUP(_xlfn.NUMBERVALUE(MID(BB120, SEARCH("!", BB120)+1, SEARCH("+", BB120)-SEARCH("!", BB120)-1)), Rankings!$A$2:$BK$161, 63, FALSE),0)</f>
        <v>0</v>
      </c>
      <c r="JB120">
        <f>IFERROR(VLOOKUP(_xlfn.NUMBERVALUE(MID(BC120, SEARCH("!", BC120)+1, SEARCH("+", BC120)-SEARCH("!", BC120)-1)), Rankings!$A$2:$BK$161, 63, FALSE),0)</f>
        <v>0</v>
      </c>
      <c r="JC120">
        <f>IFERROR(VLOOKUP(_xlfn.NUMBERVALUE(MID(BD120, SEARCH("!", BD120)+1, SEARCH("+", BD120)-SEARCH("!", BD120)-1)), Rankings!$A$2:$BK$161, 63, FALSE),0)</f>
        <v>0</v>
      </c>
      <c r="JD120">
        <f>IFERROR(VLOOKUP(_xlfn.NUMBERVALUE(MID(BE120, SEARCH("!", BE120)+1, SEARCH("+", BE120)-SEARCH("!", BE120)-1)), Rankings!$A$2:$BK$161, 63, FALSE),0)</f>
        <v>0</v>
      </c>
      <c r="JE120">
        <f>IFERROR(VLOOKUP(_xlfn.NUMBERVALUE(MID(BF120, SEARCH("!", BF120)+1, SEARCH("+", BF120)-SEARCH("!", BF120)-1)), Rankings!$A$2:$BK$161, 63, FALSE),0)</f>
        <v>0</v>
      </c>
      <c r="JF120">
        <f>IFERROR(VLOOKUP(_xlfn.NUMBERVALUE(MID(BG120, SEARCH("!", BG120)+1, SEARCH("+", BG120)-SEARCH("!", BG120)-1)), Rankings!$A$2:$BK$161, 63, FALSE),0)</f>
        <v>0</v>
      </c>
      <c r="JG120">
        <f>IFERROR(VLOOKUP(_xlfn.NUMBERVALUE(MID(BH120, SEARCH("!", BH120)+1, SEARCH("+", BH120)-SEARCH("!", BH120)-1)), Rankings!$A$2:$BK$161, 63, FALSE),0)</f>
        <v>0</v>
      </c>
      <c r="JH120">
        <f>IFERROR(VLOOKUP(_xlfn.NUMBERVALUE(MID(BI120, SEARCH("!", BI120)+1, SEARCH("+", BI120)-SEARCH("!", BI120)-1)), Rankings!$A$2:$BK$161, 63, FALSE),0)</f>
        <v>0</v>
      </c>
      <c r="JI120">
        <f>IFERROR(VLOOKUP(_xlfn.NUMBERVALUE(MID(BJ120, SEARCH("!", BJ120)+1, SEARCH("+", BJ120)-SEARCH("!", BJ120)-1)), Rankings!$A$2:$BK$161, 63, FALSE),0)</f>
        <v>0</v>
      </c>
      <c r="JJ120">
        <f>IFERROR(VLOOKUP(_xlfn.NUMBERVALUE(MID(BK120, SEARCH("!", BK120)+1, SEARCH("+", BK120)-SEARCH("!", BK120)-1)), Rankings!$A$2:$BK$161, 63, FALSE),0)</f>
        <v>0</v>
      </c>
      <c r="JK120">
        <f>IFERROR(VLOOKUP(_xlfn.NUMBERVALUE(MID(BL120, SEARCH("!", BL120)+1, SEARCH("+", BL120)-SEARCH("!", BL120)-1)), Rankings!$A$2:$BK$161, 63, FALSE),0)</f>
        <v>0</v>
      </c>
      <c r="JL120">
        <f>IFERROR(VLOOKUP(_xlfn.NUMBERVALUE(MID(BM120, SEARCH("!", BM120)+1, SEARCH("+", BM120)-SEARCH("!", BM120)-1)), Rankings!$A$2:$BK$161, 63, FALSE),0)</f>
        <v>0</v>
      </c>
      <c r="JM120">
        <f>IFERROR(VLOOKUP(_xlfn.NUMBERVALUE(MID(BN120, SEARCH("!", BN120)+1, SEARCH("+", BN120)-SEARCH("!", BN120)-1)), Rankings!$A$2:$BK$161, 63, FALSE),0)</f>
        <v>0</v>
      </c>
      <c r="JN120">
        <f>IFERROR(VLOOKUP(_xlfn.NUMBERVALUE(MID(BO120, SEARCH("!", BO120)+1, SEARCH("+", BO120)-SEARCH("!", BO120)-1)), Rankings!$A$2:$BK$161, 63, FALSE),0)</f>
        <v>0</v>
      </c>
      <c r="JO120">
        <f>IFERROR(VLOOKUP(_xlfn.NUMBERVALUE(MID(BP120, SEARCH("!", BP120)+1, SEARCH("+", BP120)-SEARCH("!", BP120)-1)), Rankings!$A$2:$BK$161, 63, FALSE),0)</f>
        <v>0</v>
      </c>
      <c r="JP120">
        <f>IFERROR(VLOOKUP(_xlfn.NUMBERVALUE(MID(BQ120, SEARCH("!", BQ120)+1, SEARCH("+", BQ120)-SEARCH("!", BQ120)-1)), Rankings!$A$2:$BK$161, 63, FALSE),0)</f>
        <v>0</v>
      </c>
      <c r="JQ120">
        <f>IFERROR(VLOOKUP(_xlfn.NUMBERVALUE(MID(BR120, SEARCH("!", BR120)+1, SEARCH("+", BR120)-SEARCH("!", BR120)-1)), Rankings!$A$2:$BK$161, 63, FALSE),0)</f>
        <v>0</v>
      </c>
      <c r="JR120">
        <f>IFERROR(VLOOKUP(_xlfn.NUMBERVALUE(MID(BS120, SEARCH("!", BS120)+1, SEARCH("+", BS120)-SEARCH("!", BS120)-1)), Rankings!$A$2:$BK$161, 63, FALSE),0)</f>
        <v>0</v>
      </c>
      <c r="JS120">
        <f>IFERROR(VLOOKUP(_xlfn.NUMBERVALUE(MID(BT120, SEARCH("!", BT120)+1, SEARCH("+", BT120)-SEARCH("!", BT120)-1)), Rankings!$A$2:$BK$161, 63, FALSE),0)</f>
        <v>0</v>
      </c>
      <c r="JT120">
        <f>IFERROR(VLOOKUP(_xlfn.NUMBERVALUE(MID(BU120, SEARCH("!", BU120)+1, SEARCH("+", BU120)-SEARCH("!", BU120)-1)), Rankings!$A$2:$BK$161, 63, FALSE),0)</f>
        <v>0</v>
      </c>
      <c r="JU120">
        <f>IFERROR(VLOOKUP(_xlfn.NUMBERVALUE(MID(BV120, SEARCH("!", BV120)+1, SEARCH("+", BV120)-SEARCH("!", BV120)-1)), Rankings!$A$2:$BK$161, 63, FALSE),0)</f>
        <v>0</v>
      </c>
      <c r="JV120">
        <f>IFERROR(VLOOKUP(_xlfn.NUMBERVALUE(MID(BW120, SEARCH("!", BW120)+1, SEARCH("+", BW120)-SEARCH("!", BW120)-1)), Rankings!$A$2:$BK$161, 63, FALSE),0)</f>
        <v>0</v>
      </c>
      <c r="JW120">
        <f>IFERROR(VLOOKUP(_xlfn.NUMBERVALUE(MID(BX120, SEARCH("!", BX120)+1, SEARCH("+", BX120)-SEARCH("!", BX120)-1)), Rankings!$A$2:$BK$161, 63, FALSE),0)</f>
        <v>0</v>
      </c>
      <c r="JX120">
        <f>IFERROR(VLOOKUP(_xlfn.NUMBERVALUE(MID(BY120, SEARCH("!", BY120)+1, SEARCH("+", BY120)-SEARCH("!", BY120)-1)), Rankings!$A$2:$BK$161, 63, FALSE),0)</f>
        <v>0</v>
      </c>
      <c r="JY120">
        <f>IFERROR(VLOOKUP(_xlfn.NUMBERVALUE(MID(BZ120, SEARCH("!", BZ120)+1, SEARCH("+", BZ120)-SEARCH("!", BZ120)-1)), Rankings!$A$2:$BK$161, 63, FALSE),0)</f>
        <v>0</v>
      </c>
      <c r="JZ120">
        <f>IFERROR(VLOOKUP(_xlfn.NUMBERVALUE(MID(CA120, SEARCH("!", CA120)+1, SEARCH("+", CA120)-SEARCH("!", CA120)-1)), Rankings!$A$2:$BK$161, 63, FALSE),0)</f>
        <v>0</v>
      </c>
      <c r="KA120">
        <f>IFERROR(VLOOKUP(_xlfn.NUMBERVALUE(MID(CB120, SEARCH("!", CB120)+1, SEARCH("+", CB120)-SEARCH("!", CB120)-1)), Rankings!$A$2:$BK$161, 63, FALSE),0)</f>
        <v>0</v>
      </c>
      <c r="KB120">
        <f>IFERROR(VLOOKUP(_xlfn.NUMBERVALUE(MID(CC120, SEARCH("!", CC120)+1, SEARCH("+", CC120)-SEARCH("!", CC120)-1)), Rankings!$A$2:$BK$161, 63, FALSE),0)</f>
        <v>0</v>
      </c>
      <c r="KC120">
        <f>IFERROR(VLOOKUP(_xlfn.NUMBERVALUE(MID(CD120, SEARCH("!", CD120)+1, SEARCH("+", CD120)-SEARCH("!", CD120)-1)), Rankings!$A$2:$BK$161, 63, FALSE),0)</f>
        <v>0</v>
      </c>
      <c r="KD120">
        <f>IFERROR(VLOOKUP(_xlfn.NUMBERVALUE(MID(CE120, SEARCH("!", CE120)+1, SEARCH("+", CE120)-SEARCH("!", CE120)-1)), Rankings!$A$2:$BK$161, 63, FALSE),0)</f>
        <v>0</v>
      </c>
      <c r="KE120">
        <f>IFERROR(VLOOKUP(_xlfn.NUMBERVALUE(MID(CF120, SEARCH("!", CF120)+1, SEARCH("+", CF120)-SEARCH("!", CF120)-1)), Rankings!$A$2:$BK$161, 63, FALSE),0)</f>
        <v>0</v>
      </c>
      <c r="KF120">
        <f>IFERROR(VLOOKUP(_xlfn.NUMBERVALUE(MID(CG120, SEARCH("!", CG120)+1, SEARCH("+", CG120)-SEARCH("!", CG120)-1)), Rankings!$A$2:$BK$161, 63, FALSE),0)</f>
        <v>0</v>
      </c>
      <c r="KG120">
        <f>IFERROR(VLOOKUP(_xlfn.NUMBERVALUE(MID(CH120, SEARCH("!", CH120)+1, SEARCH("+", CH120)-SEARCH("!", CH120)-1)), Rankings!$A$2:$BK$161, 63, FALSE),0)</f>
        <v>0</v>
      </c>
      <c r="KH120">
        <f>IFERROR(VLOOKUP(_xlfn.NUMBERVALUE(MID(CI120, SEARCH("!", CI120)+1, SEARCH("+", CI120)-SEARCH("!", CI120)-1)), Rankings!$A$2:$BK$161, 63, FALSE),0)</f>
        <v>0</v>
      </c>
      <c r="KI120">
        <f>IFERROR(VLOOKUP(_xlfn.NUMBERVALUE(MID(CJ120, SEARCH("!", CJ120)+1, SEARCH("+", CJ120)-SEARCH("!", CJ120)-1)), Rankings!$A$2:$BK$161, 63, FALSE),0)</f>
        <v>0</v>
      </c>
      <c r="KJ120">
        <f>IFERROR(VLOOKUP(_xlfn.NUMBERVALUE(MID(CK120, SEARCH("!", CK120)+1, SEARCH("+", CK120)-SEARCH("!", CK120)-1)), Rankings!$A$2:$BK$161, 63, FALSE),0)</f>
        <v>0</v>
      </c>
      <c r="KK120">
        <f>IFERROR(VLOOKUP(_xlfn.NUMBERVALUE(MID(CL120, SEARCH("!", CL120)+1, SEARCH("+", CL120)-SEARCH("!", CL120)-1)), Rankings!$A$2:$BK$161, 63, FALSE),0)</f>
        <v>0</v>
      </c>
      <c r="KL120">
        <f>IFERROR(VLOOKUP(_xlfn.NUMBERVALUE(MID(CM120, SEARCH("!", CM120)+1, SEARCH("+", CM120)-SEARCH("!", CM120)-1)), Rankings!$A$2:$BK$161, 63, FALSE),0)</f>
        <v>0</v>
      </c>
      <c r="KM120">
        <f>IFERROR(VLOOKUP(_xlfn.NUMBERVALUE(MID(CN120, SEARCH("!", CN120)+1, SEARCH("+", CN120)-SEARCH("!", CN120)-1)), Rankings!$A$2:$BK$161, 63, FALSE),0)</f>
        <v>0</v>
      </c>
      <c r="KN120">
        <f>IFERROR(VLOOKUP(_xlfn.NUMBERVALUE(MID(CO120, SEARCH("!", CO120)+1, SEARCH("+", CO120)-SEARCH("!", CO120)-1)), Rankings!$A$2:$BK$161, 63, FALSE),0)</f>
        <v>0</v>
      </c>
      <c r="KO120">
        <f>IFERROR(VLOOKUP(_xlfn.NUMBERVALUE(MID(CP120, SEARCH("!", CP120)+1, SEARCH("+", CP120)-SEARCH("!", CP120)-1)), Rankings!$A$2:$BK$161, 63, FALSE),0)</f>
        <v>0</v>
      </c>
      <c r="KP120">
        <f>IFERROR(VLOOKUP(_xlfn.NUMBERVALUE(MID(CQ120, SEARCH("!", CQ120)+1, SEARCH("+", CQ120)-SEARCH("!", CQ120)-1)), Rankings!$A$2:$BK$161, 63, FALSE),0)</f>
        <v>0</v>
      </c>
      <c r="KQ120">
        <f>IFERROR(VLOOKUP(_xlfn.NUMBERVALUE(MID(CR120, SEARCH("!", CR120)+1, SEARCH("+", CR120)-SEARCH("!", CR120)-1)), Rankings!$A$2:$BK$161, 63, FALSE),0)</f>
        <v>0</v>
      </c>
      <c r="KS120" s="4">
        <f t="shared" si="2867"/>
        <v>155</v>
      </c>
      <c r="KT120" s="4">
        <f t="shared" si="2868"/>
        <v>66</v>
      </c>
      <c r="KU120" s="4">
        <f t="shared" si="2869"/>
        <v>30</v>
      </c>
      <c r="KV120" s="4">
        <f t="shared" si="2870"/>
        <v>0</v>
      </c>
      <c r="KY120" s="4">
        <f t="shared" si="2871"/>
        <v>251</v>
      </c>
      <c r="KZ120" s="4"/>
      <c r="LB120">
        <f t="shared" si="2872"/>
        <v>41</v>
      </c>
      <c r="LC120">
        <f t="shared" si="2873"/>
        <v>8</v>
      </c>
      <c r="LD120">
        <f t="shared" si="2874"/>
        <v>42</v>
      </c>
      <c r="LE120">
        <f t="shared" si="2875"/>
        <v>19</v>
      </c>
      <c r="LF120">
        <f t="shared" si="2876"/>
        <v>11</v>
      </c>
      <c r="LG120">
        <f t="shared" si="2877"/>
        <v>20</v>
      </c>
      <c r="LH120">
        <f t="shared" si="2878"/>
        <v>35</v>
      </c>
      <c r="LI120">
        <f t="shared" si="2879"/>
        <v>31</v>
      </c>
      <c r="LJ120">
        <f t="shared" si="2880"/>
        <v>44</v>
      </c>
      <c r="LK120">
        <f t="shared" si="2881"/>
        <v>0</v>
      </c>
      <c r="LL120">
        <f t="shared" si="2882"/>
        <v>0</v>
      </c>
      <c r="LM120">
        <f t="shared" si="2883"/>
        <v>0</v>
      </c>
      <c r="LN120">
        <f t="shared" si="2884"/>
        <v>0</v>
      </c>
      <c r="LO120">
        <f t="shared" si="2885"/>
        <v>0</v>
      </c>
      <c r="LP120">
        <f t="shared" si="2886"/>
        <v>0</v>
      </c>
      <c r="LQ120">
        <f t="shared" si="2887"/>
        <v>0</v>
      </c>
      <c r="LR120">
        <f t="shared" si="2888"/>
        <v>0</v>
      </c>
      <c r="LS120">
        <f t="shared" si="2889"/>
        <v>0</v>
      </c>
      <c r="LT120">
        <f t="shared" si="2890"/>
        <v>0</v>
      </c>
      <c r="LU120">
        <f t="shared" si="2891"/>
        <v>0</v>
      </c>
      <c r="LV120">
        <f t="shared" si="2892"/>
        <v>0</v>
      </c>
      <c r="LW120">
        <f t="shared" si="2893"/>
        <v>0</v>
      </c>
      <c r="LX120">
        <f t="shared" si="2894"/>
        <v>0</v>
      </c>
      <c r="LY120">
        <f t="shared" si="2895"/>
        <v>0</v>
      </c>
      <c r="LZ120">
        <f t="shared" si="2896"/>
        <v>0</v>
      </c>
      <c r="MA120">
        <f t="shared" si="2897"/>
        <v>0</v>
      </c>
      <c r="MB120">
        <f t="shared" si="2898"/>
        <v>0</v>
      </c>
      <c r="MC120">
        <f t="shared" si="2899"/>
        <v>0</v>
      </c>
      <c r="MD120">
        <f t="shared" si="2900"/>
        <v>0</v>
      </c>
      <c r="ME120">
        <f t="shared" si="2901"/>
        <v>0</v>
      </c>
      <c r="MF120">
        <f t="shared" si="2902"/>
        <v>0</v>
      </c>
      <c r="MG120">
        <f t="shared" si="2903"/>
        <v>0</v>
      </c>
      <c r="MH120">
        <f t="shared" si="2904"/>
        <v>0</v>
      </c>
      <c r="MI120">
        <f t="shared" si="2905"/>
        <v>0</v>
      </c>
      <c r="MJ120">
        <f t="shared" si="2906"/>
        <v>0</v>
      </c>
      <c r="MK120">
        <f t="shared" si="2907"/>
        <v>0</v>
      </c>
      <c r="ML120">
        <f t="shared" si="2908"/>
        <v>0</v>
      </c>
      <c r="MM120">
        <f t="shared" si="2909"/>
        <v>0</v>
      </c>
      <c r="MN120">
        <f t="shared" si="2910"/>
        <v>0</v>
      </c>
      <c r="MO120">
        <f t="shared" si="2911"/>
        <v>0</v>
      </c>
      <c r="MP120">
        <f t="shared" si="2912"/>
        <v>0</v>
      </c>
      <c r="MQ120">
        <f t="shared" si="2913"/>
        <v>0</v>
      </c>
      <c r="MR120">
        <f t="shared" si="2914"/>
        <v>0</v>
      </c>
      <c r="MS120">
        <f t="shared" si="2915"/>
        <v>0</v>
      </c>
      <c r="MT120">
        <f t="shared" si="2916"/>
        <v>0</v>
      </c>
      <c r="MU120">
        <f t="shared" si="2917"/>
        <v>0</v>
      </c>
      <c r="MV120">
        <f t="shared" si="2918"/>
        <v>0</v>
      </c>
      <c r="MW120">
        <f t="shared" si="2919"/>
        <v>0</v>
      </c>
      <c r="MX120">
        <f t="shared" si="2920"/>
        <v>0</v>
      </c>
      <c r="MY120">
        <f t="shared" si="2921"/>
        <v>0</v>
      </c>
      <c r="MZ120">
        <f t="shared" si="2922"/>
        <v>0</v>
      </c>
      <c r="NA120">
        <f t="shared" si="2923"/>
        <v>0</v>
      </c>
      <c r="NB120">
        <f t="shared" si="2924"/>
        <v>0</v>
      </c>
      <c r="NC120">
        <f t="shared" si="2925"/>
        <v>0</v>
      </c>
      <c r="ND120">
        <f t="shared" si="2926"/>
        <v>0</v>
      </c>
      <c r="NE120">
        <f t="shared" si="2927"/>
        <v>0</v>
      </c>
      <c r="NF120">
        <f t="shared" si="2928"/>
        <v>0</v>
      </c>
      <c r="NG120">
        <f t="shared" si="2929"/>
        <v>0</v>
      </c>
      <c r="NH120">
        <f t="shared" si="2930"/>
        <v>0</v>
      </c>
      <c r="NI120">
        <f t="shared" si="2931"/>
        <v>0</v>
      </c>
      <c r="NJ120">
        <f t="shared" si="2932"/>
        <v>0</v>
      </c>
      <c r="NK120">
        <f t="shared" si="2933"/>
        <v>0</v>
      </c>
      <c r="NL120">
        <f t="shared" si="2934"/>
        <v>0</v>
      </c>
      <c r="NM120">
        <f t="shared" si="2935"/>
        <v>0</v>
      </c>
      <c r="NN120">
        <f t="shared" si="2936"/>
        <v>0</v>
      </c>
      <c r="NO120">
        <f t="shared" si="2937"/>
        <v>0</v>
      </c>
      <c r="NP120">
        <f t="shared" si="2938"/>
        <v>0</v>
      </c>
      <c r="NQ120">
        <f t="shared" si="2939"/>
        <v>0</v>
      </c>
      <c r="NR120">
        <f t="shared" si="2940"/>
        <v>0</v>
      </c>
      <c r="NS120">
        <f t="shared" si="2941"/>
        <v>0</v>
      </c>
      <c r="NT120">
        <f t="shared" si="2942"/>
        <v>0</v>
      </c>
      <c r="NU120">
        <f t="shared" si="2943"/>
        <v>0</v>
      </c>
      <c r="NV120">
        <f t="shared" si="2944"/>
        <v>0</v>
      </c>
      <c r="NW120">
        <f t="shared" si="2945"/>
        <v>0</v>
      </c>
      <c r="NX120">
        <f t="shared" si="2946"/>
        <v>0</v>
      </c>
      <c r="NY120">
        <f t="shared" si="2947"/>
        <v>0</v>
      </c>
      <c r="NZ120">
        <f t="shared" si="2948"/>
        <v>0</v>
      </c>
      <c r="OA120">
        <f t="shared" si="2949"/>
        <v>0</v>
      </c>
      <c r="OB120">
        <f t="shared" si="2950"/>
        <v>0</v>
      </c>
      <c r="OC120">
        <f t="shared" si="2951"/>
        <v>0</v>
      </c>
      <c r="OD120">
        <f t="shared" si="2952"/>
        <v>0</v>
      </c>
      <c r="OE120">
        <f t="shared" si="2953"/>
        <v>0</v>
      </c>
      <c r="OF120">
        <f t="shared" si="2954"/>
        <v>0</v>
      </c>
      <c r="OG120">
        <f t="shared" si="2955"/>
        <v>0</v>
      </c>
      <c r="OH120">
        <f t="shared" si="2956"/>
        <v>0</v>
      </c>
      <c r="OJ120" s="4">
        <f t="shared" si="2957"/>
        <v>159</v>
      </c>
      <c r="OK120" s="4">
        <f t="shared" si="2958"/>
        <v>83</v>
      </c>
      <c r="OL120" s="4">
        <f t="shared" si="2959"/>
        <v>93</v>
      </c>
      <c r="OM120" s="4">
        <f t="shared" si="2960"/>
        <v>0</v>
      </c>
      <c r="OP120" s="4">
        <f t="shared" si="2961"/>
        <v>335</v>
      </c>
      <c r="OQ120" s="4"/>
      <c r="OS120">
        <f t="shared" si="2962"/>
        <v>29</v>
      </c>
      <c r="OT120">
        <f t="shared" si="2963"/>
        <v>44</v>
      </c>
      <c r="OU120">
        <f t="shared" si="2964"/>
        <v>11</v>
      </c>
      <c r="OV120">
        <f t="shared" si="2965"/>
        <v>35</v>
      </c>
      <c r="OW120">
        <f t="shared" si="2966"/>
        <v>58</v>
      </c>
      <c r="OX120">
        <f t="shared" si="2967"/>
        <v>53</v>
      </c>
      <c r="OY120">
        <f t="shared" si="2968"/>
        <v>37</v>
      </c>
      <c r="OZ120">
        <f t="shared" si="2969"/>
        <v>46</v>
      </c>
      <c r="PA120">
        <f t="shared" si="2970"/>
        <v>22</v>
      </c>
      <c r="PB120">
        <f t="shared" si="2971"/>
        <v>0</v>
      </c>
      <c r="PC120">
        <f t="shared" si="2972"/>
        <v>0</v>
      </c>
      <c r="PD120">
        <f t="shared" si="2973"/>
        <v>0</v>
      </c>
      <c r="PE120">
        <f t="shared" si="2974"/>
        <v>0</v>
      </c>
      <c r="PF120">
        <f t="shared" si="2975"/>
        <v>0</v>
      </c>
      <c r="PG120">
        <f t="shared" si="2976"/>
        <v>0</v>
      </c>
      <c r="PH120">
        <f t="shared" si="2977"/>
        <v>0</v>
      </c>
      <c r="PI120">
        <f t="shared" si="2978"/>
        <v>0</v>
      </c>
      <c r="PJ120">
        <f t="shared" si="2979"/>
        <v>0</v>
      </c>
      <c r="PK120">
        <f t="shared" si="2980"/>
        <v>0</v>
      </c>
      <c r="PL120">
        <f t="shared" si="2981"/>
        <v>0</v>
      </c>
      <c r="PM120">
        <f t="shared" si="2982"/>
        <v>0</v>
      </c>
      <c r="PN120">
        <f t="shared" si="2983"/>
        <v>0</v>
      </c>
      <c r="PO120">
        <f t="shared" si="2984"/>
        <v>0</v>
      </c>
      <c r="PP120">
        <f t="shared" si="2985"/>
        <v>0</v>
      </c>
      <c r="PQ120">
        <f t="shared" si="2986"/>
        <v>0</v>
      </c>
      <c r="PR120">
        <f t="shared" si="2987"/>
        <v>0</v>
      </c>
      <c r="PS120">
        <f t="shared" si="2988"/>
        <v>0</v>
      </c>
      <c r="PT120">
        <f t="shared" si="2989"/>
        <v>0</v>
      </c>
      <c r="PU120">
        <f t="shared" si="2990"/>
        <v>0</v>
      </c>
      <c r="PV120">
        <f t="shared" si="2991"/>
        <v>0</v>
      </c>
      <c r="PW120">
        <f t="shared" si="2992"/>
        <v>0</v>
      </c>
      <c r="PX120">
        <f t="shared" si="2993"/>
        <v>0</v>
      </c>
      <c r="PY120">
        <f t="shared" si="2994"/>
        <v>0</v>
      </c>
      <c r="PZ120">
        <f t="shared" si="2995"/>
        <v>0</v>
      </c>
      <c r="QA120">
        <f t="shared" si="2996"/>
        <v>0</v>
      </c>
      <c r="QB120">
        <f t="shared" si="2997"/>
        <v>0</v>
      </c>
      <c r="QC120">
        <f t="shared" si="2998"/>
        <v>0</v>
      </c>
      <c r="QD120">
        <f t="shared" si="2999"/>
        <v>0</v>
      </c>
      <c r="QE120">
        <f t="shared" si="3000"/>
        <v>0</v>
      </c>
      <c r="QF120">
        <f t="shared" si="3001"/>
        <v>0</v>
      </c>
      <c r="QG120">
        <f t="shared" si="3002"/>
        <v>0</v>
      </c>
      <c r="QH120">
        <f t="shared" si="3003"/>
        <v>0</v>
      </c>
      <c r="QI120">
        <f t="shared" si="3004"/>
        <v>0</v>
      </c>
      <c r="QJ120">
        <f t="shared" si="3005"/>
        <v>0</v>
      </c>
      <c r="QK120">
        <f t="shared" si="3006"/>
        <v>0</v>
      </c>
      <c r="QL120">
        <f t="shared" si="3007"/>
        <v>0</v>
      </c>
      <c r="QM120">
        <f t="shared" si="3008"/>
        <v>0</v>
      </c>
      <c r="QN120">
        <f t="shared" si="3009"/>
        <v>0</v>
      </c>
      <c r="QO120">
        <f t="shared" si="3010"/>
        <v>0</v>
      </c>
      <c r="QP120">
        <f t="shared" si="3011"/>
        <v>0</v>
      </c>
      <c r="QQ120">
        <f t="shared" si="3012"/>
        <v>0</v>
      </c>
      <c r="QR120">
        <f t="shared" si="3013"/>
        <v>0</v>
      </c>
      <c r="QS120">
        <f t="shared" si="3014"/>
        <v>0</v>
      </c>
      <c r="QT120">
        <f t="shared" si="3015"/>
        <v>0</v>
      </c>
      <c r="QU120">
        <f t="shared" si="3016"/>
        <v>0</v>
      </c>
      <c r="QV120">
        <f t="shared" si="3017"/>
        <v>0</v>
      </c>
      <c r="QW120">
        <f t="shared" si="3018"/>
        <v>0</v>
      </c>
      <c r="QX120">
        <f t="shared" si="3019"/>
        <v>0</v>
      </c>
      <c r="QY120">
        <f t="shared" si="3020"/>
        <v>0</v>
      </c>
      <c r="QZ120">
        <f t="shared" si="3021"/>
        <v>0</v>
      </c>
      <c r="RA120">
        <f t="shared" si="3022"/>
        <v>0</v>
      </c>
      <c r="RB120">
        <f t="shared" si="3023"/>
        <v>0</v>
      </c>
      <c r="RC120">
        <f t="shared" si="3024"/>
        <v>0</v>
      </c>
      <c r="RD120">
        <f t="shared" si="3025"/>
        <v>0</v>
      </c>
      <c r="RE120">
        <f t="shared" si="3026"/>
        <v>0</v>
      </c>
      <c r="RF120">
        <f t="shared" si="3027"/>
        <v>0</v>
      </c>
      <c r="RG120">
        <f t="shared" si="3028"/>
        <v>0</v>
      </c>
      <c r="RH120">
        <f t="shared" si="3029"/>
        <v>0</v>
      </c>
      <c r="RI120">
        <f t="shared" si="3030"/>
        <v>0</v>
      </c>
      <c r="RJ120">
        <f t="shared" si="3031"/>
        <v>0</v>
      </c>
      <c r="RK120">
        <f t="shared" si="3032"/>
        <v>0</v>
      </c>
      <c r="RL120">
        <f t="shared" si="3033"/>
        <v>0</v>
      </c>
      <c r="RM120">
        <f t="shared" si="3034"/>
        <v>0</v>
      </c>
      <c r="RN120">
        <f t="shared" si="3035"/>
        <v>0</v>
      </c>
      <c r="RO120">
        <f t="shared" si="3036"/>
        <v>0</v>
      </c>
      <c r="RP120">
        <f t="shared" si="3037"/>
        <v>0</v>
      </c>
      <c r="RQ120">
        <f t="shared" si="3038"/>
        <v>0</v>
      </c>
      <c r="RR120">
        <f t="shared" si="3039"/>
        <v>0</v>
      </c>
      <c r="RS120">
        <f t="shared" si="3040"/>
        <v>0</v>
      </c>
      <c r="RT120">
        <f t="shared" si="3041"/>
        <v>0</v>
      </c>
      <c r="RU120">
        <f t="shared" si="3042"/>
        <v>0</v>
      </c>
      <c r="RV120">
        <f t="shared" si="3043"/>
        <v>0</v>
      </c>
      <c r="RW120">
        <f t="shared" si="3044"/>
        <v>0</v>
      </c>
      <c r="RX120">
        <f t="shared" si="3045"/>
        <v>0</v>
      </c>
      <c r="RY120">
        <f t="shared" si="3046"/>
        <v>0</v>
      </c>
      <c r="SA120" s="4">
        <f t="shared" si="3047"/>
        <v>19.670000000000002</v>
      </c>
      <c r="SB120" s="4">
        <f t="shared" si="3048"/>
        <v>7.4399999999999995</v>
      </c>
      <c r="SC120" s="4">
        <f t="shared" si="3049"/>
        <v>6.15</v>
      </c>
      <c r="SD120" s="4">
        <f t="shared" si="3050"/>
        <v>0</v>
      </c>
      <c r="SF120" s="4">
        <f t="shared" si="3051"/>
        <v>33.26</v>
      </c>
      <c r="SI120">
        <f t="shared" si="3052"/>
        <v>4.63</v>
      </c>
      <c r="SJ120">
        <f t="shared" si="3053"/>
        <v>2.67</v>
      </c>
      <c r="SK120">
        <f t="shared" si="3054"/>
        <v>3.44</v>
      </c>
      <c r="SL120">
        <f t="shared" si="3055"/>
        <v>3.4</v>
      </c>
      <c r="SM120">
        <f t="shared" si="3056"/>
        <v>2.75</v>
      </c>
      <c r="SN120">
        <f t="shared" si="3057"/>
        <v>3.6</v>
      </c>
      <c r="SO120">
        <f t="shared" si="3058"/>
        <v>3.3</v>
      </c>
      <c r="SP120">
        <f t="shared" si="3059"/>
        <v>4.1399999999999997</v>
      </c>
      <c r="SQ120">
        <f t="shared" si="3060"/>
        <v>5.33</v>
      </c>
      <c r="SR120" t="str">
        <f t="shared" si="3061"/>
        <v>0</v>
      </c>
      <c r="SS120" t="str">
        <f t="shared" si="3062"/>
        <v>0</v>
      </c>
      <c r="ST120" t="str">
        <f t="shared" si="3063"/>
        <v>0</v>
      </c>
      <c r="SU120" t="str">
        <f t="shared" si="3064"/>
        <v>0</v>
      </c>
      <c r="SV120" t="str">
        <f t="shared" si="3065"/>
        <v>0</v>
      </c>
      <c r="SW120" t="str">
        <f t="shared" si="3066"/>
        <v>0</v>
      </c>
      <c r="SX120" t="str">
        <f t="shared" si="3067"/>
        <v>0</v>
      </c>
      <c r="SY120" t="str">
        <f t="shared" si="3068"/>
        <v>0</v>
      </c>
      <c r="SZ120" t="str">
        <f t="shared" si="3069"/>
        <v>0</v>
      </c>
      <c r="TA120" t="str">
        <f t="shared" si="3070"/>
        <v>0</v>
      </c>
      <c r="TB120" t="str">
        <f t="shared" si="3071"/>
        <v>0</v>
      </c>
      <c r="TC120" t="str">
        <f t="shared" si="3072"/>
        <v>0</v>
      </c>
      <c r="TD120" t="str">
        <f t="shared" si="3073"/>
        <v>0</v>
      </c>
      <c r="TE120" t="str">
        <f t="shared" si="3074"/>
        <v>0</v>
      </c>
      <c r="TF120" t="str">
        <f t="shared" si="3075"/>
        <v>0</v>
      </c>
      <c r="TG120" t="str">
        <f t="shared" si="3076"/>
        <v>0</v>
      </c>
      <c r="TH120" t="str">
        <f t="shared" si="3077"/>
        <v>0</v>
      </c>
      <c r="TI120" t="str">
        <f t="shared" si="3078"/>
        <v>0</v>
      </c>
      <c r="TJ120" t="str">
        <f t="shared" si="3079"/>
        <v>0</v>
      </c>
      <c r="TK120" t="str">
        <f t="shared" si="3080"/>
        <v>0</v>
      </c>
      <c r="TL120" t="str">
        <f t="shared" si="3081"/>
        <v>0</v>
      </c>
      <c r="TM120" t="str">
        <f t="shared" si="3082"/>
        <v>0</v>
      </c>
      <c r="TN120" t="str">
        <f t="shared" si="3083"/>
        <v>0</v>
      </c>
      <c r="TO120" t="str">
        <f t="shared" si="3084"/>
        <v>0</v>
      </c>
      <c r="TP120" t="str">
        <f t="shared" si="3085"/>
        <v>0</v>
      </c>
      <c r="TQ120" t="str">
        <f t="shared" si="3086"/>
        <v>0</v>
      </c>
      <c r="TR120" t="str">
        <f t="shared" si="3087"/>
        <v>0</v>
      </c>
      <c r="TS120" t="str">
        <f t="shared" si="3088"/>
        <v>0</v>
      </c>
      <c r="TT120" t="str">
        <f t="shared" si="3089"/>
        <v>0</v>
      </c>
      <c r="TU120" t="str">
        <f t="shared" si="3090"/>
        <v>0</v>
      </c>
      <c r="TV120" t="str">
        <f t="shared" si="3091"/>
        <v>0</v>
      </c>
      <c r="TW120" t="str">
        <f t="shared" si="3092"/>
        <v>0</v>
      </c>
      <c r="TX120" t="str">
        <f t="shared" si="3093"/>
        <v>0</v>
      </c>
      <c r="TY120" t="str">
        <f t="shared" si="3094"/>
        <v>0</v>
      </c>
      <c r="TZ120" t="str">
        <f t="shared" si="3095"/>
        <v>0</v>
      </c>
      <c r="UA120" t="str">
        <f t="shared" si="3096"/>
        <v>0</v>
      </c>
      <c r="UB120" t="str">
        <f t="shared" si="3097"/>
        <v>0</v>
      </c>
      <c r="UC120" t="str">
        <f t="shared" si="3098"/>
        <v>0</v>
      </c>
      <c r="UD120" t="str">
        <f t="shared" si="3099"/>
        <v>0</v>
      </c>
      <c r="UE120" t="str">
        <f t="shared" si="3100"/>
        <v>0</v>
      </c>
      <c r="UF120" t="str">
        <f t="shared" si="3101"/>
        <v>0</v>
      </c>
      <c r="UG120" t="str">
        <f t="shared" si="3102"/>
        <v>0</v>
      </c>
      <c r="UH120" t="str">
        <f t="shared" si="3103"/>
        <v>0</v>
      </c>
      <c r="UI120" t="str">
        <f t="shared" si="3104"/>
        <v>0</v>
      </c>
      <c r="UJ120" t="str">
        <f t="shared" si="3105"/>
        <v>0</v>
      </c>
      <c r="UK120" t="str">
        <f t="shared" si="3106"/>
        <v>0</v>
      </c>
      <c r="UL120" t="str">
        <f t="shared" si="3107"/>
        <v>0</v>
      </c>
      <c r="UM120" t="str">
        <f t="shared" si="3108"/>
        <v>0</v>
      </c>
      <c r="UN120" t="str">
        <f t="shared" si="3109"/>
        <v>0</v>
      </c>
      <c r="UO120" t="str">
        <f t="shared" si="3110"/>
        <v>0</v>
      </c>
      <c r="UP120" t="str">
        <f t="shared" si="3111"/>
        <v>0</v>
      </c>
      <c r="UQ120" t="str">
        <f t="shared" si="3112"/>
        <v>0</v>
      </c>
      <c r="UR120" t="str">
        <f t="shared" si="3113"/>
        <v>0</v>
      </c>
      <c r="US120" t="str">
        <f t="shared" si="3114"/>
        <v>0</v>
      </c>
      <c r="UT120" t="str">
        <f t="shared" si="3115"/>
        <v>0</v>
      </c>
      <c r="UU120" t="str">
        <f t="shared" si="3116"/>
        <v>0</v>
      </c>
      <c r="UV120" t="str">
        <f t="shared" si="3117"/>
        <v>0</v>
      </c>
      <c r="UW120" t="str">
        <f t="shared" si="3118"/>
        <v>0</v>
      </c>
      <c r="UX120" t="str">
        <f t="shared" si="3119"/>
        <v>0</v>
      </c>
      <c r="UY120" t="str">
        <f t="shared" si="3120"/>
        <v>0</v>
      </c>
      <c r="UZ120" t="str">
        <f t="shared" si="3121"/>
        <v>0</v>
      </c>
      <c r="VA120" t="str">
        <f t="shared" si="3122"/>
        <v>0</v>
      </c>
      <c r="VB120" t="str">
        <f t="shared" si="3123"/>
        <v>0</v>
      </c>
      <c r="VC120" t="str">
        <f t="shared" si="3124"/>
        <v>0</v>
      </c>
      <c r="VD120" t="str">
        <f t="shared" si="3125"/>
        <v>0</v>
      </c>
      <c r="VE120" t="str">
        <f t="shared" si="3126"/>
        <v>0</v>
      </c>
      <c r="VF120" t="str">
        <f t="shared" si="3127"/>
        <v>0</v>
      </c>
      <c r="VG120" t="str">
        <f t="shared" si="3128"/>
        <v>0</v>
      </c>
      <c r="VH120" t="str">
        <f t="shared" si="3129"/>
        <v>0</v>
      </c>
      <c r="VI120" t="str">
        <f t="shared" si="3130"/>
        <v>0</v>
      </c>
      <c r="VJ120" t="str">
        <f t="shared" si="3131"/>
        <v>0</v>
      </c>
      <c r="VK120" t="str">
        <f t="shared" si="3132"/>
        <v>0</v>
      </c>
      <c r="VL120" t="str">
        <f t="shared" si="3133"/>
        <v>0</v>
      </c>
      <c r="VM120" t="str">
        <f t="shared" si="3134"/>
        <v>0</v>
      </c>
      <c r="VN120" t="str">
        <f t="shared" si="3135"/>
        <v>0</v>
      </c>
      <c r="VO120" t="str">
        <f t="shared" si="3136"/>
        <v>0</v>
      </c>
      <c r="VQ120" s="4">
        <f t="shared" si="3137"/>
        <v>-17.149999999999999</v>
      </c>
      <c r="VR120" s="4">
        <f t="shared" si="3138"/>
        <v>-20.86</v>
      </c>
      <c r="VS120" s="4">
        <f t="shared" si="3139"/>
        <v>-4.93</v>
      </c>
      <c r="VT120" s="4">
        <f t="shared" si="3140"/>
        <v>0</v>
      </c>
      <c r="VV120" s="4">
        <f t="shared" si="3141"/>
        <v>-42.94</v>
      </c>
      <c r="VY120">
        <f t="shared" si="3142"/>
        <v>-5.35</v>
      </c>
      <c r="VZ120">
        <f t="shared" si="3143"/>
        <v>-13.8</v>
      </c>
      <c r="WA120">
        <f t="shared" si="3144"/>
        <v>4.76</v>
      </c>
      <c r="WB120">
        <f t="shared" si="3145"/>
        <v>-1.7</v>
      </c>
      <c r="WC120">
        <f t="shared" si="3146"/>
        <v>-3.23</v>
      </c>
      <c r="WD120">
        <f t="shared" si="3147"/>
        <v>-12.33</v>
      </c>
      <c r="WE120">
        <f t="shared" si="3148"/>
        <v>-9.17</v>
      </c>
      <c r="WF120">
        <f t="shared" si="3149"/>
        <v>-11.69</v>
      </c>
      <c r="WG120">
        <f t="shared" si="3150"/>
        <v>9.57</v>
      </c>
      <c r="WH120">
        <f t="shared" si="3151"/>
        <v>0</v>
      </c>
      <c r="WI120">
        <f t="shared" si="3152"/>
        <v>0</v>
      </c>
      <c r="WJ120">
        <f t="shared" si="3153"/>
        <v>0</v>
      </c>
      <c r="WK120">
        <f t="shared" si="3154"/>
        <v>0</v>
      </c>
      <c r="WL120">
        <f t="shared" si="3155"/>
        <v>0</v>
      </c>
      <c r="WM120">
        <f t="shared" si="3156"/>
        <v>0</v>
      </c>
      <c r="WN120">
        <f t="shared" si="3157"/>
        <v>0</v>
      </c>
      <c r="WO120">
        <f t="shared" si="3158"/>
        <v>0</v>
      </c>
      <c r="WP120">
        <f t="shared" si="3159"/>
        <v>0</v>
      </c>
      <c r="WQ120">
        <f t="shared" si="3160"/>
        <v>0</v>
      </c>
      <c r="WR120">
        <f t="shared" si="3161"/>
        <v>0</v>
      </c>
      <c r="WS120">
        <f t="shared" si="3162"/>
        <v>0</v>
      </c>
      <c r="WT120">
        <f t="shared" si="3163"/>
        <v>0</v>
      </c>
      <c r="WU120">
        <f t="shared" si="3164"/>
        <v>0</v>
      </c>
      <c r="WV120">
        <f t="shared" si="3165"/>
        <v>0</v>
      </c>
      <c r="WW120">
        <f t="shared" si="3166"/>
        <v>0</v>
      </c>
      <c r="WX120">
        <f t="shared" si="3167"/>
        <v>0</v>
      </c>
      <c r="WY120">
        <f t="shared" si="3168"/>
        <v>0</v>
      </c>
      <c r="WZ120">
        <f t="shared" si="3169"/>
        <v>0</v>
      </c>
      <c r="XA120">
        <f t="shared" si="3170"/>
        <v>0</v>
      </c>
      <c r="XB120">
        <f t="shared" si="3171"/>
        <v>0</v>
      </c>
      <c r="XC120">
        <f t="shared" si="3172"/>
        <v>0</v>
      </c>
      <c r="XD120">
        <f t="shared" si="3173"/>
        <v>0</v>
      </c>
      <c r="XE120">
        <f t="shared" si="3174"/>
        <v>0</v>
      </c>
      <c r="XF120">
        <f t="shared" si="3175"/>
        <v>0</v>
      </c>
      <c r="XG120">
        <f t="shared" si="3176"/>
        <v>0</v>
      </c>
      <c r="XH120">
        <f t="shared" si="3177"/>
        <v>0</v>
      </c>
      <c r="XI120">
        <f t="shared" si="3178"/>
        <v>0</v>
      </c>
      <c r="XJ120">
        <f t="shared" si="3179"/>
        <v>0</v>
      </c>
      <c r="XK120">
        <f t="shared" si="3180"/>
        <v>0</v>
      </c>
      <c r="XL120">
        <f t="shared" si="3181"/>
        <v>0</v>
      </c>
      <c r="XM120">
        <f t="shared" si="3182"/>
        <v>0</v>
      </c>
      <c r="XN120">
        <f t="shared" si="3183"/>
        <v>0</v>
      </c>
      <c r="XO120">
        <f t="shared" si="3184"/>
        <v>0</v>
      </c>
      <c r="XP120">
        <f t="shared" si="3185"/>
        <v>0</v>
      </c>
      <c r="XQ120">
        <f t="shared" si="3186"/>
        <v>0</v>
      </c>
      <c r="XR120">
        <f t="shared" si="3187"/>
        <v>0</v>
      </c>
      <c r="XS120">
        <f t="shared" si="3188"/>
        <v>0</v>
      </c>
      <c r="XT120">
        <f t="shared" si="3189"/>
        <v>0</v>
      </c>
      <c r="XU120">
        <f t="shared" si="3190"/>
        <v>0</v>
      </c>
      <c r="XV120">
        <f t="shared" si="3191"/>
        <v>0</v>
      </c>
      <c r="XW120">
        <f t="shared" si="3192"/>
        <v>0</v>
      </c>
      <c r="XX120">
        <f t="shared" si="3193"/>
        <v>0</v>
      </c>
      <c r="XY120">
        <f t="shared" si="3194"/>
        <v>0</v>
      </c>
      <c r="XZ120">
        <f t="shared" si="3195"/>
        <v>0</v>
      </c>
      <c r="YA120">
        <f t="shared" si="3196"/>
        <v>0</v>
      </c>
      <c r="YB120">
        <f t="shared" si="3197"/>
        <v>0</v>
      </c>
      <c r="YC120">
        <f t="shared" si="3198"/>
        <v>0</v>
      </c>
      <c r="YD120">
        <f t="shared" si="3199"/>
        <v>0</v>
      </c>
      <c r="YE120">
        <f t="shared" si="3200"/>
        <v>0</v>
      </c>
      <c r="YF120">
        <f t="shared" si="3201"/>
        <v>0</v>
      </c>
      <c r="YG120">
        <f t="shared" si="3202"/>
        <v>0</v>
      </c>
      <c r="YH120">
        <f t="shared" si="3203"/>
        <v>0</v>
      </c>
      <c r="YI120">
        <f t="shared" si="3204"/>
        <v>0</v>
      </c>
      <c r="YJ120">
        <f t="shared" si="3205"/>
        <v>0</v>
      </c>
      <c r="YK120">
        <f t="shared" si="3206"/>
        <v>0</v>
      </c>
      <c r="YL120">
        <f t="shared" si="3207"/>
        <v>0</v>
      </c>
      <c r="YM120">
        <f t="shared" si="3208"/>
        <v>0</v>
      </c>
      <c r="YN120">
        <f t="shared" si="3209"/>
        <v>0</v>
      </c>
      <c r="YO120">
        <f t="shared" si="3210"/>
        <v>0</v>
      </c>
      <c r="YP120">
        <f t="shared" si="3211"/>
        <v>0</v>
      </c>
      <c r="YQ120">
        <f t="shared" si="3212"/>
        <v>0</v>
      </c>
      <c r="YR120">
        <f t="shared" si="3213"/>
        <v>0</v>
      </c>
      <c r="YS120">
        <f t="shared" si="3214"/>
        <v>0</v>
      </c>
      <c r="YT120">
        <f t="shared" si="3215"/>
        <v>0</v>
      </c>
      <c r="YU120">
        <f t="shared" si="3216"/>
        <v>0</v>
      </c>
      <c r="YV120">
        <f t="shared" si="3217"/>
        <v>0</v>
      </c>
      <c r="YW120">
        <f t="shared" si="3218"/>
        <v>0</v>
      </c>
      <c r="YX120">
        <f t="shared" si="3219"/>
        <v>0</v>
      </c>
      <c r="YY120">
        <f t="shared" si="3220"/>
        <v>0</v>
      </c>
      <c r="YZ120">
        <f t="shared" si="3221"/>
        <v>0</v>
      </c>
      <c r="ZA120">
        <f t="shared" si="3222"/>
        <v>0</v>
      </c>
      <c r="ZB120">
        <f t="shared" si="3223"/>
        <v>0</v>
      </c>
      <c r="ZC120">
        <f t="shared" si="3224"/>
        <v>0</v>
      </c>
      <c r="ZD120">
        <f t="shared" si="3225"/>
        <v>0</v>
      </c>
      <c r="ZE120">
        <f t="shared" si="3226"/>
        <v>0</v>
      </c>
      <c r="ZG120" s="4">
        <f t="shared" si="3227"/>
        <v>180</v>
      </c>
      <c r="ZH120" s="4">
        <f t="shared" si="3228"/>
        <v>103</v>
      </c>
      <c r="ZI120" s="4">
        <f t="shared" si="3229"/>
        <v>104</v>
      </c>
      <c r="ZJ120" s="4">
        <f t="shared" si="3230"/>
        <v>0</v>
      </c>
      <c r="ZL120" s="4">
        <f t="shared" si="3231"/>
        <v>387</v>
      </c>
      <c r="ZO120">
        <f t="shared" si="3232"/>
        <v>31</v>
      </c>
      <c r="ZP120">
        <f t="shared" si="3233"/>
        <v>55</v>
      </c>
      <c r="ZQ120">
        <f t="shared" si="3234"/>
        <v>15</v>
      </c>
      <c r="ZR120">
        <f t="shared" si="3235"/>
        <v>43</v>
      </c>
      <c r="ZS120">
        <f t="shared" si="3236"/>
        <v>61</v>
      </c>
      <c r="ZT120">
        <f t="shared" si="3237"/>
        <v>60</v>
      </c>
      <c r="ZU120">
        <f t="shared" si="3238"/>
        <v>55</v>
      </c>
      <c r="ZV120">
        <f t="shared" si="3239"/>
        <v>48</v>
      </c>
      <c r="ZW120">
        <f t="shared" si="3240"/>
        <v>19</v>
      </c>
      <c r="ZX120">
        <f t="shared" si="3241"/>
        <v>0</v>
      </c>
      <c r="ZY120">
        <f t="shared" si="3242"/>
        <v>0</v>
      </c>
      <c r="ZZ120">
        <f t="shared" si="3243"/>
        <v>0</v>
      </c>
      <c r="AAA120">
        <f t="shared" si="3244"/>
        <v>0</v>
      </c>
      <c r="AAB120">
        <f t="shared" si="3245"/>
        <v>0</v>
      </c>
      <c r="AAC120">
        <f t="shared" si="3246"/>
        <v>0</v>
      </c>
      <c r="AAD120">
        <f t="shared" si="3247"/>
        <v>0</v>
      </c>
      <c r="AAE120">
        <f t="shared" si="3248"/>
        <v>0</v>
      </c>
      <c r="AAF120">
        <f t="shared" si="3249"/>
        <v>0</v>
      </c>
      <c r="AAG120">
        <f t="shared" si="3250"/>
        <v>0</v>
      </c>
      <c r="AAH120">
        <f t="shared" si="3251"/>
        <v>0</v>
      </c>
      <c r="AAI120">
        <f t="shared" si="3252"/>
        <v>0</v>
      </c>
      <c r="AAJ120">
        <f t="shared" si="3253"/>
        <v>0</v>
      </c>
      <c r="AAK120">
        <f t="shared" si="3254"/>
        <v>0</v>
      </c>
      <c r="AAL120">
        <f t="shared" si="3255"/>
        <v>0</v>
      </c>
      <c r="AAM120">
        <f t="shared" si="3256"/>
        <v>0</v>
      </c>
      <c r="AAN120">
        <f t="shared" si="3257"/>
        <v>0</v>
      </c>
      <c r="AAO120">
        <f t="shared" si="3258"/>
        <v>0</v>
      </c>
      <c r="AAP120">
        <f t="shared" si="3259"/>
        <v>0</v>
      </c>
      <c r="AAQ120">
        <f t="shared" si="3260"/>
        <v>0</v>
      </c>
      <c r="AAR120">
        <f t="shared" si="3261"/>
        <v>0</v>
      </c>
      <c r="AAS120">
        <f t="shared" si="3262"/>
        <v>0</v>
      </c>
      <c r="AAT120">
        <f t="shared" si="3263"/>
        <v>0</v>
      </c>
      <c r="AAU120">
        <f t="shared" si="3264"/>
        <v>0</v>
      </c>
      <c r="AAV120">
        <f t="shared" si="3265"/>
        <v>0</v>
      </c>
      <c r="AAW120">
        <f t="shared" si="3266"/>
        <v>0</v>
      </c>
      <c r="AAX120">
        <f t="shared" si="3267"/>
        <v>0</v>
      </c>
      <c r="AAY120">
        <f t="shared" si="3268"/>
        <v>0</v>
      </c>
      <c r="AAZ120">
        <f t="shared" si="3269"/>
        <v>0</v>
      </c>
      <c r="ABA120">
        <f t="shared" si="3270"/>
        <v>0</v>
      </c>
      <c r="ABB120">
        <f t="shared" si="3271"/>
        <v>0</v>
      </c>
      <c r="ABC120">
        <f t="shared" si="3272"/>
        <v>0</v>
      </c>
      <c r="ABD120">
        <f t="shared" si="3273"/>
        <v>0</v>
      </c>
      <c r="ABE120">
        <f t="shared" si="3274"/>
        <v>0</v>
      </c>
      <c r="ABF120">
        <f t="shared" si="3275"/>
        <v>0</v>
      </c>
      <c r="ABG120">
        <f t="shared" si="3276"/>
        <v>0</v>
      </c>
      <c r="ABH120">
        <f t="shared" si="3277"/>
        <v>0</v>
      </c>
      <c r="ABI120">
        <f t="shared" si="3278"/>
        <v>0</v>
      </c>
      <c r="ABJ120">
        <f t="shared" si="3279"/>
        <v>0</v>
      </c>
      <c r="ABK120">
        <f t="shared" si="3280"/>
        <v>0</v>
      </c>
      <c r="ABL120">
        <f t="shared" si="3281"/>
        <v>0</v>
      </c>
      <c r="ABM120">
        <f t="shared" si="3282"/>
        <v>0</v>
      </c>
      <c r="ABN120">
        <f t="shared" si="3283"/>
        <v>0</v>
      </c>
      <c r="ABO120">
        <f t="shared" si="3284"/>
        <v>0</v>
      </c>
      <c r="ABP120">
        <f t="shared" si="3285"/>
        <v>0</v>
      </c>
      <c r="ABQ120">
        <f t="shared" si="3286"/>
        <v>0</v>
      </c>
      <c r="ABR120">
        <f t="shared" si="3287"/>
        <v>0</v>
      </c>
      <c r="ABS120">
        <f t="shared" si="3288"/>
        <v>0</v>
      </c>
      <c r="ABT120">
        <f t="shared" si="3289"/>
        <v>0</v>
      </c>
      <c r="ABU120">
        <f t="shared" si="3290"/>
        <v>0</v>
      </c>
      <c r="ABV120">
        <f t="shared" si="3291"/>
        <v>0</v>
      </c>
      <c r="ABW120">
        <f t="shared" si="3292"/>
        <v>0</v>
      </c>
      <c r="ABX120">
        <f t="shared" si="3293"/>
        <v>0</v>
      </c>
      <c r="ABY120">
        <f t="shared" si="3294"/>
        <v>0</v>
      </c>
      <c r="ABZ120">
        <f t="shared" si="3295"/>
        <v>0</v>
      </c>
      <c r="ACA120">
        <f t="shared" si="3296"/>
        <v>0</v>
      </c>
      <c r="ACB120">
        <f t="shared" si="3297"/>
        <v>0</v>
      </c>
      <c r="ACC120">
        <f t="shared" si="3298"/>
        <v>0</v>
      </c>
      <c r="ACD120">
        <f t="shared" si="3299"/>
        <v>0</v>
      </c>
      <c r="ACE120">
        <f t="shared" si="3300"/>
        <v>0</v>
      </c>
      <c r="ACF120">
        <f t="shared" si="3301"/>
        <v>0</v>
      </c>
      <c r="ACG120">
        <f t="shared" si="3302"/>
        <v>0</v>
      </c>
      <c r="ACH120">
        <f t="shared" si="3303"/>
        <v>0</v>
      </c>
      <c r="ACI120">
        <f t="shared" si="3304"/>
        <v>0</v>
      </c>
      <c r="ACJ120">
        <f t="shared" si="3305"/>
        <v>0</v>
      </c>
      <c r="ACK120">
        <f t="shared" si="3306"/>
        <v>0</v>
      </c>
      <c r="ACL120">
        <f t="shared" si="3307"/>
        <v>0</v>
      </c>
      <c r="ACM120">
        <f t="shared" si="3308"/>
        <v>0</v>
      </c>
      <c r="ACN120">
        <f t="shared" si="3309"/>
        <v>0</v>
      </c>
      <c r="ACO120">
        <f t="shared" si="3310"/>
        <v>0</v>
      </c>
      <c r="ACP120">
        <f t="shared" si="3311"/>
        <v>0</v>
      </c>
      <c r="ACQ120">
        <f t="shared" si="3312"/>
        <v>0</v>
      </c>
      <c r="ACR120">
        <f t="shared" si="3313"/>
        <v>0</v>
      </c>
      <c r="ACS120">
        <f t="shared" si="3314"/>
        <v>0</v>
      </c>
      <c r="ACT120">
        <f t="shared" si="3315"/>
        <v>0</v>
      </c>
      <c r="ACU120">
        <f t="shared" si="3316"/>
        <v>0</v>
      </c>
      <c r="ACW120" s="4">
        <f t="shared" si="3317"/>
        <v>299.7</v>
      </c>
      <c r="ACX120" s="4">
        <f t="shared" si="3318"/>
        <v>70.5</v>
      </c>
      <c r="ACY120" s="4">
        <f t="shared" si="3319"/>
        <v>10.899999999999999</v>
      </c>
      <c r="ACZ120" s="4">
        <f t="shared" si="3320"/>
        <v>0</v>
      </c>
      <c r="ADA120" s="88">
        <f t="shared" si="3321"/>
        <v>5.9371710435189584</v>
      </c>
      <c r="ADB120" s="4">
        <f t="shared" si="3322"/>
        <v>381.09999999999997</v>
      </c>
      <c r="ADC120" s="5">
        <f t="shared" si="3323"/>
        <v>7.7420927403383644</v>
      </c>
      <c r="ADD120" s="5">
        <f t="shared" si="3324"/>
        <v>2.3345235059857501</v>
      </c>
      <c r="ADE120">
        <f t="shared" si="3325"/>
        <v>78.099999999999994</v>
      </c>
      <c r="ADF120">
        <f t="shared" si="3326"/>
        <v>8.9</v>
      </c>
      <c r="ADG120">
        <f t="shared" si="3327"/>
        <v>115.7</v>
      </c>
      <c r="ADH120">
        <f t="shared" si="3328"/>
        <v>8.1999999999999993</v>
      </c>
      <c r="ADI120">
        <f t="shared" si="3329"/>
        <v>2.7</v>
      </c>
      <c r="ADJ120">
        <f t="shared" si="3330"/>
        <v>11.9</v>
      </c>
      <c r="ADK120">
        <f t="shared" si="3331"/>
        <v>39.700000000000003</v>
      </c>
      <c r="ADL120">
        <f t="shared" si="3332"/>
        <v>30.8</v>
      </c>
      <c r="ADM120">
        <f t="shared" si="3333"/>
        <v>85.1</v>
      </c>
      <c r="ADN120">
        <f t="shared" si="3334"/>
        <v>0</v>
      </c>
      <c r="ADO120">
        <f t="shared" si="3335"/>
        <v>0</v>
      </c>
      <c r="ADP120">
        <f t="shared" si="3336"/>
        <v>0</v>
      </c>
      <c r="ADQ120">
        <f t="shared" si="3337"/>
        <v>0</v>
      </c>
      <c r="ADR120">
        <f t="shared" si="3338"/>
        <v>0</v>
      </c>
      <c r="ADS120">
        <f t="shared" si="3339"/>
        <v>0</v>
      </c>
      <c r="ADT120">
        <f t="shared" si="3340"/>
        <v>0</v>
      </c>
      <c r="ADU120">
        <f t="shared" si="3341"/>
        <v>0</v>
      </c>
      <c r="ADV120">
        <f t="shared" si="3342"/>
        <v>0</v>
      </c>
      <c r="ADW120">
        <f t="shared" si="3343"/>
        <v>0</v>
      </c>
      <c r="ADX120">
        <f t="shared" si="3344"/>
        <v>0</v>
      </c>
      <c r="ADY120">
        <f t="shared" si="3345"/>
        <v>0</v>
      </c>
      <c r="ADZ120">
        <f t="shared" si="3346"/>
        <v>0</v>
      </c>
      <c r="AEA120">
        <f t="shared" si="3347"/>
        <v>0</v>
      </c>
      <c r="AEB120">
        <f t="shared" si="3348"/>
        <v>0</v>
      </c>
      <c r="AEC120">
        <f t="shared" si="3349"/>
        <v>0</v>
      </c>
      <c r="AED120">
        <f t="shared" si="3350"/>
        <v>0</v>
      </c>
      <c r="AEE120">
        <f t="shared" si="3351"/>
        <v>0</v>
      </c>
      <c r="AEF120">
        <f t="shared" si="3352"/>
        <v>0</v>
      </c>
      <c r="AEG120">
        <f t="shared" si="3353"/>
        <v>0</v>
      </c>
      <c r="AEH120">
        <f t="shared" si="3354"/>
        <v>0</v>
      </c>
      <c r="AEI120">
        <f t="shared" si="3355"/>
        <v>0</v>
      </c>
      <c r="AEJ120">
        <f t="shared" si="3356"/>
        <v>0</v>
      </c>
      <c r="AEK120">
        <f t="shared" si="3357"/>
        <v>0</v>
      </c>
      <c r="AEL120">
        <f t="shared" si="3358"/>
        <v>0</v>
      </c>
      <c r="AEM120">
        <f t="shared" si="3359"/>
        <v>0</v>
      </c>
      <c r="AEN120">
        <f t="shared" si="3360"/>
        <v>0</v>
      </c>
      <c r="AEO120">
        <f t="shared" si="3361"/>
        <v>0</v>
      </c>
      <c r="AEP120">
        <f t="shared" si="3362"/>
        <v>0</v>
      </c>
      <c r="AEQ120">
        <f t="shared" si="3363"/>
        <v>0</v>
      </c>
      <c r="AER120">
        <f t="shared" si="3364"/>
        <v>0</v>
      </c>
      <c r="AES120">
        <f t="shared" si="3365"/>
        <v>0</v>
      </c>
      <c r="AET120">
        <f t="shared" si="3366"/>
        <v>0</v>
      </c>
      <c r="AEU120">
        <f t="shared" si="3367"/>
        <v>0</v>
      </c>
      <c r="AEV120">
        <f t="shared" si="3368"/>
        <v>0</v>
      </c>
      <c r="AEW120">
        <f t="shared" si="3369"/>
        <v>0</v>
      </c>
      <c r="AEX120">
        <f t="shared" si="3370"/>
        <v>0</v>
      </c>
      <c r="AEY120">
        <f t="shared" si="3371"/>
        <v>0</v>
      </c>
      <c r="AEZ120">
        <f t="shared" si="3372"/>
        <v>0</v>
      </c>
      <c r="AFA120">
        <f t="shared" si="3373"/>
        <v>0</v>
      </c>
      <c r="AFB120">
        <f t="shared" si="3374"/>
        <v>0</v>
      </c>
      <c r="AFC120">
        <f t="shared" si="3375"/>
        <v>0</v>
      </c>
      <c r="AFD120">
        <f t="shared" si="3376"/>
        <v>0</v>
      </c>
      <c r="AFE120">
        <f t="shared" si="3377"/>
        <v>0</v>
      </c>
      <c r="AFF120">
        <f t="shared" si="3378"/>
        <v>0</v>
      </c>
      <c r="AFG120">
        <f t="shared" si="3379"/>
        <v>0</v>
      </c>
      <c r="AFH120">
        <f t="shared" si="3380"/>
        <v>0</v>
      </c>
      <c r="AFI120">
        <f t="shared" si="3381"/>
        <v>0</v>
      </c>
      <c r="AFJ120">
        <f t="shared" si="3382"/>
        <v>0</v>
      </c>
      <c r="AFK120">
        <f t="shared" si="3383"/>
        <v>0</v>
      </c>
      <c r="AFL120">
        <f t="shared" si="3384"/>
        <v>0</v>
      </c>
      <c r="AFM120">
        <f t="shared" si="3385"/>
        <v>0</v>
      </c>
      <c r="AFN120">
        <f t="shared" si="3386"/>
        <v>0</v>
      </c>
      <c r="AFO120">
        <f t="shared" si="3387"/>
        <v>0</v>
      </c>
      <c r="AFP120">
        <f t="shared" si="3388"/>
        <v>0</v>
      </c>
      <c r="AFQ120">
        <f t="shared" si="3389"/>
        <v>0</v>
      </c>
      <c r="AFR120">
        <f t="shared" si="3390"/>
        <v>0</v>
      </c>
      <c r="AFS120">
        <f t="shared" si="3391"/>
        <v>0</v>
      </c>
      <c r="AFT120">
        <f t="shared" si="3392"/>
        <v>0</v>
      </c>
      <c r="AFU120">
        <f t="shared" si="3393"/>
        <v>0</v>
      </c>
      <c r="AFV120">
        <f t="shared" si="3394"/>
        <v>0</v>
      </c>
      <c r="AFW120">
        <f t="shared" si="3395"/>
        <v>0</v>
      </c>
      <c r="AFX120">
        <f t="shared" si="3396"/>
        <v>0</v>
      </c>
      <c r="AFY120">
        <f t="shared" si="3397"/>
        <v>0</v>
      </c>
      <c r="AFZ120">
        <f t="shared" si="3398"/>
        <v>0</v>
      </c>
      <c r="AGA120">
        <f t="shared" si="3399"/>
        <v>0</v>
      </c>
      <c r="AGB120">
        <f t="shared" si="3400"/>
        <v>0</v>
      </c>
      <c r="AGC120">
        <f t="shared" si="3401"/>
        <v>0</v>
      </c>
      <c r="AGD120">
        <f t="shared" si="3402"/>
        <v>0</v>
      </c>
      <c r="AGE120">
        <f t="shared" si="3403"/>
        <v>0</v>
      </c>
      <c r="AGF120">
        <f t="shared" si="3404"/>
        <v>0</v>
      </c>
      <c r="AGG120">
        <f t="shared" si="3405"/>
        <v>0</v>
      </c>
      <c r="AGH120">
        <f t="shared" si="3406"/>
        <v>0</v>
      </c>
      <c r="AGI120">
        <f t="shared" si="3407"/>
        <v>0</v>
      </c>
      <c r="AGJ120">
        <f t="shared" si="3408"/>
        <v>0</v>
      </c>
      <c r="AGK120">
        <f t="shared" si="3409"/>
        <v>0</v>
      </c>
      <c r="AGM120" s="88">
        <f t="shared" si="3410"/>
        <v>70</v>
      </c>
      <c r="AGN120" s="88">
        <v>70</v>
      </c>
      <c r="AGO120">
        <v>5</v>
      </c>
      <c r="AGP120">
        <f t="shared" si="3411"/>
        <v>5</v>
      </c>
      <c r="AGQ120">
        <f t="shared" si="3412"/>
        <v>5</v>
      </c>
      <c r="AGR120">
        <f t="shared" si="3413"/>
        <v>5</v>
      </c>
      <c r="AGS120">
        <f t="shared" si="3414"/>
        <v>7</v>
      </c>
      <c r="AGT120">
        <f t="shared" si="3415"/>
        <v>10</v>
      </c>
      <c r="AGU120">
        <f t="shared" si="3416"/>
        <v>5</v>
      </c>
      <c r="AGV120">
        <f t="shared" si="3417"/>
        <v>3</v>
      </c>
      <c r="AGW120">
        <f t="shared" si="3418"/>
        <v>8</v>
      </c>
      <c r="AGX120">
        <f t="shared" si="3419"/>
        <v>5</v>
      </c>
      <c r="AGY120">
        <f t="shared" si="3420"/>
        <v>0</v>
      </c>
      <c r="AGZ120">
        <f t="shared" si="3421"/>
        <v>0</v>
      </c>
      <c r="AHA120">
        <f t="shared" si="3422"/>
        <v>0</v>
      </c>
      <c r="AHB120">
        <f t="shared" si="3423"/>
        <v>0</v>
      </c>
      <c r="AHC120">
        <f t="shared" si="3424"/>
        <v>0</v>
      </c>
      <c r="AHD120">
        <f t="shared" si="3425"/>
        <v>0</v>
      </c>
      <c r="AHE120">
        <f t="shared" si="3426"/>
        <v>0</v>
      </c>
      <c r="AHF120">
        <f t="shared" si="3427"/>
        <v>0</v>
      </c>
      <c r="AHG120">
        <f t="shared" si="3428"/>
        <v>0</v>
      </c>
      <c r="AHH120">
        <f t="shared" si="3429"/>
        <v>0</v>
      </c>
      <c r="AHI120">
        <f t="shared" si="3430"/>
        <v>0</v>
      </c>
      <c r="AHJ120">
        <f t="shared" si="3431"/>
        <v>0</v>
      </c>
      <c r="AHK120">
        <f t="shared" si="3432"/>
        <v>0</v>
      </c>
      <c r="AHL120">
        <f t="shared" si="3433"/>
        <v>0</v>
      </c>
      <c r="AHM120">
        <f t="shared" si="3434"/>
        <v>0</v>
      </c>
      <c r="AHN120">
        <f t="shared" si="3435"/>
        <v>0</v>
      </c>
      <c r="AHO120">
        <f t="shared" si="3436"/>
        <v>0</v>
      </c>
      <c r="AHP120">
        <f t="shared" si="3437"/>
        <v>0</v>
      </c>
      <c r="AHQ120">
        <f t="shared" si="3438"/>
        <v>0</v>
      </c>
      <c r="AHR120">
        <f t="shared" si="3439"/>
        <v>0</v>
      </c>
      <c r="AHS120">
        <f t="shared" si="3440"/>
        <v>0</v>
      </c>
      <c r="AHT120">
        <f t="shared" si="3441"/>
        <v>0</v>
      </c>
      <c r="AHU120">
        <f t="shared" si="3442"/>
        <v>0</v>
      </c>
      <c r="AHV120">
        <f t="shared" si="3443"/>
        <v>0</v>
      </c>
      <c r="AHW120">
        <f t="shared" si="3444"/>
        <v>0</v>
      </c>
      <c r="AHX120">
        <f t="shared" si="3445"/>
        <v>0</v>
      </c>
      <c r="AHY120">
        <f t="shared" si="3446"/>
        <v>0</v>
      </c>
      <c r="AHZ120">
        <f t="shared" si="3447"/>
        <v>0</v>
      </c>
      <c r="AIA120">
        <f t="shared" si="3448"/>
        <v>0</v>
      </c>
      <c r="AIB120">
        <f t="shared" si="3449"/>
        <v>0</v>
      </c>
      <c r="AIC120">
        <f t="shared" si="3450"/>
        <v>0</v>
      </c>
      <c r="AID120">
        <f t="shared" si="3451"/>
        <v>0</v>
      </c>
      <c r="AIE120">
        <f t="shared" si="3452"/>
        <v>0</v>
      </c>
      <c r="AIF120">
        <f t="shared" si="3453"/>
        <v>0</v>
      </c>
      <c r="AIG120">
        <f t="shared" si="3454"/>
        <v>0</v>
      </c>
      <c r="AIH120">
        <f t="shared" si="3455"/>
        <v>0</v>
      </c>
      <c r="AII120">
        <f t="shared" si="3456"/>
        <v>0</v>
      </c>
      <c r="AIJ120">
        <f t="shared" si="3457"/>
        <v>0</v>
      </c>
      <c r="AIK120">
        <f t="shared" si="3458"/>
        <v>0</v>
      </c>
      <c r="AIL120">
        <f t="shared" si="3459"/>
        <v>0</v>
      </c>
      <c r="AIM120">
        <f t="shared" si="3460"/>
        <v>0</v>
      </c>
      <c r="AIN120">
        <f t="shared" si="3461"/>
        <v>0</v>
      </c>
      <c r="AIO120">
        <f t="shared" si="3462"/>
        <v>0</v>
      </c>
      <c r="AIP120">
        <f t="shared" si="3463"/>
        <v>0</v>
      </c>
      <c r="AIQ120">
        <f t="shared" si="3464"/>
        <v>0</v>
      </c>
      <c r="AIR120">
        <f t="shared" si="3465"/>
        <v>0</v>
      </c>
      <c r="AIS120">
        <f t="shared" si="3466"/>
        <v>0</v>
      </c>
      <c r="AIT120">
        <f t="shared" si="3467"/>
        <v>0</v>
      </c>
      <c r="AIU120">
        <f t="shared" si="3468"/>
        <v>0</v>
      </c>
      <c r="AIV120">
        <f t="shared" si="3469"/>
        <v>0</v>
      </c>
      <c r="AIW120">
        <f t="shared" si="3470"/>
        <v>0</v>
      </c>
      <c r="AIX120">
        <f t="shared" si="3471"/>
        <v>0</v>
      </c>
      <c r="AIY120">
        <f t="shared" si="3472"/>
        <v>0</v>
      </c>
      <c r="AIZ120">
        <f t="shared" si="3473"/>
        <v>0</v>
      </c>
      <c r="AJA120">
        <f t="shared" si="3474"/>
        <v>0</v>
      </c>
      <c r="AJB120">
        <f t="shared" si="3475"/>
        <v>0</v>
      </c>
      <c r="AJC120">
        <f t="shared" si="3476"/>
        <v>0</v>
      </c>
      <c r="AJD120">
        <f t="shared" si="3477"/>
        <v>0</v>
      </c>
      <c r="AJE120">
        <f t="shared" si="3478"/>
        <v>0</v>
      </c>
      <c r="AJF120">
        <f t="shared" si="3479"/>
        <v>0</v>
      </c>
      <c r="AJG120">
        <f t="shared" si="3480"/>
        <v>0</v>
      </c>
      <c r="AJH120">
        <f t="shared" si="3481"/>
        <v>0</v>
      </c>
      <c r="AJI120">
        <f t="shared" si="3482"/>
        <v>0</v>
      </c>
      <c r="AJJ120">
        <f t="shared" si="3483"/>
        <v>0</v>
      </c>
      <c r="AJK120">
        <f t="shared" si="3484"/>
        <v>0</v>
      </c>
      <c r="AJL120">
        <f t="shared" si="3485"/>
        <v>0</v>
      </c>
      <c r="AJM120">
        <f t="shared" si="3486"/>
        <v>0</v>
      </c>
      <c r="AJN120">
        <f t="shared" si="3487"/>
        <v>0</v>
      </c>
      <c r="AJO120">
        <f t="shared" si="3488"/>
        <v>0</v>
      </c>
      <c r="AJP120">
        <f t="shared" si="3489"/>
        <v>0</v>
      </c>
      <c r="AJQ120">
        <f t="shared" si="3490"/>
        <v>0</v>
      </c>
      <c r="AJR120">
        <f t="shared" si="3491"/>
        <v>0</v>
      </c>
      <c r="AJS120">
        <f t="shared" si="3492"/>
        <v>0</v>
      </c>
      <c r="AJT120">
        <f t="shared" si="3493"/>
        <v>0</v>
      </c>
      <c r="AJU120">
        <f t="shared" si="3494"/>
        <v>0</v>
      </c>
      <c r="AJV120">
        <f t="shared" si="3495"/>
        <v>0</v>
      </c>
      <c r="AJX120">
        <v>42</v>
      </c>
      <c r="AJY120">
        <v>1</v>
      </c>
      <c r="AJZ120">
        <v>1</v>
      </c>
      <c r="AKA120">
        <f t="shared" si="3496"/>
        <v>2</v>
      </c>
      <c r="AKB120">
        <f t="shared" si="3497"/>
        <v>2</v>
      </c>
      <c r="AKC120">
        <f t="shared" si="3498"/>
        <v>2</v>
      </c>
      <c r="AKD120">
        <f t="shared" si="3499"/>
        <v>8</v>
      </c>
      <c r="AKE120">
        <f t="shared" si="3500"/>
        <v>8</v>
      </c>
      <c r="AKF120">
        <f t="shared" si="3501"/>
        <v>4</v>
      </c>
      <c r="AKG120">
        <f t="shared" si="3502"/>
        <v>0</v>
      </c>
      <c r="AKH120">
        <f t="shared" si="3503"/>
        <v>0</v>
      </c>
      <c r="AKI120">
        <f t="shared" si="3504"/>
        <v>0</v>
      </c>
      <c r="AKJ120">
        <f t="shared" si="3505"/>
        <v>0</v>
      </c>
      <c r="AKK120">
        <f t="shared" si="3506"/>
        <v>0</v>
      </c>
      <c r="AKL120">
        <f t="shared" si="3507"/>
        <v>0</v>
      </c>
      <c r="AKM120">
        <f t="shared" si="3508"/>
        <v>0</v>
      </c>
      <c r="AKN120">
        <f t="shared" si="3509"/>
        <v>0</v>
      </c>
      <c r="AKO120">
        <f t="shared" si="3510"/>
        <v>0</v>
      </c>
      <c r="AKP120">
        <f t="shared" si="3511"/>
        <v>0</v>
      </c>
      <c r="AKQ120">
        <f t="shared" si="3512"/>
        <v>0</v>
      </c>
      <c r="AKR120">
        <f t="shared" si="3513"/>
        <v>0</v>
      </c>
      <c r="AKS120">
        <f t="shared" si="3514"/>
        <v>0</v>
      </c>
      <c r="AKT120">
        <f t="shared" si="3515"/>
        <v>0</v>
      </c>
      <c r="AKU120">
        <f t="shared" si="3516"/>
        <v>0</v>
      </c>
      <c r="AKV120">
        <f t="shared" si="3517"/>
        <v>0</v>
      </c>
      <c r="AKW120">
        <f t="shared" si="3518"/>
        <v>0</v>
      </c>
      <c r="AKX120">
        <f t="shared" si="3519"/>
        <v>0</v>
      </c>
      <c r="AKY120">
        <f t="shared" si="3520"/>
        <v>0</v>
      </c>
      <c r="AKZ120">
        <f t="shared" si="3521"/>
        <v>0</v>
      </c>
      <c r="ALA120">
        <f t="shared" si="3522"/>
        <v>0</v>
      </c>
      <c r="ALB120">
        <f t="shared" si="3523"/>
        <v>0</v>
      </c>
      <c r="ALC120">
        <f t="shared" si="3524"/>
        <v>0</v>
      </c>
      <c r="ALD120">
        <f t="shared" si="3525"/>
        <v>0</v>
      </c>
      <c r="ALE120">
        <f t="shared" si="3526"/>
        <v>0</v>
      </c>
      <c r="ALF120">
        <f t="shared" si="3527"/>
        <v>0</v>
      </c>
      <c r="ALG120">
        <f t="shared" si="3528"/>
        <v>0</v>
      </c>
      <c r="ALH120">
        <f t="shared" si="3529"/>
        <v>0</v>
      </c>
      <c r="ALI120">
        <f t="shared" si="3530"/>
        <v>0</v>
      </c>
      <c r="ALJ120">
        <f t="shared" si="3531"/>
        <v>0</v>
      </c>
      <c r="ALK120">
        <f t="shared" si="3532"/>
        <v>0</v>
      </c>
      <c r="ALL120">
        <f t="shared" si="3533"/>
        <v>0</v>
      </c>
      <c r="ALM120">
        <f t="shared" si="3534"/>
        <v>0</v>
      </c>
      <c r="ALN120">
        <f t="shared" si="3535"/>
        <v>0</v>
      </c>
      <c r="ALO120">
        <f t="shared" si="3536"/>
        <v>0</v>
      </c>
      <c r="ALP120">
        <f t="shared" si="3537"/>
        <v>0</v>
      </c>
      <c r="ALQ120">
        <f t="shared" si="3538"/>
        <v>0</v>
      </c>
      <c r="ALR120">
        <f t="shared" si="3539"/>
        <v>0</v>
      </c>
      <c r="ALS120">
        <f t="shared" si="3540"/>
        <v>0</v>
      </c>
      <c r="ALT120">
        <f t="shared" si="3541"/>
        <v>0</v>
      </c>
      <c r="ALU120">
        <f t="shared" si="3542"/>
        <v>0</v>
      </c>
      <c r="ALV120">
        <f t="shared" si="3543"/>
        <v>0</v>
      </c>
      <c r="ALW120">
        <f t="shared" si="3544"/>
        <v>0</v>
      </c>
      <c r="ALX120">
        <f t="shared" si="3545"/>
        <v>0</v>
      </c>
      <c r="ALY120">
        <f t="shared" si="3546"/>
        <v>0</v>
      </c>
      <c r="ALZ120">
        <f t="shared" si="3547"/>
        <v>0</v>
      </c>
      <c r="AMA120">
        <f t="shared" si="3548"/>
        <v>0</v>
      </c>
      <c r="AMB120">
        <f t="shared" si="3549"/>
        <v>0</v>
      </c>
      <c r="AMC120">
        <f t="shared" si="3550"/>
        <v>0</v>
      </c>
      <c r="AMD120">
        <f t="shared" si="3551"/>
        <v>0</v>
      </c>
      <c r="AME120">
        <f t="shared" si="3552"/>
        <v>0</v>
      </c>
      <c r="AMF120">
        <f t="shared" si="3553"/>
        <v>0</v>
      </c>
      <c r="AMG120">
        <f t="shared" si="3554"/>
        <v>0</v>
      </c>
      <c r="AMH120">
        <f t="shared" si="3555"/>
        <v>0</v>
      </c>
      <c r="AMI120">
        <f t="shared" si="3556"/>
        <v>0</v>
      </c>
      <c r="AMJ120">
        <f t="shared" si="3557"/>
        <v>0</v>
      </c>
      <c r="AMK120">
        <f t="shared" si="3558"/>
        <v>0</v>
      </c>
      <c r="AML120">
        <f t="shared" si="3559"/>
        <v>0</v>
      </c>
      <c r="AMM120">
        <f t="shared" si="3560"/>
        <v>0</v>
      </c>
      <c r="AMN120">
        <f t="shared" si="3561"/>
        <v>0</v>
      </c>
      <c r="AMO120">
        <f t="shared" si="3562"/>
        <v>0</v>
      </c>
      <c r="AMP120">
        <f t="shared" si="3563"/>
        <v>0</v>
      </c>
      <c r="AMQ120">
        <f t="shared" si="3564"/>
        <v>0</v>
      </c>
      <c r="AMR120">
        <f t="shared" si="3565"/>
        <v>0</v>
      </c>
      <c r="AMS120">
        <f t="shared" si="3566"/>
        <v>0</v>
      </c>
      <c r="AMT120">
        <f t="shared" si="3567"/>
        <v>0</v>
      </c>
      <c r="AMU120">
        <f t="shared" si="3568"/>
        <v>0</v>
      </c>
      <c r="AMV120">
        <f t="shared" si="3569"/>
        <v>0</v>
      </c>
      <c r="AMW120">
        <f t="shared" si="3570"/>
        <v>0</v>
      </c>
      <c r="AMX120">
        <f t="shared" si="3571"/>
        <v>0</v>
      </c>
      <c r="AMY120">
        <f t="shared" si="3572"/>
        <v>0</v>
      </c>
      <c r="AMZ120">
        <f t="shared" si="3573"/>
        <v>0</v>
      </c>
      <c r="ANA120">
        <f t="shared" si="3574"/>
        <v>0</v>
      </c>
      <c r="ANB120">
        <f t="shared" si="3575"/>
        <v>0</v>
      </c>
      <c r="ANC120">
        <f t="shared" si="3576"/>
        <v>0</v>
      </c>
      <c r="AND120">
        <f t="shared" si="3577"/>
        <v>0</v>
      </c>
      <c r="ANR120" s="4">
        <v>1637</v>
      </c>
      <c r="ANS120" s="4">
        <f t="shared" si="3578"/>
        <v>1637</v>
      </c>
      <c r="ANU120" s="4">
        <v>1672</v>
      </c>
      <c r="ANV120" t="str">
        <f t="shared" si="3579"/>
        <v>1691</v>
      </c>
      <c r="ANW120" t="str">
        <f t="shared" si="3580"/>
        <v>1687</v>
      </c>
      <c r="ANX120" t="str">
        <f t="shared" si="3581"/>
        <v>1691</v>
      </c>
      <c r="ANY120" t="str">
        <f t="shared" si="3582"/>
        <v>1682</v>
      </c>
      <c r="ANZ120" t="str">
        <f t="shared" si="3583"/>
        <v>1651</v>
      </c>
      <c r="AOA120" t="str">
        <f t="shared" si="3584"/>
        <v>1646</v>
      </c>
      <c r="AOB120" t="str">
        <f t="shared" si="3585"/>
        <v>1639</v>
      </c>
      <c r="AOC120" t="str">
        <f t="shared" si="3586"/>
        <v>1631</v>
      </c>
      <c r="AOD120" t="str">
        <f t="shared" si="3587"/>
        <v>1637</v>
      </c>
      <c r="AOE120" t="str">
        <f t="shared" si="3588"/>
        <v>1637</v>
      </c>
      <c r="AOF120" t="str">
        <f t="shared" si="3589"/>
        <v>1637</v>
      </c>
      <c r="AOG120" t="str">
        <f t="shared" si="3590"/>
        <v>1637</v>
      </c>
      <c r="AOH120" t="str">
        <f t="shared" si="3591"/>
        <v>1637</v>
      </c>
      <c r="AOI120" t="str">
        <f t="shared" si="3592"/>
        <v>1637</v>
      </c>
      <c r="AOJ120" t="str">
        <f t="shared" si="3593"/>
        <v>1637</v>
      </c>
      <c r="AOK120" t="str">
        <f t="shared" si="3594"/>
        <v>1637</v>
      </c>
      <c r="AOL120" t="str">
        <f t="shared" si="3595"/>
        <v>1637</v>
      </c>
      <c r="AOM120" t="str">
        <f t="shared" si="3596"/>
        <v>1637</v>
      </c>
      <c r="AON120" t="str">
        <f t="shared" si="3597"/>
        <v>1637</v>
      </c>
      <c r="AOO120" t="str">
        <f t="shared" si="3598"/>
        <v>1637</v>
      </c>
      <c r="AOP120" t="str">
        <f t="shared" si="3599"/>
        <v>1637</v>
      </c>
      <c r="AOQ120" t="str">
        <f t="shared" si="3600"/>
        <v>1637</v>
      </c>
      <c r="AOR120" t="str">
        <f t="shared" si="3601"/>
        <v>1637</v>
      </c>
      <c r="AOS120" t="str">
        <f t="shared" si="3602"/>
        <v>1637</v>
      </c>
      <c r="AOT120" t="str">
        <f t="shared" si="3603"/>
        <v>1637</v>
      </c>
      <c r="AOU120" t="str">
        <f t="shared" si="3604"/>
        <v>1637</v>
      </c>
      <c r="AOV120" t="str">
        <f t="shared" si="3605"/>
        <v>1637</v>
      </c>
      <c r="AOW120" t="str">
        <f t="shared" si="3606"/>
        <v>1637</v>
      </c>
      <c r="AOX120" t="str">
        <f t="shared" si="3607"/>
        <v>1637</v>
      </c>
      <c r="AOY120" t="str">
        <f t="shared" si="3608"/>
        <v>1637</v>
      </c>
      <c r="AOZ120" t="str">
        <f t="shared" si="3609"/>
        <v>1637</v>
      </c>
      <c r="APA120" t="str">
        <f t="shared" si="3610"/>
        <v>1637</v>
      </c>
      <c r="APB120" t="str">
        <f t="shared" si="3611"/>
        <v>1637</v>
      </c>
      <c r="APC120" t="str">
        <f t="shared" si="3612"/>
        <v>1637</v>
      </c>
      <c r="APD120" t="str">
        <f t="shared" si="3613"/>
        <v>1637</v>
      </c>
      <c r="APE120" t="str">
        <f t="shared" si="3614"/>
        <v>1637</v>
      </c>
      <c r="APF120" t="str">
        <f t="shared" si="3615"/>
        <v>1637</v>
      </c>
      <c r="APG120" t="str">
        <f t="shared" si="3616"/>
        <v>1637</v>
      </c>
      <c r="APH120" t="str">
        <f t="shared" si="3617"/>
        <v>1637</v>
      </c>
      <c r="API120" t="str">
        <f t="shared" si="3618"/>
        <v>1637</v>
      </c>
      <c r="APJ120" t="str">
        <f t="shared" si="3619"/>
        <v>1637</v>
      </c>
      <c r="APK120" t="str">
        <f t="shared" si="3620"/>
        <v>1637</v>
      </c>
      <c r="APL120" t="str">
        <f t="shared" si="3621"/>
        <v>1637</v>
      </c>
      <c r="APM120" t="str">
        <f t="shared" si="3622"/>
        <v>1637</v>
      </c>
      <c r="APN120" t="str">
        <f t="shared" si="3623"/>
        <v>1637</v>
      </c>
      <c r="APO120" t="str">
        <f t="shared" si="3624"/>
        <v>1637</v>
      </c>
      <c r="APP120" t="str">
        <f t="shared" si="3625"/>
        <v>1637</v>
      </c>
      <c r="APQ120" t="str">
        <f t="shared" si="3626"/>
        <v>1637</v>
      </c>
      <c r="APR120" t="str">
        <f t="shared" si="3627"/>
        <v>1637</v>
      </c>
      <c r="APS120" t="str">
        <f t="shared" si="3628"/>
        <v>1637</v>
      </c>
      <c r="APT120" t="str">
        <f t="shared" si="3629"/>
        <v>1637</v>
      </c>
      <c r="APU120" t="str">
        <f t="shared" si="3630"/>
        <v>1637</v>
      </c>
      <c r="APV120" t="str">
        <f t="shared" si="3631"/>
        <v>1637</v>
      </c>
      <c r="APW120" t="str">
        <f t="shared" si="3632"/>
        <v>1637</v>
      </c>
      <c r="APX120" t="str">
        <f t="shared" si="3633"/>
        <v>1637</v>
      </c>
      <c r="APY120" t="str">
        <f t="shared" si="3634"/>
        <v>1637</v>
      </c>
      <c r="APZ120" t="str">
        <f t="shared" si="3635"/>
        <v>1637</v>
      </c>
      <c r="AQA120" t="str">
        <f t="shared" si="3636"/>
        <v>1637</v>
      </c>
      <c r="AQB120" t="str">
        <f t="shared" si="3637"/>
        <v>1637</v>
      </c>
      <c r="AQC120" t="str">
        <f t="shared" si="3638"/>
        <v>1637</v>
      </c>
      <c r="AQD120" t="str">
        <f t="shared" si="3639"/>
        <v>1637</v>
      </c>
      <c r="AQE120" t="str">
        <f t="shared" si="3640"/>
        <v>1637</v>
      </c>
      <c r="AQF120" t="str">
        <f t="shared" si="3641"/>
        <v>1637</v>
      </c>
      <c r="AQG120" t="str">
        <f t="shared" si="3642"/>
        <v>1637</v>
      </c>
      <c r="AQH120" t="str">
        <f t="shared" si="3643"/>
        <v>1637</v>
      </c>
      <c r="AQI120" t="str">
        <f t="shared" si="3644"/>
        <v>1637</v>
      </c>
      <c r="AQJ120" t="str">
        <f t="shared" si="3645"/>
        <v>1637</v>
      </c>
      <c r="AQK120" t="str">
        <f t="shared" si="3646"/>
        <v>1637</v>
      </c>
      <c r="AQL120" t="str">
        <f t="shared" si="3647"/>
        <v>1637</v>
      </c>
      <c r="AQM120" t="str">
        <f t="shared" si="3648"/>
        <v>1637</v>
      </c>
      <c r="AQN120" t="str">
        <f t="shared" si="3649"/>
        <v>1637</v>
      </c>
      <c r="AQO120" t="str">
        <f t="shared" si="3650"/>
        <v>1637</v>
      </c>
      <c r="AQP120" t="str">
        <f t="shared" si="3651"/>
        <v>1637</v>
      </c>
      <c r="AQQ120" t="str">
        <f t="shared" si="3652"/>
        <v>1637</v>
      </c>
      <c r="AQR120" t="str">
        <f t="shared" si="3653"/>
        <v>1637</v>
      </c>
      <c r="AQS120" t="str">
        <f t="shared" si="3654"/>
        <v>1637</v>
      </c>
      <c r="AQT120" t="str">
        <f t="shared" si="3655"/>
        <v>1637</v>
      </c>
      <c r="AQU120" t="str">
        <f t="shared" si="3656"/>
        <v>1637</v>
      </c>
      <c r="AQV120" t="str">
        <f t="shared" si="3657"/>
        <v>1637</v>
      </c>
      <c r="AQW120" t="str">
        <f t="shared" si="3658"/>
        <v>1637</v>
      </c>
      <c r="AQX120" t="str">
        <f t="shared" si="3659"/>
        <v>1637</v>
      </c>
      <c r="AQY120" t="str">
        <f t="shared" si="3660"/>
        <v>1637</v>
      </c>
      <c r="AQZ120" t="str">
        <f t="shared" si="3661"/>
        <v>1637</v>
      </c>
      <c r="ARA120" t="str">
        <f t="shared" si="3662"/>
        <v>1637</v>
      </c>
      <c r="ARB120" t="str">
        <f t="shared" si="3663"/>
        <v>1637</v>
      </c>
      <c r="ARC120">
        <v>1672</v>
      </c>
      <c r="ARH120" s="5"/>
    </row>
    <row r="121" spans="1:1152" x14ac:dyDescent="0.2">
      <c r="A121">
        <v>97</v>
      </c>
      <c r="B121" s="19" t="s">
        <v>30</v>
      </c>
      <c r="C121" s="20">
        <f>VLOOKUP(A121, Rankings!$A$2:$AN$161, 40, FALSE)</f>
        <v>119</v>
      </c>
      <c r="D121" s="221" t="s">
        <v>225</v>
      </c>
      <c r="F121" s="4">
        <v>18</v>
      </c>
      <c r="G121" s="4">
        <v>13</v>
      </c>
      <c r="I121" s="5">
        <f t="shared" si="2748"/>
        <v>11</v>
      </c>
      <c r="L121" t="s">
        <v>1930</v>
      </c>
      <c r="M121" t="s">
        <v>2227</v>
      </c>
      <c r="N121" t="s">
        <v>2349</v>
      </c>
      <c r="O121" t="s">
        <v>2705</v>
      </c>
      <c r="P121" t="s">
        <v>2756</v>
      </c>
      <c r="Q121" t="s">
        <v>3150</v>
      </c>
      <c r="R121" t="s">
        <v>3308</v>
      </c>
      <c r="S121" t="s">
        <v>3583</v>
      </c>
      <c r="T121" t="s">
        <v>3853</v>
      </c>
      <c r="U121" t="s">
        <v>4002</v>
      </c>
      <c r="V121" t="s">
        <v>4156</v>
      </c>
      <c r="W121" t="str">
        <f>Rankings!D120</f>
        <v>-</v>
      </c>
      <c r="X121" t="s">
        <v>10</v>
      </c>
      <c r="Y121" t="s">
        <v>10</v>
      </c>
      <c r="Z121" t="s">
        <v>10</v>
      </c>
      <c r="AA121" t="s">
        <v>10</v>
      </c>
      <c r="AB121" t="s">
        <v>10</v>
      </c>
      <c r="AC121" t="s">
        <v>10</v>
      </c>
      <c r="AD121" t="s">
        <v>10</v>
      </c>
      <c r="AE121" t="s">
        <v>10</v>
      </c>
      <c r="AF121" t="s">
        <v>10</v>
      </c>
      <c r="AG121" t="s">
        <v>10</v>
      </c>
      <c r="AH121" t="s">
        <v>10</v>
      </c>
      <c r="AI121" t="s">
        <v>10</v>
      </c>
      <c r="AJ121" t="s">
        <v>10</v>
      </c>
      <c r="AK121" t="s">
        <v>10</v>
      </c>
      <c r="AL121" t="s">
        <v>10</v>
      </c>
      <c r="AM121" t="s">
        <v>10</v>
      </c>
      <c r="AN121" t="s">
        <v>10</v>
      </c>
      <c r="AO121" t="s">
        <v>10</v>
      </c>
      <c r="AP121" t="s">
        <v>10</v>
      </c>
      <c r="AQ121" t="s">
        <v>10</v>
      </c>
      <c r="AR121" t="s">
        <v>10</v>
      </c>
      <c r="AS121" t="s">
        <v>10</v>
      </c>
      <c r="AT121" t="s">
        <v>10</v>
      </c>
      <c r="AU121" t="s">
        <v>10</v>
      </c>
      <c r="AV121" t="s">
        <v>10</v>
      </c>
      <c r="AW121" t="s">
        <v>10</v>
      </c>
      <c r="AX121" t="s">
        <v>10</v>
      </c>
      <c r="AY121" t="s">
        <v>10</v>
      </c>
      <c r="AZ121" t="s">
        <v>10</v>
      </c>
      <c r="BA121" t="s">
        <v>10</v>
      </c>
      <c r="BB121" t="s">
        <v>10</v>
      </c>
      <c r="BC121" t="s">
        <v>10</v>
      </c>
      <c r="BD121" t="s">
        <v>10</v>
      </c>
      <c r="BE121" t="s">
        <v>10</v>
      </c>
      <c r="BF121" t="s">
        <v>10</v>
      </c>
      <c r="BG121" t="s">
        <v>10</v>
      </c>
      <c r="BH121" t="s">
        <v>10</v>
      </c>
      <c r="BI121" t="s">
        <v>10</v>
      </c>
      <c r="BJ121" t="s">
        <v>10</v>
      </c>
      <c r="BK121" t="s">
        <v>10</v>
      </c>
      <c r="BL121" t="s">
        <v>10</v>
      </c>
      <c r="BM121" t="s">
        <v>10</v>
      </c>
      <c r="BN121" t="s">
        <v>10</v>
      </c>
      <c r="BO121" t="s">
        <v>10</v>
      </c>
      <c r="BP121" t="s">
        <v>10</v>
      </c>
      <c r="BQ121" t="s">
        <v>10</v>
      </c>
      <c r="BR121" t="s">
        <v>10</v>
      </c>
      <c r="BS121" t="s">
        <v>10</v>
      </c>
      <c r="BT121" t="s">
        <v>10</v>
      </c>
      <c r="BU121" t="s">
        <v>10</v>
      </c>
      <c r="BV121" t="s">
        <v>10</v>
      </c>
      <c r="BW121" t="s">
        <v>10</v>
      </c>
      <c r="BX121" t="s">
        <v>10</v>
      </c>
      <c r="BY121" t="s">
        <v>10</v>
      </c>
      <c r="BZ121" t="s">
        <v>10</v>
      </c>
      <c r="CA121" t="s">
        <v>10</v>
      </c>
      <c r="CB121" t="s">
        <v>10</v>
      </c>
      <c r="CC121" t="s">
        <v>10</v>
      </c>
      <c r="CD121" t="s">
        <v>10</v>
      </c>
      <c r="CE121" t="s">
        <v>10</v>
      </c>
      <c r="CF121" t="s">
        <v>10</v>
      </c>
      <c r="CG121" t="s">
        <v>10</v>
      </c>
      <c r="CH121" t="s">
        <v>10</v>
      </c>
      <c r="CI121" t="s">
        <v>10</v>
      </c>
      <c r="CJ121" t="s">
        <v>10</v>
      </c>
      <c r="CK121" t="s">
        <v>10</v>
      </c>
      <c r="CL121" t="s">
        <v>10</v>
      </c>
      <c r="CM121" t="s">
        <v>10</v>
      </c>
      <c r="CN121" t="s">
        <v>10</v>
      </c>
      <c r="CO121" t="s">
        <v>10</v>
      </c>
      <c r="CP121" t="s">
        <v>10</v>
      </c>
      <c r="CQ121" t="s">
        <v>10</v>
      </c>
      <c r="CR121" t="s">
        <v>10</v>
      </c>
      <c r="CT121" s="4">
        <f t="shared" si="2749"/>
        <v>0</v>
      </c>
      <c r="CU121" s="4">
        <f t="shared" si="2750"/>
        <v>0</v>
      </c>
      <c r="CV121" s="4">
        <f t="shared" si="2751"/>
        <v>0</v>
      </c>
      <c r="CW121" s="4">
        <f t="shared" si="2752"/>
        <v>5</v>
      </c>
      <c r="CX121" s="4">
        <f t="shared" si="2753"/>
        <v>0</v>
      </c>
      <c r="CY121" s="4">
        <f t="shared" si="2754"/>
        <v>1</v>
      </c>
      <c r="CZ121" s="4">
        <f t="shared" si="2755"/>
        <v>0</v>
      </c>
      <c r="DA121" s="4">
        <f t="shared" si="2756"/>
        <v>1</v>
      </c>
      <c r="DB121" s="4">
        <f t="shared" si="2757"/>
        <v>2</v>
      </c>
      <c r="DC121" s="4">
        <f t="shared" si="2758"/>
        <v>0</v>
      </c>
      <c r="DD121" s="4">
        <f t="shared" si="2759"/>
        <v>0</v>
      </c>
      <c r="DE121" s="4">
        <f t="shared" si="2760"/>
        <v>2</v>
      </c>
      <c r="DF121" s="4">
        <f t="shared" si="2761"/>
        <v>0</v>
      </c>
      <c r="DG121" s="4">
        <f t="shared" si="2762"/>
        <v>0</v>
      </c>
      <c r="DH121" s="4">
        <f t="shared" si="2763"/>
        <v>0</v>
      </c>
      <c r="DI121" s="152">
        <f t="shared" si="2764"/>
        <v>0</v>
      </c>
      <c r="DJ121" s="153">
        <f t="shared" si="2765"/>
        <v>0</v>
      </c>
      <c r="DK121" s="4">
        <f t="shared" si="2766"/>
        <v>5</v>
      </c>
      <c r="DL121" s="4">
        <f t="shared" si="2767"/>
        <v>1</v>
      </c>
      <c r="DM121" s="4">
        <f t="shared" si="2768"/>
        <v>1</v>
      </c>
      <c r="DN121" s="4">
        <f t="shared" si="2769"/>
        <v>2</v>
      </c>
      <c r="DO121" s="4">
        <f t="shared" si="2770"/>
        <v>2</v>
      </c>
      <c r="DP121" s="4">
        <f t="shared" si="2771"/>
        <v>0</v>
      </c>
      <c r="DQ121" s="4">
        <f t="shared" si="2772"/>
        <v>0</v>
      </c>
      <c r="DR121" s="4">
        <f t="shared" si="2773"/>
        <v>1</v>
      </c>
      <c r="DS121" s="4">
        <f t="shared" si="2774"/>
        <v>2</v>
      </c>
      <c r="DT121" s="4">
        <f t="shared" si="2775"/>
        <v>6</v>
      </c>
      <c r="DU121" t="str">
        <f t="shared" si="2776"/>
        <v>0R</v>
      </c>
      <c r="DV121" t="str">
        <f t="shared" si="2777"/>
        <v>0R</v>
      </c>
      <c r="DW121" t="str">
        <f t="shared" si="2778"/>
        <v>0R</v>
      </c>
      <c r="DX121" t="str">
        <f t="shared" si="2779"/>
        <v>3S</v>
      </c>
      <c r="DY121" t="str">
        <f t="shared" si="2780"/>
        <v>3S</v>
      </c>
      <c r="DZ121" t="str">
        <f t="shared" si="2781"/>
        <v>0R</v>
      </c>
      <c r="EA121" t="str">
        <f t="shared" si="2782"/>
        <v>0L</v>
      </c>
      <c r="EB121" t="str">
        <f t="shared" si="2783"/>
        <v>2L</v>
      </c>
      <c r="EC121" t="str">
        <f t="shared" si="2784"/>
        <v>0R</v>
      </c>
      <c r="ED121" t="str">
        <f t="shared" si="2785"/>
        <v>0S</v>
      </c>
      <c r="EE121" t="str">
        <f t="shared" si="2786"/>
        <v>0S</v>
      </c>
      <c r="EF121">
        <f t="shared" si="2787"/>
        <v>0</v>
      </c>
      <c r="EG121">
        <f t="shared" si="2788"/>
        <v>0</v>
      </c>
      <c r="EH121">
        <f t="shared" si="2789"/>
        <v>0</v>
      </c>
      <c r="EI121">
        <f t="shared" si="2790"/>
        <v>0</v>
      </c>
      <c r="EJ121">
        <f t="shared" si="2791"/>
        <v>0</v>
      </c>
      <c r="EK121">
        <f t="shared" si="2792"/>
        <v>0</v>
      </c>
      <c r="EL121">
        <f t="shared" si="2793"/>
        <v>0</v>
      </c>
      <c r="EM121">
        <f t="shared" si="2794"/>
        <v>0</v>
      </c>
      <c r="EN121">
        <f t="shared" si="2795"/>
        <v>0</v>
      </c>
      <c r="EO121">
        <f t="shared" si="2796"/>
        <v>0</v>
      </c>
      <c r="EP121">
        <f t="shared" si="2797"/>
        <v>0</v>
      </c>
      <c r="EQ121">
        <f t="shared" si="2798"/>
        <v>0</v>
      </c>
      <c r="ER121">
        <f t="shared" si="2799"/>
        <v>0</v>
      </c>
      <c r="ES121">
        <f t="shared" si="2800"/>
        <v>0</v>
      </c>
      <c r="ET121">
        <f t="shared" si="2801"/>
        <v>0</v>
      </c>
      <c r="EU121">
        <f t="shared" si="2802"/>
        <v>0</v>
      </c>
      <c r="EV121">
        <f t="shared" si="2803"/>
        <v>0</v>
      </c>
      <c r="EW121">
        <f t="shared" si="2804"/>
        <v>0</v>
      </c>
      <c r="EX121">
        <f t="shared" si="2805"/>
        <v>0</v>
      </c>
      <c r="EY121">
        <f t="shared" si="2806"/>
        <v>0</v>
      </c>
      <c r="EZ121">
        <f t="shared" si="2807"/>
        <v>0</v>
      </c>
      <c r="FA121">
        <f t="shared" si="2808"/>
        <v>0</v>
      </c>
      <c r="FB121">
        <f t="shared" si="2809"/>
        <v>0</v>
      </c>
      <c r="FC121">
        <f t="shared" si="2810"/>
        <v>0</v>
      </c>
      <c r="FD121">
        <f t="shared" si="2811"/>
        <v>0</v>
      </c>
      <c r="FE121">
        <f t="shared" si="2812"/>
        <v>0</v>
      </c>
      <c r="FF121">
        <f t="shared" si="2813"/>
        <v>0</v>
      </c>
      <c r="FG121">
        <f t="shared" si="2814"/>
        <v>0</v>
      </c>
      <c r="FH121">
        <f t="shared" si="2815"/>
        <v>0</v>
      </c>
      <c r="FI121">
        <f t="shared" si="2816"/>
        <v>0</v>
      </c>
      <c r="FJ121">
        <f t="shared" si="2817"/>
        <v>0</v>
      </c>
      <c r="FK121">
        <f t="shared" si="2818"/>
        <v>0</v>
      </c>
      <c r="FL121">
        <f t="shared" si="2819"/>
        <v>0</v>
      </c>
      <c r="FM121">
        <f t="shared" si="2820"/>
        <v>0</v>
      </c>
      <c r="FN121">
        <f t="shared" si="2821"/>
        <v>0</v>
      </c>
      <c r="FO121">
        <f t="shared" si="2822"/>
        <v>0</v>
      </c>
      <c r="FP121">
        <f t="shared" si="2823"/>
        <v>0</v>
      </c>
      <c r="FQ121">
        <f t="shared" si="2824"/>
        <v>0</v>
      </c>
      <c r="FR121">
        <f t="shared" si="2825"/>
        <v>0</v>
      </c>
      <c r="FS121">
        <f t="shared" si="2826"/>
        <v>0</v>
      </c>
      <c r="FT121">
        <f t="shared" si="2827"/>
        <v>0</v>
      </c>
      <c r="FU121">
        <f t="shared" si="2828"/>
        <v>0</v>
      </c>
      <c r="FV121">
        <f t="shared" si="2829"/>
        <v>0</v>
      </c>
      <c r="FW121">
        <f t="shared" si="2830"/>
        <v>0</v>
      </c>
      <c r="FX121">
        <f t="shared" si="2831"/>
        <v>0</v>
      </c>
      <c r="FY121">
        <f t="shared" si="2832"/>
        <v>0</v>
      </c>
      <c r="FZ121">
        <f t="shared" si="2833"/>
        <v>0</v>
      </c>
      <c r="GA121">
        <f t="shared" si="2834"/>
        <v>0</v>
      </c>
      <c r="GB121">
        <f t="shared" si="2835"/>
        <v>0</v>
      </c>
      <c r="GC121">
        <f t="shared" si="2836"/>
        <v>0</v>
      </c>
      <c r="GD121">
        <f t="shared" si="2837"/>
        <v>0</v>
      </c>
      <c r="GE121">
        <f t="shared" si="2838"/>
        <v>0</v>
      </c>
      <c r="GF121">
        <f t="shared" si="2839"/>
        <v>0</v>
      </c>
      <c r="GG121">
        <f t="shared" si="2840"/>
        <v>0</v>
      </c>
      <c r="GH121">
        <f t="shared" si="2841"/>
        <v>0</v>
      </c>
      <c r="GI121">
        <f t="shared" si="2842"/>
        <v>0</v>
      </c>
      <c r="GJ121">
        <f t="shared" si="2843"/>
        <v>0</v>
      </c>
      <c r="GK121">
        <f t="shared" si="2844"/>
        <v>0</v>
      </c>
      <c r="GL121">
        <f t="shared" si="2845"/>
        <v>0</v>
      </c>
      <c r="GM121">
        <f t="shared" si="2846"/>
        <v>0</v>
      </c>
      <c r="GN121">
        <f t="shared" si="2847"/>
        <v>0</v>
      </c>
      <c r="GO121">
        <f t="shared" si="2848"/>
        <v>0</v>
      </c>
      <c r="GP121">
        <f t="shared" si="2849"/>
        <v>0</v>
      </c>
      <c r="GQ121">
        <f t="shared" si="2850"/>
        <v>0</v>
      </c>
      <c r="GR121">
        <f t="shared" si="2851"/>
        <v>0</v>
      </c>
      <c r="GS121">
        <f t="shared" si="2852"/>
        <v>0</v>
      </c>
      <c r="GT121">
        <f t="shared" si="2853"/>
        <v>0</v>
      </c>
      <c r="GU121">
        <f t="shared" si="2854"/>
        <v>0</v>
      </c>
      <c r="GV121">
        <f t="shared" si="2855"/>
        <v>0</v>
      </c>
      <c r="GW121">
        <f t="shared" si="2856"/>
        <v>0</v>
      </c>
      <c r="GX121">
        <f t="shared" si="2857"/>
        <v>0</v>
      </c>
      <c r="GY121">
        <f t="shared" si="2858"/>
        <v>0</v>
      </c>
      <c r="GZ121">
        <f t="shared" si="2859"/>
        <v>0</v>
      </c>
      <c r="HA121">
        <f t="shared" si="2860"/>
        <v>0</v>
      </c>
      <c r="HB121" s="176" t="s">
        <v>269</v>
      </c>
      <c r="HC121" s="89">
        <f t="shared" si="2861"/>
        <v>317.57073332234194</v>
      </c>
      <c r="HD121" s="89">
        <f t="shared" si="2862"/>
        <v>110.53389075940063</v>
      </c>
      <c r="HE121" s="89">
        <f t="shared" si="2863"/>
        <v>198.90041381810562</v>
      </c>
      <c r="HF121" s="89">
        <f t="shared" si="2864"/>
        <v>0</v>
      </c>
      <c r="HH121" s="88">
        <f t="shared" si="2865"/>
        <v>627.00503789984828</v>
      </c>
      <c r="HI121" s="88">
        <f t="shared" si="2866"/>
        <v>49.725103454526405</v>
      </c>
      <c r="HK121">
        <f>IFERROR(VLOOKUP(_xlfn.NUMBERVALUE(MID(L121, SEARCH("!", L121)+1, SEARCH("+", L121)-SEARCH("!", L121)-1)), Rankings!$A$2:$BK$161, 63, FALSE),0)</f>
        <v>65.766711793772132</v>
      </c>
      <c r="HL121">
        <f>IFERROR(VLOOKUP(_xlfn.NUMBERVALUE(MID(M121, SEARCH("!", M121)+1, SEARCH("+", M121)-SEARCH("!", M121)-1)), Rankings!$A$2:$BK$161, 63, FALSE),0)</f>
        <v>69.427569152585079</v>
      </c>
      <c r="HM121">
        <f>IFERROR(VLOOKUP(_xlfn.NUMBERVALUE(MID(N121, SEARCH("!", N121)+1, SEARCH("+", N121)-SEARCH("!", N121)-1)), Rankings!$A$2:$BK$161, 63, FALSE),0)</f>
        <v>43.117070845957592</v>
      </c>
      <c r="HN121">
        <f>IFERROR(VLOOKUP(_xlfn.NUMBERVALUE(MID(O121, SEARCH("!", O121)+1, SEARCH("+", O121)-SEARCH("!", O121)-1)), Rankings!$A$2:$BK$161, 63, FALSE),0)</f>
        <v>44.152793191810147</v>
      </c>
      <c r="HO121">
        <f>IFERROR(VLOOKUP(_xlfn.NUMBERVALUE(MID(P121, SEARCH("!", P121)+1, SEARCH("+", P121)-SEARCH("!", P121)-1)), Rankings!$A$2:$BK$161, 63, FALSE),0)</f>
        <v>21.697479887649887</v>
      </c>
      <c r="HP121">
        <f>IFERROR(VLOOKUP(_xlfn.NUMBERVALUE(MID(Q121, SEARCH("!", Q121)+1, SEARCH("+", Q121)-SEARCH("!", Q121)-1)), Rankings!$A$2:$BK$161, 63, FALSE),0)</f>
        <v>70.554813023684076</v>
      </c>
      <c r="HQ121">
        <f>IFERROR(VLOOKUP(_xlfn.NUMBERVALUE(MID(R121, SEARCH("!", R121)+1, SEARCH("+", R121)-SEARCH("!", R121)-1)), Rankings!$A$2:$BK$161, 63, FALSE),0)</f>
        <v>53.409929416713148</v>
      </c>
      <c r="HR121">
        <f>IFERROR(VLOOKUP(_xlfn.NUMBERVALUE(MID(S121, SEARCH("!", S121)+1, SEARCH("+", S121)-SEARCH("!", S121)-1)), Rankings!$A$2:$BK$161, 63, FALSE),0)</f>
        <v>57.123961342687494</v>
      </c>
      <c r="HS121">
        <f>IFERROR(VLOOKUP(_xlfn.NUMBERVALUE(MID(T121, SEARCH("!", T121)+1, SEARCH("+", T121)-SEARCH("!", T121)-1)), Rankings!$A$2:$BK$161, 63, FALSE),0)</f>
        <v>68.70456850634308</v>
      </c>
      <c r="HT121">
        <f>IFERROR(VLOOKUP(_xlfn.NUMBERVALUE(MID(U121, SEARCH("!", U121)+1, SEARCH("+", U121)-SEARCH("!", U121)-1)), Rankings!$A$2:$BK$161, 63, FALSE),0)</f>
        <v>69.427569152585079</v>
      </c>
      <c r="HU121">
        <f>IFERROR(VLOOKUP(_xlfn.NUMBERVALUE(MID(V121, SEARCH("!", V121)+1, SEARCH("+", V121)-SEARCH("!", V121)-1)), Rankings!$A$2:$BK$161, 63, FALSE),0)</f>
        <v>63.622571586060495</v>
      </c>
      <c r="HV121">
        <f>IFERROR(VLOOKUP(_xlfn.NUMBERVALUE(MID(W121, SEARCH("!", W121)+1, SEARCH("+", W121)-SEARCH("!", W121)-1)), Rankings!$A$2:$BK$161, 63, FALSE),0)</f>
        <v>0</v>
      </c>
      <c r="HW121">
        <f>IFERROR(VLOOKUP(_xlfn.NUMBERVALUE(MID(X121, SEARCH("!", X121)+1, SEARCH("+", X121)-SEARCH("!", X121)-1)), Rankings!$A$2:$BK$161, 63, FALSE),0)</f>
        <v>0</v>
      </c>
      <c r="HX121">
        <f>IFERROR(VLOOKUP(_xlfn.NUMBERVALUE(MID(Y121, SEARCH("!", Y121)+1, SEARCH("+", Y121)-SEARCH("!", Y121)-1)), Rankings!$A$2:$BK$161, 63, FALSE),0)</f>
        <v>0</v>
      </c>
      <c r="HY121">
        <f>IFERROR(VLOOKUP(_xlfn.NUMBERVALUE(MID(Z121, SEARCH("!", Z121)+1, SEARCH("+", Z121)-SEARCH("!", Z121)-1)), Rankings!$A$2:$BK$161, 63, FALSE),0)</f>
        <v>0</v>
      </c>
      <c r="HZ121">
        <f>IFERROR(VLOOKUP(_xlfn.NUMBERVALUE(MID(AA121, SEARCH("!", AA121)+1, SEARCH("+", AA121)-SEARCH("!", AA121)-1)), Rankings!$A$2:$BK$161, 63, FALSE),0)</f>
        <v>0</v>
      </c>
      <c r="IA121">
        <f>IFERROR(VLOOKUP(_xlfn.NUMBERVALUE(MID(AB121, SEARCH("!", AB121)+1, SEARCH("+", AB121)-SEARCH("!", AB121)-1)), Rankings!$A$2:$BK$161, 63, FALSE),0)</f>
        <v>0</v>
      </c>
      <c r="IB121">
        <f>IFERROR(VLOOKUP(_xlfn.NUMBERVALUE(MID(AC121, SEARCH("!", AC121)+1, SEARCH("+", AC121)-SEARCH("!", AC121)-1)), Rankings!$A$2:$BK$161, 63, FALSE),0)</f>
        <v>0</v>
      </c>
      <c r="IC121">
        <f>IFERROR(VLOOKUP(_xlfn.NUMBERVALUE(MID(AD121, SEARCH("!", AD121)+1, SEARCH("+", AD121)-SEARCH("!", AD121)-1)), Rankings!$A$2:$BK$161, 63, FALSE),0)</f>
        <v>0</v>
      </c>
      <c r="ID121">
        <f>IFERROR(VLOOKUP(_xlfn.NUMBERVALUE(MID(AE121, SEARCH("!", AE121)+1, SEARCH("+", AE121)-SEARCH("!", AE121)-1)), Rankings!$A$2:$BK$161, 63, FALSE),0)</f>
        <v>0</v>
      </c>
      <c r="IE121">
        <f>IFERROR(VLOOKUP(_xlfn.NUMBERVALUE(MID(AF121, SEARCH("!", AF121)+1, SEARCH("+", AF121)-SEARCH("!", AF121)-1)), Rankings!$A$2:$BK$161, 63, FALSE),0)</f>
        <v>0</v>
      </c>
      <c r="IF121">
        <f>IFERROR(VLOOKUP(_xlfn.NUMBERVALUE(MID(AG121, SEARCH("!", AG121)+1, SEARCH("+", AG121)-SEARCH("!", AG121)-1)), Rankings!$A$2:$BK$161, 63, FALSE),0)</f>
        <v>0</v>
      </c>
      <c r="IG121">
        <f>IFERROR(VLOOKUP(_xlfn.NUMBERVALUE(MID(AH121, SEARCH("!", AH121)+1, SEARCH("+", AH121)-SEARCH("!", AH121)-1)), Rankings!$A$2:$BK$161, 63, FALSE),0)</f>
        <v>0</v>
      </c>
      <c r="IH121">
        <f>IFERROR(VLOOKUP(_xlfn.NUMBERVALUE(MID(AI121, SEARCH("!", AI121)+1, SEARCH("+", AI121)-SEARCH("!", AI121)-1)), Rankings!$A$2:$BK$161, 63, FALSE),0)</f>
        <v>0</v>
      </c>
      <c r="II121">
        <f>IFERROR(VLOOKUP(_xlfn.NUMBERVALUE(MID(AJ121, SEARCH("!", AJ121)+1, SEARCH("+", AJ121)-SEARCH("!", AJ121)-1)), Rankings!$A$2:$BK$161, 63, FALSE),0)</f>
        <v>0</v>
      </c>
      <c r="IJ121">
        <f>IFERROR(VLOOKUP(_xlfn.NUMBERVALUE(MID(AK121, SEARCH("!", AK121)+1, SEARCH("+", AK121)-SEARCH("!", AK121)-1)), Rankings!$A$2:$BK$161, 63, FALSE),0)</f>
        <v>0</v>
      </c>
      <c r="IK121">
        <f>IFERROR(VLOOKUP(_xlfn.NUMBERVALUE(MID(AL121, SEARCH("!", AL121)+1, SEARCH("+", AL121)-SEARCH("!", AL121)-1)), Rankings!$A$2:$BK$161, 63, FALSE),0)</f>
        <v>0</v>
      </c>
      <c r="IL121">
        <f>IFERROR(VLOOKUP(_xlfn.NUMBERVALUE(MID(AM121, SEARCH("!", AM121)+1, SEARCH("+", AM121)-SEARCH("!", AM121)-1)), Rankings!$A$2:$BK$161, 63, FALSE),0)</f>
        <v>0</v>
      </c>
      <c r="IM121">
        <f>IFERROR(VLOOKUP(_xlfn.NUMBERVALUE(MID(AN121, SEARCH("!", AN121)+1, SEARCH("+", AN121)-SEARCH("!", AN121)-1)), Rankings!$A$2:$BK$161, 63, FALSE),0)</f>
        <v>0</v>
      </c>
      <c r="IN121">
        <f>IFERROR(VLOOKUP(_xlfn.NUMBERVALUE(MID(AO121, SEARCH("!", AO121)+1, SEARCH("+", AO121)-SEARCH("!", AO121)-1)), Rankings!$A$2:$BK$161, 63, FALSE),0)</f>
        <v>0</v>
      </c>
      <c r="IO121">
        <f>IFERROR(VLOOKUP(_xlfn.NUMBERVALUE(MID(AP121, SEARCH("!", AP121)+1, SEARCH("+", AP121)-SEARCH("!", AP121)-1)), Rankings!$A$2:$BK$161, 63, FALSE),0)</f>
        <v>0</v>
      </c>
      <c r="IP121">
        <f>IFERROR(VLOOKUP(_xlfn.NUMBERVALUE(MID(AQ121, SEARCH("!", AQ121)+1, SEARCH("+", AQ121)-SEARCH("!", AQ121)-1)), Rankings!$A$2:$BK$161, 63, FALSE),0)</f>
        <v>0</v>
      </c>
      <c r="IQ121">
        <f>IFERROR(VLOOKUP(_xlfn.NUMBERVALUE(MID(AR121, SEARCH("!", AR121)+1, SEARCH("+", AR121)-SEARCH("!", AR121)-1)), Rankings!$A$2:$BK$161, 63, FALSE),0)</f>
        <v>0</v>
      </c>
      <c r="IR121">
        <f>IFERROR(VLOOKUP(_xlfn.NUMBERVALUE(MID(AS121, SEARCH("!", AS121)+1, SEARCH("+", AS121)-SEARCH("!", AS121)-1)), Rankings!$A$2:$BK$161, 63, FALSE),0)</f>
        <v>0</v>
      </c>
      <c r="IS121">
        <f>IFERROR(VLOOKUP(_xlfn.NUMBERVALUE(MID(AT121, SEARCH("!", AT121)+1, SEARCH("+", AT121)-SEARCH("!", AT121)-1)), Rankings!$A$2:$BK$161, 63, FALSE),0)</f>
        <v>0</v>
      </c>
      <c r="IT121">
        <f>IFERROR(VLOOKUP(_xlfn.NUMBERVALUE(MID(AU121, SEARCH("!", AU121)+1, SEARCH("+", AU121)-SEARCH("!", AU121)-1)), Rankings!$A$2:$BK$161, 63, FALSE),0)</f>
        <v>0</v>
      </c>
      <c r="IU121">
        <f>IFERROR(VLOOKUP(_xlfn.NUMBERVALUE(MID(AV121, SEARCH("!", AV121)+1, SEARCH("+", AV121)-SEARCH("!", AV121)-1)), Rankings!$A$2:$BK$161, 63, FALSE),0)</f>
        <v>0</v>
      </c>
      <c r="IV121">
        <f>IFERROR(VLOOKUP(_xlfn.NUMBERVALUE(MID(AW121, SEARCH("!", AW121)+1, SEARCH("+", AW121)-SEARCH("!", AW121)-1)), Rankings!$A$2:$BK$161, 63, FALSE),0)</f>
        <v>0</v>
      </c>
      <c r="IW121">
        <f>IFERROR(VLOOKUP(_xlfn.NUMBERVALUE(MID(AX121, SEARCH("!", AX121)+1, SEARCH("+", AX121)-SEARCH("!", AX121)-1)), Rankings!$A$2:$BK$161, 63, FALSE),0)</f>
        <v>0</v>
      </c>
      <c r="IX121">
        <f>IFERROR(VLOOKUP(_xlfn.NUMBERVALUE(MID(AY121, SEARCH("!", AY121)+1, SEARCH("+", AY121)-SEARCH("!", AY121)-1)), Rankings!$A$2:$BK$161, 63, FALSE),0)</f>
        <v>0</v>
      </c>
      <c r="IY121">
        <f>IFERROR(VLOOKUP(_xlfn.NUMBERVALUE(MID(AZ121, SEARCH("!", AZ121)+1, SEARCH("+", AZ121)-SEARCH("!", AZ121)-1)), Rankings!$A$2:$BK$161, 63, FALSE),0)</f>
        <v>0</v>
      </c>
      <c r="IZ121">
        <f>IFERROR(VLOOKUP(_xlfn.NUMBERVALUE(MID(BA121, SEARCH("!", BA121)+1, SEARCH("+", BA121)-SEARCH("!", BA121)-1)), Rankings!$A$2:$BK$161, 63, FALSE),0)</f>
        <v>0</v>
      </c>
      <c r="JA121">
        <f>IFERROR(VLOOKUP(_xlfn.NUMBERVALUE(MID(BB121, SEARCH("!", BB121)+1, SEARCH("+", BB121)-SEARCH("!", BB121)-1)), Rankings!$A$2:$BK$161, 63, FALSE),0)</f>
        <v>0</v>
      </c>
      <c r="JB121">
        <f>IFERROR(VLOOKUP(_xlfn.NUMBERVALUE(MID(BC121, SEARCH("!", BC121)+1, SEARCH("+", BC121)-SEARCH("!", BC121)-1)), Rankings!$A$2:$BK$161, 63, FALSE),0)</f>
        <v>0</v>
      </c>
      <c r="JC121">
        <f>IFERROR(VLOOKUP(_xlfn.NUMBERVALUE(MID(BD121, SEARCH("!", BD121)+1, SEARCH("+", BD121)-SEARCH("!", BD121)-1)), Rankings!$A$2:$BK$161, 63, FALSE),0)</f>
        <v>0</v>
      </c>
      <c r="JD121">
        <f>IFERROR(VLOOKUP(_xlfn.NUMBERVALUE(MID(BE121, SEARCH("!", BE121)+1, SEARCH("+", BE121)-SEARCH("!", BE121)-1)), Rankings!$A$2:$BK$161, 63, FALSE),0)</f>
        <v>0</v>
      </c>
      <c r="JE121">
        <f>IFERROR(VLOOKUP(_xlfn.NUMBERVALUE(MID(BF121, SEARCH("!", BF121)+1, SEARCH("+", BF121)-SEARCH("!", BF121)-1)), Rankings!$A$2:$BK$161, 63, FALSE),0)</f>
        <v>0</v>
      </c>
      <c r="JF121">
        <f>IFERROR(VLOOKUP(_xlfn.NUMBERVALUE(MID(BG121, SEARCH("!", BG121)+1, SEARCH("+", BG121)-SEARCH("!", BG121)-1)), Rankings!$A$2:$BK$161, 63, FALSE),0)</f>
        <v>0</v>
      </c>
      <c r="JG121">
        <f>IFERROR(VLOOKUP(_xlfn.NUMBERVALUE(MID(BH121, SEARCH("!", BH121)+1, SEARCH("+", BH121)-SEARCH("!", BH121)-1)), Rankings!$A$2:$BK$161, 63, FALSE),0)</f>
        <v>0</v>
      </c>
      <c r="JH121">
        <f>IFERROR(VLOOKUP(_xlfn.NUMBERVALUE(MID(BI121, SEARCH("!", BI121)+1, SEARCH("+", BI121)-SEARCH("!", BI121)-1)), Rankings!$A$2:$BK$161, 63, FALSE),0)</f>
        <v>0</v>
      </c>
      <c r="JI121">
        <f>IFERROR(VLOOKUP(_xlfn.NUMBERVALUE(MID(BJ121, SEARCH("!", BJ121)+1, SEARCH("+", BJ121)-SEARCH("!", BJ121)-1)), Rankings!$A$2:$BK$161, 63, FALSE),0)</f>
        <v>0</v>
      </c>
      <c r="JJ121">
        <f>IFERROR(VLOOKUP(_xlfn.NUMBERVALUE(MID(BK121, SEARCH("!", BK121)+1, SEARCH("+", BK121)-SEARCH("!", BK121)-1)), Rankings!$A$2:$BK$161, 63, FALSE),0)</f>
        <v>0</v>
      </c>
      <c r="JK121">
        <f>IFERROR(VLOOKUP(_xlfn.NUMBERVALUE(MID(BL121, SEARCH("!", BL121)+1, SEARCH("+", BL121)-SEARCH("!", BL121)-1)), Rankings!$A$2:$BK$161, 63, FALSE),0)</f>
        <v>0</v>
      </c>
      <c r="JL121">
        <f>IFERROR(VLOOKUP(_xlfn.NUMBERVALUE(MID(BM121, SEARCH("!", BM121)+1, SEARCH("+", BM121)-SEARCH("!", BM121)-1)), Rankings!$A$2:$BK$161, 63, FALSE),0)</f>
        <v>0</v>
      </c>
      <c r="JM121">
        <f>IFERROR(VLOOKUP(_xlfn.NUMBERVALUE(MID(BN121, SEARCH("!", BN121)+1, SEARCH("+", BN121)-SEARCH("!", BN121)-1)), Rankings!$A$2:$BK$161, 63, FALSE),0)</f>
        <v>0</v>
      </c>
      <c r="JN121">
        <f>IFERROR(VLOOKUP(_xlfn.NUMBERVALUE(MID(BO121, SEARCH("!", BO121)+1, SEARCH("+", BO121)-SEARCH("!", BO121)-1)), Rankings!$A$2:$BK$161, 63, FALSE),0)</f>
        <v>0</v>
      </c>
      <c r="JO121">
        <f>IFERROR(VLOOKUP(_xlfn.NUMBERVALUE(MID(BP121, SEARCH("!", BP121)+1, SEARCH("+", BP121)-SEARCH("!", BP121)-1)), Rankings!$A$2:$BK$161, 63, FALSE),0)</f>
        <v>0</v>
      </c>
      <c r="JP121">
        <f>IFERROR(VLOOKUP(_xlfn.NUMBERVALUE(MID(BQ121, SEARCH("!", BQ121)+1, SEARCH("+", BQ121)-SEARCH("!", BQ121)-1)), Rankings!$A$2:$BK$161, 63, FALSE),0)</f>
        <v>0</v>
      </c>
      <c r="JQ121">
        <f>IFERROR(VLOOKUP(_xlfn.NUMBERVALUE(MID(BR121, SEARCH("!", BR121)+1, SEARCH("+", BR121)-SEARCH("!", BR121)-1)), Rankings!$A$2:$BK$161, 63, FALSE),0)</f>
        <v>0</v>
      </c>
      <c r="JR121">
        <f>IFERROR(VLOOKUP(_xlfn.NUMBERVALUE(MID(BS121, SEARCH("!", BS121)+1, SEARCH("+", BS121)-SEARCH("!", BS121)-1)), Rankings!$A$2:$BK$161, 63, FALSE),0)</f>
        <v>0</v>
      </c>
      <c r="JS121">
        <f>IFERROR(VLOOKUP(_xlfn.NUMBERVALUE(MID(BT121, SEARCH("!", BT121)+1, SEARCH("+", BT121)-SEARCH("!", BT121)-1)), Rankings!$A$2:$BK$161, 63, FALSE),0)</f>
        <v>0</v>
      </c>
      <c r="JT121">
        <f>IFERROR(VLOOKUP(_xlfn.NUMBERVALUE(MID(BU121, SEARCH("!", BU121)+1, SEARCH("+", BU121)-SEARCH("!", BU121)-1)), Rankings!$A$2:$BK$161, 63, FALSE),0)</f>
        <v>0</v>
      </c>
      <c r="JU121">
        <f>IFERROR(VLOOKUP(_xlfn.NUMBERVALUE(MID(BV121, SEARCH("!", BV121)+1, SEARCH("+", BV121)-SEARCH("!", BV121)-1)), Rankings!$A$2:$BK$161, 63, FALSE),0)</f>
        <v>0</v>
      </c>
      <c r="JV121">
        <f>IFERROR(VLOOKUP(_xlfn.NUMBERVALUE(MID(BW121, SEARCH("!", BW121)+1, SEARCH("+", BW121)-SEARCH("!", BW121)-1)), Rankings!$A$2:$BK$161, 63, FALSE),0)</f>
        <v>0</v>
      </c>
      <c r="JW121">
        <f>IFERROR(VLOOKUP(_xlfn.NUMBERVALUE(MID(BX121, SEARCH("!", BX121)+1, SEARCH("+", BX121)-SEARCH("!", BX121)-1)), Rankings!$A$2:$BK$161, 63, FALSE),0)</f>
        <v>0</v>
      </c>
      <c r="JX121">
        <f>IFERROR(VLOOKUP(_xlfn.NUMBERVALUE(MID(BY121, SEARCH("!", BY121)+1, SEARCH("+", BY121)-SEARCH("!", BY121)-1)), Rankings!$A$2:$BK$161, 63, FALSE),0)</f>
        <v>0</v>
      </c>
      <c r="JY121">
        <f>IFERROR(VLOOKUP(_xlfn.NUMBERVALUE(MID(BZ121, SEARCH("!", BZ121)+1, SEARCH("+", BZ121)-SEARCH("!", BZ121)-1)), Rankings!$A$2:$BK$161, 63, FALSE),0)</f>
        <v>0</v>
      </c>
      <c r="JZ121">
        <f>IFERROR(VLOOKUP(_xlfn.NUMBERVALUE(MID(CA121, SEARCH("!", CA121)+1, SEARCH("+", CA121)-SEARCH("!", CA121)-1)), Rankings!$A$2:$BK$161, 63, FALSE),0)</f>
        <v>0</v>
      </c>
      <c r="KA121">
        <f>IFERROR(VLOOKUP(_xlfn.NUMBERVALUE(MID(CB121, SEARCH("!", CB121)+1, SEARCH("+", CB121)-SEARCH("!", CB121)-1)), Rankings!$A$2:$BK$161, 63, FALSE),0)</f>
        <v>0</v>
      </c>
      <c r="KB121">
        <f>IFERROR(VLOOKUP(_xlfn.NUMBERVALUE(MID(CC121, SEARCH("!", CC121)+1, SEARCH("+", CC121)-SEARCH("!", CC121)-1)), Rankings!$A$2:$BK$161, 63, FALSE),0)</f>
        <v>0</v>
      </c>
      <c r="KC121">
        <f>IFERROR(VLOOKUP(_xlfn.NUMBERVALUE(MID(CD121, SEARCH("!", CD121)+1, SEARCH("+", CD121)-SEARCH("!", CD121)-1)), Rankings!$A$2:$BK$161, 63, FALSE),0)</f>
        <v>0</v>
      </c>
      <c r="KD121">
        <f>IFERROR(VLOOKUP(_xlfn.NUMBERVALUE(MID(CE121, SEARCH("!", CE121)+1, SEARCH("+", CE121)-SEARCH("!", CE121)-1)), Rankings!$A$2:$BK$161, 63, FALSE),0)</f>
        <v>0</v>
      </c>
      <c r="KE121">
        <f>IFERROR(VLOOKUP(_xlfn.NUMBERVALUE(MID(CF121, SEARCH("!", CF121)+1, SEARCH("+", CF121)-SEARCH("!", CF121)-1)), Rankings!$A$2:$BK$161, 63, FALSE),0)</f>
        <v>0</v>
      </c>
      <c r="KF121">
        <f>IFERROR(VLOOKUP(_xlfn.NUMBERVALUE(MID(CG121, SEARCH("!", CG121)+1, SEARCH("+", CG121)-SEARCH("!", CG121)-1)), Rankings!$A$2:$BK$161, 63, FALSE),0)</f>
        <v>0</v>
      </c>
      <c r="KG121">
        <f>IFERROR(VLOOKUP(_xlfn.NUMBERVALUE(MID(CH121, SEARCH("!", CH121)+1, SEARCH("+", CH121)-SEARCH("!", CH121)-1)), Rankings!$A$2:$BK$161, 63, FALSE),0)</f>
        <v>0</v>
      </c>
      <c r="KH121">
        <f>IFERROR(VLOOKUP(_xlfn.NUMBERVALUE(MID(CI121, SEARCH("!", CI121)+1, SEARCH("+", CI121)-SEARCH("!", CI121)-1)), Rankings!$A$2:$BK$161, 63, FALSE),0)</f>
        <v>0</v>
      </c>
      <c r="KI121">
        <f>IFERROR(VLOOKUP(_xlfn.NUMBERVALUE(MID(CJ121, SEARCH("!", CJ121)+1, SEARCH("+", CJ121)-SEARCH("!", CJ121)-1)), Rankings!$A$2:$BK$161, 63, FALSE),0)</f>
        <v>0</v>
      </c>
      <c r="KJ121">
        <f>IFERROR(VLOOKUP(_xlfn.NUMBERVALUE(MID(CK121, SEARCH("!", CK121)+1, SEARCH("+", CK121)-SEARCH("!", CK121)-1)), Rankings!$A$2:$BK$161, 63, FALSE),0)</f>
        <v>0</v>
      </c>
      <c r="KK121">
        <f>IFERROR(VLOOKUP(_xlfn.NUMBERVALUE(MID(CL121, SEARCH("!", CL121)+1, SEARCH("+", CL121)-SEARCH("!", CL121)-1)), Rankings!$A$2:$BK$161, 63, FALSE),0)</f>
        <v>0</v>
      </c>
      <c r="KL121">
        <f>IFERROR(VLOOKUP(_xlfn.NUMBERVALUE(MID(CM121, SEARCH("!", CM121)+1, SEARCH("+", CM121)-SEARCH("!", CM121)-1)), Rankings!$A$2:$BK$161, 63, FALSE),0)</f>
        <v>0</v>
      </c>
      <c r="KM121">
        <f>IFERROR(VLOOKUP(_xlfn.NUMBERVALUE(MID(CN121, SEARCH("!", CN121)+1, SEARCH("+", CN121)-SEARCH("!", CN121)-1)), Rankings!$A$2:$BK$161, 63, FALSE),0)</f>
        <v>0</v>
      </c>
      <c r="KN121">
        <f>IFERROR(VLOOKUP(_xlfn.NUMBERVALUE(MID(CO121, SEARCH("!", CO121)+1, SEARCH("+", CO121)-SEARCH("!", CO121)-1)), Rankings!$A$2:$BK$161, 63, FALSE),0)</f>
        <v>0</v>
      </c>
      <c r="KO121">
        <f>IFERROR(VLOOKUP(_xlfn.NUMBERVALUE(MID(CP121, SEARCH("!", CP121)+1, SEARCH("+", CP121)-SEARCH("!", CP121)-1)), Rankings!$A$2:$BK$161, 63, FALSE),0)</f>
        <v>0</v>
      </c>
      <c r="KP121">
        <f>IFERROR(VLOOKUP(_xlfn.NUMBERVALUE(MID(CQ121, SEARCH("!", CQ121)+1, SEARCH("+", CQ121)-SEARCH("!", CQ121)-1)), Rankings!$A$2:$BK$161, 63, FALSE),0)</f>
        <v>0</v>
      </c>
      <c r="KQ121">
        <f>IFERROR(VLOOKUP(_xlfn.NUMBERVALUE(MID(CR121, SEARCH("!", CR121)+1, SEARCH("+", CR121)-SEARCH("!", CR121)-1)), Rankings!$A$2:$BK$161, 63, FALSE),0)</f>
        <v>0</v>
      </c>
      <c r="KS121" s="4">
        <f t="shared" si="2867"/>
        <v>153</v>
      </c>
      <c r="KT121" s="4">
        <f t="shared" si="2868"/>
        <v>67</v>
      </c>
      <c r="KU121" s="4">
        <f t="shared" si="2869"/>
        <v>141</v>
      </c>
      <c r="KV121" s="4">
        <f t="shared" si="2870"/>
        <v>0</v>
      </c>
      <c r="KY121" s="4">
        <f t="shared" si="2871"/>
        <v>361</v>
      </c>
      <c r="KZ121" s="4"/>
      <c r="LB121">
        <f t="shared" si="2872"/>
        <v>38</v>
      </c>
      <c r="LC121">
        <f t="shared" si="2873"/>
        <v>23</v>
      </c>
      <c r="LD121">
        <f t="shared" si="2874"/>
        <v>39</v>
      </c>
      <c r="LE121">
        <f t="shared" si="2875"/>
        <v>35</v>
      </c>
      <c r="LF121">
        <f t="shared" si="2876"/>
        <v>63</v>
      </c>
      <c r="LG121">
        <f t="shared" si="2877"/>
        <v>20</v>
      </c>
      <c r="LH121">
        <f t="shared" si="2878"/>
        <v>24</v>
      </c>
      <c r="LI121">
        <f t="shared" si="2879"/>
        <v>43</v>
      </c>
      <c r="LJ121">
        <f t="shared" si="2880"/>
        <v>33</v>
      </c>
      <c r="LK121">
        <f t="shared" si="2881"/>
        <v>34</v>
      </c>
      <c r="LL121">
        <f t="shared" si="2882"/>
        <v>9</v>
      </c>
      <c r="LM121">
        <f t="shared" si="2883"/>
        <v>0</v>
      </c>
      <c r="LN121">
        <f t="shared" si="2884"/>
        <v>0</v>
      </c>
      <c r="LO121">
        <f t="shared" si="2885"/>
        <v>0</v>
      </c>
      <c r="LP121">
        <f t="shared" si="2886"/>
        <v>0</v>
      </c>
      <c r="LQ121">
        <f t="shared" si="2887"/>
        <v>0</v>
      </c>
      <c r="LR121">
        <f t="shared" si="2888"/>
        <v>0</v>
      </c>
      <c r="LS121">
        <f t="shared" si="2889"/>
        <v>0</v>
      </c>
      <c r="LT121">
        <f t="shared" si="2890"/>
        <v>0</v>
      </c>
      <c r="LU121">
        <f t="shared" si="2891"/>
        <v>0</v>
      </c>
      <c r="LV121">
        <f t="shared" si="2892"/>
        <v>0</v>
      </c>
      <c r="LW121">
        <f t="shared" si="2893"/>
        <v>0</v>
      </c>
      <c r="LX121">
        <f t="shared" si="2894"/>
        <v>0</v>
      </c>
      <c r="LY121">
        <f t="shared" si="2895"/>
        <v>0</v>
      </c>
      <c r="LZ121">
        <f t="shared" si="2896"/>
        <v>0</v>
      </c>
      <c r="MA121">
        <f t="shared" si="2897"/>
        <v>0</v>
      </c>
      <c r="MB121">
        <f t="shared" si="2898"/>
        <v>0</v>
      </c>
      <c r="MC121">
        <f t="shared" si="2899"/>
        <v>0</v>
      </c>
      <c r="MD121">
        <f t="shared" si="2900"/>
        <v>0</v>
      </c>
      <c r="ME121">
        <f t="shared" si="2901"/>
        <v>0</v>
      </c>
      <c r="MF121">
        <f t="shared" si="2902"/>
        <v>0</v>
      </c>
      <c r="MG121">
        <f t="shared" si="2903"/>
        <v>0</v>
      </c>
      <c r="MH121">
        <f t="shared" si="2904"/>
        <v>0</v>
      </c>
      <c r="MI121">
        <f t="shared" si="2905"/>
        <v>0</v>
      </c>
      <c r="MJ121">
        <f t="shared" si="2906"/>
        <v>0</v>
      </c>
      <c r="MK121">
        <f t="shared" si="2907"/>
        <v>0</v>
      </c>
      <c r="ML121">
        <f t="shared" si="2908"/>
        <v>0</v>
      </c>
      <c r="MM121">
        <f t="shared" si="2909"/>
        <v>0</v>
      </c>
      <c r="MN121">
        <f t="shared" si="2910"/>
        <v>0</v>
      </c>
      <c r="MO121">
        <f t="shared" si="2911"/>
        <v>0</v>
      </c>
      <c r="MP121">
        <f t="shared" si="2912"/>
        <v>0</v>
      </c>
      <c r="MQ121">
        <f t="shared" si="2913"/>
        <v>0</v>
      </c>
      <c r="MR121">
        <f t="shared" si="2914"/>
        <v>0</v>
      </c>
      <c r="MS121">
        <f t="shared" si="2915"/>
        <v>0</v>
      </c>
      <c r="MT121">
        <f t="shared" si="2916"/>
        <v>0</v>
      </c>
      <c r="MU121">
        <f t="shared" si="2917"/>
        <v>0</v>
      </c>
      <c r="MV121">
        <f t="shared" si="2918"/>
        <v>0</v>
      </c>
      <c r="MW121">
        <f t="shared" si="2919"/>
        <v>0</v>
      </c>
      <c r="MX121">
        <f t="shared" si="2920"/>
        <v>0</v>
      </c>
      <c r="MY121">
        <f t="shared" si="2921"/>
        <v>0</v>
      </c>
      <c r="MZ121">
        <f t="shared" si="2922"/>
        <v>0</v>
      </c>
      <c r="NA121">
        <f t="shared" si="2923"/>
        <v>0</v>
      </c>
      <c r="NB121">
        <f t="shared" si="2924"/>
        <v>0</v>
      </c>
      <c r="NC121">
        <f t="shared" si="2925"/>
        <v>0</v>
      </c>
      <c r="ND121">
        <f t="shared" si="2926"/>
        <v>0</v>
      </c>
      <c r="NE121">
        <f t="shared" si="2927"/>
        <v>0</v>
      </c>
      <c r="NF121">
        <f t="shared" si="2928"/>
        <v>0</v>
      </c>
      <c r="NG121">
        <f t="shared" si="2929"/>
        <v>0</v>
      </c>
      <c r="NH121">
        <f t="shared" si="2930"/>
        <v>0</v>
      </c>
      <c r="NI121">
        <f t="shared" si="2931"/>
        <v>0</v>
      </c>
      <c r="NJ121">
        <f t="shared" si="2932"/>
        <v>0</v>
      </c>
      <c r="NK121">
        <f t="shared" si="2933"/>
        <v>0</v>
      </c>
      <c r="NL121">
        <f t="shared" si="2934"/>
        <v>0</v>
      </c>
      <c r="NM121">
        <f t="shared" si="2935"/>
        <v>0</v>
      </c>
      <c r="NN121">
        <f t="shared" si="2936"/>
        <v>0</v>
      </c>
      <c r="NO121">
        <f t="shared" si="2937"/>
        <v>0</v>
      </c>
      <c r="NP121">
        <f t="shared" si="2938"/>
        <v>0</v>
      </c>
      <c r="NQ121">
        <f t="shared" si="2939"/>
        <v>0</v>
      </c>
      <c r="NR121">
        <f t="shared" si="2940"/>
        <v>0</v>
      </c>
      <c r="NS121">
        <f t="shared" si="2941"/>
        <v>0</v>
      </c>
      <c r="NT121">
        <f t="shared" si="2942"/>
        <v>0</v>
      </c>
      <c r="NU121">
        <f t="shared" si="2943"/>
        <v>0</v>
      </c>
      <c r="NV121">
        <f t="shared" si="2944"/>
        <v>0</v>
      </c>
      <c r="NW121">
        <f t="shared" si="2945"/>
        <v>0</v>
      </c>
      <c r="NX121">
        <f t="shared" si="2946"/>
        <v>0</v>
      </c>
      <c r="NY121">
        <f t="shared" si="2947"/>
        <v>0</v>
      </c>
      <c r="NZ121">
        <f t="shared" si="2948"/>
        <v>0</v>
      </c>
      <c r="OA121">
        <f t="shared" si="2949"/>
        <v>0</v>
      </c>
      <c r="OB121">
        <f t="shared" si="2950"/>
        <v>0</v>
      </c>
      <c r="OC121">
        <f t="shared" si="2951"/>
        <v>0</v>
      </c>
      <c r="OD121">
        <f t="shared" si="2952"/>
        <v>0</v>
      </c>
      <c r="OE121">
        <f t="shared" si="2953"/>
        <v>0</v>
      </c>
      <c r="OF121">
        <f t="shared" si="2954"/>
        <v>0</v>
      </c>
      <c r="OG121">
        <f t="shared" si="2955"/>
        <v>0</v>
      </c>
      <c r="OH121">
        <f t="shared" si="2956"/>
        <v>0</v>
      </c>
      <c r="OJ121" s="4">
        <f t="shared" si="2957"/>
        <v>194</v>
      </c>
      <c r="OK121" s="4">
        <f t="shared" si="2958"/>
        <v>68</v>
      </c>
      <c r="OL121" s="4">
        <f t="shared" si="2959"/>
        <v>151</v>
      </c>
      <c r="OM121" s="4">
        <f t="shared" si="2960"/>
        <v>0</v>
      </c>
      <c r="OP121" s="4">
        <f t="shared" si="2961"/>
        <v>413</v>
      </c>
      <c r="OQ121" s="4"/>
      <c r="OS121">
        <f t="shared" si="2962"/>
        <v>42</v>
      </c>
      <c r="OT121">
        <f t="shared" si="2963"/>
        <v>26</v>
      </c>
      <c r="OU121">
        <f t="shared" si="2964"/>
        <v>56</v>
      </c>
      <c r="OV121">
        <f t="shared" si="2965"/>
        <v>19</v>
      </c>
      <c r="OW121">
        <f t="shared" si="2966"/>
        <v>26</v>
      </c>
      <c r="OX121">
        <f t="shared" si="2967"/>
        <v>35</v>
      </c>
      <c r="OY121">
        <f t="shared" si="2968"/>
        <v>32</v>
      </c>
      <c r="OZ121">
        <f t="shared" si="2969"/>
        <v>36</v>
      </c>
      <c r="PA121">
        <f t="shared" si="2970"/>
        <v>35</v>
      </c>
      <c r="PB121">
        <f t="shared" si="2971"/>
        <v>61</v>
      </c>
      <c r="PC121">
        <f t="shared" si="2972"/>
        <v>45</v>
      </c>
      <c r="PD121">
        <f t="shared" si="2973"/>
        <v>0</v>
      </c>
      <c r="PE121">
        <f t="shared" si="2974"/>
        <v>0</v>
      </c>
      <c r="PF121">
        <f t="shared" si="2975"/>
        <v>0</v>
      </c>
      <c r="PG121">
        <f t="shared" si="2976"/>
        <v>0</v>
      </c>
      <c r="PH121">
        <f t="shared" si="2977"/>
        <v>0</v>
      </c>
      <c r="PI121">
        <f t="shared" si="2978"/>
        <v>0</v>
      </c>
      <c r="PJ121">
        <f t="shared" si="2979"/>
        <v>0</v>
      </c>
      <c r="PK121">
        <f t="shared" si="2980"/>
        <v>0</v>
      </c>
      <c r="PL121">
        <f t="shared" si="2981"/>
        <v>0</v>
      </c>
      <c r="PM121">
        <f t="shared" si="2982"/>
        <v>0</v>
      </c>
      <c r="PN121">
        <f t="shared" si="2983"/>
        <v>0</v>
      </c>
      <c r="PO121">
        <f t="shared" si="2984"/>
        <v>0</v>
      </c>
      <c r="PP121">
        <f t="shared" si="2985"/>
        <v>0</v>
      </c>
      <c r="PQ121">
        <f t="shared" si="2986"/>
        <v>0</v>
      </c>
      <c r="PR121">
        <f t="shared" si="2987"/>
        <v>0</v>
      </c>
      <c r="PS121">
        <f t="shared" si="2988"/>
        <v>0</v>
      </c>
      <c r="PT121">
        <f t="shared" si="2989"/>
        <v>0</v>
      </c>
      <c r="PU121">
        <f t="shared" si="2990"/>
        <v>0</v>
      </c>
      <c r="PV121">
        <f t="shared" si="2991"/>
        <v>0</v>
      </c>
      <c r="PW121">
        <f t="shared" si="2992"/>
        <v>0</v>
      </c>
      <c r="PX121">
        <f t="shared" si="2993"/>
        <v>0</v>
      </c>
      <c r="PY121">
        <f t="shared" si="2994"/>
        <v>0</v>
      </c>
      <c r="PZ121">
        <f t="shared" si="2995"/>
        <v>0</v>
      </c>
      <c r="QA121">
        <f t="shared" si="2996"/>
        <v>0</v>
      </c>
      <c r="QB121">
        <f t="shared" si="2997"/>
        <v>0</v>
      </c>
      <c r="QC121">
        <f t="shared" si="2998"/>
        <v>0</v>
      </c>
      <c r="QD121">
        <f t="shared" si="2999"/>
        <v>0</v>
      </c>
      <c r="QE121">
        <f t="shared" si="3000"/>
        <v>0</v>
      </c>
      <c r="QF121">
        <f t="shared" si="3001"/>
        <v>0</v>
      </c>
      <c r="QG121">
        <f t="shared" si="3002"/>
        <v>0</v>
      </c>
      <c r="QH121">
        <f t="shared" si="3003"/>
        <v>0</v>
      </c>
      <c r="QI121">
        <f t="shared" si="3004"/>
        <v>0</v>
      </c>
      <c r="QJ121">
        <f t="shared" si="3005"/>
        <v>0</v>
      </c>
      <c r="QK121">
        <f t="shared" si="3006"/>
        <v>0</v>
      </c>
      <c r="QL121">
        <f t="shared" si="3007"/>
        <v>0</v>
      </c>
      <c r="QM121">
        <f t="shared" si="3008"/>
        <v>0</v>
      </c>
      <c r="QN121">
        <f t="shared" si="3009"/>
        <v>0</v>
      </c>
      <c r="QO121">
        <f t="shared" si="3010"/>
        <v>0</v>
      </c>
      <c r="QP121">
        <f t="shared" si="3011"/>
        <v>0</v>
      </c>
      <c r="QQ121">
        <f t="shared" si="3012"/>
        <v>0</v>
      </c>
      <c r="QR121">
        <f t="shared" si="3013"/>
        <v>0</v>
      </c>
      <c r="QS121">
        <f t="shared" si="3014"/>
        <v>0</v>
      </c>
      <c r="QT121">
        <f t="shared" si="3015"/>
        <v>0</v>
      </c>
      <c r="QU121">
        <f t="shared" si="3016"/>
        <v>0</v>
      </c>
      <c r="QV121">
        <f t="shared" si="3017"/>
        <v>0</v>
      </c>
      <c r="QW121">
        <f t="shared" si="3018"/>
        <v>0</v>
      </c>
      <c r="QX121">
        <f t="shared" si="3019"/>
        <v>0</v>
      </c>
      <c r="QY121">
        <f t="shared" si="3020"/>
        <v>0</v>
      </c>
      <c r="QZ121">
        <f t="shared" si="3021"/>
        <v>0</v>
      </c>
      <c r="RA121">
        <f t="shared" si="3022"/>
        <v>0</v>
      </c>
      <c r="RB121">
        <f t="shared" si="3023"/>
        <v>0</v>
      </c>
      <c r="RC121">
        <f t="shared" si="3024"/>
        <v>0</v>
      </c>
      <c r="RD121">
        <f t="shared" si="3025"/>
        <v>0</v>
      </c>
      <c r="RE121">
        <f t="shared" si="3026"/>
        <v>0</v>
      </c>
      <c r="RF121">
        <f t="shared" si="3027"/>
        <v>0</v>
      </c>
      <c r="RG121">
        <f t="shared" si="3028"/>
        <v>0</v>
      </c>
      <c r="RH121">
        <f t="shared" si="3029"/>
        <v>0</v>
      </c>
      <c r="RI121">
        <f t="shared" si="3030"/>
        <v>0</v>
      </c>
      <c r="RJ121">
        <f t="shared" si="3031"/>
        <v>0</v>
      </c>
      <c r="RK121">
        <f t="shared" si="3032"/>
        <v>0</v>
      </c>
      <c r="RL121">
        <f t="shared" si="3033"/>
        <v>0</v>
      </c>
      <c r="RM121">
        <f t="shared" si="3034"/>
        <v>0</v>
      </c>
      <c r="RN121">
        <f t="shared" si="3035"/>
        <v>0</v>
      </c>
      <c r="RO121">
        <f t="shared" si="3036"/>
        <v>0</v>
      </c>
      <c r="RP121">
        <f t="shared" si="3037"/>
        <v>0</v>
      </c>
      <c r="RQ121">
        <f t="shared" si="3038"/>
        <v>0</v>
      </c>
      <c r="RR121">
        <f t="shared" si="3039"/>
        <v>0</v>
      </c>
      <c r="RS121">
        <f t="shared" si="3040"/>
        <v>0</v>
      </c>
      <c r="RT121">
        <f t="shared" si="3041"/>
        <v>0</v>
      </c>
      <c r="RU121">
        <f t="shared" si="3042"/>
        <v>0</v>
      </c>
      <c r="RV121">
        <f t="shared" si="3043"/>
        <v>0</v>
      </c>
      <c r="RW121">
        <f t="shared" si="3044"/>
        <v>0</v>
      </c>
      <c r="RX121">
        <f t="shared" si="3045"/>
        <v>0</v>
      </c>
      <c r="RY121">
        <f t="shared" si="3046"/>
        <v>0</v>
      </c>
      <c r="SA121" s="4">
        <f t="shared" si="3047"/>
        <v>18.48</v>
      </c>
      <c r="SB121" s="4">
        <f t="shared" si="3048"/>
        <v>8.5599999999999987</v>
      </c>
      <c r="SC121" s="4">
        <f t="shared" si="3049"/>
        <v>14.74</v>
      </c>
      <c r="SD121" s="4">
        <f t="shared" si="3050"/>
        <v>0</v>
      </c>
      <c r="SF121" s="4">
        <f t="shared" si="3051"/>
        <v>41.78</v>
      </c>
      <c r="SI121">
        <f t="shared" si="3052"/>
        <v>3.78</v>
      </c>
      <c r="SJ121">
        <f t="shared" si="3053"/>
        <v>3.5</v>
      </c>
      <c r="SK121">
        <f t="shared" si="3054"/>
        <v>4.57</v>
      </c>
      <c r="SL121">
        <f t="shared" si="3055"/>
        <v>3.63</v>
      </c>
      <c r="SM121">
        <f t="shared" si="3056"/>
        <v>4.55</v>
      </c>
      <c r="SN121">
        <f t="shared" si="3057"/>
        <v>3</v>
      </c>
      <c r="SO121">
        <f t="shared" si="3058"/>
        <v>4</v>
      </c>
      <c r="SP121">
        <f t="shared" si="3059"/>
        <v>4.5599999999999996</v>
      </c>
      <c r="SQ121">
        <f t="shared" si="3060"/>
        <v>3.63</v>
      </c>
      <c r="SR121">
        <f t="shared" si="3061"/>
        <v>3.56</v>
      </c>
      <c r="SS121">
        <f t="shared" si="3062"/>
        <v>3</v>
      </c>
      <c r="ST121" t="str">
        <f t="shared" si="3063"/>
        <v>0</v>
      </c>
      <c r="SU121" t="str">
        <f t="shared" si="3064"/>
        <v>0</v>
      </c>
      <c r="SV121" t="str">
        <f t="shared" si="3065"/>
        <v>0</v>
      </c>
      <c r="SW121" t="str">
        <f t="shared" si="3066"/>
        <v>0</v>
      </c>
      <c r="SX121" t="str">
        <f t="shared" si="3067"/>
        <v>0</v>
      </c>
      <c r="SY121" t="str">
        <f t="shared" si="3068"/>
        <v>0</v>
      </c>
      <c r="SZ121" t="str">
        <f t="shared" si="3069"/>
        <v>0</v>
      </c>
      <c r="TA121" t="str">
        <f t="shared" si="3070"/>
        <v>0</v>
      </c>
      <c r="TB121" t="str">
        <f t="shared" si="3071"/>
        <v>0</v>
      </c>
      <c r="TC121" t="str">
        <f t="shared" si="3072"/>
        <v>0</v>
      </c>
      <c r="TD121" t="str">
        <f t="shared" si="3073"/>
        <v>0</v>
      </c>
      <c r="TE121" t="str">
        <f t="shared" si="3074"/>
        <v>0</v>
      </c>
      <c r="TF121" t="str">
        <f t="shared" si="3075"/>
        <v>0</v>
      </c>
      <c r="TG121" t="str">
        <f t="shared" si="3076"/>
        <v>0</v>
      </c>
      <c r="TH121" t="str">
        <f t="shared" si="3077"/>
        <v>0</v>
      </c>
      <c r="TI121" t="str">
        <f t="shared" si="3078"/>
        <v>0</v>
      </c>
      <c r="TJ121" t="str">
        <f t="shared" si="3079"/>
        <v>0</v>
      </c>
      <c r="TK121" t="str">
        <f t="shared" si="3080"/>
        <v>0</v>
      </c>
      <c r="TL121" t="str">
        <f t="shared" si="3081"/>
        <v>0</v>
      </c>
      <c r="TM121" t="str">
        <f t="shared" si="3082"/>
        <v>0</v>
      </c>
      <c r="TN121" t="str">
        <f t="shared" si="3083"/>
        <v>0</v>
      </c>
      <c r="TO121" t="str">
        <f t="shared" si="3084"/>
        <v>0</v>
      </c>
      <c r="TP121" t="str">
        <f t="shared" si="3085"/>
        <v>0</v>
      </c>
      <c r="TQ121" t="str">
        <f t="shared" si="3086"/>
        <v>0</v>
      </c>
      <c r="TR121" t="str">
        <f t="shared" si="3087"/>
        <v>0</v>
      </c>
      <c r="TS121" t="str">
        <f t="shared" si="3088"/>
        <v>0</v>
      </c>
      <c r="TT121" t="str">
        <f t="shared" si="3089"/>
        <v>0</v>
      </c>
      <c r="TU121" t="str">
        <f t="shared" si="3090"/>
        <v>0</v>
      </c>
      <c r="TV121" t="str">
        <f t="shared" si="3091"/>
        <v>0</v>
      </c>
      <c r="TW121" t="str">
        <f t="shared" si="3092"/>
        <v>0</v>
      </c>
      <c r="TX121" t="str">
        <f t="shared" si="3093"/>
        <v>0</v>
      </c>
      <c r="TY121" t="str">
        <f t="shared" si="3094"/>
        <v>0</v>
      </c>
      <c r="TZ121" t="str">
        <f t="shared" si="3095"/>
        <v>0</v>
      </c>
      <c r="UA121" t="str">
        <f t="shared" si="3096"/>
        <v>0</v>
      </c>
      <c r="UB121" t="str">
        <f t="shared" si="3097"/>
        <v>0</v>
      </c>
      <c r="UC121" t="str">
        <f t="shared" si="3098"/>
        <v>0</v>
      </c>
      <c r="UD121" t="str">
        <f t="shared" si="3099"/>
        <v>0</v>
      </c>
      <c r="UE121" t="str">
        <f t="shared" si="3100"/>
        <v>0</v>
      </c>
      <c r="UF121" t="str">
        <f t="shared" si="3101"/>
        <v>0</v>
      </c>
      <c r="UG121" t="str">
        <f t="shared" si="3102"/>
        <v>0</v>
      </c>
      <c r="UH121" t="str">
        <f t="shared" si="3103"/>
        <v>0</v>
      </c>
      <c r="UI121" t="str">
        <f t="shared" si="3104"/>
        <v>0</v>
      </c>
      <c r="UJ121" t="str">
        <f t="shared" si="3105"/>
        <v>0</v>
      </c>
      <c r="UK121" t="str">
        <f t="shared" si="3106"/>
        <v>0</v>
      </c>
      <c r="UL121" t="str">
        <f t="shared" si="3107"/>
        <v>0</v>
      </c>
      <c r="UM121" t="str">
        <f t="shared" si="3108"/>
        <v>0</v>
      </c>
      <c r="UN121" t="str">
        <f t="shared" si="3109"/>
        <v>0</v>
      </c>
      <c r="UO121" t="str">
        <f t="shared" si="3110"/>
        <v>0</v>
      </c>
      <c r="UP121" t="str">
        <f t="shared" si="3111"/>
        <v>0</v>
      </c>
      <c r="UQ121" t="str">
        <f t="shared" si="3112"/>
        <v>0</v>
      </c>
      <c r="UR121" t="str">
        <f t="shared" si="3113"/>
        <v>0</v>
      </c>
      <c r="US121" t="str">
        <f t="shared" si="3114"/>
        <v>0</v>
      </c>
      <c r="UT121" t="str">
        <f t="shared" si="3115"/>
        <v>0</v>
      </c>
      <c r="UU121" t="str">
        <f t="shared" si="3116"/>
        <v>0</v>
      </c>
      <c r="UV121" t="str">
        <f t="shared" si="3117"/>
        <v>0</v>
      </c>
      <c r="UW121" t="str">
        <f t="shared" si="3118"/>
        <v>0</v>
      </c>
      <c r="UX121" t="str">
        <f t="shared" si="3119"/>
        <v>0</v>
      </c>
      <c r="UY121" t="str">
        <f t="shared" si="3120"/>
        <v>0</v>
      </c>
      <c r="UZ121" t="str">
        <f t="shared" si="3121"/>
        <v>0</v>
      </c>
      <c r="VA121" t="str">
        <f t="shared" si="3122"/>
        <v>0</v>
      </c>
      <c r="VB121" t="str">
        <f t="shared" si="3123"/>
        <v>0</v>
      </c>
      <c r="VC121" t="str">
        <f t="shared" si="3124"/>
        <v>0</v>
      </c>
      <c r="VD121" t="str">
        <f t="shared" si="3125"/>
        <v>0</v>
      </c>
      <c r="VE121" t="str">
        <f t="shared" si="3126"/>
        <v>0</v>
      </c>
      <c r="VF121" t="str">
        <f t="shared" si="3127"/>
        <v>0</v>
      </c>
      <c r="VG121" t="str">
        <f t="shared" si="3128"/>
        <v>0</v>
      </c>
      <c r="VH121" t="str">
        <f t="shared" si="3129"/>
        <v>0</v>
      </c>
      <c r="VI121" t="str">
        <f t="shared" si="3130"/>
        <v>0</v>
      </c>
      <c r="VJ121" t="str">
        <f t="shared" si="3131"/>
        <v>0</v>
      </c>
      <c r="VK121" t="str">
        <f t="shared" si="3132"/>
        <v>0</v>
      </c>
      <c r="VL121" t="str">
        <f t="shared" si="3133"/>
        <v>0</v>
      </c>
      <c r="VM121" t="str">
        <f t="shared" si="3134"/>
        <v>0</v>
      </c>
      <c r="VN121" t="str">
        <f t="shared" si="3135"/>
        <v>0</v>
      </c>
      <c r="VO121" t="str">
        <f t="shared" si="3136"/>
        <v>0</v>
      </c>
      <c r="VQ121" s="4">
        <f t="shared" si="3137"/>
        <v>-24.95</v>
      </c>
      <c r="VR121" s="4">
        <f t="shared" si="3138"/>
        <v>1.6400000000000001</v>
      </c>
      <c r="VS121" s="4">
        <f t="shared" si="3139"/>
        <v>-7.1000000000000005</v>
      </c>
      <c r="VT121" s="4">
        <f t="shared" si="3140"/>
        <v>0</v>
      </c>
      <c r="VV121" s="4">
        <f t="shared" si="3141"/>
        <v>-30.41</v>
      </c>
      <c r="VY121">
        <f t="shared" si="3142"/>
        <v>-4.26</v>
      </c>
      <c r="VZ121">
        <f t="shared" si="3143"/>
        <v>-1.28</v>
      </c>
      <c r="WA121">
        <f t="shared" si="3144"/>
        <v>2.7</v>
      </c>
      <c r="WB121">
        <f t="shared" si="3145"/>
        <v>1.7</v>
      </c>
      <c r="WC121">
        <f t="shared" si="3146"/>
        <v>6.65</v>
      </c>
      <c r="WD121">
        <f t="shared" si="3147"/>
        <v>-13.25</v>
      </c>
      <c r="WE121">
        <f t="shared" si="3148"/>
        <v>2.2200000000000002</v>
      </c>
      <c r="WF121">
        <f t="shared" si="3149"/>
        <v>-0.57999999999999996</v>
      </c>
      <c r="WG121">
        <f t="shared" si="3150"/>
        <v>-8.86</v>
      </c>
      <c r="WH121">
        <f t="shared" si="3151"/>
        <v>-11.75</v>
      </c>
      <c r="WI121">
        <f t="shared" si="3152"/>
        <v>-3.7</v>
      </c>
      <c r="WJ121">
        <f t="shared" si="3153"/>
        <v>0</v>
      </c>
      <c r="WK121">
        <f t="shared" si="3154"/>
        <v>0</v>
      </c>
      <c r="WL121">
        <f t="shared" si="3155"/>
        <v>0</v>
      </c>
      <c r="WM121">
        <f t="shared" si="3156"/>
        <v>0</v>
      </c>
      <c r="WN121">
        <f t="shared" si="3157"/>
        <v>0</v>
      </c>
      <c r="WO121">
        <f t="shared" si="3158"/>
        <v>0</v>
      </c>
      <c r="WP121">
        <f t="shared" si="3159"/>
        <v>0</v>
      </c>
      <c r="WQ121">
        <f t="shared" si="3160"/>
        <v>0</v>
      </c>
      <c r="WR121">
        <f t="shared" si="3161"/>
        <v>0</v>
      </c>
      <c r="WS121">
        <f t="shared" si="3162"/>
        <v>0</v>
      </c>
      <c r="WT121">
        <f t="shared" si="3163"/>
        <v>0</v>
      </c>
      <c r="WU121">
        <f t="shared" si="3164"/>
        <v>0</v>
      </c>
      <c r="WV121">
        <f t="shared" si="3165"/>
        <v>0</v>
      </c>
      <c r="WW121">
        <f t="shared" si="3166"/>
        <v>0</v>
      </c>
      <c r="WX121">
        <f t="shared" si="3167"/>
        <v>0</v>
      </c>
      <c r="WY121">
        <f t="shared" si="3168"/>
        <v>0</v>
      </c>
      <c r="WZ121">
        <f t="shared" si="3169"/>
        <v>0</v>
      </c>
      <c r="XA121">
        <f t="shared" si="3170"/>
        <v>0</v>
      </c>
      <c r="XB121">
        <f t="shared" si="3171"/>
        <v>0</v>
      </c>
      <c r="XC121">
        <f t="shared" si="3172"/>
        <v>0</v>
      </c>
      <c r="XD121">
        <f t="shared" si="3173"/>
        <v>0</v>
      </c>
      <c r="XE121">
        <f t="shared" si="3174"/>
        <v>0</v>
      </c>
      <c r="XF121">
        <f t="shared" si="3175"/>
        <v>0</v>
      </c>
      <c r="XG121">
        <f t="shared" si="3176"/>
        <v>0</v>
      </c>
      <c r="XH121">
        <f t="shared" si="3177"/>
        <v>0</v>
      </c>
      <c r="XI121">
        <f t="shared" si="3178"/>
        <v>0</v>
      </c>
      <c r="XJ121">
        <f t="shared" si="3179"/>
        <v>0</v>
      </c>
      <c r="XK121">
        <f t="shared" si="3180"/>
        <v>0</v>
      </c>
      <c r="XL121">
        <f t="shared" si="3181"/>
        <v>0</v>
      </c>
      <c r="XM121">
        <f t="shared" si="3182"/>
        <v>0</v>
      </c>
      <c r="XN121">
        <f t="shared" si="3183"/>
        <v>0</v>
      </c>
      <c r="XO121">
        <f t="shared" si="3184"/>
        <v>0</v>
      </c>
      <c r="XP121">
        <f t="shared" si="3185"/>
        <v>0</v>
      </c>
      <c r="XQ121">
        <f t="shared" si="3186"/>
        <v>0</v>
      </c>
      <c r="XR121">
        <f t="shared" si="3187"/>
        <v>0</v>
      </c>
      <c r="XS121">
        <f t="shared" si="3188"/>
        <v>0</v>
      </c>
      <c r="XT121">
        <f t="shared" si="3189"/>
        <v>0</v>
      </c>
      <c r="XU121">
        <f t="shared" si="3190"/>
        <v>0</v>
      </c>
      <c r="XV121">
        <f t="shared" si="3191"/>
        <v>0</v>
      </c>
      <c r="XW121">
        <f t="shared" si="3192"/>
        <v>0</v>
      </c>
      <c r="XX121">
        <f t="shared" si="3193"/>
        <v>0</v>
      </c>
      <c r="XY121">
        <f t="shared" si="3194"/>
        <v>0</v>
      </c>
      <c r="XZ121">
        <f t="shared" si="3195"/>
        <v>0</v>
      </c>
      <c r="YA121">
        <f t="shared" si="3196"/>
        <v>0</v>
      </c>
      <c r="YB121">
        <f t="shared" si="3197"/>
        <v>0</v>
      </c>
      <c r="YC121">
        <f t="shared" si="3198"/>
        <v>0</v>
      </c>
      <c r="YD121">
        <f t="shared" si="3199"/>
        <v>0</v>
      </c>
      <c r="YE121">
        <f t="shared" si="3200"/>
        <v>0</v>
      </c>
      <c r="YF121">
        <f t="shared" si="3201"/>
        <v>0</v>
      </c>
      <c r="YG121">
        <f t="shared" si="3202"/>
        <v>0</v>
      </c>
      <c r="YH121">
        <f t="shared" si="3203"/>
        <v>0</v>
      </c>
      <c r="YI121">
        <f t="shared" si="3204"/>
        <v>0</v>
      </c>
      <c r="YJ121">
        <f t="shared" si="3205"/>
        <v>0</v>
      </c>
      <c r="YK121">
        <f t="shared" si="3206"/>
        <v>0</v>
      </c>
      <c r="YL121">
        <f t="shared" si="3207"/>
        <v>0</v>
      </c>
      <c r="YM121">
        <f t="shared" si="3208"/>
        <v>0</v>
      </c>
      <c r="YN121">
        <f t="shared" si="3209"/>
        <v>0</v>
      </c>
      <c r="YO121">
        <f t="shared" si="3210"/>
        <v>0</v>
      </c>
      <c r="YP121">
        <f t="shared" si="3211"/>
        <v>0</v>
      </c>
      <c r="YQ121">
        <f t="shared" si="3212"/>
        <v>0</v>
      </c>
      <c r="YR121">
        <f t="shared" si="3213"/>
        <v>0</v>
      </c>
      <c r="YS121">
        <f t="shared" si="3214"/>
        <v>0</v>
      </c>
      <c r="YT121">
        <f t="shared" si="3215"/>
        <v>0</v>
      </c>
      <c r="YU121">
        <f t="shared" si="3216"/>
        <v>0</v>
      </c>
      <c r="YV121">
        <f t="shared" si="3217"/>
        <v>0</v>
      </c>
      <c r="YW121">
        <f t="shared" si="3218"/>
        <v>0</v>
      </c>
      <c r="YX121">
        <f t="shared" si="3219"/>
        <v>0</v>
      </c>
      <c r="YY121">
        <f t="shared" si="3220"/>
        <v>0</v>
      </c>
      <c r="YZ121">
        <f t="shared" si="3221"/>
        <v>0</v>
      </c>
      <c r="ZA121">
        <f t="shared" si="3222"/>
        <v>0</v>
      </c>
      <c r="ZB121">
        <f t="shared" si="3223"/>
        <v>0</v>
      </c>
      <c r="ZC121">
        <f t="shared" si="3224"/>
        <v>0</v>
      </c>
      <c r="ZD121">
        <f t="shared" si="3225"/>
        <v>0</v>
      </c>
      <c r="ZE121">
        <f t="shared" si="3226"/>
        <v>0</v>
      </c>
      <c r="ZG121" s="4">
        <f t="shared" si="3227"/>
        <v>319</v>
      </c>
      <c r="ZH121" s="4">
        <f t="shared" si="3228"/>
        <v>104</v>
      </c>
      <c r="ZI121" s="4">
        <f t="shared" si="3229"/>
        <v>191</v>
      </c>
      <c r="ZJ121" s="4">
        <f t="shared" si="3230"/>
        <v>0</v>
      </c>
      <c r="ZL121" s="4">
        <f t="shared" si="3231"/>
        <v>614</v>
      </c>
      <c r="ZO121">
        <f t="shared" si="3232"/>
        <v>71</v>
      </c>
      <c r="ZP121">
        <f t="shared" si="3233"/>
        <v>67</v>
      </c>
      <c r="ZQ121">
        <f t="shared" si="3234"/>
        <v>42</v>
      </c>
      <c r="ZR121">
        <f t="shared" si="3235"/>
        <v>43</v>
      </c>
      <c r="ZS121">
        <f t="shared" si="3236"/>
        <v>26</v>
      </c>
      <c r="ZT121">
        <f t="shared" si="3237"/>
        <v>78</v>
      </c>
      <c r="ZU121">
        <f t="shared" si="3238"/>
        <v>45</v>
      </c>
      <c r="ZV121">
        <f t="shared" si="3239"/>
        <v>59</v>
      </c>
      <c r="ZW121">
        <f t="shared" si="3240"/>
        <v>61</v>
      </c>
      <c r="ZX121">
        <f t="shared" si="3241"/>
        <v>63</v>
      </c>
      <c r="ZY121">
        <f t="shared" si="3242"/>
        <v>59</v>
      </c>
      <c r="ZZ121">
        <f t="shared" si="3243"/>
        <v>0</v>
      </c>
      <c r="AAA121">
        <f t="shared" si="3244"/>
        <v>0</v>
      </c>
      <c r="AAB121">
        <f t="shared" si="3245"/>
        <v>0</v>
      </c>
      <c r="AAC121">
        <f t="shared" si="3246"/>
        <v>0</v>
      </c>
      <c r="AAD121">
        <f t="shared" si="3247"/>
        <v>0</v>
      </c>
      <c r="AAE121">
        <f t="shared" si="3248"/>
        <v>0</v>
      </c>
      <c r="AAF121">
        <f t="shared" si="3249"/>
        <v>0</v>
      </c>
      <c r="AAG121">
        <f t="shared" si="3250"/>
        <v>0</v>
      </c>
      <c r="AAH121">
        <f t="shared" si="3251"/>
        <v>0</v>
      </c>
      <c r="AAI121">
        <f t="shared" si="3252"/>
        <v>0</v>
      </c>
      <c r="AAJ121">
        <f t="shared" si="3253"/>
        <v>0</v>
      </c>
      <c r="AAK121">
        <f t="shared" si="3254"/>
        <v>0</v>
      </c>
      <c r="AAL121">
        <f t="shared" si="3255"/>
        <v>0</v>
      </c>
      <c r="AAM121">
        <f t="shared" si="3256"/>
        <v>0</v>
      </c>
      <c r="AAN121">
        <f t="shared" si="3257"/>
        <v>0</v>
      </c>
      <c r="AAO121">
        <f t="shared" si="3258"/>
        <v>0</v>
      </c>
      <c r="AAP121">
        <f t="shared" si="3259"/>
        <v>0</v>
      </c>
      <c r="AAQ121">
        <f t="shared" si="3260"/>
        <v>0</v>
      </c>
      <c r="AAR121">
        <f t="shared" si="3261"/>
        <v>0</v>
      </c>
      <c r="AAS121">
        <f t="shared" si="3262"/>
        <v>0</v>
      </c>
      <c r="AAT121">
        <f t="shared" si="3263"/>
        <v>0</v>
      </c>
      <c r="AAU121">
        <f t="shared" si="3264"/>
        <v>0</v>
      </c>
      <c r="AAV121">
        <f t="shared" si="3265"/>
        <v>0</v>
      </c>
      <c r="AAW121">
        <f t="shared" si="3266"/>
        <v>0</v>
      </c>
      <c r="AAX121">
        <f t="shared" si="3267"/>
        <v>0</v>
      </c>
      <c r="AAY121">
        <f t="shared" si="3268"/>
        <v>0</v>
      </c>
      <c r="AAZ121">
        <f t="shared" si="3269"/>
        <v>0</v>
      </c>
      <c r="ABA121">
        <f t="shared" si="3270"/>
        <v>0</v>
      </c>
      <c r="ABB121">
        <f t="shared" si="3271"/>
        <v>0</v>
      </c>
      <c r="ABC121">
        <f t="shared" si="3272"/>
        <v>0</v>
      </c>
      <c r="ABD121">
        <f t="shared" si="3273"/>
        <v>0</v>
      </c>
      <c r="ABE121">
        <f t="shared" si="3274"/>
        <v>0</v>
      </c>
      <c r="ABF121">
        <f t="shared" si="3275"/>
        <v>0</v>
      </c>
      <c r="ABG121">
        <f t="shared" si="3276"/>
        <v>0</v>
      </c>
      <c r="ABH121">
        <f t="shared" si="3277"/>
        <v>0</v>
      </c>
      <c r="ABI121">
        <f t="shared" si="3278"/>
        <v>0</v>
      </c>
      <c r="ABJ121">
        <f t="shared" si="3279"/>
        <v>0</v>
      </c>
      <c r="ABK121">
        <f t="shared" si="3280"/>
        <v>0</v>
      </c>
      <c r="ABL121">
        <f t="shared" si="3281"/>
        <v>0</v>
      </c>
      <c r="ABM121">
        <f t="shared" si="3282"/>
        <v>0</v>
      </c>
      <c r="ABN121">
        <f t="shared" si="3283"/>
        <v>0</v>
      </c>
      <c r="ABO121">
        <f t="shared" si="3284"/>
        <v>0</v>
      </c>
      <c r="ABP121">
        <f t="shared" si="3285"/>
        <v>0</v>
      </c>
      <c r="ABQ121">
        <f t="shared" si="3286"/>
        <v>0</v>
      </c>
      <c r="ABR121">
        <f t="shared" si="3287"/>
        <v>0</v>
      </c>
      <c r="ABS121">
        <f t="shared" si="3288"/>
        <v>0</v>
      </c>
      <c r="ABT121">
        <f t="shared" si="3289"/>
        <v>0</v>
      </c>
      <c r="ABU121">
        <f t="shared" si="3290"/>
        <v>0</v>
      </c>
      <c r="ABV121">
        <f t="shared" si="3291"/>
        <v>0</v>
      </c>
      <c r="ABW121">
        <f t="shared" si="3292"/>
        <v>0</v>
      </c>
      <c r="ABX121">
        <f t="shared" si="3293"/>
        <v>0</v>
      </c>
      <c r="ABY121">
        <f t="shared" si="3294"/>
        <v>0</v>
      </c>
      <c r="ABZ121">
        <f t="shared" si="3295"/>
        <v>0</v>
      </c>
      <c r="ACA121">
        <f t="shared" si="3296"/>
        <v>0</v>
      </c>
      <c r="ACB121">
        <f t="shared" si="3297"/>
        <v>0</v>
      </c>
      <c r="ACC121">
        <f t="shared" si="3298"/>
        <v>0</v>
      </c>
      <c r="ACD121">
        <f t="shared" si="3299"/>
        <v>0</v>
      </c>
      <c r="ACE121">
        <f t="shared" si="3300"/>
        <v>0</v>
      </c>
      <c r="ACF121">
        <f t="shared" si="3301"/>
        <v>0</v>
      </c>
      <c r="ACG121">
        <f t="shared" si="3302"/>
        <v>0</v>
      </c>
      <c r="ACH121">
        <f t="shared" si="3303"/>
        <v>0</v>
      </c>
      <c r="ACI121">
        <f t="shared" si="3304"/>
        <v>0</v>
      </c>
      <c r="ACJ121">
        <f t="shared" si="3305"/>
        <v>0</v>
      </c>
      <c r="ACK121">
        <f t="shared" si="3306"/>
        <v>0</v>
      </c>
      <c r="ACL121">
        <f t="shared" si="3307"/>
        <v>0</v>
      </c>
      <c r="ACM121">
        <f t="shared" si="3308"/>
        <v>0</v>
      </c>
      <c r="ACN121">
        <f t="shared" si="3309"/>
        <v>0</v>
      </c>
      <c r="ACO121">
        <f t="shared" si="3310"/>
        <v>0</v>
      </c>
      <c r="ACP121">
        <f t="shared" si="3311"/>
        <v>0</v>
      </c>
      <c r="ACQ121">
        <f t="shared" si="3312"/>
        <v>0</v>
      </c>
      <c r="ACR121">
        <f t="shared" si="3313"/>
        <v>0</v>
      </c>
      <c r="ACS121">
        <f t="shared" si="3314"/>
        <v>0</v>
      </c>
      <c r="ACT121">
        <f t="shared" si="3315"/>
        <v>0</v>
      </c>
      <c r="ACU121">
        <f t="shared" si="3316"/>
        <v>0</v>
      </c>
      <c r="ACW121" s="4">
        <f t="shared" si="3317"/>
        <v>129.1</v>
      </c>
      <c r="ACX121" s="4">
        <f t="shared" si="3318"/>
        <v>77.3</v>
      </c>
      <c r="ACY121" s="4">
        <f t="shared" si="3319"/>
        <v>218.70000000000002</v>
      </c>
      <c r="ACZ121" s="4">
        <f t="shared" si="3320"/>
        <v>0</v>
      </c>
      <c r="ADA121" s="88">
        <f t="shared" si="3321"/>
        <v>6.2169124169478209</v>
      </c>
      <c r="ADB121" s="4">
        <f t="shared" si="3322"/>
        <v>425.1</v>
      </c>
      <c r="ADC121" s="5">
        <f t="shared" si="3323"/>
        <v>5.081338406365</v>
      </c>
      <c r="ADD121" s="5">
        <f t="shared" si="3324"/>
        <v>7.3942545263197426</v>
      </c>
      <c r="ADE121">
        <f t="shared" si="3325"/>
        <v>26</v>
      </c>
      <c r="ADF121">
        <f t="shared" si="3326"/>
        <v>33.799999999999997</v>
      </c>
      <c r="ADG121">
        <f t="shared" si="3327"/>
        <v>18.8</v>
      </c>
      <c r="ADH121">
        <f t="shared" si="3328"/>
        <v>92.2</v>
      </c>
      <c r="ADI121">
        <f t="shared" si="3329"/>
        <v>111.1</v>
      </c>
      <c r="ADJ121">
        <f t="shared" si="3330"/>
        <v>17.2</v>
      </c>
      <c r="ADK121">
        <f t="shared" si="3331"/>
        <v>16.5</v>
      </c>
      <c r="ADL121">
        <f t="shared" si="3332"/>
        <v>60.8</v>
      </c>
      <c r="ADM121">
        <f t="shared" si="3333"/>
        <v>33.299999999999997</v>
      </c>
      <c r="ADN121">
        <f t="shared" si="3334"/>
        <v>15.4</v>
      </c>
      <c r="ADO121">
        <f t="shared" si="3335"/>
        <v>0</v>
      </c>
      <c r="ADP121">
        <f t="shared" si="3336"/>
        <v>0</v>
      </c>
      <c r="ADQ121">
        <f t="shared" si="3337"/>
        <v>0</v>
      </c>
      <c r="ADR121">
        <f t="shared" si="3338"/>
        <v>0</v>
      </c>
      <c r="ADS121">
        <f t="shared" si="3339"/>
        <v>0</v>
      </c>
      <c r="ADT121">
        <f t="shared" si="3340"/>
        <v>0</v>
      </c>
      <c r="ADU121">
        <f t="shared" si="3341"/>
        <v>0</v>
      </c>
      <c r="ADV121">
        <f t="shared" si="3342"/>
        <v>0</v>
      </c>
      <c r="ADW121">
        <f t="shared" si="3343"/>
        <v>0</v>
      </c>
      <c r="ADX121">
        <f t="shared" si="3344"/>
        <v>0</v>
      </c>
      <c r="ADY121">
        <f t="shared" si="3345"/>
        <v>0</v>
      </c>
      <c r="ADZ121">
        <f t="shared" si="3346"/>
        <v>0</v>
      </c>
      <c r="AEA121">
        <f t="shared" si="3347"/>
        <v>0</v>
      </c>
      <c r="AEB121">
        <f t="shared" si="3348"/>
        <v>0</v>
      </c>
      <c r="AEC121">
        <f t="shared" si="3349"/>
        <v>0</v>
      </c>
      <c r="AED121">
        <f t="shared" si="3350"/>
        <v>0</v>
      </c>
      <c r="AEE121">
        <f t="shared" si="3351"/>
        <v>0</v>
      </c>
      <c r="AEF121">
        <f t="shared" si="3352"/>
        <v>0</v>
      </c>
      <c r="AEG121">
        <f t="shared" si="3353"/>
        <v>0</v>
      </c>
      <c r="AEH121">
        <f t="shared" si="3354"/>
        <v>0</v>
      </c>
      <c r="AEI121">
        <f t="shared" si="3355"/>
        <v>0</v>
      </c>
      <c r="AEJ121">
        <f t="shared" si="3356"/>
        <v>0</v>
      </c>
      <c r="AEK121">
        <f t="shared" si="3357"/>
        <v>0</v>
      </c>
      <c r="AEL121">
        <f t="shared" si="3358"/>
        <v>0</v>
      </c>
      <c r="AEM121">
        <f t="shared" si="3359"/>
        <v>0</v>
      </c>
      <c r="AEN121">
        <f t="shared" si="3360"/>
        <v>0</v>
      </c>
      <c r="AEO121">
        <f t="shared" si="3361"/>
        <v>0</v>
      </c>
      <c r="AEP121">
        <f t="shared" si="3362"/>
        <v>0</v>
      </c>
      <c r="AEQ121">
        <f t="shared" si="3363"/>
        <v>0</v>
      </c>
      <c r="AER121">
        <f t="shared" si="3364"/>
        <v>0</v>
      </c>
      <c r="AES121">
        <f t="shared" si="3365"/>
        <v>0</v>
      </c>
      <c r="AET121">
        <f t="shared" si="3366"/>
        <v>0</v>
      </c>
      <c r="AEU121">
        <f t="shared" si="3367"/>
        <v>0</v>
      </c>
      <c r="AEV121">
        <f t="shared" si="3368"/>
        <v>0</v>
      </c>
      <c r="AEW121">
        <f t="shared" si="3369"/>
        <v>0</v>
      </c>
      <c r="AEX121">
        <f t="shared" si="3370"/>
        <v>0</v>
      </c>
      <c r="AEY121">
        <f t="shared" si="3371"/>
        <v>0</v>
      </c>
      <c r="AEZ121">
        <f t="shared" si="3372"/>
        <v>0</v>
      </c>
      <c r="AFA121">
        <f t="shared" si="3373"/>
        <v>0</v>
      </c>
      <c r="AFB121">
        <f t="shared" si="3374"/>
        <v>0</v>
      </c>
      <c r="AFC121">
        <f t="shared" si="3375"/>
        <v>0</v>
      </c>
      <c r="AFD121">
        <f t="shared" si="3376"/>
        <v>0</v>
      </c>
      <c r="AFE121">
        <f t="shared" si="3377"/>
        <v>0</v>
      </c>
      <c r="AFF121">
        <f t="shared" si="3378"/>
        <v>0</v>
      </c>
      <c r="AFG121">
        <f t="shared" si="3379"/>
        <v>0</v>
      </c>
      <c r="AFH121">
        <f t="shared" si="3380"/>
        <v>0</v>
      </c>
      <c r="AFI121">
        <f t="shared" si="3381"/>
        <v>0</v>
      </c>
      <c r="AFJ121">
        <f t="shared" si="3382"/>
        <v>0</v>
      </c>
      <c r="AFK121">
        <f t="shared" si="3383"/>
        <v>0</v>
      </c>
      <c r="AFL121">
        <f t="shared" si="3384"/>
        <v>0</v>
      </c>
      <c r="AFM121">
        <f t="shared" si="3385"/>
        <v>0</v>
      </c>
      <c r="AFN121">
        <f t="shared" si="3386"/>
        <v>0</v>
      </c>
      <c r="AFO121">
        <f t="shared" si="3387"/>
        <v>0</v>
      </c>
      <c r="AFP121">
        <f t="shared" si="3388"/>
        <v>0</v>
      </c>
      <c r="AFQ121">
        <f t="shared" si="3389"/>
        <v>0</v>
      </c>
      <c r="AFR121">
        <f t="shared" si="3390"/>
        <v>0</v>
      </c>
      <c r="AFS121">
        <f t="shared" si="3391"/>
        <v>0</v>
      </c>
      <c r="AFT121">
        <f t="shared" si="3392"/>
        <v>0</v>
      </c>
      <c r="AFU121">
        <f t="shared" si="3393"/>
        <v>0</v>
      </c>
      <c r="AFV121">
        <f t="shared" si="3394"/>
        <v>0</v>
      </c>
      <c r="AFW121">
        <f t="shared" si="3395"/>
        <v>0</v>
      </c>
      <c r="AFX121">
        <f t="shared" si="3396"/>
        <v>0</v>
      </c>
      <c r="AFY121">
        <f t="shared" si="3397"/>
        <v>0</v>
      </c>
      <c r="AFZ121">
        <f t="shared" si="3398"/>
        <v>0</v>
      </c>
      <c r="AGA121">
        <f t="shared" si="3399"/>
        <v>0</v>
      </c>
      <c r="AGB121">
        <f t="shared" si="3400"/>
        <v>0</v>
      </c>
      <c r="AGC121">
        <f t="shared" si="3401"/>
        <v>0</v>
      </c>
      <c r="AGD121">
        <f t="shared" si="3402"/>
        <v>0</v>
      </c>
      <c r="AGE121">
        <f t="shared" si="3403"/>
        <v>0</v>
      </c>
      <c r="AGF121">
        <f t="shared" si="3404"/>
        <v>0</v>
      </c>
      <c r="AGG121">
        <f t="shared" si="3405"/>
        <v>0</v>
      </c>
      <c r="AGH121">
        <f t="shared" si="3406"/>
        <v>0</v>
      </c>
      <c r="AGI121">
        <f t="shared" si="3407"/>
        <v>0</v>
      </c>
      <c r="AGJ121">
        <f t="shared" si="3408"/>
        <v>0</v>
      </c>
      <c r="AGK121">
        <f t="shared" si="3409"/>
        <v>0</v>
      </c>
      <c r="AGM121" s="88">
        <f t="shared" si="3410"/>
        <v>86</v>
      </c>
      <c r="AGN121" s="88">
        <v>86</v>
      </c>
      <c r="AGO121">
        <v>7</v>
      </c>
      <c r="AGP121">
        <f t="shared" si="3411"/>
        <v>7</v>
      </c>
      <c r="AGQ121">
        <f t="shared" si="3412"/>
        <v>7</v>
      </c>
      <c r="AGR121">
        <f t="shared" si="3413"/>
        <v>7</v>
      </c>
      <c r="AGS121">
        <f t="shared" si="3414"/>
        <v>5</v>
      </c>
      <c r="AGT121">
        <f t="shared" si="3415"/>
        <v>5</v>
      </c>
      <c r="AGU121">
        <f t="shared" si="3416"/>
        <v>7</v>
      </c>
      <c r="AGV121">
        <f t="shared" si="3417"/>
        <v>1</v>
      </c>
      <c r="AGW121">
        <f t="shared" si="3418"/>
        <v>8</v>
      </c>
      <c r="AGX121">
        <f t="shared" si="3419"/>
        <v>7</v>
      </c>
      <c r="AGY121">
        <f t="shared" si="3420"/>
        <v>7</v>
      </c>
      <c r="AGZ121">
        <f t="shared" si="3421"/>
        <v>5</v>
      </c>
      <c r="AHA121">
        <f t="shared" si="3422"/>
        <v>0</v>
      </c>
      <c r="AHB121">
        <f t="shared" si="3423"/>
        <v>0</v>
      </c>
      <c r="AHC121">
        <f t="shared" si="3424"/>
        <v>0</v>
      </c>
      <c r="AHD121">
        <f t="shared" si="3425"/>
        <v>0</v>
      </c>
      <c r="AHE121">
        <f t="shared" si="3426"/>
        <v>0</v>
      </c>
      <c r="AHF121">
        <f t="shared" si="3427"/>
        <v>0</v>
      </c>
      <c r="AHG121">
        <f t="shared" si="3428"/>
        <v>0</v>
      </c>
      <c r="AHH121">
        <f t="shared" si="3429"/>
        <v>0</v>
      </c>
      <c r="AHI121">
        <f t="shared" si="3430"/>
        <v>0</v>
      </c>
      <c r="AHJ121">
        <f t="shared" si="3431"/>
        <v>0</v>
      </c>
      <c r="AHK121">
        <f t="shared" si="3432"/>
        <v>0</v>
      </c>
      <c r="AHL121">
        <f t="shared" si="3433"/>
        <v>0</v>
      </c>
      <c r="AHM121">
        <f t="shared" si="3434"/>
        <v>0</v>
      </c>
      <c r="AHN121">
        <f t="shared" si="3435"/>
        <v>0</v>
      </c>
      <c r="AHO121">
        <f t="shared" si="3436"/>
        <v>0</v>
      </c>
      <c r="AHP121">
        <f t="shared" si="3437"/>
        <v>0</v>
      </c>
      <c r="AHQ121">
        <f t="shared" si="3438"/>
        <v>0</v>
      </c>
      <c r="AHR121">
        <f t="shared" si="3439"/>
        <v>0</v>
      </c>
      <c r="AHS121">
        <f t="shared" si="3440"/>
        <v>0</v>
      </c>
      <c r="AHT121">
        <f t="shared" si="3441"/>
        <v>0</v>
      </c>
      <c r="AHU121">
        <f t="shared" si="3442"/>
        <v>0</v>
      </c>
      <c r="AHV121">
        <f t="shared" si="3443"/>
        <v>0</v>
      </c>
      <c r="AHW121">
        <f t="shared" si="3444"/>
        <v>0</v>
      </c>
      <c r="AHX121">
        <f t="shared" si="3445"/>
        <v>0</v>
      </c>
      <c r="AHY121">
        <f t="shared" si="3446"/>
        <v>0</v>
      </c>
      <c r="AHZ121">
        <f t="shared" si="3447"/>
        <v>0</v>
      </c>
      <c r="AIA121">
        <f t="shared" si="3448"/>
        <v>0</v>
      </c>
      <c r="AIB121">
        <f t="shared" si="3449"/>
        <v>0</v>
      </c>
      <c r="AIC121">
        <f t="shared" si="3450"/>
        <v>0</v>
      </c>
      <c r="AID121">
        <f t="shared" si="3451"/>
        <v>0</v>
      </c>
      <c r="AIE121">
        <f t="shared" si="3452"/>
        <v>0</v>
      </c>
      <c r="AIF121">
        <f t="shared" si="3453"/>
        <v>0</v>
      </c>
      <c r="AIG121">
        <f t="shared" si="3454"/>
        <v>0</v>
      </c>
      <c r="AIH121">
        <f t="shared" si="3455"/>
        <v>0</v>
      </c>
      <c r="AII121">
        <f t="shared" si="3456"/>
        <v>0</v>
      </c>
      <c r="AIJ121">
        <f t="shared" si="3457"/>
        <v>0</v>
      </c>
      <c r="AIK121">
        <f t="shared" si="3458"/>
        <v>0</v>
      </c>
      <c r="AIL121">
        <f t="shared" si="3459"/>
        <v>0</v>
      </c>
      <c r="AIM121">
        <f t="shared" si="3460"/>
        <v>0</v>
      </c>
      <c r="AIN121">
        <f t="shared" si="3461"/>
        <v>0</v>
      </c>
      <c r="AIO121">
        <f t="shared" si="3462"/>
        <v>0</v>
      </c>
      <c r="AIP121">
        <f t="shared" si="3463"/>
        <v>0</v>
      </c>
      <c r="AIQ121">
        <f t="shared" si="3464"/>
        <v>0</v>
      </c>
      <c r="AIR121">
        <f t="shared" si="3465"/>
        <v>0</v>
      </c>
      <c r="AIS121">
        <f t="shared" si="3466"/>
        <v>0</v>
      </c>
      <c r="AIT121">
        <f t="shared" si="3467"/>
        <v>0</v>
      </c>
      <c r="AIU121">
        <f t="shared" si="3468"/>
        <v>0</v>
      </c>
      <c r="AIV121">
        <f t="shared" si="3469"/>
        <v>0</v>
      </c>
      <c r="AIW121">
        <f t="shared" si="3470"/>
        <v>0</v>
      </c>
      <c r="AIX121">
        <f t="shared" si="3471"/>
        <v>0</v>
      </c>
      <c r="AIY121">
        <f t="shared" si="3472"/>
        <v>0</v>
      </c>
      <c r="AIZ121">
        <f t="shared" si="3473"/>
        <v>0</v>
      </c>
      <c r="AJA121">
        <f t="shared" si="3474"/>
        <v>0</v>
      </c>
      <c r="AJB121">
        <f t="shared" si="3475"/>
        <v>0</v>
      </c>
      <c r="AJC121">
        <f t="shared" si="3476"/>
        <v>0</v>
      </c>
      <c r="AJD121">
        <f t="shared" si="3477"/>
        <v>0</v>
      </c>
      <c r="AJE121">
        <f t="shared" si="3478"/>
        <v>0</v>
      </c>
      <c r="AJF121">
        <f t="shared" si="3479"/>
        <v>0</v>
      </c>
      <c r="AJG121">
        <f t="shared" si="3480"/>
        <v>0</v>
      </c>
      <c r="AJH121">
        <f t="shared" si="3481"/>
        <v>0</v>
      </c>
      <c r="AJI121">
        <f t="shared" si="3482"/>
        <v>0</v>
      </c>
      <c r="AJJ121">
        <f t="shared" si="3483"/>
        <v>0</v>
      </c>
      <c r="AJK121">
        <f t="shared" si="3484"/>
        <v>0</v>
      </c>
      <c r="AJL121">
        <f t="shared" si="3485"/>
        <v>0</v>
      </c>
      <c r="AJM121">
        <f t="shared" si="3486"/>
        <v>0</v>
      </c>
      <c r="AJN121">
        <f t="shared" si="3487"/>
        <v>0</v>
      </c>
      <c r="AJO121">
        <f t="shared" si="3488"/>
        <v>0</v>
      </c>
      <c r="AJP121">
        <f t="shared" si="3489"/>
        <v>0</v>
      </c>
      <c r="AJQ121">
        <f t="shared" si="3490"/>
        <v>0</v>
      </c>
      <c r="AJR121">
        <f t="shared" si="3491"/>
        <v>0</v>
      </c>
      <c r="AJS121">
        <f t="shared" si="3492"/>
        <v>0</v>
      </c>
      <c r="AJT121">
        <f t="shared" si="3493"/>
        <v>0</v>
      </c>
      <c r="AJU121">
        <f t="shared" si="3494"/>
        <v>0</v>
      </c>
      <c r="AJV121">
        <f t="shared" si="3495"/>
        <v>0</v>
      </c>
      <c r="AJX121">
        <v>56</v>
      </c>
      <c r="AJY121">
        <v>1</v>
      </c>
      <c r="AJZ121">
        <v>1</v>
      </c>
      <c r="AKA121">
        <f t="shared" si="3496"/>
        <v>2</v>
      </c>
      <c r="AKB121">
        <f t="shared" si="3497"/>
        <v>1</v>
      </c>
      <c r="AKC121">
        <f t="shared" si="3498"/>
        <v>2</v>
      </c>
      <c r="AKD121">
        <f t="shared" si="3499"/>
        <v>8</v>
      </c>
      <c r="AKE121">
        <f t="shared" si="3500"/>
        <v>8</v>
      </c>
      <c r="AKF121">
        <f t="shared" si="3501"/>
        <v>4</v>
      </c>
      <c r="AKG121">
        <f t="shared" si="3502"/>
        <v>1</v>
      </c>
      <c r="AKH121">
        <f t="shared" si="3503"/>
        <v>2</v>
      </c>
      <c r="AKI121">
        <f t="shared" si="3504"/>
        <v>0</v>
      </c>
      <c r="AKJ121">
        <f t="shared" si="3505"/>
        <v>0</v>
      </c>
      <c r="AKK121">
        <f t="shared" si="3506"/>
        <v>0</v>
      </c>
      <c r="AKL121">
        <f t="shared" si="3507"/>
        <v>0</v>
      </c>
      <c r="AKM121">
        <f t="shared" si="3508"/>
        <v>0</v>
      </c>
      <c r="AKN121">
        <f t="shared" si="3509"/>
        <v>0</v>
      </c>
      <c r="AKO121">
        <f t="shared" si="3510"/>
        <v>0</v>
      </c>
      <c r="AKP121">
        <f t="shared" si="3511"/>
        <v>0</v>
      </c>
      <c r="AKQ121">
        <f t="shared" si="3512"/>
        <v>0</v>
      </c>
      <c r="AKR121">
        <f t="shared" si="3513"/>
        <v>0</v>
      </c>
      <c r="AKS121">
        <f t="shared" si="3514"/>
        <v>0</v>
      </c>
      <c r="AKT121">
        <f t="shared" si="3515"/>
        <v>0</v>
      </c>
      <c r="AKU121">
        <f t="shared" si="3516"/>
        <v>0</v>
      </c>
      <c r="AKV121">
        <f t="shared" si="3517"/>
        <v>0</v>
      </c>
      <c r="AKW121">
        <f t="shared" si="3518"/>
        <v>0</v>
      </c>
      <c r="AKX121">
        <f t="shared" si="3519"/>
        <v>0</v>
      </c>
      <c r="AKY121">
        <f t="shared" si="3520"/>
        <v>0</v>
      </c>
      <c r="AKZ121">
        <f t="shared" si="3521"/>
        <v>0</v>
      </c>
      <c r="ALA121">
        <f t="shared" si="3522"/>
        <v>0</v>
      </c>
      <c r="ALB121">
        <f t="shared" si="3523"/>
        <v>0</v>
      </c>
      <c r="ALC121">
        <f t="shared" si="3524"/>
        <v>0</v>
      </c>
      <c r="ALD121">
        <f t="shared" si="3525"/>
        <v>0</v>
      </c>
      <c r="ALE121">
        <f t="shared" si="3526"/>
        <v>0</v>
      </c>
      <c r="ALF121">
        <f t="shared" si="3527"/>
        <v>0</v>
      </c>
      <c r="ALG121">
        <f t="shared" si="3528"/>
        <v>0</v>
      </c>
      <c r="ALH121">
        <f t="shared" si="3529"/>
        <v>0</v>
      </c>
      <c r="ALI121">
        <f t="shared" si="3530"/>
        <v>0</v>
      </c>
      <c r="ALJ121">
        <f t="shared" si="3531"/>
        <v>0</v>
      </c>
      <c r="ALK121">
        <f t="shared" si="3532"/>
        <v>0</v>
      </c>
      <c r="ALL121">
        <f t="shared" si="3533"/>
        <v>0</v>
      </c>
      <c r="ALM121">
        <f t="shared" si="3534"/>
        <v>0</v>
      </c>
      <c r="ALN121">
        <f t="shared" si="3535"/>
        <v>0</v>
      </c>
      <c r="ALO121">
        <f t="shared" si="3536"/>
        <v>0</v>
      </c>
      <c r="ALP121">
        <f t="shared" si="3537"/>
        <v>0</v>
      </c>
      <c r="ALQ121">
        <f t="shared" si="3538"/>
        <v>0</v>
      </c>
      <c r="ALR121">
        <f t="shared" si="3539"/>
        <v>0</v>
      </c>
      <c r="ALS121">
        <f t="shared" si="3540"/>
        <v>0</v>
      </c>
      <c r="ALT121">
        <f t="shared" si="3541"/>
        <v>0</v>
      </c>
      <c r="ALU121">
        <f t="shared" si="3542"/>
        <v>0</v>
      </c>
      <c r="ALV121">
        <f t="shared" si="3543"/>
        <v>0</v>
      </c>
      <c r="ALW121">
        <f t="shared" si="3544"/>
        <v>0</v>
      </c>
      <c r="ALX121">
        <f t="shared" si="3545"/>
        <v>0</v>
      </c>
      <c r="ALY121">
        <f t="shared" si="3546"/>
        <v>0</v>
      </c>
      <c r="ALZ121">
        <f t="shared" si="3547"/>
        <v>0</v>
      </c>
      <c r="AMA121">
        <f t="shared" si="3548"/>
        <v>0</v>
      </c>
      <c r="AMB121">
        <f t="shared" si="3549"/>
        <v>0</v>
      </c>
      <c r="AMC121">
        <f t="shared" si="3550"/>
        <v>0</v>
      </c>
      <c r="AMD121">
        <f t="shared" si="3551"/>
        <v>0</v>
      </c>
      <c r="AME121">
        <f t="shared" si="3552"/>
        <v>0</v>
      </c>
      <c r="AMF121">
        <f t="shared" si="3553"/>
        <v>0</v>
      </c>
      <c r="AMG121">
        <f t="shared" si="3554"/>
        <v>0</v>
      </c>
      <c r="AMH121">
        <f t="shared" si="3555"/>
        <v>0</v>
      </c>
      <c r="AMI121">
        <f t="shared" si="3556"/>
        <v>0</v>
      </c>
      <c r="AMJ121">
        <f t="shared" si="3557"/>
        <v>0</v>
      </c>
      <c r="AMK121">
        <f t="shared" si="3558"/>
        <v>0</v>
      </c>
      <c r="AML121">
        <f t="shared" si="3559"/>
        <v>0</v>
      </c>
      <c r="AMM121">
        <f t="shared" si="3560"/>
        <v>0</v>
      </c>
      <c r="AMN121">
        <f t="shared" si="3561"/>
        <v>0</v>
      </c>
      <c r="AMO121">
        <f t="shared" si="3562"/>
        <v>0</v>
      </c>
      <c r="AMP121">
        <f t="shared" si="3563"/>
        <v>0</v>
      </c>
      <c r="AMQ121">
        <f t="shared" si="3564"/>
        <v>0</v>
      </c>
      <c r="AMR121">
        <f t="shared" si="3565"/>
        <v>0</v>
      </c>
      <c r="AMS121">
        <f t="shared" si="3566"/>
        <v>0</v>
      </c>
      <c r="AMT121">
        <f t="shared" si="3567"/>
        <v>0</v>
      </c>
      <c r="AMU121">
        <f t="shared" si="3568"/>
        <v>0</v>
      </c>
      <c r="AMV121">
        <f t="shared" si="3569"/>
        <v>0</v>
      </c>
      <c r="AMW121">
        <f t="shared" si="3570"/>
        <v>0</v>
      </c>
      <c r="AMX121">
        <f t="shared" si="3571"/>
        <v>0</v>
      </c>
      <c r="AMY121">
        <f t="shared" si="3572"/>
        <v>0</v>
      </c>
      <c r="AMZ121">
        <f t="shared" si="3573"/>
        <v>0</v>
      </c>
      <c r="ANA121">
        <f t="shared" si="3574"/>
        <v>0</v>
      </c>
      <c r="ANB121">
        <f t="shared" si="3575"/>
        <v>0</v>
      </c>
      <c r="ANC121">
        <f t="shared" si="3576"/>
        <v>0</v>
      </c>
      <c r="AND121">
        <f t="shared" si="3577"/>
        <v>0</v>
      </c>
      <c r="ANR121" s="4">
        <v>1790</v>
      </c>
      <c r="ANS121" s="4">
        <f t="shared" si="3578"/>
        <v>1790</v>
      </c>
      <c r="ANU121" s="4">
        <v>1900</v>
      </c>
      <c r="ANV121" t="str">
        <f t="shared" si="3579"/>
        <v>1893</v>
      </c>
      <c r="ANW121" t="str">
        <f t="shared" si="3580"/>
        <v>1881</v>
      </c>
      <c r="ANX121" t="str">
        <f t="shared" si="3581"/>
        <v>1849</v>
      </c>
      <c r="ANY121" t="str">
        <f t="shared" si="3582"/>
        <v>1858</v>
      </c>
      <c r="ANZ121" t="str">
        <f t="shared" si="3583"/>
        <v>1863</v>
      </c>
      <c r="AOA121" t="str">
        <f t="shared" si="3584"/>
        <v>1858</v>
      </c>
      <c r="AOB121" t="str">
        <f t="shared" si="3585"/>
        <v>1835</v>
      </c>
      <c r="AOC121" t="str">
        <f t="shared" si="3586"/>
        <v>1844</v>
      </c>
      <c r="AOD121" t="str">
        <f t="shared" si="3587"/>
        <v>1834</v>
      </c>
      <c r="AOE121" t="str">
        <f t="shared" si="3588"/>
        <v>1822</v>
      </c>
      <c r="AOF121" t="str">
        <f t="shared" si="3589"/>
        <v>1790</v>
      </c>
      <c r="AOG121" t="str">
        <f t="shared" si="3590"/>
        <v>1790</v>
      </c>
      <c r="AOH121" t="str">
        <f t="shared" si="3591"/>
        <v>1790</v>
      </c>
      <c r="AOI121" t="str">
        <f t="shared" si="3592"/>
        <v>1790</v>
      </c>
      <c r="AOJ121" t="str">
        <f t="shared" si="3593"/>
        <v>1790</v>
      </c>
      <c r="AOK121" t="str">
        <f t="shared" si="3594"/>
        <v>1790</v>
      </c>
      <c r="AOL121" t="str">
        <f t="shared" si="3595"/>
        <v>1790</v>
      </c>
      <c r="AOM121" t="str">
        <f t="shared" si="3596"/>
        <v>1790</v>
      </c>
      <c r="AON121" t="str">
        <f t="shared" si="3597"/>
        <v>1790</v>
      </c>
      <c r="AOO121" t="str">
        <f t="shared" si="3598"/>
        <v>1790</v>
      </c>
      <c r="AOP121" t="str">
        <f t="shared" si="3599"/>
        <v>1790</v>
      </c>
      <c r="AOQ121" t="str">
        <f t="shared" si="3600"/>
        <v>1790</v>
      </c>
      <c r="AOR121" t="str">
        <f t="shared" si="3601"/>
        <v>1790</v>
      </c>
      <c r="AOS121" t="str">
        <f t="shared" si="3602"/>
        <v>1790</v>
      </c>
      <c r="AOT121" t="str">
        <f t="shared" si="3603"/>
        <v>1790</v>
      </c>
      <c r="AOU121" t="str">
        <f t="shared" si="3604"/>
        <v>1790</v>
      </c>
      <c r="AOV121" t="str">
        <f t="shared" si="3605"/>
        <v>1790</v>
      </c>
      <c r="AOW121" t="str">
        <f t="shared" si="3606"/>
        <v>1790</v>
      </c>
      <c r="AOX121" t="str">
        <f t="shared" si="3607"/>
        <v>1790</v>
      </c>
      <c r="AOY121" t="str">
        <f t="shared" si="3608"/>
        <v>1790</v>
      </c>
      <c r="AOZ121" t="str">
        <f t="shared" si="3609"/>
        <v>1790</v>
      </c>
      <c r="APA121" t="str">
        <f t="shared" si="3610"/>
        <v>1790</v>
      </c>
      <c r="APB121" t="str">
        <f t="shared" si="3611"/>
        <v>1790</v>
      </c>
      <c r="APC121" t="str">
        <f t="shared" si="3612"/>
        <v>1790</v>
      </c>
      <c r="APD121" t="str">
        <f t="shared" si="3613"/>
        <v>1790</v>
      </c>
      <c r="APE121" t="str">
        <f t="shared" si="3614"/>
        <v>1790</v>
      </c>
      <c r="APF121" t="str">
        <f t="shared" si="3615"/>
        <v>1790</v>
      </c>
      <c r="APG121" t="str">
        <f t="shared" si="3616"/>
        <v>1790</v>
      </c>
      <c r="APH121" t="str">
        <f t="shared" si="3617"/>
        <v>1790</v>
      </c>
      <c r="API121" t="str">
        <f t="shared" si="3618"/>
        <v>1790</v>
      </c>
      <c r="APJ121" t="str">
        <f t="shared" si="3619"/>
        <v>1790</v>
      </c>
      <c r="APK121" t="str">
        <f t="shared" si="3620"/>
        <v>1790</v>
      </c>
      <c r="APL121" t="str">
        <f t="shared" si="3621"/>
        <v>1790</v>
      </c>
      <c r="APM121" t="str">
        <f t="shared" si="3622"/>
        <v>1790</v>
      </c>
      <c r="APN121" t="str">
        <f t="shared" si="3623"/>
        <v>1790</v>
      </c>
      <c r="APO121" t="str">
        <f t="shared" si="3624"/>
        <v>1790</v>
      </c>
      <c r="APP121" t="str">
        <f t="shared" si="3625"/>
        <v>1790</v>
      </c>
      <c r="APQ121" t="str">
        <f t="shared" si="3626"/>
        <v>1790</v>
      </c>
      <c r="APR121" t="str">
        <f t="shared" si="3627"/>
        <v>1790</v>
      </c>
      <c r="APS121" t="str">
        <f t="shared" si="3628"/>
        <v>1790</v>
      </c>
      <c r="APT121" t="str">
        <f t="shared" si="3629"/>
        <v>1790</v>
      </c>
      <c r="APU121" t="str">
        <f t="shared" si="3630"/>
        <v>1790</v>
      </c>
      <c r="APV121" t="str">
        <f t="shared" si="3631"/>
        <v>1790</v>
      </c>
      <c r="APW121" t="str">
        <f t="shared" si="3632"/>
        <v>1790</v>
      </c>
      <c r="APX121" t="str">
        <f t="shared" si="3633"/>
        <v>1790</v>
      </c>
      <c r="APY121" t="str">
        <f t="shared" si="3634"/>
        <v>1790</v>
      </c>
      <c r="APZ121" t="str">
        <f t="shared" si="3635"/>
        <v>1790</v>
      </c>
      <c r="AQA121" t="str">
        <f t="shared" si="3636"/>
        <v>1790</v>
      </c>
      <c r="AQB121" t="str">
        <f t="shared" si="3637"/>
        <v>1790</v>
      </c>
      <c r="AQC121" t="str">
        <f t="shared" si="3638"/>
        <v>1790</v>
      </c>
      <c r="AQD121" t="str">
        <f t="shared" si="3639"/>
        <v>1790</v>
      </c>
      <c r="AQE121" t="str">
        <f t="shared" si="3640"/>
        <v>1790</v>
      </c>
      <c r="AQF121" t="str">
        <f t="shared" si="3641"/>
        <v>1790</v>
      </c>
      <c r="AQG121" t="str">
        <f t="shared" si="3642"/>
        <v>1790</v>
      </c>
      <c r="AQH121" t="str">
        <f t="shared" si="3643"/>
        <v>1790</v>
      </c>
      <c r="AQI121" t="str">
        <f t="shared" si="3644"/>
        <v>1790</v>
      </c>
      <c r="AQJ121" t="str">
        <f t="shared" si="3645"/>
        <v>1790</v>
      </c>
      <c r="AQK121" t="str">
        <f t="shared" si="3646"/>
        <v>1790</v>
      </c>
      <c r="AQL121" t="str">
        <f t="shared" si="3647"/>
        <v>1790</v>
      </c>
      <c r="AQM121" t="str">
        <f t="shared" si="3648"/>
        <v>1790</v>
      </c>
      <c r="AQN121" t="str">
        <f t="shared" si="3649"/>
        <v>1790</v>
      </c>
      <c r="AQO121" t="str">
        <f t="shared" si="3650"/>
        <v>1790</v>
      </c>
      <c r="AQP121" t="str">
        <f t="shared" si="3651"/>
        <v>1790</v>
      </c>
      <c r="AQQ121" t="str">
        <f t="shared" si="3652"/>
        <v>1790</v>
      </c>
      <c r="AQR121" t="str">
        <f t="shared" si="3653"/>
        <v>1790</v>
      </c>
      <c r="AQS121" t="str">
        <f t="shared" si="3654"/>
        <v>1790</v>
      </c>
      <c r="AQT121" t="str">
        <f t="shared" si="3655"/>
        <v>1790</v>
      </c>
      <c r="AQU121" t="str">
        <f t="shared" si="3656"/>
        <v>1790</v>
      </c>
      <c r="AQV121" t="str">
        <f t="shared" si="3657"/>
        <v>1790</v>
      </c>
      <c r="AQW121" t="str">
        <f t="shared" si="3658"/>
        <v>1790</v>
      </c>
      <c r="AQX121" t="str">
        <f t="shared" si="3659"/>
        <v>1790</v>
      </c>
      <c r="AQY121" t="str">
        <f t="shared" si="3660"/>
        <v>1790</v>
      </c>
      <c r="AQZ121" t="str">
        <f t="shared" si="3661"/>
        <v>1790</v>
      </c>
      <c r="ARA121" t="str">
        <f t="shared" si="3662"/>
        <v>1790</v>
      </c>
      <c r="ARB121" t="str">
        <f t="shared" si="3663"/>
        <v>1790</v>
      </c>
      <c r="ARC121">
        <v>1900</v>
      </c>
      <c r="ARH121" s="5"/>
    </row>
    <row r="122" spans="1:1152" x14ac:dyDescent="0.2">
      <c r="A122">
        <v>19</v>
      </c>
      <c r="B122" s="14" t="s">
        <v>107</v>
      </c>
      <c r="C122" s="20">
        <f>VLOOKUP(A122, Rankings!$A$2:$AN$161, 40, FALSE)</f>
        <v>120</v>
      </c>
      <c r="D122" s="226" t="s">
        <v>205</v>
      </c>
      <c r="F122" s="4">
        <v>12</v>
      </c>
      <c r="G122" s="4">
        <v>3</v>
      </c>
      <c r="I122" s="5">
        <f t="shared" si="2748"/>
        <v>9</v>
      </c>
      <c r="L122" t="s">
        <v>1838</v>
      </c>
      <c r="M122" t="s">
        <v>2195</v>
      </c>
      <c r="N122" t="s">
        <v>2469</v>
      </c>
      <c r="O122" t="s">
        <v>2728</v>
      </c>
      <c r="P122" t="s">
        <v>2928</v>
      </c>
      <c r="Q122" t="s">
        <v>3107</v>
      </c>
      <c r="R122" t="s">
        <v>3383</v>
      </c>
      <c r="S122" t="s">
        <v>3602</v>
      </c>
      <c r="T122" t="s">
        <v>3835</v>
      </c>
      <c r="U122" t="s">
        <v>10</v>
      </c>
      <c r="V122" t="s">
        <v>10</v>
      </c>
      <c r="W122" t="str">
        <f>Rankings!D121</f>
        <v>-</v>
      </c>
      <c r="X122" t="s">
        <v>10</v>
      </c>
      <c r="Y122" t="s">
        <v>10</v>
      </c>
      <c r="Z122" t="s">
        <v>10</v>
      </c>
      <c r="AA122" t="s">
        <v>10</v>
      </c>
      <c r="AB122" t="s">
        <v>10</v>
      </c>
      <c r="AC122" t="s">
        <v>10</v>
      </c>
      <c r="AD122" t="s">
        <v>10</v>
      </c>
      <c r="AE122" t="s">
        <v>10</v>
      </c>
      <c r="AF122" t="s">
        <v>10</v>
      </c>
      <c r="AG122" t="s">
        <v>10</v>
      </c>
      <c r="AH122" t="s">
        <v>10</v>
      </c>
      <c r="AI122" t="s">
        <v>10</v>
      </c>
      <c r="AJ122" t="s">
        <v>10</v>
      </c>
      <c r="AK122" t="s">
        <v>10</v>
      </c>
      <c r="AL122" t="s">
        <v>10</v>
      </c>
      <c r="AM122" t="s">
        <v>10</v>
      </c>
      <c r="AN122" t="s">
        <v>10</v>
      </c>
      <c r="AO122" t="s">
        <v>10</v>
      </c>
      <c r="AP122" t="s">
        <v>10</v>
      </c>
      <c r="AQ122" t="s">
        <v>10</v>
      </c>
      <c r="AR122" t="s">
        <v>10</v>
      </c>
      <c r="AS122" t="s">
        <v>10</v>
      </c>
      <c r="AT122" t="s">
        <v>10</v>
      </c>
      <c r="AU122" t="s">
        <v>10</v>
      </c>
      <c r="AV122" t="s">
        <v>10</v>
      </c>
      <c r="AW122" t="s">
        <v>10</v>
      </c>
      <c r="AX122" t="s">
        <v>10</v>
      </c>
      <c r="AY122" t="s">
        <v>10</v>
      </c>
      <c r="AZ122" t="s">
        <v>10</v>
      </c>
      <c r="BA122" t="s">
        <v>10</v>
      </c>
      <c r="BB122" t="s">
        <v>10</v>
      </c>
      <c r="BC122" t="s">
        <v>10</v>
      </c>
      <c r="BD122" t="s">
        <v>10</v>
      </c>
      <c r="BE122" t="s">
        <v>10</v>
      </c>
      <c r="BF122" t="s">
        <v>10</v>
      </c>
      <c r="BG122" t="s">
        <v>10</v>
      </c>
      <c r="BH122" t="s">
        <v>10</v>
      </c>
      <c r="BI122" t="s">
        <v>10</v>
      </c>
      <c r="BJ122" t="s">
        <v>10</v>
      </c>
      <c r="BK122" t="s">
        <v>10</v>
      </c>
      <c r="BL122" t="s">
        <v>10</v>
      </c>
      <c r="BM122" t="s">
        <v>10</v>
      </c>
      <c r="BN122" t="s">
        <v>10</v>
      </c>
      <c r="BO122" t="s">
        <v>10</v>
      </c>
      <c r="BP122" t="s">
        <v>10</v>
      </c>
      <c r="BQ122" t="s">
        <v>10</v>
      </c>
      <c r="BR122" t="s">
        <v>10</v>
      </c>
      <c r="BS122" t="s">
        <v>10</v>
      </c>
      <c r="BT122" t="s">
        <v>10</v>
      </c>
      <c r="BU122" t="s">
        <v>10</v>
      </c>
      <c r="BV122" t="s">
        <v>10</v>
      </c>
      <c r="BW122" t="s">
        <v>10</v>
      </c>
      <c r="BX122" t="s">
        <v>10</v>
      </c>
      <c r="BY122" t="s">
        <v>10</v>
      </c>
      <c r="BZ122" t="s">
        <v>10</v>
      </c>
      <c r="CA122" t="s">
        <v>10</v>
      </c>
      <c r="CB122" t="s">
        <v>10</v>
      </c>
      <c r="CC122" t="s">
        <v>10</v>
      </c>
      <c r="CD122" t="s">
        <v>10</v>
      </c>
      <c r="CE122" t="s">
        <v>10</v>
      </c>
      <c r="CF122" t="s">
        <v>10</v>
      </c>
      <c r="CG122" t="s">
        <v>10</v>
      </c>
      <c r="CH122" t="s">
        <v>10</v>
      </c>
      <c r="CI122" t="s">
        <v>10</v>
      </c>
      <c r="CJ122" t="s">
        <v>10</v>
      </c>
      <c r="CK122" t="s">
        <v>10</v>
      </c>
      <c r="CL122" t="s">
        <v>10</v>
      </c>
      <c r="CM122" t="s">
        <v>10</v>
      </c>
      <c r="CN122" t="s">
        <v>10</v>
      </c>
      <c r="CO122" t="s">
        <v>10</v>
      </c>
      <c r="CP122" t="s">
        <v>10</v>
      </c>
      <c r="CQ122" t="s">
        <v>10</v>
      </c>
      <c r="CR122" t="s">
        <v>10</v>
      </c>
      <c r="CT122" s="4">
        <f t="shared" si="2749"/>
        <v>2</v>
      </c>
      <c r="CU122" s="4">
        <f t="shared" si="2750"/>
        <v>0</v>
      </c>
      <c r="CV122" s="4">
        <f t="shared" si="2751"/>
        <v>0</v>
      </c>
      <c r="CW122" s="4">
        <f t="shared" si="2752"/>
        <v>3</v>
      </c>
      <c r="CX122" s="4">
        <f t="shared" si="2753"/>
        <v>0</v>
      </c>
      <c r="CY122" s="4">
        <f t="shared" si="2754"/>
        <v>0</v>
      </c>
      <c r="CZ122" s="4">
        <f t="shared" si="2755"/>
        <v>0</v>
      </c>
      <c r="DA122" s="4">
        <f t="shared" si="2756"/>
        <v>2</v>
      </c>
      <c r="DB122" s="4">
        <f t="shared" si="2757"/>
        <v>0</v>
      </c>
      <c r="DC122" s="4">
        <f t="shared" si="2758"/>
        <v>0</v>
      </c>
      <c r="DD122" s="4">
        <f t="shared" si="2759"/>
        <v>0</v>
      </c>
      <c r="DE122" s="4">
        <f t="shared" si="2760"/>
        <v>2</v>
      </c>
      <c r="DF122" s="4">
        <f t="shared" si="2761"/>
        <v>0</v>
      </c>
      <c r="DG122" s="4">
        <f t="shared" si="2762"/>
        <v>0</v>
      </c>
      <c r="DH122" s="4">
        <f t="shared" si="2763"/>
        <v>0</v>
      </c>
      <c r="DI122" s="152">
        <f t="shared" si="2764"/>
        <v>0</v>
      </c>
      <c r="DJ122" s="153">
        <f t="shared" si="2765"/>
        <v>2</v>
      </c>
      <c r="DK122" s="4">
        <f t="shared" si="2766"/>
        <v>3</v>
      </c>
      <c r="DL122" s="4">
        <f t="shared" si="2767"/>
        <v>0</v>
      </c>
      <c r="DM122" s="4">
        <f t="shared" si="2768"/>
        <v>2</v>
      </c>
      <c r="DN122" s="4">
        <f t="shared" si="2769"/>
        <v>0</v>
      </c>
      <c r="DO122" s="4">
        <f t="shared" si="2770"/>
        <v>2</v>
      </c>
      <c r="DP122" s="4">
        <f t="shared" si="2771"/>
        <v>0</v>
      </c>
      <c r="DQ122" s="4">
        <f t="shared" si="2772"/>
        <v>0</v>
      </c>
      <c r="DR122" s="4">
        <f t="shared" si="2773"/>
        <v>6</v>
      </c>
      <c r="DS122" s="4">
        <f t="shared" si="2774"/>
        <v>2</v>
      </c>
      <c r="DT122" s="4">
        <f t="shared" si="2775"/>
        <v>0</v>
      </c>
      <c r="DU122" t="str">
        <f t="shared" si="2776"/>
        <v>0R</v>
      </c>
      <c r="DV122" t="str">
        <f t="shared" si="2777"/>
        <v>3R</v>
      </c>
      <c r="DW122" t="str">
        <f t="shared" si="2778"/>
        <v>0R</v>
      </c>
      <c r="DX122" t="str">
        <f t="shared" si="2779"/>
        <v>0S</v>
      </c>
      <c r="DY122" t="str">
        <f t="shared" si="2780"/>
        <v>0S</v>
      </c>
      <c r="DZ122" t="str">
        <f t="shared" si="2781"/>
        <v>3R</v>
      </c>
      <c r="EA122" t="str">
        <f t="shared" si="2782"/>
        <v>0L</v>
      </c>
      <c r="EB122" t="str">
        <f t="shared" si="2783"/>
        <v>0L</v>
      </c>
      <c r="EC122" t="str">
        <f t="shared" si="2784"/>
        <v>0R</v>
      </c>
      <c r="ED122">
        <f t="shared" si="2785"/>
        <v>0</v>
      </c>
      <c r="EE122">
        <f t="shared" si="2786"/>
        <v>0</v>
      </c>
      <c r="EF122">
        <f t="shared" si="2787"/>
        <v>0</v>
      </c>
      <c r="EG122">
        <f t="shared" si="2788"/>
        <v>0</v>
      </c>
      <c r="EH122">
        <f t="shared" si="2789"/>
        <v>0</v>
      </c>
      <c r="EI122">
        <f t="shared" si="2790"/>
        <v>0</v>
      </c>
      <c r="EJ122">
        <f t="shared" si="2791"/>
        <v>0</v>
      </c>
      <c r="EK122">
        <f t="shared" si="2792"/>
        <v>0</v>
      </c>
      <c r="EL122">
        <f t="shared" si="2793"/>
        <v>0</v>
      </c>
      <c r="EM122">
        <f t="shared" si="2794"/>
        <v>0</v>
      </c>
      <c r="EN122">
        <f t="shared" si="2795"/>
        <v>0</v>
      </c>
      <c r="EO122">
        <f t="shared" si="2796"/>
        <v>0</v>
      </c>
      <c r="EP122">
        <f t="shared" si="2797"/>
        <v>0</v>
      </c>
      <c r="EQ122">
        <f t="shared" si="2798"/>
        <v>0</v>
      </c>
      <c r="ER122">
        <f t="shared" si="2799"/>
        <v>0</v>
      </c>
      <c r="ES122">
        <f t="shared" si="2800"/>
        <v>0</v>
      </c>
      <c r="ET122">
        <f t="shared" si="2801"/>
        <v>0</v>
      </c>
      <c r="EU122">
        <f t="shared" si="2802"/>
        <v>0</v>
      </c>
      <c r="EV122">
        <f t="shared" si="2803"/>
        <v>0</v>
      </c>
      <c r="EW122">
        <f t="shared" si="2804"/>
        <v>0</v>
      </c>
      <c r="EX122">
        <f t="shared" si="2805"/>
        <v>0</v>
      </c>
      <c r="EY122">
        <f t="shared" si="2806"/>
        <v>0</v>
      </c>
      <c r="EZ122">
        <f t="shared" si="2807"/>
        <v>0</v>
      </c>
      <c r="FA122">
        <f t="shared" si="2808"/>
        <v>0</v>
      </c>
      <c r="FB122">
        <f t="shared" si="2809"/>
        <v>0</v>
      </c>
      <c r="FC122">
        <f t="shared" si="2810"/>
        <v>0</v>
      </c>
      <c r="FD122">
        <f t="shared" si="2811"/>
        <v>0</v>
      </c>
      <c r="FE122">
        <f t="shared" si="2812"/>
        <v>0</v>
      </c>
      <c r="FF122">
        <f t="shared" si="2813"/>
        <v>0</v>
      </c>
      <c r="FG122">
        <f t="shared" si="2814"/>
        <v>0</v>
      </c>
      <c r="FH122">
        <f t="shared" si="2815"/>
        <v>0</v>
      </c>
      <c r="FI122">
        <f t="shared" si="2816"/>
        <v>0</v>
      </c>
      <c r="FJ122">
        <f t="shared" si="2817"/>
        <v>0</v>
      </c>
      <c r="FK122">
        <f t="shared" si="2818"/>
        <v>0</v>
      </c>
      <c r="FL122">
        <f t="shared" si="2819"/>
        <v>0</v>
      </c>
      <c r="FM122">
        <f t="shared" si="2820"/>
        <v>0</v>
      </c>
      <c r="FN122">
        <f t="shared" si="2821"/>
        <v>0</v>
      </c>
      <c r="FO122">
        <f t="shared" si="2822"/>
        <v>0</v>
      </c>
      <c r="FP122">
        <f t="shared" si="2823"/>
        <v>0</v>
      </c>
      <c r="FQ122">
        <f t="shared" si="2824"/>
        <v>0</v>
      </c>
      <c r="FR122">
        <f t="shared" si="2825"/>
        <v>0</v>
      </c>
      <c r="FS122">
        <f t="shared" si="2826"/>
        <v>0</v>
      </c>
      <c r="FT122">
        <f t="shared" si="2827"/>
        <v>0</v>
      </c>
      <c r="FU122">
        <f t="shared" si="2828"/>
        <v>0</v>
      </c>
      <c r="FV122">
        <f t="shared" si="2829"/>
        <v>0</v>
      </c>
      <c r="FW122">
        <f t="shared" si="2830"/>
        <v>0</v>
      </c>
      <c r="FX122">
        <f t="shared" si="2831"/>
        <v>0</v>
      </c>
      <c r="FY122">
        <f t="shared" si="2832"/>
        <v>0</v>
      </c>
      <c r="FZ122">
        <f t="shared" si="2833"/>
        <v>0</v>
      </c>
      <c r="GA122">
        <f t="shared" si="2834"/>
        <v>0</v>
      </c>
      <c r="GB122">
        <f t="shared" si="2835"/>
        <v>0</v>
      </c>
      <c r="GC122">
        <f t="shared" si="2836"/>
        <v>0</v>
      </c>
      <c r="GD122">
        <f t="shared" si="2837"/>
        <v>0</v>
      </c>
      <c r="GE122">
        <f t="shared" si="2838"/>
        <v>0</v>
      </c>
      <c r="GF122">
        <f t="shared" si="2839"/>
        <v>0</v>
      </c>
      <c r="GG122">
        <f t="shared" si="2840"/>
        <v>0</v>
      </c>
      <c r="GH122">
        <f t="shared" si="2841"/>
        <v>0</v>
      </c>
      <c r="GI122">
        <f t="shared" si="2842"/>
        <v>0</v>
      </c>
      <c r="GJ122">
        <f t="shared" si="2843"/>
        <v>0</v>
      </c>
      <c r="GK122">
        <f t="shared" si="2844"/>
        <v>0</v>
      </c>
      <c r="GL122">
        <f t="shared" si="2845"/>
        <v>0</v>
      </c>
      <c r="GM122">
        <f t="shared" si="2846"/>
        <v>0</v>
      </c>
      <c r="GN122">
        <f t="shared" si="2847"/>
        <v>0</v>
      </c>
      <c r="GO122">
        <f t="shared" si="2848"/>
        <v>0</v>
      </c>
      <c r="GP122">
        <f t="shared" si="2849"/>
        <v>0</v>
      </c>
      <c r="GQ122">
        <f t="shared" si="2850"/>
        <v>0</v>
      </c>
      <c r="GR122">
        <f t="shared" si="2851"/>
        <v>0</v>
      </c>
      <c r="GS122">
        <f t="shared" si="2852"/>
        <v>0</v>
      </c>
      <c r="GT122">
        <f t="shared" si="2853"/>
        <v>0</v>
      </c>
      <c r="GU122">
        <f t="shared" si="2854"/>
        <v>0</v>
      </c>
      <c r="GV122">
        <f t="shared" si="2855"/>
        <v>0</v>
      </c>
      <c r="GW122">
        <f t="shared" si="2856"/>
        <v>0</v>
      </c>
      <c r="GX122">
        <f t="shared" si="2857"/>
        <v>0</v>
      </c>
      <c r="GY122">
        <f t="shared" si="2858"/>
        <v>0</v>
      </c>
      <c r="GZ122">
        <f t="shared" si="2859"/>
        <v>0</v>
      </c>
      <c r="HA122">
        <f t="shared" si="2860"/>
        <v>0</v>
      </c>
      <c r="HB122" s="176" t="s">
        <v>265</v>
      </c>
      <c r="HC122" s="89">
        <f t="shared" si="2861"/>
        <v>289.99031010994179</v>
      </c>
      <c r="HD122" s="89">
        <f t="shared" si="2862"/>
        <v>133.98530107990049</v>
      </c>
      <c r="HE122" s="89">
        <f t="shared" si="2863"/>
        <v>85.630446770576881</v>
      </c>
      <c r="HF122" s="89">
        <f t="shared" si="2864"/>
        <v>0</v>
      </c>
      <c r="HH122" s="88">
        <f t="shared" si="2865"/>
        <v>509.60605796041921</v>
      </c>
      <c r="HI122" s="88">
        <f t="shared" si="2866"/>
        <v>42.815223385288441</v>
      </c>
      <c r="HK122">
        <f>IFERROR(VLOOKUP(_xlfn.NUMBERVALUE(MID(L122, SEARCH("!", L122)+1, SEARCH("+", L122)-SEARCH("!", L122)-1)), Rankings!$A$2:$BK$161, 63, FALSE),0)</f>
        <v>54.23702183911206</v>
      </c>
      <c r="HL122">
        <f>IFERROR(VLOOKUP(_xlfn.NUMBERVALUE(MID(M122, SEARCH("!", M122)+1, SEARCH("+", M122)-SEARCH("!", M122)-1)), Rankings!$A$2:$BK$161, 63, FALSE),0)</f>
        <v>47.516142304274517</v>
      </c>
      <c r="HM122">
        <f>IFERROR(VLOOKUP(_xlfn.NUMBERVALUE(MID(N122, SEARCH("!", N122)+1, SEARCH("+", N122)-SEARCH("!", N122)-1)), Rankings!$A$2:$BK$161, 63, FALSE),0)</f>
        <v>74.687844502051988</v>
      </c>
      <c r="HN122">
        <f>IFERROR(VLOOKUP(_xlfn.NUMBERVALUE(MID(O122, SEARCH("!", O122)+1, SEARCH("+", O122)-SEARCH("!", O122)-1)), Rankings!$A$2:$BK$161, 63, FALSE),0)</f>
        <v>52.895559263236841</v>
      </c>
      <c r="HO122">
        <f>IFERROR(VLOOKUP(_xlfn.NUMBERVALUE(MID(P122, SEARCH("!", P122)+1, SEARCH("+", P122)-SEARCH("!", P122)-1)), Rankings!$A$2:$BK$161, 63, FALSE),0)</f>
        <v>32.734887507340041</v>
      </c>
      <c r="HP122">
        <f>IFERROR(VLOOKUP(_xlfn.NUMBERVALUE(MID(Q122, SEARCH("!", Q122)+1, SEARCH("+", Q122)-SEARCH("!", Q122)-1)), Rankings!$A$2:$BK$161, 63, FALSE),0)</f>
        <v>44.680327582602331</v>
      </c>
      <c r="HQ122">
        <f>IFERROR(VLOOKUP(_xlfn.NUMBERVALUE(MID(R122, SEARCH("!", R122)+1, SEARCH("+", R122)-SEARCH("!", R122)-1)), Rankings!$A$2:$BK$161, 63, FALSE),0)</f>
        <v>67.905610214982588</v>
      </c>
      <c r="HR122">
        <f>IFERROR(VLOOKUP(_xlfn.NUMBERVALUE(MID(S122, SEARCH("!", S122)+1, SEARCH("+", S122)-SEARCH("!", S122)-1)), Rankings!$A$2:$BK$161, 63, FALSE),0)</f>
        <v>66.079690864917907</v>
      </c>
      <c r="HS122">
        <f>IFERROR(VLOOKUP(_xlfn.NUMBERVALUE(MID(T122, SEARCH("!", T122)+1, SEARCH("+", T122)-SEARCH("!", T122)-1)), Rankings!$A$2:$BK$161, 63, FALSE),0)</f>
        <v>68.868973881900928</v>
      </c>
      <c r="HT122">
        <f>IFERROR(VLOOKUP(_xlfn.NUMBERVALUE(MID(U122, SEARCH("!", U122)+1, SEARCH("+", U122)-SEARCH("!", U122)-1)), Rankings!$A$2:$BK$161, 63, FALSE),0)</f>
        <v>0</v>
      </c>
      <c r="HU122">
        <f>IFERROR(VLOOKUP(_xlfn.NUMBERVALUE(MID(V122, SEARCH("!", V122)+1, SEARCH("+", V122)-SEARCH("!", V122)-1)), Rankings!$A$2:$BK$161, 63, FALSE),0)</f>
        <v>0</v>
      </c>
      <c r="HV122">
        <f>IFERROR(VLOOKUP(_xlfn.NUMBERVALUE(MID(W122, SEARCH("!", W122)+1, SEARCH("+", W122)-SEARCH("!", W122)-1)), Rankings!$A$2:$BK$161, 63, FALSE),0)</f>
        <v>0</v>
      </c>
      <c r="HW122">
        <f>IFERROR(VLOOKUP(_xlfn.NUMBERVALUE(MID(X122, SEARCH("!", X122)+1, SEARCH("+", X122)-SEARCH("!", X122)-1)), Rankings!$A$2:$BK$161, 63, FALSE),0)</f>
        <v>0</v>
      </c>
      <c r="HX122">
        <f>IFERROR(VLOOKUP(_xlfn.NUMBERVALUE(MID(Y122, SEARCH("!", Y122)+1, SEARCH("+", Y122)-SEARCH("!", Y122)-1)), Rankings!$A$2:$BK$161, 63, FALSE),0)</f>
        <v>0</v>
      </c>
      <c r="HY122">
        <f>IFERROR(VLOOKUP(_xlfn.NUMBERVALUE(MID(Z122, SEARCH("!", Z122)+1, SEARCH("+", Z122)-SEARCH("!", Z122)-1)), Rankings!$A$2:$BK$161, 63, FALSE),0)</f>
        <v>0</v>
      </c>
      <c r="HZ122">
        <f>IFERROR(VLOOKUP(_xlfn.NUMBERVALUE(MID(AA122, SEARCH("!", AA122)+1, SEARCH("+", AA122)-SEARCH("!", AA122)-1)), Rankings!$A$2:$BK$161, 63, FALSE),0)</f>
        <v>0</v>
      </c>
      <c r="IA122">
        <f>IFERROR(VLOOKUP(_xlfn.NUMBERVALUE(MID(AB122, SEARCH("!", AB122)+1, SEARCH("+", AB122)-SEARCH("!", AB122)-1)), Rankings!$A$2:$BK$161, 63, FALSE),0)</f>
        <v>0</v>
      </c>
      <c r="IB122">
        <f>IFERROR(VLOOKUP(_xlfn.NUMBERVALUE(MID(AC122, SEARCH("!", AC122)+1, SEARCH("+", AC122)-SEARCH("!", AC122)-1)), Rankings!$A$2:$BK$161, 63, FALSE),0)</f>
        <v>0</v>
      </c>
      <c r="IC122">
        <f>IFERROR(VLOOKUP(_xlfn.NUMBERVALUE(MID(AD122, SEARCH("!", AD122)+1, SEARCH("+", AD122)-SEARCH("!", AD122)-1)), Rankings!$A$2:$BK$161, 63, FALSE),0)</f>
        <v>0</v>
      </c>
      <c r="ID122">
        <f>IFERROR(VLOOKUP(_xlfn.NUMBERVALUE(MID(AE122, SEARCH("!", AE122)+1, SEARCH("+", AE122)-SEARCH("!", AE122)-1)), Rankings!$A$2:$BK$161, 63, FALSE),0)</f>
        <v>0</v>
      </c>
      <c r="IE122">
        <f>IFERROR(VLOOKUP(_xlfn.NUMBERVALUE(MID(AF122, SEARCH("!", AF122)+1, SEARCH("+", AF122)-SEARCH("!", AF122)-1)), Rankings!$A$2:$BK$161, 63, FALSE),0)</f>
        <v>0</v>
      </c>
      <c r="IF122">
        <f>IFERROR(VLOOKUP(_xlfn.NUMBERVALUE(MID(AG122, SEARCH("!", AG122)+1, SEARCH("+", AG122)-SEARCH("!", AG122)-1)), Rankings!$A$2:$BK$161, 63, FALSE),0)</f>
        <v>0</v>
      </c>
      <c r="IG122">
        <f>IFERROR(VLOOKUP(_xlfn.NUMBERVALUE(MID(AH122, SEARCH("!", AH122)+1, SEARCH("+", AH122)-SEARCH("!", AH122)-1)), Rankings!$A$2:$BK$161, 63, FALSE),0)</f>
        <v>0</v>
      </c>
      <c r="IH122">
        <f>IFERROR(VLOOKUP(_xlfn.NUMBERVALUE(MID(AI122, SEARCH("!", AI122)+1, SEARCH("+", AI122)-SEARCH("!", AI122)-1)), Rankings!$A$2:$BK$161, 63, FALSE),0)</f>
        <v>0</v>
      </c>
      <c r="II122">
        <f>IFERROR(VLOOKUP(_xlfn.NUMBERVALUE(MID(AJ122, SEARCH("!", AJ122)+1, SEARCH("+", AJ122)-SEARCH("!", AJ122)-1)), Rankings!$A$2:$BK$161, 63, FALSE),0)</f>
        <v>0</v>
      </c>
      <c r="IJ122">
        <f>IFERROR(VLOOKUP(_xlfn.NUMBERVALUE(MID(AK122, SEARCH("!", AK122)+1, SEARCH("+", AK122)-SEARCH("!", AK122)-1)), Rankings!$A$2:$BK$161, 63, FALSE),0)</f>
        <v>0</v>
      </c>
      <c r="IK122">
        <f>IFERROR(VLOOKUP(_xlfn.NUMBERVALUE(MID(AL122, SEARCH("!", AL122)+1, SEARCH("+", AL122)-SEARCH("!", AL122)-1)), Rankings!$A$2:$BK$161, 63, FALSE),0)</f>
        <v>0</v>
      </c>
      <c r="IL122">
        <f>IFERROR(VLOOKUP(_xlfn.NUMBERVALUE(MID(AM122, SEARCH("!", AM122)+1, SEARCH("+", AM122)-SEARCH("!", AM122)-1)), Rankings!$A$2:$BK$161, 63, FALSE),0)</f>
        <v>0</v>
      </c>
      <c r="IM122">
        <f>IFERROR(VLOOKUP(_xlfn.NUMBERVALUE(MID(AN122, SEARCH("!", AN122)+1, SEARCH("+", AN122)-SEARCH("!", AN122)-1)), Rankings!$A$2:$BK$161, 63, FALSE),0)</f>
        <v>0</v>
      </c>
      <c r="IN122">
        <f>IFERROR(VLOOKUP(_xlfn.NUMBERVALUE(MID(AO122, SEARCH("!", AO122)+1, SEARCH("+", AO122)-SEARCH("!", AO122)-1)), Rankings!$A$2:$BK$161, 63, FALSE),0)</f>
        <v>0</v>
      </c>
      <c r="IO122">
        <f>IFERROR(VLOOKUP(_xlfn.NUMBERVALUE(MID(AP122, SEARCH("!", AP122)+1, SEARCH("+", AP122)-SEARCH("!", AP122)-1)), Rankings!$A$2:$BK$161, 63, FALSE),0)</f>
        <v>0</v>
      </c>
      <c r="IP122">
        <f>IFERROR(VLOOKUP(_xlfn.NUMBERVALUE(MID(AQ122, SEARCH("!", AQ122)+1, SEARCH("+", AQ122)-SEARCH("!", AQ122)-1)), Rankings!$A$2:$BK$161, 63, FALSE),0)</f>
        <v>0</v>
      </c>
      <c r="IQ122">
        <f>IFERROR(VLOOKUP(_xlfn.NUMBERVALUE(MID(AR122, SEARCH("!", AR122)+1, SEARCH("+", AR122)-SEARCH("!", AR122)-1)), Rankings!$A$2:$BK$161, 63, FALSE),0)</f>
        <v>0</v>
      </c>
      <c r="IR122">
        <f>IFERROR(VLOOKUP(_xlfn.NUMBERVALUE(MID(AS122, SEARCH("!", AS122)+1, SEARCH("+", AS122)-SEARCH("!", AS122)-1)), Rankings!$A$2:$BK$161, 63, FALSE),0)</f>
        <v>0</v>
      </c>
      <c r="IS122">
        <f>IFERROR(VLOOKUP(_xlfn.NUMBERVALUE(MID(AT122, SEARCH("!", AT122)+1, SEARCH("+", AT122)-SEARCH("!", AT122)-1)), Rankings!$A$2:$BK$161, 63, FALSE),0)</f>
        <v>0</v>
      </c>
      <c r="IT122">
        <f>IFERROR(VLOOKUP(_xlfn.NUMBERVALUE(MID(AU122, SEARCH("!", AU122)+1, SEARCH("+", AU122)-SEARCH("!", AU122)-1)), Rankings!$A$2:$BK$161, 63, FALSE),0)</f>
        <v>0</v>
      </c>
      <c r="IU122">
        <f>IFERROR(VLOOKUP(_xlfn.NUMBERVALUE(MID(AV122, SEARCH("!", AV122)+1, SEARCH("+", AV122)-SEARCH("!", AV122)-1)), Rankings!$A$2:$BK$161, 63, FALSE),0)</f>
        <v>0</v>
      </c>
      <c r="IV122">
        <f>IFERROR(VLOOKUP(_xlfn.NUMBERVALUE(MID(AW122, SEARCH("!", AW122)+1, SEARCH("+", AW122)-SEARCH("!", AW122)-1)), Rankings!$A$2:$BK$161, 63, FALSE),0)</f>
        <v>0</v>
      </c>
      <c r="IW122">
        <f>IFERROR(VLOOKUP(_xlfn.NUMBERVALUE(MID(AX122, SEARCH("!", AX122)+1, SEARCH("+", AX122)-SEARCH("!", AX122)-1)), Rankings!$A$2:$BK$161, 63, FALSE),0)</f>
        <v>0</v>
      </c>
      <c r="IX122">
        <f>IFERROR(VLOOKUP(_xlfn.NUMBERVALUE(MID(AY122, SEARCH("!", AY122)+1, SEARCH("+", AY122)-SEARCH("!", AY122)-1)), Rankings!$A$2:$BK$161, 63, FALSE),0)</f>
        <v>0</v>
      </c>
      <c r="IY122">
        <f>IFERROR(VLOOKUP(_xlfn.NUMBERVALUE(MID(AZ122, SEARCH("!", AZ122)+1, SEARCH("+", AZ122)-SEARCH("!", AZ122)-1)), Rankings!$A$2:$BK$161, 63, FALSE),0)</f>
        <v>0</v>
      </c>
      <c r="IZ122">
        <f>IFERROR(VLOOKUP(_xlfn.NUMBERVALUE(MID(BA122, SEARCH("!", BA122)+1, SEARCH("+", BA122)-SEARCH("!", BA122)-1)), Rankings!$A$2:$BK$161, 63, FALSE),0)</f>
        <v>0</v>
      </c>
      <c r="JA122">
        <f>IFERROR(VLOOKUP(_xlfn.NUMBERVALUE(MID(BB122, SEARCH("!", BB122)+1, SEARCH("+", BB122)-SEARCH("!", BB122)-1)), Rankings!$A$2:$BK$161, 63, FALSE),0)</f>
        <v>0</v>
      </c>
      <c r="JB122">
        <f>IFERROR(VLOOKUP(_xlfn.NUMBERVALUE(MID(BC122, SEARCH("!", BC122)+1, SEARCH("+", BC122)-SEARCH("!", BC122)-1)), Rankings!$A$2:$BK$161, 63, FALSE),0)</f>
        <v>0</v>
      </c>
      <c r="JC122">
        <f>IFERROR(VLOOKUP(_xlfn.NUMBERVALUE(MID(BD122, SEARCH("!", BD122)+1, SEARCH("+", BD122)-SEARCH("!", BD122)-1)), Rankings!$A$2:$BK$161, 63, FALSE),0)</f>
        <v>0</v>
      </c>
      <c r="JD122">
        <f>IFERROR(VLOOKUP(_xlfn.NUMBERVALUE(MID(BE122, SEARCH("!", BE122)+1, SEARCH("+", BE122)-SEARCH("!", BE122)-1)), Rankings!$A$2:$BK$161, 63, FALSE),0)</f>
        <v>0</v>
      </c>
      <c r="JE122">
        <f>IFERROR(VLOOKUP(_xlfn.NUMBERVALUE(MID(BF122, SEARCH("!", BF122)+1, SEARCH("+", BF122)-SEARCH("!", BF122)-1)), Rankings!$A$2:$BK$161, 63, FALSE),0)</f>
        <v>0</v>
      </c>
      <c r="JF122">
        <f>IFERROR(VLOOKUP(_xlfn.NUMBERVALUE(MID(BG122, SEARCH("!", BG122)+1, SEARCH("+", BG122)-SEARCH("!", BG122)-1)), Rankings!$A$2:$BK$161, 63, FALSE),0)</f>
        <v>0</v>
      </c>
      <c r="JG122">
        <f>IFERROR(VLOOKUP(_xlfn.NUMBERVALUE(MID(BH122, SEARCH("!", BH122)+1, SEARCH("+", BH122)-SEARCH("!", BH122)-1)), Rankings!$A$2:$BK$161, 63, FALSE),0)</f>
        <v>0</v>
      </c>
      <c r="JH122">
        <f>IFERROR(VLOOKUP(_xlfn.NUMBERVALUE(MID(BI122, SEARCH("!", BI122)+1, SEARCH("+", BI122)-SEARCH("!", BI122)-1)), Rankings!$A$2:$BK$161, 63, FALSE),0)</f>
        <v>0</v>
      </c>
      <c r="JI122">
        <f>IFERROR(VLOOKUP(_xlfn.NUMBERVALUE(MID(BJ122, SEARCH("!", BJ122)+1, SEARCH("+", BJ122)-SEARCH("!", BJ122)-1)), Rankings!$A$2:$BK$161, 63, FALSE),0)</f>
        <v>0</v>
      </c>
      <c r="JJ122">
        <f>IFERROR(VLOOKUP(_xlfn.NUMBERVALUE(MID(BK122, SEARCH("!", BK122)+1, SEARCH("+", BK122)-SEARCH("!", BK122)-1)), Rankings!$A$2:$BK$161, 63, FALSE),0)</f>
        <v>0</v>
      </c>
      <c r="JK122">
        <f>IFERROR(VLOOKUP(_xlfn.NUMBERVALUE(MID(BL122, SEARCH("!", BL122)+1, SEARCH("+", BL122)-SEARCH("!", BL122)-1)), Rankings!$A$2:$BK$161, 63, FALSE),0)</f>
        <v>0</v>
      </c>
      <c r="JL122">
        <f>IFERROR(VLOOKUP(_xlfn.NUMBERVALUE(MID(BM122, SEARCH("!", BM122)+1, SEARCH("+", BM122)-SEARCH("!", BM122)-1)), Rankings!$A$2:$BK$161, 63, FALSE),0)</f>
        <v>0</v>
      </c>
      <c r="JM122">
        <f>IFERROR(VLOOKUP(_xlfn.NUMBERVALUE(MID(BN122, SEARCH("!", BN122)+1, SEARCH("+", BN122)-SEARCH("!", BN122)-1)), Rankings!$A$2:$BK$161, 63, FALSE),0)</f>
        <v>0</v>
      </c>
      <c r="JN122">
        <f>IFERROR(VLOOKUP(_xlfn.NUMBERVALUE(MID(BO122, SEARCH("!", BO122)+1, SEARCH("+", BO122)-SEARCH("!", BO122)-1)), Rankings!$A$2:$BK$161, 63, FALSE),0)</f>
        <v>0</v>
      </c>
      <c r="JO122">
        <f>IFERROR(VLOOKUP(_xlfn.NUMBERVALUE(MID(BP122, SEARCH("!", BP122)+1, SEARCH("+", BP122)-SEARCH("!", BP122)-1)), Rankings!$A$2:$BK$161, 63, FALSE),0)</f>
        <v>0</v>
      </c>
      <c r="JP122">
        <f>IFERROR(VLOOKUP(_xlfn.NUMBERVALUE(MID(BQ122, SEARCH("!", BQ122)+1, SEARCH("+", BQ122)-SEARCH("!", BQ122)-1)), Rankings!$A$2:$BK$161, 63, FALSE),0)</f>
        <v>0</v>
      </c>
      <c r="JQ122">
        <f>IFERROR(VLOOKUP(_xlfn.NUMBERVALUE(MID(BR122, SEARCH("!", BR122)+1, SEARCH("+", BR122)-SEARCH("!", BR122)-1)), Rankings!$A$2:$BK$161, 63, FALSE),0)</f>
        <v>0</v>
      </c>
      <c r="JR122">
        <f>IFERROR(VLOOKUP(_xlfn.NUMBERVALUE(MID(BS122, SEARCH("!", BS122)+1, SEARCH("+", BS122)-SEARCH("!", BS122)-1)), Rankings!$A$2:$BK$161, 63, FALSE),0)</f>
        <v>0</v>
      </c>
      <c r="JS122">
        <f>IFERROR(VLOOKUP(_xlfn.NUMBERVALUE(MID(BT122, SEARCH("!", BT122)+1, SEARCH("+", BT122)-SEARCH("!", BT122)-1)), Rankings!$A$2:$BK$161, 63, FALSE),0)</f>
        <v>0</v>
      </c>
      <c r="JT122">
        <f>IFERROR(VLOOKUP(_xlfn.NUMBERVALUE(MID(BU122, SEARCH("!", BU122)+1, SEARCH("+", BU122)-SEARCH("!", BU122)-1)), Rankings!$A$2:$BK$161, 63, FALSE),0)</f>
        <v>0</v>
      </c>
      <c r="JU122">
        <f>IFERROR(VLOOKUP(_xlfn.NUMBERVALUE(MID(BV122, SEARCH("!", BV122)+1, SEARCH("+", BV122)-SEARCH("!", BV122)-1)), Rankings!$A$2:$BK$161, 63, FALSE),0)</f>
        <v>0</v>
      </c>
      <c r="JV122">
        <f>IFERROR(VLOOKUP(_xlfn.NUMBERVALUE(MID(BW122, SEARCH("!", BW122)+1, SEARCH("+", BW122)-SEARCH("!", BW122)-1)), Rankings!$A$2:$BK$161, 63, FALSE),0)</f>
        <v>0</v>
      </c>
      <c r="JW122">
        <f>IFERROR(VLOOKUP(_xlfn.NUMBERVALUE(MID(BX122, SEARCH("!", BX122)+1, SEARCH("+", BX122)-SEARCH("!", BX122)-1)), Rankings!$A$2:$BK$161, 63, FALSE),0)</f>
        <v>0</v>
      </c>
      <c r="JX122">
        <f>IFERROR(VLOOKUP(_xlfn.NUMBERVALUE(MID(BY122, SEARCH("!", BY122)+1, SEARCH("+", BY122)-SEARCH("!", BY122)-1)), Rankings!$A$2:$BK$161, 63, FALSE),0)</f>
        <v>0</v>
      </c>
      <c r="JY122">
        <f>IFERROR(VLOOKUP(_xlfn.NUMBERVALUE(MID(BZ122, SEARCH("!", BZ122)+1, SEARCH("+", BZ122)-SEARCH("!", BZ122)-1)), Rankings!$A$2:$BK$161, 63, FALSE),0)</f>
        <v>0</v>
      </c>
      <c r="JZ122">
        <f>IFERROR(VLOOKUP(_xlfn.NUMBERVALUE(MID(CA122, SEARCH("!", CA122)+1, SEARCH("+", CA122)-SEARCH("!", CA122)-1)), Rankings!$A$2:$BK$161, 63, FALSE),0)</f>
        <v>0</v>
      </c>
      <c r="KA122">
        <f>IFERROR(VLOOKUP(_xlfn.NUMBERVALUE(MID(CB122, SEARCH("!", CB122)+1, SEARCH("+", CB122)-SEARCH("!", CB122)-1)), Rankings!$A$2:$BK$161, 63, FALSE),0)</f>
        <v>0</v>
      </c>
      <c r="KB122">
        <f>IFERROR(VLOOKUP(_xlfn.NUMBERVALUE(MID(CC122, SEARCH("!", CC122)+1, SEARCH("+", CC122)-SEARCH("!", CC122)-1)), Rankings!$A$2:$BK$161, 63, FALSE),0)</f>
        <v>0</v>
      </c>
      <c r="KC122">
        <f>IFERROR(VLOOKUP(_xlfn.NUMBERVALUE(MID(CD122, SEARCH("!", CD122)+1, SEARCH("+", CD122)-SEARCH("!", CD122)-1)), Rankings!$A$2:$BK$161, 63, FALSE),0)</f>
        <v>0</v>
      </c>
      <c r="KD122">
        <f>IFERROR(VLOOKUP(_xlfn.NUMBERVALUE(MID(CE122, SEARCH("!", CE122)+1, SEARCH("+", CE122)-SEARCH("!", CE122)-1)), Rankings!$A$2:$BK$161, 63, FALSE),0)</f>
        <v>0</v>
      </c>
      <c r="KE122">
        <f>IFERROR(VLOOKUP(_xlfn.NUMBERVALUE(MID(CF122, SEARCH("!", CF122)+1, SEARCH("+", CF122)-SEARCH("!", CF122)-1)), Rankings!$A$2:$BK$161, 63, FALSE),0)</f>
        <v>0</v>
      </c>
      <c r="KF122">
        <f>IFERROR(VLOOKUP(_xlfn.NUMBERVALUE(MID(CG122, SEARCH("!", CG122)+1, SEARCH("+", CG122)-SEARCH("!", CG122)-1)), Rankings!$A$2:$BK$161, 63, FALSE),0)</f>
        <v>0</v>
      </c>
      <c r="KG122">
        <f>IFERROR(VLOOKUP(_xlfn.NUMBERVALUE(MID(CH122, SEARCH("!", CH122)+1, SEARCH("+", CH122)-SEARCH("!", CH122)-1)), Rankings!$A$2:$BK$161, 63, FALSE),0)</f>
        <v>0</v>
      </c>
      <c r="KH122">
        <f>IFERROR(VLOOKUP(_xlfn.NUMBERVALUE(MID(CI122, SEARCH("!", CI122)+1, SEARCH("+", CI122)-SEARCH("!", CI122)-1)), Rankings!$A$2:$BK$161, 63, FALSE),0)</f>
        <v>0</v>
      </c>
      <c r="KI122">
        <f>IFERROR(VLOOKUP(_xlfn.NUMBERVALUE(MID(CJ122, SEARCH("!", CJ122)+1, SEARCH("+", CJ122)-SEARCH("!", CJ122)-1)), Rankings!$A$2:$BK$161, 63, FALSE),0)</f>
        <v>0</v>
      </c>
      <c r="KJ122">
        <f>IFERROR(VLOOKUP(_xlfn.NUMBERVALUE(MID(CK122, SEARCH("!", CK122)+1, SEARCH("+", CK122)-SEARCH("!", CK122)-1)), Rankings!$A$2:$BK$161, 63, FALSE),0)</f>
        <v>0</v>
      </c>
      <c r="KK122">
        <f>IFERROR(VLOOKUP(_xlfn.NUMBERVALUE(MID(CL122, SEARCH("!", CL122)+1, SEARCH("+", CL122)-SEARCH("!", CL122)-1)), Rankings!$A$2:$BK$161, 63, FALSE),0)</f>
        <v>0</v>
      </c>
      <c r="KL122">
        <f>IFERROR(VLOOKUP(_xlfn.NUMBERVALUE(MID(CM122, SEARCH("!", CM122)+1, SEARCH("+", CM122)-SEARCH("!", CM122)-1)), Rankings!$A$2:$BK$161, 63, FALSE),0)</f>
        <v>0</v>
      </c>
      <c r="KM122">
        <f>IFERROR(VLOOKUP(_xlfn.NUMBERVALUE(MID(CN122, SEARCH("!", CN122)+1, SEARCH("+", CN122)-SEARCH("!", CN122)-1)), Rankings!$A$2:$BK$161, 63, FALSE),0)</f>
        <v>0</v>
      </c>
      <c r="KN122">
        <f>IFERROR(VLOOKUP(_xlfn.NUMBERVALUE(MID(CO122, SEARCH("!", CO122)+1, SEARCH("+", CO122)-SEARCH("!", CO122)-1)), Rankings!$A$2:$BK$161, 63, FALSE),0)</f>
        <v>0</v>
      </c>
      <c r="KO122">
        <f>IFERROR(VLOOKUP(_xlfn.NUMBERVALUE(MID(CP122, SEARCH("!", CP122)+1, SEARCH("+", CP122)-SEARCH("!", CP122)-1)), Rankings!$A$2:$BK$161, 63, FALSE),0)</f>
        <v>0</v>
      </c>
      <c r="KP122">
        <f>IFERROR(VLOOKUP(_xlfn.NUMBERVALUE(MID(CQ122, SEARCH("!", CQ122)+1, SEARCH("+", CQ122)-SEARCH("!", CQ122)-1)), Rankings!$A$2:$BK$161, 63, FALSE),0)</f>
        <v>0</v>
      </c>
      <c r="KQ122">
        <f>IFERROR(VLOOKUP(_xlfn.NUMBERVALUE(MID(CR122, SEARCH("!", CR122)+1, SEARCH("+", CR122)-SEARCH("!", CR122)-1)), Rankings!$A$2:$BK$161, 63, FALSE),0)</f>
        <v>0</v>
      </c>
      <c r="KS122" s="4">
        <f t="shared" si="2867"/>
        <v>178</v>
      </c>
      <c r="KT122" s="4">
        <f t="shared" si="2868"/>
        <v>34</v>
      </c>
      <c r="KU122" s="4">
        <f t="shared" si="2869"/>
        <v>60</v>
      </c>
      <c r="KV122" s="4">
        <f t="shared" si="2870"/>
        <v>0</v>
      </c>
      <c r="KY122" s="4">
        <f t="shared" si="2871"/>
        <v>272</v>
      </c>
      <c r="KZ122" s="4"/>
      <c r="LB122">
        <f t="shared" si="2872"/>
        <v>32</v>
      </c>
      <c r="LC122">
        <f t="shared" si="2873"/>
        <v>49</v>
      </c>
      <c r="LD122">
        <f t="shared" si="2874"/>
        <v>22</v>
      </c>
      <c r="LE122">
        <f t="shared" si="2875"/>
        <v>22</v>
      </c>
      <c r="LF122">
        <f t="shared" si="2876"/>
        <v>38</v>
      </c>
      <c r="LG122">
        <f t="shared" si="2877"/>
        <v>32</v>
      </c>
      <c r="LH122">
        <f t="shared" si="2878"/>
        <v>11</v>
      </c>
      <c r="LI122">
        <f t="shared" si="2879"/>
        <v>23</v>
      </c>
      <c r="LJ122">
        <f t="shared" si="2880"/>
        <v>43</v>
      </c>
      <c r="LK122">
        <f t="shared" si="2881"/>
        <v>0</v>
      </c>
      <c r="LL122">
        <f t="shared" si="2882"/>
        <v>0</v>
      </c>
      <c r="LM122">
        <f t="shared" si="2883"/>
        <v>0</v>
      </c>
      <c r="LN122">
        <f t="shared" si="2884"/>
        <v>0</v>
      </c>
      <c r="LO122">
        <f t="shared" si="2885"/>
        <v>0</v>
      </c>
      <c r="LP122">
        <f t="shared" si="2886"/>
        <v>0</v>
      </c>
      <c r="LQ122">
        <f t="shared" si="2887"/>
        <v>0</v>
      </c>
      <c r="LR122">
        <f t="shared" si="2888"/>
        <v>0</v>
      </c>
      <c r="LS122">
        <f t="shared" si="2889"/>
        <v>0</v>
      </c>
      <c r="LT122">
        <f t="shared" si="2890"/>
        <v>0</v>
      </c>
      <c r="LU122">
        <f t="shared" si="2891"/>
        <v>0</v>
      </c>
      <c r="LV122">
        <f t="shared" si="2892"/>
        <v>0</v>
      </c>
      <c r="LW122">
        <f t="shared" si="2893"/>
        <v>0</v>
      </c>
      <c r="LX122">
        <f t="shared" si="2894"/>
        <v>0</v>
      </c>
      <c r="LY122">
        <f t="shared" si="2895"/>
        <v>0</v>
      </c>
      <c r="LZ122">
        <f t="shared" si="2896"/>
        <v>0</v>
      </c>
      <c r="MA122">
        <f t="shared" si="2897"/>
        <v>0</v>
      </c>
      <c r="MB122">
        <f t="shared" si="2898"/>
        <v>0</v>
      </c>
      <c r="MC122">
        <f t="shared" si="2899"/>
        <v>0</v>
      </c>
      <c r="MD122">
        <f t="shared" si="2900"/>
        <v>0</v>
      </c>
      <c r="ME122">
        <f t="shared" si="2901"/>
        <v>0</v>
      </c>
      <c r="MF122">
        <f t="shared" si="2902"/>
        <v>0</v>
      </c>
      <c r="MG122">
        <f t="shared" si="2903"/>
        <v>0</v>
      </c>
      <c r="MH122">
        <f t="shared" si="2904"/>
        <v>0</v>
      </c>
      <c r="MI122">
        <f t="shared" si="2905"/>
        <v>0</v>
      </c>
      <c r="MJ122">
        <f t="shared" si="2906"/>
        <v>0</v>
      </c>
      <c r="MK122">
        <f t="shared" si="2907"/>
        <v>0</v>
      </c>
      <c r="ML122">
        <f t="shared" si="2908"/>
        <v>0</v>
      </c>
      <c r="MM122">
        <f t="shared" si="2909"/>
        <v>0</v>
      </c>
      <c r="MN122">
        <f t="shared" si="2910"/>
        <v>0</v>
      </c>
      <c r="MO122">
        <f t="shared" si="2911"/>
        <v>0</v>
      </c>
      <c r="MP122">
        <f t="shared" si="2912"/>
        <v>0</v>
      </c>
      <c r="MQ122">
        <f t="shared" si="2913"/>
        <v>0</v>
      </c>
      <c r="MR122">
        <f t="shared" si="2914"/>
        <v>0</v>
      </c>
      <c r="MS122">
        <f t="shared" si="2915"/>
        <v>0</v>
      </c>
      <c r="MT122">
        <f t="shared" si="2916"/>
        <v>0</v>
      </c>
      <c r="MU122">
        <f t="shared" si="2917"/>
        <v>0</v>
      </c>
      <c r="MV122">
        <f t="shared" si="2918"/>
        <v>0</v>
      </c>
      <c r="MW122">
        <f t="shared" si="2919"/>
        <v>0</v>
      </c>
      <c r="MX122">
        <f t="shared" si="2920"/>
        <v>0</v>
      </c>
      <c r="MY122">
        <f t="shared" si="2921"/>
        <v>0</v>
      </c>
      <c r="MZ122">
        <f t="shared" si="2922"/>
        <v>0</v>
      </c>
      <c r="NA122">
        <f t="shared" si="2923"/>
        <v>0</v>
      </c>
      <c r="NB122">
        <f t="shared" si="2924"/>
        <v>0</v>
      </c>
      <c r="NC122">
        <f t="shared" si="2925"/>
        <v>0</v>
      </c>
      <c r="ND122">
        <f t="shared" si="2926"/>
        <v>0</v>
      </c>
      <c r="NE122">
        <f t="shared" si="2927"/>
        <v>0</v>
      </c>
      <c r="NF122">
        <f t="shared" si="2928"/>
        <v>0</v>
      </c>
      <c r="NG122">
        <f t="shared" si="2929"/>
        <v>0</v>
      </c>
      <c r="NH122">
        <f t="shared" si="2930"/>
        <v>0</v>
      </c>
      <c r="NI122">
        <f t="shared" si="2931"/>
        <v>0</v>
      </c>
      <c r="NJ122">
        <f t="shared" si="2932"/>
        <v>0</v>
      </c>
      <c r="NK122">
        <f t="shared" si="2933"/>
        <v>0</v>
      </c>
      <c r="NL122">
        <f t="shared" si="2934"/>
        <v>0</v>
      </c>
      <c r="NM122">
        <f t="shared" si="2935"/>
        <v>0</v>
      </c>
      <c r="NN122">
        <f t="shared" si="2936"/>
        <v>0</v>
      </c>
      <c r="NO122">
        <f t="shared" si="2937"/>
        <v>0</v>
      </c>
      <c r="NP122">
        <f t="shared" si="2938"/>
        <v>0</v>
      </c>
      <c r="NQ122">
        <f t="shared" si="2939"/>
        <v>0</v>
      </c>
      <c r="NR122">
        <f t="shared" si="2940"/>
        <v>0</v>
      </c>
      <c r="NS122">
        <f t="shared" si="2941"/>
        <v>0</v>
      </c>
      <c r="NT122">
        <f t="shared" si="2942"/>
        <v>0</v>
      </c>
      <c r="NU122">
        <f t="shared" si="2943"/>
        <v>0</v>
      </c>
      <c r="NV122">
        <f t="shared" si="2944"/>
        <v>0</v>
      </c>
      <c r="NW122">
        <f t="shared" si="2945"/>
        <v>0</v>
      </c>
      <c r="NX122">
        <f t="shared" si="2946"/>
        <v>0</v>
      </c>
      <c r="NY122">
        <f t="shared" si="2947"/>
        <v>0</v>
      </c>
      <c r="NZ122">
        <f t="shared" si="2948"/>
        <v>0</v>
      </c>
      <c r="OA122">
        <f t="shared" si="2949"/>
        <v>0</v>
      </c>
      <c r="OB122">
        <f t="shared" si="2950"/>
        <v>0</v>
      </c>
      <c r="OC122">
        <f t="shared" si="2951"/>
        <v>0</v>
      </c>
      <c r="OD122">
        <f t="shared" si="2952"/>
        <v>0</v>
      </c>
      <c r="OE122">
        <f t="shared" si="2953"/>
        <v>0</v>
      </c>
      <c r="OF122">
        <f t="shared" si="2954"/>
        <v>0</v>
      </c>
      <c r="OG122">
        <f t="shared" si="2955"/>
        <v>0</v>
      </c>
      <c r="OH122">
        <f t="shared" si="2956"/>
        <v>0</v>
      </c>
      <c r="OJ122" s="4">
        <f t="shared" si="2957"/>
        <v>187</v>
      </c>
      <c r="OK122" s="4">
        <f t="shared" si="2958"/>
        <v>90</v>
      </c>
      <c r="OL122" s="4">
        <f t="shared" si="2959"/>
        <v>67</v>
      </c>
      <c r="OM122" s="4">
        <f t="shared" si="2960"/>
        <v>0</v>
      </c>
      <c r="OP122" s="4">
        <f t="shared" si="2961"/>
        <v>344</v>
      </c>
      <c r="OQ122" s="4"/>
      <c r="OS122">
        <f t="shared" si="2962"/>
        <v>37</v>
      </c>
      <c r="OT122">
        <f t="shared" si="2963"/>
        <v>29</v>
      </c>
      <c r="OU122">
        <f t="shared" si="2964"/>
        <v>46</v>
      </c>
      <c r="OV122">
        <f t="shared" si="2965"/>
        <v>28</v>
      </c>
      <c r="OW122">
        <f t="shared" si="2966"/>
        <v>39</v>
      </c>
      <c r="OX122">
        <f t="shared" si="2967"/>
        <v>21</v>
      </c>
      <c r="OY122">
        <f t="shared" si="2968"/>
        <v>39</v>
      </c>
      <c r="OZ122">
        <f t="shared" si="2969"/>
        <v>51</v>
      </c>
      <c r="PA122">
        <f t="shared" si="2970"/>
        <v>54</v>
      </c>
      <c r="PB122">
        <f t="shared" si="2971"/>
        <v>0</v>
      </c>
      <c r="PC122">
        <f t="shared" si="2972"/>
        <v>0</v>
      </c>
      <c r="PD122">
        <f t="shared" si="2973"/>
        <v>0</v>
      </c>
      <c r="PE122">
        <f t="shared" si="2974"/>
        <v>0</v>
      </c>
      <c r="PF122">
        <f t="shared" si="2975"/>
        <v>0</v>
      </c>
      <c r="PG122">
        <f t="shared" si="2976"/>
        <v>0</v>
      </c>
      <c r="PH122">
        <f t="shared" si="2977"/>
        <v>0</v>
      </c>
      <c r="PI122">
        <f t="shared" si="2978"/>
        <v>0</v>
      </c>
      <c r="PJ122">
        <f t="shared" si="2979"/>
        <v>0</v>
      </c>
      <c r="PK122">
        <f t="shared" si="2980"/>
        <v>0</v>
      </c>
      <c r="PL122">
        <f t="shared" si="2981"/>
        <v>0</v>
      </c>
      <c r="PM122">
        <f t="shared" si="2982"/>
        <v>0</v>
      </c>
      <c r="PN122">
        <f t="shared" si="2983"/>
        <v>0</v>
      </c>
      <c r="PO122">
        <f t="shared" si="2984"/>
        <v>0</v>
      </c>
      <c r="PP122">
        <f t="shared" si="2985"/>
        <v>0</v>
      </c>
      <c r="PQ122">
        <f t="shared" si="2986"/>
        <v>0</v>
      </c>
      <c r="PR122">
        <f t="shared" si="2987"/>
        <v>0</v>
      </c>
      <c r="PS122">
        <f t="shared" si="2988"/>
        <v>0</v>
      </c>
      <c r="PT122">
        <f t="shared" si="2989"/>
        <v>0</v>
      </c>
      <c r="PU122">
        <f t="shared" si="2990"/>
        <v>0</v>
      </c>
      <c r="PV122">
        <f t="shared" si="2991"/>
        <v>0</v>
      </c>
      <c r="PW122">
        <f t="shared" si="2992"/>
        <v>0</v>
      </c>
      <c r="PX122">
        <f t="shared" si="2993"/>
        <v>0</v>
      </c>
      <c r="PY122">
        <f t="shared" si="2994"/>
        <v>0</v>
      </c>
      <c r="PZ122">
        <f t="shared" si="2995"/>
        <v>0</v>
      </c>
      <c r="QA122">
        <f t="shared" si="2996"/>
        <v>0</v>
      </c>
      <c r="QB122">
        <f t="shared" si="2997"/>
        <v>0</v>
      </c>
      <c r="QC122">
        <f t="shared" si="2998"/>
        <v>0</v>
      </c>
      <c r="QD122">
        <f t="shared" si="2999"/>
        <v>0</v>
      </c>
      <c r="QE122">
        <f t="shared" si="3000"/>
        <v>0</v>
      </c>
      <c r="QF122">
        <f t="shared" si="3001"/>
        <v>0</v>
      </c>
      <c r="QG122">
        <f t="shared" si="3002"/>
        <v>0</v>
      </c>
      <c r="QH122">
        <f t="shared" si="3003"/>
        <v>0</v>
      </c>
      <c r="QI122">
        <f t="shared" si="3004"/>
        <v>0</v>
      </c>
      <c r="QJ122">
        <f t="shared" si="3005"/>
        <v>0</v>
      </c>
      <c r="QK122">
        <f t="shared" si="3006"/>
        <v>0</v>
      </c>
      <c r="QL122">
        <f t="shared" si="3007"/>
        <v>0</v>
      </c>
      <c r="QM122">
        <f t="shared" si="3008"/>
        <v>0</v>
      </c>
      <c r="QN122">
        <f t="shared" si="3009"/>
        <v>0</v>
      </c>
      <c r="QO122">
        <f t="shared" si="3010"/>
        <v>0</v>
      </c>
      <c r="QP122">
        <f t="shared" si="3011"/>
        <v>0</v>
      </c>
      <c r="QQ122">
        <f t="shared" si="3012"/>
        <v>0</v>
      </c>
      <c r="QR122">
        <f t="shared" si="3013"/>
        <v>0</v>
      </c>
      <c r="QS122">
        <f t="shared" si="3014"/>
        <v>0</v>
      </c>
      <c r="QT122">
        <f t="shared" si="3015"/>
        <v>0</v>
      </c>
      <c r="QU122">
        <f t="shared" si="3016"/>
        <v>0</v>
      </c>
      <c r="QV122">
        <f t="shared" si="3017"/>
        <v>0</v>
      </c>
      <c r="QW122">
        <f t="shared" si="3018"/>
        <v>0</v>
      </c>
      <c r="QX122">
        <f t="shared" si="3019"/>
        <v>0</v>
      </c>
      <c r="QY122">
        <f t="shared" si="3020"/>
        <v>0</v>
      </c>
      <c r="QZ122">
        <f t="shared" si="3021"/>
        <v>0</v>
      </c>
      <c r="RA122">
        <f t="shared" si="3022"/>
        <v>0</v>
      </c>
      <c r="RB122">
        <f t="shared" si="3023"/>
        <v>0</v>
      </c>
      <c r="RC122">
        <f t="shared" si="3024"/>
        <v>0</v>
      </c>
      <c r="RD122">
        <f t="shared" si="3025"/>
        <v>0</v>
      </c>
      <c r="RE122">
        <f t="shared" si="3026"/>
        <v>0</v>
      </c>
      <c r="RF122">
        <f t="shared" si="3027"/>
        <v>0</v>
      </c>
      <c r="RG122">
        <f t="shared" si="3028"/>
        <v>0</v>
      </c>
      <c r="RH122">
        <f t="shared" si="3029"/>
        <v>0</v>
      </c>
      <c r="RI122">
        <f t="shared" si="3030"/>
        <v>0</v>
      </c>
      <c r="RJ122">
        <f t="shared" si="3031"/>
        <v>0</v>
      </c>
      <c r="RK122">
        <f t="shared" si="3032"/>
        <v>0</v>
      </c>
      <c r="RL122">
        <f t="shared" si="3033"/>
        <v>0</v>
      </c>
      <c r="RM122">
        <f t="shared" si="3034"/>
        <v>0</v>
      </c>
      <c r="RN122">
        <f t="shared" si="3035"/>
        <v>0</v>
      </c>
      <c r="RO122">
        <f t="shared" si="3036"/>
        <v>0</v>
      </c>
      <c r="RP122">
        <f t="shared" si="3037"/>
        <v>0</v>
      </c>
      <c r="RQ122">
        <f t="shared" si="3038"/>
        <v>0</v>
      </c>
      <c r="RR122">
        <f t="shared" si="3039"/>
        <v>0</v>
      </c>
      <c r="RS122">
        <f t="shared" si="3040"/>
        <v>0</v>
      </c>
      <c r="RT122">
        <f t="shared" si="3041"/>
        <v>0</v>
      </c>
      <c r="RU122">
        <f t="shared" si="3042"/>
        <v>0</v>
      </c>
      <c r="RV122">
        <f t="shared" si="3043"/>
        <v>0</v>
      </c>
      <c r="RW122">
        <f t="shared" si="3044"/>
        <v>0</v>
      </c>
      <c r="RX122">
        <f t="shared" si="3045"/>
        <v>0</v>
      </c>
      <c r="RY122">
        <f t="shared" si="3046"/>
        <v>0</v>
      </c>
      <c r="SA122" s="4">
        <f t="shared" si="3047"/>
        <v>18.41</v>
      </c>
      <c r="SB122" s="4">
        <f t="shared" si="3048"/>
        <v>6.33</v>
      </c>
      <c r="SC122" s="4">
        <f t="shared" si="3049"/>
        <v>6.0600000000000005</v>
      </c>
      <c r="SD122" s="4">
        <f t="shared" si="3050"/>
        <v>0</v>
      </c>
      <c r="SF122" s="4">
        <f t="shared" si="3051"/>
        <v>30.800000000000004</v>
      </c>
      <c r="SI122">
        <f t="shared" si="3052"/>
        <v>4.8</v>
      </c>
      <c r="SJ122">
        <f t="shared" si="3053"/>
        <v>3.21</v>
      </c>
      <c r="SK122">
        <f t="shared" si="3054"/>
        <v>2.5</v>
      </c>
      <c r="SL122">
        <f t="shared" si="3055"/>
        <v>2.86</v>
      </c>
      <c r="SM122">
        <f t="shared" si="3056"/>
        <v>3.2</v>
      </c>
      <c r="SN122">
        <f t="shared" si="3057"/>
        <v>4.17</v>
      </c>
      <c r="SO122">
        <f t="shared" si="3058"/>
        <v>3.33</v>
      </c>
      <c r="SP122">
        <f t="shared" si="3059"/>
        <v>3</v>
      </c>
      <c r="SQ122">
        <f t="shared" si="3060"/>
        <v>3.73</v>
      </c>
      <c r="SR122" t="str">
        <f t="shared" si="3061"/>
        <v>0</v>
      </c>
      <c r="SS122" t="str">
        <f t="shared" si="3062"/>
        <v>0</v>
      </c>
      <c r="ST122" t="str">
        <f t="shared" si="3063"/>
        <v>0</v>
      </c>
      <c r="SU122" t="str">
        <f t="shared" si="3064"/>
        <v>0</v>
      </c>
      <c r="SV122" t="str">
        <f t="shared" si="3065"/>
        <v>0</v>
      </c>
      <c r="SW122" t="str">
        <f t="shared" si="3066"/>
        <v>0</v>
      </c>
      <c r="SX122" t="str">
        <f t="shared" si="3067"/>
        <v>0</v>
      </c>
      <c r="SY122" t="str">
        <f t="shared" si="3068"/>
        <v>0</v>
      </c>
      <c r="SZ122" t="str">
        <f t="shared" si="3069"/>
        <v>0</v>
      </c>
      <c r="TA122" t="str">
        <f t="shared" si="3070"/>
        <v>0</v>
      </c>
      <c r="TB122" t="str">
        <f t="shared" si="3071"/>
        <v>0</v>
      </c>
      <c r="TC122" t="str">
        <f t="shared" si="3072"/>
        <v>0</v>
      </c>
      <c r="TD122" t="str">
        <f t="shared" si="3073"/>
        <v>0</v>
      </c>
      <c r="TE122" t="str">
        <f t="shared" si="3074"/>
        <v>0</v>
      </c>
      <c r="TF122" t="str">
        <f t="shared" si="3075"/>
        <v>0</v>
      </c>
      <c r="TG122" t="str">
        <f t="shared" si="3076"/>
        <v>0</v>
      </c>
      <c r="TH122" t="str">
        <f t="shared" si="3077"/>
        <v>0</v>
      </c>
      <c r="TI122" t="str">
        <f t="shared" si="3078"/>
        <v>0</v>
      </c>
      <c r="TJ122" t="str">
        <f t="shared" si="3079"/>
        <v>0</v>
      </c>
      <c r="TK122" t="str">
        <f t="shared" si="3080"/>
        <v>0</v>
      </c>
      <c r="TL122" t="str">
        <f t="shared" si="3081"/>
        <v>0</v>
      </c>
      <c r="TM122" t="str">
        <f t="shared" si="3082"/>
        <v>0</v>
      </c>
      <c r="TN122" t="str">
        <f t="shared" si="3083"/>
        <v>0</v>
      </c>
      <c r="TO122" t="str">
        <f t="shared" si="3084"/>
        <v>0</v>
      </c>
      <c r="TP122" t="str">
        <f t="shared" si="3085"/>
        <v>0</v>
      </c>
      <c r="TQ122" t="str">
        <f t="shared" si="3086"/>
        <v>0</v>
      </c>
      <c r="TR122" t="str">
        <f t="shared" si="3087"/>
        <v>0</v>
      </c>
      <c r="TS122" t="str">
        <f t="shared" si="3088"/>
        <v>0</v>
      </c>
      <c r="TT122" t="str">
        <f t="shared" si="3089"/>
        <v>0</v>
      </c>
      <c r="TU122" t="str">
        <f t="shared" si="3090"/>
        <v>0</v>
      </c>
      <c r="TV122" t="str">
        <f t="shared" si="3091"/>
        <v>0</v>
      </c>
      <c r="TW122" t="str">
        <f t="shared" si="3092"/>
        <v>0</v>
      </c>
      <c r="TX122" t="str">
        <f t="shared" si="3093"/>
        <v>0</v>
      </c>
      <c r="TY122" t="str">
        <f t="shared" si="3094"/>
        <v>0</v>
      </c>
      <c r="TZ122" t="str">
        <f t="shared" si="3095"/>
        <v>0</v>
      </c>
      <c r="UA122" t="str">
        <f t="shared" si="3096"/>
        <v>0</v>
      </c>
      <c r="UB122" t="str">
        <f t="shared" si="3097"/>
        <v>0</v>
      </c>
      <c r="UC122" t="str">
        <f t="shared" si="3098"/>
        <v>0</v>
      </c>
      <c r="UD122" t="str">
        <f t="shared" si="3099"/>
        <v>0</v>
      </c>
      <c r="UE122" t="str">
        <f t="shared" si="3100"/>
        <v>0</v>
      </c>
      <c r="UF122" t="str">
        <f t="shared" si="3101"/>
        <v>0</v>
      </c>
      <c r="UG122" t="str">
        <f t="shared" si="3102"/>
        <v>0</v>
      </c>
      <c r="UH122" t="str">
        <f t="shared" si="3103"/>
        <v>0</v>
      </c>
      <c r="UI122" t="str">
        <f t="shared" si="3104"/>
        <v>0</v>
      </c>
      <c r="UJ122" t="str">
        <f t="shared" si="3105"/>
        <v>0</v>
      </c>
      <c r="UK122" t="str">
        <f t="shared" si="3106"/>
        <v>0</v>
      </c>
      <c r="UL122" t="str">
        <f t="shared" si="3107"/>
        <v>0</v>
      </c>
      <c r="UM122" t="str">
        <f t="shared" si="3108"/>
        <v>0</v>
      </c>
      <c r="UN122" t="str">
        <f t="shared" si="3109"/>
        <v>0</v>
      </c>
      <c r="UO122" t="str">
        <f t="shared" si="3110"/>
        <v>0</v>
      </c>
      <c r="UP122" t="str">
        <f t="shared" si="3111"/>
        <v>0</v>
      </c>
      <c r="UQ122" t="str">
        <f t="shared" si="3112"/>
        <v>0</v>
      </c>
      <c r="UR122" t="str">
        <f t="shared" si="3113"/>
        <v>0</v>
      </c>
      <c r="US122" t="str">
        <f t="shared" si="3114"/>
        <v>0</v>
      </c>
      <c r="UT122" t="str">
        <f t="shared" si="3115"/>
        <v>0</v>
      </c>
      <c r="UU122" t="str">
        <f t="shared" si="3116"/>
        <v>0</v>
      </c>
      <c r="UV122" t="str">
        <f t="shared" si="3117"/>
        <v>0</v>
      </c>
      <c r="UW122" t="str">
        <f t="shared" si="3118"/>
        <v>0</v>
      </c>
      <c r="UX122" t="str">
        <f t="shared" si="3119"/>
        <v>0</v>
      </c>
      <c r="UY122" t="str">
        <f t="shared" si="3120"/>
        <v>0</v>
      </c>
      <c r="UZ122" t="str">
        <f t="shared" si="3121"/>
        <v>0</v>
      </c>
      <c r="VA122" t="str">
        <f t="shared" si="3122"/>
        <v>0</v>
      </c>
      <c r="VB122" t="str">
        <f t="shared" si="3123"/>
        <v>0</v>
      </c>
      <c r="VC122" t="str">
        <f t="shared" si="3124"/>
        <v>0</v>
      </c>
      <c r="VD122" t="str">
        <f t="shared" si="3125"/>
        <v>0</v>
      </c>
      <c r="VE122" t="str">
        <f t="shared" si="3126"/>
        <v>0</v>
      </c>
      <c r="VF122" t="str">
        <f t="shared" si="3127"/>
        <v>0</v>
      </c>
      <c r="VG122" t="str">
        <f t="shared" si="3128"/>
        <v>0</v>
      </c>
      <c r="VH122" t="str">
        <f t="shared" si="3129"/>
        <v>0</v>
      </c>
      <c r="VI122" t="str">
        <f t="shared" si="3130"/>
        <v>0</v>
      </c>
      <c r="VJ122" t="str">
        <f t="shared" si="3131"/>
        <v>0</v>
      </c>
      <c r="VK122" t="str">
        <f t="shared" si="3132"/>
        <v>0</v>
      </c>
      <c r="VL122" t="str">
        <f t="shared" si="3133"/>
        <v>0</v>
      </c>
      <c r="VM122" t="str">
        <f t="shared" si="3134"/>
        <v>0</v>
      </c>
      <c r="VN122" t="str">
        <f t="shared" si="3135"/>
        <v>0</v>
      </c>
      <c r="VO122" t="str">
        <f t="shared" si="3136"/>
        <v>0</v>
      </c>
      <c r="VQ122" s="4">
        <f t="shared" si="3137"/>
        <v>-15.540000000000001</v>
      </c>
      <c r="VR122" s="4">
        <f t="shared" si="3138"/>
        <v>-7.8100000000000005</v>
      </c>
      <c r="VS122" s="4">
        <f t="shared" si="3139"/>
        <v>-0.29000000000000004</v>
      </c>
      <c r="VT122" s="4">
        <f t="shared" si="3140"/>
        <v>0</v>
      </c>
      <c r="VV122" s="4">
        <f t="shared" si="3141"/>
        <v>-23.64</v>
      </c>
      <c r="VY122">
        <f t="shared" si="3142"/>
        <v>6.46</v>
      </c>
      <c r="VZ122">
        <f t="shared" si="3143"/>
        <v>-1.25</v>
      </c>
      <c r="WA122">
        <f t="shared" si="3144"/>
        <v>-8.9600000000000009</v>
      </c>
      <c r="WB122">
        <f t="shared" si="3145"/>
        <v>-2.06</v>
      </c>
      <c r="WC122">
        <f t="shared" si="3146"/>
        <v>1.77</v>
      </c>
      <c r="WD122">
        <f t="shared" si="3147"/>
        <v>4.71</v>
      </c>
      <c r="WE122">
        <f t="shared" si="3148"/>
        <v>0.91</v>
      </c>
      <c r="WF122">
        <f t="shared" si="3149"/>
        <v>-8.7200000000000006</v>
      </c>
      <c r="WG122">
        <f t="shared" si="3150"/>
        <v>-16.5</v>
      </c>
      <c r="WH122">
        <f t="shared" si="3151"/>
        <v>0</v>
      </c>
      <c r="WI122">
        <f t="shared" si="3152"/>
        <v>0</v>
      </c>
      <c r="WJ122">
        <f t="shared" si="3153"/>
        <v>0</v>
      </c>
      <c r="WK122">
        <f t="shared" si="3154"/>
        <v>0</v>
      </c>
      <c r="WL122">
        <f t="shared" si="3155"/>
        <v>0</v>
      </c>
      <c r="WM122">
        <f t="shared" si="3156"/>
        <v>0</v>
      </c>
      <c r="WN122">
        <f t="shared" si="3157"/>
        <v>0</v>
      </c>
      <c r="WO122">
        <f t="shared" si="3158"/>
        <v>0</v>
      </c>
      <c r="WP122">
        <f t="shared" si="3159"/>
        <v>0</v>
      </c>
      <c r="WQ122">
        <f t="shared" si="3160"/>
        <v>0</v>
      </c>
      <c r="WR122">
        <f t="shared" si="3161"/>
        <v>0</v>
      </c>
      <c r="WS122">
        <f t="shared" si="3162"/>
        <v>0</v>
      </c>
      <c r="WT122">
        <f t="shared" si="3163"/>
        <v>0</v>
      </c>
      <c r="WU122">
        <f t="shared" si="3164"/>
        <v>0</v>
      </c>
      <c r="WV122">
        <f t="shared" si="3165"/>
        <v>0</v>
      </c>
      <c r="WW122">
        <f t="shared" si="3166"/>
        <v>0</v>
      </c>
      <c r="WX122">
        <f t="shared" si="3167"/>
        <v>0</v>
      </c>
      <c r="WY122">
        <f t="shared" si="3168"/>
        <v>0</v>
      </c>
      <c r="WZ122">
        <f t="shared" si="3169"/>
        <v>0</v>
      </c>
      <c r="XA122">
        <f t="shared" si="3170"/>
        <v>0</v>
      </c>
      <c r="XB122">
        <f t="shared" si="3171"/>
        <v>0</v>
      </c>
      <c r="XC122">
        <f t="shared" si="3172"/>
        <v>0</v>
      </c>
      <c r="XD122">
        <f t="shared" si="3173"/>
        <v>0</v>
      </c>
      <c r="XE122">
        <f t="shared" si="3174"/>
        <v>0</v>
      </c>
      <c r="XF122">
        <f t="shared" si="3175"/>
        <v>0</v>
      </c>
      <c r="XG122">
        <f t="shared" si="3176"/>
        <v>0</v>
      </c>
      <c r="XH122">
        <f t="shared" si="3177"/>
        <v>0</v>
      </c>
      <c r="XI122">
        <f t="shared" si="3178"/>
        <v>0</v>
      </c>
      <c r="XJ122">
        <f t="shared" si="3179"/>
        <v>0</v>
      </c>
      <c r="XK122">
        <f t="shared" si="3180"/>
        <v>0</v>
      </c>
      <c r="XL122">
        <f t="shared" si="3181"/>
        <v>0</v>
      </c>
      <c r="XM122">
        <f t="shared" si="3182"/>
        <v>0</v>
      </c>
      <c r="XN122">
        <f t="shared" si="3183"/>
        <v>0</v>
      </c>
      <c r="XO122">
        <f t="shared" si="3184"/>
        <v>0</v>
      </c>
      <c r="XP122">
        <f t="shared" si="3185"/>
        <v>0</v>
      </c>
      <c r="XQ122">
        <f t="shared" si="3186"/>
        <v>0</v>
      </c>
      <c r="XR122">
        <f t="shared" si="3187"/>
        <v>0</v>
      </c>
      <c r="XS122">
        <f t="shared" si="3188"/>
        <v>0</v>
      </c>
      <c r="XT122">
        <f t="shared" si="3189"/>
        <v>0</v>
      </c>
      <c r="XU122">
        <f t="shared" si="3190"/>
        <v>0</v>
      </c>
      <c r="XV122">
        <f t="shared" si="3191"/>
        <v>0</v>
      </c>
      <c r="XW122">
        <f t="shared" si="3192"/>
        <v>0</v>
      </c>
      <c r="XX122">
        <f t="shared" si="3193"/>
        <v>0</v>
      </c>
      <c r="XY122">
        <f t="shared" si="3194"/>
        <v>0</v>
      </c>
      <c r="XZ122">
        <f t="shared" si="3195"/>
        <v>0</v>
      </c>
      <c r="YA122">
        <f t="shared" si="3196"/>
        <v>0</v>
      </c>
      <c r="YB122">
        <f t="shared" si="3197"/>
        <v>0</v>
      </c>
      <c r="YC122">
        <f t="shared" si="3198"/>
        <v>0</v>
      </c>
      <c r="YD122">
        <f t="shared" si="3199"/>
        <v>0</v>
      </c>
      <c r="YE122">
        <f t="shared" si="3200"/>
        <v>0</v>
      </c>
      <c r="YF122">
        <f t="shared" si="3201"/>
        <v>0</v>
      </c>
      <c r="YG122">
        <f t="shared" si="3202"/>
        <v>0</v>
      </c>
      <c r="YH122">
        <f t="shared" si="3203"/>
        <v>0</v>
      </c>
      <c r="YI122">
        <f t="shared" si="3204"/>
        <v>0</v>
      </c>
      <c r="YJ122">
        <f t="shared" si="3205"/>
        <v>0</v>
      </c>
      <c r="YK122">
        <f t="shared" si="3206"/>
        <v>0</v>
      </c>
      <c r="YL122">
        <f t="shared" si="3207"/>
        <v>0</v>
      </c>
      <c r="YM122">
        <f t="shared" si="3208"/>
        <v>0</v>
      </c>
      <c r="YN122">
        <f t="shared" si="3209"/>
        <v>0</v>
      </c>
      <c r="YO122">
        <f t="shared" si="3210"/>
        <v>0</v>
      </c>
      <c r="YP122">
        <f t="shared" si="3211"/>
        <v>0</v>
      </c>
      <c r="YQ122">
        <f t="shared" si="3212"/>
        <v>0</v>
      </c>
      <c r="YR122">
        <f t="shared" si="3213"/>
        <v>0</v>
      </c>
      <c r="YS122">
        <f t="shared" si="3214"/>
        <v>0</v>
      </c>
      <c r="YT122">
        <f t="shared" si="3215"/>
        <v>0</v>
      </c>
      <c r="YU122">
        <f t="shared" si="3216"/>
        <v>0</v>
      </c>
      <c r="YV122">
        <f t="shared" si="3217"/>
        <v>0</v>
      </c>
      <c r="YW122">
        <f t="shared" si="3218"/>
        <v>0</v>
      </c>
      <c r="YX122">
        <f t="shared" si="3219"/>
        <v>0</v>
      </c>
      <c r="YY122">
        <f t="shared" si="3220"/>
        <v>0</v>
      </c>
      <c r="YZ122">
        <f t="shared" si="3221"/>
        <v>0</v>
      </c>
      <c r="ZA122">
        <f t="shared" si="3222"/>
        <v>0</v>
      </c>
      <c r="ZB122">
        <f t="shared" si="3223"/>
        <v>0</v>
      </c>
      <c r="ZC122">
        <f t="shared" si="3224"/>
        <v>0</v>
      </c>
      <c r="ZD122">
        <f t="shared" si="3225"/>
        <v>0</v>
      </c>
      <c r="ZE122">
        <f t="shared" si="3226"/>
        <v>0</v>
      </c>
      <c r="ZG122" s="4">
        <f t="shared" si="3227"/>
        <v>263</v>
      </c>
      <c r="ZH122" s="4">
        <f t="shared" si="3228"/>
        <v>125</v>
      </c>
      <c r="ZI122" s="4">
        <f t="shared" si="3229"/>
        <v>100</v>
      </c>
      <c r="ZJ122" s="4">
        <f t="shared" si="3230"/>
        <v>0</v>
      </c>
      <c r="ZL122" s="4">
        <f t="shared" si="3231"/>
        <v>488</v>
      </c>
      <c r="ZO122">
        <f t="shared" si="3232"/>
        <v>33</v>
      </c>
      <c r="ZP122">
        <f t="shared" si="3233"/>
        <v>49</v>
      </c>
      <c r="ZQ122">
        <f t="shared" si="3234"/>
        <v>71</v>
      </c>
      <c r="ZR122">
        <f t="shared" si="3235"/>
        <v>49</v>
      </c>
      <c r="ZS122">
        <f t="shared" si="3236"/>
        <v>51</v>
      </c>
      <c r="ZT122">
        <f t="shared" si="3237"/>
        <v>49</v>
      </c>
      <c r="ZU122">
        <f t="shared" si="3238"/>
        <v>61</v>
      </c>
      <c r="ZV122">
        <f t="shared" si="3239"/>
        <v>64</v>
      </c>
      <c r="ZW122">
        <f t="shared" si="3240"/>
        <v>61</v>
      </c>
      <c r="ZX122">
        <f t="shared" si="3241"/>
        <v>0</v>
      </c>
      <c r="ZY122">
        <f t="shared" si="3242"/>
        <v>0</v>
      </c>
      <c r="ZZ122">
        <f t="shared" si="3243"/>
        <v>0</v>
      </c>
      <c r="AAA122">
        <f t="shared" si="3244"/>
        <v>0</v>
      </c>
      <c r="AAB122">
        <f t="shared" si="3245"/>
        <v>0</v>
      </c>
      <c r="AAC122">
        <f t="shared" si="3246"/>
        <v>0</v>
      </c>
      <c r="AAD122">
        <f t="shared" si="3247"/>
        <v>0</v>
      </c>
      <c r="AAE122">
        <f t="shared" si="3248"/>
        <v>0</v>
      </c>
      <c r="AAF122">
        <f t="shared" si="3249"/>
        <v>0</v>
      </c>
      <c r="AAG122">
        <f t="shared" si="3250"/>
        <v>0</v>
      </c>
      <c r="AAH122">
        <f t="shared" si="3251"/>
        <v>0</v>
      </c>
      <c r="AAI122">
        <f t="shared" si="3252"/>
        <v>0</v>
      </c>
      <c r="AAJ122">
        <f t="shared" si="3253"/>
        <v>0</v>
      </c>
      <c r="AAK122">
        <f t="shared" si="3254"/>
        <v>0</v>
      </c>
      <c r="AAL122">
        <f t="shared" si="3255"/>
        <v>0</v>
      </c>
      <c r="AAM122">
        <f t="shared" si="3256"/>
        <v>0</v>
      </c>
      <c r="AAN122">
        <f t="shared" si="3257"/>
        <v>0</v>
      </c>
      <c r="AAO122">
        <f t="shared" si="3258"/>
        <v>0</v>
      </c>
      <c r="AAP122">
        <f t="shared" si="3259"/>
        <v>0</v>
      </c>
      <c r="AAQ122">
        <f t="shared" si="3260"/>
        <v>0</v>
      </c>
      <c r="AAR122">
        <f t="shared" si="3261"/>
        <v>0</v>
      </c>
      <c r="AAS122">
        <f t="shared" si="3262"/>
        <v>0</v>
      </c>
      <c r="AAT122">
        <f t="shared" si="3263"/>
        <v>0</v>
      </c>
      <c r="AAU122">
        <f t="shared" si="3264"/>
        <v>0</v>
      </c>
      <c r="AAV122">
        <f t="shared" si="3265"/>
        <v>0</v>
      </c>
      <c r="AAW122">
        <f t="shared" si="3266"/>
        <v>0</v>
      </c>
      <c r="AAX122">
        <f t="shared" si="3267"/>
        <v>0</v>
      </c>
      <c r="AAY122">
        <f t="shared" si="3268"/>
        <v>0</v>
      </c>
      <c r="AAZ122">
        <f t="shared" si="3269"/>
        <v>0</v>
      </c>
      <c r="ABA122">
        <f t="shared" si="3270"/>
        <v>0</v>
      </c>
      <c r="ABB122">
        <f t="shared" si="3271"/>
        <v>0</v>
      </c>
      <c r="ABC122">
        <f t="shared" si="3272"/>
        <v>0</v>
      </c>
      <c r="ABD122">
        <f t="shared" si="3273"/>
        <v>0</v>
      </c>
      <c r="ABE122">
        <f t="shared" si="3274"/>
        <v>0</v>
      </c>
      <c r="ABF122">
        <f t="shared" si="3275"/>
        <v>0</v>
      </c>
      <c r="ABG122">
        <f t="shared" si="3276"/>
        <v>0</v>
      </c>
      <c r="ABH122">
        <f t="shared" si="3277"/>
        <v>0</v>
      </c>
      <c r="ABI122">
        <f t="shared" si="3278"/>
        <v>0</v>
      </c>
      <c r="ABJ122">
        <f t="shared" si="3279"/>
        <v>0</v>
      </c>
      <c r="ABK122">
        <f t="shared" si="3280"/>
        <v>0</v>
      </c>
      <c r="ABL122">
        <f t="shared" si="3281"/>
        <v>0</v>
      </c>
      <c r="ABM122">
        <f t="shared" si="3282"/>
        <v>0</v>
      </c>
      <c r="ABN122">
        <f t="shared" si="3283"/>
        <v>0</v>
      </c>
      <c r="ABO122">
        <f t="shared" si="3284"/>
        <v>0</v>
      </c>
      <c r="ABP122">
        <f t="shared" si="3285"/>
        <v>0</v>
      </c>
      <c r="ABQ122">
        <f t="shared" si="3286"/>
        <v>0</v>
      </c>
      <c r="ABR122">
        <f t="shared" si="3287"/>
        <v>0</v>
      </c>
      <c r="ABS122">
        <f t="shared" si="3288"/>
        <v>0</v>
      </c>
      <c r="ABT122">
        <f t="shared" si="3289"/>
        <v>0</v>
      </c>
      <c r="ABU122">
        <f t="shared" si="3290"/>
        <v>0</v>
      </c>
      <c r="ABV122">
        <f t="shared" si="3291"/>
        <v>0</v>
      </c>
      <c r="ABW122">
        <f t="shared" si="3292"/>
        <v>0</v>
      </c>
      <c r="ABX122">
        <f t="shared" si="3293"/>
        <v>0</v>
      </c>
      <c r="ABY122">
        <f t="shared" si="3294"/>
        <v>0</v>
      </c>
      <c r="ABZ122">
        <f t="shared" si="3295"/>
        <v>0</v>
      </c>
      <c r="ACA122">
        <f t="shared" si="3296"/>
        <v>0</v>
      </c>
      <c r="ACB122">
        <f t="shared" si="3297"/>
        <v>0</v>
      </c>
      <c r="ACC122">
        <f t="shared" si="3298"/>
        <v>0</v>
      </c>
      <c r="ACD122">
        <f t="shared" si="3299"/>
        <v>0</v>
      </c>
      <c r="ACE122">
        <f t="shared" si="3300"/>
        <v>0</v>
      </c>
      <c r="ACF122">
        <f t="shared" si="3301"/>
        <v>0</v>
      </c>
      <c r="ACG122">
        <f t="shared" si="3302"/>
        <v>0</v>
      </c>
      <c r="ACH122">
        <f t="shared" si="3303"/>
        <v>0</v>
      </c>
      <c r="ACI122">
        <f t="shared" si="3304"/>
        <v>0</v>
      </c>
      <c r="ACJ122">
        <f t="shared" si="3305"/>
        <v>0</v>
      </c>
      <c r="ACK122">
        <f t="shared" si="3306"/>
        <v>0</v>
      </c>
      <c r="ACL122">
        <f t="shared" si="3307"/>
        <v>0</v>
      </c>
      <c r="ACM122">
        <f t="shared" si="3308"/>
        <v>0</v>
      </c>
      <c r="ACN122">
        <f t="shared" si="3309"/>
        <v>0</v>
      </c>
      <c r="ACO122">
        <f t="shared" si="3310"/>
        <v>0</v>
      </c>
      <c r="ACP122">
        <f t="shared" si="3311"/>
        <v>0</v>
      </c>
      <c r="ACQ122">
        <f t="shared" si="3312"/>
        <v>0</v>
      </c>
      <c r="ACR122">
        <f t="shared" si="3313"/>
        <v>0</v>
      </c>
      <c r="ACS122">
        <f t="shared" si="3314"/>
        <v>0</v>
      </c>
      <c r="ACT122">
        <f t="shared" si="3315"/>
        <v>0</v>
      </c>
      <c r="ACU122">
        <f t="shared" si="3316"/>
        <v>0</v>
      </c>
      <c r="ACW122" s="4">
        <f t="shared" si="3317"/>
        <v>254.40000000000003</v>
      </c>
      <c r="ACX122" s="4">
        <f t="shared" si="3318"/>
        <v>6.6</v>
      </c>
      <c r="ACY122" s="4">
        <f t="shared" si="3319"/>
        <v>66.8</v>
      </c>
      <c r="ACZ122" s="4">
        <f t="shared" si="3320"/>
        <v>0</v>
      </c>
      <c r="ADA122" s="88">
        <f t="shared" si="3321"/>
        <v>1.8165902124584949</v>
      </c>
      <c r="ADB122" s="4">
        <f t="shared" si="3322"/>
        <v>327.80000000000007</v>
      </c>
      <c r="ADC122" s="5">
        <f t="shared" si="3323"/>
        <v>7.1330218000508037</v>
      </c>
      <c r="ADD122" s="5">
        <f t="shared" si="3324"/>
        <v>5.7792733107199554</v>
      </c>
      <c r="ADE122">
        <f t="shared" si="3325"/>
        <v>27.1</v>
      </c>
      <c r="ADF122">
        <f t="shared" si="3326"/>
        <v>98.2</v>
      </c>
      <c r="ADG122">
        <f t="shared" si="3327"/>
        <v>11.8</v>
      </c>
      <c r="ADH122">
        <f t="shared" si="3328"/>
        <v>22.3</v>
      </c>
      <c r="ADI122">
        <f t="shared" si="3329"/>
        <v>44.5</v>
      </c>
      <c r="ADJ122">
        <f t="shared" si="3330"/>
        <v>71.8</v>
      </c>
      <c r="ADK122">
        <f t="shared" si="3331"/>
        <v>0</v>
      </c>
      <c r="ADL122">
        <f t="shared" si="3332"/>
        <v>6.6</v>
      </c>
      <c r="ADM122">
        <f t="shared" si="3333"/>
        <v>45.5</v>
      </c>
      <c r="ADN122">
        <f t="shared" si="3334"/>
        <v>0</v>
      </c>
      <c r="ADO122">
        <f t="shared" si="3335"/>
        <v>0</v>
      </c>
      <c r="ADP122">
        <f t="shared" si="3336"/>
        <v>0</v>
      </c>
      <c r="ADQ122">
        <f t="shared" si="3337"/>
        <v>0</v>
      </c>
      <c r="ADR122">
        <f t="shared" si="3338"/>
        <v>0</v>
      </c>
      <c r="ADS122">
        <f t="shared" si="3339"/>
        <v>0</v>
      </c>
      <c r="ADT122">
        <f t="shared" si="3340"/>
        <v>0</v>
      </c>
      <c r="ADU122">
        <f t="shared" si="3341"/>
        <v>0</v>
      </c>
      <c r="ADV122">
        <f t="shared" si="3342"/>
        <v>0</v>
      </c>
      <c r="ADW122">
        <f t="shared" si="3343"/>
        <v>0</v>
      </c>
      <c r="ADX122">
        <f t="shared" si="3344"/>
        <v>0</v>
      </c>
      <c r="ADY122">
        <f t="shared" si="3345"/>
        <v>0</v>
      </c>
      <c r="ADZ122">
        <f t="shared" si="3346"/>
        <v>0</v>
      </c>
      <c r="AEA122">
        <f t="shared" si="3347"/>
        <v>0</v>
      </c>
      <c r="AEB122">
        <f t="shared" si="3348"/>
        <v>0</v>
      </c>
      <c r="AEC122">
        <f t="shared" si="3349"/>
        <v>0</v>
      </c>
      <c r="AED122">
        <f t="shared" si="3350"/>
        <v>0</v>
      </c>
      <c r="AEE122">
        <f t="shared" si="3351"/>
        <v>0</v>
      </c>
      <c r="AEF122">
        <f t="shared" si="3352"/>
        <v>0</v>
      </c>
      <c r="AEG122">
        <f t="shared" si="3353"/>
        <v>0</v>
      </c>
      <c r="AEH122">
        <f t="shared" si="3354"/>
        <v>0</v>
      </c>
      <c r="AEI122">
        <f t="shared" si="3355"/>
        <v>0</v>
      </c>
      <c r="AEJ122">
        <f t="shared" si="3356"/>
        <v>0</v>
      </c>
      <c r="AEK122">
        <f t="shared" si="3357"/>
        <v>0</v>
      </c>
      <c r="AEL122">
        <f t="shared" si="3358"/>
        <v>0</v>
      </c>
      <c r="AEM122">
        <f t="shared" si="3359"/>
        <v>0</v>
      </c>
      <c r="AEN122">
        <f t="shared" si="3360"/>
        <v>0</v>
      </c>
      <c r="AEO122">
        <f t="shared" si="3361"/>
        <v>0</v>
      </c>
      <c r="AEP122">
        <f t="shared" si="3362"/>
        <v>0</v>
      </c>
      <c r="AEQ122">
        <f t="shared" si="3363"/>
        <v>0</v>
      </c>
      <c r="AER122">
        <f t="shared" si="3364"/>
        <v>0</v>
      </c>
      <c r="AES122">
        <f t="shared" si="3365"/>
        <v>0</v>
      </c>
      <c r="AET122">
        <f t="shared" si="3366"/>
        <v>0</v>
      </c>
      <c r="AEU122">
        <f t="shared" si="3367"/>
        <v>0</v>
      </c>
      <c r="AEV122">
        <f t="shared" si="3368"/>
        <v>0</v>
      </c>
      <c r="AEW122">
        <f t="shared" si="3369"/>
        <v>0</v>
      </c>
      <c r="AEX122">
        <f t="shared" si="3370"/>
        <v>0</v>
      </c>
      <c r="AEY122">
        <f t="shared" si="3371"/>
        <v>0</v>
      </c>
      <c r="AEZ122">
        <f t="shared" si="3372"/>
        <v>0</v>
      </c>
      <c r="AFA122">
        <f t="shared" si="3373"/>
        <v>0</v>
      </c>
      <c r="AFB122">
        <f t="shared" si="3374"/>
        <v>0</v>
      </c>
      <c r="AFC122">
        <f t="shared" si="3375"/>
        <v>0</v>
      </c>
      <c r="AFD122">
        <f t="shared" si="3376"/>
        <v>0</v>
      </c>
      <c r="AFE122">
        <f t="shared" si="3377"/>
        <v>0</v>
      </c>
      <c r="AFF122">
        <f t="shared" si="3378"/>
        <v>0</v>
      </c>
      <c r="AFG122">
        <f t="shared" si="3379"/>
        <v>0</v>
      </c>
      <c r="AFH122">
        <f t="shared" si="3380"/>
        <v>0</v>
      </c>
      <c r="AFI122">
        <f t="shared" si="3381"/>
        <v>0</v>
      </c>
      <c r="AFJ122">
        <f t="shared" si="3382"/>
        <v>0</v>
      </c>
      <c r="AFK122">
        <f t="shared" si="3383"/>
        <v>0</v>
      </c>
      <c r="AFL122">
        <f t="shared" si="3384"/>
        <v>0</v>
      </c>
      <c r="AFM122">
        <f t="shared" si="3385"/>
        <v>0</v>
      </c>
      <c r="AFN122">
        <f t="shared" si="3386"/>
        <v>0</v>
      </c>
      <c r="AFO122">
        <f t="shared" si="3387"/>
        <v>0</v>
      </c>
      <c r="AFP122">
        <f t="shared" si="3388"/>
        <v>0</v>
      </c>
      <c r="AFQ122">
        <f t="shared" si="3389"/>
        <v>0</v>
      </c>
      <c r="AFR122">
        <f t="shared" si="3390"/>
        <v>0</v>
      </c>
      <c r="AFS122">
        <f t="shared" si="3391"/>
        <v>0</v>
      </c>
      <c r="AFT122">
        <f t="shared" si="3392"/>
        <v>0</v>
      </c>
      <c r="AFU122">
        <f t="shared" si="3393"/>
        <v>0</v>
      </c>
      <c r="AFV122">
        <f t="shared" si="3394"/>
        <v>0</v>
      </c>
      <c r="AFW122">
        <f t="shared" si="3395"/>
        <v>0</v>
      </c>
      <c r="AFX122">
        <f t="shared" si="3396"/>
        <v>0</v>
      </c>
      <c r="AFY122">
        <f t="shared" si="3397"/>
        <v>0</v>
      </c>
      <c r="AFZ122">
        <f t="shared" si="3398"/>
        <v>0</v>
      </c>
      <c r="AGA122">
        <f t="shared" si="3399"/>
        <v>0</v>
      </c>
      <c r="AGB122">
        <f t="shared" si="3400"/>
        <v>0</v>
      </c>
      <c r="AGC122">
        <f t="shared" si="3401"/>
        <v>0</v>
      </c>
      <c r="AGD122">
        <f t="shared" si="3402"/>
        <v>0</v>
      </c>
      <c r="AGE122">
        <f t="shared" si="3403"/>
        <v>0</v>
      </c>
      <c r="AGF122">
        <f t="shared" si="3404"/>
        <v>0</v>
      </c>
      <c r="AGG122">
        <f t="shared" si="3405"/>
        <v>0</v>
      </c>
      <c r="AGH122">
        <f t="shared" si="3406"/>
        <v>0</v>
      </c>
      <c r="AGI122">
        <f t="shared" si="3407"/>
        <v>0</v>
      </c>
      <c r="AGJ122">
        <f t="shared" si="3408"/>
        <v>0</v>
      </c>
      <c r="AGK122">
        <f t="shared" si="3409"/>
        <v>0</v>
      </c>
      <c r="AGM122" s="88">
        <f t="shared" si="3410"/>
        <v>69</v>
      </c>
      <c r="AGN122" s="88">
        <v>69</v>
      </c>
      <c r="AGO122">
        <v>2</v>
      </c>
      <c r="AGP122">
        <f t="shared" si="3411"/>
        <v>2</v>
      </c>
      <c r="AGQ122">
        <f t="shared" si="3412"/>
        <v>2</v>
      </c>
      <c r="AGR122">
        <f t="shared" si="3413"/>
        <v>2</v>
      </c>
      <c r="AGS122">
        <f t="shared" si="3414"/>
        <v>1</v>
      </c>
      <c r="AGT122">
        <f t="shared" si="3415"/>
        <v>3</v>
      </c>
      <c r="AGU122">
        <f t="shared" si="3416"/>
        <v>2</v>
      </c>
      <c r="AGV122">
        <f t="shared" si="3417"/>
        <v>10</v>
      </c>
      <c r="AGW122">
        <f t="shared" si="3418"/>
        <v>8</v>
      </c>
      <c r="AGX122">
        <f t="shared" si="3419"/>
        <v>2</v>
      </c>
      <c r="AGY122">
        <f t="shared" si="3420"/>
        <v>0</v>
      </c>
      <c r="AGZ122">
        <f t="shared" si="3421"/>
        <v>0</v>
      </c>
      <c r="AHA122">
        <f t="shared" si="3422"/>
        <v>0</v>
      </c>
      <c r="AHB122">
        <f t="shared" si="3423"/>
        <v>0</v>
      </c>
      <c r="AHC122">
        <f t="shared" si="3424"/>
        <v>0</v>
      </c>
      <c r="AHD122">
        <f t="shared" si="3425"/>
        <v>0</v>
      </c>
      <c r="AHE122">
        <f t="shared" si="3426"/>
        <v>0</v>
      </c>
      <c r="AHF122">
        <f t="shared" si="3427"/>
        <v>0</v>
      </c>
      <c r="AHG122">
        <f t="shared" si="3428"/>
        <v>0</v>
      </c>
      <c r="AHH122">
        <f t="shared" si="3429"/>
        <v>0</v>
      </c>
      <c r="AHI122">
        <f t="shared" si="3430"/>
        <v>0</v>
      </c>
      <c r="AHJ122">
        <f t="shared" si="3431"/>
        <v>0</v>
      </c>
      <c r="AHK122">
        <f t="shared" si="3432"/>
        <v>0</v>
      </c>
      <c r="AHL122">
        <f t="shared" si="3433"/>
        <v>0</v>
      </c>
      <c r="AHM122">
        <f t="shared" si="3434"/>
        <v>0</v>
      </c>
      <c r="AHN122">
        <f t="shared" si="3435"/>
        <v>0</v>
      </c>
      <c r="AHO122">
        <f t="shared" si="3436"/>
        <v>0</v>
      </c>
      <c r="AHP122">
        <f t="shared" si="3437"/>
        <v>0</v>
      </c>
      <c r="AHQ122">
        <f t="shared" si="3438"/>
        <v>0</v>
      </c>
      <c r="AHR122">
        <f t="shared" si="3439"/>
        <v>0</v>
      </c>
      <c r="AHS122">
        <f t="shared" si="3440"/>
        <v>0</v>
      </c>
      <c r="AHT122">
        <f t="shared" si="3441"/>
        <v>0</v>
      </c>
      <c r="AHU122">
        <f t="shared" si="3442"/>
        <v>0</v>
      </c>
      <c r="AHV122">
        <f t="shared" si="3443"/>
        <v>0</v>
      </c>
      <c r="AHW122">
        <f t="shared" si="3444"/>
        <v>0</v>
      </c>
      <c r="AHX122">
        <f t="shared" si="3445"/>
        <v>0</v>
      </c>
      <c r="AHY122">
        <f t="shared" si="3446"/>
        <v>0</v>
      </c>
      <c r="AHZ122">
        <f t="shared" si="3447"/>
        <v>0</v>
      </c>
      <c r="AIA122">
        <f t="shared" si="3448"/>
        <v>0</v>
      </c>
      <c r="AIB122">
        <f t="shared" si="3449"/>
        <v>0</v>
      </c>
      <c r="AIC122">
        <f t="shared" si="3450"/>
        <v>0</v>
      </c>
      <c r="AID122">
        <f t="shared" si="3451"/>
        <v>0</v>
      </c>
      <c r="AIE122">
        <f t="shared" si="3452"/>
        <v>0</v>
      </c>
      <c r="AIF122">
        <f t="shared" si="3453"/>
        <v>0</v>
      </c>
      <c r="AIG122">
        <f t="shared" si="3454"/>
        <v>0</v>
      </c>
      <c r="AIH122">
        <f t="shared" si="3455"/>
        <v>0</v>
      </c>
      <c r="AII122">
        <f t="shared" si="3456"/>
        <v>0</v>
      </c>
      <c r="AIJ122">
        <f t="shared" si="3457"/>
        <v>0</v>
      </c>
      <c r="AIK122">
        <f t="shared" si="3458"/>
        <v>0</v>
      </c>
      <c r="AIL122">
        <f t="shared" si="3459"/>
        <v>0</v>
      </c>
      <c r="AIM122">
        <f t="shared" si="3460"/>
        <v>0</v>
      </c>
      <c r="AIN122">
        <f t="shared" si="3461"/>
        <v>0</v>
      </c>
      <c r="AIO122">
        <f t="shared" si="3462"/>
        <v>0</v>
      </c>
      <c r="AIP122">
        <f t="shared" si="3463"/>
        <v>0</v>
      </c>
      <c r="AIQ122">
        <f t="shared" si="3464"/>
        <v>0</v>
      </c>
      <c r="AIR122">
        <f t="shared" si="3465"/>
        <v>0</v>
      </c>
      <c r="AIS122">
        <f t="shared" si="3466"/>
        <v>0</v>
      </c>
      <c r="AIT122">
        <f t="shared" si="3467"/>
        <v>0</v>
      </c>
      <c r="AIU122">
        <f t="shared" si="3468"/>
        <v>0</v>
      </c>
      <c r="AIV122">
        <f t="shared" si="3469"/>
        <v>0</v>
      </c>
      <c r="AIW122">
        <f t="shared" si="3470"/>
        <v>0</v>
      </c>
      <c r="AIX122">
        <f t="shared" si="3471"/>
        <v>0</v>
      </c>
      <c r="AIY122">
        <f t="shared" si="3472"/>
        <v>0</v>
      </c>
      <c r="AIZ122">
        <f t="shared" si="3473"/>
        <v>0</v>
      </c>
      <c r="AJA122">
        <f t="shared" si="3474"/>
        <v>0</v>
      </c>
      <c r="AJB122">
        <f t="shared" si="3475"/>
        <v>0</v>
      </c>
      <c r="AJC122">
        <f t="shared" si="3476"/>
        <v>0</v>
      </c>
      <c r="AJD122">
        <f t="shared" si="3477"/>
        <v>0</v>
      </c>
      <c r="AJE122">
        <f t="shared" si="3478"/>
        <v>0</v>
      </c>
      <c r="AJF122">
        <f t="shared" si="3479"/>
        <v>0</v>
      </c>
      <c r="AJG122">
        <f t="shared" si="3480"/>
        <v>0</v>
      </c>
      <c r="AJH122">
        <f t="shared" si="3481"/>
        <v>0</v>
      </c>
      <c r="AJI122">
        <f t="shared" si="3482"/>
        <v>0</v>
      </c>
      <c r="AJJ122">
        <f t="shared" si="3483"/>
        <v>0</v>
      </c>
      <c r="AJK122">
        <f t="shared" si="3484"/>
        <v>0</v>
      </c>
      <c r="AJL122">
        <f t="shared" si="3485"/>
        <v>0</v>
      </c>
      <c r="AJM122">
        <f t="shared" si="3486"/>
        <v>0</v>
      </c>
      <c r="AJN122">
        <f t="shared" si="3487"/>
        <v>0</v>
      </c>
      <c r="AJO122">
        <f t="shared" si="3488"/>
        <v>0</v>
      </c>
      <c r="AJP122">
        <f t="shared" si="3489"/>
        <v>0</v>
      </c>
      <c r="AJQ122">
        <f t="shared" si="3490"/>
        <v>0</v>
      </c>
      <c r="AJR122">
        <f t="shared" si="3491"/>
        <v>0</v>
      </c>
      <c r="AJS122">
        <f t="shared" si="3492"/>
        <v>0</v>
      </c>
      <c r="AJT122">
        <f t="shared" si="3493"/>
        <v>0</v>
      </c>
      <c r="AJU122">
        <f t="shared" si="3494"/>
        <v>0</v>
      </c>
      <c r="AJV122">
        <f t="shared" si="3495"/>
        <v>0</v>
      </c>
      <c r="AJX122">
        <v>41</v>
      </c>
      <c r="AJY122">
        <v>1</v>
      </c>
      <c r="AJZ122">
        <v>1</v>
      </c>
      <c r="AKA122">
        <f t="shared" si="3496"/>
        <v>2</v>
      </c>
      <c r="AKB122">
        <f t="shared" si="3497"/>
        <v>2</v>
      </c>
      <c r="AKC122">
        <f t="shared" si="3498"/>
        <v>2</v>
      </c>
      <c r="AKD122">
        <f t="shared" si="3499"/>
        <v>8</v>
      </c>
      <c r="AKE122">
        <f t="shared" si="3500"/>
        <v>4</v>
      </c>
      <c r="AKF122">
        <f t="shared" si="3501"/>
        <v>8</v>
      </c>
      <c r="AKG122">
        <f t="shared" si="3502"/>
        <v>0</v>
      </c>
      <c r="AKH122">
        <f t="shared" si="3503"/>
        <v>0</v>
      </c>
      <c r="AKI122">
        <f t="shared" si="3504"/>
        <v>0</v>
      </c>
      <c r="AKJ122">
        <f t="shared" si="3505"/>
        <v>0</v>
      </c>
      <c r="AKK122">
        <f t="shared" si="3506"/>
        <v>0</v>
      </c>
      <c r="AKL122">
        <f t="shared" si="3507"/>
        <v>0</v>
      </c>
      <c r="AKM122">
        <f t="shared" si="3508"/>
        <v>0</v>
      </c>
      <c r="AKN122">
        <f t="shared" si="3509"/>
        <v>0</v>
      </c>
      <c r="AKO122">
        <f t="shared" si="3510"/>
        <v>0</v>
      </c>
      <c r="AKP122">
        <f t="shared" si="3511"/>
        <v>0</v>
      </c>
      <c r="AKQ122">
        <f t="shared" si="3512"/>
        <v>0</v>
      </c>
      <c r="AKR122">
        <f t="shared" si="3513"/>
        <v>0</v>
      </c>
      <c r="AKS122">
        <f t="shared" si="3514"/>
        <v>0</v>
      </c>
      <c r="AKT122">
        <f t="shared" si="3515"/>
        <v>0</v>
      </c>
      <c r="AKU122">
        <f t="shared" si="3516"/>
        <v>0</v>
      </c>
      <c r="AKV122">
        <f t="shared" si="3517"/>
        <v>0</v>
      </c>
      <c r="AKW122">
        <f t="shared" si="3518"/>
        <v>0</v>
      </c>
      <c r="AKX122">
        <f t="shared" si="3519"/>
        <v>0</v>
      </c>
      <c r="AKY122">
        <f t="shared" si="3520"/>
        <v>0</v>
      </c>
      <c r="AKZ122">
        <f t="shared" si="3521"/>
        <v>0</v>
      </c>
      <c r="ALA122">
        <f t="shared" si="3522"/>
        <v>0</v>
      </c>
      <c r="ALB122">
        <f t="shared" si="3523"/>
        <v>0</v>
      </c>
      <c r="ALC122">
        <f t="shared" si="3524"/>
        <v>0</v>
      </c>
      <c r="ALD122">
        <f t="shared" si="3525"/>
        <v>0</v>
      </c>
      <c r="ALE122">
        <f t="shared" si="3526"/>
        <v>0</v>
      </c>
      <c r="ALF122">
        <f t="shared" si="3527"/>
        <v>0</v>
      </c>
      <c r="ALG122">
        <f t="shared" si="3528"/>
        <v>0</v>
      </c>
      <c r="ALH122">
        <f t="shared" si="3529"/>
        <v>0</v>
      </c>
      <c r="ALI122">
        <f t="shared" si="3530"/>
        <v>0</v>
      </c>
      <c r="ALJ122">
        <f t="shared" si="3531"/>
        <v>0</v>
      </c>
      <c r="ALK122">
        <f t="shared" si="3532"/>
        <v>0</v>
      </c>
      <c r="ALL122">
        <f t="shared" si="3533"/>
        <v>0</v>
      </c>
      <c r="ALM122">
        <f t="shared" si="3534"/>
        <v>0</v>
      </c>
      <c r="ALN122">
        <f t="shared" si="3535"/>
        <v>0</v>
      </c>
      <c r="ALO122">
        <f t="shared" si="3536"/>
        <v>0</v>
      </c>
      <c r="ALP122">
        <f t="shared" si="3537"/>
        <v>0</v>
      </c>
      <c r="ALQ122">
        <f t="shared" si="3538"/>
        <v>0</v>
      </c>
      <c r="ALR122">
        <f t="shared" si="3539"/>
        <v>0</v>
      </c>
      <c r="ALS122">
        <f t="shared" si="3540"/>
        <v>0</v>
      </c>
      <c r="ALT122">
        <f t="shared" si="3541"/>
        <v>0</v>
      </c>
      <c r="ALU122">
        <f t="shared" si="3542"/>
        <v>0</v>
      </c>
      <c r="ALV122">
        <f t="shared" si="3543"/>
        <v>0</v>
      </c>
      <c r="ALW122">
        <f t="shared" si="3544"/>
        <v>0</v>
      </c>
      <c r="ALX122">
        <f t="shared" si="3545"/>
        <v>0</v>
      </c>
      <c r="ALY122">
        <f t="shared" si="3546"/>
        <v>0</v>
      </c>
      <c r="ALZ122">
        <f t="shared" si="3547"/>
        <v>0</v>
      </c>
      <c r="AMA122">
        <f t="shared" si="3548"/>
        <v>0</v>
      </c>
      <c r="AMB122">
        <f t="shared" si="3549"/>
        <v>0</v>
      </c>
      <c r="AMC122">
        <f t="shared" si="3550"/>
        <v>0</v>
      </c>
      <c r="AMD122">
        <f t="shared" si="3551"/>
        <v>0</v>
      </c>
      <c r="AME122">
        <f t="shared" si="3552"/>
        <v>0</v>
      </c>
      <c r="AMF122">
        <f t="shared" si="3553"/>
        <v>0</v>
      </c>
      <c r="AMG122">
        <f t="shared" si="3554"/>
        <v>0</v>
      </c>
      <c r="AMH122">
        <f t="shared" si="3555"/>
        <v>0</v>
      </c>
      <c r="AMI122">
        <f t="shared" si="3556"/>
        <v>0</v>
      </c>
      <c r="AMJ122">
        <f t="shared" si="3557"/>
        <v>0</v>
      </c>
      <c r="AMK122">
        <f t="shared" si="3558"/>
        <v>0</v>
      </c>
      <c r="AML122">
        <f t="shared" si="3559"/>
        <v>0</v>
      </c>
      <c r="AMM122">
        <f t="shared" si="3560"/>
        <v>0</v>
      </c>
      <c r="AMN122">
        <f t="shared" si="3561"/>
        <v>0</v>
      </c>
      <c r="AMO122">
        <f t="shared" si="3562"/>
        <v>0</v>
      </c>
      <c r="AMP122">
        <f t="shared" si="3563"/>
        <v>0</v>
      </c>
      <c r="AMQ122">
        <f t="shared" si="3564"/>
        <v>0</v>
      </c>
      <c r="AMR122">
        <f t="shared" si="3565"/>
        <v>0</v>
      </c>
      <c r="AMS122">
        <f t="shared" si="3566"/>
        <v>0</v>
      </c>
      <c r="AMT122">
        <f t="shared" si="3567"/>
        <v>0</v>
      </c>
      <c r="AMU122">
        <f t="shared" si="3568"/>
        <v>0</v>
      </c>
      <c r="AMV122">
        <f t="shared" si="3569"/>
        <v>0</v>
      </c>
      <c r="AMW122">
        <f t="shared" si="3570"/>
        <v>0</v>
      </c>
      <c r="AMX122">
        <f t="shared" si="3571"/>
        <v>0</v>
      </c>
      <c r="AMY122">
        <f t="shared" si="3572"/>
        <v>0</v>
      </c>
      <c r="AMZ122">
        <f t="shared" si="3573"/>
        <v>0</v>
      </c>
      <c r="ANA122">
        <f t="shared" si="3574"/>
        <v>0</v>
      </c>
      <c r="ANB122">
        <f t="shared" si="3575"/>
        <v>0</v>
      </c>
      <c r="ANC122">
        <f t="shared" si="3576"/>
        <v>0</v>
      </c>
      <c r="AND122">
        <f t="shared" si="3577"/>
        <v>0</v>
      </c>
      <c r="ANR122" s="4">
        <v>1702</v>
      </c>
      <c r="ANS122" s="4">
        <f t="shared" si="3578"/>
        <v>1702</v>
      </c>
      <c r="ANU122" s="4">
        <v>1753</v>
      </c>
      <c r="ANV122" t="str">
        <f t="shared" si="3579"/>
        <v>1731</v>
      </c>
      <c r="ANW122" t="str">
        <f t="shared" si="3580"/>
        <v>1756</v>
      </c>
      <c r="ANX122" t="str">
        <f t="shared" si="3581"/>
        <v>1749</v>
      </c>
      <c r="ANY122" t="str">
        <f t="shared" si="3582"/>
        <v>1735</v>
      </c>
      <c r="ANZ122" t="str">
        <f t="shared" si="3583"/>
        <v>1719</v>
      </c>
      <c r="AOA122" t="str">
        <f t="shared" si="3584"/>
        <v>1730</v>
      </c>
      <c r="AOB122" t="str">
        <f t="shared" si="3585"/>
        <v>1707</v>
      </c>
      <c r="AOC122" t="str">
        <f t="shared" si="3586"/>
        <v>1704</v>
      </c>
      <c r="AOD122" t="str">
        <f t="shared" si="3587"/>
        <v>1702</v>
      </c>
      <c r="AOE122" t="str">
        <f t="shared" si="3588"/>
        <v>1702</v>
      </c>
      <c r="AOF122" t="str">
        <f t="shared" si="3589"/>
        <v>1702</v>
      </c>
      <c r="AOG122" t="str">
        <f t="shared" si="3590"/>
        <v>1702</v>
      </c>
      <c r="AOH122" t="str">
        <f t="shared" si="3591"/>
        <v>1702</v>
      </c>
      <c r="AOI122" t="str">
        <f t="shared" si="3592"/>
        <v>1702</v>
      </c>
      <c r="AOJ122" t="str">
        <f t="shared" si="3593"/>
        <v>1702</v>
      </c>
      <c r="AOK122" t="str">
        <f t="shared" si="3594"/>
        <v>1702</v>
      </c>
      <c r="AOL122" t="str">
        <f t="shared" si="3595"/>
        <v>1702</v>
      </c>
      <c r="AOM122" t="str">
        <f t="shared" si="3596"/>
        <v>1702</v>
      </c>
      <c r="AON122" t="str">
        <f t="shared" si="3597"/>
        <v>1702</v>
      </c>
      <c r="AOO122" t="str">
        <f t="shared" si="3598"/>
        <v>1702</v>
      </c>
      <c r="AOP122" t="str">
        <f t="shared" si="3599"/>
        <v>1702</v>
      </c>
      <c r="AOQ122" t="str">
        <f t="shared" si="3600"/>
        <v>1702</v>
      </c>
      <c r="AOR122" t="str">
        <f t="shared" si="3601"/>
        <v>1702</v>
      </c>
      <c r="AOS122" t="str">
        <f t="shared" si="3602"/>
        <v>1702</v>
      </c>
      <c r="AOT122" t="str">
        <f t="shared" si="3603"/>
        <v>1702</v>
      </c>
      <c r="AOU122" t="str">
        <f t="shared" si="3604"/>
        <v>1702</v>
      </c>
      <c r="AOV122" t="str">
        <f t="shared" si="3605"/>
        <v>1702</v>
      </c>
      <c r="AOW122" t="str">
        <f t="shared" si="3606"/>
        <v>1702</v>
      </c>
      <c r="AOX122" t="str">
        <f t="shared" si="3607"/>
        <v>1702</v>
      </c>
      <c r="AOY122" t="str">
        <f t="shared" si="3608"/>
        <v>1702</v>
      </c>
      <c r="AOZ122" t="str">
        <f t="shared" si="3609"/>
        <v>1702</v>
      </c>
      <c r="APA122" t="str">
        <f t="shared" si="3610"/>
        <v>1702</v>
      </c>
      <c r="APB122" t="str">
        <f t="shared" si="3611"/>
        <v>1702</v>
      </c>
      <c r="APC122" t="str">
        <f t="shared" si="3612"/>
        <v>1702</v>
      </c>
      <c r="APD122" t="str">
        <f t="shared" si="3613"/>
        <v>1702</v>
      </c>
      <c r="APE122" t="str">
        <f t="shared" si="3614"/>
        <v>1702</v>
      </c>
      <c r="APF122" t="str">
        <f t="shared" si="3615"/>
        <v>1702</v>
      </c>
      <c r="APG122" t="str">
        <f t="shared" si="3616"/>
        <v>1702</v>
      </c>
      <c r="APH122" t="str">
        <f t="shared" si="3617"/>
        <v>1702</v>
      </c>
      <c r="API122" t="str">
        <f t="shared" si="3618"/>
        <v>1702</v>
      </c>
      <c r="APJ122" t="str">
        <f t="shared" si="3619"/>
        <v>1702</v>
      </c>
      <c r="APK122" t="str">
        <f t="shared" si="3620"/>
        <v>1702</v>
      </c>
      <c r="APL122" t="str">
        <f t="shared" si="3621"/>
        <v>1702</v>
      </c>
      <c r="APM122" t="str">
        <f t="shared" si="3622"/>
        <v>1702</v>
      </c>
      <c r="APN122" t="str">
        <f t="shared" si="3623"/>
        <v>1702</v>
      </c>
      <c r="APO122" t="str">
        <f t="shared" si="3624"/>
        <v>1702</v>
      </c>
      <c r="APP122" t="str">
        <f t="shared" si="3625"/>
        <v>1702</v>
      </c>
      <c r="APQ122" t="str">
        <f t="shared" si="3626"/>
        <v>1702</v>
      </c>
      <c r="APR122" t="str">
        <f t="shared" si="3627"/>
        <v>1702</v>
      </c>
      <c r="APS122" t="str">
        <f t="shared" si="3628"/>
        <v>1702</v>
      </c>
      <c r="APT122" t="str">
        <f t="shared" si="3629"/>
        <v>1702</v>
      </c>
      <c r="APU122" t="str">
        <f t="shared" si="3630"/>
        <v>1702</v>
      </c>
      <c r="APV122" t="str">
        <f t="shared" si="3631"/>
        <v>1702</v>
      </c>
      <c r="APW122" t="str">
        <f t="shared" si="3632"/>
        <v>1702</v>
      </c>
      <c r="APX122" t="str">
        <f t="shared" si="3633"/>
        <v>1702</v>
      </c>
      <c r="APY122" t="str">
        <f t="shared" si="3634"/>
        <v>1702</v>
      </c>
      <c r="APZ122" t="str">
        <f t="shared" si="3635"/>
        <v>1702</v>
      </c>
      <c r="AQA122" t="str">
        <f t="shared" si="3636"/>
        <v>1702</v>
      </c>
      <c r="AQB122" t="str">
        <f t="shared" si="3637"/>
        <v>1702</v>
      </c>
      <c r="AQC122" t="str">
        <f t="shared" si="3638"/>
        <v>1702</v>
      </c>
      <c r="AQD122" t="str">
        <f t="shared" si="3639"/>
        <v>1702</v>
      </c>
      <c r="AQE122" t="str">
        <f t="shared" si="3640"/>
        <v>1702</v>
      </c>
      <c r="AQF122" t="str">
        <f t="shared" si="3641"/>
        <v>1702</v>
      </c>
      <c r="AQG122" t="str">
        <f t="shared" si="3642"/>
        <v>1702</v>
      </c>
      <c r="AQH122" t="str">
        <f t="shared" si="3643"/>
        <v>1702</v>
      </c>
      <c r="AQI122" t="str">
        <f t="shared" si="3644"/>
        <v>1702</v>
      </c>
      <c r="AQJ122" t="str">
        <f t="shared" si="3645"/>
        <v>1702</v>
      </c>
      <c r="AQK122" t="str">
        <f t="shared" si="3646"/>
        <v>1702</v>
      </c>
      <c r="AQL122" t="str">
        <f t="shared" si="3647"/>
        <v>1702</v>
      </c>
      <c r="AQM122" t="str">
        <f t="shared" si="3648"/>
        <v>1702</v>
      </c>
      <c r="AQN122" t="str">
        <f t="shared" si="3649"/>
        <v>1702</v>
      </c>
      <c r="AQO122" t="str">
        <f t="shared" si="3650"/>
        <v>1702</v>
      </c>
      <c r="AQP122" t="str">
        <f t="shared" si="3651"/>
        <v>1702</v>
      </c>
      <c r="AQQ122" t="str">
        <f t="shared" si="3652"/>
        <v>1702</v>
      </c>
      <c r="AQR122" t="str">
        <f t="shared" si="3653"/>
        <v>1702</v>
      </c>
      <c r="AQS122" t="str">
        <f t="shared" si="3654"/>
        <v>1702</v>
      </c>
      <c r="AQT122" t="str">
        <f t="shared" si="3655"/>
        <v>1702</v>
      </c>
      <c r="AQU122" t="str">
        <f t="shared" si="3656"/>
        <v>1702</v>
      </c>
      <c r="AQV122" t="str">
        <f t="shared" si="3657"/>
        <v>1702</v>
      </c>
      <c r="AQW122" t="str">
        <f t="shared" si="3658"/>
        <v>1702</v>
      </c>
      <c r="AQX122" t="str">
        <f t="shared" si="3659"/>
        <v>1702</v>
      </c>
      <c r="AQY122" t="str">
        <f t="shared" si="3660"/>
        <v>1702</v>
      </c>
      <c r="AQZ122" t="str">
        <f t="shared" si="3661"/>
        <v>1702</v>
      </c>
      <c r="ARA122" t="str">
        <f t="shared" si="3662"/>
        <v>1702</v>
      </c>
      <c r="ARB122" t="str">
        <f t="shared" si="3663"/>
        <v>1702</v>
      </c>
      <c r="ARC122">
        <v>1753</v>
      </c>
      <c r="ARH122" s="5"/>
    </row>
    <row r="123" spans="1:1152" x14ac:dyDescent="0.2">
      <c r="A123">
        <v>22</v>
      </c>
      <c r="B123" s="14" t="s">
        <v>104</v>
      </c>
      <c r="C123" s="20">
        <f>VLOOKUP(A123, Rankings!$A$2:$AN$161, 40, FALSE)</f>
        <v>121</v>
      </c>
      <c r="D123" s="226" t="s">
        <v>206</v>
      </c>
      <c r="F123" s="4">
        <v>2</v>
      </c>
      <c r="G123" s="4">
        <v>3</v>
      </c>
      <c r="I123" s="5">
        <f t="shared" si="2748"/>
        <v>10</v>
      </c>
      <c r="L123" t="s">
        <v>1784</v>
      </c>
      <c r="M123" t="s">
        <v>2058</v>
      </c>
      <c r="N123" t="s">
        <v>2478</v>
      </c>
      <c r="O123" t="s">
        <v>2735</v>
      </c>
      <c r="P123" t="s">
        <v>2942</v>
      </c>
      <c r="Q123" t="s">
        <v>3116</v>
      </c>
      <c r="R123" t="s">
        <v>3392</v>
      </c>
      <c r="S123" t="s">
        <v>3623</v>
      </c>
      <c r="T123" t="s">
        <v>3817</v>
      </c>
      <c r="U123" t="s">
        <v>10</v>
      </c>
      <c r="V123" t="s">
        <v>4141</v>
      </c>
      <c r="W123" t="str">
        <f>Rankings!D122</f>
        <v>-</v>
      </c>
      <c r="X123" t="s">
        <v>10</v>
      </c>
      <c r="Y123" t="s">
        <v>10</v>
      </c>
      <c r="Z123" t="s">
        <v>10</v>
      </c>
      <c r="AA123" t="s">
        <v>10</v>
      </c>
      <c r="AB123" t="s">
        <v>10</v>
      </c>
      <c r="AC123" t="s">
        <v>10</v>
      </c>
      <c r="AD123" t="s">
        <v>10</v>
      </c>
      <c r="AE123" t="s">
        <v>10</v>
      </c>
      <c r="AF123" t="s">
        <v>10</v>
      </c>
      <c r="AG123" t="s">
        <v>10</v>
      </c>
      <c r="AH123" t="s">
        <v>10</v>
      </c>
      <c r="AI123" t="s">
        <v>10</v>
      </c>
      <c r="AJ123" t="s">
        <v>10</v>
      </c>
      <c r="AK123" t="s">
        <v>10</v>
      </c>
      <c r="AL123" t="s">
        <v>10</v>
      </c>
      <c r="AM123" t="s">
        <v>10</v>
      </c>
      <c r="AN123" t="s">
        <v>10</v>
      </c>
      <c r="AO123" t="s">
        <v>10</v>
      </c>
      <c r="AP123" t="s">
        <v>10</v>
      </c>
      <c r="AQ123" t="s">
        <v>10</v>
      </c>
      <c r="AR123" t="s">
        <v>10</v>
      </c>
      <c r="AS123" t="s">
        <v>10</v>
      </c>
      <c r="AT123" t="s">
        <v>10</v>
      </c>
      <c r="AU123" t="s">
        <v>10</v>
      </c>
      <c r="AV123" t="s">
        <v>10</v>
      </c>
      <c r="AW123" t="s">
        <v>10</v>
      </c>
      <c r="AX123" t="s">
        <v>10</v>
      </c>
      <c r="AY123" t="s">
        <v>10</v>
      </c>
      <c r="AZ123" t="s">
        <v>10</v>
      </c>
      <c r="BA123" t="s">
        <v>10</v>
      </c>
      <c r="BB123" t="s">
        <v>10</v>
      </c>
      <c r="BC123" t="s">
        <v>10</v>
      </c>
      <c r="BD123" t="s">
        <v>10</v>
      </c>
      <c r="BE123" t="s">
        <v>10</v>
      </c>
      <c r="BF123" t="s">
        <v>10</v>
      </c>
      <c r="BG123" t="s">
        <v>10</v>
      </c>
      <c r="BH123" t="s">
        <v>10</v>
      </c>
      <c r="BI123" t="s">
        <v>10</v>
      </c>
      <c r="BJ123" t="s">
        <v>10</v>
      </c>
      <c r="BK123" t="s">
        <v>10</v>
      </c>
      <c r="BL123" t="s">
        <v>10</v>
      </c>
      <c r="BM123" t="s">
        <v>10</v>
      </c>
      <c r="BN123" t="s">
        <v>10</v>
      </c>
      <c r="BO123" t="s">
        <v>10</v>
      </c>
      <c r="BP123" t="s">
        <v>10</v>
      </c>
      <c r="BQ123" t="s">
        <v>10</v>
      </c>
      <c r="BR123" t="s">
        <v>10</v>
      </c>
      <c r="BS123" t="s">
        <v>10</v>
      </c>
      <c r="BT123" t="s">
        <v>10</v>
      </c>
      <c r="BU123" t="s">
        <v>10</v>
      </c>
      <c r="BV123" t="s">
        <v>10</v>
      </c>
      <c r="BW123" t="s">
        <v>10</v>
      </c>
      <c r="BX123" t="s">
        <v>10</v>
      </c>
      <c r="BY123" t="s">
        <v>10</v>
      </c>
      <c r="BZ123" t="s">
        <v>10</v>
      </c>
      <c r="CA123" t="s">
        <v>10</v>
      </c>
      <c r="CB123" t="s">
        <v>10</v>
      </c>
      <c r="CC123" t="s">
        <v>10</v>
      </c>
      <c r="CD123" t="s">
        <v>10</v>
      </c>
      <c r="CE123" t="s">
        <v>10</v>
      </c>
      <c r="CF123" t="s">
        <v>10</v>
      </c>
      <c r="CG123" t="s">
        <v>10</v>
      </c>
      <c r="CH123" t="s">
        <v>10</v>
      </c>
      <c r="CI123" t="s">
        <v>10</v>
      </c>
      <c r="CJ123" t="s">
        <v>10</v>
      </c>
      <c r="CK123" t="s">
        <v>10</v>
      </c>
      <c r="CL123" t="s">
        <v>10</v>
      </c>
      <c r="CM123" t="s">
        <v>10</v>
      </c>
      <c r="CN123" t="s">
        <v>10</v>
      </c>
      <c r="CO123" t="s">
        <v>10</v>
      </c>
      <c r="CP123" t="s">
        <v>10</v>
      </c>
      <c r="CQ123" t="s">
        <v>10</v>
      </c>
      <c r="CR123" t="s">
        <v>10</v>
      </c>
      <c r="CT123" s="4">
        <f t="shared" si="2749"/>
        <v>3</v>
      </c>
      <c r="CU123" s="4">
        <f t="shared" si="2750"/>
        <v>0</v>
      </c>
      <c r="CV123" s="4">
        <f t="shared" si="2751"/>
        <v>0</v>
      </c>
      <c r="CW123" s="4">
        <f t="shared" si="2752"/>
        <v>2</v>
      </c>
      <c r="CX123" s="4">
        <f t="shared" si="2753"/>
        <v>0</v>
      </c>
      <c r="CY123" s="4">
        <f t="shared" si="2754"/>
        <v>0</v>
      </c>
      <c r="CZ123" s="4">
        <f t="shared" si="2755"/>
        <v>0</v>
      </c>
      <c r="DA123" s="4">
        <f t="shared" si="2756"/>
        <v>2</v>
      </c>
      <c r="DB123" s="4">
        <f t="shared" si="2757"/>
        <v>1</v>
      </c>
      <c r="DC123" s="4">
        <f t="shared" si="2758"/>
        <v>0</v>
      </c>
      <c r="DD123" s="4">
        <f t="shared" si="2759"/>
        <v>0</v>
      </c>
      <c r="DE123" s="4">
        <f t="shared" si="2760"/>
        <v>2</v>
      </c>
      <c r="DF123" s="4">
        <f t="shared" si="2761"/>
        <v>0</v>
      </c>
      <c r="DG123" s="4">
        <f t="shared" si="2762"/>
        <v>0</v>
      </c>
      <c r="DH123" s="4">
        <f t="shared" si="2763"/>
        <v>0</v>
      </c>
      <c r="DI123" s="152">
        <f t="shared" si="2764"/>
        <v>0</v>
      </c>
      <c r="DJ123" s="153">
        <f t="shared" si="2765"/>
        <v>3</v>
      </c>
      <c r="DK123" s="4">
        <f t="shared" si="2766"/>
        <v>2</v>
      </c>
      <c r="DL123" s="4">
        <f t="shared" si="2767"/>
        <v>0</v>
      </c>
      <c r="DM123" s="4">
        <f t="shared" si="2768"/>
        <v>2</v>
      </c>
      <c r="DN123" s="4">
        <f t="shared" si="2769"/>
        <v>1</v>
      </c>
      <c r="DO123" s="4">
        <f t="shared" si="2770"/>
        <v>2</v>
      </c>
      <c r="DP123" s="4">
        <f t="shared" si="2771"/>
        <v>0</v>
      </c>
      <c r="DQ123" s="4">
        <f t="shared" si="2772"/>
        <v>0</v>
      </c>
      <c r="DR123" s="4">
        <f t="shared" si="2773"/>
        <v>9</v>
      </c>
      <c r="DS123" s="4">
        <f t="shared" si="2774"/>
        <v>3</v>
      </c>
      <c r="DT123" s="4">
        <f t="shared" si="2775"/>
        <v>3</v>
      </c>
      <c r="DU123" t="str">
        <f t="shared" si="2776"/>
        <v>3R</v>
      </c>
      <c r="DV123" t="str">
        <f t="shared" si="2777"/>
        <v>3R</v>
      </c>
      <c r="DW123" t="str">
        <f t="shared" si="2778"/>
        <v>0R</v>
      </c>
      <c r="DX123" t="str">
        <f t="shared" si="2779"/>
        <v>0S</v>
      </c>
      <c r="DY123" t="str">
        <f t="shared" si="2780"/>
        <v>3S</v>
      </c>
      <c r="DZ123" t="str">
        <f t="shared" si="2781"/>
        <v>3R</v>
      </c>
      <c r="EA123" t="str">
        <f t="shared" si="2782"/>
        <v>0L</v>
      </c>
      <c r="EB123" t="str">
        <f t="shared" si="2783"/>
        <v>0L</v>
      </c>
      <c r="EC123" t="str">
        <f t="shared" si="2784"/>
        <v>0R</v>
      </c>
      <c r="ED123">
        <f t="shared" si="2785"/>
        <v>0</v>
      </c>
      <c r="EE123" t="str">
        <f t="shared" si="2786"/>
        <v>0S</v>
      </c>
      <c r="EF123">
        <f t="shared" si="2787"/>
        <v>0</v>
      </c>
      <c r="EG123">
        <f t="shared" si="2788"/>
        <v>0</v>
      </c>
      <c r="EH123">
        <f t="shared" si="2789"/>
        <v>0</v>
      </c>
      <c r="EI123">
        <f t="shared" si="2790"/>
        <v>0</v>
      </c>
      <c r="EJ123">
        <f t="shared" si="2791"/>
        <v>0</v>
      </c>
      <c r="EK123">
        <f t="shared" si="2792"/>
        <v>0</v>
      </c>
      <c r="EL123">
        <f t="shared" si="2793"/>
        <v>0</v>
      </c>
      <c r="EM123">
        <f t="shared" si="2794"/>
        <v>0</v>
      </c>
      <c r="EN123">
        <f t="shared" si="2795"/>
        <v>0</v>
      </c>
      <c r="EO123">
        <f t="shared" si="2796"/>
        <v>0</v>
      </c>
      <c r="EP123">
        <f t="shared" si="2797"/>
        <v>0</v>
      </c>
      <c r="EQ123">
        <f t="shared" si="2798"/>
        <v>0</v>
      </c>
      <c r="ER123">
        <f t="shared" si="2799"/>
        <v>0</v>
      </c>
      <c r="ES123">
        <f t="shared" si="2800"/>
        <v>0</v>
      </c>
      <c r="ET123">
        <f t="shared" si="2801"/>
        <v>0</v>
      </c>
      <c r="EU123">
        <f t="shared" si="2802"/>
        <v>0</v>
      </c>
      <c r="EV123">
        <f t="shared" si="2803"/>
        <v>0</v>
      </c>
      <c r="EW123">
        <f t="shared" si="2804"/>
        <v>0</v>
      </c>
      <c r="EX123">
        <f t="shared" si="2805"/>
        <v>0</v>
      </c>
      <c r="EY123">
        <f t="shared" si="2806"/>
        <v>0</v>
      </c>
      <c r="EZ123">
        <f t="shared" si="2807"/>
        <v>0</v>
      </c>
      <c r="FA123">
        <f t="shared" si="2808"/>
        <v>0</v>
      </c>
      <c r="FB123">
        <f t="shared" si="2809"/>
        <v>0</v>
      </c>
      <c r="FC123">
        <f t="shared" si="2810"/>
        <v>0</v>
      </c>
      <c r="FD123">
        <f t="shared" si="2811"/>
        <v>0</v>
      </c>
      <c r="FE123">
        <f t="shared" si="2812"/>
        <v>0</v>
      </c>
      <c r="FF123">
        <f t="shared" si="2813"/>
        <v>0</v>
      </c>
      <c r="FG123">
        <f t="shared" si="2814"/>
        <v>0</v>
      </c>
      <c r="FH123">
        <f t="shared" si="2815"/>
        <v>0</v>
      </c>
      <c r="FI123">
        <f t="shared" si="2816"/>
        <v>0</v>
      </c>
      <c r="FJ123">
        <f t="shared" si="2817"/>
        <v>0</v>
      </c>
      <c r="FK123">
        <f t="shared" si="2818"/>
        <v>0</v>
      </c>
      <c r="FL123">
        <f t="shared" si="2819"/>
        <v>0</v>
      </c>
      <c r="FM123">
        <f t="shared" si="2820"/>
        <v>0</v>
      </c>
      <c r="FN123">
        <f t="shared" si="2821"/>
        <v>0</v>
      </c>
      <c r="FO123">
        <f t="shared" si="2822"/>
        <v>0</v>
      </c>
      <c r="FP123">
        <f t="shared" si="2823"/>
        <v>0</v>
      </c>
      <c r="FQ123">
        <f t="shared" si="2824"/>
        <v>0</v>
      </c>
      <c r="FR123">
        <f t="shared" si="2825"/>
        <v>0</v>
      </c>
      <c r="FS123">
        <f t="shared" si="2826"/>
        <v>0</v>
      </c>
      <c r="FT123">
        <f t="shared" si="2827"/>
        <v>0</v>
      </c>
      <c r="FU123">
        <f t="shared" si="2828"/>
        <v>0</v>
      </c>
      <c r="FV123">
        <f t="shared" si="2829"/>
        <v>0</v>
      </c>
      <c r="FW123">
        <f t="shared" si="2830"/>
        <v>0</v>
      </c>
      <c r="FX123">
        <f t="shared" si="2831"/>
        <v>0</v>
      </c>
      <c r="FY123">
        <f t="shared" si="2832"/>
        <v>0</v>
      </c>
      <c r="FZ123">
        <f t="shared" si="2833"/>
        <v>0</v>
      </c>
      <c r="GA123">
        <f t="shared" si="2834"/>
        <v>0</v>
      </c>
      <c r="GB123">
        <f t="shared" si="2835"/>
        <v>0</v>
      </c>
      <c r="GC123">
        <f t="shared" si="2836"/>
        <v>0</v>
      </c>
      <c r="GD123">
        <f t="shared" si="2837"/>
        <v>0</v>
      </c>
      <c r="GE123">
        <f t="shared" si="2838"/>
        <v>0</v>
      </c>
      <c r="GF123">
        <f t="shared" si="2839"/>
        <v>0</v>
      </c>
      <c r="GG123">
        <f t="shared" si="2840"/>
        <v>0</v>
      </c>
      <c r="GH123">
        <f t="shared" si="2841"/>
        <v>0</v>
      </c>
      <c r="GI123">
        <f t="shared" si="2842"/>
        <v>0</v>
      </c>
      <c r="GJ123">
        <f t="shared" si="2843"/>
        <v>0</v>
      </c>
      <c r="GK123">
        <f t="shared" si="2844"/>
        <v>0</v>
      </c>
      <c r="GL123">
        <f t="shared" si="2845"/>
        <v>0</v>
      </c>
      <c r="GM123">
        <f t="shared" si="2846"/>
        <v>0</v>
      </c>
      <c r="GN123">
        <f t="shared" si="2847"/>
        <v>0</v>
      </c>
      <c r="GO123">
        <f t="shared" si="2848"/>
        <v>0</v>
      </c>
      <c r="GP123">
        <f t="shared" si="2849"/>
        <v>0</v>
      </c>
      <c r="GQ123">
        <f t="shared" si="2850"/>
        <v>0</v>
      </c>
      <c r="GR123">
        <f t="shared" si="2851"/>
        <v>0</v>
      </c>
      <c r="GS123">
        <f t="shared" si="2852"/>
        <v>0</v>
      </c>
      <c r="GT123">
        <f t="shared" si="2853"/>
        <v>0</v>
      </c>
      <c r="GU123">
        <f t="shared" si="2854"/>
        <v>0</v>
      </c>
      <c r="GV123">
        <f t="shared" si="2855"/>
        <v>0</v>
      </c>
      <c r="GW123">
        <f t="shared" si="2856"/>
        <v>0</v>
      </c>
      <c r="GX123">
        <f t="shared" si="2857"/>
        <v>0</v>
      </c>
      <c r="GY123">
        <f t="shared" si="2858"/>
        <v>0</v>
      </c>
      <c r="GZ123">
        <f t="shared" si="2859"/>
        <v>0</v>
      </c>
      <c r="HA123">
        <f t="shared" si="2860"/>
        <v>0</v>
      </c>
      <c r="HB123" s="176" t="s">
        <v>269</v>
      </c>
      <c r="HC123" s="89">
        <f t="shared" si="2861"/>
        <v>249.88202387482897</v>
      </c>
      <c r="HD123" s="89">
        <f t="shared" si="2862"/>
        <v>147.64318591232689</v>
      </c>
      <c r="HE123" s="89">
        <f t="shared" si="2863"/>
        <v>209.51190953185443</v>
      </c>
      <c r="HF123" s="89">
        <f t="shared" si="2864"/>
        <v>0</v>
      </c>
      <c r="HH123" s="88">
        <f t="shared" si="2865"/>
        <v>607.03711931901034</v>
      </c>
      <c r="HI123" s="88">
        <f t="shared" si="2866"/>
        <v>69.837303177284809</v>
      </c>
      <c r="HK123">
        <f>IFERROR(VLOOKUP(_xlfn.NUMBERVALUE(MID(L123, SEARCH("!", L123)+1, SEARCH("+", L123)-SEARCH("!", L123)-1)), Rankings!$A$2:$BK$161, 63, FALSE),0)</f>
        <v>51.730681106291627</v>
      </c>
      <c r="HL123">
        <f>IFERROR(VLOOKUP(_xlfn.NUMBERVALUE(MID(M123, SEARCH("!", M123)+1, SEARCH("+", M123)-SEARCH("!", M123)-1)), Rankings!$A$2:$BK$161, 63, FALSE),0)</f>
        <v>24.829294597640079</v>
      </c>
      <c r="HM123">
        <f>IFERROR(VLOOKUP(_xlfn.NUMBERVALUE(MID(N123, SEARCH("!", N123)+1, SEARCH("+", N123)-SEARCH("!", N123)-1)), Rankings!$A$2:$BK$161, 63, FALSE),0)</f>
        <v>76.739314264712476</v>
      </c>
      <c r="HN123">
        <f>IFERROR(VLOOKUP(_xlfn.NUMBERVALUE(MID(O123, SEARCH("!", O123)+1, SEARCH("+", O123)-SEARCH("!", O123)-1)), Rankings!$A$2:$BK$161, 63, FALSE),0)</f>
        <v>63.055462542453483</v>
      </c>
      <c r="HO123">
        <f>IFERROR(VLOOKUP(_xlfn.NUMBERVALUE(MID(P123, SEARCH("!", P123)+1, SEARCH("+", P123)-SEARCH("!", P123)-1)), Rankings!$A$2:$BK$161, 63, FALSE),0)</f>
        <v>57.749962593693567</v>
      </c>
      <c r="HP123">
        <f>IFERROR(VLOOKUP(_xlfn.NUMBERVALUE(MID(Q123, SEARCH("!", Q123)+1, SEARCH("+", Q123)-SEARCH("!", Q123)-1)), Rankings!$A$2:$BK$161, 63, FALSE),0)</f>
        <v>47.429021238946589</v>
      </c>
      <c r="HQ123">
        <f>IFERROR(VLOOKUP(_xlfn.NUMBERVALUE(MID(R123, SEARCH("!", R123)+1, SEARCH("+", R123)-SEARCH("!", R123)-1)), Rankings!$A$2:$BK$161, 63, FALSE),0)</f>
        <v>77.505107152401649</v>
      </c>
      <c r="HR123">
        <f>IFERROR(VLOOKUP(_xlfn.NUMBERVALUE(MID(S123, SEARCH("!", S123)+1, SEARCH("+", S123)-SEARCH("!", S123)-1)), Rankings!$A$2:$BK$161, 63, FALSE),0)</f>
        <v>70.13807875992525</v>
      </c>
      <c r="HS123">
        <f>IFERROR(VLOOKUP(_xlfn.NUMBERVALUE(MID(T123, SEARCH("!", T123)+1, SEARCH("+", T123)-SEARCH("!", T123)-1)), Rankings!$A$2:$BK$161, 63, FALSE),0)</f>
        <v>49.153712667238224</v>
      </c>
      <c r="HT123">
        <f>IFERROR(VLOOKUP(_xlfn.NUMBERVALUE(MID(U123, SEARCH("!", U123)+1, SEARCH("+", U123)-SEARCH("!", U123)-1)), Rankings!$A$2:$BK$161, 63, FALSE),0)</f>
        <v>0</v>
      </c>
      <c r="HU123">
        <f>IFERROR(VLOOKUP(_xlfn.NUMBERVALUE(MID(V123, SEARCH("!", V123)+1, SEARCH("+", V123)-SEARCH("!", V123)-1)), Rankings!$A$2:$BK$161, 63, FALSE),0)</f>
        <v>88.706484395707392</v>
      </c>
      <c r="HV123">
        <f>IFERROR(VLOOKUP(_xlfn.NUMBERVALUE(MID(W123, SEARCH("!", W123)+1, SEARCH("+", W123)-SEARCH("!", W123)-1)), Rankings!$A$2:$BK$161, 63, FALSE),0)</f>
        <v>0</v>
      </c>
      <c r="HW123">
        <f>IFERROR(VLOOKUP(_xlfn.NUMBERVALUE(MID(X123, SEARCH("!", X123)+1, SEARCH("+", X123)-SEARCH("!", X123)-1)), Rankings!$A$2:$BK$161, 63, FALSE),0)</f>
        <v>0</v>
      </c>
      <c r="HX123">
        <f>IFERROR(VLOOKUP(_xlfn.NUMBERVALUE(MID(Y123, SEARCH("!", Y123)+1, SEARCH("+", Y123)-SEARCH("!", Y123)-1)), Rankings!$A$2:$BK$161, 63, FALSE),0)</f>
        <v>0</v>
      </c>
      <c r="HY123">
        <f>IFERROR(VLOOKUP(_xlfn.NUMBERVALUE(MID(Z123, SEARCH("!", Z123)+1, SEARCH("+", Z123)-SEARCH("!", Z123)-1)), Rankings!$A$2:$BK$161, 63, FALSE),0)</f>
        <v>0</v>
      </c>
      <c r="HZ123">
        <f>IFERROR(VLOOKUP(_xlfn.NUMBERVALUE(MID(AA123, SEARCH("!", AA123)+1, SEARCH("+", AA123)-SEARCH("!", AA123)-1)), Rankings!$A$2:$BK$161, 63, FALSE),0)</f>
        <v>0</v>
      </c>
      <c r="IA123">
        <f>IFERROR(VLOOKUP(_xlfn.NUMBERVALUE(MID(AB123, SEARCH("!", AB123)+1, SEARCH("+", AB123)-SEARCH("!", AB123)-1)), Rankings!$A$2:$BK$161, 63, FALSE),0)</f>
        <v>0</v>
      </c>
      <c r="IB123">
        <f>IFERROR(VLOOKUP(_xlfn.NUMBERVALUE(MID(AC123, SEARCH("!", AC123)+1, SEARCH("+", AC123)-SEARCH("!", AC123)-1)), Rankings!$A$2:$BK$161, 63, FALSE),0)</f>
        <v>0</v>
      </c>
      <c r="IC123">
        <f>IFERROR(VLOOKUP(_xlfn.NUMBERVALUE(MID(AD123, SEARCH("!", AD123)+1, SEARCH("+", AD123)-SEARCH("!", AD123)-1)), Rankings!$A$2:$BK$161, 63, FALSE),0)</f>
        <v>0</v>
      </c>
      <c r="ID123">
        <f>IFERROR(VLOOKUP(_xlfn.NUMBERVALUE(MID(AE123, SEARCH("!", AE123)+1, SEARCH("+", AE123)-SEARCH("!", AE123)-1)), Rankings!$A$2:$BK$161, 63, FALSE),0)</f>
        <v>0</v>
      </c>
      <c r="IE123">
        <f>IFERROR(VLOOKUP(_xlfn.NUMBERVALUE(MID(AF123, SEARCH("!", AF123)+1, SEARCH("+", AF123)-SEARCH("!", AF123)-1)), Rankings!$A$2:$BK$161, 63, FALSE),0)</f>
        <v>0</v>
      </c>
      <c r="IF123">
        <f>IFERROR(VLOOKUP(_xlfn.NUMBERVALUE(MID(AG123, SEARCH("!", AG123)+1, SEARCH("+", AG123)-SEARCH("!", AG123)-1)), Rankings!$A$2:$BK$161, 63, FALSE),0)</f>
        <v>0</v>
      </c>
      <c r="IG123">
        <f>IFERROR(VLOOKUP(_xlfn.NUMBERVALUE(MID(AH123, SEARCH("!", AH123)+1, SEARCH("+", AH123)-SEARCH("!", AH123)-1)), Rankings!$A$2:$BK$161, 63, FALSE),0)</f>
        <v>0</v>
      </c>
      <c r="IH123">
        <f>IFERROR(VLOOKUP(_xlfn.NUMBERVALUE(MID(AI123, SEARCH("!", AI123)+1, SEARCH("+", AI123)-SEARCH("!", AI123)-1)), Rankings!$A$2:$BK$161, 63, FALSE),0)</f>
        <v>0</v>
      </c>
      <c r="II123">
        <f>IFERROR(VLOOKUP(_xlfn.NUMBERVALUE(MID(AJ123, SEARCH("!", AJ123)+1, SEARCH("+", AJ123)-SEARCH("!", AJ123)-1)), Rankings!$A$2:$BK$161, 63, FALSE),0)</f>
        <v>0</v>
      </c>
      <c r="IJ123">
        <f>IFERROR(VLOOKUP(_xlfn.NUMBERVALUE(MID(AK123, SEARCH("!", AK123)+1, SEARCH("+", AK123)-SEARCH("!", AK123)-1)), Rankings!$A$2:$BK$161, 63, FALSE),0)</f>
        <v>0</v>
      </c>
      <c r="IK123">
        <f>IFERROR(VLOOKUP(_xlfn.NUMBERVALUE(MID(AL123, SEARCH("!", AL123)+1, SEARCH("+", AL123)-SEARCH("!", AL123)-1)), Rankings!$A$2:$BK$161, 63, FALSE),0)</f>
        <v>0</v>
      </c>
      <c r="IL123">
        <f>IFERROR(VLOOKUP(_xlfn.NUMBERVALUE(MID(AM123, SEARCH("!", AM123)+1, SEARCH("+", AM123)-SEARCH("!", AM123)-1)), Rankings!$A$2:$BK$161, 63, FALSE),0)</f>
        <v>0</v>
      </c>
      <c r="IM123">
        <f>IFERROR(VLOOKUP(_xlfn.NUMBERVALUE(MID(AN123, SEARCH("!", AN123)+1, SEARCH("+", AN123)-SEARCH("!", AN123)-1)), Rankings!$A$2:$BK$161, 63, FALSE),0)</f>
        <v>0</v>
      </c>
      <c r="IN123">
        <f>IFERROR(VLOOKUP(_xlfn.NUMBERVALUE(MID(AO123, SEARCH("!", AO123)+1, SEARCH("+", AO123)-SEARCH("!", AO123)-1)), Rankings!$A$2:$BK$161, 63, FALSE),0)</f>
        <v>0</v>
      </c>
      <c r="IO123">
        <f>IFERROR(VLOOKUP(_xlfn.NUMBERVALUE(MID(AP123, SEARCH("!", AP123)+1, SEARCH("+", AP123)-SEARCH("!", AP123)-1)), Rankings!$A$2:$BK$161, 63, FALSE),0)</f>
        <v>0</v>
      </c>
      <c r="IP123">
        <f>IFERROR(VLOOKUP(_xlfn.NUMBERVALUE(MID(AQ123, SEARCH("!", AQ123)+1, SEARCH("+", AQ123)-SEARCH("!", AQ123)-1)), Rankings!$A$2:$BK$161, 63, FALSE),0)</f>
        <v>0</v>
      </c>
      <c r="IQ123">
        <f>IFERROR(VLOOKUP(_xlfn.NUMBERVALUE(MID(AR123, SEARCH("!", AR123)+1, SEARCH("+", AR123)-SEARCH("!", AR123)-1)), Rankings!$A$2:$BK$161, 63, FALSE),0)</f>
        <v>0</v>
      </c>
      <c r="IR123">
        <f>IFERROR(VLOOKUP(_xlfn.NUMBERVALUE(MID(AS123, SEARCH("!", AS123)+1, SEARCH("+", AS123)-SEARCH("!", AS123)-1)), Rankings!$A$2:$BK$161, 63, FALSE),0)</f>
        <v>0</v>
      </c>
      <c r="IS123">
        <f>IFERROR(VLOOKUP(_xlfn.NUMBERVALUE(MID(AT123, SEARCH("!", AT123)+1, SEARCH("+", AT123)-SEARCH("!", AT123)-1)), Rankings!$A$2:$BK$161, 63, FALSE),0)</f>
        <v>0</v>
      </c>
      <c r="IT123">
        <f>IFERROR(VLOOKUP(_xlfn.NUMBERVALUE(MID(AU123, SEARCH("!", AU123)+1, SEARCH("+", AU123)-SEARCH("!", AU123)-1)), Rankings!$A$2:$BK$161, 63, FALSE),0)</f>
        <v>0</v>
      </c>
      <c r="IU123">
        <f>IFERROR(VLOOKUP(_xlfn.NUMBERVALUE(MID(AV123, SEARCH("!", AV123)+1, SEARCH("+", AV123)-SEARCH("!", AV123)-1)), Rankings!$A$2:$BK$161, 63, FALSE),0)</f>
        <v>0</v>
      </c>
      <c r="IV123">
        <f>IFERROR(VLOOKUP(_xlfn.NUMBERVALUE(MID(AW123, SEARCH("!", AW123)+1, SEARCH("+", AW123)-SEARCH("!", AW123)-1)), Rankings!$A$2:$BK$161, 63, FALSE),0)</f>
        <v>0</v>
      </c>
      <c r="IW123">
        <f>IFERROR(VLOOKUP(_xlfn.NUMBERVALUE(MID(AX123, SEARCH("!", AX123)+1, SEARCH("+", AX123)-SEARCH("!", AX123)-1)), Rankings!$A$2:$BK$161, 63, FALSE),0)</f>
        <v>0</v>
      </c>
      <c r="IX123">
        <f>IFERROR(VLOOKUP(_xlfn.NUMBERVALUE(MID(AY123, SEARCH("!", AY123)+1, SEARCH("+", AY123)-SEARCH("!", AY123)-1)), Rankings!$A$2:$BK$161, 63, FALSE),0)</f>
        <v>0</v>
      </c>
      <c r="IY123">
        <f>IFERROR(VLOOKUP(_xlfn.NUMBERVALUE(MID(AZ123, SEARCH("!", AZ123)+1, SEARCH("+", AZ123)-SEARCH("!", AZ123)-1)), Rankings!$A$2:$BK$161, 63, FALSE),0)</f>
        <v>0</v>
      </c>
      <c r="IZ123">
        <f>IFERROR(VLOOKUP(_xlfn.NUMBERVALUE(MID(BA123, SEARCH("!", BA123)+1, SEARCH("+", BA123)-SEARCH("!", BA123)-1)), Rankings!$A$2:$BK$161, 63, FALSE),0)</f>
        <v>0</v>
      </c>
      <c r="JA123">
        <f>IFERROR(VLOOKUP(_xlfn.NUMBERVALUE(MID(BB123, SEARCH("!", BB123)+1, SEARCH("+", BB123)-SEARCH("!", BB123)-1)), Rankings!$A$2:$BK$161, 63, FALSE),0)</f>
        <v>0</v>
      </c>
      <c r="JB123">
        <f>IFERROR(VLOOKUP(_xlfn.NUMBERVALUE(MID(BC123, SEARCH("!", BC123)+1, SEARCH("+", BC123)-SEARCH("!", BC123)-1)), Rankings!$A$2:$BK$161, 63, FALSE),0)</f>
        <v>0</v>
      </c>
      <c r="JC123">
        <f>IFERROR(VLOOKUP(_xlfn.NUMBERVALUE(MID(BD123, SEARCH("!", BD123)+1, SEARCH("+", BD123)-SEARCH("!", BD123)-1)), Rankings!$A$2:$BK$161, 63, FALSE),0)</f>
        <v>0</v>
      </c>
      <c r="JD123">
        <f>IFERROR(VLOOKUP(_xlfn.NUMBERVALUE(MID(BE123, SEARCH("!", BE123)+1, SEARCH("+", BE123)-SEARCH("!", BE123)-1)), Rankings!$A$2:$BK$161, 63, FALSE),0)</f>
        <v>0</v>
      </c>
      <c r="JE123">
        <f>IFERROR(VLOOKUP(_xlfn.NUMBERVALUE(MID(BF123, SEARCH("!", BF123)+1, SEARCH("+", BF123)-SEARCH("!", BF123)-1)), Rankings!$A$2:$BK$161, 63, FALSE),0)</f>
        <v>0</v>
      </c>
      <c r="JF123">
        <f>IFERROR(VLOOKUP(_xlfn.NUMBERVALUE(MID(BG123, SEARCH("!", BG123)+1, SEARCH("+", BG123)-SEARCH("!", BG123)-1)), Rankings!$A$2:$BK$161, 63, FALSE),0)</f>
        <v>0</v>
      </c>
      <c r="JG123">
        <f>IFERROR(VLOOKUP(_xlfn.NUMBERVALUE(MID(BH123, SEARCH("!", BH123)+1, SEARCH("+", BH123)-SEARCH("!", BH123)-1)), Rankings!$A$2:$BK$161, 63, FALSE),0)</f>
        <v>0</v>
      </c>
      <c r="JH123">
        <f>IFERROR(VLOOKUP(_xlfn.NUMBERVALUE(MID(BI123, SEARCH("!", BI123)+1, SEARCH("+", BI123)-SEARCH("!", BI123)-1)), Rankings!$A$2:$BK$161, 63, FALSE),0)</f>
        <v>0</v>
      </c>
      <c r="JI123">
        <f>IFERROR(VLOOKUP(_xlfn.NUMBERVALUE(MID(BJ123, SEARCH("!", BJ123)+1, SEARCH("+", BJ123)-SEARCH("!", BJ123)-1)), Rankings!$A$2:$BK$161, 63, FALSE),0)</f>
        <v>0</v>
      </c>
      <c r="JJ123">
        <f>IFERROR(VLOOKUP(_xlfn.NUMBERVALUE(MID(BK123, SEARCH("!", BK123)+1, SEARCH("+", BK123)-SEARCH("!", BK123)-1)), Rankings!$A$2:$BK$161, 63, FALSE),0)</f>
        <v>0</v>
      </c>
      <c r="JK123">
        <f>IFERROR(VLOOKUP(_xlfn.NUMBERVALUE(MID(BL123, SEARCH("!", BL123)+1, SEARCH("+", BL123)-SEARCH("!", BL123)-1)), Rankings!$A$2:$BK$161, 63, FALSE),0)</f>
        <v>0</v>
      </c>
      <c r="JL123">
        <f>IFERROR(VLOOKUP(_xlfn.NUMBERVALUE(MID(BM123, SEARCH("!", BM123)+1, SEARCH("+", BM123)-SEARCH("!", BM123)-1)), Rankings!$A$2:$BK$161, 63, FALSE),0)</f>
        <v>0</v>
      </c>
      <c r="JM123">
        <f>IFERROR(VLOOKUP(_xlfn.NUMBERVALUE(MID(BN123, SEARCH("!", BN123)+1, SEARCH("+", BN123)-SEARCH("!", BN123)-1)), Rankings!$A$2:$BK$161, 63, FALSE),0)</f>
        <v>0</v>
      </c>
      <c r="JN123">
        <f>IFERROR(VLOOKUP(_xlfn.NUMBERVALUE(MID(BO123, SEARCH("!", BO123)+1, SEARCH("+", BO123)-SEARCH("!", BO123)-1)), Rankings!$A$2:$BK$161, 63, FALSE),0)</f>
        <v>0</v>
      </c>
      <c r="JO123">
        <f>IFERROR(VLOOKUP(_xlfn.NUMBERVALUE(MID(BP123, SEARCH("!", BP123)+1, SEARCH("+", BP123)-SEARCH("!", BP123)-1)), Rankings!$A$2:$BK$161, 63, FALSE),0)</f>
        <v>0</v>
      </c>
      <c r="JP123">
        <f>IFERROR(VLOOKUP(_xlfn.NUMBERVALUE(MID(BQ123, SEARCH("!", BQ123)+1, SEARCH("+", BQ123)-SEARCH("!", BQ123)-1)), Rankings!$A$2:$BK$161, 63, FALSE),0)</f>
        <v>0</v>
      </c>
      <c r="JQ123">
        <f>IFERROR(VLOOKUP(_xlfn.NUMBERVALUE(MID(BR123, SEARCH("!", BR123)+1, SEARCH("+", BR123)-SEARCH("!", BR123)-1)), Rankings!$A$2:$BK$161, 63, FALSE),0)</f>
        <v>0</v>
      </c>
      <c r="JR123">
        <f>IFERROR(VLOOKUP(_xlfn.NUMBERVALUE(MID(BS123, SEARCH("!", BS123)+1, SEARCH("+", BS123)-SEARCH("!", BS123)-1)), Rankings!$A$2:$BK$161, 63, FALSE),0)</f>
        <v>0</v>
      </c>
      <c r="JS123">
        <f>IFERROR(VLOOKUP(_xlfn.NUMBERVALUE(MID(BT123, SEARCH("!", BT123)+1, SEARCH("+", BT123)-SEARCH("!", BT123)-1)), Rankings!$A$2:$BK$161, 63, FALSE),0)</f>
        <v>0</v>
      </c>
      <c r="JT123">
        <f>IFERROR(VLOOKUP(_xlfn.NUMBERVALUE(MID(BU123, SEARCH("!", BU123)+1, SEARCH("+", BU123)-SEARCH("!", BU123)-1)), Rankings!$A$2:$BK$161, 63, FALSE),0)</f>
        <v>0</v>
      </c>
      <c r="JU123">
        <f>IFERROR(VLOOKUP(_xlfn.NUMBERVALUE(MID(BV123, SEARCH("!", BV123)+1, SEARCH("+", BV123)-SEARCH("!", BV123)-1)), Rankings!$A$2:$BK$161, 63, FALSE),0)</f>
        <v>0</v>
      </c>
      <c r="JV123">
        <f>IFERROR(VLOOKUP(_xlfn.NUMBERVALUE(MID(BW123, SEARCH("!", BW123)+1, SEARCH("+", BW123)-SEARCH("!", BW123)-1)), Rankings!$A$2:$BK$161, 63, FALSE),0)</f>
        <v>0</v>
      </c>
      <c r="JW123">
        <f>IFERROR(VLOOKUP(_xlfn.NUMBERVALUE(MID(BX123, SEARCH("!", BX123)+1, SEARCH("+", BX123)-SEARCH("!", BX123)-1)), Rankings!$A$2:$BK$161, 63, FALSE),0)</f>
        <v>0</v>
      </c>
      <c r="JX123">
        <f>IFERROR(VLOOKUP(_xlfn.NUMBERVALUE(MID(BY123, SEARCH("!", BY123)+1, SEARCH("+", BY123)-SEARCH("!", BY123)-1)), Rankings!$A$2:$BK$161, 63, FALSE),0)</f>
        <v>0</v>
      </c>
      <c r="JY123">
        <f>IFERROR(VLOOKUP(_xlfn.NUMBERVALUE(MID(BZ123, SEARCH("!", BZ123)+1, SEARCH("+", BZ123)-SEARCH("!", BZ123)-1)), Rankings!$A$2:$BK$161, 63, FALSE),0)</f>
        <v>0</v>
      </c>
      <c r="JZ123">
        <f>IFERROR(VLOOKUP(_xlfn.NUMBERVALUE(MID(CA123, SEARCH("!", CA123)+1, SEARCH("+", CA123)-SEARCH("!", CA123)-1)), Rankings!$A$2:$BK$161, 63, FALSE),0)</f>
        <v>0</v>
      </c>
      <c r="KA123">
        <f>IFERROR(VLOOKUP(_xlfn.NUMBERVALUE(MID(CB123, SEARCH("!", CB123)+1, SEARCH("+", CB123)-SEARCH("!", CB123)-1)), Rankings!$A$2:$BK$161, 63, FALSE),0)</f>
        <v>0</v>
      </c>
      <c r="KB123">
        <f>IFERROR(VLOOKUP(_xlfn.NUMBERVALUE(MID(CC123, SEARCH("!", CC123)+1, SEARCH("+", CC123)-SEARCH("!", CC123)-1)), Rankings!$A$2:$BK$161, 63, FALSE),0)</f>
        <v>0</v>
      </c>
      <c r="KC123">
        <f>IFERROR(VLOOKUP(_xlfn.NUMBERVALUE(MID(CD123, SEARCH("!", CD123)+1, SEARCH("+", CD123)-SEARCH("!", CD123)-1)), Rankings!$A$2:$BK$161, 63, FALSE),0)</f>
        <v>0</v>
      </c>
      <c r="KD123">
        <f>IFERROR(VLOOKUP(_xlfn.NUMBERVALUE(MID(CE123, SEARCH("!", CE123)+1, SEARCH("+", CE123)-SEARCH("!", CE123)-1)), Rankings!$A$2:$BK$161, 63, FALSE),0)</f>
        <v>0</v>
      </c>
      <c r="KE123">
        <f>IFERROR(VLOOKUP(_xlfn.NUMBERVALUE(MID(CF123, SEARCH("!", CF123)+1, SEARCH("+", CF123)-SEARCH("!", CF123)-1)), Rankings!$A$2:$BK$161, 63, FALSE),0)</f>
        <v>0</v>
      </c>
      <c r="KF123">
        <f>IFERROR(VLOOKUP(_xlfn.NUMBERVALUE(MID(CG123, SEARCH("!", CG123)+1, SEARCH("+", CG123)-SEARCH("!", CG123)-1)), Rankings!$A$2:$BK$161, 63, FALSE),0)</f>
        <v>0</v>
      </c>
      <c r="KG123">
        <f>IFERROR(VLOOKUP(_xlfn.NUMBERVALUE(MID(CH123, SEARCH("!", CH123)+1, SEARCH("+", CH123)-SEARCH("!", CH123)-1)), Rankings!$A$2:$BK$161, 63, FALSE),0)</f>
        <v>0</v>
      </c>
      <c r="KH123">
        <f>IFERROR(VLOOKUP(_xlfn.NUMBERVALUE(MID(CI123, SEARCH("!", CI123)+1, SEARCH("+", CI123)-SEARCH("!", CI123)-1)), Rankings!$A$2:$BK$161, 63, FALSE),0)</f>
        <v>0</v>
      </c>
      <c r="KI123">
        <f>IFERROR(VLOOKUP(_xlfn.NUMBERVALUE(MID(CJ123, SEARCH("!", CJ123)+1, SEARCH("+", CJ123)-SEARCH("!", CJ123)-1)), Rankings!$A$2:$BK$161, 63, FALSE),0)</f>
        <v>0</v>
      </c>
      <c r="KJ123">
        <f>IFERROR(VLOOKUP(_xlfn.NUMBERVALUE(MID(CK123, SEARCH("!", CK123)+1, SEARCH("+", CK123)-SEARCH("!", CK123)-1)), Rankings!$A$2:$BK$161, 63, FALSE),0)</f>
        <v>0</v>
      </c>
      <c r="KK123">
        <f>IFERROR(VLOOKUP(_xlfn.NUMBERVALUE(MID(CL123, SEARCH("!", CL123)+1, SEARCH("+", CL123)-SEARCH("!", CL123)-1)), Rankings!$A$2:$BK$161, 63, FALSE),0)</f>
        <v>0</v>
      </c>
      <c r="KL123">
        <f>IFERROR(VLOOKUP(_xlfn.NUMBERVALUE(MID(CM123, SEARCH("!", CM123)+1, SEARCH("+", CM123)-SEARCH("!", CM123)-1)), Rankings!$A$2:$BK$161, 63, FALSE),0)</f>
        <v>0</v>
      </c>
      <c r="KM123">
        <f>IFERROR(VLOOKUP(_xlfn.NUMBERVALUE(MID(CN123, SEARCH("!", CN123)+1, SEARCH("+", CN123)-SEARCH("!", CN123)-1)), Rankings!$A$2:$BK$161, 63, FALSE),0)</f>
        <v>0</v>
      </c>
      <c r="KN123">
        <f>IFERROR(VLOOKUP(_xlfn.NUMBERVALUE(MID(CO123, SEARCH("!", CO123)+1, SEARCH("+", CO123)-SEARCH("!", CO123)-1)), Rankings!$A$2:$BK$161, 63, FALSE),0)</f>
        <v>0</v>
      </c>
      <c r="KO123">
        <f>IFERROR(VLOOKUP(_xlfn.NUMBERVALUE(MID(CP123, SEARCH("!", CP123)+1, SEARCH("+", CP123)-SEARCH("!", CP123)-1)), Rankings!$A$2:$BK$161, 63, FALSE),0)</f>
        <v>0</v>
      </c>
      <c r="KP123">
        <f>IFERROR(VLOOKUP(_xlfn.NUMBERVALUE(MID(CQ123, SEARCH("!", CQ123)+1, SEARCH("+", CQ123)-SEARCH("!", CQ123)-1)), Rankings!$A$2:$BK$161, 63, FALSE),0)</f>
        <v>0</v>
      </c>
      <c r="KQ123">
        <f>IFERROR(VLOOKUP(_xlfn.NUMBERVALUE(MID(CR123, SEARCH("!", CR123)+1, SEARCH("+", CR123)-SEARCH("!", CR123)-1)), Rankings!$A$2:$BK$161, 63, FALSE),0)</f>
        <v>0</v>
      </c>
      <c r="KS123" s="4">
        <f t="shared" si="2867"/>
        <v>195</v>
      </c>
      <c r="KT123" s="4">
        <f t="shared" si="2868"/>
        <v>31</v>
      </c>
      <c r="KU123" s="4">
        <f t="shared" si="2869"/>
        <v>70</v>
      </c>
      <c r="KV123" s="4">
        <f t="shared" si="2870"/>
        <v>0</v>
      </c>
      <c r="KY123" s="4">
        <f t="shared" si="2871"/>
        <v>296</v>
      </c>
      <c r="KZ123" s="4"/>
      <c r="LB123">
        <f t="shared" si="2872"/>
        <v>53</v>
      </c>
      <c r="LC123">
        <f t="shared" si="2873"/>
        <v>49</v>
      </c>
      <c r="LD123">
        <f t="shared" si="2874"/>
        <v>21</v>
      </c>
      <c r="LE123">
        <f t="shared" si="2875"/>
        <v>10</v>
      </c>
      <c r="LF123">
        <f t="shared" si="2876"/>
        <v>42</v>
      </c>
      <c r="LG123">
        <f t="shared" si="2877"/>
        <v>40</v>
      </c>
      <c r="LH123">
        <f t="shared" si="2878"/>
        <v>19</v>
      </c>
      <c r="LI123">
        <f t="shared" si="2879"/>
        <v>12</v>
      </c>
      <c r="LJ123">
        <f t="shared" si="2880"/>
        <v>32</v>
      </c>
      <c r="LK123">
        <f t="shared" si="2881"/>
        <v>0</v>
      </c>
      <c r="LL123">
        <f t="shared" si="2882"/>
        <v>18</v>
      </c>
      <c r="LM123">
        <f t="shared" si="2883"/>
        <v>0</v>
      </c>
      <c r="LN123">
        <f t="shared" si="2884"/>
        <v>0</v>
      </c>
      <c r="LO123">
        <f t="shared" si="2885"/>
        <v>0</v>
      </c>
      <c r="LP123">
        <f t="shared" si="2886"/>
        <v>0</v>
      </c>
      <c r="LQ123">
        <f t="shared" si="2887"/>
        <v>0</v>
      </c>
      <c r="LR123">
        <f t="shared" si="2888"/>
        <v>0</v>
      </c>
      <c r="LS123">
        <f t="shared" si="2889"/>
        <v>0</v>
      </c>
      <c r="LT123">
        <f t="shared" si="2890"/>
        <v>0</v>
      </c>
      <c r="LU123">
        <f t="shared" si="2891"/>
        <v>0</v>
      </c>
      <c r="LV123">
        <f t="shared" si="2892"/>
        <v>0</v>
      </c>
      <c r="LW123">
        <f t="shared" si="2893"/>
        <v>0</v>
      </c>
      <c r="LX123">
        <f t="shared" si="2894"/>
        <v>0</v>
      </c>
      <c r="LY123">
        <f t="shared" si="2895"/>
        <v>0</v>
      </c>
      <c r="LZ123">
        <f t="shared" si="2896"/>
        <v>0</v>
      </c>
      <c r="MA123">
        <f t="shared" si="2897"/>
        <v>0</v>
      </c>
      <c r="MB123">
        <f t="shared" si="2898"/>
        <v>0</v>
      </c>
      <c r="MC123">
        <f t="shared" si="2899"/>
        <v>0</v>
      </c>
      <c r="MD123">
        <f t="shared" si="2900"/>
        <v>0</v>
      </c>
      <c r="ME123">
        <f t="shared" si="2901"/>
        <v>0</v>
      </c>
      <c r="MF123">
        <f t="shared" si="2902"/>
        <v>0</v>
      </c>
      <c r="MG123">
        <f t="shared" si="2903"/>
        <v>0</v>
      </c>
      <c r="MH123">
        <f t="shared" si="2904"/>
        <v>0</v>
      </c>
      <c r="MI123">
        <f t="shared" si="2905"/>
        <v>0</v>
      </c>
      <c r="MJ123">
        <f t="shared" si="2906"/>
        <v>0</v>
      </c>
      <c r="MK123">
        <f t="shared" si="2907"/>
        <v>0</v>
      </c>
      <c r="ML123">
        <f t="shared" si="2908"/>
        <v>0</v>
      </c>
      <c r="MM123">
        <f t="shared" si="2909"/>
        <v>0</v>
      </c>
      <c r="MN123">
        <f t="shared" si="2910"/>
        <v>0</v>
      </c>
      <c r="MO123">
        <f t="shared" si="2911"/>
        <v>0</v>
      </c>
      <c r="MP123">
        <f t="shared" si="2912"/>
        <v>0</v>
      </c>
      <c r="MQ123">
        <f t="shared" si="2913"/>
        <v>0</v>
      </c>
      <c r="MR123">
        <f t="shared" si="2914"/>
        <v>0</v>
      </c>
      <c r="MS123">
        <f t="shared" si="2915"/>
        <v>0</v>
      </c>
      <c r="MT123">
        <f t="shared" si="2916"/>
        <v>0</v>
      </c>
      <c r="MU123">
        <f t="shared" si="2917"/>
        <v>0</v>
      </c>
      <c r="MV123">
        <f t="shared" si="2918"/>
        <v>0</v>
      </c>
      <c r="MW123">
        <f t="shared" si="2919"/>
        <v>0</v>
      </c>
      <c r="MX123">
        <f t="shared" si="2920"/>
        <v>0</v>
      </c>
      <c r="MY123">
        <f t="shared" si="2921"/>
        <v>0</v>
      </c>
      <c r="MZ123">
        <f t="shared" si="2922"/>
        <v>0</v>
      </c>
      <c r="NA123">
        <f t="shared" si="2923"/>
        <v>0</v>
      </c>
      <c r="NB123">
        <f t="shared" si="2924"/>
        <v>0</v>
      </c>
      <c r="NC123">
        <f t="shared" si="2925"/>
        <v>0</v>
      </c>
      <c r="ND123">
        <f t="shared" si="2926"/>
        <v>0</v>
      </c>
      <c r="NE123">
        <f t="shared" si="2927"/>
        <v>0</v>
      </c>
      <c r="NF123">
        <f t="shared" si="2928"/>
        <v>0</v>
      </c>
      <c r="NG123">
        <f t="shared" si="2929"/>
        <v>0</v>
      </c>
      <c r="NH123">
        <f t="shared" si="2930"/>
        <v>0</v>
      </c>
      <c r="NI123">
        <f t="shared" si="2931"/>
        <v>0</v>
      </c>
      <c r="NJ123">
        <f t="shared" si="2932"/>
        <v>0</v>
      </c>
      <c r="NK123">
        <f t="shared" si="2933"/>
        <v>0</v>
      </c>
      <c r="NL123">
        <f t="shared" si="2934"/>
        <v>0</v>
      </c>
      <c r="NM123">
        <f t="shared" si="2935"/>
        <v>0</v>
      </c>
      <c r="NN123">
        <f t="shared" si="2936"/>
        <v>0</v>
      </c>
      <c r="NO123">
        <f t="shared" si="2937"/>
        <v>0</v>
      </c>
      <c r="NP123">
        <f t="shared" si="2938"/>
        <v>0</v>
      </c>
      <c r="NQ123">
        <f t="shared" si="2939"/>
        <v>0</v>
      </c>
      <c r="NR123">
        <f t="shared" si="2940"/>
        <v>0</v>
      </c>
      <c r="NS123">
        <f t="shared" si="2941"/>
        <v>0</v>
      </c>
      <c r="NT123">
        <f t="shared" si="2942"/>
        <v>0</v>
      </c>
      <c r="NU123">
        <f t="shared" si="2943"/>
        <v>0</v>
      </c>
      <c r="NV123">
        <f t="shared" si="2944"/>
        <v>0</v>
      </c>
      <c r="NW123">
        <f t="shared" si="2945"/>
        <v>0</v>
      </c>
      <c r="NX123">
        <f t="shared" si="2946"/>
        <v>0</v>
      </c>
      <c r="NY123">
        <f t="shared" si="2947"/>
        <v>0</v>
      </c>
      <c r="NZ123">
        <f t="shared" si="2948"/>
        <v>0</v>
      </c>
      <c r="OA123">
        <f t="shared" si="2949"/>
        <v>0</v>
      </c>
      <c r="OB123">
        <f t="shared" si="2950"/>
        <v>0</v>
      </c>
      <c r="OC123">
        <f t="shared" si="2951"/>
        <v>0</v>
      </c>
      <c r="OD123">
        <f t="shared" si="2952"/>
        <v>0</v>
      </c>
      <c r="OE123">
        <f t="shared" si="2953"/>
        <v>0</v>
      </c>
      <c r="OF123">
        <f t="shared" si="2954"/>
        <v>0</v>
      </c>
      <c r="OG123">
        <f t="shared" si="2955"/>
        <v>0</v>
      </c>
      <c r="OH123">
        <f t="shared" si="2956"/>
        <v>0</v>
      </c>
      <c r="OJ123" s="4">
        <f t="shared" si="2957"/>
        <v>195</v>
      </c>
      <c r="OK123" s="4">
        <f t="shared" si="2958"/>
        <v>121</v>
      </c>
      <c r="OL123" s="4">
        <f t="shared" si="2959"/>
        <v>178</v>
      </c>
      <c r="OM123" s="4">
        <f t="shared" si="2960"/>
        <v>0</v>
      </c>
      <c r="OP123" s="4">
        <f t="shared" si="2961"/>
        <v>494</v>
      </c>
      <c r="OQ123" s="4"/>
      <c r="OS123">
        <f t="shared" si="2962"/>
        <v>33</v>
      </c>
      <c r="OT123">
        <f t="shared" si="2963"/>
        <v>38</v>
      </c>
      <c r="OU123">
        <f t="shared" si="2964"/>
        <v>51</v>
      </c>
      <c r="OV123">
        <f t="shared" si="2965"/>
        <v>61</v>
      </c>
      <c r="OW123">
        <f t="shared" si="2966"/>
        <v>31</v>
      </c>
      <c r="OX123">
        <f t="shared" si="2967"/>
        <v>39</v>
      </c>
      <c r="OY123">
        <f t="shared" si="2968"/>
        <v>48</v>
      </c>
      <c r="OZ123">
        <f t="shared" si="2969"/>
        <v>73</v>
      </c>
      <c r="PA123">
        <f t="shared" si="2970"/>
        <v>34</v>
      </c>
      <c r="PB123">
        <f t="shared" si="2971"/>
        <v>0</v>
      </c>
      <c r="PC123">
        <f t="shared" si="2972"/>
        <v>86</v>
      </c>
      <c r="PD123">
        <f t="shared" si="2973"/>
        <v>0</v>
      </c>
      <c r="PE123">
        <f t="shared" si="2974"/>
        <v>0</v>
      </c>
      <c r="PF123">
        <f t="shared" si="2975"/>
        <v>0</v>
      </c>
      <c r="PG123">
        <f t="shared" si="2976"/>
        <v>0</v>
      </c>
      <c r="PH123">
        <f t="shared" si="2977"/>
        <v>0</v>
      </c>
      <c r="PI123">
        <f t="shared" si="2978"/>
        <v>0</v>
      </c>
      <c r="PJ123">
        <f t="shared" si="2979"/>
        <v>0</v>
      </c>
      <c r="PK123">
        <f t="shared" si="2980"/>
        <v>0</v>
      </c>
      <c r="PL123">
        <f t="shared" si="2981"/>
        <v>0</v>
      </c>
      <c r="PM123">
        <f t="shared" si="2982"/>
        <v>0</v>
      </c>
      <c r="PN123">
        <f t="shared" si="2983"/>
        <v>0</v>
      </c>
      <c r="PO123">
        <f t="shared" si="2984"/>
        <v>0</v>
      </c>
      <c r="PP123">
        <f t="shared" si="2985"/>
        <v>0</v>
      </c>
      <c r="PQ123">
        <f t="shared" si="2986"/>
        <v>0</v>
      </c>
      <c r="PR123">
        <f t="shared" si="2987"/>
        <v>0</v>
      </c>
      <c r="PS123">
        <f t="shared" si="2988"/>
        <v>0</v>
      </c>
      <c r="PT123">
        <f t="shared" si="2989"/>
        <v>0</v>
      </c>
      <c r="PU123">
        <f t="shared" si="2990"/>
        <v>0</v>
      </c>
      <c r="PV123">
        <f t="shared" si="2991"/>
        <v>0</v>
      </c>
      <c r="PW123">
        <f t="shared" si="2992"/>
        <v>0</v>
      </c>
      <c r="PX123">
        <f t="shared" si="2993"/>
        <v>0</v>
      </c>
      <c r="PY123">
        <f t="shared" si="2994"/>
        <v>0</v>
      </c>
      <c r="PZ123">
        <f t="shared" si="2995"/>
        <v>0</v>
      </c>
      <c r="QA123">
        <f t="shared" si="2996"/>
        <v>0</v>
      </c>
      <c r="QB123">
        <f t="shared" si="2997"/>
        <v>0</v>
      </c>
      <c r="QC123">
        <f t="shared" si="2998"/>
        <v>0</v>
      </c>
      <c r="QD123">
        <f t="shared" si="2999"/>
        <v>0</v>
      </c>
      <c r="QE123">
        <f t="shared" si="3000"/>
        <v>0</v>
      </c>
      <c r="QF123">
        <f t="shared" si="3001"/>
        <v>0</v>
      </c>
      <c r="QG123">
        <f t="shared" si="3002"/>
        <v>0</v>
      </c>
      <c r="QH123">
        <f t="shared" si="3003"/>
        <v>0</v>
      </c>
      <c r="QI123">
        <f t="shared" si="3004"/>
        <v>0</v>
      </c>
      <c r="QJ123">
        <f t="shared" si="3005"/>
        <v>0</v>
      </c>
      <c r="QK123">
        <f t="shared" si="3006"/>
        <v>0</v>
      </c>
      <c r="QL123">
        <f t="shared" si="3007"/>
        <v>0</v>
      </c>
      <c r="QM123">
        <f t="shared" si="3008"/>
        <v>0</v>
      </c>
      <c r="QN123">
        <f t="shared" si="3009"/>
        <v>0</v>
      </c>
      <c r="QO123">
        <f t="shared" si="3010"/>
        <v>0</v>
      </c>
      <c r="QP123">
        <f t="shared" si="3011"/>
        <v>0</v>
      </c>
      <c r="QQ123">
        <f t="shared" si="3012"/>
        <v>0</v>
      </c>
      <c r="QR123">
        <f t="shared" si="3013"/>
        <v>0</v>
      </c>
      <c r="QS123">
        <f t="shared" si="3014"/>
        <v>0</v>
      </c>
      <c r="QT123">
        <f t="shared" si="3015"/>
        <v>0</v>
      </c>
      <c r="QU123">
        <f t="shared" si="3016"/>
        <v>0</v>
      </c>
      <c r="QV123">
        <f t="shared" si="3017"/>
        <v>0</v>
      </c>
      <c r="QW123">
        <f t="shared" si="3018"/>
        <v>0</v>
      </c>
      <c r="QX123">
        <f t="shared" si="3019"/>
        <v>0</v>
      </c>
      <c r="QY123">
        <f t="shared" si="3020"/>
        <v>0</v>
      </c>
      <c r="QZ123">
        <f t="shared" si="3021"/>
        <v>0</v>
      </c>
      <c r="RA123">
        <f t="shared" si="3022"/>
        <v>0</v>
      </c>
      <c r="RB123">
        <f t="shared" si="3023"/>
        <v>0</v>
      </c>
      <c r="RC123">
        <f t="shared" si="3024"/>
        <v>0</v>
      </c>
      <c r="RD123">
        <f t="shared" si="3025"/>
        <v>0</v>
      </c>
      <c r="RE123">
        <f t="shared" si="3026"/>
        <v>0</v>
      </c>
      <c r="RF123">
        <f t="shared" si="3027"/>
        <v>0</v>
      </c>
      <c r="RG123">
        <f t="shared" si="3028"/>
        <v>0</v>
      </c>
      <c r="RH123">
        <f t="shared" si="3029"/>
        <v>0</v>
      </c>
      <c r="RI123">
        <f t="shared" si="3030"/>
        <v>0</v>
      </c>
      <c r="RJ123">
        <f t="shared" si="3031"/>
        <v>0</v>
      </c>
      <c r="RK123">
        <f t="shared" si="3032"/>
        <v>0</v>
      </c>
      <c r="RL123">
        <f t="shared" si="3033"/>
        <v>0</v>
      </c>
      <c r="RM123">
        <f t="shared" si="3034"/>
        <v>0</v>
      </c>
      <c r="RN123">
        <f t="shared" si="3035"/>
        <v>0</v>
      </c>
      <c r="RO123">
        <f t="shared" si="3036"/>
        <v>0</v>
      </c>
      <c r="RP123">
        <f t="shared" si="3037"/>
        <v>0</v>
      </c>
      <c r="RQ123">
        <f t="shared" si="3038"/>
        <v>0</v>
      </c>
      <c r="RR123">
        <f t="shared" si="3039"/>
        <v>0</v>
      </c>
      <c r="RS123">
        <f t="shared" si="3040"/>
        <v>0</v>
      </c>
      <c r="RT123">
        <f t="shared" si="3041"/>
        <v>0</v>
      </c>
      <c r="RU123">
        <f t="shared" si="3042"/>
        <v>0</v>
      </c>
      <c r="RV123">
        <f t="shared" si="3043"/>
        <v>0</v>
      </c>
      <c r="RW123">
        <f t="shared" si="3044"/>
        <v>0</v>
      </c>
      <c r="RX123">
        <f t="shared" si="3045"/>
        <v>0</v>
      </c>
      <c r="RY123">
        <f t="shared" si="3046"/>
        <v>0</v>
      </c>
      <c r="SA123" s="4">
        <f t="shared" si="3047"/>
        <v>20.029999999999998</v>
      </c>
      <c r="SB123" s="4">
        <f t="shared" si="3048"/>
        <v>6.4</v>
      </c>
      <c r="SC123" s="4">
        <f t="shared" si="3049"/>
        <v>9.7100000000000009</v>
      </c>
      <c r="SD123" s="4">
        <f t="shared" si="3050"/>
        <v>0</v>
      </c>
      <c r="SF123" s="4">
        <f t="shared" si="3051"/>
        <v>36.14</v>
      </c>
      <c r="SI123">
        <f t="shared" si="3052"/>
        <v>4.5999999999999996</v>
      </c>
      <c r="SJ123">
        <f t="shared" si="3053"/>
        <v>5.14</v>
      </c>
      <c r="SK123">
        <f t="shared" si="3054"/>
        <v>2.71</v>
      </c>
      <c r="SL123">
        <f t="shared" si="3055"/>
        <v>3.33</v>
      </c>
      <c r="SM123">
        <f t="shared" si="3056"/>
        <v>3.18</v>
      </c>
      <c r="SN123">
        <f t="shared" si="3057"/>
        <v>3.44</v>
      </c>
      <c r="SO123">
        <f t="shared" si="3058"/>
        <v>3.4</v>
      </c>
      <c r="SP123">
        <f t="shared" si="3059"/>
        <v>3</v>
      </c>
      <c r="SQ123">
        <f t="shared" si="3060"/>
        <v>4.1399999999999997</v>
      </c>
      <c r="SR123" t="str">
        <f t="shared" si="3061"/>
        <v>0</v>
      </c>
      <c r="SS123">
        <f t="shared" si="3062"/>
        <v>3.2</v>
      </c>
      <c r="ST123" t="str">
        <f t="shared" si="3063"/>
        <v>0</v>
      </c>
      <c r="SU123" t="str">
        <f t="shared" si="3064"/>
        <v>0</v>
      </c>
      <c r="SV123" t="str">
        <f t="shared" si="3065"/>
        <v>0</v>
      </c>
      <c r="SW123" t="str">
        <f t="shared" si="3066"/>
        <v>0</v>
      </c>
      <c r="SX123" t="str">
        <f t="shared" si="3067"/>
        <v>0</v>
      </c>
      <c r="SY123" t="str">
        <f t="shared" si="3068"/>
        <v>0</v>
      </c>
      <c r="SZ123" t="str">
        <f t="shared" si="3069"/>
        <v>0</v>
      </c>
      <c r="TA123" t="str">
        <f t="shared" si="3070"/>
        <v>0</v>
      </c>
      <c r="TB123" t="str">
        <f t="shared" si="3071"/>
        <v>0</v>
      </c>
      <c r="TC123" t="str">
        <f t="shared" si="3072"/>
        <v>0</v>
      </c>
      <c r="TD123" t="str">
        <f t="shared" si="3073"/>
        <v>0</v>
      </c>
      <c r="TE123" t="str">
        <f t="shared" si="3074"/>
        <v>0</v>
      </c>
      <c r="TF123" t="str">
        <f t="shared" si="3075"/>
        <v>0</v>
      </c>
      <c r="TG123" t="str">
        <f t="shared" si="3076"/>
        <v>0</v>
      </c>
      <c r="TH123" t="str">
        <f t="shared" si="3077"/>
        <v>0</v>
      </c>
      <c r="TI123" t="str">
        <f t="shared" si="3078"/>
        <v>0</v>
      </c>
      <c r="TJ123" t="str">
        <f t="shared" si="3079"/>
        <v>0</v>
      </c>
      <c r="TK123" t="str">
        <f t="shared" si="3080"/>
        <v>0</v>
      </c>
      <c r="TL123" t="str">
        <f t="shared" si="3081"/>
        <v>0</v>
      </c>
      <c r="TM123" t="str">
        <f t="shared" si="3082"/>
        <v>0</v>
      </c>
      <c r="TN123" t="str">
        <f t="shared" si="3083"/>
        <v>0</v>
      </c>
      <c r="TO123" t="str">
        <f t="shared" si="3084"/>
        <v>0</v>
      </c>
      <c r="TP123" t="str">
        <f t="shared" si="3085"/>
        <v>0</v>
      </c>
      <c r="TQ123" t="str">
        <f t="shared" si="3086"/>
        <v>0</v>
      </c>
      <c r="TR123" t="str">
        <f t="shared" si="3087"/>
        <v>0</v>
      </c>
      <c r="TS123" t="str">
        <f t="shared" si="3088"/>
        <v>0</v>
      </c>
      <c r="TT123" t="str">
        <f t="shared" si="3089"/>
        <v>0</v>
      </c>
      <c r="TU123" t="str">
        <f t="shared" si="3090"/>
        <v>0</v>
      </c>
      <c r="TV123" t="str">
        <f t="shared" si="3091"/>
        <v>0</v>
      </c>
      <c r="TW123" t="str">
        <f t="shared" si="3092"/>
        <v>0</v>
      </c>
      <c r="TX123" t="str">
        <f t="shared" si="3093"/>
        <v>0</v>
      </c>
      <c r="TY123" t="str">
        <f t="shared" si="3094"/>
        <v>0</v>
      </c>
      <c r="TZ123" t="str">
        <f t="shared" si="3095"/>
        <v>0</v>
      </c>
      <c r="UA123" t="str">
        <f t="shared" si="3096"/>
        <v>0</v>
      </c>
      <c r="UB123" t="str">
        <f t="shared" si="3097"/>
        <v>0</v>
      </c>
      <c r="UC123" t="str">
        <f t="shared" si="3098"/>
        <v>0</v>
      </c>
      <c r="UD123" t="str">
        <f t="shared" si="3099"/>
        <v>0</v>
      </c>
      <c r="UE123" t="str">
        <f t="shared" si="3100"/>
        <v>0</v>
      </c>
      <c r="UF123" t="str">
        <f t="shared" si="3101"/>
        <v>0</v>
      </c>
      <c r="UG123" t="str">
        <f t="shared" si="3102"/>
        <v>0</v>
      </c>
      <c r="UH123" t="str">
        <f t="shared" si="3103"/>
        <v>0</v>
      </c>
      <c r="UI123" t="str">
        <f t="shared" si="3104"/>
        <v>0</v>
      </c>
      <c r="UJ123" t="str">
        <f t="shared" si="3105"/>
        <v>0</v>
      </c>
      <c r="UK123" t="str">
        <f t="shared" si="3106"/>
        <v>0</v>
      </c>
      <c r="UL123" t="str">
        <f t="shared" si="3107"/>
        <v>0</v>
      </c>
      <c r="UM123" t="str">
        <f t="shared" si="3108"/>
        <v>0</v>
      </c>
      <c r="UN123" t="str">
        <f t="shared" si="3109"/>
        <v>0</v>
      </c>
      <c r="UO123" t="str">
        <f t="shared" si="3110"/>
        <v>0</v>
      </c>
      <c r="UP123" t="str">
        <f t="shared" si="3111"/>
        <v>0</v>
      </c>
      <c r="UQ123" t="str">
        <f t="shared" si="3112"/>
        <v>0</v>
      </c>
      <c r="UR123" t="str">
        <f t="shared" si="3113"/>
        <v>0</v>
      </c>
      <c r="US123" t="str">
        <f t="shared" si="3114"/>
        <v>0</v>
      </c>
      <c r="UT123" t="str">
        <f t="shared" si="3115"/>
        <v>0</v>
      </c>
      <c r="UU123" t="str">
        <f t="shared" si="3116"/>
        <v>0</v>
      </c>
      <c r="UV123" t="str">
        <f t="shared" si="3117"/>
        <v>0</v>
      </c>
      <c r="UW123" t="str">
        <f t="shared" si="3118"/>
        <v>0</v>
      </c>
      <c r="UX123" t="str">
        <f t="shared" si="3119"/>
        <v>0</v>
      </c>
      <c r="UY123" t="str">
        <f t="shared" si="3120"/>
        <v>0</v>
      </c>
      <c r="UZ123" t="str">
        <f t="shared" si="3121"/>
        <v>0</v>
      </c>
      <c r="VA123" t="str">
        <f t="shared" si="3122"/>
        <v>0</v>
      </c>
      <c r="VB123" t="str">
        <f t="shared" si="3123"/>
        <v>0</v>
      </c>
      <c r="VC123" t="str">
        <f t="shared" si="3124"/>
        <v>0</v>
      </c>
      <c r="VD123" t="str">
        <f t="shared" si="3125"/>
        <v>0</v>
      </c>
      <c r="VE123" t="str">
        <f t="shared" si="3126"/>
        <v>0</v>
      </c>
      <c r="VF123" t="str">
        <f t="shared" si="3127"/>
        <v>0</v>
      </c>
      <c r="VG123" t="str">
        <f t="shared" si="3128"/>
        <v>0</v>
      </c>
      <c r="VH123" t="str">
        <f t="shared" si="3129"/>
        <v>0</v>
      </c>
      <c r="VI123" t="str">
        <f t="shared" si="3130"/>
        <v>0</v>
      </c>
      <c r="VJ123" t="str">
        <f t="shared" si="3131"/>
        <v>0</v>
      </c>
      <c r="VK123" t="str">
        <f t="shared" si="3132"/>
        <v>0</v>
      </c>
      <c r="VL123" t="str">
        <f t="shared" si="3133"/>
        <v>0</v>
      </c>
      <c r="VM123" t="str">
        <f t="shared" si="3134"/>
        <v>0</v>
      </c>
      <c r="VN123" t="str">
        <f t="shared" si="3135"/>
        <v>0</v>
      </c>
      <c r="VO123" t="str">
        <f t="shared" si="3136"/>
        <v>0</v>
      </c>
      <c r="VQ123" s="4">
        <f t="shared" si="3137"/>
        <v>6.8100000000000005</v>
      </c>
      <c r="VR123" s="4">
        <f t="shared" si="3138"/>
        <v>-11.32</v>
      </c>
      <c r="VS123" s="4">
        <f t="shared" si="3139"/>
        <v>-13.61</v>
      </c>
      <c r="VT123" s="4">
        <f t="shared" si="3140"/>
        <v>0</v>
      </c>
      <c r="VV123" s="4">
        <f t="shared" si="3141"/>
        <v>-18.119999999999997</v>
      </c>
      <c r="VY123">
        <f t="shared" si="3142"/>
        <v>0.59</v>
      </c>
      <c r="VZ123">
        <f t="shared" si="3143"/>
        <v>8.6300000000000008</v>
      </c>
      <c r="WA123">
        <f t="shared" si="3144"/>
        <v>-8.16</v>
      </c>
      <c r="WB123">
        <f t="shared" si="3145"/>
        <v>-3.06</v>
      </c>
      <c r="WC123">
        <f t="shared" si="3146"/>
        <v>2.79</v>
      </c>
      <c r="WD123">
        <f t="shared" si="3147"/>
        <v>5.19</v>
      </c>
      <c r="WE123">
        <f t="shared" si="3148"/>
        <v>-4.7</v>
      </c>
      <c r="WF123">
        <f t="shared" si="3149"/>
        <v>-6.62</v>
      </c>
      <c r="WG123">
        <f t="shared" si="3150"/>
        <v>0.56000000000000005</v>
      </c>
      <c r="WH123">
        <f t="shared" si="3151"/>
        <v>0</v>
      </c>
      <c r="WI123">
        <f t="shared" si="3152"/>
        <v>-13.34</v>
      </c>
      <c r="WJ123">
        <f t="shared" si="3153"/>
        <v>0</v>
      </c>
      <c r="WK123">
        <f t="shared" si="3154"/>
        <v>0</v>
      </c>
      <c r="WL123">
        <f t="shared" si="3155"/>
        <v>0</v>
      </c>
      <c r="WM123">
        <f t="shared" si="3156"/>
        <v>0</v>
      </c>
      <c r="WN123">
        <f t="shared" si="3157"/>
        <v>0</v>
      </c>
      <c r="WO123">
        <f t="shared" si="3158"/>
        <v>0</v>
      </c>
      <c r="WP123">
        <f t="shared" si="3159"/>
        <v>0</v>
      </c>
      <c r="WQ123">
        <f t="shared" si="3160"/>
        <v>0</v>
      </c>
      <c r="WR123">
        <f t="shared" si="3161"/>
        <v>0</v>
      </c>
      <c r="WS123">
        <f t="shared" si="3162"/>
        <v>0</v>
      </c>
      <c r="WT123">
        <f t="shared" si="3163"/>
        <v>0</v>
      </c>
      <c r="WU123">
        <f t="shared" si="3164"/>
        <v>0</v>
      </c>
      <c r="WV123">
        <f t="shared" si="3165"/>
        <v>0</v>
      </c>
      <c r="WW123">
        <f t="shared" si="3166"/>
        <v>0</v>
      </c>
      <c r="WX123">
        <f t="shared" si="3167"/>
        <v>0</v>
      </c>
      <c r="WY123">
        <f t="shared" si="3168"/>
        <v>0</v>
      </c>
      <c r="WZ123">
        <f t="shared" si="3169"/>
        <v>0</v>
      </c>
      <c r="XA123">
        <f t="shared" si="3170"/>
        <v>0</v>
      </c>
      <c r="XB123">
        <f t="shared" si="3171"/>
        <v>0</v>
      </c>
      <c r="XC123">
        <f t="shared" si="3172"/>
        <v>0</v>
      </c>
      <c r="XD123">
        <f t="shared" si="3173"/>
        <v>0</v>
      </c>
      <c r="XE123">
        <f t="shared" si="3174"/>
        <v>0</v>
      </c>
      <c r="XF123">
        <f t="shared" si="3175"/>
        <v>0</v>
      </c>
      <c r="XG123">
        <f t="shared" si="3176"/>
        <v>0</v>
      </c>
      <c r="XH123">
        <f t="shared" si="3177"/>
        <v>0</v>
      </c>
      <c r="XI123">
        <f t="shared" si="3178"/>
        <v>0</v>
      </c>
      <c r="XJ123">
        <f t="shared" si="3179"/>
        <v>0</v>
      </c>
      <c r="XK123">
        <f t="shared" si="3180"/>
        <v>0</v>
      </c>
      <c r="XL123">
        <f t="shared" si="3181"/>
        <v>0</v>
      </c>
      <c r="XM123">
        <f t="shared" si="3182"/>
        <v>0</v>
      </c>
      <c r="XN123">
        <f t="shared" si="3183"/>
        <v>0</v>
      </c>
      <c r="XO123">
        <f t="shared" si="3184"/>
        <v>0</v>
      </c>
      <c r="XP123">
        <f t="shared" si="3185"/>
        <v>0</v>
      </c>
      <c r="XQ123">
        <f t="shared" si="3186"/>
        <v>0</v>
      </c>
      <c r="XR123">
        <f t="shared" si="3187"/>
        <v>0</v>
      </c>
      <c r="XS123">
        <f t="shared" si="3188"/>
        <v>0</v>
      </c>
      <c r="XT123">
        <f t="shared" si="3189"/>
        <v>0</v>
      </c>
      <c r="XU123">
        <f t="shared" si="3190"/>
        <v>0</v>
      </c>
      <c r="XV123">
        <f t="shared" si="3191"/>
        <v>0</v>
      </c>
      <c r="XW123">
        <f t="shared" si="3192"/>
        <v>0</v>
      </c>
      <c r="XX123">
        <f t="shared" si="3193"/>
        <v>0</v>
      </c>
      <c r="XY123">
        <f t="shared" si="3194"/>
        <v>0</v>
      </c>
      <c r="XZ123">
        <f t="shared" si="3195"/>
        <v>0</v>
      </c>
      <c r="YA123">
        <f t="shared" si="3196"/>
        <v>0</v>
      </c>
      <c r="YB123">
        <f t="shared" si="3197"/>
        <v>0</v>
      </c>
      <c r="YC123">
        <f t="shared" si="3198"/>
        <v>0</v>
      </c>
      <c r="YD123">
        <f t="shared" si="3199"/>
        <v>0</v>
      </c>
      <c r="YE123">
        <f t="shared" si="3200"/>
        <v>0</v>
      </c>
      <c r="YF123">
        <f t="shared" si="3201"/>
        <v>0</v>
      </c>
      <c r="YG123">
        <f t="shared" si="3202"/>
        <v>0</v>
      </c>
      <c r="YH123">
        <f t="shared" si="3203"/>
        <v>0</v>
      </c>
      <c r="YI123">
        <f t="shared" si="3204"/>
        <v>0</v>
      </c>
      <c r="YJ123">
        <f t="shared" si="3205"/>
        <v>0</v>
      </c>
      <c r="YK123">
        <f t="shared" si="3206"/>
        <v>0</v>
      </c>
      <c r="YL123">
        <f t="shared" si="3207"/>
        <v>0</v>
      </c>
      <c r="YM123">
        <f t="shared" si="3208"/>
        <v>0</v>
      </c>
      <c r="YN123">
        <f t="shared" si="3209"/>
        <v>0</v>
      </c>
      <c r="YO123">
        <f t="shared" si="3210"/>
        <v>0</v>
      </c>
      <c r="YP123">
        <f t="shared" si="3211"/>
        <v>0</v>
      </c>
      <c r="YQ123">
        <f t="shared" si="3212"/>
        <v>0</v>
      </c>
      <c r="YR123">
        <f t="shared" si="3213"/>
        <v>0</v>
      </c>
      <c r="YS123">
        <f t="shared" si="3214"/>
        <v>0</v>
      </c>
      <c r="YT123">
        <f t="shared" si="3215"/>
        <v>0</v>
      </c>
      <c r="YU123">
        <f t="shared" si="3216"/>
        <v>0</v>
      </c>
      <c r="YV123">
        <f t="shared" si="3217"/>
        <v>0</v>
      </c>
      <c r="YW123">
        <f t="shared" si="3218"/>
        <v>0</v>
      </c>
      <c r="YX123">
        <f t="shared" si="3219"/>
        <v>0</v>
      </c>
      <c r="YY123">
        <f t="shared" si="3220"/>
        <v>0</v>
      </c>
      <c r="YZ123">
        <f t="shared" si="3221"/>
        <v>0</v>
      </c>
      <c r="ZA123">
        <f t="shared" si="3222"/>
        <v>0</v>
      </c>
      <c r="ZB123">
        <f t="shared" si="3223"/>
        <v>0</v>
      </c>
      <c r="ZC123">
        <f t="shared" si="3224"/>
        <v>0</v>
      </c>
      <c r="ZD123">
        <f t="shared" si="3225"/>
        <v>0</v>
      </c>
      <c r="ZE123">
        <f t="shared" si="3226"/>
        <v>0</v>
      </c>
      <c r="ZG123" s="4">
        <f t="shared" si="3227"/>
        <v>232</v>
      </c>
      <c r="ZH123" s="4">
        <f t="shared" si="3228"/>
        <v>142</v>
      </c>
      <c r="ZI123" s="4">
        <f t="shared" si="3229"/>
        <v>194</v>
      </c>
      <c r="ZJ123" s="4">
        <f t="shared" si="3230"/>
        <v>0</v>
      </c>
      <c r="ZL123" s="4">
        <f t="shared" si="3231"/>
        <v>568</v>
      </c>
      <c r="ZO123">
        <f t="shared" si="3232"/>
        <v>33</v>
      </c>
      <c r="ZP123">
        <f t="shared" si="3233"/>
        <v>27</v>
      </c>
      <c r="ZQ123">
        <f t="shared" si="3234"/>
        <v>73</v>
      </c>
      <c r="ZR123">
        <f t="shared" si="3235"/>
        <v>61</v>
      </c>
      <c r="ZS123">
        <f t="shared" si="3236"/>
        <v>65</v>
      </c>
      <c r="ZT123">
        <f t="shared" si="3237"/>
        <v>53</v>
      </c>
      <c r="ZU123">
        <f t="shared" si="3238"/>
        <v>76</v>
      </c>
      <c r="ZV123">
        <f t="shared" si="3239"/>
        <v>66</v>
      </c>
      <c r="ZW123">
        <f t="shared" si="3240"/>
        <v>46</v>
      </c>
      <c r="ZX123">
        <f t="shared" si="3241"/>
        <v>0</v>
      </c>
      <c r="ZY123">
        <f t="shared" si="3242"/>
        <v>68</v>
      </c>
      <c r="ZZ123">
        <f t="shared" si="3243"/>
        <v>0</v>
      </c>
      <c r="AAA123">
        <f t="shared" si="3244"/>
        <v>0</v>
      </c>
      <c r="AAB123">
        <f t="shared" si="3245"/>
        <v>0</v>
      </c>
      <c r="AAC123">
        <f t="shared" si="3246"/>
        <v>0</v>
      </c>
      <c r="AAD123">
        <f t="shared" si="3247"/>
        <v>0</v>
      </c>
      <c r="AAE123">
        <f t="shared" si="3248"/>
        <v>0</v>
      </c>
      <c r="AAF123">
        <f t="shared" si="3249"/>
        <v>0</v>
      </c>
      <c r="AAG123">
        <f t="shared" si="3250"/>
        <v>0</v>
      </c>
      <c r="AAH123">
        <f t="shared" si="3251"/>
        <v>0</v>
      </c>
      <c r="AAI123">
        <f t="shared" si="3252"/>
        <v>0</v>
      </c>
      <c r="AAJ123">
        <f t="shared" si="3253"/>
        <v>0</v>
      </c>
      <c r="AAK123">
        <f t="shared" si="3254"/>
        <v>0</v>
      </c>
      <c r="AAL123">
        <f t="shared" si="3255"/>
        <v>0</v>
      </c>
      <c r="AAM123">
        <f t="shared" si="3256"/>
        <v>0</v>
      </c>
      <c r="AAN123">
        <f t="shared" si="3257"/>
        <v>0</v>
      </c>
      <c r="AAO123">
        <f t="shared" si="3258"/>
        <v>0</v>
      </c>
      <c r="AAP123">
        <f t="shared" si="3259"/>
        <v>0</v>
      </c>
      <c r="AAQ123">
        <f t="shared" si="3260"/>
        <v>0</v>
      </c>
      <c r="AAR123">
        <f t="shared" si="3261"/>
        <v>0</v>
      </c>
      <c r="AAS123">
        <f t="shared" si="3262"/>
        <v>0</v>
      </c>
      <c r="AAT123">
        <f t="shared" si="3263"/>
        <v>0</v>
      </c>
      <c r="AAU123">
        <f t="shared" si="3264"/>
        <v>0</v>
      </c>
      <c r="AAV123">
        <f t="shared" si="3265"/>
        <v>0</v>
      </c>
      <c r="AAW123">
        <f t="shared" si="3266"/>
        <v>0</v>
      </c>
      <c r="AAX123">
        <f t="shared" si="3267"/>
        <v>0</v>
      </c>
      <c r="AAY123">
        <f t="shared" si="3268"/>
        <v>0</v>
      </c>
      <c r="AAZ123">
        <f t="shared" si="3269"/>
        <v>0</v>
      </c>
      <c r="ABA123">
        <f t="shared" si="3270"/>
        <v>0</v>
      </c>
      <c r="ABB123">
        <f t="shared" si="3271"/>
        <v>0</v>
      </c>
      <c r="ABC123">
        <f t="shared" si="3272"/>
        <v>0</v>
      </c>
      <c r="ABD123">
        <f t="shared" si="3273"/>
        <v>0</v>
      </c>
      <c r="ABE123">
        <f t="shared" si="3274"/>
        <v>0</v>
      </c>
      <c r="ABF123">
        <f t="shared" si="3275"/>
        <v>0</v>
      </c>
      <c r="ABG123">
        <f t="shared" si="3276"/>
        <v>0</v>
      </c>
      <c r="ABH123">
        <f t="shared" si="3277"/>
        <v>0</v>
      </c>
      <c r="ABI123">
        <f t="shared" si="3278"/>
        <v>0</v>
      </c>
      <c r="ABJ123">
        <f t="shared" si="3279"/>
        <v>0</v>
      </c>
      <c r="ABK123">
        <f t="shared" si="3280"/>
        <v>0</v>
      </c>
      <c r="ABL123">
        <f t="shared" si="3281"/>
        <v>0</v>
      </c>
      <c r="ABM123">
        <f t="shared" si="3282"/>
        <v>0</v>
      </c>
      <c r="ABN123">
        <f t="shared" si="3283"/>
        <v>0</v>
      </c>
      <c r="ABO123">
        <f t="shared" si="3284"/>
        <v>0</v>
      </c>
      <c r="ABP123">
        <f t="shared" si="3285"/>
        <v>0</v>
      </c>
      <c r="ABQ123">
        <f t="shared" si="3286"/>
        <v>0</v>
      </c>
      <c r="ABR123">
        <f t="shared" si="3287"/>
        <v>0</v>
      </c>
      <c r="ABS123">
        <f t="shared" si="3288"/>
        <v>0</v>
      </c>
      <c r="ABT123">
        <f t="shared" si="3289"/>
        <v>0</v>
      </c>
      <c r="ABU123">
        <f t="shared" si="3290"/>
        <v>0</v>
      </c>
      <c r="ABV123">
        <f t="shared" si="3291"/>
        <v>0</v>
      </c>
      <c r="ABW123">
        <f t="shared" si="3292"/>
        <v>0</v>
      </c>
      <c r="ABX123">
        <f t="shared" si="3293"/>
        <v>0</v>
      </c>
      <c r="ABY123">
        <f t="shared" si="3294"/>
        <v>0</v>
      </c>
      <c r="ABZ123">
        <f t="shared" si="3295"/>
        <v>0</v>
      </c>
      <c r="ACA123">
        <f t="shared" si="3296"/>
        <v>0</v>
      </c>
      <c r="ACB123">
        <f t="shared" si="3297"/>
        <v>0</v>
      </c>
      <c r="ACC123">
        <f t="shared" si="3298"/>
        <v>0</v>
      </c>
      <c r="ACD123">
        <f t="shared" si="3299"/>
        <v>0</v>
      </c>
      <c r="ACE123">
        <f t="shared" si="3300"/>
        <v>0</v>
      </c>
      <c r="ACF123">
        <f t="shared" si="3301"/>
        <v>0</v>
      </c>
      <c r="ACG123">
        <f t="shared" si="3302"/>
        <v>0</v>
      </c>
      <c r="ACH123">
        <f t="shared" si="3303"/>
        <v>0</v>
      </c>
      <c r="ACI123">
        <f t="shared" si="3304"/>
        <v>0</v>
      </c>
      <c r="ACJ123">
        <f t="shared" si="3305"/>
        <v>0</v>
      </c>
      <c r="ACK123">
        <f t="shared" si="3306"/>
        <v>0</v>
      </c>
      <c r="ACL123">
        <f t="shared" si="3307"/>
        <v>0</v>
      </c>
      <c r="ACM123">
        <f t="shared" si="3308"/>
        <v>0</v>
      </c>
      <c r="ACN123">
        <f t="shared" si="3309"/>
        <v>0</v>
      </c>
      <c r="ACO123">
        <f t="shared" si="3310"/>
        <v>0</v>
      </c>
      <c r="ACP123">
        <f t="shared" si="3311"/>
        <v>0</v>
      </c>
      <c r="ACQ123">
        <f t="shared" si="3312"/>
        <v>0</v>
      </c>
      <c r="ACR123">
        <f t="shared" si="3313"/>
        <v>0</v>
      </c>
      <c r="ACS123">
        <f t="shared" si="3314"/>
        <v>0</v>
      </c>
      <c r="ACT123">
        <f t="shared" si="3315"/>
        <v>0</v>
      </c>
      <c r="ACU123">
        <f t="shared" si="3316"/>
        <v>0</v>
      </c>
      <c r="ACW123" s="4">
        <f t="shared" si="3317"/>
        <v>229.4</v>
      </c>
      <c r="ACX123" s="4">
        <f t="shared" si="3318"/>
        <v>6</v>
      </c>
      <c r="ACY123" s="4">
        <f t="shared" si="3319"/>
        <v>65.400000000000006</v>
      </c>
      <c r="ACZ123" s="4">
        <f t="shared" si="3320"/>
        <v>0</v>
      </c>
      <c r="ADA123" s="88">
        <f t="shared" si="3321"/>
        <v>1.7320508075688772</v>
      </c>
      <c r="ADB123" s="4">
        <f t="shared" si="3322"/>
        <v>300.8</v>
      </c>
      <c r="ADC123" s="5">
        <f t="shared" si="3323"/>
        <v>6.7734776887504404</v>
      </c>
      <c r="ADD123" s="5">
        <f t="shared" si="3324"/>
        <v>4.6690470119715011</v>
      </c>
      <c r="ADE123">
        <f t="shared" si="3325"/>
        <v>103.2</v>
      </c>
      <c r="ADF123">
        <f t="shared" si="3326"/>
        <v>58.7</v>
      </c>
      <c r="ADG123">
        <f t="shared" si="3327"/>
        <v>10.1</v>
      </c>
      <c r="ADH123">
        <f t="shared" si="3328"/>
        <v>0</v>
      </c>
      <c r="ADI123">
        <f t="shared" si="3329"/>
        <v>65.400000000000006</v>
      </c>
      <c r="ADJ123">
        <f t="shared" si="3330"/>
        <v>29</v>
      </c>
      <c r="ADK123">
        <f t="shared" si="3331"/>
        <v>6</v>
      </c>
      <c r="ADL123">
        <f t="shared" si="3332"/>
        <v>0</v>
      </c>
      <c r="ADM123">
        <f t="shared" si="3333"/>
        <v>28.4</v>
      </c>
      <c r="ADN123">
        <f t="shared" si="3334"/>
        <v>0</v>
      </c>
      <c r="ADO123">
        <f t="shared" si="3335"/>
        <v>0</v>
      </c>
      <c r="ADP123">
        <f t="shared" si="3336"/>
        <v>0</v>
      </c>
      <c r="ADQ123">
        <f t="shared" si="3337"/>
        <v>0</v>
      </c>
      <c r="ADR123">
        <f t="shared" si="3338"/>
        <v>0</v>
      </c>
      <c r="ADS123">
        <f t="shared" si="3339"/>
        <v>0</v>
      </c>
      <c r="ADT123">
        <f t="shared" si="3340"/>
        <v>0</v>
      </c>
      <c r="ADU123">
        <f t="shared" si="3341"/>
        <v>0</v>
      </c>
      <c r="ADV123">
        <f t="shared" si="3342"/>
        <v>0</v>
      </c>
      <c r="ADW123">
        <f t="shared" si="3343"/>
        <v>0</v>
      </c>
      <c r="ADX123">
        <f t="shared" si="3344"/>
        <v>0</v>
      </c>
      <c r="ADY123">
        <f t="shared" si="3345"/>
        <v>0</v>
      </c>
      <c r="ADZ123">
        <f t="shared" si="3346"/>
        <v>0</v>
      </c>
      <c r="AEA123">
        <f t="shared" si="3347"/>
        <v>0</v>
      </c>
      <c r="AEB123">
        <f t="shared" si="3348"/>
        <v>0</v>
      </c>
      <c r="AEC123">
        <f t="shared" si="3349"/>
        <v>0</v>
      </c>
      <c r="AED123">
        <f t="shared" si="3350"/>
        <v>0</v>
      </c>
      <c r="AEE123">
        <f t="shared" si="3351"/>
        <v>0</v>
      </c>
      <c r="AEF123">
        <f t="shared" si="3352"/>
        <v>0</v>
      </c>
      <c r="AEG123">
        <f t="shared" si="3353"/>
        <v>0</v>
      </c>
      <c r="AEH123">
        <f t="shared" si="3354"/>
        <v>0</v>
      </c>
      <c r="AEI123">
        <f t="shared" si="3355"/>
        <v>0</v>
      </c>
      <c r="AEJ123">
        <f t="shared" si="3356"/>
        <v>0</v>
      </c>
      <c r="AEK123">
        <f t="shared" si="3357"/>
        <v>0</v>
      </c>
      <c r="AEL123">
        <f t="shared" si="3358"/>
        <v>0</v>
      </c>
      <c r="AEM123">
        <f t="shared" si="3359"/>
        <v>0</v>
      </c>
      <c r="AEN123">
        <f t="shared" si="3360"/>
        <v>0</v>
      </c>
      <c r="AEO123">
        <f t="shared" si="3361"/>
        <v>0</v>
      </c>
      <c r="AEP123">
        <f t="shared" si="3362"/>
        <v>0</v>
      </c>
      <c r="AEQ123">
        <f t="shared" si="3363"/>
        <v>0</v>
      </c>
      <c r="AER123">
        <f t="shared" si="3364"/>
        <v>0</v>
      </c>
      <c r="AES123">
        <f t="shared" si="3365"/>
        <v>0</v>
      </c>
      <c r="AET123">
        <f t="shared" si="3366"/>
        <v>0</v>
      </c>
      <c r="AEU123">
        <f t="shared" si="3367"/>
        <v>0</v>
      </c>
      <c r="AEV123">
        <f t="shared" si="3368"/>
        <v>0</v>
      </c>
      <c r="AEW123">
        <f t="shared" si="3369"/>
        <v>0</v>
      </c>
      <c r="AEX123">
        <f t="shared" si="3370"/>
        <v>0</v>
      </c>
      <c r="AEY123">
        <f t="shared" si="3371"/>
        <v>0</v>
      </c>
      <c r="AEZ123">
        <f t="shared" si="3372"/>
        <v>0</v>
      </c>
      <c r="AFA123">
        <f t="shared" si="3373"/>
        <v>0</v>
      </c>
      <c r="AFB123">
        <f t="shared" si="3374"/>
        <v>0</v>
      </c>
      <c r="AFC123">
        <f t="shared" si="3375"/>
        <v>0</v>
      </c>
      <c r="AFD123">
        <f t="shared" si="3376"/>
        <v>0</v>
      </c>
      <c r="AFE123">
        <f t="shared" si="3377"/>
        <v>0</v>
      </c>
      <c r="AFF123">
        <f t="shared" si="3378"/>
        <v>0</v>
      </c>
      <c r="AFG123">
        <f t="shared" si="3379"/>
        <v>0</v>
      </c>
      <c r="AFH123">
        <f t="shared" si="3380"/>
        <v>0</v>
      </c>
      <c r="AFI123">
        <f t="shared" si="3381"/>
        <v>0</v>
      </c>
      <c r="AFJ123">
        <f t="shared" si="3382"/>
        <v>0</v>
      </c>
      <c r="AFK123">
        <f t="shared" si="3383"/>
        <v>0</v>
      </c>
      <c r="AFL123">
        <f t="shared" si="3384"/>
        <v>0</v>
      </c>
      <c r="AFM123">
        <f t="shared" si="3385"/>
        <v>0</v>
      </c>
      <c r="AFN123">
        <f t="shared" si="3386"/>
        <v>0</v>
      </c>
      <c r="AFO123">
        <f t="shared" si="3387"/>
        <v>0</v>
      </c>
      <c r="AFP123">
        <f t="shared" si="3388"/>
        <v>0</v>
      </c>
      <c r="AFQ123">
        <f t="shared" si="3389"/>
        <v>0</v>
      </c>
      <c r="AFR123">
        <f t="shared" si="3390"/>
        <v>0</v>
      </c>
      <c r="AFS123">
        <f t="shared" si="3391"/>
        <v>0</v>
      </c>
      <c r="AFT123">
        <f t="shared" si="3392"/>
        <v>0</v>
      </c>
      <c r="AFU123">
        <f t="shared" si="3393"/>
        <v>0</v>
      </c>
      <c r="AFV123">
        <f t="shared" si="3394"/>
        <v>0</v>
      </c>
      <c r="AFW123">
        <f t="shared" si="3395"/>
        <v>0</v>
      </c>
      <c r="AFX123">
        <f t="shared" si="3396"/>
        <v>0</v>
      </c>
      <c r="AFY123">
        <f t="shared" si="3397"/>
        <v>0</v>
      </c>
      <c r="AFZ123">
        <f t="shared" si="3398"/>
        <v>0</v>
      </c>
      <c r="AGA123">
        <f t="shared" si="3399"/>
        <v>0</v>
      </c>
      <c r="AGB123">
        <f t="shared" si="3400"/>
        <v>0</v>
      </c>
      <c r="AGC123">
        <f t="shared" si="3401"/>
        <v>0</v>
      </c>
      <c r="AGD123">
        <f t="shared" si="3402"/>
        <v>0</v>
      </c>
      <c r="AGE123">
        <f t="shared" si="3403"/>
        <v>0</v>
      </c>
      <c r="AGF123">
        <f t="shared" si="3404"/>
        <v>0</v>
      </c>
      <c r="AGG123">
        <f t="shared" si="3405"/>
        <v>0</v>
      </c>
      <c r="AGH123">
        <f t="shared" si="3406"/>
        <v>0</v>
      </c>
      <c r="AGI123">
        <f t="shared" si="3407"/>
        <v>0</v>
      </c>
      <c r="AGJ123">
        <f t="shared" si="3408"/>
        <v>0</v>
      </c>
      <c r="AGK123">
        <f t="shared" si="3409"/>
        <v>0</v>
      </c>
      <c r="AGM123" s="88">
        <f t="shared" si="3410"/>
        <v>78</v>
      </c>
      <c r="AGN123" s="88">
        <v>78</v>
      </c>
      <c r="AGO123">
        <v>2</v>
      </c>
      <c r="AGP123">
        <f t="shared" si="3411"/>
        <v>2</v>
      </c>
      <c r="AGQ123">
        <f t="shared" si="3412"/>
        <v>2</v>
      </c>
      <c r="AGR123">
        <f t="shared" si="3413"/>
        <v>2</v>
      </c>
      <c r="AGS123">
        <f t="shared" si="3414"/>
        <v>2</v>
      </c>
      <c r="AGT123">
        <f t="shared" si="3415"/>
        <v>9</v>
      </c>
      <c r="AGU123">
        <f t="shared" si="3416"/>
        <v>2</v>
      </c>
      <c r="AGV123">
        <f t="shared" si="3417"/>
        <v>5</v>
      </c>
      <c r="AGW123">
        <f t="shared" si="3418"/>
        <v>4</v>
      </c>
      <c r="AGX123">
        <f t="shared" si="3419"/>
        <v>2</v>
      </c>
      <c r="AGY123">
        <f t="shared" si="3420"/>
        <v>0</v>
      </c>
      <c r="AGZ123">
        <f t="shared" si="3421"/>
        <v>9</v>
      </c>
      <c r="AHA123">
        <f t="shared" si="3422"/>
        <v>0</v>
      </c>
      <c r="AHB123">
        <f t="shared" si="3423"/>
        <v>0</v>
      </c>
      <c r="AHC123">
        <f t="shared" si="3424"/>
        <v>0</v>
      </c>
      <c r="AHD123">
        <f t="shared" si="3425"/>
        <v>0</v>
      </c>
      <c r="AHE123">
        <f t="shared" si="3426"/>
        <v>0</v>
      </c>
      <c r="AHF123">
        <f t="shared" si="3427"/>
        <v>0</v>
      </c>
      <c r="AHG123">
        <f t="shared" si="3428"/>
        <v>0</v>
      </c>
      <c r="AHH123">
        <f t="shared" si="3429"/>
        <v>0</v>
      </c>
      <c r="AHI123">
        <f t="shared" si="3430"/>
        <v>0</v>
      </c>
      <c r="AHJ123">
        <f t="shared" si="3431"/>
        <v>0</v>
      </c>
      <c r="AHK123">
        <f t="shared" si="3432"/>
        <v>0</v>
      </c>
      <c r="AHL123">
        <f t="shared" si="3433"/>
        <v>0</v>
      </c>
      <c r="AHM123">
        <f t="shared" si="3434"/>
        <v>0</v>
      </c>
      <c r="AHN123">
        <f t="shared" si="3435"/>
        <v>0</v>
      </c>
      <c r="AHO123">
        <f t="shared" si="3436"/>
        <v>0</v>
      </c>
      <c r="AHP123">
        <f t="shared" si="3437"/>
        <v>0</v>
      </c>
      <c r="AHQ123">
        <f t="shared" si="3438"/>
        <v>0</v>
      </c>
      <c r="AHR123">
        <f t="shared" si="3439"/>
        <v>0</v>
      </c>
      <c r="AHS123">
        <f t="shared" si="3440"/>
        <v>0</v>
      </c>
      <c r="AHT123">
        <f t="shared" si="3441"/>
        <v>0</v>
      </c>
      <c r="AHU123">
        <f t="shared" si="3442"/>
        <v>0</v>
      </c>
      <c r="AHV123">
        <f t="shared" si="3443"/>
        <v>0</v>
      </c>
      <c r="AHW123">
        <f t="shared" si="3444"/>
        <v>0</v>
      </c>
      <c r="AHX123">
        <f t="shared" si="3445"/>
        <v>0</v>
      </c>
      <c r="AHY123">
        <f t="shared" si="3446"/>
        <v>0</v>
      </c>
      <c r="AHZ123">
        <f t="shared" si="3447"/>
        <v>0</v>
      </c>
      <c r="AIA123">
        <f t="shared" si="3448"/>
        <v>0</v>
      </c>
      <c r="AIB123">
        <f t="shared" si="3449"/>
        <v>0</v>
      </c>
      <c r="AIC123">
        <f t="shared" si="3450"/>
        <v>0</v>
      </c>
      <c r="AID123">
        <f t="shared" si="3451"/>
        <v>0</v>
      </c>
      <c r="AIE123">
        <f t="shared" si="3452"/>
        <v>0</v>
      </c>
      <c r="AIF123">
        <f t="shared" si="3453"/>
        <v>0</v>
      </c>
      <c r="AIG123">
        <f t="shared" si="3454"/>
        <v>0</v>
      </c>
      <c r="AIH123">
        <f t="shared" si="3455"/>
        <v>0</v>
      </c>
      <c r="AII123">
        <f t="shared" si="3456"/>
        <v>0</v>
      </c>
      <c r="AIJ123">
        <f t="shared" si="3457"/>
        <v>0</v>
      </c>
      <c r="AIK123">
        <f t="shared" si="3458"/>
        <v>0</v>
      </c>
      <c r="AIL123">
        <f t="shared" si="3459"/>
        <v>0</v>
      </c>
      <c r="AIM123">
        <f t="shared" si="3460"/>
        <v>0</v>
      </c>
      <c r="AIN123">
        <f t="shared" si="3461"/>
        <v>0</v>
      </c>
      <c r="AIO123">
        <f t="shared" si="3462"/>
        <v>0</v>
      </c>
      <c r="AIP123">
        <f t="shared" si="3463"/>
        <v>0</v>
      </c>
      <c r="AIQ123">
        <f t="shared" si="3464"/>
        <v>0</v>
      </c>
      <c r="AIR123">
        <f t="shared" si="3465"/>
        <v>0</v>
      </c>
      <c r="AIS123">
        <f t="shared" si="3466"/>
        <v>0</v>
      </c>
      <c r="AIT123">
        <f t="shared" si="3467"/>
        <v>0</v>
      </c>
      <c r="AIU123">
        <f t="shared" si="3468"/>
        <v>0</v>
      </c>
      <c r="AIV123">
        <f t="shared" si="3469"/>
        <v>0</v>
      </c>
      <c r="AIW123">
        <f t="shared" si="3470"/>
        <v>0</v>
      </c>
      <c r="AIX123">
        <f t="shared" si="3471"/>
        <v>0</v>
      </c>
      <c r="AIY123">
        <f t="shared" si="3472"/>
        <v>0</v>
      </c>
      <c r="AIZ123">
        <f t="shared" si="3473"/>
        <v>0</v>
      </c>
      <c r="AJA123">
        <f t="shared" si="3474"/>
        <v>0</v>
      </c>
      <c r="AJB123">
        <f t="shared" si="3475"/>
        <v>0</v>
      </c>
      <c r="AJC123">
        <f t="shared" si="3476"/>
        <v>0</v>
      </c>
      <c r="AJD123">
        <f t="shared" si="3477"/>
        <v>0</v>
      </c>
      <c r="AJE123">
        <f t="shared" si="3478"/>
        <v>0</v>
      </c>
      <c r="AJF123">
        <f t="shared" si="3479"/>
        <v>0</v>
      </c>
      <c r="AJG123">
        <f t="shared" si="3480"/>
        <v>0</v>
      </c>
      <c r="AJH123">
        <f t="shared" si="3481"/>
        <v>0</v>
      </c>
      <c r="AJI123">
        <f t="shared" si="3482"/>
        <v>0</v>
      </c>
      <c r="AJJ123">
        <f t="shared" si="3483"/>
        <v>0</v>
      </c>
      <c r="AJK123">
        <f t="shared" si="3484"/>
        <v>0</v>
      </c>
      <c r="AJL123">
        <f t="shared" si="3485"/>
        <v>0</v>
      </c>
      <c r="AJM123">
        <f t="shared" si="3486"/>
        <v>0</v>
      </c>
      <c r="AJN123">
        <f t="shared" si="3487"/>
        <v>0</v>
      </c>
      <c r="AJO123">
        <f t="shared" si="3488"/>
        <v>0</v>
      </c>
      <c r="AJP123">
        <f t="shared" si="3489"/>
        <v>0</v>
      </c>
      <c r="AJQ123">
        <f t="shared" si="3490"/>
        <v>0</v>
      </c>
      <c r="AJR123">
        <f t="shared" si="3491"/>
        <v>0</v>
      </c>
      <c r="AJS123">
        <f t="shared" si="3492"/>
        <v>0</v>
      </c>
      <c r="AJT123">
        <f t="shared" si="3493"/>
        <v>0</v>
      </c>
      <c r="AJU123">
        <f t="shared" si="3494"/>
        <v>0</v>
      </c>
      <c r="AJV123">
        <f t="shared" si="3495"/>
        <v>0</v>
      </c>
      <c r="AJX123">
        <v>50</v>
      </c>
      <c r="AJY123">
        <v>1</v>
      </c>
      <c r="AJZ123">
        <v>1</v>
      </c>
      <c r="AKA123">
        <f t="shared" si="3496"/>
        <v>1</v>
      </c>
      <c r="AKB123">
        <f t="shared" si="3497"/>
        <v>2</v>
      </c>
      <c r="AKC123">
        <f t="shared" si="3498"/>
        <v>2</v>
      </c>
      <c r="AKD123">
        <f t="shared" si="3499"/>
        <v>8</v>
      </c>
      <c r="AKE123">
        <f t="shared" si="3500"/>
        <v>4</v>
      </c>
      <c r="AKF123">
        <f t="shared" si="3501"/>
        <v>8</v>
      </c>
      <c r="AKG123">
        <f t="shared" si="3502"/>
        <v>0</v>
      </c>
      <c r="AKH123">
        <f t="shared" si="3503"/>
        <v>1</v>
      </c>
      <c r="AKI123">
        <f t="shared" si="3504"/>
        <v>0</v>
      </c>
      <c r="AKJ123">
        <f t="shared" si="3505"/>
        <v>0</v>
      </c>
      <c r="AKK123">
        <f t="shared" si="3506"/>
        <v>0</v>
      </c>
      <c r="AKL123">
        <f t="shared" si="3507"/>
        <v>0</v>
      </c>
      <c r="AKM123">
        <f t="shared" si="3508"/>
        <v>0</v>
      </c>
      <c r="AKN123">
        <f t="shared" si="3509"/>
        <v>0</v>
      </c>
      <c r="AKO123">
        <f t="shared" si="3510"/>
        <v>0</v>
      </c>
      <c r="AKP123">
        <f t="shared" si="3511"/>
        <v>0</v>
      </c>
      <c r="AKQ123">
        <f t="shared" si="3512"/>
        <v>0</v>
      </c>
      <c r="AKR123">
        <f t="shared" si="3513"/>
        <v>0</v>
      </c>
      <c r="AKS123">
        <f t="shared" si="3514"/>
        <v>0</v>
      </c>
      <c r="AKT123">
        <f t="shared" si="3515"/>
        <v>0</v>
      </c>
      <c r="AKU123">
        <f t="shared" si="3516"/>
        <v>0</v>
      </c>
      <c r="AKV123">
        <f t="shared" si="3517"/>
        <v>0</v>
      </c>
      <c r="AKW123">
        <f t="shared" si="3518"/>
        <v>0</v>
      </c>
      <c r="AKX123">
        <f t="shared" si="3519"/>
        <v>0</v>
      </c>
      <c r="AKY123">
        <f t="shared" si="3520"/>
        <v>0</v>
      </c>
      <c r="AKZ123">
        <f t="shared" si="3521"/>
        <v>0</v>
      </c>
      <c r="ALA123">
        <f t="shared" si="3522"/>
        <v>0</v>
      </c>
      <c r="ALB123">
        <f t="shared" si="3523"/>
        <v>0</v>
      </c>
      <c r="ALC123">
        <f t="shared" si="3524"/>
        <v>0</v>
      </c>
      <c r="ALD123">
        <f t="shared" si="3525"/>
        <v>0</v>
      </c>
      <c r="ALE123">
        <f t="shared" si="3526"/>
        <v>0</v>
      </c>
      <c r="ALF123">
        <f t="shared" si="3527"/>
        <v>0</v>
      </c>
      <c r="ALG123">
        <f t="shared" si="3528"/>
        <v>0</v>
      </c>
      <c r="ALH123">
        <f t="shared" si="3529"/>
        <v>0</v>
      </c>
      <c r="ALI123">
        <f t="shared" si="3530"/>
        <v>0</v>
      </c>
      <c r="ALJ123">
        <f t="shared" si="3531"/>
        <v>0</v>
      </c>
      <c r="ALK123">
        <f t="shared" si="3532"/>
        <v>0</v>
      </c>
      <c r="ALL123">
        <f t="shared" si="3533"/>
        <v>0</v>
      </c>
      <c r="ALM123">
        <f t="shared" si="3534"/>
        <v>0</v>
      </c>
      <c r="ALN123">
        <f t="shared" si="3535"/>
        <v>0</v>
      </c>
      <c r="ALO123">
        <f t="shared" si="3536"/>
        <v>0</v>
      </c>
      <c r="ALP123">
        <f t="shared" si="3537"/>
        <v>0</v>
      </c>
      <c r="ALQ123">
        <f t="shared" si="3538"/>
        <v>0</v>
      </c>
      <c r="ALR123">
        <f t="shared" si="3539"/>
        <v>0</v>
      </c>
      <c r="ALS123">
        <f t="shared" si="3540"/>
        <v>0</v>
      </c>
      <c r="ALT123">
        <f t="shared" si="3541"/>
        <v>0</v>
      </c>
      <c r="ALU123">
        <f t="shared" si="3542"/>
        <v>0</v>
      </c>
      <c r="ALV123">
        <f t="shared" si="3543"/>
        <v>0</v>
      </c>
      <c r="ALW123">
        <f t="shared" si="3544"/>
        <v>0</v>
      </c>
      <c r="ALX123">
        <f t="shared" si="3545"/>
        <v>0</v>
      </c>
      <c r="ALY123">
        <f t="shared" si="3546"/>
        <v>0</v>
      </c>
      <c r="ALZ123">
        <f t="shared" si="3547"/>
        <v>0</v>
      </c>
      <c r="AMA123">
        <f t="shared" si="3548"/>
        <v>0</v>
      </c>
      <c r="AMB123">
        <f t="shared" si="3549"/>
        <v>0</v>
      </c>
      <c r="AMC123">
        <f t="shared" si="3550"/>
        <v>0</v>
      </c>
      <c r="AMD123">
        <f t="shared" si="3551"/>
        <v>0</v>
      </c>
      <c r="AME123">
        <f t="shared" si="3552"/>
        <v>0</v>
      </c>
      <c r="AMF123">
        <f t="shared" si="3553"/>
        <v>0</v>
      </c>
      <c r="AMG123">
        <f t="shared" si="3554"/>
        <v>0</v>
      </c>
      <c r="AMH123">
        <f t="shared" si="3555"/>
        <v>0</v>
      </c>
      <c r="AMI123">
        <f t="shared" si="3556"/>
        <v>0</v>
      </c>
      <c r="AMJ123">
        <f t="shared" si="3557"/>
        <v>0</v>
      </c>
      <c r="AMK123">
        <f t="shared" si="3558"/>
        <v>0</v>
      </c>
      <c r="AML123">
        <f t="shared" si="3559"/>
        <v>0</v>
      </c>
      <c r="AMM123">
        <f t="shared" si="3560"/>
        <v>0</v>
      </c>
      <c r="AMN123">
        <f t="shared" si="3561"/>
        <v>0</v>
      </c>
      <c r="AMO123">
        <f t="shared" si="3562"/>
        <v>0</v>
      </c>
      <c r="AMP123">
        <f t="shared" si="3563"/>
        <v>0</v>
      </c>
      <c r="AMQ123">
        <f t="shared" si="3564"/>
        <v>0</v>
      </c>
      <c r="AMR123">
        <f t="shared" si="3565"/>
        <v>0</v>
      </c>
      <c r="AMS123">
        <f t="shared" si="3566"/>
        <v>0</v>
      </c>
      <c r="AMT123">
        <f t="shared" si="3567"/>
        <v>0</v>
      </c>
      <c r="AMU123">
        <f t="shared" si="3568"/>
        <v>0</v>
      </c>
      <c r="AMV123">
        <f t="shared" si="3569"/>
        <v>0</v>
      </c>
      <c r="AMW123">
        <f t="shared" si="3570"/>
        <v>0</v>
      </c>
      <c r="AMX123">
        <f t="shared" si="3571"/>
        <v>0</v>
      </c>
      <c r="AMY123">
        <f t="shared" si="3572"/>
        <v>0</v>
      </c>
      <c r="AMZ123">
        <f t="shared" si="3573"/>
        <v>0</v>
      </c>
      <c r="ANA123">
        <f t="shared" si="3574"/>
        <v>0</v>
      </c>
      <c r="ANB123">
        <f t="shared" si="3575"/>
        <v>0</v>
      </c>
      <c r="ANC123">
        <f t="shared" si="3576"/>
        <v>0</v>
      </c>
      <c r="AND123">
        <f t="shared" si="3577"/>
        <v>0</v>
      </c>
      <c r="ANR123" s="4">
        <v>1745</v>
      </c>
      <c r="ANS123" s="4">
        <f t="shared" si="3578"/>
        <v>1745</v>
      </c>
      <c r="ANU123" s="4">
        <v>1804</v>
      </c>
      <c r="ANV123" t="str">
        <f t="shared" si="3579"/>
        <v>1822</v>
      </c>
      <c r="ANW123" t="str">
        <f t="shared" si="3580"/>
        <v>1825</v>
      </c>
      <c r="ANX123" t="str">
        <f t="shared" si="3581"/>
        <v>1816</v>
      </c>
      <c r="ANY123" t="str">
        <f t="shared" si="3582"/>
        <v>1785</v>
      </c>
      <c r="ANZ123" t="str">
        <f t="shared" si="3583"/>
        <v>1807</v>
      </c>
      <c r="AOA123" t="str">
        <f t="shared" si="3584"/>
        <v>1812</v>
      </c>
      <c r="AOB123" t="str">
        <f t="shared" si="3585"/>
        <v>1790</v>
      </c>
      <c r="AOC123" t="str">
        <f t="shared" si="3586"/>
        <v>1763</v>
      </c>
      <c r="AOD123" t="str">
        <f t="shared" si="3587"/>
        <v>1751</v>
      </c>
      <c r="AOE123" t="str">
        <f t="shared" si="3588"/>
        <v>1751</v>
      </c>
      <c r="AOF123" t="str">
        <f t="shared" si="3589"/>
        <v>1745</v>
      </c>
      <c r="AOG123" t="str">
        <f t="shared" si="3590"/>
        <v>1745</v>
      </c>
      <c r="AOH123" t="str">
        <f t="shared" si="3591"/>
        <v>1745</v>
      </c>
      <c r="AOI123" t="str">
        <f t="shared" si="3592"/>
        <v>1745</v>
      </c>
      <c r="AOJ123" t="str">
        <f t="shared" si="3593"/>
        <v>1745</v>
      </c>
      <c r="AOK123" t="str">
        <f t="shared" si="3594"/>
        <v>1745</v>
      </c>
      <c r="AOL123" t="str">
        <f t="shared" si="3595"/>
        <v>1745</v>
      </c>
      <c r="AOM123" t="str">
        <f t="shared" si="3596"/>
        <v>1745</v>
      </c>
      <c r="AON123" t="str">
        <f t="shared" si="3597"/>
        <v>1745</v>
      </c>
      <c r="AOO123" t="str">
        <f t="shared" si="3598"/>
        <v>1745</v>
      </c>
      <c r="AOP123" t="str">
        <f t="shared" si="3599"/>
        <v>1745</v>
      </c>
      <c r="AOQ123" t="str">
        <f t="shared" si="3600"/>
        <v>1745</v>
      </c>
      <c r="AOR123" t="str">
        <f t="shared" si="3601"/>
        <v>1745</v>
      </c>
      <c r="AOS123" t="str">
        <f t="shared" si="3602"/>
        <v>1745</v>
      </c>
      <c r="AOT123" t="str">
        <f t="shared" si="3603"/>
        <v>1745</v>
      </c>
      <c r="AOU123" t="str">
        <f t="shared" si="3604"/>
        <v>1745</v>
      </c>
      <c r="AOV123" t="str">
        <f t="shared" si="3605"/>
        <v>1745</v>
      </c>
      <c r="AOW123" t="str">
        <f t="shared" si="3606"/>
        <v>1745</v>
      </c>
      <c r="AOX123" t="str">
        <f t="shared" si="3607"/>
        <v>1745</v>
      </c>
      <c r="AOY123" t="str">
        <f t="shared" si="3608"/>
        <v>1745</v>
      </c>
      <c r="AOZ123" t="str">
        <f t="shared" si="3609"/>
        <v>1745</v>
      </c>
      <c r="APA123" t="str">
        <f t="shared" si="3610"/>
        <v>1745</v>
      </c>
      <c r="APB123" t="str">
        <f t="shared" si="3611"/>
        <v>1745</v>
      </c>
      <c r="APC123" t="str">
        <f t="shared" si="3612"/>
        <v>1745</v>
      </c>
      <c r="APD123" t="str">
        <f t="shared" si="3613"/>
        <v>1745</v>
      </c>
      <c r="APE123" t="str">
        <f t="shared" si="3614"/>
        <v>1745</v>
      </c>
      <c r="APF123" t="str">
        <f t="shared" si="3615"/>
        <v>1745</v>
      </c>
      <c r="APG123" t="str">
        <f t="shared" si="3616"/>
        <v>1745</v>
      </c>
      <c r="APH123" t="str">
        <f t="shared" si="3617"/>
        <v>1745</v>
      </c>
      <c r="API123" t="str">
        <f t="shared" si="3618"/>
        <v>1745</v>
      </c>
      <c r="APJ123" t="str">
        <f t="shared" si="3619"/>
        <v>1745</v>
      </c>
      <c r="APK123" t="str">
        <f t="shared" si="3620"/>
        <v>1745</v>
      </c>
      <c r="APL123" t="str">
        <f t="shared" si="3621"/>
        <v>1745</v>
      </c>
      <c r="APM123" t="str">
        <f t="shared" si="3622"/>
        <v>1745</v>
      </c>
      <c r="APN123" t="str">
        <f t="shared" si="3623"/>
        <v>1745</v>
      </c>
      <c r="APO123" t="str">
        <f t="shared" si="3624"/>
        <v>1745</v>
      </c>
      <c r="APP123" t="str">
        <f t="shared" si="3625"/>
        <v>1745</v>
      </c>
      <c r="APQ123" t="str">
        <f t="shared" si="3626"/>
        <v>1745</v>
      </c>
      <c r="APR123" t="str">
        <f t="shared" si="3627"/>
        <v>1745</v>
      </c>
      <c r="APS123" t="str">
        <f t="shared" si="3628"/>
        <v>1745</v>
      </c>
      <c r="APT123" t="str">
        <f t="shared" si="3629"/>
        <v>1745</v>
      </c>
      <c r="APU123" t="str">
        <f t="shared" si="3630"/>
        <v>1745</v>
      </c>
      <c r="APV123" t="str">
        <f t="shared" si="3631"/>
        <v>1745</v>
      </c>
      <c r="APW123" t="str">
        <f t="shared" si="3632"/>
        <v>1745</v>
      </c>
      <c r="APX123" t="str">
        <f t="shared" si="3633"/>
        <v>1745</v>
      </c>
      <c r="APY123" t="str">
        <f t="shared" si="3634"/>
        <v>1745</v>
      </c>
      <c r="APZ123" t="str">
        <f t="shared" si="3635"/>
        <v>1745</v>
      </c>
      <c r="AQA123" t="str">
        <f t="shared" si="3636"/>
        <v>1745</v>
      </c>
      <c r="AQB123" t="str">
        <f t="shared" si="3637"/>
        <v>1745</v>
      </c>
      <c r="AQC123" t="str">
        <f t="shared" si="3638"/>
        <v>1745</v>
      </c>
      <c r="AQD123" t="str">
        <f t="shared" si="3639"/>
        <v>1745</v>
      </c>
      <c r="AQE123" t="str">
        <f t="shared" si="3640"/>
        <v>1745</v>
      </c>
      <c r="AQF123" t="str">
        <f t="shared" si="3641"/>
        <v>1745</v>
      </c>
      <c r="AQG123" t="str">
        <f t="shared" si="3642"/>
        <v>1745</v>
      </c>
      <c r="AQH123" t="str">
        <f t="shared" si="3643"/>
        <v>1745</v>
      </c>
      <c r="AQI123" t="str">
        <f t="shared" si="3644"/>
        <v>1745</v>
      </c>
      <c r="AQJ123" t="str">
        <f t="shared" si="3645"/>
        <v>1745</v>
      </c>
      <c r="AQK123" t="str">
        <f t="shared" si="3646"/>
        <v>1745</v>
      </c>
      <c r="AQL123" t="str">
        <f t="shared" si="3647"/>
        <v>1745</v>
      </c>
      <c r="AQM123" t="str">
        <f t="shared" si="3648"/>
        <v>1745</v>
      </c>
      <c r="AQN123" t="str">
        <f t="shared" si="3649"/>
        <v>1745</v>
      </c>
      <c r="AQO123" t="str">
        <f t="shared" si="3650"/>
        <v>1745</v>
      </c>
      <c r="AQP123" t="str">
        <f t="shared" si="3651"/>
        <v>1745</v>
      </c>
      <c r="AQQ123" t="str">
        <f t="shared" si="3652"/>
        <v>1745</v>
      </c>
      <c r="AQR123" t="str">
        <f t="shared" si="3653"/>
        <v>1745</v>
      </c>
      <c r="AQS123" t="str">
        <f t="shared" si="3654"/>
        <v>1745</v>
      </c>
      <c r="AQT123" t="str">
        <f t="shared" si="3655"/>
        <v>1745</v>
      </c>
      <c r="AQU123" t="str">
        <f t="shared" si="3656"/>
        <v>1745</v>
      </c>
      <c r="AQV123" t="str">
        <f t="shared" si="3657"/>
        <v>1745</v>
      </c>
      <c r="AQW123" t="str">
        <f t="shared" si="3658"/>
        <v>1745</v>
      </c>
      <c r="AQX123" t="str">
        <f t="shared" si="3659"/>
        <v>1745</v>
      </c>
      <c r="AQY123" t="str">
        <f t="shared" si="3660"/>
        <v>1745</v>
      </c>
      <c r="AQZ123" t="str">
        <f t="shared" si="3661"/>
        <v>1745</v>
      </c>
      <c r="ARA123" t="str">
        <f t="shared" si="3662"/>
        <v>1745</v>
      </c>
      <c r="ARB123" t="str">
        <f t="shared" si="3663"/>
        <v>1745</v>
      </c>
      <c r="ARC123">
        <v>1804</v>
      </c>
      <c r="ARH123" s="5"/>
    </row>
    <row r="124" spans="1:1152" x14ac:dyDescent="0.2">
      <c r="A124">
        <v>108</v>
      </c>
      <c r="B124" s="19" t="s">
        <v>20</v>
      </c>
      <c r="C124" s="20">
        <f>VLOOKUP(A124, Rankings!$A$2:$AN$161, 40, FALSE)</f>
        <v>122</v>
      </c>
      <c r="D124" s="221" t="s">
        <v>227</v>
      </c>
      <c r="F124" s="4">
        <v>17</v>
      </c>
      <c r="G124" s="4">
        <v>15</v>
      </c>
      <c r="I124" s="5">
        <f t="shared" si="2748"/>
        <v>10</v>
      </c>
      <c r="L124" t="s">
        <v>1793</v>
      </c>
      <c r="M124" t="s">
        <v>2090</v>
      </c>
      <c r="N124" t="s">
        <v>2348</v>
      </c>
      <c r="O124" t="s">
        <v>2628</v>
      </c>
      <c r="P124" t="s">
        <v>2826</v>
      </c>
      <c r="Q124" t="s">
        <v>3044</v>
      </c>
      <c r="R124" t="s">
        <v>3255</v>
      </c>
      <c r="S124" t="s">
        <v>3549</v>
      </c>
      <c r="T124" t="s">
        <v>3794</v>
      </c>
      <c r="U124" t="s">
        <v>10</v>
      </c>
      <c r="V124" t="s">
        <v>4138</v>
      </c>
      <c r="W124" t="str">
        <f>Rankings!D123</f>
        <v>-</v>
      </c>
      <c r="X124" t="s">
        <v>10</v>
      </c>
      <c r="Y124" t="s">
        <v>10</v>
      </c>
      <c r="Z124" t="s">
        <v>10</v>
      </c>
      <c r="AA124" t="s">
        <v>10</v>
      </c>
      <c r="AB124" t="s">
        <v>10</v>
      </c>
      <c r="AC124" t="s">
        <v>10</v>
      </c>
      <c r="AD124" t="s">
        <v>10</v>
      </c>
      <c r="AE124" t="s">
        <v>10</v>
      </c>
      <c r="AF124" t="s">
        <v>10</v>
      </c>
      <c r="AG124" t="s">
        <v>10</v>
      </c>
      <c r="AH124" t="s">
        <v>10</v>
      </c>
      <c r="AI124" t="s">
        <v>10</v>
      </c>
      <c r="AJ124" t="s">
        <v>10</v>
      </c>
      <c r="AK124" t="s">
        <v>10</v>
      </c>
      <c r="AL124" t="s">
        <v>10</v>
      </c>
      <c r="AM124" t="s">
        <v>10</v>
      </c>
      <c r="AN124" t="s">
        <v>10</v>
      </c>
      <c r="AO124" t="s">
        <v>10</v>
      </c>
      <c r="AP124" t="s">
        <v>10</v>
      </c>
      <c r="AQ124" t="s">
        <v>10</v>
      </c>
      <c r="AR124" t="s">
        <v>10</v>
      </c>
      <c r="AS124" t="s">
        <v>10</v>
      </c>
      <c r="AT124" t="s">
        <v>10</v>
      </c>
      <c r="AU124" t="s">
        <v>10</v>
      </c>
      <c r="AV124" t="s">
        <v>10</v>
      </c>
      <c r="AW124" t="s">
        <v>10</v>
      </c>
      <c r="AX124" t="s">
        <v>10</v>
      </c>
      <c r="AY124" t="s">
        <v>10</v>
      </c>
      <c r="AZ124" t="s">
        <v>10</v>
      </c>
      <c r="BA124" t="s">
        <v>10</v>
      </c>
      <c r="BB124" t="s">
        <v>10</v>
      </c>
      <c r="BC124" t="s">
        <v>10</v>
      </c>
      <c r="BD124" t="s">
        <v>10</v>
      </c>
      <c r="BE124" t="s">
        <v>10</v>
      </c>
      <c r="BF124" t="s">
        <v>10</v>
      </c>
      <c r="BG124" t="s">
        <v>10</v>
      </c>
      <c r="BH124" t="s">
        <v>10</v>
      </c>
      <c r="BI124" t="s">
        <v>10</v>
      </c>
      <c r="BJ124" t="s">
        <v>10</v>
      </c>
      <c r="BK124" t="s">
        <v>10</v>
      </c>
      <c r="BL124" t="s">
        <v>10</v>
      </c>
      <c r="BM124" t="s">
        <v>10</v>
      </c>
      <c r="BN124" t="s">
        <v>10</v>
      </c>
      <c r="BO124" t="s">
        <v>10</v>
      </c>
      <c r="BP124" t="s">
        <v>10</v>
      </c>
      <c r="BQ124" t="s">
        <v>10</v>
      </c>
      <c r="BR124" t="s">
        <v>10</v>
      </c>
      <c r="BS124" t="s">
        <v>10</v>
      </c>
      <c r="BT124" t="s">
        <v>10</v>
      </c>
      <c r="BU124" t="s">
        <v>10</v>
      </c>
      <c r="BV124" t="s">
        <v>10</v>
      </c>
      <c r="BW124" t="s">
        <v>10</v>
      </c>
      <c r="BX124" t="s">
        <v>10</v>
      </c>
      <c r="BY124" t="s">
        <v>10</v>
      </c>
      <c r="BZ124" t="s">
        <v>10</v>
      </c>
      <c r="CA124" t="s">
        <v>10</v>
      </c>
      <c r="CB124" t="s">
        <v>10</v>
      </c>
      <c r="CC124" t="s">
        <v>10</v>
      </c>
      <c r="CD124" t="s">
        <v>10</v>
      </c>
      <c r="CE124" t="s">
        <v>10</v>
      </c>
      <c r="CF124" t="s">
        <v>10</v>
      </c>
      <c r="CG124" t="s">
        <v>10</v>
      </c>
      <c r="CH124" t="s">
        <v>10</v>
      </c>
      <c r="CI124" t="s">
        <v>10</v>
      </c>
      <c r="CJ124" t="s">
        <v>10</v>
      </c>
      <c r="CK124" t="s">
        <v>10</v>
      </c>
      <c r="CL124" t="s">
        <v>10</v>
      </c>
      <c r="CM124" t="s">
        <v>10</v>
      </c>
      <c r="CN124" t="s">
        <v>10</v>
      </c>
      <c r="CO124" t="s">
        <v>10</v>
      </c>
      <c r="CP124" t="s">
        <v>10</v>
      </c>
      <c r="CQ124" t="s">
        <v>10</v>
      </c>
      <c r="CR124" t="s">
        <v>10</v>
      </c>
      <c r="CT124" s="4">
        <f t="shared" si="2749"/>
        <v>2</v>
      </c>
      <c r="CU124" s="4">
        <f t="shared" si="2750"/>
        <v>0</v>
      </c>
      <c r="CV124" s="4">
        <f t="shared" si="2751"/>
        <v>0</v>
      </c>
      <c r="CW124" s="4">
        <f t="shared" si="2752"/>
        <v>3</v>
      </c>
      <c r="CX124" s="4">
        <f t="shared" si="2753"/>
        <v>1</v>
      </c>
      <c r="CY124" s="4">
        <f t="shared" si="2754"/>
        <v>0</v>
      </c>
      <c r="CZ124" s="4">
        <f t="shared" si="2755"/>
        <v>0</v>
      </c>
      <c r="DA124" s="4">
        <f t="shared" si="2756"/>
        <v>1</v>
      </c>
      <c r="DB124" s="4">
        <f t="shared" si="2757"/>
        <v>1</v>
      </c>
      <c r="DC124" s="4">
        <f t="shared" si="2758"/>
        <v>0</v>
      </c>
      <c r="DD124" s="4">
        <f t="shared" si="2759"/>
        <v>0</v>
      </c>
      <c r="DE124" s="4">
        <f t="shared" si="2760"/>
        <v>2</v>
      </c>
      <c r="DF124" s="4">
        <f t="shared" si="2761"/>
        <v>0</v>
      </c>
      <c r="DG124" s="4">
        <f t="shared" si="2762"/>
        <v>0</v>
      </c>
      <c r="DH124" s="4">
        <f t="shared" si="2763"/>
        <v>0</v>
      </c>
      <c r="DI124" s="152">
        <f t="shared" si="2764"/>
        <v>0</v>
      </c>
      <c r="DJ124" s="153">
        <f t="shared" si="2765"/>
        <v>2</v>
      </c>
      <c r="DK124" s="4">
        <f t="shared" si="2766"/>
        <v>3</v>
      </c>
      <c r="DL124" s="4">
        <f t="shared" si="2767"/>
        <v>1</v>
      </c>
      <c r="DM124" s="4">
        <f t="shared" si="2768"/>
        <v>1</v>
      </c>
      <c r="DN124" s="4">
        <f t="shared" si="2769"/>
        <v>1</v>
      </c>
      <c r="DO124" s="4">
        <f t="shared" si="2770"/>
        <v>2</v>
      </c>
      <c r="DP124" s="4">
        <f t="shared" si="2771"/>
        <v>0</v>
      </c>
      <c r="DQ124" s="4">
        <f t="shared" si="2772"/>
        <v>0</v>
      </c>
      <c r="DR124" s="4">
        <f t="shared" si="2773"/>
        <v>7</v>
      </c>
      <c r="DS124" s="4">
        <f t="shared" si="2774"/>
        <v>5</v>
      </c>
      <c r="DT124" s="4">
        <f t="shared" si="2775"/>
        <v>3</v>
      </c>
      <c r="DU124" t="str">
        <f t="shared" si="2776"/>
        <v>0R</v>
      </c>
      <c r="DV124" t="str">
        <f t="shared" si="2777"/>
        <v>0R</v>
      </c>
      <c r="DW124" t="str">
        <f t="shared" si="2778"/>
        <v>3R</v>
      </c>
      <c r="DX124" t="str">
        <f t="shared" si="2779"/>
        <v>0S</v>
      </c>
      <c r="DY124" t="str">
        <f t="shared" si="2780"/>
        <v>3S</v>
      </c>
      <c r="DZ124" t="str">
        <f t="shared" si="2781"/>
        <v>0R</v>
      </c>
      <c r="EA124" t="str">
        <f t="shared" si="2782"/>
        <v>3L</v>
      </c>
      <c r="EB124" t="str">
        <f t="shared" si="2783"/>
        <v>0L</v>
      </c>
      <c r="EC124" t="str">
        <f t="shared" si="2784"/>
        <v>3R</v>
      </c>
      <c r="ED124">
        <f t="shared" si="2785"/>
        <v>0</v>
      </c>
      <c r="EE124" t="str">
        <f t="shared" si="2786"/>
        <v>0S</v>
      </c>
      <c r="EF124">
        <f t="shared" si="2787"/>
        <v>0</v>
      </c>
      <c r="EG124">
        <f t="shared" si="2788"/>
        <v>0</v>
      </c>
      <c r="EH124">
        <f t="shared" si="2789"/>
        <v>0</v>
      </c>
      <c r="EI124">
        <f t="shared" si="2790"/>
        <v>0</v>
      </c>
      <c r="EJ124">
        <f t="shared" si="2791"/>
        <v>0</v>
      </c>
      <c r="EK124">
        <f t="shared" si="2792"/>
        <v>0</v>
      </c>
      <c r="EL124">
        <f t="shared" si="2793"/>
        <v>0</v>
      </c>
      <c r="EM124">
        <f t="shared" si="2794"/>
        <v>0</v>
      </c>
      <c r="EN124">
        <f t="shared" si="2795"/>
        <v>0</v>
      </c>
      <c r="EO124">
        <f t="shared" si="2796"/>
        <v>0</v>
      </c>
      <c r="EP124">
        <f t="shared" si="2797"/>
        <v>0</v>
      </c>
      <c r="EQ124">
        <f t="shared" si="2798"/>
        <v>0</v>
      </c>
      <c r="ER124">
        <f t="shared" si="2799"/>
        <v>0</v>
      </c>
      <c r="ES124">
        <f t="shared" si="2800"/>
        <v>0</v>
      </c>
      <c r="ET124">
        <f t="shared" si="2801"/>
        <v>0</v>
      </c>
      <c r="EU124">
        <f t="shared" si="2802"/>
        <v>0</v>
      </c>
      <c r="EV124">
        <f t="shared" si="2803"/>
        <v>0</v>
      </c>
      <c r="EW124">
        <f t="shared" si="2804"/>
        <v>0</v>
      </c>
      <c r="EX124">
        <f t="shared" si="2805"/>
        <v>0</v>
      </c>
      <c r="EY124">
        <f t="shared" si="2806"/>
        <v>0</v>
      </c>
      <c r="EZ124">
        <f t="shared" si="2807"/>
        <v>0</v>
      </c>
      <c r="FA124">
        <f t="shared" si="2808"/>
        <v>0</v>
      </c>
      <c r="FB124">
        <f t="shared" si="2809"/>
        <v>0</v>
      </c>
      <c r="FC124">
        <f t="shared" si="2810"/>
        <v>0</v>
      </c>
      <c r="FD124">
        <f t="shared" si="2811"/>
        <v>0</v>
      </c>
      <c r="FE124">
        <f t="shared" si="2812"/>
        <v>0</v>
      </c>
      <c r="FF124">
        <f t="shared" si="2813"/>
        <v>0</v>
      </c>
      <c r="FG124">
        <f t="shared" si="2814"/>
        <v>0</v>
      </c>
      <c r="FH124">
        <f t="shared" si="2815"/>
        <v>0</v>
      </c>
      <c r="FI124">
        <f t="shared" si="2816"/>
        <v>0</v>
      </c>
      <c r="FJ124">
        <f t="shared" si="2817"/>
        <v>0</v>
      </c>
      <c r="FK124">
        <f t="shared" si="2818"/>
        <v>0</v>
      </c>
      <c r="FL124">
        <f t="shared" si="2819"/>
        <v>0</v>
      </c>
      <c r="FM124">
        <f t="shared" si="2820"/>
        <v>0</v>
      </c>
      <c r="FN124">
        <f t="shared" si="2821"/>
        <v>0</v>
      </c>
      <c r="FO124">
        <f t="shared" si="2822"/>
        <v>0</v>
      </c>
      <c r="FP124">
        <f t="shared" si="2823"/>
        <v>0</v>
      </c>
      <c r="FQ124">
        <f t="shared" si="2824"/>
        <v>0</v>
      </c>
      <c r="FR124">
        <f t="shared" si="2825"/>
        <v>0</v>
      </c>
      <c r="FS124">
        <f t="shared" si="2826"/>
        <v>0</v>
      </c>
      <c r="FT124">
        <f t="shared" si="2827"/>
        <v>0</v>
      </c>
      <c r="FU124">
        <f t="shared" si="2828"/>
        <v>0</v>
      </c>
      <c r="FV124">
        <f t="shared" si="2829"/>
        <v>0</v>
      </c>
      <c r="FW124">
        <f t="shared" si="2830"/>
        <v>0</v>
      </c>
      <c r="FX124">
        <f t="shared" si="2831"/>
        <v>0</v>
      </c>
      <c r="FY124">
        <f t="shared" si="2832"/>
        <v>0</v>
      </c>
      <c r="FZ124">
        <f t="shared" si="2833"/>
        <v>0</v>
      </c>
      <c r="GA124">
        <f t="shared" si="2834"/>
        <v>0</v>
      </c>
      <c r="GB124">
        <f t="shared" si="2835"/>
        <v>0</v>
      </c>
      <c r="GC124">
        <f t="shared" si="2836"/>
        <v>0</v>
      </c>
      <c r="GD124">
        <f t="shared" si="2837"/>
        <v>0</v>
      </c>
      <c r="GE124">
        <f t="shared" si="2838"/>
        <v>0</v>
      </c>
      <c r="GF124">
        <f t="shared" si="2839"/>
        <v>0</v>
      </c>
      <c r="GG124">
        <f t="shared" si="2840"/>
        <v>0</v>
      </c>
      <c r="GH124">
        <f t="shared" si="2841"/>
        <v>0</v>
      </c>
      <c r="GI124">
        <f t="shared" si="2842"/>
        <v>0</v>
      </c>
      <c r="GJ124">
        <f t="shared" si="2843"/>
        <v>0</v>
      </c>
      <c r="GK124">
        <f t="shared" si="2844"/>
        <v>0</v>
      </c>
      <c r="GL124">
        <f t="shared" si="2845"/>
        <v>0</v>
      </c>
      <c r="GM124">
        <f t="shared" si="2846"/>
        <v>0</v>
      </c>
      <c r="GN124">
        <f t="shared" si="2847"/>
        <v>0</v>
      </c>
      <c r="GO124">
        <f t="shared" si="2848"/>
        <v>0</v>
      </c>
      <c r="GP124">
        <f t="shared" si="2849"/>
        <v>0</v>
      </c>
      <c r="GQ124">
        <f t="shared" si="2850"/>
        <v>0</v>
      </c>
      <c r="GR124">
        <f t="shared" si="2851"/>
        <v>0</v>
      </c>
      <c r="GS124">
        <f t="shared" si="2852"/>
        <v>0</v>
      </c>
      <c r="GT124">
        <f t="shared" si="2853"/>
        <v>0</v>
      </c>
      <c r="GU124">
        <f t="shared" si="2854"/>
        <v>0</v>
      </c>
      <c r="GV124">
        <f t="shared" si="2855"/>
        <v>0</v>
      </c>
      <c r="GW124">
        <f t="shared" si="2856"/>
        <v>0</v>
      </c>
      <c r="GX124">
        <f t="shared" si="2857"/>
        <v>0</v>
      </c>
      <c r="GY124">
        <f t="shared" si="2858"/>
        <v>0</v>
      </c>
      <c r="GZ124">
        <f t="shared" si="2859"/>
        <v>0</v>
      </c>
      <c r="HA124">
        <f t="shared" si="2860"/>
        <v>0</v>
      </c>
      <c r="HB124" s="176" t="s">
        <v>314</v>
      </c>
      <c r="HC124" s="89">
        <f t="shared" si="2861"/>
        <v>302.46475548004702</v>
      </c>
      <c r="HD124" s="89">
        <f t="shared" si="2862"/>
        <v>86.530518750000567</v>
      </c>
      <c r="HE124" s="89">
        <f t="shared" si="2863"/>
        <v>209.00091781774245</v>
      </c>
      <c r="HF124" s="89">
        <f t="shared" si="2864"/>
        <v>0</v>
      </c>
      <c r="HH124" s="88">
        <f t="shared" si="2865"/>
        <v>597.99619204779003</v>
      </c>
      <c r="HI124" s="88">
        <f t="shared" si="2866"/>
        <v>69.666972605914154</v>
      </c>
      <c r="HK124">
        <f>IFERROR(VLOOKUP(_xlfn.NUMBERVALUE(MID(L124, SEARCH("!", L124)+1, SEARCH("+", L124)-SEARCH("!", L124)-1)), Rankings!$A$2:$BK$161, 63, FALSE),0)</f>
        <v>72.761552538808317</v>
      </c>
      <c r="HL124">
        <f>IFERROR(VLOOKUP(_xlfn.NUMBERVALUE(MID(M124, SEARCH("!", M124)+1, SEARCH("+", M124)-SEARCH("!", M124)-1)), Rankings!$A$2:$BK$161, 63, FALSE),0)</f>
        <v>72.095005536814611</v>
      </c>
      <c r="HM124">
        <f>IFERROR(VLOOKUP(_xlfn.NUMBERVALUE(MID(N124, SEARCH("!", N124)+1, SEARCH("+", N124)-SEARCH("!", N124)-1)), Rankings!$A$2:$BK$161, 63, FALSE),0)</f>
        <v>43.752783740104825</v>
      </c>
      <c r="HN124">
        <f>IFERROR(VLOOKUP(_xlfn.NUMBERVALUE(MID(O124, SEARCH("!", O124)+1, SEARCH("+", O124)-SEARCH("!", O124)-1)), Rankings!$A$2:$BK$161, 63, FALSE),0)</f>
        <v>68.70456850634308</v>
      </c>
      <c r="HO124">
        <f>IFERROR(VLOOKUP(_xlfn.NUMBERVALUE(MID(P124, SEARCH("!", P124)+1, SEARCH("+", P124)-SEARCH("!", P124)-1)), Rankings!$A$2:$BK$161, 63, FALSE),0)</f>
        <v>71.218397679474037</v>
      </c>
      <c r="HP124">
        <f>IFERROR(VLOOKUP(_xlfn.NUMBERVALUE(MID(Q124, SEARCH("!", Q124)+1, SEARCH("+", Q124)-SEARCH("!", Q124)-1)), Rankings!$A$2:$BK$161, 63, FALSE),0)</f>
        <v>81.097455271150409</v>
      </c>
      <c r="HQ124">
        <f>IFERROR(VLOOKUP(_xlfn.NUMBERVALUE(MID(R124, SEARCH("!", R124)+1, SEARCH("+", R124)-SEARCH("!", R124)-1)), Rankings!$A$2:$BK$161, 63, FALSE),0)</f>
        <v>30.305426068000582</v>
      </c>
      <c r="HR124">
        <f>IFERROR(VLOOKUP(_xlfn.NUMBERVALUE(MID(S124, SEARCH("!", S124)+1, SEARCH("+", S124)-SEARCH("!", S124)-1)), Rankings!$A$2:$BK$161, 63, FALSE),0)</f>
        <v>56.225092681999982</v>
      </c>
      <c r="HS124">
        <f>IFERROR(VLOOKUP(_xlfn.NUMBERVALUE(MID(T124, SEARCH("!", T124)+1, SEARCH("+", T124)-SEARCH("!", T124)-1)), Rankings!$A$2:$BK$161, 63, FALSE),0)</f>
        <v>32.757958393168828</v>
      </c>
      <c r="HT124">
        <f>IFERROR(VLOOKUP(_xlfn.NUMBERVALUE(MID(U124, SEARCH("!", U124)+1, SEARCH("+", U124)-SEARCH("!", U124)-1)), Rankings!$A$2:$BK$161, 63, FALSE),0)</f>
        <v>0</v>
      </c>
      <c r="HU124">
        <f>IFERROR(VLOOKUP(_xlfn.NUMBERVALUE(MID(V124, SEARCH("!", V124)+1, SEARCH("+", V124)-SEARCH("!", V124)-1)), Rankings!$A$2:$BK$161, 63, FALSE),0)</f>
        <v>69.07795163192533</v>
      </c>
      <c r="HV124">
        <f>IFERROR(VLOOKUP(_xlfn.NUMBERVALUE(MID(W124, SEARCH("!", W124)+1, SEARCH("+", W124)-SEARCH("!", W124)-1)), Rankings!$A$2:$BK$161, 63, FALSE),0)</f>
        <v>0</v>
      </c>
      <c r="HW124">
        <f>IFERROR(VLOOKUP(_xlfn.NUMBERVALUE(MID(X124, SEARCH("!", X124)+1, SEARCH("+", X124)-SEARCH("!", X124)-1)), Rankings!$A$2:$BK$161, 63, FALSE),0)</f>
        <v>0</v>
      </c>
      <c r="HX124">
        <f>IFERROR(VLOOKUP(_xlfn.NUMBERVALUE(MID(Y124, SEARCH("!", Y124)+1, SEARCH("+", Y124)-SEARCH("!", Y124)-1)), Rankings!$A$2:$BK$161, 63, FALSE),0)</f>
        <v>0</v>
      </c>
      <c r="HY124">
        <f>IFERROR(VLOOKUP(_xlfn.NUMBERVALUE(MID(Z124, SEARCH("!", Z124)+1, SEARCH("+", Z124)-SEARCH("!", Z124)-1)), Rankings!$A$2:$BK$161, 63, FALSE),0)</f>
        <v>0</v>
      </c>
      <c r="HZ124">
        <f>IFERROR(VLOOKUP(_xlfn.NUMBERVALUE(MID(AA124, SEARCH("!", AA124)+1, SEARCH("+", AA124)-SEARCH("!", AA124)-1)), Rankings!$A$2:$BK$161, 63, FALSE),0)</f>
        <v>0</v>
      </c>
      <c r="IA124">
        <f>IFERROR(VLOOKUP(_xlfn.NUMBERVALUE(MID(AB124, SEARCH("!", AB124)+1, SEARCH("+", AB124)-SEARCH("!", AB124)-1)), Rankings!$A$2:$BK$161, 63, FALSE),0)</f>
        <v>0</v>
      </c>
      <c r="IB124">
        <f>IFERROR(VLOOKUP(_xlfn.NUMBERVALUE(MID(AC124, SEARCH("!", AC124)+1, SEARCH("+", AC124)-SEARCH("!", AC124)-1)), Rankings!$A$2:$BK$161, 63, FALSE),0)</f>
        <v>0</v>
      </c>
      <c r="IC124">
        <f>IFERROR(VLOOKUP(_xlfn.NUMBERVALUE(MID(AD124, SEARCH("!", AD124)+1, SEARCH("+", AD124)-SEARCH("!", AD124)-1)), Rankings!$A$2:$BK$161, 63, FALSE),0)</f>
        <v>0</v>
      </c>
      <c r="ID124">
        <f>IFERROR(VLOOKUP(_xlfn.NUMBERVALUE(MID(AE124, SEARCH("!", AE124)+1, SEARCH("+", AE124)-SEARCH("!", AE124)-1)), Rankings!$A$2:$BK$161, 63, FALSE),0)</f>
        <v>0</v>
      </c>
      <c r="IE124">
        <f>IFERROR(VLOOKUP(_xlfn.NUMBERVALUE(MID(AF124, SEARCH("!", AF124)+1, SEARCH("+", AF124)-SEARCH("!", AF124)-1)), Rankings!$A$2:$BK$161, 63, FALSE),0)</f>
        <v>0</v>
      </c>
      <c r="IF124">
        <f>IFERROR(VLOOKUP(_xlfn.NUMBERVALUE(MID(AG124, SEARCH("!", AG124)+1, SEARCH("+", AG124)-SEARCH("!", AG124)-1)), Rankings!$A$2:$BK$161, 63, FALSE),0)</f>
        <v>0</v>
      </c>
      <c r="IG124">
        <f>IFERROR(VLOOKUP(_xlfn.NUMBERVALUE(MID(AH124, SEARCH("!", AH124)+1, SEARCH("+", AH124)-SEARCH("!", AH124)-1)), Rankings!$A$2:$BK$161, 63, FALSE),0)</f>
        <v>0</v>
      </c>
      <c r="IH124">
        <f>IFERROR(VLOOKUP(_xlfn.NUMBERVALUE(MID(AI124, SEARCH("!", AI124)+1, SEARCH("+", AI124)-SEARCH("!", AI124)-1)), Rankings!$A$2:$BK$161, 63, FALSE),0)</f>
        <v>0</v>
      </c>
      <c r="II124">
        <f>IFERROR(VLOOKUP(_xlfn.NUMBERVALUE(MID(AJ124, SEARCH("!", AJ124)+1, SEARCH("+", AJ124)-SEARCH("!", AJ124)-1)), Rankings!$A$2:$BK$161, 63, FALSE),0)</f>
        <v>0</v>
      </c>
      <c r="IJ124">
        <f>IFERROR(VLOOKUP(_xlfn.NUMBERVALUE(MID(AK124, SEARCH("!", AK124)+1, SEARCH("+", AK124)-SEARCH("!", AK124)-1)), Rankings!$A$2:$BK$161, 63, FALSE),0)</f>
        <v>0</v>
      </c>
      <c r="IK124">
        <f>IFERROR(VLOOKUP(_xlfn.NUMBERVALUE(MID(AL124, SEARCH("!", AL124)+1, SEARCH("+", AL124)-SEARCH("!", AL124)-1)), Rankings!$A$2:$BK$161, 63, FALSE),0)</f>
        <v>0</v>
      </c>
      <c r="IL124">
        <f>IFERROR(VLOOKUP(_xlfn.NUMBERVALUE(MID(AM124, SEARCH("!", AM124)+1, SEARCH("+", AM124)-SEARCH("!", AM124)-1)), Rankings!$A$2:$BK$161, 63, FALSE),0)</f>
        <v>0</v>
      </c>
      <c r="IM124">
        <f>IFERROR(VLOOKUP(_xlfn.NUMBERVALUE(MID(AN124, SEARCH("!", AN124)+1, SEARCH("+", AN124)-SEARCH("!", AN124)-1)), Rankings!$A$2:$BK$161, 63, FALSE),0)</f>
        <v>0</v>
      </c>
      <c r="IN124">
        <f>IFERROR(VLOOKUP(_xlfn.NUMBERVALUE(MID(AO124, SEARCH("!", AO124)+1, SEARCH("+", AO124)-SEARCH("!", AO124)-1)), Rankings!$A$2:$BK$161, 63, FALSE),0)</f>
        <v>0</v>
      </c>
      <c r="IO124">
        <f>IFERROR(VLOOKUP(_xlfn.NUMBERVALUE(MID(AP124, SEARCH("!", AP124)+1, SEARCH("+", AP124)-SEARCH("!", AP124)-1)), Rankings!$A$2:$BK$161, 63, FALSE),0)</f>
        <v>0</v>
      </c>
      <c r="IP124">
        <f>IFERROR(VLOOKUP(_xlfn.NUMBERVALUE(MID(AQ124, SEARCH("!", AQ124)+1, SEARCH("+", AQ124)-SEARCH("!", AQ124)-1)), Rankings!$A$2:$BK$161, 63, FALSE),0)</f>
        <v>0</v>
      </c>
      <c r="IQ124">
        <f>IFERROR(VLOOKUP(_xlfn.NUMBERVALUE(MID(AR124, SEARCH("!", AR124)+1, SEARCH("+", AR124)-SEARCH("!", AR124)-1)), Rankings!$A$2:$BK$161, 63, FALSE),0)</f>
        <v>0</v>
      </c>
      <c r="IR124">
        <f>IFERROR(VLOOKUP(_xlfn.NUMBERVALUE(MID(AS124, SEARCH("!", AS124)+1, SEARCH("+", AS124)-SEARCH("!", AS124)-1)), Rankings!$A$2:$BK$161, 63, FALSE),0)</f>
        <v>0</v>
      </c>
      <c r="IS124">
        <f>IFERROR(VLOOKUP(_xlfn.NUMBERVALUE(MID(AT124, SEARCH("!", AT124)+1, SEARCH("+", AT124)-SEARCH("!", AT124)-1)), Rankings!$A$2:$BK$161, 63, FALSE),0)</f>
        <v>0</v>
      </c>
      <c r="IT124">
        <f>IFERROR(VLOOKUP(_xlfn.NUMBERVALUE(MID(AU124, SEARCH("!", AU124)+1, SEARCH("+", AU124)-SEARCH("!", AU124)-1)), Rankings!$A$2:$BK$161, 63, FALSE),0)</f>
        <v>0</v>
      </c>
      <c r="IU124">
        <f>IFERROR(VLOOKUP(_xlfn.NUMBERVALUE(MID(AV124, SEARCH("!", AV124)+1, SEARCH("+", AV124)-SEARCH("!", AV124)-1)), Rankings!$A$2:$BK$161, 63, FALSE),0)</f>
        <v>0</v>
      </c>
      <c r="IV124">
        <f>IFERROR(VLOOKUP(_xlfn.NUMBERVALUE(MID(AW124, SEARCH("!", AW124)+1, SEARCH("+", AW124)-SEARCH("!", AW124)-1)), Rankings!$A$2:$BK$161, 63, FALSE),0)</f>
        <v>0</v>
      </c>
      <c r="IW124">
        <f>IFERROR(VLOOKUP(_xlfn.NUMBERVALUE(MID(AX124, SEARCH("!", AX124)+1, SEARCH("+", AX124)-SEARCH("!", AX124)-1)), Rankings!$A$2:$BK$161, 63, FALSE),0)</f>
        <v>0</v>
      </c>
      <c r="IX124">
        <f>IFERROR(VLOOKUP(_xlfn.NUMBERVALUE(MID(AY124, SEARCH("!", AY124)+1, SEARCH("+", AY124)-SEARCH("!", AY124)-1)), Rankings!$A$2:$BK$161, 63, FALSE),0)</f>
        <v>0</v>
      </c>
      <c r="IY124">
        <f>IFERROR(VLOOKUP(_xlfn.NUMBERVALUE(MID(AZ124, SEARCH("!", AZ124)+1, SEARCH("+", AZ124)-SEARCH("!", AZ124)-1)), Rankings!$A$2:$BK$161, 63, FALSE),0)</f>
        <v>0</v>
      </c>
      <c r="IZ124">
        <f>IFERROR(VLOOKUP(_xlfn.NUMBERVALUE(MID(BA124, SEARCH("!", BA124)+1, SEARCH("+", BA124)-SEARCH("!", BA124)-1)), Rankings!$A$2:$BK$161, 63, FALSE),0)</f>
        <v>0</v>
      </c>
      <c r="JA124">
        <f>IFERROR(VLOOKUP(_xlfn.NUMBERVALUE(MID(BB124, SEARCH("!", BB124)+1, SEARCH("+", BB124)-SEARCH("!", BB124)-1)), Rankings!$A$2:$BK$161, 63, FALSE),0)</f>
        <v>0</v>
      </c>
      <c r="JB124">
        <f>IFERROR(VLOOKUP(_xlfn.NUMBERVALUE(MID(BC124, SEARCH("!", BC124)+1, SEARCH("+", BC124)-SEARCH("!", BC124)-1)), Rankings!$A$2:$BK$161, 63, FALSE),0)</f>
        <v>0</v>
      </c>
      <c r="JC124">
        <f>IFERROR(VLOOKUP(_xlfn.NUMBERVALUE(MID(BD124, SEARCH("!", BD124)+1, SEARCH("+", BD124)-SEARCH("!", BD124)-1)), Rankings!$A$2:$BK$161, 63, FALSE),0)</f>
        <v>0</v>
      </c>
      <c r="JD124">
        <f>IFERROR(VLOOKUP(_xlfn.NUMBERVALUE(MID(BE124, SEARCH("!", BE124)+1, SEARCH("+", BE124)-SEARCH("!", BE124)-1)), Rankings!$A$2:$BK$161, 63, FALSE),0)</f>
        <v>0</v>
      </c>
      <c r="JE124">
        <f>IFERROR(VLOOKUP(_xlfn.NUMBERVALUE(MID(BF124, SEARCH("!", BF124)+1, SEARCH("+", BF124)-SEARCH("!", BF124)-1)), Rankings!$A$2:$BK$161, 63, FALSE),0)</f>
        <v>0</v>
      </c>
      <c r="JF124">
        <f>IFERROR(VLOOKUP(_xlfn.NUMBERVALUE(MID(BG124, SEARCH("!", BG124)+1, SEARCH("+", BG124)-SEARCH("!", BG124)-1)), Rankings!$A$2:$BK$161, 63, FALSE),0)</f>
        <v>0</v>
      </c>
      <c r="JG124">
        <f>IFERROR(VLOOKUP(_xlfn.NUMBERVALUE(MID(BH124, SEARCH("!", BH124)+1, SEARCH("+", BH124)-SEARCH("!", BH124)-1)), Rankings!$A$2:$BK$161, 63, FALSE),0)</f>
        <v>0</v>
      </c>
      <c r="JH124">
        <f>IFERROR(VLOOKUP(_xlfn.NUMBERVALUE(MID(BI124, SEARCH("!", BI124)+1, SEARCH("+", BI124)-SEARCH("!", BI124)-1)), Rankings!$A$2:$BK$161, 63, FALSE),0)</f>
        <v>0</v>
      </c>
      <c r="JI124">
        <f>IFERROR(VLOOKUP(_xlfn.NUMBERVALUE(MID(BJ124, SEARCH("!", BJ124)+1, SEARCH("+", BJ124)-SEARCH("!", BJ124)-1)), Rankings!$A$2:$BK$161, 63, FALSE),0)</f>
        <v>0</v>
      </c>
      <c r="JJ124">
        <f>IFERROR(VLOOKUP(_xlfn.NUMBERVALUE(MID(BK124, SEARCH("!", BK124)+1, SEARCH("+", BK124)-SEARCH("!", BK124)-1)), Rankings!$A$2:$BK$161, 63, FALSE),0)</f>
        <v>0</v>
      </c>
      <c r="JK124">
        <f>IFERROR(VLOOKUP(_xlfn.NUMBERVALUE(MID(BL124, SEARCH("!", BL124)+1, SEARCH("+", BL124)-SEARCH("!", BL124)-1)), Rankings!$A$2:$BK$161, 63, FALSE),0)</f>
        <v>0</v>
      </c>
      <c r="JL124">
        <f>IFERROR(VLOOKUP(_xlfn.NUMBERVALUE(MID(BM124, SEARCH("!", BM124)+1, SEARCH("+", BM124)-SEARCH("!", BM124)-1)), Rankings!$A$2:$BK$161, 63, FALSE),0)</f>
        <v>0</v>
      </c>
      <c r="JM124">
        <f>IFERROR(VLOOKUP(_xlfn.NUMBERVALUE(MID(BN124, SEARCH("!", BN124)+1, SEARCH("+", BN124)-SEARCH("!", BN124)-1)), Rankings!$A$2:$BK$161, 63, FALSE),0)</f>
        <v>0</v>
      </c>
      <c r="JN124">
        <f>IFERROR(VLOOKUP(_xlfn.NUMBERVALUE(MID(BO124, SEARCH("!", BO124)+1, SEARCH("+", BO124)-SEARCH("!", BO124)-1)), Rankings!$A$2:$BK$161, 63, FALSE),0)</f>
        <v>0</v>
      </c>
      <c r="JO124">
        <f>IFERROR(VLOOKUP(_xlfn.NUMBERVALUE(MID(BP124, SEARCH("!", BP124)+1, SEARCH("+", BP124)-SEARCH("!", BP124)-1)), Rankings!$A$2:$BK$161, 63, FALSE),0)</f>
        <v>0</v>
      </c>
      <c r="JP124">
        <f>IFERROR(VLOOKUP(_xlfn.NUMBERVALUE(MID(BQ124, SEARCH("!", BQ124)+1, SEARCH("+", BQ124)-SEARCH("!", BQ124)-1)), Rankings!$A$2:$BK$161, 63, FALSE),0)</f>
        <v>0</v>
      </c>
      <c r="JQ124">
        <f>IFERROR(VLOOKUP(_xlfn.NUMBERVALUE(MID(BR124, SEARCH("!", BR124)+1, SEARCH("+", BR124)-SEARCH("!", BR124)-1)), Rankings!$A$2:$BK$161, 63, FALSE),0)</f>
        <v>0</v>
      </c>
      <c r="JR124">
        <f>IFERROR(VLOOKUP(_xlfn.NUMBERVALUE(MID(BS124, SEARCH("!", BS124)+1, SEARCH("+", BS124)-SEARCH("!", BS124)-1)), Rankings!$A$2:$BK$161, 63, FALSE),0)</f>
        <v>0</v>
      </c>
      <c r="JS124">
        <f>IFERROR(VLOOKUP(_xlfn.NUMBERVALUE(MID(BT124, SEARCH("!", BT124)+1, SEARCH("+", BT124)-SEARCH("!", BT124)-1)), Rankings!$A$2:$BK$161, 63, FALSE),0)</f>
        <v>0</v>
      </c>
      <c r="JT124">
        <f>IFERROR(VLOOKUP(_xlfn.NUMBERVALUE(MID(BU124, SEARCH("!", BU124)+1, SEARCH("+", BU124)-SEARCH("!", BU124)-1)), Rankings!$A$2:$BK$161, 63, FALSE),0)</f>
        <v>0</v>
      </c>
      <c r="JU124">
        <f>IFERROR(VLOOKUP(_xlfn.NUMBERVALUE(MID(BV124, SEARCH("!", BV124)+1, SEARCH("+", BV124)-SEARCH("!", BV124)-1)), Rankings!$A$2:$BK$161, 63, FALSE),0)</f>
        <v>0</v>
      </c>
      <c r="JV124">
        <f>IFERROR(VLOOKUP(_xlfn.NUMBERVALUE(MID(BW124, SEARCH("!", BW124)+1, SEARCH("+", BW124)-SEARCH("!", BW124)-1)), Rankings!$A$2:$BK$161, 63, FALSE),0)</f>
        <v>0</v>
      </c>
      <c r="JW124">
        <f>IFERROR(VLOOKUP(_xlfn.NUMBERVALUE(MID(BX124, SEARCH("!", BX124)+1, SEARCH("+", BX124)-SEARCH("!", BX124)-1)), Rankings!$A$2:$BK$161, 63, FALSE),0)</f>
        <v>0</v>
      </c>
      <c r="JX124">
        <f>IFERROR(VLOOKUP(_xlfn.NUMBERVALUE(MID(BY124, SEARCH("!", BY124)+1, SEARCH("+", BY124)-SEARCH("!", BY124)-1)), Rankings!$A$2:$BK$161, 63, FALSE),0)</f>
        <v>0</v>
      </c>
      <c r="JY124">
        <f>IFERROR(VLOOKUP(_xlfn.NUMBERVALUE(MID(BZ124, SEARCH("!", BZ124)+1, SEARCH("+", BZ124)-SEARCH("!", BZ124)-1)), Rankings!$A$2:$BK$161, 63, FALSE),0)</f>
        <v>0</v>
      </c>
      <c r="JZ124">
        <f>IFERROR(VLOOKUP(_xlfn.NUMBERVALUE(MID(CA124, SEARCH("!", CA124)+1, SEARCH("+", CA124)-SEARCH("!", CA124)-1)), Rankings!$A$2:$BK$161, 63, FALSE),0)</f>
        <v>0</v>
      </c>
      <c r="KA124">
        <f>IFERROR(VLOOKUP(_xlfn.NUMBERVALUE(MID(CB124, SEARCH("!", CB124)+1, SEARCH("+", CB124)-SEARCH("!", CB124)-1)), Rankings!$A$2:$BK$161, 63, FALSE),0)</f>
        <v>0</v>
      </c>
      <c r="KB124">
        <f>IFERROR(VLOOKUP(_xlfn.NUMBERVALUE(MID(CC124, SEARCH("!", CC124)+1, SEARCH("+", CC124)-SEARCH("!", CC124)-1)), Rankings!$A$2:$BK$161, 63, FALSE),0)</f>
        <v>0</v>
      </c>
      <c r="KC124">
        <f>IFERROR(VLOOKUP(_xlfn.NUMBERVALUE(MID(CD124, SEARCH("!", CD124)+1, SEARCH("+", CD124)-SEARCH("!", CD124)-1)), Rankings!$A$2:$BK$161, 63, FALSE),0)</f>
        <v>0</v>
      </c>
      <c r="KD124">
        <f>IFERROR(VLOOKUP(_xlfn.NUMBERVALUE(MID(CE124, SEARCH("!", CE124)+1, SEARCH("+", CE124)-SEARCH("!", CE124)-1)), Rankings!$A$2:$BK$161, 63, FALSE),0)</f>
        <v>0</v>
      </c>
      <c r="KE124">
        <f>IFERROR(VLOOKUP(_xlfn.NUMBERVALUE(MID(CF124, SEARCH("!", CF124)+1, SEARCH("+", CF124)-SEARCH("!", CF124)-1)), Rankings!$A$2:$BK$161, 63, FALSE),0)</f>
        <v>0</v>
      </c>
      <c r="KF124">
        <f>IFERROR(VLOOKUP(_xlfn.NUMBERVALUE(MID(CG124, SEARCH("!", CG124)+1, SEARCH("+", CG124)-SEARCH("!", CG124)-1)), Rankings!$A$2:$BK$161, 63, FALSE),0)</f>
        <v>0</v>
      </c>
      <c r="KG124">
        <f>IFERROR(VLOOKUP(_xlfn.NUMBERVALUE(MID(CH124, SEARCH("!", CH124)+1, SEARCH("+", CH124)-SEARCH("!", CH124)-1)), Rankings!$A$2:$BK$161, 63, FALSE),0)</f>
        <v>0</v>
      </c>
      <c r="KH124">
        <f>IFERROR(VLOOKUP(_xlfn.NUMBERVALUE(MID(CI124, SEARCH("!", CI124)+1, SEARCH("+", CI124)-SEARCH("!", CI124)-1)), Rankings!$A$2:$BK$161, 63, FALSE),0)</f>
        <v>0</v>
      </c>
      <c r="KI124">
        <f>IFERROR(VLOOKUP(_xlfn.NUMBERVALUE(MID(CJ124, SEARCH("!", CJ124)+1, SEARCH("+", CJ124)-SEARCH("!", CJ124)-1)), Rankings!$A$2:$BK$161, 63, FALSE),0)</f>
        <v>0</v>
      </c>
      <c r="KJ124">
        <f>IFERROR(VLOOKUP(_xlfn.NUMBERVALUE(MID(CK124, SEARCH("!", CK124)+1, SEARCH("+", CK124)-SEARCH("!", CK124)-1)), Rankings!$A$2:$BK$161, 63, FALSE),0)</f>
        <v>0</v>
      </c>
      <c r="KK124">
        <f>IFERROR(VLOOKUP(_xlfn.NUMBERVALUE(MID(CL124, SEARCH("!", CL124)+1, SEARCH("+", CL124)-SEARCH("!", CL124)-1)), Rankings!$A$2:$BK$161, 63, FALSE),0)</f>
        <v>0</v>
      </c>
      <c r="KL124">
        <f>IFERROR(VLOOKUP(_xlfn.NUMBERVALUE(MID(CM124, SEARCH("!", CM124)+1, SEARCH("+", CM124)-SEARCH("!", CM124)-1)), Rankings!$A$2:$BK$161, 63, FALSE),0)</f>
        <v>0</v>
      </c>
      <c r="KM124">
        <f>IFERROR(VLOOKUP(_xlfn.NUMBERVALUE(MID(CN124, SEARCH("!", CN124)+1, SEARCH("+", CN124)-SEARCH("!", CN124)-1)), Rankings!$A$2:$BK$161, 63, FALSE),0)</f>
        <v>0</v>
      </c>
      <c r="KN124">
        <f>IFERROR(VLOOKUP(_xlfn.NUMBERVALUE(MID(CO124, SEARCH("!", CO124)+1, SEARCH("+", CO124)-SEARCH("!", CO124)-1)), Rankings!$A$2:$BK$161, 63, FALSE),0)</f>
        <v>0</v>
      </c>
      <c r="KO124">
        <f>IFERROR(VLOOKUP(_xlfn.NUMBERVALUE(MID(CP124, SEARCH("!", CP124)+1, SEARCH("+", CP124)-SEARCH("!", CP124)-1)), Rankings!$A$2:$BK$161, 63, FALSE),0)</f>
        <v>0</v>
      </c>
      <c r="KP124">
        <f>IFERROR(VLOOKUP(_xlfn.NUMBERVALUE(MID(CQ124, SEARCH("!", CQ124)+1, SEARCH("+", CQ124)-SEARCH("!", CQ124)-1)), Rankings!$A$2:$BK$161, 63, FALSE),0)</f>
        <v>0</v>
      </c>
      <c r="KQ124">
        <f>IFERROR(VLOOKUP(_xlfn.NUMBERVALUE(MID(CR124, SEARCH("!", CR124)+1, SEARCH("+", CR124)-SEARCH("!", CR124)-1)), Rankings!$A$2:$BK$161, 63, FALSE),0)</f>
        <v>0</v>
      </c>
      <c r="KS124" s="4">
        <f t="shared" si="2867"/>
        <v>161</v>
      </c>
      <c r="KT124" s="4">
        <f t="shared" si="2868"/>
        <v>93</v>
      </c>
      <c r="KU124" s="4">
        <f t="shared" si="2869"/>
        <v>59</v>
      </c>
      <c r="KV124" s="4">
        <f t="shared" si="2870"/>
        <v>0</v>
      </c>
      <c r="KY124" s="4">
        <f t="shared" si="2871"/>
        <v>313</v>
      </c>
      <c r="KZ124" s="4"/>
      <c r="LB124">
        <f t="shared" si="2872"/>
        <v>15</v>
      </c>
      <c r="LC124">
        <f t="shared" si="2873"/>
        <v>26</v>
      </c>
      <c r="LD124">
        <f t="shared" si="2874"/>
        <v>56</v>
      </c>
      <c r="LE124">
        <f t="shared" si="2875"/>
        <v>20</v>
      </c>
      <c r="LF124">
        <f t="shared" si="2876"/>
        <v>30</v>
      </c>
      <c r="LG124">
        <f t="shared" si="2877"/>
        <v>12</v>
      </c>
      <c r="LH124">
        <f t="shared" si="2878"/>
        <v>65</v>
      </c>
      <c r="LI124">
        <f t="shared" si="2879"/>
        <v>28</v>
      </c>
      <c r="LJ124">
        <f t="shared" si="2880"/>
        <v>52</v>
      </c>
      <c r="LK124">
        <f t="shared" si="2881"/>
        <v>0</v>
      </c>
      <c r="LL124">
        <f t="shared" si="2882"/>
        <v>9</v>
      </c>
      <c r="LM124">
        <f t="shared" si="2883"/>
        <v>0</v>
      </c>
      <c r="LN124">
        <f t="shared" si="2884"/>
        <v>0</v>
      </c>
      <c r="LO124">
        <f t="shared" si="2885"/>
        <v>0</v>
      </c>
      <c r="LP124">
        <f t="shared" si="2886"/>
        <v>0</v>
      </c>
      <c r="LQ124">
        <f t="shared" si="2887"/>
        <v>0</v>
      </c>
      <c r="LR124">
        <f t="shared" si="2888"/>
        <v>0</v>
      </c>
      <c r="LS124">
        <f t="shared" si="2889"/>
        <v>0</v>
      </c>
      <c r="LT124">
        <f t="shared" si="2890"/>
        <v>0</v>
      </c>
      <c r="LU124">
        <f t="shared" si="2891"/>
        <v>0</v>
      </c>
      <c r="LV124">
        <f t="shared" si="2892"/>
        <v>0</v>
      </c>
      <c r="LW124">
        <f t="shared" si="2893"/>
        <v>0</v>
      </c>
      <c r="LX124">
        <f t="shared" si="2894"/>
        <v>0</v>
      </c>
      <c r="LY124">
        <f t="shared" si="2895"/>
        <v>0</v>
      </c>
      <c r="LZ124">
        <f t="shared" si="2896"/>
        <v>0</v>
      </c>
      <c r="MA124">
        <f t="shared" si="2897"/>
        <v>0</v>
      </c>
      <c r="MB124">
        <f t="shared" si="2898"/>
        <v>0</v>
      </c>
      <c r="MC124">
        <f t="shared" si="2899"/>
        <v>0</v>
      </c>
      <c r="MD124">
        <f t="shared" si="2900"/>
        <v>0</v>
      </c>
      <c r="ME124">
        <f t="shared" si="2901"/>
        <v>0</v>
      </c>
      <c r="MF124">
        <f t="shared" si="2902"/>
        <v>0</v>
      </c>
      <c r="MG124">
        <f t="shared" si="2903"/>
        <v>0</v>
      </c>
      <c r="MH124">
        <f t="shared" si="2904"/>
        <v>0</v>
      </c>
      <c r="MI124">
        <f t="shared" si="2905"/>
        <v>0</v>
      </c>
      <c r="MJ124">
        <f t="shared" si="2906"/>
        <v>0</v>
      </c>
      <c r="MK124">
        <f t="shared" si="2907"/>
        <v>0</v>
      </c>
      <c r="ML124">
        <f t="shared" si="2908"/>
        <v>0</v>
      </c>
      <c r="MM124">
        <f t="shared" si="2909"/>
        <v>0</v>
      </c>
      <c r="MN124">
        <f t="shared" si="2910"/>
        <v>0</v>
      </c>
      <c r="MO124">
        <f t="shared" si="2911"/>
        <v>0</v>
      </c>
      <c r="MP124">
        <f t="shared" si="2912"/>
        <v>0</v>
      </c>
      <c r="MQ124">
        <f t="shared" si="2913"/>
        <v>0</v>
      </c>
      <c r="MR124">
        <f t="shared" si="2914"/>
        <v>0</v>
      </c>
      <c r="MS124">
        <f t="shared" si="2915"/>
        <v>0</v>
      </c>
      <c r="MT124">
        <f t="shared" si="2916"/>
        <v>0</v>
      </c>
      <c r="MU124">
        <f t="shared" si="2917"/>
        <v>0</v>
      </c>
      <c r="MV124">
        <f t="shared" si="2918"/>
        <v>0</v>
      </c>
      <c r="MW124">
        <f t="shared" si="2919"/>
        <v>0</v>
      </c>
      <c r="MX124">
        <f t="shared" si="2920"/>
        <v>0</v>
      </c>
      <c r="MY124">
        <f t="shared" si="2921"/>
        <v>0</v>
      </c>
      <c r="MZ124">
        <f t="shared" si="2922"/>
        <v>0</v>
      </c>
      <c r="NA124">
        <f t="shared" si="2923"/>
        <v>0</v>
      </c>
      <c r="NB124">
        <f t="shared" si="2924"/>
        <v>0</v>
      </c>
      <c r="NC124">
        <f t="shared" si="2925"/>
        <v>0</v>
      </c>
      <c r="ND124">
        <f t="shared" si="2926"/>
        <v>0</v>
      </c>
      <c r="NE124">
        <f t="shared" si="2927"/>
        <v>0</v>
      </c>
      <c r="NF124">
        <f t="shared" si="2928"/>
        <v>0</v>
      </c>
      <c r="NG124">
        <f t="shared" si="2929"/>
        <v>0</v>
      </c>
      <c r="NH124">
        <f t="shared" si="2930"/>
        <v>0</v>
      </c>
      <c r="NI124">
        <f t="shared" si="2931"/>
        <v>0</v>
      </c>
      <c r="NJ124">
        <f t="shared" si="2932"/>
        <v>0</v>
      </c>
      <c r="NK124">
        <f t="shared" si="2933"/>
        <v>0</v>
      </c>
      <c r="NL124">
        <f t="shared" si="2934"/>
        <v>0</v>
      </c>
      <c r="NM124">
        <f t="shared" si="2935"/>
        <v>0</v>
      </c>
      <c r="NN124">
        <f t="shared" si="2936"/>
        <v>0</v>
      </c>
      <c r="NO124">
        <f t="shared" si="2937"/>
        <v>0</v>
      </c>
      <c r="NP124">
        <f t="shared" si="2938"/>
        <v>0</v>
      </c>
      <c r="NQ124">
        <f t="shared" si="2939"/>
        <v>0</v>
      </c>
      <c r="NR124">
        <f t="shared" si="2940"/>
        <v>0</v>
      </c>
      <c r="NS124">
        <f t="shared" si="2941"/>
        <v>0</v>
      </c>
      <c r="NT124">
        <f t="shared" si="2942"/>
        <v>0</v>
      </c>
      <c r="NU124">
        <f t="shared" si="2943"/>
        <v>0</v>
      </c>
      <c r="NV124">
        <f t="shared" si="2944"/>
        <v>0</v>
      </c>
      <c r="NW124">
        <f t="shared" si="2945"/>
        <v>0</v>
      </c>
      <c r="NX124">
        <f t="shared" si="2946"/>
        <v>0</v>
      </c>
      <c r="NY124">
        <f t="shared" si="2947"/>
        <v>0</v>
      </c>
      <c r="NZ124">
        <f t="shared" si="2948"/>
        <v>0</v>
      </c>
      <c r="OA124">
        <f t="shared" si="2949"/>
        <v>0</v>
      </c>
      <c r="OB124">
        <f t="shared" si="2950"/>
        <v>0</v>
      </c>
      <c r="OC124">
        <f t="shared" si="2951"/>
        <v>0</v>
      </c>
      <c r="OD124">
        <f t="shared" si="2952"/>
        <v>0</v>
      </c>
      <c r="OE124">
        <f t="shared" si="2953"/>
        <v>0</v>
      </c>
      <c r="OF124">
        <f t="shared" si="2954"/>
        <v>0</v>
      </c>
      <c r="OG124">
        <f t="shared" si="2955"/>
        <v>0</v>
      </c>
      <c r="OH124">
        <f t="shared" si="2956"/>
        <v>0</v>
      </c>
      <c r="OJ124" s="4">
        <f t="shared" si="2957"/>
        <v>197</v>
      </c>
      <c r="OK124" s="4">
        <f t="shared" si="2958"/>
        <v>65</v>
      </c>
      <c r="OL124" s="4">
        <f t="shared" si="2959"/>
        <v>151</v>
      </c>
      <c r="OM124" s="4">
        <f t="shared" si="2960"/>
        <v>0</v>
      </c>
      <c r="OP124" s="4">
        <f t="shared" si="2961"/>
        <v>413</v>
      </c>
      <c r="OQ124" s="4"/>
      <c r="OS124">
        <f t="shared" si="2962"/>
        <v>59</v>
      </c>
      <c r="OT124">
        <f t="shared" si="2963"/>
        <v>43</v>
      </c>
      <c r="OU124">
        <f t="shared" si="2964"/>
        <v>39</v>
      </c>
      <c r="OV124">
        <f t="shared" si="2965"/>
        <v>65</v>
      </c>
      <c r="OW124">
        <f t="shared" si="2966"/>
        <v>28</v>
      </c>
      <c r="OX124">
        <f t="shared" si="2967"/>
        <v>38</v>
      </c>
      <c r="OY124">
        <f t="shared" si="2968"/>
        <v>21</v>
      </c>
      <c r="OZ124">
        <f t="shared" si="2969"/>
        <v>44</v>
      </c>
      <c r="PA124">
        <f t="shared" si="2970"/>
        <v>18</v>
      </c>
      <c r="PB124">
        <f t="shared" si="2971"/>
        <v>0</v>
      </c>
      <c r="PC124">
        <f t="shared" si="2972"/>
        <v>58</v>
      </c>
      <c r="PD124">
        <f t="shared" si="2973"/>
        <v>0</v>
      </c>
      <c r="PE124">
        <f t="shared" si="2974"/>
        <v>0</v>
      </c>
      <c r="PF124">
        <f t="shared" si="2975"/>
        <v>0</v>
      </c>
      <c r="PG124">
        <f t="shared" si="2976"/>
        <v>0</v>
      </c>
      <c r="PH124">
        <f t="shared" si="2977"/>
        <v>0</v>
      </c>
      <c r="PI124">
        <f t="shared" si="2978"/>
        <v>0</v>
      </c>
      <c r="PJ124">
        <f t="shared" si="2979"/>
        <v>0</v>
      </c>
      <c r="PK124">
        <f t="shared" si="2980"/>
        <v>0</v>
      </c>
      <c r="PL124">
        <f t="shared" si="2981"/>
        <v>0</v>
      </c>
      <c r="PM124">
        <f t="shared" si="2982"/>
        <v>0</v>
      </c>
      <c r="PN124">
        <f t="shared" si="2983"/>
        <v>0</v>
      </c>
      <c r="PO124">
        <f t="shared" si="2984"/>
        <v>0</v>
      </c>
      <c r="PP124">
        <f t="shared" si="2985"/>
        <v>0</v>
      </c>
      <c r="PQ124">
        <f t="shared" si="2986"/>
        <v>0</v>
      </c>
      <c r="PR124">
        <f t="shared" si="2987"/>
        <v>0</v>
      </c>
      <c r="PS124">
        <f t="shared" si="2988"/>
        <v>0</v>
      </c>
      <c r="PT124">
        <f t="shared" si="2989"/>
        <v>0</v>
      </c>
      <c r="PU124">
        <f t="shared" si="2990"/>
        <v>0</v>
      </c>
      <c r="PV124">
        <f t="shared" si="2991"/>
        <v>0</v>
      </c>
      <c r="PW124">
        <f t="shared" si="2992"/>
        <v>0</v>
      </c>
      <c r="PX124">
        <f t="shared" si="2993"/>
        <v>0</v>
      </c>
      <c r="PY124">
        <f t="shared" si="2994"/>
        <v>0</v>
      </c>
      <c r="PZ124">
        <f t="shared" si="2995"/>
        <v>0</v>
      </c>
      <c r="QA124">
        <f t="shared" si="2996"/>
        <v>0</v>
      </c>
      <c r="QB124">
        <f t="shared" si="2997"/>
        <v>0</v>
      </c>
      <c r="QC124">
        <f t="shared" si="2998"/>
        <v>0</v>
      </c>
      <c r="QD124">
        <f t="shared" si="2999"/>
        <v>0</v>
      </c>
      <c r="QE124">
        <f t="shared" si="3000"/>
        <v>0</v>
      </c>
      <c r="QF124">
        <f t="shared" si="3001"/>
        <v>0</v>
      </c>
      <c r="QG124">
        <f t="shared" si="3002"/>
        <v>0</v>
      </c>
      <c r="QH124">
        <f t="shared" si="3003"/>
        <v>0</v>
      </c>
      <c r="QI124">
        <f t="shared" si="3004"/>
        <v>0</v>
      </c>
      <c r="QJ124">
        <f t="shared" si="3005"/>
        <v>0</v>
      </c>
      <c r="QK124">
        <f t="shared" si="3006"/>
        <v>0</v>
      </c>
      <c r="QL124">
        <f t="shared" si="3007"/>
        <v>0</v>
      </c>
      <c r="QM124">
        <f t="shared" si="3008"/>
        <v>0</v>
      </c>
      <c r="QN124">
        <f t="shared" si="3009"/>
        <v>0</v>
      </c>
      <c r="QO124">
        <f t="shared" si="3010"/>
        <v>0</v>
      </c>
      <c r="QP124">
        <f t="shared" si="3011"/>
        <v>0</v>
      </c>
      <c r="QQ124">
        <f t="shared" si="3012"/>
        <v>0</v>
      </c>
      <c r="QR124">
        <f t="shared" si="3013"/>
        <v>0</v>
      </c>
      <c r="QS124">
        <f t="shared" si="3014"/>
        <v>0</v>
      </c>
      <c r="QT124">
        <f t="shared" si="3015"/>
        <v>0</v>
      </c>
      <c r="QU124">
        <f t="shared" si="3016"/>
        <v>0</v>
      </c>
      <c r="QV124">
        <f t="shared" si="3017"/>
        <v>0</v>
      </c>
      <c r="QW124">
        <f t="shared" si="3018"/>
        <v>0</v>
      </c>
      <c r="QX124">
        <f t="shared" si="3019"/>
        <v>0</v>
      </c>
      <c r="QY124">
        <f t="shared" si="3020"/>
        <v>0</v>
      </c>
      <c r="QZ124">
        <f t="shared" si="3021"/>
        <v>0</v>
      </c>
      <c r="RA124">
        <f t="shared" si="3022"/>
        <v>0</v>
      </c>
      <c r="RB124">
        <f t="shared" si="3023"/>
        <v>0</v>
      </c>
      <c r="RC124">
        <f t="shared" si="3024"/>
        <v>0</v>
      </c>
      <c r="RD124">
        <f t="shared" si="3025"/>
        <v>0</v>
      </c>
      <c r="RE124">
        <f t="shared" si="3026"/>
        <v>0</v>
      </c>
      <c r="RF124">
        <f t="shared" si="3027"/>
        <v>0</v>
      </c>
      <c r="RG124">
        <f t="shared" si="3028"/>
        <v>0</v>
      </c>
      <c r="RH124">
        <f t="shared" si="3029"/>
        <v>0</v>
      </c>
      <c r="RI124">
        <f t="shared" si="3030"/>
        <v>0</v>
      </c>
      <c r="RJ124">
        <f t="shared" si="3031"/>
        <v>0</v>
      </c>
      <c r="RK124">
        <f t="shared" si="3032"/>
        <v>0</v>
      </c>
      <c r="RL124">
        <f t="shared" si="3033"/>
        <v>0</v>
      </c>
      <c r="RM124">
        <f t="shared" si="3034"/>
        <v>0</v>
      </c>
      <c r="RN124">
        <f t="shared" si="3035"/>
        <v>0</v>
      </c>
      <c r="RO124">
        <f t="shared" si="3036"/>
        <v>0</v>
      </c>
      <c r="RP124">
        <f t="shared" si="3037"/>
        <v>0</v>
      </c>
      <c r="RQ124">
        <f t="shared" si="3038"/>
        <v>0</v>
      </c>
      <c r="RR124">
        <f t="shared" si="3039"/>
        <v>0</v>
      </c>
      <c r="RS124">
        <f t="shared" si="3040"/>
        <v>0</v>
      </c>
      <c r="RT124">
        <f t="shared" si="3041"/>
        <v>0</v>
      </c>
      <c r="RU124">
        <f t="shared" si="3042"/>
        <v>0</v>
      </c>
      <c r="RV124">
        <f t="shared" si="3043"/>
        <v>0</v>
      </c>
      <c r="RW124">
        <f t="shared" si="3044"/>
        <v>0</v>
      </c>
      <c r="RX124">
        <f t="shared" si="3045"/>
        <v>0</v>
      </c>
      <c r="RY124">
        <f t="shared" si="3046"/>
        <v>0</v>
      </c>
      <c r="SA124" s="4">
        <f t="shared" si="3047"/>
        <v>17.97</v>
      </c>
      <c r="SB124" s="4">
        <f t="shared" si="3048"/>
        <v>9.5300000000000011</v>
      </c>
      <c r="SC124" s="4">
        <f t="shared" si="3049"/>
        <v>10.1</v>
      </c>
      <c r="SD124" s="4">
        <f t="shared" si="3050"/>
        <v>0</v>
      </c>
      <c r="SF124" s="4">
        <f t="shared" si="3051"/>
        <v>37.6</v>
      </c>
      <c r="SI124">
        <f t="shared" si="3052"/>
        <v>4.33</v>
      </c>
      <c r="SJ124">
        <f t="shared" si="3053"/>
        <v>2.75</v>
      </c>
      <c r="SK124">
        <f t="shared" si="3054"/>
        <v>3.71</v>
      </c>
      <c r="SL124">
        <f t="shared" si="3055"/>
        <v>3.6</v>
      </c>
      <c r="SM124">
        <f t="shared" si="3056"/>
        <v>3.5</v>
      </c>
      <c r="SN124">
        <f t="shared" si="3057"/>
        <v>3</v>
      </c>
      <c r="SO124">
        <f t="shared" si="3058"/>
        <v>5.2</v>
      </c>
      <c r="SP124">
        <f t="shared" si="3059"/>
        <v>4.33</v>
      </c>
      <c r="SQ124">
        <f t="shared" si="3060"/>
        <v>4.18</v>
      </c>
      <c r="SR124" t="str">
        <f t="shared" si="3061"/>
        <v>0</v>
      </c>
      <c r="SS124">
        <f t="shared" si="3062"/>
        <v>3</v>
      </c>
      <c r="ST124" t="str">
        <f t="shared" si="3063"/>
        <v>0</v>
      </c>
      <c r="SU124" t="str">
        <f t="shared" si="3064"/>
        <v>0</v>
      </c>
      <c r="SV124" t="str">
        <f t="shared" si="3065"/>
        <v>0</v>
      </c>
      <c r="SW124" t="str">
        <f t="shared" si="3066"/>
        <v>0</v>
      </c>
      <c r="SX124" t="str">
        <f t="shared" si="3067"/>
        <v>0</v>
      </c>
      <c r="SY124" t="str">
        <f t="shared" si="3068"/>
        <v>0</v>
      </c>
      <c r="SZ124" t="str">
        <f t="shared" si="3069"/>
        <v>0</v>
      </c>
      <c r="TA124" t="str">
        <f t="shared" si="3070"/>
        <v>0</v>
      </c>
      <c r="TB124" t="str">
        <f t="shared" si="3071"/>
        <v>0</v>
      </c>
      <c r="TC124" t="str">
        <f t="shared" si="3072"/>
        <v>0</v>
      </c>
      <c r="TD124" t="str">
        <f t="shared" si="3073"/>
        <v>0</v>
      </c>
      <c r="TE124" t="str">
        <f t="shared" si="3074"/>
        <v>0</v>
      </c>
      <c r="TF124" t="str">
        <f t="shared" si="3075"/>
        <v>0</v>
      </c>
      <c r="TG124" t="str">
        <f t="shared" si="3076"/>
        <v>0</v>
      </c>
      <c r="TH124" t="str">
        <f t="shared" si="3077"/>
        <v>0</v>
      </c>
      <c r="TI124" t="str">
        <f t="shared" si="3078"/>
        <v>0</v>
      </c>
      <c r="TJ124" t="str">
        <f t="shared" si="3079"/>
        <v>0</v>
      </c>
      <c r="TK124" t="str">
        <f t="shared" si="3080"/>
        <v>0</v>
      </c>
      <c r="TL124" t="str">
        <f t="shared" si="3081"/>
        <v>0</v>
      </c>
      <c r="TM124" t="str">
        <f t="shared" si="3082"/>
        <v>0</v>
      </c>
      <c r="TN124" t="str">
        <f t="shared" si="3083"/>
        <v>0</v>
      </c>
      <c r="TO124" t="str">
        <f t="shared" si="3084"/>
        <v>0</v>
      </c>
      <c r="TP124" t="str">
        <f t="shared" si="3085"/>
        <v>0</v>
      </c>
      <c r="TQ124" t="str">
        <f t="shared" si="3086"/>
        <v>0</v>
      </c>
      <c r="TR124" t="str">
        <f t="shared" si="3087"/>
        <v>0</v>
      </c>
      <c r="TS124" t="str">
        <f t="shared" si="3088"/>
        <v>0</v>
      </c>
      <c r="TT124" t="str">
        <f t="shared" si="3089"/>
        <v>0</v>
      </c>
      <c r="TU124" t="str">
        <f t="shared" si="3090"/>
        <v>0</v>
      </c>
      <c r="TV124" t="str">
        <f t="shared" si="3091"/>
        <v>0</v>
      </c>
      <c r="TW124" t="str">
        <f t="shared" si="3092"/>
        <v>0</v>
      </c>
      <c r="TX124" t="str">
        <f t="shared" si="3093"/>
        <v>0</v>
      </c>
      <c r="TY124" t="str">
        <f t="shared" si="3094"/>
        <v>0</v>
      </c>
      <c r="TZ124" t="str">
        <f t="shared" si="3095"/>
        <v>0</v>
      </c>
      <c r="UA124" t="str">
        <f t="shared" si="3096"/>
        <v>0</v>
      </c>
      <c r="UB124" t="str">
        <f t="shared" si="3097"/>
        <v>0</v>
      </c>
      <c r="UC124" t="str">
        <f t="shared" si="3098"/>
        <v>0</v>
      </c>
      <c r="UD124" t="str">
        <f t="shared" si="3099"/>
        <v>0</v>
      </c>
      <c r="UE124" t="str">
        <f t="shared" si="3100"/>
        <v>0</v>
      </c>
      <c r="UF124" t="str">
        <f t="shared" si="3101"/>
        <v>0</v>
      </c>
      <c r="UG124" t="str">
        <f t="shared" si="3102"/>
        <v>0</v>
      </c>
      <c r="UH124" t="str">
        <f t="shared" si="3103"/>
        <v>0</v>
      </c>
      <c r="UI124" t="str">
        <f t="shared" si="3104"/>
        <v>0</v>
      </c>
      <c r="UJ124" t="str">
        <f t="shared" si="3105"/>
        <v>0</v>
      </c>
      <c r="UK124" t="str">
        <f t="shared" si="3106"/>
        <v>0</v>
      </c>
      <c r="UL124" t="str">
        <f t="shared" si="3107"/>
        <v>0</v>
      </c>
      <c r="UM124" t="str">
        <f t="shared" si="3108"/>
        <v>0</v>
      </c>
      <c r="UN124" t="str">
        <f t="shared" si="3109"/>
        <v>0</v>
      </c>
      <c r="UO124" t="str">
        <f t="shared" si="3110"/>
        <v>0</v>
      </c>
      <c r="UP124" t="str">
        <f t="shared" si="3111"/>
        <v>0</v>
      </c>
      <c r="UQ124" t="str">
        <f t="shared" si="3112"/>
        <v>0</v>
      </c>
      <c r="UR124" t="str">
        <f t="shared" si="3113"/>
        <v>0</v>
      </c>
      <c r="US124" t="str">
        <f t="shared" si="3114"/>
        <v>0</v>
      </c>
      <c r="UT124" t="str">
        <f t="shared" si="3115"/>
        <v>0</v>
      </c>
      <c r="UU124" t="str">
        <f t="shared" si="3116"/>
        <v>0</v>
      </c>
      <c r="UV124" t="str">
        <f t="shared" si="3117"/>
        <v>0</v>
      </c>
      <c r="UW124" t="str">
        <f t="shared" si="3118"/>
        <v>0</v>
      </c>
      <c r="UX124" t="str">
        <f t="shared" si="3119"/>
        <v>0</v>
      </c>
      <c r="UY124" t="str">
        <f t="shared" si="3120"/>
        <v>0</v>
      </c>
      <c r="UZ124" t="str">
        <f t="shared" si="3121"/>
        <v>0</v>
      </c>
      <c r="VA124" t="str">
        <f t="shared" si="3122"/>
        <v>0</v>
      </c>
      <c r="VB124" t="str">
        <f t="shared" si="3123"/>
        <v>0</v>
      </c>
      <c r="VC124" t="str">
        <f t="shared" si="3124"/>
        <v>0</v>
      </c>
      <c r="VD124" t="str">
        <f t="shared" si="3125"/>
        <v>0</v>
      </c>
      <c r="VE124" t="str">
        <f t="shared" si="3126"/>
        <v>0</v>
      </c>
      <c r="VF124" t="str">
        <f t="shared" si="3127"/>
        <v>0</v>
      </c>
      <c r="VG124" t="str">
        <f t="shared" si="3128"/>
        <v>0</v>
      </c>
      <c r="VH124" t="str">
        <f t="shared" si="3129"/>
        <v>0</v>
      </c>
      <c r="VI124" t="str">
        <f t="shared" si="3130"/>
        <v>0</v>
      </c>
      <c r="VJ124" t="str">
        <f t="shared" si="3131"/>
        <v>0</v>
      </c>
      <c r="VK124" t="str">
        <f t="shared" si="3132"/>
        <v>0</v>
      </c>
      <c r="VL124" t="str">
        <f t="shared" si="3133"/>
        <v>0</v>
      </c>
      <c r="VM124" t="str">
        <f t="shared" si="3134"/>
        <v>0</v>
      </c>
      <c r="VN124" t="str">
        <f t="shared" si="3135"/>
        <v>0</v>
      </c>
      <c r="VO124" t="str">
        <f t="shared" si="3136"/>
        <v>0</v>
      </c>
      <c r="VQ124" s="4">
        <f t="shared" si="3137"/>
        <v>-34.229999999999997</v>
      </c>
      <c r="VR124" s="4">
        <f t="shared" si="3138"/>
        <v>4.54</v>
      </c>
      <c r="VS124" s="4">
        <f t="shared" si="3139"/>
        <v>-23.61</v>
      </c>
      <c r="VT124" s="4">
        <f t="shared" si="3140"/>
        <v>0</v>
      </c>
      <c r="VV124" s="4">
        <f t="shared" si="3141"/>
        <v>-53.3</v>
      </c>
      <c r="VY124">
        <f t="shared" si="3142"/>
        <v>1.56</v>
      </c>
      <c r="VZ124">
        <f t="shared" si="3143"/>
        <v>-10.220000000000001</v>
      </c>
      <c r="WA124">
        <f t="shared" si="3144"/>
        <v>-2.7</v>
      </c>
      <c r="WB124">
        <f t="shared" si="3145"/>
        <v>-11.87</v>
      </c>
      <c r="WC124">
        <f t="shared" si="3146"/>
        <v>-4.29</v>
      </c>
      <c r="WD124">
        <f t="shared" si="3147"/>
        <v>-24.94</v>
      </c>
      <c r="WE124">
        <f t="shared" si="3148"/>
        <v>6.74</v>
      </c>
      <c r="WF124">
        <f t="shared" si="3149"/>
        <v>-2.2000000000000002</v>
      </c>
      <c r="WG124">
        <f t="shared" si="3150"/>
        <v>2.0699999999999998</v>
      </c>
      <c r="WH124">
        <f t="shared" si="3151"/>
        <v>0</v>
      </c>
      <c r="WI124">
        <f t="shared" si="3152"/>
        <v>-7.45</v>
      </c>
      <c r="WJ124">
        <f t="shared" si="3153"/>
        <v>0</v>
      </c>
      <c r="WK124">
        <f t="shared" si="3154"/>
        <v>0</v>
      </c>
      <c r="WL124">
        <f t="shared" si="3155"/>
        <v>0</v>
      </c>
      <c r="WM124">
        <f t="shared" si="3156"/>
        <v>0</v>
      </c>
      <c r="WN124">
        <f t="shared" si="3157"/>
        <v>0</v>
      </c>
      <c r="WO124">
        <f t="shared" si="3158"/>
        <v>0</v>
      </c>
      <c r="WP124">
        <f t="shared" si="3159"/>
        <v>0</v>
      </c>
      <c r="WQ124">
        <f t="shared" si="3160"/>
        <v>0</v>
      </c>
      <c r="WR124">
        <f t="shared" si="3161"/>
        <v>0</v>
      </c>
      <c r="WS124">
        <f t="shared" si="3162"/>
        <v>0</v>
      </c>
      <c r="WT124">
        <f t="shared" si="3163"/>
        <v>0</v>
      </c>
      <c r="WU124">
        <f t="shared" si="3164"/>
        <v>0</v>
      </c>
      <c r="WV124">
        <f t="shared" si="3165"/>
        <v>0</v>
      </c>
      <c r="WW124">
        <f t="shared" si="3166"/>
        <v>0</v>
      </c>
      <c r="WX124">
        <f t="shared" si="3167"/>
        <v>0</v>
      </c>
      <c r="WY124">
        <f t="shared" si="3168"/>
        <v>0</v>
      </c>
      <c r="WZ124">
        <f t="shared" si="3169"/>
        <v>0</v>
      </c>
      <c r="XA124">
        <f t="shared" si="3170"/>
        <v>0</v>
      </c>
      <c r="XB124">
        <f t="shared" si="3171"/>
        <v>0</v>
      </c>
      <c r="XC124">
        <f t="shared" si="3172"/>
        <v>0</v>
      </c>
      <c r="XD124">
        <f t="shared" si="3173"/>
        <v>0</v>
      </c>
      <c r="XE124">
        <f t="shared" si="3174"/>
        <v>0</v>
      </c>
      <c r="XF124">
        <f t="shared" si="3175"/>
        <v>0</v>
      </c>
      <c r="XG124">
        <f t="shared" si="3176"/>
        <v>0</v>
      </c>
      <c r="XH124">
        <f t="shared" si="3177"/>
        <v>0</v>
      </c>
      <c r="XI124">
        <f t="shared" si="3178"/>
        <v>0</v>
      </c>
      <c r="XJ124">
        <f t="shared" si="3179"/>
        <v>0</v>
      </c>
      <c r="XK124">
        <f t="shared" si="3180"/>
        <v>0</v>
      </c>
      <c r="XL124">
        <f t="shared" si="3181"/>
        <v>0</v>
      </c>
      <c r="XM124">
        <f t="shared" si="3182"/>
        <v>0</v>
      </c>
      <c r="XN124">
        <f t="shared" si="3183"/>
        <v>0</v>
      </c>
      <c r="XO124">
        <f t="shared" si="3184"/>
        <v>0</v>
      </c>
      <c r="XP124">
        <f t="shared" si="3185"/>
        <v>0</v>
      </c>
      <c r="XQ124">
        <f t="shared" si="3186"/>
        <v>0</v>
      </c>
      <c r="XR124">
        <f t="shared" si="3187"/>
        <v>0</v>
      </c>
      <c r="XS124">
        <f t="shared" si="3188"/>
        <v>0</v>
      </c>
      <c r="XT124">
        <f t="shared" si="3189"/>
        <v>0</v>
      </c>
      <c r="XU124">
        <f t="shared" si="3190"/>
        <v>0</v>
      </c>
      <c r="XV124">
        <f t="shared" si="3191"/>
        <v>0</v>
      </c>
      <c r="XW124">
        <f t="shared" si="3192"/>
        <v>0</v>
      </c>
      <c r="XX124">
        <f t="shared" si="3193"/>
        <v>0</v>
      </c>
      <c r="XY124">
        <f t="shared" si="3194"/>
        <v>0</v>
      </c>
      <c r="XZ124">
        <f t="shared" si="3195"/>
        <v>0</v>
      </c>
      <c r="YA124">
        <f t="shared" si="3196"/>
        <v>0</v>
      </c>
      <c r="YB124">
        <f t="shared" si="3197"/>
        <v>0</v>
      </c>
      <c r="YC124">
        <f t="shared" si="3198"/>
        <v>0</v>
      </c>
      <c r="YD124">
        <f t="shared" si="3199"/>
        <v>0</v>
      </c>
      <c r="YE124">
        <f t="shared" si="3200"/>
        <v>0</v>
      </c>
      <c r="YF124">
        <f t="shared" si="3201"/>
        <v>0</v>
      </c>
      <c r="YG124">
        <f t="shared" si="3202"/>
        <v>0</v>
      </c>
      <c r="YH124">
        <f t="shared" si="3203"/>
        <v>0</v>
      </c>
      <c r="YI124">
        <f t="shared" si="3204"/>
        <v>0</v>
      </c>
      <c r="YJ124">
        <f t="shared" si="3205"/>
        <v>0</v>
      </c>
      <c r="YK124">
        <f t="shared" si="3206"/>
        <v>0</v>
      </c>
      <c r="YL124">
        <f t="shared" si="3207"/>
        <v>0</v>
      </c>
      <c r="YM124">
        <f t="shared" si="3208"/>
        <v>0</v>
      </c>
      <c r="YN124">
        <f t="shared" si="3209"/>
        <v>0</v>
      </c>
      <c r="YO124">
        <f t="shared" si="3210"/>
        <v>0</v>
      </c>
      <c r="YP124">
        <f t="shared" si="3211"/>
        <v>0</v>
      </c>
      <c r="YQ124">
        <f t="shared" si="3212"/>
        <v>0</v>
      </c>
      <c r="YR124">
        <f t="shared" si="3213"/>
        <v>0</v>
      </c>
      <c r="YS124">
        <f t="shared" si="3214"/>
        <v>0</v>
      </c>
      <c r="YT124">
        <f t="shared" si="3215"/>
        <v>0</v>
      </c>
      <c r="YU124">
        <f t="shared" si="3216"/>
        <v>0</v>
      </c>
      <c r="YV124">
        <f t="shared" si="3217"/>
        <v>0</v>
      </c>
      <c r="YW124">
        <f t="shared" si="3218"/>
        <v>0</v>
      </c>
      <c r="YX124">
        <f t="shared" si="3219"/>
        <v>0</v>
      </c>
      <c r="YY124">
        <f t="shared" si="3220"/>
        <v>0</v>
      </c>
      <c r="YZ124">
        <f t="shared" si="3221"/>
        <v>0</v>
      </c>
      <c r="ZA124">
        <f t="shared" si="3222"/>
        <v>0</v>
      </c>
      <c r="ZB124">
        <f t="shared" si="3223"/>
        <v>0</v>
      </c>
      <c r="ZC124">
        <f t="shared" si="3224"/>
        <v>0</v>
      </c>
      <c r="ZD124">
        <f t="shared" si="3225"/>
        <v>0</v>
      </c>
      <c r="ZE124">
        <f t="shared" si="3226"/>
        <v>0</v>
      </c>
      <c r="ZG124" s="4">
        <f t="shared" si="3227"/>
        <v>179</v>
      </c>
      <c r="ZH124" s="4">
        <f t="shared" si="3228"/>
        <v>55</v>
      </c>
      <c r="ZI124" s="4">
        <f t="shared" si="3229"/>
        <v>147</v>
      </c>
      <c r="ZJ124" s="4">
        <f t="shared" si="3230"/>
        <v>0</v>
      </c>
      <c r="ZL124" s="4">
        <f t="shared" si="3231"/>
        <v>381</v>
      </c>
      <c r="ZO124">
        <f t="shared" si="3232"/>
        <v>26</v>
      </c>
      <c r="ZP124">
        <f t="shared" si="3233"/>
        <v>25</v>
      </c>
      <c r="ZQ124">
        <f t="shared" si="3234"/>
        <v>42</v>
      </c>
      <c r="ZR124">
        <f t="shared" si="3235"/>
        <v>42</v>
      </c>
      <c r="ZS124">
        <f t="shared" si="3236"/>
        <v>50</v>
      </c>
      <c r="ZT124">
        <f t="shared" si="3237"/>
        <v>54</v>
      </c>
      <c r="ZU124">
        <f t="shared" si="3238"/>
        <v>20</v>
      </c>
      <c r="ZV124">
        <f t="shared" si="3239"/>
        <v>35</v>
      </c>
      <c r="ZW124">
        <f t="shared" si="3240"/>
        <v>32</v>
      </c>
      <c r="ZX124">
        <f t="shared" si="3241"/>
        <v>0</v>
      </c>
      <c r="ZY124">
        <f t="shared" si="3242"/>
        <v>55</v>
      </c>
      <c r="ZZ124">
        <f t="shared" si="3243"/>
        <v>0</v>
      </c>
      <c r="AAA124">
        <f t="shared" si="3244"/>
        <v>0</v>
      </c>
      <c r="AAB124">
        <f t="shared" si="3245"/>
        <v>0</v>
      </c>
      <c r="AAC124">
        <f t="shared" si="3246"/>
        <v>0</v>
      </c>
      <c r="AAD124">
        <f t="shared" si="3247"/>
        <v>0</v>
      </c>
      <c r="AAE124">
        <f t="shared" si="3248"/>
        <v>0</v>
      </c>
      <c r="AAF124">
        <f t="shared" si="3249"/>
        <v>0</v>
      </c>
      <c r="AAG124">
        <f t="shared" si="3250"/>
        <v>0</v>
      </c>
      <c r="AAH124">
        <f t="shared" si="3251"/>
        <v>0</v>
      </c>
      <c r="AAI124">
        <f t="shared" si="3252"/>
        <v>0</v>
      </c>
      <c r="AAJ124">
        <f t="shared" si="3253"/>
        <v>0</v>
      </c>
      <c r="AAK124">
        <f t="shared" si="3254"/>
        <v>0</v>
      </c>
      <c r="AAL124">
        <f t="shared" si="3255"/>
        <v>0</v>
      </c>
      <c r="AAM124">
        <f t="shared" si="3256"/>
        <v>0</v>
      </c>
      <c r="AAN124">
        <f t="shared" si="3257"/>
        <v>0</v>
      </c>
      <c r="AAO124">
        <f t="shared" si="3258"/>
        <v>0</v>
      </c>
      <c r="AAP124">
        <f t="shared" si="3259"/>
        <v>0</v>
      </c>
      <c r="AAQ124">
        <f t="shared" si="3260"/>
        <v>0</v>
      </c>
      <c r="AAR124">
        <f t="shared" si="3261"/>
        <v>0</v>
      </c>
      <c r="AAS124">
        <f t="shared" si="3262"/>
        <v>0</v>
      </c>
      <c r="AAT124">
        <f t="shared" si="3263"/>
        <v>0</v>
      </c>
      <c r="AAU124">
        <f t="shared" si="3264"/>
        <v>0</v>
      </c>
      <c r="AAV124">
        <f t="shared" si="3265"/>
        <v>0</v>
      </c>
      <c r="AAW124">
        <f t="shared" si="3266"/>
        <v>0</v>
      </c>
      <c r="AAX124">
        <f t="shared" si="3267"/>
        <v>0</v>
      </c>
      <c r="AAY124">
        <f t="shared" si="3268"/>
        <v>0</v>
      </c>
      <c r="AAZ124">
        <f t="shared" si="3269"/>
        <v>0</v>
      </c>
      <c r="ABA124">
        <f t="shared" si="3270"/>
        <v>0</v>
      </c>
      <c r="ABB124">
        <f t="shared" si="3271"/>
        <v>0</v>
      </c>
      <c r="ABC124">
        <f t="shared" si="3272"/>
        <v>0</v>
      </c>
      <c r="ABD124">
        <f t="shared" si="3273"/>
        <v>0</v>
      </c>
      <c r="ABE124">
        <f t="shared" si="3274"/>
        <v>0</v>
      </c>
      <c r="ABF124">
        <f t="shared" si="3275"/>
        <v>0</v>
      </c>
      <c r="ABG124">
        <f t="shared" si="3276"/>
        <v>0</v>
      </c>
      <c r="ABH124">
        <f t="shared" si="3277"/>
        <v>0</v>
      </c>
      <c r="ABI124">
        <f t="shared" si="3278"/>
        <v>0</v>
      </c>
      <c r="ABJ124">
        <f t="shared" si="3279"/>
        <v>0</v>
      </c>
      <c r="ABK124">
        <f t="shared" si="3280"/>
        <v>0</v>
      </c>
      <c r="ABL124">
        <f t="shared" si="3281"/>
        <v>0</v>
      </c>
      <c r="ABM124">
        <f t="shared" si="3282"/>
        <v>0</v>
      </c>
      <c r="ABN124">
        <f t="shared" si="3283"/>
        <v>0</v>
      </c>
      <c r="ABO124">
        <f t="shared" si="3284"/>
        <v>0</v>
      </c>
      <c r="ABP124">
        <f t="shared" si="3285"/>
        <v>0</v>
      </c>
      <c r="ABQ124">
        <f t="shared" si="3286"/>
        <v>0</v>
      </c>
      <c r="ABR124">
        <f t="shared" si="3287"/>
        <v>0</v>
      </c>
      <c r="ABS124">
        <f t="shared" si="3288"/>
        <v>0</v>
      </c>
      <c r="ABT124">
        <f t="shared" si="3289"/>
        <v>0</v>
      </c>
      <c r="ABU124">
        <f t="shared" si="3290"/>
        <v>0</v>
      </c>
      <c r="ABV124">
        <f t="shared" si="3291"/>
        <v>0</v>
      </c>
      <c r="ABW124">
        <f t="shared" si="3292"/>
        <v>0</v>
      </c>
      <c r="ABX124">
        <f t="shared" si="3293"/>
        <v>0</v>
      </c>
      <c r="ABY124">
        <f t="shared" si="3294"/>
        <v>0</v>
      </c>
      <c r="ABZ124">
        <f t="shared" si="3295"/>
        <v>0</v>
      </c>
      <c r="ACA124">
        <f t="shared" si="3296"/>
        <v>0</v>
      </c>
      <c r="ACB124">
        <f t="shared" si="3297"/>
        <v>0</v>
      </c>
      <c r="ACC124">
        <f t="shared" si="3298"/>
        <v>0</v>
      </c>
      <c r="ACD124">
        <f t="shared" si="3299"/>
        <v>0</v>
      </c>
      <c r="ACE124">
        <f t="shared" si="3300"/>
        <v>0</v>
      </c>
      <c r="ACF124">
        <f t="shared" si="3301"/>
        <v>0</v>
      </c>
      <c r="ACG124">
        <f t="shared" si="3302"/>
        <v>0</v>
      </c>
      <c r="ACH124">
        <f t="shared" si="3303"/>
        <v>0</v>
      </c>
      <c r="ACI124">
        <f t="shared" si="3304"/>
        <v>0</v>
      </c>
      <c r="ACJ124">
        <f t="shared" si="3305"/>
        <v>0</v>
      </c>
      <c r="ACK124">
        <f t="shared" si="3306"/>
        <v>0</v>
      </c>
      <c r="ACL124">
        <f t="shared" si="3307"/>
        <v>0</v>
      </c>
      <c r="ACM124">
        <f t="shared" si="3308"/>
        <v>0</v>
      </c>
      <c r="ACN124">
        <f t="shared" si="3309"/>
        <v>0</v>
      </c>
      <c r="ACO124">
        <f t="shared" si="3310"/>
        <v>0</v>
      </c>
      <c r="ACP124">
        <f t="shared" si="3311"/>
        <v>0</v>
      </c>
      <c r="ACQ124">
        <f t="shared" si="3312"/>
        <v>0</v>
      </c>
      <c r="ACR124">
        <f t="shared" si="3313"/>
        <v>0</v>
      </c>
      <c r="ACS124">
        <f t="shared" si="3314"/>
        <v>0</v>
      </c>
      <c r="ACT124">
        <f t="shared" si="3315"/>
        <v>0</v>
      </c>
      <c r="ACU124">
        <f t="shared" si="3316"/>
        <v>0</v>
      </c>
      <c r="ACW124" s="4">
        <f t="shared" si="3317"/>
        <v>229.3</v>
      </c>
      <c r="ACX124" s="4">
        <f t="shared" si="3318"/>
        <v>135.79999999999998</v>
      </c>
      <c r="ACY124" s="4">
        <f t="shared" si="3319"/>
        <v>43.199999999999996</v>
      </c>
      <c r="ACZ124" s="4">
        <f t="shared" si="3320"/>
        <v>0</v>
      </c>
      <c r="ADA124" s="88">
        <f t="shared" si="3321"/>
        <v>8.2401456297810647</v>
      </c>
      <c r="ADB124" s="4">
        <f t="shared" si="3322"/>
        <v>408.3</v>
      </c>
      <c r="ADC124" s="5">
        <f t="shared" si="3323"/>
        <v>6.7720011813348053</v>
      </c>
      <c r="ADD124" s="5">
        <f t="shared" si="3324"/>
        <v>3.7947331922020551</v>
      </c>
      <c r="ADE124">
        <f t="shared" si="3325"/>
        <v>5.7</v>
      </c>
      <c r="ADF124">
        <f t="shared" si="3326"/>
        <v>20.2</v>
      </c>
      <c r="ADG124">
        <f t="shared" si="3327"/>
        <v>73.7</v>
      </c>
      <c r="ADH124">
        <f t="shared" si="3328"/>
        <v>7.9</v>
      </c>
      <c r="ADI124">
        <f t="shared" si="3329"/>
        <v>35.299999999999997</v>
      </c>
      <c r="ADJ124">
        <f t="shared" si="3330"/>
        <v>9.6999999999999993</v>
      </c>
      <c r="ADK124">
        <f t="shared" si="3331"/>
        <v>115.6</v>
      </c>
      <c r="ADL124">
        <f t="shared" si="3332"/>
        <v>20.2</v>
      </c>
      <c r="ADM124">
        <f t="shared" si="3333"/>
        <v>120</v>
      </c>
      <c r="ADN124">
        <f t="shared" si="3334"/>
        <v>0</v>
      </c>
      <c r="ADO124">
        <f t="shared" si="3335"/>
        <v>0</v>
      </c>
      <c r="ADP124">
        <f t="shared" si="3336"/>
        <v>0</v>
      </c>
      <c r="ADQ124">
        <f t="shared" si="3337"/>
        <v>0</v>
      </c>
      <c r="ADR124">
        <f t="shared" si="3338"/>
        <v>0</v>
      </c>
      <c r="ADS124">
        <f t="shared" si="3339"/>
        <v>0</v>
      </c>
      <c r="ADT124">
        <f t="shared" si="3340"/>
        <v>0</v>
      </c>
      <c r="ADU124">
        <f t="shared" si="3341"/>
        <v>0</v>
      </c>
      <c r="ADV124">
        <f t="shared" si="3342"/>
        <v>0</v>
      </c>
      <c r="ADW124">
        <f t="shared" si="3343"/>
        <v>0</v>
      </c>
      <c r="ADX124">
        <f t="shared" si="3344"/>
        <v>0</v>
      </c>
      <c r="ADY124">
        <f t="shared" si="3345"/>
        <v>0</v>
      </c>
      <c r="ADZ124">
        <f t="shared" si="3346"/>
        <v>0</v>
      </c>
      <c r="AEA124">
        <f t="shared" si="3347"/>
        <v>0</v>
      </c>
      <c r="AEB124">
        <f t="shared" si="3348"/>
        <v>0</v>
      </c>
      <c r="AEC124">
        <f t="shared" si="3349"/>
        <v>0</v>
      </c>
      <c r="AED124">
        <f t="shared" si="3350"/>
        <v>0</v>
      </c>
      <c r="AEE124">
        <f t="shared" si="3351"/>
        <v>0</v>
      </c>
      <c r="AEF124">
        <f t="shared" si="3352"/>
        <v>0</v>
      </c>
      <c r="AEG124">
        <f t="shared" si="3353"/>
        <v>0</v>
      </c>
      <c r="AEH124">
        <f t="shared" si="3354"/>
        <v>0</v>
      </c>
      <c r="AEI124">
        <f t="shared" si="3355"/>
        <v>0</v>
      </c>
      <c r="AEJ124">
        <f t="shared" si="3356"/>
        <v>0</v>
      </c>
      <c r="AEK124">
        <f t="shared" si="3357"/>
        <v>0</v>
      </c>
      <c r="AEL124">
        <f t="shared" si="3358"/>
        <v>0</v>
      </c>
      <c r="AEM124">
        <f t="shared" si="3359"/>
        <v>0</v>
      </c>
      <c r="AEN124">
        <f t="shared" si="3360"/>
        <v>0</v>
      </c>
      <c r="AEO124">
        <f t="shared" si="3361"/>
        <v>0</v>
      </c>
      <c r="AEP124">
        <f t="shared" si="3362"/>
        <v>0</v>
      </c>
      <c r="AEQ124">
        <f t="shared" si="3363"/>
        <v>0</v>
      </c>
      <c r="AER124">
        <f t="shared" si="3364"/>
        <v>0</v>
      </c>
      <c r="AES124">
        <f t="shared" si="3365"/>
        <v>0</v>
      </c>
      <c r="AET124">
        <f t="shared" si="3366"/>
        <v>0</v>
      </c>
      <c r="AEU124">
        <f t="shared" si="3367"/>
        <v>0</v>
      </c>
      <c r="AEV124">
        <f t="shared" si="3368"/>
        <v>0</v>
      </c>
      <c r="AEW124">
        <f t="shared" si="3369"/>
        <v>0</v>
      </c>
      <c r="AEX124">
        <f t="shared" si="3370"/>
        <v>0</v>
      </c>
      <c r="AEY124">
        <f t="shared" si="3371"/>
        <v>0</v>
      </c>
      <c r="AEZ124">
        <f t="shared" si="3372"/>
        <v>0</v>
      </c>
      <c r="AFA124">
        <f t="shared" si="3373"/>
        <v>0</v>
      </c>
      <c r="AFB124">
        <f t="shared" si="3374"/>
        <v>0</v>
      </c>
      <c r="AFC124">
        <f t="shared" si="3375"/>
        <v>0</v>
      </c>
      <c r="AFD124">
        <f t="shared" si="3376"/>
        <v>0</v>
      </c>
      <c r="AFE124">
        <f t="shared" si="3377"/>
        <v>0</v>
      </c>
      <c r="AFF124">
        <f t="shared" si="3378"/>
        <v>0</v>
      </c>
      <c r="AFG124">
        <f t="shared" si="3379"/>
        <v>0</v>
      </c>
      <c r="AFH124">
        <f t="shared" si="3380"/>
        <v>0</v>
      </c>
      <c r="AFI124">
        <f t="shared" si="3381"/>
        <v>0</v>
      </c>
      <c r="AFJ124">
        <f t="shared" si="3382"/>
        <v>0</v>
      </c>
      <c r="AFK124">
        <f t="shared" si="3383"/>
        <v>0</v>
      </c>
      <c r="AFL124">
        <f t="shared" si="3384"/>
        <v>0</v>
      </c>
      <c r="AFM124">
        <f t="shared" si="3385"/>
        <v>0</v>
      </c>
      <c r="AFN124">
        <f t="shared" si="3386"/>
        <v>0</v>
      </c>
      <c r="AFO124">
        <f t="shared" si="3387"/>
        <v>0</v>
      </c>
      <c r="AFP124">
        <f t="shared" si="3388"/>
        <v>0</v>
      </c>
      <c r="AFQ124">
        <f t="shared" si="3389"/>
        <v>0</v>
      </c>
      <c r="AFR124">
        <f t="shared" si="3390"/>
        <v>0</v>
      </c>
      <c r="AFS124">
        <f t="shared" si="3391"/>
        <v>0</v>
      </c>
      <c r="AFT124">
        <f t="shared" si="3392"/>
        <v>0</v>
      </c>
      <c r="AFU124">
        <f t="shared" si="3393"/>
        <v>0</v>
      </c>
      <c r="AFV124">
        <f t="shared" si="3394"/>
        <v>0</v>
      </c>
      <c r="AFW124">
        <f t="shared" si="3395"/>
        <v>0</v>
      </c>
      <c r="AFX124">
        <f t="shared" si="3396"/>
        <v>0</v>
      </c>
      <c r="AFY124">
        <f t="shared" si="3397"/>
        <v>0</v>
      </c>
      <c r="AFZ124">
        <f t="shared" si="3398"/>
        <v>0</v>
      </c>
      <c r="AGA124">
        <f t="shared" si="3399"/>
        <v>0</v>
      </c>
      <c r="AGB124">
        <f t="shared" si="3400"/>
        <v>0</v>
      </c>
      <c r="AGC124">
        <f t="shared" si="3401"/>
        <v>0</v>
      </c>
      <c r="AGD124">
        <f t="shared" si="3402"/>
        <v>0</v>
      </c>
      <c r="AGE124">
        <f t="shared" si="3403"/>
        <v>0</v>
      </c>
      <c r="AGF124">
        <f t="shared" si="3404"/>
        <v>0</v>
      </c>
      <c r="AGG124">
        <f t="shared" si="3405"/>
        <v>0</v>
      </c>
      <c r="AGH124">
        <f t="shared" si="3406"/>
        <v>0</v>
      </c>
      <c r="AGI124">
        <f t="shared" si="3407"/>
        <v>0</v>
      </c>
      <c r="AGJ124">
        <f t="shared" si="3408"/>
        <v>0</v>
      </c>
      <c r="AGK124">
        <f t="shared" si="3409"/>
        <v>0</v>
      </c>
      <c r="AGM124" s="88">
        <f t="shared" si="3410"/>
        <v>87</v>
      </c>
      <c r="AGN124" s="88">
        <v>87</v>
      </c>
      <c r="AGO124">
        <v>7</v>
      </c>
      <c r="AGP124">
        <f t="shared" si="3411"/>
        <v>7</v>
      </c>
      <c r="AGQ124">
        <f t="shared" si="3412"/>
        <v>7</v>
      </c>
      <c r="AGR124">
        <f t="shared" si="3413"/>
        <v>7</v>
      </c>
      <c r="AGS124">
        <f t="shared" si="3414"/>
        <v>7</v>
      </c>
      <c r="AGT124">
        <f t="shared" si="3415"/>
        <v>10</v>
      </c>
      <c r="AGU124">
        <f t="shared" si="3416"/>
        <v>7</v>
      </c>
      <c r="AGV124">
        <f t="shared" si="3417"/>
        <v>7</v>
      </c>
      <c r="AGW124">
        <f t="shared" si="3418"/>
        <v>6</v>
      </c>
      <c r="AGX124">
        <f t="shared" si="3419"/>
        <v>7</v>
      </c>
      <c r="AGY124">
        <f t="shared" si="3420"/>
        <v>0</v>
      </c>
      <c r="AGZ124">
        <f t="shared" si="3421"/>
        <v>10</v>
      </c>
      <c r="AHA124">
        <f t="shared" si="3422"/>
        <v>0</v>
      </c>
      <c r="AHB124">
        <f t="shared" si="3423"/>
        <v>0</v>
      </c>
      <c r="AHC124">
        <f t="shared" si="3424"/>
        <v>0</v>
      </c>
      <c r="AHD124">
        <f t="shared" si="3425"/>
        <v>0</v>
      </c>
      <c r="AHE124">
        <f t="shared" si="3426"/>
        <v>0</v>
      </c>
      <c r="AHF124">
        <f t="shared" si="3427"/>
        <v>0</v>
      </c>
      <c r="AHG124">
        <f t="shared" si="3428"/>
        <v>0</v>
      </c>
      <c r="AHH124">
        <f t="shared" si="3429"/>
        <v>0</v>
      </c>
      <c r="AHI124">
        <f t="shared" si="3430"/>
        <v>0</v>
      </c>
      <c r="AHJ124">
        <f t="shared" si="3431"/>
        <v>0</v>
      </c>
      <c r="AHK124">
        <f t="shared" si="3432"/>
        <v>0</v>
      </c>
      <c r="AHL124">
        <f t="shared" si="3433"/>
        <v>0</v>
      </c>
      <c r="AHM124">
        <f t="shared" si="3434"/>
        <v>0</v>
      </c>
      <c r="AHN124">
        <f t="shared" si="3435"/>
        <v>0</v>
      </c>
      <c r="AHO124">
        <f t="shared" si="3436"/>
        <v>0</v>
      </c>
      <c r="AHP124">
        <f t="shared" si="3437"/>
        <v>0</v>
      </c>
      <c r="AHQ124">
        <f t="shared" si="3438"/>
        <v>0</v>
      </c>
      <c r="AHR124">
        <f t="shared" si="3439"/>
        <v>0</v>
      </c>
      <c r="AHS124">
        <f t="shared" si="3440"/>
        <v>0</v>
      </c>
      <c r="AHT124">
        <f t="shared" si="3441"/>
        <v>0</v>
      </c>
      <c r="AHU124">
        <f t="shared" si="3442"/>
        <v>0</v>
      </c>
      <c r="AHV124">
        <f t="shared" si="3443"/>
        <v>0</v>
      </c>
      <c r="AHW124">
        <f t="shared" si="3444"/>
        <v>0</v>
      </c>
      <c r="AHX124">
        <f t="shared" si="3445"/>
        <v>0</v>
      </c>
      <c r="AHY124">
        <f t="shared" si="3446"/>
        <v>0</v>
      </c>
      <c r="AHZ124">
        <f t="shared" si="3447"/>
        <v>0</v>
      </c>
      <c r="AIA124">
        <f t="shared" si="3448"/>
        <v>0</v>
      </c>
      <c r="AIB124">
        <f t="shared" si="3449"/>
        <v>0</v>
      </c>
      <c r="AIC124">
        <f t="shared" si="3450"/>
        <v>0</v>
      </c>
      <c r="AID124">
        <f t="shared" si="3451"/>
        <v>0</v>
      </c>
      <c r="AIE124">
        <f t="shared" si="3452"/>
        <v>0</v>
      </c>
      <c r="AIF124">
        <f t="shared" si="3453"/>
        <v>0</v>
      </c>
      <c r="AIG124">
        <f t="shared" si="3454"/>
        <v>0</v>
      </c>
      <c r="AIH124">
        <f t="shared" si="3455"/>
        <v>0</v>
      </c>
      <c r="AII124">
        <f t="shared" si="3456"/>
        <v>0</v>
      </c>
      <c r="AIJ124">
        <f t="shared" si="3457"/>
        <v>0</v>
      </c>
      <c r="AIK124">
        <f t="shared" si="3458"/>
        <v>0</v>
      </c>
      <c r="AIL124">
        <f t="shared" si="3459"/>
        <v>0</v>
      </c>
      <c r="AIM124">
        <f t="shared" si="3460"/>
        <v>0</v>
      </c>
      <c r="AIN124">
        <f t="shared" si="3461"/>
        <v>0</v>
      </c>
      <c r="AIO124">
        <f t="shared" si="3462"/>
        <v>0</v>
      </c>
      <c r="AIP124">
        <f t="shared" si="3463"/>
        <v>0</v>
      </c>
      <c r="AIQ124">
        <f t="shared" si="3464"/>
        <v>0</v>
      </c>
      <c r="AIR124">
        <f t="shared" si="3465"/>
        <v>0</v>
      </c>
      <c r="AIS124">
        <f t="shared" si="3466"/>
        <v>0</v>
      </c>
      <c r="AIT124">
        <f t="shared" si="3467"/>
        <v>0</v>
      </c>
      <c r="AIU124">
        <f t="shared" si="3468"/>
        <v>0</v>
      </c>
      <c r="AIV124">
        <f t="shared" si="3469"/>
        <v>0</v>
      </c>
      <c r="AIW124">
        <f t="shared" si="3470"/>
        <v>0</v>
      </c>
      <c r="AIX124">
        <f t="shared" si="3471"/>
        <v>0</v>
      </c>
      <c r="AIY124">
        <f t="shared" si="3472"/>
        <v>0</v>
      </c>
      <c r="AIZ124">
        <f t="shared" si="3473"/>
        <v>0</v>
      </c>
      <c r="AJA124">
        <f t="shared" si="3474"/>
        <v>0</v>
      </c>
      <c r="AJB124">
        <f t="shared" si="3475"/>
        <v>0</v>
      </c>
      <c r="AJC124">
        <f t="shared" si="3476"/>
        <v>0</v>
      </c>
      <c r="AJD124">
        <f t="shared" si="3477"/>
        <v>0</v>
      </c>
      <c r="AJE124">
        <f t="shared" si="3478"/>
        <v>0</v>
      </c>
      <c r="AJF124">
        <f t="shared" si="3479"/>
        <v>0</v>
      </c>
      <c r="AJG124">
        <f t="shared" si="3480"/>
        <v>0</v>
      </c>
      <c r="AJH124">
        <f t="shared" si="3481"/>
        <v>0</v>
      </c>
      <c r="AJI124">
        <f t="shared" si="3482"/>
        <v>0</v>
      </c>
      <c r="AJJ124">
        <f t="shared" si="3483"/>
        <v>0</v>
      </c>
      <c r="AJK124">
        <f t="shared" si="3484"/>
        <v>0</v>
      </c>
      <c r="AJL124">
        <f t="shared" si="3485"/>
        <v>0</v>
      </c>
      <c r="AJM124">
        <f t="shared" si="3486"/>
        <v>0</v>
      </c>
      <c r="AJN124">
        <f t="shared" si="3487"/>
        <v>0</v>
      </c>
      <c r="AJO124">
        <f t="shared" si="3488"/>
        <v>0</v>
      </c>
      <c r="AJP124">
        <f t="shared" si="3489"/>
        <v>0</v>
      </c>
      <c r="AJQ124">
        <f t="shared" si="3490"/>
        <v>0</v>
      </c>
      <c r="AJR124">
        <f t="shared" si="3491"/>
        <v>0</v>
      </c>
      <c r="AJS124">
        <f t="shared" si="3492"/>
        <v>0</v>
      </c>
      <c r="AJT124">
        <f t="shared" si="3493"/>
        <v>0</v>
      </c>
      <c r="AJU124">
        <f t="shared" si="3494"/>
        <v>0</v>
      </c>
      <c r="AJV124">
        <f t="shared" si="3495"/>
        <v>0</v>
      </c>
      <c r="AJX124">
        <v>46</v>
      </c>
      <c r="AJY124">
        <v>1</v>
      </c>
      <c r="AJZ124">
        <v>1</v>
      </c>
      <c r="AKA124">
        <f t="shared" si="3496"/>
        <v>1</v>
      </c>
      <c r="AKB124">
        <f t="shared" si="3497"/>
        <v>2</v>
      </c>
      <c r="AKC124">
        <f t="shared" si="3498"/>
        <v>2</v>
      </c>
      <c r="AKD124">
        <f t="shared" si="3499"/>
        <v>1</v>
      </c>
      <c r="AKE124">
        <f t="shared" si="3500"/>
        <v>16</v>
      </c>
      <c r="AKF124">
        <f t="shared" si="3501"/>
        <v>16</v>
      </c>
      <c r="AKG124">
        <f t="shared" si="3502"/>
        <v>0</v>
      </c>
      <c r="AKH124">
        <f t="shared" si="3503"/>
        <v>1</v>
      </c>
      <c r="AKI124">
        <f t="shared" si="3504"/>
        <v>0</v>
      </c>
      <c r="AKJ124">
        <f t="shared" si="3505"/>
        <v>0</v>
      </c>
      <c r="AKK124">
        <f t="shared" si="3506"/>
        <v>0</v>
      </c>
      <c r="AKL124">
        <f t="shared" si="3507"/>
        <v>0</v>
      </c>
      <c r="AKM124">
        <f t="shared" si="3508"/>
        <v>0</v>
      </c>
      <c r="AKN124">
        <f t="shared" si="3509"/>
        <v>0</v>
      </c>
      <c r="AKO124">
        <f t="shared" si="3510"/>
        <v>0</v>
      </c>
      <c r="AKP124">
        <f t="shared" si="3511"/>
        <v>0</v>
      </c>
      <c r="AKQ124">
        <f t="shared" si="3512"/>
        <v>0</v>
      </c>
      <c r="AKR124">
        <f t="shared" si="3513"/>
        <v>0</v>
      </c>
      <c r="AKS124">
        <f t="shared" si="3514"/>
        <v>0</v>
      </c>
      <c r="AKT124">
        <f t="shared" si="3515"/>
        <v>0</v>
      </c>
      <c r="AKU124">
        <f t="shared" si="3516"/>
        <v>0</v>
      </c>
      <c r="AKV124">
        <f t="shared" si="3517"/>
        <v>0</v>
      </c>
      <c r="AKW124">
        <f t="shared" si="3518"/>
        <v>0</v>
      </c>
      <c r="AKX124">
        <f t="shared" si="3519"/>
        <v>0</v>
      </c>
      <c r="AKY124">
        <f t="shared" si="3520"/>
        <v>0</v>
      </c>
      <c r="AKZ124">
        <f t="shared" si="3521"/>
        <v>0</v>
      </c>
      <c r="ALA124">
        <f t="shared" si="3522"/>
        <v>0</v>
      </c>
      <c r="ALB124">
        <f t="shared" si="3523"/>
        <v>0</v>
      </c>
      <c r="ALC124">
        <f t="shared" si="3524"/>
        <v>0</v>
      </c>
      <c r="ALD124">
        <f t="shared" si="3525"/>
        <v>0</v>
      </c>
      <c r="ALE124">
        <f t="shared" si="3526"/>
        <v>0</v>
      </c>
      <c r="ALF124">
        <f t="shared" si="3527"/>
        <v>0</v>
      </c>
      <c r="ALG124">
        <f t="shared" si="3528"/>
        <v>0</v>
      </c>
      <c r="ALH124">
        <f t="shared" si="3529"/>
        <v>0</v>
      </c>
      <c r="ALI124">
        <f t="shared" si="3530"/>
        <v>0</v>
      </c>
      <c r="ALJ124">
        <f t="shared" si="3531"/>
        <v>0</v>
      </c>
      <c r="ALK124">
        <f t="shared" si="3532"/>
        <v>0</v>
      </c>
      <c r="ALL124">
        <f t="shared" si="3533"/>
        <v>0</v>
      </c>
      <c r="ALM124">
        <f t="shared" si="3534"/>
        <v>0</v>
      </c>
      <c r="ALN124">
        <f t="shared" si="3535"/>
        <v>0</v>
      </c>
      <c r="ALO124">
        <f t="shared" si="3536"/>
        <v>0</v>
      </c>
      <c r="ALP124">
        <f t="shared" si="3537"/>
        <v>0</v>
      </c>
      <c r="ALQ124">
        <f t="shared" si="3538"/>
        <v>0</v>
      </c>
      <c r="ALR124">
        <f t="shared" si="3539"/>
        <v>0</v>
      </c>
      <c r="ALS124">
        <f t="shared" si="3540"/>
        <v>0</v>
      </c>
      <c r="ALT124">
        <f t="shared" si="3541"/>
        <v>0</v>
      </c>
      <c r="ALU124">
        <f t="shared" si="3542"/>
        <v>0</v>
      </c>
      <c r="ALV124">
        <f t="shared" si="3543"/>
        <v>0</v>
      </c>
      <c r="ALW124">
        <f t="shared" si="3544"/>
        <v>0</v>
      </c>
      <c r="ALX124">
        <f t="shared" si="3545"/>
        <v>0</v>
      </c>
      <c r="ALY124">
        <f t="shared" si="3546"/>
        <v>0</v>
      </c>
      <c r="ALZ124">
        <f t="shared" si="3547"/>
        <v>0</v>
      </c>
      <c r="AMA124">
        <f t="shared" si="3548"/>
        <v>0</v>
      </c>
      <c r="AMB124">
        <f t="shared" si="3549"/>
        <v>0</v>
      </c>
      <c r="AMC124">
        <f t="shared" si="3550"/>
        <v>0</v>
      </c>
      <c r="AMD124">
        <f t="shared" si="3551"/>
        <v>0</v>
      </c>
      <c r="AME124">
        <f t="shared" si="3552"/>
        <v>0</v>
      </c>
      <c r="AMF124">
        <f t="shared" si="3553"/>
        <v>0</v>
      </c>
      <c r="AMG124">
        <f t="shared" si="3554"/>
        <v>0</v>
      </c>
      <c r="AMH124">
        <f t="shared" si="3555"/>
        <v>0</v>
      </c>
      <c r="AMI124">
        <f t="shared" si="3556"/>
        <v>0</v>
      </c>
      <c r="AMJ124">
        <f t="shared" si="3557"/>
        <v>0</v>
      </c>
      <c r="AMK124">
        <f t="shared" si="3558"/>
        <v>0</v>
      </c>
      <c r="AML124">
        <f t="shared" si="3559"/>
        <v>0</v>
      </c>
      <c r="AMM124">
        <f t="shared" si="3560"/>
        <v>0</v>
      </c>
      <c r="AMN124">
        <f t="shared" si="3561"/>
        <v>0</v>
      </c>
      <c r="AMO124">
        <f t="shared" si="3562"/>
        <v>0</v>
      </c>
      <c r="AMP124">
        <f t="shared" si="3563"/>
        <v>0</v>
      </c>
      <c r="AMQ124">
        <f t="shared" si="3564"/>
        <v>0</v>
      </c>
      <c r="AMR124">
        <f t="shared" si="3565"/>
        <v>0</v>
      </c>
      <c r="AMS124">
        <f t="shared" si="3566"/>
        <v>0</v>
      </c>
      <c r="AMT124">
        <f t="shared" si="3567"/>
        <v>0</v>
      </c>
      <c r="AMU124">
        <f t="shared" si="3568"/>
        <v>0</v>
      </c>
      <c r="AMV124">
        <f t="shared" si="3569"/>
        <v>0</v>
      </c>
      <c r="AMW124">
        <f t="shared" si="3570"/>
        <v>0</v>
      </c>
      <c r="AMX124">
        <f t="shared" si="3571"/>
        <v>0</v>
      </c>
      <c r="AMY124">
        <f t="shared" si="3572"/>
        <v>0</v>
      </c>
      <c r="AMZ124">
        <f t="shared" si="3573"/>
        <v>0</v>
      </c>
      <c r="ANA124">
        <f t="shared" si="3574"/>
        <v>0</v>
      </c>
      <c r="ANB124">
        <f t="shared" si="3575"/>
        <v>0</v>
      </c>
      <c r="ANC124">
        <f t="shared" si="3576"/>
        <v>0</v>
      </c>
      <c r="AND124">
        <f t="shared" si="3577"/>
        <v>0</v>
      </c>
      <c r="ANR124" s="4">
        <v>1585</v>
      </c>
      <c r="ANS124" s="4">
        <f t="shared" si="3578"/>
        <v>1585</v>
      </c>
      <c r="ANU124" s="4">
        <v>1560</v>
      </c>
      <c r="ANV124" t="str">
        <f t="shared" si="3579"/>
        <v>1537</v>
      </c>
      <c r="ANW124" t="str">
        <f t="shared" si="3580"/>
        <v>1531</v>
      </c>
      <c r="ANX124" t="str">
        <f t="shared" si="3581"/>
        <v>1563</v>
      </c>
      <c r="ANY124" t="str">
        <f t="shared" si="3582"/>
        <v>1552</v>
      </c>
      <c r="ANZ124" t="str">
        <f t="shared" si="3583"/>
        <v>1571</v>
      </c>
      <c r="AOA124" t="str">
        <f t="shared" si="3584"/>
        <v>1570</v>
      </c>
      <c r="AOB124" t="str">
        <f t="shared" si="3585"/>
        <v>1583</v>
      </c>
      <c r="AOC124" t="str">
        <f t="shared" si="3586"/>
        <v>1555</v>
      </c>
      <c r="AOD124" t="str">
        <f t="shared" si="3587"/>
        <v>1598</v>
      </c>
      <c r="AOE124" t="str">
        <f t="shared" si="3588"/>
        <v>1598</v>
      </c>
      <c r="AOF124" t="str">
        <f t="shared" si="3589"/>
        <v>1585</v>
      </c>
      <c r="AOG124" t="str">
        <f t="shared" si="3590"/>
        <v>1585</v>
      </c>
      <c r="AOH124" t="str">
        <f t="shared" si="3591"/>
        <v>1585</v>
      </c>
      <c r="AOI124" t="str">
        <f t="shared" si="3592"/>
        <v>1585</v>
      </c>
      <c r="AOJ124" t="str">
        <f t="shared" si="3593"/>
        <v>1585</v>
      </c>
      <c r="AOK124" t="str">
        <f t="shared" si="3594"/>
        <v>1585</v>
      </c>
      <c r="AOL124" t="str">
        <f t="shared" si="3595"/>
        <v>1585</v>
      </c>
      <c r="AOM124" t="str">
        <f t="shared" si="3596"/>
        <v>1585</v>
      </c>
      <c r="AON124" t="str">
        <f t="shared" si="3597"/>
        <v>1585</v>
      </c>
      <c r="AOO124" t="str">
        <f t="shared" si="3598"/>
        <v>1585</v>
      </c>
      <c r="AOP124" t="str">
        <f t="shared" si="3599"/>
        <v>1585</v>
      </c>
      <c r="AOQ124" t="str">
        <f t="shared" si="3600"/>
        <v>1585</v>
      </c>
      <c r="AOR124" t="str">
        <f t="shared" si="3601"/>
        <v>1585</v>
      </c>
      <c r="AOS124" t="str">
        <f t="shared" si="3602"/>
        <v>1585</v>
      </c>
      <c r="AOT124" t="str">
        <f t="shared" si="3603"/>
        <v>1585</v>
      </c>
      <c r="AOU124" t="str">
        <f t="shared" si="3604"/>
        <v>1585</v>
      </c>
      <c r="AOV124" t="str">
        <f t="shared" si="3605"/>
        <v>1585</v>
      </c>
      <c r="AOW124" t="str">
        <f t="shared" si="3606"/>
        <v>1585</v>
      </c>
      <c r="AOX124" t="str">
        <f t="shared" si="3607"/>
        <v>1585</v>
      </c>
      <c r="AOY124" t="str">
        <f t="shared" si="3608"/>
        <v>1585</v>
      </c>
      <c r="AOZ124" t="str">
        <f t="shared" si="3609"/>
        <v>1585</v>
      </c>
      <c r="APA124" t="str">
        <f t="shared" si="3610"/>
        <v>1585</v>
      </c>
      <c r="APB124" t="str">
        <f t="shared" si="3611"/>
        <v>1585</v>
      </c>
      <c r="APC124" t="str">
        <f t="shared" si="3612"/>
        <v>1585</v>
      </c>
      <c r="APD124" t="str">
        <f t="shared" si="3613"/>
        <v>1585</v>
      </c>
      <c r="APE124" t="str">
        <f t="shared" si="3614"/>
        <v>1585</v>
      </c>
      <c r="APF124" t="str">
        <f t="shared" si="3615"/>
        <v>1585</v>
      </c>
      <c r="APG124" t="str">
        <f t="shared" si="3616"/>
        <v>1585</v>
      </c>
      <c r="APH124" t="str">
        <f t="shared" si="3617"/>
        <v>1585</v>
      </c>
      <c r="API124" t="str">
        <f t="shared" si="3618"/>
        <v>1585</v>
      </c>
      <c r="APJ124" t="str">
        <f t="shared" si="3619"/>
        <v>1585</v>
      </c>
      <c r="APK124" t="str">
        <f t="shared" si="3620"/>
        <v>1585</v>
      </c>
      <c r="APL124" t="str">
        <f t="shared" si="3621"/>
        <v>1585</v>
      </c>
      <c r="APM124" t="str">
        <f t="shared" si="3622"/>
        <v>1585</v>
      </c>
      <c r="APN124" t="str">
        <f t="shared" si="3623"/>
        <v>1585</v>
      </c>
      <c r="APO124" t="str">
        <f t="shared" si="3624"/>
        <v>1585</v>
      </c>
      <c r="APP124" t="str">
        <f t="shared" si="3625"/>
        <v>1585</v>
      </c>
      <c r="APQ124" t="str">
        <f t="shared" si="3626"/>
        <v>1585</v>
      </c>
      <c r="APR124" t="str">
        <f t="shared" si="3627"/>
        <v>1585</v>
      </c>
      <c r="APS124" t="str">
        <f t="shared" si="3628"/>
        <v>1585</v>
      </c>
      <c r="APT124" t="str">
        <f t="shared" si="3629"/>
        <v>1585</v>
      </c>
      <c r="APU124" t="str">
        <f t="shared" si="3630"/>
        <v>1585</v>
      </c>
      <c r="APV124" t="str">
        <f t="shared" si="3631"/>
        <v>1585</v>
      </c>
      <c r="APW124" t="str">
        <f t="shared" si="3632"/>
        <v>1585</v>
      </c>
      <c r="APX124" t="str">
        <f t="shared" si="3633"/>
        <v>1585</v>
      </c>
      <c r="APY124" t="str">
        <f t="shared" si="3634"/>
        <v>1585</v>
      </c>
      <c r="APZ124" t="str">
        <f t="shared" si="3635"/>
        <v>1585</v>
      </c>
      <c r="AQA124" t="str">
        <f t="shared" si="3636"/>
        <v>1585</v>
      </c>
      <c r="AQB124" t="str">
        <f t="shared" si="3637"/>
        <v>1585</v>
      </c>
      <c r="AQC124" t="str">
        <f t="shared" si="3638"/>
        <v>1585</v>
      </c>
      <c r="AQD124" t="str">
        <f t="shared" si="3639"/>
        <v>1585</v>
      </c>
      <c r="AQE124" t="str">
        <f t="shared" si="3640"/>
        <v>1585</v>
      </c>
      <c r="AQF124" t="str">
        <f t="shared" si="3641"/>
        <v>1585</v>
      </c>
      <c r="AQG124" t="str">
        <f t="shared" si="3642"/>
        <v>1585</v>
      </c>
      <c r="AQH124" t="str">
        <f t="shared" si="3643"/>
        <v>1585</v>
      </c>
      <c r="AQI124" t="str">
        <f t="shared" si="3644"/>
        <v>1585</v>
      </c>
      <c r="AQJ124" t="str">
        <f t="shared" si="3645"/>
        <v>1585</v>
      </c>
      <c r="AQK124" t="str">
        <f t="shared" si="3646"/>
        <v>1585</v>
      </c>
      <c r="AQL124" t="str">
        <f t="shared" si="3647"/>
        <v>1585</v>
      </c>
      <c r="AQM124" t="str">
        <f t="shared" si="3648"/>
        <v>1585</v>
      </c>
      <c r="AQN124" t="str">
        <f t="shared" si="3649"/>
        <v>1585</v>
      </c>
      <c r="AQO124" t="str">
        <f t="shared" si="3650"/>
        <v>1585</v>
      </c>
      <c r="AQP124" t="str">
        <f t="shared" si="3651"/>
        <v>1585</v>
      </c>
      <c r="AQQ124" t="str">
        <f t="shared" si="3652"/>
        <v>1585</v>
      </c>
      <c r="AQR124" t="str">
        <f t="shared" si="3653"/>
        <v>1585</v>
      </c>
      <c r="AQS124" t="str">
        <f t="shared" si="3654"/>
        <v>1585</v>
      </c>
      <c r="AQT124" t="str">
        <f t="shared" si="3655"/>
        <v>1585</v>
      </c>
      <c r="AQU124" t="str">
        <f t="shared" si="3656"/>
        <v>1585</v>
      </c>
      <c r="AQV124" t="str">
        <f t="shared" si="3657"/>
        <v>1585</v>
      </c>
      <c r="AQW124" t="str">
        <f t="shared" si="3658"/>
        <v>1585</v>
      </c>
      <c r="AQX124" t="str">
        <f t="shared" si="3659"/>
        <v>1585</v>
      </c>
      <c r="AQY124" t="str">
        <f t="shared" si="3660"/>
        <v>1585</v>
      </c>
      <c r="AQZ124" t="str">
        <f t="shared" si="3661"/>
        <v>1585</v>
      </c>
      <c r="ARA124" t="str">
        <f t="shared" si="3662"/>
        <v>1585</v>
      </c>
      <c r="ARB124" t="str">
        <f t="shared" si="3663"/>
        <v>1585</v>
      </c>
      <c r="ARC124">
        <v>1560</v>
      </c>
      <c r="ARH124" s="5"/>
    </row>
    <row r="125" spans="1:1152" x14ac:dyDescent="0.2">
      <c r="A125">
        <v>122</v>
      </c>
      <c r="B125" s="228" t="s">
        <v>185</v>
      </c>
      <c r="C125" s="20">
        <f>VLOOKUP(A125, Rankings!$A$2:$AN$161, 40, FALSE)</f>
        <v>123</v>
      </c>
      <c r="D125" s="227" t="s">
        <v>231</v>
      </c>
      <c r="F125" s="4">
        <v>9</v>
      </c>
      <c r="G125" s="4">
        <v>12</v>
      </c>
      <c r="I125" s="5">
        <f t="shared" si="2748"/>
        <v>9</v>
      </c>
      <c r="L125" t="s">
        <v>1817</v>
      </c>
      <c r="M125" t="s">
        <v>2116</v>
      </c>
      <c r="N125" t="s">
        <v>2411</v>
      </c>
      <c r="O125" t="s">
        <v>2640</v>
      </c>
      <c r="P125" t="s">
        <v>2874</v>
      </c>
      <c r="Q125" t="s">
        <v>3080</v>
      </c>
      <c r="R125" t="s">
        <v>3302</v>
      </c>
      <c r="S125" t="s">
        <v>3539</v>
      </c>
      <c r="T125" t="s">
        <v>3826</v>
      </c>
      <c r="U125" t="s">
        <v>10</v>
      </c>
      <c r="V125" t="s">
        <v>10</v>
      </c>
      <c r="W125" t="str">
        <f>Rankings!D124</f>
        <v>-</v>
      </c>
      <c r="X125" t="s">
        <v>10</v>
      </c>
      <c r="Y125" t="s">
        <v>10</v>
      </c>
      <c r="Z125" t="s">
        <v>10</v>
      </c>
      <c r="AA125" t="s">
        <v>10</v>
      </c>
      <c r="AB125" t="s">
        <v>10</v>
      </c>
      <c r="AC125" t="s">
        <v>10</v>
      </c>
      <c r="AD125" t="s">
        <v>10</v>
      </c>
      <c r="AE125" t="s">
        <v>10</v>
      </c>
      <c r="AF125" t="s">
        <v>10</v>
      </c>
      <c r="AG125" t="s">
        <v>10</v>
      </c>
      <c r="AH125" t="s">
        <v>10</v>
      </c>
      <c r="AI125" t="s">
        <v>10</v>
      </c>
      <c r="AJ125" t="s">
        <v>10</v>
      </c>
      <c r="AK125" t="s">
        <v>10</v>
      </c>
      <c r="AL125" t="s">
        <v>10</v>
      </c>
      <c r="AM125" t="s">
        <v>10</v>
      </c>
      <c r="AN125" t="s">
        <v>10</v>
      </c>
      <c r="AO125" t="s">
        <v>10</v>
      </c>
      <c r="AP125" t="s">
        <v>10</v>
      </c>
      <c r="AQ125" t="s">
        <v>10</v>
      </c>
      <c r="AR125" t="s">
        <v>10</v>
      </c>
      <c r="AS125" t="s">
        <v>10</v>
      </c>
      <c r="AT125" t="s">
        <v>10</v>
      </c>
      <c r="AU125" t="s">
        <v>10</v>
      </c>
      <c r="AV125" t="s">
        <v>10</v>
      </c>
      <c r="AW125" t="s">
        <v>10</v>
      </c>
      <c r="AX125" t="s">
        <v>10</v>
      </c>
      <c r="AY125" t="s">
        <v>10</v>
      </c>
      <c r="AZ125" t="s">
        <v>10</v>
      </c>
      <c r="BA125" t="s">
        <v>10</v>
      </c>
      <c r="BB125" t="s">
        <v>10</v>
      </c>
      <c r="BC125" t="s">
        <v>10</v>
      </c>
      <c r="BD125" t="s">
        <v>10</v>
      </c>
      <c r="BE125" t="s">
        <v>10</v>
      </c>
      <c r="BF125" t="s">
        <v>10</v>
      </c>
      <c r="BG125" t="s">
        <v>10</v>
      </c>
      <c r="BH125" t="s">
        <v>10</v>
      </c>
      <c r="BI125" t="s">
        <v>10</v>
      </c>
      <c r="BJ125" t="s">
        <v>10</v>
      </c>
      <c r="BK125" t="s">
        <v>10</v>
      </c>
      <c r="BL125" t="s">
        <v>10</v>
      </c>
      <c r="BM125" t="s">
        <v>10</v>
      </c>
      <c r="BN125" t="s">
        <v>10</v>
      </c>
      <c r="BO125" t="s">
        <v>10</v>
      </c>
      <c r="BP125" t="s">
        <v>10</v>
      </c>
      <c r="BQ125" t="s">
        <v>10</v>
      </c>
      <c r="BR125" t="s">
        <v>10</v>
      </c>
      <c r="BS125" t="s">
        <v>10</v>
      </c>
      <c r="BT125" t="s">
        <v>10</v>
      </c>
      <c r="BU125" t="s">
        <v>10</v>
      </c>
      <c r="BV125" t="s">
        <v>10</v>
      </c>
      <c r="BW125" t="s">
        <v>10</v>
      </c>
      <c r="BX125" t="s">
        <v>10</v>
      </c>
      <c r="BY125" t="s">
        <v>10</v>
      </c>
      <c r="BZ125" t="s">
        <v>10</v>
      </c>
      <c r="CA125" t="s">
        <v>10</v>
      </c>
      <c r="CB125" t="s">
        <v>10</v>
      </c>
      <c r="CC125" t="s">
        <v>10</v>
      </c>
      <c r="CD125" t="s">
        <v>10</v>
      </c>
      <c r="CE125" t="s">
        <v>10</v>
      </c>
      <c r="CF125" t="s">
        <v>10</v>
      </c>
      <c r="CG125" t="s">
        <v>10</v>
      </c>
      <c r="CH125" t="s">
        <v>10</v>
      </c>
      <c r="CI125" t="s">
        <v>10</v>
      </c>
      <c r="CJ125" t="s">
        <v>10</v>
      </c>
      <c r="CK125" t="s">
        <v>10</v>
      </c>
      <c r="CL125" t="s">
        <v>10</v>
      </c>
      <c r="CM125" t="s">
        <v>10</v>
      </c>
      <c r="CN125" t="s">
        <v>10</v>
      </c>
      <c r="CO125" t="s">
        <v>10</v>
      </c>
      <c r="CP125" t="s">
        <v>10</v>
      </c>
      <c r="CQ125" t="s">
        <v>10</v>
      </c>
      <c r="CR125" t="s">
        <v>10</v>
      </c>
      <c r="CT125" s="4">
        <f t="shared" si="2749"/>
        <v>2</v>
      </c>
      <c r="CU125" s="4">
        <f t="shared" si="2750"/>
        <v>0</v>
      </c>
      <c r="CV125" s="4">
        <f t="shared" si="2751"/>
        <v>0</v>
      </c>
      <c r="CW125" s="4">
        <f t="shared" si="2752"/>
        <v>3</v>
      </c>
      <c r="CX125" s="4">
        <f t="shared" si="2753"/>
        <v>1</v>
      </c>
      <c r="CY125" s="4">
        <f t="shared" si="2754"/>
        <v>0</v>
      </c>
      <c r="CZ125" s="4">
        <f t="shared" si="2755"/>
        <v>0</v>
      </c>
      <c r="DA125" s="4">
        <f t="shared" si="2756"/>
        <v>1</v>
      </c>
      <c r="DB125" s="4">
        <f t="shared" si="2757"/>
        <v>0</v>
      </c>
      <c r="DC125" s="4">
        <f t="shared" si="2758"/>
        <v>0</v>
      </c>
      <c r="DD125" s="4">
        <f t="shared" si="2759"/>
        <v>0</v>
      </c>
      <c r="DE125" s="4">
        <f t="shared" si="2760"/>
        <v>2</v>
      </c>
      <c r="DF125" s="4">
        <f t="shared" si="2761"/>
        <v>0</v>
      </c>
      <c r="DG125" s="4">
        <f t="shared" si="2762"/>
        <v>0</v>
      </c>
      <c r="DH125" s="4">
        <f t="shared" si="2763"/>
        <v>0</v>
      </c>
      <c r="DI125" s="152">
        <f t="shared" si="2764"/>
        <v>0</v>
      </c>
      <c r="DJ125" s="153">
        <f t="shared" si="2765"/>
        <v>2</v>
      </c>
      <c r="DK125" s="4">
        <f t="shared" si="2766"/>
        <v>3</v>
      </c>
      <c r="DL125" s="4">
        <f t="shared" si="2767"/>
        <v>1</v>
      </c>
      <c r="DM125" s="4">
        <f t="shared" si="2768"/>
        <v>1</v>
      </c>
      <c r="DN125" s="4">
        <f t="shared" si="2769"/>
        <v>0</v>
      </c>
      <c r="DO125" s="4">
        <f t="shared" si="2770"/>
        <v>2</v>
      </c>
      <c r="DP125" s="4">
        <f t="shared" si="2771"/>
        <v>0</v>
      </c>
      <c r="DQ125" s="4">
        <f t="shared" si="2772"/>
        <v>0</v>
      </c>
      <c r="DR125" s="4">
        <f t="shared" si="2773"/>
        <v>7</v>
      </c>
      <c r="DS125" s="4">
        <f t="shared" si="2774"/>
        <v>5</v>
      </c>
      <c r="DT125" s="4">
        <f t="shared" si="2775"/>
        <v>0</v>
      </c>
      <c r="DU125" t="str">
        <f t="shared" si="2776"/>
        <v>3R</v>
      </c>
      <c r="DV125" t="str">
        <f t="shared" si="2777"/>
        <v>3R</v>
      </c>
      <c r="DW125" t="str">
        <f t="shared" si="2778"/>
        <v>0R</v>
      </c>
      <c r="DX125" t="str">
        <f t="shared" si="2779"/>
        <v>0S</v>
      </c>
      <c r="DY125" t="str">
        <f t="shared" si="2780"/>
        <v>0S</v>
      </c>
      <c r="DZ125" t="str">
        <f t="shared" si="2781"/>
        <v>0R</v>
      </c>
      <c r="EA125" t="str">
        <f t="shared" si="2782"/>
        <v>0L</v>
      </c>
      <c r="EB125" t="str">
        <f t="shared" si="2783"/>
        <v>3L</v>
      </c>
      <c r="EC125" t="str">
        <f t="shared" si="2784"/>
        <v>0R</v>
      </c>
      <c r="ED125">
        <f t="shared" si="2785"/>
        <v>0</v>
      </c>
      <c r="EE125">
        <f t="shared" si="2786"/>
        <v>0</v>
      </c>
      <c r="EF125">
        <f t="shared" si="2787"/>
        <v>0</v>
      </c>
      <c r="EG125">
        <f t="shared" si="2788"/>
        <v>0</v>
      </c>
      <c r="EH125">
        <f t="shared" si="2789"/>
        <v>0</v>
      </c>
      <c r="EI125">
        <f t="shared" si="2790"/>
        <v>0</v>
      </c>
      <c r="EJ125">
        <f t="shared" si="2791"/>
        <v>0</v>
      </c>
      <c r="EK125">
        <f t="shared" si="2792"/>
        <v>0</v>
      </c>
      <c r="EL125">
        <f t="shared" si="2793"/>
        <v>0</v>
      </c>
      <c r="EM125">
        <f t="shared" si="2794"/>
        <v>0</v>
      </c>
      <c r="EN125">
        <f t="shared" si="2795"/>
        <v>0</v>
      </c>
      <c r="EO125">
        <f t="shared" si="2796"/>
        <v>0</v>
      </c>
      <c r="EP125">
        <f t="shared" si="2797"/>
        <v>0</v>
      </c>
      <c r="EQ125">
        <f t="shared" si="2798"/>
        <v>0</v>
      </c>
      <c r="ER125">
        <f t="shared" si="2799"/>
        <v>0</v>
      </c>
      <c r="ES125">
        <f t="shared" si="2800"/>
        <v>0</v>
      </c>
      <c r="ET125">
        <f t="shared" si="2801"/>
        <v>0</v>
      </c>
      <c r="EU125">
        <f t="shared" si="2802"/>
        <v>0</v>
      </c>
      <c r="EV125">
        <f t="shared" si="2803"/>
        <v>0</v>
      </c>
      <c r="EW125">
        <f t="shared" si="2804"/>
        <v>0</v>
      </c>
      <c r="EX125">
        <f t="shared" si="2805"/>
        <v>0</v>
      </c>
      <c r="EY125">
        <f t="shared" si="2806"/>
        <v>0</v>
      </c>
      <c r="EZ125">
        <f t="shared" si="2807"/>
        <v>0</v>
      </c>
      <c r="FA125">
        <f t="shared" si="2808"/>
        <v>0</v>
      </c>
      <c r="FB125">
        <f t="shared" si="2809"/>
        <v>0</v>
      </c>
      <c r="FC125">
        <f t="shared" si="2810"/>
        <v>0</v>
      </c>
      <c r="FD125">
        <f t="shared" si="2811"/>
        <v>0</v>
      </c>
      <c r="FE125">
        <f t="shared" si="2812"/>
        <v>0</v>
      </c>
      <c r="FF125">
        <f t="shared" si="2813"/>
        <v>0</v>
      </c>
      <c r="FG125">
        <f t="shared" si="2814"/>
        <v>0</v>
      </c>
      <c r="FH125">
        <f t="shared" si="2815"/>
        <v>0</v>
      </c>
      <c r="FI125">
        <f t="shared" si="2816"/>
        <v>0</v>
      </c>
      <c r="FJ125">
        <f t="shared" si="2817"/>
        <v>0</v>
      </c>
      <c r="FK125">
        <f t="shared" si="2818"/>
        <v>0</v>
      </c>
      <c r="FL125">
        <f t="shared" si="2819"/>
        <v>0</v>
      </c>
      <c r="FM125">
        <f t="shared" si="2820"/>
        <v>0</v>
      </c>
      <c r="FN125">
        <f t="shared" si="2821"/>
        <v>0</v>
      </c>
      <c r="FO125">
        <f t="shared" si="2822"/>
        <v>0</v>
      </c>
      <c r="FP125">
        <f t="shared" si="2823"/>
        <v>0</v>
      </c>
      <c r="FQ125">
        <f t="shared" si="2824"/>
        <v>0</v>
      </c>
      <c r="FR125">
        <f t="shared" si="2825"/>
        <v>0</v>
      </c>
      <c r="FS125">
        <f t="shared" si="2826"/>
        <v>0</v>
      </c>
      <c r="FT125">
        <f t="shared" si="2827"/>
        <v>0</v>
      </c>
      <c r="FU125">
        <f t="shared" si="2828"/>
        <v>0</v>
      </c>
      <c r="FV125">
        <f t="shared" si="2829"/>
        <v>0</v>
      </c>
      <c r="FW125">
        <f t="shared" si="2830"/>
        <v>0</v>
      </c>
      <c r="FX125">
        <f t="shared" si="2831"/>
        <v>0</v>
      </c>
      <c r="FY125">
        <f t="shared" si="2832"/>
        <v>0</v>
      </c>
      <c r="FZ125">
        <f t="shared" si="2833"/>
        <v>0</v>
      </c>
      <c r="GA125">
        <f t="shared" si="2834"/>
        <v>0</v>
      </c>
      <c r="GB125">
        <f t="shared" si="2835"/>
        <v>0</v>
      </c>
      <c r="GC125">
        <f t="shared" si="2836"/>
        <v>0</v>
      </c>
      <c r="GD125">
        <f t="shared" si="2837"/>
        <v>0</v>
      </c>
      <c r="GE125">
        <f t="shared" si="2838"/>
        <v>0</v>
      </c>
      <c r="GF125">
        <f t="shared" si="2839"/>
        <v>0</v>
      </c>
      <c r="GG125">
        <f t="shared" si="2840"/>
        <v>0</v>
      </c>
      <c r="GH125">
        <f t="shared" si="2841"/>
        <v>0</v>
      </c>
      <c r="GI125">
        <f t="shared" si="2842"/>
        <v>0</v>
      </c>
      <c r="GJ125">
        <f t="shared" si="2843"/>
        <v>0</v>
      </c>
      <c r="GK125">
        <f t="shared" si="2844"/>
        <v>0</v>
      </c>
      <c r="GL125">
        <f t="shared" si="2845"/>
        <v>0</v>
      </c>
      <c r="GM125">
        <f t="shared" si="2846"/>
        <v>0</v>
      </c>
      <c r="GN125">
        <f t="shared" si="2847"/>
        <v>0</v>
      </c>
      <c r="GO125">
        <f t="shared" si="2848"/>
        <v>0</v>
      </c>
      <c r="GP125">
        <f t="shared" si="2849"/>
        <v>0</v>
      </c>
      <c r="GQ125">
        <f t="shared" si="2850"/>
        <v>0</v>
      </c>
      <c r="GR125">
        <f t="shared" si="2851"/>
        <v>0</v>
      </c>
      <c r="GS125">
        <f t="shared" si="2852"/>
        <v>0</v>
      </c>
      <c r="GT125">
        <f t="shared" si="2853"/>
        <v>0</v>
      </c>
      <c r="GU125">
        <f t="shared" si="2854"/>
        <v>0</v>
      </c>
      <c r="GV125">
        <f t="shared" si="2855"/>
        <v>0</v>
      </c>
      <c r="GW125">
        <f t="shared" si="2856"/>
        <v>0</v>
      </c>
      <c r="GX125">
        <f t="shared" si="2857"/>
        <v>0</v>
      </c>
      <c r="GY125">
        <f t="shared" si="2858"/>
        <v>0</v>
      </c>
      <c r="GZ125">
        <f t="shared" si="2859"/>
        <v>0</v>
      </c>
      <c r="HA125">
        <f t="shared" si="2860"/>
        <v>0</v>
      </c>
      <c r="HB125" s="176" t="s">
        <v>265</v>
      </c>
      <c r="HC125" s="89">
        <f t="shared" si="2861"/>
        <v>309.07573559519346</v>
      </c>
      <c r="HD125" s="89">
        <f t="shared" si="2862"/>
        <v>127.16541525254651</v>
      </c>
      <c r="HE125" s="89">
        <f t="shared" si="2863"/>
        <v>129.29178593478187</v>
      </c>
      <c r="HF125" s="89">
        <f t="shared" si="2864"/>
        <v>0</v>
      </c>
      <c r="HH125" s="88">
        <f t="shared" si="2865"/>
        <v>565.5329367825218</v>
      </c>
      <c r="HI125" s="88">
        <f t="shared" si="2866"/>
        <v>64.645892967390935</v>
      </c>
      <c r="HK125">
        <f>IFERROR(VLOOKUP(_xlfn.NUMBERVALUE(MID(L125, SEARCH("!", L125)+1, SEARCH("+", L125)-SEARCH("!", L125)-1)), Rankings!$A$2:$BK$161, 63, FALSE),0)</f>
        <v>44.390704418637554</v>
      </c>
      <c r="HL125">
        <f>IFERROR(VLOOKUP(_xlfn.NUMBERVALUE(MID(M125, SEARCH("!", M125)+1, SEARCH("+", M125)-SEARCH("!", M125)-1)), Rankings!$A$2:$BK$161, 63, FALSE),0)</f>
        <v>54.132469507511118</v>
      </c>
      <c r="HM125">
        <f>IFERROR(VLOOKUP(_xlfn.NUMBERVALUE(MID(N125, SEARCH("!", N125)+1, SEARCH("+", N125)-SEARCH("!", N125)-1)), Rankings!$A$2:$BK$161, 63, FALSE),0)</f>
        <v>71.610217769113774</v>
      </c>
      <c r="HN125">
        <f>IFERROR(VLOOKUP(_xlfn.NUMBERVALUE(MID(O125, SEARCH("!", O125)+1, SEARCH("+", O125)-SEARCH("!", O125)-1)), Rankings!$A$2:$BK$161, 63, FALSE),0)</f>
        <v>44.50154797270298</v>
      </c>
      <c r="HO125">
        <f>IFERROR(VLOOKUP(_xlfn.NUMBERVALUE(MID(P125, SEARCH("!", P125)+1, SEARCH("+", P125)-SEARCH("!", P125)-1)), Rankings!$A$2:$BK$161, 63, FALSE),0)</f>
        <v>84.790237962078891</v>
      </c>
      <c r="HP125">
        <f>IFERROR(VLOOKUP(_xlfn.NUMBERVALUE(MID(Q125, SEARCH("!", Q125)+1, SEARCH("+", Q125)-SEARCH("!", Q125)-1)), Rankings!$A$2:$BK$161, 63, FALSE),0)</f>
        <v>57.123961342687494</v>
      </c>
      <c r="HQ125">
        <f>IFERROR(VLOOKUP(_xlfn.NUMBERVALUE(MID(R125, SEARCH("!", R125)+1, SEARCH("+", R125)-SEARCH("!", R125)-1)), Rankings!$A$2:$BK$161, 63, FALSE),0)</f>
        <v>86.223180888344842</v>
      </c>
      <c r="HR125">
        <f>IFERROR(VLOOKUP(_xlfn.NUMBERVALUE(MID(S125, SEARCH("!", S125)+1, SEARCH("+", S125)-SEARCH("!", S125)-1)), Rankings!$A$2:$BK$161, 63, FALSE),0)</f>
        <v>40.942234364201667</v>
      </c>
      <c r="HS125">
        <f>IFERROR(VLOOKUP(_xlfn.NUMBERVALUE(MID(T125, SEARCH("!", T125)+1, SEARCH("+", T125)-SEARCH("!", T125)-1)), Rankings!$A$2:$BK$161, 63, FALSE),0)</f>
        <v>81.818382557243552</v>
      </c>
      <c r="HT125">
        <f>IFERROR(VLOOKUP(_xlfn.NUMBERVALUE(MID(U125, SEARCH("!", U125)+1, SEARCH("+", U125)-SEARCH("!", U125)-1)), Rankings!$A$2:$BK$161, 63, FALSE),0)</f>
        <v>0</v>
      </c>
      <c r="HU125">
        <f>IFERROR(VLOOKUP(_xlfn.NUMBERVALUE(MID(V125, SEARCH("!", V125)+1, SEARCH("+", V125)-SEARCH("!", V125)-1)), Rankings!$A$2:$BK$161, 63, FALSE),0)</f>
        <v>0</v>
      </c>
      <c r="HV125">
        <f>IFERROR(VLOOKUP(_xlfn.NUMBERVALUE(MID(W125, SEARCH("!", W125)+1, SEARCH("+", W125)-SEARCH("!", W125)-1)), Rankings!$A$2:$BK$161, 63, FALSE),0)</f>
        <v>0</v>
      </c>
      <c r="HW125">
        <f>IFERROR(VLOOKUP(_xlfn.NUMBERVALUE(MID(X125, SEARCH("!", X125)+1, SEARCH("+", X125)-SEARCH("!", X125)-1)), Rankings!$A$2:$BK$161, 63, FALSE),0)</f>
        <v>0</v>
      </c>
      <c r="HX125">
        <f>IFERROR(VLOOKUP(_xlfn.NUMBERVALUE(MID(Y125, SEARCH("!", Y125)+1, SEARCH("+", Y125)-SEARCH("!", Y125)-1)), Rankings!$A$2:$BK$161, 63, FALSE),0)</f>
        <v>0</v>
      </c>
      <c r="HY125">
        <f>IFERROR(VLOOKUP(_xlfn.NUMBERVALUE(MID(Z125, SEARCH("!", Z125)+1, SEARCH("+", Z125)-SEARCH("!", Z125)-1)), Rankings!$A$2:$BK$161, 63, FALSE),0)</f>
        <v>0</v>
      </c>
      <c r="HZ125">
        <f>IFERROR(VLOOKUP(_xlfn.NUMBERVALUE(MID(AA125, SEARCH("!", AA125)+1, SEARCH("+", AA125)-SEARCH("!", AA125)-1)), Rankings!$A$2:$BK$161, 63, FALSE),0)</f>
        <v>0</v>
      </c>
      <c r="IA125">
        <f>IFERROR(VLOOKUP(_xlfn.NUMBERVALUE(MID(AB125, SEARCH("!", AB125)+1, SEARCH("+", AB125)-SEARCH("!", AB125)-1)), Rankings!$A$2:$BK$161, 63, FALSE),0)</f>
        <v>0</v>
      </c>
      <c r="IB125">
        <f>IFERROR(VLOOKUP(_xlfn.NUMBERVALUE(MID(AC125, SEARCH("!", AC125)+1, SEARCH("+", AC125)-SEARCH("!", AC125)-1)), Rankings!$A$2:$BK$161, 63, FALSE),0)</f>
        <v>0</v>
      </c>
      <c r="IC125">
        <f>IFERROR(VLOOKUP(_xlfn.NUMBERVALUE(MID(AD125, SEARCH("!", AD125)+1, SEARCH("+", AD125)-SEARCH("!", AD125)-1)), Rankings!$A$2:$BK$161, 63, FALSE),0)</f>
        <v>0</v>
      </c>
      <c r="ID125">
        <f>IFERROR(VLOOKUP(_xlfn.NUMBERVALUE(MID(AE125, SEARCH("!", AE125)+1, SEARCH("+", AE125)-SEARCH("!", AE125)-1)), Rankings!$A$2:$BK$161, 63, FALSE),0)</f>
        <v>0</v>
      </c>
      <c r="IE125">
        <f>IFERROR(VLOOKUP(_xlfn.NUMBERVALUE(MID(AF125, SEARCH("!", AF125)+1, SEARCH("+", AF125)-SEARCH("!", AF125)-1)), Rankings!$A$2:$BK$161, 63, FALSE),0)</f>
        <v>0</v>
      </c>
      <c r="IF125">
        <f>IFERROR(VLOOKUP(_xlfn.NUMBERVALUE(MID(AG125, SEARCH("!", AG125)+1, SEARCH("+", AG125)-SEARCH("!", AG125)-1)), Rankings!$A$2:$BK$161, 63, FALSE),0)</f>
        <v>0</v>
      </c>
      <c r="IG125">
        <f>IFERROR(VLOOKUP(_xlfn.NUMBERVALUE(MID(AH125, SEARCH("!", AH125)+1, SEARCH("+", AH125)-SEARCH("!", AH125)-1)), Rankings!$A$2:$BK$161, 63, FALSE),0)</f>
        <v>0</v>
      </c>
      <c r="IH125">
        <f>IFERROR(VLOOKUP(_xlfn.NUMBERVALUE(MID(AI125, SEARCH("!", AI125)+1, SEARCH("+", AI125)-SEARCH("!", AI125)-1)), Rankings!$A$2:$BK$161, 63, FALSE),0)</f>
        <v>0</v>
      </c>
      <c r="II125">
        <f>IFERROR(VLOOKUP(_xlfn.NUMBERVALUE(MID(AJ125, SEARCH("!", AJ125)+1, SEARCH("+", AJ125)-SEARCH("!", AJ125)-1)), Rankings!$A$2:$BK$161, 63, FALSE),0)</f>
        <v>0</v>
      </c>
      <c r="IJ125">
        <f>IFERROR(VLOOKUP(_xlfn.NUMBERVALUE(MID(AK125, SEARCH("!", AK125)+1, SEARCH("+", AK125)-SEARCH("!", AK125)-1)), Rankings!$A$2:$BK$161, 63, FALSE),0)</f>
        <v>0</v>
      </c>
      <c r="IK125">
        <f>IFERROR(VLOOKUP(_xlfn.NUMBERVALUE(MID(AL125, SEARCH("!", AL125)+1, SEARCH("+", AL125)-SEARCH("!", AL125)-1)), Rankings!$A$2:$BK$161, 63, FALSE),0)</f>
        <v>0</v>
      </c>
      <c r="IL125">
        <f>IFERROR(VLOOKUP(_xlfn.NUMBERVALUE(MID(AM125, SEARCH("!", AM125)+1, SEARCH("+", AM125)-SEARCH("!", AM125)-1)), Rankings!$A$2:$BK$161, 63, FALSE),0)</f>
        <v>0</v>
      </c>
      <c r="IM125">
        <f>IFERROR(VLOOKUP(_xlfn.NUMBERVALUE(MID(AN125, SEARCH("!", AN125)+1, SEARCH("+", AN125)-SEARCH("!", AN125)-1)), Rankings!$A$2:$BK$161, 63, FALSE),0)</f>
        <v>0</v>
      </c>
      <c r="IN125">
        <f>IFERROR(VLOOKUP(_xlfn.NUMBERVALUE(MID(AO125, SEARCH("!", AO125)+1, SEARCH("+", AO125)-SEARCH("!", AO125)-1)), Rankings!$A$2:$BK$161, 63, FALSE),0)</f>
        <v>0</v>
      </c>
      <c r="IO125">
        <f>IFERROR(VLOOKUP(_xlfn.NUMBERVALUE(MID(AP125, SEARCH("!", AP125)+1, SEARCH("+", AP125)-SEARCH("!", AP125)-1)), Rankings!$A$2:$BK$161, 63, FALSE),0)</f>
        <v>0</v>
      </c>
      <c r="IP125">
        <f>IFERROR(VLOOKUP(_xlfn.NUMBERVALUE(MID(AQ125, SEARCH("!", AQ125)+1, SEARCH("+", AQ125)-SEARCH("!", AQ125)-1)), Rankings!$A$2:$BK$161, 63, FALSE),0)</f>
        <v>0</v>
      </c>
      <c r="IQ125">
        <f>IFERROR(VLOOKUP(_xlfn.NUMBERVALUE(MID(AR125, SEARCH("!", AR125)+1, SEARCH("+", AR125)-SEARCH("!", AR125)-1)), Rankings!$A$2:$BK$161, 63, FALSE),0)</f>
        <v>0</v>
      </c>
      <c r="IR125">
        <f>IFERROR(VLOOKUP(_xlfn.NUMBERVALUE(MID(AS125, SEARCH("!", AS125)+1, SEARCH("+", AS125)-SEARCH("!", AS125)-1)), Rankings!$A$2:$BK$161, 63, FALSE),0)</f>
        <v>0</v>
      </c>
      <c r="IS125">
        <f>IFERROR(VLOOKUP(_xlfn.NUMBERVALUE(MID(AT125, SEARCH("!", AT125)+1, SEARCH("+", AT125)-SEARCH("!", AT125)-1)), Rankings!$A$2:$BK$161, 63, FALSE),0)</f>
        <v>0</v>
      </c>
      <c r="IT125">
        <f>IFERROR(VLOOKUP(_xlfn.NUMBERVALUE(MID(AU125, SEARCH("!", AU125)+1, SEARCH("+", AU125)-SEARCH("!", AU125)-1)), Rankings!$A$2:$BK$161, 63, FALSE),0)</f>
        <v>0</v>
      </c>
      <c r="IU125">
        <f>IFERROR(VLOOKUP(_xlfn.NUMBERVALUE(MID(AV125, SEARCH("!", AV125)+1, SEARCH("+", AV125)-SEARCH("!", AV125)-1)), Rankings!$A$2:$BK$161, 63, FALSE),0)</f>
        <v>0</v>
      </c>
      <c r="IV125">
        <f>IFERROR(VLOOKUP(_xlfn.NUMBERVALUE(MID(AW125, SEARCH("!", AW125)+1, SEARCH("+", AW125)-SEARCH("!", AW125)-1)), Rankings!$A$2:$BK$161, 63, FALSE),0)</f>
        <v>0</v>
      </c>
      <c r="IW125">
        <f>IFERROR(VLOOKUP(_xlfn.NUMBERVALUE(MID(AX125, SEARCH("!", AX125)+1, SEARCH("+", AX125)-SEARCH("!", AX125)-1)), Rankings!$A$2:$BK$161, 63, FALSE),0)</f>
        <v>0</v>
      </c>
      <c r="IX125">
        <f>IFERROR(VLOOKUP(_xlfn.NUMBERVALUE(MID(AY125, SEARCH("!", AY125)+1, SEARCH("+", AY125)-SEARCH("!", AY125)-1)), Rankings!$A$2:$BK$161, 63, FALSE),0)</f>
        <v>0</v>
      </c>
      <c r="IY125">
        <f>IFERROR(VLOOKUP(_xlfn.NUMBERVALUE(MID(AZ125, SEARCH("!", AZ125)+1, SEARCH("+", AZ125)-SEARCH("!", AZ125)-1)), Rankings!$A$2:$BK$161, 63, FALSE),0)</f>
        <v>0</v>
      </c>
      <c r="IZ125">
        <f>IFERROR(VLOOKUP(_xlfn.NUMBERVALUE(MID(BA125, SEARCH("!", BA125)+1, SEARCH("+", BA125)-SEARCH("!", BA125)-1)), Rankings!$A$2:$BK$161, 63, FALSE),0)</f>
        <v>0</v>
      </c>
      <c r="JA125">
        <f>IFERROR(VLOOKUP(_xlfn.NUMBERVALUE(MID(BB125, SEARCH("!", BB125)+1, SEARCH("+", BB125)-SEARCH("!", BB125)-1)), Rankings!$A$2:$BK$161, 63, FALSE),0)</f>
        <v>0</v>
      </c>
      <c r="JB125">
        <f>IFERROR(VLOOKUP(_xlfn.NUMBERVALUE(MID(BC125, SEARCH("!", BC125)+1, SEARCH("+", BC125)-SEARCH("!", BC125)-1)), Rankings!$A$2:$BK$161, 63, FALSE),0)</f>
        <v>0</v>
      </c>
      <c r="JC125">
        <f>IFERROR(VLOOKUP(_xlfn.NUMBERVALUE(MID(BD125, SEARCH("!", BD125)+1, SEARCH("+", BD125)-SEARCH("!", BD125)-1)), Rankings!$A$2:$BK$161, 63, FALSE),0)</f>
        <v>0</v>
      </c>
      <c r="JD125">
        <f>IFERROR(VLOOKUP(_xlfn.NUMBERVALUE(MID(BE125, SEARCH("!", BE125)+1, SEARCH("+", BE125)-SEARCH("!", BE125)-1)), Rankings!$A$2:$BK$161, 63, FALSE),0)</f>
        <v>0</v>
      </c>
      <c r="JE125">
        <f>IFERROR(VLOOKUP(_xlfn.NUMBERVALUE(MID(BF125, SEARCH("!", BF125)+1, SEARCH("+", BF125)-SEARCH("!", BF125)-1)), Rankings!$A$2:$BK$161, 63, FALSE),0)</f>
        <v>0</v>
      </c>
      <c r="JF125">
        <f>IFERROR(VLOOKUP(_xlfn.NUMBERVALUE(MID(BG125, SEARCH("!", BG125)+1, SEARCH("+", BG125)-SEARCH("!", BG125)-1)), Rankings!$A$2:$BK$161, 63, FALSE),0)</f>
        <v>0</v>
      </c>
      <c r="JG125">
        <f>IFERROR(VLOOKUP(_xlfn.NUMBERVALUE(MID(BH125, SEARCH("!", BH125)+1, SEARCH("+", BH125)-SEARCH("!", BH125)-1)), Rankings!$A$2:$BK$161, 63, FALSE),0)</f>
        <v>0</v>
      </c>
      <c r="JH125">
        <f>IFERROR(VLOOKUP(_xlfn.NUMBERVALUE(MID(BI125, SEARCH("!", BI125)+1, SEARCH("+", BI125)-SEARCH("!", BI125)-1)), Rankings!$A$2:$BK$161, 63, FALSE),0)</f>
        <v>0</v>
      </c>
      <c r="JI125">
        <f>IFERROR(VLOOKUP(_xlfn.NUMBERVALUE(MID(BJ125, SEARCH("!", BJ125)+1, SEARCH("+", BJ125)-SEARCH("!", BJ125)-1)), Rankings!$A$2:$BK$161, 63, FALSE),0)</f>
        <v>0</v>
      </c>
      <c r="JJ125">
        <f>IFERROR(VLOOKUP(_xlfn.NUMBERVALUE(MID(BK125, SEARCH("!", BK125)+1, SEARCH("+", BK125)-SEARCH("!", BK125)-1)), Rankings!$A$2:$BK$161, 63, FALSE),0)</f>
        <v>0</v>
      </c>
      <c r="JK125">
        <f>IFERROR(VLOOKUP(_xlfn.NUMBERVALUE(MID(BL125, SEARCH("!", BL125)+1, SEARCH("+", BL125)-SEARCH("!", BL125)-1)), Rankings!$A$2:$BK$161, 63, FALSE),0)</f>
        <v>0</v>
      </c>
      <c r="JL125">
        <f>IFERROR(VLOOKUP(_xlfn.NUMBERVALUE(MID(BM125, SEARCH("!", BM125)+1, SEARCH("+", BM125)-SEARCH("!", BM125)-1)), Rankings!$A$2:$BK$161, 63, FALSE),0)</f>
        <v>0</v>
      </c>
      <c r="JM125">
        <f>IFERROR(VLOOKUP(_xlfn.NUMBERVALUE(MID(BN125, SEARCH("!", BN125)+1, SEARCH("+", BN125)-SEARCH("!", BN125)-1)), Rankings!$A$2:$BK$161, 63, FALSE),0)</f>
        <v>0</v>
      </c>
      <c r="JN125">
        <f>IFERROR(VLOOKUP(_xlfn.NUMBERVALUE(MID(BO125, SEARCH("!", BO125)+1, SEARCH("+", BO125)-SEARCH("!", BO125)-1)), Rankings!$A$2:$BK$161, 63, FALSE),0)</f>
        <v>0</v>
      </c>
      <c r="JO125">
        <f>IFERROR(VLOOKUP(_xlfn.NUMBERVALUE(MID(BP125, SEARCH("!", BP125)+1, SEARCH("+", BP125)-SEARCH("!", BP125)-1)), Rankings!$A$2:$BK$161, 63, FALSE),0)</f>
        <v>0</v>
      </c>
      <c r="JP125">
        <f>IFERROR(VLOOKUP(_xlfn.NUMBERVALUE(MID(BQ125, SEARCH("!", BQ125)+1, SEARCH("+", BQ125)-SEARCH("!", BQ125)-1)), Rankings!$A$2:$BK$161, 63, FALSE),0)</f>
        <v>0</v>
      </c>
      <c r="JQ125">
        <f>IFERROR(VLOOKUP(_xlfn.NUMBERVALUE(MID(BR125, SEARCH("!", BR125)+1, SEARCH("+", BR125)-SEARCH("!", BR125)-1)), Rankings!$A$2:$BK$161, 63, FALSE),0)</f>
        <v>0</v>
      </c>
      <c r="JR125">
        <f>IFERROR(VLOOKUP(_xlfn.NUMBERVALUE(MID(BS125, SEARCH("!", BS125)+1, SEARCH("+", BS125)-SEARCH("!", BS125)-1)), Rankings!$A$2:$BK$161, 63, FALSE),0)</f>
        <v>0</v>
      </c>
      <c r="JS125">
        <f>IFERROR(VLOOKUP(_xlfn.NUMBERVALUE(MID(BT125, SEARCH("!", BT125)+1, SEARCH("+", BT125)-SEARCH("!", BT125)-1)), Rankings!$A$2:$BK$161, 63, FALSE),0)</f>
        <v>0</v>
      </c>
      <c r="JT125">
        <f>IFERROR(VLOOKUP(_xlfn.NUMBERVALUE(MID(BU125, SEARCH("!", BU125)+1, SEARCH("+", BU125)-SEARCH("!", BU125)-1)), Rankings!$A$2:$BK$161, 63, FALSE),0)</f>
        <v>0</v>
      </c>
      <c r="JU125">
        <f>IFERROR(VLOOKUP(_xlfn.NUMBERVALUE(MID(BV125, SEARCH("!", BV125)+1, SEARCH("+", BV125)-SEARCH("!", BV125)-1)), Rankings!$A$2:$BK$161, 63, FALSE),0)</f>
        <v>0</v>
      </c>
      <c r="JV125">
        <f>IFERROR(VLOOKUP(_xlfn.NUMBERVALUE(MID(BW125, SEARCH("!", BW125)+1, SEARCH("+", BW125)-SEARCH("!", BW125)-1)), Rankings!$A$2:$BK$161, 63, FALSE),0)</f>
        <v>0</v>
      </c>
      <c r="JW125">
        <f>IFERROR(VLOOKUP(_xlfn.NUMBERVALUE(MID(BX125, SEARCH("!", BX125)+1, SEARCH("+", BX125)-SEARCH("!", BX125)-1)), Rankings!$A$2:$BK$161, 63, FALSE),0)</f>
        <v>0</v>
      </c>
      <c r="JX125">
        <f>IFERROR(VLOOKUP(_xlfn.NUMBERVALUE(MID(BY125, SEARCH("!", BY125)+1, SEARCH("+", BY125)-SEARCH("!", BY125)-1)), Rankings!$A$2:$BK$161, 63, FALSE),0)</f>
        <v>0</v>
      </c>
      <c r="JY125">
        <f>IFERROR(VLOOKUP(_xlfn.NUMBERVALUE(MID(BZ125, SEARCH("!", BZ125)+1, SEARCH("+", BZ125)-SEARCH("!", BZ125)-1)), Rankings!$A$2:$BK$161, 63, FALSE),0)</f>
        <v>0</v>
      </c>
      <c r="JZ125">
        <f>IFERROR(VLOOKUP(_xlfn.NUMBERVALUE(MID(CA125, SEARCH("!", CA125)+1, SEARCH("+", CA125)-SEARCH("!", CA125)-1)), Rankings!$A$2:$BK$161, 63, FALSE),0)</f>
        <v>0</v>
      </c>
      <c r="KA125">
        <f>IFERROR(VLOOKUP(_xlfn.NUMBERVALUE(MID(CB125, SEARCH("!", CB125)+1, SEARCH("+", CB125)-SEARCH("!", CB125)-1)), Rankings!$A$2:$BK$161, 63, FALSE),0)</f>
        <v>0</v>
      </c>
      <c r="KB125">
        <f>IFERROR(VLOOKUP(_xlfn.NUMBERVALUE(MID(CC125, SEARCH("!", CC125)+1, SEARCH("+", CC125)-SEARCH("!", CC125)-1)), Rankings!$A$2:$BK$161, 63, FALSE),0)</f>
        <v>0</v>
      </c>
      <c r="KC125">
        <f>IFERROR(VLOOKUP(_xlfn.NUMBERVALUE(MID(CD125, SEARCH("!", CD125)+1, SEARCH("+", CD125)-SEARCH("!", CD125)-1)), Rankings!$A$2:$BK$161, 63, FALSE),0)</f>
        <v>0</v>
      </c>
      <c r="KD125">
        <f>IFERROR(VLOOKUP(_xlfn.NUMBERVALUE(MID(CE125, SEARCH("!", CE125)+1, SEARCH("+", CE125)-SEARCH("!", CE125)-1)), Rankings!$A$2:$BK$161, 63, FALSE),0)</f>
        <v>0</v>
      </c>
      <c r="KE125">
        <f>IFERROR(VLOOKUP(_xlfn.NUMBERVALUE(MID(CF125, SEARCH("!", CF125)+1, SEARCH("+", CF125)-SEARCH("!", CF125)-1)), Rankings!$A$2:$BK$161, 63, FALSE),0)</f>
        <v>0</v>
      </c>
      <c r="KF125">
        <f>IFERROR(VLOOKUP(_xlfn.NUMBERVALUE(MID(CG125, SEARCH("!", CG125)+1, SEARCH("+", CG125)-SEARCH("!", CG125)-1)), Rankings!$A$2:$BK$161, 63, FALSE),0)</f>
        <v>0</v>
      </c>
      <c r="KG125">
        <f>IFERROR(VLOOKUP(_xlfn.NUMBERVALUE(MID(CH125, SEARCH("!", CH125)+1, SEARCH("+", CH125)-SEARCH("!", CH125)-1)), Rankings!$A$2:$BK$161, 63, FALSE),0)</f>
        <v>0</v>
      </c>
      <c r="KH125">
        <f>IFERROR(VLOOKUP(_xlfn.NUMBERVALUE(MID(CI125, SEARCH("!", CI125)+1, SEARCH("+", CI125)-SEARCH("!", CI125)-1)), Rankings!$A$2:$BK$161, 63, FALSE),0)</f>
        <v>0</v>
      </c>
      <c r="KI125">
        <f>IFERROR(VLOOKUP(_xlfn.NUMBERVALUE(MID(CJ125, SEARCH("!", CJ125)+1, SEARCH("+", CJ125)-SEARCH("!", CJ125)-1)), Rankings!$A$2:$BK$161, 63, FALSE),0)</f>
        <v>0</v>
      </c>
      <c r="KJ125">
        <f>IFERROR(VLOOKUP(_xlfn.NUMBERVALUE(MID(CK125, SEARCH("!", CK125)+1, SEARCH("+", CK125)-SEARCH("!", CK125)-1)), Rankings!$A$2:$BK$161, 63, FALSE),0)</f>
        <v>0</v>
      </c>
      <c r="KK125">
        <f>IFERROR(VLOOKUP(_xlfn.NUMBERVALUE(MID(CL125, SEARCH("!", CL125)+1, SEARCH("+", CL125)-SEARCH("!", CL125)-1)), Rankings!$A$2:$BK$161, 63, FALSE),0)</f>
        <v>0</v>
      </c>
      <c r="KL125">
        <f>IFERROR(VLOOKUP(_xlfn.NUMBERVALUE(MID(CM125, SEARCH("!", CM125)+1, SEARCH("+", CM125)-SEARCH("!", CM125)-1)), Rankings!$A$2:$BK$161, 63, FALSE),0)</f>
        <v>0</v>
      </c>
      <c r="KM125">
        <f>IFERROR(VLOOKUP(_xlfn.NUMBERVALUE(MID(CN125, SEARCH("!", CN125)+1, SEARCH("+", CN125)-SEARCH("!", CN125)-1)), Rankings!$A$2:$BK$161, 63, FALSE),0)</f>
        <v>0</v>
      </c>
      <c r="KN125">
        <f>IFERROR(VLOOKUP(_xlfn.NUMBERVALUE(MID(CO125, SEARCH("!", CO125)+1, SEARCH("+", CO125)-SEARCH("!", CO125)-1)), Rankings!$A$2:$BK$161, 63, FALSE),0)</f>
        <v>0</v>
      </c>
      <c r="KO125">
        <f>IFERROR(VLOOKUP(_xlfn.NUMBERVALUE(MID(CP125, SEARCH("!", CP125)+1, SEARCH("+", CP125)-SEARCH("!", CP125)-1)), Rankings!$A$2:$BK$161, 63, FALSE),0)</f>
        <v>0</v>
      </c>
      <c r="KP125">
        <f>IFERROR(VLOOKUP(_xlfn.NUMBERVALUE(MID(CQ125, SEARCH("!", CQ125)+1, SEARCH("+", CQ125)-SEARCH("!", CQ125)-1)), Rankings!$A$2:$BK$161, 63, FALSE),0)</f>
        <v>0</v>
      </c>
      <c r="KQ125">
        <f>IFERROR(VLOOKUP(_xlfn.NUMBERVALUE(MID(CR125, SEARCH("!", CR125)+1, SEARCH("+", CR125)-SEARCH("!", CR125)-1)), Rankings!$A$2:$BK$161, 63, FALSE),0)</f>
        <v>0</v>
      </c>
      <c r="KS125" s="4">
        <f t="shared" si="2867"/>
        <v>165</v>
      </c>
      <c r="KT125" s="4">
        <f t="shared" si="2868"/>
        <v>57</v>
      </c>
      <c r="KU125" s="4">
        <f t="shared" si="2869"/>
        <v>36</v>
      </c>
      <c r="KV125" s="4">
        <f t="shared" si="2870"/>
        <v>0</v>
      </c>
      <c r="KY125" s="4">
        <f t="shared" si="2871"/>
        <v>258</v>
      </c>
      <c r="KZ125" s="4"/>
      <c r="LB125">
        <f t="shared" si="2872"/>
        <v>40</v>
      </c>
      <c r="LC125">
        <f t="shared" si="2873"/>
        <v>36</v>
      </c>
      <c r="LD125">
        <f t="shared" si="2874"/>
        <v>27</v>
      </c>
      <c r="LE125">
        <f t="shared" si="2875"/>
        <v>24</v>
      </c>
      <c r="LF125">
        <f t="shared" si="2876"/>
        <v>12</v>
      </c>
      <c r="LG125">
        <f t="shared" si="2877"/>
        <v>34</v>
      </c>
      <c r="LH125">
        <f t="shared" si="2878"/>
        <v>18</v>
      </c>
      <c r="LI125">
        <f t="shared" si="2879"/>
        <v>39</v>
      </c>
      <c r="LJ125">
        <f t="shared" si="2880"/>
        <v>28</v>
      </c>
      <c r="LK125">
        <f t="shared" si="2881"/>
        <v>0</v>
      </c>
      <c r="LL125">
        <f t="shared" si="2882"/>
        <v>0</v>
      </c>
      <c r="LM125">
        <f t="shared" si="2883"/>
        <v>0</v>
      </c>
      <c r="LN125">
        <f t="shared" si="2884"/>
        <v>0</v>
      </c>
      <c r="LO125">
        <f t="shared" si="2885"/>
        <v>0</v>
      </c>
      <c r="LP125">
        <f t="shared" si="2886"/>
        <v>0</v>
      </c>
      <c r="LQ125">
        <f t="shared" si="2887"/>
        <v>0</v>
      </c>
      <c r="LR125">
        <f t="shared" si="2888"/>
        <v>0</v>
      </c>
      <c r="LS125">
        <f t="shared" si="2889"/>
        <v>0</v>
      </c>
      <c r="LT125">
        <f t="shared" si="2890"/>
        <v>0</v>
      </c>
      <c r="LU125">
        <f t="shared" si="2891"/>
        <v>0</v>
      </c>
      <c r="LV125">
        <f t="shared" si="2892"/>
        <v>0</v>
      </c>
      <c r="LW125">
        <f t="shared" si="2893"/>
        <v>0</v>
      </c>
      <c r="LX125">
        <f t="shared" si="2894"/>
        <v>0</v>
      </c>
      <c r="LY125">
        <f t="shared" si="2895"/>
        <v>0</v>
      </c>
      <c r="LZ125">
        <f t="shared" si="2896"/>
        <v>0</v>
      </c>
      <c r="MA125">
        <f t="shared" si="2897"/>
        <v>0</v>
      </c>
      <c r="MB125">
        <f t="shared" si="2898"/>
        <v>0</v>
      </c>
      <c r="MC125">
        <f t="shared" si="2899"/>
        <v>0</v>
      </c>
      <c r="MD125">
        <f t="shared" si="2900"/>
        <v>0</v>
      </c>
      <c r="ME125">
        <f t="shared" si="2901"/>
        <v>0</v>
      </c>
      <c r="MF125">
        <f t="shared" si="2902"/>
        <v>0</v>
      </c>
      <c r="MG125">
        <f t="shared" si="2903"/>
        <v>0</v>
      </c>
      <c r="MH125">
        <f t="shared" si="2904"/>
        <v>0</v>
      </c>
      <c r="MI125">
        <f t="shared" si="2905"/>
        <v>0</v>
      </c>
      <c r="MJ125">
        <f t="shared" si="2906"/>
        <v>0</v>
      </c>
      <c r="MK125">
        <f t="shared" si="2907"/>
        <v>0</v>
      </c>
      <c r="ML125">
        <f t="shared" si="2908"/>
        <v>0</v>
      </c>
      <c r="MM125">
        <f t="shared" si="2909"/>
        <v>0</v>
      </c>
      <c r="MN125">
        <f t="shared" si="2910"/>
        <v>0</v>
      </c>
      <c r="MO125">
        <f t="shared" si="2911"/>
        <v>0</v>
      </c>
      <c r="MP125">
        <f t="shared" si="2912"/>
        <v>0</v>
      </c>
      <c r="MQ125">
        <f t="shared" si="2913"/>
        <v>0</v>
      </c>
      <c r="MR125">
        <f t="shared" si="2914"/>
        <v>0</v>
      </c>
      <c r="MS125">
        <f t="shared" si="2915"/>
        <v>0</v>
      </c>
      <c r="MT125">
        <f t="shared" si="2916"/>
        <v>0</v>
      </c>
      <c r="MU125">
        <f t="shared" si="2917"/>
        <v>0</v>
      </c>
      <c r="MV125">
        <f t="shared" si="2918"/>
        <v>0</v>
      </c>
      <c r="MW125">
        <f t="shared" si="2919"/>
        <v>0</v>
      </c>
      <c r="MX125">
        <f t="shared" si="2920"/>
        <v>0</v>
      </c>
      <c r="MY125">
        <f t="shared" si="2921"/>
        <v>0</v>
      </c>
      <c r="MZ125">
        <f t="shared" si="2922"/>
        <v>0</v>
      </c>
      <c r="NA125">
        <f t="shared" si="2923"/>
        <v>0</v>
      </c>
      <c r="NB125">
        <f t="shared" si="2924"/>
        <v>0</v>
      </c>
      <c r="NC125">
        <f t="shared" si="2925"/>
        <v>0</v>
      </c>
      <c r="ND125">
        <f t="shared" si="2926"/>
        <v>0</v>
      </c>
      <c r="NE125">
        <f t="shared" si="2927"/>
        <v>0</v>
      </c>
      <c r="NF125">
        <f t="shared" si="2928"/>
        <v>0</v>
      </c>
      <c r="NG125">
        <f t="shared" si="2929"/>
        <v>0</v>
      </c>
      <c r="NH125">
        <f t="shared" si="2930"/>
        <v>0</v>
      </c>
      <c r="NI125">
        <f t="shared" si="2931"/>
        <v>0</v>
      </c>
      <c r="NJ125">
        <f t="shared" si="2932"/>
        <v>0</v>
      </c>
      <c r="NK125">
        <f t="shared" si="2933"/>
        <v>0</v>
      </c>
      <c r="NL125">
        <f t="shared" si="2934"/>
        <v>0</v>
      </c>
      <c r="NM125">
        <f t="shared" si="2935"/>
        <v>0</v>
      </c>
      <c r="NN125">
        <f t="shared" si="2936"/>
        <v>0</v>
      </c>
      <c r="NO125">
        <f t="shared" si="2937"/>
        <v>0</v>
      </c>
      <c r="NP125">
        <f t="shared" si="2938"/>
        <v>0</v>
      </c>
      <c r="NQ125">
        <f t="shared" si="2939"/>
        <v>0</v>
      </c>
      <c r="NR125">
        <f t="shared" si="2940"/>
        <v>0</v>
      </c>
      <c r="NS125">
        <f t="shared" si="2941"/>
        <v>0</v>
      </c>
      <c r="NT125">
        <f t="shared" si="2942"/>
        <v>0</v>
      </c>
      <c r="NU125">
        <f t="shared" si="2943"/>
        <v>0</v>
      </c>
      <c r="NV125">
        <f t="shared" si="2944"/>
        <v>0</v>
      </c>
      <c r="NW125">
        <f t="shared" si="2945"/>
        <v>0</v>
      </c>
      <c r="NX125">
        <f t="shared" si="2946"/>
        <v>0</v>
      </c>
      <c r="NY125">
        <f t="shared" si="2947"/>
        <v>0</v>
      </c>
      <c r="NZ125">
        <f t="shared" si="2948"/>
        <v>0</v>
      </c>
      <c r="OA125">
        <f t="shared" si="2949"/>
        <v>0</v>
      </c>
      <c r="OB125">
        <f t="shared" si="2950"/>
        <v>0</v>
      </c>
      <c r="OC125">
        <f t="shared" si="2951"/>
        <v>0</v>
      </c>
      <c r="OD125">
        <f t="shared" si="2952"/>
        <v>0</v>
      </c>
      <c r="OE125">
        <f t="shared" si="2953"/>
        <v>0</v>
      </c>
      <c r="OF125">
        <f t="shared" si="2954"/>
        <v>0</v>
      </c>
      <c r="OG125">
        <f t="shared" si="2955"/>
        <v>0</v>
      </c>
      <c r="OH125">
        <f t="shared" si="2956"/>
        <v>0</v>
      </c>
      <c r="OJ125" s="4">
        <f t="shared" si="2957"/>
        <v>249</v>
      </c>
      <c r="OK125" s="4">
        <f t="shared" si="2958"/>
        <v>74</v>
      </c>
      <c r="OL125" s="4">
        <f t="shared" si="2959"/>
        <v>137</v>
      </c>
      <c r="OM125" s="4">
        <f t="shared" si="2960"/>
        <v>0</v>
      </c>
      <c r="OP125" s="4">
        <f t="shared" si="2961"/>
        <v>460</v>
      </c>
      <c r="OQ125" s="4"/>
      <c r="OS125">
        <f t="shared" si="2962"/>
        <v>33</v>
      </c>
      <c r="OT125">
        <f t="shared" si="2963"/>
        <v>31</v>
      </c>
      <c r="OU125">
        <f t="shared" si="2964"/>
        <v>79</v>
      </c>
      <c r="OV125">
        <f t="shared" si="2965"/>
        <v>70</v>
      </c>
      <c r="OW125">
        <f t="shared" si="2966"/>
        <v>67</v>
      </c>
      <c r="OX125">
        <f t="shared" si="2967"/>
        <v>51</v>
      </c>
      <c r="OY125">
        <f t="shared" si="2968"/>
        <v>37</v>
      </c>
      <c r="OZ125">
        <f t="shared" si="2969"/>
        <v>37</v>
      </c>
      <c r="PA125">
        <f t="shared" si="2970"/>
        <v>55</v>
      </c>
      <c r="PB125">
        <f t="shared" si="2971"/>
        <v>0</v>
      </c>
      <c r="PC125">
        <f t="shared" si="2972"/>
        <v>0</v>
      </c>
      <c r="PD125">
        <f t="shared" si="2973"/>
        <v>0</v>
      </c>
      <c r="PE125">
        <f t="shared" si="2974"/>
        <v>0</v>
      </c>
      <c r="PF125">
        <f t="shared" si="2975"/>
        <v>0</v>
      </c>
      <c r="PG125">
        <f t="shared" si="2976"/>
        <v>0</v>
      </c>
      <c r="PH125">
        <f t="shared" si="2977"/>
        <v>0</v>
      </c>
      <c r="PI125">
        <f t="shared" si="2978"/>
        <v>0</v>
      </c>
      <c r="PJ125">
        <f t="shared" si="2979"/>
        <v>0</v>
      </c>
      <c r="PK125">
        <f t="shared" si="2980"/>
        <v>0</v>
      </c>
      <c r="PL125">
        <f t="shared" si="2981"/>
        <v>0</v>
      </c>
      <c r="PM125">
        <f t="shared" si="2982"/>
        <v>0</v>
      </c>
      <c r="PN125">
        <f t="shared" si="2983"/>
        <v>0</v>
      </c>
      <c r="PO125">
        <f t="shared" si="2984"/>
        <v>0</v>
      </c>
      <c r="PP125">
        <f t="shared" si="2985"/>
        <v>0</v>
      </c>
      <c r="PQ125">
        <f t="shared" si="2986"/>
        <v>0</v>
      </c>
      <c r="PR125">
        <f t="shared" si="2987"/>
        <v>0</v>
      </c>
      <c r="PS125">
        <f t="shared" si="2988"/>
        <v>0</v>
      </c>
      <c r="PT125">
        <f t="shared" si="2989"/>
        <v>0</v>
      </c>
      <c r="PU125">
        <f t="shared" si="2990"/>
        <v>0</v>
      </c>
      <c r="PV125">
        <f t="shared" si="2991"/>
        <v>0</v>
      </c>
      <c r="PW125">
        <f t="shared" si="2992"/>
        <v>0</v>
      </c>
      <c r="PX125">
        <f t="shared" si="2993"/>
        <v>0</v>
      </c>
      <c r="PY125">
        <f t="shared" si="2994"/>
        <v>0</v>
      </c>
      <c r="PZ125">
        <f t="shared" si="2995"/>
        <v>0</v>
      </c>
      <c r="QA125">
        <f t="shared" si="2996"/>
        <v>0</v>
      </c>
      <c r="QB125">
        <f t="shared" si="2997"/>
        <v>0</v>
      </c>
      <c r="QC125">
        <f t="shared" si="2998"/>
        <v>0</v>
      </c>
      <c r="QD125">
        <f t="shared" si="2999"/>
        <v>0</v>
      </c>
      <c r="QE125">
        <f t="shared" si="3000"/>
        <v>0</v>
      </c>
      <c r="QF125">
        <f t="shared" si="3001"/>
        <v>0</v>
      </c>
      <c r="QG125">
        <f t="shared" si="3002"/>
        <v>0</v>
      </c>
      <c r="QH125">
        <f t="shared" si="3003"/>
        <v>0</v>
      </c>
      <c r="QI125">
        <f t="shared" si="3004"/>
        <v>0</v>
      </c>
      <c r="QJ125">
        <f t="shared" si="3005"/>
        <v>0</v>
      </c>
      <c r="QK125">
        <f t="shared" si="3006"/>
        <v>0</v>
      </c>
      <c r="QL125">
        <f t="shared" si="3007"/>
        <v>0</v>
      </c>
      <c r="QM125">
        <f t="shared" si="3008"/>
        <v>0</v>
      </c>
      <c r="QN125">
        <f t="shared" si="3009"/>
        <v>0</v>
      </c>
      <c r="QO125">
        <f t="shared" si="3010"/>
        <v>0</v>
      </c>
      <c r="QP125">
        <f t="shared" si="3011"/>
        <v>0</v>
      </c>
      <c r="QQ125">
        <f t="shared" si="3012"/>
        <v>0</v>
      </c>
      <c r="QR125">
        <f t="shared" si="3013"/>
        <v>0</v>
      </c>
      <c r="QS125">
        <f t="shared" si="3014"/>
        <v>0</v>
      </c>
      <c r="QT125">
        <f t="shared" si="3015"/>
        <v>0</v>
      </c>
      <c r="QU125">
        <f t="shared" si="3016"/>
        <v>0</v>
      </c>
      <c r="QV125">
        <f t="shared" si="3017"/>
        <v>0</v>
      </c>
      <c r="QW125">
        <f t="shared" si="3018"/>
        <v>0</v>
      </c>
      <c r="QX125">
        <f t="shared" si="3019"/>
        <v>0</v>
      </c>
      <c r="QY125">
        <f t="shared" si="3020"/>
        <v>0</v>
      </c>
      <c r="QZ125">
        <f t="shared" si="3021"/>
        <v>0</v>
      </c>
      <c r="RA125">
        <f t="shared" si="3022"/>
        <v>0</v>
      </c>
      <c r="RB125">
        <f t="shared" si="3023"/>
        <v>0</v>
      </c>
      <c r="RC125">
        <f t="shared" si="3024"/>
        <v>0</v>
      </c>
      <c r="RD125">
        <f t="shared" si="3025"/>
        <v>0</v>
      </c>
      <c r="RE125">
        <f t="shared" si="3026"/>
        <v>0</v>
      </c>
      <c r="RF125">
        <f t="shared" si="3027"/>
        <v>0</v>
      </c>
      <c r="RG125">
        <f t="shared" si="3028"/>
        <v>0</v>
      </c>
      <c r="RH125">
        <f t="shared" si="3029"/>
        <v>0</v>
      </c>
      <c r="RI125">
        <f t="shared" si="3030"/>
        <v>0</v>
      </c>
      <c r="RJ125">
        <f t="shared" si="3031"/>
        <v>0</v>
      </c>
      <c r="RK125">
        <f t="shared" si="3032"/>
        <v>0</v>
      </c>
      <c r="RL125">
        <f t="shared" si="3033"/>
        <v>0</v>
      </c>
      <c r="RM125">
        <f t="shared" si="3034"/>
        <v>0</v>
      </c>
      <c r="RN125">
        <f t="shared" si="3035"/>
        <v>0</v>
      </c>
      <c r="RO125">
        <f t="shared" si="3036"/>
        <v>0</v>
      </c>
      <c r="RP125">
        <f t="shared" si="3037"/>
        <v>0</v>
      </c>
      <c r="RQ125">
        <f t="shared" si="3038"/>
        <v>0</v>
      </c>
      <c r="RR125">
        <f t="shared" si="3039"/>
        <v>0</v>
      </c>
      <c r="RS125">
        <f t="shared" si="3040"/>
        <v>0</v>
      </c>
      <c r="RT125">
        <f t="shared" si="3041"/>
        <v>0</v>
      </c>
      <c r="RU125">
        <f t="shared" si="3042"/>
        <v>0</v>
      </c>
      <c r="RV125">
        <f t="shared" si="3043"/>
        <v>0</v>
      </c>
      <c r="RW125">
        <f t="shared" si="3044"/>
        <v>0</v>
      </c>
      <c r="RX125">
        <f t="shared" si="3045"/>
        <v>0</v>
      </c>
      <c r="RY125">
        <f t="shared" si="3046"/>
        <v>0</v>
      </c>
      <c r="SA125" s="4">
        <f t="shared" si="3047"/>
        <v>18.059999999999999</v>
      </c>
      <c r="SB125" s="4">
        <f t="shared" si="3048"/>
        <v>7.68</v>
      </c>
      <c r="SC125" s="4">
        <f t="shared" si="3049"/>
        <v>6.1400000000000006</v>
      </c>
      <c r="SD125" s="4">
        <f t="shared" si="3050"/>
        <v>0</v>
      </c>
      <c r="SF125" s="4">
        <f t="shared" si="3051"/>
        <v>31.88</v>
      </c>
      <c r="SI125">
        <f t="shared" si="3052"/>
        <v>3.6</v>
      </c>
      <c r="SJ125">
        <f t="shared" si="3053"/>
        <v>4</v>
      </c>
      <c r="SK125">
        <f t="shared" si="3054"/>
        <v>3.57</v>
      </c>
      <c r="SL125">
        <f t="shared" si="3055"/>
        <v>3.14</v>
      </c>
      <c r="SM125">
        <f t="shared" si="3056"/>
        <v>3</v>
      </c>
      <c r="SN125">
        <f t="shared" si="3057"/>
        <v>4</v>
      </c>
      <c r="SO125">
        <f t="shared" si="3058"/>
        <v>4.5</v>
      </c>
      <c r="SP125">
        <f t="shared" si="3059"/>
        <v>3.18</v>
      </c>
      <c r="SQ125">
        <f t="shared" si="3060"/>
        <v>2.89</v>
      </c>
      <c r="SR125" t="str">
        <f t="shared" si="3061"/>
        <v>0</v>
      </c>
      <c r="SS125" t="str">
        <f t="shared" si="3062"/>
        <v>0</v>
      </c>
      <c r="ST125" t="str">
        <f t="shared" si="3063"/>
        <v>0</v>
      </c>
      <c r="SU125" t="str">
        <f t="shared" si="3064"/>
        <v>0</v>
      </c>
      <c r="SV125" t="str">
        <f t="shared" si="3065"/>
        <v>0</v>
      </c>
      <c r="SW125" t="str">
        <f t="shared" si="3066"/>
        <v>0</v>
      </c>
      <c r="SX125" t="str">
        <f t="shared" si="3067"/>
        <v>0</v>
      </c>
      <c r="SY125" t="str">
        <f t="shared" si="3068"/>
        <v>0</v>
      </c>
      <c r="SZ125" t="str">
        <f t="shared" si="3069"/>
        <v>0</v>
      </c>
      <c r="TA125" t="str">
        <f t="shared" si="3070"/>
        <v>0</v>
      </c>
      <c r="TB125" t="str">
        <f t="shared" si="3071"/>
        <v>0</v>
      </c>
      <c r="TC125" t="str">
        <f t="shared" si="3072"/>
        <v>0</v>
      </c>
      <c r="TD125" t="str">
        <f t="shared" si="3073"/>
        <v>0</v>
      </c>
      <c r="TE125" t="str">
        <f t="shared" si="3074"/>
        <v>0</v>
      </c>
      <c r="TF125" t="str">
        <f t="shared" si="3075"/>
        <v>0</v>
      </c>
      <c r="TG125" t="str">
        <f t="shared" si="3076"/>
        <v>0</v>
      </c>
      <c r="TH125" t="str">
        <f t="shared" si="3077"/>
        <v>0</v>
      </c>
      <c r="TI125" t="str">
        <f t="shared" si="3078"/>
        <v>0</v>
      </c>
      <c r="TJ125" t="str">
        <f t="shared" si="3079"/>
        <v>0</v>
      </c>
      <c r="TK125" t="str">
        <f t="shared" si="3080"/>
        <v>0</v>
      </c>
      <c r="TL125" t="str">
        <f t="shared" si="3081"/>
        <v>0</v>
      </c>
      <c r="TM125" t="str">
        <f t="shared" si="3082"/>
        <v>0</v>
      </c>
      <c r="TN125" t="str">
        <f t="shared" si="3083"/>
        <v>0</v>
      </c>
      <c r="TO125" t="str">
        <f t="shared" si="3084"/>
        <v>0</v>
      </c>
      <c r="TP125" t="str">
        <f t="shared" si="3085"/>
        <v>0</v>
      </c>
      <c r="TQ125" t="str">
        <f t="shared" si="3086"/>
        <v>0</v>
      </c>
      <c r="TR125" t="str">
        <f t="shared" si="3087"/>
        <v>0</v>
      </c>
      <c r="TS125" t="str">
        <f t="shared" si="3088"/>
        <v>0</v>
      </c>
      <c r="TT125" t="str">
        <f t="shared" si="3089"/>
        <v>0</v>
      </c>
      <c r="TU125" t="str">
        <f t="shared" si="3090"/>
        <v>0</v>
      </c>
      <c r="TV125" t="str">
        <f t="shared" si="3091"/>
        <v>0</v>
      </c>
      <c r="TW125" t="str">
        <f t="shared" si="3092"/>
        <v>0</v>
      </c>
      <c r="TX125" t="str">
        <f t="shared" si="3093"/>
        <v>0</v>
      </c>
      <c r="TY125" t="str">
        <f t="shared" si="3094"/>
        <v>0</v>
      </c>
      <c r="TZ125" t="str">
        <f t="shared" si="3095"/>
        <v>0</v>
      </c>
      <c r="UA125" t="str">
        <f t="shared" si="3096"/>
        <v>0</v>
      </c>
      <c r="UB125" t="str">
        <f t="shared" si="3097"/>
        <v>0</v>
      </c>
      <c r="UC125" t="str">
        <f t="shared" si="3098"/>
        <v>0</v>
      </c>
      <c r="UD125" t="str">
        <f t="shared" si="3099"/>
        <v>0</v>
      </c>
      <c r="UE125" t="str">
        <f t="shared" si="3100"/>
        <v>0</v>
      </c>
      <c r="UF125" t="str">
        <f t="shared" si="3101"/>
        <v>0</v>
      </c>
      <c r="UG125" t="str">
        <f t="shared" si="3102"/>
        <v>0</v>
      </c>
      <c r="UH125" t="str">
        <f t="shared" si="3103"/>
        <v>0</v>
      </c>
      <c r="UI125" t="str">
        <f t="shared" si="3104"/>
        <v>0</v>
      </c>
      <c r="UJ125" t="str">
        <f t="shared" si="3105"/>
        <v>0</v>
      </c>
      <c r="UK125" t="str">
        <f t="shared" si="3106"/>
        <v>0</v>
      </c>
      <c r="UL125" t="str">
        <f t="shared" si="3107"/>
        <v>0</v>
      </c>
      <c r="UM125" t="str">
        <f t="shared" si="3108"/>
        <v>0</v>
      </c>
      <c r="UN125" t="str">
        <f t="shared" si="3109"/>
        <v>0</v>
      </c>
      <c r="UO125" t="str">
        <f t="shared" si="3110"/>
        <v>0</v>
      </c>
      <c r="UP125" t="str">
        <f t="shared" si="3111"/>
        <v>0</v>
      </c>
      <c r="UQ125" t="str">
        <f t="shared" si="3112"/>
        <v>0</v>
      </c>
      <c r="UR125" t="str">
        <f t="shared" si="3113"/>
        <v>0</v>
      </c>
      <c r="US125" t="str">
        <f t="shared" si="3114"/>
        <v>0</v>
      </c>
      <c r="UT125" t="str">
        <f t="shared" si="3115"/>
        <v>0</v>
      </c>
      <c r="UU125" t="str">
        <f t="shared" si="3116"/>
        <v>0</v>
      </c>
      <c r="UV125" t="str">
        <f t="shared" si="3117"/>
        <v>0</v>
      </c>
      <c r="UW125" t="str">
        <f t="shared" si="3118"/>
        <v>0</v>
      </c>
      <c r="UX125" t="str">
        <f t="shared" si="3119"/>
        <v>0</v>
      </c>
      <c r="UY125" t="str">
        <f t="shared" si="3120"/>
        <v>0</v>
      </c>
      <c r="UZ125" t="str">
        <f t="shared" si="3121"/>
        <v>0</v>
      </c>
      <c r="VA125" t="str">
        <f t="shared" si="3122"/>
        <v>0</v>
      </c>
      <c r="VB125" t="str">
        <f t="shared" si="3123"/>
        <v>0</v>
      </c>
      <c r="VC125" t="str">
        <f t="shared" si="3124"/>
        <v>0</v>
      </c>
      <c r="VD125" t="str">
        <f t="shared" si="3125"/>
        <v>0</v>
      </c>
      <c r="VE125" t="str">
        <f t="shared" si="3126"/>
        <v>0</v>
      </c>
      <c r="VF125" t="str">
        <f t="shared" si="3127"/>
        <v>0</v>
      </c>
      <c r="VG125" t="str">
        <f t="shared" si="3128"/>
        <v>0</v>
      </c>
      <c r="VH125" t="str">
        <f t="shared" si="3129"/>
        <v>0</v>
      </c>
      <c r="VI125" t="str">
        <f t="shared" si="3130"/>
        <v>0</v>
      </c>
      <c r="VJ125" t="str">
        <f t="shared" si="3131"/>
        <v>0</v>
      </c>
      <c r="VK125" t="str">
        <f t="shared" si="3132"/>
        <v>0</v>
      </c>
      <c r="VL125" t="str">
        <f t="shared" si="3133"/>
        <v>0</v>
      </c>
      <c r="VM125" t="str">
        <f t="shared" si="3134"/>
        <v>0</v>
      </c>
      <c r="VN125" t="str">
        <f t="shared" si="3135"/>
        <v>0</v>
      </c>
      <c r="VO125" t="str">
        <f t="shared" si="3136"/>
        <v>0</v>
      </c>
      <c r="VQ125" s="4">
        <f t="shared" si="3137"/>
        <v>-41.96</v>
      </c>
      <c r="VR125" s="4">
        <f t="shared" si="3138"/>
        <v>-22.07</v>
      </c>
      <c r="VS125" s="4">
        <f t="shared" si="3139"/>
        <v>-7.85</v>
      </c>
      <c r="VT125" s="4">
        <f t="shared" si="3140"/>
        <v>0</v>
      </c>
      <c r="VV125" s="4">
        <f t="shared" si="3141"/>
        <v>-71.88</v>
      </c>
      <c r="VY125">
        <f t="shared" si="3142"/>
        <v>-6.41</v>
      </c>
      <c r="VZ125">
        <f t="shared" si="3143"/>
        <v>-6.62</v>
      </c>
      <c r="WA125">
        <f t="shared" si="3144"/>
        <v>-5.97</v>
      </c>
      <c r="WB125">
        <f t="shared" si="3145"/>
        <v>-3.03</v>
      </c>
      <c r="WC125">
        <f t="shared" si="3146"/>
        <v>-4.82</v>
      </c>
      <c r="WD125">
        <f t="shared" si="3147"/>
        <v>-7.6</v>
      </c>
      <c r="WE125">
        <f t="shared" si="3148"/>
        <v>-15.1</v>
      </c>
      <c r="WF125">
        <f t="shared" si="3149"/>
        <v>-6.97</v>
      </c>
      <c r="WG125">
        <f t="shared" si="3150"/>
        <v>-15.36</v>
      </c>
      <c r="WH125">
        <f t="shared" si="3151"/>
        <v>0</v>
      </c>
      <c r="WI125">
        <f t="shared" si="3152"/>
        <v>0</v>
      </c>
      <c r="WJ125">
        <f t="shared" si="3153"/>
        <v>0</v>
      </c>
      <c r="WK125">
        <f t="shared" si="3154"/>
        <v>0</v>
      </c>
      <c r="WL125">
        <f t="shared" si="3155"/>
        <v>0</v>
      </c>
      <c r="WM125">
        <f t="shared" si="3156"/>
        <v>0</v>
      </c>
      <c r="WN125">
        <f t="shared" si="3157"/>
        <v>0</v>
      </c>
      <c r="WO125">
        <f t="shared" si="3158"/>
        <v>0</v>
      </c>
      <c r="WP125">
        <f t="shared" si="3159"/>
        <v>0</v>
      </c>
      <c r="WQ125">
        <f t="shared" si="3160"/>
        <v>0</v>
      </c>
      <c r="WR125">
        <f t="shared" si="3161"/>
        <v>0</v>
      </c>
      <c r="WS125">
        <f t="shared" si="3162"/>
        <v>0</v>
      </c>
      <c r="WT125">
        <f t="shared" si="3163"/>
        <v>0</v>
      </c>
      <c r="WU125">
        <f t="shared" si="3164"/>
        <v>0</v>
      </c>
      <c r="WV125">
        <f t="shared" si="3165"/>
        <v>0</v>
      </c>
      <c r="WW125">
        <f t="shared" si="3166"/>
        <v>0</v>
      </c>
      <c r="WX125">
        <f t="shared" si="3167"/>
        <v>0</v>
      </c>
      <c r="WY125">
        <f t="shared" si="3168"/>
        <v>0</v>
      </c>
      <c r="WZ125">
        <f t="shared" si="3169"/>
        <v>0</v>
      </c>
      <c r="XA125">
        <f t="shared" si="3170"/>
        <v>0</v>
      </c>
      <c r="XB125">
        <f t="shared" si="3171"/>
        <v>0</v>
      </c>
      <c r="XC125">
        <f t="shared" si="3172"/>
        <v>0</v>
      </c>
      <c r="XD125">
        <f t="shared" si="3173"/>
        <v>0</v>
      </c>
      <c r="XE125">
        <f t="shared" si="3174"/>
        <v>0</v>
      </c>
      <c r="XF125">
        <f t="shared" si="3175"/>
        <v>0</v>
      </c>
      <c r="XG125">
        <f t="shared" si="3176"/>
        <v>0</v>
      </c>
      <c r="XH125">
        <f t="shared" si="3177"/>
        <v>0</v>
      </c>
      <c r="XI125">
        <f t="shared" si="3178"/>
        <v>0</v>
      </c>
      <c r="XJ125">
        <f t="shared" si="3179"/>
        <v>0</v>
      </c>
      <c r="XK125">
        <f t="shared" si="3180"/>
        <v>0</v>
      </c>
      <c r="XL125">
        <f t="shared" si="3181"/>
        <v>0</v>
      </c>
      <c r="XM125">
        <f t="shared" si="3182"/>
        <v>0</v>
      </c>
      <c r="XN125">
        <f t="shared" si="3183"/>
        <v>0</v>
      </c>
      <c r="XO125">
        <f t="shared" si="3184"/>
        <v>0</v>
      </c>
      <c r="XP125">
        <f t="shared" si="3185"/>
        <v>0</v>
      </c>
      <c r="XQ125">
        <f t="shared" si="3186"/>
        <v>0</v>
      </c>
      <c r="XR125">
        <f t="shared" si="3187"/>
        <v>0</v>
      </c>
      <c r="XS125">
        <f t="shared" si="3188"/>
        <v>0</v>
      </c>
      <c r="XT125">
        <f t="shared" si="3189"/>
        <v>0</v>
      </c>
      <c r="XU125">
        <f t="shared" si="3190"/>
        <v>0</v>
      </c>
      <c r="XV125">
        <f t="shared" si="3191"/>
        <v>0</v>
      </c>
      <c r="XW125">
        <f t="shared" si="3192"/>
        <v>0</v>
      </c>
      <c r="XX125">
        <f t="shared" si="3193"/>
        <v>0</v>
      </c>
      <c r="XY125">
        <f t="shared" si="3194"/>
        <v>0</v>
      </c>
      <c r="XZ125">
        <f t="shared" si="3195"/>
        <v>0</v>
      </c>
      <c r="YA125">
        <f t="shared" si="3196"/>
        <v>0</v>
      </c>
      <c r="YB125">
        <f t="shared" si="3197"/>
        <v>0</v>
      </c>
      <c r="YC125">
        <f t="shared" si="3198"/>
        <v>0</v>
      </c>
      <c r="YD125">
        <f t="shared" si="3199"/>
        <v>0</v>
      </c>
      <c r="YE125">
        <f t="shared" si="3200"/>
        <v>0</v>
      </c>
      <c r="YF125">
        <f t="shared" si="3201"/>
        <v>0</v>
      </c>
      <c r="YG125">
        <f t="shared" si="3202"/>
        <v>0</v>
      </c>
      <c r="YH125">
        <f t="shared" si="3203"/>
        <v>0</v>
      </c>
      <c r="YI125">
        <f t="shared" si="3204"/>
        <v>0</v>
      </c>
      <c r="YJ125">
        <f t="shared" si="3205"/>
        <v>0</v>
      </c>
      <c r="YK125">
        <f t="shared" si="3206"/>
        <v>0</v>
      </c>
      <c r="YL125">
        <f t="shared" si="3207"/>
        <v>0</v>
      </c>
      <c r="YM125">
        <f t="shared" si="3208"/>
        <v>0</v>
      </c>
      <c r="YN125">
        <f t="shared" si="3209"/>
        <v>0</v>
      </c>
      <c r="YO125">
        <f t="shared" si="3210"/>
        <v>0</v>
      </c>
      <c r="YP125">
        <f t="shared" si="3211"/>
        <v>0</v>
      </c>
      <c r="YQ125">
        <f t="shared" si="3212"/>
        <v>0</v>
      </c>
      <c r="YR125">
        <f t="shared" si="3213"/>
        <v>0</v>
      </c>
      <c r="YS125">
        <f t="shared" si="3214"/>
        <v>0</v>
      </c>
      <c r="YT125">
        <f t="shared" si="3215"/>
        <v>0</v>
      </c>
      <c r="YU125">
        <f t="shared" si="3216"/>
        <v>0</v>
      </c>
      <c r="YV125">
        <f t="shared" si="3217"/>
        <v>0</v>
      </c>
      <c r="YW125">
        <f t="shared" si="3218"/>
        <v>0</v>
      </c>
      <c r="YX125">
        <f t="shared" si="3219"/>
        <v>0</v>
      </c>
      <c r="YY125">
        <f t="shared" si="3220"/>
        <v>0</v>
      </c>
      <c r="YZ125">
        <f t="shared" si="3221"/>
        <v>0</v>
      </c>
      <c r="ZA125">
        <f t="shared" si="3222"/>
        <v>0</v>
      </c>
      <c r="ZB125">
        <f t="shared" si="3223"/>
        <v>0</v>
      </c>
      <c r="ZC125">
        <f t="shared" si="3224"/>
        <v>0</v>
      </c>
      <c r="ZD125">
        <f t="shared" si="3225"/>
        <v>0</v>
      </c>
      <c r="ZE125">
        <f t="shared" si="3226"/>
        <v>0</v>
      </c>
      <c r="ZG125" s="4">
        <f t="shared" si="3227"/>
        <v>257</v>
      </c>
      <c r="ZH125" s="4">
        <f t="shared" si="3228"/>
        <v>100</v>
      </c>
      <c r="ZI125" s="4">
        <f t="shared" si="3229"/>
        <v>96</v>
      </c>
      <c r="ZJ125" s="4">
        <f t="shared" si="3230"/>
        <v>0</v>
      </c>
      <c r="ZL125" s="4">
        <f t="shared" si="3231"/>
        <v>453</v>
      </c>
      <c r="ZO125">
        <f t="shared" si="3232"/>
        <v>47</v>
      </c>
      <c r="ZP125">
        <f t="shared" si="3233"/>
        <v>36</v>
      </c>
      <c r="ZQ125">
        <f t="shared" si="3234"/>
        <v>60</v>
      </c>
      <c r="ZR125">
        <f t="shared" si="3235"/>
        <v>29</v>
      </c>
      <c r="ZS125">
        <f t="shared" si="3236"/>
        <v>67</v>
      </c>
      <c r="ZT125">
        <f t="shared" si="3237"/>
        <v>48</v>
      </c>
      <c r="ZU125">
        <f t="shared" si="3238"/>
        <v>60</v>
      </c>
      <c r="ZV125">
        <f t="shared" si="3239"/>
        <v>40</v>
      </c>
      <c r="ZW125">
        <f t="shared" si="3240"/>
        <v>66</v>
      </c>
      <c r="ZX125">
        <f t="shared" si="3241"/>
        <v>0</v>
      </c>
      <c r="ZY125">
        <f t="shared" si="3242"/>
        <v>0</v>
      </c>
      <c r="ZZ125">
        <f t="shared" si="3243"/>
        <v>0</v>
      </c>
      <c r="AAA125">
        <f t="shared" si="3244"/>
        <v>0</v>
      </c>
      <c r="AAB125">
        <f t="shared" si="3245"/>
        <v>0</v>
      </c>
      <c r="AAC125">
        <f t="shared" si="3246"/>
        <v>0</v>
      </c>
      <c r="AAD125">
        <f t="shared" si="3247"/>
        <v>0</v>
      </c>
      <c r="AAE125">
        <f t="shared" si="3248"/>
        <v>0</v>
      </c>
      <c r="AAF125">
        <f t="shared" si="3249"/>
        <v>0</v>
      </c>
      <c r="AAG125">
        <f t="shared" si="3250"/>
        <v>0</v>
      </c>
      <c r="AAH125">
        <f t="shared" si="3251"/>
        <v>0</v>
      </c>
      <c r="AAI125">
        <f t="shared" si="3252"/>
        <v>0</v>
      </c>
      <c r="AAJ125">
        <f t="shared" si="3253"/>
        <v>0</v>
      </c>
      <c r="AAK125">
        <f t="shared" si="3254"/>
        <v>0</v>
      </c>
      <c r="AAL125">
        <f t="shared" si="3255"/>
        <v>0</v>
      </c>
      <c r="AAM125">
        <f t="shared" si="3256"/>
        <v>0</v>
      </c>
      <c r="AAN125">
        <f t="shared" si="3257"/>
        <v>0</v>
      </c>
      <c r="AAO125">
        <f t="shared" si="3258"/>
        <v>0</v>
      </c>
      <c r="AAP125">
        <f t="shared" si="3259"/>
        <v>0</v>
      </c>
      <c r="AAQ125">
        <f t="shared" si="3260"/>
        <v>0</v>
      </c>
      <c r="AAR125">
        <f t="shared" si="3261"/>
        <v>0</v>
      </c>
      <c r="AAS125">
        <f t="shared" si="3262"/>
        <v>0</v>
      </c>
      <c r="AAT125">
        <f t="shared" si="3263"/>
        <v>0</v>
      </c>
      <c r="AAU125">
        <f t="shared" si="3264"/>
        <v>0</v>
      </c>
      <c r="AAV125">
        <f t="shared" si="3265"/>
        <v>0</v>
      </c>
      <c r="AAW125">
        <f t="shared" si="3266"/>
        <v>0</v>
      </c>
      <c r="AAX125">
        <f t="shared" si="3267"/>
        <v>0</v>
      </c>
      <c r="AAY125">
        <f t="shared" si="3268"/>
        <v>0</v>
      </c>
      <c r="AAZ125">
        <f t="shared" si="3269"/>
        <v>0</v>
      </c>
      <c r="ABA125">
        <f t="shared" si="3270"/>
        <v>0</v>
      </c>
      <c r="ABB125">
        <f t="shared" si="3271"/>
        <v>0</v>
      </c>
      <c r="ABC125">
        <f t="shared" si="3272"/>
        <v>0</v>
      </c>
      <c r="ABD125">
        <f t="shared" si="3273"/>
        <v>0</v>
      </c>
      <c r="ABE125">
        <f t="shared" si="3274"/>
        <v>0</v>
      </c>
      <c r="ABF125">
        <f t="shared" si="3275"/>
        <v>0</v>
      </c>
      <c r="ABG125">
        <f t="shared" si="3276"/>
        <v>0</v>
      </c>
      <c r="ABH125">
        <f t="shared" si="3277"/>
        <v>0</v>
      </c>
      <c r="ABI125">
        <f t="shared" si="3278"/>
        <v>0</v>
      </c>
      <c r="ABJ125">
        <f t="shared" si="3279"/>
        <v>0</v>
      </c>
      <c r="ABK125">
        <f t="shared" si="3280"/>
        <v>0</v>
      </c>
      <c r="ABL125">
        <f t="shared" si="3281"/>
        <v>0</v>
      </c>
      <c r="ABM125">
        <f t="shared" si="3282"/>
        <v>0</v>
      </c>
      <c r="ABN125">
        <f t="shared" si="3283"/>
        <v>0</v>
      </c>
      <c r="ABO125">
        <f t="shared" si="3284"/>
        <v>0</v>
      </c>
      <c r="ABP125">
        <f t="shared" si="3285"/>
        <v>0</v>
      </c>
      <c r="ABQ125">
        <f t="shared" si="3286"/>
        <v>0</v>
      </c>
      <c r="ABR125">
        <f t="shared" si="3287"/>
        <v>0</v>
      </c>
      <c r="ABS125">
        <f t="shared" si="3288"/>
        <v>0</v>
      </c>
      <c r="ABT125">
        <f t="shared" si="3289"/>
        <v>0</v>
      </c>
      <c r="ABU125">
        <f t="shared" si="3290"/>
        <v>0</v>
      </c>
      <c r="ABV125">
        <f t="shared" si="3291"/>
        <v>0</v>
      </c>
      <c r="ABW125">
        <f t="shared" si="3292"/>
        <v>0</v>
      </c>
      <c r="ABX125">
        <f t="shared" si="3293"/>
        <v>0</v>
      </c>
      <c r="ABY125">
        <f t="shared" si="3294"/>
        <v>0</v>
      </c>
      <c r="ABZ125">
        <f t="shared" si="3295"/>
        <v>0</v>
      </c>
      <c r="ACA125">
        <f t="shared" si="3296"/>
        <v>0</v>
      </c>
      <c r="ACB125">
        <f t="shared" si="3297"/>
        <v>0</v>
      </c>
      <c r="ACC125">
        <f t="shared" si="3298"/>
        <v>0</v>
      </c>
      <c r="ACD125">
        <f t="shared" si="3299"/>
        <v>0</v>
      </c>
      <c r="ACE125">
        <f t="shared" si="3300"/>
        <v>0</v>
      </c>
      <c r="ACF125">
        <f t="shared" si="3301"/>
        <v>0</v>
      </c>
      <c r="ACG125">
        <f t="shared" si="3302"/>
        <v>0</v>
      </c>
      <c r="ACH125">
        <f t="shared" si="3303"/>
        <v>0</v>
      </c>
      <c r="ACI125">
        <f t="shared" si="3304"/>
        <v>0</v>
      </c>
      <c r="ACJ125">
        <f t="shared" si="3305"/>
        <v>0</v>
      </c>
      <c r="ACK125">
        <f t="shared" si="3306"/>
        <v>0</v>
      </c>
      <c r="ACL125">
        <f t="shared" si="3307"/>
        <v>0</v>
      </c>
      <c r="ACM125">
        <f t="shared" si="3308"/>
        <v>0</v>
      </c>
      <c r="ACN125">
        <f t="shared" si="3309"/>
        <v>0</v>
      </c>
      <c r="ACO125">
        <f t="shared" si="3310"/>
        <v>0</v>
      </c>
      <c r="ACP125">
        <f t="shared" si="3311"/>
        <v>0</v>
      </c>
      <c r="ACQ125">
        <f t="shared" si="3312"/>
        <v>0</v>
      </c>
      <c r="ACR125">
        <f t="shared" si="3313"/>
        <v>0</v>
      </c>
      <c r="ACS125">
        <f t="shared" si="3314"/>
        <v>0</v>
      </c>
      <c r="ACT125">
        <f t="shared" si="3315"/>
        <v>0</v>
      </c>
      <c r="ACU125">
        <f t="shared" si="3316"/>
        <v>0</v>
      </c>
      <c r="ACW125" s="4">
        <f t="shared" si="3317"/>
        <v>154</v>
      </c>
      <c r="ACX125" s="4">
        <f t="shared" si="3318"/>
        <v>64.7</v>
      </c>
      <c r="ACY125" s="4">
        <f t="shared" si="3319"/>
        <v>8.5</v>
      </c>
      <c r="ACZ125" s="4">
        <f t="shared" si="3320"/>
        <v>0</v>
      </c>
      <c r="ADA125" s="88">
        <f t="shared" si="3321"/>
        <v>5.6877060402239499</v>
      </c>
      <c r="ADB125" s="4">
        <f t="shared" si="3322"/>
        <v>227.2</v>
      </c>
      <c r="ADC125" s="5">
        <f t="shared" si="3323"/>
        <v>5.5497747702046434</v>
      </c>
      <c r="ADD125" s="5">
        <f t="shared" si="3324"/>
        <v>2.0615528128088303</v>
      </c>
      <c r="ADE125">
        <f t="shared" si="3325"/>
        <v>52.2</v>
      </c>
      <c r="ADF125">
        <f t="shared" si="3326"/>
        <v>42.9</v>
      </c>
      <c r="ADG125">
        <f t="shared" si="3327"/>
        <v>7.9</v>
      </c>
      <c r="ADH125">
        <f t="shared" si="3328"/>
        <v>6.8</v>
      </c>
      <c r="ADI125">
        <f t="shared" si="3329"/>
        <v>1.7</v>
      </c>
      <c r="ADJ125">
        <f t="shared" si="3330"/>
        <v>32.299999999999997</v>
      </c>
      <c r="ADK125">
        <f t="shared" si="3331"/>
        <v>12</v>
      </c>
      <c r="ADL125">
        <f t="shared" si="3332"/>
        <v>52.7</v>
      </c>
      <c r="ADM125">
        <f t="shared" si="3333"/>
        <v>18.7</v>
      </c>
      <c r="ADN125">
        <f t="shared" si="3334"/>
        <v>0</v>
      </c>
      <c r="ADO125">
        <f t="shared" si="3335"/>
        <v>0</v>
      </c>
      <c r="ADP125">
        <f t="shared" si="3336"/>
        <v>0</v>
      </c>
      <c r="ADQ125">
        <f t="shared" si="3337"/>
        <v>0</v>
      </c>
      <c r="ADR125">
        <f t="shared" si="3338"/>
        <v>0</v>
      </c>
      <c r="ADS125">
        <f t="shared" si="3339"/>
        <v>0</v>
      </c>
      <c r="ADT125">
        <f t="shared" si="3340"/>
        <v>0</v>
      </c>
      <c r="ADU125">
        <f t="shared" si="3341"/>
        <v>0</v>
      </c>
      <c r="ADV125">
        <f t="shared" si="3342"/>
        <v>0</v>
      </c>
      <c r="ADW125">
        <f t="shared" si="3343"/>
        <v>0</v>
      </c>
      <c r="ADX125">
        <f t="shared" si="3344"/>
        <v>0</v>
      </c>
      <c r="ADY125">
        <f t="shared" si="3345"/>
        <v>0</v>
      </c>
      <c r="ADZ125">
        <f t="shared" si="3346"/>
        <v>0</v>
      </c>
      <c r="AEA125">
        <f t="shared" si="3347"/>
        <v>0</v>
      </c>
      <c r="AEB125">
        <f t="shared" si="3348"/>
        <v>0</v>
      </c>
      <c r="AEC125">
        <f t="shared" si="3349"/>
        <v>0</v>
      </c>
      <c r="AED125">
        <f t="shared" si="3350"/>
        <v>0</v>
      </c>
      <c r="AEE125">
        <f t="shared" si="3351"/>
        <v>0</v>
      </c>
      <c r="AEF125">
        <f t="shared" si="3352"/>
        <v>0</v>
      </c>
      <c r="AEG125">
        <f t="shared" si="3353"/>
        <v>0</v>
      </c>
      <c r="AEH125">
        <f t="shared" si="3354"/>
        <v>0</v>
      </c>
      <c r="AEI125">
        <f t="shared" si="3355"/>
        <v>0</v>
      </c>
      <c r="AEJ125">
        <f t="shared" si="3356"/>
        <v>0</v>
      </c>
      <c r="AEK125">
        <f t="shared" si="3357"/>
        <v>0</v>
      </c>
      <c r="AEL125">
        <f t="shared" si="3358"/>
        <v>0</v>
      </c>
      <c r="AEM125">
        <f t="shared" si="3359"/>
        <v>0</v>
      </c>
      <c r="AEN125">
        <f t="shared" si="3360"/>
        <v>0</v>
      </c>
      <c r="AEO125">
        <f t="shared" si="3361"/>
        <v>0</v>
      </c>
      <c r="AEP125">
        <f t="shared" si="3362"/>
        <v>0</v>
      </c>
      <c r="AEQ125">
        <f t="shared" si="3363"/>
        <v>0</v>
      </c>
      <c r="AER125">
        <f t="shared" si="3364"/>
        <v>0</v>
      </c>
      <c r="AES125">
        <f t="shared" si="3365"/>
        <v>0</v>
      </c>
      <c r="AET125">
        <f t="shared" si="3366"/>
        <v>0</v>
      </c>
      <c r="AEU125">
        <f t="shared" si="3367"/>
        <v>0</v>
      </c>
      <c r="AEV125">
        <f t="shared" si="3368"/>
        <v>0</v>
      </c>
      <c r="AEW125">
        <f t="shared" si="3369"/>
        <v>0</v>
      </c>
      <c r="AEX125">
        <f t="shared" si="3370"/>
        <v>0</v>
      </c>
      <c r="AEY125">
        <f t="shared" si="3371"/>
        <v>0</v>
      </c>
      <c r="AEZ125">
        <f t="shared" si="3372"/>
        <v>0</v>
      </c>
      <c r="AFA125">
        <f t="shared" si="3373"/>
        <v>0</v>
      </c>
      <c r="AFB125">
        <f t="shared" si="3374"/>
        <v>0</v>
      </c>
      <c r="AFC125">
        <f t="shared" si="3375"/>
        <v>0</v>
      </c>
      <c r="AFD125">
        <f t="shared" si="3376"/>
        <v>0</v>
      </c>
      <c r="AFE125">
        <f t="shared" si="3377"/>
        <v>0</v>
      </c>
      <c r="AFF125">
        <f t="shared" si="3378"/>
        <v>0</v>
      </c>
      <c r="AFG125">
        <f t="shared" si="3379"/>
        <v>0</v>
      </c>
      <c r="AFH125">
        <f t="shared" si="3380"/>
        <v>0</v>
      </c>
      <c r="AFI125">
        <f t="shared" si="3381"/>
        <v>0</v>
      </c>
      <c r="AFJ125">
        <f t="shared" si="3382"/>
        <v>0</v>
      </c>
      <c r="AFK125">
        <f t="shared" si="3383"/>
        <v>0</v>
      </c>
      <c r="AFL125">
        <f t="shared" si="3384"/>
        <v>0</v>
      </c>
      <c r="AFM125">
        <f t="shared" si="3385"/>
        <v>0</v>
      </c>
      <c r="AFN125">
        <f t="shared" si="3386"/>
        <v>0</v>
      </c>
      <c r="AFO125">
        <f t="shared" si="3387"/>
        <v>0</v>
      </c>
      <c r="AFP125">
        <f t="shared" si="3388"/>
        <v>0</v>
      </c>
      <c r="AFQ125">
        <f t="shared" si="3389"/>
        <v>0</v>
      </c>
      <c r="AFR125">
        <f t="shared" si="3390"/>
        <v>0</v>
      </c>
      <c r="AFS125">
        <f t="shared" si="3391"/>
        <v>0</v>
      </c>
      <c r="AFT125">
        <f t="shared" si="3392"/>
        <v>0</v>
      </c>
      <c r="AFU125">
        <f t="shared" si="3393"/>
        <v>0</v>
      </c>
      <c r="AFV125">
        <f t="shared" si="3394"/>
        <v>0</v>
      </c>
      <c r="AFW125">
        <f t="shared" si="3395"/>
        <v>0</v>
      </c>
      <c r="AFX125">
        <f t="shared" si="3396"/>
        <v>0</v>
      </c>
      <c r="AFY125">
        <f t="shared" si="3397"/>
        <v>0</v>
      </c>
      <c r="AFZ125">
        <f t="shared" si="3398"/>
        <v>0</v>
      </c>
      <c r="AGA125">
        <f t="shared" si="3399"/>
        <v>0</v>
      </c>
      <c r="AGB125">
        <f t="shared" si="3400"/>
        <v>0</v>
      </c>
      <c r="AGC125">
        <f t="shared" si="3401"/>
        <v>0</v>
      </c>
      <c r="AGD125">
        <f t="shared" si="3402"/>
        <v>0</v>
      </c>
      <c r="AGE125">
        <f t="shared" si="3403"/>
        <v>0</v>
      </c>
      <c r="AGF125">
        <f t="shared" si="3404"/>
        <v>0</v>
      </c>
      <c r="AGG125">
        <f t="shared" si="3405"/>
        <v>0</v>
      </c>
      <c r="AGH125">
        <f t="shared" si="3406"/>
        <v>0</v>
      </c>
      <c r="AGI125">
        <f t="shared" si="3407"/>
        <v>0</v>
      </c>
      <c r="AGJ125">
        <f t="shared" si="3408"/>
        <v>0</v>
      </c>
      <c r="AGK125">
        <f t="shared" si="3409"/>
        <v>0</v>
      </c>
      <c r="AGM125" s="88">
        <f t="shared" si="3410"/>
        <v>66</v>
      </c>
      <c r="AGN125" s="88">
        <v>66</v>
      </c>
      <c r="AGO125">
        <v>8</v>
      </c>
      <c r="AGP125">
        <f t="shared" si="3411"/>
        <v>8</v>
      </c>
      <c r="AGQ125">
        <f t="shared" si="3412"/>
        <v>8</v>
      </c>
      <c r="AGR125">
        <f t="shared" si="3413"/>
        <v>8</v>
      </c>
      <c r="AGS125">
        <f t="shared" si="3414"/>
        <v>6</v>
      </c>
      <c r="AGT125">
        <f t="shared" si="3415"/>
        <v>8</v>
      </c>
      <c r="AGU125">
        <f t="shared" si="3416"/>
        <v>8</v>
      </c>
      <c r="AGV125">
        <f t="shared" si="3417"/>
        <v>9</v>
      </c>
      <c r="AGW125">
        <f t="shared" si="3418"/>
        <v>2</v>
      </c>
      <c r="AGX125">
        <f t="shared" si="3419"/>
        <v>8</v>
      </c>
      <c r="AGY125">
        <f t="shared" si="3420"/>
        <v>0</v>
      </c>
      <c r="AGZ125">
        <f t="shared" si="3421"/>
        <v>0</v>
      </c>
      <c r="AHA125">
        <f t="shared" si="3422"/>
        <v>0</v>
      </c>
      <c r="AHB125">
        <f t="shared" si="3423"/>
        <v>0</v>
      </c>
      <c r="AHC125">
        <f t="shared" si="3424"/>
        <v>0</v>
      </c>
      <c r="AHD125">
        <f t="shared" si="3425"/>
        <v>0</v>
      </c>
      <c r="AHE125">
        <f t="shared" si="3426"/>
        <v>0</v>
      </c>
      <c r="AHF125">
        <f t="shared" si="3427"/>
        <v>0</v>
      </c>
      <c r="AHG125">
        <f t="shared" si="3428"/>
        <v>0</v>
      </c>
      <c r="AHH125">
        <f t="shared" si="3429"/>
        <v>0</v>
      </c>
      <c r="AHI125">
        <f t="shared" si="3430"/>
        <v>0</v>
      </c>
      <c r="AHJ125">
        <f t="shared" si="3431"/>
        <v>0</v>
      </c>
      <c r="AHK125">
        <f t="shared" si="3432"/>
        <v>0</v>
      </c>
      <c r="AHL125">
        <f t="shared" si="3433"/>
        <v>0</v>
      </c>
      <c r="AHM125">
        <f t="shared" si="3434"/>
        <v>0</v>
      </c>
      <c r="AHN125">
        <f t="shared" si="3435"/>
        <v>0</v>
      </c>
      <c r="AHO125">
        <f t="shared" si="3436"/>
        <v>0</v>
      </c>
      <c r="AHP125">
        <f t="shared" si="3437"/>
        <v>0</v>
      </c>
      <c r="AHQ125">
        <f t="shared" si="3438"/>
        <v>0</v>
      </c>
      <c r="AHR125">
        <f t="shared" si="3439"/>
        <v>0</v>
      </c>
      <c r="AHS125">
        <f t="shared" si="3440"/>
        <v>0</v>
      </c>
      <c r="AHT125">
        <f t="shared" si="3441"/>
        <v>0</v>
      </c>
      <c r="AHU125">
        <f t="shared" si="3442"/>
        <v>0</v>
      </c>
      <c r="AHV125">
        <f t="shared" si="3443"/>
        <v>0</v>
      </c>
      <c r="AHW125">
        <f t="shared" si="3444"/>
        <v>0</v>
      </c>
      <c r="AHX125">
        <f t="shared" si="3445"/>
        <v>0</v>
      </c>
      <c r="AHY125">
        <f t="shared" si="3446"/>
        <v>0</v>
      </c>
      <c r="AHZ125">
        <f t="shared" si="3447"/>
        <v>0</v>
      </c>
      <c r="AIA125">
        <f t="shared" si="3448"/>
        <v>0</v>
      </c>
      <c r="AIB125">
        <f t="shared" si="3449"/>
        <v>0</v>
      </c>
      <c r="AIC125">
        <f t="shared" si="3450"/>
        <v>0</v>
      </c>
      <c r="AID125">
        <f t="shared" si="3451"/>
        <v>0</v>
      </c>
      <c r="AIE125">
        <f t="shared" si="3452"/>
        <v>0</v>
      </c>
      <c r="AIF125">
        <f t="shared" si="3453"/>
        <v>0</v>
      </c>
      <c r="AIG125">
        <f t="shared" si="3454"/>
        <v>0</v>
      </c>
      <c r="AIH125">
        <f t="shared" si="3455"/>
        <v>0</v>
      </c>
      <c r="AII125">
        <f t="shared" si="3456"/>
        <v>0</v>
      </c>
      <c r="AIJ125">
        <f t="shared" si="3457"/>
        <v>0</v>
      </c>
      <c r="AIK125">
        <f t="shared" si="3458"/>
        <v>0</v>
      </c>
      <c r="AIL125">
        <f t="shared" si="3459"/>
        <v>0</v>
      </c>
      <c r="AIM125">
        <f t="shared" si="3460"/>
        <v>0</v>
      </c>
      <c r="AIN125">
        <f t="shared" si="3461"/>
        <v>0</v>
      </c>
      <c r="AIO125">
        <f t="shared" si="3462"/>
        <v>0</v>
      </c>
      <c r="AIP125">
        <f t="shared" si="3463"/>
        <v>0</v>
      </c>
      <c r="AIQ125">
        <f t="shared" si="3464"/>
        <v>0</v>
      </c>
      <c r="AIR125">
        <f t="shared" si="3465"/>
        <v>0</v>
      </c>
      <c r="AIS125">
        <f t="shared" si="3466"/>
        <v>0</v>
      </c>
      <c r="AIT125">
        <f t="shared" si="3467"/>
        <v>0</v>
      </c>
      <c r="AIU125">
        <f t="shared" si="3468"/>
        <v>0</v>
      </c>
      <c r="AIV125">
        <f t="shared" si="3469"/>
        <v>0</v>
      </c>
      <c r="AIW125">
        <f t="shared" si="3470"/>
        <v>0</v>
      </c>
      <c r="AIX125">
        <f t="shared" si="3471"/>
        <v>0</v>
      </c>
      <c r="AIY125">
        <f t="shared" si="3472"/>
        <v>0</v>
      </c>
      <c r="AIZ125">
        <f t="shared" si="3473"/>
        <v>0</v>
      </c>
      <c r="AJA125">
        <f t="shared" si="3474"/>
        <v>0</v>
      </c>
      <c r="AJB125">
        <f t="shared" si="3475"/>
        <v>0</v>
      </c>
      <c r="AJC125">
        <f t="shared" si="3476"/>
        <v>0</v>
      </c>
      <c r="AJD125">
        <f t="shared" si="3477"/>
        <v>0</v>
      </c>
      <c r="AJE125">
        <f t="shared" si="3478"/>
        <v>0</v>
      </c>
      <c r="AJF125">
        <f t="shared" si="3479"/>
        <v>0</v>
      </c>
      <c r="AJG125">
        <f t="shared" si="3480"/>
        <v>0</v>
      </c>
      <c r="AJH125">
        <f t="shared" si="3481"/>
        <v>0</v>
      </c>
      <c r="AJI125">
        <f t="shared" si="3482"/>
        <v>0</v>
      </c>
      <c r="AJJ125">
        <f t="shared" si="3483"/>
        <v>0</v>
      </c>
      <c r="AJK125">
        <f t="shared" si="3484"/>
        <v>0</v>
      </c>
      <c r="AJL125">
        <f t="shared" si="3485"/>
        <v>0</v>
      </c>
      <c r="AJM125">
        <f t="shared" si="3486"/>
        <v>0</v>
      </c>
      <c r="AJN125">
        <f t="shared" si="3487"/>
        <v>0</v>
      </c>
      <c r="AJO125">
        <f t="shared" si="3488"/>
        <v>0</v>
      </c>
      <c r="AJP125">
        <f t="shared" si="3489"/>
        <v>0</v>
      </c>
      <c r="AJQ125">
        <f t="shared" si="3490"/>
        <v>0</v>
      </c>
      <c r="AJR125">
        <f t="shared" si="3491"/>
        <v>0</v>
      </c>
      <c r="AJS125">
        <f t="shared" si="3492"/>
        <v>0</v>
      </c>
      <c r="AJT125">
        <f t="shared" si="3493"/>
        <v>0</v>
      </c>
      <c r="AJU125">
        <f t="shared" si="3494"/>
        <v>0</v>
      </c>
      <c r="AJV125">
        <f t="shared" si="3495"/>
        <v>0</v>
      </c>
      <c r="AJX125">
        <v>37</v>
      </c>
      <c r="AJY125">
        <v>1</v>
      </c>
      <c r="AJZ125">
        <v>1</v>
      </c>
      <c r="AKA125">
        <f t="shared" si="3496"/>
        <v>4</v>
      </c>
      <c r="AKB125">
        <f t="shared" si="3497"/>
        <v>4</v>
      </c>
      <c r="AKC125">
        <f t="shared" si="3498"/>
        <v>1</v>
      </c>
      <c r="AKD125">
        <f t="shared" si="3499"/>
        <v>8</v>
      </c>
      <c r="AKE125">
        <f t="shared" si="3500"/>
        <v>2</v>
      </c>
      <c r="AKF125">
        <f t="shared" si="3501"/>
        <v>8</v>
      </c>
      <c r="AKG125">
        <f t="shared" si="3502"/>
        <v>0</v>
      </c>
      <c r="AKH125">
        <f t="shared" si="3503"/>
        <v>0</v>
      </c>
      <c r="AKI125">
        <f t="shared" si="3504"/>
        <v>0</v>
      </c>
      <c r="AKJ125">
        <f t="shared" si="3505"/>
        <v>0</v>
      </c>
      <c r="AKK125">
        <f t="shared" si="3506"/>
        <v>0</v>
      </c>
      <c r="AKL125">
        <f t="shared" si="3507"/>
        <v>0</v>
      </c>
      <c r="AKM125">
        <f t="shared" si="3508"/>
        <v>0</v>
      </c>
      <c r="AKN125">
        <f t="shared" si="3509"/>
        <v>0</v>
      </c>
      <c r="AKO125">
        <f t="shared" si="3510"/>
        <v>0</v>
      </c>
      <c r="AKP125">
        <f t="shared" si="3511"/>
        <v>0</v>
      </c>
      <c r="AKQ125">
        <f t="shared" si="3512"/>
        <v>0</v>
      </c>
      <c r="AKR125">
        <f t="shared" si="3513"/>
        <v>0</v>
      </c>
      <c r="AKS125">
        <f t="shared" si="3514"/>
        <v>0</v>
      </c>
      <c r="AKT125">
        <f t="shared" si="3515"/>
        <v>0</v>
      </c>
      <c r="AKU125">
        <f t="shared" si="3516"/>
        <v>0</v>
      </c>
      <c r="AKV125">
        <f t="shared" si="3517"/>
        <v>0</v>
      </c>
      <c r="AKW125">
        <f t="shared" si="3518"/>
        <v>0</v>
      </c>
      <c r="AKX125">
        <f t="shared" si="3519"/>
        <v>0</v>
      </c>
      <c r="AKY125">
        <f t="shared" si="3520"/>
        <v>0</v>
      </c>
      <c r="AKZ125">
        <f t="shared" si="3521"/>
        <v>0</v>
      </c>
      <c r="ALA125">
        <f t="shared" si="3522"/>
        <v>0</v>
      </c>
      <c r="ALB125">
        <f t="shared" si="3523"/>
        <v>0</v>
      </c>
      <c r="ALC125">
        <f t="shared" si="3524"/>
        <v>0</v>
      </c>
      <c r="ALD125">
        <f t="shared" si="3525"/>
        <v>0</v>
      </c>
      <c r="ALE125">
        <f t="shared" si="3526"/>
        <v>0</v>
      </c>
      <c r="ALF125">
        <f t="shared" si="3527"/>
        <v>0</v>
      </c>
      <c r="ALG125">
        <f t="shared" si="3528"/>
        <v>0</v>
      </c>
      <c r="ALH125">
        <f t="shared" si="3529"/>
        <v>0</v>
      </c>
      <c r="ALI125">
        <f t="shared" si="3530"/>
        <v>0</v>
      </c>
      <c r="ALJ125">
        <f t="shared" si="3531"/>
        <v>0</v>
      </c>
      <c r="ALK125">
        <f t="shared" si="3532"/>
        <v>0</v>
      </c>
      <c r="ALL125">
        <f t="shared" si="3533"/>
        <v>0</v>
      </c>
      <c r="ALM125">
        <f t="shared" si="3534"/>
        <v>0</v>
      </c>
      <c r="ALN125">
        <f t="shared" si="3535"/>
        <v>0</v>
      </c>
      <c r="ALO125">
        <f t="shared" si="3536"/>
        <v>0</v>
      </c>
      <c r="ALP125">
        <f t="shared" si="3537"/>
        <v>0</v>
      </c>
      <c r="ALQ125">
        <f t="shared" si="3538"/>
        <v>0</v>
      </c>
      <c r="ALR125">
        <f t="shared" si="3539"/>
        <v>0</v>
      </c>
      <c r="ALS125">
        <f t="shared" si="3540"/>
        <v>0</v>
      </c>
      <c r="ALT125">
        <f t="shared" si="3541"/>
        <v>0</v>
      </c>
      <c r="ALU125">
        <f t="shared" si="3542"/>
        <v>0</v>
      </c>
      <c r="ALV125">
        <f t="shared" si="3543"/>
        <v>0</v>
      </c>
      <c r="ALW125">
        <f t="shared" si="3544"/>
        <v>0</v>
      </c>
      <c r="ALX125">
        <f t="shared" si="3545"/>
        <v>0</v>
      </c>
      <c r="ALY125">
        <f t="shared" si="3546"/>
        <v>0</v>
      </c>
      <c r="ALZ125">
        <f t="shared" si="3547"/>
        <v>0</v>
      </c>
      <c r="AMA125">
        <f t="shared" si="3548"/>
        <v>0</v>
      </c>
      <c r="AMB125">
        <f t="shared" si="3549"/>
        <v>0</v>
      </c>
      <c r="AMC125">
        <f t="shared" si="3550"/>
        <v>0</v>
      </c>
      <c r="AMD125">
        <f t="shared" si="3551"/>
        <v>0</v>
      </c>
      <c r="AME125">
        <f t="shared" si="3552"/>
        <v>0</v>
      </c>
      <c r="AMF125">
        <f t="shared" si="3553"/>
        <v>0</v>
      </c>
      <c r="AMG125">
        <f t="shared" si="3554"/>
        <v>0</v>
      </c>
      <c r="AMH125">
        <f t="shared" si="3555"/>
        <v>0</v>
      </c>
      <c r="AMI125">
        <f t="shared" si="3556"/>
        <v>0</v>
      </c>
      <c r="AMJ125">
        <f t="shared" si="3557"/>
        <v>0</v>
      </c>
      <c r="AMK125">
        <f t="shared" si="3558"/>
        <v>0</v>
      </c>
      <c r="AML125">
        <f t="shared" si="3559"/>
        <v>0</v>
      </c>
      <c r="AMM125">
        <f t="shared" si="3560"/>
        <v>0</v>
      </c>
      <c r="AMN125">
        <f t="shared" si="3561"/>
        <v>0</v>
      </c>
      <c r="AMO125">
        <f t="shared" si="3562"/>
        <v>0</v>
      </c>
      <c r="AMP125">
        <f t="shared" si="3563"/>
        <v>0</v>
      </c>
      <c r="AMQ125">
        <f t="shared" si="3564"/>
        <v>0</v>
      </c>
      <c r="AMR125">
        <f t="shared" si="3565"/>
        <v>0</v>
      </c>
      <c r="AMS125">
        <f t="shared" si="3566"/>
        <v>0</v>
      </c>
      <c r="AMT125">
        <f t="shared" si="3567"/>
        <v>0</v>
      </c>
      <c r="AMU125">
        <f t="shared" si="3568"/>
        <v>0</v>
      </c>
      <c r="AMV125">
        <f t="shared" si="3569"/>
        <v>0</v>
      </c>
      <c r="AMW125">
        <f t="shared" si="3570"/>
        <v>0</v>
      </c>
      <c r="AMX125">
        <f t="shared" si="3571"/>
        <v>0</v>
      </c>
      <c r="AMY125">
        <f t="shared" si="3572"/>
        <v>0</v>
      </c>
      <c r="AMZ125">
        <f t="shared" si="3573"/>
        <v>0</v>
      </c>
      <c r="ANA125">
        <f t="shared" si="3574"/>
        <v>0</v>
      </c>
      <c r="ANB125">
        <f t="shared" si="3575"/>
        <v>0</v>
      </c>
      <c r="ANC125">
        <f t="shared" si="3576"/>
        <v>0</v>
      </c>
      <c r="AND125">
        <f t="shared" si="3577"/>
        <v>0</v>
      </c>
      <c r="ANR125" s="4">
        <v>1608</v>
      </c>
      <c r="ANS125" s="4">
        <f t="shared" si="3578"/>
        <v>1608</v>
      </c>
      <c r="ANU125" s="4">
        <v>1635</v>
      </c>
      <c r="ANV125" t="str">
        <f t="shared" si="3579"/>
        <v>1656</v>
      </c>
      <c r="ANW125" t="str">
        <f t="shared" si="3580"/>
        <v>1673</v>
      </c>
      <c r="ANX125" t="str">
        <f t="shared" si="3581"/>
        <v>1657</v>
      </c>
      <c r="ANY125" t="str">
        <f t="shared" si="3582"/>
        <v>1621</v>
      </c>
      <c r="ANZ125" t="str">
        <f t="shared" si="3583"/>
        <v>1614</v>
      </c>
      <c r="AOA125" t="str">
        <f t="shared" si="3584"/>
        <v>1603</v>
      </c>
      <c r="AOB125" t="str">
        <f t="shared" si="3585"/>
        <v>1595</v>
      </c>
      <c r="AOC125" t="str">
        <f t="shared" si="3586"/>
        <v>1615</v>
      </c>
      <c r="AOD125" t="str">
        <f t="shared" si="3587"/>
        <v>1608</v>
      </c>
      <c r="AOE125" t="str">
        <f t="shared" si="3588"/>
        <v>1608</v>
      </c>
      <c r="AOF125" t="str">
        <f t="shared" si="3589"/>
        <v>1608</v>
      </c>
      <c r="AOG125" t="str">
        <f t="shared" si="3590"/>
        <v>1608</v>
      </c>
      <c r="AOH125" t="str">
        <f t="shared" si="3591"/>
        <v>1608</v>
      </c>
      <c r="AOI125" t="str">
        <f t="shared" si="3592"/>
        <v>1608</v>
      </c>
      <c r="AOJ125" t="str">
        <f t="shared" si="3593"/>
        <v>1608</v>
      </c>
      <c r="AOK125" t="str">
        <f t="shared" si="3594"/>
        <v>1608</v>
      </c>
      <c r="AOL125" t="str">
        <f t="shared" si="3595"/>
        <v>1608</v>
      </c>
      <c r="AOM125" t="str">
        <f t="shared" si="3596"/>
        <v>1608</v>
      </c>
      <c r="AON125" t="str">
        <f t="shared" si="3597"/>
        <v>1608</v>
      </c>
      <c r="AOO125" t="str">
        <f t="shared" si="3598"/>
        <v>1608</v>
      </c>
      <c r="AOP125" t="str">
        <f t="shared" si="3599"/>
        <v>1608</v>
      </c>
      <c r="AOQ125" t="str">
        <f t="shared" si="3600"/>
        <v>1608</v>
      </c>
      <c r="AOR125" t="str">
        <f t="shared" si="3601"/>
        <v>1608</v>
      </c>
      <c r="AOS125" t="str">
        <f t="shared" si="3602"/>
        <v>1608</v>
      </c>
      <c r="AOT125" t="str">
        <f t="shared" si="3603"/>
        <v>1608</v>
      </c>
      <c r="AOU125" t="str">
        <f t="shared" si="3604"/>
        <v>1608</v>
      </c>
      <c r="AOV125" t="str">
        <f t="shared" si="3605"/>
        <v>1608</v>
      </c>
      <c r="AOW125" t="str">
        <f t="shared" si="3606"/>
        <v>1608</v>
      </c>
      <c r="AOX125" t="str">
        <f t="shared" si="3607"/>
        <v>1608</v>
      </c>
      <c r="AOY125" t="str">
        <f t="shared" si="3608"/>
        <v>1608</v>
      </c>
      <c r="AOZ125" t="str">
        <f t="shared" si="3609"/>
        <v>1608</v>
      </c>
      <c r="APA125" t="str">
        <f t="shared" si="3610"/>
        <v>1608</v>
      </c>
      <c r="APB125" t="str">
        <f t="shared" si="3611"/>
        <v>1608</v>
      </c>
      <c r="APC125" t="str">
        <f t="shared" si="3612"/>
        <v>1608</v>
      </c>
      <c r="APD125" t="str">
        <f t="shared" si="3613"/>
        <v>1608</v>
      </c>
      <c r="APE125" t="str">
        <f t="shared" si="3614"/>
        <v>1608</v>
      </c>
      <c r="APF125" t="str">
        <f t="shared" si="3615"/>
        <v>1608</v>
      </c>
      <c r="APG125" t="str">
        <f t="shared" si="3616"/>
        <v>1608</v>
      </c>
      <c r="APH125" t="str">
        <f t="shared" si="3617"/>
        <v>1608</v>
      </c>
      <c r="API125" t="str">
        <f t="shared" si="3618"/>
        <v>1608</v>
      </c>
      <c r="APJ125" t="str">
        <f t="shared" si="3619"/>
        <v>1608</v>
      </c>
      <c r="APK125" t="str">
        <f t="shared" si="3620"/>
        <v>1608</v>
      </c>
      <c r="APL125" t="str">
        <f t="shared" si="3621"/>
        <v>1608</v>
      </c>
      <c r="APM125" t="str">
        <f t="shared" si="3622"/>
        <v>1608</v>
      </c>
      <c r="APN125" t="str">
        <f t="shared" si="3623"/>
        <v>1608</v>
      </c>
      <c r="APO125" t="str">
        <f t="shared" si="3624"/>
        <v>1608</v>
      </c>
      <c r="APP125" t="str">
        <f t="shared" si="3625"/>
        <v>1608</v>
      </c>
      <c r="APQ125" t="str">
        <f t="shared" si="3626"/>
        <v>1608</v>
      </c>
      <c r="APR125" t="str">
        <f t="shared" si="3627"/>
        <v>1608</v>
      </c>
      <c r="APS125" t="str">
        <f t="shared" si="3628"/>
        <v>1608</v>
      </c>
      <c r="APT125" t="str">
        <f t="shared" si="3629"/>
        <v>1608</v>
      </c>
      <c r="APU125" t="str">
        <f t="shared" si="3630"/>
        <v>1608</v>
      </c>
      <c r="APV125" t="str">
        <f t="shared" si="3631"/>
        <v>1608</v>
      </c>
      <c r="APW125" t="str">
        <f t="shared" si="3632"/>
        <v>1608</v>
      </c>
      <c r="APX125" t="str">
        <f t="shared" si="3633"/>
        <v>1608</v>
      </c>
      <c r="APY125" t="str">
        <f t="shared" si="3634"/>
        <v>1608</v>
      </c>
      <c r="APZ125" t="str">
        <f t="shared" si="3635"/>
        <v>1608</v>
      </c>
      <c r="AQA125" t="str">
        <f t="shared" si="3636"/>
        <v>1608</v>
      </c>
      <c r="AQB125" t="str">
        <f t="shared" si="3637"/>
        <v>1608</v>
      </c>
      <c r="AQC125" t="str">
        <f t="shared" si="3638"/>
        <v>1608</v>
      </c>
      <c r="AQD125" t="str">
        <f t="shared" si="3639"/>
        <v>1608</v>
      </c>
      <c r="AQE125" t="str">
        <f t="shared" si="3640"/>
        <v>1608</v>
      </c>
      <c r="AQF125" t="str">
        <f t="shared" si="3641"/>
        <v>1608</v>
      </c>
      <c r="AQG125" t="str">
        <f t="shared" si="3642"/>
        <v>1608</v>
      </c>
      <c r="AQH125" t="str">
        <f t="shared" si="3643"/>
        <v>1608</v>
      </c>
      <c r="AQI125" t="str">
        <f t="shared" si="3644"/>
        <v>1608</v>
      </c>
      <c r="AQJ125" t="str">
        <f t="shared" si="3645"/>
        <v>1608</v>
      </c>
      <c r="AQK125" t="str">
        <f t="shared" si="3646"/>
        <v>1608</v>
      </c>
      <c r="AQL125" t="str">
        <f t="shared" si="3647"/>
        <v>1608</v>
      </c>
      <c r="AQM125" t="str">
        <f t="shared" si="3648"/>
        <v>1608</v>
      </c>
      <c r="AQN125" t="str">
        <f t="shared" si="3649"/>
        <v>1608</v>
      </c>
      <c r="AQO125" t="str">
        <f t="shared" si="3650"/>
        <v>1608</v>
      </c>
      <c r="AQP125" t="str">
        <f t="shared" si="3651"/>
        <v>1608</v>
      </c>
      <c r="AQQ125" t="str">
        <f t="shared" si="3652"/>
        <v>1608</v>
      </c>
      <c r="AQR125" t="str">
        <f t="shared" si="3653"/>
        <v>1608</v>
      </c>
      <c r="AQS125" t="str">
        <f t="shared" si="3654"/>
        <v>1608</v>
      </c>
      <c r="AQT125" t="str">
        <f t="shared" si="3655"/>
        <v>1608</v>
      </c>
      <c r="AQU125" t="str">
        <f t="shared" si="3656"/>
        <v>1608</v>
      </c>
      <c r="AQV125" t="str">
        <f t="shared" si="3657"/>
        <v>1608</v>
      </c>
      <c r="AQW125" t="str">
        <f t="shared" si="3658"/>
        <v>1608</v>
      </c>
      <c r="AQX125" t="str">
        <f t="shared" si="3659"/>
        <v>1608</v>
      </c>
      <c r="AQY125" t="str">
        <f t="shared" si="3660"/>
        <v>1608</v>
      </c>
      <c r="AQZ125" t="str">
        <f t="shared" si="3661"/>
        <v>1608</v>
      </c>
      <c r="ARA125" t="str">
        <f t="shared" si="3662"/>
        <v>1608</v>
      </c>
      <c r="ARB125" t="str">
        <f t="shared" si="3663"/>
        <v>1608</v>
      </c>
      <c r="ARC125">
        <v>1635</v>
      </c>
      <c r="ARH125" s="5"/>
    </row>
    <row r="126" spans="1:1152" x14ac:dyDescent="0.2">
      <c r="A126">
        <v>153</v>
      </c>
      <c r="B126" s="106" t="s">
        <v>480</v>
      </c>
      <c r="C126" s="20">
        <f>VLOOKUP(A126, Rankings!$A$2:$AN$161, 40, FALSE)</f>
        <v>124</v>
      </c>
      <c r="D126" s="106" t="s">
        <v>397</v>
      </c>
      <c r="F126" s="4">
        <v>9</v>
      </c>
      <c r="G126" s="4">
        <v>7</v>
      </c>
      <c r="I126" s="5">
        <f t="shared" si="2748"/>
        <v>11</v>
      </c>
      <c r="L126" t="s">
        <v>1920</v>
      </c>
      <c r="M126" t="s">
        <v>2221</v>
      </c>
      <c r="N126" t="s">
        <v>2462</v>
      </c>
      <c r="O126" t="s">
        <v>2560</v>
      </c>
      <c r="P126" t="s">
        <v>2917</v>
      </c>
      <c r="Q126" t="s">
        <v>3138</v>
      </c>
      <c r="R126" t="s">
        <v>3355</v>
      </c>
      <c r="S126" t="s">
        <v>3561</v>
      </c>
      <c r="T126" t="s">
        <v>3739</v>
      </c>
      <c r="U126" t="s">
        <v>3982</v>
      </c>
      <c r="V126" t="s">
        <v>4123</v>
      </c>
      <c r="W126" t="str">
        <f>Rankings!D125</f>
        <v>-</v>
      </c>
      <c r="X126" t="s">
        <v>10</v>
      </c>
      <c r="Y126" t="s">
        <v>10</v>
      </c>
      <c r="Z126" t="s">
        <v>10</v>
      </c>
      <c r="AA126" t="s">
        <v>10</v>
      </c>
      <c r="AB126" t="s">
        <v>10</v>
      </c>
      <c r="AC126" t="s">
        <v>10</v>
      </c>
      <c r="AD126" t="s">
        <v>10</v>
      </c>
      <c r="AE126" t="s">
        <v>10</v>
      </c>
      <c r="AF126" t="s">
        <v>10</v>
      </c>
      <c r="AG126" t="s">
        <v>10</v>
      </c>
      <c r="AH126" t="s">
        <v>10</v>
      </c>
      <c r="AI126" t="s">
        <v>10</v>
      </c>
      <c r="AJ126" t="s">
        <v>10</v>
      </c>
      <c r="AK126" t="s">
        <v>10</v>
      </c>
      <c r="AL126" t="s">
        <v>10</v>
      </c>
      <c r="AM126" t="s">
        <v>10</v>
      </c>
      <c r="AN126" t="s">
        <v>10</v>
      </c>
      <c r="AO126" t="s">
        <v>10</v>
      </c>
      <c r="AP126" t="s">
        <v>10</v>
      </c>
      <c r="AQ126" t="s">
        <v>10</v>
      </c>
      <c r="AR126" t="s">
        <v>10</v>
      </c>
      <c r="AS126" t="s">
        <v>10</v>
      </c>
      <c r="AT126" t="s">
        <v>10</v>
      </c>
      <c r="AU126" t="s">
        <v>10</v>
      </c>
      <c r="AV126" t="s">
        <v>10</v>
      </c>
      <c r="AW126" t="s">
        <v>10</v>
      </c>
      <c r="AX126" t="s">
        <v>10</v>
      </c>
      <c r="AY126" t="s">
        <v>10</v>
      </c>
      <c r="AZ126" t="s">
        <v>10</v>
      </c>
      <c r="BA126" t="s">
        <v>10</v>
      </c>
      <c r="BB126" t="s">
        <v>10</v>
      </c>
      <c r="BC126" t="s">
        <v>10</v>
      </c>
      <c r="BD126" t="s">
        <v>10</v>
      </c>
      <c r="BE126" t="s">
        <v>10</v>
      </c>
      <c r="BF126" t="s">
        <v>10</v>
      </c>
      <c r="BG126" t="s">
        <v>10</v>
      </c>
      <c r="BH126" t="s">
        <v>10</v>
      </c>
      <c r="BI126" t="s">
        <v>10</v>
      </c>
      <c r="BJ126" t="s">
        <v>10</v>
      </c>
      <c r="BK126" t="s">
        <v>10</v>
      </c>
      <c r="BL126" t="s">
        <v>10</v>
      </c>
      <c r="BM126" t="s">
        <v>10</v>
      </c>
      <c r="BN126" t="s">
        <v>10</v>
      </c>
      <c r="BO126" t="s">
        <v>10</v>
      </c>
      <c r="BP126" t="s">
        <v>10</v>
      </c>
      <c r="BQ126" t="s">
        <v>10</v>
      </c>
      <c r="BR126" t="s">
        <v>10</v>
      </c>
      <c r="BS126" t="s">
        <v>10</v>
      </c>
      <c r="BT126" t="s">
        <v>10</v>
      </c>
      <c r="BU126" t="s">
        <v>10</v>
      </c>
      <c r="BV126" t="s">
        <v>10</v>
      </c>
      <c r="BW126" t="s">
        <v>10</v>
      </c>
      <c r="BX126" t="s">
        <v>10</v>
      </c>
      <c r="BY126" t="s">
        <v>10</v>
      </c>
      <c r="BZ126" t="s">
        <v>10</v>
      </c>
      <c r="CA126" t="s">
        <v>10</v>
      </c>
      <c r="CB126" t="s">
        <v>10</v>
      </c>
      <c r="CC126" t="s">
        <v>10</v>
      </c>
      <c r="CD126" t="s">
        <v>10</v>
      </c>
      <c r="CE126" t="s">
        <v>10</v>
      </c>
      <c r="CF126" t="s">
        <v>10</v>
      </c>
      <c r="CG126" t="s">
        <v>10</v>
      </c>
      <c r="CH126" t="s">
        <v>10</v>
      </c>
      <c r="CI126" t="s">
        <v>10</v>
      </c>
      <c r="CJ126" t="s">
        <v>10</v>
      </c>
      <c r="CK126" t="s">
        <v>10</v>
      </c>
      <c r="CL126" t="s">
        <v>10</v>
      </c>
      <c r="CM126" t="s">
        <v>10</v>
      </c>
      <c r="CN126" t="s">
        <v>10</v>
      </c>
      <c r="CO126" t="s">
        <v>10</v>
      </c>
      <c r="CP126" t="s">
        <v>10</v>
      </c>
      <c r="CQ126" t="s">
        <v>10</v>
      </c>
      <c r="CR126" t="s">
        <v>10</v>
      </c>
      <c r="CT126" s="4">
        <f t="shared" si="2749"/>
        <v>1</v>
      </c>
      <c r="CU126" s="4">
        <f t="shared" si="2750"/>
        <v>0</v>
      </c>
      <c r="CV126" s="4">
        <f t="shared" si="2751"/>
        <v>0</v>
      </c>
      <c r="CW126" s="4">
        <f t="shared" si="2752"/>
        <v>4</v>
      </c>
      <c r="CX126" s="4">
        <f t="shared" si="2753"/>
        <v>0</v>
      </c>
      <c r="CY126" s="4">
        <f t="shared" si="2754"/>
        <v>0</v>
      </c>
      <c r="CZ126" s="4">
        <f t="shared" si="2755"/>
        <v>0</v>
      </c>
      <c r="DA126" s="4">
        <f t="shared" si="2756"/>
        <v>2</v>
      </c>
      <c r="DB126" s="4">
        <f t="shared" si="2757"/>
        <v>2</v>
      </c>
      <c r="DC126" s="4">
        <f t="shared" si="2758"/>
        <v>0</v>
      </c>
      <c r="DD126" s="4">
        <f t="shared" si="2759"/>
        <v>0</v>
      </c>
      <c r="DE126" s="4">
        <f t="shared" si="2760"/>
        <v>2</v>
      </c>
      <c r="DF126" s="4">
        <f t="shared" si="2761"/>
        <v>0</v>
      </c>
      <c r="DG126" s="4">
        <f t="shared" si="2762"/>
        <v>0</v>
      </c>
      <c r="DH126" s="4">
        <f t="shared" si="2763"/>
        <v>0</v>
      </c>
      <c r="DI126" s="152">
        <f t="shared" si="2764"/>
        <v>0</v>
      </c>
      <c r="DJ126" s="153">
        <f t="shared" si="2765"/>
        <v>1</v>
      </c>
      <c r="DK126" s="4">
        <f t="shared" si="2766"/>
        <v>4</v>
      </c>
      <c r="DL126" s="4">
        <f t="shared" si="2767"/>
        <v>0</v>
      </c>
      <c r="DM126" s="4">
        <f t="shared" si="2768"/>
        <v>2</v>
      </c>
      <c r="DN126" s="4">
        <f t="shared" si="2769"/>
        <v>2</v>
      </c>
      <c r="DO126" s="4">
        <f t="shared" si="2770"/>
        <v>2</v>
      </c>
      <c r="DP126" s="4">
        <f t="shared" si="2771"/>
        <v>0</v>
      </c>
      <c r="DQ126" s="4">
        <f t="shared" si="2772"/>
        <v>0</v>
      </c>
      <c r="DR126" s="4">
        <f t="shared" si="2773"/>
        <v>3</v>
      </c>
      <c r="DS126" s="4">
        <f t="shared" si="2774"/>
        <v>1</v>
      </c>
      <c r="DT126" s="4">
        <f t="shared" si="2775"/>
        <v>6</v>
      </c>
      <c r="DU126" t="str">
        <f t="shared" si="2776"/>
        <v>0R</v>
      </c>
      <c r="DV126" t="str">
        <f t="shared" si="2777"/>
        <v>0R</v>
      </c>
      <c r="DW126" t="str">
        <f t="shared" si="2778"/>
        <v>0R</v>
      </c>
      <c r="DX126" t="str">
        <f t="shared" si="2779"/>
        <v>3S</v>
      </c>
      <c r="DY126" t="str">
        <f t="shared" si="2780"/>
        <v>3S</v>
      </c>
      <c r="DZ126" t="str">
        <f t="shared" si="2781"/>
        <v>0R</v>
      </c>
      <c r="EA126" t="str">
        <f t="shared" si="2782"/>
        <v>0L</v>
      </c>
      <c r="EB126" t="str">
        <f t="shared" si="2783"/>
        <v>0L</v>
      </c>
      <c r="EC126" t="str">
        <f t="shared" si="2784"/>
        <v>3R</v>
      </c>
      <c r="ED126" t="str">
        <f t="shared" si="2785"/>
        <v>0S</v>
      </c>
      <c r="EE126" t="str">
        <f t="shared" si="2786"/>
        <v>0S</v>
      </c>
      <c r="EF126">
        <f t="shared" si="2787"/>
        <v>0</v>
      </c>
      <c r="EG126">
        <f t="shared" si="2788"/>
        <v>0</v>
      </c>
      <c r="EH126">
        <f t="shared" si="2789"/>
        <v>0</v>
      </c>
      <c r="EI126">
        <f t="shared" si="2790"/>
        <v>0</v>
      </c>
      <c r="EJ126">
        <f t="shared" si="2791"/>
        <v>0</v>
      </c>
      <c r="EK126">
        <f t="shared" si="2792"/>
        <v>0</v>
      </c>
      <c r="EL126">
        <f t="shared" si="2793"/>
        <v>0</v>
      </c>
      <c r="EM126">
        <f t="shared" si="2794"/>
        <v>0</v>
      </c>
      <c r="EN126">
        <f t="shared" si="2795"/>
        <v>0</v>
      </c>
      <c r="EO126">
        <f t="shared" si="2796"/>
        <v>0</v>
      </c>
      <c r="EP126">
        <f t="shared" si="2797"/>
        <v>0</v>
      </c>
      <c r="EQ126">
        <f t="shared" si="2798"/>
        <v>0</v>
      </c>
      <c r="ER126">
        <f t="shared" si="2799"/>
        <v>0</v>
      </c>
      <c r="ES126">
        <f t="shared" si="2800"/>
        <v>0</v>
      </c>
      <c r="ET126">
        <f t="shared" si="2801"/>
        <v>0</v>
      </c>
      <c r="EU126">
        <f t="shared" si="2802"/>
        <v>0</v>
      </c>
      <c r="EV126">
        <f t="shared" si="2803"/>
        <v>0</v>
      </c>
      <c r="EW126">
        <f t="shared" si="2804"/>
        <v>0</v>
      </c>
      <c r="EX126">
        <f t="shared" si="2805"/>
        <v>0</v>
      </c>
      <c r="EY126">
        <f t="shared" si="2806"/>
        <v>0</v>
      </c>
      <c r="EZ126">
        <f t="shared" si="2807"/>
        <v>0</v>
      </c>
      <c r="FA126">
        <f t="shared" si="2808"/>
        <v>0</v>
      </c>
      <c r="FB126">
        <f t="shared" si="2809"/>
        <v>0</v>
      </c>
      <c r="FC126">
        <f t="shared" si="2810"/>
        <v>0</v>
      </c>
      <c r="FD126">
        <f t="shared" si="2811"/>
        <v>0</v>
      </c>
      <c r="FE126">
        <f t="shared" si="2812"/>
        <v>0</v>
      </c>
      <c r="FF126">
        <f t="shared" si="2813"/>
        <v>0</v>
      </c>
      <c r="FG126">
        <f t="shared" si="2814"/>
        <v>0</v>
      </c>
      <c r="FH126">
        <f t="shared" si="2815"/>
        <v>0</v>
      </c>
      <c r="FI126">
        <f t="shared" si="2816"/>
        <v>0</v>
      </c>
      <c r="FJ126">
        <f t="shared" si="2817"/>
        <v>0</v>
      </c>
      <c r="FK126">
        <f t="shared" si="2818"/>
        <v>0</v>
      </c>
      <c r="FL126">
        <f t="shared" si="2819"/>
        <v>0</v>
      </c>
      <c r="FM126">
        <f t="shared" si="2820"/>
        <v>0</v>
      </c>
      <c r="FN126">
        <f t="shared" si="2821"/>
        <v>0</v>
      </c>
      <c r="FO126">
        <f t="shared" si="2822"/>
        <v>0</v>
      </c>
      <c r="FP126">
        <f t="shared" si="2823"/>
        <v>0</v>
      </c>
      <c r="FQ126">
        <f t="shared" si="2824"/>
        <v>0</v>
      </c>
      <c r="FR126">
        <f t="shared" si="2825"/>
        <v>0</v>
      </c>
      <c r="FS126">
        <f t="shared" si="2826"/>
        <v>0</v>
      </c>
      <c r="FT126">
        <f t="shared" si="2827"/>
        <v>0</v>
      </c>
      <c r="FU126">
        <f t="shared" si="2828"/>
        <v>0</v>
      </c>
      <c r="FV126">
        <f t="shared" si="2829"/>
        <v>0</v>
      </c>
      <c r="FW126">
        <f t="shared" si="2830"/>
        <v>0</v>
      </c>
      <c r="FX126">
        <f t="shared" si="2831"/>
        <v>0</v>
      </c>
      <c r="FY126">
        <f t="shared" si="2832"/>
        <v>0</v>
      </c>
      <c r="FZ126">
        <f t="shared" si="2833"/>
        <v>0</v>
      </c>
      <c r="GA126">
        <f t="shared" si="2834"/>
        <v>0</v>
      </c>
      <c r="GB126">
        <f t="shared" si="2835"/>
        <v>0</v>
      </c>
      <c r="GC126">
        <f t="shared" si="2836"/>
        <v>0</v>
      </c>
      <c r="GD126">
        <f t="shared" si="2837"/>
        <v>0</v>
      </c>
      <c r="GE126">
        <f t="shared" si="2838"/>
        <v>0</v>
      </c>
      <c r="GF126">
        <f t="shared" si="2839"/>
        <v>0</v>
      </c>
      <c r="GG126">
        <f t="shared" si="2840"/>
        <v>0</v>
      </c>
      <c r="GH126">
        <f t="shared" si="2841"/>
        <v>0</v>
      </c>
      <c r="GI126">
        <f t="shared" si="2842"/>
        <v>0</v>
      </c>
      <c r="GJ126">
        <f t="shared" si="2843"/>
        <v>0</v>
      </c>
      <c r="GK126">
        <f t="shared" si="2844"/>
        <v>0</v>
      </c>
      <c r="GL126">
        <f t="shared" si="2845"/>
        <v>0</v>
      </c>
      <c r="GM126">
        <f t="shared" si="2846"/>
        <v>0</v>
      </c>
      <c r="GN126">
        <f t="shared" si="2847"/>
        <v>0</v>
      </c>
      <c r="GO126">
        <f t="shared" si="2848"/>
        <v>0</v>
      </c>
      <c r="GP126">
        <f t="shared" si="2849"/>
        <v>0</v>
      </c>
      <c r="GQ126">
        <f t="shared" si="2850"/>
        <v>0</v>
      </c>
      <c r="GR126">
        <f t="shared" si="2851"/>
        <v>0</v>
      </c>
      <c r="GS126">
        <f t="shared" si="2852"/>
        <v>0</v>
      </c>
      <c r="GT126">
        <f t="shared" si="2853"/>
        <v>0</v>
      </c>
      <c r="GU126">
        <f t="shared" si="2854"/>
        <v>0</v>
      </c>
      <c r="GV126">
        <f t="shared" si="2855"/>
        <v>0</v>
      </c>
      <c r="GW126">
        <f t="shared" si="2856"/>
        <v>0</v>
      </c>
      <c r="GX126">
        <f t="shared" si="2857"/>
        <v>0</v>
      </c>
      <c r="GY126">
        <f t="shared" si="2858"/>
        <v>0</v>
      </c>
      <c r="GZ126">
        <f t="shared" si="2859"/>
        <v>0</v>
      </c>
      <c r="HA126">
        <f t="shared" si="2860"/>
        <v>0</v>
      </c>
      <c r="HB126" s="176" t="s">
        <v>269</v>
      </c>
      <c r="HC126" s="89">
        <f t="shared" si="2861"/>
        <v>331.40289471929236</v>
      </c>
      <c r="HD126" s="89">
        <f t="shared" si="2862"/>
        <v>100.89709421086003</v>
      </c>
      <c r="HE126" s="89">
        <f t="shared" si="2863"/>
        <v>265.02975128064043</v>
      </c>
      <c r="HF126" s="89">
        <f t="shared" si="2864"/>
        <v>0</v>
      </c>
      <c r="HH126" s="88">
        <f t="shared" si="2865"/>
        <v>697.32974021079281</v>
      </c>
      <c r="HI126" s="88">
        <f t="shared" si="2866"/>
        <v>66.257437820160106</v>
      </c>
      <c r="HK126">
        <f>IFERROR(VLOOKUP(_xlfn.NUMBERVALUE(MID(L126, SEARCH("!", L126)+1, SEARCH("+", L126)-SEARCH("!", L126)-1)), Rankings!$A$2:$BK$161, 63, FALSE),0)</f>
        <v>75.985910562141697</v>
      </c>
      <c r="HL126">
        <f>IFERROR(VLOOKUP(_xlfn.NUMBERVALUE(MID(M126, SEARCH("!", M126)+1, SEARCH("+", M126)-SEARCH("!", M126)-1)), Rankings!$A$2:$BK$161, 63, FALSE),0)</f>
        <v>88.619704974689895</v>
      </c>
      <c r="HM126">
        <f>IFERROR(VLOOKUP(_xlfn.NUMBERVALUE(MID(N126, SEARCH("!", N126)+1, SEARCH("+", N126)-SEARCH("!", N126)-1)), Rankings!$A$2:$BK$161, 63, FALSE),0)</f>
        <v>71.218397679474037</v>
      </c>
      <c r="HN126">
        <f>IFERROR(VLOOKUP(_xlfn.NUMBERVALUE(MID(O126, SEARCH("!", O126)+1, SEARCH("+", O126)-SEARCH("!", O126)-1)), Rankings!$A$2:$BK$161, 63, FALSE),0)</f>
        <v>25.305200433552464</v>
      </c>
      <c r="HO126">
        <f>IFERROR(VLOOKUP(_xlfn.NUMBERVALUE(MID(P126, SEARCH("!", P126)+1, SEARCH("+", P126)-SEARCH("!", P126)-1)), Rankings!$A$2:$BK$161, 63, FALSE),0)</f>
        <v>79.378847829880058</v>
      </c>
      <c r="HP126">
        <f>IFERROR(VLOOKUP(_xlfn.NUMBERVALUE(MID(Q126, SEARCH("!", Q126)+1, SEARCH("+", Q126)-SEARCH("!", Q126)-1)), Rankings!$A$2:$BK$161, 63, FALSE),0)</f>
        <v>67.905610214982588</v>
      </c>
      <c r="HQ126">
        <f>IFERROR(VLOOKUP(_xlfn.NUMBERVALUE(MID(R126, SEARCH("!", R126)+1, SEARCH("+", R126)-SEARCH("!", R126)-1)), Rankings!$A$2:$BK$161, 63, FALSE),0)</f>
        <v>47.516142304274517</v>
      </c>
      <c r="HR126">
        <f>IFERROR(VLOOKUP(_xlfn.NUMBERVALUE(MID(S126, SEARCH("!", S126)+1, SEARCH("+", S126)-SEARCH("!", S126)-1)), Rankings!$A$2:$BK$161, 63, FALSE),0)</f>
        <v>53.380951906585516</v>
      </c>
      <c r="HS126">
        <f>IFERROR(VLOOKUP(_xlfn.NUMBERVALUE(MID(T126, SEARCH("!", T126)+1, SEARCH("+", T126)-SEARCH("!", T126)-1)), Rankings!$A$2:$BK$161, 63, FALSE),0)</f>
        <v>27.673271288004145</v>
      </c>
      <c r="HT126">
        <f>IFERROR(VLOOKUP(_xlfn.NUMBERVALUE(MID(U126, SEARCH("!", U126)+1, SEARCH("+", U126)-SEARCH("!", U126)-1)), Rankings!$A$2:$BK$161, 63, FALSE),0)</f>
        <v>75.985910562141697</v>
      </c>
      <c r="HU126">
        <f>IFERROR(VLOOKUP(_xlfn.NUMBERVALUE(MID(V126, SEARCH("!", V126)+1, SEARCH("+", V126)-SEARCH("!", V126)-1)), Rankings!$A$2:$BK$161, 63, FALSE),0)</f>
        <v>84.359792455066213</v>
      </c>
      <c r="HV126">
        <f>IFERROR(VLOOKUP(_xlfn.NUMBERVALUE(MID(W126, SEARCH("!", W126)+1, SEARCH("+", W126)-SEARCH("!", W126)-1)), Rankings!$A$2:$BK$161, 63, FALSE),0)</f>
        <v>0</v>
      </c>
      <c r="HW126">
        <f>IFERROR(VLOOKUP(_xlfn.NUMBERVALUE(MID(X126, SEARCH("!", X126)+1, SEARCH("+", X126)-SEARCH("!", X126)-1)), Rankings!$A$2:$BK$161, 63, FALSE),0)</f>
        <v>0</v>
      </c>
      <c r="HX126">
        <f>IFERROR(VLOOKUP(_xlfn.NUMBERVALUE(MID(Y126, SEARCH("!", Y126)+1, SEARCH("+", Y126)-SEARCH("!", Y126)-1)), Rankings!$A$2:$BK$161, 63, FALSE),0)</f>
        <v>0</v>
      </c>
      <c r="HY126">
        <f>IFERROR(VLOOKUP(_xlfn.NUMBERVALUE(MID(Z126, SEARCH("!", Z126)+1, SEARCH("+", Z126)-SEARCH("!", Z126)-1)), Rankings!$A$2:$BK$161, 63, FALSE),0)</f>
        <v>0</v>
      </c>
      <c r="HZ126">
        <f>IFERROR(VLOOKUP(_xlfn.NUMBERVALUE(MID(AA126, SEARCH("!", AA126)+1, SEARCH("+", AA126)-SEARCH("!", AA126)-1)), Rankings!$A$2:$BK$161, 63, FALSE),0)</f>
        <v>0</v>
      </c>
      <c r="IA126">
        <f>IFERROR(VLOOKUP(_xlfn.NUMBERVALUE(MID(AB126, SEARCH("!", AB126)+1, SEARCH("+", AB126)-SEARCH("!", AB126)-1)), Rankings!$A$2:$BK$161, 63, FALSE),0)</f>
        <v>0</v>
      </c>
      <c r="IB126">
        <f>IFERROR(VLOOKUP(_xlfn.NUMBERVALUE(MID(AC126, SEARCH("!", AC126)+1, SEARCH("+", AC126)-SEARCH("!", AC126)-1)), Rankings!$A$2:$BK$161, 63, FALSE),0)</f>
        <v>0</v>
      </c>
      <c r="IC126">
        <f>IFERROR(VLOOKUP(_xlfn.NUMBERVALUE(MID(AD126, SEARCH("!", AD126)+1, SEARCH("+", AD126)-SEARCH("!", AD126)-1)), Rankings!$A$2:$BK$161, 63, FALSE),0)</f>
        <v>0</v>
      </c>
      <c r="ID126">
        <f>IFERROR(VLOOKUP(_xlfn.NUMBERVALUE(MID(AE126, SEARCH("!", AE126)+1, SEARCH("+", AE126)-SEARCH("!", AE126)-1)), Rankings!$A$2:$BK$161, 63, FALSE),0)</f>
        <v>0</v>
      </c>
      <c r="IE126">
        <f>IFERROR(VLOOKUP(_xlfn.NUMBERVALUE(MID(AF126, SEARCH("!", AF126)+1, SEARCH("+", AF126)-SEARCH("!", AF126)-1)), Rankings!$A$2:$BK$161, 63, FALSE),0)</f>
        <v>0</v>
      </c>
      <c r="IF126">
        <f>IFERROR(VLOOKUP(_xlfn.NUMBERVALUE(MID(AG126, SEARCH("!", AG126)+1, SEARCH("+", AG126)-SEARCH("!", AG126)-1)), Rankings!$A$2:$BK$161, 63, FALSE),0)</f>
        <v>0</v>
      </c>
      <c r="IG126">
        <f>IFERROR(VLOOKUP(_xlfn.NUMBERVALUE(MID(AH126, SEARCH("!", AH126)+1, SEARCH("+", AH126)-SEARCH("!", AH126)-1)), Rankings!$A$2:$BK$161, 63, FALSE),0)</f>
        <v>0</v>
      </c>
      <c r="IH126">
        <f>IFERROR(VLOOKUP(_xlfn.NUMBERVALUE(MID(AI126, SEARCH("!", AI126)+1, SEARCH("+", AI126)-SEARCH("!", AI126)-1)), Rankings!$A$2:$BK$161, 63, FALSE),0)</f>
        <v>0</v>
      </c>
      <c r="II126">
        <f>IFERROR(VLOOKUP(_xlfn.NUMBERVALUE(MID(AJ126, SEARCH("!", AJ126)+1, SEARCH("+", AJ126)-SEARCH("!", AJ126)-1)), Rankings!$A$2:$BK$161, 63, FALSE),0)</f>
        <v>0</v>
      </c>
      <c r="IJ126">
        <f>IFERROR(VLOOKUP(_xlfn.NUMBERVALUE(MID(AK126, SEARCH("!", AK126)+1, SEARCH("+", AK126)-SEARCH("!", AK126)-1)), Rankings!$A$2:$BK$161, 63, FALSE),0)</f>
        <v>0</v>
      </c>
      <c r="IK126">
        <f>IFERROR(VLOOKUP(_xlfn.NUMBERVALUE(MID(AL126, SEARCH("!", AL126)+1, SEARCH("+", AL126)-SEARCH("!", AL126)-1)), Rankings!$A$2:$BK$161, 63, FALSE),0)</f>
        <v>0</v>
      </c>
      <c r="IL126">
        <f>IFERROR(VLOOKUP(_xlfn.NUMBERVALUE(MID(AM126, SEARCH("!", AM126)+1, SEARCH("+", AM126)-SEARCH("!", AM126)-1)), Rankings!$A$2:$BK$161, 63, FALSE),0)</f>
        <v>0</v>
      </c>
      <c r="IM126">
        <f>IFERROR(VLOOKUP(_xlfn.NUMBERVALUE(MID(AN126, SEARCH("!", AN126)+1, SEARCH("+", AN126)-SEARCH("!", AN126)-1)), Rankings!$A$2:$BK$161, 63, FALSE),0)</f>
        <v>0</v>
      </c>
      <c r="IN126">
        <f>IFERROR(VLOOKUP(_xlfn.NUMBERVALUE(MID(AO126, SEARCH("!", AO126)+1, SEARCH("+", AO126)-SEARCH("!", AO126)-1)), Rankings!$A$2:$BK$161, 63, FALSE),0)</f>
        <v>0</v>
      </c>
      <c r="IO126">
        <f>IFERROR(VLOOKUP(_xlfn.NUMBERVALUE(MID(AP126, SEARCH("!", AP126)+1, SEARCH("+", AP126)-SEARCH("!", AP126)-1)), Rankings!$A$2:$BK$161, 63, FALSE),0)</f>
        <v>0</v>
      </c>
      <c r="IP126">
        <f>IFERROR(VLOOKUP(_xlfn.NUMBERVALUE(MID(AQ126, SEARCH("!", AQ126)+1, SEARCH("+", AQ126)-SEARCH("!", AQ126)-1)), Rankings!$A$2:$BK$161, 63, FALSE),0)</f>
        <v>0</v>
      </c>
      <c r="IQ126">
        <f>IFERROR(VLOOKUP(_xlfn.NUMBERVALUE(MID(AR126, SEARCH("!", AR126)+1, SEARCH("+", AR126)-SEARCH("!", AR126)-1)), Rankings!$A$2:$BK$161, 63, FALSE),0)</f>
        <v>0</v>
      </c>
      <c r="IR126">
        <f>IFERROR(VLOOKUP(_xlfn.NUMBERVALUE(MID(AS126, SEARCH("!", AS126)+1, SEARCH("+", AS126)-SEARCH("!", AS126)-1)), Rankings!$A$2:$BK$161, 63, FALSE),0)</f>
        <v>0</v>
      </c>
      <c r="IS126">
        <f>IFERROR(VLOOKUP(_xlfn.NUMBERVALUE(MID(AT126, SEARCH("!", AT126)+1, SEARCH("+", AT126)-SEARCH("!", AT126)-1)), Rankings!$A$2:$BK$161, 63, FALSE),0)</f>
        <v>0</v>
      </c>
      <c r="IT126">
        <f>IFERROR(VLOOKUP(_xlfn.NUMBERVALUE(MID(AU126, SEARCH("!", AU126)+1, SEARCH("+", AU126)-SEARCH("!", AU126)-1)), Rankings!$A$2:$BK$161, 63, FALSE),0)</f>
        <v>0</v>
      </c>
      <c r="IU126">
        <f>IFERROR(VLOOKUP(_xlfn.NUMBERVALUE(MID(AV126, SEARCH("!", AV126)+1, SEARCH("+", AV126)-SEARCH("!", AV126)-1)), Rankings!$A$2:$BK$161, 63, FALSE),0)</f>
        <v>0</v>
      </c>
      <c r="IV126">
        <f>IFERROR(VLOOKUP(_xlfn.NUMBERVALUE(MID(AW126, SEARCH("!", AW126)+1, SEARCH("+", AW126)-SEARCH("!", AW126)-1)), Rankings!$A$2:$BK$161, 63, FALSE),0)</f>
        <v>0</v>
      </c>
      <c r="IW126">
        <f>IFERROR(VLOOKUP(_xlfn.NUMBERVALUE(MID(AX126, SEARCH("!", AX126)+1, SEARCH("+", AX126)-SEARCH("!", AX126)-1)), Rankings!$A$2:$BK$161, 63, FALSE),0)</f>
        <v>0</v>
      </c>
      <c r="IX126">
        <f>IFERROR(VLOOKUP(_xlfn.NUMBERVALUE(MID(AY126, SEARCH("!", AY126)+1, SEARCH("+", AY126)-SEARCH("!", AY126)-1)), Rankings!$A$2:$BK$161, 63, FALSE),0)</f>
        <v>0</v>
      </c>
      <c r="IY126">
        <f>IFERROR(VLOOKUP(_xlfn.NUMBERVALUE(MID(AZ126, SEARCH("!", AZ126)+1, SEARCH("+", AZ126)-SEARCH("!", AZ126)-1)), Rankings!$A$2:$BK$161, 63, FALSE),0)</f>
        <v>0</v>
      </c>
      <c r="IZ126">
        <f>IFERROR(VLOOKUP(_xlfn.NUMBERVALUE(MID(BA126, SEARCH("!", BA126)+1, SEARCH("+", BA126)-SEARCH("!", BA126)-1)), Rankings!$A$2:$BK$161, 63, FALSE),0)</f>
        <v>0</v>
      </c>
      <c r="JA126">
        <f>IFERROR(VLOOKUP(_xlfn.NUMBERVALUE(MID(BB126, SEARCH("!", BB126)+1, SEARCH("+", BB126)-SEARCH("!", BB126)-1)), Rankings!$A$2:$BK$161, 63, FALSE),0)</f>
        <v>0</v>
      </c>
      <c r="JB126">
        <f>IFERROR(VLOOKUP(_xlfn.NUMBERVALUE(MID(BC126, SEARCH("!", BC126)+1, SEARCH("+", BC126)-SEARCH("!", BC126)-1)), Rankings!$A$2:$BK$161, 63, FALSE),0)</f>
        <v>0</v>
      </c>
      <c r="JC126">
        <f>IFERROR(VLOOKUP(_xlfn.NUMBERVALUE(MID(BD126, SEARCH("!", BD126)+1, SEARCH("+", BD126)-SEARCH("!", BD126)-1)), Rankings!$A$2:$BK$161, 63, FALSE),0)</f>
        <v>0</v>
      </c>
      <c r="JD126">
        <f>IFERROR(VLOOKUP(_xlfn.NUMBERVALUE(MID(BE126, SEARCH("!", BE126)+1, SEARCH("+", BE126)-SEARCH("!", BE126)-1)), Rankings!$A$2:$BK$161, 63, FALSE),0)</f>
        <v>0</v>
      </c>
      <c r="JE126">
        <f>IFERROR(VLOOKUP(_xlfn.NUMBERVALUE(MID(BF126, SEARCH("!", BF126)+1, SEARCH("+", BF126)-SEARCH("!", BF126)-1)), Rankings!$A$2:$BK$161, 63, FALSE),0)</f>
        <v>0</v>
      </c>
      <c r="JF126">
        <f>IFERROR(VLOOKUP(_xlfn.NUMBERVALUE(MID(BG126, SEARCH("!", BG126)+1, SEARCH("+", BG126)-SEARCH("!", BG126)-1)), Rankings!$A$2:$BK$161, 63, FALSE),0)</f>
        <v>0</v>
      </c>
      <c r="JG126">
        <f>IFERROR(VLOOKUP(_xlfn.NUMBERVALUE(MID(BH126, SEARCH("!", BH126)+1, SEARCH("+", BH126)-SEARCH("!", BH126)-1)), Rankings!$A$2:$BK$161, 63, FALSE),0)</f>
        <v>0</v>
      </c>
      <c r="JH126">
        <f>IFERROR(VLOOKUP(_xlfn.NUMBERVALUE(MID(BI126, SEARCH("!", BI126)+1, SEARCH("+", BI126)-SEARCH("!", BI126)-1)), Rankings!$A$2:$BK$161, 63, FALSE),0)</f>
        <v>0</v>
      </c>
      <c r="JI126">
        <f>IFERROR(VLOOKUP(_xlfn.NUMBERVALUE(MID(BJ126, SEARCH("!", BJ126)+1, SEARCH("+", BJ126)-SEARCH("!", BJ126)-1)), Rankings!$A$2:$BK$161, 63, FALSE),0)</f>
        <v>0</v>
      </c>
      <c r="JJ126">
        <f>IFERROR(VLOOKUP(_xlfn.NUMBERVALUE(MID(BK126, SEARCH("!", BK126)+1, SEARCH("+", BK126)-SEARCH("!", BK126)-1)), Rankings!$A$2:$BK$161, 63, FALSE),0)</f>
        <v>0</v>
      </c>
      <c r="JK126">
        <f>IFERROR(VLOOKUP(_xlfn.NUMBERVALUE(MID(BL126, SEARCH("!", BL126)+1, SEARCH("+", BL126)-SEARCH("!", BL126)-1)), Rankings!$A$2:$BK$161, 63, FALSE),0)</f>
        <v>0</v>
      </c>
      <c r="JL126">
        <f>IFERROR(VLOOKUP(_xlfn.NUMBERVALUE(MID(BM126, SEARCH("!", BM126)+1, SEARCH("+", BM126)-SEARCH("!", BM126)-1)), Rankings!$A$2:$BK$161, 63, FALSE),0)</f>
        <v>0</v>
      </c>
      <c r="JM126">
        <f>IFERROR(VLOOKUP(_xlfn.NUMBERVALUE(MID(BN126, SEARCH("!", BN126)+1, SEARCH("+", BN126)-SEARCH("!", BN126)-1)), Rankings!$A$2:$BK$161, 63, FALSE),0)</f>
        <v>0</v>
      </c>
      <c r="JN126">
        <f>IFERROR(VLOOKUP(_xlfn.NUMBERVALUE(MID(BO126, SEARCH("!", BO126)+1, SEARCH("+", BO126)-SEARCH("!", BO126)-1)), Rankings!$A$2:$BK$161, 63, FALSE),0)</f>
        <v>0</v>
      </c>
      <c r="JO126">
        <f>IFERROR(VLOOKUP(_xlfn.NUMBERVALUE(MID(BP126, SEARCH("!", BP126)+1, SEARCH("+", BP126)-SEARCH("!", BP126)-1)), Rankings!$A$2:$BK$161, 63, FALSE),0)</f>
        <v>0</v>
      </c>
      <c r="JP126">
        <f>IFERROR(VLOOKUP(_xlfn.NUMBERVALUE(MID(BQ126, SEARCH("!", BQ126)+1, SEARCH("+", BQ126)-SEARCH("!", BQ126)-1)), Rankings!$A$2:$BK$161, 63, FALSE),0)</f>
        <v>0</v>
      </c>
      <c r="JQ126">
        <f>IFERROR(VLOOKUP(_xlfn.NUMBERVALUE(MID(BR126, SEARCH("!", BR126)+1, SEARCH("+", BR126)-SEARCH("!", BR126)-1)), Rankings!$A$2:$BK$161, 63, FALSE),0)</f>
        <v>0</v>
      </c>
      <c r="JR126">
        <f>IFERROR(VLOOKUP(_xlfn.NUMBERVALUE(MID(BS126, SEARCH("!", BS126)+1, SEARCH("+", BS126)-SEARCH("!", BS126)-1)), Rankings!$A$2:$BK$161, 63, FALSE),0)</f>
        <v>0</v>
      </c>
      <c r="JS126">
        <f>IFERROR(VLOOKUP(_xlfn.NUMBERVALUE(MID(BT126, SEARCH("!", BT126)+1, SEARCH("+", BT126)-SEARCH("!", BT126)-1)), Rankings!$A$2:$BK$161, 63, FALSE),0)</f>
        <v>0</v>
      </c>
      <c r="JT126">
        <f>IFERROR(VLOOKUP(_xlfn.NUMBERVALUE(MID(BU126, SEARCH("!", BU126)+1, SEARCH("+", BU126)-SEARCH("!", BU126)-1)), Rankings!$A$2:$BK$161, 63, FALSE),0)</f>
        <v>0</v>
      </c>
      <c r="JU126">
        <f>IFERROR(VLOOKUP(_xlfn.NUMBERVALUE(MID(BV126, SEARCH("!", BV126)+1, SEARCH("+", BV126)-SEARCH("!", BV126)-1)), Rankings!$A$2:$BK$161, 63, FALSE),0)</f>
        <v>0</v>
      </c>
      <c r="JV126">
        <f>IFERROR(VLOOKUP(_xlfn.NUMBERVALUE(MID(BW126, SEARCH("!", BW126)+1, SEARCH("+", BW126)-SEARCH("!", BW126)-1)), Rankings!$A$2:$BK$161, 63, FALSE),0)</f>
        <v>0</v>
      </c>
      <c r="JW126">
        <f>IFERROR(VLOOKUP(_xlfn.NUMBERVALUE(MID(BX126, SEARCH("!", BX126)+1, SEARCH("+", BX126)-SEARCH("!", BX126)-1)), Rankings!$A$2:$BK$161, 63, FALSE),0)</f>
        <v>0</v>
      </c>
      <c r="JX126">
        <f>IFERROR(VLOOKUP(_xlfn.NUMBERVALUE(MID(BY126, SEARCH("!", BY126)+1, SEARCH("+", BY126)-SEARCH("!", BY126)-1)), Rankings!$A$2:$BK$161, 63, FALSE),0)</f>
        <v>0</v>
      </c>
      <c r="JY126">
        <f>IFERROR(VLOOKUP(_xlfn.NUMBERVALUE(MID(BZ126, SEARCH("!", BZ126)+1, SEARCH("+", BZ126)-SEARCH("!", BZ126)-1)), Rankings!$A$2:$BK$161, 63, FALSE),0)</f>
        <v>0</v>
      </c>
      <c r="JZ126">
        <f>IFERROR(VLOOKUP(_xlfn.NUMBERVALUE(MID(CA126, SEARCH("!", CA126)+1, SEARCH("+", CA126)-SEARCH("!", CA126)-1)), Rankings!$A$2:$BK$161, 63, FALSE),0)</f>
        <v>0</v>
      </c>
      <c r="KA126">
        <f>IFERROR(VLOOKUP(_xlfn.NUMBERVALUE(MID(CB126, SEARCH("!", CB126)+1, SEARCH("+", CB126)-SEARCH("!", CB126)-1)), Rankings!$A$2:$BK$161, 63, FALSE),0)</f>
        <v>0</v>
      </c>
      <c r="KB126">
        <f>IFERROR(VLOOKUP(_xlfn.NUMBERVALUE(MID(CC126, SEARCH("!", CC126)+1, SEARCH("+", CC126)-SEARCH("!", CC126)-1)), Rankings!$A$2:$BK$161, 63, FALSE),0)</f>
        <v>0</v>
      </c>
      <c r="KC126">
        <f>IFERROR(VLOOKUP(_xlfn.NUMBERVALUE(MID(CD126, SEARCH("!", CD126)+1, SEARCH("+", CD126)-SEARCH("!", CD126)-1)), Rankings!$A$2:$BK$161, 63, FALSE),0)</f>
        <v>0</v>
      </c>
      <c r="KD126">
        <f>IFERROR(VLOOKUP(_xlfn.NUMBERVALUE(MID(CE126, SEARCH("!", CE126)+1, SEARCH("+", CE126)-SEARCH("!", CE126)-1)), Rankings!$A$2:$BK$161, 63, FALSE),0)</f>
        <v>0</v>
      </c>
      <c r="KE126">
        <f>IFERROR(VLOOKUP(_xlfn.NUMBERVALUE(MID(CF126, SEARCH("!", CF126)+1, SEARCH("+", CF126)-SEARCH("!", CF126)-1)), Rankings!$A$2:$BK$161, 63, FALSE),0)</f>
        <v>0</v>
      </c>
      <c r="KF126">
        <f>IFERROR(VLOOKUP(_xlfn.NUMBERVALUE(MID(CG126, SEARCH("!", CG126)+1, SEARCH("+", CG126)-SEARCH("!", CG126)-1)), Rankings!$A$2:$BK$161, 63, FALSE),0)</f>
        <v>0</v>
      </c>
      <c r="KG126">
        <f>IFERROR(VLOOKUP(_xlfn.NUMBERVALUE(MID(CH126, SEARCH("!", CH126)+1, SEARCH("+", CH126)-SEARCH("!", CH126)-1)), Rankings!$A$2:$BK$161, 63, FALSE),0)</f>
        <v>0</v>
      </c>
      <c r="KH126">
        <f>IFERROR(VLOOKUP(_xlfn.NUMBERVALUE(MID(CI126, SEARCH("!", CI126)+1, SEARCH("+", CI126)-SEARCH("!", CI126)-1)), Rankings!$A$2:$BK$161, 63, FALSE),0)</f>
        <v>0</v>
      </c>
      <c r="KI126">
        <f>IFERROR(VLOOKUP(_xlfn.NUMBERVALUE(MID(CJ126, SEARCH("!", CJ126)+1, SEARCH("+", CJ126)-SEARCH("!", CJ126)-1)), Rankings!$A$2:$BK$161, 63, FALSE),0)</f>
        <v>0</v>
      </c>
      <c r="KJ126">
        <f>IFERROR(VLOOKUP(_xlfn.NUMBERVALUE(MID(CK126, SEARCH("!", CK126)+1, SEARCH("+", CK126)-SEARCH("!", CK126)-1)), Rankings!$A$2:$BK$161, 63, FALSE),0)</f>
        <v>0</v>
      </c>
      <c r="KK126">
        <f>IFERROR(VLOOKUP(_xlfn.NUMBERVALUE(MID(CL126, SEARCH("!", CL126)+1, SEARCH("+", CL126)-SEARCH("!", CL126)-1)), Rankings!$A$2:$BK$161, 63, FALSE),0)</f>
        <v>0</v>
      </c>
      <c r="KL126">
        <f>IFERROR(VLOOKUP(_xlfn.NUMBERVALUE(MID(CM126, SEARCH("!", CM126)+1, SEARCH("+", CM126)-SEARCH("!", CM126)-1)), Rankings!$A$2:$BK$161, 63, FALSE),0)</f>
        <v>0</v>
      </c>
      <c r="KM126">
        <f>IFERROR(VLOOKUP(_xlfn.NUMBERVALUE(MID(CN126, SEARCH("!", CN126)+1, SEARCH("+", CN126)-SEARCH("!", CN126)-1)), Rankings!$A$2:$BK$161, 63, FALSE),0)</f>
        <v>0</v>
      </c>
      <c r="KN126">
        <f>IFERROR(VLOOKUP(_xlfn.NUMBERVALUE(MID(CO126, SEARCH("!", CO126)+1, SEARCH("+", CO126)-SEARCH("!", CO126)-1)), Rankings!$A$2:$BK$161, 63, FALSE),0)</f>
        <v>0</v>
      </c>
      <c r="KO126">
        <f>IFERROR(VLOOKUP(_xlfn.NUMBERVALUE(MID(CP126, SEARCH("!", CP126)+1, SEARCH("+", CP126)-SEARCH("!", CP126)-1)), Rankings!$A$2:$BK$161, 63, FALSE),0)</f>
        <v>0</v>
      </c>
      <c r="KP126">
        <f>IFERROR(VLOOKUP(_xlfn.NUMBERVALUE(MID(CQ126, SEARCH("!", CQ126)+1, SEARCH("+", CQ126)-SEARCH("!", CQ126)-1)), Rankings!$A$2:$BK$161, 63, FALSE),0)</f>
        <v>0</v>
      </c>
      <c r="KQ126">
        <f>IFERROR(VLOOKUP(_xlfn.NUMBERVALUE(MID(CR126, SEARCH("!", CR126)+1, SEARCH("+", CR126)-SEARCH("!", CR126)-1)), Rankings!$A$2:$BK$161, 63, FALSE),0)</f>
        <v>0</v>
      </c>
      <c r="KS126" s="4">
        <f t="shared" si="2867"/>
        <v>184</v>
      </c>
      <c r="KT126" s="4">
        <f t="shared" si="2868"/>
        <v>48</v>
      </c>
      <c r="KU126" s="4">
        <f t="shared" si="2869"/>
        <v>141</v>
      </c>
      <c r="KV126" s="4">
        <f t="shared" si="2870"/>
        <v>0</v>
      </c>
      <c r="KY126" s="4">
        <f t="shared" si="2871"/>
        <v>373</v>
      </c>
      <c r="KZ126" s="4"/>
      <c r="LB126">
        <f t="shared" si="2872"/>
        <v>19</v>
      </c>
      <c r="LC126">
        <f t="shared" si="2873"/>
        <v>28</v>
      </c>
      <c r="LD126">
        <f t="shared" si="2874"/>
        <v>44</v>
      </c>
      <c r="LE126">
        <f t="shared" si="2875"/>
        <v>38</v>
      </c>
      <c r="LF126">
        <f t="shared" si="2876"/>
        <v>32</v>
      </c>
      <c r="LG126">
        <f t="shared" si="2877"/>
        <v>39</v>
      </c>
      <c r="LH126">
        <f t="shared" si="2878"/>
        <v>24</v>
      </c>
      <c r="LI126">
        <f t="shared" si="2879"/>
        <v>24</v>
      </c>
      <c r="LJ126">
        <f t="shared" si="2880"/>
        <v>54</v>
      </c>
      <c r="LK126">
        <f t="shared" si="2881"/>
        <v>45</v>
      </c>
      <c r="LL126">
        <f t="shared" si="2882"/>
        <v>26</v>
      </c>
      <c r="LM126">
        <f t="shared" si="2883"/>
        <v>0</v>
      </c>
      <c r="LN126">
        <f t="shared" si="2884"/>
        <v>0</v>
      </c>
      <c r="LO126">
        <f t="shared" si="2885"/>
        <v>0</v>
      </c>
      <c r="LP126">
        <f t="shared" si="2886"/>
        <v>0</v>
      </c>
      <c r="LQ126">
        <f t="shared" si="2887"/>
        <v>0</v>
      </c>
      <c r="LR126">
        <f t="shared" si="2888"/>
        <v>0</v>
      </c>
      <c r="LS126">
        <f t="shared" si="2889"/>
        <v>0</v>
      </c>
      <c r="LT126">
        <f t="shared" si="2890"/>
        <v>0</v>
      </c>
      <c r="LU126">
        <f t="shared" si="2891"/>
        <v>0</v>
      </c>
      <c r="LV126">
        <f t="shared" si="2892"/>
        <v>0</v>
      </c>
      <c r="LW126">
        <f t="shared" si="2893"/>
        <v>0</v>
      </c>
      <c r="LX126">
        <f t="shared" si="2894"/>
        <v>0</v>
      </c>
      <c r="LY126">
        <f t="shared" si="2895"/>
        <v>0</v>
      </c>
      <c r="LZ126">
        <f t="shared" si="2896"/>
        <v>0</v>
      </c>
      <c r="MA126">
        <f t="shared" si="2897"/>
        <v>0</v>
      </c>
      <c r="MB126">
        <f t="shared" si="2898"/>
        <v>0</v>
      </c>
      <c r="MC126">
        <f t="shared" si="2899"/>
        <v>0</v>
      </c>
      <c r="MD126">
        <f t="shared" si="2900"/>
        <v>0</v>
      </c>
      <c r="ME126">
        <f t="shared" si="2901"/>
        <v>0</v>
      </c>
      <c r="MF126">
        <f t="shared" si="2902"/>
        <v>0</v>
      </c>
      <c r="MG126">
        <f t="shared" si="2903"/>
        <v>0</v>
      </c>
      <c r="MH126">
        <f t="shared" si="2904"/>
        <v>0</v>
      </c>
      <c r="MI126">
        <f t="shared" si="2905"/>
        <v>0</v>
      </c>
      <c r="MJ126">
        <f t="shared" si="2906"/>
        <v>0</v>
      </c>
      <c r="MK126">
        <f t="shared" si="2907"/>
        <v>0</v>
      </c>
      <c r="ML126">
        <f t="shared" si="2908"/>
        <v>0</v>
      </c>
      <c r="MM126">
        <f t="shared" si="2909"/>
        <v>0</v>
      </c>
      <c r="MN126">
        <f t="shared" si="2910"/>
        <v>0</v>
      </c>
      <c r="MO126">
        <f t="shared" si="2911"/>
        <v>0</v>
      </c>
      <c r="MP126">
        <f t="shared" si="2912"/>
        <v>0</v>
      </c>
      <c r="MQ126">
        <f t="shared" si="2913"/>
        <v>0</v>
      </c>
      <c r="MR126">
        <f t="shared" si="2914"/>
        <v>0</v>
      </c>
      <c r="MS126">
        <f t="shared" si="2915"/>
        <v>0</v>
      </c>
      <c r="MT126">
        <f t="shared" si="2916"/>
        <v>0</v>
      </c>
      <c r="MU126">
        <f t="shared" si="2917"/>
        <v>0</v>
      </c>
      <c r="MV126">
        <f t="shared" si="2918"/>
        <v>0</v>
      </c>
      <c r="MW126">
        <f t="shared" si="2919"/>
        <v>0</v>
      </c>
      <c r="MX126">
        <f t="shared" si="2920"/>
        <v>0</v>
      </c>
      <c r="MY126">
        <f t="shared" si="2921"/>
        <v>0</v>
      </c>
      <c r="MZ126">
        <f t="shared" si="2922"/>
        <v>0</v>
      </c>
      <c r="NA126">
        <f t="shared" si="2923"/>
        <v>0</v>
      </c>
      <c r="NB126">
        <f t="shared" si="2924"/>
        <v>0</v>
      </c>
      <c r="NC126">
        <f t="shared" si="2925"/>
        <v>0</v>
      </c>
      <c r="ND126">
        <f t="shared" si="2926"/>
        <v>0</v>
      </c>
      <c r="NE126">
        <f t="shared" si="2927"/>
        <v>0</v>
      </c>
      <c r="NF126">
        <f t="shared" si="2928"/>
        <v>0</v>
      </c>
      <c r="NG126">
        <f t="shared" si="2929"/>
        <v>0</v>
      </c>
      <c r="NH126">
        <f t="shared" si="2930"/>
        <v>0</v>
      </c>
      <c r="NI126">
        <f t="shared" si="2931"/>
        <v>0</v>
      </c>
      <c r="NJ126">
        <f t="shared" si="2932"/>
        <v>0</v>
      </c>
      <c r="NK126">
        <f t="shared" si="2933"/>
        <v>0</v>
      </c>
      <c r="NL126">
        <f t="shared" si="2934"/>
        <v>0</v>
      </c>
      <c r="NM126">
        <f t="shared" si="2935"/>
        <v>0</v>
      </c>
      <c r="NN126">
        <f t="shared" si="2936"/>
        <v>0</v>
      </c>
      <c r="NO126">
        <f t="shared" si="2937"/>
        <v>0</v>
      </c>
      <c r="NP126">
        <f t="shared" si="2938"/>
        <v>0</v>
      </c>
      <c r="NQ126">
        <f t="shared" si="2939"/>
        <v>0</v>
      </c>
      <c r="NR126">
        <f t="shared" si="2940"/>
        <v>0</v>
      </c>
      <c r="NS126">
        <f t="shared" si="2941"/>
        <v>0</v>
      </c>
      <c r="NT126">
        <f t="shared" si="2942"/>
        <v>0</v>
      </c>
      <c r="NU126">
        <f t="shared" si="2943"/>
        <v>0</v>
      </c>
      <c r="NV126">
        <f t="shared" si="2944"/>
        <v>0</v>
      </c>
      <c r="NW126">
        <f t="shared" si="2945"/>
        <v>0</v>
      </c>
      <c r="NX126">
        <f t="shared" si="2946"/>
        <v>0</v>
      </c>
      <c r="NY126">
        <f t="shared" si="2947"/>
        <v>0</v>
      </c>
      <c r="NZ126">
        <f t="shared" si="2948"/>
        <v>0</v>
      </c>
      <c r="OA126">
        <f t="shared" si="2949"/>
        <v>0</v>
      </c>
      <c r="OB126">
        <f t="shared" si="2950"/>
        <v>0</v>
      </c>
      <c r="OC126">
        <f t="shared" si="2951"/>
        <v>0</v>
      </c>
      <c r="OD126">
        <f t="shared" si="2952"/>
        <v>0</v>
      </c>
      <c r="OE126">
        <f t="shared" si="2953"/>
        <v>0</v>
      </c>
      <c r="OF126">
        <f t="shared" si="2954"/>
        <v>0</v>
      </c>
      <c r="OG126">
        <f t="shared" si="2955"/>
        <v>0</v>
      </c>
      <c r="OH126">
        <f t="shared" si="2956"/>
        <v>0</v>
      </c>
      <c r="OJ126" s="4">
        <f t="shared" si="2957"/>
        <v>232</v>
      </c>
      <c r="OK126" s="4">
        <f t="shared" si="2958"/>
        <v>80</v>
      </c>
      <c r="OL126" s="4">
        <f t="shared" si="2959"/>
        <v>168</v>
      </c>
      <c r="OM126" s="4">
        <f t="shared" si="2960"/>
        <v>0</v>
      </c>
      <c r="OP126" s="4">
        <f t="shared" si="2961"/>
        <v>480</v>
      </c>
      <c r="OQ126" s="4"/>
      <c r="OS126">
        <f t="shared" si="2962"/>
        <v>41</v>
      </c>
      <c r="OT126">
        <f t="shared" si="2963"/>
        <v>38</v>
      </c>
      <c r="OU126">
        <f t="shared" si="2964"/>
        <v>54</v>
      </c>
      <c r="OV126">
        <f t="shared" si="2965"/>
        <v>24</v>
      </c>
      <c r="OW126">
        <f t="shared" si="2966"/>
        <v>30</v>
      </c>
      <c r="OX126">
        <f t="shared" si="2967"/>
        <v>46</v>
      </c>
      <c r="OY126">
        <f t="shared" si="2968"/>
        <v>50</v>
      </c>
      <c r="OZ126">
        <f t="shared" si="2969"/>
        <v>30</v>
      </c>
      <c r="PA126">
        <f t="shared" si="2970"/>
        <v>53</v>
      </c>
      <c r="PB126">
        <f t="shared" si="2971"/>
        <v>64</v>
      </c>
      <c r="PC126">
        <f t="shared" si="2972"/>
        <v>50</v>
      </c>
      <c r="PD126">
        <f t="shared" si="2973"/>
        <v>0</v>
      </c>
      <c r="PE126">
        <f t="shared" si="2974"/>
        <v>0</v>
      </c>
      <c r="PF126">
        <f t="shared" si="2975"/>
        <v>0</v>
      </c>
      <c r="PG126">
        <f t="shared" si="2976"/>
        <v>0</v>
      </c>
      <c r="PH126">
        <f t="shared" si="2977"/>
        <v>0</v>
      </c>
      <c r="PI126">
        <f t="shared" si="2978"/>
        <v>0</v>
      </c>
      <c r="PJ126">
        <f t="shared" si="2979"/>
        <v>0</v>
      </c>
      <c r="PK126">
        <f t="shared" si="2980"/>
        <v>0</v>
      </c>
      <c r="PL126">
        <f t="shared" si="2981"/>
        <v>0</v>
      </c>
      <c r="PM126">
        <f t="shared" si="2982"/>
        <v>0</v>
      </c>
      <c r="PN126">
        <f t="shared" si="2983"/>
        <v>0</v>
      </c>
      <c r="PO126">
        <f t="shared" si="2984"/>
        <v>0</v>
      </c>
      <c r="PP126">
        <f t="shared" si="2985"/>
        <v>0</v>
      </c>
      <c r="PQ126">
        <f t="shared" si="2986"/>
        <v>0</v>
      </c>
      <c r="PR126">
        <f t="shared" si="2987"/>
        <v>0</v>
      </c>
      <c r="PS126">
        <f t="shared" si="2988"/>
        <v>0</v>
      </c>
      <c r="PT126">
        <f t="shared" si="2989"/>
        <v>0</v>
      </c>
      <c r="PU126">
        <f t="shared" si="2990"/>
        <v>0</v>
      </c>
      <c r="PV126">
        <f t="shared" si="2991"/>
        <v>0</v>
      </c>
      <c r="PW126">
        <f t="shared" si="2992"/>
        <v>0</v>
      </c>
      <c r="PX126">
        <f t="shared" si="2993"/>
        <v>0</v>
      </c>
      <c r="PY126">
        <f t="shared" si="2994"/>
        <v>0</v>
      </c>
      <c r="PZ126">
        <f t="shared" si="2995"/>
        <v>0</v>
      </c>
      <c r="QA126">
        <f t="shared" si="2996"/>
        <v>0</v>
      </c>
      <c r="QB126">
        <f t="shared" si="2997"/>
        <v>0</v>
      </c>
      <c r="QC126">
        <f t="shared" si="2998"/>
        <v>0</v>
      </c>
      <c r="QD126">
        <f t="shared" si="2999"/>
        <v>0</v>
      </c>
      <c r="QE126">
        <f t="shared" si="3000"/>
        <v>0</v>
      </c>
      <c r="QF126">
        <f t="shared" si="3001"/>
        <v>0</v>
      </c>
      <c r="QG126">
        <f t="shared" si="3002"/>
        <v>0</v>
      </c>
      <c r="QH126">
        <f t="shared" si="3003"/>
        <v>0</v>
      </c>
      <c r="QI126">
        <f t="shared" si="3004"/>
        <v>0</v>
      </c>
      <c r="QJ126">
        <f t="shared" si="3005"/>
        <v>0</v>
      </c>
      <c r="QK126">
        <f t="shared" si="3006"/>
        <v>0</v>
      </c>
      <c r="QL126">
        <f t="shared" si="3007"/>
        <v>0</v>
      </c>
      <c r="QM126">
        <f t="shared" si="3008"/>
        <v>0</v>
      </c>
      <c r="QN126">
        <f t="shared" si="3009"/>
        <v>0</v>
      </c>
      <c r="QO126">
        <f t="shared" si="3010"/>
        <v>0</v>
      </c>
      <c r="QP126">
        <f t="shared" si="3011"/>
        <v>0</v>
      </c>
      <c r="QQ126">
        <f t="shared" si="3012"/>
        <v>0</v>
      </c>
      <c r="QR126">
        <f t="shared" si="3013"/>
        <v>0</v>
      </c>
      <c r="QS126">
        <f t="shared" si="3014"/>
        <v>0</v>
      </c>
      <c r="QT126">
        <f t="shared" si="3015"/>
        <v>0</v>
      </c>
      <c r="QU126">
        <f t="shared" si="3016"/>
        <v>0</v>
      </c>
      <c r="QV126">
        <f t="shared" si="3017"/>
        <v>0</v>
      </c>
      <c r="QW126">
        <f t="shared" si="3018"/>
        <v>0</v>
      </c>
      <c r="QX126">
        <f t="shared" si="3019"/>
        <v>0</v>
      </c>
      <c r="QY126">
        <f t="shared" si="3020"/>
        <v>0</v>
      </c>
      <c r="QZ126">
        <f t="shared" si="3021"/>
        <v>0</v>
      </c>
      <c r="RA126">
        <f t="shared" si="3022"/>
        <v>0</v>
      </c>
      <c r="RB126">
        <f t="shared" si="3023"/>
        <v>0</v>
      </c>
      <c r="RC126">
        <f t="shared" si="3024"/>
        <v>0</v>
      </c>
      <c r="RD126">
        <f t="shared" si="3025"/>
        <v>0</v>
      </c>
      <c r="RE126">
        <f t="shared" si="3026"/>
        <v>0</v>
      </c>
      <c r="RF126">
        <f t="shared" si="3027"/>
        <v>0</v>
      </c>
      <c r="RG126">
        <f t="shared" si="3028"/>
        <v>0</v>
      </c>
      <c r="RH126">
        <f t="shared" si="3029"/>
        <v>0</v>
      </c>
      <c r="RI126">
        <f t="shared" si="3030"/>
        <v>0</v>
      </c>
      <c r="RJ126">
        <f t="shared" si="3031"/>
        <v>0</v>
      </c>
      <c r="RK126">
        <f t="shared" si="3032"/>
        <v>0</v>
      </c>
      <c r="RL126">
        <f t="shared" si="3033"/>
        <v>0</v>
      </c>
      <c r="RM126">
        <f t="shared" si="3034"/>
        <v>0</v>
      </c>
      <c r="RN126">
        <f t="shared" si="3035"/>
        <v>0</v>
      </c>
      <c r="RO126">
        <f t="shared" si="3036"/>
        <v>0</v>
      </c>
      <c r="RP126">
        <f t="shared" si="3037"/>
        <v>0</v>
      </c>
      <c r="RQ126">
        <f t="shared" si="3038"/>
        <v>0</v>
      </c>
      <c r="RR126">
        <f t="shared" si="3039"/>
        <v>0</v>
      </c>
      <c r="RS126">
        <f t="shared" si="3040"/>
        <v>0</v>
      </c>
      <c r="RT126">
        <f t="shared" si="3041"/>
        <v>0</v>
      </c>
      <c r="RU126">
        <f t="shared" si="3042"/>
        <v>0</v>
      </c>
      <c r="RV126">
        <f t="shared" si="3043"/>
        <v>0</v>
      </c>
      <c r="RW126">
        <f t="shared" si="3044"/>
        <v>0</v>
      </c>
      <c r="RX126">
        <f t="shared" si="3045"/>
        <v>0</v>
      </c>
      <c r="RY126">
        <f t="shared" si="3046"/>
        <v>0</v>
      </c>
      <c r="SA126" s="4">
        <f t="shared" si="3047"/>
        <v>20.18</v>
      </c>
      <c r="SB126" s="4">
        <f t="shared" si="3048"/>
        <v>6.28</v>
      </c>
      <c r="SC126" s="4">
        <f t="shared" si="3049"/>
        <v>15.329999999999998</v>
      </c>
      <c r="SD126" s="4">
        <f t="shared" si="3050"/>
        <v>0</v>
      </c>
      <c r="SF126" s="4">
        <f t="shared" si="3051"/>
        <v>41.79</v>
      </c>
      <c r="SI126">
        <f t="shared" si="3052"/>
        <v>4.25</v>
      </c>
      <c r="SJ126">
        <f t="shared" si="3053"/>
        <v>3.71</v>
      </c>
      <c r="SK126">
        <f t="shared" si="3054"/>
        <v>3.17</v>
      </c>
      <c r="SL126">
        <f t="shared" si="3055"/>
        <v>5</v>
      </c>
      <c r="SM126">
        <f t="shared" si="3056"/>
        <v>2.8</v>
      </c>
      <c r="SN126">
        <f t="shared" si="3057"/>
        <v>4.38</v>
      </c>
      <c r="SO126">
        <f t="shared" si="3058"/>
        <v>3.14</v>
      </c>
      <c r="SP126">
        <f t="shared" si="3059"/>
        <v>3.14</v>
      </c>
      <c r="SQ126">
        <f t="shared" si="3060"/>
        <v>4.67</v>
      </c>
      <c r="SR126">
        <f t="shared" si="3061"/>
        <v>4.0999999999999996</v>
      </c>
      <c r="SS126">
        <f t="shared" si="3062"/>
        <v>3.43</v>
      </c>
      <c r="ST126" t="str">
        <f t="shared" si="3063"/>
        <v>0</v>
      </c>
      <c r="SU126" t="str">
        <f t="shared" si="3064"/>
        <v>0</v>
      </c>
      <c r="SV126" t="str">
        <f t="shared" si="3065"/>
        <v>0</v>
      </c>
      <c r="SW126" t="str">
        <f t="shared" si="3066"/>
        <v>0</v>
      </c>
      <c r="SX126" t="str">
        <f t="shared" si="3067"/>
        <v>0</v>
      </c>
      <c r="SY126" t="str">
        <f t="shared" si="3068"/>
        <v>0</v>
      </c>
      <c r="SZ126" t="str">
        <f t="shared" si="3069"/>
        <v>0</v>
      </c>
      <c r="TA126" t="str">
        <f t="shared" si="3070"/>
        <v>0</v>
      </c>
      <c r="TB126" t="str">
        <f t="shared" si="3071"/>
        <v>0</v>
      </c>
      <c r="TC126" t="str">
        <f t="shared" si="3072"/>
        <v>0</v>
      </c>
      <c r="TD126" t="str">
        <f t="shared" si="3073"/>
        <v>0</v>
      </c>
      <c r="TE126" t="str">
        <f t="shared" si="3074"/>
        <v>0</v>
      </c>
      <c r="TF126" t="str">
        <f t="shared" si="3075"/>
        <v>0</v>
      </c>
      <c r="TG126" t="str">
        <f t="shared" si="3076"/>
        <v>0</v>
      </c>
      <c r="TH126" t="str">
        <f t="shared" si="3077"/>
        <v>0</v>
      </c>
      <c r="TI126" t="str">
        <f t="shared" si="3078"/>
        <v>0</v>
      </c>
      <c r="TJ126" t="str">
        <f t="shared" si="3079"/>
        <v>0</v>
      </c>
      <c r="TK126" t="str">
        <f t="shared" si="3080"/>
        <v>0</v>
      </c>
      <c r="TL126" t="str">
        <f t="shared" si="3081"/>
        <v>0</v>
      </c>
      <c r="TM126" t="str">
        <f t="shared" si="3082"/>
        <v>0</v>
      </c>
      <c r="TN126" t="str">
        <f t="shared" si="3083"/>
        <v>0</v>
      </c>
      <c r="TO126" t="str">
        <f t="shared" si="3084"/>
        <v>0</v>
      </c>
      <c r="TP126" t="str">
        <f t="shared" si="3085"/>
        <v>0</v>
      </c>
      <c r="TQ126" t="str">
        <f t="shared" si="3086"/>
        <v>0</v>
      </c>
      <c r="TR126" t="str">
        <f t="shared" si="3087"/>
        <v>0</v>
      </c>
      <c r="TS126" t="str">
        <f t="shared" si="3088"/>
        <v>0</v>
      </c>
      <c r="TT126" t="str">
        <f t="shared" si="3089"/>
        <v>0</v>
      </c>
      <c r="TU126" t="str">
        <f t="shared" si="3090"/>
        <v>0</v>
      </c>
      <c r="TV126" t="str">
        <f t="shared" si="3091"/>
        <v>0</v>
      </c>
      <c r="TW126" t="str">
        <f t="shared" si="3092"/>
        <v>0</v>
      </c>
      <c r="TX126" t="str">
        <f t="shared" si="3093"/>
        <v>0</v>
      </c>
      <c r="TY126" t="str">
        <f t="shared" si="3094"/>
        <v>0</v>
      </c>
      <c r="TZ126" t="str">
        <f t="shared" si="3095"/>
        <v>0</v>
      </c>
      <c r="UA126" t="str">
        <f t="shared" si="3096"/>
        <v>0</v>
      </c>
      <c r="UB126" t="str">
        <f t="shared" si="3097"/>
        <v>0</v>
      </c>
      <c r="UC126" t="str">
        <f t="shared" si="3098"/>
        <v>0</v>
      </c>
      <c r="UD126" t="str">
        <f t="shared" si="3099"/>
        <v>0</v>
      </c>
      <c r="UE126" t="str">
        <f t="shared" si="3100"/>
        <v>0</v>
      </c>
      <c r="UF126" t="str">
        <f t="shared" si="3101"/>
        <v>0</v>
      </c>
      <c r="UG126" t="str">
        <f t="shared" si="3102"/>
        <v>0</v>
      </c>
      <c r="UH126" t="str">
        <f t="shared" si="3103"/>
        <v>0</v>
      </c>
      <c r="UI126" t="str">
        <f t="shared" si="3104"/>
        <v>0</v>
      </c>
      <c r="UJ126" t="str">
        <f t="shared" si="3105"/>
        <v>0</v>
      </c>
      <c r="UK126" t="str">
        <f t="shared" si="3106"/>
        <v>0</v>
      </c>
      <c r="UL126" t="str">
        <f t="shared" si="3107"/>
        <v>0</v>
      </c>
      <c r="UM126" t="str">
        <f t="shared" si="3108"/>
        <v>0</v>
      </c>
      <c r="UN126" t="str">
        <f t="shared" si="3109"/>
        <v>0</v>
      </c>
      <c r="UO126" t="str">
        <f t="shared" si="3110"/>
        <v>0</v>
      </c>
      <c r="UP126" t="str">
        <f t="shared" si="3111"/>
        <v>0</v>
      </c>
      <c r="UQ126" t="str">
        <f t="shared" si="3112"/>
        <v>0</v>
      </c>
      <c r="UR126" t="str">
        <f t="shared" si="3113"/>
        <v>0</v>
      </c>
      <c r="US126" t="str">
        <f t="shared" si="3114"/>
        <v>0</v>
      </c>
      <c r="UT126" t="str">
        <f t="shared" si="3115"/>
        <v>0</v>
      </c>
      <c r="UU126" t="str">
        <f t="shared" si="3116"/>
        <v>0</v>
      </c>
      <c r="UV126" t="str">
        <f t="shared" si="3117"/>
        <v>0</v>
      </c>
      <c r="UW126" t="str">
        <f t="shared" si="3118"/>
        <v>0</v>
      </c>
      <c r="UX126" t="str">
        <f t="shared" si="3119"/>
        <v>0</v>
      </c>
      <c r="UY126" t="str">
        <f t="shared" si="3120"/>
        <v>0</v>
      </c>
      <c r="UZ126" t="str">
        <f t="shared" si="3121"/>
        <v>0</v>
      </c>
      <c r="VA126" t="str">
        <f t="shared" si="3122"/>
        <v>0</v>
      </c>
      <c r="VB126" t="str">
        <f t="shared" si="3123"/>
        <v>0</v>
      </c>
      <c r="VC126" t="str">
        <f t="shared" si="3124"/>
        <v>0</v>
      </c>
      <c r="VD126" t="str">
        <f t="shared" si="3125"/>
        <v>0</v>
      </c>
      <c r="VE126" t="str">
        <f t="shared" si="3126"/>
        <v>0</v>
      </c>
      <c r="VF126" t="str">
        <f t="shared" si="3127"/>
        <v>0</v>
      </c>
      <c r="VG126" t="str">
        <f t="shared" si="3128"/>
        <v>0</v>
      </c>
      <c r="VH126" t="str">
        <f t="shared" si="3129"/>
        <v>0</v>
      </c>
      <c r="VI126" t="str">
        <f t="shared" si="3130"/>
        <v>0</v>
      </c>
      <c r="VJ126" t="str">
        <f t="shared" si="3131"/>
        <v>0</v>
      </c>
      <c r="VK126" t="str">
        <f t="shared" si="3132"/>
        <v>0</v>
      </c>
      <c r="VL126" t="str">
        <f t="shared" si="3133"/>
        <v>0</v>
      </c>
      <c r="VM126" t="str">
        <f t="shared" si="3134"/>
        <v>0</v>
      </c>
      <c r="VN126" t="str">
        <f t="shared" si="3135"/>
        <v>0</v>
      </c>
      <c r="VO126" t="str">
        <f t="shared" si="3136"/>
        <v>0</v>
      </c>
      <c r="VQ126" s="4">
        <f t="shared" si="3137"/>
        <v>-2.16</v>
      </c>
      <c r="VR126" s="4">
        <f t="shared" si="3138"/>
        <v>-11.76</v>
      </c>
      <c r="VS126" s="4">
        <f t="shared" si="3139"/>
        <v>-37.049999999999997</v>
      </c>
      <c r="VT126" s="4">
        <f t="shared" si="3140"/>
        <v>0</v>
      </c>
      <c r="VV126" s="4">
        <f t="shared" si="3141"/>
        <v>-50.97</v>
      </c>
      <c r="VY126">
        <f t="shared" si="3142"/>
        <v>-0.51</v>
      </c>
      <c r="VZ126">
        <f t="shared" si="3143"/>
        <v>-3.37</v>
      </c>
      <c r="WA126">
        <f t="shared" si="3144"/>
        <v>-1.51</v>
      </c>
      <c r="WB126">
        <f t="shared" si="3145"/>
        <v>8.7799999999999994</v>
      </c>
      <c r="WC126">
        <f t="shared" si="3146"/>
        <v>-7.28</v>
      </c>
      <c r="WD126">
        <f t="shared" si="3147"/>
        <v>-2.85</v>
      </c>
      <c r="WE126">
        <f t="shared" si="3148"/>
        <v>-5.59</v>
      </c>
      <c r="WF126">
        <f t="shared" si="3149"/>
        <v>-6.17</v>
      </c>
      <c r="WG126">
        <f t="shared" si="3150"/>
        <v>6.08</v>
      </c>
      <c r="WH126">
        <f t="shared" si="3151"/>
        <v>-20.65</v>
      </c>
      <c r="WI126">
        <f t="shared" si="3152"/>
        <v>-17.899999999999999</v>
      </c>
      <c r="WJ126">
        <f t="shared" si="3153"/>
        <v>0</v>
      </c>
      <c r="WK126">
        <f t="shared" si="3154"/>
        <v>0</v>
      </c>
      <c r="WL126">
        <f t="shared" si="3155"/>
        <v>0</v>
      </c>
      <c r="WM126">
        <f t="shared" si="3156"/>
        <v>0</v>
      </c>
      <c r="WN126">
        <f t="shared" si="3157"/>
        <v>0</v>
      </c>
      <c r="WO126">
        <f t="shared" si="3158"/>
        <v>0</v>
      </c>
      <c r="WP126">
        <f t="shared" si="3159"/>
        <v>0</v>
      </c>
      <c r="WQ126">
        <f t="shared" si="3160"/>
        <v>0</v>
      </c>
      <c r="WR126">
        <f t="shared" si="3161"/>
        <v>0</v>
      </c>
      <c r="WS126">
        <f t="shared" si="3162"/>
        <v>0</v>
      </c>
      <c r="WT126">
        <f t="shared" si="3163"/>
        <v>0</v>
      </c>
      <c r="WU126">
        <f t="shared" si="3164"/>
        <v>0</v>
      </c>
      <c r="WV126">
        <f t="shared" si="3165"/>
        <v>0</v>
      </c>
      <c r="WW126">
        <f t="shared" si="3166"/>
        <v>0</v>
      </c>
      <c r="WX126">
        <f t="shared" si="3167"/>
        <v>0</v>
      </c>
      <c r="WY126">
        <f t="shared" si="3168"/>
        <v>0</v>
      </c>
      <c r="WZ126">
        <f t="shared" si="3169"/>
        <v>0</v>
      </c>
      <c r="XA126">
        <f t="shared" si="3170"/>
        <v>0</v>
      </c>
      <c r="XB126">
        <f t="shared" si="3171"/>
        <v>0</v>
      </c>
      <c r="XC126">
        <f t="shared" si="3172"/>
        <v>0</v>
      </c>
      <c r="XD126">
        <f t="shared" si="3173"/>
        <v>0</v>
      </c>
      <c r="XE126">
        <f t="shared" si="3174"/>
        <v>0</v>
      </c>
      <c r="XF126">
        <f t="shared" si="3175"/>
        <v>0</v>
      </c>
      <c r="XG126">
        <f t="shared" si="3176"/>
        <v>0</v>
      </c>
      <c r="XH126">
        <f t="shared" si="3177"/>
        <v>0</v>
      </c>
      <c r="XI126">
        <f t="shared" si="3178"/>
        <v>0</v>
      </c>
      <c r="XJ126">
        <f t="shared" si="3179"/>
        <v>0</v>
      </c>
      <c r="XK126">
        <f t="shared" si="3180"/>
        <v>0</v>
      </c>
      <c r="XL126">
        <f t="shared" si="3181"/>
        <v>0</v>
      </c>
      <c r="XM126">
        <f t="shared" si="3182"/>
        <v>0</v>
      </c>
      <c r="XN126">
        <f t="shared" si="3183"/>
        <v>0</v>
      </c>
      <c r="XO126">
        <f t="shared" si="3184"/>
        <v>0</v>
      </c>
      <c r="XP126">
        <f t="shared" si="3185"/>
        <v>0</v>
      </c>
      <c r="XQ126">
        <f t="shared" si="3186"/>
        <v>0</v>
      </c>
      <c r="XR126">
        <f t="shared" si="3187"/>
        <v>0</v>
      </c>
      <c r="XS126">
        <f t="shared" si="3188"/>
        <v>0</v>
      </c>
      <c r="XT126">
        <f t="shared" si="3189"/>
        <v>0</v>
      </c>
      <c r="XU126">
        <f t="shared" si="3190"/>
        <v>0</v>
      </c>
      <c r="XV126">
        <f t="shared" si="3191"/>
        <v>0</v>
      </c>
      <c r="XW126">
        <f t="shared" si="3192"/>
        <v>0</v>
      </c>
      <c r="XX126">
        <f t="shared" si="3193"/>
        <v>0</v>
      </c>
      <c r="XY126">
        <f t="shared" si="3194"/>
        <v>0</v>
      </c>
      <c r="XZ126">
        <f t="shared" si="3195"/>
        <v>0</v>
      </c>
      <c r="YA126">
        <f t="shared" si="3196"/>
        <v>0</v>
      </c>
      <c r="YB126">
        <f t="shared" si="3197"/>
        <v>0</v>
      </c>
      <c r="YC126">
        <f t="shared" si="3198"/>
        <v>0</v>
      </c>
      <c r="YD126">
        <f t="shared" si="3199"/>
        <v>0</v>
      </c>
      <c r="YE126">
        <f t="shared" si="3200"/>
        <v>0</v>
      </c>
      <c r="YF126">
        <f t="shared" si="3201"/>
        <v>0</v>
      </c>
      <c r="YG126">
        <f t="shared" si="3202"/>
        <v>0</v>
      </c>
      <c r="YH126">
        <f t="shared" si="3203"/>
        <v>0</v>
      </c>
      <c r="YI126">
        <f t="shared" si="3204"/>
        <v>0</v>
      </c>
      <c r="YJ126">
        <f t="shared" si="3205"/>
        <v>0</v>
      </c>
      <c r="YK126">
        <f t="shared" si="3206"/>
        <v>0</v>
      </c>
      <c r="YL126">
        <f t="shared" si="3207"/>
        <v>0</v>
      </c>
      <c r="YM126">
        <f t="shared" si="3208"/>
        <v>0</v>
      </c>
      <c r="YN126">
        <f t="shared" si="3209"/>
        <v>0</v>
      </c>
      <c r="YO126">
        <f t="shared" si="3210"/>
        <v>0</v>
      </c>
      <c r="YP126">
        <f t="shared" si="3211"/>
        <v>0</v>
      </c>
      <c r="YQ126">
        <f t="shared" si="3212"/>
        <v>0</v>
      </c>
      <c r="YR126">
        <f t="shared" si="3213"/>
        <v>0</v>
      </c>
      <c r="YS126">
        <f t="shared" si="3214"/>
        <v>0</v>
      </c>
      <c r="YT126">
        <f t="shared" si="3215"/>
        <v>0</v>
      </c>
      <c r="YU126">
        <f t="shared" si="3216"/>
        <v>0</v>
      </c>
      <c r="YV126">
        <f t="shared" si="3217"/>
        <v>0</v>
      </c>
      <c r="YW126">
        <f t="shared" si="3218"/>
        <v>0</v>
      </c>
      <c r="YX126">
        <f t="shared" si="3219"/>
        <v>0</v>
      </c>
      <c r="YY126">
        <f t="shared" si="3220"/>
        <v>0</v>
      </c>
      <c r="YZ126">
        <f t="shared" si="3221"/>
        <v>0</v>
      </c>
      <c r="ZA126">
        <f t="shared" si="3222"/>
        <v>0</v>
      </c>
      <c r="ZB126">
        <f t="shared" si="3223"/>
        <v>0</v>
      </c>
      <c r="ZC126">
        <f t="shared" si="3224"/>
        <v>0</v>
      </c>
      <c r="ZD126">
        <f t="shared" si="3225"/>
        <v>0</v>
      </c>
      <c r="ZE126">
        <f t="shared" si="3226"/>
        <v>0</v>
      </c>
      <c r="ZG126" s="4">
        <f t="shared" si="3227"/>
        <v>279</v>
      </c>
      <c r="ZH126" s="4">
        <f t="shared" si="3228"/>
        <v>94</v>
      </c>
      <c r="ZI126" s="4">
        <f t="shared" si="3229"/>
        <v>207</v>
      </c>
      <c r="ZJ126" s="4">
        <f t="shared" si="3230"/>
        <v>0</v>
      </c>
      <c r="ZL126" s="4">
        <f t="shared" si="3231"/>
        <v>580</v>
      </c>
      <c r="ZO126">
        <f t="shared" si="3232"/>
        <v>76</v>
      </c>
      <c r="ZP126">
        <f t="shared" si="3233"/>
        <v>61</v>
      </c>
      <c r="ZQ126">
        <f t="shared" si="3234"/>
        <v>62</v>
      </c>
      <c r="ZR126">
        <f t="shared" si="3235"/>
        <v>24</v>
      </c>
      <c r="ZS126">
        <f t="shared" si="3236"/>
        <v>65</v>
      </c>
      <c r="ZT126">
        <f t="shared" si="3237"/>
        <v>58</v>
      </c>
      <c r="ZU126">
        <f t="shared" si="3238"/>
        <v>51</v>
      </c>
      <c r="ZV126">
        <f t="shared" si="3239"/>
        <v>43</v>
      </c>
      <c r="ZW126">
        <f t="shared" si="3240"/>
        <v>22</v>
      </c>
      <c r="ZX126">
        <f t="shared" si="3241"/>
        <v>57</v>
      </c>
      <c r="ZY126">
        <f t="shared" si="3242"/>
        <v>61</v>
      </c>
      <c r="ZZ126">
        <f t="shared" si="3243"/>
        <v>0</v>
      </c>
      <c r="AAA126">
        <f t="shared" si="3244"/>
        <v>0</v>
      </c>
      <c r="AAB126">
        <f t="shared" si="3245"/>
        <v>0</v>
      </c>
      <c r="AAC126">
        <f t="shared" si="3246"/>
        <v>0</v>
      </c>
      <c r="AAD126">
        <f t="shared" si="3247"/>
        <v>0</v>
      </c>
      <c r="AAE126">
        <f t="shared" si="3248"/>
        <v>0</v>
      </c>
      <c r="AAF126">
        <f t="shared" si="3249"/>
        <v>0</v>
      </c>
      <c r="AAG126">
        <f t="shared" si="3250"/>
        <v>0</v>
      </c>
      <c r="AAH126">
        <f t="shared" si="3251"/>
        <v>0</v>
      </c>
      <c r="AAI126">
        <f t="shared" si="3252"/>
        <v>0</v>
      </c>
      <c r="AAJ126">
        <f t="shared" si="3253"/>
        <v>0</v>
      </c>
      <c r="AAK126">
        <f t="shared" si="3254"/>
        <v>0</v>
      </c>
      <c r="AAL126">
        <f t="shared" si="3255"/>
        <v>0</v>
      </c>
      <c r="AAM126">
        <f t="shared" si="3256"/>
        <v>0</v>
      </c>
      <c r="AAN126">
        <f t="shared" si="3257"/>
        <v>0</v>
      </c>
      <c r="AAO126">
        <f t="shared" si="3258"/>
        <v>0</v>
      </c>
      <c r="AAP126">
        <f t="shared" si="3259"/>
        <v>0</v>
      </c>
      <c r="AAQ126">
        <f t="shared" si="3260"/>
        <v>0</v>
      </c>
      <c r="AAR126">
        <f t="shared" si="3261"/>
        <v>0</v>
      </c>
      <c r="AAS126">
        <f t="shared" si="3262"/>
        <v>0</v>
      </c>
      <c r="AAT126">
        <f t="shared" si="3263"/>
        <v>0</v>
      </c>
      <c r="AAU126">
        <f t="shared" si="3264"/>
        <v>0</v>
      </c>
      <c r="AAV126">
        <f t="shared" si="3265"/>
        <v>0</v>
      </c>
      <c r="AAW126">
        <f t="shared" si="3266"/>
        <v>0</v>
      </c>
      <c r="AAX126">
        <f t="shared" si="3267"/>
        <v>0</v>
      </c>
      <c r="AAY126">
        <f t="shared" si="3268"/>
        <v>0</v>
      </c>
      <c r="AAZ126">
        <f t="shared" si="3269"/>
        <v>0</v>
      </c>
      <c r="ABA126">
        <f t="shared" si="3270"/>
        <v>0</v>
      </c>
      <c r="ABB126">
        <f t="shared" si="3271"/>
        <v>0</v>
      </c>
      <c r="ABC126">
        <f t="shared" si="3272"/>
        <v>0</v>
      </c>
      <c r="ABD126">
        <f t="shared" si="3273"/>
        <v>0</v>
      </c>
      <c r="ABE126">
        <f t="shared" si="3274"/>
        <v>0</v>
      </c>
      <c r="ABF126">
        <f t="shared" si="3275"/>
        <v>0</v>
      </c>
      <c r="ABG126">
        <f t="shared" si="3276"/>
        <v>0</v>
      </c>
      <c r="ABH126">
        <f t="shared" si="3277"/>
        <v>0</v>
      </c>
      <c r="ABI126">
        <f t="shared" si="3278"/>
        <v>0</v>
      </c>
      <c r="ABJ126">
        <f t="shared" si="3279"/>
        <v>0</v>
      </c>
      <c r="ABK126">
        <f t="shared" si="3280"/>
        <v>0</v>
      </c>
      <c r="ABL126">
        <f t="shared" si="3281"/>
        <v>0</v>
      </c>
      <c r="ABM126">
        <f t="shared" si="3282"/>
        <v>0</v>
      </c>
      <c r="ABN126">
        <f t="shared" si="3283"/>
        <v>0</v>
      </c>
      <c r="ABO126">
        <f t="shared" si="3284"/>
        <v>0</v>
      </c>
      <c r="ABP126">
        <f t="shared" si="3285"/>
        <v>0</v>
      </c>
      <c r="ABQ126">
        <f t="shared" si="3286"/>
        <v>0</v>
      </c>
      <c r="ABR126">
        <f t="shared" si="3287"/>
        <v>0</v>
      </c>
      <c r="ABS126">
        <f t="shared" si="3288"/>
        <v>0</v>
      </c>
      <c r="ABT126">
        <f t="shared" si="3289"/>
        <v>0</v>
      </c>
      <c r="ABU126">
        <f t="shared" si="3290"/>
        <v>0</v>
      </c>
      <c r="ABV126">
        <f t="shared" si="3291"/>
        <v>0</v>
      </c>
      <c r="ABW126">
        <f t="shared" si="3292"/>
        <v>0</v>
      </c>
      <c r="ABX126">
        <f t="shared" si="3293"/>
        <v>0</v>
      </c>
      <c r="ABY126">
        <f t="shared" si="3294"/>
        <v>0</v>
      </c>
      <c r="ABZ126">
        <f t="shared" si="3295"/>
        <v>0</v>
      </c>
      <c r="ACA126">
        <f t="shared" si="3296"/>
        <v>0</v>
      </c>
      <c r="ACB126">
        <f t="shared" si="3297"/>
        <v>0</v>
      </c>
      <c r="ACC126">
        <f t="shared" si="3298"/>
        <v>0</v>
      </c>
      <c r="ACD126">
        <f t="shared" si="3299"/>
        <v>0</v>
      </c>
      <c r="ACE126">
        <f t="shared" si="3300"/>
        <v>0</v>
      </c>
      <c r="ACF126">
        <f t="shared" si="3301"/>
        <v>0</v>
      </c>
      <c r="ACG126">
        <f t="shared" si="3302"/>
        <v>0</v>
      </c>
      <c r="ACH126">
        <f t="shared" si="3303"/>
        <v>0</v>
      </c>
      <c r="ACI126">
        <f t="shared" si="3304"/>
        <v>0</v>
      </c>
      <c r="ACJ126">
        <f t="shared" si="3305"/>
        <v>0</v>
      </c>
      <c r="ACK126">
        <f t="shared" si="3306"/>
        <v>0</v>
      </c>
      <c r="ACL126">
        <f t="shared" si="3307"/>
        <v>0</v>
      </c>
      <c r="ACM126">
        <f t="shared" si="3308"/>
        <v>0</v>
      </c>
      <c r="ACN126">
        <f t="shared" si="3309"/>
        <v>0</v>
      </c>
      <c r="ACO126">
        <f t="shared" si="3310"/>
        <v>0</v>
      </c>
      <c r="ACP126">
        <f t="shared" si="3311"/>
        <v>0</v>
      </c>
      <c r="ACQ126">
        <f t="shared" si="3312"/>
        <v>0</v>
      </c>
      <c r="ACR126">
        <f t="shared" si="3313"/>
        <v>0</v>
      </c>
      <c r="ACS126">
        <f t="shared" si="3314"/>
        <v>0</v>
      </c>
      <c r="ACT126">
        <f t="shared" si="3315"/>
        <v>0</v>
      </c>
      <c r="ACU126">
        <f t="shared" si="3316"/>
        <v>0</v>
      </c>
      <c r="ACW126" s="4">
        <f t="shared" si="3317"/>
        <v>106.8</v>
      </c>
      <c r="ACX126" s="4">
        <f t="shared" si="3318"/>
        <v>37.4</v>
      </c>
      <c r="ACY126" s="4">
        <f t="shared" si="3319"/>
        <v>148.5</v>
      </c>
      <c r="ACZ126" s="4">
        <f t="shared" si="3320"/>
        <v>0</v>
      </c>
      <c r="ADA126" s="88">
        <f t="shared" si="3321"/>
        <v>4.3243496620879309</v>
      </c>
      <c r="ADB126" s="4">
        <f t="shared" si="3322"/>
        <v>292.7</v>
      </c>
      <c r="ADC126" s="5">
        <f t="shared" si="3323"/>
        <v>4.6216880033165371</v>
      </c>
      <c r="ADD126" s="5">
        <f t="shared" si="3324"/>
        <v>6.0930288034769706</v>
      </c>
      <c r="ADE126">
        <f t="shared" si="3325"/>
        <v>0</v>
      </c>
      <c r="ADF126">
        <f t="shared" si="3326"/>
        <v>24.9</v>
      </c>
      <c r="ADG126">
        <f t="shared" si="3327"/>
        <v>26.5</v>
      </c>
      <c r="ADH126">
        <f t="shared" si="3328"/>
        <v>60.3</v>
      </c>
      <c r="ADI126">
        <f t="shared" si="3329"/>
        <v>41.6</v>
      </c>
      <c r="ADJ126">
        <f t="shared" si="3330"/>
        <v>19.2</v>
      </c>
      <c r="ADK126">
        <f t="shared" si="3331"/>
        <v>14.4</v>
      </c>
      <c r="ADL126">
        <f t="shared" si="3332"/>
        <v>23</v>
      </c>
      <c r="ADM126">
        <f t="shared" si="3333"/>
        <v>36.200000000000003</v>
      </c>
      <c r="ADN126">
        <f t="shared" si="3334"/>
        <v>32.9</v>
      </c>
      <c r="ADO126">
        <f t="shared" si="3335"/>
        <v>13.7</v>
      </c>
      <c r="ADP126">
        <f t="shared" si="3336"/>
        <v>0</v>
      </c>
      <c r="ADQ126">
        <f t="shared" si="3337"/>
        <v>0</v>
      </c>
      <c r="ADR126">
        <f t="shared" si="3338"/>
        <v>0</v>
      </c>
      <c r="ADS126">
        <f t="shared" si="3339"/>
        <v>0</v>
      </c>
      <c r="ADT126">
        <f t="shared" si="3340"/>
        <v>0</v>
      </c>
      <c r="ADU126">
        <f t="shared" si="3341"/>
        <v>0</v>
      </c>
      <c r="ADV126">
        <f t="shared" si="3342"/>
        <v>0</v>
      </c>
      <c r="ADW126">
        <f t="shared" si="3343"/>
        <v>0</v>
      </c>
      <c r="ADX126">
        <f t="shared" si="3344"/>
        <v>0</v>
      </c>
      <c r="ADY126">
        <f t="shared" si="3345"/>
        <v>0</v>
      </c>
      <c r="ADZ126">
        <f t="shared" si="3346"/>
        <v>0</v>
      </c>
      <c r="AEA126">
        <f t="shared" si="3347"/>
        <v>0</v>
      </c>
      <c r="AEB126">
        <f t="shared" si="3348"/>
        <v>0</v>
      </c>
      <c r="AEC126">
        <f t="shared" si="3349"/>
        <v>0</v>
      </c>
      <c r="AED126">
        <f t="shared" si="3350"/>
        <v>0</v>
      </c>
      <c r="AEE126">
        <f t="shared" si="3351"/>
        <v>0</v>
      </c>
      <c r="AEF126">
        <f t="shared" si="3352"/>
        <v>0</v>
      </c>
      <c r="AEG126">
        <f t="shared" si="3353"/>
        <v>0</v>
      </c>
      <c r="AEH126">
        <f t="shared" si="3354"/>
        <v>0</v>
      </c>
      <c r="AEI126">
        <f t="shared" si="3355"/>
        <v>0</v>
      </c>
      <c r="AEJ126">
        <f t="shared" si="3356"/>
        <v>0</v>
      </c>
      <c r="AEK126">
        <f t="shared" si="3357"/>
        <v>0</v>
      </c>
      <c r="AEL126">
        <f t="shared" si="3358"/>
        <v>0</v>
      </c>
      <c r="AEM126">
        <f t="shared" si="3359"/>
        <v>0</v>
      </c>
      <c r="AEN126">
        <f t="shared" si="3360"/>
        <v>0</v>
      </c>
      <c r="AEO126">
        <f t="shared" si="3361"/>
        <v>0</v>
      </c>
      <c r="AEP126">
        <f t="shared" si="3362"/>
        <v>0</v>
      </c>
      <c r="AEQ126">
        <f t="shared" si="3363"/>
        <v>0</v>
      </c>
      <c r="AER126">
        <f t="shared" si="3364"/>
        <v>0</v>
      </c>
      <c r="AES126">
        <f t="shared" si="3365"/>
        <v>0</v>
      </c>
      <c r="AET126">
        <f t="shared" si="3366"/>
        <v>0</v>
      </c>
      <c r="AEU126">
        <f t="shared" si="3367"/>
        <v>0</v>
      </c>
      <c r="AEV126">
        <f t="shared" si="3368"/>
        <v>0</v>
      </c>
      <c r="AEW126">
        <f t="shared" si="3369"/>
        <v>0</v>
      </c>
      <c r="AEX126">
        <f t="shared" si="3370"/>
        <v>0</v>
      </c>
      <c r="AEY126">
        <f t="shared" si="3371"/>
        <v>0</v>
      </c>
      <c r="AEZ126">
        <f t="shared" si="3372"/>
        <v>0</v>
      </c>
      <c r="AFA126">
        <f t="shared" si="3373"/>
        <v>0</v>
      </c>
      <c r="AFB126">
        <f t="shared" si="3374"/>
        <v>0</v>
      </c>
      <c r="AFC126">
        <f t="shared" si="3375"/>
        <v>0</v>
      </c>
      <c r="AFD126">
        <f t="shared" si="3376"/>
        <v>0</v>
      </c>
      <c r="AFE126">
        <f t="shared" si="3377"/>
        <v>0</v>
      </c>
      <c r="AFF126">
        <f t="shared" si="3378"/>
        <v>0</v>
      </c>
      <c r="AFG126">
        <f t="shared" si="3379"/>
        <v>0</v>
      </c>
      <c r="AFH126">
        <f t="shared" si="3380"/>
        <v>0</v>
      </c>
      <c r="AFI126">
        <f t="shared" si="3381"/>
        <v>0</v>
      </c>
      <c r="AFJ126">
        <f t="shared" si="3382"/>
        <v>0</v>
      </c>
      <c r="AFK126">
        <f t="shared" si="3383"/>
        <v>0</v>
      </c>
      <c r="AFL126">
        <f t="shared" si="3384"/>
        <v>0</v>
      </c>
      <c r="AFM126">
        <f t="shared" si="3385"/>
        <v>0</v>
      </c>
      <c r="AFN126">
        <f t="shared" si="3386"/>
        <v>0</v>
      </c>
      <c r="AFO126">
        <f t="shared" si="3387"/>
        <v>0</v>
      </c>
      <c r="AFP126">
        <f t="shared" si="3388"/>
        <v>0</v>
      </c>
      <c r="AFQ126">
        <f t="shared" si="3389"/>
        <v>0</v>
      </c>
      <c r="AFR126">
        <f t="shared" si="3390"/>
        <v>0</v>
      </c>
      <c r="AFS126">
        <f t="shared" si="3391"/>
        <v>0</v>
      </c>
      <c r="AFT126">
        <f t="shared" si="3392"/>
        <v>0</v>
      </c>
      <c r="AFU126">
        <f t="shared" si="3393"/>
        <v>0</v>
      </c>
      <c r="AFV126">
        <f t="shared" si="3394"/>
        <v>0</v>
      </c>
      <c r="AFW126">
        <f t="shared" si="3395"/>
        <v>0</v>
      </c>
      <c r="AFX126">
        <f t="shared" si="3396"/>
        <v>0</v>
      </c>
      <c r="AFY126">
        <f t="shared" si="3397"/>
        <v>0</v>
      </c>
      <c r="AFZ126">
        <f t="shared" si="3398"/>
        <v>0</v>
      </c>
      <c r="AGA126">
        <f t="shared" si="3399"/>
        <v>0</v>
      </c>
      <c r="AGB126">
        <f t="shared" si="3400"/>
        <v>0</v>
      </c>
      <c r="AGC126">
        <f t="shared" si="3401"/>
        <v>0</v>
      </c>
      <c r="AGD126">
        <f t="shared" si="3402"/>
        <v>0</v>
      </c>
      <c r="AGE126">
        <f t="shared" si="3403"/>
        <v>0</v>
      </c>
      <c r="AGF126">
        <f t="shared" si="3404"/>
        <v>0</v>
      </c>
      <c r="AGG126">
        <f t="shared" si="3405"/>
        <v>0</v>
      </c>
      <c r="AGH126">
        <f t="shared" si="3406"/>
        <v>0</v>
      </c>
      <c r="AGI126">
        <f t="shared" si="3407"/>
        <v>0</v>
      </c>
      <c r="AGJ126">
        <f t="shared" si="3408"/>
        <v>0</v>
      </c>
      <c r="AGK126">
        <f t="shared" si="3409"/>
        <v>0</v>
      </c>
      <c r="AGM126" s="88">
        <f t="shared" si="3410"/>
        <v>86</v>
      </c>
      <c r="AGN126" s="88">
        <v>86</v>
      </c>
      <c r="AGO126">
        <v>10</v>
      </c>
      <c r="AGP126">
        <f t="shared" si="3411"/>
        <v>10</v>
      </c>
      <c r="AGQ126">
        <f t="shared" si="3412"/>
        <v>10</v>
      </c>
      <c r="AGR126">
        <f t="shared" si="3413"/>
        <v>10</v>
      </c>
      <c r="AGS126">
        <f t="shared" si="3414"/>
        <v>5</v>
      </c>
      <c r="AGT126">
        <f t="shared" si="3415"/>
        <v>5</v>
      </c>
      <c r="AGU126">
        <f t="shared" si="3416"/>
        <v>10</v>
      </c>
      <c r="AGV126">
        <f t="shared" si="3417"/>
        <v>2</v>
      </c>
      <c r="AGW126">
        <f t="shared" si="3418"/>
        <v>6</v>
      </c>
      <c r="AGX126">
        <f t="shared" si="3419"/>
        <v>10</v>
      </c>
      <c r="AGY126">
        <f t="shared" si="3420"/>
        <v>10</v>
      </c>
      <c r="AGZ126">
        <f t="shared" si="3421"/>
        <v>5</v>
      </c>
      <c r="AHA126">
        <f t="shared" si="3422"/>
        <v>0</v>
      </c>
      <c r="AHB126">
        <f t="shared" si="3423"/>
        <v>0</v>
      </c>
      <c r="AHC126">
        <f t="shared" si="3424"/>
        <v>0</v>
      </c>
      <c r="AHD126">
        <f t="shared" si="3425"/>
        <v>0</v>
      </c>
      <c r="AHE126">
        <f t="shared" si="3426"/>
        <v>0</v>
      </c>
      <c r="AHF126">
        <f t="shared" si="3427"/>
        <v>0</v>
      </c>
      <c r="AHG126">
        <f t="shared" si="3428"/>
        <v>0</v>
      </c>
      <c r="AHH126">
        <f t="shared" si="3429"/>
        <v>0</v>
      </c>
      <c r="AHI126">
        <f t="shared" si="3430"/>
        <v>0</v>
      </c>
      <c r="AHJ126">
        <f t="shared" si="3431"/>
        <v>0</v>
      </c>
      <c r="AHK126">
        <f t="shared" si="3432"/>
        <v>0</v>
      </c>
      <c r="AHL126">
        <f t="shared" si="3433"/>
        <v>0</v>
      </c>
      <c r="AHM126">
        <f t="shared" si="3434"/>
        <v>0</v>
      </c>
      <c r="AHN126">
        <f t="shared" si="3435"/>
        <v>0</v>
      </c>
      <c r="AHO126">
        <f t="shared" si="3436"/>
        <v>0</v>
      </c>
      <c r="AHP126">
        <f t="shared" si="3437"/>
        <v>0</v>
      </c>
      <c r="AHQ126">
        <f t="shared" si="3438"/>
        <v>0</v>
      </c>
      <c r="AHR126">
        <f t="shared" si="3439"/>
        <v>0</v>
      </c>
      <c r="AHS126">
        <f t="shared" si="3440"/>
        <v>0</v>
      </c>
      <c r="AHT126">
        <f t="shared" si="3441"/>
        <v>0</v>
      </c>
      <c r="AHU126">
        <f t="shared" si="3442"/>
        <v>0</v>
      </c>
      <c r="AHV126">
        <f t="shared" si="3443"/>
        <v>0</v>
      </c>
      <c r="AHW126">
        <f t="shared" si="3444"/>
        <v>0</v>
      </c>
      <c r="AHX126">
        <f t="shared" si="3445"/>
        <v>0</v>
      </c>
      <c r="AHY126">
        <f t="shared" si="3446"/>
        <v>0</v>
      </c>
      <c r="AHZ126">
        <f t="shared" si="3447"/>
        <v>0</v>
      </c>
      <c r="AIA126">
        <f t="shared" si="3448"/>
        <v>0</v>
      </c>
      <c r="AIB126">
        <f t="shared" si="3449"/>
        <v>0</v>
      </c>
      <c r="AIC126">
        <f t="shared" si="3450"/>
        <v>0</v>
      </c>
      <c r="AID126">
        <f t="shared" si="3451"/>
        <v>0</v>
      </c>
      <c r="AIE126">
        <f t="shared" si="3452"/>
        <v>0</v>
      </c>
      <c r="AIF126">
        <f t="shared" si="3453"/>
        <v>0</v>
      </c>
      <c r="AIG126">
        <f t="shared" si="3454"/>
        <v>0</v>
      </c>
      <c r="AIH126">
        <f t="shared" si="3455"/>
        <v>0</v>
      </c>
      <c r="AII126">
        <f t="shared" si="3456"/>
        <v>0</v>
      </c>
      <c r="AIJ126">
        <f t="shared" si="3457"/>
        <v>0</v>
      </c>
      <c r="AIK126">
        <f t="shared" si="3458"/>
        <v>0</v>
      </c>
      <c r="AIL126">
        <f t="shared" si="3459"/>
        <v>0</v>
      </c>
      <c r="AIM126">
        <f t="shared" si="3460"/>
        <v>0</v>
      </c>
      <c r="AIN126">
        <f t="shared" si="3461"/>
        <v>0</v>
      </c>
      <c r="AIO126">
        <f t="shared" si="3462"/>
        <v>0</v>
      </c>
      <c r="AIP126">
        <f t="shared" si="3463"/>
        <v>0</v>
      </c>
      <c r="AIQ126">
        <f t="shared" si="3464"/>
        <v>0</v>
      </c>
      <c r="AIR126">
        <f t="shared" si="3465"/>
        <v>0</v>
      </c>
      <c r="AIS126">
        <f t="shared" si="3466"/>
        <v>0</v>
      </c>
      <c r="AIT126">
        <f t="shared" si="3467"/>
        <v>0</v>
      </c>
      <c r="AIU126">
        <f t="shared" si="3468"/>
        <v>0</v>
      </c>
      <c r="AIV126">
        <f t="shared" si="3469"/>
        <v>0</v>
      </c>
      <c r="AIW126">
        <f t="shared" si="3470"/>
        <v>0</v>
      </c>
      <c r="AIX126">
        <f t="shared" si="3471"/>
        <v>0</v>
      </c>
      <c r="AIY126">
        <f t="shared" si="3472"/>
        <v>0</v>
      </c>
      <c r="AIZ126">
        <f t="shared" si="3473"/>
        <v>0</v>
      </c>
      <c r="AJA126">
        <f t="shared" si="3474"/>
        <v>0</v>
      </c>
      <c r="AJB126">
        <f t="shared" si="3475"/>
        <v>0</v>
      </c>
      <c r="AJC126">
        <f t="shared" si="3476"/>
        <v>0</v>
      </c>
      <c r="AJD126">
        <f t="shared" si="3477"/>
        <v>0</v>
      </c>
      <c r="AJE126">
        <f t="shared" si="3478"/>
        <v>0</v>
      </c>
      <c r="AJF126">
        <f t="shared" si="3479"/>
        <v>0</v>
      </c>
      <c r="AJG126">
        <f t="shared" si="3480"/>
        <v>0</v>
      </c>
      <c r="AJH126">
        <f t="shared" si="3481"/>
        <v>0</v>
      </c>
      <c r="AJI126">
        <f t="shared" si="3482"/>
        <v>0</v>
      </c>
      <c r="AJJ126">
        <f t="shared" si="3483"/>
        <v>0</v>
      </c>
      <c r="AJK126">
        <f t="shared" si="3484"/>
        <v>0</v>
      </c>
      <c r="AJL126">
        <f t="shared" si="3485"/>
        <v>0</v>
      </c>
      <c r="AJM126">
        <f t="shared" si="3486"/>
        <v>0</v>
      </c>
      <c r="AJN126">
        <f t="shared" si="3487"/>
        <v>0</v>
      </c>
      <c r="AJO126">
        <f t="shared" si="3488"/>
        <v>0</v>
      </c>
      <c r="AJP126">
        <f t="shared" si="3489"/>
        <v>0</v>
      </c>
      <c r="AJQ126">
        <f t="shared" si="3490"/>
        <v>0</v>
      </c>
      <c r="AJR126">
        <f t="shared" si="3491"/>
        <v>0</v>
      </c>
      <c r="AJS126">
        <f t="shared" si="3492"/>
        <v>0</v>
      </c>
      <c r="AJT126">
        <f t="shared" si="3493"/>
        <v>0</v>
      </c>
      <c r="AJU126">
        <f t="shared" si="3494"/>
        <v>0</v>
      </c>
      <c r="AJV126">
        <f t="shared" si="3495"/>
        <v>0</v>
      </c>
      <c r="AJX126">
        <v>48</v>
      </c>
      <c r="AJY126">
        <v>1</v>
      </c>
      <c r="AJZ126">
        <v>1</v>
      </c>
      <c r="AKA126">
        <f t="shared" si="3496"/>
        <v>2</v>
      </c>
      <c r="AKB126">
        <f t="shared" si="3497"/>
        <v>1</v>
      </c>
      <c r="AKC126">
        <f t="shared" si="3498"/>
        <v>2</v>
      </c>
      <c r="AKD126">
        <f t="shared" si="3499"/>
        <v>8</v>
      </c>
      <c r="AKE126">
        <f t="shared" si="3500"/>
        <v>4</v>
      </c>
      <c r="AKF126">
        <f t="shared" si="3501"/>
        <v>16</v>
      </c>
      <c r="AKG126">
        <f t="shared" si="3502"/>
        <v>1</v>
      </c>
      <c r="AKH126">
        <f t="shared" si="3503"/>
        <v>2</v>
      </c>
      <c r="AKI126">
        <f t="shared" si="3504"/>
        <v>0</v>
      </c>
      <c r="AKJ126">
        <f t="shared" si="3505"/>
        <v>0</v>
      </c>
      <c r="AKK126">
        <f t="shared" si="3506"/>
        <v>0</v>
      </c>
      <c r="AKL126">
        <f t="shared" si="3507"/>
        <v>0</v>
      </c>
      <c r="AKM126">
        <f t="shared" si="3508"/>
        <v>0</v>
      </c>
      <c r="AKN126">
        <f t="shared" si="3509"/>
        <v>0</v>
      </c>
      <c r="AKO126">
        <f t="shared" si="3510"/>
        <v>0</v>
      </c>
      <c r="AKP126">
        <f t="shared" si="3511"/>
        <v>0</v>
      </c>
      <c r="AKQ126">
        <f t="shared" si="3512"/>
        <v>0</v>
      </c>
      <c r="AKR126">
        <f t="shared" si="3513"/>
        <v>0</v>
      </c>
      <c r="AKS126">
        <f t="shared" si="3514"/>
        <v>0</v>
      </c>
      <c r="AKT126">
        <f t="shared" si="3515"/>
        <v>0</v>
      </c>
      <c r="AKU126">
        <f t="shared" si="3516"/>
        <v>0</v>
      </c>
      <c r="AKV126">
        <f t="shared" si="3517"/>
        <v>0</v>
      </c>
      <c r="AKW126">
        <f t="shared" si="3518"/>
        <v>0</v>
      </c>
      <c r="AKX126">
        <f t="shared" si="3519"/>
        <v>0</v>
      </c>
      <c r="AKY126">
        <f t="shared" si="3520"/>
        <v>0</v>
      </c>
      <c r="AKZ126">
        <f t="shared" si="3521"/>
        <v>0</v>
      </c>
      <c r="ALA126">
        <f t="shared" si="3522"/>
        <v>0</v>
      </c>
      <c r="ALB126">
        <f t="shared" si="3523"/>
        <v>0</v>
      </c>
      <c r="ALC126">
        <f t="shared" si="3524"/>
        <v>0</v>
      </c>
      <c r="ALD126">
        <f t="shared" si="3525"/>
        <v>0</v>
      </c>
      <c r="ALE126">
        <f t="shared" si="3526"/>
        <v>0</v>
      </c>
      <c r="ALF126">
        <f t="shared" si="3527"/>
        <v>0</v>
      </c>
      <c r="ALG126">
        <f t="shared" si="3528"/>
        <v>0</v>
      </c>
      <c r="ALH126">
        <f t="shared" si="3529"/>
        <v>0</v>
      </c>
      <c r="ALI126">
        <f t="shared" si="3530"/>
        <v>0</v>
      </c>
      <c r="ALJ126">
        <f t="shared" si="3531"/>
        <v>0</v>
      </c>
      <c r="ALK126">
        <f t="shared" si="3532"/>
        <v>0</v>
      </c>
      <c r="ALL126">
        <f t="shared" si="3533"/>
        <v>0</v>
      </c>
      <c r="ALM126">
        <f t="shared" si="3534"/>
        <v>0</v>
      </c>
      <c r="ALN126">
        <f t="shared" si="3535"/>
        <v>0</v>
      </c>
      <c r="ALO126">
        <f t="shared" si="3536"/>
        <v>0</v>
      </c>
      <c r="ALP126">
        <f t="shared" si="3537"/>
        <v>0</v>
      </c>
      <c r="ALQ126">
        <f t="shared" si="3538"/>
        <v>0</v>
      </c>
      <c r="ALR126">
        <f t="shared" si="3539"/>
        <v>0</v>
      </c>
      <c r="ALS126">
        <f t="shared" si="3540"/>
        <v>0</v>
      </c>
      <c r="ALT126">
        <f t="shared" si="3541"/>
        <v>0</v>
      </c>
      <c r="ALU126">
        <f t="shared" si="3542"/>
        <v>0</v>
      </c>
      <c r="ALV126">
        <f t="shared" si="3543"/>
        <v>0</v>
      </c>
      <c r="ALW126">
        <f t="shared" si="3544"/>
        <v>0</v>
      </c>
      <c r="ALX126">
        <f t="shared" si="3545"/>
        <v>0</v>
      </c>
      <c r="ALY126">
        <f t="shared" si="3546"/>
        <v>0</v>
      </c>
      <c r="ALZ126">
        <f t="shared" si="3547"/>
        <v>0</v>
      </c>
      <c r="AMA126">
        <f t="shared" si="3548"/>
        <v>0</v>
      </c>
      <c r="AMB126">
        <f t="shared" si="3549"/>
        <v>0</v>
      </c>
      <c r="AMC126">
        <f t="shared" si="3550"/>
        <v>0</v>
      </c>
      <c r="AMD126">
        <f t="shared" si="3551"/>
        <v>0</v>
      </c>
      <c r="AME126">
        <f t="shared" si="3552"/>
        <v>0</v>
      </c>
      <c r="AMF126">
        <f t="shared" si="3553"/>
        <v>0</v>
      </c>
      <c r="AMG126">
        <f t="shared" si="3554"/>
        <v>0</v>
      </c>
      <c r="AMH126">
        <f t="shared" si="3555"/>
        <v>0</v>
      </c>
      <c r="AMI126">
        <f t="shared" si="3556"/>
        <v>0</v>
      </c>
      <c r="AMJ126">
        <f t="shared" si="3557"/>
        <v>0</v>
      </c>
      <c r="AMK126">
        <f t="shared" si="3558"/>
        <v>0</v>
      </c>
      <c r="AML126">
        <f t="shared" si="3559"/>
        <v>0</v>
      </c>
      <c r="AMM126">
        <f t="shared" si="3560"/>
        <v>0</v>
      </c>
      <c r="AMN126">
        <f t="shared" si="3561"/>
        <v>0</v>
      </c>
      <c r="AMO126">
        <f t="shared" si="3562"/>
        <v>0</v>
      </c>
      <c r="AMP126">
        <f t="shared" si="3563"/>
        <v>0</v>
      </c>
      <c r="AMQ126">
        <f t="shared" si="3564"/>
        <v>0</v>
      </c>
      <c r="AMR126">
        <f t="shared" si="3565"/>
        <v>0</v>
      </c>
      <c r="AMS126">
        <f t="shared" si="3566"/>
        <v>0</v>
      </c>
      <c r="AMT126">
        <f t="shared" si="3567"/>
        <v>0</v>
      </c>
      <c r="AMU126">
        <f t="shared" si="3568"/>
        <v>0</v>
      </c>
      <c r="AMV126">
        <f t="shared" si="3569"/>
        <v>0</v>
      </c>
      <c r="AMW126">
        <f t="shared" si="3570"/>
        <v>0</v>
      </c>
      <c r="AMX126">
        <f t="shared" si="3571"/>
        <v>0</v>
      </c>
      <c r="AMY126">
        <f t="shared" si="3572"/>
        <v>0</v>
      </c>
      <c r="AMZ126">
        <f t="shared" si="3573"/>
        <v>0</v>
      </c>
      <c r="ANA126">
        <f t="shared" si="3574"/>
        <v>0</v>
      </c>
      <c r="ANB126">
        <f t="shared" si="3575"/>
        <v>0</v>
      </c>
      <c r="ANC126">
        <f t="shared" si="3576"/>
        <v>0</v>
      </c>
      <c r="AND126">
        <f t="shared" si="3577"/>
        <v>0</v>
      </c>
      <c r="ANR126" s="4">
        <v>1761</v>
      </c>
      <c r="ANS126" s="4">
        <f t="shared" si="3578"/>
        <v>1761</v>
      </c>
      <c r="ANU126" s="4">
        <v>1834</v>
      </c>
      <c r="ANV126" t="str">
        <f t="shared" si="3579"/>
        <v>1818</v>
      </c>
      <c r="ANW126" t="str">
        <f t="shared" si="3580"/>
        <v>1805</v>
      </c>
      <c r="ANX126" t="str">
        <f t="shared" si="3581"/>
        <v>1782</v>
      </c>
      <c r="ANY126" t="str">
        <f t="shared" si="3582"/>
        <v>1784</v>
      </c>
      <c r="ANZ126" t="str">
        <f t="shared" si="3583"/>
        <v>1803</v>
      </c>
      <c r="AOA126" t="str">
        <f t="shared" si="3584"/>
        <v>1793</v>
      </c>
      <c r="AOB126" t="str">
        <f t="shared" si="3585"/>
        <v>1775</v>
      </c>
      <c r="AOC126" t="str">
        <f t="shared" si="3586"/>
        <v>1767</v>
      </c>
      <c r="AOD126" t="str">
        <f t="shared" si="3587"/>
        <v>1769</v>
      </c>
      <c r="AOE126" t="str">
        <f t="shared" si="3588"/>
        <v>1763</v>
      </c>
      <c r="AOF126" t="str">
        <f t="shared" si="3589"/>
        <v>1761</v>
      </c>
      <c r="AOG126" t="str">
        <f t="shared" si="3590"/>
        <v>1761</v>
      </c>
      <c r="AOH126" t="str">
        <f t="shared" si="3591"/>
        <v>1761</v>
      </c>
      <c r="AOI126" t="str">
        <f t="shared" si="3592"/>
        <v>1761</v>
      </c>
      <c r="AOJ126" t="str">
        <f t="shared" si="3593"/>
        <v>1761</v>
      </c>
      <c r="AOK126" t="str">
        <f t="shared" si="3594"/>
        <v>1761</v>
      </c>
      <c r="AOL126" t="str">
        <f t="shared" si="3595"/>
        <v>1761</v>
      </c>
      <c r="AOM126" t="str">
        <f t="shared" si="3596"/>
        <v>1761</v>
      </c>
      <c r="AON126" t="str">
        <f t="shared" si="3597"/>
        <v>1761</v>
      </c>
      <c r="AOO126" t="str">
        <f t="shared" si="3598"/>
        <v>1761</v>
      </c>
      <c r="AOP126" t="str">
        <f t="shared" si="3599"/>
        <v>1761</v>
      </c>
      <c r="AOQ126" t="str">
        <f t="shared" si="3600"/>
        <v>1761</v>
      </c>
      <c r="AOR126" t="str">
        <f t="shared" si="3601"/>
        <v>1761</v>
      </c>
      <c r="AOS126" t="str">
        <f t="shared" si="3602"/>
        <v>1761</v>
      </c>
      <c r="AOT126" t="str">
        <f t="shared" si="3603"/>
        <v>1761</v>
      </c>
      <c r="AOU126" t="str">
        <f t="shared" si="3604"/>
        <v>1761</v>
      </c>
      <c r="AOV126" t="str">
        <f t="shared" si="3605"/>
        <v>1761</v>
      </c>
      <c r="AOW126" t="str">
        <f t="shared" si="3606"/>
        <v>1761</v>
      </c>
      <c r="AOX126" t="str">
        <f t="shared" si="3607"/>
        <v>1761</v>
      </c>
      <c r="AOY126" t="str">
        <f t="shared" si="3608"/>
        <v>1761</v>
      </c>
      <c r="AOZ126" t="str">
        <f t="shared" si="3609"/>
        <v>1761</v>
      </c>
      <c r="APA126" t="str">
        <f t="shared" si="3610"/>
        <v>1761</v>
      </c>
      <c r="APB126" t="str">
        <f t="shared" si="3611"/>
        <v>1761</v>
      </c>
      <c r="APC126" t="str">
        <f t="shared" si="3612"/>
        <v>1761</v>
      </c>
      <c r="APD126" t="str">
        <f t="shared" si="3613"/>
        <v>1761</v>
      </c>
      <c r="APE126" t="str">
        <f t="shared" si="3614"/>
        <v>1761</v>
      </c>
      <c r="APF126" t="str">
        <f t="shared" si="3615"/>
        <v>1761</v>
      </c>
      <c r="APG126" t="str">
        <f t="shared" si="3616"/>
        <v>1761</v>
      </c>
      <c r="APH126" t="str">
        <f t="shared" si="3617"/>
        <v>1761</v>
      </c>
      <c r="API126" t="str">
        <f t="shared" si="3618"/>
        <v>1761</v>
      </c>
      <c r="APJ126" t="str">
        <f t="shared" si="3619"/>
        <v>1761</v>
      </c>
      <c r="APK126" t="str">
        <f t="shared" si="3620"/>
        <v>1761</v>
      </c>
      <c r="APL126" t="str">
        <f t="shared" si="3621"/>
        <v>1761</v>
      </c>
      <c r="APM126" t="str">
        <f t="shared" si="3622"/>
        <v>1761</v>
      </c>
      <c r="APN126" t="str">
        <f t="shared" si="3623"/>
        <v>1761</v>
      </c>
      <c r="APO126" t="str">
        <f t="shared" si="3624"/>
        <v>1761</v>
      </c>
      <c r="APP126" t="str">
        <f t="shared" si="3625"/>
        <v>1761</v>
      </c>
      <c r="APQ126" t="str">
        <f t="shared" si="3626"/>
        <v>1761</v>
      </c>
      <c r="APR126" t="str">
        <f t="shared" si="3627"/>
        <v>1761</v>
      </c>
      <c r="APS126" t="str">
        <f t="shared" si="3628"/>
        <v>1761</v>
      </c>
      <c r="APT126" t="str">
        <f t="shared" si="3629"/>
        <v>1761</v>
      </c>
      <c r="APU126" t="str">
        <f t="shared" si="3630"/>
        <v>1761</v>
      </c>
      <c r="APV126" t="str">
        <f t="shared" si="3631"/>
        <v>1761</v>
      </c>
      <c r="APW126" t="str">
        <f t="shared" si="3632"/>
        <v>1761</v>
      </c>
      <c r="APX126" t="str">
        <f t="shared" si="3633"/>
        <v>1761</v>
      </c>
      <c r="APY126" t="str">
        <f t="shared" si="3634"/>
        <v>1761</v>
      </c>
      <c r="APZ126" t="str">
        <f t="shared" si="3635"/>
        <v>1761</v>
      </c>
      <c r="AQA126" t="str">
        <f t="shared" si="3636"/>
        <v>1761</v>
      </c>
      <c r="AQB126" t="str">
        <f t="shared" si="3637"/>
        <v>1761</v>
      </c>
      <c r="AQC126" t="str">
        <f t="shared" si="3638"/>
        <v>1761</v>
      </c>
      <c r="AQD126" t="str">
        <f t="shared" si="3639"/>
        <v>1761</v>
      </c>
      <c r="AQE126" t="str">
        <f t="shared" si="3640"/>
        <v>1761</v>
      </c>
      <c r="AQF126" t="str">
        <f t="shared" si="3641"/>
        <v>1761</v>
      </c>
      <c r="AQG126" t="str">
        <f t="shared" si="3642"/>
        <v>1761</v>
      </c>
      <c r="AQH126" t="str">
        <f t="shared" si="3643"/>
        <v>1761</v>
      </c>
      <c r="AQI126" t="str">
        <f t="shared" si="3644"/>
        <v>1761</v>
      </c>
      <c r="AQJ126" t="str">
        <f t="shared" si="3645"/>
        <v>1761</v>
      </c>
      <c r="AQK126" t="str">
        <f t="shared" si="3646"/>
        <v>1761</v>
      </c>
      <c r="AQL126" t="str">
        <f t="shared" si="3647"/>
        <v>1761</v>
      </c>
      <c r="AQM126" t="str">
        <f t="shared" si="3648"/>
        <v>1761</v>
      </c>
      <c r="AQN126" t="str">
        <f t="shared" si="3649"/>
        <v>1761</v>
      </c>
      <c r="AQO126" t="str">
        <f t="shared" si="3650"/>
        <v>1761</v>
      </c>
      <c r="AQP126" t="str">
        <f t="shared" si="3651"/>
        <v>1761</v>
      </c>
      <c r="AQQ126" t="str">
        <f t="shared" si="3652"/>
        <v>1761</v>
      </c>
      <c r="AQR126" t="str">
        <f t="shared" si="3653"/>
        <v>1761</v>
      </c>
      <c r="AQS126" t="str">
        <f t="shared" si="3654"/>
        <v>1761</v>
      </c>
      <c r="AQT126" t="str">
        <f t="shared" si="3655"/>
        <v>1761</v>
      </c>
      <c r="AQU126" t="str">
        <f t="shared" si="3656"/>
        <v>1761</v>
      </c>
      <c r="AQV126" t="str">
        <f t="shared" si="3657"/>
        <v>1761</v>
      </c>
      <c r="AQW126" t="str">
        <f t="shared" si="3658"/>
        <v>1761</v>
      </c>
      <c r="AQX126" t="str">
        <f t="shared" si="3659"/>
        <v>1761</v>
      </c>
      <c r="AQY126" t="str">
        <f t="shared" si="3660"/>
        <v>1761</v>
      </c>
      <c r="AQZ126" t="str">
        <f t="shared" si="3661"/>
        <v>1761</v>
      </c>
      <c r="ARA126" t="str">
        <f t="shared" si="3662"/>
        <v>1761</v>
      </c>
      <c r="ARB126" t="str">
        <f t="shared" si="3663"/>
        <v>1761</v>
      </c>
      <c r="ARC126">
        <v>1834</v>
      </c>
      <c r="ARH126" s="5"/>
    </row>
    <row r="127" spans="1:1152" x14ac:dyDescent="0.2">
      <c r="A127">
        <v>101</v>
      </c>
      <c r="B127" s="19" t="s">
        <v>26</v>
      </c>
      <c r="C127" s="20">
        <f>VLOOKUP(A127, Rankings!$A$2:$AN$161, 40, FALSE)</f>
        <v>125</v>
      </c>
      <c r="D127" s="221" t="s">
        <v>226</v>
      </c>
      <c r="F127" s="4">
        <v>13</v>
      </c>
      <c r="G127" s="4">
        <v>6</v>
      </c>
      <c r="I127" s="5">
        <f t="shared" si="2748"/>
        <v>10</v>
      </c>
      <c r="L127" t="s">
        <v>1976</v>
      </c>
      <c r="M127" t="s">
        <v>2066</v>
      </c>
      <c r="N127" t="s">
        <v>2385</v>
      </c>
      <c r="O127" t="s">
        <v>2643</v>
      </c>
      <c r="P127" t="s">
        <v>2832</v>
      </c>
      <c r="Q127" t="s">
        <v>3062</v>
      </c>
      <c r="R127" t="s">
        <v>3289</v>
      </c>
      <c r="S127" t="s">
        <v>3536</v>
      </c>
      <c r="T127" t="s">
        <v>3820</v>
      </c>
      <c r="U127" t="s">
        <v>10</v>
      </c>
      <c r="V127" t="s">
        <v>4126</v>
      </c>
      <c r="W127" t="str">
        <f>Rankings!D126</f>
        <v>-</v>
      </c>
      <c r="X127" t="s">
        <v>10</v>
      </c>
      <c r="Y127" t="s">
        <v>10</v>
      </c>
      <c r="Z127" t="s">
        <v>10</v>
      </c>
      <c r="AA127" t="s">
        <v>10</v>
      </c>
      <c r="AB127" t="s">
        <v>10</v>
      </c>
      <c r="AC127" t="s">
        <v>10</v>
      </c>
      <c r="AD127" t="s">
        <v>10</v>
      </c>
      <c r="AE127" t="s">
        <v>10</v>
      </c>
      <c r="AF127" t="s">
        <v>10</v>
      </c>
      <c r="AG127" t="s">
        <v>10</v>
      </c>
      <c r="AH127" t="s">
        <v>10</v>
      </c>
      <c r="AI127" t="s">
        <v>10</v>
      </c>
      <c r="AJ127" t="s">
        <v>10</v>
      </c>
      <c r="AK127" t="s">
        <v>10</v>
      </c>
      <c r="AL127" t="s">
        <v>10</v>
      </c>
      <c r="AM127" t="s">
        <v>10</v>
      </c>
      <c r="AN127" t="s">
        <v>10</v>
      </c>
      <c r="AO127" t="s">
        <v>10</v>
      </c>
      <c r="AP127" t="s">
        <v>10</v>
      </c>
      <c r="AQ127" t="s">
        <v>10</v>
      </c>
      <c r="AR127" t="s">
        <v>10</v>
      </c>
      <c r="AS127" t="s">
        <v>10</v>
      </c>
      <c r="AT127" t="s">
        <v>10</v>
      </c>
      <c r="AU127" t="s">
        <v>10</v>
      </c>
      <c r="AV127" t="s">
        <v>10</v>
      </c>
      <c r="AW127" t="s">
        <v>10</v>
      </c>
      <c r="AX127" t="s">
        <v>10</v>
      </c>
      <c r="AY127" t="s">
        <v>10</v>
      </c>
      <c r="AZ127" t="s">
        <v>10</v>
      </c>
      <c r="BA127" t="s">
        <v>10</v>
      </c>
      <c r="BB127" t="s">
        <v>10</v>
      </c>
      <c r="BC127" t="s">
        <v>10</v>
      </c>
      <c r="BD127" t="s">
        <v>10</v>
      </c>
      <c r="BE127" t="s">
        <v>10</v>
      </c>
      <c r="BF127" t="s">
        <v>10</v>
      </c>
      <c r="BG127" t="s">
        <v>10</v>
      </c>
      <c r="BH127" t="s">
        <v>10</v>
      </c>
      <c r="BI127" t="s">
        <v>10</v>
      </c>
      <c r="BJ127" t="s">
        <v>10</v>
      </c>
      <c r="BK127" t="s">
        <v>10</v>
      </c>
      <c r="BL127" t="s">
        <v>10</v>
      </c>
      <c r="BM127" t="s">
        <v>10</v>
      </c>
      <c r="BN127" t="s">
        <v>10</v>
      </c>
      <c r="BO127" t="s">
        <v>10</v>
      </c>
      <c r="BP127" t="s">
        <v>10</v>
      </c>
      <c r="BQ127" t="s">
        <v>10</v>
      </c>
      <c r="BR127" t="s">
        <v>10</v>
      </c>
      <c r="BS127" t="s">
        <v>10</v>
      </c>
      <c r="BT127" t="s">
        <v>10</v>
      </c>
      <c r="BU127" t="s">
        <v>10</v>
      </c>
      <c r="BV127" t="s">
        <v>10</v>
      </c>
      <c r="BW127" t="s">
        <v>10</v>
      </c>
      <c r="BX127" t="s">
        <v>10</v>
      </c>
      <c r="BY127" t="s">
        <v>10</v>
      </c>
      <c r="BZ127" t="s">
        <v>10</v>
      </c>
      <c r="CA127" t="s">
        <v>10</v>
      </c>
      <c r="CB127" t="s">
        <v>10</v>
      </c>
      <c r="CC127" t="s">
        <v>10</v>
      </c>
      <c r="CD127" t="s">
        <v>10</v>
      </c>
      <c r="CE127" t="s">
        <v>10</v>
      </c>
      <c r="CF127" t="s">
        <v>10</v>
      </c>
      <c r="CG127" t="s">
        <v>10</v>
      </c>
      <c r="CH127" t="s">
        <v>10</v>
      </c>
      <c r="CI127" t="s">
        <v>10</v>
      </c>
      <c r="CJ127" t="s">
        <v>10</v>
      </c>
      <c r="CK127" t="s">
        <v>10</v>
      </c>
      <c r="CL127" t="s">
        <v>10</v>
      </c>
      <c r="CM127" t="s">
        <v>10</v>
      </c>
      <c r="CN127" t="s">
        <v>10</v>
      </c>
      <c r="CO127" t="s">
        <v>10</v>
      </c>
      <c r="CP127" t="s">
        <v>10</v>
      </c>
      <c r="CQ127" t="s">
        <v>10</v>
      </c>
      <c r="CR127" t="s">
        <v>10</v>
      </c>
      <c r="CT127" s="4">
        <f t="shared" si="2749"/>
        <v>0</v>
      </c>
      <c r="CU127" s="4">
        <f t="shared" si="2750"/>
        <v>0</v>
      </c>
      <c r="CV127" s="4">
        <f t="shared" si="2751"/>
        <v>0</v>
      </c>
      <c r="CW127" s="4">
        <f t="shared" si="2752"/>
        <v>5</v>
      </c>
      <c r="CX127" s="4">
        <f t="shared" si="2753"/>
        <v>2</v>
      </c>
      <c r="CY127" s="4">
        <f t="shared" si="2754"/>
        <v>0</v>
      </c>
      <c r="CZ127" s="4">
        <f t="shared" si="2755"/>
        <v>0</v>
      </c>
      <c r="DA127" s="4">
        <f t="shared" si="2756"/>
        <v>0</v>
      </c>
      <c r="DB127" s="4">
        <f t="shared" si="2757"/>
        <v>1</v>
      </c>
      <c r="DC127" s="4">
        <f t="shared" si="2758"/>
        <v>0</v>
      </c>
      <c r="DD127" s="4">
        <f t="shared" si="2759"/>
        <v>0</v>
      </c>
      <c r="DE127" s="4">
        <f t="shared" si="2760"/>
        <v>2</v>
      </c>
      <c r="DF127" s="4">
        <f t="shared" si="2761"/>
        <v>0</v>
      </c>
      <c r="DG127" s="4">
        <f t="shared" si="2762"/>
        <v>0</v>
      </c>
      <c r="DH127" s="4">
        <f t="shared" si="2763"/>
        <v>0</v>
      </c>
      <c r="DI127" s="152">
        <f t="shared" si="2764"/>
        <v>0</v>
      </c>
      <c r="DJ127" s="153">
        <f t="shared" si="2765"/>
        <v>0</v>
      </c>
      <c r="DK127" s="4">
        <f t="shared" si="2766"/>
        <v>5</v>
      </c>
      <c r="DL127" s="4">
        <f t="shared" si="2767"/>
        <v>2</v>
      </c>
      <c r="DM127" s="4">
        <f t="shared" si="2768"/>
        <v>0</v>
      </c>
      <c r="DN127" s="4">
        <f t="shared" si="2769"/>
        <v>1</v>
      </c>
      <c r="DO127" s="4">
        <f t="shared" si="2770"/>
        <v>2</v>
      </c>
      <c r="DP127" s="4">
        <f t="shared" si="2771"/>
        <v>0</v>
      </c>
      <c r="DQ127" s="4">
        <f t="shared" si="2772"/>
        <v>0</v>
      </c>
      <c r="DR127" s="4">
        <f t="shared" si="2773"/>
        <v>2</v>
      </c>
      <c r="DS127" s="4">
        <f t="shared" si="2774"/>
        <v>6</v>
      </c>
      <c r="DT127" s="4">
        <f t="shared" si="2775"/>
        <v>3</v>
      </c>
      <c r="DU127" t="str">
        <f t="shared" si="2776"/>
        <v>0R</v>
      </c>
      <c r="DV127" t="str">
        <f t="shared" si="2777"/>
        <v>0R</v>
      </c>
      <c r="DW127" t="str">
        <f t="shared" si="2778"/>
        <v>0R</v>
      </c>
      <c r="DX127" t="str">
        <f t="shared" si="2779"/>
        <v>0S</v>
      </c>
      <c r="DY127" t="str">
        <f t="shared" si="2780"/>
        <v>3S</v>
      </c>
      <c r="DZ127" t="str">
        <f t="shared" si="2781"/>
        <v>0R</v>
      </c>
      <c r="EA127" t="str">
        <f t="shared" si="2782"/>
        <v>3L</v>
      </c>
      <c r="EB127" t="str">
        <f t="shared" si="2783"/>
        <v>3L</v>
      </c>
      <c r="EC127" t="str">
        <f t="shared" si="2784"/>
        <v>0R</v>
      </c>
      <c r="ED127">
        <f t="shared" si="2785"/>
        <v>0</v>
      </c>
      <c r="EE127" t="str">
        <f t="shared" si="2786"/>
        <v>0S</v>
      </c>
      <c r="EF127">
        <f t="shared" si="2787"/>
        <v>0</v>
      </c>
      <c r="EG127">
        <f t="shared" si="2788"/>
        <v>0</v>
      </c>
      <c r="EH127">
        <f t="shared" si="2789"/>
        <v>0</v>
      </c>
      <c r="EI127">
        <f t="shared" si="2790"/>
        <v>0</v>
      </c>
      <c r="EJ127">
        <f t="shared" si="2791"/>
        <v>0</v>
      </c>
      <c r="EK127">
        <f t="shared" si="2792"/>
        <v>0</v>
      </c>
      <c r="EL127">
        <f t="shared" si="2793"/>
        <v>0</v>
      </c>
      <c r="EM127">
        <f t="shared" si="2794"/>
        <v>0</v>
      </c>
      <c r="EN127">
        <f t="shared" si="2795"/>
        <v>0</v>
      </c>
      <c r="EO127">
        <f t="shared" si="2796"/>
        <v>0</v>
      </c>
      <c r="EP127">
        <f t="shared" si="2797"/>
        <v>0</v>
      </c>
      <c r="EQ127">
        <f t="shared" si="2798"/>
        <v>0</v>
      </c>
      <c r="ER127">
        <f t="shared" si="2799"/>
        <v>0</v>
      </c>
      <c r="ES127">
        <f t="shared" si="2800"/>
        <v>0</v>
      </c>
      <c r="ET127">
        <f t="shared" si="2801"/>
        <v>0</v>
      </c>
      <c r="EU127">
        <f t="shared" si="2802"/>
        <v>0</v>
      </c>
      <c r="EV127">
        <f t="shared" si="2803"/>
        <v>0</v>
      </c>
      <c r="EW127">
        <f t="shared" si="2804"/>
        <v>0</v>
      </c>
      <c r="EX127">
        <f t="shared" si="2805"/>
        <v>0</v>
      </c>
      <c r="EY127">
        <f t="shared" si="2806"/>
        <v>0</v>
      </c>
      <c r="EZ127">
        <f t="shared" si="2807"/>
        <v>0</v>
      </c>
      <c r="FA127">
        <f t="shared" si="2808"/>
        <v>0</v>
      </c>
      <c r="FB127">
        <f t="shared" si="2809"/>
        <v>0</v>
      </c>
      <c r="FC127">
        <f t="shared" si="2810"/>
        <v>0</v>
      </c>
      <c r="FD127">
        <f t="shared" si="2811"/>
        <v>0</v>
      </c>
      <c r="FE127">
        <f t="shared" si="2812"/>
        <v>0</v>
      </c>
      <c r="FF127">
        <f t="shared" si="2813"/>
        <v>0</v>
      </c>
      <c r="FG127">
        <f t="shared" si="2814"/>
        <v>0</v>
      </c>
      <c r="FH127">
        <f t="shared" si="2815"/>
        <v>0</v>
      </c>
      <c r="FI127">
        <f t="shared" si="2816"/>
        <v>0</v>
      </c>
      <c r="FJ127">
        <f t="shared" si="2817"/>
        <v>0</v>
      </c>
      <c r="FK127">
        <f t="shared" si="2818"/>
        <v>0</v>
      </c>
      <c r="FL127">
        <f t="shared" si="2819"/>
        <v>0</v>
      </c>
      <c r="FM127">
        <f t="shared" si="2820"/>
        <v>0</v>
      </c>
      <c r="FN127">
        <f t="shared" si="2821"/>
        <v>0</v>
      </c>
      <c r="FO127">
        <f t="shared" si="2822"/>
        <v>0</v>
      </c>
      <c r="FP127">
        <f t="shared" si="2823"/>
        <v>0</v>
      </c>
      <c r="FQ127">
        <f t="shared" si="2824"/>
        <v>0</v>
      </c>
      <c r="FR127">
        <f t="shared" si="2825"/>
        <v>0</v>
      </c>
      <c r="FS127">
        <f t="shared" si="2826"/>
        <v>0</v>
      </c>
      <c r="FT127">
        <f t="shared" si="2827"/>
        <v>0</v>
      </c>
      <c r="FU127">
        <f t="shared" si="2828"/>
        <v>0</v>
      </c>
      <c r="FV127">
        <f t="shared" si="2829"/>
        <v>0</v>
      </c>
      <c r="FW127">
        <f t="shared" si="2830"/>
        <v>0</v>
      </c>
      <c r="FX127">
        <f t="shared" si="2831"/>
        <v>0</v>
      </c>
      <c r="FY127">
        <f t="shared" si="2832"/>
        <v>0</v>
      </c>
      <c r="FZ127">
        <f t="shared" si="2833"/>
        <v>0</v>
      </c>
      <c r="GA127">
        <f t="shared" si="2834"/>
        <v>0</v>
      </c>
      <c r="GB127">
        <f t="shared" si="2835"/>
        <v>0</v>
      </c>
      <c r="GC127">
        <f t="shared" si="2836"/>
        <v>0</v>
      </c>
      <c r="GD127">
        <f t="shared" si="2837"/>
        <v>0</v>
      </c>
      <c r="GE127">
        <f t="shared" si="2838"/>
        <v>0</v>
      </c>
      <c r="GF127">
        <f t="shared" si="2839"/>
        <v>0</v>
      </c>
      <c r="GG127">
        <f t="shared" si="2840"/>
        <v>0</v>
      </c>
      <c r="GH127">
        <f t="shared" si="2841"/>
        <v>0</v>
      </c>
      <c r="GI127">
        <f t="shared" si="2842"/>
        <v>0</v>
      </c>
      <c r="GJ127">
        <f t="shared" si="2843"/>
        <v>0</v>
      </c>
      <c r="GK127">
        <f t="shared" si="2844"/>
        <v>0</v>
      </c>
      <c r="GL127">
        <f t="shared" si="2845"/>
        <v>0</v>
      </c>
      <c r="GM127">
        <f t="shared" si="2846"/>
        <v>0</v>
      </c>
      <c r="GN127">
        <f t="shared" si="2847"/>
        <v>0</v>
      </c>
      <c r="GO127">
        <f t="shared" si="2848"/>
        <v>0</v>
      </c>
      <c r="GP127">
        <f t="shared" si="2849"/>
        <v>0</v>
      </c>
      <c r="GQ127">
        <f t="shared" si="2850"/>
        <v>0</v>
      </c>
      <c r="GR127">
        <f t="shared" si="2851"/>
        <v>0</v>
      </c>
      <c r="GS127">
        <f t="shared" si="2852"/>
        <v>0</v>
      </c>
      <c r="GT127">
        <f t="shared" si="2853"/>
        <v>0</v>
      </c>
      <c r="GU127">
        <f t="shared" si="2854"/>
        <v>0</v>
      </c>
      <c r="GV127">
        <f t="shared" si="2855"/>
        <v>0</v>
      </c>
      <c r="GW127">
        <f t="shared" si="2856"/>
        <v>0</v>
      </c>
      <c r="GX127">
        <f t="shared" si="2857"/>
        <v>0</v>
      </c>
      <c r="GY127">
        <f t="shared" si="2858"/>
        <v>0</v>
      </c>
      <c r="GZ127">
        <f t="shared" si="2859"/>
        <v>0</v>
      </c>
      <c r="HA127">
        <f t="shared" si="2860"/>
        <v>0</v>
      </c>
      <c r="HB127" s="176" t="s">
        <v>265</v>
      </c>
      <c r="HC127" s="89">
        <f t="shared" si="2861"/>
        <v>265.9120527808214</v>
      </c>
      <c r="HD127" s="89">
        <f t="shared" si="2862"/>
        <v>92.974178590087604</v>
      </c>
      <c r="HE127" s="89">
        <f t="shared" si="2863"/>
        <v>168.14761277397594</v>
      </c>
      <c r="HF127" s="89">
        <f t="shared" si="2864"/>
        <v>0</v>
      </c>
      <c r="HH127" s="88">
        <f t="shared" si="2865"/>
        <v>527.03384414488494</v>
      </c>
      <c r="HI127" s="88">
        <f t="shared" si="2866"/>
        <v>56.049204257991981</v>
      </c>
      <c r="HK127">
        <f>IFERROR(VLOOKUP(_xlfn.NUMBERVALUE(MID(L127, SEARCH("!", L127)+1, SEARCH("+", L127)-SEARCH("!", L127)-1)), Rankings!$A$2:$BK$161, 63, FALSE),0)</f>
        <v>81.097455271150409</v>
      </c>
      <c r="HL127">
        <f>IFERROR(VLOOKUP(_xlfn.NUMBERVALUE(MID(M127, SEARCH("!", M127)+1, SEARCH("+", M127)-SEARCH("!", M127)-1)), Rankings!$A$2:$BK$161, 63, FALSE),0)</f>
        <v>30.305426068000582</v>
      </c>
      <c r="HM127">
        <f>IFERROR(VLOOKUP(_xlfn.NUMBERVALUE(MID(N127, SEARCH("!", N127)+1, SEARCH("+", N127)-SEARCH("!", N127)-1)), Rankings!$A$2:$BK$161, 63, FALSE),0)</f>
        <v>36.140067731979215</v>
      </c>
      <c r="HN127">
        <f>IFERROR(VLOOKUP(_xlfn.NUMBERVALUE(MID(O127, SEARCH("!", O127)+1, SEARCH("+", O127)-SEARCH("!", O127)-1)), Rankings!$A$2:$BK$161, 63, FALSE),0)</f>
        <v>50.910089770846305</v>
      </c>
      <c r="HO127">
        <f>IFERROR(VLOOKUP(_xlfn.NUMBERVALUE(MID(P127, SEARCH("!", P127)+1, SEARCH("+", P127)-SEARCH("!", P127)-1)), Rankings!$A$2:$BK$161, 63, FALSE),0)</f>
        <v>36.140067731979215</v>
      </c>
      <c r="HP127">
        <f>IFERROR(VLOOKUP(_xlfn.NUMBERVALUE(MID(Q127, SEARCH("!", Q127)+1, SEARCH("+", Q127)-SEARCH("!", Q127)-1)), Rankings!$A$2:$BK$161, 63, FALSE),0)</f>
        <v>72.761552538808317</v>
      </c>
      <c r="HQ127">
        <f>IFERROR(VLOOKUP(_xlfn.NUMBERVALUE(MID(R127, SEARCH("!", R127)+1, SEARCH("+", R127)-SEARCH("!", R127)-1)), Rankings!$A$2:$BK$161, 63, FALSE),0)</f>
        <v>47.429021238946589</v>
      </c>
      <c r="HR127">
        <f>IFERROR(VLOOKUP(_xlfn.NUMBERVALUE(MID(S127, SEARCH("!", S127)+1, SEARCH("+", S127)-SEARCH("!", S127)-1)), Rankings!$A$2:$BK$161, 63, FALSE),0)</f>
        <v>45.545157351141022</v>
      </c>
      <c r="HS127">
        <f>IFERROR(VLOOKUP(_xlfn.NUMBERVALUE(MID(T127, SEARCH("!", T127)+1, SEARCH("+", T127)-SEARCH("!", T127)-1)), Rankings!$A$2:$BK$161, 63, FALSE),0)</f>
        <v>45.607551170882857</v>
      </c>
      <c r="HT127">
        <f>IFERROR(VLOOKUP(_xlfn.NUMBERVALUE(MID(U127, SEARCH("!", U127)+1, SEARCH("+", U127)-SEARCH("!", U127)-1)), Rankings!$A$2:$BK$161, 63, FALSE),0)</f>
        <v>0</v>
      </c>
      <c r="HU127">
        <f>IFERROR(VLOOKUP(_xlfn.NUMBERVALUE(MID(V127, SEARCH("!", V127)+1, SEARCH("+", V127)-SEARCH("!", V127)-1)), Rankings!$A$2:$BK$161, 63, FALSE),0)</f>
        <v>81.097455271150409</v>
      </c>
      <c r="HV127">
        <f>IFERROR(VLOOKUP(_xlfn.NUMBERVALUE(MID(W127, SEARCH("!", W127)+1, SEARCH("+", W127)-SEARCH("!", W127)-1)), Rankings!$A$2:$BK$161, 63, FALSE),0)</f>
        <v>0</v>
      </c>
      <c r="HW127">
        <f>IFERROR(VLOOKUP(_xlfn.NUMBERVALUE(MID(X127, SEARCH("!", X127)+1, SEARCH("+", X127)-SEARCH("!", X127)-1)), Rankings!$A$2:$BK$161, 63, FALSE),0)</f>
        <v>0</v>
      </c>
      <c r="HX127">
        <f>IFERROR(VLOOKUP(_xlfn.NUMBERVALUE(MID(Y127, SEARCH("!", Y127)+1, SEARCH("+", Y127)-SEARCH("!", Y127)-1)), Rankings!$A$2:$BK$161, 63, FALSE),0)</f>
        <v>0</v>
      </c>
      <c r="HY127">
        <f>IFERROR(VLOOKUP(_xlfn.NUMBERVALUE(MID(Z127, SEARCH("!", Z127)+1, SEARCH("+", Z127)-SEARCH("!", Z127)-1)), Rankings!$A$2:$BK$161, 63, FALSE),0)</f>
        <v>0</v>
      </c>
      <c r="HZ127">
        <f>IFERROR(VLOOKUP(_xlfn.NUMBERVALUE(MID(AA127, SEARCH("!", AA127)+1, SEARCH("+", AA127)-SEARCH("!", AA127)-1)), Rankings!$A$2:$BK$161, 63, FALSE),0)</f>
        <v>0</v>
      </c>
      <c r="IA127">
        <f>IFERROR(VLOOKUP(_xlfn.NUMBERVALUE(MID(AB127, SEARCH("!", AB127)+1, SEARCH("+", AB127)-SEARCH("!", AB127)-1)), Rankings!$A$2:$BK$161, 63, FALSE),0)</f>
        <v>0</v>
      </c>
      <c r="IB127">
        <f>IFERROR(VLOOKUP(_xlfn.NUMBERVALUE(MID(AC127, SEARCH("!", AC127)+1, SEARCH("+", AC127)-SEARCH("!", AC127)-1)), Rankings!$A$2:$BK$161, 63, FALSE),0)</f>
        <v>0</v>
      </c>
      <c r="IC127">
        <f>IFERROR(VLOOKUP(_xlfn.NUMBERVALUE(MID(AD127, SEARCH("!", AD127)+1, SEARCH("+", AD127)-SEARCH("!", AD127)-1)), Rankings!$A$2:$BK$161, 63, FALSE),0)</f>
        <v>0</v>
      </c>
      <c r="ID127">
        <f>IFERROR(VLOOKUP(_xlfn.NUMBERVALUE(MID(AE127, SEARCH("!", AE127)+1, SEARCH("+", AE127)-SEARCH("!", AE127)-1)), Rankings!$A$2:$BK$161, 63, FALSE),0)</f>
        <v>0</v>
      </c>
      <c r="IE127">
        <f>IFERROR(VLOOKUP(_xlfn.NUMBERVALUE(MID(AF127, SEARCH("!", AF127)+1, SEARCH("+", AF127)-SEARCH("!", AF127)-1)), Rankings!$A$2:$BK$161, 63, FALSE),0)</f>
        <v>0</v>
      </c>
      <c r="IF127">
        <f>IFERROR(VLOOKUP(_xlfn.NUMBERVALUE(MID(AG127, SEARCH("!", AG127)+1, SEARCH("+", AG127)-SEARCH("!", AG127)-1)), Rankings!$A$2:$BK$161, 63, FALSE),0)</f>
        <v>0</v>
      </c>
      <c r="IG127">
        <f>IFERROR(VLOOKUP(_xlfn.NUMBERVALUE(MID(AH127, SEARCH("!", AH127)+1, SEARCH("+", AH127)-SEARCH("!", AH127)-1)), Rankings!$A$2:$BK$161, 63, FALSE),0)</f>
        <v>0</v>
      </c>
      <c r="IH127">
        <f>IFERROR(VLOOKUP(_xlfn.NUMBERVALUE(MID(AI127, SEARCH("!", AI127)+1, SEARCH("+", AI127)-SEARCH("!", AI127)-1)), Rankings!$A$2:$BK$161, 63, FALSE),0)</f>
        <v>0</v>
      </c>
      <c r="II127">
        <f>IFERROR(VLOOKUP(_xlfn.NUMBERVALUE(MID(AJ127, SEARCH("!", AJ127)+1, SEARCH("+", AJ127)-SEARCH("!", AJ127)-1)), Rankings!$A$2:$BK$161, 63, FALSE),0)</f>
        <v>0</v>
      </c>
      <c r="IJ127">
        <f>IFERROR(VLOOKUP(_xlfn.NUMBERVALUE(MID(AK127, SEARCH("!", AK127)+1, SEARCH("+", AK127)-SEARCH("!", AK127)-1)), Rankings!$A$2:$BK$161, 63, FALSE),0)</f>
        <v>0</v>
      </c>
      <c r="IK127">
        <f>IFERROR(VLOOKUP(_xlfn.NUMBERVALUE(MID(AL127, SEARCH("!", AL127)+1, SEARCH("+", AL127)-SEARCH("!", AL127)-1)), Rankings!$A$2:$BK$161, 63, FALSE),0)</f>
        <v>0</v>
      </c>
      <c r="IL127">
        <f>IFERROR(VLOOKUP(_xlfn.NUMBERVALUE(MID(AM127, SEARCH("!", AM127)+1, SEARCH("+", AM127)-SEARCH("!", AM127)-1)), Rankings!$A$2:$BK$161, 63, FALSE),0)</f>
        <v>0</v>
      </c>
      <c r="IM127">
        <f>IFERROR(VLOOKUP(_xlfn.NUMBERVALUE(MID(AN127, SEARCH("!", AN127)+1, SEARCH("+", AN127)-SEARCH("!", AN127)-1)), Rankings!$A$2:$BK$161, 63, FALSE),0)</f>
        <v>0</v>
      </c>
      <c r="IN127">
        <f>IFERROR(VLOOKUP(_xlfn.NUMBERVALUE(MID(AO127, SEARCH("!", AO127)+1, SEARCH("+", AO127)-SEARCH("!", AO127)-1)), Rankings!$A$2:$BK$161, 63, FALSE),0)</f>
        <v>0</v>
      </c>
      <c r="IO127">
        <f>IFERROR(VLOOKUP(_xlfn.NUMBERVALUE(MID(AP127, SEARCH("!", AP127)+1, SEARCH("+", AP127)-SEARCH("!", AP127)-1)), Rankings!$A$2:$BK$161, 63, FALSE),0)</f>
        <v>0</v>
      </c>
      <c r="IP127">
        <f>IFERROR(VLOOKUP(_xlfn.NUMBERVALUE(MID(AQ127, SEARCH("!", AQ127)+1, SEARCH("+", AQ127)-SEARCH("!", AQ127)-1)), Rankings!$A$2:$BK$161, 63, FALSE),0)</f>
        <v>0</v>
      </c>
      <c r="IQ127">
        <f>IFERROR(VLOOKUP(_xlfn.NUMBERVALUE(MID(AR127, SEARCH("!", AR127)+1, SEARCH("+", AR127)-SEARCH("!", AR127)-1)), Rankings!$A$2:$BK$161, 63, FALSE),0)</f>
        <v>0</v>
      </c>
      <c r="IR127">
        <f>IFERROR(VLOOKUP(_xlfn.NUMBERVALUE(MID(AS127, SEARCH("!", AS127)+1, SEARCH("+", AS127)-SEARCH("!", AS127)-1)), Rankings!$A$2:$BK$161, 63, FALSE),0)</f>
        <v>0</v>
      </c>
      <c r="IS127">
        <f>IFERROR(VLOOKUP(_xlfn.NUMBERVALUE(MID(AT127, SEARCH("!", AT127)+1, SEARCH("+", AT127)-SEARCH("!", AT127)-1)), Rankings!$A$2:$BK$161, 63, FALSE),0)</f>
        <v>0</v>
      </c>
      <c r="IT127">
        <f>IFERROR(VLOOKUP(_xlfn.NUMBERVALUE(MID(AU127, SEARCH("!", AU127)+1, SEARCH("+", AU127)-SEARCH("!", AU127)-1)), Rankings!$A$2:$BK$161, 63, FALSE),0)</f>
        <v>0</v>
      </c>
      <c r="IU127">
        <f>IFERROR(VLOOKUP(_xlfn.NUMBERVALUE(MID(AV127, SEARCH("!", AV127)+1, SEARCH("+", AV127)-SEARCH("!", AV127)-1)), Rankings!$A$2:$BK$161, 63, FALSE),0)</f>
        <v>0</v>
      </c>
      <c r="IV127">
        <f>IFERROR(VLOOKUP(_xlfn.NUMBERVALUE(MID(AW127, SEARCH("!", AW127)+1, SEARCH("+", AW127)-SEARCH("!", AW127)-1)), Rankings!$A$2:$BK$161, 63, FALSE),0)</f>
        <v>0</v>
      </c>
      <c r="IW127">
        <f>IFERROR(VLOOKUP(_xlfn.NUMBERVALUE(MID(AX127, SEARCH("!", AX127)+1, SEARCH("+", AX127)-SEARCH("!", AX127)-1)), Rankings!$A$2:$BK$161, 63, FALSE),0)</f>
        <v>0</v>
      </c>
      <c r="IX127">
        <f>IFERROR(VLOOKUP(_xlfn.NUMBERVALUE(MID(AY127, SEARCH("!", AY127)+1, SEARCH("+", AY127)-SEARCH("!", AY127)-1)), Rankings!$A$2:$BK$161, 63, FALSE),0)</f>
        <v>0</v>
      </c>
      <c r="IY127">
        <f>IFERROR(VLOOKUP(_xlfn.NUMBERVALUE(MID(AZ127, SEARCH("!", AZ127)+1, SEARCH("+", AZ127)-SEARCH("!", AZ127)-1)), Rankings!$A$2:$BK$161, 63, FALSE),0)</f>
        <v>0</v>
      </c>
      <c r="IZ127">
        <f>IFERROR(VLOOKUP(_xlfn.NUMBERVALUE(MID(BA127, SEARCH("!", BA127)+1, SEARCH("+", BA127)-SEARCH("!", BA127)-1)), Rankings!$A$2:$BK$161, 63, FALSE),0)</f>
        <v>0</v>
      </c>
      <c r="JA127">
        <f>IFERROR(VLOOKUP(_xlfn.NUMBERVALUE(MID(BB127, SEARCH("!", BB127)+1, SEARCH("+", BB127)-SEARCH("!", BB127)-1)), Rankings!$A$2:$BK$161, 63, FALSE),0)</f>
        <v>0</v>
      </c>
      <c r="JB127">
        <f>IFERROR(VLOOKUP(_xlfn.NUMBERVALUE(MID(BC127, SEARCH("!", BC127)+1, SEARCH("+", BC127)-SEARCH("!", BC127)-1)), Rankings!$A$2:$BK$161, 63, FALSE),0)</f>
        <v>0</v>
      </c>
      <c r="JC127">
        <f>IFERROR(VLOOKUP(_xlfn.NUMBERVALUE(MID(BD127, SEARCH("!", BD127)+1, SEARCH("+", BD127)-SEARCH("!", BD127)-1)), Rankings!$A$2:$BK$161, 63, FALSE),0)</f>
        <v>0</v>
      </c>
      <c r="JD127">
        <f>IFERROR(VLOOKUP(_xlfn.NUMBERVALUE(MID(BE127, SEARCH("!", BE127)+1, SEARCH("+", BE127)-SEARCH("!", BE127)-1)), Rankings!$A$2:$BK$161, 63, FALSE),0)</f>
        <v>0</v>
      </c>
      <c r="JE127">
        <f>IFERROR(VLOOKUP(_xlfn.NUMBERVALUE(MID(BF127, SEARCH("!", BF127)+1, SEARCH("+", BF127)-SEARCH("!", BF127)-1)), Rankings!$A$2:$BK$161, 63, FALSE),0)</f>
        <v>0</v>
      </c>
      <c r="JF127">
        <f>IFERROR(VLOOKUP(_xlfn.NUMBERVALUE(MID(BG127, SEARCH("!", BG127)+1, SEARCH("+", BG127)-SEARCH("!", BG127)-1)), Rankings!$A$2:$BK$161, 63, FALSE),0)</f>
        <v>0</v>
      </c>
      <c r="JG127">
        <f>IFERROR(VLOOKUP(_xlfn.NUMBERVALUE(MID(BH127, SEARCH("!", BH127)+1, SEARCH("+", BH127)-SEARCH("!", BH127)-1)), Rankings!$A$2:$BK$161, 63, FALSE),0)</f>
        <v>0</v>
      </c>
      <c r="JH127">
        <f>IFERROR(VLOOKUP(_xlfn.NUMBERVALUE(MID(BI127, SEARCH("!", BI127)+1, SEARCH("+", BI127)-SEARCH("!", BI127)-1)), Rankings!$A$2:$BK$161, 63, FALSE),0)</f>
        <v>0</v>
      </c>
      <c r="JI127">
        <f>IFERROR(VLOOKUP(_xlfn.NUMBERVALUE(MID(BJ127, SEARCH("!", BJ127)+1, SEARCH("+", BJ127)-SEARCH("!", BJ127)-1)), Rankings!$A$2:$BK$161, 63, FALSE),0)</f>
        <v>0</v>
      </c>
      <c r="JJ127">
        <f>IFERROR(VLOOKUP(_xlfn.NUMBERVALUE(MID(BK127, SEARCH("!", BK127)+1, SEARCH("+", BK127)-SEARCH("!", BK127)-1)), Rankings!$A$2:$BK$161, 63, FALSE),0)</f>
        <v>0</v>
      </c>
      <c r="JK127">
        <f>IFERROR(VLOOKUP(_xlfn.NUMBERVALUE(MID(BL127, SEARCH("!", BL127)+1, SEARCH("+", BL127)-SEARCH("!", BL127)-1)), Rankings!$A$2:$BK$161, 63, FALSE),0)</f>
        <v>0</v>
      </c>
      <c r="JL127">
        <f>IFERROR(VLOOKUP(_xlfn.NUMBERVALUE(MID(BM127, SEARCH("!", BM127)+1, SEARCH("+", BM127)-SEARCH("!", BM127)-1)), Rankings!$A$2:$BK$161, 63, FALSE),0)</f>
        <v>0</v>
      </c>
      <c r="JM127">
        <f>IFERROR(VLOOKUP(_xlfn.NUMBERVALUE(MID(BN127, SEARCH("!", BN127)+1, SEARCH("+", BN127)-SEARCH("!", BN127)-1)), Rankings!$A$2:$BK$161, 63, FALSE),0)</f>
        <v>0</v>
      </c>
      <c r="JN127">
        <f>IFERROR(VLOOKUP(_xlfn.NUMBERVALUE(MID(BO127, SEARCH("!", BO127)+1, SEARCH("+", BO127)-SEARCH("!", BO127)-1)), Rankings!$A$2:$BK$161, 63, FALSE),0)</f>
        <v>0</v>
      </c>
      <c r="JO127">
        <f>IFERROR(VLOOKUP(_xlfn.NUMBERVALUE(MID(BP127, SEARCH("!", BP127)+1, SEARCH("+", BP127)-SEARCH("!", BP127)-1)), Rankings!$A$2:$BK$161, 63, FALSE),0)</f>
        <v>0</v>
      </c>
      <c r="JP127">
        <f>IFERROR(VLOOKUP(_xlfn.NUMBERVALUE(MID(BQ127, SEARCH("!", BQ127)+1, SEARCH("+", BQ127)-SEARCH("!", BQ127)-1)), Rankings!$A$2:$BK$161, 63, FALSE),0)</f>
        <v>0</v>
      </c>
      <c r="JQ127">
        <f>IFERROR(VLOOKUP(_xlfn.NUMBERVALUE(MID(BR127, SEARCH("!", BR127)+1, SEARCH("+", BR127)-SEARCH("!", BR127)-1)), Rankings!$A$2:$BK$161, 63, FALSE),0)</f>
        <v>0</v>
      </c>
      <c r="JR127">
        <f>IFERROR(VLOOKUP(_xlfn.NUMBERVALUE(MID(BS127, SEARCH("!", BS127)+1, SEARCH("+", BS127)-SEARCH("!", BS127)-1)), Rankings!$A$2:$BK$161, 63, FALSE),0)</f>
        <v>0</v>
      </c>
      <c r="JS127">
        <f>IFERROR(VLOOKUP(_xlfn.NUMBERVALUE(MID(BT127, SEARCH("!", BT127)+1, SEARCH("+", BT127)-SEARCH("!", BT127)-1)), Rankings!$A$2:$BK$161, 63, FALSE),0)</f>
        <v>0</v>
      </c>
      <c r="JT127">
        <f>IFERROR(VLOOKUP(_xlfn.NUMBERVALUE(MID(BU127, SEARCH("!", BU127)+1, SEARCH("+", BU127)-SEARCH("!", BU127)-1)), Rankings!$A$2:$BK$161, 63, FALSE),0)</f>
        <v>0</v>
      </c>
      <c r="JU127">
        <f>IFERROR(VLOOKUP(_xlfn.NUMBERVALUE(MID(BV127, SEARCH("!", BV127)+1, SEARCH("+", BV127)-SEARCH("!", BV127)-1)), Rankings!$A$2:$BK$161, 63, FALSE),0)</f>
        <v>0</v>
      </c>
      <c r="JV127">
        <f>IFERROR(VLOOKUP(_xlfn.NUMBERVALUE(MID(BW127, SEARCH("!", BW127)+1, SEARCH("+", BW127)-SEARCH("!", BW127)-1)), Rankings!$A$2:$BK$161, 63, FALSE),0)</f>
        <v>0</v>
      </c>
      <c r="JW127">
        <f>IFERROR(VLOOKUP(_xlfn.NUMBERVALUE(MID(BX127, SEARCH("!", BX127)+1, SEARCH("+", BX127)-SEARCH("!", BX127)-1)), Rankings!$A$2:$BK$161, 63, FALSE),0)</f>
        <v>0</v>
      </c>
      <c r="JX127">
        <f>IFERROR(VLOOKUP(_xlfn.NUMBERVALUE(MID(BY127, SEARCH("!", BY127)+1, SEARCH("+", BY127)-SEARCH("!", BY127)-1)), Rankings!$A$2:$BK$161, 63, FALSE),0)</f>
        <v>0</v>
      </c>
      <c r="JY127">
        <f>IFERROR(VLOOKUP(_xlfn.NUMBERVALUE(MID(BZ127, SEARCH("!", BZ127)+1, SEARCH("+", BZ127)-SEARCH("!", BZ127)-1)), Rankings!$A$2:$BK$161, 63, FALSE),0)</f>
        <v>0</v>
      </c>
      <c r="JZ127">
        <f>IFERROR(VLOOKUP(_xlfn.NUMBERVALUE(MID(CA127, SEARCH("!", CA127)+1, SEARCH("+", CA127)-SEARCH("!", CA127)-1)), Rankings!$A$2:$BK$161, 63, FALSE),0)</f>
        <v>0</v>
      </c>
      <c r="KA127">
        <f>IFERROR(VLOOKUP(_xlfn.NUMBERVALUE(MID(CB127, SEARCH("!", CB127)+1, SEARCH("+", CB127)-SEARCH("!", CB127)-1)), Rankings!$A$2:$BK$161, 63, FALSE),0)</f>
        <v>0</v>
      </c>
      <c r="KB127">
        <f>IFERROR(VLOOKUP(_xlfn.NUMBERVALUE(MID(CC127, SEARCH("!", CC127)+1, SEARCH("+", CC127)-SEARCH("!", CC127)-1)), Rankings!$A$2:$BK$161, 63, FALSE),0)</f>
        <v>0</v>
      </c>
      <c r="KC127">
        <f>IFERROR(VLOOKUP(_xlfn.NUMBERVALUE(MID(CD127, SEARCH("!", CD127)+1, SEARCH("+", CD127)-SEARCH("!", CD127)-1)), Rankings!$A$2:$BK$161, 63, FALSE),0)</f>
        <v>0</v>
      </c>
      <c r="KD127">
        <f>IFERROR(VLOOKUP(_xlfn.NUMBERVALUE(MID(CE127, SEARCH("!", CE127)+1, SEARCH("+", CE127)-SEARCH("!", CE127)-1)), Rankings!$A$2:$BK$161, 63, FALSE),0)</f>
        <v>0</v>
      </c>
      <c r="KE127">
        <f>IFERROR(VLOOKUP(_xlfn.NUMBERVALUE(MID(CF127, SEARCH("!", CF127)+1, SEARCH("+", CF127)-SEARCH("!", CF127)-1)), Rankings!$A$2:$BK$161, 63, FALSE),0)</f>
        <v>0</v>
      </c>
      <c r="KF127">
        <f>IFERROR(VLOOKUP(_xlfn.NUMBERVALUE(MID(CG127, SEARCH("!", CG127)+1, SEARCH("+", CG127)-SEARCH("!", CG127)-1)), Rankings!$A$2:$BK$161, 63, FALSE),0)</f>
        <v>0</v>
      </c>
      <c r="KG127">
        <f>IFERROR(VLOOKUP(_xlfn.NUMBERVALUE(MID(CH127, SEARCH("!", CH127)+1, SEARCH("+", CH127)-SEARCH("!", CH127)-1)), Rankings!$A$2:$BK$161, 63, FALSE),0)</f>
        <v>0</v>
      </c>
      <c r="KH127">
        <f>IFERROR(VLOOKUP(_xlfn.NUMBERVALUE(MID(CI127, SEARCH("!", CI127)+1, SEARCH("+", CI127)-SEARCH("!", CI127)-1)), Rankings!$A$2:$BK$161, 63, FALSE),0)</f>
        <v>0</v>
      </c>
      <c r="KI127">
        <f>IFERROR(VLOOKUP(_xlfn.NUMBERVALUE(MID(CJ127, SEARCH("!", CJ127)+1, SEARCH("+", CJ127)-SEARCH("!", CJ127)-1)), Rankings!$A$2:$BK$161, 63, FALSE),0)</f>
        <v>0</v>
      </c>
      <c r="KJ127">
        <f>IFERROR(VLOOKUP(_xlfn.NUMBERVALUE(MID(CK127, SEARCH("!", CK127)+1, SEARCH("+", CK127)-SEARCH("!", CK127)-1)), Rankings!$A$2:$BK$161, 63, FALSE),0)</f>
        <v>0</v>
      </c>
      <c r="KK127">
        <f>IFERROR(VLOOKUP(_xlfn.NUMBERVALUE(MID(CL127, SEARCH("!", CL127)+1, SEARCH("+", CL127)-SEARCH("!", CL127)-1)), Rankings!$A$2:$BK$161, 63, FALSE),0)</f>
        <v>0</v>
      </c>
      <c r="KL127">
        <f>IFERROR(VLOOKUP(_xlfn.NUMBERVALUE(MID(CM127, SEARCH("!", CM127)+1, SEARCH("+", CM127)-SEARCH("!", CM127)-1)), Rankings!$A$2:$BK$161, 63, FALSE),0)</f>
        <v>0</v>
      </c>
      <c r="KM127">
        <f>IFERROR(VLOOKUP(_xlfn.NUMBERVALUE(MID(CN127, SEARCH("!", CN127)+1, SEARCH("+", CN127)-SEARCH("!", CN127)-1)), Rankings!$A$2:$BK$161, 63, FALSE),0)</f>
        <v>0</v>
      </c>
      <c r="KN127">
        <f>IFERROR(VLOOKUP(_xlfn.NUMBERVALUE(MID(CO127, SEARCH("!", CO127)+1, SEARCH("+", CO127)-SEARCH("!", CO127)-1)), Rankings!$A$2:$BK$161, 63, FALSE),0)</f>
        <v>0</v>
      </c>
      <c r="KO127">
        <f>IFERROR(VLOOKUP(_xlfn.NUMBERVALUE(MID(CP127, SEARCH("!", CP127)+1, SEARCH("+", CP127)-SEARCH("!", CP127)-1)), Rankings!$A$2:$BK$161, 63, FALSE),0)</f>
        <v>0</v>
      </c>
      <c r="KP127">
        <f>IFERROR(VLOOKUP(_xlfn.NUMBERVALUE(MID(CQ127, SEARCH("!", CQ127)+1, SEARCH("+", CQ127)-SEARCH("!", CQ127)-1)), Rankings!$A$2:$BK$161, 63, FALSE),0)</f>
        <v>0</v>
      </c>
      <c r="KQ127">
        <f>IFERROR(VLOOKUP(_xlfn.NUMBERVALUE(MID(CR127, SEARCH("!", CR127)+1, SEARCH("+", CR127)-SEARCH("!", CR127)-1)), Rankings!$A$2:$BK$161, 63, FALSE),0)</f>
        <v>0</v>
      </c>
      <c r="KS127" s="4">
        <f t="shared" si="2867"/>
        <v>151</v>
      </c>
      <c r="KT127" s="4">
        <f t="shared" si="2868"/>
        <v>75</v>
      </c>
      <c r="KU127" s="4">
        <f t="shared" si="2869"/>
        <v>79</v>
      </c>
      <c r="KV127" s="4">
        <f t="shared" si="2870"/>
        <v>0</v>
      </c>
      <c r="KY127" s="4">
        <f t="shared" si="2871"/>
        <v>305</v>
      </c>
      <c r="KZ127" s="4"/>
      <c r="LB127">
        <f t="shared" si="2872"/>
        <v>31</v>
      </c>
      <c r="LC127">
        <f t="shared" si="2873"/>
        <v>41</v>
      </c>
      <c r="LD127">
        <f t="shared" si="2874"/>
        <v>29</v>
      </c>
      <c r="LE127">
        <f t="shared" si="2875"/>
        <v>27</v>
      </c>
      <c r="LF127">
        <f t="shared" si="2876"/>
        <v>34</v>
      </c>
      <c r="LG127">
        <f t="shared" si="2877"/>
        <v>27</v>
      </c>
      <c r="LH127">
        <f t="shared" si="2878"/>
        <v>26</v>
      </c>
      <c r="LI127">
        <f t="shared" si="2879"/>
        <v>49</v>
      </c>
      <c r="LJ127">
        <f t="shared" si="2880"/>
        <v>23</v>
      </c>
      <c r="LK127">
        <f t="shared" si="2881"/>
        <v>0</v>
      </c>
      <c r="LL127">
        <f t="shared" si="2882"/>
        <v>18</v>
      </c>
      <c r="LM127">
        <f t="shared" si="2883"/>
        <v>0</v>
      </c>
      <c r="LN127">
        <f t="shared" si="2884"/>
        <v>0</v>
      </c>
      <c r="LO127">
        <f t="shared" si="2885"/>
        <v>0</v>
      </c>
      <c r="LP127">
        <f t="shared" si="2886"/>
        <v>0</v>
      </c>
      <c r="LQ127">
        <f t="shared" si="2887"/>
        <v>0</v>
      </c>
      <c r="LR127">
        <f t="shared" si="2888"/>
        <v>0</v>
      </c>
      <c r="LS127">
        <f t="shared" si="2889"/>
        <v>0</v>
      </c>
      <c r="LT127">
        <f t="shared" si="2890"/>
        <v>0</v>
      </c>
      <c r="LU127">
        <f t="shared" si="2891"/>
        <v>0</v>
      </c>
      <c r="LV127">
        <f t="shared" si="2892"/>
        <v>0</v>
      </c>
      <c r="LW127">
        <f t="shared" si="2893"/>
        <v>0</v>
      </c>
      <c r="LX127">
        <f t="shared" si="2894"/>
        <v>0</v>
      </c>
      <c r="LY127">
        <f t="shared" si="2895"/>
        <v>0</v>
      </c>
      <c r="LZ127">
        <f t="shared" si="2896"/>
        <v>0</v>
      </c>
      <c r="MA127">
        <f t="shared" si="2897"/>
        <v>0</v>
      </c>
      <c r="MB127">
        <f t="shared" si="2898"/>
        <v>0</v>
      </c>
      <c r="MC127">
        <f t="shared" si="2899"/>
        <v>0</v>
      </c>
      <c r="MD127">
        <f t="shared" si="2900"/>
        <v>0</v>
      </c>
      <c r="ME127">
        <f t="shared" si="2901"/>
        <v>0</v>
      </c>
      <c r="MF127">
        <f t="shared" si="2902"/>
        <v>0</v>
      </c>
      <c r="MG127">
        <f t="shared" si="2903"/>
        <v>0</v>
      </c>
      <c r="MH127">
        <f t="shared" si="2904"/>
        <v>0</v>
      </c>
      <c r="MI127">
        <f t="shared" si="2905"/>
        <v>0</v>
      </c>
      <c r="MJ127">
        <f t="shared" si="2906"/>
        <v>0</v>
      </c>
      <c r="MK127">
        <f t="shared" si="2907"/>
        <v>0</v>
      </c>
      <c r="ML127">
        <f t="shared" si="2908"/>
        <v>0</v>
      </c>
      <c r="MM127">
        <f t="shared" si="2909"/>
        <v>0</v>
      </c>
      <c r="MN127">
        <f t="shared" si="2910"/>
        <v>0</v>
      </c>
      <c r="MO127">
        <f t="shared" si="2911"/>
        <v>0</v>
      </c>
      <c r="MP127">
        <f t="shared" si="2912"/>
        <v>0</v>
      </c>
      <c r="MQ127">
        <f t="shared" si="2913"/>
        <v>0</v>
      </c>
      <c r="MR127">
        <f t="shared" si="2914"/>
        <v>0</v>
      </c>
      <c r="MS127">
        <f t="shared" si="2915"/>
        <v>0</v>
      </c>
      <c r="MT127">
        <f t="shared" si="2916"/>
        <v>0</v>
      </c>
      <c r="MU127">
        <f t="shared" si="2917"/>
        <v>0</v>
      </c>
      <c r="MV127">
        <f t="shared" si="2918"/>
        <v>0</v>
      </c>
      <c r="MW127">
        <f t="shared" si="2919"/>
        <v>0</v>
      </c>
      <c r="MX127">
        <f t="shared" si="2920"/>
        <v>0</v>
      </c>
      <c r="MY127">
        <f t="shared" si="2921"/>
        <v>0</v>
      </c>
      <c r="MZ127">
        <f t="shared" si="2922"/>
        <v>0</v>
      </c>
      <c r="NA127">
        <f t="shared" si="2923"/>
        <v>0</v>
      </c>
      <c r="NB127">
        <f t="shared" si="2924"/>
        <v>0</v>
      </c>
      <c r="NC127">
        <f t="shared" si="2925"/>
        <v>0</v>
      </c>
      <c r="ND127">
        <f t="shared" si="2926"/>
        <v>0</v>
      </c>
      <c r="NE127">
        <f t="shared" si="2927"/>
        <v>0</v>
      </c>
      <c r="NF127">
        <f t="shared" si="2928"/>
        <v>0</v>
      </c>
      <c r="NG127">
        <f t="shared" si="2929"/>
        <v>0</v>
      </c>
      <c r="NH127">
        <f t="shared" si="2930"/>
        <v>0</v>
      </c>
      <c r="NI127">
        <f t="shared" si="2931"/>
        <v>0</v>
      </c>
      <c r="NJ127">
        <f t="shared" si="2932"/>
        <v>0</v>
      </c>
      <c r="NK127">
        <f t="shared" si="2933"/>
        <v>0</v>
      </c>
      <c r="NL127">
        <f t="shared" si="2934"/>
        <v>0</v>
      </c>
      <c r="NM127">
        <f t="shared" si="2935"/>
        <v>0</v>
      </c>
      <c r="NN127">
        <f t="shared" si="2936"/>
        <v>0</v>
      </c>
      <c r="NO127">
        <f t="shared" si="2937"/>
        <v>0</v>
      </c>
      <c r="NP127">
        <f t="shared" si="2938"/>
        <v>0</v>
      </c>
      <c r="NQ127">
        <f t="shared" si="2939"/>
        <v>0</v>
      </c>
      <c r="NR127">
        <f t="shared" si="2940"/>
        <v>0</v>
      </c>
      <c r="NS127">
        <f t="shared" si="2941"/>
        <v>0</v>
      </c>
      <c r="NT127">
        <f t="shared" si="2942"/>
        <v>0</v>
      </c>
      <c r="NU127">
        <f t="shared" si="2943"/>
        <v>0</v>
      </c>
      <c r="NV127">
        <f t="shared" si="2944"/>
        <v>0</v>
      </c>
      <c r="NW127">
        <f t="shared" si="2945"/>
        <v>0</v>
      </c>
      <c r="NX127">
        <f t="shared" si="2946"/>
        <v>0</v>
      </c>
      <c r="NY127">
        <f t="shared" si="2947"/>
        <v>0</v>
      </c>
      <c r="NZ127">
        <f t="shared" si="2948"/>
        <v>0</v>
      </c>
      <c r="OA127">
        <f t="shared" si="2949"/>
        <v>0</v>
      </c>
      <c r="OB127">
        <f t="shared" si="2950"/>
        <v>0</v>
      </c>
      <c r="OC127">
        <f t="shared" si="2951"/>
        <v>0</v>
      </c>
      <c r="OD127">
        <f t="shared" si="2952"/>
        <v>0</v>
      </c>
      <c r="OE127">
        <f t="shared" si="2953"/>
        <v>0</v>
      </c>
      <c r="OF127">
        <f t="shared" si="2954"/>
        <v>0</v>
      </c>
      <c r="OG127">
        <f t="shared" si="2955"/>
        <v>0</v>
      </c>
      <c r="OH127">
        <f t="shared" si="2956"/>
        <v>0</v>
      </c>
      <c r="OJ127" s="4">
        <f t="shared" si="2957"/>
        <v>220</v>
      </c>
      <c r="OK127" s="4">
        <f t="shared" si="2958"/>
        <v>52</v>
      </c>
      <c r="OL127" s="4">
        <f t="shared" si="2959"/>
        <v>87</v>
      </c>
      <c r="OM127" s="4">
        <f t="shared" si="2960"/>
        <v>0</v>
      </c>
      <c r="OP127" s="4">
        <f t="shared" si="2961"/>
        <v>359</v>
      </c>
      <c r="OQ127" s="4"/>
      <c r="OS127">
        <f t="shared" si="2962"/>
        <v>58</v>
      </c>
      <c r="OT127">
        <f t="shared" si="2963"/>
        <v>43</v>
      </c>
      <c r="OU127">
        <f t="shared" si="2964"/>
        <v>34</v>
      </c>
      <c r="OV127">
        <f t="shared" si="2965"/>
        <v>39</v>
      </c>
      <c r="OW127">
        <f t="shared" si="2966"/>
        <v>8</v>
      </c>
      <c r="OX127">
        <f t="shared" si="2967"/>
        <v>56</v>
      </c>
      <c r="OY127">
        <f t="shared" si="2968"/>
        <v>19</v>
      </c>
      <c r="OZ127">
        <f t="shared" si="2969"/>
        <v>33</v>
      </c>
      <c r="PA127">
        <f t="shared" si="2970"/>
        <v>29</v>
      </c>
      <c r="PB127">
        <f t="shared" si="2971"/>
        <v>0</v>
      </c>
      <c r="PC127">
        <f t="shared" si="2972"/>
        <v>40</v>
      </c>
      <c r="PD127">
        <f t="shared" si="2973"/>
        <v>0</v>
      </c>
      <c r="PE127">
        <f t="shared" si="2974"/>
        <v>0</v>
      </c>
      <c r="PF127">
        <f t="shared" si="2975"/>
        <v>0</v>
      </c>
      <c r="PG127">
        <f t="shared" si="2976"/>
        <v>0</v>
      </c>
      <c r="PH127">
        <f t="shared" si="2977"/>
        <v>0</v>
      </c>
      <c r="PI127">
        <f t="shared" si="2978"/>
        <v>0</v>
      </c>
      <c r="PJ127">
        <f t="shared" si="2979"/>
        <v>0</v>
      </c>
      <c r="PK127">
        <f t="shared" si="2980"/>
        <v>0</v>
      </c>
      <c r="PL127">
        <f t="shared" si="2981"/>
        <v>0</v>
      </c>
      <c r="PM127">
        <f t="shared" si="2982"/>
        <v>0</v>
      </c>
      <c r="PN127">
        <f t="shared" si="2983"/>
        <v>0</v>
      </c>
      <c r="PO127">
        <f t="shared" si="2984"/>
        <v>0</v>
      </c>
      <c r="PP127">
        <f t="shared" si="2985"/>
        <v>0</v>
      </c>
      <c r="PQ127">
        <f t="shared" si="2986"/>
        <v>0</v>
      </c>
      <c r="PR127">
        <f t="shared" si="2987"/>
        <v>0</v>
      </c>
      <c r="PS127">
        <f t="shared" si="2988"/>
        <v>0</v>
      </c>
      <c r="PT127">
        <f t="shared" si="2989"/>
        <v>0</v>
      </c>
      <c r="PU127">
        <f t="shared" si="2990"/>
        <v>0</v>
      </c>
      <c r="PV127">
        <f t="shared" si="2991"/>
        <v>0</v>
      </c>
      <c r="PW127">
        <f t="shared" si="2992"/>
        <v>0</v>
      </c>
      <c r="PX127">
        <f t="shared" si="2993"/>
        <v>0</v>
      </c>
      <c r="PY127">
        <f t="shared" si="2994"/>
        <v>0</v>
      </c>
      <c r="PZ127">
        <f t="shared" si="2995"/>
        <v>0</v>
      </c>
      <c r="QA127">
        <f t="shared" si="2996"/>
        <v>0</v>
      </c>
      <c r="QB127">
        <f t="shared" si="2997"/>
        <v>0</v>
      </c>
      <c r="QC127">
        <f t="shared" si="2998"/>
        <v>0</v>
      </c>
      <c r="QD127">
        <f t="shared" si="2999"/>
        <v>0</v>
      </c>
      <c r="QE127">
        <f t="shared" si="3000"/>
        <v>0</v>
      </c>
      <c r="QF127">
        <f t="shared" si="3001"/>
        <v>0</v>
      </c>
      <c r="QG127">
        <f t="shared" si="3002"/>
        <v>0</v>
      </c>
      <c r="QH127">
        <f t="shared" si="3003"/>
        <v>0</v>
      </c>
      <c r="QI127">
        <f t="shared" si="3004"/>
        <v>0</v>
      </c>
      <c r="QJ127">
        <f t="shared" si="3005"/>
        <v>0</v>
      </c>
      <c r="QK127">
        <f t="shared" si="3006"/>
        <v>0</v>
      </c>
      <c r="QL127">
        <f t="shared" si="3007"/>
        <v>0</v>
      </c>
      <c r="QM127">
        <f t="shared" si="3008"/>
        <v>0</v>
      </c>
      <c r="QN127">
        <f t="shared" si="3009"/>
        <v>0</v>
      </c>
      <c r="QO127">
        <f t="shared" si="3010"/>
        <v>0</v>
      </c>
      <c r="QP127">
        <f t="shared" si="3011"/>
        <v>0</v>
      </c>
      <c r="QQ127">
        <f t="shared" si="3012"/>
        <v>0</v>
      </c>
      <c r="QR127">
        <f t="shared" si="3013"/>
        <v>0</v>
      </c>
      <c r="QS127">
        <f t="shared" si="3014"/>
        <v>0</v>
      </c>
      <c r="QT127">
        <f t="shared" si="3015"/>
        <v>0</v>
      </c>
      <c r="QU127">
        <f t="shared" si="3016"/>
        <v>0</v>
      </c>
      <c r="QV127">
        <f t="shared" si="3017"/>
        <v>0</v>
      </c>
      <c r="QW127">
        <f t="shared" si="3018"/>
        <v>0</v>
      </c>
      <c r="QX127">
        <f t="shared" si="3019"/>
        <v>0</v>
      </c>
      <c r="QY127">
        <f t="shared" si="3020"/>
        <v>0</v>
      </c>
      <c r="QZ127">
        <f t="shared" si="3021"/>
        <v>0</v>
      </c>
      <c r="RA127">
        <f t="shared" si="3022"/>
        <v>0</v>
      </c>
      <c r="RB127">
        <f t="shared" si="3023"/>
        <v>0</v>
      </c>
      <c r="RC127">
        <f t="shared" si="3024"/>
        <v>0</v>
      </c>
      <c r="RD127">
        <f t="shared" si="3025"/>
        <v>0</v>
      </c>
      <c r="RE127">
        <f t="shared" si="3026"/>
        <v>0</v>
      </c>
      <c r="RF127">
        <f t="shared" si="3027"/>
        <v>0</v>
      </c>
      <c r="RG127">
        <f t="shared" si="3028"/>
        <v>0</v>
      </c>
      <c r="RH127">
        <f t="shared" si="3029"/>
        <v>0</v>
      </c>
      <c r="RI127">
        <f t="shared" si="3030"/>
        <v>0</v>
      </c>
      <c r="RJ127">
        <f t="shared" si="3031"/>
        <v>0</v>
      </c>
      <c r="RK127">
        <f t="shared" si="3032"/>
        <v>0</v>
      </c>
      <c r="RL127">
        <f t="shared" si="3033"/>
        <v>0</v>
      </c>
      <c r="RM127">
        <f t="shared" si="3034"/>
        <v>0</v>
      </c>
      <c r="RN127">
        <f t="shared" si="3035"/>
        <v>0</v>
      </c>
      <c r="RO127">
        <f t="shared" si="3036"/>
        <v>0</v>
      </c>
      <c r="RP127">
        <f t="shared" si="3037"/>
        <v>0</v>
      </c>
      <c r="RQ127">
        <f t="shared" si="3038"/>
        <v>0</v>
      </c>
      <c r="RR127">
        <f t="shared" si="3039"/>
        <v>0</v>
      </c>
      <c r="RS127">
        <f t="shared" si="3040"/>
        <v>0</v>
      </c>
      <c r="RT127">
        <f t="shared" si="3041"/>
        <v>0</v>
      </c>
      <c r="RU127">
        <f t="shared" si="3042"/>
        <v>0</v>
      </c>
      <c r="RV127">
        <f t="shared" si="3043"/>
        <v>0</v>
      </c>
      <c r="RW127">
        <f t="shared" si="3044"/>
        <v>0</v>
      </c>
      <c r="RX127">
        <f t="shared" si="3045"/>
        <v>0</v>
      </c>
      <c r="RY127">
        <f t="shared" si="3046"/>
        <v>0</v>
      </c>
      <c r="SA127" s="4">
        <f t="shared" si="3047"/>
        <v>18.850000000000001</v>
      </c>
      <c r="SB127" s="4">
        <f t="shared" si="3048"/>
        <v>8.7800000000000011</v>
      </c>
      <c r="SC127" s="4">
        <f t="shared" si="3049"/>
        <v>8.6999999999999993</v>
      </c>
      <c r="SD127" s="4">
        <f t="shared" si="3050"/>
        <v>0</v>
      </c>
      <c r="SF127" s="4">
        <f t="shared" si="3051"/>
        <v>36.33</v>
      </c>
      <c r="SI127">
        <f t="shared" si="3052"/>
        <v>3.63</v>
      </c>
      <c r="SJ127">
        <f t="shared" si="3053"/>
        <v>4.29</v>
      </c>
      <c r="SK127">
        <f t="shared" si="3054"/>
        <v>3.86</v>
      </c>
      <c r="SL127">
        <f t="shared" si="3055"/>
        <v>3.13</v>
      </c>
      <c r="SM127">
        <f t="shared" si="3056"/>
        <v>2.9</v>
      </c>
      <c r="SN127">
        <f t="shared" si="3057"/>
        <v>3.57</v>
      </c>
      <c r="SO127">
        <f t="shared" si="3058"/>
        <v>4</v>
      </c>
      <c r="SP127">
        <f t="shared" si="3059"/>
        <v>4.78</v>
      </c>
      <c r="SQ127">
        <f t="shared" si="3060"/>
        <v>3.5</v>
      </c>
      <c r="SR127" t="str">
        <f t="shared" si="3061"/>
        <v>0</v>
      </c>
      <c r="SS127">
        <f t="shared" si="3062"/>
        <v>2.67</v>
      </c>
      <c r="ST127" t="str">
        <f t="shared" si="3063"/>
        <v>0</v>
      </c>
      <c r="SU127" t="str">
        <f t="shared" si="3064"/>
        <v>0</v>
      </c>
      <c r="SV127" t="str">
        <f t="shared" si="3065"/>
        <v>0</v>
      </c>
      <c r="SW127" t="str">
        <f t="shared" si="3066"/>
        <v>0</v>
      </c>
      <c r="SX127" t="str">
        <f t="shared" si="3067"/>
        <v>0</v>
      </c>
      <c r="SY127" t="str">
        <f t="shared" si="3068"/>
        <v>0</v>
      </c>
      <c r="SZ127" t="str">
        <f t="shared" si="3069"/>
        <v>0</v>
      </c>
      <c r="TA127" t="str">
        <f t="shared" si="3070"/>
        <v>0</v>
      </c>
      <c r="TB127" t="str">
        <f t="shared" si="3071"/>
        <v>0</v>
      </c>
      <c r="TC127" t="str">
        <f t="shared" si="3072"/>
        <v>0</v>
      </c>
      <c r="TD127" t="str">
        <f t="shared" si="3073"/>
        <v>0</v>
      </c>
      <c r="TE127" t="str">
        <f t="shared" si="3074"/>
        <v>0</v>
      </c>
      <c r="TF127" t="str">
        <f t="shared" si="3075"/>
        <v>0</v>
      </c>
      <c r="TG127" t="str">
        <f t="shared" si="3076"/>
        <v>0</v>
      </c>
      <c r="TH127" t="str">
        <f t="shared" si="3077"/>
        <v>0</v>
      </c>
      <c r="TI127" t="str">
        <f t="shared" si="3078"/>
        <v>0</v>
      </c>
      <c r="TJ127" t="str">
        <f t="shared" si="3079"/>
        <v>0</v>
      </c>
      <c r="TK127" t="str">
        <f t="shared" si="3080"/>
        <v>0</v>
      </c>
      <c r="TL127" t="str">
        <f t="shared" si="3081"/>
        <v>0</v>
      </c>
      <c r="TM127" t="str">
        <f t="shared" si="3082"/>
        <v>0</v>
      </c>
      <c r="TN127" t="str">
        <f t="shared" si="3083"/>
        <v>0</v>
      </c>
      <c r="TO127" t="str">
        <f t="shared" si="3084"/>
        <v>0</v>
      </c>
      <c r="TP127" t="str">
        <f t="shared" si="3085"/>
        <v>0</v>
      </c>
      <c r="TQ127" t="str">
        <f t="shared" si="3086"/>
        <v>0</v>
      </c>
      <c r="TR127" t="str">
        <f t="shared" si="3087"/>
        <v>0</v>
      </c>
      <c r="TS127" t="str">
        <f t="shared" si="3088"/>
        <v>0</v>
      </c>
      <c r="TT127" t="str">
        <f t="shared" si="3089"/>
        <v>0</v>
      </c>
      <c r="TU127" t="str">
        <f t="shared" si="3090"/>
        <v>0</v>
      </c>
      <c r="TV127" t="str">
        <f t="shared" si="3091"/>
        <v>0</v>
      </c>
      <c r="TW127" t="str">
        <f t="shared" si="3092"/>
        <v>0</v>
      </c>
      <c r="TX127" t="str">
        <f t="shared" si="3093"/>
        <v>0</v>
      </c>
      <c r="TY127" t="str">
        <f t="shared" si="3094"/>
        <v>0</v>
      </c>
      <c r="TZ127" t="str">
        <f t="shared" si="3095"/>
        <v>0</v>
      </c>
      <c r="UA127" t="str">
        <f t="shared" si="3096"/>
        <v>0</v>
      </c>
      <c r="UB127" t="str">
        <f t="shared" si="3097"/>
        <v>0</v>
      </c>
      <c r="UC127" t="str">
        <f t="shared" si="3098"/>
        <v>0</v>
      </c>
      <c r="UD127" t="str">
        <f t="shared" si="3099"/>
        <v>0</v>
      </c>
      <c r="UE127" t="str">
        <f t="shared" si="3100"/>
        <v>0</v>
      </c>
      <c r="UF127" t="str">
        <f t="shared" si="3101"/>
        <v>0</v>
      </c>
      <c r="UG127" t="str">
        <f t="shared" si="3102"/>
        <v>0</v>
      </c>
      <c r="UH127" t="str">
        <f t="shared" si="3103"/>
        <v>0</v>
      </c>
      <c r="UI127" t="str">
        <f t="shared" si="3104"/>
        <v>0</v>
      </c>
      <c r="UJ127" t="str">
        <f t="shared" si="3105"/>
        <v>0</v>
      </c>
      <c r="UK127" t="str">
        <f t="shared" si="3106"/>
        <v>0</v>
      </c>
      <c r="UL127" t="str">
        <f t="shared" si="3107"/>
        <v>0</v>
      </c>
      <c r="UM127" t="str">
        <f t="shared" si="3108"/>
        <v>0</v>
      </c>
      <c r="UN127" t="str">
        <f t="shared" si="3109"/>
        <v>0</v>
      </c>
      <c r="UO127" t="str">
        <f t="shared" si="3110"/>
        <v>0</v>
      </c>
      <c r="UP127" t="str">
        <f t="shared" si="3111"/>
        <v>0</v>
      </c>
      <c r="UQ127" t="str">
        <f t="shared" si="3112"/>
        <v>0</v>
      </c>
      <c r="UR127" t="str">
        <f t="shared" si="3113"/>
        <v>0</v>
      </c>
      <c r="US127" t="str">
        <f t="shared" si="3114"/>
        <v>0</v>
      </c>
      <c r="UT127" t="str">
        <f t="shared" si="3115"/>
        <v>0</v>
      </c>
      <c r="UU127" t="str">
        <f t="shared" si="3116"/>
        <v>0</v>
      </c>
      <c r="UV127" t="str">
        <f t="shared" si="3117"/>
        <v>0</v>
      </c>
      <c r="UW127" t="str">
        <f t="shared" si="3118"/>
        <v>0</v>
      </c>
      <c r="UX127" t="str">
        <f t="shared" si="3119"/>
        <v>0</v>
      </c>
      <c r="UY127" t="str">
        <f t="shared" si="3120"/>
        <v>0</v>
      </c>
      <c r="UZ127" t="str">
        <f t="shared" si="3121"/>
        <v>0</v>
      </c>
      <c r="VA127" t="str">
        <f t="shared" si="3122"/>
        <v>0</v>
      </c>
      <c r="VB127" t="str">
        <f t="shared" si="3123"/>
        <v>0</v>
      </c>
      <c r="VC127" t="str">
        <f t="shared" si="3124"/>
        <v>0</v>
      </c>
      <c r="VD127" t="str">
        <f t="shared" si="3125"/>
        <v>0</v>
      </c>
      <c r="VE127" t="str">
        <f t="shared" si="3126"/>
        <v>0</v>
      </c>
      <c r="VF127" t="str">
        <f t="shared" si="3127"/>
        <v>0</v>
      </c>
      <c r="VG127" t="str">
        <f t="shared" si="3128"/>
        <v>0</v>
      </c>
      <c r="VH127" t="str">
        <f t="shared" si="3129"/>
        <v>0</v>
      </c>
      <c r="VI127" t="str">
        <f t="shared" si="3130"/>
        <v>0</v>
      </c>
      <c r="VJ127" t="str">
        <f t="shared" si="3131"/>
        <v>0</v>
      </c>
      <c r="VK127" t="str">
        <f t="shared" si="3132"/>
        <v>0</v>
      </c>
      <c r="VL127" t="str">
        <f t="shared" si="3133"/>
        <v>0</v>
      </c>
      <c r="VM127" t="str">
        <f t="shared" si="3134"/>
        <v>0</v>
      </c>
      <c r="VN127" t="str">
        <f t="shared" si="3135"/>
        <v>0</v>
      </c>
      <c r="VO127" t="str">
        <f t="shared" si="3136"/>
        <v>0</v>
      </c>
      <c r="VQ127" s="4">
        <f t="shared" si="3137"/>
        <v>-13.509999999999998</v>
      </c>
      <c r="VR127" s="4">
        <f t="shared" si="3138"/>
        <v>-0.7799999999999998</v>
      </c>
      <c r="VS127" s="4">
        <f t="shared" si="3139"/>
        <v>-20.64</v>
      </c>
      <c r="VT127" s="4">
        <f t="shared" si="3140"/>
        <v>0</v>
      </c>
      <c r="VV127" s="4">
        <f t="shared" si="3141"/>
        <v>-34.93</v>
      </c>
      <c r="VY127">
        <f t="shared" si="3142"/>
        <v>-9.11</v>
      </c>
      <c r="VZ127">
        <f t="shared" si="3143"/>
        <v>7.46</v>
      </c>
      <c r="WA127">
        <f t="shared" si="3144"/>
        <v>-5.74</v>
      </c>
      <c r="WB127">
        <f t="shared" si="3145"/>
        <v>-8.89</v>
      </c>
      <c r="WC127">
        <f t="shared" si="3146"/>
        <v>0.83</v>
      </c>
      <c r="WD127">
        <f t="shared" si="3147"/>
        <v>-5.76</v>
      </c>
      <c r="WE127">
        <f t="shared" si="3148"/>
        <v>-3.27</v>
      </c>
      <c r="WF127">
        <f t="shared" si="3149"/>
        <v>2.4900000000000002</v>
      </c>
      <c r="WG127">
        <f t="shared" si="3150"/>
        <v>-0.36</v>
      </c>
      <c r="WH127">
        <f t="shared" si="3151"/>
        <v>0</v>
      </c>
      <c r="WI127">
        <f t="shared" si="3152"/>
        <v>-12.58</v>
      </c>
      <c r="WJ127">
        <f t="shared" si="3153"/>
        <v>0</v>
      </c>
      <c r="WK127">
        <f t="shared" si="3154"/>
        <v>0</v>
      </c>
      <c r="WL127">
        <f t="shared" si="3155"/>
        <v>0</v>
      </c>
      <c r="WM127">
        <f t="shared" si="3156"/>
        <v>0</v>
      </c>
      <c r="WN127">
        <f t="shared" si="3157"/>
        <v>0</v>
      </c>
      <c r="WO127">
        <f t="shared" si="3158"/>
        <v>0</v>
      </c>
      <c r="WP127">
        <f t="shared" si="3159"/>
        <v>0</v>
      </c>
      <c r="WQ127">
        <f t="shared" si="3160"/>
        <v>0</v>
      </c>
      <c r="WR127">
        <f t="shared" si="3161"/>
        <v>0</v>
      </c>
      <c r="WS127">
        <f t="shared" si="3162"/>
        <v>0</v>
      </c>
      <c r="WT127">
        <f t="shared" si="3163"/>
        <v>0</v>
      </c>
      <c r="WU127">
        <f t="shared" si="3164"/>
        <v>0</v>
      </c>
      <c r="WV127">
        <f t="shared" si="3165"/>
        <v>0</v>
      </c>
      <c r="WW127">
        <f t="shared" si="3166"/>
        <v>0</v>
      </c>
      <c r="WX127">
        <f t="shared" si="3167"/>
        <v>0</v>
      </c>
      <c r="WY127">
        <f t="shared" si="3168"/>
        <v>0</v>
      </c>
      <c r="WZ127">
        <f t="shared" si="3169"/>
        <v>0</v>
      </c>
      <c r="XA127">
        <f t="shared" si="3170"/>
        <v>0</v>
      </c>
      <c r="XB127">
        <f t="shared" si="3171"/>
        <v>0</v>
      </c>
      <c r="XC127">
        <f t="shared" si="3172"/>
        <v>0</v>
      </c>
      <c r="XD127">
        <f t="shared" si="3173"/>
        <v>0</v>
      </c>
      <c r="XE127">
        <f t="shared" si="3174"/>
        <v>0</v>
      </c>
      <c r="XF127">
        <f t="shared" si="3175"/>
        <v>0</v>
      </c>
      <c r="XG127">
        <f t="shared" si="3176"/>
        <v>0</v>
      </c>
      <c r="XH127">
        <f t="shared" si="3177"/>
        <v>0</v>
      </c>
      <c r="XI127">
        <f t="shared" si="3178"/>
        <v>0</v>
      </c>
      <c r="XJ127">
        <f t="shared" si="3179"/>
        <v>0</v>
      </c>
      <c r="XK127">
        <f t="shared" si="3180"/>
        <v>0</v>
      </c>
      <c r="XL127">
        <f t="shared" si="3181"/>
        <v>0</v>
      </c>
      <c r="XM127">
        <f t="shared" si="3182"/>
        <v>0</v>
      </c>
      <c r="XN127">
        <f t="shared" si="3183"/>
        <v>0</v>
      </c>
      <c r="XO127">
        <f t="shared" si="3184"/>
        <v>0</v>
      </c>
      <c r="XP127">
        <f t="shared" si="3185"/>
        <v>0</v>
      </c>
      <c r="XQ127">
        <f t="shared" si="3186"/>
        <v>0</v>
      </c>
      <c r="XR127">
        <f t="shared" si="3187"/>
        <v>0</v>
      </c>
      <c r="XS127">
        <f t="shared" si="3188"/>
        <v>0</v>
      </c>
      <c r="XT127">
        <f t="shared" si="3189"/>
        <v>0</v>
      </c>
      <c r="XU127">
        <f t="shared" si="3190"/>
        <v>0</v>
      </c>
      <c r="XV127">
        <f t="shared" si="3191"/>
        <v>0</v>
      </c>
      <c r="XW127">
        <f t="shared" si="3192"/>
        <v>0</v>
      </c>
      <c r="XX127">
        <f t="shared" si="3193"/>
        <v>0</v>
      </c>
      <c r="XY127">
        <f t="shared" si="3194"/>
        <v>0</v>
      </c>
      <c r="XZ127">
        <f t="shared" si="3195"/>
        <v>0</v>
      </c>
      <c r="YA127">
        <f t="shared" si="3196"/>
        <v>0</v>
      </c>
      <c r="YB127">
        <f t="shared" si="3197"/>
        <v>0</v>
      </c>
      <c r="YC127">
        <f t="shared" si="3198"/>
        <v>0</v>
      </c>
      <c r="YD127">
        <f t="shared" si="3199"/>
        <v>0</v>
      </c>
      <c r="YE127">
        <f t="shared" si="3200"/>
        <v>0</v>
      </c>
      <c r="YF127">
        <f t="shared" si="3201"/>
        <v>0</v>
      </c>
      <c r="YG127">
        <f t="shared" si="3202"/>
        <v>0</v>
      </c>
      <c r="YH127">
        <f t="shared" si="3203"/>
        <v>0</v>
      </c>
      <c r="YI127">
        <f t="shared" si="3204"/>
        <v>0</v>
      </c>
      <c r="YJ127">
        <f t="shared" si="3205"/>
        <v>0</v>
      </c>
      <c r="YK127">
        <f t="shared" si="3206"/>
        <v>0</v>
      </c>
      <c r="YL127">
        <f t="shared" si="3207"/>
        <v>0</v>
      </c>
      <c r="YM127">
        <f t="shared" si="3208"/>
        <v>0</v>
      </c>
      <c r="YN127">
        <f t="shared" si="3209"/>
        <v>0</v>
      </c>
      <c r="YO127">
        <f t="shared" si="3210"/>
        <v>0</v>
      </c>
      <c r="YP127">
        <f t="shared" si="3211"/>
        <v>0</v>
      </c>
      <c r="YQ127">
        <f t="shared" si="3212"/>
        <v>0</v>
      </c>
      <c r="YR127">
        <f t="shared" si="3213"/>
        <v>0</v>
      </c>
      <c r="YS127">
        <f t="shared" si="3214"/>
        <v>0</v>
      </c>
      <c r="YT127">
        <f t="shared" si="3215"/>
        <v>0</v>
      </c>
      <c r="YU127">
        <f t="shared" si="3216"/>
        <v>0</v>
      </c>
      <c r="YV127">
        <f t="shared" si="3217"/>
        <v>0</v>
      </c>
      <c r="YW127">
        <f t="shared" si="3218"/>
        <v>0</v>
      </c>
      <c r="YX127">
        <f t="shared" si="3219"/>
        <v>0</v>
      </c>
      <c r="YY127">
        <f t="shared" si="3220"/>
        <v>0</v>
      </c>
      <c r="YZ127">
        <f t="shared" si="3221"/>
        <v>0</v>
      </c>
      <c r="ZA127">
        <f t="shared" si="3222"/>
        <v>0</v>
      </c>
      <c r="ZB127">
        <f t="shared" si="3223"/>
        <v>0</v>
      </c>
      <c r="ZC127">
        <f t="shared" si="3224"/>
        <v>0</v>
      </c>
      <c r="ZD127">
        <f t="shared" si="3225"/>
        <v>0</v>
      </c>
      <c r="ZE127">
        <f t="shared" si="3226"/>
        <v>0</v>
      </c>
      <c r="ZG127" s="4">
        <f t="shared" si="3227"/>
        <v>216</v>
      </c>
      <c r="ZH127" s="4">
        <f t="shared" si="3228"/>
        <v>67</v>
      </c>
      <c r="ZI127" s="4">
        <f t="shared" si="3229"/>
        <v>135</v>
      </c>
      <c r="ZJ127" s="4">
        <f t="shared" si="3230"/>
        <v>0</v>
      </c>
      <c r="ZL127" s="4">
        <f t="shared" si="3231"/>
        <v>418</v>
      </c>
      <c r="ZO127">
        <f t="shared" si="3232"/>
        <v>69</v>
      </c>
      <c r="ZP127">
        <f t="shared" si="3233"/>
        <v>29</v>
      </c>
      <c r="ZQ127">
        <f t="shared" si="3234"/>
        <v>26</v>
      </c>
      <c r="ZR127">
        <f t="shared" si="3235"/>
        <v>44</v>
      </c>
      <c r="ZS127">
        <f t="shared" si="3236"/>
        <v>29</v>
      </c>
      <c r="ZT127">
        <f t="shared" si="3237"/>
        <v>51</v>
      </c>
      <c r="ZU127">
        <f t="shared" si="3238"/>
        <v>37</v>
      </c>
      <c r="ZV127">
        <f t="shared" si="3239"/>
        <v>30</v>
      </c>
      <c r="ZW127">
        <f t="shared" si="3240"/>
        <v>41</v>
      </c>
      <c r="ZX127">
        <f t="shared" si="3241"/>
        <v>0</v>
      </c>
      <c r="ZY127">
        <f t="shared" si="3242"/>
        <v>62</v>
      </c>
      <c r="ZZ127">
        <f t="shared" si="3243"/>
        <v>0</v>
      </c>
      <c r="AAA127">
        <f t="shared" si="3244"/>
        <v>0</v>
      </c>
      <c r="AAB127">
        <f t="shared" si="3245"/>
        <v>0</v>
      </c>
      <c r="AAC127">
        <f t="shared" si="3246"/>
        <v>0</v>
      </c>
      <c r="AAD127">
        <f t="shared" si="3247"/>
        <v>0</v>
      </c>
      <c r="AAE127">
        <f t="shared" si="3248"/>
        <v>0</v>
      </c>
      <c r="AAF127">
        <f t="shared" si="3249"/>
        <v>0</v>
      </c>
      <c r="AAG127">
        <f t="shared" si="3250"/>
        <v>0</v>
      </c>
      <c r="AAH127">
        <f t="shared" si="3251"/>
        <v>0</v>
      </c>
      <c r="AAI127">
        <f t="shared" si="3252"/>
        <v>0</v>
      </c>
      <c r="AAJ127">
        <f t="shared" si="3253"/>
        <v>0</v>
      </c>
      <c r="AAK127">
        <f t="shared" si="3254"/>
        <v>0</v>
      </c>
      <c r="AAL127">
        <f t="shared" si="3255"/>
        <v>0</v>
      </c>
      <c r="AAM127">
        <f t="shared" si="3256"/>
        <v>0</v>
      </c>
      <c r="AAN127">
        <f t="shared" si="3257"/>
        <v>0</v>
      </c>
      <c r="AAO127">
        <f t="shared" si="3258"/>
        <v>0</v>
      </c>
      <c r="AAP127">
        <f t="shared" si="3259"/>
        <v>0</v>
      </c>
      <c r="AAQ127">
        <f t="shared" si="3260"/>
        <v>0</v>
      </c>
      <c r="AAR127">
        <f t="shared" si="3261"/>
        <v>0</v>
      </c>
      <c r="AAS127">
        <f t="shared" si="3262"/>
        <v>0</v>
      </c>
      <c r="AAT127">
        <f t="shared" si="3263"/>
        <v>0</v>
      </c>
      <c r="AAU127">
        <f t="shared" si="3264"/>
        <v>0</v>
      </c>
      <c r="AAV127">
        <f t="shared" si="3265"/>
        <v>0</v>
      </c>
      <c r="AAW127">
        <f t="shared" si="3266"/>
        <v>0</v>
      </c>
      <c r="AAX127">
        <f t="shared" si="3267"/>
        <v>0</v>
      </c>
      <c r="AAY127">
        <f t="shared" si="3268"/>
        <v>0</v>
      </c>
      <c r="AAZ127">
        <f t="shared" si="3269"/>
        <v>0</v>
      </c>
      <c r="ABA127">
        <f t="shared" si="3270"/>
        <v>0</v>
      </c>
      <c r="ABB127">
        <f t="shared" si="3271"/>
        <v>0</v>
      </c>
      <c r="ABC127">
        <f t="shared" si="3272"/>
        <v>0</v>
      </c>
      <c r="ABD127">
        <f t="shared" si="3273"/>
        <v>0</v>
      </c>
      <c r="ABE127">
        <f t="shared" si="3274"/>
        <v>0</v>
      </c>
      <c r="ABF127">
        <f t="shared" si="3275"/>
        <v>0</v>
      </c>
      <c r="ABG127">
        <f t="shared" si="3276"/>
        <v>0</v>
      </c>
      <c r="ABH127">
        <f t="shared" si="3277"/>
        <v>0</v>
      </c>
      <c r="ABI127">
        <f t="shared" si="3278"/>
        <v>0</v>
      </c>
      <c r="ABJ127">
        <f t="shared" si="3279"/>
        <v>0</v>
      </c>
      <c r="ABK127">
        <f t="shared" si="3280"/>
        <v>0</v>
      </c>
      <c r="ABL127">
        <f t="shared" si="3281"/>
        <v>0</v>
      </c>
      <c r="ABM127">
        <f t="shared" si="3282"/>
        <v>0</v>
      </c>
      <c r="ABN127">
        <f t="shared" si="3283"/>
        <v>0</v>
      </c>
      <c r="ABO127">
        <f t="shared" si="3284"/>
        <v>0</v>
      </c>
      <c r="ABP127">
        <f t="shared" si="3285"/>
        <v>0</v>
      </c>
      <c r="ABQ127">
        <f t="shared" si="3286"/>
        <v>0</v>
      </c>
      <c r="ABR127">
        <f t="shared" si="3287"/>
        <v>0</v>
      </c>
      <c r="ABS127">
        <f t="shared" si="3288"/>
        <v>0</v>
      </c>
      <c r="ABT127">
        <f t="shared" si="3289"/>
        <v>0</v>
      </c>
      <c r="ABU127">
        <f t="shared" si="3290"/>
        <v>0</v>
      </c>
      <c r="ABV127">
        <f t="shared" si="3291"/>
        <v>0</v>
      </c>
      <c r="ABW127">
        <f t="shared" si="3292"/>
        <v>0</v>
      </c>
      <c r="ABX127">
        <f t="shared" si="3293"/>
        <v>0</v>
      </c>
      <c r="ABY127">
        <f t="shared" si="3294"/>
        <v>0</v>
      </c>
      <c r="ABZ127">
        <f t="shared" si="3295"/>
        <v>0</v>
      </c>
      <c r="ACA127">
        <f t="shared" si="3296"/>
        <v>0</v>
      </c>
      <c r="ACB127">
        <f t="shared" si="3297"/>
        <v>0</v>
      </c>
      <c r="ACC127">
        <f t="shared" si="3298"/>
        <v>0</v>
      </c>
      <c r="ACD127">
        <f t="shared" si="3299"/>
        <v>0</v>
      </c>
      <c r="ACE127">
        <f t="shared" si="3300"/>
        <v>0</v>
      </c>
      <c r="ACF127">
        <f t="shared" si="3301"/>
        <v>0</v>
      </c>
      <c r="ACG127">
        <f t="shared" si="3302"/>
        <v>0</v>
      </c>
      <c r="ACH127">
        <f t="shared" si="3303"/>
        <v>0</v>
      </c>
      <c r="ACI127">
        <f t="shared" si="3304"/>
        <v>0</v>
      </c>
      <c r="ACJ127">
        <f t="shared" si="3305"/>
        <v>0</v>
      </c>
      <c r="ACK127">
        <f t="shared" si="3306"/>
        <v>0</v>
      </c>
      <c r="ACL127">
        <f t="shared" si="3307"/>
        <v>0</v>
      </c>
      <c r="ACM127">
        <f t="shared" si="3308"/>
        <v>0</v>
      </c>
      <c r="ACN127">
        <f t="shared" si="3309"/>
        <v>0</v>
      </c>
      <c r="ACO127">
        <f t="shared" si="3310"/>
        <v>0</v>
      </c>
      <c r="ACP127">
        <f t="shared" si="3311"/>
        <v>0</v>
      </c>
      <c r="ACQ127">
        <f t="shared" si="3312"/>
        <v>0</v>
      </c>
      <c r="ACR127">
        <f t="shared" si="3313"/>
        <v>0</v>
      </c>
      <c r="ACS127">
        <f t="shared" si="3314"/>
        <v>0</v>
      </c>
      <c r="ACT127">
        <f t="shared" si="3315"/>
        <v>0</v>
      </c>
      <c r="ACU127">
        <f t="shared" si="3316"/>
        <v>0</v>
      </c>
      <c r="ACW127" s="4">
        <f t="shared" si="3317"/>
        <v>111.9</v>
      </c>
      <c r="ACX127" s="4">
        <f t="shared" si="3318"/>
        <v>165.8</v>
      </c>
      <c r="ACY127" s="4">
        <f t="shared" si="3319"/>
        <v>182.8</v>
      </c>
      <c r="ACZ127" s="4">
        <f t="shared" si="3320"/>
        <v>0</v>
      </c>
      <c r="ADA127" s="88">
        <f t="shared" si="3321"/>
        <v>9.1049437120720302</v>
      </c>
      <c r="ADB127" s="4">
        <f t="shared" si="3322"/>
        <v>460.50000000000006</v>
      </c>
      <c r="ADC127" s="5">
        <f t="shared" si="3323"/>
        <v>4.7307504690059483</v>
      </c>
      <c r="ADD127" s="5">
        <f t="shared" si="3324"/>
        <v>7.8059806131794449</v>
      </c>
      <c r="ADE127">
        <f t="shared" si="3325"/>
        <v>26.8</v>
      </c>
      <c r="ADF127">
        <f t="shared" si="3326"/>
        <v>36.9</v>
      </c>
      <c r="ADG127">
        <f t="shared" si="3327"/>
        <v>30</v>
      </c>
      <c r="ADH127">
        <f t="shared" si="3328"/>
        <v>29.7</v>
      </c>
      <c r="ADI127">
        <f t="shared" si="3329"/>
        <v>139.80000000000001</v>
      </c>
      <c r="ADJ127">
        <f t="shared" si="3330"/>
        <v>18.2</v>
      </c>
      <c r="ADK127">
        <f t="shared" si="3331"/>
        <v>71.599999999999994</v>
      </c>
      <c r="ADL127">
        <f t="shared" si="3332"/>
        <v>94.2</v>
      </c>
      <c r="ADM127">
        <f t="shared" si="3333"/>
        <v>0</v>
      </c>
      <c r="ADN127">
        <f t="shared" si="3334"/>
        <v>0</v>
      </c>
      <c r="ADO127">
        <f t="shared" si="3335"/>
        <v>13.3</v>
      </c>
      <c r="ADP127">
        <f t="shared" si="3336"/>
        <v>0</v>
      </c>
      <c r="ADQ127">
        <f t="shared" si="3337"/>
        <v>0</v>
      </c>
      <c r="ADR127">
        <f t="shared" si="3338"/>
        <v>0</v>
      </c>
      <c r="ADS127">
        <f t="shared" si="3339"/>
        <v>0</v>
      </c>
      <c r="ADT127">
        <f t="shared" si="3340"/>
        <v>0</v>
      </c>
      <c r="ADU127">
        <f t="shared" si="3341"/>
        <v>0</v>
      </c>
      <c r="ADV127">
        <f t="shared" si="3342"/>
        <v>0</v>
      </c>
      <c r="ADW127">
        <f t="shared" si="3343"/>
        <v>0</v>
      </c>
      <c r="ADX127">
        <f t="shared" si="3344"/>
        <v>0</v>
      </c>
      <c r="ADY127">
        <f t="shared" si="3345"/>
        <v>0</v>
      </c>
      <c r="ADZ127">
        <f t="shared" si="3346"/>
        <v>0</v>
      </c>
      <c r="AEA127">
        <f t="shared" si="3347"/>
        <v>0</v>
      </c>
      <c r="AEB127">
        <f t="shared" si="3348"/>
        <v>0</v>
      </c>
      <c r="AEC127">
        <f t="shared" si="3349"/>
        <v>0</v>
      </c>
      <c r="AED127">
        <f t="shared" si="3350"/>
        <v>0</v>
      </c>
      <c r="AEE127">
        <f t="shared" si="3351"/>
        <v>0</v>
      </c>
      <c r="AEF127">
        <f t="shared" si="3352"/>
        <v>0</v>
      </c>
      <c r="AEG127">
        <f t="shared" si="3353"/>
        <v>0</v>
      </c>
      <c r="AEH127">
        <f t="shared" si="3354"/>
        <v>0</v>
      </c>
      <c r="AEI127">
        <f t="shared" si="3355"/>
        <v>0</v>
      </c>
      <c r="AEJ127">
        <f t="shared" si="3356"/>
        <v>0</v>
      </c>
      <c r="AEK127">
        <f t="shared" si="3357"/>
        <v>0</v>
      </c>
      <c r="AEL127">
        <f t="shared" si="3358"/>
        <v>0</v>
      </c>
      <c r="AEM127">
        <f t="shared" si="3359"/>
        <v>0</v>
      </c>
      <c r="AEN127">
        <f t="shared" si="3360"/>
        <v>0</v>
      </c>
      <c r="AEO127">
        <f t="shared" si="3361"/>
        <v>0</v>
      </c>
      <c r="AEP127">
        <f t="shared" si="3362"/>
        <v>0</v>
      </c>
      <c r="AEQ127">
        <f t="shared" si="3363"/>
        <v>0</v>
      </c>
      <c r="AER127">
        <f t="shared" si="3364"/>
        <v>0</v>
      </c>
      <c r="AES127">
        <f t="shared" si="3365"/>
        <v>0</v>
      </c>
      <c r="AET127">
        <f t="shared" si="3366"/>
        <v>0</v>
      </c>
      <c r="AEU127">
        <f t="shared" si="3367"/>
        <v>0</v>
      </c>
      <c r="AEV127">
        <f t="shared" si="3368"/>
        <v>0</v>
      </c>
      <c r="AEW127">
        <f t="shared" si="3369"/>
        <v>0</v>
      </c>
      <c r="AEX127">
        <f t="shared" si="3370"/>
        <v>0</v>
      </c>
      <c r="AEY127">
        <f t="shared" si="3371"/>
        <v>0</v>
      </c>
      <c r="AEZ127">
        <f t="shared" si="3372"/>
        <v>0</v>
      </c>
      <c r="AFA127">
        <f t="shared" si="3373"/>
        <v>0</v>
      </c>
      <c r="AFB127">
        <f t="shared" si="3374"/>
        <v>0</v>
      </c>
      <c r="AFC127">
        <f t="shared" si="3375"/>
        <v>0</v>
      </c>
      <c r="AFD127">
        <f t="shared" si="3376"/>
        <v>0</v>
      </c>
      <c r="AFE127">
        <f t="shared" si="3377"/>
        <v>0</v>
      </c>
      <c r="AFF127">
        <f t="shared" si="3378"/>
        <v>0</v>
      </c>
      <c r="AFG127">
        <f t="shared" si="3379"/>
        <v>0</v>
      </c>
      <c r="AFH127">
        <f t="shared" si="3380"/>
        <v>0</v>
      </c>
      <c r="AFI127">
        <f t="shared" si="3381"/>
        <v>0</v>
      </c>
      <c r="AFJ127">
        <f t="shared" si="3382"/>
        <v>0</v>
      </c>
      <c r="AFK127">
        <f t="shared" si="3383"/>
        <v>0</v>
      </c>
      <c r="AFL127">
        <f t="shared" si="3384"/>
        <v>0</v>
      </c>
      <c r="AFM127">
        <f t="shared" si="3385"/>
        <v>0</v>
      </c>
      <c r="AFN127">
        <f t="shared" si="3386"/>
        <v>0</v>
      </c>
      <c r="AFO127">
        <f t="shared" si="3387"/>
        <v>0</v>
      </c>
      <c r="AFP127">
        <f t="shared" si="3388"/>
        <v>0</v>
      </c>
      <c r="AFQ127">
        <f t="shared" si="3389"/>
        <v>0</v>
      </c>
      <c r="AFR127">
        <f t="shared" si="3390"/>
        <v>0</v>
      </c>
      <c r="AFS127">
        <f t="shared" si="3391"/>
        <v>0</v>
      </c>
      <c r="AFT127">
        <f t="shared" si="3392"/>
        <v>0</v>
      </c>
      <c r="AFU127">
        <f t="shared" si="3393"/>
        <v>0</v>
      </c>
      <c r="AFV127">
        <f t="shared" si="3394"/>
        <v>0</v>
      </c>
      <c r="AFW127">
        <f t="shared" si="3395"/>
        <v>0</v>
      </c>
      <c r="AFX127">
        <f t="shared" si="3396"/>
        <v>0</v>
      </c>
      <c r="AFY127">
        <f t="shared" si="3397"/>
        <v>0</v>
      </c>
      <c r="AFZ127">
        <f t="shared" si="3398"/>
        <v>0</v>
      </c>
      <c r="AGA127">
        <f t="shared" si="3399"/>
        <v>0</v>
      </c>
      <c r="AGB127">
        <f t="shared" si="3400"/>
        <v>0</v>
      </c>
      <c r="AGC127">
        <f t="shared" si="3401"/>
        <v>0</v>
      </c>
      <c r="AGD127">
        <f t="shared" si="3402"/>
        <v>0</v>
      </c>
      <c r="AGE127">
        <f t="shared" si="3403"/>
        <v>0</v>
      </c>
      <c r="AGF127">
        <f t="shared" si="3404"/>
        <v>0</v>
      </c>
      <c r="AGG127">
        <f t="shared" si="3405"/>
        <v>0</v>
      </c>
      <c r="AGH127">
        <f t="shared" si="3406"/>
        <v>0</v>
      </c>
      <c r="AGI127">
        <f t="shared" si="3407"/>
        <v>0</v>
      </c>
      <c r="AGJ127">
        <f t="shared" si="3408"/>
        <v>0</v>
      </c>
      <c r="AGK127">
        <f t="shared" si="3409"/>
        <v>0</v>
      </c>
      <c r="AGM127" s="88">
        <f t="shared" si="3410"/>
        <v>73.5</v>
      </c>
      <c r="AGN127" s="88">
        <v>73.5</v>
      </c>
      <c r="AGO127">
        <v>7</v>
      </c>
      <c r="AGP127">
        <f t="shared" si="3411"/>
        <v>7</v>
      </c>
      <c r="AGQ127">
        <f t="shared" si="3412"/>
        <v>7</v>
      </c>
      <c r="AGR127">
        <f t="shared" si="3413"/>
        <v>7</v>
      </c>
      <c r="AGS127">
        <f t="shared" si="3414"/>
        <v>10</v>
      </c>
      <c r="AGT127">
        <f t="shared" si="3415"/>
        <v>7</v>
      </c>
      <c r="AGU127">
        <f t="shared" si="3416"/>
        <v>7</v>
      </c>
      <c r="AGV127">
        <f t="shared" si="3417"/>
        <v>2</v>
      </c>
      <c r="AGW127">
        <f t="shared" si="3418"/>
        <v>5</v>
      </c>
      <c r="AGX127">
        <f t="shared" si="3419"/>
        <v>7</v>
      </c>
      <c r="AGY127">
        <f t="shared" si="3420"/>
        <v>0</v>
      </c>
      <c r="AGZ127">
        <f t="shared" si="3421"/>
        <v>7</v>
      </c>
      <c r="AHA127">
        <f t="shared" si="3422"/>
        <v>0</v>
      </c>
      <c r="AHB127">
        <f t="shared" si="3423"/>
        <v>0</v>
      </c>
      <c r="AHC127">
        <f t="shared" si="3424"/>
        <v>0</v>
      </c>
      <c r="AHD127">
        <f t="shared" si="3425"/>
        <v>0</v>
      </c>
      <c r="AHE127">
        <f t="shared" si="3426"/>
        <v>0</v>
      </c>
      <c r="AHF127">
        <f t="shared" si="3427"/>
        <v>0</v>
      </c>
      <c r="AHG127">
        <f t="shared" si="3428"/>
        <v>0</v>
      </c>
      <c r="AHH127">
        <f t="shared" si="3429"/>
        <v>0</v>
      </c>
      <c r="AHI127">
        <f t="shared" si="3430"/>
        <v>0</v>
      </c>
      <c r="AHJ127">
        <f t="shared" si="3431"/>
        <v>0</v>
      </c>
      <c r="AHK127">
        <f t="shared" si="3432"/>
        <v>0</v>
      </c>
      <c r="AHL127">
        <f t="shared" si="3433"/>
        <v>0</v>
      </c>
      <c r="AHM127">
        <f t="shared" si="3434"/>
        <v>0</v>
      </c>
      <c r="AHN127">
        <f t="shared" si="3435"/>
        <v>0</v>
      </c>
      <c r="AHO127">
        <f t="shared" si="3436"/>
        <v>0</v>
      </c>
      <c r="AHP127">
        <f t="shared" si="3437"/>
        <v>0</v>
      </c>
      <c r="AHQ127">
        <f t="shared" si="3438"/>
        <v>0</v>
      </c>
      <c r="AHR127">
        <f t="shared" si="3439"/>
        <v>0</v>
      </c>
      <c r="AHS127">
        <f t="shared" si="3440"/>
        <v>0</v>
      </c>
      <c r="AHT127">
        <f t="shared" si="3441"/>
        <v>0</v>
      </c>
      <c r="AHU127">
        <f t="shared" si="3442"/>
        <v>0</v>
      </c>
      <c r="AHV127">
        <f t="shared" si="3443"/>
        <v>0</v>
      </c>
      <c r="AHW127">
        <f t="shared" si="3444"/>
        <v>0</v>
      </c>
      <c r="AHX127">
        <f t="shared" si="3445"/>
        <v>0</v>
      </c>
      <c r="AHY127">
        <f t="shared" si="3446"/>
        <v>0</v>
      </c>
      <c r="AHZ127">
        <f t="shared" si="3447"/>
        <v>0</v>
      </c>
      <c r="AIA127">
        <f t="shared" si="3448"/>
        <v>0</v>
      </c>
      <c r="AIB127">
        <f t="shared" si="3449"/>
        <v>0</v>
      </c>
      <c r="AIC127">
        <f t="shared" si="3450"/>
        <v>0</v>
      </c>
      <c r="AID127">
        <f t="shared" si="3451"/>
        <v>0</v>
      </c>
      <c r="AIE127">
        <f t="shared" si="3452"/>
        <v>0</v>
      </c>
      <c r="AIF127">
        <f t="shared" si="3453"/>
        <v>0</v>
      </c>
      <c r="AIG127">
        <f t="shared" si="3454"/>
        <v>0</v>
      </c>
      <c r="AIH127">
        <f t="shared" si="3455"/>
        <v>0</v>
      </c>
      <c r="AII127">
        <f t="shared" si="3456"/>
        <v>0</v>
      </c>
      <c r="AIJ127">
        <f t="shared" si="3457"/>
        <v>0</v>
      </c>
      <c r="AIK127">
        <f t="shared" si="3458"/>
        <v>0</v>
      </c>
      <c r="AIL127">
        <f t="shared" si="3459"/>
        <v>0</v>
      </c>
      <c r="AIM127">
        <f t="shared" si="3460"/>
        <v>0</v>
      </c>
      <c r="AIN127">
        <f t="shared" si="3461"/>
        <v>0</v>
      </c>
      <c r="AIO127">
        <f t="shared" si="3462"/>
        <v>0</v>
      </c>
      <c r="AIP127">
        <f t="shared" si="3463"/>
        <v>0</v>
      </c>
      <c r="AIQ127">
        <f t="shared" si="3464"/>
        <v>0</v>
      </c>
      <c r="AIR127">
        <f t="shared" si="3465"/>
        <v>0</v>
      </c>
      <c r="AIS127">
        <f t="shared" si="3466"/>
        <v>0</v>
      </c>
      <c r="AIT127">
        <f t="shared" si="3467"/>
        <v>0</v>
      </c>
      <c r="AIU127">
        <f t="shared" si="3468"/>
        <v>0</v>
      </c>
      <c r="AIV127">
        <f t="shared" si="3469"/>
        <v>0</v>
      </c>
      <c r="AIW127">
        <f t="shared" si="3470"/>
        <v>0</v>
      </c>
      <c r="AIX127">
        <f t="shared" si="3471"/>
        <v>0</v>
      </c>
      <c r="AIY127">
        <f t="shared" si="3472"/>
        <v>0</v>
      </c>
      <c r="AIZ127">
        <f t="shared" si="3473"/>
        <v>0</v>
      </c>
      <c r="AJA127">
        <f t="shared" si="3474"/>
        <v>0</v>
      </c>
      <c r="AJB127">
        <f t="shared" si="3475"/>
        <v>0</v>
      </c>
      <c r="AJC127">
        <f t="shared" si="3476"/>
        <v>0</v>
      </c>
      <c r="AJD127">
        <f t="shared" si="3477"/>
        <v>0</v>
      </c>
      <c r="AJE127">
        <f t="shared" si="3478"/>
        <v>0</v>
      </c>
      <c r="AJF127">
        <f t="shared" si="3479"/>
        <v>0</v>
      </c>
      <c r="AJG127">
        <f t="shared" si="3480"/>
        <v>0</v>
      </c>
      <c r="AJH127">
        <f t="shared" si="3481"/>
        <v>0</v>
      </c>
      <c r="AJI127">
        <f t="shared" si="3482"/>
        <v>0</v>
      </c>
      <c r="AJJ127">
        <f t="shared" si="3483"/>
        <v>0</v>
      </c>
      <c r="AJK127">
        <f t="shared" si="3484"/>
        <v>0</v>
      </c>
      <c r="AJL127">
        <f t="shared" si="3485"/>
        <v>0</v>
      </c>
      <c r="AJM127">
        <f t="shared" si="3486"/>
        <v>0</v>
      </c>
      <c r="AJN127">
        <f t="shared" si="3487"/>
        <v>0</v>
      </c>
      <c r="AJO127">
        <f t="shared" si="3488"/>
        <v>0</v>
      </c>
      <c r="AJP127">
        <f t="shared" si="3489"/>
        <v>0</v>
      </c>
      <c r="AJQ127">
        <f t="shared" si="3490"/>
        <v>0</v>
      </c>
      <c r="AJR127">
        <f t="shared" si="3491"/>
        <v>0</v>
      </c>
      <c r="AJS127">
        <f t="shared" si="3492"/>
        <v>0</v>
      </c>
      <c r="AJT127">
        <f t="shared" si="3493"/>
        <v>0</v>
      </c>
      <c r="AJU127">
        <f t="shared" si="3494"/>
        <v>0</v>
      </c>
      <c r="AJV127">
        <f t="shared" si="3495"/>
        <v>0</v>
      </c>
      <c r="AJX127">
        <v>48</v>
      </c>
      <c r="AJY127">
        <v>1</v>
      </c>
      <c r="AJZ127">
        <v>1</v>
      </c>
      <c r="AKA127">
        <f t="shared" si="3496"/>
        <v>2</v>
      </c>
      <c r="AKB127">
        <f t="shared" si="3497"/>
        <v>2</v>
      </c>
      <c r="AKC127">
        <f t="shared" si="3498"/>
        <v>1</v>
      </c>
      <c r="AKD127">
        <f t="shared" si="3499"/>
        <v>8</v>
      </c>
      <c r="AKE127">
        <f t="shared" si="3500"/>
        <v>8</v>
      </c>
      <c r="AKF127">
        <f t="shared" si="3501"/>
        <v>2</v>
      </c>
      <c r="AKG127">
        <f t="shared" si="3502"/>
        <v>0</v>
      </c>
      <c r="AKH127">
        <f t="shared" si="3503"/>
        <v>0.5</v>
      </c>
      <c r="AKI127">
        <f t="shared" si="3504"/>
        <v>0</v>
      </c>
      <c r="AKJ127">
        <f t="shared" si="3505"/>
        <v>0</v>
      </c>
      <c r="AKK127">
        <f t="shared" si="3506"/>
        <v>0</v>
      </c>
      <c r="AKL127">
        <f t="shared" si="3507"/>
        <v>0</v>
      </c>
      <c r="AKM127">
        <f t="shared" si="3508"/>
        <v>0</v>
      </c>
      <c r="AKN127">
        <f t="shared" si="3509"/>
        <v>0</v>
      </c>
      <c r="AKO127">
        <f t="shared" si="3510"/>
        <v>0</v>
      </c>
      <c r="AKP127">
        <f t="shared" si="3511"/>
        <v>0</v>
      </c>
      <c r="AKQ127">
        <f t="shared" si="3512"/>
        <v>0</v>
      </c>
      <c r="AKR127">
        <f t="shared" si="3513"/>
        <v>0</v>
      </c>
      <c r="AKS127">
        <f t="shared" si="3514"/>
        <v>0</v>
      </c>
      <c r="AKT127">
        <f t="shared" si="3515"/>
        <v>0</v>
      </c>
      <c r="AKU127">
        <f t="shared" si="3516"/>
        <v>0</v>
      </c>
      <c r="AKV127">
        <f t="shared" si="3517"/>
        <v>0</v>
      </c>
      <c r="AKW127">
        <f t="shared" si="3518"/>
        <v>0</v>
      </c>
      <c r="AKX127">
        <f t="shared" si="3519"/>
        <v>0</v>
      </c>
      <c r="AKY127">
        <f t="shared" si="3520"/>
        <v>0</v>
      </c>
      <c r="AKZ127">
        <f t="shared" si="3521"/>
        <v>0</v>
      </c>
      <c r="ALA127">
        <f t="shared" si="3522"/>
        <v>0</v>
      </c>
      <c r="ALB127">
        <f t="shared" si="3523"/>
        <v>0</v>
      </c>
      <c r="ALC127">
        <f t="shared" si="3524"/>
        <v>0</v>
      </c>
      <c r="ALD127">
        <f t="shared" si="3525"/>
        <v>0</v>
      </c>
      <c r="ALE127">
        <f t="shared" si="3526"/>
        <v>0</v>
      </c>
      <c r="ALF127">
        <f t="shared" si="3527"/>
        <v>0</v>
      </c>
      <c r="ALG127">
        <f t="shared" si="3528"/>
        <v>0</v>
      </c>
      <c r="ALH127">
        <f t="shared" si="3529"/>
        <v>0</v>
      </c>
      <c r="ALI127">
        <f t="shared" si="3530"/>
        <v>0</v>
      </c>
      <c r="ALJ127">
        <f t="shared" si="3531"/>
        <v>0</v>
      </c>
      <c r="ALK127">
        <f t="shared" si="3532"/>
        <v>0</v>
      </c>
      <c r="ALL127">
        <f t="shared" si="3533"/>
        <v>0</v>
      </c>
      <c r="ALM127">
        <f t="shared" si="3534"/>
        <v>0</v>
      </c>
      <c r="ALN127">
        <f t="shared" si="3535"/>
        <v>0</v>
      </c>
      <c r="ALO127">
        <f t="shared" si="3536"/>
        <v>0</v>
      </c>
      <c r="ALP127">
        <f t="shared" si="3537"/>
        <v>0</v>
      </c>
      <c r="ALQ127">
        <f t="shared" si="3538"/>
        <v>0</v>
      </c>
      <c r="ALR127">
        <f t="shared" si="3539"/>
        <v>0</v>
      </c>
      <c r="ALS127">
        <f t="shared" si="3540"/>
        <v>0</v>
      </c>
      <c r="ALT127">
        <f t="shared" si="3541"/>
        <v>0</v>
      </c>
      <c r="ALU127">
        <f t="shared" si="3542"/>
        <v>0</v>
      </c>
      <c r="ALV127">
        <f t="shared" si="3543"/>
        <v>0</v>
      </c>
      <c r="ALW127">
        <f t="shared" si="3544"/>
        <v>0</v>
      </c>
      <c r="ALX127">
        <f t="shared" si="3545"/>
        <v>0</v>
      </c>
      <c r="ALY127">
        <f t="shared" si="3546"/>
        <v>0</v>
      </c>
      <c r="ALZ127">
        <f t="shared" si="3547"/>
        <v>0</v>
      </c>
      <c r="AMA127">
        <f t="shared" si="3548"/>
        <v>0</v>
      </c>
      <c r="AMB127">
        <f t="shared" si="3549"/>
        <v>0</v>
      </c>
      <c r="AMC127">
        <f t="shared" si="3550"/>
        <v>0</v>
      </c>
      <c r="AMD127">
        <f t="shared" si="3551"/>
        <v>0</v>
      </c>
      <c r="AME127">
        <f t="shared" si="3552"/>
        <v>0</v>
      </c>
      <c r="AMF127">
        <f t="shared" si="3553"/>
        <v>0</v>
      </c>
      <c r="AMG127">
        <f t="shared" si="3554"/>
        <v>0</v>
      </c>
      <c r="AMH127">
        <f t="shared" si="3555"/>
        <v>0</v>
      </c>
      <c r="AMI127">
        <f t="shared" si="3556"/>
        <v>0</v>
      </c>
      <c r="AMJ127">
        <f t="shared" si="3557"/>
        <v>0</v>
      </c>
      <c r="AMK127">
        <f t="shared" si="3558"/>
        <v>0</v>
      </c>
      <c r="AML127">
        <f t="shared" si="3559"/>
        <v>0</v>
      </c>
      <c r="AMM127">
        <f t="shared" si="3560"/>
        <v>0</v>
      </c>
      <c r="AMN127">
        <f t="shared" si="3561"/>
        <v>0</v>
      </c>
      <c r="AMO127">
        <f t="shared" si="3562"/>
        <v>0</v>
      </c>
      <c r="AMP127">
        <f t="shared" si="3563"/>
        <v>0</v>
      </c>
      <c r="AMQ127">
        <f t="shared" si="3564"/>
        <v>0</v>
      </c>
      <c r="AMR127">
        <f t="shared" si="3565"/>
        <v>0</v>
      </c>
      <c r="AMS127">
        <f t="shared" si="3566"/>
        <v>0</v>
      </c>
      <c r="AMT127">
        <f t="shared" si="3567"/>
        <v>0</v>
      </c>
      <c r="AMU127">
        <f t="shared" si="3568"/>
        <v>0</v>
      </c>
      <c r="AMV127">
        <f t="shared" si="3569"/>
        <v>0</v>
      </c>
      <c r="AMW127">
        <f t="shared" si="3570"/>
        <v>0</v>
      </c>
      <c r="AMX127">
        <f t="shared" si="3571"/>
        <v>0</v>
      </c>
      <c r="AMY127">
        <f t="shared" si="3572"/>
        <v>0</v>
      </c>
      <c r="AMZ127">
        <f t="shared" si="3573"/>
        <v>0</v>
      </c>
      <c r="ANA127">
        <f t="shared" si="3574"/>
        <v>0</v>
      </c>
      <c r="ANB127">
        <f t="shared" si="3575"/>
        <v>0</v>
      </c>
      <c r="ANC127">
        <f t="shared" si="3576"/>
        <v>0</v>
      </c>
      <c r="AND127">
        <f t="shared" si="3577"/>
        <v>0</v>
      </c>
      <c r="ANR127" s="4">
        <v>1619</v>
      </c>
      <c r="ANS127" s="4">
        <f t="shared" si="3578"/>
        <v>1619</v>
      </c>
      <c r="ANU127" s="4">
        <v>1611</v>
      </c>
      <c r="ANV127" t="str">
        <f t="shared" si="3579"/>
        <v>1609</v>
      </c>
      <c r="ANW127" t="str">
        <f t="shared" si="3580"/>
        <v>1591</v>
      </c>
      <c r="ANX127" t="str">
        <f t="shared" si="3581"/>
        <v>1584</v>
      </c>
      <c r="ANY127" t="str">
        <f t="shared" si="3582"/>
        <v>1579</v>
      </c>
      <c r="ANZ127" t="str">
        <f t="shared" si="3583"/>
        <v>1611</v>
      </c>
      <c r="AOA127" t="str">
        <f t="shared" si="3584"/>
        <v>1595</v>
      </c>
      <c r="AOB127" t="str">
        <f t="shared" si="3585"/>
        <v>1616</v>
      </c>
      <c r="AOC127" t="str">
        <f t="shared" si="3586"/>
        <v>1627</v>
      </c>
      <c r="AOD127" t="str">
        <f t="shared" si="3587"/>
        <v>1622</v>
      </c>
      <c r="AOE127" t="str">
        <f t="shared" si="3588"/>
        <v>1622</v>
      </c>
      <c r="AOF127" t="str">
        <f t="shared" si="3589"/>
        <v>1619</v>
      </c>
      <c r="AOG127" t="str">
        <f t="shared" si="3590"/>
        <v>1619</v>
      </c>
      <c r="AOH127" t="str">
        <f t="shared" si="3591"/>
        <v>1619</v>
      </c>
      <c r="AOI127" t="str">
        <f t="shared" si="3592"/>
        <v>1619</v>
      </c>
      <c r="AOJ127" t="str">
        <f t="shared" si="3593"/>
        <v>1619</v>
      </c>
      <c r="AOK127" t="str">
        <f t="shared" si="3594"/>
        <v>1619</v>
      </c>
      <c r="AOL127" t="str">
        <f t="shared" si="3595"/>
        <v>1619</v>
      </c>
      <c r="AOM127" t="str">
        <f t="shared" si="3596"/>
        <v>1619</v>
      </c>
      <c r="AON127" t="str">
        <f t="shared" si="3597"/>
        <v>1619</v>
      </c>
      <c r="AOO127" t="str">
        <f t="shared" si="3598"/>
        <v>1619</v>
      </c>
      <c r="AOP127" t="str">
        <f t="shared" si="3599"/>
        <v>1619</v>
      </c>
      <c r="AOQ127" t="str">
        <f t="shared" si="3600"/>
        <v>1619</v>
      </c>
      <c r="AOR127" t="str">
        <f t="shared" si="3601"/>
        <v>1619</v>
      </c>
      <c r="AOS127" t="str">
        <f t="shared" si="3602"/>
        <v>1619</v>
      </c>
      <c r="AOT127" t="str">
        <f t="shared" si="3603"/>
        <v>1619</v>
      </c>
      <c r="AOU127" t="str">
        <f t="shared" si="3604"/>
        <v>1619</v>
      </c>
      <c r="AOV127" t="str">
        <f t="shared" si="3605"/>
        <v>1619</v>
      </c>
      <c r="AOW127" t="str">
        <f t="shared" si="3606"/>
        <v>1619</v>
      </c>
      <c r="AOX127" t="str">
        <f t="shared" si="3607"/>
        <v>1619</v>
      </c>
      <c r="AOY127" t="str">
        <f t="shared" si="3608"/>
        <v>1619</v>
      </c>
      <c r="AOZ127" t="str">
        <f t="shared" si="3609"/>
        <v>1619</v>
      </c>
      <c r="APA127" t="str">
        <f t="shared" si="3610"/>
        <v>1619</v>
      </c>
      <c r="APB127" t="str">
        <f t="shared" si="3611"/>
        <v>1619</v>
      </c>
      <c r="APC127" t="str">
        <f t="shared" si="3612"/>
        <v>1619</v>
      </c>
      <c r="APD127" t="str">
        <f t="shared" si="3613"/>
        <v>1619</v>
      </c>
      <c r="APE127" t="str">
        <f t="shared" si="3614"/>
        <v>1619</v>
      </c>
      <c r="APF127" t="str">
        <f t="shared" si="3615"/>
        <v>1619</v>
      </c>
      <c r="APG127" t="str">
        <f t="shared" si="3616"/>
        <v>1619</v>
      </c>
      <c r="APH127" t="str">
        <f t="shared" si="3617"/>
        <v>1619</v>
      </c>
      <c r="API127" t="str">
        <f t="shared" si="3618"/>
        <v>1619</v>
      </c>
      <c r="APJ127" t="str">
        <f t="shared" si="3619"/>
        <v>1619</v>
      </c>
      <c r="APK127" t="str">
        <f t="shared" si="3620"/>
        <v>1619</v>
      </c>
      <c r="APL127" t="str">
        <f t="shared" si="3621"/>
        <v>1619</v>
      </c>
      <c r="APM127" t="str">
        <f t="shared" si="3622"/>
        <v>1619</v>
      </c>
      <c r="APN127" t="str">
        <f t="shared" si="3623"/>
        <v>1619</v>
      </c>
      <c r="APO127" t="str">
        <f t="shared" si="3624"/>
        <v>1619</v>
      </c>
      <c r="APP127" t="str">
        <f t="shared" si="3625"/>
        <v>1619</v>
      </c>
      <c r="APQ127" t="str">
        <f t="shared" si="3626"/>
        <v>1619</v>
      </c>
      <c r="APR127" t="str">
        <f t="shared" si="3627"/>
        <v>1619</v>
      </c>
      <c r="APS127" t="str">
        <f t="shared" si="3628"/>
        <v>1619</v>
      </c>
      <c r="APT127" t="str">
        <f t="shared" si="3629"/>
        <v>1619</v>
      </c>
      <c r="APU127" t="str">
        <f t="shared" si="3630"/>
        <v>1619</v>
      </c>
      <c r="APV127" t="str">
        <f t="shared" si="3631"/>
        <v>1619</v>
      </c>
      <c r="APW127" t="str">
        <f t="shared" si="3632"/>
        <v>1619</v>
      </c>
      <c r="APX127" t="str">
        <f t="shared" si="3633"/>
        <v>1619</v>
      </c>
      <c r="APY127" t="str">
        <f t="shared" si="3634"/>
        <v>1619</v>
      </c>
      <c r="APZ127" t="str">
        <f t="shared" si="3635"/>
        <v>1619</v>
      </c>
      <c r="AQA127" t="str">
        <f t="shared" si="3636"/>
        <v>1619</v>
      </c>
      <c r="AQB127" t="str">
        <f t="shared" si="3637"/>
        <v>1619</v>
      </c>
      <c r="AQC127" t="str">
        <f t="shared" si="3638"/>
        <v>1619</v>
      </c>
      <c r="AQD127" t="str">
        <f t="shared" si="3639"/>
        <v>1619</v>
      </c>
      <c r="AQE127" t="str">
        <f t="shared" si="3640"/>
        <v>1619</v>
      </c>
      <c r="AQF127" t="str">
        <f t="shared" si="3641"/>
        <v>1619</v>
      </c>
      <c r="AQG127" t="str">
        <f t="shared" si="3642"/>
        <v>1619</v>
      </c>
      <c r="AQH127" t="str">
        <f t="shared" si="3643"/>
        <v>1619</v>
      </c>
      <c r="AQI127" t="str">
        <f t="shared" si="3644"/>
        <v>1619</v>
      </c>
      <c r="AQJ127" t="str">
        <f t="shared" si="3645"/>
        <v>1619</v>
      </c>
      <c r="AQK127" t="str">
        <f t="shared" si="3646"/>
        <v>1619</v>
      </c>
      <c r="AQL127" t="str">
        <f t="shared" si="3647"/>
        <v>1619</v>
      </c>
      <c r="AQM127" t="str">
        <f t="shared" si="3648"/>
        <v>1619</v>
      </c>
      <c r="AQN127" t="str">
        <f t="shared" si="3649"/>
        <v>1619</v>
      </c>
      <c r="AQO127" t="str">
        <f t="shared" si="3650"/>
        <v>1619</v>
      </c>
      <c r="AQP127" t="str">
        <f t="shared" si="3651"/>
        <v>1619</v>
      </c>
      <c r="AQQ127" t="str">
        <f t="shared" si="3652"/>
        <v>1619</v>
      </c>
      <c r="AQR127" t="str">
        <f t="shared" si="3653"/>
        <v>1619</v>
      </c>
      <c r="AQS127" t="str">
        <f t="shared" si="3654"/>
        <v>1619</v>
      </c>
      <c r="AQT127" t="str">
        <f t="shared" si="3655"/>
        <v>1619</v>
      </c>
      <c r="AQU127" t="str">
        <f t="shared" si="3656"/>
        <v>1619</v>
      </c>
      <c r="AQV127" t="str">
        <f t="shared" si="3657"/>
        <v>1619</v>
      </c>
      <c r="AQW127" t="str">
        <f t="shared" si="3658"/>
        <v>1619</v>
      </c>
      <c r="AQX127" t="str">
        <f t="shared" si="3659"/>
        <v>1619</v>
      </c>
      <c r="AQY127" t="str">
        <f t="shared" si="3660"/>
        <v>1619</v>
      </c>
      <c r="AQZ127" t="str">
        <f t="shared" si="3661"/>
        <v>1619</v>
      </c>
      <c r="ARA127" t="str">
        <f t="shared" si="3662"/>
        <v>1619</v>
      </c>
      <c r="ARB127" t="str">
        <f t="shared" si="3663"/>
        <v>1619</v>
      </c>
      <c r="ARC127">
        <v>1611</v>
      </c>
      <c r="ARH127" s="5"/>
    </row>
    <row r="128" spans="1:1152" x14ac:dyDescent="0.2">
      <c r="A128">
        <v>54</v>
      </c>
      <c r="B128" s="16" t="s">
        <v>72</v>
      </c>
      <c r="C128" s="20">
        <f>VLOOKUP(A128, Rankings!$A$2:$AN$161, 40, FALSE)</f>
        <v>126</v>
      </c>
      <c r="D128" s="224" t="s">
        <v>214</v>
      </c>
      <c r="F128" s="4">
        <v>6</v>
      </c>
      <c r="G128" s="4">
        <v>9</v>
      </c>
      <c r="I128" s="5">
        <f t="shared" si="2748"/>
        <v>9</v>
      </c>
      <c r="L128" t="s">
        <v>1951</v>
      </c>
      <c r="M128" t="s">
        <v>2005</v>
      </c>
      <c r="N128" t="s">
        <v>2365</v>
      </c>
      <c r="O128" t="s">
        <v>2625</v>
      </c>
      <c r="P128" t="s">
        <v>2824</v>
      </c>
      <c r="Q128" t="s">
        <v>3047</v>
      </c>
      <c r="R128" t="s">
        <v>3234</v>
      </c>
      <c r="S128" t="s">
        <v>3533</v>
      </c>
      <c r="T128" t="s">
        <v>3814</v>
      </c>
      <c r="U128" t="s">
        <v>10</v>
      </c>
      <c r="V128" t="s">
        <v>10</v>
      </c>
      <c r="W128" t="str">
        <f>Rankings!D127</f>
        <v>-</v>
      </c>
      <c r="X128" t="s">
        <v>10</v>
      </c>
      <c r="Y128" t="s">
        <v>10</v>
      </c>
      <c r="Z128" t="s">
        <v>10</v>
      </c>
      <c r="AA128" t="s">
        <v>10</v>
      </c>
      <c r="AB128" t="s">
        <v>10</v>
      </c>
      <c r="AC128" t="s">
        <v>10</v>
      </c>
      <c r="AD128" t="s">
        <v>10</v>
      </c>
      <c r="AE128" t="s">
        <v>10</v>
      </c>
      <c r="AF128" t="s">
        <v>10</v>
      </c>
      <c r="AG128" t="s">
        <v>10</v>
      </c>
      <c r="AH128" t="s">
        <v>10</v>
      </c>
      <c r="AI128" t="s">
        <v>10</v>
      </c>
      <c r="AJ128" t="s">
        <v>10</v>
      </c>
      <c r="AK128" t="s">
        <v>10</v>
      </c>
      <c r="AL128" t="s">
        <v>10</v>
      </c>
      <c r="AM128" t="s">
        <v>10</v>
      </c>
      <c r="AN128" t="s">
        <v>10</v>
      </c>
      <c r="AO128" t="s">
        <v>10</v>
      </c>
      <c r="AP128" t="s">
        <v>10</v>
      </c>
      <c r="AQ128" t="s">
        <v>10</v>
      </c>
      <c r="AR128" t="s">
        <v>10</v>
      </c>
      <c r="AS128" t="s">
        <v>10</v>
      </c>
      <c r="AT128" t="s">
        <v>10</v>
      </c>
      <c r="AU128" t="s">
        <v>10</v>
      </c>
      <c r="AV128" t="s">
        <v>10</v>
      </c>
      <c r="AW128" t="s">
        <v>10</v>
      </c>
      <c r="AX128" t="s">
        <v>10</v>
      </c>
      <c r="AY128" t="s">
        <v>10</v>
      </c>
      <c r="AZ128" t="s">
        <v>10</v>
      </c>
      <c r="BA128" t="s">
        <v>10</v>
      </c>
      <c r="BB128" t="s">
        <v>10</v>
      </c>
      <c r="BC128" t="s">
        <v>10</v>
      </c>
      <c r="BD128" t="s">
        <v>10</v>
      </c>
      <c r="BE128" t="s">
        <v>10</v>
      </c>
      <c r="BF128" t="s">
        <v>10</v>
      </c>
      <c r="BG128" t="s">
        <v>10</v>
      </c>
      <c r="BH128" t="s">
        <v>10</v>
      </c>
      <c r="BI128" t="s">
        <v>10</v>
      </c>
      <c r="BJ128" t="s">
        <v>10</v>
      </c>
      <c r="BK128" t="s">
        <v>10</v>
      </c>
      <c r="BL128" t="s">
        <v>10</v>
      </c>
      <c r="BM128" t="s">
        <v>10</v>
      </c>
      <c r="BN128" t="s">
        <v>10</v>
      </c>
      <c r="BO128" t="s">
        <v>10</v>
      </c>
      <c r="BP128" t="s">
        <v>10</v>
      </c>
      <c r="BQ128" t="s">
        <v>10</v>
      </c>
      <c r="BR128" t="s">
        <v>10</v>
      </c>
      <c r="BS128" t="s">
        <v>10</v>
      </c>
      <c r="BT128" t="s">
        <v>10</v>
      </c>
      <c r="BU128" t="s">
        <v>10</v>
      </c>
      <c r="BV128" t="s">
        <v>10</v>
      </c>
      <c r="BW128" t="s">
        <v>10</v>
      </c>
      <c r="BX128" t="s">
        <v>10</v>
      </c>
      <c r="BY128" t="s">
        <v>10</v>
      </c>
      <c r="BZ128" t="s">
        <v>10</v>
      </c>
      <c r="CA128" t="s">
        <v>10</v>
      </c>
      <c r="CB128" t="s">
        <v>10</v>
      </c>
      <c r="CC128" t="s">
        <v>10</v>
      </c>
      <c r="CD128" t="s">
        <v>10</v>
      </c>
      <c r="CE128" t="s">
        <v>10</v>
      </c>
      <c r="CF128" t="s">
        <v>10</v>
      </c>
      <c r="CG128" t="s">
        <v>10</v>
      </c>
      <c r="CH128" t="s">
        <v>10</v>
      </c>
      <c r="CI128" t="s">
        <v>10</v>
      </c>
      <c r="CJ128" t="s">
        <v>10</v>
      </c>
      <c r="CK128" t="s">
        <v>10</v>
      </c>
      <c r="CL128" t="s">
        <v>10</v>
      </c>
      <c r="CM128" t="s">
        <v>10</v>
      </c>
      <c r="CN128" t="s">
        <v>10</v>
      </c>
      <c r="CO128" t="s">
        <v>10</v>
      </c>
      <c r="CP128" t="s">
        <v>10</v>
      </c>
      <c r="CQ128" t="s">
        <v>10</v>
      </c>
      <c r="CR128" t="s">
        <v>10</v>
      </c>
      <c r="CT128" s="4">
        <f t="shared" si="2749"/>
        <v>1</v>
      </c>
      <c r="CU128" s="4">
        <f t="shared" si="2750"/>
        <v>0</v>
      </c>
      <c r="CV128" s="4">
        <f t="shared" si="2751"/>
        <v>0</v>
      </c>
      <c r="CW128" s="4">
        <f t="shared" si="2752"/>
        <v>4</v>
      </c>
      <c r="CX128" s="4">
        <f t="shared" si="2753"/>
        <v>2</v>
      </c>
      <c r="CY128" s="4">
        <f t="shared" si="2754"/>
        <v>0</v>
      </c>
      <c r="CZ128" s="4">
        <f t="shared" si="2755"/>
        <v>0</v>
      </c>
      <c r="DA128" s="4">
        <f t="shared" si="2756"/>
        <v>0</v>
      </c>
      <c r="DB128" s="4">
        <f t="shared" si="2757"/>
        <v>0</v>
      </c>
      <c r="DC128" s="4">
        <f t="shared" si="2758"/>
        <v>0</v>
      </c>
      <c r="DD128" s="4">
        <f t="shared" si="2759"/>
        <v>0</v>
      </c>
      <c r="DE128" s="4">
        <f t="shared" si="2760"/>
        <v>2</v>
      </c>
      <c r="DF128" s="4">
        <f t="shared" si="2761"/>
        <v>0</v>
      </c>
      <c r="DG128" s="4">
        <f t="shared" si="2762"/>
        <v>0</v>
      </c>
      <c r="DH128" s="4">
        <f t="shared" si="2763"/>
        <v>0</v>
      </c>
      <c r="DI128" s="152">
        <f t="shared" si="2764"/>
        <v>0</v>
      </c>
      <c r="DJ128" s="153">
        <f t="shared" si="2765"/>
        <v>1</v>
      </c>
      <c r="DK128" s="4">
        <f t="shared" si="2766"/>
        <v>4</v>
      </c>
      <c r="DL128" s="4">
        <f t="shared" si="2767"/>
        <v>2</v>
      </c>
      <c r="DM128" s="4">
        <f t="shared" si="2768"/>
        <v>0</v>
      </c>
      <c r="DN128" s="4">
        <f t="shared" si="2769"/>
        <v>0</v>
      </c>
      <c r="DO128" s="4">
        <f t="shared" si="2770"/>
        <v>2</v>
      </c>
      <c r="DP128" s="4">
        <f t="shared" si="2771"/>
        <v>0</v>
      </c>
      <c r="DQ128" s="4">
        <f t="shared" si="2772"/>
        <v>0</v>
      </c>
      <c r="DR128" s="4">
        <f t="shared" si="2773"/>
        <v>5</v>
      </c>
      <c r="DS128" s="4">
        <f t="shared" si="2774"/>
        <v>7</v>
      </c>
      <c r="DT128" s="4">
        <f t="shared" si="2775"/>
        <v>0</v>
      </c>
      <c r="DU128" t="str">
        <f t="shared" si="2776"/>
        <v>0R</v>
      </c>
      <c r="DV128" t="str">
        <f t="shared" si="2777"/>
        <v>3R</v>
      </c>
      <c r="DW128" t="str">
        <f t="shared" si="2778"/>
        <v>0R</v>
      </c>
      <c r="DX128" t="str">
        <f t="shared" si="2779"/>
        <v>0S</v>
      </c>
      <c r="DY128" t="str">
        <f t="shared" si="2780"/>
        <v>0S</v>
      </c>
      <c r="DZ128" t="str">
        <f t="shared" si="2781"/>
        <v>0R</v>
      </c>
      <c r="EA128" t="str">
        <f t="shared" si="2782"/>
        <v>3L</v>
      </c>
      <c r="EB128" t="str">
        <f t="shared" si="2783"/>
        <v>3L</v>
      </c>
      <c r="EC128" t="str">
        <f t="shared" si="2784"/>
        <v>0R</v>
      </c>
      <c r="ED128">
        <f t="shared" si="2785"/>
        <v>0</v>
      </c>
      <c r="EE128">
        <f t="shared" si="2786"/>
        <v>0</v>
      </c>
      <c r="EF128">
        <f t="shared" si="2787"/>
        <v>0</v>
      </c>
      <c r="EG128">
        <f t="shared" si="2788"/>
        <v>0</v>
      </c>
      <c r="EH128">
        <f t="shared" si="2789"/>
        <v>0</v>
      </c>
      <c r="EI128">
        <f t="shared" si="2790"/>
        <v>0</v>
      </c>
      <c r="EJ128">
        <f t="shared" si="2791"/>
        <v>0</v>
      </c>
      <c r="EK128">
        <f t="shared" si="2792"/>
        <v>0</v>
      </c>
      <c r="EL128">
        <f t="shared" si="2793"/>
        <v>0</v>
      </c>
      <c r="EM128">
        <f t="shared" si="2794"/>
        <v>0</v>
      </c>
      <c r="EN128">
        <f t="shared" si="2795"/>
        <v>0</v>
      </c>
      <c r="EO128">
        <f t="shared" si="2796"/>
        <v>0</v>
      </c>
      <c r="EP128">
        <f t="shared" si="2797"/>
        <v>0</v>
      </c>
      <c r="EQ128">
        <f t="shared" si="2798"/>
        <v>0</v>
      </c>
      <c r="ER128">
        <f t="shared" si="2799"/>
        <v>0</v>
      </c>
      <c r="ES128">
        <f t="shared" si="2800"/>
        <v>0</v>
      </c>
      <c r="ET128">
        <f t="shared" si="2801"/>
        <v>0</v>
      </c>
      <c r="EU128">
        <f t="shared" si="2802"/>
        <v>0</v>
      </c>
      <c r="EV128">
        <f t="shared" si="2803"/>
        <v>0</v>
      </c>
      <c r="EW128">
        <f t="shared" si="2804"/>
        <v>0</v>
      </c>
      <c r="EX128">
        <f t="shared" si="2805"/>
        <v>0</v>
      </c>
      <c r="EY128">
        <f t="shared" si="2806"/>
        <v>0</v>
      </c>
      <c r="EZ128">
        <f t="shared" si="2807"/>
        <v>0</v>
      </c>
      <c r="FA128">
        <f t="shared" si="2808"/>
        <v>0</v>
      </c>
      <c r="FB128">
        <f t="shared" si="2809"/>
        <v>0</v>
      </c>
      <c r="FC128">
        <f t="shared" si="2810"/>
        <v>0</v>
      </c>
      <c r="FD128">
        <f t="shared" si="2811"/>
        <v>0</v>
      </c>
      <c r="FE128">
        <f t="shared" si="2812"/>
        <v>0</v>
      </c>
      <c r="FF128">
        <f t="shared" si="2813"/>
        <v>0</v>
      </c>
      <c r="FG128">
        <f t="shared" si="2814"/>
        <v>0</v>
      </c>
      <c r="FH128">
        <f t="shared" si="2815"/>
        <v>0</v>
      </c>
      <c r="FI128">
        <f t="shared" si="2816"/>
        <v>0</v>
      </c>
      <c r="FJ128">
        <f t="shared" si="2817"/>
        <v>0</v>
      </c>
      <c r="FK128">
        <f t="shared" si="2818"/>
        <v>0</v>
      </c>
      <c r="FL128">
        <f t="shared" si="2819"/>
        <v>0</v>
      </c>
      <c r="FM128">
        <f t="shared" si="2820"/>
        <v>0</v>
      </c>
      <c r="FN128">
        <f t="shared" si="2821"/>
        <v>0</v>
      </c>
      <c r="FO128">
        <f t="shared" si="2822"/>
        <v>0</v>
      </c>
      <c r="FP128">
        <f t="shared" si="2823"/>
        <v>0</v>
      </c>
      <c r="FQ128">
        <f t="shared" si="2824"/>
        <v>0</v>
      </c>
      <c r="FR128">
        <f t="shared" si="2825"/>
        <v>0</v>
      </c>
      <c r="FS128">
        <f t="shared" si="2826"/>
        <v>0</v>
      </c>
      <c r="FT128">
        <f t="shared" si="2827"/>
        <v>0</v>
      </c>
      <c r="FU128">
        <f t="shared" si="2828"/>
        <v>0</v>
      </c>
      <c r="FV128">
        <f t="shared" si="2829"/>
        <v>0</v>
      </c>
      <c r="FW128">
        <f t="shared" si="2830"/>
        <v>0</v>
      </c>
      <c r="FX128">
        <f t="shared" si="2831"/>
        <v>0</v>
      </c>
      <c r="FY128">
        <f t="shared" si="2832"/>
        <v>0</v>
      </c>
      <c r="FZ128">
        <f t="shared" si="2833"/>
        <v>0</v>
      </c>
      <c r="GA128">
        <f t="shared" si="2834"/>
        <v>0</v>
      </c>
      <c r="GB128">
        <f t="shared" si="2835"/>
        <v>0</v>
      </c>
      <c r="GC128">
        <f t="shared" si="2836"/>
        <v>0</v>
      </c>
      <c r="GD128">
        <f t="shared" si="2837"/>
        <v>0</v>
      </c>
      <c r="GE128">
        <f t="shared" si="2838"/>
        <v>0</v>
      </c>
      <c r="GF128">
        <f t="shared" si="2839"/>
        <v>0</v>
      </c>
      <c r="GG128">
        <f t="shared" si="2840"/>
        <v>0</v>
      </c>
      <c r="GH128">
        <f t="shared" si="2841"/>
        <v>0</v>
      </c>
      <c r="GI128">
        <f t="shared" si="2842"/>
        <v>0</v>
      </c>
      <c r="GJ128">
        <f t="shared" si="2843"/>
        <v>0</v>
      </c>
      <c r="GK128">
        <f t="shared" si="2844"/>
        <v>0</v>
      </c>
      <c r="GL128">
        <f t="shared" si="2845"/>
        <v>0</v>
      </c>
      <c r="GM128">
        <f t="shared" si="2846"/>
        <v>0</v>
      </c>
      <c r="GN128">
        <f t="shared" si="2847"/>
        <v>0</v>
      </c>
      <c r="GO128">
        <f t="shared" si="2848"/>
        <v>0</v>
      </c>
      <c r="GP128">
        <f t="shared" si="2849"/>
        <v>0</v>
      </c>
      <c r="GQ128">
        <f t="shared" si="2850"/>
        <v>0</v>
      </c>
      <c r="GR128">
        <f t="shared" si="2851"/>
        <v>0</v>
      </c>
      <c r="GS128">
        <f t="shared" si="2852"/>
        <v>0</v>
      </c>
      <c r="GT128">
        <f t="shared" si="2853"/>
        <v>0</v>
      </c>
      <c r="GU128">
        <f t="shared" si="2854"/>
        <v>0</v>
      </c>
      <c r="GV128">
        <f t="shared" si="2855"/>
        <v>0</v>
      </c>
      <c r="GW128">
        <f t="shared" si="2856"/>
        <v>0</v>
      </c>
      <c r="GX128">
        <f t="shared" si="2857"/>
        <v>0</v>
      </c>
      <c r="GY128">
        <f t="shared" si="2858"/>
        <v>0</v>
      </c>
      <c r="GZ128">
        <f t="shared" si="2859"/>
        <v>0</v>
      </c>
      <c r="HA128">
        <f t="shared" si="2860"/>
        <v>0</v>
      </c>
      <c r="HB128" s="176" t="s">
        <v>265</v>
      </c>
      <c r="HC128" s="89">
        <f t="shared" si="2861"/>
        <v>290.01711493790646</v>
      </c>
      <c r="HD128" s="89">
        <f t="shared" si="2862"/>
        <v>77.817394771553978</v>
      </c>
      <c r="HE128" s="89">
        <f t="shared" si="2863"/>
        <v>105.24864494817081</v>
      </c>
      <c r="HF128" s="89">
        <f t="shared" si="2864"/>
        <v>0</v>
      </c>
      <c r="HH128" s="88">
        <f t="shared" si="2865"/>
        <v>473.08315465763127</v>
      </c>
      <c r="HI128" s="88">
        <f t="shared" si="2866"/>
        <v>52.624322474085403</v>
      </c>
      <c r="HK128">
        <f>IFERROR(VLOOKUP(_xlfn.NUMBERVALUE(MID(L128, SEARCH("!", L128)+1, SEARCH("+", L128)-SEARCH("!", L128)-1)), Rankings!$A$2:$BK$161, 63, FALSE),0)</f>
        <v>88.440562036178306</v>
      </c>
      <c r="HL128">
        <f>IFERROR(VLOOKUP(_xlfn.NUMBERVALUE(MID(M128, SEARCH("!", M128)+1, SEARCH("+", M128)-SEARCH("!", M128)-1)), Rankings!$A$2:$BK$161, 63, FALSE),0)</f>
        <v>18.74619033054983</v>
      </c>
      <c r="HM128">
        <f>IFERROR(VLOOKUP(_xlfn.NUMBERVALUE(MID(N128, SEARCH("!", N128)+1, SEARCH("+", N128)-SEARCH("!", N128)-1)), Rankings!$A$2:$BK$161, 63, FALSE),0)</f>
        <v>61.223195741281053</v>
      </c>
      <c r="HN128">
        <f>IFERROR(VLOOKUP(_xlfn.NUMBERVALUE(MID(O128, SEARCH("!", O128)+1, SEARCH("+", O128)-SEARCH("!", O128)-1)), Rankings!$A$2:$BK$161, 63, FALSE),0)</f>
        <v>35.154792142279646</v>
      </c>
      <c r="HO128">
        <f>IFERROR(VLOOKUP(_xlfn.NUMBERVALUE(MID(P128, SEARCH("!", P128)+1, SEARCH("+", P128)-SEARCH("!", P128)-1)), Rankings!$A$2:$BK$161, 63, FALSE),0)</f>
        <v>70.09385280589116</v>
      </c>
      <c r="HP128">
        <f>IFERROR(VLOOKUP(_xlfn.NUMBERVALUE(MID(Q128, SEARCH("!", Q128)+1, SEARCH("+", Q128)-SEARCH("!", Q128)-1)), Rankings!$A$2:$BK$161, 63, FALSE),0)</f>
        <v>54.618410813898173</v>
      </c>
      <c r="HQ128">
        <f>IFERROR(VLOOKUP(_xlfn.NUMBERVALUE(MID(R128, SEARCH("!", R128)+1, SEARCH("+", R128)-SEARCH("!", R128)-1)), Rankings!$A$2:$BK$161, 63, FALSE),0)</f>
        <v>25.305200433552464</v>
      </c>
      <c r="HR128">
        <f>IFERROR(VLOOKUP(_xlfn.NUMBERVALUE(MID(S128, SEARCH("!", S128)+1, SEARCH("+", S128)-SEARCH("!", S128)-1)), Rankings!$A$2:$BK$161, 63, FALSE),0)</f>
        <v>52.512194338001507</v>
      </c>
      <c r="HS128">
        <f>IFERROR(VLOOKUP(_xlfn.NUMBERVALUE(MID(T128, SEARCH("!", T128)+1, SEARCH("+", T128)-SEARCH("!", T128)-1)), Rankings!$A$2:$BK$161, 63, FALSE),0)</f>
        <v>66.988756015999087</v>
      </c>
      <c r="HT128">
        <f>IFERROR(VLOOKUP(_xlfn.NUMBERVALUE(MID(U128, SEARCH("!", U128)+1, SEARCH("+", U128)-SEARCH("!", U128)-1)), Rankings!$A$2:$BK$161, 63, FALSE),0)</f>
        <v>0</v>
      </c>
      <c r="HU128">
        <f>IFERROR(VLOOKUP(_xlfn.NUMBERVALUE(MID(V128, SEARCH("!", V128)+1, SEARCH("+", V128)-SEARCH("!", V128)-1)), Rankings!$A$2:$BK$161, 63, FALSE),0)</f>
        <v>0</v>
      </c>
      <c r="HV128">
        <f>IFERROR(VLOOKUP(_xlfn.NUMBERVALUE(MID(W128, SEARCH("!", W128)+1, SEARCH("+", W128)-SEARCH("!", W128)-1)), Rankings!$A$2:$BK$161, 63, FALSE),0)</f>
        <v>0</v>
      </c>
      <c r="HW128">
        <f>IFERROR(VLOOKUP(_xlfn.NUMBERVALUE(MID(X128, SEARCH("!", X128)+1, SEARCH("+", X128)-SEARCH("!", X128)-1)), Rankings!$A$2:$BK$161, 63, FALSE),0)</f>
        <v>0</v>
      </c>
      <c r="HX128">
        <f>IFERROR(VLOOKUP(_xlfn.NUMBERVALUE(MID(Y128, SEARCH("!", Y128)+1, SEARCH("+", Y128)-SEARCH("!", Y128)-1)), Rankings!$A$2:$BK$161, 63, FALSE),0)</f>
        <v>0</v>
      </c>
      <c r="HY128">
        <f>IFERROR(VLOOKUP(_xlfn.NUMBERVALUE(MID(Z128, SEARCH("!", Z128)+1, SEARCH("+", Z128)-SEARCH("!", Z128)-1)), Rankings!$A$2:$BK$161, 63, FALSE),0)</f>
        <v>0</v>
      </c>
      <c r="HZ128">
        <f>IFERROR(VLOOKUP(_xlfn.NUMBERVALUE(MID(AA128, SEARCH("!", AA128)+1, SEARCH("+", AA128)-SEARCH("!", AA128)-1)), Rankings!$A$2:$BK$161, 63, FALSE),0)</f>
        <v>0</v>
      </c>
      <c r="IA128">
        <f>IFERROR(VLOOKUP(_xlfn.NUMBERVALUE(MID(AB128, SEARCH("!", AB128)+1, SEARCH("+", AB128)-SEARCH("!", AB128)-1)), Rankings!$A$2:$BK$161, 63, FALSE),0)</f>
        <v>0</v>
      </c>
      <c r="IB128">
        <f>IFERROR(VLOOKUP(_xlfn.NUMBERVALUE(MID(AC128, SEARCH("!", AC128)+1, SEARCH("+", AC128)-SEARCH("!", AC128)-1)), Rankings!$A$2:$BK$161, 63, FALSE),0)</f>
        <v>0</v>
      </c>
      <c r="IC128">
        <f>IFERROR(VLOOKUP(_xlfn.NUMBERVALUE(MID(AD128, SEARCH("!", AD128)+1, SEARCH("+", AD128)-SEARCH("!", AD128)-1)), Rankings!$A$2:$BK$161, 63, FALSE),0)</f>
        <v>0</v>
      </c>
      <c r="ID128">
        <f>IFERROR(VLOOKUP(_xlfn.NUMBERVALUE(MID(AE128, SEARCH("!", AE128)+1, SEARCH("+", AE128)-SEARCH("!", AE128)-1)), Rankings!$A$2:$BK$161, 63, FALSE),0)</f>
        <v>0</v>
      </c>
      <c r="IE128">
        <f>IFERROR(VLOOKUP(_xlfn.NUMBERVALUE(MID(AF128, SEARCH("!", AF128)+1, SEARCH("+", AF128)-SEARCH("!", AF128)-1)), Rankings!$A$2:$BK$161, 63, FALSE),0)</f>
        <v>0</v>
      </c>
      <c r="IF128">
        <f>IFERROR(VLOOKUP(_xlfn.NUMBERVALUE(MID(AG128, SEARCH("!", AG128)+1, SEARCH("+", AG128)-SEARCH("!", AG128)-1)), Rankings!$A$2:$BK$161, 63, FALSE),0)</f>
        <v>0</v>
      </c>
      <c r="IG128">
        <f>IFERROR(VLOOKUP(_xlfn.NUMBERVALUE(MID(AH128, SEARCH("!", AH128)+1, SEARCH("+", AH128)-SEARCH("!", AH128)-1)), Rankings!$A$2:$BK$161, 63, FALSE),0)</f>
        <v>0</v>
      </c>
      <c r="IH128">
        <f>IFERROR(VLOOKUP(_xlfn.NUMBERVALUE(MID(AI128, SEARCH("!", AI128)+1, SEARCH("+", AI128)-SEARCH("!", AI128)-1)), Rankings!$A$2:$BK$161, 63, FALSE),0)</f>
        <v>0</v>
      </c>
      <c r="II128">
        <f>IFERROR(VLOOKUP(_xlfn.NUMBERVALUE(MID(AJ128, SEARCH("!", AJ128)+1, SEARCH("+", AJ128)-SEARCH("!", AJ128)-1)), Rankings!$A$2:$BK$161, 63, FALSE),0)</f>
        <v>0</v>
      </c>
      <c r="IJ128">
        <f>IFERROR(VLOOKUP(_xlfn.NUMBERVALUE(MID(AK128, SEARCH("!", AK128)+1, SEARCH("+", AK128)-SEARCH("!", AK128)-1)), Rankings!$A$2:$BK$161, 63, FALSE),0)</f>
        <v>0</v>
      </c>
      <c r="IK128">
        <f>IFERROR(VLOOKUP(_xlfn.NUMBERVALUE(MID(AL128, SEARCH("!", AL128)+1, SEARCH("+", AL128)-SEARCH("!", AL128)-1)), Rankings!$A$2:$BK$161, 63, FALSE),0)</f>
        <v>0</v>
      </c>
      <c r="IL128">
        <f>IFERROR(VLOOKUP(_xlfn.NUMBERVALUE(MID(AM128, SEARCH("!", AM128)+1, SEARCH("+", AM128)-SEARCH("!", AM128)-1)), Rankings!$A$2:$BK$161, 63, FALSE),0)</f>
        <v>0</v>
      </c>
      <c r="IM128">
        <f>IFERROR(VLOOKUP(_xlfn.NUMBERVALUE(MID(AN128, SEARCH("!", AN128)+1, SEARCH("+", AN128)-SEARCH("!", AN128)-1)), Rankings!$A$2:$BK$161, 63, FALSE),0)</f>
        <v>0</v>
      </c>
      <c r="IN128">
        <f>IFERROR(VLOOKUP(_xlfn.NUMBERVALUE(MID(AO128, SEARCH("!", AO128)+1, SEARCH("+", AO128)-SEARCH("!", AO128)-1)), Rankings!$A$2:$BK$161, 63, FALSE),0)</f>
        <v>0</v>
      </c>
      <c r="IO128">
        <f>IFERROR(VLOOKUP(_xlfn.NUMBERVALUE(MID(AP128, SEARCH("!", AP128)+1, SEARCH("+", AP128)-SEARCH("!", AP128)-1)), Rankings!$A$2:$BK$161, 63, FALSE),0)</f>
        <v>0</v>
      </c>
      <c r="IP128">
        <f>IFERROR(VLOOKUP(_xlfn.NUMBERVALUE(MID(AQ128, SEARCH("!", AQ128)+1, SEARCH("+", AQ128)-SEARCH("!", AQ128)-1)), Rankings!$A$2:$BK$161, 63, FALSE),0)</f>
        <v>0</v>
      </c>
      <c r="IQ128">
        <f>IFERROR(VLOOKUP(_xlfn.NUMBERVALUE(MID(AR128, SEARCH("!", AR128)+1, SEARCH("+", AR128)-SEARCH("!", AR128)-1)), Rankings!$A$2:$BK$161, 63, FALSE),0)</f>
        <v>0</v>
      </c>
      <c r="IR128">
        <f>IFERROR(VLOOKUP(_xlfn.NUMBERVALUE(MID(AS128, SEARCH("!", AS128)+1, SEARCH("+", AS128)-SEARCH("!", AS128)-1)), Rankings!$A$2:$BK$161, 63, FALSE),0)</f>
        <v>0</v>
      </c>
      <c r="IS128">
        <f>IFERROR(VLOOKUP(_xlfn.NUMBERVALUE(MID(AT128, SEARCH("!", AT128)+1, SEARCH("+", AT128)-SEARCH("!", AT128)-1)), Rankings!$A$2:$BK$161, 63, FALSE),0)</f>
        <v>0</v>
      </c>
      <c r="IT128">
        <f>IFERROR(VLOOKUP(_xlfn.NUMBERVALUE(MID(AU128, SEARCH("!", AU128)+1, SEARCH("+", AU128)-SEARCH("!", AU128)-1)), Rankings!$A$2:$BK$161, 63, FALSE),0)</f>
        <v>0</v>
      </c>
      <c r="IU128">
        <f>IFERROR(VLOOKUP(_xlfn.NUMBERVALUE(MID(AV128, SEARCH("!", AV128)+1, SEARCH("+", AV128)-SEARCH("!", AV128)-1)), Rankings!$A$2:$BK$161, 63, FALSE),0)</f>
        <v>0</v>
      </c>
      <c r="IV128">
        <f>IFERROR(VLOOKUP(_xlfn.NUMBERVALUE(MID(AW128, SEARCH("!", AW128)+1, SEARCH("+", AW128)-SEARCH("!", AW128)-1)), Rankings!$A$2:$BK$161, 63, FALSE),0)</f>
        <v>0</v>
      </c>
      <c r="IW128">
        <f>IFERROR(VLOOKUP(_xlfn.NUMBERVALUE(MID(AX128, SEARCH("!", AX128)+1, SEARCH("+", AX128)-SEARCH("!", AX128)-1)), Rankings!$A$2:$BK$161, 63, FALSE),0)</f>
        <v>0</v>
      </c>
      <c r="IX128">
        <f>IFERROR(VLOOKUP(_xlfn.NUMBERVALUE(MID(AY128, SEARCH("!", AY128)+1, SEARCH("+", AY128)-SEARCH("!", AY128)-1)), Rankings!$A$2:$BK$161, 63, FALSE),0)</f>
        <v>0</v>
      </c>
      <c r="IY128">
        <f>IFERROR(VLOOKUP(_xlfn.NUMBERVALUE(MID(AZ128, SEARCH("!", AZ128)+1, SEARCH("+", AZ128)-SEARCH("!", AZ128)-1)), Rankings!$A$2:$BK$161, 63, FALSE),0)</f>
        <v>0</v>
      </c>
      <c r="IZ128">
        <f>IFERROR(VLOOKUP(_xlfn.NUMBERVALUE(MID(BA128, SEARCH("!", BA128)+1, SEARCH("+", BA128)-SEARCH("!", BA128)-1)), Rankings!$A$2:$BK$161, 63, FALSE),0)</f>
        <v>0</v>
      </c>
      <c r="JA128">
        <f>IFERROR(VLOOKUP(_xlfn.NUMBERVALUE(MID(BB128, SEARCH("!", BB128)+1, SEARCH("+", BB128)-SEARCH("!", BB128)-1)), Rankings!$A$2:$BK$161, 63, FALSE),0)</f>
        <v>0</v>
      </c>
      <c r="JB128">
        <f>IFERROR(VLOOKUP(_xlfn.NUMBERVALUE(MID(BC128, SEARCH("!", BC128)+1, SEARCH("+", BC128)-SEARCH("!", BC128)-1)), Rankings!$A$2:$BK$161, 63, FALSE),0)</f>
        <v>0</v>
      </c>
      <c r="JC128">
        <f>IFERROR(VLOOKUP(_xlfn.NUMBERVALUE(MID(BD128, SEARCH("!", BD128)+1, SEARCH("+", BD128)-SEARCH("!", BD128)-1)), Rankings!$A$2:$BK$161, 63, FALSE),0)</f>
        <v>0</v>
      </c>
      <c r="JD128">
        <f>IFERROR(VLOOKUP(_xlfn.NUMBERVALUE(MID(BE128, SEARCH("!", BE128)+1, SEARCH("+", BE128)-SEARCH("!", BE128)-1)), Rankings!$A$2:$BK$161, 63, FALSE),0)</f>
        <v>0</v>
      </c>
      <c r="JE128">
        <f>IFERROR(VLOOKUP(_xlfn.NUMBERVALUE(MID(BF128, SEARCH("!", BF128)+1, SEARCH("+", BF128)-SEARCH("!", BF128)-1)), Rankings!$A$2:$BK$161, 63, FALSE),0)</f>
        <v>0</v>
      </c>
      <c r="JF128">
        <f>IFERROR(VLOOKUP(_xlfn.NUMBERVALUE(MID(BG128, SEARCH("!", BG128)+1, SEARCH("+", BG128)-SEARCH("!", BG128)-1)), Rankings!$A$2:$BK$161, 63, FALSE),0)</f>
        <v>0</v>
      </c>
      <c r="JG128">
        <f>IFERROR(VLOOKUP(_xlfn.NUMBERVALUE(MID(BH128, SEARCH("!", BH128)+1, SEARCH("+", BH128)-SEARCH("!", BH128)-1)), Rankings!$A$2:$BK$161, 63, FALSE),0)</f>
        <v>0</v>
      </c>
      <c r="JH128">
        <f>IFERROR(VLOOKUP(_xlfn.NUMBERVALUE(MID(BI128, SEARCH("!", BI128)+1, SEARCH("+", BI128)-SEARCH("!", BI128)-1)), Rankings!$A$2:$BK$161, 63, FALSE),0)</f>
        <v>0</v>
      </c>
      <c r="JI128">
        <f>IFERROR(VLOOKUP(_xlfn.NUMBERVALUE(MID(BJ128, SEARCH("!", BJ128)+1, SEARCH("+", BJ128)-SEARCH("!", BJ128)-1)), Rankings!$A$2:$BK$161, 63, FALSE),0)</f>
        <v>0</v>
      </c>
      <c r="JJ128">
        <f>IFERROR(VLOOKUP(_xlfn.NUMBERVALUE(MID(BK128, SEARCH("!", BK128)+1, SEARCH("+", BK128)-SEARCH("!", BK128)-1)), Rankings!$A$2:$BK$161, 63, FALSE),0)</f>
        <v>0</v>
      </c>
      <c r="JK128">
        <f>IFERROR(VLOOKUP(_xlfn.NUMBERVALUE(MID(BL128, SEARCH("!", BL128)+1, SEARCH("+", BL128)-SEARCH("!", BL128)-1)), Rankings!$A$2:$BK$161, 63, FALSE),0)</f>
        <v>0</v>
      </c>
      <c r="JL128">
        <f>IFERROR(VLOOKUP(_xlfn.NUMBERVALUE(MID(BM128, SEARCH("!", BM128)+1, SEARCH("+", BM128)-SEARCH("!", BM128)-1)), Rankings!$A$2:$BK$161, 63, FALSE),0)</f>
        <v>0</v>
      </c>
      <c r="JM128">
        <f>IFERROR(VLOOKUP(_xlfn.NUMBERVALUE(MID(BN128, SEARCH("!", BN128)+1, SEARCH("+", BN128)-SEARCH("!", BN128)-1)), Rankings!$A$2:$BK$161, 63, FALSE),0)</f>
        <v>0</v>
      </c>
      <c r="JN128">
        <f>IFERROR(VLOOKUP(_xlfn.NUMBERVALUE(MID(BO128, SEARCH("!", BO128)+1, SEARCH("+", BO128)-SEARCH("!", BO128)-1)), Rankings!$A$2:$BK$161, 63, FALSE),0)</f>
        <v>0</v>
      </c>
      <c r="JO128">
        <f>IFERROR(VLOOKUP(_xlfn.NUMBERVALUE(MID(BP128, SEARCH("!", BP128)+1, SEARCH("+", BP128)-SEARCH("!", BP128)-1)), Rankings!$A$2:$BK$161, 63, FALSE),0)</f>
        <v>0</v>
      </c>
      <c r="JP128">
        <f>IFERROR(VLOOKUP(_xlfn.NUMBERVALUE(MID(BQ128, SEARCH("!", BQ128)+1, SEARCH("+", BQ128)-SEARCH("!", BQ128)-1)), Rankings!$A$2:$BK$161, 63, FALSE),0)</f>
        <v>0</v>
      </c>
      <c r="JQ128">
        <f>IFERROR(VLOOKUP(_xlfn.NUMBERVALUE(MID(BR128, SEARCH("!", BR128)+1, SEARCH("+", BR128)-SEARCH("!", BR128)-1)), Rankings!$A$2:$BK$161, 63, FALSE),0)</f>
        <v>0</v>
      </c>
      <c r="JR128">
        <f>IFERROR(VLOOKUP(_xlfn.NUMBERVALUE(MID(BS128, SEARCH("!", BS128)+1, SEARCH("+", BS128)-SEARCH("!", BS128)-1)), Rankings!$A$2:$BK$161, 63, FALSE),0)</f>
        <v>0</v>
      </c>
      <c r="JS128">
        <f>IFERROR(VLOOKUP(_xlfn.NUMBERVALUE(MID(BT128, SEARCH("!", BT128)+1, SEARCH("+", BT128)-SEARCH("!", BT128)-1)), Rankings!$A$2:$BK$161, 63, FALSE),0)</f>
        <v>0</v>
      </c>
      <c r="JT128">
        <f>IFERROR(VLOOKUP(_xlfn.NUMBERVALUE(MID(BU128, SEARCH("!", BU128)+1, SEARCH("+", BU128)-SEARCH("!", BU128)-1)), Rankings!$A$2:$BK$161, 63, FALSE),0)</f>
        <v>0</v>
      </c>
      <c r="JU128">
        <f>IFERROR(VLOOKUP(_xlfn.NUMBERVALUE(MID(BV128, SEARCH("!", BV128)+1, SEARCH("+", BV128)-SEARCH("!", BV128)-1)), Rankings!$A$2:$BK$161, 63, FALSE),0)</f>
        <v>0</v>
      </c>
      <c r="JV128">
        <f>IFERROR(VLOOKUP(_xlfn.NUMBERVALUE(MID(BW128, SEARCH("!", BW128)+1, SEARCH("+", BW128)-SEARCH("!", BW128)-1)), Rankings!$A$2:$BK$161, 63, FALSE),0)</f>
        <v>0</v>
      </c>
      <c r="JW128">
        <f>IFERROR(VLOOKUP(_xlfn.NUMBERVALUE(MID(BX128, SEARCH("!", BX128)+1, SEARCH("+", BX128)-SEARCH("!", BX128)-1)), Rankings!$A$2:$BK$161, 63, FALSE),0)</f>
        <v>0</v>
      </c>
      <c r="JX128">
        <f>IFERROR(VLOOKUP(_xlfn.NUMBERVALUE(MID(BY128, SEARCH("!", BY128)+1, SEARCH("+", BY128)-SEARCH("!", BY128)-1)), Rankings!$A$2:$BK$161, 63, FALSE),0)</f>
        <v>0</v>
      </c>
      <c r="JY128">
        <f>IFERROR(VLOOKUP(_xlfn.NUMBERVALUE(MID(BZ128, SEARCH("!", BZ128)+1, SEARCH("+", BZ128)-SEARCH("!", BZ128)-1)), Rankings!$A$2:$BK$161, 63, FALSE),0)</f>
        <v>0</v>
      </c>
      <c r="JZ128">
        <f>IFERROR(VLOOKUP(_xlfn.NUMBERVALUE(MID(CA128, SEARCH("!", CA128)+1, SEARCH("+", CA128)-SEARCH("!", CA128)-1)), Rankings!$A$2:$BK$161, 63, FALSE),0)</f>
        <v>0</v>
      </c>
      <c r="KA128">
        <f>IFERROR(VLOOKUP(_xlfn.NUMBERVALUE(MID(CB128, SEARCH("!", CB128)+1, SEARCH("+", CB128)-SEARCH("!", CB128)-1)), Rankings!$A$2:$BK$161, 63, FALSE),0)</f>
        <v>0</v>
      </c>
      <c r="KB128">
        <f>IFERROR(VLOOKUP(_xlfn.NUMBERVALUE(MID(CC128, SEARCH("!", CC128)+1, SEARCH("+", CC128)-SEARCH("!", CC128)-1)), Rankings!$A$2:$BK$161, 63, FALSE),0)</f>
        <v>0</v>
      </c>
      <c r="KC128">
        <f>IFERROR(VLOOKUP(_xlfn.NUMBERVALUE(MID(CD128, SEARCH("!", CD128)+1, SEARCH("+", CD128)-SEARCH("!", CD128)-1)), Rankings!$A$2:$BK$161, 63, FALSE),0)</f>
        <v>0</v>
      </c>
      <c r="KD128">
        <f>IFERROR(VLOOKUP(_xlfn.NUMBERVALUE(MID(CE128, SEARCH("!", CE128)+1, SEARCH("+", CE128)-SEARCH("!", CE128)-1)), Rankings!$A$2:$BK$161, 63, FALSE),0)</f>
        <v>0</v>
      </c>
      <c r="KE128">
        <f>IFERROR(VLOOKUP(_xlfn.NUMBERVALUE(MID(CF128, SEARCH("!", CF128)+1, SEARCH("+", CF128)-SEARCH("!", CF128)-1)), Rankings!$A$2:$BK$161, 63, FALSE),0)</f>
        <v>0</v>
      </c>
      <c r="KF128">
        <f>IFERROR(VLOOKUP(_xlfn.NUMBERVALUE(MID(CG128, SEARCH("!", CG128)+1, SEARCH("+", CG128)-SEARCH("!", CG128)-1)), Rankings!$A$2:$BK$161, 63, FALSE),0)</f>
        <v>0</v>
      </c>
      <c r="KG128">
        <f>IFERROR(VLOOKUP(_xlfn.NUMBERVALUE(MID(CH128, SEARCH("!", CH128)+1, SEARCH("+", CH128)-SEARCH("!", CH128)-1)), Rankings!$A$2:$BK$161, 63, FALSE),0)</f>
        <v>0</v>
      </c>
      <c r="KH128">
        <f>IFERROR(VLOOKUP(_xlfn.NUMBERVALUE(MID(CI128, SEARCH("!", CI128)+1, SEARCH("+", CI128)-SEARCH("!", CI128)-1)), Rankings!$A$2:$BK$161, 63, FALSE),0)</f>
        <v>0</v>
      </c>
      <c r="KI128">
        <f>IFERROR(VLOOKUP(_xlfn.NUMBERVALUE(MID(CJ128, SEARCH("!", CJ128)+1, SEARCH("+", CJ128)-SEARCH("!", CJ128)-1)), Rankings!$A$2:$BK$161, 63, FALSE),0)</f>
        <v>0</v>
      </c>
      <c r="KJ128">
        <f>IFERROR(VLOOKUP(_xlfn.NUMBERVALUE(MID(CK128, SEARCH("!", CK128)+1, SEARCH("+", CK128)-SEARCH("!", CK128)-1)), Rankings!$A$2:$BK$161, 63, FALSE),0)</f>
        <v>0</v>
      </c>
      <c r="KK128">
        <f>IFERROR(VLOOKUP(_xlfn.NUMBERVALUE(MID(CL128, SEARCH("!", CL128)+1, SEARCH("+", CL128)-SEARCH("!", CL128)-1)), Rankings!$A$2:$BK$161, 63, FALSE),0)</f>
        <v>0</v>
      </c>
      <c r="KL128">
        <f>IFERROR(VLOOKUP(_xlfn.NUMBERVALUE(MID(CM128, SEARCH("!", CM128)+1, SEARCH("+", CM128)-SEARCH("!", CM128)-1)), Rankings!$A$2:$BK$161, 63, FALSE),0)</f>
        <v>0</v>
      </c>
      <c r="KM128">
        <f>IFERROR(VLOOKUP(_xlfn.NUMBERVALUE(MID(CN128, SEARCH("!", CN128)+1, SEARCH("+", CN128)-SEARCH("!", CN128)-1)), Rankings!$A$2:$BK$161, 63, FALSE),0)</f>
        <v>0</v>
      </c>
      <c r="KN128">
        <f>IFERROR(VLOOKUP(_xlfn.NUMBERVALUE(MID(CO128, SEARCH("!", CO128)+1, SEARCH("+", CO128)-SEARCH("!", CO128)-1)), Rankings!$A$2:$BK$161, 63, FALSE),0)</f>
        <v>0</v>
      </c>
      <c r="KO128">
        <f>IFERROR(VLOOKUP(_xlfn.NUMBERVALUE(MID(CP128, SEARCH("!", CP128)+1, SEARCH("+", CP128)-SEARCH("!", CP128)-1)), Rankings!$A$2:$BK$161, 63, FALSE),0)</f>
        <v>0</v>
      </c>
      <c r="KP128">
        <f>IFERROR(VLOOKUP(_xlfn.NUMBERVALUE(MID(CQ128, SEARCH("!", CQ128)+1, SEARCH("+", CQ128)-SEARCH("!", CQ128)-1)), Rankings!$A$2:$BK$161, 63, FALSE),0)</f>
        <v>0</v>
      </c>
      <c r="KQ128">
        <f>IFERROR(VLOOKUP(_xlfn.NUMBERVALUE(MID(CR128, SEARCH("!", CR128)+1, SEARCH("+", CR128)-SEARCH("!", CR128)-1)), Rankings!$A$2:$BK$161, 63, FALSE),0)</f>
        <v>0</v>
      </c>
      <c r="KS128" s="4">
        <f t="shared" si="2867"/>
        <v>144</v>
      </c>
      <c r="KT128" s="4">
        <f t="shared" si="2868"/>
        <v>91</v>
      </c>
      <c r="KU128" s="4">
        <f t="shared" si="2869"/>
        <v>68</v>
      </c>
      <c r="KV128" s="4">
        <f t="shared" si="2870"/>
        <v>0</v>
      </c>
      <c r="KY128" s="4">
        <f t="shared" si="2871"/>
        <v>303</v>
      </c>
      <c r="KZ128" s="4"/>
      <c r="LB128">
        <f t="shared" si="2872"/>
        <v>29</v>
      </c>
      <c r="LC128">
        <f t="shared" si="2873"/>
        <v>54</v>
      </c>
      <c r="LD128">
        <f t="shared" si="2874"/>
        <v>17</v>
      </c>
      <c r="LE128">
        <f t="shared" si="2875"/>
        <v>31</v>
      </c>
      <c r="LF128">
        <f t="shared" si="2876"/>
        <v>37</v>
      </c>
      <c r="LG128">
        <f t="shared" si="2877"/>
        <v>24</v>
      </c>
      <c r="LH128">
        <f t="shared" si="2878"/>
        <v>43</v>
      </c>
      <c r="LI128">
        <f t="shared" si="2879"/>
        <v>48</v>
      </c>
      <c r="LJ128">
        <f t="shared" si="2880"/>
        <v>20</v>
      </c>
      <c r="LK128">
        <f t="shared" si="2881"/>
        <v>0</v>
      </c>
      <c r="LL128">
        <f t="shared" si="2882"/>
        <v>0</v>
      </c>
      <c r="LM128">
        <f t="shared" si="2883"/>
        <v>0</v>
      </c>
      <c r="LN128">
        <f t="shared" si="2884"/>
        <v>0</v>
      </c>
      <c r="LO128">
        <f t="shared" si="2885"/>
        <v>0</v>
      </c>
      <c r="LP128">
        <f t="shared" si="2886"/>
        <v>0</v>
      </c>
      <c r="LQ128">
        <f t="shared" si="2887"/>
        <v>0</v>
      </c>
      <c r="LR128">
        <f t="shared" si="2888"/>
        <v>0</v>
      </c>
      <c r="LS128">
        <f t="shared" si="2889"/>
        <v>0</v>
      </c>
      <c r="LT128">
        <f t="shared" si="2890"/>
        <v>0</v>
      </c>
      <c r="LU128">
        <f t="shared" si="2891"/>
        <v>0</v>
      </c>
      <c r="LV128">
        <f t="shared" si="2892"/>
        <v>0</v>
      </c>
      <c r="LW128">
        <f t="shared" si="2893"/>
        <v>0</v>
      </c>
      <c r="LX128">
        <f t="shared" si="2894"/>
        <v>0</v>
      </c>
      <c r="LY128">
        <f t="shared" si="2895"/>
        <v>0</v>
      </c>
      <c r="LZ128">
        <f t="shared" si="2896"/>
        <v>0</v>
      </c>
      <c r="MA128">
        <f t="shared" si="2897"/>
        <v>0</v>
      </c>
      <c r="MB128">
        <f t="shared" si="2898"/>
        <v>0</v>
      </c>
      <c r="MC128">
        <f t="shared" si="2899"/>
        <v>0</v>
      </c>
      <c r="MD128">
        <f t="shared" si="2900"/>
        <v>0</v>
      </c>
      <c r="ME128">
        <f t="shared" si="2901"/>
        <v>0</v>
      </c>
      <c r="MF128">
        <f t="shared" si="2902"/>
        <v>0</v>
      </c>
      <c r="MG128">
        <f t="shared" si="2903"/>
        <v>0</v>
      </c>
      <c r="MH128">
        <f t="shared" si="2904"/>
        <v>0</v>
      </c>
      <c r="MI128">
        <f t="shared" si="2905"/>
        <v>0</v>
      </c>
      <c r="MJ128">
        <f t="shared" si="2906"/>
        <v>0</v>
      </c>
      <c r="MK128">
        <f t="shared" si="2907"/>
        <v>0</v>
      </c>
      <c r="ML128">
        <f t="shared" si="2908"/>
        <v>0</v>
      </c>
      <c r="MM128">
        <f t="shared" si="2909"/>
        <v>0</v>
      </c>
      <c r="MN128">
        <f t="shared" si="2910"/>
        <v>0</v>
      </c>
      <c r="MO128">
        <f t="shared" si="2911"/>
        <v>0</v>
      </c>
      <c r="MP128">
        <f t="shared" si="2912"/>
        <v>0</v>
      </c>
      <c r="MQ128">
        <f t="shared" si="2913"/>
        <v>0</v>
      </c>
      <c r="MR128">
        <f t="shared" si="2914"/>
        <v>0</v>
      </c>
      <c r="MS128">
        <f t="shared" si="2915"/>
        <v>0</v>
      </c>
      <c r="MT128">
        <f t="shared" si="2916"/>
        <v>0</v>
      </c>
      <c r="MU128">
        <f t="shared" si="2917"/>
        <v>0</v>
      </c>
      <c r="MV128">
        <f t="shared" si="2918"/>
        <v>0</v>
      </c>
      <c r="MW128">
        <f t="shared" si="2919"/>
        <v>0</v>
      </c>
      <c r="MX128">
        <f t="shared" si="2920"/>
        <v>0</v>
      </c>
      <c r="MY128">
        <f t="shared" si="2921"/>
        <v>0</v>
      </c>
      <c r="MZ128">
        <f t="shared" si="2922"/>
        <v>0</v>
      </c>
      <c r="NA128">
        <f t="shared" si="2923"/>
        <v>0</v>
      </c>
      <c r="NB128">
        <f t="shared" si="2924"/>
        <v>0</v>
      </c>
      <c r="NC128">
        <f t="shared" si="2925"/>
        <v>0</v>
      </c>
      <c r="ND128">
        <f t="shared" si="2926"/>
        <v>0</v>
      </c>
      <c r="NE128">
        <f t="shared" si="2927"/>
        <v>0</v>
      </c>
      <c r="NF128">
        <f t="shared" si="2928"/>
        <v>0</v>
      </c>
      <c r="NG128">
        <f t="shared" si="2929"/>
        <v>0</v>
      </c>
      <c r="NH128">
        <f t="shared" si="2930"/>
        <v>0</v>
      </c>
      <c r="NI128">
        <f t="shared" si="2931"/>
        <v>0</v>
      </c>
      <c r="NJ128">
        <f t="shared" si="2932"/>
        <v>0</v>
      </c>
      <c r="NK128">
        <f t="shared" si="2933"/>
        <v>0</v>
      </c>
      <c r="NL128">
        <f t="shared" si="2934"/>
        <v>0</v>
      </c>
      <c r="NM128">
        <f t="shared" si="2935"/>
        <v>0</v>
      </c>
      <c r="NN128">
        <f t="shared" si="2936"/>
        <v>0</v>
      </c>
      <c r="NO128">
        <f t="shared" si="2937"/>
        <v>0</v>
      </c>
      <c r="NP128">
        <f t="shared" si="2938"/>
        <v>0</v>
      </c>
      <c r="NQ128">
        <f t="shared" si="2939"/>
        <v>0</v>
      </c>
      <c r="NR128">
        <f t="shared" si="2940"/>
        <v>0</v>
      </c>
      <c r="NS128">
        <f t="shared" si="2941"/>
        <v>0</v>
      </c>
      <c r="NT128">
        <f t="shared" si="2942"/>
        <v>0</v>
      </c>
      <c r="NU128">
        <f t="shared" si="2943"/>
        <v>0</v>
      </c>
      <c r="NV128">
        <f t="shared" si="2944"/>
        <v>0</v>
      </c>
      <c r="NW128">
        <f t="shared" si="2945"/>
        <v>0</v>
      </c>
      <c r="NX128">
        <f t="shared" si="2946"/>
        <v>0</v>
      </c>
      <c r="NY128">
        <f t="shared" si="2947"/>
        <v>0</v>
      </c>
      <c r="NZ128">
        <f t="shared" si="2948"/>
        <v>0</v>
      </c>
      <c r="OA128">
        <f t="shared" si="2949"/>
        <v>0</v>
      </c>
      <c r="OB128">
        <f t="shared" si="2950"/>
        <v>0</v>
      </c>
      <c r="OC128">
        <f t="shared" si="2951"/>
        <v>0</v>
      </c>
      <c r="OD128">
        <f t="shared" si="2952"/>
        <v>0</v>
      </c>
      <c r="OE128">
        <f t="shared" si="2953"/>
        <v>0</v>
      </c>
      <c r="OF128">
        <f t="shared" si="2954"/>
        <v>0</v>
      </c>
      <c r="OG128">
        <f t="shared" si="2955"/>
        <v>0</v>
      </c>
      <c r="OH128">
        <f t="shared" si="2956"/>
        <v>0</v>
      </c>
      <c r="OJ128" s="4">
        <f t="shared" si="2957"/>
        <v>235</v>
      </c>
      <c r="OK128" s="4">
        <f t="shared" si="2958"/>
        <v>69</v>
      </c>
      <c r="OL128" s="4">
        <f t="shared" si="2959"/>
        <v>86</v>
      </c>
      <c r="OM128" s="4">
        <f t="shared" si="2960"/>
        <v>0</v>
      </c>
      <c r="OP128" s="4">
        <f t="shared" si="2961"/>
        <v>390</v>
      </c>
      <c r="OQ128" s="4"/>
      <c r="OS128">
        <f t="shared" si="2962"/>
        <v>99</v>
      </c>
      <c r="OT128">
        <f t="shared" si="2963"/>
        <v>18</v>
      </c>
      <c r="OU128">
        <f t="shared" si="2964"/>
        <v>30</v>
      </c>
      <c r="OV128">
        <f t="shared" si="2965"/>
        <v>33</v>
      </c>
      <c r="OW128">
        <f t="shared" si="2966"/>
        <v>53</v>
      </c>
      <c r="OX128">
        <f t="shared" si="2967"/>
        <v>38</v>
      </c>
      <c r="OY128">
        <f t="shared" si="2968"/>
        <v>26</v>
      </c>
      <c r="OZ128">
        <f t="shared" si="2969"/>
        <v>43</v>
      </c>
      <c r="PA128">
        <f t="shared" si="2970"/>
        <v>50</v>
      </c>
      <c r="PB128">
        <f t="shared" si="2971"/>
        <v>0</v>
      </c>
      <c r="PC128">
        <f t="shared" si="2972"/>
        <v>0</v>
      </c>
      <c r="PD128">
        <f t="shared" si="2973"/>
        <v>0</v>
      </c>
      <c r="PE128">
        <f t="shared" si="2974"/>
        <v>0</v>
      </c>
      <c r="PF128">
        <f t="shared" si="2975"/>
        <v>0</v>
      </c>
      <c r="PG128">
        <f t="shared" si="2976"/>
        <v>0</v>
      </c>
      <c r="PH128">
        <f t="shared" si="2977"/>
        <v>0</v>
      </c>
      <c r="PI128">
        <f t="shared" si="2978"/>
        <v>0</v>
      </c>
      <c r="PJ128">
        <f t="shared" si="2979"/>
        <v>0</v>
      </c>
      <c r="PK128">
        <f t="shared" si="2980"/>
        <v>0</v>
      </c>
      <c r="PL128">
        <f t="shared" si="2981"/>
        <v>0</v>
      </c>
      <c r="PM128">
        <f t="shared" si="2982"/>
        <v>0</v>
      </c>
      <c r="PN128">
        <f t="shared" si="2983"/>
        <v>0</v>
      </c>
      <c r="PO128">
        <f t="shared" si="2984"/>
        <v>0</v>
      </c>
      <c r="PP128">
        <f t="shared" si="2985"/>
        <v>0</v>
      </c>
      <c r="PQ128">
        <f t="shared" si="2986"/>
        <v>0</v>
      </c>
      <c r="PR128">
        <f t="shared" si="2987"/>
        <v>0</v>
      </c>
      <c r="PS128">
        <f t="shared" si="2988"/>
        <v>0</v>
      </c>
      <c r="PT128">
        <f t="shared" si="2989"/>
        <v>0</v>
      </c>
      <c r="PU128">
        <f t="shared" si="2990"/>
        <v>0</v>
      </c>
      <c r="PV128">
        <f t="shared" si="2991"/>
        <v>0</v>
      </c>
      <c r="PW128">
        <f t="shared" si="2992"/>
        <v>0</v>
      </c>
      <c r="PX128">
        <f t="shared" si="2993"/>
        <v>0</v>
      </c>
      <c r="PY128">
        <f t="shared" si="2994"/>
        <v>0</v>
      </c>
      <c r="PZ128">
        <f t="shared" si="2995"/>
        <v>0</v>
      </c>
      <c r="QA128">
        <f t="shared" si="2996"/>
        <v>0</v>
      </c>
      <c r="QB128">
        <f t="shared" si="2997"/>
        <v>0</v>
      </c>
      <c r="QC128">
        <f t="shared" si="2998"/>
        <v>0</v>
      </c>
      <c r="QD128">
        <f t="shared" si="2999"/>
        <v>0</v>
      </c>
      <c r="QE128">
        <f t="shared" si="3000"/>
        <v>0</v>
      </c>
      <c r="QF128">
        <f t="shared" si="3001"/>
        <v>0</v>
      </c>
      <c r="QG128">
        <f t="shared" si="3002"/>
        <v>0</v>
      </c>
      <c r="QH128">
        <f t="shared" si="3003"/>
        <v>0</v>
      </c>
      <c r="QI128">
        <f t="shared" si="3004"/>
        <v>0</v>
      </c>
      <c r="QJ128">
        <f t="shared" si="3005"/>
        <v>0</v>
      </c>
      <c r="QK128">
        <f t="shared" si="3006"/>
        <v>0</v>
      </c>
      <c r="QL128">
        <f t="shared" si="3007"/>
        <v>0</v>
      </c>
      <c r="QM128">
        <f t="shared" si="3008"/>
        <v>0</v>
      </c>
      <c r="QN128">
        <f t="shared" si="3009"/>
        <v>0</v>
      </c>
      <c r="QO128">
        <f t="shared" si="3010"/>
        <v>0</v>
      </c>
      <c r="QP128">
        <f t="shared" si="3011"/>
        <v>0</v>
      </c>
      <c r="QQ128">
        <f t="shared" si="3012"/>
        <v>0</v>
      </c>
      <c r="QR128">
        <f t="shared" si="3013"/>
        <v>0</v>
      </c>
      <c r="QS128">
        <f t="shared" si="3014"/>
        <v>0</v>
      </c>
      <c r="QT128">
        <f t="shared" si="3015"/>
        <v>0</v>
      </c>
      <c r="QU128">
        <f t="shared" si="3016"/>
        <v>0</v>
      </c>
      <c r="QV128">
        <f t="shared" si="3017"/>
        <v>0</v>
      </c>
      <c r="QW128">
        <f t="shared" si="3018"/>
        <v>0</v>
      </c>
      <c r="QX128">
        <f t="shared" si="3019"/>
        <v>0</v>
      </c>
      <c r="QY128">
        <f t="shared" si="3020"/>
        <v>0</v>
      </c>
      <c r="QZ128">
        <f t="shared" si="3021"/>
        <v>0</v>
      </c>
      <c r="RA128">
        <f t="shared" si="3022"/>
        <v>0</v>
      </c>
      <c r="RB128">
        <f t="shared" si="3023"/>
        <v>0</v>
      </c>
      <c r="RC128">
        <f t="shared" si="3024"/>
        <v>0</v>
      </c>
      <c r="RD128">
        <f t="shared" si="3025"/>
        <v>0</v>
      </c>
      <c r="RE128">
        <f t="shared" si="3026"/>
        <v>0</v>
      </c>
      <c r="RF128">
        <f t="shared" si="3027"/>
        <v>0</v>
      </c>
      <c r="RG128">
        <f t="shared" si="3028"/>
        <v>0</v>
      </c>
      <c r="RH128">
        <f t="shared" si="3029"/>
        <v>0</v>
      </c>
      <c r="RI128">
        <f t="shared" si="3030"/>
        <v>0</v>
      </c>
      <c r="RJ128">
        <f t="shared" si="3031"/>
        <v>0</v>
      </c>
      <c r="RK128">
        <f t="shared" si="3032"/>
        <v>0</v>
      </c>
      <c r="RL128">
        <f t="shared" si="3033"/>
        <v>0</v>
      </c>
      <c r="RM128">
        <f t="shared" si="3034"/>
        <v>0</v>
      </c>
      <c r="RN128">
        <f t="shared" si="3035"/>
        <v>0</v>
      </c>
      <c r="RO128">
        <f t="shared" si="3036"/>
        <v>0</v>
      </c>
      <c r="RP128">
        <f t="shared" si="3037"/>
        <v>0</v>
      </c>
      <c r="RQ128">
        <f t="shared" si="3038"/>
        <v>0</v>
      </c>
      <c r="RR128">
        <f t="shared" si="3039"/>
        <v>0</v>
      </c>
      <c r="RS128">
        <f t="shared" si="3040"/>
        <v>0</v>
      </c>
      <c r="RT128">
        <f t="shared" si="3041"/>
        <v>0</v>
      </c>
      <c r="RU128">
        <f t="shared" si="3042"/>
        <v>0</v>
      </c>
      <c r="RV128">
        <f t="shared" si="3043"/>
        <v>0</v>
      </c>
      <c r="RW128">
        <f t="shared" si="3044"/>
        <v>0</v>
      </c>
      <c r="RX128">
        <f t="shared" si="3045"/>
        <v>0</v>
      </c>
      <c r="RY128">
        <f t="shared" si="3046"/>
        <v>0</v>
      </c>
      <c r="SA128" s="4">
        <f t="shared" si="3047"/>
        <v>20.560000000000002</v>
      </c>
      <c r="SB128" s="4">
        <f t="shared" si="3048"/>
        <v>10.199999999999999</v>
      </c>
      <c r="SC128" s="4">
        <f t="shared" si="3049"/>
        <v>7.27</v>
      </c>
      <c r="SD128" s="4">
        <f t="shared" si="3050"/>
        <v>0</v>
      </c>
      <c r="SF128" s="4">
        <f t="shared" si="3051"/>
        <v>38.03</v>
      </c>
      <c r="SI128">
        <f t="shared" si="3052"/>
        <v>3.86</v>
      </c>
      <c r="SJ128">
        <f t="shared" si="3053"/>
        <v>4.78</v>
      </c>
      <c r="SK128">
        <f t="shared" si="3054"/>
        <v>3.75</v>
      </c>
      <c r="SL128">
        <f t="shared" si="3055"/>
        <v>3.38</v>
      </c>
      <c r="SM128">
        <f t="shared" si="3056"/>
        <v>3.89</v>
      </c>
      <c r="SN128">
        <f t="shared" si="3057"/>
        <v>3.67</v>
      </c>
      <c r="SO128">
        <f t="shared" si="3058"/>
        <v>6.2</v>
      </c>
      <c r="SP128">
        <f t="shared" si="3059"/>
        <v>4</v>
      </c>
      <c r="SQ128">
        <f t="shared" si="3060"/>
        <v>4.5</v>
      </c>
      <c r="SR128" t="str">
        <f t="shared" si="3061"/>
        <v>0</v>
      </c>
      <c r="SS128" t="str">
        <f t="shared" si="3062"/>
        <v>0</v>
      </c>
      <c r="ST128" t="str">
        <f t="shared" si="3063"/>
        <v>0</v>
      </c>
      <c r="SU128" t="str">
        <f t="shared" si="3064"/>
        <v>0</v>
      </c>
      <c r="SV128" t="str">
        <f t="shared" si="3065"/>
        <v>0</v>
      </c>
      <c r="SW128" t="str">
        <f t="shared" si="3066"/>
        <v>0</v>
      </c>
      <c r="SX128" t="str">
        <f t="shared" si="3067"/>
        <v>0</v>
      </c>
      <c r="SY128" t="str">
        <f t="shared" si="3068"/>
        <v>0</v>
      </c>
      <c r="SZ128" t="str">
        <f t="shared" si="3069"/>
        <v>0</v>
      </c>
      <c r="TA128" t="str">
        <f t="shared" si="3070"/>
        <v>0</v>
      </c>
      <c r="TB128" t="str">
        <f t="shared" si="3071"/>
        <v>0</v>
      </c>
      <c r="TC128" t="str">
        <f t="shared" si="3072"/>
        <v>0</v>
      </c>
      <c r="TD128" t="str">
        <f t="shared" si="3073"/>
        <v>0</v>
      </c>
      <c r="TE128" t="str">
        <f t="shared" si="3074"/>
        <v>0</v>
      </c>
      <c r="TF128" t="str">
        <f t="shared" si="3075"/>
        <v>0</v>
      </c>
      <c r="TG128" t="str">
        <f t="shared" si="3076"/>
        <v>0</v>
      </c>
      <c r="TH128" t="str">
        <f t="shared" si="3077"/>
        <v>0</v>
      </c>
      <c r="TI128" t="str">
        <f t="shared" si="3078"/>
        <v>0</v>
      </c>
      <c r="TJ128" t="str">
        <f t="shared" si="3079"/>
        <v>0</v>
      </c>
      <c r="TK128" t="str">
        <f t="shared" si="3080"/>
        <v>0</v>
      </c>
      <c r="TL128" t="str">
        <f t="shared" si="3081"/>
        <v>0</v>
      </c>
      <c r="TM128" t="str">
        <f t="shared" si="3082"/>
        <v>0</v>
      </c>
      <c r="TN128" t="str">
        <f t="shared" si="3083"/>
        <v>0</v>
      </c>
      <c r="TO128" t="str">
        <f t="shared" si="3084"/>
        <v>0</v>
      </c>
      <c r="TP128" t="str">
        <f t="shared" si="3085"/>
        <v>0</v>
      </c>
      <c r="TQ128" t="str">
        <f t="shared" si="3086"/>
        <v>0</v>
      </c>
      <c r="TR128" t="str">
        <f t="shared" si="3087"/>
        <v>0</v>
      </c>
      <c r="TS128" t="str">
        <f t="shared" si="3088"/>
        <v>0</v>
      </c>
      <c r="TT128" t="str">
        <f t="shared" si="3089"/>
        <v>0</v>
      </c>
      <c r="TU128" t="str">
        <f t="shared" si="3090"/>
        <v>0</v>
      </c>
      <c r="TV128" t="str">
        <f t="shared" si="3091"/>
        <v>0</v>
      </c>
      <c r="TW128" t="str">
        <f t="shared" si="3092"/>
        <v>0</v>
      </c>
      <c r="TX128" t="str">
        <f t="shared" si="3093"/>
        <v>0</v>
      </c>
      <c r="TY128" t="str">
        <f t="shared" si="3094"/>
        <v>0</v>
      </c>
      <c r="TZ128" t="str">
        <f t="shared" si="3095"/>
        <v>0</v>
      </c>
      <c r="UA128" t="str">
        <f t="shared" si="3096"/>
        <v>0</v>
      </c>
      <c r="UB128" t="str">
        <f t="shared" si="3097"/>
        <v>0</v>
      </c>
      <c r="UC128" t="str">
        <f t="shared" si="3098"/>
        <v>0</v>
      </c>
      <c r="UD128" t="str">
        <f t="shared" si="3099"/>
        <v>0</v>
      </c>
      <c r="UE128" t="str">
        <f t="shared" si="3100"/>
        <v>0</v>
      </c>
      <c r="UF128" t="str">
        <f t="shared" si="3101"/>
        <v>0</v>
      </c>
      <c r="UG128" t="str">
        <f t="shared" si="3102"/>
        <v>0</v>
      </c>
      <c r="UH128" t="str">
        <f t="shared" si="3103"/>
        <v>0</v>
      </c>
      <c r="UI128" t="str">
        <f t="shared" si="3104"/>
        <v>0</v>
      </c>
      <c r="UJ128" t="str">
        <f t="shared" si="3105"/>
        <v>0</v>
      </c>
      <c r="UK128" t="str">
        <f t="shared" si="3106"/>
        <v>0</v>
      </c>
      <c r="UL128" t="str">
        <f t="shared" si="3107"/>
        <v>0</v>
      </c>
      <c r="UM128" t="str">
        <f t="shared" si="3108"/>
        <v>0</v>
      </c>
      <c r="UN128" t="str">
        <f t="shared" si="3109"/>
        <v>0</v>
      </c>
      <c r="UO128" t="str">
        <f t="shared" si="3110"/>
        <v>0</v>
      </c>
      <c r="UP128" t="str">
        <f t="shared" si="3111"/>
        <v>0</v>
      </c>
      <c r="UQ128" t="str">
        <f t="shared" si="3112"/>
        <v>0</v>
      </c>
      <c r="UR128" t="str">
        <f t="shared" si="3113"/>
        <v>0</v>
      </c>
      <c r="US128" t="str">
        <f t="shared" si="3114"/>
        <v>0</v>
      </c>
      <c r="UT128" t="str">
        <f t="shared" si="3115"/>
        <v>0</v>
      </c>
      <c r="UU128" t="str">
        <f t="shared" si="3116"/>
        <v>0</v>
      </c>
      <c r="UV128" t="str">
        <f t="shared" si="3117"/>
        <v>0</v>
      </c>
      <c r="UW128" t="str">
        <f t="shared" si="3118"/>
        <v>0</v>
      </c>
      <c r="UX128" t="str">
        <f t="shared" si="3119"/>
        <v>0</v>
      </c>
      <c r="UY128" t="str">
        <f t="shared" si="3120"/>
        <v>0</v>
      </c>
      <c r="UZ128" t="str">
        <f t="shared" si="3121"/>
        <v>0</v>
      </c>
      <c r="VA128" t="str">
        <f t="shared" si="3122"/>
        <v>0</v>
      </c>
      <c r="VB128" t="str">
        <f t="shared" si="3123"/>
        <v>0</v>
      </c>
      <c r="VC128" t="str">
        <f t="shared" si="3124"/>
        <v>0</v>
      </c>
      <c r="VD128" t="str">
        <f t="shared" si="3125"/>
        <v>0</v>
      </c>
      <c r="VE128" t="str">
        <f t="shared" si="3126"/>
        <v>0</v>
      </c>
      <c r="VF128" t="str">
        <f t="shared" si="3127"/>
        <v>0</v>
      </c>
      <c r="VG128" t="str">
        <f t="shared" si="3128"/>
        <v>0</v>
      </c>
      <c r="VH128" t="str">
        <f t="shared" si="3129"/>
        <v>0</v>
      </c>
      <c r="VI128" t="str">
        <f t="shared" si="3130"/>
        <v>0</v>
      </c>
      <c r="VJ128" t="str">
        <f t="shared" si="3131"/>
        <v>0</v>
      </c>
      <c r="VK128" t="str">
        <f t="shared" si="3132"/>
        <v>0</v>
      </c>
      <c r="VL128" t="str">
        <f t="shared" si="3133"/>
        <v>0</v>
      </c>
      <c r="VM128" t="str">
        <f t="shared" si="3134"/>
        <v>0</v>
      </c>
      <c r="VN128" t="str">
        <f t="shared" si="3135"/>
        <v>0</v>
      </c>
      <c r="VO128" t="str">
        <f t="shared" si="3136"/>
        <v>0</v>
      </c>
      <c r="VQ128" s="4">
        <f t="shared" si="3137"/>
        <v>-28.14</v>
      </c>
      <c r="VR128" s="4">
        <f t="shared" si="3138"/>
        <v>0.73000000000000043</v>
      </c>
      <c r="VS128" s="4">
        <f t="shared" si="3139"/>
        <v>-8.5500000000000007</v>
      </c>
      <c r="VT128" s="4">
        <f t="shared" si="3140"/>
        <v>0</v>
      </c>
      <c r="VV128" s="4">
        <f t="shared" si="3141"/>
        <v>-35.96</v>
      </c>
      <c r="VY128">
        <f t="shared" si="3142"/>
        <v>-10.119999999999999</v>
      </c>
      <c r="VZ128">
        <f t="shared" si="3143"/>
        <v>5.22</v>
      </c>
      <c r="WA128">
        <f t="shared" si="3144"/>
        <v>-3.73</v>
      </c>
      <c r="WB128">
        <f t="shared" si="3145"/>
        <v>-5.97</v>
      </c>
      <c r="WC128">
        <f t="shared" si="3146"/>
        <v>-2.58</v>
      </c>
      <c r="WD128">
        <f t="shared" si="3147"/>
        <v>-6.21</v>
      </c>
      <c r="WE128">
        <f t="shared" si="3148"/>
        <v>9.5</v>
      </c>
      <c r="WF128">
        <f t="shared" si="3149"/>
        <v>-8.77</v>
      </c>
      <c r="WG128">
        <f t="shared" si="3150"/>
        <v>-13.3</v>
      </c>
      <c r="WH128">
        <f t="shared" si="3151"/>
        <v>0</v>
      </c>
      <c r="WI128">
        <f t="shared" si="3152"/>
        <v>0</v>
      </c>
      <c r="WJ128">
        <f t="shared" si="3153"/>
        <v>0</v>
      </c>
      <c r="WK128">
        <f t="shared" si="3154"/>
        <v>0</v>
      </c>
      <c r="WL128">
        <f t="shared" si="3155"/>
        <v>0</v>
      </c>
      <c r="WM128">
        <f t="shared" si="3156"/>
        <v>0</v>
      </c>
      <c r="WN128">
        <f t="shared" si="3157"/>
        <v>0</v>
      </c>
      <c r="WO128">
        <f t="shared" si="3158"/>
        <v>0</v>
      </c>
      <c r="WP128">
        <f t="shared" si="3159"/>
        <v>0</v>
      </c>
      <c r="WQ128">
        <f t="shared" si="3160"/>
        <v>0</v>
      </c>
      <c r="WR128">
        <f t="shared" si="3161"/>
        <v>0</v>
      </c>
      <c r="WS128">
        <f t="shared" si="3162"/>
        <v>0</v>
      </c>
      <c r="WT128">
        <f t="shared" si="3163"/>
        <v>0</v>
      </c>
      <c r="WU128">
        <f t="shared" si="3164"/>
        <v>0</v>
      </c>
      <c r="WV128">
        <f t="shared" si="3165"/>
        <v>0</v>
      </c>
      <c r="WW128">
        <f t="shared" si="3166"/>
        <v>0</v>
      </c>
      <c r="WX128">
        <f t="shared" si="3167"/>
        <v>0</v>
      </c>
      <c r="WY128">
        <f t="shared" si="3168"/>
        <v>0</v>
      </c>
      <c r="WZ128">
        <f t="shared" si="3169"/>
        <v>0</v>
      </c>
      <c r="XA128">
        <f t="shared" si="3170"/>
        <v>0</v>
      </c>
      <c r="XB128">
        <f t="shared" si="3171"/>
        <v>0</v>
      </c>
      <c r="XC128">
        <f t="shared" si="3172"/>
        <v>0</v>
      </c>
      <c r="XD128">
        <f t="shared" si="3173"/>
        <v>0</v>
      </c>
      <c r="XE128">
        <f t="shared" si="3174"/>
        <v>0</v>
      </c>
      <c r="XF128">
        <f t="shared" si="3175"/>
        <v>0</v>
      </c>
      <c r="XG128">
        <f t="shared" si="3176"/>
        <v>0</v>
      </c>
      <c r="XH128">
        <f t="shared" si="3177"/>
        <v>0</v>
      </c>
      <c r="XI128">
        <f t="shared" si="3178"/>
        <v>0</v>
      </c>
      <c r="XJ128">
        <f t="shared" si="3179"/>
        <v>0</v>
      </c>
      <c r="XK128">
        <f t="shared" si="3180"/>
        <v>0</v>
      </c>
      <c r="XL128">
        <f t="shared" si="3181"/>
        <v>0</v>
      </c>
      <c r="XM128">
        <f t="shared" si="3182"/>
        <v>0</v>
      </c>
      <c r="XN128">
        <f t="shared" si="3183"/>
        <v>0</v>
      </c>
      <c r="XO128">
        <f t="shared" si="3184"/>
        <v>0</v>
      </c>
      <c r="XP128">
        <f t="shared" si="3185"/>
        <v>0</v>
      </c>
      <c r="XQ128">
        <f t="shared" si="3186"/>
        <v>0</v>
      </c>
      <c r="XR128">
        <f t="shared" si="3187"/>
        <v>0</v>
      </c>
      <c r="XS128">
        <f t="shared" si="3188"/>
        <v>0</v>
      </c>
      <c r="XT128">
        <f t="shared" si="3189"/>
        <v>0</v>
      </c>
      <c r="XU128">
        <f t="shared" si="3190"/>
        <v>0</v>
      </c>
      <c r="XV128">
        <f t="shared" si="3191"/>
        <v>0</v>
      </c>
      <c r="XW128">
        <f t="shared" si="3192"/>
        <v>0</v>
      </c>
      <c r="XX128">
        <f t="shared" si="3193"/>
        <v>0</v>
      </c>
      <c r="XY128">
        <f t="shared" si="3194"/>
        <v>0</v>
      </c>
      <c r="XZ128">
        <f t="shared" si="3195"/>
        <v>0</v>
      </c>
      <c r="YA128">
        <f t="shared" si="3196"/>
        <v>0</v>
      </c>
      <c r="YB128">
        <f t="shared" si="3197"/>
        <v>0</v>
      </c>
      <c r="YC128">
        <f t="shared" si="3198"/>
        <v>0</v>
      </c>
      <c r="YD128">
        <f t="shared" si="3199"/>
        <v>0</v>
      </c>
      <c r="YE128">
        <f t="shared" si="3200"/>
        <v>0</v>
      </c>
      <c r="YF128">
        <f t="shared" si="3201"/>
        <v>0</v>
      </c>
      <c r="YG128">
        <f t="shared" si="3202"/>
        <v>0</v>
      </c>
      <c r="YH128">
        <f t="shared" si="3203"/>
        <v>0</v>
      </c>
      <c r="YI128">
        <f t="shared" si="3204"/>
        <v>0</v>
      </c>
      <c r="YJ128">
        <f t="shared" si="3205"/>
        <v>0</v>
      </c>
      <c r="YK128">
        <f t="shared" si="3206"/>
        <v>0</v>
      </c>
      <c r="YL128">
        <f t="shared" si="3207"/>
        <v>0</v>
      </c>
      <c r="YM128">
        <f t="shared" si="3208"/>
        <v>0</v>
      </c>
      <c r="YN128">
        <f t="shared" si="3209"/>
        <v>0</v>
      </c>
      <c r="YO128">
        <f t="shared" si="3210"/>
        <v>0</v>
      </c>
      <c r="YP128">
        <f t="shared" si="3211"/>
        <v>0</v>
      </c>
      <c r="YQ128">
        <f t="shared" si="3212"/>
        <v>0</v>
      </c>
      <c r="YR128">
        <f t="shared" si="3213"/>
        <v>0</v>
      </c>
      <c r="YS128">
        <f t="shared" si="3214"/>
        <v>0</v>
      </c>
      <c r="YT128">
        <f t="shared" si="3215"/>
        <v>0</v>
      </c>
      <c r="YU128">
        <f t="shared" si="3216"/>
        <v>0</v>
      </c>
      <c r="YV128">
        <f t="shared" si="3217"/>
        <v>0</v>
      </c>
      <c r="YW128">
        <f t="shared" si="3218"/>
        <v>0</v>
      </c>
      <c r="YX128">
        <f t="shared" si="3219"/>
        <v>0</v>
      </c>
      <c r="YY128">
        <f t="shared" si="3220"/>
        <v>0</v>
      </c>
      <c r="YZ128">
        <f t="shared" si="3221"/>
        <v>0</v>
      </c>
      <c r="ZA128">
        <f t="shared" si="3222"/>
        <v>0</v>
      </c>
      <c r="ZB128">
        <f t="shared" si="3223"/>
        <v>0</v>
      </c>
      <c r="ZC128">
        <f t="shared" si="3224"/>
        <v>0</v>
      </c>
      <c r="ZD128">
        <f t="shared" si="3225"/>
        <v>0</v>
      </c>
      <c r="ZE128">
        <f t="shared" si="3226"/>
        <v>0</v>
      </c>
      <c r="ZG128" s="4">
        <f t="shared" si="3227"/>
        <v>196</v>
      </c>
      <c r="ZH128" s="4">
        <f t="shared" si="3228"/>
        <v>62</v>
      </c>
      <c r="ZI128" s="4">
        <f t="shared" si="3229"/>
        <v>70</v>
      </c>
      <c r="ZJ128" s="4">
        <f t="shared" si="3230"/>
        <v>0</v>
      </c>
      <c r="ZL128" s="4">
        <f t="shared" si="3231"/>
        <v>328</v>
      </c>
      <c r="ZO128">
        <f t="shared" si="3232"/>
        <v>61</v>
      </c>
      <c r="ZP128">
        <f t="shared" si="3233"/>
        <v>11</v>
      </c>
      <c r="ZQ128">
        <f t="shared" si="3234"/>
        <v>22</v>
      </c>
      <c r="ZR128">
        <f t="shared" si="3235"/>
        <v>24</v>
      </c>
      <c r="ZS128">
        <f t="shared" si="3236"/>
        <v>46</v>
      </c>
      <c r="ZT128">
        <f t="shared" si="3237"/>
        <v>45</v>
      </c>
      <c r="ZU128">
        <f t="shared" si="3238"/>
        <v>16</v>
      </c>
      <c r="ZV128">
        <f t="shared" si="3239"/>
        <v>46</v>
      </c>
      <c r="ZW128">
        <f t="shared" si="3240"/>
        <v>57</v>
      </c>
      <c r="ZX128">
        <f t="shared" si="3241"/>
        <v>0</v>
      </c>
      <c r="ZY128">
        <f t="shared" si="3242"/>
        <v>0</v>
      </c>
      <c r="ZZ128">
        <f t="shared" si="3243"/>
        <v>0</v>
      </c>
      <c r="AAA128">
        <f t="shared" si="3244"/>
        <v>0</v>
      </c>
      <c r="AAB128">
        <f t="shared" si="3245"/>
        <v>0</v>
      </c>
      <c r="AAC128">
        <f t="shared" si="3246"/>
        <v>0</v>
      </c>
      <c r="AAD128">
        <f t="shared" si="3247"/>
        <v>0</v>
      </c>
      <c r="AAE128">
        <f t="shared" si="3248"/>
        <v>0</v>
      </c>
      <c r="AAF128">
        <f t="shared" si="3249"/>
        <v>0</v>
      </c>
      <c r="AAG128">
        <f t="shared" si="3250"/>
        <v>0</v>
      </c>
      <c r="AAH128">
        <f t="shared" si="3251"/>
        <v>0</v>
      </c>
      <c r="AAI128">
        <f t="shared" si="3252"/>
        <v>0</v>
      </c>
      <c r="AAJ128">
        <f t="shared" si="3253"/>
        <v>0</v>
      </c>
      <c r="AAK128">
        <f t="shared" si="3254"/>
        <v>0</v>
      </c>
      <c r="AAL128">
        <f t="shared" si="3255"/>
        <v>0</v>
      </c>
      <c r="AAM128">
        <f t="shared" si="3256"/>
        <v>0</v>
      </c>
      <c r="AAN128">
        <f t="shared" si="3257"/>
        <v>0</v>
      </c>
      <c r="AAO128">
        <f t="shared" si="3258"/>
        <v>0</v>
      </c>
      <c r="AAP128">
        <f t="shared" si="3259"/>
        <v>0</v>
      </c>
      <c r="AAQ128">
        <f t="shared" si="3260"/>
        <v>0</v>
      </c>
      <c r="AAR128">
        <f t="shared" si="3261"/>
        <v>0</v>
      </c>
      <c r="AAS128">
        <f t="shared" si="3262"/>
        <v>0</v>
      </c>
      <c r="AAT128">
        <f t="shared" si="3263"/>
        <v>0</v>
      </c>
      <c r="AAU128">
        <f t="shared" si="3264"/>
        <v>0</v>
      </c>
      <c r="AAV128">
        <f t="shared" si="3265"/>
        <v>0</v>
      </c>
      <c r="AAW128">
        <f t="shared" si="3266"/>
        <v>0</v>
      </c>
      <c r="AAX128">
        <f t="shared" si="3267"/>
        <v>0</v>
      </c>
      <c r="AAY128">
        <f t="shared" si="3268"/>
        <v>0</v>
      </c>
      <c r="AAZ128">
        <f t="shared" si="3269"/>
        <v>0</v>
      </c>
      <c r="ABA128">
        <f t="shared" si="3270"/>
        <v>0</v>
      </c>
      <c r="ABB128">
        <f t="shared" si="3271"/>
        <v>0</v>
      </c>
      <c r="ABC128">
        <f t="shared" si="3272"/>
        <v>0</v>
      </c>
      <c r="ABD128">
        <f t="shared" si="3273"/>
        <v>0</v>
      </c>
      <c r="ABE128">
        <f t="shared" si="3274"/>
        <v>0</v>
      </c>
      <c r="ABF128">
        <f t="shared" si="3275"/>
        <v>0</v>
      </c>
      <c r="ABG128">
        <f t="shared" si="3276"/>
        <v>0</v>
      </c>
      <c r="ABH128">
        <f t="shared" si="3277"/>
        <v>0</v>
      </c>
      <c r="ABI128">
        <f t="shared" si="3278"/>
        <v>0</v>
      </c>
      <c r="ABJ128">
        <f t="shared" si="3279"/>
        <v>0</v>
      </c>
      <c r="ABK128">
        <f t="shared" si="3280"/>
        <v>0</v>
      </c>
      <c r="ABL128">
        <f t="shared" si="3281"/>
        <v>0</v>
      </c>
      <c r="ABM128">
        <f t="shared" si="3282"/>
        <v>0</v>
      </c>
      <c r="ABN128">
        <f t="shared" si="3283"/>
        <v>0</v>
      </c>
      <c r="ABO128">
        <f t="shared" si="3284"/>
        <v>0</v>
      </c>
      <c r="ABP128">
        <f t="shared" si="3285"/>
        <v>0</v>
      </c>
      <c r="ABQ128">
        <f t="shared" si="3286"/>
        <v>0</v>
      </c>
      <c r="ABR128">
        <f t="shared" si="3287"/>
        <v>0</v>
      </c>
      <c r="ABS128">
        <f t="shared" si="3288"/>
        <v>0</v>
      </c>
      <c r="ABT128">
        <f t="shared" si="3289"/>
        <v>0</v>
      </c>
      <c r="ABU128">
        <f t="shared" si="3290"/>
        <v>0</v>
      </c>
      <c r="ABV128">
        <f t="shared" si="3291"/>
        <v>0</v>
      </c>
      <c r="ABW128">
        <f t="shared" si="3292"/>
        <v>0</v>
      </c>
      <c r="ABX128">
        <f t="shared" si="3293"/>
        <v>0</v>
      </c>
      <c r="ABY128">
        <f t="shared" si="3294"/>
        <v>0</v>
      </c>
      <c r="ABZ128">
        <f t="shared" si="3295"/>
        <v>0</v>
      </c>
      <c r="ACA128">
        <f t="shared" si="3296"/>
        <v>0</v>
      </c>
      <c r="ACB128">
        <f t="shared" si="3297"/>
        <v>0</v>
      </c>
      <c r="ACC128">
        <f t="shared" si="3298"/>
        <v>0</v>
      </c>
      <c r="ACD128">
        <f t="shared" si="3299"/>
        <v>0</v>
      </c>
      <c r="ACE128">
        <f t="shared" si="3300"/>
        <v>0</v>
      </c>
      <c r="ACF128">
        <f t="shared" si="3301"/>
        <v>0</v>
      </c>
      <c r="ACG128">
        <f t="shared" si="3302"/>
        <v>0</v>
      </c>
      <c r="ACH128">
        <f t="shared" si="3303"/>
        <v>0</v>
      </c>
      <c r="ACI128">
        <f t="shared" si="3304"/>
        <v>0</v>
      </c>
      <c r="ACJ128">
        <f t="shared" si="3305"/>
        <v>0</v>
      </c>
      <c r="ACK128">
        <f t="shared" si="3306"/>
        <v>0</v>
      </c>
      <c r="ACL128">
        <f t="shared" si="3307"/>
        <v>0</v>
      </c>
      <c r="ACM128">
        <f t="shared" si="3308"/>
        <v>0</v>
      </c>
      <c r="ACN128">
        <f t="shared" si="3309"/>
        <v>0</v>
      </c>
      <c r="ACO128">
        <f t="shared" si="3310"/>
        <v>0</v>
      </c>
      <c r="ACP128">
        <f t="shared" si="3311"/>
        <v>0</v>
      </c>
      <c r="ACQ128">
        <f t="shared" si="3312"/>
        <v>0</v>
      </c>
      <c r="ACR128">
        <f t="shared" si="3313"/>
        <v>0</v>
      </c>
      <c r="ACS128">
        <f t="shared" si="3314"/>
        <v>0</v>
      </c>
      <c r="ACT128">
        <f t="shared" si="3315"/>
        <v>0</v>
      </c>
      <c r="ACU128">
        <f t="shared" si="3316"/>
        <v>0</v>
      </c>
      <c r="ACW128" s="4">
        <f t="shared" si="3317"/>
        <v>173.7</v>
      </c>
      <c r="ACX128" s="4">
        <f t="shared" si="3318"/>
        <v>121.9</v>
      </c>
      <c r="ACY128" s="4">
        <f t="shared" si="3319"/>
        <v>67.400000000000006</v>
      </c>
      <c r="ACZ128" s="4">
        <f t="shared" si="3320"/>
        <v>0</v>
      </c>
      <c r="ADA128" s="88">
        <f t="shared" si="3321"/>
        <v>7.807048097712733</v>
      </c>
      <c r="ADB128" s="4">
        <f t="shared" si="3322"/>
        <v>363</v>
      </c>
      <c r="ADC128" s="5">
        <f t="shared" si="3323"/>
        <v>5.8940648113165501</v>
      </c>
      <c r="ADD128" s="5">
        <f t="shared" si="3324"/>
        <v>5.805170109479997</v>
      </c>
      <c r="ADE128">
        <f t="shared" si="3325"/>
        <v>12.3</v>
      </c>
      <c r="ADF128">
        <f t="shared" si="3326"/>
        <v>108.6</v>
      </c>
      <c r="ADG128">
        <f t="shared" si="3327"/>
        <v>14.5</v>
      </c>
      <c r="ADH128">
        <f t="shared" si="3328"/>
        <v>40.299999999999997</v>
      </c>
      <c r="ADI128">
        <f t="shared" si="3329"/>
        <v>27.1</v>
      </c>
      <c r="ADJ128">
        <f t="shared" si="3330"/>
        <v>24.5</v>
      </c>
      <c r="ADK128">
        <f t="shared" si="3331"/>
        <v>60.3</v>
      </c>
      <c r="ADL128">
        <f t="shared" si="3332"/>
        <v>61.6</v>
      </c>
      <c r="ADM128">
        <f t="shared" si="3333"/>
        <v>13.8</v>
      </c>
      <c r="ADN128">
        <f t="shared" si="3334"/>
        <v>0</v>
      </c>
      <c r="ADO128">
        <f t="shared" si="3335"/>
        <v>0</v>
      </c>
      <c r="ADP128">
        <f t="shared" si="3336"/>
        <v>0</v>
      </c>
      <c r="ADQ128">
        <f t="shared" si="3337"/>
        <v>0</v>
      </c>
      <c r="ADR128">
        <f t="shared" si="3338"/>
        <v>0</v>
      </c>
      <c r="ADS128">
        <f t="shared" si="3339"/>
        <v>0</v>
      </c>
      <c r="ADT128">
        <f t="shared" si="3340"/>
        <v>0</v>
      </c>
      <c r="ADU128">
        <f t="shared" si="3341"/>
        <v>0</v>
      </c>
      <c r="ADV128">
        <f t="shared" si="3342"/>
        <v>0</v>
      </c>
      <c r="ADW128">
        <f t="shared" si="3343"/>
        <v>0</v>
      </c>
      <c r="ADX128">
        <f t="shared" si="3344"/>
        <v>0</v>
      </c>
      <c r="ADY128">
        <f t="shared" si="3345"/>
        <v>0</v>
      </c>
      <c r="ADZ128">
        <f t="shared" si="3346"/>
        <v>0</v>
      </c>
      <c r="AEA128">
        <f t="shared" si="3347"/>
        <v>0</v>
      </c>
      <c r="AEB128">
        <f t="shared" si="3348"/>
        <v>0</v>
      </c>
      <c r="AEC128">
        <f t="shared" si="3349"/>
        <v>0</v>
      </c>
      <c r="AED128">
        <f t="shared" si="3350"/>
        <v>0</v>
      </c>
      <c r="AEE128">
        <f t="shared" si="3351"/>
        <v>0</v>
      </c>
      <c r="AEF128">
        <f t="shared" si="3352"/>
        <v>0</v>
      </c>
      <c r="AEG128">
        <f t="shared" si="3353"/>
        <v>0</v>
      </c>
      <c r="AEH128">
        <f t="shared" si="3354"/>
        <v>0</v>
      </c>
      <c r="AEI128">
        <f t="shared" si="3355"/>
        <v>0</v>
      </c>
      <c r="AEJ128">
        <f t="shared" si="3356"/>
        <v>0</v>
      </c>
      <c r="AEK128">
        <f t="shared" si="3357"/>
        <v>0</v>
      </c>
      <c r="AEL128">
        <f t="shared" si="3358"/>
        <v>0</v>
      </c>
      <c r="AEM128">
        <f t="shared" si="3359"/>
        <v>0</v>
      </c>
      <c r="AEN128">
        <f t="shared" si="3360"/>
        <v>0</v>
      </c>
      <c r="AEO128">
        <f t="shared" si="3361"/>
        <v>0</v>
      </c>
      <c r="AEP128">
        <f t="shared" si="3362"/>
        <v>0</v>
      </c>
      <c r="AEQ128">
        <f t="shared" si="3363"/>
        <v>0</v>
      </c>
      <c r="AER128">
        <f t="shared" si="3364"/>
        <v>0</v>
      </c>
      <c r="AES128">
        <f t="shared" si="3365"/>
        <v>0</v>
      </c>
      <c r="AET128">
        <f t="shared" si="3366"/>
        <v>0</v>
      </c>
      <c r="AEU128">
        <f t="shared" si="3367"/>
        <v>0</v>
      </c>
      <c r="AEV128">
        <f t="shared" si="3368"/>
        <v>0</v>
      </c>
      <c r="AEW128">
        <f t="shared" si="3369"/>
        <v>0</v>
      </c>
      <c r="AEX128">
        <f t="shared" si="3370"/>
        <v>0</v>
      </c>
      <c r="AEY128">
        <f t="shared" si="3371"/>
        <v>0</v>
      </c>
      <c r="AEZ128">
        <f t="shared" si="3372"/>
        <v>0</v>
      </c>
      <c r="AFA128">
        <f t="shared" si="3373"/>
        <v>0</v>
      </c>
      <c r="AFB128">
        <f t="shared" si="3374"/>
        <v>0</v>
      </c>
      <c r="AFC128">
        <f t="shared" si="3375"/>
        <v>0</v>
      </c>
      <c r="AFD128">
        <f t="shared" si="3376"/>
        <v>0</v>
      </c>
      <c r="AFE128">
        <f t="shared" si="3377"/>
        <v>0</v>
      </c>
      <c r="AFF128">
        <f t="shared" si="3378"/>
        <v>0</v>
      </c>
      <c r="AFG128">
        <f t="shared" si="3379"/>
        <v>0</v>
      </c>
      <c r="AFH128">
        <f t="shared" si="3380"/>
        <v>0</v>
      </c>
      <c r="AFI128">
        <f t="shared" si="3381"/>
        <v>0</v>
      </c>
      <c r="AFJ128">
        <f t="shared" si="3382"/>
        <v>0</v>
      </c>
      <c r="AFK128">
        <f t="shared" si="3383"/>
        <v>0</v>
      </c>
      <c r="AFL128">
        <f t="shared" si="3384"/>
        <v>0</v>
      </c>
      <c r="AFM128">
        <f t="shared" si="3385"/>
        <v>0</v>
      </c>
      <c r="AFN128">
        <f t="shared" si="3386"/>
        <v>0</v>
      </c>
      <c r="AFO128">
        <f t="shared" si="3387"/>
        <v>0</v>
      </c>
      <c r="AFP128">
        <f t="shared" si="3388"/>
        <v>0</v>
      </c>
      <c r="AFQ128">
        <f t="shared" si="3389"/>
        <v>0</v>
      </c>
      <c r="AFR128">
        <f t="shared" si="3390"/>
        <v>0</v>
      </c>
      <c r="AFS128">
        <f t="shared" si="3391"/>
        <v>0</v>
      </c>
      <c r="AFT128">
        <f t="shared" si="3392"/>
        <v>0</v>
      </c>
      <c r="AFU128">
        <f t="shared" si="3393"/>
        <v>0</v>
      </c>
      <c r="AFV128">
        <f t="shared" si="3394"/>
        <v>0</v>
      </c>
      <c r="AFW128">
        <f t="shared" si="3395"/>
        <v>0</v>
      </c>
      <c r="AFX128">
        <f t="shared" si="3396"/>
        <v>0</v>
      </c>
      <c r="AFY128">
        <f t="shared" si="3397"/>
        <v>0</v>
      </c>
      <c r="AFZ128">
        <f t="shared" si="3398"/>
        <v>0</v>
      </c>
      <c r="AGA128">
        <f t="shared" si="3399"/>
        <v>0</v>
      </c>
      <c r="AGB128">
        <f t="shared" si="3400"/>
        <v>0</v>
      </c>
      <c r="AGC128">
        <f t="shared" si="3401"/>
        <v>0</v>
      </c>
      <c r="AGD128">
        <f t="shared" si="3402"/>
        <v>0</v>
      </c>
      <c r="AGE128">
        <f t="shared" si="3403"/>
        <v>0</v>
      </c>
      <c r="AGF128">
        <f t="shared" si="3404"/>
        <v>0</v>
      </c>
      <c r="AGG128">
        <f t="shared" si="3405"/>
        <v>0</v>
      </c>
      <c r="AGH128">
        <f t="shared" si="3406"/>
        <v>0</v>
      </c>
      <c r="AGI128">
        <f t="shared" si="3407"/>
        <v>0</v>
      </c>
      <c r="AGJ128">
        <f t="shared" si="3408"/>
        <v>0</v>
      </c>
      <c r="AGK128">
        <f t="shared" si="3409"/>
        <v>0</v>
      </c>
      <c r="AGM128" s="88">
        <f t="shared" si="3410"/>
        <v>71</v>
      </c>
      <c r="AGN128" s="88">
        <v>71</v>
      </c>
      <c r="AGO128">
        <v>4</v>
      </c>
      <c r="AGP128">
        <f t="shared" si="3411"/>
        <v>4</v>
      </c>
      <c r="AGQ128">
        <f t="shared" si="3412"/>
        <v>4</v>
      </c>
      <c r="AGR128">
        <f t="shared" si="3413"/>
        <v>4</v>
      </c>
      <c r="AGS128">
        <f t="shared" si="3414"/>
        <v>6</v>
      </c>
      <c r="AGT128">
        <f t="shared" si="3415"/>
        <v>6</v>
      </c>
      <c r="AGU128">
        <f t="shared" si="3416"/>
        <v>4</v>
      </c>
      <c r="AGV128">
        <f t="shared" si="3417"/>
        <v>5</v>
      </c>
      <c r="AGW128">
        <f t="shared" si="3418"/>
        <v>7</v>
      </c>
      <c r="AGX128">
        <f t="shared" si="3419"/>
        <v>4</v>
      </c>
      <c r="AGY128">
        <f t="shared" si="3420"/>
        <v>0</v>
      </c>
      <c r="AGZ128">
        <f t="shared" si="3421"/>
        <v>0</v>
      </c>
      <c r="AHA128">
        <f t="shared" si="3422"/>
        <v>0</v>
      </c>
      <c r="AHB128">
        <f t="shared" si="3423"/>
        <v>0</v>
      </c>
      <c r="AHC128">
        <f t="shared" si="3424"/>
        <v>0</v>
      </c>
      <c r="AHD128">
        <f t="shared" si="3425"/>
        <v>0</v>
      </c>
      <c r="AHE128">
        <f t="shared" si="3426"/>
        <v>0</v>
      </c>
      <c r="AHF128">
        <f t="shared" si="3427"/>
        <v>0</v>
      </c>
      <c r="AHG128">
        <f t="shared" si="3428"/>
        <v>0</v>
      </c>
      <c r="AHH128">
        <f t="shared" si="3429"/>
        <v>0</v>
      </c>
      <c r="AHI128">
        <f t="shared" si="3430"/>
        <v>0</v>
      </c>
      <c r="AHJ128">
        <f t="shared" si="3431"/>
        <v>0</v>
      </c>
      <c r="AHK128">
        <f t="shared" si="3432"/>
        <v>0</v>
      </c>
      <c r="AHL128">
        <f t="shared" si="3433"/>
        <v>0</v>
      </c>
      <c r="AHM128">
        <f t="shared" si="3434"/>
        <v>0</v>
      </c>
      <c r="AHN128">
        <f t="shared" si="3435"/>
        <v>0</v>
      </c>
      <c r="AHO128">
        <f t="shared" si="3436"/>
        <v>0</v>
      </c>
      <c r="AHP128">
        <f t="shared" si="3437"/>
        <v>0</v>
      </c>
      <c r="AHQ128">
        <f t="shared" si="3438"/>
        <v>0</v>
      </c>
      <c r="AHR128">
        <f t="shared" si="3439"/>
        <v>0</v>
      </c>
      <c r="AHS128">
        <f t="shared" si="3440"/>
        <v>0</v>
      </c>
      <c r="AHT128">
        <f t="shared" si="3441"/>
        <v>0</v>
      </c>
      <c r="AHU128">
        <f t="shared" si="3442"/>
        <v>0</v>
      </c>
      <c r="AHV128">
        <f t="shared" si="3443"/>
        <v>0</v>
      </c>
      <c r="AHW128">
        <f t="shared" si="3444"/>
        <v>0</v>
      </c>
      <c r="AHX128">
        <f t="shared" si="3445"/>
        <v>0</v>
      </c>
      <c r="AHY128">
        <f t="shared" si="3446"/>
        <v>0</v>
      </c>
      <c r="AHZ128">
        <f t="shared" si="3447"/>
        <v>0</v>
      </c>
      <c r="AIA128">
        <f t="shared" si="3448"/>
        <v>0</v>
      </c>
      <c r="AIB128">
        <f t="shared" si="3449"/>
        <v>0</v>
      </c>
      <c r="AIC128">
        <f t="shared" si="3450"/>
        <v>0</v>
      </c>
      <c r="AID128">
        <f t="shared" si="3451"/>
        <v>0</v>
      </c>
      <c r="AIE128">
        <f t="shared" si="3452"/>
        <v>0</v>
      </c>
      <c r="AIF128">
        <f t="shared" si="3453"/>
        <v>0</v>
      </c>
      <c r="AIG128">
        <f t="shared" si="3454"/>
        <v>0</v>
      </c>
      <c r="AIH128">
        <f t="shared" si="3455"/>
        <v>0</v>
      </c>
      <c r="AII128">
        <f t="shared" si="3456"/>
        <v>0</v>
      </c>
      <c r="AIJ128">
        <f t="shared" si="3457"/>
        <v>0</v>
      </c>
      <c r="AIK128">
        <f t="shared" si="3458"/>
        <v>0</v>
      </c>
      <c r="AIL128">
        <f t="shared" si="3459"/>
        <v>0</v>
      </c>
      <c r="AIM128">
        <f t="shared" si="3460"/>
        <v>0</v>
      </c>
      <c r="AIN128">
        <f t="shared" si="3461"/>
        <v>0</v>
      </c>
      <c r="AIO128">
        <f t="shared" si="3462"/>
        <v>0</v>
      </c>
      <c r="AIP128">
        <f t="shared" si="3463"/>
        <v>0</v>
      </c>
      <c r="AIQ128">
        <f t="shared" si="3464"/>
        <v>0</v>
      </c>
      <c r="AIR128">
        <f t="shared" si="3465"/>
        <v>0</v>
      </c>
      <c r="AIS128">
        <f t="shared" si="3466"/>
        <v>0</v>
      </c>
      <c r="AIT128">
        <f t="shared" si="3467"/>
        <v>0</v>
      </c>
      <c r="AIU128">
        <f t="shared" si="3468"/>
        <v>0</v>
      </c>
      <c r="AIV128">
        <f t="shared" si="3469"/>
        <v>0</v>
      </c>
      <c r="AIW128">
        <f t="shared" si="3470"/>
        <v>0</v>
      </c>
      <c r="AIX128">
        <f t="shared" si="3471"/>
        <v>0</v>
      </c>
      <c r="AIY128">
        <f t="shared" si="3472"/>
        <v>0</v>
      </c>
      <c r="AIZ128">
        <f t="shared" si="3473"/>
        <v>0</v>
      </c>
      <c r="AJA128">
        <f t="shared" si="3474"/>
        <v>0</v>
      </c>
      <c r="AJB128">
        <f t="shared" si="3475"/>
        <v>0</v>
      </c>
      <c r="AJC128">
        <f t="shared" si="3476"/>
        <v>0</v>
      </c>
      <c r="AJD128">
        <f t="shared" si="3477"/>
        <v>0</v>
      </c>
      <c r="AJE128">
        <f t="shared" si="3478"/>
        <v>0</v>
      </c>
      <c r="AJF128">
        <f t="shared" si="3479"/>
        <v>0</v>
      </c>
      <c r="AJG128">
        <f t="shared" si="3480"/>
        <v>0</v>
      </c>
      <c r="AJH128">
        <f t="shared" si="3481"/>
        <v>0</v>
      </c>
      <c r="AJI128">
        <f t="shared" si="3482"/>
        <v>0</v>
      </c>
      <c r="AJJ128">
        <f t="shared" si="3483"/>
        <v>0</v>
      </c>
      <c r="AJK128">
        <f t="shared" si="3484"/>
        <v>0</v>
      </c>
      <c r="AJL128">
        <f t="shared" si="3485"/>
        <v>0</v>
      </c>
      <c r="AJM128">
        <f t="shared" si="3486"/>
        <v>0</v>
      </c>
      <c r="AJN128">
        <f t="shared" si="3487"/>
        <v>0</v>
      </c>
      <c r="AJO128">
        <f t="shared" si="3488"/>
        <v>0</v>
      </c>
      <c r="AJP128">
        <f t="shared" si="3489"/>
        <v>0</v>
      </c>
      <c r="AJQ128">
        <f t="shared" si="3490"/>
        <v>0</v>
      </c>
      <c r="AJR128">
        <f t="shared" si="3491"/>
        <v>0</v>
      </c>
      <c r="AJS128">
        <f t="shared" si="3492"/>
        <v>0</v>
      </c>
      <c r="AJT128">
        <f t="shared" si="3493"/>
        <v>0</v>
      </c>
      <c r="AJU128">
        <f t="shared" si="3494"/>
        <v>0</v>
      </c>
      <c r="AJV128">
        <f t="shared" si="3495"/>
        <v>0</v>
      </c>
      <c r="AJX128">
        <v>42</v>
      </c>
      <c r="AJY128">
        <v>1</v>
      </c>
      <c r="AJZ128">
        <v>1</v>
      </c>
      <c r="AKA128">
        <f t="shared" si="3496"/>
        <v>8</v>
      </c>
      <c r="AKB128">
        <f t="shared" si="3497"/>
        <v>1</v>
      </c>
      <c r="AKC128">
        <f t="shared" si="3498"/>
        <v>8</v>
      </c>
      <c r="AKD128">
        <f t="shared" si="3499"/>
        <v>4</v>
      </c>
      <c r="AKE128">
        <f t="shared" si="3500"/>
        <v>2</v>
      </c>
      <c r="AKF128">
        <f t="shared" si="3501"/>
        <v>4</v>
      </c>
      <c r="AKG128">
        <f t="shared" si="3502"/>
        <v>0</v>
      </c>
      <c r="AKH128">
        <f t="shared" si="3503"/>
        <v>0</v>
      </c>
      <c r="AKI128">
        <f t="shared" si="3504"/>
        <v>0</v>
      </c>
      <c r="AKJ128">
        <f t="shared" si="3505"/>
        <v>0</v>
      </c>
      <c r="AKK128">
        <f t="shared" si="3506"/>
        <v>0</v>
      </c>
      <c r="AKL128">
        <f t="shared" si="3507"/>
        <v>0</v>
      </c>
      <c r="AKM128">
        <f t="shared" si="3508"/>
        <v>0</v>
      </c>
      <c r="AKN128">
        <f t="shared" si="3509"/>
        <v>0</v>
      </c>
      <c r="AKO128">
        <f t="shared" si="3510"/>
        <v>0</v>
      </c>
      <c r="AKP128">
        <f t="shared" si="3511"/>
        <v>0</v>
      </c>
      <c r="AKQ128">
        <f t="shared" si="3512"/>
        <v>0</v>
      </c>
      <c r="AKR128">
        <f t="shared" si="3513"/>
        <v>0</v>
      </c>
      <c r="AKS128">
        <f t="shared" si="3514"/>
        <v>0</v>
      </c>
      <c r="AKT128">
        <f t="shared" si="3515"/>
        <v>0</v>
      </c>
      <c r="AKU128">
        <f t="shared" si="3516"/>
        <v>0</v>
      </c>
      <c r="AKV128">
        <f t="shared" si="3517"/>
        <v>0</v>
      </c>
      <c r="AKW128">
        <f t="shared" si="3518"/>
        <v>0</v>
      </c>
      <c r="AKX128">
        <f t="shared" si="3519"/>
        <v>0</v>
      </c>
      <c r="AKY128">
        <f t="shared" si="3520"/>
        <v>0</v>
      </c>
      <c r="AKZ128">
        <f t="shared" si="3521"/>
        <v>0</v>
      </c>
      <c r="ALA128">
        <f t="shared" si="3522"/>
        <v>0</v>
      </c>
      <c r="ALB128">
        <f t="shared" si="3523"/>
        <v>0</v>
      </c>
      <c r="ALC128">
        <f t="shared" si="3524"/>
        <v>0</v>
      </c>
      <c r="ALD128">
        <f t="shared" si="3525"/>
        <v>0</v>
      </c>
      <c r="ALE128">
        <f t="shared" si="3526"/>
        <v>0</v>
      </c>
      <c r="ALF128">
        <f t="shared" si="3527"/>
        <v>0</v>
      </c>
      <c r="ALG128">
        <f t="shared" si="3528"/>
        <v>0</v>
      </c>
      <c r="ALH128">
        <f t="shared" si="3529"/>
        <v>0</v>
      </c>
      <c r="ALI128">
        <f t="shared" si="3530"/>
        <v>0</v>
      </c>
      <c r="ALJ128">
        <f t="shared" si="3531"/>
        <v>0</v>
      </c>
      <c r="ALK128">
        <f t="shared" si="3532"/>
        <v>0</v>
      </c>
      <c r="ALL128">
        <f t="shared" si="3533"/>
        <v>0</v>
      </c>
      <c r="ALM128">
        <f t="shared" si="3534"/>
        <v>0</v>
      </c>
      <c r="ALN128">
        <f t="shared" si="3535"/>
        <v>0</v>
      </c>
      <c r="ALO128">
        <f t="shared" si="3536"/>
        <v>0</v>
      </c>
      <c r="ALP128">
        <f t="shared" si="3537"/>
        <v>0</v>
      </c>
      <c r="ALQ128">
        <f t="shared" si="3538"/>
        <v>0</v>
      </c>
      <c r="ALR128">
        <f t="shared" si="3539"/>
        <v>0</v>
      </c>
      <c r="ALS128">
        <f t="shared" si="3540"/>
        <v>0</v>
      </c>
      <c r="ALT128">
        <f t="shared" si="3541"/>
        <v>0</v>
      </c>
      <c r="ALU128">
        <f t="shared" si="3542"/>
        <v>0</v>
      </c>
      <c r="ALV128">
        <f t="shared" si="3543"/>
        <v>0</v>
      </c>
      <c r="ALW128">
        <f t="shared" si="3544"/>
        <v>0</v>
      </c>
      <c r="ALX128">
        <f t="shared" si="3545"/>
        <v>0</v>
      </c>
      <c r="ALY128">
        <f t="shared" si="3546"/>
        <v>0</v>
      </c>
      <c r="ALZ128">
        <f t="shared" si="3547"/>
        <v>0</v>
      </c>
      <c r="AMA128">
        <f t="shared" si="3548"/>
        <v>0</v>
      </c>
      <c r="AMB128">
        <f t="shared" si="3549"/>
        <v>0</v>
      </c>
      <c r="AMC128">
        <f t="shared" si="3550"/>
        <v>0</v>
      </c>
      <c r="AMD128">
        <f t="shared" si="3551"/>
        <v>0</v>
      </c>
      <c r="AME128">
        <f t="shared" si="3552"/>
        <v>0</v>
      </c>
      <c r="AMF128">
        <f t="shared" si="3553"/>
        <v>0</v>
      </c>
      <c r="AMG128">
        <f t="shared" si="3554"/>
        <v>0</v>
      </c>
      <c r="AMH128">
        <f t="shared" si="3555"/>
        <v>0</v>
      </c>
      <c r="AMI128">
        <f t="shared" si="3556"/>
        <v>0</v>
      </c>
      <c r="AMJ128">
        <f t="shared" si="3557"/>
        <v>0</v>
      </c>
      <c r="AMK128">
        <f t="shared" si="3558"/>
        <v>0</v>
      </c>
      <c r="AML128">
        <f t="shared" si="3559"/>
        <v>0</v>
      </c>
      <c r="AMM128">
        <f t="shared" si="3560"/>
        <v>0</v>
      </c>
      <c r="AMN128">
        <f t="shared" si="3561"/>
        <v>0</v>
      </c>
      <c r="AMO128">
        <f t="shared" si="3562"/>
        <v>0</v>
      </c>
      <c r="AMP128">
        <f t="shared" si="3563"/>
        <v>0</v>
      </c>
      <c r="AMQ128">
        <f t="shared" si="3564"/>
        <v>0</v>
      </c>
      <c r="AMR128">
        <f t="shared" si="3565"/>
        <v>0</v>
      </c>
      <c r="AMS128">
        <f t="shared" si="3566"/>
        <v>0</v>
      </c>
      <c r="AMT128">
        <f t="shared" si="3567"/>
        <v>0</v>
      </c>
      <c r="AMU128">
        <f t="shared" si="3568"/>
        <v>0</v>
      </c>
      <c r="AMV128">
        <f t="shared" si="3569"/>
        <v>0</v>
      </c>
      <c r="AMW128">
        <f t="shared" si="3570"/>
        <v>0</v>
      </c>
      <c r="AMX128">
        <f t="shared" si="3571"/>
        <v>0</v>
      </c>
      <c r="AMY128">
        <f t="shared" si="3572"/>
        <v>0</v>
      </c>
      <c r="AMZ128">
        <f t="shared" si="3573"/>
        <v>0</v>
      </c>
      <c r="ANA128">
        <f t="shared" si="3574"/>
        <v>0</v>
      </c>
      <c r="ANB128">
        <f t="shared" si="3575"/>
        <v>0</v>
      </c>
      <c r="ANC128">
        <f t="shared" si="3576"/>
        <v>0</v>
      </c>
      <c r="AND128">
        <f t="shared" si="3577"/>
        <v>0</v>
      </c>
      <c r="ANR128" s="4">
        <v>1513</v>
      </c>
      <c r="ANS128" s="4">
        <f t="shared" si="3578"/>
        <v>1513</v>
      </c>
      <c r="ANU128" s="4">
        <v>1511</v>
      </c>
      <c r="ANV128" t="str">
        <f t="shared" si="3579"/>
        <v>1508</v>
      </c>
      <c r="ANW128" t="str">
        <f t="shared" si="3580"/>
        <v>1521</v>
      </c>
      <c r="ANX128" t="str">
        <f t="shared" si="3581"/>
        <v>1512</v>
      </c>
      <c r="ANY128" t="str">
        <f t="shared" si="3582"/>
        <v>1503</v>
      </c>
      <c r="ANZ128" t="str">
        <f t="shared" si="3583"/>
        <v>1497</v>
      </c>
      <c r="AOA128" t="str">
        <f t="shared" si="3584"/>
        <v>1489</v>
      </c>
      <c r="AOB128" t="str">
        <f t="shared" si="3585"/>
        <v>1499</v>
      </c>
      <c r="AOC128" t="str">
        <f t="shared" si="3586"/>
        <v>1514</v>
      </c>
      <c r="AOD128" t="str">
        <f t="shared" si="3587"/>
        <v>1513</v>
      </c>
      <c r="AOE128" t="str">
        <f t="shared" si="3588"/>
        <v>1513</v>
      </c>
      <c r="AOF128" t="str">
        <f t="shared" si="3589"/>
        <v>1513</v>
      </c>
      <c r="AOG128" t="str">
        <f t="shared" si="3590"/>
        <v>1513</v>
      </c>
      <c r="AOH128" t="str">
        <f t="shared" si="3591"/>
        <v>1513</v>
      </c>
      <c r="AOI128" t="str">
        <f t="shared" si="3592"/>
        <v>1513</v>
      </c>
      <c r="AOJ128" t="str">
        <f t="shared" si="3593"/>
        <v>1513</v>
      </c>
      <c r="AOK128" t="str">
        <f t="shared" si="3594"/>
        <v>1513</v>
      </c>
      <c r="AOL128" t="str">
        <f t="shared" si="3595"/>
        <v>1513</v>
      </c>
      <c r="AOM128" t="str">
        <f t="shared" si="3596"/>
        <v>1513</v>
      </c>
      <c r="AON128" t="str">
        <f t="shared" si="3597"/>
        <v>1513</v>
      </c>
      <c r="AOO128" t="str">
        <f t="shared" si="3598"/>
        <v>1513</v>
      </c>
      <c r="AOP128" t="str">
        <f t="shared" si="3599"/>
        <v>1513</v>
      </c>
      <c r="AOQ128" t="str">
        <f t="shared" si="3600"/>
        <v>1513</v>
      </c>
      <c r="AOR128" t="str">
        <f t="shared" si="3601"/>
        <v>1513</v>
      </c>
      <c r="AOS128" t="str">
        <f t="shared" si="3602"/>
        <v>1513</v>
      </c>
      <c r="AOT128" t="str">
        <f t="shared" si="3603"/>
        <v>1513</v>
      </c>
      <c r="AOU128" t="str">
        <f t="shared" si="3604"/>
        <v>1513</v>
      </c>
      <c r="AOV128" t="str">
        <f t="shared" si="3605"/>
        <v>1513</v>
      </c>
      <c r="AOW128" t="str">
        <f t="shared" si="3606"/>
        <v>1513</v>
      </c>
      <c r="AOX128" t="str">
        <f t="shared" si="3607"/>
        <v>1513</v>
      </c>
      <c r="AOY128" t="str">
        <f t="shared" si="3608"/>
        <v>1513</v>
      </c>
      <c r="AOZ128" t="str">
        <f t="shared" si="3609"/>
        <v>1513</v>
      </c>
      <c r="APA128" t="str">
        <f t="shared" si="3610"/>
        <v>1513</v>
      </c>
      <c r="APB128" t="str">
        <f t="shared" si="3611"/>
        <v>1513</v>
      </c>
      <c r="APC128" t="str">
        <f t="shared" si="3612"/>
        <v>1513</v>
      </c>
      <c r="APD128" t="str">
        <f t="shared" si="3613"/>
        <v>1513</v>
      </c>
      <c r="APE128" t="str">
        <f t="shared" si="3614"/>
        <v>1513</v>
      </c>
      <c r="APF128" t="str">
        <f t="shared" si="3615"/>
        <v>1513</v>
      </c>
      <c r="APG128" t="str">
        <f t="shared" si="3616"/>
        <v>1513</v>
      </c>
      <c r="APH128" t="str">
        <f t="shared" si="3617"/>
        <v>1513</v>
      </c>
      <c r="API128" t="str">
        <f t="shared" si="3618"/>
        <v>1513</v>
      </c>
      <c r="APJ128" t="str">
        <f t="shared" si="3619"/>
        <v>1513</v>
      </c>
      <c r="APK128" t="str">
        <f t="shared" si="3620"/>
        <v>1513</v>
      </c>
      <c r="APL128" t="str">
        <f t="shared" si="3621"/>
        <v>1513</v>
      </c>
      <c r="APM128" t="str">
        <f t="shared" si="3622"/>
        <v>1513</v>
      </c>
      <c r="APN128" t="str">
        <f t="shared" si="3623"/>
        <v>1513</v>
      </c>
      <c r="APO128" t="str">
        <f t="shared" si="3624"/>
        <v>1513</v>
      </c>
      <c r="APP128" t="str">
        <f t="shared" si="3625"/>
        <v>1513</v>
      </c>
      <c r="APQ128" t="str">
        <f t="shared" si="3626"/>
        <v>1513</v>
      </c>
      <c r="APR128" t="str">
        <f t="shared" si="3627"/>
        <v>1513</v>
      </c>
      <c r="APS128" t="str">
        <f t="shared" si="3628"/>
        <v>1513</v>
      </c>
      <c r="APT128" t="str">
        <f t="shared" si="3629"/>
        <v>1513</v>
      </c>
      <c r="APU128" t="str">
        <f t="shared" si="3630"/>
        <v>1513</v>
      </c>
      <c r="APV128" t="str">
        <f t="shared" si="3631"/>
        <v>1513</v>
      </c>
      <c r="APW128" t="str">
        <f t="shared" si="3632"/>
        <v>1513</v>
      </c>
      <c r="APX128" t="str">
        <f t="shared" si="3633"/>
        <v>1513</v>
      </c>
      <c r="APY128" t="str">
        <f t="shared" si="3634"/>
        <v>1513</v>
      </c>
      <c r="APZ128" t="str">
        <f t="shared" si="3635"/>
        <v>1513</v>
      </c>
      <c r="AQA128" t="str">
        <f t="shared" si="3636"/>
        <v>1513</v>
      </c>
      <c r="AQB128" t="str">
        <f t="shared" si="3637"/>
        <v>1513</v>
      </c>
      <c r="AQC128" t="str">
        <f t="shared" si="3638"/>
        <v>1513</v>
      </c>
      <c r="AQD128" t="str">
        <f t="shared" si="3639"/>
        <v>1513</v>
      </c>
      <c r="AQE128" t="str">
        <f t="shared" si="3640"/>
        <v>1513</v>
      </c>
      <c r="AQF128" t="str">
        <f t="shared" si="3641"/>
        <v>1513</v>
      </c>
      <c r="AQG128" t="str">
        <f t="shared" si="3642"/>
        <v>1513</v>
      </c>
      <c r="AQH128" t="str">
        <f t="shared" si="3643"/>
        <v>1513</v>
      </c>
      <c r="AQI128" t="str">
        <f t="shared" si="3644"/>
        <v>1513</v>
      </c>
      <c r="AQJ128" t="str">
        <f t="shared" si="3645"/>
        <v>1513</v>
      </c>
      <c r="AQK128" t="str">
        <f t="shared" si="3646"/>
        <v>1513</v>
      </c>
      <c r="AQL128" t="str">
        <f t="shared" si="3647"/>
        <v>1513</v>
      </c>
      <c r="AQM128" t="str">
        <f t="shared" si="3648"/>
        <v>1513</v>
      </c>
      <c r="AQN128" t="str">
        <f t="shared" si="3649"/>
        <v>1513</v>
      </c>
      <c r="AQO128" t="str">
        <f t="shared" si="3650"/>
        <v>1513</v>
      </c>
      <c r="AQP128" t="str">
        <f t="shared" si="3651"/>
        <v>1513</v>
      </c>
      <c r="AQQ128" t="str">
        <f t="shared" si="3652"/>
        <v>1513</v>
      </c>
      <c r="AQR128" t="str">
        <f t="shared" si="3653"/>
        <v>1513</v>
      </c>
      <c r="AQS128" t="str">
        <f t="shared" si="3654"/>
        <v>1513</v>
      </c>
      <c r="AQT128" t="str">
        <f t="shared" si="3655"/>
        <v>1513</v>
      </c>
      <c r="AQU128" t="str">
        <f t="shared" si="3656"/>
        <v>1513</v>
      </c>
      <c r="AQV128" t="str">
        <f t="shared" si="3657"/>
        <v>1513</v>
      </c>
      <c r="AQW128" t="str">
        <f t="shared" si="3658"/>
        <v>1513</v>
      </c>
      <c r="AQX128" t="str">
        <f t="shared" si="3659"/>
        <v>1513</v>
      </c>
      <c r="AQY128" t="str">
        <f t="shared" si="3660"/>
        <v>1513</v>
      </c>
      <c r="AQZ128" t="str">
        <f t="shared" si="3661"/>
        <v>1513</v>
      </c>
      <c r="ARA128" t="str">
        <f t="shared" si="3662"/>
        <v>1513</v>
      </c>
      <c r="ARB128" t="str">
        <f t="shared" si="3663"/>
        <v>1513</v>
      </c>
      <c r="ARC128">
        <v>1511</v>
      </c>
      <c r="ARH128" s="5"/>
    </row>
    <row r="129" spans="1:1152" x14ac:dyDescent="0.2">
      <c r="A129">
        <v>24</v>
      </c>
      <c r="B129" s="14" t="s">
        <v>102</v>
      </c>
      <c r="C129" s="20">
        <f>VLOOKUP(A129, Rankings!$A$2:$AN$161, 40, FALSE)</f>
        <v>127</v>
      </c>
      <c r="D129" s="226" t="s">
        <v>206</v>
      </c>
      <c r="F129" s="4">
        <v>10</v>
      </c>
      <c r="G129" s="4">
        <v>8</v>
      </c>
      <c r="I129" s="5">
        <f t="shared" si="2748"/>
        <v>10</v>
      </c>
      <c r="L129" t="s">
        <v>1923</v>
      </c>
      <c r="M129" t="s">
        <v>2062</v>
      </c>
      <c r="N129" t="s">
        <v>2453</v>
      </c>
      <c r="O129" t="s">
        <v>2702</v>
      </c>
      <c r="P129" t="s">
        <v>2896</v>
      </c>
      <c r="Q129" t="s">
        <v>3110</v>
      </c>
      <c r="R129" t="s">
        <v>3361</v>
      </c>
      <c r="S129" t="s">
        <v>3540</v>
      </c>
      <c r="T129" t="s">
        <v>3808</v>
      </c>
      <c r="U129" t="s">
        <v>3978</v>
      </c>
      <c r="V129" t="s">
        <v>10</v>
      </c>
      <c r="W129" t="str">
        <f>Rankings!D128</f>
        <v>-</v>
      </c>
      <c r="X129" t="s">
        <v>10</v>
      </c>
      <c r="Y129" t="s">
        <v>10</v>
      </c>
      <c r="Z129" t="s">
        <v>10</v>
      </c>
      <c r="AA129" t="s">
        <v>10</v>
      </c>
      <c r="AB129" t="s">
        <v>10</v>
      </c>
      <c r="AC129" t="s">
        <v>10</v>
      </c>
      <c r="AD129" t="s">
        <v>10</v>
      </c>
      <c r="AE129" t="s">
        <v>10</v>
      </c>
      <c r="AF129" t="s">
        <v>10</v>
      </c>
      <c r="AG129" t="s">
        <v>10</v>
      </c>
      <c r="AH129" t="s">
        <v>10</v>
      </c>
      <c r="AI129" t="s">
        <v>10</v>
      </c>
      <c r="AJ129" t="s">
        <v>10</v>
      </c>
      <c r="AK129" t="s">
        <v>10</v>
      </c>
      <c r="AL129" t="s">
        <v>10</v>
      </c>
      <c r="AM129" t="s">
        <v>10</v>
      </c>
      <c r="AN129" t="s">
        <v>10</v>
      </c>
      <c r="AO129" t="s">
        <v>10</v>
      </c>
      <c r="AP129" t="s">
        <v>10</v>
      </c>
      <c r="AQ129" t="s">
        <v>10</v>
      </c>
      <c r="AR129" t="s">
        <v>10</v>
      </c>
      <c r="AS129" t="s">
        <v>10</v>
      </c>
      <c r="AT129" t="s">
        <v>10</v>
      </c>
      <c r="AU129" t="s">
        <v>10</v>
      </c>
      <c r="AV129" t="s">
        <v>10</v>
      </c>
      <c r="AW129" t="s">
        <v>10</v>
      </c>
      <c r="AX129" t="s">
        <v>10</v>
      </c>
      <c r="AY129" t="s">
        <v>10</v>
      </c>
      <c r="AZ129" t="s">
        <v>10</v>
      </c>
      <c r="BA129" t="s">
        <v>10</v>
      </c>
      <c r="BB129" t="s">
        <v>10</v>
      </c>
      <c r="BC129" t="s">
        <v>10</v>
      </c>
      <c r="BD129" t="s">
        <v>10</v>
      </c>
      <c r="BE129" t="s">
        <v>10</v>
      </c>
      <c r="BF129" t="s">
        <v>10</v>
      </c>
      <c r="BG129" t="s">
        <v>10</v>
      </c>
      <c r="BH129" t="s">
        <v>10</v>
      </c>
      <c r="BI129" t="s">
        <v>10</v>
      </c>
      <c r="BJ129" t="s">
        <v>10</v>
      </c>
      <c r="BK129" t="s">
        <v>10</v>
      </c>
      <c r="BL129" t="s">
        <v>10</v>
      </c>
      <c r="BM129" t="s">
        <v>10</v>
      </c>
      <c r="BN129" t="s">
        <v>10</v>
      </c>
      <c r="BO129" t="s">
        <v>10</v>
      </c>
      <c r="BP129" t="s">
        <v>10</v>
      </c>
      <c r="BQ129" t="s">
        <v>10</v>
      </c>
      <c r="BR129" t="s">
        <v>10</v>
      </c>
      <c r="BS129" t="s">
        <v>10</v>
      </c>
      <c r="BT129" t="s">
        <v>10</v>
      </c>
      <c r="BU129" t="s">
        <v>10</v>
      </c>
      <c r="BV129" t="s">
        <v>10</v>
      </c>
      <c r="BW129" t="s">
        <v>10</v>
      </c>
      <c r="BX129" t="s">
        <v>10</v>
      </c>
      <c r="BY129" t="s">
        <v>10</v>
      </c>
      <c r="BZ129" t="s">
        <v>10</v>
      </c>
      <c r="CA129" t="s">
        <v>10</v>
      </c>
      <c r="CB129" t="s">
        <v>10</v>
      </c>
      <c r="CC129" t="s">
        <v>10</v>
      </c>
      <c r="CD129" t="s">
        <v>10</v>
      </c>
      <c r="CE129" t="s">
        <v>10</v>
      </c>
      <c r="CF129" t="s">
        <v>10</v>
      </c>
      <c r="CG129" t="s">
        <v>10</v>
      </c>
      <c r="CH129" t="s">
        <v>10</v>
      </c>
      <c r="CI129" t="s">
        <v>10</v>
      </c>
      <c r="CJ129" t="s">
        <v>10</v>
      </c>
      <c r="CK129" t="s">
        <v>10</v>
      </c>
      <c r="CL129" t="s">
        <v>10</v>
      </c>
      <c r="CM129" t="s">
        <v>10</v>
      </c>
      <c r="CN129" t="s">
        <v>10</v>
      </c>
      <c r="CO129" t="s">
        <v>10</v>
      </c>
      <c r="CP129" t="s">
        <v>10</v>
      </c>
      <c r="CQ129" t="s">
        <v>10</v>
      </c>
      <c r="CR129" t="s">
        <v>10</v>
      </c>
      <c r="CT129" s="4">
        <f t="shared" si="2749"/>
        <v>1</v>
      </c>
      <c r="CU129" s="4">
        <f t="shared" si="2750"/>
        <v>0</v>
      </c>
      <c r="CV129" s="4">
        <f t="shared" si="2751"/>
        <v>0</v>
      </c>
      <c r="CW129" s="4">
        <f t="shared" si="2752"/>
        <v>4</v>
      </c>
      <c r="CX129" s="4">
        <f t="shared" si="2753"/>
        <v>0</v>
      </c>
      <c r="CY129" s="4">
        <f t="shared" si="2754"/>
        <v>0</v>
      </c>
      <c r="CZ129" s="4">
        <f t="shared" si="2755"/>
        <v>0</v>
      </c>
      <c r="DA129" s="4">
        <f t="shared" si="2756"/>
        <v>2</v>
      </c>
      <c r="DB129" s="4">
        <f t="shared" si="2757"/>
        <v>2</v>
      </c>
      <c r="DC129" s="4">
        <f t="shared" si="2758"/>
        <v>0</v>
      </c>
      <c r="DD129" s="4">
        <f t="shared" si="2759"/>
        <v>0</v>
      </c>
      <c r="DE129" s="4">
        <f t="shared" si="2760"/>
        <v>1</v>
      </c>
      <c r="DF129" s="4">
        <f t="shared" si="2761"/>
        <v>0</v>
      </c>
      <c r="DG129" s="4">
        <f t="shared" si="2762"/>
        <v>0</v>
      </c>
      <c r="DH129" s="4">
        <f t="shared" si="2763"/>
        <v>0</v>
      </c>
      <c r="DI129" s="152">
        <f t="shared" si="2764"/>
        <v>0</v>
      </c>
      <c r="DJ129" s="153">
        <f t="shared" si="2765"/>
        <v>1</v>
      </c>
      <c r="DK129" s="4">
        <f t="shared" si="2766"/>
        <v>4</v>
      </c>
      <c r="DL129" s="4">
        <f t="shared" si="2767"/>
        <v>0</v>
      </c>
      <c r="DM129" s="4">
        <f t="shared" si="2768"/>
        <v>2</v>
      </c>
      <c r="DN129" s="4">
        <f t="shared" si="2769"/>
        <v>2</v>
      </c>
      <c r="DO129" s="4">
        <f t="shared" si="2770"/>
        <v>1</v>
      </c>
      <c r="DP129" s="4">
        <f t="shared" si="2771"/>
        <v>0</v>
      </c>
      <c r="DQ129" s="4">
        <f t="shared" si="2772"/>
        <v>0</v>
      </c>
      <c r="DR129" s="4">
        <f t="shared" si="2773"/>
        <v>3</v>
      </c>
      <c r="DS129" s="4">
        <f t="shared" si="2774"/>
        <v>1</v>
      </c>
      <c r="DT129" s="4">
        <f t="shared" si="2775"/>
        <v>6</v>
      </c>
      <c r="DU129" t="str">
        <f t="shared" si="2776"/>
        <v>0R</v>
      </c>
      <c r="DV129" t="str">
        <f t="shared" si="2777"/>
        <v>0R</v>
      </c>
      <c r="DW129" t="str">
        <f t="shared" si="2778"/>
        <v>0R</v>
      </c>
      <c r="DX129" t="str">
        <f t="shared" si="2779"/>
        <v>3S</v>
      </c>
      <c r="DY129" t="str">
        <f t="shared" si="2780"/>
        <v>0S</v>
      </c>
      <c r="DZ129" t="str">
        <f t="shared" si="2781"/>
        <v>3R</v>
      </c>
      <c r="EA129" t="str">
        <f t="shared" si="2782"/>
        <v>0L</v>
      </c>
      <c r="EB129" t="str">
        <f t="shared" si="2783"/>
        <v>0L</v>
      </c>
      <c r="EC129" t="str">
        <f t="shared" si="2784"/>
        <v>0R</v>
      </c>
      <c r="ED129" t="str">
        <f t="shared" si="2785"/>
        <v>3S</v>
      </c>
      <c r="EE129">
        <f t="shared" si="2786"/>
        <v>0</v>
      </c>
      <c r="EF129">
        <f t="shared" si="2787"/>
        <v>0</v>
      </c>
      <c r="EG129">
        <f t="shared" si="2788"/>
        <v>0</v>
      </c>
      <c r="EH129">
        <f t="shared" si="2789"/>
        <v>0</v>
      </c>
      <c r="EI129">
        <f t="shared" si="2790"/>
        <v>0</v>
      </c>
      <c r="EJ129">
        <f t="shared" si="2791"/>
        <v>0</v>
      </c>
      <c r="EK129">
        <f t="shared" si="2792"/>
        <v>0</v>
      </c>
      <c r="EL129">
        <f t="shared" si="2793"/>
        <v>0</v>
      </c>
      <c r="EM129">
        <f t="shared" si="2794"/>
        <v>0</v>
      </c>
      <c r="EN129">
        <f t="shared" si="2795"/>
        <v>0</v>
      </c>
      <c r="EO129">
        <f t="shared" si="2796"/>
        <v>0</v>
      </c>
      <c r="EP129">
        <f t="shared" si="2797"/>
        <v>0</v>
      </c>
      <c r="EQ129">
        <f t="shared" si="2798"/>
        <v>0</v>
      </c>
      <c r="ER129">
        <f t="shared" si="2799"/>
        <v>0</v>
      </c>
      <c r="ES129">
        <f t="shared" si="2800"/>
        <v>0</v>
      </c>
      <c r="ET129">
        <f t="shared" si="2801"/>
        <v>0</v>
      </c>
      <c r="EU129">
        <f t="shared" si="2802"/>
        <v>0</v>
      </c>
      <c r="EV129">
        <f t="shared" si="2803"/>
        <v>0</v>
      </c>
      <c r="EW129">
        <f t="shared" si="2804"/>
        <v>0</v>
      </c>
      <c r="EX129">
        <f t="shared" si="2805"/>
        <v>0</v>
      </c>
      <c r="EY129">
        <f t="shared" si="2806"/>
        <v>0</v>
      </c>
      <c r="EZ129">
        <f t="shared" si="2807"/>
        <v>0</v>
      </c>
      <c r="FA129">
        <f t="shared" si="2808"/>
        <v>0</v>
      </c>
      <c r="FB129">
        <f t="shared" si="2809"/>
        <v>0</v>
      </c>
      <c r="FC129">
        <f t="shared" si="2810"/>
        <v>0</v>
      </c>
      <c r="FD129">
        <f t="shared" si="2811"/>
        <v>0</v>
      </c>
      <c r="FE129">
        <f t="shared" si="2812"/>
        <v>0</v>
      </c>
      <c r="FF129">
        <f t="shared" si="2813"/>
        <v>0</v>
      </c>
      <c r="FG129">
        <f t="shared" si="2814"/>
        <v>0</v>
      </c>
      <c r="FH129">
        <f t="shared" si="2815"/>
        <v>0</v>
      </c>
      <c r="FI129">
        <f t="shared" si="2816"/>
        <v>0</v>
      </c>
      <c r="FJ129">
        <f t="shared" si="2817"/>
        <v>0</v>
      </c>
      <c r="FK129">
        <f t="shared" si="2818"/>
        <v>0</v>
      </c>
      <c r="FL129">
        <f t="shared" si="2819"/>
        <v>0</v>
      </c>
      <c r="FM129">
        <f t="shared" si="2820"/>
        <v>0</v>
      </c>
      <c r="FN129">
        <f t="shared" si="2821"/>
        <v>0</v>
      </c>
      <c r="FO129">
        <f t="shared" si="2822"/>
        <v>0</v>
      </c>
      <c r="FP129">
        <f t="shared" si="2823"/>
        <v>0</v>
      </c>
      <c r="FQ129">
        <f t="shared" si="2824"/>
        <v>0</v>
      </c>
      <c r="FR129">
        <f t="shared" si="2825"/>
        <v>0</v>
      </c>
      <c r="FS129">
        <f t="shared" si="2826"/>
        <v>0</v>
      </c>
      <c r="FT129">
        <f t="shared" si="2827"/>
        <v>0</v>
      </c>
      <c r="FU129">
        <f t="shared" si="2828"/>
        <v>0</v>
      </c>
      <c r="FV129">
        <f t="shared" si="2829"/>
        <v>0</v>
      </c>
      <c r="FW129">
        <f t="shared" si="2830"/>
        <v>0</v>
      </c>
      <c r="FX129">
        <f t="shared" si="2831"/>
        <v>0</v>
      </c>
      <c r="FY129">
        <f t="shared" si="2832"/>
        <v>0</v>
      </c>
      <c r="FZ129">
        <f t="shared" si="2833"/>
        <v>0</v>
      </c>
      <c r="GA129">
        <f t="shared" si="2834"/>
        <v>0</v>
      </c>
      <c r="GB129">
        <f t="shared" si="2835"/>
        <v>0</v>
      </c>
      <c r="GC129">
        <f t="shared" si="2836"/>
        <v>0</v>
      </c>
      <c r="GD129">
        <f t="shared" si="2837"/>
        <v>0</v>
      </c>
      <c r="GE129">
        <f t="shared" si="2838"/>
        <v>0</v>
      </c>
      <c r="GF129">
        <f t="shared" si="2839"/>
        <v>0</v>
      </c>
      <c r="GG129">
        <f t="shared" si="2840"/>
        <v>0</v>
      </c>
      <c r="GH129">
        <f t="shared" si="2841"/>
        <v>0</v>
      </c>
      <c r="GI129">
        <f t="shared" si="2842"/>
        <v>0</v>
      </c>
      <c r="GJ129">
        <f t="shared" si="2843"/>
        <v>0</v>
      </c>
      <c r="GK129">
        <f t="shared" si="2844"/>
        <v>0</v>
      </c>
      <c r="GL129">
        <f t="shared" si="2845"/>
        <v>0</v>
      </c>
      <c r="GM129">
        <f t="shared" si="2846"/>
        <v>0</v>
      </c>
      <c r="GN129">
        <f t="shared" si="2847"/>
        <v>0</v>
      </c>
      <c r="GO129">
        <f t="shared" si="2848"/>
        <v>0</v>
      </c>
      <c r="GP129">
        <f t="shared" si="2849"/>
        <v>0</v>
      </c>
      <c r="GQ129">
        <f t="shared" si="2850"/>
        <v>0</v>
      </c>
      <c r="GR129">
        <f t="shared" si="2851"/>
        <v>0</v>
      </c>
      <c r="GS129">
        <f t="shared" si="2852"/>
        <v>0</v>
      </c>
      <c r="GT129">
        <f t="shared" si="2853"/>
        <v>0</v>
      </c>
      <c r="GU129">
        <f t="shared" si="2854"/>
        <v>0</v>
      </c>
      <c r="GV129">
        <f t="shared" si="2855"/>
        <v>0</v>
      </c>
      <c r="GW129">
        <f t="shared" si="2856"/>
        <v>0</v>
      </c>
      <c r="GX129">
        <f t="shared" si="2857"/>
        <v>0</v>
      </c>
      <c r="GY129">
        <f t="shared" si="2858"/>
        <v>0</v>
      </c>
      <c r="GZ129">
        <f t="shared" si="2859"/>
        <v>0</v>
      </c>
      <c r="HA129">
        <f t="shared" si="2860"/>
        <v>0</v>
      </c>
      <c r="HB129" s="176" t="s">
        <v>269</v>
      </c>
      <c r="HC129" s="89">
        <f t="shared" si="2861"/>
        <v>304.85811222783394</v>
      </c>
      <c r="HD129" s="89">
        <f t="shared" si="2862"/>
        <v>111.82142809956571</v>
      </c>
      <c r="HE129" s="89">
        <f t="shared" si="2863"/>
        <v>203.55735800786385</v>
      </c>
      <c r="HF129" s="89">
        <f t="shared" si="2864"/>
        <v>0</v>
      </c>
      <c r="HH129" s="88">
        <f t="shared" si="2865"/>
        <v>620.2368983352635</v>
      </c>
      <c r="HI129" s="88">
        <f t="shared" si="2866"/>
        <v>67.852452669287956</v>
      </c>
      <c r="HK129">
        <f>IFERROR(VLOOKUP(_xlfn.NUMBERVALUE(MID(L129, SEARCH("!", L129)+1, SEARCH("+", L129)-SEARCH("!", L129)-1)), Rankings!$A$2:$BK$161, 63, FALSE),0)</f>
        <v>69.104823957004172</v>
      </c>
      <c r="HL129">
        <f>IFERROR(VLOOKUP(_xlfn.NUMBERVALUE(MID(M129, SEARCH("!", M129)+1, SEARCH("+", M129)-SEARCH("!", M129)-1)), Rankings!$A$2:$BK$161, 63, FALSE),0)</f>
        <v>44.680327582602331</v>
      </c>
      <c r="HM129">
        <f>IFERROR(VLOOKUP(_xlfn.NUMBERVALUE(MID(N129, SEARCH("!", N129)+1, SEARCH("+", N129)-SEARCH("!", N129)-1)), Rankings!$A$2:$BK$161, 63, FALSE),0)</f>
        <v>68.868973881900928</v>
      </c>
      <c r="HN129">
        <f>IFERROR(VLOOKUP(_xlfn.NUMBERVALUE(MID(O129, SEARCH("!", O129)+1, SEARCH("+", O129)-SEARCH("!", O129)-1)), Rankings!$A$2:$BK$161, 63, FALSE),0)</f>
        <v>65.603496013227385</v>
      </c>
      <c r="HO129">
        <f>IFERROR(VLOOKUP(_xlfn.NUMBERVALUE(MID(P129, SEARCH("!", P129)+1, SEARCH("+", P129)-SEARCH("!", P129)-1)), Rankings!$A$2:$BK$161, 63, FALSE),0)</f>
        <v>86.223180888344842</v>
      </c>
      <c r="HP129">
        <f>IFERROR(VLOOKUP(_xlfn.NUMBERVALUE(MID(Q129, SEARCH("!", Q129)+1, SEARCH("+", Q129)-SEARCH("!", Q129)-1)), Rankings!$A$2:$BK$161, 63, FALSE),0)</f>
        <v>47.516142304274517</v>
      </c>
      <c r="HQ129">
        <f>IFERROR(VLOOKUP(_xlfn.NUMBERVALUE(MID(R129, SEARCH("!", R129)+1, SEARCH("+", R129)-SEARCH("!", R129)-1)), Rankings!$A$2:$BK$161, 63, FALSE),0)</f>
        <v>68.70456850634308</v>
      </c>
      <c r="HR129">
        <f>IFERROR(VLOOKUP(_xlfn.NUMBERVALUE(MID(S129, SEARCH("!", S129)+1, SEARCH("+", S129)-SEARCH("!", S129)-1)), Rankings!$A$2:$BK$161, 63, FALSE),0)</f>
        <v>43.116859593222628</v>
      </c>
      <c r="HS129">
        <f>IFERROR(VLOOKUP(_xlfn.NUMBERVALUE(MID(T129, SEARCH("!", T129)+1, SEARCH("+", T129)-SEARCH("!", T129)-1)), Rankings!$A$2:$BK$161, 63, FALSE),0)</f>
        <v>74.687844502051988</v>
      </c>
      <c r="HT129">
        <f>IFERROR(VLOOKUP(_xlfn.NUMBERVALUE(MID(U129, SEARCH("!", U129)+1, SEARCH("+", U129)-SEARCH("!", U129)-1)), Rankings!$A$2:$BK$161, 63, FALSE),0)</f>
        <v>51.730681106291627</v>
      </c>
      <c r="HU129">
        <f>IFERROR(VLOOKUP(_xlfn.NUMBERVALUE(MID(V129, SEARCH("!", V129)+1, SEARCH("+", V129)-SEARCH("!", V129)-1)), Rankings!$A$2:$BK$161, 63, FALSE),0)</f>
        <v>0</v>
      </c>
      <c r="HV129">
        <f>IFERROR(VLOOKUP(_xlfn.NUMBERVALUE(MID(W129, SEARCH("!", W129)+1, SEARCH("+", W129)-SEARCH("!", W129)-1)), Rankings!$A$2:$BK$161, 63, FALSE),0)</f>
        <v>0</v>
      </c>
      <c r="HW129">
        <f>IFERROR(VLOOKUP(_xlfn.NUMBERVALUE(MID(X129, SEARCH("!", X129)+1, SEARCH("+", X129)-SEARCH("!", X129)-1)), Rankings!$A$2:$BK$161, 63, FALSE),0)</f>
        <v>0</v>
      </c>
      <c r="HX129">
        <f>IFERROR(VLOOKUP(_xlfn.NUMBERVALUE(MID(Y129, SEARCH("!", Y129)+1, SEARCH("+", Y129)-SEARCH("!", Y129)-1)), Rankings!$A$2:$BK$161, 63, FALSE),0)</f>
        <v>0</v>
      </c>
      <c r="HY129">
        <f>IFERROR(VLOOKUP(_xlfn.NUMBERVALUE(MID(Z129, SEARCH("!", Z129)+1, SEARCH("+", Z129)-SEARCH("!", Z129)-1)), Rankings!$A$2:$BK$161, 63, FALSE),0)</f>
        <v>0</v>
      </c>
      <c r="HZ129">
        <f>IFERROR(VLOOKUP(_xlfn.NUMBERVALUE(MID(AA129, SEARCH("!", AA129)+1, SEARCH("+", AA129)-SEARCH("!", AA129)-1)), Rankings!$A$2:$BK$161, 63, FALSE),0)</f>
        <v>0</v>
      </c>
      <c r="IA129">
        <f>IFERROR(VLOOKUP(_xlfn.NUMBERVALUE(MID(AB129, SEARCH("!", AB129)+1, SEARCH("+", AB129)-SEARCH("!", AB129)-1)), Rankings!$A$2:$BK$161, 63, FALSE),0)</f>
        <v>0</v>
      </c>
      <c r="IB129">
        <f>IFERROR(VLOOKUP(_xlfn.NUMBERVALUE(MID(AC129, SEARCH("!", AC129)+1, SEARCH("+", AC129)-SEARCH("!", AC129)-1)), Rankings!$A$2:$BK$161, 63, FALSE),0)</f>
        <v>0</v>
      </c>
      <c r="IC129">
        <f>IFERROR(VLOOKUP(_xlfn.NUMBERVALUE(MID(AD129, SEARCH("!", AD129)+1, SEARCH("+", AD129)-SEARCH("!", AD129)-1)), Rankings!$A$2:$BK$161, 63, FALSE),0)</f>
        <v>0</v>
      </c>
      <c r="ID129">
        <f>IFERROR(VLOOKUP(_xlfn.NUMBERVALUE(MID(AE129, SEARCH("!", AE129)+1, SEARCH("+", AE129)-SEARCH("!", AE129)-1)), Rankings!$A$2:$BK$161, 63, FALSE),0)</f>
        <v>0</v>
      </c>
      <c r="IE129">
        <f>IFERROR(VLOOKUP(_xlfn.NUMBERVALUE(MID(AF129, SEARCH("!", AF129)+1, SEARCH("+", AF129)-SEARCH("!", AF129)-1)), Rankings!$A$2:$BK$161, 63, FALSE),0)</f>
        <v>0</v>
      </c>
      <c r="IF129">
        <f>IFERROR(VLOOKUP(_xlfn.NUMBERVALUE(MID(AG129, SEARCH("!", AG129)+1, SEARCH("+", AG129)-SEARCH("!", AG129)-1)), Rankings!$A$2:$BK$161, 63, FALSE),0)</f>
        <v>0</v>
      </c>
      <c r="IG129">
        <f>IFERROR(VLOOKUP(_xlfn.NUMBERVALUE(MID(AH129, SEARCH("!", AH129)+1, SEARCH("+", AH129)-SEARCH("!", AH129)-1)), Rankings!$A$2:$BK$161, 63, FALSE),0)</f>
        <v>0</v>
      </c>
      <c r="IH129">
        <f>IFERROR(VLOOKUP(_xlfn.NUMBERVALUE(MID(AI129, SEARCH("!", AI129)+1, SEARCH("+", AI129)-SEARCH("!", AI129)-1)), Rankings!$A$2:$BK$161, 63, FALSE),0)</f>
        <v>0</v>
      </c>
      <c r="II129">
        <f>IFERROR(VLOOKUP(_xlfn.NUMBERVALUE(MID(AJ129, SEARCH("!", AJ129)+1, SEARCH("+", AJ129)-SEARCH("!", AJ129)-1)), Rankings!$A$2:$BK$161, 63, FALSE),0)</f>
        <v>0</v>
      </c>
      <c r="IJ129">
        <f>IFERROR(VLOOKUP(_xlfn.NUMBERVALUE(MID(AK129, SEARCH("!", AK129)+1, SEARCH("+", AK129)-SEARCH("!", AK129)-1)), Rankings!$A$2:$BK$161, 63, FALSE),0)</f>
        <v>0</v>
      </c>
      <c r="IK129">
        <f>IFERROR(VLOOKUP(_xlfn.NUMBERVALUE(MID(AL129, SEARCH("!", AL129)+1, SEARCH("+", AL129)-SEARCH("!", AL129)-1)), Rankings!$A$2:$BK$161, 63, FALSE),0)</f>
        <v>0</v>
      </c>
      <c r="IL129">
        <f>IFERROR(VLOOKUP(_xlfn.NUMBERVALUE(MID(AM129, SEARCH("!", AM129)+1, SEARCH("+", AM129)-SEARCH("!", AM129)-1)), Rankings!$A$2:$BK$161, 63, FALSE),0)</f>
        <v>0</v>
      </c>
      <c r="IM129">
        <f>IFERROR(VLOOKUP(_xlfn.NUMBERVALUE(MID(AN129, SEARCH("!", AN129)+1, SEARCH("+", AN129)-SEARCH("!", AN129)-1)), Rankings!$A$2:$BK$161, 63, FALSE),0)</f>
        <v>0</v>
      </c>
      <c r="IN129">
        <f>IFERROR(VLOOKUP(_xlfn.NUMBERVALUE(MID(AO129, SEARCH("!", AO129)+1, SEARCH("+", AO129)-SEARCH("!", AO129)-1)), Rankings!$A$2:$BK$161, 63, FALSE),0)</f>
        <v>0</v>
      </c>
      <c r="IO129">
        <f>IFERROR(VLOOKUP(_xlfn.NUMBERVALUE(MID(AP129, SEARCH("!", AP129)+1, SEARCH("+", AP129)-SEARCH("!", AP129)-1)), Rankings!$A$2:$BK$161, 63, FALSE),0)</f>
        <v>0</v>
      </c>
      <c r="IP129">
        <f>IFERROR(VLOOKUP(_xlfn.NUMBERVALUE(MID(AQ129, SEARCH("!", AQ129)+1, SEARCH("+", AQ129)-SEARCH("!", AQ129)-1)), Rankings!$A$2:$BK$161, 63, FALSE),0)</f>
        <v>0</v>
      </c>
      <c r="IQ129">
        <f>IFERROR(VLOOKUP(_xlfn.NUMBERVALUE(MID(AR129, SEARCH("!", AR129)+1, SEARCH("+", AR129)-SEARCH("!", AR129)-1)), Rankings!$A$2:$BK$161, 63, FALSE),0)</f>
        <v>0</v>
      </c>
      <c r="IR129">
        <f>IFERROR(VLOOKUP(_xlfn.NUMBERVALUE(MID(AS129, SEARCH("!", AS129)+1, SEARCH("+", AS129)-SEARCH("!", AS129)-1)), Rankings!$A$2:$BK$161, 63, FALSE),0)</f>
        <v>0</v>
      </c>
      <c r="IS129">
        <f>IFERROR(VLOOKUP(_xlfn.NUMBERVALUE(MID(AT129, SEARCH("!", AT129)+1, SEARCH("+", AT129)-SEARCH("!", AT129)-1)), Rankings!$A$2:$BK$161, 63, FALSE),0)</f>
        <v>0</v>
      </c>
      <c r="IT129">
        <f>IFERROR(VLOOKUP(_xlfn.NUMBERVALUE(MID(AU129, SEARCH("!", AU129)+1, SEARCH("+", AU129)-SEARCH("!", AU129)-1)), Rankings!$A$2:$BK$161, 63, FALSE),0)</f>
        <v>0</v>
      </c>
      <c r="IU129">
        <f>IFERROR(VLOOKUP(_xlfn.NUMBERVALUE(MID(AV129, SEARCH("!", AV129)+1, SEARCH("+", AV129)-SEARCH("!", AV129)-1)), Rankings!$A$2:$BK$161, 63, FALSE),0)</f>
        <v>0</v>
      </c>
      <c r="IV129">
        <f>IFERROR(VLOOKUP(_xlfn.NUMBERVALUE(MID(AW129, SEARCH("!", AW129)+1, SEARCH("+", AW129)-SEARCH("!", AW129)-1)), Rankings!$A$2:$BK$161, 63, FALSE),0)</f>
        <v>0</v>
      </c>
      <c r="IW129">
        <f>IFERROR(VLOOKUP(_xlfn.NUMBERVALUE(MID(AX129, SEARCH("!", AX129)+1, SEARCH("+", AX129)-SEARCH("!", AX129)-1)), Rankings!$A$2:$BK$161, 63, FALSE),0)</f>
        <v>0</v>
      </c>
      <c r="IX129">
        <f>IFERROR(VLOOKUP(_xlfn.NUMBERVALUE(MID(AY129, SEARCH("!", AY129)+1, SEARCH("+", AY129)-SEARCH("!", AY129)-1)), Rankings!$A$2:$BK$161, 63, FALSE),0)</f>
        <v>0</v>
      </c>
      <c r="IY129">
        <f>IFERROR(VLOOKUP(_xlfn.NUMBERVALUE(MID(AZ129, SEARCH("!", AZ129)+1, SEARCH("+", AZ129)-SEARCH("!", AZ129)-1)), Rankings!$A$2:$BK$161, 63, FALSE),0)</f>
        <v>0</v>
      </c>
      <c r="IZ129">
        <f>IFERROR(VLOOKUP(_xlfn.NUMBERVALUE(MID(BA129, SEARCH("!", BA129)+1, SEARCH("+", BA129)-SEARCH("!", BA129)-1)), Rankings!$A$2:$BK$161, 63, FALSE),0)</f>
        <v>0</v>
      </c>
      <c r="JA129">
        <f>IFERROR(VLOOKUP(_xlfn.NUMBERVALUE(MID(BB129, SEARCH("!", BB129)+1, SEARCH("+", BB129)-SEARCH("!", BB129)-1)), Rankings!$A$2:$BK$161, 63, FALSE),0)</f>
        <v>0</v>
      </c>
      <c r="JB129">
        <f>IFERROR(VLOOKUP(_xlfn.NUMBERVALUE(MID(BC129, SEARCH("!", BC129)+1, SEARCH("+", BC129)-SEARCH("!", BC129)-1)), Rankings!$A$2:$BK$161, 63, FALSE),0)</f>
        <v>0</v>
      </c>
      <c r="JC129">
        <f>IFERROR(VLOOKUP(_xlfn.NUMBERVALUE(MID(BD129, SEARCH("!", BD129)+1, SEARCH("+", BD129)-SEARCH("!", BD129)-1)), Rankings!$A$2:$BK$161, 63, FALSE),0)</f>
        <v>0</v>
      </c>
      <c r="JD129">
        <f>IFERROR(VLOOKUP(_xlfn.NUMBERVALUE(MID(BE129, SEARCH("!", BE129)+1, SEARCH("+", BE129)-SEARCH("!", BE129)-1)), Rankings!$A$2:$BK$161, 63, FALSE),0)</f>
        <v>0</v>
      </c>
      <c r="JE129">
        <f>IFERROR(VLOOKUP(_xlfn.NUMBERVALUE(MID(BF129, SEARCH("!", BF129)+1, SEARCH("+", BF129)-SEARCH("!", BF129)-1)), Rankings!$A$2:$BK$161, 63, FALSE),0)</f>
        <v>0</v>
      </c>
      <c r="JF129">
        <f>IFERROR(VLOOKUP(_xlfn.NUMBERVALUE(MID(BG129, SEARCH("!", BG129)+1, SEARCH("+", BG129)-SEARCH("!", BG129)-1)), Rankings!$A$2:$BK$161, 63, FALSE),0)</f>
        <v>0</v>
      </c>
      <c r="JG129">
        <f>IFERROR(VLOOKUP(_xlfn.NUMBERVALUE(MID(BH129, SEARCH("!", BH129)+1, SEARCH("+", BH129)-SEARCH("!", BH129)-1)), Rankings!$A$2:$BK$161, 63, FALSE),0)</f>
        <v>0</v>
      </c>
      <c r="JH129">
        <f>IFERROR(VLOOKUP(_xlfn.NUMBERVALUE(MID(BI129, SEARCH("!", BI129)+1, SEARCH("+", BI129)-SEARCH("!", BI129)-1)), Rankings!$A$2:$BK$161, 63, FALSE),0)</f>
        <v>0</v>
      </c>
      <c r="JI129">
        <f>IFERROR(VLOOKUP(_xlfn.NUMBERVALUE(MID(BJ129, SEARCH("!", BJ129)+1, SEARCH("+", BJ129)-SEARCH("!", BJ129)-1)), Rankings!$A$2:$BK$161, 63, FALSE),0)</f>
        <v>0</v>
      </c>
      <c r="JJ129">
        <f>IFERROR(VLOOKUP(_xlfn.NUMBERVALUE(MID(BK129, SEARCH("!", BK129)+1, SEARCH("+", BK129)-SEARCH("!", BK129)-1)), Rankings!$A$2:$BK$161, 63, FALSE),0)</f>
        <v>0</v>
      </c>
      <c r="JK129">
        <f>IFERROR(VLOOKUP(_xlfn.NUMBERVALUE(MID(BL129, SEARCH("!", BL129)+1, SEARCH("+", BL129)-SEARCH("!", BL129)-1)), Rankings!$A$2:$BK$161, 63, FALSE),0)</f>
        <v>0</v>
      </c>
      <c r="JL129">
        <f>IFERROR(VLOOKUP(_xlfn.NUMBERVALUE(MID(BM129, SEARCH("!", BM129)+1, SEARCH("+", BM129)-SEARCH("!", BM129)-1)), Rankings!$A$2:$BK$161, 63, FALSE),0)</f>
        <v>0</v>
      </c>
      <c r="JM129">
        <f>IFERROR(VLOOKUP(_xlfn.NUMBERVALUE(MID(BN129, SEARCH("!", BN129)+1, SEARCH("+", BN129)-SEARCH("!", BN129)-1)), Rankings!$A$2:$BK$161, 63, FALSE),0)</f>
        <v>0</v>
      </c>
      <c r="JN129">
        <f>IFERROR(VLOOKUP(_xlfn.NUMBERVALUE(MID(BO129, SEARCH("!", BO129)+1, SEARCH("+", BO129)-SEARCH("!", BO129)-1)), Rankings!$A$2:$BK$161, 63, FALSE),0)</f>
        <v>0</v>
      </c>
      <c r="JO129">
        <f>IFERROR(VLOOKUP(_xlfn.NUMBERVALUE(MID(BP129, SEARCH("!", BP129)+1, SEARCH("+", BP129)-SEARCH("!", BP129)-1)), Rankings!$A$2:$BK$161, 63, FALSE),0)</f>
        <v>0</v>
      </c>
      <c r="JP129">
        <f>IFERROR(VLOOKUP(_xlfn.NUMBERVALUE(MID(BQ129, SEARCH("!", BQ129)+1, SEARCH("+", BQ129)-SEARCH("!", BQ129)-1)), Rankings!$A$2:$BK$161, 63, FALSE),0)</f>
        <v>0</v>
      </c>
      <c r="JQ129">
        <f>IFERROR(VLOOKUP(_xlfn.NUMBERVALUE(MID(BR129, SEARCH("!", BR129)+1, SEARCH("+", BR129)-SEARCH("!", BR129)-1)), Rankings!$A$2:$BK$161, 63, FALSE),0)</f>
        <v>0</v>
      </c>
      <c r="JR129">
        <f>IFERROR(VLOOKUP(_xlfn.NUMBERVALUE(MID(BS129, SEARCH("!", BS129)+1, SEARCH("+", BS129)-SEARCH("!", BS129)-1)), Rankings!$A$2:$BK$161, 63, FALSE),0)</f>
        <v>0</v>
      </c>
      <c r="JS129">
        <f>IFERROR(VLOOKUP(_xlfn.NUMBERVALUE(MID(BT129, SEARCH("!", BT129)+1, SEARCH("+", BT129)-SEARCH("!", BT129)-1)), Rankings!$A$2:$BK$161, 63, FALSE),0)</f>
        <v>0</v>
      </c>
      <c r="JT129">
        <f>IFERROR(VLOOKUP(_xlfn.NUMBERVALUE(MID(BU129, SEARCH("!", BU129)+1, SEARCH("+", BU129)-SEARCH("!", BU129)-1)), Rankings!$A$2:$BK$161, 63, FALSE),0)</f>
        <v>0</v>
      </c>
      <c r="JU129">
        <f>IFERROR(VLOOKUP(_xlfn.NUMBERVALUE(MID(BV129, SEARCH("!", BV129)+1, SEARCH("+", BV129)-SEARCH("!", BV129)-1)), Rankings!$A$2:$BK$161, 63, FALSE),0)</f>
        <v>0</v>
      </c>
      <c r="JV129">
        <f>IFERROR(VLOOKUP(_xlfn.NUMBERVALUE(MID(BW129, SEARCH("!", BW129)+1, SEARCH("+", BW129)-SEARCH("!", BW129)-1)), Rankings!$A$2:$BK$161, 63, FALSE),0)</f>
        <v>0</v>
      </c>
      <c r="JW129">
        <f>IFERROR(VLOOKUP(_xlfn.NUMBERVALUE(MID(BX129, SEARCH("!", BX129)+1, SEARCH("+", BX129)-SEARCH("!", BX129)-1)), Rankings!$A$2:$BK$161, 63, FALSE),0)</f>
        <v>0</v>
      </c>
      <c r="JX129">
        <f>IFERROR(VLOOKUP(_xlfn.NUMBERVALUE(MID(BY129, SEARCH("!", BY129)+1, SEARCH("+", BY129)-SEARCH("!", BY129)-1)), Rankings!$A$2:$BK$161, 63, FALSE),0)</f>
        <v>0</v>
      </c>
      <c r="JY129">
        <f>IFERROR(VLOOKUP(_xlfn.NUMBERVALUE(MID(BZ129, SEARCH("!", BZ129)+1, SEARCH("+", BZ129)-SEARCH("!", BZ129)-1)), Rankings!$A$2:$BK$161, 63, FALSE),0)</f>
        <v>0</v>
      </c>
      <c r="JZ129">
        <f>IFERROR(VLOOKUP(_xlfn.NUMBERVALUE(MID(CA129, SEARCH("!", CA129)+1, SEARCH("+", CA129)-SEARCH("!", CA129)-1)), Rankings!$A$2:$BK$161, 63, FALSE),0)</f>
        <v>0</v>
      </c>
      <c r="KA129">
        <f>IFERROR(VLOOKUP(_xlfn.NUMBERVALUE(MID(CB129, SEARCH("!", CB129)+1, SEARCH("+", CB129)-SEARCH("!", CB129)-1)), Rankings!$A$2:$BK$161, 63, FALSE),0)</f>
        <v>0</v>
      </c>
      <c r="KB129">
        <f>IFERROR(VLOOKUP(_xlfn.NUMBERVALUE(MID(CC129, SEARCH("!", CC129)+1, SEARCH("+", CC129)-SEARCH("!", CC129)-1)), Rankings!$A$2:$BK$161, 63, FALSE),0)</f>
        <v>0</v>
      </c>
      <c r="KC129">
        <f>IFERROR(VLOOKUP(_xlfn.NUMBERVALUE(MID(CD129, SEARCH("!", CD129)+1, SEARCH("+", CD129)-SEARCH("!", CD129)-1)), Rankings!$A$2:$BK$161, 63, FALSE),0)</f>
        <v>0</v>
      </c>
      <c r="KD129">
        <f>IFERROR(VLOOKUP(_xlfn.NUMBERVALUE(MID(CE129, SEARCH("!", CE129)+1, SEARCH("+", CE129)-SEARCH("!", CE129)-1)), Rankings!$A$2:$BK$161, 63, FALSE),0)</f>
        <v>0</v>
      </c>
      <c r="KE129">
        <f>IFERROR(VLOOKUP(_xlfn.NUMBERVALUE(MID(CF129, SEARCH("!", CF129)+1, SEARCH("+", CF129)-SEARCH("!", CF129)-1)), Rankings!$A$2:$BK$161, 63, FALSE),0)</f>
        <v>0</v>
      </c>
      <c r="KF129">
        <f>IFERROR(VLOOKUP(_xlfn.NUMBERVALUE(MID(CG129, SEARCH("!", CG129)+1, SEARCH("+", CG129)-SEARCH("!", CG129)-1)), Rankings!$A$2:$BK$161, 63, FALSE),0)</f>
        <v>0</v>
      </c>
      <c r="KG129">
        <f>IFERROR(VLOOKUP(_xlfn.NUMBERVALUE(MID(CH129, SEARCH("!", CH129)+1, SEARCH("+", CH129)-SEARCH("!", CH129)-1)), Rankings!$A$2:$BK$161, 63, FALSE),0)</f>
        <v>0</v>
      </c>
      <c r="KH129">
        <f>IFERROR(VLOOKUP(_xlfn.NUMBERVALUE(MID(CI129, SEARCH("!", CI129)+1, SEARCH("+", CI129)-SEARCH("!", CI129)-1)), Rankings!$A$2:$BK$161, 63, FALSE),0)</f>
        <v>0</v>
      </c>
      <c r="KI129">
        <f>IFERROR(VLOOKUP(_xlfn.NUMBERVALUE(MID(CJ129, SEARCH("!", CJ129)+1, SEARCH("+", CJ129)-SEARCH("!", CJ129)-1)), Rankings!$A$2:$BK$161, 63, FALSE),0)</f>
        <v>0</v>
      </c>
      <c r="KJ129">
        <f>IFERROR(VLOOKUP(_xlfn.NUMBERVALUE(MID(CK129, SEARCH("!", CK129)+1, SEARCH("+", CK129)-SEARCH("!", CK129)-1)), Rankings!$A$2:$BK$161, 63, FALSE),0)</f>
        <v>0</v>
      </c>
      <c r="KK129">
        <f>IFERROR(VLOOKUP(_xlfn.NUMBERVALUE(MID(CL129, SEARCH("!", CL129)+1, SEARCH("+", CL129)-SEARCH("!", CL129)-1)), Rankings!$A$2:$BK$161, 63, FALSE),0)</f>
        <v>0</v>
      </c>
      <c r="KL129">
        <f>IFERROR(VLOOKUP(_xlfn.NUMBERVALUE(MID(CM129, SEARCH("!", CM129)+1, SEARCH("+", CM129)-SEARCH("!", CM129)-1)), Rankings!$A$2:$BK$161, 63, FALSE),0)</f>
        <v>0</v>
      </c>
      <c r="KM129">
        <f>IFERROR(VLOOKUP(_xlfn.NUMBERVALUE(MID(CN129, SEARCH("!", CN129)+1, SEARCH("+", CN129)-SEARCH("!", CN129)-1)), Rankings!$A$2:$BK$161, 63, FALSE),0)</f>
        <v>0</v>
      </c>
      <c r="KN129">
        <f>IFERROR(VLOOKUP(_xlfn.NUMBERVALUE(MID(CO129, SEARCH("!", CO129)+1, SEARCH("+", CO129)-SEARCH("!", CO129)-1)), Rankings!$A$2:$BK$161, 63, FALSE),0)</f>
        <v>0</v>
      </c>
      <c r="KO129">
        <f>IFERROR(VLOOKUP(_xlfn.NUMBERVALUE(MID(CP129, SEARCH("!", CP129)+1, SEARCH("+", CP129)-SEARCH("!", CP129)-1)), Rankings!$A$2:$BK$161, 63, FALSE),0)</f>
        <v>0</v>
      </c>
      <c r="KP129">
        <f>IFERROR(VLOOKUP(_xlfn.NUMBERVALUE(MID(CQ129, SEARCH("!", CQ129)+1, SEARCH("+", CQ129)-SEARCH("!", CQ129)-1)), Rankings!$A$2:$BK$161, 63, FALSE),0)</f>
        <v>0</v>
      </c>
      <c r="KQ129">
        <f>IFERROR(VLOOKUP(_xlfn.NUMBERVALUE(MID(CR129, SEARCH("!", CR129)+1, SEARCH("+", CR129)-SEARCH("!", CR129)-1)), Rankings!$A$2:$BK$161, 63, FALSE),0)</f>
        <v>0</v>
      </c>
      <c r="KS129" s="4">
        <f t="shared" si="2867"/>
        <v>108</v>
      </c>
      <c r="KT129" s="4">
        <f t="shared" si="2868"/>
        <v>65</v>
      </c>
      <c r="KU129" s="4">
        <f t="shared" si="2869"/>
        <v>120</v>
      </c>
      <c r="KV129" s="4">
        <f t="shared" si="2870"/>
        <v>0</v>
      </c>
      <c r="KY129" s="4">
        <f t="shared" si="2871"/>
        <v>293</v>
      </c>
      <c r="KZ129" s="4"/>
      <c r="LB129">
        <f t="shared" si="2872"/>
        <v>27</v>
      </c>
      <c r="LC129">
        <f t="shared" si="2873"/>
        <v>27</v>
      </c>
      <c r="LD129">
        <f t="shared" si="2874"/>
        <v>12</v>
      </c>
      <c r="LE129">
        <f t="shared" si="2875"/>
        <v>37</v>
      </c>
      <c r="LF129">
        <f t="shared" si="2876"/>
        <v>33</v>
      </c>
      <c r="LG129">
        <f t="shared" si="2877"/>
        <v>31</v>
      </c>
      <c r="LH129">
        <f t="shared" si="2878"/>
        <v>28</v>
      </c>
      <c r="LI129">
        <f t="shared" si="2879"/>
        <v>37</v>
      </c>
      <c r="LJ129">
        <f t="shared" si="2880"/>
        <v>11</v>
      </c>
      <c r="LK129">
        <f t="shared" si="2881"/>
        <v>50</v>
      </c>
      <c r="LL129">
        <f t="shared" si="2882"/>
        <v>0</v>
      </c>
      <c r="LM129">
        <f t="shared" si="2883"/>
        <v>0</v>
      </c>
      <c r="LN129">
        <f t="shared" si="2884"/>
        <v>0</v>
      </c>
      <c r="LO129">
        <f t="shared" si="2885"/>
        <v>0</v>
      </c>
      <c r="LP129">
        <f t="shared" si="2886"/>
        <v>0</v>
      </c>
      <c r="LQ129">
        <f t="shared" si="2887"/>
        <v>0</v>
      </c>
      <c r="LR129">
        <f t="shared" si="2888"/>
        <v>0</v>
      </c>
      <c r="LS129">
        <f t="shared" si="2889"/>
        <v>0</v>
      </c>
      <c r="LT129">
        <f t="shared" si="2890"/>
        <v>0</v>
      </c>
      <c r="LU129">
        <f t="shared" si="2891"/>
        <v>0</v>
      </c>
      <c r="LV129">
        <f t="shared" si="2892"/>
        <v>0</v>
      </c>
      <c r="LW129">
        <f t="shared" si="2893"/>
        <v>0</v>
      </c>
      <c r="LX129">
        <f t="shared" si="2894"/>
        <v>0</v>
      </c>
      <c r="LY129">
        <f t="shared" si="2895"/>
        <v>0</v>
      </c>
      <c r="LZ129">
        <f t="shared" si="2896"/>
        <v>0</v>
      </c>
      <c r="MA129">
        <f t="shared" si="2897"/>
        <v>0</v>
      </c>
      <c r="MB129">
        <f t="shared" si="2898"/>
        <v>0</v>
      </c>
      <c r="MC129">
        <f t="shared" si="2899"/>
        <v>0</v>
      </c>
      <c r="MD129">
        <f t="shared" si="2900"/>
        <v>0</v>
      </c>
      <c r="ME129">
        <f t="shared" si="2901"/>
        <v>0</v>
      </c>
      <c r="MF129">
        <f t="shared" si="2902"/>
        <v>0</v>
      </c>
      <c r="MG129">
        <f t="shared" si="2903"/>
        <v>0</v>
      </c>
      <c r="MH129">
        <f t="shared" si="2904"/>
        <v>0</v>
      </c>
      <c r="MI129">
        <f t="shared" si="2905"/>
        <v>0</v>
      </c>
      <c r="MJ129">
        <f t="shared" si="2906"/>
        <v>0</v>
      </c>
      <c r="MK129">
        <f t="shared" si="2907"/>
        <v>0</v>
      </c>
      <c r="ML129">
        <f t="shared" si="2908"/>
        <v>0</v>
      </c>
      <c r="MM129">
        <f t="shared" si="2909"/>
        <v>0</v>
      </c>
      <c r="MN129">
        <f t="shared" si="2910"/>
        <v>0</v>
      </c>
      <c r="MO129">
        <f t="shared" si="2911"/>
        <v>0</v>
      </c>
      <c r="MP129">
        <f t="shared" si="2912"/>
        <v>0</v>
      </c>
      <c r="MQ129">
        <f t="shared" si="2913"/>
        <v>0</v>
      </c>
      <c r="MR129">
        <f t="shared" si="2914"/>
        <v>0</v>
      </c>
      <c r="MS129">
        <f t="shared" si="2915"/>
        <v>0</v>
      </c>
      <c r="MT129">
        <f t="shared" si="2916"/>
        <v>0</v>
      </c>
      <c r="MU129">
        <f t="shared" si="2917"/>
        <v>0</v>
      </c>
      <c r="MV129">
        <f t="shared" si="2918"/>
        <v>0</v>
      </c>
      <c r="MW129">
        <f t="shared" si="2919"/>
        <v>0</v>
      </c>
      <c r="MX129">
        <f t="shared" si="2920"/>
        <v>0</v>
      </c>
      <c r="MY129">
        <f t="shared" si="2921"/>
        <v>0</v>
      </c>
      <c r="MZ129">
        <f t="shared" si="2922"/>
        <v>0</v>
      </c>
      <c r="NA129">
        <f t="shared" si="2923"/>
        <v>0</v>
      </c>
      <c r="NB129">
        <f t="shared" si="2924"/>
        <v>0</v>
      </c>
      <c r="NC129">
        <f t="shared" si="2925"/>
        <v>0</v>
      </c>
      <c r="ND129">
        <f t="shared" si="2926"/>
        <v>0</v>
      </c>
      <c r="NE129">
        <f t="shared" si="2927"/>
        <v>0</v>
      </c>
      <c r="NF129">
        <f t="shared" si="2928"/>
        <v>0</v>
      </c>
      <c r="NG129">
        <f t="shared" si="2929"/>
        <v>0</v>
      </c>
      <c r="NH129">
        <f t="shared" si="2930"/>
        <v>0</v>
      </c>
      <c r="NI129">
        <f t="shared" si="2931"/>
        <v>0</v>
      </c>
      <c r="NJ129">
        <f t="shared" si="2932"/>
        <v>0</v>
      </c>
      <c r="NK129">
        <f t="shared" si="2933"/>
        <v>0</v>
      </c>
      <c r="NL129">
        <f t="shared" si="2934"/>
        <v>0</v>
      </c>
      <c r="NM129">
        <f t="shared" si="2935"/>
        <v>0</v>
      </c>
      <c r="NN129">
        <f t="shared" si="2936"/>
        <v>0</v>
      </c>
      <c r="NO129">
        <f t="shared" si="2937"/>
        <v>0</v>
      </c>
      <c r="NP129">
        <f t="shared" si="2938"/>
        <v>0</v>
      </c>
      <c r="NQ129">
        <f t="shared" si="2939"/>
        <v>0</v>
      </c>
      <c r="NR129">
        <f t="shared" si="2940"/>
        <v>0</v>
      </c>
      <c r="NS129">
        <f t="shared" si="2941"/>
        <v>0</v>
      </c>
      <c r="NT129">
        <f t="shared" si="2942"/>
        <v>0</v>
      </c>
      <c r="NU129">
        <f t="shared" si="2943"/>
        <v>0</v>
      </c>
      <c r="NV129">
        <f t="shared" si="2944"/>
        <v>0</v>
      </c>
      <c r="NW129">
        <f t="shared" si="2945"/>
        <v>0</v>
      </c>
      <c r="NX129">
        <f t="shared" si="2946"/>
        <v>0</v>
      </c>
      <c r="NY129">
        <f t="shared" si="2947"/>
        <v>0</v>
      </c>
      <c r="NZ129">
        <f t="shared" si="2948"/>
        <v>0</v>
      </c>
      <c r="OA129">
        <f t="shared" si="2949"/>
        <v>0</v>
      </c>
      <c r="OB129">
        <f t="shared" si="2950"/>
        <v>0</v>
      </c>
      <c r="OC129">
        <f t="shared" si="2951"/>
        <v>0</v>
      </c>
      <c r="OD129">
        <f t="shared" si="2952"/>
        <v>0</v>
      </c>
      <c r="OE129">
        <f t="shared" si="2953"/>
        <v>0</v>
      </c>
      <c r="OF129">
        <f t="shared" si="2954"/>
        <v>0</v>
      </c>
      <c r="OG129">
        <f t="shared" si="2955"/>
        <v>0</v>
      </c>
      <c r="OH129">
        <f t="shared" si="2956"/>
        <v>0</v>
      </c>
      <c r="OJ129" s="4">
        <f t="shared" si="2957"/>
        <v>202</v>
      </c>
      <c r="OK129" s="4">
        <f t="shared" si="2958"/>
        <v>69</v>
      </c>
      <c r="OL129" s="4">
        <f t="shared" si="2959"/>
        <v>149</v>
      </c>
      <c r="OM129" s="4">
        <f t="shared" si="2960"/>
        <v>0</v>
      </c>
      <c r="OP129" s="4">
        <f t="shared" si="2961"/>
        <v>420</v>
      </c>
      <c r="OQ129" s="4"/>
      <c r="OS129">
        <f t="shared" si="2962"/>
        <v>47</v>
      </c>
      <c r="OT129">
        <f t="shared" si="2963"/>
        <v>44</v>
      </c>
      <c r="OU129">
        <f t="shared" si="2964"/>
        <v>51</v>
      </c>
      <c r="OV129">
        <f t="shared" si="2965"/>
        <v>23</v>
      </c>
      <c r="OW129">
        <f t="shared" si="2966"/>
        <v>86</v>
      </c>
      <c r="OX129">
        <f t="shared" si="2967"/>
        <v>29</v>
      </c>
      <c r="OY129">
        <f t="shared" si="2968"/>
        <v>30</v>
      </c>
      <c r="OZ129">
        <f t="shared" si="2969"/>
        <v>39</v>
      </c>
      <c r="PA129">
        <f t="shared" si="2970"/>
        <v>31</v>
      </c>
      <c r="PB129">
        <f t="shared" si="2971"/>
        <v>40</v>
      </c>
      <c r="PC129">
        <f t="shared" si="2972"/>
        <v>0</v>
      </c>
      <c r="PD129">
        <f t="shared" si="2973"/>
        <v>0</v>
      </c>
      <c r="PE129">
        <f t="shared" si="2974"/>
        <v>0</v>
      </c>
      <c r="PF129">
        <f t="shared" si="2975"/>
        <v>0</v>
      </c>
      <c r="PG129">
        <f t="shared" si="2976"/>
        <v>0</v>
      </c>
      <c r="PH129">
        <f t="shared" si="2977"/>
        <v>0</v>
      </c>
      <c r="PI129">
        <f t="shared" si="2978"/>
        <v>0</v>
      </c>
      <c r="PJ129">
        <f t="shared" si="2979"/>
        <v>0</v>
      </c>
      <c r="PK129">
        <f t="shared" si="2980"/>
        <v>0</v>
      </c>
      <c r="PL129">
        <f t="shared" si="2981"/>
        <v>0</v>
      </c>
      <c r="PM129">
        <f t="shared" si="2982"/>
        <v>0</v>
      </c>
      <c r="PN129">
        <f t="shared" si="2983"/>
        <v>0</v>
      </c>
      <c r="PO129">
        <f t="shared" si="2984"/>
        <v>0</v>
      </c>
      <c r="PP129">
        <f t="shared" si="2985"/>
        <v>0</v>
      </c>
      <c r="PQ129">
        <f t="shared" si="2986"/>
        <v>0</v>
      </c>
      <c r="PR129">
        <f t="shared" si="2987"/>
        <v>0</v>
      </c>
      <c r="PS129">
        <f t="shared" si="2988"/>
        <v>0</v>
      </c>
      <c r="PT129">
        <f t="shared" si="2989"/>
        <v>0</v>
      </c>
      <c r="PU129">
        <f t="shared" si="2990"/>
        <v>0</v>
      </c>
      <c r="PV129">
        <f t="shared" si="2991"/>
        <v>0</v>
      </c>
      <c r="PW129">
        <f t="shared" si="2992"/>
        <v>0</v>
      </c>
      <c r="PX129">
        <f t="shared" si="2993"/>
        <v>0</v>
      </c>
      <c r="PY129">
        <f t="shared" si="2994"/>
        <v>0</v>
      </c>
      <c r="PZ129">
        <f t="shared" si="2995"/>
        <v>0</v>
      </c>
      <c r="QA129">
        <f t="shared" si="2996"/>
        <v>0</v>
      </c>
      <c r="QB129">
        <f t="shared" si="2997"/>
        <v>0</v>
      </c>
      <c r="QC129">
        <f t="shared" si="2998"/>
        <v>0</v>
      </c>
      <c r="QD129">
        <f t="shared" si="2999"/>
        <v>0</v>
      </c>
      <c r="QE129">
        <f t="shared" si="3000"/>
        <v>0</v>
      </c>
      <c r="QF129">
        <f t="shared" si="3001"/>
        <v>0</v>
      </c>
      <c r="QG129">
        <f t="shared" si="3002"/>
        <v>0</v>
      </c>
      <c r="QH129">
        <f t="shared" si="3003"/>
        <v>0</v>
      </c>
      <c r="QI129">
        <f t="shared" si="3004"/>
        <v>0</v>
      </c>
      <c r="QJ129">
        <f t="shared" si="3005"/>
        <v>0</v>
      </c>
      <c r="QK129">
        <f t="shared" si="3006"/>
        <v>0</v>
      </c>
      <c r="QL129">
        <f t="shared" si="3007"/>
        <v>0</v>
      </c>
      <c r="QM129">
        <f t="shared" si="3008"/>
        <v>0</v>
      </c>
      <c r="QN129">
        <f t="shared" si="3009"/>
        <v>0</v>
      </c>
      <c r="QO129">
        <f t="shared" si="3010"/>
        <v>0</v>
      </c>
      <c r="QP129">
        <f t="shared" si="3011"/>
        <v>0</v>
      </c>
      <c r="QQ129">
        <f t="shared" si="3012"/>
        <v>0</v>
      </c>
      <c r="QR129">
        <f t="shared" si="3013"/>
        <v>0</v>
      </c>
      <c r="QS129">
        <f t="shared" si="3014"/>
        <v>0</v>
      </c>
      <c r="QT129">
        <f t="shared" si="3015"/>
        <v>0</v>
      </c>
      <c r="QU129">
        <f t="shared" si="3016"/>
        <v>0</v>
      </c>
      <c r="QV129">
        <f t="shared" si="3017"/>
        <v>0</v>
      </c>
      <c r="QW129">
        <f t="shared" si="3018"/>
        <v>0</v>
      </c>
      <c r="QX129">
        <f t="shared" si="3019"/>
        <v>0</v>
      </c>
      <c r="QY129">
        <f t="shared" si="3020"/>
        <v>0</v>
      </c>
      <c r="QZ129">
        <f t="shared" si="3021"/>
        <v>0</v>
      </c>
      <c r="RA129">
        <f t="shared" si="3022"/>
        <v>0</v>
      </c>
      <c r="RB129">
        <f t="shared" si="3023"/>
        <v>0</v>
      </c>
      <c r="RC129">
        <f t="shared" si="3024"/>
        <v>0</v>
      </c>
      <c r="RD129">
        <f t="shared" si="3025"/>
        <v>0</v>
      </c>
      <c r="RE129">
        <f t="shared" si="3026"/>
        <v>0</v>
      </c>
      <c r="RF129">
        <f t="shared" si="3027"/>
        <v>0</v>
      </c>
      <c r="RG129">
        <f t="shared" si="3028"/>
        <v>0</v>
      </c>
      <c r="RH129">
        <f t="shared" si="3029"/>
        <v>0</v>
      </c>
      <c r="RI129">
        <f t="shared" si="3030"/>
        <v>0</v>
      </c>
      <c r="RJ129">
        <f t="shared" si="3031"/>
        <v>0</v>
      </c>
      <c r="RK129">
        <f t="shared" si="3032"/>
        <v>0</v>
      </c>
      <c r="RL129">
        <f t="shared" si="3033"/>
        <v>0</v>
      </c>
      <c r="RM129">
        <f t="shared" si="3034"/>
        <v>0</v>
      </c>
      <c r="RN129">
        <f t="shared" si="3035"/>
        <v>0</v>
      </c>
      <c r="RO129">
        <f t="shared" si="3036"/>
        <v>0</v>
      </c>
      <c r="RP129">
        <f t="shared" si="3037"/>
        <v>0</v>
      </c>
      <c r="RQ129">
        <f t="shared" si="3038"/>
        <v>0</v>
      </c>
      <c r="RR129">
        <f t="shared" si="3039"/>
        <v>0</v>
      </c>
      <c r="RS129">
        <f t="shared" si="3040"/>
        <v>0</v>
      </c>
      <c r="RT129">
        <f t="shared" si="3041"/>
        <v>0</v>
      </c>
      <c r="RU129">
        <f t="shared" si="3042"/>
        <v>0</v>
      </c>
      <c r="RV129">
        <f t="shared" si="3043"/>
        <v>0</v>
      </c>
      <c r="RW129">
        <f t="shared" si="3044"/>
        <v>0</v>
      </c>
      <c r="RX129">
        <f t="shared" si="3045"/>
        <v>0</v>
      </c>
      <c r="RY129">
        <f t="shared" si="3046"/>
        <v>0</v>
      </c>
      <c r="SA129" s="4">
        <f t="shared" si="3047"/>
        <v>19.309999999999999</v>
      </c>
      <c r="SB129" s="4">
        <f t="shared" si="3048"/>
        <v>9.93</v>
      </c>
      <c r="SC129" s="4">
        <f t="shared" si="3049"/>
        <v>11.48</v>
      </c>
      <c r="SD129" s="4">
        <f t="shared" si="3050"/>
        <v>0</v>
      </c>
      <c r="SF129" s="4">
        <f t="shared" si="3051"/>
        <v>40.72</v>
      </c>
      <c r="SI129">
        <f t="shared" si="3052"/>
        <v>4.17</v>
      </c>
      <c r="SJ129">
        <f t="shared" si="3053"/>
        <v>4.25</v>
      </c>
      <c r="SK129">
        <f t="shared" si="3054"/>
        <v>4</v>
      </c>
      <c r="SL129">
        <f t="shared" si="3055"/>
        <v>4.71</v>
      </c>
      <c r="SM129">
        <f t="shared" si="3056"/>
        <v>3.1</v>
      </c>
      <c r="SN129">
        <f t="shared" si="3057"/>
        <v>4.1399999999999997</v>
      </c>
      <c r="SO129">
        <f t="shared" si="3058"/>
        <v>4.33</v>
      </c>
      <c r="SP129">
        <f t="shared" si="3059"/>
        <v>5.6</v>
      </c>
      <c r="SQ129">
        <f t="shared" si="3060"/>
        <v>2.75</v>
      </c>
      <c r="SR129">
        <f t="shared" si="3061"/>
        <v>3.67</v>
      </c>
      <c r="SS129" t="str">
        <f t="shared" si="3062"/>
        <v>0</v>
      </c>
      <c r="ST129" t="str">
        <f t="shared" si="3063"/>
        <v>0</v>
      </c>
      <c r="SU129" t="str">
        <f t="shared" si="3064"/>
        <v>0</v>
      </c>
      <c r="SV129" t="str">
        <f t="shared" si="3065"/>
        <v>0</v>
      </c>
      <c r="SW129" t="str">
        <f t="shared" si="3066"/>
        <v>0</v>
      </c>
      <c r="SX129" t="str">
        <f t="shared" si="3067"/>
        <v>0</v>
      </c>
      <c r="SY129" t="str">
        <f t="shared" si="3068"/>
        <v>0</v>
      </c>
      <c r="SZ129" t="str">
        <f t="shared" si="3069"/>
        <v>0</v>
      </c>
      <c r="TA129" t="str">
        <f t="shared" si="3070"/>
        <v>0</v>
      </c>
      <c r="TB129" t="str">
        <f t="shared" si="3071"/>
        <v>0</v>
      </c>
      <c r="TC129" t="str">
        <f t="shared" si="3072"/>
        <v>0</v>
      </c>
      <c r="TD129" t="str">
        <f t="shared" si="3073"/>
        <v>0</v>
      </c>
      <c r="TE129" t="str">
        <f t="shared" si="3074"/>
        <v>0</v>
      </c>
      <c r="TF129" t="str">
        <f t="shared" si="3075"/>
        <v>0</v>
      </c>
      <c r="TG129" t="str">
        <f t="shared" si="3076"/>
        <v>0</v>
      </c>
      <c r="TH129" t="str">
        <f t="shared" si="3077"/>
        <v>0</v>
      </c>
      <c r="TI129" t="str">
        <f t="shared" si="3078"/>
        <v>0</v>
      </c>
      <c r="TJ129" t="str">
        <f t="shared" si="3079"/>
        <v>0</v>
      </c>
      <c r="TK129" t="str">
        <f t="shared" si="3080"/>
        <v>0</v>
      </c>
      <c r="TL129" t="str">
        <f t="shared" si="3081"/>
        <v>0</v>
      </c>
      <c r="TM129" t="str">
        <f t="shared" si="3082"/>
        <v>0</v>
      </c>
      <c r="TN129" t="str">
        <f t="shared" si="3083"/>
        <v>0</v>
      </c>
      <c r="TO129" t="str">
        <f t="shared" si="3084"/>
        <v>0</v>
      </c>
      <c r="TP129" t="str">
        <f t="shared" si="3085"/>
        <v>0</v>
      </c>
      <c r="TQ129" t="str">
        <f t="shared" si="3086"/>
        <v>0</v>
      </c>
      <c r="TR129" t="str">
        <f t="shared" si="3087"/>
        <v>0</v>
      </c>
      <c r="TS129" t="str">
        <f t="shared" si="3088"/>
        <v>0</v>
      </c>
      <c r="TT129" t="str">
        <f t="shared" si="3089"/>
        <v>0</v>
      </c>
      <c r="TU129" t="str">
        <f t="shared" si="3090"/>
        <v>0</v>
      </c>
      <c r="TV129" t="str">
        <f t="shared" si="3091"/>
        <v>0</v>
      </c>
      <c r="TW129" t="str">
        <f t="shared" si="3092"/>
        <v>0</v>
      </c>
      <c r="TX129" t="str">
        <f t="shared" si="3093"/>
        <v>0</v>
      </c>
      <c r="TY129" t="str">
        <f t="shared" si="3094"/>
        <v>0</v>
      </c>
      <c r="TZ129" t="str">
        <f t="shared" si="3095"/>
        <v>0</v>
      </c>
      <c r="UA129" t="str">
        <f t="shared" si="3096"/>
        <v>0</v>
      </c>
      <c r="UB129" t="str">
        <f t="shared" si="3097"/>
        <v>0</v>
      </c>
      <c r="UC129" t="str">
        <f t="shared" si="3098"/>
        <v>0</v>
      </c>
      <c r="UD129" t="str">
        <f t="shared" si="3099"/>
        <v>0</v>
      </c>
      <c r="UE129" t="str">
        <f t="shared" si="3100"/>
        <v>0</v>
      </c>
      <c r="UF129" t="str">
        <f t="shared" si="3101"/>
        <v>0</v>
      </c>
      <c r="UG129" t="str">
        <f t="shared" si="3102"/>
        <v>0</v>
      </c>
      <c r="UH129" t="str">
        <f t="shared" si="3103"/>
        <v>0</v>
      </c>
      <c r="UI129" t="str">
        <f t="shared" si="3104"/>
        <v>0</v>
      </c>
      <c r="UJ129" t="str">
        <f t="shared" si="3105"/>
        <v>0</v>
      </c>
      <c r="UK129" t="str">
        <f t="shared" si="3106"/>
        <v>0</v>
      </c>
      <c r="UL129" t="str">
        <f t="shared" si="3107"/>
        <v>0</v>
      </c>
      <c r="UM129" t="str">
        <f t="shared" si="3108"/>
        <v>0</v>
      </c>
      <c r="UN129" t="str">
        <f t="shared" si="3109"/>
        <v>0</v>
      </c>
      <c r="UO129" t="str">
        <f t="shared" si="3110"/>
        <v>0</v>
      </c>
      <c r="UP129" t="str">
        <f t="shared" si="3111"/>
        <v>0</v>
      </c>
      <c r="UQ129" t="str">
        <f t="shared" si="3112"/>
        <v>0</v>
      </c>
      <c r="UR129" t="str">
        <f t="shared" si="3113"/>
        <v>0</v>
      </c>
      <c r="US129" t="str">
        <f t="shared" si="3114"/>
        <v>0</v>
      </c>
      <c r="UT129" t="str">
        <f t="shared" si="3115"/>
        <v>0</v>
      </c>
      <c r="UU129" t="str">
        <f t="shared" si="3116"/>
        <v>0</v>
      </c>
      <c r="UV129" t="str">
        <f t="shared" si="3117"/>
        <v>0</v>
      </c>
      <c r="UW129" t="str">
        <f t="shared" si="3118"/>
        <v>0</v>
      </c>
      <c r="UX129" t="str">
        <f t="shared" si="3119"/>
        <v>0</v>
      </c>
      <c r="UY129" t="str">
        <f t="shared" si="3120"/>
        <v>0</v>
      </c>
      <c r="UZ129" t="str">
        <f t="shared" si="3121"/>
        <v>0</v>
      </c>
      <c r="VA129" t="str">
        <f t="shared" si="3122"/>
        <v>0</v>
      </c>
      <c r="VB129" t="str">
        <f t="shared" si="3123"/>
        <v>0</v>
      </c>
      <c r="VC129" t="str">
        <f t="shared" si="3124"/>
        <v>0</v>
      </c>
      <c r="VD129" t="str">
        <f t="shared" si="3125"/>
        <v>0</v>
      </c>
      <c r="VE129" t="str">
        <f t="shared" si="3126"/>
        <v>0</v>
      </c>
      <c r="VF129" t="str">
        <f t="shared" si="3127"/>
        <v>0</v>
      </c>
      <c r="VG129" t="str">
        <f t="shared" si="3128"/>
        <v>0</v>
      </c>
      <c r="VH129" t="str">
        <f t="shared" si="3129"/>
        <v>0</v>
      </c>
      <c r="VI129" t="str">
        <f t="shared" si="3130"/>
        <v>0</v>
      </c>
      <c r="VJ129" t="str">
        <f t="shared" si="3131"/>
        <v>0</v>
      </c>
      <c r="VK129" t="str">
        <f t="shared" si="3132"/>
        <v>0</v>
      </c>
      <c r="VL129" t="str">
        <f t="shared" si="3133"/>
        <v>0</v>
      </c>
      <c r="VM129" t="str">
        <f t="shared" si="3134"/>
        <v>0</v>
      </c>
      <c r="VN129" t="str">
        <f t="shared" si="3135"/>
        <v>0</v>
      </c>
      <c r="VO129" t="str">
        <f t="shared" si="3136"/>
        <v>0</v>
      </c>
      <c r="VQ129" s="4">
        <f t="shared" si="3137"/>
        <v>-17.64</v>
      </c>
      <c r="VR129" s="4">
        <f t="shared" si="3138"/>
        <v>-1.3099999999999996</v>
      </c>
      <c r="VS129" s="4">
        <f t="shared" si="3139"/>
        <v>-18.09</v>
      </c>
      <c r="VT129" s="4">
        <f t="shared" si="3140"/>
        <v>0</v>
      </c>
      <c r="VV129" s="4">
        <f t="shared" si="3141"/>
        <v>-37.04</v>
      </c>
      <c r="VY129">
        <f t="shared" si="3142"/>
        <v>-1.95</v>
      </c>
      <c r="VZ129">
        <f t="shared" si="3143"/>
        <v>8.32</v>
      </c>
      <c r="WA129">
        <f t="shared" si="3144"/>
        <v>-8.23</v>
      </c>
      <c r="WB129">
        <f t="shared" si="3145"/>
        <v>1.76</v>
      </c>
      <c r="WC129">
        <f t="shared" si="3146"/>
        <v>-13.62</v>
      </c>
      <c r="WD129">
        <f t="shared" si="3147"/>
        <v>0.06</v>
      </c>
      <c r="WE129">
        <f t="shared" si="3148"/>
        <v>-8.2799999999999994</v>
      </c>
      <c r="WF129">
        <f t="shared" si="3149"/>
        <v>6.97</v>
      </c>
      <c r="WG129">
        <f t="shared" si="3150"/>
        <v>-15.84</v>
      </c>
      <c r="WH129">
        <f t="shared" si="3151"/>
        <v>-6.23</v>
      </c>
      <c r="WI129">
        <f t="shared" si="3152"/>
        <v>0</v>
      </c>
      <c r="WJ129">
        <f t="shared" si="3153"/>
        <v>0</v>
      </c>
      <c r="WK129">
        <f t="shared" si="3154"/>
        <v>0</v>
      </c>
      <c r="WL129">
        <f t="shared" si="3155"/>
        <v>0</v>
      </c>
      <c r="WM129">
        <f t="shared" si="3156"/>
        <v>0</v>
      </c>
      <c r="WN129">
        <f t="shared" si="3157"/>
        <v>0</v>
      </c>
      <c r="WO129">
        <f t="shared" si="3158"/>
        <v>0</v>
      </c>
      <c r="WP129">
        <f t="shared" si="3159"/>
        <v>0</v>
      </c>
      <c r="WQ129">
        <f t="shared" si="3160"/>
        <v>0</v>
      </c>
      <c r="WR129">
        <f t="shared" si="3161"/>
        <v>0</v>
      </c>
      <c r="WS129">
        <f t="shared" si="3162"/>
        <v>0</v>
      </c>
      <c r="WT129">
        <f t="shared" si="3163"/>
        <v>0</v>
      </c>
      <c r="WU129">
        <f t="shared" si="3164"/>
        <v>0</v>
      </c>
      <c r="WV129">
        <f t="shared" si="3165"/>
        <v>0</v>
      </c>
      <c r="WW129">
        <f t="shared" si="3166"/>
        <v>0</v>
      </c>
      <c r="WX129">
        <f t="shared" si="3167"/>
        <v>0</v>
      </c>
      <c r="WY129">
        <f t="shared" si="3168"/>
        <v>0</v>
      </c>
      <c r="WZ129">
        <f t="shared" si="3169"/>
        <v>0</v>
      </c>
      <c r="XA129">
        <f t="shared" si="3170"/>
        <v>0</v>
      </c>
      <c r="XB129">
        <f t="shared" si="3171"/>
        <v>0</v>
      </c>
      <c r="XC129">
        <f t="shared" si="3172"/>
        <v>0</v>
      </c>
      <c r="XD129">
        <f t="shared" si="3173"/>
        <v>0</v>
      </c>
      <c r="XE129">
        <f t="shared" si="3174"/>
        <v>0</v>
      </c>
      <c r="XF129">
        <f t="shared" si="3175"/>
        <v>0</v>
      </c>
      <c r="XG129">
        <f t="shared" si="3176"/>
        <v>0</v>
      </c>
      <c r="XH129">
        <f t="shared" si="3177"/>
        <v>0</v>
      </c>
      <c r="XI129">
        <f t="shared" si="3178"/>
        <v>0</v>
      </c>
      <c r="XJ129">
        <f t="shared" si="3179"/>
        <v>0</v>
      </c>
      <c r="XK129">
        <f t="shared" si="3180"/>
        <v>0</v>
      </c>
      <c r="XL129">
        <f t="shared" si="3181"/>
        <v>0</v>
      </c>
      <c r="XM129">
        <f t="shared" si="3182"/>
        <v>0</v>
      </c>
      <c r="XN129">
        <f t="shared" si="3183"/>
        <v>0</v>
      </c>
      <c r="XO129">
        <f t="shared" si="3184"/>
        <v>0</v>
      </c>
      <c r="XP129">
        <f t="shared" si="3185"/>
        <v>0</v>
      </c>
      <c r="XQ129">
        <f t="shared" si="3186"/>
        <v>0</v>
      </c>
      <c r="XR129">
        <f t="shared" si="3187"/>
        <v>0</v>
      </c>
      <c r="XS129">
        <f t="shared" si="3188"/>
        <v>0</v>
      </c>
      <c r="XT129">
        <f t="shared" si="3189"/>
        <v>0</v>
      </c>
      <c r="XU129">
        <f t="shared" si="3190"/>
        <v>0</v>
      </c>
      <c r="XV129">
        <f t="shared" si="3191"/>
        <v>0</v>
      </c>
      <c r="XW129">
        <f t="shared" si="3192"/>
        <v>0</v>
      </c>
      <c r="XX129">
        <f t="shared" si="3193"/>
        <v>0</v>
      </c>
      <c r="XY129">
        <f t="shared" si="3194"/>
        <v>0</v>
      </c>
      <c r="XZ129">
        <f t="shared" si="3195"/>
        <v>0</v>
      </c>
      <c r="YA129">
        <f t="shared" si="3196"/>
        <v>0</v>
      </c>
      <c r="YB129">
        <f t="shared" si="3197"/>
        <v>0</v>
      </c>
      <c r="YC129">
        <f t="shared" si="3198"/>
        <v>0</v>
      </c>
      <c r="YD129">
        <f t="shared" si="3199"/>
        <v>0</v>
      </c>
      <c r="YE129">
        <f t="shared" si="3200"/>
        <v>0</v>
      </c>
      <c r="YF129">
        <f t="shared" si="3201"/>
        <v>0</v>
      </c>
      <c r="YG129">
        <f t="shared" si="3202"/>
        <v>0</v>
      </c>
      <c r="YH129">
        <f t="shared" si="3203"/>
        <v>0</v>
      </c>
      <c r="YI129">
        <f t="shared" si="3204"/>
        <v>0</v>
      </c>
      <c r="YJ129">
        <f t="shared" si="3205"/>
        <v>0</v>
      </c>
      <c r="YK129">
        <f t="shared" si="3206"/>
        <v>0</v>
      </c>
      <c r="YL129">
        <f t="shared" si="3207"/>
        <v>0</v>
      </c>
      <c r="YM129">
        <f t="shared" si="3208"/>
        <v>0</v>
      </c>
      <c r="YN129">
        <f t="shared" si="3209"/>
        <v>0</v>
      </c>
      <c r="YO129">
        <f t="shared" si="3210"/>
        <v>0</v>
      </c>
      <c r="YP129">
        <f t="shared" si="3211"/>
        <v>0</v>
      </c>
      <c r="YQ129">
        <f t="shared" si="3212"/>
        <v>0</v>
      </c>
      <c r="YR129">
        <f t="shared" si="3213"/>
        <v>0</v>
      </c>
      <c r="YS129">
        <f t="shared" si="3214"/>
        <v>0</v>
      </c>
      <c r="YT129">
        <f t="shared" si="3215"/>
        <v>0</v>
      </c>
      <c r="YU129">
        <f t="shared" si="3216"/>
        <v>0</v>
      </c>
      <c r="YV129">
        <f t="shared" si="3217"/>
        <v>0</v>
      </c>
      <c r="YW129">
        <f t="shared" si="3218"/>
        <v>0</v>
      </c>
      <c r="YX129">
        <f t="shared" si="3219"/>
        <v>0</v>
      </c>
      <c r="YY129">
        <f t="shared" si="3220"/>
        <v>0</v>
      </c>
      <c r="YZ129">
        <f t="shared" si="3221"/>
        <v>0</v>
      </c>
      <c r="ZA129">
        <f t="shared" si="3222"/>
        <v>0</v>
      </c>
      <c r="ZB129">
        <f t="shared" si="3223"/>
        <v>0</v>
      </c>
      <c r="ZC129">
        <f t="shared" si="3224"/>
        <v>0</v>
      </c>
      <c r="ZD129">
        <f t="shared" si="3225"/>
        <v>0</v>
      </c>
      <c r="ZE129">
        <f t="shared" si="3226"/>
        <v>0</v>
      </c>
      <c r="ZG129" s="4">
        <f t="shared" si="3227"/>
        <v>306</v>
      </c>
      <c r="ZH129" s="4">
        <f t="shared" si="3228"/>
        <v>98</v>
      </c>
      <c r="ZI129" s="4">
        <f t="shared" si="3229"/>
        <v>165</v>
      </c>
      <c r="ZJ129" s="4">
        <f t="shared" si="3230"/>
        <v>0</v>
      </c>
      <c r="ZL129" s="4">
        <f t="shared" si="3231"/>
        <v>569</v>
      </c>
      <c r="ZO129">
        <f t="shared" si="3232"/>
        <v>77</v>
      </c>
      <c r="ZP129">
        <f t="shared" si="3233"/>
        <v>45</v>
      </c>
      <c r="ZQ129">
        <f t="shared" si="3234"/>
        <v>71</v>
      </c>
      <c r="ZR129">
        <f t="shared" si="3235"/>
        <v>52</v>
      </c>
      <c r="ZS129">
        <f t="shared" si="3236"/>
        <v>62</v>
      </c>
      <c r="ZT129">
        <f t="shared" si="3237"/>
        <v>54</v>
      </c>
      <c r="ZU129">
        <f t="shared" si="3238"/>
        <v>58</v>
      </c>
      <c r="ZV129">
        <f t="shared" si="3239"/>
        <v>40</v>
      </c>
      <c r="ZW129">
        <f t="shared" si="3240"/>
        <v>59</v>
      </c>
      <c r="ZX129">
        <f t="shared" si="3241"/>
        <v>51</v>
      </c>
      <c r="ZY129">
        <f t="shared" si="3242"/>
        <v>0</v>
      </c>
      <c r="ZZ129">
        <f t="shared" si="3243"/>
        <v>0</v>
      </c>
      <c r="AAA129">
        <f t="shared" si="3244"/>
        <v>0</v>
      </c>
      <c r="AAB129">
        <f t="shared" si="3245"/>
        <v>0</v>
      </c>
      <c r="AAC129">
        <f t="shared" si="3246"/>
        <v>0</v>
      </c>
      <c r="AAD129">
        <f t="shared" si="3247"/>
        <v>0</v>
      </c>
      <c r="AAE129">
        <f t="shared" si="3248"/>
        <v>0</v>
      </c>
      <c r="AAF129">
        <f t="shared" si="3249"/>
        <v>0</v>
      </c>
      <c r="AAG129">
        <f t="shared" si="3250"/>
        <v>0</v>
      </c>
      <c r="AAH129">
        <f t="shared" si="3251"/>
        <v>0</v>
      </c>
      <c r="AAI129">
        <f t="shared" si="3252"/>
        <v>0</v>
      </c>
      <c r="AAJ129">
        <f t="shared" si="3253"/>
        <v>0</v>
      </c>
      <c r="AAK129">
        <f t="shared" si="3254"/>
        <v>0</v>
      </c>
      <c r="AAL129">
        <f t="shared" si="3255"/>
        <v>0</v>
      </c>
      <c r="AAM129">
        <f t="shared" si="3256"/>
        <v>0</v>
      </c>
      <c r="AAN129">
        <f t="shared" si="3257"/>
        <v>0</v>
      </c>
      <c r="AAO129">
        <f t="shared" si="3258"/>
        <v>0</v>
      </c>
      <c r="AAP129">
        <f t="shared" si="3259"/>
        <v>0</v>
      </c>
      <c r="AAQ129">
        <f t="shared" si="3260"/>
        <v>0</v>
      </c>
      <c r="AAR129">
        <f t="shared" si="3261"/>
        <v>0</v>
      </c>
      <c r="AAS129">
        <f t="shared" si="3262"/>
        <v>0</v>
      </c>
      <c r="AAT129">
        <f t="shared" si="3263"/>
        <v>0</v>
      </c>
      <c r="AAU129">
        <f t="shared" si="3264"/>
        <v>0</v>
      </c>
      <c r="AAV129">
        <f t="shared" si="3265"/>
        <v>0</v>
      </c>
      <c r="AAW129">
        <f t="shared" si="3266"/>
        <v>0</v>
      </c>
      <c r="AAX129">
        <f t="shared" si="3267"/>
        <v>0</v>
      </c>
      <c r="AAY129">
        <f t="shared" si="3268"/>
        <v>0</v>
      </c>
      <c r="AAZ129">
        <f t="shared" si="3269"/>
        <v>0</v>
      </c>
      <c r="ABA129">
        <f t="shared" si="3270"/>
        <v>0</v>
      </c>
      <c r="ABB129">
        <f t="shared" si="3271"/>
        <v>0</v>
      </c>
      <c r="ABC129">
        <f t="shared" si="3272"/>
        <v>0</v>
      </c>
      <c r="ABD129">
        <f t="shared" si="3273"/>
        <v>0</v>
      </c>
      <c r="ABE129">
        <f t="shared" si="3274"/>
        <v>0</v>
      </c>
      <c r="ABF129">
        <f t="shared" si="3275"/>
        <v>0</v>
      </c>
      <c r="ABG129">
        <f t="shared" si="3276"/>
        <v>0</v>
      </c>
      <c r="ABH129">
        <f t="shared" si="3277"/>
        <v>0</v>
      </c>
      <c r="ABI129">
        <f t="shared" si="3278"/>
        <v>0</v>
      </c>
      <c r="ABJ129">
        <f t="shared" si="3279"/>
        <v>0</v>
      </c>
      <c r="ABK129">
        <f t="shared" si="3280"/>
        <v>0</v>
      </c>
      <c r="ABL129">
        <f t="shared" si="3281"/>
        <v>0</v>
      </c>
      <c r="ABM129">
        <f t="shared" si="3282"/>
        <v>0</v>
      </c>
      <c r="ABN129">
        <f t="shared" si="3283"/>
        <v>0</v>
      </c>
      <c r="ABO129">
        <f t="shared" si="3284"/>
        <v>0</v>
      </c>
      <c r="ABP129">
        <f t="shared" si="3285"/>
        <v>0</v>
      </c>
      <c r="ABQ129">
        <f t="shared" si="3286"/>
        <v>0</v>
      </c>
      <c r="ABR129">
        <f t="shared" si="3287"/>
        <v>0</v>
      </c>
      <c r="ABS129">
        <f t="shared" si="3288"/>
        <v>0</v>
      </c>
      <c r="ABT129">
        <f t="shared" si="3289"/>
        <v>0</v>
      </c>
      <c r="ABU129">
        <f t="shared" si="3290"/>
        <v>0</v>
      </c>
      <c r="ABV129">
        <f t="shared" si="3291"/>
        <v>0</v>
      </c>
      <c r="ABW129">
        <f t="shared" si="3292"/>
        <v>0</v>
      </c>
      <c r="ABX129">
        <f t="shared" si="3293"/>
        <v>0</v>
      </c>
      <c r="ABY129">
        <f t="shared" si="3294"/>
        <v>0</v>
      </c>
      <c r="ABZ129">
        <f t="shared" si="3295"/>
        <v>0</v>
      </c>
      <c r="ACA129">
        <f t="shared" si="3296"/>
        <v>0</v>
      </c>
      <c r="ACB129">
        <f t="shared" si="3297"/>
        <v>0</v>
      </c>
      <c r="ACC129">
        <f t="shared" si="3298"/>
        <v>0</v>
      </c>
      <c r="ACD129">
        <f t="shared" si="3299"/>
        <v>0</v>
      </c>
      <c r="ACE129">
        <f t="shared" si="3300"/>
        <v>0</v>
      </c>
      <c r="ACF129">
        <f t="shared" si="3301"/>
        <v>0</v>
      </c>
      <c r="ACG129">
        <f t="shared" si="3302"/>
        <v>0</v>
      </c>
      <c r="ACH129">
        <f t="shared" si="3303"/>
        <v>0</v>
      </c>
      <c r="ACI129">
        <f t="shared" si="3304"/>
        <v>0</v>
      </c>
      <c r="ACJ129">
        <f t="shared" si="3305"/>
        <v>0</v>
      </c>
      <c r="ACK129">
        <f t="shared" si="3306"/>
        <v>0</v>
      </c>
      <c r="ACL129">
        <f t="shared" si="3307"/>
        <v>0</v>
      </c>
      <c r="ACM129">
        <f t="shared" si="3308"/>
        <v>0</v>
      </c>
      <c r="ACN129">
        <f t="shared" si="3309"/>
        <v>0</v>
      </c>
      <c r="ACO129">
        <f t="shared" si="3310"/>
        <v>0</v>
      </c>
      <c r="ACP129">
        <f t="shared" si="3311"/>
        <v>0</v>
      </c>
      <c r="ACQ129">
        <f t="shared" si="3312"/>
        <v>0</v>
      </c>
      <c r="ACR129">
        <f t="shared" si="3313"/>
        <v>0</v>
      </c>
      <c r="ACS129">
        <f t="shared" si="3314"/>
        <v>0</v>
      </c>
      <c r="ACT129">
        <f t="shared" si="3315"/>
        <v>0</v>
      </c>
      <c r="ACU129">
        <f t="shared" si="3316"/>
        <v>0</v>
      </c>
      <c r="ACW129" s="4">
        <f t="shared" si="3317"/>
        <v>136</v>
      </c>
      <c r="ACX129" s="4">
        <f t="shared" si="3318"/>
        <v>74.599999999999994</v>
      </c>
      <c r="ACY129" s="4">
        <f t="shared" si="3319"/>
        <v>214.10000000000002</v>
      </c>
      <c r="ACZ129" s="4">
        <f t="shared" si="3320"/>
        <v>0</v>
      </c>
      <c r="ADA129" s="88">
        <f t="shared" si="3321"/>
        <v>6.1073725938409877</v>
      </c>
      <c r="ADB129" s="4">
        <f t="shared" si="3322"/>
        <v>424.70000000000005</v>
      </c>
      <c r="ADC129" s="5">
        <f t="shared" si="3323"/>
        <v>5.215361924162119</v>
      </c>
      <c r="ADD129" s="5">
        <f t="shared" si="3324"/>
        <v>8.4478794183313646</v>
      </c>
      <c r="ADE129">
        <f t="shared" si="3325"/>
        <v>20</v>
      </c>
      <c r="ADF129">
        <f t="shared" si="3326"/>
        <v>4.8</v>
      </c>
      <c r="ADG129">
        <f t="shared" si="3327"/>
        <v>8</v>
      </c>
      <c r="ADH129">
        <f t="shared" si="3328"/>
        <v>88.2</v>
      </c>
      <c r="ADI129">
        <f t="shared" si="3329"/>
        <v>25.5</v>
      </c>
      <c r="ADJ129">
        <f t="shared" si="3330"/>
        <v>95.2</v>
      </c>
      <c r="ADK129">
        <f t="shared" si="3331"/>
        <v>41.7</v>
      </c>
      <c r="ADL129">
        <f t="shared" si="3332"/>
        <v>32.9</v>
      </c>
      <c r="ADM129">
        <f t="shared" si="3333"/>
        <v>8</v>
      </c>
      <c r="ADN129">
        <f t="shared" si="3334"/>
        <v>100.4</v>
      </c>
      <c r="ADO129">
        <f t="shared" si="3335"/>
        <v>0</v>
      </c>
      <c r="ADP129">
        <f t="shared" si="3336"/>
        <v>0</v>
      </c>
      <c r="ADQ129">
        <f t="shared" si="3337"/>
        <v>0</v>
      </c>
      <c r="ADR129">
        <f t="shared" si="3338"/>
        <v>0</v>
      </c>
      <c r="ADS129">
        <f t="shared" si="3339"/>
        <v>0</v>
      </c>
      <c r="ADT129">
        <f t="shared" si="3340"/>
        <v>0</v>
      </c>
      <c r="ADU129">
        <f t="shared" si="3341"/>
        <v>0</v>
      </c>
      <c r="ADV129">
        <f t="shared" si="3342"/>
        <v>0</v>
      </c>
      <c r="ADW129">
        <f t="shared" si="3343"/>
        <v>0</v>
      </c>
      <c r="ADX129">
        <f t="shared" si="3344"/>
        <v>0</v>
      </c>
      <c r="ADY129">
        <f t="shared" si="3345"/>
        <v>0</v>
      </c>
      <c r="ADZ129">
        <f t="shared" si="3346"/>
        <v>0</v>
      </c>
      <c r="AEA129">
        <f t="shared" si="3347"/>
        <v>0</v>
      </c>
      <c r="AEB129">
        <f t="shared" si="3348"/>
        <v>0</v>
      </c>
      <c r="AEC129">
        <f t="shared" si="3349"/>
        <v>0</v>
      </c>
      <c r="AED129">
        <f t="shared" si="3350"/>
        <v>0</v>
      </c>
      <c r="AEE129">
        <f t="shared" si="3351"/>
        <v>0</v>
      </c>
      <c r="AEF129">
        <f t="shared" si="3352"/>
        <v>0</v>
      </c>
      <c r="AEG129">
        <f t="shared" si="3353"/>
        <v>0</v>
      </c>
      <c r="AEH129">
        <f t="shared" si="3354"/>
        <v>0</v>
      </c>
      <c r="AEI129">
        <f t="shared" si="3355"/>
        <v>0</v>
      </c>
      <c r="AEJ129">
        <f t="shared" si="3356"/>
        <v>0</v>
      </c>
      <c r="AEK129">
        <f t="shared" si="3357"/>
        <v>0</v>
      </c>
      <c r="AEL129">
        <f t="shared" si="3358"/>
        <v>0</v>
      </c>
      <c r="AEM129">
        <f t="shared" si="3359"/>
        <v>0</v>
      </c>
      <c r="AEN129">
        <f t="shared" si="3360"/>
        <v>0</v>
      </c>
      <c r="AEO129">
        <f t="shared" si="3361"/>
        <v>0</v>
      </c>
      <c r="AEP129">
        <f t="shared" si="3362"/>
        <v>0</v>
      </c>
      <c r="AEQ129">
        <f t="shared" si="3363"/>
        <v>0</v>
      </c>
      <c r="AER129">
        <f t="shared" si="3364"/>
        <v>0</v>
      </c>
      <c r="AES129">
        <f t="shared" si="3365"/>
        <v>0</v>
      </c>
      <c r="AET129">
        <f t="shared" si="3366"/>
        <v>0</v>
      </c>
      <c r="AEU129">
        <f t="shared" si="3367"/>
        <v>0</v>
      </c>
      <c r="AEV129">
        <f t="shared" si="3368"/>
        <v>0</v>
      </c>
      <c r="AEW129">
        <f t="shared" si="3369"/>
        <v>0</v>
      </c>
      <c r="AEX129">
        <f t="shared" si="3370"/>
        <v>0</v>
      </c>
      <c r="AEY129">
        <f t="shared" si="3371"/>
        <v>0</v>
      </c>
      <c r="AEZ129">
        <f t="shared" si="3372"/>
        <v>0</v>
      </c>
      <c r="AFA129">
        <f t="shared" si="3373"/>
        <v>0</v>
      </c>
      <c r="AFB129">
        <f t="shared" si="3374"/>
        <v>0</v>
      </c>
      <c r="AFC129">
        <f t="shared" si="3375"/>
        <v>0</v>
      </c>
      <c r="AFD129">
        <f t="shared" si="3376"/>
        <v>0</v>
      </c>
      <c r="AFE129">
        <f t="shared" si="3377"/>
        <v>0</v>
      </c>
      <c r="AFF129">
        <f t="shared" si="3378"/>
        <v>0</v>
      </c>
      <c r="AFG129">
        <f t="shared" si="3379"/>
        <v>0</v>
      </c>
      <c r="AFH129">
        <f t="shared" si="3380"/>
        <v>0</v>
      </c>
      <c r="AFI129">
        <f t="shared" si="3381"/>
        <v>0</v>
      </c>
      <c r="AFJ129">
        <f t="shared" si="3382"/>
        <v>0</v>
      </c>
      <c r="AFK129">
        <f t="shared" si="3383"/>
        <v>0</v>
      </c>
      <c r="AFL129">
        <f t="shared" si="3384"/>
        <v>0</v>
      </c>
      <c r="AFM129">
        <f t="shared" si="3385"/>
        <v>0</v>
      </c>
      <c r="AFN129">
        <f t="shared" si="3386"/>
        <v>0</v>
      </c>
      <c r="AFO129">
        <f t="shared" si="3387"/>
        <v>0</v>
      </c>
      <c r="AFP129">
        <f t="shared" si="3388"/>
        <v>0</v>
      </c>
      <c r="AFQ129">
        <f t="shared" si="3389"/>
        <v>0</v>
      </c>
      <c r="AFR129">
        <f t="shared" si="3390"/>
        <v>0</v>
      </c>
      <c r="AFS129">
        <f t="shared" si="3391"/>
        <v>0</v>
      </c>
      <c r="AFT129">
        <f t="shared" si="3392"/>
        <v>0</v>
      </c>
      <c r="AFU129">
        <f t="shared" si="3393"/>
        <v>0</v>
      </c>
      <c r="AFV129">
        <f t="shared" si="3394"/>
        <v>0</v>
      </c>
      <c r="AFW129">
        <f t="shared" si="3395"/>
        <v>0</v>
      </c>
      <c r="AFX129">
        <f t="shared" si="3396"/>
        <v>0</v>
      </c>
      <c r="AFY129">
        <f t="shared" si="3397"/>
        <v>0</v>
      </c>
      <c r="AFZ129">
        <f t="shared" si="3398"/>
        <v>0</v>
      </c>
      <c r="AGA129">
        <f t="shared" si="3399"/>
        <v>0</v>
      </c>
      <c r="AGB129">
        <f t="shared" si="3400"/>
        <v>0</v>
      </c>
      <c r="AGC129">
        <f t="shared" si="3401"/>
        <v>0</v>
      </c>
      <c r="AGD129">
        <f t="shared" si="3402"/>
        <v>0</v>
      </c>
      <c r="AGE129">
        <f t="shared" si="3403"/>
        <v>0</v>
      </c>
      <c r="AGF129">
        <f t="shared" si="3404"/>
        <v>0</v>
      </c>
      <c r="AGG129">
        <f t="shared" si="3405"/>
        <v>0</v>
      </c>
      <c r="AGH129">
        <f t="shared" si="3406"/>
        <v>0</v>
      </c>
      <c r="AGI129">
        <f t="shared" si="3407"/>
        <v>0</v>
      </c>
      <c r="AGJ129">
        <f t="shared" si="3408"/>
        <v>0</v>
      </c>
      <c r="AGK129">
        <f t="shared" si="3409"/>
        <v>0</v>
      </c>
      <c r="AGM129" s="88">
        <f t="shared" si="3410"/>
        <v>70</v>
      </c>
      <c r="AGN129" s="88">
        <v>70</v>
      </c>
      <c r="AGO129">
        <v>2</v>
      </c>
      <c r="AGP129">
        <f t="shared" si="3411"/>
        <v>2</v>
      </c>
      <c r="AGQ129">
        <f t="shared" si="3412"/>
        <v>2</v>
      </c>
      <c r="AGR129">
        <f t="shared" si="3413"/>
        <v>2</v>
      </c>
      <c r="AGS129">
        <f t="shared" si="3414"/>
        <v>1</v>
      </c>
      <c r="AGT129">
        <f t="shared" si="3415"/>
        <v>9</v>
      </c>
      <c r="AGU129">
        <f t="shared" si="3416"/>
        <v>2</v>
      </c>
      <c r="AGV129">
        <f t="shared" si="3417"/>
        <v>7</v>
      </c>
      <c r="AGW129">
        <f t="shared" si="3418"/>
        <v>8</v>
      </c>
      <c r="AGX129">
        <f t="shared" si="3419"/>
        <v>2</v>
      </c>
      <c r="AGY129">
        <f t="shared" si="3420"/>
        <v>2</v>
      </c>
      <c r="AGZ129">
        <f t="shared" si="3421"/>
        <v>0</v>
      </c>
      <c r="AHA129">
        <f t="shared" si="3422"/>
        <v>0</v>
      </c>
      <c r="AHB129">
        <f t="shared" si="3423"/>
        <v>0</v>
      </c>
      <c r="AHC129">
        <f t="shared" si="3424"/>
        <v>0</v>
      </c>
      <c r="AHD129">
        <f t="shared" si="3425"/>
        <v>0</v>
      </c>
      <c r="AHE129">
        <f t="shared" si="3426"/>
        <v>0</v>
      </c>
      <c r="AHF129">
        <f t="shared" si="3427"/>
        <v>0</v>
      </c>
      <c r="AHG129">
        <f t="shared" si="3428"/>
        <v>0</v>
      </c>
      <c r="AHH129">
        <f t="shared" si="3429"/>
        <v>0</v>
      </c>
      <c r="AHI129">
        <f t="shared" si="3430"/>
        <v>0</v>
      </c>
      <c r="AHJ129">
        <f t="shared" si="3431"/>
        <v>0</v>
      </c>
      <c r="AHK129">
        <f t="shared" si="3432"/>
        <v>0</v>
      </c>
      <c r="AHL129">
        <f t="shared" si="3433"/>
        <v>0</v>
      </c>
      <c r="AHM129">
        <f t="shared" si="3434"/>
        <v>0</v>
      </c>
      <c r="AHN129">
        <f t="shared" si="3435"/>
        <v>0</v>
      </c>
      <c r="AHO129">
        <f t="shared" si="3436"/>
        <v>0</v>
      </c>
      <c r="AHP129">
        <f t="shared" si="3437"/>
        <v>0</v>
      </c>
      <c r="AHQ129">
        <f t="shared" si="3438"/>
        <v>0</v>
      </c>
      <c r="AHR129">
        <f t="shared" si="3439"/>
        <v>0</v>
      </c>
      <c r="AHS129">
        <f t="shared" si="3440"/>
        <v>0</v>
      </c>
      <c r="AHT129">
        <f t="shared" si="3441"/>
        <v>0</v>
      </c>
      <c r="AHU129">
        <f t="shared" si="3442"/>
        <v>0</v>
      </c>
      <c r="AHV129">
        <f t="shared" si="3443"/>
        <v>0</v>
      </c>
      <c r="AHW129">
        <f t="shared" si="3444"/>
        <v>0</v>
      </c>
      <c r="AHX129">
        <f t="shared" si="3445"/>
        <v>0</v>
      </c>
      <c r="AHY129">
        <f t="shared" si="3446"/>
        <v>0</v>
      </c>
      <c r="AHZ129">
        <f t="shared" si="3447"/>
        <v>0</v>
      </c>
      <c r="AIA129">
        <f t="shared" si="3448"/>
        <v>0</v>
      </c>
      <c r="AIB129">
        <f t="shared" si="3449"/>
        <v>0</v>
      </c>
      <c r="AIC129">
        <f t="shared" si="3450"/>
        <v>0</v>
      </c>
      <c r="AID129">
        <f t="shared" si="3451"/>
        <v>0</v>
      </c>
      <c r="AIE129">
        <f t="shared" si="3452"/>
        <v>0</v>
      </c>
      <c r="AIF129">
        <f t="shared" si="3453"/>
        <v>0</v>
      </c>
      <c r="AIG129">
        <f t="shared" si="3454"/>
        <v>0</v>
      </c>
      <c r="AIH129">
        <f t="shared" si="3455"/>
        <v>0</v>
      </c>
      <c r="AII129">
        <f t="shared" si="3456"/>
        <v>0</v>
      </c>
      <c r="AIJ129">
        <f t="shared" si="3457"/>
        <v>0</v>
      </c>
      <c r="AIK129">
        <f t="shared" si="3458"/>
        <v>0</v>
      </c>
      <c r="AIL129">
        <f t="shared" si="3459"/>
        <v>0</v>
      </c>
      <c r="AIM129">
        <f t="shared" si="3460"/>
        <v>0</v>
      </c>
      <c r="AIN129">
        <f t="shared" si="3461"/>
        <v>0</v>
      </c>
      <c r="AIO129">
        <f t="shared" si="3462"/>
        <v>0</v>
      </c>
      <c r="AIP129">
        <f t="shared" si="3463"/>
        <v>0</v>
      </c>
      <c r="AIQ129">
        <f t="shared" si="3464"/>
        <v>0</v>
      </c>
      <c r="AIR129">
        <f t="shared" si="3465"/>
        <v>0</v>
      </c>
      <c r="AIS129">
        <f t="shared" si="3466"/>
        <v>0</v>
      </c>
      <c r="AIT129">
        <f t="shared" si="3467"/>
        <v>0</v>
      </c>
      <c r="AIU129">
        <f t="shared" si="3468"/>
        <v>0</v>
      </c>
      <c r="AIV129">
        <f t="shared" si="3469"/>
        <v>0</v>
      </c>
      <c r="AIW129">
        <f t="shared" si="3470"/>
        <v>0</v>
      </c>
      <c r="AIX129">
        <f t="shared" si="3471"/>
        <v>0</v>
      </c>
      <c r="AIY129">
        <f t="shared" si="3472"/>
        <v>0</v>
      </c>
      <c r="AIZ129">
        <f t="shared" si="3473"/>
        <v>0</v>
      </c>
      <c r="AJA129">
        <f t="shared" si="3474"/>
        <v>0</v>
      </c>
      <c r="AJB129">
        <f t="shared" si="3475"/>
        <v>0</v>
      </c>
      <c r="AJC129">
        <f t="shared" si="3476"/>
        <v>0</v>
      </c>
      <c r="AJD129">
        <f t="shared" si="3477"/>
        <v>0</v>
      </c>
      <c r="AJE129">
        <f t="shared" si="3478"/>
        <v>0</v>
      </c>
      <c r="AJF129">
        <f t="shared" si="3479"/>
        <v>0</v>
      </c>
      <c r="AJG129">
        <f t="shared" si="3480"/>
        <v>0</v>
      </c>
      <c r="AJH129">
        <f t="shared" si="3481"/>
        <v>0</v>
      </c>
      <c r="AJI129">
        <f t="shared" si="3482"/>
        <v>0</v>
      </c>
      <c r="AJJ129">
        <f t="shared" si="3483"/>
        <v>0</v>
      </c>
      <c r="AJK129">
        <f t="shared" si="3484"/>
        <v>0</v>
      </c>
      <c r="AJL129">
        <f t="shared" si="3485"/>
        <v>0</v>
      </c>
      <c r="AJM129">
        <f t="shared" si="3486"/>
        <v>0</v>
      </c>
      <c r="AJN129">
        <f t="shared" si="3487"/>
        <v>0</v>
      </c>
      <c r="AJO129">
        <f t="shared" si="3488"/>
        <v>0</v>
      </c>
      <c r="AJP129">
        <f t="shared" si="3489"/>
        <v>0</v>
      </c>
      <c r="AJQ129">
        <f t="shared" si="3490"/>
        <v>0</v>
      </c>
      <c r="AJR129">
        <f t="shared" si="3491"/>
        <v>0</v>
      </c>
      <c r="AJS129">
        <f t="shared" si="3492"/>
        <v>0</v>
      </c>
      <c r="AJT129">
        <f t="shared" si="3493"/>
        <v>0</v>
      </c>
      <c r="AJU129">
        <f t="shared" si="3494"/>
        <v>0</v>
      </c>
      <c r="AJV129">
        <f t="shared" si="3495"/>
        <v>0</v>
      </c>
      <c r="AJX129">
        <v>41</v>
      </c>
      <c r="AJY129">
        <v>1</v>
      </c>
      <c r="AJZ129">
        <v>1</v>
      </c>
      <c r="AKA129">
        <f t="shared" si="3496"/>
        <v>2</v>
      </c>
      <c r="AKB129">
        <f t="shared" si="3497"/>
        <v>2</v>
      </c>
      <c r="AKC129">
        <f t="shared" si="3498"/>
        <v>2</v>
      </c>
      <c r="AKD129">
        <f t="shared" si="3499"/>
        <v>8</v>
      </c>
      <c r="AKE129">
        <f t="shared" si="3500"/>
        <v>4</v>
      </c>
      <c r="AKF129">
        <f t="shared" si="3501"/>
        <v>8</v>
      </c>
      <c r="AKG129">
        <f t="shared" si="3502"/>
        <v>1</v>
      </c>
      <c r="AKH129">
        <f t="shared" si="3503"/>
        <v>0</v>
      </c>
      <c r="AKI129">
        <f t="shared" si="3504"/>
        <v>0</v>
      </c>
      <c r="AKJ129">
        <f t="shared" si="3505"/>
        <v>0</v>
      </c>
      <c r="AKK129">
        <f t="shared" si="3506"/>
        <v>0</v>
      </c>
      <c r="AKL129">
        <f t="shared" si="3507"/>
        <v>0</v>
      </c>
      <c r="AKM129">
        <f t="shared" si="3508"/>
        <v>0</v>
      </c>
      <c r="AKN129">
        <f t="shared" si="3509"/>
        <v>0</v>
      </c>
      <c r="AKO129">
        <f t="shared" si="3510"/>
        <v>0</v>
      </c>
      <c r="AKP129">
        <f t="shared" si="3511"/>
        <v>0</v>
      </c>
      <c r="AKQ129">
        <f t="shared" si="3512"/>
        <v>0</v>
      </c>
      <c r="AKR129">
        <f t="shared" si="3513"/>
        <v>0</v>
      </c>
      <c r="AKS129">
        <f t="shared" si="3514"/>
        <v>0</v>
      </c>
      <c r="AKT129">
        <f t="shared" si="3515"/>
        <v>0</v>
      </c>
      <c r="AKU129">
        <f t="shared" si="3516"/>
        <v>0</v>
      </c>
      <c r="AKV129">
        <f t="shared" si="3517"/>
        <v>0</v>
      </c>
      <c r="AKW129">
        <f t="shared" si="3518"/>
        <v>0</v>
      </c>
      <c r="AKX129">
        <f t="shared" si="3519"/>
        <v>0</v>
      </c>
      <c r="AKY129">
        <f t="shared" si="3520"/>
        <v>0</v>
      </c>
      <c r="AKZ129">
        <f t="shared" si="3521"/>
        <v>0</v>
      </c>
      <c r="ALA129">
        <f t="shared" si="3522"/>
        <v>0</v>
      </c>
      <c r="ALB129">
        <f t="shared" si="3523"/>
        <v>0</v>
      </c>
      <c r="ALC129">
        <f t="shared" si="3524"/>
        <v>0</v>
      </c>
      <c r="ALD129">
        <f t="shared" si="3525"/>
        <v>0</v>
      </c>
      <c r="ALE129">
        <f t="shared" si="3526"/>
        <v>0</v>
      </c>
      <c r="ALF129">
        <f t="shared" si="3527"/>
        <v>0</v>
      </c>
      <c r="ALG129">
        <f t="shared" si="3528"/>
        <v>0</v>
      </c>
      <c r="ALH129">
        <f t="shared" si="3529"/>
        <v>0</v>
      </c>
      <c r="ALI129">
        <f t="shared" si="3530"/>
        <v>0</v>
      </c>
      <c r="ALJ129">
        <f t="shared" si="3531"/>
        <v>0</v>
      </c>
      <c r="ALK129">
        <f t="shared" si="3532"/>
        <v>0</v>
      </c>
      <c r="ALL129">
        <f t="shared" si="3533"/>
        <v>0</v>
      </c>
      <c r="ALM129">
        <f t="shared" si="3534"/>
        <v>0</v>
      </c>
      <c r="ALN129">
        <f t="shared" si="3535"/>
        <v>0</v>
      </c>
      <c r="ALO129">
        <f t="shared" si="3536"/>
        <v>0</v>
      </c>
      <c r="ALP129">
        <f t="shared" si="3537"/>
        <v>0</v>
      </c>
      <c r="ALQ129">
        <f t="shared" si="3538"/>
        <v>0</v>
      </c>
      <c r="ALR129">
        <f t="shared" si="3539"/>
        <v>0</v>
      </c>
      <c r="ALS129">
        <f t="shared" si="3540"/>
        <v>0</v>
      </c>
      <c r="ALT129">
        <f t="shared" si="3541"/>
        <v>0</v>
      </c>
      <c r="ALU129">
        <f t="shared" si="3542"/>
        <v>0</v>
      </c>
      <c r="ALV129">
        <f t="shared" si="3543"/>
        <v>0</v>
      </c>
      <c r="ALW129">
        <f t="shared" si="3544"/>
        <v>0</v>
      </c>
      <c r="ALX129">
        <f t="shared" si="3545"/>
        <v>0</v>
      </c>
      <c r="ALY129">
        <f t="shared" si="3546"/>
        <v>0</v>
      </c>
      <c r="ALZ129">
        <f t="shared" si="3547"/>
        <v>0</v>
      </c>
      <c r="AMA129">
        <f t="shared" si="3548"/>
        <v>0</v>
      </c>
      <c r="AMB129">
        <f t="shared" si="3549"/>
        <v>0</v>
      </c>
      <c r="AMC129">
        <f t="shared" si="3550"/>
        <v>0</v>
      </c>
      <c r="AMD129">
        <f t="shared" si="3551"/>
        <v>0</v>
      </c>
      <c r="AME129">
        <f t="shared" si="3552"/>
        <v>0</v>
      </c>
      <c r="AMF129">
        <f t="shared" si="3553"/>
        <v>0</v>
      </c>
      <c r="AMG129">
        <f t="shared" si="3554"/>
        <v>0</v>
      </c>
      <c r="AMH129">
        <f t="shared" si="3555"/>
        <v>0</v>
      </c>
      <c r="AMI129">
        <f t="shared" si="3556"/>
        <v>0</v>
      </c>
      <c r="AMJ129">
        <f t="shared" si="3557"/>
        <v>0</v>
      </c>
      <c r="AMK129">
        <f t="shared" si="3558"/>
        <v>0</v>
      </c>
      <c r="AML129">
        <f t="shared" si="3559"/>
        <v>0</v>
      </c>
      <c r="AMM129">
        <f t="shared" si="3560"/>
        <v>0</v>
      </c>
      <c r="AMN129">
        <f t="shared" si="3561"/>
        <v>0</v>
      </c>
      <c r="AMO129">
        <f t="shared" si="3562"/>
        <v>0</v>
      </c>
      <c r="AMP129">
        <f t="shared" si="3563"/>
        <v>0</v>
      </c>
      <c r="AMQ129">
        <f t="shared" si="3564"/>
        <v>0</v>
      </c>
      <c r="AMR129">
        <f t="shared" si="3565"/>
        <v>0</v>
      </c>
      <c r="AMS129">
        <f t="shared" si="3566"/>
        <v>0</v>
      </c>
      <c r="AMT129">
        <f t="shared" si="3567"/>
        <v>0</v>
      </c>
      <c r="AMU129">
        <f t="shared" si="3568"/>
        <v>0</v>
      </c>
      <c r="AMV129">
        <f t="shared" si="3569"/>
        <v>0</v>
      </c>
      <c r="AMW129">
        <f t="shared" si="3570"/>
        <v>0</v>
      </c>
      <c r="AMX129">
        <f t="shared" si="3571"/>
        <v>0</v>
      </c>
      <c r="AMY129">
        <f t="shared" si="3572"/>
        <v>0</v>
      </c>
      <c r="AMZ129">
        <f t="shared" si="3573"/>
        <v>0</v>
      </c>
      <c r="ANA129">
        <f t="shared" si="3574"/>
        <v>0</v>
      </c>
      <c r="ANB129">
        <f t="shared" si="3575"/>
        <v>0</v>
      </c>
      <c r="ANC129">
        <f t="shared" si="3576"/>
        <v>0</v>
      </c>
      <c r="AND129">
        <f t="shared" si="3577"/>
        <v>0</v>
      </c>
      <c r="ANR129" s="4">
        <v>1727</v>
      </c>
      <c r="ANS129" s="4">
        <f t="shared" si="3578"/>
        <v>1727</v>
      </c>
      <c r="ANU129" s="4">
        <v>1770</v>
      </c>
      <c r="ANV129" t="str">
        <f t="shared" si="3579"/>
        <v>1760</v>
      </c>
      <c r="ANW129" t="str">
        <f t="shared" si="3580"/>
        <v>1730</v>
      </c>
      <c r="ANX129" t="str">
        <f t="shared" si="3581"/>
        <v>1727</v>
      </c>
      <c r="ANY129" t="str">
        <f t="shared" si="3582"/>
        <v>1742</v>
      </c>
      <c r="ANZ129" t="str">
        <f t="shared" si="3583"/>
        <v>1726</v>
      </c>
      <c r="AOA129" t="str">
        <f t="shared" si="3584"/>
        <v>1740</v>
      </c>
      <c r="AOB129" t="str">
        <f t="shared" si="3585"/>
        <v>1732</v>
      </c>
      <c r="AOC129" t="str">
        <f t="shared" si="3586"/>
        <v>1712</v>
      </c>
      <c r="AOD129" t="str">
        <f t="shared" si="3587"/>
        <v>1707</v>
      </c>
      <c r="AOE129" t="str">
        <f t="shared" si="3588"/>
        <v>1727</v>
      </c>
      <c r="AOF129" t="str">
        <f t="shared" si="3589"/>
        <v>1727</v>
      </c>
      <c r="AOG129" t="str">
        <f t="shared" si="3590"/>
        <v>1727</v>
      </c>
      <c r="AOH129" t="str">
        <f t="shared" si="3591"/>
        <v>1727</v>
      </c>
      <c r="AOI129" t="str">
        <f t="shared" si="3592"/>
        <v>1727</v>
      </c>
      <c r="AOJ129" t="str">
        <f t="shared" si="3593"/>
        <v>1727</v>
      </c>
      <c r="AOK129" t="str">
        <f t="shared" si="3594"/>
        <v>1727</v>
      </c>
      <c r="AOL129" t="str">
        <f t="shared" si="3595"/>
        <v>1727</v>
      </c>
      <c r="AOM129" t="str">
        <f t="shared" si="3596"/>
        <v>1727</v>
      </c>
      <c r="AON129" t="str">
        <f t="shared" si="3597"/>
        <v>1727</v>
      </c>
      <c r="AOO129" t="str">
        <f t="shared" si="3598"/>
        <v>1727</v>
      </c>
      <c r="AOP129" t="str">
        <f t="shared" si="3599"/>
        <v>1727</v>
      </c>
      <c r="AOQ129" t="str">
        <f t="shared" si="3600"/>
        <v>1727</v>
      </c>
      <c r="AOR129" t="str">
        <f t="shared" si="3601"/>
        <v>1727</v>
      </c>
      <c r="AOS129" t="str">
        <f t="shared" si="3602"/>
        <v>1727</v>
      </c>
      <c r="AOT129" t="str">
        <f t="shared" si="3603"/>
        <v>1727</v>
      </c>
      <c r="AOU129" t="str">
        <f t="shared" si="3604"/>
        <v>1727</v>
      </c>
      <c r="AOV129" t="str">
        <f t="shared" si="3605"/>
        <v>1727</v>
      </c>
      <c r="AOW129" t="str">
        <f t="shared" si="3606"/>
        <v>1727</v>
      </c>
      <c r="AOX129" t="str">
        <f t="shared" si="3607"/>
        <v>1727</v>
      </c>
      <c r="AOY129" t="str">
        <f t="shared" si="3608"/>
        <v>1727</v>
      </c>
      <c r="AOZ129" t="str">
        <f t="shared" si="3609"/>
        <v>1727</v>
      </c>
      <c r="APA129" t="str">
        <f t="shared" si="3610"/>
        <v>1727</v>
      </c>
      <c r="APB129" t="str">
        <f t="shared" si="3611"/>
        <v>1727</v>
      </c>
      <c r="APC129" t="str">
        <f t="shared" si="3612"/>
        <v>1727</v>
      </c>
      <c r="APD129" t="str">
        <f t="shared" si="3613"/>
        <v>1727</v>
      </c>
      <c r="APE129" t="str">
        <f t="shared" si="3614"/>
        <v>1727</v>
      </c>
      <c r="APF129" t="str">
        <f t="shared" si="3615"/>
        <v>1727</v>
      </c>
      <c r="APG129" t="str">
        <f t="shared" si="3616"/>
        <v>1727</v>
      </c>
      <c r="APH129" t="str">
        <f t="shared" si="3617"/>
        <v>1727</v>
      </c>
      <c r="API129" t="str">
        <f t="shared" si="3618"/>
        <v>1727</v>
      </c>
      <c r="APJ129" t="str">
        <f t="shared" si="3619"/>
        <v>1727</v>
      </c>
      <c r="APK129" t="str">
        <f t="shared" si="3620"/>
        <v>1727</v>
      </c>
      <c r="APL129" t="str">
        <f t="shared" si="3621"/>
        <v>1727</v>
      </c>
      <c r="APM129" t="str">
        <f t="shared" si="3622"/>
        <v>1727</v>
      </c>
      <c r="APN129" t="str">
        <f t="shared" si="3623"/>
        <v>1727</v>
      </c>
      <c r="APO129" t="str">
        <f t="shared" si="3624"/>
        <v>1727</v>
      </c>
      <c r="APP129" t="str">
        <f t="shared" si="3625"/>
        <v>1727</v>
      </c>
      <c r="APQ129" t="str">
        <f t="shared" si="3626"/>
        <v>1727</v>
      </c>
      <c r="APR129" t="str">
        <f t="shared" si="3627"/>
        <v>1727</v>
      </c>
      <c r="APS129" t="str">
        <f t="shared" si="3628"/>
        <v>1727</v>
      </c>
      <c r="APT129" t="str">
        <f t="shared" si="3629"/>
        <v>1727</v>
      </c>
      <c r="APU129" t="str">
        <f t="shared" si="3630"/>
        <v>1727</v>
      </c>
      <c r="APV129" t="str">
        <f t="shared" si="3631"/>
        <v>1727</v>
      </c>
      <c r="APW129" t="str">
        <f t="shared" si="3632"/>
        <v>1727</v>
      </c>
      <c r="APX129" t="str">
        <f t="shared" si="3633"/>
        <v>1727</v>
      </c>
      <c r="APY129" t="str">
        <f t="shared" si="3634"/>
        <v>1727</v>
      </c>
      <c r="APZ129" t="str">
        <f t="shared" si="3635"/>
        <v>1727</v>
      </c>
      <c r="AQA129" t="str">
        <f t="shared" si="3636"/>
        <v>1727</v>
      </c>
      <c r="AQB129" t="str">
        <f t="shared" si="3637"/>
        <v>1727</v>
      </c>
      <c r="AQC129" t="str">
        <f t="shared" si="3638"/>
        <v>1727</v>
      </c>
      <c r="AQD129" t="str">
        <f t="shared" si="3639"/>
        <v>1727</v>
      </c>
      <c r="AQE129" t="str">
        <f t="shared" si="3640"/>
        <v>1727</v>
      </c>
      <c r="AQF129" t="str">
        <f t="shared" si="3641"/>
        <v>1727</v>
      </c>
      <c r="AQG129" t="str">
        <f t="shared" si="3642"/>
        <v>1727</v>
      </c>
      <c r="AQH129" t="str">
        <f t="shared" si="3643"/>
        <v>1727</v>
      </c>
      <c r="AQI129" t="str">
        <f t="shared" si="3644"/>
        <v>1727</v>
      </c>
      <c r="AQJ129" t="str">
        <f t="shared" si="3645"/>
        <v>1727</v>
      </c>
      <c r="AQK129" t="str">
        <f t="shared" si="3646"/>
        <v>1727</v>
      </c>
      <c r="AQL129" t="str">
        <f t="shared" si="3647"/>
        <v>1727</v>
      </c>
      <c r="AQM129" t="str">
        <f t="shared" si="3648"/>
        <v>1727</v>
      </c>
      <c r="AQN129" t="str">
        <f t="shared" si="3649"/>
        <v>1727</v>
      </c>
      <c r="AQO129" t="str">
        <f t="shared" si="3650"/>
        <v>1727</v>
      </c>
      <c r="AQP129" t="str">
        <f t="shared" si="3651"/>
        <v>1727</v>
      </c>
      <c r="AQQ129" t="str">
        <f t="shared" si="3652"/>
        <v>1727</v>
      </c>
      <c r="AQR129" t="str">
        <f t="shared" si="3653"/>
        <v>1727</v>
      </c>
      <c r="AQS129" t="str">
        <f t="shared" si="3654"/>
        <v>1727</v>
      </c>
      <c r="AQT129" t="str">
        <f t="shared" si="3655"/>
        <v>1727</v>
      </c>
      <c r="AQU129" t="str">
        <f t="shared" si="3656"/>
        <v>1727</v>
      </c>
      <c r="AQV129" t="str">
        <f t="shared" si="3657"/>
        <v>1727</v>
      </c>
      <c r="AQW129" t="str">
        <f t="shared" si="3658"/>
        <v>1727</v>
      </c>
      <c r="AQX129" t="str">
        <f t="shared" si="3659"/>
        <v>1727</v>
      </c>
      <c r="AQY129" t="str">
        <f t="shared" si="3660"/>
        <v>1727</v>
      </c>
      <c r="AQZ129" t="str">
        <f t="shared" si="3661"/>
        <v>1727</v>
      </c>
      <c r="ARA129" t="str">
        <f t="shared" si="3662"/>
        <v>1727</v>
      </c>
      <c r="ARB129" t="str">
        <f t="shared" si="3663"/>
        <v>1727</v>
      </c>
      <c r="ARC129">
        <v>1770</v>
      </c>
      <c r="ARH129" s="5"/>
    </row>
    <row r="130" spans="1:1152" x14ac:dyDescent="0.2">
      <c r="A130">
        <v>145</v>
      </c>
      <c r="B130" s="106" t="s">
        <v>472</v>
      </c>
      <c r="C130" s="20">
        <f>VLOOKUP(A130, Rankings!$A$2:$AN$161, 40, FALSE)</f>
        <v>128</v>
      </c>
      <c r="D130" s="106" t="s">
        <v>396</v>
      </c>
      <c r="F130" s="4">
        <v>14</v>
      </c>
      <c r="G130" s="4">
        <v>5</v>
      </c>
      <c r="I130" s="5">
        <f t="shared" si="2748"/>
        <v>10</v>
      </c>
      <c r="L130" t="s">
        <v>1901</v>
      </c>
      <c r="M130" t="s">
        <v>2184</v>
      </c>
      <c r="N130" t="s">
        <v>2421</v>
      </c>
      <c r="O130" t="s">
        <v>2684</v>
      </c>
      <c r="P130" t="s">
        <v>2880</v>
      </c>
      <c r="Q130" t="s">
        <v>3120</v>
      </c>
      <c r="R130" t="s">
        <v>3329</v>
      </c>
      <c r="S130" t="s">
        <v>3552</v>
      </c>
      <c r="T130" t="s">
        <v>3774</v>
      </c>
      <c r="U130" t="s">
        <v>3972</v>
      </c>
      <c r="V130" t="s">
        <v>10</v>
      </c>
      <c r="W130" t="str">
        <f>Rankings!D129</f>
        <v>-</v>
      </c>
      <c r="X130" t="s">
        <v>10</v>
      </c>
      <c r="Y130" t="s">
        <v>10</v>
      </c>
      <c r="Z130" t="s">
        <v>10</v>
      </c>
      <c r="AA130" t="s">
        <v>10</v>
      </c>
      <c r="AB130" t="s">
        <v>10</v>
      </c>
      <c r="AC130" t="s">
        <v>10</v>
      </c>
      <c r="AD130" t="s">
        <v>10</v>
      </c>
      <c r="AE130" t="s">
        <v>10</v>
      </c>
      <c r="AF130" t="s">
        <v>10</v>
      </c>
      <c r="AG130" t="s">
        <v>10</v>
      </c>
      <c r="AH130" t="s">
        <v>10</v>
      </c>
      <c r="AI130" t="s">
        <v>10</v>
      </c>
      <c r="AJ130" t="s">
        <v>10</v>
      </c>
      <c r="AK130" t="s">
        <v>10</v>
      </c>
      <c r="AL130" t="s">
        <v>10</v>
      </c>
      <c r="AM130" t="s">
        <v>10</v>
      </c>
      <c r="AN130" t="s">
        <v>10</v>
      </c>
      <c r="AO130" t="s">
        <v>10</v>
      </c>
      <c r="AP130" t="s">
        <v>10</v>
      </c>
      <c r="AQ130" t="s">
        <v>10</v>
      </c>
      <c r="AR130" t="s">
        <v>10</v>
      </c>
      <c r="AS130" t="s">
        <v>10</v>
      </c>
      <c r="AT130" t="s">
        <v>10</v>
      </c>
      <c r="AU130" t="s">
        <v>10</v>
      </c>
      <c r="AV130" t="s">
        <v>10</v>
      </c>
      <c r="AW130" t="s">
        <v>10</v>
      </c>
      <c r="AX130" t="s">
        <v>10</v>
      </c>
      <c r="AY130" t="s">
        <v>10</v>
      </c>
      <c r="AZ130" t="s">
        <v>10</v>
      </c>
      <c r="BA130" t="s">
        <v>10</v>
      </c>
      <c r="BB130" t="s">
        <v>10</v>
      </c>
      <c r="BC130" t="s">
        <v>10</v>
      </c>
      <c r="BD130" t="s">
        <v>10</v>
      </c>
      <c r="BE130" t="s">
        <v>10</v>
      </c>
      <c r="BF130" t="s">
        <v>10</v>
      </c>
      <c r="BG130" t="s">
        <v>10</v>
      </c>
      <c r="BH130" t="s">
        <v>10</v>
      </c>
      <c r="BI130" t="s">
        <v>10</v>
      </c>
      <c r="BJ130" t="s">
        <v>10</v>
      </c>
      <c r="BK130" t="s">
        <v>10</v>
      </c>
      <c r="BL130" t="s">
        <v>10</v>
      </c>
      <c r="BM130" t="s">
        <v>10</v>
      </c>
      <c r="BN130" t="s">
        <v>10</v>
      </c>
      <c r="BO130" t="s">
        <v>10</v>
      </c>
      <c r="BP130" t="s">
        <v>10</v>
      </c>
      <c r="BQ130" t="s">
        <v>10</v>
      </c>
      <c r="BR130" t="s">
        <v>10</v>
      </c>
      <c r="BS130" t="s">
        <v>10</v>
      </c>
      <c r="BT130" t="s">
        <v>10</v>
      </c>
      <c r="BU130" t="s">
        <v>10</v>
      </c>
      <c r="BV130" t="s">
        <v>10</v>
      </c>
      <c r="BW130" t="s">
        <v>10</v>
      </c>
      <c r="BX130" t="s">
        <v>10</v>
      </c>
      <c r="BY130" t="s">
        <v>10</v>
      </c>
      <c r="BZ130" t="s">
        <v>10</v>
      </c>
      <c r="CA130" t="s">
        <v>10</v>
      </c>
      <c r="CB130" t="s">
        <v>10</v>
      </c>
      <c r="CC130" t="s">
        <v>10</v>
      </c>
      <c r="CD130" t="s">
        <v>10</v>
      </c>
      <c r="CE130" t="s">
        <v>10</v>
      </c>
      <c r="CF130" t="s">
        <v>10</v>
      </c>
      <c r="CG130" t="s">
        <v>10</v>
      </c>
      <c r="CH130" t="s">
        <v>10</v>
      </c>
      <c r="CI130" t="s">
        <v>10</v>
      </c>
      <c r="CJ130" t="s">
        <v>10</v>
      </c>
      <c r="CK130" t="s">
        <v>10</v>
      </c>
      <c r="CL130" t="s">
        <v>10</v>
      </c>
      <c r="CM130" t="s">
        <v>10</v>
      </c>
      <c r="CN130" t="s">
        <v>10</v>
      </c>
      <c r="CO130" t="s">
        <v>10</v>
      </c>
      <c r="CP130" t="s">
        <v>10</v>
      </c>
      <c r="CQ130" t="s">
        <v>10</v>
      </c>
      <c r="CR130" t="s">
        <v>10</v>
      </c>
      <c r="CT130" s="4">
        <f t="shared" si="2749"/>
        <v>0</v>
      </c>
      <c r="CU130" s="4">
        <f t="shared" si="2750"/>
        <v>0</v>
      </c>
      <c r="CV130" s="4">
        <f t="shared" si="2751"/>
        <v>0</v>
      </c>
      <c r="CW130" s="4">
        <f t="shared" si="2752"/>
        <v>5</v>
      </c>
      <c r="CX130" s="4">
        <f t="shared" si="2753"/>
        <v>0</v>
      </c>
      <c r="CY130" s="4">
        <f t="shared" si="2754"/>
        <v>0</v>
      </c>
      <c r="CZ130" s="4">
        <f t="shared" si="2755"/>
        <v>0</v>
      </c>
      <c r="DA130" s="4">
        <f t="shared" si="2756"/>
        <v>2</v>
      </c>
      <c r="DB130" s="4">
        <f t="shared" si="2757"/>
        <v>2</v>
      </c>
      <c r="DC130" s="4">
        <f t="shared" si="2758"/>
        <v>0</v>
      </c>
      <c r="DD130" s="4">
        <f t="shared" si="2759"/>
        <v>0</v>
      </c>
      <c r="DE130" s="4">
        <f t="shared" si="2760"/>
        <v>1</v>
      </c>
      <c r="DF130" s="4">
        <f t="shared" si="2761"/>
        <v>0</v>
      </c>
      <c r="DG130" s="4">
        <f t="shared" si="2762"/>
        <v>0</v>
      </c>
      <c r="DH130" s="4">
        <f t="shared" si="2763"/>
        <v>0</v>
      </c>
      <c r="DI130" s="152">
        <f t="shared" si="2764"/>
        <v>0</v>
      </c>
      <c r="DJ130" s="153">
        <f t="shared" si="2765"/>
        <v>0</v>
      </c>
      <c r="DK130" s="4">
        <f t="shared" si="2766"/>
        <v>5</v>
      </c>
      <c r="DL130" s="4">
        <f t="shared" si="2767"/>
        <v>0</v>
      </c>
      <c r="DM130" s="4">
        <f t="shared" si="2768"/>
        <v>2</v>
      </c>
      <c r="DN130" s="4">
        <f t="shared" si="2769"/>
        <v>2</v>
      </c>
      <c r="DO130" s="4">
        <f t="shared" si="2770"/>
        <v>1</v>
      </c>
      <c r="DP130" s="4">
        <f t="shared" si="2771"/>
        <v>0</v>
      </c>
      <c r="DQ130" s="4">
        <f t="shared" si="2772"/>
        <v>0</v>
      </c>
      <c r="DR130" s="4">
        <f t="shared" si="2773"/>
        <v>0</v>
      </c>
      <c r="DS130" s="4">
        <f t="shared" si="2774"/>
        <v>0</v>
      </c>
      <c r="DT130" s="4">
        <f t="shared" si="2775"/>
        <v>6</v>
      </c>
      <c r="DU130" t="str">
        <f t="shared" si="2776"/>
        <v>0R</v>
      </c>
      <c r="DV130" t="str">
        <f t="shared" si="2777"/>
        <v>0R</v>
      </c>
      <c r="DW130" t="str">
        <f t="shared" si="2778"/>
        <v>0R</v>
      </c>
      <c r="DX130" t="str">
        <f t="shared" si="2779"/>
        <v>3S</v>
      </c>
      <c r="DY130" t="str">
        <f t="shared" si="2780"/>
        <v>0S</v>
      </c>
      <c r="DZ130" t="str">
        <f t="shared" si="2781"/>
        <v>0R</v>
      </c>
      <c r="EA130" t="str">
        <f t="shared" si="2782"/>
        <v>0L</v>
      </c>
      <c r="EB130" t="str">
        <f t="shared" si="2783"/>
        <v>0L</v>
      </c>
      <c r="EC130" t="str">
        <f t="shared" si="2784"/>
        <v>0R</v>
      </c>
      <c r="ED130" t="str">
        <f t="shared" si="2785"/>
        <v>3S</v>
      </c>
      <c r="EE130">
        <f t="shared" si="2786"/>
        <v>0</v>
      </c>
      <c r="EF130">
        <f t="shared" si="2787"/>
        <v>0</v>
      </c>
      <c r="EG130">
        <f t="shared" si="2788"/>
        <v>0</v>
      </c>
      <c r="EH130">
        <f t="shared" si="2789"/>
        <v>0</v>
      </c>
      <c r="EI130">
        <f t="shared" si="2790"/>
        <v>0</v>
      </c>
      <c r="EJ130">
        <f t="shared" si="2791"/>
        <v>0</v>
      </c>
      <c r="EK130">
        <f t="shared" si="2792"/>
        <v>0</v>
      </c>
      <c r="EL130">
        <f t="shared" si="2793"/>
        <v>0</v>
      </c>
      <c r="EM130">
        <f t="shared" si="2794"/>
        <v>0</v>
      </c>
      <c r="EN130">
        <f t="shared" si="2795"/>
        <v>0</v>
      </c>
      <c r="EO130">
        <f t="shared" si="2796"/>
        <v>0</v>
      </c>
      <c r="EP130">
        <f t="shared" si="2797"/>
        <v>0</v>
      </c>
      <c r="EQ130">
        <f t="shared" si="2798"/>
        <v>0</v>
      </c>
      <c r="ER130">
        <f t="shared" si="2799"/>
        <v>0</v>
      </c>
      <c r="ES130">
        <f t="shared" si="2800"/>
        <v>0</v>
      </c>
      <c r="ET130">
        <f t="shared" si="2801"/>
        <v>0</v>
      </c>
      <c r="EU130">
        <f t="shared" si="2802"/>
        <v>0</v>
      </c>
      <c r="EV130">
        <f t="shared" si="2803"/>
        <v>0</v>
      </c>
      <c r="EW130">
        <f t="shared" si="2804"/>
        <v>0</v>
      </c>
      <c r="EX130">
        <f t="shared" si="2805"/>
        <v>0</v>
      </c>
      <c r="EY130">
        <f t="shared" si="2806"/>
        <v>0</v>
      </c>
      <c r="EZ130">
        <f t="shared" si="2807"/>
        <v>0</v>
      </c>
      <c r="FA130">
        <f t="shared" si="2808"/>
        <v>0</v>
      </c>
      <c r="FB130">
        <f t="shared" si="2809"/>
        <v>0</v>
      </c>
      <c r="FC130">
        <f t="shared" si="2810"/>
        <v>0</v>
      </c>
      <c r="FD130">
        <f t="shared" si="2811"/>
        <v>0</v>
      </c>
      <c r="FE130">
        <f t="shared" si="2812"/>
        <v>0</v>
      </c>
      <c r="FF130">
        <f t="shared" si="2813"/>
        <v>0</v>
      </c>
      <c r="FG130">
        <f t="shared" si="2814"/>
        <v>0</v>
      </c>
      <c r="FH130">
        <f t="shared" si="2815"/>
        <v>0</v>
      </c>
      <c r="FI130">
        <f t="shared" si="2816"/>
        <v>0</v>
      </c>
      <c r="FJ130">
        <f t="shared" si="2817"/>
        <v>0</v>
      </c>
      <c r="FK130">
        <f t="shared" si="2818"/>
        <v>0</v>
      </c>
      <c r="FL130">
        <f t="shared" si="2819"/>
        <v>0</v>
      </c>
      <c r="FM130">
        <f t="shared" si="2820"/>
        <v>0</v>
      </c>
      <c r="FN130">
        <f t="shared" si="2821"/>
        <v>0</v>
      </c>
      <c r="FO130">
        <f t="shared" si="2822"/>
        <v>0</v>
      </c>
      <c r="FP130">
        <f t="shared" si="2823"/>
        <v>0</v>
      </c>
      <c r="FQ130">
        <f t="shared" si="2824"/>
        <v>0</v>
      </c>
      <c r="FR130">
        <f t="shared" si="2825"/>
        <v>0</v>
      </c>
      <c r="FS130">
        <f t="shared" si="2826"/>
        <v>0</v>
      </c>
      <c r="FT130">
        <f t="shared" si="2827"/>
        <v>0</v>
      </c>
      <c r="FU130">
        <f t="shared" si="2828"/>
        <v>0</v>
      </c>
      <c r="FV130">
        <f t="shared" si="2829"/>
        <v>0</v>
      </c>
      <c r="FW130">
        <f t="shared" si="2830"/>
        <v>0</v>
      </c>
      <c r="FX130">
        <f t="shared" si="2831"/>
        <v>0</v>
      </c>
      <c r="FY130">
        <f t="shared" si="2832"/>
        <v>0</v>
      </c>
      <c r="FZ130">
        <f t="shared" si="2833"/>
        <v>0</v>
      </c>
      <c r="GA130">
        <f t="shared" si="2834"/>
        <v>0</v>
      </c>
      <c r="GB130">
        <f t="shared" si="2835"/>
        <v>0</v>
      </c>
      <c r="GC130">
        <f t="shared" si="2836"/>
        <v>0</v>
      </c>
      <c r="GD130">
        <f t="shared" si="2837"/>
        <v>0</v>
      </c>
      <c r="GE130">
        <f t="shared" si="2838"/>
        <v>0</v>
      </c>
      <c r="GF130">
        <f t="shared" si="2839"/>
        <v>0</v>
      </c>
      <c r="GG130">
        <f t="shared" si="2840"/>
        <v>0</v>
      </c>
      <c r="GH130">
        <f t="shared" si="2841"/>
        <v>0</v>
      </c>
      <c r="GI130">
        <f t="shared" si="2842"/>
        <v>0</v>
      </c>
      <c r="GJ130">
        <f t="shared" si="2843"/>
        <v>0</v>
      </c>
      <c r="GK130">
        <f t="shared" si="2844"/>
        <v>0</v>
      </c>
      <c r="GL130">
        <f t="shared" si="2845"/>
        <v>0</v>
      </c>
      <c r="GM130">
        <f t="shared" si="2846"/>
        <v>0</v>
      </c>
      <c r="GN130">
        <f t="shared" si="2847"/>
        <v>0</v>
      </c>
      <c r="GO130">
        <f t="shared" si="2848"/>
        <v>0</v>
      </c>
      <c r="GP130">
        <f t="shared" si="2849"/>
        <v>0</v>
      </c>
      <c r="GQ130">
        <f t="shared" si="2850"/>
        <v>0</v>
      </c>
      <c r="GR130">
        <f t="shared" si="2851"/>
        <v>0</v>
      </c>
      <c r="GS130">
        <f t="shared" si="2852"/>
        <v>0</v>
      </c>
      <c r="GT130">
        <f t="shared" si="2853"/>
        <v>0</v>
      </c>
      <c r="GU130">
        <f t="shared" si="2854"/>
        <v>0</v>
      </c>
      <c r="GV130">
        <f t="shared" si="2855"/>
        <v>0</v>
      </c>
      <c r="GW130">
        <f t="shared" si="2856"/>
        <v>0</v>
      </c>
      <c r="GX130">
        <f t="shared" si="2857"/>
        <v>0</v>
      </c>
      <c r="GY130">
        <f t="shared" si="2858"/>
        <v>0</v>
      </c>
      <c r="GZ130">
        <f t="shared" si="2859"/>
        <v>0</v>
      </c>
      <c r="HA130">
        <f t="shared" si="2860"/>
        <v>0</v>
      </c>
      <c r="HB130" s="176" t="s">
        <v>265</v>
      </c>
      <c r="HC130" s="89">
        <f t="shared" si="2861"/>
        <v>357.48447650510536</v>
      </c>
      <c r="HD130" s="89">
        <f t="shared" si="2862"/>
        <v>166.0397642352018</v>
      </c>
      <c r="HE130" s="89">
        <f t="shared" si="2863"/>
        <v>151.33644562894631</v>
      </c>
      <c r="HF130" s="89">
        <f t="shared" si="2864"/>
        <v>0</v>
      </c>
      <c r="HH130" s="88">
        <f t="shared" si="2865"/>
        <v>674.86068636925347</v>
      </c>
      <c r="HI130" s="88">
        <f t="shared" si="2866"/>
        <v>50.445481876315434</v>
      </c>
      <c r="HK130">
        <f>IFERROR(VLOOKUP(_xlfn.NUMBERVALUE(MID(L130, SEARCH("!", L130)+1, SEARCH("+", L130)-SEARCH("!", L130)-1)), Rankings!$A$2:$BK$161, 63, FALSE),0)</f>
        <v>71.218397679474037</v>
      </c>
      <c r="HL130">
        <f>IFERROR(VLOOKUP(_xlfn.NUMBERVALUE(MID(M130, SEARCH("!", M130)+1, SEARCH("+", M130)-SEARCH("!", M130)-1)), Rankings!$A$2:$BK$161, 63, FALSE),0)</f>
        <v>71.906006240664595</v>
      </c>
      <c r="HM130">
        <f>IFERROR(VLOOKUP(_xlfn.NUMBERVALUE(MID(N130, SEARCH("!", N130)+1, SEARCH("+", N130)-SEARCH("!", N130)-1)), Rankings!$A$2:$BK$161, 63, FALSE),0)</f>
        <v>75.985910562141697</v>
      </c>
      <c r="HN130">
        <f>IFERROR(VLOOKUP(_xlfn.NUMBERVALUE(MID(O130, SEARCH("!", O130)+1, SEARCH("+", O130)-SEARCH("!", O130)-1)), Rankings!$A$2:$BK$161, 63, FALSE),0)</f>
        <v>46.483481698962862</v>
      </c>
      <c r="HO130">
        <f>IFERROR(VLOOKUP(_xlfn.NUMBERVALUE(MID(P130, SEARCH("!", P130)+1, SEARCH("+", P130)-SEARCH("!", P130)-1)), Rankings!$A$2:$BK$161, 63, FALSE),0)</f>
        <v>72.095005536814611</v>
      </c>
      <c r="HP130">
        <f>IFERROR(VLOOKUP(_xlfn.NUMBERVALUE(MID(Q130, SEARCH("!", Q130)+1, SEARCH("+", Q130)-SEARCH("!", Q130)-1)), Rankings!$A$2:$BK$161, 63, FALSE),0)</f>
        <v>61.271767423257685</v>
      </c>
      <c r="HQ130">
        <f>IFERROR(VLOOKUP(_xlfn.NUMBERVALUE(MID(R130, SEARCH("!", R130)+1, SEARCH("+", R130)-SEARCH("!", R130)-1)), Rankings!$A$2:$BK$161, 63, FALSE),0)</f>
        <v>77.420059260511906</v>
      </c>
      <c r="HR130">
        <f>IFERROR(VLOOKUP(_xlfn.NUMBERVALUE(MID(S130, SEARCH("!", S130)+1, SEARCH("+", S130)-SEARCH("!", S130)-1)), Rankings!$A$2:$BK$161, 63, FALSE),0)</f>
        <v>88.619704974689895</v>
      </c>
      <c r="HS130">
        <f>IFERROR(VLOOKUP(_xlfn.NUMBERVALUE(MID(T130, SEARCH("!", T130)+1, SEARCH("+", T130)-SEARCH("!", T130)-1)), Rankings!$A$2:$BK$161, 63, FALSE),0)</f>
        <v>77.102394599567361</v>
      </c>
      <c r="HT130">
        <f>IFERROR(VLOOKUP(_xlfn.NUMBERVALUE(MID(U130, SEARCH("!", U130)+1, SEARCH("+", U130)-SEARCH("!", U130)-1)), Rankings!$A$2:$BK$161, 63, FALSE),0)</f>
        <v>32.757958393168828</v>
      </c>
      <c r="HU130">
        <f>IFERROR(VLOOKUP(_xlfn.NUMBERVALUE(MID(V130, SEARCH("!", V130)+1, SEARCH("+", V130)-SEARCH("!", V130)-1)), Rankings!$A$2:$BK$161, 63, FALSE),0)</f>
        <v>0</v>
      </c>
      <c r="HV130">
        <f>IFERROR(VLOOKUP(_xlfn.NUMBERVALUE(MID(W130, SEARCH("!", W130)+1, SEARCH("+", W130)-SEARCH("!", W130)-1)), Rankings!$A$2:$BK$161, 63, FALSE),0)</f>
        <v>0</v>
      </c>
      <c r="HW130">
        <f>IFERROR(VLOOKUP(_xlfn.NUMBERVALUE(MID(X130, SEARCH("!", X130)+1, SEARCH("+", X130)-SEARCH("!", X130)-1)), Rankings!$A$2:$BK$161, 63, FALSE),0)</f>
        <v>0</v>
      </c>
      <c r="HX130">
        <f>IFERROR(VLOOKUP(_xlfn.NUMBERVALUE(MID(Y130, SEARCH("!", Y130)+1, SEARCH("+", Y130)-SEARCH("!", Y130)-1)), Rankings!$A$2:$BK$161, 63, FALSE),0)</f>
        <v>0</v>
      </c>
      <c r="HY130">
        <f>IFERROR(VLOOKUP(_xlfn.NUMBERVALUE(MID(Z130, SEARCH("!", Z130)+1, SEARCH("+", Z130)-SEARCH("!", Z130)-1)), Rankings!$A$2:$BK$161, 63, FALSE),0)</f>
        <v>0</v>
      </c>
      <c r="HZ130">
        <f>IFERROR(VLOOKUP(_xlfn.NUMBERVALUE(MID(AA130, SEARCH("!", AA130)+1, SEARCH("+", AA130)-SEARCH("!", AA130)-1)), Rankings!$A$2:$BK$161, 63, FALSE),0)</f>
        <v>0</v>
      </c>
      <c r="IA130">
        <f>IFERROR(VLOOKUP(_xlfn.NUMBERVALUE(MID(AB130, SEARCH("!", AB130)+1, SEARCH("+", AB130)-SEARCH("!", AB130)-1)), Rankings!$A$2:$BK$161, 63, FALSE),0)</f>
        <v>0</v>
      </c>
      <c r="IB130">
        <f>IFERROR(VLOOKUP(_xlfn.NUMBERVALUE(MID(AC130, SEARCH("!", AC130)+1, SEARCH("+", AC130)-SEARCH("!", AC130)-1)), Rankings!$A$2:$BK$161, 63, FALSE),0)</f>
        <v>0</v>
      </c>
      <c r="IC130">
        <f>IFERROR(VLOOKUP(_xlfn.NUMBERVALUE(MID(AD130, SEARCH("!", AD130)+1, SEARCH("+", AD130)-SEARCH("!", AD130)-1)), Rankings!$A$2:$BK$161, 63, FALSE),0)</f>
        <v>0</v>
      </c>
      <c r="ID130">
        <f>IFERROR(VLOOKUP(_xlfn.NUMBERVALUE(MID(AE130, SEARCH("!", AE130)+1, SEARCH("+", AE130)-SEARCH("!", AE130)-1)), Rankings!$A$2:$BK$161, 63, FALSE),0)</f>
        <v>0</v>
      </c>
      <c r="IE130">
        <f>IFERROR(VLOOKUP(_xlfn.NUMBERVALUE(MID(AF130, SEARCH("!", AF130)+1, SEARCH("+", AF130)-SEARCH("!", AF130)-1)), Rankings!$A$2:$BK$161, 63, FALSE),0)</f>
        <v>0</v>
      </c>
      <c r="IF130">
        <f>IFERROR(VLOOKUP(_xlfn.NUMBERVALUE(MID(AG130, SEARCH("!", AG130)+1, SEARCH("+", AG130)-SEARCH("!", AG130)-1)), Rankings!$A$2:$BK$161, 63, FALSE),0)</f>
        <v>0</v>
      </c>
      <c r="IG130">
        <f>IFERROR(VLOOKUP(_xlfn.NUMBERVALUE(MID(AH130, SEARCH("!", AH130)+1, SEARCH("+", AH130)-SEARCH("!", AH130)-1)), Rankings!$A$2:$BK$161, 63, FALSE),0)</f>
        <v>0</v>
      </c>
      <c r="IH130">
        <f>IFERROR(VLOOKUP(_xlfn.NUMBERVALUE(MID(AI130, SEARCH("!", AI130)+1, SEARCH("+", AI130)-SEARCH("!", AI130)-1)), Rankings!$A$2:$BK$161, 63, FALSE),0)</f>
        <v>0</v>
      </c>
      <c r="II130">
        <f>IFERROR(VLOOKUP(_xlfn.NUMBERVALUE(MID(AJ130, SEARCH("!", AJ130)+1, SEARCH("+", AJ130)-SEARCH("!", AJ130)-1)), Rankings!$A$2:$BK$161, 63, FALSE),0)</f>
        <v>0</v>
      </c>
      <c r="IJ130">
        <f>IFERROR(VLOOKUP(_xlfn.NUMBERVALUE(MID(AK130, SEARCH("!", AK130)+1, SEARCH("+", AK130)-SEARCH("!", AK130)-1)), Rankings!$A$2:$BK$161, 63, FALSE),0)</f>
        <v>0</v>
      </c>
      <c r="IK130">
        <f>IFERROR(VLOOKUP(_xlfn.NUMBERVALUE(MID(AL130, SEARCH("!", AL130)+1, SEARCH("+", AL130)-SEARCH("!", AL130)-1)), Rankings!$A$2:$BK$161, 63, FALSE),0)</f>
        <v>0</v>
      </c>
      <c r="IL130">
        <f>IFERROR(VLOOKUP(_xlfn.NUMBERVALUE(MID(AM130, SEARCH("!", AM130)+1, SEARCH("+", AM130)-SEARCH("!", AM130)-1)), Rankings!$A$2:$BK$161, 63, FALSE),0)</f>
        <v>0</v>
      </c>
      <c r="IM130">
        <f>IFERROR(VLOOKUP(_xlfn.NUMBERVALUE(MID(AN130, SEARCH("!", AN130)+1, SEARCH("+", AN130)-SEARCH("!", AN130)-1)), Rankings!$A$2:$BK$161, 63, FALSE),0)</f>
        <v>0</v>
      </c>
      <c r="IN130">
        <f>IFERROR(VLOOKUP(_xlfn.NUMBERVALUE(MID(AO130, SEARCH("!", AO130)+1, SEARCH("+", AO130)-SEARCH("!", AO130)-1)), Rankings!$A$2:$BK$161, 63, FALSE),0)</f>
        <v>0</v>
      </c>
      <c r="IO130">
        <f>IFERROR(VLOOKUP(_xlfn.NUMBERVALUE(MID(AP130, SEARCH("!", AP130)+1, SEARCH("+", AP130)-SEARCH("!", AP130)-1)), Rankings!$A$2:$BK$161, 63, FALSE),0)</f>
        <v>0</v>
      </c>
      <c r="IP130">
        <f>IFERROR(VLOOKUP(_xlfn.NUMBERVALUE(MID(AQ130, SEARCH("!", AQ130)+1, SEARCH("+", AQ130)-SEARCH("!", AQ130)-1)), Rankings!$A$2:$BK$161, 63, FALSE),0)</f>
        <v>0</v>
      </c>
      <c r="IQ130">
        <f>IFERROR(VLOOKUP(_xlfn.NUMBERVALUE(MID(AR130, SEARCH("!", AR130)+1, SEARCH("+", AR130)-SEARCH("!", AR130)-1)), Rankings!$A$2:$BK$161, 63, FALSE),0)</f>
        <v>0</v>
      </c>
      <c r="IR130">
        <f>IFERROR(VLOOKUP(_xlfn.NUMBERVALUE(MID(AS130, SEARCH("!", AS130)+1, SEARCH("+", AS130)-SEARCH("!", AS130)-1)), Rankings!$A$2:$BK$161, 63, FALSE),0)</f>
        <v>0</v>
      </c>
      <c r="IS130">
        <f>IFERROR(VLOOKUP(_xlfn.NUMBERVALUE(MID(AT130, SEARCH("!", AT130)+1, SEARCH("+", AT130)-SEARCH("!", AT130)-1)), Rankings!$A$2:$BK$161, 63, FALSE),0)</f>
        <v>0</v>
      </c>
      <c r="IT130">
        <f>IFERROR(VLOOKUP(_xlfn.NUMBERVALUE(MID(AU130, SEARCH("!", AU130)+1, SEARCH("+", AU130)-SEARCH("!", AU130)-1)), Rankings!$A$2:$BK$161, 63, FALSE),0)</f>
        <v>0</v>
      </c>
      <c r="IU130">
        <f>IFERROR(VLOOKUP(_xlfn.NUMBERVALUE(MID(AV130, SEARCH("!", AV130)+1, SEARCH("+", AV130)-SEARCH("!", AV130)-1)), Rankings!$A$2:$BK$161, 63, FALSE),0)</f>
        <v>0</v>
      </c>
      <c r="IV130">
        <f>IFERROR(VLOOKUP(_xlfn.NUMBERVALUE(MID(AW130, SEARCH("!", AW130)+1, SEARCH("+", AW130)-SEARCH("!", AW130)-1)), Rankings!$A$2:$BK$161, 63, FALSE),0)</f>
        <v>0</v>
      </c>
      <c r="IW130">
        <f>IFERROR(VLOOKUP(_xlfn.NUMBERVALUE(MID(AX130, SEARCH("!", AX130)+1, SEARCH("+", AX130)-SEARCH("!", AX130)-1)), Rankings!$A$2:$BK$161, 63, FALSE),0)</f>
        <v>0</v>
      </c>
      <c r="IX130">
        <f>IFERROR(VLOOKUP(_xlfn.NUMBERVALUE(MID(AY130, SEARCH("!", AY130)+1, SEARCH("+", AY130)-SEARCH("!", AY130)-1)), Rankings!$A$2:$BK$161, 63, FALSE),0)</f>
        <v>0</v>
      </c>
      <c r="IY130">
        <f>IFERROR(VLOOKUP(_xlfn.NUMBERVALUE(MID(AZ130, SEARCH("!", AZ130)+1, SEARCH("+", AZ130)-SEARCH("!", AZ130)-1)), Rankings!$A$2:$BK$161, 63, FALSE),0)</f>
        <v>0</v>
      </c>
      <c r="IZ130">
        <f>IFERROR(VLOOKUP(_xlfn.NUMBERVALUE(MID(BA130, SEARCH("!", BA130)+1, SEARCH("+", BA130)-SEARCH("!", BA130)-1)), Rankings!$A$2:$BK$161, 63, FALSE),0)</f>
        <v>0</v>
      </c>
      <c r="JA130">
        <f>IFERROR(VLOOKUP(_xlfn.NUMBERVALUE(MID(BB130, SEARCH("!", BB130)+1, SEARCH("+", BB130)-SEARCH("!", BB130)-1)), Rankings!$A$2:$BK$161, 63, FALSE),0)</f>
        <v>0</v>
      </c>
      <c r="JB130">
        <f>IFERROR(VLOOKUP(_xlfn.NUMBERVALUE(MID(BC130, SEARCH("!", BC130)+1, SEARCH("+", BC130)-SEARCH("!", BC130)-1)), Rankings!$A$2:$BK$161, 63, FALSE),0)</f>
        <v>0</v>
      </c>
      <c r="JC130">
        <f>IFERROR(VLOOKUP(_xlfn.NUMBERVALUE(MID(BD130, SEARCH("!", BD130)+1, SEARCH("+", BD130)-SEARCH("!", BD130)-1)), Rankings!$A$2:$BK$161, 63, FALSE),0)</f>
        <v>0</v>
      </c>
      <c r="JD130">
        <f>IFERROR(VLOOKUP(_xlfn.NUMBERVALUE(MID(BE130, SEARCH("!", BE130)+1, SEARCH("+", BE130)-SEARCH("!", BE130)-1)), Rankings!$A$2:$BK$161, 63, FALSE),0)</f>
        <v>0</v>
      </c>
      <c r="JE130">
        <f>IFERROR(VLOOKUP(_xlfn.NUMBERVALUE(MID(BF130, SEARCH("!", BF130)+1, SEARCH("+", BF130)-SEARCH("!", BF130)-1)), Rankings!$A$2:$BK$161, 63, FALSE),0)</f>
        <v>0</v>
      </c>
      <c r="JF130">
        <f>IFERROR(VLOOKUP(_xlfn.NUMBERVALUE(MID(BG130, SEARCH("!", BG130)+1, SEARCH("+", BG130)-SEARCH("!", BG130)-1)), Rankings!$A$2:$BK$161, 63, FALSE),0)</f>
        <v>0</v>
      </c>
      <c r="JG130">
        <f>IFERROR(VLOOKUP(_xlfn.NUMBERVALUE(MID(BH130, SEARCH("!", BH130)+1, SEARCH("+", BH130)-SEARCH("!", BH130)-1)), Rankings!$A$2:$BK$161, 63, FALSE),0)</f>
        <v>0</v>
      </c>
      <c r="JH130">
        <f>IFERROR(VLOOKUP(_xlfn.NUMBERVALUE(MID(BI130, SEARCH("!", BI130)+1, SEARCH("+", BI130)-SEARCH("!", BI130)-1)), Rankings!$A$2:$BK$161, 63, FALSE),0)</f>
        <v>0</v>
      </c>
      <c r="JI130">
        <f>IFERROR(VLOOKUP(_xlfn.NUMBERVALUE(MID(BJ130, SEARCH("!", BJ130)+1, SEARCH("+", BJ130)-SEARCH("!", BJ130)-1)), Rankings!$A$2:$BK$161, 63, FALSE),0)</f>
        <v>0</v>
      </c>
      <c r="JJ130">
        <f>IFERROR(VLOOKUP(_xlfn.NUMBERVALUE(MID(BK130, SEARCH("!", BK130)+1, SEARCH("+", BK130)-SEARCH("!", BK130)-1)), Rankings!$A$2:$BK$161, 63, FALSE),0)</f>
        <v>0</v>
      </c>
      <c r="JK130">
        <f>IFERROR(VLOOKUP(_xlfn.NUMBERVALUE(MID(BL130, SEARCH("!", BL130)+1, SEARCH("+", BL130)-SEARCH("!", BL130)-1)), Rankings!$A$2:$BK$161, 63, FALSE),0)</f>
        <v>0</v>
      </c>
      <c r="JL130">
        <f>IFERROR(VLOOKUP(_xlfn.NUMBERVALUE(MID(BM130, SEARCH("!", BM130)+1, SEARCH("+", BM130)-SEARCH("!", BM130)-1)), Rankings!$A$2:$BK$161, 63, FALSE),0)</f>
        <v>0</v>
      </c>
      <c r="JM130">
        <f>IFERROR(VLOOKUP(_xlfn.NUMBERVALUE(MID(BN130, SEARCH("!", BN130)+1, SEARCH("+", BN130)-SEARCH("!", BN130)-1)), Rankings!$A$2:$BK$161, 63, FALSE),0)</f>
        <v>0</v>
      </c>
      <c r="JN130">
        <f>IFERROR(VLOOKUP(_xlfn.NUMBERVALUE(MID(BO130, SEARCH("!", BO130)+1, SEARCH("+", BO130)-SEARCH("!", BO130)-1)), Rankings!$A$2:$BK$161, 63, FALSE),0)</f>
        <v>0</v>
      </c>
      <c r="JO130">
        <f>IFERROR(VLOOKUP(_xlfn.NUMBERVALUE(MID(BP130, SEARCH("!", BP130)+1, SEARCH("+", BP130)-SEARCH("!", BP130)-1)), Rankings!$A$2:$BK$161, 63, FALSE),0)</f>
        <v>0</v>
      </c>
      <c r="JP130">
        <f>IFERROR(VLOOKUP(_xlfn.NUMBERVALUE(MID(BQ130, SEARCH("!", BQ130)+1, SEARCH("+", BQ130)-SEARCH("!", BQ130)-1)), Rankings!$A$2:$BK$161, 63, FALSE),0)</f>
        <v>0</v>
      </c>
      <c r="JQ130">
        <f>IFERROR(VLOOKUP(_xlfn.NUMBERVALUE(MID(BR130, SEARCH("!", BR130)+1, SEARCH("+", BR130)-SEARCH("!", BR130)-1)), Rankings!$A$2:$BK$161, 63, FALSE),0)</f>
        <v>0</v>
      </c>
      <c r="JR130">
        <f>IFERROR(VLOOKUP(_xlfn.NUMBERVALUE(MID(BS130, SEARCH("!", BS130)+1, SEARCH("+", BS130)-SEARCH("!", BS130)-1)), Rankings!$A$2:$BK$161, 63, FALSE),0)</f>
        <v>0</v>
      </c>
      <c r="JS130">
        <f>IFERROR(VLOOKUP(_xlfn.NUMBERVALUE(MID(BT130, SEARCH("!", BT130)+1, SEARCH("+", BT130)-SEARCH("!", BT130)-1)), Rankings!$A$2:$BK$161, 63, FALSE),0)</f>
        <v>0</v>
      </c>
      <c r="JT130">
        <f>IFERROR(VLOOKUP(_xlfn.NUMBERVALUE(MID(BU130, SEARCH("!", BU130)+1, SEARCH("+", BU130)-SEARCH("!", BU130)-1)), Rankings!$A$2:$BK$161, 63, FALSE),0)</f>
        <v>0</v>
      </c>
      <c r="JU130">
        <f>IFERROR(VLOOKUP(_xlfn.NUMBERVALUE(MID(BV130, SEARCH("!", BV130)+1, SEARCH("+", BV130)-SEARCH("!", BV130)-1)), Rankings!$A$2:$BK$161, 63, FALSE),0)</f>
        <v>0</v>
      </c>
      <c r="JV130">
        <f>IFERROR(VLOOKUP(_xlfn.NUMBERVALUE(MID(BW130, SEARCH("!", BW130)+1, SEARCH("+", BW130)-SEARCH("!", BW130)-1)), Rankings!$A$2:$BK$161, 63, FALSE),0)</f>
        <v>0</v>
      </c>
      <c r="JW130">
        <f>IFERROR(VLOOKUP(_xlfn.NUMBERVALUE(MID(BX130, SEARCH("!", BX130)+1, SEARCH("+", BX130)-SEARCH("!", BX130)-1)), Rankings!$A$2:$BK$161, 63, FALSE),0)</f>
        <v>0</v>
      </c>
      <c r="JX130">
        <f>IFERROR(VLOOKUP(_xlfn.NUMBERVALUE(MID(BY130, SEARCH("!", BY130)+1, SEARCH("+", BY130)-SEARCH("!", BY130)-1)), Rankings!$A$2:$BK$161, 63, FALSE),0)</f>
        <v>0</v>
      </c>
      <c r="JY130">
        <f>IFERROR(VLOOKUP(_xlfn.NUMBERVALUE(MID(BZ130, SEARCH("!", BZ130)+1, SEARCH("+", BZ130)-SEARCH("!", BZ130)-1)), Rankings!$A$2:$BK$161, 63, FALSE),0)</f>
        <v>0</v>
      </c>
      <c r="JZ130">
        <f>IFERROR(VLOOKUP(_xlfn.NUMBERVALUE(MID(CA130, SEARCH("!", CA130)+1, SEARCH("+", CA130)-SEARCH("!", CA130)-1)), Rankings!$A$2:$BK$161, 63, FALSE),0)</f>
        <v>0</v>
      </c>
      <c r="KA130">
        <f>IFERROR(VLOOKUP(_xlfn.NUMBERVALUE(MID(CB130, SEARCH("!", CB130)+1, SEARCH("+", CB130)-SEARCH("!", CB130)-1)), Rankings!$A$2:$BK$161, 63, FALSE),0)</f>
        <v>0</v>
      </c>
      <c r="KB130">
        <f>IFERROR(VLOOKUP(_xlfn.NUMBERVALUE(MID(CC130, SEARCH("!", CC130)+1, SEARCH("+", CC130)-SEARCH("!", CC130)-1)), Rankings!$A$2:$BK$161, 63, FALSE),0)</f>
        <v>0</v>
      </c>
      <c r="KC130">
        <f>IFERROR(VLOOKUP(_xlfn.NUMBERVALUE(MID(CD130, SEARCH("!", CD130)+1, SEARCH("+", CD130)-SEARCH("!", CD130)-1)), Rankings!$A$2:$BK$161, 63, FALSE),0)</f>
        <v>0</v>
      </c>
      <c r="KD130">
        <f>IFERROR(VLOOKUP(_xlfn.NUMBERVALUE(MID(CE130, SEARCH("!", CE130)+1, SEARCH("+", CE130)-SEARCH("!", CE130)-1)), Rankings!$A$2:$BK$161, 63, FALSE),0)</f>
        <v>0</v>
      </c>
      <c r="KE130">
        <f>IFERROR(VLOOKUP(_xlfn.NUMBERVALUE(MID(CF130, SEARCH("!", CF130)+1, SEARCH("+", CF130)-SEARCH("!", CF130)-1)), Rankings!$A$2:$BK$161, 63, FALSE),0)</f>
        <v>0</v>
      </c>
      <c r="KF130">
        <f>IFERROR(VLOOKUP(_xlfn.NUMBERVALUE(MID(CG130, SEARCH("!", CG130)+1, SEARCH("+", CG130)-SEARCH("!", CG130)-1)), Rankings!$A$2:$BK$161, 63, FALSE),0)</f>
        <v>0</v>
      </c>
      <c r="KG130">
        <f>IFERROR(VLOOKUP(_xlfn.NUMBERVALUE(MID(CH130, SEARCH("!", CH130)+1, SEARCH("+", CH130)-SEARCH("!", CH130)-1)), Rankings!$A$2:$BK$161, 63, FALSE),0)</f>
        <v>0</v>
      </c>
      <c r="KH130">
        <f>IFERROR(VLOOKUP(_xlfn.NUMBERVALUE(MID(CI130, SEARCH("!", CI130)+1, SEARCH("+", CI130)-SEARCH("!", CI130)-1)), Rankings!$A$2:$BK$161, 63, FALSE),0)</f>
        <v>0</v>
      </c>
      <c r="KI130">
        <f>IFERROR(VLOOKUP(_xlfn.NUMBERVALUE(MID(CJ130, SEARCH("!", CJ130)+1, SEARCH("+", CJ130)-SEARCH("!", CJ130)-1)), Rankings!$A$2:$BK$161, 63, FALSE),0)</f>
        <v>0</v>
      </c>
      <c r="KJ130">
        <f>IFERROR(VLOOKUP(_xlfn.NUMBERVALUE(MID(CK130, SEARCH("!", CK130)+1, SEARCH("+", CK130)-SEARCH("!", CK130)-1)), Rankings!$A$2:$BK$161, 63, FALSE),0)</f>
        <v>0</v>
      </c>
      <c r="KK130">
        <f>IFERROR(VLOOKUP(_xlfn.NUMBERVALUE(MID(CL130, SEARCH("!", CL130)+1, SEARCH("+", CL130)-SEARCH("!", CL130)-1)), Rankings!$A$2:$BK$161, 63, FALSE),0)</f>
        <v>0</v>
      </c>
      <c r="KL130">
        <f>IFERROR(VLOOKUP(_xlfn.NUMBERVALUE(MID(CM130, SEARCH("!", CM130)+1, SEARCH("+", CM130)-SEARCH("!", CM130)-1)), Rankings!$A$2:$BK$161, 63, FALSE),0)</f>
        <v>0</v>
      </c>
      <c r="KM130">
        <f>IFERROR(VLOOKUP(_xlfn.NUMBERVALUE(MID(CN130, SEARCH("!", CN130)+1, SEARCH("+", CN130)-SEARCH("!", CN130)-1)), Rankings!$A$2:$BK$161, 63, FALSE),0)</f>
        <v>0</v>
      </c>
      <c r="KN130">
        <f>IFERROR(VLOOKUP(_xlfn.NUMBERVALUE(MID(CO130, SEARCH("!", CO130)+1, SEARCH("+", CO130)-SEARCH("!", CO130)-1)), Rankings!$A$2:$BK$161, 63, FALSE),0)</f>
        <v>0</v>
      </c>
      <c r="KO130">
        <f>IFERROR(VLOOKUP(_xlfn.NUMBERVALUE(MID(CP130, SEARCH("!", CP130)+1, SEARCH("+", CP130)-SEARCH("!", CP130)-1)), Rankings!$A$2:$BK$161, 63, FALSE),0)</f>
        <v>0</v>
      </c>
      <c r="KP130">
        <f>IFERROR(VLOOKUP(_xlfn.NUMBERVALUE(MID(CQ130, SEARCH("!", CQ130)+1, SEARCH("+", CQ130)-SEARCH("!", CQ130)-1)), Rankings!$A$2:$BK$161, 63, FALSE),0)</f>
        <v>0</v>
      </c>
      <c r="KQ130">
        <f>IFERROR(VLOOKUP(_xlfn.NUMBERVALUE(MID(CR130, SEARCH("!", CR130)+1, SEARCH("+", CR130)-SEARCH("!", CR130)-1)), Rankings!$A$2:$BK$161, 63, FALSE),0)</f>
        <v>0</v>
      </c>
      <c r="KS130" s="4">
        <f t="shared" si="2867"/>
        <v>163</v>
      </c>
      <c r="KT130" s="4">
        <f t="shared" si="2868"/>
        <v>41</v>
      </c>
      <c r="KU130" s="4">
        <f t="shared" si="2869"/>
        <v>112</v>
      </c>
      <c r="KV130" s="4">
        <f t="shared" si="2870"/>
        <v>0</v>
      </c>
      <c r="KY130" s="4">
        <f t="shared" si="2871"/>
        <v>316</v>
      </c>
      <c r="KZ130" s="4"/>
      <c r="LB130">
        <f t="shared" si="2872"/>
        <v>34</v>
      </c>
      <c r="LC130">
        <f t="shared" si="2873"/>
        <v>33</v>
      </c>
      <c r="LD130">
        <f t="shared" si="2874"/>
        <v>37</v>
      </c>
      <c r="LE130">
        <f t="shared" si="2875"/>
        <v>29</v>
      </c>
      <c r="LF130">
        <f t="shared" si="2876"/>
        <v>22</v>
      </c>
      <c r="LG130">
        <f t="shared" si="2877"/>
        <v>42</v>
      </c>
      <c r="LH130">
        <f t="shared" si="2878"/>
        <v>29</v>
      </c>
      <c r="LI130">
        <f t="shared" si="2879"/>
        <v>12</v>
      </c>
      <c r="LJ130">
        <f t="shared" si="2880"/>
        <v>17</v>
      </c>
      <c r="LK130">
        <f t="shared" si="2881"/>
        <v>61</v>
      </c>
      <c r="LL130">
        <f t="shared" si="2882"/>
        <v>0</v>
      </c>
      <c r="LM130">
        <f t="shared" si="2883"/>
        <v>0</v>
      </c>
      <c r="LN130">
        <f t="shared" si="2884"/>
        <v>0</v>
      </c>
      <c r="LO130">
        <f t="shared" si="2885"/>
        <v>0</v>
      </c>
      <c r="LP130">
        <f t="shared" si="2886"/>
        <v>0</v>
      </c>
      <c r="LQ130">
        <f t="shared" si="2887"/>
        <v>0</v>
      </c>
      <c r="LR130">
        <f t="shared" si="2888"/>
        <v>0</v>
      </c>
      <c r="LS130">
        <f t="shared" si="2889"/>
        <v>0</v>
      </c>
      <c r="LT130">
        <f t="shared" si="2890"/>
        <v>0</v>
      </c>
      <c r="LU130">
        <f t="shared" si="2891"/>
        <v>0</v>
      </c>
      <c r="LV130">
        <f t="shared" si="2892"/>
        <v>0</v>
      </c>
      <c r="LW130">
        <f t="shared" si="2893"/>
        <v>0</v>
      </c>
      <c r="LX130">
        <f t="shared" si="2894"/>
        <v>0</v>
      </c>
      <c r="LY130">
        <f t="shared" si="2895"/>
        <v>0</v>
      </c>
      <c r="LZ130">
        <f t="shared" si="2896"/>
        <v>0</v>
      </c>
      <c r="MA130">
        <f t="shared" si="2897"/>
        <v>0</v>
      </c>
      <c r="MB130">
        <f t="shared" si="2898"/>
        <v>0</v>
      </c>
      <c r="MC130">
        <f t="shared" si="2899"/>
        <v>0</v>
      </c>
      <c r="MD130">
        <f t="shared" si="2900"/>
        <v>0</v>
      </c>
      <c r="ME130">
        <f t="shared" si="2901"/>
        <v>0</v>
      </c>
      <c r="MF130">
        <f t="shared" si="2902"/>
        <v>0</v>
      </c>
      <c r="MG130">
        <f t="shared" si="2903"/>
        <v>0</v>
      </c>
      <c r="MH130">
        <f t="shared" si="2904"/>
        <v>0</v>
      </c>
      <c r="MI130">
        <f t="shared" si="2905"/>
        <v>0</v>
      </c>
      <c r="MJ130">
        <f t="shared" si="2906"/>
        <v>0</v>
      </c>
      <c r="MK130">
        <f t="shared" si="2907"/>
        <v>0</v>
      </c>
      <c r="ML130">
        <f t="shared" si="2908"/>
        <v>0</v>
      </c>
      <c r="MM130">
        <f t="shared" si="2909"/>
        <v>0</v>
      </c>
      <c r="MN130">
        <f t="shared" si="2910"/>
        <v>0</v>
      </c>
      <c r="MO130">
        <f t="shared" si="2911"/>
        <v>0</v>
      </c>
      <c r="MP130">
        <f t="shared" si="2912"/>
        <v>0</v>
      </c>
      <c r="MQ130">
        <f t="shared" si="2913"/>
        <v>0</v>
      </c>
      <c r="MR130">
        <f t="shared" si="2914"/>
        <v>0</v>
      </c>
      <c r="MS130">
        <f t="shared" si="2915"/>
        <v>0</v>
      </c>
      <c r="MT130">
        <f t="shared" si="2916"/>
        <v>0</v>
      </c>
      <c r="MU130">
        <f t="shared" si="2917"/>
        <v>0</v>
      </c>
      <c r="MV130">
        <f t="shared" si="2918"/>
        <v>0</v>
      </c>
      <c r="MW130">
        <f t="shared" si="2919"/>
        <v>0</v>
      </c>
      <c r="MX130">
        <f t="shared" si="2920"/>
        <v>0</v>
      </c>
      <c r="MY130">
        <f t="shared" si="2921"/>
        <v>0</v>
      </c>
      <c r="MZ130">
        <f t="shared" si="2922"/>
        <v>0</v>
      </c>
      <c r="NA130">
        <f t="shared" si="2923"/>
        <v>0</v>
      </c>
      <c r="NB130">
        <f t="shared" si="2924"/>
        <v>0</v>
      </c>
      <c r="NC130">
        <f t="shared" si="2925"/>
        <v>0</v>
      </c>
      <c r="ND130">
        <f t="shared" si="2926"/>
        <v>0</v>
      </c>
      <c r="NE130">
        <f t="shared" si="2927"/>
        <v>0</v>
      </c>
      <c r="NF130">
        <f t="shared" si="2928"/>
        <v>0</v>
      </c>
      <c r="NG130">
        <f t="shared" si="2929"/>
        <v>0</v>
      </c>
      <c r="NH130">
        <f t="shared" si="2930"/>
        <v>0</v>
      </c>
      <c r="NI130">
        <f t="shared" si="2931"/>
        <v>0</v>
      </c>
      <c r="NJ130">
        <f t="shared" si="2932"/>
        <v>0</v>
      </c>
      <c r="NK130">
        <f t="shared" si="2933"/>
        <v>0</v>
      </c>
      <c r="NL130">
        <f t="shared" si="2934"/>
        <v>0</v>
      </c>
      <c r="NM130">
        <f t="shared" si="2935"/>
        <v>0</v>
      </c>
      <c r="NN130">
        <f t="shared" si="2936"/>
        <v>0</v>
      </c>
      <c r="NO130">
        <f t="shared" si="2937"/>
        <v>0</v>
      </c>
      <c r="NP130">
        <f t="shared" si="2938"/>
        <v>0</v>
      </c>
      <c r="NQ130">
        <f t="shared" si="2939"/>
        <v>0</v>
      </c>
      <c r="NR130">
        <f t="shared" si="2940"/>
        <v>0</v>
      </c>
      <c r="NS130">
        <f t="shared" si="2941"/>
        <v>0</v>
      </c>
      <c r="NT130">
        <f t="shared" si="2942"/>
        <v>0</v>
      </c>
      <c r="NU130">
        <f t="shared" si="2943"/>
        <v>0</v>
      </c>
      <c r="NV130">
        <f t="shared" si="2944"/>
        <v>0</v>
      </c>
      <c r="NW130">
        <f t="shared" si="2945"/>
        <v>0</v>
      </c>
      <c r="NX130">
        <f t="shared" si="2946"/>
        <v>0</v>
      </c>
      <c r="NY130">
        <f t="shared" si="2947"/>
        <v>0</v>
      </c>
      <c r="NZ130">
        <f t="shared" si="2948"/>
        <v>0</v>
      </c>
      <c r="OA130">
        <f t="shared" si="2949"/>
        <v>0</v>
      </c>
      <c r="OB130">
        <f t="shared" si="2950"/>
        <v>0</v>
      </c>
      <c r="OC130">
        <f t="shared" si="2951"/>
        <v>0</v>
      </c>
      <c r="OD130">
        <f t="shared" si="2952"/>
        <v>0</v>
      </c>
      <c r="OE130">
        <f t="shared" si="2953"/>
        <v>0</v>
      </c>
      <c r="OF130">
        <f t="shared" si="2954"/>
        <v>0</v>
      </c>
      <c r="OG130">
        <f t="shared" si="2955"/>
        <v>0</v>
      </c>
      <c r="OH130">
        <f t="shared" si="2956"/>
        <v>0</v>
      </c>
      <c r="OJ130" s="4">
        <f t="shared" si="2957"/>
        <v>210</v>
      </c>
      <c r="OK130" s="4">
        <f t="shared" si="2958"/>
        <v>115</v>
      </c>
      <c r="OL130" s="4">
        <f t="shared" si="2959"/>
        <v>66</v>
      </c>
      <c r="OM130" s="4">
        <f t="shared" si="2960"/>
        <v>0</v>
      </c>
      <c r="OP130" s="4">
        <f t="shared" si="2961"/>
        <v>391</v>
      </c>
      <c r="OQ130" s="4"/>
      <c r="OS130">
        <f t="shared" si="2962"/>
        <v>37</v>
      </c>
      <c r="OT130">
        <f t="shared" si="2963"/>
        <v>50</v>
      </c>
      <c r="OU130">
        <f t="shared" si="2964"/>
        <v>45</v>
      </c>
      <c r="OV130">
        <f t="shared" si="2965"/>
        <v>15</v>
      </c>
      <c r="OW130">
        <f t="shared" si="2966"/>
        <v>35</v>
      </c>
      <c r="OX130">
        <f t="shared" si="2967"/>
        <v>57</v>
      </c>
      <c r="OY130">
        <f t="shared" si="2968"/>
        <v>48</v>
      </c>
      <c r="OZ130">
        <f t="shared" si="2969"/>
        <v>67</v>
      </c>
      <c r="PA130">
        <f t="shared" si="2970"/>
        <v>21</v>
      </c>
      <c r="PB130">
        <f t="shared" si="2971"/>
        <v>16</v>
      </c>
      <c r="PC130">
        <f t="shared" si="2972"/>
        <v>0</v>
      </c>
      <c r="PD130">
        <f t="shared" si="2973"/>
        <v>0</v>
      </c>
      <c r="PE130">
        <f t="shared" si="2974"/>
        <v>0</v>
      </c>
      <c r="PF130">
        <f t="shared" si="2975"/>
        <v>0</v>
      </c>
      <c r="PG130">
        <f t="shared" si="2976"/>
        <v>0</v>
      </c>
      <c r="PH130">
        <f t="shared" si="2977"/>
        <v>0</v>
      </c>
      <c r="PI130">
        <f t="shared" si="2978"/>
        <v>0</v>
      </c>
      <c r="PJ130">
        <f t="shared" si="2979"/>
        <v>0</v>
      </c>
      <c r="PK130">
        <f t="shared" si="2980"/>
        <v>0</v>
      </c>
      <c r="PL130">
        <f t="shared" si="2981"/>
        <v>0</v>
      </c>
      <c r="PM130">
        <f t="shared" si="2982"/>
        <v>0</v>
      </c>
      <c r="PN130">
        <f t="shared" si="2983"/>
        <v>0</v>
      </c>
      <c r="PO130">
        <f t="shared" si="2984"/>
        <v>0</v>
      </c>
      <c r="PP130">
        <f t="shared" si="2985"/>
        <v>0</v>
      </c>
      <c r="PQ130">
        <f t="shared" si="2986"/>
        <v>0</v>
      </c>
      <c r="PR130">
        <f t="shared" si="2987"/>
        <v>0</v>
      </c>
      <c r="PS130">
        <f t="shared" si="2988"/>
        <v>0</v>
      </c>
      <c r="PT130">
        <f t="shared" si="2989"/>
        <v>0</v>
      </c>
      <c r="PU130">
        <f t="shared" si="2990"/>
        <v>0</v>
      </c>
      <c r="PV130">
        <f t="shared" si="2991"/>
        <v>0</v>
      </c>
      <c r="PW130">
        <f t="shared" si="2992"/>
        <v>0</v>
      </c>
      <c r="PX130">
        <f t="shared" si="2993"/>
        <v>0</v>
      </c>
      <c r="PY130">
        <f t="shared" si="2994"/>
        <v>0</v>
      </c>
      <c r="PZ130">
        <f t="shared" si="2995"/>
        <v>0</v>
      </c>
      <c r="QA130">
        <f t="shared" si="2996"/>
        <v>0</v>
      </c>
      <c r="QB130">
        <f t="shared" si="2997"/>
        <v>0</v>
      </c>
      <c r="QC130">
        <f t="shared" si="2998"/>
        <v>0</v>
      </c>
      <c r="QD130">
        <f t="shared" si="2999"/>
        <v>0</v>
      </c>
      <c r="QE130">
        <f t="shared" si="3000"/>
        <v>0</v>
      </c>
      <c r="QF130">
        <f t="shared" si="3001"/>
        <v>0</v>
      </c>
      <c r="QG130">
        <f t="shared" si="3002"/>
        <v>0</v>
      </c>
      <c r="QH130">
        <f t="shared" si="3003"/>
        <v>0</v>
      </c>
      <c r="QI130">
        <f t="shared" si="3004"/>
        <v>0</v>
      </c>
      <c r="QJ130">
        <f t="shared" si="3005"/>
        <v>0</v>
      </c>
      <c r="QK130">
        <f t="shared" si="3006"/>
        <v>0</v>
      </c>
      <c r="QL130">
        <f t="shared" si="3007"/>
        <v>0</v>
      </c>
      <c r="QM130">
        <f t="shared" si="3008"/>
        <v>0</v>
      </c>
      <c r="QN130">
        <f t="shared" si="3009"/>
        <v>0</v>
      </c>
      <c r="QO130">
        <f t="shared" si="3010"/>
        <v>0</v>
      </c>
      <c r="QP130">
        <f t="shared" si="3011"/>
        <v>0</v>
      </c>
      <c r="QQ130">
        <f t="shared" si="3012"/>
        <v>0</v>
      </c>
      <c r="QR130">
        <f t="shared" si="3013"/>
        <v>0</v>
      </c>
      <c r="QS130">
        <f t="shared" si="3014"/>
        <v>0</v>
      </c>
      <c r="QT130">
        <f t="shared" si="3015"/>
        <v>0</v>
      </c>
      <c r="QU130">
        <f t="shared" si="3016"/>
        <v>0</v>
      </c>
      <c r="QV130">
        <f t="shared" si="3017"/>
        <v>0</v>
      </c>
      <c r="QW130">
        <f t="shared" si="3018"/>
        <v>0</v>
      </c>
      <c r="QX130">
        <f t="shared" si="3019"/>
        <v>0</v>
      </c>
      <c r="QY130">
        <f t="shared" si="3020"/>
        <v>0</v>
      </c>
      <c r="QZ130">
        <f t="shared" si="3021"/>
        <v>0</v>
      </c>
      <c r="RA130">
        <f t="shared" si="3022"/>
        <v>0</v>
      </c>
      <c r="RB130">
        <f t="shared" si="3023"/>
        <v>0</v>
      </c>
      <c r="RC130">
        <f t="shared" si="3024"/>
        <v>0</v>
      </c>
      <c r="RD130">
        <f t="shared" si="3025"/>
        <v>0</v>
      </c>
      <c r="RE130">
        <f t="shared" si="3026"/>
        <v>0</v>
      </c>
      <c r="RF130">
        <f t="shared" si="3027"/>
        <v>0</v>
      </c>
      <c r="RG130">
        <f t="shared" si="3028"/>
        <v>0</v>
      </c>
      <c r="RH130">
        <f t="shared" si="3029"/>
        <v>0</v>
      </c>
      <c r="RI130">
        <f t="shared" si="3030"/>
        <v>0</v>
      </c>
      <c r="RJ130">
        <f t="shared" si="3031"/>
        <v>0</v>
      </c>
      <c r="RK130">
        <f t="shared" si="3032"/>
        <v>0</v>
      </c>
      <c r="RL130">
        <f t="shared" si="3033"/>
        <v>0</v>
      </c>
      <c r="RM130">
        <f t="shared" si="3034"/>
        <v>0</v>
      </c>
      <c r="RN130">
        <f t="shared" si="3035"/>
        <v>0</v>
      </c>
      <c r="RO130">
        <f t="shared" si="3036"/>
        <v>0</v>
      </c>
      <c r="RP130">
        <f t="shared" si="3037"/>
        <v>0</v>
      </c>
      <c r="RQ130">
        <f t="shared" si="3038"/>
        <v>0</v>
      </c>
      <c r="RR130">
        <f t="shared" si="3039"/>
        <v>0</v>
      </c>
      <c r="RS130">
        <f t="shared" si="3040"/>
        <v>0</v>
      </c>
      <c r="RT130">
        <f t="shared" si="3041"/>
        <v>0</v>
      </c>
      <c r="RU130">
        <f t="shared" si="3042"/>
        <v>0</v>
      </c>
      <c r="RV130">
        <f t="shared" si="3043"/>
        <v>0</v>
      </c>
      <c r="RW130">
        <f t="shared" si="3044"/>
        <v>0</v>
      </c>
      <c r="RX130">
        <f t="shared" si="3045"/>
        <v>0</v>
      </c>
      <c r="RY130">
        <f t="shared" si="3046"/>
        <v>0</v>
      </c>
      <c r="SA130" s="4">
        <f t="shared" si="3047"/>
        <v>17.8</v>
      </c>
      <c r="SB130" s="4">
        <f t="shared" si="3048"/>
        <v>6.8599999999999994</v>
      </c>
      <c r="SC130" s="4">
        <f t="shared" si="3049"/>
        <v>11.34</v>
      </c>
      <c r="SD130" s="4">
        <f t="shared" si="3050"/>
        <v>0</v>
      </c>
      <c r="SF130" s="4">
        <f t="shared" si="3051"/>
        <v>36</v>
      </c>
      <c r="SI130">
        <f t="shared" si="3052"/>
        <v>3.75</v>
      </c>
      <c r="SJ130">
        <f t="shared" si="3053"/>
        <v>3.22</v>
      </c>
      <c r="SK130">
        <f t="shared" si="3054"/>
        <v>3.89</v>
      </c>
      <c r="SL130">
        <f t="shared" si="3055"/>
        <v>2.78</v>
      </c>
      <c r="SM130">
        <f t="shared" si="3056"/>
        <v>2.86</v>
      </c>
      <c r="SN130">
        <f t="shared" si="3057"/>
        <v>4.4400000000000004</v>
      </c>
      <c r="SO130">
        <f t="shared" si="3058"/>
        <v>3.86</v>
      </c>
      <c r="SP130">
        <f t="shared" si="3059"/>
        <v>3</v>
      </c>
      <c r="SQ130">
        <f t="shared" si="3060"/>
        <v>2.5</v>
      </c>
      <c r="SR130">
        <f t="shared" si="3061"/>
        <v>5.7</v>
      </c>
      <c r="SS130" t="str">
        <f t="shared" si="3062"/>
        <v>0</v>
      </c>
      <c r="ST130" t="str">
        <f t="shared" si="3063"/>
        <v>0</v>
      </c>
      <c r="SU130" t="str">
        <f t="shared" si="3064"/>
        <v>0</v>
      </c>
      <c r="SV130" t="str">
        <f t="shared" si="3065"/>
        <v>0</v>
      </c>
      <c r="SW130" t="str">
        <f t="shared" si="3066"/>
        <v>0</v>
      </c>
      <c r="SX130" t="str">
        <f t="shared" si="3067"/>
        <v>0</v>
      </c>
      <c r="SY130" t="str">
        <f t="shared" si="3068"/>
        <v>0</v>
      </c>
      <c r="SZ130" t="str">
        <f t="shared" si="3069"/>
        <v>0</v>
      </c>
      <c r="TA130" t="str">
        <f t="shared" si="3070"/>
        <v>0</v>
      </c>
      <c r="TB130" t="str">
        <f t="shared" si="3071"/>
        <v>0</v>
      </c>
      <c r="TC130" t="str">
        <f t="shared" si="3072"/>
        <v>0</v>
      </c>
      <c r="TD130" t="str">
        <f t="shared" si="3073"/>
        <v>0</v>
      </c>
      <c r="TE130" t="str">
        <f t="shared" si="3074"/>
        <v>0</v>
      </c>
      <c r="TF130" t="str">
        <f t="shared" si="3075"/>
        <v>0</v>
      </c>
      <c r="TG130" t="str">
        <f t="shared" si="3076"/>
        <v>0</v>
      </c>
      <c r="TH130" t="str">
        <f t="shared" si="3077"/>
        <v>0</v>
      </c>
      <c r="TI130" t="str">
        <f t="shared" si="3078"/>
        <v>0</v>
      </c>
      <c r="TJ130" t="str">
        <f t="shared" si="3079"/>
        <v>0</v>
      </c>
      <c r="TK130" t="str">
        <f t="shared" si="3080"/>
        <v>0</v>
      </c>
      <c r="TL130" t="str">
        <f t="shared" si="3081"/>
        <v>0</v>
      </c>
      <c r="TM130" t="str">
        <f t="shared" si="3082"/>
        <v>0</v>
      </c>
      <c r="TN130" t="str">
        <f t="shared" si="3083"/>
        <v>0</v>
      </c>
      <c r="TO130" t="str">
        <f t="shared" si="3084"/>
        <v>0</v>
      </c>
      <c r="TP130" t="str">
        <f t="shared" si="3085"/>
        <v>0</v>
      </c>
      <c r="TQ130" t="str">
        <f t="shared" si="3086"/>
        <v>0</v>
      </c>
      <c r="TR130" t="str">
        <f t="shared" si="3087"/>
        <v>0</v>
      </c>
      <c r="TS130" t="str">
        <f t="shared" si="3088"/>
        <v>0</v>
      </c>
      <c r="TT130" t="str">
        <f t="shared" si="3089"/>
        <v>0</v>
      </c>
      <c r="TU130" t="str">
        <f t="shared" si="3090"/>
        <v>0</v>
      </c>
      <c r="TV130" t="str">
        <f t="shared" si="3091"/>
        <v>0</v>
      </c>
      <c r="TW130" t="str">
        <f t="shared" si="3092"/>
        <v>0</v>
      </c>
      <c r="TX130" t="str">
        <f t="shared" si="3093"/>
        <v>0</v>
      </c>
      <c r="TY130" t="str">
        <f t="shared" si="3094"/>
        <v>0</v>
      </c>
      <c r="TZ130" t="str">
        <f t="shared" si="3095"/>
        <v>0</v>
      </c>
      <c r="UA130" t="str">
        <f t="shared" si="3096"/>
        <v>0</v>
      </c>
      <c r="UB130" t="str">
        <f t="shared" si="3097"/>
        <v>0</v>
      </c>
      <c r="UC130" t="str">
        <f t="shared" si="3098"/>
        <v>0</v>
      </c>
      <c r="UD130" t="str">
        <f t="shared" si="3099"/>
        <v>0</v>
      </c>
      <c r="UE130" t="str">
        <f t="shared" si="3100"/>
        <v>0</v>
      </c>
      <c r="UF130" t="str">
        <f t="shared" si="3101"/>
        <v>0</v>
      </c>
      <c r="UG130" t="str">
        <f t="shared" si="3102"/>
        <v>0</v>
      </c>
      <c r="UH130" t="str">
        <f t="shared" si="3103"/>
        <v>0</v>
      </c>
      <c r="UI130" t="str">
        <f t="shared" si="3104"/>
        <v>0</v>
      </c>
      <c r="UJ130" t="str">
        <f t="shared" si="3105"/>
        <v>0</v>
      </c>
      <c r="UK130" t="str">
        <f t="shared" si="3106"/>
        <v>0</v>
      </c>
      <c r="UL130" t="str">
        <f t="shared" si="3107"/>
        <v>0</v>
      </c>
      <c r="UM130" t="str">
        <f t="shared" si="3108"/>
        <v>0</v>
      </c>
      <c r="UN130" t="str">
        <f t="shared" si="3109"/>
        <v>0</v>
      </c>
      <c r="UO130" t="str">
        <f t="shared" si="3110"/>
        <v>0</v>
      </c>
      <c r="UP130" t="str">
        <f t="shared" si="3111"/>
        <v>0</v>
      </c>
      <c r="UQ130" t="str">
        <f t="shared" si="3112"/>
        <v>0</v>
      </c>
      <c r="UR130" t="str">
        <f t="shared" si="3113"/>
        <v>0</v>
      </c>
      <c r="US130" t="str">
        <f t="shared" si="3114"/>
        <v>0</v>
      </c>
      <c r="UT130" t="str">
        <f t="shared" si="3115"/>
        <v>0</v>
      </c>
      <c r="UU130" t="str">
        <f t="shared" si="3116"/>
        <v>0</v>
      </c>
      <c r="UV130" t="str">
        <f t="shared" si="3117"/>
        <v>0</v>
      </c>
      <c r="UW130" t="str">
        <f t="shared" si="3118"/>
        <v>0</v>
      </c>
      <c r="UX130" t="str">
        <f t="shared" si="3119"/>
        <v>0</v>
      </c>
      <c r="UY130" t="str">
        <f t="shared" si="3120"/>
        <v>0</v>
      </c>
      <c r="UZ130" t="str">
        <f t="shared" si="3121"/>
        <v>0</v>
      </c>
      <c r="VA130" t="str">
        <f t="shared" si="3122"/>
        <v>0</v>
      </c>
      <c r="VB130" t="str">
        <f t="shared" si="3123"/>
        <v>0</v>
      </c>
      <c r="VC130" t="str">
        <f t="shared" si="3124"/>
        <v>0</v>
      </c>
      <c r="VD130" t="str">
        <f t="shared" si="3125"/>
        <v>0</v>
      </c>
      <c r="VE130" t="str">
        <f t="shared" si="3126"/>
        <v>0</v>
      </c>
      <c r="VF130" t="str">
        <f t="shared" si="3127"/>
        <v>0</v>
      </c>
      <c r="VG130" t="str">
        <f t="shared" si="3128"/>
        <v>0</v>
      </c>
      <c r="VH130" t="str">
        <f t="shared" si="3129"/>
        <v>0</v>
      </c>
      <c r="VI130" t="str">
        <f t="shared" si="3130"/>
        <v>0</v>
      </c>
      <c r="VJ130" t="str">
        <f t="shared" si="3131"/>
        <v>0</v>
      </c>
      <c r="VK130" t="str">
        <f t="shared" si="3132"/>
        <v>0</v>
      </c>
      <c r="VL130" t="str">
        <f t="shared" si="3133"/>
        <v>0</v>
      </c>
      <c r="VM130" t="str">
        <f t="shared" si="3134"/>
        <v>0</v>
      </c>
      <c r="VN130" t="str">
        <f t="shared" si="3135"/>
        <v>0</v>
      </c>
      <c r="VO130" t="str">
        <f t="shared" si="3136"/>
        <v>0</v>
      </c>
      <c r="VQ130" s="4">
        <f t="shared" si="3137"/>
        <v>-31.62</v>
      </c>
      <c r="VR130" s="4">
        <f t="shared" si="3138"/>
        <v>-25.560000000000002</v>
      </c>
      <c r="VS130" s="4">
        <f t="shared" si="3139"/>
        <v>-7.79</v>
      </c>
      <c r="VT130" s="4">
        <f t="shared" si="3140"/>
        <v>0</v>
      </c>
      <c r="VV130" s="4">
        <f t="shared" si="3141"/>
        <v>-64.970000000000013</v>
      </c>
      <c r="VY130">
        <f t="shared" si="3142"/>
        <v>2.44</v>
      </c>
      <c r="VZ130">
        <f t="shared" si="3143"/>
        <v>-1.23</v>
      </c>
      <c r="WA130">
        <f t="shared" si="3144"/>
        <v>-7.38</v>
      </c>
      <c r="WB130">
        <f t="shared" si="3145"/>
        <v>-0.17</v>
      </c>
      <c r="WC130">
        <f t="shared" si="3146"/>
        <v>-7.3</v>
      </c>
      <c r="WD130">
        <f t="shared" si="3147"/>
        <v>-7.56</v>
      </c>
      <c r="WE130">
        <f t="shared" si="3148"/>
        <v>-8.39</v>
      </c>
      <c r="WF130">
        <f t="shared" si="3149"/>
        <v>-17.170000000000002</v>
      </c>
      <c r="WG130">
        <f t="shared" si="3150"/>
        <v>-17.89</v>
      </c>
      <c r="WH130">
        <f t="shared" si="3151"/>
        <v>-0.32</v>
      </c>
      <c r="WI130">
        <f t="shared" si="3152"/>
        <v>0</v>
      </c>
      <c r="WJ130">
        <f t="shared" si="3153"/>
        <v>0</v>
      </c>
      <c r="WK130">
        <f t="shared" si="3154"/>
        <v>0</v>
      </c>
      <c r="WL130">
        <f t="shared" si="3155"/>
        <v>0</v>
      </c>
      <c r="WM130">
        <f t="shared" si="3156"/>
        <v>0</v>
      </c>
      <c r="WN130">
        <f t="shared" si="3157"/>
        <v>0</v>
      </c>
      <c r="WO130">
        <f t="shared" si="3158"/>
        <v>0</v>
      </c>
      <c r="WP130">
        <f t="shared" si="3159"/>
        <v>0</v>
      </c>
      <c r="WQ130">
        <f t="shared" si="3160"/>
        <v>0</v>
      </c>
      <c r="WR130">
        <f t="shared" si="3161"/>
        <v>0</v>
      </c>
      <c r="WS130">
        <f t="shared" si="3162"/>
        <v>0</v>
      </c>
      <c r="WT130">
        <f t="shared" si="3163"/>
        <v>0</v>
      </c>
      <c r="WU130">
        <f t="shared" si="3164"/>
        <v>0</v>
      </c>
      <c r="WV130">
        <f t="shared" si="3165"/>
        <v>0</v>
      </c>
      <c r="WW130">
        <f t="shared" si="3166"/>
        <v>0</v>
      </c>
      <c r="WX130">
        <f t="shared" si="3167"/>
        <v>0</v>
      </c>
      <c r="WY130">
        <f t="shared" si="3168"/>
        <v>0</v>
      </c>
      <c r="WZ130">
        <f t="shared" si="3169"/>
        <v>0</v>
      </c>
      <c r="XA130">
        <f t="shared" si="3170"/>
        <v>0</v>
      </c>
      <c r="XB130">
        <f t="shared" si="3171"/>
        <v>0</v>
      </c>
      <c r="XC130">
        <f t="shared" si="3172"/>
        <v>0</v>
      </c>
      <c r="XD130">
        <f t="shared" si="3173"/>
        <v>0</v>
      </c>
      <c r="XE130">
        <f t="shared" si="3174"/>
        <v>0</v>
      </c>
      <c r="XF130">
        <f t="shared" si="3175"/>
        <v>0</v>
      </c>
      <c r="XG130">
        <f t="shared" si="3176"/>
        <v>0</v>
      </c>
      <c r="XH130">
        <f t="shared" si="3177"/>
        <v>0</v>
      </c>
      <c r="XI130">
        <f t="shared" si="3178"/>
        <v>0</v>
      </c>
      <c r="XJ130">
        <f t="shared" si="3179"/>
        <v>0</v>
      </c>
      <c r="XK130">
        <f t="shared" si="3180"/>
        <v>0</v>
      </c>
      <c r="XL130">
        <f t="shared" si="3181"/>
        <v>0</v>
      </c>
      <c r="XM130">
        <f t="shared" si="3182"/>
        <v>0</v>
      </c>
      <c r="XN130">
        <f t="shared" si="3183"/>
        <v>0</v>
      </c>
      <c r="XO130">
        <f t="shared" si="3184"/>
        <v>0</v>
      </c>
      <c r="XP130">
        <f t="shared" si="3185"/>
        <v>0</v>
      </c>
      <c r="XQ130">
        <f t="shared" si="3186"/>
        <v>0</v>
      </c>
      <c r="XR130">
        <f t="shared" si="3187"/>
        <v>0</v>
      </c>
      <c r="XS130">
        <f t="shared" si="3188"/>
        <v>0</v>
      </c>
      <c r="XT130">
        <f t="shared" si="3189"/>
        <v>0</v>
      </c>
      <c r="XU130">
        <f t="shared" si="3190"/>
        <v>0</v>
      </c>
      <c r="XV130">
        <f t="shared" si="3191"/>
        <v>0</v>
      </c>
      <c r="XW130">
        <f t="shared" si="3192"/>
        <v>0</v>
      </c>
      <c r="XX130">
        <f t="shared" si="3193"/>
        <v>0</v>
      </c>
      <c r="XY130">
        <f t="shared" si="3194"/>
        <v>0</v>
      </c>
      <c r="XZ130">
        <f t="shared" si="3195"/>
        <v>0</v>
      </c>
      <c r="YA130">
        <f t="shared" si="3196"/>
        <v>0</v>
      </c>
      <c r="YB130">
        <f t="shared" si="3197"/>
        <v>0</v>
      </c>
      <c r="YC130">
        <f t="shared" si="3198"/>
        <v>0</v>
      </c>
      <c r="YD130">
        <f t="shared" si="3199"/>
        <v>0</v>
      </c>
      <c r="YE130">
        <f t="shared" si="3200"/>
        <v>0</v>
      </c>
      <c r="YF130">
        <f t="shared" si="3201"/>
        <v>0</v>
      </c>
      <c r="YG130">
        <f t="shared" si="3202"/>
        <v>0</v>
      </c>
      <c r="YH130">
        <f t="shared" si="3203"/>
        <v>0</v>
      </c>
      <c r="YI130">
        <f t="shared" si="3204"/>
        <v>0</v>
      </c>
      <c r="YJ130">
        <f t="shared" si="3205"/>
        <v>0</v>
      </c>
      <c r="YK130">
        <f t="shared" si="3206"/>
        <v>0</v>
      </c>
      <c r="YL130">
        <f t="shared" si="3207"/>
        <v>0</v>
      </c>
      <c r="YM130">
        <f t="shared" si="3208"/>
        <v>0</v>
      </c>
      <c r="YN130">
        <f t="shared" si="3209"/>
        <v>0</v>
      </c>
      <c r="YO130">
        <f t="shared" si="3210"/>
        <v>0</v>
      </c>
      <c r="YP130">
        <f t="shared" si="3211"/>
        <v>0</v>
      </c>
      <c r="YQ130">
        <f t="shared" si="3212"/>
        <v>0</v>
      </c>
      <c r="YR130">
        <f t="shared" si="3213"/>
        <v>0</v>
      </c>
      <c r="YS130">
        <f t="shared" si="3214"/>
        <v>0</v>
      </c>
      <c r="YT130">
        <f t="shared" si="3215"/>
        <v>0</v>
      </c>
      <c r="YU130">
        <f t="shared" si="3216"/>
        <v>0</v>
      </c>
      <c r="YV130">
        <f t="shared" si="3217"/>
        <v>0</v>
      </c>
      <c r="YW130">
        <f t="shared" si="3218"/>
        <v>0</v>
      </c>
      <c r="YX130">
        <f t="shared" si="3219"/>
        <v>0</v>
      </c>
      <c r="YY130">
        <f t="shared" si="3220"/>
        <v>0</v>
      </c>
      <c r="YZ130">
        <f t="shared" si="3221"/>
        <v>0</v>
      </c>
      <c r="ZA130">
        <f t="shared" si="3222"/>
        <v>0</v>
      </c>
      <c r="ZB130">
        <f t="shared" si="3223"/>
        <v>0</v>
      </c>
      <c r="ZC130">
        <f t="shared" si="3224"/>
        <v>0</v>
      </c>
      <c r="ZD130">
        <f t="shared" si="3225"/>
        <v>0</v>
      </c>
      <c r="ZE130">
        <f t="shared" si="3226"/>
        <v>0</v>
      </c>
      <c r="ZG130" s="4">
        <f t="shared" si="3227"/>
        <v>286</v>
      </c>
      <c r="ZH130" s="4">
        <f t="shared" si="3228"/>
        <v>119</v>
      </c>
      <c r="ZI130" s="4">
        <f t="shared" si="3229"/>
        <v>132</v>
      </c>
      <c r="ZJ130" s="4">
        <f t="shared" si="3230"/>
        <v>0</v>
      </c>
      <c r="ZL130" s="4">
        <f t="shared" si="3231"/>
        <v>537</v>
      </c>
      <c r="ZO130">
        <f t="shared" si="3232"/>
        <v>55</v>
      </c>
      <c r="ZP130">
        <f t="shared" si="3233"/>
        <v>55</v>
      </c>
      <c r="ZQ130">
        <f t="shared" si="3234"/>
        <v>60</v>
      </c>
      <c r="ZR130">
        <f t="shared" si="3235"/>
        <v>51</v>
      </c>
      <c r="ZS130">
        <f t="shared" si="3236"/>
        <v>51</v>
      </c>
      <c r="ZT130">
        <f t="shared" si="3237"/>
        <v>65</v>
      </c>
      <c r="ZU130">
        <f t="shared" si="3238"/>
        <v>60</v>
      </c>
      <c r="ZV130">
        <f t="shared" si="3239"/>
        <v>59</v>
      </c>
      <c r="ZW130">
        <f t="shared" si="3240"/>
        <v>51</v>
      </c>
      <c r="ZX130">
        <f t="shared" si="3241"/>
        <v>30</v>
      </c>
      <c r="ZY130">
        <f t="shared" si="3242"/>
        <v>0</v>
      </c>
      <c r="ZZ130">
        <f t="shared" si="3243"/>
        <v>0</v>
      </c>
      <c r="AAA130">
        <f t="shared" si="3244"/>
        <v>0</v>
      </c>
      <c r="AAB130">
        <f t="shared" si="3245"/>
        <v>0</v>
      </c>
      <c r="AAC130">
        <f t="shared" si="3246"/>
        <v>0</v>
      </c>
      <c r="AAD130">
        <f t="shared" si="3247"/>
        <v>0</v>
      </c>
      <c r="AAE130">
        <f t="shared" si="3248"/>
        <v>0</v>
      </c>
      <c r="AAF130">
        <f t="shared" si="3249"/>
        <v>0</v>
      </c>
      <c r="AAG130">
        <f t="shared" si="3250"/>
        <v>0</v>
      </c>
      <c r="AAH130">
        <f t="shared" si="3251"/>
        <v>0</v>
      </c>
      <c r="AAI130">
        <f t="shared" si="3252"/>
        <v>0</v>
      </c>
      <c r="AAJ130">
        <f t="shared" si="3253"/>
        <v>0</v>
      </c>
      <c r="AAK130">
        <f t="shared" si="3254"/>
        <v>0</v>
      </c>
      <c r="AAL130">
        <f t="shared" si="3255"/>
        <v>0</v>
      </c>
      <c r="AAM130">
        <f t="shared" si="3256"/>
        <v>0</v>
      </c>
      <c r="AAN130">
        <f t="shared" si="3257"/>
        <v>0</v>
      </c>
      <c r="AAO130">
        <f t="shared" si="3258"/>
        <v>0</v>
      </c>
      <c r="AAP130">
        <f t="shared" si="3259"/>
        <v>0</v>
      </c>
      <c r="AAQ130">
        <f t="shared" si="3260"/>
        <v>0</v>
      </c>
      <c r="AAR130">
        <f t="shared" si="3261"/>
        <v>0</v>
      </c>
      <c r="AAS130">
        <f t="shared" si="3262"/>
        <v>0</v>
      </c>
      <c r="AAT130">
        <f t="shared" si="3263"/>
        <v>0</v>
      </c>
      <c r="AAU130">
        <f t="shared" si="3264"/>
        <v>0</v>
      </c>
      <c r="AAV130">
        <f t="shared" si="3265"/>
        <v>0</v>
      </c>
      <c r="AAW130">
        <f t="shared" si="3266"/>
        <v>0</v>
      </c>
      <c r="AAX130">
        <f t="shared" si="3267"/>
        <v>0</v>
      </c>
      <c r="AAY130">
        <f t="shared" si="3268"/>
        <v>0</v>
      </c>
      <c r="AAZ130">
        <f t="shared" si="3269"/>
        <v>0</v>
      </c>
      <c r="ABA130">
        <f t="shared" si="3270"/>
        <v>0</v>
      </c>
      <c r="ABB130">
        <f t="shared" si="3271"/>
        <v>0</v>
      </c>
      <c r="ABC130">
        <f t="shared" si="3272"/>
        <v>0</v>
      </c>
      <c r="ABD130">
        <f t="shared" si="3273"/>
        <v>0</v>
      </c>
      <c r="ABE130">
        <f t="shared" si="3274"/>
        <v>0</v>
      </c>
      <c r="ABF130">
        <f t="shared" si="3275"/>
        <v>0</v>
      </c>
      <c r="ABG130">
        <f t="shared" si="3276"/>
        <v>0</v>
      </c>
      <c r="ABH130">
        <f t="shared" si="3277"/>
        <v>0</v>
      </c>
      <c r="ABI130">
        <f t="shared" si="3278"/>
        <v>0</v>
      </c>
      <c r="ABJ130">
        <f t="shared" si="3279"/>
        <v>0</v>
      </c>
      <c r="ABK130">
        <f t="shared" si="3280"/>
        <v>0</v>
      </c>
      <c r="ABL130">
        <f t="shared" si="3281"/>
        <v>0</v>
      </c>
      <c r="ABM130">
        <f t="shared" si="3282"/>
        <v>0</v>
      </c>
      <c r="ABN130">
        <f t="shared" si="3283"/>
        <v>0</v>
      </c>
      <c r="ABO130">
        <f t="shared" si="3284"/>
        <v>0</v>
      </c>
      <c r="ABP130">
        <f t="shared" si="3285"/>
        <v>0</v>
      </c>
      <c r="ABQ130">
        <f t="shared" si="3286"/>
        <v>0</v>
      </c>
      <c r="ABR130">
        <f t="shared" si="3287"/>
        <v>0</v>
      </c>
      <c r="ABS130">
        <f t="shared" si="3288"/>
        <v>0</v>
      </c>
      <c r="ABT130">
        <f t="shared" si="3289"/>
        <v>0</v>
      </c>
      <c r="ABU130">
        <f t="shared" si="3290"/>
        <v>0</v>
      </c>
      <c r="ABV130">
        <f t="shared" si="3291"/>
        <v>0</v>
      </c>
      <c r="ABW130">
        <f t="shared" si="3292"/>
        <v>0</v>
      </c>
      <c r="ABX130">
        <f t="shared" si="3293"/>
        <v>0</v>
      </c>
      <c r="ABY130">
        <f t="shared" si="3294"/>
        <v>0</v>
      </c>
      <c r="ABZ130">
        <f t="shared" si="3295"/>
        <v>0</v>
      </c>
      <c r="ACA130">
        <f t="shared" si="3296"/>
        <v>0</v>
      </c>
      <c r="ACB130">
        <f t="shared" si="3297"/>
        <v>0</v>
      </c>
      <c r="ACC130">
        <f t="shared" si="3298"/>
        <v>0</v>
      </c>
      <c r="ACD130">
        <f t="shared" si="3299"/>
        <v>0</v>
      </c>
      <c r="ACE130">
        <f t="shared" si="3300"/>
        <v>0</v>
      </c>
      <c r="ACF130">
        <f t="shared" si="3301"/>
        <v>0</v>
      </c>
      <c r="ACG130">
        <f t="shared" si="3302"/>
        <v>0</v>
      </c>
      <c r="ACH130">
        <f t="shared" si="3303"/>
        <v>0</v>
      </c>
      <c r="ACI130">
        <f t="shared" si="3304"/>
        <v>0</v>
      </c>
      <c r="ACJ130">
        <f t="shared" si="3305"/>
        <v>0</v>
      </c>
      <c r="ACK130">
        <f t="shared" si="3306"/>
        <v>0</v>
      </c>
      <c r="ACL130">
        <f t="shared" si="3307"/>
        <v>0</v>
      </c>
      <c r="ACM130">
        <f t="shared" si="3308"/>
        <v>0</v>
      </c>
      <c r="ACN130">
        <f t="shared" si="3309"/>
        <v>0</v>
      </c>
      <c r="ACO130">
        <f t="shared" si="3310"/>
        <v>0</v>
      </c>
      <c r="ACP130">
        <f t="shared" si="3311"/>
        <v>0</v>
      </c>
      <c r="ACQ130">
        <f t="shared" si="3312"/>
        <v>0</v>
      </c>
      <c r="ACR130">
        <f t="shared" si="3313"/>
        <v>0</v>
      </c>
      <c r="ACS130">
        <f t="shared" si="3314"/>
        <v>0</v>
      </c>
      <c r="ACT130">
        <f t="shared" si="3315"/>
        <v>0</v>
      </c>
      <c r="ACU130">
        <f t="shared" si="3316"/>
        <v>0</v>
      </c>
      <c r="ACW130" s="4">
        <f t="shared" si="3317"/>
        <v>157</v>
      </c>
      <c r="ACX130" s="4">
        <f t="shared" si="3318"/>
        <v>13.200000000000001</v>
      </c>
      <c r="ACY130" s="4">
        <f t="shared" si="3319"/>
        <v>256.60000000000002</v>
      </c>
      <c r="ACZ130" s="4">
        <f t="shared" si="3320"/>
        <v>0</v>
      </c>
      <c r="ADA130" s="88">
        <f t="shared" si="3321"/>
        <v>2.5690465157330258</v>
      </c>
      <c r="ADB130" s="4">
        <f t="shared" si="3322"/>
        <v>426.8</v>
      </c>
      <c r="ADC130" s="5">
        <f t="shared" si="3323"/>
        <v>5.6035702904487596</v>
      </c>
      <c r="ADD130" s="5">
        <f t="shared" si="3324"/>
        <v>9.2484232890441032</v>
      </c>
      <c r="ADE130">
        <f t="shared" si="3325"/>
        <v>41.9</v>
      </c>
      <c r="ADF130">
        <f t="shared" si="3326"/>
        <v>6.8</v>
      </c>
      <c r="ADG130">
        <f t="shared" si="3327"/>
        <v>43.9</v>
      </c>
      <c r="ADH130">
        <f t="shared" si="3328"/>
        <v>76.2</v>
      </c>
      <c r="ADI130">
        <f t="shared" si="3329"/>
        <v>21.7</v>
      </c>
      <c r="ADJ130">
        <f t="shared" si="3330"/>
        <v>35.5</v>
      </c>
      <c r="ADK130">
        <f t="shared" si="3331"/>
        <v>9.8000000000000007</v>
      </c>
      <c r="ADL130">
        <f t="shared" si="3332"/>
        <v>3.4</v>
      </c>
      <c r="ADM130">
        <f t="shared" si="3333"/>
        <v>28.9</v>
      </c>
      <c r="ADN130">
        <f t="shared" si="3334"/>
        <v>158.69999999999999</v>
      </c>
      <c r="ADO130">
        <f t="shared" si="3335"/>
        <v>0</v>
      </c>
      <c r="ADP130">
        <f t="shared" si="3336"/>
        <v>0</v>
      </c>
      <c r="ADQ130">
        <f t="shared" si="3337"/>
        <v>0</v>
      </c>
      <c r="ADR130">
        <f t="shared" si="3338"/>
        <v>0</v>
      </c>
      <c r="ADS130">
        <f t="shared" si="3339"/>
        <v>0</v>
      </c>
      <c r="ADT130">
        <f t="shared" si="3340"/>
        <v>0</v>
      </c>
      <c r="ADU130">
        <f t="shared" si="3341"/>
        <v>0</v>
      </c>
      <c r="ADV130">
        <f t="shared" si="3342"/>
        <v>0</v>
      </c>
      <c r="ADW130">
        <f t="shared" si="3343"/>
        <v>0</v>
      </c>
      <c r="ADX130">
        <f t="shared" si="3344"/>
        <v>0</v>
      </c>
      <c r="ADY130">
        <f t="shared" si="3345"/>
        <v>0</v>
      </c>
      <c r="ADZ130">
        <f t="shared" si="3346"/>
        <v>0</v>
      </c>
      <c r="AEA130">
        <f t="shared" si="3347"/>
        <v>0</v>
      </c>
      <c r="AEB130">
        <f t="shared" si="3348"/>
        <v>0</v>
      </c>
      <c r="AEC130">
        <f t="shared" si="3349"/>
        <v>0</v>
      </c>
      <c r="AED130">
        <f t="shared" si="3350"/>
        <v>0</v>
      </c>
      <c r="AEE130">
        <f t="shared" si="3351"/>
        <v>0</v>
      </c>
      <c r="AEF130">
        <f t="shared" si="3352"/>
        <v>0</v>
      </c>
      <c r="AEG130">
        <f t="shared" si="3353"/>
        <v>0</v>
      </c>
      <c r="AEH130">
        <f t="shared" si="3354"/>
        <v>0</v>
      </c>
      <c r="AEI130">
        <f t="shared" si="3355"/>
        <v>0</v>
      </c>
      <c r="AEJ130">
        <f t="shared" si="3356"/>
        <v>0</v>
      </c>
      <c r="AEK130">
        <f t="shared" si="3357"/>
        <v>0</v>
      </c>
      <c r="AEL130">
        <f t="shared" si="3358"/>
        <v>0</v>
      </c>
      <c r="AEM130">
        <f t="shared" si="3359"/>
        <v>0</v>
      </c>
      <c r="AEN130">
        <f t="shared" si="3360"/>
        <v>0</v>
      </c>
      <c r="AEO130">
        <f t="shared" si="3361"/>
        <v>0</v>
      </c>
      <c r="AEP130">
        <f t="shared" si="3362"/>
        <v>0</v>
      </c>
      <c r="AEQ130">
        <f t="shared" si="3363"/>
        <v>0</v>
      </c>
      <c r="AER130">
        <f t="shared" si="3364"/>
        <v>0</v>
      </c>
      <c r="AES130">
        <f t="shared" si="3365"/>
        <v>0</v>
      </c>
      <c r="AET130">
        <f t="shared" si="3366"/>
        <v>0</v>
      </c>
      <c r="AEU130">
        <f t="shared" si="3367"/>
        <v>0</v>
      </c>
      <c r="AEV130">
        <f t="shared" si="3368"/>
        <v>0</v>
      </c>
      <c r="AEW130">
        <f t="shared" si="3369"/>
        <v>0</v>
      </c>
      <c r="AEX130">
        <f t="shared" si="3370"/>
        <v>0</v>
      </c>
      <c r="AEY130">
        <f t="shared" si="3371"/>
        <v>0</v>
      </c>
      <c r="AEZ130">
        <f t="shared" si="3372"/>
        <v>0</v>
      </c>
      <c r="AFA130">
        <f t="shared" si="3373"/>
        <v>0</v>
      </c>
      <c r="AFB130">
        <f t="shared" si="3374"/>
        <v>0</v>
      </c>
      <c r="AFC130">
        <f t="shared" si="3375"/>
        <v>0</v>
      </c>
      <c r="AFD130">
        <f t="shared" si="3376"/>
        <v>0</v>
      </c>
      <c r="AFE130">
        <f t="shared" si="3377"/>
        <v>0</v>
      </c>
      <c r="AFF130">
        <f t="shared" si="3378"/>
        <v>0</v>
      </c>
      <c r="AFG130">
        <f t="shared" si="3379"/>
        <v>0</v>
      </c>
      <c r="AFH130">
        <f t="shared" si="3380"/>
        <v>0</v>
      </c>
      <c r="AFI130">
        <f t="shared" si="3381"/>
        <v>0</v>
      </c>
      <c r="AFJ130">
        <f t="shared" si="3382"/>
        <v>0</v>
      </c>
      <c r="AFK130">
        <f t="shared" si="3383"/>
        <v>0</v>
      </c>
      <c r="AFL130">
        <f t="shared" si="3384"/>
        <v>0</v>
      </c>
      <c r="AFM130">
        <f t="shared" si="3385"/>
        <v>0</v>
      </c>
      <c r="AFN130">
        <f t="shared" si="3386"/>
        <v>0</v>
      </c>
      <c r="AFO130">
        <f t="shared" si="3387"/>
        <v>0</v>
      </c>
      <c r="AFP130">
        <f t="shared" si="3388"/>
        <v>0</v>
      </c>
      <c r="AFQ130">
        <f t="shared" si="3389"/>
        <v>0</v>
      </c>
      <c r="AFR130">
        <f t="shared" si="3390"/>
        <v>0</v>
      </c>
      <c r="AFS130">
        <f t="shared" si="3391"/>
        <v>0</v>
      </c>
      <c r="AFT130">
        <f t="shared" si="3392"/>
        <v>0</v>
      </c>
      <c r="AFU130">
        <f t="shared" si="3393"/>
        <v>0</v>
      </c>
      <c r="AFV130">
        <f t="shared" si="3394"/>
        <v>0</v>
      </c>
      <c r="AFW130">
        <f t="shared" si="3395"/>
        <v>0</v>
      </c>
      <c r="AFX130">
        <f t="shared" si="3396"/>
        <v>0</v>
      </c>
      <c r="AFY130">
        <f t="shared" si="3397"/>
        <v>0</v>
      </c>
      <c r="AFZ130">
        <f t="shared" si="3398"/>
        <v>0</v>
      </c>
      <c r="AGA130">
        <f t="shared" si="3399"/>
        <v>0</v>
      </c>
      <c r="AGB130">
        <f t="shared" si="3400"/>
        <v>0</v>
      </c>
      <c r="AGC130">
        <f t="shared" si="3401"/>
        <v>0</v>
      </c>
      <c r="AGD130">
        <f t="shared" si="3402"/>
        <v>0</v>
      </c>
      <c r="AGE130">
        <f t="shared" si="3403"/>
        <v>0</v>
      </c>
      <c r="AGF130">
        <f t="shared" si="3404"/>
        <v>0</v>
      </c>
      <c r="AGG130">
        <f t="shared" si="3405"/>
        <v>0</v>
      </c>
      <c r="AGH130">
        <f t="shared" si="3406"/>
        <v>0</v>
      </c>
      <c r="AGI130">
        <f t="shared" si="3407"/>
        <v>0</v>
      </c>
      <c r="AGJ130">
        <f t="shared" si="3408"/>
        <v>0</v>
      </c>
      <c r="AGK130">
        <f t="shared" si="3409"/>
        <v>0</v>
      </c>
      <c r="AGM130" s="88">
        <f t="shared" si="3410"/>
        <v>66</v>
      </c>
      <c r="AGN130" s="88">
        <v>66</v>
      </c>
      <c r="AGO130">
        <v>10</v>
      </c>
      <c r="AGP130">
        <f t="shared" si="3411"/>
        <v>10</v>
      </c>
      <c r="AGQ130">
        <f t="shared" si="3412"/>
        <v>10</v>
      </c>
      <c r="AGR130">
        <f t="shared" si="3413"/>
        <v>10</v>
      </c>
      <c r="AGS130">
        <f t="shared" si="3414"/>
        <v>10</v>
      </c>
      <c r="AGT130">
        <f t="shared" si="3415"/>
        <v>7</v>
      </c>
      <c r="AGU130">
        <f t="shared" si="3416"/>
        <v>10</v>
      </c>
      <c r="AGV130">
        <f t="shared" si="3417"/>
        <v>1</v>
      </c>
      <c r="AGW130">
        <f t="shared" si="3418"/>
        <v>10</v>
      </c>
      <c r="AGX130">
        <f t="shared" si="3419"/>
        <v>10</v>
      </c>
      <c r="AGY130">
        <f t="shared" si="3420"/>
        <v>7</v>
      </c>
      <c r="AGZ130">
        <f t="shared" si="3421"/>
        <v>0</v>
      </c>
      <c r="AHA130">
        <f t="shared" si="3422"/>
        <v>0</v>
      </c>
      <c r="AHB130">
        <f t="shared" si="3423"/>
        <v>0</v>
      </c>
      <c r="AHC130">
        <f t="shared" si="3424"/>
        <v>0</v>
      </c>
      <c r="AHD130">
        <f t="shared" si="3425"/>
        <v>0</v>
      </c>
      <c r="AHE130">
        <f t="shared" si="3426"/>
        <v>0</v>
      </c>
      <c r="AHF130">
        <f t="shared" si="3427"/>
        <v>0</v>
      </c>
      <c r="AHG130">
        <f t="shared" si="3428"/>
        <v>0</v>
      </c>
      <c r="AHH130">
        <f t="shared" si="3429"/>
        <v>0</v>
      </c>
      <c r="AHI130">
        <f t="shared" si="3430"/>
        <v>0</v>
      </c>
      <c r="AHJ130">
        <f t="shared" si="3431"/>
        <v>0</v>
      </c>
      <c r="AHK130">
        <f t="shared" si="3432"/>
        <v>0</v>
      </c>
      <c r="AHL130">
        <f t="shared" si="3433"/>
        <v>0</v>
      </c>
      <c r="AHM130">
        <f t="shared" si="3434"/>
        <v>0</v>
      </c>
      <c r="AHN130">
        <f t="shared" si="3435"/>
        <v>0</v>
      </c>
      <c r="AHO130">
        <f t="shared" si="3436"/>
        <v>0</v>
      </c>
      <c r="AHP130">
        <f t="shared" si="3437"/>
        <v>0</v>
      </c>
      <c r="AHQ130">
        <f t="shared" si="3438"/>
        <v>0</v>
      </c>
      <c r="AHR130">
        <f t="shared" si="3439"/>
        <v>0</v>
      </c>
      <c r="AHS130">
        <f t="shared" si="3440"/>
        <v>0</v>
      </c>
      <c r="AHT130">
        <f t="shared" si="3441"/>
        <v>0</v>
      </c>
      <c r="AHU130">
        <f t="shared" si="3442"/>
        <v>0</v>
      </c>
      <c r="AHV130">
        <f t="shared" si="3443"/>
        <v>0</v>
      </c>
      <c r="AHW130">
        <f t="shared" si="3444"/>
        <v>0</v>
      </c>
      <c r="AHX130">
        <f t="shared" si="3445"/>
        <v>0</v>
      </c>
      <c r="AHY130">
        <f t="shared" si="3446"/>
        <v>0</v>
      </c>
      <c r="AHZ130">
        <f t="shared" si="3447"/>
        <v>0</v>
      </c>
      <c r="AIA130">
        <f t="shared" si="3448"/>
        <v>0</v>
      </c>
      <c r="AIB130">
        <f t="shared" si="3449"/>
        <v>0</v>
      </c>
      <c r="AIC130">
        <f t="shared" si="3450"/>
        <v>0</v>
      </c>
      <c r="AID130">
        <f t="shared" si="3451"/>
        <v>0</v>
      </c>
      <c r="AIE130">
        <f t="shared" si="3452"/>
        <v>0</v>
      </c>
      <c r="AIF130">
        <f t="shared" si="3453"/>
        <v>0</v>
      </c>
      <c r="AIG130">
        <f t="shared" si="3454"/>
        <v>0</v>
      </c>
      <c r="AIH130">
        <f t="shared" si="3455"/>
        <v>0</v>
      </c>
      <c r="AII130">
        <f t="shared" si="3456"/>
        <v>0</v>
      </c>
      <c r="AIJ130">
        <f t="shared" si="3457"/>
        <v>0</v>
      </c>
      <c r="AIK130">
        <f t="shared" si="3458"/>
        <v>0</v>
      </c>
      <c r="AIL130">
        <f t="shared" si="3459"/>
        <v>0</v>
      </c>
      <c r="AIM130">
        <f t="shared" si="3460"/>
        <v>0</v>
      </c>
      <c r="AIN130">
        <f t="shared" si="3461"/>
        <v>0</v>
      </c>
      <c r="AIO130">
        <f t="shared" si="3462"/>
        <v>0</v>
      </c>
      <c r="AIP130">
        <f t="shared" si="3463"/>
        <v>0</v>
      </c>
      <c r="AIQ130">
        <f t="shared" si="3464"/>
        <v>0</v>
      </c>
      <c r="AIR130">
        <f t="shared" si="3465"/>
        <v>0</v>
      </c>
      <c r="AIS130">
        <f t="shared" si="3466"/>
        <v>0</v>
      </c>
      <c r="AIT130">
        <f t="shared" si="3467"/>
        <v>0</v>
      </c>
      <c r="AIU130">
        <f t="shared" si="3468"/>
        <v>0</v>
      </c>
      <c r="AIV130">
        <f t="shared" si="3469"/>
        <v>0</v>
      </c>
      <c r="AIW130">
        <f t="shared" si="3470"/>
        <v>0</v>
      </c>
      <c r="AIX130">
        <f t="shared" si="3471"/>
        <v>0</v>
      </c>
      <c r="AIY130">
        <f t="shared" si="3472"/>
        <v>0</v>
      </c>
      <c r="AIZ130">
        <f t="shared" si="3473"/>
        <v>0</v>
      </c>
      <c r="AJA130">
        <f t="shared" si="3474"/>
        <v>0</v>
      </c>
      <c r="AJB130">
        <f t="shared" si="3475"/>
        <v>0</v>
      </c>
      <c r="AJC130">
        <f t="shared" si="3476"/>
        <v>0</v>
      </c>
      <c r="AJD130">
        <f t="shared" si="3477"/>
        <v>0</v>
      </c>
      <c r="AJE130">
        <f t="shared" si="3478"/>
        <v>0</v>
      </c>
      <c r="AJF130">
        <f t="shared" si="3479"/>
        <v>0</v>
      </c>
      <c r="AJG130">
        <f t="shared" si="3480"/>
        <v>0</v>
      </c>
      <c r="AJH130">
        <f t="shared" si="3481"/>
        <v>0</v>
      </c>
      <c r="AJI130">
        <f t="shared" si="3482"/>
        <v>0</v>
      </c>
      <c r="AJJ130">
        <f t="shared" si="3483"/>
        <v>0</v>
      </c>
      <c r="AJK130">
        <f t="shared" si="3484"/>
        <v>0</v>
      </c>
      <c r="AJL130">
        <f t="shared" si="3485"/>
        <v>0</v>
      </c>
      <c r="AJM130">
        <f t="shared" si="3486"/>
        <v>0</v>
      </c>
      <c r="AJN130">
        <f t="shared" si="3487"/>
        <v>0</v>
      </c>
      <c r="AJO130">
        <f t="shared" si="3488"/>
        <v>0</v>
      </c>
      <c r="AJP130">
        <f t="shared" si="3489"/>
        <v>0</v>
      </c>
      <c r="AJQ130">
        <f t="shared" si="3490"/>
        <v>0</v>
      </c>
      <c r="AJR130">
        <f t="shared" si="3491"/>
        <v>0</v>
      </c>
      <c r="AJS130">
        <f t="shared" si="3492"/>
        <v>0</v>
      </c>
      <c r="AJT130">
        <f t="shared" si="3493"/>
        <v>0</v>
      </c>
      <c r="AJU130">
        <f t="shared" si="3494"/>
        <v>0</v>
      </c>
      <c r="AJV130">
        <f t="shared" si="3495"/>
        <v>0</v>
      </c>
      <c r="AJX130">
        <v>40</v>
      </c>
      <c r="AJY130">
        <v>1</v>
      </c>
      <c r="AJZ130">
        <v>1</v>
      </c>
      <c r="AKA130">
        <f t="shared" si="3496"/>
        <v>1</v>
      </c>
      <c r="AKB130">
        <f t="shared" si="3497"/>
        <v>2</v>
      </c>
      <c r="AKC130">
        <f t="shared" si="3498"/>
        <v>2</v>
      </c>
      <c r="AKD130">
        <f t="shared" si="3499"/>
        <v>8</v>
      </c>
      <c r="AKE130">
        <f t="shared" si="3500"/>
        <v>8</v>
      </c>
      <c r="AKF130">
        <f t="shared" si="3501"/>
        <v>1</v>
      </c>
      <c r="AKG130">
        <f t="shared" si="3502"/>
        <v>2</v>
      </c>
      <c r="AKH130">
        <f t="shared" si="3503"/>
        <v>0</v>
      </c>
      <c r="AKI130">
        <f t="shared" si="3504"/>
        <v>0</v>
      </c>
      <c r="AKJ130">
        <f t="shared" si="3505"/>
        <v>0</v>
      </c>
      <c r="AKK130">
        <f t="shared" si="3506"/>
        <v>0</v>
      </c>
      <c r="AKL130">
        <f t="shared" si="3507"/>
        <v>0</v>
      </c>
      <c r="AKM130">
        <f t="shared" si="3508"/>
        <v>0</v>
      </c>
      <c r="AKN130">
        <f t="shared" si="3509"/>
        <v>0</v>
      </c>
      <c r="AKO130">
        <f t="shared" si="3510"/>
        <v>0</v>
      </c>
      <c r="AKP130">
        <f t="shared" si="3511"/>
        <v>0</v>
      </c>
      <c r="AKQ130">
        <f t="shared" si="3512"/>
        <v>0</v>
      </c>
      <c r="AKR130">
        <f t="shared" si="3513"/>
        <v>0</v>
      </c>
      <c r="AKS130">
        <f t="shared" si="3514"/>
        <v>0</v>
      </c>
      <c r="AKT130">
        <f t="shared" si="3515"/>
        <v>0</v>
      </c>
      <c r="AKU130">
        <f t="shared" si="3516"/>
        <v>0</v>
      </c>
      <c r="AKV130">
        <f t="shared" si="3517"/>
        <v>0</v>
      </c>
      <c r="AKW130">
        <f t="shared" si="3518"/>
        <v>0</v>
      </c>
      <c r="AKX130">
        <f t="shared" si="3519"/>
        <v>0</v>
      </c>
      <c r="AKY130">
        <f t="shared" si="3520"/>
        <v>0</v>
      </c>
      <c r="AKZ130">
        <f t="shared" si="3521"/>
        <v>0</v>
      </c>
      <c r="ALA130">
        <f t="shared" si="3522"/>
        <v>0</v>
      </c>
      <c r="ALB130">
        <f t="shared" si="3523"/>
        <v>0</v>
      </c>
      <c r="ALC130">
        <f t="shared" si="3524"/>
        <v>0</v>
      </c>
      <c r="ALD130">
        <f t="shared" si="3525"/>
        <v>0</v>
      </c>
      <c r="ALE130">
        <f t="shared" si="3526"/>
        <v>0</v>
      </c>
      <c r="ALF130">
        <f t="shared" si="3527"/>
        <v>0</v>
      </c>
      <c r="ALG130">
        <f t="shared" si="3528"/>
        <v>0</v>
      </c>
      <c r="ALH130">
        <f t="shared" si="3529"/>
        <v>0</v>
      </c>
      <c r="ALI130">
        <f t="shared" si="3530"/>
        <v>0</v>
      </c>
      <c r="ALJ130">
        <f t="shared" si="3531"/>
        <v>0</v>
      </c>
      <c r="ALK130">
        <f t="shared" si="3532"/>
        <v>0</v>
      </c>
      <c r="ALL130">
        <f t="shared" si="3533"/>
        <v>0</v>
      </c>
      <c r="ALM130">
        <f t="shared" si="3534"/>
        <v>0</v>
      </c>
      <c r="ALN130">
        <f t="shared" si="3535"/>
        <v>0</v>
      </c>
      <c r="ALO130">
        <f t="shared" si="3536"/>
        <v>0</v>
      </c>
      <c r="ALP130">
        <f t="shared" si="3537"/>
        <v>0</v>
      </c>
      <c r="ALQ130">
        <f t="shared" si="3538"/>
        <v>0</v>
      </c>
      <c r="ALR130">
        <f t="shared" si="3539"/>
        <v>0</v>
      </c>
      <c r="ALS130">
        <f t="shared" si="3540"/>
        <v>0</v>
      </c>
      <c r="ALT130">
        <f t="shared" si="3541"/>
        <v>0</v>
      </c>
      <c r="ALU130">
        <f t="shared" si="3542"/>
        <v>0</v>
      </c>
      <c r="ALV130">
        <f t="shared" si="3543"/>
        <v>0</v>
      </c>
      <c r="ALW130">
        <f t="shared" si="3544"/>
        <v>0</v>
      </c>
      <c r="ALX130">
        <f t="shared" si="3545"/>
        <v>0</v>
      </c>
      <c r="ALY130">
        <f t="shared" si="3546"/>
        <v>0</v>
      </c>
      <c r="ALZ130">
        <f t="shared" si="3547"/>
        <v>0</v>
      </c>
      <c r="AMA130">
        <f t="shared" si="3548"/>
        <v>0</v>
      </c>
      <c r="AMB130">
        <f t="shared" si="3549"/>
        <v>0</v>
      </c>
      <c r="AMC130">
        <f t="shared" si="3550"/>
        <v>0</v>
      </c>
      <c r="AMD130">
        <f t="shared" si="3551"/>
        <v>0</v>
      </c>
      <c r="AME130">
        <f t="shared" si="3552"/>
        <v>0</v>
      </c>
      <c r="AMF130">
        <f t="shared" si="3553"/>
        <v>0</v>
      </c>
      <c r="AMG130">
        <f t="shared" si="3554"/>
        <v>0</v>
      </c>
      <c r="AMH130">
        <f t="shared" si="3555"/>
        <v>0</v>
      </c>
      <c r="AMI130">
        <f t="shared" si="3556"/>
        <v>0</v>
      </c>
      <c r="AMJ130">
        <f t="shared" si="3557"/>
        <v>0</v>
      </c>
      <c r="AMK130">
        <f t="shared" si="3558"/>
        <v>0</v>
      </c>
      <c r="AML130">
        <f t="shared" si="3559"/>
        <v>0</v>
      </c>
      <c r="AMM130">
        <f t="shared" si="3560"/>
        <v>0</v>
      </c>
      <c r="AMN130">
        <f t="shared" si="3561"/>
        <v>0</v>
      </c>
      <c r="AMO130">
        <f t="shared" si="3562"/>
        <v>0</v>
      </c>
      <c r="AMP130">
        <f t="shared" si="3563"/>
        <v>0</v>
      </c>
      <c r="AMQ130">
        <f t="shared" si="3564"/>
        <v>0</v>
      </c>
      <c r="AMR130">
        <f t="shared" si="3565"/>
        <v>0</v>
      </c>
      <c r="AMS130">
        <f t="shared" si="3566"/>
        <v>0</v>
      </c>
      <c r="AMT130">
        <f t="shared" si="3567"/>
        <v>0</v>
      </c>
      <c r="AMU130">
        <f t="shared" si="3568"/>
        <v>0</v>
      </c>
      <c r="AMV130">
        <f t="shared" si="3569"/>
        <v>0</v>
      </c>
      <c r="AMW130">
        <f t="shared" si="3570"/>
        <v>0</v>
      </c>
      <c r="AMX130">
        <f t="shared" si="3571"/>
        <v>0</v>
      </c>
      <c r="AMY130">
        <f t="shared" si="3572"/>
        <v>0</v>
      </c>
      <c r="AMZ130">
        <f t="shared" si="3573"/>
        <v>0</v>
      </c>
      <c r="ANA130">
        <f t="shared" si="3574"/>
        <v>0</v>
      </c>
      <c r="ANB130">
        <f t="shared" si="3575"/>
        <v>0</v>
      </c>
      <c r="ANC130">
        <f t="shared" si="3576"/>
        <v>0</v>
      </c>
      <c r="AND130">
        <f t="shared" si="3577"/>
        <v>0</v>
      </c>
      <c r="ANR130" s="4">
        <v>1752</v>
      </c>
      <c r="ANS130" s="4">
        <f t="shared" si="3578"/>
        <v>1752</v>
      </c>
      <c r="ANU130" s="4">
        <v>1781</v>
      </c>
      <c r="ANV130" t="str">
        <f t="shared" si="3579"/>
        <v>1763</v>
      </c>
      <c r="ANW130" t="str">
        <f t="shared" si="3580"/>
        <v>1742</v>
      </c>
      <c r="ANX130" t="str">
        <f t="shared" si="3581"/>
        <v>1738</v>
      </c>
      <c r="ANY130" t="str">
        <f t="shared" si="3582"/>
        <v>1762</v>
      </c>
      <c r="ANZ130" t="str">
        <f t="shared" si="3583"/>
        <v>1747</v>
      </c>
      <c r="AOA130" t="str">
        <f t="shared" si="3584"/>
        <v>1737</v>
      </c>
      <c r="AOB130" t="str">
        <f t="shared" si="3585"/>
        <v>1722</v>
      </c>
      <c r="AOC130" t="str">
        <f t="shared" si="3586"/>
        <v>1706</v>
      </c>
      <c r="AOD130" t="str">
        <f t="shared" si="3587"/>
        <v>1698</v>
      </c>
      <c r="AOE130" t="str">
        <f t="shared" si="3588"/>
        <v>1752</v>
      </c>
      <c r="AOF130" t="str">
        <f t="shared" si="3589"/>
        <v>1752</v>
      </c>
      <c r="AOG130" t="str">
        <f t="shared" si="3590"/>
        <v>1752</v>
      </c>
      <c r="AOH130" t="str">
        <f t="shared" si="3591"/>
        <v>1752</v>
      </c>
      <c r="AOI130" t="str">
        <f t="shared" si="3592"/>
        <v>1752</v>
      </c>
      <c r="AOJ130" t="str">
        <f t="shared" si="3593"/>
        <v>1752</v>
      </c>
      <c r="AOK130" t="str">
        <f t="shared" si="3594"/>
        <v>1752</v>
      </c>
      <c r="AOL130" t="str">
        <f t="shared" si="3595"/>
        <v>1752</v>
      </c>
      <c r="AOM130" t="str">
        <f t="shared" si="3596"/>
        <v>1752</v>
      </c>
      <c r="AON130" t="str">
        <f t="shared" si="3597"/>
        <v>1752</v>
      </c>
      <c r="AOO130" t="str">
        <f t="shared" si="3598"/>
        <v>1752</v>
      </c>
      <c r="AOP130" t="str">
        <f t="shared" si="3599"/>
        <v>1752</v>
      </c>
      <c r="AOQ130" t="str">
        <f t="shared" si="3600"/>
        <v>1752</v>
      </c>
      <c r="AOR130" t="str">
        <f t="shared" si="3601"/>
        <v>1752</v>
      </c>
      <c r="AOS130" t="str">
        <f t="shared" si="3602"/>
        <v>1752</v>
      </c>
      <c r="AOT130" t="str">
        <f t="shared" si="3603"/>
        <v>1752</v>
      </c>
      <c r="AOU130" t="str">
        <f t="shared" si="3604"/>
        <v>1752</v>
      </c>
      <c r="AOV130" t="str">
        <f t="shared" si="3605"/>
        <v>1752</v>
      </c>
      <c r="AOW130" t="str">
        <f t="shared" si="3606"/>
        <v>1752</v>
      </c>
      <c r="AOX130" t="str">
        <f t="shared" si="3607"/>
        <v>1752</v>
      </c>
      <c r="AOY130" t="str">
        <f t="shared" si="3608"/>
        <v>1752</v>
      </c>
      <c r="AOZ130" t="str">
        <f t="shared" si="3609"/>
        <v>1752</v>
      </c>
      <c r="APA130" t="str">
        <f t="shared" si="3610"/>
        <v>1752</v>
      </c>
      <c r="APB130" t="str">
        <f t="shared" si="3611"/>
        <v>1752</v>
      </c>
      <c r="APC130" t="str">
        <f t="shared" si="3612"/>
        <v>1752</v>
      </c>
      <c r="APD130" t="str">
        <f t="shared" si="3613"/>
        <v>1752</v>
      </c>
      <c r="APE130" t="str">
        <f t="shared" si="3614"/>
        <v>1752</v>
      </c>
      <c r="APF130" t="str">
        <f t="shared" si="3615"/>
        <v>1752</v>
      </c>
      <c r="APG130" t="str">
        <f t="shared" si="3616"/>
        <v>1752</v>
      </c>
      <c r="APH130" t="str">
        <f t="shared" si="3617"/>
        <v>1752</v>
      </c>
      <c r="API130" t="str">
        <f t="shared" si="3618"/>
        <v>1752</v>
      </c>
      <c r="APJ130" t="str">
        <f t="shared" si="3619"/>
        <v>1752</v>
      </c>
      <c r="APK130" t="str">
        <f t="shared" si="3620"/>
        <v>1752</v>
      </c>
      <c r="APL130" t="str">
        <f t="shared" si="3621"/>
        <v>1752</v>
      </c>
      <c r="APM130" t="str">
        <f t="shared" si="3622"/>
        <v>1752</v>
      </c>
      <c r="APN130" t="str">
        <f t="shared" si="3623"/>
        <v>1752</v>
      </c>
      <c r="APO130" t="str">
        <f t="shared" si="3624"/>
        <v>1752</v>
      </c>
      <c r="APP130" t="str">
        <f t="shared" si="3625"/>
        <v>1752</v>
      </c>
      <c r="APQ130" t="str">
        <f t="shared" si="3626"/>
        <v>1752</v>
      </c>
      <c r="APR130" t="str">
        <f t="shared" si="3627"/>
        <v>1752</v>
      </c>
      <c r="APS130" t="str">
        <f t="shared" si="3628"/>
        <v>1752</v>
      </c>
      <c r="APT130" t="str">
        <f t="shared" si="3629"/>
        <v>1752</v>
      </c>
      <c r="APU130" t="str">
        <f t="shared" si="3630"/>
        <v>1752</v>
      </c>
      <c r="APV130" t="str">
        <f t="shared" si="3631"/>
        <v>1752</v>
      </c>
      <c r="APW130" t="str">
        <f t="shared" si="3632"/>
        <v>1752</v>
      </c>
      <c r="APX130" t="str">
        <f t="shared" si="3633"/>
        <v>1752</v>
      </c>
      <c r="APY130" t="str">
        <f t="shared" si="3634"/>
        <v>1752</v>
      </c>
      <c r="APZ130" t="str">
        <f t="shared" si="3635"/>
        <v>1752</v>
      </c>
      <c r="AQA130" t="str">
        <f t="shared" si="3636"/>
        <v>1752</v>
      </c>
      <c r="AQB130" t="str">
        <f t="shared" si="3637"/>
        <v>1752</v>
      </c>
      <c r="AQC130" t="str">
        <f t="shared" si="3638"/>
        <v>1752</v>
      </c>
      <c r="AQD130" t="str">
        <f t="shared" si="3639"/>
        <v>1752</v>
      </c>
      <c r="AQE130" t="str">
        <f t="shared" si="3640"/>
        <v>1752</v>
      </c>
      <c r="AQF130" t="str">
        <f t="shared" si="3641"/>
        <v>1752</v>
      </c>
      <c r="AQG130" t="str">
        <f t="shared" si="3642"/>
        <v>1752</v>
      </c>
      <c r="AQH130" t="str">
        <f t="shared" si="3643"/>
        <v>1752</v>
      </c>
      <c r="AQI130" t="str">
        <f t="shared" si="3644"/>
        <v>1752</v>
      </c>
      <c r="AQJ130" t="str">
        <f t="shared" si="3645"/>
        <v>1752</v>
      </c>
      <c r="AQK130" t="str">
        <f t="shared" si="3646"/>
        <v>1752</v>
      </c>
      <c r="AQL130" t="str">
        <f t="shared" si="3647"/>
        <v>1752</v>
      </c>
      <c r="AQM130" t="str">
        <f t="shared" si="3648"/>
        <v>1752</v>
      </c>
      <c r="AQN130" t="str">
        <f t="shared" si="3649"/>
        <v>1752</v>
      </c>
      <c r="AQO130" t="str">
        <f t="shared" si="3650"/>
        <v>1752</v>
      </c>
      <c r="AQP130" t="str">
        <f t="shared" si="3651"/>
        <v>1752</v>
      </c>
      <c r="AQQ130" t="str">
        <f t="shared" si="3652"/>
        <v>1752</v>
      </c>
      <c r="AQR130" t="str">
        <f t="shared" si="3653"/>
        <v>1752</v>
      </c>
      <c r="AQS130" t="str">
        <f t="shared" si="3654"/>
        <v>1752</v>
      </c>
      <c r="AQT130" t="str">
        <f t="shared" si="3655"/>
        <v>1752</v>
      </c>
      <c r="AQU130" t="str">
        <f t="shared" si="3656"/>
        <v>1752</v>
      </c>
      <c r="AQV130" t="str">
        <f t="shared" si="3657"/>
        <v>1752</v>
      </c>
      <c r="AQW130" t="str">
        <f t="shared" si="3658"/>
        <v>1752</v>
      </c>
      <c r="AQX130" t="str">
        <f t="shared" si="3659"/>
        <v>1752</v>
      </c>
      <c r="AQY130" t="str">
        <f t="shared" si="3660"/>
        <v>1752</v>
      </c>
      <c r="AQZ130" t="str">
        <f t="shared" si="3661"/>
        <v>1752</v>
      </c>
      <c r="ARA130" t="str">
        <f t="shared" si="3662"/>
        <v>1752</v>
      </c>
      <c r="ARB130" t="str">
        <f t="shared" si="3663"/>
        <v>1752</v>
      </c>
      <c r="ARC130">
        <v>1781</v>
      </c>
      <c r="ARH130" s="5"/>
    </row>
    <row r="131" spans="1:1152" x14ac:dyDescent="0.2">
      <c r="A131">
        <v>137</v>
      </c>
      <c r="B131" s="229" t="s">
        <v>118</v>
      </c>
      <c r="C131" s="20">
        <f>VLOOKUP(A131, Rankings!$A$2:$AN$161, 40, FALSE)</f>
        <v>129</v>
      </c>
      <c r="D131" s="229" t="s">
        <v>406</v>
      </c>
      <c r="F131" s="4">
        <v>6</v>
      </c>
      <c r="G131" s="4">
        <v>13</v>
      </c>
      <c r="I131" s="5">
        <f t="shared" ref="I131:I162" si="3664">SUM(CT131:CW131)+SUM(CX131:DA131)+SUM(DB131:DI131)*1-(COUNTIF(L131:CR131, "3S-")*1)</f>
        <v>9</v>
      </c>
      <c r="L131" t="s">
        <v>1731</v>
      </c>
      <c r="M131" t="s">
        <v>2043</v>
      </c>
      <c r="N131" t="s">
        <v>2342</v>
      </c>
      <c r="O131" t="s">
        <v>2619</v>
      </c>
      <c r="P131" t="s">
        <v>2818</v>
      </c>
      <c r="Q131" t="s">
        <v>3037</v>
      </c>
      <c r="R131" t="s">
        <v>3277</v>
      </c>
      <c r="S131" t="s">
        <v>3479</v>
      </c>
      <c r="T131" t="s">
        <v>3805</v>
      </c>
      <c r="U131" t="s">
        <v>10</v>
      </c>
      <c r="V131" t="s">
        <v>10</v>
      </c>
      <c r="W131" t="str">
        <f>Rankings!D130</f>
        <v>-</v>
      </c>
      <c r="X131" t="s">
        <v>10</v>
      </c>
      <c r="Y131" t="s">
        <v>10</v>
      </c>
      <c r="Z131" t="s">
        <v>10</v>
      </c>
      <c r="AA131" t="s">
        <v>10</v>
      </c>
      <c r="AB131" t="s">
        <v>10</v>
      </c>
      <c r="AC131" t="s">
        <v>10</v>
      </c>
      <c r="AD131" t="s">
        <v>10</v>
      </c>
      <c r="AE131" t="s">
        <v>10</v>
      </c>
      <c r="AF131" t="s">
        <v>10</v>
      </c>
      <c r="AG131" t="s">
        <v>10</v>
      </c>
      <c r="AH131" t="s">
        <v>10</v>
      </c>
      <c r="AI131" t="s">
        <v>10</v>
      </c>
      <c r="AJ131" t="s">
        <v>10</v>
      </c>
      <c r="AK131" t="s">
        <v>10</v>
      </c>
      <c r="AL131" t="s">
        <v>10</v>
      </c>
      <c r="AM131" t="s">
        <v>10</v>
      </c>
      <c r="AN131" t="s">
        <v>10</v>
      </c>
      <c r="AO131" t="s">
        <v>10</v>
      </c>
      <c r="AP131" t="s">
        <v>10</v>
      </c>
      <c r="AQ131" t="s">
        <v>10</v>
      </c>
      <c r="AR131" t="s">
        <v>10</v>
      </c>
      <c r="AS131" t="s">
        <v>10</v>
      </c>
      <c r="AT131" t="s">
        <v>10</v>
      </c>
      <c r="AU131" t="s">
        <v>10</v>
      </c>
      <c r="AV131" t="s">
        <v>10</v>
      </c>
      <c r="AW131" t="s">
        <v>10</v>
      </c>
      <c r="AX131" t="s">
        <v>10</v>
      </c>
      <c r="AY131" t="s">
        <v>10</v>
      </c>
      <c r="AZ131" t="s">
        <v>10</v>
      </c>
      <c r="BA131" t="s">
        <v>10</v>
      </c>
      <c r="BB131" t="s">
        <v>10</v>
      </c>
      <c r="BC131" t="s">
        <v>10</v>
      </c>
      <c r="BD131" t="s">
        <v>10</v>
      </c>
      <c r="BE131" t="s">
        <v>10</v>
      </c>
      <c r="BF131" t="s">
        <v>10</v>
      </c>
      <c r="BG131" t="s">
        <v>10</v>
      </c>
      <c r="BH131" t="s">
        <v>10</v>
      </c>
      <c r="BI131" t="s">
        <v>10</v>
      </c>
      <c r="BJ131" t="s">
        <v>10</v>
      </c>
      <c r="BK131" t="s">
        <v>10</v>
      </c>
      <c r="BL131" t="s">
        <v>10</v>
      </c>
      <c r="BM131" t="s">
        <v>10</v>
      </c>
      <c r="BN131" t="s">
        <v>10</v>
      </c>
      <c r="BO131" t="s">
        <v>10</v>
      </c>
      <c r="BP131" t="s">
        <v>10</v>
      </c>
      <c r="BQ131" t="s">
        <v>10</v>
      </c>
      <c r="BR131" t="s">
        <v>10</v>
      </c>
      <c r="BS131" t="s">
        <v>10</v>
      </c>
      <c r="BT131" t="s">
        <v>10</v>
      </c>
      <c r="BU131" t="s">
        <v>10</v>
      </c>
      <c r="BV131" t="s">
        <v>10</v>
      </c>
      <c r="BW131" t="s">
        <v>10</v>
      </c>
      <c r="BX131" t="s">
        <v>10</v>
      </c>
      <c r="BY131" t="s">
        <v>10</v>
      </c>
      <c r="BZ131" t="s">
        <v>10</v>
      </c>
      <c r="CA131" t="s">
        <v>10</v>
      </c>
      <c r="CB131" t="s">
        <v>10</v>
      </c>
      <c r="CC131" t="s">
        <v>10</v>
      </c>
      <c r="CD131" t="s">
        <v>10</v>
      </c>
      <c r="CE131" t="s">
        <v>10</v>
      </c>
      <c r="CF131" t="s">
        <v>10</v>
      </c>
      <c r="CG131" t="s">
        <v>10</v>
      </c>
      <c r="CH131" t="s">
        <v>10</v>
      </c>
      <c r="CI131" t="s">
        <v>10</v>
      </c>
      <c r="CJ131" t="s">
        <v>10</v>
      </c>
      <c r="CK131" t="s">
        <v>10</v>
      </c>
      <c r="CL131" t="s">
        <v>10</v>
      </c>
      <c r="CM131" t="s">
        <v>10</v>
      </c>
      <c r="CN131" t="s">
        <v>10</v>
      </c>
      <c r="CO131" t="s">
        <v>10</v>
      </c>
      <c r="CP131" t="s">
        <v>10</v>
      </c>
      <c r="CQ131" t="s">
        <v>10</v>
      </c>
      <c r="CR131" t="s">
        <v>10</v>
      </c>
      <c r="CT131" s="4">
        <f t="shared" ref="CT131:CT162" si="3665">COUNTIF($DU131:$HA131, "3R")</f>
        <v>2</v>
      </c>
      <c r="CU131" s="4">
        <f t="shared" ref="CU131:CU162" si="3666">COUNTIF($DU131:$HA131, "2R")</f>
        <v>0</v>
      </c>
      <c r="CV131" s="4">
        <f t="shared" ref="CV131:CV162" si="3667">COUNTIF($DU131:$HA131, "1R")</f>
        <v>0</v>
      </c>
      <c r="CW131" s="4">
        <f t="shared" ref="CW131:CW162" si="3668">COUNTIF($DU131:$HA131, "0R")</f>
        <v>3</v>
      </c>
      <c r="CX131" s="4">
        <f t="shared" ref="CX131:CX162" si="3669">COUNTIF($DU131:$HA131, "3L")</f>
        <v>1</v>
      </c>
      <c r="CY131" s="4">
        <f t="shared" ref="CY131:CY162" si="3670">COUNTIF($DU131:$HA131, "2L")</f>
        <v>0</v>
      </c>
      <c r="CZ131" s="4">
        <f t="shared" ref="CZ131:CZ162" si="3671">COUNTIF($DU131:$HA131, "1L")</f>
        <v>0</v>
      </c>
      <c r="DA131" s="4">
        <f t="shared" ref="DA131:DA162" si="3672">COUNTIF($DU131:$HA131, "0L")</f>
        <v>1</v>
      </c>
      <c r="DB131" s="4">
        <f t="shared" ref="DB131:DB162" si="3673">COUNTIF($DU131:$HA131, "3S")</f>
        <v>0</v>
      </c>
      <c r="DC131" s="4">
        <f t="shared" ref="DC131:DC162" si="3674">COUNTIF($DU131:$HA131, "2S")</f>
        <v>0</v>
      </c>
      <c r="DD131" s="4">
        <f t="shared" ref="DD131:DD162" si="3675">COUNTIF($DU131:$HA131, "1S")</f>
        <v>0</v>
      </c>
      <c r="DE131" s="4">
        <f t="shared" ref="DE131:DE162" si="3676">COUNTIF($DU131:$HA131, "0S")</f>
        <v>2</v>
      </c>
      <c r="DF131" s="4">
        <f t="shared" ref="DF131:DF162" si="3677">COUNTIF($DU131:$HA131, "3P")</f>
        <v>0</v>
      </c>
      <c r="DG131" s="4">
        <f t="shared" ref="DG131:DG162" si="3678">COUNTIF($DU131:$HA131, "0P")</f>
        <v>0</v>
      </c>
      <c r="DH131" s="4">
        <f t="shared" ref="DH131:DH162" si="3679">COUNTIF($DU131:$HA131, "3F")</f>
        <v>0</v>
      </c>
      <c r="DI131" s="152">
        <f t="shared" ref="DI131:DI162" si="3680">COUNTIF($DU131:$HA131, "0F")</f>
        <v>0</v>
      </c>
      <c r="DJ131" s="153">
        <f t="shared" ref="DJ131:DJ162" si="3681">SUM(CT131:CU131)</f>
        <v>2</v>
      </c>
      <c r="DK131" s="4">
        <f t="shared" ref="DK131:DK162" si="3682">SUM(CV131:CW131)</f>
        <v>3</v>
      </c>
      <c r="DL131" s="4">
        <f t="shared" ref="DL131:DL162" si="3683">SUM(CX131:CY131)</f>
        <v>1</v>
      </c>
      <c r="DM131" s="4">
        <f t="shared" ref="DM131:DM162" si="3684">SUM(CZ131:DA131)</f>
        <v>1</v>
      </c>
      <c r="DN131" s="4">
        <f t="shared" ref="DN131:DN162" si="3685">SUM(DB131:DC131)</f>
        <v>0</v>
      </c>
      <c r="DO131" s="4">
        <f t="shared" ref="DO131:DO162" si="3686">SUM(DD131:DE131)</f>
        <v>2</v>
      </c>
      <c r="DP131" s="4">
        <f t="shared" ref="DP131:DP162" si="3687">SUM(DF131, DH131)</f>
        <v>0</v>
      </c>
      <c r="DQ131" s="4">
        <f t="shared" ref="DQ131:DQ162" si="3688">SUM(DG131, DI131)</f>
        <v>0</v>
      </c>
      <c r="DR131" s="4">
        <f t="shared" ref="DR131:DR162" si="3689">CT131*3+CU131*2+CV131+DL131</f>
        <v>7</v>
      </c>
      <c r="DS131" s="4">
        <f t="shared" ref="DS131:DS162" si="3690">CX131*3+CY131*2+CZ131+DJ131</f>
        <v>5</v>
      </c>
      <c r="DT131" s="4">
        <f t="shared" ref="DT131:DT162" si="3691">DB131*3+DC131*2+DD131</f>
        <v>0</v>
      </c>
      <c r="DU131" t="str">
        <f t="shared" ref="DU131:DU162" si="3692">IF(LEFT(L131, 2)&lt;&gt;"-", LEFT(L131, 2), 0)</f>
        <v>3R</v>
      </c>
      <c r="DV131" t="str">
        <f t="shared" ref="DV131:DV162" si="3693">IF(LEFT(M131, 2)&lt;&gt;"-", LEFT(M131, 2), 0)</f>
        <v>3R</v>
      </c>
      <c r="DW131" t="str">
        <f t="shared" ref="DW131:DW162" si="3694">IF(LEFT(N131, 2)&lt;&gt;"-", LEFT(N131, 2), 0)</f>
        <v>0R</v>
      </c>
      <c r="DX131" t="str">
        <f t="shared" ref="DX131:DX162" si="3695">IF(LEFT(O131, 2)&lt;&gt;"-", LEFT(O131, 2), 0)</f>
        <v>0S</v>
      </c>
      <c r="DY131" t="str">
        <f t="shared" ref="DY131:DY162" si="3696">IF(LEFT(P131, 2)&lt;&gt;"-", LEFT(P131, 2), 0)</f>
        <v>0S</v>
      </c>
      <c r="DZ131" t="str">
        <f t="shared" ref="DZ131:DZ162" si="3697">IF(LEFT(Q131, 2)&lt;&gt;"-", LEFT(Q131, 2), 0)</f>
        <v>0R</v>
      </c>
      <c r="EA131" t="str">
        <f t="shared" ref="EA131:EA162" si="3698">IF(LEFT(R131, 2)&lt;&gt;"-", LEFT(R131, 2), 0)</f>
        <v>0L</v>
      </c>
      <c r="EB131" t="str">
        <f t="shared" ref="EB131:EB162" si="3699">IF(LEFT(S131, 2)&lt;&gt;"-", LEFT(S131, 2), 0)</f>
        <v>3L</v>
      </c>
      <c r="EC131" t="str">
        <f t="shared" ref="EC131:EC162" si="3700">IF(LEFT(T131, 2)&lt;&gt;"-", LEFT(T131, 2), 0)</f>
        <v>0R</v>
      </c>
      <c r="ED131">
        <f t="shared" ref="ED131:ED162" si="3701">IF(LEFT(U131, 2)&lt;&gt;"-", LEFT(U131, 2), 0)</f>
        <v>0</v>
      </c>
      <c r="EE131">
        <f t="shared" ref="EE131:EE162" si="3702">IF(LEFT(V131, 2)&lt;&gt;"-", LEFT(V131, 2), 0)</f>
        <v>0</v>
      </c>
      <c r="EF131">
        <f t="shared" ref="EF131:EF162" si="3703">IF(LEFT(W131, 2)&lt;&gt;"-", LEFT(W131, 2), 0)</f>
        <v>0</v>
      </c>
      <c r="EG131">
        <f t="shared" ref="EG131:EG162" si="3704">IF(LEFT(X131, 2)&lt;&gt;"-", LEFT(X131, 2), 0)</f>
        <v>0</v>
      </c>
      <c r="EH131">
        <f t="shared" ref="EH131:EH162" si="3705">IF(LEFT(Y131, 2)&lt;&gt;"-", LEFT(Y131, 2), 0)</f>
        <v>0</v>
      </c>
      <c r="EI131">
        <f t="shared" ref="EI131:EI162" si="3706">IF(LEFT(Z131, 2)&lt;&gt;"-", LEFT(Z131, 2), 0)</f>
        <v>0</v>
      </c>
      <c r="EJ131">
        <f t="shared" ref="EJ131:EJ162" si="3707">IF(LEFT(AA131, 2)&lt;&gt;"-", LEFT(AA131, 2), 0)</f>
        <v>0</v>
      </c>
      <c r="EK131">
        <f t="shared" ref="EK131:EK162" si="3708">IF(LEFT(AB131, 2)&lt;&gt;"-", LEFT(AB131, 2), 0)</f>
        <v>0</v>
      </c>
      <c r="EL131">
        <f t="shared" ref="EL131:EL162" si="3709">IF(LEFT(AC131, 2)&lt;&gt;"-", LEFT(AC131, 2), 0)</f>
        <v>0</v>
      </c>
      <c r="EM131">
        <f t="shared" ref="EM131:EM162" si="3710">IF(LEFT(AD131, 2)&lt;&gt;"-", LEFT(AD131, 2), 0)</f>
        <v>0</v>
      </c>
      <c r="EN131">
        <f t="shared" ref="EN131:EN162" si="3711">IF(LEFT(AE131, 2)&lt;&gt;"-", LEFT(AE131, 2), 0)</f>
        <v>0</v>
      </c>
      <c r="EO131">
        <f t="shared" ref="EO131:EO162" si="3712">IF(LEFT(AF131, 2)&lt;&gt;"-", LEFT(AF131, 2), 0)</f>
        <v>0</v>
      </c>
      <c r="EP131">
        <f t="shared" ref="EP131:EP162" si="3713">IF(LEFT(AG131, 2)&lt;&gt;"-", LEFT(AG131, 2), 0)</f>
        <v>0</v>
      </c>
      <c r="EQ131">
        <f t="shared" ref="EQ131:EQ162" si="3714">IF(LEFT(AH131, 2)&lt;&gt;"-", LEFT(AH131, 2), 0)</f>
        <v>0</v>
      </c>
      <c r="ER131">
        <f t="shared" ref="ER131:ER162" si="3715">IF(LEFT(AI131, 2)&lt;&gt;"-", LEFT(AI131, 2), 0)</f>
        <v>0</v>
      </c>
      <c r="ES131">
        <f t="shared" ref="ES131:ES162" si="3716">IF(LEFT(AJ131, 2)&lt;&gt;"-", LEFT(AJ131, 2), 0)</f>
        <v>0</v>
      </c>
      <c r="ET131">
        <f t="shared" ref="ET131:ET162" si="3717">IF(LEFT(AK131, 2)&lt;&gt;"-", LEFT(AK131, 2), 0)</f>
        <v>0</v>
      </c>
      <c r="EU131">
        <f t="shared" ref="EU131:EU162" si="3718">IF(LEFT(AL131, 2)&lt;&gt;"-", LEFT(AL131, 2), 0)</f>
        <v>0</v>
      </c>
      <c r="EV131">
        <f t="shared" ref="EV131:EV162" si="3719">IF(LEFT(AM131, 2)&lt;&gt;"-", LEFT(AM131, 2), 0)</f>
        <v>0</v>
      </c>
      <c r="EW131">
        <f t="shared" ref="EW131:EW162" si="3720">IF(LEFT(AN131, 2)&lt;&gt;"-", LEFT(AN131, 2), 0)</f>
        <v>0</v>
      </c>
      <c r="EX131">
        <f t="shared" ref="EX131:EX162" si="3721">IF(LEFT(AO131, 2)&lt;&gt;"-", LEFT(AO131, 2), 0)</f>
        <v>0</v>
      </c>
      <c r="EY131">
        <f t="shared" ref="EY131:EY162" si="3722">IF(LEFT(AP131, 2)&lt;&gt;"-", LEFT(AP131, 2), 0)</f>
        <v>0</v>
      </c>
      <c r="EZ131">
        <f t="shared" ref="EZ131:EZ162" si="3723">IF(LEFT(AQ131, 2)&lt;&gt;"-", LEFT(AQ131, 2), 0)</f>
        <v>0</v>
      </c>
      <c r="FA131">
        <f t="shared" ref="FA131:FA162" si="3724">IF(LEFT(AR131, 2)&lt;&gt;"-", LEFT(AR131, 2), 0)</f>
        <v>0</v>
      </c>
      <c r="FB131">
        <f t="shared" ref="FB131:FB162" si="3725">IF(LEFT(AS131, 2)&lt;&gt;"-", LEFT(AS131, 2), 0)</f>
        <v>0</v>
      </c>
      <c r="FC131">
        <f t="shared" ref="FC131:FC162" si="3726">IF(LEFT(AT131, 2)&lt;&gt;"-", LEFT(AT131, 2), 0)</f>
        <v>0</v>
      </c>
      <c r="FD131">
        <f t="shared" ref="FD131:FD162" si="3727">IF(LEFT(AU131, 2)&lt;&gt;"-", LEFT(AU131, 2), 0)</f>
        <v>0</v>
      </c>
      <c r="FE131">
        <f t="shared" ref="FE131:FE162" si="3728">IF(LEFT(AV131, 2)&lt;&gt;"-", LEFT(AV131, 2), 0)</f>
        <v>0</v>
      </c>
      <c r="FF131">
        <f t="shared" ref="FF131:FF162" si="3729">IF(LEFT(AW131, 2)&lt;&gt;"-", LEFT(AW131, 2), 0)</f>
        <v>0</v>
      </c>
      <c r="FG131">
        <f t="shared" ref="FG131:FG162" si="3730">IF(LEFT(AX131, 2)&lt;&gt;"-", LEFT(AX131, 2), 0)</f>
        <v>0</v>
      </c>
      <c r="FH131">
        <f t="shared" ref="FH131:FH162" si="3731">IF(LEFT(AY131, 2)&lt;&gt;"-", LEFT(AY131, 2), 0)</f>
        <v>0</v>
      </c>
      <c r="FI131">
        <f t="shared" ref="FI131:FI162" si="3732">IF(LEFT(AZ131, 2)&lt;&gt;"-", LEFT(AZ131, 2), 0)</f>
        <v>0</v>
      </c>
      <c r="FJ131">
        <f t="shared" ref="FJ131:FJ162" si="3733">IF(LEFT(BA131, 2)&lt;&gt;"-", LEFT(BA131, 2), 0)</f>
        <v>0</v>
      </c>
      <c r="FK131">
        <f t="shared" ref="FK131:FK162" si="3734">IF(LEFT(BB131, 2)&lt;&gt;"-", LEFT(BB131, 2), 0)</f>
        <v>0</v>
      </c>
      <c r="FL131">
        <f t="shared" ref="FL131:FL162" si="3735">IF(LEFT(BC131, 2)&lt;&gt;"-", LEFT(BC131, 2), 0)</f>
        <v>0</v>
      </c>
      <c r="FM131">
        <f t="shared" ref="FM131:FM162" si="3736">IF(LEFT(BD131, 2)&lt;&gt;"-", LEFT(BD131, 2), 0)</f>
        <v>0</v>
      </c>
      <c r="FN131">
        <f t="shared" ref="FN131:FN162" si="3737">IF(LEFT(BE131, 2)&lt;&gt;"-", LEFT(BE131, 2), 0)</f>
        <v>0</v>
      </c>
      <c r="FO131">
        <f t="shared" ref="FO131:FO162" si="3738">IF(LEFT(BF131, 2)&lt;&gt;"-", LEFT(BF131, 2), 0)</f>
        <v>0</v>
      </c>
      <c r="FP131">
        <f t="shared" ref="FP131:FP162" si="3739">IF(LEFT(BG131, 2)&lt;&gt;"-", LEFT(BG131, 2), 0)</f>
        <v>0</v>
      </c>
      <c r="FQ131">
        <f t="shared" ref="FQ131:FQ162" si="3740">IF(LEFT(BH131, 2)&lt;&gt;"-", LEFT(BH131, 2), 0)</f>
        <v>0</v>
      </c>
      <c r="FR131">
        <f t="shared" ref="FR131:FR162" si="3741">IF(LEFT(BI131, 2)&lt;&gt;"-", LEFT(BI131, 2), 0)</f>
        <v>0</v>
      </c>
      <c r="FS131">
        <f t="shared" ref="FS131:FS162" si="3742">IF(LEFT(BJ131, 2)&lt;&gt;"-", LEFT(BJ131, 2), 0)</f>
        <v>0</v>
      </c>
      <c r="FT131">
        <f t="shared" ref="FT131:FT162" si="3743">IF(LEFT(BK131, 2)&lt;&gt;"-", LEFT(BK131, 2), 0)</f>
        <v>0</v>
      </c>
      <c r="FU131">
        <f t="shared" ref="FU131:FU162" si="3744">IF(LEFT(BL131, 2)&lt;&gt;"-", LEFT(BL131, 2), 0)</f>
        <v>0</v>
      </c>
      <c r="FV131">
        <f t="shared" ref="FV131:FV162" si="3745">IF(LEFT(BM131, 2)&lt;&gt;"-", LEFT(BM131, 2), 0)</f>
        <v>0</v>
      </c>
      <c r="FW131">
        <f t="shared" ref="FW131:FW162" si="3746">IF(LEFT(BN131, 2)&lt;&gt;"-", LEFT(BN131, 2), 0)</f>
        <v>0</v>
      </c>
      <c r="FX131">
        <f t="shared" ref="FX131:FX162" si="3747">IF(LEFT(BO131, 2)&lt;&gt;"-", LEFT(BO131, 2), 0)</f>
        <v>0</v>
      </c>
      <c r="FY131">
        <f t="shared" ref="FY131:FY162" si="3748">IF(LEFT(BP131, 2)&lt;&gt;"-", LEFT(BP131, 2), 0)</f>
        <v>0</v>
      </c>
      <c r="FZ131">
        <f t="shared" ref="FZ131:FZ162" si="3749">IF(LEFT(BQ131, 2)&lt;&gt;"-", LEFT(BQ131, 2), 0)</f>
        <v>0</v>
      </c>
      <c r="GA131">
        <f t="shared" ref="GA131:GA162" si="3750">IF(LEFT(BR131, 2)&lt;&gt;"-", LEFT(BR131, 2), 0)</f>
        <v>0</v>
      </c>
      <c r="GB131">
        <f t="shared" ref="GB131:GB162" si="3751">IF(LEFT(BS131, 2)&lt;&gt;"-", LEFT(BS131, 2), 0)</f>
        <v>0</v>
      </c>
      <c r="GC131">
        <f t="shared" ref="GC131:GC162" si="3752">IF(LEFT(BT131, 2)&lt;&gt;"-", LEFT(BT131, 2), 0)</f>
        <v>0</v>
      </c>
      <c r="GD131">
        <f t="shared" ref="GD131:GD162" si="3753">IF(LEFT(BU131, 2)&lt;&gt;"-", LEFT(BU131, 2), 0)</f>
        <v>0</v>
      </c>
      <c r="GE131">
        <f t="shared" ref="GE131:GE162" si="3754">IF(LEFT(BV131, 2)&lt;&gt;"-", LEFT(BV131, 2), 0)</f>
        <v>0</v>
      </c>
      <c r="GF131">
        <f t="shared" ref="GF131:GF162" si="3755">IF(LEFT(BW131, 2)&lt;&gt;"-", LEFT(BW131, 2), 0)</f>
        <v>0</v>
      </c>
      <c r="GG131">
        <f t="shared" ref="GG131:GG162" si="3756">IF(LEFT(BX131, 2)&lt;&gt;"-", LEFT(BX131, 2), 0)</f>
        <v>0</v>
      </c>
      <c r="GH131">
        <f t="shared" ref="GH131:GH162" si="3757">IF(LEFT(BY131, 2)&lt;&gt;"-", LEFT(BY131, 2), 0)</f>
        <v>0</v>
      </c>
      <c r="GI131">
        <f t="shared" ref="GI131:GI162" si="3758">IF(LEFT(BZ131, 2)&lt;&gt;"-", LEFT(BZ131, 2), 0)</f>
        <v>0</v>
      </c>
      <c r="GJ131">
        <f t="shared" ref="GJ131:GJ162" si="3759">IF(LEFT(CA131, 2)&lt;&gt;"-", LEFT(CA131, 2), 0)</f>
        <v>0</v>
      </c>
      <c r="GK131">
        <f t="shared" ref="GK131:GK162" si="3760">IF(LEFT(CB131, 2)&lt;&gt;"-", LEFT(CB131, 2), 0)</f>
        <v>0</v>
      </c>
      <c r="GL131">
        <f t="shared" ref="GL131:GL162" si="3761">IF(LEFT(CC131, 2)&lt;&gt;"-", LEFT(CC131, 2), 0)</f>
        <v>0</v>
      </c>
      <c r="GM131">
        <f t="shared" ref="GM131:GM162" si="3762">IF(LEFT(CD131, 2)&lt;&gt;"-", LEFT(CD131, 2), 0)</f>
        <v>0</v>
      </c>
      <c r="GN131">
        <f t="shared" ref="GN131:GN162" si="3763">IF(LEFT(CE131, 2)&lt;&gt;"-", LEFT(CE131, 2), 0)</f>
        <v>0</v>
      </c>
      <c r="GO131">
        <f t="shared" ref="GO131:GO162" si="3764">IF(LEFT(CF131, 2)&lt;&gt;"-", LEFT(CF131, 2), 0)</f>
        <v>0</v>
      </c>
      <c r="GP131">
        <f t="shared" ref="GP131:GP162" si="3765">IF(LEFT(CG131, 2)&lt;&gt;"-", LEFT(CG131, 2), 0)</f>
        <v>0</v>
      </c>
      <c r="GQ131">
        <f t="shared" ref="GQ131:GQ162" si="3766">IF(LEFT(CH131, 2)&lt;&gt;"-", LEFT(CH131, 2), 0)</f>
        <v>0</v>
      </c>
      <c r="GR131">
        <f t="shared" ref="GR131:GR162" si="3767">IF(LEFT(CI131, 2)&lt;&gt;"-", LEFT(CI131, 2), 0)</f>
        <v>0</v>
      </c>
      <c r="GS131">
        <f t="shared" ref="GS131:GS162" si="3768">IF(LEFT(CJ131, 2)&lt;&gt;"-", LEFT(CJ131, 2), 0)</f>
        <v>0</v>
      </c>
      <c r="GT131">
        <f t="shared" ref="GT131:GT162" si="3769">IF(LEFT(CK131, 2)&lt;&gt;"-", LEFT(CK131, 2), 0)</f>
        <v>0</v>
      </c>
      <c r="GU131">
        <f t="shared" ref="GU131:GU162" si="3770">IF(LEFT(CL131, 2)&lt;&gt;"-", LEFT(CL131, 2), 0)</f>
        <v>0</v>
      </c>
      <c r="GV131">
        <f t="shared" ref="GV131:GV162" si="3771">IF(LEFT(CM131, 2)&lt;&gt;"-", LEFT(CM131, 2), 0)</f>
        <v>0</v>
      </c>
      <c r="GW131">
        <f t="shared" ref="GW131:GW162" si="3772">IF(LEFT(CN131, 2)&lt;&gt;"-", LEFT(CN131, 2), 0)</f>
        <v>0</v>
      </c>
      <c r="GX131">
        <f t="shared" ref="GX131:GX162" si="3773">IF(LEFT(CO131, 2)&lt;&gt;"-", LEFT(CO131, 2), 0)</f>
        <v>0</v>
      </c>
      <c r="GY131">
        <f t="shared" ref="GY131:GY162" si="3774">IF(LEFT(CP131, 2)&lt;&gt;"-", LEFT(CP131, 2), 0)</f>
        <v>0</v>
      </c>
      <c r="GZ131">
        <f t="shared" ref="GZ131:GZ162" si="3775">IF(LEFT(CQ131, 2)&lt;&gt;"-", LEFT(CQ131, 2), 0)</f>
        <v>0</v>
      </c>
      <c r="HA131">
        <f t="shared" ref="HA131:HA162" si="3776">IF(LEFT(CR131, 2)&lt;&gt;"-", LEFT(CR131, 2), 0)</f>
        <v>0</v>
      </c>
      <c r="HB131" s="176" t="s">
        <v>265</v>
      </c>
      <c r="HC131" s="89">
        <f t="shared" ref="HC131:HC162" si="3777">HK131+HL131+HM131+HP131+HS131+HY131+IB131+IH131+IK131+IQ131+IT131+IZ131+JC131+JI131+JL131</f>
        <v>287.83916784774362</v>
      </c>
      <c r="HD131" s="89">
        <f t="shared" ref="HD131:HD162" si="3778">HQ131+HR131+HV131+HZ131+IA131+IE131+II131+IJ131+IN131+IR131+IS131+IW131+JA131+JB131+JF131</f>
        <v>75.367106072591156</v>
      </c>
      <c r="HE131" s="89">
        <f t="shared" ref="HE131:HE162" si="3779">HN131+HO131+HT131+HU131+HW131+HX131+IC131+ID131+IF131+IG131+IL131+IM131+IO131+IP131+IU131</f>
        <v>137.81083187345598</v>
      </c>
      <c r="HF131" s="89">
        <f t="shared" ref="HF131:HF162" si="3780">SUM(JM131:KQ131)+IV131+IX131+IY131+JD131+JE131+JG131+JH131+JJ131+JK131</f>
        <v>0</v>
      </c>
      <c r="HH131" s="88">
        <f t="shared" ref="HH131:HH162" si="3781">HC131+HD131+HE131*1+HF131*1</f>
        <v>501.01710579379073</v>
      </c>
      <c r="HI131" s="88">
        <f t="shared" ref="HI131:HI162" si="3782">HE131/(DN131+DO131-(COUNTIF(O131:P131, "3S-")))</f>
        <v>68.905415936727991</v>
      </c>
      <c r="HK131">
        <f>IFERROR(VLOOKUP(_xlfn.NUMBERVALUE(MID(L131, SEARCH("!", L131)+1, SEARCH("+", L131)-SEARCH("!", L131)-1)), Rankings!$A$2:$BK$161, 63, FALSE),0)</f>
        <v>35.639254813808741</v>
      </c>
      <c r="HL131">
        <f>IFERROR(VLOOKUP(_xlfn.NUMBERVALUE(MID(M131, SEARCH("!", M131)+1, SEARCH("+", M131)-SEARCH("!", M131)-1)), Rankings!$A$2:$BK$161, 63, FALSE),0)</f>
        <v>28.233626464592124</v>
      </c>
      <c r="HM131">
        <f>IFERROR(VLOOKUP(_xlfn.NUMBERVALUE(MID(N131, SEARCH("!", N131)+1, SEARCH("+", N131)-SEARCH("!", N131)-1)), Rankings!$A$2:$BK$161, 63, FALSE),0)</f>
        <v>88.706484395707392</v>
      </c>
      <c r="HN131">
        <f>IFERROR(VLOOKUP(_xlfn.NUMBERVALUE(MID(O131, SEARCH("!", O131)+1, SEARCH("+", O131)-SEARCH("!", O131)-1)), Rankings!$A$2:$BK$161, 63, FALSE),0)</f>
        <v>67.889005275432126</v>
      </c>
      <c r="HO131">
        <f>IFERROR(VLOOKUP(_xlfn.NUMBERVALUE(MID(P131, SEARCH("!", P131)+1, SEARCH("+", P131)-SEARCH("!", P131)-1)), Rankings!$A$2:$BK$161, 63, FALSE),0)</f>
        <v>69.92182659802387</v>
      </c>
      <c r="HP131">
        <f>IFERROR(VLOOKUP(_xlfn.NUMBERVALUE(MID(Q131, SEARCH("!", Q131)+1, SEARCH("+", Q131)-SEARCH("!", Q131)-1)), Rankings!$A$2:$BK$161, 63, FALSE),0)</f>
        <v>49.036621285290536</v>
      </c>
      <c r="HQ131">
        <f>IFERROR(VLOOKUP(_xlfn.NUMBERVALUE(MID(R131, SEARCH("!", R131)+1, SEARCH("+", R131)-SEARCH("!", R131)-1)), Rankings!$A$2:$BK$161, 63, FALSE),0)</f>
        <v>56.620915742041326</v>
      </c>
      <c r="HR131">
        <f>IFERROR(VLOOKUP(_xlfn.NUMBERVALUE(MID(S131, SEARCH("!", S131)+1, SEARCH("+", S131)-SEARCH("!", S131)-1)), Rankings!$A$2:$BK$161, 63, FALSE),0)</f>
        <v>18.74619033054983</v>
      </c>
      <c r="HS131">
        <f>IFERROR(VLOOKUP(_xlfn.NUMBERVALUE(MID(T131, SEARCH("!", T131)+1, SEARCH("+", T131)-SEARCH("!", T131)-1)), Rankings!$A$2:$BK$161, 63, FALSE),0)</f>
        <v>86.223180888344842</v>
      </c>
      <c r="HT131">
        <f>IFERROR(VLOOKUP(_xlfn.NUMBERVALUE(MID(U131, SEARCH("!", U131)+1, SEARCH("+", U131)-SEARCH("!", U131)-1)), Rankings!$A$2:$BK$161, 63, FALSE),0)</f>
        <v>0</v>
      </c>
      <c r="HU131">
        <f>IFERROR(VLOOKUP(_xlfn.NUMBERVALUE(MID(V131, SEARCH("!", V131)+1, SEARCH("+", V131)-SEARCH("!", V131)-1)), Rankings!$A$2:$BK$161, 63, FALSE),0)</f>
        <v>0</v>
      </c>
      <c r="HV131">
        <f>IFERROR(VLOOKUP(_xlfn.NUMBERVALUE(MID(W131, SEARCH("!", W131)+1, SEARCH("+", W131)-SEARCH("!", W131)-1)), Rankings!$A$2:$BK$161, 63, FALSE),0)</f>
        <v>0</v>
      </c>
      <c r="HW131">
        <f>IFERROR(VLOOKUP(_xlfn.NUMBERVALUE(MID(X131, SEARCH("!", X131)+1, SEARCH("+", X131)-SEARCH("!", X131)-1)), Rankings!$A$2:$BK$161, 63, FALSE),0)</f>
        <v>0</v>
      </c>
      <c r="HX131">
        <f>IFERROR(VLOOKUP(_xlfn.NUMBERVALUE(MID(Y131, SEARCH("!", Y131)+1, SEARCH("+", Y131)-SEARCH("!", Y131)-1)), Rankings!$A$2:$BK$161, 63, FALSE),0)</f>
        <v>0</v>
      </c>
      <c r="HY131">
        <f>IFERROR(VLOOKUP(_xlfn.NUMBERVALUE(MID(Z131, SEARCH("!", Z131)+1, SEARCH("+", Z131)-SEARCH("!", Z131)-1)), Rankings!$A$2:$BK$161, 63, FALSE),0)</f>
        <v>0</v>
      </c>
      <c r="HZ131">
        <f>IFERROR(VLOOKUP(_xlfn.NUMBERVALUE(MID(AA131, SEARCH("!", AA131)+1, SEARCH("+", AA131)-SEARCH("!", AA131)-1)), Rankings!$A$2:$BK$161, 63, FALSE),0)</f>
        <v>0</v>
      </c>
      <c r="IA131">
        <f>IFERROR(VLOOKUP(_xlfn.NUMBERVALUE(MID(AB131, SEARCH("!", AB131)+1, SEARCH("+", AB131)-SEARCH("!", AB131)-1)), Rankings!$A$2:$BK$161, 63, FALSE),0)</f>
        <v>0</v>
      </c>
      <c r="IB131">
        <f>IFERROR(VLOOKUP(_xlfn.NUMBERVALUE(MID(AC131, SEARCH("!", AC131)+1, SEARCH("+", AC131)-SEARCH("!", AC131)-1)), Rankings!$A$2:$BK$161, 63, FALSE),0)</f>
        <v>0</v>
      </c>
      <c r="IC131">
        <f>IFERROR(VLOOKUP(_xlfn.NUMBERVALUE(MID(AD131, SEARCH("!", AD131)+1, SEARCH("+", AD131)-SEARCH("!", AD131)-1)), Rankings!$A$2:$BK$161, 63, FALSE),0)</f>
        <v>0</v>
      </c>
      <c r="ID131">
        <f>IFERROR(VLOOKUP(_xlfn.NUMBERVALUE(MID(AE131, SEARCH("!", AE131)+1, SEARCH("+", AE131)-SEARCH("!", AE131)-1)), Rankings!$A$2:$BK$161, 63, FALSE),0)</f>
        <v>0</v>
      </c>
      <c r="IE131">
        <f>IFERROR(VLOOKUP(_xlfn.NUMBERVALUE(MID(AF131, SEARCH("!", AF131)+1, SEARCH("+", AF131)-SEARCH("!", AF131)-1)), Rankings!$A$2:$BK$161, 63, FALSE),0)</f>
        <v>0</v>
      </c>
      <c r="IF131">
        <f>IFERROR(VLOOKUP(_xlfn.NUMBERVALUE(MID(AG131, SEARCH("!", AG131)+1, SEARCH("+", AG131)-SEARCH("!", AG131)-1)), Rankings!$A$2:$BK$161, 63, FALSE),0)</f>
        <v>0</v>
      </c>
      <c r="IG131">
        <f>IFERROR(VLOOKUP(_xlfn.NUMBERVALUE(MID(AH131, SEARCH("!", AH131)+1, SEARCH("+", AH131)-SEARCH("!", AH131)-1)), Rankings!$A$2:$BK$161, 63, FALSE),0)</f>
        <v>0</v>
      </c>
      <c r="IH131">
        <f>IFERROR(VLOOKUP(_xlfn.NUMBERVALUE(MID(AI131, SEARCH("!", AI131)+1, SEARCH("+", AI131)-SEARCH("!", AI131)-1)), Rankings!$A$2:$BK$161, 63, FALSE),0)</f>
        <v>0</v>
      </c>
      <c r="II131">
        <f>IFERROR(VLOOKUP(_xlfn.NUMBERVALUE(MID(AJ131, SEARCH("!", AJ131)+1, SEARCH("+", AJ131)-SEARCH("!", AJ131)-1)), Rankings!$A$2:$BK$161, 63, FALSE),0)</f>
        <v>0</v>
      </c>
      <c r="IJ131">
        <f>IFERROR(VLOOKUP(_xlfn.NUMBERVALUE(MID(AK131, SEARCH("!", AK131)+1, SEARCH("+", AK131)-SEARCH("!", AK131)-1)), Rankings!$A$2:$BK$161, 63, FALSE),0)</f>
        <v>0</v>
      </c>
      <c r="IK131">
        <f>IFERROR(VLOOKUP(_xlfn.NUMBERVALUE(MID(AL131, SEARCH("!", AL131)+1, SEARCH("+", AL131)-SEARCH("!", AL131)-1)), Rankings!$A$2:$BK$161, 63, FALSE),0)</f>
        <v>0</v>
      </c>
      <c r="IL131">
        <f>IFERROR(VLOOKUP(_xlfn.NUMBERVALUE(MID(AM131, SEARCH("!", AM131)+1, SEARCH("+", AM131)-SEARCH("!", AM131)-1)), Rankings!$A$2:$BK$161, 63, FALSE),0)</f>
        <v>0</v>
      </c>
      <c r="IM131">
        <f>IFERROR(VLOOKUP(_xlfn.NUMBERVALUE(MID(AN131, SEARCH("!", AN131)+1, SEARCH("+", AN131)-SEARCH("!", AN131)-1)), Rankings!$A$2:$BK$161, 63, FALSE),0)</f>
        <v>0</v>
      </c>
      <c r="IN131">
        <f>IFERROR(VLOOKUP(_xlfn.NUMBERVALUE(MID(AO131, SEARCH("!", AO131)+1, SEARCH("+", AO131)-SEARCH("!", AO131)-1)), Rankings!$A$2:$BK$161, 63, FALSE),0)</f>
        <v>0</v>
      </c>
      <c r="IO131">
        <f>IFERROR(VLOOKUP(_xlfn.NUMBERVALUE(MID(AP131, SEARCH("!", AP131)+1, SEARCH("+", AP131)-SEARCH("!", AP131)-1)), Rankings!$A$2:$BK$161, 63, FALSE),0)</f>
        <v>0</v>
      </c>
      <c r="IP131">
        <f>IFERROR(VLOOKUP(_xlfn.NUMBERVALUE(MID(AQ131, SEARCH("!", AQ131)+1, SEARCH("+", AQ131)-SEARCH("!", AQ131)-1)), Rankings!$A$2:$BK$161, 63, FALSE),0)</f>
        <v>0</v>
      </c>
      <c r="IQ131">
        <f>IFERROR(VLOOKUP(_xlfn.NUMBERVALUE(MID(AR131, SEARCH("!", AR131)+1, SEARCH("+", AR131)-SEARCH("!", AR131)-1)), Rankings!$A$2:$BK$161, 63, FALSE),0)</f>
        <v>0</v>
      </c>
      <c r="IR131">
        <f>IFERROR(VLOOKUP(_xlfn.NUMBERVALUE(MID(AS131, SEARCH("!", AS131)+1, SEARCH("+", AS131)-SEARCH("!", AS131)-1)), Rankings!$A$2:$BK$161, 63, FALSE),0)</f>
        <v>0</v>
      </c>
      <c r="IS131">
        <f>IFERROR(VLOOKUP(_xlfn.NUMBERVALUE(MID(AT131, SEARCH("!", AT131)+1, SEARCH("+", AT131)-SEARCH("!", AT131)-1)), Rankings!$A$2:$BK$161, 63, FALSE),0)</f>
        <v>0</v>
      </c>
      <c r="IT131">
        <f>IFERROR(VLOOKUP(_xlfn.NUMBERVALUE(MID(AU131, SEARCH("!", AU131)+1, SEARCH("+", AU131)-SEARCH("!", AU131)-1)), Rankings!$A$2:$BK$161, 63, FALSE),0)</f>
        <v>0</v>
      </c>
      <c r="IU131">
        <f>IFERROR(VLOOKUP(_xlfn.NUMBERVALUE(MID(AV131, SEARCH("!", AV131)+1, SEARCH("+", AV131)-SEARCH("!", AV131)-1)), Rankings!$A$2:$BK$161, 63, FALSE),0)</f>
        <v>0</v>
      </c>
      <c r="IV131">
        <f>IFERROR(VLOOKUP(_xlfn.NUMBERVALUE(MID(AW131, SEARCH("!", AW131)+1, SEARCH("+", AW131)-SEARCH("!", AW131)-1)), Rankings!$A$2:$BK$161, 63, FALSE),0)</f>
        <v>0</v>
      </c>
      <c r="IW131">
        <f>IFERROR(VLOOKUP(_xlfn.NUMBERVALUE(MID(AX131, SEARCH("!", AX131)+1, SEARCH("+", AX131)-SEARCH("!", AX131)-1)), Rankings!$A$2:$BK$161, 63, FALSE),0)</f>
        <v>0</v>
      </c>
      <c r="IX131">
        <f>IFERROR(VLOOKUP(_xlfn.NUMBERVALUE(MID(AY131, SEARCH("!", AY131)+1, SEARCH("+", AY131)-SEARCH("!", AY131)-1)), Rankings!$A$2:$BK$161, 63, FALSE),0)</f>
        <v>0</v>
      </c>
      <c r="IY131">
        <f>IFERROR(VLOOKUP(_xlfn.NUMBERVALUE(MID(AZ131, SEARCH("!", AZ131)+1, SEARCH("+", AZ131)-SEARCH("!", AZ131)-1)), Rankings!$A$2:$BK$161, 63, FALSE),0)</f>
        <v>0</v>
      </c>
      <c r="IZ131">
        <f>IFERROR(VLOOKUP(_xlfn.NUMBERVALUE(MID(BA131, SEARCH("!", BA131)+1, SEARCH("+", BA131)-SEARCH("!", BA131)-1)), Rankings!$A$2:$BK$161, 63, FALSE),0)</f>
        <v>0</v>
      </c>
      <c r="JA131">
        <f>IFERROR(VLOOKUP(_xlfn.NUMBERVALUE(MID(BB131, SEARCH("!", BB131)+1, SEARCH("+", BB131)-SEARCH("!", BB131)-1)), Rankings!$A$2:$BK$161, 63, FALSE),0)</f>
        <v>0</v>
      </c>
      <c r="JB131">
        <f>IFERROR(VLOOKUP(_xlfn.NUMBERVALUE(MID(BC131, SEARCH("!", BC131)+1, SEARCH("+", BC131)-SEARCH("!", BC131)-1)), Rankings!$A$2:$BK$161, 63, FALSE),0)</f>
        <v>0</v>
      </c>
      <c r="JC131">
        <f>IFERROR(VLOOKUP(_xlfn.NUMBERVALUE(MID(BD131, SEARCH("!", BD131)+1, SEARCH("+", BD131)-SEARCH("!", BD131)-1)), Rankings!$A$2:$BK$161, 63, FALSE),0)</f>
        <v>0</v>
      </c>
      <c r="JD131">
        <f>IFERROR(VLOOKUP(_xlfn.NUMBERVALUE(MID(BE131, SEARCH("!", BE131)+1, SEARCH("+", BE131)-SEARCH("!", BE131)-1)), Rankings!$A$2:$BK$161, 63, FALSE),0)</f>
        <v>0</v>
      </c>
      <c r="JE131">
        <f>IFERROR(VLOOKUP(_xlfn.NUMBERVALUE(MID(BF131, SEARCH("!", BF131)+1, SEARCH("+", BF131)-SEARCH("!", BF131)-1)), Rankings!$A$2:$BK$161, 63, FALSE),0)</f>
        <v>0</v>
      </c>
      <c r="JF131">
        <f>IFERROR(VLOOKUP(_xlfn.NUMBERVALUE(MID(BG131, SEARCH("!", BG131)+1, SEARCH("+", BG131)-SEARCH("!", BG131)-1)), Rankings!$A$2:$BK$161, 63, FALSE),0)</f>
        <v>0</v>
      </c>
      <c r="JG131">
        <f>IFERROR(VLOOKUP(_xlfn.NUMBERVALUE(MID(BH131, SEARCH("!", BH131)+1, SEARCH("+", BH131)-SEARCH("!", BH131)-1)), Rankings!$A$2:$BK$161, 63, FALSE),0)</f>
        <v>0</v>
      </c>
      <c r="JH131">
        <f>IFERROR(VLOOKUP(_xlfn.NUMBERVALUE(MID(BI131, SEARCH("!", BI131)+1, SEARCH("+", BI131)-SEARCH("!", BI131)-1)), Rankings!$A$2:$BK$161, 63, FALSE),0)</f>
        <v>0</v>
      </c>
      <c r="JI131">
        <f>IFERROR(VLOOKUP(_xlfn.NUMBERVALUE(MID(BJ131, SEARCH("!", BJ131)+1, SEARCH("+", BJ131)-SEARCH("!", BJ131)-1)), Rankings!$A$2:$BK$161, 63, FALSE),0)</f>
        <v>0</v>
      </c>
      <c r="JJ131">
        <f>IFERROR(VLOOKUP(_xlfn.NUMBERVALUE(MID(BK131, SEARCH("!", BK131)+1, SEARCH("+", BK131)-SEARCH("!", BK131)-1)), Rankings!$A$2:$BK$161, 63, FALSE),0)</f>
        <v>0</v>
      </c>
      <c r="JK131">
        <f>IFERROR(VLOOKUP(_xlfn.NUMBERVALUE(MID(BL131, SEARCH("!", BL131)+1, SEARCH("+", BL131)-SEARCH("!", BL131)-1)), Rankings!$A$2:$BK$161, 63, FALSE),0)</f>
        <v>0</v>
      </c>
      <c r="JL131">
        <f>IFERROR(VLOOKUP(_xlfn.NUMBERVALUE(MID(BM131, SEARCH("!", BM131)+1, SEARCH("+", BM131)-SEARCH("!", BM131)-1)), Rankings!$A$2:$BK$161, 63, FALSE),0)</f>
        <v>0</v>
      </c>
      <c r="JM131">
        <f>IFERROR(VLOOKUP(_xlfn.NUMBERVALUE(MID(BN131, SEARCH("!", BN131)+1, SEARCH("+", BN131)-SEARCH("!", BN131)-1)), Rankings!$A$2:$BK$161, 63, FALSE),0)</f>
        <v>0</v>
      </c>
      <c r="JN131">
        <f>IFERROR(VLOOKUP(_xlfn.NUMBERVALUE(MID(BO131, SEARCH("!", BO131)+1, SEARCH("+", BO131)-SEARCH("!", BO131)-1)), Rankings!$A$2:$BK$161, 63, FALSE),0)</f>
        <v>0</v>
      </c>
      <c r="JO131">
        <f>IFERROR(VLOOKUP(_xlfn.NUMBERVALUE(MID(BP131, SEARCH("!", BP131)+1, SEARCH("+", BP131)-SEARCH("!", BP131)-1)), Rankings!$A$2:$BK$161, 63, FALSE),0)</f>
        <v>0</v>
      </c>
      <c r="JP131">
        <f>IFERROR(VLOOKUP(_xlfn.NUMBERVALUE(MID(BQ131, SEARCH("!", BQ131)+1, SEARCH("+", BQ131)-SEARCH("!", BQ131)-1)), Rankings!$A$2:$BK$161, 63, FALSE),0)</f>
        <v>0</v>
      </c>
      <c r="JQ131">
        <f>IFERROR(VLOOKUP(_xlfn.NUMBERVALUE(MID(BR131, SEARCH("!", BR131)+1, SEARCH("+", BR131)-SEARCH("!", BR131)-1)), Rankings!$A$2:$BK$161, 63, FALSE),0)</f>
        <v>0</v>
      </c>
      <c r="JR131">
        <f>IFERROR(VLOOKUP(_xlfn.NUMBERVALUE(MID(BS131, SEARCH("!", BS131)+1, SEARCH("+", BS131)-SEARCH("!", BS131)-1)), Rankings!$A$2:$BK$161, 63, FALSE),0)</f>
        <v>0</v>
      </c>
      <c r="JS131">
        <f>IFERROR(VLOOKUP(_xlfn.NUMBERVALUE(MID(BT131, SEARCH("!", BT131)+1, SEARCH("+", BT131)-SEARCH("!", BT131)-1)), Rankings!$A$2:$BK$161, 63, FALSE),0)</f>
        <v>0</v>
      </c>
      <c r="JT131">
        <f>IFERROR(VLOOKUP(_xlfn.NUMBERVALUE(MID(BU131, SEARCH("!", BU131)+1, SEARCH("+", BU131)-SEARCH("!", BU131)-1)), Rankings!$A$2:$BK$161, 63, FALSE),0)</f>
        <v>0</v>
      </c>
      <c r="JU131">
        <f>IFERROR(VLOOKUP(_xlfn.NUMBERVALUE(MID(BV131, SEARCH("!", BV131)+1, SEARCH("+", BV131)-SEARCH("!", BV131)-1)), Rankings!$A$2:$BK$161, 63, FALSE),0)</f>
        <v>0</v>
      </c>
      <c r="JV131">
        <f>IFERROR(VLOOKUP(_xlfn.NUMBERVALUE(MID(BW131, SEARCH("!", BW131)+1, SEARCH("+", BW131)-SEARCH("!", BW131)-1)), Rankings!$A$2:$BK$161, 63, FALSE),0)</f>
        <v>0</v>
      </c>
      <c r="JW131">
        <f>IFERROR(VLOOKUP(_xlfn.NUMBERVALUE(MID(BX131, SEARCH("!", BX131)+1, SEARCH("+", BX131)-SEARCH("!", BX131)-1)), Rankings!$A$2:$BK$161, 63, FALSE),0)</f>
        <v>0</v>
      </c>
      <c r="JX131">
        <f>IFERROR(VLOOKUP(_xlfn.NUMBERVALUE(MID(BY131, SEARCH("!", BY131)+1, SEARCH("+", BY131)-SEARCH("!", BY131)-1)), Rankings!$A$2:$BK$161, 63, FALSE),0)</f>
        <v>0</v>
      </c>
      <c r="JY131">
        <f>IFERROR(VLOOKUP(_xlfn.NUMBERVALUE(MID(BZ131, SEARCH("!", BZ131)+1, SEARCH("+", BZ131)-SEARCH("!", BZ131)-1)), Rankings!$A$2:$BK$161, 63, FALSE),0)</f>
        <v>0</v>
      </c>
      <c r="JZ131">
        <f>IFERROR(VLOOKUP(_xlfn.NUMBERVALUE(MID(CA131, SEARCH("!", CA131)+1, SEARCH("+", CA131)-SEARCH("!", CA131)-1)), Rankings!$A$2:$BK$161, 63, FALSE),0)</f>
        <v>0</v>
      </c>
      <c r="KA131">
        <f>IFERROR(VLOOKUP(_xlfn.NUMBERVALUE(MID(CB131, SEARCH("!", CB131)+1, SEARCH("+", CB131)-SEARCH("!", CB131)-1)), Rankings!$A$2:$BK$161, 63, FALSE),0)</f>
        <v>0</v>
      </c>
      <c r="KB131">
        <f>IFERROR(VLOOKUP(_xlfn.NUMBERVALUE(MID(CC131, SEARCH("!", CC131)+1, SEARCH("+", CC131)-SEARCH("!", CC131)-1)), Rankings!$A$2:$BK$161, 63, FALSE),0)</f>
        <v>0</v>
      </c>
      <c r="KC131">
        <f>IFERROR(VLOOKUP(_xlfn.NUMBERVALUE(MID(CD131, SEARCH("!", CD131)+1, SEARCH("+", CD131)-SEARCH("!", CD131)-1)), Rankings!$A$2:$BK$161, 63, FALSE),0)</f>
        <v>0</v>
      </c>
      <c r="KD131">
        <f>IFERROR(VLOOKUP(_xlfn.NUMBERVALUE(MID(CE131, SEARCH("!", CE131)+1, SEARCH("+", CE131)-SEARCH("!", CE131)-1)), Rankings!$A$2:$BK$161, 63, FALSE),0)</f>
        <v>0</v>
      </c>
      <c r="KE131">
        <f>IFERROR(VLOOKUP(_xlfn.NUMBERVALUE(MID(CF131, SEARCH("!", CF131)+1, SEARCH("+", CF131)-SEARCH("!", CF131)-1)), Rankings!$A$2:$BK$161, 63, FALSE),0)</f>
        <v>0</v>
      </c>
      <c r="KF131">
        <f>IFERROR(VLOOKUP(_xlfn.NUMBERVALUE(MID(CG131, SEARCH("!", CG131)+1, SEARCH("+", CG131)-SEARCH("!", CG131)-1)), Rankings!$A$2:$BK$161, 63, FALSE),0)</f>
        <v>0</v>
      </c>
      <c r="KG131">
        <f>IFERROR(VLOOKUP(_xlfn.NUMBERVALUE(MID(CH131, SEARCH("!", CH131)+1, SEARCH("+", CH131)-SEARCH("!", CH131)-1)), Rankings!$A$2:$BK$161, 63, FALSE),0)</f>
        <v>0</v>
      </c>
      <c r="KH131">
        <f>IFERROR(VLOOKUP(_xlfn.NUMBERVALUE(MID(CI131, SEARCH("!", CI131)+1, SEARCH("+", CI131)-SEARCH("!", CI131)-1)), Rankings!$A$2:$BK$161, 63, FALSE),0)</f>
        <v>0</v>
      </c>
      <c r="KI131">
        <f>IFERROR(VLOOKUP(_xlfn.NUMBERVALUE(MID(CJ131, SEARCH("!", CJ131)+1, SEARCH("+", CJ131)-SEARCH("!", CJ131)-1)), Rankings!$A$2:$BK$161, 63, FALSE),0)</f>
        <v>0</v>
      </c>
      <c r="KJ131">
        <f>IFERROR(VLOOKUP(_xlfn.NUMBERVALUE(MID(CK131, SEARCH("!", CK131)+1, SEARCH("+", CK131)-SEARCH("!", CK131)-1)), Rankings!$A$2:$BK$161, 63, FALSE),0)</f>
        <v>0</v>
      </c>
      <c r="KK131">
        <f>IFERROR(VLOOKUP(_xlfn.NUMBERVALUE(MID(CL131, SEARCH("!", CL131)+1, SEARCH("+", CL131)-SEARCH("!", CL131)-1)), Rankings!$A$2:$BK$161, 63, FALSE),0)</f>
        <v>0</v>
      </c>
      <c r="KL131">
        <f>IFERROR(VLOOKUP(_xlfn.NUMBERVALUE(MID(CM131, SEARCH("!", CM131)+1, SEARCH("+", CM131)-SEARCH("!", CM131)-1)), Rankings!$A$2:$BK$161, 63, FALSE),0)</f>
        <v>0</v>
      </c>
      <c r="KM131">
        <f>IFERROR(VLOOKUP(_xlfn.NUMBERVALUE(MID(CN131, SEARCH("!", CN131)+1, SEARCH("+", CN131)-SEARCH("!", CN131)-1)), Rankings!$A$2:$BK$161, 63, FALSE),0)</f>
        <v>0</v>
      </c>
      <c r="KN131">
        <f>IFERROR(VLOOKUP(_xlfn.NUMBERVALUE(MID(CO131, SEARCH("!", CO131)+1, SEARCH("+", CO131)-SEARCH("!", CO131)-1)), Rankings!$A$2:$BK$161, 63, FALSE),0)</f>
        <v>0</v>
      </c>
      <c r="KO131">
        <f>IFERROR(VLOOKUP(_xlfn.NUMBERVALUE(MID(CP131, SEARCH("!", CP131)+1, SEARCH("+", CP131)-SEARCH("!", CP131)-1)), Rankings!$A$2:$BK$161, 63, FALSE),0)</f>
        <v>0</v>
      </c>
      <c r="KP131">
        <f>IFERROR(VLOOKUP(_xlfn.NUMBERVALUE(MID(CQ131, SEARCH("!", CQ131)+1, SEARCH("+", CQ131)-SEARCH("!", CQ131)-1)), Rankings!$A$2:$BK$161, 63, FALSE),0)</f>
        <v>0</v>
      </c>
      <c r="KQ131">
        <f>IFERROR(VLOOKUP(_xlfn.NUMBERVALUE(MID(CR131, SEARCH("!", CR131)+1, SEARCH("+", CR131)-SEARCH("!", CR131)-1)), Rankings!$A$2:$BK$161, 63, FALSE),0)</f>
        <v>0</v>
      </c>
      <c r="KS131" s="4">
        <f t="shared" ref="KS131:KS162" si="3783">LB131+LC131+LD131+LG131+LJ131+LP131+LS131+LY131+MB131+MH131+MK131+MQ131+MT131+MZ131+NC131</f>
        <v>204</v>
      </c>
      <c r="KT131" s="4">
        <f t="shared" ref="KT131:KT162" si="3784">LH131+LI131+LM131+LQ131+LR131+LV131+LZ131+MA131+ME131+MI131+MJ131+MN131+MR131+MS131+MW131</f>
        <v>75</v>
      </c>
      <c r="KU131" s="4">
        <f t="shared" ref="KU131:KU162" si="3785">LE131+LF131+LK131+LL131+LN131+LO131+LT131+LU131+LW131+LX131+MC131+MD131+MF131+MG131+ML131</f>
        <v>53</v>
      </c>
      <c r="KV131" s="4">
        <f t="shared" ref="KV131:KV162" si="3786">SUM(ND131:OH131)+MM131+MO131+MP131+MU131+MV131+MX131+MY131+NA131+NB131</f>
        <v>0</v>
      </c>
      <c r="KY131" s="4">
        <f t="shared" ref="KY131:KY162" si="3787">KS131+KT131+KU131*1+KV131*1</f>
        <v>332</v>
      </c>
      <c r="KZ131" s="4"/>
      <c r="LB131">
        <f t="shared" ref="LB131:LB162" si="3788">IFERROR(_xlfn.NUMBERVALUE(MID(L131, SEARCH("+", L131)+1, SEARCH("-", L131)-SEARCH("+", L131)-1)), 0)</f>
        <v>46</v>
      </c>
      <c r="LC131">
        <f t="shared" ref="LC131:LC162" si="3789">IFERROR(_xlfn.NUMBERVALUE(MID(M131, SEARCH("+", M131)+1, SEARCH("-", M131)-SEARCH("+", M131)-1)), 0)</f>
        <v>39</v>
      </c>
      <c r="LD131">
        <f t="shared" ref="LD131:LD162" si="3790">IFERROR(_xlfn.NUMBERVALUE(MID(N131, SEARCH("+", N131)+1, SEARCH("-", N131)-SEARCH("+", N131)-1)), 0)</f>
        <v>49</v>
      </c>
      <c r="LE131">
        <f t="shared" ref="LE131:LE162" si="3791">IFERROR(_xlfn.NUMBERVALUE(MID(O131, SEARCH("+", O131)+1, SEARCH("-", O131)-SEARCH("+", O131)-1)), 0)</f>
        <v>18</v>
      </c>
      <c r="LF131">
        <f t="shared" ref="LF131:LF162" si="3792">IFERROR(_xlfn.NUMBERVALUE(MID(P131, SEARCH("+", P131)+1, SEARCH("-", P131)-SEARCH("+", P131)-1)), 0)</f>
        <v>35</v>
      </c>
      <c r="LG131">
        <f t="shared" ref="LG131:LG162" si="3793">IFERROR(_xlfn.NUMBERVALUE(MID(Q131, SEARCH("+", Q131)+1, SEARCH("-", Q131)-SEARCH("+", Q131)-1)), 0)</f>
        <v>30</v>
      </c>
      <c r="LH131">
        <f t="shared" ref="LH131:LH162" si="3794">IFERROR(_xlfn.NUMBERVALUE(MID(R131, SEARCH("+", R131)+1, SEARCH("-", R131)-SEARCH("+", R131)-1)), 0)</f>
        <v>40</v>
      </c>
      <c r="LI131">
        <f t="shared" ref="LI131:LI162" si="3795">IFERROR(_xlfn.NUMBERVALUE(MID(S131, SEARCH("+", S131)+1, SEARCH("-", S131)-SEARCH("+", S131)-1)), 0)</f>
        <v>35</v>
      </c>
      <c r="LJ131">
        <f t="shared" ref="LJ131:LJ162" si="3796">IFERROR(_xlfn.NUMBERVALUE(MID(T131, SEARCH("+", T131)+1, SEARCH("-", T131)-SEARCH("+", T131)-1)), 0)</f>
        <v>40</v>
      </c>
      <c r="LK131">
        <f t="shared" ref="LK131:LK162" si="3797">IFERROR(_xlfn.NUMBERVALUE(MID(U131, SEARCH("+", U131)+1, SEARCH("-", U131)-SEARCH("+", U131)-1)), 0)</f>
        <v>0</v>
      </c>
      <c r="LL131">
        <f t="shared" ref="LL131:LL162" si="3798">IFERROR(_xlfn.NUMBERVALUE(MID(V131, SEARCH("+", V131)+1, SEARCH("-", V131)-SEARCH("+", V131)-1)), 0)</f>
        <v>0</v>
      </c>
      <c r="LM131">
        <f t="shared" ref="LM131:LM162" si="3799">IFERROR(_xlfn.NUMBERVALUE(MID(W131, SEARCH("+", W131)+1, SEARCH("-", W131)-SEARCH("+", W131)-1)), 0)</f>
        <v>0</v>
      </c>
      <c r="LN131">
        <f t="shared" ref="LN131:LN162" si="3800">IFERROR(_xlfn.NUMBERVALUE(MID(X131, SEARCH("+", X131)+1, SEARCH("-", X131)-SEARCH("+", X131)-1)), 0)</f>
        <v>0</v>
      </c>
      <c r="LO131">
        <f t="shared" ref="LO131:LO162" si="3801">IFERROR(_xlfn.NUMBERVALUE(MID(Y131, SEARCH("+", Y131)+1, SEARCH("-", Y131)-SEARCH("+", Y131)-1)), 0)</f>
        <v>0</v>
      </c>
      <c r="LP131">
        <f t="shared" ref="LP131:LP162" si="3802">IFERROR(_xlfn.NUMBERVALUE(MID(Z131, SEARCH("+", Z131)+1, SEARCH("-", Z131)-SEARCH("+", Z131)-1)), 0)</f>
        <v>0</v>
      </c>
      <c r="LQ131">
        <f t="shared" ref="LQ131:LQ162" si="3803">IFERROR(_xlfn.NUMBERVALUE(MID(AA131, SEARCH("+", AA131)+1, SEARCH("-", AA131)-SEARCH("+", AA131)-1)), 0)</f>
        <v>0</v>
      </c>
      <c r="LR131">
        <f t="shared" ref="LR131:LR162" si="3804">IFERROR(_xlfn.NUMBERVALUE(MID(AB131, SEARCH("+", AB131)+1, SEARCH("-", AB131)-SEARCH("+", AB131)-1)), 0)</f>
        <v>0</v>
      </c>
      <c r="LS131">
        <f t="shared" ref="LS131:LS162" si="3805">IFERROR(_xlfn.NUMBERVALUE(MID(AC131, SEARCH("+", AC131)+1, SEARCH("-", AC131)-SEARCH("+", AC131)-1)), 0)</f>
        <v>0</v>
      </c>
      <c r="LT131">
        <f t="shared" ref="LT131:LT162" si="3806">IFERROR(_xlfn.NUMBERVALUE(MID(AD131, SEARCH("+", AD131)+1, SEARCH("-", AD131)-SEARCH("+", AD131)-1)), 0)</f>
        <v>0</v>
      </c>
      <c r="LU131">
        <f t="shared" ref="LU131:LU162" si="3807">IFERROR(_xlfn.NUMBERVALUE(MID(AE131, SEARCH("+", AE131)+1, SEARCH("-", AE131)-SEARCH("+", AE131)-1)), 0)</f>
        <v>0</v>
      </c>
      <c r="LV131">
        <f t="shared" ref="LV131:LV162" si="3808">IFERROR(_xlfn.NUMBERVALUE(MID(AF131, SEARCH("+", AF131)+1, SEARCH("-", AF131)-SEARCH("+", AF131)-1)), 0)</f>
        <v>0</v>
      </c>
      <c r="LW131">
        <f t="shared" ref="LW131:LW162" si="3809">IFERROR(_xlfn.NUMBERVALUE(MID(AG131, SEARCH("+", AG131)+1, SEARCH("-", AG131)-SEARCH("+", AG131)-1)), 0)</f>
        <v>0</v>
      </c>
      <c r="LX131">
        <f t="shared" ref="LX131:LX162" si="3810">IFERROR(_xlfn.NUMBERVALUE(MID(AH131, SEARCH("+", AH131)+1, SEARCH("-", AH131)-SEARCH("+", AH131)-1)), 0)</f>
        <v>0</v>
      </c>
      <c r="LY131">
        <f t="shared" ref="LY131:LY162" si="3811">IFERROR(_xlfn.NUMBERVALUE(MID(AI131, SEARCH("+", AI131)+1, SEARCH("-", AI131)-SEARCH("+", AI131)-1)), 0)</f>
        <v>0</v>
      </c>
      <c r="LZ131">
        <f t="shared" ref="LZ131:LZ162" si="3812">IFERROR(_xlfn.NUMBERVALUE(MID(AJ131, SEARCH("+", AJ131)+1, SEARCH("-", AJ131)-SEARCH("+", AJ131)-1)), 0)</f>
        <v>0</v>
      </c>
      <c r="MA131">
        <f t="shared" ref="MA131:MA162" si="3813">IFERROR(_xlfn.NUMBERVALUE(MID(AK131, SEARCH("+", AK131)+1, SEARCH("-", AK131)-SEARCH("+", AK131)-1)), 0)</f>
        <v>0</v>
      </c>
      <c r="MB131">
        <f t="shared" ref="MB131:MB162" si="3814">IFERROR(_xlfn.NUMBERVALUE(MID(AL131, SEARCH("+", AL131)+1, SEARCH("-", AL131)-SEARCH("+", AL131)-1)), 0)</f>
        <v>0</v>
      </c>
      <c r="MC131">
        <f t="shared" ref="MC131:MC162" si="3815">IFERROR(_xlfn.NUMBERVALUE(MID(AM131, SEARCH("+", AM131)+1, SEARCH("-", AM131)-SEARCH("+", AM131)-1)), 0)</f>
        <v>0</v>
      </c>
      <c r="MD131">
        <f t="shared" ref="MD131:MD162" si="3816">IFERROR(_xlfn.NUMBERVALUE(MID(AN131, SEARCH("+", AN131)+1, SEARCH("-", AN131)-SEARCH("+", AN131)-1)), 0)</f>
        <v>0</v>
      </c>
      <c r="ME131">
        <f t="shared" ref="ME131:ME162" si="3817">IFERROR(_xlfn.NUMBERVALUE(MID(AO131, SEARCH("+", AO131)+1, SEARCH("-", AO131)-SEARCH("+", AO131)-1)), 0)</f>
        <v>0</v>
      </c>
      <c r="MF131">
        <f t="shared" ref="MF131:MF162" si="3818">IFERROR(_xlfn.NUMBERVALUE(MID(AP131, SEARCH("+", AP131)+1, SEARCH("-", AP131)-SEARCH("+", AP131)-1)), 0)</f>
        <v>0</v>
      </c>
      <c r="MG131">
        <f t="shared" ref="MG131:MG162" si="3819">IFERROR(_xlfn.NUMBERVALUE(MID(AQ131, SEARCH("+", AQ131)+1, SEARCH("-", AQ131)-SEARCH("+", AQ131)-1)), 0)</f>
        <v>0</v>
      </c>
      <c r="MH131">
        <f t="shared" ref="MH131:MH162" si="3820">IFERROR(_xlfn.NUMBERVALUE(MID(AR131, SEARCH("+", AR131)+1, SEARCH("-", AR131)-SEARCH("+", AR131)-1)), 0)</f>
        <v>0</v>
      </c>
      <c r="MI131">
        <f t="shared" ref="MI131:MI162" si="3821">IFERROR(_xlfn.NUMBERVALUE(MID(AS131, SEARCH("+", AS131)+1, SEARCH("-", AS131)-SEARCH("+", AS131)-1)), 0)</f>
        <v>0</v>
      </c>
      <c r="MJ131">
        <f t="shared" ref="MJ131:MJ162" si="3822">IFERROR(_xlfn.NUMBERVALUE(MID(AT131, SEARCH("+", AT131)+1, SEARCH("-", AT131)-SEARCH("+", AT131)-1)), 0)</f>
        <v>0</v>
      </c>
      <c r="MK131">
        <f t="shared" ref="MK131:MK162" si="3823">IFERROR(_xlfn.NUMBERVALUE(MID(AU131, SEARCH("+", AU131)+1, SEARCH("-", AU131)-SEARCH("+", AU131)-1)), 0)</f>
        <v>0</v>
      </c>
      <c r="ML131">
        <f t="shared" ref="ML131:ML162" si="3824">IFERROR(_xlfn.NUMBERVALUE(MID(AV131, SEARCH("+", AV131)+1, SEARCH("-", AV131)-SEARCH("+", AV131)-1)), 0)</f>
        <v>0</v>
      </c>
      <c r="MM131">
        <f t="shared" ref="MM131:MM162" si="3825">IFERROR(_xlfn.NUMBERVALUE(MID(AW131, SEARCH("+", AW131)+1, SEARCH("-", AW131)-SEARCH("+", AW131)-1)), 0)</f>
        <v>0</v>
      </c>
      <c r="MN131">
        <f t="shared" ref="MN131:MN162" si="3826">IFERROR(_xlfn.NUMBERVALUE(MID(AX131, SEARCH("+", AX131)+1, SEARCH("-", AX131)-SEARCH("+", AX131)-1)), 0)</f>
        <v>0</v>
      </c>
      <c r="MO131">
        <f t="shared" ref="MO131:MO162" si="3827">IFERROR(_xlfn.NUMBERVALUE(MID(AY131, SEARCH("+", AY131)+1, SEARCH("-", AY131)-SEARCH("+", AY131)-1)), 0)</f>
        <v>0</v>
      </c>
      <c r="MP131">
        <f t="shared" ref="MP131:MP162" si="3828">IFERROR(_xlfn.NUMBERVALUE(MID(AZ131, SEARCH("+", AZ131)+1, SEARCH("-", AZ131)-SEARCH("+", AZ131)-1)), 0)</f>
        <v>0</v>
      </c>
      <c r="MQ131">
        <f t="shared" ref="MQ131:MQ162" si="3829">IFERROR(_xlfn.NUMBERVALUE(MID(BA131, SEARCH("+", BA131)+1, SEARCH("-", BA131)-SEARCH("+", BA131)-1)), 0)</f>
        <v>0</v>
      </c>
      <c r="MR131">
        <f t="shared" ref="MR131:MR162" si="3830">IFERROR(_xlfn.NUMBERVALUE(MID(BB131, SEARCH("+", BB131)+1, SEARCH("-", BB131)-SEARCH("+", BB131)-1)), 0)</f>
        <v>0</v>
      </c>
      <c r="MS131">
        <f t="shared" ref="MS131:MS162" si="3831">IFERROR(_xlfn.NUMBERVALUE(MID(BC131, SEARCH("+", BC131)+1, SEARCH("-", BC131)-SEARCH("+", BC131)-1)), 0)</f>
        <v>0</v>
      </c>
      <c r="MT131">
        <f t="shared" ref="MT131:MT162" si="3832">IFERROR(_xlfn.NUMBERVALUE(MID(BD131, SEARCH("+", BD131)+1, SEARCH("-", BD131)-SEARCH("+", BD131)-1)), 0)</f>
        <v>0</v>
      </c>
      <c r="MU131">
        <f t="shared" ref="MU131:MU162" si="3833">IFERROR(_xlfn.NUMBERVALUE(MID(BE131, SEARCH("+", BE131)+1, SEARCH("-", BE131)-SEARCH("+", BE131)-1)), 0)</f>
        <v>0</v>
      </c>
      <c r="MV131">
        <f t="shared" ref="MV131:MV162" si="3834">IFERROR(_xlfn.NUMBERVALUE(MID(BF131, SEARCH("+", BF131)+1, SEARCH("-", BF131)-SEARCH("+", BF131)-1)), 0)</f>
        <v>0</v>
      </c>
      <c r="MW131">
        <f t="shared" ref="MW131:MW162" si="3835">IFERROR(_xlfn.NUMBERVALUE(MID(BG131, SEARCH("+", BG131)+1, SEARCH("-", BG131)-SEARCH("+", BG131)-1)), 0)</f>
        <v>0</v>
      </c>
      <c r="MX131">
        <f t="shared" ref="MX131:MX162" si="3836">IFERROR(_xlfn.NUMBERVALUE(MID(BH131, SEARCH("+", BH131)+1, SEARCH("-", BH131)-SEARCH("+", BH131)-1)), 0)</f>
        <v>0</v>
      </c>
      <c r="MY131">
        <f t="shared" ref="MY131:MY162" si="3837">IFERROR(_xlfn.NUMBERVALUE(MID(BI131, SEARCH("+", BI131)+1, SEARCH("-", BI131)-SEARCH("+", BI131)-1)), 0)</f>
        <v>0</v>
      </c>
      <c r="MZ131">
        <f t="shared" ref="MZ131:MZ162" si="3838">IFERROR(_xlfn.NUMBERVALUE(MID(BJ131, SEARCH("+", BJ131)+1, SEARCH("-", BJ131)-SEARCH("+", BJ131)-1)), 0)</f>
        <v>0</v>
      </c>
      <c r="NA131">
        <f t="shared" ref="NA131:NA162" si="3839">IFERROR(_xlfn.NUMBERVALUE(MID(BK131, SEARCH("+", BK131)+1, SEARCH("-", BK131)-SEARCH("+", BK131)-1)), 0)</f>
        <v>0</v>
      </c>
      <c r="NB131">
        <f t="shared" ref="NB131:NB162" si="3840">IFERROR(_xlfn.NUMBERVALUE(MID(BL131, SEARCH("+", BL131)+1, SEARCH("-", BL131)-SEARCH("+", BL131)-1)), 0)</f>
        <v>0</v>
      </c>
      <c r="NC131">
        <f t="shared" ref="NC131:NC162" si="3841">IFERROR(_xlfn.NUMBERVALUE(MID(BM131, SEARCH("+", BM131)+1, SEARCH("-", BM131)-SEARCH("+", BM131)-1)), 0)</f>
        <v>0</v>
      </c>
      <c r="ND131">
        <f t="shared" ref="ND131:ND162" si="3842">IFERROR(_xlfn.NUMBERVALUE(MID(BN131, SEARCH("+", BN131)+1, SEARCH("-", BN131)-SEARCH("+", BN131)-1)), 0)</f>
        <v>0</v>
      </c>
      <c r="NE131">
        <f t="shared" ref="NE131:NE162" si="3843">IFERROR(_xlfn.NUMBERVALUE(MID(BO131, SEARCH("+", BO131)+1, SEARCH("-", BO131)-SEARCH("+", BO131)-1)), 0)</f>
        <v>0</v>
      </c>
      <c r="NF131">
        <f t="shared" ref="NF131:NF162" si="3844">IFERROR(_xlfn.NUMBERVALUE(MID(BP131, SEARCH("+", BP131)+1, SEARCH("-", BP131)-SEARCH("+", BP131)-1)), 0)</f>
        <v>0</v>
      </c>
      <c r="NG131">
        <f t="shared" ref="NG131:NG162" si="3845">IFERROR(_xlfn.NUMBERVALUE(MID(BQ131, SEARCH("+", BQ131)+1, SEARCH("-", BQ131)-SEARCH("+", BQ131)-1)), 0)</f>
        <v>0</v>
      </c>
      <c r="NH131">
        <f t="shared" ref="NH131:NH162" si="3846">IFERROR(_xlfn.NUMBERVALUE(MID(BR131, SEARCH("+", BR131)+1, SEARCH("-", BR131)-SEARCH("+", BR131)-1)), 0)</f>
        <v>0</v>
      </c>
      <c r="NI131">
        <f t="shared" ref="NI131:NI162" si="3847">IFERROR(_xlfn.NUMBERVALUE(MID(BS131, SEARCH("+", BS131)+1, SEARCH("-", BS131)-SEARCH("+", BS131)-1)), 0)</f>
        <v>0</v>
      </c>
      <c r="NJ131">
        <f t="shared" ref="NJ131:NJ162" si="3848">IFERROR(_xlfn.NUMBERVALUE(MID(BT131, SEARCH("+", BT131)+1, SEARCH("-", BT131)-SEARCH("+", BT131)-1)), 0)</f>
        <v>0</v>
      </c>
      <c r="NK131">
        <f t="shared" ref="NK131:NK162" si="3849">IFERROR(_xlfn.NUMBERVALUE(MID(BU131, SEARCH("+", BU131)+1, SEARCH("-", BU131)-SEARCH("+", BU131)-1)), 0)</f>
        <v>0</v>
      </c>
      <c r="NL131">
        <f t="shared" ref="NL131:NL162" si="3850">IFERROR(_xlfn.NUMBERVALUE(MID(BV131, SEARCH("+", BV131)+1, SEARCH("-", BV131)-SEARCH("+", BV131)-1)), 0)</f>
        <v>0</v>
      </c>
      <c r="NM131">
        <f t="shared" ref="NM131:NM162" si="3851">IFERROR(_xlfn.NUMBERVALUE(MID(BW131, SEARCH("+", BW131)+1, SEARCH("-", BW131)-SEARCH("+", BW131)-1)), 0)</f>
        <v>0</v>
      </c>
      <c r="NN131">
        <f t="shared" ref="NN131:NN162" si="3852">IFERROR(_xlfn.NUMBERVALUE(MID(BX131, SEARCH("+", BX131)+1, SEARCH("-", BX131)-SEARCH("+", BX131)-1)), 0)</f>
        <v>0</v>
      </c>
      <c r="NO131">
        <f t="shared" ref="NO131:NO162" si="3853">IFERROR(_xlfn.NUMBERVALUE(MID(BY131, SEARCH("+", BY131)+1, SEARCH("-", BY131)-SEARCH("+", BY131)-1)), 0)</f>
        <v>0</v>
      </c>
      <c r="NP131">
        <f t="shared" ref="NP131:NP162" si="3854">IFERROR(_xlfn.NUMBERVALUE(MID(BZ131, SEARCH("+", BZ131)+1, SEARCH("-", BZ131)-SEARCH("+", BZ131)-1)), 0)</f>
        <v>0</v>
      </c>
      <c r="NQ131">
        <f t="shared" ref="NQ131:NQ162" si="3855">IFERROR(_xlfn.NUMBERVALUE(MID(CA131, SEARCH("+", CA131)+1, SEARCH("-", CA131)-SEARCH("+", CA131)-1)), 0)</f>
        <v>0</v>
      </c>
      <c r="NR131">
        <f t="shared" ref="NR131:NR162" si="3856">IFERROR(_xlfn.NUMBERVALUE(MID(CB131, SEARCH("+", CB131)+1, SEARCH("-", CB131)-SEARCH("+", CB131)-1)), 0)</f>
        <v>0</v>
      </c>
      <c r="NS131">
        <f t="shared" ref="NS131:NS162" si="3857">IFERROR(_xlfn.NUMBERVALUE(MID(CC131, SEARCH("+", CC131)+1, SEARCH("-", CC131)-SEARCH("+", CC131)-1)), 0)</f>
        <v>0</v>
      </c>
      <c r="NT131">
        <f t="shared" ref="NT131:NT162" si="3858">IFERROR(_xlfn.NUMBERVALUE(MID(CD131, SEARCH("+", CD131)+1, SEARCH("-", CD131)-SEARCH("+", CD131)-1)), 0)</f>
        <v>0</v>
      </c>
      <c r="NU131">
        <f t="shared" ref="NU131:NU162" si="3859">IFERROR(_xlfn.NUMBERVALUE(MID(CE131, SEARCH("+", CE131)+1, SEARCH("-", CE131)-SEARCH("+", CE131)-1)), 0)</f>
        <v>0</v>
      </c>
      <c r="NV131">
        <f t="shared" ref="NV131:NV162" si="3860">IFERROR(_xlfn.NUMBERVALUE(MID(CF131, SEARCH("+", CF131)+1, SEARCH("-", CF131)-SEARCH("+", CF131)-1)), 0)</f>
        <v>0</v>
      </c>
      <c r="NW131">
        <f t="shared" ref="NW131:NW162" si="3861">IFERROR(_xlfn.NUMBERVALUE(MID(CG131, SEARCH("+", CG131)+1, SEARCH("-", CG131)-SEARCH("+", CG131)-1)), 0)</f>
        <v>0</v>
      </c>
      <c r="NX131">
        <f t="shared" ref="NX131:NX162" si="3862">IFERROR(_xlfn.NUMBERVALUE(MID(CH131, SEARCH("+", CH131)+1, SEARCH("-", CH131)-SEARCH("+", CH131)-1)), 0)</f>
        <v>0</v>
      </c>
      <c r="NY131">
        <f t="shared" ref="NY131:NY162" si="3863">IFERROR(_xlfn.NUMBERVALUE(MID(CI131, SEARCH("+", CI131)+1, SEARCH("-", CI131)-SEARCH("+", CI131)-1)), 0)</f>
        <v>0</v>
      </c>
      <c r="NZ131">
        <f t="shared" ref="NZ131:NZ162" si="3864">IFERROR(_xlfn.NUMBERVALUE(MID(CJ131, SEARCH("+", CJ131)+1, SEARCH("-", CJ131)-SEARCH("+", CJ131)-1)), 0)</f>
        <v>0</v>
      </c>
      <c r="OA131">
        <f t="shared" ref="OA131:OA162" si="3865">IFERROR(_xlfn.NUMBERVALUE(MID(CK131, SEARCH("+", CK131)+1, SEARCH("-", CK131)-SEARCH("+", CK131)-1)), 0)</f>
        <v>0</v>
      </c>
      <c r="OB131">
        <f t="shared" ref="OB131:OB162" si="3866">IFERROR(_xlfn.NUMBERVALUE(MID(CL131, SEARCH("+", CL131)+1, SEARCH("-", CL131)-SEARCH("+", CL131)-1)), 0)</f>
        <v>0</v>
      </c>
      <c r="OC131">
        <f t="shared" ref="OC131:OC162" si="3867">IFERROR(_xlfn.NUMBERVALUE(MID(CM131, SEARCH("+", CM131)+1, SEARCH("-", CM131)-SEARCH("+", CM131)-1)), 0)</f>
        <v>0</v>
      </c>
      <c r="OD131">
        <f t="shared" ref="OD131:OD162" si="3868">IFERROR(_xlfn.NUMBERVALUE(MID(CN131, SEARCH("+", CN131)+1, SEARCH("-", CN131)-SEARCH("+", CN131)-1)), 0)</f>
        <v>0</v>
      </c>
      <c r="OE131">
        <f t="shared" ref="OE131:OE162" si="3869">IFERROR(_xlfn.NUMBERVALUE(MID(CO131, SEARCH("+", CO131)+1, SEARCH("-", CO131)-SEARCH("+", CO131)-1)), 0)</f>
        <v>0</v>
      </c>
      <c r="OF131">
        <f t="shared" ref="OF131:OF162" si="3870">IFERROR(_xlfn.NUMBERVALUE(MID(CP131, SEARCH("+", CP131)+1, SEARCH("-", CP131)-SEARCH("+", CP131)-1)), 0)</f>
        <v>0</v>
      </c>
      <c r="OG131">
        <f t="shared" ref="OG131:OG162" si="3871">IFERROR(_xlfn.NUMBERVALUE(MID(CQ131, SEARCH("+", CQ131)+1, SEARCH("-", CQ131)-SEARCH("+", CQ131)-1)), 0)</f>
        <v>0</v>
      </c>
      <c r="OH131">
        <f t="shared" ref="OH131:OH162" si="3872">IFERROR(_xlfn.NUMBERVALUE(MID(CR131, SEARCH("+", CR131)+1, SEARCH("-", CR131)-SEARCH("+", CR131)-1)), 0)</f>
        <v>0</v>
      </c>
      <c r="OJ131" s="4">
        <f t="shared" ref="OJ131:OJ162" si="3873">OS131+OT131+OU131+OX131+PA131+PG131+PJ131+PP131+PS131+PY131+QB131+QH131+QK131+QQ131+QT131</f>
        <v>219</v>
      </c>
      <c r="OK131" s="4">
        <f t="shared" ref="OK131:OK162" si="3874">OY131+OZ131+PD131+PH131+PI131+PM131+PQ131+PR131+PV131+PZ131+QA131+QE131+QI131+QJ131+QN131</f>
        <v>69</v>
      </c>
      <c r="OL131" s="4">
        <f t="shared" ref="OL131:OL162" si="3875">OV131+OW131+PB131+PC131+PE131+PF131+PK131+PL131+PN131+PO131+PT131+PU131+PW131+PX131+QC131</f>
        <v>130</v>
      </c>
      <c r="OM131" s="4">
        <f t="shared" ref="OM131:OM162" si="3876">SUM(QU131:RY131)+QD131+QF131+QG131+QL131+QM131+QO131+QP131+QR131+QS131</f>
        <v>0</v>
      </c>
      <c r="OP131" s="4">
        <f t="shared" ref="OP131:OP162" si="3877">OJ131+OK131+OL131*1+OM131*1</f>
        <v>418</v>
      </c>
      <c r="OQ131" s="4"/>
      <c r="OS131">
        <f t="shared" ref="OS131:OS162" si="3878">IFERROR(_xlfn.NUMBERVALUE(MID(L131, SEARCH("-", L131)+1, SEARCH("^", L131)-SEARCH("-", L131)-1)), 0)</f>
        <v>31</v>
      </c>
      <c r="OT131">
        <f t="shared" ref="OT131:OT162" si="3879">IFERROR(_xlfn.NUMBERVALUE(MID(M131, SEARCH("-", M131)+1, SEARCH("^", M131)-SEARCH("-", M131)-1)), 0)</f>
        <v>26</v>
      </c>
      <c r="OU131">
        <f t="shared" ref="OU131:OU162" si="3880">IFERROR(_xlfn.NUMBERVALUE(MID(N131, SEARCH("-", N131)+1, SEARCH("^", N131)-SEARCH("-", N131)-1)), 0)</f>
        <v>55</v>
      </c>
      <c r="OV131">
        <f t="shared" ref="OV131:OV162" si="3881">IFERROR(_xlfn.NUMBERVALUE(MID(O131, SEARCH("-", O131)+1, SEARCH("^", O131)-SEARCH("-", O131)-1)), 0)</f>
        <v>72</v>
      </c>
      <c r="OW131">
        <f t="shared" ref="OW131:OW162" si="3882">IFERROR(_xlfn.NUMBERVALUE(MID(P131, SEARCH("-", P131)+1, SEARCH("^", P131)-SEARCH("-", P131)-1)), 0)</f>
        <v>58</v>
      </c>
      <c r="OX131">
        <f t="shared" ref="OX131:OX162" si="3883">IFERROR(_xlfn.NUMBERVALUE(MID(Q131, SEARCH("-", Q131)+1, SEARCH("^", Q131)-SEARCH("-", Q131)-1)), 0)</f>
        <v>36</v>
      </c>
      <c r="OY131">
        <f t="shared" ref="OY131:OY162" si="3884">IFERROR(_xlfn.NUMBERVALUE(MID(R131, SEARCH("-", R131)+1, SEARCH("^", R131)-SEARCH("-", R131)-1)), 0)</f>
        <v>55</v>
      </c>
      <c r="OZ131">
        <f t="shared" ref="OZ131:OZ162" si="3885">IFERROR(_xlfn.NUMBERVALUE(MID(S131, SEARCH("-", S131)+1, SEARCH("^", S131)-SEARCH("-", S131)-1)), 0)</f>
        <v>14</v>
      </c>
      <c r="PA131">
        <f t="shared" ref="PA131:PA162" si="3886">IFERROR(_xlfn.NUMBERVALUE(MID(T131, SEARCH("-", T131)+1, SEARCH("^", T131)-SEARCH("-", T131)-1)), 0)</f>
        <v>71</v>
      </c>
      <c r="PB131">
        <f t="shared" ref="PB131:PB162" si="3887">IFERROR(_xlfn.NUMBERVALUE(MID(U131, SEARCH("-", U131)+1, SEARCH("^", U131)-SEARCH("-", U131)-1)), 0)</f>
        <v>0</v>
      </c>
      <c r="PC131">
        <f t="shared" ref="PC131:PC162" si="3888">IFERROR(_xlfn.NUMBERVALUE(MID(V131, SEARCH("-", V131)+1, SEARCH("^", V131)-SEARCH("-", V131)-1)), 0)</f>
        <v>0</v>
      </c>
      <c r="PD131">
        <f t="shared" ref="PD131:PD162" si="3889">IFERROR(_xlfn.NUMBERVALUE(MID(W131, SEARCH("-", W131)+1, SEARCH("^", W131)-SEARCH("-", W131)-1)), 0)</f>
        <v>0</v>
      </c>
      <c r="PE131">
        <f t="shared" ref="PE131:PE162" si="3890">IFERROR(_xlfn.NUMBERVALUE(MID(X131, SEARCH("-", X131)+1, SEARCH("^", X131)-SEARCH("-", X131)-1)), 0)</f>
        <v>0</v>
      </c>
      <c r="PF131">
        <f t="shared" ref="PF131:PF162" si="3891">IFERROR(_xlfn.NUMBERVALUE(MID(Y131, SEARCH("-", Y131)+1, SEARCH("^", Y131)-SEARCH("-", Y131)-1)), 0)</f>
        <v>0</v>
      </c>
      <c r="PG131">
        <f t="shared" ref="PG131:PG162" si="3892">IFERROR(_xlfn.NUMBERVALUE(MID(Z131, SEARCH("-", Z131)+1, SEARCH("^", Z131)-SEARCH("-", Z131)-1)), 0)</f>
        <v>0</v>
      </c>
      <c r="PH131">
        <f t="shared" ref="PH131:PH162" si="3893">IFERROR(_xlfn.NUMBERVALUE(MID(AA131, SEARCH("-", AA131)+1, SEARCH("^", AA131)-SEARCH("-", AA131)-1)), 0)</f>
        <v>0</v>
      </c>
      <c r="PI131">
        <f t="shared" ref="PI131:PI162" si="3894">IFERROR(_xlfn.NUMBERVALUE(MID(AB131, SEARCH("-", AB131)+1, SEARCH("^", AB131)-SEARCH("-", AB131)-1)), 0)</f>
        <v>0</v>
      </c>
      <c r="PJ131">
        <f t="shared" ref="PJ131:PJ162" si="3895">IFERROR(_xlfn.NUMBERVALUE(MID(AC131, SEARCH("-", AC131)+1, SEARCH("^", AC131)-SEARCH("-", AC131)-1)), 0)</f>
        <v>0</v>
      </c>
      <c r="PK131">
        <f t="shared" ref="PK131:PK162" si="3896">IFERROR(_xlfn.NUMBERVALUE(MID(AD131, SEARCH("-", AD131)+1, SEARCH("^", AD131)-SEARCH("-", AD131)-1)), 0)</f>
        <v>0</v>
      </c>
      <c r="PL131">
        <f t="shared" ref="PL131:PL162" si="3897">IFERROR(_xlfn.NUMBERVALUE(MID(AE131, SEARCH("-", AE131)+1, SEARCH("^", AE131)-SEARCH("-", AE131)-1)), 0)</f>
        <v>0</v>
      </c>
      <c r="PM131">
        <f t="shared" ref="PM131:PM162" si="3898">IFERROR(_xlfn.NUMBERVALUE(MID(AF131, SEARCH("-", AF131)+1, SEARCH("^", AF131)-SEARCH("-", AF131)-1)), 0)</f>
        <v>0</v>
      </c>
      <c r="PN131">
        <f t="shared" ref="PN131:PN162" si="3899">IFERROR(_xlfn.NUMBERVALUE(MID(AG131, SEARCH("-", AG131)+1, SEARCH("^", AG131)-SEARCH("-", AG131)-1)), 0)</f>
        <v>0</v>
      </c>
      <c r="PO131">
        <f t="shared" ref="PO131:PO162" si="3900">IFERROR(_xlfn.NUMBERVALUE(MID(AH131, SEARCH("-", AH131)+1, SEARCH("^", AH131)-SEARCH("-", AH131)-1)), 0)</f>
        <v>0</v>
      </c>
      <c r="PP131">
        <f t="shared" ref="PP131:PP162" si="3901">IFERROR(_xlfn.NUMBERVALUE(MID(AI131, SEARCH("-", AI131)+1, SEARCH("^", AI131)-SEARCH("-", AI131)-1)), 0)</f>
        <v>0</v>
      </c>
      <c r="PQ131">
        <f t="shared" ref="PQ131:PQ162" si="3902">IFERROR(_xlfn.NUMBERVALUE(MID(AJ131, SEARCH("-", AJ131)+1, SEARCH("^", AJ131)-SEARCH("-", AJ131)-1)), 0)</f>
        <v>0</v>
      </c>
      <c r="PR131">
        <f t="shared" ref="PR131:PR162" si="3903">IFERROR(_xlfn.NUMBERVALUE(MID(AK131, SEARCH("-", AK131)+1, SEARCH("^", AK131)-SEARCH("-", AK131)-1)), 0)</f>
        <v>0</v>
      </c>
      <c r="PS131">
        <f t="shared" ref="PS131:PS162" si="3904">IFERROR(_xlfn.NUMBERVALUE(MID(AL131, SEARCH("-", AL131)+1, SEARCH("^", AL131)-SEARCH("-", AL131)-1)), 0)</f>
        <v>0</v>
      </c>
      <c r="PT131">
        <f t="shared" ref="PT131:PT162" si="3905">IFERROR(_xlfn.NUMBERVALUE(MID(AM131, SEARCH("-", AM131)+1, SEARCH("^", AM131)-SEARCH("-", AM131)-1)), 0)</f>
        <v>0</v>
      </c>
      <c r="PU131">
        <f t="shared" ref="PU131:PU162" si="3906">IFERROR(_xlfn.NUMBERVALUE(MID(AN131, SEARCH("-", AN131)+1, SEARCH("^", AN131)-SEARCH("-", AN131)-1)), 0)</f>
        <v>0</v>
      </c>
      <c r="PV131">
        <f t="shared" ref="PV131:PV162" si="3907">IFERROR(_xlfn.NUMBERVALUE(MID(AO131, SEARCH("-", AO131)+1, SEARCH("^", AO131)-SEARCH("-", AO131)-1)), 0)</f>
        <v>0</v>
      </c>
      <c r="PW131">
        <f t="shared" ref="PW131:PW162" si="3908">IFERROR(_xlfn.NUMBERVALUE(MID(AP131, SEARCH("-", AP131)+1, SEARCH("^", AP131)-SEARCH("-", AP131)-1)), 0)</f>
        <v>0</v>
      </c>
      <c r="PX131">
        <f t="shared" ref="PX131:PX162" si="3909">IFERROR(_xlfn.NUMBERVALUE(MID(AQ131, SEARCH("-", AQ131)+1, SEARCH("^", AQ131)-SEARCH("-", AQ131)-1)), 0)</f>
        <v>0</v>
      </c>
      <c r="PY131">
        <f t="shared" ref="PY131:PY162" si="3910">IFERROR(_xlfn.NUMBERVALUE(MID(AR131, SEARCH("-", AR131)+1, SEARCH("^", AR131)-SEARCH("-", AR131)-1)), 0)</f>
        <v>0</v>
      </c>
      <c r="PZ131">
        <f t="shared" ref="PZ131:PZ162" si="3911">IFERROR(_xlfn.NUMBERVALUE(MID(AS131, SEARCH("-", AS131)+1, SEARCH("^", AS131)-SEARCH("-", AS131)-1)), 0)</f>
        <v>0</v>
      </c>
      <c r="QA131">
        <f t="shared" ref="QA131:QA162" si="3912">IFERROR(_xlfn.NUMBERVALUE(MID(AT131, SEARCH("-", AT131)+1, SEARCH("^", AT131)-SEARCH("-", AT131)-1)), 0)</f>
        <v>0</v>
      </c>
      <c r="QB131">
        <f t="shared" ref="QB131:QB162" si="3913">IFERROR(_xlfn.NUMBERVALUE(MID(AU131, SEARCH("-", AU131)+1, SEARCH("^", AU131)-SEARCH("-", AU131)-1)), 0)</f>
        <v>0</v>
      </c>
      <c r="QC131">
        <f t="shared" ref="QC131:QC162" si="3914">IFERROR(_xlfn.NUMBERVALUE(MID(AV131, SEARCH("-", AV131)+1, SEARCH("^", AV131)-SEARCH("-", AV131)-1)), 0)</f>
        <v>0</v>
      </c>
      <c r="QD131">
        <f t="shared" ref="QD131:QD162" si="3915">IFERROR(_xlfn.NUMBERVALUE(MID(AW131, SEARCH("-", AW131)+1, SEARCH("^", AW131)-SEARCH("-", AW131)-1)), 0)</f>
        <v>0</v>
      </c>
      <c r="QE131">
        <f t="shared" ref="QE131:QE162" si="3916">IFERROR(_xlfn.NUMBERVALUE(MID(AX131, SEARCH("-", AX131)+1, SEARCH("^", AX131)-SEARCH("-", AX131)-1)), 0)</f>
        <v>0</v>
      </c>
      <c r="QF131">
        <f t="shared" ref="QF131:QF162" si="3917">IFERROR(_xlfn.NUMBERVALUE(MID(AY131, SEARCH("-", AY131)+1, SEARCH("^", AY131)-SEARCH("-", AY131)-1)), 0)</f>
        <v>0</v>
      </c>
      <c r="QG131">
        <f t="shared" ref="QG131:QG162" si="3918">IFERROR(_xlfn.NUMBERVALUE(MID(AZ131, SEARCH("-", AZ131)+1, SEARCH("^", AZ131)-SEARCH("-", AZ131)-1)), 0)</f>
        <v>0</v>
      </c>
      <c r="QH131">
        <f t="shared" ref="QH131:QH162" si="3919">IFERROR(_xlfn.NUMBERVALUE(MID(BA131, SEARCH("-", BA131)+1, SEARCH("^", BA131)-SEARCH("-", BA131)-1)), 0)</f>
        <v>0</v>
      </c>
      <c r="QI131">
        <f t="shared" ref="QI131:QI162" si="3920">IFERROR(_xlfn.NUMBERVALUE(MID(BB131, SEARCH("-", BB131)+1, SEARCH("^", BB131)-SEARCH("-", BB131)-1)), 0)</f>
        <v>0</v>
      </c>
      <c r="QJ131">
        <f t="shared" ref="QJ131:QJ162" si="3921">IFERROR(_xlfn.NUMBERVALUE(MID(BC131, SEARCH("-", BC131)+1, SEARCH("^", BC131)-SEARCH("-", BC131)-1)), 0)</f>
        <v>0</v>
      </c>
      <c r="QK131">
        <f t="shared" ref="QK131:QK162" si="3922">IFERROR(_xlfn.NUMBERVALUE(MID(BD131, SEARCH("-", BD131)+1, SEARCH("^", BD131)-SEARCH("-", BD131)-1)), 0)</f>
        <v>0</v>
      </c>
      <c r="QL131">
        <f t="shared" ref="QL131:QL162" si="3923">IFERROR(_xlfn.NUMBERVALUE(MID(BE131, SEARCH("-", BE131)+1, SEARCH("^", BE131)-SEARCH("-", BE131)-1)), 0)</f>
        <v>0</v>
      </c>
      <c r="QM131">
        <f t="shared" ref="QM131:QM162" si="3924">IFERROR(_xlfn.NUMBERVALUE(MID(BF131, SEARCH("-", BF131)+1, SEARCH("^", BF131)-SEARCH("-", BF131)-1)), 0)</f>
        <v>0</v>
      </c>
      <c r="QN131">
        <f t="shared" ref="QN131:QN162" si="3925">IFERROR(_xlfn.NUMBERVALUE(MID(BG131, SEARCH("-", BG131)+1, SEARCH("^", BG131)-SEARCH("-", BG131)-1)), 0)</f>
        <v>0</v>
      </c>
      <c r="QO131">
        <f t="shared" ref="QO131:QO162" si="3926">IFERROR(_xlfn.NUMBERVALUE(MID(BH131, SEARCH("-", BH131)+1, SEARCH("^", BH131)-SEARCH("-", BH131)-1)), 0)</f>
        <v>0</v>
      </c>
      <c r="QP131">
        <f t="shared" ref="QP131:QP162" si="3927">IFERROR(_xlfn.NUMBERVALUE(MID(BI131, SEARCH("-", BI131)+1, SEARCH("^", BI131)-SEARCH("-", BI131)-1)), 0)</f>
        <v>0</v>
      </c>
      <c r="QQ131">
        <f t="shared" ref="QQ131:QQ162" si="3928">IFERROR(_xlfn.NUMBERVALUE(MID(BJ131, SEARCH("-", BJ131)+1, SEARCH("^", BJ131)-SEARCH("-", BJ131)-1)), 0)</f>
        <v>0</v>
      </c>
      <c r="QR131">
        <f t="shared" ref="QR131:QR162" si="3929">IFERROR(_xlfn.NUMBERVALUE(MID(BK131, SEARCH("-", BK131)+1, SEARCH("^", BK131)-SEARCH("-", BK131)-1)), 0)</f>
        <v>0</v>
      </c>
      <c r="QS131">
        <f t="shared" ref="QS131:QS162" si="3930">IFERROR(_xlfn.NUMBERVALUE(MID(BL131, SEARCH("-", BL131)+1, SEARCH("^", BL131)-SEARCH("-", BL131)-1)), 0)</f>
        <v>0</v>
      </c>
      <c r="QT131">
        <f t="shared" ref="QT131:QT162" si="3931">IFERROR(_xlfn.NUMBERVALUE(MID(BM131, SEARCH("-", BM131)+1, SEARCH("^", BM131)-SEARCH("-", BM131)-1)), 0)</f>
        <v>0</v>
      </c>
      <c r="QU131">
        <f t="shared" ref="QU131:QU162" si="3932">IFERROR(_xlfn.NUMBERVALUE(MID(BN131, SEARCH("-", BN131)+1, SEARCH("^", BN131)-SEARCH("-", BN131)-1)), 0)</f>
        <v>0</v>
      </c>
      <c r="QV131">
        <f t="shared" ref="QV131:QV162" si="3933">IFERROR(_xlfn.NUMBERVALUE(MID(BO131, SEARCH("-", BO131)+1, SEARCH("^", BO131)-SEARCH("-", BO131)-1)), 0)</f>
        <v>0</v>
      </c>
      <c r="QW131">
        <f t="shared" ref="QW131:QW162" si="3934">IFERROR(_xlfn.NUMBERVALUE(MID(BP131, SEARCH("-", BP131)+1, SEARCH("^", BP131)-SEARCH("-", BP131)-1)), 0)</f>
        <v>0</v>
      </c>
      <c r="QX131">
        <f t="shared" ref="QX131:QX162" si="3935">IFERROR(_xlfn.NUMBERVALUE(MID(BQ131, SEARCH("-", BQ131)+1, SEARCH("^", BQ131)-SEARCH("-", BQ131)-1)), 0)</f>
        <v>0</v>
      </c>
      <c r="QY131">
        <f t="shared" ref="QY131:QY162" si="3936">IFERROR(_xlfn.NUMBERVALUE(MID(BR131, SEARCH("-", BR131)+1, SEARCH("^", BR131)-SEARCH("-", BR131)-1)), 0)</f>
        <v>0</v>
      </c>
      <c r="QZ131">
        <f t="shared" ref="QZ131:QZ162" si="3937">IFERROR(_xlfn.NUMBERVALUE(MID(BS131, SEARCH("-", BS131)+1, SEARCH("^", BS131)-SEARCH("-", BS131)-1)), 0)</f>
        <v>0</v>
      </c>
      <c r="RA131">
        <f t="shared" ref="RA131:RA162" si="3938">IFERROR(_xlfn.NUMBERVALUE(MID(BT131, SEARCH("-", BT131)+1, SEARCH("^", BT131)-SEARCH("-", BT131)-1)), 0)</f>
        <v>0</v>
      </c>
      <c r="RB131">
        <f t="shared" ref="RB131:RB162" si="3939">IFERROR(_xlfn.NUMBERVALUE(MID(BU131, SEARCH("-", BU131)+1, SEARCH("^", BU131)-SEARCH("-", BU131)-1)), 0)</f>
        <v>0</v>
      </c>
      <c r="RC131">
        <f t="shared" ref="RC131:RC162" si="3940">IFERROR(_xlfn.NUMBERVALUE(MID(BV131, SEARCH("-", BV131)+1, SEARCH("^", BV131)-SEARCH("-", BV131)-1)), 0)</f>
        <v>0</v>
      </c>
      <c r="RD131">
        <f t="shared" ref="RD131:RD162" si="3941">IFERROR(_xlfn.NUMBERVALUE(MID(BW131, SEARCH("-", BW131)+1, SEARCH("^", BW131)-SEARCH("-", BW131)-1)), 0)</f>
        <v>0</v>
      </c>
      <c r="RE131">
        <f t="shared" ref="RE131:RE162" si="3942">IFERROR(_xlfn.NUMBERVALUE(MID(BX131, SEARCH("-", BX131)+1, SEARCH("^", BX131)-SEARCH("-", BX131)-1)), 0)</f>
        <v>0</v>
      </c>
      <c r="RF131">
        <f t="shared" ref="RF131:RF162" si="3943">IFERROR(_xlfn.NUMBERVALUE(MID(BY131, SEARCH("-", BY131)+1, SEARCH("^", BY131)-SEARCH("-", BY131)-1)), 0)</f>
        <v>0</v>
      </c>
      <c r="RG131">
        <f t="shared" ref="RG131:RG162" si="3944">IFERROR(_xlfn.NUMBERVALUE(MID(BZ131, SEARCH("-", BZ131)+1, SEARCH("^", BZ131)-SEARCH("-", BZ131)-1)), 0)</f>
        <v>0</v>
      </c>
      <c r="RH131">
        <f t="shared" ref="RH131:RH162" si="3945">IFERROR(_xlfn.NUMBERVALUE(MID(CA131, SEARCH("-", CA131)+1, SEARCH("^", CA131)-SEARCH("-", CA131)-1)), 0)</f>
        <v>0</v>
      </c>
      <c r="RI131">
        <f t="shared" ref="RI131:RI162" si="3946">IFERROR(_xlfn.NUMBERVALUE(MID(CB131, SEARCH("-", CB131)+1, SEARCH("^", CB131)-SEARCH("-", CB131)-1)), 0)</f>
        <v>0</v>
      </c>
      <c r="RJ131">
        <f t="shared" ref="RJ131:RJ162" si="3947">IFERROR(_xlfn.NUMBERVALUE(MID(CC131, SEARCH("-", CC131)+1, SEARCH("^", CC131)-SEARCH("-", CC131)-1)), 0)</f>
        <v>0</v>
      </c>
      <c r="RK131">
        <f t="shared" ref="RK131:RK162" si="3948">IFERROR(_xlfn.NUMBERVALUE(MID(CD131, SEARCH("-", CD131)+1, SEARCH("^", CD131)-SEARCH("-", CD131)-1)), 0)</f>
        <v>0</v>
      </c>
      <c r="RL131">
        <f t="shared" ref="RL131:RL162" si="3949">IFERROR(_xlfn.NUMBERVALUE(MID(CE131, SEARCH("-", CE131)+1, SEARCH("^", CE131)-SEARCH("-", CE131)-1)), 0)</f>
        <v>0</v>
      </c>
      <c r="RM131">
        <f t="shared" ref="RM131:RM162" si="3950">IFERROR(_xlfn.NUMBERVALUE(MID(CF131, SEARCH("-", CF131)+1, SEARCH("^", CF131)-SEARCH("-", CF131)-1)), 0)</f>
        <v>0</v>
      </c>
      <c r="RN131">
        <f t="shared" ref="RN131:RN162" si="3951">IFERROR(_xlfn.NUMBERVALUE(MID(CG131, SEARCH("-", CG131)+1, SEARCH("^", CG131)-SEARCH("-", CG131)-1)), 0)</f>
        <v>0</v>
      </c>
      <c r="RO131">
        <f t="shared" ref="RO131:RO162" si="3952">IFERROR(_xlfn.NUMBERVALUE(MID(CH131, SEARCH("-", CH131)+1, SEARCH("^", CH131)-SEARCH("-", CH131)-1)), 0)</f>
        <v>0</v>
      </c>
      <c r="RP131">
        <f t="shared" ref="RP131:RP162" si="3953">IFERROR(_xlfn.NUMBERVALUE(MID(CI131, SEARCH("-", CI131)+1, SEARCH("^", CI131)-SEARCH("-", CI131)-1)), 0)</f>
        <v>0</v>
      </c>
      <c r="RQ131">
        <f t="shared" ref="RQ131:RQ162" si="3954">IFERROR(_xlfn.NUMBERVALUE(MID(CJ131, SEARCH("-", CJ131)+1, SEARCH("^", CJ131)-SEARCH("-", CJ131)-1)), 0)</f>
        <v>0</v>
      </c>
      <c r="RR131">
        <f t="shared" ref="RR131:RR162" si="3955">IFERROR(_xlfn.NUMBERVALUE(MID(CK131, SEARCH("-", CK131)+1, SEARCH("^", CK131)-SEARCH("-", CK131)-1)), 0)</f>
        <v>0</v>
      </c>
      <c r="RS131">
        <f t="shared" ref="RS131:RS162" si="3956">IFERROR(_xlfn.NUMBERVALUE(MID(CL131, SEARCH("-", CL131)+1, SEARCH("^", CL131)-SEARCH("-", CL131)-1)), 0)</f>
        <v>0</v>
      </c>
      <c r="RT131">
        <f t="shared" ref="RT131:RT162" si="3957">IFERROR(_xlfn.NUMBERVALUE(MID(CM131, SEARCH("-", CM131)+1, SEARCH("^", CM131)-SEARCH("-", CM131)-1)), 0)</f>
        <v>0</v>
      </c>
      <c r="RU131">
        <f t="shared" ref="RU131:RU162" si="3958">IFERROR(_xlfn.NUMBERVALUE(MID(CN131, SEARCH("-", CN131)+1, SEARCH("^", CN131)-SEARCH("-", CN131)-1)), 0)</f>
        <v>0</v>
      </c>
      <c r="RV131">
        <f t="shared" ref="RV131:RV162" si="3959">IFERROR(_xlfn.NUMBERVALUE(MID(CO131, SEARCH("-", CO131)+1, SEARCH("^", CO131)-SEARCH("-", CO131)-1)), 0)</f>
        <v>0</v>
      </c>
      <c r="RW131">
        <f t="shared" ref="RW131:RW162" si="3960">IFERROR(_xlfn.NUMBERVALUE(MID(CP131, SEARCH("-", CP131)+1, SEARCH("^", CP131)-SEARCH("-", CP131)-1)), 0)</f>
        <v>0</v>
      </c>
      <c r="RX131">
        <f t="shared" ref="RX131:RX162" si="3961">IFERROR(_xlfn.NUMBERVALUE(MID(CQ131, SEARCH("-", CQ131)+1, SEARCH("^", CQ131)-SEARCH("-", CQ131)-1)), 0)</f>
        <v>0</v>
      </c>
      <c r="RY131">
        <f t="shared" ref="RY131:RY162" si="3962">IFERROR(_xlfn.NUMBERVALUE(MID(CR131, SEARCH("-", CR131)+1, SEARCH("^", CR131)-SEARCH("-", CR131)-1)), 0)</f>
        <v>0</v>
      </c>
      <c r="SA131" s="4">
        <f t="shared" ref="SA131:SA162" si="3963">SI131+SJ131+SK131+SN131+SQ131+SW131+SZ131+TF131+TI131+TO131+TR131+TX131+UA131+UG131+UJ131</f>
        <v>21.42</v>
      </c>
      <c r="SB131" s="4">
        <f t="shared" ref="SB131:SB162" si="3964">SO131+SP131+ST131+SX131+SY131+TC131+TG131+TH131+TL131+TP131+TQ131+TU131+TY131+TZ131+UD131</f>
        <v>11.68</v>
      </c>
      <c r="SC131" s="4">
        <f t="shared" ref="SC131:SC162" si="3965">SL131+SM131+SR131+SS131+SU131+SV131+TA131+TB131+TD131+TE131+TJ131+TK131+TM131+TN131+TS131</f>
        <v>6.34</v>
      </c>
      <c r="SD131" s="4">
        <f t="shared" ref="SD131:SD162" si="3966">SUM(UK131:VO131)+TT131+TV131+TW131+UB131+UC131+UE131+UF131+UH131+UI131</f>
        <v>0</v>
      </c>
      <c r="SF131" s="4">
        <f t="shared" ref="SF131:SF162" si="3967">SA131+SB131+SC131*1+SD131*1</f>
        <v>39.44</v>
      </c>
      <c r="SI131">
        <f t="shared" ref="SI131:SI162" si="3968">IFERROR(_xlfn.NUMBERVALUE(MID(L131, SEARCH("^", L131)+1, SEARCH("(", L131)-SEARCH("^", L131)-1)), "0")</f>
        <v>5.29</v>
      </c>
      <c r="SJ131">
        <f t="shared" ref="SJ131:SJ162" si="3969">IFERROR(_xlfn.NUMBERVALUE(MID(M131, SEARCH("^", M131)+1, SEARCH("(", M131)-SEARCH("^", M131)-1)), "0")</f>
        <v>4.38</v>
      </c>
      <c r="SK131">
        <f t="shared" ref="SK131:SK162" si="3970">IFERROR(_xlfn.NUMBERVALUE(MID(N131, SEARCH("^", N131)+1, SEARCH("(", N131)-SEARCH("^", N131)-1)), "0")</f>
        <v>3.75</v>
      </c>
      <c r="SL131">
        <f t="shared" ref="SL131:SL162" si="3971">IFERROR(_xlfn.NUMBERVALUE(MID(O131, SEARCH("^", O131)+1, SEARCH("(", O131)-SEARCH("^", O131)-1)), "0")</f>
        <v>2.67</v>
      </c>
      <c r="SM131">
        <f t="shared" ref="SM131:SM162" si="3972">IFERROR(_xlfn.NUMBERVALUE(MID(P131, SEARCH("^", P131)+1, SEARCH("(", P131)-SEARCH("^", P131)-1)), "0")</f>
        <v>3.67</v>
      </c>
      <c r="SN131">
        <f t="shared" ref="SN131:SN162" si="3973">IFERROR(_xlfn.NUMBERVALUE(MID(Q131, SEARCH("^", Q131)+1, SEARCH("(", Q131)-SEARCH("^", Q131)-1)), "0")</f>
        <v>4</v>
      </c>
      <c r="SO131">
        <f t="shared" ref="SO131:SO162" si="3974">IFERROR(_xlfn.NUMBERVALUE(MID(R131, SEARCH("^", R131)+1, SEARCH("(", R131)-SEARCH("^", R131)-1)), "0")</f>
        <v>5.43</v>
      </c>
      <c r="SP131">
        <f t="shared" ref="SP131:SP162" si="3975">IFERROR(_xlfn.NUMBERVALUE(MID(S131, SEARCH("^", S131)+1, SEARCH("(", S131)-SEARCH("^", S131)-1)), "0")</f>
        <v>6.25</v>
      </c>
      <c r="SQ131">
        <f t="shared" ref="SQ131:SQ162" si="3976">IFERROR(_xlfn.NUMBERVALUE(MID(T131, SEARCH("^", T131)+1, SEARCH("(", T131)-SEARCH("^", T131)-1)), "0")</f>
        <v>4</v>
      </c>
      <c r="SR131" t="str">
        <f t="shared" ref="SR131:SR162" si="3977">IFERROR(_xlfn.NUMBERVALUE(MID(U131, SEARCH("^", U131)+1, SEARCH("(", U131)-SEARCH("^", U131)-1)), "0")</f>
        <v>0</v>
      </c>
      <c r="SS131" t="str">
        <f t="shared" ref="SS131:SS162" si="3978">IFERROR(_xlfn.NUMBERVALUE(MID(V131, SEARCH("^", V131)+1, SEARCH("(", V131)-SEARCH("^", V131)-1)), "0")</f>
        <v>0</v>
      </c>
      <c r="ST131" t="str">
        <f t="shared" ref="ST131:ST162" si="3979">IFERROR(_xlfn.NUMBERVALUE(MID(W131, SEARCH("^", W131)+1, SEARCH("(", W131)-SEARCH("^", W131)-1)), "0")</f>
        <v>0</v>
      </c>
      <c r="SU131" t="str">
        <f t="shared" ref="SU131:SU162" si="3980">IFERROR(_xlfn.NUMBERVALUE(MID(X131, SEARCH("^", X131)+1, SEARCH("(", X131)-SEARCH("^", X131)-1)), "0")</f>
        <v>0</v>
      </c>
      <c r="SV131" t="str">
        <f t="shared" ref="SV131:SV162" si="3981">IFERROR(_xlfn.NUMBERVALUE(MID(Y131, SEARCH("^", Y131)+1, SEARCH("(", Y131)-SEARCH("^", Y131)-1)), "0")</f>
        <v>0</v>
      </c>
      <c r="SW131" t="str">
        <f t="shared" ref="SW131:SW162" si="3982">IFERROR(_xlfn.NUMBERVALUE(MID(Z131, SEARCH("^", Z131)+1, SEARCH("(", Z131)-SEARCH("^", Z131)-1)), "0")</f>
        <v>0</v>
      </c>
      <c r="SX131" t="str">
        <f t="shared" ref="SX131:SX162" si="3983">IFERROR(_xlfn.NUMBERVALUE(MID(AA131, SEARCH("^", AA131)+1, SEARCH("(", AA131)-SEARCH("^", AA131)-1)), "0")</f>
        <v>0</v>
      </c>
      <c r="SY131" t="str">
        <f t="shared" ref="SY131:SY162" si="3984">IFERROR(_xlfn.NUMBERVALUE(MID(AB131, SEARCH("^", AB131)+1, SEARCH("(", AB131)-SEARCH("^", AB131)-1)), "0")</f>
        <v>0</v>
      </c>
      <c r="SZ131" t="str">
        <f t="shared" ref="SZ131:SZ162" si="3985">IFERROR(_xlfn.NUMBERVALUE(MID(AC131, SEARCH("^", AC131)+1, SEARCH("(", AC131)-SEARCH("^", AC131)-1)), "0")</f>
        <v>0</v>
      </c>
      <c r="TA131" t="str">
        <f t="shared" ref="TA131:TA162" si="3986">IFERROR(_xlfn.NUMBERVALUE(MID(AD131, SEARCH("^", AD131)+1, SEARCH("(", AD131)-SEARCH("^", AD131)-1)), "0")</f>
        <v>0</v>
      </c>
      <c r="TB131" t="str">
        <f t="shared" ref="TB131:TB162" si="3987">IFERROR(_xlfn.NUMBERVALUE(MID(AE131, SEARCH("^", AE131)+1, SEARCH("(", AE131)-SEARCH("^", AE131)-1)), "0")</f>
        <v>0</v>
      </c>
      <c r="TC131" t="str">
        <f t="shared" ref="TC131:TC162" si="3988">IFERROR(_xlfn.NUMBERVALUE(MID(AF131, SEARCH("^", AF131)+1, SEARCH("(", AF131)-SEARCH("^", AF131)-1)), "0")</f>
        <v>0</v>
      </c>
      <c r="TD131" t="str">
        <f t="shared" ref="TD131:TD162" si="3989">IFERROR(_xlfn.NUMBERVALUE(MID(AG131, SEARCH("^", AG131)+1, SEARCH("(", AG131)-SEARCH("^", AG131)-1)), "0")</f>
        <v>0</v>
      </c>
      <c r="TE131" t="str">
        <f t="shared" ref="TE131:TE162" si="3990">IFERROR(_xlfn.NUMBERVALUE(MID(AH131, SEARCH("^", AH131)+1, SEARCH("(", AH131)-SEARCH("^", AH131)-1)), "0")</f>
        <v>0</v>
      </c>
      <c r="TF131" t="str">
        <f t="shared" ref="TF131:TF162" si="3991">IFERROR(_xlfn.NUMBERVALUE(MID(AI131, SEARCH("^", AI131)+1, SEARCH("(", AI131)-SEARCH("^", AI131)-1)), "0")</f>
        <v>0</v>
      </c>
      <c r="TG131" t="str">
        <f t="shared" ref="TG131:TG162" si="3992">IFERROR(_xlfn.NUMBERVALUE(MID(AJ131, SEARCH("^", AJ131)+1, SEARCH("(", AJ131)-SEARCH("^", AJ131)-1)), "0")</f>
        <v>0</v>
      </c>
      <c r="TH131" t="str">
        <f t="shared" ref="TH131:TH162" si="3993">IFERROR(_xlfn.NUMBERVALUE(MID(AK131, SEARCH("^", AK131)+1, SEARCH("(", AK131)-SEARCH("^", AK131)-1)), "0")</f>
        <v>0</v>
      </c>
      <c r="TI131" t="str">
        <f t="shared" ref="TI131:TI162" si="3994">IFERROR(_xlfn.NUMBERVALUE(MID(AL131, SEARCH("^", AL131)+1, SEARCH("(", AL131)-SEARCH("^", AL131)-1)), "0")</f>
        <v>0</v>
      </c>
      <c r="TJ131" t="str">
        <f t="shared" ref="TJ131:TJ162" si="3995">IFERROR(_xlfn.NUMBERVALUE(MID(AM131, SEARCH("^", AM131)+1, SEARCH("(", AM131)-SEARCH("^", AM131)-1)), "0")</f>
        <v>0</v>
      </c>
      <c r="TK131" t="str">
        <f t="shared" ref="TK131:TK162" si="3996">IFERROR(_xlfn.NUMBERVALUE(MID(AN131, SEARCH("^", AN131)+1, SEARCH("(", AN131)-SEARCH("^", AN131)-1)), "0")</f>
        <v>0</v>
      </c>
      <c r="TL131" t="str">
        <f t="shared" ref="TL131:TL162" si="3997">IFERROR(_xlfn.NUMBERVALUE(MID(AO131, SEARCH("^", AO131)+1, SEARCH("(", AO131)-SEARCH("^", AO131)-1)), "0")</f>
        <v>0</v>
      </c>
      <c r="TM131" t="str">
        <f t="shared" ref="TM131:TM162" si="3998">IFERROR(_xlfn.NUMBERVALUE(MID(AP131, SEARCH("^", AP131)+1, SEARCH("(", AP131)-SEARCH("^", AP131)-1)), "0")</f>
        <v>0</v>
      </c>
      <c r="TN131" t="str">
        <f t="shared" ref="TN131:TN162" si="3999">IFERROR(_xlfn.NUMBERVALUE(MID(AQ131, SEARCH("^", AQ131)+1, SEARCH("(", AQ131)-SEARCH("^", AQ131)-1)), "0")</f>
        <v>0</v>
      </c>
      <c r="TO131" t="str">
        <f t="shared" ref="TO131:TO162" si="4000">IFERROR(_xlfn.NUMBERVALUE(MID(AR131, SEARCH("^", AR131)+1, SEARCH("(", AR131)-SEARCH("^", AR131)-1)), "0")</f>
        <v>0</v>
      </c>
      <c r="TP131" t="str">
        <f t="shared" ref="TP131:TP162" si="4001">IFERROR(_xlfn.NUMBERVALUE(MID(AS131, SEARCH("^", AS131)+1, SEARCH("(", AS131)-SEARCH("^", AS131)-1)), "0")</f>
        <v>0</v>
      </c>
      <c r="TQ131" t="str">
        <f t="shared" ref="TQ131:TQ162" si="4002">IFERROR(_xlfn.NUMBERVALUE(MID(AT131, SEARCH("^", AT131)+1, SEARCH("(", AT131)-SEARCH("^", AT131)-1)), "0")</f>
        <v>0</v>
      </c>
      <c r="TR131" t="str">
        <f t="shared" ref="TR131:TR162" si="4003">IFERROR(_xlfn.NUMBERVALUE(MID(AU131, SEARCH("^", AU131)+1, SEARCH("(", AU131)-SEARCH("^", AU131)-1)), "0")</f>
        <v>0</v>
      </c>
      <c r="TS131" t="str">
        <f t="shared" ref="TS131:TS162" si="4004">IFERROR(_xlfn.NUMBERVALUE(MID(AV131, SEARCH("^", AV131)+1, SEARCH("(", AV131)-SEARCH("^", AV131)-1)), "0")</f>
        <v>0</v>
      </c>
      <c r="TT131" t="str">
        <f t="shared" ref="TT131:TT162" si="4005">IFERROR(_xlfn.NUMBERVALUE(MID(AW131, SEARCH("^", AW131)+1, SEARCH("(", AW131)-SEARCH("^", AW131)-1)), "0")</f>
        <v>0</v>
      </c>
      <c r="TU131" t="str">
        <f t="shared" ref="TU131:TU162" si="4006">IFERROR(_xlfn.NUMBERVALUE(MID(AX131, SEARCH("^", AX131)+1, SEARCH("(", AX131)-SEARCH("^", AX131)-1)), "0")</f>
        <v>0</v>
      </c>
      <c r="TV131" t="str">
        <f t="shared" ref="TV131:TV162" si="4007">IFERROR(_xlfn.NUMBERVALUE(MID(AY131, SEARCH("^", AY131)+1, SEARCH("(", AY131)-SEARCH("^", AY131)-1)), "0")</f>
        <v>0</v>
      </c>
      <c r="TW131" t="str">
        <f t="shared" ref="TW131:TW162" si="4008">IFERROR(_xlfn.NUMBERVALUE(MID(AZ131, SEARCH("^", AZ131)+1, SEARCH("(", AZ131)-SEARCH("^", AZ131)-1)), "0")</f>
        <v>0</v>
      </c>
      <c r="TX131" t="str">
        <f t="shared" ref="TX131:TX162" si="4009">IFERROR(_xlfn.NUMBERVALUE(MID(BA131, SEARCH("^", BA131)+1, SEARCH("(", BA131)-SEARCH("^", BA131)-1)), "0")</f>
        <v>0</v>
      </c>
      <c r="TY131" t="str">
        <f t="shared" ref="TY131:TY162" si="4010">IFERROR(_xlfn.NUMBERVALUE(MID(BB131, SEARCH("^", BB131)+1, SEARCH("(", BB131)-SEARCH("^", BB131)-1)), "0")</f>
        <v>0</v>
      </c>
      <c r="TZ131" t="str">
        <f t="shared" ref="TZ131:TZ162" si="4011">IFERROR(_xlfn.NUMBERVALUE(MID(BC131, SEARCH("^", BC131)+1, SEARCH("(", BC131)-SEARCH("^", BC131)-1)), "0")</f>
        <v>0</v>
      </c>
      <c r="UA131" t="str">
        <f t="shared" ref="UA131:UA162" si="4012">IFERROR(_xlfn.NUMBERVALUE(MID(BD131, SEARCH("^", BD131)+1, SEARCH("(", BD131)-SEARCH("^", BD131)-1)), "0")</f>
        <v>0</v>
      </c>
      <c r="UB131" t="str">
        <f t="shared" ref="UB131:UB162" si="4013">IFERROR(_xlfn.NUMBERVALUE(MID(BE131, SEARCH("^", BE131)+1, SEARCH("(", BE131)-SEARCH("^", BE131)-1)), "0")</f>
        <v>0</v>
      </c>
      <c r="UC131" t="str">
        <f t="shared" ref="UC131:UC162" si="4014">IFERROR(_xlfn.NUMBERVALUE(MID(BF131, SEARCH("^", BF131)+1, SEARCH("(", BF131)-SEARCH("^", BF131)-1)), "0")</f>
        <v>0</v>
      </c>
      <c r="UD131" t="str">
        <f t="shared" ref="UD131:UD162" si="4015">IFERROR(_xlfn.NUMBERVALUE(MID(BG131, SEARCH("^", BG131)+1, SEARCH("(", BG131)-SEARCH("^", BG131)-1)), "0")</f>
        <v>0</v>
      </c>
      <c r="UE131" t="str">
        <f t="shared" ref="UE131:UE162" si="4016">IFERROR(_xlfn.NUMBERVALUE(MID(BH131, SEARCH("^", BH131)+1, SEARCH("(", BH131)-SEARCH("^", BH131)-1)), "0")</f>
        <v>0</v>
      </c>
      <c r="UF131" t="str">
        <f t="shared" ref="UF131:UF162" si="4017">IFERROR(_xlfn.NUMBERVALUE(MID(BI131, SEARCH("^", BI131)+1, SEARCH("(", BI131)-SEARCH("^", BI131)-1)), "0")</f>
        <v>0</v>
      </c>
      <c r="UG131" t="str">
        <f t="shared" ref="UG131:UG162" si="4018">IFERROR(_xlfn.NUMBERVALUE(MID(BJ131, SEARCH("^", BJ131)+1, SEARCH("(", BJ131)-SEARCH("^", BJ131)-1)), "0")</f>
        <v>0</v>
      </c>
      <c r="UH131" t="str">
        <f t="shared" ref="UH131:UH162" si="4019">IFERROR(_xlfn.NUMBERVALUE(MID(BK131, SEARCH("^", BK131)+1, SEARCH("(", BK131)-SEARCH("^", BK131)-1)), "0")</f>
        <v>0</v>
      </c>
      <c r="UI131" t="str">
        <f t="shared" ref="UI131:UI162" si="4020">IFERROR(_xlfn.NUMBERVALUE(MID(BL131, SEARCH("^", BL131)+1, SEARCH("(", BL131)-SEARCH("^", BL131)-1)), "0")</f>
        <v>0</v>
      </c>
      <c r="UJ131" t="str">
        <f t="shared" ref="UJ131:UJ162" si="4021">IFERROR(_xlfn.NUMBERVALUE(MID(BM131, SEARCH("^", BM131)+1, SEARCH("(", BM131)-SEARCH("^", BM131)-1)), "0")</f>
        <v>0</v>
      </c>
      <c r="UK131" t="str">
        <f t="shared" ref="UK131:UK162" si="4022">IFERROR(_xlfn.NUMBERVALUE(MID(BN131, SEARCH("^", BN131)+1, SEARCH("(", BN131)-SEARCH("^", BN131)-1)), "0")</f>
        <v>0</v>
      </c>
      <c r="UL131" t="str">
        <f t="shared" ref="UL131:UL162" si="4023">IFERROR(_xlfn.NUMBERVALUE(MID(BO131, SEARCH("^", BO131)+1, SEARCH("(", BO131)-SEARCH("^", BO131)-1)), "0")</f>
        <v>0</v>
      </c>
      <c r="UM131" t="str">
        <f t="shared" ref="UM131:UM162" si="4024">IFERROR(_xlfn.NUMBERVALUE(MID(BP131, SEARCH("^", BP131)+1, SEARCH("(", BP131)-SEARCH("^", BP131)-1)), "0")</f>
        <v>0</v>
      </c>
      <c r="UN131" t="str">
        <f t="shared" ref="UN131:UN162" si="4025">IFERROR(_xlfn.NUMBERVALUE(MID(BQ131, SEARCH("^", BQ131)+1, SEARCH("(", BQ131)-SEARCH("^", BQ131)-1)), "0")</f>
        <v>0</v>
      </c>
      <c r="UO131" t="str">
        <f t="shared" ref="UO131:UO162" si="4026">IFERROR(_xlfn.NUMBERVALUE(MID(BR131, SEARCH("^", BR131)+1, SEARCH("(", BR131)-SEARCH("^", BR131)-1)), "0")</f>
        <v>0</v>
      </c>
      <c r="UP131" t="str">
        <f t="shared" ref="UP131:UP162" si="4027">IFERROR(_xlfn.NUMBERVALUE(MID(BS131, SEARCH("^", BS131)+1, SEARCH("(", BS131)-SEARCH("^", BS131)-1)), "0")</f>
        <v>0</v>
      </c>
      <c r="UQ131" t="str">
        <f t="shared" ref="UQ131:UQ162" si="4028">IFERROR(_xlfn.NUMBERVALUE(MID(BT131, SEARCH("^", BT131)+1, SEARCH("(", BT131)-SEARCH("^", BT131)-1)), "0")</f>
        <v>0</v>
      </c>
      <c r="UR131" t="str">
        <f t="shared" ref="UR131:UR162" si="4029">IFERROR(_xlfn.NUMBERVALUE(MID(BU131, SEARCH("^", BU131)+1, SEARCH("(", BU131)-SEARCH("^", BU131)-1)), "0")</f>
        <v>0</v>
      </c>
      <c r="US131" t="str">
        <f t="shared" ref="US131:US162" si="4030">IFERROR(_xlfn.NUMBERVALUE(MID(BV131, SEARCH("^", BV131)+1, SEARCH("(", BV131)-SEARCH("^", BV131)-1)), "0")</f>
        <v>0</v>
      </c>
      <c r="UT131" t="str">
        <f t="shared" ref="UT131:UT162" si="4031">IFERROR(_xlfn.NUMBERVALUE(MID(BW131, SEARCH("^", BW131)+1, SEARCH("(", BW131)-SEARCH("^", BW131)-1)), "0")</f>
        <v>0</v>
      </c>
      <c r="UU131" t="str">
        <f t="shared" ref="UU131:UU162" si="4032">IFERROR(_xlfn.NUMBERVALUE(MID(BX131, SEARCH("^", BX131)+1, SEARCH("(", BX131)-SEARCH("^", BX131)-1)), "0")</f>
        <v>0</v>
      </c>
      <c r="UV131" t="str">
        <f t="shared" ref="UV131:UV162" si="4033">IFERROR(_xlfn.NUMBERVALUE(MID(BY131, SEARCH("^", BY131)+1, SEARCH("(", BY131)-SEARCH("^", BY131)-1)), "0")</f>
        <v>0</v>
      </c>
      <c r="UW131" t="str">
        <f t="shared" ref="UW131:UW162" si="4034">IFERROR(_xlfn.NUMBERVALUE(MID(BZ131, SEARCH("^", BZ131)+1, SEARCH("(", BZ131)-SEARCH("^", BZ131)-1)), "0")</f>
        <v>0</v>
      </c>
      <c r="UX131" t="str">
        <f t="shared" ref="UX131:UX162" si="4035">IFERROR(_xlfn.NUMBERVALUE(MID(CA131, SEARCH("^", CA131)+1, SEARCH("(", CA131)-SEARCH("^", CA131)-1)), "0")</f>
        <v>0</v>
      </c>
      <c r="UY131" t="str">
        <f t="shared" ref="UY131:UY162" si="4036">IFERROR(_xlfn.NUMBERVALUE(MID(CB131, SEARCH("^", CB131)+1, SEARCH("(", CB131)-SEARCH("^", CB131)-1)), "0")</f>
        <v>0</v>
      </c>
      <c r="UZ131" t="str">
        <f t="shared" ref="UZ131:UZ162" si="4037">IFERROR(_xlfn.NUMBERVALUE(MID(CC131, SEARCH("^", CC131)+1, SEARCH("(", CC131)-SEARCH("^", CC131)-1)), "0")</f>
        <v>0</v>
      </c>
      <c r="VA131" t="str">
        <f t="shared" ref="VA131:VA162" si="4038">IFERROR(_xlfn.NUMBERVALUE(MID(CD131, SEARCH("^", CD131)+1, SEARCH("(", CD131)-SEARCH("^", CD131)-1)), "0")</f>
        <v>0</v>
      </c>
      <c r="VB131" t="str">
        <f t="shared" ref="VB131:VB162" si="4039">IFERROR(_xlfn.NUMBERVALUE(MID(CE131, SEARCH("^", CE131)+1, SEARCH("(", CE131)-SEARCH("^", CE131)-1)), "0")</f>
        <v>0</v>
      </c>
      <c r="VC131" t="str">
        <f t="shared" ref="VC131:VC162" si="4040">IFERROR(_xlfn.NUMBERVALUE(MID(CF131, SEARCH("^", CF131)+1, SEARCH("(", CF131)-SEARCH("^", CF131)-1)), "0")</f>
        <v>0</v>
      </c>
      <c r="VD131" t="str">
        <f t="shared" ref="VD131:VD162" si="4041">IFERROR(_xlfn.NUMBERVALUE(MID(CG131, SEARCH("^", CG131)+1, SEARCH("(", CG131)-SEARCH("^", CG131)-1)), "0")</f>
        <v>0</v>
      </c>
      <c r="VE131" t="str">
        <f t="shared" ref="VE131:VE162" si="4042">IFERROR(_xlfn.NUMBERVALUE(MID(CH131, SEARCH("^", CH131)+1, SEARCH("(", CH131)-SEARCH("^", CH131)-1)), "0")</f>
        <v>0</v>
      </c>
      <c r="VF131" t="str">
        <f t="shared" ref="VF131:VF162" si="4043">IFERROR(_xlfn.NUMBERVALUE(MID(CI131, SEARCH("^", CI131)+1, SEARCH("(", CI131)-SEARCH("^", CI131)-1)), "0")</f>
        <v>0</v>
      </c>
      <c r="VG131" t="str">
        <f t="shared" ref="VG131:VG162" si="4044">IFERROR(_xlfn.NUMBERVALUE(MID(CJ131, SEARCH("^", CJ131)+1, SEARCH("(", CJ131)-SEARCH("^", CJ131)-1)), "0")</f>
        <v>0</v>
      </c>
      <c r="VH131" t="str">
        <f t="shared" ref="VH131:VH162" si="4045">IFERROR(_xlfn.NUMBERVALUE(MID(CK131, SEARCH("^", CK131)+1, SEARCH("(", CK131)-SEARCH("^", CK131)-1)), "0")</f>
        <v>0</v>
      </c>
      <c r="VI131" t="str">
        <f t="shared" ref="VI131:VI162" si="4046">IFERROR(_xlfn.NUMBERVALUE(MID(CL131, SEARCH("^", CL131)+1, SEARCH("(", CL131)-SEARCH("^", CL131)-1)), "0")</f>
        <v>0</v>
      </c>
      <c r="VJ131" t="str">
        <f t="shared" ref="VJ131:VJ162" si="4047">IFERROR(_xlfn.NUMBERVALUE(MID(CM131, SEARCH("^", CM131)+1, SEARCH("(", CM131)-SEARCH("^", CM131)-1)), "0")</f>
        <v>0</v>
      </c>
      <c r="VK131" t="str">
        <f t="shared" ref="VK131:VK162" si="4048">IFERROR(_xlfn.NUMBERVALUE(MID(CN131, SEARCH("^", CN131)+1, SEARCH("(", CN131)-SEARCH("^", CN131)-1)), "0")</f>
        <v>0</v>
      </c>
      <c r="VL131" t="str">
        <f t="shared" ref="VL131:VL162" si="4049">IFERROR(_xlfn.NUMBERVALUE(MID(CO131, SEARCH("^", CO131)+1, SEARCH("(", CO131)-SEARCH("^", CO131)-1)), "0")</f>
        <v>0</v>
      </c>
      <c r="VM131" t="str">
        <f t="shared" ref="VM131:VM162" si="4050">IFERROR(_xlfn.NUMBERVALUE(MID(CP131, SEARCH("^", CP131)+1, SEARCH("(", CP131)-SEARCH("^", CP131)-1)), "0")</f>
        <v>0</v>
      </c>
      <c r="VN131" t="str">
        <f t="shared" ref="VN131:VN162" si="4051">IFERROR(_xlfn.NUMBERVALUE(MID(CQ131, SEARCH("^", CQ131)+1, SEARCH("(", CQ131)-SEARCH("^", CQ131)-1)), "0")</f>
        <v>0</v>
      </c>
      <c r="VO131" t="str">
        <f t="shared" ref="VO131:VO162" si="4052">IFERROR(_xlfn.NUMBERVALUE(MID(CR131, SEARCH("^", CR131)+1, SEARCH("(", CR131)-SEARCH("^", CR131)-1)), "0")</f>
        <v>0</v>
      </c>
      <c r="VQ131" s="4">
        <f t="shared" ref="VQ131:VQ162" si="4053">VY131+VZ131+WA131+WD131+WG131+WM131+WP131+WV131+WY131+XE131+XH131+XN131+XQ131+XW131+XZ131</f>
        <v>-41.66</v>
      </c>
      <c r="VR131" s="4">
        <f t="shared" ref="VR131:VR162" si="4054">WE131+WF131+WJ131+WN131+WO131+WS131+WW131+WX131+XB131+XF131+XG131+XK131+XO131+XP131+XT131</f>
        <v>3.660000000000001</v>
      </c>
      <c r="VS131" s="4">
        <f t="shared" ref="VS131:VS162" si="4055">WB131+WC131+WH131+WI131+WK131+WL131+WQ131+WR131+WT131+WU131+WZ131+XA131+XC131+XD131+XI131</f>
        <v>-16.900000000000002</v>
      </c>
      <c r="VT131" s="4">
        <f t="shared" ref="VT131:VT162" si="4056">SUM(YA131:ZE131)+XJ131+XL131+XM131+XR131+XS131+XU131+XV131+XX131+XY131</f>
        <v>0</v>
      </c>
      <c r="VV131" s="4">
        <f t="shared" ref="VV131:VV162" si="4057">VQ131+VR131+VS131*1+VT131*1</f>
        <v>-54.899999999999991</v>
      </c>
      <c r="VY131">
        <f t="shared" ref="VY131:VY162" si="4058">IFERROR(_xlfn.NUMBERVALUE(MID(L131, SEARCH("(", L131)+1, SEARCH(")", L131)-SEARCH("(", L131)-1)), 0)</f>
        <v>3</v>
      </c>
      <c r="VZ131">
        <f t="shared" ref="VZ131:VZ162" si="4059">IFERROR(_xlfn.NUMBERVALUE(MID(M131, SEARCH("(", M131)+1, SEARCH(")", M131)-SEARCH("(", M131)-1)), 0)</f>
        <v>-10.33</v>
      </c>
      <c r="WA131">
        <f t="shared" ref="WA131:WA162" si="4060">IFERROR(_xlfn.NUMBERVALUE(MID(N131, SEARCH("(", N131)+1, SEARCH(")", N131)-SEARCH("(", N131)-1)), 0)</f>
        <v>-11.29</v>
      </c>
      <c r="WB131">
        <f t="shared" ref="WB131:WB162" si="4061">IFERROR(_xlfn.NUMBERVALUE(MID(O131, SEARCH("(", O131)+1, SEARCH(")", O131)-SEARCH("(", O131)-1)), 0)</f>
        <v>-10.96</v>
      </c>
      <c r="WC131">
        <f t="shared" ref="WC131:WC162" si="4062">IFERROR(_xlfn.NUMBERVALUE(MID(P131, SEARCH("(", P131)+1, SEARCH(")", P131)-SEARCH("(", P131)-1)), 0)</f>
        <v>-5.94</v>
      </c>
      <c r="WD131">
        <f t="shared" ref="WD131:WD162" si="4063">IFERROR(_xlfn.NUMBERVALUE(MID(Q131, SEARCH("(", Q131)+1, SEARCH(")", Q131)-SEARCH("(", Q131)-1)), 0)</f>
        <v>-6.53</v>
      </c>
      <c r="WE131">
        <f t="shared" ref="WE131:WE162" si="4064">IFERROR(_xlfn.NUMBERVALUE(MID(R131, SEARCH("(", R131)+1, SEARCH(")", R131)-SEARCH("(", R131)-1)), 0)</f>
        <v>-6.14</v>
      </c>
      <c r="WF131">
        <f t="shared" ref="WF131:WF162" si="4065">IFERROR(_xlfn.NUMBERVALUE(MID(S131, SEARCH("(", S131)+1, SEARCH(")", S131)-SEARCH("(", S131)-1)), 0)</f>
        <v>9.8000000000000007</v>
      </c>
      <c r="WG131">
        <f t="shared" ref="WG131:WG162" si="4066">IFERROR(_xlfn.NUMBERVALUE(MID(T131, SEARCH("(", T131)+1, SEARCH(")", T131)-SEARCH("(", T131)-1)), 0)</f>
        <v>-16.510000000000002</v>
      </c>
      <c r="WH131">
        <f t="shared" ref="WH131:WH162" si="4067">IFERROR(_xlfn.NUMBERVALUE(MID(U131, SEARCH("(", U131)+1, SEARCH(")", U131)-SEARCH("(", U131)-1)), 0)</f>
        <v>0</v>
      </c>
      <c r="WI131">
        <f t="shared" ref="WI131:WI162" si="4068">IFERROR(_xlfn.NUMBERVALUE(MID(V131, SEARCH("(", V131)+1, SEARCH(")", V131)-SEARCH("(", V131)-1)), 0)</f>
        <v>0</v>
      </c>
      <c r="WJ131">
        <f t="shared" ref="WJ131:WJ162" si="4069">IFERROR(_xlfn.NUMBERVALUE(MID(W131, SEARCH("(", W131)+1, SEARCH(")", W131)-SEARCH("(", W131)-1)), 0)</f>
        <v>0</v>
      </c>
      <c r="WK131">
        <f t="shared" ref="WK131:WK162" si="4070">IFERROR(_xlfn.NUMBERVALUE(MID(X131, SEARCH("(", X131)+1, SEARCH(")", X131)-SEARCH("(", X131)-1)), 0)</f>
        <v>0</v>
      </c>
      <c r="WL131">
        <f t="shared" ref="WL131:WL162" si="4071">IFERROR(_xlfn.NUMBERVALUE(MID(Y131, SEARCH("(", Y131)+1, SEARCH(")", Y131)-SEARCH("(", Y131)-1)), 0)</f>
        <v>0</v>
      </c>
      <c r="WM131">
        <f t="shared" ref="WM131:WM162" si="4072">IFERROR(_xlfn.NUMBERVALUE(MID(Z131, SEARCH("(", Z131)+1, SEARCH(")", Z131)-SEARCH("(", Z131)-1)), 0)</f>
        <v>0</v>
      </c>
      <c r="WN131">
        <f t="shared" ref="WN131:WN162" si="4073">IFERROR(_xlfn.NUMBERVALUE(MID(AA131, SEARCH("(", AA131)+1, SEARCH(")", AA131)-SEARCH("(", AA131)-1)), 0)</f>
        <v>0</v>
      </c>
      <c r="WO131">
        <f t="shared" ref="WO131:WO162" si="4074">IFERROR(_xlfn.NUMBERVALUE(MID(AB131, SEARCH("(", AB131)+1, SEARCH(")", AB131)-SEARCH("(", AB131)-1)), 0)</f>
        <v>0</v>
      </c>
      <c r="WP131">
        <f t="shared" ref="WP131:WP162" si="4075">IFERROR(_xlfn.NUMBERVALUE(MID(AC131, SEARCH("(", AC131)+1, SEARCH(")", AC131)-SEARCH("(", AC131)-1)), 0)</f>
        <v>0</v>
      </c>
      <c r="WQ131">
        <f t="shared" ref="WQ131:WQ162" si="4076">IFERROR(_xlfn.NUMBERVALUE(MID(AD131, SEARCH("(", AD131)+1, SEARCH(")", AD131)-SEARCH("(", AD131)-1)), 0)</f>
        <v>0</v>
      </c>
      <c r="WR131">
        <f t="shared" ref="WR131:WR162" si="4077">IFERROR(_xlfn.NUMBERVALUE(MID(AE131, SEARCH("(", AE131)+1, SEARCH(")", AE131)-SEARCH("(", AE131)-1)), 0)</f>
        <v>0</v>
      </c>
      <c r="WS131">
        <f t="shared" ref="WS131:WS162" si="4078">IFERROR(_xlfn.NUMBERVALUE(MID(AF131, SEARCH("(", AF131)+1, SEARCH(")", AF131)-SEARCH("(", AF131)-1)), 0)</f>
        <v>0</v>
      </c>
      <c r="WT131">
        <f t="shared" ref="WT131:WT162" si="4079">IFERROR(_xlfn.NUMBERVALUE(MID(AG131, SEARCH("(", AG131)+1, SEARCH(")", AG131)-SEARCH("(", AG131)-1)), 0)</f>
        <v>0</v>
      </c>
      <c r="WU131">
        <f t="shared" ref="WU131:WU162" si="4080">IFERROR(_xlfn.NUMBERVALUE(MID(AH131, SEARCH("(", AH131)+1, SEARCH(")", AH131)-SEARCH("(", AH131)-1)), 0)</f>
        <v>0</v>
      </c>
      <c r="WV131">
        <f t="shared" ref="WV131:WV162" si="4081">IFERROR(_xlfn.NUMBERVALUE(MID(AI131, SEARCH("(", AI131)+1, SEARCH(")", AI131)-SEARCH("(", AI131)-1)), 0)</f>
        <v>0</v>
      </c>
      <c r="WW131">
        <f t="shared" ref="WW131:WW162" si="4082">IFERROR(_xlfn.NUMBERVALUE(MID(AJ131, SEARCH("(", AJ131)+1, SEARCH(")", AJ131)-SEARCH("(", AJ131)-1)), 0)</f>
        <v>0</v>
      </c>
      <c r="WX131">
        <f t="shared" ref="WX131:WX162" si="4083">IFERROR(_xlfn.NUMBERVALUE(MID(AK131, SEARCH("(", AK131)+1, SEARCH(")", AK131)-SEARCH("(", AK131)-1)), 0)</f>
        <v>0</v>
      </c>
      <c r="WY131">
        <f t="shared" ref="WY131:WY162" si="4084">IFERROR(_xlfn.NUMBERVALUE(MID(AL131, SEARCH("(", AL131)+1, SEARCH(")", AL131)-SEARCH("(", AL131)-1)), 0)</f>
        <v>0</v>
      </c>
      <c r="WZ131">
        <f t="shared" ref="WZ131:WZ162" si="4085">IFERROR(_xlfn.NUMBERVALUE(MID(AM131, SEARCH("(", AM131)+1, SEARCH(")", AM131)-SEARCH("(", AM131)-1)), 0)</f>
        <v>0</v>
      </c>
      <c r="XA131">
        <f t="shared" ref="XA131:XA162" si="4086">IFERROR(_xlfn.NUMBERVALUE(MID(AN131, SEARCH("(", AN131)+1, SEARCH(")", AN131)-SEARCH("(", AN131)-1)), 0)</f>
        <v>0</v>
      </c>
      <c r="XB131">
        <f t="shared" ref="XB131:XB162" si="4087">IFERROR(_xlfn.NUMBERVALUE(MID(AO131, SEARCH("(", AO131)+1, SEARCH(")", AO131)-SEARCH("(", AO131)-1)), 0)</f>
        <v>0</v>
      </c>
      <c r="XC131">
        <f t="shared" ref="XC131:XC162" si="4088">IFERROR(_xlfn.NUMBERVALUE(MID(AP131, SEARCH("(", AP131)+1, SEARCH(")", AP131)-SEARCH("(", AP131)-1)), 0)</f>
        <v>0</v>
      </c>
      <c r="XD131">
        <f t="shared" ref="XD131:XD162" si="4089">IFERROR(_xlfn.NUMBERVALUE(MID(AQ131, SEARCH("(", AQ131)+1, SEARCH(")", AQ131)-SEARCH("(", AQ131)-1)), 0)</f>
        <v>0</v>
      </c>
      <c r="XE131">
        <f t="shared" ref="XE131:XE162" si="4090">IFERROR(_xlfn.NUMBERVALUE(MID(AR131, SEARCH("(", AR131)+1, SEARCH(")", AR131)-SEARCH("(", AR131)-1)), 0)</f>
        <v>0</v>
      </c>
      <c r="XF131">
        <f t="shared" ref="XF131:XF162" si="4091">IFERROR(_xlfn.NUMBERVALUE(MID(AS131, SEARCH("(", AS131)+1, SEARCH(")", AS131)-SEARCH("(", AS131)-1)), 0)</f>
        <v>0</v>
      </c>
      <c r="XG131">
        <f t="shared" ref="XG131:XG162" si="4092">IFERROR(_xlfn.NUMBERVALUE(MID(AT131, SEARCH("(", AT131)+1, SEARCH(")", AT131)-SEARCH("(", AT131)-1)), 0)</f>
        <v>0</v>
      </c>
      <c r="XH131">
        <f t="shared" ref="XH131:XH162" si="4093">IFERROR(_xlfn.NUMBERVALUE(MID(AU131, SEARCH("(", AU131)+1, SEARCH(")", AU131)-SEARCH("(", AU131)-1)), 0)</f>
        <v>0</v>
      </c>
      <c r="XI131">
        <f t="shared" ref="XI131:XI162" si="4094">IFERROR(_xlfn.NUMBERVALUE(MID(AV131, SEARCH("(", AV131)+1, SEARCH(")", AV131)-SEARCH("(", AV131)-1)), 0)</f>
        <v>0</v>
      </c>
      <c r="XJ131">
        <f t="shared" ref="XJ131:XJ162" si="4095">IFERROR(_xlfn.NUMBERVALUE(MID(AW131, SEARCH("(", AW131)+1, SEARCH(")", AW131)-SEARCH("(", AW131)-1)), 0)</f>
        <v>0</v>
      </c>
      <c r="XK131">
        <f t="shared" ref="XK131:XK162" si="4096">IFERROR(_xlfn.NUMBERVALUE(MID(AX131, SEARCH("(", AX131)+1, SEARCH(")", AX131)-SEARCH("(", AX131)-1)), 0)</f>
        <v>0</v>
      </c>
      <c r="XL131">
        <f t="shared" ref="XL131:XL162" si="4097">IFERROR(_xlfn.NUMBERVALUE(MID(AY131, SEARCH("(", AY131)+1, SEARCH(")", AY131)-SEARCH("(", AY131)-1)), 0)</f>
        <v>0</v>
      </c>
      <c r="XM131">
        <f t="shared" ref="XM131:XM162" si="4098">IFERROR(_xlfn.NUMBERVALUE(MID(AZ131, SEARCH("(", AZ131)+1, SEARCH(")", AZ131)-SEARCH("(", AZ131)-1)), 0)</f>
        <v>0</v>
      </c>
      <c r="XN131">
        <f t="shared" ref="XN131:XN162" si="4099">IFERROR(_xlfn.NUMBERVALUE(MID(BA131, SEARCH("(", BA131)+1, SEARCH(")", BA131)-SEARCH("(", BA131)-1)), 0)</f>
        <v>0</v>
      </c>
      <c r="XO131">
        <f t="shared" ref="XO131:XO162" si="4100">IFERROR(_xlfn.NUMBERVALUE(MID(BB131, SEARCH("(", BB131)+1, SEARCH(")", BB131)-SEARCH("(", BB131)-1)), 0)</f>
        <v>0</v>
      </c>
      <c r="XP131">
        <f t="shared" ref="XP131:XP162" si="4101">IFERROR(_xlfn.NUMBERVALUE(MID(BC131, SEARCH("(", BC131)+1, SEARCH(")", BC131)-SEARCH("(", BC131)-1)), 0)</f>
        <v>0</v>
      </c>
      <c r="XQ131">
        <f t="shared" ref="XQ131:XQ162" si="4102">IFERROR(_xlfn.NUMBERVALUE(MID(BD131, SEARCH("(", BD131)+1, SEARCH(")", BD131)-SEARCH("(", BD131)-1)), 0)</f>
        <v>0</v>
      </c>
      <c r="XR131">
        <f t="shared" ref="XR131:XR162" si="4103">IFERROR(_xlfn.NUMBERVALUE(MID(BE131, SEARCH("(", BE131)+1, SEARCH(")", BE131)-SEARCH("(", BE131)-1)), 0)</f>
        <v>0</v>
      </c>
      <c r="XS131">
        <f t="shared" ref="XS131:XS162" si="4104">IFERROR(_xlfn.NUMBERVALUE(MID(BF131, SEARCH("(", BF131)+1, SEARCH(")", BF131)-SEARCH("(", BF131)-1)), 0)</f>
        <v>0</v>
      </c>
      <c r="XT131">
        <f t="shared" ref="XT131:XT162" si="4105">IFERROR(_xlfn.NUMBERVALUE(MID(BG131, SEARCH("(", BG131)+1, SEARCH(")", BG131)-SEARCH("(", BG131)-1)), 0)</f>
        <v>0</v>
      </c>
      <c r="XU131">
        <f t="shared" ref="XU131:XU162" si="4106">IFERROR(_xlfn.NUMBERVALUE(MID(BH131, SEARCH("(", BH131)+1, SEARCH(")", BH131)-SEARCH("(", BH131)-1)), 0)</f>
        <v>0</v>
      </c>
      <c r="XV131">
        <f t="shared" ref="XV131:XV162" si="4107">IFERROR(_xlfn.NUMBERVALUE(MID(BI131, SEARCH("(", BI131)+1, SEARCH(")", BI131)-SEARCH("(", BI131)-1)), 0)</f>
        <v>0</v>
      </c>
      <c r="XW131">
        <f t="shared" ref="XW131:XW162" si="4108">IFERROR(_xlfn.NUMBERVALUE(MID(BJ131, SEARCH("(", BJ131)+1, SEARCH(")", BJ131)-SEARCH("(", BJ131)-1)), 0)</f>
        <v>0</v>
      </c>
      <c r="XX131">
        <f t="shared" ref="XX131:XX162" si="4109">IFERROR(_xlfn.NUMBERVALUE(MID(BK131, SEARCH("(", BK131)+1, SEARCH(")", BK131)-SEARCH("(", BK131)-1)), 0)</f>
        <v>0</v>
      </c>
      <c r="XY131">
        <f t="shared" ref="XY131:XY162" si="4110">IFERROR(_xlfn.NUMBERVALUE(MID(BL131, SEARCH("(", BL131)+1, SEARCH(")", BL131)-SEARCH("(", BL131)-1)), 0)</f>
        <v>0</v>
      </c>
      <c r="XZ131">
        <f t="shared" ref="XZ131:XZ162" si="4111">IFERROR(_xlfn.NUMBERVALUE(MID(BM131, SEARCH("(", BM131)+1, SEARCH(")", BM131)-SEARCH("(", BM131)-1)), 0)</f>
        <v>0</v>
      </c>
      <c r="YA131">
        <f t="shared" ref="YA131:YA162" si="4112">IFERROR(_xlfn.NUMBERVALUE(MID(BN131, SEARCH("(", BN131)+1, SEARCH(")", BN131)-SEARCH("(", BN131)-1)), 0)</f>
        <v>0</v>
      </c>
      <c r="YB131">
        <f t="shared" ref="YB131:YB162" si="4113">IFERROR(_xlfn.NUMBERVALUE(MID(BO131, SEARCH("(", BO131)+1, SEARCH(")", BO131)-SEARCH("(", BO131)-1)), 0)</f>
        <v>0</v>
      </c>
      <c r="YC131">
        <f t="shared" ref="YC131:YC162" si="4114">IFERROR(_xlfn.NUMBERVALUE(MID(BP131, SEARCH("(", BP131)+1, SEARCH(")", BP131)-SEARCH("(", BP131)-1)), 0)</f>
        <v>0</v>
      </c>
      <c r="YD131">
        <f t="shared" ref="YD131:YD162" si="4115">IFERROR(_xlfn.NUMBERVALUE(MID(BQ131, SEARCH("(", BQ131)+1, SEARCH(")", BQ131)-SEARCH("(", BQ131)-1)), 0)</f>
        <v>0</v>
      </c>
      <c r="YE131">
        <f t="shared" ref="YE131:YE162" si="4116">IFERROR(_xlfn.NUMBERVALUE(MID(BR131, SEARCH("(", BR131)+1, SEARCH(")", BR131)-SEARCH("(", BR131)-1)), 0)</f>
        <v>0</v>
      </c>
      <c r="YF131">
        <f t="shared" ref="YF131:YF162" si="4117">IFERROR(_xlfn.NUMBERVALUE(MID(BS131, SEARCH("(", BS131)+1, SEARCH(")", BS131)-SEARCH("(", BS131)-1)), 0)</f>
        <v>0</v>
      </c>
      <c r="YG131">
        <f t="shared" ref="YG131:YG162" si="4118">IFERROR(_xlfn.NUMBERVALUE(MID(BT131, SEARCH("(", BT131)+1, SEARCH(")", BT131)-SEARCH("(", BT131)-1)), 0)</f>
        <v>0</v>
      </c>
      <c r="YH131">
        <f t="shared" ref="YH131:YH162" si="4119">IFERROR(_xlfn.NUMBERVALUE(MID(BU131, SEARCH("(", BU131)+1, SEARCH(")", BU131)-SEARCH("(", BU131)-1)), 0)</f>
        <v>0</v>
      </c>
      <c r="YI131">
        <f t="shared" ref="YI131:YI162" si="4120">IFERROR(_xlfn.NUMBERVALUE(MID(BV131, SEARCH("(", BV131)+1, SEARCH(")", BV131)-SEARCH("(", BV131)-1)), 0)</f>
        <v>0</v>
      </c>
      <c r="YJ131">
        <f t="shared" ref="YJ131:YJ162" si="4121">IFERROR(_xlfn.NUMBERVALUE(MID(BW131, SEARCH("(", BW131)+1, SEARCH(")", BW131)-SEARCH("(", BW131)-1)), 0)</f>
        <v>0</v>
      </c>
      <c r="YK131">
        <f t="shared" ref="YK131:YK162" si="4122">IFERROR(_xlfn.NUMBERVALUE(MID(BX131, SEARCH("(", BX131)+1, SEARCH(")", BX131)-SEARCH("(", BX131)-1)), 0)</f>
        <v>0</v>
      </c>
      <c r="YL131">
        <f t="shared" ref="YL131:YL162" si="4123">IFERROR(_xlfn.NUMBERVALUE(MID(BY131, SEARCH("(", BY131)+1, SEARCH(")", BY131)-SEARCH("(", BY131)-1)), 0)</f>
        <v>0</v>
      </c>
      <c r="YM131">
        <f t="shared" ref="YM131:YM162" si="4124">IFERROR(_xlfn.NUMBERVALUE(MID(BZ131, SEARCH("(", BZ131)+1, SEARCH(")", BZ131)-SEARCH("(", BZ131)-1)), 0)</f>
        <v>0</v>
      </c>
      <c r="YN131">
        <f t="shared" ref="YN131:YN162" si="4125">IFERROR(_xlfn.NUMBERVALUE(MID(CA131, SEARCH("(", CA131)+1, SEARCH(")", CA131)-SEARCH("(", CA131)-1)), 0)</f>
        <v>0</v>
      </c>
      <c r="YO131">
        <f t="shared" ref="YO131:YO162" si="4126">IFERROR(_xlfn.NUMBERVALUE(MID(CB131, SEARCH("(", CB131)+1, SEARCH(")", CB131)-SEARCH("(", CB131)-1)), 0)</f>
        <v>0</v>
      </c>
      <c r="YP131">
        <f t="shared" ref="YP131:YP162" si="4127">IFERROR(_xlfn.NUMBERVALUE(MID(CC131, SEARCH("(", CC131)+1, SEARCH(")", CC131)-SEARCH("(", CC131)-1)), 0)</f>
        <v>0</v>
      </c>
      <c r="YQ131">
        <f t="shared" ref="YQ131:YQ162" si="4128">IFERROR(_xlfn.NUMBERVALUE(MID(CD131, SEARCH("(", CD131)+1, SEARCH(")", CD131)-SEARCH("(", CD131)-1)), 0)</f>
        <v>0</v>
      </c>
      <c r="YR131">
        <f t="shared" ref="YR131:YR162" si="4129">IFERROR(_xlfn.NUMBERVALUE(MID(CE131, SEARCH("(", CE131)+1, SEARCH(")", CE131)-SEARCH("(", CE131)-1)), 0)</f>
        <v>0</v>
      </c>
      <c r="YS131">
        <f t="shared" ref="YS131:YS162" si="4130">IFERROR(_xlfn.NUMBERVALUE(MID(CF131, SEARCH("(", CF131)+1, SEARCH(")", CF131)-SEARCH("(", CF131)-1)), 0)</f>
        <v>0</v>
      </c>
      <c r="YT131">
        <f t="shared" ref="YT131:YT162" si="4131">IFERROR(_xlfn.NUMBERVALUE(MID(CG131, SEARCH("(", CG131)+1, SEARCH(")", CG131)-SEARCH("(", CG131)-1)), 0)</f>
        <v>0</v>
      </c>
      <c r="YU131">
        <f t="shared" ref="YU131:YU162" si="4132">IFERROR(_xlfn.NUMBERVALUE(MID(CH131, SEARCH("(", CH131)+1, SEARCH(")", CH131)-SEARCH("(", CH131)-1)), 0)</f>
        <v>0</v>
      </c>
      <c r="YV131">
        <f t="shared" ref="YV131:YV162" si="4133">IFERROR(_xlfn.NUMBERVALUE(MID(CI131, SEARCH("(", CI131)+1, SEARCH(")", CI131)-SEARCH("(", CI131)-1)), 0)</f>
        <v>0</v>
      </c>
      <c r="YW131">
        <f t="shared" ref="YW131:YW162" si="4134">IFERROR(_xlfn.NUMBERVALUE(MID(CJ131, SEARCH("(", CJ131)+1, SEARCH(")", CJ131)-SEARCH("(", CJ131)-1)), 0)</f>
        <v>0</v>
      </c>
      <c r="YX131">
        <f t="shared" ref="YX131:YX162" si="4135">IFERROR(_xlfn.NUMBERVALUE(MID(CK131, SEARCH("(", CK131)+1, SEARCH(")", CK131)-SEARCH("(", CK131)-1)), 0)</f>
        <v>0</v>
      </c>
      <c r="YY131">
        <f t="shared" ref="YY131:YY162" si="4136">IFERROR(_xlfn.NUMBERVALUE(MID(CL131, SEARCH("(", CL131)+1, SEARCH(")", CL131)-SEARCH("(", CL131)-1)), 0)</f>
        <v>0</v>
      </c>
      <c r="YZ131">
        <f t="shared" ref="YZ131:YZ162" si="4137">IFERROR(_xlfn.NUMBERVALUE(MID(CM131, SEARCH("(", CM131)+1, SEARCH(")", CM131)-SEARCH("(", CM131)-1)), 0)</f>
        <v>0</v>
      </c>
      <c r="ZA131">
        <f t="shared" ref="ZA131:ZA162" si="4138">IFERROR(_xlfn.NUMBERVALUE(MID(CN131, SEARCH("(", CN131)+1, SEARCH(")", CN131)-SEARCH("(", CN131)-1)), 0)</f>
        <v>0</v>
      </c>
      <c r="ZB131">
        <f t="shared" ref="ZB131:ZB162" si="4139">IFERROR(_xlfn.NUMBERVALUE(MID(CO131, SEARCH("(", CO131)+1, SEARCH(")", CO131)-SEARCH("(", CO131)-1)), 0)</f>
        <v>0</v>
      </c>
      <c r="ZC131">
        <f t="shared" ref="ZC131:ZC162" si="4140">IFERROR(_xlfn.NUMBERVALUE(MID(CP131, SEARCH("(", CP131)+1, SEARCH(")", CP131)-SEARCH("(", CP131)-1)), 0)</f>
        <v>0</v>
      </c>
      <c r="ZD131">
        <f t="shared" ref="ZD131:ZD162" si="4141">IFERROR(_xlfn.NUMBERVALUE(MID(CQ131, SEARCH("(", CQ131)+1, SEARCH(")", CQ131)-SEARCH("(", CQ131)-1)), 0)</f>
        <v>0</v>
      </c>
      <c r="ZE131">
        <f t="shared" ref="ZE131:ZE162" si="4142">IFERROR(_xlfn.NUMBERVALUE(MID(CR131, SEARCH("(", CR131)+1, SEARCH(")", CR131)-SEARCH("(", CR131)-1)), 0)</f>
        <v>0</v>
      </c>
      <c r="ZG131" s="4">
        <f t="shared" ref="ZG131:ZG162" si="4143">ZO131+ZP131+ZQ131+ZT131+ZW131+AAC131+AAF131+AAL131+AAO131+AAU131+AAX131+ABD131+ABG131+ABM131+ABP131</f>
        <v>206</v>
      </c>
      <c r="ZH131" s="4">
        <f t="shared" ref="ZH131:ZH162" si="4144">ZU131+ZV131+ZZ131+AAD131+AAE131+AAI131+AAM131+AAN131+AAR131+AAV131+AAW131+ABA131+ABE131+ABF131+ABJ131</f>
        <v>49</v>
      </c>
      <c r="ZI131" s="4">
        <f t="shared" ref="ZI131:ZI162" si="4145">ZR131+ZS131+ZX131+ZY131+AAA131+AAB131+AAG131+AAH131+AAJ131+AAK131+AAP131+AAQ131+AAS131+AAT131+AAY131</f>
        <v>105</v>
      </c>
      <c r="ZJ131" s="4">
        <f t="shared" ref="ZJ131:ZJ162" si="4146">SUM(ABQ131:ACU131)+AAZ131+ABB131+ABC131+ABH131+ABI131+ABK131+ABL131+ABN131+ABO131</f>
        <v>0</v>
      </c>
      <c r="ZL131" s="4">
        <f t="shared" ref="ZL131:ZL162" si="4147">ZG131+ZH131+ZI131*1+ZJ131*1</f>
        <v>360</v>
      </c>
      <c r="ZO131">
        <f t="shared" ref="ZO131:ZO162" si="4148">IFERROR(_xlfn.NUMBERVALUE(MID(L131, SEARCH("[", L131)+1, SEARCH("]", L131)-SEARCH("[", L131)-1)), 0)</f>
        <v>11</v>
      </c>
      <c r="ZP131">
        <f t="shared" ref="ZP131:ZP162" si="4149">IFERROR(_xlfn.NUMBERVALUE(MID(M131, SEARCH("[", M131)+1, SEARCH("]", M131)-SEARCH("[", M131)-1)), 0)</f>
        <v>45</v>
      </c>
      <c r="ZQ131">
        <f t="shared" ref="ZQ131:ZQ162" si="4150">IFERROR(_xlfn.NUMBERVALUE(MID(N131, SEARCH("[", N131)+1, SEARCH("]", N131)-SEARCH("[", N131)-1)), 0)</f>
        <v>56</v>
      </c>
      <c r="ZR131">
        <f t="shared" ref="ZR131:ZR162" si="4151">IFERROR(_xlfn.NUMBERVALUE(MID(O131, SEARCH("[", O131)+1, SEARCH("]", O131)-SEARCH("[", O131)-1)), 0)</f>
        <v>55</v>
      </c>
      <c r="ZS131">
        <f t="shared" ref="ZS131:ZS162" si="4152">IFERROR(_xlfn.NUMBERVALUE(MID(P131, SEARCH("[", P131)+1, SEARCH("]", P131)-SEARCH("[", P131)-1)), 0)</f>
        <v>50</v>
      </c>
      <c r="ZT131">
        <f t="shared" ref="ZT131:ZT162" si="4153">IFERROR(_xlfn.NUMBERVALUE(MID(Q131, SEARCH("[", Q131)+1, SEARCH("]", Q131)-SEARCH("[", Q131)-1)), 0)</f>
        <v>31</v>
      </c>
      <c r="ZU131">
        <f t="shared" ref="ZU131:ZU162" si="4154">IFERROR(_xlfn.NUMBERVALUE(MID(R131, SEARCH("[", R131)+1, SEARCH("]", R131)-SEARCH("[", R131)-1)), 0)</f>
        <v>34</v>
      </c>
      <c r="ZV131">
        <f t="shared" ref="ZV131:ZV162" si="4155">IFERROR(_xlfn.NUMBERVALUE(MID(S131, SEARCH("[", S131)+1, SEARCH("]", S131)-SEARCH("[", S131)-1)), 0)</f>
        <v>15</v>
      </c>
      <c r="ZW131">
        <f t="shared" ref="ZW131:ZW162" si="4156">IFERROR(_xlfn.NUMBERVALUE(MID(T131, SEARCH("[", T131)+1, SEARCH("]", T131)-SEARCH("[", T131)-1)), 0)</f>
        <v>63</v>
      </c>
      <c r="ZX131">
        <f t="shared" ref="ZX131:ZX162" si="4157">IFERROR(_xlfn.NUMBERVALUE(MID(U131, SEARCH("[", U131)+1, SEARCH("]", U131)-SEARCH("[", U131)-1)), 0)</f>
        <v>0</v>
      </c>
      <c r="ZY131">
        <f t="shared" ref="ZY131:ZY162" si="4158">IFERROR(_xlfn.NUMBERVALUE(MID(V131, SEARCH("[", V131)+1, SEARCH("]", V131)-SEARCH("[", V131)-1)), 0)</f>
        <v>0</v>
      </c>
      <c r="ZZ131">
        <f t="shared" ref="ZZ131:ZZ162" si="4159">IFERROR(_xlfn.NUMBERVALUE(MID(W131, SEARCH("[", W131)+1, SEARCH("]", W131)-SEARCH("[", W131)-1)), 0)</f>
        <v>0</v>
      </c>
      <c r="AAA131">
        <f t="shared" ref="AAA131:AAA162" si="4160">IFERROR(_xlfn.NUMBERVALUE(MID(X131, SEARCH("[", X131)+1, SEARCH("]", X131)-SEARCH("[", X131)-1)), 0)</f>
        <v>0</v>
      </c>
      <c r="AAB131">
        <f t="shared" ref="AAB131:AAB162" si="4161">IFERROR(_xlfn.NUMBERVALUE(MID(Y131, SEARCH("[", Y131)+1, SEARCH("]", Y131)-SEARCH("[", Y131)-1)), 0)</f>
        <v>0</v>
      </c>
      <c r="AAC131">
        <f t="shared" ref="AAC131:AAC162" si="4162">IFERROR(_xlfn.NUMBERVALUE(MID(Z131, SEARCH("[", Z131)+1, SEARCH("]", Z131)-SEARCH("[", Z131)-1)), 0)</f>
        <v>0</v>
      </c>
      <c r="AAD131">
        <f t="shared" ref="AAD131:AAD162" si="4163">IFERROR(_xlfn.NUMBERVALUE(MID(AA131, SEARCH("[", AA131)+1, SEARCH("]", AA131)-SEARCH("[", AA131)-1)), 0)</f>
        <v>0</v>
      </c>
      <c r="AAE131">
        <f t="shared" ref="AAE131:AAE162" si="4164">IFERROR(_xlfn.NUMBERVALUE(MID(AB131, SEARCH("[", AB131)+1, SEARCH("]", AB131)-SEARCH("[", AB131)-1)), 0)</f>
        <v>0</v>
      </c>
      <c r="AAF131">
        <f t="shared" ref="AAF131:AAF162" si="4165">IFERROR(_xlfn.NUMBERVALUE(MID(AC131, SEARCH("[", AC131)+1, SEARCH("]", AC131)-SEARCH("[", AC131)-1)), 0)</f>
        <v>0</v>
      </c>
      <c r="AAG131">
        <f t="shared" ref="AAG131:AAG162" si="4166">IFERROR(_xlfn.NUMBERVALUE(MID(AD131, SEARCH("[", AD131)+1, SEARCH("]", AD131)-SEARCH("[", AD131)-1)), 0)</f>
        <v>0</v>
      </c>
      <c r="AAH131">
        <f t="shared" ref="AAH131:AAH162" si="4167">IFERROR(_xlfn.NUMBERVALUE(MID(AE131, SEARCH("[", AE131)+1, SEARCH("]", AE131)-SEARCH("[", AE131)-1)), 0)</f>
        <v>0</v>
      </c>
      <c r="AAI131">
        <f t="shared" ref="AAI131:AAI162" si="4168">IFERROR(_xlfn.NUMBERVALUE(MID(AF131, SEARCH("[", AF131)+1, SEARCH("]", AF131)-SEARCH("[", AF131)-1)), 0)</f>
        <v>0</v>
      </c>
      <c r="AAJ131">
        <f t="shared" ref="AAJ131:AAJ162" si="4169">IFERROR(_xlfn.NUMBERVALUE(MID(AG131, SEARCH("[", AG131)+1, SEARCH("]", AG131)-SEARCH("[", AG131)-1)), 0)</f>
        <v>0</v>
      </c>
      <c r="AAK131">
        <f t="shared" ref="AAK131:AAK162" si="4170">IFERROR(_xlfn.NUMBERVALUE(MID(AH131, SEARCH("[", AH131)+1, SEARCH("]", AH131)-SEARCH("[", AH131)-1)), 0)</f>
        <v>0</v>
      </c>
      <c r="AAL131">
        <f t="shared" ref="AAL131:AAL162" si="4171">IFERROR(_xlfn.NUMBERVALUE(MID(AI131, SEARCH("[", AI131)+1, SEARCH("]", AI131)-SEARCH("[", AI131)-1)), 0)</f>
        <v>0</v>
      </c>
      <c r="AAM131">
        <f t="shared" ref="AAM131:AAM162" si="4172">IFERROR(_xlfn.NUMBERVALUE(MID(AJ131, SEARCH("[", AJ131)+1, SEARCH("]", AJ131)-SEARCH("[", AJ131)-1)), 0)</f>
        <v>0</v>
      </c>
      <c r="AAN131">
        <f t="shared" ref="AAN131:AAN162" si="4173">IFERROR(_xlfn.NUMBERVALUE(MID(AK131, SEARCH("[", AK131)+1, SEARCH("]", AK131)-SEARCH("[", AK131)-1)), 0)</f>
        <v>0</v>
      </c>
      <c r="AAO131">
        <f t="shared" ref="AAO131:AAO162" si="4174">IFERROR(_xlfn.NUMBERVALUE(MID(AL131, SEARCH("[", AL131)+1, SEARCH("]", AL131)-SEARCH("[", AL131)-1)), 0)</f>
        <v>0</v>
      </c>
      <c r="AAP131">
        <f t="shared" ref="AAP131:AAP162" si="4175">IFERROR(_xlfn.NUMBERVALUE(MID(AM131, SEARCH("[", AM131)+1, SEARCH("]", AM131)-SEARCH("[", AM131)-1)), 0)</f>
        <v>0</v>
      </c>
      <c r="AAQ131">
        <f t="shared" ref="AAQ131:AAQ162" si="4176">IFERROR(_xlfn.NUMBERVALUE(MID(AN131, SEARCH("[", AN131)+1, SEARCH("]", AN131)-SEARCH("[", AN131)-1)), 0)</f>
        <v>0</v>
      </c>
      <c r="AAR131">
        <f t="shared" ref="AAR131:AAR162" si="4177">IFERROR(_xlfn.NUMBERVALUE(MID(AO131, SEARCH("[", AO131)+1, SEARCH("]", AO131)-SEARCH("[", AO131)-1)), 0)</f>
        <v>0</v>
      </c>
      <c r="AAS131">
        <f t="shared" ref="AAS131:AAS162" si="4178">IFERROR(_xlfn.NUMBERVALUE(MID(AP131, SEARCH("[", AP131)+1, SEARCH("]", AP131)-SEARCH("[", AP131)-1)), 0)</f>
        <v>0</v>
      </c>
      <c r="AAT131">
        <f t="shared" ref="AAT131:AAT162" si="4179">IFERROR(_xlfn.NUMBERVALUE(MID(AQ131, SEARCH("[", AQ131)+1, SEARCH("]", AQ131)-SEARCH("[", AQ131)-1)), 0)</f>
        <v>0</v>
      </c>
      <c r="AAU131">
        <f t="shared" ref="AAU131:AAU162" si="4180">IFERROR(_xlfn.NUMBERVALUE(MID(AR131, SEARCH("[", AR131)+1, SEARCH("]", AR131)-SEARCH("[", AR131)-1)), 0)</f>
        <v>0</v>
      </c>
      <c r="AAV131">
        <f t="shared" ref="AAV131:AAV162" si="4181">IFERROR(_xlfn.NUMBERVALUE(MID(AS131, SEARCH("[", AS131)+1, SEARCH("]", AS131)-SEARCH("[", AS131)-1)), 0)</f>
        <v>0</v>
      </c>
      <c r="AAW131">
        <f t="shared" ref="AAW131:AAW162" si="4182">IFERROR(_xlfn.NUMBERVALUE(MID(AT131, SEARCH("[", AT131)+1, SEARCH("]", AT131)-SEARCH("[", AT131)-1)), 0)</f>
        <v>0</v>
      </c>
      <c r="AAX131">
        <f t="shared" ref="AAX131:AAX162" si="4183">IFERROR(_xlfn.NUMBERVALUE(MID(AU131, SEARCH("[", AU131)+1, SEARCH("]", AU131)-SEARCH("[", AU131)-1)), 0)</f>
        <v>0</v>
      </c>
      <c r="AAY131">
        <f t="shared" ref="AAY131:AAY162" si="4184">IFERROR(_xlfn.NUMBERVALUE(MID(AV131, SEARCH("[", AV131)+1, SEARCH("]", AV131)-SEARCH("[", AV131)-1)), 0)</f>
        <v>0</v>
      </c>
      <c r="AAZ131">
        <f t="shared" ref="AAZ131:AAZ162" si="4185">IFERROR(_xlfn.NUMBERVALUE(MID(AW131, SEARCH("[", AW131)+1, SEARCH("]", AW131)-SEARCH("[", AW131)-1)), 0)</f>
        <v>0</v>
      </c>
      <c r="ABA131">
        <f t="shared" ref="ABA131:ABA162" si="4186">IFERROR(_xlfn.NUMBERVALUE(MID(AX131, SEARCH("[", AX131)+1, SEARCH("]", AX131)-SEARCH("[", AX131)-1)), 0)</f>
        <v>0</v>
      </c>
      <c r="ABB131">
        <f t="shared" ref="ABB131:ABB162" si="4187">IFERROR(_xlfn.NUMBERVALUE(MID(AY131, SEARCH("[", AY131)+1, SEARCH("]", AY131)-SEARCH("[", AY131)-1)), 0)</f>
        <v>0</v>
      </c>
      <c r="ABC131">
        <f t="shared" ref="ABC131:ABC162" si="4188">IFERROR(_xlfn.NUMBERVALUE(MID(AZ131, SEARCH("[", AZ131)+1, SEARCH("]", AZ131)-SEARCH("[", AZ131)-1)), 0)</f>
        <v>0</v>
      </c>
      <c r="ABD131">
        <f t="shared" ref="ABD131:ABD162" si="4189">IFERROR(_xlfn.NUMBERVALUE(MID(BA131, SEARCH("[", BA131)+1, SEARCH("]", BA131)-SEARCH("[", BA131)-1)), 0)</f>
        <v>0</v>
      </c>
      <c r="ABE131">
        <f t="shared" ref="ABE131:ABE162" si="4190">IFERROR(_xlfn.NUMBERVALUE(MID(BB131, SEARCH("[", BB131)+1, SEARCH("]", BB131)-SEARCH("[", BB131)-1)), 0)</f>
        <v>0</v>
      </c>
      <c r="ABF131">
        <f t="shared" ref="ABF131:ABF162" si="4191">IFERROR(_xlfn.NUMBERVALUE(MID(BC131, SEARCH("[", BC131)+1, SEARCH("]", BC131)-SEARCH("[", BC131)-1)), 0)</f>
        <v>0</v>
      </c>
      <c r="ABG131">
        <f t="shared" ref="ABG131:ABG162" si="4192">IFERROR(_xlfn.NUMBERVALUE(MID(BD131, SEARCH("[", BD131)+1, SEARCH("]", BD131)-SEARCH("[", BD131)-1)), 0)</f>
        <v>0</v>
      </c>
      <c r="ABH131">
        <f t="shared" ref="ABH131:ABH162" si="4193">IFERROR(_xlfn.NUMBERVALUE(MID(BE131, SEARCH("[", BE131)+1, SEARCH("]", BE131)-SEARCH("[", BE131)-1)), 0)</f>
        <v>0</v>
      </c>
      <c r="ABI131">
        <f t="shared" ref="ABI131:ABI162" si="4194">IFERROR(_xlfn.NUMBERVALUE(MID(BF131, SEARCH("[", BF131)+1, SEARCH("]", BF131)-SEARCH("[", BF131)-1)), 0)</f>
        <v>0</v>
      </c>
      <c r="ABJ131">
        <f t="shared" ref="ABJ131:ABJ162" si="4195">IFERROR(_xlfn.NUMBERVALUE(MID(BG131, SEARCH("[", BG131)+1, SEARCH("]", BG131)-SEARCH("[", BG131)-1)), 0)</f>
        <v>0</v>
      </c>
      <c r="ABK131">
        <f t="shared" ref="ABK131:ABK162" si="4196">IFERROR(_xlfn.NUMBERVALUE(MID(BH131, SEARCH("[", BH131)+1, SEARCH("]", BH131)-SEARCH("[", BH131)-1)), 0)</f>
        <v>0</v>
      </c>
      <c r="ABL131">
        <f t="shared" ref="ABL131:ABL162" si="4197">IFERROR(_xlfn.NUMBERVALUE(MID(BI131, SEARCH("[", BI131)+1, SEARCH("]", BI131)-SEARCH("[", BI131)-1)), 0)</f>
        <v>0</v>
      </c>
      <c r="ABM131">
        <f t="shared" ref="ABM131:ABM162" si="4198">IFERROR(_xlfn.NUMBERVALUE(MID(BJ131, SEARCH("[", BJ131)+1, SEARCH("]", BJ131)-SEARCH("[", BJ131)-1)), 0)</f>
        <v>0</v>
      </c>
      <c r="ABN131">
        <f t="shared" ref="ABN131:ABN162" si="4199">IFERROR(_xlfn.NUMBERVALUE(MID(BK131, SEARCH("[", BK131)+1, SEARCH("]", BK131)-SEARCH("[", BK131)-1)), 0)</f>
        <v>0</v>
      </c>
      <c r="ABO131">
        <f t="shared" ref="ABO131:ABO162" si="4200">IFERROR(_xlfn.NUMBERVALUE(MID(BL131, SEARCH("[", BL131)+1, SEARCH("]", BL131)-SEARCH("[", BL131)-1)), 0)</f>
        <v>0</v>
      </c>
      <c r="ABP131">
        <f t="shared" ref="ABP131:ABP162" si="4201">IFERROR(_xlfn.NUMBERVALUE(MID(BM131, SEARCH("[", BM131)+1, SEARCH("]", BM131)-SEARCH("[", BM131)-1)), 0)</f>
        <v>0</v>
      </c>
      <c r="ABQ131">
        <f t="shared" ref="ABQ131:ABQ162" si="4202">IFERROR(_xlfn.NUMBERVALUE(MID(BN131, SEARCH("[", BN131)+1, SEARCH("]", BN131)-SEARCH("[", BN131)-1)), 0)</f>
        <v>0</v>
      </c>
      <c r="ABR131">
        <f t="shared" ref="ABR131:ABR162" si="4203">IFERROR(_xlfn.NUMBERVALUE(MID(BO131, SEARCH("[", BO131)+1, SEARCH("]", BO131)-SEARCH("[", BO131)-1)), 0)</f>
        <v>0</v>
      </c>
      <c r="ABS131">
        <f t="shared" ref="ABS131:ABS162" si="4204">IFERROR(_xlfn.NUMBERVALUE(MID(BP131, SEARCH("[", BP131)+1, SEARCH("]", BP131)-SEARCH("[", BP131)-1)), 0)</f>
        <v>0</v>
      </c>
      <c r="ABT131">
        <f t="shared" ref="ABT131:ABT162" si="4205">IFERROR(_xlfn.NUMBERVALUE(MID(BQ131, SEARCH("[", BQ131)+1, SEARCH("]", BQ131)-SEARCH("[", BQ131)-1)), 0)</f>
        <v>0</v>
      </c>
      <c r="ABU131">
        <f t="shared" ref="ABU131:ABU162" si="4206">IFERROR(_xlfn.NUMBERVALUE(MID(BR131, SEARCH("[", BR131)+1, SEARCH("]", BR131)-SEARCH("[", BR131)-1)), 0)</f>
        <v>0</v>
      </c>
      <c r="ABV131">
        <f t="shared" ref="ABV131:ABV162" si="4207">IFERROR(_xlfn.NUMBERVALUE(MID(BS131, SEARCH("[", BS131)+1, SEARCH("]", BS131)-SEARCH("[", BS131)-1)), 0)</f>
        <v>0</v>
      </c>
      <c r="ABW131">
        <f t="shared" ref="ABW131:ABW162" si="4208">IFERROR(_xlfn.NUMBERVALUE(MID(BT131, SEARCH("[", BT131)+1, SEARCH("]", BT131)-SEARCH("[", BT131)-1)), 0)</f>
        <v>0</v>
      </c>
      <c r="ABX131">
        <f t="shared" ref="ABX131:ABX162" si="4209">IFERROR(_xlfn.NUMBERVALUE(MID(BU131, SEARCH("[", BU131)+1, SEARCH("]", BU131)-SEARCH("[", BU131)-1)), 0)</f>
        <v>0</v>
      </c>
      <c r="ABY131">
        <f t="shared" ref="ABY131:ABY162" si="4210">IFERROR(_xlfn.NUMBERVALUE(MID(BV131, SEARCH("[", BV131)+1, SEARCH("]", BV131)-SEARCH("[", BV131)-1)), 0)</f>
        <v>0</v>
      </c>
      <c r="ABZ131">
        <f t="shared" ref="ABZ131:ABZ162" si="4211">IFERROR(_xlfn.NUMBERVALUE(MID(BW131, SEARCH("[", BW131)+1, SEARCH("]", BW131)-SEARCH("[", BW131)-1)), 0)</f>
        <v>0</v>
      </c>
      <c r="ACA131">
        <f t="shared" ref="ACA131:ACA162" si="4212">IFERROR(_xlfn.NUMBERVALUE(MID(BX131, SEARCH("[", BX131)+1, SEARCH("]", BX131)-SEARCH("[", BX131)-1)), 0)</f>
        <v>0</v>
      </c>
      <c r="ACB131">
        <f t="shared" ref="ACB131:ACB162" si="4213">IFERROR(_xlfn.NUMBERVALUE(MID(BY131, SEARCH("[", BY131)+1, SEARCH("]", BY131)-SEARCH("[", BY131)-1)), 0)</f>
        <v>0</v>
      </c>
      <c r="ACC131">
        <f t="shared" ref="ACC131:ACC162" si="4214">IFERROR(_xlfn.NUMBERVALUE(MID(BZ131, SEARCH("[", BZ131)+1, SEARCH("]", BZ131)-SEARCH("[", BZ131)-1)), 0)</f>
        <v>0</v>
      </c>
      <c r="ACD131">
        <f t="shared" ref="ACD131:ACD162" si="4215">IFERROR(_xlfn.NUMBERVALUE(MID(CA131, SEARCH("[", CA131)+1, SEARCH("]", CA131)-SEARCH("[", CA131)-1)), 0)</f>
        <v>0</v>
      </c>
      <c r="ACE131">
        <f t="shared" ref="ACE131:ACE162" si="4216">IFERROR(_xlfn.NUMBERVALUE(MID(CB131, SEARCH("[", CB131)+1, SEARCH("]", CB131)-SEARCH("[", CB131)-1)), 0)</f>
        <v>0</v>
      </c>
      <c r="ACF131">
        <f t="shared" ref="ACF131:ACF162" si="4217">IFERROR(_xlfn.NUMBERVALUE(MID(CC131, SEARCH("[", CC131)+1, SEARCH("]", CC131)-SEARCH("[", CC131)-1)), 0)</f>
        <v>0</v>
      </c>
      <c r="ACG131">
        <f t="shared" ref="ACG131:ACG162" si="4218">IFERROR(_xlfn.NUMBERVALUE(MID(CD131, SEARCH("[", CD131)+1, SEARCH("]", CD131)-SEARCH("[", CD131)-1)), 0)</f>
        <v>0</v>
      </c>
      <c r="ACH131">
        <f t="shared" ref="ACH131:ACH162" si="4219">IFERROR(_xlfn.NUMBERVALUE(MID(CE131, SEARCH("[", CE131)+1, SEARCH("]", CE131)-SEARCH("[", CE131)-1)), 0)</f>
        <v>0</v>
      </c>
      <c r="ACI131">
        <f t="shared" ref="ACI131:ACI162" si="4220">IFERROR(_xlfn.NUMBERVALUE(MID(CF131, SEARCH("[", CF131)+1, SEARCH("]", CF131)-SEARCH("[", CF131)-1)), 0)</f>
        <v>0</v>
      </c>
      <c r="ACJ131">
        <f t="shared" ref="ACJ131:ACJ162" si="4221">IFERROR(_xlfn.NUMBERVALUE(MID(CG131, SEARCH("[", CG131)+1, SEARCH("]", CG131)-SEARCH("[", CG131)-1)), 0)</f>
        <v>0</v>
      </c>
      <c r="ACK131">
        <f t="shared" ref="ACK131:ACK162" si="4222">IFERROR(_xlfn.NUMBERVALUE(MID(CH131, SEARCH("[", CH131)+1, SEARCH("]", CH131)-SEARCH("[", CH131)-1)), 0)</f>
        <v>0</v>
      </c>
      <c r="ACL131">
        <f t="shared" ref="ACL131:ACL162" si="4223">IFERROR(_xlfn.NUMBERVALUE(MID(CI131, SEARCH("[", CI131)+1, SEARCH("]", CI131)-SEARCH("[", CI131)-1)), 0)</f>
        <v>0</v>
      </c>
      <c r="ACM131">
        <f t="shared" ref="ACM131:ACM162" si="4224">IFERROR(_xlfn.NUMBERVALUE(MID(CJ131, SEARCH("[", CJ131)+1, SEARCH("]", CJ131)-SEARCH("[", CJ131)-1)), 0)</f>
        <v>0</v>
      </c>
      <c r="ACN131">
        <f t="shared" ref="ACN131:ACN162" si="4225">IFERROR(_xlfn.NUMBERVALUE(MID(CK131, SEARCH("[", CK131)+1, SEARCH("]", CK131)-SEARCH("[", CK131)-1)), 0)</f>
        <v>0</v>
      </c>
      <c r="ACO131">
        <f t="shared" ref="ACO131:ACO162" si="4226">IFERROR(_xlfn.NUMBERVALUE(MID(CL131, SEARCH("[", CL131)+1, SEARCH("]", CL131)-SEARCH("[", CL131)-1)), 0)</f>
        <v>0</v>
      </c>
      <c r="ACP131">
        <f t="shared" ref="ACP131:ACP162" si="4227">IFERROR(_xlfn.NUMBERVALUE(MID(CM131, SEARCH("[", CM131)+1, SEARCH("]", CM131)-SEARCH("[", CM131)-1)), 0)</f>
        <v>0</v>
      </c>
      <c r="ACQ131">
        <f t="shared" ref="ACQ131:ACQ162" si="4228">IFERROR(_xlfn.NUMBERVALUE(MID(CN131, SEARCH("[", CN131)+1, SEARCH("]", CN131)-SEARCH("[", CN131)-1)), 0)</f>
        <v>0</v>
      </c>
      <c r="ACR131">
        <f t="shared" ref="ACR131:ACR162" si="4229">IFERROR(_xlfn.NUMBERVALUE(MID(CO131, SEARCH("[", CO131)+1, SEARCH("]", CO131)-SEARCH("[", CO131)-1)), 0)</f>
        <v>0</v>
      </c>
      <c r="ACS131">
        <f t="shared" ref="ACS131:ACS162" si="4230">IFERROR(_xlfn.NUMBERVALUE(MID(CP131, SEARCH("[", CP131)+1, SEARCH("]", CP131)-SEARCH("[", CP131)-1)), 0)</f>
        <v>0</v>
      </c>
      <c r="ACT131">
        <f t="shared" ref="ACT131:ACT162" si="4231">IFERROR(_xlfn.NUMBERVALUE(MID(CQ131, SEARCH("[", CQ131)+1, SEARCH("]", CQ131)-SEARCH("[", CQ131)-1)), 0)</f>
        <v>0</v>
      </c>
      <c r="ACU131">
        <f t="shared" ref="ACU131:ACU162" si="4232">IFERROR(_xlfn.NUMBERVALUE(MID(CR131, SEARCH("[", CR131)+1, SEARCH("]", CR131)-SEARCH("[", CR131)-1)), 0)</f>
        <v>0</v>
      </c>
      <c r="ACW131" s="4">
        <f t="shared" ref="ACW131:ACW162" si="4233">ADE131+ADF131+ADG131+ADJ131+ADM131+ADS131+ADV131+AEB131+AEE131+AEK131+AEN131+AET131+AEW131+AFC131+AFF131</f>
        <v>239.9</v>
      </c>
      <c r="ACX131" s="4">
        <f t="shared" ref="ACX131:ACX162" si="4234">ADK131+ADL131+ADP131+ADT131+ADU131+ADY131+AEC131+AED131+AEH131+AEL131+AEM131+AEQ131+AEU131+AEV131+AEZ131</f>
        <v>123.7</v>
      </c>
      <c r="ACY131" s="4">
        <f t="shared" ref="ACY131:ACY162" si="4235">ADH131+ADI131+ADN131+ADO131+ADQ131+ADR131+ADW131+ADX131+ADZ131+AEA131+AEF131+AEG131+AEI131+AEJ131+AEO131</f>
        <v>41.5</v>
      </c>
      <c r="ACZ131" s="4">
        <f t="shared" ref="ACZ131:ACZ162" si="4236">SUM(AFG131:AGK131)+AEP131+AER131+AES131+AEX131+AEY131+AFA131+AFB131+AFD131+AFE131</f>
        <v>0</v>
      </c>
      <c r="ADA131" s="88">
        <f t="shared" ref="ADA131:ADA162" si="4237">IFERROR(SQRT(ACX131/SUM(CX131:DA131)), 0)</f>
        <v>7.8644770964127044</v>
      </c>
      <c r="ADB131" s="4">
        <f t="shared" ref="ADB131:ADB162" si="4238">ACW131+ACX131+ACY131*1+ACZ131*1</f>
        <v>405.1</v>
      </c>
      <c r="ADC131" s="5">
        <f t="shared" ref="ADC131:ADC162" si="4239">IFERROR(SQRT(ACW131/SUM(CT131:CW131)), 0)</f>
        <v>6.9267597042195712</v>
      </c>
      <c r="ADD131" s="5">
        <f t="shared" ref="ADD131:ADD162" si="4240">IFERROR(SQRT(ACY131/(SUM(DB131:DE131)-(COUNTIF(O131:P131, "3S-")))), 0)</f>
        <v>4.5552167895721496</v>
      </c>
      <c r="ADE131">
        <f t="shared" ref="ADE131:ADE162" si="4241">IFERROR(_xlfn.NUMBERVALUE(MID(L131, SEARCH("{", L131)+1, SEARCH("}", L131)-SEARCH("{", L131)-1)), 0)</f>
        <v>58.4</v>
      </c>
      <c r="ADF131">
        <f t="shared" ref="ADF131:ADF162" si="4242">IFERROR(_xlfn.NUMBERVALUE(MID(M131, SEARCH("{", M131)+1, SEARCH("}", M131)-SEARCH("{", M131)-1)), 0)</f>
        <v>83.1</v>
      </c>
      <c r="ADG131">
        <f t="shared" ref="ADG131:ADG162" si="4243">IFERROR(_xlfn.NUMBERVALUE(MID(N131, SEARCH("{", N131)+1, SEARCH("}", N131)-SEARCH("{", N131)-1)), 0)</f>
        <v>45</v>
      </c>
      <c r="ADH131">
        <f t="shared" ref="ADH131:ADH162" si="4244">IFERROR(_xlfn.NUMBERVALUE(MID(O131, SEARCH("{", O131)+1, SEARCH("}", O131)-SEARCH("{", O131)-1)), 0)</f>
        <v>9.3000000000000007</v>
      </c>
      <c r="ADI131">
        <f t="shared" ref="ADI131:ADI162" si="4245">IFERROR(_xlfn.NUMBERVALUE(MID(P131, SEARCH("{", P131)+1, SEARCH("}", P131)-SEARCH("{", P131)-1)), 0)</f>
        <v>32.200000000000003</v>
      </c>
      <c r="ADJ131">
        <f t="shared" ref="ADJ131:ADJ162" si="4246">IFERROR(_xlfn.NUMBERVALUE(MID(Q131, SEARCH("{", Q131)+1, SEARCH("}", Q131)-SEARCH("{", Q131)-1)), 0)</f>
        <v>33.4</v>
      </c>
      <c r="ADK131">
        <f t="shared" ref="ADK131:ADK162" si="4247">IFERROR(_xlfn.NUMBERVALUE(MID(R131, SEARCH("{", R131)+1, SEARCH("}", R131)-SEARCH("{", R131)-1)), 0)</f>
        <v>36.200000000000003</v>
      </c>
      <c r="ADL131">
        <f t="shared" ref="ADL131:ADL162" si="4248">IFERROR(_xlfn.NUMBERVALUE(MID(S131, SEARCH("{", S131)+1, SEARCH("}", S131)-SEARCH("{", S131)-1)), 0)</f>
        <v>87.5</v>
      </c>
      <c r="ADM131">
        <f t="shared" ref="ADM131:ADM162" si="4249">IFERROR(_xlfn.NUMBERVALUE(MID(T131, SEARCH("{", T131)+1, SEARCH("}", T131)-SEARCH("{", T131)-1)), 0)</f>
        <v>20</v>
      </c>
      <c r="ADN131">
        <f t="shared" ref="ADN131:ADN162" si="4250">IFERROR(_xlfn.NUMBERVALUE(MID(U131, SEARCH("{", U131)+1, SEARCH("}", U131)-SEARCH("{", U131)-1)), 0)</f>
        <v>0</v>
      </c>
      <c r="ADO131">
        <f t="shared" ref="ADO131:ADO162" si="4251">IFERROR(_xlfn.NUMBERVALUE(MID(V131, SEARCH("{", V131)+1, SEARCH("}", V131)-SEARCH("{", V131)-1)), 0)</f>
        <v>0</v>
      </c>
      <c r="ADP131">
        <f t="shared" ref="ADP131:ADP162" si="4252">IFERROR(_xlfn.NUMBERVALUE(MID(W131, SEARCH("{", W131)+1, SEARCH("}", W131)-SEARCH("{", W131)-1)), 0)</f>
        <v>0</v>
      </c>
      <c r="ADQ131">
        <f t="shared" ref="ADQ131:ADQ162" si="4253">IFERROR(_xlfn.NUMBERVALUE(MID(X131, SEARCH("{", X131)+1, SEARCH("}", X131)-SEARCH("{", X131)-1)), 0)</f>
        <v>0</v>
      </c>
      <c r="ADR131">
        <f t="shared" ref="ADR131:ADR162" si="4254">IFERROR(_xlfn.NUMBERVALUE(MID(Y131, SEARCH("{", Y131)+1, SEARCH("}", Y131)-SEARCH("{", Y131)-1)), 0)</f>
        <v>0</v>
      </c>
      <c r="ADS131">
        <f t="shared" ref="ADS131:ADS162" si="4255">IFERROR(_xlfn.NUMBERVALUE(MID(Z131, SEARCH("{", Z131)+1, SEARCH("}", Z131)-SEARCH("{", Z131)-1)), 0)</f>
        <v>0</v>
      </c>
      <c r="ADT131">
        <f t="shared" ref="ADT131:ADT162" si="4256">IFERROR(_xlfn.NUMBERVALUE(MID(AA131, SEARCH("{", AA131)+1, SEARCH("}", AA131)-SEARCH("{", AA131)-1)), 0)</f>
        <v>0</v>
      </c>
      <c r="ADU131">
        <f t="shared" ref="ADU131:ADU162" si="4257">IFERROR(_xlfn.NUMBERVALUE(MID(AB131, SEARCH("{", AB131)+1, SEARCH("}", AB131)-SEARCH("{", AB131)-1)), 0)</f>
        <v>0</v>
      </c>
      <c r="ADV131">
        <f t="shared" ref="ADV131:ADV162" si="4258">IFERROR(_xlfn.NUMBERVALUE(MID(AC131, SEARCH("{", AC131)+1, SEARCH("}", AC131)-SEARCH("{", AC131)-1)), 0)</f>
        <v>0</v>
      </c>
      <c r="ADW131">
        <f t="shared" ref="ADW131:ADW162" si="4259">IFERROR(_xlfn.NUMBERVALUE(MID(AD131, SEARCH("{", AD131)+1, SEARCH("}", AD131)-SEARCH("{", AD131)-1)), 0)</f>
        <v>0</v>
      </c>
      <c r="ADX131">
        <f t="shared" ref="ADX131:ADX162" si="4260">IFERROR(_xlfn.NUMBERVALUE(MID(AE131, SEARCH("{", AE131)+1, SEARCH("}", AE131)-SEARCH("{", AE131)-1)), 0)</f>
        <v>0</v>
      </c>
      <c r="ADY131">
        <f t="shared" ref="ADY131:ADY162" si="4261">IFERROR(_xlfn.NUMBERVALUE(MID(AF131, SEARCH("{", AF131)+1, SEARCH("}", AF131)-SEARCH("{", AF131)-1)), 0)</f>
        <v>0</v>
      </c>
      <c r="ADZ131">
        <f t="shared" ref="ADZ131:ADZ162" si="4262">IFERROR(_xlfn.NUMBERVALUE(MID(AG131, SEARCH("{", AG131)+1, SEARCH("}", AG131)-SEARCH("{", AG131)-1)), 0)</f>
        <v>0</v>
      </c>
      <c r="AEA131">
        <f t="shared" ref="AEA131:AEA162" si="4263">IFERROR(_xlfn.NUMBERVALUE(MID(AH131, SEARCH("{", AH131)+1, SEARCH("}", AH131)-SEARCH("{", AH131)-1)), 0)</f>
        <v>0</v>
      </c>
      <c r="AEB131">
        <f t="shared" ref="AEB131:AEB162" si="4264">IFERROR(_xlfn.NUMBERVALUE(MID(AI131, SEARCH("{", AI131)+1, SEARCH("}", AI131)-SEARCH("{", AI131)-1)), 0)</f>
        <v>0</v>
      </c>
      <c r="AEC131">
        <f t="shared" ref="AEC131:AEC162" si="4265">IFERROR(_xlfn.NUMBERVALUE(MID(AJ131, SEARCH("{", AJ131)+1, SEARCH("}", AJ131)-SEARCH("{", AJ131)-1)), 0)</f>
        <v>0</v>
      </c>
      <c r="AED131">
        <f t="shared" ref="AED131:AED162" si="4266">IFERROR(_xlfn.NUMBERVALUE(MID(AK131, SEARCH("{", AK131)+1, SEARCH("}", AK131)-SEARCH("{", AK131)-1)), 0)</f>
        <v>0</v>
      </c>
      <c r="AEE131">
        <f t="shared" ref="AEE131:AEE162" si="4267">IFERROR(_xlfn.NUMBERVALUE(MID(AL131, SEARCH("{", AL131)+1, SEARCH("}", AL131)-SEARCH("{", AL131)-1)), 0)</f>
        <v>0</v>
      </c>
      <c r="AEF131">
        <f t="shared" ref="AEF131:AEF162" si="4268">IFERROR(_xlfn.NUMBERVALUE(MID(AM131, SEARCH("{", AM131)+1, SEARCH("}", AM131)-SEARCH("{", AM131)-1)), 0)</f>
        <v>0</v>
      </c>
      <c r="AEG131">
        <f t="shared" ref="AEG131:AEG162" si="4269">IFERROR(_xlfn.NUMBERVALUE(MID(AN131, SEARCH("{", AN131)+1, SEARCH("}", AN131)-SEARCH("{", AN131)-1)), 0)</f>
        <v>0</v>
      </c>
      <c r="AEH131">
        <f t="shared" ref="AEH131:AEH162" si="4270">IFERROR(_xlfn.NUMBERVALUE(MID(AO131, SEARCH("{", AO131)+1, SEARCH("}", AO131)-SEARCH("{", AO131)-1)), 0)</f>
        <v>0</v>
      </c>
      <c r="AEI131">
        <f t="shared" ref="AEI131:AEI162" si="4271">IFERROR(_xlfn.NUMBERVALUE(MID(AP131, SEARCH("{", AP131)+1, SEARCH("}", AP131)-SEARCH("{", AP131)-1)), 0)</f>
        <v>0</v>
      </c>
      <c r="AEJ131">
        <f t="shared" ref="AEJ131:AEJ162" si="4272">IFERROR(_xlfn.NUMBERVALUE(MID(AQ131, SEARCH("{", AQ131)+1, SEARCH("}", AQ131)-SEARCH("{", AQ131)-1)), 0)</f>
        <v>0</v>
      </c>
      <c r="AEK131">
        <f t="shared" ref="AEK131:AEK162" si="4273">IFERROR(_xlfn.NUMBERVALUE(MID(AR131, SEARCH("{", AR131)+1, SEARCH("}", AR131)-SEARCH("{", AR131)-1)), 0)</f>
        <v>0</v>
      </c>
      <c r="AEL131">
        <f t="shared" ref="AEL131:AEL162" si="4274">IFERROR(_xlfn.NUMBERVALUE(MID(AS131, SEARCH("{", AS131)+1, SEARCH("}", AS131)-SEARCH("{", AS131)-1)), 0)</f>
        <v>0</v>
      </c>
      <c r="AEM131">
        <f t="shared" ref="AEM131:AEM162" si="4275">IFERROR(_xlfn.NUMBERVALUE(MID(AT131, SEARCH("{", AT131)+1, SEARCH("}", AT131)-SEARCH("{", AT131)-1)), 0)</f>
        <v>0</v>
      </c>
      <c r="AEN131">
        <f t="shared" ref="AEN131:AEN162" si="4276">IFERROR(_xlfn.NUMBERVALUE(MID(AU131, SEARCH("{", AU131)+1, SEARCH("}", AU131)-SEARCH("{", AU131)-1)), 0)</f>
        <v>0</v>
      </c>
      <c r="AEO131">
        <f t="shared" ref="AEO131:AEO162" si="4277">IFERROR(_xlfn.NUMBERVALUE(MID(AV131, SEARCH("{", AV131)+1, SEARCH("}", AV131)-SEARCH("{", AV131)-1)), 0)</f>
        <v>0</v>
      </c>
      <c r="AEP131">
        <f t="shared" ref="AEP131:AEP162" si="4278">IFERROR(_xlfn.NUMBERVALUE(MID(AW131, SEARCH("{", AW131)+1, SEARCH("}", AW131)-SEARCH("{", AW131)-1)), 0)</f>
        <v>0</v>
      </c>
      <c r="AEQ131">
        <f t="shared" ref="AEQ131:AEQ162" si="4279">IFERROR(_xlfn.NUMBERVALUE(MID(AX131, SEARCH("{", AX131)+1, SEARCH("}", AX131)-SEARCH("{", AX131)-1)), 0)</f>
        <v>0</v>
      </c>
      <c r="AER131">
        <f t="shared" ref="AER131:AER162" si="4280">IFERROR(_xlfn.NUMBERVALUE(MID(AY131, SEARCH("{", AY131)+1, SEARCH("}", AY131)-SEARCH("{", AY131)-1)), 0)</f>
        <v>0</v>
      </c>
      <c r="AES131">
        <f t="shared" ref="AES131:AES162" si="4281">IFERROR(_xlfn.NUMBERVALUE(MID(AZ131, SEARCH("{", AZ131)+1, SEARCH("}", AZ131)-SEARCH("{", AZ131)-1)), 0)</f>
        <v>0</v>
      </c>
      <c r="AET131">
        <f t="shared" ref="AET131:AET162" si="4282">IFERROR(_xlfn.NUMBERVALUE(MID(BA131, SEARCH("{", BA131)+1, SEARCH("}", BA131)-SEARCH("{", BA131)-1)), 0)</f>
        <v>0</v>
      </c>
      <c r="AEU131">
        <f t="shared" ref="AEU131:AEU162" si="4283">IFERROR(_xlfn.NUMBERVALUE(MID(BB131, SEARCH("{", BB131)+1, SEARCH("}", BB131)-SEARCH("{", BB131)-1)), 0)</f>
        <v>0</v>
      </c>
      <c r="AEV131">
        <f t="shared" ref="AEV131:AEV162" si="4284">IFERROR(_xlfn.NUMBERVALUE(MID(BC131, SEARCH("{", BC131)+1, SEARCH("}", BC131)-SEARCH("{", BC131)-1)), 0)</f>
        <v>0</v>
      </c>
      <c r="AEW131">
        <f t="shared" ref="AEW131:AEW162" si="4285">IFERROR(_xlfn.NUMBERVALUE(MID(BD131, SEARCH("{", BD131)+1, SEARCH("}", BD131)-SEARCH("{", BD131)-1)), 0)</f>
        <v>0</v>
      </c>
      <c r="AEX131">
        <f t="shared" ref="AEX131:AEX162" si="4286">IFERROR(_xlfn.NUMBERVALUE(MID(BE131, SEARCH("{", BE131)+1, SEARCH("}", BE131)-SEARCH("{", BE131)-1)), 0)</f>
        <v>0</v>
      </c>
      <c r="AEY131">
        <f t="shared" ref="AEY131:AEY162" si="4287">IFERROR(_xlfn.NUMBERVALUE(MID(BF131, SEARCH("{", BF131)+1, SEARCH("}", BF131)-SEARCH("{", BF131)-1)), 0)</f>
        <v>0</v>
      </c>
      <c r="AEZ131">
        <f t="shared" ref="AEZ131:AEZ162" si="4288">IFERROR(_xlfn.NUMBERVALUE(MID(BG131, SEARCH("{", BG131)+1, SEARCH("}", BG131)-SEARCH("{", BG131)-1)), 0)</f>
        <v>0</v>
      </c>
      <c r="AFA131">
        <f t="shared" ref="AFA131:AFA162" si="4289">IFERROR(_xlfn.NUMBERVALUE(MID(BH131, SEARCH("{", BH131)+1, SEARCH("}", BH131)-SEARCH("{", BH131)-1)), 0)</f>
        <v>0</v>
      </c>
      <c r="AFB131">
        <f t="shared" ref="AFB131:AFB162" si="4290">IFERROR(_xlfn.NUMBERVALUE(MID(BI131, SEARCH("{", BI131)+1, SEARCH("}", BI131)-SEARCH("{", BI131)-1)), 0)</f>
        <v>0</v>
      </c>
      <c r="AFC131">
        <f t="shared" ref="AFC131:AFC162" si="4291">IFERROR(_xlfn.NUMBERVALUE(MID(BJ131, SEARCH("{", BJ131)+1, SEARCH("}", BJ131)-SEARCH("{", BJ131)-1)), 0)</f>
        <v>0</v>
      </c>
      <c r="AFD131">
        <f t="shared" ref="AFD131:AFD162" si="4292">IFERROR(_xlfn.NUMBERVALUE(MID(BK131, SEARCH("{", BK131)+1, SEARCH("}", BK131)-SEARCH("{", BK131)-1)), 0)</f>
        <v>0</v>
      </c>
      <c r="AFE131">
        <f t="shared" ref="AFE131:AFE162" si="4293">IFERROR(_xlfn.NUMBERVALUE(MID(BL131, SEARCH("{", BL131)+1, SEARCH("}", BL131)-SEARCH("{", BL131)-1)), 0)</f>
        <v>0</v>
      </c>
      <c r="AFF131">
        <f t="shared" ref="AFF131:AFF162" si="4294">IFERROR(_xlfn.NUMBERVALUE(MID(BM131, SEARCH("{", BM131)+1, SEARCH("}", BM131)-SEARCH("{", BM131)-1)), 0)</f>
        <v>0</v>
      </c>
      <c r="AFG131">
        <f t="shared" ref="AFG131:AFG162" si="4295">IFERROR(_xlfn.NUMBERVALUE(MID(BN131, SEARCH("{", BN131)+1, SEARCH("}", BN131)-SEARCH("{", BN131)-1)), 0)</f>
        <v>0</v>
      </c>
      <c r="AFH131">
        <f t="shared" ref="AFH131:AFH162" si="4296">IFERROR(_xlfn.NUMBERVALUE(MID(BO131, SEARCH("{", BO131)+1, SEARCH("}", BO131)-SEARCH("{", BO131)-1)), 0)</f>
        <v>0</v>
      </c>
      <c r="AFI131">
        <f t="shared" ref="AFI131:AFI162" si="4297">IFERROR(_xlfn.NUMBERVALUE(MID(BP131, SEARCH("{", BP131)+1, SEARCH("}", BP131)-SEARCH("{", BP131)-1)), 0)</f>
        <v>0</v>
      </c>
      <c r="AFJ131">
        <f t="shared" ref="AFJ131:AFJ162" si="4298">IFERROR(_xlfn.NUMBERVALUE(MID(BQ131, SEARCH("{", BQ131)+1, SEARCH("}", BQ131)-SEARCH("{", BQ131)-1)), 0)</f>
        <v>0</v>
      </c>
      <c r="AFK131">
        <f t="shared" ref="AFK131:AFK162" si="4299">IFERROR(_xlfn.NUMBERVALUE(MID(BR131, SEARCH("{", BR131)+1, SEARCH("}", BR131)-SEARCH("{", BR131)-1)), 0)</f>
        <v>0</v>
      </c>
      <c r="AFL131">
        <f t="shared" ref="AFL131:AFL162" si="4300">IFERROR(_xlfn.NUMBERVALUE(MID(BS131, SEARCH("{", BS131)+1, SEARCH("}", BS131)-SEARCH("{", BS131)-1)), 0)</f>
        <v>0</v>
      </c>
      <c r="AFM131">
        <f t="shared" ref="AFM131:AFM162" si="4301">IFERROR(_xlfn.NUMBERVALUE(MID(BT131, SEARCH("{", BT131)+1, SEARCH("}", BT131)-SEARCH("{", BT131)-1)), 0)</f>
        <v>0</v>
      </c>
      <c r="AFN131">
        <f t="shared" ref="AFN131:AFN162" si="4302">IFERROR(_xlfn.NUMBERVALUE(MID(BU131, SEARCH("{", BU131)+1, SEARCH("}", BU131)-SEARCH("{", BU131)-1)), 0)</f>
        <v>0</v>
      </c>
      <c r="AFO131">
        <f t="shared" ref="AFO131:AFO162" si="4303">IFERROR(_xlfn.NUMBERVALUE(MID(BV131, SEARCH("{", BV131)+1, SEARCH("}", BV131)-SEARCH("{", BV131)-1)), 0)</f>
        <v>0</v>
      </c>
      <c r="AFP131">
        <f t="shared" ref="AFP131:AFP162" si="4304">IFERROR(_xlfn.NUMBERVALUE(MID(BW131, SEARCH("{", BW131)+1, SEARCH("}", BW131)-SEARCH("{", BW131)-1)), 0)</f>
        <v>0</v>
      </c>
      <c r="AFQ131">
        <f t="shared" ref="AFQ131:AFQ162" si="4305">IFERROR(_xlfn.NUMBERVALUE(MID(BX131, SEARCH("{", BX131)+1, SEARCH("}", BX131)-SEARCH("{", BX131)-1)), 0)</f>
        <v>0</v>
      </c>
      <c r="AFR131">
        <f t="shared" ref="AFR131:AFR162" si="4306">IFERROR(_xlfn.NUMBERVALUE(MID(BY131, SEARCH("{", BY131)+1, SEARCH("}", BY131)-SEARCH("{", BY131)-1)), 0)</f>
        <v>0</v>
      </c>
      <c r="AFS131">
        <f t="shared" ref="AFS131:AFS162" si="4307">IFERROR(_xlfn.NUMBERVALUE(MID(BZ131, SEARCH("{", BZ131)+1, SEARCH("}", BZ131)-SEARCH("{", BZ131)-1)), 0)</f>
        <v>0</v>
      </c>
      <c r="AFT131">
        <f t="shared" ref="AFT131:AFT162" si="4308">IFERROR(_xlfn.NUMBERVALUE(MID(CA131, SEARCH("{", CA131)+1, SEARCH("}", CA131)-SEARCH("{", CA131)-1)), 0)</f>
        <v>0</v>
      </c>
      <c r="AFU131">
        <f t="shared" ref="AFU131:AFU162" si="4309">IFERROR(_xlfn.NUMBERVALUE(MID(CB131, SEARCH("{", CB131)+1, SEARCH("}", CB131)-SEARCH("{", CB131)-1)), 0)</f>
        <v>0</v>
      </c>
      <c r="AFV131">
        <f t="shared" ref="AFV131:AFV162" si="4310">IFERROR(_xlfn.NUMBERVALUE(MID(CC131, SEARCH("{", CC131)+1, SEARCH("}", CC131)-SEARCH("{", CC131)-1)), 0)</f>
        <v>0</v>
      </c>
      <c r="AFW131">
        <f t="shared" ref="AFW131:AFW162" si="4311">IFERROR(_xlfn.NUMBERVALUE(MID(CD131, SEARCH("{", CD131)+1, SEARCH("}", CD131)-SEARCH("{", CD131)-1)), 0)</f>
        <v>0</v>
      </c>
      <c r="AFX131">
        <f t="shared" ref="AFX131:AFX162" si="4312">IFERROR(_xlfn.NUMBERVALUE(MID(CE131, SEARCH("{", CE131)+1, SEARCH("}", CE131)-SEARCH("{", CE131)-1)), 0)</f>
        <v>0</v>
      </c>
      <c r="AFY131">
        <f t="shared" ref="AFY131:AFY162" si="4313">IFERROR(_xlfn.NUMBERVALUE(MID(CF131, SEARCH("{", CF131)+1, SEARCH("}", CF131)-SEARCH("{", CF131)-1)), 0)</f>
        <v>0</v>
      </c>
      <c r="AFZ131">
        <f t="shared" ref="AFZ131:AFZ162" si="4314">IFERROR(_xlfn.NUMBERVALUE(MID(CG131, SEARCH("{", CG131)+1, SEARCH("}", CG131)-SEARCH("{", CG131)-1)), 0)</f>
        <v>0</v>
      </c>
      <c r="AGA131">
        <f t="shared" ref="AGA131:AGA162" si="4315">IFERROR(_xlfn.NUMBERVALUE(MID(CH131, SEARCH("{", CH131)+1, SEARCH("}", CH131)-SEARCH("{", CH131)-1)), 0)</f>
        <v>0</v>
      </c>
      <c r="AGB131">
        <f t="shared" ref="AGB131:AGB162" si="4316">IFERROR(_xlfn.NUMBERVALUE(MID(CI131, SEARCH("{", CI131)+1, SEARCH("}", CI131)-SEARCH("{", CI131)-1)), 0)</f>
        <v>0</v>
      </c>
      <c r="AGC131">
        <f t="shared" ref="AGC131:AGC162" si="4317">IFERROR(_xlfn.NUMBERVALUE(MID(CJ131, SEARCH("{", CJ131)+1, SEARCH("}", CJ131)-SEARCH("{", CJ131)-1)), 0)</f>
        <v>0</v>
      </c>
      <c r="AGD131">
        <f t="shared" ref="AGD131:AGD162" si="4318">IFERROR(_xlfn.NUMBERVALUE(MID(CK131, SEARCH("{", CK131)+1, SEARCH("}", CK131)-SEARCH("{", CK131)-1)), 0)</f>
        <v>0</v>
      </c>
      <c r="AGE131">
        <f t="shared" ref="AGE131:AGE162" si="4319">IFERROR(_xlfn.NUMBERVALUE(MID(CL131, SEARCH("{", CL131)+1, SEARCH("}", CL131)-SEARCH("{", CL131)-1)), 0)</f>
        <v>0</v>
      </c>
      <c r="AGF131">
        <f t="shared" ref="AGF131:AGF162" si="4320">IFERROR(_xlfn.NUMBERVALUE(MID(CM131, SEARCH("{", CM131)+1, SEARCH("}", CM131)-SEARCH("{", CM131)-1)), 0)</f>
        <v>0</v>
      </c>
      <c r="AGG131">
        <f t="shared" ref="AGG131:AGG162" si="4321">IFERROR(_xlfn.NUMBERVALUE(MID(CN131, SEARCH("{", CN131)+1, SEARCH("}", CN131)-SEARCH("{", CN131)-1)), 0)</f>
        <v>0</v>
      </c>
      <c r="AGH131">
        <f t="shared" ref="AGH131:AGH162" si="4322">IFERROR(_xlfn.NUMBERVALUE(MID(CO131, SEARCH("{", CO131)+1, SEARCH("}", CO131)-SEARCH("{", CO131)-1)), 0)</f>
        <v>0</v>
      </c>
      <c r="AGI131">
        <f t="shared" ref="AGI131:AGI162" si="4323">IFERROR(_xlfn.NUMBERVALUE(MID(CP131, SEARCH("{", CP131)+1, SEARCH("}", CP131)-SEARCH("{", CP131)-1)), 0)</f>
        <v>0</v>
      </c>
      <c r="AGJ131">
        <f t="shared" ref="AGJ131:AGJ162" si="4324">IFERROR(_xlfn.NUMBERVALUE(MID(CQ131, SEARCH("{", CQ131)+1, SEARCH("}", CQ131)-SEARCH("{", CQ131)-1)), 0)</f>
        <v>0</v>
      </c>
      <c r="AGK131">
        <f t="shared" ref="AGK131:AGK162" si="4325">IFERROR(_xlfn.NUMBERVALUE(MID(CR131, SEARCH("{", CR131)+1, SEARCH("}", CR131)-SEARCH("{", CR131)-1)), 0)</f>
        <v>0</v>
      </c>
      <c r="AGM131" s="88">
        <f t="shared" ref="AGM131:AGM162" si="4326">SUM(AJX131:AND131)</f>
        <v>66</v>
      </c>
      <c r="AGN131" s="88">
        <v>66</v>
      </c>
      <c r="AGO131">
        <v>9</v>
      </c>
      <c r="AGP131">
        <f t="shared" ref="AGP131:AGP162" si="4327">IFERROR(IF(LEFT(L131, 1)="H", $AGO131, ROUNDUP((MID(L131, SEARCH("!", L131)+1, SEARCH("+", L131)-SEARCH("!", L131)-1))/16,0)),0)</f>
        <v>9</v>
      </c>
      <c r="AGQ131">
        <f t="shared" ref="AGQ131:AGQ162" si="4328">IFERROR(IF(LEFT(M131, 1)="H", $AGO131, ROUNDUP((MID(M131, SEARCH("!", M131)+1, SEARCH("+", M131)-SEARCH("!", M131)-1))/16,0)),0)</f>
        <v>9</v>
      </c>
      <c r="AGR131">
        <f t="shared" ref="AGR131:AGR162" si="4329">IFERROR(IF(LEFT(N131, 1)="H", $AGO131, ROUNDUP((MID(N131, SEARCH("!", N131)+1, SEARCH("+", N131)-SEARCH("!", N131)-1))/16,0)),0)</f>
        <v>9</v>
      </c>
      <c r="AGS131">
        <f t="shared" ref="AGS131:AGS162" si="4330">IFERROR(IF(LEFT(O131, 1)="H", $AGO131, ROUNDUP((MID(O131, SEARCH("!", O131)+1, SEARCH("+", O131)-SEARCH("!", O131)-1))/16,0)),0)</f>
        <v>9</v>
      </c>
      <c r="AGT131">
        <f t="shared" ref="AGT131:AGT162" si="4331">IFERROR(IF(LEFT(P131, 1)="H", $AGO131, ROUNDUP((MID(P131, SEARCH("!", P131)+1, SEARCH("+", P131)-SEARCH("!", P131)-1))/16,0)),0)</f>
        <v>9</v>
      </c>
      <c r="AGU131">
        <f t="shared" ref="AGU131:AGU162" si="4332">IFERROR(IF(LEFT(Q131, 1)="H", $AGO131, ROUNDUP((MID(Q131, SEARCH("!", Q131)+1, SEARCH("+", Q131)-SEARCH("!", Q131)-1))/16,0)),0)</f>
        <v>9</v>
      </c>
      <c r="AGV131">
        <f t="shared" ref="AGV131:AGV162" si="4333">IFERROR(IF(LEFT(R131, 1)="H", $AGO131, ROUNDUP((MID(R131, SEARCH("!", R131)+1, SEARCH("+", R131)-SEARCH("!", R131)-1))/16,0)),0)</f>
        <v>9</v>
      </c>
      <c r="AGW131">
        <f t="shared" ref="AGW131:AGW162" si="4334">IFERROR(IF(LEFT(S131, 1)="H", $AGO131, ROUNDUP((MID(S131, SEARCH("!", S131)+1, SEARCH("+", S131)-SEARCH("!", S131)-1))/16,0)),0)</f>
        <v>4</v>
      </c>
      <c r="AGX131">
        <f t="shared" ref="AGX131:AGX162" si="4335">IFERROR(IF(LEFT(T131, 1)="H", $AGO131, ROUNDUP((MID(T131, SEARCH("!", T131)+1, SEARCH("+", T131)-SEARCH("!", T131)-1))/16,0)),0)</f>
        <v>9</v>
      </c>
      <c r="AGY131">
        <f t="shared" ref="AGY131:AGY162" si="4336">IFERROR(IF(LEFT(U131, 1)="H", $AGO131, ROUNDUP((MID(U131, SEARCH("!", U131)+1, SEARCH("+", U131)-SEARCH("!", U131)-1))/16,0)),0)</f>
        <v>0</v>
      </c>
      <c r="AGZ131">
        <f t="shared" ref="AGZ131:AGZ162" si="4337">IFERROR(IF(LEFT(V131, 1)="H", $AGO131, ROUNDUP((MID(V131, SEARCH("!", V131)+1, SEARCH("+", V131)-SEARCH("!", V131)-1))/16,0)),0)</f>
        <v>0</v>
      </c>
      <c r="AHA131">
        <f t="shared" ref="AHA131:AHA162" si="4338">IFERROR(IF(LEFT(W131, 1)="H", $AGO131, ROUNDUP((MID(W131, SEARCH("!", W131)+1, SEARCH("+", W131)-SEARCH("!", W131)-1))/16,0)),0)</f>
        <v>0</v>
      </c>
      <c r="AHB131">
        <f t="shared" ref="AHB131:AHB162" si="4339">IFERROR(IF(LEFT(X131, 1)="H", $AGO131, ROUNDUP((MID(X131, SEARCH("!", X131)+1, SEARCH("+", X131)-SEARCH("!", X131)-1))/16,0)),0)</f>
        <v>0</v>
      </c>
      <c r="AHC131">
        <f t="shared" ref="AHC131:AHC162" si="4340">IFERROR(IF(LEFT(Y131, 1)="H", $AGO131, ROUNDUP((MID(Y131, SEARCH("!", Y131)+1, SEARCH("+", Y131)-SEARCH("!", Y131)-1))/16,0)),0)</f>
        <v>0</v>
      </c>
      <c r="AHD131">
        <f t="shared" ref="AHD131:AHD162" si="4341">IFERROR(IF(LEFT(Z131, 1)="H", $AGO131, ROUNDUP((MID(Z131, SEARCH("!", Z131)+1, SEARCH("+", Z131)-SEARCH("!", Z131)-1))/16,0)),0)</f>
        <v>0</v>
      </c>
      <c r="AHE131">
        <f t="shared" ref="AHE131:AHE162" si="4342">IFERROR(IF(LEFT(AA131, 1)="H", $AGO131, ROUNDUP((MID(AA131, SEARCH("!", AA131)+1, SEARCH("+", AA131)-SEARCH("!", AA131)-1))/16,0)),0)</f>
        <v>0</v>
      </c>
      <c r="AHF131">
        <f t="shared" ref="AHF131:AHF162" si="4343">IFERROR(IF(LEFT(AB131, 1)="H", $AGO131, ROUNDUP((MID(AB131, SEARCH("!", AB131)+1, SEARCH("+", AB131)-SEARCH("!", AB131)-1))/16,0)),0)</f>
        <v>0</v>
      </c>
      <c r="AHG131">
        <f t="shared" ref="AHG131:AHG162" si="4344">IFERROR(IF(LEFT(AC131, 1)="H", $AGO131, ROUNDUP((MID(AC131, SEARCH("!", AC131)+1, SEARCH("+", AC131)-SEARCH("!", AC131)-1))/16,0)),0)</f>
        <v>0</v>
      </c>
      <c r="AHH131">
        <f t="shared" ref="AHH131:AHH162" si="4345">IFERROR(IF(LEFT(AD131, 1)="H", $AGO131, ROUNDUP((MID(AD131, SEARCH("!", AD131)+1, SEARCH("+", AD131)-SEARCH("!", AD131)-1))/16,0)),0)</f>
        <v>0</v>
      </c>
      <c r="AHI131">
        <f t="shared" ref="AHI131:AHI162" si="4346">IFERROR(IF(LEFT(AE131, 1)="H", $AGO131, ROUNDUP((MID(AE131, SEARCH("!", AE131)+1, SEARCH("+", AE131)-SEARCH("!", AE131)-1))/16,0)),0)</f>
        <v>0</v>
      </c>
      <c r="AHJ131">
        <f t="shared" ref="AHJ131:AHJ162" si="4347">IFERROR(IF(LEFT(AF131, 1)="H", $AGO131, ROUNDUP((MID(AF131, SEARCH("!", AF131)+1, SEARCH("+", AF131)-SEARCH("!", AF131)-1))/16,0)),0)</f>
        <v>0</v>
      </c>
      <c r="AHK131">
        <f t="shared" ref="AHK131:AHK162" si="4348">IFERROR(IF(LEFT(AG131, 1)="H", $AGO131, ROUNDUP((MID(AG131, SEARCH("!", AG131)+1, SEARCH("+", AG131)-SEARCH("!", AG131)-1))/16,0)),0)</f>
        <v>0</v>
      </c>
      <c r="AHL131">
        <f t="shared" ref="AHL131:AHL162" si="4349">IFERROR(IF(LEFT(AH131, 1)="H", $AGO131, ROUNDUP((MID(AH131, SEARCH("!", AH131)+1, SEARCH("+", AH131)-SEARCH("!", AH131)-1))/16,0)),0)</f>
        <v>0</v>
      </c>
      <c r="AHM131">
        <f t="shared" ref="AHM131:AHM162" si="4350">IFERROR(IF(LEFT(AI131, 1)="H", $AGO131, ROUNDUP((MID(AI131, SEARCH("!", AI131)+1, SEARCH("+", AI131)-SEARCH("!", AI131)-1))/16,0)),0)</f>
        <v>0</v>
      </c>
      <c r="AHN131">
        <f t="shared" ref="AHN131:AHN162" si="4351">IFERROR(IF(LEFT(AJ131, 1)="H", $AGO131, ROUNDUP((MID(AJ131, SEARCH("!", AJ131)+1, SEARCH("+", AJ131)-SEARCH("!", AJ131)-1))/16,0)),0)</f>
        <v>0</v>
      </c>
      <c r="AHO131">
        <f t="shared" ref="AHO131:AHO162" si="4352">IFERROR(IF(LEFT(AK131, 1)="H", $AGO131, ROUNDUP((MID(AK131, SEARCH("!", AK131)+1, SEARCH("+", AK131)-SEARCH("!", AK131)-1))/16,0)),0)</f>
        <v>0</v>
      </c>
      <c r="AHP131">
        <f t="shared" ref="AHP131:AHP162" si="4353">IFERROR(IF(LEFT(AL131, 1)="H", $AGO131, ROUNDUP((MID(AL131, SEARCH("!", AL131)+1, SEARCH("+", AL131)-SEARCH("!", AL131)-1))/16,0)),0)</f>
        <v>0</v>
      </c>
      <c r="AHQ131">
        <f t="shared" ref="AHQ131:AHQ162" si="4354">IFERROR(IF(LEFT(AM131, 1)="H", $AGO131, ROUNDUP((MID(AM131, SEARCH("!", AM131)+1, SEARCH("+", AM131)-SEARCH("!", AM131)-1))/16,0)),0)</f>
        <v>0</v>
      </c>
      <c r="AHR131">
        <f t="shared" ref="AHR131:AHR162" si="4355">IFERROR(IF(LEFT(AN131, 1)="H", $AGO131, ROUNDUP((MID(AN131, SEARCH("!", AN131)+1, SEARCH("+", AN131)-SEARCH("!", AN131)-1))/16,0)),0)</f>
        <v>0</v>
      </c>
      <c r="AHS131">
        <f t="shared" ref="AHS131:AHS162" si="4356">IFERROR(IF(LEFT(AO131, 1)="H", $AGO131, ROUNDUP((MID(AO131, SEARCH("!", AO131)+1, SEARCH("+", AO131)-SEARCH("!", AO131)-1))/16,0)),0)</f>
        <v>0</v>
      </c>
      <c r="AHT131">
        <f t="shared" ref="AHT131:AHT162" si="4357">IFERROR(IF(LEFT(AP131, 1)="H", $AGO131, ROUNDUP((MID(AP131, SEARCH("!", AP131)+1, SEARCH("+", AP131)-SEARCH("!", AP131)-1))/16,0)),0)</f>
        <v>0</v>
      </c>
      <c r="AHU131">
        <f t="shared" ref="AHU131:AHU162" si="4358">IFERROR(IF(LEFT(AQ131, 1)="H", $AGO131, ROUNDUP((MID(AQ131, SEARCH("!", AQ131)+1, SEARCH("+", AQ131)-SEARCH("!", AQ131)-1))/16,0)),0)</f>
        <v>0</v>
      </c>
      <c r="AHV131">
        <f t="shared" ref="AHV131:AHV162" si="4359">IFERROR(IF(LEFT(AR131, 1)="H", $AGO131, ROUNDUP((MID(AR131, SEARCH("!", AR131)+1, SEARCH("+", AR131)-SEARCH("!", AR131)-1))/16,0)),0)</f>
        <v>0</v>
      </c>
      <c r="AHW131">
        <f t="shared" ref="AHW131:AHW162" si="4360">IFERROR(IF(LEFT(AS131, 1)="H", $AGO131, ROUNDUP((MID(AS131, SEARCH("!", AS131)+1, SEARCH("+", AS131)-SEARCH("!", AS131)-1))/16,0)),0)</f>
        <v>0</v>
      </c>
      <c r="AHX131">
        <f t="shared" ref="AHX131:AHX162" si="4361">IFERROR(IF(LEFT(AT131, 1)="H", $AGO131, ROUNDUP((MID(AT131, SEARCH("!", AT131)+1, SEARCH("+", AT131)-SEARCH("!", AT131)-1))/16,0)),0)</f>
        <v>0</v>
      </c>
      <c r="AHY131">
        <f t="shared" ref="AHY131:AHY162" si="4362">IFERROR(IF(LEFT(AU131, 1)="H", $AGO131, ROUNDUP((MID(AU131, SEARCH("!", AU131)+1, SEARCH("+", AU131)-SEARCH("!", AU131)-1))/16,0)),0)</f>
        <v>0</v>
      </c>
      <c r="AHZ131">
        <f t="shared" ref="AHZ131:AHZ162" si="4363">IFERROR(IF(LEFT(AV131, 1)="H", $AGO131, ROUNDUP((MID(AV131, SEARCH("!", AV131)+1, SEARCH("+", AV131)-SEARCH("!", AV131)-1))/16,0)),0)</f>
        <v>0</v>
      </c>
      <c r="AIA131">
        <f t="shared" ref="AIA131:AIA162" si="4364">IFERROR(IF(LEFT(AW131, 1)="H", $AGO131, ROUNDUP((MID(AW131, SEARCH("!", AW131)+1, SEARCH("+", AW131)-SEARCH("!", AW131)-1))/16,0)),0)</f>
        <v>0</v>
      </c>
      <c r="AIB131">
        <f t="shared" ref="AIB131:AIB162" si="4365">IFERROR(IF(LEFT(AX131, 1)="H", $AGO131, ROUNDUP((MID(AX131, SEARCH("!", AX131)+1, SEARCH("+", AX131)-SEARCH("!", AX131)-1))/16,0)),0)</f>
        <v>0</v>
      </c>
      <c r="AIC131">
        <f t="shared" ref="AIC131:AIC162" si="4366">IFERROR(IF(LEFT(AY131, 1)="H", $AGO131, ROUNDUP((MID(AY131, SEARCH("!", AY131)+1, SEARCH("+", AY131)-SEARCH("!", AY131)-1))/16,0)),0)</f>
        <v>0</v>
      </c>
      <c r="AID131">
        <f t="shared" ref="AID131:AID162" si="4367">IFERROR(IF(LEFT(AZ131, 1)="H", $AGO131, ROUNDUP((MID(AZ131, SEARCH("!", AZ131)+1, SEARCH("+", AZ131)-SEARCH("!", AZ131)-1))/16,0)),0)</f>
        <v>0</v>
      </c>
      <c r="AIE131">
        <f t="shared" ref="AIE131:AIE162" si="4368">IFERROR(IF(LEFT(BA131, 1)="H", $AGO131, ROUNDUP((MID(BA131, SEARCH("!", BA131)+1, SEARCH("+", BA131)-SEARCH("!", BA131)-1))/16,0)),0)</f>
        <v>0</v>
      </c>
      <c r="AIF131">
        <f t="shared" ref="AIF131:AIF162" si="4369">IFERROR(IF(LEFT(BB131, 1)="H", $AGO131, ROUNDUP((MID(BB131, SEARCH("!", BB131)+1, SEARCH("+", BB131)-SEARCH("!", BB131)-1))/16,0)),0)</f>
        <v>0</v>
      </c>
      <c r="AIG131">
        <f t="shared" ref="AIG131:AIG162" si="4370">IFERROR(IF(LEFT(BC131, 1)="H", $AGO131, ROUNDUP((MID(BC131, SEARCH("!", BC131)+1, SEARCH("+", BC131)-SEARCH("!", BC131)-1))/16,0)),0)</f>
        <v>0</v>
      </c>
      <c r="AIH131">
        <f t="shared" ref="AIH131:AIH162" si="4371">IFERROR(IF(LEFT(BD131, 1)="H", $AGO131, ROUNDUP((MID(BD131, SEARCH("!", BD131)+1, SEARCH("+", BD131)-SEARCH("!", BD131)-1))/16,0)),0)</f>
        <v>0</v>
      </c>
      <c r="AII131">
        <f t="shared" ref="AII131:AII162" si="4372">IFERROR(IF(LEFT(BE131, 1)="H", $AGO131, ROUNDUP((MID(BE131, SEARCH("!", BE131)+1, SEARCH("+", BE131)-SEARCH("!", BE131)-1))/16,0)),0)</f>
        <v>0</v>
      </c>
      <c r="AIJ131">
        <f t="shared" ref="AIJ131:AIJ162" si="4373">IFERROR(IF(LEFT(BF131, 1)="H", $AGO131, ROUNDUP((MID(BF131, SEARCH("!", BF131)+1, SEARCH("+", BF131)-SEARCH("!", BF131)-1))/16,0)),0)</f>
        <v>0</v>
      </c>
      <c r="AIK131">
        <f t="shared" ref="AIK131:AIK162" si="4374">IFERROR(IF(LEFT(BG131, 1)="H", $AGO131, ROUNDUP((MID(BG131, SEARCH("!", BG131)+1, SEARCH("+", BG131)-SEARCH("!", BG131)-1))/16,0)),0)</f>
        <v>0</v>
      </c>
      <c r="AIL131">
        <f t="shared" ref="AIL131:AIL162" si="4375">IFERROR(IF(LEFT(BH131, 1)="H", $AGO131, ROUNDUP((MID(BH131, SEARCH("!", BH131)+1, SEARCH("+", BH131)-SEARCH("!", BH131)-1))/16,0)),0)</f>
        <v>0</v>
      </c>
      <c r="AIM131">
        <f t="shared" ref="AIM131:AIM162" si="4376">IFERROR(IF(LEFT(BI131, 1)="H", $AGO131, ROUNDUP((MID(BI131, SEARCH("!", BI131)+1, SEARCH("+", BI131)-SEARCH("!", BI131)-1))/16,0)),0)</f>
        <v>0</v>
      </c>
      <c r="AIN131">
        <f t="shared" ref="AIN131:AIN162" si="4377">IFERROR(IF(LEFT(BJ131, 1)="H", $AGO131, ROUNDUP((MID(BJ131, SEARCH("!", BJ131)+1, SEARCH("+", BJ131)-SEARCH("!", BJ131)-1))/16,0)),0)</f>
        <v>0</v>
      </c>
      <c r="AIO131">
        <f t="shared" ref="AIO131:AIO162" si="4378">IFERROR(IF(LEFT(BK131, 1)="H", $AGO131, ROUNDUP((MID(BK131, SEARCH("!", BK131)+1, SEARCH("+", BK131)-SEARCH("!", BK131)-1))/16,0)),0)</f>
        <v>0</v>
      </c>
      <c r="AIP131">
        <f t="shared" ref="AIP131:AIP162" si="4379">IFERROR(IF(LEFT(BL131, 1)="H", $AGO131, ROUNDUP((MID(BL131, SEARCH("!", BL131)+1, SEARCH("+", BL131)-SEARCH("!", BL131)-1))/16,0)),0)</f>
        <v>0</v>
      </c>
      <c r="AIQ131">
        <f t="shared" ref="AIQ131:AIQ162" si="4380">IFERROR(IF(LEFT(BM131, 1)="H", $AGO131, ROUNDUP((MID(BM131, SEARCH("!", BM131)+1, SEARCH("+", BM131)-SEARCH("!", BM131)-1))/16,0)),0)</f>
        <v>0</v>
      </c>
      <c r="AIR131">
        <f t="shared" ref="AIR131:AIR162" si="4381">IFERROR(IF(LEFT(BN131, 1)="H", $AGO131, ROUNDUP((MID(BN131, SEARCH("!", BN131)+1, SEARCH("+", BN131)-SEARCH("!", BN131)-1))/16,0)),0)</f>
        <v>0</v>
      </c>
      <c r="AIS131">
        <f t="shared" ref="AIS131:AIS162" si="4382">IFERROR(IF(LEFT(BO131, 1)="H", $AGO131, ROUNDUP((MID(BO131, SEARCH("!", BO131)+1, SEARCH("+", BO131)-SEARCH("!", BO131)-1))/16,0)),0)</f>
        <v>0</v>
      </c>
      <c r="AIT131">
        <f t="shared" ref="AIT131:AIT162" si="4383">IFERROR(IF(LEFT(BP131, 1)="H", $AGO131, ROUNDUP((MID(BP131, SEARCH("!", BP131)+1, SEARCH("+", BP131)-SEARCH("!", BP131)-1))/16,0)),0)</f>
        <v>0</v>
      </c>
      <c r="AIU131">
        <f t="shared" ref="AIU131:AIU162" si="4384">IFERROR(IF(LEFT(BQ131, 1)="H", $AGO131, ROUNDUP((MID(BQ131, SEARCH("!", BQ131)+1, SEARCH("+", BQ131)-SEARCH("!", BQ131)-1))/16,0)),0)</f>
        <v>0</v>
      </c>
      <c r="AIV131">
        <f t="shared" ref="AIV131:AIV162" si="4385">IFERROR(IF(LEFT(BR131, 1)="H", $AGO131, ROUNDUP((MID(BR131, SEARCH("!", BR131)+1, SEARCH("+", BR131)-SEARCH("!", BR131)-1))/16,0)),0)</f>
        <v>0</v>
      </c>
      <c r="AIW131">
        <f t="shared" ref="AIW131:AIW162" si="4386">IFERROR(IF(LEFT(BS131, 1)="H", $AGO131, ROUNDUP((MID(BS131, SEARCH("!", BS131)+1, SEARCH("+", BS131)-SEARCH("!", BS131)-1))/16,0)),0)</f>
        <v>0</v>
      </c>
      <c r="AIX131">
        <f t="shared" ref="AIX131:AIX162" si="4387">IFERROR(IF(LEFT(BT131, 1)="H", $AGO131, ROUNDUP((MID(BT131, SEARCH("!", BT131)+1, SEARCH("+", BT131)-SEARCH("!", BT131)-1))/16,0)),0)</f>
        <v>0</v>
      </c>
      <c r="AIY131">
        <f t="shared" ref="AIY131:AIY162" si="4388">IFERROR(IF(LEFT(BU131, 1)="H", $AGO131, ROUNDUP((MID(BU131, SEARCH("!", BU131)+1, SEARCH("+", BU131)-SEARCH("!", BU131)-1))/16,0)),0)</f>
        <v>0</v>
      </c>
      <c r="AIZ131">
        <f t="shared" ref="AIZ131:AIZ162" si="4389">IFERROR(IF(LEFT(BV131, 1)="H", $AGO131, ROUNDUP((MID(BV131, SEARCH("!", BV131)+1, SEARCH("+", BV131)-SEARCH("!", BV131)-1))/16,0)),0)</f>
        <v>0</v>
      </c>
      <c r="AJA131">
        <f t="shared" ref="AJA131:AJA162" si="4390">IFERROR(IF(LEFT(BW131, 1)="H", $AGO131, ROUNDUP((MID(BW131, SEARCH("!", BW131)+1, SEARCH("+", BW131)-SEARCH("!", BW131)-1))/16,0)),0)</f>
        <v>0</v>
      </c>
      <c r="AJB131">
        <f t="shared" ref="AJB131:AJB162" si="4391">IFERROR(IF(LEFT(BX131, 1)="H", $AGO131, ROUNDUP((MID(BX131, SEARCH("!", BX131)+1, SEARCH("+", BX131)-SEARCH("!", BX131)-1))/16,0)),0)</f>
        <v>0</v>
      </c>
      <c r="AJC131">
        <f t="shared" ref="AJC131:AJC162" si="4392">IFERROR(IF(LEFT(BY131, 1)="H", $AGO131, ROUNDUP((MID(BY131, SEARCH("!", BY131)+1, SEARCH("+", BY131)-SEARCH("!", BY131)-1))/16,0)),0)</f>
        <v>0</v>
      </c>
      <c r="AJD131">
        <f t="shared" ref="AJD131:AJD162" si="4393">IFERROR(IF(LEFT(BZ131, 1)="H", $AGO131, ROUNDUP((MID(BZ131, SEARCH("!", BZ131)+1, SEARCH("+", BZ131)-SEARCH("!", BZ131)-1))/16,0)),0)</f>
        <v>0</v>
      </c>
      <c r="AJE131">
        <f t="shared" ref="AJE131:AJE162" si="4394">IFERROR(IF(LEFT(CA131, 1)="H", $AGO131, ROUNDUP((MID(CA131, SEARCH("!", CA131)+1, SEARCH("+", CA131)-SEARCH("!", CA131)-1))/16,0)),0)</f>
        <v>0</v>
      </c>
      <c r="AJF131">
        <f t="shared" ref="AJF131:AJF162" si="4395">IFERROR(IF(LEFT(CB131, 1)="H", $AGO131, ROUNDUP((MID(CB131, SEARCH("!", CB131)+1, SEARCH("+", CB131)-SEARCH("!", CB131)-1))/16,0)),0)</f>
        <v>0</v>
      </c>
      <c r="AJG131">
        <f t="shared" ref="AJG131:AJG162" si="4396">IFERROR(IF(LEFT(CC131, 1)="H", $AGO131, ROUNDUP((MID(CC131, SEARCH("!", CC131)+1, SEARCH("+", CC131)-SEARCH("!", CC131)-1))/16,0)),0)</f>
        <v>0</v>
      </c>
      <c r="AJH131">
        <f t="shared" ref="AJH131:AJH162" si="4397">IFERROR(IF(LEFT(CD131, 1)="H", $AGO131, ROUNDUP((MID(CD131, SEARCH("!", CD131)+1, SEARCH("+", CD131)-SEARCH("!", CD131)-1))/16,0)),0)</f>
        <v>0</v>
      </c>
      <c r="AJI131">
        <f t="shared" ref="AJI131:AJI162" si="4398">IFERROR(IF(LEFT(CE131, 1)="H", $AGO131, ROUNDUP((MID(CE131, SEARCH("!", CE131)+1, SEARCH("+", CE131)-SEARCH("!", CE131)-1))/16,0)),0)</f>
        <v>0</v>
      </c>
      <c r="AJJ131">
        <f t="shared" ref="AJJ131:AJJ162" si="4399">IFERROR(IF(LEFT(CF131, 1)="H", $AGO131, ROUNDUP((MID(CF131, SEARCH("!", CF131)+1, SEARCH("+", CF131)-SEARCH("!", CF131)-1))/16,0)),0)</f>
        <v>0</v>
      </c>
      <c r="AJK131">
        <f t="shared" ref="AJK131:AJK162" si="4400">IFERROR(IF(LEFT(CG131, 1)="H", $AGO131, ROUNDUP((MID(CG131, SEARCH("!", CG131)+1, SEARCH("+", CG131)-SEARCH("!", CG131)-1))/16,0)),0)</f>
        <v>0</v>
      </c>
      <c r="AJL131">
        <f t="shared" ref="AJL131:AJL162" si="4401">IFERROR(IF(LEFT(CH131, 1)="H", $AGO131, ROUNDUP((MID(CH131, SEARCH("!", CH131)+1, SEARCH("+", CH131)-SEARCH("!", CH131)-1))/16,0)),0)</f>
        <v>0</v>
      </c>
      <c r="AJM131">
        <f t="shared" ref="AJM131:AJM162" si="4402">IFERROR(IF(LEFT(CI131, 1)="H", $AGO131, ROUNDUP((MID(CI131, SEARCH("!", CI131)+1, SEARCH("+", CI131)-SEARCH("!", CI131)-1))/16,0)),0)</f>
        <v>0</v>
      </c>
      <c r="AJN131">
        <f t="shared" ref="AJN131:AJN162" si="4403">IFERROR(IF(LEFT(CJ131, 1)="H", $AGO131, ROUNDUP((MID(CJ131, SEARCH("!", CJ131)+1, SEARCH("+", CJ131)-SEARCH("!", CJ131)-1))/16,0)),0)</f>
        <v>0</v>
      </c>
      <c r="AJO131">
        <f t="shared" ref="AJO131:AJO162" si="4404">IFERROR(IF(LEFT(CK131, 1)="H", $AGO131, ROUNDUP((MID(CK131, SEARCH("!", CK131)+1, SEARCH("+", CK131)-SEARCH("!", CK131)-1))/16,0)),0)</f>
        <v>0</v>
      </c>
      <c r="AJP131">
        <f t="shared" ref="AJP131:AJP162" si="4405">IFERROR(IF(LEFT(CL131, 1)="H", $AGO131, ROUNDUP((MID(CL131, SEARCH("!", CL131)+1, SEARCH("+", CL131)-SEARCH("!", CL131)-1))/16,0)),0)</f>
        <v>0</v>
      </c>
      <c r="AJQ131">
        <f t="shared" ref="AJQ131:AJQ162" si="4406">IFERROR(IF(LEFT(CM131, 1)="H", $AGO131, ROUNDUP((MID(CM131, SEARCH("!", CM131)+1, SEARCH("+", CM131)-SEARCH("!", CM131)-1))/16,0)),0)</f>
        <v>0</v>
      </c>
      <c r="AJR131">
        <f t="shared" ref="AJR131:AJR162" si="4407">IFERROR(IF(LEFT(CN131, 1)="H", $AGO131, ROUNDUP((MID(CN131, SEARCH("!", CN131)+1, SEARCH("+", CN131)-SEARCH("!", CN131)-1))/16,0)),0)</f>
        <v>0</v>
      </c>
      <c r="AJS131">
        <f t="shared" ref="AJS131:AJS162" si="4408">IFERROR(IF(LEFT(CO131, 1)="H", $AGO131, ROUNDUP((MID(CO131, SEARCH("!", CO131)+1, SEARCH("+", CO131)-SEARCH("!", CO131)-1))/16,0)),0)</f>
        <v>0</v>
      </c>
      <c r="AJT131">
        <f t="shared" ref="AJT131:AJT162" si="4409">IFERROR(IF(LEFT(CP131, 1)="H", $AGO131, ROUNDUP((MID(CP131, SEARCH("!", CP131)+1, SEARCH("+", CP131)-SEARCH("!", CP131)-1))/16,0)),0)</f>
        <v>0</v>
      </c>
      <c r="AJU131">
        <f t="shared" ref="AJU131:AJU162" si="4410">IFERROR(IF(LEFT(CQ131, 1)="H", $AGO131, ROUNDUP((MID(CQ131, SEARCH("!", CQ131)+1, SEARCH("+", CQ131)-SEARCH("!", CQ131)-1))/16,0)),0)</f>
        <v>0</v>
      </c>
      <c r="AJV131">
        <f t="shared" ref="AJV131:AJV162" si="4411">IFERROR(IF(LEFT(CR131, 1)="H", $AGO131, ROUNDUP((MID(CR131, SEARCH("!", CR131)+1, SEARCH("+", CR131)-SEARCH("!", CR131)-1))/16,0)),0)</f>
        <v>0</v>
      </c>
      <c r="AJX131">
        <v>44</v>
      </c>
      <c r="AJY131">
        <v>1</v>
      </c>
      <c r="AJZ131">
        <v>1</v>
      </c>
      <c r="AKA131">
        <f t="shared" ref="AKA131:AKA162" si="4412">IF(AGS131&gt;0, VLOOKUP(AGS131, $ANG$164:$ANQ$173, IF(AGR131&gt;0, AGR131+1, IF(AGQ131&gt;0, AGQ131+1, IF(AGP131&gt;0, AGP131+1, IF(AGO131&gt;0, AGO131+1, IF(AGN131&gt;0, AGN131+1, AGL131+1))))), FALSE), 0)/IF(AGR131&gt;0, 1, IF(AGQ131&gt;0, 2, IF(AGP131&gt;0, 4, IF(AGO131&gt;0, 8, IF(AGN131&gt;0, 16, 32)))))</f>
        <v>1</v>
      </c>
      <c r="AKB131">
        <f t="shared" ref="AKB131:AKB162" si="4413">IF(AGT131&gt;0, VLOOKUP(AGT131, $ANG$164:$ANQ$173, IF(AGS131&gt;0, AGS131+1, IF(AGR131&gt;0, AGR131+1, IF(AGQ131&gt;0, AGQ131+1, IF(AGP131&gt;0, AGP131+1, IF(AGO131&gt;0, AGO131+1, AGN131+1))))), FALSE), 0)/IF(AGS131&gt;0, 1, IF(AGR131&gt;0, 2, IF(AGQ131&gt;0, 4, IF(AGP131&gt;0, 8, IF(AGO131&gt;0, 16, 32)))))</f>
        <v>1</v>
      </c>
      <c r="AKC131">
        <f t="shared" ref="AKC131:AKC162" si="4414">IF(AGU131&gt;0, VLOOKUP(AGU131, $ANG$164:$ANQ$173, IF(AGT131&gt;0, AGT131+1, IF(AGS131&gt;0, AGS131+1, IF(AGR131&gt;0, AGR131+1, IF(AGQ131&gt;0, AGQ131+1, IF(AGP131&gt;0, AGP131+1, AGO131+1))))), FALSE), 0)/IF(AGT131&gt;0, 1, IF(AGS131&gt;0, 2, IF(AGR131&gt;0, 4, IF(AGQ131&gt;0, 8, IF(AGP131&gt;0, 16, 32)))))</f>
        <v>1</v>
      </c>
      <c r="AKD131">
        <f t="shared" ref="AKD131:AKD162" si="4415">IF(AGV131&gt;0, VLOOKUP(AGV131, $ANG$164:$ANQ$173, IF(AGU131&gt;0, AGU131+1, IF(AGT131&gt;0, AGT131+1, IF(AGS131&gt;0, AGS131+1, IF(AGR131&gt;0, AGR131+1, IF(AGQ131&gt;0, AGQ131+1, AGP131+1))))), FALSE), 0)/IF(AGU131&gt;0, 1, IF(AGT131&gt;0, 2, IF(AGS131&gt;0, 4, IF(AGR131&gt;0, 8, IF(AGQ131&gt;0, 16, 32)))))</f>
        <v>1</v>
      </c>
      <c r="AKE131">
        <f t="shared" ref="AKE131:AKE162" si="4416">IF(AGW131&gt;0, VLOOKUP(AGW131, $ANG$164:$ANQ$173, IF(AGV131&gt;0, AGV131+1, IF(AGU131&gt;0, AGU131+1, IF(AGT131&gt;0, AGT131+1, IF(AGS131&gt;0, AGS131+1, IF(AGR131&gt;0, AGR131+1, AGQ131+1))))), FALSE), 0)/IF(AGV131&gt;0, 1, IF(AGU131&gt;0, 2, IF(AGT131&gt;0, 4, IF(AGS131&gt;0, 8, IF(AGR131&gt;0, 16, 32)))))</f>
        <v>8</v>
      </c>
      <c r="AKF131">
        <f t="shared" ref="AKF131:AKF162" si="4417">IF(AGX131&gt;0, VLOOKUP(AGX131, $ANG$164:$ANQ$173, IF(AGW131&gt;0, AGW131+1, IF(AGV131&gt;0, AGV131+1, IF(AGU131&gt;0, AGU131+1, IF(AGT131&gt;0, AGT131+1, IF(AGS131&gt;0, AGS131+1, AGR131+1))))), FALSE), 0)/IF(AGW131&gt;0, 1, IF(AGV131&gt;0, 2, IF(AGU131&gt;0, 4, IF(AGT131&gt;0, 8, IF(AGS131&gt;0, 16, 32)))))</f>
        <v>8</v>
      </c>
      <c r="AKG131">
        <f t="shared" ref="AKG131:AKG162" si="4418">IF(AGY131&gt;0, VLOOKUP(AGY131, $ANG$164:$ANQ$173, IF(AGX131&gt;0, AGX131+1, IF(AGW131&gt;0, AGW131+1, IF(AGV131&gt;0, AGV131+1, IF(AGU131&gt;0, AGU131+1, IF(AGT131&gt;0, AGT131+1, AGS131+1))))), FALSE), 0)/IF(AGX131&gt;0, 1, IF(AGW131&gt;0, 2, IF(AGV131&gt;0, 4, IF(AGU131&gt;0, 8, IF(AGT131&gt;0, 16, 32)))))</f>
        <v>0</v>
      </c>
      <c r="AKH131">
        <f t="shared" ref="AKH131:AKH162" si="4419">IF(AGZ131&gt;0, VLOOKUP(AGZ131, $ANG$164:$ANQ$173, IF(AGY131&gt;0, AGY131+1, IF(AGX131&gt;0, AGX131+1, IF(AGW131&gt;0, AGW131+1, IF(AGV131&gt;0, AGV131+1, IF(AGU131&gt;0, AGU131+1, AGT131+1))))), FALSE), 0)/IF(AGY131&gt;0, 1, IF(AGX131&gt;0, 2, IF(AGW131&gt;0, 4, IF(AGV131&gt;0, 8, IF(AGU131&gt;0, 16, 32)))))</f>
        <v>0</v>
      </c>
      <c r="AKI131">
        <f t="shared" ref="AKI131:AKI162" si="4420">IF(AHA131&gt;0, VLOOKUP(AHA131, $ANG$164:$ANQ$173, IF(AGZ131&gt;0, AGZ131+1, IF(AGY131&gt;0, AGY131+1, IF(AGX131&gt;0, AGX131+1, IF(AGW131&gt;0, AGW131+1, IF(AGV131&gt;0, AGV131+1, AGU131+1))))), FALSE), 0)/IF(AGZ131&gt;0, 1, IF(AGY131&gt;0, 2, IF(AGX131&gt;0, 4, IF(AGW131&gt;0, 8, IF(AGV131&gt;0, 16, 32)))))</f>
        <v>0</v>
      </c>
      <c r="AKJ131">
        <f t="shared" ref="AKJ131:AKJ162" si="4421">IF(AHB131&gt;0, VLOOKUP(AHB131, $ANG$164:$ANQ$173, IF(AHA131&gt;0, AHA131+1, IF(AGZ131&gt;0, AGZ131+1, IF(AGY131&gt;0, AGY131+1, IF(AGX131&gt;0, AGX131+1, IF(AGW131&gt;0, AGW131+1, AGV131+1))))), FALSE), 0)/IF(AHA131&gt;0, 1, IF(AGZ131&gt;0, 2, IF(AGY131&gt;0, 4, IF(AGX131&gt;0, 8, IF(AGW131&gt;0, 16, 32)))))</f>
        <v>0</v>
      </c>
      <c r="AKK131">
        <f t="shared" ref="AKK131:AKK162" si="4422">IF(AHC131&gt;0, VLOOKUP(AHC131, $ANG$164:$ANQ$173, IF(AHB131&gt;0, AHB131+1, IF(AHA131&gt;0, AHA131+1, IF(AGZ131&gt;0, AGZ131+1, IF(AGY131&gt;0, AGY131+1, IF(AGX131&gt;0, AGX131+1, AGW131+1))))), FALSE), 0)/IF(AHB131&gt;0, 1, IF(AHA131&gt;0, 2, IF(AGZ131&gt;0, 4, IF(AGY131&gt;0, 8, IF(AGX131&gt;0, 16, 32)))))</f>
        <v>0</v>
      </c>
      <c r="AKL131">
        <f t="shared" ref="AKL131:AKL162" si="4423">IF(AHD131&gt;0, VLOOKUP(AHD131, $ANG$164:$ANQ$173, IF(AHC131&gt;0, AHC131+1, IF(AHB131&gt;0, AHB131+1, IF(AHA131&gt;0, AHA131+1, IF(AGZ131&gt;0, AGZ131+1, IF(AGY131&gt;0, AGY131+1, AGX131+1))))), FALSE), 0)/IF(AHC131&gt;0, 1, IF(AHB131&gt;0, 2, IF(AHA131&gt;0, 4, IF(AGZ131&gt;0, 8, IF(AGY131&gt;0, 16, 32)))))</f>
        <v>0</v>
      </c>
      <c r="AKM131">
        <f t="shared" ref="AKM131:AKM162" si="4424">IF(AHE131&gt;0, VLOOKUP(AHE131, $ANG$164:$ANQ$173, IF(AHD131&gt;0, AHD131+1, IF(AHC131&gt;0, AHC131+1, IF(AHB131&gt;0, AHB131+1, IF(AHA131&gt;0, AHA131+1, IF(AGZ131&gt;0, AGZ131+1, AGY131+1))))), FALSE), 0)/IF(AHD131&gt;0, 1, IF(AHC131&gt;0, 2, IF(AHB131&gt;0, 4, IF(AHA131&gt;0, 8, IF(AGZ131&gt;0, 16, 32)))))</f>
        <v>0</v>
      </c>
      <c r="AKN131">
        <f t="shared" ref="AKN131:AKN162" si="4425">IF(AHF131&gt;0, VLOOKUP(AHF131, $ANG$164:$ANQ$173, IF(AHE131&gt;0, AHE131+1, IF(AHD131&gt;0, AHD131+1, IF(AHC131&gt;0, AHC131+1, IF(AHB131&gt;0, AHB131+1, IF(AHA131&gt;0, AHA131+1, AGZ131+1))))), FALSE), 0)/IF(AHE131&gt;0, 1, IF(AHD131&gt;0, 2, IF(AHC131&gt;0, 4, IF(AHB131&gt;0, 8, IF(AHA131&gt;0, 16, 32)))))</f>
        <v>0</v>
      </c>
      <c r="AKO131">
        <f t="shared" ref="AKO131:AKO162" si="4426">IF(AHG131&gt;0, VLOOKUP(AHG131, $ANG$164:$ANQ$173, IF(AHF131&gt;0, AHF131+1, IF(AHE131&gt;0, AHE131+1, IF(AHD131&gt;0, AHD131+1, IF(AHC131&gt;0, AHC131+1, IF(AHB131&gt;0, AHB131+1, AHA131+1))))), FALSE), 0)/IF(AHF131&gt;0, 1, IF(AHE131&gt;0, 2, IF(AHD131&gt;0, 4, IF(AHC131&gt;0, 8, IF(AHB131&gt;0, 16, 32)))))</f>
        <v>0</v>
      </c>
      <c r="AKP131">
        <f t="shared" ref="AKP131:AKP162" si="4427">IF(AHH131&gt;0, VLOOKUP(AHH131, $ANG$164:$ANQ$173, IF(AHG131&gt;0, AHG131+1, IF(AHF131&gt;0, AHF131+1, IF(AHE131&gt;0, AHE131+1, IF(AHD131&gt;0, AHD131+1, IF(AHC131&gt;0, AHC131+1, AHB131+1))))), FALSE), 0)/IF(AHG131&gt;0, 1, IF(AHF131&gt;0, 2, IF(AHE131&gt;0, 4, IF(AHD131&gt;0, 8, IF(AHC131&gt;0, 16, 32)))))</f>
        <v>0</v>
      </c>
      <c r="AKQ131">
        <f t="shared" ref="AKQ131:AKQ162" si="4428">IF(AHI131&gt;0, VLOOKUP(AHI131, $ANG$164:$ANQ$173, IF(AHH131&gt;0, AHH131+1, IF(AHG131&gt;0, AHG131+1, IF(AHF131&gt;0, AHF131+1, IF(AHE131&gt;0, AHE131+1, IF(AHD131&gt;0, AHD131+1, AHC131+1))))), FALSE), 0)/IF(AHH131&gt;0, 1, IF(AHG131&gt;0, 2, IF(AHF131&gt;0, 4, IF(AHE131&gt;0, 8, IF(AHD131&gt;0, 16, 32)))))</f>
        <v>0</v>
      </c>
      <c r="AKR131">
        <f t="shared" ref="AKR131:AKR162" si="4429">IF(AHJ131&gt;0, VLOOKUP(AHJ131, $ANG$164:$ANQ$173, IF(AHI131&gt;0, AHI131+1, IF(AHH131&gt;0, AHH131+1, IF(AHG131&gt;0, AHG131+1, IF(AHF131&gt;0, AHF131+1, IF(AHE131&gt;0, AHE131+1, AHD131+1))))), FALSE), 0)/IF(AHI131&gt;0, 1, IF(AHH131&gt;0, 2, IF(AHG131&gt;0, 4, IF(AHF131&gt;0, 8, IF(AHE131&gt;0, 16, 32)))))</f>
        <v>0</v>
      </c>
      <c r="AKS131">
        <f t="shared" ref="AKS131:AKS162" si="4430">IF(AHK131&gt;0, VLOOKUP(AHK131, $ANG$164:$ANQ$173, IF(AHJ131&gt;0, AHJ131+1, IF(AHI131&gt;0, AHI131+1, IF(AHH131&gt;0, AHH131+1, IF(AHG131&gt;0, AHG131+1, IF(AHF131&gt;0, AHF131+1, AHE131+1))))), FALSE), 0)/IF(AHJ131&gt;0, 1, IF(AHI131&gt;0, 2, IF(AHH131&gt;0, 4, IF(AHG131&gt;0, 8, IF(AHF131&gt;0, 16, 32)))))</f>
        <v>0</v>
      </c>
      <c r="AKT131">
        <f t="shared" ref="AKT131:AKT162" si="4431">IF(AHL131&gt;0, VLOOKUP(AHL131, $ANG$164:$ANQ$173, IF(AHK131&gt;0, AHK131+1, IF(AHJ131&gt;0, AHJ131+1, IF(AHI131&gt;0, AHI131+1, IF(AHH131&gt;0, AHH131+1, IF(AHG131&gt;0, AHG131+1, AHF131+1))))), FALSE), 0)/IF(AHK131&gt;0, 1, IF(AHJ131&gt;0, 2, IF(AHI131&gt;0, 4, IF(AHH131&gt;0, 8, IF(AHG131&gt;0, 16, 32)))))</f>
        <v>0</v>
      </c>
      <c r="AKU131">
        <f t="shared" ref="AKU131:AKU162" si="4432">IF(AHM131&gt;0, VLOOKUP(AHM131, $ANG$164:$ANQ$173, IF(AHL131&gt;0, AHL131+1, IF(AHK131&gt;0, AHK131+1, IF(AHJ131&gt;0, AHJ131+1, IF(AHI131&gt;0, AHI131+1, IF(AHH131&gt;0, AHH131+1, AHG131+1))))), FALSE), 0)/IF(AHL131&gt;0, 1, IF(AHK131&gt;0, 2, IF(AHJ131&gt;0, 4, IF(AHI131&gt;0, 8, IF(AHH131&gt;0, 16, 32)))))</f>
        <v>0</v>
      </c>
      <c r="AKV131">
        <f t="shared" ref="AKV131:AKV162" si="4433">IF(AHN131&gt;0, VLOOKUP(AHN131, $ANG$164:$ANQ$173, IF(AHM131&gt;0, AHM131+1, IF(AHL131&gt;0, AHL131+1, IF(AHK131&gt;0, AHK131+1, IF(AHJ131&gt;0, AHJ131+1, IF(AHI131&gt;0, AHI131+1, AHH131+1))))), FALSE), 0)/IF(AHM131&gt;0, 1, IF(AHL131&gt;0, 2, IF(AHK131&gt;0, 4, IF(AHJ131&gt;0, 8, IF(AHI131&gt;0, 16, 32)))))</f>
        <v>0</v>
      </c>
      <c r="AKW131">
        <f t="shared" ref="AKW131:AKW162" si="4434">IF(AHO131&gt;0, VLOOKUP(AHO131, $ANG$164:$ANQ$173, IF(AHN131&gt;0, AHN131+1, IF(AHM131&gt;0, AHM131+1, IF(AHL131&gt;0, AHL131+1, IF(AHK131&gt;0, AHK131+1, IF(AHJ131&gt;0, AHJ131+1, AHI131+1))))), FALSE), 0)/IF(AHN131&gt;0, 1, IF(AHM131&gt;0, 2, IF(AHL131&gt;0, 4, IF(AHK131&gt;0, 8, IF(AHJ131&gt;0, 16, 32)))))</f>
        <v>0</v>
      </c>
      <c r="AKX131">
        <f t="shared" ref="AKX131:AKX162" si="4435">IF(AHP131&gt;0, VLOOKUP(AHP131, $ANG$164:$ANQ$173, IF(AHO131&gt;0, AHO131+1, IF(AHN131&gt;0, AHN131+1, IF(AHM131&gt;0, AHM131+1, IF(AHL131&gt;0, AHL131+1, IF(AHK131&gt;0, AHK131+1, AHJ131+1))))), FALSE), 0)/IF(AHO131&gt;0, 1, IF(AHN131&gt;0, 2, IF(AHM131&gt;0, 4, IF(AHL131&gt;0, 8, IF(AHK131&gt;0, 16, 32)))))</f>
        <v>0</v>
      </c>
      <c r="AKY131">
        <f t="shared" ref="AKY131:AKY162" si="4436">IF(AHQ131&gt;0, VLOOKUP(AHQ131, $ANG$164:$ANQ$173, IF(AHP131&gt;0, AHP131+1, IF(AHO131&gt;0, AHO131+1, IF(AHN131&gt;0, AHN131+1, IF(AHM131&gt;0, AHM131+1, IF(AHL131&gt;0, AHL131+1, AHK131+1))))), FALSE), 0)/IF(AHP131&gt;0, 1, IF(AHO131&gt;0, 2, IF(AHN131&gt;0, 4, IF(AHM131&gt;0, 8, IF(AHL131&gt;0, 16, 32)))))</f>
        <v>0</v>
      </c>
      <c r="AKZ131">
        <f t="shared" ref="AKZ131:AKZ162" si="4437">IF(AHR131&gt;0, VLOOKUP(AHR131, $ANG$164:$ANQ$173, IF(AHQ131&gt;0, AHQ131+1, IF(AHP131&gt;0, AHP131+1, IF(AHO131&gt;0, AHO131+1, IF(AHN131&gt;0, AHN131+1, IF(AHM131&gt;0, AHM131+1, AHL131+1))))), FALSE), 0)/IF(AHQ131&gt;0, 1, IF(AHP131&gt;0, 2, IF(AHO131&gt;0, 4, IF(AHN131&gt;0, 8, IF(AHM131&gt;0, 16, 32)))))</f>
        <v>0</v>
      </c>
      <c r="ALA131">
        <f t="shared" ref="ALA131:ALA162" si="4438">IF(AHS131&gt;0, VLOOKUP(AHS131, $ANG$164:$ANQ$173, IF(AHR131&gt;0, AHR131+1, IF(AHQ131&gt;0, AHQ131+1, IF(AHP131&gt;0, AHP131+1, IF(AHO131&gt;0, AHO131+1, IF(AHN131&gt;0, AHN131+1, AHM131+1))))), FALSE), 0)/IF(AHR131&gt;0, 1, IF(AHQ131&gt;0, 2, IF(AHP131&gt;0, 4, IF(AHO131&gt;0, 8, IF(AHN131&gt;0, 16, 32)))))</f>
        <v>0</v>
      </c>
      <c r="ALB131">
        <f t="shared" ref="ALB131:ALB162" si="4439">IF(AHT131&gt;0, VLOOKUP(AHT131, $ANG$164:$ANQ$173, IF(AHS131&gt;0, AHS131+1, IF(AHR131&gt;0, AHR131+1, IF(AHQ131&gt;0, AHQ131+1, IF(AHP131&gt;0, AHP131+1, IF(AHO131&gt;0, AHO131+1, AHN131+1))))), FALSE), 0)/IF(AHS131&gt;0, 1, IF(AHR131&gt;0, 2, IF(AHQ131&gt;0, 4, IF(AHP131&gt;0, 8, IF(AHO131&gt;0, 16, 32)))))</f>
        <v>0</v>
      </c>
      <c r="ALC131">
        <f t="shared" ref="ALC131:ALC162" si="4440">IF(AHU131&gt;0, VLOOKUP(AHU131, $ANG$164:$ANQ$173, IF(AHT131&gt;0, AHT131+1, IF(AHS131&gt;0, AHS131+1, IF(AHR131&gt;0, AHR131+1, IF(AHQ131&gt;0, AHQ131+1, IF(AHP131&gt;0, AHP131+1, AHO131+1))))), FALSE), 0)/IF(AHT131&gt;0, 1, IF(AHS131&gt;0, 2, IF(AHR131&gt;0, 4, IF(AHQ131&gt;0, 8, IF(AHP131&gt;0, 16, 32)))))</f>
        <v>0</v>
      </c>
      <c r="ALD131">
        <f t="shared" ref="ALD131:ALD162" si="4441">IF(AHV131&gt;0, VLOOKUP(AHV131, $ANG$164:$ANQ$173, IF(AHU131&gt;0, AHU131+1, IF(AHT131&gt;0, AHT131+1, IF(AHS131&gt;0, AHS131+1, IF(AHR131&gt;0, AHR131+1, IF(AHQ131&gt;0, AHQ131+1, AHP131+1))))), FALSE), 0)/IF(AHU131&gt;0, 1, IF(AHT131&gt;0, 2, IF(AHS131&gt;0, 4, IF(AHR131&gt;0, 8, IF(AHQ131&gt;0, 16, 32)))))</f>
        <v>0</v>
      </c>
      <c r="ALE131">
        <f t="shared" ref="ALE131:ALE162" si="4442">IF(AHW131&gt;0, VLOOKUP(AHW131, $ANG$164:$ANQ$173, IF(AHV131&gt;0, AHV131+1, IF(AHU131&gt;0, AHU131+1, IF(AHT131&gt;0, AHT131+1, IF(AHS131&gt;0, AHS131+1, IF(AHR131&gt;0, AHR131+1, AHQ131+1))))), FALSE), 0)/IF(AHV131&gt;0, 1, IF(AHU131&gt;0, 2, IF(AHT131&gt;0, 4, IF(AHS131&gt;0, 8, IF(AHR131&gt;0, 16, 32)))))</f>
        <v>0</v>
      </c>
      <c r="ALF131">
        <f t="shared" ref="ALF131:ALF162" si="4443">IF(AHX131&gt;0, VLOOKUP(AHX131, $ANG$164:$ANQ$173, IF(AHW131&gt;0, AHW131+1, IF(AHV131&gt;0, AHV131+1, IF(AHU131&gt;0, AHU131+1, IF(AHT131&gt;0, AHT131+1, IF(AHS131&gt;0, AHS131+1, AHR131+1))))), FALSE), 0)/IF(AHW131&gt;0, 1, IF(AHV131&gt;0, 2, IF(AHU131&gt;0, 4, IF(AHT131&gt;0, 8, IF(AHS131&gt;0, 16, 32)))))</f>
        <v>0</v>
      </c>
      <c r="ALG131">
        <f t="shared" ref="ALG131:ALG162" si="4444">IF(AHY131&gt;0, VLOOKUP(AHY131, $ANG$164:$ANQ$173, IF(AHX131&gt;0, AHX131+1, IF(AHW131&gt;0, AHW131+1, IF(AHV131&gt;0, AHV131+1, IF(AHU131&gt;0, AHU131+1, IF(AHT131&gt;0, AHT131+1, AHS131+1))))), FALSE), 0)/IF(AHX131&gt;0, 1, IF(AHW131&gt;0, 2, IF(AHV131&gt;0, 4, IF(AHU131&gt;0, 8, IF(AHT131&gt;0, 16, 32)))))</f>
        <v>0</v>
      </c>
      <c r="ALH131">
        <f t="shared" ref="ALH131:ALH162" si="4445">IF(AHZ131&gt;0, VLOOKUP(AHZ131, $ANG$164:$ANQ$173, IF(AHY131&gt;0, AHY131+1, IF(AHX131&gt;0, AHX131+1, IF(AHW131&gt;0, AHW131+1, IF(AHV131&gt;0, AHV131+1, IF(AHU131&gt;0, AHU131+1, AHT131+1))))), FALSE), 0)/IF(AHY131&gt;0, 1, IF(AHX131&gt;0, 2, IF(AHW131&gt;0, 4, IF(AHV131&gt;0, 8, IF(AHU131&gt;0, 16, 32)))))</f>
        <v>0</v>
      </c>
      <c r="ALI131">
        <f t="shared" ref="ALI131:ALI162" si="4446">IF(AIA131&gt;0, VLOOKUP(AIA131, $ANG$164:$ANQ$173, IF(AHZ131&gt;0, AHZ131+1, IF(AHY131&gt;0, AHY131+1, IF(AHX131&gt;0, AHX131+1, IF(AHW131&gt;0, AHW131+1, IF(AHV131&gt;0, AHV131+1, AHU131+1))))), FALSE), 0)/IF(AHZ131&gt;0, 1, IF(AHY131&gt;0, 2, IF(AHX131&gt;0, 4, IF(AHW131&gt;0, 8, IF(AHV131&gt;0, 16, 32)))))</f>
        <v>0</v>
      </c>
      <c r="ALJ131">
        <f t="shared" ref="ALJ131:ALJ162" si="4447">IF(AIB131&gt;0, VLOOKUP(AIB131, $ANG$164:$ANQ$173, IF(AIA131&gt;0, AIA131+1, IF(AHZ131&gt;0, AHZ131+1, IF(AHY131&gt;0, AHY131+1, IF(AHX131&gt;0, AHX131+1, IF(AHW131&gt;0, AHW131+1, AHV131+1))))), FALSE), 0)/IF(AIA131&gt;0, 1, IF(AHZ131&gt;0, 2, IF(AHY131&gt;0, 4, IF(AHX131&gt;0, 8, IF(AHW131&gt;0, 16, 32)))))</f>
        <v>0</v>
      </c>
      <c r="ALK131">
        <f t="shared" ref="ALK131:ALK162" si="4448">IF(AIC131&gt;0, VLOOKUP(AIC131, $ANG$164:$ANQ$173, IF(AIB131&gt;0, AIB131+1, IF(AIA131&gt;0, AIA131+1, IF(AHZ131&gt;0, AHZ131+1, IF(AHY131&gt;0, AHY131+1, IF(AHX131&gt;0, AHX131+1, AHW131+1))))), FALSE), 0)/IF(AIB131&gt;0, 1, IF(AIA131&gt;0, 2, IF(AHZ131&gt;0, 4, IF(AHY131&gt;0, 8, IF(AHX131&gt;0, 16, 32)))))</f>
        <v>0</v>
      </c>
      <c r="ALL131">
        <f t="shared" ref="ALL131:ALL162" si="4449">IF(AID131&gt;0, VLOOKUP(AID131, $ANG$164:$ANQ$173, IF(AIC131&gt;0, AIC131+1, IF(AIB131&gt;0, AIB131+1, IF(AIA131&gt;0, AIA131+1, IF(AHZ131&gt;0, AHZ131+1, IF(AHY131&gt;0, AHY131+1, AHX131+1))))), FALSE), 0)/IF(AIC131&gt;0, 1, IF(AIB131&gt;0, 2, IF(AIA131&gt;0, 4, IF(AHZ131&gt;0, 8, IF(AHY131&gt;0, 16, 32)))))</f>
        <v>0</v>
      </c>
      <c r="ALM131">
        <f t="shared" ref="ALM131:ALM162" si="4450">IF(AIE131&gt;0, VLOOKUP(AIE131, $ANG$164:$ANQ$173, IF(AID131&gt;0, AID131+1, IF(AIC131&gt;0, AIC131+1, IF(AIB131&gt;0, AIB131+1, IF(AIA131&gt;0, AIA131+1, IF(AHZ131&gt;0, AHZ131+1, AHY131+1))))), FALSE), 0)/IF(AID131&gt;0, 1, IF(AIC131&gt;0, 2, IF(AIB131&gt;0, 4, IF(AIA131&gt;0, 8, IF(AHZ131&gt;0, 16, 32)))))</f>
        <v>0</v>
      </c>
      <c r="ALN131">
        <f t="shared" ref="ALN131:ALN162" si="4451">IF(AIF131&gt;0, VLOOKUP(AIF131, $ANG$164:$ANQ$173, IF(AIE131&gt;0, AIE131+1, IF(AID131&gt;0, AID131+1, IF(AIC131&gt;0, AIC131+1, IF(AIB131&gt;0, AIB131+1, IF(AIA131&gt;0, AIA131+1, AHZ131+1))))), FALSE), 0)/IF(AIE131&gt;0, 1, IF(AID131&gt;0, 2, IF(AIC131&gt;0, 4, IF(AIB131&gt;0, 8, IF(AIA131&gt;0, 16, 32)))))</f>
        <v>0</v>
      </c>
      <c r="ALO131">
        <f t="shared" ref="ALO131:ALO162" si="4452">IF(AIG131&gt;0, VLOOKUP(AIG131, $ANG$164:$ANQ$173, IF(AIF131&gt;0, AIF131+1, IF(AIE131&gt;0, AIE131+1, IF(AID131&gt;0, AID131+1, IF(AIC131&gt;0, AIC131+1, IF(AIB131&gt;0, AIB131+1, AIA131+1))))), FALSE), 0)/IF(AIF131&gt;0, 1, IF(AIE131&gt;0, 2, IF(AID131&gt;0, 4, IF(AIC131&gt;0, 8, IF(AIB131&gt;0, 16, 32)))))</f>
        <v>0</v>
      </c>
      <c r="ALP131">
        <f t="shared" ref="ALP131:ALP162" si="4453">IF(AIH131&gt;0, VLOOKUP(AIH131, $ANG$164:$ANQ$173, IF(AIG131&gt;0, AIG131+1, IF(AIF131&gt;0, AIF131+1, IF(AIE131&gt;0, AIE131+1, IF(AID131&gt;0, AID131+1, IF(AIC131&gt;0, AIC131+1, AIB131+1))))), FALSE), 0)/IF(AIG131&gt;0, 1, IF(AIF131&gt;0, 2, IF(AIE131&gt;0, 4, IF(AID131&gt;0, 8, IF(AIC131&gt;0, 16, 32)))))</f>
        <v>0</v>
      </c>
      <c r="ALQ131">
        <f t="shared" ref="ALQ131:ALQ162" si="4454">IF(AII131&gt;0, VLOOKUP(AII131, $ANG$164:$ANQ$173, IF(AIH131&gt;0, AIH131+1, IF(AIG131&gt;0, AIG131+1, IF(AIF131&gt;0, AIF131+1, IF(AIE131&gt;0, AIE131+1, IF(AID131&gt;0, AID131+1, AIC131+1))))), FALSE), 0)/IF(AIH131&gt;0, 1, IF(AIG131&gt;0, 2, IF(AIF131&gt;0, 4, IF(AIE131&gt;0, 8, IF(AID131&gt;0, 16, 32)))))</f>
        <v>0</v>
      </c>
      <c r="ALR131">
        <f t="shared" ref="ALR131:ALR162" si="4455">IF(AIJ131&gt;0, VLOOKUP(AIJ131, $ANG$164:$ANQ$173, IF(AII131&gt;0, AII131+1, IF(AIH131&gt;0, AIH131+1, IF(AIG131&gt;0, AIG131+1, IF(AIF131&gt;0, AIF131+1, IF(AIE131&gt;0, AIE131+1, AID131+1))))), FALSE), 0)/IF(AII131&gt;0, 1, IF(AIH131&gt;0, 2, IF(AIG131&gt;0, 4, IF(AIF131&gt;0, 8, IF(AIE131&gt;0, 16, 32)))))</f>
        <v>0</v>
      </c>
      <c r="ALS131">
        <f t="shared" ref="ALS131:ALS162" si="4456">IF(AIK131&gt;0, VLOOKUP(AIK131, $ANG$164:$ANQ$173, IF(AIJ131&gt;0, AIJ131+1, IF(AII131&gt;0, AII131+1, IF(AIH131&gt;0, AIH131+1, IF(AIG131&gt;0, AIG131+1, IF(AIF131&gt;0, AIF131+1, AIE131+1))))), FALSE), 0)/IF(AIJ131&gt;0, 1, IF(AII131&gt;0, 2, IF(AIH131&gt;0, 4, IF(AIG131&gt;0, 8, IF(AIF131&gt;0, 16, 32)))))</f>
        <v>0</v>
      </c>
      <c r="ALT131">
        <f t="shared" ref="ALT131:ALT162" si="4457">IF(AIL131&gt;0, VLOOKUP(AIL131, $ANG$164:$ANQ$173, IF(AIK131&gt;0, AIK131+1, IF(AIJ131&gt;0, AIJ131+1, IF(AII131&gt;0, AII131+1, IF(AIH131&gt;0, AIH131+1, IF(AIG131&gt;0, AIG131+1, AIF131+1))))), FALSE), 0)/IF(AIK131&gt;0, 1, IF(AIJ131&gt;0, 2, IF(AII131&gt;0, 4, IF(AIH131&gt;0, 8, IF(AIG131&gt;0, 16, 32)))))</f>
        <v>0</v>
      </c>
      <c r="ALU131">
        <f t="shared" ref="ALU131:ALU162" si="4458">IF(AIM131&gt;0, VLOOKUP(AIM131, $ANG$164:$ANQ$173, IF(AIL131&gt;0, AIL131+1, IF(AIK131&gt;0, AIK131+1, IF(AIJ131&gt;0, AIJ131+1, IF(AII131&gt;0, AII131+1, IF(AIH131&gt;0, AIH131+1, AIG131+1))))), FALSE), 0)/IF(AIL131&gt;0, 1, IF(AIK131&gt;0, 2, IF(AIJ131&gt;0, 4, IF(AII131&gt;0, 8, IF(AIH131&gt;0, 16, 32)))))</f>
        <v>0</v>
      </c>
      <c r="ALV131">
        <f t="shared" ref="ALV131:ALV162" si="4459">IF(AIN131&gt;0, VLOOKUP(AIN131, $ANG$164:$ANQ$173, IF(AIM131&gt;0, AIM131+1, IF(AIL131&gt;0, AIL131+1, IF(AIK131&gt;0, AIK131+1, IF(AIJ131&gt;0, AIJ131+1, IF(AII131&gt;0, AII131+1, AIH131+1))))), FALSE), 0)/IF(AIM131&gt;0, 1, IF(AIL131&gt;0, 2, IF(AIK131&gt;0, 4, IF(AIJ131&gt;0, 8, IF(AII131&gt;0, 16, 32)))))</f>
        <v>0</v>
      </c>
      <c r="ALW131">
        <f t="shared" ref="ALW131:ALW162" si="4460">IF(AIO131&gt;0, VLOOKUP(AIO131, $ANG$164:$ANQ$173, IF(AIN131&gt;0, AIN131+1, IF(AIM131&gt;0, AIM131+1, IF(AIL131&gt;0, AIL131+1, IF(AIK131&gt;0, AIK131+1, IF(AIJ131&gt;0, AIJ131+1, AII131+1))))), FALSE), 0)/IF(AIN131&gt;0, 1, IF(AIM131&gt;0, 2, IF(AIL131&gt;0, 4, IF(AIK131&gt;0, 8, IF(AIJ131&gt;0, 16, 32)))))</f>
        <v>0</v>
      </c>
      <c r="ALX131">
        <f t="shared" ref="ALX131:ALX162" si="4461">IF(AIP131&gt;0, VLOOKUP(AIP131, $ANG$164:$ANQ$173, IF(AIO131&gt;0, AIO131+1, IF(AIN131&gt;0, AIN131+1, IF(AIM131&gt;0, AIM131+1, IF(AIL131&gt;0, AIL131+1, IF(AIK131&gt;0, AIK131+1, AIJ131+1))))), FALSE), 0)/IF(AIO131&gt;0, 1, IF(AIN131&gt;0, 2, IF(AIM131&gt;0, 4, IF(AIL131&gt;0, 8, IF(AIK131&gt;0, 16, 32)))))</f>
        <v>0</v>
      </c>
      <c r="ALY131">
        <f t="shared" ref="ALY131:ALY162" si="4462">IF(AIQ131&gt;0, VLOOKUP(AIQ131, $ANG$164:$ANQ$173, IF(AIP131&gt;0, AIP131+1, IF(AIO131&gt;0, AIO131+1, IF(AIN131&gt;0, AIN131+1, IF(AIM131&gt;0, AIM131+1, IF(AIL131&gt;0, AIL131+1, AIK131+1))))), FALSE), 0)/IF(AIP131&gt;0, 1, IF(AIO131&gt;0, 2, IF(AIN131&gt;0, 4, IF(AIM131&gt;0, 8, IF(AIL131&gt;0, 16, 32)))))</f>
        <v>0</v>
      </c>
      <c r="ALZ131">
        <f t="shared" ref="ALZ131:ALZ162" si="4463">IF(AIR131&gt;0, VLOOKUP(AIR131, $ANG$164:$ANQ$173, IF(AIQ131&gt;0, AIQ131+1, IF(AIP131&gt;0, AIP131+1, IF(AIO131&gt;0, AIO131+1, IF(AIN131&gt;0, AIN131+1, IF(AIM131&gt;0, AIM131+1, AIL131+1))))), FALSE), 0)/IF(AIQ131&gt;0, 1, IF(AIP131&gt;0, 2, IF(AIO131&gt;0, 4, IF(AIN131&gt;0, 8, IF(AIM131&gt;0, 16, 32)))))</f>
        <v>0</v>
      </c>
      <c r="AMA131">
        <f t="shared" ref="AMA131:AMA162" si="4464">IF(AIS131&gt;0, VLOOKUP(AIS131, $ANG$164:$ANQ$173, IF(AIR131&gt;0, AIR131+1, IF(AIQ131&gt;0, AIQ131+1, IF(AIP131&gt;0, AIP131+1, IF(AIO131&gt;0, AIO131+1, IF(AIN131&gt;0, AIN131+1, AIM131+1))))), FALSE), 0)/IF(AIR131&gt;0, 1, IF(AIQ131&gt;0, 2, IF(AIP131&gt;0, 4, IF(AIO131&gt;0, 8, IF(AIN131&gt;0, 16, 32)))))</f>
        <v>0</v>
      </c>
      <c r="AMB131">
        <f t="shared" ref="AMB131:AMB162" si="4465">IF(AIT131&gt;0, VLOOKUP(AIT131, $ANG$164:$ANQ$173, IF(AIS131&gt;0, AIS131+1, IF(AIR131&gt;0, AIR131+1, IF(AIQ131&gt;0, AIQ131+1, IF(AIP131&gt;0, AIP131+1, IF(AIO131&gt;0, AIO131+1, AIN131+1))))), FALSE), 0)/IF(AIS131&gt;0, 1, IF(AIR131&gt;0, 2, IF(AIQ131&gt;0, 4, IF(AIP131&gt;0, 8, IF(AIO131&gt;0, 16, 32)))))</f>
        <v>0</v>
      </c>
      <c r="AMC131">
        <f t="shared" ref="AMC131:AMC162" si="4466">IF(AIU131&gt;0, VLOOKUP(AIU131, $ANG$164:$ANQ$173, IF(AIT131&gt;0, AIT131+1, IF(AIS131&gt;0, AIS131+1, IF(AIR131&gt;0, AIR131+1, IF(AIQ131&gt;0, AIQ131+1, IF(AIP131&gt;0, AIP131+1, AIO131+1))))), FALSE), 0)/IF(AIT131&gt;0, 1, IF(AIS131&gt;0, 2, IF(AIR131&gt;0, 4, IF(AIQ131&gt;0, 8, IF(AIP131&gt;0, 16, 32)))))</f>
        <v>0</v>
      </c>
      <c r="AMD131">
        <f t="shared" ref="AMD131:AMD162" si="4467">IF(AIV131&gt;0, VLOOKUP(AIV131, $ANG$164:$ANQ$173, IF(AIU131&gt;0, AIU131+1, IF(AIT131&gt;0, AIT131+1, IF(AIS131&gt;0, AIS131+1, IF(AIR131&gt;0, AIR131+1, IF(AIQ131&gt;0, AIQ131+1, AIP131+1))))), FALSE), 0)/IF(AIU131&gt;0, 1, IF(AIT131&gt;0, 2, IF(AIS131&gt;0, 4, IF(AIR131&gt;0, 8, IF(AIQ131&gt;0, 16, 32)))))</f>
        <v>0</v>
      </c>
      <c r="AME131">
        <f t="shared" ref="AME131:AME162" si="4468">IF(AIW131&gt;0, VLOOKUP(AIW131, $ANG$164:$ANQ$173, IF(AIV131&gt;0, AIV131+1, IF(AIU131&gt;0, AIU131+1, IF(AIT131&gt;0, AIT131+1, IF(AIS131&gt;0, AIS131+1, IF(AIR131&gt;0, AIR131+1, AIQ131+1))))), FALSE), 0)/IF(AIV131&gt;0, 1, IF(AIU131&gt;0, 2, IF(AIT131&gt;0, 4, IF(AIS131&gt;0, 8, IF(AIR131&gt;0, 16, 32)))))</f>
        <v>0</v>
      </c>
      <c r="AMF131">
        <f t="shared" ref="AMF131:AMF162" si="4469">IF(AIX131&gt;0, VLOOKUP(AIX131, $ANG$164:$ANQ$173, IF(AIW131&gt;0, AIW131+1, IF(AIV131&gt;0, AIV131+1, IF(AIU131&gt;0, AIU131+1, IF(AIT131&gt;0, AIT131+1, IF(AIS131&gt;0, AIS131+1, AIR131+1))))), FALSE), 0)/IF(AIW131&gt;0, 1, IF(AIV131&gt;0, 2, IF(AIU131&gt;0, 4, IF(AIT131&gt;0, 8, IF(AIS131&gt;0, 16, 32)))))</f>
        <v>0</v>
      </c>
      <c r="AMG131">
        <f t="shared" ref="AMG131:AMG162" si="4470">IF(AIY131&gt;0, VLOOKUP(AIY131, $ANG$164:$ANQ$173, IF(AIX131&gt;0, AIX131+1, IF(AIW131&gt;0, AIW131+1, IF(AIV131&gt;0, AIV131+1, IF(AIU131&gt;0, AIU131+1, IF(AIT131&gt;0, AIT131+1, AIS131+1))))), FALSE), 0)/IF(AIX131&gt;0, 1, IF(AIW131&gt;0, 2, IF(AIV131&gt;0, 4, IF(AIU131&gt;0, 8, IF(AIT131&gt;0, 16, 32)))))</f>
        <v>0</v>
      </c>
      <c r="AMH131">
        <f t="shared" ref="AMH131:AMH162" si="4471">IF(AIZ131&gt;0, VLOOKUP(AIZ131, $ANG$164:$ANQ$173, IF(AIY131&gt;0, AIY131+1, IF(AIX131&gt;0, AIX131+1, IF(AIW131&gt;0, AIW131+1, IF(AIV131&gt;0, AIV131+1, IF(AIU131&gt;0, AIU131+1, AIT131+1))))), FALSE), 0)/IF(AIY131&gt;0, 1, IF(AIX131&gt;0, 2, IF(AIW131&gt;0, 4, IF(AIV131&gt;0, 8, IF(AIU131&gt;0, 16, 32)))))</f>
        <v>0</v>
      </c>
      <c r="AMI131">
        <f t="shared" ref="AMI131:AMI162" si="4472">IF(AJA131&gt;0, VLOOKUP(AJA131, $ANG$164:$ANQ$173, IF(AIZ131&gt;0, AIZ131+1, IF(AIY131&gt;0, AIY131+1, IF(AIX131&gt;0, AIX131+1, IF(AIW131&gt;0, AIW131+1, IF(AIV131&gt;0, AIV131+1, AIU131+1))))), FALSE), 0)/IF(AIZ131&gt;0, 1, IF(AIY131&gt;0, 2, IF(AIX131&gt;0, 4, IF(AIW131&gt;0, 8, IF(AIV131&gt;0, 16, 32)))))</f>
        <v>0</v>
      </c>
      <c r="AMJ131">
        <f t="shared" ref="AMJ131:AMJ162" si="4473">IF(AJB131&gt;0, VLOOKUP(AJB131, $ANG$164:$ANQ$173, IF(AJA131&gt;0, AJA131+1, IF(AIZ131&gt;0, AIZ131+1, IF(AIY131&gt;0, AIY131+1, IF(AIX131&gt;0, AIX131+1, IF(AIW131&gt;0, AIW131+1, AIV131+1))))), FALSE), 0)/IF(AJA131&gt;0, 1, IF(AIZ131&gt;0, 2, IF(AIY131&gt;0, 4, IF(AIX131&gt;0, 8, IF(AIW131&gt;0, 16, 32)))))</f>
        <v>0</v>
      </c>
      <c r="AMK131">
        <f t="shared" ref="AMK131:AMK162" si="4474">IF(AJC131&gt;0, VLOOKUP(AJC131, $ANG$164:$ANQ$173, IF(AJB131&gt;0, AJB131+1, IF(AJA131&gt;0, AJA131+1, IF(AIZ131&gt;0, AIZ131+1, IF(AIY131&gt;0, AIY131+1, IF(AIX131&gt;0, AIX131+1, AIW131+1))))), FALSE), 0)/IF(AJB131&gt;0, 1, IF(AJA131&gt;0, 2, IF(AIZ131&gt;0, 4, IF(AIY131&gt;0, 8, IF(AIX131&gt;0, 16, 32)))))</f>
        <v>0</v>
      </c>
      <c r="AML131">
        <f t="shared" ref="AML131:AML162" si="4475">IF(AJD131&gt;0, VLOOKUP(AJD131, $ANG$164:$ANQ$173, IF(AJC131&gt;0, AJC131+1, IF(AJB131&gt;0, AJB131+1, IF(AJA131&gt;0, AJA131+1, IF(AIZ131&gt;0, AIZ131+1, IF(AIY131&gt;0, AIY131+1, AIX131+1))))), FALSE), 0)/IF(AJC131&gt;0, 1, IF(AJB131&gt;0, 2, IF(AJA131&gt;0, 4, IF(AIZ131&gt;0, 8, IF(AIY131&gt;0, 16, 32)))))</f>
        <v>0</v>
      </c>
      <c r="AMM131">
        <f t="shared" ref="AMM131:AMM162" si="4476">IF(AJE131&gt;0, VLOOKUP(AJE131, $ANG$164:$ANQ$173, IF(AJD131&gt;0, AJD131+1, IF(AJC131&gt;0, AJC131+1, IF(AJB131&gt;0, AJB131+1, IF(AJA131&gt;0, AJA131+1, IF(AIZ131&gt;0, AIZ131+1, AIY131+1))))), FALSE), 0)/IF(AJD131&gt;0, 1, IF(AJC131&gt;0, 2, IF(AJB131&gt;0, 4, IF(AJA131&gt;0, 8, IF(AIZ131&gt;0, 16, 32)))))</f>
        <v>0</v>
      </c>
      <c r="AMN131">
        <f t="shared" ref="AMN131:AMN162" si="4477">IF(AJF131&gt;0, VLOOKUP(AJF131, $ANG$164:$ANQ$173, IF(AJE131&gt;0, AJE131+1, IF(AJD131&gt;0, AJD131+1, IF(AJC131&gt;0, AJC131+1, IF(AJB131&gt;0, AJB131+1, IF(AJA131&gt;0, AJA131+1, AIZ131+1))))), FALSE), 0)/IF(AJE131&gt;0, 1, IF(AJD131&gt;0, 2, IF(AJC131&gt;0, 4, IF(AJB131&gt;0, 8, IF(AJA131&gt;0, 16, 32)))))</f>
        <v>0</v>
      </c>
      <c r="AMO131">
        <f t="shared" ref="AMO131:AMO162" si="4478">IF(AJG131&gt;0, VLOOKUP(AJG131, $ANG$164:$ANQ$173, IF(AJF131&gt;0, AJF131+1, IF(AJE131&gt;0, AJE131+1, IF(AJD131&gt;0, AJD131+1, IF(AJC131&gt;0, AJC131+1, IF(AJB131&gt;0, AJB131+1, AJA131+1))))), FALSE), 0)/IF(AJF131&gt;0, 1, IF(AJE131&gt;0, 2, IF(AJD131&gt;0, 4, IF(AJC131&gt;0, 8, IF(AJB131&gt;0, 16, 32)))))</f>
        <v>0</v>
      </c>
      <c r="AMP131">
        <f t="shared" ref="AMP131:AMP162" si="4479">IF(AJH131&gt;0, VLOOKUP(AJH131, $ANG$164:$ANQ$173, IF(AJG131&gt;0, AJG131+1, IF(AJF131&gt;0, AJF131+1, IF(AJE131&gt;0, AJE131+1, IF(AJD131&gt;0, AJD131+1, IF(AJC131&gt;0, AJC131+1, AJB131+1))))), FALSE), 0)/IF(AJG131&gt;0, 1, IF(AJF131&gt;0, 2, IF(AJE131&gt;0, 4, IF(AJD131&gt;0, 8, IF(AJC131&gt;0, 16, 32)))))</f>
        <v>0</v>
      </c>
      <c r="AMQ131">
        <f t="shared" ref="AMQ131:AMQ162" si="4480">IF(AJI131&gt;0, VLOOKUP(AJI131, $ANG$164:$ANQ$173, IF(AJH131&gt;0, AJH131+1, IF(AJG131&gt;0, AJG131+1, IF(AJF131&gt;0, AJF131+1, IF(AJE131&gt;0, AJE131+1, IF(AJD131&gt;0, AJD131+1, AJC131+1))))), FALSE), 0)/IF(AJH131&gt;0, 1, IF(AJG131&gt;0, 2, IF(AJF131&gt;0, 4, IF(AJE131&gt;0, 8, IF(AJD131&gt;0, 16, 32)))))</f>
        <v>0</v>
      </c>
      <c r="AMR131">
        <f t="shared" ref="AMR131:AMR162" si="4481">IF(AJJ131&gt;0, VLOOKUP(AJJ131, $ANG$164:$ANQ$173, IF(AJI131&gt;0, AJI131+1, IF(AJH131&gt;0, AJH131+1, IF(AJG131&gt;0, AJG131+1, IF(AJF131&gt;0, AJF131+1, IF(AJE131&gt;0, AJE131+1, AJD131+1))))), FALSE), 0)/IF(AJI131&gt;0, 1, IF(AJH131&gt;0, 2, IF(AJG131&gt;0, 4, IF(AJF131&gt;0, 8, IF(AJE131&gt;0, 16, 32)))))</f>
        <v>0</v>
      </c>
      <c r="AMS131">
        <f t="shared" ref="AMS131:AMS162" si="4482">IF(AJK131&gt;0, VLOOKUP(AJK131, $ANG$164:$ANQ$173, IF(AJJ131&gt;0, AJJ131+1, IF(AJI131&gt;0, AJI131+1, IF(AJH131&gt;0, AJH131+1, IF(AJG131&gt;0, AJG131+1, IF(AJF131&gt;0, AJF131+1, AJE131+1))))), FALSE), 0)/IF(AJJ131&gt;0, 1, IF(AJI131&gt;0, 2, IF(AJH131&gt;0, 4, IF(AJG131&gt;0, 8, IF(AJF131&gt;0, 16, 32)))))</f>
        <v>0</v>
      </c>
      <c r="AMT131">
        <f t="shared" ref="AMT131:AMT162" si="4483">IF(AJL131&gt;0, VLOOKUP(AJL131, $ANG$164:$ANQ$173, IF(AJK131&gt;0, AJK131+1, IF(AJJ131&gt;0, AJJ131+1, IF(AJI131&gt;0, AJI131+1, IF(AJH131&gt;0, AJH131+1, IF(AJG131&gt;0, AJG131+1, AJF131+1))))), FALSE), 0)/IF(AJK131&gt;0, 1, IF(AJJ131&gt;0, 2, IF(AJI131&gt;0, 4, IF(AJH131&gt;0, 8, IF(AJG131&gt;0, 16, 32)))))</f>
        <v>0</v>
      </c>
      <c r="AMU131">
        <f t="shared" ref="AMU131:AMU162" si="4484">IF(AJM131&gt;0, VLOOKUP(AJM131, $ANG$164:$ANQ$173, IF(AJL131&gt;0, AJL131+1, IF(AJK131&gt;0, AJK131+1, IF(AJJ131&gt;0, AJJ131+1, IF(AJI131&gt;0, AJI131+1, IF(AJH131&gt;0, AJH131+1, AJG131+1))))), FALSE), 0)/IF(AJL131&gt;0, 1, IF(AJK131&gt;0, 2, IF(AJJ131&gt;0, 4, IF(AJI131&gt;0, 8, IF(AJH131&gt;0, 16, 32)))))</f>
        <v>0</v>
      </c>
      <c r="AMV131">
        <f t="shared" ref="AMV131:AMV162" si="4485">IF(AJN131&gt;0, VLOOKUP(AJN131, $ANG$164:$ANQ$173, IF(AJM131&gt;0, AJM131+1, IF(AJL131&gt;0, AJL131+1, IF(AJK131&gt;0, AJK131+1, IF(AJJ131&gt;0, AJJ131+1, IF(AJI131&gt;0, AJI131+1, AJH131+1))))), FALSE), 0)/IF(AJM131&gt;0, 1, IF(AJL131&gt;0, 2, IF(AJK131&gt;0, 4, IF(AJJ131&gt;0, 8, IF(AJI131&gt;0, 16, 32)))))</f>
        <v>0</v>
      </c>
      <c r="AMW131">
        <f t="shared" ref="AMW131:AMW162" si="4486">IF(AJO131&gt;0, VLOOKUP(AJO131, $ANG$164:$ANQ$173, IF(AJN131&gt;0, AJN131+1, IF(AJM131&gt;0, AJM131+1, IF(AJL131&gt;0, AJL131+1, IF(AJK131&gt;0, AJK131+1, IF(AJJ131&gt;0, AJJ131+1, AJI131+1))))), FALSE), 0)/IF(AJN131&gt;0, 1, IF(AJM131&gt;0, 2, IF(AJL131&gt;0, 4, IF(AJK131&gt;0, 8, IF(AJJ131&gt;0, 16, 32)))))</f>
        <v>0</v>
      </c>
      <c r="AMX131">
        <f t="shared" ref="AMX131:AMX162" si="4487">IF(AJP131&gt;0, VLOOKUP(AJP131, $ANG$164:$ANQ$173, IF(AJO131&gt;0, AJO131+1, IF(AJN131&gt;0, AJN131+1, IF(AJM131&gt;0, AJM131+1, IF(AJL131&gt;0, AJL131+1, IF(AJK131&gt;0, AJK131+1, AJJ131+1))))), FALSE), 0)/IF(AJO131&gt;0, 1, IF(AJN131&gt;0, 2, IF(AJM131&gt;0, 4, IF(AJL131&gt;0, 8, IF(AJK131&gt;0, 16, 32)))))</f>
        <v>0</v>
      </c>
      <c r="AMY131">
        <f t="shared" ref="AMY131:AMY162" si="4488">IF(AJQ131&gt;0, VLOOKUP(AJQ131, $ANG$164:$ANQ$173, IF(AJP131&gt;0, AJP131+1, IF(AJO131&gt;0, AJO131+1, IF(AJN131&gt;0, AJN131+1, IF(AJM131&gt;0, AJM131+1, IF(AJL131&gt;0, AJL131+1, AJK131+1))))), FALSE), 0)/IF(AJP131&gt;0, 1, IF(AJO131&gt;0, 2, IF(AJN131&gt;0, 4, IF(AJM131&gt;0, 8, IF(AJL131&gt;0, 16, 32)))))</f>
        <v>0</v>
      </c>
      <c r="AMZ131">
        <f t="shared" ref="AMZ131:AMZ162" si="4489">IF(AJR131&gt;0, VLOOKUP(AJR131, $ANG$164:$ANQ$173, IF(AJQ131&gt;0, AJQ131+1, IF(AJP131&gt;0, AJP131+1, IF(AJO131&gt;0, AJO131+1, IF(AJN131&gt;0, AJN131+1, IF(AJM131&gt;0, AJM131+1, AJL131+1))))), FALSE), 0)/IF(AJQ131&gt;0, 1, IF(AJP131&gt;0, 2, IF(AJO131&gt;0, 4, IF(AJN131&gt;0, 8, IF(AJM131&gt;0, 16, 32)))))</f>
        <v>0</v>
      </c>
      <c r="ANA131">
        <f t="shared" ref="ANA131:ANA162" si="4490">IF(AJS131&gt;0, VLOOKUP(AJS131, $ANG$164:$ANQ$173, IF(AJR131&gt;0, AJR131+1, IF(AJQ131&gt;0, AJQ131+1, IF(AJP131&gt;0, AJP131+1, IF(AJO131&gt;0, AJO131+1, IF(AJN131&gt;0, AJN131+1, AJM131+1))))), FALSE), 0)/IF(AJR131&gt;0, 1, IF(AJQ131&gt;0, 2, IF(AJP131&gt;0, 4, IF(AJO131&gt;0, 8, IF(AJN131&gt;0, 16, 32)))))</f>
        <v>0</v>
      </c>
      <c r="ANB131">
        <f t="shared" ref="ANB131:ANB162" si="4491">IF(AJT131&gt;0, VLOOKUP(AJT131, $ANG$164:$ANQ$173, IF(AJS131&gt;0, AJS131+1, IF(AJR131&gt;0, AJR131+1, IF(AJQ131&gt;0, AJQ131+1, IF(AJP131&gt;0, AJP131+1, IF(AJO131&gt;0, AJO131+1, AJN131+1))))), FALSE), 0)/IF(AJS131&gt;0, 1, IF(AJR131&gt;0, 2, IF(AJQ131&gt;0, 4, IF(AJP131&gt;0, 8, IF(AJO131&gt;0, 16, 32)))))</f>
        <v>0</v>
      </c>
      <c r="ANC131">
        <f t="shared" ref="ANC131:ANC162" si="4492">IF(AJU131&gt;0, VLOOKUP(AJU131, $ANG$164:$ANQ$173, IF(AJT131&gt;0, AJT131+1, IF(AJS131&gt;0, AJS131+1, IF(AJR131&gt;0, AJR131+1, IF(AJQ131&gt;0, AJQ131+1, IF(AJP131&gt;0, AJP131+1, AJO131+1))))), FALSE), 0)/IF(AJT131&gt;0, 1, IF(AJS131&gt;0, 2, IF(AJR131&gt;0, 4, IF(AJQ131&gt;0, 8, IF(AJP131&gt;0, 16, 32)))))</f>
        <v>0</v>
      </c>
      <c r="AND131">
        <f t="shared" ref="AND131:AND162" si="4493">IF(AJV131&gt;0, VLOOKUP(AJV131, $ANG$164:$ANQ$173, IF(AJU131&gt;0, AJU131+1, IF(AJT131&gt;0, AJT131+1, IF(AJS131&gt;0, AJS131+1, IF(AJR131&gt;0, AJR131+1, IF(AJQ131&gt;0, AJQ131+1, AJP131+1))))), FALSE), 0)/IF(AJU131&gt;0, 1, IF(AJT131&gt;0, 2, IF(AJS131&gt;0, 4, IF(AJR131&gt;0, 8, IF(AJQ131&gt;0, 16, 32)))))</f>
        <v>0</v>
      </c>
      <c r="ANR131" s="4">
        <v>1396</v>
      </c>
      <c r="ANS131" s="4">
        <f t="shared" ref="ANS131:ANS162" si="4494">_xlfn.NUMBERVALUE(ARB131)</f>
        <v>1396</v>
      </c>
      <c r="ANU131" s="4">
        <v>1346</v>
      </c>
      <c r="ANV131" t="str">
        <f t="shared" ref="ANV131:ANV162" si="4495">IF(RIGHT(L131, 1)="-", ANU131, RIGHT(L131, 4))</f>
        <v>1372</v>
      </c>
      <c r="ANW131" t="str">
        <f t="shared" ref="ANW131:ANW162" si="4496">IF(RIGHT(M131, 1)="-", ANV131, RIGHT(M131, 4))</f>
        <v>1405</v>
      </c>
      <c r="ANX131" t="str">
        <f t="shared" ref="ANX131:ANX162" si="4497">IF(RIGHT(N131, 1)="-", ANW131, RIGHT(N131, 4))</f>
        <v>1404</v>
      </c>
      <c r="ANY131" t="str">
        <f t="shared" ref="ANY131:ANY162" si="4498">IF(RIGHT(O131, 1)="-", ANX131, RIGHT(O131, 4))</f>
        <v>1402</v>
      </c>
      <c r="ANZ131" t="str">
        <f t="shared" ref="ANZ131:ANZ162" si="4499">IF(RIGHT(P131, 1)="-", ANY131, RIGHT(P131, 4))</f>
        <v>1397</v>
      </c>
      <c r="AOA131" t="str">
        <f t="shared" ref="AOA131:AOA162" si="4500">IF(RIGHT(Q131, 1)="-", ANZ131, RIGHT(Q131, 4))</f>
        <v>1393</v>
      </c>
      <c r="AOB131" t="str">
        <f t="shared" ref="AOB131:AOB162" si="4501">IF(RIGHT(R131, 1)="-", AOA131, RIGHT(R131, 4))</f>
        <v>1385</v>
      </c>
      <c r="AOC131" t="str">
        <f t="shared" ref="AOC131:AOC162" si="4502">IF(RIGHT(S131, 1)="-", AOB131, RIGHT(S131, 4))</f>
        <v>1400</v>
      </c>
      <c r="AOD131" t="str">
        <f t="shared" ref="AOD131:AOD162" si="4503">IF(RIGHT(T131, 1)="-", AOC131, RIGHT(T131, 4))</f>
        <v>1396</v>
      </c>
      <c r="AOE131" t="str">
        <f t="shared" ref="AOE131:AOE162" si="4504">IF(RIGHT(U131, 1)="-", AOD131, RIGHT(U131, 4))</f>
        <v>1396</v>
      </c>
      <c r="AOF131" t="str">
        <f t="shared" ref="AOF131:AOF162" si="4505">IF(RIGHT(V131, 1)="-", AOE131, RIGHT(V131, 4))</f>
        <v>1396</v>
      </c>
      <c r="AOG131" t="str">
        <f t="shared" ref="AOG131:AOG162" si="4506">IF(RIGHT(W131, 1)="-", AOF131, RIGHT(W131, 4))</f>
        <v>1396</v>
      </c>
      <c r="AOH131" t="str">
        <f t="shared" ref="AOH131:AOH162" si="4507">IF(RIGHT(X131, 1)="-", AOG131, RIGHT(X131, 4))</f>
        <v>1396</v>
      </c>
      <c r="AOI131" t="str">
        <f t="shared" ref="AOI131:AOI162" si="4508">IF(RIGHT(Y131, 1)="-", AOH131, RIGHT(Y131, 4))</f>
        <v>1396</v>
      </c>
      <c r="AOJ131" t="str">
        <f t="shared" ref="AOJ131:AOJ162" si="4509">IF(RIGHT(Z131, 1)="-", AOI131, RIGHT(Z131, 4))</f>
        <v>1396</v>
      </c>
      <c r="AOK131" t="str">
        <f t="shared" ref="AOK131:AOK162" si="4510">IF(RIGHT(AA131, 1)="-", AOJ131, RIGHT(AA131, 4))</f>
        <v>1396</v>
      </c>
      <c r="AOL131" t="str">
        <f t="shared" ref="AOL131:AOL162" si="4511">IF(RIGHT(AB131, 1)="-", AOK131, RIGHT(AB131, 4))</f>
        <v>1396</v>
      </c>
      <c r="AOM131" t="str">
        <f t="shared" ref="AOM131:AOM162" si="4512">IF(RIGHT(AC131, 1)="-", AOL131, RIGHT(AC131, 4))</f>
        <v>1396</v>
      </c>
      <c r="AON131" t="str">
        <f t="shared" ref="AON131:AON162" si="4513">IF(RIGHT(AD131, 1)="-", AOM131, RIGHT(AD131, 4))</f>
        <v>1396</v>
      </c>
      <c r="AOO131" t="str">
        <f t="shared" ref="AOO131:AOO162" si="4514">IF(RIGHT(AE131, 1)="-", AON131, RIGHT(AE131, 4))</f>
        <v>1396</v>
      </c>
      <c r="AOP131" t="str">
        <f t="shared" ref="AOP131:AOP162" si="4515">IF(RIGHT(AF131, 1)="-", AOO131, RIGHT(AF131, 4))</f>
        <v>1396</v>
      </c>
      <c r="AOQ131" t="str">
        <f t="shared" ref="AOQ131:AOQ162" si="4516">IF(RIGHT(AG131, 1)="-", AOP131, RIGHT(AG131, 4))</f>
        <v>1396</v>
      </c>
      <c r="AOR131" t="str">
        <f t="shared" ref="AOR131:AOR162" si="4517">IF(RIGHT(AH131, 1)="-", AOQ131, RIGHT(AH131, 4))</f>
        <v>1396</v>
      </c>
      <c r="AOS131" t="str">
        <f t="shared" ref="AOS131:AOS162" si="4518">IF(RIGHT(AI131, 1)="-", AOR131, RIGHT(AI131, 4))</f>
        <v>1396</v>
      </c>
      <c r="AOT131" t="str">
        <f t="shared" ref="AOT131:AOT162" si="4519">IF(RIGHT(AJ131, 1)="-", AOS131, RIGHT(AJ131, 4))</f>
        <v>1396</v>
      </c>
      <c r="AOU131" t="str">
        <f t="shared" ref="AOU131:AOU162" si="4520">IF(RIGHT(AK131, 1)="-", AOT131, RIGHT(AK131, 4))</f>
        <v>1396</v>
      </c>
      <c r="AOV131" t="str">
        <f t="shared" ref="AOV131:AOV162" si="4521">IF(RIGHT(AL131, 1)="-", AOU131, RIGHT(AL131, 4))</f>
        <v>1396</v>
      </c>
      <c r="AOW131" t="str">
        <f t="shared" ref="AOW131:AOW162" si="4522">IF(RIGHT(AM131, 1)="-", AOV131, RIGHT(AM131, 4))</f>
        <v>1396</v>
      </c>
      <c r="AOX131" t="str">
        <f t="shared" ref="AOX131:AOX162" si="4523">IF(RIGHT(AN131, 1)="-", AOW131, RIGHT(AN131, 4))</f>
        <v>1396</v>
      </c>
      <c r="AOY131" t="str">
        <f t="shared" ref="AOY131:AOY162" si="4524">IF(RIGHT(AO131, 1)="-", AOX131, RIGHT(AO131, 4))</f>
        <v>1396</v>
      </c>
      <c r="AOZ131" t="str">
        <f t="shared" ref="AOZ131:AOZ162" si="4525">IF(RIGHT(AP131, 1)="-", AOY131, RIGHT(AP131, 4))</f>
        <v>1396</v>
      </c>
      <c r="APA131" t="str">
        <f t="shared" ref="APA131:APA162" si="4526">IF(RIGHT(AQ131, 1)="-", AOZ131, RIGHT(AQ131, 4))</f>
        <v>1396</v>
      </c>
      <c r="APB131" t="str">
        <f t="shared" ref="APB131:APB162" si="4527">IF(RIGHT(AR131, 1)="-", APA131, RIGHT(AR131, 4))</f>
        <v>1396</v>
      </c>
      <c r="APC131" t="str">
        <f t="shared" ref="APC131:APC162" si="4528">IF(RIGHT(AS131, 1)="-", APB131, RIGHT(AS131, 4))</f>
        <v>1396</v>
      </c>
      <c r="APD131" t="str">
        <f t="shared" ref="APD131:APD162" si="4529">IF(RIGHT(AT131, 1)="-", APC131, RIGHT(AT131, 4))</f>
        <v>1396</v>
      </c>
      <c r="APE131" t="str">
        <f t="shared" ref="APE131:APE162" si="4530">IF(RIGHT(AU131, 1)="-", APD131, RIGHT(AU131, 4))</f>
        <v>1396</v>
      </c>
      <c r="APF131" t="str">
        <f t="shared" ref="APF131:APF162" si="4531">IF(RIGHT(AV131, 1)="-", APE131, RIGHT(AV131, 4))</f>
        <v>1396</v>
      </c>
      <c r="APG131" t="str">
        <f t="shared" ref="APG131:APG162" si="4532">IF(RIGHT(AW131, 1)="-", APF131, RIGHT(AW131, 4))</f>
        <v>1396</v>
      </c>
      <c r="APH131" t="str">
        <f t="shared" ref="APH131:APH162" si="4533">IF(RIGHT(AX131, 1)="-", APG131, RIGHT(AX131, 4))</f>
        <v>1396</v>
      </c>
      <c r="API131" t="str">
        <f t="shared" ref="API131:API162" si="4534">IF(RIGHT(AY131, 1)="-", APH131, RIGHT(AY131, 4))</f>
        <v>1396</v>
      </c>
      <c r="APJ131" t="str">
        <f t="shared" ref="APJ131:APJ162" si="4535">IF(RIGHT(AZ131, 1)="-", API131, RIGHT(AZ131, 4))</f>
        <v>1396</v>
      </c>
      <c r="APK131" t="str">
        <f t="shared" ref="APK131:APK162" si="4536">IF(RIGHT(BA131, 1)="-", APJ131, RIGHT(BA131, 4))</f>
        <v>1396</v>
      </c>
      <c r="APL131" t="str">
        <f t="shared" ref="APL131:APL162" si="4537">IF(RIGHT(BB131, 1)="-", APK131, RIGHT(BB131, 4))</f>
        <v>1396</v>
      </c>
      <c r="APM131" t="str">
        <f t="shared" ref="APM131:APM162" si="4538">IF(RIGHT(BC131, 1)="-", APL131, RIGHT(BC131, 4))</f>
        <v>1396</v>
      </c>
      <c r="APN131" t="str">
        <f t="shared" ref="APN131:APN162" si="4539">IF(RIGHT(BD131, 1)="-", APM131, RIGHT(BD131, 4))</f>
        <v>1396</v>
      </c>
      <c r="APO131" t="str">
        <f t="shared" ref="APO131:APO162" si="4540">IF(RIGHT(BE131, 1)="-", APN131, RIGHT(BE131, 4))</f>
        <v>1396</v>
      </c>
      <c r="APP131" t="str">
        <f t="shared" ref="APP131:APP162" si="4541">IF(RIGHT(BF131, 1)="-", APO131, RIGHT(BF131, 4))</f>
        <v>1396</v>
      </c>
      <c r="APQ131" t="str">
        <f t="shared" ref="APQ131:APQ162" si="4542">IF(RIGHT(BG131, 1)="-", APP131, RIGHT(BG131, 4))</f>
        <v>1396</v>
      </c>
      <c r="APR131" t="str">
        <f t="shared" ref="APR131:APR162" si="4543">IF(RIGHT(BH131, 1)="-", APQ131, RIGHT(BH131, 4))</f>
        <v>1396</v>
      </c>
      <c r="APS131" t="str">
        <f t="shared" ref="APS131:APS162" si="4544">IF(RIGHT(BI131, 1)="-", APR131, RIGHT(BI131, 4))</f>
        <v>1396</v>
      </c>
      <c r="APT131" t="str">
        <f t="shared" ref="APT131:APT162" si="4545">IF(RIGHT(BJ131, 1)="-", APS131, RIGHT(BJ131, 4))</f>
        <v>1396</v>
      </c>
      <c r="APU131" t="str">
        <f t="shared" ref="APU131:APU162" si="4546">IF(RIGHT(BK131, 1)="-", APT131, RIGHT(BK131, 4))</f>
        <v>1396</v>
      </c>
      <c r="APV131" t="str">
        <f t="shared" ref="APV131:APV162" si="4547">IF(RIGHT(BL131, 1)="-", APU131, RIGHT(BL131, 4))</f>
        <v>1396</v>
      </c>
      <c r="APW131" t="str">
        <f t="shared" ref="APW131:APW162" si="4548">IF(RIGHT(BM131, 1)="-", APV131, RIGHT(BM131, 4))</f>
        <v>1396</v>
      </c>
      <c r="APX131" t="str">
        <f t="shared" ref="APX131:APX162" si="4549">IF(RIGHT(BN131, 1)="-", APW131, RIGHT(BN131, 4))</f>
        <v>1396</v>
      </c>
      <c r="APY131" t="str">
        <f t="shared" ref="APY131:APY162" si="4550">IF(RIGHT(BO131, 1)="-", APX131, RIGHT(BO131, 4))</f>
        <v>1396</v>
      </c>
      <c r="APZ131" t="str">
        <f t="shared" ref="APZ131:APZ162" si="4551">IF(RIGHT(BP131, 1)="-", APY131, RIGHT(BP131, 4))</f>
        <v>1396</v>
      </c>
      <c r="AQA131" t="str">
        <f t="shared" ref="AQA131:AQA162" si="4552">IF(RIGHT(BQ131, 1)="-", APZ131, RIGHT(BQ131, 4))</f>
        <v>1396</v>
      </c>
      <c r="AQB131" t="str">
        <f t="shared" ref="AQB131:AQB162" si="4553">IF(RIGHT(BR131, 1)="-", AQA131, RIGHT(BR131, 4))</f>
        <v>1396</v>
      </c>
      <c r="AQC131" t="str">
        <f t="shared" ref="AQC131:AQC162" si="4554">IF(RIGHT(BS131, 1)="-", AQB131, RIGHT(BS131, 4))</f>
        <v>1396</v>
      </c>
      <c r="AQD131" t="str">
        <f t="shared" ref="AQD131:AQD162" si="4555">IF(RIGHT(BT131, 1)="-", AQC131, RIGHT(BT131, 4))</f>
        <v>1396</v>
      </c>
      <c r="AQE131" t="str">
        <f t="shared" ref="AQE131:AQE162" si="4556">IF(RIGHT(BU131, 1)="-", AQD131, RIGHT(BU131, 4))</f>
        <v>1396</v>
      </c>
      <c r="AQF131" t="str">
        <f t="shared" ref="AQF131:AQF162" si="4557">IF(RIGHT(BV131, 1)="-", AQE131, RIGHT(BV131, 4))</f>
        <v>1396</v>
      </c>
      <c r="AQG131" t="str">
        <f t="shared" ref="AQG131:AQG162" si="4558">IF(RIGHT(BW131, 1)="-", AQF131, RIGHT(BW131, 4))</f>
        <v>1396</v>
      </c>
      <c r="AQH131" t="str">
        <f t="shared" ref="AQH131:AQH162" si="4559">IF(RIGHT(BX131, 1)="-", AQG131, RIGHT(BX131, 4))</f>
        <v>1396</v>
      </c>
      <c r="AQI131" t="str">
        <f t="shared" ref="AQI131:AQI162" si="4560">IF(RIGHT(BY131, 1)="-", AQH131, RIGHT(BY131, 4))</f>
        <v>1396</v>
      </c>
      <c r="AQJ131" t="str">
        <f t="shared" ref="AQJ131:AQJ162" si="4561">IF(RIGHT(BZ131, 1)="-", AQI131, RIGHT(BZ131, 4))</f>
        <v>1396</v>
      </c>
      <c r="AQK131" t="str">
        <f t="shared" ref="AQK131:AQK162" si="4562">IF(RIGHT(CA131, 1)="-", AQJ131, RIGHT(CA131, 4))</f>
        <v>1396</v>
      </c>
      <c r="AQL131" t="str">
        <f t="shared" ref="AQL131:AQL162" si="4563">IF(RIGHT(CB131, 1)="-", AQK131, RIGHT(CB131, 4))</f>
        <v>1396</v>
      </c>
      <c r="AQM131" t="str">
        <f t="shared" ref="AQM131:AQM162" si="4564">IF(RIGHT(CC131, 1)="-", AQL131, RIGHT(CC131, 4))</f>
        <v>1396</v>
      </c>
      <c r="AQN131" t="str">
        <f t="shared" ref="AQN131:AQN162" si="4565">IF(RIGHT(CD131, 1)="-", AQM131, RIGHT(CD131, 4))</f>
        <v>1396</v>
      </c>
      <c r="AQO131" t="str">
        <f t="shared" ref="AQO131:AQO162" si="4566">IF(RIGHT(CE131, 1)="-", AQN131, RIGHT(CE131, 4))</f>
        <v>1396</v>
      </c>
      <c r="AQP131" t="str">
        <f t="shared" ref="AQP131:AQP162" si="4567">IF(RIGHT(CF131, 1)="-", AQO131, RIGHT(CF131, 4))</f>
        <v>1396</v>
      </c>
      <c r="AQQ131" t="str">
        <f t="shared" ref="AQQ131:AQQ162" si="4568">IF(RIGHT(CG131, 1)="-", AQP131, RIGHT(CG131, 4))</f>
        <v>1396</v>
      </c>
      <c r="AQR131" t="str">
        <f t="shared" ref="AQR131:AQR162" si="4569">IF(RIGHT(CH131, 1)="-", AQQ131, RIGHT(CH131, 4))</f>
        <v>1396</v>
      </c>
      <c r="AQS131" t="str">
        <f t="shared" ref="AQS131:AQS162" si="4570">IF(RIGHT(CI131, 1)="-", AQR131, RIGHT(CI131, 4))</f>
        <v>1396</v>
      </c>
      <c r="AQT131" t="str">
        <f t="shared" ref="AQT131:AQT162" si="4571">IF(RIGHT(CJ131, 1)="-", AQS131, RIGHT(CJ131, 4))</f>
        <v>1396</v>
      </c>
      <c r="AQU131" t="str">
        <f t="shared" ref="AQU131:AQU162" si="4572">IF(RIGHT(CK131, 1)="-", AQT131, RIGHT(CK131, 4))</f>
        <v>1396</v>
      </c>
      <c r="AQV131" t="str">
        <f t="shared" ref="AQV131:AQV162" si="4573">IF(RIGHT(CL131, 1)="-", AQU131, RIGHT(CL131, 4))</f>
        <v>1396</v>
      </c>
      <c r="AQW131" t="str">
        <f t="shared" ref="AQW131:AQW162" si="4574">IF(RIGHT(CM131, 1)="-", AQV131, RIGHT(CM131, 4))</f>
        <v>1396</v>
      </c>
      <c r="AQX131" t="str">
        <f t="shared" ref="AQX131:AQX162" si="4575">IF(RIGHT(CN131, 1)="-", AQW131, RIGHT(CN131, 4))</f>
        <v>1396</v>
      </c>
      <c r="AQY131" t="str">
        <f t="shared" ref="AQY131:AQY162" si="4576">IF(RIGHT(CO131, 1)="-", AQX131, RIGHT(CO131, 4))</f>
        <v>1396</v>
      </c>
      <c r="AQZ131" t="str">
        <f t="shared" ref="AQZ131:AQZ162" si="4577">IF(RIGHT(CP131, 1)="-", AQY131, RIGHT(CP131, 4))</f>
        <v>1396</v>
      </c>
      <c r="ARA131" t="str">
        <f t="shared" ref="ARA131:ARA162" si="4578">IF(RIGHT(CQ131, 1)="-", AQZ131, RIGHT(CQ131, 4))</f>
        <v>1396</v>
      </c>
      <c r="ARB131" t="str">
        <f t="shared" ref="ARB131:ARB162" si="4579">IF(RIGHT(CR131, 1)="-", ARA131, RIGHT(CR131, 4))</f>
        <v>1396</v>
      </c>
      <c r="ARC131">
        <v>1346</v>
      </c>
      <c r="ARH131" s="5"/>
    </row>
    <row r="132" spans="1:1152" x14ac:dyDescent="0.2">
      <c r="A132">
        <v>157</v>
      </c>
      <c r="B132" s="106" t="s">
        <v>469</v>
      </c>
      <c r="C132" s="20">
        <f>VLOOKUP(A132, Rankings!$A$2:$AN$161, 40, FALSE)</f>
        <v>130</v>
      </c>
      <c r="D132" s="106" t="s">
        <v>220</v>
      </c>
      <c r="F132" s="4">
        <v>11</v>
      </c>
      <c r="G132" s="4">
        <v>10</v>
      </c>
      <c r="I132" s="5">
        <f t="shared" si="3664"/>
        <v>10</v>
      </c>
      <c r="L132" t="s">
        <v>1905</v>
      </c>
      <c r="M132" t="s">
        <v>2178</v>
      </c>
      <c r="N132" t="s">
        <v>2312</v>
      </c>
      <c r="O132" t="s">
        <v>2676</v>
      </c>
      <c r="P132" t="s">
        <v>2864</v>
      </c>
      <c r="Q132" t="s">
        <v>3102</v>
      </c>
      <c r="R132" t="s">
        <v>3295</v>
      </c>
      <c r="S132" t="s">
        <v>3567</v>
      </c>
      <c r="T132" t="s">
        <v>3811</v>
      </c>
      <c r="U132" t="s">
        <v>10</v>
      </c>
      <c r="V132" t="s">
        <v>4120</v>
      </c>
      <c r="W132" t="str">
        <f>Rankings!D131</f>
        <v>-</v>
      </c>
      <c r="X132" t="s">
        <v>10</v>
      </c>
      <c r="Y132" t="s">
        <v>10</v>
      </c>
      <c r="Z132" t="s">
        <v>10</v>
      </c>
      <c r="AA132" t="s">
        <v>10</v>
      </c>
      <c r="AB132" t="s">
        <v>10</v>
      </c>
      <c r="AC132" t="s">
        <v>10</v>
      </c>
      <c r="AD132" t="s">
        <v>10</v>
      </c>
      <c r="AE132" t="s">
        <v>10</v>
      </c>
      <c r="AF132" t="s">
        <v>10</v>
      </c>
      <c r="AG132" t="s">
        <v>10</v>
      </c>
      <c r="AH132" t="s">
        <v>10</v>
      </c>
      <c r="AI132" t="s">
        <v>10</v>
      </c>
      <c r="AJ132" t="s">
        <v>10</v>
      </c>
      <c r="AK132" t="s">
        <v>10</v>
      </c>
      <c r="AL132" t="s">
        <v>10</v>
      </c>
      <c r="AM132" t="s">
        <v>10</v>
      </c>
      <c r="AN132" t="s">
        <v>10</v>
      </c>
      <c r="AO132" t="s">
        <v>10</v>
      </c>
      <c r="AP132" t="s">
        <v>10</v>
      </c>
      <c r="AQ132" t="s">
        <v>10</v>
      </c>
      <c r="AR132" t="s">
        <v>10</v>
      </c>
      <c r="AS132" t="s">
        <v>10</v>
      </c>
      <c r="AT132" t="s">
        <v>10</v>
      </c>
      <c r="AU132" t="s">
        <v>10</v>
      </c>
      <c r="AV132" t="s">
        <v>10</v>
      </c>
      <c r="AW132" t="s">
        <v>10</v>
      </c>
      <c r="AX132" t="s">
        <v>10</v>
      </c>
      <c r="AY132" t="s">
        <v>10</v>
      </c>
      <c r="AZ132" t="s">
        <v>10</v>
      </c>
      <c r="BA132" t="s">
        <v>10</v>
      </c>
      <c r="BB132" t="s">
        <v>10</v>
      </c>
      <c r="BC132" t="s">
        <v>10</v>
      </c>
      <c r="BD132" t="s">
        <v>10</v>
      </c>
      <c r="BE132" t="s">
        <v>10</v>
      </c>
      <c r="BF132" t="s">
        <v>10</v>
      </c>
      <c r="BG132" t="s">
        <v>10</v>
      </c>
      <c r="BH132" t="s">
        <v>10</v>
      </c>
      <c r="BI132" t="s">
        <v>10</v>
      </c>
      <c r="BJ132" t="s">
        <v>10</v>
      </c>
      <c r="BK132" t="s">
        <v>10</v>
      </c>
      <c r="BL132" t="s">
        <v>10</v>
      </c>
      <c r="BM132" t="s">
        <v>10</v>
      </c>
      <c r="BN132" t="s">
        <v>10</v>
      </c>
      <c r="BO132" t="s">
        <v>10</v>
      </c>
      <c r="BP132" t="s">
        <v>10</v>
      </c>
      <c r="BQ132" t="s">
        <v>10</v>
      </c>
      <c r="BR132" t="s">
        <v>10</v>
      </c>
      <c r="BS132" t="s">
        <v>10</v>
      </c>
      <c r="BT132" t="s">
        <v>10</v>
      </c>
      <c r="BU132" t="s">
        <v>10</v>
      </c>
      <c r="BV132" t="s">
        <v>10</v>
      </c>
      <c r="BW132" t="s">
        <v>10</v>
      </c>
      <c r="BX132" t="s">
        <v>10</v>
      </c>
      <c r="BY132" t="s">
        <v>10</v>
      </c>
      <c r="BZ132" t="s">
        <v>10</v>
      </c>
      <c r="CA132" t="s">
        <v>10</v>
      </c>
      <c r="CB132" t="s">
        <v>10</v>
      </c>
      <c r="CC132" t="s">
        <v>10</v>
      </c>
      <c r="CD132" t="s">
        <v>10</v>
      </c>
      <c r="CE132" t="s">
        <v>10</v>
      </c>
      <c r="CF132" t="s">
        <v>10</v>
      </c>
      <c r="CG132" t="s">
        <v>10</v>
      </c>
      <c r="CH132" t="s">
        <v>10</v>
      </c>
      <c r="CI132" t="s">
        <v>10</v>
      </c>
      <c r="CJ132" t="s">
        <v>10</v>
      </c>
      <c r="CK132" t="s">
        <v>10</v>
      </c>
      <c r="CL132" t="s">
        <v>10</v>
      </c>
      <c r="CM132" t="s">
        <v>10</v>
      </c>
      <c r="CN132" t="s">
        <v>10</v>
      </c>
      <c r="CO132" t="s">
        <v>10</v>
      </c>
      <c r="CP132" t="s">
        <v>10</v>
      </c>
      <c r="CQ132" t="s">
        <v>10</v>
      </c>
      <c r="CR132" t="s">
        <v>10</v>
      </c>
      <c r="CT132" s="4">
        <f t="shared" si="3665"/>
        <v>0</v>
      </c>
      <c r="CU132" s="4">
        <f t="shared" si="3666"/>
        <v>0</v>
      </c>
      <c r="CV132" s="4">
        <f t="shared" si="3667"/>
        <v>1</v>
      </c>
      <c r="CW132" s="4">
        <f t="shared" si="3668"/>
        <v>4</v>
      </c>
      <c r="CX132" s="4">
        <f t="shared" si="3669"/>
        <v>1</v>
      </c>
      <c r="CY132" s="4">
        <f t="shared" si="3670"/>
        <v>0</v>
      </c>
      <c r="CZ132" s="4">
        <f t="shared" si="3671"/>
        <v>0</v>
      </c>
      <c r="DA132" s="4">
        <f t="shared" si="3672"/>
        <v>1</v>
      </c>
      <c r="DB132" s="4">
        <f t="shared" si="3673"/>
        <v>1</v>
      </c>
      <c r="DC132" s="4">
        <f t="shared" si="3674"/>
        <v>0</v>
      </c>
      <c r="DD132" s="4">
        <f t="shared" si="3675"/>
        <v>0</v>
      </c>
      <c r="DE132" s="4">
        <f t="shared" si="3676"/>
        <v>2</v>
      </c>
      <c r="DF132" s="4">
        <f t="shared" si="3677"/>
        <v>0</v>
      </c>
      <c r="DG132" s="4">
        <f t="shared" si="3678"/>
        <v>0</v>
      </c>
      <c r="DH132" s="4">
        <f t="shared" si="3679"/>
        <v>0</v>
      </c>
      <c r="DI132" s="152">
        <f t="shared" si="3680"/>
        <v>0</v>
      </c>
      <c r="DJ132" s="153">
        <f t="shared" si="3681"/>
        <v>0</v>
      </c>
      <c r="DK132" s="4">
        <f t="shared" si="3682"/>
        <v>5</v>
      </c>
      <c r="DL132" s="4">
        <f t="shared" si="3683"/>
        <v>1</v>
      </c>
      <c r="DM132" s="4">
        <f t="shared" si="3684"/>
        <v>1</v>
      </c>
      <c r="DN132" s="4">
        <f t="shared" si="3685"/>
        <v>1</v>
      </c>
      <c r="DO132" s="4">
        <f t="shared" si="3686"/>
        <v>2</v>
      </c>
      <c r="DP132" s="4">
        <f t="shared" si="3687"/>
        <v>0</v>
      </c>
      <c r="DQ132" s="4">
        <f t="shared" si="3688"/>
        <v>0</v>
      </c>
      <c r="DR132" s="4">
        <f t="shared" si="3689"/>
        <v>2</v>
      </c>
      <c r="DS132" s="4">
        <f t="shared" si="3690"/>
        <v>3</v>
      </c>
      <c r="DT132" s="4">
        <f t="shared" si="3691"/>
        <v>3</v>
      </c>
      <c r="DU132" t="str">
        <f t="shared" si="3692"/>
        <v>0R</v>
      </c>
      <c r="DV132" t="str">
        <f t="shared" si="3693"/>
        <v>0R</v>
      </c>
      <c r="DW132" t="str">
        <f t="shared" si="3694"/>
        <v>1R</v>
      </c>
      <c r="DX132" t="str">
        <f t="shared" si="3695"/>
        <v>0S</v>
      </c>
      <c r="DY132" t="str">
        <f t="shared" si="3696"/>
        <v>3S</v>
      </c>
      <c r="DZ132" t="str">
        <f t="shared" si="3697"/>
        <v>0R</v>
      </c>
      <c r="EA132" t="str">
        <f t="shared" si="3698"/>
        <v>3L</v>
      </c>
      <c r="EB132" t="str">
        <f t="shared" si="3699"/>
        <v>0L</v>
      </c>
      <c r="EC132" t="str">
        <f t="shared" si="3700"/>
        <v>0R</v>
      </c>
      <c r="ED132">
        <f t="shared" si="3701"/>
        <v>0</v>
      </c>
      <c r="EE132" t="str">
        <f t="shared" si="3702"/>
        <v>0S</v>
      </c>
      <c r="EF132">
        <f t="shared" si="3703"/>
        <v>0</v>
      </c>
      <c r="EG132">
        <f t="shared" si="3704"/>
        <v>0</v>
      </c>
      <c r="EH132">
        <f t="shared" si="3705"/>
        <v>0</v>
      </c>
      <c r="EI132">
        <f t="shared" si="3706"/>
        <v>0</v>
      </c>
      <c r="EJ132">
        <f t="shared" si="3707"/>
        <v>0</v>
      </c>
      <c r="EK132">
        <f t="shared" si="3708"/>
        <v>0</v>
      </c>
      <c r="EL132">
        <f t="shared" si="3709"/>
        <v>0</v>
      </c>
      <c r="EM132">
        <f t="shared" si="3710"/>
        <v>0</v>
      </c>
      <c r="EN132">
        <f t="shared" si="3711"/>
        <v>0</v>
      </c>
      <c r="EO132">
        <f t="shared" si="3712"/>
        <v>0</v>
      </c>
      <c r="EP132">
        <f t="shared" si="3713"/>
        <v>0</v>
      </c>
      <c r="EQ132">
        <f t="shared" si="3714"/>
        <v>0</v>
      </c>
      <c r="ER132">
        <f t="shared" si="3715"/>
        <v>0</v>
      </c>
      <c r="ES132">
        <f t="shared" si="3716"/>
        <v>0</v>
      </c>
      <c r="ET132">
        <f t="shared" si="3717"/>
        <v>0</v>
      </c>
      <c r="EU132">
        <f t="shared" si="3718"/>
        <v>0</v>
      </c>
      <c r="EV132">
        <f t="shared" si="3719"/>
        <v>0</v>
      </c>
      <c r="EW132">
        <f t="shared" si="3720"/>
        <v>0</v>
      </c>
      <c r="EX132">
        <f t="shared" si="3721"/>
        <v>0</v>
      </c>
      <c r="EY132">
        <f t="shared" si="3722"/>
        <v>0</v>
      </c>
      <c r="EZ132">
        <f t="shared" si="3723"/>
        <v>0</v>
      </c>
      <c r="FA132">
        <f t="shared" si="3724"/>
        <v>0</v>
      </c>
      <c r="FB132">
        <f t="shared" si="3725"/>
        <v>0</v>
      </c>
      <c r="FC132">
        <f t="shared" si="3726"/>
        <v>0</v>
      </c>
      <c r="FD132">
        <f t="shared" si="3727"/>
        <v>0</v>
      </c>
      <c r="FE132">
        <f t="shared" si="3728"/>
        <v>0</v>
      </c>
      <c r="FF132">
        <f t="shared" si="3729"/>
        <v>0</v>
      </c>
      <c r="FG132">
        <f t="shared" si="3730"/>
        <v>0</v>
      </c>
      <c r="FH132">
        <f t="shared" si="3731"/>
        <v>0</v>
      </c>
      <c r="FI132">
        <f t="shared" si="3732"/>
        <v>0</v>
      </c>
      <c r="FJ132">
        <f t="shared" si="3733"/>
        <v>0</v>
      </c>
      <c r="FK132">
        <f t="shared" si="3734"/>
        <v>0</v>
      </c>
      <c r="FL132">
        <f t="shared" si="3735"/>
        <v>0</v>
      </c>
      <c r="FM132">
        <f t="shared" si="3736"/>
        <v>0</v>
      </c>
      <c r="FN132">
        <f t="shared" si="3737"/>
        <v>0</v>
      </c>
      <c r="FO132">
        <f t="shared" si="3738"/>
        <v>0</v>
      </c>
      <c r="FP132">
        <f t="shared" si="3739"/>
        <v>0</v>
      </c>
      <c r="FQ132">
        <f t="shared" si="3740"/>
        <v>0</v>
      </c>
      <c r="FR132">
        <f t="shared" si="3741"/>
        <v>0</v>
      </c>
      <c r="FS132">
        <f t="shared" si="3742"/>
        <v>0</v>
      </c>
      <c r="FT132">
        <f t="shared" si="3743"/>
        <v>0</v>
      </c>
      <c r="FU132">
        <f t="shared" si="3744"/>
        <v>0</v>
      </c>
      <c r="FV132">
        <f t="shared" si="3745"/>
        <v>0</v>
      </c>
      <c r="FW132">
        <f t="shared" si="3746"/>
        <v>0</v>
      </c>
      <c r="FX132">
        <f t="shared" si="3747"/>
        <v>0</v>
      </c>
      <c r="FY132">
        <f t="shared" si="3748"/>
        <v>0</v>
      </c>
      <c r="FZ132">
        <f t="shared" si="3749"/>
        <v>0</v>
      </c>
      <c r="GA132">
        <f t="shared" si="3750"/>
        <v>0</v>
      </c>
      <c r="GB132">
        <f t="shared" si="3751"/>
        <v>0</v>
      </c>
      <c r="GC132">
        <f t="shared" si="3752"/>
        <v>0</v>
      </c>
      <c r="GD132">
        <f t="shared" si="3753"/>
        <v>0</v>
      </c>
      <c r="GE132">
        <f t="shared" si="3754"/>
        <v>0</v>
      </c>
      <c r="GF132">
        <f t="shared" si="3755"/>
        <v>0</v>
      </c>
      <c r="GG132">
        <f t="shared" si="3756"/>
        <v>0</v>
      </c>
      <c r="GH132">
        <f t="shared" si="3757"/>
        <v>0</v>
      </c>
      <c r="GI132">
        <f t="shared" si="3758"/>
        <v>0</v>
      </c>
      <c r="GJ132">
        <f t="shared" si="3759"/>
        <v>0</v>
      </c>
      <c r="GK132">
        <f t="shared" si="3760"/>
        <v>0</v>
      </c>
      <c r="GL132">
        <f t="shared" si="3761"/>
        <v>0</v>
      </c>
      <c r="GM132">
        <f t="shared" si="3762"/>
        <v>0</v>
      </c>
      <c r="GN132">
        <f t="shared" si="3763"/>
        <v>0</v>
      </c>
      <c r="GO132">
        <f t="shared" si="3764"/>
        <v>0</v>
      </c>
      <c r="GP132">
        <f t="shared" si="3765"/>
        <v>0</v>
      </c>
      <c r="GQ132">
        <f t="shared" si="3766"/>
        <v>0</v>
      </c>
      <c r="GR132">
        <f t="shared" si="3767"/>
        <v>0</v>
      </c>
      <c r="GS132">
        <f t="shared" si="3768"/>
        <v>0</v>
      </c>
      <c r="GT132">
        <f t="shared" si="3769"/>
        <v>0</v>
      </c>
      <c r="GU132">
        <f t="shared" si="3770"/>
        <v>0</v>
      </c>
      <c r="GV132">
        <f t="shared" si="3771"/>
        <v>0</v>
      </c>
      <c r="GW132">
        <f t="shared" si="3772"/>
        <v>0</v>
      </c>
      <c r="GX132">
        <f t="shared" si="3773"/>
        <v>0</v>
      </c>
      <c r="GY132">
        <f t="shared" si="3774"/>
        <v>0</v>
      </c>
      <c r="GZ132">
        <f t="shared" si="3775"/>
        <v>0</v>
      </c>
      <c r="HA132">
        <f t="shared" si="3776"/>
        <v>0</v>
      </c>
      <c r="HB132" s="176" t="s">
        <v>315</v>
      </c>
      <c r="HC132" s="89">
        <f t="shared" si="3777"/>
        <v>332.51937875671803</v>
      </c>
      <c r="HD132" s="89">
        <f t="shared" si="3778"/>
        <v>85.313386959801377</v>
      </c>
      <c r="HE132" s="89">
        <f t="shared" si="3779"/>
        <v>222.17266593187458</v>
      </c>
      <c r="HF132" s="89">
        <f t="shared" si="3780"/>
        <v>0</v>
      </c>
      <c r="HH132" s="88">
        <f t="shared" si="3781"/>
        <v>640.00543164839405</v>
      </c>
      <c r="HI132" s="88">
        <f t="shared" si="3782"/>
        <v>74.057555310624863</v>
      </c>
      <c r="HK132">
        <f>IFERROR(VLOOKUP(_xlfn.NUMBERVALUE(MID(L132, SEARCH("!", L132)+1, SEARCH("+", L132)-SEARCH("!", L132)-1)), Rankings!$A$2:$BK$161, 63, FALSE),0)</f>
        <v>77.102394599567361</v>
      </c>
      <c r="HL132">
        <f>IFERROR(VLOOKUP(_xlfn.NUMBERVALUE(MID(M132, SEARCH("!", M132)+1, SEARCH("+", M132)-SEARCH("!", M132)-1)), Rankings!$A$2:$BK$161, 63, FALSE),0)</f>
        <v>67.905610214982588</v>
      </c>
      <c r="HM132">
        <f>IFERROR(VLOOKUP(_xlfn.NUMBERVALUE(MID(N132, SEARCH("!", N132)+1, SEARCH("+", N132)-SEARCH("!", N132)-1)), Rankings!$A$2:$BK$161, 63, FALSE),0)</f>
        <v>27.673271288004145</v>
      </c>
      <c r="HN132">
        <f>IFERROR(VLOOKUP(_xlfn.NUMBERVALUE(MID(O132, SEARCH("!", O132)+1, SEARCH("+", O132)-SEARCH("!", O132)-1)), Rankings!$A$2:$BK$161, 63, FALSE),0)</f>
        <v>72.761552538808317</v>
      </c>
      <c r="HO132">
        <f>IFERROR(VLOOKUP(_xlfn.NUMBERVALUE(MID(P132, SEARCH("!", P132)+1, SEARCH("+", P132)-SEARCH("!", P132)-1)), Rankings!$A$2:$BK$161, 63, FALSE),0)</f>
        <v>71.906006240664595</v>
      </c>
      <c r="HP132">
        <f>IFERROR(VLOOKUP(_xlfn.NUMBERVALUE(MID(Q132, SEARCH("!", Q132)+1, SEARCH("+", Q132)-SEARCH("!", Q132)-1)), Rankings!$A$2:$BK$161, 63, FALSE),0)</f>
        <v>88.619704974689895</v>
      </c>
      <c r="HQ132">
        <f>IFERROR(VLOOKUP(_xlfn.NUMBERVALUE(MID(R132, SEARCH("!", R132)+1, SEARCH("+", R132)-SEARCH("!", R132)-1)), Rankings!$A$2:$BK$161, 63, FALSE),0)</f>
        <v>35.243352368766949</v>
      </c>
      <c r="HR132">
        <f>IFERROR(VLOOKUP(_xlfn.NUMBERVALUE(MID(S132, SEARCH("!", S132)+1, SEARCH("+", S132)-SEARCH("!", S132)-1)), Rankings!$A$2:$BK$161, 63, FALSE),0)</f>
        <v>50.070034591034428</v>
      </c>
      <c r="HS132">
        <f>IFERROR(VLOOKUP(_xlfn.NUMBERVALUE(MID(T132, SEARCH("!", T132)+1, SEARCH("+", T132)-SEARCH("!", T132)-1)), Rankings!$A$2:$BK$161, 63, FALSE),0)</f>
        <v>71.218397679474037</v>
      </c>
      <c r="HT132">
        <f>IFERROR(VLOOKUP(_xlfn.NUMBERVALUE(MID(U132, SEARCH("!", U132)+1, SEARCH("+", U132)-SEARCH("!", U132)-1)), Rankings!$A$2:$BK$161, 63, FALSE),0)</f>
        <v>0</v>
      </c>
      <c r="HU132">
        <f>IFERROR(VLOOKUP(_xlfn.NUMBERVALUE(MID(V132, SEARCH("!", V132)+1, SEARCH("+", V132)-SEARCH("!", V132)-1)), Rankings!$A$2:$BK$161, 63, FALSE),0)</f>
        <v>77.505107152401649</v>
      </c>
      <c r="HV132">
        <f>IFERROR(VLOOKUP(_xlfn.NUMBERVALUE(MID(W132, SEARCH("!", W132)+1, SEARCH("+", W132)-SEARCH("!", W132)-1)), Rankings!$A$2:$BK$161, 63, FALSE),0)</f>
        <v>0</v>
      </c>
      <c r="HW132">
        <f>IFERROR(VLOOKUP(_xlfn.NUMBERVALUE(MID(X132, SEARCH("!", X132)+1, SEARCH("+", X132)-SEARCH("!", X132)-1)), Rankings!$A$2:$BK$161, 63, FALSE),0)</f>
        <v>0</v>
      </c>
      <c r="HX132">
        <f>IFERROR(VLOOKUP(_xlfn.NUMBERVALUE(MID(Y132, SEARCH("!", Y132)+1, SEARCH("+", Y132)-SEARCH("!", Y132)-1)), Rankings!$A$2:$BK$161, 63, FALSE),0)</f>
        <v>0</v>
      </c>
      <c r="HY132">
        <f>IFERROR(VLOOKUP(_xlfn.NUMBERVALUE(MID(Z132, SEARCH("!", Z132)+1, SEARCH("+", Z132)-SEARCH("!", Z132)-1)), Rankings!$A$2:$BK$161, 63, FALSE),0)</f>
        <v>0</v>
      </c>
      <c r="HZ132">
        <f>IFERROR(VLOOKUP(_xlfn.NUMBERVALUE(MID(AA132, SEARCH("!", AA132)+1, SEARCH("+", AA132)-SEARCH("!", AA132)-1)), Rankings!$A$2:$BK$161, 63, FALSE),0)</f>
        <v>0</v>
      </c>
      <c r="IA132">
        <f>IFERROR(VLOOKUP(_xlfn.NUMBERVALUE(MID(AB132, SEARCH("!", AB132)+1, SEARCH("+", AB132)-SEARCH("!", AB132)-1)), Rankings!$A$2:$BK$161, 63, FALSE),0)</f>
        <v>0</v>
      </c>
      <c r="IB132">
        <f>IFERROR(VLOOKUP(_xlfn.NUMBERVALUE(MID(AC132, SEARCH("!", AC132)+1, SEARCH("+", AC132)-SEARCH("!", AC132)-1)), Rankings!$A$2:$BK$161, 63, FALSE),0)</f>
        <v>0</v>
      </c>
      <c r="IC132">
        <f>IFERROR(VLOOKUP(_xlfn.NUMBERVALUE(MID(AD132, SEARCH("!", AD132)+1, SEARCH("+", AD132)-SEARCH("!", AD132)-1)), Rankings!$A$2:$BK$161, 63, FALSE),0)</f>
        <v>0</v>
      </c>
      <c r="ID132">
        <f>IFERROR(VLOOKUP(_xlfn.NUMBERVALUE(MID(AE132, SEARCH("!", AE132)+1, SEARCH("+", AE132)-SEARCH("!", AE132)-1)), Rankings!$A$2:$BK$161, 63, FALSE),0)</f>
        <v>0</v>
      </c>
      <c r="IE132">
        <f>IFERROR(VLOOKUP(_xlfn.NUMBERVALUE(MID(AF132, SEARCH("!", AF132)+1, SEARCH("+", AF132)-SEARCH("!", AF132)-1)), Rankings!$A$2:$BK$161, 63, FALSE),0)</f>
        <v>0</v>
      </c>
      <c r="IF132">
        <f>IFERROR(VLOOKUP(_xlfn.NUMBERVALUE(MID(AG132, SEARCH("!", AG132)+1, SEARCH("+", AG132)-SEARCH("!", AG132)-1)), Rankings!$A$2:$BK$161, 63, FALSE),0)</f>
        <v>0</v>
      </c>
      <c r="IG132">
        <f>IFERROR(VLOOKUP(_xlfn.NUMBERVALUE(MID(AH132, SEARCH("!", AH132)+1, SEARCH("+", AH132)-SEARCH("!", AH132)-1)), Rankings!$A$2:$BK$161, 63, FALSE),0)</f>
        <v>0</v>
      </c>
      <c r="IH132">
        <f>IFERROR(VLOOKUP(_xlfn.NUMBERVALUE(MID(AI132, SEARCH("!", AI132)+1, SEARCH("+", AI132)-SEARCH("!", AI132)-1)), Rankings!$A$2:$BK$161, 63, FALSE),0)</f>
        <v>0</v>
      </c>
      <c r="II132">
        <f>IFERROR(VLOOKUP(_xlfn.NUMBERVALUE(MID(AJ132, SEARCH("!", AJ132)+1, SEARCH("+", AJ132)-SEARCH("!", AJ132)-1)), Rankings!$A$2:$BK$161, 63, FALSE),0)</f>
        <v>0</v>
      </c>
      <c r="IJ132">
        <f>IFERROR(VLOOKUP(_xlfn.NUMBERVALUE(MID(AK132, SEARCH("!", AK132)+1, SEARCH("+", AK132)-SEARCH("!", AK132)-1)), Rankings!$A$2:$BK$161, 63, FALSE),0)</f>
        <v>0</v>
      </c>
      <c r="IK132">
        <f>IFERROR(VLOOKUP(_xlfn.NUMBERVALUE(MID(AL132, SEARCH("!", AL132)+1, SEARCH("+", AL132)-SEARCH("!", AL132)-1)), Rankings!$A$2:$BK$161, 63, FALSE),0)</f>
        <v>0</v>
      </c>
      <c r="IL132">
        <f>IFERROR(VLOOKUP(_xlfn.NUMBERVALUE(MID(AM132, SEARCH("!", AM132)+1, SEARCH("+", AM132)-SEARCH("!", AM132)-1)), Rankings!$A$2:$BK$161, 63, FALSE),0)</f>
        <v>0</v>
      </c>
      <c r="IM132">
        <f>IFERROR(VLOOKUP(_xlfn.NUMBERVALUE(MID(AN132, SEARCH("!", AN132)+1, SEARCH("+", AN132)-SEARCH("!", AN132)-1)), Rankings!$A$2:$BK$161, 63, FALSE),0)</f>
        <v>0</v>
      </c>
      <c r="IN132">
        <f>IFERROR(VLOOKUP(_xlfn.NUMBERVALUE(MID(AO132, SEARCH("!", AO132)+1, SEARCH("+", AO132)-SEARCH("!", AO132)-1)), Rankings!$A$2:$BK$161, 63, FALSE),0)</f>
        <v>0</v>
      </c>
      <c r="IO132">
        <f>IFERROR(VLOOKUP(_xlfn.NUMBERVALUE(MID(AP132, SEARCH("!", AP132)+1, SEARCH("+", AP132)-SEARCH("!", AP132)-1)), Rankings!$A$2:$BK$161, 63, FALSE),0)</f>
        <v>0</v>
      </c>
      <c r="IP132">
        <f>IFERROR(VLOOKUP(_xlfn.NUMBERVALUE(MID(AQ132, SEARCH("!", AQ132)+1, SEARCH("+", AQ132)-SEARCH("!", AQ132)-1)), Rankings!$A$2:$BK$161, 63, FALSE),0)</f>
        <v>0</v>
      </c>
      <c r="IQ132">
        <f>IFERROR(VLOOKUP(_xlfn.NUMBERVALUE(MID(AR132, SEARCH("!", AR132)+1, SEARCH("+", AR132)-SEARCH("!", AR132)-1)), Rankings!$A$2:$BK$161, 63, FALSE),0)</f>
        <v>0</v>
      </c>
      <c r="IR132">
        <f>IFERROR(VLOOKUP(_xlfn.NUMBERVALUE(MID(AS132, SEARCH("!", AS132)+1, SEARCH("+", AS132)-SEARCH("!", AS132)-1)), Rankings!$A$2:$BK$161, 63, FALSE),0)</f>
        <v>0</v>
      </c>
      <c r="IS132">
        <f>IFERROR(VLOOKUP(_xlfn.NUMBERVALUE(MID(AT132, SEARCH("!", AT132)+1, SEARCH("+", AT132)-SEARCH("!", AT132)-1)), Rankings!$A$2:$BK$161, 63, FALSE),0)</f>
        <v>0</v>
      </c>
      <c r="IT132">
        <f>IFERROR(VLOOKUP(_xlfn.NUMBERVALUE(MID(AU132, SEARCH("!", AU132)+1, SEARCH("+", AU132)-SEARCH("!", AU132)-1)), Rankings!$A$2:$BK$161, 63, FALSE),0)</f>
        <v>0</v>
      </c>
      <c r="IU132">
        <f>IFERROR(VLOOKUP(_xlfn.NUMBERVALUE(MID(AV132, SEARCH("!", AV132)+1, SEARCH("+", AV132)-SEARCH("!", AV132)-1)), Rankings!$A$2:$BK$161, 63, FALSE),0)</f>
        <v>0</v>
      </c>
      <c r="IV132">
        <f>IFERROR(VLOOKUP(_xlfn.NUMBERVALUE(MID(AW132, SEARCH("!", AW132)+1, SEARCH("+", AW132)-SEARCH("!", AW132)-1)), Rankings!$A$2:$BK$161, 63, FALSE),0)</f>
        <v>0</v>
      </c>
      <c r="IW132">
        <f>IFERROR(VLOOKUP(_xlfn.NUMBERVALUE(MID(AX132, SEARCH("!", AX132)+1, SEARCH("+", AX132)-SEARCH("!", AX132)-1)), Rankings!$A$2:$BK$161, 63, FALSE),0)</f>
        <v>0</v>
      </c>
      <c r="IX132">
        <f>IFERROR(VLOOKUP(_xlfn.NUMBERVALUE(MID(AY132, SEARCH("!", AY132)+1, SEARCH("+", AY132)-SEARCH("!", AY132)-1)), Rankings!$A$2:$BK$161, 63, FALSE),0)</f>
        <v>0</v>
      </c>
      <c r="IY132">
        <f>IFERROR(VLOOKUP(_xlfn.NUMBERVALUE(MID(AZ132, SEARCH("!", AZ132)+1, SEARCH("+", AZ132)-SEARCH("!", AZ132)-1)), Rankings!$A$2:$BK$161, 63, FALSE),0)</f>
        <v>0</v>
      </c>
      <c r="IZ132">
        <f>IFERROR(VLOOKUP(_xlfn.NUMBERVALUE(MID(BA132, SEARCH("!", BA132)+1, SEARCH("+", BA132)-SEARCH("!", BA132)-1)), Rankings!$A$2:$BK$161, 63, FALSE),0)</f>
        <v>0</v>
      </c>
      <c r="JA132">
        <f>IFERROR(VLOOKUP(_xlfn.NUMBERVALUE(MID(BB132, SEARCH("!", BB132)+1, SEARCH("+", BB132)-SEARCH("!", BB132)-1)), Rankings!$A$2:$BK$161, 63, FALSE),0)</f>
        <v>0</v>
      </c>
      <c r="JB132">
        <f>IFERROR(VLOOKUP(_xlfn.NUMBERVALUE(MID(BC132, SEARCH("!", BC132)+1, SEARCH("+", BC132)-SEARCH("!", BC132)-1)), Rankings!$A$2:$BK$161, 63, FALSE),0)</f>
        <v>0</v>
      </c>
      <c r="JC132">
        <f>IFERROR(VLOOKUP(_xlfn.NUMBERVALUE(MID(BD132, SEARCH("!", BD132)+1, SEARCH("+", BD132)-SEARCH("!", BD132)-1)), Rankings!$A$2:$BK$161, 63, FALSE),0)</f>
        <v>0</v>
      </c>
      <c r="JD132">
        <f>IFERROR(VLOOKUP(_xlfn.NUMBERVALUE(MID(BE132, SEARCH("!", BE132)+1, SEARCH("+", BE132)-SEARCH("!", BE132)-1)), Rankings!$A$2:$BK$161, 63, FALSE),0)</f>
        <v>0</v>
      </c>
      <c r="JE132">
        <f>IFERROR(VLOOKUP(_xlfn.NUMBERVALUE(MID(BF132, SEARCH("!", BF132)+1, SEARCH("+", BF132)-SEARCH("!", BF132)-1)), Rankings!$A$2:$BK$161, 63, FALSE),0)</f>
        <v>0</v>
      </c>
      <c r="JF132">
        <f>IFERROR(VLOOKUP(_xlfn.NUMBERVALUE(MID(BG132, SEARCH("!", BG132)+1, SEARCH("+", BG132)-SEARCH("!", BG132)-1)), Rankings!$A$2:$BK$161, 63, FALSE),0)</f>
        <v>0</v>
      </c>
      <c r="JG132">
        <f>IFERROR(VLOOKUP(_xlfn.NUMBERVALUE(MID(BH132, SEARCH("!", BH132)+1, SEARCH("+", BH132)-SEARCH("!", BH132)-1)), Rankings!$A$2:$BK$161, 63, FALSE),0)</f>
        <v>0</v>
      </c>
      <c r="JH132">
        <f>IFERROR(VLOOKUP(_xlfn.NUMBERVALUE(MID(BI132, SEARCH("!", BI132)+1, SEARCH("+", BI132)-SEARCH("!", BI132)-1)), Rankings!$A$2:$BK$161, 63, FALSE),0)</f>
        <v>0</v>
      </c>
      <c r="JI132">
        <f>IFERROR(VLOOKUP(_xlfn.NUMBERVALUE(MID(BJ132, SEARCH("!", BJ132)+1, SEARCH("+", BJ132)-SEARCH("!", BJ132)-1)), Rankings!$A$2:$BK$161, 63, FALSE),0)</f>
        <v>0</v>
      </c>
      <c r="JJ132">
        <f>IFERROR(VLOOKUP(_xlfn.NUMBERVALUE(MID(BK132, SEARCH("!", BK132)+1, SEARCH("+", BK132)-SEARCH("!", BK132)-1)), Rankings!$A$2:$BK$161, 63, FALSE),0)</f>
        <v>0</v>
      </c>
      <c r="JK132">
        <f>IFERROR(VLOOKUP(_xlfn.NUMBERVALUE(MID(BL132, SEARCH("!", BL132)+1, SEARCH("+", BL132)-SEARCH("!", BL132)-1)), Rankings!$A$2:$BK$161, 63, FALSE),0)</f>
        <v>0</v>
      </c>
      <c r="JL132">
        <f>IFERROR(VLOOKUP(_xlfn.NUMBERVALUE(MID(BM132, SEARCH("!", BM132)+1, SEARCH("+", BM132)-SEARCH("!", BM132)-1)), Rankings!$A$2:$BK$161, 63, FALSE),0)</f>
        <v>0</v>
      </c>
      <c r="JM132">
        <f>IFERROR(VLOOKUP(_xlfn.NUMBERVALUE(MID(BN132, SEARCH("!", BN132)+1, SEARCH("+", BN132)-SEARCH("!", BN132)-1)), Rankings!$A$2:$BK$161, 63, FALSE),0)</f>
        <v>0</v>
      </c>
      <c r="JN132">
        <f>IFERROR(VLOOKUP(_xlfn.NUMBERVALUE(MID(BO132, SEARCH("!", BO132)+1, SEARCH("+", BO132)-SEARCH("!", BO132)-1)), Rankings!$A$2:$BK$161, 63, FALSE),0)</f>
        <v>0</v>
      </c>
      <c r="JO132">
        <f>IFERROR(VLOOKUP(_xlfn.NUMBERVALUE(MID(BP132, SEARCH("!", BP132)+1, SEARCH("+", BP132)-SEARCH("!", BP132)-1)), Rankings!$A$2:$BK$161, 63, FALSE),0)</f>
        <v>0</v>
      </c>
      <c r="JP132">
        <f>IFERROR(VLOOKUP(_xlfn.NUMBERVALUE(MID(BQ132, SEARCH("!", BQ132)+1, SEARCH("+", BQ132)-SEARCH("!", BQ132)-1)), Rankings!$A$2:$BK$161, 63, FALSE),0)</f>
        <v>0</v>
      </c>
      <c r="JQ132">
        <f>IFERROR(VLOOKUP(_xlfn.NUMBERVALUE(MID(BR132, SEARCH("!", BR132)+1, SEARCH("+", BR132)-SEARCH("!", BR132)-1)), Rankings!$A$2:$BK$161, 63, FALSE),0)</f>
        <v>0</v>
      </c>
      <c r="JR132">
        <f>IFERROR(VLOOKUP(_xlfn.NUMBERVALUE(MID(BS132, SEARCH("!", BS132)+1, SEARCH("+", BS132)-SEARCH("!", BS132)-1)), Rankings!$A$2:$BK$161, 63, FALSE),0)</f>
        <v>0</v>
      </c>
      <c r="JS132">
        <f>IFERROR(VLOOKUP(_xlfn.NUMBERVALUE(MID(BT132, SEARCH("!", BT132)+1, SEARCH("+", BT132)-SEARCH("!", BT132)-1)), Rankings!$A$2:$BK$161, 63, FALSE),0)</f>
        <v>0</v>
      </c>
      <c r="JT132">
        <f>IFERROR(VLOOKUP(_xlfn.NUMBERVALUE(MID(BU132, SEARCH("!", BU132)+1, SEARCH("+", BU132)-SEARCH("!", BU132)-1)), Rankings!$A$2:$BK$161, 63, FALSE),0)</f>
        <v>0</v>
      </c>
      <c r="JU132">
        <f>IFERROR(VLOOKUP(_xlfn.NUMBERVALUE(MID(BV132, SEARCH("!", BV132)+1, SEARCH("+", BV132)-SEARCH("!", BV132)-1)), Rankings!$A$2:$BK$161, 63, FALSE),0)</f>
        <v>0</v>
      </c>
      <c r="JV132">
        <f>IFERROR(VLOOKUP(_xlfn.NUMBERVALUE(MID(BW132, SEARCH("!", BW132)+1, SEARCH("+", BW132)-SEARCH("!", BW132)-1)), Rankings!$A$2:$BK$161, 63, FALSE),0)</f>
        <v>0</v>
      </c>
      <c r="JW132">
        <f>IFERROR(VLOOKUP(_xlfn.NUMBERVALUE(MID(BX132, SEARCH("!", BX132)+1, SEARCH("+", BX132)-SEARCH("!", BX132)-1)), Rankings!$A$2:$BK$161, 63, FALSE),0)</f>
        <v>0</v>
      </c>
      <c r="JX132">
        <f>IFERROR(VLOOKUP(_xlfn.NUMBERVALUE(MID(BY132, SEARCH("!", BY132)+1, SEARCH("+", BY132)-SEARCH("!", BY132)-1)), Rankings!$A$2:$BK$161, 63, FALSE),0)</f>
        <v>0</v>
      </c>
      <c r="JY132">
        <f>IFERROR(VLOOKUP(_xlfn.NUMBERVALUE(MID(BZ132, SEARCH("!", BZ132)+1, SEARCH("+", BZ132)-SEARCH("!", BZ132)-1)), Rankings!$A$2:$BK$161, 63, FALSE),0)</f>
        <v>0</v>
      </c>
      <c r="JZ132">
        <f>IFERROR(VLOOKUP(_xlfn.NUMBERVALUE(MID(CA132, SEARCH("!", CA132)+1, SEARCH("+", CA132)-SEARCH("!", CA132)-1)), Rankings!$A$2:$BK$161, 63, FALSE),0)</f>
        <v>0</v>
      </c>
      <c r="KA132">
        <f>IFERROR(VLOOKUP(_xlfn.NUMBERVALUE(MID(CB132, SEARCH("!", CB132)+1, SEARCH("+", CB132)-SEARCH("!", CB132)-1)), Rankings!$A$2:$BK$161, 63, FALSE),0)</f>
        <v>0</v>
      </c>
      <c r="KB132">
        <f>IFERROR(VLOOKUP(_xlfn.NUMBERVALUE(MID(CC132, SEARCH("!", CC132)+1, SEARCH("+", CC132)-SEARCH("!", CC132)-1)), Rankings!$A$2:$BK$161, 63, FALSE),0)</f>
        <v>0</v>
      </c>
      <c r="KC132">
        <f>IFERROR(VLOOKUP(_xlfn.NUMBERVALUE(MID(CD132, SEARCH("!", CD132)+1, SEARCH("+", CD132)-SEARCH("!", CD132)-1)), Rankings!$A$2:$BK$161, 63, FALSE),0)</f>
        <v>0</v>
      </c>
      <c r="KD132">
        <f>IFERROR(VLOOKUP(_xlfn.NUMBERVALUE(MID(CE132, SEARCH("!", CE132)+1, SEARCH("+", CE132)-SEARCH("!", CE132)-1)), Rankings!$A$2:$BK$161, 63, FALSE),0)</f>
        <v>0</v>
      </c>
      <c r="KE132">
        <f>IFERROR(VLOOKUP(_xlfn.NUMBERVALUE(MID(CF132, SEARCH("!", CF132)+1, SEARCH("+", CF132)-SEARCH("!", CF132)-1)), Rankings!$A$2:$BK$161, 63, FALSE),0)</f>
        <v>0</v>
      </c>
      <c r="KF132">
        <f>IFERROR(VLOOKUP(_xlfn.NUMBERVALUE(MID(CG132, SEARCH("!", CG132)+1, SEARCH("+", CG132)-SEARCH("!", CG132)-1)), Rankings!$A$2:$BK$161, 63, FALSE),0)</f>
        <v>0</v>
      </c>
      <c r="KG132">
        <f>IFERROR(VLOOKUP(_xlfn.NUMBERVALUE(MID(CH132, SEARCH("!", CH132)+1, SEARCH("+", CH132)-SEARCH("!", CH132)-1)), Rankings!$A$2:$BK$161, 63, FALSE),0)</f>
        <v>0</v>
      </c>
      <c r="KH132">
        <f>IFERROR(VLOOKUP(_xlfn.NUMBERVALUE(MID(CI132, SEARCH("!", CI132)+1, SEARCH("+", CI132)-SEARCH("!", CI132)-1)), Rankings!$A$2:$BK$161, 63, FALSE),0)</f>
        <v>0</v>
      </c>
      <c r="KI132">
        <f>IFERROR(VLOOKUP(_xlfn.NUMBERVALUE(MID(CJ132, SEARCH("!", CJ132)+1, SEARCH("+", CJ132)-SEARCH("!", CJ132)-1)), Rankings!$A$2:$BK$161, 63, FALSE),0)</f>
        <v>0</v>
      </c>
      <c r="KJ132">
        <f>IFERROR(VLOOKUP(_xlfn.NUMBERVALUE(MID(CK132, SEARCH("!", CK132)+1, SEARCH("+", CK132)-SEARCH("!", CK132)-1)), Rankings!$A$2:$BK$161, 63, FALSE),0)</f>
        <v>0</v>
      </c>
      <c r="KK132">
        <f>IFERROR(VLOOKUP(_xlfn.NUMBERVALUE(MID(CL132, SEARCH("!", CL132)+1, SEARCH("+", CL132)-SEARCH("!", CL132)-1)), Rankings!$A$2:$BK$161, 63, FALSE),0)</f>
        <v>0</v>
      </c>
      <c r="KL132">
        <f>IFERROR(VLOOKUP(_xlfn.NUMBERVALUE(MID(CM132, SEARCH("!", CM132)+1, SEARCH("+", CM132)-SEARCH("!", CM132)-1)), Rankings!$A$2:$BK$161, 63, FALSE),0)</f>
        <v>0</v>
      </c>
      <c r="KM132">
        <f>IFERROR(VLOOKUP(_xlfn.NUMBERVALUE(MID(CN132, SEARCH("!", CN132)+1, SEARCH("+", CN132)-SEARCH("!", CN132)-1)), Rankings!$A$2:$BK$161, 63, FALSE),0)</f>
        <v>0</v>
      </c>
      <c r="KN132">
        <f>IFERROR(VLOOKUP(_xlfn.NUMBERVALUE(MID(CO132, SEARCH("!", CO132)+1, SEARCH("+", CO132)-SEARCH("!", CO132)-1)), Rankings!$A$2:$BK$161, 63, FALSE),0)</f>
        <v>0</v>
      </c>
      <c r="KO132">
        <f>IFERROR(VLOOKUP(_xlfn.NUMBERVALUE(MID(CP132, SEARCH("!", CP132)+1, SEARCH("+", CP132)-SEARCH("!", CP132)-1)), Rankings!$A$2:$BK$161, 63, FALSE),0)</f>
        <v>0</v>
      </c>
      <c r="KP132">
        <f>IFERROR(VLOOKUP(_xlfn.NUMBERVALUE(MID(CQ132, SEARCH("!", CQ132)+1, SEARCH("+", CQ132)-SEARCH("!", CQ132)-1)), Rankings!$A$2:$BK$161, 63, FALSE),0)</f>
        <v>0</v>
      </c>
      <c r="KQ132">
        <f>IFERROR(VLOOKUP(_xlfn.NUMBERVALUE(MID(CR132, SEARCH("!", CR132)+1, SEARCH("+", CR132)-SEARCH("!", CR132)-1)), Rankings!$A$2:$BK$161, 63, FALSE),0)</f>
        <v>0</v>
      </c>
      <c r="KS132" s="4">
        <f t="shared" si="3783"/>
        <v>163</v>
      </c>
      <c r="KT132" s="4">
        <f t="shared" si="3784"/>
        <v>72</v>
      </c>
      <c r="KU132" s="4">
        <f t="shared" si="3785"/>
        <v>90</v>
      </c>
      <c r="KV132" s="4">
        <f t="shared" si="3786"/>
        <v>0</v>
      </c>
      <c r="KY132" s="4">
        <f t="shared" si="3787"/>
        <v>325</v>
      </c>
      <c r="KZ132" s="4"/>
      <c r="LB132">
        <f t="shared" si="3788"/>
        <v>27</v>
      </c>
      <c r="LC132">
        <f t="shared" si="3789"/>
        <v>37</v>
      </c>
      <c r="LD132">
        <f t="shared" si="3790"/>
        <v>40</v>
      </c>
      <c r="LE132">
        <f t="shared" si="3791"/>
        <v>24</v>
      </c>
      <c r="LF132">
        <f t="shared" si="3792"/>
        <v>42</v>
      </c>
      <c r="LG132">
        <f t="shared" si="3793"/>
        <v>19</v>
      </c>
      <c r="LH132">
        <f t="shared" si="3794"/>
        <v>45</v>
      </c>
      <c r="LI132">
        <f t="shared" si="3795"/>
        <v>27</v>
      </c>
      <c r="LJ132">
        <f t="shared" si="3796"/>
        <v>40</v>
      </c>
      <c r="LK132">
        <f t="shared" si="3797"/>
        <v>0</v>
      </c>
      <c r="LL132">
        <f t="shared" si="3798"/>
        <v>24</v>
      </c>
      <c r="LM132">
        <f t="shared" si="3799"/>
        <v>0</v>
      </c>
      <c r="LN132">
        <f t="shared" si="3800"/>
        <v>0</v>
      </c>
      <c r="LO132">
        <f t="shared" si="3801"/>
        <v>0</v>
      </c>
      <c r="LP132">
        <f t="shared" si="3802"/>
        <v>0</v>
      </c>
      <c r="LQ132">
        <f t="shared" si="3803"/>
        <v>0</v>
      </c>
      <c r="LR132">
        <f t="shared" si="3804"/>
        <v>0</v>
      </c>
      <c r="LS132">
        <f t="shared" si="3805"/>
        <v>0</v>
      </c>
      <c r="LT132">
        <f t="shared" si="3806"/>
        <v>0</v>
      </c>
      <c r="LU132">
        <f t="shared" si="3807"/>
        <v>0</v>
      </c>
      <c r="LV132">
        <f t="shared" si="3808"/>
        <v>0</v>
      </c>
      <c r="LW132">
        <f t="shared" si="3809"/>
        <v>0</v>
      </c>
      <c r="LX132">
        <f t="shared" si="3810"/>
        <v>0</v>
      </c>
      <c r="LY132">
        <f t="shared" si="3811"/>
        <v>0</v>
      </c>
      <c r="LZ132">
        <f t="shared" si="3812"/>
        <v>0</v>
      </c>
      <c r="MA132">
        <f t="shared" si="3813"/>
        <v>0</v>
      </c>
      <c r="MB132">
        <f t="shared" si="3814"/>
        <v>0</v>
      </c>
      <c r="MC132">
        <f t="shared" si="3815"/>
        <v>0</v>
      </c>
      <c r="MD132">
        <f t="shared" si="3816"/>
        <v>0</v>
      </c>
      <c r="ME132">
        <f t="shared" si="3817"/>
        <v>0</v>
      </c>
      <c r="MF132">
        <f t="shared" si="3818"/>
        <v>0</v>
      </c>
      <c r="MG132">
        <f t="shared" si="3819"/>
        <v>0</v>
      </c>
      <c r="MH132">
        <f t="shared" si="3820"/>
        <v>0</v>
      </c>
      <c r="MI132">
        <f t="shared" si="3821"/>
        <v>0</v>
      </c>
      <c r="MJ132">
        <f t="shared" si="3822"/>
        <v>0</v>
      </c>
      <c r="MK132">
        <f t="shared" si="3823"/>
        <v>0</v>
      </c>
      <c r="ML132">
        <f t="shared" si="3824"/>
        <v>0</v>
      </c>
      <c r="MM132">
        <f t="shared" si="3825"/>
        <v>0</v>
      </c>
      <c r="MN132">
        <f t="shared" si="3826"/>
        <v>0</v>
      </c>
      <c r="MO132">
        <f t="shared" si="3827"/>
        <v>0</v>
      </c>
      <c r="MP132">
        <f t="shared" si="3828"/>
        <v>0</v>
      </c>
      <c r="MQ132">
        <f t="shared" si="3829"/>
        <v>0</v>
      </c>
      <c r="MR132">
        <f t="shared" si="3830"/>
        <v>0</v>
      </c>
      <c r="MS132">
        <f t="shared" si="3831"/>
        <v>0</v>
      </c>
      <c r="MT132">
        <f t="shared" si="3832"/>
        <v>0</v>
      </c>
      <c r="MU132">
        <f t="shared" si="3833"/>
        <v>0</v>
      </c>
      <c r="MV132">
        <f t="shared" si="3834"/>
        <v>0</v>
      </c>
      <c r="MW132">
        <f t="shared" si="3835"/>
        <v>0</v>
      </c>
      <c r="MX132">
        <f t="shared" si="3836"/>
        <v>0</v>
      </c>
      <c r="MY132">
        <f t="shared" si="3837"/>
        <v>0</v>
      </c>
      <c r="MZ132">
        <f t="shared" si="3838"/>
        <v>0</v>
      </c>
      <c r="NA132">
        <f t="shared" si="3839"/>
        <v>0</v>
      </c>
      <c r="NB132">
        <f t="shared" si="3840"/>
        <v>0</v>
      </c>
      <c r="NC132">
        <f t="shared" si="3841"/>
        <v>0</v>
      </c>
      <c r="ND132">
        <f t="shared" si="3842"/>
        <v>0</v>
      </c>
      <c r="NE132">
        <f t="shared" si="3843"/>
        <v>0</v>
      </c>
      <c r="NF132">
        <f t="shared" si="3844"/>
        <v>0</v>
      </c>
      <c r="NG132">
        <f t="shared" si="3845"/>
        <v>0</v>
      </c>
      <c r="NH132">
        <f t="shared" si="3846"/>
        <v>0</v>
      </c>
      <c r="NI132">
        <f t="shared" si="3847"/>
        <v>0</v>
      </c>
      <c r="NJ132">
        <f t="shared" si="3848"/>
        <v>0</v>
      </c>
      <c r="NK132">
        <f t="shared" si="3849"/>
        <v>0</v>
      </c>
      <c r="NL132">
        <f t="shared" si="3850"/>
        <v>0</v>
      </c>
      <c r="NM132">
        <f t="shared" si="3851"/>
        <v>0</v>
      </c>
      <c r="NN132">
        <f t="shared" si="3852"/>
        <v>0</v>
      </c>
      <c r="NO132">
        <f t="shared" si="3853"/>
        <v>0</v>
      </c>
      <c r="NP132">
        <f t="shared" si="3854"/>
        <v>0</v>
      </c>
      <c r="NQ132">
        <f t="shared" si="3855"/>
        <v>0</v>
      </c>
      <c r="NR132">
        <f t="shared" si="3856"/>
        <v>0</v>
      </c>
      <c r="NS132">
        <f t="shared" si="3857"/>
        <v>0</v>
      </c>
      <c r="NT132">
        <f t="shared" si="3858"/>
        <v>0</v>
      </c>
      <c r="NU132">
        <f t="shared" si="3859"/>
        <v>0</v>
      </c>
      <c r="NV132">
        <f t="shared" si="3860"/>
        <v>0</v>
      </c>
      <c r="NW132">
        <f t="shared" si="3861"/>
        <v>0</v>
      </c>
      <c r="NX132">
        <f t="shared" si="3862"/>
        <v>0</v>
      </c>
      <c r="NY132">
        <f t="shared" si="3863"/>
        <v>0</v>
      </c>
      <c r="NZ132">
        <f t="shared" si="3864"/>
        <v>0</v>
      </c>
      <c r="OA132">
        <f t="shared" si="3865"/>
        <v>0</v>
      </c>
      <c r="OB132">
        <f t="shared" si="3866"/>
        <v>0</v>
      </c>
      <c r="OC132">
        <f t="shared" si="3867"/>
        <v>0</v>
      </c>
      <c r="OD132">
        <f t="shared" si="3868"/>
        <v>0</v>
      </c>
      <c r="OE132">
        <f t="shared" si="3869"/>
        <v>0</v>
      </c>
      <c r="OF132">
        <f t="shared" si="3870"/>
        <v>0</v>
      </c>
      <c r="OG132">
        <f t="shared" si="3871"/>
        <v>0</v>
      </c>
      <c r="OH132">
        <f t="shared" si="3872"/>
        <v>0</v>
      </c>
      <c r="OJ132" s="4">
        <f t="shared" si="3873"/>
        <v>264</v>
      </c>
      <c r="OK132" s="4">
        <f t="shared" si="3874"/>
        <v>49</v>
      </c>
      <c r="OL132" s="4">
        <f t="shared" si="3875"/>
        <v>117</v>
      </c>
      <c r="OM132" s="4">
        <f t="shared" si="3876"/>
        <v>0</v>
      </c>
      <c r="OP132" s="4">
        <f t="shared" si="3877"/>
        <v>430</v>
      </c>
      <c r="OQ132" s="4"/>
      <c r="OS132">
        <f t="shared" si="3878"/>
        <v>46</v>
      </c>
      <c r="OT132">
        <f t="shared" si="3879"/>
        <v>46</v>
      </c>
      <c r="OU132">
        <f t="shared" si="3880"/>
        <v>44</v>
      </c>
      <c r="OV132">
        <f t="shared" si="3881"/>
        <v>25</v>
      </c>
      <c r="OW132">
        <f t="shared" si="3882"/>
        <v>39</v>
      </c>
      <c r="OX132">
        <f t="shared" si="3883"/>
        <v>64</v>
      </c>
      <c r="OY132">
        <f t="shared" si="3884"/>
        <v>21</v>
      </c>
      <c r="OZ132">
        <f t="shared" si="3885"/>
        <v>28</v>
      </c>
      <c r="PA132">
        <f t="shared" si="3886"/>
        <v>64</v>
      </c>
      <c r="PB132">
        <f t="shared" si="3887"/>
        <v>0</v>
      </c>
      <c r="PC132">
        <f t="shared" si="3888"/>
        <v>53</v>
      </c>
      <c r="PD132">
        <f t="shared" si="3889"/>
        <v>0</v>
      </c>
      <c r="PE132">
        <f t="shared" si="3890"/>
        <v>0</v>
      </c>
      <c r="PF132">
        <f t="shared" si="3891"/>
        <v>0</v>
      </c>
      <c r="PG132">
        <f t="shared" si="3892"/>
        <v>0</v>
      </c>
      <c r="PH132">
        <f t="shared" si="3893"/>
        <v>0</v>
      </c>
      <c r="PI132">
        <f t="shared" si="3894"/>
        <v>0</v>
      </c>
      <c r="PJ132">
        <f t="shared" si="3895"/>
        <v>0</v>
      </c>
      <c r="PK132">
        <f t="shared" si="3896"/>
        <v>0</v>
      </c>
      <c r="PL132">
        <f t="shared" si="3897"/>
        <v>0</v>
      </c>
      <c r="PM132">
        <f t="shared" si="3898"/>
        <v>0</v>
      </c>
      <c r="PN132">
        <f t="shared" si="3899"/>
        <v>0</v>
      </c>
      <c r="PO132">
        <f t="shared" si="3900"/>
        <v>0</v>
      </c>
      <c r="PP132">
        <f t="shared" si="3901"/>
        <v>0</v>
      </c>
      <c r="PQ132">
        <f t="shared" si="3902"/>
        <v>0</v>
      </c>
      <c r="PR132">
        <f t="shared" si="3903"/>
        <v>0</v>
      </c>
      <c r="PS132">
        <f t="shared" si="3904"/>
        <v>0</v>
      </c>
      <c r="PT132">
        <f t="shared" si="3905"/>
        <v>0</v>
      </c>
      <c r="PU132">
        <f t="shared" si="3906"/>
        <v>0</v>
      </c>
      <c r="PV132">
        <f t="shared" si="3907"/>
        <v>0</v>
      </c>
      <c r="PW132">
        <f t="shared" si="3908"/>
        <v>0</v>
      </c>
      <c r="PX132">
        <f t="shared" si="3909"/>
        <v>0</v>
      </c>
      <c r="PY132">
        <f t="shared" si="3910"/>
        <v>0</v>
      </c>
      <c r="PZ132">
        <f t="shared" si="3911"/>
        <v>0</v>
      </c>
      <c r="QA132">
        <f t="shared" si="3912"/>
        <v>0</v>
      </c>
      <c r="QB132">
        <f t="shared" si="3913"/>
        <v>0</v>
      </c>
      <c r="QC132">
        <f t="shared" si="3914"/>
        <v>0</v>
      </c>
      <c r="QD132">
        <f t="shared" si="3915"/>
        <v>0</v>
      </c>
      <c r="QE132">
        <f t="shared" si="3916"/>
        <v>0</v>
      </c>
      <c r="QF132">
        <f t="shared" si="3917"/>
        <v>0</v>
      </c>
      <c r="QG132">
        <f t="shared" si="3918"/>
        <v>0</v>
      </c>
      <c r="QH132">
        <f t="shared" si="3919"/>
        <v>0</v>
      </c>
      <c r="QI132">
        <f t="shared" si="3920"/>
        <v>0</v>
      </c>
      <c r="QJ132">
        <f t="shared" si="3921"/>
        <v>0</v>
      </c>
      <c r="QK132">
        <f t="shared" si="3922"/>
        <v>0</v>
      </c>
      <c r="QL132">
        <f t="shared" si="3923"/>
        <v>0</v>
      </c>
      <c r="QM132">
        <f t="shared" si="3924"/>
        <v>0</v>
      </c>
      <c r="QN132">
        <f t="shared" si="3925"/>
        <v>0</v>
      </c>
      <c r="QO132">
        <f t="shared" si="3926"/>
        <v>0</v>
      </c>
      <c r="QP132">
        <f t="shared" si="3927"/>
        <v>0</v>
      </c>
      <c r="QQ132">
        <f t="shared" si="3928"/>
        <v>0</v>
      </c>
      <c r="QR132">
        <f t="shared" si="3929"/>
        <v>0</v>
      </c>
      <c r="QS132">
        <f t="shared" si="3930"/>
        <v>0</v>
      </c>
      <c r="QT132">
        <f t="shared" si="3931"/>
        <v>0</v>
      </c>
      <c r="QU132">
        <f t="shared" si="3932"/>
        <v>0</v>
      </c>
      <c r="QV132">
        <f t="shared" si="3933"/>
        <v>0</v>
      </c>
      <c r="QW132">
        <f t="shared" si="3934"/>
        <v>0</v>
      </c>
      <c r="QX132">
        <f t="shared" si="3935"/>
        <v>0</v>
      </c>
      <c r="QY132">
        <f t="shared" si="3936"/>
        <v>0</v>
      </c>
      <c r="QZ132">
        <f t="shared" si="3937"/>
        <v>0</v>
      </c>
      <c r="RA132">
        <f t="shared" si="3938"/>
        <v>0</v>
      </c>
      <c r="RB132">
        <f t="shared" si="3939"/>
        <v>0</v>
      </c>
      <c r="RC132">
        <f t="shared" si="3940"/>
        <v>0</v>
      </c>
      <c r="RD132">
        <f t="shared" si="3941"/>
        <v>0</v>
      </c>
      <c r="RE132">
        <f t="shared" si="3942"/>
        <v>0</v>
      </c>
      <c r="RF132">
        <f t="shared" si="3943"/>
        <v>0</v>
      </c>
      <c r="RG132">
        <f t="shared" si="3944"/>
        <v>0</v>
      </c>
      <c r="RH132">
        <f t="shared" si="3945"/>
        <v>0</v>
      </c>
      <c r="RI132">
        <f t="shared" si="3946"/>
        <v>0</v>
      </c>
      <c r="RJ132">
        <f t="shared" si="3947"/>
        <v>0</v>
      </c>
      <c r="RK132">
        <f t="shared" si="3948"/>
        <v>0</v>
      </c>
      <c r="RL132">
        <f t="shared" si="3949"/>
        <v>0</v>
      </c>
      <c r="RM132">
        <f t="shared" si="3950"/>
        <v>0</v>
      </c>
      <c r="RN132">
        <f t="shared" si="3951"/>
        <v>0</v>
      </c>
      <c r="RO132">
        <f t="shared" si="3952"/>
        <v>0</v>
      </c>
      <c r="RP132">
        <f t="shared" si="3953"/>
        <v>0</v>
      </c>
      <c r="RQ132">
        <f t="shared" si="3954"/>
        <v>0</v>
      </c>
      <c r="RR132">
        <f t="shared" si="3955"/>
        <v>0</v>
      </c>
      <c r="RS132">
        <f t="shared" si="3956"/>
        <v>0</v>
      </c>
      <c r="RT132">
        <f t="shared" si="3957"/>
        <v>0</v>
      </c>
      <c r="RU132">
        <f t="shared" si="3958"/>
        <v>0</v>
      </c>
      <c r="RV132">
        <f t="shared" si="3959"/>
        <v>0</v>
      </c>
      <c r="RW132">
        <f t="shared" si="3960"/>
        <v>0</v>
      </c>
      <c r="RX132">
        <f t="shared" si="3961"/>
        <v>0</v>
      </c>
      <c r="RY132">
        <f t="shared" si="3962"/>
        <v>0</v>
      </c>
      <c r="SA132" s="4">
        <f t="shared" si="3963"/>
        <v>19.23</v>
      </c>
      <c r="SB132" s="4">
        <f t="shared" si="3964"/>
        <v>8.129999999999999</v>
      </c>
      <c r="SC132" s="4">
        <f t="shared" si="3965"/>
        <v>11.14</v>
      </c>
      <c r="SD132" s="4">
        <f t="shared" si="3966"/>
        <v>0</v>
      </c>
      <c r="SF132" s="4">
        <f t="shared" si="3967"/>
        <v>38.5</v>
      </c>
      <c r="SI132">
        <f t="shared" si="3968"/>
        <v>3.43</v>
      </c>
      <c r="SJ132">
        <f t="shared" si="3969"/>
        <v>4.13</v>
      </c>
      <c r="SK132">
        <f t="shared" si="3970"/>
        <v>5</v>
      </c>
      <c r="SL132">
        <f t="shared" si="3971"/>
        <v>3.67</v>
      </c>
      <c r="SM132">
        <f t="shared" si="3972"/>
        <v>3.8</v>
      </c>
      <c r="SN132">
        <f t="shared" si="3973"/>
        <v>3.4</v>
      </c>
      <c r="SO132">
        <f t="shared" si="3974"/>
        <v>4.5599999999999996</v>
      </c>
      <c r="SP132">
        <f t="shared" si="3975"/>
        <v>3.57</v>
      </c>
      <c r="SQ132">
        <f t="shared" si="3976"/>
        <v>3.27</v>
      </c>
      <c r="SR132" t="str">
        <f t="shared" si="3977"/>
        <v>0</v>
      </c>
      <c r="SS132">
        <f t="shared" si="3978"/>
        <v>3.67</v>
      </c>
      <c r="ST132" t="str">
        <f t="shared" si="3979"/>
        <v>0</v>
      </c>
      <c r="SU132" t="str">
        <f t="shared" si="3980"/>
        <v>0</v>
      </c>
      <c r="SV132" t="str">
        <f t="shared" si="3981"/>
        <v>0</v>
      </c>
      <c r="SW132" t="str">
        <f t="shared" si="3982"/>
        <v>0</v>
      </c>
      <c r="SX132" t="str">
        <f t="shared" si="3983"/>
        <v>0</v>
      </c>
      <c r="SY132" t="str">
        <f t="shared" si="3984"/>
        <v>0</v>
      </c>
      <c r="SZ132" t="str">
        <f t="shared" si="3985"/>
        <v>0</v>
      </c>
      <c r="TA132" t="str">
        <f t="shared" si="3986"/>
        <v>0</v>
      </c>
      <c r="TB132" t="str">
        <f t="shared" si="3987"/>
        <v>0</v>
      </c>
      <c r="TC132" t="str">
        <f t="shared" si="3988"/>
        <v>0</v>
      </c>
      <c r="TD132" t="str">
        <f t="shared" si="3989"/>
        <v>0</v>
      </c>
      <c r="TE132" t="str">
        <f t="shared" si="3990"/>
        <v>0</v>
      </c>
      <c r="TF132" t="str">
        <f t="shared" si="3991"/>
        <v>0</v>
      </c>
      <c r="TG132" t="str">
        <f t="shared" si="3992"/>
        <v>0</v>
      </c>
      <c r="TH132" t="str">
        <f t="shared" si="3993"/>
        <v>0</v>
      </c>
      <c r="TI132" t="str">
        <f t="shared" si="3994"/>
        <v>0</v>
      </c>
      <c r="TJ132" t="str">
        <f t="shared" si="3995"/>
        <v>0</v>
      </c>
      <c r="TK132" t="str">
        <f t="shared" si="3996"/>
        <v>0</v>
      </c>
      <c r="TL132" t="str">
        <f t="shared" si="3997"/>
        <v>0</v>
      </c>
      <c r="TM132" t="str">
        <f t="shared" si="3998"/>
        <v>0</v>
      </c>
      <c r="TN132" t="str">
        <f t="shared" si="3999"/>
        <v>0</v>
      </c>
      <c r="TO132" t="str">
        <f t="shared" si="4000"/>
        <v>0</v>
      </c>
      <c r="TP132" t="str">
        <f t="shared" si="4001"/>
        <v>0</v>
      </c>
      <c r="TQ132" t="str">
        <f t="shared" si="4002"/>
        <v>0</v>
      </c>
      <c r="TR132" t="str">
        <f t="shared" si="4003"/>
        <v>0</v>
      </c>
      <c r="TS132" t="str">
        <f t="shared" si="4004"/>
        <v>0</v>
      </c>
      <c r="TT132" t="str">
        <f t="shared" si="4005"/>
        <v>0</v>
      </c>
      <c r="TU132" t="str">
        <f t="shared" si="4006"/>
        <v>0</v>
      </c>
      <c r="TV132" t="str">
        <f t="shared" si="4007"/>
        <v>0</v>
      </c>
      <c r="TW132" t="str">
        <f t="shared" si="4008"/>
        <v>0</v>
      </c>
      <c r="TX132" t="str">
        <f t="shared" si="4009"/>
        <v>0</v>
      </c>
      <c r="TY132" t="str">
        <f t="shared" si="4010"/>
        <v>0</v>
      </c>
      <c r="TZ132" t="str">
        <f t="shared" si="4011"/>
        <v>0</v>
      </c>
      <c r="UA132" t="str">
        <f t="shared" si="4012"/>
        <v>0</v>
      </c>
      <c r="UB132" t="str">
        <f t="shared" si="4013"/>
        <v>0</v>
      </c>
      <c r="UC132" t="str">
        <f t="shared" si="4014"/>
        <v>0</v>
      </c>
      <c r="UD132" t="str">
        <f t="shared" si="4015"/>
        <v>0</v>
      </c>
      <c r="UE132" t="str">
        <f t="shared" si="4016"/>
        <v>0</v>
      </c>
      <c r="UF132" t="str">
        <f t="shared" si="4017"/>
        <v>0</v>
      </c>
      <c r="UG132" t="str">
        <f t="shared" si="4018"/>
        <v>0</v>
      </c>
      <c r="UH132" t="str">
        <f t="shared" si="4019"/>
        <v>0</v>
      </c>
      <c r="UI132" t="str">
        <f t="shared" si="4020"/>
        <v>0</v>
      </c>
      <c r="UJ132" t="str">
        <f t="shared" si="4021"/>
        <v>0</v>
      </c>
      <c r="UK132" t="str">
        <f t="shared" si="4022"/>
        <v>0</v>
      </c>
      <c r="UL132" t="str">
        <f t="shared" si="4023"/>
        <v>0</v>
      </c>
      <c r="UM132" t="str">
        <f t="shared" si="4024"/>
        <v>0</v>
      </c>
      <c r="UN132" t="str">
        <f t="shared" si="4025"/>
        <v>0</v>
      </c>
      <c r="UO132" t="str">
        <f t="shared" si="4026"/>
        <v>0</v>
      </c>
      <c r="UP132" t="str">
        <f t="shared" si="4027"/>
        <v>0</v>
      </c>
      <c r="UQ132" t="str">
        <f t="shared" si="4028"/>
        <v>0</v>
      </c>
      <c r="UR132" t="str">
        <f t="shared" si="4029"/>
        <v>0</v>
      </c>
      <c r="US132" t="str">
        <f t="shared" si="4030"/>
        <v>0</v>
      </c>
      <c r="UT132" t="str">
        <f t="shared" si="4031"/>
        <v>0</v>
      </c>
      <c r="UU132" t="str">
        <f t="shared" si="4032"/>
        <v>0</v>
      </c>
      <c r="UV132" t="str">
        <f t="shared" si="4033"/>
        <v>0</v>
      </c>
      <c r="UW132" t="str">
        <f t="shared" si="4034"/>
        <v>0</v>
      </c>
      <c r="UX132" t="str">
        <f t="shared" si="4035"/>
        <v>0</v>
      </c>
      <c r="UY132" t="str">
        <f t="shared" si="4036"/>
        <v>0</v>
      </c>
      <c r="UZ132" t="str">
        <f t="shared" si="4037"/>
        <v>0</v>
      </c>
      <c r="VA132" t="str">
        <f t="shared" si="4038"/>
        <v>0</v>
      </c>
      <c r="VB132" t="str">
        <f t="shared" si="4039"/>
        <v>0</v>
      </c>
      <c r="VC132" t="str">
        <f t="shared" si="4040"/>
        <v>0</v>
      </c>
      <c r="VD132" t="str">
        <f t="shared" si="4041"/>
        <v>0</v>
      </c>
      <c r="VE132" t="str">
        <f t="shared" si="4042"/>
        <v>0</v>
      </c>
      <c r="VF132" t="str">
        <f t="shared" si="4043"/>
        <v>0</v>
      </c>
      <c r="VG132" t="str">
        <f t="shared" si="4044"/>
        <v>0</v>
      </c>
      <c r="VH132" t="str">
        <f t="shared" si="4045"/>
        <v>0</v>
      </c>
      <c r="VI132" t="str">
        <f t="shared" si="4046"/>
        <v>0</v>
      </c>
      <c r="VJ132" t="str">
        <f t="shared" si="4047"/>
        <v>0</v>
      </c>
      <c r="VK132" t="str">
        <f t="shared" si="4048"/>
        <v>0</v>
      </c>
      <c r="VL132" t="str">
        <f t="shared" si="4049"/>
        <v>0</v>
      </c>
      <c r="VM132" t="str">
        <f t="shared" si="4050"/>
        <v>0</v>
      </c>
      <c r="VN132" t="str">
        <f t="shared" si="4051"/>
        <v>0</v>
      </c>
      <c r="VO132" t="str">
        <f t="shared" si="4052"/>
        <v>0</v>
      </c>
      <c r="VQ132" s="4">
        <f t="shared" si="4053"/>
        <v>-22</v>
      </c>
      <c r="VR132" s="4">
        <f t="shared" si="4054"/>
        <v>-5.39</v>
      </c>
      <c r="VS132" s="4">
        <f t="shared" si="4055"/>
        <v>-24.41</v>
      </c>
      <c r="VT132" s="4">
        <f t="shared" si="4056"/>
        <v>0</v>
      </c>
      <c r="VV132" s="4">
        <f t="shared" si="4057"/>
        <v>-51.8</v>
      </c>
      <c r="VY132">
        <f t="shared" si="4058"/>
        <v>0.85</v>
      </c>
      <c r="VZ132">
        <f t="shared" si="4059"/>
        <v>-4.17</v>
      </c>
      <c r="WA132">
        <f t="shared" si="4060"/>
        <v>6.04</v>
      </c>
      <c r="WB132">
        <f t="shared" si="4061"/>
        <v>-5.21</v>
      </c>
      <c r="WC132">
        <f t="shared" si="4062"/>
        <v>-3.49</v>
      </c>
      <c r="WD132">
        <f t="shared" si="4063"/>
        <v>-14.65</v>
      </c>
      <c r="WE132">
        <f t="shared" si="4064"/>
        <v>-0.06</v>
      </c>
      <c r="WF132">
        <f t="shared" si="4065"/>
        <v>-5.33</v>
      </c>
      <c r="WG132">
        <f t="shared" si="4066"/>
        <v>-10.07</v>
      </c>
      <c r="WH132">
        <f t="shared" si="4067"/>
        <v>0</v>
      </c>
      <c r="WI132">
        <f t="shared" si="4068"/>
        <v>-15.71</v>
      </c>
      <c r="WJ132">
        <f t="shared" si="4069"/>
        <v>0</v>
      </c>
      <c r="WK132">
        <f t="shared" si="4070"/>
        <v>0</v>
      </c>
      <c r="WL132">
        <f t="shared" si="4071"/>
        <v>0</v>
      </c>
      <c r="WM132">
        <f t="shared" si="4072"/>
        <v>0</v>
      </c>
      <c r="WN132">
        <f t="shared" si="4073"/>
        <v>0</v>
      </c>
      <c r="WO132">
        <f t="shared" si="4074"/>
        <v>0</v>
      </c>
      <c r="WP132">
        <f t="shared" si="4075"/>
        <v>0</v>
      </c>
      <c r="WQ132">
        <f t="shared" si="4076"/>
        <v>0</v>
      </c>
      <c r="WR132">
        <f t="shared" si="4077"/>
        <v>0</v>
      </c>
      <c r="WS132">
        <f t="shared" si="4078"/>
        <v>0</v>
      </c>
      <c r="WT132">
        <f t="shared" si="4079"/>
        <v>0</v>
      </c>
      <c r="WU132">
        <f t="shared" si="4080"/>
        <v>0</v>
      </c>
      <c r="WV132">
        <f t="shared" si="4081"/>
        <v>0</v>
      </c>
      <c r="WW132">
        <f t="shared" si="4082"/>
        <v>0</v>
      </c>
      <c r="WX132">
        <f t="shared" si="4083"/>
        <v>0</v>
      </c>
      <c r="WY132">
        <f t="shared" si="4084"/>
        <v>0</v>
      </c>
      <c r="WZ132">
        <f t="shared" si="4085"/>
        <v>0</v>
      </c>
      <c r="XA132">
        <f t="shared" si="4086"/>
        <v>0</v>
      </c>
      <c r="XB132">
        <f t="shared" si="4087"/>
        <v>0</v>
      </c>
      <c r="XC132">
        <f t="shared" si="4088"/>
        <v>0</v>
      </c>
      <c r="XD132">
        <f t="shared" si="4089"/>
        <v>0</v>
      </c>
      <c r="XE132">
        <f t="shared" si="4090"/>
        <v>0</v>
      </c>
      <c r="XF132">
        <f t="shared" si="4091"/>
        <v>0</v>
      </c>
      <c r="XG132">
        <f t="shared" si="4092"/>
        <v>0</v>
      </c>
      <c r="XH132">
        <f t="shared" si="4093"/>
        <v>0</v>
      </c>
      <c r="XI132">
        <f t="shared" si="4094"/>
        <v>0</v>
      </c>
      <c r="XJ132">
        <f t="shared" si="4095"/>
        <v>0</v>
      </c>
      <c r="XK132">
        <f t="shared" si="4096"/>
        <v>0</v>
      </c>
      <c r="XL132">
        <f t="shared" si="4097"/>
        <v>0</v>
      </c>
      <c r="XM132">
        <f t="shared" si="4098"/>
        <v>0</v>
      </c>
      <c r="XN132">
        <f t="shared" si="4099"/>
        <v>0</v>
      </c>
      <c r="XO132">
        <f t="shared" si="4100"/>
        <v>0</v>
      </c>
      <c r="XP132">
        <f t="shared" si="4101"/>
        <v>0</v>
      </c>
      <c r="XQ132">
        <f t="shared" si="4102"/>
        <v>0</v>
      </c>
      <c r="XR132">
        <f t="shared" si="4103"/>
        <v>0</v>
      </c>
      <c r="XS132">
        <f t="shared" si="4104"/>
        <v>0</v>
      </c>
      <c r="XT132">
        <f t="shared" si="4105"/>
        <v>0</v>
      </c>
      <c r="XU132">
        <f t="shared" si="4106"/>
        <v>0</v>
      </c>
      <c r="XV132">
        <f t="shared" si="4107"/>
        <v>0</v>
      </c>
      <c r="XW132">
        <f t="shared" si="4108"/>
        <v>0</v>
      </c>
      <c r="XX132">
        <f t="shared" si="4109"/>
        <v>0</v>
      </c>
      <c r="XY132">
        <f t="shared" si="4110"/>
        <v>0</v>
      </c>
      <c r="XZ132">
        <f t="shared" si="4111"/>
        <v>0</v>
      </c>
      <c r="YA132">
        <f t="shared" si="4112"/>
        <v>0</v>
      </c>
      <c r="YB132">
        <f t="shared" si="4113"/>
        <v>0</v>
      </c>
      <c r="YC132">
        <f t="shared" si="4114"/>
        <v>0</v>
      </c>
      <c r="YD132">
        <f t="shared" si="4115"/>
        <v>0</v>
      </c>
      <c r="YE132">
        <f t="shared" si="4116"/>
        <v>0</v>
      </c>
      <c r="YF132">
        <f t="shared" si="4117"/>
        <v>0</v>
      </c>
      <c r="YG132">
        <f t="shared" si="4118"/>
        <v>0</v>
      </c>
      <c r="YH132">
        <f t="shared" si="4119"/>
        <v>0</v>
      </c>
      <c r="YI132">
        <f t="shared" si="4120"/>
        <v>0</v>
      </c>
      <c r="YJ132">
        <f t="shared" si="4121"/>
        <v>0</v>
      </c>
      <c r="YK132">
        <f t="shared" si="4122"/>
        <v>0</v>
      </c>
      <c r="YL132">
        <f t="shared" si="4123"/>
        <v>0</v>
      </c>
      <c r="YM132">
        <f t="shared" si="4124"/>
        <v>0</v>
      </c>
      <c r="YN132">
        <f t="shared" si="4125"/>
        <v>0</v>
      </c>
      <c r="YO132">
        <f t="shared" si="4126"/>
        <v>0</v>
      </c>
      <c r="YP132">
        <f t="shared" si="4127"/>
        <v>0</v>
      </c>
      <c r="YQ132">
        <f t="shared" si="4128"/>
        <v>0</v>
      </c>
      <c r="YR132">
        <f t="shared" si="4129"/>
        <v>0</v>
      </c>
      <c r="YS132">
        <f t="shared" si="4130"/>
        <v>0</v>
      </c>
      <c r="YT132">
        <f t="shared" si="4131"/>
        <v>0</v>
      </c>
      <c r="YU132">
        <f t="shared" si="4132"/>
        <v>0</v>
      </c>
      <c r="YV132">
        <f t="shared" si="4133"/>
        <v>0</v>
      </c>
      <c r="YW132">
        <f t="shared" si="4134"/>
        <v>0</v>
      </c>
      <c r="YX132">
        <f t="shared" si="4135"/>
        <v>0</v>
      </c>
      <c r="YY132">
        <f t="shared" si="4136"/>
        <v>0</v>
      </c>
      <c r="YZ132">
        <f t="shared" si="4137"/>
        <v>0</v>
      </c>
      <c r="ZA132">
        <f t="shared" si="4138"/>
        <v>0</v>
      </c>
      <c r="ZB132">
        <f t="shared" si="4139"/>
        <v>0</v>
      </c>
      <c r="ZC132">
        <f t="shared" si="4140"/>
        <v>0</v>
      </c>
      <c r="ZD132">
        <f t="shared" si="4141"/>
        <v>0</v>
      </c>
      <c r="ZE132">
        <f t="shared" si="4142"/>
        <v>0</v>
      </c>
      <c r="ZG132" s="4">
        <f t="shared" si="4143"/>
        <v>248</v>
      </c>
      <c r="ZH132" s="4">
        <f t="shared" si="4144"/>
        <v>80</v>
      </c>
      <c r="ZI132" s="4">
        <f t="shared" si="4145"/>
        <v>163</v>
      </c>
      <c r="ZJ132" s="4">
        <f t="shared" si="4146"/>
        <v>0</v>
      </c>
      <c r="ZL132" s="4">
        <f t="shared" si="4147"/>
        <v>491</v>
      </c>
      <c r="ZO132">
        <f t="shared" si="4148"/>
        <v>48</v>
      </c>
      <c r="ZP132">
        <f t="shared" si="4149"/>
        <v>54</v>
      </c>
      <c r="ZQ132">
        <f t="shared" si="4150"/>
        <v>29</v>
      </c>
      <c r="ZR132">
        <f t="shared" si="4151"/>
        <v>49</v>
      </c>
      <c r="ZS132">
        <f t="shared" si="4152"/>
        <v>57</v>
      </c>
      <c r="ZT132">
        <f t="shared" si="4153"/>
        <v>61</v>
      </c>
      <c r="ZU132">
        <f t="shared" si="4154"/>
        <v>32</v>
      </c>
      <c r="ZV132">
        <f t="shared" si="4155"/>
        <v>48</v>
      </c>
      <c r="ZW132">
        <f t="shared" si="4156"/>
        <v>56</v>
      </c>
      <c r="ZX132">
        <f t="shared" si="4157"/>
        <v>0</v>
      </c>
      <c r="ZY132">
        <f t="shared" si="4158"/>
        <v>57</v>
      </c>
      <c r="ZZ132">
        <f t="shared" si="4159"/>
        <v>0</v>
      </c>
      <c r="AAA132">
        <f t="shared" si="4160"/>
        <v>0</v>
      </c>
      <c r="AAB132">
        <f t="shared" si="4161"/>
        <v>0</v>
      </c>
      <c r="AAC132">
        <f t="shared" si="4162"/>
        <v>0</v>
      </c>
      <c r="AAD132">
        <f t="shared" si="4163"/>
        <v>0</v>
      </c>
      <c r="AAE132">
        <f t="shared" si="4164"/>
        <v>0</v>
      </c>
      <c r="AAF132">
        <f t="shared" si="4165"/>
        <v>0</v>
      </c>
      <c r="AAG132">
        <f t="shared" si="4166"/>
        <v>0</v>
      </c>
      <c r="AAH132">
        <f t="shared" si="4167"/>
        <v>0</v>
      </c>
      <c r="AAI132">
        <f t="shared" si="4168"/>
        <v>0</v>
      </c>
      <c r="AAJ132">
        <f t="shared" si="4169"/>
        <v>0</v>
      </c>
      <c r="AAK132">
        <f t="shared" si="4170"/>
        <v>0</v>
      </c>
      <c r="AAL132">
        <f t="shared" si="4171"/>
        <v>0</v>
      </c>
      <c r="AAM132">
        <f t="shared" si="4172"/>
        <v>0</v>
      </c>
      <c r="AAN132">
        <f t="shared" si="4173"/>
        <v>0</v>
      </c>
      <c r="AAO132">
        <f t="shared" si="4174"/>
        <v>0</v>
      </c>
      <c r="AAP132">
        <f t="shared" si="4175"/>
        <v>0</v>
      </c>
      <c r="AAQ132">
        <f t="shared" si="4176"/>
        <v>0</v>
      </c>
      <c r="AAR132">
        <f t="shared" si="4177"/>
        <v>0</v>
      </c>
      <c r="AAS132">
        <f t="shared" si="4178"/>
        <v>0</v>
      </c>
      <c r="AAT132">
        <f t="shared" si="4179"/>
        <v>0</v>
      </c>
      <c r="AAU132">
        <f t="shared" si="4180"/>
        <v>0</v>
      </c>
      <c r="AAV132">
        <f t="shared" si="4181"/>
        <v>0</v>
      </c>
      <c r="AAW132">
        <f t="shared" si="4182"/>
        <v>0</v>
      </c>
      <c r="AAX132">
        <f t="shared" si="4183"/>
        <v>0</v>
      </c>
      <c r="AAY132">
        <f t="shared" si="4184"/>
        <v>0</v>
      </c>
      <c r="AAZ132">
        <f t="shared" si="4185"/>
        <v>0</v>
      </c>
      <c r="ABA132">
        <f t="shared" si="4186"/>
        <v>0</v>
      </c>
      <c r="ABB132">
        <f t="shared" si="4187"/>
        <v>0</v>
      </c>
      <c r="ABC132">
        <f t="shared" si="4188"/>
        <v>0</v>
      </c>
      <c r="ABD132">
        <f t="shared" si="4189"/>
        <v>0</v>
      </c>
      <c r="ABE132">
        <f t="shared" si="4190"/>
        <v>0</v>
      </c>
      <c r="ABF132">
        <f t="shared" si="4191"/>
        <v>0</v>
      </c>
      <c r="ABG132">
        <f t="shared" si="4192"/>
        <v>0</v>
      </c>
      <c r="ABH132">
        <f t="shared" si="4193"/>
        <v>0</v>
      </c>
      <c r="ABI132">
        <f t="shared" si="4194"/>
        <v>0</v>
      </c>
      <c r="ABJ132">
        <f t="shared" si="4195"/>
        <v>0</v>
      </c>
      <c r="ABK132">
        <f t="shared" si="4196"/>
        <v>0</v>
      </c>
      <c r="ABL132">
        <f t="shared" si="4197"/>
        <v>0</v>
      </c>
      <c r="ABM132">
        <f t="shared" si="4198"/>
        <v>0</v>
      </c>
      <c r="ABN132">
        <f t="shared" si="4199"/>
        <v>0</v>
      </c>
      <c r="ABO132">
        <f t="shared" si="4200"/>
        <v>0</v>
      </c>
      <c r="ABP132">
        <f t="shared" si="4201"/>
        <v>0</v>
      </c>
      <c r="ABQ132">
        <f t="shared" si="4202"/>
        <v>0</v>
      </c>
      <c r="ABR132">
        <f t="shared" si="4203"/>
        <v>0</v>
      </c>
      <c r="ABS132">
        <f t="shared" si="4204"/>
        <v>0</v>
      </c>
      <c r="ABT132">
        <f t="shared" si="4205"/>
        <v>0</v>
      </c>
      <c r="ABU132">
        <f t="shared" si="4206"/>
        <v>0</v>
      </c>
      <c r="ABV132">
        <f t="shared" si="4207"/>
        <v>0</v>
      </c>
      <c r="ABW132">
        <f t="shared" si="4208"/>
        <v>0</v>
      </c>
      <c r="ABX132">
        <f t="shared" si="4209"/>
        <v>0</v>
      </c>
      <c r="ABY132">
        <f t="shared" si="4210"/>
        <v>0</v>
      </c>
      <c r="ABZ132">
        <f t="shared" si="4211"/>
        <v>0</v>
      </c>
      <c r="ACA132">
        <f t="shared" si="4212"/>
        <v>0</v>
      </c>
      <c r="ACB132">
        <f t="shared" si="4213"/>
        <v>0</v>
      </c>
      <c r="ACC132">
        <f t="shared" si="4214"/>
        <v>0</v>
      </c>
      <c r="ACD132">
        <f t="shared" si="4215"/>
        <v>0</v>
      </c>
      <c r="ACE132">
        <f t="shared" si="4216"/>
        <v>0</v>
      </c>
      <c r="ACF132">
        <f t="shared" si="4217"/>
        <v>0</v>
      </c>
      <c r="ACG132">
        <f t="shared" si="4218"/>
        <v>0</v>
      </c>
      <c r="ACH132">
        <f t="shared" si="4219"/>
        <v>0</v>
      </c>
      <c r="ACI132">
        <f t="shared" si="4220"/>
        <v>0</v>
      </c>
      <c r="ACJ132">
        <f t="shared" si="4221"/>
        <v>0</v>
      </c>
      <c r="ACK132">
        <f t="shared" si="4222"/>
        <v>0</v>
      </c>
      <c r="ACL132">
        <f t="shared" si="4223"/>
        <v>0</v>
      </c>
      <c r="ACM132">
        <f t="shared" si="4224"/>
        <v>0</v>
      </c>
      <c r="ACN132">
        <f t="shared" si="4225"/>
        <v>0</v>
      </c>
      <c r="ACO132">
        <f t="shared" si="4226"/>
        <v>0</v>
      </c>
      <c r="ACP132">
        <f t="shared" si="4227"/>
        <v>0</v>
      </c>
      <c r="ACQ132">
        <f t="shared" si="4228"/>
        <v>0</v>
      </c>
      <c r="ACR132">
        <f t="shared" si="4229"/>
        <v>0</v>
      </c>
      <c r="ACS132">
        <f t="shared" si="4230"/>
        <v>0</v>
      </c>
      <c r="ACT132">
        <f t="shared" si="4231"/>
        <v>0</v>
      </c>
      <c r="ACU132">
        <f t="shared" si="4232"/>
        <v>0</v>
      </c>
      <c r="ACW132" s="4">
        <f t="shared" si="4233"/>
        <v>102.5</v>
      </c>
      <c r="ACX132" s="4">
        <f t="shared" si="4234"/>
        <v>138.4</v>
      </c>
      <c r="ACY132" s="4">
        <f t="shared" si="4235"/>
        <v>112</v>
      </c>
      <c r="ACZ132" s="4">
        <f t="shared" si="4236"/>
        <v>0</v>
      </c>
      <c r="ADA132" s="88">
        <f t="shared" si="4237"/>
        <v>8.3186537372341682</v>
      </c>
      <c r="ADB132" s="4">
        <f t="shared" si="4238"/>
        <v>352.9</v>
      </c>
      <c r="ADC132" s="5">
        <f t="shared" si="4239"/>
        <v>4.5276925690687087</v>
      </c>
      <c r="ADD132" s="5">
        <f t="shared" si="4240"/>
        <v>6.110100926607787</v>
      </c>
      <c r="ADE132">
        <f t="shared" si="4241"/>
        <v>19.8</v>
      </c>
      <c r="ADF132">
        <f t="shared" si="4242"/>
        <v>29.4</v>
      </c>
      <c r="ADG132">
        <f t="shared" si="4243"/>
        <v>21.2</v>
      </c>
      <c r="ADH132">
        <f t="shared" si="4244"/>
        <v>40.6</v>
      </c>
      <c r="ADI132">
        <f t="shared" si="4245"/>
        <v>47.9</v>
      </c>
      <c r="ADJ132">
        <f t="shared" si="4246"/>
        <v>7</v>
      </c>
      <c r="ADK132">
        <f t="shared" si="4247"/>
        <v>105.4</v>
      </c>
      <c r="ADL132">
        <f t="shared" si="4248"/>
        <v>33</v>
      </c>
      <c r="ADM132">
        <f t="shared" si="4249"/>
        <v>25.1</v>
      </c>
      <c r="ADN132">
        <f t="shared" si="4250"/>
        <v>0</v>
      </c>
      <c r="ADO132">
        <f t="shared" si="4251"/>
        <v>23.5</v>
      </c>
      <c r="ADP132">
        <f t="shared" si="4252"/>
        <v>0</v>
      </c>
      <c r="ADQ132">
        <f t="shared" si="4253"/>
        <v>0</v>
      </c>
      <c r="ADR132">
        <f t="shared" si="4254"/>
        <v>0</v>
      </c>
      <c r="ADS132">
        <f t="shared" si="4255"/>
        <v>0</v>
      </c>
      <c r="ADT132">
        <f t="shared" si="4256"/>
        <v>0</v>
      </c>
      <c r="ADU132">
        <f t="shared" si="4257"/>
        <v>0</v>
      </c>
      <c r="ADV132">
        <f t="shared" si="4258"/>
        <v>0</v>
      </c>
      <c r="ADW132">
        <f t="shared" si="4259"/>
        <v>0</v>
      </c>
      <c r="ADX132">
        <f t="shared" si="4260"/>
        <v>0</v>
      </c>
      <c r="ADY132">
        <f t="shared" si="4261"/>
        <v>0</v>
      </c>
      <c r="ADZ132">
        <f t="shared" si="4262"/>
        <v>0</v>
      </c>
      <c r="AEA132">
        <f t="shared" si="4263"/>
        <v>0</v>
      </c>
      <c r="AEB132">
        <f t="shared" si="4264"/>
        <v>0</v>
      </c>
      <c r="AEC132">
        <f t="shared" si="4265"/>
        <v>0</v>
      </c>
      <c r="AED132">
        <f t="shared" si="4266"/>
        <v>0</v>
      </c>
      <c r="AEE132">
        <f t="shared" si="4267"/>
        <v>0</v>
      </c>
      <c r="AEF132">
        <f t="shared" si="4268"/>
        <v>0</v>
      </c>
      <c r="AEG132">
        <f t="shared" si="4269"/>
        <v>0</v>
      </c>
      <c r="AEH132">
        <f t="shared" si="4270"/>
        <v>0</v>
      </c>
      <c r="AEI132">
        <f t="shared" si="4271"/>
        <v>0</v>
      </c>
      <c r="AEJ132">
        <f t="shared" si="4272"/>
        <v>0</v>
      </c>
      <c r="AEK132">
        <f t="shared" si="4273"/>
        <v>0</v>
      </c>
      <c r="AEL132">
        <f t="shared" si="4274"/>
        <v>0</v>
      </c>
      <c r="AEM132">
        <f t="shared" si="4275"/>
        <v>0</v>
      </c>
      <c r="AEN132">
        <f t="shared" si="4276"/>
        <v>0</v>
      </c>
      <c r="AEO132">
        <f t="shared" si="4277"/>
        <v>0</v>
      </c>
      <c r="AEP132">
        <f t="shared" si="4278"/>
        <v>0</v>
      </c>
      <c r="AEQ132">
        <f t="shared" si="4279"/>
        <v>0</v>
      </c>
      <c r="AER132">
        <f t="shared" si="4280"/>
        <v>0</v>
      </c>
      <c r="AES132">
        <f t="shared" si="4281"/>
        <v>0</v>
      </c>
      <c r="AET132">
        <f t="shared" si="4282"/>
        <v>0</v>
      </c>
      <c r="AEU132">
        <f t="shared" si="4283"/>
        <v>0</v>
      </c>
      <c r="AEV132">
        <f t="shared" si="4284"/>
        <v>0</v>
      </c>
      <c r="AEW132">
        <f t="shared" si="4285"/>
        <v>0</v>
      </c>
      <c r="AEX132">
        <f t="shared" si="4286"/>
        <v>0</v>
      </c>
      <c r="AEY132">
        <f t="shared" si="4287"/>
        <v>0</v>
      </c>
      <c r="AEZ132">
        <f t="shared" si="4288"/>
        <v>0</v>
      </c>
      <c r="AFA132">
        <f t="shared" si="4289"/>
        <v>0</v>
      </c>
      <c r="AFB132">
        <f t="shared" si="4290"/>
        <v>0</v>
      </c>
      <c r="AFC132">
        <f t="shared" si="4291"/>
        <v>0</v>
      </c>
      <c r="AFD132">
        <f t="shared" si="4292"/>
        <v>0</v>
      </c>
      <c r="AFE132">
        <f t="shared" si="4293"/>
        <v>0</v>
      </c>
      <c r="AFF132">
        <f t="shared" si="4294"/>
        <v>0</v>
      </c>
      <c r="AFG132">
        <f t="shared" si="4295"/>
        <v>0</v>
      </c>
      <c r="AFH132">
        <f t="shared" si="4296"/>
        <v>0</v>
      </c>
      <c r="AFI132">
        <f t="shared" si="4297"/>
        <v>0</v>
      </c>
      <c r="AFJ132">
        <f t="shared" si="4298"/>
        <v>0</v>
      </c>
      <c r="AFK132">
        <f t="shared" si="4299"/>
        <v>0</v>
      </c>
      <c r="AFL132">
        <f t="shared" si="4300"/>
        <v>0</v>
      </c>
      <c r="AFM132">
        <f t="shared" si="4301"/>
        <v>0</v>
      </c>
      <c r="AFN132">
        <f t="shared" si="4302"/>
        <v>0</v>
      </c>
      <c r="AFO132">
        <f t="shared" si="4303"/>
        <v>0</v>
      </c>
      <c r="AFP132">
        <f t="shared" si="4304"/>
        <v>0</v>
      </c>
      <c r="AFQ132">
        <f t="shared" si="4305"/>
        <v>0</v>
      </c>
      <c r="AFR132">
        <f t="shared" si="4306"/>
        <v>0</v>
      </c>
      <c r="AFS132">
        <f t="shared" si="4307"/>
        <v>0</v>
      </c>
      <c r="AFT132">
        <f t="shared" si="4308"/>
        <v>0</v>
      </c>
      <c r="AFU132">
        <f t="shared" si="4309"/>
        <v>0</v>
      </c>
      <c r="AFV132">
        <f t="shared" si="4310"/>
        <v>0</v>
      </c>
      <c r="AFW132">
        <f t="shared" si="4311"/>
        <v>0</v>
      </c>
      <c r="AFX132">
        <f t="shared" si="4312"/>
        <v>0</v>
      </c>
      <c r="AFY132">
        <f t="shared" si="4313"/>
        <v>0</v>
      </c>
      <c r="AFZ132">
        <f t="shared" si="4314"/>
        <v>0</v>
      </c>
      <c r="AGA132">
        <f t="shared" si="4315"/>
        <v>0</v>
      </c>
      <c r="AGB132">
        <f t="shared" si="4316"/>
        <v>0</v>
      </c>
      <c r="AGC132">
        <f t="shared" si="4317"/>
        <v>0</v>
      </c>
      <c r="AGD132">
        <f t="shared" si="4318"/>
        <v>0</v>
      </c>
      <c r="AGE132">
        <f t="shared" si="4319"/>
        <v>0</v>
      </c>
      <c r="AGF132">
        <f t="shared" si="4320"/>
        <v>0</v>
      </c>
      <c r="AGG132">
        <f t="shared" si="4321"/>
        <v>0</v>
      </c>
      <c r="AGH132">
        <f t="shared" si="4322"/>
        <v>0</v>
      </c>
      <c r="AGI132">
        <f t="shared" si="4323"/>
        <v>0</v>
      </c>
      <c r="AGJ132">
        <f t="shared" si="4324"/>
        <v>0</v>
      </c>
      <c r="AGK132">
        <f t="shared" si="4325"/>
        <v>0</v>
      </c>
      <c r="AGM132" s="88">
        <f t="shared" si="4326"/>
        <v>75</v>
      </c>
      <c r="AGN132" s="88">
        <v>75</v>
      </c>
      <c r="AGO132">
        <v>10</v>
      </c>
      <c r="AGP132">
        <f t="shared" si="4327"/>
        <v>10</v>
      </c>
      <c r="AGQ132">
        <f t="shared" si="4328"/>
        <v>10</v>
      </c>
      <c r="AGR132">
        <f t="shared" si="4329"/>
        <v>10</v>
      </c>
      <c r="AGS132">
        <f t="shared" si="4330"/>
        <v>7</v>
      </c>
      <c r="AGT132">
        <f t="shared" si="4331"/>
        <v>10</v>
      </c>
      <c r="AGU132">
        <f t="shared" si="4332"/>
        <v>10</v>
      </c>
      <c r="AGV132">
        <f t="shared" si="4333"/>
        <v>5</v>
      </c>
      <c r="AGW132">
        <f t="shared" si="4334"/>
        <v>1</v>
      </c>
      <c r="AGX132">
        <f t="shared" si="4335"/>
        <v>10</v>
      </c>
      <c r="AGY132">
        <f t="shared" si="4336"/>
        <v>0</v>
      </c>
      <c r="AGZ132">
        <f t="shared" si="4337"/>
        <v>5</v>
      </c>
      <c r="AHA132">
        <f t="shared" si="4338"/>
        <v>0</v>
      </c>
      <c r="AHB132">
        <f t="shared" si="4339"/>
        <v>0</v>
      </c>
      <c r="AHC132">
        <f t="shared" si="4340"/>
        <v>0</v>
      </c>
      <c r="AHD132">
        <f t="shared" si="4341"/>
        <v>0</v>
      </c>
      <c r="AHE132">
        <f t="shared" si="4342"/>
        <v>0</v>
      </c>
      <c r="AHF132">
        <f t="shared" si="4343"/>
        <v>0</v>
      </c>
      <c r="AHG132">
        <f t="shared" si="4344"/>
        <v>0</v>
      </c>
      <c r="AHH132">
        <f t="shared" si="4345"/>
        <v>0</v>
      </c>
      <c r="AHI132">
        <f t="shared" si="4346"/>
        <v>0</v>
      </c>
      <c r="AHJ132">
        <f t="shared" si="4347"/>
        <v>0</v>
      </c>
      <c r="AHK132">
        <f t="shared" si="4348"/>
        <v>0</v>
      </c>
      <c r="AHL132">
        <f t="shared" si="4349"/>
        <v>0</v>
      </c>
      <c r="AHM132">
        <f t="shared" si="4350"/>
        <v>0</v>
      </c>
      <c r="AHN132">
        <f t="shared" si="4351"/>
        <v>0</v>
      </c>
      <c r="AHO132">
        <f t="shared" si="4352"/>
        <v>0</v>
      </c>
      <c r="AHP132">
        <f t="shared" si="4353"/>
        <v>0</v>
      </c>
      <c r="AHQ132">
        <f t="shared" si="4354"/>
        <v>0</v>
      </c>
      <c r="AHR132">
        <f t="shared" si="4355"/>
        <v>0</v>
      </c>
      <c r="AHS132">
        <f t="shared" si="4356"/>
        <v>0</v>
      </c>
      <c r="AHT132">
        <f t="shared" si="4357"/>
        <v>0</v>
      </c>
      <c r="AHU132">
        <f t="shared" si="4358"/>
        <v>0</v>
      </c>
      <c r="AHV132">
        <f t="shared" si="4359"/>
        <v>0</v>
      </c>
      <c r="AHW132">
        <f t="shared" si="4360"/>
        <v>0</v>
      </c>
      <c r="AHX132">
        <f t="shared" si="4361"/>
        <v>0</v>
      </c>
      <c r="AHY132">
        <f t="shared" si="4362"/>
        <v>0</v>
      </c>
      <c r="AHZ132">
        <f t="shared" si="4363"/>
        <v>0</v>
      </c>
      <c r="AIA132">
        <f t="shared" si="4364"/>
        <v>0</v>
      </c>
      <c r="AIB132">
        <f t="shared" si="4365"/>
        <v>0</v>
      </c>
      <c r="AIC132">
        <f t="shared" si="4366"/>
        <v>0</v>
      </c>
      <c r="AID132">
        <f t="shared" si="4367"/>
        <v>0</v>
      </c>
      <c r="AIE132">
        <f t="shared" si="4368"/>
        <v>0</v>
      </c>
      <c r="AIF132">
        <f t="shared" si="4369"/>
        <v>0</v>
      </c>
      <c r="AIG132">
        <f t="shared" si="4370"/>
        <v>0</v>
      </c>
      <c r="AIH132">
        <f t="shared" si="4371"/>
        <v>0</v>
      </c>
      <c r="AII132">
        <f t="shared" si="4372"/>
        <v>0</v>
      </c>
      <c r="AIJ132">
        <f t="shared" si="4373"/>
        <v>0</v>
      </c>
      <c r="AIK132">
        <f t="shared" si="4374"/>
        <v>0</v>
      </c>
      <c r="AIL132">
        <f t="shared" si="4375"/>
        <v>0</v>
      </c>
      <c r="AIM132">
        <f t="shared" si="4376"/>
        <v>0</v>
      </c>
      <c r="AIN132">
        <f t="shared" si="4377"/>
        <v>0</v>
      </c>
      <c r="AIO132">
        <f t="shared" si="4378"/>
        <v>0</v>
      </c>
      <c r="AIP132">
        <f t="shared" si="4379"/>
        <v>0</v>
      </c>
      <c r="AIQ132">
        <f t="shared" si="4380"/>
        <v>0</v>
      </c>
      <c r="AIR132">
        <f t="shared" si="4381"/>
        <v>0</v>
      </c>
      <c r="AIS132">
        <f t="shared" si="4382"/>
        <v>0</v>
      </c>
      <c r="AIT132">
        <f t="shared" si="4383"/>
        <v>0</v>
      </c>
      <c r="AIU132">
        <f t="shared" si="4384"/>
        <v>0</v>
      </c>
      <c r="AIV132">
        <f t="shared" si="4385"/>
        <v>0</v>
      </c>
      <c r="AIW132">
        <f t="shared" si="4386"/>
        <v>0</v>
      </c>
      <c r="AIX132">
        <f t="shared" si="4387"/>
        <v>0</v>
      </c>
      <c r="AIY132">
        <f t="shared" si="4388"/>
        <v>0</v>
      </c>
      <c r="AIZ132">
        <f t="shared" si="4389"/>
        <v>0</v>
      </c>
      <c r="AJA132">
        <f t="shared" si="4390"/>
        <v>0</v>
      </c>
      <c r="AJB132">
        <f t="shared" si="4391"/>
        <v>0</v>
      </c>
      <c r="AJC132">
        <f t="shared" si="4392"/>
        <v>0</v>
      </c>
      <c r="AJD132">
        <f t="shared" si="4393"/>
        <v>0</v>
      </c>
      <c r="AJE132">
        <f t="shared" si="4394"/>
        <v>0</v>
      </c>
      <c r="AJF132">
        <f t="shared" si="4395"/>
        <v>0</v>
      </c>
      <c r="AJG132">
        <f t="shared" si="4396"/>
        <v>0</v>
      </c>
      <c r="AJH132">
        <f t="shared" si="4397"/>
        <v>0</v>
      </c>
      <c r="AJI132">
        <f t="shared" si="4398"/>
        <v>0</v>
      </c>
      <c r="AJJ132">
        <f t="shared" si="4399"/>
        <v>0</v>
      </c>
      <c r="AJK132">
        <f t="shared" si="4400"/>
        <v>0</v>
      </c>
      <c r="AJL132">
        <f t="shared" si="4401"/>
        <v>0</v>
      </c>
      <c r="AJM132">
        <f t="shared" si="4402"/>
        <v>0</v>
      </c>
      <c r="AJN132">
        <f t="shared" si="4403"/>
        <v>0</v>
      </c>
      <c r="AJO132">
        <f t="shared" si="4404"/>
        <v>0</v>
      </c>
      <c r="AJP132">
        <f t="shared" si="4405"/>
        <v>0</v>
      </c>
      <c r="AJQ132">
        <f t="shared" si="4406"/>
        <v>0</v>
      </c>
      <c r="AJR132">
        <f t="shared" si="4407"/>
        <v>0</v>
      </c>
      <c r="AJS132">
        <f t="shared" si="4408"/>
        <v>0</v>
      </c>
      <c r="AJT132">
        <f t="shared" si="4409"/>
        <v>0</v>
      </c>
      <c r="AJU132">
        <f t="shared" si="4410"/>
        <v>0</v>
      </c>
      <c r="AJV132">
        <f t="shared" si="4411"/>
        <v>0</v>
      </c>
      <c r="AJX132">
        <v>49</v>
      </c>
      <c r="AJY132">
        <v>1</v>
      </c>
      <c r="AJZ132">
        <v>1</v>
      </c>
      <c r="AKA132">
        <f t="shared" si="4412"/>
        <v>2</v>
      </c>
      <c r="AKB132">
        <f t="shared" si="4413"/>
        <v>2</v>
      </c>
      <c r="AKC132">
        <f t="shared" si="4414"/>
        <v>1</v>
      </c>
      <c r="AKD132">
        <f t="shared" si="4415"/>
        <v>2</v>
      </c>
      <c r="AKE132">
        <f t="shared" si="4416"/>
        <v>8</v>
      </c>
      <c r="AKF132">
        <f t="shared" si="4417"/>
        <v>8</v>
      </c>
      <c r="AKG132">
        <f t="shared" si="4418"/>
        <v>0</v>
      </c>
      <c r="AKH132">
        <f t="shared" si="4419"/>
        <v>1</v>
      </c>
      <c r="AKI132">
        <f t="shared" si="4420"/>
        <v>0</v>
      </c>
      <c r="AKJ132">
        <f t="shared" si="4421"/>
        <v>0</v>
      </c>
      <c r="AKK132">
        <f t="shared" si="4422"/>
        <v>0</v>
      </c>
      <c r="AKL132">
        <f t="shared" si="4423"/>
        <v>0</v>
      </c>
      <c r="AKM132">
        <f t="shared" si="4424"/>
        <v>0</v>
      </c>
      <c r="AKN132">
        <f t="shared" si="4425"/>
        <v>0</v>
      </c>
      <c r="AKO132">
        <f t="shared" si="4426"/>
        <v>0</v>
      </c>
      <c r="AKP132">
        <f t="shared" si="4427"/>
        <v>0</v>
      </c>
      <c r="AKQ132">
        <f t="shared" si="4428"/>
        <v>0</v>
      </c>
      <c r="AKR132">
        <f t="shared" si="4429"/>
        <v>0</v>
      </c>
      <c r="AKS132">
        <f t="shared" si="4430"/>
        <v>0</v>
      </c>
      <c r="AKT132">
        <f t="shared" si="4431"/>
        <v>0</v>
      </c>
      <c r="AKU132">
        <f t="shared" si="4432"/>
        <v>0</v>
      </c>
      <c r="AKV132">
        <f t="shared" si="4433"/>
        <v>0</v>
      </c>
      <c r="AKW132">
        <f t="shared" si="4434"/>
        <v>0</v>
      </c>
      <c r="AKX132">
        <f t="shared" si="4435"/>
        <v>0</v>
      </c>
      <c r="AKY132">
        <f t="shared" si="4436"/>
        <v>0</v>
      </c>
      <c r="AKZ132">
        <f t="shared" si="4437"/>
        <v>0</v>
      </c>
      <c r="ALA132">
        <f t="shared" si="4438"/>
        <v>0</v>
      </c>
      <c r="ALB132">
        <f t="shared" si="4439"/>
        <v>0</v>
      </c>
      <c r="ALC132">
        <f t="shared" si="4440"/>
        <v>0</v>
      </c>
      <c r="ALD132">
        <f t="shared" si="4441"/>
        <v>0</v>
      </c>
      <c r="ALE132">
        <f t="shared" si="4442"/>
        <v>0</v>
      </c>
      <c r="ALF132">
        <f t="shared" si="4443"/>
        <v>0</v>
      </c>
      <c r="ALG132">
        <f t="shared" si="4444"/>
        <v>0</v>
      </c>
      <c r="ALH132">
        <f t="shared" si="4445"/>
        <v>0</v>
      </c>
      <c r="ALI132">
        <f t="shared" si="4446"/>
        <v>0</v>
      </c>
      <c r="ALJ132">
        <f t="shared" si="4447"/>
        <v>0</v>
      </c>
      <c r="ALK132">
        <f t="shared" si="4448"/>
        <v>0</v>
      </c>
      <c r="ALL132">
        <f t="shared" si="4449"/>
        <v>0</v>
      </c>
      <c r="ALM132">
        <f t="shared" si="4450"/>
        <v>0</v>
      </c>
      <c r="ALN132">
        <f t="shared" si="4451"/>
        <v>0</v>
      </c>
      <c r="ALO132">
        <f t="shared" si="4452"/>
        <v>0</v>
      </c>
      <c r="ALP132">
        <f t="shared" si="4453"/>
        <v>0</v>
      </c>
      <c r="ALQ132">
        <f t="shared" si="4454"/>
        <v>0</v>
      </c>
      <c r="ALR132">
        <f t="shared" si="4455"/>
        <v>0</v>
      </c>
      <c r="ALS132">
        <f t="shared" si="4456"/>
        <v>0</v>
      </c>
      <c r="ALT132">
        <f t="shared" si="4457"/>
        <v>0</v>
      </c>
      <c r="ALU132">
        <f t="shared" si="4458"/>
        <v>0</v>
      </c>
      <c r="ALV132">
        <f t="shared" si="4459"/>
        <v>0</v>
      </c>
      <c r="ALW132">
        <f t="shared" si="4460"/>
        <v>0</v>
      </c>
      <c r="ALX132">
        <f t="shared" si="4461"/>
        <v>0</v>
      </c>
      <c r="ALY132">
        <f t="shared" si="4462"/>
        <v>0</v>
      </c>
      <c r="ALZ132">
        <f t="shared" si="4463"/>
        <v>0</v>
      </c>
      <c r="AMA132">
        <f t="shared" si="4464"/>
        <v>0</v>
      </c>
      <c r="AMB132">
        <f t="shared" si="4465"/>
        <v>0</v>
      </c>
      <c r="AMC132">
        <f t="shared" si="4466"/>
        <v>0</v>
      </c>
      <c r="AMD132">
        <f t="shared" si="4467"/>
        <v>0</v>
      </c>
      <c r="AME132">
        <f t="shared" si="4468"/>
        <v>0</v>
      </c>
      <c r="AMF132">
        <f t="shared" si="4469"/>
        <v>0</v>
      </c>
      <c r="AMG132">
        <f t="shared" si="4470"/>
        <v>0</v>
      </c>
      <c r="AMH132">
        <f t="shared" si="4471"/>
        <v>0</v>
      </c>
      <c r="AMI132">
        <f t="shared" si="4472"/>
        <v>0</v>
      </c>
      <c r="AMJ132">
        <f t="shared" si="4473"/>
        <v>0</v>
      </c>
      <c r="AMK132">
        <f t="shared" si="4474"/>
        <v>0</v>
      </c>
      <c r="AML132">
        <f t="shared" si="4475"/>
        <v>0</v>
      </c>
      <c r="AMM132">
        <f t="shared" si="4476"/>
        <v>0</v>
      </c>
      <c r="AMN132">
        <f t="shared" si="4477"/>
        <v>0</v>
      </c>
      <c r="AMO132">
        <f t="shared" si="4478"/>
        <v>0</v>
      </c>
      <c r="AMP132">
        <f t="shared" si="4479"/>
        <v>0</v>
      </c>
      <c r="AMQ132">
        <f t="shared" si="4480"/>
        <v>0</v>
      </c>
      <c r="AMR132">
        <f t="shared" si="4481"/>
        <v>0</v>
      </c>
      <c r="AMS132">
        <f t="shared" si="4482"/>
        <v>0</v>
      </c>
      <c r="AMT132">
        <f t="shared" si="4483"/>
        <v>0</v>
      </c>
      <c r="AMU132">
        <f t="shared" si="4484"/>
        <v>0</v>
      </c>
      <c r="AMV132">
        <f t="shared" si="4485"/>
        <v>0</v>
      </c>
      <c r="AMW132">
        <f t="shared" si="4486"/>
        <v>0</v>
      </c>
      <c r="AMX132">
        <f t="shared" si="4487"/>
        <v>0</v>
      </c>
      <c r="AMY132">
        <f t="shared" si="4488"/>
        <v>0</v>
      </c>
      <c r="AMZ132">
        <f t="shared" si="4489"/>
        <v>0</v>
      </c>
      <c r="ANA132">
        <f t="shared" si="4490"/>
        <v>0</v>
      </c>
      <c r="ANB132">
        <f t="shared" si="4491"/>
        <v>0</v>
      </c>
      <c r="ANC132">
        <f t="shared" si="4492"/>
        <v>0</v>
      </c>
      <c r="AND132">
        <f t="shared" si="4493"/>
        <v>0</v>
      </c>
      <c r="ANR132" s="4">
        <v>1648</v>
      </c>
      <c r="ANS132" s="4">
        <f t="shared" si="4494"/>
        <v>1648</v>
      </c>
      <c r="ANU132" s="4">
        <v>1732</v>
      </c>
      <c r="ANV132" t="str">
        <f t="shared" si="4495"/>
        <v>1704</v>
      </c>
      <c r="ANW132" t="str">
        <f t="shared" si="4496"/>
        <v>1697</v>
      </c>
      <c r="ANX132" t="str">
        <f t="shared" si="4497"/>
        <v>1675</v>
      </c>
      <c r="ANY132" t="str">
        <f t="shared" si="4498"/>
        <v>1667</v>
      </c>
      <c r="ANZ132" t="str">
        <f t="shared" si="4499"/>
        <v>1686</v>
      </c>
      <c r="AOA132" t="str">
        <f t="shared" si="4500"/>
        <v>1672</v>
      </c>
      <c r="AOB132" t="str">
        <f t="shared" si="4501"/>
        <v>1694</v>
      </c>
      <c r="AOC132" t="str">
        <f t="shared" si="4502"/>
        <v>1683</v>
      </c>
      <c r="AOD132" t="str">
        <f t="shared" si="4503"/>
        <v>1659</v>
      </c>
      <c r="AOE132" t="str">
        <f t="shared" si="4504"/>
        <v>1659</v>
      </c>
      <c r="AOF132" t="str">
        <f t="shared" si="4505"/>
        <v>1648</v>
      </c>
      <c r="AOG132" t="str">
        <f t="shared" si="4506"/>
        <v>1648</v>
      </c>
      <c r="AOH132" t="str">
        <f t="shared" si="4507"/>
        <v>1648</v>
      </c>
      <c r="AOI132" t="str">
        <f t="shared" si="4508"/>
        <v>1648</v>
      </c>
      <c r="AOJ132" t="str">
        <f t="shared" si="4509"/>
        <v>1648</v>
      </c>
      <c r="AOK132" t="str">
        <f t="shared" si="4510"/>
        <v>1648</v>
      </c>
      <c r="AOL132" t="str">
        <f t="shared" si="4511"/>
        <v>1648</v>
      </c>
      <c r="AOM132" t="str">
        <f t="shared" si="4512"/>
        <v>1648</v>
      </c>
      <c r="AON132" t="str">
        <f t="shared" si="4513"/>
        <v>1648</v>
      </c>
      <c r="AOO132" t="str">
        <f t="shared" si="4514"/>
        <v>1648</v>
      </c>
      <c r="AOP132" t="str">
        <f t="shared" si="4515"/>
        <v>1648</v>
      </c>
      <c r="AOQ132" t="str">
        <f t="shared" si="4516"/>
        <v>1648</v>
      </c>
      <c r="AOR132" t="str">
        <f t="shared" si="4517"/>
        <v>1648</v>
      </c>
      <c r="AOS132" t="str">
        <f t="shared" si="4518"/>
        <v>1648</v>
      </c>
      <c r="AOT132" t="str">
        <f t="shared" si="4519"/>
        <v>1648</v>
      </c>
      <c r="AOU132" t="str">
        <f t="shared" si="4520"/>
        <v>1648</v>
      </c>
      <c r="AOV132" t="str">
        <f t="shared" si="4521"/>
        <v>1648</v>
      </c>
      <c r="AOW132" t="str">
        <f t="shared" si="4522"/>
        <v>1648</v>
      </c>
      <c r="AOX132" t="str">
        <f t="shared" si="4523"/>
        <v>1648</v>
      </c>
      <c r="AOY132" t="str">
        <f t="shared" si="4524"/>
        <v>1648</v>
      </c>
      <c r="AOZ132" t="str">
        <f t="shared" si="4525"/>
        <v>1648</v>
      </c>
      <c r="APA132" t="str">
        <f t="shared" si="4526"/>
        <v>1648</v>
      </c>
      <c r="APB132" t="str">
        <f t="shared" si="4527"/>
        <v>1648</v>
      </c>
      <c r="APC132" t="str">
        <f t="shared" si="4528"/>
        <v>1648</v>
      </c>
      <c r="APD132" t="str">
        <f t="shared" si="4529"/>
        <v>1648</v>
      </c>
      <c r="APE132" t="str">
        <f t="shared" si="4530"/>
        <v>1648</v>
      </c>
      <c r="APF132" t="str">
        <f t="shared" si="4531"/>
        <v>1648</v>
      </c>
      <c r="APG132" t="str">
        <f t="shared" si="4532"/>
        <v>1648</v>
      </c>
      <c r="APH132" t="str">
        <f t="shared" si="4533"/>
        <v>1648</v>
      </c>
      <c r="API132" t="str">
        <f t="shared" si="4534"/>
        <v>1648</v>
      </c>
      <c r="APJ132" t="str">
        <f t="shared" si="4535"/>
        <v>1648</v>
      </c>
      <c r="APK132" t="str">
        <f t="shared" si="4536"/>
        <v>1648</v>
      </c>
      <c r="APL132" t="str">
        <f t="shared" si="4537"/>
        <v>1648</v>
      </c>
      <c r="APM132" t="str">
        <f t="shared" si="4538"/>
        <v>1648</v>
      </c>
      <c r="APN132" t="str">
        <f t="shared" si="4539"/>
        <v>1648</v>
      </c>
      <c r="APO132" t="str">
        <f t="shared" si="4540"/>
        <v>1648</v>
      </c>
      <c r="APP132" t="str">
        <f t="shared" si="4541"/>
        <v>1648</v>
      </c>
      <c r="APQ132" t="str">
        <f t="shared" si="4542"/>
        <v>1648</v>
      </c>
      <c r="APR132" t="str">
        <f t="shared" si="4543"/>
        <v>1648</v>
      </c>
      <c r="APS132" t="str">
        <f t="shared" si="4544"/>
        <v>1648</v>
      </c>
      <c r="APT132" t="str">
        <f t="shared" si="4545"/>
        <v>1648</v>
      </c>
      <c r="APU132" t="str">
        <f t="shared" si="4546"/>
        <v>1648</v>
      </c>
      <c r="APV132" t="str">
        <f t="shared" si="4547"/>
        <v>1648</v>
      </c>
      <c r="APW132" t="str">
        <f t="shared" si="4548"/>
        <v>1648</v>
      </c>
      <c r="APX132" t="str">
        <f t="shared" si="4549"/>
        <v>1648</v>
      </c>
      <c r="APY132" t="str">
        <f t="shared" si="4550"/>
        <v>1648</v>
      </c>
      <c r="APZ132" t="str">
        <f t="shared" si="4551"/>
        <v>1648</v>
      </c>
      <c r="AQA132" t="str">
        <f t="shared" si="4552"/>
        <v>1648</v>
      </c>
      <c r="AQB132" t="str">
        <f t="shared" si="4553"/>
        <v>1648</v>
      </c>
      <c r="AQC132" t="str">
        <f t="shared" si="4554"/>
        <v>1648</v>
      </c>
      <c r="AQD132" t="str">
        <f t="shared" si="4555"/>
        <v>1648</v>
      </c>
      <c r="AQE132" t="str">
        <f t="shared" si="4556"/>
        <v>1648</v>
      </c>
      <c r="AQF132" t="str">
        <f t="shared" si="4557"/>
        <v>1648</v>
      </c>
      <c r="AQG132" t="str">
        <f t="shared" si="4558"/>
        <v>1648</v>
      </c>
      <c r="AQH132" t="str">
        <f t="shared" si="4559"/>
        <v>1648</v>
      </c>
      <c r="AQI132" t="str">
        <f t="shared" si="4560"/>
        <v>1648</v>
      </c>
      <c r="AQJ132" t="str">
        <f t="shared" si="4561"/>
        <v>1648</v>
      </c>
      <c r="AQK132" t="str">
        <f t="shared" si="4562"/>
        <v>1648</v>
      </c>
      <c r="AQL132" t="str">
        <f t="shared" si="4563"/>
        <v>1648</v>
      </c>
      <c r="AQM132" t="str">
        <f t="shared" si="4564"/>
        <v>1648</v>
      </c>
      <c r="AQN132" t="str">
        <f t="shared" si="4565"/>
        <v>1648</v>
      </c>
      <c r="AQO132" t="str">
        <f t="shared" si="4566"/>
        <v>1648</v>
      </c>
      <c r="AQP132" t="str">
        <f t="shared" si="4567"/>
        <v>1648</v>
      </c>
      <c r="AQQ132" t="str">
        <f t="shared" si="4568"/>
        <v>1648</v>
      </c>
      <c r="AQR132" t="str">
        <f t="shared" si="4569"/>
        <v>1648</v>
      </c>
      <c r="AQS132" t="str">
        <f t="shared" si="4570"/>
        <v>1648</v>
      </c>
      <c r="AQT132" t="str">
        <f t="shared" si="4571"/>
        <v>1648</v>
      </c>
      <c r="AQU132" t="str">
        <f t="shared" si="4572"/>
        <v>1648</v>
      </c>
      <c r="AQV132" t="str">
        <f t="shared" si="4573"/>
        <v>1648</v>
      </c>
      <c r="AQW132" t="str">
        <f t="shared" si="4574"/>
        <v>1648</v>
      </c>
      <c r="AQX132" t="str">
        <f t="shared" si="4575"/>
        <v>1648</v>
      </c>
      <c r="AQY132" t="str">
        <f t="shared" si="4576"/>
        <v>1648</v>
      </c>
      <c r="AQZ132" t="str">
        <f t="shared" si="4577"/>
        <v>1648</v>
      </c>
      <c r="ARA132" t="str">
        <f t="shared" si="4578"/>
        <v>1648</v>
      </c>
      <c r="ARB132" t="str">
        <f t="shared" si="4579"/>
        <v>1648</v>
      </c>
      <c r="ARC132">
        <v>1732</v>
      </c>
      <c r="ARH132" s="5"/>
    </row>
    <row r="133" spans="1:1152" x14ac:dyDescent="0.2">
      <c r="A133">
        <v>82</v>
      </c>
      <c r="B133" s="18" t="s">
        <v>45</v>
      </c>
      <c r="C133" s="20">
        <f>VLOOKUP(A133, Rankings!$A$2:$AN$161, 40, FALSE)</f>
        <v>131</v>
      </c>
      <c r="D133" s="222" t="s">
        <v>221</v>
      </c>
      <c r="F133" s="4">
        <v>5</v>
      </c>
      <c r="G133" s="4">
        <v>8</v>
      </c>
      <c r="I133" s="5">
        <f t="shared" si="3664"/>
        <v>9</v>
      </c>
      <c r="L133" t="s">
        <v>1842</v>
      </c>
      <c r="M133" t="s">
        <v>2125</v>
      </c>
      <c r="N133" t="s">
        <v>2322</v>
      </c>
      <c r="O133" t="s">
        <v>2664</v>
      </c>
      <c r="P133" t="s">
        <v>2853</v>
      </c>
      <c r="Q133" t="s">
        <v>3077</v>
      </c>
      <c r="R133" t="s">
        <v>3305</v>
      </c>
      <c r="S133" t="s">
        <v>3530</v>
      </c>
      <c r="T133" t="s">
        <v>3799</v>
      </c>
      <c r="U133" t="s">
        <v>10</v>
      </c>
      <c r="V133" t="s">
        <v>10</v>
      </c>
      <c r="W133" t="str">
        <f>Rankings!D132</f>
        <v>-</v>
      </c>
      <c r="X133" t="s">
        <v>10</v>
      </c>
      <c r="Y133" t="s">
        <v>10</v>
      </c>
      <c r="Z133" t="s">
        <v>10</v>
      </c>
      <c r="AA133" t="s">
        <v>10</v>
      </c>
      <c r="AB133" t="s">
        <v>10</v>
      </c>
      <c r="AC133" t="s">
        <v>10</v>
      </c>
      <c r="AD133" t="s">
        <v>10</v>
      </c>
      <c r="AE133" t="s">
        <v>10</v>
      </c>
      <c r="AF133" t="s">
        <v>10</v>
      </c>
      <c r="AG133" t="s">
        <v>10</v>
      </c>
      <c r="AH133" t="s">
        <v>10</v>
      </c>
      <c r="AI133" t="s">
        <v>10</v>
      </c>
      <c r="AJ133" t="s">
        <v>10</v>
      </c>
      <c r="AK133" t="s">
        <v>10</v>
      </c>
      <c r="AL133" t="s">
        <v>10</v>
      </c>
      <c r="AM133" t="s">
        <v>10</v>
      </c>
      <c r="AN133" t="s">
        <v>10</v>
      </c>
      <c r="AO133" t="s">
        <v>10</v>
      </c>
      <c r="AP133" t="s">
        <v>10</v>
      </c>
      <c r="AQ133" t="s">
        <v>10</v>
      </c>
      <c r="AR133" t="s">
        <v>10</v>
      </c>
      <c r="AS133" t="s">
        <v>10</v>
      </c>
      <c r="AT133" t="s">
        <v>10</v>
      </c>
      <c r="AU133" t="s">
        <v>10</v>
      </c>
      <c r="AV133" t="s">
        <v>10</v>
      </c>
      <c r="AW133" t="s">
        <v>10</v>
      </c>
      <c r="AX133" t="s">
        <v>10</v>
      </c>
      <c r="AY133" t="s">
        <v>10</v>
      </c>
      <c r="AZ133" t="s">
        <v>10</v>
      </c>
      <c r="BA133" t="s">
        <v>10</v>
      </c>
      <c r="BB133" t="s">
        <v>10</v>
      </c>
      <c r="BC133" t="s">
        <v>10</v>
      </c>
      <c r="BD133" t="s">
        <v>10</v>
      </c>
      <c r="BE133" t="s">
        <v>10</v>
      </c>
      <c r="BF133" t="s">
        <v>10</v>
      </c>
      <c r="BG133" t="s">
        <v>10</v>
      </c>
      <c r="BH133" t="s">
        <v>10</v>
      </c>
      <c r="BI133" t="s">
        <v>10</v>
      </c>
      <c r="BJ133" t="s">
        <v>10</v>
      </c>
      <c r="BK133" t="s">
        <v>10</v>
      </c>
      <c r="BL133" t="s">
        <v>10</v>
      </c>
      <c r="BM133" t="s">
        <v>10</v>
      </c>
      <c r="BN133" t="s">
        <v>10</v>
      </c>
      <c r="BO133" t="s">
        <v>10</v>
      </c>
      <c r="BP133" t="s">
        <v>10</v>
      </c>
      <c r="BQ133" t="s">
        <v>10</v>
      </c>
      <c r="BR133" t="s">
        <v>10</v>
      </c>
      <c r="BS133" t="s">
        <v>10</v>
      </c>
      <c r="BT133" t="s">
        <v>10</v>
      </c>
      <c r="BU133" t="s">
        <v>10</v>
      </c>
      <c r="BV133" t="s">
        <v>10</v>
      </c>
      <c r="BW133" t="s">
        <v>10</v>
      </c>
      <c r="BX133" t="s">
        <v>10</v>
      </c>
      <c r="BY133" t="s">
        <v>10</v>
      </c>
      <c r="BZ133" t="s">
        <v>10</v>
      </c>
      <c r="CA133" t="s">
        <v>10</v>
      </c>
      <c r="CB133" t="s">
        <v>10</v>
      </c>
      <c r="CC133" t="s">
        <v>10</v>
      </c>
      <c r="CD133" t="s">
        <v>10</v>
      </c>
      <c r="CE133" t="s">
        <v>10</v>
      </c>
      <c r="CF133" t="s">
        <v>10</v>
      </c>
      <c r="CG133" t="s">
        <v>10</v>
      </c>
      <c r="CH133" t="s">
        <v>10</v>
      </c>
      <c r="CI133" t="s">
        <v>10</v>
      </c>
      <c r="CJ133" t="s">
        <v>10</v>
      </c>
      <c r="CK133" t="s">
        <v>10</v>
      </c>
      <c r="CL133" t="s">
        <v>10</v>
      </c>
      <c r="CM133" t="s">
        <v>10</v>
      </c>
      <c r="CN133" t="s">
        <v>10</v>
      </c>
      <c r="CO133" t="s">
        <v>10</v>
      </c>
      <c r="CP133" t="s">
        <v>10</v>
      </c>
      <c r="CQ133" t="s">
        <v>10</v>
      </c>
      <c r="CR133" t="s">
        <v>10</v>
      </c>
      <c r="CT133" s="4">
        <f t="shared" si="3665"/>
        <v>1</v>
      </c>
      <c r="CU133" s="4">
        <f t="shared" si="3666"/>
        <v>0</v>
      </c>
      <c r="CV133" s="4">
        <f t="shared" si="3667"/>
        <v>0</v>
      </c>
      <c r="CW133" s="4">
        <f t="shared" si="3668"/>
        <v>4</v>
      </c>
      <c r="CX133" s="4">
        <f t="shared" si="3669"/>
        <v>1</v>
      </c>
      <c r="CY133" s="4">
        <f t="shared" si="3670"/>
        <v>0</v>
      </c>
      <c r="CZ133" s="4">
        <f t="shared" si="3671"/>
        <v>0</v>
      </c>
      <c r="DA133" s="4">
        <f t="shared" si="3672"/>
        <v>1</v>
      </c>
      <c r="DB133" s="4">
        <f t="shared" si="3673"/>
        <v>0</v>
      </c>
      <c r="DC133" s="4">
        <f t="shared" si="3674"/>
        <v>0</v>
      </c>
      <c r="DD133" s="4">
        <f t="shared" si="3675"/>
        <v>0</v>
      </c>
      <c r="DE133" s="4">
        <f t="shared" si="3676"/>
        <v>2</v>
      </c>
      <c r="DF133" s="4">
        <f t="shared" si="3677"/>
        <v>0</v>
      </c>
      <c r="DG133" s="4">
        <f t="shared" si="3678"/>
        <v>0</v>
      </c>
      <c r="DH133" s="4">
        <f t="shared" si="3679"/>
        <v>0</v>
      </c>
      <c r="DI133" s="152">
        <f t="shared" si="3680"/>
        <v>0</v>
      </c>
      <c r="DJ133" s="153">
        <f t="shared" si="3681"/>
        <v>1</v>
      </c>
      <c r="DK133" s="4">
        <f t="shared" si="3682"/>
        <v>4</v>
      </c>
      <c r="DL133" s="4">
        <f t="shared" si="3683"/>
        <v>1</v>
      </c>
      <c r="DM133" s="4">
        <f t="shared" si="3684"/>
        <v>1</v>
      </c>
      <c r="DN133" s="4">
        <f t="shared" si="3685"/>
        <v>0</v>
      </c>
      <c r="DO133" s="4">
        <f t="shared" si="3686"/>
        <v>2</v>
      </c>
      <c r="DP133" s="4">
        <f t="shared" si="3687"/>
        <v>0</v>
      </c>
      <c r="DQ133" s="4">
        <f t="shared" si="3688"/>
        <v>0</v>
      </c>
      <c r="DR133" s="4">
        <f t="shared" si="3689"/>
        <v>4</v>
      </c>
      <c r="DS133" s="4">
        <f t="shared" si="3690"/>
        <v>4</v>
      </c>
      <c r="DT133" s="4">
        <f t="shared" si="3691"/>
        <v>0</v>
      </c>
      <c r="DU133" t="str">
        <f t="shared" si="3692"/>
        <v>0R</v>
      </c>
      <c r="DV133" t="str">
        <f t="shared" si="3693"/>
        <v>3R</v>
      </c>
      <c r="DW133" t="str">
        <f t="shared" si="3694"/>
        <v>0R</v>
      </c>
      <c r="DX133" t="str">
        <f t="shared" si="3695"/>
        <v>0S</v>
      </c>
      <c r="DY133" t="str">
        <f t="shared" si="3696"/>
        <v>0S</v>
      </c>
      <c r="DZ133" t="str">
        <f t="shared" si="3697"/>
        <v>0R</v>
      </c>
      <c r="EA133" t="str">
        <f t="shared" si="3698"/>
        <v>0L</v>
      </c>
      <c r="EB133" t="str">
        <f t="shared" si="3699"/>
        <v>3L</v>
      </c>
      <c r="EC133" t="str">
        <f t="shared" si="3700"/>
        <v>0R</v>
      </c>
      <c r="ED133">
        <f t="shared" si="3701"/>
        <v>0</v>
      </c>
      <c r="EE133">
        <f t="shared" si="3702"/>
        <v>0</v>
      </c>
      <c r="EF133">
        <f t="shared" si="3703"/>
        <v>0</v>
      </c>
      <c r="EG133">
        <f t="shared" si="3704"/>
        <v>0</v>
      </c>
      <c r="EH133">
        <f t="shared" si="3705"/>
        <v>0</v>
      </c>
      <c r="EI133">
        <f t="shared" si="3706"/>
        <v>0</v>
      </c>
      <c r="EJ133">
        <f t="shared" si="3707"/>
        <v>0</v>
      </c>
      <c r="EK133">
        <f t="shared" si="3708"/>
        <v>0</v>
      </c>
      <c r="EL133">
        <f t="shared" si="3709"/>
        <v>0</v>
      </c>
      <c r="EM133">
        <f t="shared" si="3710"/>
        <v>0</v>
      </c>
      <c r="EN133">
        <f t="shared" si="3711"/>
        <v>0</v>
      </c>
      <c r="EO133">
        <f t="shared" si="3712"/>
        <v>0</v>
      </c>
      <c r="EP133">
        <f t="shared" si="3713"/>
        <v>0</v>
      </c>
      <c r="EQ133">
        <f t="shared" si="3714"/>
        <v>0</v>
      </c>
      <c r="ER133">
        <f t="shared" si="3715"/>
        <v>0</v>
      </c>
      <c r="ES133">
        <f t="shared" si="3716"/>
        <v>0</v>
      </c>
      <c r="ET133">
        <f t="shared" si="3717"/>
        <v>0</v>
      </c>
      <c r="EU133">
        <f t="shared" si="3718"/>
        <v>0</v>
      </c>
      <c r="EV133">
        <f t="shared" si="3719"/>
        <v>0</v>
      </c>
      <c r="EW133">
        <f t="shared" si="3720"/>
        <v>0</v>
      </c>
      <c r="EX133">
        <f t="shared" si="3721"/>
        <v>0</v>
      </c>
      <c r="EY133">
        <f t="shared" si="3722"/>
        <v>0</v>
      </c>
      <c r="EZ133">
        <f t="shared" si="3723"/>
        <v>0</v>
      </c>
      <c r="FA133">
        <f t="shared" si="3724"/>
        <v>0</v>
      </c>
      <c r="FB133">
        <f t="shared" si="3725"/>
        <v>0</v>
      </c>
      <c r="FC133">
        <f t="shared" si="3726"/>
        <v>0</v>
      </c>
      <c r="FD133">
        <f t="shared" si="3727"/>
        <v>0</v>
      </c>
      <c r="FE133">
        <f t="shared" si="3728"/>
        <v>0</v>
      </c>
      <c r="FF133">
        <f t="shared" si="3729"/>
        <v>0</v>
      </c>
      <c r="FG133">
        <f t="shared" si="3730"/>
        <v>0</v>
      </c>
      <c r="FH133">
        <f t="shared" si="3731"/>
        <v>0</v>
      </c>
      <c r="FI133">
        <f t="shared" si="3732"/>
        <v>0</v>
      </c>
      <c r="FJ133">
        <f t="shared" si="3733"/>
        <v>0</v>
      </c>
      <c r="FK133">
        <f t="shared" si="3734"/>
        <v>0</v>
      </c>
      <c r="FL133">
        <f t="shared" si="3735"/>
        <v>0</v>
      </c>
      <c r="FM133">
        <f t="shared" si="3736"/>
        <v>0</v>
      </c>
      <c r="FN133">
        <f t="shared" si="3737"/>
        <v>0</v>
      </c>
      <c r="FO133">
        <f t="shared" si="3738"/>
        <v>0</v>
      </c>
      <c r="FP133">
        <f t="shared" si="3739"/>
        <v>0</v>
      </c>
      <c r="FQ133">
        <f t="shared" si="3740"/>
        <v>0</v>
      </c>
      <c r="FR133">
        <f t="shared" si="3741"/>
        <v>0</v>
      </c>
      <c r="FS133">
        <f t="shared" si="3742"/>
        <v>0</v>
      </c>
      <c r="FT133">
        <f t="shared" si="3743"/>
        <v>0</v>
      </c>
      <c r="FU133">
        <f t="shared" si="3744"/>
        <v>0</v>
      </c>
      <c r="FV133">
        <f t="shared" si="3745"/>
        <v>0</v>
      </c>
      <c r="FW133">
        <f t="shared" si="3746"/>
        <v>0</v>
      </c>
      <c r="FX133">
        <f t="shared" si="3747"/>
        <v>0</v>
      </c>
      <c r="FY133">
        <f t="shared" si="3748"/>
        <v>0</v>
      </c>
      <c r="FZ133">
        <f t="shared" si="3749"/>
        <v>0</v>
      </c>
      <c r="GA133">
        <f t="shared" si="3750"/>
        <v>0</v>
      </c>
      <c r="GB133">
        <f t="shared" si="3751"/>
        <v>0</v>
      </c>
      <c r="GC133">
        <f t="shared" si="3752"/>
        <v>0</v>
      </c>
      <c r="GD133">
        <f t="shared" si="3753"/>
        <v>0</v>
      </c>
      <c r="GE133">
        <f t="shared" si="3754"/>
        <v>0</v>
      </c>
      <c r="GF133">
        <f t="shared" si="3755"/>
        <v>0</v>
      </c>
      <c r="GG133">
        <f t="shared" si="3756"/>
        <v>0</v>
      </c>
      <c r="GH133">
        <f t="shared" si="3757"/>
        <v>0</v>
      </c>
      <c r="GI133">
        <f t="shared" si="3758"/>
        <v>0</v>
      </c>
      <c r="GJ133">
        <f t="shared" si="3759"/>
        <v>0</v>
      </c>
      <c r="GK133">
        <f t="shared" si="3760"/>
        <v>0</v>
      </c>
      <c r="GL133">
        <f t="shared" si="3761"/>
        <v>0</v>
      </c>
      <c r="GM133">
        <f t="shared" si="3762"/>
        <v>0</v>
      </c>
      <c r="GN133">
        <f t="shared" si="3763"/>
        <v>0</v>
      </c>
      <c r="GO133">
        <f t="shared" si="3764"/>
        <v>0</v>
      </c>
      <c r="GP133">
        <f t="shared" si="3765"/>
        <v>0</v>
      </c>
      <c r="GQ133">
        <f t="shared" si="3766"/>
        <v>0</v>
      </c>
      <c r="GR133">
        <f t="shared" si="3767"/>
        <v>0</v>
      </c>
      <c r="GS133">
        <f t="shared" si="3768"/>
        <v>0</v>
      </c>
      <c r="GT133">
        <f t="shared" si="3769"/>
        <v>0</v>
      </c>
      <c r="GU133">
        <f t="shared" si="3770"/>
        <v>0</v>
      </c>
      <c r="GV133">
        <f t="shared" si="3771"/>
        <v>0</v>
      </c>
      <c r="GW133">
        <f t="shared" si="3772"/>
        <v>0</v>
      </c>
      <c r="GX133">
        <f t="shared" si="3773"/>
        <v>0</v>
      </c>
      <c r="GY133">
        <f t="shared" si="3774"/>
        <v>0</v>
      </c>
      <c r="GZ133">
        <f t="shared" si="3775"/>
        <v>0</v>
      </c>
      <c r="HA133">
        <f t="shared" si="3776"/>
        <v>0</v>
      </c>
      <c r="HB133" s="176" t="s">
        <v>265</v>
      </c>
      <c r="HC133" s="89">
        <f t="shared" si="3777"/>
        <v>316.43985774145199</v>
      </c>
      <c r="HD133" s="89">
        <f t="shared" si="3778"/>
        <v>100.75828815550703</v>
      </c>
      <c r="HE133" s="89">
        <f t="shared" si="3779"/>
        <v>125.12536454932273</v>
      </c>
      <c r="HF133" s="89">
        <f t="shared" si="3780"/>
        <v>0</v>
      </c>
      <c r="HH133" s="88">
        <f t="shared" si="3781"/>
        <v>542.32351044628172</v>
      </c>
      <c r="HI133" s="88">
        <f t="shared" si="3782"/>
        <v>62.562682274661363</v>
      </c>
      <c r="HK133">
        <f>IFERROR(VLOOKUP(_xlfn.NUMBERVALUE(MID(L133, SEARCH("!", L133)+1, SEARCH("+", L133)-SEARCH("!", L133)-1)), Rankings!$A$2:$BK$161, 63, FALSE),0)</f>
        <v>69.968683322895316</v>
      </c>
      <c r="HL133">
        <f>IFERROR(VLOOKUP(_xlfn.NUMBERVALUE(MID(M133, SEARCH("!", M133)+1, SEARCH("+", M133)-SEARCH("!", M133)-1)), Rankings!$A$2:$BK$161, 63, FALSE),0)</f>
        <v>53.380951906585516</v>
      </c>
      <c r="HM133">
        <f>IFERROR(VLOOKUP(_xlfn.NUMBERVALUE(MID(N133, SEARCH("!", N133)+1, SEARCH("+", N133)-SEARCH("!", N133)-1)), Rankings!$A$2:$BK$161, 63, FALSE),0)</f>
        <v>56.225092681999982</v>
      </c>
      <c r="HN133">
        <f>IFERROR(VLOOKUP(_xlfn.NUMBERVALUE(MID(O133, SEARCH("!", O133)+1, SEARCH("+", O133)-SEARCH("!", O133)-1)), Rankings!$A$2:$BK$161, 63, FALSE),0)</f>
        <v>68.244846035308626</v>
      </c>
      <c r="HO133">
        <f>IFERROR(VLOOKUP(_xlfn.NUMBERVALUE(MID(P133, SEARCH("!", P133)+1, SEARCH("+", P133)-SEARCH("!", P133)-1)), Rankings!$A$2:$BK$161, 63, FALSE),0)</f>
        <v>56.880518514014099</v>
      </c>
      <c r="HP133">
        <f>IFERROR(VLOOKUP(_xlfn.NUMBERVALUE(MID(Q133, SEARCH("!", Q133)+1, SEARCH("+", Q133)-SEARCH("!", Q133)-1)), Rankings!$A$2:$BK$161, 63, FALSE),0)</f>
        <v>77.325392124761336</v>
      </c>
      <c r="HQ133">
        <f>IFERROR(VLOOKUP(_xlfn.NUMBERVALUE(MID(R133, SEARCH("!", R133)+1, SEARCH("+", R133)-SEARCH("!", R133)-1)), Rankings!$A$2:$BK$161, 63, FALSE),0)</f>
        <v>65.603496013227385</v>
      </c>
      <c r="HR133">
        <f>IFERROR(VLOOKUP(_xlfn.NUMBERVALUE(MID(S133, SEARCH("!", S133)+1, SEARCH("+", S133)-SEARCH("!", S133)-1)), Rankings!$A$2:$BK$161, 63, FALSE),0)</f>
        <v>35.154792142279646</v>
      </c>
      <c r="HS133">
        <f>IFERROR(VLOOKUP(_xlfn.NUMBERVALUE(MID(T133, SEARCH("!", T133)+1, SEARCH("+", T133)-SEARCH("!", T133)-1)), Rankings!$A$2:$BK$161, 63, FALSE),0)</f>
        <v>59.539737705209873</v>
      </c>
      <c r="HT133">
        <f>IFERROR(VLOOKUP(_xlfn.NUMBERVALUE(MID(U133, SEARCH("!", U133)+1, SEARCH("+", U133)-SEARCH("!", U133)-1)), Rankings!$A$2:$BK$161, 63, FALSE),0)</f>
        <v>0</v>
      </c>
      <c r="HU133">
        <f>IFERROR(VLOOKUP(_xlfn.NUMBERVALUE(MID(V133, SEARCH("!", V133)+1, SEARCH("+", V133)-SEARCH("!", V133)-1)), Rankings!$A$2:$BK$161, 63, FALSE),0)</f>
        <v>0</v>
      </c>
      <c r="HV133">
        <f>IFERROR(VLOOKUP(_xlfn.NUMBERVALUE(MID(W133, SEARCH("!", W133)+1, SEARCH("+", W133)-SEARCH("!", W133)-1)), Rankings!$A$2:$BK$161, 63, FALSE),0)</f>
        <v>0</v>
      </c>
      <c r="HW133">
        <f>IFERROR(VLOOKUP(_xlfn.NUMBERVALUE(MID(X133, SEARCH("!", X133)+1, SEARCH("+", X133)-SEARCH("!", X133)-1)), Rankings!$A$2:$BK$161, 63, FALSE),0)</f>
        <v>0</v>
      </c>
      <c r="HX133">
        <f>IFERROR(VLOOKUP(_xlfn.NUMBERVALUE(MID(Y133, SEARCH("!", Y133)+1, SEARCH("+", Y133)-SEARCH("!", Y133)-1)), Rankings!$A$2:$BK$161, 63, FALSE),0)</f>
        <v>0</v>
      </c>
      <c r="HY133">
        <f>IFERROR(VLOOKUP(_xlfn.NUMBERVALUE(MID(Z133, SEARCH("!", Z133)+1, SEARCH("+", Z133)-SEARCH("!", Z133)-1)), Rankings!$A$2:$BK$161, 63, FALSE),0)</f>
        <v>0</v>
      </c>
      <c r="HZ133">
        <f>IFERROR(VLOOKUP(_xlfn.NUMBERVALUE(MID(AA133, SEARCH("!", AA133)+1, SEARCH("+", AA133)-SEARCH("!", AA133)-1)), Rankings!$A$2:$BK$161, 63, FALSE),0)</f>
        <v>0</v>
      </c>
      <c r="IA133">
        <f>IFERROR(VLOOKUP(_xlfn.NUMBERVALUE(MID(AB133, SEARCH("!", AB133)+1, SEARCH("+", AB133)-SEARCH("!", AB133)-1)), Rankings!$A$2:$BK$161, 63, FALSE),0)</f>
        <v>0</v>
      </c>
      <c r="IB133">
        <f>IFERROR(VLOOKUP(_xlfn.NUMBERVALUE(MID(AC133, SEARCH("!", AC133)+1, SEARCH("+", AC133)-SEARCH("!", AC133)-1)), Rankings!$A$2:$BK$161, 63, FALSE),0)</f>
        <v>0</v>
      </c>
      <c r="IC133">
        <f>IFERROR(VLOOKUP(_xlfn.NUMBERVALUE(MID(AD133, SEARCH("!", AD133)+1, SEARCH("+", AD133)-SEARCH("!", AD133)-1)), Rankings!$A$2:$BK$161, 63, FALSE),0)</f>
        <v>0</v>
      </c>
      <c r="ID133">
        <f>IFERROR(VLOOKUP(_xlfn.NUMBERVALUE(MID(AE133, SEARCH("!", AE133)+1, SEARCH("+", AE133)-SEARCH("!", AE133)-1)), Rankings!$A$2:$BK$161, 63, FALSE),0)</f>
        <v>0</v>
      </c>
      <c r="IE133">
        <f>IFERROR(VLOOKUP(_xlfn.NUMBERVALUE(MID(AF133, SEARCH("!", AF133)+1, SEARCH("+", AF133)-SEARCH("!", AF133)-1)), Rankings!$A$2:$BK$161, 63, FALSE),0)</f>
        <v>0</v>
      </c>
      <c r="IF133">
        <f>IFERROR(VLOOKUP(_xlfn.NUMBERVALUE(MID(AG133, SEARCH("!", AG133)+1, SEARCH("+", AG133)-SEARCH("!", AG133)-1)), Rankings!$A$2:$BK$161, 63, FALSE),0)</f>
        <v>0</v>
      </c>
      <c r="IG133">
        <f>IFERROR(VLOOKUP(_xlfn.NUMBERVALUE(MID(AH133, SEARCH("!", AH133)+1, SEARCH("+", AH133)-SEARCH("!", AH133)-1)), Rankings!$A$2:$BK$161, 63, FALSE),0)</f>
        <v>0</v>
      </c>
      <c r="IH133">
        <f>IFERROR(VLOOKUP(_xlfn.NUMBERVALUE(MID(AI133, SEARCH("!", AI133)+1, SEARCH("+", AI133)-SEARCH("!", AI133)-1)), Rankings!$A$2:$BK$161, 63, FALSE),0)</f>
        <v>0</v>
      </c>
      <c r="II133">
        <f>IFERROR(VLOOKUP(_xlfn.NUMBERVALUE(MID(AJ133, SEARCH("!", AJ133)+1, SEARCH("+", AJ133)-SEARCH("!", AJ133)-1)), Rankings!$A$2:$BK$161, 63, FALSE),0)</f>
        <v>0</v>
      </c>
      <c r="IJ133">
        <f>IFERROR(VLOOKUP(_xlfn.NUMBERVALUE(MID(AK133, SEARCH("!", AK133)+1, SEARCH("+", AK133)-SEARCH("!", AK133)-1)), Rankings!$A$2:$BK$161, 63, FALSE),0)</f>
        <v>0</v>
      </c>
      <c r="IK133">
        <f>IFERROR(VLOOKUP(_xlfn.NUMBERVALUE(MID(AL133, SEARCH("!", AL133)+1, SEARCH("+", AL133)-SEARCH("!", AL133)-1)), Rankings!$A$2:$BK$161, 63, FALSE),0)</f>
        <v>0</v>
      </c>
      <c r="IL133">
        <f>IFERROR(VLOOKUP(_xlfn.NUMBERVALUE(MID(AM133, SEARCH("!", AM133)+1, SEARCH("+", AM133)-SEARCH("!", AM133)-1)), Rankings!$A$2:$BK$161, 63, FALSE),0)</f>
        <v>0</v>
      </c>
      <c r="IM133">
        <f>IFERROR(VLOOKUP(_xlfn.NUMBERVALUE(MID(AN133, SEARCH("!", AN133)+1, SEARCH("+", AN133)-SEARCH("!", AN133)-1)), Rankings!$A$2:$BK$161, 63, FALSE),0)</f>
        <v>0</v>
      </c>
      <c r="IN133">
        <f>IFERROR(VLOOKUP(_xlfn.NUMBERVALUE(MID(AO133, SEARCH("!", AO133)+1, SEARCH("+", AO133)-SEARCH("!", AO133)-1)), Rankings!$A$2:$BK$161, 63, FALSE),0)</f>
        <v>0</v>
      </c>
      <c r="IO133">
        <f>IFERROR(VLOOKUP(_xlfn.NUMBERVALUE(MID(AP133, SEARCH("!", AP133)+1, SEARCH("+", AP133)-SEARCH("!", AP133)-1)), Rankings!$A$2:$BK$161, 63, FALSE),0)</f>
        <v>0</v>
      </c>
      <c r="IP133">
        <f>IFERROR(VLOOKUP(_xlfn.NUMBERVALUE(MID(AQ133, SEARCH("!", AQ133)+1, SEARCH("+", AQ133)-SEARCH("!", AQ133)-1)), Rankings!$A$2:$BK$161, 63, FALSE),0)</f>
        <v>0</v>
      </c>
      <c r="IQ133">
        <f>IFERROR(VLOOKUP(_xlfn.NUMBERVALUE(MID(AR133, SEARCH("!", AR133)+1, SEARCH("+", AR133)-SEARCH("!", AR133)-1)), Rankings!$A$2:$BK$161, 63, FALSE),0)</f>
        <v>0</v>
      </c>
      <c r="IR133">
        <f>IFERROR(VLOOKUP(_xlfn.NUMBERVALUE(MID(AS133, SEARCH("!", AS133)+1, SEARCH("+", AS133)-SEARCH("!", AS133)-1)), Rankings!$A$2:$BK$161, 63, FALSE),0)</f>
        <v>0</v>
      </c>
      <c r="IS133">
        <f>IFERROR(VLOOKUP(_xlfn.NUMBERVALUE(MID(AT133, SEARCH("!", AT133)+1, SEARCH("+", AT133)-SEARCH("!", AT133)-1)), Rankings!$A$2:$BK$161, 63, FALSE),0)</f>
        <v>0</v>
      </c>
      <c r="IT133">
        <f>IFERROR(VLOOKUP(_xlfn.NUMBERVALUE(MID(AU133, SEARCH("!", AU133)+1, SEARCH("+", AU133)-SEARCH("!", AU133)-1)), Rankings!$A$2:$BK$161, 63, FALSE),0)</f>
        <v>0</v>
      </c>
      <c r="IU133">
        <f>IFERROR(VLOOKUP(_xlfn.NUMBERVALUE(MID(AV133, SEARCH("!", AV133)+1, SEARCH("+", AV133)-SEARCH("!", AV133)-1)), Rankings!$A$2:$BK$161, 63, FALSE),0)</f>
        <v>0</v>
      </c>
      <c r="IV133">
        <f>IFERROR(VLOOKUP(_xlfn.NUMBERVALUE(MID(AW133, SEARCH("!", AW133)+1, SEARCH("+", AW133)-SEARCH("!", AW133)-1)), Rankings!$A$2:$BK$161, 63, FALSE),0)</f>
        <v>0</v>
      </c>
      <c r="IW133">
        <f>IFERROR(VLOOKUP(_xlfn.NUMBERVALUE(MID(AX133, SEARCH("!", AX133)+1, SEARCH("+", AX133)-SEARCH("!", AX133)-1)), Rankings!$A$2:$BK$161, 63, FALSE),0)</f>
        <v>0</v>
      </c>
      <c r="IX133">
        <f>IFERROR(VLOOKUP(_xlfn.NUMBERVALUE(MID(AY133, SEARCH("!", AY133)+1, SEARCH("+", AY133)-SEARCH("!", AY133)-1)), Rankings!$A$2:$BK$161, 63, FALSE),0)</f>
        <v>0</v>
      </c>
      <c r="IY133">
        <f>IFERROR(VLOOKUP(_xlfn.NUMBERVALUE(MID(AZ133, SEARCH("!", AZ133)+1, SEARCH("+", AZ133)-SEARCH("!", AZ133)-1)), Rankings!$A$2:$BK$161, 63, FALSE),0)</f>
        <v>0</v>
      </c>
      <c r="IZ133">
        <f>IFERROR(VLOOKUP(_xlfn.NUMBERVALUE(MID(BA133, SEARCH("!", BA133)+1, SEARCH("+", BA133)-SEARCH("!", BA133)-1)), Rankings!$A$2:$BK$161, 63, FALSE),0)</f>
        <v>0</v>
      </c>
      <c r="JA133">
        <f>IFERROR(VLOOKUP(_xlfn.NUMBERVALUE(MID(BB133, SEARCH("!", BB133)+1, SEARCH("+", BB133)-SEARCH("!", BB133)-1)), Rankings!$A$2:$BK$161, 63, FALSE),0)</f>
        <v>0</v>
      </c>
      <c r="JB133">
        <f>IFERROR(VLOOKUP(_xlfn.NUMBERVALUE(MID(BC133, SEARCH("!", BC133)+1, SEARCH("+", BC133)-SEARCH("!", BC133)-1)), Rankings!$A$2:$BK$161, 63, FALSE),0)</f>
        <v>0</v>
      </c>
      <c r="JC133">
        <f>IFERROR(VLOOKUP(_xlfn.NUMBERVALUE(MID(BD133, SEARCH("!", BD133)+1, SEARCH("+", BD133)-SEARCH("!", BD133)-1)), Rankings!$A$2:$BK$161, 63, FALSE),0)</f>
        <v>0</v>
      </c>
      <c r="JD133">
        <f>IFERROR(VLOOKUP(_xlfn.NUMBERVALUE(MID(BE133, SEARCH("!", BE133)+1, SEARCH("+", BE133)-SEARCH("!", BE133)-1)), Rankings!$A$2:$BK$161, 63, FALSE),0)</f>
        <v>0</v>
      </c>
      <c r="JE133">
        <f>IFERROR(VLOOKUP(_xlfn.NUMBERVALUE(MID(BF133, SEARCH("!", BF133)+1, SEARCH("+", BF133)-SEARCH("!", BF133)-1)), Rankings!$A$2:$BK$161, 63, FALSE),0)</f>
        <v>0</v>
      </c>
      <c r="JF133">
        <f>IFERROR(VLOOKUP(_xlfn.NUMBERVALUE(MID(BG133, SEARCH("!", BG133)+1, SEARCH("+", BG133)-SEARCH("!", BG133)-1)), Rankings!$A$2:$BK$161, 63, FALSE),0)</f>
        <v>0</v>
      </c>
      <c r="JG133">
        <f>IFERROR(VLOOKUP(_xlfn.NUMBERVALUE(MID(BH133, SEARCH("!", BH133)+1, SEARCH("+", BH133)-SEARCH("!", BH133)-1)), Rankings!$A$2:$BK$161, 63, FALSE),0)</f>
        <v>0</v>
      </c>
      <c r="JH133">
        <f>IFERROR(VLOOKUP(_xlfn.NUMBERVALUE(MID(BI133, SEARCH("!", BI133)+1, SEARCH("+", BI133)-SEARCH("!", BI133)-1)), Rankings!$A$2:$BK$161, 63, FALSE),0)</f>
        <v>0</v>
      </c>
      <c r="JI133">
        <f>IFERROR(VLOOKUP(_xlfn.NUMBERVALUE(MID(BJ133, SEARCH("!", BJ133)+1, SEARCH("+", BJ133)-SEARCH("!", BJ133)-1)), Rankings!$A$2:$BK$161, 63, FALSE),0)</f>
        <v>0</v>
      </c>
      <c r="JJ133">
        <f>IFERROR(VLOOKUP(_xlfn.NUMBERVALUE(MID(BK133, SEARCH("!", BK133)+1, SEARCH("+", BK133)-SEARCH("!", BK133)-1)), Rankings!$A$2:$BK$161, 63, FALSE),0)</f>
        <v>0</v>
      </c>
      <c r="JK133">
        <f>IFERROR(VLOOKUP(_xlfn.NUMBERVALUE(MID(BL133, SEARCH("!", BL133)+1, SEARCH("+", BL133)-SEARCH("!", BL133)-1)), Rankings!$A$2:$BK$161, 63, FALSE),0)</f>
        <v>0</v>
      </c>
      <c r="JL133">
        <f>IFERROR(VLOOKUP(_xlfn.NUMBERVALUE(MID(BM133, SEARCH("!", BM133)+1, SEARCH("+", BM133)-SEARCH("!", BM133)-1)), Rankings!$A$2:$BK$161, 63, FALSE),0)</f>
        <v>0</v>
      </c>
      <c r="JM133">
        <f>IFERROR(VLOOKUP(_xlfn.NUMBERVALUE(MID(BN133, SEARCH("!", BN133)+1, SEARCH("+", BN133)-SEARCH("!", BN133)-1)), Rankings!$A$2:$BK$161, 63, FALSE),0)</f>
        <v>0</v>
      </c>
      <c r="JN133">
        <f>IFERROR(VLOOKUP(_xlfn.NUMBERVALUE(MID(BO133, SEARCH("!", BO133)+1, SEARCH("+", BO133)-SEARCH("!", BO133)-1)), Rankings!$A$2:$BK$161, 63, FALSE),0)</f>
        <v>0</v>
      </c>
      <c r="JO133">
        <f>IFERROR(VLOOKUP(_xlfn.NUMBERVALUE(MID(BP133, SEARCH("!", BP133)+1, SEARCH("+", BP133)-SEARCH("!", BP133)-1)), Rankings!$A$2:$BK$161, 63, FALSE),0)</f>
        <v>0</v>
      </c>
      <c r="JP133">
        <f>IFERROR(VLOOKUP(_xlfn.NUMBERVALUE(MID(BQ133, SEARCH("!", BQ133)+1, SEARCH("+", BQ133)-SEARCH("!", BQ133)-1)), Rankings!$A$2:$BK$161, 63, FALSE),0)</f>
        <v>0</v>
      </c>
      <c r="JQ133">
        <f>IFERROR(VLOOKUP(_xlfn.NUMBERVALUE(MID(BR133, SEARCH("!", BR133)+1, SEARCH("+", BR133)-SEARCH("!", BR133)-1)), Rankings!$A$2:$BK$161, 63, FALSE),0)</f>
        <v>0</v>
      </c>
      <c r="JR133">
        <f>IFERROR(VLOOKUP(_xlfn.NUMBERVALUE(MID(BS133, SEARCH("!", BS133)+1, SEARCH("+", BS133)-SEARCH("!", BS133)-1)), Rankings!$A$2:$BK$161, 63, FALSE),0)</f>
        <v>0</v>
      </c>
      <c r="JS133">
        <f>IFERROR(VLOOKUP(_xlfn.NUMBERVALUE(MID(BT133, SEARCH("!", BT133)+1, SEARCH("+", BT133)-SEARCH("!", BT133)-1)), Rankings!$A$2:$BK$161, 63, FALSE),0)</f>
        <v>0</v>
      </c>
      <c r="JT133">
        <f>IFERROR(VLOOKUP(_xlfn.NUMBERVALUE(MID(BU133, SEARCH("!", BU133)+1, SEARCH("+", BU133)-SEARCH("!", BU133)-1)), Rankings!$A$2:$BK$161, 63, FALSE),0)</f>
        <v>0</v>
      </c>
      <c r="JU133">
        <f>IFERROR(VLOOKUP(_xlfn.NUMBERVALUE(MID(BV133, SEARCH("!", BV133)+1, SEARCH("+", BV133)-SEARCH("!", BV133)-1)), Rankings!$A$2:$BK$161, 63, FALSE),0)</f>
        <v>0</v>
      </c>
      <c r="JV133">
        <f>IFERROR(VLOOKUP(_xlfn.NUMBERVALUE(MID(BW133, SEARCH("!", BW133)+1, SEARCH("+", BW133)-SEARCH("!", BW133)-1)), Rankings!$A$2:$BK$161, 63, FALSE),0)</f>
        <v>0</v>
      </c>
      <c r="JW133">
        <f>IFERROR(VLOOKUP(_xlfn.NUMBERVALUE(MID(BX133, SEARCH("!", BX133)+1, SEARCH("+", BX133)-SEARCH("!", BX133)-1)), Rankings!$A$2:$BK$161, 63, FALSE),0)</f>
        <v>0</v>
      </c>
      <c r="JX133">
        <f>IFERROR(VLOOKUP(_xlfn.NUMBERVALUE(MID(BY133, SEARCH("!", BY133)+1, SEARCH("+", BY133)-SEARCH("!", BY133)-1)), Rankings!$A$2:$BK$161, 63, FALSE),0)</f>
        <v>0</v>
      </c>
      <c r="JY133">
        <f>IFERROR(VLOOKUP(_xlfn.NUMBERVALUE(MID(BZ133, SEARCH("!", BZ133)+1, SEARCH("+", BZ133)-SEARCH("!", BZ133)-1)), Rankings!$A$2:$BK$161, 63, FALSE),0)</f>
        <v>0</v>
      </c>
      <c r="JZ133">
        <f>IFERROR(VLOOKUP(_xlfn.NUMBERVALUE(MID(CA133, SEARCH("!", CA133)+1, SEARCH("+", CA133)-SEARCH("!", CA133)-1)), Rankings!$A$2:$BK$161, 63, FALSE),0)</f>
        <v>0</v>
      </c>
      <c r="KA133">
        <f>IFERROR(VLOOKUP(_xlfn.NUMBERVALUE(MID(CB133, SEARCH("!", CB133)+1, SEARCH("+", CB133)-SEARCH("!", CB133)-1)), Rankings!$A$2:$BK$161, 63, FALSE),0)</f>
        <v>0</v>
      </c>
      <c r="KB133">
        <f>IFERROR(VLOOKUP(_xlfn.NUMBERVALUE(MID(CC133, SEARCH("!", CC133)+1, SEARCH("+", CC133)-SEARCH("!", CC133)-1)), Rankings!$A$2:$BK$161, 63, FALSE),0)</f>
        <v>0</v>
      </c>
      <c r="KC133">
        <f>IFERROR(VLOOKUP(_xlfn.NUMBERVALUE(MID(CD133, SEARCH("!", CD133)+1, SEARCH("+", CD133)-SEARCH("!", CD133)-1)), Rankings!$A$2:$BK$161, 63, FALSE),0)</f>
        <v>0</v>
      </c>
      <c r="KD133">
        <f>IFERROR(VLOOKUP(_xlfn.NUMBERVALUE(MID(CE133, SEARCH("!", CE133)+1, SEARCH("+", CE133)-SEARCH("!", CE133)-1)), Rankings!$A$2:$BK$161, 63, FALSE),0)</f>
        <v>0</v>
      </c>
      <c r="KE133">
        <f>IFERROR(VLOOKUP(_xlfn.NUMBERVALUE(MID(CF133, SEARCH("!", CF133)+1, SEARCH("+", CF133)-SEARCH("!", CF133)-1)), Rankings!$A$2:$BK$161, 63, FALSE),0)</f>
        <v>0</v>
      </c>
      <c r="KF133">
        <f>IFERROR(VLOOKUP(_xlfn.NUMBERVALUE(MID(CG133, SEARCH("!", CG133)+1, SEARCH("+", CG133)-SEARCH("!", CG133)-1)), Rankings!$A$2:$BK$161, 63, FALSE),0)</f>
        <v>0</v>
      </c>
      <c r="KG133">
        <f>IFERROR(VLOOKUP(_xlfn.NUMBERVALUE(MID(CH133, SEARCH("!", CH133)+1, SEARCH("+", CH133)-SEARCH("!", CH133)-1)), Rankings!$A$2:$BK$161, 63, FALSE),0)</f>
        <v>0</v>
      </c>
      <c r="KH133">
        <f>IFERROR(VLOOKUP(_xlfn.NUMBERVALUE(MID(CI133, SEARCH("!", CI133)+1, SEARCH("+", CI133)-SEARCH("!", CI133)-1)), Rankings!$A$2:$BK$161, 63, FALSE),0)</f>
        <v>0</v>
      </c>
      <c r="KI133">
        <f>IFERROR(VLOOKUP(_xlfn.NUMBERVALUE(MID(CJ133, SEARCH("!", CJ133)+1, SEARCH("+", CJ133)-SEARCH("!", CJ133)-1)), Rankings!$A$2:$BK$161, 63, FALSE),0)</f>
        <v>0</v>
      </c>
      <c r="KJ133">
        <f>IFERROR(VLOOKUP(_xlfn.NUMBERVALUE(MID(CK133, SEARCH("!", CK133)+1, SEARCH("+", CK133)-SEARCH("!", CK133)-1)), Rankings!$A$2:$BK$161, 63, FALSE),0)</f>
        <v>0</v>
      </c>
      <c r="KK133">
        <f>IFERROR(VLOOKUP(_xlfn.NUMBERVALUE(MID(CL133, SEARCH("!", CL133)+1, SEARCH("+", CL133)-SEARCH("!", CL133)-1)), Rankings!$A$2:$BK$161, 63, FALSE),0)</f>
        <v>0</v>
      </c>
      <c r="KL133">
        <f>IFERROR(VLOOKUP(_xlfn.NUMBERVALUE(MID(CM133, SEARCH("!", CM133)+1, SEARCH("+", CM133)-SEARCH("!", CM133)-1)), Rankings!$A$2:$BK$161, 63, FALSE),0)</f>
        <v>0</v>
      </c>
      <c r="KM133">
        <f>IFERROR(VLOOKUP(_xlfn.NUMBERVALUE(MID(CN133, SEARCH("!", CN133)+1, SEARCH("+", CN133)-SEARCH("!", CN133)-1)), Rankings!$A$2:$BK$161, 63, FALSE),0)</f>
        <v>0</v>
      </c>
      <c r="KN133">
        <f>IFERROR(VLOOKUP(_xlfn.NUMBERVALUE(MID(CO133, SEARCH("!", CO133)+1, SEARCH("+", CO133)-SEARCH("!", CO133)-1)), Rankings!$A$2:$BK$161, 63, FALSE),0)</f>
        <v>0</v>
      </c>
      <c r="KO133">
        <f>IFERROR(VLOOKUP(_xlfn.NUMBERVALUE(MID(CP133, SEARCH("!", CP133)+1, SEARCH("+", CP133)-SEARCH("!", CP133)-1)), Rankings!$A$2:$BK$161, 63, FALSE),0)</f>
        <v>0</v>
      </c>
      <c r="KP133">
        <f>IFERROR(VLOOKUP(_xlfn.NUMBERVALUE(MID(CQ133, SEARCH("!", CQ133)+1, SEARCH("+", CQ133)-SEARCH("!", CQ133)-1)), Rankings!$A$2:$BK$161, 63, FALSE),0)</f>
        <v>0</v>
      </c>
      <c r="KQ133">
        <f>IFERROR(VLOOKUP(_xlfn.NUMBERVALUE(MID(CR133, SEARCH("!", CR133)+1, SEARCH("+", CR133)-SEARCH("!", CR133)-1)), Rankings!$A$2:$BK$161, 63, FALSE),0)</f>
        <v>0</v>
      </c>
      <c r="KS133" s="4">
        <f t="shared" si="3783"/>
        <v>156</v>
      </c>
      <c r="KT133" s="4">
        <f t="shared" si="3784"/>
        <v>53</v>
      </c>
      <c r="KU133" s="4">
        <f t="shared" si="3785"/>
        <v>76</v>
      </c>
      <c r="KV133" s="4">
        <f t="shared" si="3786"/>
        <v>0</v>
      </c>
      <c r="KY133" s="4">
        <f t="shared" si="3787"/>
        <v>285</v>
      </c>
      <c r="KZ133" s="4"/>
      <c r="LB133">
        <f t="shared" si="3788"/>
        <v>31</v>
      </c>
      <c r="LC133">
        <f t="shared" si="3789"/>
        <v>40</v>
      </c>
      <c r="LD133">
        <f t="shared" si="3790"/>
        <v>28</v>
      </c>
      <c r="LE133">
        <f t="shared" si="3791"/>
        <v>39</v>
      </c>
      <c r="LF133">
        <f t="shared" si="3792"/>
        <v>37</v>
      </c>
      <c r="LG133">
        <f t="shared" si="3793"/>
        <v>33</v>
      </c>
      <c r="LH133">
        <f t="shared" si="3794"/>
        <v>22</v>
      </c>
      <c r="LI133">
        <f t="shared" si="3795"/>
        <v>31</v>
      </c>
      <c r="LJ133">
        <f t="shared" si="3796"/>
        <v>24</v>
      </c>
      <c r="LK133">
        <f t="shared" si="3797"/>
        <v>0</v>
      </c>
      <c r="LL133">
        <f t="shared" si="3798"/>
        <v>0</v>
      </c>
      <c r="LM133">
        <f t="shared" si="3799"/>
        <v>0</v>
      </c>
      <c r="LN133">
        <f t="shared" si="3800"/>
        <v>0</v>
      </c>
      <c r="LO133">
        <f t="shared" si="3801"/>
        <v>0</v>
      </c>
      <c r="LP133">
        <f t="shared" si="3802"/>
        <v>0</v>
      </c>
      <c r="LQ133">
        <f t="shared" si="3803"/>
        <v>0</v>
      </c>
      <c r="LR133">
        <f t="shared" si="3804"/>
        <v>0</v>
      </c>
      <c r="LS133">
        <f t="shared" si="3805"/>
        <v>0</v>
      </c>
      <c r="LT133">
        <f t="shared" si="3806"/>
        <v>0</v>
      </c>
      <c r="LU133">
        <f t="shared" si="3807"/>
        <v>0</v>
      </c>
      <c r="LV133">
        <f t="shared" si="3808"/>
        <v>0</v>
      </c>
      <c r="LW133">
        <f t="shared" si="3809"/>
        <v>0</v>
      </c>
      <c r="LX133">
        <f t="shared" si="3810"/>
        <v>0</v>
      </c>
      <c r="LY133">
        <f t="shared" si="3811"/>
        <v>0</v>
      </c>
      <c r="LZ133">
        <f t="shared" si="3812"/>
        <v>0</v>
      </c>
      <c r="MA133">
        <f t="shared" si="3813"/>
        <v>0</v>
      </c>
      <c r="MB133">
        <f t="shared" si="3814"/>
        <v>0</v>
      </c>
      <c r="MC133">
        <f t="shared" si="3815"/>
        <v>0</v>
      </c>
      <c r="MD133">
        <f t="shared" si="3816"/>
        <v>0</v>
      </c>
      <c r="ME133">
        <f t="shared" si="3817"/>
        <v>0</v>
      </c>
      <c r="MF133">
        <f t="shared" si="3818"/>
        <v>0</v>
      </c>
      <c r="MG133">
        <f t="shared" si="3819"/>
        <v>0</v>
      </c>
      <c r="MH133">
        <f t="shared" si="3820"/>
        <v>0</v>
      </c>
      <c r="MI133">
        <f t="shared" si="3821"/>
        <v>0</v>
      </c>
      <c r="MJ133">
        <f t="shared" si="3822"/>
        <v>0</v>
      </c>
      <c r="MK133">
        <f t="shared" si="3823"/>
        <v>0</v>
      </c>
      <c r="ML133">
        <f t="shared" si="3824"/>
        <v>0</v>
      </c>
      <c r="MM133">
        <f t="shared" si="3825"/>
        <v>0</v>
      </c>
      <c r="MN133">
        <f t="shared" si="3826"/>
        <v>0</v>
      </c>
      <c r="MO133">
        <f t="shared" si="3827"/>
        <v>0</v>
      </c>
      <c r="MP133">
        <f t="shared" si="3828"/>
        <v>0</v>
      </c>
      <c r="MQ133">
        <f t="shared" si="3829"/>
        <v>0</v>
      </c>
      <c r="MR133">
        <f t="shared" si="3830"/>
        <v>0</v>
      </c>
      <c r="MS133">
        <f t="shared" si="3831"/>
        <v>0</v>
      </c>
      <c r="MT133">
        <f t="shared" si="3832"/>
        <v>0</v>
      </c>
      <c r="MU133">
        <f t="shared" si="3833"/>
        <v>0</v>
      </c>
      <c r="MV133">
        <f t="shared" si="3834"/>
        <v>0</v>
      </c>
      <c r="MW133">
        <f t="shared" si="3835"/>
        <v>0</v>
      </c>
      <c r="MX133">
        <f t="shared" si="3836"/>
        <v>0</v>
      </c>
      <c r="MY133">
        <f t="shared" si="3837"/>
        <v>0</v>
      </c>
      <c r="MZ133">
        <f t="shared" si="3838"/>
        <v>0</v>
      </c>
      <c r="NA133">
        <f t="shared" si="3839"/>
        <v>0</v>
      </c>
      <c r="NB133">
        <f t="shared" si="3840"/>
        <v>0</v>
      </c>
      <c r="NC133">
        <f t="shared" si="3841"/>
        <v>0</v>
      </c>
      <c r="ND133">
        <f t="shared" si="3842"/>
        <v>0</v>
      </c>
      <c r="NE133">
        <f t="shared" si="3843"/>
        <v>0</v>
      </c>
      <c r="NF133">
        <f t="shared" si="3844"/>
        <v>0</v>
      </c>
      <c r="NG133">
        <f t="shared" si="3845"/>
        <v>0</v>
      </c>
      <c r="NH133">
        <f t="shared" si="3846"/>
        <v>0</v>
      </c>
      <c r="NI133">
        <f t="shared" si="3847"/>
        <v>0</v>
      </c>
      <c r="NJ133">
        <f t="shared" si="3848"/>
        <v>0</v>
      </c>
      <c r="NK133">
        <f t="shared" si="3849"/>
        <v>0</v>
      </c>
      <c r="NL133">
        <f t="shared" si="3850"/>
        <v>0</v>
      </c>
      <c r="NM133">
        <f t="shared" si="3851"/>
        <v>0</v>
      </c>
      <c r="NN133">
        <f t="shared" si="3852"/>
        <v>0</v>
      </c>
      <c r="NO133">
        <f t="shared" si="3853"/>
        <v>0</v>
      </c>
      <c r="NP133">
        <f t="shared" si="3854"/>
        <v>0</v>
      </c>
      <c r="NQ133">
        <f t="shared" si="3855"/>
        <v>0</v>
      </c>
      <c r="NR133">
        <f t="shared" si="3856"/>
        <v>0</v>
      </c>
      <c r="NS133">
        <f t="shared" si="3857"/>
        <v>0</v>
      </c>
      <c r="NT133">
        <f t="shared" si="3858"/>
        <v>0</v>
      </c>
      <c r="NU133">
        <f t="shared" si="3859"/>
        <v>0</v>
      </c>
      <c r="NV133">
        <f t="shared" si="3860"/>
        <v>0</v>
      </c>
      <c r="NW133">
        <f t="shared" si="3861"/>
        <v>0</v>
      </c>
      <c r="NX133">
        <f t="shared" si="3862"/>
        <v>0</v>
      </c>
      <c r="NY133">
        <f t="shared" si="3863"/>
        <v>0</v>
      </c>
      <c r="NZ133">
        <f t="shared" si="3864"/>
        <v>0</v>
      </c>
      <c r="OA133">
        <f t="shared" si="3865"/>
        <v>0</v>
      </c>
      <c r="OB133">
        <f t="shared" si="3866"/>
        <v>0</v>
      </c>
      <c r="OC133">
        <f t="shared" si="3867"/>
        <v>0</v>
      </c>
      <c r="OD133">
        <f t="shared" si="3868"/>
        <v>0</v>
      </c>
      <c r="OE133">
        <f t="shared" si="3869"/>
        <v>0</v>
      </c>
      <c r="OF133">
        <f t="shared" si="3870"/>
        <v>0</v>
      </c>
      <c r="OG133">
        <f t="shared" si="3871"/>
        <v>0</v>
      </c>
      <c r="OH133">
        <f t="shared" si="3872"/>
        <v>0</v>
      </c>
      <c r="OJ133" s="4">
        <f t="shared" si="3873"/>
        <v>210</v>
      </c>
      <c r="OK133" s="4">
        <f t="shared" si="3874"/>
        <v>99</v>
      </c>
      <c r="OL133" s="4">
        <f t="shared" si="3875"/>
        <v>82</v>
      </c>
      <c r="OM133" s="4">
        <f t="shared" si="3876"/>
        <v>0</v>
      </c>
      <c r="OP133" s="4">
        <f t="shared" si="3877"/>
        <v>391</v>
      </c>
      <c r="OQ133" s="4"/>
      <c r="OS133">
        <f t="shared" si="3878"/>
        <v>56</v>
      </c>
      <c r="OT133">
        <f t="shared" si="3879"/>
        <v>31</v>
      </c>
      <c r="OU133">
        <f t="shared" si="3880"/>
        <v>46</v>
      </c>
      <c r="OV133">
        <f t="shared" si="3881"/>
        <v>41</v>
      </c>
      <c r="OW133">
        <f t="shared" si="3882"/>
        <v>41</v>
      </c>
      <c r="OX133">
        <f t="shared" si="3883"/>
        <v>51</v>
      </c>
      <c r="OY133">
        <f t="shared" si="3884"/>
        <v>75</v>
      </c>
      <c r="OZ133">
        <f t="shared" si="3885"/>
        <v>24</v>
      </c>
      <c r="PA133">
        <f t="shared" si="3886"/>
        <v>26</v>
      </c>
      <c r="PB133">
        <f t="shared" si="3887"/>
        <v>0</v>
      </c>
      <c r="PC133">
        <f t="shared" si="3888"/>
        <v>0</v>
      </c>
      <c r="PD133">
        <f t="shared" si="3889"/>
        <v>0</v>
      </c>
      <c r="PE133">
        <f t="shared" si="3890"/>
        <v>0</v>
      </c>
      <c r="PF133">
        <f t="shared" si="3891"/>
        <v>0</v>
      </c>
      <c r="PG133">
        <f t="shared" si="3892"/>
        <v>0</v>
      </c>
      <c r="PH133">
        <f t="shared" si="3893"/>
        <v>0</v>
      </c>
      <c r="PI133">
        <f t="shared" si="3894"/>
        <v>0</v>
      </c>
      <c r="PJ133">
        <f t="shared" si="3895"/>
        <v>0</v>
      </c>
      <c r="PK133">
        <f t="shared" si="3896"/>
        <v>0</v>
      </c>
      <c r="PL133">
        <f t="shared" si="3897"/>
        <v>0</v>
      </c>
      <c r="PM133">
        <f t="shared" si="3898"/>
        <v>0</v>
      </c>
      <c r="PN133">
        <f t="shared" si="3899"/>
        <v>0</v>
      </c>
      <c r="PO133">
        <f t="shared" si="3900"/>
        <v>0</v>
      </c>
      <c r="PP133">
        <f t="shared" si="3901"/>
        <v>0</v>
      </c>
      <c r="PQ133">
        <f t="shared" si="3902"/>
        <v>0</v>
      </c>
      <c r="PR133">
        <f t="shared" si="3903"/>
        <v>0</v>
      </c>
      <c r="PS133">
        <f t="shared" si="3904"/>
        <v>0</v>
      </c>
      <c r="PT133">
        <f t="shared" si="3905"/>
        <v>0</v>
      </c>
      <c r="PU133">
        <f t="shared" si="3906"/>
        <v>0</v>
      </c>
      <c r="PV133">
        <f t="shared" si="3907"/>
        <v>0</v>
      </c>
      <c r="PW133">
        <f t="shared" si="3908"/>
        <v>0</v>
      </c>
      <c r="PX133">
        <f t="shared" si="3909"/>
        <v>0</v>
      </c>
      <c r="PY133">
        <f t="shared" si="3910"/>
        <v>0</v>
      </c>
      <c r="PZ133">
        <f t="shared" si="3911"/>
        <v>0</v>
      </c>
      <c r="QA133">
        <f t="shared" si="3912"/>
        <v>0</v>
      </c>
      <c r="QB133">
        <f t="shared" si="3913"/>
        <v>0</v>
      </c>
      <c r="QC133">
        <f t="shared" si="3914"/>
        <v>0</v>
      </c>
      <c r="QD133">
        <f t="shared" si="3915"/>
        <v>0</v>
      </c>
      <c r="QE133">
        <f t="shared" si="3916"/>
        <v>0</v>
      </c>
      <c r="QF133">
        <f t="shared" si="3917"/>
        <v>0</v>
      </c>
      <c r="QG133">
        <f t="shared" si="3918"/>
        <v>0</v>
      </c>
      <c r="QH133">
        <f t="shared" si="3919"/>
        <v>0</v>
      </c>
      <c r="QI133">
        <f t="shared" si="3920"/>
        <v>0</v>
      </c>
      <c r="QJ133">
        <f t="shared" si="3921"/>
        <v>0</v>
      </c>
      <c r="QK133">
        <f t="shared" si="3922"/>
        <v>0</v>
      </c>
      <c r="QL133">
        <f t="shared" si="3923"/>
        <v>0</v>
      </c>
      <c r="QM133">
        <f t="shared" si="3924"/>
        <v>0</v>
      </c>
      <c r="QN133">
        <f t="shared" si="3925"/>
        <v>0</v>
      </c>
      <c r="QO133">
        <f t="shared" si="3926"/>
        <v>0</v>
      </c>
      <c r="QP133">
        <f t="shared" si="3927"/>
        <v>0</v>
      </c>
      <c r="QQ133">
        <f t="shared" si="3928"/>
        <v>0</v>
      </c>
      <c r="QR133">
        <f t="shared" si="3929"/>
        <v>0</v>
      </c>
      <c r="QS133">
        <f t="shared" si="3930"/>
        <v>0</v>
      </c>
      <c r="QT133">
        <f t="shared" si="3931"/>
        <v>0</v>
      </c>
      <c r="QU133">
        <f t="shared" si="3932"/>
        <v>0</v>
      </c>
      <c r="QV133">
        <f t="shared" si="3933"/>
        <v>0</v>
      </c>
      <c r="QW133">
        <f t="shared" si="3934"/>
        <v>0</v>
      </c>
      <c r="QX133">
        <f t="shared" si="3935"/>
        <v>0</v>
      </c>
      <c r="QY133">
        <f t="shared" si="3936"/>
        <v>0</v>
      </c>
      <c r="QZ133">
        <f t="shared" si="3937"/>
        <v>0</v>
      </c>
      <c r="RA133">
        <f t="shared" si="3938"/>
        <v>0</v>
      </c>
      <c r="RB133">
        <f t="shared" si="3939"/>
        <v>0</v>
      </c>
      <c r="RC133">
        <f t="shared" si="3940"/>
        <v>0</v>
      </c>
      <c r="RD133">
        <f t="shared" si="3941"/>
        <v>0</v>
      </c>
      <c r="RE133">
        <f t="shared" si="3942"/>
        <v>0</v>
      </c>
      <c r="RF133">
        <f t="shared" si="3943"/>
        <v>0</v>
      </c>
      <c r="RG133">
        <f t="shared" si="3944"/>
        <v>0</v>
      </c>
      <c r="RH133">
        <f t="shared" si="3945"/>
        <v>0</v>
      </c>
      <c r="RI133">
        <f t="shared" si="3946"/>
        <v>0</v>
      </c>
      <c r="RJ133">
        <f t="shared" si="3947"/>
        <v>0</v>
      </c>
      <c r="RK133">
        <f t="shared" si="3948"/>
        <v>0</v>
      </c>
      <c r="RL133">
        <f t="shared" si="3949"/>
        <v>0</v>
      </c>
      <c r="RM133">
        <f t="shared" si="3950"/>
        <v>0</v>
      </c>
      <c r="RN133">
        <f t="shared" si="3951"/>
        <v>0</v>
      </c>
      <c r="RO133">
        <f t="shared" si="3952"/>
        <v>0</v>
      </c>
      <c r="RP133">
        <f t="shared" si="3953"/>
        <v>0</v>
      </c>
      <c r="RQ133">
        <f t="shared" si="3954"/>
        <v>0</v>
      </c>
      <c r="RR133">
        <f t="shared" si="3955"/>
        <v>0</v>
      </c>
      <c r="RS133">
        <f t="shared" si="3956"/>
        <v>0</v>
      </c>
      <c r="RT133">
        <f t="shared" si="3957"/>
        <v>0</v>
      </c>
      <c r="RU133">
        <f t="shared" si="3958"/>
        <v>0</v>
      </c>
      <c r="RV133">
        <f t="shared" si="3959"/>
        <v>0</v>
      </c>
      <c r="RW133">
        <f t="shared" si="3960"/>
        <v>0</v>
      </c>
      <c r="RX133">
        <f t="shared" si="3961"/>
        <v>0</v>
      </c>
      <c r="RY133">
        <f t="shared" si="3962"/>
        <v>0</v>
      </c>
      <c r="SA133" s="4">
        <f t="shared" si="3963"/>
        <v>17.57</v>
      </c>
      <c r="SB133" s="4">
        <f t="shared" si="3964"/>
        <v>7.63</v>
      </c>
      <c r="SC133" s="4">
        <f t="shared" si="3965"/>
        <v>5.99</v>
      </c>
      <c r="SD133" s="4">
        <f t="shared" si="3966"/>
        <v>0</v>
      </c>
      <c r="SF133" s="4">
        <f t="shared" si="3967"/>
        <v>31.189999999999998</v>
      </c>
      <c r="SI133">
        <f t="shared" si="3968"/>
        <v>2.4500000000000002</v>
      </c>
      <c r="SJ133">
        <f t="shared" si="3969"/>
        <v>3.45</v>
      </c>
      <c r="SK133">
        <f t="shared" si="3970"/>
        <v>3.83</v>
      </c>
      <c r="SL133">
        <f t="shared" si="3971"/>
        <v>2.69</v>
      </c>
      <c r="SM133">
        <f t="shared" si="3972"/>
        <v>3.3</v>
      </c>
      <c r="SN133">
        <f t="shared" si="3973"/>
        <v>3.44</v>
      </c>
      <c r="SO133">
        <f t="shared" si="3974"/>
        <v>4</v>
      </c>
      <c r="SP133">
        <f t="shared" si="3975"/>
        <v>3.63</v>
      </c>
      <c r="SQ133">
        <f t="shared" si="3976"/>
        <v>4.4000000000000004</v>
      </c>
      <c r="SR133" t="str">
        <f t="shared" si="3977"/>
        <v>0</v>
      </c>
      <c r="SS133" t="str">
        <f t="shared" si="3978"/>
        <v>0</v>
      </c>
      <c r="ST133" t="str">
        <f t="shared" si="3979"/>
        <v>0</v>
      </c>
      <c r="SU133" t="str">
        <f t="shared" si="3980"/>
        <v>0</v>
      </c>
      <c r="SV133" t="str">
        <f t="shared" si="3981"/>
        <v>0</v>
      </c>
      <c r="SW133" t="str">
        <f t="shared" si="3982"/>
        <v>0</v>
      </c>
      <c r="SX133" t="str">
        <f t="shared" si="3983"/>
        <v>0</v>
      </c>
      <c r="SY133" t="str">
        <f t="shared" si="3984"/>
        <v>0</v>
      </c>
      <c r="SZ133" t="str">
        <f t="shared" si="3985"/>
        <v>0</v>
      </c>
      <c r="TA133" t="str">
        <f t="shared" si="3986"/>
        <v>0</v>
      </c>
      <c r="TB133" t="str">
        <f t="shared" si="3987"/>
        <v>0</v>
      </c>
      <c r="TC133" t="str">
        <f t="shared" si="3988"/>
        <v>0</v>
      </c>
      <c r="TD133" t="str">
        <f t="shared" si="3989"/>
        <v>0</v>
      </c>
      <c r="TE133" t="str">
        <f t="shared" si="3990"/>
        <v>0</v>
      </c>
      <c r="TF133" t="str">
        <f t="shared" si="3991"/>
        <v>0</v>
      </c>
      <c r="TG133" t="str">
        <f t="shared" si="3992"/>
        <v>0</v>
      </c>
      <c r="TH133" t="str">
        <f t="shared" si="3993"/>
        <v>0</v>
      </c>
      <c r="TI133" t="str">
        <f t="shared" si="3994"/>
        <v>0</v>
      </c>
      <c r="TJ133" t="str">
        <f t="shared" si="3995"/>
        <v>0</v>
      </c>
      <c r="TK133" t="str">
        <f t="shared" si="3996"/>
        <v>0</v>
      </c>
      <c r="TL133" t="str">
        <f t="shared" si="3997"/>
        <v>0</v>
      </c>
      <c r="TM133" t="str">
        <f t="shared" si="3998"/>
        <v>0</v>
      </c>
      <c r="TN133" t="str">
        <f t="shared" si="3999"/>
        <v>0</v>
      </c>
      <c r="TO133" t="str">
        <f t="shared" si="4000"/>
        <v>0</v>
      </c>
      <c r="TP133" t="str">
        <f t="shared" si="4001"/>
        <v>0</v>
      </c>
      <c r="TQ133" t="str">
        <f t="shared" si="4002"/>
        <v>0</v>
      </c>
      <c r="TR133" t="str">
        <f t="shared" si="4003"/>
        <v>0</v>
      </c>
      <c r="TS133" t="str">
        <f t="shared" si="4004"/>
        <v>0</v>
      </c>
      <c r="TT133" t="str">
        <f t="shared" si="4005"/>
        <v>0</v>
      </c>
      <c r="TU133" t="str">
        <f t="shared" si="4006"/>
        <v>0</v>
      </c>
      <c r="TV133" t="str">
        <f t="shared" si="4007"/>
        <v>0</v>
      </c>
      <c r="TW133" t="str">
        <f t="shared" si="4008"/>
        <v>0</v>
      </c>
      <c r="TX133" t="str">
        <f t="shared" si="4009"/>
        <v>0</v>
      </c>
      <c r="TY133" t="str">
        <f t="shared" si="4010"/>
        <v>0</v>
      </c>
      <c r="TZ133" t="str">
        <f t="shared" si="4011"/>
        <v>0</v>
      </c>
      <c r="UA133" t="str">
        <f t="shared" si="4012"/>
        <v>0</v>
      </c>
      <c r="UB133" t="str">
        <f t="shared" si="4013"/>
        <v>0</v>
      </c>
      <c r="UC133" t="str">
        <f t="shared" si="4014"/>
        <v>0</v>
      </c>
      <c r="UD133" t="str">
        <f t="shared" si="4015"/>
        <v>0</v>
      </c>
      <c r="UE133" t="str">
        <f t="shared" si="4016"/>
        <v>0</v>
      </c>
      <c r="UF133" t="str">
        <f t="shared" si="4017"/>
        <v>0</v>
      </c>
      <c r="UG133" t="str">
        <f t="shared" si="4018"/>
        <v>0</v>
      </c>
      <c r="UH133" t="str">
        <f t="shared" si="4019"/>
        <v>0</v>
      </c>
      <c r="UI133" t="str">
        <f t="shared" si="4020"/>
        <v>0</v>
      </c>
      <c r="UJ133" t="str">
        <f t="shared" si="4021"/>
        <v>0</v>
      </c>
      <c r="UK133" t="str">
        <f t="shared" si="4022"/>
        <v>0</v>
      </c>
      <c r="UL133" t="str">
        <f t="shared" si="4023"/>
        <v>0</v>
      </c>
      <c r="UM133" t="str">
        <f t="shared" si="4024"/>
        <v>0</v>
      </c>
      <c r="UN133" t="str">
        <f t="shared" si="4025"/>
        <v>0</v>
      </c>
      <c r="UO133" t="str">
        <f t="shared" si="4026"/>
        <v>0</v>
      </c>
      <c r="UP133" t="str">
        <f t="shared" si="4027"/>
        <v>0</v>
      </c>
      <c r="UQ133" t="str">
        <f t="shared" si="4028"/>
        <v>0</v>
      </c>
      <c r="UR133" t="str">
        <f t="shared" si="4029"/>
        <v>0</v>
      </c>
      <c r="US133" t="str">
        <f t="shared" si="4030"/>
        <v>0</v>
      </c>
      <c r="UT133" t="str">
        <f t="shared" si="4031"/>
        <v>0</v>
      </c>
      <c r="UU133" t="str">
        <f t="shared" si="4032"/>
        <v>0</v>
      </c>
      <c r="UV133" t="str">
        <f t="shared" si="4033"/>
        <v>0</v>
      </c>
      <c r="UW133" t="str">
        <f t="shared" si="4034"/>
        <v>0</v>
      </c>
      <c r="UX133" t="str">
        <f t="shared" si="4035"/>
        <v>0</v>
      </c>
      <c r="UY133" t="str">
        <f t="shared" si="4036"/>
        <v>0</v>
      </c>
      <c r="UZ133" t="str">
        <f t="shared" si="4037"/>
        <v>0</v>
      </c>
      <c r="VA133" t="str">
        <f t="shared" si="4038"/>
        <v>0</v>
      </c>
      <c r="VB133" t="str">
        <f t="shared" si="4039"/>
        <v>0</v>
      </c>
      <c r="VC133" t="str">
        <f t="shared" si="4040"/>
        <v>0</v>
      </c>
      <c r="VD133" t="str">
        <f t="shared" si="4041"/>
        <v>0</v>
      </c>
      <c r="VE133" t="str">
        <f t="shared" si="4042"/>
        <v>0</v>
      </c>
      <c r="VF133" t="str">
        <f t="shared" si="4043"/>
        <v>0</v>
      </c>
      <c r="VG133" t="str">
        <f t="shared" si="4044"/>
        <v>0</v>
      </c>
      <c r="VH133" t="str">
        <f t="shared" si="4045"/>
        <v>0</v>
      </c>
      <c r="VI133" t="str">
        <f t="shared" si="4046"/>
        <v>0</v>
      </c>
      <c r="VJ133" t="str">
        <f t="shared" si="4047"/>
        <v>0</v>
      </c>
      <c r="VK133" t="str">
        <f t="shared" si="4048"/>
        <v>0</v>
      </c>
      <c r="VL133" t="str">
        <f t="shared" si="4049"/>
        <v>0</v>
      </c>
      <c r="VM133" t="str">
        <f t="shared" si="4050"/>
        <v>0</v>
      </c>
      <c r="VN133" t="str">
        <f t="shared" si="4051"/>
        <v>0</v>
      </c>
      <c r="VO133" t="str">
        <f t="shared" si="4052"/>
        <v>0</v>
      </c>
      <c r="VQ133" s="4">
        <f t="shared" si="4053"/>
        <v>-35.83</v>
      </c>
      <c r="VR133" s="4">
        <f t="shared" si="4054"/>
        <v>-6.97</v>
      </c>
      <c r="VS133" s="4">
        <f t="shared" si="4055"/>
        <v>-12.91</v>
      </c>
      <c r="VT133" s="4">
        <f t="shared" si="4056"/>
        <v>0</v>
      </c>
      <c r="VV133" s="4">
        <f t="shared" si="4057"/>
        <v>-55.709999999999994</v>
      </c>
      <c r="VY133">
        <f t="shared" si="4058"/>
        <v>-6</v>
      </c>
      <c r="VZ133">
        <f t="shared" si="4059"/>
        <v>-6.24</v>
      </c>
      <c r="WA133">
        <f t="shared" si="4060"/>
        <v>2.5499999999999998</v>
      </c>
      <c r="WB133">
        <f t="shared" si="4061"/>
        <v>-9.0299999999999994</v>
      </c>
      <c r="WC133">
        <f t="shared" si="4062"/>
        <v>-3.88</v>
      </c>
      <c r="WD133">
        <f t="shared" si="4063"/>
        <v>-13.39</v>
      </c>
      <c r="WE133">
        <f t="shared" si="4064"/>
        <v>-2.91</v>
      </c>
      <c r="WF133">
        <f t="shared" si="4065"/>
        <v>-4.0599999999999996</v>
      </c>
      <c r="WG133">
        <f t="shared" si="4066"/>
        <v>-12.75</v>
      </c>
      <c r="WH133">
        <f t="shared" si="4067"/>
        <v>0</v>
      </c>
      <c r="WI133">
        <f t="shared" si="4068"/>
        <v>0</v>
      </c>
      <c r="WJ133">
        <f t="shared" si="4069"/>
        <v>0</v>
      </c>
      <c r="WK133">
        <f t="shared" si="4070"/>
        <v>0</v>
      </c>
      <c r="WL133">
        <f t="shared" si="4071"/>
        <v>0</v>
      </c>
      <c r="WM133">
        <f t="shared" si="4072"/>
        <v>0</v>
      </c>
      <c r="WN133">
        <f t="shared" si="4073"/>
        <v>0</v>
      </c>
      <c r="WO133">
        <f t="shared" si="4074"/>
        <v>0</v>
      </c>
      <c r="WP133">
        <f t="shared" si="4075"/>
        <v>0</v>
      </c>
      <c r="WQ133">
        <f t="shared" si="4076"/>
        <v>0</v>
      </c>
      <c r="WR133">
        <f t="shared" si="4077"/>
        <v>0</v>
      </c>
      <c r="WS133">
        <f t="shared" si="4078"/>
        <v>0</v>
      </c>
      <c r="WT133">
        <f t="shared" si="4079"/>
        <v>0</v>
      </c>
      <c r="WU133">
        <f t="shared" si="4080"/>
        <v>0</v>
      </c>
      <c r="WV133">
        <f t="shared" si="4081"/>
        <v>0</v>
      </c>
      <c r="WW133">
        <f t="shared" si="4082"/>
        <v>0</v>
      </c>
      <c r="WX133">
        <f t="shared" si="4083"/>
        <v>0</v>
      </c>
      <c r="WY133">
        <f t="shared" si="4084"/>
        <v>0</v>
      </c>
      <c r="WZ133">
        <f t="shared" si="4085"/>
        <v>0</v>
      </c>
      <c r="XA133">
        <f t="shared" si="4086"/>
        <v>0</v>
      </c>
      <c r="XB133">
        <f t="shared" si="4087"/>
        <v>0</v>
      </c>
      <c r="XC133">
        <f t="shared" si="4088"/>
        <v>0</v>
      </c>
      <c r="XD133">
        <f t="shared" si="4089"/>
        <v>0</v>
      </c>
      <c r="XE133">
        <f t="shared" si="4090"/>
        <v>0</v>
      </c>
      <c r="XF133">
        <f t="shared" si="4091"/>
        <v>0</v>
      </c>
      <c r="XG133">
        <f t="shared" si="4092"/>
        <v>0</v>
      </c>
      <c r="XH133">
        <f t="shared" si="4093"/>
        <v>0</v>
      </c>
      <c r="XI133">
        <f t="shared" si="4094"/>
        <v>0</v>
      </c>
      <c r="XJ133">
        <f t="shared" si="4095"/>
        <v>0</v>
      </c>
      <c r="XK133">
        <f t="shared" si="4096"/>
        <v>0</v>
      </c>
      <c r="XL133">
        <f t="shared" si="4097"/>
        <v>0</v>
      </c>
      <c r="XM133">
        <f t="shared" si="4098"/>
        <v>0</v>
      </c>
      <c r="XN133">
        <f t="shared" si="4099"/>
        <v>0</v>
      </c>
      <c r="XO133">
        <f t="shared" si="4100"/>
        <v>0</v>
      </c>
      <c r="XP133">
        <f t="shared" si="4101"/>
        <v>0</v>
      </c>
      <c r="XQ133">
        <f t="shared" si="4102"/>
        <v>0</v>
      </c>
      <c r="XR133">
        <f t="shared" si="4103"/>
        <v>0</v>
      </c>
      <c r="XS133">
        <f t="shared" si="4104"/>
        <v>0</v>
      </c>
      <c r="XT133">
        <f t="shared" si="4105"/>
        <v>0</v>
      </c>
      <c r="XU133">
        <f t="shared" si="4106"/>
        <v>0</v>
      </c>
      <c r="XV133">
        <f t="shared" si="4107"/>
        <v>0</v>
      </c>
      <c r="XW133">
        <f t="shared" si="4108"/>
        <v>0</v>
      </c>
      <c r="XX133">
        <f t="shared" si="4109"/>
        <v>0</v>
      </c>
      <c r="XY133">
        <f t="shared" si="4110"/>
        <v>0</v>
      </c>
      <c r="XZ133">
        <f t="shared" si="4111"/>
        <v>0</v>
      </c>
      <c r="YA133">
        <f t="shared" si="4112"/>
        <v>0</v>
      </c>
      <c r="YB133">
        <f t="shared" si="4113"/>
        <v>0</v>
      </c>
      <c r="YC133">
        <f t="shared" si="4114"/>
        <v>0</v>
      </c>
      <c r="YD133">
        <f t="shared" si="4115"/>
        <v>0</v>
      </c>
      <c r="YE133">
        <f t="shared" si="4116"/>
        <v>0</v>
      </c>
      <c r="YF133">
        <f t="shared" si="4117"/>
        <v>0</v>
      </c>
      <c r="YG133">
        <f t="shared" si="4118"/>
        <v>0</v>
      </c>
      <c r="YH133">
        <f t="shared" si="4119"/>
        <v>0</v>
      </c>
      <c r="YI133">
        <f t="shared" si="4120"/>
        <v>0</v>
      </c>
      <c r="YJ133">
        <f t="shared" si="4121"/>
        <v>0</v>
      </c>
      <c r="YK133">
        <f t="shared" si="4122"/>
        <v>0</v>
      </c>
      <c r="YL133">
        <f t="shared" si="4123"/>
        <v>0</v>
      </c>
      <c r="YM133">
        <f t="shared" si="4124"/>
        <v>0</v>
      </c>
      <c r="YN133">
        <f t="shared" si="4125"/>
        <v>0</v>
      </c>
      <c r="YO133">
        <f t="shared" si="4126"/>
        <v>0</v>
      </c>
      <c r="YP133">
        <f t="shared" si="4127"/>
        <v>0</v>
      </c>
      <c r="YQ133">
        <f t="shared" si="4128"/>
        <v>0</v>
      </c>
      <c r="YR133">
        <f t="shared" si="4129"/>
        <v>0</v>
      </c>
      <c r="YS133">
        <f t="shared" si="4130"/>
        <v>0</v>
      </c>
      <c r="YT133">
        <f t="shared" si="4131"/>
        <v>0</v>
      </c>
      <c r="YU133">
        <f t="shared" si="4132"/>
        <v>0</v>
      </c>
      <c r="YV133">
        <f t="shared" si="4133"/>
        <v>0</v>
      </c>
      <c r="YW133">
        <f t="shared" si="4134"/>
        <v>0</v>
      </c>
      <c r="YX133">
        <f t="shared" si="4135"/>
        <v>0</v>
      </c>
      <c r="YY133">
        <f t="shared" si="4136"/>
        <v>0</v>
      </c>
      <c r="YZ133">
        <f t="shared" si="4137"/>
        <v>0</v>
      </c>
      <c r="ZA133">
        <f t="shared" si="4138"/>
        <v>0</v>
      </c>
      <c r="ZB133">
        <f t="shared" si="4139"/>
        <v>0</v>
      </c>
      <c r="ZC133">
        <f t="shared" si="4140"/>
        <v>0</v>
      </c>
      <c r="ZD133">
        <f t="shared" si="4141"/>
        <v>0</v>
      </c>
      <c r="ZE133">
        <f t="shared" si="4142"/>
        <v>0</v>
      </c>
      <c r="ZG133" s="4">
        <f t="shared" si="4143"/>
        <v>234</v>
      </c>
      <c r="ZH133" s="4">
        <f t="shared" si="4144"/>
        <v>75</v>
      </c>
      <c r="ZI133" s="4">
        <f t="shared" si="4145"/>
        <v>109</v>
      </c>
      <c r="ZJ133" s="4">
        <f t="shared" si="4146"/>
        <v>0</v>
      </c>
      <c r="ZL133" s="4">
        <f t="shared" si="4147"/>
        <v>418</v>
      </c>
      <c r="ZO133">
        <f t="shared" si="4148"/>
        <v>47</v>
      </c>
      <c r="ZP133">
        <f t="shared" si="4149"/>
        <v>55</v>
      </c>
      <c r="ZQ133">
        <f t="shared" si="4150"/>
        <v>23</v>
      </c>
      <c r="ZR133">
        <f t="shared" si="4151"/>
        <v>47</v>
      </c>
      <c r="ZS133">
        <f t="shared" si="4152"/>
        <v>62</v>
      </c>
      <c r="ZT133">
        <f t="shared" si="4153"/>
        <v>64</v>
      </c>
      <c r="ZU133">
        <f t="shared" si="4154"/>
        <v>44</v>
      </c>
      <c r="ZV133">
        <f t="shared" si="4155"/>
        <v>31</v>
      </c>
      <c r="ZW133">
        <f t="shared" si="4156"/>
        <v>45</v>
      </c>
      <c r="ZX133">
        <f t="shared" si="4157"/>
        <v>0</v>
      </c>
      <c r="ZY133">
        <f t="shared" si="4158"/>
        <v>0</v>
      </c>
      <c r="ZZ133">
        <f t="shared" si="4159"/>
        <v>0</v>
      </c>
      <c r="AAA133">
        <f t="shared" si="4160"/>
        <v>0</v>
      </c>
      <c r="AAB133">
        <f t="shared" si="4161"/>
        <v>0</v>
      </c>
      <c r="AAC133">
        <f t="shared" si="4162"/>
        <v>0</v>
      </c>
      <c r="AAD133">
        <f t="shared" si="4163"/>
        <v>0</v>
      </c>
      <c r="AAE133">
        <f t="shared" si="4164"/>
        <v>0</v>
      </c>
      <c r="AAF133">
        <f t="shared" si="4165"/>
        <v>0</v>
      </c>
      <c r="AAG133">
        <f t="shared" si="4166"/>
        <v>0</v>
      </c>
      <c r="AAH133">
        <f t="shared" si="4167"/>
        <v>0</v>
      </c>
      <c r="AAI133">
        <f t="shared" si="4168"/>
        <v>0</v>
      </c>
      <c r="AAJ133">
        <f t="shared" si="4169"/>
        <v>0</v>
      </c>
      <c r="AAK133">
        <f t="shared" si="4170"/>
        <v>0</v>
      </c>
      <c r="AAL133">
        <f t="shared" si="4171"/>
        <v>0</v>
      </c>
      <c r="AAM133">
        <f t="shared" si="4172"/>
        <v>0</v>
      </c>
      <c r="AAN133">
        <f t="shared" si="4173"/>
        <v>0</v>
      </c>
      <c r="AAO133">
        <f t="shared" si="4174"/>
        <v>0</v>
      </c>
      <c r="AAP133">
        <f t="shared" si="4175"/>
        <v>0</v>
      </c>
      <c r="AAQ133">
        <f t="shared" si="4176"/>
        <v>0</v>
      </c>
      <c r="AAR133">
        <f t="shared" si="4177"/>
        <v>0</v>
      </c>
      <c r="AAS133">
        <f t="shared" si="4178"/>
        <v>0</v>
      </c>
      <c r="AAT133">
        <f t="shared" si="4179"/>
        <v>0</v>
      </c>
      <c r="AAU133">
        <f t="shared" si="4180"/>
        <v>0</v>
      </c>
      <c r="AAV133">
        <f t="shared" si="4181"/>
        <v>0</v>
      </c>
      <c r="AAW133">
        <f t="shared" si="4182"/>
        <v>0</v>
      </c>
      <c r="AAX133">
        <f t="shared" si="4183"/>
        <v>0</v>
      </c>
      <c r="AAY133">
        <f t="shared" si="4184"/>
        <v>0</v>
      </c>
      <c r="AAZ133">
        <f t="shared" si="4185"/>
        <v>0</v>
      </c>
      <c r="ABA133">
        <f t="shared" si="4186"/>
        <v>0</v>
      </c>
      <c r="ABB133">
        <f t="shared" si="4187"/>
        <v>0</v>
      </c>
      <c r="ABC133">
        <f t="shared" si="4188"/>
        <v>0</v>
      </c>
      <c r="ABD133">
        <f t="shared" si="4189"/>
        <v>0</v>
      </c>
      <c r="ABE133">
        <f t="shared" si="4190"/>
        <v>0</v>
      </c>
      <c r="ABF133">
        <f t="shared" si="4191"/>
        <v>0</v>
      </c>
      <c r="ABG133">
        <f t="shared" si="4192"/>
        <v>0</v>
      </c>
      <c r="ABH133">
        <f t="shared" si="4193"/>
        <v>0</v>
      </c>
      <c r="ABI133">
        <f t="shared" si="4194"/>
        <v>0</v>
      </c>
      <c r="ABJ133">
        <f t="shared" si="4195"/>
        <v>0</v>
      </c>
      <c r="ABK133">
        <f t="shared" si="4196"/>
        <v>0</v>
      </c>
      <c r="ABL133">
        <f t="shared" si="4197"/>
        <v>0</v>
      </c>
      <c r="ABM133">
        <f t="shared" si="4198"/>
        <v>0</v>
      </c>
      <c r="ABN133">
        <f t="shared" si="4199"/>
        <v>0</v>
      </c>
      <c r="ABO133">
        <f t="shared" si="4200"/>
        <v>0</v>
      </c>
      <c r="ABP133">
        <f t="shared" si="4201"/>
        <v>0</v>
      </c>
      <c r="ABQ133">
        <f t="shared" si="4202"/>
        <v>0</v>
      </c>
      <c r="ABR133">
        <f t="shared" si="4203"/>
        <v>0</v>
      </c>
      <c r="ABS133">
        <f t="shared" si="4204"/>
        <v>0</v>
      </c>
      <c r="ABT133">
        <f t="shared" si="4205"/>
        <v>0</v>
      </c>
      <c r="ABU133">
        <f t="shared" si="4206"/>
        <v>0</v>
      </c>
      <c r="ABV133">
        <f t="shared" si="4207"/>
        <v>0</v>
      </c>
      <c r="ABW133">
        <f t="shared" si="4208"/>
        <v>0</v>
      </c>
      <c r="ABX133">
        <f t="shared" si="4209"/>
        <v>0</v>
      </c>
      <c r="ABY133">
        <f t="shared" si="4210"/>
        <v>0</v>
      </c>
      <c r="ABZ133">
        <f t="shared" si="4211"/>
        <v>0</v>
      </c>
      <c r="ACA133">
        <f t="shared" si="4212"/>
        <v>0</v>
      </c>
      <c r="ACB133">
        <f t="shared" si="4213"/>
        <v>0</v>
      </c>
      <c r="ACC133">
        <f t="shared" si="4214"/>
        <v>0</v>
      </c>
      <c r="ACD133">
        <f t="shared" si="4215"/>
        <v>0</v>
      </c>
      <c r="ACE133">
        <f t="shared" si="4216"/>
        <v>0</v>
      </c>
      <c r="ACF133">
        <f t="shared" si="4217"/>
        <v>0</v>
      </c>
      <c r="ACG133">
        <f t="shared" si="4218"/>
        <v>0</v>
      </c>
      <c r="ACH133">
        <f t="shared" si="4219"/>
        <v>0</v>
      </c>
      <c r="ACI133">
        <f t="shared" si="4220"/>
        <v>0</v>
      </c>
      <c r="ACJ133">
        <f t="shared" si="4221"/>
        <v>0</v>
      </c>
      <c r="ACK133">
        <f t="shared" si="4222"/>
        <v>0</v>
      </c>
      <c r="ACL133">
        <f t="shared" si="4223"/>
        <v>0</v>
      </c>
      <c r="ACM133">
        <f t="shared" si="4224"/>
        <v>0</v>
      </c>
      <c r="ACN133">
        <f t="shared" si="4225"/>
        <v>0</v>
      </c>
      <c r="ACO133">
        <f t="shared" si="4226"/>
        <v>0</v>
      </c>
      <c r="ACP133">
        <f t="shared" si="4227"/>
        <v>0</v>
      </c>
      <c r="ACQ133">
        <f t="shared" si="4228"/>
        <v>0</v>
      </c>
      <c r="ACR133">
        <f t="shared" si="4229"/>
        <v>0</v>
      </c>
      <c r="ACS133">
        <f t="shared" si="4230"/>
        <v>0</v>
      </c>
      <c r="ACT133">
        <f t="shared" si="4231"/>
        <v>0</v>
      </c>
      <c r="ACU133">
        <f t="shared" si="4232"/>
        <v>0</v>
      </c>
      <c r="ACW133" s="4">
        <f t="shared" si="4233"/>
        <v>153.4</v>
      </c>
      <c r="ACX133" s="4">
        <f t="shared" si="4234"/>
        <v>68</v>
      </c>
      <c r="ACY133" s="4">
        <f t="shared" si="4235"/>
        <v>74.900000000000006</v>
      </c>
      <c r="ACZ133" s="4">
        <f t="shared" si="4236"/>
        <v>0</v>
      </c>
      <c r="ADA133" s="88">
        <f t="shared" si="4237"/>
        <v>5.8309518948453007</v>
      </c>
      <c r="ADB133" s="4">
        <f t="shared" si="4238"/>
        <v>296.3</v>
      </c>
      <c r="ADC133" s="5">
        <f t="shared" si="4239"/>
        <v>5.5389529696504916</v>
      </c>
      <c r="ADD133" s="5">
        <f t="shared" si="4240"/>
        <v>6.1196405123176971</v>
      </c>
      <c r="ADE133">
        <f t="shared" si="4241"/>
        <v>12.6</v>
      </c>
      <c r="ADF133">
        <f t="shared" si="4242"/>
        <v>73.3</v>
      </c>
      <c r="ADG133">
        <f t="shared" si="4243"/>
        <v>20.6</v>
      </c>
      <c r="ADH133">
        <f t="shared" si="4244"/>
        <v>41.5</v>
      </c>
      <c r="ADI133">
        <f t="shared" si="4245"/>
        <v>33.4</v>
      </c>
      <c r="ADJ133">
        <f t="shared" si="4246"/>
        <v>13.5</v>
      </c>
      <c r="ADK133">
        <f t="shared" si="4247"/>
        <v>0</v>
      </c>
      <c r="ADL133">
        <f t="shared" si="4248"/>
        <v>68</v>
      </c>
      <c r="ADM133">
        <f t="shared" si="4249"/>
        <v>33.4</v>
      </c>
      <c r="ADN133">
        <f t="shared" si="4250"/>
        <v>0</v>
      </c>
      <c r="ADO133">
        <f t="shared" si="4251"/>
        <v>0</v>
      </c>
      <c r="ADP133">
        <f t="shared" si="4252"/>
        <v>0</v>
      </c>
      <c r="ADQ133">
        <f t="shared" si="4253"/>
        <v>0</v>
      </c>
      <c r="ADR133">
        <f t="shared" si="4254"/>
        <v>0</v>
      </c>
      <c r="ADS133">
        <f t="shared" si="4255"/>
        <v>0</v>
      </c>
      <c r="ADT133">
        <f t="shared" si="4256"/>
        <v>0</v>
      </c>
      <c r="ADU133">
        <f t="shared" si="4257"/>
        <v>0</v>
      </c>
      <c r="ADV133">
        <f t="shared" si="4258"/>
        <v>0</v>
      </c>
      <c r="ADW133">
        <f t="shared" si="4259"/>
        <v>0</v>
      </c>
      <c r="ADX133">
        <f t="shared" si="4260"/>
        <v>0</v>
      </c>
      <c r="ADY133">
        <f t="shared" si="4261"/>
        <v>0</v>
      </c>
      <c r="ADZ133">
        <f t="shared" si="4262"/>
        <v>0</v>
      </c>
      <c r="AEA133">
        <f t="shared" si="4263"/>
        <v>0</v>
      </c>
      <c r="AEB133">
        <f t="shared" si="4264"/>
        <v>0</v>
      </c>
      <c r="AEC133">
        <f t="shared" si="4265"/>
        <v>0</v>
      </c>
      <c r="AED133">
        <f t="shared" si="4266"/>
        <v>0</v>
      </c>
      <c r="AEE133">
        <f t="shared" si="4267"/>
        <v>0</v>
      </c>
      <c r="AEF133">
        <f t="shared" si="4268"/>
        <v>0</v>
      </c>
      <c r="AEG133">
        <f t="shared" si="4269"/>
        <v>0</v>
      </c>
      <c r="AEH133">
        <f t="shared" si="4270"/>
        <v>0</v>
      </c>
      <c r="AEI133">
        <f t="shared" si="4271"/>
        <v>0</v>
      </c>
      <c r="AEJ133">
        <f t="shared" si="4272"/>
        <v>0</v>
      </c>
      <c r="AEK133">
        <f t="shared" si="4273"/>
        <v>0</v>
      </c>
      <c r="AEL133">
        <f t="shared" si="4274"/>
        <v>0</v>
      </c>
      <c r="AEM133">
        <f t="shared" si="4275"/>
        <v>0</v>
      </c>
      <c r="AEN133">
        <f t="shared" si="4276"/>
        <v>0</v>
      </c>
      <c r="AEO133">
        <f t="shared" si="4277"/>
        <v>0</v>
      </c>
      <c r="AEP133">
        <f t="shared" si="4278"/>
        <v>0</v>
      </c>
      <c r="AEQ133">
        <f t="shared" si="4279"/>
        <v>0</v>
      </c>
      <c r="AER133">
        <f t="shared" si="4280"/>
        <v>0</v>
      </c>
      <c r="AES133">
        <f t="shared" si="4281"/>
        <v>0</v>
      </c>
      <c r="AET133">
        <f t="shared" si="4282"/>
        <v>0</v>
      </c>
      <c r="AEU133">
        <f t="shared" si="4283"/>
        <v>0</v>
      </c>
      <c r="AEV133">
        <f t="shared" si="4284"/>
        <v>0</v>
      </c>
      <c r="AEW133">
        <f t="shared" si="4285"/>
        <v>0</v>
      </c>
      <c r="AEX133">
        <f t="shared" si="4286"/>
        <v>0</v>
      </c>
      <c r="AEY133">
        <f t="shared" si="4287"/>
        <v>0</v>
      </c>
      <c r="AEZ133">
        <f t="shared" si="4288"/>
        <v>0</v>
      </c>
      <c r="AFA133">
        <f t="shared" si="4289"/>
        <v>0</v>
      </c>
      <c r="AFB133">
        <f t="shared" si="4290"/>
        <v>0</v>
      </c>
      <c r="AFC133">
        <f t="shared" si="4291"/>
        <v>0</v>
      </c>
      <c r="AFD133">
        <f t="shared" si="4292"/>
        <v>0</v>
      </c>
      <c r="AFE133">
        <f t="shared" si="4293"/>
        <v>0</v>
      </c>
      <c r="AFF133">
        <f t="shared" si="4294"/>
        <v>0</v>
      </c>
      <c r="AFG133">
        <f t="shared" si="4295"/>
        <v>0</v>
      </c>
      <c r="AFH133">
        <f t="shared" si="4296"/>
        <v>0</v>
      </c>
      <c r="AFI133">
        <f t="shared" si="4297"/>
        <v>0</v>
      </c>
      <c r="AFJ133">
        <f t="shared" si="4298"/>
        <v>0</v>
      </c>
      <c r="AFK133">
        <f t="shared" si="4299"/>
        <v>0</v>
      </c>
      <c r="AFL133">
        <f t="shared" si="4300"/>
        <v>0</v>
      </c>
      <c r="AFM133">
        <f t="shared" si="4301"/>
        <v>0</v>
      </c>
      <c r="AFN133">
        <f t="shared" si="4302"/>
        <v>0</v>
      </c>
      <c r="AFO133">
        <f t="shared" si="4303"/>
        <v>0</v>
      </c>
      <c r="AFP133">
        <f t="shared" si="4304"/>
        <v>0</v>
      </c>
      <c r="AFQ133">
        <f t="shared" si="4305"/>
        <v>0</v>
      </c>
      <c r="AFR133">
        <f t="shared" si="4306"/>
        <v>0</v>
      </c>
      <c r="AFS133">
        <f t="shared" si="4307"/>
        <v>0</v>
      </c>
      <c r="AFT133">
        <f t="shared" si="4308"/>
        <v>0</v>
      </c>
      <c r="AFU133">
        <f t="shared" si="4309"/>
        <v>0</v>
      </c>
      <c r="AFV133">
        <f t="shared" si="4310"/>
        <v>0</v>
      </c>
      <c r="AFW133">
        <f t="shared" si="4311"/>
        <v>0</v>
      </c>
      <c r="AFX133">
        <f t="shared" si="4312"/>
        <v>0</v>
      </c>
      <c r="AFY133">
        <f t="shared" si="4313"/>
        <v>0</v>
      </c>
      <c r="AFZ133">
        <f t="shared" si="4314"/>
        <v>0</v>
      </c>
      <c r="AGA133">
        <f t="shared" si="4315"/>
        <v>0</v>
      </c>
      <c r="AGB133">
        <f t="shared" si="4316"/>
        <v>0</v>
      </c>
      <c r="AGC133">
        <f t="shared" si="4317"/>
        <v>0</v>
      </c>
      <c r="AGD133">
        <f t="shared" si="4318"/>
        <v>0</v>
      </c>
      <c r="AGE133">
        <f t="shared" si="4319"/>
        <v>0</v>
      </c>
      <c r="AGF133">
        <f t="shared" si="4320"/>
        <v>0</v>
      </c>
      <c r="AGG133">
        <f t="shared" si="4321"/>
        <v>0</v>
      </c>
      <c r="AGH133">
        <f t="shared" si="4322"/>
        <v>0</v>
      </c>
      <c r="AGI133">
        <f t="shared" si="4323"/>
        <v>0</v>
      </c>
      <c r="AGJ133">
        <f t="shared" si="4324"/>
        <v>0</v>
      </c>
      <c r="AGK133">
        <f t="shared" si="4325"/>
        <v>0</v>
      </c>
      <c r="AGM133" s="88">
        <f t="shared" si="4326"/>
        <v>71</v>
      </c>
      <c r="AGN133" s="88">
        <v>71</v>
      </c>
      <c r="AGO133">
        <v>6</v>
      </c>
      <c r="AGP133">
        <f t="shared" si="4327"/>
        <v>6</v>
      </c>
      <c r="AGQ133">
        <f t="shared" si="4328"/>
        <v>6</v>
      </c>
      <c r="AGR133">
        <f t="shared" si="4329"/>
        <v>6</v>
      </c>
      <c r="AGS133">
        <f t="shared" si="4330"/>
        <v>8</v>
      </c>
      <c r="AGT133">
        <f t="shared" si="4331"/>
        <v>4</v>
      </c>
      <c r="AGU133">
        <f t="shared" si="4332"/>
        <v>6</v>
      </c>
      <c r="AGV133">
        <f t="shared" si="4333"/>
        <v>1</v>
      </c>
      <c r="AGW133">
        <f t="shared" si="4334"/>
        <v>6</v>
      </c>
      <c r="AGX133">
        <f t="shared" si="4335"/>
        <v>6</v>
      </c>
      <c r="AGY133">
        <f t="shared" si="4336"/>
        <v>0</v>
      </c>
      <c r="AGZ133">
        <f t="shared" si="4337"/>
        <v>0</v>
      </c>
      <c r="AHA133">
        <f t="shared" si="4338"/>
        <v>0</v>
      </c>
      <c r="AHB133">
        <f t="shared" si="4339"/>
        <v>0</v>
      </c>
      <c r="AHC133">
        <f t="shared" si="4340"/>
        <v>0</v>
      </c>
      <c r="AHD133">
        <f t="shared" si="4341"/>
        <v>0</v>
      </c>
      <c r="AHE133">
        <f t="shared" si="4342"/>
        <v>0</v>
      </c>
      <c r="AHF133">
        <f t="shared" si="4343"/>
        <v>0</v>
      </c>
      <c r="AHG133">
        <f t="shared" si="4344"/>
        <v>0</v>
      </c>
      <c r="AHH133">
        <f t="shared" si="4345"/>
        <v>0</v>
      </c>
      <c r="AHI133">
        <f t="shared" si="4346"/>
        <v>0</v>
      </c>
      <c r="AHJ133">
        <f t="shared" si="4347"/>
        <v>0</v>
      </c>
      <c r="AHK133">
        <f t="shared" si="4348"/>
        <v>0</v>
      </c>
      <c r="AHL133">
        <f t="shared" si="4349"/>
        <v>0</v>
      </c>
      <c r="AHM133">
        <f t="shared" si="4350"/>
        <v>0</v>
      </c>
      <c r="AHN133">
        <f t="shared" si="4351"/>
        <v>0</v>
      </c>
      <c r="AHO133">
        <f t="shared" si="4352"/>
        <v>0</v>
      </c>
      <c r="AHP133">
        <f t="shared" si="4353"/>
        <v>0</v>
      </c>
      <c r="AHQ133">
        <f t="shared" si="4354"/>
        <v>0</v>
      </c>
      <c r="AHR133">
        <f t="shared" si="4355"/>
        <v>0</v>
      </c>
      <c r="AHS133">
        <f t="shared" si="4356"/>
        <v>0</v>
      </c>
      <c r="AHT133">
        <f t="shared" si="4357"/>
        <v>0</v>
      </c>
      <c r="AHU133">
        <f t="shared" si="4358"/>
        <v>0</v>
      </c>
      <c r="AHV133">
        <f t="shared" si="4359"/>
        <v>0</v>
      </c>
      <c r="AHW133">
        <f t="shared" si="4360"/>
        <v>0</v>
      </c>
      <c r="AHX133">
        <f t="shared" si="4361"/>
        <v>0</v>
      </c>
      <c r="AHY133">
        <f t="shared" si="4362"/>
        <v>0</v>
      </c>
      <c r="AHZ133">
        <f t="shared" si="4363"/>
        <v>0</v>
      </c>
      <c r="AIA133">
        <f t="shared" si="4364"/>
        <v>0</v>
      </c>
      <c r="AIB133">
        <f t="shared" si="4365"/>
        <v>0</v>
      </c>
      <c r="AIC133">
        <f t="shared" si="4366"/>
        <v>0</v>
      </c>
      <c r="AID133">
        <f t="shared" si="4367"/>
        <v>0</v>
      </c>
      <c r="AIE133">
        <f t="shared" si="4368"/>
        <v>0</v>
      </c>
      <c r="AIF133">
        <f t="shared" si="4369"/>
        <v>0</v>
      </c>
      <c r="AIG133">
        <f t="shared" si="4370"/>
        <v>0</v>
      </c>
      <c r="AIH133">
        <f t="shared" si="4371"/>
        <v>0</v>
      </c>
      <c r="AII133">
        <f t="shared" si="4372"/>
        <v>0</v>
      </c>
      <c r="AIJ133">
        <f t="shared" si="4373"/>
        <v>0</v>
      </c>
      <c r="AIK133">
        <f t="shared" si="4374"/>
        <v>0</v>
      </c>
      <c r="AIL133">
        <f t="shared" si="4375"/>
        <v>0</v>
      </c>
      <c r="AIM133">
        <f t="shared" si="4376"/>
        <v>0</v>
      </c>
      <c r="AIN133">
        <f t="shared" si="4377"/>
        <v>0</v>
      </c>
      <c r="AIO133">
        <f t="shared" si="4378"/>
        <v>0</v>
      </c>
      <c r="AIP133">
        <f t="shared" si="4379"/>
        <v>0</v>
      </c>
      <c r="AIQ133">
        <f t="shared" si="4380"/>
        <v>0</v>
      </c>
      <c r="AIR133">
        <f t="shared" si="4381"/>
        <v>0</v>
      </c>
      <c r="AIS133">
        <f t="shared" si="4382"/>
        <v>0</v>
      </c>
      <c r="AIT133">
        <f t="shared" si="4383"/>
        <v>0</v>
      </c>
      <c r="AIU133">
        <f t="shared" si="4384"/>
        <v>0</v>
      </c>
      <c r="AIV133">
        <f t="shared" si="4385"/>
        <v>0</v>
      </c>
      <c r="AIW133">
        <f t="shared" si="4386"/>
        <v>0</v>
      </c>
      <c r="AIX133">
        <f t="shared" si="4387"/>
        <v>0</v>
      </c>
      <c r="AIY133">
        <f t="shared" si="4388"/>
        <v>0</v>
      </c>
      <c r="AIZ133">
        <f t="shared" si="4389"/>
        <v>0</v>
      </c>
      <c r="AJA133">
        <f t="shared" si="4390"/>
        <v>0</v>
      </c>
      <c r="AJB133">
        <f t="shared" si="4391"/>
        <v>0</v>
      </c>
      <c r="AJC133">
        <f t="shared" si="4392"/>
        <v>0</v>
      </c>
      <c r="AJD133">
        <f t="shared" si="4393"/>
        <v>0</v>
      </c>
      <c r="AJE133">
        <f t="shared" si="4394"/>
        <v>0</v>
      </c>
      <c r="AJF133">
        <f t="shared" si="4395"/>
        <v>0</v>
      </c>
      <c r="AJG133">
        <f t="shared" si="4396"/>
        <v>0</v>
      </c>
      <c r="AJH133">
        <f t="shared" si="4397"/>
        <v>0</v>
      </c>
      <c r="AJI133">
        <f t="shared" si="4398"/>
        <v>0</v>
      </c>
      <c r="AJJ133">
        <f t="shared" si="4399"/>
        <v>0</v>
      </c>
      <c r="AJK133">
        <f t="shared" si="4400"/>
        <v>0</v>
      </c>
      <c r="AJL133">
        <f t="shared" si="4401"/>
        <v>0</v>
      </c>
      <c r="AJM133">
        <f t="shared" si="4402"/>
        <v>0</v>
      </c>
      <c r="AJN133">
        <f t="shared" si="4403"/>
        <v>0</v>
      </c>
      <c r="AJO133">
        <f t="shared" si="4404"/>
        <v>0</v>
      </c>
      <c r="AJP133">
        <f t="shared" si="4405"/>
        <v>0</v>
      </c>
      <c r="AJQ133">
        <f t="shared" si="4406"/>
        <v>0</v>
      </c>
      <c r="AJR133">
        <f t="shared" si="4407"/>
        <v>0</v>
      </c>
      <c r="AJS133">
        <f t="shared" si="4408"/>
        <v>0</v>
      </c>
      <c r="AJT133">
        <f t="shared" si="4409"/>
        <v>0</v>
      </c>
      <c r="AJU133">
        <f t="shared" si="4410"/>
        <v>0</v>
      </c>
      <c r="AJV133">
        <f t="shared" si="4411"/>
        <v>0</v>
      </c>
      <c r="AJX133">
        <v>46</v>
      </c>
      <c r="AJY133">
        <v>1</v>
      </c>
      <c r="AJZ133">
        <v>1</v>
      </c>
      <c r="AKA133">
        <f t="shared" si="4412"/>
        <v>4</v>
      </c>
      <c r="AKB133">
        <f t="shared" si="4413"/>
        <v>2</v>
      </c>
      <c r="AKC133">
        <f t="shared" si="4414"/>
        <v>8</v>
      </c>
      <c r="AKD133">
        <f t="shared" si="4415"/>
        <v>4</v>
      </c>
      <c r="AKE133">
        <f t="shared" si="4416"/>
        <v>4</v>
      </c>
      <c r="AKF133">
        <f t="shared" si="4417"/>
        <v>1</v>
      </c>
      <c r="AKG133">
        <f t="shared" si="4418"/>
        <v>0</v>
      </c>
      <c r="AKH133">
        <f t="shared" si="4419"/>
        <v>0</v>
      </c>
      <c r="AKI133">
        <f t="shared" si="4420"/>
        <v>0</v>
      </c>
      <c r="AKJ133">
        <f t="shared" si="4421"/>
        <v>0</v>
      </c>
      <c r="AKK133">
        <f t="shared" si="4422"/>
        <v>0</v>
      </c>
      <c r="AKL133">
        <f t="shared" si="4423"/>
        <v>0</v>
      </c>
      <c r="AKM133">
        <f t="shared" si="4424"/>
        <v>0</v>
      </c>
      <c r="AKN133">
        <f t="shared" si="4425"/>
        <v>0</v>
      </c>
      <c r="AKO133">
        <f t="shared" si="4426"/>
        <v>0</v>
      </c>
      <c r="AKP133">
        <f t="shared" si="4427"/>
        <v>0</v>
      </c>
      <c r="AKQ133">
        <f t="shared" si="4428"/>
        <v>0</v>
      </c>
      <c r="AKR133">
        <f t="shared" si="4429"/>
        <v>0</v>
      </c>
      <c r="AKS133">
        <f t="shared" si="4430"/>
        <v>0</v>
      </c>
      <c r="AKT133">
        <f t="shared" si="4431"/>
        <v>0</v>
      </c>
      <c r="AKU133">
        <f t="shared" si="4432"/>
        <v>0</v>
      </c>
      <c r="AKV133">
        <f t="shared" si="4433"/>
        <v>0</v>
      </c>
      <c r="AKW133">
        <f t="shared" si="4434"/>
        <v>0</v>
      </c>
      <c r="AKX133">
        <f t="shared" si="4435"/>
        <v>0</v>
      </c>
      <c r="AKY133">
        <f t="shared" si="4436"/>
        <v>0</v>
      </c>
      <c r="AKZ133">
        <f t="shared" si="4437"/>
        <v>0</v>
      </c>
      <c r="ALA133">
        <f t="shared" si="4438"/>
        <v>0</v>
      </c>
      <c r="ALB133">
        <f t="shared" si="4439"/>
        <v>0</v>
      </c>
      <c r="ALC133">
        <f t="shared" si="4440"/>
        <v>0</v>
      </c>
      <c r="ALD133">
        <f t="shared" si="4441"/>
        <v>0</v>
      </c>
      <c r="ALE133">
        <f t="shared" si="4442"/>
        <v>0</v>
      </c>
      <c r="ALF133">
        <f t="shared" si="4443"/>
        <v>0</v>
      </c>
      <c r="ALG133">
        <f t="shared" si="4444"/>
        <v>0</v>
      </c>
      <c r="ALH133">
        <f t="shared" si="4445"/>
        <v>0</v>
      </c>
      <c r="ALI133">
        <f t="shared" si="4446"/>
        <v>0</v>
      </c>
      <c r="ALJ133">
        <f t="shared" si="4447"/>
        <v>0</v>
      </c>
      <c r="ALK133">
        <f t="shared" si="4448"/>
        <v>0</v>
      </c>
      <c r="ALL133">
        <f t="shared" si="4449"/>
        <v>0</v>
      </c>
      <c r="ALM133">
        <f t="shared" si="4450"/>
        <v>0</v>
      </c>
      <c r="ALN133">
        <f t="shared" si="4451"/>
        <v>0</v>
      </c>
      <c r="ALO133">
        <f t="shared" si="4452"/>
        <v>0</v>
      </c>
      <c r="ALP133">
        <f t="shared" si="4453"/>
        <v>0</v>
      </c>
      <c r="ALQ133">
        <f t="shared" si="4454"/>
        <v>0</v>
      </c>
      <c r="ALR133">
        <f t="shared" si="4455"/>
        <v>0</v>
      </c>
      <c r="ALS133">
        <f t="shared" si="4456"/>
        <v>0</v>
      </c>
      <c r="ALT133">
        <f t="shared" si="4457"/>
        <v>0</v>
      </c>
      <c r="ALU133">
        <f t="shared" si="4458"/>
        <v>0</v>
      </c>
      <c r="ALV133">
        <f t="shared" si="4459"/>
        <v>0</v>
      </c>
      <c r="ALW133">
        <f t="shared" si="4460"/>
        <v>0</v>
      </c>
      <c r="ALX133">
        <f t="shared" si="4461"/>
        <v>0</v>
      </c>
      <c r="ALY133">
        <f t="shared" si="4462"/>
        <v>0</v>
      </c>
      <c r="ALZ133">
        <f t="shared" si="4463"/>
        <v>0</v>
      </c>
      <c r="AMA133">
        <f t="shared" si="4464"/>
        <v>0</v>
      </c>
      <c r="AMB133">
        <f t="shared" si="4465"/>
        <v>0</v>
      </c>
      <c r="AMC133">
        <f t="shared" si="4466"/>
        <v>0</v>
      </c>
      <c r="AMD133">
        <f t="shared" si="4467"/>
        <v>0</v>
      </c>
      <c r="AME133">
        <f t="shared" si="4468"/>
        <v>0</v>
      </c>
      <c r="AMF133">
        <f t="shared" si="4469"/>
        <v>0</v>
      </c>
      <c r="AMG133">
        <f t="shared" si="4470"/>
        <v>0</v>
      </c>
      <c r="AMH133">
        <f t="shared" si="4471"/>
        <v>0</v>
      </c>
      <c r="AMI133">
        <f t="shared" si="4472"/>
        <v>0</v>
      </c>
      <c r="AMJ133">
        <f t="shared" si="4473"/>
        <v>0</v>
      </c>
      <c r="AMK133">
        <f t="shared" si="4474"/>
        <v>0</v>
      </c>
      <c r="AML133">
        <f t="shared" si="4475"/>
        <v>0</v>
      </c>
      <c r="AMM133">
        <f t="shared" si="4476"/>
        <v>0</v>
      </c>
      <c r="AMN133">
        <f t="shared" si="4477"/>
        <v>0</v>
      </c>
      <c r="AMO133">
        <f t="shared" si="4478"/>
        <v>0</v>
      </c>
      <c r="AMP133">
        <f t="shared" si="4479"/>
        <v>0</v>
      </c>
      <c r="AMQ133">
        <f t="shared" si="4480"/>
        <v>0</v>
      </c>
      <c r="AMR133">
        <f t="shared" si="4481"/>
        <v>0</v>
      </c>
      <c r="AMS133">
        <f t="shared" si="4482"/>
        <v>0</v>
      </c>
      <c r="AMT133">
        <f t="shared" si="4483"/>
        <v>0</v>
      </c>
      <c r="AMU133">
        <f t="shared" si="4484"/>
        <v>0</v>
      </c>
      <c r="AMV133">
        <f t="shared" si="4485"/>
        <v>0</v>
      </c>
      <c r="AMW133">
        <f t="shared" si="4486"/>
        <v>0</v>
      </c>
      <c r="AMX133">
        <f t="shared" si="4487"/>
        <v>0</v>
      </c>
      <c r="AMY133">
        <f t="shared" si="4488"/>
        <v>0</v>
      </c>
      <c r="AMZ133">
        <f t="shared" si="4489"/>
        <v>0</v>
      </c>
      <c r="ANA133">
        <f t="shared" si="4490"/>
        <v>0</v>
      </c>
      <c r="ANB133">
        <f t="shared" si="4491"/>
        <v>0</v>
      </c>
      <c r="ANC133">
        <f t="shared" si="4492"/>
        <v>0</v>
      </c>
      <c r="AND133">
        <f t="shared" si="4493"/>
        <v>0</v>
      </c>
      <c r="ANR133" s="4">
        <v>1573</v>
      </c>
      <c r="ANS133" s="4">
        <f t="shared" si="4494"/>
        <v>1573</v>
      </c>
      <c r="ANU133" s="4">
        <v>1617</v>
      </c>
      <c r="ANV133" t="str">
        <f t="shared" si="4495"/>
        <v>1611</v>
      </c>
      <c r="ANW133" t="str">
        <f t="shared" si="4496"/>
        <v>1636</v>
      </c>
      <c r="ANX133" t="str">
        <f t="shared" si="4497"/>
        <v>1605</v>
      </c>
      <c r="ANY133" t="str">
        <f t="shared" si="4498"/>
        <v>1599</v>
      </c>
      <c r="ANZ133" t="str">
        <f t="shared" si="4499"/>
        <v>1596</v>
      </c>
      <c r="AOA133" t="str">
        <f t="shared" si="4500"/>
        <v>1592</v>
      </c>
      <c r="AOB133" t="str">
        <f t="shared" si="4501"/>
        <v>1554</v>
      </c>
      <c r="AOC133" t="str">
        <f t="shared" si="4502"/>
        <v>1576</v>
      </c>
      <c r="AOD133" t="str">
        <f t="shared" si="4503"/>
        <v>1573</v>
      </c>
      <c r="AOE133" t="str">
        <f t="shared" si="4504"/>
        <v>1573</v>
      </c>
      <c r="AOF133" t="str">
        <f t="shared" si="4505"/>
        <v>1573</v>
      </c>
      <c r="AOG133" t="str">
        <f t="shared" si="4506"/>
        <v>1573</v>
      </c>
      <c r="AOH133" t="str">
        <f t="shared" si="4507"/>
        <v>1573</v>
      </c>
      <c r="AOI133" t="str">
        <f t="shared" si="4508"/>
        <v>1573</v>
      </c>
      <c r="AOJ133" t="str">
        <f t="shared" si="4509"/>
        <v>1573</v>
      </c>
      <c r="AOK133" t="str">
        <f t="shared" si="4510"/>
        <v>1573</v>
      </c>
      <c r="AOL133" t="str">
        <f t="shared" si="4511"/>
        <v>1573</v>
      </c>
      <c r="AOM133" t="str">
        <f t="shared" si="4512"/>
        <v>1573</v>
      </c>
      <c r="AON133" t="str">
        <f t="shared" si="4513"/>
        <v>1573</v>
      </c>
      <c r="AOO133" t="str">
        <f t="shared" si="4514"/>
        <v>1573</v>
      </c>
      <c r="AOP133" t="str">
        <f t="shared" si="4515"/>
        <v>1573</v>
      </c>
      <c r="AOQ133" t="str">
        <f t="shared" si="4516"/>
        <v>1573</v>
      </c>
      <c r="AOR133" t="str">
        <f t="shared" si="4517"/>
        <v>1573</v>
      </c>
      <c r="AOS133" t="str">
        <f t="shared" si="4518"/>
        <v>1573</v>
      </c>
      <c r="AOT133" t="str">
        <f t="shared" si="4519"/>
        <v>1573</v>
      </c>
      <c r="AOU133" t="str">
        <f t="shared" si="4520"/>
        <v>1573</v>
      </c>
      <c r="AOV133" t="str">
        <f t="shared" si="4521"/>
        <v>1573</v>
      </c>
      <c r="AOW133" t="str">
        <f t="shared" si="4522"/>
        <v>1573</v>
      </c>
      <c r="AOX133" t="str">
        <f t="shared" si="4523"/>
        <v>1573</v>
      </c>
      <c r="AOY133" t="str">
        <f t="shared" si="4524"/>
        <v>1573</v>
      </c>
      <c r="AOZ133" t="str">
        <f t="shared" si="4525"/>
        <v>1573</v>
      </c>
      <c r="APA133" t="str">
        <f t="shared" si="4526"/>
        <v>1573</v>
      </c>
      <c r="APB133" t="str">
        <f t="shared" si="4527"/>
        <v>1573</v>
      </c>
      <c r="APC133" t="str">
        <f t="shared" si="4528"/>
        <v>1573</v>
      </c>
      <c r="APD133" t="str">
        <f t="shared" si="4529"/>
        <v>1573</v>
      </c>
      <c r="APE133" t="str">
        <f t="shared" si="4530"/>
        <v>1573</v>
      </c>
      <c r="APF133" t="str">
        <f t="shared" si="4531"/>
        <v>1573</v>
      </c>
      <c r="APG133" t="str">
        <f t="shared" si="4532"/>
        <v>1573</v>
      </c>
      <c r="APH133" t="str">
        <f t="shared" si="4533"/>
        <v>1573</v>
      </c>
      <c r="API133" t="str">
        <f t="shared" si="4534"/>
        <v>1573</v>
      </c>
      <c r="APJ133" t="str">
        <f t="shared" si="4535"/>
        <v>1573</v>
      </c>
      <c r="APK133" t="str">
        <f t="shared" si="4536"/>
        <v>1573</v>
      </c>
      <c r="APL133" t="str">
        <f t="shared" si="4537"/>
        <v>1573</v>
      </c>
      <c r="APM133" t="str">
        <f t="shared" si="4538"/>
        <v>1573</v>
      </c>
      <c r="APN133" t="str">
        <f t="shared" si="4539"/>
        <v>1573</v>
      </c>
      <c r="APO133" t="str">
        <f t="shared" si="4540"/>
        <v>1573</v>
      </c>
      <c r="APP133" t="str">
        <f t="shared" si="4541"/>
        <v>1573</v>
      </c>
      <c r="APQ133" t="str">
        <f t="shared" si="4542"/>
        <v>1573</v>
      </c>
      <c r="APR133" t="str">
        <f t="shared" si="4543"/>
        <v>1573</v>
      </c>
      <c r="APS133" t="str">
        <f t="shared" si="4544"/>
        <v>1573</v>
      </c>
      <c r="APT133" t="str">
        <f t="shared" si="4545"/>
        <v>1573</v>
      </c>
      <c r="APU133" t="str">
        <f t="shared" si="4546"/>
        <v>1573</v>
      </c>
      <c r="APV133" t="str">
        <f t="shared" si="4547"/>
        <v>1573</v>
      </c>
      <c r="APW133" t="str">
        <f t="shared" si="4548"/>
        <v>1573</v>
      </c>
      <c r="APX133" t="str">
        <f t="shared" si="4549"/>
        <v>1573</v>
      </c>
      <c r="APY133" t="str">
        <f t="shared" si="4550"/>
        <v>1573</v>
      </c>
      <c r="APZ133" t="str">
        <f t="shared" si="4551"/>
        <v>1573</v>
      </c>
      <c r="AQA133" t="str">
        <f t="shared" si="4552"/>
        <v>1573</v>
      </c>
      <c r="AQB133" t="str">
        <f t="shared" si="4553"/>
        <v>1573</v>
      </c>
      <c r="AQC133" t="str">
        <f t="shared" si="4554"/>
        <v>1573</v>
      </c>
      <c r="AQD133" t="str">
        <f t="shared" si="4555"/>
        <v>1573</v>
      </c>
      <c r="AQE133" t="str">
        <f t="shared" si="4556"/>
        <v>1573</v>
      </c>
      <c r="AQF133" t="str">
        <f t="shared" si="4557"/>
        <v>1573</v>
      </c>
      <c r="AQG133" t="str">
        <f t="shared" si="4558"/>
        <v>1573</v>
      </c>
      <c r="AQH133" t="str">
        <f t="shared" si="4559"/>
        <v>1573</v>
      </c>
      <c r="AQI133" t="str">
        <f t="shared" si="4560"/>
        <v>1573</v>
      </c>
      <c r="AQJ133" t="str">
        <f t="shared" si="4561"/>
        <v>1573</v>
      </c>
      <c r="AQK133" t="str">
        <f t="shared" si="4562"/>
        <v>1573</v>
      </c>
      <c r="AQL133" t="str">
        <f t="shared" si="4563"/>
        <v>1573</v>
      </c>
      <c r="AQM133" t="str">
        <f t="shared" si="4564"/>
        <v>1573</v>
      </c>
      <c r="AQN133" t="str">
        <f t="shared" si="4565"/>
        <v>1573</v>
      </c>
      <c r="AQO133" t="str">
        <f t="shared" si="4566"/>
        <v>1573</v>
      </c>
      <c r="AQP133" t="str">
        <f t="shared" si="4567"/>
        <v>1573</v>
      </c>
      <c r="AQQ133" t="str">
        <f t="shared" si="4568"/>
        <v>1573</v>
      </c>
      <c r="AQR133" t="str">
        <f t="shared" si="4569"/>
        <v>1573</v>
      </c>
      <c r="AQS133" t="str">
        <f t="shared" si="4570"/>
        <v>1573</v>
      </c>
      <c r="AQT133" t="str">
        <f t="shared" si="4571"/>
        <v>1573</v>
      </c>
      <c r="AQU133" t="str">
        <f t="shared" si="4572"/>
        <v>1573</v>
      </c>
      <c r="AQV133" t="str">
        <f t="shared" si="4573"/>
        <v>1573</v>
      </c>
      <c r="AQW133" t="str">
        <f t="shared" si="4574"/>
        <v>1573</v>
      </c>
      <c r="AQX133" t="str">
        <f t="shared" si="4575"/>
        <v>1573</v>
      </c>
      <c r="AQY133" t="str">
        <f t="shared" si="4576"/>
        <v>1573</v>
      </c>
      <c r="AQZ133" t="str">
        <f t="shared" si="4577"/>
        <v>1573</v>
      </c>
      <c r="ARA133" t="str">
        <f t="shared" si="4578"/>
        <v>1573</v>
      </c>
      <c r="ARB133" t="str">
        <f t="shared" si="4579"/>
        <v>1573</v>
      </c>
      <c r="ARC133">
        <v>1617</v>
      </c>
      <c r="ARH133" s="5"/>
    </row>
    <row r="134" spans="1:1152" x14ac:dyDescent="0.2">
      <c r="A134">
        <v>48</v>
      </c>
      <c r="B134" s="15" t="s">
        <v>78</v>
      </c>
      <c r="C134" s="20">
        <f>VLOOKUP(A134, Rankings!$A$2:$AN$161, 40, FALSE)</f>
        <v>132</v>
      </c>
      <c r="D134" s="225" t="s">
        <v>211</v>
      </c>
      <c r="F134" s="4">
        <v>9</v>
      </c>
      <c r="G134" s="4">
        <v>5</v>
      </c>
      <c r="I134" s="5">
        <f t="shared" si="3664"/>
        <v>9</v>
      </c>
      <c r="L134" t="s">
        <v>1796</v>
      </c>
      <c r="M134" t="s">
        <v>2114</v>
      </c>
      <c r="N134" t="s">
        <v>2293</v>
      </c>
      <c r="O134" t="s">
        <v>2694</v>
      </c>
      <c r="P134" t="s">
        <v>2890</v>
      </c>
      <c r="Q134" t="s">
        <v>3126</v>
      </c>
      <c r="R134" t="s">
        <v>3332</v>
      </c>
      <c r="S134" t="s">
        <v>3570</v>
      </c>
      <c r="T134" t="s">
        <v>3802</v>
      </c>
      <c r="U134" t="s">
        <v>10</v>
      </c>
      <c r="V134" t="s">
        <v>10</v>
      </c>
      <c r="W134" t="str">
        <f>Rankings!D133</f>
        <v>-</v>
      </c>
      <c r="X134" t="s">
        <v>10</v>
      </c>
      <c r="Y134" t="s">
        <v>10</v>
      </c>
      <c r="Z134" t="s">
        <v>10</v>
      </c>
      <c r="AA134" t="s">
        <v>10</v>
      </c>
      <c r="AB134" t="s">
        <v>10</v>
      </c>
      <c r="AC134" t="s">
        <v>10</v>
      </c>
      <c r="AD134" t="s">
        <v>10</v>
      </c>
      <c r="AE134" t="s">
        <v>10</v>
      </c>
      <c r="AF134" t="s">
        <v>10</v>
      </c>
      <c r="AG134" t="s">
        <v>10</v>
      </c>
      <c r="AH134" t="s">
        <v>10</v>
      </c>
      <c r="AI134" t="s">
        <v>10</v>
      </c>
      <c r="AJ134" t="s">
        <v>10</v>
      </c>
      <c r="AK134" t="s">
        <v>10</v>
      </c>
      <c r="AL134" t="s">
        <v>10</v>
      </c>
      <c r="AM134" t="s">
        <v>10</v>
      </c>
      <c r="AN134" t="s">
        <v>10</v>
      </c>
      <c r="AO134" t="s">
        <v>10</v>
      </c>
      <c r="AP134" t="s">
        <v>10</v>
      </c>
      <c r="AQ134" t="s">
        <v>10</v>
      </c>
      <c r="AR134" t="s">
        <v>10</v>
      </c>
      <c r="AS134" t="s">
        <v>10</v>
      </c>
      <c r="AT134" t="s">
        <v>10</v>
      </c>
      <c r="AU134" t="s">
        <v>10</v>
      </c>
      <c r="AV134" t="s">
        <v>10</v>
      </c>
      <c r="AW134" t="s">
        <v>10</v>
      </c>
      <c r="AX134" t="s">
        <v>10</v>
      </c>
      <c r="AY134" t="s">
        <v>10</v>
      </c>
      <c r="AZ134" t="s">
        <v>10</v>
      </c>
      <c r="BA134" t="s">
        <v>10</v>
      </c>
      <c r="BB134" t="s">
        <v>10</v>
      </c>
      <c r="BC134" t="s">
        <v>10</v>
      </c>
      <c r="BD134" t="s">
        <v>10</v>
      </c>
      <c r="BE134" t="s">
        <v>10</v>
      </c>
      <c r="BF134" t="s">
        <v>10</v>
      </c>
      <c r="BG134" t="s">
        <v>10</v>
      </c>
      <c r="BH134" t="s">
        <v>10</v>
      </c>
      <c r="BI134" t="s">
        <v>10</v>
      </c>
      <c r="BJ134" t="s">
        <v>10</v>
      </c>
      <c r="BK134" t="s">
        <v>10</v>
      </c>
      <c r="BL134" t="s">
        <v>10</v>
      </c>
      <c r="BM134" t="s">
        <v>10</v>
      </c>
      <c r="BN134" t="s">
        <v>10</v>
      </c>
      <c r="BO134" t="s">
        <v>10</v>
      </c>
      <c r="BP134" t="s">
        <v>10</v>
      </c>
      <c r="BQ134" t="s">
        <v>10</v>
      </c>
      <c r="BR134" t="s">
        <v>10</v>
      </c>
      <c r="BS134" t="s">
        <v>10</v>
      </c>
      <c r="BT134" t="s">
        <v>10</v>
      </c>
      <c r="BU134" t="s">
        <v>10</v>
      </c>
      <c r="BV134" t="s">
        <v>10</v>
      </c>
      <c r="BW134" t="s">
        <v>10</v>
      </c>
      <c r="BX134" t="s">
        <v>10</v>
      </c>
      <c r="BY134" t="s">
        <v>10</v>
      </c>
      <c r="BZ134" t="s">
        <v>10</v>
      </c>
      <c r="CA134" t="s">
        <v>10</v>
      </c>
      <c r="CB134" t="s">
        <v>10</v>
      </c>
      <c r="CC134" t="s">
        <v>10</v>
      </c>
      <c r="CD134" t="s">
        <v>10</v>
      </c>
      <c r="CE134" t="s">
        <v>10</v>
      </c>
      <c r="CF134" t="s">
        <v>10</v>
      </c>
      <c r="CG134" t="s">
        <v>10</v>
      </c>
      <c r="CH134" t="s">
        <v>10</v>
      </c>
      <c r="CI134" t="s">
        <v>10</v>
      </c>
      <c r="CJ134" t="s">
        <v>10</v>
      </c>
      <c r="CK134" t="s">
        <v>10</v>
      </c>
      <c r="CL134" t="s">
        <v>10</v>
      </c>
      <c r="CM134" t="s">
        <v>10</v>
      </c>
      <c r="CN134" t="s">
        <v>10</v>
      </c>
      <c r="CO134" t="s">
        <v>10</v>
      </c>
      <c r="CP134" t="s">
        <v>10</v>
      </c>
      <c r="CQ134" t="s">
        <v>10</v>
      </c>
      <c r="CR134" t="s">
        <v>10</v>
      </c>
      <c r="CT134" s="4">
        <f t="shared" si="3665"/>
        <v>2</v>
      </c>
      <c r="CU134" s="4">
        <f t="shared" si="3666"/>
        <v>0</v>
      </c>
      <c r="CV134" s="4">
        <f t="shared" si="3667"/>
        <v>0</v>
      </c>
      <c r="CW134" s="4">
        <f t="shared" si="3668"/>
        <v>3</v>
      </c>
      <c r="CX134" s="4">
        <f t="shared" si="3669"/>
        <v>0</v>
      </c>
      <c r="CY134" s="4">
        <f t="shared" si="3670"/>
        <v>0</v>
      </c>
      <c r="CZ134" s="4">
        <f t="shared" si="3671"/>
        <v>0</v>
      </c>
      <c r="DA134" s="4">
        <f t="shared" si="3672"/>
        <v>2</v>
      </c>
      <c r="DB134" s="4">
        <f t="shared" si="3673"/>
        <v>0</v>
      </c>
      <c r="DC134" s="4">
        <f t="shared" si="3674"/>
        <v>0</v>
      </c>
      <c r="DD134" s="4">
        <f t="shared" si="3675"/>
        <v>0</v>
      </c>
      <c r="DE134" s="4">
        <f t="shared" si="3676"/>
        <v>2</v>
      </c>
      <c r="DF134" s="4">
        <f t="shared" si="3677"/>
        <v>0</v>
      </c>
      <c r="DG134" s="4">
        <f t="shared" si="3678"/>
        <v>0</v>
      </c>
      <c r="DH134" s="4">
        <f t="shared" si="3679"/>
        <v>0</v>
      </c>
      <c r="DI134" s="152">
        <f t="shared" si="3680"/>
        <v>0</v>
      </c>
      <c r="DJ134" s="153">
        <f t="shared" si="3681"/>
        <v>2</v>
      </c>
      <c r="DK134" s="4">
        <f t="shared" si="3682"/>
        <v>3</v>
      </c>
      <c r="DL134" s="4">
        <f t="shared" si="3683"/>
        <v>0</v>
      </c>
      <c r="DM134" s="4">
        <f t="shared" si="3684"/>
        <v>2</v>
      </c>
      <c r="DN134" s="4">
        <f t="shared" si="3685"/>
        <v>0</v>
      </c>
      <c r="DO134" s="4">
        <f t="shared" si="3686"/>
        <v>2</v>
      </c>
      <c r="DP134" s="4">
        <f t="shared" si="3687"/>
        <v>0</v>
      </c>
      <c r="DQ134" s="4">
        <f t="shared" si="3688"/>
        <v>0</v>
      </c>
      <c r="DR134" s="4">
        <f t="shared" si="3689"/>
        <v>6</v>
      </c>
      <c r="DS134" s="4">
        <f t="shared" si="3690"/>
        <v>2</v>
      </c>
      <c r="DT134" s="4">
        <f t="shared" si="3691"/>
        <v>0</v>
      </c>
      <c r="DU134" t="str">
        <f t="shared" si="3692"/>
        <v>3R</v>
      </c>
      <c r="DV134" t="str">
        <f t="shared" si="3693"/>
        <v>0R</v>
      </c>
      <c r="DW134" t="str">
        <f t="shared" si="3694"/>
        <v>3R</v>
      </c>
      <c r="DX134" t="str">
        <f t="shared" si="3695"/>
        <v>0S</v>
      </c>
      <c r="DY134" t="str">
        <f t="shared" si="3696"/>
        <v>0S</v>
      </c>
      <c r="DZ134" t="str">
        <f t="shared" si="3697"/>
        <v>0R</v>
      </c>
      <c r="EA134" t="str">
        <f t="shared" si="3698"/>
        <v>0L</v>
      </c>
      <c r="EB134" t="str">
        <f t="shared" si="3699"/>
        <v>0L</v>
      </c>
      <c r="EC134" t="str">
        <f t="shared" si="3700"/>
        <v>0R</v>
      </c>
      <c r="ED134">
        <f t="shared" si="3701"/>
        <v>0</v>
      </c>
      <c r="EE134">
        <f t="shared" si="3702"/>
        <v>0</v>
      </c>
      <c r="EF134">
        <f t="shared" si="3703"/>
        <v>0</v>
      </c>
      <c r="EG134">
        <f t="shared" si="3704"/>
        <v>0</v>
      </c>
      <c r="EH134">
        <f t="shared" si="3705"/>
        <v>0</v>
      </c>
      <c r="EI134">
        <f t="shared" si="3706"/>
        <v>0</v>
      </c>
      <c r="EJ134">
        <f t="shared" si="3707"/>
        <v>0</v>
      </c>
      <c r="EK134">
        <f t="shared" si="3708"/>
        <v>0</v>
      </c>
      <c r="EL134">
        <f t="shared" si="3709"/>
        <v>0</v>
      </c>
      <c r="EM134">
        <f t="shared" si="3710"/>
        <v>0</v>
      </c>
      <c r="EN134">
        <f t="shared" si="3711"/>
        <v>0</v>
      </c>
      <c r="EO134">
        <f t="shared" si="3712"/>
        <v>0</v>
      </c>
      <c r="EP134">
        <f t="shared" si="3713"/>
        <v>0</v>
      </c>
      <c r="EQ134">
        <f t="shared" si="3714"/>
        <v>0</v>
      </c>
      <c r="ER134">
        <f t="shared" si="3715"/>
        <v>0</v>
      </c>
      <c r="ES134">
        <f t="shared" si="3716"/>
        <v>0</v>
      </c>
      <c r="ET134">
        <f t="shared" si="3717"/>
        <v>0</v>
      </c>
      <c r="EU134">
        <f t="shared" si="3718"/>
        <v>0</v>
      </c>
      <c r="EV134">
        <f t="shared" si="3719"/>
        <v>0</v>
      </c>
      <c r="EW134">
        <f t="shared" si="3720"/>
        <v>0</v>
      </c>
      <c r="EX134">
        <f t="shared" si="3721"/>
        <v>0</v>
      </c>
      <c r="EY134">
        <f t="shared" si="3722"/>
        <v>0</v>
      </c>
      <c r="EZ134">
        <f t="shared" si="3723"/>
        <v>0</v>
      </c>
      <c r="FA134">
        <f t="shared" si="3724"/>
        <v>0</v>
      </c>
      <c r="FB134">
        <f t="shared" si="3725"/>
        <v>0</v>
      </c>
      <c r="FC134">
        <f t="shared" si="3726"/>
        <v>0</v>
      </c>
      <c r="FD134">
        <f t="shared" si="3727"/>
        <v>0</v>
      </c>
      <c r="FE134">
        <f t="shared" si="3728"/>
        <v>0</v>
      </c>
      <c r="FF134">
        <f t="shared" si="3729"/>
        <v>0</v>
      </c>
      <c r="FG134">
        <f t="shared" si="3730"/>
        <v>0</v>
      </c>
      <c r="FH134">
        <f t="shared" si="3731"/>
        <v>0</v>
      </c>
      <c r="FI134">
        <f t="shared" si="3732"/>
        <v>0</v>
      </c>
      <c r="FJ134">
        <f t="shared" si="3733"/>
        <v>0</v>
      </c>
      <c r="FK134">
        <f t="shared" si="3734"/>
        <v>0</v>
      </c>
      <c r="FL134">
        <f t="shared" si="3735"/>
        <v>0</v>
      </c>
      <c r="FM134">
        <f t="shared" si="3736"/>
        <v>0</v>
      </c>
      <c r="FN134">
        <f t="shared" si="3737"/>
        <v>0</v>
      </c>
      <c r="FO134">
        <f t="shared" si="3738"/>
        <v>0</v>
      </c>
      <c r="FP134">
        <f t="shared" si="3739"/>
        <v>0</v>
      </c>
      <c r="FQ134">
        <f t="shared" si="3740"/>
        <v>0</v>
      </c>
      <c r="FR134">
        <f t="shared" si="3741"/>
        <v>0</v>
      </c>
      <c r="FS134">
        <f t="shared" si="3742"/>
        <v>0</v>
      </c>
      <c r="FT134">
        <f t="shared" si="3743"/>
        <v>0</v>
      </c>
      <c r="FU134">
        <f t="shared" si="3744"/>
        <v>0</v>
      </c>
      <c r="FV134">
        <f t="shared" si="3745"/>
        <v>0</v>
      </c>
      <c r="FW134">
        <f t="shared" si="3746"/>
        <v>0</v>
      </c>
      <c r="FX134">
        <f t="shared" si="3747"/>
        <v>0</v>
      </c>
      <c r="FY134">
        <f t="shared" si="3748"/>
        <v>0</v>
      </c>
      <c r="FZ134">
        <f t="shared" si="3749"/>
        <v>0</v>
      </c>
      <c r="GA134">
        <f t="shared" si="3750"/>
        <v>0</v>
      </c>
      <c r="GB134">
        <f t="shared" si="3751"/>
        <v>0</v>
      </c>
      <c r="GC134">
        <f t="shared" si="3752"/>
        <v>0</v>
      </c>
      <c r="GD134">
        <f t="shared" si="3753"/>
        <v>0</v>
      </c>
      <c r="GE134">
        <f t="shared" si="3754"/>
        <v>0</v>
      </c>
      <c r="GF134">
        <f t="shared" si="3755"/>
        <v>0</v>
      </c>
      <c r="GG134">
        <f t="shared" si="3756"/>
        <v>0</v>
      </c>
      <c r="GH134">
        <f t="shared" si="3757"/>
        <v>0</v>
      </c>
      <c r="GI134">
        <f t="shared" si="3758"/>
        <v>0</v>
      </c>
      <c r="GJ134">
        <f t="shared" si="3759"/>
        <v>0</v>
      </c>
      <c r="GK134">
        <f t="shared" si="3760"/>
        <v>0</v>
      </c>
      <c r="GL134">
        <f t="shared" si="3761"/>
        <v>0</v>
      </c>
      <c r="GM134">
        <f t="shared" si="3762"/>
        <v>0</v>
      </c>
      <c r="GN134">
        <f t="shared" si="3763"/>
        <v>0</v>
      </c>
      <c r="GO134">
        <f t="shared" si="3764"/>
        <v>0</v>
      </c>
      <c r="GP134">
        <f t="shared" si="3765"/>
        <v>0</v>
      </c>
      <c r="GQ134">
        <f t="shared" si="3766"/>
        <v>0</v>
      </c>
      <c r="GR134">
        <f t="shared" si="3767"/>
        <v>0</v>
      </c>
      <c r="GS134">
        <f t="shared" si="3768"/>
        <v>0</v>
      </c>
      <c r="GT134">
        <f t="shared" si="3769"/>
        <v>0</v>
      </c>
      <c r="GU134">
        <f t="shared" si="3770"/>
        <v>0</v>
      </c>
      <c r="GV134">
        <f t="shared" si="3771"/>
        <v>0</v>
      </c>
      <c r="GW134">
        <f t="shared" si="3772"/>
        <v>0</v>
      </c>
      <c r="GX134">
        <f t="shared" si="3773"/>
        <v>0</v>
      </c>
      <c r="GY134">
        <f t="shared" si="3774"/>
        <v>0</v>
      </c>
      <c r="GZ134">
        <f t="shared" si="3775"/>
        <v>0</v>
      </c>
      <c r="HA134">
        <f t="shared" si="3776"/>
        <v>0</v>
      </c>
      <c r="HB134" s="176" t="s">
        <v>265</v>
      </c>
      <c r="HC134" s="89">
        <f t="shared" si="3777"/>
        <v>282.94428441044084</v>
      </c>
      <c r="HD134" s="89">
        <f t="shared" si="3778"/>
        <v>94.947711310962106</v>
      </c>
      <c r="HE134" s="89">
        <f t="shared" si="3779"/>
        <v>172.30860185503417</v>
      </c>
      <c r="HF134" s="89">
        <f t="shared" si="3780"/>
        <v>0</v>
      </c>
      <c r="HH134" s="88">
        <f t="shared" si="3781"/>
        <v>550.20059757643708</v>
      </c>
      <c r="HI134" s="88">
        <f t="shared" si="3782"/>
        <v>86.154300927517085</v>
      </c>
      <c r="HK134">
        <f>IFERROR(VLOOKUP(_xlfn.NUMBERVALUE(MID(L134, SEARCH("!", L134)+1, SEARCH("+", L134)-SEARCH("!", L134)-1)), Rankings!$A$2:$BK$161, 63, FALSE),0)</f>
        <v>59.350534729379433</v>
      </c>
      <c r="HL134">
        <f>IFERROR(VLOOKUP(_xlfn.NUMBERVALUE(MID(M134, SEARCH("!", M134)+1, SEARCH("+", M134)-SEARCH("!", M134)-1)), Rankings!$A$2:$BK$161, 63, FALSE),0)</f>
        <v>68.954807763360947</v>
      </c>
      <c r="HM134">
        <f>IFERROR(VLOOKUP(_xlfn.NUMBERVALUE(MID(N134, SEARCH("!", N134)+1, SEARCH("+", N134)-SEARCH("!", N134)-1)), Rankings!$A$2:$BK$161, 63, FALSE),0)</f>
        <v>29.709802285652444</v>
      </c>
      <c r="HN134">
        <f>IFERROR(VLOOKUP(_xlfn.NUMBERVALUE(MID(O134, SEARCH("!", O134)+1, SEARCH("+", O134)-SEARCH("!", O134)-1)), Rankings!$A$2:$BK$161, 63, FALSE),0)</f>
        <v>69.104823957004172</v>
      </c>
      <c r="HO134">
        <f>IFERROR(VLOOKUP(_xlfn.NUMBERVALUE(MID(P134, SEARCH("!", P134)+1, SEARCH("+", P134)-SEARCH("!", P134)-1)), Rankings!$A$2:$BK$161, 63, FALSE),0)</f>
        <v>103.20377789803</v>
      </c>
      <c r="HP134">
        <f>IFERROR(VLOOKUP(_xlfn.NUMBERVALUE(MID(Q134, SEARCH("!", Q134)+1, SEARCH("+", Q134)-SEARCH("!", Q134)-1)), Rankings!$A$2:$BK$161, 63, FALSE),0)</f>
        <v>53.943399840546967</v>
      </c>
      <c r="HQ134">
        <f>IFERROR(VLOOKUP(_xlfn.NUMBERVALUE(MID(R134, SEARCH("!", R134)+1, SEARCH("+", R134)-SEARCH("!", R134)-1)), Rankings!$A$2:$BK$161, 63, FALSE),0)</f>
        <v>45.345336970213744</v>
      </c>
      <c r="HR134">
        <f>IFERROR(VLOOKUP(_xlfn.NUMBERVALUE(MID(S134, SEARCH("!", S134)+1, SEARCH("+", S134)-SEARCH("!", S134)-1)), Rankings!$A$2:$BK$161, 63, FALSE),0)</f>
        <v>49.602374340748362</v>
      </c>
      <c r="HS134">
        <f>IFERROR(VLOOKUP(_xlfn.NUMBERVALUE(MID(T134, SEARCH("!", T134)+1, SEARCH("+", T134)-SEARCH("!", T134)-1)), Rankings!$A$2:$BK$161, 63, FALSE),0)</f>
        <v>70.985739791501047</v>
      </c>
      <c r="HT134">
        <f>IFERROR(VLOOKUP(_xlfn.NUMBERVALUE(MID(U134, SEARCH("!", U134)+1, SEARCH("+", U134)-SEARCH("!", U134)-1)), Rankings!$A$2:$BK$161, 63, FALSE),0)</f>
        <v>0</v>
      </c>
      <c r="HU134">
        <f>IFERROR(VLOOKUP(_xlfn.NUMBERVALUE(MID(V134, SEARCH("!", V134)+1, SEARCH("+", V134)-SEARCH("!", V134)-1)), Rankings!$A$2:$BK$161, 63, FALSE),0)</f>
        <v>0</v>
      </c>
      <c r="HV134">
        <f>IFERROR(VLOOKUP(_xlfn.NUMBERVALUE(MID(W134, SEARCH("!", W134)+1, SEARCH("+", W134)-SEARCH("!", W134)-1)), Rankings!$A$2:$BK$161, 63, FALSE),0)</f>
        <v>0</v>
      </c>
      <c r="HW134">
        <f>IFERROR(VLOOKUP(_xlfn.NUMBERVALUE(MID(X134, SEARCH("!", X134)+1, SEARCH("+", X134)-SEARCH("!", X134)-1)), Rankings!$A$2:$BK$161, 63, FALSE),0)</f>
        <v>0</v>
      </c>
      <c r="HX134">
        <f>IFERROR(VLOOKUP(_xlfn.NUMBERVALUE(MID(Y134, SEARCH("!", Y134)+1, SEARCH("+", Y134)-SEARCH("!", Y134)-1)), Rankings!$A$2:$BK$161, 63, FALSE),0)</f>
        <v>0</v>
      </c>
      <c r="HY134">
        <f>IFERROR(VLOOKUP(_xlfn.NUMBERVALUE(MID(Z134, SEARCH("!", Z134)+1, SEARCH("+", Z134)-SEARCH("!", Z134)-1)), Rankings!$A$2:$BK$161, 63, FALSE),0)</f>
        <v>0</v>
      </c>
      <c r="HZ134">
        <f>IFERROR(VLOOKUP(_xlfn.NUMBERVALUE(MID(AA134, SEARCH("!", AA134)+1, SEARCH("+", AA134)-SEARCH("!", AA134)-1)), Rankings!$A$2:$BK$161, 63, FALSE),0)</f>
        <v>0</v>
      </c>
      <c r="IA134">
        <f>IFERROR(VLOOKUP(_xlfn.NUMBERVALUE(MID(AB134, SEARCH("!", AB134)+1, SEARCH("+", AB134)-SEARCH("!", AB134)-1)), Rankings!$A$2:$BK$161, 63, FALSE),0)</f>
        <v>0</v>
      </c>
      <c r="IB134">
        <f>IFERROR(VLOOKUP(_xlfn.NUMBERVALUE(MID(AC134, SEARCH("!", AC134)+1, SEARCH("+", AC134)-SEARCH("!", AC134)-1)), Rankings!$A$2:$BK$161, 63, FALSE),0)</f>
        <v>0</v>
      </c>
      <c r="IC134">
        <f>IFERROR(VLOOKUP(_xlfn.NUMBERVALUE(MID(AD134, SEARCH("!", AD134)+1, SEARCH("+", AD134)-SEARCH("!", AD134)-1)), Rankings!$A$2:$BK$161, 63, FALSE),0)</f>
        <v>0</v>
      </c>
      <c r="ID134">
        <f>IFERROR(VLOOKUP(_xlfn.NUMBERVALUE(MID(AE134, SEARCH("!", AE134)+1, SEARCH("+", AE134)-SEARCH("!", AE134)-1)), Rankings!$A$2:$BK$161, 63, FALSE),0)</f>
        <v>0</v>
      </c>
      <c r="IE134">
        <f>IFERROR(VLOOKUP(_xlfn.NUMBERVALUE(MID(AF134, SEARCH("!", AF134)+1, SEARCH("+", AF134)-SEARCH("!", AF134)-1)), Rankings!$A$2:$BK$161, 63, FALSE),0)</f>
        <v>0</v>
      </c>
      <c r="IF134">
        <f>IFERROR(VLOOKUP(_xlfn.NUMBERVALUE(MID(AG134, SEARCH("!", AG134)+1, SEARCH("+", AG134)-SEARCH("!", AG134)-1)), Rankings!$A$2:$BK$161, 63, FALSE),0)</f>
        <v>0</v>
      </c>
      <c r="IG134">
        <f>IFERROR(VLOOKUP(_xlfn.NUMBERVALUE(MID(AH134, SEARCH("!", AH134)+1, SEARCH("+", AH134)-SEARCH("!", AH134)-1)), Rankings!$A$2:$BK$161, 63, FALSE),0)</f>
        <v>0</v>
      </c>
      <c r="IH134">
        <f>IFERROR(VLOOKUP(_xlfn.NUMBERVALUE(MID(AI134, SEARCH("!", AI134)+1, SEARCH("+", AI134)-SEARCH("!", AI134)-1)), Rankings!$A$2:$BK$161, 63, FALSE),0)</f>
        <v>0</v>
      </c>
      <c r="II134">
        <f>IFERROR(VLOOKUP(_xlfn.NUMBERVALUE(MID(AJ134, SEARCH("!", AJ134)+1, SEARCH("+", AJ134)-SEARCH("!", AJ134)-1)), Rankings!$A$2:$BK$161, 63, FALSE),0)</f>
        <v>0</v>
      </c>
      <c r="IJ134">
        <f>IFERROR(VLOOKUP(_xlfn.NUMBERVALUE(MID(AK134, SEARCH("!", AK134)+1, SEARCH("+", AK134)-SEARCH("!", AK134)-1)), Rankings!$A$2:$BK$161, 63, FALSE),0)</f>
        <v>0</v>
      </c>
      <c r="IK134">
        <f>IFERROR(VLOOKUP(_xlfn.NUMBERVALUE(MID(AL134, SEARCH("!", AL134)+1, SEARCH("+", AL134)-SEARCH("!", AL134)-1)), Rankings!$A$2:$BK$161, 63, FALSE),0)</f>
        <v>0</v>
      </c>
      <c r="IL134">
        <f>IFERROR(VLOOKUP(_xlfn.NUMBERVALUE(MID(AM134, SEARCH("!", AM134)+1, SEARCH("+", AM134)-SEARCH("!", AM134)-1)), Rankings!$A$2:$BK$161, 63, FALSE),0)</f>
        <v>0</v>
      </c>
      <c r="IM134">
        <f>IFERROR(VLOOKUP(_xlfn.NUMBERVALUE(MID(AN134, SEARCH("!", AN134)+1, SEARCH("+", AN134)-SEARCH("!", AN134)-1)), Rankings!$A$2:$BK$161, 63, FALSE),0)</f>
        <v>0</v>
      </c>
      <c r="IN134">
        <f>IFERROR(VLOOKUP(_xlfn.NUMBERVALUE(MID(AO134, SEARCH("!", AO134)+1, SEARCH("+", AO134)-SEARCH("!", AO134)-1)), Rankings!$A$2:$BK$161, 63, FALSE),0)</f>
        <v>0</v>
      </c>
      <c r="IO134">
        <f>IFERROR(VLOOKUP(_xlfn.NUMBERVALUE(MID(AP134, SEARCH("!", AP134)+1, SEARCH("+", AP134)-SEARCH("!", AP134)-1)), Rankings!$A$2:$BK$161, 63, FALSE),0)</f>
        <v>0</v>
      </c>
      <c r="IP134">
        <f>IFERROR(VLOOKUP(_xlfn.NUMBERVALUE(MID(AQ134, SEARCH("!", AQ134)+1, SEARCH("+", AQ134)-SEARCH("!", AQ134)-1)), Rankings!$A$2:$BK$161, 63, FALSE),0)</f>
        <v>0</v>
      </c>
      <c r="IQ134">
        <f>IFERROR(VLOOKUP(_xlfn.NUMBERVALUE(MID(AR134, SEARCH("!", AR134)+1, SEARCH("+", AR134)-SEARCH("!", AR134)-1)), Rankings!$A$2:$BK$161, 63, FALSE),0)</f>
        <v>0</v>
      </c>
      <c r="IR134">
        <f>IFERROR(VLOOKUP(_xlfn.NUMBERVALUE(MID(AS134, SEARCH("!", AS134)+1, SEARCH("+", AS134)-SEARCH("!", AS134)-1)), Rankings!$A$2:$BK$161, 63, FALSE),0)</f>
        <v>0</v>
      </c>
      <c r="IS134">
        <f>IFERROR(VLOOKUP(_xlfn.NUMBERVALUE(MID(AT134, SEARCH("!", AT134)+1, SEARCH("+", AT134)-SEARCH("!", AT134)-1)), Rankings!$A$2:$BK$161, 63, FALSE),0)</f>
        <v>0</v>
      </c>
      <c r="IT134">
        <f>IFERROR(VLOOKUP(_xlfn.NUMBERVALUE(MID(AU134, SEARCH("!", AU134)+1, SEARCH("+", AU134)-SEARCH("!", AU134)-1)), Rankings!$A$2:$BK$161, 63, FALSE),0)</f>
        <v>0</v>
      </c>
      <c r="IU134">
        <f>IFERROR(VLOOKUP(_xlfn.NUMBERVALUE(MID(AV134, SEARCH("!", AV134)+1, SEARCH("+", AV134)-SEARCH("!", AV134)-1)), Rankings!$A$2:$BK$161, 63, FALSE),0)</f>
        <v>0</v>
      </c>
      <c r="IV134">
        <f>IFERROR(VLOOKUP(_xlfn.NUMBERVALUE(MID(AW134, SEARCH("!", AW134)+1, SEARCH("+", AW134)-SEARCH("!", AW134)-1)), Rankings!$A$2:$BK$161, 63, FALSE),0)</f>
        <v>0</v>
      </c>
      <c r="IW134">
        <f>IFERROR(VLOOKUP(_xlfn.NUMBERVALUE(MID(AX134, SEARCH("!", AX134)+1, SEARCH("+", AX134)-SEARCH("!", AX134)-1)), Rankings!$A$2:$BK$161, 63, FALSE),0)</f>
        <v>0</v>
      </c>
      <c r="IX134">
        <f>IFERROR(VLOOKUP(_xlfn.NUMBERVALUE(MID(AY134, SEARCH("!", AY134)+1, SEARCH("+", AY134)-SEARCH("!", AY134)-1)), Rankings!$A$2:$BK$161, 63, FALSE),0)</f>
        <v>0</v>
      </c>
      <c r="IY134">
        <f>IFERROR(VLOOKUP(_xlfn.NUMBERVALUE(MID(AZ134, SEARCH("!", AZ134)+1, SEARCH("+", AZ134)-SEARCH("!", AZ134)-1)), Rankings!$A$2:$BK$161, 63, FALSE),0)</f>
        <v>0</v>
      </c>
      <c r="IZ134">
        <f>IFERROR(VLOOKUP(_xlfn.NUMBERVALUE(MID(BA134, SEARCH("!", BA134)+1, SEARCH("+", BA134)-SEARCH("!", BA134)-1)), Rankings!$A$2:$BK$161, 63, FALSE),0)</f>
        <v>0</v>
      </c>
      <c r="JA134">
        <f>IFERROR(VLOOKUP(_xlfn.NUMBERVALUE(MID(BB134, SEARCH("!", BB134)+1, SEARCH("+", BB134)-SEARCH("!", BB134)-1)), Rankings!$A$2:$BK$161, 63, FALSE),0)</f>
        <v>0</v>
      </c>
      <c r="JB134">
        <f>IFERROR(VLOOKUP(_xlfn.NUMBERVALUE(MID(BC134, SEARCH("!", BC134)+1, SEARCH("+", BC134)-SEARCH("!", BC134)-1)), Rankings!$A$2:$BK$161, 63, FALSE),0)</f>
        <v>0</v>
      </c>
      <c r="JC134">
        <f>IFERROR(VLOOKUP(_xlfn.NUMBERVALUE(MID(BD134, SEARCH("!", BD134)+1, SEARCH("+", BD134)-SEARCH("!", BD134)-1)), Rankings!$A$2:$BK$161, 63, FALSE),0)</f>
        <v>0</v>
      </c>
      <c r="JD134">
        <f>IFERROR(VLOOKUP(_xlfn.NUMBERVALUE(MID(BE134, SEARCH("!", BE134)+1, SEARCH("+", BE134)-SEARCH("!", BE134)-1)), Rankings!$A$2:$BK$161, 63, FALSE),0)</f>
        <v>0</v>
      </c>
      <c r="JE134">
        <f>IFERROR(VLOOKUP(_xlfn.NUMBERVALUE(MID(BF134, SEARCH("!", BF134)+1, SEARCH("+", BF134)-SEARCH("!", BF134)-1)), Rankings!$A$2:$BK$161, 63, FALSE),0)</f>
        <v>0</v>
      </c>
      <c r="JF134">
        <f>IFERROR(VLOOKUP(_xlfn.NUMBERVALUE(MID(BG134, SEARCH("!", BG134)+1, SEARCH("+", BG134)-SEARCH("!", BG134)-1)), Rankings!$A$2:$BK$161, 63, FALSE),0)</f>
        <v>0</v>
      </c>
      <c r="JG134">
        <f>IFERROR(VLOOKUP(_xlfn.NUMBERVALUE(MID(BH134, SEARCH("!", BH134)+1, SEARCH("+", BH134)-SEARCH("!", BH134)-1)), Rankings!$A$2:$BK$161, 63, FALSE),0)</f>
        <v>0</v>
      </c>
      <c r="JH134">
        <f>IFERROR(VLOOKUP(_xlfn.NUMBERVALUE(MID(BI134, SEARCH("!", BI134)+1, SEARCH("+", BI134)-SEARCH("!", BI134)-1)), Rankings!$A$2:$BK$161, 63, FALSE),0)</f>
        <v>0</v>
      </c>
      <c r="JI134">
        <f>IFERROR(VLOOKUP(_xlfn.NUMBERVALUE(MID(BJ134, SEARCH("!", BJ134)+1, SEARCH("+", BJ134)-SEARCH("!", BJ134)-1)), Rankings!$A$2:$BK$161, 63, FALSE),0)</f>
        <v>0</v>
      </c>
      <c r="JJ134">
        <f>IFERROR(VLOOKUP(_xlfn.NUMBERVALUE(MID(BK134, SEARCH("!", BK134)+1, SEARCH("+", BK134)-SEARCH("!", BK134)-1)), Rankings!$A$2:$BK$161, 63, FALSE),0)</f>
        <v>0</v>
      </c>
      <c r="JK134">
        <f>IFERROR(VLOOKUP(_xlfn.NUMBERVALUE(MID(BL134, SEARCH("!", BL134)+1, SEARCH("+", BL134)-SEARCH("!", BL134)-1)), Rankings!$A$2:$BK$161, 63, FALSE),0)</f>
        <v>0</v>
      </c>
      <c r="JL134">
        <f>IFERROR(VLOOKUP(_xlfn.NUMBERVALUE(MID(BM134, SEARCH("!", BM134)+1, SEARCH("+", BM134)-SEARCH("!", BM134)-1)), Rankings!$A$2:$BK$161, 63, FALSE),0)</f>
        <v>0</v>
      </c>
      <c r="JM134">
        <f>IFERROR(VLOOKUP(_xlfn.NUMBERVALUE(MID(BN134, SEARCH("!", BN134)+1, SEARCH("+", BN134)-SEARCH("!", BN134)-1)), Rankings!$A$2:$BK$161, 63, FALSE),0)</f>
        <v>0</v>
      </c>
      <c r="JN134">
        <f>IFERROR(VLOOKUP(_xlfn.NUMBERVALUE(MID(BO134, SEARCH("!", BO134)+1, SEARCH("+", BO134)-SEARCH("!", BO134)-1)), Rankings!$A$2:$BK$161, 63, FALSE),0)</f>
        <v>0</v>
      </c>
      <c r="JO134">
        <f>IFERROR(VLOOKUP(_xlfn.NUMBERVALUE(MID(BP134, SEARCH("!", BP134)+1, SEARCH("+", BP134)-SEARCH("!", BP134)-1)), Rankings!$A$2:$BK$161, 63, FALSE),0)</f>
        <v>0</v>
      </c>
      <c r="JP134">
        <f>IFERROR(VLOOKUP(_xlfn.NUMBERVALUE(MID(BQ134, SEARCH("!", BQ134)+1, SEARCH("+", BQ134)-SEARCH("!", BQ134)-1)), Rankings!$A$2:$BK$161, 63, FALSE),0)</f>
        <v>0</v>
      </c>
      <c r="JQ134">
        <f>IFERROR(VLOOKUP(_xlfn.NUMBERVALUE(MID(BR134, SEARCH("!", BR134)+1, SEARCH("+", BR134)-SEARCH("!", BR134)-1)), Rankings!$A$2:$BK$161, 63, FALSE),0)</f>
        <v>0</v>
      </c>
      <c r="JR134">
        <f>IFERROR(VLOOKUP(_xlfn.NUMBERVALUE(MID(BS134, SEARCH("!", BS134)+1, SEARCH("+", BS134)-SEARCH("!", BS134)-1)), Rankings!$A$2:$BK$161, 63, FALSE),0)</f>
        <v>0</v>
      </c>
      <c r="JS134">
        <f>IFERROR(VLOOKUP(_xlfn.NUMBERVALUE(MID(BT134, SEARCH("!", BT134)+1, SEARCH("+", BT134)-SEARCH("!", BT134)-1)), Rankings!$A$2:$BK$161, 63, FALSE),0)</f>
        <v>0</v>
      </c>
      <c r="JT134">
        <f>IFERROR(VLOOKUP(_xlfn.NUMBERVALUE(MID(BU134, SEARCH("!", BU134)+1, SEARCH("+", BU134)-SEARCH("!", BU134)-1)), Rankings!$A$2:$BK$161, 63, FALSE),0)</f>
        <v>0</v>
      </c>
      <c r="JU134">
        <f>IFERROR(VLOOKUP(_xlfn.NUMBERVALUE(MID(BV134, SEARCH("!", BV134)+1, SEARCH("+", BV134)-SEARCH("!", BV134)-1)), Rankings!$A$2:$BK$161, 63, FALSE),0)</f>
        <v>0</v>
      </c>
      <c r="JV134">
        <f>IFERROR(VLOOKUP(_xlfn.NUMBERVALUE(MID(BW134, SEARCH("!", BW134)+1, SEARCH("+", BW134)-SEARCH("!", BW134)-1)), Rankings!$A$2:$BK$161, 63, FALSE),0)</f>
        <v>0</v>
      </c>
      <c r="JW134">
        <f>IFERROR(VLOOKUP(_xlfn.NUMBERVALUE(MID(BX134, SEARCH("!", BX134)+1, SEARCH("+", BX134)-SEARCH("!", BX134)-1)), Rankings!$A$2:$BK$161, 63, FALSE),0)</f>
        <v>0</v>
      </c>
      <c r="JX134">
        <f>IFERROR(VLOOKUP(_xlfn.NUMBERVALUE(MID(BY134, SEARCH("!", BY134)+1, SEARCH("+", BY134)-SEARCH("!", BY134)-1)), Rankings!$A$2:$BK$161, 63, FALSE),0)</f>
        <v>0</v>
      </c>
      <c r="JY134">
        <f>IFERROR(VLOOKUP(_xlfn.NUMBERVALUE(MID(BZ134, SEARCH("!", BZ134)+1, SEARCH("+", BZ134)-SEARCH("!", BZ134)-1)), Rankings!$A$2:$BK$161, 63, FALSE),0)</f>
        <v>0</v>
      </c>
      <c r="JZ134">
        <f>IFERROR(VLOOKUP(_xlfn.NUMBERVALUE(MID(CA134, SEARCH("!", CA134)+1, SEARCH("+", CA134)-SEARCH("!", CA134)-1)), Rankings!$A$2:$BK$161, 63, FALSE),0)</f>
        <v>0</v>
      </c>
      <c r="KA134">
        <f>IFERROR(VLOOKUP(_xlfn.NUMBERVALUE(MID(CB134, SEARCH("!", CB134)+1, SEARCH("+", CB134)-SEARCH("!", CB134)-1)), Rankings!$A$2:$BK$161, 63, FALSE),0)</f>
        <v>0</v>
      </c>
      <c r="KB134">
        <f>IFERROR(VLOOKUP(_xlfn.NUMBERVALUE(MID(CC134, SEARCH("!", CC134)+1, SEARCH("+", CC134)-SEARCH("!", CC134)-1)), Rankings!$A$2:$BK$161, 63, FALSE),0)</f>
        <v>0</v>
      </c>
      <c r="KC134">
        <f>IFERROR(VLOOKUP(_xlfn.NUMBERVALUE(MID(CD134, SEARCH("!", CD134)+1, SEARCH("+", CD134)-SEARCH("!", CD134)-1)), Rankings!$A$2:$BK$161, 63, FALSE),0)</f>
        <v>0</v>
      </c>
      <c r="KD134">
        <f>IFERROR(VLOOKUP(_xlfn.NUMBERVALUE(MID(CE134, SEARCH("!", CE134)+1, SEARCH("+", CE134)-SEARCH("!", CE134)-1)), Rankings!$A$2:$BK$161, 63, FALSE),0)</f>
        <v>0</v>
      </c>
      <c r="KE134">
        <f>IFERROR(VLOOKUP(_xlfn.NUMBERVALUE(MID(CF134, SEARCH("!", CF134)+1, SEARCH("+", CF134)-SEARCH("!", CF134)-1)), Rankings!$A$2:$BK$161, 63, FALSE),0)</f>
        <v>0</v>
      </c>
      <c r="KF134">
        <f>IFERROR(VLOOKUP(_xlfn.NUMBERVALUE(MID(CG134, SEARCH("!", CG134)+1, SEARCH("+", CG134)-SEARCH("!", CG134)-1)), Rankings!$A$2:$BK$161, 63, FALSE),0)</f>
        <v>0</v>
      </c>
      <c r="KG134">
        <f>IFERROR(VLOOKUP(_xlfn.NUMBERVALUE(MID(CH134, SEARCH("!", CH134)+1, SEARCH("+", CH134)-SEARCH("!", CH134)-1)), Rankings!$A$2:$BK$161, 63, FALSE),0)</f>
        <v>0</v>
      </c>
      <c r="KH134">
        <f>IFERROR(VLOOKUP(_xlfn.NUMBERVALUE(MID(CI134, SEARCH("!", CI134)+1, SEARCH("+", CI134)-SEARCH("!", CI134)-1)), Rankings!$A$2:$BK$161, 63, FALSE),0)</f>
        <v>0</v>
      </c>
      <c r="KI134">
        <f>IFERROR(VLOOKUP(_xlfn.NUMBERVALUE(MID(CJ134, SEARCH("!", CJ134)+1, SEARCH("+", CJ134)-SEARCH("!", CJ134)-1)), Rankings!$A$2:$BK$161, 63, FALSE),0)</f>
        <v>0</v>
      </c>
      <c r="KJ134">
        <f>IFERROR(VLOOKUP(_xlfn.NUMBERVALUE(MID(CK134, SEARCH("!", CK134)+1, SEARCH("+", CK134)-SEARCH("!", CK134)-1)), Rankings!$A$2:$BK$161, 63, FALSE),0)</f>
        <v>0</v>
      </c>
      <c r="KK134">
        <f>IFERROR(VLOOKUP(_xlfn.NUMBERVALUE(MID(CL134, SEARCH("!", CL134)+1, SEARCH("+", CL134)-SEARCH("!", CL134)-1)), Rankings!$A$2:$BK$161, 63, FALSE),0)</f>
        <v>0</v>
      </c>
      <c r="KL134">
        <f>IFERROR(VLOOKUP(_xlfn.NUMBERVALUE(MID(CM134, SEARCH("!", CM134)+1, SEARCH("+", CM134)-SEARCH("!", CM134)-1)), Rankings!$A$2:$BK$161, 63, FALSE),0)</f>
        <v>0</v>
      </c>
      <c r="KM134">
        <f>IFERROR(VLOOKUP(_xlfn.NUMBERVALUE(MID(CN134, SEARCH("!", CN134)+1, SEARCH("+", CN134)-SEARCH("!", CN134)-1)), Rankings!$A$2:$BK$161, 63, FALSE),0)</f>
        <v>0</v>
      </c>
      <c r="KN134">
        <f>IFERROR(VLOOKUP(_xlfn.NUMBERVALUE(MID(CO134, SEARCH("!", CO134)+1, SEARCH("+", CO134)-SEARCH("!", CO134)-1)), Rankings!$A$2:$BK$161, 63, FALSE),0)</f>
        <v>0</v>
      </c>
      <c r="KO134">
        <f>IFERROR(VLOOKUP(_xlfn.NUMBERVALUE(MID(CP134, SEARCH("!", CP134)+1, SEARCH("+", CP134)-SEARCH("!", CP134)-1)), Rankings!$A$2:$BK$161, 63, FALSE),0)</f>
        <v>0</v>
      </c>
      <c r="KP134">
        <f>IFERROR(VLOOKUP(_xlfn.NUMBERVALUE(MID(CQ134, SEARCH("!", CQ134)+1, SEARCH("+", CQ134)-SEARCH("!", CQ134)-1)), Rankings!$A$2:$BK$161, 63, FALSE),0)</f>
        <v>0</v>
      </c>
      <c r="KQ134">
        <f>IFERROR(VLOOKUP(_xlfn.NUMBERVALUE(MID(CR134, SEARCH("!", CR134)+1, SEARCH("+", CR134)-SEARCH("!", CR134)-1)), Rankings!$A$2:$BK$161, 63, FALSE),0)</f>
        <v>0</v>
      </c>
      <c r="KS134" s="4">
        <f t="shared" si="3783"/>
        <v>178</v>
      </c>
      <c r="KT134" s="4">
        <f t="shared" si="3784"/>
        <v>36</v>
      </c>
      <c r="KU134" s="4">
        <f t="shared" si="3785"/>
        <v>59</v>
      </c>
      <c r="KV134" s="4">
        <f t="shared" si="3786"/>
        <v>0</v>
      </c>
      <c r="KY134" s="4">
        <f t="shared" si="3787"/>
        <v>273</v>
      </c>
      <c r="KZ134" s="4"/>
      <c r="LB134">
        <f t="shared" si="3788"/>
        <v>38</v>
      </c>
      <c r="LC134">
        <f t="shared" si="3789"/>
        <v>34</v>
      </c>
      <c r="LD134">
        <f t="shared" si="3790"/>
        <v>58</v>
      </c>
      <c r="LE134">
        <f t="shared" si="3791"/>
        <v>36</v>
      </c>
      <c r="LF134">
        <f t="shared" si="3792"/>
        <v>23</v>
      </c>
      <c r="LG134">
        <f t="shared" si="3793"/>
        <v>25</v>
      </c>
      <c r="LH134">
        <f t="shared" si="3794"/>
        <v>20</v>
      </c>
      <c r="LI134">
        <f t="shared" si="3795"/>
        <v>16</v>
      </c>
      <c r="LJ134">
        <f t="shared" si="3796"/>
        <v>23</v>
      </c>
      <c r="LK134">
        <f t="shared" si="3797"/>
        <v>0</v>
      </c>
      <c r="LL134">
        <f t="shared" si="3798"/>
        <v>0</v>
      </c>
      <c r="LM134">
        <f t="shared" si="3799"/>
        <v>0</v>
      </c>
      <c r="LN134">
        <f t="shared" si="3800"/>
        <v>0</v>
      </c>
      <c r="LO134">
        <f t="shared" si="3801"/>
        <v>0</v>
      </c>
      <c r="LP134">
        <f t="shared" si="3802"/>
        <v>0</v>
      </c>
      <c r="LQ134">
        <f t="shared" si="3803"/>
        <v>0</v>
      </c>
      <c r="LR134">
        <f t="shared" si="3804"/>
        <v>0</v>
      </c>
      <c r="LS134">
        <f t="shared" si="3805"/>
        <v>0</v>
      </c>
      <c r="LT134">
        <f t="shared" si="3806"/>
        <v>0</v>
      </c>
      <c r="LU134">
        <f t="shared" si="3807"/>
        <v>0</v>
      </c>
      <c r="LV134">
        <f t="shared" si="3808"/>
        <v>0</v>
      </c>
      <c r="LW134">
        <f t="shared" si="3809"/>
        <v>0</v>
      </c>
      <c r="LX134">
        <f t="shared" si="3810"/>
        <v>0</v>
      </c>
      <c r="LY134">
        <f t="shared" si="3811"/>
        <v>0</v>
      </c>
      <c r="LZ134">
        <f t="shared" si="3812"/>
        <v>0</v>
      </c>
      <c r="MA134">
        <f t="shared" si="3813"/>
        <v>0</v>
      </c>
      <c r="MB134">
        <f t="shared" si="3814"/>
        <v>0</v>
      </c>
      <c r="MC134">
        <f t="shared" si="3815"/>
        <v>0</v>
      </c>
      <c r="MD134">
        <f t="shared" si="3816"/>
        <v>0</v>
      </c>
      <c r="ME134">
        <f t="shared" si="3817"/>
        <v>0</v>
      </c>
      <c r="MF134">
        <f t="shared" si="3818"/>
        <v>0</v>
      </c>
      <c r="MG134">
        <f t="shared" si="3819"/>
        <v>0</v>
      </c>
      <c r="MH134">
        <f t="shared" si="3820"/>
        <v>0</v>
      </c>
      <c r="MI134">
        <f t="shared" si="3821"/>
        <v>0</v>
      </c>
      <c r="MJ134">
        <f t="shared" si="3822"/>
        <v>0</v>
      </c>
      <c r="MK134">
        <f t="shared" si="3823"/>
        <v>0</v>
      </c>
      <c r="ML134">
        <f t="shared" si="3824"/>
        <v>0</v>
      </c>
      <c r="MM134">
        <f t="shared" si="3825"/>
        <v>0</v>
      </c>
      <c r="MN134">
        <f t="shared" si="3826"/>
        <v>0</v>
      </c>
      <c r="MO134">
        <f t="shared" si="3827"/>
        <v>0</v>
      </c>
      <c r="MP134">
        <f t="shared" si="3828"/>
        <v>0</v>
      </c>
      <c r="MQ134">
        <f t="shared" si="3829"/>
        <v>0</v>
      </c>
      <c r="MR134">
        <f t="shared" si="3830"/>
        <v>0</v>
      </c>
      <c r="MS134">
        <f t="shared" si="3831"/>
        <v>0</v>
      </c>
      <c r="MT134">
        <f t="shared" si="3832"/>
        <v>0</v>
      </c>
      <c r="MU134">
        <f t="shared" si="3833"/>
        <v>0</v>
      </c>
      <c r="MV134">
        <f t="shared" si="3834"/>
        <v>0</v>
      </c>
      <c r="MW134">
        <f t="shared" si="3835"/>
        <v>0</v>
      </c>
      <c r="MX134">
        <f t="shared" si="3836"/>
        <v>0</v>
      </c>
      <c r="MY134">
        <f t="shared" si="3837"/>
        <v>0</v>
      </c>
      <c r="MZ134">
        <f t="shared" si="3838"/>
        <v>0</v>
      </c>
      <c r="NA134">
        <f t="shared" si="3839"/>
        <v>0</v>
      </c>
      <c r="NB134">
        <f t="shared" si="3840"/>
        <v>0</v>
      </c>
      <c r="NC134">
        <f t="shared" si="3841"/>
        <v>0</v>
      </c>
      <c r="ND134">
        <f t="shared" si="3842"/>
        <v>0</v>
      </c>
      <c r="NE134">
        <f t="shared" si="3843"/>
        <v>0</v>
      </c>
      <c r="NF134">
        <f t="shared" si="3844"/>
        <v>0</v>
      </c>
      <c r="NG134">
        <f t="shared" si="3845"/>
        <v>0</v>
      </c>
      <c r="NH134">
        <f t="shared" si="3846"/>
        <v>0</v>
      </c>
      <c r="NI134">
        <f t="shared" si="3847"/>
        <v>0</v>
      </c>
      <c r="NJ134">
        <f t="shared" si="3848"/>
        <v>0</v>
      </c>
      <c r="NK134">
        <f t="shared" si="3849"/>
        <v>0</v>
      </c>
      <c r="NL134">
        <f t="shared" si="3850"/>
        <v>0</v>
      </c>
      <c r="NM134">
        <f t="shared" si="3851"/>
        <v>0</v>
      </c>
      <c r="NN134">
        <f t="shared" si="3852"/>
        <v>0</v>
      </c>
      <c r="NO134">
        <f t="shared" si="3853"/>
        <v>0</v>
      </c>
      <c r="NP134">
        <f t="shared" si="3854"/>
        <v>0</v>
      </c>
      <c r="NQ134">
        <f t="shared" si="3855"/>
        <v>0</v>
      </c>
      <c r="NR134">
        <f t="shared" si="3856"/>
        <v>0</v>
      </c>
      <c r="NS134">
        <f t="shared" si="3857"/>
        <v>0</v>
      </c>
      <c r="NT134">
        <f t="shared" si="3858"/>
        <v>0</v>
      </c>
      <c r="NU134">
        <f t="shared" si="3859"/>
        <v>0</v>
      </c>
      <c r="NV134">
        <f t="shared" si="3860"/>
        <v>0</v>
      </c>
      <c r="NW134">
        <f t="shared" si="3861"/>
        <v>0</v>
      </c>
      <c r="NX134">
        <f t="shared" si="3862"/>
        <v>0</v>
      </c>
      <c r="NY134">
        <f t="shared" si="3863"/>
        <v>0</v>
      </c>
      <c r="NZ134">
        <f t="shared" si="3864"/>
        <v>0</v>
      </c>
      <c r="OA134">
        <f t="shared" si="3865"/>
        <v>0</v>
      </c>
      <c r="OB134">
        <f t="shared" si="3866"/>
        <v>0</v>
      </c>
      <c r="OC134">
        <f t="shared" si="3867"/>
        <v>0</v>
      </c>
      <c r="OD134">
        <f t="shared" si="3868"/>
        <v>0</v>
      </c>
      <c r="OE134">
        <f t="shared" si="3869"/>
        <v>0</v>
      </c>
      <c r="OF134">
        <f t="shared" si="3870"/>
        <v>0</v>
      </c>
      <c r="OG134">
        <f t="shared" si="3871"/>
        <v>0</v>
      </c>
      <c r="OH134">
        <f t="shared" si="3872"/>
        <v>0</v>
      </c>
      <c r="OJ134" s="4">
        <f t="shared" si="3873"/>
        <v>209</v>
      </c>
      <c r="OK134" s="4">
        <f t="shared" si="3874"/>
        <v>106</v>
      </c>
      <c r="OL134" s="4">
        <f t="shared" si="3875"/>
        <v>127</v>
      </c>
      <c r="OM134" s="4">
        <f t="shared" si="3876"/>
        <v>0</v>
      </c>
      <c r="OP134" s="4">
        <f t="shared" si="3877"/>
        <v>442</v>
      </c>
      <c r="OQ134" s="4"/>
      <c r="OS134">
        <f t="shared" si="3878"/>
        <v>30</v>
      </c>
      <c r="OT134">
        <f t="shared" si="3879"/>
        <v>47</v>
      </c>
      <c r="OU134">
        <f t="shared" si="3880"/>
        <v>31</v>
      </c>
      <c r="OV134">
        <f t="shared" si="3881"/>
        <v>56</v>
      </c>
      <c r="OW134">
        <f t="shared" si="3882"/>
        <v>71</v>
      </c>
      <c r="OX134">
        <f t="shared" si="3883"/>
        <v>32</v>
      </c>
      <c r="OY134">
        <f t="shared" si="3884"/>
        <v>28</v>
      </c>
      <c r="OZ134">
        <f t="shared" si="3885"/>
        <v>78</v>
      </c>
      <c r="PA134">
        <f t="shared" si="3886"/>
        <v>69</v>
      </c>
      <c r="PB134">
        <f t="shared" si="3887"/>
        <v>0</v>
      </c>
      <c r="PC134">
        <f t="shared" si="3888"/>
        <v>0</v>
      </c>
      <c r="PD134">
        <f t="shared" si="3889"/>
        <v>0</v>
      </c>
      <c r="PE134">
        <f t="shared" si="3890"/>
        <v>0</v>
      </c>
      <c r="PF134">
        <f t="shared" si="3891"/>
        <v>0</v>
      </c>
      <c r="PG134">
        <f t="shared" si="3892"/>
        <v>0</v>
      </c>
      <c r="PH134">
        <f t="shared" si="3893"/>
        <v>0</v>
      </c>
      <c r="PI134">
        <f t="shared" si="3894"/>
        <v>0</v>
      </c>
      <c r="PJ134">
        <f t="shared" si="3895"/>
        <v>0</v>
      </c>
      <c r="PK134">
        <f t="shared" si="3896"/>
        <v>0</v>
      </c>
      <c r="PL134">
        <f t="shared" si="3897"/>
        <v>0</v>
      </c>
      <c r="PM134">
        <f t="shared" si="3898"/>
        <v>0</v>
      </c>
      <c r="PN134">
        <f t="shared" si="3899"/>
        <v>0</v>
      </c>
      <c r="PO134">
        <f t="shared" si="3900"/>
        <v>0</v>
      </c>
      <c r="PP134">
        <f t="shared" si="3901"/>
        <v>0</v>
      </c>
      <c r="PQ134">
        <f t="shared" si="3902"/>
        <v>0</v>
      </c>
      <c r="PR134">
        <f t="shared" si="3903"/>
        <v>0</v>
      </c>
      <c r="PS134">
        <f t="shared" si="3904"/>
        <v>0</v>
      </c>
      <c r="PT134">
        <f t="shared" si="3905"/>
        <v>0</v>
      </c>
      <c r="PU134">
        <f t="shared" si="3906"/>
        <v>0</v>
      </c>
      <c r="PV134">
        <f t="shared" si="3907"/>
        <v>0</v>
      </c>
      <c r="PW134">
        <f t="shared" si="3908"/>
        <v>0</v>
      </c>
      <c r="PX134">
        <f t="shared" si="3909"/>
        <v>0</v>
      </c>
      <c r="PY134">
        <f t="shared" si="3910"/>
        <v>0</v>
      </c>
      <c r="PZ134">
        <f t="shared" si="3911"/>
        <v>0</v>
      </c>
      <c r="QA134">
        <f t="shared" si="3912"/>
        <v>0</v>
      </c>
      <c r="QB134">
        <f t="shared" si="3913"/>
        <v>0</v>
      </c>
      <c r="QC134">
        <f t="shared" si="3914"/>
        <v>0</v>
      </c>
      <c r="QD134">
        <f t="shared" si="3915"/>
        <v>0</v>
      </c>
      <c r="QE134">
        <f t="shared" si="3916"/>
        <v>0</v>
      </c>
      <c r="QF134">
        <f t="shared" si="3917"/>
        <v>0</v>
      </c>
      <c r="QG134">
        <f t="shared" si="3918"/>
        <v>0</v>
      </c>
      <c r="QH134">
        <f t="shared" si="3919"/>
        <v>0</v>
      </c>
      <c r="QI134">
        <f t="shared" si="3920"/>
        <v>0</v>
      </c>
      <c r="QJ134">
        <f t="shared" si="3921"/>
        <v>0</v>
      </c>
      <c r="QK134">
        <f t="shared" si="3922"/>
        <v>0</v>
      </c>
      <c r="QL134">
        <f t="shared" si="3923"/>
        <v>0</v>
      </c>
      <c r="QM134">
        <f t="shared" si="3924"/>
        <v>0</v>
      </c>
      <c r="QN134">
        <f t="shared" si="3925"/>
        <v>0</v>
      </c>
      <c r="QO134">
        <f t="shared" si="3926"/>
        <v>0</v>
      </c>
      <c r="QP134">
        <f t="shared" si="3927"/>
        <v>0</v>
      </c>
      <c r="QQ134">
        <f t="shared" si="3928"/>
        <v>0</v>
      </c>
      <c r="QR134">
        <f t="shared" si="3929"/>
        <v>0</v>
      </c>
      <c r="QS134">
        <f t="shared" si="3930"/>
        <v>0</v>
      </c>
      <c r="QT134">
        <f t="shared" si="3931"/>
        <v>0</v>
      </c>
      <c r="QU134">
        <f t="shared" si="3932"/>
        <v>0</v>
      </c>
      <c r="QV134">
        <f t="shared" si="3933"/>
        <v>0</v>
      </c>
      <c r="QW134">
        <f t="shared" si="3934"/>
        <v>0</v>
      </c>
      <c r="QX134">
        <f t="shared" si="3935"/>
        <v>0</v>
      </c>
      <c r="QY134">
        <f t="shared" si="3936"/>
        <v>0</v>
      </c>
      <c r="QZ134">
        <f t="shared" si="3937"/>
        <v>0</v>
      </c>
      <c r="RA134">
        <f t="shared" si="3938"/>
        <v>0</v>
      </c>
      <c r="RB134">
        <f t="shared" si="3939"/>
        <v>0</v>
      </c>
      <c r="RC134">
        <f t="shared" si="3940"/>
        <v>0</v>
      </c>
      <c r="RD134">
        <f t="shared" si="3941"/>
        <v>0</v>
      </c>
      <c r="RE134">
        <f t="shared" si="3942"/>
        <v>0</v>
      </c>
      <c r="RF134">
        <f t="shared" si="3943"/>
        <v>0</v>
      </c>
      <c r="RG134">
        <f t="shared" si="3944"/>
        <v>0</v>
      </c>
      <c r="RH134">
        <f t="shared" si="3945"/>
        <v>0</v>
      </c>
      <c r="RI134">
        <f t="shared" si="3946"/>
        <v>0</v>
      </c>
      <c r="RJ134">
        <f t="shared" si="3947"/>
        <v>0</v>
      </c>
      <c r="RK134">
        <f t="shared" si="3948"/>
        <v>0</v>
      </c>
      <c r="RL134">
        <f t="shared" si="3949"/>
        <v>0</v>
      </c>
      <c r="RM134">
        <f t="shared" si="3950"/>
        <v>0</v>
      </c>
      <c r="RN134">
        <f t="shared" si="3951"/>
        <v>0</v>
      </c>
      <c r="RO134">
        <f t="shared" si="3952"/>
        <v>0</v>
      </c>
      <c r="RP134">
        <f t="shared" si="3953"/>
        <v>0</v>
      </c>
      <c r="RQ134">
        <f t="shared" si="3954"/>
        <v>0</v>
      </c>
      <c r="RR134">
        <f t="shared" si="3955"/>
        <v>0</v>
      </c>
      <c r="RS134">
        <f t="shared" si="3956"/>
        <v>0</v>
      </c>
      <c r="RT134">
        <f t="shared" si="3957"/>
        <v>0</v>
      </c>
      <c r="RU134">
        <f t="shared" si="3958"/>
        <v>0</v>
      </c>
      <c r="RV134">
        <f t="shared" si="3959"/>
        <v>0</v>
      </c>
      <c r="RW134">
        <f t="shared" si="3960"/>
        <v>0</v>
      </c>
      <c r="RX134">
        <f t="shared" si="3961"/>
        <v>0</v>
      </c>
      <c r="RY134">
        <f t="shared" si="3962"/>
        <v>0</v>
      </c>
      <c r="SA134" s="4">
        <f t="shared" si="3963"/>
        <v>18.39</v>
      </c>
      <c r="SB134" s="4">
        <f t="shared" si="3964"/>
        <v>8</v>
      </c>
      <c r="SC134" s="4">
        <f t="shared" si="3965"/>
        <v>7.29</v>
      </c>
      <c r="SD134" s="4">
        <f t="shared" si="3966"/>
        <v>0</v>
      </c>
      <c r="SF134" s="4">
        <f t="shared" si="3967"/>
        <v>33.68</v>
      </c>
      <c r="SI134">
        <f t="shared" si="3968"/>
        <v>2.62</v>
      </c>
      <c r="SJ134">
        <f t="shared" si="3969"/>
        <v>3.56</v>
      </c>
      <c r="SK134">
        <f t="shared" si="3970"/>
        <v>4.18</v>
      </c>
      <c r="SL134">
        <f t="shared" si="3971"/>
        <v>3.09</v>
      </c>
      <c r="SM134">
        <f t="shared" si="3972"/>
        <v>4.2</v>
      </c>
      <c r="SN134">
        <f t="shared" si="3973"/>
        <v>3.83</v>
      </c>
      <c r="SO134">
        <f t="shared" si="3974"/>
        <v>4</v>
      </c>
      <c r="SP134">
        <f t="shared" si="3975"/>
        <v>4</v>
      </c>
      <c r="SQ134">
        <f t="shared" si="3976"/>
        <v>4.2</v>
      </c>
      <c r="SR134" t="str">
        <f t="shared" si="3977"/>
        <v>0</v>
      </c>
      <c r="SS134" t="str">
        <f t="shared" si="3978"/>
        <v>0</v>
      </c>
      <c r="ST134" t="str">
        <f t="shared" si="3979"/>
        <v>0</v>
      </c>
      <c r="SU134" t="str">
        <f t="shared" si="3980"/>
        <v>0</v>
      </c>
      <c r="SV134" t="str">
        <f t="shared" si="3981"/>
        <v>0</v>
      </c>
      <c r="SW134" t="str">
        <f t="shared" si="3982"/>
        <v>0</v>
      </c>
      <c r="SX134" t="str">
        <f t="shared" si="3983"/>
        <v>0</v>
      </c>
      <c r="SY134" t="str">
        <f t="shared" si="3984"/>
        <v>0</v>
      </c>
      <c r="SZ134" t="str">
        <f t="shared" si="3985"/>
        <v>0</v>
      </c>
      <c r="TA134" t="str">
        <f t="shared" si="3986"/>
        <v>0</v>
      </c>
      <c r="TB134" t="str">
        <f t="shared" si="3987"/>
        <v>0</v>
      </c>
      <c r="TC134" t="str">
        <f t="shared" si="3988"/>
        <v>0</v>
      </c>
      <c r="TD134" t="str">
        <f t="shared" si="3989"/>
        <v>0</v>
      </c>
      <c r="TE134" t="str">
        <f t="shared" si="3990"/>
        <v>0</v>
      </c>
      <c r="TF134" t="str">
        <f t="shared" si="3991"/>
        <v>0</v>
      </c>
      <c r="TG134" t="str">
        <f t="shared" si="3992"/>
        <v>0</v>
      </c>
      <c r="TH134" t="str">
        <f t="shared" si="3993"/>
        <v>0</v>
      </c>
      <c r="TI134" t="str">
        <f t="shared" si="3994"/>
        <v>0</v>
      </c>
      <c r="TJ134" t="str">
        <f t="shared" si="3995"/>
        <v>0</v>
      </c>
      <c r="TK134" t="str">
        <f t="shared" si="3996"/>
        <v>0</v>
      </c>
      <c r="TL134" t="str">
        <f t="shared" si="3997"/>
        <v>0</v>
      </c>
      <c r="TM134" t="str">
        <f t="shared" si="3998"/>
        <v>0</v>
      </c>
      <c r="TN134" t="str">
        <f t="shared" si="3999"/>
        <v>0</v>
      </c>
      <c r="TO134" t="str">
        <f t="shared" si="4000"/>
        <v>0</v>
      </c>
      <c r="TP134" t="str">
        <f t="shared" si="4001"/>
        <v>0</v>
      </c>
      <c r="TQ134" t="str">
        <f t="shared" si="4002"/>
        <v>0</v>
      </c>
      <c r="TR134" t="str">
        <f t="shared" si="4003"/>
        <v>0</v>
      </c>
      <c r="TS134" t="str">
        <f t="shared" si="4004"/>
        <v>0</v>
      </c>
      <c r="TT134" t="str">
        <f t="shared" si="4005"/>
        <v>0</v>
      </c>
      <c r="TU134" t="str">
        <f t="shared" si="4006"/>
        <v>0</v>
      </c>
      <c r="TV134" t="str">
        <f t="shared" si="4007"/>
        <v>0</v>
      </c>
      <c r="TW134" t="str">
        <f t="shared" si="4008"/>
        <v>0</v>
      </c>
      <c r="TX134" t="str">
        <f t="shared" si="4009"/>
        <v>0</v>
      </c>
      <c r="TY134" t="str">
        <f t="shared" si="4010"/>
        <v>0</v>
      </c>
      <c r="TZ134" t="str">
        <f t="shared" si="4011"/>
        <v>0</v>
      </c>
      <c r="UA134" t="str">
        <f t="shared" si="4012"/>
        <v>0</v>
      </c>
      <c r="UB134" t="str">
        <f t="shared" si="4013"/>
        <v>0</v>
      </c>
      <c r="UC134" t="str">
        <f t="shared" si="4014"/>
        <v>0</v>
      </c>
      <c r="UD134" t="str">
        <f t="shared" si="4015"/>
        <v>0</v>
      </c>
      <c r="UE134" t="str">
        <f t="shared" si="4016"/>
        <v>0</v>
      </c>
      <c r="UF134" t="str">
        <f t="shared" si="4017"/>
        <v>0</v>
      </c>
      <c r="UG134" t="str">
        <f t="shared" si="4018"/>
        <v>0</v>
      </c>
      <c r="UH134" t="str">
        <f t="shared" si="4019"/>
        <v>0</v>
      </c>
      <c r="UI134" t="str">
        <f t="shared" si="4020"/>
        <v>0</v>
      </c>
      <c r="UJ134" t="str">
        <f t="shared" si="4021"/>
        <v>0</v>
      </c>
      <c r="UK134" t="str">
        <f t="shared" si="4022"/>
        <v>0</v>
      </c>
      <c r="UL134" t="str">
        <f t="shared" si="4023"/>
        <v>0</v>
      </c>
      <c r="UM134" t="str">
        <f t="shared" si="4024"/>
        <v>0</v>
      </c>
      <c r="UN134" t="str">
        <f t="shared" si="4025"/>
        <v>0</v>
      </c>
      <c r="UO134" t="str">
        <f t="shared" si="4026"/>
        <v>0</v>
      </c>
      <c r="UP134" t="str">
        <f t="shared" si="4027"/>
        <v>0</v>
      </c>
      <c r="UQ134" t="str">
        <f t="shared" si="4028"/>
        <v>0</v>
      </c>
      <c r="UR134" t="str">
        <f t="shared" si="4029"/>
        <v>0</v>
      </c>
      <c r="US134" t="str">
        <f t="shared" si="4030"/>
        <v>0</v>
      </c>
      <c r="UT134" t="str">
        <f t="shared" si="4031"/>
        <v>0</v>
      </c>
      <c r="UU134" t="str">
        <f t="shared" si="4032"/>
        <v>0</v>
      </c>
      <c r="UV134" t="str">
        <f t="shared" si="4033"/>
        <v>0</v>
      </c>
      <c r="UW134" t="str">
        <f t="shared" si="4034"/>
        <v>0</v>
      </c>
      <c r="UX134" t="str">
        <f t="shared" si="4035"/>
        <v>0</v>
      </c>
      <c r="UY134" t="str">
        <f t="shared" si="4036"/>
        <v>0</v>
      </c>
      <c r="UZ134" t="str">
        <f t="shared" si="4037"/>
        <v>0</v>
      </c>
      <c r="VA134" t="str">
        <f t="shared" si="4038"/>
        <v>0</v>
      </c>
      <c r="VB134" t="str">
        <f t="shared" si="4039"/>
        <v>0</v>
      </c>
      <c r="VC134" t="str">
        <f t="shared" si="4040"/>
        <v>0</v>
      </c>
      <c r="VD134" t="str">
        <f t="shared" si="4041"/>
        <v>0</v>
      </c>
      <c r="VE134" t="str">
        <f t="shared" si="4042"/>
        <v>0</v>
      </c>
      <c r="VF134" t="str">
        <f t="shared" si="4043"/>
        <v>0</v>
      </c>
      <c r="VG134" t="str">
        <f t="shared" si="4044"/>
        <v>0</v>
      </c>
      <c r="VH134" t="str">
        <f t="shared" si="4045"/>
        <v>0</v>
      </c>
      <c r="VI134" t="str">
        <f t="shared" si="4046"/>
        <v>0</v>
      </c>
      <c r="VJ134" t="str">
        <f t="shared" si="4047"/>
        <v>0</v>
      </c>
      <c r="VK134" t="str">
        <f t="shared" si="4048"/>
        <v>0</v>
      </c>
      <c r="VL134" t="str">
        <f t="shared" si="4049"/>
        <v>0</v>
      </c>
      <c r="VM134" t="str">
        <f t="shared" si="4050"/>
        <v>0</v>
      </c>
      <c r="VN134" t="str">
        <f t="shared" si="4051"/>
        <v>0</v>
      </c>
      <c r="VO134" t="str">
        <f t="shared" si="4052"/>
        <v>0</v>
      </c>
      <c r="VQ134" s="4">
        <f t="shared" si="4053"/>
        <v>-27.05</v>
      </c>
      <c r="VR134" s="4">
        <f t="shared" si="4054"/>
        <v>-5.32</v>
      </c>
      <c r="VS134" s="4">
        <f t="shared" si="4055"/>
        <v>-21.52</v>
      </c>
      <c r="VT134" s="4">
        <f t="shared" si="4056"/>
        <v>0</v>
      </c>
      <c r="VV134" s="4">
        <f t="shared" si="4057"/>
        <v>-53.89</v>
      </c>
      <c r="VY134">
        <f t="shared" si="4058"/>
        <v>-8.08</v>
      </c>
      <c r="VZ134">
        <f t="shared" si="4059"/>
        <v>-9.84</v>
      </c>
      <c r="WA134">
        <f t="shared" si="4060"/>
        <v>6.12</v>
      </c>
      <c r="WB134">
        <f t="shared" si="4061"/>
        <v>-12.62</v>
      </c>
      <c r="WC134">
        <f t="shared" si="4062"/>
        <v>-8.9</v>
      </c>
      <c r="WD134">
        <f t="shared" si="4063"/>
        <v>-5.41</v>
      </c>
      <c r="WE134">
        <f t="shared" si="4064"/>
        <v>2.42</v>
      </c>
      <c r="WF134">
        <f t="shared" si="4065"/>
        <v>-7.74</v>
      </c>
      <c r="WG134">
        <f t="shared" si="4066"/>
        <v>-9.84</v>
      </c>
      <c r="WH134">
        <f t="shared" si="4067"/>
        <v>0</v>
      </c>
      <c r="WI134">
        <f t="shared" si="4068"/>
        <v>0</v>
      </c>
      <c r="WJ134">
        <f t="shared" si="4069"/>
        <v>0</v>
      </c>
      <c r="WK134">
        <f t="shared" si="4070"/>
        <v>0</v>
      </c>
      <c r="WL134">
        <f t="shared" si="4071"/>
        <v>0</v>
      </c>
      <c r="WM134">
        <f t="shared" si="4072"/>
        <v>0</v>
      </c>
      <c r="WN134">
        <f t="shared" si="4073"/>
        <v>0</v>
      </c>
      <c r="WO134">
        <f t="shared" si="4074"/>
        <v>0</v>
      </c>
      <c r="WP134">
        <f t="shared" si="4075"/>
        <v>0</v>
      </c>
      <c r="WQ134">
        <f t="shared" si="4076"/>
        <v>0</v>
      </c>
      <c r="WR134">
        <f t="shared" si="4077"/>
        <v>0</v>
      </c>
      <c r="WS134">
        <f t="shared" si="4078"/>
        <v>0</v>
      </c>
      <c r="WT134">
        <f t="shared" si="4079"/>
        <v>0</v>
      </c>
      <c r="WU134">
        <f t="shared" si="4080"/>
        <v>0</v>
      </c>
      <c r="WV134">
        <f t="shared" si="4081"/>
        <v>0</v>
      </c>
      <c r="WW134">
        <f t="shared" si="4082"/>
        <v>0</v>
      </c>
      <c r="WX134">
        <f t="shared" si="4083"/>
        <v>0</v>
      </c>
      <c r="WY134">
        <f t="shared" si="4084"/>
        <v>0</v>
      </c>
      <c r="WZ134">
        <f t="shared" si="4085"/>
        <v>0</v>
      </c>
      <c r="XA134">
        <f t="shared" si="4086"/>
        <v>0</v>
      </c>
      <c r="XB134">
        <f t="shared" si="4087"/>
        <v>0</v>
      </c>
      <c r="XC134">
        <f t="shared" si="4088"/>
        <v>0</v>
      </c>
      <c r="XD134">
        <f t="shared" si="4089"/>
        <v>0</v>
      </c>
      <c r="XE134">
        <f t="shared" si="4090"/>
        <v>0</v>
      </c>
      <c r="XF134">
        <f t="shared" si="4091"/>
        <v>0</v>
      </c>
      <c r="XG134">
        <f t="shared" si="4092"/>
        <v>0</v>
      </c>
      <c r="XH134">
        <f t="shared" si="4093"/>
        <v>0</v>
      </c>
      <c r="XI134">
        <f t="shared" si="4094"/>
        <v>0</v>
      </c>
      <c r="XJ134">
        <f t="shared" si="4095"/>
        <v>0</v>
      </c>
      <c r="XK134">
        <f t="shared" si="4096"/>
        <v>0</v>
      </c>
      <c r="XL134">
        <f t="shared" si="4097"/>
        <v>0</v>
      </c>
      <c r="XM134">
        <f t="shared" si="4098"/>
        <v>0</v>
      </c>
      <c r="XN134">
        <f t="shared" si="4099"/>
        <v>0</v>
      </c>
      <c r="XO134">
        <f t="shared" si="4100"/>
        <v>0</v>
      </c>
      <c r="XP134">
        <f t="shared" si="4101"/>
        <v>0</v>
      </c>
      <c r="XQ134">
        <f t="shared" si="4102"/>
        <v>0</v>
      </c>
      <c r="XR134">
        <f t="shared" si="4103"/>
        <v>0</v>
      </c>
      <c r="XS134">
        <f t="shared" si="4104"/>
        <v>0</v>
      </c>
      <c r="XT134">
        <f t="shared" si="4105"/>
        <v>0</v>
      </c>
      <c r="XU134">
        <f t="shared" si="4106"/>
        <v>0</v>
      </c>
      <c r="XV134">
        <f t="shared" si="4107"/>
        <v>0</v>
      </c>
      <c r="XW134">
        <f t="shared" si="4108"/>
        <v>0</v>
      </c>
      <c r="XX134">
        <f t="shared" si="4109"/>
        <v>0</v>
      </c>
      <c r="XY134">
        <f t="shared" si="4110"/>
        <v>0</v>
      </c>
      <c r="XZ134">
        <f t="shared" si="4111"/>
        <v>0</v>
      </c>
      <c r="YA134">
        <f t="shared" si="4112"/>
        <v>0</v>
      </c>
      <c r="YB134">
        <f t="shared" si="4113"/>
        <v>0</v>
      </c>
      <c r="YC134">
        <f t="shared" si="4114"/>
        <v>0</v>
      </c>
      <c r="YD134">
        <f t="shared" si="4115"/>
        <v>0</v>
      </c>
      <c r="YE134">
        <f t="shared" si="4116"/>
        <v>0</v>
      </c>
      <c r="YF134">
        <f t="shared" si="4117"/>
        <v>0</v>
      </c>
      <c r="YG134">
        <f t="shared" si="4118"/>
        <v>0</v>
      </c>
      <c r="YH134">
        <f t="shared" si="4119"/>
        <v>0</v>
      </c>
      <c r="YI134">
        <f t="shared" si="4120"/>
        <v>0</v>
      </c>
      <c r="YJ134">
        <f t="shared" si="4121"/>
        <v>0</v>
      </c>
      <c r="YK134">
        <f t="shared" si="4122"/>
        <v>0</v>
      </c>
      <c r="YL134">
        <f t="shared" si="4123"/>
        <v>0</v>
      </c>
      <c r="YM134">
        <f t="shared" si="4124"/>
        <v>0</v>
      </c>
      <c r="YN134">
        <f t="shared" si="4125"/>
        <v>0</v>
      </c>
      <c r="YO134">
        <f t="shared" si="4126"/>
        <v>0</v>
      </c>
      <c r="YP134">
        <f t="shared" si="4127"/>
        <v>0</v>
      </c>
      <c r="YQ134">
        <f t="shared" si="4128"/>
        <v>0</v>
      </c>
      <c r="YR134">
        <f t="shared" si="4129"/>
        <v>0</v>
      </c>
      <c r="YS134">
        <f t="shared" si="4130"/>
        <v>0</v>
      </c>
      <c r="YT134">
        <f t="shared" si="4131"/>
        <v>0</v>
      </c>
      <c r="YU134">
        <f t="shared" si="4132"/>
        <v>0</v>
      </c>
      <c r="YV134">
        <f t="shared" si="4133"/>
        <v>0</v>
      </c>
      <c r="YW134">
        <f t="shared" si="4134"/>
        <v>0</v>
      </c>
      <c r="YX134">
        <f t="shared" si="4135"/>
        <v>0</v>
      </c>
      <c r="YY134">
        <f t="shared" si="4136"/>
        <v>0</v>
      </c>
      <c r="YZ134">
        <f t="shared" si="4137"/>
        <v>0</v>
      </c>
      <c r="ZA134">
        <f t="shared" si="4138"/>
        <v>0</v>
      </c>
      <c r="ZB134">
        <f t="shared" si="4139"/>
        <v>0</v>
      </c>
      <c r="ZC134">
        <f t="shared" si="4140"/>
        <v>0</v>
      </c>
      <c r="ZD134">
        <f t="shared" si="4141"/>
        <v>0</v>
      </c>
      <c r="ZE134">
        <f t="shared" si="4142"/>
        <v>0</v>
      </c>
      <c r="ZG134" s="4">
        <f t="shared" si="4143"/>
        <v>223</v>
      </c>
      <c r="ZH134" s="4">
        <f t="shared" si="4144"/>
        <v>91</v>
      </c>
      <c r="ZI134" s="4">
        <f t="shared" si="4145"/>
        <v>135</v>
      </c>
      <c r="ZJ134" s="4">
        <f t="shared" si="4146"/>
        <v>0</v>
      </c>
      <c r="ZL134" s="4">
        <f t="shared" si="4147"/>
        <v>449</v>
      </c>
      <c r="ZO134">
        <f t="shared" si="4148"/>
        <v>53</v>
      </c>
      <c r="ZP134">
        <f t="shared" si="4149"/>
        <v>50</v>
      </c>
      <c r="ZQ134">
        <f t="shared" si="4150"/>
        <v>14</v>
      </c>
      <c r="ZR134">
        <f t="shared" si="4151"/>
        <v>65</v>
      </c>
      <c r="ZS134">
        <f t="shared" si="4152"/>
        <v>70</v>
      </c>
      <c r="ZT134">
        <f t="shared" si="4153"/>
        <v>51</v>
      </c>
      <c r="ZU134">
        <f t="shared" si="4154"/>
        <v>46</v>
      </c>
      <c r="ZV134">
        <f t="shared" si="4155"/>
        <v>45</v>
      </c>
      <c r="ZW134">
        <f t="shared" si="4156"/>
        <v>55</v>
      </c>
      <c r="ZX134">
        <f t="shared" si="4157"/>
        <v>0</v>
      </c>
      <c r="ZY134">
        <f t="shared" si="4158"/>
        <v>0</v>
      </c>
      <c r="ZZ134">
        <f t="shared" si="4159"/>
        <v>0</v>
      </c>
      <c r="AAA134">
        <f t="shared" si="4160"/>
        <v>0</v>
      </c>
      <c r="AAB134">
        <f t="shared" si="4161"/>
        <v>0</v>
      </c>
      <c r="AAC134">
        <f t="shared" si="4162"/>
        <v>0</v>
      </c>
      <c r="AAD134">
        <f t="shared" si="4163"/>
        <v>0</v>
      </c>
      <c r="AAE134">
        <f t="shared" si="4164"/>
        <v>0</v>
      </c>
      <c r="AAF134">
        <f t="shared" si="4165"/>
        <v>0</v>
      </c>
      <c r="AAG134">
        <f t="shared" si="4166"/>
        <v>0</v>
      </c>
      <c r="AAH134">
        <f t="shared" si="4167"/>
        <v>0</v>
      </c>
      <c r="AAI134">
        <f t="shared" si="4168"/>
        <v>0</v>
      </c>
      <c r="AAJ134">
        <f t="shared" si="4169"/>
        <v>0</v>
      </c>
      <c r="AAK134">
        <f t="shared" si="4170"/>
        <v>0</v>
      </c>
      <c r="AAL134">
        <f t="shared" si="4171"/>
        <v>0</v>
      </c>
      <c r="AAM134">
        <f t="shared" si="4172"/>
        <v>0</v>
      </c>
      <c r="AAN134">
        <f t="shared" si="4173"/>
        <v>0</v>
      </c>
      <c r="AAO134">
        <f t="shared" si="4174"/>
        <v>0</v>
      </c>
      <c r="AAP134">
        <f t="shared" si="4175"/>
        <v>0</v>
      </c>
      <c r="AAQ134">
        <f t="shared" si="4176"/>
        <v>0</v>
      </c>
      <c r="AAR134">
        <f t="shared" si="4177"/>
        <v>0</v>
      </c>
      <c r="AAS134">
        <f t="shared" si="4178"/>
        <v>0</v>
      </c>
      <c r="AAT134">
        <f t="shared" si="4179"/>
        <v>0</v>
      </c>
      <c r="AAU134">
        <f t="shared" si="4180"/>
        <v>0</v>
      </c>
      <c r="AAV134">
        <f t="shared" si="4181"/>
        <v>0</v>
      </c>
      <c r="AAW134">
        <f t="shared" si="4182"/>
        <v>0</v>
      </c>
      <c r="AAX134">
        <f t="shared" si="4183"/>
        <v>0</v>
      </c>
      <c r="AAY134">
        <f t="shared" si="4184"/>
        <v>0</v>
      </c>
      <c r="AAZ134">
        <f t="shared" si="4185"/>
        <v>0</v>
      </c>
      <c r="ABA134">
        <f t="shared" si="4186"/>
        <v>0</v>
      </c>
      <c r="ABB134">
        <f t="shared" si="4187"/>
        <v>0</v>
      </c>
      <c r="ABC134">
        <f t="shared" si="4188"/>
        <v>0</v>
      </c>
      <c r="ABD134">
        <f t="shared" si="4189"/>
        <v>0</v>
      </c>
      <c r="ABE134">
        <f t="shared" si="4190"/>
        <v>0</v>
      </c>
      <c r="ABF134">
        <f t="shared" si="4191"/>
        <v>0</v>
      </c>
      <c r="ABG134">
        <f t="shared" si="4192"/>
        <v>0</v>
      </c>
      <c r="ABH134">
        <f t="shared" si="4193"/>
        <v>0</v>
      </c>
      <c r="ABI134">
        <f t="shared" si="4194"/>
        <v>0</v>
      </c>
      <c r="ABJ134">
        <f t="shared" si="4195"/>
        <v>0</v>
      </c>
      <c r="ABK134">
        <f t="shared" si="4196"/>
        <v>0</v>
      </c>
      <c r="ABL134">
        <f t="shared" si="4197"/>
        <v>0</v>
      </c>
      <c r="ABM134">
        <f t="shared" si="4198"/>
        <v>0</v>
      </c>
      <c r="ABN134">
        <f t="shared" si="4199"/>
        <v>0</v>
      </c>
      <c r="ABO134">
        <f t="shared" si="4200"/>
        <v>0</v>
      </c>
      <c r="ABP134">
        <f t="shared" si="4201"/>
        <v>0</v>
      </c>
      <c r="ABQ134">
        <f t="shared" si="4202"/>
        <v>0</v>
      </c>
      <c r="ABR134">
        <f t="shared" si="4203"/>
        <v>0</v>
      </c>
      <c r="ABS134">
        <f t="shared" si="4204"/>
        <v>0</v>
      </c>
      <c r="ABT134">
        <f t="shared" si="4205"/>
        <v>0</v>
      </c>
      <c r="ABU134">
        <f t="shared" si="4206"/>
        <v>0</v>
      </c>
      <c r="ABV134">
        <f t="shared" si="4207"/>
        <v>0</v>
      </c>
      <c r="ABW134">
        <f t="shared" si="4208"/>
        <v>0</v>
      </c>
      <c r="ABX134">
        <f t="shared" si="4209"/>
        <v>0</v>
      </c>
      <c r="ABY134">
        <f t="shared" si="4210"/>
        <v>0</v>
      </c>
      <c r="ABZ134">
        <f t="shared" si="4211"/>
        <v>0</v>
      </c>
      <c r="ACA134">
        <f t="shared" si="4212"/>
        <v>0</v>
      </c>
      <c r="ACB134">
        <f t="shared" si="4213"/>
        <v>0</v>
      </c>
      <c r="ACC134">
        <f t="shared" si="4214"/>
        <v>0</v>
      </c>
      <c r="ACD134">
        <f t="shared" si="4215"/>
        <v>0</v>
      </c>
      <c r="ACE134">
        <f t="shared" si="4216"/>
        <v>0</v>
      </c>
      <c r="ACF134">
        <f t="shared" si="4217"/>
        <v>0</v>
      </c>
      <c r="ACG134">
        <f t="shared" si="4218"/>
        <v>0</v>
      </c>
      <c r="ACH134">
        <f t="shared" si="4219"/>
        <v>0</v>
      </c>
      <c r="ACI134">
        <f t="shared" si="4220"/>
        <v>0</v>
      </c>
      <c r="ACJ134">
        <f t="shared" si="4221"/>
        <v>0</v>
      </c>
      <c r="ACK134">
        <f t="shared" si="4222"/>
        <v>0</v>
      </c>
      <c r="ACL134">
        <f t="shared" si="4223"/>
        <v>0</v>
      </c>
      <c r="ACM134">
        <f t="shared" si="4224"/>
        <v>0</v>
      </c>
      <c r="ACN134">
        <f t="shared" si="4225"/>
        <v>0</v>
      </c>
      <c r="ACO134">
        <f t="shared" si="4226"/>
        <v>0</v>
      </c>
      <c r="ACP134">
        <f t="shared" si="4227"/>
        <v>0</v>
      </c>
      <c r="ACQ134">
        <f t="shared" si="4228"/>
        <v>0</v>
      </c>
      <c r="ACR134">
        <f t="shared" si="4229"/>
        <v>0</v>
      </c>
      <c r="ACS134">
        <f t="shared" si="4230"/>
        <v>0</v>
      </c>
      <c r="ACT134">
        <f t="shared" si="4231"/>
        <v>0</v>
      </c>
      <c r="ACU134">
        <f t="shared" si="4232"/>
        <v>0</v>
      </c>
      <c r="ACW134" s="4">
        <f t="shared" si="4233"/>
        <v>240.39999999999998</v>
      </c>
      <c r="ACX134" s="4">
        <f t="shared" si="4234"/>
        <v>21.3</v>
      </c>
      <c r="ACY134" s="4">
        <f t="shared" si="4235"/>
        <v>50.5</v>
      </c>
      <c r="ACZ134" s="4">
        <f t="shared" si="4236"/>
        <v>0</v>
      </c>
      <c r="ADA134" s="88">
        <f t="shared" si="4237"/>
        <v>3.2634337744161441</v>
      </c>
      <c r="ADB134" s="4">
        <f t="shared" si="4238"/>
        <v>312.2</v>
      </c>
      <c r="ADC134" s="5">
        <f t="shared" si="4239"/>
        <v>6.9339743293438865</v>
      </c>
      <c r="ADD134" s="5">
        <f t="shared" si="4240"/>
        <v>5.024937810560445</v>
      </c>
      <c r="ADE134">
        <f t="shared" si="4241"/>
        <v>59.9</v>
      </c>
      <c r="ADF134">
        <f t="shared" si="4242"/>
        <v>39.4</v>
      </c>
      <c r="ADG134">
        <f t="shared" si="4243"/>
        <v>102.7</v>
      </c>
      <c r="ADH134">
        <f t="shared" si="4244"/>
        <v>33.5</v>
      </c>
      <c r="ADI134">
        <f t="shared" si="4245"/>
        <v>17</v>
      </c>
      <c r="ADJ134">
        <f t="shared" si="4246"/>
        <v>25.2</v>
      </c>
      <c r="ADK134">
        <f t="shared" si="4247"/>
        <v>21.3</v>
      </c>
      <c r="ADL134">
        <f t="shared" si="4248"/>
        <v>0</v>
      </c>
      <c r="ADM134">
        <f t="shared" si="4249"/>
        <v>13.2</v>
      </c>
      <c r="ADN134">
        <f t="shared" si="4250"/>
        <v>0</v>
      </c>
      <c r="ADO134">
        <f t="shared" si="4251"/>
        <v>0</v>
      </c>
      <c r="ADP134">
        <f t="shared" si="4252"/>
        <v>0</v>
      </c>
      <c r="ADQ134">
        <f t="shared" si="4253"/>
        <v>0</v>
      </c>
      <c r="ADR134">
        <f t="shared" si="4254"/>
        <v>0</v>
      </c>
      <c r="ADS134">
        <f t="shared" si="4255"/>
        <v>0</v>
      </c>
      <c r="ADT134">
        <f t="shared" si="4256"/>
        <v>0</v>
      </c>
      <c r="ADU134">
        <f t="shared" si="4257"/>
        <v>0</v>
      </c>
      <c r="ADV134">
        <f t="shared" si="4258"/>
        <v>0</v>
      </c>
      <c r="ADW134">
        <f t="shared" si="4259"/>
        <v>0</v>
      </c>
      <c r="ADX134">
        <f t="shared" si="4260"/>
        <v>0</v>
      </c>
      <c r="ADY134">
        <f t="shared" si="4261"/>
        <v>0</v>
      </c>
      <c r="ADZ134">
        <f t="shared" si="4262"/>
        <v>0</v>
      </c>
      <c r="AEA134">
        <f t="shared" si="4263"/>
        <v>0</v>
      </c>
      <c r="AEB134">
        <f t="shared" si="4264"/>
        <v>0</v>
      </c>
      <c r="AEC134">
        <f t="shared" si="4265"/>
        <v>0</v>
      </c>
      <c r="AED134">
        <f t="shared" si="4266"/>
        <v>0</v>
      </c>
      <c r="AEE134">
        <f t="shared" si="4267"/>
        <v>0</v>
      </c>
      <c r="AEF134">
        <f t="shared" si="4268"/>
        <v>0</v>
      </c>
      <c r="AEG134">
        <f t="shared" si="4269"/>
        <v>0</v>
      </c>
      <c r="AEH134">
        <f t="shared" si="4270"/>
        <v>0</v>
      </c>
      <c r="AEI134">
        <f t="shared" si="4271"/>
        <v>0</v>
      </c>
      <c r="AEJ134">
        <f t="shared" si="4272"/>
        <v>0</v>
      </c>
      <c r="AEK134">
        <f t="shared" si="4273"/>
        <v>0</v>
      </c>
      <c r="AEL134">
        <f t="shared" si="4274"/>
        <v>0</v>
      </c>
      <c r="AEM134">
        <f t="shared" si="4275"/>
        <v>0</v>
      </c>
      <c r="AEN134">
        <f t="shared" si="4276"/>
        <v>0</v>
      </c>
      <c r="AEO134">
        <f t="shared" si="4277"/>
        <v>0</v>
      </c>
      <c r="AEP134">
        <f t="shared" si="4278"/>
        <v>0</v>
      </c>
      <c r="AEQ134">
        <f t="shared" si="4279"/>
        <v>0</v>
      </c>
      <c r="AER134">
        <f t="shared" si="4280"/>
        <v>0</v>
      </c>
      <c r="AES134">
        <f t="shared" si="4281"/>
        <v>0</v>
      </c>
      <c r="AET134">
        <f t="shared" si="4282"/>
        <v>0</v>
      </c>
      <c r="AEU134">
        <f t="shared" si="4283"/>
        <v>0</v>
      </c>
      <c r="AEV134">
        <f t="shared" si="4284"/>
        <v>0</v>
      </c>
      <c r="AEW134">
        <f t="shared" si="4285"/>
        <v>0</v>
      </c>
      <c r="AEX134">
        <f t="shared" si="4286"/>
        <v>0</v>
      </c>
      <c r="AEY134">
        <f t="shared" si="4287"/>
        <v>0</v>
      </c>
      <c r="AEZ134">
        <f t="shared" si="4288"/>
        <v>0</v>
      </c>
      <c r="AFA134">
        <f t="shared" si="4289"/>
        <v>0</v>
      </c>
      <c r="AFB134">
        <f t="shared" si="4290"/>
        <v>0</v>
      </c>
      <c r="AFC134">
        <f t="shared" si="4291"/>
        <v>0</v>
      </c>
      <c r="AFD134">
        <f t="shared" si="4292"/>
        <v>0</v>
      </c>
      <c r="AFE134">
        <f t="shared" si="4293"/>
        <v>0</v>
      </c>
      <c r="AFF134">
        <f t="shared" si="4294"/>
        <v>0</v>
      </c>
      <c r="AFG134">
        <f t="shared" si="4295"/>
        <v>0</v>
      </c>
      <c r="AFH134">
        <f t="shared" si="4296"/>
        <v>0</v>
      </c>
      <c r="AFI134">
        <f t="shared" si="4297"/>
        <v>0</v>
      </c>
      <c r="AFJ134">
        <f t="shared" si="4298"/>
        <v>0</v>
      </c>
      <c r="AFK134">
        <f t="shared" si="4299"/>
        <v>0</v>
      </c>
      <c r="AFL134">
        <f t="shared" si="4300"/>
        <v>0</v>
      </c>
      <c r="AFM134">
        <f t="shared" si="4301"/>
        <v>0</v>
      </c>
      <c r="AFN134">
        <f t="shared" si="4302"/>
        <v>0</v>
      </c>
      <c r="AFO134">
        <f t="shared" si="4303"/>
        <v>0</v>
      </c>
      <c r="AFP134">
        <f t="shared" si="4304"/>
        <v>0</v>
      </c>
      <c r="AFQ134">
        <f t="shared" si="4305"/>
        <v>0</v>
      </c>
      <c r="AFR134">
        <f t="shared" si="4306"/>
        <v>0</v>
      </c>
      <c r="AFS134">
        <f t="shared" si="4307"/>
        <v>0</v>
      </c>
      <c r="AFT134">
        <f t="shared" si="4308"/>
        <v>0</v>
      </c>
      <c r="AFU134">
        <f t="shared" si="4309"/>
        <v>0</v>
      </c>
      <c r="AFV134">
        <f t="shared" si="4310"/>
        <v>0</v>
      </c>
      <c r="AFW134">
        <f t="shared" si="4311"/>
        <v>0</v>
      </c>
      <c r="AFX134">
        <f t="shared" si="4312"/>
        <v>0</v>
      </c>
      <c r="AFY134">
        <f t="shared" si="4313"/>
        <v>0</v>
      </c>
      <c r="AFZ134">
        <f t="shared" si="4314"/>
        <v>0</v>
      </c>
      <c r="AGA134">
        <f t="shared" si="4315"/>
        <v>0</v>
      </c>
      <c r="AGB134">
        <f t="shared" si="4316"/>
        <v>0</v>
      </c>
      <c r="AGC134">
        <f t="shared" si="4317"/>
        <v>0</v>
      </c>
      <c r="AGD134">
        <f t="shared" si="4318"/>
        <v>0</v>
      </c>
      <c r="AGE134">
        <f t="shared" si="4319"/>
        <v>0</v>
      </c>
      <c r="AGF134">
        <f t="shared" si="4320"/>
        <v>0</v>
      </c>
      <c r="AGG134">
        <f t="shared" si="4321"/>
        <v>0</v>
      </c>
      <c r="AGH134">
        <f t="shared" si="4322"/>
        <v>0</v>
      </c>
      <c r="AGI134">
        <f t="shared" si="4323"/>
        <v>0</v>
      </c>
      <c r="AGJ134">
        <f t="shared" si="4324"/>
        <v>0</v>
      </c>
      <c r="AGK134">
        <f t="shared" si="4325"/>
        <v>0</v>
      </c>
      <c r="AGM134" s="88">
        <f t="shared" si="4326"/>
        <v>61</v>
      </c>
      <c r="AGN134" s="88">
        <v>61</v>
      </c>
      <c r="AGO134">
        <v>3</v>
      </c>
      <c r="AGP134">
        <f t="shared" si="4327"/>
        <v>3</v>
      </c>
      <c r="AGQ134">
        <f t="shared" si="4328"/>
        <v>3</v>
      </c>
      <c r="AGR134">
        <f t="shared" si="4329"/>
        <v>3</v>
      </c>
      <c r="AGS134">
        <f t="shared" si="4330"/>
        <v>2</v>
      </c>
      <c r="AGT134">
        <f t="shared" si="4331"/>
        <v>3</v>
      </c>
      <c r="AGU134">
        <f t="shared" si="4332"/>
        <v>3</v>
      </c>
      <c r="AGV134">
        <f t="shared" si="4333"/>
        <v>9</v>
      </c>
      <c r="AGW134">
        <f t="shared" si="4334"/>
        <v>5</v>
      </c>
      <c r="AGX134">
        <f t="shared" si="4335"/>
        <v>3</v>
      </c>
      <c r="AGY134">
        <f t="shared" si="4336"/>
        <v>0</v>
      </c>
      <c r="AGZ134">
        <f t="shared" si="4337"/>
        <v>0</v>
      </c>
      <c r="AHA134">
        <f t="shared" si="4338"/>
        <v>0</v>
      </c>
      <c r="AHB134">
        <f t="shared" si="4339"/>
        <v>0</v>
      </c>
      <c r="AHC134">
        <f t="shared" si="4340"/>
        <v>0</v>
      </c>
      <c r="AHD134">
        <f t="shared" si="4341"/>
        <v>0</v>
      </c>
      <c r="AHE134">
        <f t="shared" si="4342"/>
        <v>0</v>
      </c>
      <c r="AHF134">
        <f t="shared" si="4343"/>
        <v>0</v>
      </c>
      <c r="AHG134">
        <f t="shared" si="4344"/>
        <v>0</v>
      </c>
      <c r="AHH134">
        <f t="shared" si="4345"/>
        <v>0</v>
      </c>
      <c r="AHI134">
        <f t="shared" si="4346"/>
        <v>0</v>
      </c>
      <c r="AHJ134">
        <f t="shared" si="4347"/>
        <v>0</v>
      </c>
      <c r="AHK134">
        <f t="shared" si="4348"/>
        <v>0</v>
      </c>
      <c r="AHL134">
        <f t="shared" si="4349"/>
        <v>0</v>
      </c>
      <c r="AHM134">
        <f t="shared" si="4350"/>
        <v>0</v>
      </c>
      <c r="AHN134">
        <f t="shared" si="4351"/>
        <v>0</v>
      </c>
      <c r="AHO134">
        <f t="shared" si="4352"/>
        <v>0</v>
      </c>
      <c r="AHP134">
        <f t="shared" si="4353"/>
        <v>0</v>
      </c>
      <c r="AHQ134">
        <f t="shared" si="4354"/>
        <v>0</v>
      </c>
      <c r="AHR134">
        <f t="shared" si="4355"/>
        <v>0</v>
      </c>
      <c r="AHS134">
        <f t="shared" si="4356"/>
        <v>0</v>
      </c>
      <c r="AHT134">
        <f t="shared" si="4357"/>
        <v>0</v>
      </c>
      <c r="AHU134">
        <f t="shared" si="4358"/>
        <v>0</v>
      </c>
      <c r="AHV134">
        <f t="shared" si="4359"/>
        <v>0</v>
      </c>
      <c r="AHW134">
        <f t="shared" si="4360"/>
        <v>0</v>
      </c>
      <c r="AHX134">
        <f t="shared" si="4361"/>
        <v>0</v>
      </c>
      <c r="AHY134">
        <f t="shared" si="4362"/>
        <v>0</v>
      </c>
      <c r="AHZ134">
        <f t="shared" si="4363"/>
        <v>0</v>
      </c>
      <c r="AIA134">
        <f t="shared" si="4364"/>
        <v>0</v>
      </c>
      <c r="AIB134">
        <f t="shared" si="4365"/>
        <v>0</v>
      </c>
      <c r="AIC134">
        <f t="shared" si="4366"/>
        <v>0</v>
      </c>
      <c r="AID134">
        <f t="shared" si="4367"/>
        <v>0</v>
      </c>
      <c r="AIE134">
        <f t="shared" si="4368"/>
        <v>0</v>
      </c>
      <c r="AIF134">
        <f t="shared" si="4369"/>
        <v>0</v>
      </c>
      <c r="AIG134">
        <f t="shared" si="4370"/>
        <v>0</v>
      </c>
      <c r="AIH134">
        <f t="shared" si="4371"/>
        <v>0</v>
      </c>
      <c r="AII134">
        <f t="shared" si="4372"/>
        <v>0</v>
      </c>
      <c r="AIJ134">
        <f t="shared" si="4373"/>
        <v>0</v>
      </c>
      <c r="AIK134">
        <f t="shared" si="4374"/>
        <v>0</v>
      </c>
      <c r="AIL134">
        <f t="shared" si="4375"/>
        <v>0</v>
      </c>
      <c r="AIM134">
        <f t="shared" si="4376"/>
        <v>0</v>
      </c>
      <c r="AIN134">
        <f t="shared" si="4377"/>
        <v>0</v>
      </c>
      <c r="AIO134">
        <f t="shared" si="4378"/>
        <v>0</v>
      </c>
      <c r="AIP134">
        <f t="shared" si="4379"/>
        <v>0</v>
      </c>
      <c r="AIQ134">
        <f t="shared" si="4380"/>
        <v>0</v>
      </c>
      <c r="AIR134">
        <f t="shared" si="4381"/>
        <v>0</v>
      </c>
      <c r="AIS134">
        <f t="shared" si="4382"/>
        <v>0</v>
      </c>
      <c r="AIT134">
        <f t="shared" si="4383"/>
        <v>0</v>
      </c>
      <c r="AIU134">
        <f t="shared" si="4384"/>
        <v>0</v>
      </c>
      <c r="AIV134">
        <f t="shared" si="4385"/>
        <v>0</v>
      </c>
      <c r="AIW134">
        <f t="shared" si="4386"/>
        <v>0</v>
      </c>
      <c r="AIX134">
        <f t="shared" si="4387"/>
        <v>0</v>
      </c>
      <c r="AIY134">
        <f t="shared" si="4388"/>
        <v>0</v>
      </c>
      <c r="AIZ134">
        <f t="shared" si="4389"/>
        <v>0</v>
      </c>
      <c r="AJA134">
        <f t="shared" si="4390"/>
        <v>0</v>
      </c>
      <c r="AJB134">
        <f t="shared" si="4391"/>
        <v>0</v>
      </c>
      <c r="AJC134">
        <f t="shared" si="4392"/>
        <v>0</v>
      </c>
      <c r="AJD134">
        <f t="shared" si="4393"/>
        <v>0</v>
      </c>
      <c r="AJE134">
        <f t="shared" si="4394"/>
        <v>0</v>
      </c>
      <c r="AJF134">
        <f t="shared" si="4395"/>
        <v>0</v>
      </c>
      <c r="AJG134">
        <f t="shared" si="4396"/>
        <v>0</v>
      </c>
      <c r="AJH134">
        <f t="shared" si="4397"/>
        <v>0</v>
      </c>
      <c r="AJI134">
        <f t="shared" si="4398"/>
        <v>0</v>
      </c>
      <c r="AJJ134">
        <f t="shared" si="4399"/>
        <v>0</v>
      </c>
      <c r="AJK134">
        <f t="shared" si="4400"/>
        <v>0</v>
      </c>
      <c r="AJL134">
        <f t="shared" si="4401"/>
        <v>0</v>
      </c>
      <c r="AJM134">
        <f t="shared" si="4402"/>
        <v>0</v>
      </c>
      <c r="AJN134">
        <f t="shared" si="4403"/>
        <v>0</v>
      </c>
      <c r="AJO134">
        <f t="shared" si="4404"/>
        <v>0</v>
      </c>
      <c r="AJP134">
        <f t="shared" si="4405"/>
        <v>0</v>
      </c>
      <c r="AJQ134">
        <f t="shared" si="4406"/>
        <v>0</v>
      </c>
      <c r="AJR134">
        <f t="shared" si="4407"/>
        <v>0</v>
      </c>
      <c r="AJS134">
        <f t="shared" si="4408"/>
        <v>0</v>
      </c>
      <c r="AJT134">
        <f t="shared" si="4409"/>
        <v>0</v>
      </c>
      <c r="AJU134">
        <f t="shared" si="4410"/>
        <v>0</v>
      </c>
      <c r="AJV134">
        <f t="shared" si="4411"/>
        <v>0</v>
      </c>
      <c r="AJX134">
        <v>36</v>
      </c>
      <c r="AJY134">
        <v>1</v>
      </c>
      <c r="AJZ134">
        <v>1</v>
      </c>
      <c r="AKA134">
        <f t="shared" si="4412"/>
        <v>2</v>
      </c>
      <c r="AKB134">
        <f t="shared" si="4413"/>
        <v>2</v>
      </c>
      <c r="AKC134">
        <f t="shared" si="4414"/>
        <v>1</v>
      </c>
      <c r="AKD134">
        <f t="shared" si="4415"/>
        <v>2</v>
      </c>
      <c r="AKE134">
        <f t="shared" si="4416"/>
        <v>8</v>
      </c>
      <c r="AKF134">
        <f t="shared" si="4417"/>
        <v>8</v>
      </c>
      <c r="AKG134">
        <f t="shared" si="4418"/>
        <v>0</v>
      </c>
      <c r="AKH134">
        <f t="shared" si="4419"/>
        <v>0</v>
      </c>
      <c r="AKI134">
        <f t="shared" si="4420"/>
        <v>0</v>
      </c>
      <c r="AKJ134">
        <f t="shared" si="4421"/>
        <v>0</v>
      </c>
      <c r="AKK134">
        <f t="shared" si="4422"/>
        <v>0</v>
      </c>
      <c r="AKL134">
        <f t="shared" si="4423"/>
        <v>0</v>
      </c>
      <c r="AKM134">
        <f t="shared" si="4424"/>
        <v>0</v>
      </c>
      <c r="AKN134">
        <f t="shared" si="4425"/>
        <v>0</v>
      </c>
      <c r="AKO134">
        <f t="shared" si="4426"/>
        <v>0</v>
      </c>
      <c r="AKP134">
        <f t="shared" si="4427"/>
        <v>0</v>
      </c>
      <c r="AKQ134">
        <f t="shared" si="4428"/>
        <v>0</v>
      </c>
      <c r="AKR134">
        <f t="shared" si="4429"/>
        <v>0</v>
      </c>
      <c r="AKS134">
        <f t="shared" si="4430"/>
        <v>0</v>
      </c>
      <c r="AKT134">
        <f t="shared" si="4431"/>
        <v>0</v>
      </c>
      <c r="AKU134">
        <f t="shared" si="4432"/>
        <v>0</v>
      </c>
      <c r="AKV134">
        <f t="shared" si="4433"/>
        <v>0</v>
      </c>
      <c r="AKW134">
        <f t="shared" si="4434"/>
        <v>0</v>
      </c>
      <c r="AKX134">
        <f t="shared" si="4435"/>
        <v>0</v>
      </c>
      <c r="AKY134">
        <f t="shared" si="4436"/>
        <v>0</v>
      </c>
      <c r="AKZ134">
        <f t="shared" si="4437"/>
        <v>0</v>
      </c>
      <c r="ALA134">
        <f t="shared" si="4438"/>
        <v>0</v>
      </c>
      <c r="ALB134">
        <f t="shared" si="4439"/>
        <v>0</v>
      </c>
      <c r="ALC134">
        <f t="shared" si="4440"/>
        <v>0</v>
      </c>
      <c r="ALD134">
        <f t="shared" si="4441"/>
        <v>0</v>
      </c>
      <c r="ALE134">
        <f t="shared" si="4442"/>
        <v>0</v>
      </c>
      <c r="ALF134">
        <f t="shared" si="4443"/>
        <v>0</v>
      </c>
      <c r="ALG134">
        <f t="shared" si="4444"/>
        <v>0</v>
      </c>
      <c r="ALH134">
        <f t="shared" si="4445"/>
        <v>0</v>
      </c>
      <c r="ALI134">
        <f t="shared" si="4446"/>
        <v>0</v>
      </c>
      <c r="ALJ134">
        <f t="shared" si="4447"/>
        <v>0</v>
      </c>
      <c r="ALK134">
        <f t="shared" si="4448"/>
        <v>0</v>
      </c>
      <c r="ALL134">
        <f t="shared" si="4449"/>
        <v>0</v>
      </c>
      <c r="ALM134">
        <f t="shared" si="4450"/>
        <v>0</v>
      </c>
      <c r="ALN134">
        <f t="shared" si="4451"/>
        <v>0</v>
      </c>
      <c r="ALO134">
        <f t="shared" si="4452"/>
        <v>0</v>
      </c>
      <c r="ALP134">
        <f t="shared" si="4453"/>
        <v>0</v>
      </c>
      <c r="ALQ134">
        <f t="shared" si="4454"/>
        <v>0</v>
      </c>
      <c r="ALR134">
        <f t="shared" si="4455"/>
        <v>0</v>
      </c>
      <c r="ALS134">
        <f t="shared" si="4456"/>
        <v>0</v>
      </c>
      <c r="ALT134">
        <f t="shared" si="4457"/>
        <v>0</v>
      </c>
      <c r="ALU134">
        <f t="shared" si="4458"/>
        <v>0</v>
      </c>
      <c r="ALV134">
        <f t="shared" si="4459"/>
        <v>0</v>
      </c>
      <c r="ALW134">
        <f t="shared" si="4460"/>
        <v>0</v>
      </c>
      <c r="ALX134">
        <f t="shared" si="4461"/>
        <v>0</v>
      </c>
      <c r="ALY134">
        <f t="shared" si="4462"/>
        <v>0</v>
      </c>
      <c r="ALZ134">
        <f t="shared" si="4463"/>
        <v>0</v>
      </c>
      <c r="AMA134">
        <f t="shared" si="4464"/>
        <v>0</v>
      </c>
      <c r="AMB134">
        <f t="shared" si="4465"/>
        <v>0</v>
      </c>
      <c r="AMC134">
        <f t="shared" si="4466"/>
        <v>0</v>
      </c>
      <c r="AMD134">
        <f t="shared" si="4467"/>
        <v>0</v>
      </c>
      <c r="AME134">
        <f t="shared" si="4468"/>
        <v>0</v>
      </c>
      <c r="AMF134">
        <f t="shared" si="4469"/>
        <v>0</v>
      </c>
      <c r="AMG134">
        <f t="shared" si="4470"/>
        <v>0</v>
      </c>
      <c r="AMH134">
        <f t="shared" si="4471"/>
        <v>0</v>
      </c>
      <c r="AMI134">
        <f t="shared" si="4472"/>
        <v>0</v>
      </c>
      <c r="AMJ134">
        <f t="shared" si="4473"/>
        <v>0</v>
      </c>
      <c r="AMK134">
        <f t="shared" si="4474"/>
        <v>0</v>
      </c>
      <c r="AML134">
        <f t="shared" si="4475"/>
        <v>0</v>
      </c>
      <c r="AMM134">
        <f t="shared" si="4476"/>
        <v>0</v>
      </c>
      <c r="AMN134">
        <f t="shared" si="4477"/>
        <v>0</v>
      </c>
      <c r="AMO134">
        <f t="shared" si="4478"/>
        <v>0</v>
      </c>
      <c r="AMP134">
        <f t="shared" si="4479"/>
        <v>0</v>
      </c>
      <c r="AMQ134">
        <f t="shared" si="4480"/>
        <v>0</v>
      </c>
      <c r="AMR134">
        <f t="shared" si="4481"/>
        <v>0</v>
      </c>
      <c r="AMS134">
        <f t="shared" si="4482"/>
        <v>0</v>
      </c>
      <c r="AMT134">
        <f t="shared" si="4483"/>
        <v>0</v>
      </c>
      <c r="AMU134">
        <f t="shared" si="4484"/>
        <v>0</v>
      </c>
      <c r="AMV134">
        <f t="shared" si="4485"/>
        <v>0</v>
      </c>
      <c r="AMW134">
        <f t="shared" si="4486"/>
        <v>0</v>
      </c>
      <c r="AMX134">
        <f t="shared" si="4487"/>
        <v>0</v>
      </c>
      <c r="AMY134">
        <f t="shared" si="4488"/>
        <v>0</v>
      </c>
      <c r="AMZ134">
        <f t="shared" si="4489"/>
        <v>0</v>
      </c>
      <c r="ANA134">
        <f t="shared" si="4490"/>
        <v>0</v>
      </c>
      <c r="ANB134">
        <f t="shared" si="4491"/>
        <v>0</v>
      </c>
      <c r="ANC134">
        <f t="shared" si="4492"/>
        <v>0</v>
      </c>
      <c r="AND134">
        <f t="shared" si="4493"/>
        <v>0</v>
      </c>
      <c r="ANR134" s="4">
        <v>1555</v>
      </c>
      <c r="ANS134" s="4">
        <f t="shared" si="4494"/>
        <v>1555</v>
      </c>
      <c r="ANU134" s="4">
        <v>1587</v>
      </c>
      <c r="ANV134" t="str">
        <f t="shared" si="4495"/>
        <v>1613</v>
      </c>
      <c r="ANW134" t="str">
        <f t="shared" si="4496"/>
        <v>1610</v>
      </c>
      <c r="ANX134" t="str">
        <f t="shared" si="4497"/>
        <v>1616</v>
      </c>
      <c r="ANY134" t="str">
        <f t="shared" si="4498"/>
        <v>1613</v>
      </c>
      <c r="ANZ134" t="str">
        <f t="shared" si="4499"/>
        <v>1612</v>
      </c>
      <c r="AOA134" t="str">
        <f t="shared" si="4500"/>
        <v>1605</v>
      </c>
      <c r="AOB134" t="str">
        <f t="shared" si="4501"/>
        <v>1587</v>
      </c>
      <c r="AOC134" t="str">
        <f t="shared" si="4502"/>
        <v>1566</v>
      </c>
      <c r="AOD134" t="str">
        <f t="shared" si="4503"/>
        <v>1555</v>
      </c>
      <c r="AOE134" t="str">
        <f t="shared" si="4504"/>
        <v>1555</v>
      </c>
      <c r="AOF134" t="str">
        <f t="shared" si="4505"/>
        <v>1555</v>
      </c>
      <c r="AOG134" t="str">
        <f t="shared" si="4506"/>
        <v>1555</v>
      </c>
      <c r="AOH134" t="str">
        <f t="shared" si="4507"/>
        <v>1555</v>
      </c>
      <c r="AOI134" t="str">
        <f t="shared" si="4508"/>
        <v>1555</v>
      </c>
      <c r="AOJ134" t="str">
        <f t="shared" si="4509"/>
        <v>1555</v>
      </c>
      <c r="AOK134" t="str">
        <f t="shared" si="4510"/>
        <v>1555</v>
      </c>
      <c r="AOL134" t="str">
        <f t="shared" si="4511"/>
        <v>1555</v>
      </c>
      <c r="AOM134" t="str">
        <f t="shared" si="4512"/>
        <v>1555</v>
      </c>
      <c r="AON134" t="str">
        <f t="shared" si="4513"/>
        <v>1555</v>
      </c>
      <c r="AOO134" t="str">
        <f t="shared" si="4514"/>
        <v>1555</v>
      </c>
      <c r="AOP134" t="str">
        <f t="shared" si="4515"/>
        <v>1555</v>
      </c>
      <c r="AOQ134" t="str">
        <f t="shared" si="4516"/>
        <v>1555</v>
      </c>
      <c r="AOR134" t="str">
        <f t="shared" si="4517"/>
        <v>1555</v>
      </c>
      <c r="AOS134" t="str">
        <f t="shared" si="4518"/>
        <v>1555</v>
      </c>
      <c r="AOT134" t="str">
        <f t="shared" si="4519"/>
        <v>1555</v>
      </c>
      <c r="AOU134" t="str">
        <f t="shared" si="4520"/>
        <v>1555</v>
      </c>
      <c r="AOV134" t="str">
        <f t="shared" si="4521"/>
        <v>1555</v>
      </c>
      <c r="AOW134" t="str">
        <f t="shared" si="4522"/>
        <v>1555</v>
      </c>
      <c r="AOX134" t="str">
        <f t="shared" si="4523"/>
        <v>1555</v>
      </c>
      <c r="AOY134" t="str">
        <f t="shared" si="4524"/>
        <v>1555</v>
      </c>
      <c r="AOZ134" t="str">
        <f t="shared" si="4525"/>
        <v>1555</v>
      </c>
      <c r="APA134" t="str">
        <f t="shared" si="4526"/>
        <v>1555</v>
      </c>
      <c r="APB134" t="str">
        <f t="shared" si="4527"/>
        <v>1555</v>
      </c>
      <c r="APC134" t="str">
        <f t="shared" si="4528"/>
        <v>1555</v>
      </c>
      <c r="APD134" t="str">
        <f t="shared" si="4529"/>
        <v>1555</v>
      </c>
      <c r="APE134" t="str">
        <f t="shared" si="4530"/>
        <v>1555</v>
      </c>
      <c r="APF134" t="str">
        <f t="shared" si="4531"/>
        <v>1555</v>
      </c>
      <c r="APG134" t="str">
        <f t="shared" si="4532"/>
        <v>1555</v>
      </c>
      <c r="APH134" t="str">
        <f t="shared" si="4533"/>
        <v>1555</v>
      </c>
      <c r="API134" t="str">
        <f t="shared" si="4534"/>
        <v>1555</v>
      </c>
      <c r="APJ134" t="str">
        <f t="shared" si="4535"/>
        <v>1555</v>
      </c>
      <c r="APK134" t="str">
        <f t="shared" si="4536"/>
        <v>1555</v>
      </c>
      <c r="APL134" t="str">
        <f t="shared" si="4537"/>
        <v>1555</v>
      </c>
      <c r="APM134" t="str">
        <f t="shared" si="4538"/>
        <v>1555</v>
      </c>
      <c r="APN134" t="str">
        <f t="shared" si="4539"/>
        <v>1555</v>
      </c>
      <c r="APO134" t="str">
        <f t="shared" si="4540"/>
        <v>1555</v>
      </c>
      <c r="APP134" t="str">
        <f t="shared" si="4541"/>
        <v>1555</v>
      </c>
      <c r="APQ134" t="str">
        <f t="shared" si="4542"/>
        <v>1555</v>
      </c>
      <c r="APR134" t="str">
        <f t="shared" si="4543"/>
        <v>1555</v>
      </c>
      <c r="APS134" t="str">
        <f t="shared" si="4544"/>
        <v>1555</v>
      </c>
      <c r="APT134" t="str">
        <f t="shared" si="4545"/>
        <v>1555</v>
      </c>
      <c r="APU134" t="str">
        <f t="shared" si="4546"/>
        <v>1555</v>
      </c>
      <c r="APV134" t="str">
        <f t="shared" si="4547"/>
        <v>1555</v>
      </c>
      <c r="APW134" t="str">
        <f t="shared" si="4548"/>
        <v>1555</v>
      </c>
      <c r="APX134" t="str">
        <f t="shared" si="4549"/>
        <v>1555</v>
      </c>
      <c r="APY134" t="str">
        <f t="shared" si="4550"/>
        <v>1555</v>
      </c>
      <c r="APZ134" t="str">
        <f t="shared" si="4551"/>
        <v>1555</v>
      </c>
      <c r="AQA134" t="str">
        <f t="shared" si="4552"/>
        <v>1555</v>
      </c>
      <c r="AQB134" t="str">
        <f t="shared" si="4553"/>
        <v>1555</v>
      </c>
      <c r="AQC134" t="str">
        <f t="shared" si="4554"/>
        <v>1555</v>
      </c>
      <c r="AQD134" t="str">
        <f t="shared" si="4555"/>
        <v>1555</v>
      </c>
      <c r="AQE134" t="str">
        <f t="shared" si="4556"/>
        <v>1555</v>
      </c>
      <c r="AQF134" t="str">
        <f t="shared" si="4557"/>
        <v>1555</v>
      </c>
      <c r="AQG134" t="str">
        <f t="shared" si="4558"/>
        <v>1555</v>
      </c>
      <c r="AQH134" t="str">
        <f t="shared" si="4559"/>
        <v>1555</v>
      </c>
      <c r="AQI134" t="str">
        <f t="shared" si="4560"/>
        <v>1555</v>
      </c>
      <c r="AQJ134" t="str">
        <f t="shared" si="4561"/>
        <v>1555</v>
      </c>
      <c r="AQK134" t="str">
        <f t="shared" si="4562"/>
        <v>1555</v>
      </c>
      <c r="AQL134" t="str">
        <f t="shared" si="4563"/>
        <v>1555</v>
      </c>
      <c r="AQM134" t="str">
        <f t="shared" si="4564"/>
        <v>1555</v>
      </c>
      <c r="AQN134" t="str">
        <f t="shared" si="4565"/>
        <v>1555</v>
      </c>
      <c r="AQO134" t="str">
        <f t="shared" si="4566"/>
        <v>1555</v>
      </c>
      <c r="AQP134" t="str">
        <f t="shared" si="4567"/>
        <v>1555</v>
      </c>
      <c r="AQQ134" t="str">
        <f t="shared" si="4568"/>
        <v>1555</v>
      </c>
      <c r="AQR134" t="str">
        <f t="shared" si="4569"/>
        <v>1555</v>
      </c>
      <c r="AQS134" t="str">
        <f t="shared" si="4570"/>
        <v>1555</v>
      </c>
      <c r="AQT134" t="str">
        <f t="shared" si="4571"/>
        <v>1555</v>
      </c>
      <c r="AQU134" t="str">
        <f t="shared" si="4572"/>
        <v>1555</v>
      </c>
      <c r="AQV134" t="str">
        <f t="shared" si="4573"/>
        <v>1555</v>
      </c>
      <c r="AQW134" t="str">
        <f t="shared" si="4574"/>
        <v>1555</v>
      </c>
      <c r="AQX134" t="str">
        <f t="shared" si="4575"/>
        <v>1555</v>
      </c>
      <c r="AQY134" t="str">
        <f t="shared" si="4576"/>
        <v>1555</v>
      </c>
      <c r="AQZ134" t="str">
        <f t="shared" si="4577"/>
        <v>1555</v>
      </c>
      <c r="ARA134" t="str">
        <f t="shared" si="4578"/>
        <v>1555</v>
      </c>
      <c r="ARB134" t="str">
        <f t="shared" si="4579"/>
        <v>1555</v>
      </c>
      <c r="ARC134">
        <v>1587</v>
      </c>
      <c r="ARH134" s="5"/>
    </row>
    <row r="135" spans="1:1152" x14ac:dyDescent="0.2">
      <c r="A135">
        <v>109</v>
      </c>
      <c r="B135" s="19" t="s">
        <v>19</v>
      </c>
      <c r="C135" s="20">
        <f>VLOOKUP(A135, Rankings!$A$2:$AN$161, 40, FALSE)</f>
        <v>133</v>
      </c>
      <c r="D135" s="221" t="s">
        <v>228</v>
      </c>
      <c r="F135" s="4">
        <v>3</v>
      </c>
      <c r="G135" s="4">
        <v>18</v>
      </c>
      <c r="I135" s="5">
        <f t="shared" si="3664"/>
        <v>10</v>
      </c>
      <c r="L135" t="s">
        <v>1979</v>
      </c>
      <c r="M135" t="s">
        <v>2022</v>
      </c>
      <c r="N135" t="s">
        <v>2384</v>
      </c>
      <c r="O135" t="s">
        <v>2621</v>
      </c>
      <c r="P135" t="s">
        <v>2833</v>
      </c>
      <c r="Q135" t="s">
        <v>3086</v>
      </c>
      <c r="R135" t="s">
        <v>3311</v>
      </c>
      <c r="S135" t="s">
        <v>3543</v>
      </c>
      <c r="T135" t="s">
        <v>3792</v>
      </c>
      <c r="U135" t="s">
        <v>3976</v>
      </c>
      <c r="V135" t="s">
        <v>10</v>
      </c>
      <c r="W135" t="str">
        <f>Rankings!D134</f>
        <v>-</v>
      </c>
      <c r="X135" t="s">
        <v>10</v>
      </c>
      <c r="Y135" t="s">
        <v>10</v>
      </c>
      <c r="Z135" t="s">
        <v>10</v>
      </c>
      <c r="AA135" t="s">
        <v>10</v>
      </c>
      <c r="AB135" t="s">
        <v>10</v>
      </c>
      <c r="AC135" t="s">
        <v>10</v>
      </c>
      <c r="AD135" t="s">
        <v>10</v>
      </c>
      <c r="AE135" t="s">
        <v>10</v>
      </c>
      <c r="AF135" t="s">
        <v>10</v>
      </c>
      <c r="AG135" t="s">
        <v>10</v>
      </c>
      <c r="AH135" t="s">
        <v>10</v>
      </c>
      <c r="AI135" t="s">
        <v>10</v>
      </c>
      <c r="AJ135" t="s">
        <v>10</v>
      </c>
      <c r="AK135" t="s">
        <v>10</v>
      </c>
      <c r="AL135" t="s">
        <v>10</v>
      </c>
      <c r="AM135" t="s">
        <v>10</v>
      </c>
      <c r="AN135" t="s">
        <v>10</v>
      </c>
      <c r="AO135" t="s">
        <v>10</v>
      </c>
      <c r="AP135" t="s">
        <v>10</v>
      </c>
      <c r="AQ135" t="s">
        <v>10</v>
      </c>
      <c r="AR135" t="s">
        <v>10</v>
      </c>
      <c r="AS135" t="s">
        <v>10</v>
      </c>
      <c r="AT135" t="s">
        <v>10</v>
      </c>
      <c r="AU135" t="s">
        <v>10</v>
      </c>
      <c r="AV135" t="s">
        <v>10</v>
      </c>
      <c r="AW135" t="s">
        <v>10</v>
      </c>
      <c r="AX135" t="s">
        <v>10</v>
      </c>
      <c r="AY135" t="s">
        <v>10</v>
      </c>
      <c r="AZ135" t="s">
        <v>10</v>
      </c>
      <c r="BA135" t="s">
        <v>10</v>
      </c>
      <c r="BB135" t="s">
        <v>10</v>
      </c>
      <c r="BC135" t="s">
        <v>10</v>
      </c>
      <c r="BD135" t="s">
        <v>10</v>
      </c>
      <c r="BE135" t="s">
        <v>10</v>
      </c>
      <c r="BF135" t="s">
        <v>10</v>
      </c>
      <c r="BG135" t="s">
        <v>10</v>
      </c>
      <c r="BH135" t="s">
        <v>10</v>
      </c>
      <c r="BI135" t="s">
        <v>10</v>
      </c>
      <c r="BJ135" t="s">
        <v>10</v>
      </c>
      <c r="BK135" t="s">
        <v>10</v>
      </c>
      <c r="BL135" t="s">
        <v>10</v>
      </c>
      <c r="BM135" t="s">
        <v>10</v>
      </c>
      <c r="BN135" t="s">
        <v>10</v>
      </c>
      <c r="BO135" t="s">
        <v>10</v>
      </c>
      <c r="BP135" t="s">
        <v>10</v>
      </c>
      <c r="BQ135" t="s">
        <v>10</v>
      </c>
      <c r="BR135" t="s">
        <v>10</v>
      </c>
      <c r="BS135" t="s">
        <v>10</v>
      </c>
      <c r="BT135" t="s">
        <v>10</v>
      </c>
      <c r="BU135" t="s">
        <v>10</v>
      </c>
      <c r="BV135" t="s">
        <v>10</v>
      </c>
      <c r="BW135" t="s">
        <v>10</v>
      </c>
      <c r="BX135" t="s">
        <v>10</v>
      </c>
      <c r="BY135" t="s">
        <v>10</v>
      </c>
      <c r="BZ135" t="s">
        <v>10</v>
      </c>
      <c r="CA135" t="s">
        <v>10</v>
      </c>
      <c r="CB135" t="s">
        <v>10</v>
      </c>
      <c r="CC135" t="s">
        <v>10</v>
      </c>
      <c r="CD135" t="s">
        <v>10</v>
      </c>
      <c r="CE135" t="s">
        <v>10</v>
      </c>
      <c r="CF135" t="s">
        <v>10</v>
      </c>
      <c r="CG135" t="s">
        <v>10</v>
      </c>
      <c r="CH135" t="s">
        <v>10</v>
      </c>
      <c r="CI135" t="s">
        <v>10</v>
      </c>
      <c r="CJ135" t="s">
        <v>10</v>
      </c>
      <c r="CK135" t="s">
        <v>10</v>
      </c>
      <c r="CL135" t="s">
        <v>10</v>
      </c>
      <c r="CM135" t="s">
        <v>10</v>
      </c>
      <c r="CN135" t="s">
        <v>10</v>
      </c>
      <c r="CO135" t="s">
        <v>10</v>
      </c>
      <c r="CP135" t="s">
        <v>10</v>
      </c>
      <c r="CQ135" t="s">
        <v>10</v>
      </c>
      <c r="CR135" t="s">
        <v>10</v>
      </c>
      <c r="CT135" s="4">
        <f t="shared" si="3665"/>
        <v>1</v>
      </c>
      <c r="CU135" s="4">
        <f t="shared" si="3666"/>
        <v>0</v>
      </c>
      <c r="CV135" s="4">
        <f t="shared" si="3667"/>
        <v>0</v>
      </c>
      <c r="CW135" s="4">
        <f t="shared" si="3668"/>
        <v>4</v>
      </c>
      <c r="CX135" s="4">
        <f t="shared" si="3669"/>
        <v>0</v>
      </c>
      <c r="CY135" s="4">
        <f t="shared" si="3670"/>
        <v>0</v>
      </c>
      <c r="CZ135" s="4">
        <f t="shared" si="3671"/>
        <v>0</v>
      </c>
      <c r="DA135" s="4">
        <f t="shared" si="3672"/>
        <v>2</v>
      </c>
      <c r="DB135" s="4">
        <f t="shared" si="3673"/>
        <v>1</v>
      </c>
      <c r="DC135" s="4">
        <f t="shared" si="3674"/>
        <v>0</v>
      </c>
      <c r="DD135" s="4">
        <f t="shared" si="3675"/>
        <v>0</v>
      </c>
      <c r="DE135" s="4">
        <f t="shared" si="3676"/>
        <v>2</v>
      </c>
      <c r="DF135" s="4">
        <f t="shared" si="3677"/>
        <v>0</v>
      </c>
      <c r="DG135" s="4">
        <f t="shared" si="3678"/>
        <v>0</v>
      </c>
      <c r="DH135" s="4">
        <f t="shared" si="3679"/>
        <v>0</v>
      </c>
      <c r="DI135" s="152">
        <f t="shared" si="3680"/>
        <v>0</v>
      </c>
      <c r="DJ135" s="153">
        <f t="shared" si="3681"/>
        <v>1</v>
      </c>
      <c r="DK135" s="4">
        <f t="shared" si="3682"/>
        <v>4</v>
      </c>
      <c r="DL135" s="4">
        <f t="shared" si="3683"/>
        <v>0</v>
      </c>
      <c r="DM135" s="4">
        <f t="shared" si="3684"/>
        <v>2</v>
      </c>
      <c r="DN135" s="4">
        <f t="shared" si="3685"/>
        <v>1</v>
      </c>
      <c r="DO135" s="4">
        <f t="shared" si="3686"/>
        <v>2</v>
      </c>
      <c r="DP135" s="4">
        <f t="shared" si="3687"/>
        <v>0</v>
      </c>
      <c r="DQ135" s="4">
        <f t="shared" si="3688"/>
        <v>0</v>
      </c>
      <c r="DR135" s="4">
        <f t="shared" si="3689"/>
        <v>3</v>
      </c>
      <c r="DS135" s="4">
        <f t="shared" si="3690"/>
        <v>1</v>
      </c>
      <c r="DT135" s="4">
        <f t="shared" si="3691"/>
        <v>3</v>
      </c>
      <c r="DU135" t="str">
        <f t="shared" si="3692"/>
        <v>0R</v>
      </c>
      <c r="DV135" t="str">
        <f t="shared" si="3693"/>
        <v>0R</v>
      </c>
      <c r="DW135" t="str">
        <f t="shared" si="3694"/>
        <v>3R</v>
      </c>
      <c r="DX135" t="str">
        <f t="shared" si="3695"/>
        <v>3S</v>
      </c>
      <c r="DY135" t="str">
        <f t="shared" si="3696"/>
        <v>0S</v>
      </c>
      <c r="DZ135" t="str">
        <f t="shared" si="3697"/>
        <v>0R</v>
      </c>
      <c r="EA135" t="str">
        <f t="shared" si="3698"/>
        <v>0L</v>
      </c>
      <c r="EB135" t="str">
        <f t="shared" si="3699"/>
        <v>0L</v>
      </c>
      <c r="EC135" t="str">
        <f t="shared" si="3700"/>
        <v>0R</v>
      </c>
      <c r="ED135" t="str">
        <f t="shared" si="3701"/>
        <v>0S</v>
      </c>
      <c r="EE135">
        <f t="shared" si="3702"/>
        <v>0</v>
      </c>
      <c r="EF135">
        <f t="shared" si="3703"/>
        <v>0</v>
      </c>
      <c r="EG135">
        <f t="shared" si="3704"/>
        <v>0</v>
      </c>
      <c r="EH135">
        <f t="shared" si="3705"/>
        <v>0</v>
      </c>
      <c r="EI135">
        <f t="shared" si="3706"/>
        <v>0</v>
      </c>
      <c r="EJ135">
        <f t="shared" si="3707"/>
        <v>0</v>
      </c>
      <c r="EK135">
        <f t="shared" si="3708"/>
        <v>0</v>
      </c>
      <c r="EL135">
        <f t="shared" si="3709"/>
        <v>0</v>
      </c>
      <c r="EM135">
        <f t="shared" si="3710"/>
        <v>0</v>
      </c>
      <c r="EN135">
        <f t="shared" si="3711"/>
        <v>0</v>
      </c>
      <c r="EO135">
        <f t="shared" si="3712"/>
        <v>0</v>
      </c>
      <c r="EP135">
        <f t="shared" si="3713"/>
        <v>0</v>
      </c>
      <c r="EQ135">
        <f t="shared" si="3714"/>
        <v>0</v>
      </c>
      <c r="ER135">
        <f t="shared" si="3715"/>
        <v>0</v>
      </c>
      <c r="ES135">
        <f t="shared" si="3716"/>
        <v>0</v>
      </c>
      <c r="ET135">
        <f t="shared" si="3717"/>
        <v>0</v>
      </c>
      <c r="EU135">
        <f t="shared" si="3718"/>
        <v>0</v>
      </c>
      <c r="EV135">
        <f t="shared" si="3719"/>
        <v>0</v>
      </c>
      <c r="EW135">
        <f t="shared" si="3720"/>
        <v>0</v>
      </c>
      <c r="EX135">
        <f t="shared" si="3721"/>
        <v>0</v>
      </c>
      <c r="EY135">
        <f t="shared" si="3722"/>
        <v>0</v>
      </c>
      <c r="EZ135">
        <f t="shared" si="3723"/>
        <v>0</v>
      </c>
      <c r="FA135">
        <f t="shared" si="3724"/>
        <v>0</v>
      </c>
      <c r="FB135">
        <f t="shared" si="3725"/>
        <v>0</v>
      </c>
      <c r="FC135">
        <f t="shared" si="3726"/>
        <v>0</v>
      </c>
      <c r="FD135">
        <f t="shared" si="3727"/>
        <v>0</v>
      </c>
      <c r="FE135">
        <f t="shared" si="3728"/>
        <v>0</v>
      </c>
      <c r="FF135">
        <f t="shared" si="3729"/>
        <v>0</v>
      </c>
      <c r="FG135">
        <f t="shared" si="3730"/>
        <v>0</v>
      </c>
      <c r="FH135">
        <f t="shared" si="3731"/>
        <v>0</v>
      </c>
      <c r="FI135">
        <f t="shared" si="3732"/>
        <v>0</v>
      </c>
      <c r="FJ135">
        <f t="shared" si="3733"/>
        <v>0</v>
      </c>
      <c r="FK135">
        <f t="shared" si="3734"/>
        <v>0</v>
      </c>
      <c r="FL135">
        <f t="shared" si="3735"/>
        <v>0</v>
      </c>
      <c r="FM135">
        <f t="shared" si="3736"/>
        <v>0</v>
      </c>
      <c r="FN135">
        <f t="shared" si="3737"/>
        <v>0</v>
      </c>
      <c r="FO135">
        <f t="shared" si="3738"/>
        <v>0</v>
      </c>
      <c r="FP135">
        <f t="shared" si="3739"/>
        <v>0</v>
      </c>
      <c r="FQ135">
        <f t="shared" si="3740"/>
        <v>0</v>
      </c>
      <c r="FR135">
        <f t="shared" si="3741"/>
        <v>0</v>
      </c>
      <c r="FS135">
        <f t="shared" si="3742"/>
        <v>0</v>
      </c>
      <c r="FT135">
        <f t="shared" si="3743"/>
        <v>0</v>
      </c>
      <c r="FU135">
        <f t="shared" si="3744"/>
        <v>0</v>
      </c>
      <c r="FV135">
        <f t="shared" si="3745"/>
        <v>0</v>
      </c>
      <c r="FW135">
        <f t="shared" si="3746"/>
        <v>0</v>
      </c>
      <c r="FX135">
        <f t="shared" si="3747"/>
        <v>0</v>
      </c>
      <c r="FY135">
        <f t="shared" si="3748"/>
        <v>0</v>
      </c>
      <c r="FZ135">
        <f t="shared" si="3749"/>
        <v>0</v>
      </c>
      <c r="GA135">
        <f t="shared" si="3750"/>
        <v>0</v>
      </c>
      <c r="GB135">
        <f t="shared" si="3751"/>
        <v>0</v>
      </c>
      <c r="GC135">
        <f t="shared" si="3752"/>
        <v>0</v>
      </c>
      <c r="GD135">
        <f t="shared" si="3753"/>
        <v>0</v>
      </c>
      <c r="GE135">
        <f t="shared" si="3754"/>
        <v>0</v>
      </c>
      <c r="GF135">
        <f t="shared" si="3755"/>
        <v>0</v>
      </c>
      <c r="GG135">
        <f t="shared" si="3756"/>
        <v>0</v>
      </c>
      <c r="GH135">
        <f t="shared" si="3757"/>
        <v>0</v>
      </c>
      <c r="GI135">
        <f t="shared" si="3758"/>
        <v>0</v>
      </c>
      <c r="GJ135">
        <f t="shared" si="3759"/>
        <v>0</v>
      </c>
      <c r="GK135">
        <f t="shared" si="3760"/>
        <v>0</v>
      </c>
      <c r="GL135">
        <f t="shared" si="3761"/>
        <v>0</v>
      </c>
      <c r="GM135">
        <f t="shared" si="3762"/>
        <v>0</v>
      </c>
      <c r="GN135">
        <f t="shared" si="3763"/>
        <v>0</v>
      </c>
      <c r="GO135">
        <f t="shared" si="3764"/>
        <v>0</v>
      </c>
      <c r="GP135">
        <f t="shared" si="3765"/>
        <v>0</v>
      </c>
      <c r="GQ135">
        <f t="shared" si="3766"/>
        <v>0</v>
      </c>
      <c r="GR135">
        <f t="shared" si="3767"/>
        <v>0</v>
      </c>
      <c r="GS135">
        <f t="shared" si="3768"/>
        <v>0</v>
      </c>
      <c r="GT135">
        <f t="shared" si="3769"/>
        <v>0</v>
      </c>
      <c r="GU135">
        <f t="shared" si="3770"/>
        <v>0</v>
      </c>
      <c r="GV135">
        <f t="shared" si="3771"/>
        <v>0</v>
      </c>
      <c r="GW135">
        <f t="shared" si="3772"/>
        <v>0</v>
      </c>
      <c r="GX135">
        <f t="shared" si="3773"/>
        <v>0</v>
      </c>
      <c r="GY135">
        <f t="shared" si="3774"/>
        <v>0</v>
      </c>
      <c r="GZ135">
        <f t="shared" si="3775"/>
        <v>0</v>
      </c>
      <c r="HA135">
        <f t="shared" si="3776"/>
        <v>0</v>
      </c>
      <c r="HB135" s="176" t="s">
        <v>265</v>
      </c>
      <c r="HC135" s="89">
        <f t="shared" si="3777"/>
        <v>294.24788333063759</v>
      </c>
      <c r="HD135" s="89">
        <f t="shared" si="3778"/>
        <v>161.09910671977869</v>
      </c>
      <c r="HE135" s="89">
        <f t="shared" si="3779"/>
        <v>159.99636258711405</v>
      </c>
      <c r="HF135" s="89">
        <f t="shared" si="3780"/>
        <v>0</v>
      </c>
      <c r="HH135" s="88">
        <f t="shared" si="3781"/>
        <v>615.3433526375303</v>
      </c>
      <c r="HI135" s="88">
        <f t="shared" si="3782"/>
        <v>53.332120862371347</v>
      </c>
      <c r="HK135">
        <f>IFERROR(VLOOKUP(_xlfn.NUMBERVALUE(MID(L135, SEARCH("!", L135)+1, SEARCH("+", L135)-SEARCH("!", L135)-1)), Rankings!$A$2:$BK$161, 63, FALSE),0)</f>
        <v>70.554813023684076</v>
      </c>
      <c r="HL135">
        <f>IFERROR(VLOOKUP(_xlfn.NUMBERVALUE(MID(M135, SEARCH("!", M135)+1, SEARCH("+", M135)-SEARCH("!", M135)-1)), Rankings!$A$2:$BK$161, 63, FALSE),0)</f>
        <v>52.512194338001507</v>
      </c>
      <c r="HM135">
        <f>IFERROR(VLOOKUP(_xlfn.NUMBERVALUE(MID(N135, SEARCH("!", N135)+1, SEARCH("+", N135)-SEARCH("!", N135)-1)), Rankings!$A$2:$BK$161, 63, FALSE),0)</f>
        <v>41.717456455340404</v>
      </c>
      <c r="HN135">
        <f>IFERROR(VLOOKUP(_xlfn.NUMBERVALUE(MID(O135, SEARCH("!", O135)+1, SEARCH("+", O135)-SEARCH("!", O135)-1)), Rankings!$A$2:$BK$161, 63, FALSE),0)</f>
        <v>52.512194338001507</v>
      </c>
      <c r="HO135">
        <f>IFERROR(VLOOKUP(_xlfn.NUMBERVALUE(MID(P135, SEARCH("!", P135)+1, SEARCH("+", P135)-SEARCH("!", P135)-1)), Rankings!$A$2:$BK$161, 63, FALSE),0)</f>
        <v>41.717456455340404</v>
      </c>
      <c r="HP135">
        <f>IFERROR(VLOOKUP(_xlfn.NUMBERVALUE(MID(Q135, SEARCH("!", Q135)+1, SEARCH("+", Q135)-SEARCH("!", Q135)-1)), Rankings!$A$2:$BK$161, 63, FALSE),0)</f>
        <v>65.766711793772132</v>
      </c>
      <c r="HQ135">
        <f>IFERROR(VLOOKUP(_xlfn.NUMBERVALUE(MID(R135, SEARCH("!", R135)+1, SEARCH("+", R135)-SEARCH("!", R135)-1)), Rankings!$A$2:$BK$161, 63, FALSE),0)</f>
        <v>84.359792455066213</v>
      </c>
      <c r="HR135">
        <f>IFERROR(VLOOKUP(_xlfn.NUMBERVALUE(MID(S135, SEARCH("!", S135)+1, SEARCH("+", S135)-SEARCH("!", S135)-1)), Rankings!$A$2:$BK$161, 63, FALSE),0)</f>
        <v>76.739314264712476</v>
      </c>
      <c r="HS135">
        <f>IFERROR(VLOOKUP(_xlfn.NUMBERVALUE(MID(T135, SEARCH("!", T135)+1, SEARCH("+", T135)-SEARCH("!", T135)-1)), Rankings!$A$2:$BK$161, 63, FALSE),0)</f>
        <v>63.69670771983948</v>
      </c>
      <c r="HT135">
        <f>IFERROR(VLOOKUP(_xlfn.NUMBERVALUE(MID(U135, SEARCH("!", U135)+1, SEARCH("+", U135)-SEARCH("!", U135)-1)), Rankings!$A$2:$BK$161, 63, FALSE),0)</f>
        <v>65.766711793772132</v>
      </c>
      <c r="HU135">
        <f>IFERROR(VLOOKUP(_xlfn.NUMBERVALUE(MID(V135, SEARCH("!", V135)+1, SEARCH("+", V135)-SEARCH("!", V135)-1)), Rankings!$A$2:$BK$161, 63, FALSE),0)</f>
        <v>0</v>
      </c>
      <c r="HV135">
        <f>IFERROR(VLOOKUP(_xlfn.NUMBERVALUE(MID(W135, SEARCH("!", W135)+1, SEARCH("+", W135)-SEARCH("!", W135)-1)), Rankings!$A$2:$BK$161, 63, FALSE),0)</f>
        <v>0</v>
      </c>
      <c r="HW135">
        <f>IFERROR(VLOOKUP(_xlfn.NUMBERVALUE(MID(X135, SEARCH("!", X135)+1, SEARCH("+", X135)-SEARCH("!", X135)-1)), Rankings!$A$2:$BK$161, 63, FALSE),0)</f>
        <v>0</v>
      </c>
      <c r="HX135">
        <f>IFERROR(VLOOKUP(_xlfn.NUMBERVALUE(MID(Y135, SEARCH("!", Y135)+1, SEARCH("+", Y135)-SEARCH("!", Y135)-1)), Rankings!$A$2:$BK$161, 63, FALSE),0)</f>
        <v>0</v>
      </c>
      <c r="HY135">
        <f>IFERROR(VLOOKUP(_xlfn.NUMBERVALUE(MID(Z135, SEARCH("!", Z135)+1, SEARCH("+", Z135)-SEARCH("!", Z135)-1)), Rankings!$A$2:$BK$161, 63, FALSE),0)</f>
        <v>0</v>
      </c>
      <c r="HZ135">
        <f>IFERROR(VLOOKUP(_xlfn.NUMBERVALUE(MID(AA135, SEARCH("!", AA135)+1, SEARCH("+", AA135)-SEARCH("!", AA135)-1)), Rankings!$A$2:$BK$161, 63, FALSE),0)</f>
        <v>0</v>
      </c>
      <c r="IA135">
        <f>IFERROR(VLOOKUP(_xlfn.NUMBERVALUE(MID(AB135, SEARCH("!", AB135)+1, SEARCH("+", AB135)-SEARCH("!", AB135)-1)), Rankings!$A$2:$BK$161, 63, FALSE),0)</f>
        <v>0</v>
      </c>
      <c r="IB135">
        <f>IFERROR(VLOOKUP(_xlfn.NUMBERVALUE(MID(AC135, SEARCH("!", AC135)+1, SEARCH("+", AC135)-SEARCH("!", AC135)-1)), Rankings!$A$2:$BK$161, 63, FALSE),0)</f>
        <v>0</v>
      </c>
      <c r="IC135">
        <f>IFERROR(VLOOKUP(_xlfn.NUMBERVALUE(MID(AD135, SEARCH("!", AD135)+1, SEARCH("+", AD135)-SEARCH("!", AD135)-1)), Rankings!$A$2:$BK$161, 63, FALSE),0)</f>
        <v>0</v>
      </c>
      <c r="ID135">
        <f>IFERROR(VLOOKUP(_xlfn.NUMBERVALUE(MID(AE135, SEARCH("!", AE135)+1, SEARCH("+", AE135)-SEARCH("!", AE135)-1)), Rankings!$A$2:$BK$161, 63, FALSE),0)</f>
        <v>0</v>
      </c>
      <c r="IE135">
        <f>IFERROR(VLOOKUP(_xlfn.NUMBERVALUE(MID(AF135, SEARCH("!", AF135)+1, SEARCH("+", AF135)-SEARCH("!", AF135)-1)), Rankings!$A$2:$BK$161, 63, FALSE),0)</f>
        <v>0</v>
      </c>
      <c r="IF135">
        <f>IFERROR(VLOOKUP(_xlfn.NUMBERVALUE(MID(AG135, SEARCH("!", AG135)+1, SEARCH("+", AG135)-SEARCH("!", AG135)-1)), Rankings!$A$2:$BK$161, 63, FALSE),0)</f>
        <v>0</v>
      </c>
      <c r="IG135">
        <f>IFERROR(VLOOKUP(_xlfn.NUMBERVALUE(MID(AH135, SEARCH("!", AH135)+1, SEARCH("+", AH135)-SEARCH("!", AH135)-1)), Rankings!$A$2:$BK$161, 63, FALSE),0)</f>
        <v>0</v>
      </c>
      <c r="IH135">
        <f>IFERROR(VLOOKUP(_xlfn.NUMBERVALUE(MID(AI135, SEARCH("!", AI135)+1, SEARCH("+", AI135)-SEARCH("!", AI135)-1)), Rankings!$A$2:$BK$161, 63, FALSE),0)</f>
        <v>0</v>
      </c>
      <c r="II135">
        <f>IFERROR(VLOOKUP(_xlfn.NUMBERVALUE(MID(AJ135, SEARCH("!", AJ135)+1, SEARCH("+", AJ135)-SEARCH("!", AJ135)-1)), Rankings!$A$2:$BK$161, 63, FALSE),0)</f>
        <v>0</v>
      </c>
      <c r="IJ135">
        <f>IFERROR(VLOOKUP(_xlfn.NUMBERVALUE(MID(AK135, SEARCH("!", AK135)+1, SEARCH("+", AK135)-SEARCH("!", AK135)-1)), Rankings!$A$2:$BK$161, 63, FALSE),0)</f>
        <v>0</v>
      </c>
      <c r="IK135">
        <f>IFERROR(VLOOKUP(_xlfn.NUMBERVALUE(MID(AL135, SEARCH("!", AL135)+1, SEARCH("+", AL135)-SEARCH("!", AL135)-1)), Rankings!$A$2:$BK$161, 63, FALSE),0)</f>
        <v>0</v>
      </c>
      <c r="IL135">
        <f>IFERROR(VLOOKUP(_xlfn.NUMBERVALUE(MID(AM135, SEARCH("!", AM135)+1, SEARCH("+", AM135)-SEARCH("!", AM135)-1)), Rankings!$A$2:$BK$161, 63, FALSE),0)</f>
        <v>0</v>
      </c>
      <c r="IM135">
        <f>IFERROR(VLOOKUP(_xlfn.NUMBERVALUE(MID(AN135, SEARCH("!", AN135)+1, SEARCH("+", AN135)-SEARCH("!", AN135)-1)), Rankings!$A$2:$BK$161, 63, FALSE),0)</f>
        <v>0</v>
      </c>
      <c r="IN135">
        <f>IFERROR(VLOOKUP(_xlfn.NUMBERVALUE(MID(AO135, SEARCH("!", AO135)+1, SEARCH("+", AO135)-SEARCH("!", AO135)-1)), Rankings!$A$2:$BK$161, 63, FALSE),0)</f>
        <v>0</v>
      </c>
      <c r="IO135">
        <f>IFERROR(VLOOKUP(_xlfn.NUMBERVALUE(MID(AP135, SEARCH("!", AP135)+1, SEARCH("+", AP135)-SEARCH("!", AP135)-1)), Rankings!$A$2:$BK$161, 63, FALSE),0)</f>
        <v>0</v>
      </c>
      <c r="IP135">
        <f>IFERROR(VLOOKUP(_xlfn.NUMBERVALUE(MID(AQ135, SEARCH("!", AQ135)+1, SEARCH("+", AQ135)-SEARCH("!", AQ135)-1)), Rankings!$A$2:$BK$161, 63, FALSE),0)</f>
        <v>0</v>
      </c>
      <c r="IQ135">
        <f>IFERROR(VLOOKUP(_xlfn.NUMBERVALUE(MID(AR135, SEARCH("!", AR135)+1, SEARCH("+", AR135)-SEARCH("!", AR135)-1)), Rankings!$A$2:$BK$161, 63, FALSE),0)</f>
        <v>0</v>
      </c>
      <c r="IR135">
        <f>IFERROR(VLOOKUP(_xlfn.NUMBERVALUE(MID(AS135, SEARCH("!", AS135)+1, SEARCH("+", AS135)-SEARCH("!", AS135)-1)), Rankings!$A$2:$BK$161, 63, FALSE),0)</f>
        <v>0</v>
      </c>
      <c r="IS135">
        <f>IFERROR(VLOOKUP(_xlfn.NUMBERVALUE(MID(AT135, SEARCH("!", AT135)+1, SEARCH("+", AT135)-SEARCH("!", AT135)-1)), Rankings!$A$2:$BK$161, 63, FALSE),0)</f>
        <v>0</v>
      </c>
      <c r="IT135">
        <f>IFERROR(VLOOKUP(_xlfn.NUMBERVALUE(MID(AU135, SEARCH("!", AU135)+1, SEARCH("+", AU135)-SEARCH("!", AU135)-1)), Rankings!$A$2:$BK$161, 63, FALSE),0)</f>
        <v>0</v>
      </c>
      <c r="IU135">
        <f>IFERROR(VLOOKUP(_xlfn.NUMBERVALUE(MID(AV135, SEARCH("!", AV135)+1, SEARCH("+", AV135)-SEARCH("!", AV135)-1)), Rankings!$A$2:$BK$161, 63, FALSE),0)</f>
        <v>0</v>
      </c>
      <c r="IV135">
        <f>IFERROR(VLOOKUP(_xlfn.NUMBERVALUE(MID(AW135, SEARCH("!", AW135)+1, SEARCH("+", AW135)-SEARCH("!", AW135)-1)), Rankings!$A$2:$BK$161, 63, FALSE),0)</f>
        <v>0</v>
      </c>
      <c r="IW135">
        <f>IFERROR(VLOOKUP(_xlfn.NUMBERVALUE(MID(AX135, SEARCH("!", AX135)+1, SEARCH("+", AX135)-SEARCH("!", AX135)-1)), Rankings!$A$2:$BK$161, 63, FALSE),0)</f>
        <v>0</v>
      </c>
      <c r="IX135">
        <f>IFERROR(VLOOKUP(_xlfn.NUMBERVALUE(MID(AY135, SEARCH("!", AY135)+1, SEARCH("+", AY135)-SEARCH("!", AY135)-1)), Rankings!$A$2:$BK$161, 63, FALSE),0)</f>
        <v>0</v>
      </c>
      <c r="IY135">
        <f>IFERROR(VLOOKUP(_xlfn.NUMBERVALUE(MID(AZ135, SEARCH("!", AZ135)+1, SEARCH("+", AZ135)-SEARCH("!", AZ135)-1)), Rankings!$A$2:$BK$161, 63, FALSE),0)</f>
        <v>0</v>
      </c>
      <c r="IZ135">
        <f>IFERROR(VLOOKUP(_xlfn.NUMBERVALUE(MID(BA135, SEARCH("!", BA135)+1, SEARCH("+", BA135)-SEARCH("!", BA135)-1)), Rankings!$A$2:$BK$161, 63, FALSE),0)</f>
        <v>0</v>
      </c>
      <c r="JA135">
        <f>IFERROR(VLOOKUP(_xlfn.NUMBERVALUE(MID(BB135, SEARCH("!", BB135)+1, SEARCH("+", BB135)-SEARCH("!", BB135)-1)), Rankings!$A$2:$BK$161, 63, FALSE),0)</f>
        <v>0</v>
      </c>
      <c r="JB135">
        <f>IFERROR(VLOOKUP(_xlfn.NUMBERVALUE(MID(BC135, SEARCH("!", BC135)+1, SEARCH("+", BC135)-SEARCH("!", BC135)-1)), Rankings!$A$2:$BK$161, 63, FALSE),0)</f>
        <v>0</v>
      </c>
      <c r="JC135">
        <f>IFERROR(VLOOKUP(_xlfn.NUMBERVALUE(MID(BD135, SEARCH("!", BD135)+1, SEARCH("+", BD135)-SEARCH("!", BD135)-1)), Rankings!$A$2:$BK$161, 63, FALSE),0)</f>
        <v>0</v>
      </c>
      <c r="JD135">
        <f>IFERROR(VLOOKUP(_xlfn.NUMBERVALUE(MID(BE135, SEARCH("!", BE135)+1, SEARCH("+", BE135)-SEARCH("!", BE135)-1)), Rankings!$A$2:$BK$161, 63, FALSE),0)</f>
        <v>0</v>
      </c>
      <c r="JE135">
        <f>IFERROR(VLOOKUP(_xlfn.NUMBERVALUE(MID(BF135, SEARCH("!", BF135)+1, SEARCH("+", BF135)-SEARCH("!", BF135)-1)), Rankings!$A$2:$BK$161, 63, FALSE),0)</f>
        <v>0</v>
      </c>
      <c r="JF135">
        <f>IFERROR(VLOOKUP(_xlfn.NUMBERVALUE(MID(BG135, SEARCH("!", BG135)+1, SEARCH("+", BG135)-SEARCH("!", BG135)-1)), Rankings!$A$2:$BK$161, 63, FALSE),0)</f>
        <v>0</v>
      </c>
      <c r="JG135">
        <f>IFERROR(VLOOKUP(_xlfn.NUMBERVALUE(MID(BH135, SEARCH("!", BH135)+1, SEARCH("+", BH135)-SEARCH("!", BH135)-1)), Rankings!$A$2:$BK$161, 63, FALSE),0)</f>
        <v>0</v>
      </c>
      <c r="JH135">
        <f>IFERROR(VLOOKUP(_xlfn.NUMBERVALUE(MID(BI135, SEARCH("!", BI135)+1, SEARCH("+", BI135)-SEARCH("!", BI135)-1)), Rankings!$A$2:$BK$161, 63, FALSE),0)</f>
        <v>0</v>
      </c>
      <c r="JI135">
        <f>IFERROR(VLOOKUP(_xlfn.NUMBERVALUE(MID(BJ135, SEARCH("!", BJ135)+1, SEARCH("+", BJ135)-SEARCH("!", BJ135)-1)), Rankings!$A$2:$BK$161, 63, FALSE),0)</f>
        <v>0</v>
      </c>
      <c r="JJ135">
        <f>IFERROR(VLOOKUP(_xlfn.NUMBERVALUE(MID(BK135, SEARCH("!", BK135)+1, SEARCH("+", BK135)-SEARCH("!", BK135)-1)), Rankings!$A$2:$BK$161, 63, FALSE),0)</f>
        <v>0</v>
      </c>
      <c r="JK135">
        <f>IFERROR(VLOOKUP(_xlfn.NUMBERVALUE(MID(BL135, SEARCH("!", BL135)+1, SEARCH("+", BL135)-SEARCH("!", BL135)-1)), Rankings!$A$2:$BK$161, 63, FALSE),0)</f>
        <v>0</v>
      </c>
      <c r="JL135">
        <f>IFERROR(VLOOKUP(_xlfn.NUMBERVALUE(MID(BM135, SEARCH("!", BM135)+1, SEARCH("+", BM135)-SEARCH("!", BM135)-1)), Rankings!$A$2:$BK$161, 63, FALSE),0)</f>
        <v>0</v>
      </c>
      <c r="JM135">
        <f>IFERROR(VLOOKUP(_xlfn.NUMBERVALUE(MID(BN135, SEARCH("!", BN135)+1, SEARCH("+", BN135)-SEARCH("!", BN135)-1)), Rankings!$A$2:$BK$161, 63, FALSE),0)</f>
        <v>0</v>
      </c>
      <c r="JN135">
        <f>IFERROR(VLOOKUP(_xlfn.NUMBERVALUE(MID(BO135, SEARCH("!", BO135)+1, SEARCH("+", BO135)-SEARCH("!", BO135)-1)), Rankings!$A$2:$BK$161, 63, FALSE),0)</f>
        <v>0</v>
      </c>
      <c r="JO135">
        <f>IFERROR(VLOOKUP(_xlfn.NUMBERVALUE(MID(BP135, SEARCH("!", BP135)+1, SEARCH("+", BP135)-SEARCH("!", BP135)-1)), Rankings!$A$2:$BK$161, 63, FALSE),0)</f>
        <v>0</v>
      </c>
      <c r="JP135">
        <f>IFERROR(VLOOKUP(_xlfn.NUMBERVALUE(MID(BQ135, SEARCH("!", BQ135)+1, SEARCH("+", BQ135)-SEARCH("!", BQ135)-1)), Rankings!$A$2:$BK$161, 63, FALSE),0)</f>
        <v>0</v>
      </c>
      <c r="JQ135">
        <f>IFERROR(VLOOKUP(_xlfn.NUMBERVALUE(MID(BR135, SEARCH("!", BR135)+1, SEARCH("+", BR135)-SEARCH("!", BR135)-1)), Rankings!$A$2:$BK$161, 63, FALSE),0)</f>
        <v>0</v>
      </c>
      <c r="JR135">
        <f>IFERROR(VLOOKUP(_xlfn.NUMBERVALUE(MID(BS135, SEARCH("!", BS135)+1, SEARCH("+", BS135)-SEARCH("!", BS135)-1)), Rankings!$A$2:$BK$161, 63, FALSE),0)</f>
        <v>0</v>
      </c>
      <c r="JS135">
        <f>IFERROR(VLOOKUP(_xlfn.NUMBERVALUE(MID(BT135, SEARCH("!", BT135)+1, SEARCH("+", BT135)-SEARCH("!", BT135)-1)), Rankings!$A$2:$BK$161, 63, FALSE),0)</f>
        <v>0</v>
      </c>
      <c r="JT135">
        <f>IFERROR(VLOOKUP(_xlfn.NUMBERVALUE(MID(BU135, SEARCH("!", BU135)+1, SEARCH("+", BU135)-SEARCH("!", BU135)-1)), Rankings!$A$2:$BK$161, 63, FALSE),0)</f>
        <v>0</v>
      </c>
      <c r="JU135">
        <f>IFERROR(VLOOKUP(_xlfn.NUMBERVALUE(MID(BV135, SEARCH("!", BV135)+1, SEARCH("+", BV135)-SEARCH("!", BV135)-1)), Rankings!$A$2:$BK$161, 63, FALSE),0)</f>
        <v>0</v>
      </c>
      <c r="JV135">
        <f>IFERROR(VLOOKUP(_xlfn.NUMBERVALUE(MID(BW135, SEARCH("!", BW135)+1, SEARCH("+", BW135)-SEARCH("!", BW135)-1)), Rankings!$A$2:$BK$161, 63, FALSE),0)</f>
        <v>0</v>
      </c>
      <c r="JW135">
        <f>IFERROR(VLOOKUP(_xlfn.NUMBERVALUE(MID(BX135, SEARCH("!", BX135)+1, SEARCH("+", BX135)-SEARCH("!", BX135)-1)), Rankings!$A$2:$BK$161, 63, FALSE),0)</f>
        <v>0</v>
      </c>
      <c r="JX135">
        <f>IFERROR(VLOOKUP(_xlfn.NUMBERVALUE(MID(BY135, SEARCH("!", BY135)+1, SEARCH("+", BY135)-SEARCH("!", BY135)-1)), Rankings!$A$2:$BK$161, 63, FALSE),0)</f>
        <v>0</v>
      </c>
      <c r="JY135">
        <f>IFERROR(VLOOKUP(_xlfn.NUMBERVALUE(MID(BZ135, SEARCH("!", BZ135)+1, SEARCH("+", BZ135)-SEARCH("!", BZ135)-1)), Rankings!$A$2:$BK$161, 63, FALSE),0)</f>
        <v>0</v>
      </c>
      <c r="JZ135">
        <f>IFERROR(VLOOKUP(_xlfn.NUMBERVALUE(MID(CA135, SEARCH("!", CA135)+1, SEARCH("+", CA135)-SEARCH("!", CA135)-1)), Rankings!$A$2:$BK$161, 63, FALSE),0)</f>
        <v>0</v>
      </c>
      <c r="KA135">
        <f>IFERROR(VLOOKUP(_xlfn.NUMBERVALUE(MID(CB135, SEARCH("!", CB135)+1, SEARCH("+", CB135)-SEARCH("!", CB135)-1)), Rankings!$A$2:$BK$161, 63, FALSE),0)</f>
        <v>0</v>
      </c>
      <c r="KB135">
        <f>IFERROR(VLOOKUP(_xlfn.NUMBERVALUE(MID(CC135, SEARCH("!", CC135)+1, SEARCH("+", CC135)-SEARCH("!", CC135)-1)), Rankings!$A$2:$BK$161, 63, FALSE),0)</f>
        <v>0</v>
      </c>
      <c r="KC135">
        <f>IFERROR(VLOOKUP(_xlfn.NUMBERVALUE(MID(CD135, SEARCH("!", CD135)+1, SEARCH("+", CD135)-SEARCH("!", CD135)-1)), Rankings!$A$2:$BK$161, 63, FALSE),0)</f>
        <v>0</v>
      </c>
      <c r="KD135">
        <f>IFERROR(VLOOKUP(_xlfn.NUMBERVALUE(MID(CE135, SEARCH("!", CE135)+1, SEARCH("+", CE135)-SEARCH("!", CE135)-1)), Rankings!$A$2:$BK$161, 63, FALSE),0)</f>
        <v>0</v>
      </c>
      <c r="KE135">
        <f>IFERROR(VLOOKUP(_xlfn.NUMBERVALUE(MID(CF135, SEARCH("!", CF135)+1, SEARCH("+", CF135)-SEARCH("!", CF135)-1)), Rankings!$A$2:$BK$161, 63, FALSE),0)</f>
        <v>0</v>
      </c>
      <c r="KF135">
        <f>IFERROR(VLOOKUP(_xlfn.NUMBERVALUE(MID(CG135, SEARCH("!", CG135)+1, SEARCH("+", CG135)-SEARCH("!", CG135)-1)), Rankings!$A$2:$BK$161, 63, FALSE),0)</f>
        <v>0</v>
      </c>
      <c r="KG135">
        <f>IFERROR(VLOOKUP(_xlfn.NUMBERVALUE(MID(CH135, SEARCH("!", CH135)+1, SEARCH("+", CH135)-SEARCH("!", CH135)-1)), Rankings!$A$2:$BK$161, 63, FALSE),0)</f>
        <v>0</v>
      </c>
      <c r="KH135">
        <f>IFERROR(VLOOKUP(_xlfn.NUMBERVALUE(MID(CI135, SEARCH("!", CI135)+1, SEARCH("+", CI135)-SEARCH("!", CI135)-1)), Rankings!$A$2:$BK$161, 63, FALSE),0)</f>
        <v>0</v>
      </c>
      <c r="KI135">
        <f>IFERROR(VLOOKUP(_xlfn.NUMBERVALUE(MID(CJ135, SEARCH("!", CJ135)+1, SEARCH("+", CJ135)-SEARCH("!", CJ135)-1)), Rankings!$A$2:$BK$161, 63, FALSE),0)</f>
        <v>0</v>
      </c>
      <c r="KJ135">
        <f>IFERROR(VLOOKUP(_xlfn.NUMBERVALUE(MID(CK135, SEARCH("!", CK135)+1, SEARCH("+", CK135)-SEARCH("!", CK135)-1)), Rankings!$A$2:$BK$161, 63, FALSE),0)</f>
        <v>0</v>
      </c>
      <c r="KK135">
        <f>IFERROR(VLOOKUP(_xlfn.NUMBERVALUE(MID(CL135, SEARCH("!", CL135)+1, SEARCH("+", CL135)-SEARCH("!", CL135)-1)), Rankings!$A$2:$BK$161, 63, FALSE),0)</f>
        <v>0</v>
      </c>
      <c r="KL135">
        <f>IFERROR(VLOOKUP(_xlfn.NUMBERVALUE(MID(CM135, SEARCH("!", CM135)+1, SEARCH("+", CM135)-SEARCH("!", CM135)-1)), Rankings!$A$2:$BK$161, 63, FALSE),0)</f>
        <v>0</v>
      </c>
      <c r="KM135">
        <f>IFERROR(VLOOKUP(_xlfn.NUMBERVALUE(MID(CN135, SEARCH("!", CN135)+1, SEARCH("+", CN135)-SEARCH("!", CN135)-1)), Rankings!$A$2:$BK$161, 63, FALSE),0)</f>
        <v>0</v>
      </c>
      <c r="KN135">
        <f>IFERROR(VLOOKUP(_xlfn.NUMBERVALUE(MID(CO135, SEARCH("!", CO135)+1, SEARCH("+", CO135)-SEARCH("!", CO135)-1)), Rankings!$A$2:$BK$161, 63, FALSE),0)</f>
        <v>0</v>
      </c>
      <c r="KO135">
        <f>IFERROR(VLOOKUP(_xlfn.NUMBERVALUE(MID(CP135, SEARCH("!", CP135)+1, SEARCH("+", CP135)-SEARCH("!", CP135)-1)), Rankings!$A$2:$BK$161, 63, FALSE),0)</f>
        <v>0</v>
      </c>
      <c r="KP135">
        <f>IFERROR(VLOOKUP(_xlfn.NUMBERVALUE(MID(CQ135, SEARCH("!", CQ135)+1, SEARCH("+", CQ135)-SEARCH("!", CQ135)-1)), Rankings!$A$2:$BK$161, 63, FALSE),0)</f>
        <v>0</v>
      </c>
      <c r="KQ135">
        <f>IFERROR(VLOOKUP(_xlfn.NUMBERVALUE(MID(CR135, SEARCH("!", CR135)+1, SEARCH("+", CR135)-SEARCH("!", CR135)-1)), Rankings!$A$2:$BK$161, 63, FALSE),0)</f>
        <v>0</v>
      </c>
      <c r="KS135" s="4">
        <f t="shared" si="3783"/>
        <v>158</v>
      </c>
      <c r="KT135" s="4">
        <f t="shared" si="3784"/>
        <v>47</v>
      </c>
      <c r="KU135" s="4">
        <f t="shared" si="3785"/>
        <v>97</v>
      </c>
      <c r="KV135" s="4">
        <f t="shared" si="3786"/>
        <v>0</v>
      </c>
      <c r="KY135" s="4">
        <f t="shared" si="3787"/>
        <v>302</v>
      </c>
      <c r="KZ135" s="4"/>
      <c r="LB135">
        <f t="shared" si="3788"/>
        <v>27</v>
      </c>
      <c r="LC135">
        <f t="shared" si="3789"/>
        <v>44</v>
      </c>
      <c r="LD135">
        <f t="shared" si="3790"/>
        <v>34</v>
      </c>
      <c r="LE135">
        <f t="shared" si="3791"/>
        <v>51</v>
      </c>
      <c r="LF135">
        <f t="shared" si="3792"/>
        <v>8</v>
      </c>
      <c r="LG135">
        <f t="shared" si="3793"/>
        <v>35</v>
      </c>
      <c r="LH135">
        <f t="shared" si="3794"/>
        <v>21</v>
      </c>
      <c r="LI135">
        <f t="shared" si="3795"/>
        <v>26</v>
      </c>
      <c r="LJ135">
        <f t="shared" si="3796"/>
        <v>18</v>
      </c>
      <c r="LK135">
        <f t="shared" si="3797"/>
        <v>38</v>
      </c>
      <c r="LL135">
        <f t="shared" si="3798"/>
        <v>0</v>
      </c>
      <c r="LM135">
        <f t="shared" si="3799"/>
        <v>0</v>
      </c>
      <c r="LN135">
        <f t="shared" si="3800"/>
        <v>0</v>
      </c>
      <c r="LO135">
        <f t="shared" si="3801"/>
        <v>0</v>
      </c>
      <c r="LP135">
        <f t="shared" si="3802"/>
        <v>0</v>
      </c>
      <c r="LQ135">
        <f t="shared" si="3803"/>
        <v>0</v>
      </c>
      <c r="LR135">
        <f t="shared" si="3804"/>
        <v>0</v>
      </c>
      <c r="LS135">
        <f t="shared" si="3805"/>
        <v>0</v>
      </c>
      <c r="LT135">
        <f t="shared" si="3806"/>
        <v>0</v>
      </c>
      <c r="LU135">
        <f t="shared" si="3807"/>
        <v>0</v>
      </c>
      <c r="LV135">
        <f t="shared" si="3808"/>
        <v>0</v>
      </c>
      <c r="LW135">
        <f t="shared" si="3809"/>
        <v>0</v>
      </c>
      <c r="LX135">
        <f t="shared" si="3810"/>
        <v>0</v>
      </c>
      <c r="LY135">
        <f t="shared" si="3811"/>
        <v>0</v>
      </c>
      <c r="LZ135">
        <f t="shared" si="3812"/>
        <v>0</v>
      </c>
      <c r="MA135">
        <f t="shared" si="3813"/>
        <v>0</v>
      </c>
      <c r="MB135">
        <f t="shared" si="3814"/>
        <v>0</v>
      </c>
      <c r="MC135">
        <f t="shared" si="3815"/>
        <v>0</v>
      </c>
      <c r="MD135">
        <f t="shared" si="3816"/>
        <v>0</v>
      </c>
      <c r="ME135">
        <f t="shared" si="3817"/>
        <v>0</v>
      </c>
      <c r="MF135">
        <f t="shared" si="3818"/>
        <v>0</v>
      </c>
      <c r="MG135">
        <f t="shared" si="3819"/>
        <v>0</v>
      </c>
      <c r="MH135">
        <f t="shared" si="3820"/>
        <v>0</v>
      </c>
      <c r="MI135">
        <f t="shared" si="3821"/>
        <v>0</v>
      </c>
      <c r="MJ135">
        <f t="shared" si="3822"/>
        <v>0</v>
      </c>
      <c r="MK135">
        <f t="shared" si="3823"/>
        <v>0</v>
      </c>
      <c r="ML135">
        <f t="shared" si="3824"/>
        <v>0</v>
      </c>
      <c r="MM135">
        <f t="shared" si="3825"/>
        <v>0</v>
      </c>
      <c r="MN135">
        <f t="shared" si="3826"/>
        <v>0</v>
      </c>
      <c r="MO135">
        <f t="shared" si="3827"/>
        <v>0</v>
      </c>
      <c r="MP135">
        <f t="shared" si="3828"/>
        <v>0</v>
      </c>
      <c r="MQ135">
        <f t="shared" si="3829"/>
        <v>0</v>
      </c>
      <c r="MR135">
        <f t="shared" si="3830"/>
        <v>0</v>
      </c>
      <c r="MS135">
        <f t="shared" si="3831"/>
        <v>0</v>
      </c>
      <c r="MT135">
        <f t="shared" si="3832"/>
        <v>0</v>
      </c>
      <c r="MU135">
        <f t="shared" si="3833"/>
        <v>0</v>
      </c>
      <c r="MV135">
        <f t="shared" si="3834"/>
        <v>0</v>
      </c>
      <c r="MW135">
        <f t="shared" si="3835"/>
        <v>0</v>
      </c>
      <c r="MX135">
        <f t="shared" si="3836"/>
        <v>0</v>
      </c>
      <c r="MY135">
        <f t="shared" si="3837"/>
        <v>0</v>
      </c>
      <c r="MZ135">
        <f t="shared" si="3838"/>
        <v>0</v>
      </c>
      <c r="NA135">
        <f t="shared" si="3839"/>
        <v>0</v>
      </c>
      <c r="NB135">
        <f t="shared" si="3840"/>
        <v>0</v>
      </c>
      <c r="NC135">
        <f t="shared" si="3841"/>
        <v>0</v>
      </c>
      <c r="ND135">
        <f t="shared" si="3842"/>
        <v>0</v>
      </c>
      <c r="NE135">
        <f t="shared" si="3843"/>
        <v>0</v>
      </c>
      <c r="NF135">
        <f t="shared" si="3844"/>
        <v>0</v>
      </c>
      <c r="NG135">
        <f t="shared" si="3845"/>
        <v>0</v>
      </c>
      <c r="NH135">
        <f t="shared" si="3846"/>
        <v>0</v>
      </c>
      <c r="NI135">
        <f t="shared" si="3847"/>
        <v>0</v>
      </c>
      <c r="NJ135">
        <f t="shared" si="3848"/>
        <v>0</v>
      </c>
      <c r="NK135">
        <f t="shared" si="3849"/>
        <v>0</v>
      </c>
      <c r="NL135">
        <f t="shared" si="3850"/>
        <v>0</v>
      </c>
      <c r="NM135">
        <f t="shared" si="3851"/>
        <v>0</v>
      </c>
      <c r="NN135">
        <f t="shared" si="3852"/>
        <v>0</v>
      </c>
      <c r="NO135">
        <f t="shared" si="3853"/>
        <v>0</v>
      </c>
      <c r="NP135">
        <f t="shared" si="3854"/>
        <v>0</v>
      </c>
      <c r="NQ135">
        <f t="shared" si="3855"/>
        <v>0</v>
      </c>
      <c r="NR135">
        <f t="shared" si="3856"/>
        <v>0</v>
      </c>
      <c r="NS135">
        <f t="shared" si="3857"/>
        <v>0</v>
      </c>
      <c r="NT135">
        <f t="shared" si="3858"/>
        <v>0</v>
      </c>
      <c r="NU135">
        <f t="shared" si="3859"/>
        <v>0</v>
      </c>
      <c r="NV135">
        <f t="shared" si="3860"/>
        <v>0</v>
      </c>
      <c r="NW135">
        <f t="shared" si="3861"/>
        <v>0</v>
      </c>
      <c r="NX135">
        <f t="shared" si="3862"/>
        <v>0</v>
      </c>
      <c r="NY135">
        <f t="shared" si="3863"/>
        <v>0</v>
      </c>
      <c r="NZ135">
        <f t="shared" si="3864"/>
        <v>0</v>
      </c>
      <c r="OA135">
        <f t="shared" si="3865"/>
        <v>0</v>
      </c>
      <c r="OB135">
        <f t="shared" si="3866"/>
        <v>0</v>
      </c>
      <c r="OC135">
        <f t="shared" si="3867"/>
        <v>0</v>
      </c>
      <c r="OD135">
        <f t="shared" si="3868"/>
        <v>0</v>
      </c>
      <c r="OE135">
        <f t="shared" si="3869"/>
        <v>0</v>
      </c>
      <c r="OF135">
        <f t="shared" si="3870"/>
        <v>0</v>
      </c>
      <c r="OG135">
        <f t="shared" si="3871"/>
        <v>0</v>
      </c>
      <c r="OH135">
        <f t="shared" si="3872"/>
        <v>0</v>
      </c>
      <c r="OJ135" s="4">
        <f t="shared" si="3873"/>
        <v>227</v>
      </c>
      <c r="OK135" s="4">
        <f t="shared" si="3874"/>
        <v>88</v>
      </c>
      <c r="OL135" s="4">
        <f t="shared" si="3875"/>
        <v>137</v>
      </c>
      <c r="OM135" s="4">
        <f t="shared" si="3876"/>
        <v>0</v>
      </c>
      <c r="OP135" s="4">
        <f t="shared" si="3877"/>
        <v>452</v>
      </c>
      <c r="OQ135" s="4"/>
      <c r="OS135">
        <f t="shared" si="3878"/>
        <v>56</v>
      </c>
      <c r="OT135">
        <f t="shared" si="3879"/>
        <v>58</v>
      </c>
      <c r="OU135">
        <f t="shared" si="3880"/>
        <v>29</v>
      </c>
      <c r="OV135">
        <f t="shared" si="3881"/>
        <v>46</v>
      </c>
      <c r="OW135">
        <f t="shared" si="3882"/>
        <v>34</v>
      </c>
      <c r="OX135">
        <f t="shared" si="3883"/>
        <v>41</v>
      </c>
      <c r="OY135">
        <f t="shared" si="3884"/>
        <v>47</v>
      </c>
      <c r="OZ135">
        <f t="shared" si="3885"/>
        <v>41</v>
      </c>
      <c r="PA135">
        <f t="shared" si="3886"/>
        <v>43</v>
      </c>
      <c r="PB135">
        <f t="shared" si="3887"/>
        <v>57</v>
      </c>
      <c r="PC135">
        <f t="shared" si="3888"/>
        <v>0</v>
      </c>
      <c r="PD135">
        <f t="shared" si="3889"/>
        <v>0</v>
      </c>
      <c r="PE135">
        <f t="shared" si="3890"/>
        <v>0</v>
      </c>
      <c r="PF135">
        <f t="shared" si="3891"/>
        <v>0</v>
      </c>
      <c r="PG135">
        <f t="shared" si="3892"/>
        <v>0</v>
      </c>
      <c r="PH135">
        <f t="shared" si="3893"/>
        <v>0</v>
      </c>
      <c r="PI135">
        <f t="shared" si="3894"/>
        <v>0</v>
      </c>
      <c r="PJ135">
        <f t="shared" si="3895"/>
        <v>0</v>
      </c>
      <c r="PK135">
        <f t="shared" si="3896"/>
        <v>0</v>
      </c>
      <c r="PL135">
        <f t="shared" si="3897"/>
        <v>0</v>
      </c>
      <c r="PM135">
        <f t="shared" si="3898"/>
        <v>0</v>
      </c>
      <c r="PN135">
        <f t="shared" si="3899"/>
        <v>0</v>
      </c>
      <c r="PO135">
        <f t="shared" si="3900"/>
        <v>0</v>
      </c>
      <c r="PP135">
        <f t="shared" si="3901"/>
        <v>0</v>
      </c>
      <c r="PQ135">
        <f t="shared" si="3902"/>
        <v>0</v>
      </c>
      <c r="PR135">
        <f t="shared" si="3903"/>
        <v>0</v>
      </c>
      <c r="PS135">
        <f t="shared" si="3904"/>
        <v>0</v>
      </c>
      <c r="PT135">
        <f t="shared" si="3905"/>
        <v>0</v>
      </c>
      <c r="PU135">
        <f t="shared" si="3906"/>
        <v>0</v>
      </c>
      <c r="PV135">
        <f t="shared" si="3907"/>
        <v>0</v>
      </c>
      <c r="PW135">
        <f t="shared" si="3908"/>
        <v>0</v>
      </c>
      <c r="PX135">
        <f t="shared" si="3909"/>
        <v>0</v>
      </c>
      <c r="PY135">
        <f t="shared" si="3910"/>
        <v>0</v>
      </c>
      <c r="PZ135">
        <f t="shared" si="3911"/>
        <v>0</v>
      </c>
      <c r="QA135">
        <f t="shared" si="3912"/>
        <v>0</v>
      </c>
      <c r="QB135">
        <f t="shared" si="3913"/>
        <v>0</v>
      </c>
      <c r="QC135">
        <f t="shared" si="3914"/>
        <v>0</v>
      </c>
      <c r="QD135">
        <f t="shared" si="3915"/>
        <v>0</v>
      </c>
      <c r="QE135">
        <f t="shared" si="3916"/>
        <v>0</v>
      </c>
      <c r="QF135">
        <f t="shared" si="3917"/>
        <v>0</v>
      </c>
      <c r="QG135">
        <f t="shared" si="3918"/>
        <v>0</v>
      </c>
      <c r="QH135">
        <f t="shared" si="3919"/>
        <v>0</v>
      </c>
      <c r="QI135">
        <f t="shared" si="3920"/>
        <v>0</v>
      </c>
      <c r="QJ135">
        <f t="shared" si="3921"/>
        <v>0</v>
      </c>
      <c r="QK135">
        <f t="shared" si="3922"/>
        <v>0</v>
      </c>
      <c r="QL135">
        <f t="shared" si="3923"/>
        <v>0</v>
      </c>
      <c r="QM135">
        <f t="shared" si="3924"/>
        <v>0</v>
      </c>
      <c r="QN135">
        <f t="shared" si="3925"/>
        <v>0</v>
      </c>
      <c r="QO135">
        <f t="shared" si="3926"/>
        <v>0</v>
      </c>
      <c r="QP135">
        <f t="shared" si="3927"/>
        <v>0</v>
      </c>
      <c r="QQ135">
        <f t="shared" si="3928"/>
        <v>0</v>
      </c>
      <c r="QR135">
        <f t="shared" si="3929"/>
        <v>0</v>
      </c>
      <c r="QS135">
        <f t="shared" si="3930"/>
        <v>0</v>
      </c>
      <c r="QT135">
        <f t="shared" si="3931"/>
        <v>0</v>
      </c>
      <c r="QU135">
        <f t="shared" si="3932"/>
        <v>0</v>
      </c>
      <c r="QV135">
        <f t="shared" si="3933"/>
        <v>0</v>
      </c>
      <c r="QW135">
        <f t="shared" si="3934"/>
        <v>0</v>
      </c>
      <c r="QX135">
        <f t="shared" si="3935"/>
        <v>0</v>
      </c>
      <c r="QY135">
        <f t="shared" si="3936"/>
        <v>0</v>
      </c>
      <c r="QZ135">
        <f t="shared" si="3937"/>
        <v>0</v>
      </c>
      <c r="RA135">
        <f t="shared" si="3938"/>
        <v>0</v>
      </c>
      <c r="RB135">
        <f t="shared" si="3939"/>
        <v>0</v>
      </c>
      <c r="RC135">
        <f t="shared" si="3940"/>
        <v>0</v>
      </c>
      <c r="RD135">
        <f t="shared" si="3941"/>
        <v>0</v>
      </c>
      <c r="RE135">
        <f t="shared" si="3942"/>
        <v>0</v>
      </c>
      <c r="RF135">
        <f t="shared" si="3943"/>
        <v>0</v>
      </c>
      <c r="RG135">
        <f t="shared" si="3944"/>
        <v>0</v>
      </c>
      <c r="RH135">
        <f t="shared" si="3945"/>
        <v>0</v>
      </c>
      <c r="RI135">
        <f t="shared" si="3946"/>
        <v>0</v>
      </c>
      <c r="RJ135">
        <f t="shared" si="3947"/>
        <v>0</v>
      </c>
      <c r="RK135">
        <f t="shared" si="3948"/>
        <v>0</v>
      </c>
      <c r="RL135">
        <f t="shared" si="3949"/>
        <v>0</v>
      </c>
      <c r="RM135">
        <f t="shared" si="3950"/>
        <v>0</v>
      </c>
      <c r="RN135">
        <f t="shared" si="3951"/>
        <v>0</v>
      </c>
      <c r="RO135">
        <f t="shared" si="3952"/>
        <v>0</v>
      </c>
      <c r="RP135">
        <f t="shared" si="3953"/>
        <v>0</v>
      </c>
      <c r="RQ135">
        <f t="shared" si="3954"/>
        <v>0</v>
      </c>
      <c r="RR135">
        <f t="shared" si="3955"/>
        <v>0</v>
      </c>
      <c r="RS135">
        <f t="shared" si="3956"/>
        <v>0</v>
      </c>
      <c r="RT135">
        <f t="shared" si="3957"/>
        <v>0</v>
      </c>
      <c r="RU135">
        <f t="shared" si="3958"/>
        <v>0</v>
      </c>
      <c r="RV135">
        <f t="shared" si="3959"/>
        <v>0</v>
      </c>
      <c r="RW135">
        <f t="shared" si="3960"/>
        <v>0</v>
      </c>
      <c r="RX135">
        <f t="shared" si="3961"/>
        <v>0</v>
      </c>
      <c r="RY135">
        <f t="shared" si="3962"/>
        <v>0</v>
      </c>
      <c r="SA135" s="4">
        <f t="shared" si="3963"/>
        <v>20.54</v>
      </c>
      <c r="SB135" s="4">
        <f t="shared" si="3964"/>
        <v>6.6</v>
      </c>
      <c r="SC135" s="4">
        <f t="shared" si="3965"/>
        <v>12.36</v>
      </c>
      <c r="SD135" s="4">
        <f t="shared" si="3966"/>
        <v>0</v>
      </c>
      <c r="SF135" s="4">
        <f t="shared" si="3967"/>
        <v>39.5</v>
      </c>
      <c r="SI135">
        <f t="shared" si="3968"/>
        <v>4.17</v>
      </c>
      <c r="SJ135">
        <f t="shared" si="3969"/>
        <v>4.71</v>
      </c>
      <c r="SK135">
        <f t="shared" si="3970"/>
        <v>4.33</v>
      </c>
      <c r="SL135">
        <f t="shared" si="3971"/>
        <v>4.1100000000000003</v>
      </c>
      <c r="SM135">
        <f t="shared" si="3972"/>
        <v>4</v>
      </c>
      <c r="SN135">
        <f t="shared" si="3973"/>
        <v>4.13</v>
      </c>
      <c r="SO135">
        <f t="shared" si="3974"/>
        <v>3.17</v>
      </c>
      <c r="SP135">
        <f t="shared" si="3975"/>
        <v>3.43</v>
      </c>
      <c r="SQ135">
        <f t="shared" si="3976"/>
        <v>3.2</v>
      </c>
      <c r="SR135">
        <f t="shared" si="3977"/>
        <v>4.25</v>
      </c>
      <c r="SS135" t="str">
        <f t="shared" si="3978"/>
        <v>0</v>
      </c>
      <c r="ST135" t="str">
        <f t="shared" si="3979"/>
        <v>0</v>
      </c>
      <c r="SU135" t="str">
        <f t="shared" si="3980"/>
        <v>0</v>
      </c>
      <c r="SV135" t="str">
        <f t="shared" si="3981"/>
        <v>0</v>
      </c>
      <c r="SW135" t="str">
        <f t="shared" si="3982"/>
        <v>0</v>
      </c>
      <c r="SX135" t="str">
        <f t="shared" si="3983"/>
        <v>0</v>
      </c>
      <c r="SY135" t="str">
        <f t="shared" si="3984"/>
        <v>0</v>
      </c>
      <c r="SZ135" t="str">
        <f t="shared" si="3985"/>
        <v>0</v>
      </c>
      <c r="TA135" t="str">
        <f t="shared" si="3986"/>
        <v>0</v>
      </c>
      <c r="TB135" t="str">
        <f t="shared" si="3987"/>
        <v>0</v>
      </c>
      <c r="TC135" t="str">
        <f t="shared" si="3988"/>
        <v>0</v>
      </c>
      <c r="TD135" t="str">
        <f t="shared" si="3989"/>
        <v>0</v>
      </c>
      <c r="TE135" t="str">
        <f t="shared" si="3990"/>
        <v>0</v>
      </c>
      <c r="TF135" t="str">
        <f t="shared" si="3991"/>
        <v>0</v>
      </c>
      <c r="TG135" t="str">
        <f t="shared" si="3992"/>
        <v>0</v>
      </c>
      <c r="TH135" t="str">
        <f t="shared" si="3993"/>
        <v>0</v>
      </c>
      <c r="TI135" t="str">
        <f t="shared" si="3994"/>
        <v>0</v>
      </c>
      <c r="TJ135" t="str">
        <f t="shared" si="3995"/>
        <v>0</v>
      </c>
      <c r="TK135" t="str">
        <f t="shared" si="3996"/>
        <v>0</v>
      </c>
      <c r="TL135" t="str">
        <f t="shared" si="3997"/>
        <v>0</v>
      </c>
      <c r="TM135" t="str">
        <f t="shared" si="3998"/>
        <v>0</v>
      </c>
      <c r="TN135" t="str">
        <f t="shared" si="3999"/>
        <v>0</v>
      </c>
      <c r="TO135" t="str">
        <f t="shared" si="4000"/>
        <v>0</v>
      </c>
      <c r="TP135" t="str">
        <f t="shared" si="4001"/>
        <v>0</v>
      </c>
      <c r="TQ135" t="str">
        <f t="shared" si="4002"/>
        <v>0</v>
      </c>
      <c r="TR135" t="str">
        <f t="shared" si="4003"/>
        <v>0</v>
      </c>
      <c r="TS135" t="str">
        <f t="shared" si="4004"/>
        <v>0</v>
      </c>
      <c r="TT135" t="str">
        <f t="shared" si="4005"/>
        <v>0</v>
      </c>
      <c r="TU135" t="str">
        <f t="shared" si="4006"/>
        <v>0</v>
      </c>
      <c r="TV135" t="str">
        <f t="shared" si="4007"/>
        <v>0</v>
      </c>
      <c r="TW135" t="str">
        <f t="shared" si="4008"/>
        <v>0</v>
      </c>
      <c r="TX135" t="str">
        <f t="shared" si="4009"/>
        <v>0</v>
      </c>
      <c r="TY135" t="str">
        <f t="shared" si="4010"/>
        <v>0</v>
      </c>
      <c r="TZ135" t="str">
        <f t="shared" si="4011"/>
        <v>0</v>
      </c>
      <c r="UA135" t="str">
        <f t="shared" si="4012"/>
        <v>0</v>
      </c>
      <c r="UB135" t="str">
        <f t="shared" si="4013"/>
        <v>0</v>
      </c>
      <c r="UC135" t="str">
        <f t="shared" si="4014"/>
        <v>0</v>
      </c>
      <c r="UD135" t="str">
        <f t="shared" si="4015"/>
        <v>0</v>
      </c>
      <c r="UE135" t="str">
        <f t="shared" si="4016"/>
        <v>0</v>
      </c>
      <c r="UF135" t="str">
        <f t="shared" si="4017"/>
        <v>0</v>
      </c>
      <c r="UG135" t="str">
        <f t="shared" si="4018"/>
        <v>0</v>
      </c>
      <c r="UH135" t="str">
        <f t="shared" si="4019"/>
        <v>0</v>
      </c>
      <c r="UI135" t="str">
        <f t="shared" si="4020"/>
        <v>0</v>
      </c>
      <c r="UJ135" t="str">
        <f t="shared" si="4021"/>
        <v>0</v>
      </c>
      <c r="UK135" t="str">
        <f t="shared" si="4022"/>
        <v>0</v>
      </c>
      <c r="UL135" t="str">
        <f t="shared" si="4023"/>
        <v>0</v>
      </c>
      <c r="UM135" t="str">
        <f t="shared" si="4024"/>
        <v>0</v>
      </c>
      <c r="UN135" t="str">
        <f t="shared" si="4025"/>
        <v>0</v>
      </c>
      <c r="UO135" t="str">
        <f t="shared" si="4026"/>
        <v>0</v>
      </c>
      <c r="UP135" t="str">
        <f t="shared" si="4027"/>
        <v>0</v>
      </c>
      <c r="UQ135" t="str">
        <f t="shared" si="4028"/>
        <v>0</v>
      </c>
      <c r="UR135" t="str">
        <f t="shared" si="4029"/>
        <v>0</v>
      </c>
      <c r="US135" t="str">
        <f t="shared" si="4030"/>
        <v>0</v>
      </c>
      <c r="UT135" t="str">
        <f t="shared" si="4031"/>
        <v>0</v>
      </c>
      <c r="UU135" t="str">
        <f t="shared" si="4032"/>
        <v>0</v>
      </c>
      <c r="UV135" t="str">
        <f t="shared" si="4033"/>
        <v>0</v>
      </c>
      <c r="UW135" t="str">
        <f t="shared" si="4034"/>
        <v>0</v>
      </c>
      <c r="UX135" t="str">
        <f t="shared" si="4035"/>
        <v>0</v>
      </c>
      <c r="UY135" t="str">
        <f t="shared" si="4036"/>
        <v>0</v>
      </c>
      <c r="UZ135" t="str">
        <f t="shared" si="4037"/>
        <v>0</v>
      </c>
      <c r="VA135" t="str">
        <f t="shared" si="4038"/>
        <v>0</v>
      </c>
      <c r="VB135" t="str">
        <f t="shared" si="4039"/>
        <v>0</v>
      </c>
      <c r="VC135" t="str">
        <f t="shared" si="4040"/>
        <v>0</v>
      </c>
      <c r="VD135" t="str">
        <f t="shared" si="4041"/>
        <v>0</v>
      </c>
      <c r="VE135" t="str">
        <f t="shared" si="4042"/>
        <v>0</v>
      </c>
      <c r="VF135" t="str">
        <f t="shared" si="4043"/>
        <v>0</v>
      </c>
      <c r="VG135" t="str">
        <f t="shared" si="4044"/>
        <v>0</v>
      </c>
      <c r="VH135" t="str">
        <f t="shared" si="4045"/>
        <v>0</v>
      </c>
      <c r="VI135" t="str">
        <f t="shared" si="4046"/>
        <v>0</v>
      </c>
      <c r="VJ135" t="str">
        <f t="shared" si="4047"/>
        <v>0</v>
      </c>
      <c r="VK135" t="str">
        <f t="shared" si="4048"/>
        <v>0</v>
      </c>
      <c r="VL135" t="str">
        <f t="shared" si="4049"/>
        <v>0</v>
      </c>
      <c r="VM135" t="str">
        <f t="shared" si="4050"/>
        <v>0</v>
      </c>
      <c r="VN135" t="str">
        <f t="shared" si="4051"/>
        <v>0</v>
      </c>
      <c r="VO135" t="str">
        <f t="shared" si="4052"/>
        <v>0</v>
      </c>
      <c r="VQ135" s="4">
        <f t="shared" si="4053"/>
        <v>-18</v>
      </c>
      <c r="VR135" s="4">
        <f t="shared" si="4054"/>
        <v>-27.78</v>
      </c>
      <c r="VS135" s="4">
        <f t="shared" si="4055"/>
        <v>-11.009999999999998</v>
      </c>
      <c r="VT135" s="4">
        <f t="shared" si="4056"/>
        <v>0</v>
      </c>
      <c r="VV135" s="4">
        <f t="shared" si="4057"/>
        <v>-56.79</v>
      </c>
      <c r="VY135">
        <f t="shared" si="4058"/>
        <v>-10.220000000000001</v>
      </c>
      <c r="VZ135">
        <f t="shared" si="4059"/>
        <v>6.99</v>
      </c>
      <c r="WA135">
        <f t="shared" si="4060"/>
        <v>5.74</v>
      </c>
      <c r="WB135">
        <f t="shared" si="4061"/>
        <v>7.56</v>
      </c>
      <c r="WC135">
        <f t="shared" si="4062"/>
        <v>-0.83</v>
      </c>
      <c r="WD135">
        <f t="shared" si="4063"/>
        <v>-12.13</v>
      </c>
      <c r="WE135">
        <f t="shared" si="4064"/>
        <v>-13.26</v>
      </c>
      <c r="WF135">
        <f t="shared" si="4065"/>
        <v>-14.52</v>
      </c>
      <c r="WG135">
        <f t="shared" si="4066"/>
        <v>-8.3800000000000008</v>
      </c>
      <c r="WH135">
        <f t="shared" si="4067"/>
        <v>-17.739999999999998</v>
      </c>
      <c r="WI135">
        <f t="shared" si="4068"/>
        <v>0</v>
      </c>
      <c r="WJ135">
        <f t="shared" si="4069"/>
        <v>0</v>
      </c>
      <c r="WK135">
        <f t="shared" si="4070"/>
        <v>0</v>
      </c>
      <c r="WL135">
        <f t="shared" si="4071"/>
        <v>0</v>
      </c>
      <c r="WM135">
        <f t="shared" si="4072"/>
        <v>0</v>
      </c>
      <c r="WN135">
        <f t="shared" si="4073"/>
        <v>0</v>
      </c>
      <c r="WO135">
        <f t="shared" si="4074"/>
        <v>0</v>
      </c>
      <c r="WP135">
        <f t="shared" si="4075"/>
        <v>0</v>
      </c>
      <c r="WQ135">
        <f t="shared" si="4076"/>
        <v>0</v>
      </c>
      <c r="WR135">
        <f t="shared" si="4077"/>
        <v>0</v>
      </c>
      <c r="WS135">
        <f t="shared" si="4078"/>
        <v>0</v>
      </c>
      <c r="WT135">
        <f t="shared" si="4079"/>
        <v>0</v>
      </c>
      <c r="WU135">
        <f t="shared" si="4080"/>
        <v>0</v>
      </c>
      <c r="WV135">
        <f t="shared" si="4081"/>
        <v>0</v>
      </c>
      <c r="WW135">
        <f t="shared" si="4082"/>
        <v>0</v>
      </c>
      <c r="WX135">
        <f t="shared" si="4083"/>
        <v>0</v>
      </c>
      <c r="WY135">
        <f t="shared" si="4084"/>
        <v>0</v>
      </c>
      <c r="WZ135">
        <f t="shared" si="4085"/>
        <v>0</v>
      </c>
      <c r="XA135">
        <f t="shared" si="4086"/>
        <v>0</v>
      </c>
      <c r="XB135">
        <f t="shared" si="4087"/>
        <v>0</v>
      </c>
      <c r="XC135">
        <f t="shared" si="4088"/>
        <v>0</v>
      </c>
      <c r="XD135">
        <f t="shared" si="4089"/>
        <v>0</v>
      </c>
      <c r="XE135">
        <f t="shared" si="4090"/>
        <v>0</v>
      </c>
      <c r="XF135">
        <f t="shared" si="4091"/>
        <v>0</v>
      </c>
      <c r="XG135">
        <f t="shared" si="4092"/>
        <v>0</v>
      </c>
      <c r="XH135">
        <f t="shared" si="4093"/>
        <v>0</v>
      </c>
      <c r="XI135">
        <f t="shared" si="4094"/>
        <v>0</v>
      </c>
      <c r="XJ135">
        <f t="shared" si="4095"/>
        <v>0</v>
      </c>
      <c r="XK135">
        <f t="shared" si="4096"/>
        <v>0</v>
      </c>
      <c r="XL135">
        <f t="shared" si="4097"/>
        <v>0</v>
      </c>
      <c r="XM135">
        <f t="shared" si="4098"/>
        <v>0</v>
      </c>
      <c r="XN135">
        <f t="shared" si="4099"/>
        <v>0</v>
      </c>
      <c r="XO135">
        <f t="shared" si="4100"/>
        <v>0</v>
      </c>
      <c r="XP135">
        <f t="shared" si="4101"/>
        <v>0</v>
      </c>
      <c r="XQ135">
        <f t="shared" si="4102"/>
        <v>0</v>
      </c>
      <c r="XR135">
        <f t="shared" si="4103"/>
        <v>0</v>
      </c>
      <c r="XS135">
        <f t="shared" si="4104"/>
        <v>0</v>
      </c>
      <c r="XT135">
        <f t="shared" si="4105"/>
        <v>0</v>
      </c>
      <c r="XU135">
        <f t="shared" si="4106"/>
        <v>0</v>
      </c>
      <c r="XV135">
        <f t="shared" si="4107"/>
        <v>0</v>
      </c>
      <c r="XW135">
        <f t="shared" si="4108"/>
        <v>0</v>
      </c>
      <c r="XX135">
        <f t="shared" si="4109"/>
        <v>0</v>
      </c>
      <c r="XY135">
        <f t="shared" si="4110"/>
        <v>0</v>
      </c>
      <c r="XZ135">
        <f t="shared" si="4111"/>
        <v>0</v>
      </c>
      <c r="YA135">
        <f t="shared" si="4112"/>
        <v>0</v>
      </c>
      <c r="YB135">
        <f t="shared" si="4113"/>
        <v>0</v>
      </c>
      <c r="YC135">
        <f t="shared" si="4114"/>
        <v>0</v>
      </c>
      <c r="YD135">
        <f t="shared" si="4115"/>
        <v>0</v>
      </c>
      <c r="YE135">
        <f t="shared" si="4116"/>
        <v>0</v>
      </c>
      <c r="YF135">
        <f t="shared" si="4117"/>
        <v>0</v>
      </c>
      <c r="YG135">
        <f t="shared" si="4118"/>
        <v>0</v>
      </c>
      <c r="YH135">
        <f t="shared" si="4119"/>
        <v>0</v>
      </c>
      <c r="YI135">
        <f t="shared" si="4120"/>
        <v>0</v>
      </c>
      <c r="YJ135">
        <f t="shared" si="4121"/>
        <v>0</v>
      </c>
      <c r="YK135">
        <f t="shared" si="4122"/>
        <v>0</v>
      </c>
      <c r="YL135">
        <f t="shared" si="4123"/>
        <v>0</v>
      </c>
      <c r="YM135">
        <f t="shared" si="4124"/>
        <v>0</v>
      </c>
      <c r="YN135">
        <f t="shared" si="4125"/>
        <v>0</v>
      </c>
      <c r="YO135">
        <f t="shared" si="4126"/>
        <v>0</v>
      </c>
      <c r="YP135">
        <f t="shared" si="4127"/>
        <v>0</v>
      </c>
      <c r="YQ135">
        <f t="shared" si="4128"/>
        <v>0</v>
      </c>
      <c r="YR135">
        <f t="shared" si="4129"/>
        <v>0</v>
      </c>
      <c r="YS135">
        <f t="shared" si="4130"/>
        <v>0</v>
      </c>
      <c r="YT135">
        <f t="shared" si="4131"/>
        <v>0</v>
      </c>
      <c r="YU135">
        <f t="shared" si="4132"/>
        <v>0</v>
      </c>
      <c r="YV135">
        <f t="shared" si="4133"/>
        <v>0</v>
      </c>
      <c r="YW135">
        <f t="shared" si="4134"/>
        <v>0</v>
      </c>
      <c r="YX135">
        <f t="shared" si="4135"/>
        <v>0</v>
      </c>
      <c r="YY135">
        <f t="shared" si="4136"/>
        <v>0</v>
      </c>
      <c r="YZ135">
        <f t="shared" si="4137"/>
        <v>0</v>
      </c>
      <c r="ZA135">
        <f t="shared" si="4138"/>
        <v>0</v>
      </c>
      <c r="ZB135">
        <f t="shared" si="4139"/>
        <v>0</v>
      </c>
      <c r="ZC135">
        <f t="shared" si="4140"/>
        <v>0</v>
      </c>
      <c r="ZD135">
        <f t="shared" si="4141"/>
        <v>0</v>
      </c>
      <c r="ZE135">
        <f t="shared" si="4142"/>
        <v>0</v>
      </c>
      <c r="ZG135" s="4">
        <f t="shared" si="4143"/>
        <v>221</v>
      </c>
      <c r="ZH135" s="4">
        <f t="shared" si="4144"/>
        <v>119</v>
      </c>
      <c r="ZI135" s="4">
        <f t="shared" si="4145"/>
        <v>100</v>
      </c>
      <c r="ZJ135" s="4">
        <f t="shared" si="4146"/>
        <v>0</v>
      </c>
      <c r="ZL135" s="4">
        <f t="shared" si="4147"/>
        <v>440</v>
      </c>
      <c r="ZO135">
        <f t="shared" si="4148"/>
        <v>66</v>
      </c>
      <c r="ZP135">
        <f t="shared" si="4149"/>
        <v>24</v>
      </c>
      <c r="ZQ135">
        <f t="shared" si="4150"/>
        <v>26</v>
      </c>
      <c r="ZR135">
        <f t="shared" si="4151"/>
        <v>25</v>
      </c>
      <c r="ZS135">
        <f t="shared" si="4152"/>
        <v>29</v>
      </c>
      <c r="ZT135">
        <f t="shared" si="4153"/>
        <v>56</v>
      </c>
      <c r="ZU135">
        <f t="shared" si="4154"/>
        <v>64</v>
      </c>
      <c r="ZV135">
        <f t="shared" si="4155"/>
        <v>55</v>
      </c>
      <c r="ZW135">
        <f t="shared" si="4156"/>
        <v>49</v>
      </c>
      <c r="ZX135">
        <f t="shared" si="4157"/>
        <v>46</v>
      </c>
      <c r="ZY135">
        <f t="shared" si="4158"/>
        <v>0</v>
      </c>
      <c r="ZZ135">
        <f t="shared" si="4159"/>
        <v>0</v>
      </c>
      <c r="AAA135">
        <f t="shared" si="4160"/>
        <v>0</v>
      </c>
      <c r="AAB135">
        <f t="shared" si="4161"/>
        <v>0</v>
      </c>
      <c r="AAC135">
        <f t="shared" si="4162"/>
        <v>0</v>
      </c>
      <c r="AAD135">
        <f t="shared" si="4163"/>
        <v>0</v>
      </c>
      <c r="AAE135">
        <f t="shared" si="4164"/>
        <v>0</v>
      </c>
      <c r="AAF135">
        <f t="shared" si="4165"/>
        <v>0</v>
      </c>
      <c r="AAG135">
        <f t="shared" si="4166"/>
        <v>0</v>
      </c>
      <c r="AAH135">
        <f t="shared" si="4167"/>
        <v>0</v>
      </c>
      <c r="AAI135">
        <f t="shared" si="4168"/>
        <v>0</v>
      </c>
      <c r="AAJ135">
        <f t="shared" si="4169"/>
        <v>0</v>
      </c>
      <c r="AAK135">
        <f t="shared" si="4170"/>
        <v>0</v>
      </c>
      <c r="AAL135">
        <f t="shared" si="4171"/>
        <v>0</v>
      </c>
      <c r="AAM135">
        <f t="shared" si="4172"/>
        <v>0</v>
      </c>
      <c r="AAN135">
        <f t="shared" si="4173"/>
        <v>0</v>
      </c>
      <c r="AAO135">
        <f t="shared" si="4174"/>
        <v>0</v>
      </c>
      <c r="AAP135">
        <f t="shared" si="4175"/>
        <v>0</v>
      </c>
      <c r="AAQ135">
        <f t="shared" si="4176"/>
        <v>0</v>
      </c>
      <c r="AAR135">
        <f t="shared" si="4177"/>
        <v>0</v>
      </c>
      <c r="AAS135">
        <f t="shared" si="4178"/>
        <v>0</v>
      </c>
      <c r="AAT135">
        <f t="shared" si="4179"/>
        <v>0</v>
      </c>
      <c r="AAU135">
        <f t="shared" si="4180"/>
        <v>0</v>
      </c>
      <c r="AAV135">
        <f t="shared" si="4181"/>
        <v>0</v>
      </c>
      <c r="AAW135">
        <f t="shared" si="4182"/>
        <v>0</v>
      </c>
      <c r="AAX135">
        <f t="shared" si="4183"/>
        <v>0</v>
      </c>
      <c r="AAY135">
        <f t="shared" si="4184"/>
        <v>0</v>
      </c>
      <c r="AAZ135">
        <f t="shared" si="4185"/>
        <v>0</v>
      </c>
      <c r="ABA135">
        <f t="shared" si="4186"/>
        <v>0</v>
      </c>
      <c r="ABB135">
        <f t="shared" si="4187"/>
        <v>0</v>
      </c>
      <c r="ABC135">
        <f t="shared" si="4188"/>
        <v>0</v>
      </c>
      <c r="ABD135">
        <f t="shared" si="4189"/>
        <v>0</v>
      </c>
      <c r="ABE135">
        <f t="shared" si="4190"/>
        <v>0</v>
      </c>
      <c r="ABF135">
        <f t="shared" si="4191"/>
        <v>0</v>
      </c>
      <c r="ABG135">
        <f t="shared" si="4192"/>
        <v>0</v>
      </c>
      <c r="ABH135">
        <f t="shared" si="4193"/>
        <v>0</v>
      </c>
      <c r="ABI135">
        <f t="shared" si="4194"/>
        <v>0</v>
      </c>
      <c r="ABJ135">
        <f t="shared" si="4195"/>
        <v>0</v>
      </c>
      <c r="ABK135">
        <f t="shared" si="4196"/>
        <v>0</v>
      </c>
      <c r="ABL135">
        <f t="shared" si="4197"/>
        <v>0</v>
      </c>
      <c r="ABM135">
        <f t="shared" si="4198"/>
        <v>0</v>
      </c>
      <c r="ABN135">
        <f t="shared" si="4199"/>
        <v>0</v>
      </c>
      <c r="ABO135">
        <f t="shared" si="4200"/>
        <v>0</v>
      </c>
      <c r="ABP135">
        <f t="shared" si="4201"/>
        <v>0</v>
      </c>
      <c r="ABQ135">
        <f t="shared" si="4202"/>
        <v>0</v>
      </c>
      <c r="ABR135">
        <f t="shared" si="4203"/>
        <v>0</v>
      </c>
      <c r="ABS135">
        <f t="shared" si="4204"/>
        <v>0</v>
      </c>
      <c r="ABT135">
        <f t="shared" si="4205"/>
        <v>0</v>
      </c>
      <c r="ABU135">
        <f t="shared" si="4206"/>
        <v>0</v>
      </c>
      <c r="ABV135">
        <f t="shared" si="4207"/>
        <v>0</v>
      </c>
      <c r="ABW135">
        <f t="shared" si="4208"/>
        <v>0</v>
      </c>
      <c r="ABX135">
        <f t="shared" si="4209"/>
        <v>0</v>
      </c>
      <c r="ABY135">
        <f t="shared" si="4210"/>
        <v>0</v>
      </c>
      <c r="ABZ135">
        <f t="shared" si="4211"/>
        <v>0</v>
      </c>
      <c r="ACA135">
        <f t="shared" si="4212"/>
        <v>0</v>
      </c>
      <c r="ACB135">
        <f t="shared" si="4213"/>
        <v>0</v>
      </c>
      <c r="ACC135">
        <f t="shared" si="4214"/>
        <v>0</v>
      </c>
      <c r="ACD135">
        <f t="shared" si="4215"/>
        <v>0</v>
      </c>
      <c r="ACE135">
        <f t="shared" si="4216"/>
        <v>0</v>
      </c>
      <c r="ACF135">
        <f t="shared" si="4217"/>
        <v>0</v>
      </c>
      <c r="ACG135">
        <f t="shared" si="4218"/>
        <v>0</v>
      </c>
      <c r="ACH135">
        <f t="shared" si="4219"/>
        <v>0</v>
      </c>
      <c r="ACI135">
        <f t="shared" si="4220"/>
        <v>0</v>
      </c>
      <c r="ACJ135">
        <f t="shared" si="4221"/>
        <v>0</v>
      </c>
      <c r="ACK135">
        <f t="shared" si="4222"/>
        <v>0</v>
      </c>
      <c r="ACL135">
        <f t="shared" si="4223"/>
        <v>0</v>
      </c>
      <c r="ACM135">
        <f t="shared" si="4224"/>
        <v>0</v>
      </c>
      <c r="ACN135">
        <f t="shared" si="4225"/>
        <v>0</v>
      </c>
      <c r="ACO135">
        <f t="shared" si="4226"/>
        <v>0</v>
      </c>
      <c r="ACP135">
        <f t="shared" si="4227"/>
        <v>0</v>
      </c>
      <c r="ACQ135">
        <f t="shared" si="4228"/>
        <v>0</v>
      </c>
      <c r="ACR135">
        <f t="shared" si="4229"/>
        <v>0</v>
      </c>
      <c r="ACS135">
        <f t="shared" si="4230"/>
        <v>0</v>
      </c>
      <c r="ACT135">
        <f t="shared" si="4231"/>
        <v>0</v>
      </c>
      <c r="ACU135">
        <f t="shared" si="4232"/>
        <v>0</v>
      </c>
      <c r="ACW135" s="4">
        <f t="shared" si="4233"/>
        <v>120.3</v>
      </c>
      <c r="ACX135" s="4">
        <f t="shared" si="4234"/>
        <v>34.099999999999994</v>
      </c>
      <c r="ACY135" s="4">
        <f t="shared" si="4235"/>
        <v>66</v>
      </c>
      <c r="ACZ135" s="4">
        <f t="shared" si="4236"/>
        <v>0</v>
      </c>
      <c r="ADA135" s="88">
        <f t="shared" si="4237"/>
        <v>4.1291645644125152</v>
      </c>
      <c r="ADB135" s="4">
        <f t="shared" si="4238"/>
        <v>220.39999999999998</v>
      </c>
      <c r="ADC135" s="5">
        <f t="shared" si="4239"/>
        <v>4.9050993873722888</v>
      </c>
      <c r="ADD135" s="5">
        <f t="shared" si="4240"/>
        <v>4.6904157598234297</v>
      </c>
      <c r="ADE135">
        <f t="shared" si="4241"/>
        <v>22</v>
      </c>
      <c r="ADF135">
        <f t="shared" si="4242"/>
        <v>14.1</v>
      </c>
      <c r="ADG135">
        <f t="shared" si="4243"/>
        <v>46.4</v>
      </c>
      <c r="ADH135">
        <f t="shared" si="4244"/>
        <v>44.3</v>
      </c>
      <c r="ADI135">
        <f t="shared" si="4245"/>
        <v>0</v>
      </c>
      <c r="ADJ135">
        <f t="shared" si="4246"/>
        <v>25.6</v>
      </c>
      <c r="ADK135">
        <f t="shared" si="4247"/>
        <v>17.2</v>
      </c>
      <c r="ADL135">
        <f t="shared" si="4248"/>
        <v>16.899999999999999</v>
      </c>
      <c r="ADM135">
        <f t="shared" si="4249"/>
        <v>12.2</v>
      </c>
      <c r="ADN135">
        <f t="shared" si="4250"/>
        <v>21.7</v>
      </c>
      <c r="ADO135">
        <f t="shared" si="4251"/>
        <v>0</v>
      </c>
      <c r="ADP135">
        <f t="shared" si="4252"/>
        <v>0</v>
      </c>
      <c r="ADQ135">
        <f t="shared" si="4253"/>
        <v>0</v>
      </c>
      <c r="ADR135">
        <f t="shared" si="4254"/>
        <v>0</v>
      </c>
      <c r="ADS135">
        <f t="shared" si="4255"/>
        <v>0</v>
      </c>
      <c r="ADT135">
        <f t="shared" si="4256"/>
        <v>0</v>
      </c>
      <c r="ADU135">
        <f t="shared" si="4257"/>
        <v>0</v>
      </c>
      <c r="ADV135">
        <f t="shared" si="4258"/>
        <v>0</v>
      </c>
      <c r="ADW135">
        <f t="shared" si="4259"/>
        <v>0</v>
      </c>
      <c r="ADX135">
        <f t="shared" si="4260"/>
        <v>0</v>
      </c>
      <c r="ADY135">
        <f t="shared" si="4261"/>
        <v>0</v>
      </c>
      <c r="ADZ135">
        <f t="shared" si="4262"/>
        <v>0</v>
      </c>
      <c r="AEA135">
        <f t="shared" si="4263"/>
        <v>0</v>
      </c>
      <c r="AEB135">
        <f t="shared" si="4264"/>
        <v>0</v>
      </c>
      <c r="AEC135">
        <f t="shared" si="4265"/>
        <v>0</v>
      </c>
      <c r="AED135">
        <f t="shared" si="4266"/>
        <v>0</v>
      </c>
      <c r="AEE135">
        <f t="shared" si="4267"/>
        <v>0</v>
      </c>
      <c r="AEF135">
        <f t="shared" si="4268"/>
        <v>0</v>
      </c>
      <c r="AEG135">
        <f t="shared" si="4269"/>
        <v>0</v>
      </c>
      <c r="AEH135">
        <f t="shared" si="4270"/>
        <v>0</v>
      </c>
      <c r="AEI135">
        <f t="shared" si="4271"/>
        <v>0</v>
      </c>
      <c r="AEJ135">
        <f t="shared" si="4272"/>
        <v>0</v>
      </c>
      <c r="AEK135">
        <f t="shared" si="4273"/>
        <v>0</v>
      </c>
      <c r="AEL135">
        <f t="shared" si="4274"/>
        <v>0</v>
      </c>
      <c r="AEM135">
        <f t="shared" si="4275"/>
        <v>0</v>
      </c>
      <c r="AEN135">
        <f t="shared" si="4276"/>
        <v>0</v>
      </c>
      <c r="AEO135">
        <f t="shared" si="4277"/>
        <v>0</v>
      </c>
      <c r="AEP135">
        <f t="shared" si="4278"/>
        <v>0</v>
      </c>
      <c r="AEQ135">
        <f t="shared" si="4279"/>
        <v>0</v>
      </c>
      <c r="AER135">
        <f t="shared" si="4280"/>
        <v>0</v>
      </c>
      <c r="AES135">
        <f t="shared" si="4281"/>
        <v>0</v>
      </c>
      <c r="AET135">
        <f t="shared" si="4282"/>
        <v>0</v>
      </c>
      <c r="AEU135">
        <f t="shared" si="4283"/>
        <v>0</v>
      </c>
      <c r="AEV135">
        <f t="shared" si="4284"/>
        <v>0</v>
      </c>
      <c r="AEW135">
        <f t="shared" si="4285"/>
        <v>0</v>
      </c>
      <c r="AEX135">
        <f t="shared" si="4286"/>
        <v>0</v>
      </c>
      <c r="AEY135">
        <f t="shared" si="4287"/>
        <v>0</v>
      </c>
      <c r="AEZ135">
        <f t="shared" si="4288"/>
        <v>0</v>
      </c>
      <c r="AFA135">
        <f t="shared" si="4289"/>
        <v>0</v>
      </c>
      <c r="AFB135">
        <f t="shared" si="4290"/>
        <v>0</v>
      </c>
      <c r="AFC135">
        <f t="shared" si="4291"/>
        <v>0</v>
      </c>
      <c r="AFD135">
        <f t="shared" si="4292"/>
        <v>0</v>
      </c>
      <c r="AFE135">
        <f t="shared" si="4293"/>
        <v>0</v>
      </c>
      <c r="AFF135">
        <f t="shared" si="4294"/>
        <v>0</v>
      </c>
      <c r="AFG135">
        <f t="shared" si="4295"/>
        <v>0</v>
      </c>
      <c r="AFH135">
        <f t="shared" si="4296"/>
        <v>0</v>
      </c>
      <c r="AFI135">
        <f t="shared" si="4297"/>
        <v>0</v>
      </c>
      <c r="AFJ135">
        <f t="shared" si="4298"/>
        <v>0</v>
      </c>
      <c r="AFK135">
        <f t="shared" si="4299"/>
        <v>0</v>
      </c>
      <c r="AFL135">
        <f t="shared" si="4300"/>
        <v>0</v>
      </c>
      <c r="AFM135">
        <f t="shared" si="4301"/>
        <v>0</v>
      </c>
      <c r="AFN135">
        <f t="shared" si="4302"/>
        <v>0</v>
      </c>
      <c r="AFO135">
        <f t="shared" si="4303"/>
        <v>0</v>
      </c>
      <c r="AFP135">
        <f t="shared" si="4304"/>
        <v>0</v>
      </c>
      <c r="AFQ135">
        <f t="shared" si="4305"/>
        <v>0</v>
      </c>
      <c r="AFR135">
        <f t="shared" si="4306"/>
        <v>0</v>
      </c>
      <c r="AFS135">
        <f t="shared" si="4307"/>
        <v>0</v>
      </c>
      <c r="AFT135">
        <f t="shared" si="4308"/>
        <v>0</v>
      </c>
      <c r="AFU135">
        <f t="shared" si="4309"/>
        <v>0</v>
      </c>
      <c r="AFV135">
        <f t="shared" si="4310"/>
        <v>0</v>
      </c>
      <c r="AFW135">
        <f t="shared" si="4311"/>
        <v>0</v>
      </c>
      <c r="AFX135">
        <f t="shared" si="4312"/>
        <v>0</v>
      </c>
      <c r="AFY135">
        <f t="shared" si="4313"/>
        <v>0</v>
      </c>
      <c r="AFZ135">
        <f t="shared" si="4314"/>
        <v>0</v>
      </c>
      <c r="AGA135">
        <f t="shared" si="4315"/>
        <v>0</v>
      </c>
      <c r="AGB135">
        <f t="shared" si="4316"/>
        <v>0</v>
      </c>
      <c r="AGC135">
        <f t="shared" si="4317"/>
        <v>0</v>
      </c>
      <c r="AGD135">
        <f t="shared" si="4318"/>
        <v>0</v>
      </c>
      <c r="AGE135">
        <f t="shared" si="4319"/>
        <v>0</v>
      </c>
      <c r="AGF135">
        <f t="shared" si="4320"/>
        <v>0</v>
      </c>
      <c r="AGG135">
        <f t="shared" si="4321"/>
        <v>0</v>
      </c>
      <c r="AGH135">
        <f t="shared" si="4322"/>
        <v>0</v>
      </c>
      <c r="AGI135">
        <f t="shared" si="4323"/>
        <v>0</v>
      </c>
      <c r="AGJ135">
        <f t="shared" si="4324"/>
        <v>0</v>
      </c>
      <c r="AGK135">
        <f t="shared" si="4325"/>
        <v>0</v>
      </c>
      <c r="AGM135" s="88">
        <f t="shared" si="4326"/>
        <v>63</v>
      </c>
      <c r="AGN135" s="88">
        <v>63</v>
      </c>
      <c r="AGO135">
        <v>7</v>
      </c>
      <c r="AGP135">
        <f t="shared" si="4327"/>
        <v>7</v>
      </c>
      <c r="AGQ135">
        <f t="shared" si="4328"/>
        <v>7</v>
      </c>
      <c r="AGR135">
        <f t="shared" si="4329"/>
        <v>7</v>
      </c>
      <c r="AGS135">
        <f t="shared" si="4330"/>
        <v>7</v>
      </c>
      <c r="AGT135">
        <f t="shared" si="4331"/>
        <v>7</v>
      </c>
      <c r="AGU135">
        <f t="shared" si="4332"/>
        <v>7</v>
      </c>
      <c r="AGV135">
        <f t="shared" si="4333"/>
        <v>5</v>
      </c>
      <c r="AGW135">
        <f t="shared" si="4334"/>
        <v>2</v>
      </c>
      <c r="AGX135">
        <f t="shared" si="4335"/>
        <v>7</v>
      </c>
      <c r="AGY135">
        <f t="shared" si="4336"/>
        <v>7</v>
      </c>
      <c r="AGZ135">
        <f t="shared" si="4337"/>
        <v>0</v>
      </c>
      <c r="AHA135">
        <f t="shared" si="4338"/>
        <v>0</v>
      </c>
      <c r="AHB135">
        <f t="shared" si="4339"/>
        <v>0</v>
      </c>
      <c r="AHC135">
        <f t="shared" si="4340"/>
        <v>0</v>
      </c>
      <c r="AHD135">
        <f t="shared" si="4341"/>
        <v>0</v>
      </c>
      <c r="AHE135">
        <f t="shared" si="4342"/>
        <v>0</v>
      </c>
      <c r="AHF135">
        <f t="shared" si="4343"/>
        <v>0</v>
      </c>
      <c r="AHG135">
        <f t="shared" si="4344"/>
        <v>0</v>
      </c>
      <c r="AHH135">
        <f t="shared" si="4345"/>
        <v>0</v>
      </c>
      <c r="AHI135">
        <f t="shared" si="4346"/>
        <v>0</v>
      </c>
      <c r="AHJ135">
        <f t="shared" si="4347"/>
        <v>0</v>
      </c>
      <c r="AHK135">
        <f t="shared" si="4348"/>
        <v>0</v>
      </c>
      <c r="AHL135">
        <f t="shared" si="4349"/>
        <v>0</v>
      </c>
      <c r="AHM135">
        <f t="shared" si="4350"/>
        <v>0</v>
      </c>
      <c r="AHN135">
        <f t="shared" si="4351"/>
        <v>0</v>
      </c>
      <c r="AHO135">
        <f t="shared" si="4352"/>
        <v>0</v>
      </c>
      <c r="AHP135">
        <f t="shared" si="4353"/>
        <v>0</v>
      </c>
      <c r="AHQ135">
        <f t="shared" si="4354"/>
        <v>0</v>
      </c>
      <c r="AHR135">
        <f t="shared" si="4355"/>
        <v>0</v>
      </c>
      <c r="AHS135">
        <f t="shared" si="4356"/>
        <v>0</v>
      </c>
      <c r="AHT135">
        <f t="shared" si="4357"/>
        <v>0</v>
      </c>
      <c r="AHU135">
        <f t="shared" si="4358"/>
        <v>0</v>
      </c>
      <c r="AHV135">
        <f t="shared" si="4359"/>
        <v>0</v>
      </c>
      <c r="AHW135">
        <f t="shared" si="4360"/>
        <v>0</v>
      </c>
      <c r="AHX135">
        <f t="shared" si="4361"/>
        <v>0</v>
      </c>
      <c r="AHY135">
        <f t="shared" si="4362"/>
        <v>0</v>
      </c>
      <c r="AHZ135">
        <f t="shared" si="4363"/>
        <v>0</v>
      </c>
      <c r="AIA135">
        <f t="shared" si="4364"/>
        <v>0</v>
      </c>
      <c r="AIB135">
        <f t="shared" si="4365"/>
        <v>0</v>
      </c>
      <c r="AIC135">
        <f t="shared" si="4366"/>
        <v>0</v>
      </c>
      <c r="AID135">
        <f t="shared" si="4367"/>
        <v>0</v>
      </c>
      <c r="AIE135">
        <f t="shared" si="4368"/>
        <v>0</v>
      </c>
      <c r="AIF135">
        <f t="shared" si="4369"/>
        <v>0</v>
      </c>
      <c r="AIG135">
        <f t="shared" si="4370"/>
        <v>0</v>
      </c>
      <c r="AIH135">
        <f t="shared" si="4371"/>
        <v>0</v>
      </c>
      <c r="AII135">
        <f t="shared" si="4372"/>
        <v>0</v>
      </c>
      <c r="AIJ135">
        <f t="shared" si="4373"/>
        <v>0</v>
      </c>
      <c r="AIK135">
        <f t="shared" si="4374"/>
        <v>0</v>
      </c>
      <c r="AIL135">
        <f t="shared" si="4375"/>
        <v>0</v>
      </c>
      <c r="AIM135">
        <f t="shared" si="4376"/>
        <v>0</v>
      </c>
      <c r="AIN135">
        <f t="shared" si="4377"/>
        <v>0</v>
      </c>
      <c r="AIO135">
        <f t="shared" si="4378"/>
        <v>0</v>
      </c>
      <c r="AIP135">
        <f t="shared" si="4379"/>
        <v>0</v>
      </c>
      <c r="AIQ135">
        <f t="shared" si="4380"/>
        <v>0</v>
      </c>
      <c r="AIR135">
        <f t="shared" si="4381"/>
        <v>0</v>
      </c>
      <c r="AIS135">
        <f t="shared" si="4382"/>
        <v>0</v>
      </c>
      <c r="AIT135">
        <f t="shared" si="4383"/>
        <v>0</v>
      </c>
      <c r="AIU135">
        <f t="shared" si="4384"/>
        <v>0</v>
      </c>
      <c r="AIV135">
        <f t="shared" si="4385"/>
        <v>0</v>
      </c>
      <c r="AIW135">
        <f t="shared" si="4386"/>
        <v>0</v>
      </c>
      <c r="AIX135">
        <f t="shared" si="4387"/>
        <v>0</v>
      </c>
      <c r="AIY135">
        <f t="shared" si="4388"/>
        <v>0</v>
      </c>
      <c r="AIZ135">
        <f t="shared" si="4389"/>
        <v>0</v>
      </c>
      <c r="AJA135">
        <f t="shared" si="4390"/>
        <v>0</v>
      </c>
      <c r="AJB135">
        <f t="shared" si="4391"/>
        <v>0</v>
      </c>
      <c r="AJC135">
        <f t="shared" si="4392"/>
        <v>0</v>
      </c>
      <c r="AJD135">
        <f t="shared" si="4393"/>
        <v>0</v>
      </c>
      <c r="AJE135">
        <f t="shared" si="4394"/>
        <v>0</v>
      </c>
      <c r="AJF135">
        <f t="shared" si="4395"/>
        <v>0</v>
      </c>
      <c r="AJG135">
        <f t="shared" si="4396"/>
        <v>0</v>
      </c>
      <c r="AJH135">
        <f t="shared" si="4397"/>
        <v>0</v>
      </c>
      <c r="AJI135">
        <f t="shared" si="4398"/>
        <v>0</v>
      </c>
      <c r="AJJ135">
        <f t="shared" si="4399"/>
        <v>0</v>
      </c>
      <c r="AJK135">
        <f t="shared" si="4400"/>
        <v>0</v>
      </c>
      <c r="AJL135">
        <f t="shared" si="4401"/>
        <v>0</v>
      </c>
      <c r="AJM135">
        <f t="shared" si="4402"/>
        <v>0</v>
      </c>
      <c r="AJN135">
        <f t="shared" si="4403"/>
        <v>0</v>
      </c>
      <c r="AJO135">
        <f t="shared" si="4404"/>
        <v>0</v>
      </c>
      <c r="AJP135">
        <f t="shared" si="4405"/>
        <v>0</v>
      </c>
      <c r="AJQ135">
        <f t="shared" si="4406"/>
        <v>0</v>
      </c>
      <c r="AJR135">
        <f t="shared" si="4407"/>
        <v>0</v>
      </c>
      <c r="AJS135">
        <f t="shared" si="4408"/>
        <v>0</v>
      </c>
      <c r="AJT135">
        <f t="shared" si="4409"/>
        <v>0</v>
      </c>
      <c r="AJU135">
        <f t="shared" si="4410"/>
        <v>0</v>
      </c>
      <c r="AJV135">
        <f t="shared" si="4411"/>
        <v>0</v>
      </c>
      <c r="AJX135">
        <v>39</v>
      </c>
      <c r="AJY135">
        <v>1</v>
      </c>
      <c r="AJZ135">
        <v>1</v>
      </c>
      <c r="AKA135">
        <f t="shared" si="4412"/>
        <v>1</v>
      </c>
      <c r="AKB135">
        <f t="shared" si="4413"/>
        <v>1</v>
      </c>
      <c r="AKC135">
        <f t="shared" si="4414"/>
        <v>1</v>
      </c>
      <c r="AKD135">
        <f t="shared" si="4415"/>
        <v>2</v>
      </c>
      <c r="AKE135">
        <f t="shared" si="4416"/>
        <v>8</v>
      </c>
      <c r="AKF135">
        <f t="shared" si="4417"/>
        <v>8</v>
      </c>
      <c r="AKG135">
        <f t="shared" si="4418"/>
        <v>1</v>
      </c>
      <c r="AKH135">
        <f t="shared" si="4419"/>
        <v>0</v>
      </c>
      <c r="AKI135">
        <f t="shared" si="4420"/>
        <v>0</v>
      </c>
      <c r="AKJ135">
        <f t="shared" si="4421"/>
        <v>0</v>
      </c>
      <c r="AKK135">
        <f t="shared" si="4422"/>
        <v>0</v>
      </c>
      <c r="AKL135">
        <f t="shared" si="4423"/>
        <v>0</v>
      </c>
      <c r="AKM135">
        <f t="shared" si="4424"/>
        <v>0</v>
      </c>
      <c r="AKN135">
        <f t="shared" si="4425"/>
        <v>0</v>
      </c>
      <c r="AKO135">
        <f t="shared" si="4426"/>
        <v>0</v>
      </c>
      <c r="AKP135">
        <f t="shared" si="4427"/>
        <v>0</v>
      </c>
      <c r="AKQ135">
        <f t="shared" si="4428"/>
        <v>0</v>
      </c>
      <c r="AKR135">
        <f t="shared" si="4429"/>
        <v>0</v>
      </c>
      <c r="AKS135">
        <f t="shared" si="4430"/>
        <v>0</v>
      </c>
      <c r="AKT135">
        <f t="shared" si="4431"/>
        <v>0</v>
      </c>
      <c r="AKU135">
        <f t="shared" si="4432"/>
        <v>0</v>
      </c>
      <c r="AKV135">
        <f t="shared" si="4433"/>
        <v>0</v>
      </c>
      <c r="AKW135">
        <f t="shared" si="4434"/>
        <v>0</v>
      </c>
      <c r="AKX135">
        <f t="shared" si="4435"/>
        <v>0</v>
      </c>
      <c r="AKY135">
        <f t="shared" si="4436"/>
        <v>0</v>
      </c>
      <c r="AKZ135">
        <f t="shared" si="4437"/>
        <v>0</v>
      </c>
      <c r="ALA135">
        <f t="shared" si="4438"/>
        <v>0</v>
      </c>
      <c r="ALB135">
        <f t="shared" si="4439"/>
        <v>0</v>
      </c>
      <c r="ALC135">
        <f t="shared" si="4440"/>
        <v>0</v>
      </c>
      <c r="ALD135">
        <f t="shared" si="4441"/>
        <v>0</v>
      </c>
      <c r="ALE135">
        <f t="shared" si="4442"/>
        <v>0</v>
      </c>
      <c r="ALF135">
        <f t="shared" si="4443"/>
        <v>0</v>
      </c>
      <c r="ALG135">
        <f t="shared" si="4444"/>
        <v>0</v>
      </c>
      <c r="ALH135">
        <f t="shared" si="4445"/>
        <v>0</v>
      </c>
      <c r="ALI135">
        <f t="shared" si="4446"/>
        <v>0</v>
      </c>
      <c r="ALJ135">
        <f t="shared" si="4447"/>
        <v>0</v>
      </c>
      <c r="ALK135">
        <f t="shared" si="4448"/>
        <v>0</v>
      </c>
      <c r="ALL135">
        <f t="shared" si="4449"/>
        <v>0</v>
      </c>
      <c r="ALM135">
        <f t="shared" si="4450"/>
        <v>0</v>
      </c>
      <c r="ALN135">
        <f t="shared" si="4451"/>
        <v>0</v>
      </c>
      <c r="ALO135">
        <f t="shared" si="4452"/>
        <v>0</v>
      </c>
      <c r="ALP135">
        <f t="shared" si="4453"/>
        <v>0</v>
      </c>
      <c r="ALQ135">
        <f t="shared" si="4454"/>
        <v>0</v>
      </c>
      <c r="ALR135">
        <f t="shared" si="4455"/>
        <v>0</v>
      </c>
      <c r="ALS135">
        <f t="shared" si="4456"/>
        <v>0</v>
      </c>
      <c r="ALT135">
        <f t="shared" si="4457"/>
        <v>0</v>
      </c>
      <c r="ALU135">
        <f t="shared" si="4458"/>
        <v>0</v>
      </c>
      <c r="ALV135">
        <f t="shared" si="4459"/>
        <v>0</v>
      </c>
      <c r="ALW135">
        <f t="shared" si="4460"/>
        <v>0</v>
      </c>
      <c r="ALX135">
        <f t="shared" si="4461"/>
        <v>0</v>
      </c>
      <c r="ALY135">
        <f t="shared" si="4462"/>
        <v>0</v>
      </c>
      <c r="ALZ135">
        <f t="shared" si="4463"/>
        <v>0</v>
      </c>
      <c r="AMA135">
        <f t="shared" si="4464"/>
        <v>0</v>
      </c>
      <c r="AMB135">
        <f t="shared" si="4465"/>
        <v>0</v>
      </c>
      <c r="AMC135">
        <f t="shared" si="4466"/>
        <v>0</v>
      </c>
      <c r="AMD135">
        <f t="shared" si="4467"/>
        <v>0</v>
      </c>
      <c r="AME135">
        <f t="shared" si="4468"/>
        <v>0</v>
      </c>
      <c r="AMF135">
        <f t="shared" si="4469"/>
        <v>0</v>
      </c>
      <c r="AMG135">
        <f t="shared" si="4470"/>
        <v>0</v>
      </c>
      <c r="AMH135">
        <f t="shared" si="4471"/>
        <v>0</v>
      </c>
      <c r="AMI135">
        <f t="shared" si="4472"/>
        <v>0</v>
      </c>
      <c r="AMJ135">
        <f t="shared" si="4473"/>
        <v>0</v>
      </c>
      <c r="AMK135">
        <f t="shared" si="4474"/>
        <v>0</v>
      </c>
      <c r="AML135">
        <f t="shared" si="4475"/>
        <v>0</v>
      </c>
      <c r="AMM135">
        <f t="shared" si="4476"/>
        <v>0</v>
      </c>
      <c r="AMN135">
        <f t="shared" si="4477"/>
        <v>0</v>
      </c>
      <c r="AMO135">
        <f t="shared" si="4478"/>
        <v>0</v>
      </c>
      <c r="AMP135">
        <f t="shared" si="4479"/>
        <v>0</v>
      </c>
      <c r="AMQ135">
        <f t="shared" si="4480"/>
        <v>0</v>
      </c>
      <c r="AMR135">
        <f t="shared" si="4481"/>
        <v>0</v>
      </c>
      <c r="AMS135">
        <f t="shared" si="4482"/>
        <v>0</v>
      </c>
      <c r="AMT135">
        <f t="shared" si="4483"/>
        <v>0</v>
      </c>
      <c r="AMU135">
        <f t="shared" si="4484"/>
        <v>0</v>
      </c>
      <c r="AMV135">
        <f t="shared" si="4485"/>
        <v>0</v>
      </c>
      <c r="AMW135">
        <f t="shared" si="4486"/>
        <v>0</v>
      </c>
      <c r="AMX135">
        <f t="shared" si="4487"/>
        <v>0</v>
      </c>
      <c r="AMY135">
        <f t="shared" si="4488"/>
        <v>0</v>
      </c>
      <c r="AMZ135">
        <f t="shared" si="4489"/>
        <v>0</v>
      </c>
      <c r="ANA135">
        <f t="shared" si="4490"/>
        <v>0</v>
      </c>
      <c r="ANB135">
        <f t="shared" si="4491"/>
        <v>0</v>
      </c>
      <c r="ANC135">
        <f t="shared" si="4492"/>
        <v>0</v>
      </c>
      <c r="AND135">
        <f t="shared" si="4493"/>
        <v>0</v>
      </c>
      <c r="ANR135" s="4">
        <v>1657</v>
      </c>
      <c r="ANS135" s="4">
        <f t="shared" si="4494"/>
        <v>1657</v>
      </c>
      <c r="ANU135" s="4">
        <v>1743</v>
      </c>
      <c r="ANV135" t="str">
        <f t="shared" si="4495"/>
        <v>1740</v>
      </c>
      <c r="ANW135" t="str">
        <f t="shared" si="4496"/>
        <v>1709</v>
      </c>
      <c r="ANX135" t="str">
        <f t="shared" si="4497"/>
        <v>1716</v>
      </c>
      <c r="ANY135" t="str">
        <f t="shared" si="4498"/>
        <v>1719</v>
      </c>
      <c r="ANZ135" t="str">
        <f t="shared" si="4499"/>
        <v>1687</v>
      </c>
      <c r="AOA135" t="str">
        <f t="shared" si="4500"/>
        <v>1684</v>
      </c>
      <c r="AOB135" t="str">
        <f t="shared" si="4501"/>
        <v>1683</v>
      </c>
      <c r="AOC135" t="str">
        <f t="shared" si="4502"/>
        <v>1677</v>
      </c>
      <c r="AOD135" t="str">
        <f t="shared" si="4503"/>
        <v>1661</v>
      </c>
      <c r="AOE135" t="str">
        <f t="shared" si="4504"/>
        <v>1657</v>
      </c>
      <c r="AOF135" t="str">
        <f t="shared" si="4505"/>
        <v>1657</v>
      </c>
      <c r="AOG135" t="str">
        <f t="shared" si="4506"/>
        <v>1657</v>
      </c>
      <c r="AOH135" t="str">
        <f t="shared" si="4507"/>
        <v>1657</v>
      </c>
      <c r="AOI135" t="str">
        <f t="shared" si="4508"/>
        <v>1657</v>
      </c>
      <c r="AOJ135" t="str">
        <f t="shared" si="4509"/>
        <v>1657</v>
      </c>
      <c r="AOK135" t="str">
        <f t="shared" si="4510"/>
        <v>1657</v>
      </c>
      <c r="AOL135" t="str">
        <f t="shared" si="4511"/>
        <v>1657</v>
      </c>
      <c r="AOM135" t="str">
        <f t="shared" si="4512"/>
        <v>1657</v>
      </c>
      <c r="AON135" t="str">
        <f t="shared" si="4513"/>
        <v>1657</v>
      </c>
      <c r="AOO135" t="str">
        <f t="shared" si="4514"/>
        <v>1657</v>
      </c>
      <c r="AOP135" t="str">
        <f t="shared" si="4515"/>
        <v>1657</v>
      </c>
      <c r="AOQ135" t="str">
        <f t="shared" si="4516"/>
        <v>1657</v>
      </c>
      <c r="AOR135" t="str">
        <f t="shared" si="4517"/>
        <v>1657</v>
      </c>
      <c r="AOS135" t="str">
        <f t="shared" si="4518"/>
        <v>1657</v>
      </c>
      <c r="AOT135" t="str">
        <f t="shared" si="4519"/>
        <v>1657</v>
      </c>
      <c r="AOU135" t="str">
        <f t="shared" si="4520"/>
        <v>1657</v>
      </c>
      <c r="AOV135" t="str">
        <f t="shared" si="4521"/>
        <v>1657</v>
      </c>
      <c r="AOW135" t="str">
        <f t="shared" si="4522"/>
        <v>1657</v>
      </c>
      <c r="AOX135" t="str">
        <f t="shared" si="4523"/>
        <v>1657</v>
      </c>
      <c r="AOY135" t="str">
        <f t="shared" si="4524"/>
        <v>1657</v>
      </c>
      <c r="AOZ135" t="str">
        <f t="shared" si="4525"/>
        <v>1657</v>
      </c>
      <c r="APA135" t="str">
        <f t="shared" si="4526"/>
        <v>1657</v>
      </c>
      <c r="APB135" t="str">
        <f t="shared" si="4527"/>
        <v>1657</v>
      </c>
      <c r="APC135" t="str">
        <f t="shared" si="4528"/>
        <v>1657</v>
      </c>
      <c r="APD135" t="str">
        <f t="shared" si="4529"/>
        <v>1657</v>
      </c>
      <c r="APE135" t="str">
        <f t="shared" si="4530"/>
        <v>1657</v>
      </c>
      <c r="APF135" t="str">
        <f t="shared" si="4531"/>
        <v>1657</v>
      </c>
      <c r="APG135" t="str">
        <f t="shared" si="4532"/>
        <v>1657</v>
      </c>
      <c r="APH135" t="str">
        <f t="shared" si="4533"/>
        <v>1657</v>
      </c>
      <c r="API135" t="str">
        <f t="shared" si="4534"/>
        <v>1657</v>
      </c>
      <c r="APJ135" t="str">
        <f t="shared" si="4535"/>
        <v>1657</v>
      </c>
      <c r="APK135" t="str">
        <f t="shared" si="4536"/>
        <v>1657</v>
      </c>
      <c r="APL135" t="str">
        <f t="shared" si="4537"/>
        <v>1657</v>
      </c>
      <c r="APM135" t="str">
        <f t="shared" si="4538"/>
        <v>1657</v>
      </c>
      <c r="APN135" t="str">
        <f t="shared" si="4539"/>
        <v>1657</v>
      </c>
      <c r="APO135" t="str">
        <f t="shared" si="4540"/>
        <v>1657</v>
      </c>
      <c r="APP135" t="str">
        <f t="shared" si="4541"/>
        <v>1657</v>
      </c>
      <c r="APQ135" t="str">
        <f t="shared" si="4542"/>
        <v>1657</v>
      </c>
      <c r="APR135" t="str">
        <f t="shared" si="4543"/>
        <v>1657</v>
      </c>
      <c r="APS135" t="str">
        <f t="shared" si="4544"/>
        <v>1657</v>
      </c>
      <c r="APT135" t="str">
        <f t="shared" si="4545"/>
        <v>1657</v>
      </c>
      <c r="APU135" t="str">
        <f t="shared" si="4546"/>
        <v>1657</v>
      </c>
      <c r="APV135" t="str">
        <f t="shared" si="4547"/>
        <v>1657</v>
      </c>
      <c r="APW135" t="str">
        <f t="shared" si="4548"/>
        <v>1657</v>
      </c>
      <c r="APX135" t="str">
        <f t="shared" si="4549"/>
        <v>1657</v>
      </c>
      <c r="APY135" t="str">
        <f t="shared" si="4550"/>
        <v>1657</v>
      </c>
      <c r="APZ135" t="str">
        <f t="shared" si="4551"/>
        <v>1657</v>
      </c>
      <c r="AQA135" t="str">
        <f t="shared" si="4552"/>
        <v>1657</v>
      </c>
      <c r="AQB135" t="str">
        <f t="shared" si="4553"/>
        <v>1657</v>
      </c>
      <c r="AQC135" t="str">
        <f t="shared" si="4554"/>
        <v>1657</v>
      </c>
      <c r="AQD135" t="str">
        <f t="shared" si="4555"/>
        <v>1657</v>
      </c>
      <c r="AQE135" t="str">
        <f t="shared" si="4556"/>
        <v>1657</v>
      </c>
      <c r="AQF135" t="str">
        <f t="shared" si="4557"/>
        <v>1657</v>
      </c>
      <c r="AQG135" t="str">
        <f t="shared" si="4558"/>
        <v>1657</v>
      </c>
      <c r="AQH135" t="str">
        <f t="shared" si="4559"/>
        <v>1657</v>
      </c>
      <c r="AQI135" t="str">
        <f t="shared" si="4560"/>
        <v>1657</v>
      </c>
      <c r="AQJ135" t="str">
        <f t="shared" si="4561"/>
        <v>1657</v>
      </c>
      <c r="AQK135" t="str">
        <f t="shared" si="4562"/>
        <v>1657</v>
      </c>
      <c r="AQL135" t="str">
        <f t="shared" si="4563"/>
        <v>1657</v>
      </c>
      <c r="AQM135" t="str">
        <f t="shared" si="4564"/>
        <v>1657</v>
      </c>
      <c r="AQN135" t="str">
        <f t="shared" si="4565"/>
        <v>1657</v>
      </c>
      <c r="AQO135" t="str">
        <f t="shared" si="4566"/>
        <v>1657</v>
      </c>
      <c r="AQP135" t="str">
        <f t="shared" si="4567"/>
        <v>1657</v>
      </c>
      <c r="AQQ135" t="str">
        <f t="shared" si="4568"/>
        <v>1657</v>
      </c>
      <c r="AQR135" t="str">
        <f t="shared" si="4569"/>
        <v>1657</v>
      </c>
      <c r="AQS135" t="str">
        <f t="shared" si="4570"/>
        <v>1657</v>
      </c>
      <c r="AQT135" t="str">
        <f t="shared" si="4571"/>
        <v>1657</v>
      </c>
      <c r="AQU135" t="str">
        <f t="shared" si="4572"/>
        <v>1657</v>
      </c>
      <c r="AQV135" t="str">
        <f t="shared" si="4573"/>
        <v>1657</v>
      </c>
      <c r="AQW135" t="str">
        <f t="shared" si="4574"/>
        <v>1657</v>
      </c>
      <c r="AQX135" t="str">
        <f t="shared" si="4575"/>
        <v>1657</v>
      </c>
      <c r="AQY135" t="str">
        <f t="shared" si="4576"/>
        <v>1657</v>
      </c>
      <c r="AQZ135" t="str">
        <f t="shared" si="4577"/>
        <v>1657</v>
      </c>
      <c r="ARA135" t="str">
        <f t="shared" si="4578"/>
        <v>1657</v>
      </c>
      <c r="ARB135" t="str">
        <f t="shared" si="4579"/>
        <v>1657</v>
      </c>
      <c r="ARC135">
        <v>1743</v>
      </c>
      <c r="ARH135" s="5"/>
    </row>
    <row r="136" spans="1:1152" x14ac:dyDescent="0.2">
      <c r="A136">
        <v>140</v>
      </c>
      <c r="B136" s="229" t="s">
        <v>393</v>
      </c>
      <c r="C136" s="20">
        <f>VLOOKUP(A136, Rankings!$A$2:$AN$161, 40, FALSE)</f>
        <v>134</v>
      </c>
      <c r="D136" s="229" t="s">
        <v>406</v>
      </c>
      <c r="F136" s="4">
        <v>9</v>
      </c>
      <c r="G136" s="4">
        <v>16</v>
      </c>
      <c r="I136" s="5">
        <f t="shared" si="3664"/>
        <v>9</v>
      </c>
      <c r="L136" t="s">
        <v>1732</v>
      </c>
      <c r="M136" t="s">
        <v>2041</v>
      </c>
      <c r="N136" t="s">
        <v>2316</v>
      </c>
      <c r="O136" t="s">
        <v>2581</v>
      </c>
      <c r="P136" t="s">
        <v>2779</v>
      </c>
      <c r="Q136" t="s">
        <v>3016</v>
      </c>
      <c r="R136" t="s">
        <v>3250</v>
      </c>
      <c r="S136" t="s">
        <v>3494</v>
      </c>
      <c r="T136" t="s">
        <v>3749</v>
      </c>
      <c r="U136" t="s">
        <v>10</v>
      </c>
      <c r="V136" t="s">
        <v>10</v>
      </c>
      <c r="W136" t="str">
        <f>Rankings!D135</f>
        <v>-</v>
      </c>
      <c r="X136" t="s">
        <v>10</v>
      </c>
      <c r="Y136" t="s">
        <v>10</v>
      </c>
      <c r="Z136" t="s">
        <v>10</v>
      </c>
      <c r="AA136" t="s">
        <v>10</v>
      </c>
      <c r="AB136" t="s">
        <v>10</v>
      </c>
      <c r="AC136" t="s">
        <v>10</v>
      </c>
      <c r="AD136" t="s">
        <v>10</v>
      </c>
      <c r="AE136" t="s">
        <v>10</v>
      </c>
      <c r="AF136" t="s">
        <v>10</v>
      </c>
      <c r="AG136" t="s">
        <v>10</v>
      </c>
      <c r="AH136" t="s">
        <v>10</v>
      </c>
      <c r="AI136" t="s">
        <v>10</v>
      </c>
      <c r="AJ136" t="s">
        <v>10</v>
      </c>
      <c r="AK136" t="s">
        <v>10</v>
      </c>
      <c r="AL136" t="s">
        <v>10</v>
      </c>
      <c r="AM136" t="s">
        <v>10</v>
      </c>
      <c r="AN136" t="s">
        <v>10</v>
      </c>
      <c r="AO136" t="s">
        <v>10</v>
      </c>
      <c r="AP136" t="s">
        <v>10</v>
      </c>
      <c r="AQ136" t="s">
        <v>10</v>
      </c>
      <c r="AR136" t="s">
        <v>10</v>
      </c>
      <c r="AS136" t="s">
        <v>10</v>
      </c>
      <c r="AT136" t="s">
        <v>10</v>
      </c>
      <c r="AU136" t="s">
        <v>10</v>
      </c>
      <c r="AV136" t="s">
        <v>10</v>
      </c>
      <c r="AW136" t="s">
        <v>10</v>
      </c>
      <c r="AX136" t="s">
        <v>10</v>
      </c>
      <c r="AY136" t="s">
        <v>10</v>
      </c>
      <c r="AZ136" t="s">
        <v>10</v>
      </c>
      <c r="BA136" t="s">
        <v>10</v>
      </c>
      <c r="BB136" t="s">
        <v>10</v>
      </c>
      <c r="BC136" t="s">
        <v>10</v>
      </c>
      <c r="BD136" t="s">
        <v>10</v>
      </c>
      <c r="BE136" t="s">
        <v>10</v>
      </c>
      <c r="BF136" t="s">
        <v>10</v>
      </c>
      <c r="BG136" t="s">
        <v>10</v>
      </c>
      <c r="BH136" t="s">
        <v>10</v>
      </c>
      <c r="BI136" t="s">
        <v>10</v>
      </c>
      <c r="BJ136" t="s">
        <v>10</v>
      </c>
      <c r="BK136" t="s">
        <v>10</v>
      </c>
      <c r="BL136" t="s">
        <v>10</v>
      </c>
      <c r="BM136" t="s">
        <v>10</v>
      </c>
      <c r="BN136" t="s">
        <v>10</v>
      </c>
      <c r="BO136" t="s">
        <v>10</v>
      </c>
      <c r="BP136" t="s">
        <v>10</v>
      </c>
      <c r="BQ136" t="s">
        <v>10</v>
      </c>
      <c r="BR136" t="s">
        <v>10</v>
      </c>
      <c r="BS136" t="s">
        <v>10</v>
      </c>
      <c r="BT136" t="s">
        <v>10</v>
      </c>
      <c r="BU136" t="s">
        <v>10</v>
      </c>
      <c r="BV136" t="s">
        <v>10</v>
      </c>
      <c r="BW136" t="s">
        <v>10</v>
      </c>
      <c r="BX136" t="s">
        <v>10</v>
      </c>
      <c r="BY136" t="s">
        <v>10</v>
      </c>
      <c r="BZ136" t="s">
        <v>10</v>
      </c>
      <c r="CA136" t="s">
        <v>10</v>
      </c>
      <c r="CB136" t="s">
        <v>10</v>
      </c>
      <c r="CC136" t="s">
        <v>10</v>
      </c>
      <c r="CD136" t="s">
        <v>10</v>
      </c>
      <c r="CE136" t="s">
        <v>10</v>
      </c>
      <c r="CF136" t="s">
        <v>10</v>
      </c>
      <c r="CG136" t="s">
        <v>10</v>
      </c>
      <c r="CH136" t="s">
        <v>10</v>
      </c>
      <c r="CI136" t="s">
        <v>10</v>
      </c>
      <c r="CJ136" t="s">
        <v>10</v>
      </c>
      <c r="CK136" t="s">
        <v>10</v>
      </c>
      <c r="CL136" t="s">
        <v>10</v>
      </c>
      <c r="CM136" t="s">
        <v>10</v>
      </c>
      <c r="CN136" t="s">
        <v>10</v>
      </c>
      <c r="CO136" t="s">
        <v>10</v>
      </c>
      <c r="CP136" t="s">
        <v>10</v>
      </c>
      <c r="CQ136" t="s">
        <v>10</v>
      </c>
      <c r="CR136" t="s">
        <v>10</v>
      </c>
      <c r="CT136" s="4">
        <f t="shared" si="3665"/>
        <v>0</v>
      </c>
      <c r="CU136" s="4">
        <f t="shared" si="3666"/>
        <v>0</v>
      </c>
      <c r="CV136" s="4">
        <f t="shared" si="3667"/>
        <v>0</v>
      </c>
      <c r="CW136" s="4">
        <f t="shared" si="3668"/>
        <v>5</v>
      </c>
      <c r="CX136" s="4">
        <f t="shared" si="3669"/>
        <v>1</v>
      </c>
      <c r="CY136" s="4">
        <f t="shared" si="3670"/>
        <v>0</v>
      </c>
      <c r="CZ136" s="4">
        <f t="shared" si="3671"/>
        <v>0</v>
      </c>
      <c r="DA136" s="4">
        <f t="shared" si="3672"/>
        <v>1</v>
      </c>
      <c r="DB136" s="4">
        <f t="shared" si="3673"/>
        <v>0</v>
      </c>
      <c r="DC136" s="4">
        <f t="shared" si="3674"/>
        <v>0</v>
      </c>
      <c r="DD136" s="4">
        <f t="shared" si="3675"/>
        <v>0</v>
      </c>
      <c r="DE136" s="4">
        <f t="shared" si="3676"/>
        <v>2</v>
      </c>
      <c r="DF136" s="4">
        <f t="shared" si="3677"/>
        <v>0</v>
      </c>
      <c r="DG136" s="4">
        <f t="shared" si="3678"/>
        <v>0</v>
      </c>
      <c r="DH136" s="4">
        <f t="shared" si="3679"/>
        <v>0</v>
      </c>
      <c r="DI136" s="152">
        <f t="shared" si="3680"/>
        <v>0</v>
      </c>
      <c r="DJ136" s="153">
        <f t="shared" si="3681"/>
        <v>0</v>
      </c>
      <c r="DK136" s="4">
        <f t="shared" si="3682"/>
        <v>5</v>
      </c>
      <c r="DL136" s="4">
        <f t="shared" si="3683"/>
        <v>1</v>
      </c>
      <c r="DM136" s="4">
        <f t="shared" si="3684"/>
        <v>1</v>
      </c>
      <c r="DN136" s="4">
        <f t="shared" si="3685"/>
        <v>0</v>
      </c>
      <c r="DO136" s="4">
        <f t="shared" si="3686"/>
        <v>2</v>
      </c>
      <c r="DP136" s="4">
        <f t="shared" si="3687"/>
        <v>0</v>
      </c>
      <c r="DQ136" s="4">
        <f t="shared" si="3688"/>
        <v>0</v>
      </c>
      <c r="DR136" s="4">
        <f t="shared" si="3689"/>
        <v>1</v>
      </c>
      <c r="DS136" s="4">
        <f t="shared" si="3690"/>
        <v>3</v>
      </c>
      <c r="DT136" s="4">
        <f t="shared" si="3691"/>
        <v>0</v>
      </c>
      <c r="DU136" t="str">
        <f t="shared" si="3692"/>
        <v>0R</v>
      </c>
      <c r="DV136" t="str">
        <f t="shared" si="3693"/>
        <v>0R</v>
      </c>
      <c r="DW136" t="str">
        <f t="shared" si="3694"/>
        <v>0R</v>
      </c>
      <c r="DX136" t="str">
        <f t="shared" si="3695"/>
        <v>0S</v>
      </c>
      <c r="DY136" t="str">
        <f t="shared" si="3696"/>
        <v>0S</v>
      </c>
      <c r="DZ136" t="str">
        <f t="shared" si="3697"/>
        <v>0R</v>
      </c>
      <c r="EA136" t="str">
        <f t="shared" si="3698"/>
        <v>0L</v>
      </c>
      <c r="EB136" t="str">
        <f t="shared" si="3699"/>
        <v>3L</v>
      </c>
      <c r="EC136" t="str">
        <f t="shared" si="3700"/>
        <v>0R</v>
      </c>
      <c r="ED136">
        <f t="shared" si="3701"/>
        <v>0</v>
      </c>
      <c r="EE136">
        <f t="shared" si="3702"/>
        <v>0</v>
      </c>
      <c r="EF136">
        <f t="shared" si="3703"/>
        <v>0</v>
      </c>
      <c r="EG136">
        <f t="shared" si="3704"/>
        <v>0</v>
      </c>
      <c r="EH136">
        <f t="shared" si="3705"/>
        <v>0</v>
      </c>
      <c r="EI136">
        <f t="shared" si="3706"/>
        <v>0</v>
      </c>
      <c r="EJ136">
        <f t="shared" si="3707"/>
        <v>0</v>
      </c>
      <c r="EK136">
        <f t="shared" si="3708"/>
        <v>0</v>
      </c>
      <c r="EL136">
        <f t="shared" si="3709"/>
        <v>0</v>
      </c>
      <c r="EM136">
        <f t="shared" si="3710"/>
        <v>0</v>
      </c>
      <c r="EN136">
        <f t="shared" si="3711"/>
        <v>0</v>
      </c>
      <c r="EO136">
        <f t="shared" si="3712"/>
        <v>0</v>
      </c>
      <c r="EP136">
        <f t="shared" si="3713"/>
        <v>0</v>
      </c>
      <c r="EQ136">
        <f t="shared" si="3714"/>
        <v>0</v>
      </c>
      <c r="ER136">
        <f t="shared" si="3715"/>
        <v>0</v>
      </c>
      <c r="ES136">
        <f t="shared" si="3716"/>
        <v>0</v>
      </c>
      <c r="ET136">
        <f t="shared" si="3717"/>
        <v>0</v>
      </c>
      <c r="EU136">
        <f t="shared" si="3718"/>
        <v>0</v>
      </c>
      <c r="EV136">
        <f t="shared" si="3719"/>
        <v>0</v>
      </c>
      <c r="EW136">
        <f t="shared" si="3720"/>
        <v>0</v>
      </c>
      <c r="EX136">
        <f t="shared" si="3721"/>
        <v>0</v>
      </c>
      <c r="EY136">
        <f t="shared" si="3722"/>
        <v>0</v>
      </c>
      <c r="EZ136">
        <f t="shared" si="3723"/>
        <v>0</v>
      </c>
      <c r="FA136">
        <f t="shared" si="3724"/>
        <v>0</v>
      </c>
      <c r="FB136">
        <f t="shared" si="3725"/>
        <v>0</v>
      </c>
      <c r="FC136">
        <f t="shared" si="3726"/>
        <v>0</v>
      </c>
      <c r="FD136">
        <f t="shared" si="3727"/>
        <v>0</v>
      </c>
      <c r="FE136">
        <f t="shared" si="3728"/>
        <v>0</v>
      </c>
      <c r="FF136">
        <f t="shared" si="3729"/>
        <v>0</v>
      </c>
      <c r="FG136">
        <f t="shared" si="3730"/>
        <v>0</v>
      </c>
      <c r="FH136">
        <f t="shared" si="3731"/>
        <v>0</v>
      </c>
      <c r="FI136">
        <f t="shared" si="3732"/>
        <v>0</v>
      </c>
      <c r="FJ136">
        <f t="shared" si="3733"/>
        <v>0</v>
      </c>
      <c r="FK136">
        <f t="shared" si="3734"/>
        <v>0</v>
      </c>
      <c r="FL136">
        <f t="shared" si="3735"/>
        <v>0</v>
      </c>
      <c r="FM136">
        <f t="shared" si="3736"/>
        <v>0</v>
      </c>
      <c r="FN136">
        <f t="shared" si="3737"/>
        <v>0</v>
      </c>
      <c r="FO136">
        <f t="shared" si="3738"/>
        <v>0</v>
      </c>
      <c r="FP136">
        <f t="shared" si="3739"/>
        <v>0</v>
      </c>
      <c r="FQ136">
        <f t="shared" si="3740"/>
        <v>0</v>
      </c>
      <c r="FR136">
        <f t="shared" si="3741"/>
        <v>0</v>
      </c>
      <c r="FS136">
        <f t="shared" si="3742"/>
        <v>0</v>
      </c>
      <c r="FT136">
        <f t="shared" si="3743"/>
        <v>0</v>
      </c>
      <c r="FU136">
        <f t="shared" si="3744"/>
        <v>0</v>
      </c>
      <c r="FV136">
        <f t="shared" si="3745"/>
        <v>0</v>
      </c>
      <c r="FW136">
        <f t="shared" si="3746"/>
        <v>0</v>
      </c>
      <c r="FX136">
        <f t="shared" si="3747"/>
        <v>0</v>
      </c>
      <c r="FY136">
        <f t="shared" si="3748"/>
        <v>0</v>
      </c>
      <c r="FZ136">
        <f t="shared" si="3749"/>
        <v>0</v>
      </c>
      <c r="GA136">
        <f t="shared" si="3750"/>
        <v>0</v>
      </c>
      <c r="GB136">
        <f t="shared" si="3751"/>
        <v>0</v>
      </c>
      <c r="GC136">
        <f t="shared" si="3752"/>
        <v>0</v>
      </c>
      <c r="GD136">
        <f t="shared" si="3753"/>
        <v>0</v>
      </c>
      <c r="GE136">
        <f t="shared" si="3754"/>
        <v>0</v>
      </c>
      <c r="GF136">
        <f t="shared" si="3755"/>
        <v>0</v>
      </c>
      <c r="GG136">
        <f t="shared" si="3756"/>
        <v>0</v>
      </c>
      <c r="GH136">
        <f t="shared" si="3757"/>
        <v>0</v>
      </c>
      <c r="GI136">
        <f t="shared" si="3758"/>
        <v>0</v>
      </c>
      <c r="GJ136">
        <f t="shared" si="3759"/>
        <v>0</v>
      </c>
      <c r="GK136">
        <f t="shared" si="3760"/>
        <v>0</v>
      </c>
      <c r="GL136">
        <f t="shared" si="3761"/>
        <v>0</v>
      </c>
      <c r="GM136">
        <f t="shared" si="3762"/>
        <v>0</v>
      </c>
      <c r="GN136">
        <f t="shared" si="3763"/>
        <v>0</v>
      </c>
      <c r="GO136">
        <f t="shared" si="3764"/>
        <v>0</v>
      </c>
      <c r="GP136">
        <f t="shared" si="3765"/>
        <v>0</v>
      </c>
      <c r="GQ136">
        <f t="shared" si="3766"/>
        <v>0</v>
      </c>
      <c r="GR136">
        <f t="shared" si="3767"/>
        <v>0</v>
      </c>
      <c r="GS136">
        <f t="shared" si="3768"/>
        <v>0</v>
      </c>
      <c r="GT136">
        <f t="shared" si="3769"/>
        <v>0</v>
      </c>
      <c r="GU136">
        <f t="shared" si="3770"/>
        <v>0</v>
      </c>
      <c r="GV136">
        <f t="shared" si="3771"/>
        <v>0</v>
      </c>
      <c r="GW136">
        <f t="shared" si="3772"/>
        <v>0</v>
      </c>
      <c r="GX136">
        <f t="shared" si="3773"/>
        <v>0</v>
      </c>
      <c r="GY136">
        <f t="shared" si="3774"/>
        <v>0</v>
      </c>
      <c r="GZ136">
        <f t="shared" si="3775"/>
        <v>0</v>
      </c>
      <c r="HA136">
        <f t="shared" si="3776"/>
        <v>0</v>
      </c>
      <c r="HB136" s="176" t="s">
        <v>265</v>
      </c>
      <c r="HC136" s="89">
        <f t="shared" si="3777"/>
        <v>272.95788159033441</v>
      </c>
      <c r="HD136" s="89">
        <f t="shared" si="3778"/>
        <v>114.55327006458359</v>
      </c>
      <c r="HE136" s="89">
        <f t="shared" si="3779"/>
        <v>149.47193826878919</v>
      </c>
      <c r="HF136" s="89">
        <f t="shared" si="3780"/>
        <v>0</v>
      </c>
      <c r="HH136" s="88">
        <f t="shared" si="3781"/>
        <v>536.98308992370721</v>
      </c>
      <c r="HI136" s="88">
        <f t="shared" si="3782"/>
        <v>74.735969134394594</v>
      </c>
      <c r="HK136">
        <f>IFERROR(VLOOKUP(_xlfn.NUMBERVALUE(MID(L136, SEARCH("!", L136)+1, SEARCH("+", L136)-SEARCH("!", L136)-1)), Rankings!$A$2:$BK$161, 63, FALSE),0)</f>
        <v>40.734025249428527</v>
      </c>
      <c r="HL136">
        <f>IFERROR(VLOOKUP(_xlfn.NUMBERVALUE(MID(M136, SEARCH("!", M136)+1, SEARCH("+", M136)-SEARCH("!", M136)-1)), Rankings!$A$2:$BK$161, 63, FALSE),0)</f>
        <v>57.515850896448022</v>
      </c>
      <c r="HM136">
        <f>IFERROR(VLOOKUP(_xlfn.NUMBERVALUE(MID(N136, SEARCH("!", N136)+1, SEARCH("+", N136)-SEARCH("!", N136)-1)), Rankings!$A$2:$BK$161, 63, FALSE),0)</f>
        <v>83.315382295648959</v>
      </c>
      <c r="HN136">
        <f>IFERROR(VLOOKUP(_xlfn.NUMBERVALUE(MID(O136, SEARCH("!", O136)+1, SEARCH("+", O136)-SEARCH("!", O136)-1)), Rankings!$A$2:$BK$161, 63, FALSE),0)</f>
        <v>74.687844502051988</v>
      </c>
      <c r="HO136">
        <f>IFERROR(VLOOKUP(_xlfn.NUMBERVALUE(MID(P136, SEARCH("!", P136)+1, SEARCH("+", P136)-SEARCH("!", P136)-1)), Rankings!$A$2:$BK$161, 63, FALSE),0)</f>
        <v>74.784093766737215</v>
      </c>
      <c r="HP136">
        <f>IFERROR(VLOOKUP(_xlfn.NUMBERVALUE(MID(Q136, SEARCH("!", Q136)+1, SEARCH("+", Q136)-SEARCH("!", Q136)-1)), Rankings!$A$2:$BK$161, 63, FALSE),0)</f>
        <v>57.749962593693567</v>
      </c>
      <c r="HQ136">
        <f>IFERROR(VLOOKUP(_xlfn.NUMBERVALUE(MID(R136, SEARCH("!", R136)+1, SEARCH("+", R136)-SEARCH("!", R136)-1)), Rankings!$A$2:$BK$161, 63, FALSE),0)</f>
        <v>81.818382557243552</v>
      </c>
      <c r="HR136">
        <f>IFERROR(VLOOKUP(_xlfn.NUMBERVALUE(MID(S136, SEARCH("!", S136)+1, SEARCH("+", S136)-SEARCH("!", S136)-1)), Rankings!$A$2:$BK$161, 63, FALSE),0)</f>
        <v>32.734887507340041</v>
      </c>
      <c r="HS136">
        <f>IFERROR(VLOOKUP(_xlfn.NUMBERVALUE(MID(T136, SEARCH("!", T136)+1, SEARCH("+", T136)-SEARCH("!", T136)-1)), Rankings!$A$2:$BK$161, 63, FALSE),0)</f>
        <v>33.642660555115349</v>
      </c>
      <c r="HT136">
        <f>IFERROR(VLOOKUP(_xlfn.NUMBERVALUE(MID(U136, SEARCH("!", U136)+1, SEARCH("+", U136)-SEARCH("!", U136)-1)), Rankings!$A$2:$BK$161, 63, FALSE),0)</f>
        <v>0</v>
      </c>
      <c r="HU136">
        <f>IFERROR(VLOOKUP(_xlfn.NUMBERVALUE(MID(V136, SEARCH("!", V136)+1, SEARCH("+", V136)-SEARCH("!", V136)-1)), Rankings!$A$2:$BK$161, 63, FALSE),0)</f>
        <v>0</v>
      </c>
      <c r="HV136">
        <f>IFERROR(VLOOKUP(_xlfn.NUMBERVALUE(MID(W136, SEARCH("!", W136)+1, SEARCH("+", W136)-SEARCH("!", W136)-1)), Rankings!$A$2:$BK$161, 63, FALSE),0)</f>
        <v>0</v>
      </c>
      <c r="HW136">
        <f>IFERROR(VLOOKUP(_xlfn.NUMBERVALUE(MID(X136, SEARCH("!", X136)+1, SEARCH("+", X136)-SEARCH("!", X136)-1)), Rankings!$A$2:$BK$161, 63, FALSE),0)</f>
        <v>0</v>
      </c>
      <c r="HX136">
        <f>IFERROR(VLOOKUP(_xlfn.NUMBERVALUE(MID(Y136, SEARCH("!", Y136)+1, SEARCH("+", Y136)-SEARCH("!", Y136)-1)), Rankings!$A$2:$BK$161, 63, FALSE),0)</f>
        <v>0</v>
      </c>
      <c r="HY136">
        <f>IFERROR(VLOOKUP(_xlfn.NUMBERVALUE(MID(Z136, SEARCH("!", Z136)+1, SEARCH("+", Z136)-SEARCH("!", Z136)-1)), Rankings!$A$2:$BK$161, 63, FALSE),0)</f>
        <v>0</v>
      </c>
      <c r="HZ136">
        <f>IFERROR(VLOOKUP(_xlfn.NUMBERVALUE(MID(AA136, SEARCH("!", AA136)+1, SEARCH("+", AA136)-SEARCH("!", AA136)-1)), Rankings!$A$2:$BK$161, 63, FALSE),0)</f>
        <v>0</v>
      </c>
      <c r="IA136">
        <f>IFERROR(VLOOKUP(_xlfn.NUMBERVALUE(MID(AB136, SEARCH("!", AB136)+1, SEARCH("+", AB136)-SEARCH("!", AB136)-1)), Rankings!$A$2:$BK$161, 63, FALSE),0)</f>
        <v>0</v>
      </c>
      <c r="IB136">
        <f>IFERROR(VLOOKUP(_xlfn.NUMBERVALUE(MID(AC136, SEARCH("!", AC136)+1, SEARCH("+", AC136)-SEARCH("!", AC136)-1)), Rankings!$A$2:$BK$161, 63, FALSE),0)</f>
        <v>0</v>
      </c>
      <c r="IC136">
        <f>IFERROR(VLOOKUP(_xlfn.NUMBERVALUE(MID(AD136, SEARCH("!", AD136)+1, SEARCH("+", AD136)-SEARCH("!", AD136)-1)), Rankings!$A$2:$BK$161, 63, FALSE),0)</f>
        <v>0</v>
      </c>
      <c r="ID136">
        <f>IFERROR(VLOOKUP(_xlfn.NUMBERVALUE(MID(AE136, SEARCH("!", AE136)+1, SEARCH("+", AE136)-SEARCH("!", AE136)-1)), Rankings!$A$2:$BK$161, 63, FALSE),0)</f>
        <v>0</v>
      </c>
      <c r="IE136">
        <f>IFERROR(VLOOKUP(_xlfn.NUMBERVALUE(MID(AF136, SEARCH("!", AF136)+1, SEARCH("+", AF136)-SEARCH("!", AF136)-1)), Rankings!$A$2:$BK$161, 63, FALSE),0)</f>
        <v>0</v>
      </c>
      <c r="IF136">
        <f>IFERROR(VLOOKUP(_xlfn.NUMBERVALUE(MID(AG136, SEARCH("!", AG136)+1, SEARCH("+", AG136)-SEARCH("!", AG136)-1)), Rankings!$A$2:$BK$161, 63, FALSE),0)</f>
        <v>0</v>
      </c>
      <c r="IG136">
        <f>IFERROR(VLOOKUP(_xlfn.NUMBERVALUE(MID(AH136, SEARCH("!", AH136)+1, SEARCH("+", AH136)-SEARCH("!", AH136)-1)), Rankings!$A$2:$BK$161, 63, FALSE),0)</f>
        <v>0</v>
      </c>
      <c r="IH136">
        <f>IFERROR(VLOOKUP(_xlfn.NUMBERVALUE(MID(AI136, SEARCH("!", AI136)+1, SEARCH("+", AI136)-SEARCH("!", AI136)-1)), Rankings!$A$2:$BK$161, 63, FALSE),0)</f>
        <v>0</v>
      </c>
      <c r="II136">
        <f>IFERROR(VLOOKUP(_xlfn.NUMBERVALUE(MID(AJ136, SEARCH("!", AJ136)+1, SEARCH("+", AJ136)-SEARCH("!", AJ136)-1)), Rankings!$A$2:$BK$161, 63, FALSE),0)</f>
        <v>0</v>
      </c>
      <c r="IJ136">
        <f>IFERROR(VLOOKUP(_xlfn.NUMBERVALUE(MID(AK136, SEARCH("!", AK136)+1, SEARCH("+", AK136)-SEARCH("!", AK136)-1)), Rankings!$A$2:$BK$161, 63, FALSE),0)</f>
        <v>0</v>
      </c>
      <c r="IK136">
        <f>IFERROR(VLOOKUP(_xlfn.NUMBERVALUE(MID(AL136, SEARCH("!", AL136)+1, SEARCH("+", AL136)-SEARCH("!", AL136)-1)), Rankings!$A$2:$BK$161, 63, FALSE),0)</f>
        <v>0</v>
      </c>
      <c r="IL136">
        <f>IFERROR(VLOOKUP(_xlfn.NUMBERVALUE(MID(AM136, SEARCH("!", AM136)+1, SEARCH("+", AM136)-SEARCH("!", AM136)-1)), Rankings!$A$2:$BK$161, 63, FALSE),0)</f>
        <v>0</v>
      </c>
      <c r="IM136">
        <f>IFERROR(VLOOKUP(_xlfn.NUMBERVALUE(MID(AN136, SEARCH("!", AN136)+1, SEARCH("+", AN136)-SEARCH("!", AN136)-1)), Rankings!$A$2:$BK$161, 63, FALSE),0)</f>
        <v>0</v>
      </c>
      <c r="IN136">
        <f>IFERROR(VLOOKUP(_xlfn.NUMBERVALUE(MID(AO136, SEARCH("!", AO136)+1, SEARCH("+", AO136)-SEARCH("!", AO136)-1)), Rankings!$A$2:$BK$161, 63, FALSE),0)</f>
        <v>0</v>
      </c>
      <c r="IO136">
        <f>IFERROR(VLOOKUP(_xlfn.NUMBERVALUE(MID(AP136, SEARCH("!", AP136)+1, SEARCH("+", AP136)-SEARCH("!", AP136)-1)), Rankings!$A$2:$BK$161, 63, FALSE),0)</f>
        <v>0</v>
      </c>
      <c r="IP136">
        <f>IFERROR(VLOOKUP(_xlfn.NUMBERVALUE(MID(AQ136, SEARCH("!", AQ136)+1, SEARCH("+", AQ136)-SEARCH("!", AQ136)-1)), Rankings!$A$2:$BK$161, 63, FALSE),0)</f>
        <v>0</v>
      </c>
      <c r="IQ136">
        <f>IFERROR(VLOOKUP(_xlfn.NUMBERVALUE(MID(AR136, SEARCH("!", AR136)+1, SEARCH("+", AR136)-SEARCH("!", AR136)-1)), Rankings!$A$2:$BK$161, 63, FALSE),0)</f>
        <v>0</v>
      </c>
      <c r="IR136">
        <f>IFERROR(VLOOKUP(_xlfn.NUMBERVALUE(MID(AS136, SEARCH("!", AS136)+1, SEARCH("+", AS136)-SEARCH("!", AS136)-1)), Rankings!$A$2:$BK$161, 63, FALSE),0)</f>
        <v>0</v>
      </c>
      <c r="IS136">
        <f>IFERROR(VLOOKUP(_xlfn.NUMBERVALUE(MID(AT136, SEARCH("!", AT136)+1, SEARCH("+", AT136)-SEARCH("!", AT136)-1)), Rankings!$A$2:$BK$161, 63, FALSE),0)</f>
        <v>0</v>
      </c>
      <c r="IT136">
        <f>IFERROR(VLOOKUP(_xlfn.NUMBERVALUE(MID(AU136, SEARCH("!", AU136)+1, SEARCH("+", AU136)-SEARCH("!", AU136)-1)), Rankings!$A$2:$BK$161, 63, FALSE),0)</f>
        <v>0</v>
      </c>
      <c r="IU136">
        <f>IFERROR(VLOOKUP(_xlfn.NUMBERVALUE(MID(AV136, SEARCH("!", AV136)+1, SEARCH("+", AV136)-SEARCH("!", AV136)-1)), Rankings!$A$2:$BK$161, 63, FALSE),0)</f>
        <v>0</v>
      </c>
      <c r="IV136">
        <f>IFERROR(VLOOKUP(_xlfn.NUMBERVALUE(MID(AW136, SEARCH("!", AW136)+1, SEARCH("+", AW136)-SEARCH("!", AW136)-1)), Rankings!$A$2:$BK$161, 63, FALSE),0)</f>
        <v>0</v>
      </c>
      <c r="IW136">
        <f>IFERROR(VLOOKUP(_xlfn.NUMBERVALUE(MID(AX136, SEARCH("!", AX136)+1, SEARCH("+", AX136)-SEARCH("!", AX136)-1)), Rankings!$A$2:$BK$161, 63, FALSE),0)</f>
        <v>0</v>
      </c>
      <c r="IX136">
        <f>IFERROR(VLOOKUP(_xlfn.NUMBERVALUE(MID(AY136, SEARCH("!", AY136)+1, SEARCH("+", AY136)-SEARCH("!", AY136)-1)), Rankings!$A$2:$BK$161, 63, FALSE),0)</f>
        <v>0</v>
      </c>
      <c r="IY136">
        <f>IFERROR(VLOOKUP(_xlfn.NUMBERVALUE(MID(AZ136, SEARCH("!", AZ136)+1, SEARCH("+", AZ136)-SEARCH("!", AZ136)-1)), Rankings!$A$2:$BK$161, 63, FALSE),0)</f>
        <v>0</v>
      </c>
      <c r="IZ136">
        <f>IFERROR(VLOOKUP(_xlfn.NUMBERVALUE(MID(BA136, SEARCH("!", BA136)+1, SEARCH("+", BA136)-SEARCH("!", BA136)-1)), Rankings!$A$2:$BK$161, 63, FALSE),0)</f>
        <v>0</v>
      </c>
      <c r="JA136">
        <f>IFERROR(VLOOKUP(_xlfn.NUMBERVALUE(MID(BB136, SEARCH("!", BB136)+1, SEARCH("+", BB136)-SEARCH("!", BB136)-1)), Rankings!$A$2:$BK$161, 63, FALSE),0)</f>
        <v>0</v>
      </c>
      <c r="JB136">
        <f>IFERROR(VLOOKUP(_xlfn.NUMBERVALUE(MID(BC136, SEARCH("!", BC136)+1, SEARCH("+", BC136)-SEARCH("!", BC136)-1)), Rankings!$A$2:$BK$161, 63, FALSE),0)</f>
        <v>0</v>
      </c>
      <c r="JC136">
        <f>IFERROR(VLOOKUP(_xlfn.NUMBERVALUE(MID(BD136, SEARCH("!", BD136)+1, SEARCH("+", BD136)-SEARCH("!", BD136)-1)), Rankings!$A$2:$BK$161, 63, FALSE),0)</f>
        <v>0</v>
      </c>
      <c r="JD136">
        <f>IFERROR(VLOOKUP(_xlfn.NUMBERVALUE(MID(BE136, SEARCH("!", BE136)+1, SEARCH("+", BE136)-SEARCH("!", BE136)-1)), Rankings!$A$2:$BK$161, 63, FALSE),0)</f>
        <v>0</v>
      </c>
      <c r="JE136">
        <f>IFERROR(VLOOKUP(_xlfn.NUMBERVALUE(MID(BF136, SEARCH("!", BF136)+1, SEARCH("+", BF136)-SEARCH("!", BF136)-1)), Rankings!$A$2:$BK$161, 63, FALSE),0)</f>
        <v>0</v>
      </c>
      <c r="JF136">
        <f>IFERROR(VLOOKUP(_xlfn.NUMBERVALUE(MID(BG136, SEARCH("!", BG136)+1, SEARCH("+", BG136)-SEARCH("!", BG136)-1)), Rankings!$A$2:$BK$161, 63, FALSE),0)</f>
        <v>0</v>
      </c>
      <c r="JG136">
        <f>IFERROR(VLOOKUP(_xlfn.NUMBERVALUE(MID(BH136, SEARCH("!", BH136)+1, SEARCH("+", BH136)-SEARCH("!", BH136)-1)), Rankings!$A$2:$BK$161, 63, FALSE),0)</f>
        <v>0</v>
      </c>
      <c r="JH136">
        <f>IFERROR(VLOOKUP(_xlfn.NUMBERVALUE(MID(BI136, SEARCH("!", BI136)+1, SEARCH("+", BI136)-SEARCH("!", BI136)-1)), Rankings!$A$2:$BK$161, 63, FALSE),0)</f>
        <v>0</v>
      </c>
      <c r="JI136">
        <f>IFERROR(VLOOKUP(_xlfn.NUMBERVALUE(MID(BJ136, SEARCH("!", BJ136)+1, SEARCH("+", BJ136)-SEARCH("!", BJ136)-1)), Rankings!$A$2:$BK$161, 63, FALSE),0)</f>
        <v>0</v>
      </c>
      <c r="JJ136">
        <f>IFERROR(VLOOKUP(_xlfn.NUMBERVALUE(MID(BK136, SEARCH("!", BK136)+1, SEARCH("+", BK136)-SEARCH("!", BK136)-1)), Rankings!$A$2:$BK$161, 63, FALSE),0)</f>
        <v>0</v>
      </c>
      <c r="JK136">
        <f>IFERROR(VLOOKUP(_xlfn.NUMBERVALUE(MID(BL136, SEARCH("!", BL136)+1, SEARCH("+", BL136)-SEARCH("!", BL136)-1)), Rankings!$A$2:$BK$161, 63, FALSE),0)</f>
        <v>0</v>
      </c>
      <c r="JL136">
        <f>IFERROR(VLOOKUP(_xlfn.NUMBERVALUE(MID(BM136, SEARCH("!", BM136)+1, SEARCH("+", BM136)-SEARCH("!", BM136)-1)), Rankings!$A$2:$BK$161, 63, FALSE),0)</f>
        <v>0</v>
      </c>
      <c r="JM136">
        <f>IFERROR(VLOOKUP(_xlfn.NUMBERVALUE(MID(BN136, SEARCH("!", BN136)+1, SEARCH("+", BN136)-SEARCH("!", BN136)-1)), Rankings!$A$2:$BK$161, 63, FALSE),0)</f>
        <v>0</v>
      </c>
      <c r="JN136">
        <f>IFERROR(VLOOKUP(_xlfn.NUMBERVALUE(MID(BO136, SEARCH("!", BO136)+1, SEARCH("+", BO136)-SEARCH("!", BO136)-1)), Rankings!$A$2:$BK$161, 63, FALSE),0)</f>
        <v>0</v>
      </c>
      <c r="JO136">
        <f>IFERROR(VLOOKUP(_xlfn.NUMBERVALUE(MID(BP136, SEARCH("!", BP136)+1, SEARCH("+", BP136)-SEARCH("!", BP136)-1)), Rankings!$A$2:$BK$161, 63, FALSE),0)</f>
        <v>0</v>
      </c>
      <c r="JP136">
        <f>IFERROR(VLOOKUP(_xlfn.NUMBERVALUE(MID(BQ136, SEARCH("!", BQ136)+1, SEARCH("+", BQ136)-SEARCH("!", BQ136)-1)), Rankings!$A$2:$BK$161, 63, FALSE),0)</f>
        <v>0</v>
      </c>
      <c r="JQ136">
        <f>IFERROR(VLOOKUP(_xlfn.NUMBERVALUE(MID(BR136, SEARCH("!", BR136)+1, SEARCH("+", BR136)-SEARCH("!", BR136)-1)), Rankings!$A$2:$BK$161, 63, FALSE),0)</f>
        <v>0</v>
      </c>
      <c r="JR136">
        <f>IFERROR(VLOOKUP(_xlfn.NUMBERVALUE(MID(BS136, SEARCH("!", BS136)+1, SEARCH("+", BS136)-SEARCH("!", BS136)-1)), Rankings!$A$2:$BK$161, 63, FALSE),0)</f>
        <v>0</v>
      </c>
      <c r="JS136">
        <f>IFERROR(VLOOKUP(_xlfn.NUMBERVALUE(MID(BT136, SEARCH("!", BT136)+1, SEARCH("+", BT136)-SEARCH("!", BT136)-1)), Rankings!$A$2:$BK$161, 63, FALSE),0)</f>
        <v>0</v>
      </c>
      <c r="JT136">
        <f>IFERROR(VLOOKUP(_xlfn.NUMBERVALUE(MID(BU136, SEARCH("!", BU136)+1, SEARCH("+", BU136)-SEARCH("!", BU136)-1)), Rankings!$A$2:$BK$161, 63, FALSE),0)</f>
        <v>0</v>
      </c>
      <c r="JU136">
        <f>IFERROR(VLOOKUP(_xlfn.NUMBERVALUE(MID(BV136, SEARCH("!", BV136)+1, SEARCH("+", BV136)-SEARCH("!", BV136)-1)), Rankings!$A$2:$BK$161, 63, FALSE),0)</f>
        <v>0</v>
      </c>
      <c r="JV136">
        <f>IFERROR(VLOOKUP(_xlfn.NUMBERVALUE(MID(BW136, SEARCH("!", BW136)+1, SEARCH("+", BW136)-SEARCH("!", BW136)-1)), Rankings!$A$2:$BK$161, 63, FALSE),0)</f>
        <v>0</v>
      </c>
      <c r="JW136">
        <f>IFERROR(VLOOKUP(_xlfn.NUMBERVALUE(MID(BX136, SEARCH("!", BX136)+1, SEARCH("+", BX136)-SEARCH("!", BX136)-1)), Rankings!$A$2:$BK$161, 63, FALSE),0)</f>
        <v>0</v>
      </c>
      <c r="JX136">
        <f>IFERROR(VLOOKUP(_xlfn.NUMBERVALUE(MID(BY136, SEARCH("!", BY136)+1, SEARCH("+", BY136)-SEARCH("!", BY136)-1)), Rankings!$A$2:$BK$161, 63, FALSE),0)</f>
        <v>0</v>
      </c>
      <c r="JY136">
        <f>IFERROR(VLOOKUP(_xlfn.NUMBERVALUE(MID(BZ136, SEARCH("!", BZ136)+1, SEARCH("+", BZ136)-SEARCH("!", BZ136)-1)), Rankings!$A$2:$BK$161, 63, FALSE),0)</f>
        <v>0</v>
      </c>
      <c r="JZ136">
        <f>IFERROR(VLOOKUP(_xlfn.NUMBERVALUE(MID(CA136, SEARCH("!", CA136)+1, SEARCH("+", CA136)-SEARCH("!", CA136)-1)), Rankings!$A$2:$BK$161, 63, FALSE),0)</f>
        <v>0</v>
      </c>
      <c r="KA136">
        <f>IFERROR(VLOOKUP(_xlfn.NUMBERVALUE(MID(CB136, SEARCH("!", CB136)+1, SEARCH("+", CB136)-SEARCH("!", CB136)-1)), Rankings!$A$2:$BK$161, 63, FALSE),0)</f>
        <v>0</v>
      </c>
      <c r="KB136">
        <f>IFERROR(VLOOKUP(_xlfn.NUMBERVALUE(MID(CC136, SEARCH("!", CC136)+1, SEARCH("+", CC136)-SEARCH("!", CC136)-1)), Rankings!$A$2:$BK$161, 63, FALSE),0)</f>
        <v>0</v>
      </c>
      <c r="KC136">
        <f>IFERROR(VLOOKUP(_xlfn.NUMBERVALUE(MID(CD136, SEARCH("!", CD136)+1, SEARCH("+", CD136)-SEARCH("!", CD136)-1)), Rankings!$A$2:$BK$161, 63, FALSE),0)</f>
        <v>0</v>
      </c>
      <c r="KD136">
        <f>IFERROR(VLOOKUP(_xlfn.NUMBERVALUE(MID(CE136, SEARCH("!", CE136)+1, SEARCH("+", CE136)-SEARCH("!", CE136)-1)), Rankings!$A$2:$BK$161, 63, FALSE),0)</f>
        <v>0</v>
      </c>
      <c r="KE136">
        <f>IFERROR(VLOOKUP(_xlfn.NUMBERVALUE(MID(CF136, SEARCH("!", CF136)+1, SEARCH("+", CF136)-SEARCH("!", CF136)-1)), Rankings!$A$2:$BK$161, 63, FALSE),0)</f>
        <v>0</v>
      </c>
      <c r="KF136">
        <f>IFERROR(VLOOKUP(_xlfn.NUMBERVALUE(MID(CG136, SEARCH("!", CG136)+1, SEARCH("+", CG136)-SEARCH("!", CG136)-1)), Rankings!$A$2:$BK$161, 63, FALSE),0)</f>
        <v>0</v>
      </c>
      <c r="KG136">
        <f>IFERROR(VLOOKUP(_xlfn.NUMBERVALUE(MID(CH136, SEARCH("!", CH136)+1, SEARCH("+", CH136)-SEARCH("!", CH136)-1)), Rankings!$A$2:$BK$161, 63, FALSE),0)</f>
        <v>0</v>
      </c>
      <c r="KH136">
        <f>IFERROR(VLOOKUP(_xlfn.NUMBERVALUE(MID(CI136, SEARCH("!", CI136)+1, SEARCH("+", CI136)-SEARCH("!", CI136)-1)), Rankings!$A$2:$BK$161, 63, FALSE),0)</f>
        <v>0</v>
      </c>
      <c r="KI136">
        <f>IFERROR(VLOOKUP(_xlfn.NUMBERVALUE(MID(CJ136, SEARCH("!", CJ136)+1, SEARCH("+", CJ136)-SEARCH("!", CJ136)-1)), Rankings!$A$2:$BK$161, 63, FALSE),0)</f>
        <v>0</v>
      </c>
      <c r="KJ136">
        <f>IFERROR(VLOOKUP(_xlfn.NUMBERVALUE(MID(CK136, SEARCH("!", CK136)+1, SEARCH("+", CK136)-SEARCH("!", CK136)-1)), Rankings!$A$2:$BK$161, 63, FALSE),0)</f>
        <v>0</v>
      </c>
      <c r="KK136">
        <f>IFERROR(VLOOKUP(_xlfn.NUMBERVALUE(MID(CL136, SEARCH("!", CL136)+1, SEARCH("+", CL136)-SEARCH("!", CL136)-1)), Rankings!$A$2:$BK$161, 63, FALSE),0)</f>
        <v>0</v>
      </c>
      <c r="KL136">
        <f>IFERROR(VLOOKUP(_xlfn.NUMBERVALUE(MID(CM136, SEARCH("!", CM136)+1, SEARCH("+", CM136)-SEARCH("!", CM136)-1)), Rankings!$A$2:$BK$161, 63, FALSE),0)</f>
        <v>0</v>
      </c>
      <c r="KM136">
        <f>IFERROR(VLOOKUP(_xlfn.NUMBERVALUE(MID(CN136, SEARCH("!", CN136)+1, SEARCH("+", CN136)-SEARCH("!", CN136)-1)), Rankings!$A$2:$BK$161, 63, FALSE),0)</f>
        <v>0</v>
      </c>
      <c r="KN136">
        <f>IFERROR(VLOOKUP(_xlfn.NUMBERVALUE(MID(CO136, SEARCH("!", CO136)+1, SEARCH("+", CO136)-SEARCH("!", CO136)-1)), Rankings!$A$2:$BK$161, 63, FALSE),0)</f>
        <v>0</v>
      </c>
      <c r="KO136">
        <f>IFERROR(VLOOKUP(_xlfn.NUMBERVALUE(MID(CP136, SEARCH("!", CP136)+1, SEARCH("+", CP136)-SEARCH("!", CP136)-1)), Rankings!$A$2:$BK$161, 63, FALSE),0)</f>
        <v>0</v>
      </c>
      <c r="KP136">
        <f>IFERROR(VLOOKUP(_xlfn.NUMBERVALUE(MID(CQ136, SEARCH("!", CQ136)+1, SEARCH("+", CQ136)-SEARCH("!", CQ136)-1)), Rankings!$A$2:$BK$161, 63, FALSE),0)</f>
        <v>0</v>
      </c>
      <c r="KQ136">
        <f>IFERROR(VLOOKUP(_xlfn.NUMBERVALUE(MID(CR136, SEARCH("!", CR136)+1, SEARCH("+", CR136)-SEARCH("!", CR136)-1)), Rankings!$A$2:$BK$161, 63, FALSE),0)</f>
        <v>0</v>
      </c>
      <c r="KS136" s="4">
        <f t="shared" si="3783"/>
        <v>188</v>
      </c>
      <c r="KT136" s="4">
        <f t="shared" si="3784"/>
        <v>86</v>
      </c>
      <c r="KU136" s="4">
        <f t="shared" si="3785"/>
        <v>73</v>
      </c>
      <c r="KV136" s="4">
        <f t="shared" si="3786"/>
        <v>0</v>
      </c>
      <c r="KY136" s="4">
        <f t="shared" si="3787"/>
        <v>347</v>
      </c>
      <c r="KZ136" s="4"/>
      <c r="LB136">
        <f t="shared" si="3788"/>
        <v>31</v>
      </c>
      <c r="LC136">
        <f t="shared" si="3789"/>
        <v>41</v>
      </c>
      <c r="LD136">
        <f t="shared" si="3790"/>
        <v>24</v>
      </c>
      <c r="LE136">
        <f t="shared" si="3791"/>
        <v>42</v>
      </c>
      <c r="LF136">
        <f t="shared" si="3792"/>
        <v>31</v>
      </c>
      <c r="LG136">
        <f t="shared" si="3793"/>
        <v>35</v>
      </c>
      <c r="LH136">
        <f t="shared" si="3794"/>
        <v>27</v>
      </c>
      <c r="LI136">
        <f t="shared" si="3795"/>
        <v>59</v>
      </c>
      <c r="LJ136">
        <f t="shared" si="3796"/>
        <v>57</v>
      </c>
      <c r="LK136">
        <f t="shared" si="3797"/>
        <v>0</v>
      </c>
      <c r="LL136">
        <f t="shared" si="3798"/>
        <v>0</v>
      </c>
      <c r="LM136">
        <f t="shared" si="3799"/>
        <v>0</v>
      </c>
      <c r="LN136">
        <f t="shared" si="3800"/>
        <v>0</v>
      </c>
      <c r="LO136">
        <f t="shared" si="3801"/>
        <v>0</v>
      </c>
      <c r="LP136">
        <f t="shared" si="3802"/>
        <v>0</v>
      </c>
      <c r="LQ136">
        <f t="shared" si="3803"/>
        <v>0</v>
      </c>
      <c r="LR136">
        <f t="shared" si="3804"/>
        <v>0</v>
      </c>
      <c r="LS136">
        <f t="shared" si="3805"/>
        <v>0</v>
      </c>
      <c r="LT136">
        <f t="shared" si="3806"/>
        <v>0</v>
      </c>
      <c r="LU136">
        <f t="shared" si="3807"/>
        <v>0</v>
      </c>
      <c r="LV136">
        <f t="shared" si="3808"/>
        <v>0</v>
      </c>
      <c r="LW136">
        <f t="shared" si="3809"/>
        <v>0</v>
      </c>
      <c r="LX136">
        <f t="shared" si="3810"/>
        <v>0</v>
      </c>
      <c r="LY136">
        <f t="shared" si="3811"/>
        <v>0</v>
      </c>
      <c r="LZ136">
        <f t="shared" si="3812"/>
        <v>0</v>
      </c>
      <c r="MA136">
        <f t="shared" si="3813"/>
        <v>0</v>
      </c>
      <c r="MB136">
        <f t="shared" si="3814"/>
        <v>0</v>
      </c>
      <c r="MC136">
        <f t="shared" si="3815"/>
        <v>0</v>
      </c>
      <c r="MD136">
        <f t="shared" si="3816"/>
        <v>0</v>
      </c>
      <c r="ME136">
        <f t="shared" si="3817"/>
        <v>0</v>
      </c>
      <c r="MF136">
        <f t="shared" si="3818"/>
        <v>0</v>
      </c>
      <c r="MG136">
        <f t="shared" si="3819"/>
        <v>0</v>
      </c>
      <c r="MH136">
        <f t="shared" si="3820"/>
        <v>0</v>
      </c>
      <c r="MI136">
        <f t="shared" si="3821"/>
        <v>0</v>
      </c>
      <c r="MJ136">
        <f t="shared" si="3822"/>
        <v>0</v>
      </c>
      <c r="MK136">
        <f t="shared" si="3823"/>
        <v>0</v>
      </c>
      <c r="ML136">
        <f t="shared" si="3824"/>
        <v>0</v>
      </c>
      <c r="MM136">
        <f t="shared" si="3825"/>
        <v>0</v>
      </c>
      <c r="MN136">
        <f t="shared" si="3826"/>
        <v>0</v>
      </c>
      <c r="MO136">
        <f t="shared" si="3827"/>
        <v>0</v>
      </c>
      <c r="MP136">
        <f t="shared" si="3828"/>
        <v>0</v>
      </c>
      <c r="MQ136">
        <f t="shared" si="3829"/>
        <v>0</v>
      </c>
      <c r="MR136">
        <f t="shared" si="3830"/>
        <v>0</v>
      </c>
      <c r="MS136">
        <f t="shared" si="3831"/>
        <v>0</v>
      </c>
      <c r="MT136">
        <f t="shared" si="3832"/>
        <v>0</v>
      </c>
      <c r="MU136">
        <f t="shared" si="3833"/>
        <v>0</v>
      </c>
      <c r="MV136">
        <f t="shared" si="3834"/>
        <v>0</v>
      </c>
      <c r="MW136">
        <f t="shared" si="3835"/>
        <v>0</v>
      </c>
      <c r="MX136">
        <f t="shared" si="3836"/>
        <v>0</v>
      </c>
      <c r="MY136">
        <f t="shared" si="3837"/>
        <v>0</v>
      </c>
      <c r="MZ136">
        <f t="shared" si="3838"/>
        <v>0</v>
      </c>
      <c r="NA136">
        <f t="shared" si="3839"/>
        <v>0</v>
      </c>
      <c r="NB136">
        <f t="shared" si="3840"/>
        <v>0</v>
      </c>
      <c r="NC136">
        <f t="shared" si="3841"/>
        <v>0</v>
      </c>
      <c r="ND136">
        <f t="shared" si="3842"/>
        <v>0</v>
      </c>
      <c r="NE136">
        <f t="shared" si="3843"/>
        <v>0</v>
      </c>
      <c r="NF136">
        <f t="shared" si="3844"/>
        <v>0</v>
      </c>
      <c r="NG136">
        <f t="shared" si="3845"/>
        <v>0</v>
      </c>
      <c r="NH136">
        <f t="shared" si="3846"/>
        <v>0</v>
      </c>
      <c r="NI136">
        <f t="shared" si="3847"/>
        <v>0</v>
      </c>
      <c r="NJ136">
        <f t="shared" si="3848"/>
        <v>0</v>
      </c>
      <c r="NK136">
        <f t="shared" si="3849"/>
        <v>0</v>
      </c>
      <c r="NL136">
        <f t="shared" si="3850"/>
        <v>0</v>
      </c>
      <c r="NM136">
        <f t="shared" si="3851"/>
        <v>0</v>
      </c>
      <c r="NN136">
        <f t="shared" si="3852"/>
        <v>0</v>
      </c>
      <c r="NO136">
        <f t="shared" si="3853"/>
        <v>0</v>
      </c>
      <c r="NP136">
        <f t="shared" si="3854"/>
        <v>0</v>
      </c>
      <c r="NQ136">
        <f t="shared" si="3855"/>
        <v>0</v>
      </c>
      <c r="NR136">
        <f t="shared" si="3856"/>
        <v>0</v>
      </c>
      <c r="NS136">
        <f t="shared" si="3857"/>
        <v>0</v>
      </c>
      <c r="NT136">
        <f t="shared" si="3858"/>
        <v>0</v>
      </c>
      <c r="NU136">
        <f t="shared" si="3859"/>
        <v>0</v>
      </c>
      <c r="NV136">
        <f t="shared" si="3860"/>
        <v>0</v>
      </c>
      <c r="NW136">
        <f t="shared" si="3861"/>
        <v>0</v>
      </c>
      <c r="NX136">
        <f t="shared" si="3862"/>
        <v>0</v>
      </c>
      <c r="NY136">
        <f t="shared" si="3863"/>
        <v>0</v>
      </c>
      <c r="NZ136">
        <f t="shared" si="3864"/>
        <v>0</v>
      </c>
      <c r="OA136">
        <f t="shared" si="3865"/>
        <v>0</v>
      </c>
      <c r="OB136">
        <f t="shared" si="3866"/>
        <v>0</v>
      </c>
      <c r="OC136">
        <f t="shared" si="3867"/>
        <v>0</v>
      </c>
      <c r="OD136">
        <f t="shared" si="3868"/>
        <v>0</v>
      </c>
      <c r="OE136">
        <f t="shared" si="3869"/>
        <v>0</v>
      </c>
      <c r="OF136">
        <f t="shared" si="3870"/>
        <v>0</v>
      </c>
      <c r="OG136">
        <f t="shared" si="3871"/>
        <v>0</v>
      </c>
      <c r="OH136">
        <f t="shared" si="3872"/>
        <v>0</v>
      </c>
      <c r="OJ136" s="4">
        <f t="shared" si="3873"/>
        <v>269</v>
      </c>
      <c r="OK136" s="4">
        <f t="shared" si="3874"/>
        <v>84</v>
      </c>
      <c r="OL136" s="4">
        <f t="shared" si="3875"/>
        <v>102</v>
      </c>
      <c r="OM136" s="4">
        <f t="shared" si="3876"/>
        <v>0</v>
      </c>
      <c r="OP136" s="4">
        <f t="shared" si="3877"/>
        <v>455</v>
      </c>
      <c r="OQ136" s="4"/>
      <c r="OS136">
        <f t="shared" si="3878"/>
        <v>46</v>
      </c>
      <c r="OT136">
        <f t="shared" si="3879"/>
        <v>47</v>
      </c>
      <c r="OU136">
        <f t="shared" si="3880"/>
        <v>59</v>
      </c>
      <c r="OV136">
        <f t="shared" si="3881"/>
        <v>51</v>
      </c>
      <c r="OW136">
        <f t="shared" si="3882"/>
        <v>51</v>
      </c>
      <c r="OX136">
        <f t="shared" si="3883"/>
        <v>57</v>
      </c>
      <c r="OY136">
        <f t="shared" si="3884"/>
        <v>57</v>
      </c>
      <c r="OZ136">
        <f t="shared" si="3885"/>
        <v>27</v>
      </c>
      <c r="PA136">
        <f t="shared" si="3886"/>
        <v>60</v>
      </c>
      <c r="PB136">
        <f t="shared" si="3887"/>
        <v>0</v>
      </c>
      <c r="PC136">
        <f t="shared" si="3888"/>
        <v>0</v>
      </c>
      <c r="PD136">
        <f t="shared" si="3889"/>
        <v>0</v>
      </c>
      <c r="PE136">
        <f t="shared" si="3890"/>
        <v>0</v>
      </c>
      <c r="PF136">
        <f t="shared" si="3891"/>
        <v>0</v>
      </c>
      <c r="PG136">
        <f t="shared" si="3892"/>
        <v>0</v>
      </c>
      <c r="PH136">
        <f t="shared" si="3893"/>
        <v>0</v>
      </c>
      <c r="PI136">
        <f t="shared" si="3894"/>
        <v>0</v>
      </c>
      <c r="PJ136">
        <f t="shared" si="3895"/>
        <v>0</v>
      </c>
      <c r="PK136">
        <f t="shared" si="3896"/>
        <v>0</v>
      </c>
      <c r="PL136">
        <f t="shared" si="3897"/>
        <v>0</v>
      </c>
      <c r="PM136">
        <f t="shared" si="3898"/>
        <v>0</v>
      </c>
      <c r="PN136">
        <f t="shared" si="3899"/>
        <v>0</v>
      </c>
      <c r="PO136">
        <f t="shared" si="3900"/>
        <v>0</v>
      </c>
      <c r="PP136">
        <f t="shared" si="3901"/>
        <v>0</v>
      </c>
      <c r="PQ136">
        <f t="shared" si="3902"/>
        <v>0</v>
      </c>
      <c r="PR136">
        <f t="shared" si="3903"/>
        <v>0</v>
      </c>
      <c r="PS136">
        <f t="shared" si="3904"/>
        <v>0</v>
      </c>
      <c r="PT136">
        <f t="shared" si="3905"/>
        <v>0</v>
      </c>
      <c r="PU136">
        <f t="shared" si="3906"/>
        <v>0</v>
      </c>
      <c r="PV136">
        <f t="shared" si="3907"/>
        <v>0</v>
      </c>
      <c r="PW136">
        <f t="shared" si="3908"/>
        <v>0</v>
      </c>
      <c r="PX136">
        <f t="shared" si="3909"/>
        <v>0</v>
      </c>
      <c r="PY136">
        <f t="shared" si="3910"/>
        <v>0</v>
      </c>
      <c r="PZ136">
        <f t="shared" si="3911"/>
        <v>0</v>
      </c>
      <c r="QA136">
        <f t="shared" si="3912"/>
        <v>0</v>
      </c>
      <c r="QB136">
        <f t="shared" si="3913"/>
        <v>0</v>
      </c>
      <c r="QC136">
        <f t="shared" si="3914"/>
        <v>0</v>
      </c>
      <c r="QD136">
        <f t="shared" si="3915"/>
        <v>0</v>
      </c>
      <c r="QE136">
        <f t="shared" si="3916"/>
        <v>0</v>
      </c>
      <c r="QF136">
        <f t="shared" si="3917"/>
        <v>0</v>
      </c>
      <c r="QG136">
        <f t="shared" si="3918"/>
        <v>0</v>
      </c>
      <c r="QH136">
        <f t="shared" si="3919"/>
        <v>0</v>
      </c>
      <c r="QI136">
        <f t="shared" si="3920"/>
        <v>0</v>
      </c>
      <c r="QJ136">
        <f t="shared" si="3921"/>
        <v>0</v>
      </c>
      <c r="QK136">
        <f t="shared" si="3922"/>
        <v>0</v>
      </c>
      <c r="QL136">
        <f t="shared" si="3923"/>
        <v>0</v>
      </c>
      <c r="QM136">
        <f t="shared" si="3924"/>
        <v>0</v>
      </c>
      <c r="QN136">
        <f t="shared" si="3925"/>
        <v>0</v>
      </c>
      <c r="QO136">
        <f t="shared" si="3926"/>
        <v>0</v>
      </c>
      <c r="QP136">
        <f t="shared" si="3927"/>
        <v>0</v>
      </c>
      <c r="QQ136">
        <f t="shared" si="3928"/>
        <v>0</v>
      </c>
      <c r="QR136">
        <f t="shared" si="3929"/>
        <v>0</v>
      </c>
      <c r="QS136">
        <f t="shared" si="3930"/>
        <v>0</v>
      </c>
      <c r="QT136">
        <f t="shared" si="3931"/>
        <v>0</v>
      </c>
      <c r="QU136">
        <f t="shared" si="3932"/>
        <v>0</v>
      </c>
      <c r="QV136">
        <f t="shared" si="3933"/>
        <v>0</v>
      </c>
      <c r="QW136">
        <f t="shared" si="3934"/>
        <v>0</v>
      </c>
      <c r="QX136">
        <f t="shared" si="3935"/>
        <v>0</v>
      </c>
      <c r="QY136">
        <f t="shared" si="3936"/>
        <v>0</v>
      </c>
      <c r="QZ136">
        <f t="shared" si="3937"/>
        <v>0</v>
      </c>
      <c r="RA136">
        <f t="shared" si="3938"/>
        <v>0</v>
      </c>
      <c r="RB136">
        <f t="shared" si="3939"/>
        <v>0</v>
      </c>
      <c r="RC136">
        <f t="shared" si="3940"/>
        <v>0</v>
      </c>
      <c r="RD136">
        <f t="shared" si="3941"/>
        <v>0</v>
      </c>
      <c r="RE136">
        <f t="shared" si="3942"/>
        <v>0</v>
      </c>
      <c r="RF136">
        <f t="shared" si="3943"/>
        <v>0</v>
      </c>
      <c r="RG136">
        <f t="shared" si="3944"/>
        <v>0</v>
      </c>
      <c r="RH136">
        <f t="shared" si="3945"/>
        <v>0</v>
      </c>
      <c r="RI136">
        <f t="shared" si="3946"/>
        <v>0</v>
      </c>
      <c r="RJ136">
        <f t="shared" si="3947"/>
        <v>0</v>
      </c>
      <c r="RK136">
        <f t="shared" si="3948"/>
        <v>0</v>
      </c>
      <c r="RL136">
        <f t="shared" si="3949"/>
        <v>0</v>
      </c>
      <c r="RM136">
        <f t="shared" si="3950"/>
        <v>0</v>
      </c>
      <c r="RN136">
        <f t="shared" si="3951"/>
        <v>0</v>
      </c>
      <c r="RO136">
        <f t="shared" si="3952"/>
        <v>0</v>
      </c>
      <c r="RP136">
        <f t="shared" si="3953"/>
        <v>0</v>
      </c>
      <c r="RQ136">
        <f t="shared" si="3954"/>
        <v>0</v>
      </c>
      <c r="RR136">
        <f t="shared" si="3955"/>
        <v>0</v>
      </c>
      <c r="RS136">
        <f t="shared" si="3956"/>
        <v>0</v>
      </c>
      <c r="RT136">
        <f t="shared" si="3957"/>
        <v>0</v>
      </c>
      <c r="RU136">
        <f t="shared" si="3958"/>
        <v>0</v>
      </c>
      <c r="RV136">
        <f t="shared" si="3959"/>
        <v>0</v>
      </c>
      <c r="RW136">
        <f t="shared" si="3960"/>
        <v>0</v>
      </c>
      <c r="RX136">
        <f t="shared" si="3961"/>
        <v>0</v>
      </c>
      <c r="RY136">
        <f t="shared" si="3962"/>
        <v>0</v>
      </c>
      <c r="SA136" s="4">
        <f t="shared" si="3963"/>
        <v>20.49</v>
      </c>
      <c r="SB136" s="4">
        <f t="shared" si="3964"/>
        <v>7.1999999999999993</v>
      </c>
      <c r="SC136" s="4">
        <f t="shared" si="3965"/>
        <v>7.27</v>
      </c>
      <c r="SD136" s="4">
        <f t="shared" si="3966"/>
        <v>0</v>
      </c>
      <c r="SF136" s="4">
        <f t="shared" si="3967"/>
        <v>34.959999999999994</v>
      </c>
      <c r="SI136">
        <f t="shared" si="3968"/>
        <v>4.17</v>
      </c>
      <c r="SJ136">
        <f t="shared" si="3969"/>
        <v>2.85</v>
      </c>
      <c r="SK136">
        <f t="shared" si="3970"/>
        <v>4.4000000000000004</v>
      </c>
      <c r="SL136">
        <f t="shared" si="3971"/>
        <v>3.64</v>
      </c>
      <c r="SM136">
        <f t="shared" si="3972"/>
        <v>3.63</v>
      </c>
      <c r="SN136">
        <f t="shared" si="3973"/>
        <v>3.44</v>
      </c>
      <c r="SO136">
        <f t="shared" si="3974"/>
        <v>2.78</v>
      </c>
      <c r="SP136">
        <f t="shared" si="3975"/>
        <v>4.42</v>
      </c>
      <c r="SQ136">
        <f t="shared" si="3976"/>
        <v>5.63</v>
      </c>
      <c r="SR136" t="str">
        <f t="shared" si="3977"/>
        <v>0</v>
      </c>
      <c r="SS136" t="str">
        <f t="shared" si="3978"/>
        <v>0</v>
      </c>
      <c r="ST136" t="str">
        <f t="shared" si="3979"/>
        <v>0</v>
      </c>
      <c r="SU136" t="str">
        <f t="shared" si="3980"/>
        <v>0</v>
      </c>
      <c r="SV136" t="str">
        <f t="shared" si="3981"/>
        <v>0</v>
      </c>
      <c r="SW136" t="str">
        <f t="shared" si="3982"/>
        <v>0</v>
      </c>
      <c r="SX136" t="str">
        <f t="shared" si="3983"/>
        <v>0</v>
      </c>
      <c r="SY136" t="str">
        <f t="shared" si="3984"/>
        <v>0</v>
      </c>
      <c r="SZ136" t="str">
        <f t="shared" si="3985"/>
        <v>0</v>
      </c>
      <c r="TA136" t="str">
        <f t="shared" si="3986"/>
        <v>0</v>
      </c>
      <c r="TB136" t="str">
        <f t="shared" si="3987"/>
        <v>0</v>
      </c>
      <c r="TC136" t="str">
        <f t="shared" si="3988"/>
        <v>0</v>
      </c>
      <c r="TD136" t="str">
        <f t="shared" si="3989"/>
        <v>0</v>
      </c>
      <c r="TE136" t="str">
        <f t="shared" si="3990"/>
        <v>0</v>
      </c>
      <c r="TF136" t="str">
        <f t="shared" si="3991"/>
        <v>0</v>
      </c>
      <c r="TG136" t="str">
        <f t="shared" si="3992"/>
        <v>0</v>
      </c>
      <c r="TH136" t="str">
        <f t="shared" si="3993"/>
        <v>0</v>
      </c>
      <c r="TI136" t="str">
        <f t="shared" si="3994"/>
        <v>0</v>
      </c>
      <c r="TJ136" t="str">
        <f t="shared" si="3995"/>
        <v>0</v>
      </c>
      <c r="TK136" t="str">
        <f t="shared" si="3996"/>
        <v>0</v>
      </c>
      <c r="TL136" t="str">
        <f t="shared" si="3997"/>
        <v>0</v>
      </c>
      <c r="TM136" t="str">
        <f t="shared" si="3998"/>
        <v>0</v>
      </c>
      <c r="TN136" t="str">
        <f t="shared" si="3999"/>
        <v>0</v>
      </c>
      <c r="TO136" t="str">
        <f t="shared" si="4000"/>
        <v>0</v>
      </c>
      <c r="TP136" t="str">
        <f t="shared" si="4001"/>
        <v>0</v>
      </c>
      <c r="TQ136" t="str">
        <f t="shared" si="4002"/>
        <v>0</v>
      </c>
      <c r="TR136" t="str">
        <f t="shared" si="4003"/>
        <v>0</v>
      </c>
      <c r="TS136" t="str">
        <f t="shared" si="4004"/>
        <v>0</v>
      </c>
      <c r="TT136" t="str">
        <f t="shared" si="4005"/>
        <v>0</v>
      </c>
      <c r="TU136" t="str">
        <f t="shared" si="4006"/>
        <v>0</v>
      </c>
      <c r="TV136" t="str">
        <f t="shared" si="4007"/>
        <v>0</v>
      </c>
      <c r="TW136" t="str">
        <f t="shared" si="4008"/>
        <v>0</v>
      </c>
      <c r="TX136" t="str">
        <f t="shared" si="4009"/>
        <v>0</v>
      </c>
      <c r="TY136" t="str">
        <f t="shared" si="4010"/>
        <v>0</v>
      </c>
      <c r="TZ136" t="str">
        <f t="shared" si="4011"/>
        <v>0</v>
      </c>
      <c r="UA136" t="str">
        <f t="shared" si="4012"/>
        <v>0</v>
      </c>
      <c r="UB136" t="str">
        <f t="shared" si="4013"/>
        <v>0</v>
      </c>
      <c r="UC136" t="str">
        <f t="shared" si="4014"/>
        <v>0</v>
      </c>
      <c r="UD136" t="str">
        <f t="shared" si="4015"/>
        <v>0</v>
      </c>
      <c r="UE136" t="str">
        <f t="shared" si="4016"/>
        <v>0</v>
      </c>
      <c r="UF136" t="str">
        <f t="shared" si="4017"/>
        <v>0</v>
      </c>
      <c r="UG136" t="str">
        <f t="shared" si="4018"/>
        <v>0</v>
      </c>
      <c r="UH136" t="str">
        <f t="shared" si="4019"/>
        <v>0</v>
      </c>
      <c r="UI136" t="str">
        <f t="shared" si="4020"/>
        <v>0</v>
      </c>
      <c r="UJ136" t="str">
        <f t="shared" si="4021"/>
        <v>0</v>
      </c>
      <c r="UK136" t="str">
        <f t="shared" si="4022"/>
        <v>0</v>
      </c>
      <c r="UL136" t="str">
        <f t="shared" si="4023"/>
        <v>0</v>
      </c>
      <c r="UM136" t="str">
        <f t="shared" si="4024"/>
        <v>0</v>
      </c>
      <c r="UN136" t="str">
        <f t="shared" si="4025"/>
        <v>0</v>
      </c>
      <c r="UO136" t="str">
        <f t="shared" si="4026"/>
        <v>0</v>
      </c>
      <c r="UP136" t="str">
        <f t="shared" si="4027"/>
        <v>0</v>
      </c>
      <c r="UQ136" t="str">
        <f t="shared" si="4028"/>
        <v>0</v>
      </c>
      <c r="UR136" t="str">
        <f t="shared" si="4029"/>
        <v>0</v>
      </c>
      <c r="US136" t="str">
        <f t="shared" si="4030"/>
        <v>0</v>
      </c>
      <c r="UT136" t="str">
        <f t="shared" si="4031"/>
        <v>0</v>
      </c>
      <c r="UU136" t="str">
        <f t="shared" si="4032"/>
        <v>0</v>
      </c>
      <c r="UV136" t="str">
        <f t="shared" si="4033"/>
        <v>0</v>
      </c>
      <c r="UW136" t="str">
        <f t="shared" si="4034"/>
        <v>0</v>
      </c>
      <c r="UX136" t="str">
        <f t="shared" si="4035"/>
        <v>0</v>
      </c>
      <c r="UY136" t="str">
        <f t="shared" si="4036"/>
        <v>0</v>
      </c>
      <c r="UZ136" t="str">
        <f t="shared" si="4037"/>
        <v>0</v>
      </c>
      <c r="VA136" t="str">
        <f t="shared" si="4038"/>
        <v>0</v>
      </c>
      <c r="VB136" t="str">
        <f t="shared" si="4039"/>
        <v>0</v>
      </c>
      <c r="VC136" t="str">
        <f t="shared" si="4040"/>
        <v>0</v>
      </c>
      <c r="VD136" t="str">
        <f t="shared" si="4041"/>
        <v>0</v>
      </c>
      <c r="VE136" t="str">
        <f t="shared" si="4042"/>
        <v>0</v>
      </c>
      <c r="VF136" t="str">
        <f t="shared" si="4043"/>
        <v>0</v>
      </c>
      <c r="VG136" t="str">
        <f t="shared" si="4044"/>
        <v>0</v>
      </c>
      <c r="VH136" t="str">
        <f t="shared" si="4045"/>
        <v>0</v>
      </c>
      <c r="VI136" t="str">
        <f t="shared" si="4046"/>
        <v>0</v>
      </c>
      <c r="VJ136" t="str">
        <f t="shared" si="4047"/>
        <v>0</v>
      </c>
      <c r="VK136" t="str">
        <f t="shared" si="4048"/>
        <v>0</v>
      </c>
      <c r="VL136" t="str">
        <f t="shared" si="4049"/>
        <v>0</v>
      </c>
      <c r="VM136" t="str">
        <f t="shared" si="4050"/>
        <v>0</v>
      </c>
      <c r="VN136" t="str">
        <f t="shared" si="4051"/>
        <v>0</v>
      </c>
      <c r="VO136" t="str">
        <f t="shared" si="4052"/>
        <v>0</v>
      </c>
      <c r="VQ136" s="4">
        <f t="shared" si="4053"/>
        <v>-34.75</v>
      </c>
      <c r="VR136" s="4">
        <f t="shared" si="4054"/>
        <v>-25.12</v>
      </c>
      <c r="VS136" s="4">
        <f t="shared" si="4055"/>
        <v>-29.150000000000002</v>
      </c>
      <c r="VT136" s="4">
        <f t="shared" si="4056"/>
        <v>0</v>
      </c>
      <c r="VV136" s="4">
        <f t="shared" si="4057"/>
        <v>-89.02000000000001</v>
      </c>
      <c r="VY136">
        <f t="shared" si="4058"/>
        <v>-3</v>
      </c>
      <c r="VZ136">
        <f t="shared" si="4059"/>
        <v>-10.83</v>
      </c>
      <c r="WA136">
        <f t="shared" si="4060"/>
        <v>-7.46</v>
      </c>
      <c r="WB136">
        <f t="shared" si="4061"/>
        <v>-17.510000000000002</v>
      </c>
      <c r="WC136">
        <f t="shared" si="4062"/>
        <v>-11.64</v>
      </c>
      <c r="WD136">
        <f t="shared" si="4063"/>
        <v>-17.05</v>
      </c>
      <c r="WE136">
        <f t="shared" si="4064"/>
        <v>-18.93</v>
      </c>
      <c r="WF136">
        <f t="shared" si="4065"/>
        <v>-6.19</v>
      </c>
      <c r="WG136">
        <f t="shared" si="4066"/>
        <v>3.59</v>
      </c>
      <c r="WH136">
        <f t="shared" si="4067"/>
        <v>0</v>
      </c>
      <c r="WI136">
        <f t="shared" si="4068"/>
        <v>0</v>
      </c>
      <c r="WJ136">
        <f t="shared" si="4069"/>
        <v>0</v>
      </c>
      <c r="WK136">
        <f t="shared" si="4070"/>
        <v>0</v>
      </c>
      <c r="WL136">
        <f t="shared" si="4071"/>
        <v>0</v>
      </c>
      <c r="WM136">
        <f t="shared" si="4072"/>
        <v>0</v>
      </c>
      <c r="WN136">
        <f t="shared" si="4073"/>
        <v>0</v>
      </c>
      <c r="WO136">
        <f t="shared" si="4074"/>
        <v>0</v>
      </c>
      <c r="WP136">
        <f t="shared" si="4075"/>
        <v>0</v>
      </c>
      <c r="WQ136">
        <f t="shared" si="4076"/>
        <v>0</v>
      </c>
      <c r="WR136">
        <f t="shared" si="4077"/>
        <v>0</v>
      </c>
      <c r="WS136">
        <f t="shared" si="4078"/>
        <v>0</v>
      </c>
      <c r="WT136">
        <f t="shared" si="4079"/>
        <v>0</v>
      </c>
      <c r="WU136">
        <f t="shared" si="4080"/>
        <v>0</v>
      </c>
      <c r="WV136">
        <f t="shared" si="4081"/>
        <v>0</v>
      </c>
      <c r="WW136">
        <f t="shared" si="4082"/>
        <v>0</v>
      </c>
      <c r="WX136">
        <f t="shared" si="4083"/>
        <v>0</v>
      </c>
      <c r="WY136">
        <f t="shared" si="4084"/>
        <v>0</v>
      </c>
      <c r="WZ136">
        <f t="shared" si="4085"/>
        <v>0</v>
      </c>
      <c r="XA136">
        <f t="shared" si="4086"/>
        <v>0</v>
      </c>
      <c r="XB136">
        <f t="shared" si="4087"/>
        <v>0</v>
      </c>
      <c r="XC136">
        <f t="shared" si="4088"/>
        <v>0</v>
      </c>
      <c r="XD136">
        <f t="shared" si="4089"/>
        <v>0</v>
      </c>
      <c r="XE136">
        <f t="shared" si="4090"/>
        <v>0</v>
      </c>
      <c r="XF136">
        <f t="shared" si="4091"/>
        <v>0</v>
      </c>
      <c r="XG136">
        <f t="shared" si="4092"/>
        <v>0</v>
      </c>
      <c r="XH136">
        <f t="shared" si="4093"/>
        <v>0</v>
      </c>
      <c r="XI136">
        <f t="shared" si="4094"/>
        <v>0</v>
      </c>
      <c r="XJ136">
        <f t="shared" si="4095"/>
        <v>0</v>
      </c>
      <c r="XK136">
        <f t="shared" si="4096"/>
        <v>0</v>
      </c>
      <c r="XL136">
        <f t="shared" si="4097"/>
        <v>0</v>
      </c>
      <c r="XM136">
        <f t="shared" si="4098"/>
        <v>0</v>
      </c>
      <c r="XN136">
        <f t="shared" si="4099"/>
        <v>0</v>
      </c>
      <c r="XO136">
        <f t="shared" si="4100"/>
        <v>0</v>
      </c>
      <c r="XP136">
        <f t="shared" si="4101"/>
        <v>0</v>
      </c>
      <c r="XQ136">
        <f t="shared" si="4102"/>
        <v>0</v>
      </c>
      <c r="XR136">
        <f t="shared" si="4103"/>
        <v>0</v>
      </c>
      <c r="XS136">
        <f t="shared" si="4104"/>
        <v>0</v>
      </c>
      <c r="XT136">
        <f t="shared" si="4105"/>
        <v>0</v>
      </c>
      <c r="XU136">
        <f t="shared" si="4106"/>
        <v>0</v>
      </c>
      <c r="XV136">
        <f t="shared" si="4107"/>
        <v>0</v>
      </c>
      <c r="XW136">
        <f t="shared" si="4108"/>
        <v>0</v>
      </c>
      <c r="XX136">
        <f t="shared" si="4109"/>
        <v>0</v>
      </c>
      <c r="XY136">
        <f t="shared" si="4110"/>
        <v>0</v>
      </c>
      <c r="XZ136">
        <f t="shared" si="4111"/>
        <v>0</v>
      </c>
      <c r="YA136">
        <f t="shared" si="4112"/>
        <v>0</v>
      </c>
      <c r="YB136">
        <f t="shared" si="4113"/>
        <v>0</v>
      </c>
      <c r="YC136">
        <f t="shared" si="4114"/>
        <v>0</v>
      </c>
      <c r="YD136">
        <f t="shared" si="4115"/>
        <v>0</v>
      </c>
      <c r="YE136">
        <f t="shared" si="4116"/>
        <v>0</v>
      </c>
      <c r="YF136">
        <f t="shared" si="4117"/>
        <v>0</v>
      </c>
      <c r="YG136">
        <f t="shared" si="4118"/>
        <v>0</v>
      </c>
      <c r="YH136">
        <f t="shared" si="4119"/>
        <v>0</v>
      </c>
      <c r="YI136">
        <f t="shared" si="4120"/>
        <v>0</v>
      </c>
      <c r="YJ136">
        <f t="shared" si="4121"/>
        <v>0</v>
      </c>
      <c r="YK136">
        <f t="shared" si="4122"/>
        <v>0</v>
      </c>
      <c r="YL136">
        <f t="shared" si="4123"/>
        <v>0</v>
      </c>
      <c r="YM136">
        <f t="shared" si="4124"/>
        <v>0</v>
      </c>
      <c r="YN136">
        <f t="shared" si="4125"/>
        <v>0</v>
      </c>
      <c r="YO136">
        <f t="shared" si="4126"/>
        <v>0</v>
      </c>
      <c r="YP136">
        <f t="shared" si="4127"/>
        <v>0</v>
      </c>
      <c r="YQ136">
        <f t="shared" si="4128"/>
        <v>0</v>
      </c>
      <c r="YR136">
        <f t="shared" si="4129"/>
        <v>0</v>
      </c>
      <c r="YS136">
        <f t="shared" si="4130"/>
        <v>0</v>
      </c>
      <c r="YT136">
        <f t="shared" si="4131"/>
        <v>0</v>
      </c>
      <c r="YU136">
        <f t="shared" si="4132"/>
        <v>0</v>
      </c>
      <c r="YV136">
        <f t="shared" si="4133"/>
        <v>0</v>
      </c>
      <c r="YW136">
        <f t="shared" si="4134"/>
        <v>0</v>
      </c>
      <c r="YX136">
        <f t="shared" si="4135"/>
        <v>0</v>
      </c>
      <c r="YY136">
        <f t="shared" si="4136"/>
        <v>0</v>
      </c>
      <c r="YZ136">
        <f t="shared" si="4137"/>
        <v>0</v>
      </c>
      <c r="ZA136">
        <f t="shared" si="4138"/>
        <v>0</v>
      </c>
      <c r="ZB136">
        <f t="shared" si="4139"/>
        <v>0</v>
      </c>
      <c r="ZC136">
        <f t="shared" si="4140"/>
        <v>0</v>
      </c>
      <c r="ZD136">
        <f t="shared" si="4141"/>
        <v>0</v>
      </c>
      <c r="ZE136">
        <f t="shared" si="4142"/>
        <v>0</v>
      </c>
      <c r="ZG136" s="4">
        <f t="shared" si="4143"/>
        <v>164</v>
      </c>
      <c r="ZH136" s="4">
        <f t="shared" si="4144"/>
        <v>78</v>
      </c>
      <c r="ZI136" s="4">
        <f t="shared" si="4145"/>
        <v>103</v>
      </c>
      <c r="ZJ136" s="4">
        <f t="shared" si="4146"/>
        <v>0</v>
      </c>
      <c r="ZL136" s="4">
        <f t="shared" si="4147"/>
        <v>345</v>
      </c>
      <c r="ZO136">
        <f t="shared" si="4148"/>
        <v>11</v>
      </c>
      <c r="ZP136">
        <f t="shared" si="4149"/>
        <v>38</v>
      </c>
      <c r="ZQ136">
        <f t="shared" si="4150"/>
        <v>53</v>
      </c>
      <c r="ZR136">
        <f t="shared" si="4151"/>
        <v>49</v>
      </c>
      <c r="ZS136">
        <f t="shared" si="4152"/>
        <v>54</v>
      </c>
      <c r="ZT136">
        <f t="shared" si="4153"/>
        <v>38</v>
      </c>
      <c r="ZU136">
        <f t="shared" si="4154"/>
        <v>48</v>
      </c>
      <c r="ZV136">
        <f t="shared" si="4155"/>
        <v>30</v>
      </c>
      <c r="ZW136">
        <f t="shared" si="4156"/>
        <v>24</v>
      </c>
      <c r="ZX136">
        <f t="shared" si="4157"/>
        <v>0</v>
      </c>
      <c r="ZY136">
        <f t="shared" si="4158"/>
        <v>0</v>
      </c>
      <c r="ZZ136">
        <f t="shared" si="4159"/>
        <v>0</v>
      </c>
      <c r="AAA136">
        <f t="shared" si="4160"/>
        <v>0</v>
      </c>
      <c r="AAB136">
        <f t="shared" si="4161"/>
        <v>0</v>
      </c>
      <c r="AAC136">
        <f t="shared" si="4162"/>
        <v>0</v>
      </c>
      <c r="AAD136">
        <f t="shared" si="4163"/>
        <v>0</v>
      </c>
      <c r="AAE136">
        <f t="shared" si="4164"/>
        <v>0</v>
      </c>
      <c r="AAF136">
        <f t="shared" si="4165"/>
        <v>0</v>
      </c>
      <c r="AAG136">
        <f t="shared" si="4166"/>
        <v>0</v>
      </c>
      <c r="AAH136">
        <f t="shared" si="4167"/>
        <v>0</v>
      </c>
      <c r="AAI136">
        <f t="shared" si="4168"/>
        <v>0</v>
      </c>
      <c r="AAJ136">
        <f t="shared" si="4169"/>
        <v>0</v>
      </c>
      <c r="AAK136">
        <f t="shared" si="4170"/>
        <v>0</v>
      </c>
      <c r="AAL136">
        <f t="shared" si="4171"/>
        <v>0</v>
      </c>
      <c r="AAM136">
        <f t="shared" si="4172"/>
        <v>0</v>
      </c>
      <c r="AAN136">
        <f t="shared" si="4173"/>
        <v>0</v>
      </c>
      <c r="AAO136">
        <f t="shared" si="4174"/>
        <v>0</v>
      </c>
      <c r="AAP136">
        <f t="shared" si="4175"/>
        <v>0</v>
      </c>
      <c r="AAQ136">
        <f t="shared" si="4176"/>
        <v>0</v>
      </c>
      <c r="AAR136">
        <f t="shared" si="4177"/>
        <v>0</v>
      </c>
      <c r="AAS136">
        <f t="shared" si="4178"/>
        <v>0</v>
      </c>
      <c r="AAT136">
        <f t="shared" si="4179"/>
        <v>0</v>
      </c>
      <c r="AAU136">
        <f t="shared" si="4180"/>
        <v>0</v>
      </c>
      <c r="AAV136">
        <f t="shared" si="4181"/>
        <v>0</v>
      </c>
      <c r="AAW136">
        <f t="shared" si="4182"/>
        <v>0</v>
      </c>
      <c r="AAX136">
        <f t="shared" si="4183"/>
        <v>0</v>
      </c>
      <c r="AAY136">
        <f t="shared" si="4184"/>
        <v>0</v>
      </c>
      <c r="AAZ136">
        <f t="shared" si="4185"/>
        <v>0</v>
      </c>
      <c r="ABA136">
        <f t="shared" si="4186"/>
        <v>0</v>
      </c>
      <c r="ABB136">
        <f t="shared" si="4187"/>
        <v>0</v>
      </c>
      <c r="ABC136">
        <f t="shared" si="4188"/>
        <v>0</v>
      </c>
      <c r="ABD136">
        <f t="shared" si="4189"/>
        <v>0</v>
      </c>
      <c r="ABE136">
        <f t="shared" si="4190"/>
        <v>0</v>
      </c>
      <c r="ABF136">
        <f t="shared" si="4191"/>
        <v>0</v>
      </c>
      <c r="ABG136">
        <f t="shared" si="4192"/>
        <v>0</v>
      </c>
      <c r="ABH136">
        <f t="shared" si="4193"/>
        <v>0</v>
      </c>
      <c r="ABI136">
        <f t="shared" si="4194"/>
        <v>0</v>
      </c>
      <c r="ABJ136">
        <f t="shared" si="4195"/>
        <v>0</v>
      </c>
      <c r="ABK136">
        <f t="shared" si="4196"/>
        <v>0</v>
      </c>
      <c r="ABL136">
        <f t="shared" si="4197"/>
        <v>0</v>
      </c>
      <c r="ABM136">
        <f t="shared" si="4198"/>
        <v>0</v>
      </c>
      <c r="ABN136">
        <f t="shared" si="4199"/>
        <v>0</v>
      </c>
      <c r="ABO136">
        <f t="shared" si="4200"/>
        <v>0</v>
      </c>
      <c r="ABP136">
        <f t="shared" si="4201"/>
        <v>0</v>
      </c>
      <c r="ABQ136">
        <f t="shared" si="4202"/>
        <v>0</v>
      </c>
      <c r="ABR136">
        <f t="shared" si="4203"/>
        <v>0</v>
      </c>
      <c r="ABS136">
        <f t="shared" si="4204"/>
        <v>0</v>
      </c>
      <c r="ABT136">
        <f t="shared" si="4205"/>
        <v>0</v>
      </c>
      <c r="ABU136">
        <f t="shared" si="4206"/>
        <v>0</v>
      </c>
      <c r="ABV136">
        <f t="shared" si="4207"/>
        <v>0</v>
      </c>
      <c r="ABW136">
        <f t="shared" si="4208"/>
        <v>0</v>
      </c>
      <c r="ABX136">
        <f t="shared" si="4209"/>
        <v>0</v>
      </c>
      <c r="ABY136">
        <f t="shared" si="4210"/>
        <v>0</v>
      </c>
      <c r="ABZ136">
        <f t="shared" si="4211"/>
        <v>0</v>
      </c>
      <c r="ACA136">
        <f t="shared" si="4212"/>
        <v>0</v>
      </c>
      <c r="ACB136">
        <f t="shared" si="4213"/>
        <v>0</v>
      </c>
      <c r="ACC136">
        <f t="shared" si="4214"/>
        <v>0</v>
      </c>
      <c r="ACD136">
        <f t="shared" si="4215"/>
        <v>0</v>
      </c>
      <c r="ACE136">
        <f t="shared" si="4216"/>
        <v>0</v>
      </c>
      <c r="ACF136">
        <f t="shared" si="4217"/>
        <v>0</v>
      </c>
      <c r="ACG136">
        <f t="shared" si="4218"/>
        <v>0</v>
      </c>
      <c r="ACH136">
        <f t="shared" si="4219"/>
        <v>0</v>
      </c>
      <c r="ACI136">
        <f t="shared" si="4220"/>
        <v>0</v>
      </c>
      <c r="ACJ136">
        <f t="shared" si="4221"/>
        <v>0</v>
      </c>
      <c r="ACK136">
        <f t="shared" si="4222"/>
        <v>0</v>
      </c>
      <c r="ACL136">
        <f t="shared" si="4223"/>
        <v>0</v>
      </c>
      <c r="ACM136">
        <f t="shared" si="4224"/>
        <v>0</v>
      </c>
      <c r="ACN136">
        <f t="shared" si="4225"/>
        <v>0</v>
      </c>
      <c r="ACO136">
        <f t="shared" si="4226"/>
        <v>0</v>
      </c>
      <c r="ACP136">
        <f t="shared" si="4227"/>
        <v>0</v>
      </c>
      <c r="ACQ136">
        <f t="shared" si="4228"/>
        <v>0</v>
      </c>
      <c r="ACR136">
        <f t="shared" si="4229"/>
        <v>0</v>
      </c>
      <c r="ACS136">
        <f t="shared" si="4230"/>
        <v>0</v>
      </c>
      <c r="ACT136">
        <f t="shared" si="4231"/>
        <v>0</v>
      </c>
      <c r="ACU136">
        <f t="shared" si="4232"/>
        <v>0</v>
      </c>
      <c r="ACW136" s="4">
        <f t="shared" si="4233"/>
        <v>117.30000000000001</v>
      </c>
      <c r="ACX136" s="4">
        <f t="shared" si="4234"/>
        <v>136.1</v>
      </c>
      <c r="ACY136" s="4">
        <f t="shared" si="4235"/>
        <v>61.6</v>
      </c>
      <c r="ACZ136" s="4">
        <f t="shared" si="4236"/>
        <v>0</v>
      </c>
      <c r="ADA136" s="88">
        <f t="shared" si="4237"/>
        <v>8.2492423894561373</v>
      </c>
      <c r="ADB136" s="4">
        <f t="shared" si="4238"/>
        <v>315</v>
      </c>
      <c r="ADC136" s="5">
        <f t="shared" si="4239"/>
        <v>4.8435524153249343</v>
      </c>
      <c r="ADD136" s="5">
        <f t="shared" si="4240"/>
        <v>5.5497747702046434</v>
      </c>
      <c r="ADE136">
        <f t="shared" si="4241"/>
        <v>16.899999999999999</v>
      </c>
      <c r="ADF136">
        <f t="shared" si="4242"/>
        <v>38.9</v>
      </c>
      <c r="ADG136">
        <f t="shared" si="4243"/>
        <v>8.9</v>
      </c>
      <c r="ADH136">
        <f t="shared" si="4244"/>
        <v>38</v>
      </c>
      <c r="ADI136">
        <f t="shared" si="4245"/>
        <v>23.6</v>
      </c>
      <c r="ADJ136">
        <f t="shared" si="4246"/>
        <v>20.5</v>
      </c>
      <c r="ADK136">
        <f t="shared" si="4247"/>
        <v>14.6</v>
      </c>
      <c r="ADL136">
        <f t="shared" si="4248"/>
        <v>121.5</v>
      </c>
      <c r="ADM136">
        <f t="shared" si="4249"/>
        <v>32.1</v>
      </c>
      <c r="ADN136">
        <f t="shared" si="4250"/>
        <v>0</v>
      </c>
      <c r="ADO136">
        <f t="shared" si="4251"/>
        <v>0</v>
      </c>
      <c r="ADP136">
        <f t="shared" si="4252"/>
        <v>0</v>
      </c>
      <c r="ADQ136">
        <f t="shared" si="4253"/>
        <v>0</v>
      </c>
      <c r="ADR136">
        <f t="shared" si="4254"/>
        <v>0</v>
      </c>
      <c r="ADS136">
        <f t="shared" si="4255"/>
        <v>0</v>
      </c>
      <c r="ADT136">
        <f t="shared" si="4256"/>
        <v>0</v>
      </c>
      <c r="ADU136">
        <f t="shared" si="4257"/>
        <v>0</v>
      </c>
      <c r="ADV136">
        <f t="shared" si="4258"/>
        <v>0</v>
      </c>
      <c r="ADW136">
        <f t="shared" si="4259"/>
        <v>0</v>
      </c>
      <c r="ADX136">
        <f t="shared" si="4260"/>
        <v>0</v>
      </c>
      <c r="ADY136">
        <f t="shared" si="4261"/>
        <v>0</v>
      </c>
      <c r="ADZ136">
        <f t="shared" si="4262"/>
        <v>0</v>
      </c>
      <c r="AEA136">
        <f t="shared" si="4263"/>
        <v>0</v>
      </c>
      <c r="AEB136">
        <f t="shared" si="4264"/>
        <v>0</v>
      </c>
      <c r="AEC136">
        <f t="shared" si="4265"/>
        <v>0</v>
      </c>
      <c r="AED136">
        <f t="shared" si="4266"/>
        <v>0</v>
      </c>
      <c r="AEE136">
        <f t="shared" si="4267"/>
        <v>0</v>
      </c>
      <c r="AEF136">
        <f t="shared" si="4268"/>
        <v>0</v>
      </c>
      <c r="AEG136">
        <f t="shared" si="4269"/>
        <v>0</v>
      </c>
      <c r="AEH136">
        <f t="shared" si="4270"/>
        <v>0</v>
      </c>
      <c r="AEI136">
        <f t="shared" si="4271"/>
        <v>0</v>
      </c>
      <c r="AEJ136">
        <f t="shared" si="4272"/>
        <v>0</v>
      </c>
      <c r="AEK136">
        <f t="shared" si="4273"/>
        <v>0</v>
      </c>
      <c r="AEL136">
        <f t="shared" si="4274"/>
        <v>0</v>
      </c>
      <c r="AEM136">
        <f t="shared" si="4275"/>
        <v>0</v>
      </c>
      <c r="AEN136">
        <f t="shared" si="4276"/>
        <v>0</v>
      </c>
      <c r="AEO136">
        <f t="shared" si="4277"/>
        <v>0</v>
      </c>
      <c r="AEP136">
        <f t="shared" si="4278"/>
        <v>0</v>
      </c>
      <c r="AEQ136">
        <f t="shared" si="4279"/>
        <v>0</v>
      </c>
      <c r="AER136">
        <f t="shared" si="4280"/>
        <v>0</v>
      </c>
      <c r="AES136">
        <f t="shared" si="4281"/>
        <v>0</v>
      </c>
      <c r="AET136">
        <f t="shared" si="4282"/>
        <v>0</v>
      </c>
      <c r="AEU136">
        <f t="shared" si="4283"/>
        <v>0</v>
      </c>
      <c r="AEV136">
        <f t="shared" si="4284"/>
        <v>0</v>
      </c>
      <c r="AEW136">
        <f t="shared" si="4285"/>
        <v>0</v>
      </c>
      <c r="AEX136">
        <f t="shared" si="4286"/>
        <v>0</v>
      </c>
      <c r="AEY136">
        <f t="shared" si="4287"/>
        <v>0</v>
      </c>
      <c r="AEZ136">
        <f t="shared" si="4288"/>
        <v>0</v>
      </c>
      <c r="AFA136">
        <f t="shared" si="4289"/>
        <v>0</v>
      </c>
      <c r="AFB136">
        <f t="shared" si="4290"/>
        <v>0</v>
      </c>
      <c r="AFC136">
        <f t="shared" si="4291"/>
        <v>0</v>
      </c>
      <c r="AFD136">
        <f t="shared" si="4292"/>
        <v>0</v>
      </c>
      <c r="AFE136">
        <f t="shared" si="4293"/>
        <v>0</v>
      </c>
      <c r="AFF136">
        <f t="shared" si="4294"/>
        <v>0</v>
      </c>
      <c r="AFG136">
        <f t="shared" si="4295"/>
        <v>0</v>
      </c>
      <c r="AFH136">
        <f t="shared" si="4296"/>
        <v>0</v>
      </c>
      <c r="AFI136">
        <f t="shared" si="4297"/>
        <v>0</v>
      </c>
      <c r="AFJ136">
        <f t="shared" si="4298"/>
        <v>0</v>
      </c>
      <c r="AFK136">
        <f t="shared" si="4299"/>
        <v>0</v>
      </c>
      <c r="AFL136">
        <f t="shared" si="4300"/>
        <v>0</v>
      </c>
      <c r="AFM136">
        <f t="shared" si="4301"/>
        <v>0</v>
      </c>
      <c r="AFN136">
        <f t="shared" si="4302"/>
        <v>0</v>
      </c>
      <c r="AFO136">
        <f t="shared" si="4303"/>
        <v>0</v>
      </c>
      <c r="AFP136">
        <f t="shared" si="4304"/>
        <v>0</v>
      </c>
      <c r="AFQ136">
        <f t="shared" si="4305"/>
        <v>0</v>
      </c>
      <c r="AFR136">
        <f t="shared" si="4306"/>
        <v>0</v>
      </c>
      <c r="AFS136">
        <f t="shared" si="4307"/>
        <v>0</v>
      </c>
      <c r="AFT136">
        <f t="shared" si="4308"/>
        <v>0</v>
      </c>
      <c r="AFU136">
        <f t="shared" si="4309"/>
        <v>0</v>
      </c>
      <c r="AFV136">
        <f t="shared" si="4310"/>
        <v>0</v>
      </c>
      <c r="AFW136">
        <f t="shared" si="4311"/>
        <v>0</v>
      </c>
      <c r="AFX136">
        <f t="shared" si="4312"/>
        <v>0</v>
      </c>
      <c r="AFY136">
        <f t="shared" si="4313"/>
        <v>0</v>
      </c>
      <c r="AFZ136">
        <f t="shared" si="4314"/>
        <v>0</v>
      </c>
      <c r="AGA136">
        <f t="shared" si="4315"/>
        <v>0</v>
      </c>
      <c r="AGB136">
        <f t="shared" si="4316"/>
        <v>0</v>
      </c>
      <c r="AGC136">
        <f t="shared" si="4317"/>
        <v>0</v>
      </c>
      <c r="AGD136">
        <f t="shared" si="4318"/>
        <v>0</v>
      </c>
      <c r="AGE136">
        <f t="shared" si="4319"/>
        <v>0</v>
      </c>
      <c r="AGF136">
        <f t="shared" si="4320"/>
        <v>0</v>
      </c>
      <c r="AGG136">
        <f t="shared" si="4321"/>
        <v>0</v>
      </c>
      <c r="AGH136">
        <f t="shared" si="4322"/>
        <v>0</v>
      </c>
      <c r="AGI136">
        <f t="shared" si="4323"/>
        <v>0</v>
      </c>
      <c r="AGJ136">
        <f t="shared" si="4324"/>
        <v>0</v>
      </c>
      <c r="AGK136">
        <f t="shared" si="4325"/>
        <v>0</v>
      </c>
      <c r="AGM136" s="88">
        <f t="shared" si="4326"/>
        <v>63</v>
      </c>
      <c r="AGN136" s="88">
        <v>63</v>
      </c>
      <c r="AGO136">
        <v>9</v>
      </c>
      <c r="AGP136">
        <f t="shared" si="4327"/>
        <v>9</v>
      </c>
      <c r="AGQ136">
        <f t="shared" si="4328"/>
        <v>9</v>
      </c>
      <c r="AGR136">
        <f t="shared" si="4329"/>
        <v>9</v>
      </c>
      <c r="AGS136">
        <f t="shared" si="4330"/>
        <v>2</v>
      </c>
      <c r="AGT136">
        <f t="shared" si="4331"/>
        <v>3</v>
      </c>
      <c r="AGU136">
        <f t="shared" si="4332"/>
        <v>9</v>
      </c>
      <c r="AGV136">
        <f t="shared" si="4333"/>
        <v>8</v>
      </c>
      <c r="AGW136">
        <f t="shared" si="4334"/>
        <v>3</v>
      </c>
      <c r="AGX136">
        <f t="shared" si="4335"/>
        <v>9</v>
      </c>
      <c r="AGY136">
        <f t="shared" si="4336"/>
        <v>0</v>
      </c>
      <c r="AGZ136">
        <f t="shared" si="4337"/>
        <v>0</v>
      </c>
      <c r="AHA136">
        <f t="shared" si="4338"/>
        <v>0</v>
      </c>
      <c r="AHB136">
        <f t="shared" si="4339"/>
        <v>0</v>
      </c>
      <c r="AHC136">
        <f t="shared" si="4340"/>
        <v>0</v>
      </c>
      <c r="AHD136">
        <f t="shared" si="4341"/>
        <v>0</v>
      </c>
      <c r="AHE136">
        <f t="shared" si="4342"/>
        <v>0</v>
      </c>
      <c r="AHF136">
        <f t="shared" si="4343"/>
        <v>0</v>
      </c>
      <c r="AHG136">
        <f t="shared" si="4344"/>
        <v>0</v>
      </c>
      <c r="AHH136">
        <f t="shared" si="4345"/>
        <v>0</v>
      </c>
      <c r="AHI136">
        <f t="shared" si="4346"/>
        <v>0</v>
      </c>
      <c r="AHJ136">
        <f t="shared" si="4347"/>
        <v>0</v>
      </c>
      <c r="AHK136">
        <f t="shared" si="4348"/>
        <v>0</v>
      </c>
      <c r="AHL136">
        <f t="shared" si="4349"/>
        <v>0</v>
      </c>
      <c r="AHM136">
        <f t="shared" si="4350"/>
        <v>0</v>
      </c>
      <c r="AHN136">
        <f t="shared" si="4351"/>
        <v>0</v>
      </c>
      <c r="AHO136">
        <f t="shared" si="4352"/>
        <v>0</v>
      </c>
      <c r="AHP136">
        <f t="shared" si="4353"/>
        <v>0</v>
      </c>
      <c r="AHQ136">
        <f t="shared" si="4354"/>
        <v>0</v>
      </c>
      <c r="AHR136">
        <f t="shared" si="4355"/>
        <v>0</v>
      </c>
      <c r="AHS136">
        <f t="shared" si="4356"/>
        <v>0</v>
      </c>
      <c r="AHT136">
        <f t="shared" si="4357"/>
        <v>0</v>
      </c>
      <c r="AHU136">
        <f t="shared" si="4358"/>
        <v>0</v>
      </c>
      <c r="AHV136">
        <f t="shared" si="4359"/>
        <v>0</v>
      </c>
      <c r="AHW136">
        <f t="shared" si="4360"/>
        <v>0</v>
      </c>
      <c r="AHX136">
        <f t="shared" si="4361"/>
        <v>0</v>
      </c>
      <c r="AHY136">
        <f t="shared" si="4362"/>
        <v>0</v>
      </c>
      <c r="AHZ136">
        <f t="shared" si="4363"/>
        <v>0</v>
      </c>
      <c r="AIA136">
        <f t="shared" si="4364"/>
        <v>0</v>
      </c>
      <c r="AIB136">
        <f t="shared" si="4365"/>
        <v>0</v>
      </c>
      <c r="AIC136">
        <f t="shared" si="4366"/>
        <v>0</v>
      </c>
      <c r="AID136">
        <f t="shared" si="4367"/>
        <v>0</v>
      </c>
      <c r="AIE136">
        <f t="shared" si="4368"/>
        <v>0</v>
      </c>
      <c r="AIF136">
        <f t="shared" si="4369"/>
        <v>0</v>
      </c>
      <c r="AIG136">
        <f t="shared" si="4370"/>
        <v>0</v>
      </c>
      <c r="AIH136">
        <f t="shared" si="4371"/>
        <v>0</v>
      </c>
      <c r="AII136">
        <f t="shared" si="4372"/>
        <v>0</v>
      </c>
      <c r="AIJ136">
        <f t="shared" si="4373"/>
        <v>0</v>
      </c>
      <c r="AIK136">
        <f t="shared" si="4374"/>
        <v>0</v>
      </c>
      <c r="AIL136">
        <f t="shared" si="4375"/>
        <v>0</v>
      </c>
      <c r="AIM136">
        <f t="shared" si="4376"/>
        <v>0</v>
      </c>
      <c r="AIN136">
        <f t="shared" si="4377"/>
        <v>0</v>
      </c>
      <c r="AIO136">
        <f t="shared" si="4378"/>
        <v>0</v>
      </c>
      <c r="AIP136">
        <f t="shared" si="4379"/>
        <v>0</v>
      </c>
      <c r="AIQ136">
        <f t="shared" si="4380"/>
        <v>0</v>
      </c>
      <c r="AIR136">
        <f t="shared" si="4381"/>
        <v>0</v>
      </c>
      <c r="AIS136">
        <f t="shared" si="4382"/>
        <v>0</v>
      </c>
      <c r="AIT136">
        <f t="shared" si="4383"/>
        <v>0</v>
      </c>
      <c r="AIU136">
        <f t="shared" si="4384"/>
        <v>0</v>
      </c>
      <c r="AIV136">
        <f t="shared" si="4385"/>
        <v>0</v>
      </c>
      <c r="AIW136">
        <f t="shared" si="4386"/>
        <v>0</v>
      </c>
      <c r="AIX136">
        <f t="shared" si="4387"/>
        <v>0</v>
      </c>
      <c r="AIY136">
        <f t="shared" si="4388"/>
        <v>0</v>
      </c>
      <c r="AIZ136">
        <f t="shared" si="4389"/>
        <v>0</v>
      </c>
      <c r="AJA136">
        <f t="shared" si="4390"/>
        <v>0</v>
      </c>
      <c r="AJB136">
        <f t="shared" si="4391"/>
        <v>0</v>
      </c>
      <c r="AJC136">
        <f t="shared" si="4392"/>
        <v>0</v>
      </c>
      <c r="AJD136">
        <f t="shared" si="4393"/>
        <v>0</v>
      </c>
      <c r="AJE136">
        <f t="shared" si="4394"/>
        <v>0</v>
      </c>
      <c r="AJF136">
        <f t="shared" si="4395"/>
        <v>0</v>
      </c>
      <c r="AJG136">
        <f t="shared" si="4396"/>
        <v>0</v>
      </c>
      <c r="AJH136">
        <f t="shared" si="4397"/>
        <v>0</v>
      </c>
      <c r="AJI136">
        <f t="shared" si="4398"/>
        <v>0</v>
      </c>
      <c r="AJJ136">
        <f t="shared" si="4399"/>
        <v>0</v>
      </c>
      <c r="AJK136">
        <f t="shared" si="4400"/>
        <v>0</v>
      </c>
      <c r="AJL136">
        <f t="shared" si="4401"/>
        <v>0</v>
      </c>
      <c r="AJM136">
        <f t="shared" si="4402"/>
        <v>0</v>
      </c>
      <c r="AJN136">
        <f t="shared" si="4403"/>
        <v>0</v>
      </c>
      <c r="AJO136">
        <f t="shared" si="4404"/>
        <v>0</v>
      </c>
      <c r="AJP136">
        <f t="shared" si="4405"/>
        <v>0</v>
      </c>
      <c r="AJQ136">
        <f t="shared" si="4406"/>
        <v>0</v>
      </c>
      <c r="AJR136">
        <f t="shared" si="4407"/>
        <v>0</v>
      </c>
      <c r="AJS136">
        <f t="shared" si="4408"/>
        <v>0</v>
      </c>
      <c r="AJT136">
        <f t="shared" si="4409"/>
        <v>0</v>
      </c>
      <c r="AJU136">
        <f t="shared" si="4410"/>
        <v>0</v>
      </c>
      <c r="AJV136">
        <f t="shared" si="4411"/>
        <v>0</v>
      </c>
      <c r="AJX136">
        <v>37</v>
      </c>
      <c r="AJY136">
        <v>1</v>
      </c>
      <c r="AJZ136">
        <v>1</v>
      </c>
      <c r="AKA136">
        <f t="shared" si="4412"/>
        <v>2</v>
      </c>
      <c r="AKB136">
        <f t="shared" si="4413"/>
        <v>2</v>
      </c>
      <c r="AKC136">
        <f t="shared" si="4414"/>
        <v>2</v>
      </c>
      <c r="AKD136">
        <f t="shared" si="4415"/>
        <v>8</v>
      </c>
      <c r="AKE136">
        <f t="shared" si="4416"/>
        <v>8</v>
      </c>
      <c r="AKF136">
        <f t="shared" si="4417"/>
        <v>2</v>
      </c>
      <c r="AKG136">
        <f t="shared" si="4418"/>
        <v>0</v>
      </c>
      <c r="AKH136">
        <f t="shared" si="4419"/>
        <v>0</v>
      </c>
      <c r="AKI136">
        <f t="shared" si="4420"/>
        <v>0</v>
      </c>
      <c r="AKJ136">
        <f t="shared" si="4421"/>
        <v>0</v>
      </c>
      <c r="AKK136">
        <f t="shared" si="4422"/>
        <v>0</v>
      </c>
      <c r="AKL136">
        <f t="shared" si="4423"/>
        <v>0</v>
      </c>
      <c r="AKM136">
        <f t="shared" si="4424"/>
        <v>0</v>
      </c>
      <c r="AKN136">
        <f t="shared" si="4425"/>
        <v>0</v>
      </c>
      <c r="AKO136">
        <f t="shared" si="4426"/>
        <v>0</v>
      </c>
      <c r="AKP136">
        <f t="shared" si="4427"/>
        <v>0</v>
      </c>
      <c r="AKQ136">
        <f t="shared" si="4428"/>
        <v>0</v>
      </c>
      <c r="AKR136">
        <f t="shared" si="4429"/>
        <v>0</v>
      </c>
      <c r="AKS136">
        <f t="shared" si="4430"/>
        <v>0</v>
      </c>
      <c r="AKT136">
        <f t="shared" si="4431"/>
        <v>0</v>
      </c>
      <c r="AKU136">
        <f t="shared" si="4432"/>
        <v>0</v>
      </c>
      <c r="AKV136">
        <f t="shared" si="4433"/>
        <v>0</v>
      </c>
      <c r="AKW136">
        <f t="shared" si="4434"/>
        <v>0</v>
      </c>
      <c r="AKX136">
        <f t="shared" si="4435"/>
        <v>0</v>
      </c>
      <c r="AKY136">
        <f t="shared" si="4436"/>
        <v>0</v>
      </c>
      <c r="AKZ136">
        <f t="shared" si="4437"/>
        <v>0</v>
      </c>
      <c r="ALA136">
        <f t="shared" si="4438"/>
        <v>0</v>
      </c>
      <c r="ALB136">
        <f t="shared" si="4439"/>
        <v>0</v>
      </c>
      <c r="ALC136">
        <f t="shared" si="4440"/>
        <v>0</v>
      </c>
      <c r="ALD136">
        <f t="shared" si="4441"/>
        <v>0</v>
      </c>
      <c r="ALE136">
        <f t="shared" si="4442"/>
        <v>0</v>
      </c>
      <c r="ALF136">
        <f t="shared" si="4443"/>
        <v>0</v>
      </c>
      <c r="ALG136">
        <f t="shared" si="4444"/>
        <v>0</v>
      </c>
      <c r="ALH136">
        <f t="shared" si="4445"/>
        <v>0</v>
      </c>
      <c r="ALI136">
        <f t="shared" si="4446"/>
        <v>0</v>
      </c>
      <c r="ALJ136">
        <f t="shared" si="4447"/>
        <v>0</v>
      </c>
      <c r="ALK136">
        <f t="shared" si="4448"/>
        <v>0</v>
      </c>
      <c r="ALL136">
        <f t="shared" si="4449"/>
        <v>0</v>
      </c>
      <c r="ALM136">
        <f t="shared" si="4450"/>
        <v>0</v>
      </c>
      <c r="ALN136">
        <f t="shared" si="4451"/>
        <v>0</v>
      </c>
      <c r="ALO136">
        <f t="shared" si="4452"/>
        <v>0</v>
      </c>
      <c r="ALP136">
        <f t="shared" si="4453"/>
        <v>0</v>
      </c>
      <c r="ALQ136">
        <f t="shared" si="4454"/>
        <v>0</v>
      </c>
      <c r="ALR136">
        <f t="shared" si="4455"/>
        <v>0</v>
      </c>
      <c r="ALS136">
        <f t="shared" si="4456"/>
        <v>0</v>
      </c>
      <c r="ALT136">
        <f t="shared" si="4457"/>
        <v>0</v>
      </c>
      <c r="ALU136">
        <f t="shared" si="4458"/>
        <v>0</v>
      </c>
      <c r="ALV136">
        <f t="shared" si="4459"/>
        <v>0</v>
      </c>
      <c r="ALW136">
        <f t="shared" si="4460"/>
        <v>0</v>
      </c>
      <c r="ALX136">
        <f t="shared" si="4461"/>
        <v>0</v>
      </c>
      <c r="ALY136">
        <f t="shared" si="4462"/>
        <v>0</v>
      </c>
      <c r="ALZ136">
        <f t="shared" si="4463"/>
        <v>0</v>
      </c>
      <c r="AMA136">
        <f t="shared" si="4464"/>
        <v>0</v>
      </c>
      <c r="AMB136">
        <f t="shared" si="4465"/>
        <v>0</v>
      </c>
      <c r="AMC136">
        <f t="shared" si="4466"/>
        <v>0</v>
      </c>
      <c r="AMD136">
        <f t="shared" si="4467"/>
        <v>0</v>
      </c>
      <c r="AME136">
        <f t="shared" si="4468"/>
        <v>0</v>
      </c>
      <c r="AMF136">
        <f t="shared" si="4469"/>
        <v>0</v>
      </c>
      <c r="AMG136">
        <f t="shared" si="4470"/>
        <v>0</v>
      </c>
      <c r="AMH136">
        <f t="shared" si="4471"/>
        <v>0</v>
      </c>
      <c r="AMI136">
        <f t="shared" si="4472"/>
        <v>0</v>
      </c>
      <c r="AMJ136">
        <f t="shared" si="4473"/>
        <v>0</v>
      </c>
      <c r="AMK136">
        <f t="shared" si="4474"/>
        <v>0</v>
      </c>
      <c r="AML136">
        <f t="shared" si="4475"/>
        <v>0</v>
      </c>
      <c r="AMM136">
        <f t="shared" si="4476"/>
        <v>0</v>
      </c>
      <c r="AMN136">
        <f t="shared" si="4477"/>
        <v>0</v>
      </c>
      <c r="AMO136">
        <f t="shared" si="4478"/>
        <v>0</v>
      </c>
      <c r="AMP136">
        <f t="shared" si="4479"/>
        <v>0</v>
      </c>
      <c r="AMQ136">
        <f t="shared" si="4480"/>
        <v>0</v>
      </c>
      <c r="AMR136">
        <f t="shared" si="4481"/>
        <v>0</v>
      </c>
      <c r="AMS136">
        <f t="shared" si="4482"/>
        <v>0</v>
      </c>
      <c r="AMT136">
        <f t="shared" si="4483"/>
        <v>0</v>
      </c>
      <c r="AMU136">
        <f t="shared" si="4484"/>
        <v>0</v>
      </c>
      <c r="AMV136">
        <f t="shared" si="4485"/>
        <v>0</v>
      </c>
      <c r="AMW136">
        <f t="shared" si="4486"/>
        <v>0</v>
      </c>
      <c r="AMX136">
        <f t="shared" si="4487"/>
        <v>0</v>
      </c>
      <c r="AMY136">
        <f t="shared" si="4488"/>
        <v>0</v>
      </c>
      <c r="AMZ136">
        <f t="shared" si="4489"/>
        <v>0</v>
      </c>
      <c r="ANA136">
        <f t="shared" si="4490"/>
        <v>0</v>
      </c>
      <c r="ANB136">
        <f t="shared" si="4491"/>
        <v>0</v>
      </c>
      <c r="ANC136">
        <f t="shared" si="4492"/>
        <v>0</v>
      </c>
      <c r="AND136">
        <f t="shared" si="4493"/>
        <v>0</v>
      </c>
      <c r="ANR136" s="4">
        <v>1556</v>
      </c>
      <c r="ANS136" s="4">
        <f t="shared" si="4494"/>
        <v>1556</v>
      </c>
      <c r="ANU136" s="4">
        <v>1573</v>
      </c>
      <c r="ANV136" t="str">
        <f t="shared" si="4495"/>
        <v>1547</v>
      </c>
      <c r="ANW136" t="str">
        <f t="shared" si="4496"/>
        <v>1544</v>
      </c>
      <c r="ANX136" t="str">
        <f t="shared" si="4497"/>
        <v>1541</v>
      </c>
      <c r="ANY136" t="str">
        <f t="shared" si="4498"/>
        <v>1539</v>
      </c>
      <c r="ANZ136" t="str">
        <f t="shared" si="4499"/>
        <v>1536</v>
      </c>
      <c r="AOA136" t="str">
        <f t="shared" si="4500"/>
        <v>1532</v>
      </c>
      <c r="AOB136" t="str">
        <f t="shared" si="4501"/>
        <v>1525</v>
      </c>
      <c r="AOC136" t="str">
        <f t="shared" si="4502"/>
        <v>1573</v>
      </c>
      <c r="AOD136" t="str">
        <f t="shared" si="4503"/>
        <v>1556</v>
      </c>
      <c r="AOE136" t="str">
        <f t="shared" si="4504"/>
        <v>1556</v>
      </c>
      <c r="AOF136" t="str">
        <f t="shared" si="4505"/>
        <v>1556</v>
      </c>
      <c r="AOG136" t="str">
        <f t="shared" si="4506"/>
        <v>1556</v>
      </c>
      <c r="AOH136" t="str">
        <f t="shared" si="4507"/>
        <v>1556</v>
      </c>
      <c r="AOI136" t="str">
        <f t="shared" si="4508"/>
        <v>1556</v>
      </c>
      <c r="AOJ136" t="str">
        <f t="shared" si="4509"/>
        <v>1556</v>
      </c>
      <c r="AOK136" t="str">
        <f t="shared" si="4510"/>
        <v>1556</v>
      </c>
      <c r="AOL136" t="str">
        <f t="shared" si="4511"/>
        <v>1556</v>
      </c>
      <c r="AOM136" t="str">
        <f t="shared" si="4512"/>
        <v>1556</v>
      </c>
      <c r="AON136" t="str">
        <f t="shared" si="4513"/>
        <v>1556</v>
      </c>
      <c r="AOO136" t="str">
        <f t="shared" si="4514"/>
        <v>1556</v>
      </c>
      <c r="AOP136" t="str">
        <f t="shared" si="4515"/>
        <v>1556</v>
      </c>
      <c r="AOQ136" t="str">
        <f t="shared" si="4516"/>
        <v>1556</v>
      </c>
      <c r="AOR136" t="str">
        <f t="shared" si="4517"/>
        <v>1556</v>
      </c>
      <c r="AOS136" t="str">
        <f t="shared" si="4518"/>
        <v>1556</v>
      </c>
      <c r="AOT136" t="str">
        <f t="shared" si="4519"/>
        <v>1556</v>
      </c>
      <c r="AOU136" t="str">
        <f t="shared" si="4520"/>
        <v>1556</v>
      </c>
      <c r="AOV136" t="str">
        <f t="shared" si="4521"/>
        <v>1556</v>
      </c>
      <c r="AOW136" t="str">
        <f t="shared" si="4522"/>
        <v>1556</v>
      </c>
      <c r="AOX136" t="str">
        <f t="shared" si="4523"/>
        <v>1556</v>
      </c>
      <c r="AOY136" t="str">
        <f t="shared" si="4524"/>
        <v>1556</v>
      </c>
      <c r="AOZ136" t="str">
        <f t="shared" si="4525"/>
        <v>1556</v>
      </c>
      <c r="APA136" t="str">
        <f t="shared" si="4526"/>
        <v>1556</v>
      </c>
      <c r="APB136" t="str">
        <f t="shared" si="4527"/>
        <v>1556</v>
      </c>
      <c r="APC136" t="str">
        <f t="shared" si="4528"/>
        <v>1556</v>
      </c>
      <c r="APD136" t="str">
        <f t="shared" si="4529"/>
        <v>1556</v>
      </c>
      <c r="APE136" t="str">
        <f t="shared" si="4530"/>
        <v>1556</v>
      </c>
      <c r="APF136" t="str">
        <f t="shared" si="4531"/>
        <v>1556</v>
      </c>
      <c r="APG136" t="str">
        <f t="shared" si="4532"/>
        <v>1556</v>
      </c>
      <c r="APH136" t="str">
        <f t="shared" si="4533"/>
        <v>1556</v>
      </c>
      <c r="API136" t="str">
        <f t="shared" si="4534"/>
        <v>1556</v>
      </c>
      <c r="APJ136" t="str">
        <f t="shared" si="4535"/>
        <v>1556</v>
      </c>
      <c r="APK136" t="str">
        <f t="shared" si="4536"/>
        <v>1556</v>
      </c>
      <c r="APL136" t="str">
        <f t="shared" si="4537"/>
        <v>1556</v>
      </c>
      <c r="APM136" t="str">
        <f t="shared" si="4538"/>
        <v>1556</v>
      </c>
      <c r="APN136" t="str">
        <f t="shared" si="4539"/>
        <v>1556</v>
      </c>
      <c r="APO136" t="str">
        <f t="shared" si="4540"/>
        <v>1556</v>
      </c>
      <c r="APP136" t="str">
        <f t="shared" si="4541"/>
        <v>1556</v>
      </c>
      <c r="APQ136" t="str">
        <f t="shared" si="4542"/>
        <v>1556</v>
      </c>
      <c r="APR136" t="str">
        <f t="shared" si="4543"/>
        <v>1556</v>
      </c>
      <c r="APS136" t="str">
        <f t="shared" si="4544"/>
        <v>1556</v>
      </c>
      <c r="APT136" t="str">
        <f t="shared" si="4545"/>
        <v>1556</v>
      </c>
      <c r="APU136" t="str">
        <f t="shared" si="4546"/>
        <v>1556</v>
      </c>
      <c r="APV136" t="str">
        <f t="shared" si="4547"/>
        <v>1556</v>
      </c>
      <c r="APW136" t="str">
        <f t="shared" si="4548"/>
        <v>1556</v>
      </c>
      <c r="APX136" t="str">
        <f t="shared" si="4549"/>
        <v>1556</v>
      </c>
      <c r="APY136" t="str">
        <f t="shared" si="4550"/>
        <v>1556</v>
      </c>
      <c r="APZ136" t="str">
        <f t="shared" si="4551"/>
        <v>1556</v>
      </c>
      <c r="AQA136" t="str">
        <f t="shared" si="4552"/>
        <v>1556</v>
      </c>
      <c r="AQB136" t="str">
        <f t="shared" si="4553"/>
        <v>1556</v>
      </c>
      <c r="AQC136" t="str">
        <f t="shared" si="4554"/>
        <v>1556</v>
      </c>
      <c r="AQD136" t="str">
        <f t="shared" si="4555"/>
        <v>1556</v>
      </c>
      <c r="AQE136" t="str">
        <f t="shared" si="4556"/>
        <v>1556</v>
      </c>
      <c r="AQF136" t="str">
        <f t="shared" si="4557"/>
        <v>1556</v>
      </c>
      <c r="AQG136" t="str">
        <f t="shared" si="4558"/>
        <v>1556</v>
      </c>
      <c r="AQH136" t="str">
        <f t="shared" si="4559"/>
        <v>1556</v>
      </c>
      <c r="AQI136" t="str">
        <f t="shared" si="4560"/>
        <v>1556</v>
      </c>
      <c r="AQJ136" t="str">
        <f t="shared" si="4561"/>
        <v>1556</v>
      </c>
      <c r="AQK136" t="str">
        <f t="shared" si="4562"/>
        <v>1556</v>
      </c>
      <c r="AQL136" t="str">
        <f t="shared" si="4563"/>
        <v>1556</v>
      </c>
      <c r="AQM136" t="str">
        <f t="shared" si="4564"/>
        <v>1556</v>
      </c>
      <c r="AQN136" t="str">
        <f t="shared" si="4565"/>
        <v>1556</v>
      </c>
      <c r="AQO136" t="str">
        <f t="shared" si="4566"/>
        <v>1556</v>
      </c>
      <c r="AQP136" t="str">
        <f t="shared" si="4567"/>
        <v>1556</v>
      </c>
      <c r="AQQ136" t="str">
        <f t="shared" si="4568"/>
        <v>1556</v>
      </c>
      <c r="AQR136" t="str">
        <f t="shared" si="4569"/>
        <v>1556</v>
      </c>
      <c r="AQS136" t="str">
        <f t="shared" si="4570"/>
        <v>1556</v>
      </c>
      <c r="AQT136" t="str">
        <f t="shared" si="4571"/>
        <v>1556</v>
      </c>
      <c r="AQU136" t="str">
        <f t="shared" si="4572"/>
        <v>1556</v>
      </c>
      <c r="AQV136" t="str">
        <f t="shared" si="4573"/>
        <v>1556</v>
      </c>
      <c r="AQW136" t="str">
        <f t="shared" si="4574"/>
        <v>1556</v>
      </c>
      <c r="AQX136" t="str">
        <f t="shared" si="4575"/>
        <v>1556</v>
      </c>
      <c r="AQY136" t="str">
        <f t="shared" si="4576"/>
        <v>1556</v>
      </c>
      <c r="AQZ136" t="str">
        <f t="shared" si="4577"/>
        <v>1556</v>
      </c>
      <c r="ARA136" t="str">
        <f t="shared" si="4578"/>
        <v>1556</v>
      </c>
      <c r="ARB136" t="str">
        <f t="shared" si="4579"/>
        <v>1556</v>
      </c>
      <c r="ARC136">
        <v>1573</v>
      </c>
      <c r="ARH136" s="5"/>
    </row>
    <row r="137" spans="1:1152" x14ac:dyDescent="0.2">
      <c r="A137">
        <v>74</v>
      </c>
      <c r="B137" s="17" t="s">
        <v>53</v>
      </c>
      <c r="C137" s="20">
        <f>VLOOKUP(A137, Rankings!$A$2:$AN$161, 40, FALSE)</f>
        <v>135</v>
      </c>
      <c r="D137" s="223" t="s">
        <v>219</v>
      </c>
      <c r="F137" s="4">
        <v>3</v>
      </c>
      <c r="G137" s="4">
        <v>4</v>
      </c>
      <c r="I137" s="5">
        <f t="shared" si="3664"/>
        <v>9</v>
      </c>
      <c r="L137" t="s">
        <v>1826</v>
      </c>
      <c r="M137" t="s">
        <v>2085</v>
      </c>
      <c r="N137" t="s">
        <v>2414</v>
      </c>
      <c r="O137" t="s">
        <v>2587</v>
      </c>
      <c r="P137" t="s">
        <v>2788</v>
      </c>
      <c r="Q137" t="s">
        <v>3019</v>
      </c>
      <c r="R137" t="s">
        <v>3296</v>
      </c>
      <c r="S137" t="s">
        <v>3521</v>
      </c>
      <c r="T137" t="s">
        <v>3786</v>
      </c>
      <c r="U137" t="s">
        <v>10</v>
      </c>
      <c r="V137" t="s">
        <v>10</v>
      </c>
      <c r="W137" t="str">
        <f>Rankings!D136</f>
        <v>-</v>
      </c>
      <c r="X137" t="s">
        <v>10</v>
      </c>
      <c r="Y137" t="s">
        <v>10</v>
      </c>
      <c r="Z137" t="s">
        <v>10</v>
      </c>
      <c r="AA137" t="s">
        <v>10</v>
      </c>
      <c r="AB137" t="s">
        <v>10</v>
      </c>
      <c r="AC137" t="s">
        <v>10</v>
      </c>
      <c r="AD137" t="s">
        <v>10</v>
      </c>
      <c r="AE137" t="s">
        <v>10</v>
      </c>
      <c r="AF137" t="s">
        <v>10</v>
      </c>
      <c r="AG137" t="s">
        <v>10</v>
      </c>
      <c r="AH137" t="s">
        <v>10</v>
      </c>
      <c r="AI137" t="s">
        <v>10</v>
      </c>
      <c r="AJ137" t="s">
        <v>10</v>
      </c>
      <c r="AK137" t="s">
        <v>10</v>
      </c>
      <c r="AL137" t="s">
        <v>10</v>
      </c>
      <c r="AM137" t="s">
        <v>10</v>
      </c>
      <c r="AN137" t="s">
        <v>10</v>
      </c>
      <c r="AO137" t="s">
        <v>10</v>
      </c>
      <c r="AP137" t="s">
        <v>10</v>
      </c>
      <c r="AQ137" t="s">
        <v>10</v>
      </c>
      <c r="AR137" t="s">
        <v>10</v>
      </c>
      <c r="AS137" t="s">
        <v>10</v>
      </c>
      <c r="AT137" t="s">
        <v>10</v>
      </c>
      <c r="AU137" t="s">
        <v>10</v>
      </c>
      <c r="AV137" t="s">
        <v>10</v>
      </c>
      <c r="AW137" t="s">
        <v>10</v>
      </c>
      <c r="AX137" t="s">
        <v>10</v>
      </c>
      <c r="AY137" t="s">
        <v>10</v>
      </c>
      <c r="AZ137" t="s">
        <v>10</v>
      </c>
      <c r="BA137" t="s">
        <v>10</v>
      </c>
      <c r="BB137" t="s">
        <v>10</v>
      </c>
      <c r="BC137" t="s">
        <v>10</v>
      </c>
      <c r="BD137" t="s">
        <v>10</v>
      </c>
      <c r="BE137" t="s">
        <v>10</v>
      </c>
      <c r="BF137" t="s">
        <v>10</v>
      </c>
      <c r="BG137" t="s">
        <v>10</v>
      </c>
      <c r="BH137" t="s">
        <v>10</v>
      </c>
      <c r="BI137" t="s">
        <v>10</v>
      </c>
      <c r="BJ137" t="s">
        <v>10</v>
      </c>
      <c r="BK137" t="s">
        <v>10</v>
      </c>
      <c r="BL137" t="s">
        <v>10</v>
      </c>
      <c r="BM137" t="s">
        <v>10</v>
      </c>
      <c r="BN137" t="s">
        <v>10</v>
      </c>
      <c r="BO137" t="s">
        <v>10</v>
      </c>
      <c r="BP137" t="s">
        <v>10</v>
      </c>
      <c r="BQ137" t="s">
        <v>10</v>
      </c>
      <c r="BR137" t="s">
        <v>10</v>
      </c>
      <c r="BS137" t="s">
        <v>10</v>
      </c>
      <c r="BT137" t="s">
        <v>10</v>
      </c>
      <c r="BU137" t="s">
        <v>10</v>
      </c>
      <c r="BV137" t="s">
        <v>10</v>
      </c>
      <c r="BW137" t="s">
        <v>10</v>
      </c>
      <c r="BX137" t="s">
        <v>10</v>
      </c>
      <c r="BY137" t="s">
        <v>10</v>
      </c>
      <c r="BZ137" t="s">
        <v>10</v>
      </c>
      <c r="CA137" t="s">
        <v>10</v>
      </c>
      <c r="CB137" t="s">
        <v>10</v>
      </c>
      <c r="CC137" t="s">
        <v>10</v>
      </c>
      <c r="CD137" t="s">
        <v>10</v>
      </c>
      <c r="CE137" t="s">
        <v>10</v>
      </c>
      <c r="CF137" t="s">
        <v>10</v>
      </c>
      <c r="CG137" t="s">
        <v>10</v>
      </c>
      <c r="CH137" t="s">
        <v>10</v>
      </c>
      <c r="CI137" t="s">
        <v>10</v>
      </c>
      <c r="CJ137" t="s">
        <v>10</v>
      </c>
      <c r="CK137" t="s">
        <v>10</v>
      </c>
      <c r="CL137" t="s">
        <v>10</v>
      </c>
      <c r="CM137" t="s">
        <v>10</v>
      </c>
      <c r="CN137" t="s">
        <v>10</v>
      </c>
      <c r="CO137" t="s">
        <v>10</v>
      </c>
      <c r="CP137" t="s">
        <v>10</v>
      </c>
      <c r="CQ137" t="s">
        <v>10</v>
      </c>
      <c r="CR137" t="s">
        <v>10</v>
      </c>
      <c r="CT137" s="4">
        <f t="shared" si="3665"/>
        <v>1</v>
      </c>
      <c r="CU137" s="4">
        <f t="shared" si="3666"/>
        <v>0</v>
      </c>
      <c r="CV137" s="4">
        <f t="shared" si="3667"/>
        <v>0</v>
      </c>
      <c r="CW137" s="4">
        <f t="shared" si="3668"/>
        <v>4</v>
      </c>
      <c r="CX137" s="4">
        <f t="shared" si="3669"/>
        <v>1</v>
      </c>
      <c r="CY137" s="4">
        <f t="shared" si="3670"/>
        <v>0</v>
      </c>
      <c r="CZ137" s="4">
        <f t="shared" si="3671"/>
        <v>0</v>
      </c>
      <c r="DA137" s="4">
        <f t="shared" si="3672"/>
        <v>1</v>
      </c>
      <c r="DB137" s="4">
        <f t="shared" si="3673"/>
        <v>0</v>
      </c>
      <c r="DC137" s="4">
        <f t="shared" si="3674"/>
        <v>0</v>
      </c>
      <c r="DD137" s="4">
        <f t="shared" si="3675"/>
        <v>0</v>
      </c>
      <c r="DE137" s="4">
        <f t="shared" si="3676"/>
        <v>2</v>
      </c>
      <c r="DF137" s="4">
        <f t="shared" si="3677"/>
        <v>0</v>
      </c>
      <c r="DG137" s="4">
        <f t="shared" si="3678"/>
        <v>0</v>
      </c>
      <c r="DH137" s="4">
        <f t="shared" si="3679"/>
        <v>0</v>
      </c>
      <c r="DI137" s="152">
        <f t="shared" si="3680"/>
        <v>0</v>
      </c>
      <c r="DJ137" s="153">
        <f t="shared" si="3681"/>
        <v>1</v>
      </c>
      <c r="DK137" s="4">
        <f t="shared" si="3682"/>
        <v>4</v>
      </c>
      <c r="DL137" s="4">
        <f t="shared" si="3683"/>
        <v>1</v>
      </c>
      <c r="DM137" s="4">
        <f t="shared" si="3684"/>
        <v>1</v>
      </c>
      <c r="DN137" s="4">
        <f t="shared" si="3685"/>
        <v>0</v>
      </c>
      <c r="DO137" s="4">
        <f t="shared" si="3686"/>
        <v>2</v>
      </c>
      <c r="DP137" s="4">
        <f t="shared" si="3687"/>
        <v>0</v>
      </c>
      <c r="DQ137" s="4">
        <f t="shared" si="3688"/>
        <v>0</v>
      </c>
      <c r="DR137" s="4">
        <f t="shared" si="3689"/>
        <v>4</v>
      </c>
      <c r="DS137" s="4">
        <f t="shared" si="3690"/>
        <v>4</v>
      </c>
      <c r="DT137" s="4">
        <f t="shared" si="3691"/>
        <v>0</v>
      </c>
      <c r="DU137" t="str">
        <f t="shared" si="3692"/>
        <v>0R</v>
      </c>
      <c r="DV137" t="str">
        <f t="shared" si="3693"/>
        <v>3R</v>
      </c>
      <c r="DW137" t="str">
        <f t="shared" si="3694"/>
        <v>0R</v>
      </c>
      <c r="DX137" t="str">
        <f t="shared" si="3695"/>
        <v>0S</v>
      </c>
      <c r="DY137" t="str">
        <f t="shared" si="3696"/>
        <v>0S</v>
      </c>
      <c r="DZ137" t="str">
        <f t="shared" si="3697"/>
        <v>0R</v>
      </c>
      <c r="EA137" t="str">
        <f t="shared" si="3698"/>
        <v>0L</v>
      </c>
      <c r="EB137" t="str">
        <f t="shared" si="3699"/>
        <v>3L</v>
      </c>
      <c r="EC137" t="str">
        <f t="shared" si="3700"/>
        <v>0R</v>
      </c>
      <c r="ED137">
        <f t="shared" si="3701"/>
        <v>0</v>
      </c>
      <c r="EE137">
        <f t="shared" si="3702"/>
        <v>0</v>
      </c>
      <c r="EF137">
        <f t="shared" si="3703"/>
        <v>0</v>
      </c>
      <c r="EG137">
        <f t="shared" si="3704"/>
        <v>0</v>
      </c>
      <c r="EH137">
        <f t="shared" si="3705"/>
        <v>0</v>
      </c>
      <c r="EI137">
        <f t="shared" si="3706"/>
        <v>0</v>
      </c>
      <c r="EJ137">
        <f t="shared" si="3707"/>
        <v>0</v>
      </c>
      <c r="EK137">
        <f t="shared" si="3708"/>
        <v>0</v>
      </c>
      <c r="EL137">
        <f t="shared" si="3709"/>
        <v>0</v>
      </c>
      <c r="EM137">
        <f t="shared" si="3710"/>
        <v>0</v>
      </c>
      <c r="EN137">
        <f t="shared" si="3711"/>
        <v>0</v>
      </c>
      <c r="EO137">
        <f t="shared" si="3712"/>
        <v>0</v>
      </c>
      <c r="EP137">
        <f t="shared" si="3713"/>
        <v>0</v>
      </c>
      <c r="EQ137">
        <f t="shared" si="3714"/>
        <v>0</v>
      </c>
      <c r="ER137">
        <f t="shared" si="3715"/>
        <v>0</v>
      </c>
      <c r="ES137">
        <f t="shared" si="3716"/>
        <v>0</v>
      </c>
      <c r="ET137">
        <f t="shared" si="3717"/>
        <v>0</v>
      </c>
      <c r="EU137">
        <f t="shared" si="3718"/>
        <v>0</v>
      </c>
      <c r="EV137">
        <f t="shared" si="3719"/>
        <v>0</v>
      </c>
      <c r="EW137">
        <f t="shared" si="3720"/>
        <v>0</v>
      </c>
      <c r="EX137">
        <f t="shared" si="3721"/>
        <v>0</v>
      </c>
      <c r="EY137">
        <f t="shared" si="3722"/>
        <v>0</v>
      </c>
      <c r="EZ137">
        <f t="shared" si="3723"/>
        <v>0</v>
      </c>
      <c r="FA137">
        <f t="shared" si="3724"/>
        <v>0</v>
      </c>
      <c r="FB137">
        <f t="shared" si="3725"/>
        <v>0</v>
      </c>
      <c r="FC137">
        <f t="shared" si="3726"/>
        <v>0</v>
      </c>
      <c r="FD137">
        <f t="shared" si="3727"/>
        <v>0</v>
      </c>
      <c r="FE137">
        <f t="shared" si="3728"/>
        <v>0</v>
      </c>
      <c r="FF137">
        <f t="shared" si="3729"/>
        <v>0</v>
      </c>
      <c r="FG137">
        <f t="shared" si="3730"/>
        <v>0</v>
      </c>
      <c r="FH137">
        <f t="shared" si="3731"/>
        <v>0</v>
      </c>
      <c r="FI137">
        <f t="shared" si="3732"/>
        <v>0</v>
      </c>
      <c r="FJ137">
        <f t="shared" si="3733"/>
        <v>0</v>
      </c>
      <c r="FK137">
        <f t="shared" si="3734"/>
        <v>0</v>
      </c>
      <c r="FL137">
        <f t="shared" si="3735"/>
        <v>0</v>
      </c>
      <c r="FM137">
        <f t="shared" si="3736"/>
        <v>0</v>
      </c>
      <c r="FN137">
        <f t="shared" si="3737"/>
        <v>0</v>
      </c>
      <c r="FO137">
        <f t="shared" si="3738"/>
        <v>0</v>
      </c>
      <c r="FP137">
        <f t="shared" si="3739"/>
        <v>0</v>
      </c>
      <c r="FQ137">
        <f t="shared" si="3740"/>
        <v>0</v>
      </c>
      <c r="FR137">
        <f t="shared" si="3741"/>
        <v>0</v>
      </c>
      <c r="FS137">
        <f t="shared" si="3742"/>
        <v>0</v>
      </c>
      <c r="FT137">
        <f t="shared" si="3743"/>
        <v>0</v>
      </c>
      <c r="FU137">
        <f t="shared" si="3744"/>
        <v>0</v>
      </c>
      <c r="FV137">
        <f t="shared" si="3745"/>
        <v>0</v>
      </c>
      <c r="FW137">
        <f t="shared" si="3746"/>
        <v>0</v>
      </c>
      <c r="FX137">
        <f t="shared" si="3747"/>
        <v>0</v>
      </c>
      <c r="FY137">
        <f t="shared" si="3748"/>
        <v>0</v>
      </c>
      <c r="FZ137">
        <f t="shared" si="3749"/>
        <v>0</v>
      </c>
      <c r="GA137">
        <f t="shared" si="3750"/>
        <v>0</v>
      </c>
      <c r="GB137">
        <f t="shared" si="3751"/>
        <v>0</v>
      </c>
      <c r="GC137">
        <f t="shared" si="3752"/>
        <v>0</v>
      </c>
      <c r="GD137">
        <f t="shared" si="3753"/>
        <v>0</v>
      </c>
      <c r="GE137">
        <f t="shared" si="3754"/>
        <v>0</v>
      </c>
      <c r="GF137">
        <f t="shared" si="3755"/>
        <v>0</v>
      </c>
      <c r="GG137">
        <f t="shared" si="3756"/>
        <v>0</v>
      </c>
      <c r="GH137">
        <f t="shared" si="3757"/>
        <v>0</v>
      </c>
      <c r="GI137">
        <f t="shared" si="3758"/>
        <v>0</v>
      </c>
      <c r="GJ137">
        <f t="shared" si="3759"/>
        <v>0</v>
      </c>
      <c r="GK137">
        <f t="shared" si="3760"/>
        <v>0</v>
      </c>
      <c r="GL137">
        <f t="shared" si="3761"/>
        <v>0</v>
      </c>
      <c r="GM137">
        <f t="shared" si="3762"/>
        <v>0</v>
      </c>
      <c r="GN137">
        <f t="shared" si="3763"/>
        <v>0</v>
      </c>
      <c r="GO137">
        <f t="shared" si="3764"/>
        <v>0</v>
      </c>
      <c r="GP137">
        <f t="shared" si="3765"/>
        <v>0</v>
      </c>
      <c r="GQ137">
        <f t="shared" si="3766"/>
        <v>0</v>
      </c>
      <c r="GR137">
        <f t="shared" si="3767"/>
        <v>0</v>
      </c>
      <c r="GS137">
        <f t="shared" si="3768"/>
        <v>0</v>
      </c>
      <c r="GT137">
        <f t="shared" si="3769"/>
        <v>0</v>
      </c>
      <c r="GU137">
        <f t="shared" si="3770"/>
        <v>0</v>
      </c>
      <c r="GV137">
        <f t="shared" si="3771"/>
        <v>0</v>
      </c>
      <c r="GW137">
        <f t="shared" si="3772"/>
        <v>0</v>
      </c>
      <c r="GX137">
        <f t="shared" si="3773"/>
        <v>0</v>
      </c>
      <c r="GY137">
        <f t="shared" si="3774"/>
        <v>0</v>
      </c>
      <c r="GZ137">
        <f t="shared" si="3775"/>
        <v>0</v>
      </c>
      <c r="HA137">
        <f t="shared" si="3776"/>
        <v>0</v>
      </c>
      <c r="HB137" s="176" t="s">
        <v>265</v>
      </c>
      <c r="HC137" s="89">
        <f t="shared" si="3777"/>
        <v>291.03928400232445</v>
      </c>
      <c r="HD137" s="89">
        <f t="shared" si="3778"/>
        <v>67.742992652032854</v>
      </c>
      <c r="HE137" s="89">
        <f t="shared" si="3779"/>
        <v>78.348973678890218</v>
      </c>
      <c r="HF137" s="89">
        <f t="shared" si="3780"/>
        <v>0</v>
      </c>
      <c r="HH137" s="88">
        <f t="shared" si="3781"/>
        <v>437.13125033324752</v>
      </c>
      <c r="HI137" s="88">
        <f t="shared" si="3782"/>
        <v>39.174486839445109</v>
      </c>
      <c r="HK137">
        <f>IFERROR(VLOOKUP(_xlfn.NUMBERVALUE(MID(L137, SEARCH("!", L137)+1, SEARCH("+", L137)-SEARCH("!", L137)-1)), Rankings!$A$2:$BK$161, 63, FALSE),0)</f>
        <v>44.152793191810147</v>
      </c>
      <c r="HL137">
        <f>IFERROR(VLOOKUP(_xlfn.NUMBERVALUE(MID(M137, SEARCH("!", M137)+1, SEARCH("+", M137)-SEARCH("!", M137)-1)), Rankings!$A$2:$BK$161, 63, FALSE),0)</f>
        <v>53.358969418246566</v>
      </c>
      <c r="HM137">
        <f>IFERROR(VLOOKUP(_xlfn.NUMBERVALUE(MID(N137, SEARCH("!", N137)+1, SEARCH("+", N137)-SEARCH("!", N137)-1)), Rankings!$A$2:$BK$161, 63, FALSE),0)</f>
        <v>63.622571586060495</v>
      </c>
      <c r="HN137">
        <f>IFERROR(VLOOKUP(_xlfn.NUMBERVALUE(MID(O137, SEARCH("!", O137)+1, SEARCH("+", O137)-SEARCH("!", O137)-1)), Rankings!$A$2:$BK$161, 63, FALSE),0)</f>
        <v>32.803816327749196</v>
      </c>
      <c r="HO137">
        <f>IFERROR(VLOOKUP(_xlfn.NUMBERVALUE(MID(P137, SEARCH("!", P137)+1, SEARCH("+", P137)-SEARCH("!", P137)-1)), Rankings!$A$2:$BK$161, 63, FALSE),0)</f>
        <v>45.545157351141022</v>
      </c>
      <c r="HP137">
        <f>IFERROR(VLOOKUP(_xlfn.NUMBERVALUE(MID(Q137, SEARCH("!", Q137)+1, SEARCH("+", Q137)-SEARCH("!", Q137)-1)), Rankings!$A$2:$BK$161, 63, FALSE),0)</f>
        <v>45.545157351141022</v>
      </c>
      <c r="HQ137">
        <f>IFERROR(VLOOKUP(_xlfn.NUMBERVALUE(MID(R137, SEARCH("!", R137)+1, SEARCH("+", R137)-SEARCH("!", R137)-1)), Rankings!$A$2:$BK$161, 63, FALSE),0)</f>
        <v>39.301156012828677</v>
      </c>
      <c r="HR137">
        <f>IFERROR(VLOOKUP(_xlfn.NUMBERVALUE(MID(S137, SEARCH("!", S137)+1, SEARCH("+", S137)-SEARCH("!", S137)-1)), Rankings!$A$2:$BK$161, 63, FALSE),0)</f>
        <v>28.441836639204183</v>
      </c>
      <c r="HS137">
        <f>IFERROR(VLOOKUP(_xlfn.NUMBERVALUE(MID(T137, SEARCH("!", T137)+1, SEARCH("+", T137)-SEARCH("!", T137)-1)), Rankings!$A$2:$BK$161, 63, FALSE),0)</f>
        <v>84.359792455066213</v>
      </c>
      <c r="HT137">
        <f>IFERROR(VLOOKUP(_xlfn.NUMBERVALUE(MID(U137, SEARCH("!", U137)+1, SEARCH("+", U137)-SEARCH("!", U137)-1)), Rankings!$A$2:$BK$161, 63, FALSE),0)</f>
        <v>0</v>
      </c>
      <c r="HU137">
        <f>IFERROR(VLOOKUP(_xlfn.NUMBERVALUE(MID(V137, SEARCH("!", V137)+1, SEARCH("+", V137)-SEARCH("!", V137)-1)), Rankings!$A$2:$BK$161, 63, FALSE),0)</f>
        <v>0</v>
      </c>
      <c r="HV137">
        <f>IFERROR(VLOOKUP(_xlfn.NUMBERVALUE(MID(W137, SEARCH("!", W137)+1, SEARCH("+", W137)-SEARCH("!", W137)-1)), Rankings!$A$2:$BK$161, 63, FALSE),0)</f>
        <v>0</v>
      </c>
      <c r="HW137">
        <f>IFERROR(VLOOKUP(_xlfn.NUMBERVALUE(MID(X137, SEARCH("!", X137)+1, SEARCH("+", X137)-SEARCH("!", X137)-1)), Rankings!$A$2:$BK$161, 63, FALSE),0)</f>
        <v>0</v>
      </c>
      <c r="HX137">
        <f>IFERROR(VLOOKUP(_xlfn.NUMBERVALUE(MID(Y137, SEARCH("!", Y137)+1, SEARCH("+", Y137)-SEARCH("!", Y137)-1)), Rankings!$A$2:$BK$161, 63, FALSE),0)</f>
        <v>0</v>
      </c>
      <c r="HY137">
        <f>IFERROR(VLOOKUP(_xlfn.NUMBERVALUE(MID(Z137, SEARCH("!", Z137)+1, SEARCH("+", Z137)-SEARCH("!", Z137)-1)), Rankings!$A$2:$BK$161, 63, FALSE),0)</f>
        <v>0</v>
      </c>
      <c r="HZ137">
        <f>IFERROR(VLOOKUP(_xlfn.NUMBERVALUE(MID(AA137, SEARCH("!", AA137)+1, SEARCH("+", AA137)-SEARCH("!", AA137)-1)), Rankings!$A$2:$BK$161, 63, FALSE),0)</f>
        <v>0</v>
      </c>
      <c r="IA137">
        <f>IFERROR(VLOOKUP(_xlfn.NUMBERVALUE(MID(AB137, SEARCH("!", AB137)+1, SEARCH("+", AB137)-SEARCH("!", AB137)-1)), Rankings!$A$2:$BK$161, 63, FALSE),0)</f>
        <v>0</v>
      </c>
      <c r="IB137">
        <f>IFERROR(VLOOKUP(_xlfn.NUMBERVALUE(MID(AC137, SEARCH("!", AC137)+1, SEARCH("+", AC137)-SEARCH("!", AC137)-1)), Rankings!$A$2:$BK$161, 63, FALSE),0)</f>
        <v>0</v>
      </c>
      <c r="IC137">
        <f>IFERROR(VLOOKUP(_xlfn.NUMBERVALUE(MID(AD137, SEARCH("!", AD137)+1, SEARCH("+", AD137)-SEARCH("!", AD137)-1)), Rankings!$A$2:$BK$161, 63, FALSE),0)</f>
        <v>0</v>
      </c>
      <c r="ID137">
        <f>IFERROR(VLOOKUP(_xlfn.NUMBERVALUE(MID(AE137, SEARCH("!", AE137)+1, SEARCH("+", AE137)-SEARCH("!", AE137)-1)), Rankings!$A$2:$BK$161, 63, FALSE),0)</f>
        <v>0</v>
      </c>
      <c r="IE137">
        <f>IFERROR(VLOOKUP(_xlfn.NUMBERVALUE(MID(AF137, SEARCH("!", AF137)+1, SEARCH("+", AF137)-SEARCH("!", AF137)-1)), Rankings!$A$2:$BK$161, 63, FALSE),0)</f>
        <v>0</v>
      </c>
      <c r="IF137">
        <f>IFERROR(VLOOKUP(_xlfn.NUMBERVALUE(MID(AG137, SEARCH("!", AG137)+1, SEARCH("+", AG137)-SEARCH("!", AG137)-1)), Rankings!$A$2:$BK$161, 63, FALSE),0)</f>
        <v>0</v>
      </c>
      <c r="IG137">
        <f>IFERROR(VLOOKUP(_xlfn.NUMBERVALUE(MID(AH137, SEARCH("!", AH137)+1, SEARCH("+", AH137)-SEARCH("!", AH137)-1)), Rankings!$A$2:$BK$161, 63, FALSE),0)</f>
        <v>0</v>
      </c>
      <c r="IH137">
        <f>IFERROR(VLOOKUP(_xlfn.NUMBERVALUE(MID(AI137, SEARCH("!", AI137)+1, SEARCH("+", AI137)-SEARCH("!", AI137)-1)), Rankings!$A$2:$BK$161, 63, FALSE),0)</f>
        <v>0</v>
      </c>
      <c r="II137">
        <f>IFERROR(VLOOKUP(_xlfn.NUMBERVALUE(MID(AJ137, SEARCH("!", AJ137)+1, SEARCH("+", AJ137)-SEARCH("!", AJ137)-1)), Rankings!$A$2:$BK$161, 63, FALSE),0)</f>
        <v>0</v>
      </c>
      <c r="IJ137">
        <f>IFERROR(VLOOKUP(_xlfn.NUMBERVALUE(MID(AK137, SEARCH("!", AK137)+1, SEARCH("+", AK137)-SEARCH("!", AK137)-1)), Rankings!$A$2:$BK$161, 63, FALSE),0)</f>
        <v>0</v>
      </c>
      <c r="IK137">
        <f>IFERROR(VLOOKUP(_xlfn.NUMBERVALUE(MID(AL137, SEARCH("!", AL137)+1, SEARCH("+", AL137)-SEARCH("!", AL137)-1)), Rankings!$A$2:$BK$161, 63, FALSE),0)</f>
        <v>0</v>
      </c>
      <c r="IL137">
        <f>IFERROR(VLOOKUP(_xlfn.NUMBERVALUE(MID(AM137, SEARCH("!", AM137)+1, SEARCH("+", AM137)-SEARCH("!", AM137)-1)), Rankings!$A$2:$BK$161, 63, FALSE),0)</f>
        <v>0</v>
      </c>
      <c r="IM137">
        <f>IFERROR(VLOOKUP(_xlfn.NUMBERVALUE(MID(AN137, SEARCH("!", AN137)+1, SEARCH("+", AN137)-SEARCH("!", AN137)-1)), Rankings!$A$2:$BK$161, 63, FALSE),0)</f>
        <v>0</v>
      </c>
      <c r="IN137">
        <f>IFERROR(VLOOKUP(_xlfn.NUMBERVALUE(MID(AO137, SEARCH("!", AO137)+1, SEARCH("+", AO137)-SEARCH("!", AO137)-1)), Rankings!$A$2:$BK$161, 63, FALSE),0)</f>
        <v>0</v>
      </c>
      <c r="IO137">
        <f>IFERROR(VLOOKUP(_xlfn.NUMBERVALUE(MID(AP137, SEARCH("!", AP137)+1, SEARCH("+", AP137)-SEARCH("!", AP137)-1)), Rankings!$A$2:$BK$161, 63, FALSE),0)</f>
        <v>0</v>
      </c>
      <c r="IP137">
        <f>IFERROR(VLOOKUP(_xlfn.NUMBERVALUE(MID(AQ137, SEARCH("!", AQ137)+1, SEARCH("+", AQ137)-SEARCH("!", AQ137)-1)), Rankings!$A$2:$BK$161, 63, FALSE),0)</f>
        <v>0</v>
      </c>
      <c r="IQ137">
        <f>IFERROR(VLOOKUP(_xlfn.NUMBERVALUE(MID(AR137, SEARCH("!", AR137)+1, SEARCH("+", AR137)-SEARCH("!", AR137)-1)), Rankings!$A$2:$BK$161, 63, FALSE),0)</f>
        <v>0</v>
      </c>
      <c r="IR137">
        <f>IFERROR(VLOOKUP(_xlfn.NUMBERVALUE(MID(AS137, SEARCH("!", AS137)+1, SEARCH("+", AS137)-SEARCH("!", AS137)-1)), Rankings!$A$2:$BK$161, 63, FALSE),0)</f>
        <v>0</v>
      </c>
      <c r="IS137">
        <f>IFERROR(VLOOKUP(_xlfn.NUMBERVALUE(MID(AT137, SEARCH("!", AT137)+1, SEARCH("+", AT137)-SEARCH("!", AT137)-1)), Rankings!$A$2:$BK$161, 63, FALSE),0)</f>
        <v>0</v>
      </c>
      <c r="IT137">
        <f>IFERROR(VLOOKUP(_xlfn.NUMBERVALUE(MID(AU137, SEARCH("!", AU137)+1, SEARCH("+", AU137)-SEARCH("!", AU137)-1)), Rankings!$A$2:$BK$161, 63, FALSE),0)</f>
        <v>0</v>
      </c>
      <c r="IU137">
        <f>IFERROR(VLOOKUP(_xlfn.NUMBERVALUE(MID(AV137, SEARCH("!", AV137)+1, SEARCH("+", AV137)-SEARCH("!", AV137)-1)), Rankings!$A$2:$BK$161, 63, FALSE),0)</f>
        <v>0</v>
      </c>
      <c r="IV137">
        <f>IFERROR(VLOOKUP(_xlfn.NUMBERVALUE(MID(AW137, SEARCH("!", AW137)+1, SEARCH("+", AW137)-SEARCH("!", AW137)-1)), Rankings!$A$2:$BK$161, 63, FALSE),0)</f>
        <v>0</v>
      </c>
      <c r="IW137">
        <f>IFERROR(VLOOKUP(_xlfn.NUMBERVALUE(MID(AX137, SEARCH("!", AX137)+1, SEARCH("+", AX137)-SEARCH("!", AX137)-1)), Rankings!$A$2:$BK$161, 63, FALSE),0)</f>
        <v>0</v>
      </c>
      <c r="IX137">
        <f>IFERROR(VLOOKUP(_xlfn.NUMBERVALUE(MID(AY137, SEARCH("!", AY137)+1, SEARCH("+", AY137)-SEARCH("!", AY137)-1)), Rankings!$A$2:$BK$161, 63, FALSE),0)</f>
        <v>0</v>
      </c>
      <c r="IY137">
        <f>IFERROR(VLOOKUP(_xlfn.NUMBERVALUE(MID(AZ137, SEARCH("!", AZ137)+1, SEARCH("+", AZ137)-SEARCH("!", AZ137)-1)), Rankings!$A$2:$BK$161, 63, FALSE),0)</f>
        <v>0</v>
      </c>
      <c r="IZ137">
        <f>IFERROR(VLOOKUP(_xlfn.NUMBERVALUE(MID(BA137, SEARCH("!", BA137)+1, SEARCH("+", BA137)-SEARCH("!", BA137)-1)), Rankings!$A$2:$BK$161, 63, FALSE),0)</f>
        <v>0</v>
      </c>
      <c r="JA137">
        <f>IFERROR(VLOOKUP(_xlfn.NUMBERVALUE(MID(BB137, SEARCH("!", BB137)+1, SEARCH("+", BB137)-SEARCH("!", BB137)-1)), Rankings!$A$2:$BK$161, 63, FALSE),0)</f>
        <v>0</v>
      </c>
      <c r="JB137">
        <f>IFERROR(VLOOKUP(_xlfn.NUMBERVALUE(MID(BC137, SEARCH("!", BC137)+1, SEARCH("+", BC137)-SEARCH("!", BC137)-1)), Rankings!$A$2:$BK$161, 63, FALSE),0)</f>
        <v>0</v>
      </c>
      <c r="JC137">
        <f>IFERROR(VLOOKUP(_xlfn.NUMBERVALUE(MID(BD137, SEARCH("!", BD137)+1, SEARCH("+", BD137)-SEARCH("!", BD137)-1)), Rankings!$A$2:$BK$161, 63, FALSE),0)</f>
        <v>0</v>
      </c>
      <c r="JD137">
        <f>IFERROR(VLOOKUP(_xlfn.NUMBERVALUE(MID(BE137, SEARCH("!", BE137)+1, SEARCH("+", BE137)-SEARCH("!", BE137)-1)), Rankings!$A$2:$BK$161, 63, FALSE),0)</f>
        <v>0</v>
      </c>
      <c r="JE137">
        <f>IFERROR(VLOOKUP(_xlfn.NUMBERVALUE(MID(BF137, SEARCH("!", BF137)+1, SEARCH("+", BF137)-SEARCH("!", BF137)-1)), Rankings!$A$2:$BK$161, 63, FALSE),0)</f>
        <v>0</v>
      </c>
      <c r="JF137">
        <f>IFERROR(VLOOKUP(_xlfn.NUMBERVALUE(MID(BG137, SEARCH("!", BG137)+1, SEARCH("+", BG137)-SEARCH("!", BG137)-1)), Rankings!$A$2:$BK$161, 63, FALSE),0)</f>
        <v>0</v>
      </c>
      <c r="JG137">
        <f>IFERROR(VLOOKUP(_xlfn.NUMBERVALUE(MID(BH137, SEARCH("!", BH137)+1, SEARCH("+", BH137)-SEARCH("!", BH137)-1)), Rankings!$A$2:$BK$161, 63, FALSE),0)</f>
        <v>0</v>
      </c>
      <c r="JH137">
        <f>IFERROR(VLOOKUP(_xlfn.NUMBERVALUE(MID(BI137, SEARCH("!", BI137)+1, SEARCH("+", BI137)-SEARCH("!", BI137)-1)), Rankings!$A$2:$BK$161, 63, FALSE),0)</f>
        <v>0</v>
      </c>
      <c r="JI137">
        <f>IFERROR(VLOOKUP(_xlfn.NUMBERVALUE(MID(BJ137, SEARCH("!", BJ137)+1, SEARCH("+", BJ137)-SEARCH("!", BJ137)-1)), Rankings!$A$2:$BK$161, 63, FALSE),0)</f>
        <v>0</v>
      </c>
      <c r="JJ137">
        <f>IFERROR(VLOOKUP(_xlfn.NUMBERVALUE(MID(BK137, SEARCH("!", BK137)+1, SEARCH("+", BK137)-SEARCH("!", BK137)-1)), Rankings!$A$2:$BK$161, 63, FALSE),0)</f>
        <v>0</v>
      </c>
      <c r="JK137">
        <f>IFERROR(VLOOKUP(_xlfn.NUMBERVALUE(MID(BL137, SEARCH("!", BL137)+1, SEARCH("+", BL137)-SEARCH("!", BL137)-1)), Rankings!$A$2:$BK$161, 63, FALSE),0)</f>
        <v>0</v>
      </c>
      <c r="JL137">
        <f>IFERROR(VLOOKUP(_xlfn.NUMBERVALUE(MID(BM137, SEARCH("!", BM137)+1, SEARCH("+", BM137)-SEARCH("!", BM137)-1)), Rankings!$A$2:$BK$161, 63, FALSE),0)</f>
        <v>0</v>
      </c>
      <c r="JM137">
        <f>IFERROR(VLOOKUP(_xlfn.NUMBERVALUE(MID(BN137, SEARCH("!", BN137)+1, SEARCH("+", BN137)-SEARCH("!", BN137)-1)), Rankings!$A$2:$BK$161, 63, FALSE),0)</f>
        <v>0</v>
      </c>
      <c r="JN137">
        <f>IFERROR(VLOOKUP(_xlfn.NUMBERVALUE(MID(BO137, SEARCH("!", BO137)+1, SEARCH("+", BO137)-SEARCH("!", BO137)-1)), Rankings!$A$2:$BK$161, 63, FALSE),0)</f>
        <v>0</v>
      </c>
      <c r="JO137">
        <f>IFERROR(VLOOKUP(_xlfn.NUMBERVALUE(MID(BP137, SEARCH("!", BP137)+1, SEARCH("+", BP137)-SEARCH("!", BP137)-1)), Rankings!$A$2:$BK$161, 63, FALSE),0)</f>
        <v>0</v>
      </c>
      <c r="JP137">
        <f>IFERROR(VLOOKUP(_xlfn.NUMBERVALUE(MID(BQ137, SEARCH("!", BQ137)+1, SEARCH("+", BQ137)-SEARCH("!", BQ137)-1)), Rankings!$A$2:$BK$161, 63, FALSE),0)</f>
        <v>0</v>
      </c>
      <c r="JQ137">
        <f>IFERROR(VLOOKUP(_xlfn.NUMBERVALUE(MID(BR137, SEARCH("!", BR137)+1, SEARCH("+", BR137)-SEARCH("!", BR137)-1)), Rankings!$A$2:$BK$161, 63, FALSE),0)</f>
        <v>0</v>
      </c>
      <c r="JR137">
        <f>IFERROR(VLOOKUP(_xlfn.NUMBERVALUE(MID(BS137, SEARCH("!", BS137)+1, SEARCH("+", BS137)-SEARCH("!", BS137)-1)), Rankings!$A$2:$BK$161, 63, FALSE),0)</f>
        <v>0</v>
      </c>
      <c r="JS137">
        <f>IFERROR(VLOOKUP(_xlfn.NUMBERVALUE(MID(BT137, SEARCH("!", BT137)+1, SEARCH("+", BT137)-SEARCH("!", BT137)-1)), Rankings!$A$2:$BK$161, 63, FALSE),0)</f>
        <v>0</v>
      </c>
      <c r="JT137">
        <f>IFERROR(VLOOKUP(_xlfn.NUMBERVALUE(MID(BU137, SEARCH("!", BU137)+1, SEARCH("+", BU137)-SEARCH("!", BU137)-1)), Rankings!$A$2:$BK$161, 63, FALSE),0)</f>
        <v>0</v>
      </c>
      <c r="JU137">
        <f>IFERROR(VLOOKUP(_xlfn.NUMBERVALUE(MID(BV137, SEARCH("!", BV137)+1, SEARCH("+", BV137)-SEARCH("!", BV137)-1)), Rankings!$A$2:$BK$161, 63, FALSE),0)</f>
        <v>0</v>
      </c>
      <c r="JV137">
        <f>IFERROR(VLOOKUP(_xlfn.NUMBERVALUE(MID(BW137, SEARCH("!", BW137)+1, SEARCH("+", BW137)-SEARCH("!", BW137)-1)), Rankings!$A$2:$BK$161, 63, FALSE),0)</f>
        <v>0</v>
      </c>
      <c r="JW137">
        <f>IFERROR(VLOOKUP(_xlfn.NUMBERVALUE(MID(BX137, SEARCH("!", BX137)+1, SEARCH("+", BX137)-SEARCH("!", BX137)-1)), Rankings!$A$2:$BK$161, 63, FALSE),0)</f>
        <v>0</v>
      </c>
      <c r="JX137">
        <f>IFERROR(VLOOKUP(_xlfn.NUMBERVALUE(MID(BY137, SEARCH("!", BY137)+1, SEARCH("+", BY137)-SEARCH("!", BY137)-1)), Rankings!$A$2:$BK$161, 63, FALSE),0)</f>
        <v>0</v>
      </c>
      <c r="JY137">
        <f>IFERROR(VLOOKUP(_xlfn.NUMBERVALUE(MID(BZ137, SEARCH("!", BZ137)+1, SEARCH("+", BZ137)-SEARCH("!", BZ137)-1)), Rankings!$A$2:$BK$161, 63, FALSE),0)</f>
        <v>0</v>
      </c>
      <c r="JZ137">
        <f>IFERROR(VLOOKUP(_xlfn.NUMBERVALUE(MID(CA137, SEARCH("!", CA137)+1, SEARCH("+", CA137)-SEARCH("!", CA137)-1)), Rankings!$A$2:$BK$161, 63, FALSE),0)</f>
        <v>0</v>
      </c>
      <c r="KA137">
        <f>IFERROR(VLOOKUP(_xlfn.NUMBERVALUE(MID(CB137, SEARCH("!", CB137)+1, SEARCH("+", CB137)-SEARCH("!", CB137)-1)), Rankings!$A$2:$BK$161, 63, FALSE),0)</f>
        <v>0</v>
      </c>
      <c r="KB137">
        <f>IFERROR(VLOOKUP(_xlfn.NUMBERVALUE(MID(CC137, SEARCH("!", CC137)+1, SEARCH("+", CC137)-SEARCH("!", CC137)-1)), Rankings!$A$2:$BK$161, 63, FALSE),0)</f>
        <v>0</v>
      </c>
      <c r="KC137">
        <f>IFERROR(VLOOKUP(_xlfn.NUMBERVALUE(MID(CD137, SEARCH("!", CD137)+1, SEARCH("+", CD137)-SEARCH("!", CD137)-1)), Rankings!$A$2:$BK$161, 63, FALSE),0)</f>
        <v>0</v>
      </c>
      <c r="KD137">
        <f>IFERROR(VLOOKUP(_xlfn.NUMBERVALUE(MID(CE137, SEARCH("!", CE137)+1, SEARCH("+", CE137)-SEARCH("!", CE137)-1)), Rankings!$A$2:$BK$161, 63, FALSE),0)</f>
        <v>0</v>
      </c>
      <c r="KE137">
        <f>IFERROR(VLOOKUP(_xlfn.NUMBERVALUE(MID(CF137, SEARCH("!", CF137)+1, SEARCH("+", CF137)-SEARCH("!", CF137)-1)), Rankings!$A$2:$BK$161, 63, FALSE),0)</f>
        <v>0</v>
      </c>
      <c r="KF137">
        <f>IFERROR(VLOOKUP(_xlfn.NUMBERVALUE(MID(CG137, SEARCH("!", CG137)+1, SEARCH("+", CG137)-SEARCH("!", CG137)-1)), Rankings!$A$2:$BK$161, 63, FALSE),0)</f>
        <v>0</v>
      </c>
      <c r="KG137">
        <f>IFERROR(VLOOKUP(_xlfn.NUMBERVALUE(MID(CH137, SEARCH("!", CH137)+1, SEARCH("+", CH137)-SEARCH("!", CH137)-1)), Rankings!$A$2:$BK$161, 63, FALSE),0)</f>
        <v>0</v>
      </c>
      <c r="KH137">
        <f>IFERROR(VLOOKUP(_xlfn.NUMBERVALUE(MID(CI137, SEARCH("!", CI137)+1, SEARCH("+", CI137)-SEARCH("!", CI137)-1)), Rankings!$A$2:$BK$161, 63, FALSE),0)</f>
        <v>0</v>
      </c>
      <c r="KI137">
        <f>IFERROR(VLOOKUP(_xlfn.NUMBERVALUE(MID(CJ137, SEARCH("!", CJ137)+1, SEARCH("+", CJ137)-SEARCH("!", CJ137)-1)), Rankings!$A$2:$BK$161, 63, FALSE),0)</f>
        <v>0</v>
      </c>
      <c r="KJ137">
        <f>IFERROR(VLOOKUP(_xlfn.NUMBERVALUE(MID(CK137, SEARCH("!", CK137)+1, SEARCH("+", CK137)-SEARCH("!", CK137)-1)), Rankings!$A$2:$BK$161, 63, FALSE),0)</f>
        <v>0</v>
      </c>
      <c r="KK137">
        <f>IFERROR(VLOOKUP(_xlfn.NUMBERVALUE(MID(CL137, SEARCH("!", CL137)+1, SEARCH("+", CL137)-SEARCH("!", CL137)-1)), Rankings!$A$2:$BK$161, 63, FALSE),0)</f>
        <v>0</v>
      </c>
      <c r="KL137">
        <f>IFERROR(VLOOKUP(_xlfn.NUMBERVALUE(MID(CM137, SEARCH("!", CM137)+1, SEARCH("+", CM137)-SEARCH("!", CM137)-1)), Rankings!$A$2:$BK$161, 63, FALSE),0)</f>
        <v>0</v>
      </c>
      <c r="KM137">
        <f>IFERROR(VLOOKUP(_xlfn.NUMBERVALUE(MID(CN137, SEARCH("!", CN137)+1, SEARCH("+", CN137)-SEARCH("!", CN137)-1)), Rankings!$A$2:$BK$161, 63, FALSE),0)</f>
        <v>0</v>
      </c>
      <c r="KN137">
        <f>IFERROR(VLOOKUP(_xlfn.NUMBERVALUE(MID(CO137, SEARCH("!", CO137)+1, SEARCH("+", CO137)-SEARCH("!", CO137)-1)), Rankings!$A$2:$BK$161, 63, FALSE),0)</f>
        <v>0</v>
      </c>
      <c r="KO137">
        <f>IFERROR(VLOOKUP(_xlfn.NUMBERVALUE(MID(CP137, SEARCH("!", CP137)+1, SEARCH("+", CP137)-SEARCH("!", CP137)-1)), Rankings!$A$2:$BK$161, 63, FALSE),0)</f>
        <v>0</v>
      </c>
      <c r="KP137">
        <f>IFERROR(VLOOKUP(_xlfn.NUMBERVALUE(MID(CQ137, SEARCH("!", CQ137)+1, SEARCH("+", CQ137)-SEARCH("!", CQ137)-1)), Rankings!$A$2:$BK$161, 63, FALSE),0)</f>
        <v>0</v>
      </c>
      <c r="KQ137">
        <f>IFERROR(VLOOKUP(_xlfn.NUMBERVALUE(MID(CR137, SEARCH("!", CR137)+1, SEARCH("+", CR137)-SEARCH("!", CR137)-1)), Rankings!$A$2:$BK$161, 63, FALSE),0)</f>
        <v>0</v>
      </c>
      <c r="KS137" s="4">
        <f t="shared" si="3783"/>
        <v>145</v>
      </c>
      <c r="KT137" s="4">
        <f t="shared" si="3784"/>
        <v>64</v>
      </c>
      <c r="KU137" s="4">
        <f t="shared" si="3785"/>
        <v>66</v>
      </c>
      <c r="KV137" s="4">
        <f t="shared" si="3786"/>
        <v>0</v>
      </c>
      <c r="KY137" s="4">
        <f t="shared" si="3787"/>
        <v>275</v>
      </c>
      <c r="KZ137" s="4"/>
      <c r="LB137">
        <f t="shared" si="3788"/>
        <v>29</v>
      </c>
      <c r="LC137">
        <f t="shared" si="3789"/>
        <v>52</v>
      </c>
      <c r="LD137">
        <f t="shared" si="3790"/>
        <v>24</v>
      </c>
      <c r="LE137">
        <f t="shared" si="3791"/>
        <v>34</v>
      </c>
      <c r="LF137">
        <f t="shared" si="3792"/>
        <v>32</v>
      </c>
      <c r="LG137">
        <f t="shared" si="3793"/>
        <v>25</v>
      </c>
      <c r="LH137">
        <f t="shared" si="3794"/>
        <v>21</v>
      </c>
      <c r="LI137">
        <f t="shared" si="3795"/>
        <v>43</v>
      </c>
      <c r="LJ137">
        <f t="shared" si="3796"/>
        <v>15</v>
      </c>
      <c r="LK137">
        <f t="shared" si="3797"/>
        <v>0</v>
      </c>
      <c r="LL137">
        <f t="shared" si="3798"/>
        <v>0</v>
      </c>
      <c r="LM137">
        <f t="shared" si="3799"/>
        <v>0</v>
      </c>
      <c r="LN137">
        <f t="shared" si="3800"/>
        <v>0</v>
      </c>
      <c r="LO137">
        <f t="shared" si="3801"/>
        <v>0</v>
      </c>
      <c r="LP137">
        <f t="shared" si="3802"/>
        <v>0</v>
      </c>
      <c r="LQ137">
        <f t="shared" si="3803"/>
        <v>0</v>
      </c>
      <c r="LR137">
        <f t="shared" si="3804"/>
        <v>0</v>
      </c>
      <c r="LS137">
        <f t="shared" si="3805"/>
        <v>0</v>
      </c>
      <c r="LT137">
        <f t="shared" si="3806"/>
        <v>0</v>
      </c>
      <c r="LU137">
        <f t="shared" si="3807"/>
        <v>0</v>
      </c>
      <c r="LV137">
        <f t="shared" si="3808"/>
        <v>0</v>
      </c>
      <c r="LW137">
        <f t="shared" si="3809"/>
        <v>0</v>
      </c>
      <c r="LX137">
        <f t="shared" si="3810"/>
        <v>0</v>
      </c>
      <c r="LY137">
        <f t="shared" si="3811"/>
        <v>0</v>
      </c>
      <c r="LZ137">
        <f t="shared" si="3812"/>
        <v>0</v>
      </c>
      <c r="MA137">
        <f t="shared" si="3813"/>
        <v>0</v>
      </c>
      <c r="MB137">
        <f t="shared" si="3814"/>
        <v>0</v>
      </c>
      <c r="MC137">
        <f t="shared" si="3815"/>
        <v>0</v>
      </c>
      <c r="MD137">
        <f t="shared" si="3816"/>
        <v>0</v>
      </c>
      <c r="ME137">
        <f t="shared" si="3817"/>
        <v>0</v>
      </c>
      <c r="MF137">
        <f t="shared" si="3818"/>
        <v>0</v>
      </c>
      <c r="MG137">
        <f t="shared" si="3819"/>
        <v>0</v>
      </c>
      <c r="MH137">
        <f t="shared" si="3820"/>
        <v>0</v>
      </c>
      <c r="MI137">
        <f t="shared" si="3821"/>
        <v>0</v>
      </c>
      <c r="MJ137">
        <f t="shared" si="3822"/>
        <v>0</v>
      </c>
      <c r="MK137">
        <f t="shared" si="3823"/>
        <v>0</v>
      </c>
      <c r="ML137">
        <f t="shared" si="3824"/>
        <v>0</v>
      </c>
      <c r="MM137">
        <f t="shared" si="3825"/>
        <v>0</v>
      </c>
      <c r="MN137">
        <f t="shared" si="3826"/>
        <v>0</v>
      </c>
      <c r="MO137">
        <f t="shared" si="3827"/>
        <v>0</v>
      </c>
      <c r="MP137">
        <f t="shared" si="3828"/>
        <v>0</v>
      </c>
      <c r="MQ137">
        <f t="shared" si="3829"/>
        <v>0</v>
      </c>
      <c r="MR137">
        <f t="shared" si="3830"/>
        <v>0</v>
      </c>
      <c r="MS137">
        <f t="shared" si="3831"/>
        <v>0</v>
      </c>
      <c r="MT137">
        <f t="shared" si="3832"/>
        <v>0</v>
      </c>
      <c r="MU137">
        <f t="shared" si="3833"/>
        <v>0</v>
      </c>
      <c r="MV137">
        <f t="shared" si="3834"/>
        <v>0</v>
      </c>
      <c r="MW137">
        <f t="shared" si="3835"/>
        <v>0</v>
      </c>
      <c r="MX137">
        <f t="shared" si="3836"/>
        <v>0</v>
      </c>
      <c r="MY137">
        <f t="shared" si="3837"/>
        <v>0</v>
      </c>
      <c r="MZ137">
        <f t="shared" si="3838"/>
        <v>0</v>
      </c>
      <c r="NA137">
        <f t="shared" si="3839"/>
        <v>0</v>
      </c>
      <c r="NB137">
        <f t="shared" si="3840"/>
        <v>0</v>
      </c>
      <c r="NC137">
        <f t="shared" si="3841"/>
        <v>0</v>
      </c>
      <c r="ND137">
        <f t="shared" si="3842"/>
        <v>0</v>
      </c>
      <c r="NE137">
        <f t="shared" si="3843"/>
        <v>0</v>
      </c>
      <c r="NF137">
        <f t="shared" si="3844"/>
        <v>0</v>
      </c>
      <c r="NG137">
        <f t="shared" si="3845"/>
        <v>0</v>
      </c>
      <c r="NH137">
        <f t="shared" si="3846"/>
        <v>0</v>
      </c>
      <c r="NI137">
        <f t="shared" si="3847"/>
        <v>0</v>
      </c>
      <c r="NJ137">
        <f t="shared" si="3848"/>
        <v>0</v>
      </c>
      <c r="NK137">
        <f t="shared" si="3849"/>
        <v>0</v>
      </c>
      <c r="NL137">
        <f t="shared" si="3850"/>
        <v>0</v>
      </c>
      <c r="NM137">
        <f t="shared" si="3851"/>
        <v>0</v>
      </c>
      <c r="NN137">
        <f t="shared" si="3852"/>
        <v>0</v>
      </c>
      <c r="NO137">
        <f t="shared" si="3853"/>
        <v>0</v>
      </c>
      <c r="NP137">
        <f t="shared" si="3854"/>
        <v>0</v>
      </c>
      <c r="NQ137">
        <f t="shared" si="3855"/>
        <v>0</v>
      </c>
      <c r="NR137">
        <f t="shared" si="3856"/>
        <v>0</v>
      </c>
      <c r="NS137">
        <f t="shared" si="3857"/>
        <v>0</v>
      </c>
      <c r="NT137">
        <f t="shared" si="3858"/>
        <v>0</v>
      </c>
      <c r="NU137">
        <f t="shared" si="3859"/>
        <v>0</v>
      </c>
      <c r="NV137">
        <f t="shared" si="3860"/>
        <v>0</v>
      </c>
      <c r="NW137">
        <f t="shared" si="3861"/>
        <v>0</v>
      </c>
      <c r="NX137">
        <f t="shared" si="3862"/>
        <v>0</v>
      </c>
      <c r="NY137">
        <f t="shared" si="3863"/>
        <v>0</v>
      </c>
      <c r="NZ137">
        <f t="shared" si="3864"/>
        <v>0</v>
      </c>
      <c r="OA137">
        <f t="shared" si="3865"/>
        <v>0</v>
      </c>
      <c r="OB137">
        <f t="shared" si="3866"/>
        <v>0</v>
      </c>
      <c r="OC137">
        <f t="shared" si="3867"/>
        <v>0</v>
      </c>
      <c r="OD137">
        <f t="shared" si="3868"/>
        <v>0</v>
      </c>
      <c r="OE137">
        <f t="shared" si="3869"/>
        <v>0</v>
      </c>
      <c r="OF137">
        <f t="shared" si="3870"/>
        <v>0</v>
      </c>
      <c r="OG137">
        <f t="shared" si="3871"/>
        <v>0</v>
      </c>
      <c r="OH137">
        <f t="shared" si="3872"/>
        <v>0</v>
      </c>
      <c r="OJ137" s="4">
        <f t="shared" si="3873"/>
        <v>189</v>
      </c>
      <c r="OK137" s="4">
        <f t="shared" si="3874"/>
        <v>83</v>
      </c>
      <c r="OL137" s="4">
        <f t="shared" si="3875"/>
        <v>108</v>
      </c>
      <c r="OM137" s="4">
        <f t="shared" si="3876"/>
        <v>0</v>
      </c>
      <c r="OP137" s="4">
        <f t="shared" si="3877"/>
        <v>380</v>
      </c>
      <c r="OQ137" s="4"/>
      <c r="OS137">
        <f t="shared" si="3878"/>
        <v>41</v>
      </c>
      <c r="OT137">
        <f t="shared" si="3879"/>
        <v>31</v>
      </c>
      <c r="OU137">
        <f t="shared" si="3880"/>
        <v>37</v>
      </c>
      <c r="OV137">
        <f t="shared" si="3881"/>
        <v>64</v>
      </c>
      <c r="OW137">
        <f t="shared" si="3882"/>
        <v>44</v>
      </c>
      <c r="OX137">
        <f t="shared" si="3883"/>
        <v>32</v>
      </c>
      <c r="OY137">
        <f t="shared" si="3884"/>
        <v>45</v>
      </c>
      <c r="OZ137">
        <f t="shared" si="3885"/>
        <v>38</v>
      </c>
      <c r="PA137">
        <f t="shared" si="3886"/>
        <v>48</v>
      </c>
      <c r="PB137">
        <f t="shared" si="3887"/>
        <v>0</v>
      </c>
      <c r="PC137">
        <f t="shared" si="3888"/>
        <v>0</v>
      </c>
      <c r="PD137">
        <f t="shared" si="3889"/>
        <v>0</v>
      </c>
      <c r="PE137">
        <f t="shared" si="3890"/>
        <v>0</v>
      </c>
      <c r="PF137">
        <f t="shared" si="3891"/>
        <v>0</v>
      </c>
      <c r="PG137">
        <f t="shared" si="3892"/>
        <v>0</v>
      </c>
      <c r="PH137">
        <f t="shared" si="3893"/>
        <v>0</v>
      </c>
      <c r="PI137">
        <f t="shared" si="3894"/>
        <v>0</v>
      </c>
      <c r="PJ137">
        <f t="shared" si="3895"/>
        <v>0</v>
      </c>
      <c r="PK137">
        <f t="shared" si="3896"/>
        <v>0</v>
      </c>
      <c r="PL137">
        <f t="shared" si="3897"/>
        <v>0</v>
      </c>
      <c r="PM137">
        <f t="shared" si="3898"/>
        <v>0</v>
      </c>
      <c r="PN137">
        <f t="shared" si="3899"/>
        <v>0</v>
      </c>
      <c r="PO137">
        <f t="shared" si="3900"/>
        <v>0</v>
      </c>
      <c r="PP137">
        <f t="shared" si="3901"/>
        <v>0</v>
      </c>
      <c r="PQ137">
        <f t="shared" si="3902"/>
        <v>0</v>
      </c>
      <c r="PR137">
        <f t="shared" si="3903"/>
        <v>0</v>
      </c>
      <c r="PS137">
        <f t="shared" si="3904"/>
        <v>0</v>
      </c>
      <c r="PT137">
        <f t="shared" si="3905"/>
        <v>0</v>
      </c>
      <c r="PU137">
        <f t="shared" si="3906"/>
        <v>0</v>
      </c>
      <c r="PV137">
        <f t="shared" si="3907"/>
        <v>0</v>
      </c>
      <c r="PW137">
        <f t="shared" si="3908"/>
        <v>0</v>
      </c>
      <c r="PX137">
        <f t="shared" si="3909"/>
        <v>0</v>
      </c>
      <c r="PY137">
        <f t="shared" si="3910"/>
        <v>0</v>
      </c>
      <c r="PZ137">
        <f t="shared" si="3911"/>
        <v>0</v>
      </c>
      <c r="QA137">
        <f t="shared" si="3912"/>
        <v>0</v>
      </c>
      <c r="QB137">
        <f t="shared" si="3913"/>
        <v>0</v>
      </c>
      <c r="QC137">
        <f t="shared" si="3914"/>
        <v>0</v>
      </c>
      <c r="QD137">
        <f t="shared" si="3915"/>
        <v>0</v>
      </c>
      <c r="QE137">
        <f t="shared" si="3916"/>
        <v>0</v>
      </c>
      <c r="QF137">
        <f t="shared" si="3917"/>
        <v>0</v>
      </c>
      <c r="QG137">
        <f t="shared" si="3918"/>
        <v>0</v>
      </c>
      <c r="QH137">
        <f t="shared" si="3919"/>
        <v>0</v>
      </c>
      <c r="QI137">
        <f t="shared" si="3920"/>
        <v>0</v>
      </c>
      <c r="QJ137">
        <f t="shared" si="3921"/>
        <v>0</v>
      </c>
      <c r="QK137">
        <f t="shared" si="3922"/>
        <v>0</v>
      </c>
      <c r="QL137">
        <f t="shared" si="3923"/>
        <v>0</v>
      </c>
      <c r="QM137">
        <f t="shared" si="3924"/>
        <v>0</v>
      </c>
      <c r="QN137">
        <f t="shared" si="3925"/>
        <v>0</v>
      </c>
      <c r="QO137">
        <f t="shared" si="3926"/>
        <v>0</v>
      </c>
      <c r="QP137">
        <f t="shared" si="3927"/>
        <v>0</v>
      </c>
      <c r="QQ137">
        <f t="shared" si="3928"/>
        <v>0</v>
      </c>
      <c r="QR137">
        <f t="shared" si="3929"/>
        <v>0</v>
      </c>
      <c r="QS137">
        <f t="shared" si="3930"/>
        <v>0</v>
      </c>
      <c r="QT137">
        <f t="shared" si="3931"/>
        <v>0</v>
      </c>
      <c r="QU137">
        <f t="shared" si="3932"/>
        <v>0</v>
      </c>
      <c r="QV137">
        <f t="shared" si="3933"/>
        <v>0</v>
      </c>
      <c r="QW137">
        <f t="shared" si="3934"/>
        <v>0</v>
      </c>
      <c r="QX137">
        <f t="shared" si="3935"/>
        <v>0</v>
      </c>
      <c r="QY137">
        <f t="shared" si="3936"/>
        <v>0</v>
      </c>
      <c r="QZ137">
        <f t="shared" si="3937"/>
        <v>0</v>
      </c>
      <c r="RA137">
        <f t="shared" si="3938"/>
        <v>0</v>
      </c>
      <c r="RB137">
        <f t="shared" si="3939"/>
        <v>0</v>
      </c>
      <c r="RC137">
        <f t="shared" si="3940"/>
        <v>0</v>
      </c>
      <c r="RD137">
        <f t="shared" si="3941"/>
        <v>0</v>
      </c>
      <c r="RE137">
        <f t="shared" si="3942"/>
        <v>0</v>
      </c>
      <c r="RF137">
        <f t="shared" si="3943"/>
        <v>0</v>
      </c>
      <c r="RG137">
        <f t="shared" si="3944"/>
        <v>0</v>
      </c>
      <c r="RH137">
        <f t="shared" si="3945"/>
        <v>0</v>
      </c>
      <c r="RI137">
        <f t="shared" si="3946"/>
        <v>0</v>
      </c>
      <c r="RJ137">
        <f t="shared" si="3947"/>
        <v>0</v>
      </c>
      <c r="RK137">
        <f t="shared" si="3948"/>
        <v>0</v>
      </c>
      <c r="RL137">
        <f t="shared" si="3949"/>
        <v>0</v>
      </c>
      <c r="RM137">
        <f t="shared" si="3950"/>
        <v>0</v>
      </c>
      <c r="RN137">
        <f t="shared" si="3951"/>
        <v>0</v>
      </c>
      <c r="RO137">
        <f t="shared" si="3952"/>
        <v>0</v>
      </c>
      <c r="RP137">
        <f t="shared" si="3953"/>
        <v>0</v>
      </c>
      <c r="RQ137">
        <f t="shared" si="3954"/>
        <v>0</v>
      </c>
      <c r="RR137">
        <f t="shared" si="3955"/>
        <v>0</v>
      </c>
      <c r="RS137">
        <f t="shared" si="3956"/>
        <v>0</v>
      </c>
      <c r="RT137">
        <f t="shared" si="3957"/>
        <v>0</v>
      </c>
      <c r="RU137">
        <f t="shared" si="3958"/>
        <v>0</v>
      </c>
      <c r="RV137">
        <f t="shared" si="3959"/>
        <v>0</v>
      </c>
      <c r="RW137">
        <f t="shared" si="3960"/>
        <v>0</v>
      </c>
      <c r="RX137">
        <f t="shared" si="3961"/>
        <v>0</v>
      </c>
      <c r="RY137">
        <f t="shared" si="3962"/>
        <v>0</v>
      </c>
      <c r="SA137" s="4">
        <f t="shared" si="3963"/>
        <v>20.89</v>
      </c>
      <c r="SB137" s="4">
        <f t="shared" si="3964"/>
        <v>8.68</v>
      </c>
      <c r="SC137" s="4">
        <f t="shared" si="3965"/>
        <v>9.870000000000001</v>
      </c>
      <c r="SD137" s="4">
        <f t="shared" si="3966"/>
        <v>0</v>
      </c>
      <c r="SF137" s="4">
        <f t="shared" si="3967"/>
        <v>39.44</v>
      </c>
      <c r="SI137">
        <f t="shared" si="3968"/>
        <v>4.4000000000000004</v>
      </c>
      <c r="SJ137">
        <f t="shared" si="3969"/>
        <v>5</v>
      </c>
      <c r="SK137">
        <f t="shared" si="3970"/>
        <v>3.14</v>
      </c>
      <c r="SL137">
        <f t="shared" si="3971"/>
        <v>5.2</v>
      </c>
      <c r="SM137">
        <f t="shared" si="3972"/>
        <v>4.67</v>
      </c>
      <c r="SN137">
        <f t="shared" si="3973"/>
        <v>4.5999999999999996</v>
      </c>
      <c r="SO137">
        <f t="shared" si="3974"/>
        <v>3.8</v>
      </c>
      <c r="SP137">
        <f t="shared" si="3975"/>
        <v>4.88</v>
      </c>
      <c r="SQ137">
        <f t="shared" si="3976"/>
        <v>3.75</v>
      </c>
      <c r="SR137" t="str">
        <f t="shared" si="3977"/>
        <v>0</v>
      </c>
      <c r="SS137" t="str">
        <f t="shared" si="3978"/>
        <v>0</v>
      </c>
      <c r="ST137" t="str">
        <f t="shared" si="3979"/>
        <v>0</v>
      </c>
      <c r="SU137" t="str">
        <f t="shared" si="3980"/>
        <v>0</v>
      </c>
      <c r="SV137" t="str">
        <f t="shared" si="3981"/>
        <v>0</v>
      </c>
      <c r="SW137" t="str">
        <f t="shared" si="3982"/>
        <v>0</v>
      </c>
      <c r="SX137" t="str">
        <f t="shared" si="3983"/>
        <v>0</v>
      </c>
      <c r="SY137" t="str">
        <f t="shared" si="3984"/>
        <v>0</v>
      </c>
      <c r="SZ137" t="str">
        <f t="shared" si="3985"/>
        <v>0</v>
      </c>
      <c r="TA137" t="str">
        <f t="shared" si="3986"/>
        <v>0</v>
      </c>
      <c r="TB137" t="str">
        <f t="shared" si="3987"/>
        <v>0</v>
      </c>
      <c r="TC137" t="str">
        <f t="shared" si="3988"/>
        <v>0</v>
      </c>
      <c r="TD137" t="str">
        <f t="shared" si="3989"/>
        <v>0</v>
      </c>
      <c r="TE137" t="str">
        <f t="shared" si="3990"/>
        <v>0</v>
      </c>
      <c r="TF137" t="str">
        <f t="shared" si="3991"/>
        <v>0</v>
      </c>
      <c r="TG137" t="str">
        <f t="shared" si="3992"/>
        <v>0</v>
      </c>
      <c r="TH137" t="str">
        <f t="shared" si="3993"/>
        <v>0</v>
      </c>
      <c r="TI137" t="str">
        <f t="shared" si="3994"/>
        <v>0</v>
      </c>
      <c r="TJ137" t="str">
        <f t="shared" si="3995"/>
        <v>0</v>
      </c>
      <c r="TK137" t="str">
        <f t="shared" si="3996"/>
        <v>0</v>
      </c>
      <c r="TL137" t="str">
        <f t="shared" si="3997"/>
        <v>0</v>
      </c>
      <c r="TM137" t="str">
        <f t="shared" si="3998"/>
        <v>0</v>
      </c>
      <c r="TN137" t="str">
        <f t="shared" si="3999"/>
        <v>0</v>
      </c>
      <c r="TO137" t="str">
        <f t="shared" si="4000"/>
        <v>0</v>
      </c>
      <c r="TP137" t="str">
        <f t="shared" si="4001"/>
        <v>0</v>
      </c>
      <c r="TQ137" t="str">
        <f t="shared" si="4002"/>
        <v>0</v>
      </c>
      <c r="TR137" t="str">
        <f t="shared" si="4003"/>
        <v>0</v>
      </c>
      <c r="TS137" t="str">
        <f t="shared" si="4004"/>
        <v>0</v>
      </c>
      <c r="TT137" t="str">
        <f t="shared" si="4005"/>
        <v>0</v>
      </c>
      <c r="TU137" t="str">
        <f t="shared" si="4006"/>
        <v>0</v>
      </c>
      <c r="TV137" t="str">
        <f t="shared" si="4007"/>
        <v>0</v>
      </c>
      <c r="TW137" t="str">
        <f t="shared" si="4008"/>
        <v>0</v>
      </c>
      <c r="TX137" t="str">
        <f t="shared" si="4009"/>
        <v>0</v>
      </c>
      <c r="TY137" t="str">
        <f t="shared" si="4010"/>
        <v>0</v>
      </c>
      <c r="TZ137" t="str">
        <f t="shared" si="4011"/>
        <v>0</v>
      </c>
      <c r="UA137" t="str">
        <f t="shared" si="4012"/>
        <v>0</v>
      </c>
      <c r="UB137" t="str">
        <f t="shared" si="4013"/>
        <v>0</v>
      </c>
      <c r="UC137" t="str">
        <f t="shared" si="4014"/>
        <v>0</v>
      </c>
      <c r="UD137" t="str">
        <f t="shared" si="4015"/>
        <v>0</v>
      </c>
      <c r="UE137" t="str">
        <f t="shared" si="4016"/>
        <v>0</v>
      </c>
      <c r="UF137" t="str">
        <f t="shared" si="4017"/>
        <v>0</v>
      </c>
      <c r="UG137" t="str">
        <f t="shared" si="4018"/>
        <v>0</v>
      </c>
      <c r="UH137" t="str">
        <f t="shared" si="4019"/>
        <v>0</v>
      </c>
      <c r="UI137" t="str">
        <f t="shared" si="4020"/>
        <v>0</v>
      </c>
      <c r="UJ137" t="str">
        <f t="shared" si="4021"/>
        <v>0</v>
      </c>
      <c r="UK137" t="str">
        <f t="shared" si="4022"/>
        <v>0</v>
      </c>
      <c r="UL137" t="str">
        <f t="shared" si="4023"/>
        <v>0</v>
      </c>
      <c r="UM137" t="str">
        <f t="shared" si="4024"/>
        <v>0</v>
      </c>
      <c r="UN137" t="str">
        <f t="shared" si="4025"/>
        <v>0</v>
      </c>
      <c r="UO137" t="str">
        <f t="shared" si="4026"/>
        <v>0</v>
      </c>
      <c r="UP137" t="str">
        <f t="shared" si="4027"/>
        <v>0</v>
      </c>
      <c r="UQ137" t="str">
        <f t="shared" si="4028"/>
        <v>0</v>
      </c>
      <c r="UR137" t="str">
        <f t="shared" si="4029"/>
        <v>0</v>
      </c>
      <c r="US137" t="str">
        <f t="shared" si="4030"/>
        <v>0</v>
      </c>
      <c r="UT137" t="str">
        <f t="shared" si="4031"/>
        <v>0</v>
      </c>
      <c r="UU137" t="str">
        <f t="shared" si="4032"/>
        <v>0</v>
      </c>
      <c r="UV137" t="str">
        <f t="shared" si="4033"/>
        <v>0</v>
      </c>
      <c r="UW137" t="str">
        <f t="shared" si="4034"/>
        <v>0</v>
      </c>
      <c r="UX137" t="str">
        <f t="shared" si="4035"/>
        <v>0</v>
      </c>
      <c r="UY137" t="str">
        <f t="shared" si="4036"/>
        <v>0</v>
      </c>
      <c r="UZ137" t="str">
        <f t="shared" si="4037"/>
        <v>0</v>
      </c>
      <c r="VA137" t="str">
        <f t="shared" si="4038"/>
        <v>0</v>
      </c>
      <c r="VB137" t="str">
        <f t="shared" si="4039"/>
        <v>0</v>
      </c>
      <c r="VC137" t="str">
        <f t="shared" si="4040"/>
        <v>0</v>
      </c>
      <c r="VD137" t="str">
        <f t="shared" si="4041"/>
        <v>0</v>
      </c>
      <c r="VE137" t="str">
        <f t="shared" si="4042"/>
        <v>0</v>
      </c>
      <c r="VF137" t="str">
        <f t="shared" si="4043"/>
        <v>0</v>
      </c>
      <c r="VG137" t="str">
        <f t="shared" si="4044"/>
        <v>0</v>
      </c>
      <c r="VH137" t="str">
        <f t="shared" si="4045"/>
        <v>0</v>
      </c>
      <c r="VI137" t="str">
        <f t="shared" si="4046"/>
        <v>0</v>
      </c>
      <c r="VJ137" t="str">
        <f t="shared" si="4047"/>
        <v>0</v>
      </c>
      <c r="VK137" t="str">
        <f t="shared" si="4048"/>
        <v>0</v>
      </c>
      <c r="VL137" t="str">
        <f t="shared" si="4049"/>
        <v>0</v>
      </c>
      <c r="VM137" t="str">
        <f t="shared" si="4050"/>
        <v>0</v>
      </c>
      <c r="VN137" t="str">
        <f t="shared" si="4051"/>
        <v>0</v>
      </c>
      <c r="VO137" t="str">
        <f t="shared" si="4052"/>
        <v>0</v>
      </c>
      <c r="VQ137" s="4">
        <f t="shared" si="4053"/>
        <v>-16.650000000000002</v>
      </c>
      <c r="VR137" s="4">
        <f t="shared" si="4054"/>
        <v>-3.57</v>
      </c>
      <c r="VS137" s="4">
        <f t="shared" si="4055"/>
        <v>5.18</v>
      </c>
      <c r="VT137" s="4">
        <f t="shared" si="4056"/>
        <v>0</v>
      </c>
      <c r="VV137" s="4">
        <f t="shared" si="4057"/>
        <v>-15.040000000000003</v>
      </c>
      <c r="VY137">
        <f t="shared" si="4058"/>
        <v>5.35</v>
      </c>
      <c r="VZ137">
        <f t="shared" si="4059"/>
        <v>1.4</v>
      </c>
      <c r="WA137">
        <f t="shared" si="4060"/>
        <v>-5.5</v>
      </c>
      <c r="WB137">
        <f t="shared" si="4061"/>
        <v>5.54</v>
      </c>
      <c r="WC137">
        <f t="shared" si="4062"/>
        <v>-0.36</v>
      </c>
      <c r="WD137">
        <f t="shared" si="4063"/>
        <v>-0.55000000000000004</v>
      </c>
      <c r="WE137">
        <f t="shared" si="4064"/>
        <v>0.06</v>
      </c>
      <c r="WF137">
        <f t="shared" si="4065"/>
        <v>-3.63</v>
      </c>
      <c r="WG137">
        <f t="shared" si="4066"/>
        <v>-17.350000000000001</v>
      </c>
      <c r="WH137">
        <f t="shared" si="4067"/>
        <v>0</v>
      </c>
      <c r="WI137">
        <f t="shared" si="4068"/>
        <v>0</v>
      </c>
      <c r="WJ137">
        <f t="shared" si="4069"/>
        <v>0</v>
      </c>
      <c r="WK137">
        <f t="shared" si="4070"/>
        <v>0</v>
      </c>
      <c r="WL137">
        <f t="shared" si="4071"/>
        <v>0</v>
      </c>
      <c r="WM137">
        <f t="shared" si="4072"/>
        <v>0</v>
      </c>
      <c r="WN137">
        <f t="shared" si="4073"/>
        <v>0</v>
      </c>
      <c r="WO137">
        <f t="shared" si="4074"/>
        <v>0</v>
      </c>
      <c r="WP137">
        <f t="shared" si="4075"/>
        <v>0</v>
      </c>
      <c r="WQ137">
        <f t="shared" si="4076"/>
        <v>0</v>
      </c>
      <c r="WR137">
        <f t="shared" si="4077"/>
        <v>0</v>
      </c>
      <c r="WS137">
        <f t="shared" si="4078"/>
        <v>0</v>
      </c>
      <c r="WT137">
        <f t="shared" si="4079"/>
        <v>0</v>
      </c>
      <c r="WU137">
        <f t="shared" si="4080"/>
        <v>0</v>
      </c>
      <c r="WV137">
        <f t="shared" si="4081"/>
        <v>0</v>
      </c>
      <c r="WW137">
        <f t="shared" si="4082"/>
        <v>0</v>
      </c>
      <c r="WX137">
        <f t="shared" si="4083"/>
        <v>0</v>
      </c>
      <c r="WY137">
        <f t="shared" si="4084"/>
        <v>0</v>
      </c>
      <c r="WZ137">
        <f t="shared" si="4085"/>
        <v>0</v>
      </c>
      <c r="XA137">
        <f t="shared" si="4086"/>
        <v>0</v>
      </c>
      <c r="XB137">
        <f t="shared" si="4087"/>
        <v>0</v>
      </c>
      <c r="XC137">
        <f t="shared" si="4088"/>
        <v>0</v>
      </c>
      <c r="XD137">
        <f t="shared" si="4089"/>
        <v>0</v>
      </c>
      <c r="XE137">
        <f t="shared" si="4090"/>
        <v>0</v>
      </c>
      <c r="XF137">
        <f t="shared" si="4091"/>
        <v>0</v>
      </c>
      <c r="XG137">
        <f t="shared" si="4092"/>
        <v>0</v>
      </c>
      <c r="XH137">
        <f t="shared" si="4093"/>
        <v>0</v>
      </c>
      <c r="XI137">
        <f t="shared" si="4094"/>
        <v>0</v>
      </c>
      <c r="XJ137">
        <f t="shared" si="4095"/>
        <v>0</v>
      </c>
      <c r="XK137">
        <f t="shared" si="4096"/>
        <v>0</v>
      </c>
      <c r="XL137">
        <f t="shared" si="4097"/>
        <v>0</v>
      </c>
      <c r="XM137">
        <f t="shared" si="4098"/>
        <v>0</v>
      </c>
      <c r="XN137">
        <f t="shared" si="4099"/>
        <v>0</v>
      </c>
      <c r="XO137">
        <f t="shared" si="4100"/>
        <v>0</v>
      </c>
      <c r="XP137">
        <f t="shared" si="4101"/>
        <v>0</v>
      </c>
      <c r="XQ137">
        <f t="shared" si="4102"/>
        <v>0</v>
      </c>
      <c r="XR137">
        <f t="shared" si="4103"/>
        <v>0</v>
      </c>
      <c r="XS137">
        <f t="shared" si="4104"/>
        <v>0</v>
      </c>
      <c r="XT137">
        <f t="shared" si="4105"/>
        <v>0</v>
      </c>
      <c r="XU137">
        <f t="shared" si="4106"/>
        <v>0</v>
      </c>
      <c r="XV137">
        <f t="shared" si="4107"/>
        <v>0</v>
      </c>
      <c r="XW137">
        <f t="shared" si="4108"/>
        <v>0</v>
      </c>
      <c r="XX137">
        <f t="shared" si="4109"/>
        <v>0</v>
      </c>
      <c r="XY137">
        <f t="shared" si="4110"/>
        <v>0</v>
      </c>
      <c r="XZ137">
        <f t="shared" si="4111"/>
        <v>0</v>
      </c>
      <c r="YA137">
        <f t="shared" si="4112"/>
        <v>0</v>
      </c>
      <c r="YB137">
        <f t="shared" si="4113"/>
        <v>0</v>
      </c>
      <c r="YC137">
        <f t="shared" si="4114"/>
        <v>0</v>
      </c>
      <c r="YD137">
        <f t="shared" si="4115"/>
        <v>0</v>
      </c>
      <c r="YE137">
        <f t="shared" si="4116"/>
        <v>0</v>
      </c>
      <c r="YF137">
        <f t="shared" si="4117"/>
        <v>0</v>
      </c>
      <c r="YG137">
        <f t="shared" si="4118"/>
        <v>0</v>
      </c>
      <c r="YH137">
        <f t="shared" si="4119"/>
        <v>0</v>
      </c>
      <c r="YI137">
        <f t="shared" si="4120"/>
        <v>0</v>
      </c>
      <c r="YJ137">
        <f t="shared" si="4121"/>
        <v>0</v>
      </c>
      <c r="YK137">
        <f t="shared" si="4122"/>
        <v>0</v>
      </c>
      <c r="YL137">
        <f t="shared" si="4123"/>
        <v>0</v>
      </c>
      <c r="YM137">
        <f t="shared" si="4124"/>
        <v>0</v>
      </c>
      <c r="YN137">
        <f t="shared" si="4125"/>
        <v>0</v>
      </c>
      <c r="YO137">
        <f t="shared" si="4126"/>
        <v>0</v>
      </c>
      <c r="YP137">
        <f t="shared" si="4127"/>
        <v>0</v>
      </c>
      <c r="YQ137">
        <f t="shared" si="4128"/>
        <v>0</v>
      </c>
      <c r="YR137">
        <f t="shared" si="4129"/>
        <v>0</v>
      </c>
      <c r="YS137">
        <f t="shared" si="4130"/>
        <v>0</v>
      </c>
      <c r="YT137">
        <f t="shared" si="4131"/>
        <v>0</v>
      </c>
      <c r="YU137">
        <f t="shared" si="4132"/>
        <v>0</v>
      </c>
      <c r="YV137">
        <f t="shared" si="4133"/>
        <v>0</v>
      </c>
      <c r="YW137">
        <f t="shared" si="4134"/>
        <v>0</v>
      </c>
      <c r="YX137">
        <f t="shared" si="4135"/>
        <v>0</v>
      </c>
      <c r="YY137">
        <f t="shared" si="4136"/>
        <v>0</v>
      </c>
      <c r="YZ137">
        <f t="shared" si="4137"/>
        <v>0</v>
      </c>
      <c r="ZA137">
        <f t="shared" si="4138"/>
        <v>0</v>
      </c>
      <c r="ZB137">
        <f t="shared" si="4139"/>
        <v>0</v>
      </c>
      <c r="ZC137">
        <f t="shared" si="4140"/>
        <v>0</v>
      </c>
      <c r="ZD137">
        <f t="shared" si="4141"/>
        <v>0</v>
      </c>
      <c r="ZE137">
        <f t="shared" si="4142"/>
        <v>0</v>
      </c>
      <c r="ZG137" s="4">
        <f t="shared" si="4143"/>
        <v>193</v>
      </c>
      <c r="ZH137" s="4">
        <f t="shared" si="4144"/>
        <v>58</v>
      </c>
      <c r="ZI137" s="4">
        <f t="shared" si="4145"/>
        <v>52</v>
      </c>
      <c r="ZJ137" s="4">
        <f t="shared" si="4146"/>
        <v>0</v>
      </c>
      <c r="ZL137" s="4">
        <f t="shared" si="4147"/>
        <v>303</v>
      </c>
      <c r="ZO137">
        <f t="shared" si="4148"/>
        <v>31</v>
      </c>
      <c r="ZP137">
        <f t="shared" si="4149"/>
        <v>23</v>
      </c>
      <c r="ZQ137">
        <f t="shared" si="4150"/>
        <v>53</v>
      </c>
      <c r="ZR137">
        <f t="shared" si="4151"/>
        <v>27</v>
      </c>
      <c r="ZS137">
        <f t="shared" si="4152"/>
        <v>25</v>
      </c>
      <c r="ZT137">
        <f t="shared" si="4153"/>
        <v>26</v>
      </c>
      <c r="ZU137">
        <f t="shared" si="4154"/>
        <v>32</v>
      </c>
      <c r="ZV137">
        <f t="shared" si="4155"/>
        <v>26</v>
      </c>
      <c r="ZW137">
        <f t="shared" si="4156"/>
        <v>60</v>
      </c>
      <c r="ZX137">
        <f t="shared" si="4157"/>
        <v>0</v>
      </c>
      <c r="ZY137">
        <f t="shared" si="4158"/>
        <v>0</v>
      </c>
      <c r="ZZ137">
        <f t="shared" si="4159"/>
        <v>0</v>
      </c>
      <c r="AAA137">
        <f t="shared" si="4160"/>
        <v>0</v>
      </c>
      <c r="AAB137">
        <f t="shared" si="4161"/>
        <v>0</v>
      </c>
      <c r="AAC137">
        <f t="shared" si="4162"/>
        <v>0</v>
      </c>
      <c r="AAD137">
        <f t="shared" si="4163"/>
        <v>0</v>
      </c>
      <c r="AAE137">
        <f t="shared" si="4164"/>
        <v>0</v>
      </c>
      <c r="AAF137">
        <f t="shared" si="4165"/>
        <v>0</v>
      </c>
      <c r="AAG137">
        <f t="shared" si="4166"/>
        <v>0</v>
      </c>
      <c r="AAH137">
        <f t="shared" si="4167"/>
        <v>0</v>
      </c>
      <c r="AAI137">
        <f t="shared" si="4168"/>
        <v>0</v>
      </c>
      <c r="AAJ137">
        <f t="shared" si="4169"/>
        <v>0</v>
      </c>
      <c r="AAK137">
        <f t="shared" si="4170"/>
        <v>0</v>
      </c>
      <c r="AAL137">
        <f t="shared" si="4171"/>
        <v>0</v>
      </c>
      <c r="AAM137">
        <f t="shared" si="4172"/>
        <v>0</v>
      </c>
      <c r="AAN137">
        <f t="shared" si="4173"/>
        <v>0</v>
      </c>
      <c r="AAO137">
        <f t="shared" si="4174"/>
        <v>0</v>
      </c>
      <c r="AAP137">
        <f t="shared" si="4175"/>
        <v>0</v>
      </c>
      <c r="AAQ137">
        <f t="shared" si="4176"/>
        <v>0</v>
      </c>
      <c r="AAR137">
        <f t="shared" si="4177"/>
        <v>0</v>
      </c>
      <c r="AAS137">
        <f t="shared" si="4178"/>
        <v>0</v>
      </c>
      <c r="AAT137">
        <f t="shared" si="4179"/>
        <v>0</v>
      </c>
      <c r="AAU137">
        <f t="shared" si="4180"/>
        <v>0</v>
      </c>
      <c r="AAV137">
        <f t="shared" si="4181"/>
        <v>0</v>
      </c>
      <c r="AAW137">
        <f t="shared" si="4182"/>
        <v>0</v>
      </c>
      <c r="AAX137">
        <f t="shared" si="4183"/>
        <v>0</v>
      </c>
      <c r="AAY137">
        <f t="shared" si="4184"/>
        <v>0</v>
      </c>
      <c r="AAZ137">
        <f t="shared" si="4185"/>
        <v>0</v>
      </c>
      <c r="ABA137">
        <f t="shared" si="4186"/>
        <v>0</v>
      </c>
      <c r="ABB137">
        <f t="shared" si="4187"/>
        <v>0</v>
      </c>
      <c r="ABC137">
        <f t="shared" si="4188"/>
        <v>0</v>
      </c>
      <c r="ABD137">
        <f t="shared" si="4189"/>
        <v>0</v>
      </c>
      <c r="ABE137">
        <f t="shared" si="4190"/>
        <v>0</v>
      </c>
      <c r="ABF137">
        <f t="shared" si="4191"/>
        <v>0</v>
      </c>
      <c r="ABG137">
        <f t="shared" si="4192"/>
        <v>0</v>
      </c>
      <c r="ABH137">
        <f t="shared" si="4193"/>
        <v>0</v>
      </c>
      <c r="ABI137">
        <f t="shared" si="4194"/>
        <v>0</v>
      </c>
      <c r="ABJ137">
        <f t="shared" si="4195"/>
        <v>0</v>
      </c>
      <c r="ABK137">
        <f t="shared" si="4196"/>
        <v>0</v>
      </c>
      <c r="ABL137">
        <f t="shared" si="4197"/>
        <v>0</v>
      </c>
      <c r="ABM137">
        <f t="shared" si="4198"/>
        <v>0</v>
      </c>
      <c r="ABN137">
        <f t="shared" si="4199"/>
        <v>0</v>
      </c>
      <c r="ABO137">
        <f t="shared" si="4200"/>
        <v>0</v>
      </c>
      <c r="ABP137">
        <f t="shared" si="4201"/>
        <v>0</v>
      </c>
      <c r="ABQ137">
        <f t="shared" si="4202"/>
        <v>0</v>
      </c>
      <c r="ABR137">
        <f t="shared" si="4203"/>
        <v>0</v>
      </c>
      <c r="ABS137">
        <f t="shared" si="4204"/>
        <v>0</v>
      </c>
      <c r="ABT137">
        <f t="shared" si="4205"/>
        <v>0</v>
      </c>
      <c r="ABU137">
        <f t="shared" si="4206"/>
        <v>0</v>
      </c>
      <c r="ABV137">
        <f t="shared" si="4207"/>
        <v>0</v>
      </c>
      <c r="ABW137">
        <f t="shared" si="4208"/>
        <v>0</v>
      </c>
      <c r="ABX137">
        <f t="shared" si="4209"/>
        <v>0</v>
      </c>
      <c r="ABY137">
        <f t="shared" si="4210"/>
        <v>0</v>
      </c>
      <c r="ABZ137">
        <f t="shared" si="4211"/>
        <v>0</v>
      </c>
      <c r="ACA137">
        <f t="shared" si="4212"/>
        <v>0</v>
      </c>
      <c r="ACB137">
        <f t="shared" si="4213"/>
        <v>0</v>
      </c>
      <c r="ACC137">
        <f t="shared" si="4214"/>
        <v>0</v>
      </c>
      <c r="ACD137">
        <f t="shared" si="4215"/>
        <v>0</v>
      </c>
      <c r="ACE137">
        <f t="shared" si="4216"/>
        <v>0</v>
      </c>
      <c r="ACF137">
        <f t="shared" si="4217"/>
        <v>0</v>
      </c>
      <c r="ACG137">
        <f t="shared" si="4218"/>
        <v>0</v>
      </c>
      <c r="ACH137">
        <f t="shared" si="4219"/>
        <v>0</v>
      </c>
      <c r="ACI137">
        <f t="shared" si="4220"/>
        <v>0</v>
      </c>
      <c r="ACJ137">
        <f t="shared" si="4221"/>
        <v>0</v>
      </c>
      <c r="ACK137">
        <f t="shared" si="4222"/>
        <v>0</v>
      </c>
      <c r="ACL137">
        <f t="shared" si="4223"/>
        <v>0</v>
      </c>
      <c r="ACM137">
        <f t="shared" si="4224"/>
        <v>0</v>
      </c>
      <c r="ACN137">
        <f t="shared" si="4225"/>
        <v>0</v>
      </c>
      <c r="ACO137">
        <f t="shared" si="4226"/>
        <v>0</v>
      </c>
      <c r="ACP137">
        <f t="shared" si="4227"/>
        <v>0</v>
      </c>
      <c r="ACQ137">
        <f t="shared" si="4228"/>
        <v>0</v>
      </c>
      <c r="ACR137">
        <f t="shared" si="4229"/>
        <v>0</v>
      </c>
      <c r="ACS137">
        <f t="shared" si="4230"/>
        <v>0</v>
      </c>
      <c r="ACT137">
        <f t="shared" si="4231"/>
        <v>0</v>
      </c>
      <c r="ACU137">
        <f t="shared" si="4232"/>
        <v>0</v>
      </c>
      <c r="ACW137" s="4">
        <f t="shared" si="4233"/>
        <v>130.60000000000002</v>
      </c>
      <c r="ACX137" s="4">
        <f t="shared" si="4234"/>
        <v>58.8</v>
      </c>
      <c r="ACY137" s="4">
        <f t="shared" si="4235"/>
        <v>19.3</v>
      </c>
      <c r="ACZ137" s="4">
        <f t="shared" si="4236"/>
        <v>0</v>
      </c>
      <c r="ADA137" s="88">
        <f t="shared" si="4237"/>
        <v>5.4221766846903838</v>
      </c>
      <c r="ADB137" s="4">
        <f t="shared" si="4238"/>
        <v>208.70000000000005</v>
      </c>
      <c r="ADC137" s="5">
        <f t="shared" si="4239"/>
        <v>5.1107729356722551</v>
      </c>
      <c r="ADD137" s="5">
        <f t="shared" si="4240"/>
        <v>3.1064449134018135</v>
      </c>
      <c r="ADE137">
        <f t="shared" si="4241"/>
        <v>12.5</v>
      </c>
      <c r="ADF137">
        <f t="shared" si="4242"/>
        <v>90.9</v>
      </c>
      <c r="ADG137">
        <f t="shared" si="4243"/>
        <v>17.399999999999999</v>
      </c>
      <c r="ADH137">
        <f t="shared" si="4244"/>
        <v>14.8</v>
      </c>
      <c r="ADI137">
        <f t="shared" si="4245"/>
        <v>4.5</v>
      </c>
      <c r="ADJ137">
        <f t="shared" si="4246"/>
        <v>0</v>
      </c>
      <c r="ADK137">
        <f t="shared" si="4247"/>
        <v>0</v>
      </c>
      <c r="ADL137">
        <f t="shared" si="4248"/>
        <v>58.8</v>
      </c>
      <c r="ADM137">
        <f t="shared" si="4249"/>
        <v>9.8000000000000007</v>
      </c>
      <c r="ADN137">
        <f t="shared" si="4250"/>
        <v>0</v>
      </c>
      <c r="ADO137">
        <f t="shared" si="4251"/>
        <v>0</v>
      </c>
      <c r="ADP137">
        <f t="shared" si="4252"/>
        <v>0</v>
      </c>
      <c r="ADQ137">
        <f t="shared" si="4253"/>
        <v>0</v>
      </c>
      <c r="ADR137">
        <f t="shared" si="4254"/>
        <v>0</v>
      </c>
      <c r="ADS137">
        <f t="shared" si="4255"/>
        <v>0</v>
      </c>
      <c r="ADT137">
        <f t="shared" si="4256"/>
        <v>0</v>
      </c>
      <c r="ADU137">
        <f t="shared" si="4257"/>
        <v>0</v>
      </c>
      <c r="ADV137">
        <f t="shared" si="4258"/>
        <v>0</v>
      </c>
      <c r="ADW137">
        <f t="shared" si="4259"/>
        <v>0</v>
      </c>
      <c r="ADX137">
        <f t="shared" si="4260"/>
        <v>0</v>
      </c>
      <c r="ADY137">
        <f t="shared" si="4261"/>
        <v>0</v>
      </c>
      <c r="ADZ137">
        <f t="shared" si="4262"/>
        <v>0</v>
      </c>
      <c r="AEA137">
        <f t="shared" si="4263"/>
        <v>0</v>
      </c>
      <c r="AEB137">
        <f t="shared" si="4264"/>
        <v>0</v>
      </c>
      <c r="AEC137">
        <f t="shared" si="4265"/>
        <v>0</v>
      </c>
      <c r="AED137">
        <f t="shared" si="4266"/>
        <v>0</v>
      </c>
      <c r="AEE137">
        <f t="shared" si="4267"/>
        <v>0</v>
      </c>
      <c r="AEF137">
        <f t="shared" si="4268"/>
        <v>0</v>
      </c>
      <c r="AEG137">
        <f t="shared" si="4269"/>
        <v>0</v>
      </c>
      <c r="AEH137">
        <f t="shared" si="4270"/>
        <v>0</v>
      </c>
      <c r="AEI137">
        <f t="shared" si="4271"/>
        <v>0</v>
      </c>
      <c r="AEJ137">
        <f t="shared" si="4272"/>
        <v>0</v>
      </c>
      <c r="AEK137">
        <f t="shared" si="4273"/>
        <v>0</v>
      </c>
      <c r="AEL137">
        <f t="shared" si="4274"/>
        <v>0</v>
      </c>
      <c r="AEM137">
        <f t="shared" si="4275"/>
        <v>0</v>
      </c>
      <c r="AEN137">
        <f t="shared" si="4276"/>
        <v>0</v>
      </c>
      <c r="AEO137">
        <f t="shared" si="4277"/>
        <v>0</v>
      </c>
      <c r="AEP137">
        <f t="shared" si="4278"/>
        <v>0</v>
      </c>
      <c r="AEQ137">
        <f t="shared" si="4279"/>
        <v>0</v>
      </c>
      <c r="AER137">
        <f t="shared" si="4280"/>
        <v>0</v>
      </c>
      <c r="AES137">
        <f t="shared" si="4281"/>
        <v>0</v>
      </c>
      <c r="AET137">
        <f t="shared" si="4282"/>
        <v>0</v>
      </c>
      <c r="AEU137">
        <f t="shared" si="4283"/>
        <v>0</v>
      </c>
      <c r="AEV137">
        <f t="shared" si="4284"/>
        <v>0</v>
      </c>
      <c r="AEW137">
        <f t="shared" si="4285"/>
        <v>0</v>
      </c>
      <c r="AEX137">
        <f t="shared" si="4286"/>
        <v>0</v>
      </c>
      <c r="AEY137">
        <f t="shared" si="4287"/>
        <v>0</v>
      </c>
      <c r="AEZ137">
        <f t="shared" si="4288"/>
        <v>0</v>
      </c>
      <c r="AFA137">
        <f t="shared" si="4289"/>
        <v>0</v>
      </c>
      <c r="AFB137">
        <f t="shared" si="4290"/>
        <v>0</v>
      </c>
      <c r="AFC137">
        <f t="shared" si="4291"/>
        <v>0</v>
      </c>
      <c r="AFD137">
        <f t="shared" si="4292"/>
        <v>0</v>
      </c>
      <c r="AFE137">
        <f t="shared" si="4293"/>
        <v>0</v>
      </c>
      <c r="AFF137">
        <f t="shared" si="4294"/>
        <v>0</v>
      </c>
      <c r="AFG137">
        <f t="shared" si="4295"/>
        <v>0</v>
      </c>
      <c r="AFH137">
        <f t="shared" si="4296"/>
        <v>0</v>
      </c>
      <c r="AFI137">
        <f t="shared" si="4297"/>
        <v>0</v>
      </c>
      <c r="AFJ137">
        <f t="shared" si="4298"/>
        <v>0</v>
      </c>
      <c r="AFK137">
        <f t="shared" si="4299"/>
        <v>0</v>
      </c>
      <c r="AFL137">
        <f t="shared" si="4300"/>
        <v>0</v>
      </c>
      <c r="AFM137">
        <f t="shared" si="4301"/>
        <v>0</v>
      </c>
      <c r="AFN137">
        <f t="shared" si="4302"/>
        <v>0</v>
      </c>
      <c r="AFO137">
        <f t="shared" si="4303"/>
        <v>0</v>
      </c>
      <c r="AFP137">
        <f t="shared" si="4304"/>
        <v>0</v>
      </c>
      <c r="AFQ137">
        <f t="shared" si="4305"/>
        <v>0</v>
      </c>
      <c r="AFR137">
        <f t="shared" si="4306"/>
        <v>0</v>
      </c>
      <c r="AFS137">
        <f t="shared" si="4307"/>
        <v>0</v>
      </c>
      <c r="AFT137">
        <f t="shared" si="4308"/>
        <v>0</v>
      </c>
      <c r="AFU137">
        <f t="shared" si="4309"/>
        <v>0</v>
      </c>
      <c r="AFV137">
        <f t="shared" si="4310"/>
        <v>0</v>
      </c>
      <c r="AFW137">
        <f t="shared" si="4311"/>
        <v>0</v>
      </c>
      <c r="AFX137">
        <f t="shared" si="4312"/>
        <v>0</v>
      </c>
      <c r="AFY137">
        <f t="shared" si="4313"/>
        <v>0</v>
      </c>
      <c r="AFZ137">
        <f t="shared" si="4314"/>
        <v>0</v>
      </c>
      <c r="AGA137">
        <f t="shared" si="4315"/>
        <v>0</v>
      </c>
      <c r="AGB137">
        <f t="shared" si="4316"/>
        <v>0</v>
      </c>
      <c r="AGC137">
        <f t="shared" si="4317"/>
        <v>0</v>
      </c>
      <c r="AGD137">
        <f t="shared" si="4318"/>
        <v>0</v>
      </c>
      <c r="AGE137">
        <f t="shared" si="4319"/>
        <v>0</v>
      </c>
      <c r="AGF137">
        <f t="shared" si="4320"/>
        <v>0</v>
      </c>
      <c r="AGG137">
        <f t="shared" si="4321"/>
        <v>0</v>
      </c>
      <c r="AGH137">
        <f t="shared" si="4322"/>
        <v>0</v>
      </c>
      <c r="AGI137">
        <f t="shared" si="4323"/>
        <v>0</v>
      </c>
      <c r="AGJ137">
        <f t="shared" si="4324"/>
        <v>0</v>
      </c>
      <c r="AGK137">
        <f t="shared" si="4325"/>
        <v>0</v>
      </c>
      <c r="AGM137" s="88">
        <f t="shared" si="4326"/>
        <v>68</v>
      </c>
      <c r="AGN137" s="88">
        <v>68</v>
      </c>
      <c r="AGO137">
        <v>5</v>
      </c>
      <c r="AGP137">
        <f t="shared" si="4327"/>
        <v>5</v>
      </c>
      <c r="AGQ137">
        <f t="shared" si="4328"/>
        <v>5</v>
      </c>
      <c r="AGR137">
        <f t="shared" si="4329"/>
        <v>5</v>
      </c>
      <c r="AGS137">
        <f t="shared" si="4330"/>
        <v>10</v>
      </c>
      <c r="AGT137">
        <f t="shared" si="4331"/>
        <v>5</v>
      </c>
      <c r="AGU137">
        <f t="shared" si="4332"/>
        <v>5</v>
      </c>
      <c r="AGV137">
        <f t="shared" si="4333"/>
        <v>10</v>
      </c>
      <c r="AGW137">
        <f t="shared" si="4334"/>
        <v>8</v>
      </c>
      <c r="AGX137">
        <f t="shared" si="4335"/>
        <v>5</v>
      </c>
      <c r="AGY137">
        <f t="shared" si="4336"/>
        <v>0</v>
      </c>
      <c r="AGZ137">
        <f t="shared" si="4337"/>
        <v>0</v>
      </c>
      <c r="AHA137">
        <f t="shared" si="4338"/>
        <v>0</v>
      </c>
      <c r="AHB137">
        <f t="shared" si="4339"/>
        <v>0</v>
      </c>
      <c r="AHC137">
        <f t="shared" si="4340"/>
        <v>0</v>
      </c>
      <c r="AHD137">
        <f t="shared" si="4341"/>
        <v>0</v>
      </c>
      <c r="AHE137">
        <f t="shared" si="4342"/>
        <v>0</v>
      </c>
      <c r="AHF137">
        <f t="shared" si="4343"/>
        <v>0</v>
      </c>
      <c r="AHG137">
        <f t="shared" si="4344"/>
        <v>0</v>
      </c>
      <c r="AHH137">
        <f t="shared" si="4345"/>
        <v>0</v>
      </c>
      <c r="AHI137">
        <f t="shared" si="4346"/>
        <v>0</v>
      </c>
      <c r="AHJ137">
        <f t="shared" si="4347"/>
        <v>0</v>
      </c>
      <c r="AHK137">
        <f t="shared" si="4348"/>
        <v>0</v>
      </c>
      <c r="AHL137">
        <f t="shared" si="4349"/>
        <v>0</v>
      </c>
      <c r="AHM137">
        <f t="shared" si="4350"/>
        <v>0</v>
      </c>
      <c r="AHN137">
        <f t="shared" si="4351"/>
        <v>0</v>
      </c>
      <c r="AHO137">
        <f t="shared" si="4352"/>
        <v>0</v>
      </c>
      <c r="AHP137">
        <f t="shared" si="4353"/>
        <v>0</v>
      </c>
      <c r="AHQ137">
        <f t="shared" si="4354"/>
        <v>0</v>
      </c>
      <c r="AHR137">
        <f t="shared" si="4355"/>
        <v>0</v>
      </c>
      <c r="AHS137">
        <f t="shared" si="4356"/>
        <v>0</v>
      </c>
      <c r="AHT137">
        <f t="shared" si="4357"/>
        <v>0</v>
      </c>
      <c r="AHU137">
        <f t="shared" si="4358"/>
        <v>0</v>
      </c>
      <c r="AHV137">
        <f t="shared" si="4359"/>
        <v>0</v>
      </c>
      <c r="AHW137">
        <f t="shared" si="4360"/>
        <v>0</v>
      </c>
      <c r="AHX137">
        <f t="shared" si="4361"/>
        <v>0</v>
      </c>
      <c r="AHY137">
        <f t="shared" si="4362"/>
        <v>0</v>
      </c>
      <c r="AHZ137">
        <f t="shared" si="4363"/>
        <v>0</v>
      </c>
      <c r="AIA137">
        <f t="shared" si="4364"/>
        <v>0</v>
      </c>
      <c r="AIB137">
        <f t="shared" si="4365"/>
        <v>0</v>
      </c>
      <c r="AIC137">
        <f t="shared" si="4366"/>
        <v>0</v>
      </c>
      <c r="AID137">
        <f t="shared" si="4367"/>
        <v>0</v>
      </c>
      <c r="AIE137">
        <f t="shared" si="4368"/>
        <v>0</v>
      </c>
      <c r="AIF137">
        <f t="shared" si="4369"/>
        <v>0</v>
      </c>
      <c r="AIG137">
        <f t="shared" si="4370"/>
        <v>0</v>
      </c>
      <c r="AIH137">
        <f t="shared" si="4371"/>
        <v>0</v>
      </c>
      <c r="AII137">
        <f t="shared" si="4372"/>
        <v>0</v>
      </c>
      <c r="AIJ137">
        <f t="shared" si="4373"/>
        <v>0</v>
      </c>
      <c r="AIK137">
        <f t="shared" si="4374"/>
        <v>0</v>
      </c>
      <c r="AIL137">
        <f t="shared" si="4375"/>
        <v>0</v>
      </c>
      <c r="AIM137">
        <f t="shared" si="4376"/>
        <v>0</v>
      </c>
      <c r="AIN137">
        <f t="shared" si="4377"/>
        <v>0</v>
      </c>
      <c r="AIO137">
        <f t="shared" si="4378"/>
        <v>0</v>
      </c>
      <c r="AIP137">
        <f t="shared" si="4379"/>
        <v>0</v>
      </c>
      <c r="AIQ137">
        <f t="shared" si="4380"/>
        <v>0</v>
      </c>
      <c r="AIR137">
        <f t="shared" si="4381"/>
        <v>0</v>
      </c>
      <c r="AIS137">
        <f t="shared" si="4382"/>
        <v>0</v>
      </c>
      <c r="AIT137">
        <f t="shared" si="4383"/>
        <v>0</v>
      </c>
      <c r="AIU137">
        <f t="shared" si="4384"/>
        <v>0</v>
      </c>
      <c r="AIV137">
        <f t="shared" si="4385"/>
        <v>0</v>
      </c>
      <c r="AIW137">
        <f t="shared" si="4386"/>
        <v>0</v>
      </c>
      <c r="AIX137">
        <f t="shared" si="4387"/>
        <v>0</v>
      </c>
      <c r="AIY137">
        <f t="shared" si="4388"/>
        <v>0</v>
      </c>
      <c r="AIZ137">
        <f t="shared" si="4389"/>
        <v>0</v>
      </c>
      <c r="AJA137">
        <f t="shared" si="4390"/>
        <v>0</v>
      </c>
      <c r="AJB137">
        <f t="shared" si="4391"/>
        <v>0</v>
      </c>
      <c r="AJC137">
        <f t="shared" si="4392"/>
        <v>0</v>
      </c>
      <c r="AJD137">
        <f t="shared" si="4393"/>
        <v>0</v>
      </c>
      <c r="AJE137">
        <f t="shared" si="4394"/>
        <v>0</v>
      </c>
      <c r="AJF137">
        <f t="shared" si="4395"/>
        <v>0</v>
      </c>
      <c r="AJG137">
        <f t="shared" si="4396"/>
        <v>0</v>
      </c>
      <c r="AJH137">
        <f t="shared" si="4397"/>
        <v>0</v>
      </c>
      <c r="AJI137">
        <f t="shared" si="4398"/>
        <v>0</v>
      </c>
      <c r="AJJ137">
        <f t="shared" si="4399"/>
        <v>0</v>
      </c>
      <c r="AJK137">
        <f t="shared" si="4400"/>
        <v>0</v>
      </c>
      <c r="AJL137">
        <f t="shared" si="4401"/>
        <v>0</v>
      </c>
      <c r="AJM137">
        <f t="shared" si="4402"/>
        <v>0</v>
      </c>
      <c r="AJN137">
        <f t="shared" si="4403"/>
        <v>0</v>
      </c>
      <c r="AJO137">
        <f t="shared" si="4404"/>
        <v>0</v>
      </c>
      <c r="AJP137">
        <f t="shared" si="4405"/>
        <v>0</v>
      </c>
      <c r="AJQ137">
        <f t="shared" si="4406"/>
        <v>0</v>
      </c>
      <c r="AJR137">
        <f t="shared" si="4407"/>
        <v>0</v>
      </c>
      <c r="AJS137">
        <f t="shared" si="4408"/>
        <v>0</v>
      </c>
      <c r="AJT137">
        <f t="shared" si="4409"/>
        <v>0</v>
      </c>
      <c r="AJU137">
        <f t="shared" si="4410"/>
        <v>0</v>
      </c>
      <c r="AJV137">
        <f t="shared" si="4411"/>
        <v>0</v>
      </c>
      <c r="AJX137">
        <v>51</v>
      </c>
      <c r="AJY137">
        <v>1</v>
      </c>
      <c r="AJZ137">
        <v>1</v>
      </c>
      <c r="AKA137">
        <f t="shared" si="4412"/>
        <v>2</v>
      </c>
      <c r="AKB137">
        <f t="shared" si="4413"/>
        <v>2</v>
      </c>
      <c r="AKC137">
        <f t="shared" si="4414"/>
        <v>1</v>
      </c>
      <c r="AKD137">
        <f t="shared" si="4415"/>
        <v>2</v>
      </c>
      <c r="AKE137">
        <f t="shared" si="4416"/>
        <v>4</v>
      </c>
      <c r="AKF137">
        <f t="shared" si="4417"/>
        <v>4</v>
      </c>
      <c r="AKG137">
        <f t="shared" si="4418"/>
        <v>0</v>
      </c>
      <c r="AKH137">
        <f t="shared" si="4419"/>
        <v>0</v>
      </c>
      <c r="AKI137">
        <f t="shared" si="4420"/>
        <v>0</v>
      </c>
      <c r="AKJ137">
        <f t="shared" si="4421"/>
        <v>0</v>
      </c>
      <c r="AKK137">
        <f t="shared" si="4422"/>
        <v>0</v>
      </c>
      <c r="AKL137">
        <f t="shared" si="4423"/>
        <v>0</v>
      </c>
      <c r="AKM137">
        <f t="shared" si="4424"/>
        <v>0</v>
      </c>
      <c r="AKN137">
        <f t="shared" si="4425"/>
        <v>0</v>
      </c>
      <c r="AKO137">
        <f t="shared" si="4426"/>
        <v>0</v>
      </c>
      <c r="AKP137">
        <f t="shared" si="4427"/>
        <v>0</v>
      </c>
      <c r="AKQ137">
        <f t="shared" si="4428"/>
        <v>0</v>
      </c>
      <c r="AKR137">
        <f t="shared" si="4429"/>
        <v>0</v>
      </c>
      <c r="AKS137">
        <f t="shared" si="4430"/>
        <v>0</v>
      </c>
      <c r="AKT137">
        <f t="shared" si="4431"/>
        <v>0</v>
      </c>
      <c r="AKU137">
        <f t="shared" si="4432"/>
        <v>0</v>
      </c>
      <c r="AKV137">
        <f t="shared" si="4433"/>
        <v>0</v>
      </c>
      <c r="AKW137">
        <f t="shared" si="4434"/>
        <v>0</v>
      </c>
      <c r="AKX137">
        <f t="shared" si="4435"/>
        <v>0</v>
      </c>
      <c r="AKY137">
        <f t="shared" si="4436"/>
        <v>0</v>
      </c>
      <c r="AKZ137">
        <f t="shared" si="4437"/>
        <v>0</v>
      </c>
      <c r="ALA137">
        <f t="shared" si="4438"/>
        <v>0</v>
      </c>
      <c r="ALB137">
        <f t="shared" si="4439"/>
        <v>0</v>
      </c>
      <c r="ALC137">
        <f t="shared" si="4440"/>
        <v>0</v>
      </c>
      <c r="ALD137">
        <f t="shared" si="4441"/>
        <v>0</v>
      </c>
      <c r="ALE137">
        <f t="shared" si="4442"/>
        <v>0</v>
      </c>
      <c r="ALF137">
        <f t="shared" si="4443"/>
        <v>0</v>
      </c>
      <c r="ALG137">
        <f t="shared" si="4444"/>
        <v>0</v>
      </c>
      <c r="ALH137">
        <f t="shared" si="4445"/>
        <v>0</v>
      </c>
      <c r="ALI137">
        <f t="shared" si="4446"/>
        <v>0</v>
      </c>
      <c r="ALJ137">
        <f t="shared" si="4447"/>
        <v>0</v>
      </c>
      <c r="ALK137">
        <f t="shared" si="4448"/>
        <v>0</v>
      </c>
      <c r="ALL137">
        <f t="shared" si="4449"/>
        <v>0</v>
      </c>
      <c r="ALM137">
        <f t="shared" si="4450"/>
        <v>0</v>
      </c>
      <c r="ALN137">
        <f t="shared" si="4451"/>
        <v>0</v>
      </c>
      <c r="ALO137">
        <f t="shared" si="4452"/>
        <v>0</v>
      </c>
      <c r="ALP137">
        <f t="shared" si="4453"/>
        <v>0</v>
      </c>
      <c r="ALQ137">
        <f t="shared" si="4454"/>
        <v>0</v>
      </c>
      <c r="ALR137">
        <f t="shared" si="4455"/>
        <v>0</v>
      </c>
      <c r="ALS137">
        <f t="shared" si="4456"/>
        <v>0</v>
      </c>
      <c r="ALT137">
        <f t="shared" si="4457"/>
        <v>0</v>
      </c>
      <c r="ALU137">
        <f t="shared" si="4458"/>
        <v>0</v>
      </c>
      <c r="ALV137">
        <f t="shared" si="4459"/>
        <v>0</v>
      </c>
      <c r="ALW137">
        <f t="shared" si="4460"/>
        <v>0</v>
      </c>
      <c r="ALX137">
        <f t="shared" si="4461"/>
        <v>0</v>
      </c>
      <c r="ALY137">
        <f t="shared" si="4462"/>
        <v>0</v>
      </c>
      <c r="ALZ137">
        <f t="shared" si="4463"/>
        <v>0</v>
      </c>
      <c r="AMA137">
        <f t="shared" si="4464"/>
        <v>0</v>
      </c>
      <c r="AMB137">
        <f t="shared" si="4465"/>
        <v>0</v>
      </c>
      <c r="AMC137">
        <f t="shared" si="4466"/>
        <v>0</v>
      </c>
      <c r="AMD137">
        <f t="shared" si="4467"/>
        <v>0</v>
      </c>
      <c r="AME137">
        <f t="shared" si="4468"/>
        <v>0</v>
      </c>
      <c r="AMF137">
        <f t="shared" si="4469"/>
        <v>0</v>
      </c>
      <c r="AMG137">
        <f t="shared" si="4470"/>
        <v>0</v>
      </c>
      <c r="AMH137">
        <f t="shared" si="4471"/>
        <v>0</v>
      </c>
      <c r="AMI137">
        <f t="shared" si="4472"/>
        <v>0</v>
      </c>
      <c r="AMJ137">
        <f t="shared" si="4473"/>
        <v>0</v>
      </c>
      <c r="AMK137">
        <f t="shared" si="4474"/>
        <v>0</v>
      </c>
      <c r="AML137">
        <f t="shared" si="4475"/>
        <v>0</v>
      </c>
      <c r="AMM137">
        <f t="shared" si="4476"/>
        <v>0</v>
      </c>
      <c r="AMN137">
        <f t="shared" si="4477"/>
        <v>0</v>
      </c>
      <c r="AMO137">
        <f t="shared" si="4478"/>
        <v>0</v>
      </c>
      <c r="AMP137">
        <f t="shared" si="4479"/>
        <v>0</v>
      </c>
      <c r="AMQ137">
        <f t="shared" si="4480"/>
        <v>0</v>
      </c>
      <c r="AMR137">
        <f t="shared" si="4481"/>
        <v>0</v>
      </c>
      <c r="AMS137">
        <f t="shared" si="4482"/>
        <v>0</v>
      </c>
      <c r="AMT137">
        <f t="shared" si="4483"/>
        <v>0</v>
      </c>
      <c r="AMU137">
        <f t="shared" si="4484"/>
        <v>0</v>
      </c>
      <c r="AMV137">
        <f t="shared" si="4485"/>
        <v>0</v>
      </c>
      <c r="AMW137">
        <f t="shared" si="4486"/>
        <v>0</v>
      </c>
      <c r="AMX137">
        <f t="shared" si="4487"/>
        <v>0</v>
      </c>
      <c r="AMY137">
        <f t="shared" si="4488"/>
        <v>0</v>
      </c>
      <c r="AMZ137">
        <f t="shared" si="4489"/>
        <v>0</v>
      </c>
      <c r="ANA137">
        <f t="shared" si="4490"/>
        <v>0</v>
      </c>
      <c r="ANB137">
        <f t="shared" si="4491"/>
        <v>0</v>
      </c>
      <c r="ANC137">
        <f t="shared" si="4492"/>
        <v>0</v>
      </c>
      <c r="AND137">
        <f t="shared" si="4493"/>
        <v>0</v>
      </c>
      <c r="ANR137" s="4">
        <v>1557</v>
      </c>
      <c r="ANS137" s="4">
        <f t="shared" si="4494"/>
        <v>1557</v>
      </c>
      <c r="ANU137" s="4">
        <v>1664</v>
      </c>
      <c r="ANV137" t="str">
        <f t="shared" si="4495"/>
        <v>1645</v>
      </c>
      <c r="ANW137" t="str">
        <f t="shared" si="4496"/>
        <v>1664</v>
      </c>
      <c r="ANX137" t="str">
        <f t="shared" si="4497"/>
        <v>1656</v>
      </c>
      <c r="ANY137" t="str">
        <f t="shared" si="4498"/>
        <v>1604</v>
      </c>
      <c r="ANZ137" t="str">
        <f t="shared" si="4499"/>
        <v>1579</v>
      </c>
      <c r="AOA137" t="str">
        <f t="shared" si="4500"/>
        <v>1563</v>
      </c>
      <c r="AOB137" t="str">
        <f t="shared" si="4501"/>
        <v>1541</v>
      </c>
      <c r="AOC137" t="str">
        <f t="shared" si="4502"/>
        <v>1558</v>
      </c>
      <c r="AOD137" t="str">
        <f t="shared" si="4503"/>
        <v>1557</v>
      </c>
      <c r="AOE137" t="str">
        <f t="shared" si="4504"/>
        <v>1557</v>
      </c>
      <c r="AOF137" t="str">
        <f t="shared" si="4505"/>
        <v>1557</v>
      </c>
      <c r="AOG137" t="str">
        <f t="shared" si="4506"/>
        <v>1557</v>
      </c>
      <c r="AOH137" t="str">
        <f t="shared" si="4507"/>
        <v>1557</v>
      </c>
      <c r="AOI137" t="str">
        <f t="shared" si="4508"/>
        <v>1557</v>
      </c>
      <c r="AOJ137" t="str">
        <f t="shared" si="4509"/>
        <v>1557</v>
      </c>
      <c r="AOK137" t="str">
        <f t="shared" si="4510"/>
        <v>1557</v>
      </c>
      <c r="AOL137" t="str">
        <f t="shared" si="4511"/>
        <v>1557</v>
      </c>
      <c r="AOM137" t="str">
        <f t="shared" si="4512"/>
        <v>1557</v>
      </c>
      <c r="AON137" t="str">
        <f t="shared" si="4513"/>
        <v>1557</v>
      </c>
      <c r="AOO137" t="str">
        <f t="shared" si="4514"/>
        <v>1557</v>
      </c>
      <c r="AOP137" t="str">
        <f t="shared" si="4515"/>
        <v>1557</v>
      </c>
      <c r="AOQ137" t="str">
        <f t="shared" si="4516"/>
        <v>1557</v>
      </c>
      <c r="AOR137" t="str">
        <f t="shared" si="4517"/>
        <v>1557</v>
      </c>
      <c r="AOS137" t="str">
        <f t="shared" si="4518"/>
        <v>1557</v>
      </c>
      <c r="AOT137" t="str">
        <f t="shared" si="4519"/>
        <v>1557</v>
      </c>
      <c r="AOU137" t="str">
        <f t="shared" si="4520"/>
        <v>1557</v>
      </c>
      <c r="AOV137" t="str">
        <f t="shared" si="4521"/>
        <v>1557</v>
      </c>
      <c r="AOW137" t="str">
        <f t="shared" si="4522"/>
        <v>1557</v>
      </c>
      <c r="AOX137" t="str">
        <f t="shared" si="4523"/>
        <v>1557</v>
      </c>
      <c r="AOY137" t="str">
        <f t="shared" si="4524"/>
        <v>1557</v>
      </c>
      <c r="AOZ137" t="str">
        <f t="shared" si="4525"/>
        <v>1557</v>
      </c>
      <c r="APA137" t="str">
        <f t="shared" si="4526"/>
        <v>1557</v>
      </c>
      <c r="APB137" t="str">
        <f t="shared" si="4527"/>
        <v>1557</v>
      </c>
      <c r="APC137" t="str">
        <f t="shared" si="4528"/>
        <v>1557</v>
      </c>
      <c r="APD137" t="str">
        <f t="shared" si="4529"/>
        <v>1557</v>
      </c>
      <c r="APE137" t="str">
        <f t="shared" si="4530"/>
        <v>1557</v>
      </c>
      <c r="APF137" t="str">
        <f t="shared" si="4531"/>
        <v>1557</v>
      </c>
      <c r="APG137" t="str">
        <f t="shared" si="4532"/>
        <v>1557</v>
      </c>
      <c r="APH137" t="str">
        <f t="shared" si="4533"/>
        <v>1557</v>
      </c>
      <c r="API137" t="str">
        <f t="shared" si="4534"/>
        <v>1557</v>
      </c>
      <c r="APJ137" t="str">
        <f t="shared" si="4535"/>
        <v>1557</v>
      </c>
      <c r="APK137" t="str">
        <f t="shared" si="4536"/>
        <v>1557</v>
      </c>
      <c r="APL137" t="str">
        <f t="shared" si="4537"/>
        <v>1557</v>
      </c>
      <c r="APM137" t="str">
        <f t="shared" si="4538"/>
        <v>1557</v>
      </c>
      <c r="APN137" t="str">
        <f t="shared" si="4539"/>
        <v>1557</v>
      </c>
      <c r="APO137" t="str">
        <f t="shared" si="4540"/>
        <v>1557</v>
      </c>
      <c r="APP137" t="str">
        <f t="shared" si="4541"/>
        <v>1557</v>
      </c>
      <c r="APQ137" t="str">
        <f t="shared" si="4542"/>
        <v>1557</v>
      </c>
      <c r="APR137" t="str">
        <f t="shared" si="4543"/>
        <v>1557</v>
      </c>
      <c r="APS137" t="str">
        <f t="shared" si="4544"/>
        <v>1557</v>
      </c>
      <c r="APT137" t="str">
        <f t="shared" si="4545"/>
        <v>1557</v>
      </c>
      <c r="APU137" t="str">
        <f t="shared" si="4546"/>
        <v>1557</v>
      </c>
      <c r="APV137" t="str">
        <f t="shared" si="4547"/>
        <v>1557</v>
      </c>
      <c r="APW137" t="str">
        <f t="shared" si="4548"/>
        <v>1557</v>
      </c>
      <c r="APX137" t="str">
        <f t="shared" si="4549"/>
        <v>1557</v>
      </c>
      <c r="APY137" t="str">
        <f t="shared" si="4550"/>
        <v>1557</v>
      </c>
      <c r="APZ137" t="str">
        <f t="shared" si="4551"/>
        <v>1557</v>
      </c>
      <c r="AQA137" t="str">
        <f t="shared" si="4552"/>
        <v>1557</v>
      </c>
      <c r="AQB137" t="str">
        <f t="shared" si="4553"/>
        <v>1557</v>
      </c>
      <c r="AQC137" t="str">
        <f t="shared" si="4554"/>
        <v>1557</v>
      </c>
      <c r="AQD137" t="str">
        <f t="shared" si="4555"/>
        <v>1557</v>
      </c>
      <c r="AQE137" t="str">
        <f t="shared" si="4556"/>
        <v>1557</v>
      </c>
      <c r="AQF137" t="str">
        <f t="shared" si="4557"/>
        <v>1557</v>
      </c>
      <c r="AQG137" t="str">
        <f t="shared" si="4558"/>
        <v>1557</v>
      </c>
      <c r="AQH137" t="str">
        <f t="shared" si="4559"/>
        <v>1557</v>
      </c>
      <c r="AQI137" t="str">
        <f t="shared" si="4560"/>
        <v>1557</v>
      </c>
      <c r="AQJ137" t="str">
        <f t="shared" si="4561"/>
        <v>1557</v>
      </c>
      <c r="AQK137" t="str">
        <f t="shared" si="4562"/>
        <v>1557</v>
      </c>
      <c r="AQL137" t="str">
        <f t="shared" si="4563"/>
        <v>1557</v>
      </c>
      <c r="AQM137" t="str">
        <f t="shared" si="4564"/>
        <v>1557</v>
      </c>
      <c r="AQN137" t="str">
        <f t="shared" si="4565"/>
        <v>1557</v>
      </c>
      <c r="AQO137" t="str">
        <f t="shared" si="4566"/>
        <v>1557</v>
      </c>
      <c r="AQP137" t="str">
        <f t="shared" si="4567"/>
        <v>1557</v>
      </c>
      <c r="AQQ137" t="str">
        <f t="shared" si="4568"/>
        <v>1557</v>
      </c>
      <c r="AQR137" t="str">
        <f t="shared" si="4569"/>
        <v>1557</v>
      </c>
      <c r="AQS137" t="str">
        <f t="shared" si="4570"/>
        <v>1557</v>
      </c>
      <c r="AQT137" t="str">
        <f t="shared" si="4571"/>
        <v>1557</v>
      </c>
      <c r="AQU137" t="str">
        <f t="shared" si="4572"/>
        <v>1557</v>
      </c>
      <c r="AQV137" t="str">
        <f t="shared" si="4573"/>
        <v>1557</v>
      </c>
      <c r="AQW137" t="str">
        <f t="shared" si="4574"/>
        <v>1557</v>
      </c>
      <c r="AQX137" t="str">
        <f t="shared" si="4575"/>
        <v>1557</v>
      </c>
      <c r="AQY137" t="str">
        <f t="shared" si="4576"/>
        <v>1557</v>
      </c>
      <c r="AQZ137" t="str">
        <f t="shared" si="4577"/>
        <v>1557</v>
      </c>
      <c r="ARA137" t="str">
        <f t="shared" si="4578"/>
        <v>1557</v>
      </c>
      <c r="ARB137" t="str">
        <f t="shared" si="4579"/>
        <v>1557</v>
      </c>
      <c r="ARC137">
        <v>1664</v>
      </c>
      <c r="ARH137" s="5"/>
    </row>
    <row r="138" spans="1:1152" x14ac:dyDescent="0.2">
      <c r="A138">
        <v>92</v>
      </c>
      <c r="B138" s="18" t="s">
        <v>35</v>
      </c>
      <c r="C138" s="20">
        <f>VLOOKUP(A138, Rankings!$A$2:$AN$161, 40, FALSE)</f>
        <v>136</v>
      </c>
      <c r="D138" s="222" t="s">
        <v>223</v>
      </c>
      <c r="F138" s="4">
        <v>18</v>
      </c>
      <c r="G138" s="4">
        <v>16</v>
      </c>
      <c r="I138" s="5">
        <f t="shared" si="3664"/>
        <v>11</v>
      </c>
      <c r="L138" t="s">
        <v>1727</v>
      </c>
      <c r="M138" t="s">
        <v>2165</v>
      </c>
      <c r="N138" t="s">
        <v>2401</v>
      </c>
      <c r="O138" t="s">
        <v>2624</v>
      </c>
      <c r="P138" t="s">
        <v>2775</v>
      </c>
      <c r="Q138" t="s">
        <v>3096</v>
      </c>
      <c r="R138" t="s">
        <v>3247</v>
      </c>
      <c r="S138" t="s">
        <v>3531</v>
      </c>
      <c r="T138" t="s">
        <v>3777</v>
      </c>
      <c r="U138" t="s">
        <v>3970</v>
      </c>
      <c r="V138" t="s">
        <v>4113</v>
      </c>
      <c r="W138" t="str">
        <f>Rankings!D137</f>
        <v>-</v>
      </c>
      <c r="X138" t="s">
        <v>10</v>
      </c>
      <c r="Y138" t="s">
        <v>10</v>
      </c>
      <c r="Z138" t="s">
        <v>10</v>
      </c>
      <c r="AA138" t="s">
        <v>10</v>
      </c>
      <c r="AB138" t="s">
        <v>10</v>
      </c>
      <c r="AC138" t="s">
        <v>10</v>
      </c>
      <c r="AD138" t="s">
        <v>10</v>
      </c>
      <c r="AE138" t="s">
        <v>10</v>
      </c>
      <c r="AF138" t="s">
        <v>10</v>
      </c>
      <c r="AG138" t="s">
        <v>10</v>
      </c>
      <c r="AH138" t="s">
        <v>10</v>
      </c>
      <c r="AI138" t="s">
        <v>10</v>
      </c>
      <c r="AJ138" t="s">
        <v>10</v>
      </c>
      <c r="AK138" t="s">
        <v>10</v>
      </c>
      <c r="AL138" t="s">
        <v>10</v>
      </c>
      <c r="AM138" t="s">
        <v>10</v>
      </c>
      <c r="AN138" t="s">
        <v>10</v>
      </c>
      <c r="AO138" t="s">
        <v>10</v>
      </c>
      <c r="AP138" t="s">
        <v>10</v>
      </c>
      <c r="AQ138" t="s">
        <v>10</v>
      </c>
      <c r="AR138" t="s">
        <v>10</v>
      </c>
      <c r="AS138" t="s">
        <v>10</v>
      </c>
      <c r="AT138" t="s">
        <v>10</v>
      </c>
      <c r="AU138" t="s">
        <v>10</v>
      </c>
      <c r="AV138" t="s">
        <v>10</v>
      </c>
      <c r="AW138" t="s">
        <v>10</v>
      </c>
      <c r="AX138" t="s">
        <v>10</v>
      </c>
      <c r="AY138" t="s">
        <v>10</v>
      </c>
      <c r="AZ138" t="s">
        <v>10</v>
      </c>
      <c r="BA138" t="s">
        <v>10</v>
      </c>
      <c r="BB138" t="s">
        <v>10</v>
      </c>
      <c r="BC138" t="s">
        <v>10</v>
      </c>
      <c r="BD138" t="s">
        <v>10</v>
      </c>
      <c r="BE138" t="s">
        <v>10</v>
      </c>
      <c r="BF138" t="s">
        <v>10</v>
      </c>
      <c r="BG138" t="s">
        <v>10</v>
      </c>
      <c r="BH138" t="s">
        <v>10</v>
      </c>
      <c r="BI138" t="s">
        <v>10</v>
      </c>
      <c r="BJ138" t="s">
        <v>10</v>
      </c>
      <c r="BK138" t="s">
        <v>10</v>
      </c>
      <c r="BL138" t="s">
        <v>10</v>
      </c>
      <c r="BM138" t="s">
        <v>10</v>
      </c>
      <c r="BN138" t="s">
        <v>10</v>
      </c>
      <c r="BO138" t="s">
        <v>10</v>
      </c>
      <c r="BP138" t="s">
        <v>10</v>
      </c>
      <c r="BQ138" t="s">
        <v>10</v>
      </c>
      <c r="BR138" t="s">
        <v>10</v>
      </c>
      <c r="BS138" t="s">
        <v>10</v>
      </c>
      <c r="BT138" t="s">
        <v>10</v>
      </c>
      <c r="BU138" t="s">
        <v>10</v>
      </c>
      <c r="BV138" t="s">
        <v>10</v>
      </c>
      <c r="BW138" t="s">
        <v>10</v>
      </c>
      <c r="BX138" t="s">
        <v>10</v>
      </c>
      <c r="BY138" t="s">
        <v>10</v>
      </c>
      <c r="BZ138" t="s">
        <v>10</v>
      </c>
      <c r="CA138" t="s">
        <v>10</v>
      </c>
      <c r="CB138" t="s">
        <v>10</v>
      </c>
      <c r="CC138" t="s">
        <v>10</v>
      </c>
      <c r="CD138" t="s">
        <v>10</v>
      </c>
      <c r="CE138" t="s">
        <v>10</v>
      </c>
      <c r="CF138" t="s">
        <v>10</v>
      </c>
      <c r="CG138" t="s">
        <v>10</v>
      </c>
      <c r="CH138" t="s">
        <v>10</v>
      </c>
      <c r="CI138" t="s">
        <v>10</v>
      </c>
      <c r="CJ138" t="s">
        <v>10</v>
      </c>
      <c r="CK138" t="s">
        <v>10</v>
      </c>
      <c r="CL138" t="s">
        <v>10</v>
      </c>
      <c r="CM138" t="s">
        <v>10</v>
      </c>
      <c r="CN138" t="s">
        <v>10</v>
      </c>
      <c r="CO138" t="s">
        <v>10</v>
      </c>
      <c r="CP138" t="s">
        <v>10</v>
      </c>
      <c r="CQ138" t="s">
        <v>10</v>
      </c>
      <c r="CR138" t="s">
        <v>10</v>
      </c>
      <c r="CT138" s="4">
        <f t="shared" si="3665"/>
        <v>0</v>
      </c>
      <c r="CU138" s="4">
        <f t="shared" si="3666"/>
        <v>0</v>
      </c>
      <c r="CV138" s="4">
        <f t="shared" si="3667"/>
        <v>1</v>
      </c>
      <c r="CW138" s="4">
        <f t="shared" si="3668"/>
        <v>4</v>
      </c>
      <c r="CX138" s="4">
        <f t="shared" si="3669"/>
        <v>0</v>
      </c>
      <c r="CY138" s="4">
        <f t="shared" si="3670"/>
        <v>0</v>
      </c>
      <c r="CZ138" s="4">
        <f t="shared" si="3671"/>
        <v>0</v>
      </c>
      <c r="DA138" s="4">
        <f t="shared" si="3672"/>
        <v>2</v>
      </c>
      <c r="DB138" s="4">
        <f t="shared" si="3673"/>
        <v>3</v>
      </c>
      <c r="DC138" s="4">
        <f t="shared" si="3674"/>
        <v>0</v>
      </c>
      <c r="DD138" s="4">
        <f t="shared" si="3675"/>
        <v>0</v>
      </c>
      <c r="DE138" s="4">
        <f t="shared" si="3676"/>
        <v>1</v>
      </c>
      <c r="DF138" s="4">
        <f t="shared" si="3677"/>
        <v>0</v>
      </c>
      <c r="DG138" s="4">
        <f t="shared" si="3678"/>
        <v>0</v>
      </c>
      <c r="DH138" s="4">
        <f t="shared" si="3679"/>
        <v>0</v>
      </c>
      <c r="DI138" s="152">
        <f t="shared" si="3680"/>
        <v>0</v>
      </c>
      <c r="DJ138" s="153">
        <f t="shared" si="3681"/>
        <v>0</v>
      </c>
      <c r="DK138" s="4">
        <f t="shared" si="3682"/>
        <v>5</v>
      </c>
      <c r="DL138" s="4">
        <f t="shared" si="3683"/>
        <v>0</v>
      </c>
      <c r="DM138" s="4">
        <f t="shared" si="3684"/>
        <v>2</v>
      </c>
      <c r="DN138" s="4">
        <f t="shared" si="3685"/>
        <v>3</v>
      </c>
      <c r="DO138" s="4">
        <f t="shared" si="3686"/>
        <v>1</v>
      </c>
      <c r="DP138" s="4">
        <f t="shared" si="3687"/>
        <v>0</v>
      </c>
      <c r="DQ138" s="4">
        <f t="shared" si="3688"/>
        <v>0</v>
      </c>
      <c r="DR138" s="4">
        <f t="shared" si="3689"/>
        <v>1</v>
      </c>
      <c r="DS138" s="4">
        <f t="shared" si="3690"/>
        <v>0</v>
      </c>
      <c r="DT138" s="4">
        <f t="shared" si="3691"/>
        <v>9</v>
      </c>
      <c r="DU138" t="str">
        <f t="shared" si="3692"/>
        <v>0R</v>
      </c>
      <c r="DV138" t="str">
        <f t="shared" si="3693"/>
        <v>0R</v>
      </c>
      <c r="DW138" t="str">
        <f t="shared" si="3694"/>
        <v>1R</v>
      </c>
      <c r="DX138" t="str">
        <f t="shared" si="3695"/>
        <v>3S</v>
      </c>
      <c r="DY138" t="str">
        <f t="shared" si="3696"/>
        <v>3S</v>
      </c>
      <c r="DZ138" t="str">
        <f t="shared" si="3697"/>
        <v>0R</v>
      </c>
      <c r="EA138" t="str">
        <f t="shared" si="3698"/>
        <v>0L</v>
      </c>
      <c r="EB138" t="str">
        <f t="shared" si="3699"/>
        <v>0L</v>
      </c>
      <c r="EC138" t="str">
        <f t="shared" si="3700"/>
        <v>0R</v>
      </c>
      <c r="ED138" t="str">
        <f t="shared" si="3701"/>
        <v>0S</v>
      </c>
      <c r="EE138" t="str">
        <f t="shared" si="3702"/>
        <v>3S</v>
      </c>
      <c r="EF138">
        <f t="shared" si="3703"/>
        <v>0</v>
      </c>
      <c r="EG138">
        <f t="shared" si="3704"/>
        <v>0</v>
      </c>
      <c r="EH138">
        <f t="shared" si="3705"/>
        <v>0</v>
      </c>
      <c r="EI138">
        <f t="shared" si="3706"/>
        <v>0</v>
      </c>
      <c r="EJ138">
        <f t="shared" si="3707"/>
        <v>0</v>
      </c>
      <c r="EK138">
        <f t="shared" si="3708"/>
        <v>0</v>
      </c>
      <c r="EL138">
        <f t="shared" si="3709"/>
        <v>0</v>
      </c>
      <c r="EM138">
        <f t="shared" si="3710"/>
        <v>0</v>
      </c>
      <c r="EN138">
        <f t="shared" si="3711"/>
        <v>0</v>
      </c>
      <c r="EO138">
        <f t="shared" si="3712"/>
        <v>0</v>
      </c>
      <c r="EP138">
        <f t="shared" si="3713"/>
        <v>0</v>
      </c>
      <c r="EQ138">
        <f t="shared" si="3714"/>
        <v>0</v>
      </c>
      <c r="ER138">
        <f t="shared" si="3715"/>
        <v>0</v>
      </c>
      <c r="ES138">
        <f t="shared" si="3716"/>
        <v>0</v>
      </c>
      <c r="ET138">
        <f t="shared" si="3717"/>
        <v>0</v>
      </c>
      <c r="EU138">
        <f t="shared" si="3718"/>
        <v>0</v>
      </c>
      <c r="EV138">
        <f t="shared" si="3719"/>
        <v>0</v>
      </c>
      <c r="EW138">
        <f t="shared" si="3720"/>
        <v>0</v>
      </c>
      <c r="EX138">
        <f t="shared" si="3721"/>
        <v>0</v>
      </c>
      <c r="EY138">
        <f t="shared" si="3722"/>
        <v>0</v>
      </c>
      <c r="EZ138">
        <f t="shared" si="3723"/>
        <v>0</v>
      </c>
      <c r="FA138">
        <f t="shared" si="3724"/>
        <v>0</v>
      </c>
      <c r="FB138">
        <f t="shared" si="3725"/>
        <v>0</v>
      </c>
      <c r="FC138">
        <f t="shared" si="3726"/>
        <v>0</v>
      </c>
      <c r="FD138">
        <f t="shared" si="3727"/>
        <v>0</v>
      </c>
      <c r="FE138">
        <f t="shared" si="3728"/>
        <v>0</v>
      </c>
      <c r="FF138">
        <f t="shared" si="3729"/>
        <v>0</v>
      </c>
      <c r="FG138">
        <f t="shared" si="3730"/>
        <v>0</v>
      </c>
      <c r="FH138">
        <f t="shared" si="3731"/>
        <v>0</v>
      </c>
      <c r="FI138">
        <f t="shared" si="3732"/>
        <v>0</v>
      </c>
      <c r="FJ138">
        <f t="shared" si="3733"/>
        <v>0</v>
      </c>
      <c r="FK138">
        <f t="shared" si="3734"/>
        <v>0</v>
      </c>
      <c r="FL138">
        <f t="shared" si="3735"/>
        <v>0</v>
      </c>
      <c r="FM138">
        <f t="shared" si="3736"/>
        <v>0</v>
      </c>
      <c r="FN138">
        <f t="shared" si="3737"/>
        <v>0</v>
      </c>
      <c r="FO138">
        <f t="shared" si="3738"/>
        <v>0</v>
      </c>
      <c r="FP138">
        <f t="shared" si="3739"/>
        <v>0</v>
      </c>
      <c r="FQ138">
        <f t="shared" si="3740"/>
        <v>0</v>
      </c>
      <c r="FR138">
        <f t="shared" si="3741"/>
        <v>0</v>
      </c>
      <c r="FS138">
        <f t="shared" si="3742"/>
        <v>0</v>
      </c>
      <c r="FT138">
        <f t="shared" si="3743"/>
        <v>0</v>
      </c>
      <c r="FU138">
        <f t="shared" si="3744"/>
        <v>0</v>
      </c>
      <c r="FV138">
        <f t="shared" si="3745"/>
        <v>0</v>
      </c>
      <c r="FW138">
        <f t="shared" si="3746"/>
        <v>0</v>
      </c>
      <c r="FX138">
        <f t="shared" si="3747"/>
        <v>0</v>
      </c>
      <c r="FY138">
        <f t="shared" si="3748"/>
        <v>0</v>
      </c>
      <c r="FZ138">
        <f t="shared" si="3749"/>
        <v>0</v>
      </c>
      <c r="GA138">
        <f t="shared" si="3750"/>
        <v>0</v>
      </c>
      <c r="GB138">
        <f t="shared" si="3751"/>
        <v>0</v>
      </c>
      <c r="GC138">
        <f t="shared" si="3752"/>
        <v>0</v>
      </c>
      <c r="GD138">
        <f t="shared" si="3753"/>
        <v>0</v>
      </c>
      <c r="GE138">
        <f t="shared" si="3754"/>
        <v>0</v>
      </c>
      <c r="GF138">
        <f t="shared" si="3755"/>
        <v>0</v>
      </c>
      <c r="GG138">
        <f t="shared" si="3756"/>
        <v>0</v>
      </c>
      <c r="GH138">
        <f t="shared" si="3757"/>
        <v>0</v>
      </c>
      <c r="GI138">
        <f t="shared" si="3758"/>
        <v>0</v>
      </c>
      <c r="GJ138">
        <f t="shared" si="3759"/>
        <v>0</v>
      </c>
      <c r="GK138">
        <f t="shared" si="3760"/>
        <v>0</v>
      </c>
      <c r="GL138">
        <f t="shared" si="3761"/>
        <v>0</v>
      </c>
      <c r="GM138">
        <f t="shared" si="3762"/>
        <v>0</v>
      </c>
      <c r="GN138">
        <f t="shared" si="3763"/>
        <v>0</v>
      </c>
      <c r="GO138">
        <f t="shared" si="3764"/>
        <v>0</v>
      </c>
      <c r="GP138">
        <f t="shared" si="3765"/>
        <v>0</v>
      </c>
      <c r="GQ138">
        <f t="shared" si="3766"/>
        <v>0</v>
      </c>
      <c r="GR138">
        <f t="shared" si="3767"/>
        <v>0</v>
      </c>
      <c r="GS138">
        <f t="shared" si="3768"/>
        <v>0</v>
      </c>
      <c r="GT138">
        <f t="shared" si="3769"/>
        <v>0</v>
      </c>
      <c r="GU138">
        <f t="shared" si="3770"/>
        <v>0</v>
      </c>
      <c r="GV138">
        <f t="shared" si="3771"/>
        <v>0</v>
      </c>
      <c r="GW138">
        <f t="shared" si="3772"/>
        <v>0</v>
      </c>
      <c r="GX138">
        <f t="shared" si="3773"/>
        <v>0</v>
      </c>
      <c r="GY138">
        <f t="shared" si="3774"/>
        <v>0</v>
      </c>
      <c r="GZ138">
        <f t="shared" si="3775"/>
        <v>0</v>
      </c>
      <c r="HA138">
        <f t="shared" si="3776"/>
        <v>0</v>
      </c>
      <c r="HB138" s="176" t="s">
        <v>265</v>
      </c>
      <c r="HC138" s="89">
        <f t="shared" si="3777"/>
        <v>335.11671527576561</v>
      </c>
      <c r="HD138" s="89">
        <f t="shared" si="3778"/>
        <v>63.653562769878505</v>
      </c>
      <c r="HE138" s="89">
        <f t="shared" si="3779"/>
        <v>210.02493843558057</v>
      </c>
      <c r="HF138" s="89">
        <f t="shared" si="3780"/>
        <v>0</v>
      </c>
      <c r="HH138" s="88">
        <f t="shared" si="3781"/>
        <v>608.79521648122466</v>
      </c>
      <c r="HI138" s="88">
        <f t="shared" si="3782"/>
        <v>52.506234608895141</v>
      </c>
      <c r="HK138">
        <f>IFERROR(VLOOKUP(_xlfn.NUMBERVALUE(MID(L138, SEARCH("!", L138)+1, SEARCH("+", L138)-SEARCH("!", L138)-1)), Rankings!$A$2:$BK$161, 63, FALSE),0)</f>
        <v>56.225092681999982</v>
      </c>
      <c r="HL138">
        <f>IFERROR(VLOOKUP(_xlfn.NUMBERVALUE(MID(M138, SEARCH("!", M138)+1, SEARCH("+", M138)-SEARCH("!", M138)-1)), Rankings!$A$2:$BK$161, 63, FALSE),0)</f>
        <v>70.09385280589116</v>
      </c>
      <c r="HM138">
        <f>IFERROR(VLOOKUP(_xlfn.NUMBERVALUE(MID(N138, SEARCH("!", N138)+1, SEARCH("+", N138)-SEARCH("!", N138)-1)), Rankings!$A$2:$BK$161, 63, FALSE),0)</f>
        <v>69.968683322895316</v>
      </c>
      <c r="HN138">
        <f>IFERROR(VLOOKUP(_xlfn.NUMBERVALUE(MID(O138, SEARCH("!", O138)+1, SEARCH("+", O138)-SEARCH("!", O138)-1)), Rankings!$A$2:$BK$161, 63, FALSE),0)</f>
        <v>41.345433525326584</v>
      </c>
      <c r="HO138">
        <f>IFERROR(VLOOKUP(_xlfn.NUMBERVALUE(MID(P138, SEARCH("!", P138)+1, SEARCH("+", P138)-SEARCH("!", P138)-1)), Rankings!$A$2:$BK$161, 63, FALSE),0)</f>
        <v>17.598710927253464</v>
      </c>
      <c r="HP138">
        <f>IFERROR(VLOOKUP(_xlfn.NUMBERVALUE(MID(Q138, SEARCH("!", Q138)+1, SEARCH("+", Q138)-SEARCH("!", Q138)-1)), Rankings!$A$2:$BK$161, 63, FALSE),0)</f>
        <v>62.799161924576438</v>
      </c>
      <c r="HQ138">
        <f>IFERROR(VLOOKUP(_xlfn.NUMBERVALUE(MID(R138, SEARCH("!", R138)+1, SEARCH("+", R138)-SEARCH("!", R138)-1)), Rankings!$A$2:$BK$161, 63, FALSE),0)</f>
        <v>24.829294597640079</v>
      </c>
      <c r="HR138">
        <f>IFERROR(VLOOKUP(_xlfn.NUMBERVALUE(MID(S138, SEARCH("!", S138)+1, SEARCH("+", S138)-SEARCH("!", S138)-1)), Rankings!$A$2:$BK$161, 63, FALSE),0)</f>
        <v>38.824268172238426</v>
      </c>
      <c r="HS138">
        <f>IFERROR(VLOOKUP(_xlfn.NUMBERVALUE(MID(T138, SEARCH("!", T138)+1, SEARCH("+", T138)-SEARCH("!", T138)-1)), Rankings!$A$2:$BK$161, 63, FALSE),0)</f>
        <v>76.029924540402675</v>
      </c>
      <c r="HT138">
        <f>IFERROR(VLOOKUP(_xlfn.NUMBERVALUE(MID(U138, SEARCH("!", U138)+1, SEARCH("+", U138)-SEARCH("!", U138)-1)), Rankings!$A$2:$BK$161, 63, FALSE),0)</f>
        <v>84.092037967001431</v>
      </c>
      <c r="HU138">
        <f>IFERROR(VLOOKUP(_xlfn.NUMBERVALUE(MID(V138, SEARCH("!", V138)+1, SEARCH("+", V138)-SEARCH("!", V138)-1)), Rankings!$A$2:$BK$161, 63, FALSE),0)</f>
        <v>66.988756015999087</v>
      </c>
      <c r="HV138">
        <f>IFERROR(VLOOKUP(_xlfn.NUMBERVALUE(MID(W138, SEARCH("!", W138)+1, SEARCH("+", W138)-SEARCH("!", W138)-1)), Rankings!$A$2:$BK$161, 63, FALSE),0)</f>
        <v>0</v>
      </c>
      <c r="HW138">
        <f>IFERROR(VLOOKUP(_xlfn.NUMBERVALUE(MID(X138, SEARCH("!", X138)+1, SEARCH("+", X138)-SEARCH("!", X138)-1)), Rankings!$A$2:$BK$161, 63, FALSE),0)</f>
        <v>0</v>
      </c>
      <c r="HX138">
        <f>IFERROR(VLOOKUP(_xlfn.NUMBERVALUE(MID(Y138, SEARCH("!", Y138)+1, SEARCH("+", Y138)-SEARCH("!", Y138)-1)), Rankings!$A$2:$BK$161, 63, FALSE),0)</f>
        <v>0</v>
      </c>
      <c r="HY138">
        <f>IFERROR(VLOOKUP(_xlfn.NUMBERVALUE(MID(Z138, SEARCH("!", Z138)+1, SEARCH("+", Z138)-SEARCH("!", Z138)-1)), Rankings!$A$2:$BK$161, 63, FALSE),0)</f>
        <v>0</v>
      </c>
      <c r="HZ138">
        <f>IFERROR(VLOOKUP(_xlfn.NUMBERVALUE(MID(AA138, SEARCH("!", AA138)+1, SEARCH("+", AA138)-SEARCH("!", AA138)-1)), Rankings!$A$2:$BK$161, 63, FALSE),0)</f>
        <v>0</v>
      </c>
      <c r="IA138">
        <f>IFERROR(VLOOKUP(_xlfn.NUMBERVALUE(MID(AB138, SEARCH("!", AB138)+1, SEARCH("+", AB138)-SEARCH("!", AB138)-1)), Rankings!$A$2:$BK$161, 63, FALSE),0)</f>
        <v>0</v>
      </c>
      <c r="IB138">
        <f>IFERROR(VLOOKUP(_xlfn.NUMBERVALUE(MID(AC138, SEARCH("!", AC138)+1, SEARCH("+", AC138)-SEARCH("!", AC138)-1)), Rankings!$A$2:$BK$161, 63, FALSE),0)</f>
        <v>0</v>
      </c>
      <c r="IC138">
        <f>IFERROR(VLOOKUP(_xlfn.NUMBERVALUE(MID(AD138, SEARCH("!", AD138)+1, SEARCH("+", AD138)-SEARCH("!", AD138)-1)), Rankings!$A$2:$BK$161, 63, FALSE),0)</f>
        <v>0</v>
      </c>
      <c r="ID138">
        <f>IFERROR(VLOOKUP(_xlfn.NUMBERVALUE(MID(AE138, SEARCH("!", AE138)+1, SEARCH("+", AE138)-SEARCH("!", AE138)-1)), Rankings!$A$2:$BK$161, 63, FALSE),0)</f>
        <v>0</v>
      </c>
      <c r="IE138">
        <f>IFERROR(VLOOKUP(_xlfn.NUMBERVALUE(MID(AF138, SEARCH("!", AF138)+1, SEARCH("+", AF138)-SEARCH("!", AF138)-1)), Rankings!$A$2:$BK$161, 63, FALSE),0)</f>
        <v>0</v>
      </c>
      <c r="IF138">
        <f>IFERROR(VLOOKUP(_xlfn.NUMBERVALUE(MID(AG138, SEARCH("!", AG138)+1, SEARCH("+", AG138)-SEARCH("!", AG138)-1)), Rankings!$A$2:$BK$161, 63, FALSE),0)</f>
        <v>0</v>
      </c>
      <c r="IG138">
        <f>IFERROR(VLOOKUP(_xlfn.NUMBERVALUE(MID(AH138, SEARCH("!", AH138)+1, SEARCH("+", AH138)-SEARCH("!", AH138)-1)), Rankings!$A$2:$BK$161, 63, FALSE),0)</f>
        <v>0</v>
      </c>
      <c r="IH138">
        <f>IFERROR(VLOOKUP(_xlfn.NUMBERVALUE(MID(AI138, SEARCH("!", AI138)+1, SEARCH("+", AI138)-SEARCH("!", AI138)-1)), Rankings!$A$2:$BK$161, 63, FALSE),0)</f>
        <v>0</v>
      </c>
      <c r="II138">
        <f>IFERROR(VLOOKUP(_xlfn.NUMBERVALUE(MID(AJ138, SEARCH("!", AJ138)+1, SEARCH("+", AJ138)-SEARCH("!", AJ138)-1)), Rankings!$A$2:$BK$161, 63, FALSE),0)</f>
        <v>0</v>
      </c>
      <c r="IJ138">
        <f>IFERROR(VLOOKUP(_xlfn.NUMBERVALUE(MID(AK138, SEARCH("!", AK138)+1, SEARCH("+", AK138)-SEARCH("!", AK138)-1)), Rankings!$A$2:$BK$161, 63, FALSE),0)</f>
        <v>0</v>
      </c>
      <c r="IK138">
        <f>IFERROR(VLOOKUP(_xlfn.NUMBERVALUE(MID(AL138, SEARCH("!", AL138)+1, SEARCH("+", AL138)-SEARCH("!", AL138)-1)), Rankings!$A$2:$BK$161, 63, FALSE),0)</f>
        <v>0</v>
      </c>
      <c r="IL138">
        <f>IFERROR(VLOOKUP(_xlfn.NUMBERVALUE(MID(AM138, SEARCH("!", AM138)+1, SEARCH("+", AM138)-SEARCH("!", AM138)-1)), Rankings!$A$2:$BK$161, 63, FALSE),0)</f>
        <v>0</v>
      </c>
      <c r="IM138">
        <f>IFERROR(VLOOKUP(_xlfn.NUMBERVALUE(MID(AN138, SEARCH("!", AN138)+1, SEARCH("+", AN138)-SEARCH("!", AN138)-1)), Rankings!$A$2:$BK$161, 63, FALSE),0)</f>
        <v>0</v>
      </c>
      <c r="IN138">
        <f>IFERROR(VLOOKUP(_xlfn.NUMBERVALUE(MID(AO138, SEARCH("!", AO138)+1, SEARCH("+", AO138)-SEARCH("!", AO138)-1)), Rankings!$A$2:$BK$161, 63, FALSE),0)</f>
        <v>0</v>
      </c>
      <c r="IO138">
        <f>IFERROR(VLOOKUP(_xlfn.NUMBERVALUE(MID(AP138, SEARCH("!", AP138)+1, SEARCH("+", AP138)-SEARCH("!", AP138)-1)), Rankings!$A$2:$BK$161, 63, FALSE),0)</f>
        <v>0</v>
      </c>
      <c r="IP138">
        <f>IFERROR(VLOOKUP(_xlfn.NUMBERVALUE(MID(AQ138, SEARCH("!", AQ138)+1, SEARCH("+", AQ138)-SEARCH("!", AQ138)-1)), Rankings!$A$2:$BK$161, 63, FALSE),0)</f>
        <v>0</v>
      </c>
      <c r="IQ138">
        <f>IFERROR(VLOOKUP(_xlfn.NUMBERVALUE(MID(AR138, SEARCH("!", AR138)+1, SEARCH("+", AR138)-SEARCH("!", AR138)-1)), Rankings!$A$2:$BK$161, 63, FALSE),0)</f>
        <v>0</v>
      </c>
      <c r="IR138">
        <f>IFERROR(VLOOKUP(_xlfn.NUMBERVALUE(MID(AS138, SEARCH("!", AS138)+1, SEARCH("+", AS138)-SEARCH("!", AS138)-1)), Rankings!$A$2:$BK$161, 63, FALSE),0)</f>
        <v>0</v>
      </c>
      <c r="IS138">
        <f>IFERROR(VLOOKUP(_xlfn.NUMBERVALUE(MID(AT138, SEARCH("!", AT138)+1, SEARCH("+", AT138)-SEARCH("!", AT138)-1)), Rankings!$A$2:$BK$161, 63, FALSE),0)</f>
        <v>0</v>
      </c>
      <c r="IT138">
        <f>IFERROR(VLOOKUP(_xlfn.NUMBERVALUE(MID(AU138, SEARCH("!", AU138)+1, SEARCH("+", AU138)-SEARCH("!", AU138)-1)), Rankings!$A$2:$BK$161, 63, FALSE),0)</f>
        <v>0</v>
      </c>
      <c r="IU138">
        <f>IFERROR(VLOOKUP(_xlfn.NUMBERVALUE(MID(AV138, SEARCH("!", AV138)+1, SEARCH("+", AV138)-SEARCH("!", AV138)-1)), Rankings!$A$2:$BK$161, 63, FALSE),0)</f>
        <v>0</v>
      </c>
      <c r="IV138">
        <f>IFERROR(VLOOKUP(_xlfn.NUMBERVALUE(MID(AW138, SEARCH("!", AW138)+1, SEARCH("+", AW138)-SEARCH("!", AW138)-1)), Rankings!$A$2:$BK$161, 63, FALSE),0)</f>
        <v>0</v>
      </c>
      <c r="IW138">
        <f>IFERROR(VLOOKUP(_xlfn.NUMBERVALUE(MID(AX138, SEARCH("!", AX138)+1, SEARCH("+", AX138)-SEARCH("!", AX138)-1)), Rankings!$A$2:$BK$161, 63, FALSE),0)</f>
        <v>0</v>
      </c>
      <c r="IX138">
        <f>IFERROR(VLOOKUP(_xlfn.NUMBERVALUE(MID(AY138, SEARCH("!", AY138)+1, SEARCH("+", AY138)-SEARCH("!", AY138)-1)), Rankings!$A$2:$BK$161, 63, FALSE),0)</f>
        <v>0</v>
      </c>
      <c r="IY138">
        <f>IFERROR(VLOOKUP(_xlfn.NUMBERVALUE(MID(AZ138, SEARCH("!", AZ138)+1, SEARCH("+", AZ138)-SEARCH("!", AZ138)-1)), Rankings!$A$2:$BK$161, 63, FALSE),0)</f>
        <v>0</v>
      </c>
      <c r="IZ138">
        <f>IFERROR(VLOOKUP(_xlfn.NUMBERVALUE(MID(BA138, SEARCH("!", BA138)+1, SEARCH("+", BA138)-SEARCH("!", BA138)-1)), Rankings!$A$2:$BK$161, 63, FALSE),0)</f>
        <v>0</v>
      </c>
      <c r="JA138">
        <f>IFERROR(VLOOKUP(_xlfn.NUMBERVALUE(MID(BB138, SEARCH("!", BB138)+1, SEARCH("+", BB138)-SEARCH("!", BB138)-1)), Rankings!$A$2:$BK$161, 63, FALSE),0)</f>
        <v>0</v>
      </c>
      <c r="JB138">
        <f>IFERROR(VLOOKUP(_xlfn.NUMBERVALUE(MID(BC138, SEARCH("!", BC138)+1, SEARCH("+", BC138)-SEARCH("!", BC138)-1)), Rankings!$A$2:$BK$161, 63, FALSE),0)</f>
        <v>0</v>
      </c>
      <c r="JC138">
        <f>IFERROR(VLOOKUP(_xlfn.NUMBERVALUE(MID(BD138, SEARCH("!", BD138)+1, SEARCH("+", BD138)-SEARCH("!", BD138)-1)), Rankings!$A$2:$BK$161, 63, FALSE),0)</f>
        <v>0</v>
      </c>
      <c r="JD138">
        <f>IFERROR(VLOOKUP(_xlfn.NUMBERVALUE(MID(BE138, SEARCH("!", BE138)+1, SEARCH("+", BE138)-SEARCH("!", BE138)-1)), Rankings!$A$2:$BK$161, 63, FALSE),0)</f>
        <v>0</v>
      </c>
      <c r="JE138">
        <f>IFERROR(VLOOKUP(_xlfn.NUMBERVALUE(MID(BF138, SEARCH("!", BF138)+1, SEARCH("+", BF138)-SEARCH("!", BF138)-1)), Rankings!$A$2:$BK$161, 63, FALSE),0)</f>
        <v>0</v>
      </c>
      <c r="JF138">
        <f>IFERROR(VLOOKUP(_xlfn.NUMBERVALUE(MID(BG138, SEARCH("!", BG138)+1, SEARCH("+", BG138)-SEARCH("!", BG138)-1)), Rankings!$A$2:$BK$161, 63, FALSE),0)</f>
        <v>0</v>
      </c>
      <c r="JG138">
        <f>IFERROR(VLOOKUP(_xlfn.NUMBERVALUE(MID(BH138, SEARCH("!", BH138)+1, SEARCH("+", BH138)-SEARCH("!", BH138)-1)), Rankings!$A$2:$BK$161, 63, FALSE),0)</f>
        <v>0</v>
      </c>
      <c r="JH138">
        <f>IFERROR(VLOOKUP(_xlfn.NUMBERVALUE(MID(BI138, SEARCH("!", BI138)+1, SEARCH("+", BI138)-SEARCH("!", BI138)-1)), Rankings!$A$2:$BK$161, 63, FALSE),0)</f>
        <v>0</v>
      </c>
      <c r="JI138">
        <f>IFERROR(VLOOKUP(_xlfn.NUMBERVALUE(MID(BJ138, SEARCH("!", BJ138)+1, SEARCH("+", BJ138)-SEARCH("!", BJ138)-1)), Rankings!$A$2:$BK$161, 63, FALSE),0)</f>
        <v>0</v>
      </c>
      <c r="JJ138">
        <f>IFERROR(VLOOKUP(_xlfn.NUMBERVALUE(MID(BK138, SEARCH("!", BK138)+1, SEARCH("+", BK138)-SEARCH("!", BK138)-1)), Rankings!$A$2:$BK$161, 63, FALSE),0)</f>
        <v>0</v>
      </c>
      <c r="JK138">
        <f>IFERROR(VLOOKUP(_xlfn.NUMBERVALUE(MID(BL138, SEARCH("!", BL138)+1, SEARCH("+", BL138)-SEARCH("!", BL138)-1)), Rankings!$A$2:$BK$161, 63, FALSE),0)</f>
        <v>0</v>
      </c>
      <c r="JL138">
        <f>IFERROR(VLOOKUP(_xlfn.NUMBERVALUE(MID(BM138, SEARCH("!", BM138)+1, SEARCH("+", BM138)-SEARCH("!", BM138)-1)), Rankings!$A$2:$BK$161, 63, FALSE),0)</f>
        <v>0</v>
      </c>
      <c r="JM138">
        <f>IFERROR(VLOOKUP(_xlfn.NUMBERVALUE(MID(BN138, SEARCH("!", BN138)+1, SEARCH("+", BN138)-SEARCH("!", BN138)-1)), Rankings!$A$2:$BK$161, 63, FALSE),0)</f>
        <v>0</v>
      </c>
      <c r="JN138">
        <f>IFERROR(VLOOKUP(_xlfn.NUMBERVALUE(MID(BO138, SEARCH("!", BO138)+1, SEARCH("+", BO138)-SEARCH("!", BO138)-1)), Rankings!$A$2:$BK$161, 63, FALSE),0)</f>
        <v>0</v>
      </c>
      <c r="JO138">
        <f>IFERROR(VLOOKUP(_xlfn.NUMBERVALUE(MID(BP138, SEARCH("!", BP138)+1, SEARCH("+", BP138)-SEARCH("!", BP138)-1)), Rankings!$A$2:$BK$161, 63, FALSE),0)</f>
        <v>0</v>
      </c>
      <c r="JP138">
        <f>IFERROR(VLOOKUP(_xlfn.NUMBERVALUE(MID(BQ138, SEARCH("!", BQ138)+1, SEARCH("+", BQ138)-SEARCH("!", BQ138)-1)), Rankings!$A$2:$BK$161, 63, FALSE),0)</f>
        <v>0</v>
      </c>
      <c r="JQ138">
        <f>IFERROR(VLOOKUP(_xlfn.NUMBERVALUE(MID(BR138, SEARCH("!", BR138)+1, SEARCH("+", BR138)-SEARCH("!", BR138)-1)), Rankings!$A$2:$BK$161, 63, FALSE),0)</f>
        <v>0</v>
      </c>
      <c r="JR138">
        <f>IFERROR(VLOOKUP(_xlfn.NUMBERVALUE(MID(BS138, SEARCH("!", BS138)+1, SEARCH("+", BS138)-SEARCH("!", BS138)-1)), Rankings!$A$2:$BK$161, 63, FALSE),0)</f>
        <v>0</v>
      </c>
      <c r="JS138">
        <f>IFERROR(VLOOKUP(_xlfn.NUMBERVALUE(MID(BT138, SEARCH("!", BT138)+1, SEARCH("+", BT138)-SEARCH("!", BT138)-1)), Rankings!$A$2:$BK$161, 63, FALSE),0)</f>
        <v>0</v>
      </c>
      <c r="JT138">
        <f>IFERROR(VLOOKUP(_xlfn.NUMBERVALUE(MID(BU138, SEARCH("!", BU138)+1, SEARCH("+", BU138)-SEARCH("!", BU138)-1)), Rankings!$A$2:$BK$161, 63, FALSE),0)</f>
        <v>0</v>
      </c>
      <c r="JU138">
        <f>IFERROR(VLOOKUP(_xlfn.NUMBERVALUE(MID(BV138, SEARCH("!", BV138)+1, SEARCH("+", BV138)-SEARCH("!", BV138)-1)), Rankings!$A$2:$BK$161, 63, FALSE),0)</f>
        <v>0</v>
      </c>
      <c r="JV138">
        <f>IFERROR(VLOOKUP(_xlfn.NUMBERVALUE(MID(BW138, SEARCH("!", BW138)+1, SEARCH("+", BW138)-SEARCH("!", BW138)-1)), Rankings!$A$2:$BK$161, 63, FALSE),0)</f>
        <v>0</v>
      </c>
      <c r="JW138">
        <f>IFERROR(VLOOKUP(_xlfn.NUMBERVALUE(MID(BX138, SEARCH("!", BX138)+1, SEARCH("+", BX138)-SEARCH("!", BX138)-1)), Rankings!$A$2:$BK$161, 63, FALSE),0)</f>
        <v>0</v>
      </c>
      <c r="JX138">
        <f>IFERROR(VLOOKUP(_xlfn.NUMBERVALUE(MID(BY138, SEARCH("!", BY138)+1, SEARCH("+", BY138)-SEARCH("!", BY138)-1)), Rankings!$A$2:$BK$161, 63, FALSE),0)</f>
        <v>0</v>
      </c>
      <c r="JY138">
        <f>IFERROR(VLOOKUP(_xlfn.NUMBERVALUE(MID(BZ138, SEARCH("!", BZ138)+1, SEARCH("+", BZ138)-SEARCH("!", BZ138)-1)), Rankings!$A$2:$BK$161, 63, FALSE),0)</f>
        <v>0</v>
      </c>
      <c r="JZ138">
        <f>IFERROR(VLOOKUP(_xlfn.NUMBERVALUE(MID(CA138, SEARCH("!", CA138)+1, SEARCH("+", CA138)-SEARCH("!", CA138)-1)), Rankings!$A$2:$BK$161, 63, FALSE),0)</f>
        <v>0</v>
      </c>
      <c r="KA138">
        <f>IFERROR(VLOOKUP(_xlfn.NUMBERVALUE(MID(CB138, SEARCH("!", CB138)+1, SEARCH("+", CB138)-SEARCH("!", CB138)-1)), Rankings!$A$2:$BK$161, 63, FALSE),0)</f>
        <v>0</v>
      </c>
      <c r="KB138">
        <f>IFERROR(VLOOKUP(_xlfn.NUMBERVALUE(MID(CC138, SEARCH("!", CC138)+1, SEARCH("+", CC138)-SEARCH("!", CC138)-1)), Rankings!$A$2:$BK$161, 63, FALSE),0)</f>
        <v>0</v>
      </c>
      <c r="KC138">
        <f>IFERROR(VLOOKUP(_xlfn.NUMBERVALUE(MID(CD138, SEARCH("!", CD138)+1, SEARCH("+", CD138)-SEARCH("!", CD138)-1)), Rankings!$A$2:$BK$161, 63, FALSE),0)</f>
        <v>0</v>
      </c>
      <c r="KD138">
        <f>IFERROR(VLOOKUP(_xlfn.NUMBERVALUE(MID(CE138, SEARCH("!", CE138)+1, SEARCH("+", CE138)-SEARCH("!", CE138)-1)), Rankings!$A$2:$BK$161, 63, FALSE),0)</f>
        <v>0</v>
      </c>
      <c r="KE138">
        <f>IFERROR(VLOOKUP(_xlfn.NUMBERVALUE(MID(CF138, SEARCH("!", CF138)+1, SEARCH("+", CF138)-SEARCH("!", CF138)-1)), Rankings!$A$2:$BK$161, 63, FALSE),0)</f>
        <v>0</v>
      </c>
      <c r="KF138">
        <f>IFERROR(VLOOKUP(_xlfn.NUMBERVALUE(MID(CG138, SEARCH("!", CG138)+1, SEARCH("+", CG138)-SEARCH("!", CG138)-1)), Rankings!$A$2:$BK$161, 63, FALSE),0)</f>
        <v>0</v>
      </c>
      <c r="KG138">
        <f>IFERROR(VLOOKUP(_xlfn.NUMBERVALUE(MID(CH138, SEARCH("!", CH138)+1, SEARCH("+", CH138)-SEARCH("!", CH138)-1)), Rankings!$A$2:$BK$161, 63, FALSE),0)</f>
        <v>0</v>
      </c>
      <c r="KH138">
        <f>IFERROR(VLOOKUP(_xlfn.NUMBERVALUE(MID(CI138, SEARCH("!", CI138)+1, SEARCH("+", CI138)-SEARCH("!", CI138)-1)), Rankings!$A$2:$BK$161, 63, FALSE),0)</f>
        <v>0</v>
      </c>
      <c r="KI138">
        <f>IFERROR(VLOOKUP(_xlfn.NUMBERVALUE(MID(CJ138, SEARCH("!", CJ138)+1, SEARCH("+", CJ138)-SEARCH("!", CJ138)-1)), Rankings!$A$2:$BK$161, 63, FALSE),0)</f>
        <v>0</v>
      </c>
      <c r="KJ138">
        <f>IFERROR(VLOOKUP(_xlfn.NUMBERVALUE(MID(CK138, SEARCH("!", CK138)+1, SEARCH("+", CK138)-SEARCH("!", CK138)-1)), Rankings!$A$2:$BK$161, 63, FALSE),0)</f>
        <v>0</v>
      </c>
      <c r="KK138">
        <f>IFERROR(VLOOKUP(_xlfn.NUMBERVALUE(MID(CL138, SEARCH("!", CL138)+1, SEARCH("+", CL138)-SEARCH("!", CL138)-1)), Rankings!$A$2:$BK$161, 63, FALSE),0)</f>
        <v>0</v>
      </c>
      <c r="KL138">
        <f>IFERROR(VLOOKUP(_xlfn.NUMBERVALUE(MID(CM138, SEARCH("!", CM138)+1, SEARCH("+", CM138)-SEARCH("!", CM138)-1)), Rankings!$A$2:$BK$161, 63, FALSE),0)</f>
        <v>0</v>
      </c>
      <c r="KM138">
        <f>IFERROR(VLOOKUP(_xlfn.NUMBERVALUE(MID(CN138, SEARCH("!", CN138)+1, SEARCH("+", CN138)-SEARCH("!", CN138)-1)), Rankings!$A$2:$BK$161, 63, FALSE),0)</f>
        <v>0</v>
      </c>
      <c r="KN138">
        <f>IFERROR(VLOOKUP(_xlfn.NUMBERVALUE(MID(CO138, SEARCH("!", CO138)+1, SEARCH("+", CO138)-SEARCH("!", CO138)-1)), Rankings!$A$2:$BK$161, 63, FALSE),0)</f>
        <v>0</v>
      </c>
      <c r="KO138">
        <f>IFERROR(VLOOKUP(_xlfn.NUMBERVALUE(MID(CP138, SEARCH("!", CP138)+1, SEARCH("+", CP138)-SEARCH("!", CP138)-1)), Rankings!$A$2:$BK$161, 63, FALSE),0)</f>
        <v>0</v>
      </c>
      <c r="KP138">
        <f>IFERROR(VLOOKUP(_xlfn.NUMBERVALUE(MID(CQ138, SEARCH("!", CQ138)+1, SEARCH("+", CQ138)-SEARCH("!", CQ138)-1)), Rankings!$A$2:$BK$161, 63, FALSE),0)</f>
        <v>0</v>
      </c>
      <c r="KQ138">
        <f>IFERROR(VLOOKUP(_xlfn.NUMBERVALUE(MID(CR138, SEARCH("!", CR138)+1, SEARCH("+", CR138)-SEARCH("!", CR138)-1)), Rankings!$A$2:$BK$161, 63, FALSE),0)</f>
        <v>0</v>
      </c>
      <c r="KS138" s="4">
        <f t="shared" si="3783"/>
        <v>132</v>
      </c>
      <c r="KT138" s="4">
        <f t="shared" si="3784"/>
        <v>59</v>
      </c>
      <c r="KU138" s="4">
        <f t="shared" si="3785"/>
        <v>171</v>
      </c>
      <c r="KV138" s="4">
        <f t="shared" si="3786"/>
        <v>0</v>
      </c>
      <c r="KY138" s="4">
        <f t="shared" si="3787"/>
        <v>362</v>
      </c>
      <c r="KZ138" s="4"/>
      <c r="LB138">
        <f t="shared" si="3788"/>
        <v>25</v>
      </c>
      <c r="LC138">
        <f t="shared" si="3789"/>
        <v>27</v>
      </c>
      <c r="LD138">
        <f t="shared" si="3790"/>
        <v>31</v>
      </c>
      <c r="LE138">
        <f t="shared" si="3791"/>
        <v>33</v>
      </c>
      <c r="LF138">
        <f t="shared" si="3792"/>
        <v>73</v>
      </c>
      <c r="LG138">
        <f t="shared" si="3793"/>
        <v>23</v>
      </c>
      <c r="LH138">
        <f t="shared" si="3794"/>
        <v>35</v>
      </c>
      <c r="LI138">
        <f t="shared" si="3795"/>
        <v>24</v>
      </c>
      <c r="LJ138">
        <f t="shared" si="3796"/>
        <v>26</v>
      </c>
      <c r="LK138">
        <f t="shared" si="3797"/>
        <v>30</v>
      </c>
      <c r="LL138">
        <f t="shared" si="3798"/>
        <v>35</v>
      </c>
      <c r="LM138">
        <f t="shared" si="3799"/>
        <v>0</v>
      </c>
      <c r="LN138">
        <f t="shared" si="3800"/>
        <v>0</v>
      </c>
      <c r="LO138">
        <f t="shared" si="3801"/>
        <v>0</v>
      </c>
      <c r="LP138">
        <f t="shared" si="3802"/>
        <v>0</v>
      </c>
      <c r="LQ138">
        <f t="shared" si="3803"/>
        <v>0</v>
      </c>
      <c r="LR138">
        <f t="shared" si="3804"/>
        <v>0</v>
      </c>
      <c r="LS138">
        <f t="shared" si="3805"/>
        <v>0</v>
      </c>
      <c r="LT138">
        <f t="shared" si="3806"/>
        <v>0</v>
      </c>
      <c r="LU138">
        <f t="shared" si="3807"/>
        <v>0</v>
      </c>
      <c r="LV138">
        <f t="shared" si="3808"/>
        <v>0</v>
      </c>
      <c r="LW138">
        <f t="shared" si="3809"/>
        <v>0</v>
      </c>
      <c r="LX138">
        <f t="shared" si="3810"/>
        <v>0</v>
      </c>
      <c r="LY138">
        <f t="shared" si="3811"/>
        <v>0</v>
      </c>
      <c r="LZ138">
        <f t="shared" si="3812"/>
        <v>0</v>
      </c>
      <c r="MA138">
        <f t="shared" si="3813"/>
        <v>0</v>
      </c>
      <c r="MB138">
        <f t="shared" si="3814"/>
        <v>0</v>
      </c>
      <c r="MC138">
        <f t="shared" si="3815"/>
        <v>0</v>
      </c>
      <c r="MD138">
        <f t="shared" si="3816"/>
        <v>0</v>
      </c>
      <c r="ME138">
        <f t="shared" si="3817"/>
        <v>0</v>
      </c>
      <c r="MF138">
        <f t="shared" si="3818"/>
        <v>0</v>
      </c>
      <c r="MG138">
        <f t="shared" si="3819"/>
        <v>0</v>
      </c>
      <c r="MH138">
        <f t="shared" si="3820"/>
        <v>0</v>
      </c>
      <c r="MI138">
        <f t="shared" si="3821"/>
        <v>0</v>
      </c>
      <c r="MJ138">
        <f t="shared" si="3822"/>
        <v>0</v>
      </c>
      <c r="MK138">
        <f t="shared" si="3823"/>
        <v>0</v>
      </c>
      <c r="ML138">
        <f t="shared" si="3824"/>
        <v>0</v>
      </c>
      <c r="MM138">
        <f t="shared" si="3825"/>
        <v>0</v>
      </c>
      <c r="MN138">
        <f t="shared" si="3826"/>
        <v>0</v>
      </c>
      <c r="MO138">
        <f t="shared" si="3827"/>
        <v>0</v>
      </c>
      <c r="MP138">
        <f t="shared" si="3828"/>
        <v>0</v>
      </c>
      <c r="MQ138">
        <f t="shared" si="3829"/>
        <v>0</v>
      </c>
      <c r="MR138">
        <f t="shared" si="3830"/>
        <v>0</v>
      </c>
      <c r="MS138">
        <f t="shared" si="3831"/>
        <v>0</v>
      </c>
      <c r="MT138">
        <f t="shared" si="3832"/>
        <v>0</v>
      </c>
      <c r="MU138">
        <f t="shared" si="3833"/>
        <v>0</v>
      </c>
      <c r="MV138">
        <f t="shared" si="3834"/>
        <v>0</v>
      </c>
      <c r="MW138">
        <f t="shared" si="3835"/>
        <v>0</v>
      </c>
      <c r="MX138">
        <f t="shared" si="3836"/>
        <v>0</v>
      </c>
      <c r="MY138">
        <f t="shared" si="3837"/>
        <v>0</v>
      </c>
      <c r="MZ138">
        <f t="shared" si="3838"/>
        <v>0</v>
      </c>
      <c r="NA138">
        <f t="shared" si="3839"/>
        <v>0</v>
      </c>
      <c r="NB138">
        <f t="shared" si="3840"/>
        <v>0</v>
      </c>
      <c r="NC138">
        <f t="shared" si="3841"/>
        <v>0</v>
      </c>
      <c r="ND138">
        <f t="shared" si="3842"/>
        <v>0</v>
      </c>
      <c r="NE138">
        <f t="shared" si="3843"/>
        <v>0</v>
      </c>
      <c r="NF138">
        <f t="shared" si="3844"/>
        <v>0</v>
      </c>
      <c r="NG138">
        <f t="shared" si="3845"/>
        <v>0</v>
      </c>
      <c r="NH138">
        <f t="shared" si="3846"/>
        <v>0</v>
      </c>
      <c r="NI138">
        <f t="shared" si="3847"/>
        <v>0</v>
      </c>
      <c r="NJ138">
        <f t="shared" si="3848"/>
        <v>0</v>
      </c>
      <c r="NK138">
        <f t="shared" si="3849"/>
        <v>0</v>
      </c>
      <c r="NL138">
        <f t="shared" si="3850"/>
        <v>0</v>
      </c>
      <c r="NM138">
        <f t="shared" si="3851"/>
        <v>0</v>
      </c>
      <c r="NN138">
        <f t="shared" si="3852"/>
        <v>0</v>
      </c>
      <c r="NO138">
        <f t="shared" si="3853"/>
        <v>0</v>
      </c>
      <c r="NP138">
        <f t="shared" si="3854"/>
        <v>0</v>
      </c>
      <c r="NQ138">
        <f t="shared" si="3855"/>
        <v>0</v>
      </c>
      <c r="NR138">
        <f t="shared" si="3856"/>
        <v>0</v>
      </c>
      <c r="NS138">
        <f t="shared" si="3857"/>
        <v>0</v>
      </c>
      <c r="NT138">
        <f t="shared" si="3858"/>
        <v>0</v>
      </c>
      <c r="NU138">
        <f t="shared" si="3859"/>
        <v>0</v>
      </c>
      <c r="NV138">
        <f t="shared" si="3860"/>
        <v>0</v>
      </c>
      <c r="NW138">
        <f t="shared" si="3861"/>
        <v>0</v>
      </c>
      <c r="NX138">
        <f t="shared" si="3862"/>
        <v>0</v>
      </c>
      <c r="NY138">
        <f t="shared" si="3863"/>
        <v>0</v>
      </c>
      <c r="NZ138">
        <f t="shared" si="3864"/>
        <v>0</v>
      </c>
      <c r="OA138">
        <f t="shared" si="3865"/>
        <v>0</v>
      </c>
      <c r="OB138">
        <f t="shared" si="3866"/>
        <v>0</v>
      </c>
      <c r="OC138">
        <f t="shared" si="3867"/>
        <v>0</v>
      </c>
      <c r="OD138">
        <f t="shared" si="3868"/>
        <v>0</v>
      </c>
      <c r="OE138">
        <f t="shared" si="3869"/>
        <v>0</v>
      </c>
      <c r="OF138">
        <f t="shared" si="3870"/>
        <v>0</v>
      </c>
      <c r="OG138">
        <f t="shared" si="3871"/>
        <v>0</v>
      </c>
      <c r="OH138">
        <f t="shared" si="3872"/>
        <v>0</v>
      </c>
      <c r="OJ138" s="4">
        <f t="shared" si="3873"/>
        <v>221</v>
      </c>
      <c r="OK138" s="4">
        <f t="shared" si="3874"/>
        <v>68</v>
      </c>
      <c r="OL138" s="4">
        <f t="shared" si="3875"/>
        <v>159</v>
      </c>
      <c r="OM138" s="4">
        <f t="shared" si="3876"/>
        <v>0</v>
      </c>
      <c r="OP138" s="4">
        <f t="shared" si="3877"/>
        <v>448</v>
      </c>
      <c r="OQ138" s="4"/>
      <c r="OS138">
        <f t="shared" si="3878"/>
        <v>44</v>
      </c>
      <c r="OT138">
        <f t="shared" si="3879"/>
        <v>46</v>
      </c>
      <c r="OU138">
        <f t="shared" si="3880"/>
        <v>42</v>
      </c>
      <c r="OV138">
        <f t="shared" si="3881"/>
        <v>31</v>
      </c>
      <c r="OW138">
        <f t="shared" si="3882"/>
        <v>25</v>
      </c>
      <c r="OX138">
        <f t="shared" si="3883"/>
        <v>27</v>
      </c>
      <c r="OY138">
        <f t="shared" si="3884"/>
        <v>37</v>
      </c>
      <c r="OZ138">
        <f t="shared" si="3885"/>
        <v>31</v>
      </c>
      <c r="PA138">
        <f t="shared" si="3886"/>
        <v>62</v>
      </c>
      <c r="PB138">
        <f t="shared" si="3887"/>
        <v>78</v>
      </c>
      <c r="PC138">
        <f t="shared" si="3888"/>
        <v>25</v>
      </c>
      <c r="PD138">
        <f t="shared" si="3889"/>
        <v>0</v>
      </c>
      <c r="PE138">
        <f t="shared" si="3890"/>
        <v>0</v>
      </c>
      <c r="PF138">
        <f t="shared" si="3891"/>
        <v>0</v>
      </c>
      <c r="PG138">
        <f t="shared" si="3892"/>
        <v>0</v>
      </c>
      <c r="PH138">
        <f t="shared" si="3893"/>
        <v>0</v>
      </c>
      <c r="PI138">
        <f t="shared" si="3894"/>
        <v>0</v>
      </c>
      <c r="PJ138">
        <f t="shared" si="3895"/>
        <v>0</v>
      </c>
      <c r="PK138">
        <f t="shared" si="3896"/>
        <v>0</v>
      </c>
      <c r="PL138">
        <f t="shared" si="3897"/>
        <v>0</v>
      </c>
      <c r="PM138">
        <f t="shared" si="3898"/>
        <v>0</v>
      </c>
      <c r="PN138">
        <f t="shared" si="3899"/>
        <v>0</v>
      </c>
      <c r="PO138">
        <f t="shared" si="3900"/>
        <v>0</v>
      </c>
      <c r="PP138">
        <f t="shared" si="3901"/>
        <v>0</v>
      </c>
      <c r="PQ138">
        <f t="shared" si="3902"/>
        <v>0</v>
      </c>
      <c r="PR138">
        <f t="shared" si="3903"/>
        <v>0</v>
      </c>
      <c r="PS138">
        <f t="shared" si="3904"/>
        <v>0</v>
      </c>
      <c r="PT138">
        <f t="shared" si="3905"/>
        <v>0</v>
      </c>
      <c r="PU138">
        <f t="shared" si="3906"/>
        <v>0</v>
      </c>
      <c r="PV138">
        <f t="shared" si="3907"/>
        <v>0</v>
      </c>
      <c r="PW138">
        <f t="shared" si="3908"/>
        <v>0</v>
      </c>
      <c r="PX138">
        <f t="shared" si="3909"/>
        <v>0</v>
      </c>
      <c r="PY138">
        <f t="shared" si="3910"/>
        <v>0</v>
      </c>
      <c r="PZ138">
        <f t="shared" si="3911"/>
        <v>0</v>
      </c>
      <c r="QA138">
        <f t="shared" si="3912"/>
        <v>0</v>
      </c>
      <c r="QB138">
        <f t="shared" si="3913"/>
        <v>0</v>
      </c>
      <c r="QC138">
        <f t="shared" si="3914"/>
        <v>0</v>
      </c>
      <c r="QD138">
        <f t="shared" si="3915"/>
        <v>0</v>
      </c>
      <c r="QE138">
        <f t="shared" si="3916"/>
        <v>0</v>
      </c>
      <c r="QF138">
        <f t="shared" si="3917"/>
        <v>0</v>
      </c>
      <c r="QG138">
        <f t="shared" si="3918"/>
        <v>0</v>
      </c>
      <c r="QH138">
        <f t="shared" si="3919"/>
        <v>0</v>
      </c>
      <c r="QI138">
        <f t="shared" si="3920"/>
        <v>0</v>
      </c>
      <c r="QJ138">
        <f t="shared" si="3921"/>
        <v>0</v>
      </c>
      <c r="QK138">
        <f t="shared" si="3922"/>
        <v>0</v>
      </c>
      <c r="QL138">
        <f t="shared" si="3923"/>
        <v>0</v>
      </c>
      <c r="QM138">
        <f t="shared" si="3924"/>
        <v>0</v>
      </c>
      <c r="QN138">
        <f t="shared" si="3925"/>
        <v>0</v>
      </c>
      <c r="QO138">
        <f t="shared" si="3926"/>
        <v>0</v>
      </c>
      <c r="QP138">
        <f t="shared" si="3927"/>
        <v>0</v>
      </c>
      <c r="QQ138">
        <f t="shared" si="3928"/>
        <v>0</v>
      </c>
      <c r="QR138">
        <f t="shared" si="3929"/>
        <v>0</v>
      </c>
      <c r="QS138">
        <f t="shared" si="3930"/>
        <v>0</v>
      </c>
      <c r="QT138">
        <f t="shared" si="3931"/>
        <v>0</v>
      </c>
      <c r="QU138">
        <f t="shared" si="3932"/>
        <v>0</v>
      </c>
      <c r="QV138">
        <f t="shared" si="3933"/>
        <v>0</v>
      </c>
      <c r="QW138">
        <f t="shared" si="3934"/>
        <v>0</v>
      </c>
      <c r="QX138">
        <f t="shared" si="3935"/>
        <v>0</v>
      </c>
      <c r="QY138">
        <f t="shared" si="3936"/>
        <v>0</v>
      </c>
      <c r="QZ138">
        <f t="shared" si="3937"/>
        <v>0</v>
      </c>
      <c r="RA138">
        <f t="shared" si="3938"/>
        <v>0</v>
      </c>
      <c r="RB138">
        <f t="shared" si="3939"/>
        <v>0</v>
      </c>
      <c r="RC138">
        <f t="shared" si="3940"/>
        <v>0</v>
      </c>
      <c r="RD138">
        <f t="shared" si="3941"/>
        <v>0</v>
      </c>
      <c r="RE138">
        <f t="shared" si="3942"/>
        <v>0</v>
      </c>
      <c r="RF138">
        <f t="shared" si="3943"/>
        <v>0</v>
      </c>
      <c r="RG138">
        <f t="shared" si="3944"/>
        <v>0</v>
      </c>
      <c r="RH138">
        <f t="shared" si="3945"/>
        <v>0</v>
      </c>
      <c r="RI138">
        <f t="shared" si="3946"/>
        <v>0</v>
      </c>
      <c r="RJ138">
        <f t="shared" si="3947"/>
        <v>0</v>
      </c>
      <c r="RK138">
        <f t="shared" si="3948"/>
        <v>0</v>
      </c>
      <c r="RL138">
        <f t="shared" si="3949"/>
        <v>0</v>
      </c>
      <c r="RM138">
        <f t="shared" si="3950"/>
        <v>0</v>
      </c>
      <c r="RN138">
        <f t="shared" si="3951"/>
        <v>0</v>
      </c>
      <c r="RO138">
        <f t="shared" si="3952"/>
        <v>0</v>
      </c>
      <c r="RP138">
        <f t="shared" si="3953"/>
        <v>0</v>
      </c>
      <c r="RQ138">
        <f t="shared" si="3954"/>
        <v>0</v>
      </c>
      <c r="RR138">
        <f t="shared" si="3955"/>
        <v>0</v>
      </c>
      <c r="RS138">
        <f t="shared" si="3956"/>
        <v>0</v>
      </c>
      <c r="RT138">
        <f t="shared" si="3957"/>
        <v>0</v>
      </c>
      <c r="RU138">
        <f t="shared" si="3958"/>
        <v>0</v>
      </c>
      <c r="RV138">
        <f t="shared" si="3959"/>
        <v>0</v>
      </c>
      <c r="RW138">
        <f t="shared" si="3960"/>
        <v>0</v>
      </c>
      <c r="RX138">
        <f t="shared" si="3961"/>
        <v>0</v>
      </c>
      <c r="RY138">
        <f t="shared" si="3962"/>
        <v>0</v>
      </c>
      <c r="SA138" s="4">
        <f t="shared" si="3963"/>
        <v>20.060000000000002</v>
      </c>
      <c r="SB138" s="4">
        <f t="shared" si="3964"/>
        <v>9.9</v>
      </c>
      <c r="SC138" s="4">
        <f t="shared" si="3965"/>
        <v>16.189999999999998</v>
      </c>
      <c r="SD138" s="4">
        <f t="shared" si="3966"/>
        <v>0</v>
      </c>
      <c r="SF138" s="4">
        <f t="shared" si="3967"/>
        <v>46.15</v>
      </c>
      <c r="SI138">
        <f t="shared" si="3968"/>
        <v>5.67</v>
      </c>
      <c r="SJ138">
        <f t="shared" si="3969"/>
        <v>4.17</v>
      </c>
      <c r="SK138">
        <f t="shared" si="3970"/>
        <v>3.22</v>
      </c>
      <c r="SL138">
        <f t="shared" si="3971"/>
        <v>4.17</v>
      </c>
      <c r="SM138">
        <f t="shared" si="3972"/>
        <v>4.8499999999999996</v>
      </c>
      <c r="SN138">
        <f t="shared" si="3973"/>
        <v>3</v>
      </c>
      <c r="SO138">
        <f t="shared" si="3974"/>
        <v>5.4</v>
      </c>
      <c r="SP138">
        <f t="shared" si="3975"/>
        <v>4.5</v>
      </c>
      <c r="SQ138">
        <f t="shared" si="3976"/>
        <v>4</v>
      </c>
      <c r="SR138">
        <f t="shared" si="3977"/>
        <v>3.5</v>
      </c>
      <c r="SS138">
        <f t="shared" si="3978"/>
        <v>3.67</v>
      </c>
      <c r="ST138" t="str">
        <f t="shared" si="3979"/>
        <v>0</v>
      </c>
      <c r="SU138" t="str">
        <f t="shared" si="3980"/>
        <v>0</v>
      </c>
      <c r="SV138" t="str">
        <f t="shared" si="3981"/>
        <v>0</v>
      </c>
      <c r="SW138" t="str">
        <f t="shared" si="3982"/>
        <v>0</v>
      </c>
      <c r="SX138" t="str">
        <f t="shared" si="3983"/>
        <v>0</v>
      </c>
      <c r="SY138" t="str">
        <f t="shared" si="3984"/>
        <v>0</v>
      </c>
      <c r="SZ138" t="str">
        <f t="shared" si="3985"/>
        <v>0</v>
      </c>
      <c r="TA138" t="str">
        <f t="shared" si="3986"/>
        <v>0</v>
      </c>
      <c r="TB138" t="str">
        <f t="shared" si="3987"/>
        <v>0</v>
      </c>
      <c r="TC138" t="str">
        <f t="shared" si="3988"/>
        <v>0</v>
      </c>
      <c r="TD138" t="str">
        <f t="shared" si="3989"/>
        <v>0</v>
      </c>
      <c r="TE138" t="str">
        <f t="shared" si="3990"/>
        <v>0</v>
      </c>
      <c r="TF138" t="str">
        <f t="shared" si="3991"/>
        <v>0</v>
      </c>
      <c r="TG138" t="str">
        <f t="shared" si="3992"/>
        <v>0</v>
      </c>
      <c r="TH138" t="str">
        <f t="shared" si="3993"/>
        <v>0</v>
      </c>
      <c r="TI138" t="str">
        <f t="shared" si="3994"/>
        <v>0</v>
      </c>
      <c r="TJ138" t="str">
        <f t="shared" si="3995"/>
        <v>0</v>
      </c>
      <c r="TK138" t="str">
        <f t="shared" si="3996"/>
        <v>0</v>
      </c>
      <c r="TL138" t="str">
        <f t="shared" si="3997"/>
        <v>0</v>
      </c>
      <c r="TM138" t="str">
        <f t="shared" si="3998"/>
        <v>0</v>
      </c>
      <c r="TN138" t="str">
        <f t="shared" si="3999"/>
        <v>0</v>
      </c>
      <c r="TO138" t="str">
        <f t="shared" si="4000"/>
        <v>0</v>
      </c>
      <c r="TP138" t="str">
        <f t="shared" si="4001"/>
        <v>0</v>
      </c>
      <c r="TQ138" t="str">
        <f t="shared" si="4002"/>
        <v>0</v>
      </c>
      <c r="TR138" t="str">
        <f t="shared" si="4003"/>
        <v>0</v>
      </c>
      <c r="TS138" t="str">
        <f t="shared" si="4004"/>
        <v>0</v>
      </c>
      <c r="TT138" t="str">
        <f t="shared" si="4005"/>
        <v>0</v>
      </c>
      <c r="TU138" t="str">
        <f t="shared" si="4006"/>
        <v>0</v>
      </c>
      <c r="TV138" t="str">
        <f t="shared" si="4007"/>
        <v>0</v>
      </c>
      <c r="TW138" t="str">
        <f t="shared" si="4008"/>
        <v>0</v>
      </c>
      <c r="TX138" t="str">
        <f t="shared" si="4009"/>
        <v>0</v>
      </c>
      <c r="TY138" t="str">
        <f t="shared" si="4010"/>
        <v>0</v>
      </c>
      <c r="TZ138" t="str">
        <f t="shared" si="4011"/>
        <v>0</v>
      </c>
      <c r="UA138" t="str">
        <f t="shared" si="4012"/>
        <v>0</v>
      </c>
      <c r="UB138" t="str">
        <f t="shared" si="4013"/>
        <v>0</v>
      </c>
      <c r="UC138" t="str">
        <f t="shared" si="4014"/>
        <v>0</v>
      </c>
      <c r="UD138" t="str">
        <f t="shared" si="4015"/>
        <v>0</v>
      </c>
      <c r="UE138" t="str">
        <f t="shared" si="4016"/>
        <v>0</v>
      </c>
      <c r="UF138" t="str">
        <f t="shared" si="4017"/>
        <v>0</v>
      </c>
      <c r="UG138" t="str">
        <f t="shared" si="4018"/>
        <v>0</v>
      </c>
      <c r="UH138" t="str">
        <f t="shared" si="4019"/>
        <v>0</v>
      </c>
      <c r="UI138" t="str">
        <f t="shared" si="4020"/>
        <v>0</v>
      </c>
      <c r="UJ138" t="str">
        <f t="shared" si="4021"/>
        <v>0</v>
      </c>
      <c r="UK138" t="str">
        <f t="shared" si="4022"/>
        <v>0</v>
      </c>
      <c r="UL138" t="str">
        <f t="shared" si="4023"/>
        <v>0</v>
      </c>
      <c r="UM138" t="str">
        <f t="shared" si="4024"/>
        <v>0</v>
      </c>
      <c r="UN138" t="str">
        <f t="shared" si="4025"/>
        <v>0</v>
      </c>
      <c r="UO138" t="str">
        <f t="shared" si="4026"/>
        <v>0</v>
      </c>
      <c r="UP138" t="str">
        <f t="shared" si="4027"/>
        <v>0</v>
      </c>
      <c r="UQ138" t="str">
        <f t="shared" si="4028"/>
        <v>0</v>
      </c>
      <c r="UR138" t="str">
        <f t="shared" si="4029"/>
        <v>0</v>
      </c>
      <c r="US138" t="str">
        <f t="shared" si="4030"/>
        <v>0</v>
      </c>
      <c r="UT138" t="str">
        <f t="shared" si="4031"/>
        <v>0</v>
      </c>
      <c r="UU138" t="str">
        <f t="shared" si="4032"/>
        <v>0</v>
      </c>
      <c r="UV138" t="str">
        <f t="shared" si="4033"/>
        <v>0</v>
      </c>
      <c r="UW138" t="str">
        <f t="shared" si="4034"/>
        <v>0</v>
      </c>
      <c r="UX138" t="str">
        <f t="shared" si="4035"/>
        <v>0</v>
      </c>
      <c r="UY138" t="str">
        <f t="shared" si="4036"/>
        <v>0</v>
      </c>
      <c r="UZ138" t="str">
        <f t="shared" si="4037"/>
        <v>0</v>
      </c>
      <c r="VA138" t="str">
        <f t="shared" si="4038"/>
        <v>0</v>
      </c>
      <c r="VB138" t="str">
        <f t="shared" si="4039"/>
        <v>0</v>
      </c>
      <c r="VC138" t="str">
        <f t="shared" si="4040"/>
        <v>0</v>
      </c>
      <c r="VD138" t="str">
        <f t="shared" si="4041"/>
        <v>0</v>
      </c>
      <c r="VE138" t="str">
        <f t="shared" si="4042"/>
        <v>0</v>
      </c>
      <c r="VF138" t="str">
        <f t="shared" si="4043"/>
        <v>0</v>
      </c>
      <c r="VG138" t="str">
        <f t="shared" si="4044"/>
        <v>0</v>
      </c>
      <c r="VH138" t="str">
        <f t="shared" si="4045"/>
        <v>0</v>
      </c>
      <c r="VI138" t="str">
        <f t="shared" si="4046"/>
        <v>0</v>
      </c>
      <c r="VJ138" t="str">
        <f t="shared" si="4047"/>
        <v>0</v>
      </c>
      <c r="VK138" t="str">
        <f t="shared" si="4048"/>
        <v>0</v>
      </c>
      <c r="VL138" t="str">
        <f t="shared" si="4049"/>
        <v>0</v>
      </c>
      <c r="VM138" t="str">
        <f t="shared" si="4050"/>
        <v>0</v>
      </c>
      <c r="VN138" t="str">
        <f t="shared" si="4051"/>
        <v>0</v>
      </c>
      <c r="VO138" t="str">
        <f t="shared" si="4052"/>
        <v>0</v>
      </c>
      <c r="VQ138" s="4">
        <f t="shared" si="4053"/>
        <v>-28.11</v>
      </c>
      <c r="VR138" s="4">
        <f t="shared" si="4054"/>
        <v>10.059999999999999</v>
      </c>
      <c r="VS138" s="4">
        <f t="shared" si="4055"/>
        <v>-32.450000000000003</v>
      </c>
      <c r="VT138" s="4">
        <f t="shared" si="4056"/>
        <v>0</v>
      </c>
      <c r="VV138" s="4">
        <f t="shared" si="4057"/>
        <v>-50.5</v>
      </c>
      <c r="VY138">
        <f t="shared" si="4058"/>
        <v>7.96</v>
      </c>
      <c r="VZ138">
        <f t="shared" si="4059"/>
        <v>-3.26</v>
      </c>
      <c r="WA138">
        <f t="shared" si="4060"/>
        <v>-5.34</v>
      </c>
      <c r="WB138">
        <f t="shared" si="4061"/>
        <v>5.97</v>
      </c>
      <c r="WC138">
        <f t="shared" si="4062"/>
        <v>2.4</v>
      </c>
      <c r="WD138">
        <f t="shared" si="4063"/>
        <v>-11.69</v>
      </c>
      <c r="WE138">
        <f t="shared" si="4064"/>
        <v>6</v>
      </c>
      <c r="WF138">
        <f t="shared" si="4065"/>
        <v>4.0599999999999996</v>
      </c>
      <c r="WG138">
        <f t="shared" si="4066"/>
        <v>-15.78</v>
      </c>
      <c r="WH138">
        <f t="shared" si="4067"/>
        <v>-29.01</v>
      </c>
      <c r="WI138">
        <f t="shared" si="4068"/>
        <v>-11.81</v>
      </c>
      <c r="WJ138">
        <f t="shared" si="4069"/>
        <v>0</v>
      </c>
      <c r="WK138">
        <f t="shared" si="4070"/>
        <v>0</v>
      </c>
      <c r="WL138">
        <f t="shared" si="4071"/>
        <v>0</v>
      </c>
      <c r="WM138">
        <f t="shared" si="4072"/>
        <v>0</v>
      </c>
      <c r="WN138">
        <f t="shared" si="4073"/>
        <v>0</v>
      </c>
      <c r="WO138">
        <f t="shared" si="4074"/>
        <v>0</v>
      </c>
      <c r="WP138">
        <f t="shared" si="4075"/>
        <v>0</v>
      </c>
      <c r="WQ138">
        <f t="shared" si="4076"/>
        <v>0</v>
      </c>
      <c r="WR138">
        <f t="shared" si="4077"/>
        <v>0</v>
      </c>
      <c r="WS138">
        <f t="shared" si="4078"/>
        <v>0</v>
      </c>
      <c r="WT138">
        <f t="shared" si="4079"/>
        <v>0</v>
      </c>
      <c r="WU138">
        <f t="shared" si="4080"/>
        <v>0</v>
      </c>
      <c r="WV138">
        <f t="shared" si="4081"/>
        <v>0</v>
      </c>
      <c r="WW138">
        <f t="shared" si="4082"/>
        <v>0</v>
      </c>
      <c r="WX138">
        <f t="shared" si="4083"/>
        <v>0</v>
      </c>
      <c r="WY138">
        <f t="shared" si="4084"/>
        <v>0</v>
      </c>
      <c r="WZ138">
        <f t="shared" si="4085"/>
        <v>0</v>
      </c>
      <c r="XA138">
        <f t="shared" si="4086"/>
        <v>0</v>
      </c>
      <c r="XB138">
        <f t="shared" si="4087"/>
        <v>0</v>
      </c>
      <c r="XC138">
        <f t="shared" si="4088"/>
        <v>0</v>
      </c>
      <c r="XD138">
        <f t="shared" si="4089"/>
        <v>0</v>
      </c>
      <c r="XE138">
        <f t="shared" si="4090"/>
        <v>0</v>
      </c>
      <c r="XF138">
        <f t="shared" si="4091"/>
        <v>0</v>
      </c>
      <c r="XG138">
        <f t="shared" si="4092"/>
        <v>0</v>
      </c>
      <c r="XH138">
        <f t="shared" si="4093"/>
        <v>0</v>
      </c>
      <c r="XI138">
        <f t="shared" si="4094"/>
        <v>0</v>
      </c>
      <c r="XJ138">
        <f t="shared" si="4095"/>
        <v>0</v>
      </c>
      <c r="XK138">
        <f t="shared" si="4096"/>
        <v>0</v>
      </c>
      <c r="XL138">
        <f t="shared" si="4097"/>
        <v>0</v>
      </c>
      <c r="XM138">
        <f t="shared" si="4098"/>
        <v>0</v>
      </c>
      <c r="XN138">
        <f t="shared" si="4099"/>
        <v>0</v>
      </c>
      <c r="XO138">
        <f t="shared" si="4100"/>
        <v>0</v>
      </c>
      <c r="XP138">
        <f t="shared" si="4101"/>
        <v>0</v>
      </c>
      <c r="XQ138">
        <f t="shared" si="4102"/>
        <v>0</v>
      </c>
      <c r="XR138">
        <f t="shared" si="4103"/>
        <v>0</v>
      </c>
      <c r="XS138">
        <f t="shared" si="4104"/>
        <v>0</v>
      </c>
      <c r="XT138">
        <f t="shared" si="4105"/>
        <v>0</v>
      </c>
      <c r="XU138">
        <f t="shared" si="4106"/>
        <v>0</v>
      </c>
      <c r="XV138">
        <f t="shared" si="4107"/>
        <v>0</v>
      </c>
      <c r="XW138">
        <f t="shared" si="4108"/>
        <v>0</v>
      </c>
      <c r="XX138">
        <f t="shared" si="4109"/>
        <v>0</v>
      </c>
      <c r="XY138">
        <f t="shared" si="4110"/>
        <v>0</v>
      </c>
      <c r="XZ138">
        <f t="shared" si="4111"/>
        <v>0</v>
      </c>
      <c r="YA138">
        <f t="shared" si="4112"/>
        <v>0</v>
      </c>
      <c r="YB138">
        <f t="shared" si="4113"/>
        <v>0</v>
      </c>
      <c r="YC138">
        <f t="shared" si="4114"/>
        <v>0</v>
      </c>
      <c r="YD138">
        <f t="shared" si="4115"/>
        <v>0</v>
      </c>
      <c r="YE138">
        <f t="shared" si="4116"/>
        <v>0</v>
      </c>
      <c r="YF138">
        <f t="shared" si="4117"/>
        <v>0</v>
      </c>
      <c r="YG138">
        <f t="shared" si="4118"/>
        <v>0</v>
      </c>
      <c r="YH138">
        <f t="shared" si="4119"/>
        <v>0</v>
      </c>
      <c r="YI138">
        <f t="shared" si="4120"/>
        <v>0</v>
      </c>
      <c r="YJ138">
        <f t="shared" si="4121"/>
        <v>0</v>
      </c>
      <c r="YK138">
        <f t="shared" si="4122"/>
        <v>0</v>
      </c>
      <c r="YL138">
        <f t="shared" si="4123"/>
        <v>0</v>
      </c>
      <c r="YM138">
        <f t="shared" si="4124"/>
        <v>0</v>
      </c>
      <c r="YN138">
        <f t="shared" si="4125"/>
        <v>0</v>
      </c>
      <c r="YO138">
        <f t="shared" si="4126"/>
        <v>0</v>
      </c>
      <c r="YP138">
        <f t="shared" si="4127"/>
        <v>0</v>
      </c>
      <c r="YQ138">
        <f t="shared" si="4128"/>
        <v>0</v>
      </c>
      <c r="YR138">
        <f t="shared" si="4129"/>
        <v>0</v>
      </c>
      <c r="YS138">
        <f t="shared" si="4130"/>
        <v>0</v>
      </c>
      <c r="YT138">
        <f t="shared" si="4131"/>
        <v>0</v>
      </c>
      <c r="YU138">
        <f t="shared" si="4132"/>
        <v>0</v>
      </c>
      <c r="YV138">
        <f t="shared" si="4133"/>
        <v>0</v>
      </c>
      <c r="YW138">
        <f t="shared" si="4134"/>
        <v>0</v>
      </c>
      <c r="YX138">
        <f t="shared" si="4135"/>
        <v>0</v>
      </c>
      <c r="YY138">
        <f t="shared" si="4136"/>
        <v>0</v>
      </c>
      <c r="YZ138">
        <f t="shared" si="4137"/>
        <v>0</v>
      </c>
      <c r="ZA138">
        <f t="shared" si="4138"/>
        <v>0</v>
      </c>
      <c r="ZB138">
        <f t="shared" si="4139"/>
        <v>0</v>
      </c>
      <c r="ZC138">
        <f t="shared" si="4140"/>
        <v>0</v>
      </c>
      <c r="ZD138">
        <f t="shared" si="4141"/>
        <v>0</v>
      </c>
      <c r="ZE138">
        <f t="shared" si="4142"/>
        <v>0</v>
      </c>
      <c r="ZG138" s="4">
        <f t="shared" si="4143"/>
        <v>253</v>
      </c>
      <c r="ZH138" s="4">
        <f t="shared" si="4144"/>
        <v>61</v>
      </c>
      <c r="ZI138" s="4">
        <f t="shared" si="4145"/>
        <v>159</v>
      </c>
      <c r="ZJ138" s="4">
        <f t="shared" si="4146"/>
        <v>0</v>
      </c>
      <c r="ZL138" s="4">
        <f t="shared" si="4147"/>
        <v>473</v>
      </c>
      <c r="ZO138">
        <f t="shared" si="4148"/>
        <v>32</v>
      </c>
      <c r="ZP138">
        <f t="shared" si="4149"/>
        <v>51</v>
      </c>
      <c r="ZQ138">
        <f t="shared" si="4150"/>
        <v>59</v>
      </c>
      <c r="ZR138">
        <f t="shared" si="4151"/>
        <v>24</v>
      </c>
      <c r="ZS138">
        <f t="shared" si="4152"/>
        <v>21</v>
      </c>
      <c r="ZT138">
        <f t="shared" si="4153"/>
        <v>55</v>
      </c>
      <c r="ZU138">
        <f t="shared" si="4154"/>
        <v>30</v>
      </c>
      <c r="ZV138">
        <f t="shared" si="4155"/>
        <v>31</v>
      </c>
      <c r="ZW138">
        <f t="shared" si="4156"/>
        <v>56</v>
      </c>
      <c r="ZX138">
        <f t="shared" si="4157"/>
        <v>53</v>
      </c>
      <c r="ZY138">
        <f t="shared" si="4158"/>
        <v>61</v>
      </c>
      <c r="ZZ138">
        <f t="shared" si="4159"/>
        <v>0</v>
      </c>
      <c r="AAA138">
        <f t="shared" si="4160"/>
        <v>0</v>
      </c>
      <c r="AAB138">
        <f t="shared" si="4161"/>
        <v>0</v>
      </c>
      <c r="AAC138">
        <f t="shared" si="4162"/>
        <v>0</v>
      </c>
      <c r="AAD138">
        <f t="shared" si="4163"/>
        <v>0</v>
      </c>
      <c r="AAE138">
        <f t="shared" si="4164"/>
        <v>0</v>
      </c>
      <c r="AAF138">
        <f t="shared" si="4165"/>
        <v>0</v>
      </c>
      <c r="AAG138">
        <f t="shared" si="4166"/>
        <v>0</v>
      </c>
      <c r="AAH138">
        <f t="shared" si="4167"/>
        <v>0</v>
      </c>
      <c r="AAI138">
        <f t="shared" si="4168"/>
        <v>0</v>
      </c>
      <c r="AAJ138">
        <f t="shared" si="4169"/>
        <v>0</v>
      </c>
      <c r="AAK138">
        <f t="shared" si="4170"/>
        <v>0</v>
      </c>
      <c r="AAL138">
        <f t="shared" si="4171"/>
        <v>0</v>
      </c>
      <c r="AAM138">
        <f t="shared" si="4172"/>
        <v>0</v>
      </c>
      <c r="AAN138">
        <f t="shared" si="4173"/>
        <v>0</v>
      </c>
      <c r="AAO138">
        <f t="shared" si="4174"/>
        <v>0</v>
      </c>
      <c r="AAP138">
        <f t="shared" si="4175"/>
        <v>0</v>
      </c>
      <c r="AAQ138">
        <f t="shared" si="4176"/>
        <v>0</v>
      </c>
      <c r="AAR138">
        <f t="shared" si="4177"/>
        <v>0</v>
      </c>
      <c r="AAS138">
        <f t="shared" si="4178"/>
        <v>0</v>
      </c>
      <c r="AAT138">
        <f t="shared" si="4179"/>
        <v>0</v>
      </c>
      <c r="AAU138">
        <f t="shared" si="4180"/>
        <v>0</v>
      </c>
      <c r="AAV138">
        <f t="shared" si="4181"/>
        <v>0</v>
      </c>
      <c r="AAW138">
        <f t="shared" si="4182"/>
        <v>0</v>
      </c>
      <c r="AAX138">
        <f t="shared" si="4183"/>
        <v>0</v>
      </c>
      <c r="AAY138">
        <f t="shared" si="4184"/>
        <v>0</v>
      </c>
      <c r="AAZ138">
        <f t="shared" si="4185"/>
        <v>0</v>
      </c>
      <c r="ABA138">
        <f t="shared" si="4186"/>
        <v>0</v>
      </c>
      <c r="ABB138">
        <f t="shared" si="4187"/>
        <v>0</v>
      </c>
      <c r="ABC138">
        <f t="shared" si="4188"/>
        <v>0</v>
      </c>
      <c r="ABD138">
        <f t="shared" si="4189"/>
        <v>0</v>
      </c>
      <c r="ABE138">
        <f t="shared" si="4190"/>
        <v>0</v>
      </c>
      <c r="ABF138">
        <f t="shared" si="4191"/>
        <v>0</v>
      </c>
      <c r="ABG138">
        <f t="shared" si="4192"/>
        <v>0</v>
      </c>
      <c r="ABH138">
        <f t="shared" si="4193"/>
        <v>0</v>
      </c>
      <c r="ABI138">
        <f t="shared" si="4194"/>
        <v>0</v>
      </c>
      <c r="ABJ138">
        <f t="shared" si="4195"/>
        <v>0</v>
      </c>
      <c r="ABK138">
        <f t="shared" si="4196"/>
        <v>0</v>
      </c>
      <c r="ABL138">
        <f t="shared" si="4197"/>
        <v>0</v>
      </c>
      <c r="ABM138">
        <f t="shared" si="4198"/>
        <v>0</v>
      </c>
      <c r="ABN138">
        <f t="shared" si="4199"/>
        <v>0</v>
      </c>
      <c r="ABO138">
        <f t="shared" si="4200"/>
        <v>0</v>
      </c>
      <c r="ABP138">
        <f t="shared" si="4201"/>
        <v>0</v>
      </c>
      <c r="ABQ138">
        <f t="shared" si="4202"/>
        <v>0</v>
      </c>
      <c r="ABR138">
        <f t="shared" si="4203"/>
        <v>0</v>
      </c>
      <c r="ABS138">
        <f t="shared" si="4204"/>
        <v>0</v>
      </c>
      <c r="ABT138">
        <f t="shared" si="4205"/>
        <v>0</v>
      </c>
      <c r="ABU138">
        <f t="shared" si="4206"/>
        <v>0</v>
      </c>
      <c r="ABV138">
        <f t="shared" si="4207"/>
        <v>0</v>
      </c>
      <c r="ABW138">
        <f t="shared" si="4208"/>
        <v>0</v>
      </c>
      <c r="ABX138">
        <f t="shared" si="4209"/>
        <v>0</v>
      </c>
      <c r="ABY138">
        <f t="shared" si="4210"/>
        <v>0</v>
      </c>
      <c r="ABZ138">
        <f t="shared" si="4211"/>
        <v>0</v>
      </c>
      <c r="ACA138">
        <f t="shared" si="4212"/>
        <v>0</v>
      </c>
      <c r="ACB138">
        <f t="shared" si="4213"/>
        <v>0</v>
      </c>
      <c r="ACC138">
        <f t="shared" si="4214"/>
        <v>0</v>
      </c>
      <c r="ACD138">
        <f t="shared" si="4215"/>
        <v>0</v>
      </c>
      <c r="ACE138">
        <f t="shared" si="4216"/>
        <v>0</v>
      </c>
      <c r="ACF138">
        <f t="shared" si="4217"/>
        <v>0</v>
      </c>
      <c r="ACG138">
        <f t="shared" si="4218"/>
        <v>0</v>
      </c>
      <c r="ACH138">
        <f t="shared" si="4219"/>
        <v>0</v>
      </c>
      <c r="ACI138">
        <f t="shared" si="4220"/>
        <v>0</v>
      </c>
      <c r="ACJ138">
        <f t="shared" si="4221"/>
        <v>0</v>
      </c>
      <c r="ACK138">
        <f t="shared" si="4222"/>
        <v>0</v>
      </c>
      <c r="ACL138">
        <f t="shared" si="4223"/>
        <v>0</v>
      </c>
      <c r="ACM138">
        <f t="shared" si="4224"/>
        <v>0</v>
      </c>
      <c r="ACN138">
        <f t="shared" si="4225"/>
        <v>0</v>
      </c>
      <c r="ACO138">
        <f t="shared" si="4226"/>
        <v>0</v>
      </c>
      <c r="ACP138">
        <f t="shared" si="4227"/>
        <v>0</v>
      </c>
      <c r="ACQ138">
        <f t="shared" si="4228"/>
        <v>0</v>
      </c>
      <c r="ACR138">
        <f t="shared" si="4229"/>
        <v>0</v>
      </c>
      <c r="ACS138">
        <f t="shared" si="4230"/>
        <v>0</v>
      </c>
      <c r="ACT138">
        <f t="shared" si="4231"/>
        <v>0</v>
      </c>
      <c r="ACU138">
        <f t="shared" si="4232"/>
        <v>0</v>
      </c>
      <c r="ACW138" s="4">
        <f t="shared" si="4233"/>
        <v>102.30000000000001</v>
      </c>
      <c r="ACX138" s="4">
        <f t="shared" si="4234"/>
        <v>46.900000000000006</v>
      </c>
      <c r="ACY138" s="4">
        <f t="shared" si="4235"/>
        <v>271.79999999999995</v>
      </c>
      <c r="ACZ138" s="4">
        <f t="shared" si="4236"/>
        <v>0</v>
      </c>
      <c r="ADA138" s="88">
        <f t="shared" si="4237"/>
        <v>4.8425200051213011</v>
      </c>
      <c r="ADB138" s="4">
        <f t="shared" si="4238"/>
        <v>421</v>
      </c>
      <c r="ADC138" s="5">
        <f t="shared" si="4239"/>
        <v>4.5232731511594571</v>
      </c>
      <c r="ADD138" s="5">
        <f t="shared" si="4240"/>
        <v>8.2431789984204507</v>
      </c>
      <c r="ADE138">
        <f t="shared" si="4241"/>
        <v>15.8</v>
      </c>
      <c r="ADF138">
        <f t="shared" si="4242"/>
        <v>15.5</v>
      </c>
      <c r="ADG138">
        <f t="shared" si="4243"/>
        <v>24.9</v>
      </c>
      <c r="ADH138">
        <f t="shared" si="4244"/>
        <v>24.6</v>
      </c>
      <c r="ADI138">
        <f t="shared" si="4245"/>
        <v>129.19999999999999</v>
      </c>
      <c r="ADJ138">
        <f t="shared" si="4246"/>
        <v>29</v>
      </c>
      <c r="ADK138">
        <f t="shared" si="4247"/>
        <v>30.6</v>
      </c>
      <c r="ADL138">
        <f t="shared" si="4248"/>
        <v>16.3</v>
      </c>
      <c r="ADM138">
        <f t="shared" si="4249"/>
        <v>17.100000000000001</v>
      </c>
      <c r="ADN138">
        <f t="shared" si="4250"/>
        <v>15.4</v>
      </c>
      <c r="ADO138">
        <f t="shared" si="4251"/>
        <v>102.6</v>
      </c>
      <c r="ADP138">
        <f t="shared" si="4252"/>
        <v>0</v>
      </c>
      <c r="ADQ138">
        <f t="shared" si="4253"/>
        <v>0</v>
      </c>
      <c r="ADR138">
        <f t="shared" si="4254"/>
        <v>0</v>
      </c>
      <c r="ADS138">
        <f t="shared" si="4255"/>
        <v>0</v>
      </c>
      <c r="ADT138">
        <f t="shared" si="4256"/>
        <v>0</v>
      </c>
      <c r="ADU138">
        <f t="shared" si="4257"/>
        <v>0</v>
      </c>
      <c r="ADV138">
        <f t="shared" si="4258"/>
        <v>0</v>
      </c>
      <c r="ADW138">
        <f t="shared" si="4259"/>
        <v>0</v>
      </c>
      <c r="ADX138">
        <f t="shared" si="4260"/>
        <v>0</v>
      </c>
      <c r="ADY138">
        <f t="shared" si="4261"/>
        <v>0</v>
      </c>
      <c r="ADZ138">
        <f t="shared" si="4262"/>
        <v>0</v>
      </c>
      <c r="AEA138">
        <f t="shared" si="4263"/>
        <v>0</v>
      </c>
      <c r="AEB138">
        <f t="shared" si="4264"/>
        <v>0</v>
      </c>
      <c r="AEC138">
        <f t="shared" si="4265"/>
        <v>0</v>
      </c>
      <c r="AED138">
        <f t="shared" si="4266"/>
        <v>0</v>
      </c>
      <c r="AEE138">
        <f t="shared" si="4267"/>
        <v>0</v>
      </c>
      <c r="AEF138">
        <f t="shared" si="4268"/>
        <v>0</v>
      </c>
      <c r="AEG138">
        <f t="shared" si="4269"/>
        <v>0</v>
      </c>
      <c r="AEH138">
        <f t="shared" si="4270"/>
        <v>0</v>
      </c>
      <c r="AEI138">
        <f t="shared" si="4271"/>
        <v>0</v>
      </c>
      <c r="AEJ138">
        <f t="shared" si="4272"/>
        <v>0</v>
      </c>
      <c r="AEK138">
        <f t="shared" si="4273"/>
        <v>0</v>
      </c>
      <c r="AEL138">
        <f t="shared" si="4274"/>
        <v>0</v>
      </c>
      <c r="AEM138">
        <f t="shared" si="4275"/>
        <v>0</v>
      </c>
      <c r="AEN138">
        <f t="shared" si="4276"/>
        <v>0</v>
      </c>
      <c r="AEO138">
        <f t="shared" si="4277"/>
        <v>0</v>
      </c>
      <c r="AEP138">
        <f t="shared" si="4278"/>
        <v>0</v>
      </c>
      <c r="AEQ138">
        <f t="shared" si="4279"/>
        <v>0</v>
      </c>
      <c r="AER138">
        <f t="shared" si="4280"/>
        <v>0</v>
      </c>
      <c r="AES138">
        <f t="shared" si="4281"/>
        <v>0</v>
      </c>
      <c r="AET138">
        <f t="shared" si="4282"/>
        <v>0</v>
      </c>
      <c r="AEU138">
        <f t="shared" si="4283"/>
        <v>0</v>
      </c>
      <c r="AEV138">
        <f t="shared" si="4284"/>
        <v>0</v>
      </c>
      <c r="AEW138">
        <f t="shared" si="4285"/>
        <v>0</v>
      </c>
      <c r="AEX138">
        <f t="shared" si="4286"/>
        <v>0</v>
      </c>
      <c r="AEY138">
        <f t="shared" si="4287"/>
        <v>0</v>
      </c>
      <c r="AEZ138">
        <f t="shared" si="4288"/>
        <v>0</v>
      </c>
      <c r="AFA138">
        <f t="shared" si="4289"/>
        <v>0</v>
      </c>
      <c r="AFB138">
        <f t="shared" si="4290"/>
        <v>0</v>
      </c>
      <c r="AFC138">
        <f t="shared" si="4291"/>
        <v>0</v>
      </c>
      <c r="AFD138">
        <f t="shared" si="4292"/>
        <v>0</v>
      </c>
      <c r="AFE138">
        <f t="shared" si="4293"/>
        <v>0</v>
      </c>
      <c r="AFF138">
        <f t="shared" si="4294"/>
        <v>0</v>
      </c>
      <c r="AFG138">
        <f t="shared" si="4295"/>
        <v>0</v>
      </c>
      <c r="AFH138">
        <f t="shared" si="4296"/>
        <v>0</v>
      </c>
      <c r="AFI138">
        <f t="shared" si="4297"/>
        <v>0</v>
      </c>
      <c r="AFJ138">
        <f t="shared" si="4298"/>
        <v>0</v>
      </c>
      <c r="AFK138">
        <f t="shared" si="4299"/>
        <v>0</v>
      </c>
      <c r="AFL138">
        <f t="shared" si="4300"/>
        <v>0</v>
      </c>
      <c r="AFM138">
        <f t="shared" si="4301"/>
        <v>0</v>
      </c>
      <c r="AFN138">
        <f t="shared" si="4302"/>
        <v>0</v>
      </c>
      <c r="AFO138">
        <f t="shared" si="4303"/>
        <v>0</v>
      </c>
      <c r="AFP138">
        <f t="shared" si="4304"/>
        <v>0</v>
      </c>
      <c r="AFQ138">
        <f t="shared" si="4305"/>
        <v>0</v>
      </c>
      <c r="AFR138">
        <f t="shared" si="4306"/>
        <v>0</v>
      </c>
      <c r="AFS138">
        <f t="shared" si="4307"/>
        <v>0</v>
      </c>
      <c r="AFT138">
        <f t="shared" si="4308"/>
        <v>0</v>
      </c>
      <c r="AFU138">
        <f t="shared" si="4309"/>
        <v>0</v>
      </c>
      <c r="AFV138">
        <f t="shared" si="4310"/>
        <v>0</v>
      </c>
      <c r="AFW138">
        <f t="shared" si="4311"/>
        <v>0</v>
      </c>
      <c r="AFX138">
        <f t="shared" si="4312"/>
        <v>0</v>
      </c>
      <c r="AFY138">
        <f t="shared" si="4313"/>
        <v>0</v>
      </c>
      <c r="AFZ138">
        <f t="shared" si="4314"/>
        <v>0</v>
      </c>
      <c r="AGA138">
        <f t="shared" si="4315"/>
        <v>0</v>
      </c>
      <c r="AGB138">
        <f t="shared" si="4316"/>
        <v>0</v>
      </c>
      <c r="AGC138">
        <f t="shared" si="4317"/>
        <v>0</v>
      </c>
      <c r="AGD138">
        <f t="shared" si="4318"/>
        <v>0</v>
      </c>
      <c r="AGE138">
        <f t="shared" si="4319"/>
        <v>0</v>
      </c>
      <c r="AGF138">
        <f t="shared" si="4320"/>
        <v>0</v>
      </c>
      <c r="AGG138">
        <f t="shared" si="4321"/>
        <v>0</v>
      </c>
      <c r="AGH138">
        <f t="shared" si="4322"/>
        <v>0</v>
      </c>
      <c r="AGI138">
        <f t="shared" si="4323"/>
        <v>0</v>
      </c>
      <c r="AGJ138">
        <f t="shared" si="4324"/>
        <v>0</v>
      </c>
      <c r="AGK138">
        <f t="shared" si="4325"/>
        <v>0</v>
      </c>
      <c r="AGM138" s="88">
        <f t="shared" si="4326"/>
        <v>79</v>
      </c>
      <c r="AGN138" s="88">
        <v>79</v>
      </c>
      <c r="AGO138">
        <v>6</v>
      </c>
      <c r="AGP138">
        <f t="shared" si="4327"/>
        <v>6</v>
      </c>
      <c r="AGQ138">
        <f t="shared" si="4328"/>
        <v>6</v>
      </c>
      <c r="AGR138">
        <f t="shared" si="4329"/>
        <v>6</v>
      </c>
      <c r="AGS138">
        <f t="shared" si="4330"/>
        <v>4</v>
      </c>
      <c r="AGT138">
        <f t="shared" si="4331"/>
        <v>8</v>
      </c>
      <c r="AGU138">
        <f t="shared" si="4332"/>
        <v>6</v>
      </c>
      <c r="AGV138">
        <f t="shared" si="4333"/>
        <v>2</v>
      </c>
      <c r="AGW138">
        <f t="shared" si="4334"/>
        <v>6</v>
      </c>
      <c r="AGX138">
        <f t="shared" si="4335"/>
        <v>6</v>
      </c>
      <c r="AGY138">
        <f t="shared" si="4336"/>
        <v>8</v>
      </c>
      <c r="AGZ138">
        <f t="shared" si="4337"/>
        <v>4</v>
      </c>
      <c r="AHA138">
        <f t="shared" si="4338"/>
        <v>0</v>
      </c>
      <c r="AHB138">
        <f t="shared" si="4339"/>
        <v>0</v>
      </c>
      <c r="AHC138">
        <f t="shared" si="4340"/>
        <v>0</v>
      </c>
      <c r="AHD138">
        <f t="shared" si="4341"/>
        <v>0</v>
      </c>
      <c r="AHE138">
        <f t="shared" si="4342"/>
        <v>0</v>
      </c>
      <c r="AHF138">
        <f t="shared" si="4343"/>
        <v>0</v>
      </c>
      <c r="AHG138">
        <f t="shared" si="4344"/>
        <v>0</v>
      </c>
      <c r="AHH138">
        <f t="shared" si="4345"/>
        <v>0</v>
      </c>
      <c r="AHI138">
        <f t="shared" si="4346"/>
        <v>0</v>
      </c>
      <c r="AHJ138">
        <f t="shared" si="4347"/>
        <v>0</v>
      </c>
      <c r="AHK138">
        <f t="shared" si="4348"/>
        <v>0</v>
      </c>
      <c r="AHL138">
        <f t="shared" si="4349"/>
        <v>0</v>
      </c>
      <c r="AHM138">
        <f t="shared" si="4350"/>
        <v>0</v>
      </c>
      <c r="AHN138">
        <f t="shared" si="4351"/>
        <v>0</v>
      </c>
      <c r="AHO138">
        <f t="shared" si="4352"/>
        <v>0</v>
      </c>
      <c r="AHP138">
        <f t="shared" si="4353"/>
        <v>0</v>
      </c>
      <c r="AHQ138">
        <f t="shared" si="4354"/>
        <v>0</v>
      </c>
      <c r="AHR138">
        <f t="shared" si="4355"/>
        <v>0</v>
      </c>
      <c r="AHS138">
        <f t="shared" si="4356"/>
        <v>0</v>
      </c>
      <c r="AHT138">
        <f t="shared" si="4357"/>
        <v>0</v>
      </c>
      <c r="AHU138">
        <f t="shared" si="4358"/>
        <v>0</v>
      </c>
      <c r="AHV138">
        <f t="shared" si="4359"/>
        <v>0</v>
      </c>
      <c r="AHW138">
        <f t="shared" si="4360"/>
        <v>0</v>
      </c>
      <c r="AHX138">
        <f t="shared" si="4361"/>
        <v>0</v>
      </c>
      <c r="AHY138">
        <f t="shared" si="4362"/>
        <v>0</v>
      </c>
      <c r="AHZ138">
        <f t="shared" si="4363"/>
        <v>0</v>
      </c>
      <c r="AIA138">
        <f t="shared" si="4364"/>
        <v>0</v>
      </c>
      <c r="AIB138">
        <f t="shared" si="4365"/>
        <v>0</v>
      </c>
      <c r="AIC138">
        <f t="shared" si="4366"/>
        <v>0</v>
      </c>
      <c r="AID138">
        <f t="shared" si="4367"/>
        <v>0</v>
      </c>
      <c r="AIE138">
        <f t="shared" si="4368"/>
        <v>0</v>
      </c>
      <c r="AIF138">
        <f t="shared" si="4369"/>
        <v>0</v>
      </c>
      <c r="AIG138">
        <f t="shared" si="4370"/>
        <v>0</v>
      </c>
      <c r="AIH138">
        <f t="shared" si="4371"/>
        <v>0</v>
      </c>
      <c r="AII138">
        <f t="shared" si="4372"/>
        <v>0</v>
      </c>
      <c r="AIJ138">
        <f t="shared" si="4373"/>
        <v>0</v>
      </c>
      <c r="AIK138">
        <f t="shared" si="4374"/>
        <v>0</v>
      </c>
      <c r="AIL138">
        <f t="shared" si="4375"/>
        <v>0</v>
      </c>
      <c r="AIM138">
        <f t="shared" si="4376"/>
        <v>0</v>
      </c>
      <c r="AIN138">
        <f t="shared" si="4377"/>
        <v>0</v>
      </c>
      <c r="AIO138">
        <f t="shared" si="4378"/>
        <v>0</v>
      </c>
      <c r="AIP138">
        <f t="shared" si="4379"/>
        <v>0</v>
      </c>
      <c r="AIQ138">
        <f t="shared" si="4380"/>
        <v>0</v>
      </c>
      <c r="AIR138">
        <f t="shared" si="4381"/>
        <v>0</v>
      </c>
      <c r="AIS138">
        <f t="shared" si="4382"/>
        <v>0</v>
      </c>
      <c r="AIT138">
        <f t="shared" si="4383"/>
        <v>0</v>
      </c>
      <c r="AIU138">
        <f t="shared" si="4384"/>
        <v>0</v>
      </c>
      <c r="AIV138">
        <f t="shared" si="4385"/>
        <v>0</v>
      </c>
      <c r="AIW138">
        <f t="shared" si="4386"/>
        <v>0</v>
      </c>
      <c r="AIX138">
        <f t="shared" si="4387"/>
        <v>0</v>
      </c>
      <c r="AIY138">
        <f t="shared" si="4388"/>
        <v>0</v>
      </c>
      <c r="AIZ138">
        <f t="shared" si="4389"/>
        <v>0</v>
      </c>
      <c r="AJA138">
        <f t="shared" si="4390"/>
        <v>0</v>
      </c>
      <c r="AJB138">
        <f t="shared" si="4391"/>
        <v>0</v>
      </c>
      <c r="AJC138">
        <f t="shared" si="4392"/>
        <v>0</v>
      </c>
      <c r="AJD138">
        <f t="shared" si="4393"/>
        <v>0</v>
      </c>
      <c r="AJE138">
        <f t="shared" si="4394"/>
        <v>0</v>
      </c>
      <c r="AJF138">
        <f t="shared" si="4395"/>
        <v>0</v>
      </c>
      <c r="AJG138">
        <f t="shared" si="4396"/>
        <v>0</v>
      </c>
      <c r="AJH138">
        <f t="shared" si="4397"/>
        <v>0</v>
      </c>
      <c r="AJI138">
        <f t="shared" si="4398"/>
        <v>0</v>
      </c>
      <c r="AJJ138">
        <f t="shared" si="4399"/>
        <v>0</v>
      </c>
      <c r="AJK138">
        <f t="shared" si="4400"/>
        <v>0</v>
      </c>
      <c r="AJL138">
        <f t="shared" si="4401"/>
        <v>0</v>
      </c>
      <c r="AJM138">
        <f t="shared" si="4402"/>
        <v>0</v>
      </c>
      <c r="AJN138">
        <f t="shared" si="4403"/>
        <v>0</v>
      </c>
      <c r="AJO138">
        <f t="shared" si="4404"/>
        <v>0</v>
      </c>
      <c r="AJP138">
        <f t="shared" si="4405"/>
        <v>0</v>
      </c>
      <c r="AJQ138">
        <f t="shared" si="4406"/>
        <v>0</v>
      </c>
      <c r="AJR138">
        <f t="shared" si="4407"/>
        <v>0</v>
      </c>
      <c r="AJS138">
        <f t="shared" si="4408"/>
        <v>0</v>
      </c>
      <c r="AJT138">
        <f t="shared" si="4409"/>
        <v>0</v>
      </c>
      <c r="AJU138">
        <f t="shared" si="4410"/>
        <v>0</v>
      </c>
      <c r="AJV138">
        <f t="shared" si="4411"/>
        <v>0</v>
      </c>
      <c r="AJX138">
        <v>48</v>
      </c>
      <c r="AJY138">
        <v>1</v>
      </c>
      <c r="AJZ138">
        <v>1</v>
      </c>
      <c r="AKA138">
        <f t="shared" si="4412"/>
        <v>8</v>
      </c>
      <c r="AKB138">
        <f t="shared" si="4413"/>
        <v>2</v>
      </c>
      <c r="AKC138">
        <f t="shared" si="4414"/>
        <v>4</v>
      </c>
      <c r="AKD138">
        <f t="shared" si="4415"/>
        <v>4</v>
      </c>
      <c r="AKE138">
        <f t="shared" si="4416"/>
        <v>4</v>
      </c>
      <c r="AKF138">
        <f t="shared" si="4417"/>
        <v>1</v>
      </c>
      <c r="AKG138">
        <f t="shared" si="4418"/>
        <v>4</v>
      </c>
      <c r="AKH138">
        <f t="shared" si="4419"/>
        <v>2</v>
      </c>
      <c r="AKI138">
        <f t="shared" si="4420"/>
        <v>0</v>
      </c>
      <c r="AKJ138">
        <f t="shared" si="4421"/>
        <v>0</v>
      </c>
      <c r="AKK138">
        <f t="shared" si="4422"/>
        <v>0</v>
      </c>
      <c r="AKL138">
        <f t="shared" si="4423"/>
        <v>0</v>
      </c>
      <c r="AKM138">
        <f t="shared" si="4424"/>
        <v>0</v>
      </c>
      <c r="AKN138">
        <f t="shared" si="4425"/>
        <v>0</v>
      </c>
      <c r="AKO138">
        <f t="shared" si="4426"/>
        <v>0</v>
      </c>
      <c r="AKP138">
        <f t="shared" si="4427"/>
        <v>0</v>
      </c>
      <c r="AKQ138">
        <f t="shared" si="4428"/>
        <v>0</v>
      </c>
      <c r="AKR138">
        <f t="shared" si="4429"/>
        <v>0</v>
      </c>
      <c r="AKS138">
        <f t="shared" si="4430"/>
        <v>0</v>
      </c>
      <c r="AKT138">
        <f t="shared" si="4431"/>
        <v>0</v>
      </c>
      <c r="AKU138">
        <f t="shared" si="4432"/>
        <v>0</v>
      </c>
      <c r="AKV138">
        <f t="shared" si="4433"/>
        <v>0</v>
      </c>
      <c r="AKW138">
        <f t="shared" si="4434"/>
        <v>0</v>
      </c>
      <c r="AKX138">
        <f t="shared" si="4435"/>
        <v>0</v>
      </c>
      <c r="AKY138">
        <f t="shared" si="4436"/>
        <v>0</v>
      </c>
      <c r="AKZ138">
        <f t="shared" si="4437"/>
        <v>0</v>
      </c>
      <c r="ALA138">
        <f t="shared" si="4438"/>
        <v>0</v>
      </c>
      <c r="ALB138">
        <f t="shared" si="4439"/>
        <v>0</v>
      </c>
      <c r="ALC138">
        <f t="shared" si="4440"/>
        <v>0</v>
      </c>
      <c r="ALD138">
        <f t="shared" si="4441"/>
        <v>0</v>
      </c>
      <c r="ALE138">
        <f t="shared" si="4442"/>
        <v>0</v>
      </c>
      <c r="ALF138">
        <f t="shared" si="4443"/>
        <v>0</v>
      </c>
      <c r="ALG138">
        <f t="shared" si="4444"/>
        <v>0</v>
      </c>
      <c r="ALH138">
        <f t="shared" si="4445"/>
        <v>0</v>
      </c>
      <c r="ALI138">
        <f t="shared" si="4446"/>
        <v>0</v>
      </c>
      <c r="ALJ138">
        <f t="shared" si="4447"/>
        <v>0</v>
      </c>
      <c r="ALK138">
        <f t="shared" si="4448"/>
        <v>0</v>
      </c>
      <c r="ALL138">
        <f t="shared" si="4449"/>
        <v>0</v>
      </c>
      <c r="ALM138">
        <f t="shared" si="4450"/>
        <v>0</v>
      </c>
      <c r="ALN138">
        <f t="shared" si="4451"/>
        <v>0</v>
      </c>
      <c r="ALO138">
        <f t="shared" si="4452"/>
        <v>0</v>
      </c>
      <c r="ALP138">
        <f t="shared" si="4453"/>
        <v>0</v>
      </c>
      <c r="ALQ138">
        <f t="shared" si="4454"/>
        <v>0</v>
      </c>
      <c r="ALR138">
        <f t="shared" si="4455"/>
        <v>0</v>
      </c>
      <c r="ALS138">
        <f t="shared" si="4456"/>
        <v>0</v>
      </c>
      <c r="ALT138">
        <f t="shared" si="4457"/>
        <v>0</v>
      </c>
      <c r="ALU138">
        <f t="shared" si="4458"/>
        <v>0</v>
      </c>
      <c r="ALV138">
        <f t="shared" si="4459"/>
        <v>0</v>
      </c>
      <c r="ALW138">
        <f t="shared" si="4460"/>
        <v>0</v>
      </c>
      <c r="ALX138">
        <f t="shared" si="4461"/>
        <v>0</v>
      </c>
      <c r="ALY138">
        <f t="shared" si="4462"/>
        <v>0</v>
      </c>
      <c r="ALZ138">
        <f t="shared" si="4463"/>
        <v>0</v>
      </c>
      <c r="AMA138">
        <f t="shared" si="4464"/>
        <v>0</v>
      </c>
      <c r="AMB138">
        <f t="shared" si="4465"/>
        <v>0</v>
      </c>
      <c r="AMC138">
        <f t="shared" si="4466"/>
        <v>0</v>
      </c>
      <c r="AMD138">
        <f t="shared" si="4467"/>
        <v>0</v>
      </c>
      <c r="AME138">
        <f t="shared" si="4468"/>
        <v>0</v>
      </c>
      <c r="AMF138">
        <f t="shared" si="4469"/>
        <v>0</v>
      </c>
      <c r="AMG138">
        <f t="shared" si="4470"/>
        <v>0</v>
      </c>
      <c r="AMH138">
        <f t="shared" si="4471"/>
        <v>0</v>
      </c>
      <c r="AMI138">
        <f t="shared" si="4472"/>
        <v>0</v>
      </c>
      <c r="AMJ138">
        <f t="shared" si="4473"/>
        <v>0</v>
      </c>
      <c r="AMK138">
        <f t="shared" si="4474"/>
        <v>0</v>
      </c>
      <c r="AML138">
        <f t="shared" si="4475"/>
        <v>0</v>
      </c>
      <c r="AMM138">
        <f t="shared" si="4476"/>
        <v>0</v>
      </c>
      <c r="AMN138">
        <f t="shared" si="4477"/>
        <v>0</v>
      </c>
      <c r="AMO138">
        <f t="shared" si="4478"/>
        <v>0</v>
      </c>
      <c r="AMP138">
        <f t="shared" si="4479"/>
        <v>0</v>
      </c>
      <c r="AMQ138">
        <f t="shared" si="4480"/>
        <v>0</v>
      </c>
      <c r="AMR138">
        <f t="shared" si="4481"/>
        <v>0</v>
      </c>
      <c r="AMS138">
        <f t="shared" si="4482"/>
        <v>0</v>
      </c>
      <c r="AMT138">
        <f t="shared" si="4483"/>
        <v>0</v>
      </c>
      <c r="AMU138">
        <f t="shared" si="4484"/>
        <v>0</v>
      </c>
      <c r="AMV138">
        <f t="shared" si="4485"/>
        <v>0</v>
      </c>
      <c r="AMW138">
        <f t="shared" si="4486"/>
        <v>0</v>
      </c>
      <c r="AMX138">
        <f t="shared" si="4487"/>
        <v>0</v>
      </c>
      <c r="AMY138">
        <f t="shared" si="4488"/>
        <v>0</v>
      </c>
      <c r="AMZ138">
        <f t="shared" si="4489"/>
        <v>0</v>
      </c>
      <c r="ANA138">
        <f t="shared" si="4490"/>
        <v>0</v>
      </c>
      <c r="ANB138">
        <f t="shared" si="4491"/>
        <v>0</v>
      </c>
      <c r="ANC138">
        <f t="shared" si="4492"/>
        <v>0</v>
      </c>
      <c r="AND138">
        <f t="shared" si="4493"/>
        <v>0</v>
      </c>
      <c r="ANR138" s="4">
        <v>1623</v>
      </c>
      <c r="ANS138" s="4">
        <f t="shared" si="4494"/>
        <v>1623</v>
      </c>
      <c r="ANU138" s="4">
        <v>1642</v>
      </c>
      <c r="ANV138" t="str">
        <f t="shared" si="4495"/>
        <v>1606</v>
      </c>
      <c r="ANW138" t="str">
        <f t="shared" si="4496"/>
        <v>1602</v>
      </c>
      <c r="ANX138" t="str">
        <f t="shared" si="4497"/>
        <v>1597</v>
      </c>
      <c r="ANY138" t="str">
        <f t="shared" si="4498"/>
        <v>1606</v>
      </c>
      <c r="ANZ138" t="str">
        <f t="shared" si="4499"/>
        <v>1638</v>
      </c>
      <c r="AOA138" t="str">
        <f t="shared" si="4500"/>
        <v>1634</v>
      </c>
      <c r="AOB138" t="str">
        <f t="shared" si="4501"/>
        <v>1616</v>
      </c>
      <c r="AOC138" t="str">
        <f t="shared" si="4502"/>
        <v>1594</v>
      </c>
      <c r="AOD138" t="str">
        <f t="shared" si="4503"/>
        <v>1589</v>
      </c>
      <c r="AOE138" t="str">
        <f t="shared" si="4504"/>
        <v>1587</v>
      </c>
      <c r="AOF138" t="str">
        <f t="shared" si="4505"/>
        <v>1623</v>
      </c>
      <c r="AOG138" t="str">
        <f t="shared" si="4506"/>
        <v>1623</v>
      </c>
      <c r="AOH138" t="str">
        <f t="shared" si="4507"/>
        <v>1623</v>
      </c>
      <c r="AOI138" t="str">
        <f t="shared" si="4508"/>
        <v>1623</v>
      </c>
      <c r="AOJ138" t="str">
        <f t="shared" si="4509"/>
        <v>1623</v>
      </c>
      <c r="AOK138" t="str">
        <f t="shared" si="4510"/>
        <v>1623</v>
      </c>
      <c r="AOL138" t="str">
        <f t="shared" si="4511"/>
        <v>1623</v>
      </c>
      <c r="AOM138" t="str">
        <f t="shared" si="4512"/>
        <v>1623</v>
      </c>
      <c r="AON138" t="str">
        <f t="shared" si="4513"/>
        <v>1623</v>
      </c>
      <c r="AOO138" t="str">
        <f t="shared" si="4514"/>
        <v>1623</v>
      </c>
      <c r="AOP138" t="str">
        <f t="shared" si="4515"/>
        <v>1623</v>
      </c>
      <c r="AOQ138" t="str">
        <f t="shared" si="4516"/>
        <v>1623</v>
      </c>
      <c r="AOR138" t="str">
        <f t="shared" si="4517"/>
        <v>1623</v>
      </c>
      <c r="AOS138" t="str">
        <f t="shared" si="4518"/>
        <v>1623</v>
      </c>
      <c r="AOT138" t="str">
        <f t="shared" si="4519"/>
        <v>1623</v>
      </c>
      <c r="AOU138" t="str">
        <f t="shared" si="4520"/>
        <v>1623</v>
      </c>
      <c r="AOV138" t="str">
        <f t="shared" si="4521"/>
        <v>1623</v>
      </c>
      <c r="AOW138" t="str">
        <f t="shared" si="4522"/>
        <v>1623</v>
      </c>
      <c r="AOX138" t="str">
        <f t="shared" si="4523"/>
        <v>1623</v>
      </c>
      <c r="AOY138" t="str">
        <f t="shared" si="4524"/>
        <v>1623</v>
      </c>
      <c r="AOZ138" t="str">
        <f t="shared" si="4525"/>
        <v>1623</v>
      </c>
      <c r="APA138" t="str">
        <f t="shared" si="4526"/>
        <v>1623</v>
      </c>
      <c r="APB138" t="str">
        <f t="shared" si="4527"/>
        <v>1623</v>
      </c>
      <c r="APC138" t="str">
        <f t="shared" si="4528"/>
        <v>1623</v>
      </c>
      <c r="APD138" t="str">
        <f t="shared" si="4529"/>
        <v>1623</v>
      </c>
      <c r="APE138" t="str">
        <f t="shared" si="4530"/>
        <v>1623</v>
      </c>
      <c r="APF138" t="str">
        <f t="shared" si="4531"/>
        <v>1623</v>
      </c>
      <c r="APG138" t="str">
        <f t="shared" si="4532"/>
        <v>1623</v>
      </c>
      <c r="APH138" t="str">
        <f t="shared" si="4533"/>
        <v>1623</v>
      </c>
      <c r="API138" t="str">
        <f t="shared" si="4534"/>
        <v>1623</v>
      </c>
      <c r="APJ138" t="str">
        <f t="shared" si="4535"/>
        <v>1623</v>
      </c>
      <c r="APK138" t="str">
        <f t="shared" si="4536"/>
        <v>1623</v>
      </c>
      <c r="APL138" t="str">
        <f t="shared" si="4537"/>
        <v>1623</v>
      </c>
      <c r="APM138" t="str">
        <f t="shared" si="4538"/>
        <v>1623</v>
      </c>
      <c r="APN138" t="str">
        <f t="shared" si="4539"/>
        <v>1623</v>
      </c>
      <c r="APO138" t="str">
        <f t="shared" si="4540"/>
        <v>1623</v>
      </c>
      <c r="APP138" t="str">
        <f t="shared" si="4541"/>
        <v>1623</v>
      </c>
      <c r="APQ138" t="str">
        <f t="shared" si="4542"/>
        <v>1623</v>
      </c>
      <c r="APR138" t="str">
        <f t="shared" si="4543"/>
        <v>1623</v>
      </c>
      <c r="APS138" t="str">
        <f t="shared" si="4544"/>
        <v>1623</v>
      </c>
      <c r="APT138" t="str">
        <f t="shared" si="4545"/>
        <v>1623</v>
      </c>
      <c r="APU138" t="str">
        <f t="shared" si="4546"/>
        <v>1623</v>
      </c>
      <c r="APV138" t="str">
        <f t="shared" si="4547"/>
        <v>1623</v>
      </c>
      <c r="APW138" t="str">
        <f t="shared" si="4548"/>
        <v>1623</v>
      </c>
      <c r="APX138" t="str">
        <f t="shared" si="4549"/>
        <v>1623</v>
      </c>
      <c r="APY138" t="str">
        <f t="shared" si="4550"/>
        <v>1623</v>
      </c>
      <c r="APZ138" t="str">
        <f t="shared" si="4551"/>
        <v>1623</v>
      </c>
      <c r="AQA138" t="str">
        <f t="shared" si="4552"/>
        <v>1623</v>
      </c>
      <c r="AQB138" t="str">
        <f t="shared" si="4553"/>
        <v>1623</v>
      </c>
      <c r="AQC138" t="str">
        <f t="shared" si="4554"/>
        <v>1623</v>
      </c>
      <c r="AQD138" t="str">
        <f t="shared" si="4555"/>
        <v>1623</v>
      </c>
      <c r="AQE138" t="str">
        <f t="shared" si="4556"/>
        <v>1623</v>
      </c>
      <c r="AQF138" t="str">
        <f t="shared" si="4557"/>
        <v>1623</v>
      </c>
      <c r="AQG138" t="str">
        <f t="shared" si="4558"/>
        <v>1623</v>
      </c>
      <c r="AQH138" t="str">
        <f t="shared" si="4559"/>
        <v>1623</v>
      </c>
      <c r="AQI138" t="str">
        <f t="shared" si="4560"/>
        <v>1623</v>
      </c>
      <c r="AQJ138" t="str">
        <f t="shared" si="4561"/>
        <v>1623</v>
      </c>
      <c r="AQK138" t="str">
        <f t="shared" si="4562"/>
        <v>1623</v>
      </c>
      <c r="AQL138" t="str">
        <f t="shared" si="4563"/>
        <v>1623</v>
      </c>
      <c r="AQM138" t="str">
        <f t="shared" si="4564"/>
        <v>1623</v>
      </c>
      <c r="AQN138" t="str">
        <f t="shared" si="4565"/>
        <v>1623</v>
      </c>
      <c r="AQO138" t="str">
        <f t="shared" si="4566"/>
        <v>1623</v>
      </c>
      <c r="AQP138" t="str">
        <f t="shared" si="4567"/>
        <v>1623</v>
      </c>
      <c r="AQQ138" t="str">
        <f t="shared" si="4568"/>
        <v>1623</v>
      </c>
      <c r="AQR138" t="str">
        <f t="shared" si="4569"/>
        <v>1623</v>
      </c>
      <c r="AQS138" t="str">
        <f t="shared" si="4570"/>
        <v>1623</v>
      </c>
      <c r="AQT138" t="str">
        <f t="shared" si="4571"/>
        <v>1623</v>
      </c>
      <c r="AQU138" t="str">
        <f t="shared" si="4572"/>
        <v>1623</v>
      </c>
      <c r="AQV138" t="str">
        <f t="shared" si="4573"/>
        <v>1623</v>
      </c>
      <c r="AQW138" t="str">
        <f t="shared" si="4574"/>
        <v>1623</v>
      </c>
      <c r="AQX138" t="str">
        <f t="shared" si="4575"/>
        <v>1623</v>
      </c>
      <c r="AQY138" t="str">
        <f t="shared" si="4576"/>
        <v>1623</v>
      </c>
      <c r="AQZ138" t="str">
        <f t="shared" si="4577"/>
        <v>1623</v>
      </c>
      <c r="ARA138" t="str">
        <f t="shared" si="4578"/>
        <v>1623</v>
      </c>
      <c r="ARB138" t="str">
        <f t="shared" si="4579"/>
        <v>1623</v>
      </c>
      <c r="ARC138">
        <v>1642</v>
      </c>
      <c r="ARH138" s="5"/>
    </row>
    <row r="139" spans="1:1152" x14ac:dyDescent="0.2">
      <c r="A139">
        <v>1</v>
      </c>
      <c r="B139" s="13" t="s">
        <v>389</v>
      </c>
      <c r="C139" s="20">
        <f>VLOOKUP(A139, Rankings!$A$2:$AN$161, 40, FALSE)</f>
        <v>137</v>
      </c>
      <c r="D139" s="2" t="s">
        <v>412</v>
      </c>
      <c r="F139" s="4">
        <v>8</v>
      </c>
      <c r="G139" s="4">
        <v>6</v>
      </c>
      <c r="I139" s="5">
        <f t="shared" si="3664"/>
        <v>9</v>
      </c>
      <c r="L139" t="s">
        <v>1814</v>
      </c>
      <c r="M139" t="s">
        <v>2224</v>
      </c>
      <c r="N139" t="s">
        <v>2424</v>
      </c>
      <c r="O139" t="s">
        <v>2709</v>
      </c>
      <c r="P139" t="s">
        <v>2902</v>
      </c>
      <c r="Q139" t="s">
        <v>3089</v>
      </c>
      <c r="R139" t="s">
        <v>3298</v>
      </c>
      <c r="S139" t="s">
        <v>3558</v>
      </c>
      <c r="T139" t="s">
        <v>3789</v>
      </c>
      <c r="U139" t="s">
        <v>10</v>
      </c>
      <c r="V139" t="s">
        <v>10</v>
      </c>
      <c r="W139" t="str">
        <f>Rankings!D138</f>
        <v>-</v>
      </c>
      <c r="X139" t="s">
        <v>10</v>
      </c>
      <c r="Y139" t="s">
        <v>10</v>
      </c>
      <c r="Z139" t="s">
        <v>10</v>
      </c>
      <c r="AA139" t="s">
        <v>10</v>
      </c>
      <c r="AB139" t="s">
        <v>10</v>
      </c>
      <c r="AC139" t="s">
        <v>10</v>
      </c>
      <c r="AD139" t="s">
        <v>10</v>
      </c>
      <c r="AE139" t="s">
        <v>10</v>
      </c>
      <c r="AF139" t="s">
        <v>10</v>
      </c>
      <c r="AG139" t="s">
        <v>10</v>
      </c>
      <c r="AH139" t="s">
        <v>10</v>
      </c>
      <c r="AI139" t="s">
        <v>10</v>
      </c>
      <c r="AJ139" t="s">
        <v>10</v>
      </c>
      <c r="AK139" t="s">
        <v>10</v>
      </c>
      <c r="AL139" t="s">
        <v>10</v>
      </c>
      <c r="AM139" t="s">
        <v>10</v>
      </c>
      <c r="AN139" t="s">
        <v>10</v>
      </c>
      <c r="AO139" t="s">
        <v>10</v>
      </c>
      <c r="AP139" t="s">
        <v>10</v>
      </c>
      <c r="AQ139" t="s">
        <v>10</v>
      </c>
      <c r="AR139" t="s">
        <v>10</v>
      </c>
      <c r="AS139" t="s">
        <v>10</v>
      </c>
      <c r="AT139" t="s">
        <v>10</v>
      </c>
      <c r="AU139" t="s">
        <v>10</v>
      </c>
      <c r="AV139" t="s">
        <v>10</v>
      </c>
      <c r="AW139" t="s">
        <v>10</v>
      </c>
      <c r="AX139" t="s">
        <v>10</v>
      </c>
      <c r="AY139" t="s">
        <v>10</v>
      </c>
      <c r="AZ139" t="s">
        <v>10</v>
      </c>
      <c r="BA139" t="s">
        <v>10</v>
      </c>
      <c r="BB139" t="s">
        <v>10</v>
      </c>
      <c r="BC139" t="s">
        <v>10</v>
      </c>
      <c r="BD139" t="s">
        <v>10</v>
      </c>
      <c r="BE139" t="s">
        <v>10</v>
      </c>
      <c r="BF139" t="s">
        <v>10</v>
      </c>
      <c r="BG139" t="s">
        <v>10</v>
      </c>
      <c r="BH139" t="s">
        <v>10</v>
      </c>
      <c r="BI139" t="s">
        <v>10</v>
      </c>
      <c r="BJ139" t="s">
        <v>10</v>
      </c>
      <c r="BK139" t="s">
        <v>10</v>
      </c>
      <c r="BL139" t="s">
        <v>10</v>
      </c>
      <c r="BM139" t="s">
        <v>10</v>
      </c>
      <c r="BN139" t="s">
        <v>10</v>
      </c>
      <c r="BO139" t="s">
        <v>10</v>
      </c>
      <c r="BP139" t="s">
        <v>10</v>
      </c>
      <c r="BQ139" t="s">
        <v>10</v>
      </c>
      <c r="BR139" t="s">
        <v>10</v>
      </c>
      <c r="BS139" t="s">
        <v>10</v>
      </c>
      <c r="BT139" t="s">
        <v>10</v>
      </c>
      <c r="BU139" t="s">
        <v>10</v>
      </c>
      <c r="BV139" t="s">
        <v>10</v>
      </c>
      <c r="BW139" t="s">
        <v>10</v>
      </c>
      <c r="BX139" t="s">
        <v>10</v>
      </c>
      <c r="BY139" t="s">
        <v>10</v>
      </c>
      <c r="BZ139" t="s">
        <v>10</v>
      </c>
      <c r="CA139" t="s">
        <v>10</v>
      </c>
      <c r="CB139" t="s">
        <v>10</v>
      </c>
      <c r="CC139" t="s">
        <v>10</v>
      </c>
      <c r="CD139" t="s">
        <v>10</v>
      </c>
      <c r="CE139" t="s">
        <v>10</v>
      </c>
      <c r="CF139" t="s">
        <v>10</v>
      </c>
      <c r="CG139" t="s">
        <v>10</v>
      </c>
      <c r="CH139" t="s">
        <v>10</v>
      </c>
      <c r="CI139" t="s">
        <v>10</v>
      </c>
      <c r="CJ139" t="s">
        <v>10</v>
      </c>
      <c r="CK139" t="s">
        <v>10</v>
      </c>
      <c r="CL139" t="s">
        <v>10</v>
      </c>
      <c r="CM139" t="s">
        <v>10</v>
      </c>
      <c r="CN139" t="s">
        <v>10</v>
      </c>
      <c r="CO139" t="s">
        <v>10</v>
      </c>
      <c r="CP139" t="s">
        <v>10</v>
      </c>
      <c r="CQ139" t="s">
        <v>10</v>
      </c>
      <c r="CR139" t="s">
        <v>10</v>
      </c>
      <c r="CT139" s="4">
        <f t="shared" si="3665"/>
        <v>0</v>
      </c>
      <c r="CU139" s="4">
        <f t="shared" si="3666"/>
        <v>0</v>
      </c>
      <c r="CV139" s="4">
        <f t="shared" si="3667"/>
        <v>0</v>
      </c>
      <c r="CW139" s="4">
        <f t="shared" si="3668"/>
        <v>5</v>
      </c>
      <c r="CX139" s="4">
        <f t="shared" si="3669"/>
        <v>1</v>
      </c>
      <c r="CY139" s="4">
        <f t="shared" si="3670"/>
        <v>0</v>
      </c>
      <c r="CZ139" s="4">
        <f t="shared" si="3671"/>
        <v>0</v>
      </c>
      <c r="DA139" s="4">
        <f t="shared" si="3672"/>
        <v>1</v>
      </c>
      <c r="DB139" s="4">
        <f t="shared" si="3673"/>
        <v>0</v>
      </c>
      <c r="DC139" s="4">
        <f t="shared" si="3674"/>
        <v>0</v>
      </c>
      <c r="DD139" s="4">
        <f t="shared" si="3675"/>
        <v>0</v>
      </c>
      <c r="DE139" s="4">
        <f t="shared" si="3676"/>
        <v>2</v>
      </c>
      <c r="DF139" s="4">
        <f t="shared" si="3677"/>
        <v>0</v>
      </c>
      <c r="DG139" s="4">
        <f t="shared" si="3678"/>
        <v>0</v>
      </c>
      <c r="DH139" s="4">
        <f t="shared" si="3679"/>
        <v>0</v>
      </c>
      <c r="DI139" s="152">
        <f t="shared" si="3680"/>
        <v>0</v>
      </c>
      <c r="DJ139" s="153">
        <f t="shared" si="3681"/>
        <v>0</v>
      </c>
      <c r="DK139" s="4">
        <f t="shared" si="3682"/>
        <v>5</v>
      </c>
      <c r="DL139" s="4">
        <f t="shared" si="3683"/>
        <v>1</v>
      </c>
      <c r="DM139" s="4">
        <f t="shared" si="3684"/>
        <v>1</v>
      </c>
      <c r="DN139" s="4">
        <f t="shared" si="3685"/>
        <v>0</v>
      </c>
      <c r="DO139" s="4">
        <f t="shared" si="3686"/>
        <v>2</v>
      </c>
      <c r="DP139" s="4">
        <f t="shared" si="3687"/>
        <v>0</v>
      </c>
      <c r="DQ139" s="4">
        <f t="shared" si="3688"/>
        <v>0</v>
      </c>
      <c r="DR139" s="4">
        <f t="shared" si="3689"/>
        <v>1</v>
      </c>
      <c r="DS139" s="4">
        <f t="shared" si="3690"/>
        <v>3</v>
      </c>
      <c r="DT139" s="4">
        <f t="shared" si="3691"/>
        <v>0</v>
      </c>
      <c r="DU139" t="str">
        <f t="shared" si="3692"/>
        <v>0R</v>
      </c>
      <c r="DV139" t="str">
        <f t="shared" si="3693"/>
        <v>0R</v>
      </c>
      <c r="DW139" t="str">
        <f t="shared" si="3694"/>
        <v>0R</v>
      </c>
      <c r="DX139" t="str">
        <f t="shared" si="3695"/>
        <v>0S</v>
      </c>
      <c r="DY139" t="str">
        <f t="shared" si="3696"/>
        <v>0S</v>
      </c>
      <c r="DZ139" t="str">
        <f t="shared" si="3697"/>
        <v>0R</v>
      </c>
      <c r="EA139" t="str">
        <f t="shared" si="3698"/>
        <v>3L</v>
      </c>
      <c r="EB139" t="str">
        <f t="shared" si="3699"/>
        <v>0L</v>
      </c>
      <c r="EC139" t="str">
        <f t="shared" si="3700"/>
        <v>0R</v>
      </c>
      <c r="ED139">
        <f t="shared" si="3701"/>
        <v>0</v>
      </c>
      <c r="EE139">
        <f t="shared" si="3702"/>
        <v>0</v>
      </c>
      <c r="EF139">
        <f t="shared" si="3703"/>
        <v>0</v>
      </c>
      <c r="EG139">
        <f t="shared" si="3704"/>
        <v>0</v>
      </c>
      <c r="EH139">
        <f t="shared" si="3705"/>
        <v>0</v>
      </c>
      <c r="EI139">
        <f t="shared" si="3706"/>
        <v>0</v>
      </c>
      <c r="EJ139">
        <f t="shared" si="3707"/>
        <v>0</v>
      </c>
      <c r="EK139">
        <f t="shared" si="3708"/>
        <v>0</v>
      </c>
      <c r="EL139">
        <f t="shared" si="3709"/>
        <v>0</v>
      </c>
      <c r="EM139">
        <f t="shared" si="3710"/>
        <v>0</v>
      </c>
      <c r="EN139">
        <f t="shared" si="3711"/>
        <v>0</v>
      </c>
      <c r="EO139">
        <f t="shared" si="3712"/>
        <v>0</v>
      </c>
      <c r="EP139">
        <f t="shared" si="3713"/>
        <v>0</v>
      </c>
      <c r="EQ139">
        <f t="shared" si="3714"/>
        <v>0</v>
      </c>
      <c r="ER139">
        <f t="shared" si="3715"/>
        <v>0</v>
      </c>
      <c r="ES139">
        <f t="shared" si="3716"/>
        <v>0</v>
      </c>
      <c r="ET139">
        <f t="shared" si="3717"/>
        <v>0</v>
      </c>
      <c r="EU139">
        <f t="shared" si="3718"/>
        <v>0</v>
      </c>
      <c r="EV139">
        <f t="shared" si="3719"/>
        <v>0</v>
      </c>
      <c r="EW139">
        <f t="shared" si="3720"/>
        <v>0</v>
      </c>
      <c r="EX139">
        <f t="shared" si="3721"/>
        <v>0</v>
      </c>
      <c r="EY139">
        <f t="shared" si="3722"/>
        <v>0</v>
      </c>
      <c r="EZ139">
        <f t="shared" si="3723"/>
        <v>0</v>
      </c>
      <c r="FA139">
        <f t="shared" si="3724"/>
        <v>0</v>
      </c>
      <c r="FB139">
        <f t="shared" si="3725"/>
        <v>0</v>
      </c>
      <c r="FC139">
        <f t="shared" si="3726"/>
        <v>0</v>
      </c>
      <c r="FD139">
        <f t="shared" si="3727"/>
        <v>0</v>
      </c>
      <c r="FE139">
        <f t="shared" si="3728"/>
        <v>0</v>
      </c>
      <c r="FF139">
        <f t="shared" si="3729"/>
        <v>0</v>
      </c>
      <c r="FG139">
        <f t="shared" si="3730"/>
        <v>0</v>
      </c>
      <c r="FH139">
        <f t="shared" si="3731"/>
        <v>0</v>
      </c>
      <c r="FI139">
        <f t="shared" si="3732"/>
        <v>0</v>
      </c>
      <c r="FJ139">
        <f t="shared" si="3733"/>
        <v>0</v>
      </c>
      <c r="FK139">
        <f t="shared" si="3734"/>
        <v>0</v>
      </c>
      <c r="FL139">
        <f t="shared" si="3735"/>
        <v>0</v>
      </c>
      <c r="FM139">
        <f t="shared" si="3736"/>
        <v>0</v>
      </c>
      <c r="FN139">
        <f t="shared" si="3737"/>
        <v>0</v>
      </c>
      <c r="FO139">
        <f t="shared" si="3738"/>
        <v>0</v>
      </c>
      <c r="FP139">
        <f t="shared" si="3739"/>
        <v>0</v>
      </c>
      <c r="FQ139">
        <f t="shared" si="3740"/>
        <v>0</v>
      </c>
      <c r="FR139">
        <f t="shared" si="3741"/>
        <v>0</v>
      </c>
      <c r="FS139">
        <f t="shared" si="3742"/>
        <v>0</v>
      </c>
      <c r="FT139">
        <f t="shared" si="3743"/>
        <v>0</v>
      </c>
      <c r="FU139">
        <f t="shared" si="3744"/>
        <v>0</v>
      </c>
      <c r="FV139">
        <f t="shared" si="3745"/>
        <v>0</v>
      </c>
      <c r="FW139">
        <f t="shared" si="3746"/>
        <v>0</v>
      </c>
      <c r="FX139">
        <f t="shared" si="3747"/>
        <v>0</v>
      </c>
      <c r="FY139">
        <f t="shared" si="3748"/>
        <v>0</v>
      </c>
      <c r="FZ139">
        <f t="shared" si="3749"/>
        <v>0</v>
      </c>
      <c r="GA139">
        <f t="shared" si="3750"/>
        <v>0</v>
      </c>
      <c r="GB139">
        <f t="shared" si="3751"/>
        <v>0</v>
      </c>
      <c r="GC139">
        <f t="shared" si="3752"/>
        <v>0</v>
      </c>
      <c r="GD139">
        <f t="shared" si="3753"/>
        <v>0</v>
      </c>
      <c r="GE139">
        <f t="shared" si="3754"/>
        <v>0</v>
      </c>
      <c r="GF139">
        <f t="shared" si="3755"/>
        <v>0</v>
      </c>
      <c r="GG139">
        <f t="shared" si="3756"/>
        <v>0</v>
      </c>
      <c r="GH139">
        <f t="shared" si="3757"/>
        <v>0</v>
      </c>
      <c r="GI139">
        <f t="shared" si="3758"/>
        <v>0</v>
      </c>
      <c r="GJ139">
        <f t="shared" si="3759"/>
        <v>0</v>
      </c>
      <c r="GK139">
        <f t="shared" si="3760"/>
        <v>0</v>
      </c>
      <c r="GL139">
        <f t="shared" si="3761"/>
        <v>0</v>
      </c>
      <c r="GM139">
        <f t="shared" si="3762"/>
        <v>0</v>
      </c>
      <c r="GN139">
        <f t="shared" si="3763"/>
        <v>0</v>
      </c>
      <c r="GO139">
        <f t="shared" si="3764"/>
        <v>0</v>
      </c>
      <c r="GP139">
        <f t="shared" si="3765"/>
        <v>0</v>
      </c>
      <c r="GQ139">
        <f t="shared" si="3766"/>
        <v>0</v>
      </c>
      <c r="GR139">
        <f t="shared" si="3767"/>
        <v>0</v>
      </c>
      <c r="GS139">
        <f t="shared" si="3768"/>
        <v>0</v>
      </c>
      <c r="GT139">
        <f t="shared" si="3769"/>
        <v>0</v>
      </c>
      <c r="GU139">
        <f t="shared" si="3770"/>
        <v>0</v>
      </c>
      <c r="GV139">
        <f t="shared" si="3771"/>
        <v>0</v>
      </c>
      <c r="GW139">
        <f t="shared" si="3772"/>
        <v>0</v>
      </c>
      <c r="GX139">
        <f t="shared" si="3773"/>
        <v>0</v>
      </c>
      <c r="GY139">
        <f t="shared" si="3774"/>
        <v>0</v>
      </c>
      <c r="GZ139">
        <f t="shared" si="3775"/>
        <v>0</v>
      </c>
      <c r="HA139">
        <f t="shared" si="3776"/>
        <v>0</v>
      </c>
      <c r="HB139" s="176" t="s">
        <v>265</v>
      </c>
      <c r="HC139" s="89">
        <f t="shared" si="3777"/>
        <v>284.10434048984433</v>
      </c>
      <c r="HD139" s="89">
        <f t="shared" si="3778"/>
        <v>94.947711310962106</v>
      </c>
      <c r="HE139" s="89">
        <f t="shared" si="3779"/>
        <v>101.45954214482148</v>
      </c>
      <c r="HF139" s="89">
        <f t="shared" si="3780"/>
        <v>0</v>
      </c>
      <c r="HH139" s="88">
        <f t="shared" si="3781"/>
        <v>480.51159394562796</v>
      </c>
      <c r="HI139" s="88">
        <f t="shared" si="3782"/>
        <v>50.729771072410742</v>
      </c>
      <c r="HK139">
        <f>IFERROR(VLOOKUP(_xlfn.NUMBERVALUE(MID(L139, SEARCH("!", L139)+1, SEARCH("+", L139)-SEARCH("!", L139)-1)), Rankings!$A$2:$BK$161, 63, FALSE),0)</f>
        <v>50.070034591034428</v>
      </c>
      <c r="HL139">
        <f>IFERROR(VLOOKUP(_xlfn.NUMBERVALUE(MID(M139, SEARCH("!", M139)+1, SEARCH("+", M139)-SEARCH("!", M139)-1)), Rankings!$A$2:$BK$161, 63, FALSE),0)</f>
        <v>77.420059260511906</v>
      </c>
      <c r="HM139">
        <f>IFERROR(VLOOKUP(_xlfn.NUMBERVALUE(MID(N139, SEARCH("!", N139)+1, SEARCH("+", N139)-SEARCH("!", N139)-1)), Rankings!$A$2:$BK$161, 63, FALSE),0)</f>
        <v>52.895559263236841</v>
      </c>
      <c r="HN139">
        <f>IFERROR(VLOOKUP(_xlfn.NUMBERVALUE(MID(O139, SEARCH("!", O139)+1, SEARCH("+", O139)-SEARCH("!", O139)-1)), Rankings!$A$2:$BK$161, 63, FALSE),0)</f>
        <v>53.943399840546967</v>
      </c>
      <c r="HO139">
        <f>IFERROR(VLOOKUP(_xlfn.NUMBERVALUE(MID(P139, SEARCH("!", P139)+1, SEARCH("+", P139)-SEARCH("!", P139)-1)), Rankings!$A$2:$BK$161, 63, FALSE),0)</f>
        <v>47.516142304274517</v>
      </c>
      <c r="HP139">
        <f>IFERROR(VLOOKUP(_xlfn.NUMBERVALUE(MID(Q139, SEARCH("!", Q139)+1, SEARCH("+", Q139)-SEARCH("!", Q139)-1)), Rankings!$A$2:$BK$161, 63, FALSE),0)</f>
        <v>50.308757958347982</v>
      </c>
      <c r="HQ139">
        <f>IFERROR(VLOOKUP(_xlfn.NUMBERVALUE(MID(R139, SEARCH("!", R139)+1, SEARCH("+", R139)-SEARCH("!", R139)-1)), Rankings!$A$2:$BK$161, 63, FALSE),0)</f>
        <v>49.602374340748362</v>
      </c>
      <c r="HR139">
        <f>IFERROR(VLOOKUP(_xlfn.NUMBERVALUE(MID(S139, SEARCH("!", S139)+1, SEARCH("+", S139)-SEARCH("!", S139)-1)), Rankings!$A$2:$BK$161, 63, FALSE),0)</f>
        <v>45.345336970213744</v>
      </c>
      <c r="HS139">
        <f>IFERROR(VLOOKUP(_xlfn.NUMBERVALUE(MID(T139, SEARCH("!", T139)+1, SEARCH("+", T139)-SEARCH("!", T139)-1)), Rankings!$A$2:$BK$161, 63, FALSE),0)</f>
        <v>53.409929416713148</v>
      </c>
      <c r="HT139">
        <f>IFERROR(VLOOKUP(_xlfn.NUMBERVALUE(MID(U139, SEARCH("!", U139)+1, SEARCH("+", U139)-SEARCH("!", U139)-1)), Rankings!$A$2:$BK$161, 63, FALSE),0)</f>
        <v>0</v>
      </c>
      <c r="HU139">
        <f>IFERROR(VLOOKUP(_xlfn.NUMBERVALUE(MID(V139, SEARCH("!", V139)+1, SEARCH("+", V139)-SEARCH("!", V139)-1)), Rankings!$A$2:$BK$161, 63, FALSE),0)</f>
        <v>0</v>
      </c>
      <c r="HV139">
        <f>IFERROR(VLOOKUP(_xlfn.NUMBERVALUE(MID(W139, SEARCH("!", W139)+1, SEARCH("+", W139)-SEARCH("!", W139)-1)), Rankings!$A$2:$BK$161, 63, FALSE),0)</f>
        <v>0</v>
      </c>
      <c r="HW139">
        <f>IFERROR(VLOOKUP(_xlfn.NUMBERVALUE(MID(X139, SEARCH("!", X139)+1, SEARCH("+", X139)-SEARCH("!", X139)-1)), Rankings!$A$2:$BK$161, 63, FALSE),0)</f>
        <v>0</v>
      </c>
      <c r="HX139">
        <f>IFERROR(VLOOKUP(_xlfn.NUMBERVALUE(MID(Y139, SEARCH("!", Y139)+1, SEARCH("+", Y139)-SEARCH("!", Y139)-1)), Rankings!$A$2:$BK$161, 63, FALSE),0)</f>
        <v>0</v>
      </c>
      <c r="HY139">
        <f>IFERROR(VLOOKUP(_xlfn.NUMBERVALUE(MID(Z139, SEARCH("!", Z139)+1, SEARCH("+", Z139)-SEARCH("!", Z139)-1)), Rankings!$A$2:$BK$161, 63, FALSE),0)</f>
        <v>0</v>
      </c>
      <c r="HZ139">
        <f>IFERROR(VLOOKUP(_xlfn.NUMBERVALUE(MID(AA139, SEARCH("!", AA139)+1, SEARCH("+", AA139)-SEARCH("!", AA139)-1)), Rankings!$A$2:$BK$161, 63, FALSE),0)</f>
        <v>0</v>
      </c>
      <c r="IA139">
        <f>IFERROR(VLOOKUP(_xlfn.NUMBERVALUE(MID(AB139, SEARCH("!", AB139)+1, SEARCH("+", AB139)-SEARCH("!", AB139)-1)), Rankings!$A$2:$BK$161, 63, FALSE),0)</f>
        <v>0</v>
      </c>
      <c r="IB139">
        <f>IFERROR(VLOOKUP(_xlfn.NUMBERVALUE(MID(AC139, SEARCH("!", AC139)+1, SEARCH("+", AC139)-SEARCH("!", AC139)-1)), Rankings!$A$2:$BK$161, 63, FALSE),0)</f>
        <v>0</v>
      </c>
      <c r="IC139">
        <f>IFERROR(VLOOKUP(_xlfn.NUMBERVALUE(MID(AD139, SEARCH("!", AD139)+1, SEARCH("+", AD139)-SEARCH("!", AD139)-1)), Rankings!$A$2:$BK$161, 63, FALSE),0)</f>
        <v>0</v>
      </c>
      <c r="ID139">
        <f>IFERROR(VLOOKUP(_xlfn.NUMBERVALUE(MID(AE139, SEARCH("!", AE139)+1, SEARCH("+", AE139)-SEARCH("!", AE139)-1)), Rankings!$A$2:$BK$161, 63, FALSE),0)</f>
        <v>0</v>
      </c>
      <c r="IE139">
        <f>IFERROR(VLOOKUP(_xlfn.NUMBERVALUE(MID(AF139, SEARCH("!", AF139)+1, SEARCH("+", AF139)-SEARCH("!", AF139)-1)), Rankings!$A$2:$BK$161, 63, FALSE),0)</f>
        <v>0</v>
      </c>
      <c r="IF139">
        <f>IFERROR(VLOOKUP(_xlfn.NUMBERVALUE(MID(AG139, SEARCH("!", AG139)+1, SEARCH("+", AG139)-SEARCH("!", AG139)-1)), Rankings!$A$2:$BK$161, 63, FALSE),0)</f>
        <v>0</v>
      </c>
      <c r="IG139">
        <f>IFERROR(VLOOKUP(_xlfn.NUMBERVALUE(MID(AH139, SEARCH("!", AH139)+1, SEARCH("+", AH139)-SEARCH("!", AH139)-1)), Rankings!$A$2:$BK$161, 63, FALSE),0)</f>
        <v>0</v>
      </c>
      <c r="IH139">
        <f>IFERROR(VLOOKUP(_xlfn.NUMBERVALUE(MID(AI139, SEARCH("!", AI139)+1, SEARCH("+", AI139)-SEARCH("!", AI139)-1)), Rankings!$A$2:$BK$161, 63, FALSE),0)</f>
        <v>0</v>
      </c>
      <c r="II139">
        <f>IFERROR(VLOOKUP(_xlfn.NUMBERVALUE(MID(AJ139, SEARCH("!", AJ139)+1, SEARCH("+", AJ139)-SEARCH("!", AJ139)-1)), Rankings!$A$2:$BK$161, 63, FALSE),0)</f>
        <v>0</v>
      </c>
      <c r="IJ139">
        <f>IFERROR(VLOOKUP(_xlfn.NUMBERVALUE(MID(AK139, SEARCH("!", AK139)+1, SEARCH("+", AK139)-SEARCH("!", AK139)-1)), Rankings!$A$2:$BK$161, 63, FALSE),0)</f>
        <v>0</v>
      </c>
      <c r="IK139">
        <f>IFERROR(VLOOKUP(_xlfn.NUMBERVALUE(MID(AL139, SEARCH("!", AL139)+1, SEARCH("+", AL139)-SEARCH("!", AL139)-1)), Rankings!$A$2:$BK$161, 63, FALSE),0)</f>
        <v>0</v>
      </c>
      <c r="IL139">
        <f>IFERROR(VLOOKUP(_xlfn.NUMBERVALUE(MID(AM139, SEARCH("!", AM139)+1, SEARCH("+", AM139)-SEARCH("!", AM139)-1)), Rankings!$A$2:$BK$161, 63, FALSE),0)</f>
        <v>0</v>
      </c>
      <c r="IM139">
        <f>IFERROR(VLOOKUP(_xlfn.NUMBERVALUE(MID(AN139, SEARCH("!", AN139)+1, SEARCH("+", AN139)-SEARCH("!", AN139)-1)), Rankings!$A$2:$BK$161, 63, FALSE),0)</f>
        <v>0</v>
      </c>
      <c r="IN139">
        <f>IFERROR(VLOOKUP(_xlfn.NUMBERVALUE(MID(AO139, SEARCH("!", AO139)+1, SEARCH("+", AO139)-SEARCH("!", AO139)-1)), Rankings!$A$2:$BK$161, 63, FALSE),0)</f>
        <v>0</v>
      </c>
      <c r="IO139">
        <f>IFERROR(VLOOKUP(_xlfn.NUMBERVALUE(MID(AP139, SEARCH("!", AP139)+1, SEARCH("+", AP139)-SEARCH("!", AP139)-1)), Rankings!$A$2:$BK$161, 63, FALSE),0)</f>
        <v>0</v>
      </c>
      <c r="IP139">
        <f>IFERROR(VLOOKUP(_xlfn.NUMBERVALUE(MID(AQ139, SEARCH("!", AQ139)+1, SEARCH("+", AQ139)-SEARCH("!", AQ139)-1)), Rankings!$A$2:$BK$161, 63, FALSE),0)</f>
        <v>0</v>
      </c>
      <c r="IQ139">
        <f>IFERROR(VLOOKUP(_xlfn.NUMBERVALUE(MID(AR139, SEARCH("!", AR139)+1, SEARCH("+", AR139)-SEARCH("!", AR139)-1)), Rankings!$A$2:$BK$161, 63, FALSE),0)</f>
        <v>0</v>
      </c>
      <c r="IR139">
        <f>IFERROR(VLOOKUP(_xlfn.NUMBERVALUE(MID(AS139, SEARCH("!", AS139)+1, SEARCH("+", AS139)-SEARCH("!", AS139)-1)), Rankings!$A$2:$BK$161, 63, FALSE),0)</f>
        <v>0</v>
      </c>
      <c r="IS139">
        <f>IFERROR(VLOOKUP(_xlfn.NUMBERVALUE(MID(AT139, SEARCH("!", AT139)+1, SEARCH("+", AT139)-SEARCH("!", AT139)-1)), Rankings!$A$2:$BK$161, 63, FALSE),0)</f>
        <v>0</v>
      </c>
      <c r="IT139">
        <f>IFERROR(VLOOKUP(_xlfn.NUMBERVALUE(MID(AU139, SEARCH("!", AU139)+1, SEARCH("+", AU139)-SEARCH("!", AU139)-1)), Rankings!$A$2:$BK$161, 63, FALSE),0)</f>
        <v>0</v>
      </c>
      <c r="IU139">
        <f>IFERROR(VLOOKUP(_xlfn.NUMBERVALUE(MID(AV139, SEARCH("!", AV139)+1, SEARCH("+", AV139)-SEARCH("!", AV139)-1)), Rankings!$A$2:$BK$161, 63, FALSE),0)</f>
        <v>0</v>
      </c>
      <c r="IV139">
        <f>IFERROR(VLOOKUP(_xlfn.NUMBERVALUE(MID(AW139, SEARCH("!", AW139)+1, SEARCH("+", AW139)-SEARCH("!", AW139)-1)), Rankings!$A$2:$BK$161, 63, FALSE),0)</f>
        <v>0</v>
      </c>
      <c r="IW139">
        <f>IFERROR(VLOOKUP(_xlfn.NUMBERVALUE(MID(AX139, SEARCH("!", AX139)+1, SEARCH("+", AX139)-SEARCH("!", AX139)-1)), Rankings!$A$2:$BK$161, 63, FALSE),0)</f>
        <v>0</v>
      </c>
      <c r="IX139">
        <f>IFERROR(VLOOKUP(_xlfn.NUMBERVALUE(MID(AY139, SEARCH("!", AY139)+1, SEARCH("+", AY139)-SEARCH("!", AY139)-1)), Rankings!$A$2:$BK$161, 63, FALSE),0)</f>
        <v>0</v>
      </c>
      <c r="IY139">
        <f>IFERROR(VLOOKUP(_xlfn.NUMBERVALUE(MID(AZ139, SEARCH("!", AZ139)+1, SEARCH("+", AZ139)-SEARCH("!", AZ139)-1)), Rankings!$A$2:$BK$161, 63, FALSE),0)</f>
        <v>0</v>
      </c>
      <c r="IZ139">
        <f>IFERROR(VLOOKUP(_xlfn.NUMBERVALUE(MID(BA139, SEARCH("!", BA139)+1, SEARCH("+", BA139)-SEARCH("!", BA139)-1)), Rankings!$A$2:$BK$161, 63, FALSE),0)</f>
        <v>0</v>
      </c>
      <c r="JA139">
        <f>IFERROR(VLOOKUP(_xlfn.NUMBERVALUE(MID(BB139, SEARCH("!", BB139)+1, SEARCH("+", BB139)-SEARCH("!", BB139)-1)), Rankings!$A$2:$BK$161, 63, FALSE),0)</f>
        <v>0</v>
      </c>
      <c r="JB139">
        <f>IFERROR(VLOOKUP(_xlfn.NUMBERVALUE(MID(BC139, SEARCH("!", BC139)+1, SEARCH("+", BC139)-SEARCH("!", BC139)-1)), Rankings!$A$2:$BK$161, 63, FALSE),0)</f>
        <v>0</v>
      </c>
      <c r="JC139">
        <f>IFERROR(VLOOKUP(_xlfn.NUMBERVALUE(MID(BD139, SEARCH("!", BD139)+1, SEARCH("+", BD139)-SEARCH("!", BD139)-1)), Rankings!$A$2:$BK$161, 63, FALSE),0)</f>
        <v>0</v>
      </c>
      <c r="JD139">
        <f>IFERROR(VLOOKUP(_xlfn.NUMBERVALUE(MID(BE139, SEARCH("!", BE139)+1, SEARCH("+", BE139)-SEARCH("!", BE139)-1)), Rankings!$A$2:$BK$161, 63, FALSE),0)</f>
        <v>0</v>
      </c>
      <c r="JE139">
        <f>IFERROR(VLOOKUP(_xlfn.NUMBERVALUE(MID(BF139, SEARCH("!", BF139)+1, SEARCH("+", BF139)-SEARCH("!", BF139)-1)), Rankings!$A$2:$BK$161, 63, FALSE),0)</f>
        <v>0</v>
      </c>
      <c r="JF139">
        <f>IFERROR(VLOOKUP(_xlfn.NUMBERVALUE(MID(BG139, SEARCH("!", BG139)+1, SEARCH("+", BG139)-SEARCH("!", BG139)-1)), Rankings!$A$2:$BK$161, 63, FALSE),0)</f>
        <v>0</v>
      </c>
      <c r="JG139">
        <f>IFERROR(VLOOKUP(_xlfn.NUMBERVALUE(MID(BH139, SEARCH("!", BH139)+1, SEARCH("+", BH139)-SEARCH("!", BH139)-1)), Rankings!$A$2:$BK$161, 63, FALSE),0)</f>
        <v>0</v>
      </c>
      <c r="JH139">
        <f>IFERROR(VLOOKUP(_xlfn.NUMBERVALUE(MID(BI139, SEARCH("!", BI139)+1, SEARCH("+", BI139)-SEARCH("!", BI139)-1)), Rankings!$A$2:$BK$161, 63, FALSE),0)</f>
        <v>0</v>
      </c>
      <c r="JI139">
        <f>IFERROR(VLOOKUP(_xlfn.NUMBERVALUE(MID(BJ139, SEARCH("!", BJ139)+1, SEARCH("+", BJ139)-SEARCH("!", BJ139)-1)), Rankings!$A$2:$BK$161, 63, FALSE),0)</f>
        <v>0</v>
      </c>
      <c r="JJ139">
        <f>IFERROR(VLOOKUP(_xlfn.NUMBERVALUE(MID(BK139, SEARCH("!", BK139)+1, SEARCH("+", BK139)-SEARCH("!", BK139)-1)), Rankings!$A$2:$BK$161, 63, FALSE),0)</f>
        <v>0</v>
      </c>
      <c r="JK139">
        <f>IFERROR(VLOOKUP(_xlfn.NUMBERVALUE(MID(BL139, SEARCH("!", BL139)+1, SEARCH("+", BL139)-SEARCH("!", BL139)-1)), Rankings!$A$2:$BK$161, 63, FALSE),0)</f>
        <v>0</v>
      </c>
      <c r="JL139">
        <f>IFERROR(VLOOKUP(_xlfn.NUMBERVALUE(MID(BM139, SEARCH("!", BM139)+1, SEARCH("+", BM139)-SEARCH("!", BM139)-1)), Rankings!$A$2:$BK$161, 63, FALSE),0)</f>
        <v>0</v>
      </c>
      <c r="JM139">
        <f>IFERROR(VLOOKUP(_xlfn.NUMBERVALUE(MID(BN139, SEARCH("!", BN139)+1, SEARCH("+", BN139)-SEARCH("!", BN139)-1)), Rankings!$A$2:$BK$161, 63, FALSE),0)</f>
        <v>0</v>
      </c>
      <c r="JN139">
        <f>IFERROR(VLOOKUP(_xlfn.NUMBERVALUE(MID(BO139, SEARCH("!", BO139)+1, SEARCH("+", BO139)-SEARCH("!", BO139)-1)), Rankings!$A$2:$BK$161, 63, FALSE),0)</f>
        <v>0</v>
      </c>
      <c r="JO139">
        <f>IFERROR(VLOOKUP(_xlfn.NUMBERVALUE(MID(BP139, SEARCH("!", BP139)+1, SEARCH("+", BP139)-SEARCH("!", BP139)-1)), Rankings!$A$2:$BK$161, 63, FALSE),0)</f>
        <v>0</v>
      </c>
      <c r="JP139">
        <f>IFERROR(VLOOKUP(_xlfn.NUMBERVALUE(MID(BQ139, SEARCH("!", BQ139)+1, SEARCH("+", BQ139)-SEARCH("!", BQ139)-1)), Rankings!$A$2:$BK$161, 63, FALSE),0)</f>
        <v>0</v>
      </c>
      <c r="JQ139">
        <f>IFERROR(VLOOKUP(_xlfn.NUMBERVALUE(MID(BR139, SEARCH("!", BR139)+1, SEARCH("+", BR139)-SEARCH("!", BR139)-1)), Rankings!$A$2:$BK$161, 63, FALSE),0)</f>
        <v>0</v>
      </c>
      <c r="JR139">
        <f>IFERROR(VLOOKUP(_xlfn.NUMBERVALUE(MID(BS139, SEARCH("!", BS139)+1, SEARCH("+", BS139)-SEARCH("!", BS139)-1)), Rankings!$A$2:$BK$161, 63, FALSE),0)</f>
        <v>0</v>
      </c>
      <c r="JS139">
        <f>IFERROR(VLOOKUP(_xlfn.NUMBERVALUE(MID(BT139, SEARCH("!", BT139)+1, SEARCH("+", BT139)-SEARCH("!", BT139)-1)), Rankings!$A$2:$BK$161, 63, FALSE),0)</f>
        <v>0</v>
      </c>
      <c r="JT139">
        <f>IFERROR(VLOOKUP(_xlfn.NUMBERVALUE(MID(BU139, SEARCH("!", BU139)+1, SEARCH("+", BU139)-SEARCH("!", BU139)-1)), Rankings!$A$2:$BK$161, 63, FALSE),0)</f>
        <v>0</v>
      </c>
      <c r="JU139">
        <f>IFERROR(VLOOKUP(_xlfn.NUMBERVALUE(MID(BV139, SEARCH("!", BV139)+1, SEARCH("+", BV139)-SEARCH("!", BV139)-1)), Rankings!$A$2:$BK$161, 63, FALSE),0)</f>
        <v>0</v>
      </c>
      <c r="JV139">
        <f>IFERROR(VLOOKUP(_xlfn.NUMBERVALUE(MID(BW139, SEARCH("!", BW139)+1, SEARCH("+", BW139)-SEARCH("!", BW139)-1)), Rankings!$A$2:$BK$161, 63, FALSE),0)</f>
        <v>0</v>
      </c>
      <c r="JW139">
        <f>IFERROR(VLOOKUP(_xlfn.NUMBERVALUE(MID(BX139, SEARCH("!", BX139)+1, SEARCH("+", BX139)-SEARCH("!", BX139)-1)), Rankings!$A$2:$BK$161, 63, FALSE),0)</f>
        <v>0</v>
      </c>
      <c r="JX139">
        <f>IFERROR(VLOOKUP(_xlfn.NUMBERVALUE(MID(BY139, SEARCH("!", BY139)+1, SEARCH("+", BY139)-SEARCH("!", BY139)-1)), Rankings!$A$2:$BK$161, 63, FALSE),0)</f>
        <v>0</v>
      </c>
      <c r="JY139">
        <f>IFERROR(VLOOKUP(_xlfn.NUMBERVALUE(MID(BZ139, SEARCH("!", BZ139)+1, SEARCH("+", BZ139)-SEARCH("!", BZ139)-1)), Rankings!$A$2:$BK$161, 63, FALSE),0)</f>
        <v>0</v>
      </c>
      <c r="JZ139">
        <f>IFERROR(VLOOKUP(_xlfn.NUMBERVALUE(MID(CA139, SEARCH("!", CA139)+1, SEARCH("+", CA139)-SEARCH("!", CA139)-1)), Rankings!$A$2:$BK$161, 63, FALSE),0)</f>
        <v>0</v>
      </c>
      <c r="KA139">
        <f>IFERROR(VLOOKUP(_xlfn.NUMBERVALUE(MID(CB139, SEARCH("!", CB139)+1, SEARCH("+", CB139)-SEARCH("!", CB139)-1)), Rankings!$A$2:$BK$161, 63, FALSE),0)</f>
        <v>0</v>
      </c>
      <c r="KB139">
        <f>IFERROR(VLOOKUP(_xlfn.NUMBERVALUE(MID(CC139, SEARCH("!", CC139)+1, SEARCH("+", CC139)-SEARCH("!", CC139)-1)), Rankings!$A$2:$BK$161, 63, FALSE),0)</f>
        <v>0</v>
      </c>
      <c r="KC139">
        <f>IFERROR(VLOOKUP(_xlfn.NUMBERVALUE(MID(CD139, SEARCH("!", CD139)+1, SEARCH("+", CD139)-SEARCH("!", CD139)-1)), Rankings!$A$2:$BK$161, 63, FALSE),0)</f>
        <v>0</v>
      </c>
      <c r="KD139">
        <f>IFERROR(VLOOKUP(_xlfn.NUMBERVALUE(MID(CE139, SEARCH("!", CE139)+1, SEARCH("+", CE139)-SEARCH("!", CE139)-1)), Rankings!$A$2:$BK$161, 63, FALSE),0)</f>
        <v>0</v>
      </c>
      <c r="KE139">
        <f>IFERROR(VLOOKUP(_xlfn.NUMBERVALUE(MID(CF139, SEARCH("!", CF139)+1, SEARCH("+", CF139)-SEARCH("!", CF139)-1)), Rankings!$A$2:$BK$161, 63, FALSE),0)</f>
        <v>0</v>
      </c>
      <c r="KF139">
        <f>IFERROR(VLOOKUP(_xlfn.NUMBERVALUE(MID(CG139, SEARCH("!", CG139)+1, SEARCH("+", CG139)-SEARCH("!", CG139)-1)), Rankings!$A$2:$BK$161, 63, FALSE),0)</f>
        <v>0</v>
      </c>
      <c r="KG139">
        <f>IFERROR(VLOOKUP(_xlfn.NUMBERVALUE(MID(CH139, SEARCH("!", CH139)+1, SEARCH("+", CH139)-SEARCH("!", CH139)-1)), Rankings!$A$2:$BK$161, 63, FALSE),0)</f>
        <v>0</v>
      </c>
      <c r="KH139">
        <f>IFERROR(VLOOKUP(_xlfn.NUMBERVALUE(MID(CI139, SEARCH("!", CI139)+1, SEARCH("+", CI139)-SEARCH("!", CI139)-1)), Rankings!$A$2:$BK$161, 63, FALSE),0)</f>
        <v>0</v>
      </c>
      <c r="KI139">
        <f>IFERROR(VLOOKUP(_xlfn.NUMBERVALUE(MID(CJ139, SEARCH("!", CJ139)+1, SEARCH("+", CJ139)-SEARCH("!", CJ139)-1)), Rankings!$A$2:$BK$161, 63, FALSE),0)</f>
        <v>0</v>
      </c>
      <c r="KJ139">
        <f>IFERROR(VLOOKUP(_xlfn.NUMBERVALUE(MID(CK139, SEARCH("!", CK139)+1, SEARCH("+", CK139)-SEARCH("!", CK139)-1)), Rankings!$A$2:$BK$161, 63, FALSE),0)</f>
        <v>0</v>
      </c>
      <c r="KK139">
        <f>IFERROR(VLOOKUP(_xlfn.NUMBERVALUE(MID(CL139, SEARCH("!", CL139)+1, SEARCH("+", CL139)-SEARCH("!", CL139)-1)), Rankings!$A$2:$BK$161, 63, FALSE),0)</f>
        <v>0</v>
      </c>
      <c r="KL139">
        <f>IFERROR(VLOOKUP(_xlfn.NUMBERVALUE(MID(CM139, SEARCH("!", CM139)+1, SEARCH("+", CM139)-SEARCH("!", CM139)-1)), Rankings!$A$2:$BK$161, 63, FALSE),0)</f>
        <v>0</v>
      </c>
      <c r="KM139">
        <f>IFERROR(VLOOKUP(_xlfn.NUMBERVALUE(MID(CN139, SEARCH("!", CN139)+1, SEARCH("+", CN139)-SEARCH("!", CN139)-1)), Rankings!$A$2:$BK$161, 63, FALSE),0)</f>
        <v>0</v>
      </c>
      <c r="KN139">
        <f>IFERROR(VLOOKUP(_xlfn.NUMBERVALUE(MID(CO139, SEARCH("!", CO139)+1, SEARCH("+", CO139)-SEARCH("!", CO139)-1)), Rankings!$A$2:$BK$161, 63, FALSE),0)</f>
        <v>0</v>
      </c>
      <c r="KO139">
        <f>IFERROR(VLOOKUP(_xlfn.NUMBERVALUE(MID(CP139, SEARCH("!", CP139)+1, SEARCH("+", CP139)-SEARCH("!", CP139)-1)), Rankings!$A$2:$BK$161, 63, FALSE),0)</f>
        <v>0</v>
      </c>
      <c r="KP139">
        <f>IFERROR(VLOOKUP(_xlfn.NUMBERVALUE(MID(CQ139, SEARCH("!", CQ139)+1, SEARCH("+", CQ139)-SEARCH("!", CQ139)-1)), Rankings!$A$2:$BK$161, 63, FALSE),0)</f>
        <v>0</v>
      </c>
      <c r="KQ139">
        <f>IFERROR(VLOOKUP(_xlfn.NUMBERVALUE(MID(CR139, SEARCH("!", CR139)+1, SEARCH("+", CR139)-SEARCH("!", CR139)-1)), Rankings!$A$2:$BK$161, 63, FALSE),0)</f>
        <v>0</v>
      </c>
      <c r="KS139" s="4">
        <f t="shared" si="3783"/>
        <v>136</v>
      </c>
      <c r="KT139" s="4">
        <f t="shared" si="3784"/>
        <v>54</v>
      </c>
      <c r="KU139" s="4">
        <f t="shared" si="3785"/>
        <v>45</v>
      </c>
      <c r="KV139" s="4">
        <f t="shared" si="3786"/>
        <v>0</v>
      </c>
      <c r="KY139" s="4">
        <f t="shared" si="3787"/>
        <v>235</v>
      </c>
      <c r="KZ139" s="4"/>
      <c r="LB139">
        <f t="shared" si="3788"/>
        <v>40</v>
      </c>
      <c r="LC139">
        <f t="shared" si="3789"/>
        <v>19</v>
      </c>
      <c r="LD139">
        <f t="shared" si="3790"/>
        <v>22</v>
      </c>
      <c r="LE139">
        <f t="shared" si="3791"/>
        <v>15</v>
      </c>
      <c r="LF139">
        <f t="shared" si="3792"/>
        <v>30</v>
      </c>
      <c r="LG139">
        <f t="shared" si="3793"/>
        <v>27</v>
      </c>
      <c r="LH139">
        <f t="shared" si="3794"/>
        <v>28</v>
      </c>
      <c r="LI139">
        <f t="shared" si="3795"/>
        <v>26</v>
      </c>
      <c r="LJ139">
        <f t="shared" si="3796"/>
        <v>28</v>
      </c>
      <c r="LK139">
        <f t="shared" si="3797"/>
        <v>0</v>
      </c>
      <c r="LL139">
        <f t="shared" si="3798"/>
        <v>0</v>
      </c>
      <c r="LM139">
        <f t="shared" si="3799"/>
        <v>0</v>
      </c>
      <c r="LN139">
        <f t="shared" si="3800"/>
        <v>0</v>
      </c>
      <c r="LO139">
        <f t="shared" si="3801"/>
        <v>0</v>
      </c>
      <c r="LP139">
        <f t="shared" si="3802"/>
        <v>0</v>
      </c>
      <c r="LQ139">
        <f t="shared" si="3803"/>
        <v>0</v>
      </c>
      <c r="LR139">
        <f t="shared" si="3804"/>
        <v>0</v>
      </c>
      <c r="LS139">
        <f t="shared" si="3805"/>
        <v>0</v>
      </c>
      <c r="LT139">
        <f t="shared" si="3806"/>
        <v>0</v>
      </c>
      <c r="LU139">
        <f t="shared" si="3807"/>
        <v>0</v>
      </c>
      <c r="LV139">
        <f t="shared" si="3808"/>
        <v>0</v>
      </c>
      <c r="LW139">
        <f t="shared" si="3809"/>
        <v>0</v>
      </c>
      <c r="LX139">
        <f t="shared" si="3810"/>
        <v>0</v>
      </c>
      <c r="LY139">
        <f t="shared" si="3811"/>
        <v>0</v>
      </c>
      <c r="LZ139">
        <f t="shared" si="3812"/>
        <v>0</v>
      </c>
      <c r="MA139">
        <f t="shared" si="3813"/>
        <v>0</v>
      </c>
      <c r="MB139">
        <f t="shared" si="3814"/>
        <v>0</v>
      </c>
      <c r="MC139">
        <f t="shared" si="3815"/>
        <v>0</v>
      </c>
      <c r="MD139">
        <f t="shared" si="3816"/>
        <v>0</v>
      </c>
      <c r="ME139">
        <f t="shared" si="3817"/>
        <v>0</v>
      </c>
      <c r="MF139">
        <f t="shared" si="3818"/>
        <v>0</v>
      </c>
      <c r="MG139">
        <f t="shared" si="3819"/>
        <v>0</v>
      </c>
      <c r="MH139">
        <f t="shared" si="3820"/>
        <v>0</v>
      </c>
      <c r="MI139">
        <f t="shared" si="3821"/>
        <v>0</v>
      </c>
      <c r="MJ139">
        <f t="shared" si="3822"/>
        <v>0</v>
      </c>
      <c r="MK139">
        <f t="shared" si="3823"/>
        <v>0</v>
      </c>
      <c r="ML139">
        <f t="shared" si="3824"/>
        <v>0</v>
      </c>
      <c r="MM139">
        <f t="shared" si="3825"/>
        <v>0</v>
      </c>
      <c r="MN139">
        <f t="shared" si="3826"/>
        <v>0</v>
      </c>
      <c r="MO139">
        <f t="shared" si="3827"/>
        <v>0</v>
      </c>
      <c r="MP139">
        <f t="shared" si="3828"/>
        <v>0</v>
      </c>
      <c r="MQ139">
        <f t="shared" si="3829"/>
        <v>0</v>
      </c>
      <c r="MR139">
        <f t="shared" si="3830"/>
        <v>0</v>
      </c>
      <c r="MS139">
        <f t="shared" si="3831"/>
        <v>0</v>
      </c>
      <c r="MT139">
        <f t="shared" si="3832"/>
        <v>0</v>
      </c>
      <c r="MU139">
        <f t="shared" si="3833"/>
        <v>0</v>
      </c>
      <c r="MV139">
        <f t="shared" si="3834"/>
        <v>0</v>
      </c>
      <c r="MW139">
        <f t="shared" si="3835"/>
        <v>0</v>
      </c>
      <c r="MX139">
        <f t="shared" si="3836"/>
        <v>0</v>
      </c>
      <c r="MY139">
        <f t="shared" si="3837"/>
        <v>0</v>
      </c>
      <c r="MZ139">
        <f t="shared" si="3838"/>
        <v>0</v>
      </c>
      <c r="NA139">
        <f t="shared" si="3839"/>
        <v>0</v>
      </c>
      <c r="NB139">
        <f t="shared" si="3840"/>
        <v>0</v>
      </c>
      <c r="NC139">
        <f t="shared" si="3841"/>
        <v>0</v>
      </c>
      <c r="ND139">
        <f t="shared" si="3842"/>
        <v>0</v>
      </c>
      <c r="NE139">
        <f t="shared" si="3843"/>
        <v>0</v>
      </c>
      <c r="NF139">
        <f t="shared" si="3844"/>
        <v>0</v>
      </c>
      <c r="NG139">
        <f t="shared" si="3845"/>
        <v>0</v>
      </c>
      <c r="NH139">
        <f t="shared" si="3846"/>
        <v>0</v>
      </c>
      <c r="NI139">
        <f t="shared" si="3847"/>
        <v>0</v>
      </c>
      <c r="NJ139">
        <f t="shared" si="3848"/>
        <v>0</v>
      </c>
      <c r="NK139">
        <f t="shared" si="3849"/>
        <v>0</v>
      </c>
      <c r="NL139">
        <f t="shared" si="3850"/>
        <v>0</v>
      </c>
      <c r="NM139">
        <f t="shared" si="3851"/>
        <v>0</v>
      </c>
      <c r="NN139">
        <f t="shared" si="3852"/>
        <v>0</v>
      </c>
      <c r="NO139">
        <f t="shared" si="3853"/>
        <v>0</v>
      </c>
      <c r="NP139">
        <f t="shared" si="3854"/>
        <v>0</v>
      </c>
      <c r="NQ139">
        <f t="shared" si="3855"/>
        <v>0</v>
      </c>
      <c r="NR139">
        <f t="shared" si="3856"/>
        <v>0</v>
      </c>
      <c r="NS139">
        <f t="shared" si="3857"/>
        <v>0</v>
      </c>
      <c r="NT139">
        <f t="shared" si="3858"/>
        <v>0</v>
      </c>
      <c r="NU139">
        <f t="shared" si="3859"/>
        <v>0</v>
      </c>
      <c r="NV139">
        <f t="shared" si="3860"/>
        <v>0</v>
      </c>
      <c r="NW139">
        <f t="shared" si="3861"/>
        <v>0</v>
      </c>
      <c r="NX139">
        <f t="shared" si="3862"/>
        <v>0</v>
      </c>
      <c r="NY139">
        <f t="shared" si="3863"/>
        <v>0</v>
      </c>
      <c r="NZ139">
        <f t="shared" si="3864"/>
        <v>0</v>
      </c>
      <c r="OA139">
        <f t="shared" si="3865"/>
        <v>0</v>
      </c>
      <c r="OB139">
        <f t="shared" si="3866"/>
        <v>0</v>
      </c>
      <c r="OC139">
        <f t="shared" si="3867"/>
        <v>0</v>
      </c>
      <c r="OD139">
        <f t="shared" si="3868"/>
        <v>0</v>
      </c>
      <c r="OE139">
        <f t="shared" si="3869"/>
        <v>0</v>
      </c>
      <c r="OF139">
        <f t="shared" si="3870"/>
        <v>0</v>
      </c>
      <c r="OG139">
        <f t="shared" si="3871"/>
        <v>0</v>
      </c>
      <c r="OH139">
        <f t="shared" si="3872"/>
        <v>0</v>
      </c>
      <c r="OJ139" s="4">
        <f t="shared" si="3873"/>
        <v>201</v>
      </c>
      <c r="OK139" s="4">
        <f t="shared" si="3874"/>
        <v>54</v>
      </c>
      <c r="OL139" s="4">
        <f t="shared" si="3875"/>
        <v>57</v>
      </c>
      <c r="OM139" s="4">
        <f t="shared" si="3876"/>
        <v>0</v>
      </c>
      <c r="OP139" s="4">
        <f t="shared" si="3877"/>
        <v>312</v>
      </c>
      <c r="OQ139" s="4"/>
      <c r="OS139">
        <f t="shared" si="3878"/>
        <v>44</v>
      </c>
      <c r="OT139">
        <f t="shared" si="3879"/>
        <v>42</v>
      </c>
      <c r="OU139">
        <f t="shared" si="3880"/>
        <v>37</v>
      </c>
      <c r="OV139">
        <f t="shared" si="3881"/>
        <v>24</v>
      </c>
      <c r="OW139">
        <f t="shared" si="3882"/>
        <v>33</v>
      </c>
      <c r="OX139">
        <f t="shared" si="3883"/>
        <v>31</v>
      </c>
      <c r="OY139">
        <f t="shared" si="3884"/>
        <v>23</v>
      </c>
      <c r="OZ139">
        <f t="shared" si="3885"/>
        <v>31</v>
      </c>
      <c r="PA139">
        <f t="shared" si="3886"/>
        <v>47</v>
      </c>
      <c r="PB139">
        <f t="shared" si="3887"/>
        <v>0</v>
      </c>
      <c r="PC139">
        <f t="shared" si="3888"/>
        <v>0</v>
      </c>
      <c r="PD139">
        <f t="shared" si="3889"/>
        <v>0</v>
      </c>
      <c r="PE139">
        <f t="shared" si="3890"/>
        <v>0</v>
      </c>
      <c r="PF139">
        <f t="shared" si="3891"/>
        <v>0</v>
      </c>
      <c r="PG139">
        <f t="shared" si="3892"/>
        <v>0</v>
      </c>
      <c r="PH139">
        <f t="shared" si="3893"/>
        <v>0</v>
      </c>
      <c r="PI139">
        <f t="shared" si="3894"/>
        <v>0</v>
      </c>
      <c r="PJ139">
        <f t="shared" si="3895"/>
        <v>0</v>
      </c>
      <c r="PK139">
        <f t="shared" si="3896"/>
        <v>0</v>
      </c>
      <c r="PL139">
        <f t="shared" si="3897"/>
        <v>0</v>
      </c>
      <c r="PM139">
        <f t="shared" si="3898"/>
        <v>0</v>
      </c>
      <c r="PN139">
        <f t="shared" si="3899"/>
        <v>0</v>
      </c>
      <c r="PO139">
        <f t="shared" si="3900"/>
        <v>0</v>
      </c>
      <c r="PP139">
        <f t="shared" si="3901"/>
        <v>0</v>
      </c>
      <c r="PQ139">
        <f t="shared" si="3902"/>
        <v>0</v>
      </c>
      <c r="PR139">
        <f t="shared" si="3903"/>
        <v>0</v>
      </c>
      <c r="PS139">
        <f t="shared" si="3904"/>
        <v>0</v>
      </c>
      <c r="PT139">
        <f t="shared" si="3905"/>
        <v>0</v>
      </c>
      <c r="PU139">
        <f t="shared" si="3906"/>
        <v>0</v>
      </c>
      <c r="PV139">
        <f t="shared" si="3907"/>
        <v>0</v>
      </c>
      <c r="PW139">
        <f t="shared" si="3908"/>
        <v>0</v>
      </c>
      <c r="PX139">
        <f t="shared" si="3909"/>
        <v>0</v>
      </c>
      <c r="PY139">
        <f t="shared" si="3910"/>
        <v>0</v>
      </c>
      <c r="PZ139">
        <f t="shared" si="3911"/>
        <v>0</v>
      </c>
      <c r="QA139">
        <f t="shared" si="3912"/>
        <v>0</v>
      </c>
      <c r="QB139">
        <f t="shared" si="3913"/>
        <v>0</v>
      </c>
      <c r="QC139">
        <f t="shared" si="3914"/>
        <v>0</v>
      </c>
      <c r="QD139">
        <f t="shared" si="3915"/>
        <v>0</v>
      </c>
      <c r="QE139">
        <f t="shared" si="3916"/>
        <v>0</v>
      </c>
      <c r="QF139">
        <f t="shared" si="3917"/>
        <v>0</v>
      </c>
      <c r="QG139">
        <f t="shared" si="3918"/>
        <v>0</v>
      </c>
      <c r="QH139">
        <f t="shared" si="3919"/>
        <v>0</v>
      </c>
      <c r="QI139">
        <f t="shared" si="3920"/>
        <v>0</v>
      </c>
      <c r="QJ139">
        <f t="shared" si="3921"/>
        <v>0</v>
      </c>
      <c r="QK139">
        <f t="shared" si="3922"/>
        <v>0</v>
      </c>
      <c r="QL139">
        <f t="shared" si="3923"/>
        <v>0</v>
      </c>
      <c r="QM139">
        <f t="shared" si="3924"/>
        <v>0</v>
      </c>
      <c r="QN139">
        <f t="shared" si="3925"/>
        <v>0</v>
      </c>
      <c r="QO139">
        <f t="shared" si="3926"/>
        <v>0</v>
      </c>
      <c r="QP139">
        <f t="shared" si="3927"/>
        <v>0</v>
      </c>
      <c r="QQ139">
        <f t="shared" si="3928"/>
        <v>0</v>
      </c>
      <c r="QR139">
        <f t="shared" si="3929"/>
        <v>0</v>
      </c>
      <c r="QS139">
        <f t="shared" si="3930"/>
        <v>0</v>
      </c>
      <c r="QT139">
        <f t="shared" si="3931"/>
        <v>0</v>
      </c>
      <c r="QU139">
        <f t="shared" si="3932"/>
        <v>0</v>
      </c>
      <c r="QV139">
        <f t="shared" si="3933"/>
        <v>0</v>
      </c>
      <c r="QW139">
        <f t="shared" si="3934"/>
        <v>0</v>
      </c>
      <c r="QX139">
        <f t="shared" si="3935"/>
        <v>0</v>
      </c>
      <c r="QY139">
        <f t="shared" si="3936"/>
        <v>0</v>
      </c>
      <c r="QZ139">
        <f t="shared" si="3937"/>
        <v>0</v>
      </c>
      <c r="RA139">
        <f t="shared" si="3938"/>
        <v>0</v>
      </c>
      <c r="RB139">
        <f t="shared" si="3939"/>
        <v>0</v>
      </c>
      <c r="RC139">
        <f t="shared" si="3940"/>
        <v>0</v>
      </c>
      <c r="RD139">
        <f t="shared" si="3941"/>
        <v>0</v>
      </c>
      <c r="RE139">
        <f t="shared" si="3942"/>
        <v>0</v>
      </c>
      <c r="RF139">
        <f t="shared" si="3943"/>
        <v>0</v>
      </c>
      <c r="RG139">
        <f t="shared" si="3944"/>
        <v>0</v>
      </c>
      <c r="RH139">
        <f t="shared" si="3945"/>
        <v>0</v>
      </c>
      <c r="RI139">
        <f t="shared" si="3946"/>
        <v>0</v>
      </c>
      <c r="RJ139">
        <f t="shared" si="3947"/>
        <v>0</v>
      </c>
      <c r="RK139">
        <f t="shared" si="3948"/>
        <v>0</v>
      </c>
      <c r="RL139">
        <f t="shared" si="3949"/>
        <v>0</v>
      </c>
      <c r="RM139">
        <f t="shared" si="3950"/>
        <v>0</v>
      </c>
      <c r="RN139">
        <f t="shared" si="3951"/>
        <v>0</v>
      </c>
      <c r="RO139">
        <f t="shared" si="3952"/>
        <v>0</v>
      </c>
      <c r="RP139">
        <f t="shared" si="3953"/>
        <v>0</v>
      </c>
      <c r="RQ139">
        <f t="shared" si="3954"/>
        <v>0</v>
      </c>
      <c r="RR139">
        <f t="shared" si="3955"/>
        <v>0</v>
      </c>
      <c r="RS139">
        <f t="shared" si="3956"/>
        <v>0</v>
      </c>
      <c r="RT139">
        <f t="shared" si="3957"/>
        <v>0</v>
      </c>
      <c r="RU139">
        <f t="shared" si="3958"/>
        <v>0</v>
      </c>
      <c r="RV139">
        <f t="shared" si="3959"/>
        <v>0</v>
      </c>
      <c r="RW139">
        <f t="shared" si="3960"/>
        <v>0</v>
      </c>
      <c r="RX139">
        <f t="shared" si="3961"/>
        <v>0</v>
      </c>
      <c r="RY139">
        <f t="shared" si="3962"/>
        <v>0</v>
      </c>
      <c r="SA139" s="4">
        <f t="shared" si="3963"/>
        <v>20.6</v>
      </c>
      <c r="SB139" s="4">
        <f t="shared" si="3964"/>
        <v>6.34</v>
      </c>
      <c r="SC139" s="4">
        <f t="shared" si="3965"/>
        <v>5.3</v>
      </c>
      <c r="SD139" s="4">
        <f t="shared" si="3966"/>
        <v>0</v>
      </c>
      <c r="SF139" s="4">
        <f t="shared" si="3967"/>
        <v>32.24</v>
      </c>
      <c r="SI139">
        <f t="shared" si="3968"/>
        <v>5.5</v>
      </c>
      <c r="SJ139">
        <f t="shared" si="3969"/>
        <v>3.4</v>
      </c>
      <c r="SK139">
        <f t="shared" si="3970"/>
        <v>3.8</v>
      </c>
      <c r="SL139">
        <f t="shared" si="3971"/>
        <v>2.75</v>
      </c>
      <c r="SM139">
        <f t="shared" si="3972"/>
        <v>2.5499999999999998</v>
      </c>
      <c r="SN139">
        <f t="shared" si="3973"/>
        <v>3.57</v>
      </c>
      <c r="SO139">
        <f t="shared" si="3974"/>
        <v>3.71</v>
      </c>
      <c r="SP139">
        <f t="shared" si="3975"/>
        <v>2.63</v>
      </c>
      <c r="SQ139">
        <f t="shared" si="3976"/>
        <v>4.33</v>
      </c>
      <c r="SR139" t="str">
        <f t="shared" si="3977"/>
        <v>0</v>
      </c>
      <c r="SS139" t="str">
        <f t="shared" si="3978"/>
        <v>0</v>
      </c>
      <c r="ST139" t="str">
        <f t="shared" si="3979"/>
        <v>0</v>
      </c>
      <c r="SU139" t="str">
        <f t="shared" si="3980"/>
        <v>0</v>
      </c>
      <c r="SV139" t="str">
        <f t="shared" si="3981"/>
        <v>0</v>
      </c>
      <c r="SW139" t="str">
        <f t="shared" si="3982"/>
        <v>0</v>
      </c>
      <c r="SX139" t="str">
        <f t="shared" si="3983"/>
        <v>0</v>
      </c>
      <c r="SY139" t="str">
        <f t="shared" si="3984"/>
        <v>0</v>
      </c>
      <c r="SZ139" t="str">
        <f t="shared" si="3985"/>
        <v>0</v>
      </c>
      <c r="TA139" t="str">
        <f t="shared" si="3986"/>
        <v>0</v>
      </c>
      <c r="TB139" t="str">
        <f t="shared" si="3987"/>
        <v>0</v>
      </c>
      <c r="TC139" t="str">
        <f t="shared" si="3988"/>
        <v>0</v>
      </c>
      <c r="TD139" t="str">
        <f t="shared" si="3989"/>
        <v>0</v>
      </c>
      <c r="TE139" t="str">
        <f t="shared" si="3990"/>
        <v>0</v>
      </c>
      <c r="TF139" t="str">
        <f t="shared" si="3991"/>
        <v>0</v>
      </c>
      <c r="TG139" t="str">
        <f t="shared" si="3992"/>
        <v>0</v>
      </c>
      <c r="TH139" t="str">
        <f t="shared" si="3993"/>
        <v>0</v>
      </c>
      <c r="TI139" t="str">
        <f t="shared" si="3994"/>
        <v>0</v>
      </c>
      <c r="TJ139" t="str">
        <f t="shared" si="3995"/>
        <v>0</v>
      </c>
      <c r="TK139" t="str">
        <f t="shared" si="3996"/>
        <v>0</v>
      </c>
      <c r="TL139" t="str">
        <f t="shared" si="3997"/>
        <v>0</v>
      </c>
      <c r="TM139" t="str">
        <f t="shared" si="3998"/>
        <v>0</v>
      </c>
      <c r="TN139" t="str">
        <f t="shared" si="3999"/>
        <v>0</v>
      </c>
      <c r="TO139" t="str">
        <f t="shared" si="4000"/>
        <v>0</v>
      </c>
      <c r="TP139" t="str">
        <f t="shared" si="4001"/>
        <v>0</v>
      </c>
      <c r="TQ139" t="str">
        <f t="shared" si="4002"/>
        <v>0</v>
      </c>
      <c r="TR139" t="str">
        <f t="shared" si="4003"/>
        <v>0</v>
      </c>
      <c r="TS139" t="str">
        <f t="shared" si="4004"/>
        <v>0</v>
      </c>
      <c r="TT139" t="str">
        <f t="shared" si="4005"/>
        <v>0</v>
      </c>
      <c r="TU139" t="str">
        <f t="shared" si="4006"/>
        <v>0</v>
      </c>
      <c r="TV139" t="str">
        <f t="shared" si="4007"/>
        <v>0</v>
      </c>
      <c r="TW139" t="str">
        <f t="shared" si="4008"/>
        <v>0</v>
      </c>
      <c r="TX139" t="str">
        <f t="shared" si="4009"/>
        <v>0</v>
      </c>
      <c r="TY139" t="str">
        <f t="shared" si="4010"/>
        <v>0</v>
      </c>
      <c r="TZ139" t="str">
        <f t="shared" si="4011"/>
        <v>0</v>
      </c>
      <c r="UA139" t="str">
        <f t="shared" si="4012"/>
        <v>0</v>
      </c>
      <c r="UB139" t="str">
        <f t="shared" si="4013"/>
        <v>0</v>
      </c>
      <c r="UC139" t="str">
        <f t="shared" si="4014"/>
        <v>0</v>
      </c>
      <c r="UD139" t="str">
        <f t="shared" si="4015"/>
        <v>0</v>
      </c>
      <c r="UE139" t="str">
        <f t="shared" si="4016"/>
        <v>0</v>
      </c>
      <c r="UF139" t="str">
        <f t="shared" si="4017"/>
        <v>0</v>
      </c>
      <c r="UG139" t="str">
        <f t="shared" si="4018"/>
        <v>0</v>
      </c>
      <c r="UH139" t="str">
        <f t="shared" si="4019"/>
        <v>0</v>
      </c>
      <c r="UI139" t="str">
        <f t="shared" si="4020"/>
        <v>0</v>
      </c>
      <c r="UJ139" t="str">
        <f t="shared" si="4021"/>
        <v>0</v>
      </c>
      <c r="UK139" t="str">
        <f t="shared" si="4022"/>
        <v>0</v>
      </c>
      <c r="UL139" t="str">
        <f t="shared" si="4023"/>
        <v>0</v>
      </c>
      <c r="UM139" t="str">
        <f t="shared" si="4024"/>
        <v>0</v>
      </c>
      <c r="UN139" t="str">
        <f t="shared" si="4025"/>
        <v>0</v>
      </c>
      <c r="UO139" t="str">
        <f t="shared" si="4026"/>
        <v>0</v>
      </c>
      <c r="UP139" t="str">
        <f t="shared" si="4027"/>
        <v>0</v>
      </c>
      <c r="UQ139" t="str">
        <f t="shared" si="4028"/>
        <v>0</v>
      </c>
      <c r="UR139" t="str">
        <f t="shared" si="4029"/>
        <v>0</v>
      </c>
      <c r="US139" t="str">
        <f t="shared" si="4030"/>
        <v>0</v>
      </c>
      <c r="UT139" t="str">
        <f t="shared" si="4031"/>
        <v>0</v>
      </c>
      <c r="UU139" t="str">
        <f t="shared" si="4032"/>
        <v>0</v>
      </c>
      <c r="UV139" t="str">
        <f t="shared" si="4033"/>
        <v>0</v>
      </c>
      <c r="UW139" t="str">
        <f t="shared" si="4034"/>
        <v>0</v>
      </c>
      <c r="UX139" t="str">
        <f t="shared" si="4035"/>
        <v>0</v>
      </c>
      <c r="UY139" t="str">
        <f t="shared" si="4036"/>
        <v>0</v>
      </c>
      <c r="UZ139" t="str">
        <f t="shared" si="4037"/>
        <v>0</v>
      </c>
      <c r="VA139" t="str">
        <f t="shared" si="4038"/>
        <v>0</v>
      </c>
      <c r="VB139" t="str">
        <f t="shared" si="4039"/>
        <v>0</v>
      </c>
      <c r="VC139" t="str">
        <f t="shared" si="4040"/>
        <v>0</v>
      </c>
      <c r="VD139" t="str">
        <f t="shared" si="4041"/>
        <v>0</v>
      </c>
      <c r="VE139" t="str">
        <f t="shared" si="4042"/>
        <v>0</v>
      </c>
      <c r="VF139" t="str">
        <f t="shared" si="4043"/>
        <v>0</v>
      </c>
      <c r="VG139" t="str">
        <f t="shared" si="4044"/>
        <v>0</v>
      </c>
      <c r="VH139" t="str">
        <f t="shared" si="4045"/>
        <v>0</v>
      </c>
      <c r="VI139" t="str">
        <f t="shared" si="4046"/>
        <v>0</v>
      </c>
      <c r="VJ139" t="str">
        <f t="shared" si="4047"/>
        <v>0</v>
      </c>
      <c r="VK139" t="str">
        <f t="shared" si="4048"/>
        <v>0</v>
      </c>
      <c r="VL139" t="str">
        <f t="shared" si="4049"/>
        <v>0</v>
      </c>
      <c r="VM139" t="str">
        <f t="shared" si="4050"/>
        <v>0</v>
      </c>
      <c r="VN139" t="str">
        <f t="shared" si="4051"/>
        <v>0</v>
      </c>
      <c r="VO139" t="str">
        <f t="shared" si="4052"/>
        <v>0</v>
      </c>
      <c r="VQ139" s="4">
        <f t="shared" si="4053"/>
        <v>-5.77</v>
      </c>
      <c r="VR139" s="4">
        <f t="shared" si="4054"/>
        <v>-2.4500000000000002</v>
      </c>
      <c r="VS139" s="4">
        <f t="shared" si="4055"/>
        <v>-2.2000000000000002</v>
      </c>
      <c r="VT139" s="4">
        <f t="shared" si="4056"/>
        <v>0</v>
      </c>
      <c r="VV139" s="4">
        <f t="shared" si="4057"/>
        <v>-10.419999999999998</v>
      </c>
      <c r="VY139">
        <f t="shared" si="4058"/>
        <v>4.82</v>
      </c>
      <c r="VZ139">
        <f t="shared" si="4059"/>
        <v>-4.62</v>
      </c>
      <c r="WA139">
        <f t="shared" si="4060"/>
        <v>1.1499999999999999</v>
      </c>
      <c r="WB139">
        <f t="shared" si="4061"/>
        <v>4.28</v>
      </c>
      <c r="WC139">
        <f t="shared" si="4062"/>
        <v>-6.48</v>
      </c>
      <c r="WD139">
        <f t="shared" si="4063"/>
        <v>-6.04</v>
      </c>
      <c r="WE139">
        <f t="shared" si="4064"/>
        <v>-3.1</v>
      </c>
      <c r="WF139">
        <f t="shared" si="4065"/>
        <v>0.65</v>
      </c>
      <c r="WG139">
        <f t="shared" si="4066"/>
        <v>-1.08</v>
      </c>
      <c r="WH139">
        <f t="shared" si="4067"/>
        <v>0</v>
      </c>
      <c r="WI139">
        <f t="shared" si="4068"/>
        <v>0</v>
      </c>
      <c r="WJ139">
        <f t="shared" si="4069"/>
        <v>0</v>
      </c>
      <c r="WK139">
        <f t="shared" si="4070"/>
        <v>0</v>
      </c>
      <c r="WL139">
        <f t="shared" si="4071"/>
        <v>0</v>
      </c>
      <c r="WM139">
        <f t="shared" si="4072"/>
        <v>0</v>
      </c>
      <c r="WN139">
        <f t="shared" si="4073"/>
        <v>0</v>
      </c>
      <c r="WO139">
        <f t="shared" si="4074"/>
        <v>0</v>
      </c>
      <c r="WP139">
        <f t="shared" si="4075"/>
        <v>0</v>
      </c>
      <c r="WQ139">
        <f t="shared" si="4076"/>
        <v>0</v>
      </c>
      <c r="WR139">
        <f t="shared" si="4077"/>
        <v>0</v>
      </c>
      <c r="WS139">
        <f t="shared" si="4078"/>
        <v>0</v>
      </c>
      <c r="WT139">
        <f t="shared" si="4079"/>
        <v>0</v>
      </c>
      <c r="WU139">
        <f t="shared" si="4080"/>
        <v>0</v>
      </c>
      <c r="WV139">
        <f t="shared" si="4081"/>
        <v>0</v>
      </c>
      <c r="WW139">
        <f t="shared" si="4082"/>
        <v>0</v>
      </c>
      <c r="WX139">
        <f t="shared" si="4083"/>
        <v>0</v>
      </c>
      <c r="WY139">
        <f t="shared" si="4084"/>
        <v>0</v>
      </c>
      <c r="WZ139">
        <f t="shared" si="4085"/>
        <v>0</v>
      </c>
      <c r="XA139">
        <f t="shared" si="4086"/>
        <v>0</v>
      </c>
      <c r="XB139">
        <f t="shared" si="4087"/>
        <v>0</v>
      </c>
      <c r="XC139">
        <f t="shared" si="4088"/>
        <v>0</v>
      </c>
      <c r="XD139">
        <f t="shared" si="4089"/>
        <v>0</v>
      </c>
      <c r="XE139">
        <f t="shared" si="4090"/>
        <v>0</v>
      </c>
      <c r="XF139">
        <f t="shared" si="4091"/>
        <v>0</v>
      </c>
      <c r="XG139">
        <f t="shared" si="4092"/>
        <v>0</v>
      </c>
      <c r="XH139">
        <f t="shared" si="4093"/>
        <v>0</v>
      </c>
      <c r="XI139">
        <f t="shared" si="4094"/>
        <v>0</v>
      </c>
      <c r="XJ139">
        <f t="shared" si="4095"/>
        <v>0</v>
      </c>
      <c r="XK139">
        <f t="shared" si="4096"/>
        <v>0</v>
      </c>
      <c r="XL139">
        <f t="shared" si="4097"/>
        <v>0</v>
      </c>
      <c r="XM139">
        <f t="shared" si="4098"/>
        <v>0</v>
      </c>
      <c r="XN139">
        <f t="shared" si="4099"/>
        <v>0</v>
      </c>
      <c r="XO139">
        <f t="shared" si="4100"/>
        <v>0</v>
      </c>
      <c r="XP139">
        <f t="shared" si="4101"/>
        <v>0</v>
      </c>
      <c r="XQ139">
        <f t="shared" si="4102"/>
        <v>0</v>
      </c>
      <c r="XR139">
        <f t="shared" si="4103"/>
        <v>0</v>
      </c>
      <c r="XS139">
        <f t="shared" si="4104"/>
        <v>0</v>
      </c>
      <c r="XT139">
        <f t="shared" si="4105"/>
        <v>0</v>
      </c>
      <c r="XU139">
        <f t="shared" si="4106"/>
        <v>0</v>
      </c>
      <c r="XV139">
        <f t="shared" si="4107"/>
        <v>0</v>
      </c>
      <c r="XW139">
        <f t="shared" si="4108"/>
        <v>0</v>
      </c>
      <c r="XX139">
        <f t="shared" si="4109"/>
        <v>0</v>
      </c>
      <c r="XY139">
        <f t="shared" si="4110"/>
        <v>0</v>
      </c>
      <c r="XZ139">
        <f t="shared" si="4111"/>
        <v>0</v>
      </c>
      <c r="YA139">
        <f t="shared" si="4112"/>
        <v>0</v>
      </c>
      <c r="YB139">
        <f t="shared" si="4113"/>
        <v>0</v>
      </c>
      <c r="YC139">
        <f t="shared" si="4114"/>
        <v>0</v>
      </c>
      <c r="YD139">
        <f t="shared" si="4115"/>
        <v>0</v>
      </c>
      <c r="YE139">
        <f t="shared" si="4116"/>
        <v>0</v>
      </c>
      <c r="YF139">
        <f t="shared" si="4117"/>
        <v>0</v>
      </c>
      <c r="YG139">
        <f t="shared" si="4118"/>
        <v>0</v>
      </c>
      <c r="YH139">
        <f t="shared" si="4119"/>
        <v>0</v>
      </c>
      <c r="YI139">
        <f t="shared" si="4120"/>
        <v>0</v>
      </c>
      <c r="YJ139">
        <f t="shared" si="4121"/>
        <v>0</v>
      </c>
      <c r="YK139">
        <f t="shared" si="4122"/>
        <v>0</v>
      </c>
      <c r="YL139">
        <f t="shared" si="4123"/>
        <v>0</v>
      </c>
      <c r="YM139">
        <f t="shared" si="4124"/>
        <v>0</v>
      </c>
      <c r="YN139">
        <f t="shared" si="4125"/>
        <v>0</v>
      </c>
      <c r="YO139">
        <f t="shared" si="4126"/>
        <v>0</v>
      </c>
      <c r="YP139">
        <f t="shared" si="4127"/>
        <v>0</v>
      </c>
      <c r="YQ139">
        <f t="shared" si="4128"/>
        <v>0</v>
      </c>
      <c r="YR139">
        <f t="shared" si="4129"/>
        <v>0</v>
      </c>
      <c r="YS139">
        <f t="shared" si="4130"/>
        <v>0</v>
      </c>
      <c r="YT139">
        <f t="shared" si="4131"/>
        <v>0</v>
      </c>
      <c r="YU139">
        <f t="shared" si="4132"/>
        <v>0</v>
      </c>
      <c r="YV139">
        <f t="shared" si="4133"/>
        <v>0</v>
      </c>
      <c r="YW139">
        <f t="shared" si="4134"/>
        <v>0</v>
      </c>
      <c r="YX139">
        <f t="shared" si="4135"/>
        <v>0</v>
      </c>
      <c r="YY139">
        <f t="shared" si="4136"/>
        <v>0</v>
      </c>
      <c r="YZ139">
        <f t="shared" si="4137"/>
        <v>0</v>
      </c>
      <c r="ZA139">
        <f t="shared" si="4138"/>
        <v>0</v>
      </c>
      <c r="ZB139">
        <f t="shared" si="4139"/>
        <v>0</v>
      </c>
      <c r="ZC139">
        <f t="shared" si="4140"/>
        <v>0</v>
      </c>
      <c r="ZD139">
        <f t="shared" si="4141"/>
        <v>0</v>
      </c>
      <c r="ZE139">
        <f t="shared" si="4142"/>
        <v>0</v>
      </c>
      <c r="ZG139" s="4">
        <f t="shared" si="4143"/>
        <v>243</v>
      </c>
      <c r="ZH139" s="4">
        <f t="shared" si="4144"/>
        <v>90</v>
      </c>
      <c r="ZI139" s="4">
        <f t="shared" si="4145"/>
        <v>89</v>
      </c>
      <c r="ZJ139" s="4">
        <f t="shared" si="4146"/>
        <v>0</v>
      </c>
      <c r="ZL139" s="4">
        <f t="shared" si="4147"/>
        <v>422</v>
      </c>
      <c r="ZO139">
        <f t="shared" si="4148"/>
        <v>48</v>
      </c>
      <c r="ZP139">
        <f t="shared" si="4149"/>
        <v>69</v>
      </c>
      <c r="ZQ139">
        <f t="shared" si="4150"/>
        <v>43</v>
      </c>
      <c r="ZR139">
        <f t="shared" si="4151"/>
        <v>47</v>
      </c>
      <c r="ZS139">
        <f t="shared" si="4152"/>
        <v>42</v>
      </c>
      <c r="ZT139">
        <f t="shared" si="4153"/>
        <v>46</v>
      </c>
      <c r="ZU139">
        <f t="shared" si="4154"/>
        <v>48</v>
      </c>
      <c r="ZV139">
        <f t="shared" si="4155"/>
        <v>42</v>
      </c>
      <c r="ZW139">
        <f t="shared" si="4156"/>
        <v>37</v>
      </c>
      <c r="ZX139">
        <f t="shared" si="4157"/>
        <v>0</v>
      </c>
      <c r="ZY139">
        <f t="shared" si="4158"/>
        <v>0</v>
      </c>
      <c r="ZZ139">
        <f t="shared" si="4159"/>
        <v>0</v>
      </c>
      <c r="AAA139">
        <f t="shared" si="4160"/>
        <v>0</v>
      </c>
      <c r="AAB139">
        <f t="shared" si="4161"/>
        <v>0</v>
      </c>
      <c r="AAC139">
        <f t="shared" si="4162"/>
        <v>0</v>
      </c>
      <c r="AAD139">
        <f t="shared" si="4163"/>
        <v>0</v>
      </c>
      <c r="AAE139">
        <f t="shared" si="4164"/>
        <v>0</v>
      </c>
      <c r="AAF139">
        <f t="shared" si="4165"/>
        <v>0</v>
      </c>
      <c r="AAG139">
        <f t="shared" si="4166"/>
        <v>0</v>
      </c>
      <c r="AAH139">
        <f t="shared" si="4167"/>
        <v>0</v>
      </c>
      <c r="AAI139">
        <f t="shared" si="4168"/>
        <v>0</v>
      </c>
      <c r="AAJ139">
        <f t="shared" si="4169"/>
        <v>0</v>
      </c>
      <c r="AAK139">
        <f t="shared" si="4170"/>
        <v>0</v>
      </c>
      <c r="AAL139">
        <f t="shared" si="4171"/>
        <v>0</v>
      </c>
      <c r="AAM139">
        <f t="shared" si="4172"/>
        <v>0</v>
      </c>
      <c r="AAN139">
        <f t="shared" si="4173"/>
        <v>0</v>
      </c>
      <c r="AAO139">
        <f t="shared" si="4174"/>
        <v>0</v>
      </c>
      <c r="AAP139">
        <f t="shared" si="4175"/>
        <v>0</v>
      </c>
      <c r="AAQ139">
        <f t="shared" si="4176"/>
        <v>0</v>
      </c>
      <c r="AAR139">
        <f t="shared" si="4177"/>
        <v>0</v>
      </c>
      <c r="AAS139">
        <f t="shared" si="4178"/>
        <v>0</v>
      </c>
      <c r="AAT139">
        <f t="shared" si="4179"/>
        <v>0</v>
      </c>
      <c r="AAU139">
        <f t="shared" si="4180"/>
        <v>0</v>
      </c>
      <c r="AAV139">
        <f t="shared" si="4181"/>
        <v>0</v>
      </c>
      <c r="AAW139">
        <f t="shared" si="4182"/>
        <v>0</v>
      </c>
      <c r="AAX139">
        <f t="shared" si="4183"/>
        <v>0</v>
      </c>
      <c r="AAY139">
        <f t="shared" si="4184"/>
        <v>0</v>
      </c>
      <c r="AAZ139">
        <f t="shared" si="4185"/>
        <v>0</v>
      </c>
      <c r="ABA139">
        <f t="shared" si="4186"/>
        <v>0</v>
      </c>
      <c r="ABB139">
        <f t="shared" si="4187"/>
        <v>0</v>
      </c>
      <c r="ABC139">
        <f t="shared" si="4188"/>
        <v>0</v>
      </c>
      <c r="ABD139">
        <f t="shared" si="4189"/>
        <v>0</v>
      </c>
      <c r="ABE139">
        <f t="shared" si="4190"/>
        <v>0</v>
      </c>
      <c r="ABF139">
        <f t="shared" si="4191"/>
        <v>0</v>
      </c>
      <c r="ABG139">
        <f t="shared" si="4192"/>
        <v>0</v>
      </c>
      <c r="ABH139">
        <f t="shared" si="4193"/>
        <v>0</v>
      </c>
      <c r="ABI139">
        <f t="shared" si="4194"/>
        <v>0</v>
      </c>
      <c r="ABJ139">
        <f t="shared" si="4195"/>
        <v>0</v>
      </c>
      <c r="ABK139">
        <f t="shared" si="4196"/>
        <v>0</v>
      </c>
      <c r="ABL139">
        <f t="shared" si="4197"/>
        <v>0</v>
      </c>
      <c r="ABM139">
        <f t="shared" si="4198"/>
        <v>0</v>
      </c>
      <c r="ABN139">
        <f t="shared" si="4199"/>
        <v>0</v>
      </c>
      <c r="ABO139">
        <f t="shared" si="4200"/>
        <v>0</v>
      </c>
      <c r="ABP139">
        <f t="shared" si="4201"/>
        <v>0</v>
      </c>
      <c r="ABQ139">
        <f t="shared" si="4202"/>
        <v>0</v>
      </c>
      <c r="ABR139">
        <f t="shared" si="4203"/>
        <v>0</v>
      </c>
      <c r="ABS139">
        <f t="shared" si="4204"/>
        <v>0</v>
      </c>
      <c r="ABT139">
        <f t="shared" si="4205"/>
        <v>0</v>
      </c>
      <c r="ABU139">
        <f t="shared" si="4206"/>
        <v>0</v>
      </c>
      <c r="ABV139">
        <f t="shared" si="4207"/>
        <v>0</v>
      </c>
      <c r="ABW139">
        <f t="shared" si="4208"/>
        <v>0</v>
      </c>
      <c r="ABX139">
        <f t="shared" si="4209"/>
        <v>0</v>
      </c>
      <c r="ABY139">
        <f t="shared" si="4210"/>
        <v>0</v>
      </c>
      <c r="ABZ139">
        <f t="shared" si="4211"/>
        <v>0</v>
      </c>
      <c r="ACA139">
        <f t="shared" si="4212"/>
        <v>0</v>
      </c>
      <c r="ACB139">
        <f t="shared" si="4213"/>
        <v>0</v>
      </c>
      <c r="ACC139">
        <f t="shared" si="4214"/>
        <v>0</v>
      </c>
      <c r="ACD139">
        <f t="shared" si="4215"/>
        <v>0</v>
      </c>
      <c r="ACE139">
        <f t="shared" si="4216"/>
        <v>0</v>
      </c>
      <c r="ACF139">
        <f t="shared" si="4217"/>
        <v>0</v>
      </c>
      <c r="ACG139">
        <f t="shared" si="4218"/>
        <v>0</v>
      </c>
      <c r="ACH139">
        <f t="shared" si="4219"/>
        <v>0</v>
      </c>
      <c r="ACI139">
        <f t="shared" si="4220"/>
        <v>0</v>
      </c>
      <c r="ACJ139">
        <f t="shared" si="4221"/>
        <v>0</v>
      </c>
      <c r="ACK139">
        <f t="shared" si="4222"/>
        <v>0</v>
      </c>
      <c r="ACL139">
        <f t="shared" si="4223"/>
        <v>0</v>
      </c>
      <c r="ACM139">
        <f t="shared" si="4224"/>
        <v>0</v>
      </c>
      <c r="ACN139">
        <f t="shared" si="4225"/>
        <v>0</v>
      </c>
      <c r="ACO139">
        <f t="shared" si="4226"/>
        <v>0</v>
      </c>
      <c r="ACP139">
        <f t="shared" si="4227"/>
        <v>0</v>
      </c>
      <c r="ACQ139">
        <f t="shared" si="4228"/>
        <v>0</v>
      </c>
      <c r="ACR139">
        <f t="shared" si="4229"/>
        <v>0</v>
      </c>
      <c r="ACS139">
        <f t="shared" si="4230"/>
        <v>0</v>
      </c>
      <c r="ACT139">
        <f t="shared" si="4231"/>
        <v>0</v>
      </c>
      <c r="ACU139">
        <f t="shared" si="4232"/>
        <v>0</v>
      </c>
      <c r="ACW139" s="4">
        <f t="shared" si="4233"/>
        <v>93.4</v>
      </c>
      <c r="ACX139" s="4">
        <f t="shared" si="4234"/>
        <v>73.5</v>
      </c>
      <c r="ACY139" s="4">
        <f t="shared" si="4235"/>
        <v>28.9</v>
      </c>
      <c r="ACZ139" s="4">
        <f t="shared" si="4236"/>
        <v>0</v>
      </c>
      <c r="ADA139" s="88">
        <f t="shared" si="4237"/>
        <v>6.0621778264910704</v>
      </c>
      <c r="ADB139" s="4">
        <f t="shared" si="4238"/>
        <v>195.8</v>
      </c>
      <c r="ADC139" s="5">
        <f t="shared" si="4239"/>
        <v>4.3220365569948616</v>
      </c>
      <c r="ADD139" s="5">
        <f t="shared" si="4240"/>
        <v>3.8013155617496426</v>
      </c>
      <c r="ADE139">
        <f t="shared" si="4241"/>
        <v>35.200000000000003</v>
      </c>
      <c r="ADF139">
        <f t="shared" si="4242"/>
        <v>10.7</v>
      </c>
      <c r="ADG139">
        <f t="shared" si="4243"/>
        <v>12.9</v>
      </c>
      <c r="ADH139">
        <f t="shared" si="4244"/>
        <v>7</v>
      </c>
      <c r="ADI139">
        <f t="shared" si="4245"/>
        <v>21.9</v>
      </c>
      <c r="ADJ139">
        <f t="shared" si="4246"/>
        <v>34.6</v>
      </c>
      <c r="ADK139">
        <f t="shared" si="4247"/>
        <v>54.3</v>
      </c>
      <c r="ADL139">
        <f t="shared" si="4248"/>
        <v>19.2</v>
      </c>
      <c r="ADM139">
        <f t="shared" si="4249"/>
        <v>0</v>
      </c>
      <c r="ADN139">
        <f t="shared" si="4250"/>
        <v>0</v>
      </c>
      <c r="ADO139">
        <f t="shared" si="4251"/>
        <v>0</v>
      </c>
      <c r="ADP139">
        <f t="shared" si="4252"/>
        <v>0</v>
      </c>
      <c r="ADQ139">
        <f t="shared" si="4253"/>
        <v>0</v>
      </c>
      <c r="ADR139">
        <f t="shared" si="4254"/>
        <v>0</v>
      </c>
      <c r="ADS139">
        <f t="shared" si="4255"/>
        <v>0</v>
      </c>
      <c r="ADT139">
        <f t="shared" si="4256"/>
        <v>0</v>
      </c>
      <c r="ADU139">
        <f t="shared" si="4257"/>
        <v>0</v>
      </c>
      <c r="ADV139">
        <f t="shared" si="4258"/>
        <v>0</v>
      </c>
      <c r="ADW139">
        <f t="shared" si="4259"/>
        <v>0</v>
      </c>
      <c r="ADX139">
        <f t="shared" si="4260"/>
        <v>0</v>
      </c>
      <c r="ADY139">
        <f t="shared" si="4261"/>
        <v>0</v>
      </c>
      <c r="ADZ139">
        <f t="shared" si="4262"/>
        <v>0</v>
      </c>
      <c r="AEA139">
        <f t="shared" si="4263"/>
        <v>0</v>
      </c>
      <c r="AEB139">
        <f t="shared" si="4264"/>
        <v>0</v>
      </c>
      <c r="AEC139">
        <f t="shared" si="4265"/>
        <v>0</v>
      </c>
      <c r="AED139">
        <f t="shared" si="4266"/>
        <v>0</v>
      </c>
      <c r="AEE139">
        <f t="shared" si="4267"/>
        <v>0</v>
      </c>
      <c r="AEF139">
        <f t="shared" si="4268"/>
        <v>0</v>
      </c>
      <c r="AEG139">
        <f t="shared" si="4269"/>
        <v>0</v>
      </c>
      <c r="AEH139">
        <f t="shared" si="4270"/>
        <v>0</v>
      </c>
      <c r="AEI139">
        <f t="shared" si="4271"/>
        <v>0</v>
      </c>
      <c r="AEJ139">
        <f t="shared" si="4272"/>
        <v>0</v>
      </c>
      <c r="AEK139">
        <f t="shared" si="4273"/>
        <v>0</v>
      </c>
      <c r="AEL139">
        <f t="shared" si="4274"/>
        <v>0</v>
      </c>
      <c r="AEM139">
        <f t="shared" si="4275"/>
        <v>0</v>
      </c>
      <c r="AEN139">
        <f t="shared" si="4276"/>
        <v>0</v>
      </c>
      <c r="AEO139">
        <f t="shared" si="4277"/>
        <v>0</v>
      </c>
      <c r="AEP139">
        <f t="shared" si="4278"/>
        <v>0</v>
      </c>
      <c r="AEQ139">
        <f t="shared" si="4279"/>
        <v>0</v>
      </c>
      <c r="AER139">
        <f t="shared" si="4280"/>
        <v>0</v>
      </c>
      <c r="AES139">
        <f t="shared" si="4281"/>
        <v>0</v>
      </c>
      <c r="AET139">
        <f t="shared" si="4282"/>
        <v>0</v>
      </c>
      <c r="AEU139">
        <f t="shared" si="4283"/>
        <v>0</v>
      </c>
      <c r="AEV139">
        <f t="shared" si="4284"/>
        <v>0</v>
      </c>
      <c r="AEW139">
        <f t="shared" si="4285"/>
        <v>0</v>
      </c>
      <c r="AEX139">
        <f t="shared" si="4286"/>
        <v>0</v>
      </c>
      <c r="AEY139">
        <f t="shared" si="4287"/>
        <v>0</v>
      </c>
      <c r="AEZ139">
        <f t="shared" si="4288"/>
        <v>0</v>
      </c>
      <c r="AFA139">
        <f t="shared" si="4289"/>
        <v>0</v>
      </c>
      <c r="AFB139">
        <f t="shared" si="4290"/>
        <v>0</v>
      </c>
      <c r="AFC139">
        <f t="shared" si="4291"/>
        <v>0</v>
      </c>
      <c r="AFD139">
        <f t="shared" si="4292"/>
        <v>0</v>
      </c>
      <c r="AFE139">
        <f t="shared" si="4293"/>
        <v>0</v>
      </c>
      <c r="AFF139">
        <f t="shared" si="4294"/>
        <v>0</v>
      </c>
      <c r="AFG139">
        <f t="shared" si="4295"/>
        <v>0</v>
      </c>
      <c r="AFH139">
        <f t="shared" si="4296"/>
        <v>0</v>
      </c>
      <c r="AFI139">
        <f t="shared" si="4297"/>
        <v>0</v>
      </c>
      <c r="AFJ139">
        <f t="shared" si="4298"/>
        <v>0</v>
      </c>
      <c r="AFK139">
        <f t="shared" si="4299"/>
        <v>0</v>
      </c>
      <c r="AFL139">
        <f t="shared" si="4300"/>
        <v>0</v>
      </c>
      <c r="AFM139">
        <f t="shared" si="4301"/>
        <v>0</v>
      </c>
      <c r="AFN139">
        <f t="shared" si="4302"/>
        <v>0</v>
      </c>
      <c r="AFO139">
        <f t="shared" si="4303"/>
        <v>0</v>
      </c>
      <c r="AFP139">
        <f t="shared" si="4304"/>
        <v>0</v>
      </c>
      <c r="AFQ139">
        <f t="shared" si="4305"/>
        <v>0</v>
      </c>
      <c r="AFR139">
        <f t="shared" si="4306"/>
        <v>0</v>
      </c>
      <c r="AFS139">
        <f t="shared" si="4307"/>
        <v>0</v>
      </c>
      <c r="AFT139">
        <f t="shared" si="4308"/>
        <v>0</v>
      </c>
      <c r="AFU139">
        <f t="shared" si="4309"/>
        <v>0</v>
      </c>
      <c r="AFV139">
        <f t="shared" si="4310"/>
        <v>0</v>
      </c>
      <c r="AFW139">
        <f t="shared" si="4311"/>
        <v>0</v>
      </c>
      <c r="AFX139">
        <f t="shared" si="4312"/>
        <v>0</v>
      </c>
      <c r="AFY139">
        <f t="shared" si="4313"/>
        <v>0</v>
      </c>
      <c r="AFZ139">
        <f t="shared" si="4314"/>
        <v>0</v>
      </c>
      <c r="AGA139">
        <f t="shared" si="4315"/>
        <v>0</v>
      </c>
      <c r="AGB139">
        <f t="shared" si="4316"/>
        <v>0</v>
      </c>
      <c r="AGC139">
        <f t="shared" si="4317"/>
        <v>0</v>
      </c>
      <c r="AGD139">
        <f t="shared" si="4318"/>
        <v>0</v>
      </c>
      <c r="AGE139">
        <f t="shared" si="4319"/>
        <v>0</v>
      </c>
      <c r="AGF139">
        <f t="shared" si="4320"/>
        <v>0</v>
      </c>
      <c r="AGG139">
        <f t="shared" si="4321"/>
        <v>0</v>
      </c>
      <c r="AGH139">
        <f t="shared" si="4322"/>
        <v>0</v>
      </c>
      <c r="AGI139">
        <f t="shared" si="4323"/>
        <v>0</v>
      </c>
      <c r="AGJ139">
        <f t="shared" si="4324"/>
        <v>0</v>
      </c>
      <c r="AGK139">
        <f t="shared" si="4325"/>
        <v>0</v>
      </c>
      <c r="AGM139" s="88">
        <f t="shared" si="4326"/>
        <v>63</v>
      </c>
      <c r="AGN139" s="88">
        <v>63</v>
      </c>
      <c r="AGO139">
        <v>1</v>
      </c>
      <c r="AGP139">
        <f t="shared" si="4327"/>
        <v>1</v>
      </c>
      <c r="AGQ139">
        <f t="shared" si="4328"/>
        <v>1</v>
      </c>
      <c r="AGR139">
        <f t="shared" si="4329"/>
        <v>1</v>
      </c>
      <c r="AGS139">
        <f t="shared" si="4330"/>
        <v>3</v>
      </c>
      <c r="AGT139">
        <f t="shared" si="4331"/>
        <v>2</v>
      </c>
      <c r="AGU139">
        <f t="shared" si="4332"/>
        <v>1</v>
      </c>
      <c r="AGV139">
        <f t="shared" si="4333"/>
        <v>5</v>
      </c>
      <c r="AGW139">
        <f t="shared" si="4334"/>
        <v>9</v>
      </c>
      <c r="AGX139">
        <f t="shared" si="4335"/>
        <v>1</v>
      </c>
      <c r="AGY139">
        <f t="shared" si="4336"/>
        <v>0</v>
      </c>
      <c r="AGZ139">
        <f t="shared" si="4337"/>
        <v>0</v>
      </c>
      <c r="AHA139">
        <f t="shared" si="4338"/>
        <v>0</v>
      </c>
      <c r="AHB139">
        <f t="shared" si="4339"/>
        <v>0</v>
      </c>
      <c r="AHC139">
        <f t="shared" si="4340"/>
        <v>0</v>
      </c>
      <c r="AHD139">
        <f t="shared" si="4341"/>
        <v>0</v>
      </c>
      <c r="AHE139">
        <f t="shared" si="4342"/>
        <v>0</v>
      </c>
      <c r="AHF139">
        <f t="shared" si="4343"/>
        <v>0</v>
      </c>
      <c r="AHG139">
        <f t="shared" si="4344"/>
        <v>0</v>
      </c>
      <c r="AHH139">
        <f t="shared" si="4345"/>
        <v>0</v>
      </c>
      <c r="AHI139">
        <f t="shared" si="4346"/>
        <v>0</v>
      </c>
      <c r="AHJ139">
        <f t="shared" si="4347"/>
        <v>0</v>
      </c>
      <c r="AHK139">
        <f t="shared" si="4348"/>
        <v>0</v>
      </c>
      <c r="AHL139">
        <f t="shared" si="4349"/>
        <v>0</v>
      </c>
      <c r="AHM139">
        <f t="shared" si="4350"/>
        <v>0</v>
      </c>
      <c r="AHN139">
        <f t="shared" si="4351"/>
        <v>0</v>
      </c>
      <c r="AHO139">
        <f t="shared" si="4352"/>
        <v>0</v>
      </c>
      <c r="AHP139">
        <f t="shared" si="4353"/>
        <v>0</v>
      </c>
      <c r="AHQ139">
        <f t="shared" si="4354"/>
        <v>0</v>
      </c>
      <c r="AHR139">
        <f t="shared" si="4355"/>
        <v>0</v>
      </c>
      <c r="AHS139">
        <f t="shared" si="4356"/>
        <v>0</v>
      </c>
      <c r="AHT139">
        <f t="shared" si="4357"/>
        <v>0</v>
      </c>
      <c r="AHU139">
        <f t="shared" si="4358"/>
        <v>0</v>
      </c>
      <c r="AHV139">
        <f t="shared" si="4359"/>
        <v>0</v>
      </c>
      <c r="AHW139">
        <f t="shared" si="4360"/>
        <v>0</v>
      </c>
      <c r="AHX139">
        <f t="shared" si="4361"/>
        <v>0</v>
      </c>
      <c r="AHY139">
        <f t="shared" si="4362"/>
        <v>0</v>
      </c>
      <c r="AHZ139">
        <f t="shared" si="4363"/>
        <v>0</v>
      </c>
      <c r="AIA139">
        <f t="shared" si="4364"/>
        <v>0</v>
      </c>
      <c r="AIB139">
        <f t="shared" si="4365"/>
        <v>0</v>
      </c>
      <c r="AIC139">
        <f t="shared" si="4366"/>
        <v>0</v>
      </c>
      <c r="AID139">
        <f t="shared" si="4367"/>
        <v>0</v>
      </c>
      <c r="AIE139">
        <f t="shared" si="4368"/>
        <v>0</v>
      </c>
      <c r="AIF139">
        <f t="shared" si="4369"/>
        <v>0</v>
      </c>
      <c r="AIG139">
        <f t="shared" si="4370"/>
        <v>0</v>
      </c>
      <c r="AIH139">
        <f t="shared" si="4371"/>
        <v>0</v>
      </c>
      <c r="AII139">
        <f t="shared" si="4372"/>
        <v>0</v>
      </c>
      <c r="AIJ139">
        <f t="shared" si="4373"/>
        <v>0</v>
      </c>
      <c r="AIK139">
        <f t="shared" si="4374"/>
        <v>0</v>
      </c>
      <c r="AIL139">
        <f t="shared" si="4375"/>
        <v>0</v>
      </c>
      <c r="AIM139">
        <f t="shared" si="4376"/>
        <v>0</v>
      </c>
      <c r="AIN139">
        <f t="shared" si="4377"/>
        <v>0</v>
      </c>
      <c r="AIO139">
        <f t="shared" si="4378"/>
        <v>0</v>
      </c>
      <c r="AIP139">
        <f t="shared" si="4379"/>
        <v>0</v>
      </c>
      <c r="AIQ139">
        <f t="shared" si="4380"/>
        <v>0</v>
      </c>
      <c r="AIR139">
        <f t="shared" si="4381"/>
        <v>0</v>
      </c>
      <c r="AIS139">
        <f t="shared" si="4382"/>
        <v>0</v>
      </c>
      <c r="AIT139">
        <f t="shared" si="4383"/>
        <v>0</v>
      </c>
      <c r="AIU139">
        <f t="shared" si="4384"/>
        <v>0</v>
      </c>
      <c r="AIV139">
        <f t="shared" si="4385"/>
        <v>0</v>
      </c>
      <c r="AIW139">
        <f t="shared" si="4386"/>
        <v>0</v>
      </c>
      <c r="AIX139">
        <f t="shared" si="4387"/>
        <v>0</v>
      </c>
      <c r="AIY139">
        <f t="shared" si="4388"/>
        <v>0</v>
      </c>
      <c r="AIZ139">
        <f t="shared" si="4389"/>
        <v>0</v>
      </c>
      <c r="AJA139">
        <f t="shared" si="4390"/>
        <v>0</v>
      </c>
      <c r="AJB139">
        <f t="shared" si="4391"/>
        <v>0</v>
      </c>
      <c r="AJC139">
        <f t="shared" si="4392"/>
        <v>0</v>
      </c>
      <c r="AJD139">
        <f t="shared" si="4393"/>
        <v>0</v>
      </c>
      <c r="AJE139">
        <f t="shared" si="4394"/>
        <v>0</v>
      </c>
      <c r="AJF139">
        <f t="shared" si="4395"/>
        <v>0</v>
      </c>
      <c r="AJG139">
        <f t="shared" si="4396"/>
        <v>0</v>
      </c>
      <c r="AJH139">
        <f t="shared" si="4397"/>
        <v>0</v>
      </c>
      <c r="AJI139">
        <f t="shared" si="4398"/>
        <v>0</v>
      </c>
      <c r="AJJ139">
        <f t="shared" si="4399"/>
        <v>0</v>
      </c>
      <c r="AJK139">
        <f t="shared" si="4400"/>
        <v>0</v>
      </c>
      <c r="AJL139">
        <f t="shared" si="4401"/>
        <v>0</v>
      </c>
      <c r="AJM139">
        <f t="shared" si="4402"/>
        <v>0</v>
      </c>
      <c r="AJN139">
        <f t="shared" si="4403"/>
        <v>0</v>
      </c>
      <c r="AJO139">
        <f t="shared" si="4404"/>
        <v>0</v>
      </c>
      <c r="AJP139">
        <f t="shared" si="4405"/>
        <v>0</v>
      </c>
      <c r="AJQ139">
        <f t="shared" si="4406"/>
        <v>0</v>
      </c>
      <c r="AJR139">
        <f t="shared" si="4407"/>
        <v>0</v>
      </c>
      <c r="AJS139">
        <f t="shared" si="4408"/>
        <v>0</v>
      </c>
      <c r="AJT139">
        <f t="shared" si="4409"/>
        <v>0</v>
      </c>
      <c r="AJU139">
        <f t="shared" si="4410"/>
        <v>0</v>
      </c>
      <c r="AJV139">
        <f t="shared" si="4411"/>
        <v>0</v>
      </c>
      <c r="AJX139">
        <v>37</v>
      </c>
      <c r="AJY139">
        <v>1</v>
      </c>
      <c r="AJZ139">
        <v>1</v>
      </c>
      <c r="AKA139">
        <f t="shared" si="4412"/>
        <v>2</v>
      </c>
      <c r="AKB139">
        <f t="shared" si="4413"/>
        <v>2</v>
      </c>
      <c r="AKC139">
        <f t="shared" si="4414"/>
        <v>2</v>
      </c>
      <c r="AKD139">
        <f t="shared" si="4415"/>
        <v>8</v>
      </c>
      <c r="AKE139">
        <f t="shared" si="4416"/>
        <v>8</v>
      </c>
      <c r="AKF139">
        <f t="shared" si="4417"/>
        <v>2</v>
      </c>
      <c r="AKG139">
        <f t="shared" si="4418"/>
        <v>0</v>
      </c>
      <c r="AKH139">
        <f t="shared" si="4419"/>
        <v>0</v>
      </c>
      <c r="AKI139">
        <f t="shared" si="4420"/>
        <v>0</v>
      </c>
      <c r="AKJ139">
        <f t="shared" si="4421"/>
        <v>0</v>
      </c>
      <c r="AKK139">
        <f t="shared" si="4422"/>
        <v>0</v>
      </c>
      <c r="AKL139">
        <f t="shared" si="4423"/>
        <v>0</v>
      </c>
      <c r="AKM139">
        <f t="shared" si="4424"/>
        <v>0</v>
      </c>
      <c r="AKN139">
        <f t="shared" si="4425"/>
        <v>0</v>
      </c>
      <c r="AKO139">
        <f t="shared" si="4426"/>
        <v>0</v>
      </c>
      <c r="AKP139">
        <f t="shared" si="4427"/>
        <v>0</v>
      </c>
      <c r="AKQ139">
        <f t="shared" si="4428"/>
        <v>0</v>
      </c>
      <c r="AKR139">
        <f t="shared" si="4429"/>
        <v>0</v>
      </c>
      <c r="AKS139">
        <f t="shared" si="4430"/>
        <v>0</v>
      </c>
      <c r="AKT139">
        <f t="shared" si="4431"/>
        <v>0</v>
      </c>
      <c r="AKU139">
        <f t="shared" si="4432"/>
        <v>0</v>
      </c>
      <c r="AKV139">
        <f t="shared" si="4433"/>
        <v>0</v>
      </c>
      <c r="AKW139">
        <f t="shared" si="4434"/>
        <v>0</v>
      </c>
      <c r="AKX139">
        <f t="shared" si="4435"/>
        <v>0</v>
      </c>
      <c r="AKY139">
        <f t="shared" si="4436"/>
        <v>0</v>
      </c>
      <c r="AKZ139">
        <f t="shared" si="4437"/>
        <v>0</v>
      </c>
      <c r="ALA139">
        <f t="shared" si="4438"/>
        <v>0</v>
      </c>
      <c r="ALB139">
        <f t="shared" si="4439"/>
        <v>0</v>
      </c>
      <c r="ALC139">
        <f t="shared" si="4440"/>
        <v>0</v>
      </c>
      <c r="ALD139">
        <f t="shared" si="4441"/>
        <v>0</v>
      </c>
      <c r="ALE139">
        <f t="shared" si="4442"/>
        <v>0</v>
      </c>
      <c r="ALF139">
        <f t="shared" si="4443"/>
        <v>0</v>
      </c>
      <c r="ALG139">
        <f t="shared" si="4444"/>
        <v>0</v>
      </c>
      <c r="ALH139">
        <f t="shared" si="4445"/>
        <v>0</v>
      </c>
      <c r="ALI139">
        <f t="shared" si="4446"/>
        <v>0</v>
      </c>
      <c r="ALJ139">
        <f t="shared" si="4447"/>
        <v>0</v>
      </c>
      <c r="ALK139">
        <f t="shared" si="4448"/>
        <v>0</v>
      </c>
      <c r="ALL139">
        <f t="shared" si="4449"/>
        <v>0</v>
      </c>
      <c r="ALM139">
        <f t="shared" si="4450"/>
        <v>0</v>
      </c>
      <c r="ALN139">
        <f t="shared" si="4451"/>
        <v>0</v>
      </c>
      <c r="ALO139">
        <f t="shared" si="4452"/>
        <v>0</v>
      </c>
      <c r="ALP139">
        <f t="shared" si="4453"/>
        <v>0</v>
      </c>
      <c r="ALQ139">
        <f t="shared" si="4454"/>
        <v>0</v>
      </c>
      <c r="ALR139">
        <f t="shared" si="4455"/>
        <v>0</v>
      </c>
      <c r="ALS139">
        <f t="shared" si="4456"/>
        <v>0</v>
      </c>
      <c r="ALT139">
        <f t="shared" si="4457"/>
        <v>0</v>
      </c>
      <c r="ALU139">
        <f t="shared" si="4458"/>
        <v>0</v>
      </c>
      <c r="ALV139">
        <f t="shared" si="4459"/>
        <v>0</v>
      </c>
      <c r="ALW139">
        <f t="shared" si="4460"/>
        <v>0</v>
      </c>
      <c r="ALX139">
        <f t="shared" si="4461"/>
        <v>0</v>
      </c>
      <c r="ALY139">
        <f t="shared" si="4462"/>
        <v>0</v>
      </c>
      <c r="ALZ139">
        <f t="shared" si="4463"/>
        <v>0</v>
      </c>
      <c r="AMA139">
        <f t="shared" si="4464"/>
        <v>0</v>
      </c>
      <c r="AMB139">
        <f t="shared" si="4465"/>
        <v>0</v>
      </c>
      <c r="AMC139">
        <f t="shared" si="4466"/>
        <v>0</v>
      </c>
      <c r="AMD139">
        <f t="shared" si="4467"/>
        <v>0</v>
      </c>
      <c r="AME139">
        <f t="shared" si="4468"/>
        <v>0</v>
      </c>
      <c r="AMF139">
        <f t="shared" si="4469"/>
        <v>0</v>
      </c>
      <c r="AMG139">
        <f t="shared" si="4470"/>
        <v>0</v>
      </c>
      <c r="AMH139">
        <f t="shared" si="4471"/>
        <v>0</v>
      </c>
      <c r="AMI139">
        <f t="shared" si="4472"/>
        <v>0</v>
      </c>
      <c r="AMJ139">
        <f t="shared" si="4473"/>
        <v>0</v>
      </c>
      <c r="AMK139">
        <f t="shared" si="4474"/>
        <v>0</v>
      </c>
      <c r="AML139">
        <f t="shared" si="4475"/>
        <v>0</v>
      </c>
      <c r="AMM139">
        <f t="shared" si="4476"/>
        <v>0</v>
      </c>
      <c r="AMN139">
        <f t="shared" si="4477"/>
        <v>0</v>
      </c>
      <c r="AMO139">
        <f t="shared" si="4478"/>
        <v>0</v>
      </c>
      <c r="AMP139">
        <f t="shared" si="4479"/>
        <v>0</v>
      </c>
      <c r="AMQ139">
        <f t="shared" si="4480"/>
        <v>0</v>
      </c>
      <c r="AMR139">
        <f t="shared" si="4481"/>
        <v>0</v>
      </c>
      <c r="AMS139">
        <f t="shared" si="4482"/>
        <v>0</v>
      </c>
      <c r="AMT139">
        <f t="shared" si="4483"/>
        <v>0</v>
      </c>
      <c r="AMU139">
        <f t="shared" si="4484"/>
        <v>0</v>
      </c>
      <c r="AMV139">
        <f t="shared" si="4485"/>
        <v>0</v>
      </c>
      <c r="AMW139">
        <f t="shared" si="4486"/>
        <v>0</v>
      </c>
      <c r="AMX139">
        <f t="shared" si="4487"/>
        <v>0</v>
      </c>
      <c r="AMY139">
        <f t="shared" si="4488"/>
        <v>0</v>
      </c>
      <c r="AMZ139">
        <f t="shared" si="4489"/>
        <v>0</v>
      </c>
      <c r="ANA139">
        <f t="shared" si="4490"/>
        <v>0</v>
      </c>
      <c r="ANB139">
        <f t="shared" si="4491"/>
        <v>0</v>
      </c>
      <c r="ANC139">
        <f t="shared" si="4492"/>
        <v>0</v>
      </c>
      <c r="AND139">
        <f t="shared" si="4493"/>
        <v>0</v>
      </c>
      <c r="ANR139" s="4">
        <v>1669</v>
      </c>
      <c r="ANS139" s="4">
        <f t="shared" si="4494"/>
        <v>1669</v>
      </c>
      <c r="ANU139" s="4">
        <v>1791</v>
      </c>
      <c r="ANV139" t="str">
        <f t="shared" si="4495"/>
        <v>1771</v>
      </c>
      <c r="ANW139" t="str">
        <f t="shared" si="4496"/>
        <v>1762</v>
      </c>
      <c r="ANX139" t="str">
        <f t="shared" si="4497"/>
        <v>1739</v>
      </c>
      <c r="ANY139" t="str">
        <f t="shared" si="4498"/>
        <v>1716</v>
      </c>
      <c r="ANZ139" t="str">
        <f t="shared" si="4499"/>
        <v>1708</v>
      </c>
      <c r="AOA139" t="str">
        <f t="shared" si="4500"/>
        <v>1701</v>
      </c>
      <c r="AOB139" t="str">
        <f t="shared" si="4501"/>
        <v>1714</v>
      </c>
      <c r="AOC139" t="str">
        <f t="shared" si="4502"/>
        <v>1694</v>
      </c>
      <c r="AOD139" t="str">
        <f t="shared" si="4503"/>
        <v>1669</v>
      </c>
      <c r="AOE139" t="str">
        <f t="shared" si="4504"/>
        <v>1669</v>
      </c>
      <c r="AOF139" t="str">
        <f t="shared" si="4505"/>
        <v>1669</v>
      </c>
      <c r="AOG139" t="str">
        <f t="shared" si="4506"/>
        <v>1669</v>
      </c>
      <c r="AOH139" t="str">
        <f t="shared" si="4507"/>
        <v>1669</v>
      </c>
      <c r="AOI139" t="str">
        <f t="shared" si="4508"/>
        <v>1669</v>
      </c>
      <c r="AOJ139" t="str">
        <f t="shared" si="4509"/>
        <v>1669</v>
      </c>
      <c r="AOK139" t="str">
        <f t="shared" si="4510"/>
        <v>1669</v>
      </c>
      <c r="AOL139" t="str">
        <f t="shared" si="4511"/>
        <v>1669</v>
      </c>
      <c r="AOM139" t="str">
        <f t="shared" si="4512"/>
        <v>1669</v>
      </c>
      <c r="AON139" t="str">
        <f t="shared" si="4513"/>
        <v>1669</v>
      </c>
      <c r="AOO139" t="str">
        <f t="shared" si="4514"/>
        <v>1669</v>
      </c>
      <c r="AOP139" t="str">
        <f t="shared" si="4515"/>
        <v>1669</v>
      </c>
      <c r="AOQ139" t="str">
        <f t="shared" si="4516"/>
        <v>1669</v>
      </c>
      <c r="AOR139" t="str">
        <f t="shared" si="4517"/>
        <v>1669</v>
      </c>
      <c r="AOS139" t="str">
        <f t="shared" si="4518"/>
        <v>1669</v>
      </c>
      <c r="AOT139" t="str">
        <f t="shared" si="4519"/>
        <v>1669</v>
      </c>
      <c r="AOU139" t="str">
        <f t="shared" si="4520"/>
        <v>1669</v>
      </c>
      <c r="AOV139" t="str">
        <f t="shared" si="4521"/>
        <v>1669</v>
      </c>
      <c r="AOW139" t="str">
        <f t="shared" si="4522"/>
        <v>1669</v>
      </c>
      <c r="AOX139" t="str">
        <f t="shared" si="4523"/>
        <v>1669</v>
      </c>
      <c r="AOY139" t="str">
        <f t="shared" si="4524"/>
        <v>1669</v>
      </c>
      <c r="AOZ139" t="str">
        <f t="shared" si="4525"/>
        <v>1669</v>
      </c>
      <c r="APA139" t="str">
        <f t="shared" si="4526"/>
        <v>1669</v>
      </c>
      <c r="APB139" t="str">
        <f t="shared" si="4527"/>
        <v>1669</v>
      </c>
      <c r="APC139" t="str">
        <f t="shared" si="4528"/>
        <v>1669</v>
      </c>
      <c r="APD139" t="str">
        <f t="shared" si="4529"/>
        <v>1669</v>
      </c>
      <c r="APE139" t="str">
        <f t="shared" si="4530"/>
        <v>1669</v>
      </c>
      <c r="APF139" t="str">
        <f t="shared" si="4531"/>
        <v>1669</v>
      </c>
      <c r="APG139" t="str">
        <f t="shared" si="4532"/>
        <v>1669</v>
      </c>
      <c r="APH139" t="str">
        <f t="shared" si="4533"/>
        <v>1669</v>
      </c>
      <c r="API139" t="str">
        <f t="shared" si="4534"/>
        <v>1669</v>
      </c>
      <c r="APJ139" t="str">
        <f t="shared" si="4535"/>
        <v>1669</v>
      </c>
      <c r="APK139" t="str">
        <f t="shared" si="4536"/>
        <v>1669</v>
      </c>
      <c r="APL139" t="str">
        <f t="shared" si="4537"/>
        <v>1669</v>
      </c>
      <c r="APM139" t="str">
        <f t="shared" si="4538"/>
        <v>1669</v>
      </c>
      <c r="APN139" t="str">
        <f t="shared" si="4539"/>
        <v>1669</v>
      </c>
      <c r="APO139" t="str">
        <f t="shared" si="4540"/>
        <v>1669</v>
      </c>
      <c r="APP139" t="str">
        <f t="shared" si="4541"/>
        <v>1669</v>
      </c>
      <c r="APQ139" t="str">
        <f t="shared" si="4542"/>
        <v>1669</v>
      </c>
      <c r="APR139" t="str">
        <f t="shared" si="4543"/>
        <v>1669</v>
      </c>
      <c r="APS139" t="str">
        <f t="shared" si="4544"/>
        <v>1669</v>
      </c>
      <c r="APT139" t="str">
        <f t="shared" si="4545"/>
        <v>1669</v>
      </c>
      <c r="APU139" t="str">
        <f t="shared" si="4546"/>
        <v>1669</v>
      </c>
      <c r="APV139" t="str">
        <f t="shared" si="4547"/>
        <v>1669</v>
      </c>
      <c r="APW139" t="str">
        <f t="shared" si="4548"/>
        <v>1669</v>
      </c>
      <c r="APX139" t="str">
        <f t="shared" si="4549"/>
        <v>1669</v>
      </c>
      <c r="APY139" t="str">
        <f t="shared" si="4550"/>
        <v>1669</v>
      </c>
      <c r="APZ139" t="str">
        <f t="shared" si="4551"/>
        <v>1669</v>
      </c>
      <c r="AQA139" t="str">
        <f t="shared" si="4552"/>
        <v>1669</v>
      </c>
      <c r="AQB139" t="str">
        <f t="shared" si="4553"/>
        <v>1669</v>
      </c>
      <c r="AQC139" t="str">
        <f t="shared" si="4554"/>
        <v>1669</v>
      </c>
      <c r="AQD139" t="str">
        <f t="shared" si="4555"/>
        <v>1669</v>
      </c>
      <c r="AQE139" t="str">
        <f t="shared" si="4556"/>
        <v>1669</v>
      </c>
      <c r="AQF139" t="str">
        <f t="shared" si="4557"/>
        <v>1669</v>
      </c>
      <c r="AQG139" t="str">
        <f t="shared" si="4558"/>
        <v>1669</v>
      </c>
      <c r="AQH139" t="str">
        <f t="shared" si="4559"/>
        <v>1669</v>
      </c>
      <c r="AQI139" t="str">
        <f t="shared" si="4560"/>
        <v>1669</v>
      </c>
      <c r="AQJ139" t="str">
        <f t="shared" si="4561"/>
        <v>1669</v>
      </c>
      <c r="AQK139" t="str">
        <f t="shared" si="4562"/>
        <v>1669</v>
      </c>
      <c r="AQL139" t="str">
        <f t="shared" si="4563"/>
        <v>1669</v>
      </c>
      <c r="AQM139" t="str">
        <f t="shared" si="4564"/>
        <v>1669</v>
      </c>
      <c r="AQN139" t="str">
        <f t="shared" si="4565"/>
        <v>1669</v>
      </c>
      <c r="AQO139" t="str">
        <f t="shared" si="4566"/>
        <v>1669</v>
      </c>
      <c r="AQP139" t="str">
        <f t="shared" si="4567"/>
        <v>1669</v>
      </c>
      <c r="AQQ139" t="str">
        <f t="shared" si="4568"/>
        <v>1669</v>
      </c>
      <c r="AQR139" t="str">
        <f t="shared" si="4569"/>
        <v>1669</v>
      </c>
      <c r="AQS139" t="str">
        <f t="shared" si="4570"/>
        <v>1669</v>
      </c>
      <c r="AQT139" t="str">
        <f t="shared" si="4571"/>
        <v>1669</v>
      </c>
      <c r="AQU139" t="str">
        <f t="shared" si="4572"/>
        <v>1669</v>
      </c>
      <c r="AQV139" t="str">
        <f t="shared" si="4573"/>
        <v>1669</v>
      </c>
      <c r="AQW139" t="str">
        <f t="shared" si="4574"/>
        <v>1669</v>
      </c>
      <c r="AQX139" t="str">
        <f t="shared" si="4575"/>
        <v>1669</v>
      </c>
      <c r="AQY139" t="str">
        <f t="shared" si="4576"/>
        <v>1669</v>
      </c>
      <c r="AQZ139" t="str">
        <f t="shared" si="4577"/>
        <v>1669</v>
      </c>
      <c r="ARA139" t="str">
        <f t="shared" si="4578"/>
        <v>1669</v>
      </c>
      <c r="ARB139" t="str">
        <f t="shared" si="4579"/>
        <v>1669</v>
      </c>
      <c r="ARC139">
        <v>1791</v>
      </c>
      <c r="ARH139" s="5"/>
    </row>
    <row r="140" spans="1:1152" x14ac:dyDescent="0.2">
      <c r="A140">
        <v>42</v>
      </c>
      <c r="B140" s="15" t="s">
        <v>1476</v>
      </c>
      <c r="C140" s="20">
        <f>VLOOKUP(A140, Rankings!$A$2:$AN$161, 40, FALSE)</f>
        <v>138</v>
      </c>
      <c r="D140" s="225" t="s">
        <v>210</v>
      </c>
      <c r="F140" s="4">
        <v>3</v>
      </c>
      <c r="G140" s="4">
        <v>15</v>
      </c>
      <c r="I140" s="5">
        <f t="shared" si="3664"/>
        <v>9</v>
      </c>
      <c r="L140" t="s">
        <v>1720</v>
      </c>
      <c r="M140" t="s">
        <v>2018</v>
      </c>
      <c r="N140" t="s">
        <v>2301</v>
      </c>
      <c r="O140" t="s">
        <v>2575</v>
      </c>
      <c r="P140" t="s">
        <v>2772</v>
      </c>
      <c r="Q140" t="s">
        <v>3006</v>
      </c>
      <c r="R140" t="s">
        <v>3262</v>
      </c>
      <c r="S140" t="s">
        <v>3516</v>
      </c>
      <c r="T140" t="s">
        <v>3761</v>
      </c>
      <c r="U140" t="s">
        <v>10</v>
      </c>
      <c r="V140" t="s">
        <v>10</v>
      </c>
      <c r="W140" t="str">
        <f>Rankings!D139</f>
        <v>-</v>
      </c>
      <c r="X140" t="s">
        <v>10</v>
      </c>
      <c r="Y140" t="s">
        <v>10</v>
      </c>
      <c r="Z140" t="s">
        <v>10</v>
      </c>
      <c r="AA140" t="s">
        <v>10</v>
      </c>
      <c r="AB140" t="s">
        <v>10</v>
      </c>
      <c r="AC140" t="s">
        <v>10</v>
      </c>
      <c r="AD140" t="s">
        <v>10</v>
      </c>
      <c r="AE140" t="s">
        <v>10</v>
      </c>
      <c r="AF140" t="s">
        <v>10</v>
      </c>
      <c r="AG140" t="s">
        <v>10</v>
      </c>
      <c r="AH140" t="s">
        <v>10</v>
      </c>
      <c r="AI140" t="s">
        <v>10</v>
      </c>
      <c r="AJ140" t="s">
        <v>10</v>
      </c>
      <c r="AK140" t="s">
        <v>10</v>
      </c>
      <c r="AL140" t="s">
        <v>10</v>
      </c>
      <c r="AM140" t="s">
        <v>10</v>
      </c>
      <c r="AN140" t="s">
        <v>10</v>
      </c>
      <c r="AO140" t="s">
        <v>10</v>
      </c>
      <c r="AP140" t="s">
        <v>10</v>
      </c>
      <c r="AQ140" t="s">
        <v>10</v>
      </c>
      <c r="AR140" t="s">
        <v>10</v>
      </c>
      <c r="AS140" t="s">
        <v>10</v>
      </c>
      <c r="AT140" t="s">
        <v>10</v>
      </c>
      <c r="AU140" t="s">
        <v>10</v>
      </c>
      <c r="AV140" t="s">
        <v>10</v>
      </c>
      <c r="AW140" t="s">
        <v>10</v>
      </c>
      <c r="AX140" t="s">
        <v>10</v>
      </c>
      <c r="AY140" t="s">
        <v>10</v>
      </c>
      <c r="AZ140" t="s">
        <v>10</v>
      </c>
      <c r="BA140" t="s">
        <v>10</v>
      </c>
      <c r="BB140" t="s">
        <v>10</v>
      </c>
      <c r="BC140" t="s">
        <v>10</v>
      </c>
      <c r="BD140" t="s">
        <v>10</v>
      </c>
      <c r="BE140" t="s">
        <v>10</v>
      </c>
      <c r="BF140" t="s">
        <v>10</v>
      </c>
      <c r="BG140" t="s">
        <v>10</v>
      </c>
      <c r="BH140" t="s">
        <v>10</v>
      </c>
      <c r="BI140" t="s">
        <v>10</v>
      </c>
      <c r="BJ140" t="s">
        <v>10</v>
      </c>
      <c r="BK140" t="s">
        <v>10</v>
      </c>
      <c r="BL140" t="s">
        <v>10</v>
      </c>
      <c r="BM140" t="s">
        <v>10</v>
      </c>
      <c r="BN140" t="s">
        <v>10</v>
      </c>
      <c r="BO140" t="s">
        <v>10</v>
      </c>
      <c r="BP140" t="s">
        <v>10</v>
      </c>
      <c r="BQ140" t="s">
        <v>10</v>
      </c>
      <c r="BR140" t="s">
        <v>10</v>
      </c>
      <c r="BS140" t="s">
        <v>10</v>
      </c>
      <c r="BT140" t="s">
        <v>10</v>
      </c>
      <c r="BU140" t="s">
        <v>10</v>
      </c>
      <c r="BV140" t="s">
        <v>10</v>
      </c>
      <c r="BW140" t="s">
        <v>10</v>
      </c>
      <c r="BX140" t="s">
        <v>10</v>
      </c>
      <c r="BY140" t="s">
        <v>10</v>
      </c>
      <c r="BZ140" t="s">
        <v>10</v>
      </c>
      <c r="CA140" t="s">
        <v>10</v>
      </c>
      <c r="CB140" t="s">
        <v>10</v>
      </c>
      <c r="CC140" t="s">
        <v>10</v>
      </c>
      <c r="CD140" t="s">
        <v>10</v>
      </c>
      <c r="CE140" t="s">
        <v>10</v>
      </c>
      <c r="CF140" t="s">
        <v>10</v>
      </c>
      <c r="CG140" t="s">
        <v>10</v>
      </c>
      <c r="CH140" t="s">
        <v>10</v>
      </c>
      <c r="CI140" t="s">
        <v>10</v>
      </c>
      <c r="CJ140" t="s">
        <v>10</v>
      </c>
      <c r="CK140" t="s">
        <v>10</v>
      </c>
      <c r="CL140" t="s">
        <v>10</v>
      </c>
      <c r="CM140" t="s">
        <v>10</v>
      </c>
      <c r="CN140" t="s">
        <v>10</v>
      </c>
      <c r="CO140" t="s">
        <v>10</v>
      </c>
      <c r="CP140" t="s">
        <v>10</v>
      </c>
      <c r="CQ140" t="s">
        <v>10</v>
      </c>
      <c r="CR140" t="s">
        <v>10</v>
      </c>
      <c r="CT140" s="4">
        <f t="shared" si="3665"/>
        <v>1</v>
      </c>
      <c r="CU140" s="4">
        <f t="shared" si="3666"/>
        <v>0</v>
      </c>
      <c r="CV140" s="4">
        <f t="shared" si="3667"/>
        <v>0</v>
      </c>
      <c r="CW140" s="4">
        <f t="shared" si="3668"/>
        <v>4</v>
      </c>
      <c r="CX140" s="4">
        <f t="shared" si="3669"/>
        <v>0</v>
      </c>
      <c r="CY140" s="4">
        <f t="shared" si="3670"/>
        <v>0</v>
      </c>
      <c r="CZ140" s="4">
        <f t="shared" si="3671"/>
        <v>0</v>
      </c>
      <c r="DA140" s="4">
        <f t="shared" si="3672"/>
        <v>2</v>
      </c>
      <c r="DB140" s="4">
        <f t="shared" si="3673"/>
        <v>0</v>
      </c>
      <c r="DC140" s="4">
        <f t="shared" si="3674"/>
        <v>0</v>
      </c>
      <c r="DD140" s="4">
        <f t="shared" si="3675"/>
        <v>0</v>
      </c>
      <c r="DE140" s="4">
        <f t="shared" si="3676"/>
        <v>2</v>
      </c>
      <c r="DF140" s="4">
        <f t="shared" si="3677"/>
        <v>0</v>
      </c>
      <c r="DG140" s="4">
        <f t="shared" si="3678"/>
        <v>0</v>
      </c>
      <c r="DH140" s="4">
        <f t="shared" si="3679"/>
        <v>0</v>
      </c>
      <c r="DI140" s="152">
        <f t="shared" si="3680"/>
        <v>0</v>
      </c>
      <c r="DJ140" s="153">
        <f t="shared" si="3681"/>
        <v>1</v>
      </c>
      <c r="DK140" s="4">
        <f t="shared" si="3682"/>
        <v>4</v>
      </c>
      <c r="DL140" s="4">
        <f t="shared" si="3683"/>
        <v>0</v>
      </c>
      <c r="DM140" s="4">
        <f t="shared" si="3684"/>
        <v>2</v>
      </c>
      <c r="DN140" s="4">
        <f t="shared" si="3685"/>
        <v>0</v>
      </c>
      <c r="DO140" s="4">
        <f t="shared" si="3686"/>
        <v>2</v>
      </c>
      <c r="DP140" s="4">
        <f t="shared" si="3687"/>
        <v>0</v>
      </c>
      <c r="DQ140" s="4">
        <f t="shared" si="3688"/>
        <v>0</v>
      </c>
      <c r="DR140" s="4">
        <f t="shared" si="3689"/>
        <v>3</v>
      </c>
      <c r="DS140" s="4">
        <f t="shared" si="3690"/>
        <v>1</v>
      </c>
      <c r="DT140" s="4">
        <f t="shared" si="3691"/>
        <v>0</v>
      </c>
      <c r="DU140" t="str">
        <f t="shared" si="3692"/>
        <v>0R</v>
      </c>
      <c r="DV140" t="str">
        <f t="shared" si="3693"/>
        <v>0R</v>
      </c>
      <c r="DW140" t="str">
        <f t="shared" si="3694"/>
        <v>0R</v>
      </c>
      <c r="DX140" t="str">
        <f t="shared" si="3695"/>
        <v>0S</v>
      </c>
      <c r="DY140" t="str">
        <f t="shared" si="3696"/>
        <v>0S</v>
      </c>
      <c r="DZ140" t="str">
        <f t="shared" si="3697"/>
        <v>3R</v>
      </c>
      <c r="EA140" t="str">
        <f t="shared" si="3698"/>
        <v>0L</v>
      </c>
      <c r="EB140" t="str">
        <f t="shared" si="3699"/>
        <v>0L</v>
      </c>
      <c r="EC140" t="str">
        <f t="shared" si="3700"/>
        <v>0R</v>
      </c>
      <c r="ED140">
        <f t="shared" si="3701"/>
        <v>0</v>
      </c>
      <c r="EE140">
        <f t="shared" si="3702"/>
        <v>0</v>
      </c>
      <c r="EF140">
        <f t="shared" si="3703"/>
        <v>0</v>
      </c>
      <c r="EG140">
        <f t="shared" si="3704"/>
        <v>0</v>
      </c>
      <c r="EH140">
        <f t="shared" si="3705"/>
        <v>0</v>
      </c>
      <c r="EI140">
        <f t="shared" si="3706"/>
        <v>0</v>
      </c>
      <c r="EJ140">
        <f t="shared" si="3707"/>
        <v>0</v>
      </c>
      <c r="EK140">
        <f t="shared" si="3708"/>
        <v>0</v>
      </c>
      <c r="EL140">
        <f t="shared" si="3709"/>
        <v>0</v>
      </c>
      <c r="EM140">
        <f t="shared" si="3710"/>
        <v>0</v>
      </c>
      <c r="EN140">
        <f t="shared" si="3711"/>
        <v>0</v>
      </c>
      <c r="EO140">
        <f t="shared" si="3712"/>
        <v>0</v>
      </c>
      <c r="EP140">
        <f t="shared" si="3713"/>
        <v>0</v>
      </c>
      <c r="EQ140">
        <f t="shared" si="3714"/>
        <v>0</v>
      </c>
      <c r="ER140">
        <f t="shared" si="3715"/>
        <v>0</v>
      </c>
      <c r="ES140">
        <f t="shared" si="3716"/>
        <v>0</v>
      </c>
      <c r="ET140">
        <f t="shared" si="3717"/>
        <v>0</v>
      </c>
      <c r="EU140">
        <f t="shared" si="3718"/>
        <v>0</v>
      </c>
      <c r="EV140">
        <f t="shared" si="3719"/>
        <v>0</v>
      </c>
      <c r="EW140">
        <f t="shared" si="3720"/>
        <v>0</v>
      </c>
      <c r="EX140">
        <f t="shared" si="3721"/>
        <v>0</v>
      </c>
      <c r="EY140">
        <f t="shared" si="3722"/>
        <v>0</v>
      </c>
      <c r="EZ140">
        <f t="shared" si="3723"/>
        <v>0</v>
      </c>
      <c r="FA140">
        <f t="shared" si="3724"/>
        <v>0</v>
      </c>
      <c r="FB140">
        <f t="shared" si="3725"/>
        <v>0</v>
      </c>
      <c r="FC140">
        <f t="shared" si="3726"/>
        <v>0</v>
      </c>
      <c r="FD140">
        <f t="shared" si="3727"/>
        <v>0</v>
      </c>
      <c r="FE140">
        <f t="shared" si="3728"/>
        <v>0</v>
      </c>
      <c r="FF140">
        <f t="shared" si="3729"/>
        <v>0</v>
      </c>
      <c r="FG140">
        <f t="shared" si="3730"/>
        <v>0</v>
      </c>
      <c r="FH140">
        <f t="shared" si="3731"/>
        <v>0</v>
      </c>
      <c r="FI140">
        <f t="shared" si="3732"/>
        <v>0</v>
      </c>
      <c r="FJ140">
        <f t="shared" si="3733"/>
        <v>0</v>
      </c>
      <c r="FK140">
        <f t="shared" si="3734"/>
        <v>0</v>
      </c>
      <c r="FL140">
        <f t="shared" si="3735"/>
        <v>0</v>
      </c>
      <c r="FM140">
        <f t="shared" si="3736"/>
        <v>0</v>
      </c>
      <c r="FN140">
        <f t="shared" si="3737"/>
        <v>0</v>
      </c>
      <c r="FO140">
        <f t="shared" si="3738"/>
        <v>0</v>
      </c>
      <c r="FP140">
        <f t="shared" si="3739"/>
        <v>0</v>
      </c>
      <c r="FQ140">
        <f t="shared" si="3740"/>
        <v>0</v>
      </c>
      <c r="FR140">
        <f t="shared" si="3741"/>
        <v>0</v>
      </c>
      <c r="FS140">
        <f t="shared" si="3742"/>
        <v>0</v>
      </c>
      <c r="FT140">
        <f t="shared" si="3743"/>
        <v>0</v>
      </c>
      <c r="FU140">
        <f t="shared" si="3744"/>
        <v>0</v>
      </c>
      <c r="FV140">
        <f t="shared" si="3745"/>
        <v>0</v>
      </c>
      <c r="FW140">
        <f t="shared" si="3746"/>
        <v>0</v>
      </c>
      <c r="FX140">
        <f t="shared" si="3747"/>
        <v>0</v>
      </c>
      <c r="FY140">
        <f t="shared" si="3748"/>
        <v>0</v>
      </c>
      <c r="FZ140">
        <f t="shared" si="3749"/>
        <v>0</v>
      </c>
      <c r="GA140">
        <f t="shared" si="3750"/>
        <v>0</v>
      </c>
      <c r="GB140">
        <f t="shared" si="3751"/>
        <v>0</v>
      </c>
      <c r="GC140">
        <f t="shared" si="3752"/>
        <v>0</v>
      </c>
      <c r="GD140">
        <f t="shared" si="3753"/>
        <v>0</v>
      </c>
      <c r="GE140">
        <f t="shared" si="3754"/>
        <v>0</v>
      </c>
      <c r="GF140">
        <f t="shared" si="3755"/>
        <v>0</v>
      </c>
      <c r="GG140">
        <f t="shared" si="3756"/>
        <v>0</v>
      </c>
      <c r="GH140">
        <f t="shared" si="3757"/>
        <v>0</v>
      </c>
      <c r="GI140">
        <f t="shared" si="3758"/>
        <v>0</v>
      </c>
      <c r="GJ140">
        <f t="shared" si="3759"/>
        <v>0</v>
      </c>
      <c r="GK140">
        <f t="shared" si="3760"/>
        <v>0</v>
      </c>
      <c r="GL140">
        <f t="shared" si="3761"/>
        <v>0</v>
      </c>
      <c r="GM140">
        <f t="shared" si="3762"/>
        <v>0</v>
      </c>
      <c r="GN140">
        <f t="shared" si="3763"/>
        <v>0</v>
      </c>
      <c r="GO140">
        <f t="shared" si="3764"/>
        <v>0</v>
      </c>
      <c r="GP140">
        <f t="shared" si="3765"/>
        <v>0</v>
      </c>
      <c r="GQ140">
        <f t="shared" si="3766"/>
        <v>0</v>
      </c>
      <c r="GR140">
        <f t="shared" si="3767"/>
        <v>0</v>
      </c>
      <c r="GS140">
        <f t="shared" si="3768"/>
        <v>0</v>
      </c>
      <c r="GT140">
        <f t="shared" si="3769"/>
        <v>0</v>
      </c>
      <c r="GU140">
        <f t="shared" si="3770"/>
        <v>0</v>
      </c>
      <c r="GV140">
        <f t="shared" si="3771"/>
        <v>0</v>
      </c>
      <c r="GW140">
        <f t="shared" si="3772"/>
        <v>0</v>
      </c>
      <c r="GX140">
        <f t="shared" si="3773"/>
        <v>0</v>
      </c>
      <c r="GY140">
        <f t="shared" si="3774"/>
        <v>0</v>
      </c>
      <c r="GZ140">
        <f t="shared" si="3775"/>
        <v>0</v>
      </c>
      <c r="HA140">
        <f t="shared" si="3776"/>
        <v>0</v>
      </c>
      <c r="HB140" s="176" t="s">
        <v>314</v>
      </c>
      <c r="HC140" s="89">
        <f t="shared" si="3777"/>
        <v>304.40521653875214</v>
      </c>
      <c r="HD140" s="89">
        <f t="shared" si="3778"/>
        <v>133.98530107990049</v>
      </c>
      <c r="HE140" s="89">
        <f t="shared" si="3779"/>
        <v>160.05469656036144</v>
      </c>
      <c r="HF140" s="89">
        <f t="shared" si="3780"/>
        <v>0</v>
      </c>
      <c r="HH140" s="88">
        <f t="shared" si="3781"/>
        <v>598.4452141790141</v>
      </c>
      <c r="HI140" s="88">
        <f t="shared" si="3782"/>
        <v>80.027348280180718</v>
      </c>
      <c r="HK140">
        <f>IFERROR(VLOOKUP(_xlfn.NUMBERVALUE(MID(L140, SEARCH("!", L140)+1, SEARCH("+", L140)-SEARCH("!", L140)-1)), Rankings!$A$2:$BK$161, 63, FALSE),0)</f>
        <v>70.985739791501047</v>
      </c>
      <c r="HL140">
        <f>IFERROR(VLOOKUP(_xlfn.NUMBERVALUE(MID(M140, SEARCH("!", M140)+1, SEARCH("+", M140)-SEARCH("!", M140)-1)), Rankings!$A$2:$BK$161, 63, FALSE),0)</f>
        <v>64.291983254547887</v>
      </c>
      <c r="HM140">
        <f>IFERROR(VLOOKUP(_xlfn.NUMBERVALUE(MID(N140, SEARCH("!", N140)+1, SEARCH("+", N140)-SEARCH("!", N140)-1)), Rankings!$A$2:$BK$161, 63, FALSE),0)</f>
        <v>50.685563461802374</v>
      </c>
      <c r="HN140">
        <f>IFERROR(VLOOKUP(_xlfn.NUMBERVALUE(MID(O140, SEARCH("!", O140)+1, SEARCH("+", O140)-SEARCH("!", O140)-1)), Rankings!$A$2:$BK$161, 63, FALSE),0)</f>
        <v>76.739314264712476</v>
      </c>
      <c r="HO140">
        <f>IFERROR(VLOOKUP(_xlfn.NUMBERVALUE(MID(P140, SEARCH("!", P140)+1, SEARCH("+", P140)-SEARCH("!", P140)-1)), Rankings!$A$2:$BK$161, 63, FALSE),0)</f>
        <v>83.315382295648959</v>
      </c>
      <c r="HP140">
        <f>IFERROR(VLOOKUP(_xlfn.NUMBERVALUE(MID(Q140, SEARCH("!", Q140)+1, SEARCH("+", Q140)-SEARCH("!", Q140)-1)), Rankings!$A$2:$BK$161, 63, FALSE),0)</f>
        <v>59.091395301521381</v>
      </c>
      <c r="HQ140">
        <f>IFERROR(VLOOKUP(_xlfn.NUMBERVALUE(MID(R140, SEARCH("!", R140)+1, SEARCH("+", R140)-SEARCH("!", R140)-1)), Rankings!$A$2:$BK$161, 63, FALSE),0)</f>
        <v>66.079690864917907</v>
      </c>
      <c r="HR140">
        <f>IFERROR(VLOOKUP(_xlfn.NUMBERVALUE(MID(S140, SEARCH("!", S140)+1, SEARCH("+", S140)-SEARCH("!", S140)-1)), Rankings!$A$2:$BK$161, 63, FALSE),0)</f>
        <v>67.905610214982588</v>
      </c>
      <c r="HS140">
        <f>IFERROR(VLOOKUP(_xlfn.NUMBERVALUE(MID(T140, SEARCH("!", T140)+1, SEARCH("+", T140)-SEARCH("!", T140)-1)), Rankings!$A$2:$BK$161, 63, FALSE),0)</f>
        <v>59.350534729379433</v>
      </c>
      <c r="HT140">
        <f>IFERROR(VLOOKUP(_xlfn.NUMBERVALUE(MID(U140, SEARCH("!", U140)+1, SEARCH("+", U140)-SEARCH("!", U140)-1)), Rankings!$A$2:$BK$161, 63, FALSE),0)</f>
        <v>0</v>
      </c>
      <c r="HU140">
        <f>IFERROR(VLOOKUP(_xlfn.NUMBERVALUE(MID(V140, SEARCH("!", V140)+1, SEARCH("+", V140)-SEARCH("!", V140)-1)), Rankings!$A$2:$BK$161, 63, FALSE),0)</f>
        <v>0</v>
      </c>
      <c r="HV140">
        <f>IFERROR(VLOOKUP(_xlfn.NUMBERVALUE(MID(W140, SEARCH("!", W140)+1, SEARCH("+", W140)-SEARCH("!", W140)-1)), Rankings!$A$2:$BK$161, 63, FALSE),0)</f>
        <v>0</v>
      </c>
      <c r="HW140">
        <f>IFERROR(VLOOKUP(_xlfn.NUMBERVALUE(MID(X140, SEARCH("!", X140)+1, SEARCH("+", X140)-SEARCH("!", X140)-1)), Rankings!$A$2:$BK$161, 63, FALSE),0)</f>
        <v>0</v>
      </c>
      <c r="HX140">
        <f>IFERROR(VLOOKUP(_xlfn.NUMBERVALUE(MID(Y140, SEARCH("!", Y140)+1, SEARCH("+", Y140)-SEARCH("!", Y140)-1)), Rankings!$A$2:$BK$161, 63, FALSE),0)</f>
        <v>0</v>
      </c>
      <c r="HY140">
        <f>IFERROR(VLOOKUP(_xlfn.NUMBERVALUE(MID(Z140, SEARCH("!", Z140)+1, SEARCH("+", Z140)-SEARCH("!", Z140)-1)), Rankings!$A$2:$BK$161, 63, FALSE),0)</f>
        <v>0</v>
      </c>
      <c r="HZ140">
        <f>IFERROR(VLOOKUP(_xlfn.NUMBERVALUE(MID(AA140, SEARCH("!", AA140)+1, SEARCH("+", AA140)-SEARCH("!", AA140)-1)), Rankings!$A$2:$BK$161, 63, FALSE),0)</f>
        <v>0</v>
      </c>
      <c r="IA140">
        <f>IFERROR(VLOOKUP(_xlfn.NUMBERVALUE(MID(AB140, SEARCH("!", AB140)+1, SEARCH("+", AB140)-SEARCH("!", AB140)-1)), Rankings!$A$2:$BK$161, 63, FALSE),0)</f>
        <v>0</v>
      </c>
      <c r="IB140">
        <f>IFERROR(VLOOKUP(_xlfn.NUMBERVALUE(MID(AC140, SEARCH("!", AC140)+1, SEARCH("+", AC140)-SEARCH("!", AC140)-1)), Rankings!$A$2:$BK$161, 63, FALSE),0)</f>
        <v>0</v>
      </c>
      <c r="IC140">
        <f>IFERROR(VLOOKUP(_xlfn.NUMBERVALUE(MID(AD140, SEARCH("!", AD140)+1, SEARCH("+", AD140)-SEARCH("!", AD140)-1)), Rankings!$A$2:$BK$161, 63, FALSE),0)</f>
        <v>0</v>
      </c>
      <c r="ID140">
        <f>IFERROR(VLOOKUP(_xlfn.NUMBERVALUE(MID(AE140, SEARCH("!", AE140)+1, SEARCH("+", AE140)-SEARCH("!", AE140)-1)), Rankings!$A$2:$BK$161, 63, FALSE),0)</f>
        <v>0</v>
      </c>
      <c r="IE140">
        <f>IFERROR(VLOOKUP(_xlfn.NUMBERVALUE(MID(AF140, SEARCH("!", AF140)+1, SEARCH("+", AF140)-SEARCH("!", AF140)-1)), Rankings!$A$2:$BK$161, 63, FALSE),0)</f>
        <v>0</v>
      </c>
      <c r="IF140">
        <f>IFERROR(VLOOKUP(_xlfn.NUMBERVALUE(MID(AG140, SEARCH("!", AG140)+1, SEARCH("+", AG140)-SEARCH("!", AG140)-1)), Rankings!$A$2:$BK$161, 63, FALSE),0)</f>
        <v>0</v>
      </c>
      <c r="IG140">
        <f>IFERROR(VLOOKUP(_xlfn.NUMBERVALUE(MID(AH140, SEARCH("!", AH140)+1, SEARCH("+", AH140)-SEARCH("!", AH140)-1)), Rankings!$A$2:$BK$161, 63, FALSE),0)</f>
        <v>0</v>
      </c>
      <c r="IH140">
        <f>IFERROR(VLOOKUP(_xlfn.NUMBERVALUE(MID(AI140, SEARCH("!", AI140)+1, SEARCH("+", AI140)-SEARCH("!", AI140)-1)), Rankings!$A$2:$BK$161, 63, FALSE),0)</f>
        <v>0</v>
      </c>
      <c r="II140">
        <f>IFERROR(VLOOKUP(_xlfn.NUMBERVALUE(MID(AJ140, SEARCH("!", AJ140)+1, SEARCH("+", AJ140)-SEARCH("!", AJ140)-1)), Rankings!$A$2:$BK$161, 63, FALSE),0)</f>
        <v>0</v>
      </c>
      <c r="IJ140">
        <f>IFERROR(VLOOKUP(_xlfn.NUMBERVALUE(MID(AK140, SEARCH("!", AK140)+1, SEARCH("+", AK140)-SEARCH("!", AK140)-1)), Rankings!$A$2:$BK$161, 63, FALSE),0)</f>
        <v>0</v>
      </c>
      <c r="IK140">
        <f>IFERROR(VLOOKUP(_xlfn.NUMBERVALUE(MID(AL140, SEARCH("!", AL140)+1, SEARCH("+", AL140)-SEARCH("!", AL140)-1)), Rankings!$A$2:$BK$161, 63, FALSE),0)</f>
        <v>0</v>
      </c>
      <c r="IL140">
        <f>IFERROR(VLOOKUP(_xlfn.NUMBERVALUE(MID(AM140, SEARCH("!", AM140)+1, SEARCH("+", AM140)-SEARCH("!", AM140)-1)), Rankings!$A$2:$BK$161, 63, FALSE),0)</f>
        <v>0</v>
      </c>
      <c r="IM140">
        <f>IFERROR(VLOOKUP(_xlfn.NUMBERVALUE(MID(AN140, SEARCH("!", AN140)+1, SEARCH("+", AN140)-SEARCH("!", AN140)-1)), Rankings!$A$2:$BK$161, 63, FALSE),0)</f>
        <v>0</v>
      </c>
      <c r="IN140">
        <f>IFERROR(VLOOKUP(_xlfn.NUMBERVALUE(MID(AO140, SEARCH("!", AO140)+1, SEARCH("+", AO140)-SEARCH("!", AO140)-1)), Rankings!$A$2:$BK$161, 63, FALSE),0)</f>
        <v>0</v>
      </c>
      <c r="IO140">
        <f>IFERROR(VLOOKUP(_xlfn.NUMBERVALUE(MID(AP140, SEARCH("!", AP140)+1, SEARCH("+", AP140)-SEARCH("!", AP140)-1)), Rankings!$A$2:$BK$161, 63, FALSE),0)</f>
        <v>0</v>
      </c>
      <c r="IP140">
        <f>IFERROR(VLOOKUP(_xlfn.NUMBERVALUE(MID(AQ140, SEARCH("!", AQ140)+1, SEARCH("+", AQ140)-SEARCH("!", AQ140)-1)), Rankings!$A$2:$BK$161, 63, FALSE),0)</f>
        <v>0</v>
      </c>
      <c r="IQ140">
        <f>IFERROR(VLOOKUP(_xlfn.NUMBERVALUE(MID(AR140, SEARCH("!", AR140)+1, SEARCH("+", AR140)-SEARCH("!", AR140)-1)), Rankings!$A$2:$BK$161, 63, FALSE),0)</f>
        <v>0</v>
      </c>
      <c r="IR140">
        <f>IFERROR(VLOOKUP(_xlfn.NUMBERVALUE(MID(AS140, SEARCH("!", AS140)+1, SEARCH("+", AS140)-SEARCH("!", AS140)-1)), Rankings!$A$2:$BK$161, 63, FALSE),0)</f>
        <v>0</v>
      </c>
      <c r="IS140">
        <f>IFERROR(VLOOKUP(_xlfn.NUMBERVALUE(MID(AT140, SEARCH("!", AT140)+1, SEARCH("+", AT140)-SEARCH("!", AT140)-1)), Rankings!$A$2:$BK$161, 63, FALSE),0)</f>
        <v>0</v>
      </c>
      <c r="IT140">
        <f>IFERROR(VLOOKUP(_xlfn.NUMBERVALUE(MID(AU140, SEARCH("!", AU140)+1, SEARCH("+", AU140)-SEARCH("!", AU140)-1)), Rankings!$A$2:$BK$161, 63, FALSE),0)</f>
        <v>0</v>
      </c>
      <c r="IU140">
        <f>IFERROR(VLOOKUP(_xlfn.NUMBERVALUE(MID(AV140, SEARCH("!", AV140)+1, SEARCH("+", AV140)-SEARCH("!", AV140)-1)), Rankings!$A$2:$BK$161, 63, FALSE),0)</f>
        <v>0</v>
      </c>
      <c r="IV140">
        <f>IFERROR(VLOOKUP(_xlfn.NUMBERVALUE(MID(AW140, SEARCH("!", AW140)+1, SEARCH("+", AW140)-SEARCH("!", AW140)-1)), Rankings!$A$2:$BK$161, 63, FALSE),0)</f>
        <v>0</v>
      </c>
      <c r="IW140">
        <f>IFERROR(VLOOKUP(_xlfn.NUMBERVALUE(MID(AX140, SEARCH("!", AX140)+1, SEARCH("+", AX140)-SEARCH("!", AX140)-1)), Rankings!$A$2:$BK$161, 63, FALSE),0)</f>
        <v>0</v>
      </c>
      <c r="IX140">
        <f>IFERROR(VLOOKUP(_xlfn.NUMBERVALUE(MID(AY140, SEARCH("!", AY140)+1, SEARCH("+", AY140)-SEARCH("!", AY140)-1)), Rankings!$A$2:$BK$161, 63, FALSE),0)</f>
        <v>0</v>
      </c>
      <c r="IY140">
        <f>IFERROR(VLOOKUP(_xlfn.NUMBERVALUE(MID(AZ140, SEARCH("!", AZ140)+1, SEARCH("+", AZ140)-SEARCH("!", AZ140)-1)), Rankings!$A$2:$BK$161, 63, FALSE),0)</f>
        <v>0</v>
      </c>
      <c r="IZ140">
        <f>IFERROR(VLOOKUP(_xlfn.NUMBERVALUE(MID(BA140, SEARCH("!", BA140)+1, SEARCH("+", BA140)-SEARCH("!", BA140)-1)), Rankings!$A$2:$BK$161, 63, FALSE),0)</f>
        <v>0</v>
      </c>
      <c r="JA140">
        <f>IFERROR(VLOOKUP(_xlfn.NUMBERVALUE(MID(BB140, SEARCH("!", BB140)+1, SEARCH("+", BB140)-SEARCH("!", BB140)-1)), Rankings!$A$2:$BK$161, 63, FALSE),0)</f>
        <v>0</v>
      </c>
      <c r="JB140">
        <f>IFERROR(VLOOKUP(_xlfn.NUMBERVALUE(MID(BC140, SEARCH("!", BC140)+1, SEARCH("+", BC140)-SEARCH("!", BC140)-1)), Rankings!$A$2:$BK$161, 63, FALSE),0)</f>
        <v>0</v>
      </c>
      <c r="JC140">
        <f>IFERROR(VLOOKUP(_xlfn.NUMBERVALUE(MID(BD140, SEARCH("!", BD140)+1, SEARCH("+", BD140)-SEARCH("!", BD140)-1)), Rankings!$A$2:$BK$161, 63, FALSE),0)</f>
        <v>0</v>
      </c>
      <c r="JD140">
        <f>IFERROR(VLOOKUP(_xlfn.NUMBERVALUE(MID(BE140, SEARCH("!", BE140)+1, SEARCH("+", BE140)-SEARCH("!", BE140)-1)), Rankings!$A$2:$BK$161, 63, FALSE),0)</f>
        <v>0</v>
      </c>
      <c r="JE140">
        <f>IFERROR(VLOOKUP(_xlfn.NUMBERVALUE(MID(BF140, SEARCH("!", BF140)+1, SEARCH("+", BF140)-SEARCH("!", BF140)-1)), Rankings!$A$2:$BK$161, 63, FALSE),0)</f>
        <v>0</v>
      </c>
      <c r="JF140">
        <f>IFERROR(VLOOKUP(_xlfn.NUMBERVALUE(MID(BG140, SEARCH("!", BG140)+1, SEARCH("+", BG140)-SEARCH("!", BG140)-1)), Rankings!$A$2:$BK$161, 63, FALSE),0)</f>
        <v>0</v>
      </c>
      <c r="JG140">
        <f>IFERROR(VLOOKUP(_xlfn.NUMBERVALUE(MID(BH140, SEARCH("!", BH140)+1, SEARCH("+", BH140)-SEARCH("!", BH140)-1)), Rankings!$A$2:$BK$161, 63, FALSE),0)</f>
        <v>0</v>
      </c>
      <c r="JH140">
        <f>IFERROR(VLOOKUP(_xlfn.NUMBERVALUE(MID(BI140, SEARCH("!", BI140)+1, SEARCH("+", BI140)-SEARCH("!", BI140)-1)), Rankings!$A$2:$BK$161, 63, FALSE),0)</f>
        <v>0</v>
      </c>
      <c r="JI140">
        <f>IFERROR(VLOOKUP(_xlfn.NUMBERVALUE(MID(BJ140, SEARCH("!", BJ140)+1, SEARCH("+", BJ140)-SEARCH("!", BJ140)-1)), Rankings!$A$2:$BK$161, 63, FALSE),0)</f>
        <v>0</v>
      </c>
      <c r="JJ140">
        <f>IFERROR(VLOOKUP(_xlfn.NUMBERVALUE(MID(BK140, SEARCH("!", BK140)+1, SEARCH("+", BK140)-SEARCH("!", BK140)-1)), Rankings!$A$2:$BK$161, 63, FALSE),0)</f>
        <v>0</v>
      </c>
      <c r="JK140">
        <f>IFERROR(VLOOKUP(_xlfn.NUMBERVALUE(MID(BL140, SEARCH("!", BL140)+1, SEARCH("+", BL140)-SEARCH("!", BL140)-1)), Rankings!$A$2:$BK$161, 63, FALSE),0)</f>
        <v>0</v>
      </c>
      <c r="JL140">
        <f>IFERROR(VLOOKUP(_xlfn.NUMBERVALUE(MID(BM140, SEARCH("!", BM140)+1, SEARCH("+", BM140)-SEARCH("!", BM140)-1)), Rankings!$A$2:$BK$161, 63, FALSE),0)</f>
        <v>0</v>
      </c>
      <c r="JM140">
        <f>IFERROR(VLOOKUP(_xlfn.NUMBERVALUE(MID(BN140, SEARCH("!", BN140)+1, SEARCH("+", BN140)-SEARCH("!", BN140)-1)), Rankings!$A$2:$BK$161, 63, FALSE),0)</f>
        <v>0</v>
      </c>
      <c r="JN140">
        <f>IFERROR(VLOOKUP(_xlfn.NUMBERVALUE(MID(BO140, SEARCH("!", BO140)+1, SEARCH("+", BO140)-SEARCH("!", BO140)-1)), Rankings!$A$2:$BK$161, 63, FALSE),0)</f>
        <v>0</v>
      </c>
      <c r="JO140">
        <f>IFERROR(VLOOKUP(_xlfn.NUMBERVALUE(MID(BP140, SEARCH("!", BP140)+1, SEARCH("+", BP140)-SEARCH("!", BP140)-1)), Rankings!$A$2:$BK$161, 63, FALSE),0)</f>
        <v>0</v>
      </c>
      <c r="JP140">
        <f>IFERROR(VLOOKUP(_xlfn.NUMBERVALUE(MID(BQ140, SEARCH("!", BQ140)+1, SEARCH("+", BQ140)-SEARCH("!", BQ140)-1)), Rankings!$A$2:$BK$161, 63, FALSE),0)</f>
        <v>0</v>
      </c>
      <c r="JQ140">
        <f>IFERROR(VLOOKUP(_xlfn.NUMBERVALUE(MID(BR140, SEARCH("!", BR140)+1, SEARCH("+", BR140)-SEARCH("!", BR140)-1)), Rankings!$A$2:$BK$161, 63, FALSE),0)</f>
        <v>0</v>
      </c>
      <c r="JR140">
        <f>IFERROR(VLOOKUP(_xlfn.NUMBERVALUE(MID(BS140, SEARCH("!", BS140)+1, SEARCH("+", BS140)-SEARCH("!", BS140)-1)), Rankings!$A$2:$BK$161, 63, FALSE),0)</f>
        <v>0</v>
      </c>
      <c r="JS140">
        <f>IFERROR(VLOOKUP(_xlfn.NUMBERVALUE(MID(BT140, SEARCH("!", BT140)+1, SEARCH("+", BT140)-SEARCH("!", BT140)-1)), Rankings!$A$2:$BK$161, 63, FALSE),0)</f>
        <v>0</v>
      </c>
      <c r="JT140">
        <f>IFERROR(VLOOKUP(_xlfn.NUMBERVALUE(MID(BU140, SEARCH("!", BU140)+1, SEARCH("+", BU140)-SEARCH("!", BU140)-1)), Rankings!$A$2:$BK$161, 63, FALSE),0)</f>
        <v>0</v>
      </c>
      <c r="JU140">
        <f>IFERROR(VLOOKUP(_xlfn.NUMBERVALUE(MID(BV140, SEARCH("!", BV140)+1, SEARCH("+", BV140)-SEARCH("!", BV140)-1)), Rankings!$A$2:$BK$161, 63, FALSE),0)</f>
        <v>0</v>
      </c>
      <c r="JV140">
        <f>IFERROR(VLOOKUP(_xlfn.NUMBERVALUE(MID(BW140, SEARCH("!", BW140)+1, SEARCH("+", BW140)-SEARCH("!", BW140)-1)), Rankings!$A$2:$BK$161, 63, FALSE),0)</f>
        <v>0</v>
      </c>
      <c r="JW140">
        <f>IFERROR(VLOOKUP(_xlfn.NUMBERVALUE(MID(BX140, SEARCH("!", BX140)+1, SEARCH("+", BX140)-SEARCH("!", BX140)-1)), Rankings!$A$2:$BK$161, 63, FALSE),0)</f>
        <v>0</v>
      </c>
      <c r="JX140">
        <f>IFERROR(VLOOKUP(_xlfn.NUMBERVALUE(MID(BY140, SEARCH("!", BY140)+1, SEARCH("+", BY140)-SEARCH("!", BY140)-1)), Rankings!$A$2:$BK$161, 63, FALSE),0)</f>
        <v>0</v>
      </c>
      <c r="JY140">
        <f>IFERROR(VLOOKUP(_xlfn.NUMBERVALUE(MID(BZ140, SEARCH("!", BZ140)+1, SEARCH("+", BZ140)-SEARCH("!", BZ140)-1)), Rankings!$A$2:$BK$161, 63, FALSE),0)</f>
        <v>0</v>
      </c>
      <c r="JZ140">
        <f>IFERROR(VLOOKUP(_xlfn.NUMBERVALUE(MID(CA140, SEARCH("!", CA140)+1, SEARCH("+", CA140)-SEARCH("!", CA140)-1)), Rankings!$A$2:$BK$161, 63, FALSE),0)</f>
        <v>0</v>
      </c>
      <c r="KA140">
        <f>IFERROR(VLOOKUP(_xlfn.NUMBERVALUE(MID(CB140, SEARCH("!", CB140)+1, SEARCH("+", CB140)-SEARCH("!", CB140)-1)), Rankings!$A$2:$BK$161, 63, FALSE),0)</f>
        <v>0</v>
      </c>
      <c r="KB140">
        <f>IFERROR(VLOOKUP(_xlfn.NUMBERVALUE(MID(CC140, SEARCH("!", CC140)+1, SEARCH("+", CC140)-SEARCH("!", CC140)-1)), Rankings!$A$2:$BK$161, 63, FALSE),0)</f>
        <v>0</v>
      </c>
      <c r="KC140">
        <f>IFERROR(VLOOKUP(_xlfn.NUMBERVALUE(MID(CD140, SEARCH("!", CD140)+1, SEARCH("+", CD140)-SEARCH("!", CD140)-1)), Rankings!$A$2:$BK$161, 63, FALSE),0)</f>
        <v>0</v>
      </c>
      <c r="KD140">
        <f>IFERROR(VLOOKUP(_xlfn.NUMBERVALUE(MID(CE140, SEARCH("!", CE140)+1, SEARCH("+", CE140)-SEARCH("!", CE140)-1)), Rankings!$A$2:$BK$161, 63, FALSE),0)</f>
        <v>0</v>
      </c>
      <c r="KE140">
        <f>IFERROR(VLOOKUP(_xlfn.NUMBERVALUE(MID(CF140, SEARCH("!", CF140)+1, SEARCH("+", CF140)-SEARCH("!", CF140)-1)), Rankings!$A$2:$BK$161, 63, FALSE),0)</f>
        <v>0</v>
      </c>
      <c r="KF140">
        <f>IFERROR(VLOOKUP(_xlfn.NUMBERVALUE(MID(CG140, SEARCH("!", CG140)+1, SEARCH("+", CG140)-SEARCH("!", CG140)-1)), Rankings!$A$2:$BK$161, 63, FALSE),0)</f>
        <v>0</v>
      </c>
      <c r="KG140">
        <f>IFERROR(VLOOKUP(_xlfn.NUMBERVALUE(MID(CH140, SEARCH("!", CH140)+1, SEARCH("+", CH140)-SEARCH("!", CH140)-1)), Rankings!$A$2:$BK$161, 63, FALSE),0)</f>
        <v>0</v>
      </c>
      <c r="KH140">
        <f>IFERROR(VLOOKUP(_xlfn.NUMBERVALUE(MID(CI140, SEARCH("!", CI140)+1, SEARCH("+", CI140)-SEARCH("!", CI140)-1)), Rankings!$A$2:$BK$161, 63, FALSE),0)</f>
        <v>0</v>
      </c>
      <c r="KI140">
        <f>IFERROR(VLOOKUP(_xlfn.NUMBERVALUE(MID(CJ140, SEARCH("!", CJ140)+1, SEARCH("+", CJ140)-SEARCH("!", CJ140)-1)), Rankings!$A$2:$BK$161, 63, FALSE),0)</f>
        <v>0</v>
      </c>
      <c r="KJ140">
        <f>IFERROR(VLOOKUP(_xlfn.NUMBERVALUE(MID(CK140, SEARCH("!", CK140)+1, SEARCH("+", CK140)-SEARCH("!", CK140)-1)), Rankings!$A$2:$BK$161, 63, FALSE),0)</f>
        <v>0</v>
      </c>
      <c r="KK140">
        <f>IFERROR(VLOOKUP(_xlfn.NUMBERVALUE(MID(CL140, SEARCH("!", CL140)+1, SEARCH("+", CL140)-SEARCH("!", CL140)-1)), Rankings!$A$2:$BK$161, 63, FALSE),0)</f>
        <v>0</v>
      </c>
      <c r="KL140">
        <f>IFERROR(VLOOKUP(_xlfn.NUMBERVALUE(MID(CM140, SEARCH("!", CM140)+1, SEARCH("+", CM140)-SEARCH("!", CM140)-1)), Rankings!$A$2:$BK$161, 63, FALSE),0)</f>
        <v>0</v>
      </c>
      <c r="KM140">
        <f>IFERROR(VLOOKUP(_xlfn.NUMBERVALUE(MID(CN140, SEARCH("!", CN140)+1, SEARCH("+", CN140)-SEARCH("!", CN140)-1)), Rankings!$A$2:$BK$161, 63, FALSE),0)</f>
        <v>0</v>
      </c>
      <c r="KN140">
        <f>IFERROR(VLOOKUP(_xlfn.NUMBERVALUE(MID(CO140, SEARCH("!", CO140)+1, SEARCH("+", CO140)-SEARCH("!", CO140)-1)), Rankings!$A$2:$BK$161, 63, FALSE),0)</f>
        <v>0</v>
      </c>
      <c r="KO140">
        <f>IFERROR(VLOOKUP(_xlfn.NUMBERVALUE(MID(CP140, SEARCH("!", CP140)+1, SEARCH("+", CP140)-SEARCH("!", CP140)-1)), Rankings!$A$2:$BK$161, 63, FALSE),0)</f>
        <v>0</v>
      </c>
      <c r="KP140">
        <f>IFERROR(VLOOKUP(_xlfn.NUMBERVALUE(MID(CQ140, SEARCH("!", CQ140)+1, SEARCH("+", CQ140)-SEARCH("!", CQ140)-1)), Rankings!$A$2:$BK$161, 63, FALSE),0)</f>
        <v>0</v>
      </c>
      <c r="KQ140">
        <f>IFERROR(VLOOKUP(_xlfn.NUMBERVALUE(MID(CR140, SEARCH("!", CR140)+1, SEARCH("+", CR140)-SEARCH("!", CR140)-1)), Rankings!$A$2:$BK$161, 63, FALSE),0)</f>
        <v>0</v>
      </c>
      <c r="KS140" s="4">
        <f t="shared" si="3783"/>
        <v>192</v>
      </c>
      <c r="KT140" s="4">
        <f t="shared" si="3784"/>
        <v>35</v>
      </c>
      <c r="KU140" s="4">
        <f t="shared" si="3785"/>
        <v>59</v>
      </c>
      <c r="KV140" s="4">
        <f t="shared" si="3786"/>
        <v>0</v>
      </c>
      <c r="KY140" s="4">
        <f t="shared" si="3787"/>
        <v>286</v>
      </c>
      <c r="KZ140" s="4"/>
      <c r="LB140">
        <f t="shared" si="3788"/>
        <v>6</v>
      </c>
      <c r="LC140">
        <f t="shared" si="3789"/>
        <v>38</v>
      </c>
      <c r="LD140">
        <f t="shared" si="3790"/>
        <v>43</v>
      </c>
      <c r="LE140">
        <f t="shared" si="3791"/>
        <v>35</v>
      </c>
      <c r="LF140">
        <f t="shared" si="3792"/>
        <v>24</v>
      </c>
      <c r="LG140">
        <f t="shared" si="3793"/>
        <v>65</v>
      </c>
      <c r="LH140">
        <f t="shared" si="3794"/>
        <v>25</v>
      </c>
      <c r="LI140">
        <f t="shared" si="3795"/>
        <v>10</v>
      </c>
      <c r="LJ140">
        <f t="shared" si="3796"/>
        <v>40</v>
      </c>
      <c r="LK140">
        <f t="shared" si="3797"/>
        <v>0</v>
      </c>
      <c r="LL140">
        <f t="shared" si="3798"/>
        <v>0</v>
      </c>
      <c r="LM140">
        <f t="shared" si="3799"/>
        <v>0</v>
      </c>
      <c r="LN140">
        <f t="shared" si="3800"/>
        <v>0</v>
      </c>
      <c r="LO140">
        <f t="shared" si="3801"/>
        <v>0</v>
      </c>
      <c r="LP140">
        <f t="shared" si="3802"/>
        <v>0</v>
      </c>
      <c r="LQ140">
        <f t="shared" si="3803"/>
        <v>0</v>
      </c>
      <c r="LR140">
        <f t="shared" si="3804"/>
        <v>0</v>
      </c>
      <c r="LS140">
        <f t="shared" si="3805"/>
        <v>0</v>
      </c>
      <c r="LT140">
        <f t="shared" si="3806"/>
        <v>0</v>
      </c>
      <c r="LU140">
        <f t="shared" si="3807"/>
        <v>0</v>
      </c>
      <c r="LV140">
        <f t="shared" si="3808"/>
        <v>0</v>
      </c>
      <c r="LW140">
        <f t="shared" si="3809"/>
        <v>0</v>
      </c>
      <c r="LX140">
        <f t="shared" si="3810"/>
        <v>0</v>
      </c>
      <c r="LY140">
        <f t="shared" si="3811"/>
        <v>0</v>
      </c>
      <c r="LZ140">
        <f t="shared" si="3812"/>
        <v>0</v>
      </c>
      <c r="MA140">
        <f t="shared" si="3813"/>
        <v>0</v>
      </c>
      <c r="MB140">
        <f t="shared" si="3814"/>
        <v>0</v>
      </c>
      <c r="MC140">
        <f t="shared" si="3815"/>
        <v>0</v>
      </c>
      <c r="MD140">
        <f t="shared" si="3816"/>
        <v>0</v>
      </c>
      <c r="ME140">
        <f t="shared" si="3817"/>
        <v>0</v>
      </c>
      <c r="MF140">
        <f t="shared" si="3818"/>
        <v>0</v>
      </c>
      <c r="MG140">
        <f t="shared" si="3819"/>
        <v>0</v>
      </c>
      <c r="MH140">
        <f t="shared" si="3820"/>
        <v>0</v>
      </c>
      <c r="MI140">
        <f t="shared" si="3821"/>
        <v>0</v>
      </c>
      <c r="MJ140">
        <f t="shared" si="3822"/>
        <v>0</v>
      </c>
      <c r="MK140">
        <f t="shared" si="3823"/>
        <v>0</v>
      </c>
      <c r="ML140">
        <f t="shared" si="3824"/>
        <v>0</v>
      </c>
      <c r="MM140">
        <f t="shared" si="3825"/>
        <v>0</v>
      </c>
      <c r="MN140">
        <f t="shared" si="3826"/>
        <v>0</v>
      </c>
      <c r="MO140">
        <f t="shared" si="3827"/>
        <v>0</v>
      </c>
      <c r="MP140">
        <f t="shared" si="3828"/>
        <v>0</v>
      </c>
      <c r="MQ140">
        <f t="shared" si="3829"/>
        <v>0</v>
      </c>
      <c r="MR140">
        <f t="shared" si="3830"/>
        <v>0</v>
      </c>
      <c r="MS140">
        <f t="shared" si="3831"/>
        <v>0</v>
      </c>
      <c r="MT140">
        <f t="shared" si="3832"/>
        <v>0</v>
      </c>
      <c r="MU140">
        <f t="shared" si="3833"/>
        <v>0</v>
      </c>
      <c r="MV140">
        <f t="shared" si="3834"/>
        <v>0</v>
      </c>
      <c r="MW140">
        <f t="shared" si="3835"/>
        <v>0</v>
      </c>
      <c r="MX140">
        <f t="shared" si="3836"/>
        <v>0</v>
      </c>
      <c r="MY140">
        <f t="shared" si="3837"/>
        <v>0</v>
      </c>
      <c r="MZ140">
        <f t="shared" si="3838"/>
        <v>0</v>
      </c>
      <c r="NA140">
        <f t="shared" si="3839"/>
        <v>0</v>
      </c>
      <c r="NB140">
        <f t="shared" si="3840"/>
        <v>0</v>
      </c>
      <c r="NC140">
        <f t="shared" si="3841"/>
        <v>0</v>
      </c>
      <c r="ND140">
        <f t="shared" si="3842"/>
        <v>0</v>
      </c>
      <c r="NE140">
        <f t="shared" si="3843"/>
        <v>0</v>
      </c>
      <c r="NF140">
        <f t="shared" si="3844"/>
        <v>0</v>
      </c>
      <c r="NG140">
        <f t="shared" si="3845"/>
        <v>0</v>
      </c>
      <c r="NH140">
        <f t="shared" si="3846"/>
        <v>0</v>
      </c>
      <c r="NI140">
        <f t="shared" si="3847"/>
        <v>0</v>
      </c>
      <c r="NJ140">
        <f t="shared" si="3848"/>
        <v>0</v>
      </c>
      <c r="NK140">
        <f t="shared" si="3849"/>
        <v>0</v>
      </c>
      <c r="NL140">
        <f t="shared" si="3850"/>
        <v>0</v>
      </c>
      <c r="NM140">
        <f t="shared" si="3851"/>
        <v>0</v>
      </c>
      <c r="NN140">
        <f t="shared" si="3852"/>
        <v>0</v>
      </c>
      <c r="NO140">
        <f t="shared" si="3853"/>
        <v>0</v>
      </c>
      <c r="NP140">
        <f t="shared" si="3854"/>
        <v>0</v>
      </c>
      <c r="NQ140">
        <f t="shared" si="3855"/>
        <v>0</v>
      </c>
      <c r="NR140">
        <f t="shared" si="3856"/>
        <v>0</v>
      </c>
      <c r="NS140">
        <f t="shared" si="3857"/>
        <v>0</v>
      </c>
      <c r="NT140">
        <f t="shared" si="3858"/>
        <v>0</v>
      </c>
      <c r="NU140">
        <f t="shared" si="3859"/>
        <v>0</v>
      </c>
      <c r="NV140">
        <f t="shared" si="3860"/>
        <v>0</v>
      </c>
      <c r="NW140">
        <f t="shared" si="3861"/>
        <v>0</v>
      </c>
      <c r="NX140">
        <f t="shared" si="3862"/>
        <v>0</v>
      </c>
      <c r="NY140">
        <f t="shared" si="3863"/>
        <v>0</v>
      </c>
      <c r="NZ140">
        <f t="shared" si="3864"/>
        <v>0</v>
      </c>
      <c r="OA140">
        <f t="shared" si="3865"/>
        <v>0</v>
      </c>
      <c r="OB140">
        <f t="shared" si="3866"/>
        <v>0</v>
      </c>
      <c r="OC140">
        <f t="shared" si="3867"/>
        <v>0</v>
      </c>
      <c r="OD140">
        <f t="shared" si="3868"/>
        <v>0</v>
      </c>
      <c r="OE140">
        <f t="shared" si="3869"/>
        <v>0</v>
      </c>
      <c r="OF140">
        <f t="shared" si="3870"/>
        <v>0</v>
      </c>
      <c r="OG140">
        <f t="shared" si="3871"/>
        <v>0</v>
      </c>
      <c r="OH140">
        <f t="shared" si="3872"/>
        <v>0</v>
      </c>
      <c r="OJ140" s="4">
        <f t="shared" si="3873"/>
        <v>277</v>
      </c>
      <c r="OK140" s="4">
        <f t="shared" si="3874"/>
        <v>118</v>
      </c>
      <c r="OL140" s="4">
        <f t="shared" si="3875"/>
        <v>124</v>
      </c>
      <c r="OM140" s="4">
        <f t="shared" si="3876"/>
        <v>0</v>
      </c>
      <c r="OP140" s="4">
        <f t="shared" si="3877"/>
        <v>519</v>
      </c>
      <c r="OQ140" s="4"/>
      <c r="OS140">
        <f t="shared" si="3878"/>
        <v>51</v>
      </c>
      <c r="OT140">
        <f t="shared" si="3879"/>
        <v>49</v>
      </c>
      <c r="OU140">
        <f t="shared" si="3880"/>
        <v>71</v>
      </c>
      <c r="OV140">
        <f t="shared" si="3881"/>
        <v>56</v>
      </c>
      <c r="OW140">
        <f t="shared" si="3882"/>
        <v>68</v>
      </c>
      <c r="OX140">
        <f t="shared" si="3883"/>
        <v>56</v>
      </c>
      <c r="OY140">
        <f t="shared" si="3884"/>
        <v>55</v>
      </c>
      <c r="OZ140">
        <f t="shared" si="3885"/>
        <v>63</v>
      </c>
      <c r="PA140">
        <f t="shared" si="3886"/>
        <v>50</v>
      </c>
      <c r="PB140">
        <f t="shared" si="3887"/>
        <v>0</v>
      </c>
      <c r="PC140">
        <f t="shared" si="3888"/>
        <v>0</v>
      </c>
      <c r="PD140">
        <f t="shared" si="3889"/>
        <v>0</v>
      </c>
      <c r="PE140">
        <f t="shared" si="3890"/>
        <v>0</v>
      </c>
      <c r="PF140">
        <f t="shared" si="3891"/>
        <v>0</v>
      </c>
      <c r="PG140">
        <f t="shared" si="3892"/>
        <v>0</v>
      </c>
      <c r="PH140">
        <f t="shared" si="3893"/>
        <v>0</v>
      </c>
      <c r="PI140">
        <f t="shared" si="3894"/>
        <v>0</v>
      </c>
      <c r="PJ140">
        <f t="shared" si="3895"/>
        <v>0</v>
      </c>
      <c r="PK140">
        <f t="shared" si="3896"/>
        <v>0</v>
      </c>
      <c r="PL140">
        <f t="shared" si="3897"/>
        <v>0</v>
      </c>
      <c r="PM140">
        <f t="shared" si="3898"/>
        <v>0</v>
      </c>
      <c r="PN140">
        <f t="shared" si="3899"/>
        <v>0</v>
      </c>
      <c r="PO140">
        <f t="shared" si="3900"/>
        <v>0</v>
      </c>
      <c r="PP140">
        <f t="shared" si="3901"/>
        <v>0</v>
      </c>
      <c r="PQ140">
        <f t="shared" si="3902"/>
        <v>0</v>
      </c>
      <c r="PR140">
        <f t="shared" si="3903"/>
        <v>0</v>
      </c>
      <c r="PS140">
        <f t="shared" si="3904"/>
        <v>0</v>
      </c>
      <c r="PT140">
        <f t="shared" si="3905"/>
        <v>0</v>
      </c>
      <c r="PU140">
        <f t="shared" si="3906"/>
        <v>0</v>
      </c>
      <c r="PV140">
        <f t="shared" si="3907"/>
        <v>0</v>
      </c>
      <c r="PW140">
        <f t="shared" si="3908"/>
        <v>0</v>
      </c>
      <c r="PX140">
        <f t="shared" si="3909"/>
        <v>0</v>
      </c>
      <c r="PY140">
        <f t="shared" si="3910"/>
        <v>0</v>
      </c>
      <c r="PZ140">
        <f t="shared" si="3911"/>
        <v>0</v>
      </c>
      <c r="QA140">
        <f t="shared" si="3912"/>
        <v>0</v>
      </c>
      <c r="QB140">
        <f t="shared" si="3913"/>
        <v>0</v>
      </c>
      <c r="QC140">
        <f t="shared" si="3914"/>
        <v>0</v>
      </c>
      <c r="QD140">
        <f t="shared" si="3915"/>
        <v>0</v>
      </c>
      <c r="QE140">
        <f t="shared" si="3916"/>
        <v>0</v>
      </c>
      <c r="QF140">
        <f t="shared" si="3917"/>
        <v>0</v>
      </c>
      <c r="QG140">
        <f t="shared" si="3918"/>
        <v>0</v>
      </c>
      <c r="QH140">
        <f t="shared" si="3919"/>
        <v>0</v>
      </c>
      <c r="QI140">
        <f t="shared" si="3920"/>
        <v>0</v>
      </c>
      <c r="QJ140">
        <f t="shared" si="3921"/>
        <v>0</v>
      </c>
      <c r="QK140">
        <f t="shared" si="3922"/>
        <v>0</v>
      </c>
      <c r="QL140">
        <f t="shared" si="3923"/>
        <v>0</v>
      </c>
      <c r="QM140">
        <f t="shared" si="3924"/>
        <v>0</v>
      </c>
      <c r="QN140">
        <f t="shared" si="3925"/>
        <v>0</v>
      </c>
      <c r="QO140">
        <f t="shared" si="3926"/>
        <v>0</v>
      </c>
      <c r="QP140">
        <f t="shared" si="3927"/>
        <v>0</v>
      </c>
      <c r="QQ140">
        <f t="shared" si="3928"/>
        <v>0</v>
      </c>
      <c r="QR140">
        <f t="shared" si="3929"/>
        <v>0</v>
      </c>
      <c r="QS140">
        <f t="shared" si="3930"/>
        <v>0</v>
      </c>
      <c r="QT140">
        <f t="shared" si="3931"/>
        <v>0</v>
      </c>
      <c r="QU140">
        <f t="shared" si="3932"/>
        <v>0</v>
      </c>
      <c r="QV140">
        <f t="shared" si="3933"/>
        <v>0</v>
      </c>
      <c r="QW140">
        <f t="shared" si="3934"/>
        <v>0</v>
      </c>
      <c r="QX140">
        <f t="shared" si="3935"/>
        <v>0</v>
      </c>
      <c r="QY140">
        <f t="shared" si="3936"/>
        <v>0</v>
      </c>
      <c r="QZ140">
        <f t="shared" si="3937"/>
        <v>0</v>
      </c>
      <c r="RA140">
        <f t="shared" si="3938"/>
        <v>0</v>
      </c>
      <c r="RB140">
        <f t="shared" si="3939"/>
        <v>0</v>
      </c>
      <c r="RC140">
        <f t="shared" si="3940"/>
        <v>0</v>
      </c>
      <c r="RD140">
        <f t="shared" si="3941"/>
        <v>0</v>
      </c>
      <c r="RE140">
        <f t="shared" si="3942"/>
        <v>0</v>
      </c>
      <c r="RF140">
        <f t="shared" si="3943"/>
        <v>0</v>
      </c>
      <c r="RG140">
        <f t="shared" si="3944"/>
        <v>0</v>
      </c>
      <c r="RH140">
        <f t="shared" si="3945"/>
        <v>0</v>
      </c>
      <c r="RI140">
        <f t="shared" si="3946"/>
        <v>0</v>
      </c>
      <c r="RJ140">
        <f t="shared" si="3947"/>
        <v>0</v>
      </c>
      <c r="RK140">
        <f t="shared" si="3948"/>
        <v>0</v>
      </c>
      <c r="RL140">
        <f t="shared" si="3949"/>
        <v>0</v>
      </c>
      <c r="RM140">
        <f t="shared" si="3950"/>
        <v>0</v>
      </c>
      <c r="RN140">
        <f t="shared" si="3951"/>
        <v>0</v>
      </c>
      <c r="RO140">
        <f t="shared" si="3952"/>
        <v>0</v>
      </c>
      <c r="RP140">
        <f t="shared" si="3953"/>
        <v>0</v>
      </c>
      <c r="RQ140">
        <f t="shared" si="3954"/>
        <v>0</v>
      </c>
      <c r="RR140">
        <f t="shared" si="3955"/>
        <v>0</v>
      </c>
      <c r="RS140">
        <f t="shared" si="3956"/>
        <v>0</v>
      </c>
      <c r="RT140">
        <f t="shared" si="3957"/>
        <v>0</v>
      </c>
      <c r="RU140">
        <f t="shared" si="3958"/>
        <v>0</v>
      </c>
      <c r="RV140">
        <f t="shared" si="3959"/>
        <v>0</v>
      </c>
      <c r="RW140">
        <f t="shared" si="3960"/>
        <v>0</v>
      </c>
      <c r="RX140">
        <f t="shared" si="3961"/>
        <v>0</v>
      </c>
      <c r="RY140">
        <f t="shared" si="3962"/>
        <v>0</v>
      </c>
      <c r="SA140" s="4">
        <f t="shared" si="3963"/>
        <v>16.690000000000001</v>
      </c>
      <c r="SB140" s="4">
        <f t="shared" si="3964"/>
        <v>7.16</v>
      </c>
      <c r="SC140" s="4">
        <f t="shared" si="3965"/>
        <v>7.7</v>
      </c>
      <c r="SD140" s="4">
        <f t="shared" si="3966"/>
        <v>0</v>
      </c>
      <c r="SF140" s="4">
        <f t="shared" si="3967"/>
        <v>31.55</v>
      </c>
      <c r="SI140">
        <f t="shared" si="3968"/>
        <v>3</v>
      </c>
      <c r="SJ140">
        <f t="shared" si="3969"/>
        <v>2.83</v>
      </c>
      <c r="SK140">
        <f t="shared" si="3970"/>
        <v>3.9</v>
      </c>
      <c r="SL140">
        <f t="shared" si="3971"/>
        <v>3.3</v>
      </c>
      <c r="SM140">
        <f t="shared" si="3972"/>
        <v>4.4000000000000004</v>
      </c>
      <c r="SN140">
        <f t="shared" si="3973"/>
        <v>3.69</v>
      </c>
      <c r="SO140">
        <f t="shared" si="3974"/>
        <v>3.83</v>
      </c>
      <c r="SP140">
        <f t="shared" si="3975"/>
        <v>3.33</v>
      </c>
      <c r="SQ140">
        <f t="shared" si="3976"/>
        <v>3.27</v>
      </c>
      <c r="SR140" t="str">
        <f t="shared" si="3977"/>
        <v>0</v>
      </c>
      <c r="SS140" t="str">
        <f t="shared" si="3978"/>
        <v>0</v>
      </c>
      <c r="ST140" t="str">
        <f t="shared" si="3979"/>
        <v>0</v>
      </c>
      <c r="SU140" t="str">
        <f t="shared" si="3980"/>
        <v>0</v>
      </c>
      <c r="SV140" t="str">
        <f t="shared" si="3981"/>
        <v>0</v>
      </c>
      <c r="SW140" t="str">
        <f t="shared" si="3982"/>
        <v>0</v>
      </c>
      <c r="SX140" t="str">
        <f t="shared" si="3983"/>
        <v>0</v>
      </c>
      <c r="SY140" t="str">
        <f t="shared" si="3984"/>
        <v>0</v>
      </c>
      <c r="SZ140" t="str">
        <f t="shared" si="3985"/>
        <v>0</v>
      </c>
      <c r="TA140" t="str">
        <f t="shared" si="3986"/>
        <v>0</v>
      </c>
      <c r="TB140" t="str">
        <f t="shared" si="3987"/>
        <v>0</v>
      </c>
      <c r="TC140" t="str">
        <f t="shared" si="3988"/>
        <v>0</v>
      </c>
      <c r="TD140" t="str">
        <f t="shared" si="3989"/>
        <v>0</v>
      </c>
      <c r="TE140" t="str">
        <f t="shared" si="3990"/>
        <v>0</v>
      </c>
      <c r="TF140" t="str">
        <f t="shared" si="3991"/>
        <v>0</v>
      </c>
      <c r="TG140" t="str">
        <f t="shared" si="3992"/>
        <v>0</v>
      </c>
      <c r="TH140" t="str">
        <f t="shared" si="3993"/>
        <v>0</v>
      </c>
      <c r="TI140" t="str">
        <f t="shared" si="3994"/>
        <v>0</v>
      </c>
      <c r="TJ140" t="str">
        <f t="shared" si="3995"/>
        <v>0</v>
      </c>
      <c r="TK140" t="str">
        <f t="shared" si="3996"/>
        <v>0</v>
      </c>
      <c r="TL140" t="str">
        <f t="shared" si="3997"/>
        <v>0</v>
      </c>
      <c r="TM140" t="str">
        <f t="shared" si="3998"/>
        <v>0</v>
      </c>
      <c r="TN140" t="str">
        <f t="shared" si="3999"/>
        <v>0</v>
      </c>
      <c r="TO140" t="str">
        <f t="shared" si="4000"/>
        <v>0</v>
      </c>
      <c r="TP140" t="str">
        <f t="shared" si="4001"/>
        <v>0</v>
      </c>
      <c r="TQ140" t="str">
        <f t="shared" si="4002"/>
        <v>0</v>
      </c>
      <c r="TR140" t="str">
        <f t="shared" si="4003"/>
        <v>0</v>
      </c>
      <c r="TS140" t="str">
        <f t="shared" si="4004"/>
        <v>0</v>
      </c>
      <c r="TT140" t="str">
        <f t="shared" si="4005"/>
        <v>0</v>
      </c>
      <c r="TU140" t="str">
        <f t="shared" si="4006"/>
        <v>0</v>
      </c>
      <c r="TV140" t="str">
        <f t="shared" si="4007"/>
        <v>0</v>
      </c>
      <c r="TW140" t="str">
        <f t="shared" si="4008"/>
        <v>0</v>
      </c>
      <c r="TX140" t="str">
        <f t="shared" si="4009"/>
        <v>0</v>
      </c>
      <c r="TY140" t="str">
        <f t="shared" si="4010"/>
        <v>0</v>
      </c>
      <c r="TZ140" t="str">
        <f t="shared" si="4011"/>
        <v>0</v>
      </c>
      <c r="UA140" t="str">
        <f t="shared" si="4012"/>
        <v>0</v>
      </c>
      <c r="UB140" t="str">
        <f t="shared" si="4013"/>
        <v>0</v>
      </c>
      <c r="UC140" t="str">
        <f t="shared" si="4014"/>
        <v>0</v>
      </c>
      <c r="UD140" t="str">
        <f t="shared" si="4015"/>
        <v>0</v>
      </c>
      <c r="UE140" t="str">
        <f t="shared" si="4016"/>
        <v>0</v>
      </c>
      <c r="UF140" t="str">
        <f t="shared" si="4017"/>
        <v>0</v>
      </c>
      <c r="UG140" t="str">
        <f t="shared" si="4018"/>
        <v>0</v>
      </c>
      <c r="UH140" t="str">
        <f t="shared" si="4019"/>
        <v>0</v>
      </c>
      <c r="UI140" t="str">
        <f t="shared" si="4020"/>
        <v>0</v>
      </c>
      <c r="UJ140" t="str">
        <f t="shared" si="4021"/>
        <v>0</v>
      </c>
      <c r="UK140" t="str">
        <f t="shared" si="4022"/>
        <v>0</v>
      </c>
      <c r="UL140" t="str">
        <f t="shared" si="4023"/>
        <v>0</v>
      </c>
      <c r="UM140" t="str">
        <f t="shared" si="4024"/>
        <v>0</v>
      </c>
      <c r="UN140" t="str">
        <f t="shared" si="4025"/>
        <v>0</v>
      </c>
      <c r="UO140" t="str">
        <f t="shared" si="4026"/>
        <v>0</v>
      </c>
      <c r="UP140" t="str">
        <f t="shared" si="4027"/>
        <v>0</v>
      </c>
      <c r="UQ140" t="str">
        <f t="shared" si="4028"/>
        <v>0</v>
      </c>
      <c r="UR140" t="str">
        <f t="shared" si="4029"/>
        <v>0</v>
      </c>
      <c r="US140" t="str">
        <f t="shared" si="4030"/>
        <v>0</v>
      </c>
      <c r="UT140" t="str">
        <f t="shared" si="4031"/>
        <v>0</v>
      </c>
      <c r="UU140" t="str">
        <f t="shared" si="4032"/>
        <v>0</v>
      </c>
      <c r="UV140" t="str">
        <f t="shared" si="4033"/>
        <v>0</v>
      </c>
      <c r="UW140" t="str">
        <f t="shared" si="4034"/>
        <v>0</v>
      </c>
      <c r="UX140" t="str">
        <f t="shared" si="4035"/>
        <v>0</v>
      </c>
      <c r="UY140" t="str">
        <f t="shared" si="4036"/>
        <v>0</v>
      </c>
      <c r="UZ140" t="str">
        <f t="shared" si="4037"/>
        <v>0</v>
      </c>
      <c r="VA140" t="str">
        <f t="shared" si="4038"/>
        <v>0</v>
      </c>
      <c r="VB140" t="str">
        <f t="shared" si="4039"/>
        <v>0</v>
      </c>
      <c r="VC140" t="str">
        <f t="shared" si="4040"/>
        <v>0</v>
      </c>
      <c r="VD140" t="str">
        <f t="shared" si="4041"/>
        <v>0</v>
      </c>
      <c r="VE140" t="str">
        <f t="shared" si="4042"/>
        <v>0</v>
      </c>
      <c r="VF140" t="str">
        <f t="shared" si="4043"/>
        <v>0</v>
      </c>
      <c r="VG140" t="str">
        <f t="shared" si="4044"/>
        <v>0</v>
      </c>
      <c r="VH140" t="str">
        <f t="shared" si="4045"/>
        <v>0</v>
      </c>
      <c r="VI140" t="str">
        <f t="shared" si="4046"/>
        <v>0</v>
      </c>
      <c r="VJ140" t="str">
        <f t="shared" si="4047"/>
        <v>0</v>
      </c>
      <c r="VK140" t="str">
        <f t="shared" si="4048"/>
        <v>0</v>
      </c>
      <c r="VL140" t="str">
        <f t="shared" si="4049"/>
        <v>0</v>
      </c>
      <c r="VM140" t="str">
        <f t="shared" si="4050"/>
        <v>0</v>
      </c>
      <c r="VN140" t="str">
        <f t="shared" si="4051"/>
        <v>0</v>
      </c>
      <c r="VO140" t="str">
        <f t="shared" si="4052"/>
        <v>0</v>
      </c>
      <c r="VQ140" s="4">
        <f t="shared" si="4053"/>
        <v>-60.2</v>
      </c>
      <c r="VR140" s="4">
        <f t="shared" si="4054"/>
        <v>-24.15</v>
      </c>
      <c r="VS140" s="4">
        <f t="shared" si="4055"/>
        <v>-29.35</v>
      </c>
      <c r="VT140" s="4">
        <f t="shared" si="4056"/>
        <v>0</v>
      </c>
      <c r="VV140" s="4">
        <f t="shared" si="4057"/>
        <v>-113.69999999999999</v>
      </c>
      <c r="VY140">
        <f t="shared" si="4058"/>
        <v>-16.34</v>
      </c>
      <c r="VZ140">
        <f t="shared" si="4059"/>
        <v>-7.46</v>
      </c>
      <c r="WA140">
        <f t="shared" si="4060"/>
        <v>-7.06</v>
      </c>
      <c r="WB140">
        <f t="shared" si="4061"/>
        <v>-18.27</v>
      </c>
      <c r="WC140">
        <f t="shared" si="4062"/>
        <v>-11.08</v>
      </c>
      <c r="WD140">
        <f t="shared" si="4063"/>
        <v>-13.34</v>
      </c>
      <c r="WE140">
        <f t="shared" si="4064"/>
        <v>-11.47</v>
      </c>
      <c r="WF140">
        <f t="shared" si="4065"/>
        <v>-12.68</v>
      </c>
      <c r="WG140">
        <f t="shared" si="4066"/>
        <v>-16</v>
      </c>
      <c r="WH140">
        <f t="shared" si="4067"/>
        <v>0</v>
      </c>
      <c r="WI140">
        <f t="shared" si="4068"/>
        <v>0</v>
      </c>
      <c r="WJ140">
        <f t="shared" si="4069"/>
        <v>0</v>
      </c>
      <c r="WK140">
        <f t="shared" si="4070"/>
        <v>0</v>
      </c>
      <c r="WL140">
        <f t="shared" si="4071"/>
        <v>0</v>
      </c>
      <c r="WM140">
        <f t="shared" si="4072"/>
        <v>0</v>
      </c>
      <c r="WN140">
        <f t="shared" si="4073"/>
        <v>0</v>
      </c>
      <c r="WO140">
        <f t="shared" si="4074"/>
        <v>0</v>
      </c>
      <c r="WP140">
        <f t="shared" si="4075"/>
        <v>0</v>
      </c>
      <c r="WQ140">
        <f t="shared" si="4076"/>
        <v>0</v>
      </c>
      <c r="WR140">
        <f t="shared" si="4077"/>
        <v>0</v>
      </c>
      <c r="WS140">
        <f t="shared" si="4078"/>
        <v>0</v>
      </c>
      <c r="WT140">
        <f t="shared" si="4079"/>
        <v>0</v>
      </c>
      <c r="WU140">
        <f t="shared" si="4080"/>
        <v>0</v>
      </c>
      <c r="WV140">
        <f t="shared" si="4081"/>
        <v>0</v>
      </c>
      <c r="WW140">
        <f t="shared" si="4082"/>
        <v>0</v>
      </c>
      <c r="WX140">
        <f t="shared" si="4083"/>
        <v>0</v>
      </c>
      <c r="WY140">
        <f t="shared" si="4084"/>
        <v>0</v>
      </c>
      <c r="WZ140">
        <f t="shared" si="4085"/>
        <v>0</v>
      </c>
      <c r="XA140">
        <f t="shared" si="4086"/>
        <v>0</v>
      </c>
      <c r="XB140">
        <f t="shared" si="4087"/>
        <v>0</v>
      </c>
      <c r="XC140">
        <f t="shared" si="4088"/>
        <v>0</v>
      </c>
      <c r="XD140">
        <f t="shared" si="4089"/>
        <v>0</v>
      </c>
      <c r="XE140">
        <f t="shared" si="4090"/>
        <v>0</v>
      </c>
      <c r="XF140">
        <f t="shared" si="4091"/>
        <v>0</v>
      </c>
      <c r="XG140">
        <f t="shared" si="4092"/>
        <v>0</v>
      </c>
      <c r="XH140">
        <f t="shared" si="4093"/>
        <v>0</v>
      </c>
      <c r="XI140">
        <f t="shared" si="4094"/>
        <v>0</v>
      </c>
      <c r="XJ140">
        <f t="shared" si="4095"/>
        <v>0</v>
      </c>
      <c r="XK140">
        <f t="shared" si="4096"/>
        <v>0</v>
      </c>
      <c r="XL140">
        <f t="shared" si="4097"/>
        <v>0</v>
      </c>
      <c r="XM140">
        <f t="shared" si="4098"/>
        <v>0</v>
      </c>
      <c r="XN140">
        <f t="shared" si="4099"/>
        <v>0</v>
      </c>
      <c r="XO140">
        <f t="shared" si="4100"/>
        <v>0</v>
      </c>
      <c r="XP140">
        <f t="shared" si="4101"/>
        <v>0</v>
      </c>
      <c r="XQ140">
        <f t="shared" si="4102"/>
        <v>0</v>
      </c>
      <c r="XR140">
        <f t="shared" si="4103"/>
        <v>0</v>
      </c>
      <c r="XS140">
        <f t="shared" si="4104"/>
        <v>0</v>
      </c>
      <c r="XT140">
        <f t="shared" si="4105"/>
        <v>0</v>
      </c>
      <c r="XU140">
        <f t="shared" si="4106"/>
        <v>0</v>
      </c>
      <c r="XV140">
        <f t="shared" si="4107"/>
        <v>0</v>
      </c>
      <c r="XW140">
        <f t="shared" si="4108"/>
        <v>0</v>
      </c>
      <c r="XX140">
        <f t="shared" si="4109"/>
        <v>0</v>
      </c>
      <c r="XY140">
        <f t="shared" si="4110"/>
        <v>0</v>
      </c>
      <c r="XZ140">
        <f t="shared" si="4111"/>
        <v>0</v>
      </c>
      <c r="YA140">
        <f t="shared" si="4112"/>
        <v>0</v>
      </c>
      <c r="YB140">
        <f t="shared" si="4113"/>
        <v>0</v>
      </c>
      <c r="YC140">
        <f t="shared" si="4114"/>
        <v>0</v>
      </c>
      <c r="YD140">
        <f t="shared" si="4115"/>
        <v>0</v>
      </c>
      <c r="YE140">
        <f t="shared" si="4116"/>
        <v>0</v>
      </c>
      <c r="YF140">
        <f t="shared" si="4117"/>
        <v>0</v>
      </c>
      <c r="YG140">
        <f t="shared" si="4118"/>
        <v>0</v>
      </c>
      <c r="YH140">
        <f t="shared" si="4119"/>
        <v>0</v>
      </c>
      <c r="YI140">
        <f t="shared" si="4120"/>
        <v>0</v>
      </c>
      <c r="YJ140">
        <f t="shared" si="4121"/>
        <v>0</v>
      </c>
      <c r="YK140">
        <f t="shared" si="4122"/>
        <v>0</v>
      </c>
      <c r="YL140">
        <f t="shared" si="4123"/>
        <v>0</v>
      </c>
      <c r="YM140">
        <f t="shared" si="4124"/>
        <v>0</v>
      </c>
      <c r="YN140">
        <f t="shared" si="4125"/>
        <v>0</v>
      </c>
      <c r="YO140">
        <f t="shared" si="4126"/>
        <v>0</v>
      </c>
      <c r="YP140">
        <f t="shared" si="4127"/>
        <v>0</v>
      </c>
      <c r="YQ140">
        <f t="shared" si="4128"/>
        <v>0</v>
      </c>
      <c r="YR140">
        <f t="shared" si="4129"/>
        <v>0</v>
      </c>
      <c r="YS140">
        <f t="shared" si="4130"/>
        <v>0</v>
      </c>
      <c r="YT140">
        <f t="shared" si="4131"/>
        <v>0</v>
      </c>
      <c r="YU140">
        <f t="shared" si="4132"/>
        <v>0</v>
      </c>
      <c r="YV140">
        <f t="shared" si="4133"/>
        <v>0</v>
      </c>
      <c r="YW140">
        <f t="shared" si="4134"/>
        <v>0</v>
      </c>
      <c r="YX140">
        <f t="shared" si="4135"/>
        <v>0</v>
      </c>
      <c r="YY140">
        <f t="shared" si="4136"/>
        <v>0</v>
      </c>
      <c r="YZ140">
        <f t="shared" si="4137"/>
        <v>0</v>
      </c>
      <c r="ZA140">
        <f t="shared" si="4138"/>
        <v>0</v>
      </c>
      <c r="ZB140">
        <f t="shared" si="4139"/>
        <v>0</v>
      </c>
      <c r="ZC140">
        <f t="shared" si="4140"/>
        <v>0</v>
      </c>
      <c r="ZD140">
        <f t="shared" si="4141"/>
        <v>0</v>
      </c>
      <c r="ZE140">
        <f t="shared" si="4142"/>
        <v>0</v>
      </c>
      <c r="ZG140" s="4">
        <f t="shared" si="4143"/>
        <v>185</v>
      </c>
      <c r="ZH140" s="4">
        <f t="shared" si="4144"/>
        <v>86</v>
      </c>
      <c r="ZI140" s="4">
        <f t="shared" si="4145"/>
        <v>100</v>
      </c>
      <c r="ZJ140" s="4">
        <f t="shared" si="4146"/>
        <v>0</v>
      </c>
      <c r="ZL140" s="4">
        <f t="shared" si="4147"/>
        <v>371</v>
      </c>
      <c r="ZO140">
        <f t="shared" si="4148"/>
        <v>38</v>
      </c>
      <c r="ZP140">
        <f t="shared" si="4149"/>
        <v>38</v>
      </c>
      <c r="ZQ140">
        <f t="shared" si="4150"/>
        <v>18</v>
      </c>
      <c r="ZR140">
        <f t="shared" si="4151"/>
        <v>48</v>
      </c>
      <c r="ZS140">
        <f t="shared" si="4152"/>
        <v>52</v>
      </c>
      <c r="ZT140">
        <f t="shared" si="4153"/>
        <v>55</v>
      </c>
      <c r="ZU140">
        <f t="shared" si="4154"/>
        <v>47</v>
      </c>
      <c r="ZV140">
        <f t="shared" si="4155"/>
        <v>39</v>
      </c>
      <c r="ZW140">
        <f t="shared" si="4156"/>
        <v>36</v>
      </c>
      <c r="ZX140">
        <f t="shared" si="4157"/>
        <v>0</v>
      </c>
      <c r="ZY140">
        <f t="shared" si="4158"/>
        <v>0</v>
      </c>
      <c r="ZZ140">
        <f t="shared" si="4159"/>
        <v>0</v>
      </c>
      <c r="AAA140">
        <f t="shared" si="4160"/>
        <v>0</v>
      </c>
      <c r="AAB140">
        <f t="shared" si="4161"/>
        <v>0</v>
      </c>
      <c r="AAC140">
        <f t="shared" si="4162"/>
        <v>0</v>
      </c>
      <c r="AAD140">
        <f t="shared" si="4163"/>
        <v>0</v>
      </c>
      <c r="AAE140">
        <f t="shared" si="4164"/>
        <v>0</v>
      </c>
      <c r="AAF140">
        <f t="shared" si="4165"/>
        <v>0</v>
      </c>
      <c r="AAG140">
        <f t="shared" si="4166"/>
        <v>0</v>
      </c>
      <c r="AAH140">
        <f t="shared" si="4167"/>
        <v>0</v>
      </c>
      <c r="AAI140">
        <f t="shared" si="4168"/>
        <v>0</v>
      </c>
      <c r="AAJ140">
        <f t="shared" si="4169"/>
        <v>0</v>
      </c>
      <c r="AAK140">
        <f t="shared" si="4170"/>
        <v>0</v>
      </c>
      <c r="AAL140">
        <f t="shared" si="4171"/>
        <v>0</v>
      </c>
      <c r="AAM140">
        <f t="shared" si="4172"/>
        <v>0</v>
      </c>
      <c r="AAN140">
        <f t="shared" si="4173"/>
        <v>0</v>
      </c>
      <c r="AAO140">
        <f t="shared" si="4174"/>
        <v>0</v>
      </c>
      <c r="AAP140">
        <f t="shared" si="4175"/>
        <v>0</v>
      </c>
      <c r="AAQ140">
        <f t="shared" si="4176"/>
        <v>0</v>
      </c>
      <c r="AAR140">
        <f t="shared" si="4177"/>
        <v>0</v>
      </c>
      <c r="AAS140">
        <f t="shared" si="4178"/>
        <v>0</v>
      </c>
      <c r="AAT140">
        <f t="shared" si="4179"/>
        <v>0</v>
      </c>
      <c r="AAU140">
        <f t="shared" si="4180"/>
        <v>0</v>
      </c>
      <c r="AAV140">
        <f t="shared" si="4181"/>
        <v>0</v>
      </c>
      <c r="AAW140">
        <f t="shared" si="4182"/>
        <v>0</v>
      </c>
      <c r="AAX140">
        <f t="shared" si="4183"/>
        <v>0</v>
      </c>
      <c r="AAY140">
        <f t="shared" si="4184"/>
        <v>0</v>
      </c>
      <c r="AAZ140">
        <f t="shared" si="4185"/>
        <v>0</v>
      </c>
      <c r="ABA140">
        <f t="shared" si="4186"/>
        <v>0</v>
      </c>
      <c r="ABB140">
        <f t="shared" si="4187"/>
        <v>0</v>
      </c>
      <c r="ABC140">
        <f t="shared" si="4188"/>
        <v>0</v>
      </c>
      <c r="ABD140">
        <f t="shared" si="4189"/>
        <v>0</v>
      </c>
      <c r="ABE140">
        <f t="shared" si="4190"/>
        <v>0</v>
      </c>
      <c r="ABF140">
        <f t="shared" si="4191"/>
        <v>0</v>
      </c>
      <c r="ABG140">
        <f t="shared" si="4192"/>
        <v>0</v>
      </c>
      <c r="ABH140">
        <f t="shared" si="4193"/>
        <v>0</v>
      </c>
      <c r="ABI140">
        <f t="shared" si="4194"/>
        <v>0</v>
      </c>
      <c r="ABJ140">
        <f t="shared" si="4195"/>
        <v>0</v>
      </c>
      <c r="ABK140">
        <f t="shared" si="4196"/>
        <v>0</v>
      </c>
      <c r="ABL140">
        <f t="shared" si="4197"/>
        <v>0</v>
      </c>
      <c r="ABM140">
        <f t="shared" si="4198"/>
        <v>0</v>
      </c>
      <c r="ABN140">
        <f t="shared" si="4199"/>
        <v>0</v>
      </c>
      <c r="ABO140">
        <f t="shared" si="4200"/>
        <v>0</v>
      </c>
      <c r="ABP140">
        <f t="shared" si="4201"/>
        <v>0</v>
      </c>
      <c r="ABQ140">
        <f t="shared" si="4202"/>
        <v>0</v>
      </c>
      <c r="ABR140">
        <f t="shared" si="4203"/>
        <v>0</v>
      </c>
      <c r="ABS140">
        <f t="shared" si="4204"/>
        <v>0</v>
      </c>
      <c r="ABT140">
        <f t="shared" si="4205"/>
        <v>0</v>
      </c>
      <c r="ABU140">
        <f t="shared" si="4206"/>
        <v>0</v>
      </c>
      <c r="ABV140">
        <f t="shared" si="4207"/>
        <v>0</v>
      </c>
      <c r="ABW140">
        <f t="shared" si="4208"/>
        <v>0</v>
      </c>
      <c r="ABX140">
        <f t="shared" si="4209"/>
        <v>0</v>
      </c>
      <c r="ABY140">
        <f t="shared" si="4210"/>
        <v>0</v>
      </c>
      <c r="ABZ140">
        <f t="shared" si="4211"/>
        <v>0</v>
      </c>
      <c r="ACA140">
        <f t="shared" si="4212"/>
        <v>0</v>
      </c>
      <c r="ACB140">
        <f t="shared" si="4213"/>
        <v>0</v>
      </c>
      <c r="ACC140">
        <f t="shared" si="4214"/>
        <v>0</v>
      </c>
      <c r="ACD140">
        <f t="shared" si="4215"/>
        <v>0</v>
      </c>
      <c r="ACE140">
        <f t="shared" si="4216"/>
        <v>0</v>
      </c>
      <c r="ACF140">
        <f t="shared" si="4217"/>
        <v>0</v>
      </c>
      <c r="ACG140">
        <f t="shared" si="4218"/>
        <v>0</v>
      </c>
      <c r="ACH140">
        <f t="shared" si="4219"/>
        <v>0</v>
      </c>
      <c r="ACI140">
        <f t="shared" si="4220"/>
        <v>0</v>
      </c>
      <c r="ACJ140">
        <f t="shared" si="4221"/>
        <v>0</v>
      </c>
      <c r="ACK140">
        <f t="shared" si="4222"/>
        <v>0</v>
      </c>
      <c r="ACL140">
        <f t="shared" si="4223"/>
        <v>0</v>
      </c>
      <c r="ACM140">
        <f t="shared" si="4224"/>
        <v>0</v>
      </c>
      <c r="ACN140">
        <f t="shared" si="4225"/>
        <v>0</v>
      </c>
      <c r="ACO140">
        <f t="shared" si="4226"/>
        <v>0</v>
      </c>
      <c r="ACP140">
        <f t="shared" si="4227"/>
        <v>0</v>
      </c>
      <c r="ACQ140">
        <f t="shared" si="4228"/>
        <v>0</v>
      </c>
      <c r="ACR140">
        <f t="shared" si="4229"/>
        <v>0</v>
      </c>
      <c r="ACS140">
        <f t="shared" si="4230"/>
        <v>0</v>
      </c>
      <c r="ACT140">
        <f t="shared" si="4231"/>
        <v>0</v>
      </c>
      <c r="ACU140">
        <f t="shared" si="4232"/>
        <v>0</v>
      </c>
      <c r="ACW140" s="4">
        <f t="shared" si="4233"/>
        <v>187.29999999999998</v>
      </c>
      <c r="ACX140" s="4">
        <f t="shared" si="4234"/>
        <v>21.4</v>
      </c>
      <c r="ACY140" s="4">
        <f t="shared" si="4235"/>
        <v>40.599999999999994</v>
      </c>
      <c r="ACZ140" s="4">
        <f t="shared" si="4236"/>
        <v>0</v>
      </c>
      <c r="ADA140" s="88">
        <f t="shared" si="4237"/>
        <v>3.271085446759225</v>
      </c>
      <c r="ADB140" s="4">
        <f t="shared" si="4238"/>
        <v>249.29999999999998</v>
      </c>
      <c r="ADC140" s="5">
        <f t="shared" si="4239"/>
        <v>6.120457499239742</v>
      </c>
      <c r="ADD140" s="5">
        <f t="shared" si="4240"/>
        <v>4.5055521304275237</v>
      </c>
      <c r="ADE140">
        <f t="shared" si="4241"/>
        <v>3.4</v>
      </c>
      <c r="ADF140">
        <f t="shared" si="4242"/>
        <v>32.9</v>
      </c>
      <c r="ADG140">
        <f t="shared" si="4243"/>
        <v>24</v>
      </c>
      <c r="ADH140">
        <f t="shared" si="4244"/>
        <v>26.4</v>
      </c>
      <c r="ADI140">
        <f t="shared" si="4245"/>
        <v>14.2</v>
      </c>
      <c r="ADJ140">
        <f t="shared" si="4246"/>
        <v>97.6</v>
      </c>
      <c r="ADK140">
        <f t="shared" si="4247"/>
        <v>21.4</v>
      </c>
      <c r="ADL140">
        <f t="shared" si="4248"/>
        <v>0</v>
      </c>
      <c r="ADM140">
        <f t="shared" si="4249"/>
        <v>29.4</v>
      </c>
      <c r="ADN140">
        <f t="shared" si="4250"/>
        <v>0</v>
      </c>
      <c r="ADO140">
        <f t="shared" si="4251"/>
        <v>0</v>
      </c>
      <c r="ADP140">
        <f t="shared" si="4252"/>
        <v>0</v>
      </c>
      <c r="ADQ140">
        <f t="shared" si="4253"/>
        <v>0</v>
      </c>
      <c r="ADR140">
        <f t="shared" si="4254"/>
        <v>0</v>
      </c>
      <c r="ADS140">
        <f t="shared" si="4255"/>
        <v>0</v>
      </c>
      <c r="ADT140">
        <f t="shared" si="4256"/>
        <v>0</v>
      </c>
      <c r="ADU140">
        <f t="shared" si="4257"/>
        <v>0</v>
      </c>
      <c r="ADV140">
        <f t="shared" si="4258"/>
        <v>0</v>
      </c>
      <c r="ADW140">
        <f t="shared" si="4259"/>
        <v>0</v>
      </c>
      <c r="ADX140">
        <f t="shared" si="4260"/>
        <v>0</v>
      </c>
      <c r="ADY140">
        <f t="shared" si="4261"/>
        <v>0</v>
      </c>
      <c r="ADZ140">
        <f t="shared" si="4262"/>
        <v>0</v>
      </c>
      <c r="AEA140">
        <f t="shared" si="4263"/>
        <v>0</v>
      </c>
      <c r="AEB140">
        <f t="shared" si="4264"/>
        <v>0</v>
      </c>
      <c r="AEC140">
        <f t="shared" si="4265"/>
        <v>0</v>
      </c>
      <c r="AED140">
        <f t="shared" si="4266"/>
        <v>0</v>
      </c>
      <c r="AEE140">
        <f t="shared" si="4267"/>
        <v>0</v>
      </c>
      <c r="AEF140">
        <f t="shared" si="4268"/>
        <v>0</v>
      </c>
      <c r="AEG140">
        <f t="shared" si="4269"/>
        <v>0</v>
      </c>
      <c r="AEH140">
        <f t="shared" si="4270"/>
        <v>0</v>
      </c>
      <c r="AEI140">
        <f t="shared" si="4271"/>
        <v>0</v>
      </c>
      <c r="AEJ140">
        <f t="shared" si="4272"/>
        <v>0</v>
      </c>
      <c r="AEK140">
        <f t="shared" si="4273"/>
        <v>0</v>
      </c>
      <c r="AEL140">
        <f t="shared" si="4274"/>
        <v>0</v>
      </c>
      <c r="AEM140">
        <f t="shared" si="4275"/>
        <v>0</v>
      </c>
      <c r="AEN140">
        <f t="shared" si="4276"/>
        <v>0</v>
      </c>
      <c r="AEO140">
        <f t="shared" si="4277"/>
        <v>0</v>
      </c>
      <c r="AEP140">
        <f t="shared" si="4278"/>
        <v>0</v>
      </c>
      <c r="AEQ140">
        <f t="shared" si="4279"/>
        <v>0</v>
      </c>
      <c r="AER140">
        <f t="shared" si="4280"/>
        <v>0</v>
      </c>
      <c r="AES140">
        <f t="shared" si="4281"/>
        <v>0</v>
      </c>
      <c r="AET140">
        <f t="shared" si="4282"/>
        <v>0</v>
      </c>
      <c r="AEU140">
        <f t="shared" si="4283"/>
        <v>0</v>
      </c>
      <c r="AEV140">
        <f t="shared" si="4284"/>
        <v>0</v>
      </c>
      <c r="AEW140">
        <f t="shared" si="4285"/>
        <v>0</v>
      </c>
      <c r="AEX140">
        <f t="shared" si="4286"/>
        <v>0</v>
      </c>
      <c r="AEY140">
        <f t="shared" si="4287"/>
        <v>0</v>
      </c>
      <c r="AEZ140">
        <f t="shared" si="4288"/>
        <v>0</v>
      </c>
      <c r="AFA140">
        <f t="shared" si="4289"/>
        <v>0</v>
      </c>
      <c r="AFB140">
        <f t="shared" si="4290"/>
        <v>0</v>
      </c>
      <c r="AFC140">
        <f t="shared" si="4291"/>
        <v>0</v>
      </c>
      <c r="AFD140">
        <f t="shared" si="4292"/>
        <v>0</v>
      </c>
      <c r="AFE140">
        <f t="shared" si="4293"/>
        <v>0</v>
      </c>
      <c r="AFF140">
        <f t="shared" si="4294"/>
        <v>0</v>
      </c>
      <c r="AFG140">
        <f t="shared" si="4295"/>
        <v>0</v>
      </c>
      <c r="AFH140">
        <f t="shared" si="4296"/>
        <v>0</v>
      </c>
      <c r="AFI140">
        <f t="shared" si="4297"/>
        <v>0</v>
      </c>
      <c r="AFJ140">
        <f t="shared" si="4298"/>
        <v>0</v>
      </c>
      <c r="AFK140">
        <f t="shared" si="4299"/>
        <v>0</v>
      </c>
      <c r="AFL140">
        <f t="shared" si="4300"/>
        <v>0</v>
      </c>
      <c r="AFM140">
        <f t="shared" si="4301"/>
        <v>0</v>
      </c>
      <c r="AFN140">
        <f t="shared" si="4302"/>
        <v>0</v>
      </c>
      <c r="AFO140">
        <f t="shared" si="4303"/>
        <v>0</v>
      </c>
      <c r="AFP140">
        <f t="shared" si="4304"/>
        <v>0</v>
      </c>
      <c r="AFQ140">
        <f t="shared" si="4305"/>
        <v>0</v>
      </c>
      <c r="AFR140">
        <f t="shared" si="4306"/>
        <v>0</v>
      </c>
      <c r="AFS140">
        <f t="shared" si="4307"/>
        <v>0</v>
      </c>
      <c r="AFT140">
        <f t="shared" si="4308"/>
        <v>0</v>
      </c>
      <c r="AFU140">
        <f t="shared" si="4309"/>
        <v>0</v>
      </c>
      <c r="AFV140">
        <f t="shared" si="4310"/>
        <v>0</v>
      </c>
      <c r="AFW140">
        <f t="shared" si="4311"/>
        <v>0</v>
      </c>
      <c r="AFX140">
        <f t="shared" si="4312"/>
        <v>0</v>
      </c>
      <c r="AFY140">
        <f t="shared" si="4313"/>
        <v>0</v>
      </c>
      <c r="AFZ140">
        <f t="shared" si="4314"/>
        <v>0</v>
      </c>
      <c r="AGA140">
        <f t="shared" si="4315"/>
        <v>0</v>
      </c>
      <c r="AGB140">
        <f t="shared" si="4316"/>
        <v>0</v>
      </c>
      <c r="AGC140">
        <f t="shared" si="4317"/>
        <v>0</v>
      </c>
      <c r="AGD140">
        <f t="shared" si="4318"/>
        <v>0</v>
      </c>
      <c r="AGE140">
        <f t="shared" si="4319"/>
        <v>0</v>
      </c>
      <c r="AGF140">
        <f t="shared" si="4320"/>
        <v>0</v>
      </c>
      <c r="AGG140">
        <f t="shared" si="4321"/>
        <v>0</v>
      </c>
      <c r="AGH140">
        <f t="shared" si="4322"/>
        <v>0</v>
      </c>
      <c r="AGI140">
        <f t="shared" si="4323"/>
        <v>0</v>
      </c>
      <c r="AGJ140">
        <f t="shared" si="4324"/>
        <v>0</v>
      </c>
      <c r="AGK140">
        <f t="shared" si="4325"/>
        <v>0</v>
      </c>
      <c r="AGM140" s="88">
        <f t="shared" si="4326"/>
        <v>74</v>
      </c>
      <c r="AGN140" s="88">
        <v>74</v>
      </c>
      <c r="AGO140">
        <v>3</v>
      </c>
      <c r="AGP140">
        <f t="shared" si="4327"/>
        <v>3</v>
      </c>
      <c r="AGQ140">
        <f t="shared" si="4328"/>
        <v>3</v>
      </c>
      <c r="AGR140">
        <f t="shared" si="4329"/>
        <v>3</v>
      </c>
      <c r="AGS140">
        <f t="shared" si="4330"/>
        <v>2</v>
      </c>
      <c r="AGT140">
        <f t="shared" si="4331"/>
        <v>9</v>
      </c>
      <c r="AGU140">
        <f t="shared" si="4332"/>
        <v>3</v>
      </c>
      <c r="AGV140">
        <f t="shared" si="4333"/>
        <v>8</v>
      </c>
      <c r="AGW140">
        <f t="shared" si="4334"/>
        <v>10</v>
      </c>
      <c r="AGX140">
        <f t="shared" si="4335"/>
        <v>3</v>
      </c>
      <c r="AGY140">
        <f t="shared" si="4336"/>
        <v>0</v>
      </c>
      <c r="AGZ140">
        <f t="shared" si="4337"/>
        <v>0</v>
      </c>
      <c r="AHA140">
        <f t="shared" si="4338"/>
        <v>0</v>
      </c>
      <c r="AHB140">
        <f t="shared" si="4339"/>
        <v>0</v>
      </c>
      <c r="AHC140">
        <f t="shared" si="4340"/>
        <v>0</v>
      </c>
      <c r="AHD140">
        <f t="shared" si="4341"/>
        <v>0</v>
      </c>
      <c r="AHE140">
        <f t="shared" si="4342"/>
        <v>0</v>
      </c>
      <c r="AHF140">
        <f t="shared" si="4343"/>
        <v>0</v>
      </c>
      <c r="AHG140">
        <f t="shared" si="4344"/>
        <v>0</v>
      </c>
      <c r="AHH140">
        <f t="shared" si="4345"/>
        <v>0</v>
      </c>
      <c r="AHI140">
        <f t="shared" si="4346"/>
        <v>0</v>
      </c>
      <c r="AHJ140">
        <f t="shared" si="4347"/>
        <v>0</v>
      </c>
      <c r="AHK140">
        <f t="shared" si="4348"/>
        <v>0</v>
      </c>
      <c r="AHL140">
        <f t="shared" si="4349"/>
        <v>0</v>
      </c>
      <c r="AHM140">
        <f t="shared" si="4350"/>
        <v>0</v>
      </c>
      <c r="AHN140">
        <f t="shared" si="4351"/>
        <v>0</v>
      </c>
      <c r="AHO140">
        <f t="shared" si="4352"/>
        <v>0</v>
      </c>
      <c r="AHP140">
        <f t="shared" si="4353"/>
        <v>0</v>
      </c>
      <c r="AHQ140">
        <f t="shared" si="4354"/>
        <v>0</v>
      </c>
      <c r="AHR140">
        <f t="shared" si="4355"/>
        <v>0</v>
      </c>
      <c r="AHS140">
        <f t="shared" si="4356"/>
        <v>0</v>
      </c>
      <c r="AHT140">
        <f t="shared" si="4357"/>
        <v>0</v>
      </c>
      <c r="AHU140">
        <f t="shared" si="4358"/>
        <v>0</v>
      </c>
      <c r="AHV140">
        <f t="shared" si="4359"/>
        <v>0</v>
      </c>
      <c r="AHW140">
        <f t="shared" si="4360"/>
        <v>0</v>
      </c>
      <c r="AHX140">
        <f t="shared" si="4361"/>
        <v>0</v>
      </c>
      <c r="AHY140">
        <f t="shared" si="4362"/>
        <v>0</v>
      </c>
      <c r="AHZ140">
        <f t="shared" si="4363"/>
        <v>0</v>
      </c>
      <c r="AIA140">
        <f t="shared" si="4364"/>
        <v>0</v>
      </c>
      <c r="AIB140">
        <f t="shared" si="4365"/>
        <v>0</v>
      </c>
      <c r="AIC140">
        <f t="shared" si="4366"/>
        <v>0</v>
      </c>
      <c r="AID140">
        <f t="shared" si="4367"/>
        <v>0</v>
      </c>
      <c r="AIE140">
        <f t="shared" si="4368"/>
        <v>0</v>
      </c>
      <c r="AIF140">
        <f t="shared" si="4369"/>
        <v>0</v>
      </c>
      <c r="AIG140">
        <f t="shared" si="4370"/>
        <v>0</v>
      </c>
      <c r="AIH140">
        <f t="shared" si="4371"/>
        <v>0</v>
      </c>
      <c r="AII140">
        <f t="shared" si="4372"/>
        <v>0</v>
      </c>
      <c r="AIJ140">
        <f t="shared" si="4373"/>
        <v>0</v>
      </c>
      <c r="AIK140">
        <f t="shared" si="4374"/>
        <v>0</v>
      </c>
      <c r="AIL140">
        <f t="shared" si="4375"/>
        <v>0</v>
      </c>
      <c r="AIM140">
        <f t="shared" si="4376"/>
        <v>0</v>
      </c>
      <c r="AIN140">
        <f t="shared" si="4377"/>
        <v>0</v>
      </c>
      <c r="AIO140">
        <f t="shared" si="4378"/>
        <v>0</v>
      </c>
      <c r="AIP140">
        <f t="shared" si="4379"/>
        <v>0</v>
      </c>
      <c r="AIQ140">
        <f t="shared" si="4380"/>
        <v>0</v>
      </c>
      <c r="AIR140">
        <f t="shared" si="4381"/>
        <v>0</v>
      </c>
      <c r="AIS140">
        <f t="shared" si="4382"/>
        <v>0</v>
      </c>
      <c r="AIT140">
        <f t="shared" si="4383"/>
        <v>0</v>
      </c>
      <c r="AIU140">
        <f t="shared" si="4384"/>
        <v>0</v>
      </c>
      <c r="AIV140">
        <f t="shared" si="4385"/>
        <v>0</v>
      </c>
      <c r="AIW140">
        <f t="shared" si="4386"/>
        <v>0</v>
      </c>
      <c r="AIX140">
        <f t="shared" si="4387"/>
        <v>0</v>
      </c>
      <c r="AIY140">
        <f t="shared" si="4388"/>
        <v>0</v>
      </c>
      <c r="AIZ140">
        <f t="shared" si="4389"/>
        <v>0</v>
      </c>
      <c r="AJA140">
        <f t="shared" si="4390"/>
        <v>0</v>
      </c>
      <c r="AJB140">
        <f t="shared" si="4391"/>
        <v>0</v>
      </c>
      <c r="AJC140">
        <f t="shared" si="4392"/>
        <v>0</v>
      </c>
      <c r="AJD140">
        <f t="shared" si="4393"/>
        <v>0</v>
      </c>
      <c r="AJE140">
        <f t="shared" si="4394"/>
        <v>0</v>
      </c>
      <c r="AJF140">
        <f t="shared" si="4395"/>
        <v>0</v>
      </c>
      <c r="AJG140">
        <f t="shared" si="4396"/>
        <v>0</v>
      </c>
      <c r="AJH140">
        <f t="shared" si="4397"/>
        <v>0</v>
      </c>
      <c r="AJI140">
        <f t="shared" si="4398"/>
        <v>0</v>
      </c>
      <c r="AJJ140">
        <f t="shared" si="4399"/>
        <v>0</v>
      </c>
      <c r="AJK140">
        <f t="shared" si="4400"/>
        <v>0</v>
      </c>
      <c r="AJL140">
        <f t="shared" si="4401"/>
        <v>0</v>
      </c>
      <c r="AJM140">
        <f t="shared" si="4402"/>
        <v>0</v>
      </c>
      <c r="AJN140">
        <f t="shared" si="4403"/>
        <v>0</v>
      </c>
      <c r="AJO140">
        <f t="shared" si="4404"/>
        <v>0</v>
      </c>
      <c r="AJP140">
        <f t="shared" si="4405"/>
        <v>0</v>
      </c>
      <c r="AJQ140">
        <f t="shared" si="4406"/>
        <v>0</v>
      </c>
      <c r="AJR140">
        <f t="shared" si="4407"/>
        <v>0</v>
      </c>
      <c r="AJS140">
        <f t="shared" si="4408"/>
        <v>0</v>
      </c>
      <c r="AJT140">
        <f t="shared" si="4409"/>
        <v>0</v>
      </c>
      <c r="AJU140">
        <f t="shared" si="4410"/>
        <v>0</v>
      </c>
      <c r="AJV140">
        <f t="shared" si="4411"/>
        <v>0</v>
      </c>
      <c r="AJX140">
        <v>46</v>
      </c>
      <c r="AJY140">
        <v>1</v>
      </c>
      <c r="AJZ140">
        <v>1</v>
      </c>
      <c r="AKA140">
        <f t="shared" si="4412"/>
        <v>2</v>
      </c>
      <c r="AKB140">
        <f t="shared" si="4413"/>
        <v>2</v>
      </c>
      <c r="AKC140">
        <f t="shared" si="4414"/>
        <v>2</v>
      </c>
      <c r="AKD140">
        <f t="shared" si="4415"/>
        <v>8</v>
      </c>
      <c r="AKE140">
        <f t="shared" si="4416"/>
        <v>4</v>
      </c>
      <c r="AKF140">
        <f t="shared" si="4417"/>
        <v>8</v>
      </c>
      <c r="AKG140">
        <f t="shared" si="4418"/>
        <v>0</v>
      </c>
      <c r="AKH140">
        <f t="shared" si="4419"/>
        <v>0</v>
      </c>
      <c r="AKI140">
        <f t="shared" si="4420"/>
        <v>0</v>
      </c>
      <c r="AKJ140">
        <f t="shared" si="4421"/>
        <v>0</v>
      </c>
      <c r="AKK140">
        <f t="shared" si="4422"/>
        <v>0</v>
      </c>
      <c r="AKL140">
        <f t="shared" si="4423"/>
        <v>0</v>
      </c>
      <c r="AKM140">
        <f t="shared" si="4424"/>
        <v>0</v>
      </c>
      <c r="AKN140">
        <f t="shared" si="4425"/>
        <v>0</v>
      </c>
      <c r="AKO140">
        <f t="shared" si="4426"/>
        <v>0</v>
      </c>
      <c r="AKP140">
        <f t="shared" si="4427"/>
        <v>0</v>
      </c>
      <c r="AKQ140">
        <f t="shared" si="4428"/>
        <v>0</v>
      </c>
      <c r="AKR140">
        <f t="shared" si="4429"/>
        <v>0</v>
      </c>
      <c r="AKS140">
        <f t="shared" si="4430"/>
        <v>0</v>
      </c>
      <c r="AKT140">
        <f t="shared" si="4431"/>
        <v>0</v>
      </c>
      <c r="AKU140">
        <f t="shared" si="4432"/>
        <v>0</v>
      </c>
      <c r="AKV140">
        <f t="shared" si="4433"/>
        <v>0</v>
      </c>
      <c r="AKW140">
        <f t="shared" si="4434"/>
        <v>0</v>
      </c>
      <c r="AKX140">
        <f t="shared" si="4435"/>
        <v>0</v>
      </c>
      <c r="AKY140">
        <f t="shared" si="4436"/>
        <v>0</v>
      </c>
      <c r="AKZ140">
        <f t="shared" si="4437"/>
        <v>0</v>
      </c>
      <c r="ALA140">
        <f t="shared" si="4438"/>
        <v>0</v>
      </c>
      <c r="ALB140">
        <f t="shared" si="4439"/>
        <v>0</v>
      </c>
      <c r="ALC140">
        <f t="shared" si="4440"/>
        <v>0</v>
      </c>
      <c r="ALD140">
        <f t="shared" si="4441"/>
        <v>0</v>
      </c>
      <c r="ALE140">
        <f t="shared" si="4442"/>
        <v>0</v>
      </c>
      <c r="ALF140">
        <f t="shared" si="4443"/>
        <v>0</v>
      </c>
      <c r="ALG140">
        <f t="shared" si="4444"/>
        <v>0</v>
      </c>
      <c r="ALH140">
        <f t="shared" si="4445"/>
        <v>0</v>
      </c>
      <c r="ALI140">
        <f t="shared" si="4446"/>
        <v>0</v>
      </c>
      <c r="ALJ140">
        <f t="shared" si="4447"/>
        <v>0</v>
      </c>
      <c r="ALK140">
        <f t="shared" si="4448"/>
        <v>0</v>
      </c>
      <c r="ALL140">
        <f t="shared" si="4449"/>
        <v>0</v>
      </c>
      <c r="ALM140">
        <f t="shared" si="4450"/>
        <v>0</v>
      </c>
      <c r="ALN140">
        <f t="shared" si="4451"/>
        <v>0</v>
      </c>
      <c r="ALO140">
        <f t="shared" si="4452"/>
        <v>0</v>
      </c>
      <c r="ALP140">
        <f t="shared" si="4453"/>
        <v>0</v>
      </c>
      <c r="ALQ140">
        <f t="shared" si="4454"/>
        <v>0</v>
      </c>
      <c r="ALR140">
        <f t="shared" si="4455"/>
        <v>0</v>
      </c>
      <c r="ALS140">
        <f t="shared" si="4456"/>
        <v>0</v>
      </c>
      <c r="ALT140">
        <f t="shared" si="4457"/>
        <v>0</v>
      </c>
      <c r="ALU140">
        <f t="shared" si="4458"/>
        <v>0</v>
      </c>
      <c r="ALV140">
        <f t="shared" si="4459"/>
        <v>0</v>
      </c>
      <c r="ALW140">
        <f t="shared" si="4460"/>
        <v>0</v>
      </c>
      <c r="ALX140">
        <f t="shared" si="4461"/>
        <v>0</v>
      </c>
      <c r="ALY140">
        <f t="shared" si="4462"/>
        <v>0</v>
      </c>
      <c r="ALZ140">
        <f t="shared" si="4463"/>
        <v>0</v>
      </c>
      <c r="AMA140">
        <f t="shared" si="4464"/>
        <v>0</v>
      </c>
      <c r="AMB140">
        <f t="shared" si="4465"/>
        <v>0</v>
      </c>
      <c r="AMC140">
        <f t="shared" si="4466"/>
        <v>0</v>
      </c>
      <c r="AMD140">
        <f t="shared" si="4467"/>
        <v>0</v>
      </c>
      <c r="AME140">
        <f t="shared" si="4468"/>
        <v>0</v>
      </c>
      <c r="AMF140">
        <f t="shared" si="4469"/>
        <v>0</v>
      </c>
      <c r="AMG140">
        <f t="shared" si="4470"/>
        <v>0</v>
      </c>
      <c r="AMH140">
        <f t="shared" si="4471"/>
        <v>0</v>
      </c>
      <c r="AMI140">
        <f t="shared" si="4472"/>
        <v>0</v>
      </c>
      <c r="AMJ140">
        <f t="shared" si="4473"/>
        <v>0</v>
      </c>
      <c r="AMK140">
        <f t="shared" si="4474"/>
        <v>0</v>
      </c>
      <c r="AML140">
        <f t="shared" si="4475"/>
        <v>0</v>
      </c>
      <c r="AMM140">
        <f t="shared" si="4476"/>
        <v>0</v>
      </c>
      <c r="AMN140">
        <f t="shared" si="4477"/>
        <v>0</v>
      </c>
      <c r="AMO140">
        <f t="shared" si="4478"/>
        <v>0</v>
      </c>
      <c r="AMP140">
        <f t="shared" si="4479"/>
        <v>0</v>
      </c>
      <c r="AMQ140">
        <f t="shared" si="4480"/>
        <v>0</v>
      </c>
      <c r="AMR140">
        <f t="shared" si="4481"/>
        <v>0</v>
      </c>
      <c r="AMS140">
        <f t="shared" si="4482"/>
        <v>0</v>
      </c>
      <c r="AMT140">
        <f t="shared" si="4483"/>
        <v>0</v>
      </c>
      <c r="AMU140">
        <f t="shared" si="4484"/>
        <v>0</v>
      </c>
      <c r="AMV140">
        <f t="shared" si="4485"/>
        <v>0</v>
      </c>
      <c r="AMW140">
        <f t="shared" si="4486"/>
        <v>0</v>
      </c>
      <c r="AMX140">
        <f t="shared" si="4487"/>
        <v>0</v>
      </c>
      <c r="AMY140">
        <f t="shared" si="4488"/>
        <v>0</v>
      </c>
      <c r="AMZ140">
        <f t="shared" si="4489"/>
        <v>0</v>
      </c>
      <c r="ANA140">
        <f t="shared" si="4490"/>
        <v>0</v>
      </c>
      <c r="ANB140">
        <f t="shared" si="4491"/>
        <v>0</v>
      </c>
      <c r="ANC140">
        <f t="shared" si="4492"/>
        <v>0</v>
      </c>
      <c r="AND140">
        <f t="shared" si="4493"/>
        <v>0</v>
      </c>
      <c r="ANR140" s="4">
        <v>1471</v>
      </c>
      <c r="ANS140" s="4">
        <f t="shared" si="4494"/>
        <v>1471</v>
      </c>
      <c r="ANU140" s="4">
        <v>1475</v>
      </c>
      <c r="ANV140" t="str">
        <f t="shared" si="4495"/>
        <v>1471</v>
      </c>
      <c r="ANW140" t="str">
        <f t="shared" si="4496"/>
        <v>1465</v>
      </c>
      <c r="ANX140" t="str">
        <f t="shared" si="4497"/>
        <v>1457</v>
      </c>
      <c r="ANY140" t="str">
        <f t="shared" si="4498"/>
        <v>1456</v>
      </c>
      <c r="ANZ140" t="str">
        <f t="shared" si="4499"/>
        <v>1453</v>
      </c>
      <c r="AOA140" t="str">
        <f t="shared" si="4500"/>
        <v>1480</v>
      </c>
      <c r="AOB140" t="str">
        <f t="shared" si="4501"/>
        <v>1479</v>
      </c>
      <c r="AOC140" t="str">
        <f t="shared" si="4502"/>
        <v>1473</v>
      </c>
      <c r="AOD140" t="str">
        <f t="shared" si="4503"/>
        <v>1471</v>
      </c>
      <c r="AOE140" t="str">
        <f t="shared" si="4504"/>
        <v>1471</v>
      </c>
      <c r="AOF140" t="str">
        <f t="shared" si="4505"/>
        <v>1471</v>
      </c>
      <c r="AOG140" t="str">
        <f t="shared" si="4506"/>
        <v>1471</v>
      </c>
      <c r="AOH140" t="str">
        <f t="shared" si="4507"/>
        <v>1471</v>
      </c>
      <c r="AOI140" t="str">
        <f t="shared" si="4508"/>
        <v>1471</v>
      </c>
      <c r="AOJ140" t="str">
        <f t="shared" si="4509"/>
        <v>1471</v>
      </c>
      <c r="AOK140" t="str">
        <f t="shared" si="4510"/>
        <v>1471</v>
      </c>
      <c r="AOL140" t="str">
        <f t="shared" si="4511"/>
        <v>1471</v>
      </c>
      <c r="AOM140" t="str">
        <f t="shared" si="4512"/>
        <v>1471</v>
      </c>
      <c r="AON140" t="str">
        <f t="shared" si="4513"/>
        <v>1471</v>
      </c>
      <c r="AOO140" t="str">
        <f t="shared" si="4514"/>
        <v>1471</v>
      </c>
      <c r="AOP140" t="str">
        <f t="shared" si="4515"/>
        <v>1471</v>
      </c>
      <c r="AOQ140" t="str">
        <f t="shared" si="4516"/>
        <v>1471</v>
      </c>
      <c r="AOR140" t="str">
        <f t="shared" si="4517"/>
        <v>1471</v>
      </c>
      <c r="AOS140" t="str">
        <f t="shared" si="4518"/>
        <v>1471</v>
      </c>
      <c r="AOT140" t="str">
        <f t="shared" si="4519"/>
        <v>1471</v>
      </c>
      <c r="AOU140" t="str">
        <f t="shared" si="4520"/>
        <v>1471</v>
      </c>
      <c r="AOV140" t="str">
        <f t="shared" si="4521"/>
        <v>1471</v>
      </c>
      <c r="AOW140" t="str">
        <f t="shared" si="4522"/>
        <v>1471</v>
      </c>
      <c r="AOX140" t="str">
        <f t="shared" si="4523"/>
        <v>1471</v>
      </c>
      <c r="AOY140" t="str">
        <f t="shared" si="4524"/>
        <v>1471</v>
      </c>
      <c r="AOZ140" t="str">
        <f t="shared" si="4525"/>
        <v>1471</v>
      </c>
      <c r="APA140" t="str">
        <f t="shared" si="4526"/>
        <v>1471</v>
      </c>
      <c r="APB140" t="str">
        <f t="shared" si="4527"/>
        <v>1471</v>
      </c>
      <c r="APC140" t="str">
        <f t="shared" si="4528"/>
        <v>1471</v>
      </c>
      <c r="APD140" t="str">
        <f t="shared" si="4529"/>
        <v>1471</v>
      </c>
      <c r="APE140" t="str">
        <f t="shared" si="4530"/>
        <v>1471</v>
      </c>
      <c r="APF140" t="str">
        <f t="shared" si="4531"/>
        <v>1471</v>
      </c>
      <c r="APG140" t="str">
        <f t="shared" si="4532"/>
        <v>1471</v>
      </c>
      <c r="APH140" t="str">
        <f t="shared" si="4533"/>
        <v>1471</v>
      </c>
      <c r="API140" t="str">
        <f t="shared" si="4534"/>
        <v>1471</v>
      </c>
      <c r="APJ140" t="str">
        <f t="shared" si="4535"/>
        <v>1471</v>
      </c>
      <c r="APK140" t="str">
        <f t="shared" si="4536"/>
        <v>1471</v>
      </c>
      <c r="APL140" t="str">
        <f t="shared" si="4537"/>
        <v>1471</v>
      </c>
      <c r="APM140" t="str">
        <f t="shared" si="4538"/>
        <v>1471</v>
      </c>
      <c r="APN140" t="str">
        <f t="shared" si="4539"/>
        <v>1471</v>
      </c>
      <c r="APO140" t="str">
        <f t="shared" si="4540"/>
        <v>1471</v>
      </c>
      <c r="APP140" t="str">
        <f t="shared" si="4541"/>
        <v>1471</v>
      </c>
      <c r="APQ140" t="str">
        <f t="shared" si="4542"/>
        <v>1471</v>
      </c>
      <c r="APR140" t="str">
        <f t="shared" si="4543"/>
        <v>1471</v>
      </c>
      <c r="APS140" t="str">
        <f t="shared" si="4544"/>
        <v>1471</v>
      </c>
      <c r="APT140" t="str">
        <f t="shared" si="4545"/>
        <v>1471</v>
      </c>
      <c r="APU140" t="str">
        <f t="shared" si="4546"/>
        <v>1471</v>
      </c>
      <c r="APV140" t="str">
        <f t="shared" si="4547"/>
        <v>1471</v>
      </c>
      <c r="APW140" t="str">
        <f t="shared" si="4548"/>
        <v>1471</v>
      </c>
      <c r="APX140" t="str">
        <f t="shared" si="4549"/>
        <v>1471</v>
      </c>
      <c r="APY140" t="str">
        <f t="shared" si="4550"/>
        <v>1471</v>
      </c>
      <c r="APZ140" t="str">
        <f t="shared" si="4551"/>
        <v>1471</v>
      </c>
      <c r="AQA140" t="str">
        <f t="shared" si="4552"/>
        <v>1471</v>
      </c>
      <c r="AQB140" t="str">
        <f t="shared" si="4553"/>
        <v>1471</v>
      </c>
      <c r="AQC140" t="str">
        <f t="shared" si="4554"/>
        <v>1471</v>
      </c>
      <c r="AQD140" t="str">
        <f t="shared" si="4555"/>
        <v>1471</v>
      </c>
      <c r="AQE140" t="str">
        <f t="shared" si="4556"/>
        <v>1471</v>
      </c>
      <c r="AQF140" t="str">
        <f t="shared" si="4557"/>
        <v>1471</v>
      </c>
      <c r="AQG140" t="str">
        <f t="shared" si="4558"/>
        <v>1471</v>
      </c>
      <c r="AQH140" t="str">
        <f t="shared" si="4559"/>
        <v>1471</v>
      </c>
      <c r="AQI140" t="str">
        <f t="shared" si="4560"/>
        <v>1471</v>
      </c>
      <c r="AQJ140" t="str">
        <f t="shared" si="4561"/>
        <v>1471</v>
      </c>
      <c r="AQK140" t="str">
        <f t="shared" si="4562"/>
        <v>1471</v>
      </c>
      <c r="AQL140" t="str">
        <f t="shared" si="4563"/>
        <v>1471</v>
      </c>
      <c r="AQM140" t="str">
        <f t="shared" si="4564"/>
        <v>1471</v>
      </c>
      <c r="AQN140" t="str">
        <f t="shared" si="4565"/>
        <v>1471</v>
      </c>
      <c r="AQO140" t="str">
        <f t="shared" si="4566"/>
        <v>1471</v>
      </c>
      <c r="AQP140" t="str">
        <f t="shared" si="4567"/>
        <v>1471</v>
      </c>
      <c r="AQQ140" t="str">
        <f t="shared" si="4568"/>
        <v>1471</v>
      </c>
      <c r="AQR140" t="str">
        <f t="shared" si="4569"/>
        <v>1471</v>
      </c>
      <c r="AQS140" t="str">
        <f t="shared" si="4570"/>
        <v>1471</v>
      </c>
      <c r="AQT140" t="str">
        <f t="shared" si="4571"/>
        <v>1471</v>
      </c>
      <c r="AQU140" t="str">
        <f t="shared" si="4572"/>
        <v>1471</v>
      </c>
      <c r="AQV140" t="str">
        <f t="shared" si="4573"/>
        <v>1471</v>
      </c>
      <c r="AQW140" t="str">
        <f t="shared" si="4574"/>
        <v>1471</v>
      </c>
      <c r="AQX140" t="str">
        <f t="shared" si="4575"/>
        <v>1471</v>
      </c>
      <c r="AQY140" t="str">
        <f t="shared" si="4576"/>
        <v>1471</v>
      </c>
      <c r="AQZ140" t="str">
        <f t="shared" si="4577"/>
        <v>1471</v>
      </c>
      <c r="ARA140" t="str">
        <f t="shared" si="4578"/>
        <v>1471</v>
      </c>
      <c r="ARB140" t="str">
        <f t="shared" si="4579"/>
        <v>1471</v>
      </c>
      <c r="ARC140">
        <v>1475</v>
      </c>
      <c r="ARH140" s="5"/>
    </row>
    <row r="141" spans="1:1152" x14ac:dyDescent="0.2">
      <c r="A141">
        <v>133</v>
      </c>
      <c r="B141" s="229" t="s">
        <v>120</v>
      </c>
      <c r="C141" s="20">
        <f>VLOOKUP(A141, Rankings!$A$2:$AN$161, 40, FALSE)</f>
        <v>139</v>
      </c>
      <c r="D141" s="229" t="s">
        <v>405</v>
      </c>
      <c r="F141" s="4">
        <v>5</v>
      </c>
      <c r="G141" s="4">
        <v>12</v>
      </c>
      <c r="I141" s="5">
        <f t="shared" si="3664"/>
        <v>9</v>
      </c>
      <c r="L141" t="s">
        <v>1745</v>
      </c>
      <c r="M141" t="s">
        <v>2052</v>
      </c>
      <c r="N141" t="s">
        <v>2307</v>
      </c>
      <c r="O141" t="s">
        <v>2607</v>
      </c>
      <c r="P141" t="s">
        <v>2804</v>
      </c>
      <c r="Q141" t="s">
        <v>3001</v>
      </c>
      <c r="R141" t="s">
        <v>3265</v>
      </c>
      <c r="S141" t="s">
        <v>3510</v>
      </c>
      <c r="T141" t="s">
        <v>3748</v>
      </c>
      <c r="U141" t="s">
        <v>10</v>
      </c>
      <c r="V141" t="s">
        <v>10</v>
      </c>
      <c r="W141" t="str">
        <f>Rankings!D140</f>
        <v>-</v>
      </c>
      <c r="X141" t="s">
        <v>10</v>
      </c>
      <c r="Y141" t="s">
        <v>10</v>
      </c>
      <c r="Z141" t="s">
        <v>10</v>
      </c>
      <c r="AA141" t="s">
        <v>10</v>
      </c>
      <c r="AB141" t="s">
        <v>10</v>
      </c>
      <c r="AC141" t="s">
        <v>10</v>
      </c>
      <c r="AD141" t="s">
        <v>10</v>
      </c>
      <c r="AE141" t="s">
        <v>10</v>
      </c>
      <c r="AF141" t="s">
        <v>10</v>
      </c>
      <c r="AG141" t="s">
        <v>10</v>
      </c>
      <c r="AH141" t="s">
        <v>10</v>
      </c>
      <c r="AI141" t="s">
        <v>10</v>
      </c>
      <c r="AJ141" t="s">
        <v>10</v>
      </c>
      <c r="AK141" t="s">
        <v>10</v>
      </c>
      <c r="AL141" t="s">
        <v>10</v>
      </c>
      <c r="AM141" t="s">
        <v>10</v>
      </c>
      <c r="AN141" t="s">
        <v>10</v>
      </c>
      <c r="AO141" t="s">
        <v>10</v>
      </c>
      <c r="AP141" t="s">
        <v>10</v>
      </c>
      <c r="AQ141" t="s">
        <v>10</v>
      </c>
      <c r="AR141" t="s">
        <v>10</v>
      </c>
      <c r="AS141" t="s">
        <v>10</v>
      </c>
      <c r="AT141" t="s">
        <v>10</v>
      </c>
      <c r="AU141" t="s">
        <v>10</v>
      </c>
      <c r="AV141" t="s">
        <v>10</v>
      </c>
      <c r="AW141" t="s">
        <v>10</v>
      </c>
      <c r="AX141" t="s">
        <v>10</v>
      </c>
      <c r="AY141" t="s">
        <v>10</v>
      </c>
      <c r="AZ141" t="s">
        <v>10</v>
      </c>
      <c r="BA141" t="s">
        <v>10</v>
      </c>
      <c r="BB141" t="s">
        <v>10</v>
      </c>
      <c r="BC141" t="s">
        <v>10</v>
      </c>
      <c r="BD141" t="s">
        <v>10</v>
      </c>
      <c r="BE141" t="s">
        <v>10</v>
      </c>
      <c r="BF141" t="s">
        <v>10</v>
      </c>
      <c r="BG141" t="s">
        <v>10</v>
      </c>
      <c r="BH141" t="s">
        <v>10</v>
      </c>
      <c r="BI141" t="s">
        <v>10</v>
      </c>
      <c r="BJ141" t="s">
        <v>10</v>
      </c>
      <c r="BK141" t="s">
        <v>10</v>
      </c>
      <c r="BL141" t="s">
        <v>10</v>
      </c>
      <c r="BM141" t="s">
        <v>10</v>
      </c>
      <c r="BN141" t="s">
        <v>10</v>
      </c>
      <c r="BO141" t="s">
        <v>10</v>
      </c>
      <c r="BP141" t="s">
        <v>10</v>
      </c>
      <c r="BQ141" t="s">
        <v>10</v>
      </c>
      <c r="BR141" t="s">
        <v>10</v>
      </c>
      <c r="BS141" t="s">
        <v>10</v>
      </c>
      <c r="BT141" t="s">
        <v>10</v>
      </c>
      <c r="BU141" t="s">
        <v>10</v>
      </c>
      <c r="BV141" t="s">
        <v>10</v>
      </c>
      <c r="BW141" t="s">
        <v>10</v>
      </c>
      <c r="BX141" t="s">
        <v>10</v>
      </c>
      <c r="BY141" t="s">
        <v>10</v>
      </c>
      <c r="BZ141" t="s">
        <v>10</v>
      </c>
      <c r="CA141" t="s">
        <v>10</v>
      </c>
      <c r="CB141" t="s">
        <v>10</v>
      </c>
      <c r="CC141" t="s">
        <v>10</v>
      </c>
      <c r="CD141" t="s">
        <v>10</v>
      </c>
      <c r="CE141" t="s">
        <v>10</v>
      </c>
      <c r="CF141" t="s">
        <v>10</v>
      </c>
      <c r="CG141" t="s">
        <v>10</v>
      </c>
      <c r="CH141" t="s">
        <v>10</v>
      </c>
      <c r="CI141" t="s">
        <v>10</v>
      </c>
      <c r="CJ141" t="s">
        <v>10</v>
      </c>
      <c r="CK141" t="s">
        <v>10</v>
      </c>
      <c r="CL141" t="s">
        <v>10</v>
      </c>
      <c r="CM141" t="s">
        <v>10</v>
      </c>
      <c r="CN141" t="s">
        <v>10</v>
      </c>
      <c r="CO141" t="s">
        <v>10</v>
      </c>
      <c r="CP141" t="s">
        <v>10</v>
      </c>
      <c r="CQ141" t="s">
        <v>10</v>
      </c>
      <c r="CR141" t="s">
        <v>10</v>
      </c>
      <c r="CT141" s="4">
        <f t="shared" si="3665"/>
        <v>3</v>
      </c>
      <c r="CU141" s="4">
        <f t="shared" si="3666"/>
        <v>0</v>
      </c>
      <c r="CV141" s="4">
        <f t="shared" si="3667"/>
        <v>0</v>
      </c>
      <c r="CW141" s="4">
        <f t="shared" si="3668"/>
        <v>2</v>
      </c>
      <c r="CX141" s="4">
        <f t="shared" si="3669"/>
        <v>0</v>
      </c>
      <c r="CY141" s="4">
        <f t="shared" si="3670"/>
        <v>0</v>
      </c>
      <c r="CZ141" s="4">
        <f t="shared" si="3671"/>
        <v>0</v>
      </c>
      <c r="DA141" s="4">
        <f t="shared" si="3672"/>
        <v>2</v>
      </c>
      <c r="DB141" s="4">
        <f t="shared" si="3673"/>
        <v>0</v>
      </c>
      <c r="DC141" s="4">
        <f t="shared" si="3674"/>
        <v>0</v>
      </c>
      <c r="DD141" s="4">
        <f t="shared" si="3675"/>
        <v>0</v>
      </c>
      <c r="DE141" s="4">
        <f t="shared" si="3676"/>
        <v>2</v>
      </c>
      <c r="DF141" s="4">
        <f t="shared" si="3677"/>
        <v>0</v>
      </c>
      <c r="DG141" s="4">
        <f t="shared" si="3678"/>
        <v>0</v>
      </c>
      <c r="DH141" s="4">
        <f t="shared" si="3679"/>
        <v>0</v>
      </c>
      <c r="DI141" s="152">
        <f t="shared" si="3680"/>
        <v>0</v>
      </c>
      <c r="DJ141" s="153">
        <f t="shared" si="3681"/>
        <v>3</v>
      </c>
      <c r="DK141" s="4">
        <f t="shared" si="3682"/>
        <v>2</v>
      </c>
      <c r="DL141" s="4">
        <f t="shared" si="3683"/>
        <v>0</v>
      </c>
      <c r="DM141" s="4">
        <f t="shared" si="3684"/>
        <v>2</v>
      </c>
      <c r="DN141" s="4">
        <f t="shared" si="3685"/>
        <v>0</v>
      </c>
      <c r="DO141" s="4">
        <f t="shared" si="3686"/>
        <v>2</v>
      </c>
      <c r="DP141" s="4">
        <f t="shared" si="3687"/>
        <v>0</v>
      </c>
      <c r="DQ141" s="4">
        <f t="shared" si="3688"/>
        <v>0</v>
      </c>
      <c r="DR141" s="4">
        <f t="shared" si="3689"/>
        <v>9</v>
      </c>
      <c r="DS141" s="4">
        <f t="shared" si="3690"/>
        <v>3</v>
      </c>
      <c r="DT141" s="4">
        <f t="shared" si="3691"/>
        <v>0</v>
      </c>
      <c r="DU141" t="str">
        <f t="shared" si="3692"/>
        <v>0R</v>
      </c>
      <c r="DV141" t="str">
        <f t="shared" si="3693"/>
        <v>0R</v>
      </c>
      <c r="DW141" t="str">
        <f t="shared" si="3694"/>
        <v>3R</v>
      </c>
      <c r="DX141" t="str">
        <f t="shared" si="3695"/>
        <v>0S</v>
      </c>
      <c r="DY141" t="str">
        <f t="shared" si="3696"/>
        <v>0S</v>
      </c>
      <c r="DZ141" t="str">
        <f t="shared" si="3697"/>
        <v>3R</v>
      </c>
      <c r="EA141" t="str">
        <f t="shared" si="3698"/>
        <v>0L</v>
      </c>
      <c r="EB141" t="str">
        <f t="shared" si="3699"/>
        <v>0L</v>
      </c>
      <c r="EC141" t="str">
        <f t="shared" si="3700"/>
        <v>3R</v>
      </c>
      <c r="ED141">
        <f t="shared" si="3701"/>
        <v>0</v>
      </c>
      <c r="EE141">
        <f t="shared" si="3702"/>
        <v>0</v>
      </c>
      <c r="EF141">
        <f t="shared" si="3703"/>
        <v>0</v>
      </c>
      <c r="EG141">
        <f t="shared" si="3704"/>
        <v>0</v>
      </c>
      <c r="EH141">
        <f t="shared" si="3705"/>
        <v>0</v>
      </c>
      <c r="EI141">
        <f t="shared" si="3706"/>
        <v>0</v>
      </c>
      <c r="EJ141">
        <f t="shared" si="3707"/>
        <v>0</v>
      </c>
      <c r="EK141">
        <f t="shared" si="3708"/>
        <v>0</v>
      </c>
      <c r="EL141">
        <f t="shared" si="3709"/>
        <v>0</v>
      </c>
      <c r="EM141">
        <f t="shared" si="3710"/>
        <v>0</v>
      </c>
      <c r="EN141">
        <f t="shared" si="3711"/>
        <v>0</v>
      </c>
      <c r="EO141">
        <f t="shared" si="3712"/>
        <v>0</v>
      </c>
      <c r="EP141">
        <f t="shared" si="3713"/>
        <v>0</v>
      </c>
      <c r="EQ141">
        <f t="shared" si="3714"/>
        <v>0</v>
      </c>
      <c r="ER141">
        <f t="shared" si="3715"/>
        <v>0</v>
      </c>
      <c r="ES141">
        <f t="shared" si="3716"/>
        <v>0</v>
      </c>
      <c r="ET141">
        <f t="shared" si="3717"/>
        <v>0</v>
      </c>
      <c r="EU141">
        <f t="shared" si="3718"/>
        <v>0</v>
      </c>
      <c r="EV141">
        <f t="shared" si="3719"/>
        <v>0</v>
      </c>
      <c r="EW141">
        <f t="shared" si="3720"/>
        <v>0</v>
      </c>
      <c r="EX141">
        <f t="shared" si="3721"/>
        <v>0</v>
      </c>
      <c r="EY141">
        <f t="shared" si="3722"/>
        <v>0</v>
      </c>
      <c r="EZ141">
        <f t="shared" si="3723"/>
        <v>0</v>
      </c>
      <c r="FA141">
        <f t="shared" si="3724"/>
        <v>0</v>
      </c>
      <c r="FB141">
        <f t="shared" si="3725"/>
        <v>0</v>
      </c>
      <c r="FC141">
        <f t="shared" si="3726"/>
        <v>0</v>
      </c>
      <c r="FD141">
        <f t="shared" si="3727"/>
        <v>0</v>
      </c>
      <c r="FE141">
        <f t="shared" si="3728"/>
        <v>0</v>
      </c>
      <c r="FF141">
        <f t="shared" si="3729"/>
        <v>0</v>
      </c>
      <c r="FG141">
        <f t="shared" si="3730"/>
        <v>0</v>
      </c>
      <c r="FH141">
        <f t="shared" si="3731"/>
        <v>0</v>
      </c>
      <c r="FI141">
        <f t="shared" si="3732"/>
        <v>0</v>
      </c>
      <c r="FJ141">
        <f t="shared" si="3733"/>
        <v>0</v>
      </c>
      <c r="FK141">
        <f t="shared" si="3734"/>
        <v>0</v>
      </c>
      <c r="FL141">
        <f t="shared" si="3735"/>
        <v>0</v>
      </c>
      <c r="FM141">
        <f t="shared" si="3736"/>
        <v>0</v>
      </c>
      <c r="FN141">
        <f t="shared" si="3737"/>
        <v>0</v>
      </c>
      <c r="FO141">
        <f t="shared" si="3738"/>
        <v>0</v>
      </c>
      <c r="FP141">
        <f t="shared" si="3739"/>
        <v>0</v>
      </c>
      <c r="FQ141">
        <f t="shared" si="3740"/>
        <v>0</v>
      </c>
      <c r="FR141">
        <f t="shared" si="3741"/>
        <v>0</v>
      </c>
      <c r="FS141">
        <f t="shared" si="3742"/>
        <v>0</v>
      </c>
      <c r="FT141">
        <f t="shared" si="3743"/>
        <v>0</v>
      </c>
      <c r="FU141">
        <f t="shared" si="3744"/>
        <v>0</v>
      </c>
      <c r="FV141">
        <f t="shared" si="3745"/>
        <v>0</v>
      </c>
      <c r="FW141">
        <f t="shared" si="3746"/>
        <v>0</v>
      </c>
      <c r="FX141">
        <f t="shared" si="3747"/>
        <v>0</v>
      </c>
      <c r="FY141">
        <f t="shared" si="3748"/>
        <v>0</v>
      </c>
      <c r="FZ141">
        <f t="shared" si="3749"/>
        <v>0</v>
      </c>
      <c r="GA141">
        <f t="shared" si="3750"/>
        <v>0</v>
      </c>
      <c r="GB141">
        <f t="shared" si="3751"/>
        <v>0</v>
      </c>
      <c r="GC141">
        <f t="shared" si="3752"/>
        <v>0</v>
      </c>
      <c r="GD141">
        <f t="shared" si="3753"/>
        <v>0</v>
      </c>
      <c r="GE141">
        <f t="shared" si="3754"/>
        <v>0</v>
      </c>
      <c r="GF141">
        <f t="shared" si="3755"/>
        <v>0</v>
      </c>
      <c r="GG141">
        <f t="shared" si="3756"/>
        <v>0</v>
      </c>
      <c r="GH141">
        <f t="shared" si="3757"/>
        <v>0</v>
      </c>
      <c r="GI141">
        <f t="shared" si="3758"/>
        <v>0</v>
      </c>
      <c r="GJ141">
        <f t="shared" si="3759"/>
        <v>0</v>
      </c>
      <c r="GK141">
        <f t="shared" si="3760"/>
        <v>0</v>
      </c>
      <c r="GL141">
        <f t="shared" si="3761"/>
        <v>0</v>
      </c>
      <c r="GM141">
        <f t="shared" si="3762"/>
        <v>0</v>
      </c>
      <c r="GN141">
        <f t="shared" si="3763"/>
        <v>0</v>
      </c>
      <c r="GO141">
        <f t="shared" si="3764"/>
        <v>0</v>
      </c>
      <c r="GP141">
        <f t="shared" si="3765"/>
        <v>0</v>
      </c>
      <c r="GQ141">
        <f t="shared" si="3766"/>
        <v>0</v>
      </c>
      <c r="GR141">
        <f t="shared" si="3767"/>
        <v>0</v>
      </c>
      <c r="GS141">
        <f t="shared" si="3768"/>
        <v>0</v>
      </c>
      <c r="GT141">
        <f t="shared" si="3769"/>
        <v>0</v>
      </c>
      <c r="GU141">
        <f t="shared" si="3770"/>
        <v>0</v>
      </c>
      <c r="GV141">
        <f t="shared" si="3771"/>
        <v>0</v>
      </c>
      <c r="GW141">
        <f t="shared" si="3772"/>
        <v>0</v>
      </c>
      <c r="GX141">
        <f t="shared" si="3773"/>
        <v>0</v>
      </c>
      <c r="GY141">
        <f t="shared" si="3774"/>
        <v>0</v>
      </c>
      <c r="GZ141">
        <f t="shared" si="3775"/>
        <v>0</v>
      </c>
      <c r="HA141">
        <f t="shared" si="3776"/>
        <v>0</v>
      </c>
      <c r="HB141" s="176" t="s">
        <v>265</v>
      </c>
      <c r="HC141" s="89">
        <f t="shared" si="3777"/>
        <v>271.80655403311675</v>
      </c>
      <c r="HD141" s="89">
        <f t="shared" si="3778"/>
        <v>96.400088912103357</v>
      </c>
      <c r="HE141" s="89">
        <f t="shared" si="3779"/>
        <v>141.85597284918447</v>
      </c>
      <c r="HF141" s="89">
        <f t="shared" si="3780"/>
        <v>0</v>
      </c>
      <c r="HH141" s="88">
        <f t="shared" si="3781"/>
        <v>510.06261579440456</v>
      </c>
      <c r="HI141" s="88">
        <f t="shared" si="3782"/>
        <v>70.927986424592234</v>
      </c>
      <c r="HK141">
        <f>IFERROR(VLOOKUP(_xlfn.NUMBERVALUE(MID(L141, SEARCH("!", L141)+1, SEARCH("+", L141)-SEARCH("!", L141)-1)), Rankings!$A$2:$BK$161, 63, FALSE),0)</f>
        <v>86.223180888344842</v>
      </c>
      <c r="HL141">
        <f>IFERROR(VLOOKUP(_xlfn.NUMBERVALUE(MID(M141, SEARCH("!", M141)+1, SEARCH("+", M141)-SEARCH("!", M141)-1)), Rankings!$A$2:$BK$161, 63, FALSE),0)</f>
        <v>56.620915742041326</v>
      </c>
      <c r="HM141">
        <f>IFERROR(VLOOKUP(_xlfn.NUMBERVALUE(MID(N141, SEARCH("!", N141)+1, SEARCH("+", N141)-SEARCH("!", N141)-1)), Rankings!$A$2:$BK$161, 63, FALSE),0)</f>
        <v>71.578302614997895</v>
      </c>
      <c r="HN141">
        <f>IFERROR(VLOOKUP(_xlfn.NUMBERVALUE(MID(O141, SEARCH("!", O141)+1, SEARCH("+", O141)-SEARCH("!", O141)-1)), Rankings!$A$2:$BK$161, 63, FALSE),0)</f>
        <v>71.578302614997895</v>
      </c>
      <c r="HO141">
        <f>IFERROR(VLOOKUP(_xlfn.NUMBERVALUE(MID(P141, SEARCH("!", P141)+1, SEARCH("+", P141)-SEARCH("!", P141)-1)), Rankings!$A$2:$BK$161, 63, FALSE),0)</f>
        <v>70.277670234186559</v>
      </c>
      <c r="HP141">
        <f>IFERROR(VLOOKUP(_xlfn.NUMBERVALUE(MID(Q141, SEARCH("!", Q141)+1, SEARCH("+", Q141)-SEARCH("!", Q141)-1)), Rankings!$A$2:$BK$161, 63, FALSE),0)</f>
        <v>21.744899973923982</v>
      </c>
      <c r="HQ141">
        <f>IFERROR(VLOOKUP(_xlfn.NUMBERVALUE(MID(R141, SEARCH("!", R141)+1, SEARCH("+", R141)-SEARCH("!", R141)-1)), Rankings!$A$2:$BK$161, 63, FALSE),0)</f>
        <v>49.153712667238224</v>
      </c>
      <c r="HR141">
        <f>IFERROR(VLOOKUP(_xlfn.NUMBERVALUE(MID(S141, SEARCH("!", S141)+1, SEARCH("+", S141)-SEARCH("!", S141)-1)), Rankings!$A$2:$BK$161, 63, FALSE),0)</f>
        <v>47.246376244865132</v>
      </c>
      <c r="HS141">
        <f>IFERROR(VLOOKUP(_xlfn.NUMBERVALUE(MID(T141, SEARCH("!", T141)+1, SEARCH("+", T141)-SEARCH("!", T141)-1)), Rankings!$A$2:$BK$161, 63, FALSE),0)</f>
        <v>35.639254813808741</v>
      </c>
      <c r="HT141">
        <f>IFERROR(VLOOKUP(_xlfn.NUMBERVALUE(MID(U141, SEARCH("!", U141)+1, SEARCH("+", U141)-SEARCH("!", U141)-1)), Rankings!$A$2:$BK$161, 63, FALSE),0)</f>
        <v>0</v>
      </c>
      <c r="HU141">
        <f>IFERROR(VLOOKUP(_xlfn.NUMBERVALUE(MID(V141, SEARCH("!", V141)+1, SEARCH("+", V141)-SEARCH("!", V141)-1)), Rankings!$A$2:$BK$161, 63, FALSE),0)</f>
        <v>0</v>
      </c>
      <c r="HV141">
        <f>IFERROR(VLOOKUP(_xlfn.NUMBERVALUE(MID(W141, SEARCH("!", W141)+1, SEARCH("+", W141)-SEARCH("!", W141)-1)), Rankings!$A$2:$BK$161, 63, FALSE),0)</f>
        <v>0</v>
      </c>
      <c r="HW141">
        <f>IFERROR(VLOOKUP(_xlfn.NUMBERVALUE(MID(X141, SEARCH("!", X141)+1, SEARCH("+", X141)-SEARCH("!", X141)-1)), Rankings!$A$2:$BK$161, 63, FALSE),0)</f>
        <v>0</v>
      </c>
      <c r="HX141">
        <f>IFERROR(VLOOKUP(_xlfn.NUMBERVALUE(MID(Y141, SEARCH("!", Y141)+1, SEARCH("+", Y141)-SEARCH("!", Y141)-1)), Rankings!$A$2:$BK$161, 63, FALSE),0)</f>
        <v>0</v>
      </c>
      <c r="HY141">
        <f>IFERROR(VLOOKUP(_xlfn.NUMBERVALUE(MID(Z141, SEARCH("!", Z141)+1, SEARCH("+", Z141)-SEARCH("!", Z141)-1)), Rankings!$A$2:$BK$161, 63, FALSE),0)</f>
        <v>0</v>
      </c>
      <c r="HZ141">
        <f>IFERROR(VLOOKUP(_xlfn.NUMBERVALUE(MID(AA141, SEARCH("!", AA141)+1, SEARCH("+", AA141)-SEARCH("!", AA141)-1)), Rankings!$A$2:$BK$161, 63, FALSE),0)</f>
        <v>0</v>
      </c>
      <c r="IA141">
        <f>IFERROR(VLOOKUP(_xlfn.NUMBERVALUE(MID(AB141, SEARCH("!", AB141)+1, SEARCH("+", AB141)-SEARCH("!", AB141)-1)), Rankings!$A$2:$BK$161, 63, FALSE),0)</f>
        <v>0</v>
      </c>
      <c r="IB141">
        <f>IFERROR(VLOOKUP(_xlfn.NUMBERVALUE(MID(AC141, SEARCH("!", AC141)+1, SEARCH("+", AC141)-SEARCH("!", AC141)-1)), Rankings!$A$2:$BK$161, 63, FALSE),0)</f>
        <v>0</v>
      </c>
      <c r="IC141">
        <f>IFERROR(VLOOKUP(_xlfn.NUMBERVALUE(MID(AD141, SEARCH("!", AD141)+1, SEARCH("+", AD141)-SEARCH("!", AD141)-1)), Rankings!$A$2:$BK$161, 63, FALSE),0)</f>
        <v>0</v>
      </c>
      <c r="ID141">
        <f>IFERROR(VLOOKUP(_xlfn.NUMBERVALUE(MID(AE141, SEARCH("!", AE141)+1, SEARCH("+", AE141)-SEARCH("!", AE141)-1)), Rankings!$A$2:$BK$161, 63, FALSE),0)</f>
        <v>0</v>
      </c>
      <c r="IE141">
        <f>IFERROR(VLOOKUP(_xlfn.NUMBERVALUE(MID(AF141, SEARCH("!", AF141)+1, SEARCH("+", AF141)-SEARCH("!", AF141)-1)), Rankings!$A$2:$BK$161, 63, FALSE),0)</f>
        <v>0</v>
      </c>
      <c r="IF141">
        <f>IFERROR(VLOOKUP(_xlfn.NUMBERVALUE(MID(AG141, SEARCH("!", AG141)+1, SEARCH("+", AG141)-SEARCH("!", AG141)-1)), Rankings!$A$2:$BK$161, 63, FALSE),0)</f>
        <v>0</v>
      </c>
      <c r="IG141">
        <f>IFERROR(VLOOKUP(_xlfn.NUMBERVALUE(MID(AH141, SEARCH("!", AH141)+1, SEARCH("+", AH141)-SEARCH("!", AH141)-1)), Rankings!$A$2:$BK$161, 63, FALSE),0)</f>
        <v>0</v>
      </c>
      <c r="IH141">
        <f>IFERROR(VLOOKUP(_xlfn.NUMBERVALUE(MID(AI141, SEARCH("!", AI141)+1, SEARCH("+", AI141)-SEARCH("!", AI141)-1)), Rankings!$A$2:$BK$161, 63, FALSE),0)</f>
        <v>0</v>
      </c>
      <c r="II141">
        <f>IFERROR(VLOOKUP(_xlfn.NUMBERVALUE(MID(AJ141, SEARCH("!", AJ141)+1, SEARCH("+", AJ141)-SEARCH("!", AJ141)-1)), Rankings!$A$2:$BK$161, 63, FALSE),0)</f>
        <v>0</v>
      </c>
      <c r="IJ141">
        <f>IFERROR(VLOOKUP(_xlfn.NUMBERVALUE(MID(AK141, SEARCH("!", AK141)+1, SEARCH("+", AK141)-SEARCH("!", AK141)-1)), Rankings!$A$2:$BK$161, 63, FALSE),0)</f>
        <v>0</v>
      </c>
      <c r="IK141">
        <f>IFERROR(VLOOKUP(_xlfn.NUMBERVALUE(MID(AL141, SEARCH("!", AL141)+1, SEARCH("+", AL141)-SEARCH("!", AL141)-1)), Rankings!$A$2:$BK$161, 63, FALSE),0)</f>
        <v>0</v>
      </c>
      <c r="IL141">
        <f>IFERROR(VLOOKUP(_xlfn.NUMBERVALUE(MID(AM141, SEARCH("!", AM141)+1, SEARCH("+", AM141)-SEARCH("!", AM141)-1)), Rankings!$A$2:$BK$161, 63, FALSE),0)</f>
        <v>0</v>
      </c>
      <c r="IM141">
        <f>IFERROR(VLOOKUP(_xlfn.NUMBERVALUE(MID(AN141, SEARCH("!", AN141)+1, SEARCH("+", AN141)-SEARCH("!", AN141)-1)), Rankings!$A$2:$BK$161, 63, FALSE),0)</f>
        <v>0</v>
      </c>
      <c r="IN141">
        <f>IFERROR(VLOOKUP(_xlfn.NUMBERVALUE(MID(AO141, SEARCH("!", AO141)+1, SEARCH("+", AO141)-SEARCH("!", AO141)-1)), Rankings!$A$2:$BK$161, 63, FALSE),0)</f>
        <v>0</v>
      </c>
      <c r="IO141">
        <f>IFERROR(VLOOKUP(_xlfn.NUMBERVALUE(MID(AP141, SEARCH("!", AP141)+1, SEARCH("+", AP141)-SEARCH("!", AP141)-1)), Rankings!$A$2:$BK$161, 63, FALSE),0)</f>
        <v>0</v>
      </c>
      <c r="IP141">
        <f>IFERROR(VLOOKUP(_xlfn.NUMBERVALUE(MID(AQ141, SEARCH("!", AQ141)+1, SEARCH("+", AQ141)-SEARCH("!", AQ141)-1)), Rankings!$A$2:$BK$161, 63, FALSE),0)</f>
        <v>0</v>
      </c>
      <c r="IQ141">
        <f>IFERROR(VLOOKUP(_xlfn.NUMBERVALUE(MID(AR141, SEARCH("!", AR141)+1, SEARCH("+", AR141)-SEARCH("!", AR141)-1)), Rankings!$A$2:$BK$161, 63, FALSE),0)</f>
        <v>0</v>
      </c>
      <c r="IR141">
        <f>IFERROR(VLOOKUP(_xlfn.NUMBERVALUE(MID(AS141, SEARCH("!", AS141)+1, SEARCH("+", AS141)-SEARCH("!", AS141)-1)), Rankings!$A$2:$BK$161, 63, FALSE),0)</f>
        <v>0</v>
      </c>
      <c r="IS141">
        <f>IFERROR(VLOOKUP(_xlfn.NUMBERVALUE(MID(AT141, SEARCH("!", AT141)+1, SEARCH("+", AT141)-SEARCH("!", AT141)-1)), Rankings!$A$2:$BK$161, 63, FALSE),0)</f>
        <v>0</v>
      </c>
      <c r="IT141">
        <f>IFERROR(VLOOKUP(_xlfn.NUMBERVALUE(MID(AU141, SEARCH("!", AU141)+1, SEARCH("+", AU141)-SEARCH("!", AU141)-1)), Rankings!$A$2:$BK$161, 63, FALSE),0)</f>
        <v>0</v>
      </c>
      <c r="IU141">
        <f>IFERROR(VLOOKUP(_xlfn.NUMBERVALUE(MID(AV141, SEARCH("!", AV141)+1, SEARCH("+", AV141)-SEARCH("!", AV141)-1)), Rankings!$A$2:$BK$161, 63, FALSE),0)</f>
        <v>0</v>
      </c>
      <c r="IV141">
        <f>IFERROR(VLOOKUP(_xlfn.NUMBERVALUE(MID(AW141, SEARCH("!", AW141)+1, SEARCH("+", AW141)-SEARCH("!", AW141)-1)), Rankings!$A$2:$BK$161, 63, FALSE),0)</f>
        <v>0</v>
      </c>
      <c r="IW141">
        <f>IFERROR(VLOOKUP(_xlfn.NUMBERVALUE(MID(AX141, SEARCH("!", AX141)+1, SEARCH("+", AX141)-SEARCH("!", AX141)-1)), Rankings!$A$2:$BK$161, 63, FALSE),0)</f>
        <v>0</v>
      </c>
      <c r="IX141">
        <f>IFERROR(VLOOKUP(_xlfn.NUMBERVALUE(MID(AY141, SEARCH("!", AY141)+1, SEARCH("+", AY141)-SEARCH("!", AY141)-1)), Rankings!$A$2:$BK$161, 63, FALSE),0)</f>
        <v>0</v>
      </c>
      <c r="IY141">
        <f>IFERROR(VLOOKUP(_xlfn.NUMBERVALUE(MID(AZ141, SEARCH("!", AZ141)+1, SEARCH("+", AZ141)-SEARCH("!", AZ141)-1)), Rankings!$A$2:$BK$161, 63, FALSE),0)</f>
        <v>0</v>
      </c>
      <c r="IZ141">
        <f>IFERROR(VLOOKUP(_xlfn.NUMBERVALUE(MID(BA141, SEARCH("!", BA141)+1, SEARCH("+", BA141)-SEARCH("!", BA141)-1)), Rankings!$A$2:$BK$161, 63, FALSE),0)</f>
        <v>0</v>
      </c>
      <c r="JA141">
        <f>IFERROR(VLOOKUP(_xlfn.NUMBERVALUE(MID(BB141, SEARCH("!", BB141)+1, SEARCH("+", BB141)-SEARCH("!", BB141)-1)), Rankings!$A$2:$BK$161, 63, FALSE),0)</f>
        <v>0</v>
      </c>
      <c r="JB141">
        <f>IFERROR(VLOOKUP(_xlfn.NUMBERVALUE(MID(BC141, SEARCH("!", BC141)+1, SEARCH("+", BC141)-SEARCH("!", BC141)-1)), Rankings!$A$2:$BK$161, 63, FALSE),0)</f>
        <v>0</v>
      </c>
      <c r="JC141">
        <f>IFERROR(VLOOKUP(_xlfn.NUMBERVALUE(MID(BD141, SEARCH("!", BD141)+1, SEARCH("+", BD141)-SEARCH("!", BD141)-1)), Rankings!$A$2:$BK$161, 63, FALSE),0)</f>
        <v>0</v>
      </c>
      <c r="JD141">
        <f>IFERROR(VLOOKUP(_xlfn.NUMBERVALUE(MID(BE141, SEARCH("!", BE141)+1, SEARCH("+", BE141)-SEARCH("!", BE141)-1)), Rankings!$A$2:$BK$161, 63, FALSE),0)</f>
        <v>0</v>
      </c>
      <c r="JE141">
        <f>IFERROR(VLOOKUP(_xlfn.NUMBERVALUE(MID(BF141, SEARCH("!", BF141)+1, SEARCH("+", BF141)-SEARCH("!", BF141)-1)), Rankings!$A$2:$BK$161, 63, FALSE),0)</f>
        <v>0</v>
      </c>
      <c r="JF141">
        <f>IFERROR(VLOOKUP(_xlfn.NUMBERVALUE(MID(BG141, SEARCH("!", BG141)+1, SEARCH("+", BG141)-SEARCH("!", BG141)-1)), Rankings!$A$2:$BK$161, 63, FALSE),0)</f>
        <v>0</v>
      </c>
      <c r="JG141">
        <f>IFERROR(VLOOKUP(_xlfn.NUMBERVALUE(MID(BH141, SEARCH("!", BH141)+1, SEARCH("+", BH141)-SEARCH("!", BH141)-1)), Rankings!$A$2:$BK$161, 63, FALSE),0)</f>
        <v>0</v>
      </c>
      <c r="JH141">
        <f>IFERROR(VLOOKUP(_xlfn.NUMBERVALUE(MID(BI141, SEARCH("!", BI141)+1, SEARCH("+", BI141)-SEARCH("!", BI141)-1)), Rankings!$A$2:$BK$161, 63, FALSE),0)</f>
        <v>0</v>
      </c>
      <c r="JI141">
        <f>IFERROR(VLOOKUP(_xlfn.NUMBERVALUE(MID(BJ141, SEARCH("!", BJ141)+1, SEARCH("+", BJ141)-SEARCH("!", BJ141)-1)), Rankings!$A$2:$BK$161, 63, FALSE),0)</f>
        <v>0</v>
      </c>
      <c r="JJ141">
        <f>IFERROR(VLOOKUP(_xlfn.NUMBERVALUE(MID(BK141, SEARCH("!", BK141)+1, SEARCH("+", BK141)-SEARCH("!", BK141)-1)), Rankings!$A$2:$BK$161, 63, FALSE),0)</f>
        <v>0</v>
      </c>
      <c r="JK141">
        <f>IFERROR(VLOOKUP(_xlfn.NUMBERVALUE(MID(BL141, SEARCH("!", BL141)+1, SEARCH("+", BL141)-SEARCH("!", BL141)-1)), Rankings!$A$2:$BK$161, 63, FALSE),0)</f>
        <v>0</v>
      </c>
      <c r="JL141">
        <f>IFERROR(VLOOKUP(_xlfn.NUMBERVALUE(MID(BM141, SEARCH("!", BM141)+1, SEARCH("+", BM141)-SEARCH("!", BM141)-1)), Rankings!$A$2:$BK$161, 63, FALSE),0)</f>
        <v>0</v>
      </c>
      <c r="JM141">
        <f>IFERROR(VLOOKUP(_xlfn.NUMBERVALUE(MID(BN141, SEARCH("!", BN141)+1, SEARCH("+", BN141)-SEARCH("!", BN141)-1)), Rankings!$A$2:$BK$161, 63, FALSE),0)</f>
        <v>0</v>
      </c>
      <c r="JN141">
        <f>IFERROR(VLOOKUP(_xlfn.NUMBERVALUE(MID(BO141, SEARCH("!", BO141)+1, SEARCH("+", BO141)-SEARCH("!", BO141)-1)), Rankings!$A$2:$BK$161, 63, FALSE),0)</f>
        <v>0</v>
      </c>
      <c r="JO141">
        <f>IFERROR(VLOOKUP(_xlfn.NUMBERVALUE(MID(BP141, SEARCH("!", BP141)+1, SEARCH("+", BP141)-SEARCH("!", BP141)-1)), Rankings!$A$2:$BK$161, 63, FALSE),0)</f>
        <v>0</v>
      </c>
      <c r="JP141">
        <f>IFERROR(VLOOKUP(_xlfn.NUMBERVALUE(MID(BQ141, SEARCH("!", BQ141)+1, SEARCH("+", BQ141)-SEARCH("!", BQ141)-1)), Rankings!$A$2:$BK$161, 63, FALSE),0)</f>
        <v>0</v>
      </c>
      <c r="JQ141">
        <f>IFERROR(VLOOKUP(_xlfn.NUMBERVALUE(MID(BR141, SEARCH("!", BR141)+1, SEARCH("+", BR141)-SEARCH("!", BR141)-1)), Rankings!$A$2:$BK$161, 63, FALSE),0)</f>
        <v>0</v>
      </c>
      <c r="JR141">
        <f>IFERROR(VLOOKUP(_xlfn.NUMBERVALUE(MID(BS141, SEARCH("!", BS141)+1, SEARCH("+", BS141)-SEARCH("!", BS141)-1)), Rankings!$A$2:$BK$161, 63, FALSE),0)</f>
        <v>0</v>
      </c>
      <c r="JS141">
        <f>IFERROR(VLOOKUP(_xlfn.NUMBERVALUE(MID(BT141, SEARCH("!", BT141)+1, SEARCH("+", BT141)-SEARCH("!", BT141)-1)), Rankings!$A$2:$BK$161, 63, FALSE),0)</f>
        <v>0</v>
      </c>
      <c r="JT141">
        <f>IFERROR(VLOOKUP(_xlfn.NUMBERVALUE(MID(BU141, SEARCH("!", BU141)+1, SEARCH("+", BU141)-SEARCH("!", BU141)-1)), Rankings!$A$2:$BK$161, 63, FALSE),0)</f>
        <v>0</v>
      </c>
      <c r="JU141">
        <f>IFERROR(VLOOKUP(_xlfn.NUMBERVALUE(MID(BV141, SEARCH("!", BV141)+1, SEARCH("+", BV141)-SEARCH("!", BV141)-1)), Rankings!$A$2:$BK$161, 63, FALSE),0)</f>
        <v>0</v>
      </c>
      <c r="JV141">
        <f>IFERROR(VLOOKUP(_xlfn.NUMBERVALUE(MID(BW141, SEARCH("!", BW141)+1, SEARCH("+", BW141)-SEARCH("!", BW141)-1)), Rankings!$A$2:$BK$161, 63, FALSE),0)</f>
        <v>0</v>
      </c>
      <c r="JW141">
        <f>IFERROR(VLOOKUP(_xlfn.NUMBERVALUE(MID(BX141, SEARCH("!", BX141)+1, SEARCH("+", BX141)-SEARCH("!", BX141)-1)), Rankings!$A$2:$BK$161, 63, FALSE),0)</f>
        <v>0</v>
      </c>
      <c r="JX141">
        <f>IFERROR(VLOOKUP(_xlfn.NUMBERVALUE(MID(BY141, SEARCH("!", BY141)+1, SEARCH("+", BY141)-SEARCH("!", BY141)-1)), Rankings!$A$2:$BK$161, 63, FALSE),0)</f>
        <v>0</v>
      </c>
      <c r="JY141">
        <f>IFERROR(VLOOKUP(_xlfn.NUMBERVALUE(MID(BZ141, SEARCH("!", BZ141)+1, SEARCH("+", BZ141)-SEARCH("!", BZ141)-1)), Rankings!$A$2:$BK$161, 63, FALSE),0)</f>
        <v>0</v>
      </c>
      <c r="JZ141">
        <f>IFERROR(VLOOKUP(_xlfn.NUMBERVALUE(MID(CA141, SEARCH("!", CA141)+1, SEARCH("+", CA141)-SEARCH("!", CA141)-1)), Rankings!$A$2:$BK$161, 63, FALSE),0)</f>
        <v>0</v>
      </c>
      <c r="KA141">
        <f>IFERROR(VLOOKUP(_xlfn.NUMBERVALUE(MID(CB141, SEARCH("!", CB141)+1, SEARCH("+", CB141)-SEARCH("!", CB141)-1)), Rankings!$A$2:$BK$161, 63, FALSE),0)</f>
        <v>0</v>
      </c>
      <c r="KB141">
        <f>IFERROR(VLOOKUP(_xlfn.NUMBERVALUE(MID(CC141, SEARCH("!", CC141)+1, SEARCH("+", CC141)-SEARCH("!", CC141)-1)), Rankings!$A$2:$BK$161, 63, FALSE),0)</f>
        <v>0</v>
      </c>
      <c r="KC141">
        <f>IFERROR(VLOOKUP(_xlfn.NUMBERVALUE(MID(CD141, SEARCH("!", CD141)+1, SEARCH("+", CD141)-SEARCH("!", CD141)-1)), Rankings!$A$2:$BK$161, 63, FALSE),0)</f>
        <v>0</v>
      </c>
      <c r="KD141">
        <f>IFERROR(VLOOKUP(_xlfn.NUMBERVALUE(MID(CE141, SEARCH("!", CE141)+1, SEARCH("+", CE141)-SEARCH("!", CE141)-1)), Rankings!$A$2:$BK$161, 63, FALSE),0)</f>
        <v>0</v>
      </c>
      <c r="KE141">
        <f>IFERROR(VLOOKUP(_xlfn.NUMBERVALUE(MID(CF141, SEARCH("!", CF141)+1, SEARCH("+", CF141)-SEARCH("!", CF141)-1)), Rankings!$A$2:$BK$161, 63, FALSE),0)</f>
        <v>0</v>
      </c>
      <c r="KF141">
        <f>IFERROR(VLOOKUP(_xlfn.NUMBERVALUE(MID(CG141, SEARCH("!", CG141)+1, SEARCH("+", CG141)-SEARCH("!", CG141)-1)), Rankings!$A$2:$BK$161, 63, FALSE),0)</f>
        <v>0</v>
      </c>
      <c r="KG141">
        <f>IFERROR(VLOOKUP(_xlfn.NUMBERVALUE(MID(CH141, SEARCH("!", CH141)+1, SEARCH("+", CH141)-SEARCH("!", CH141)-1)), Rankings!$A$2:$BK$161, 63, FALSE),0)</f>
        <v>0</v>
      </c>
      <c r="KH141">
        <f>IFERROR(VLOOKUP(_xlfn.NUMBERVALUE(MID(CI141, SEARCH("!", CI141)+1, SEARCH("+", CI141)-SEARCH("!", CI141)-1)), Rankings!$A$2:$BK$161, 63, FALSE),0)</f>
        <v>0</v>
      </c>
      <c r="KI141">
        <f>IFERROR(VLOOKUP(_xlfn.NUMBERVALUE(MID(CJ141, SEARCH("!", CJ141)+1, SEARCH("+", CJ141)-SEARCH("!", CJ141)-1)), Rankings!$A$2:$BK$161, 63, FALSE),0)</f>
        <v>0</v>
      </c>
      <c r="KJ141">
        <f>IFERROR(VLOOKUP(_xlfn.NUMBERVALUE(MID(CK141, SEARCH("!", CK141)+1, SEARCH("+", CK141)-SEARCH("!", CK141)-1)), Rankings!$A$2:$BK$161, 63, FALSE),0)</f>
        <v>0</v>
      </c>
      <c r="KK141">
        <f>IFERROR(VLOOKUP(_xlfn.NUMBERVALUE(MID(CL141, SEARCH("!", CL141)+1, SEARCH("+", CL141)-SEARCH("!", CL141)-1)), Rankings!$A$2:$BK$161, 63, FALSE),0)</f>
        <v>0</v>
      </c>
      <c r="KL141">
        <f>IFERROR(VLOOKUP(_xlfn.NUMBERVALUE(MID(CM141, SEARCH("!", CM141)+1, SEARCH("+", CM141)-SEARCH("!", CM141)-1)), Rankings!$A$2:$BK$161, 63, FALSE),0)</f>
        <v>0</v>
      </c>
      <c r="KM141">
        <f>IFERROR(VLOOKUP(_xlfn.NUMBERVALUE(MID(CN141, SEARCH("!", CN141)+1, SEARCH("+", CN141)-SEARCH("!", CN141)-1)), Rankings!$A$2:$BK$161, 63, FALSE),0)</f>
        <v>0</v>
      </c>
      <c r="KN141">
        <f>IFERROR(VLOOKUP(_xlfn.NUMBERVALUE(MID(CO141, SEARCH("!", CO141)+1, SEARCH("+", CO141)-SEARCH("!", CO141)-1)), Rankings!$A$2:$BK$161, 63, FALSE),0)</f>
        <v>0</v>
      </c>
      <c r="KO141">
        <f>IFERROR(VLOOKUP(_xlfn.NUMBERVALUE(MID(CP141, SEARCH("!", CP141)+1, SEARCH("+", CP141)-SEARCH("!", CP141)-1)), Rankings!$A$2:$BK$161, 63, FALSE),0)</f>
        <v>0</v>
      </c>
      <c r="KP141">
        <f>IFERROR(VLOOKUP(_xlfn.NUMBERVALUE(MID(CQ141, SEARCH("!", CQ141)+1, SEARCH("+", CQ141)-SEARCH("!", CQ141)-1)), Rankings!$A$2:$BK$161, 63, FALSE),0)</f>
        <v>0</v>
      </c>
      <c r="KQ141">
        <f>IFERROR(VLOOKUP(_xlfn.NUMBERVALUE(MID(CR141, SEARCH("!", CR141)+1, SEARCH("+", CR141)-SEARCH("!", CR141)-1)), Rankings!$A$2:$BK$161, 63, FALSE),0)</f>
        <v>0</v>
      </c>
      <c r="KS141" s="4">
        <f t="shared" si="3783"/>
        <v>176</v>
      </c>
      <c r="KT141" s="4">
        <f t="shared" si="3784"/>
        <v>78</v>
      </c>
      <c r="KU141" s="4">
        <f t="shared" si="3785"/>
        <v>47</v>
      </c>
      <c r="KV141" s="4">
        <f t="shared" si="3786"/>
        <v>0</v>
      </c>
      <c r="KY141" s="4">
        <f t="shared" si="3787"/>
        <v>301</v>
      </c>
      <c r="KZ141" s="4"/>
      <c r="LB141">
        <f t="shared" si="3788"/>
        <v>28</v>
      </c>
      <c r="LC141">
        <f t="shared" si="3789"/>
        <v>7</v>
      </c>
      <c r="LD141">
        <f t="shared" si="3790"/>
        <v>46</v>
      </c>
      <c r="LE141">
        <f t="shared" si="3791"/>
        <v>23</v>
      </c>
      <c r="LF141">
        <f t="shared" si="3792"/>
        <v>24</v>
      </c>
      <c r="LG141">
        <f t="shared" si="3793"/>
        <v>35</v>
      </c>
      <c r="LH141">
        <f t="shared" si="3794"/>
        <v>38</v>
      </c>
      <c r="LI141">
        <f t="shared" si="3795"/>
        <v>40</v>
      </c>
      <c r="LJ141">
        <f t="shared" si="3796"/>
        <v>60</v>
      </c>
      <c r="LK141">
        <f t="shared" si="3797"/>
        <v>0</v>
      </c>
      <c r="LL141">
        <f t="shared" si="3798"/>
        <v>0</v>
      </c>
      <c r="LM141">
        <f t="shared" si="3799"/>
        <v>0</v>
      </c>
      <c r="LN141">
        <f t="shared" si="3800"/>
        <v>0</v>
      </c>
      <c r="LO141">
        <f t="shared" si="3801"/>
        <v>0</v>
      </c>
      <c r="LP141">
        <f t="shared" si="3802"/>
        <v>0</v>
      </c>
      <c r="LQ141">
        <f t="shared" si="3803"/>
        <v>0</v>
      </c>
      <c r="LR141">
        <f t="shared" si="3804"/>
        <v>0</v>
      </c>
      <c r="LS141">
        <f t="shared" si="3805"/>
        <v>0</v>
      </c>
      <c r="LT141">
        <f t="shared" si="3806"/>
        <v>0</v>
      </c>
      <c r="LU141">
        <f t="shared" si="3807"/>
        <v>0</v>
      </c>
      <c r="LV141">
        <f t="shared" si="3808"/>
        <v>0</v>
      </c>
      <c r="LW141">
        <f t="shared" si="3809"/>
        <v>0</v>
      </c>
      <c r="LX141">
        <f t="shared" si="3810"/>
        <v>0</v>
      </c>
      <c r="LY141">
        <f t="shared" si="3811"/>
        <v>0</v>
      </c>
      <c r="LZ141">
        <f t="shared" si="3812"/>
        <v>0</v>
      </c>
      <c r="MA141">
        <f t="shared" si="3813"/>
        <v>0</v>
      </c>
      <c r="MB141">
        <f t="shared" si="3814"/>
        <v>0</v>
      </c>
      <c r="MC141">
        <f t="shared" si="3815"/>
        <v>0</v>
      </c>
      <c r="MD141">
        <f t="shared" si="3816"/>
        <v>0</v>
      </c>
      <c r="ME141">
        <f t="shared" si="3817"/>
        <v>0</v>
      </c>
      <c r="MF141">
        <f t="shared" si="3818"/>
        <v>0</v>
      </c>
      <c r="MG141">
        <f t="shared" si="3819"/>
        <v>0</v>
      </c>
      <c r="MH141">
        <f t="shared" si="3820"/>
        <v>0</v>
      </c>
      <c r="MI141">
        <f t="shared" si="3821"/>
        <v>0</v>
      </c>
      <c r="MJ141">
        <f t="shared" si="3822"/>
        <v>0</v>
      </c>
      <c r="MK141">
        <f t="shared" si="3823"/>
        <v>0</v>
      </c>
      <c r="ML141">
        <f t="shared" si="3824"/>
        <v>0</v>
      </c>
      <c r="MM141">
        <f t="shared" si="3825"/>
        <v>0</v>
      </c>
      <c r="MN141">
        <f t="shared" si="3826"/>
        <v>0</v>
      </c>
      <c r="MO141">
        <f t="shared" si="3827"/>
        <v>0</v>
      </c>
      <c r="MP141">
        <f t="shared" si="3828"/>
        <v>0</v>
      </c>
      <c r="MQ141">
        <f t="shared" si="3829"/>
        <v>0</v>
      </c>
      <c r="MR141">
        <f t="shared" si="3830"/>
        <v>0</v>
      </c>
      <c r="MS141">
        <f t="shared" si="3831"/>
        <v>0</v>
      </c>
      <c r="MT141">
        <f t="shared" si="3832"/>
        <v>0</v>
      </c>
      <c r="MU141">
        <f t="shared" si="3833"/>
        <v>0</v>
      </c>
      <c r="MV141">
        <f t="shared" si="3834"/>
        <v>0</v>
      </c>
      <c r="MW141">
        <f t="shared" si="3835"/>
        <v>0</v>
      </c>
      <c r="MX141">
        <f t="shared" si="3836"/>
        <v>0</v>
      </c>
      <c r="MY141">
        <f t="shared" si="3837"/>
        <v>0</v>
      </c>
      <c r="MZ141">
        <f t="shared" si="3838"/>
        <v>0</v>
      </c>
      <c r="NA141">
        <f t="shared" si="3839"/>
        <v>0</v>
      </c>
      <c r="NB141">
        <f t="shared" si="3840"/>
        <v>0</v>
      </c>
      <c r="NC141">
        <f t="shared" si="3841"/>
        <v>0</v>
      </c>
      <c r="ND141">
        <f t="shared" si="3842"/>
        <v>0</v>
      </c>
      <c r="NE141">
        <f t="shared" si="3843"/>
        <v>0</v>
      </c>
      <c r="NF141">
        <f t="shared" si="3844"/>
        <v>0</v>
      </c>
      <c r="NG141">
        <f t="shared" si="3845"/>
        <v>0</v>
      </c>
      <c r="NH141">
        <f t="shared" si="3846"/>
        <v>0</v>
      </c>
      <c r="NI141">
        <f t="shared" si="3847"/>
        <v>0</v>
      </c>
      <c r="NJ141">
        <f t="shared" si="3848"/>
        <v>0</v>
      </c>
      <c r="NK141">
        <f t="shared" si="3849"/>
        <v>0</v>
      </c>
      <c r="NL141">
        <f t="shared" si="3850"/>
        <v>0</v>
      </c>
      <c r="NM141">
        <f t="shared" si="3851"/>
        <v>0</v>
      </c>
      <c r="NN141">
        <f t="shared" si="3852"/>
        <v>0</v>
      </c>
      <c r="NO141">
        <f t="shared" si="3853"/>
        <v>0</v>
      </c>
      <c r="NP141">
        <f t="shared" si="3854"/>
        <v>0</v>
      </c>
      <c r="NQ141">
        <f t="shared" si="3855"/>
        <v>0</v>
      </c>
      <c r="NR141">
        <f t="shared" si="3856"/>
        <v>0</v>
      </c>
      <c r="NS141">
        <f t="shared" si="3857"/>
        <v>0</v>
      </c>
      <c r="NT141">
        <f t="shared" si="3858"/>
        <v>0</v>
      </c>
      <c r="NU141">
        <f t="shared" si="3859"/>
        <v>0</v>
      </c>
      <c r="NV141">
        <f t="shared" si="3860"/>
        <v>0</v>
      </c>
      <c r="NW141">
        <f t="shared" si="3861"/>
        <v>0</v>
      </c>
      <c r="NX141">
        <f t="shared" si="3862"/>
        <v>0</v>
      </c>
      <c r="NY141">
        <f t="shared" si="3863"/>
        <v>0</v>
      </c>
      <c r="NZ141">
        <f t="shared" si="3864"/>
        <v>0</v>
      </c>
      <c r="OA141">
        <f t="shared" si="3865"/>
        <v>0</v>
      </c>
      <c r="OB141">
        <f t="shared" si="3866"/>
        <v>0</v>
      </c>
      <c r="OC141">
        <f t="shared" si="3867"/>
        <v>0</v>
      </c>
      <c r="OD141">
        <f t="shared" si="3868"/>
        <v>0</v>
      </c>
      <c r="OE141">
        <f t="shared" si="3869"/>
        <v>0</v>
      </c>
      <c r="OF141">
        <f t="shared" si="3870"/>
        <v>0</v>
      </c>
      <c r="OG141">
        <f t="shared" si="3871"/>
        <v>0</v>
      </c>
      <c r="OH141">
        <f t="shared" si="3872"/>
        <v>0</v>
      </c>
      <c r="OJ141" s="4">
        <f t="shared" si="3873"/>
        <v>248</v>
      </c>
      <c r="OK141" s="4">
        <f t="shared" si="3874"/>
        <v>161</v>
      </c>
      <c r="OL141" s="4">
        <f t="shared" si="3875"/>
        <v>195</v>
      </c>
      <c r="OM141" s="4">
        <f t="shared" si="3876"/>
        <v>0</v>
      </c>
      <c r="OP141" s="4">
        <f t="shared" si="3877"/>
        <v>604</v>
      </c>
      <c r="OQ141" s="4"/>
      <c r="OS141">
        <f t="shared" si="3878"/>
        <v>86</v>
      </c>
      <c r="OT141">
        <f t="shared" si="3879"/>
        <v>34</v>
      </c>
      <c r="OU141">
        <f t="shared" si="3880"/>
        <v>44</v>
      </c>
      <c r="OV141">
        <f t="shared" si="3881"/>
        <v>74</v>
      </c>
      <c r="OW141">
        <f t="shared" si="3882"/>
        <v>121</v>
      </c>
      <c r="OX141">
        <f t="shared" si="3883"/>
        <v>27</v>
      </c>
      <c r="OY141">
        <f t="shared" si="3884"/>
        <v>75</v>
      </c>
      <c r="OZ141">
        <f t="shared" si="3885"/>
        <v>86</v>
      </c>
      <c r="PA141">
        <f t="shared" si="3886"/>
        <v>57</v>
      </c>
      <c r="PB141">
        <f t="shared" si="3887"/>
        <v>0</v>
      </c>
      <c r="PC141">
        <f t="shared" si="3888"/>
        <v>0</v>
      </c>
      <c r="PD141">
        <f t="shared" si="3889"/>
        <v>0</v>
      </c>
      <c r="PE141">
        <f t="shared" si="3890"/>
        <v>0</v>
      </c>
      <c r="PF141">
        <f t="shared" si="3891"/>
        <v>0</v>
      </c>
      <c r="PG141">
        <f t="shared" si="3892"/>
        <v>0</v>
      </c>
      <c r="PH141">
        <f t="shared" si="3893"/>
        <v>0</v>
      </c>
      <c r="PI141">
        <f t="shared" si="3894"/>
        <v>0</v>
      </c>
      <c r="PJ141">
        <f t="shared" si="3895"/>
        <v>0</v>
      </c>
      <c r="PK141">
        <f t="shared" si="3896"/>
        <v>0</v>
      </c>
      <c r="PL141">
        <f t="shared" si="3897"/>
        <v>0</v>
      </c>
      <c r="PM141">
        <f t="shared" si="3898"/>
        <v>0</v>
      </c>
      <c r="PN141">
        <f t="shared" si="3899"/>
        <v>0</v>
      </c>
      <c r="PO141">
        <f t="shared" si="3900"/>
        <v>0</v>
      </c>
      <c r="PP141">
        <f t="shared" si="3901"/>
        <v>0</v>
      </c>
      <c r="PQ141">
        <f t="shared" si="3902"/>
        <v>0</v>
      </c>
      <c r="PR141">
        <f t="shared" si="3903"/>
        <v>0</v>
      </c>
      <c r="PS141">
        <f t="shared" si="3904"/>
        <v>0</v>
      </c>
      <c r="PT141">
        <f t="shared" si="3905"/>
        <v>0</v>
      </c>
      <c r="PU141">
        <f t="shared" si="3906"/>
        <v>0</v>
      </c>
      <c r="PV141">
        <f t="shared" si="3907"/>
        <v>0</v>
      </c>
      <c r="PW141">
        <f t="shared" si="3908"/>
        <v>0</v>
      </c>
      <c r="PX141">
        <f t="shared" si="3909"/>
        <v>0</v>
      </c>
      <c r="PY141">
        <f t="shared" si="3910"/>
        <v>0</v>
      </c>
      <c r="PZ141">
        <f t="shared" si="3911"/>
        <v>0</v>
      </c>
      <c r="QA141">
        <f t="shared" si="3912"/>
        <v>0</v>
      </c>
      <c r="QB141">
        <f t="shared" si="3913"/>
        <v>0</v>
      </c>
      <c r="QC141">
        <f t="shared" si="3914"/>
        <v>0</v>
      </c>
      <c r="QD141">
        <f t="shared" si="3915"/>
        <v>0</v>
      </c>
      <c r="QE141">
        <f t="shared" si="3916"/>
        <v>0</v>
      </c>
      <c r="QF141">
        <f t="shared" si="3917"/>
        <v>0</v>
      </c>
      <c r="QG141">
        <f t="shared" si="3918"/>
        <v>0</v>
      </c>
      <c r="QH141">
        <f t="shared" si="3919"/>
        <v>0</v>
      </c>
      <c r="QI141">
        <f t="shared" si="3920"/>
        <v>0</v>
      </c>
      <c r="QJ141">
        <f t="shared" si="3921"/>
        <v>0</v>
      </c>
      <c r="QK141">
        <f t="shared" si="3922"/>
        <v>0</v>
      </c>
      <c r="QL141">
        <f t="shared" si="3923"/>
        <v>0</v>
      </c>
      <c r="QM141">
        <f t="shared" si="3924"/>
        <v>0</v>
      </c>
      <c r="QN141">
        <f t="shared" si="3925"/>
        <v>0</v>
      </c>
      <c r="QO141">
        <f t="shared" si="3926"/>
        <v>0</v>
      </c>
      <c r="QP141">
        <f t="shared" si="3927"/>
        <v>0</v>
      </c>
      <c r="QQ141">
        <f t="shared" si="3928"/>
        <v>0</v>
      </c>
      <c r="QR141">
        <f t="shared" si="3929"/>
        <v>0</v>
      </c>
      <c r="QS141">
        <f t="shared" si="3930"/>
        <v>0</v>
      </c>
      <c r="QT141">
        <f t="shared" si="3931"/>
        <v>0</v>
      </c>
      <c r="QU141">
        <f t="shared" si="3932"/>
        <v>0</v>
      </c>
      <c r="QV141">
        <f t="shared" si="3933"/>
        <v>0</v>
      </c>
      <c r="QW141">
        <f t="shared" si="3934"/>
        <v>0</v>
      </c>
      <c r="QX141">
        <f t="shared" si="3935"/>
        <v>0</v>
      </c>
      <c r="QY141">
        <f t="shared" si="3936"/>
        <v>0</v>
      </c>
      <c r="QZ141">
        <f t="shared" si="3937"/>
        <v>0</v>
      </c>
      <c r="RA141">
        <f t="shared" si="3938"/>
        <v>0</v>
      </c>
      <c r="RB141">
        <f t="shared" si="3939"/>
        <v>0</v>
      </c>
      <c r="RC141">
        <f t="shared" si="3940"/>
        <v>0</v>
      </c>
      <c r="RD141">
        <f t="shared" si="3941"/>
        <v>0</v>
      </c>
      <c r="RE141">
        <f t="shared" si="3942"/>
        <v>0</v>
      </c>
      <c r="RF141">
        <f t="shared" si="3943"/>
        <v>0</v>
      </c>
      <c r="RG141">
        <f t="shared" si="3944"/>
        <v>0</v>
      </c>
      <c r="RH141">
        <f t="shared" si="3945"/>
        <v>0</v>
      </c>
      <c r="RI141">
        <f t="shared" si="3946"/>
        <v>0</v>
      </c>
      <c r="RJ141">
        <f t="shared" si="3947"/>
        <v>0</v>
      </c>
      <c r="RK141">
        <f t="shared" si="3948"/>
        <v>0</v>
      </c>
      <c r="RL141">
        <f t="shared" si="3949"/>
        <v>0</v>
      </c>
      <c r="RM141">
        <f t="shared" si="3950"/>
        <v>0</v>
      </c>
      <c r="RN141">
        <f t="shared" si="3951"/>
        <v>0</v>
      </c>
      <c r="RO141">
        <f t="shared" si="3952"/>
        <v>0</v>
      </c>
      <c r="RP141">
        <f t="shared" si="3953"/>
        <v>0</v>
      </c>
      <c r="RQ141">
        <f t="shared" si="3954"/>
        <v>0</v>
      </c>
      <c r="RR141">
        <f t="shared" si="3955"/>
        <v>0</v>
      </c>
      <c r="RS141">
        <f t="shared" si="3956"/>
        <v>0</v>
      </c>
      <c r="RT141">
        <f t="shared" si="3957"/>
        <v>0</v>
      </c>
      <c r="RU141">
        <f t="shared" si="3958"/>
        <v>0</v>
      </c>
      <c r="RV141">
        <f t="shared" si="3959"/>
        <v>0</v>
      </c>
      <c r="RW141">
        <f t="shared" si="3960"/>
        <v>0</v>
      </c>
      <c r="RX141">
        <f t="shared" si="3961"/>
        <v>0</v>
      </c>
      <c r="RY141">
        <f t="shared" si="3962"/>
        <v>0</v>
      </c>
      <c r="SA141" s="4">
        <f t="shared" si="3963"/>
        <v>18.54</v>
      </c>
      <c r="SB141" s="4">
        <f t="shared" si="3964"/>
        <v>7</v>
      </c>
      <c r="SC141" s="4">
        <f t="shared" si="3965"/>
        <v>7.9</v>
      </c>
      <c r="SD141" s="4">
        <f t="shared" si="3966"/>
        <v>0</v>
      </c>
      <c r="SF141" s="4">
        <f t="shared" si="3967"/>
        <v>33.44</v>
      </c>
      <c r="SI141">
        <f t="shared" si="3968"/>
        <v>3.25</v>
      </c>
      <c r="SJ141">
        <f t="shared" si="3969"/>
        <v>2.33</v>
      </c>
      <c r="SK141">
        <f t="shared" si="3970"/>
        <v>3.23</v>
      </c>
      <c r="SL141">
        <f t="shared" si="3971"/>
        <v>3.5</v>
      </c>
      <c r="SM141">
        <f t="shared" si="3972"/>
        <v>4.4000000000000004</v>
      </c>
      <c r="SN141">
        <f t="shared" si="3973"/>
        <v>4.33</v>
      </c>
      <c r="SO141">
        <f t="shared" si="3974"/>
        <v>3.4</v>
      </c>
      <c r="SP141">
        <f t="shared" si="3975"/>
        <v>3.6</v>
      </c>
      <c r="SQ141">
        <f t="shared" si="3976"/>
        <v>5.4</v>
      </c>
      <c r="SR141" t="str">
        <f t="shared" si="3977"/>
        <v>0</v>
      </c>
      <c r="SS141" t="str">
        <f t="shared" si="3978"/>
        <v>0</v>
      </c>
      <c r="ST141" t="str">
        <f t="shared" si="3979"/>
        <v>0</v>
      </c>
      <c r="SU141" t="str">
        <f t="shared" si="3980"/>
        <v>0</v>
      </c>
      <c r="SV141" t="str">
        <f t="shared" si="3981"/>
        <v>0</v>
      </c>
      <c r="SW141" t="str">
        <f t="shared" si="3982"/>
        <v>0</v>
      </c>
      <c r="SX141" t="str">
        <f t="shared" si="3983"/>
        <v>0</v>
      </c>
      <c r="SY141" t="str">
        <f t="shared" si="3984"/>
        <v>0</v>
      </c>
      <c r="SZ141" t="str">
        <f t="shared" si="3985"/>
        <v>0</v>
      </c>
      <c r="TA141" t="str">
        <f t="shared" si="3986"/>
        <v>0</v>
      </c>
      <c r="TB141" t="str">
        <f t="shared" si="3987"/>
        <v>0</v>
      </c>
      <c r="TC141" t="str">
        <f t="shared" si="3988"/>
        <v>0</v>
      </c>
      <c r="TD141" t="str">
        <f t="shared" si="3989"/>
        <v>0</v>
      </c>
      <c r="TE141" t="str">
        <f t="shared" si="3990"/>
        <v>0</v>
      </c>
      <c r="TF141" t="str">
        <f t="shared" si="3991"/>
        <v>0</v>
      </c>
      <c r="TG141" t="str">
        <f t="shared" si="3992"/>
        <v>0</v>
      </c>
      <c r="TH141" t="str">
        <f t="shared" si="3993"/>
        <v>0</v>
      </c>
      <c r="TI141" t="str">
        <f t="shared" si="3994"/>
        <v>0</v>
      </c>
      <c r="TJ141" t="str">
        <f t="shared" si="3995"/>
        <v>0</v>
      </c>
      <c r="TK141" t="str">
        <f t="shared" si="3996"/>
        <v>0</v>
      </c>
      <c r="TL141" t="str">
        <f t="shared" si="3997"/>
        <v>0</v>
      </c>
      <c r="TM141" t="str">
        <f t="shared" si="3998"/>
        <v>0</v>
      </c>
      <c r="TN141" t="str">
        <f t="shared" si="3999"/>
        <v>0</v>
      </c>
      <c r="TO141" t="str">
        <f t="shared" si="4000"/>
        <v>0</v>
      </c>
      <c r="TP141" t="str">
        <f t="shared" si="4001"/>
        <v>0</v>
      </c>
      <c r="TQ141" t="str">
        <f t="shared" si="4002"/>
        <v>0</v>
      </c>
      <c r="TR141" t="str">
        <f t="shared" si="4003"/>
        <v>0</v>
      </c>
      <c r="TS141" t="str">
        <f t="shared" si="4004"/>
        <v>0</v>
      </c>
      <c r="TT141" t="str">
        <f t="shared" si="4005"/>
        <v>0</v>
      </c>
      <c r="TU141" t="str">
        <f t="shared" si="4006"/>
        <v>0</v>
      </c>
      <c r="TV141" t="str">
        <f t="shared" si="4007"/>
        <v>0</v>
      </c>
      <c r="TW141" t="str">
        <f t="shared" si="4008"/>
        <v>0</v>
      </c>
      <c r="TX141" t="str">
        <f t="shared" si="4009"/>
        <v>0</v>
      </c>
      <c r="TY141" t="str">
        <f t="shared" si="4010"/>
        <v>0</v>
      </c>
      <c r="TZ141" t="str">
        <f t="shared" si="4011"/>
        <v>0</v>
      </c>
      <c r="UA141" t="str">
        <f t="shared" si="4012"/>
        <v>0</v>
      </c>
      <c r="UB141" t="str">
        <f t="shared" si="4013"/>
        <v>0</v>
      </c>
      <c r="UC141" t="str">
        <f t="shared" si="4014"/>
        <v>0</v>
      </c>
      <c r="UD141" t="str">
        <f t="shared" si="4015"/>
        <v>0</v>
      </c>
      <c r="UE141" t="str">
        <f t="shared" si="4016"/>
        <v>0</v>
      </c>
      <c r="UF141" t="str">
        <f t="shared" si="4017"/>
        <v>0</v>
      </c>
      <c r="UG141" t="str">
        <f t="shared" si="4018"/>
        <v>0</v>
      </c>
      <c r="UH141" t="str">
        <f t="shared" si="4019"/>
        <v>0</v>
      </c>
      <c r="UI141" t="str">
        <f t="shared" si="4020"/>
        <v>0</v>
      </c>
      <c r="UJ141" t="str">
        <f t="shared" si="4021"/>
        <v>0</v>
      </c>
      <c r="UK141" t="str">
        <f t="shared" si="4022"/>
        <v>0</v>
      </c>
      <c r="UL141" t="str">
        <f t="shared" si="4023"/>
        <v>0</v>
      </c>
      <c r="UM141" t="str">
        <f t="shared" si="4024"/>
        <v>0</v>
      </c>
      <c r="UN141" t="str">
        <f t="shared" si="4025"/>
        <v>0</v>
      </c>
      <c r="UO141" t="str">
        <f t="shared" si="4026"/>
        <v>0</v>
      </c>
      <c r="UP141" t="str">
        <f t="shared" si="4027"/>
        <v>0</v>
      </c>
      <c r="UQ141" t="str">
        <f t="shared" si="4028"/>
        <v>0</v>
      </c>
      <c r="UR141" t="str">
        <f t="shared" si="4029"/>
        <v>0</v>
      </c>
      <c r="US141" t="str">
        <f t="shared" si="4030"/>
        <v>0</v>
      </c>
      <c r="UT141" t="str">
        <f t="shared" si="4031"/>
        <v>0</v>
      </c>
      <c r="UU141" t="str">
        <f t="shared" si="4032"/>
        <v>0</v>
      </c>
      <c r="UV141" t="str">
        <f t="shared" si="4033"/>
        <v>0</v>
      </c>
      <c r="UW141" t="str">
        <f t="shared" si="4034"/>
        <v>0</v>
      </c>
      <c r="UX141" t="str">
        <f t="shared" si="4035"/>
        <v>0</v>
      </c>
      <c r="UY141" t="str">
        <f t="shared" si="4036"/>
        <v>0</v>
      </c>
      <c r="UZ141" t="str">
        <f t="shared" si="4037"/>
        <v>0</v>
      </c>
      <c r="VA141" t="str">
        <f t="shared" si="4038"/>
        <v>0</v>
      </c>
      <c r="VB141" t="str">
        <f t="shared" si="4039"/>
        <v>0</v>
      </c>
      <c r="VC141" t="str">
        <f t="shared" si="4040"/>
        <v>0</v>
      </c>
      <c r="VD141" t="str">
        <f t="shared" si="4041"/>
        <v>0</v>
      </c>
      <c r="VE141" t="str">
        <f t="shared" si="4042"/>
        <v>0</v>
      </c>
      <c r="VF141" t="str">
        <f t="shared" si="4043"/>
        <v>0</v>
      </c>
      <c r="VG141" t="str">
        <f t="shared" si="4044"/>
        <v>0</v>
      </c>
      <c r="VH141" t="str">
        <f t="shared" si="4045"/>
        <v>0</v>
      </c>
      <c r="VI141" t="str">
        <f t="shared" si="4046"/>
        <v>0</v>
      </c>
      <c r="VJ141" t="str">
        <f t="shared" si="4047"/>
        <v>0</v>
      </c>
      <c r="VK141" t="str">
        <f t="shared" si="4048"/>
        <v>0</v>
      </c>
      <c r="VL141" t="str">
        <f t="shared" si="4049"/>
        <v>0</v>
      </c>
      <c r="VM141" t="str">
        <f t="shared" si="4050"/>
        <v>0</v>
      </c>
      <c r="VN141" t="str">
        <f t="shared" si="4051"/>
        <v>0</v>
      </c>
      <c r="VO141" t="str">
        <f t="shared" si="4052"/>
        <v>0</v>
      </c>
      <c r="VQ141" s="4">
        <f t="shared" si="4053"/>
        <v>-24.34</v>
      </c>
      <c r="VR141" s="4">
        <f t="shared" si="4054"/>
        <v>-13.08</v>
      </c>
      <c r="VS141" s="4">
        <f t="shared" si="4055"/>
        <v>-21.35</v>
      </c>
      <c r="VT141" s="4">
        <f t="shared" si="4056"/>
        <v>0</v>
      </c>
      <c r="VV141" s="4">
        <f t="shared" si="4057"/>
        <v>-58.77</v>
      </c>
      <c r="VY141">
        <f t="shared" si="4058"/>
        <v>-8.74</v>
      </c>
      <c r="VZ141">
        <f t="shared" si="4059"/>
        <v>-0.87</v>
      </c>
      <c r="WA141">
        <f t="shared" si="4060"/>
        <v>-15.78</v>
      </c>
      <c r="WB141">
        <f t="shared" si="4061"/>
        <v>-14.19</v>
      </c>
      <c r="WC141">
        <f t="shared" si="4062"/>
        <v>-7.16</v>
      </c>
      <c r="WD141">
        <f t="shared" si="4063"/>
        <v>4.6399999999999997</v>
      </c>
      <c r="WE141">
        <f t="shared" si="4064"/>
        <v>-3.98</v>
      </c>
      <c r="WF141">
        <f t="shared" si="4065"/>
        <v>-9.1</v>
      </c>
      <c r="WG141">
        <f t="shared" si="4066"/>
        <v>-3.59</v>
      </c>
      <c r="WH141">
        <f t="shared" si="4067"/>
        <v>0</v>
      </c>
      <c r="WI141">
        <f t="shared" si="4068"/>
        <v>0</v>
      </c>
      <c r="WJ141">
        <f t="shared" si="4069"/>
        <v>0</v>
      </c>
      <c r="WK141">
        <f t="shared" si="4070"/>
        <v>0</v>
      </c>
      <c r="WL141">
        <f t="shared" si="4071"/>
        <v>0</v>
      </c>
      <c r="WM141">
        <f t="shared" si="4072"/>
        <v>0</v>
      </c>
      <c r="WN141">
        <f t="shared" si="4073"/>
        <v>0</v>
      </c>
      <c r="WO141">
        <f t="shared" si="4074"/>
        <v>0</v>
      </c>
      <c r="WP141">
        <f t="shared" si="4075"/>
        <v>0</v>
      </c>
      <c r="WQ141">
        <f t="shared" si="4076"/>
        <v>0</v>
      </c>
      <c r="WR141">
        <f t="shared" si="4077"/>
        <v>0</v>
      </c>
      <c r="WS141">
        <f t="shared" si="4078"/>
        <v>0</v>
      </c>
      <c r="WT141">
        <f t="shared" si="4079"/>
        <v>0</v>
      </c>
      <c r="WU141">
        <f t="shared" si="4080"/>
        <v>0</v>
      </c>
      <c r="WV141">
        <f t="shared" si="4081"/>
        <v>0</v>
      </c>
      <c r="WW141">
        <f t="shared" si="4082"/>
        <v>0</v>
      </c>
      <c r="WX141">
        <f t="shared" si="4083"/>
        <v>0</v>
      </c>
      <c r="WY141">
        <f t="shared" si="4084"/>
        <v>0</v>
      </c>
      <c r="WZ141">
        <f t="shared" si="4085"/>
        <v>0</v>
      </c>
      <c r="XA141">
        <f t="shared" si="4086"/>
        <v>0</v>
      </c>
      <c r="XB141">
        <f t="shared" si="4087"/>
        <v>0</v>
      </c>
      <c r="XC141">
        <f t="shared" si="4088"/>
        <v>0</v>
      </c>
      <c r="XD141">
        <f t="shared" si="4089"/>
        <v>0</v>
      </c>
      <c r="XE141">
        <f t="shared" si="4090"/>
        <v>0</v>
      </c>
      <c r="XF141">
        <f t="shared" si="4091"/>
        <v>0</v>
      </c>
      <c r="XG141">
        <f t="shared" si="4092"/>
        <v>0</v>
      </c>
      <c r="XH141">
        <f t="shared" si="4093"/>
        <v>0</v>
      </c>
      <c r="XI141">
        <f t="shared" si="4094"/>
        <v>0</v>
      </c>
      <c r="XJ141">
        <f t="shared" si="4095"/>
        <v>0</v>
      </c>
      <c r="XK141">
        <f t="shared" si="4096"/>
        <v>0</v>
      </c>
      <c r="XL141">
        <f t="shared" si="4097"/>
        <v>0</v>
      </c>
      <c r="XM141">
        <f t="shared" si="4098"/>
        <v>0</v>
      </c>
      <c r="XN141">
        <f t="shared" si="4099"/>
        <v>0</v>
      </c>
      <c r="XO141">
        <f t="shared" si="4100"/>
        <v>0</v>
      </c>
      <c r="XP141">
        <f t="shared" si="4101"/>
        <v>0</v>
      </c>
      <c r="XQ141">
        <f t="shared" si="4102"/>
        <v>0</v>
      </c>
      <c r="XR141">
        <f t="shared" si="4103"/>
        <v>0</v>
      </c>
      <c r="XS141">
        <f t="shared" si="4104"/>
        <v>0</v>
      </c>
      <c r="XT141">
        <f t="shared" si="4105"/>
        <v>0</v>
      </c>
      <c r="XU141">
        <f t="shared" si="4106"/>
        <v>0</v>
      </c>
      <c r="XV141">
        <f t="shared" si="4107"/>
        <v>0</v>
      </c>
      <c r="XW141">
        <f t="shared" si="4108"/>
        <v>0</v>
      </c>
      <c r="XX141">
        <f t="shared" si="4109"/>
        <v>0</v>
      </c>
      <c r="XY141">
        <f t="shared" si="4110"/>
        <v>0</v>
      </c>
      <c r="XZ141">
        <f t="shared" si="4111"/>
        <v>0</v>
      </c>
      <c r="YA141">
        <f t="shared" si="4112"/>
        <v>0</v>
      </c>
      <c r="YB141">
        <f t="shared" si="4113"/>
        <v>0</v>
      </c>
      <c r="YC141">
        <f t="shared" si="4114"/>
        <v>0</v>
      </c>
      <c r="YD141">
        <f t="shared" si="4115"/>
        <v>0</v>
      </c>
      <c r="YE141">
        <f t="shared" si="4116"/>
        <v>0</v>
      </c>
      <c r="YF141">
        <f t="shared" si="4117"/>
        <v>0</v>
      </c>
      <c r="YG141">
        <f t="shared" si="4118"/>
        <v>0</v>
      </c>
      <c r="YH141">
        <f t="shared" si="4119"/>
        <v>0</v>
      </c>
      <c r="YI141">
        <f t="shared" si="4120"/>
        <v>0</v>
      </c>
      <c r="YJ141">
        <f t="shared" si="4121"/>
        <v>0</v>
      </c>
      <c r="YK141">
        <f t="shared" si="4122"/>
        <v>0</v>
      </c>
      <c r="YL141">
        <f t="shared" si="4123"/>
        <v>0</v>
      </c>
      <c r="YM141">
        <f t="shared" si="4124"/>
        <v>0</v>
      </c>
      <c r="YN141">
        <f t="shared" si="4125"/>
        <v>0</v>
      </c>
      <c r="YO141">
        <f t="shared" si="4126"/>
        <v>0</v>
      </c>
      <c r="YP141">
        <f t="shared" si="4127"/>
        <v>0</v>
      </c>
      <c r="YQ141">
        <f t="shared" si="4128"/>
        <v>0</v>
      </c>
      <c r="YR141">
        <f t="shared" si="4129"/>
        <v>0</v>
      </c>
      <c r="YS141">
        <f t="shared" si="4130"/>
        <v>0</v>
      </c>
      <c r="YT141">
        <f t="shared" si="4131"/>
        <v>0</v>
      </c>
      <c r="YU141">
        <f t="shared" si="4132"/>
        <v>0</v>
      </c>
      <c r="YV141">
        <f t="shared" si="4133"/>
        <v>0</v>
      </c>
      <c r="YW141">
        <f t="shared" si="4134"/>
        <v>0</v>
      </c>
      <c r="YX141">
        <f t="shared" si="4135"/>
        <v>0</v>
      </c>
      <c r="YY141">
        <f t="shared" si="4136"/>
        <v>0</v>
      </c>
      <c r="YZ141">
        <f t="shared" si="4137"/>
        <v>0</v>
      </c>
      <c r="ZA141">
        <f t="shared" si="4138"/>
        <v>0</v>
      </c>
      <c r="ZB141">
        <f t="shared" si="4139"/>
        <v>0</v>
      </c>
      <c r="ZC141">
        <f t="shared" si="4140"/>
        <v>0</v>
      </c>
      <c r="ZD141">
        <f t="shared" si="4141"/>
        <v>0</v>
      </c>
      <c r="ZE141">
        <f t="shared" si="4142"/>
        <v>0</v>
      </c>
      <c r="ZG141" s="4">
        <f t="shared" si="4143"/>
        <v>164</v>
      </c>
      <c r="ZH141" s="4">
        <f t="shared" si="4144"/>
        <v>54</v>
      </c>
      <c r="ZI141" s="4">
        <f t="shared" si="4145"/>
        <v>109</v>
      </c>
      <c r="ZJ141" s="4">
        <f t="shared" si="4146"/>
        <v>0</v>
      </c>
      <c r="ZL141" s="4">
        <f t="shared" si="4147"/>
        <v>327</v>
      </c>
      <c r="ZO141">
        <f t="shared" si="4148"/>
        <v>41</v>
      </c>
      <c r="ZP141">
        <f t="shared" si="4149"/>
        <v>17</v>
      </c>
      <c r="ZQ141">
        <f t="shared" si="4150"/>
        <v>67</v>
      </c>
      <c r="ZR141">
        <f t="shared" si="4151"/>
        <v>54</v>
      </c>
      <c r="ZS141">
        <f t="shared" si="4152"/>
        <v>55</v>
      </c>
      <c r="ZT141">
        <f t="shared" si="4153"/>
        <v>15</v>
      </c>
      <c r="ZU141">
        <f t="shared" si="4154"/>
        <v>27</v>
      </c>
      <c r="ZV141">
        <f t="shared" si="4155"/>
        <v>27</v>
      </c>
      <c r="ZW141">
        <f t="shared" si="4156"/>
        <v>24</v>
      </c>
      <c r="ZX141">
        <f t="shared" si="4157"/>
        <v>0</v>
      </c>
      <c r="ZY141">
        <f t="shared" si="4158"/>
        <v>0</v>
      </c>
      <c r="ZZ141">
        <f t="shared" si="4159"/>
        <v>0</v>
      </c>
      <c r="AAA141">
        <f t="shared" si="4160"/>
        <v>0</v>
      </c>
      <c r="AAB141">
        <f t="shared" si="4161"/>
        <v>0</v>
      </c>
      <c r="AAC141">
        <f t="shared" si="4162"/>
        <v>0</v>
      </c>
      <c r="AAD141">
        <f t="shared" si="4163"/>
        <v>0</v>
      </c>
      <c r="AAE141">
        <f t="shared" si="4164"/>
        <v>0</v>
      </c>
      <c r="AAF141">
        <f t="shared" si="4165"/>
        <v>0</v>
      </c>
      <c r="AAG141">
        <f t="shared" si="4166"/>
        <v>0</v>
      </c>
      <c r="AAH141">
        <f t="shared" si="4167"/>
        <v>0</v>
      </c>
      <c r="AAI141">
        <f t="shared" si="4168"/>
        <v>0</v>
      </c>
      <c r="AAJ141">
        <f t="shared" si="4169"/>
        <v>0</v>
      </c>
      <c r="AAK141">
        <f t="shared" si="4170"/>
        <v>0</v>
      </c>
      <c r="AAL141">
        <f t="shared" si="4171"/>
        <v>0</v>
      </c>
      <c r="AAM141">
        <f t="shared" si="4172"/>
        <v>0</v>
      </c>
      <c r="AAN141">
        <f t="shared" si="4173"/>
        <v>0</v>
      </c>
      <c r="AAO141">
        <f t="shared" si="4174"/>
        <v>0</v>
      </c>
      <c r="AAP141">
        <f t="shared" si="4175"/>
        <v>0</v>
      </c>
      <c r="AAQ141">
        <f t="shared" si="4176"/>
        <v>0</v>
      </c>
      <c r="AAR141">
        <f t="shared" si="4177"/>
        <v>0</v>
      </c>
      <c r="AAS141">
        <f t="shared" si="4178"/>
        <v>0</v>
      </c>
      <c r="AAT141">
        <f t="shared" si="4179"/>
        <v>0</v>
      </c>
      <c r="AAU141">
        <f t="shared" si="4180"/>
        <v>0</v>
      </c>
      <c r="AAV141">
        <f t="shared" si="4181"/>
        <v>0</v>
      </c>
      <c r="AAW141">
        <f t="shared" si="4182"/>
        <v>0</v>
      </c>
      <c r="AAX141">
        <f t="shared" si="4183"/>
        <v>0</v>
      </c>
      <c r="AAY141">
        <f t="shared" si="4184"/>
        <v>0</v>
      </c>
      <c r="AAZ141">
        <f t="shared" si="4185"/>
        <v>0</v>
      </c>
      <c r="ABA141">
        <f t="shared" si="4186"/>
        <v>0</v>
      </c>
      <c r="ABB141">
        <f t="shared" si="4187"/>
        <v>0</v>
      </c>
      <c r="ABC141">
        <f t="shared" si="4188"/>
        <v>0</v>
      </c>
      <c r="ABD141">
        <f t="shared" si="4189"/>
        <v>0</v>
      </c>
      <c r="ABE141">
        <f t="shared" si="4190"/>
        <v>0</v>
      </c>
      <c r="ABF141">
        <f t="shared" si="4191"/>
        <v>0</v>
      </c>
      <c r="ABG141">
        <f t="shared" si="4192"/>
        <v>0</v>
      </c>
      <c r="ABH141">
        <f t="shared" si="4193"/>
        <v>0</v>
      </c>
      <c r="ABI141">
        <f t="shared" si="4194"/>
        <v>0</v>
      </c>
      <c r="ABJ141">
        <f t="shared" si="4195"/>
        <v>0</v>
      </c>
      <c r="ABK141">
        <f t="shared" si="4196"/>
        <v>0</v>
      </c>
      <c r="ABL141">
        <f t="shared" si="4197"/>
        <v>0</v>
      </c>
      <c r="ABM141">
        <f t="shared" si="4198"/>
        <v>0</v>
      </c>
      <c r="ABN141">
        <f t="shared" si="4199"/>
        <v>0</v>
      </c>
      <c r="ABO141">
        <f t="shared" si="4200"/>
        <v>0</v>
      </c>
      <c r="ABP141">
        <f t="shared" si="4201"/>
        <v>0</v>
      </c>
      <c r="ABQ141">
        <f t="shared" si="4202"/>
        <v>0</v>
      </c>
      <c r="ABR141">
        <f t="shared" si="4203"/>
        <v>0</v>
      </c>
      <c r="ABS141">
        <f t="shared" si="4204"/>
        <v>0</v>
      </c>
      <c r="ABT141">
        <f t="shared" si="4205"/>
        <v>0</v>
      </c>
      <c r="ABU141">
        <f t="shared" si="4206"/>
        <v>0</v>
      </c>
      <c r="ABV141">
        <f t="shared" si="4207"/>
        <v>0</v>
      </c>
      <c r="ABW141">
        <f t="shared" si="4208"/>
        <v>0</v>
      </c>
      <c r="ABX141">
        <f t="shared" si="4209"/>
        <v>0</v>
      </c>
      <c r="ABY141">
        <f t="shared" si="4210"/>
        <v>0</v>
      </c>
      <c r="ABZ141">
        <f t="shared" si="4211"/>
        <v>0</v>
      </c>
      <c r="ACA141">
        <f t="shared" si="4212"/>
        <v>0</v>
      </c>
      <c r="ACB141">
        <f t="shared" si="4213"/>
        <v>0</v>
      </c>
      <c r="ACC141">
        <f t="shared" si="4214"/>
        <v>0</v>
      </c>
      <c r="ACD141">
        <f t="shared" si="4215"/>
        <v>0</v>
      </c>
      <c r="ACE141">
        <f t="shared" si="4216"/>
        <v>0</v>
      </c>
      <c r="ACF141">
        <f t="shared" si="4217"/>
        <v>0</v>
      </c>
      <c r="ACG141">
        <f t="shared" si="4218"/>
        <v>0</v>
      </c>
      <c r="ACH141">
        <f t="shared" si="4219"/>
        <v>0</v>
      </c>
      <c r="ACI141">
        <f t="shared" si="4220"/>
        <v>0</v>
      </c>
      <c r="ACJ141">
        <f t="shared" si="4221"/>
        <v>0</v>
      </c>
      <c r="ACK141">
        <f t="shared" si="4222"/>
        <v>0</v>
      </c>
      <c r="ACL141">
        <f t="shared" si="4223"/>
        <v>0</v>
      </c>
      <c r="ACM141">
        <f t="shared" si="4224"/>
        <v>0</v>
      </c>
      <c r="ACN141">
        <f t="shared" si="4225"/>
        <v>0</v>
      </c>
      <c r="ACO141">
        <f t="shared" si="4226"/>
        <v>0</v>
      </c>
      <c r="ACP141">
        <f t="shared" si="4227"/>
        <v>0</v>
      </c>
      <c r="ACQ141">
        <f t="shared" si="4228"/>
        <v>0</v>
      </c>
      <c r="ACR141">
        <f t="shared" si="4229"/>
        <v>0</v>
      </c>
      <c r="ACS141">
        <f t="shared" si="4230"/>
        <v>0</v>
      </c>
      <c r="ACT141">
        <f t="shared" si="4231"/>
        <v>0</v>
      </c>
      <c r="ACU141">
        <f t="shared" si="4232"/>
        <v>0</v>
      </c>
      <c r="ACW141" s="4">
        <f t="shared" si="4233"/>
        <v>159.19999999999999</v>
      </c>
      <c r="ACX141" s="4">
        <f t="shared" si="4234"/>
        <v>28.5</v>
      </c>
      <c r="ACY141" s="4">
        <f t="shared" si="4235"/>
        <v>18.2</v>
      </c>
      <c r="ACZ141" s="4">
        <f t="shared" si="4236"/>
        <v>0</v>
      </c>
      <c r="ADA141" s="88">
        <f t="shared" si="4237"/>
        <v>3.7749172176353749</v>
      </c>
      <c r="ADB141" s="4">
        <f t="shared" si="4238"/>
        <v>205.89999999999998</v>
      </c>
      <c r="ADC141" s="5">
        <f t="shared" si="4239"/>
        <v>5.6426943918663532</v>
      </c>
      <c r="ADD141" s="5">
        <f t="shared" si="4240"/>
        <v>3.0166206257996713</v>
      </c>
      <c r="ADE141">
        <f t="shared" si="4241"/>
        <v>11.7</v>
      </c>
      <c r="ADF141">
        <f t="shared" si="4242"/>
        <v>0</v>
      </c>
      <c r="ADG141">
        <f t="shared" si="4243"/>
        <v>62.2</v>
      </c>
      <c r="ADH141">
        <f t="shared" si="4244"/>
        <v>18.2</v>
      </c>
      <c r="ADI141">
        <f t="shared" si="4245"/>
        <v>0</v>
      </c>
      <c r="ADJ141">
        <f t="shared" si="4246"/>
        <v>31.1</v>
      </c>
      <c r="ADK141">
        <f t="shared" si="4247"/>
        <v>13.6</v>
      </c>
      <c r="ADL141">
        <f t="shared" si="4248"/>
        <v>14.9</v>
      </c>
      <c r="ADM141">
        <f t="shared" si="4249"/>
        <v>54.2</v>
      </c>
      <c r="ADN141">
        <f t="shared" si="4250"/>
        <v>0</v>
      </c>
      <c r="ADO141">
        <f t="shared" si="4251"/>
        <v>0</v>
      </c>
      <c r="ADP141">
        <f t="shared" si="4252"/>
        <v>0</v>
      </c>
      <c r="ADQ141">
        <f t="shared" si="4253"/>
        <v>0</v>
      </c>
      <c r="ADR141">
        <f t="shared" si="4254"/>
        <v>0</v>
      </c>
      <c r="ADS141">
        <f t="shared" si="4255"/>
        <v>0</v>
      </c>
      <c r="ADT141">
        <f t="shared" si="4256"/>
        <v>0</v>
      </c>
      <c r="ADU141">
        <f t="shared" si="4257"/>
        <v>0</v>
      </c>
      <c r="ADV141">
        <f t="shared" si="4258"/>
        <v>0</v>
      </c>
      <c r="ADW141">
        <f t="shared" si="4259"/>
        <v>0</v>
      </c>
      <c r="ADX141">
        <f t="shared" si="4260"/>
        <v>0</v>
      </c>
      <c r="ADY141">
        <f t="shared" si="4261"/>
        <v>0</v>
      </c>
      <c r="ADZ141">
        <f t="shared" si="4262"/>
        <v>0</v>
      </c>
      <c r="AEA141">
        <f t="shared" si="4263"/>
        <v>0</v>
      </c>
      <c r="AEB141">
        <f t="shared" si="4264"/>
        <v>0</v>
      </c>
      <c r="AEC141">
        <f t="shared" si="4265"/>
        <v>0</v>
      </c>
      <c r="AED141">
        <f t="shared" si="4266"/>
        <v>0</v>
      </c>
      <c r="AEE141">
        <f t="shared" si="4267"/>
        <v>0</v>
      </c>
      <c r="AEF141">
        <f t="shared" si="4268"/>
        <v>0</v>
      </c>
      <c r="AEG141">
        <f t="shared" si="4269"/>
        <v>0</v>
      </c>
      <c r="AEH141">
        <f t="shared" si="4270"/>
        <v>0</v>
      </c>
      <c r="AEI141">
        <f t="shared" si="4271"/>
        <v>0</v>
      </c>
      <c r="AEJ141">
        <f t="shared" si="4272"/>
        <v>0</v>
      </c>
      <c r="AEK141">
        <f t="shared" si="4273"/>
        <v>0</v>
      </c>
      <c r="AEL141">
        <f t="shared" si="4274"/>
        <v>0</v>
      </c>
      <c r="AEM141">
        <f t="shared" si="4275"/>
        <v>0</v>
      </c>
      <c r="AEN141">
        <f t="shared" si="4276"/>
        <v>0</v>
      </c>
      <c r="AEO141">
        <f t="shared" si="4277"/>
        <v>0</v>
      </c>
      <c r="AEP141">
        <f t="shared" si="4278"/>
        <v>0</v>
      </c>
      <c r="AEQ141">
        <f t="shared" si="4279"/>
        <v>0</v>
      </c>
      <c r="AER141">
        <f t="shared" si="4280"/>
        <v>0</v>
      </c>
      <c r="AES141">
        <f t="shared" si="4281"/>
        <v>0</v>
      </c>
      <c r="AET141">
        <f t="shared" si="4282"/>
        <v>0</v>
      </c>
      <c r="AEU141">
        <f t="shared" si="4283"/>
        <v>0</v>
      </c>
      <c r="AEV141">
        <f t="shared" si="4284"/>
        <v>0</v>
      </c>
      <c r="AEW141">
        <f t="shared" si="4285"/>
        <v>0</v>
      </c>
      <c r="AEX141">
        <f t="shared" si="4286"/>
        <v>0</v>
      </c>
      <c r="AEY141">
        <f t="shared" si="4287"/>
        <v>0</v>
      </c>
      <c r="AEZ141">
        <f t="shared" si="4288"/>
        <v>0</v>
      </c>
      <c r="AFA141">
        <f t="shared" si="4289"/>
        <v>0</v>
      </c>
      <c r="AFB141">
        <f t="shared" si="4290"/>
        <v>0</v>
      </c>
      <c r="AFC141">
        <f t="shared" si="4291"/>
        <v>0</v>
      </c>
      <c r="AFD141">
        <f t="shared" si="4292"/>
        <v>0</v>
      </c>
      <c r="AFE141">
        <f t="shared" si="4293"/>
        <v>0</v>
      </c>
      <c r="AFF141">
        <f t="shared" si="4294"/>
        <v>0</v>
      </c>
      <c r="AFG141">
        <f t="shared" si="4295"/>
        <v>0</v>
      </c>
      <c r="AFH141">
        <f t="shared" si="4296"/>
        <v>0</v>
      </c>
      <c r="AFI141">
        <f t="shared" si="4297"/>
        <v>0</v>
      </c>
      <c r="AFJ141">
        <f t="shared" si="4298"/>
        <v>0</v>
      </c>
      <c r="AFK141">
        <f t="shared" si="4299"/>
        <v>0</v>
      </c>
      <c r="AFL141">
        <f t="shared" si="4300"/>
        <v>0</v>
      </c>
      <c r="AFM141">
        <f t="shared" si="4301"/>
        <v>0</v>
      </c>
      <c r="AFN141">
        <f t="shared" si="4302"/>
        <v>0</v>
      </c>
      <c r="AFO141">
        <f t="shared" si="4303"/>
        <v>0</v>
      </c>
      <c r="AFP141">
        <f t="shared" si="4304"/>
        <v>0</v>
      </c>
      <c r="AFQ141">
        <f t="shared" si="4305"/>
        <v>0</v>
      </c>
      <c r="AFR141">
        <f t="shared" si="4306"/>
        <v>0</v>
      </c>
      <c r="AFS141">
        <f t="shared" si="4307"/>
        <v>0</v>
      </c>
      <c r="AFT141">
        <f t="shared" si="4308"/>
        <v>0</v>
      </c>
      <c r="AFU141">
        <f t="shared" si="4309"/>
        <v>0</v>
      </c>
      <c r="AFV141">
        <f t="shared" si="4310"/>
        <v>0</v>
      </c>
      <c r="AFW141">
        <f t="shared" si="4311"/>
        <v>0</v>
      </c>
      <c r="AFX141">
        <f t="shared" si="4312"/>
        <v>0</v>
      </c>
      <c r="AFY141">
        <f t="shared" si="4313"/>
        <v>0</v>
      </c>
      <c r="AFZ141">
        <f t="shared" si="4314"/>
        <v>0</v>
      </c>
      <c r="AGA141">
        <f t="shared" si="4315"/>
        <v>0</v>
      </c>
      <c r="AGB141">
        <f t="shared" si="4316"/>
        <v>0</v>
      </c>
      <c r="AGC141">
        <f t="shared" si="4317"/>
        <v>0</v>
      </c>
      <c r="AGD141">
        <f t="shared" si="4318"/>
        <v>0</v>
      </c>
      <c r="AGE141">
        <f t="shared" si="4319"/>
        <v>0</v>
      </c>
      <c r="AGF141">
        <f t="shared" si="4320"/>
        <v>0</v>
      </c>
      <c r="AGG141">
        <f t="shared" si="4321"/>
        <v>0</v>
      </c>
      <c r="AGH141">
        <f t="shared" si="4322"/>
        <v>0</v>
      </c>
      <c r="AGI141">
        <f t="shared" si="4323"/>
        <v>0</v>
      </c>
      <c r="AGJ141">
        <f t="shared" si="4324"/>
        <v>0</v>
      </c>
      <c r="AGK141">
        <f t="shared" si="4325"/>
        <v>0</v>
      </c>
      <c r="AGM141" s="88">
        <f t="shared" si="4326"/>
        <v>59</v>
      </c>
      <c r="AGN141" s="88">
        <v>59</v>
      </c>
      <c r="AGO141">
        <v>9</v>
      </c>
      <c r="AGP141">
        <f t="shared" si="4327"/>
        <v>9</v>
      </c>
      <c r="AGQ141">
        <f t="shared" si="4328"/>
        <v>9</v>
      </c>
      <c r="AGR141">
        <f t="shared" si="4329"/>
        <v>9</v>
      </c>
      <c r="AGS141">
        <f t="shared" si="4330"/>
        <v>9</v>
      </c>
      <c r="AGT141">
        <f t="shared" si="4331"/>
        <v>1</v>
      </c>
      <c r="AGU141">
        <f t="shared" si="4332"/>
        <v>9</v>
      </c>
      <c r="AGV141">
        <f t="shared" si="4333"/>
        <v>2</v>
      </c>
      <c r="AGW141">
        <f t="shared" si="4334"/>
        <v>4</v>
      </c>
      <c r="AGX141">
        <f t="shared" si="4335"/>
        <v>9</v>
      </c>
      <c r="AGY141">
        <f t="shared" si="4336"/>
        <v>0</v>
      </c>
      <c r="AGZ141">
        <f t="shared" si="4337"/>
        <v>0</v>
      </c>
      <c r="AHA141">
        <f t="shared" si="4338"/>
        <v>0</v>
      </c>
      <c r="AHB141">
        <f t="shared" si="4339"/>
        <v>0</v>
      </c>
      <c r="AHC141">
        <f t="shared" si="4340"/>
        <v>0</v>
      </c>
      <c r="AHD141">
        <f t="shared" si="4341"/>
        <v>0</v>
      </c>
      <c r="AHE141">
        <f t="shared" si="4342"/>
        <v>0</v>
      </c>
      <c r="AHF141">
        <f t="shared" si="4343"/>
        <v>0</v>
      </c>
      <c r="AHG141">
        <f t="shared" si="4344"/>
        <v>0</v>
      </c>
      <c r="AHH141">
        <f t="shared" si="4345"/>
        <v>0</v>
      </c>
      <c r="AHI141">
        <f t="shared" si="4346"/>
        <v>0</v>
      </c>
      <c r="AHJ141">
        <f t="shared" si="4347"/>
        <v>0</v>
      </c>
      <c r="AHK141">
        <f t="shared" si="4348"/>
        <v>0</v>
      </c>
      <c r="AHL141">
        <f t="shared" si="4349"/>
        <v>0</v>
      </c>
      <c r="AHM141">
        <f t="shared" si="4350"/>
        <v>0</v>
      </c>
      <c r="AHN141">
        <f t="shared" si="4351"/>
        <v>0</v>
      </c>
      <c r="AHO141">
        <f t="shared" si="4352"/>
        <v>0</v>
      </c>
      <c r="AHP141">
        <f t="shared" si="4353"/>
        <v>0</v>
      </c>
      <c r="AHQ141">
        <f t="shared" si="4354"/>
        <v>0</v>
      </c>
      <c r="AHR141">
        <f t="shared" si="4355"/>
        <v>0</v>
      </c>
      <c r="AHS141">
        <f t="shared" si="4356"/>
        <v>0</v>
      </c>
      <c r="AHT141">
        <f t="shared" si="4357"/>
        <v>0</v>
      </c>
      <c r="AHU141">
        <f t="shared" si="4358"/>
        <v>0</v>
      </c>
      <c r="AHV141">
        <f t="shared" si="4359"/>
        <v>0</v>
      </c>
      <c r="AHW141">
        <f t="shared" si="4360"/>
        <v>0</v>
      </c>
      <c r="AHX141">
        <f t="shared" si="4361"/>
        <v>0</v>
      </c>
      <c r="AHY141">
        <f t="shared" si="4362"/>
        <v>0</v>
      </c>
      <c r="AHZ141">
        <f t="shared" si="4363"/>
        <v>0</v>
      </c>
      <c r="AIA141">
        <f t="shared" si="4364"/>
        <v>0</v>
      </c>
      <c r="AIB141">
        <f t="shared" si="4365"/>
        <v>0</v>
      </c>
      <c r="AIC141">
        <f t="shared" si="4366"/>
        <v>0</v>
      </c>
      <c r="AID141">
        <f t="shared" si="4367"/>
        <v>0</v>
      </c>
      <c r="AIE141">
        <f t="shared" si="4368"/>
        <v>0</v>
      </c>
      <c r="AIF141">
        <f t="shared" si="4369"/>
        <v>0</v>
      </c>
      <c r="AIG141">
        <f t="shared" si="4370"/>
        <v>0</v>
      </c>
      <c r="AIH141">
        <f t="shared" si="4371"/>
        <v>0</v>
      </c>
      <c r="AII141">
        <f t="shared" si="4372"/>
        <v>0</v>
      </c>
      <c r="AIJ141">
        <f t="shared" si="4373"/>
        <v>0</v>
      </c>
      <c r="AIK141">
        <f t="shared" si="4374"/>
        <v>0</v>
      </c>
      <c r="AIL141">
        <f t="shared" si="4375"/>
        <v>0</v>
      </c>
      <c r="AIM141">
        <f t="shared" si="4376"/>
        <v>0</v>
      </c>
      <c r="AIN141">
        <f t="shared" si="4377"/>
        <v>0</v>
      </c>
      <c r="AIO141">
        <f t="shared" si="4378"/>
        <v>0</v>
      </c>
      <c r="AIP141">
        <f t="shared" si="4379"/>
        <v>0</v>
      </c>
      <c r="AIQ141">
        <f t="shared" si="4380"/>
        <v>0</v>
      </c>
      <c r="AIR141">
        <f t="shared" si="4381"/>
        <v>0</v>
      </c>
      <c r="AIS141">
        <f t="shared" si="4382"/>
        <v>0</v>
      </c>
      <c r="AIT141">
        <f t="shared" si="4383"/>
        <v>0</v>
      </c>
      <c r="AIU141">
        <f t="shared" si="4384"/>
        <v>0</v>
      </c>
      <c r="AIV141">
        <f t="shared" si="4385"/>
        <v>0</v>
      </c>
      <c r="AIW141">
        <f t="shared" si="4386"/>
        <v>0</v>
      </c>
      <c r="AIX141">
        <f t="shared" si="4387"/>
        <v>0</v>
      </c>
      <c r="AIY141">
        <f t="shared" si="4388"/>
        <v>0</v>
      </c>
      <c r="AIZ141">
        <f t="shared" si="4389"/>
        <v>0</v>
      </c>
      <c r="AJA141">
        <f t="shared" si="4390"/>
        <v>0</v>
      </c>
      <c r="AJB141">
        <f t="shared" si="4391"/>
        <v>0</v>
      </c>
      <c r="AJC141">
        <f t="shared" si="4392"/>
        <v>0</v>
      </c>
      <c r="AJD141">
        <f t="shared" si="4393"/>
        <v>0</v>
      </c>
      <c r="AJE141">
        <f t="shared" si="4394"/>
        <v>0</v>
      </c>
      <c r="AJF141">
        <f t="shared" si="4395"/>
        <v>0</v>
      </c>
      <c r="AJG141">
        <f t="shared" si="4396"/>
        <v>0</v>
      </c>
      <c r="AJH141">
        <f t="shared" si="4397"/>
        <v>0</v>
      </c>
      <c r="AJI141">
        <f t="shared" si="4398"/>
        <v>0</v>
      </c>
      <c r="AJJ141">
        <f t="shared" si="4399"/>
        <v>0</v>
      </c>
      <c r="AJK141">
        <f t="shared" si="4400"/>
        <v>0</v>
      </c>
      <c r="AJL141">
        <f t="shared" si="4401"/>
        <v>0</v>
      </c>
      <c r="AJM141">
        <f t="shared" si="4402"/>
        <v>0</v>
      </c>
      <c r="AJN141">
        <f t="shared" si="4403"/>
        <v>0</v>
      </c>
      <c r="AJO141">
        <f t="shared" si="4404"/>
        <v>0</v>
      </c>
      <c r="AJP141">
        <f t="shared" si="4405"/>
        <v>0</v>
      </c>
      <c r="AJQ141">
        <f t="shared" si="4406"/>
        <v>0</v>
      </c>
      <c r="AJR141">
        <f t="shared" si="4407"/>
        <v>0</v>
      </c>
      <c r="AJS141">
        <f t="shared" si="4408"/>
        <v>0</v>
      </c>
      <c r="AJT141">
        <f t="shared" si="4409"/>
        <v>0</v>
      </c>
      <c r="AJU141">
        <f t="shared" si="4410"/>
        <v>0</v>
      </c>
      <c r="AJV141">
        <f t="shared" si="4411"/>
        <v>0</v>
      </c>
      <c r="AJX141">
        <v>34</v>
      </c>
      <c r="AJY141">
        <v>1</v>
      </c>
      <c r="AJZ141">
        <v>1</v>
      </c>
      <c r="AKA141">
        <f t="shared" si="4412"/>
        <v>1</v>
      </c>
      <c r="AKB141">
        <f t="shared" si="4413"/>
        <v>2</v>
      </c>
      <c r="AKC141">
        <f t="shared" si="4414"/>
        <v>2</v>
      </c>
      <c r="AKD141">
        <f t="shared" si="4415"/>
        <v>2</v>
      </c>
      <c r="AKE141">
        <f t="shared" si="4416"/>
        <v>8</v>
      </c>
      <c r="AKF141">
        <f t="shared" si="4417"/>
        <v>8</v>
      </c>
      <c r="AKG141">
        <f t="shared" si="4418"/>
        <v>0</v>
      </c>
      <c r="AKH141">
        <f t="shared" si="4419"/>
        <v>0</v>
      </c>
      <c r="AKI141">
        <f t="shared" si="4420"/>
        <v>0</v>
      </c>
      <c r="AKJ141">
        <f t="shared" si="4421"/>
        <v>0</v>
      </c>
      <c r="AKK141">
        <f t="shared" si="4422"/>
        <v>0</v>
      </c>
      <c r="AKL141">
        <f t="shared" si="4423"/>
        <v>0</v>
      </c>
      <c r="AKM141">
        <f t="shared" si="4424"/>
        <v>0</v>
      </c>
      <c r="AKN141">
        <f t="shared" si="4425"/>
        <v>0</v>
      </c>
      <c r="AKO141">
        <f t="shared" si="4426"/>
        <v>0</v>
      </c>
      <c r="AKP141">
        <f t="shared" si="4427"/>
        <v>0</v>
      </c>
      <c r="AKQ141">
        <f t="shared" si="4428"/>
        <v>0</v>
      </c>
      <c r="AKR141">
        <f t="shared" si="4429"/>
        <v>0</v>
      </c>
      <c r="AKS141">
        <f t="shared" si="4430"/>
        <v>0</v>
      </c>
      <c r="AKT141">
        <f t="shared" si="4431"/>
        <v>0</v>
      </c>
      <c r="AKU141">
        <f t="shared" si="4432"/>
        <v>0</v>
      </c>
      <c r="AKV141">
        <f t="shared" si="4433"/>
        <v>0</v>
      </c>
      <c r="AKW141">
        <f t="shared" si="4434"/>
        <v>0</v>
      </c>
      <c r="AKX141">
        <f t="shared" si="4435"/>
        <v>0</v>
      </c>
      <c r="AKY141">
        <f t="shared" si="4436"/>
        <v>0</v>
      </c>
      <c r="AKZ141">
        <f t="shared" si="4437"/>
        <v>0</v>
      </c>
      <c r="ALA141">
        <f t="shared" si="4438"/>
        <v>0</v>
      </c>
      <c r="ALB141">
        <f t="shared" si="4439"/>
        <v>0</v>
      </c>
      <c r="ALC141">
        <f t="shared" si="4440"/>
        <v>0</v>
      </c>
      <c r="ALD141">
        <f t="shared" si="4441"/>
        <v>0</v>
      </c>
      <c r="ALE141">
        <f t="shared" si="4442"/>
        <v>0</v>
      </c>
      <c r="ALF141">
        <f t="shared" si="4443"/>
        <v>0</v>
      </c>
      <c r="ALG141">
        <f t="shared" si="4444"/>
        <v>0</v>
      </c>
      <c r="ALH141">
        <f t="shared" si="4445"/>
        <v>0</v>
      </c>
      <c r="ALI141">
        <f t="shared" si="4446"/>
        <v>0</v>
      </c>
      <c r="ALJ141">
        <f t="shared" si="4447"/>
        <v>0</v>
      </c>
      <c r="ALK141">
        <f t="shared" si="4448"/>
        <v>0</v>
      </c>
      <c r="ALL141">
        <f t="shared" si="4449"/>
        <v>0</v>
      </c>
      <c r="ALM141">
        <f t="shared" si="4450"/>
        <v>0</v>
      </c>
      <c r="ALN141">
        <f t="shared" si="4451"/>
        <v>0</v>
      </c>
      <c r="ALO141">
        <f t="shared" si="4452"/>
        <v>0</v>
      </c>
      <c r="ALP141">
        <f t="shared" si="4453"/>
        <v>0</v>
      </c>
      <c r="ALQ141">
        <f t="shared" si="4454"/>
        <v>0</v>
      </c>
      <c r="ALR141">
        <f t="shared" si="4455"/>
        <v>0</v>
      </c>
      <c r="ALS141">
        <f t="shared" si="4456"/>
        <v>0</v>
      </c>
      <c r="ALT141">
        <f t="shared" si="4457"/>
        <v>0</v>
      </c>
      <c r="ALU141">
        <f t="shared" si="4458"/>
        <v>0</v>
      </c>
      <c r="ALV141">
        <f t="shared" si="4459"/>
        <v>0</v>
      </c>
      <c r="ALW141">
        <f t="shared" si="4460"/>
        <v>0</v>
      </c>
      <c r="ALX141">
        <f t="shared" si="4461"/>
        <v>0</v>
      </c>
      <c r="ALY141">
        <f t="shared" si="4462"/>
        <v>0</v>
      </c>
      <c r="ALZ141">
        <f t="shared" si="4463"/>
        <v>0</v>
      </c>
      <c r="AMA141">
        <f t="shared" si="4464"/>
        <v>0</v>
      </c>
      <c r="AMB141">
        <f t="shared" si="4465"/>
        <v>0</v>
      </c>
      <c r="AMC141">
        <f t="shared" si="4466"/>
        <v>0</v>
      </c>
      <c r="AMD141">
        <f t="shared" si="4467"/>
        <v>0</v>
      </c>
      <c r="AME141">
        <f t="shared" si="4468"/>
        <v>0</v>
      </c>
      <c r="AMF141">
        <f t="shared" si="4469"/>
        <v>0</v>
      </c>
      <c r="AMG141">
        <f t="shared" si="4470"/>
        <v>0</v>
      </c>
      <c r="AMH141">
        <f t="shared" si="4471"/>
        <v>0</v>
      </c>
      <c r="AMI141">
        <f t="shared" si="4472"/>
        <v>0</v>
      </c>
      <c r="AMJ141">
        <f t="shared" si="4473"/>
        <v>0</v>
      </c>
      <c r="AMK141">
        <f t="shared" si="4474"/>
        <v>0</v>
      </c>
      <c r="AML141">
        <f t="shared" si="4475"/>
        <v>0</v>
      </c>
      <c r="AMM141">
        <f t="shared" si="4476"/>
        <v>0</v>
      </c>
      <c r="AMN141">
        <f t="shared" si="4477"/>
        <v>0</v>
      </c>
      <c r="AMO141">
        <f t="shared" si="4478"/>
        <v>0</v>
      </c>
      <c r="AMP141">
        <f t="shared" si="4479"/>
        <v>0</v>
      </c>
      <c r="AMQ141">
        <f t="shared" si="4480"/>
        <v>0</v>
      </c>
      <c r="AMR141">
        <f t="shared" si="4481"/>
        <v>0</v>
      </c>
      <c r="AMS141">
        <f t="shared" si="4482"/>
        <v>0</v>
      </c>
      <c r="AMT141">
        <f t="shared" si="4483"/>
        <v>0</v>
      </c>
      <c r="AMU141">
        <f t="shared" si="4484"/>
        <v>0</v>
      </c>
      <c r="AMV141">
        <f t="shared" si="4485"/>
        <v>0</v>
      </c>
      <c r="AMW141">
        <f t="shared" si="4486"/>
        <v>0</v>
      </c>
      <c r="AMX141">
        <f t="shared" si="4487"/>
        <v>0</v>
      </c>
      <c r="AMY141">
        <f t="shared" si="4488"/>
        <v>0</v>
      </c>
      <c r="AMZ141">
        <f t="shared" si="4489"/>
        <v>0</v>
      </c>
      <c r="ANA141">
        <f t="shared" si="4490"/>
        <v>0</v>
      </c>
      <c r="ANB141">
        <f t="shared" si="4491"/>
        <v>0</v>
      </c>
      <c r="ANC141">
        <f t="shared" si="4492"/>
        <v>0</v>
      </c>
      <c r="AND141">
        <f t="shared" si="4493"/>
        <v>0</v>
      </c>
      <c r="ANR141" s="4">
        <v>1506</v>
      </c>
      <c r="ANS141" s="4">
        <f t="shared" si="4494"/>
        <v>1506</v>
      </c>
      <c r="ANU141" s="4">
        <v>1558</v>
      </c>
      <c r="ANV141" t="str">
        <f t="shared" si="4495"/>
        <v>1537</v>
      </c>
      <c r="ANW141" t="str">
        <f t="shared" si="4496"/>
        <v>1508</v>
      </c>
      <c r="ANX141" t="str">
        <f t="shared" si="4497"/>
        <v>1530</v>
      </c>
      <c r="ANY141" t="str">
        <f t="shared" si="4498"/>
        <v>1528</v>
      </c>
      <c r="ANZ141" t="str">
        <f t="shared" si="4499"/>
        <v>1519</v>
      </c>
      <c r="AOA141" t="str">
        <f t="shared" si="4500"/>
        <v>1528</v>
      </c>
      <c r="AOB141" t="str">
        <f t="shared" si="4501"/>
        <v>1504</v>
      </c>
      <c r="AOC141" t="str">
        <f t="shared" si="4502"/>
        <v>1489</v>
      </c>
      <c r="AOD141" t="str">
        <f t="shared" si="4503"/>
        <v>1506</v>
      </c>
      <c r="AOE141" t="str">
        <f t="shared" si="4504"/>
        <v>1506</v>
      </c>
      <c r="AOF141" t="str">
        <f t="shared" si="4505"/>
        <v>1506</v>
      </c>
      <c r="AOG141" t="str">
        <f t="shared" si="4506"/>
        <v>1506</v>
      </c>
      <c r="AOH141" t="str">
        <f t="shared" si="4507"/>
        <v>1506</v>
      </c>
      <c r="AOI141" t="str">
        <f t="shared" si="4508"/>
        <v>1506</v>
      </c>
      <c r="AOJ141" t="str">
        <f t="shared" si="4509"/>
        <v>1506</v>
      </c>
      <c r="AOK141" t="str">
        <f t="shared" si="4510"/>
        <v>1506</v>
      </c>
      <c r="AOL141" t="str">
        <f t="shared" si="4511"/>
        <v>1506</v>
      </c>
      <c r="AOM141" t="str">
        <f t="shared" si="4512"/>
        <v>1506</v>
      </c>
      <c r="AON141" t="str">
        <f t="shared" si="4513"/>
        <v>1506</v>
      </c>
      <c r="AOO141" t="str">
        <f t="shared" si="4514"/>
        <v>1506</v>
      </c>
      <c r="AOP141" t="str">
        <f t="shared" si="4515"/>
        <v>1506</v>
      </c>
      <c r="AOQ141" t="str">
        <f t="shared" si="4516"/>
        <v>1506</v>
      </c>
      <c r="AOR141" t="str">
        <f t="shared" si="4517"/>
        <v>1506</v>
      </c>
      <c r="AOS141" t="str">
        <f t="shared" si="4518"/>
        <v>1506</v>
      </c>
      <c r="AOT141" t="str">
        <f t="shared" si="4519"/>
        <v>1506</v>
      </c>
      <c r="AOU141" t="str">
        <f t="shared" si="4520"/>
        <v>1506</v>
      </c>
      <c r="AOV141" t="str">
        <f t="shared" si="4521"/>
        <v>1506</v>
      </c>
      <c r="AOW141" t="str">
        <f t="shared" si="4522"/>
        <v>1506</v>
      </c>
      <c r="AOX141" t="str">
        <f t="shared" si="4523"/>
        <v>1506</v>
      </c>
      <c r="AOY141" t="str">
        <f t="shared" si="4524"/>
        <v>1506</v>
      </c>
      <c r="AOZ141" t="str">
        <f t="shared" si="4525"/>
        <v>1506</v>
      </c>
      <c r="APA141" t="str">
        <f t="shared" si="4526"/>
        <v>1506</v>
      </c>
      <c r="APB141" t="str">
        <f t="shared" si="4527"/>
        <v>1506</v>
      </c>
      <c r="APC141" t="str">
        <f t="shared" si="4528"/>
        <v>1506</v>
      </c>
      <c r="APD141" t="str">
        <f t="shared" si="4529"/>
        <v>1506</v>
      </c>
      <c r="APE141" t="str">
        <f t="shared" si="4530"/>
        <v>1506</v>
      </c>
      <c r="APF141" t="str">
        <f t="shared" si="4531"/>
        <v>1506</v>
      </c>
      <c r="APG141" t="str">
        <f t="shared" si="4532"/>
        <v>1506</v>
      </c>
      <c r="APH141" t="str">
        <f t="shared" si="4533"/>
        <v>1506</v>
      </c>
      <c r="API141" t="str">
        <f t="shared" si="4534"/>
        <v>1506</v>
      </c>
      <c r="APJ141" t="str">
        <f t="shared" si="4535"/>
        <v>1506</v>
      </c>
      <c r="APK141" t="str">
        <f t="shared" si="4536"/>
        <v>1506</v>
      </c>
      <c r="APL141" t="str">
        <f t="shared" si="4537"/>
        <v>1506</v>
      </c>
      <c r="APM141" t="str">
        <f t="shared" si="4538"/>
        <v>1506</v>
      </c>
      <c r="APN141" t="str">
        <f t="shared" si="4539"/>
        <v>1506</v>
      </c>
      <c r="APO141" t="str">
        <f t="shared" si="4540"/>
        <v>1506</v>
      </c>
      <c r="APP141" t="str">
        <f t="shared" si="4541"/>
        <v>1506</v>
      </c>
      <c r="APQ141" t="str">
        <f t="shared" si="4542"/>
        <v>1506</v>
      </c>
      <c r="APR141" t="str">
        <f t="shared" si="4543"/>
        <v>1506</v>
      </c>
      <c r="APS141" t="str">
        <f t="shared" si="4544"/>
        <v>1506</v>
      </c>
      <c r="APT141" t="str">
        <f t="shared" si="4545"/>
        <v>1506</v>
      </c>
      <c r="APU141" t="str">
        <f t="shared" si="4546"/>
        <v>1506</v>
      </c>
      <c r="APV141" t="str">
        <f t="shared" si="4547"/>
        <v>1506</v>
      </c>
      <c r="APW141" t="str">
        <f t="shared" si="4548"/>
        <v>1506</v>
      </c>
      <c r="APX141" t="str">
        <f t="shared" si="4549"/>
        <v>1506</v>
      </c>
      <c r="APY141" t="str">
        <f t="shared" si="4550"/>
        <v>1506</v>
      </c>
      <c r="APZ141" t="str">
        <f t="shared" si="4551"/>
        <v>1506</v>
      </c>
      <c r="AQA141" t="str">
        <f t="shared" si="4552"/>
        <v>1506</v>
      </c>
      <c r="AQB141" t="str">
        <f t="shared" si="4553"/>
        <v>1506</v>
      </c>
      <c r="AQC141" t="str">
        <f t="shared" si="4554"/>
        <v>1506</v>
      </c>
      <c r="AQD141" t="str">
        <f t="shared" si="4555"/>
        <v>1506</v>
      </c>
      <c r="AQE141" t="str">
        <f t="shared" si="4556"/>
        <v>1506</v>
      </c>
      <c r="AQF141" t="str">
        <f t="shared" si="4557"/>
        <v>1506</v>
      </c>
      <c r="AQG141" t="str">
        <f t="shared" si="4558"/>
        <v>1506</v>
      </c>
      <c r="AQH141" t="str">
        <f t="shared" si="4559"/>
        <v>1506</v>
      </c>
      <c r="AQI141" t="str">
        <f t="shared" si="4560"/>
        <v>1506</v>
      </c>
      <c r="AQJ141" t="str">
        <f t="shared" si="4561"/>
        <v>1506</v>
      </c>
      <c r="AQK141" t="str">
        <f t="shared" si="4562"/>
        <v>1506</v>
      </c>
      <c r="AQL141" t="str">
        <f t="shared" si="4563"/>
        <v>1506</v>
      </c>
      <c r="AQM141" t="str">
        <f t="shared" si="4564"/>
        <v>1506</v>
      </c>
      <c r="AQN141" t="str">
        <f t="shared" si="4565"/>
        <v>1506</v>
      </c>
      <c r="AQO141" t="str">
        <f t="shared" si="4566"/>
        <v>1506</v>
      </c>
      <c r="AQP141" t="str">
        <f t="shared" si="4567"/>
        <v>1506</v>
      </c>
      <c r="AQQ141" t="str">
        <f t="shared" si="4568"/>
        <v>1506</v>
      </c>
      <c r="AQR141" t="str">
        <f t="shared" si="4569"/>
        <v>1506</v>
      </c>
      <c r="AQS141" t="str">
        <f t="shared" si="4570"/>
        <v>1506</v>
      </c>
      <c r="AQT141" t="str">
        <f t="shared" si="4571"/>
        <v>1506</v>
      </c>
      <c r="AQU141" t="str">
        <f t="shared" si="4572"/>
        <v>1506</v>
      </c>
      <c r="AQV141" t="str">
        <f t="shared" si="4573"/>
        <v>1506</v>
      </c>
      <c r="AQW141" t="str">
        <f t="shared" si="4574"/>
        <v>1506</v>
      </c>
      <c r="AQX141" t="str">
        <f t="shared" si="4575"/>
        <v>1506</v>
      </c>
      <c r="AQY141" t="str">
        <f t="shared" si="4576"/>
        <v>1506</v>
      </c>
      <c r="AQZ141" t="str">
        <f t="shared" si="4577"/>
        <v>1506</v>
      </c>
      <c r="ARA141" t="str">
        <f t="shared" si="4578"/>
        <v>1506</v>
      </c>
      <c r="ARB141" t="str">
        <f t="shared" si="4579"/>
        <v>1506</v>
      </c>
      <c r="ARC141">
        <v>1558</v>
      </c>
      <c r="ARH141" s="5"/>
    </row>
    <row r="142" spans="1:1152" x14ac:dyDescent="0.2">
      <c r="A142">
        <v>86</v>
      </c>
      <c r="B142" s="18" t="s">
        <v>41</v>
      </c>
      <c r="C142" s="20">
        <f>VLOOKUP(A142, Rankings!$A$2:$AN$161, 40, FALSE)</f>
        <v>140</v>
      </c>
      <c r="D142" s="222" t="s">
        <v>222</v>
      </c>
      <c r="F142" s="4">
        <v>7</v>
      </c>
      <c r="G142" s="4">
        <v>5</v>
      </c>
      <c r="I142" s="5">
        <f t="shared" si="3664"/>
        <v>10</v>
      </c>
      <c r="L142" t="s">
        <v>1880</v>
      </c>
      <c r="M142" t="s">
        <v>2156</v>
      </c>
      <c r="N142" t="s">
        <v>2391</v>
      </c>
      <c r="O142" t="s">
        <v>2654</v>
      </c>
      <c r="P142" t="s">
        <v>2843</v>
      </c>
      <c r="Q142" t="s">
        <v>3049</v>
      </c>
      <c r="R142" t="s">
        <v>3283</v>
      </c>
      <c r="S142" t="s">
        <v>3513</v>
      </c>
      <c r="T142" t="s">
        <v>3783</v>
      </c>
      <c r="U142" t="s">
        <v>3967</v>
      </c>
      <c r="V142" t="s">
        <v>10</v>
      </c>
      <c r="W142" t="str">
        <f>Rankings!D141</f>
        <v>-</v>
      </c>
      <c r="X142" t="s">
        <v>10</v>
      </c>
      <c r="Y142" t="s">
        <v>10</v>
      </c>
      <c r="Z142" t="s">
        <v>10</v>
      </c>
      <c r="AA142" t="s">
        <v>10</v>
      </c>
      <c r="AB142" t="s">
        <v>10</v>
      </c>
      <c r="AC142" t="s">
        <v>10</v>
      </c>
      <c r="AD142" t="s">
        <v>10</v>
      </c>
      <c r="AE142" t="s">
        <v>10</v>
      </c>
      <c r="AF142" t="s">
        <v>10</v>
      </c>
      <c r="AG142" t="s">
        <v>10</v>
      </c>
      <c r="AH142" t="s">
        <v>10</v>
      </c>
      <c r="AI142" t="s">
        <v>10</v>
      </c>
      <c r="AJ142" t="s">
        <v>10</v>
      </c>
      <c r="AK142" t="s">
        <v>10</v>
      </c>
      <c r="AL142" t="s">
        <v>10</v>
      </c>
      <c r="AM142" t="s">
        <v>10</v>
      </c>
      <c r="AN142" t="s">
        <v>10</v>
      </c>
      <c r="AO142" t="s">
        <v>10</v>
      </c>
      <c r="AP142" t="s">
        <v>10</v>
      </c>
      <c r="AQ142" t="s">
        <v>10</v>
      </c>
      <c r="AR142" t="s">
        <v>10</v>
      </c>
      <c r="AS142" t="s">
        <v>10</v>
      </c>
      <c r="AT142" t="s">
        <v>10</v>
      </c>
      <c r="AU142" t="s">
        <v>10</v>
      </c>
      <c r="AV142" t="s">
        <v>10</v>
      </c>
      <c r="AW142" t="s">
        <v>10</v>
      </c>
      <c r="AX142" t="s">
        <v>10</v>
      </c>
      <c r="AY142" t="s">
        <v>10</v>
      </c>
      <c r="AZ142" t="s">
        <v>10</v>
      </c>
      <c r="BA142" t="s">
        <v>10</v>
      </c>
      <c r="BB142" t="s">
        <v>10</v>
      </c>
      <c r="BC142" t="s">
        <v>10</v>
      </c>
      <c r="BD142" t="s">
        <v>10</v>
      </c>
      <c r="BE142" t="s">
        <v>10</v>
      </c>
      <c r="BF142" t="s">
        <v>10</v>
      </c>
      <c r="BG142" t="s">
        <v>10</v>
      </c>
      <c r="BH142" t="s">
        <v>10</v>
      </c>
      <c r="BI142" t="s">
        <v>10</v>
      </c>
      <c r="BJ142" t="s">
        <v>10</v>
      </c>
      <c r="BK142" t="s">
        <v>10</v>
      </c>
      <c r="BL142" t="s">
        <v>10</v>
      </c>
      <c r="BM142" t="s">
        <v>10</v>
      </c>
      <c r="BN142" t="s">
        <v>10</v>
      </c>
      <c r="BO142" t="s">
        <v>10</v>
      </c>
      <c r="BP142" t="s">
        <v>10</v>
      </c>
      <c r="BQ142" t="s">
        <v>10</v>
      </c>
      <c r="BR142" t="s">
        <v>10</v>
      </c>
      <c r="BS142" t="s">
        <v>10</v>
      </c>
      <c r="BT142" t="s">
        <v>10</v>
      </c>
      <c r="BU142" t="s">
        <v>10</v>
      </c>
      <c r="BV142" t="s">
        <v>10</v>
      </c>
      <c r="BW142" t="s">
        <v>10</v>
      </c>
      <c r="BX142" t="s">
        <v>10</v>
      </c>
      <c r="BY142" t="s">
        <v>10</v>
      </c>
      <c r="BZ142" t="s">
        <v>10</v>
      </c>
      <c r="CA142" t="s">
        <v>10</v>
      </c>
      <c r="CB142" t="s">
        <v>10</v>
      </c>
      <c r="CC142" t="s">
        <v>10</v>
      </c>
      <c r="CD142" t="s">
        <v>10</v>
      </c>
      <c r="CE142" t="s">
        <v>10</v>
      </c>
      <c r="CF142" t="s">
        <v>10</v>
      </c>
      <c r="CG142" t="s">
        <v>10</v>
      </c>
      <c r="CH142" t="s">
        <v>10</v>
      </c>
      <c r="CI142" t="s">
        <v>10</v>
      </c>
      <c r="CJ142" t="s">
        <v>10</v>
      </c>
      <c r="CK142" t="s">
        <v>10</v>
      </c>
      <c r="CL142" t="s">
        <v>10</v>
      </c>
      <c r="CM142" t="s">
        <v>10</v>
      </c>
      <c r="CN142" t="s">
        <v>10</v>
      </c>
      <c r="CO142" t="s">
        <v>10</v>
      </c>
      <c r="CP142" t="s">
        <v>10</v>
      </c>
      <c r="CQ142" t="s">
        <v>10</v>
      </c>
      <c r="CR142" t="s">
        <v>10</v>
      </c>
      <c r="CT142" s="4">
        <f t="shared" si="3665"/>
        <v>1</v>
      </c>
      <c r="CU142" s="4">
        <f t="shared" si="3666"/>
        <v>0</v>
      </c>
      <c r="CV142" s="4">
        <f t="shared" si="3667"/>
        <v>0</v>
      </c>
      <c r="CW142" s="4">
        <f t="shared" si="3668"/>
        <v>4</v>
      </c>
      <c r="CX142" s="4">
        <f t="shared" si="3669"/>
        <v>0</v>
      </c>
      <c r="CY142" s="4">
        <f t="shared" si="3670"/>
        <v>0</v>
      </c>
      <c r="CZ142" s="4">
        <f t="shared" si="3671"/>
        <v>0</v>
      </c>
      <c r="DA142" s="4">
        <f t="shared" si="3672"/>
        <v>2</v>
      </c>
      <c r="DB142" s="4">
        <f t="shared" si="3673"/>
        <v>1</v>
      </c>
      <c r="DC142" s="4">
        <f t="shared" si="3674"/>
        <v>0</v>
      </c>
      <c r="DD142" s="4">
        <f t="shared" si="3675"/>
        <v>0</v>
      </c>
      <c r="DE142" s="4">
        <f t="shared" si="3676"/>
        <v>2</v>
      </c>
      <c r="DF142" s="4">
        <f t="shared" si="3677"/>
        <v>0</v>
      </c>
      <c r="DG142" s="4">
        <f t="shared" si="3678"/>
        <v>0</v>
      </c>
      <c r="DH142" s="4">
        <f t="shared" si="3679"/>
        <v>0</v>
      </c>
      <c r="DI142" s="152">
        <f t="shared" si="3680"/>
        <v>0</v>
      </c>
      <c r="DJ142" s="153">
        <f t="shared" si="3681"/>
        <v>1</v>
      </c>
      <c r="DK142" s="4">
        <f t="shared" si="3682"/>
        <v>4</v>
      </c>
      <c r="DL142" s="4">
        <f t="shared" si="3683"/>
        <v>0</v>
      </c>
      <c r="DM142" s="4">
        <f t="shared" si="3684"/>
        <v>2</v>
      </c>
      <c r="DN142" s="4">
        <f t="shared" si="3685"/>
        <v>1</v>
      </c>
      <c r="DO142" s="4">
        <f t="shared" si="3686"/>
        <v>2</v>
      </c>
      <c r="DP142" s="4">
        <f t="shared" si="3687"/>
        <v>0</v>
      </c>
      <c r="DQ142" s="4">
        <f t="shared" si="3688"/>
        <v>0</v>
      </c>
      <c r="DR142" s="4">
        <f t="shared" si="3689"/>
        <v>3</v>
      </c>
      <c r="DS142" s="4">
        <f t="shared" si="3690"/>
        <v>1</v>
      </c>
      <c r="DT142" s="4">
        <f t="shared" si="3691"/>
        <v>3</v>
      </c>
      <c r="DU142" t="str">
        <f t="shared" si="3692"/>
        <v>0R</v>
      </c>
      <c r="DV142" t="str">
        <f t="shared" si="3693"/>
        <v>0R</v>
      </c>
      <c r="DW142" t="str">
        <f t="shared" si="3694"/>
        <v>0R</v>
      </c>
      <c r="DX142" t="str">
        <f t="shared" si="3695"/>
        <v>3S</v>
      </c>
      <c r="DY142" t="str">
        <f t="shared" si="3696"/>
        <v>0S</v>
      </c>
      <c r="DZ142" t="str">
        <f t="shared" si="3697"/>
        <v>3R</v>
      </c>
      <c r="EA142" t="str">
        <f t="shared" si="3698"/>
        <v>0L</v>
      </c>
      <c r="EB142" t="str">
        <f t="shared" si="3699"/>
        <v>0L</v>
      </c>
      <c r="EC142" t="str">
        <f t="shared" si="3700"/>
        <v>0R</v>
      </c>
      <c r="ED142" t="str">
        <f t="shared" si="3701"/>
        <v>0S</v>
      </c>
      <c r="EE142">
        <f t="shared" si="3702"/>
        <v>0</v>
      </c>
      <c r="EF142">
        <f t="shared" si="3703"/>
        <v>0</v>
      </c>
      <c r="EG142">
        <f t="shared" si="3704"/>
        <v>0</v>
      </c>
      <c r="EH142">
        <f t="shared" si="3705"/>
        <v>0</v>
      </c>
      <c r="EI142">
        <f t="shared" si="3706"/>
        <v>0</v>
      </c>
      <c r="EJ142">
        <f t="shared" si="3707"/>
        <v>0</v>
      </c>
      <c r="EK142">
        <f t="shared" si="3708"/>
        <v>0</v>
      </c>
      <c r="EL142">
        <f t="shared" si="3709"/>
        <v>0</v>
      </c>
      <c r="EM142">
        <f t="shared" si="3710"/>
        <v>0</v>
      </c>
      <c r="EN142">
        <f t="shared" si="3711"/>
        <v>0</v>
      </c>
      <c r="EO142">
        <f t="shared" si="3712"/>
        <v>0</v>
      </c>
      <c r="EP142">
        <f t="shared" si="3713"/>
        <v>0</v>
      </c>
      <c r="EQ142">
        <f t="shared" si="3714"/>
        <v>0</v>
      </c>
      <c r="ER142">
        <f t="shared" si="3715"/>
        <v>0</v>
      </c>
      <c r="ES142">
        <f t="shared" si="3716"/>
        <v>0</v>
      </c>
      <c r="ET142">
        <f t="shared" si="3717"/>
        <v>0</v>
      </c>
      <c r="EU142">
        <f t="shared" si="3718"/>
        <v>0</v>
      </c>
      <c r="EV142">
        <f t="shared" si="3719"/>
        <v>0</v>
      </c>
      <c r="EW142">
        <f t="shared" si="3720"/>
        <v>0</v>
      </c>
      <c r="EX142">
        <f t="shared" si="3721"/>
        <v>0</v>
      </c>
      <c r="EY142">
        <f t="shared" si="3722"/>
        <v>0</v>
      </c>
      <c r="EZ142">
        <f t="shared" si="3723"/>
        <v>0</v>
      </c>
      <c r="FA142">
        <f t="shared" si="3724"/>
        <v>0</v>
      </c>
      <c r="FB142">
        <f t="shared" si="3725"/>
        <v>0</v>
      </c>
      <c r="FC142">
        <f t="shared" si="3726"/>
        <v>0</v>
      </c>
      <c r="FD142">
        <f t="shared" si="3727"/>
        <v>0</v>
      </c>
      <c r="FE142">
        <f t="shared" si="3728"/>
        <v>0</v>
      </c>
      <c r="FF142">
        <f t="shared" si="3729"/>
        <v>0</v>
      </c>
      <c r="FG142">
        <f t="shared" si="3730"/>
        <v>0</v>
      </c>
      <c r="FH142">
        <f t="shared" si="3731"/>
        <v>0</v>
      </c>
      <c r="FI142">
        <f t="shared" si="3732"/>
        <v>0</v>
      </c>
      <c r="FJ142">
        <f t="shared" si="3733"/>
        <v>0</v>
      </c>
      <c r="FK142">
        <f t="shared" si="3734"/>
        <v>0</v>
      </c>
      <c r="FL142">
        <f t="shared" si="3735"/>
        <v>0</v>
      </c>
      <c r="FM142">
        <f t="shared" si="3736"/>
        <v>0</v>
      </c>
      <c r="FN142">
        <f t="shared" si="3737"/>
        <v>0</v>
      </c>
      <c r="FO142">
        <f t="shared" si="3738"/>
        <v>0</v>
      </c>
      <c r="FP142">
        <f t="shared" si="3739"/>
        <v>0</v>
      </c>
      <c r="FQ142">
        <f t="shared" si="3740"/>
        <v>0</v>
      </c>
      <c r="FR142">
        <f t="shared" si="3741"/>
        <v>0</v>
      </c>
      <c r="FS142">
        <f t="shared" si="3742"/>
        <v>0</v>
      </c>
      <c r="FT142">
        <f t="shared" si="3743"/>
        <v>0</v>
      </c>
      <c r="FU142">
        <f t="shared" si="3744"/>
        <v>0</v>
      </c>
      <c r="FV142">
        <f t="shared" si="3745"/>
        <v>0</v>
      </c>
      <c r="FW142">
        <f t="shared" si="3746"/>
        <v>0</v>
      </c>
      <c r="FX142">
        <f t="shared" si="3747"/>
        <v>0</v>
      </c>
      <c r="FY142">
        <f t="shared" si="3748"/>
        <v>0</v>
      </c>
      <c r="FZ142">
        <f t="shared" si="3749"/>
        <v>0</v>
      </c>
      <c r="GA142">
        <f t="shared" si="3750"/>
        <v>0</v>
      </c>
      <c r="GB142">
        <f t="shared" si="3751"/>
        <v>0</v>
      </c>
      <c r="GC142">
        <f t="shared" si="3752"/>
        <v>0</v>
      </c>
      <c r="GD142">
        <f t="shared" si="3753"/>
        <v>0</v>
      </c>
      <c r="GE142">
        <f t="shared" si="3754"/>
        <v>0</v>
      </c>
      <c r="GF142">
        <f t="shared" si="3755"/>
        <v>0</v>
      </c>
      <c r="GG142">
        <f t="shared" si="3756"/>
        <v>0</v>
      </c>
      <c r="GH142">
        <f t="shared" si="3757"/>
        <v>0</v>
      </c>
      <c r="GI142">
        <f t="shared" si="3758"/>
        <v>0</v>
      </c>
      <c r="GJ142">
        <f t="shared" si="3759"/>
        <v>0</v>
      </c>
      <c r="GK142">
        <f t="shared" si="3760"/>
        <v>0</v>
      </c>
      <c r="GL142">
        <f t="shared" si="3761"/>
        <v>0</v>
      </c>
      <c r="GM142">
        <f t="shared" si="3762"/>
        <v>0</v>
      </c>
      <c r="GN142">
        <f t="shared" si="3763"/>
        <v>0</v>
      </c>
      <c r="GO142">
        <f t="shared" si="3764"/>
        <v>0</v>
      </c>
      <c r="GP142">
        <f t="shared" si="3765"/>
        <v>0</v>
      </c>
      <c r="GQ142">
        <f t="shared" si="3766"/>
        <v>0</v>
      </c>
      <c r="GR142">
        <f t="shared" si="3767"/>
        <v>0</v>
      </c>
      <c r="GS142">
        <f t="shared" si="3768"/>
        <v>0</v>
      </c>
      <c r="GT142">
        <f t="shared" si="3769"/>
        <v>0</v>
      </c>
      <c r="GU142">
        <f t="shared" si="3770"/>
        <v>0</v>
      </c>
      <c r="GV142">
        <f t="shared" si="3771"/>
        <v>0</v>
      </c>
      <c r="GW142">
        <f t="shared" si="3772"/>
        <v>0</v>
      </c>
      <c r="GX142">
        <f t="shared" si="3773"/>
        <v>0</v>
      </c>
      <c r="GY142">
        <f t="shared" si="3774"/>
        <v>0</v>
      </c>
      <c r="GZ142">
        <f t="shared" si="3775"/>
        <v>0</v>
      </c>
      <c r="HA142">
        <f t="shared" si="3776"/>
        <v>0</v>
      </c>
      <c r="HB142" s="176" t="s">
        <v>265</v>
      </c>
      <c r="HC142" s="89">
        <f t="shared" si="3777"/>
        <v>309.27033634313312</v>
      </c>
      <c r="HD142" s="89">
        <f t="shared" si="3778"/>
        <v>77.305364300452169</v>
      </c>
      <c r="HE142" s="89">
        <f t="shared" si="3779"/>
        <v>181.64382470032129</v>
      </c>
      <c r="HF142" s="89">
        <f t="shared" si="3780"/>
        <v>0</v>
      </c>
      <c r="HH142" s="88">
        <f t="shared" si="3781"/>
        <v>568.21952534390653</v>
      </c>
      <c r="HI142" s="88">
        <f t="shared" si="3782"/>
        <v>60.547941566773765</v>
      </c>
      <c r="HK142">
        <f>IFERROR(VLOOKUP(_xlfn.NUMBERVALUE(MID(L142, SEARCH("!", L142)+1, SEARCH("+", L142)-SEARCH("!", L142)-1)), Rankings!$A$2:$BK$161, 63, FALSE),0)</f>
        <v>62.799161924576438</v>
      </c>
      <c r="HL142">
        <f>IFERROR(VLOOKUP(_xlfn.NUMBERVALUE(MID(M142, SEARCH("!", M142)+1, SEARCH("+", M142)-SEARCH("!", M142)-1)), Rankings!$A$2:$BK$161, 63, FALSE),0)</f>
        <v>59.539737705209873</v>
      </c>
      <c r="HM142">
        <f>IFERROR(VLOOKUP(_xlfn.NUMBERVALUE(MID(N142, SEARCH("!", N142)+1, SEARCH("+", N142)-SEARCH("!", N142)-1)), Rankings!$A$2:$BK$161, 63, FALSE),0)</f>
        <v>77.325392124761336</v>
      </c>
      <c r="HN142">
        <f>IFERROR(VLOOKUP(_xlfn.NUMBERVALUE(MID(O142, SEARCH("!", O142)+1, SEARCH("+", O142)-SEARCH("!", O142)-1)), Rankings!$A$2:$BK$161, 63, FALSE),0)</f>
        <v>44.390704418637554</v>
      </c>
      <c r="HO142">
        <f>IFERROR(VLOOKUP(_xlfn.NUMBERVALUE(MID(P142, SEARCH("!", P142)+1, SEARCH("+", P142)-SEARCH("!", P142)-1)), Rankings!$A$2:$BK$161, 63, FALSE),0)</f>
        <v>61.223195741281053</v>
      </c>
      <c r="HP142">
        <f>IFERROR(VLOOKUP(_xlfn.NUMBERVALUE(MID(Q142, SEARCH("!", Q142)+1, SEARCH("+", Q142)-SEARCH("!", Q142)-1)), Rankings!$A$2:$BK$161, 63, FALSE),0)</f>
        <v>56.225092681999982</v>
      </c>
      <c r="HQ142">
        <f>IFERROR(VLOOKUP(_xlfn.NUMBERVALUE(MID(R142, SEARCH("!", R142)+1, SEARCH("+", R142)-SEARCH("!", R142)-1)), Rankings!$A$2:$BK$161, 63, FALSE),0)</f>
        <v>44.50154797270298</v>
      </c>
      <c r="HR142">
        <f>IFERROR(VLOOKUP(_xlfn.NUMBERVALUE(MID(S142, SEARCH("!", S142)+1, SEARCH("+", S142)-SEARCH("!", S142)-1)), Rankings!$A$2:$BK$161, 63, FALSE),0)</f>
        <v>32.803816327749196</v>
      </c>
      <c r="HS142">
        <f>IFERROR(VLOOKUP(_xlfn.NUMBERVALUE(MID(T142, SEARCH("!", T142)+1, SEARCH("+", T142)-SEARCH("!", T142)-1)), Rankings!$A$2:$BK$161, 63, FALSE),0)</f>
        <v>53.380951906585516</v>
      </c>
      <c r="HT142">
        <f>IFERROR(VLOOKUP(_xlfn.NUMBERVALUE(MID(U142, SEARCH("!", U142)+1, SEARCH("+", U142)-SEARCH("!", U142)-1)), Rankings!$A$2:$BK$161, 63, FALSE),0)</f>
        <v>76.029924540402675</v>
      </c>
      <c r="HU142">
        <f>IFERROR(VLOOKUP(_xlfn.NUMBERVALUE(MID(V142, SEARCH("!", V142)+1, SEARCH("+", V142)-SEARCH("!", V142)-1)), Rankings!$A$2:$BK$161, 63, FALSE),0)</f>
        <v>0</v>
      </c>
      <c r="HV142">
        <f>IFERROR(VLOOKUP(_xlfn.NUMBERVALUE(MID(W142, SEARCH("!", W142)+1, SEARCH("+", W142)-SEARCH("!", W142)-1)), Rankings!$A$2:$BK$161, 63, FALSE),0)</f>
        <v>0</v>
      </c>
      <c r="HW142">
        <f>IFERROR(VLOOKUP(_xlfn.NUMBERVALUE(MID(X142, SEARCH("!", X142)+1, SEARCH("+", X142)-SEARCH("!", X142)-1)), Rankings!$A$2:$BK$161, 63, FALSE),0)</f>
        <v>0</v>
      </c>
      <c r="HX142">
        <f>IFERROR(VLOOKUP(_xlfn.NUMBERVALUE(MID(Y142, SEARCH("!", Y142)+1, SEARCH("+", Y142)-SEARCH("!", Y142)-1)), Rankings!$A$2:$BK$161, 63, FALSE),0)</f>
        <v>0</v>
      </c>
      <c r="HY142">
        <f>IFERROR(VLOOKUP(_xlfn.NUMBERVALUE(MID(Z142, SEARCH("!", Z142)+1, SEARCH("+", Z142)-SEARCH("!", Z142)-1)), Rankings!$A$2:$BK$161, 63, FALSE),0)</f>
        <v>0</v>
      </c>
      <c r="HZ142">
        <f>IFERROR(VLOOKUP(_xlfn.NUMBERVALUE(MID(AA142, SEARCH("!", AA142)+1, SEARCH("+", AA142)-SEARCH("!", AA142)-1)), Rankings!$A$2:$BK$161, 63, FALSE),0)</f>
        <v>0</v>
      </c>
      <c r="IA142">
        <f>IFERROR(VLOOKUP(_xlfn.NUMBERVALUE(MID(AB142, SEARCH("!", AB142)+1, SEARCH("+", AB142)-SEARCH("!", AB142)-1)), Rankings!$A$2:$BK$161, 63, FALSE),0)</f>
        <v>0</v>
      </c>
      <c r="IB142">
        <f>IFERROR(VLOOKUP(_xlfn.NUMBERVALUE(MID(AC142, SEARCH("!", AC142)+1, SEARCH("+", AC142)-SEARCH("!", AC142)-1)), Rankings!$A$2:$BK$161, 63, FALSE),0)</f>
        <v>0</v>
      </c>
      <c r="IC142">
        <f>IFERROR(VLOOKUP(_xlfn.NUMBERVALUE(MID(AD142, SEARCH("!", AD142)+1, SEARCH("+", AD142)-SEARCH("!", AD142)-1)), Rankings!$A$2:$BK$161, 63, FALSE),0)</f>
        <v>0</v>
      </c>
      <c r="ID142">
        <f>IFERROR(VLOOKUP(_xlfn.NUMBERVALUE(MID(AE142, SEARCH("!", AE142)+1, SEARCH("+", AE142)-SEARCH("!", AE142)-1)), Rankings!$A$2:$BK$161, 63, FALSE),0)</f>
        <v>0</v>
      </c>
      <c r="IE142">
        <f>IFERROR(VLOOKUP(_xlfn.NUMBERVALUE(MID(AF142, SEARCH("!", AF142)+1, SEARCH("+", AF142)-SEARCH("!", AF142)-1)), Rankings!$A$2:$BK$161, 63, FALSE),0)</f>
        <v>0</v>
      </c>
      <c r="IF142">
        <f>IFERROR(VLOOKUP(_xlfn.NUMBERVALUE(MID(AG142, SEARCH("!", AG142)+1, SEARCH("+", AG142)-SEARCH("!", AG142)-1)), Rankings!$A$2:$BK$161, 63, FALSE),0)</f>
        <v>0</v>
      </c>
      <c r="IG142">
        <f>IFERROR(VLOOKUP(_xlfn.NUMBERVALUE(MID(AH142, SEARCH("!", AH142)+1, SEARCH("+", AH142)-SEARCH("!", AH142)-1)), Rankings!$A$2:$BK$161, 63, FALSE),0)</f>
        <v>0</v>
      </c>
      <c r="IH142">
        <f>IFERROR(VLOOKUP(_xlfn.NUMBERVALUE(MID(AI142, SEARCH("!", AI142)+1, SEARCH("+", AI142)-SEARCH("!", AI142)-1)), Rankings!$A$2:$BK$161, 63, FALSE),0)</f>
        <v>0</v>
      </c>
      <c r="II142">
        <f>IFERROR(VLOOKUP(_xlfn.NUMBERVALUE(MID(AJ142, SEARCH("!", AJ142)+1, SEARCH("+", AJ142)-SEARCH("!", AJ142)-1)), Rankings!$A$2:$BK$161, 63, FALSE),0)</f>
        <v>0</v>
      </c>
      <c r="IJ142">
        <f>IFERROR(VLOOKUP(_xlfn.NUMBERVALUE(MID(AK142, SEARCH("!", AK142)+1, SEARCH("+", AK142)-SEARCH("!", AK142)-1)), Rankings!$A$2:$BK$161, 63, FALSE),0)</f>
        <v>0</v>
      </c>
      <c r="IK142">
        <f>IFERROR(VLOOKUP(_xlfn.NUMBERVALUE(MID(AL142, SEARCH("!", AL142)+1, SEARCH("+", AL142)-SEARCH("!", AL142)-1)), Rankings!$A$2:$BK$161, 63, FALSE),0)</f>
        <v>0</v>
      </c>
      <c r="IL142">
        <f>IFERROR(VLOOKUP(_xlfn.NUMBERVALUE(MID(AM142, SEARCH("!", AM142)+1, SEARCH("+", AM142)-SEARCH("!", AM142)-1)), Rankings!$A$2:$BK$161, 63, FALSE),0)</f>
        <v>0</v>
      </c>
      <c r="IM142">
        <f>IFERROR(VLOOKUP(_xlfn.NUMBERVALUE(MID(AN142, SEARCH("!", AN142)+1, SEARCH("+", AN142)-SEARCH("!", AN142)-1)), Rankings!$A$2:$BK$161, 63, FALSE),0)</f>
        <v>0</v>
      </c>
      <c r="IN142">
        <f>IFERROR(VLOOKUP(_xlfn.NUMBERVALUE(MID(AO142, SEARCH("!", AO142)+1, SEARCH("+", AO142)-SEARCH("!", AO142)-1)), Rankings!$A$2:$BK$161, 63, FALSE),0)</f>
        <v>0</v>
      </c>
      <c r="IO142">
        <f>IFERROR(VLOOKUP(_xlfn.NUMBERVALUE(MID(AP142, SEARCH("!", AP142)+1, SEARCH("+", AP142)-SEARCH("!", AP142)-1)), Rankings!$A$2:$BK$161, 63, FALSE),0)</f>
        <v>0</v>
      </c>
      <c r="IP142">
        <f>IFERROR(VLOOKUP(_xlfn.NUMBERVALUE(MID(AQ142, SEARCH("!", AQ142)+1, SEARCH("+", AQ142)-SEARCH("!", AQ142)-1)), Rankings!$A$2:$BK$161, 63, FALSE),0)</f>
        <v>0</v>
      </c>
      <c r="IQ142">
        <f>IFERROR(VLOOKUP(_xlfn.NUMBERVALUE(MID(AR142, SEARCH("!", AR142)+1, SEARCH("+", AR142)-SEARCH("!", AR142)-1)), Rankings!$A$2:$BK$161, 63, FALSE),0)</f>
        <v>0</v>
      </c>
      <c r="IR142">
        <f>IFERROR(VLOOKUP(_xlfn.NUMBERVALUE(MID(AS142, SEARCH("!", AS142)+1, SEARCH("+", AS142)-SEARCH("!", AS142)-1)), Rankings!$A$2:$BK$161, 63, FALSE),0)</f>
        <v>0</v>
      </c>
      <c r="IS142">
        <f>IFERROR(VLOOKUP(_xlfn.NUMBERVALUE(MID(AT142, SEARCH("!", AT142)+1, SEARCH("+", AT142)-SEARCH("!", AT142)-1)), Rankings!$A$2:$BK$161, 63, FALSE),0)</f>
        <v>0</v>
      </c>
      <c r="IT142">
        <f>IFERROR(VLOOKUP(_xlfn.NUMBERVALUE(MID(AU142, SEARCH("!", AU142)+1, SEARCH("+", AU142)-SEARCH("!", AU142)-1)), Rankings!$A$2:$BK$161, 63, FALSE),0)</f>
        <v>0</v>
      </c>
      <c r="IU142">
        <f>IFERROR(VLOOKUP(_xlfn.NUMBERVALUE(MID(AV142, SEARCH("!", AV142)+1, SEARCH("+", AV142)-SEARCH("!", AV142)-1)), Rankings!$A$2:$BK$161, 63, FALSE),0)</f>
        <v>0</v>
      </c>
      <c r="IV142">
        <f>IFERROR(VLOOKUP(_xlfn.NUMBERVALUE(MID(AW142, SEARCH("!", AW142)+1, SEARCH("+", AW142)-SEARCH("!", AW142)-1)), Rankings!$A$2:$BK$161, 63, FALSE),0)</f>
        <v>0</v>
      </c>
      <c r="IW142">
        <f>IFERROR(VLOOKUP(_xlfn.NUMBERVALUE(MID(AX142, SEARCH("!", AX142)+1, SEARCH("+", AX142)-SEARCH("!", AX142)-1)), Rankings!$A$2:$BK$161, 63, FALSE),0)</f>
        <v>0</v>
      </c>
      <c r="IX142">
        <f>IFERROR(VLOOKUP(_xlfn.NUMBERVALUE(MID(AY142, SEARCH("!", AY142)+1, SEARCH("+", AY142)-SEARCH("!", AY142)-1)), Rankings!$A$2:$BK$161, 63, FALSE),0)</f>
        <v>0</v>
      </c>
      <c r="IY142">
        <f>IFERROR(VLOOKUP(_xlfn.NUMBERVALUE(MID(AZ142, SEARCH("!", AZ142)+1, SEARCH("+", AZ142)-SEARCH("!", AZ142)-1)), Rankings!$A$2:$BK$161, 63, FALSE),0)</f>
        <v>0</v>
      </c>
      <c r="IZ142">
        <f>IFERROR(VLOOKUP(_xlfn.NUMBERVALUE(MID(BA142, SEARCH("!", BA142)+1, SEARCH("+", BA142)-SEARCH("!", BA142)-1)), Rankings!$A$2:$BK$161, 63, FALSE),0)</f>
        <v>0</v>
      </c>
      <c r="JA142">
        <f>IFERROR(VLOOKUP(_xlfn.NUMBERVALUE(MID(BB142, SEARCH("!", BB142)+1, SEARCH("+", BB142)-SEARCH("!", BB142)-1)), Rankings!$A$2:$BK$161, 63, FALSE),0)</f>
        <v>0</v>
      </c>
      <c r="JB142">
        <f>IFERROR(VLOOKUP(_xlfn.NUMBERVALUE(MID(BC142, SEARCH("!", BC142)+1, SEARCH("+", BC142)-SEARCH("!", BC142)-1)), Rankings!$A$2:$BK$161, 63, FALSE),0)</f>
        <v>0</v>
      </c>
      <c r="JC142">
        <f>IFERROR(VLOOKUP(_xlfn.NUMBERVALUE(MID(BD142, SEARCH("!", BD142)+1, SEARCH("+", BD142)-SEARCH("!", BD142)-1)), Rankings!$A$2:$BK$161, 63, FALSE),0)</f>
        <v>0</v>
      </c>
      <c r="JD142">
        <f>IFERROR(VLOOKUP(_xlfn.NUMBERVALUE(MID(BE142, SEARCH("!", BE142)+1, SEARCH("+", BE142)-SEARCH("!", BE142)-1)), Rankings!$A$2:$BK$161, 63, FALSE),0)</f>
        <v>0</v>
      </c>
      <c r="JE142">
        <f>IFERROR(VLOOKUP(_xlfn.NUMBERVALUE(MID(BF142, SEARCH("!", BF142)+1, SEARCH("+", BF142)-SEARCH("!", BF142)-1)), Rankings!$A$2:$BK$161, 63, FALSE),0)</f>
        <v>0</v>
      </c>
      <c r="JF142">
        <f>IFERROR(VLOOKUP(_xlfn.NUMBERVALUE(MID(BG142, SEARCH("!", BG142)+1, SEARCH("+", BG142)-SEARCH("!", BG142)-1)), Rankings!$A$2:$BK$161, 63, FALSE),0)</f>
        <v>0</v>
      </c>
      <c r="JG142">
        <f>IFERROR(VLOOKUP(_xlfn.NUMBERVALUE(MID(BH142, SEARCH("!", BH142)+1, SEARCH("+", BH142)-SEARCH("!", BH142)-1)), Rankings!$A$2:$BK$161, 63, FALSE),0)</f>
        <v>0</v>
      </c>
      <c r="JH142">
        <f>IFERROR(VLOOKUP(_xlfn.NUMBERVALUE(MID(BI142, SEARCH("!", BI142)+1, SEARCH("+", BI142)-SEARCH("!", BI142)-1)), Rankings!$A$2:$BK$161, 63, FALSE),0)</f>
        <v>0</v>
      </c>
      <c r="JI142">
        <f>IFERROR(VLOOKUP(_xlfn.NUMBERVALUE(MID(BJ142, SEARCH("!", BJ142)+1, SEARCH("+", BJ142)-SEARCH("!", BJ142)-1)), Rankings!$A$2:$BK$161, 63, FALSE),0)</f>
        <v>0</v>
      </c>
      <c r="JJ142">
        <f>IFERROR(VLOOKUP(_xlfn.NUMBERVALUE(MID(BK142, SEARCH("!", BK142)+1, SEARCH("+", BK142)-SEARCH("!", BK142)-1)), Rankings!$A$2:$BK$161, 63, FALSE),0)</f>
        <v>0</v>
      </c>
      <c r="JK142">
        <f>IFERROR(VLOOKUP(_xlfn.NUMBERVALUE(MID(BL142, SEARCH("!", BL142)+1, SEARCH("+", BL142)-SEARCH("!", BL142)-1)), Rankings!$A$2:$BK$161, 63, FALSE),0)</f>
        <v>0</v>
      </c>
      <c r="JL142">
        <f>IFERROR(VLOOKUP(_xlfn.NUMBERVALUE(MID(BM142, SEARCH("!", BM142)+1, SEARCH("+", BM142)-SEARCH("!", BM142)-1)), Rankings!$A$2:$BK$161, 63, FALSE),0)</f>
        <v>0</v>
      </c>
      <c r="JM142">
        <f>IFERROR(VLOOKUP(_xlfn.NUMBERVALUE(MID(BN142, SEARCH("!", BN142)+1, SEARCH("+", BN142)-SEARCH("!", BN142)-1)), Rankings!$A$2:$BK$161, 63, FALSE),0)</f>
        <v>0</v>
      </c>
      <c r="JN142">
        <f>IFERROR(VLOOKUP(_xlfn.NUMBERVALUE(MID(BO142, SEARCH("!", BO142)+1, SEARCH("+", BO142)-SEARCH("!", BO142)-1)), Rankings!$A$2:$BK$161, 63, FALSE),0)</f>
        <v>0</v>
      </c>
      <c r="JO142">
        <f>IFERROR(VLOOKUP(_xlfn.NUMBERVALUE(MID(BP142, SEARCH("!", BP142)+1, SEARCH("+", BP142)-SEARCH("!", BP142)-1)), Rankings!$A$2:$BK$161, 63, FALSE),0)</f>
        <v>0</v>
      </c>
      <c r="JP142">
        <f>IFERROR(VLOOKUP(_xlfn.NUMBERVALUE(MID(BQ142, SEARCH("!", BQ142)+1, SEARCH("+", BQ142)-SEARCH("!", BQ142)-1)), Rankings!$A$2:$BK$161, 63, FALSE),0)</f>
        <v>0</v>
      </c>
      <c r="JQ142">
        <f>IFERROR(VLOOKUP(_xlfn.NUMBERVALUE(MID(BR142, SEARCH("!", BR142)+1, SEARCH("+", BR142)-SEARCH("!", BR142)-1)), Rankings!$A$2:$BK$161, 63, FALSE),0)</f>
        <v>0</v>
      </c>
      <c r="JR142">
        <f>IFERROR(VLOOKUP(_xlfn.NUMBERVALUE(MID(BS142, SEARCH("!", BS142)+1, SEARCH("+", BS142)-SEARCH("!", BS142)-1)), Rankings!$A$2:$BK$161, 63, FALSE),0)</f>
        <v>0</v>
      </c>
      <c r="JS142">
        <f>IFERROR(VLOOKUP(_xlfn.NUMBERVALUE(MID(BT142, SEARCH("!", BT142)+1, SEARCH("+", BT142)-SEARCH("!", BT142)-1)), Rankings!$A$2:$BK$161, 63, FALSE),0)</f>
        <v>0</v>
      </c>
      <c r="JT142">
        <f>IFERROR(VLOOKUP(_xlfn.NUMBERVALUE(MID(BU142, SEARCH("!", BU142)+1, SEARCH("+", BU142)-SEARCH("!", BU142)-1)), Rankings!$A$2:$BK$161, 63, FALSE),0)</f>
        <v>0</v>
      </c>
      <c r="JU142">
        <f>IFERROR(VLOOKUP(_xlfn.NUMBERVALUE(MID(BV142, SEARCH("!", BV142)+1, SEARCH("+", BV142)-SEARCH("!", BV142)-1)), Rankings!$A$2:$BK$161, 63, FALSE),0)</f>
        <v>0</v>
      </c>
      <c r="JV142">
        <f>IFERROR(VLOOKUP(_xlfn.NUMBERVALUE(MID(BW142, SEARCH("!", BW142)+1, SEARCH("+", BW142)-SEARCH("!", BW142)-1)), Rankings!$A$2:$BK$161, 63, FALSE),0)</f>
        <v>0</v>
      </c>
      <c r="JW142">
        <f>IFERROR(VLOOKUP(_xlfn.NUMBERVALUE(MID(BX142, SEARCH("!", BX142)+1, SEARCH("+", BX142)-SEARCH("!", BX142)-1)), Rankings!$A$2:$BK$161, 63, FALSE),0)</f>
        <v>0</v>
      </c>
      <c r="JX142">
        <f>IFERROR(VLOOKUP(_xlfn.NUMBERVALUE(MID(BY142, SEARCH("!", BY142)+1, SEARCH("+", BY142)-SEARCH("!", BY142)-1)), Rankings!$A$2:$BK$161, 63, FALSE),0)</f>
        <v>0</v>
      </c>
      <c r="JY142">
        <f>IFERROR(VLOOKUP(_xlfn.NUMBERVALUE(MID(BZ142, SEARCH("!", BZ142)+1, SEARCH("+", BZ142)-SEARCH("!", BZ142)-1)), Rankings!$A$2:$BK$161, 63, FALSE),0)</f>
        <v>0</v>
      </c>
      <c r="JZ142">
        <f>IFERROR(VLOOKUP(_xlfn.NUMBERVALUE(MID(CA142, SEARCH("!", CA142)+1, SEARCH("+", CA142)-SEARCH("!", CA142)-1)), Rankings!$A$2:$BK$161, 63, FALSE),0)</f>
        <v>0</v>
      </c>
      <c r="KA142">
        <f>IFERROR(VLOOKUP(_xlfn.NUMBERVALUE(MID(CB142, SEARCH("!", CB142)+1, SEARCH("+", CB142)-SEARCH("!", CB142)-1)), Rankings!$A$2:$BK$161, 63, FALSE),0)</f>
        <v>0</v>
      </c>
      <c r="KB142">
        <f>IFERROR(VLOOKUP(_xlfn.NUMBERVALUE(MID(CC142, SEARCH("!", CC142)+1, SEARCH("+", CC142)-SEARCH("!", CC142)-1)), Rankings!$A$2:$BK$161, 63, FALSE),0)</f>
        <v>0</v>
      </c>
      <c r="KC142">
        <f>IFERROR(VLOOKUP(_xlfn.NUMBERVALUE(MID(CD142, SEARCH("!", CD142)+1, SEARCH("+", CD142)-SEARCH("!", CD142)-1)), Rankings!$A$2:$BK$161, 63, FALSE),0)</f>
        <v>0</v>
      </c>
      <c r="KD142">
        <f>IFERROR(VLOOKUP(_xlfn.NUMBERVALUE(MID(CE142, SEARCH("!", CE142)+1, SEARCH("+", CE142)-SEARCH("!", CE142)-1)), Rankings!$A$2:$BK$161, 63, FALSE),0)</f>
        <v>0</v>
      </c>
      <c r="KE142">
        <f>IFERROR(VLOOKUP(_xlfn.NUMBERVALUE(MID(CF142, SEARCH("!", CF142)+1, SEARCH("+", CF142)-SEARCH("!", CF142)-1)), Rankings!$A$2:$BK$161, 63, FALSE),0)</f>
        <v>0</v>
      </c>
      <c r="KF142">
        <f>IFERROR(VLOOKUP(_xlfn.NUMBERVALUE(MID(CG142, SEARCH("!", CG142)+1, SEARCH("+", CG142)-SEARCH("!", CG142)-1)), Rankings!$A$2:$BK$161, 63, FALSE),0)</f>
        <v>0</v>
      </c>
      <c r="KG142">
        <f>IFERROR(VLOOKUP(_xlfn.NUMBERVALUE(MID(CH142, SEARCH("!", CH142)+1, SEARCH("+", CH142)-SEARCH("!", CH142)-1)), Rankings!$A$2:$BK$161, 63, FALSE),0)</f>
        <v>0</v>
      </c>
      <c r="KH142">
        <f>IFERROR(VLOOKUP(_xlfn.NUMBERVALUE(MID(CI142, SEARCH("!", CI142)+1, SEARCH("+", CI142)-SEARCH("!", CI142)-1)), Rankings!$A$2:$BK$161, 63, FALSE),0)</f>
        <v>0</v>
      </c>
      <c r="KI142">
        <f>IFERROR(VLOOKUP(_xlfn.NUMBERVALUE(MID(CJ142, SEARCH("!", CJ142)+1, SEARCH("+", CJ142)-SEARCH("!", CJ142)-1)), Rankings!$A$2:$BK$161, 63, FALSE),0)</f>
        <v>0</v>
      </c>
      <c r="KJ142">
        <f>IFERROR(VLOOKUP(_xlfn.NUMBERVALUE(MID(CK142, SEARCH("!", CK142)+1, SEARCH("+", CK142)-SEARCH("!", CK142)-1)), Rankings!$A$2:$BK$161, 63, FALSE),0)</f>
        <v>0</v>
      </c>
      <c r="KK142">
        <f>IFERROR(VLOOKUP(_xlfn.NUMBERVALUE(MID(CL142, SEARCH("!", CL142)+1, SEARCH("+", CL142)-SEARCH("!", CL142)-1)), Rankings!$A$2:$BK$161, 63, FALSE),0)</f>
        <v>0</v>
      </c>
      <c r="KL142">
        <f>IFERROR(VLOOKUP(_xlfn.NUMBERVALUE(MID(CM142, SEARCH("!", CM142)+1, SEARCH("+", CM142)-SEARCH("!", CM142)-1)), Rankings!$A$2:$BK$161, 63, FALSE),0)</f>
        <v>0</v>
      </c>
      <c r="KM142">
        <f>IFERROR(VLOOKUP(_xlfn.NUMBERVALUE(MID(CN142, SEARCH("!", CN142)+1, SEARCH("+", CN142)-SEARCH("!", CN142)-1)), Rankings!$A$2:$BK$161, 63, FALSE),0)</f>
        <v>0</v>
      </c>
      <c r="KN142">
        <f>IFERROR(VLOOKUP(_xlfn.NUMBERVALUE(MID(CO142, SEARCH("!", CO142)+1, SEARCH("+", CO142)-SEARCH("!", CO142)-1)), Rankings!$A$2:$BK$161, 63, FALSE),0)</f>
        <v>0</v>
      </c>
      <c r="KO142">
        <f>IFERROR(VLOOKUP(_xlfn.NUMBERVALUE(MID(CP142, SEARCH("!", CP142)+1, SEARCH("+", CP142)-SEARCH("!", CP142)-1)), Rankings!$A$2:$BK$161, 63, FALSE),0)</f>
        <v>0</v>
      </c>
      <c r="KP142">
        <f>IFERROR(VLOOKUP(_xlfn.NUMBERVALUE(MID(CQ142, SEARCH("!", CQ142)+1, SEARCH("+", CQ142)-SEARCH("!", CQ142)-1)), Rankings!$A$2:$BK$161, 63, FALSE),0)</f>
        <v>0</v>
      </c>
      <c r="KQ142">
        <f>IFERROR(VLOOKUP(_xlfn.NUMBERVALUE(MID(CR142, SEARCH("!", CR142)+1, SEARCH("+", CR142)-SEARCH("!", CR142)-1)), Rankings!$A$2:$BK$161, 63, FALSE),0)</f>
        <v>0</v>
      </c>
      <c r="KS142" s="4">
        <f t="shared" si="3783"/>
        <v>151</v>
      </c>
      <c r="KT142" s="4">
        <f t="shared" si="3784"/>
        <v>50</v>
      </c>
      <c r="KU142" s="4">
        <f t="shared" si="3785"/>
        <v>94</v>
      </c>
      <c r="KV142" s="4">
        <f t="shared" si="3786"/>
        <v>0</v>
      </c>
      <c r="KY142" s="4">
        <f t="shared" si="3787"/>
        <v>295</v>
      </c>
      <c r="KZ142" s="4"/>
      <c r="LB142">
        <f t="shared" si="3788"/>
        <v>47</v>
      </c>
      <c r="LC142">
        <f t="shared" si="3789"/>
        <v>22</v>
      </c>
      <c r="LD142">
        <f t="shared" si="3790"/>
        <v>29</v>
      </c>
      <c r="LE142">
        <f t="shared" si="3791"/>
        <v>45</v>
      </c>
      <c r="LF142">
        <f t="shared" si="3792"/>
        <v>30</v>
      </c>
      <c r="LG142">
        <f t="shared" si="3793"/>
        <v>35</v>
      </c>
      <c r="LH142">
        <f t="shared" si="3794"/>
        <v>13</v>
      </c>
      <c r="LI142">
        <f t="shared" si="3795"/>
        <v>37</v>
      </c>
      <c r="LJ142">
        <f t="shared" si="3796"/>
        <v>18</v>
      </c>
      <c r="LK142">
        <f t="shared" si="3797"/>
        <v>19</v>
      </c>
      <c r="LL142">
        <f t="shared" si="3798"/>
        <v>0</v>
      </c>
      <c r="LM142">
        <f t="shared" si="3799"/>
        <v>0</v>
      </c>
      <c r="LN142">
        <f t="shared" si="3800"/>
        <v>0</v>
      </c>
      <c r="LO142">
        <f t="shared" si="3801"/>
        <v>0</v>
      </c>
      <c r="LP142">
        <f t="shared" si="3802"/>
        <v>0</v>
      </c>
      <c r="LQ142">
        <f t="shared" si="3803"/>
        <v>0</v>
      </c>
      <c r="LR142">
        <f t="shared" si="3804"/>
        <v>0</v>
      </c>
      <c r="LS142">
        <f t="shared" si="3805"/>
        <v>0</v>
      </c>
      <c r="LT142">
        <f t="shared" si="3806"/>
        <v>0</v>
      </c>
      <c r="LU142">
        <f t="shared" si="3807"/>
        <v>0</v>
      </c>
      <c r="LV142">
        <f t="shared" si="3808"/>
        <v>0</v>
      </c>
      <c r="LW142">
        <f t="shared" si="3809"/>
        <v>0</v>
      </c>
      <c r="LX142">
        <f t="shared" si="3810"/>
        <v>0</v>
      </c>
      <c r="LY142">
        <f t="shared" si="3811"/>
        <v>0</v>
      </c>
      <c r="LZ142">
        <f t="shared" si="3812"/>
        <v>0</v>
      </c>
      <c r="MA142">
        <f t="shared" si="3813"/>
        <v>0</v>
      </c>
      <c r="MB142">
        <f t="shared" si="3814"/>
        <v>0</v>
      </c>
      <c r="MC142">
        <f t="shared" si="3815"/>
        <v>0</v>
      </c>
      <c r="MD142">
        <f t="shared" si="3816"/>
        <v>0</v>
      </c>
      <c r="ME142">
        <f t="shared" si="3817"/>
        <v>0</v>
      </c>
      <c r="MF142">
        <f t="shared" si="3818"/>
        <v>0</v>
      </c>
      <c r="MG142">
        <f t="shared" si="3819"/>
        <v>0</v>
      </c>
      <c r="MH142">
        <f t="shared" si="3820"/>
        <v>0</v>
      </c>
      <c r="MI142">
        <f t="shared" si="3821"/>
        <v>0</v>
      </c>
      <c r="MJ142">
        <f t="shared" si="3822"/>
        <v>0</v>
      </c>
      <c r="MK142">
        <f t="shared" si="3823"/>
        <v>0</v>
      </c>
      <c r="ML142">
        <f t="shared" si="3824"/>
        <v>0</v>
      </c>
      <c r="MM142">
        <f t="shared" si="3825"/>
        <v>0</v>
      </c>
      <c r="MN142">
        <f t="shared" si="3826"/>
        <v>0</v>
      </c>
      <c r="MO142">
        <f t="shared" si="3827"/>
        <v>0</v>
      </c>
      <c r="MP142">
        <f t="shared" si="3828"/>
        <v>0</v>
      </c>
      <c r="MQ142">
        <f t="shared" si="3829"/>
        <v>0</v>
      </c>
      <c r="MR142">
        <f t="shared" si="3830"/>
        <v>0</v>
      </c>
      <c r="MS142">
        <f t="shared" si="3831"/>
        <v>0</v>
      </c>
      <c r="MT142">
        <f t="shared" si="3832"/>
        <v>0</v>
      </c>
      <c r="MU142">
        <f t="shared" si="3833"/>
        <v>0</v>
      </c>
      <c r="MV142">
        <f t="shared" si="3834"/>
        <v>0</v>
      </c>
      <c r="MW142">
        <f t="shared" si="3835"/>
        <v>0</v>
      </c>
      <c r="MX142">
        <f t="shared" si="3836"/>
        <v>0</v>
      </c>
      <c r="MY142">
        <f t="shared" si="3837"/>
        <v>0</v>
      </c>
      <c r="MZ142">
        <f t="shared" si="3838"/>
        <v>0</v>
      </c>
      <c r="NA142">
        <f t="shared" si="3839"/>
        <v>0</v>
      </c>
      <c r="NB142">
        <f t="shared" si="3840"/>
        <v>0</v>
      </c>
      <c r="NC142">
        <f t="shared" si="3841"/>
        <v>0</v>
      </c>
      <c r="ND142">
        <f t="shared" si="3842"/>
        <v>0</v>
      </c>
      <c r="NE142">
        <f t="shared" si="3843"/>
        <v>0</v>
      </c>
      <c r="NF142">
        <f t="shared" si="3844"/>
        <v>0</v>
      </c>
      <c r="NG142">
        <f t="shared" si="3845"/>
        <v>0</v>
      </c>
      <c r="NH142">
        <f t="shared" si="3846"/>
        <v>0</v>
      </c>
      <c r="NI142">
        <f t="shared" si="3847"/>
        <v>0</v>
      </c>
      <c r="NJ142">
        <f t="shared" si="3848"/>
        <v>0</v>
      </c>
      <c r="NK142">
        <f t="shared" si="3849"/>
        <v>0</v>
      </c>
      <c r="NL142">
        <f t="shared" si="3850"/>
        <v>0</v>
      </c>
      <c r="NM142">
        <f t="shared" si="3851"/>
        <v>0</v>
      </c>
      <c r="NN142">
        <f t="shared" si="3852"/>
        <v>0</v>
      </c>
      <c r="NO142">
        <f t="shared" si="3853"/>
        <v>0</v>
      </c>
      <c r="NP142">
        <f t="shared" si="3854"/>
        <v>0</v>
      </c>
      <c r="NQ142">
        <f t="shared" si="3855"/>
        <v>0</v>
      </c>
      <c r="NR142">
        <f t="shared" si="3856"/>
        <v>0</v>
      </c>
      <c r="NS142">
        <f t="shared" si="3857"/>
        <v>0</v>
      </c>
      <c r="NT142">
        <f t="shared" si="3858"/>
        <v>0</v>
      </c>
      <c r="NU142">
        <f t="shared" si="3859"/>
        <v>0</v>
      </c>
      <c r="NV142">
        <f t="shared" si="3860"/>
        <v>0</v>
      </c>
      <c r="NW142">
        <f t="shared" si="3861"/>
        <v>0</v>
      </c>
      <c r="NX142">
        <f t="shared" si="3862"/>
        <v>0</v>
      </c>
      <c r="NY142">
        <f t="shared" si="3863"/>
        <v>0</v>
      </c>
      <c r="NZ142">
        <f t="shared" si="3864"/>
        <v>0</v>
      </c>
      <c r="OA142">
        <f t="shared" si="3865"/>
        <v>0</v>
      </c>
      <c r="OB142">
        <f t="shared" si="3866"/>
        <v>0</v>
      </c>
      <c r="OC142">
        <f t="shared" si="3867"/>
        <v>0</v>
      </c>
      <c r="OD142">
        <f t="shared" si="3868"/>
        <v>0</v>
      </c>
      <c r="OE142">
        <f t="shared" si="3869"/>
        <v>0</v>
      </c>
      <c r="OF142">
        <f t="shared" si="3870"/>
        <v>0</v>
      </c>
      <c r="OG142">
        <f t="shared" si="3871"/>
        <v>0</v>
      </c>
      <c r="OH142">
        <f t="shared" si="3872"/>
        <v>0</v>
      </c>
      <c r="OJ142" s="4">
        <f t="shared" si="3873"/>
        <v>238</v>
      </c>
      <c r="OK142" s="4">
        <f t="shared" si="3874"/>
        <v>79</v>
      </c>
      <c r="OL142" s="4">
        <f t="shared" si="3875"/>
        <v>117</v>
      </c>
      <c r="OM142" s="4">
        <f t="shared" si="3876"/>
        <v>0</v>
      </c>
      <c r="OP142" s="4">
        <f t="shared" si="3877"/>
        <v>434</v>
      </c>
      <c r="OQ142" s="4"/>
      <c r="OS142">
        <f t="shared" si="3878"/>
        <v>65</v>
      </c>
      <c r="OT142">
        <f t="shared" si="3879"/>
        <v>27</v>
      </c>
      <c r="OU142">
        <f t="shared" si="3880"/>
        <v>56</v>
      </c>
      <c r="OV142">
        <f t="shared" si="3881"/>
        <v>25</v>
      </c>
      <c r="OW142">
        <f t="shared" si="3882"/>
        <v>50</v>
      </c>
      <c r="OX142">
        <f t="shared" si="3883"/>
        <v>30</v>
      </c>
      <c r="OY142">
        <f t="shared" si="3884"/>
        <v>38</v>
      </c>
      <c r="OZ142">
        <f t="shared" si="3885"/>
        <v>41</v>
      </c>
      <c r="PA142">
        <f t="shared" si="3886"/>
        <v>60</v>
      </c>
      <c r="PB142">
        <f t="shared" si="3887"/>
        <v>42</v>
      </c>
      <c r="PC142">
        <f t="shared" si="3888"/>
        <v>0</v>
      </c>
      <c r="PD142">
        <f t="shared" si="3889"/>
        <v>0</v>
      </c>
      <c r="PE142">
        <f t="shared" si="3890"/>
        <v>0</v>
      </c>
      <c r="PF142">
        <f t="shared" si="3891"/>
        <v>0</v>
      </c>
      <c r="PG142">
        <f t="shared" si="3892"/>
        <v>0</v>
      </c>
      <c r="PH142">
        <f t="shared" si="3893"/>
        <v>0</v>
      </c>
      <c r="PI142">
        <f t="shared" si="3894"/>
        <v>0</v>
      </c>
      <c r="PJ142">
        <f t="shared" si="3895"/>
        <v>0</v>
      </c>
      <c r="PK142">
        <f t="shared" si="3896"/>
        <v>0</v>
      </c>
      <c r="PL142">
        <f t="shared" si="3897"/>
        <v>0</v>
      </c>
      <c r="PM142">
        <f t="shared" si="3898"/>
        <v>0</v>
      </c>
      <c r="PN142">
        <f t="shared" si="3899"/>
        <v>0</v>
      </c>
      <c r="PO142">
        <f t="shared" si="3900"/>
        <v>0</v>
      </c>
      <c r="PP142">
        <f t="shared" si="3901"/>
        <v>0</v>
      </c>
      <c r="PQ142">
        <f t="shared" si="3902"/>
        <v>0</v>
      </c>
      <c r="PR142">
        <f t="shared" si="3903"/>
        <v>0</v>
      </c>
      <c r="PS142">
        <f t="shared" si="3904"/>
        <v>0</v>
      </c>
      <c r="PT142">
        <f t="shared" si="3905"/>
        <v>0</v>
      </c>
      <c r="PU142">
        <f t="shared" si="3906"/>
        <v>0</v>
      </c>
      <c r="PV142">
        <f t="shared" si="3907"/>
        <v>0</v>
      </c>
      <c r="PW142">
        <f t="shared" si="3908"/>
        <v>0</v>
      </c>
      <c r="PX142">
        <f t="shared" si="3909"/>
        <v>0</v>
      </c>
      <c r="PY142">
        <f t="shared" si="3910"/>
        <v>0</v>
      </c>
      <c r="PZ142">
        <f t="shared" si="3911"/>
        <v>0</v>
      </c>
      <c r="QA142">
        <f t="shared" si="3912"/>
        <v>0</v>
      </c>
      <c r="QB142">
        <f t="shared" si="3913"/>
        <v>0</v>
      </c>
      <c r="QC142">
        <f t="shared" si="3914"/>
        <v>0</v>
      </c>
      <c r="QD142">
        <f t="shared" si="3915"/>
        <v>0</v>
      </c>
      <c r="QE142">
        <f t="shared" si="3916"/>
        <v>0</v>
      </c>
      <c r="QF142">
        <f t="shared" si="3917"/>
        <v>0</v>
      </c>
      <c r="QG142">
        <f t="shared" si="3918"/>
        <v>0</v>
      </c>
      <c r="QH142">
        <f t="shared" si="3919"/>
        <v>0</v>
      </c>
      <c r="QI142">
        <f t="shared" si="3920"/>
        <v>0</v>
      </c>
      <c r="QJ142">
        <f t="shared" si="3921"/>
        <v>0</v>
      </c>
      <c r="QK142">
        <f t="shared" si="3922"/>
        <v>0</v>
      </c>
      <c r="QL142">
        <f t="shared" si="3923"/>
        <v>0</v>
      </c>
      <c r="QM142">
        <f t="shared" si="3924"/>
        <v>0</v>
      </c>
      <c r="QN142">
        <f t="shared" si="3925"/>
        <v>0</v>
      </c>
      <c r="QO142">
        <f t="shared" si="3926"/>
        <v>0</v>
      </c>
      <c r="QP142">
        <f t="shared" si="3927"/>
        <v>0</v>
      </c>
      <c r="QQ142">
        <f t="shared" si="3928"/>
        <v>0</v>
      </c>
      <c r="QR142">
        <f t="shared" si="3929"/>
        <v>0</v>
      </c>
      <c r="QS142">
        <f t="shared" si="3930"/>
        <v>0</v>
      </c>
      <c r="QT142">
        <f t="shared" si="3931"/>
        <v>0</v>
      </c>
      <c r="QU142">
        <f t="shared" si="3932"/>
        <v>0</v>
      </c>
      <c r="QV142">
        <f t="shared" si="3933"/>
        <v>0</v>
      </c>
      <c r="QW142">
        <f t="shared" si="3934"/>
        <v>0</v>
      </c>
      <c r="QX142">
        <f t="shared" si="3935"/>
        <v>0</v>
      </c>
      <c r="QY142">
        <f t="shared" si="3936"/>
        <v>0</v>
      </c>
      <c r="QZ142">
        <f t="shared" si="3937"/>
        <v>0</v>
      </c>
      <c r="RA142">
        <f t="shared" si="3938"/>
        <v>0</v>
      </c>
      <c r="RB142">
        <f t="shared" si="3939"/>
        <v>0</v>
      </c>
      <c r="RC142">
        <f t="shared" si="3940"/>
        <v>0</v>
      </c>
      <c r="RD142">
        <f t="shared" si="3941"/>
        <v>0</v>
      </c>
      <c r="RE142">
        <f t="shared" si="3942"/>
        <v>0</v>
      </c>
      <c r="RF142">
        <f t="shared" si="3943"/>
        <v>0</v>
      </c>
      <c r="RG142">
        <f t="shared" si="3944"/>
        <v>0</v>
      </c>
      <c r="RH142">
        <f t="shared" si="3945"/>
        <v>0</v>
      </c>
      <c r="RI142">
        <f t="shared" si="3946"/>
        <v>0</v>
      </c>
      <c r="RJ142">
        <f t="shared" si="3947"/>
        <v>0</v>
      </c>
      <c r="RK142">
        <f t="shared" si="3948"/>
        <v>0</v>
      </c>
      <c r="RL142">
        <f t="shared" si="3949"/>
        <v>0</v>
      </c>
      <c r="RM142">
        <f t="shared" si="3950"/>
        <v>0</v>
      </c>
      <c r="RN142">
        <f t="shared" si="3951"/>
        <v>0</v>
      </c>
      <c r="RO142">
        <f t="shared" si="3952"/>
        <v>0</v>
      </c>
      <c r="RP142">
        <f t="shared" si="3953"/>
        <v>0</v>
      </c>
      <c r="RQ142">
        <f t="shared" si="3954"/>
        <v>0</v>
      </c>
      <c r="RR142">
        <f t="shared" si="3955"/>
        <v>0</v>
      </c>
      <c r="RS142">
        <f t="shared" si="3956"/>
        <v>0</v>
      </c>
      <c r="RT142">
        <f t="shared" si="3957"/>
        <v>0</v>
      </c>
      <c r="RU142">
        <f t="shared" si="3958"/>
        <v>0</v>
      </c>
      <c r="RV142">
        <f t="shared" si="3959"/>
        <v>0</v>
      </c>
      <c r="RW142">
        <f t="shared" si="3960"/>
        <v>0</v>
      </c>
      <c r="RX142">
        <f t="shared" si="3961"/>
        <v>0</v>
      </c>
      <c r="RY142">
        <f t="shared" si="3962"/>
        <v>0</v>
      </c>
      <c r="SA142" s="4">
        <f t="shared" si="3963"/>
        <v>19.09</v>
      </c>
      <c r="SB142" s="4">
        <f t="shared" si="3964"/>
        <v>8.93</v>
      </c>
      <c r="SC142" s="4">
        <f t="shared" si="3965"/>
        <v>10.55</v>
      </c>
      <c r="SD142" s="4">
        <f t="shared" si="3966"/>
        <v>0</v>
      </c>
      <c r="SF142" s="4">
        <f t="shared" si="3967"/>
        <v>38.57</v>
      </c>
      <c r="SI142">
        <f t="shared" si="3968"/>
        <v>3.58</v>
      </c>
      <c r="SJ142">
        <f t="shared" si="3969"/>
        <v>3.8</v>
      </c>
      <c r="SK142">
        <f t="shared" si="3970"/>
        <v>3.38</v>
      </c>
      <c r="SL142">
        <f t="shared" si="3971"/>
        <v>3.15</v>
      </c>
      <c r="SM142">
        <f t="shared" si="3972"/>
        <v>4</v>
      </c>
      <c r="SN142">
        <f t="shared" si="3973"/>
        <v>4.33</v>
      </c>
      <c r="SO142">
        <f t="shared" si="3974"/>
        <v>4.5</v>
      </c>
      <c r="SP142">
        <f t="shared" si="3975"/>
        <v>4.43</v>
      </c>
      <c r="SQ142">
        <f t="shared" si="3976"/>
        <v>4</v>
      </c>
      <c r="SR142">
        <f t="shared" si="3977"/>
        <v>3.4</v>
      </c>
      <c r="SS142" t="str">
        <f t="shared" si="3978"/>
        <v>0</v>
      </c>
      <c r="ST142" t="str">
        <f t="shared" si="3979"/>
        <v>0</v>
      </c>
      <c r="SU142" t="str">
        <f t="shared" si="3980"/>
        <v>0</v>
      </c>
      <c r="SV142" t="str">
        <f t="shared" si="3981"/>
        <v>0</v>
      </c>
      <c r="SW142" t="str">
        <f t="shared" si="3982"/>
        <v>0</v>
      </c>
      <c r="SX142" t="str">
        <f t="shared" si="3983"/>
        <v>0</v>
      </c>
      <c r="SY142" t="str">
        <f t="shared" si="3984"/>
        <v>0</v>
      </c>
      <c r="SZ142" t="str">
        <f t="shared" si="3985"/>
        <v>0</v>
      </c>
      <c r="TA142" t="str">
        <f t="shared" si="3986"/>
        <v>0</v>
      </c>
      <c r="TB142" t="str">
        <f t="shared" si="3987"/>
        <v>0</v>
      </c>
      <c r="TC142" t="str">
        <f t="shared" si="3988"/>
        <v>0</v>
      </c>
      <c r="TD142" t="str">
        <f t="shared" si="3989"/>
        <v>0</v>
      </c>
      <c r="TE142" t="str">
        <f t="shared" si="3990"/>
        <v>0</v>
      </c>
      <c r="TF142" t="str">
        <f t="shared" si="3991"/>
        <v>0</v>
      </c>
      <c r="TG142" t="str">
        <f t="shared" si="3992"/>
        <v>0</v>
      </c>
      <c r="TH142" t="str">
        <f t="shared" si="3993"/>
        <v>0</v>
      </c>
      <c r="TI142" t="str">
        <f t="shared" si="3994"/>
        <v>0</v>
      </c>
      <c r="TJ142" t="str">
        <f t="shared" si="3995"/>
        <v>0</v>
      </c>
      <c r="TK142" t="str">
        <f t="shared" si="3996"/>
        <v>0</v>
      </c>
      <c r="TL142" t="str">
        <f t="shared" si="3997"/>
        <v>0</v>
      </c>
      <c r="TM142" t="str">
        <f t="shared" si="3998"/>
        <v>0</v>
      </c>
      <c r="TN142" t="str">
        <f t="shared" si="3999"/>
        <v>0</v>
      </c>
      <c r="TO142" t="str">
        <f t="shared" si="4000"/>
        <v>0</v>
      </c>
      <c r="TP142" t="str">
        <f t="shared" si="4001"/>
        <v>0</v>
      </c>
      <c r="TQ142" t="str">
        <f t="shared" si="4002"/>
        <v>0</v>
      </c>
      <c r="TR142" t="str">
        <f t="shared" si="4003"/>
        <v>0</v>
      </c>
      <c r="TS142" t="str">
        <f t="shared" si="4004"/>
        <v>0</v>
      </c>
      <c r="TT142" t="str">
        <f t="shared" si="4005"/>
        <v>0</v>
      </c>
      <c r="TU142" t="str">
        <f t="shared" si="4006"/>
        <v>0</v>
      </c>
      <c r="TV142" t="str">
        <f t="shared" si="4007"/>
        <v>0</v>
      </c>
      <c r="TW142" t="str">
        <f t="shared" si="4008"/>
        <v>0</v>
      </c>
      <c r="TX142" t="str">
        <f t="shared" si="4009"/>
        <v>0</v>
      </c>
      <c r="TY142" t="str">
        <f t="shared" si="4010"/>
        <v>0</v>
      </c>
      <c r="TZ142" t="str">
        <f t="shared" si="4011"/>
        <v>0</v>
      </c>
      <c r="UA142" t="str">
        <f t="shared" si="4012"/>
        <v>0</v>
      </c>
      <c r="UB142" t="str">
        <f t="shared" si="4013"/>
        <v>0</v>
      </c>
      <c r="UC142" t="str">
        <f t="shared" si="4014"/>
        <v>0</v>
      </c>
      <c r="UD142" t="str">
        <f t="shared" si="4015"/>
        <v>0</v>
      </c>
      <c r="UE142" t="str">
        <f t="shared" si="4016"/>
        <v>0</v>
      </c>
      <c r="UF142" t="str">
        <f t="shared" si="4017"/>
        <v>0</v>
      </c>
      <c r="UG142" t="str">
        <f t="shared" si="4018"/>
        <v>0</v>
      </c>
      <c r="UH142" t="str">
        <f t="shared" si="4019"/>
        <v>0</v>
      </c>
      <c r="UI142" t="str">
        <f t="shared" si="4020"/>
        <v>0</v>
      </c>
      <c r="UJ142" t="str">
        <f t="shared" si="4021"/>
        <v>0</v>
      </c>
      <c r="UK142" t="str">
        <f t="shared" si="4022"/>
        <v>0</v>
      </c>
      <c r="UL142" t="str">
        <f t="shared" si="4023"/>
        <v>0</v>
      </c>
      <c r="UM142" t="str">
        <f t="shared" si="4024"/>
        <v>0</v>
      </c>
      <c r="UN142" t="str">
        <f t="shared" si="4025"/>
        <v>0</v>
      </c>
      <c r="UO142" t="str">
        <f t="shared" si="4026"/>
        <v>0</v>
      </c>
      <c r="UP142" t="str">
        <f t="shared" si="4027"/>
        <v>0</v>
      </c>
      <c r="UQ142" t="str">
        <f t="shared" si="4028"/>
        <v>0</v>
      </c>
      <c r="UR142" t="str">
        <f t="shared" si="4029"/>
        <v>0</v>
      </c>
      <c r="US142" t="str">
        <f t="shared" si="4030"/>
        <v>0</v>
      </c>
      <c r="UT142" t="str">
        <f t="shared" si="4031"/>
        <v>0</v>
      </c>
      <c r="UU142" t="str">
        <f t="shared" si="4032"/>
        <v>0</v>
      </c>
      <c r="UV142" t="str">
        <f t="shared" si="4033"/>
        <v>0</v>
      </c>
      <c r="UW142" t="str">
        <f t="shared" si="4034"/>
        <v>0</v>
      </c>
      <c r="UX142" t="str">
        <f t="shared" si="4035"/>
        <v>0</v>
      </c>
      <c r="UY142" t="str">
        <f t="shared" si="4036"/>
        <v>0</v>
      </c>
      <c r="UZ142" t="str">
        <f t="shared" si="4037"/>
        <v>0</v>
      </c>
      <c r="VA142" t="str">
        <f t="shared" si="4038"/>
        <v>0</v>
      </c>
      <c r="VB142" t="str">
        <f t="shared" si="4039"/>
        <v>0</v>
      </c>
      <c r="VC142" t="str">
        <f t="shared" si="4040"/>
        <v>0</v>
      </c>
      <c r="VD142" t="str">
        <f t="shared" si="4041"/>
        <v>0</v>
      </c>
      <c r="VE142" t="str">
        <f t="shared" si="4042"/>
        <v>0</v>
      </c>
      <c r="VF142" t="str">
        <f t="shared" si="4043"/>
        <v>0</v>
      </c>
      <c r="VG142" t="str">
        <f t="shared" si="4044"/>
        <v>0</v>
      </c>
      <c r="VH142" t="str">
        <f t="shared" si="4045"/>
        <v>0</v>
      </c>
      <c r="VI142" t="str">
        <f t="shared" si="4046"/>
        <v>0</v>
      </c>
      <c r="VJ142" t="str">
        <f t="shared" si="4047"/>
        <v>0</v>
      </c>
      <c r="VK142" t="str">
        <f t="shared" si="4048"/>
        <v>0</v>
      </c>
      <c r="VL142" t="str">
        <f t="shared" si="4049"/>
        <v>0</v>
      </c>
      <c r="VM142" t="str">
        <f t="shared" si="4050"/>
        <v>0</v>
      </c>
      <c r="VN142" t="str">
        <f t="shared" si="4051"/>
        <v>0</v>
      </c>
      <c r="VO142" t="str">
        <f t="shared" si="4052"/>
        <v>0</v>
      </c>
      <c r="VQ142" s="4">
        <f t="shared" si="4053"/>
        <v>-11.899999999999999</v>
      </c>
      <c r="VR142" s="4">
        <f t="shared" si="4054"/>
        <v>7.7700000000000005</v>
      </c>
      <c r="VS142" s="4">
        <f t="shared" si="4055"/>
        <v>-31.71</v>
      </c>
      <c r="VT142" s="4">
        <f t="shared" si="4056"/>
        <v>0</v>
      </c>
      <c r="VV142" s="4">
        <f t="shared" si="4057"/>
        <v>-35.839999999999996</v>
      </c>
      <c r="VY142">
        <f t="shared" si="4058"/>
        <v>-1</v>
      </c>
      <c r="VZ142">
        <f t="shared" si="4059"/>
        <v>1.48</v>
      </c>
      <c r="WA142">
        <f t="shared" si="4060"/>
        <v>-10.34</v>
      </c>
      <c r="WB142">
        <f t="shared" si="4061"/>
        <v>0.11</v>
      </c>
      <c r="WC142">
        <f t="shared" si="4062"/>
        <v>-7.07</v>
      </c>
      <c r="WD142">
        <f t="shared" si="4063"/>
        <v>6.55</v>
      </c>
      <c r="WE142">
        <f t="shared" si="4064"/>
        <v>5.57</v>
      </c>
      <c r="WF142">
        <f t="shared" si="4065"/>
        <v>2.2000000000000002</v>
      </c>
      <c r="WG142">
        <f t="shared" si="4066"/>
        <v>-8.59</v>
      </c>
      <c r="WH142">
        <f t="shared" si="4067"/>
        <v>-24.75</v>
      </c>
      <c r="WI142">
        <f t="shared" si="4068"/>
        <v>0</v>
      </c>
      <c r="WJ142">
        <f t="shared" si="4069"/>
        <v>0</v>
      </c>
      <c r="WK142">
        <f t="shared" si="4070"/>
        <v>0</v>
      </c>
      <c r="WL142">
        <f t="shared" si="4071"/>
        <v>0</v>
      </c>
      <c r="WM142">
        <f t="shared" si="4072"/>
        <v>0</v>
      </c>
      <c r="WN142">
        <f t="shared" si="4073"/>
        <v>0</v>
      </c>
      <c r="WO142">
        <f t="shared" si="4074"/>
        <v>0</v>
      </c>
      <c r="WP142">
        <f t="shared" si="4075"/>
        <v>0</v>
      </c>
      <c r="WQ142">
        <f t="shared" si="4076"/>
        <v>0</v>
      </c>
      <c r="WR142">
        <f t="shared" si="4077"/>
        <v>0</v>
      </c>
      <c r="WS142">
        <f t="shared" si="4078"/>
        <v>0</v>
      </c>
      <c r="WT142">
        <f t="shared" si="4079"/>
        <v>0</v>
      </c>
      <c r="WU142">
        <f t="shared" si="4080"/>
        <v>0</v>
      </c>
      <c r="WV142">
        <f t="shared" si="4081"/>
        <v>0</v>
      </c>
      <c r="WW142">
        <f t="shared" si="4082"/>
        <v>0</v>
      </c>
      <c r="WX142">
        <f t="shared" si="4083"/>
        <v>0</v>
      </c>
      <c r="WY142">
        <f t="shared" si="4084"/>
        <v>0</v>
      </c>
      <c r="WZ142">
        <f t="shared" si="4085"/>
        <v>0</v>
      </c>
      <c r="XA142">
        <f t="shared" si="4086"/>
        <v>0</v>
      </c>
      <c r="XB142">
        <f t="shared" si="4087"/>
        <v>0</v>
      </c>
      <c r="XC142">
        <f t="shared" si="4088"/>
        <v>0</v>
      </c>
      <c r="XD142">
        <f t="shared" si="4089"/>
        <v>0</v>
      </c>
      <c r="XE142">
        <f t="shared" si="4090"/>
        <v>0</v>
      </c>
      <c r="XF142">
        <f t="shared" si="4091"/>
        <v>0</v>
      </c>
      <c r="XG142">
        <f t="shared" si="4092"/>
        <v>0</v>
      </c>
      <c r="XH142">
        <f t="shared" si="4093"/>
        <v>0</v>
      </c>
      <c r="XI142">
        <f t="shared" si="4094"/>
        <v>0</v>
      </c>
      <c r="XJ142">
        <f t="shared" si="4095"/>
        <v>0</v>
      </c>
      <c r="XK142">
        <f t="shared" si="4096"/>
        <v>0</v>
      </c>
      <c r="XL142">
        <f t="shared" si="4097"/>
        <v>0</v>
      </c>
      <c r="XM142">
        <f t="shared" si="4098"/>
        <v>0</v>
      </c>
      <c r="XN142">
        <f t="shared" si="4099"/>
        <v>0</v>
      </c>
      <c r="XO142">
        <f t="shared" si="4100"/>
        <v>0</v>
      </c>
      <c r="XP142">
        <f t="shared" si="4101"/>
        <v>0</v>
      </c>
      <c r="XQ142">
        <f t="shared" si="4102"/>
        <v>0</v>
      </c>
      <c r="XR142">
        <f t="shared" si="4103"/>
        <v>0</v>
      </c>
      <c r="XS142">
        <f t="shared" si="4104"/>
        <v>0</v>
      </c>
      <c r="XT142">
        <f t="shared" si="4105"/>
        <v>0</v>
      </c>
      <c r="XU142">
        <f t="shared" si="4106"/>
        <v>0</v>
      </c>
      <c r="XV142">
        <f t="shared" si="4107"/>
        <v>0</v>
      </c>
      <c r="XW142">
        <f t="shared" si="4108"/>
        <v>0</v>
      </c>
      <c r="XX142">
        <f t="shared" si="4109"/>
        <v>0</v>
      </c>
      <c r="XY142">
        <f t="shared" si="4110"/>
        <v>0</v>
      </c>
      <c r="XZ142">
        <f t="shared" si="4111"/>
        <v>0</v>
      </c>
      <c r="YA142">
        <f t="shared" si="4112"/>
        <v>0</v>
      </c>
      <c r="YB142">
        <f t="shared" si="4113"/>
        <v>0</v>
      </c>
      <c r="YC142">
        <f t="shared" si="4114"/>
        <v>0</v>
      </c>
      <c r="YD142">
        <f t="shared" si="4115"/>
        <v>0</v>
      </c>
      <c r="YE142">
        <f t="shared" si="4116"/>
        <v>0</v>
      </c>
      <c r="YF142">
        <f t="shared" si="4117"/>
        <v>0</v>
      </c>
      <c r="YG142">
        <f t="shared" si="4118"/>
        <v>0</v>
      </c>
      <c r="YH142">
        <f t="shared" si="4119"/>
        <v>0</v>
      </c>
      <c r="YI142">
        <f t="shared" si="4120"/>
        <v>0</v>
      </c>
      <c r="YJ142">
        <f t="shared" si="4121"/>
        <v>0</v>
      </c>
      <c r="YK142">
        <f t="shared" si="4122"/>
        <v>0</v>
      </c>
      <c r="YL142">
        <f t="shared" si="4123"/>
        <v>0</v>
      </c>
      <c r="YM142">
        <f t="shared" si="4124"/>
        <v>0</v>
      </c>
      <c r="YN142">
        <f t="shared" si="4125"/>
        <v>0</v>
      </c>
      <c r="YO142">
        <f t="shared" si="4126"/>
        <v>0</v>
      </c>
      <c r="YP142">
        <f t="shared" si="4127"/>
        <v>0</v>
      </c>
      <c r="YQ142">
        <f t="shared" si="4128"/>
        <v>0</v>
      </c>
      <c r="YR142">
        <f t="shared" si="4129"/>
        <v>0</v>
      </c>
      <c r="YS142">
        <f t="shared" si="4130"/>
        <v>0</v>
      </c>
      <c r="YT142">
        <f t="shared" si="4131"/>
        <v>0</v>
      </c>
      <c r="YU142">
        <f t="shared" si="4132"/>
        <v>0</v>
      </c>
      <c r="YV142">
        <f t="shared" si="4133"/>
        <v>0</v>
      </c>
      <c r="YW142">
        <f t="shared" si="4134"/>
        <v>0</v>
      </c>
      <c r="YX142">
        <f t="shared" si="4135"/>
        <v>0</v>
      </c>
      <c r="YY142">
        <f t="shared" si="4136"/>
        <v>0</v>
      </c>
      <c r="YZ142">
        <f t="shared" si="4137"/>
        <v>0</v>
      </c>
      <c r="ZA142">
        <f t="shared" si="4138"/>
        <v>0</v>
      </c>
      <c r="ZB142">
        <f t="shared" si="4139"/>
        <v>0</v>
      </c>
      <c r="ZC142">
        <f t="shared" si="4140"/>
        <v>0</v>
      </c>
      <c r="ZD142">
        <f t="shared" si="4141"/>
        <v>0</v>
      </c>
      <c r="ZE142">
        <f t="shared" si="4142"/>
        <v>0</v>
      </c>
      <c r="ZG142" s="4">
        <f t="shared" si="4143"/>
        <v>210</v>
      </c>
      <c r="ZH142" s="4">
        <f t="shared" si="4144"/>
        <v>62</v>
      </c>
      <c r="ZI142" s="4">
        <f t="shared" si="4145"/>
        <v>122</v>
      </c>
      <c r="ZJ142" s="4">
        <f t="shared" si="4146"/>
        <v>0</v>
      </c>
      <c r="ZL142" s="4">
        <f t="shared" si="4147"/>
        <v>394</v>
      </c>
      <c r="ZO142">
        <f t="shared" si="4148"/>
        <v>40</v>
      </c>
      <c r="ZP142">
        <f t="shared" si="4149"/>
        <v>43</v>
      </c>
      <c r="ZQ142">
        <f t="shared" si="4150"/>
        <v>62</v>
      </c>
      <c r="ZR142">
        <f t="shared" si="4151"/>
        <v>40</v>
      </c>
      <c r="ZS142">
        <f t="shared" si="4152"/>
        <v>31</v>
      </c>
      <c r="ZT142">
        <f t="shared" si="4153"/>
        <v>27</v>
      </c>
      <c r="ZU142">
        <f t="shared" si="4154"/>
        <v>36</v>
      </c>
      <c r="ZV142">
        <f t="shared" si="4155"/>
        <v>26</v>
      </c>
      <c r="ZW142">
        <f t="shared" si="4156"/>
        <v>38</v>
      </c>
      <c r="ZX142">
        <f t="shared" si="4157"/>
        <v>51</v>
      </c>
      <c r="ZY142">
        <f t="shared" si="4158"/>
        <v>0</v>
      </c>
      <c r="ZZ142">
        <f t="shared" si="4159"/>
        <v>0</v>
      </c>
      <c r="AAA142">
        <f t="shared" si="4160"/>
        <v>0</v>
      </c>
      <c r="AAB142">
        <f t="shared" si="4161"/>
        <v>0</v>
      </c>
      <c r="AAC142">
        <f t="shared" si="4162"/>
        <v>0</v>
      </c>
      <c r="AAD142">
        <f t="shared" si="4163"/>
        <v>0</v>
      </c>
      <c r="AAE142">
        <f t="shared" si="4164"/>
        <v>0</v>
      </c>
      <c r="AAF142">
        <f t="shared" si="4165"/>
        <v>0</v>
      </c>
      <c r="AAG142">
        <f t="shared" si="4166"/>
        <v>0</v>
      </c>
      <c r="AAH142">
        <f t="shared" si="4167"/>
        <v>0</v>
      </c>
      <c r="AAI142">
        <f t="shared" si="4168"/>
        <v>0</v>
      </c>
      <c r="AAJ142">
        <f t="shared" si="4169"/>
        <v>0</v>
      </c>
      <c r="AAK142">
        <f t="shared" si="4170"/>
        <v>0</v>
      </c>
      <c r="AAL142">
        <f t="shared" si="4171"/>
        <v>0</v>
      </c>
      <c r="AAM142">
        <f t="shared" si="4172"/>
        <v>0</v>
      </c>
      <c r="AAN142">
        <f t="shared" si="4173"/>
        <v>0</v>
      </c>
      <c r="AAO142">
        <f t="shared" si="4174"/>
        <v>0</v>
      </c>
      <c r="AAP142">
        <f t="shared" si="4175"/>
        <v>0</v>
      </c>
      <c r="AAQ142">
        <f t="shared" si="4176"/>
        <v>0</v>
      </c>
      <c r="AAR142">
        <f t="shared" si="4177"/>
        <v>0</v>
      </c>
      <c r="AAS142">
        <f t="shared" si="4178"/>
        <v>0</v>
      </c>
      <c r="AAT142">
        <f t="shared" si="4179"/>
        <v>0</v>
      </c>
      <c r="AAU142">
        <f t="shared" si="4180"/>
        <v>0</v>
      </c>
      <c r="AAV142">
        <f t="shared" si="4181"/>
        <v>0</v>
      </c>
      <c r="AAW142">
        <f t="shared" si="4182"/>
        <v>0</v>
      </c>
      <c r="AAX142">
        <f t="shared" si="4183"/>
        <v>0</v>
      </c>
      <c r="AAY142">
        <f t="shared" si="4184"/>
        <v>0</v>
      </c>
      <c r="AAZ142">
        <f t="shared" si="4185"/>
        <v>0</v>
      </c>
      <c r="ABA142">
        <f t="shared" si="4186"/>
        <v>0</v>
      </c>
      <c r="ABB142">
        <f t="shared" si="4187"/>
        <v>0</v>
      </c>
      <c r="ABC142">
        <f t="shared" si="4188"/>
        <v>0</v>
      </c>
      <c r="ABD142">
        <f t="shared" si="4189"/>
        <v>0</v>
      </c>
      <c r="ABE142">
        <f t="shared" si="4190"/>
        <v>0</v>
      </c>
      <c r="ABF142">
        <f t="shared" si="4191"/>
        <v>0</v>
      </c>
      <c r="ABG142">
        <f t="shared" si="4192"/>
        <v>0</v>
      </c>
      <c r="ABH142">
        <f t="shared" si="4193"/>
        <v>0</v>
      </c>
      <c r="ABI142">
        <f t="shared" si="4194"/>
        <v>0</v>
      </c>
      <c r="ABJ142">
        <f t="shared" si="4195"/>
        <v>0</v>
      </c>
      <c r="ABK142">
        <f t="shared" si="4196"/>
        <v>0</v>
      </c>
      <c r="ABL142">
        <f t="shared" si="4197"/>
        <v>0</v>
      </c>
      <c r="ABM142">
        <f t="shared" si="4198"/>
        <v>0</v>
      </c>
      <c r="ABN142">
        <f t="shared" si="4199"/>
        <v>0</v>
      </c>
      <c r="ABO142">
        <f t="shared" si="4200"/>
        <v>0</v>
      </c>
      <c r="ABP142">
        <f t="shared" si="4201"/>
        <v>0</v>
      </c>
      <c r="ABQ142">
        <f t="shared" si="4202"/>
        <v>0</v>
      </c>
      <c r="ABR142">
        <f t="shared" si="4203"/>
        <v>0</v>
      </c>
      <c r="ABS142">
        <f t="shared" si="4204"/>
        <v>0</v>
      </c>
      <c r="ABT142">
        <f t="shared" si="4205"/>
        <v>0</v>
      </c>
      <c r="ABU142">
        <f t="shared" si="4206"/>
        <v>0</v>
      </c>
      <c r="ABV142">
        <f t="shared" si="4207"/>
        <v>0</v>
      </c>
      <c r="ABW142">
        <f t="shared" si="4208"/>
        <v>0</v>
      </c>
      <c r="ABX142">
        <f t="shared" si="4209"/>
        <v>0</v>
      </c>
      <c r="ABY142">
        <f t="shared" si="4210"/>
        <v>0</v>
      </c>
      <c r="ABZ142">
        <f t="shared" si="4211"/>
        <v>0</v>
      </c>
      <c r="ACA142">
        <f t="shared" si="4212"/>
        <v>0</v>
      </c>
      <c r="ACB142">
        <f t="shared" si="4213"/>
        <v>0</v>
      </c>
      <c r="ACC142">
        <f t="shared" si="4214"/>
        <v>0</v>
      </c>
      <c r="ACD142">
        <f t="shared" si="4215"/>
        <v>0</v>
      </c>
      <c r="ACE142">
        <f t="shared" si="4216"/>
        <v>0</v>
      </c>
      <c r="ACF142">
        <f t="shared" si="4217"/>
        <v>0</v>
      </c>
      <c r="ACG142">
        <f t="shared" si="4218"/>
        <v>0</v>
      </c>
      <c r="ACH142">
        <f t="shared" si="4219"/>
        <v>0</v>
      </c>
      <c r="ACI142">
        <f t="shared" si="4220"/>
        <v>0</v>
      </c>
      <c r="ACJ142">
        <f t="shared" si="4221"/>
        <v>0</v>
      </c>
      <c r="ACK142">
        <f t="shared" si="4222"/>
        <v>0</v>
      </c>
      <c r="ACL142">
        <f t="shared" si="4223"/>
        <v>0</v>
      </c>
      <c r="ACM142">
        <f t="shared" si="4224"/>
        <v>0</v>
      </c>
      <c r="ACN142">
        <f t="shared" si="4225"/>
        <v>0</v>
      </c>
      <c r="ACO142">
        <f t="shared" si="4226"/>
        <v>0</v>
      </c>
      <c r="ACP142">
        <f t="shared" si="4227"/>
        <v>0</v>
      </c>
      <c r="ACQ142">
        <f t="shared" si="4228"/>
        <v>0</v>
      </c>
      <c r="ACR142">
        <f t="shared" si="4229"/>
        <v>0</v>
      </c>
      <c r="ACS142">
        <f t="shared" si="4230"/>
        <v>0</v>
      </c>
      <c r="ACT142">
        <f t="shared" si="4231"/>
        <v>0</v>
      </c>
      <c r="ACU142">
        <f t="shared" si="4232"/>
        <v>0</v>
      </c>
      <c r="ACW142" s="4">
        <f t="shared" si="4233"/>
        <v>118.7</v>
      </c>
      <c r="ACX142" s="4">
        <f t="shared" si="4234"/>
        <v>32.1</v>
      </c>
      <c r="ACY142" s="4">
        <f t="shared" si="4235"/>
        <v>158.4</v>
      </c>
      <c r="ACZ142" s="4">
        <f t="shared" si="4236"/>
        <v>0</v>
      </c>
      <c r="ADA142" s="88">
        <f t="shared" si="4237"/>
        <v>4.0062451248020263</v>
      </c>
      <c r="ADB142" s="4">
        <f t="shared" si="4238"/>
        <v>309.20000000000005</v>
      </c>
      <c r="ADC142" s="5">
        <f t="shared" si="4239"/>
        <v>4.8723710860319338</v>
      </c>
      <c r="ADD142" s="5">
        <f t="shared" si="4240"/>
        <v>7.2663608498339807</v>
      </c>
      <c r="ADE142">
        <f t="shared" si="4241"/>
        <v>36.299999999999997</v>
      </c>
      <c r="ADF142">
        <f t="shared" si="4242"/>
        <v>16</v>
      </c>
      <c r="ADG142">
        <f t="shared" si="4243"/>
        <v>20.3</v>
      </c>
      <c r="ADH142">
        <f t="shared" si="4244"/>
        <v>124.6</v>
      </c>
      <c r="ADI142">
        <f t="shared" si="4245"/>
        <v>20.3</v>
      </c>
      <c r="ADJ142">
        <f t="shared" si="4246"/>
        <v>40.700000000000003</v>
      </c>
      <c r="ADK142">
        <f t="shared" si="4247"/>
        <v>0</v>
      </c>
      <c r="ADL142">
        <f t="shared" si="4248"/>
        <v>32.1</v>
      </c>
      <c r="ADM142">
        <f t="shared" si="4249"/>
        <v>5.4</v>
      </c>
      <c r="ADN142">
        <f t="shared" si="4250"/>
        <v>13.5</v>
      </c>
      <c r="ADO142">
        <f t="shared" si="4251"/>
        <v>0</v>
      </c>
      <c r="ADP142">
        <f t="shared" si="4252"/>
        <v>0</v>
      </c>
      <c r="ADQ142">
        <f t="shared" si="4253"/>
        <v>0</v>
      </c>
      <c r="ADR142">
        <f t="shared" si="4254"/>
        <v>0</v>
      </c>
      <c r="ADS142">
        <f t="shared" si="4255"/>
        <v>0</v>
      </c>
      <c r="ADT142">
        <f t="shared" si="4256"/>
        <v>0</v>
      </c>
      <c r="ADU142">
        <f t="shared" si="4257"/>
        <v>0</v>
      </c>
      <c r="ADV142">
        <f t="shared" si="4258"/>
        <v>0</v>
      </c>
      <c r="ADW142">
        <f t="shared" si="4259"/>
        <v>0</v>
      </c>
      <c r="ADX142">
        <f t="shared" si="4260"/>
        <v>0</v>
      </c>
      <c r="ADY142">
        <f t="shared" si="4261"/>
        <v>0</v>
      </c>
      <c r="ADZ142">
        <f t="shared" si="4262"/>
        <v>0</v>
      </c>
      <c r="AEA142">
        <f t="shared" si="4263"/>
        <v>0</v>
      </c>
      <c r="AEB142">
        <f t="shared" si="4264"/>
        <v>0</v>
      </c>
      <c r="AEC142">
        <f t="shared" si="4265"/>
        <v>0</v>
      </c>
      <c r="AED142">
        <f t="shared" si="4266"/>
        <v>0</v>
      </c>
      <c r="AEE142">
        <f t="shared" si="4267"/>
        <v>0</v>
      </c>
      <c r="AEF142">
        <f t="shared" si="4268"/>
        <v>0</v>
      </c>
      <c r="AEG142">
        <f t="shared" si="4269"/>
        <v>0</v>
      </c>
      <c r="AEH142">
        <f t="shared" si="4270"/>
        <v>0</v>
      </c>
      <c r="AEI142">
        <f t="shared" si="4271"/>
        <v>0</v>
      </c>
      <c r="AEJ142">
        <f t="shared" si="4272"/>
        <v>0</v>
      </c>
      <c r="AEK142">
        <f t="shared" si="4273"/>
        <v>0</v>
      </c>
      <c r="AEL142">
        <f t="shared" si="4274"/>
        <v>0</v>
      </c>
      <c r="AEM142">
        <f t="shared" si="4275"/>
        <v>0</v>
      </c>
      <c r="AEN142">
        <f t="shared" si="4276"/>
        <v>0</v>
      </c>
      <c r="AEO142">
        <f t="shared" si="4277"/>
        <v>0</v>
      </c>
      <c r="AEP142">
        <f t="shared" si="4278"/>
        <v>0</v>
      </c>
      <c r="AEQ142">
        <f t="shared" si="4279"/>
        <v>0</v>
      </c>
      <c r="AER142">
        <f t="shared" si="4280"/>
        <v>0</v>
      </c>
      <c r="AES142">
        <f t="shared" si="4281"/>
        <v>0</v>
      </c>
      <c r="AET142">
        <f t="shared" si="4282"/>
        <v>0</v>
      </c>
      <c r="AEU142">
        <f t="shared" si="4283"/>
        <v>0</v>
      </c>
      <c r="AEV142">
        <f t="shared" si="4284"/>
        <v>0</v>
      </c>
      <c r="AEW142">
        <f t="shared" si="4285"/>
        <v>0</v>
      </c>
      <c r="AEX142">
        <f t="shared" si="4286"/>
        <v>0</v>
      </c>
      <c r="AEY142">
        <f t="shared" si="4287"/>
        <v>0</v>
      </c>
      <c r="AEZ142">
        <f t="shared" si="4288"/>
        <v>0</v>
      </c>
      <c r="AFA142">
        <f t="shared" si="4289"/>
        <v>0</v>
      </c>
      <c r="AFB142">
        <f t="shared" si="4290"/>
        <v>0</v>
      </c>
      <c r="AFC142">
        <f t="shared" si="4291"/>
        <v>0</v>
      </c>
      <c r="AFD142">
        <f t="shared" si="4292"/>
        <v>0</v>
      </c>
      <c r="AFE142">
        <f t="shared" si="4293"/>
        <v>0</v>
      </c>
      <c r="AFF142">
        <f t="shared" si="4294"/>
        <v>0</v>
      </c>
      <c r="AFG142">
        <f t="shared" si="4295"/>
        <v>0</v>
      </c>
      <c r="AFH142">
        <f t="shared" si="4296"/>
        <v>0</v>
      </c>
      <c r="AFI142">
        <f t="shared" si="4297"/>
        <v>0</v>
      </c>
      <c r="AFJ142">
        <f t="shared" si="4298"/>
        <v>0</v>
      </c>
      <c r="AFK142">
        <f t="shared" si="4299"/>
        <v>0</v>
      </c>
      <c r="AFL142">
        <f t="shared" si="4300"/>
        <v>0</v>
      </c>
      <c r="AFM142">
        <f t="shared" si="4301"/>
        <v>0</v>
      </c>
      <c r="AFN142">
        <f t="shared" si="4302"/>
        <v>0</v>
      </c>
      <c r="AFO142">
        <f t="shared" si="4303"/>
        <v>0</v>
      </c>
      <c r="AFP142">
        <f t="shared" si="4304"/>
        <v>0</v>
      </c>
      <c r="AFQ142">
        <f t="shared" si="4305"/>
        <v>0</v>
      </c>
      <c r="AFR142">
        <f t="shared" si="4306"/>
        <v>0</v>
      </c>
      <c r="AFS142">
        <f t="shared" si="4307"/>
        <v>0</v>
      </c>
      <c r="AFT142">
        <f t="shared" si="4308"/>
        <v>0</v>
      </c>
      <c r="AFU142">
        <f t="shared" si="4309"/>
        <v>0</v>
      </c>
      <c r="AFV142">
        <f t="shared" si="4310"/>
        <v>0</v>
      </c>
      <c r="AFW142">
        <f t="shared" si="4311"/>
        <v>0</v>
      </c>
      <c r="AFX142">
        <f t="shared" si="4312"/>
        <v>0</v>
      </c>
      <c r="AFY142">
        <f t="shared" si="4313"/>
        <v>0</v>
      </c>
      <c r="AFZ142">
        <f t="shared" si="4314"/>
        <v>0</v>
      </c>
      <c r="AGA142">
        <f t="shared" si="4315"/>
        <v>0</v>
      </c>
      <c r="AGB142">
        <f t="shared" si="4316"/>
        <v>0</v>
      </c>
      <c r="AGC142">
        <f t="shared" si="4317"/>
        <v>0</v>
      </c>
      <c r="AGD142">
        <f t="shared" si="4318"/>
        <v>0</v>
      </c>
      <c r="AGE142">
        <f t="shared" si="4319"/>
        <v>0</v>
      </c>
      <c r="AGF142">
        <f t="shared" si="4320"/>
        <v>0</v>
      </c>
      <c r="AGG142">
        <f t="shared" si="4321"/>
        <v>0</v>
      </c>
      <c r="AGH142">
        <f t="shared" si="4322"/>
        <v>0</v>
      </c>
      <c r="AGI142">
        <f t="shared" si="4323"/>
        <v>0</v>
      </c>
      <c r="AGJ142">
        <f t="shared" si="4324"/>
        <v>0</v>
      </c>
      <c r="AGK142">
        <f t="shared" si="4325"/>
        <v>0</v>
      </c>
      <c r="AGM142" s="88">
        <f t="shared" si="4326"/>
        <v>104</v>
      </c>
      <c r="AGN142" s="88">
        <v>104</v>
      </c>
      <c r="AGO142">
        <v>6</v>
      </c>
      <c r="AGP142">
        <f t="shared" si="4327"/>
        <v>6</v>
      </c>
      <c r="AGQ142">
        <f t="shared" si="4328"/>
        <v>6</v>
      </c>
      <c r="AGR142">
        <f t="shared" si="4329"/>
        <v>6</v>
      </c>
      <c r="AGS142">
        <f t="shared" si="4330"/>
        <v>8</v>
      </c>
      <c r="AGT142">
        <f t="shared" si="4331"/>
        <v>4</v>
      </c>
      <c r="AGU142">
        <f t="shared" si="4332"/>
        <v>6</v>
      </c>
      <c r="AGV142">
        <f t="shared" si="4333"/>
        <v>6</v>
      </c>
      <c r="AGW142">
        <f t="shared" si="4334"/>
        <v>10</v>
      </c>
      <c r="AGX142">
        <f t="shared" si="4335"/>
        <v>6</v>
      </c>
      <c r="AGY142">
        <f t="shared" si="4336"/>
        <v>6</v>
      </c>
      <c r="AGZ142">
        <f t="shared" si="4337"/>
        <v>0</v>
      </c>
      <c r="AHA142">
        <f t="shared" si="4338"/>
        <v>0</v>
      </c>
      <c r="AHB142">
        <f t="shared" si="4339"/>
        <v>0</v>
      </c>
      <c r="AHC142">
        <f t="shared" si="4340"/>
        <v>0</v>
      </c>
      <c r="AHD142">
        <f t="shared" si="4341"/>
        <v>0</v>
      </c>
      <c r="AHE142">
        <f t="shared" si="4342"/>
        <v>0</v>
      </c>
      <c r="AHF142">
        <f t="shared" si="4343"/>
        <v>0</v>
      </c>
      <c r="AHG142">
        <f t="shared" si="4344"/>
        <v>0</v>
      </c>
      <c r="AHH142">
        <f t="shared" si="4345"/>
        <v>0</v>
      </c>
      <c r="AHI142">
        <f t="shared" si="4346"/>
        <v>0</v>
      </c>
      <c r="AHJ142">
        <f t="shared" si="4347"/>
        <v>0</v>
      </c>
      <c r="AHK142">
        <f t="shared" si="4348"/>
        <v>0</v>
      </c>
      <c r="AHL142">
        <f t="shared" si="4349"/>
        <v>0</v>
      </c>
      <c r="AHM142">
        <f t="shared" si="4350"/>
        <v>0</v>
      </c>
      <c r="AHN142">
        <f t="shared" si="4351"/>
        <v>0</v>
      </c>
      <c r="AHO142">
        <f t="shared" si="4352"/>
        <v>0</v>
      </c>
      <c r="AHP142">
        <f t="shared" si="4353"/>
        <v>0</v>
      </c>
      <c r="AHQ142">
        <f t="shared" si="4354"/>
        <v>0</v>
      </c>
      <c r="AHR142">
        <f t="shared" si="4355"/>
        <v>0</v>
      </c>
      <c r="AHS142">
        <f t="shared" si="4356"/>
        <v>0</v>
      </c>
      <c r="AHT142">
        <f t="shared" si="4357"/>
        <v>0</v>
      </c>
      <c r="AHU142">
        <f t="shared" si="4358"/>
        <v>0</v>
      </c>
      <c r="AHV142">
        <f t="shared" si="4359"/>
        <v>0</v>
      </c>
      <c r="AHW142">
        <f t="shared" si="4360"/>
        <v>0</v>
      </c>
      <c r="AHX142">
        <f t="shared" si="4361"/>
        <v>0</v>
      </c>
      <c r="AHY142">
        <f t="shared" si="4362"/>
        <v>0</v>
      </c>
      <c r="AHZ142">
        <f t="shared" si="4363"/>
        <v>0</v>
      </c>
      <c r="AIA142">
        <f t="shared" si="4364"/>
        <v>0</v>
      </c>
      <c r="AIB142">
        <f t="shared" si="4365"/>
        <v>0</v>
      </c>
      <c r="AIC142">
        <f t="shared" si="4366"/>
        <v>0</v>
      </c>
      <c r="AID142">
        <f t="shared" si="4367"/>
        <v>0</v>
      </c>
      <c r="AIE142">
        <f t="shared" si="4368"/>
        <v>0</v>
      </c>
      <c r="AIF142">
        <f t="shared" si="4369"/>
        <v>0</v>
      </c>
      <c r="AIG142">
        <f t="shared" si="4370"/>
        <v>0</v>
      </c>
      <c r="AIH142">
        <f t="shared" si="4371"/>
        <v>0</v>
      </c>
      <c r="AII142">
        <f t="shared" si="4372"/>
        <v>0</v>
      </c>
      <c r="AIJ142">
        <f t="shared" si="4373"/>
        <v>0</v>
      </c>
      <c r="AIK142">
        <f t="shared" si="4374"/>
        <v>0</v>
      </c>
      <c r="AIL142">
        <f t="shared" si="4375"/>
        <v>0</v>
      </c>
      <c r="AIM142">
        <f t="shared" si="4376"/>
        <v>0</v>
      </c>
      <c r="AIN142">
        <f t="shared" si="4377"/>
        <v>0</v>
      </c>
      <c r="AIO142">
        <f t="shared" si="4378"/>
        <v>0</v>
      </c>
      <c r="AIP142">
        <f t="shared" si="4379"/>
        <v>0</v>
      </c>
      <c r="AIQ142">
        <f t="shared" si="4380"/>
        <v>0</v>
      </c>
      <c r="AIR142">
        <f t="shared" si="4381"/>
        <v>0</v>
      </c>
      <c r="AIS142">
        <f t="shared" si="4382"/>
        <v>0</v>
      </c>
      <c r="AIT142">
        <f t="shared" si="4383"/>
        <v>0</v>
      </c>
      <c r="AIU142">
        <f t="shared" si="4384"/>
        <v>0</v>
      </c>
      <c r="AIV142">
        <f t="shared" si="4385"/>
        <v>0</v>
      </c>
      <c r="AIW142">
        <f t="shared" si="4386"/>
        <v>0</v>
      </c>
      <c r="AIX142">
        <f t="shared" si="4387"/>
        <v>0</v>
      </c>
      <c r="AIY142">
        <f t="shared" si="4388"/>
        <v>0</v>
      </c>
      <c r="AIZ142">
        <f t="shared" si="4389"/>
        <v>0</v>
      </c>
      <c r="AJA142">
        <f t="shared" si="4390"/>
        <v>0</v>
      </c>
      <c r="AJB142">
        <f t="shared" si="4391"/>
        <v>0</v>
      </c>
      <c r="AJC142">
        <f t="shared" si="4392"/>
        <v>0</v>
      </c>
      <c r="AJD142">
        <f t="shared" si="4393"/>
        <v>0</v>
      </c>
      <c r="AJE142">
        <f t="shared" si="4394"/>
        <v>0</v>
      </c>
      <c r="AJF142">
        <f t="shared" si="4395"/>
        <v>0</v>
      </c>
      <c r="AJG142">
        <f t="shared" si="4396"/>
        <v>0</v>
      </c>
      <c r="AJH142">
        <f t="shared" si="4397"/>
        <v>0</v>
      </c>
      <c r="AJI142">
        <f t="shared" si="4398"/>
        <v>0</v>
      </c>
      <c r="AJJ142">
        <f t="shared" si="4399"/>
        <v>0</v>
      </c>
      <c r="AJK142">
        <f t="shared" si="4400"/>
        <v>0</v>
      </c>
      <c r="AJL142">
        <f t="shared" si="4401"/>
        <v>0</v>
      </c>
      <c r="AJM142">
        <f t="shared" si="4402"/>
        <v>0</v>
      </c>
      <c r="AJN142">
        <f t="shared" si="4403"/>
        <v>0</v>
      </c>
      <c r="AJO142">
        <f t="shared" si="4404"/>
        <v>0</v>
      </c>
      <c r="AJP142">
        <f t="shared" si="4405"/>
        <v>0</v>
      </c>
      <c r="AJQ142">
        <f t="shared" si="4406"/>
        <v>0</v>
      </c>
      <c r="AJR142">
        <f t="shared" si="4407"/>
        <v>0</v>
      </c>
      <c r="AJS142">
        <f t="shared" si="4408"/>
        <v>0</v>
      </c>
      <c r="AJT142">
        <f t="shared" si="4409"/>
        <v>0</v>
      </c>
      <c r="AJU142">
        <f t="shared" si="4410"/>
        <v>0</v>
      </c>
      <c r="AJV142">
        <f t="shared" si="4411"/>
        <v>0</v>
      </c>
      <c r="AJX142">
        <v>54</v>
      </c>
      <c r="AJY142">
        <v>1</v>
      </c>
      <c r="AJZ142">
        <v>1</v>
      </c>
      <c r="AKA142">
        <f t="shared" si="4412"/>
        <v>4</v>
      </c>
      <c r="AKB142">
        <f t="shared" si="4413"/>
        <v>2</v>
      </c>
      <c r="AKC142">
        <f t="shared" si="4414"/>
        <v>8</v>
      </c>
      <c r="AKD142">
        <f t="shared" si="4415"/>
        <v>1</v>
      </c>
      <c r="AKE142">
        <f t="shared" si="4416"/>
        <v>16</v>
      </c>
      <c r="AKF142">
        <f t="shared" si="4417"/>
        <v>16</v>
      </c>
      <c r="AKG142">
        <f t="shared" si="4418"/>
        <v>1</v>
      </c>
      <c r="AKH142">
        <f t="shared" si="4419"/>
        <v>0</v>
      </c>
      <c r="AKI142">
        <f t="shared" si="4420"/>
        <v>0</v>
      </c>
      <c r="AKJ142">
        <f t="shared" si="4421"/>
        <v>0</v>
      </c>
      <c r="AKK142">
        <f t="shared" si="4422"/>
        <v>0</v>
      </c>
      <c r="AKL142">
        <f t="shared" si="4423"/>
        <v>0</v>
      </c>
      <c r="AKM142">
        <f t="shared" si="4424"/>
        <v>0</v>
      </c>
      <c r="AKN142">
        <f t="shared" si="4425"/>
        <v>0</v>
      </c>
      <c r="AKO142">
        <f t="shared" si="4426"/>
        <v>0</v>
      </c>
      <c r="AKP142">
        <f t="shared" si="4427"/>
        <v>0</v>
      </c>
      <c r="AKQ142">
        <f t="shared" si="4428"/>
        <v>0</v>
      </c>
      <c r="AKR142">
        <f t="shared" si="4429"/>
        <v>0</v>
      </c>
      <c r="AKS142">
        <f t="shared" si="4430"/>
        <v>0</v>
      </c>
      <c r="AKT142">
        <f t="shared" si="4431"/>
        <v>0</v>
      </c>
      <c r="AKU142">
        <f t="shared" si="4432"/>
        <v>0</v>
      </c>
      <c r="AKV142">
        <f t="shared" si="4433"/>
        <v>0</v>
      </c>
      <c r="AKW142">
        <f t="shared" si="4434"/>
        <v>0</v>
      </c>
      <c r="AKX142">
        <f t="shared" si="4435"/>
        <v>0</v>
      </c>
      <c r="AKY142">
        <f t="shared" si="4436"/>
        <v>0</v>
      </c>
      <c r="AKZ142">
        <f t="shared" si="4437"/>
        <v>0</v>
      </c>
      <c r="ALA142">
        <f t="shared" si="4438"/>
        <v>0</v>
      </c>
      <c r="ALB142">
        <f t="shared" si="4439"/>
        <v>0</v>
      </c>
      <c r="ALC142">
        <f t="shared" si="4440"/>
        <v>0</v>
      </c>
      <c r="ALD142">
        <f t="shared" si="4441"/>
        <v>0</v>
      </c>
      <c r="ALE142">
        <f t="shared" si="4442"/>
        <v>0</v>
      </c>
      <c r="ALF142">
        <f t="shared" si="4443"/>
        <v>0</v>
      </c>
      <c r="ALG142">
        <f t="shared" si="4444"/>
        <v>0</v>
      </c>
      <c r="ALH142">
        <f t="shared" si="4445"/>
        <v>0</v>
      </c>
      <c r="ALI142">
        <f t="shared" si="4446"/>
        <v>0</v>
      </c>
      <c r="ALJ142">
        <f t="shared" si="4447"/>
        <v>0</v>
      </c>
      <c r="ALK142">
        <f t="shared" si="4448"/>
        <v>0</v>
      </c>
      <c r="ALL142">
        <f t="shared" si="4449"/>
        <v>0</v>
      </c>
      <c r="ALM142">
        <f t="shared" si="4450"/>
        <v>0</v>
      </c>
      <c r="ALN142">
        <f t="shared" si="4451"/>
        <v>0</v>
      </c>
      <c r="ALO142">
        <f t="shared" si="4452"/>
        <v>0</v>
      </c>
      <c r="ALP142">
        <f t="shared" si="4453"/>
        <v>0</v>
      </c>
      <c r="ALQ142">
        <f t="shared" si="4454"/>
        <v>0</v>
      </c>
      <c r="ALR142">
        <f t="shared" si="4455"/>
        <v>0</v>
      </c>
      <c r="ALS142">
        <f t="shared" si="4456"/>
        <v>0</v>
      </c>
      <c r="ALT142">
        <f t="shared" si="4457"/>
        <v>0</v>
      </c>
      <c r="ALU142">
        <f t="shared" si="4458"/>
        <v>0</v>
      </c>
      <c r="ALV142">
        <f t="shared" si="4459"/>
        <v>0</v>
      </c>
      <c r="ALW142">
        <f t="shared" si="4460"/>
        <v>0</v>
      </c>
      <c r="ALX142">
        <f t="shared" si="4461"/>
        <v>0</v>
      </c>
      <c r="ALY142">
        <f t="shared" si="4462"/>
        <v>0</v>
      </c>
      <c r="ALZ142">
        <f t="shared" si="4463"/>
        <v>0</v>
      </c>
      <c r="AMA142">
        <f t="shared" si="4464"/>
        <v>0</v>
      </c>
      <c r="AMB142">
        <f t="shared" si="4465"/>
        <v>0</v>
      </c>
      <c r="AMC142">
        <f t="shared" si="4466"/>
        <v>0</v>
      </c>
      <c r="AMD142">
        <f t="shared" si="4467"/>
        <v>0</v>
      </c>
      <c r="AME142">
        <f t="shared" si="4468"/>
        <v>0</v>
      </c>
      <c r="AMF142">
        <f t="shared" si="4469"/>
        <v>0</v>
      </c>
      <c r="AMG142">
        <f t="shared" si="4470"/>
        <v>0</v>
      </c>
      <c r="AMH142">
        <f t="shared" si="4471"/>
        <v>0</v>
      </c>
      <c r="AMI142">
        <f t="shared" si="4472"/>
        <v>0</v>
      </c>
      <c r="AMJ142">
        <f t="shared" si="4473"/>
        <v>0</v>
      </c>
      <c r="AMK142">
        <f t="shared" si="4474"/>
        <v>0</v>
      </c>
      <c r="AML142">
        <f t="shared" si="4475"/>
        <v>0</v>
      </c>
      <c r="AMM142">
        <f t="shared" si="4476"/>
        <v>0</v>
      </c>
      <c r="AMN142">
        <f t="shared" si="4477"/>
        <v>0</v>
      </c>
      <c r="AMO142">
        <f t="shared" si="4478"/>
        <v>0</v>
      </c>
      <c r="AMP142">
        <f t="shared" si="4479"/>
        <v>0</v>
      </c>
      <c r="AMQ142">
        <f t="shared" si="4480"/>
        <v>0</v>
      </c>
      <c r="AMR142">
        <f t="shared" si="4481"/>
        <v>0</v>
      </c>
      <c r="AMS142">
        <f t="shared" si="4482"/>
        <v>0</v>
      </c>
      <c r="AMT142">
        <f t="shared" si="4483"/>
        <v>0</v>
      </c>
      <c r="AMU142">
        <f t="shared" si="4484"/>
        <v>0</v>
      </c>
      <c r="AMV142">
        <f t="shared" si="4485"/>
        <v>0</v>
      </c>
      <c r="AMW142">
        <f t="shared" si="4486"/>
        <v>0</v>
      </c>
      <c r="AMX142">
        <f t="shared" si="4487"/>
        <v>0</v>
      </c>
      <c r="AMY142">
        <f t="shared" si="4488"/>
        <v>0</v>
      </c>
      <c r="AMZ142">
        <f t="shared" si="4489"/>
        <v>0</v>
      </c>
      <c r="ANA142">
        <f t="shared" si="4490"/>
        <v>0</v>
      </c>
      <c r="ANB142">
        <f t="shared" si="4491"/>
        <v>0</v>
      </c>
      <c r="ANC142">
        <f t="shared" si="4492"/>
        <v>0</v>
      </c>
      <c r="AND142">
        <f t="shared" si="4493"/>
        <v>0</v>
      </c>
      <c r="ANR142" s="4">
        <v>1587</v>
      </c>
      <c r="ANS142" s="4">
        <f t="shared" si="4494"/>
        <v>1587</v>
      </c>
      <c r="ANU142" s="4">
        <v>1666</v>
      </c>
      <c r="ANV142" t="str">
        <f t="shared" si="4495"/>
        <v>1652</v>
      </c>
      <c r="ANW142" t="str">
        <f t="shared" si="4496"/>
        <v>1643</v>
      </c>
      <c r="ANX142" t="str">
        <f t="shared" si="4497"/>
        <v>1640</v>
      </c>
      <c r="ANY142" t="str">
        <f t="shared" si="4498"/>
        <v>1667</v>
      </c>
      <c r="ANZ142" t="str">
        <f t="shared" si="4499"/>
        <v>1647</v>
      </c>
      <c r="AOA142" t="str">
        <f t="shared" si="4500"/>
        <v>1650</v>
      </c>
      <c r="AOB142" t="str">
        <f t="shared" si="4501"/>
        <v>1616</v>
      </c>
      <c r="AOC142" t="str">
        <f t="shared" si="4502"/>
        <v>1597</v>
      </c>
      <c r="AOD142" t="str">
        <f t="shared" si="4503"/>
        <v>1590</v>
      </c>
      <c r="AOE142" t="str">
        <f t="shared" si="4504"/>
        <v>1587</v>
      </c>
      <c r="AOF142" t="str">
        <f t="shared" si="4505"/>
        <v>1587</v>
      </c>
      <c r="AOG142" t="str">
        <f t="shared" si="4506"/>
        <v>1587</v>
      </c>
      <c r="AOH142" t="str">
        <f t="shared" si="4507"/>
        <v>1587</v>
      </c>
      <c r="AOI142" t="str">
        <f t="shared" si="4508"/>
        <v>1587</v>
      </c>
      <c r="AOJ142" t="str">
        <f t="shared" si="4509"/>
        <v>1587</v>
      </c>
      <c r="AOK142" t="str">
        <f t="shared" si="4510"/>
        <v>1587</v>
      </c>
      <c r="AOL142" t="str">
        <f t="shared" si="4511"/>
        <v>1587</v>
      </c>
      <c r="AOM142" t="str">
        <f t="shared" si="4512"/>
        <v>1587</v>
      </c>
      <c r="AON142" t="str">
        <f t="shared" si="4513"/>
        <v>1587</v>
      </c>
      <c r="AOO142" t="str">
        <f t="shared" si="4514"/>
        <v>1587</v>
      </c>
      <c r="AOP142" t="str">
        <f t="shared" si="4515"/>
        <v>1587</v>
      </c>
      <c r="AOQ142" t="str">
        <f t="shared" si="4516"/>
        <v>1587</v>
      </c>
      <c r="AOR142" t="str">
        <f t="shared" si="4517"/>
        <v>1587</v>
      </c>
      <c r="AOS142" t="str">
        <f t="shared" si="4518"/>
        <v>1587</v>
      </c>
      <c r="AOT142" t="str">
        <f t="shared" si="4519"/>
        <v>1587</v>
      </c>
      <c r="AOU142" t="str">
        <f t="shared" si="4520"/>
        <v>1587</v>
      </c>
      <c r="AOV142" t="str">
        <f t="shared" si="4521"/>
        <v>1587</v>
      </c>
      <c r="AOW142" t="str">
        <f t="shared" si="4522"/>
        <v>1587</v>
      </c>
      <c r="AOX142" t="str">
        <f t="shared" si="4523"/>
        <v>1587</v>
      </c>
      <c r="AOY142" t="str">
        <f t="shared" si="4524"/>
        <v>1587</v>
      </c>
      <c r="AOZ142" t="str">
        <f t="shared" si="4525"/>
        <v>1587</v>
      </c>
      <c r="APA142" t="str">
        <f t="shared" si="4526"/>
        <v>1587</v>
      </c>
      <c r="APB142" t="str">
        <f t="shared" si="4527"/>
        <v>1587</v>
      </c>
      <c r="APC142" t="str">
        <f t="shared" si="4528"/>
        <v>1587</v>
      </c>
      <c r="APD142" t="str">
        <f t="shared" si="4529"/>
        <v>1587</v>
      </c>
      <c r="APE142" t="str">
        <f t="shared" si="4530"/>
        <v>1587</v>
      </c>
      <c r="APF142" t="str">
        <f t="shared" si="4531"/>
        <v>1587</v>
      </c>
      <c r="APG142" t="str">
        <f t="shared" si="4532"/>
        <v>1587</v>
      </c>
      <c r="APH142" t="str">
        <f t="shared" si="4533"/>
        <v>1587</v>
      </c>
      <c r="API142" t="str">
        <f t="shared" si="4534"/>
        <v>1587</v>
      </c>
      <c r="APJ142" t="str">
        <f t="shared" si="4535"/>
        <v>1587</v>
      </c>
      <c r="APK142" t="str">
        <f t="shared" si="4536"/>
        <v>1587</v>
      </c>
      <c r="APL142" t="str">
        <f t="shared" si="4537"/>
        <v>1587</v>
      </c>
      <c r="APM142" t="str">
        <f t="shared" si="4538"/>
        <v>1587</v>
      </c>
      <c r="APN142" t="str">
        <f t="shared" si="4539"/>
        <v>1587</v>
      </c>
      <c r="APO142" t="str">
        <f t="shared" si="4540"/>
        <v>1587</v>
      </c>
      <c r="APP142" t="str">
        <f t="shared" si="4541"/>
        <v>1587</v>
      </c>
      <c r="APQ142" t="str">
        <f t="shared" si="4542"/>
        <v>1587</v>
      </c>
      <c r="APR142" t="str">
        <f t="shared" si="4543"/>
        <v>1587</v>
      </c>
      <c r="APS142" t="str">
        <f t="shared" si="4544"/>
        <v>1587</v>
      </c>
      <c r="APT142" t="str">
        <f t="shared" si="4545"/>
        <v>1587</v>
      </c>
      <c r="APU142" t="str">
        <f t="shared" si="4546"/>
        <v>1587</v>
      </c>
      <c r="APV142" t="str">
        <f t="shared" si="4547"/>
        <v>1587</v>
      </c>
      <c r="APW142" t="str">
        <f t="shared" si="4548"/>
        <v>1587</v>
      </c>
      <c r="APX142" t="str">
        <f t="shared" si="4549"/>
        <v>1587</v>
      </c>
      <c r="APY142" t="str">
        <f t="shared" si="4550"/>
        <v>1587</v>
      </c>
      <c r="APZ142" t="str">
        <f t="shared" si="4551"/>
        <v>1587</v>
      </c>
      <c r="AQA142" t="str">
        <f t="shared" si="4552"/>
        <v>1587</v>
      </c>
      <c r="AQB142" t="str">
        <f t="shared" si="4553"/>
        <v>1587</v>
      </c>
      <c r="AQC142" t="str">
        <f t="shared" si="4554"/>
        <v>1587</v>
      </c>
      <c r="AQD142" t="str">
        <f t="shared" si="4555"/>
        <v>1587</v>
      </c>
      <c r="AQE142" t="str">
        <f t="shared" si="4556"/>
        <v>1587</v>
      </c>
      <c r="AQF142" t="str">
        <f t="shared" si="4557"/>
        <v>1587</v>
      </c>
      <c r="AQG142" t="str">
        <f t="shared" si="4558"/>
        <v>1587</v>
      </c>
      <c r="AQH142" t="str">
        <f t="shared" si="4559"/>
        <v>1587</v>
      </c>
      <c r="AQI142" t="str">
        <f t="shared" si="4560"/>
        <v>1587</v>
      </c>
      <c r="AQJ142" t="str">
        <f t="shared" si="4561"/>
        <v>1587</v>
      </c>
      <c r="AQK142" t="str">
        <f t="shared" si="4562"/>
        <v>1587</v>
      </c>
      <c r="AQL142" t="str">
        <f t="shared" si="4563"/>
        <v>1587</v>
      </c>
      <c r="AQM142" t="str">
        <f t="shared" si="4564"/>
        <v>1587</v>
      </c>
      <c r="AQN142" t="str">
        <f t="shared" si="4565"/>
        <v>1587</v>
      </c>
      <c r="AQO142" t="str">
        <f t="shared" si="4566"/>
        <v>1587</v>
      </c>
      <c r="AQP142" t="str">
        <f t="shared" si="4567"/>
        <v>1587</v>
      </c>
      <c r="AQQ142" t="str">
        <f t="shared" si="4568"/>
        <v>1587</v>
      </c>
      <c r="AQR142" t="str">
        <f t="shared" si="4569"/>
        <v>1587</v>
      </c>
      <c r="AQS142" t="str">
        <f t="shared" si="4570"/>
        <v>1587</v>
      </c>
      <c r="AQT142" t="str">
        <f t="shared" si="4571"/>
        <v>1587</v>
      </c>
      <c r="AQU142" t="str">
        <f t="shared" si="4572"/>
        <v>1587</v>
      </c>
      <c r="AQV142" t="str">
        <f t="shared" si="4573"/>
        <v>1587</v>
      </c>
      <c r="AQW142" t="str">
        <f t="shared" si="4574"/>
        <v>1587</v>
      </c>
      <c r="AQX142" t="str">
        <f t="shared" si="4575"/>
        <v>1587</v>
      </c>
      <c r="AQY142" t="str">
        <f t="shared" si="4576"/>
        <v>1587</v>
      </c>
      <c r="AQZ142" t="str">
        <f t="shared" si="4577"/>
        <v>1587</v>
      </c>
      <c r="ARA142" t="str">
        <f t="shared" si="4578"/>
        <v>1587</v>
      </c>
      <c r="ARB142" t="str">
        <f t="shared" si="4579"/>
        <v>1587</v>
      </c>
      <c r="ARC142">
        <v>1666</v>
      </c>
      <c r="ARH142" s="5"/>
    </row>
    <row r="143" spans="1:1152" x14ac:dyDescent="0.2">
      <c r="A143">
        <v>154</v>
      </c>
      <c r="B143" s="106" t="s">
        <v>475</v>
      </c>
      <c r="C143" s="20">
        <f>VLOOKUP(A143, Rankings!$A$2:$AN$161, 40, FALSE)</f>
        <v>141</v>
      </c>
      <c r="D143" s="106" t="s">
        <v>397</v>
      </c>
      <c r="F143" s="4">
        <v>5</v>
      </c>
      <c r="G143" s="4">
        <v>14</v>
      </c>
      <c r="I143" s="5">
        <f t="shared" si="3664"/>
        <v>10</v>
      </c>
      <c r="L143" t="s">
        <v>1801</v>
      </c>
      <c r="M143" t="s">
        <v>2094</v>
      </c>
      <c r="N143" t="s">
        <v>2345</v>
      </c>
      <c r="O143" t="s">
        <v>2586</v>
      </c>
      <c r="P143" t="s">
        <v>2785</v>
      </c>
      <c r="Q143" t="s">
        <v>3012</v>
      </c>
      <c r="R143" t="s">
        <v>3259</v>
      </c>
      <c r="S143" t="s">
        <v>3512</v>
      </c>
      <c r="T143" t="s">
        <v>3770</v>
      </c>
      <c r="U143" t="s">
        <v>3964</v>
      </c>
      <c r="V143" t="s">
        <v>10</v>
      </c>
      <c r="W143" t="str">
        <f>Rankings!D142</f>
        <v>-</v>
      </c>
      <c r="X143" t="s">
        <v>10</v>
      </c>
      <c r="Y143" t="s">
        <v>10</v>
      </c>
      <c r="Z143" t="s">
        <v>10</v>
      </c>
      <c r="AA143" t="s">
        <v>10</v>
      </c>
      <c r="AB143" t="s">
        <v>10</v>
      </c>
      <c r="AC143" t="s">
        <v>10</v>
      </c>
      <c r="AD143" t="s">
        <v>10</v>
      </c>
      <c r="AE143" t="s">
        <v>10</v>
      </c>
      <c r="AF143" t="s">
        <v>10</v>
      </c>
      <c r="AG143" t="s">
        <v>10</v>
      </c>
      <c r="AH143" t="s">
        <v>10</v>
      </c>
      <c r="AI143" t="s">
        <v>10</v>
      </c>
      <c r="AJ143" t="s">
        <v>10</v>
      </c>
      <c r="AK143" t="s">
        <v>10</v>
      </c>
      <c r="AL143" t="s">
        <v>10</v>
      </c>
      <c r="AM143" t="s">
        <v>10</v>
      </c>
      <c r="AN143" t="s">
        <v>10</v>
      </c>
      <c r="AO143" t="s">
        <v>10</v>
      </c>
      <c r="AP143" t="s">
        <v>10</v>
      </c>
      <c r="AQ143" t="s">
        <v>10</v>
      </c>
      <c r="AR143" t="s">
        <v>10</v>
      </c>
      <c r="AS143" t="s">
        <v>10</v>
      </c>
      <c r="AT143" t="s">
        <v>10</v>
      </c>
      <c r="AU143" t="s">
        <v>10</v>
      </c>
      <c r="AV143" t="s">
        <v>10</v>
      </c>
      <c r="AW143" t="s">
        <v>10</v>
      </c>
      <c r="AX143" t="s">
        <v>10</v>
      </c>
      <c r="AY143" t="s">
        <v>10</v>
      </c>
      <c r="AZ143" t="s">
        <v>10</v>
      </c>
      <c r="BA143" t="s">
        <v>10</v>
      </c>
      <c r="BB143" t="s">
        <v>10</v>
      </c>
      <c r="BC143" t="s">
        <v>10</v>
      </c>
      <c r="BD143" t="s">
        <v>10</v>
      </c>
      <c r="BE143" t="s">
        <v>10</v>
      </c>
      <c r="BF143" t="s">
        <v>10</v>
      </c>
      <c r="BG143" t="s">
        <v>10</v>
      </c>
      <c r="BH143" t="s">
        <v>10</v>
      </c>
      <c r="BI143" t="s">
        <v>10</v>
      </c>
      <c r="BJ143" t="s">
        <v>10</v>
      </c>
      <c r="BK143" t="s">
        <v>10</v>
      </c>
      <c r="BL143" t="s">
        <v>10</v>
      </c>
      <c r="BM143" t="s">
        <v>10</v>
      </c>
      <c r="BN143" t="s">
        <v>10</v>
      </c>
      <c r="BO143" t="s">
        <v>10</v>
      </c>
      <c r="BP143" t="s">
        <v>10</v>
      </c>
      <c r="BQ143" t="s">
        <v>10</v>
      </c>
      <c r="BR143" t="s">
        <v>10</v>
      </c>
      <c r="BS143" t="s">
        <v>10</v>
      </c>
      <c r="BT143" t="s">
        <v>10</v>
      </c>
      <c r="BU143" t="s">
        <v>10</v>
      </c>
      <c r="BV143" t="s">
        <v>10</v>
      </c>
      <c r="BW143" t="s">
        <v>10</v>
      </c>
      <c r="BX143" t="s">
        <v>10</v>
      </c>
      <c r="BY143" t="s">
        <v>10</v>
      </c>
      <c r="BZ143" t="s">
        <v>10</v>
      </c>
      <c r="CA143" t="s">
        <v>10</v>
      </c>
      <c r="CB143" t="s">
        <v>10</v>
      </c>
      <c r="CC143" t="s">
        <v>10</v>
      </c>
      <c r="CD143" t="s">
        <v>10</v>
      </c>
      <c r="CE143" t="s">
        <v>10</v>
      </c>
      <c r="CF143" t="s">
        <v>10</v>
      </c>
      <c r="CG143" t="s">
        <v>10</v>
      </c>
      <c r="CH143" t="s">
        <v>10</v>
      </c>
      <c r="CI143" t="s">
        <v>10</v>
      </c>
      <c r="CJ143" t="s">
        <v>10</v>
      </c>
      <c r="CK143" t="s">
        <v>10</v>
      </c>
      <c r="CL143" t="s">
        <v>10</v>
      </c>
      <c r="CM143" t="s">
        <v>10</v>
      </c>
      <c r="CN143" t="s">
        <v>10</v>
      </c>
      <c r="CO143" t="s">
        <v>10</v>
      </c>
      <c r="CP143" t="s">
        <v>10</v>
      </c>
      <c r="CQ143" t="s">
        <v>10</v>
      </c>
      <c r="CR143" t="s">
        <v>10</v>
      </c>
      <c r="CT143" s="4">
        <f t="shared" si="3665"/>
        <v>1</v>
      </c>
      <c r="CU143" s="4">
        <f t="shared" si="3666"/>
        <v>0</v>
      </c>
      <c r="CV143" s="4">
        <f t="shared" si="3667"/>
        <v>0</v>
      </c>
      <c r="CW143" s="4">
        <f t="shared" si="3668"/>
        <v>4</v>
      </c>
      <c r="CX143" s="4">
        <f t="shared" si="3669"/>
        <v>1</v>
      </c>
      <c r="CY143" s="4">
        <f t="shared" si="3670"/>
        <v>0</v>
      </c>
      <c r="CZ143" s="4">
        <f t="shared" si="3671"/>
        <v>0</v>
      </c>
      <c r="DA143" s="4">
        <f t="shared" si="3672"/>
        <v>1</v>
      </c>
      <c r="DB143" s="4">
        <f t="shared" si="3673"/>
        <v>1</v>
      </c>
      <c r="DC143" s="4">
        <f t="shared" si="3674"/>
        <v>0</v>
      </c>
      <c r="DD143" s="4">
        <f t="shared" si="3675"/>
        <v>0</v>
      </c>
      <c r="DE143" s="4">
        <f t="shared" si="3676"/>
        <v>2</v>
      </c>
      <c r="DF143" s="4">
        <f t="shared" si="3677"/>
        <v>0</v>
      </c>
      <c r="DG143" s="4">
        <f t="shared" si="3678"/>
        <v>0</v>
      </c>
      <c r="DH143" s="4">
        <f t="shared" si="3679"/>
        <v>0</v>
      </c>
      <c r="DI143" s="152">
        <f t="shared" si="3680"/>
        <v>0</v>
      </c>
      <c r="DJ143" s="153">
        <f t="shared" si="3681"/>
        <v>1</v>
      </c>
      <c r="DK143" s="4">
        <f t="shared" si="3682"/>
        <v>4</v>
      </c>
      <c r="DL143" s="4">
        <f t="shared" si="3683"/>
        <v>1</v>
      </c>
      <c r="DM143" s="4">
        <f t="shared" si="3684"/>
        <v>1</v>
      </c>
      <c r="DN143" s="4">
        <f t="shared" si="3685"/>
        <v>1</v>
      </c>
      <c r="DO143" s="4">
        <f t="shared" si="3686"/>
        <v>2</v>
      </c>
      <c r="DP143" s="4">
        <f t="shared" si="3687"/>
        <v>0</v>
      </c>
      <c r="DQ143" s="4">
        <f t="shared" si="3688"/>
        <v>0</v>
      </c>
      <c r="DR143" s="4">
        <f t="shared" si="3689"/>
        <v>4</v>
      </c>
      <c r="DS143" s="4">
        <f t="shared" si="3690"/>
        <v>4</v>
      </c>
      <c r="DT143" s="4">
        <f t="shared" si="3691"/>
        <v>3</v>
      </c>
      <c r="DU143" t="str">
        <f t="shared" si="3692"/>
        <v>0R</v>
      </c>
      <c r="DV143" t="str">
        <f t="shared" si="3693"/>
        <v>0R</v>
      </c>
      <c r="DW143" t="str">
        <f t="shared" si="3694"/>
        <v>0R</v>
      </c>
      <c r="DX143" t="str">
        <f t="shared" si="3695"/>
        <v>3S</v>
      </c>
      <c r="DY143" t="str">
        <f t="shared" si="3696"/>
        <v>0S</v>
      </c>
      <c r="DZ143" t="str">
        <f t="shared" si="3697"/>
        <v>3R</v>
      </c>
      <c r="EA143" t="str">
        <f t="shared" si="3698"/>
        <v>0L</v>
      </c>
      <c r="EB143" t="str">
        <f t="shared" si="3699"/>
        <v>3L</v>
      </c>
      <c r="EC143" t="str">
        <f t="shared" si="3700"/>
        <v>0R</v>
      </c>
      <c r="ED143" t="str">
        <f t="shared" si="3701"/>
        <v>0S</v>
      </c>
      <c r="EE143">
        <f t="shared" si="3702"/>
        <v>0</v>
      </c>
      <c r="EF143">
        <f t="shared" si="3703"/>
        <v>0</v>
      </c>
      <c r="EG143">
        <f t="shared" si="3704"/>
        <v>0</v>
      </c>
      <c r="EH143">
        <f t="shared" si="3705"/>
        <v>0</v>
      </c>
      <c r="EI143">
        <f t="shared" si="3706"/>
        <v>0</v>
      </c>
      <c r="EJ143">
        <f t="shared" si="3707"/>
        <v>0</v>
      </c>
      <c r="EK143">
        <f t="shared" si="3708"/>
        <v>0</v>
      </c>
      <c r="EL143">
        <f t="shared" si="3709"/>
        <v>0</v>
      </c>
      <c r="EM143">
        <f t="shared" si="3710"/>
        <v>0</v>
      </c>
      <c r="EN143">
        <f t="shared" si="3711"/>
        <v>0</v>
      </c>
      <c r="EO143">
        <f t="shared" si="3712"/>
        <v>0</v>
      </c>
      <c r="EP143">
        <f t="shared" si="3713"/>
        <v>0</v>
      </c>
      <c r="EQ143">
        <f t="shared" si="3714"/>
        <v>0</v>
      </c>
      <c r="ER143">
        <f t="shared" si="3715"/>
        <v>0</v>
      </c>
      <c r="ES143">
        <f t="shared" si="3716"/>
        <v>0</v>
      </c>
      <c r="ET143">
        <f t="shared" si="3717"/>
        <v>0</v>
      </c>
      <c r="EU143">
        <f t="shared" si="3718"/>
        <v>0</v>
      </c>
      <c r="EV143">
        <f t="shared" si="3719"/>
        <v>0</v>
      </c>
      <c r="EW143">
        <f t="shared" si="3720"/>
        <v>0</v>
      </c>
      <c r="EX143">
        <f t="shared" si="3721"/>
        <v>0</v>
      </c>
      <c r="EY143">
        <f t="shared" si="3722"/>
        <v>0</v>
      </c>
      <c r="EZ143">
        <f t="shared" si="3723"/>
        <v>0</v>
      </c>
      <c r="FA143">
        <f t="shared" si="3724"/>
        <v>0</v>
      </c>
      <c r="FB143">
        <f t="shared" si="3725"/>
        <v>0</v>
      </c>
      <c r="FC143">
        <f t="shared" si="3726"/>
        <v>0</v>
      </c>
      <c r="FD143">
        <f t="shared" si="3727"/>
        <v>0</v>
      </c>
      <c r="FE143">
        <f t="shared" si="3728"/>
        <v>0</v>
      </c>
      <c r="FF143">
        <f t="shared" si="3729"/>
        <v>0</v>
      </c>
      <c r="FG143">
        <f t="shared" si="3730"/>
        <v>0</v>
      </c>
      <c r="FH143">
        <f t="shared" si="3731"/>
        <v>0</v>
      </c>
      <c r="FI143">
        <f t="shared" si="3732"/>
        <v>0</v>
      </c>
      <c r="FJ143">
        <f t="shared" si="3733"/>
        <v>0</v>
      </c>
      <c r="FK143">
        <f t="shared" si="3734"/>
        <v>0</v>
      </c>
      <c r="FL143">
        <f t="shared" si="3735"/>
        <v>0</v>
      </c>
      <c r="FM143">
        <f t="shared" si="3736"/>
        <v>0</v>
      </c>
      <c r="FN143">
        <f t="shared" si="3737"/>
        <v>0</v>
      </c>
      <c r="FO143">
        <f t="shared" si="3738"/>
        <v>0</v>
      </c>
      <c r="FP143">
        <f t="shared" si="3739"/>
        <v>0</v>
      </c>
      <c r="FQ143">
        <f t="shared" si="3740"/>
        <v>0</v>
      </c>
      <c r="FR143">
        <f t="shared" si="3741"/>
        <v>0</v>
      </c>
      <c r="FS143">
        <f t="shared" si="3742"/>
        <v>0</v>
      </c>
      <c r="FT143">
        <f t="shared" si="3743"/>
        <v>0</v>
      </c>
      <c r="FU143">
        <f t="shared" si="3744"/>
        <v>0</v>
      </c>
      <c r="FV143">
        <f t="shared" si="3745"/>
        <v>0</v>
      </c>
      <c r="FW143">
        <f t="shared" si="3746"/>
        <v>0</v>
      </c>
      <c r="FX143">
        <f t="shared" si="3747"/>
        <v>0</v>
      </c>
      <c r="FY143">
        <f t="shared" si="3748"/>
        <v>0</v>
      </c>
      <c r="FZ143">
        <f t="shared" si="3749"/>
        <v>0</v>
      </c>
      <c r="GA143">
        <f t="shared" si="3750"/>
        <v>0</v>
      </c>
      <c r="GB143">
        <f t="shared" si="3751"/>
        <v>0</v>
      </c>
      <c r="GC143">
        <f t="shared" si="3752"/>
        <v>0</v>
      </c>
      <c r="GD143">
        <f t="shared" si="3753"/>
        <v>0</v>
      </c>
      <c r="GE143">
        <f t="shared" si="3754"/>
        <v>0</v>
      </c>
      <c r="GF143">
        <f t="shared" si="3755"/>
        <v>0</v>
      </c>
      <c r="GG143">
        <f t="shared" si="3756"/>
        <v>0</v>
      </c>
      <c r="GH143">
        <f t="shared" si="3757"/>
        <v>0</v>
      </c>
      <c r="GI143">
        <f t="shared" si="3758"/>
        <v>0</v>
      </c>
      <c r="GJ143">
        <f t="shared" si="3759"/>
        <v>0</v>
      </c>
      <c r="GK143">
        <f t="shared" si="3760"/>
        <v>0</v>
      </c>
      <c r="GL143">
        <f t="shared" si="3761"/>
        <v>0</v>
      </c>
      <c r="GM143">
        <f t="shared" si="3762"/>
        <v>0</v>
      </c>
      <c r="GN143">
        <f t="shared" si="3763"/>
        <v>0</v>
      </c>
      <c r="GO143">
        <f t="shared" si="3764"/>
        <v>0</v>
      </c>
      <c r="GP143">
        <f t="shared" si="3765"/>
        <v>0</v>
      </c>
      <c r="GQ143">
        <f t="shared" si="3766"/>
        <v>0</v>
      </c>
      <c r="GR143">
        <f t="shared" si="3767"/>
        <v>0</v>
      </c>
      <c r="GS143">
        <f t="shared" si="3768"/>
        <v>0</v>
      </c>
      <c r="GT143">
        <f t="shared" si="3769"/>
        <v>0</v>
      </c>
      <c r="GU143">
        <f t="shared" si="3770"/>
        <v>0</v>
      </c>
      <c r="GV143">
        <f t="shared" si="3771"/>
        <v>0</v>
      </c>
      <c r="GW143">
        <f t="shared" si="3772"/>
        <v>0</v>
      </c>
      <c r="GX143">
        <f t="shared" si="3773"/>
        <v>0</v>
      </c>
      <c r="GY143">
        <f t="shared" si="3774"/>
        <v>0</v>
      </c>
      <c r="GZ143">
        <f t="shared" si="3775"/>
        <v>0</v>
      </c>
      <c r="HA143">
        <f t="shared" si="3776"/>
        <v>0</v>
      </c>
      <c r="HB143" s="176" t="s">
        <v>314</v>
      </c>
      <c r="HC143" s="89">
        <f t="shared" si="3777"/>
        <v>327.3229903978152</v>
      </c>
      <c r="HD143" s="89">
        <f t="shared" si="3778"/>
        <v>65.000486242305243</v>
      </c>
      <c r="HE143" s="89">
        <f t="shared" si="3779"/>
        <v>176.04245468817379</v>
      </c>
      <c r="HF143" s="89">
        <f t="shared" si="3780"/>
        <v>0</v>
      </c>
      <c r="HH143" s="88">
        <f t="shared" si="3781"/>
        <v>568.36593132829421</v>
      </c>
      <c r="HI143" s="88">
        <f t="shared" si="3782"/>
        <v>58.680818229391264</v>
      </c>
      <c r="HK143">
        <f>IFERROR(VLOOKUP(_xlfn.NUMBERVALUE(MID(L143, SEARCH("!", L143)+1, SEARCH("+", L143)-SEARCH("!", L143)-1)), Rankings!$A$2:$BK$161, 63, FALSE),0)</f>
        <v>71.906006240664595</v>
      </c>
      <c r="HL143">
        <f>IFERROR(VLOOKUP(_xlfn.NUMBERVALUE(MID(M143, SEARCH("!", M143)+1, SEARCH("+", M143)-SEARCH("!", M143)-1)), Rankings!$A$2:$BK$161, 63, FALSE),0)</f>
        <v>71.218397679474037</v>
      </c>
      <c r="HM143">
        <f>IFERROR(VLOOKUP(_xlfn.NUMBERVALUE(MID(N143, SEARCH("!", N143)+1, SEARCH("+", N143)-SEARCH("!", N143)-1)), Rankings!$A$2:$BK$161, 63, FALSE),0)</f>
        <v>88.619704974689895</v>
      </c>
      <c r="HN143">
        <f>IFERROR(VLOOKUP(_xlfn.NUMBERVALUE(MID(O143, SEARCH("!", O143)+1, SEARCH("+", O143)-SEARCH("!", O143)-1)), Rankings!$A$2:$BK$161, 63, FALSE),0)</f>
        <v>35.243352368766949</v>
      </c>
      <c r="HO143">
        <f>IFERROR(VLOOKUP(_xlfn.NUMBERVALUE(MID(P143, SEARCH("!", P143)+1, SEARCH("+", P143)-SEARCH("!", P143)-1)), Rankings!$A$2:$BK$161, 63, FALSE),0)</f>
        <v>77.102394599567361</v>
      </c>
      <c r="HP143">
        <f>IFERROR(VLOOKUP(_xlfn.NUMBERVALUE(MID(Q143, SEARCH("!", Q143)+1, SEARCH("+", Q143)-SEARCH("!", Q143)-1)), Rankings!$A$2:$BK$161, 63, FALSE),0)</f>
        <v>27.673271288004145</v>
      </c>
      <c r="HQ143">
        <f>IFERROR(VLOOKUP(_xlfn.NUMBERVALUE(MID(R143, SEARCH("!", R143)+1, SEARCH("+", R143)-SEARCH("!", R143)-1)), Rankings!$A$2:$BK$161, 63, FALSE),0)</f>
        <v>31.988616607252094</v>
      </c>
      <c r="HR143">
        <f>IFERROR(VLOOKUP(_xlfn.NUMBERVALUE(MID(S143, SEARCH("!", S143)+1, SEARCH("+", S143)-SEARCH("!", S143)-1)), Rankings!$A$2:$BK$161, 63, FALSE),0)</f>
        <v>33.011869635053152</v>
      </c>
      <c r="HS143">
        <f>IFERROR(VLOOKUP(_xlfn.NUMBERVALUE(MID(T143, SEARCH("!", T143)+1, SEARCH("+", T143)-SEARCH("!", T143)-1)), Rankings!$A$2:$BK$161, 63, FALSE),0)</f>
        <v>67.905610214982588</v>
      </c>
      <c r="HT143">
        <f>IFERROR(VLOOKUP(_xlfn.NUMBERVALUE(MID(U143, SEARCH("!", U143)+1, SEARCH("+", U143)-SEARCH("!", U143)-1)), Rankings!$A$2:$BK$161, 63, FALSE),0)</f>
        <v>63.69670771983948</v>
      </c>
      <c r="HU143">
        <f>IFERROR(VLOOKUP(_xlfn.NUMBERVALUE(MID(V143, SEARCH("!", V143)+1, SEARCH("+", V143)-SEARCH("!", V143)-1)), Rankings!$A$2:$BK$161, 63, FALSE),0)</f>
        <v>0</v>
      </c>
      <c r="HV143">
        <f>IFERROR(VLOOKUP(_xlfn.NUMBERVALUE(MID(W143, SEARCH("!", W143)+1, SEARCH("+", W143)-SEARCH("!", W143)-1)), Rankings!$A$2:$BK$161, 63, FALSE),0)</f>
        <v>0</v>
      </c>
      <c r="HW143">
        <f>IFERROR(VLOOKUP(_xlfn.NUMBERVALUE(MID(X143, SEARCH("!", X143)+1, SEARCH("+", X143)-SEARCH("!", X143)-1)), Rankings!$A$2:$BK$161, 63, FALSE),0)</f>
        <v>0</v>
      </c>
      <c r="HX143">
        <f>IFERROR(VLOOKUP(_xlfn.NUMBERVALUE(MID(Y143, SEARCH("!", Y143)+1, SEARCH("+", Y143)-SEARCH("!", Y143)-1)), Rankings!$A$2:$BK$161, 63, FALSE),0)</f>
        <v>0</v>
      </c>
      <c r="HY143">
        <f>IFERROR(VLOOKUP(_xlfn.NUMBERVALUE(MID(Z143, SEARCH("!", Z143)+1, SEARCH("+", Z143)-SEARCH("!", Z143)-1)), Rankings!$A$2:$BK$161, 63, FALSE),0)</f>
        <v>0</v>
      </c>
      <c r="HZ143">
        <f>IFERROR(VLOOKUP(_xlfn.NUMBERVALUE(MID(AA143, SEARCH("!", AA143)+1, SEARCH("+", AA143)-SEARCH("!", AA143)-1)), Rankings!$A$2:$BK$161, 63, FALSE),0)</f>
        <v>0</v>
      </c>
      <c r="IA143">
        <f>IFERROR(VLOOKUP(_xlfn.NUMBERVALUE(MID(AB143, SEARCH("!", AB143)+1, SEARCH("+", AB143)-SEARCH("!", AB143)-1)), Rankings!$A$2:$BK$161, 63, FALSE),0)</f>
        <v>0</v>
      </c>
      <c r="IB143">
        <f>IFERROR(VLOOKUP(_xlfn.NUMBERVALUE(MID(AC143, SEARCH("!", AC143)+1, SEARCH("+", AC143)-SEARCH("!", AC143)-1)), Rankings!$A$2:$BK$161, 63, FALSE),0)</f>
        <v>0</v>
      </c>
      <c r="IC143">
        <f>IFERROR(VLOOKUP(_xlfn.NUMBERVALUE(MID(AD143, SEARCH("!", AD143)+1, SEARCH("+", AD143)-SEARCH("!", AD143)-1)), Rankings!$A$2:$BK$161, 63, FALSE),0)</f>
        <v>0</v>
      </c>
      <c r="ID143">
        <f>IFERROR(VLOOKUP(_xlfn.NUMBERVALUE(MID(AE143, SEARCH("!", AE143)+1, SEARCH("+", AE143)-SEARCH("!", AE143)-1)), Rankings!$A$2:$BK$161, 63, FALSE),0)</f>
        <v>0</v>
      </c>
      <c r="IE143">
        <f>IFERROR(VLOOKUP(_xlfn.NUMBERVALUE(MID(AF143, SEARCH("!", AF143)+1, SEARCH("+", AF143)-SEARCH("!", AF143)-1)), Rankings!$A$2:$BK$161, 63, FALSE),0)</f>
        <v>0</v>
      </c>
      <c r="IF143">
        <f>IFERROR(VLOOKUP(_xlfn.NUMBERVALUE(MID(AG143, SEARCH("!", AG143)+1, SEARCH("+", AG143)-SEARCH("!", AG143)-1)), Rankings!$A$2:$BK$161, 63, FALSE),0)</f>
        <v>0</v>
      </c>
      <c r="IG143">
        <f>IFERROR(VLOOKUP(_xlfn.NUMBERVALUE(MID(AH143, SEARCH("!", AH143)+1, SEARCH("+", AH143)-SEARCH("!", AH143)-1)), Rankings!$A$2:$BK$161, 63, FALSE),0)</f>
        <v>0</v>
      </c>
      <c r="IH143">
        <f>IFERROR(VLOOKUP(_xlfn.NUMBERVALUE(MID(AI143, SEARCH("!", AI143)+1, SEARCH("+", AI143)-SEARCH("!", AI143)-1)), Rankings!$A$2:$BK$161, 63, FALSE),0)</f>
        <v>0</v>
      </c>
      <c r="II143">
        <f>IFERROR(VLOOKUP(_xlfn.NUMBERVALUE(MID(AJ143, SEARCH("!", AJ143)+1, SEARCH("+", AJ143)-SEARCH("!", AJ143)-1)), Rankings!$A$2:$BK$161, 63, FALSE),0)</f>
        <v>0</v>
      </c>
      <c r="IJ143">
        <f>IFERROR(VLOOKUP(_xlfn.NUMBERVALUE(MID(AK143, SEARCH("!", AK143)+1, SEARCH("+", AK143)-SEARCH("!", AK143)-1)), Rankings!$A$2:$BK$161, 63, FALSE),0)</f>
        <v>0</v>
      </c>
      <c r="IK143">
        <f>IFERROR(VLOOKUP(_xlfn.NUMBERVALUE(MID(AL143, SEARCH("!", AL143)+1, SEARCH("+", AL143)-SEARCH("!", AL143)-1)), Rankings!$A$2:$BK$161, 63, FALSE),0)</f>
        <v>0</v>
      </c>
      <c r="IL143">
        <f>IFERROR(VLOOKUP(_xlfn.NUMBERVALUE(MID(AM143, SEARCH("!", AM143)+1, SEARCH("+", AM143)-SEARCH("!", AM143)-1)), Rankings!$A$2:$BK$161, 63, FALSE),0)</f>
        <v>0</v>
      </c>
      <c r="IM143">
        <f>IFERROR(VLOOKUP(_xlfn.NUMBERVALUE(MID(AN143, SEARCH("!", AN143)+1, SEARCH("+", AN143)-SEARCH("!", AN143)-1)), Rankings!$A$2:$BK$161, 63, FALSE),0)</f>
        <v>0</v>
      </c>
      <c r="IN143">
        <f>IFERROR(VLOOKUP(_xlfn.NUMBERVALUE(MID(AO143, SEARCH("!", AO143)+1, SEARCH("+", AO143)-SEARCH("!", AO143)-1)), Rankings!$A$2:$BK$161, 63, FALSE),0)</f>
        <v>0</v>
      </c>
      <c r="IO143">
        <f>IFERROR(VLOOKUP(_xlfn.NUMBERVALUE(MID(AP143, SEARCH("!", AP143)+1, SEARCH("+", AP143)-SEARCH("!", AP143)-1)), Rankings!$A$2:$BK$161, 63, FALSE),0)</f>
        <v>0</v>
      </c>
      <c r="IP143">
        <f>IFERROR(VLOOKUP(_xlfn.NUMBERVALUE(MID(AQ143, SEARCH("!", AQ143)+1, SEARCH("+", AQ143)-SEARCH("!", AQ143)-1)), Rankings!$A$2:$BK$161, 63, FALSE),0)</f>
        <v>0</v>
      </c>
      <c r="IQ143">
        <f>IFERROR(VLOOKUP(_xlfn.NUMBERVALUE(MID(AR143, SEARCH("!", AR143)+1, SEARCH("+", AR143)-SEARCH("!", AR143)-1)), Rankings!$A$2:$BK$161, 63, FALSE),0)</f>
        <v>0</v>
      </c>
      <c r="IR143">
        <f>IFERROR(VLOOKUP(_xlfn.NUMBERVALUE(MID(AS143, SEARCH("!", AS143)+1, SEARCH("+", AS143)-SEARCH("!", AS143)-1)), Rankings!$A$2:$BK$161, 63, FALSE),0)</f>
        <v>0</v>
      </c>
      <c r="IS143">
        <f>IFERROR(VLOOKUP(_xlfn.NUMBERVALUE(MID(AT143, SEARCH("!", AT143)+1, SEARCH("+", AT143)-SEARCH("!", AT143)-1)), Rankings!$A$2:$BK$161, 63, FALSE),0)</f>
        <v>0</v>
      </c>
      <c r="IT143">
        <f>IFERROR(VLOOKUP(_xlfn.NUMBERVALUE(MID(AU143, SEARCH("!", AU143)+1, SEARCH("+", AU143)-SEARCH("!", AU143)-1)), Rankings!$A$2:$BK$161, 63, FALSE),0)</f>
        <v>0</v>
      </c>
      <c r="IU143">
        <f>IFERROR(VLOOKUP(_xlfn.NUMBERVALUE(MID(AV143, SEARCH("!", AV143)+1, SEARCH("+", AV143)-SEARCH("!", AV143)-1)), Rankings!$A$2:$BK$161, 63, FALSE),0)</f>
        <v>0</v>
      </c>
      <c r="IV143">
        <f>IFERROR(VLOOKUP(_xlfn.NUMBERVALUE(MID(AW143, SEARCH("!", AW143)+1, SEARCH("+", AW143)-SEARCH("!", AW143)-1)), Rankings!$A$2:$BK$161, 63, FALSE),0)</f>
        <v>0</v>
      </c>
      <c r="IW143">
        <f>IFERROR(VLOOKUP(_xlfn.NUMBERVALUE(MID(AX143, SEARCH("!", AX143)+1, SEARCH("+", AX143)-SEARCH("!", AX143)-1)), Rankings!$A$2:$BK$161, 63, FALSE),0)</f>
        <v>0</v>
      </c>
      <c r="IX143">
        <f>IFERROR(VLOOKUP(_xlfn.NUMBERVALUE(MID(AY143, SEARCH("!", AY143)+1, SEARCH("+", AY143)-SEARCH("!", AY143)-1)), Rankings!$A$2:$BK$161, 63, FALSE),0)</f>
        <v>0</v>
      </c>
      <c r="IY143">
        <f>IFERROR(VLOOKUP(_xlfn.NUMBERVALUE(MID(AZ143, SEARCH("!", AZ143)+1, SEARCH("+", AZ143)-SEARCH("!", AZ143)-1)), Rankings!$A$2:$BK$161, 63, FALSE),0)</f>
        <v>0</v>
      </c>
      <c r="IZ143">
        <f>IFERROR(VLOOKUP(_xlfn.NUMBERVALUE(MID(BA143, SEARCH("!", BA143)+1, SEARCH("+", BA143)-SEARCH("!", BA143)-1)), Rankings!$A$2:$BK$161, 63, FALSE),0)</f>
        <v>0</v>
      </c>
      <c r="JA143">
        <f>IFERROR(VLOOKUP(_xlfn.NUMBERVALUE(MID(BB143, SEARCH("!", BB143)+1, SEARCH("+", BB143)-SEARCH("!", BB143)-1)), Rankings!$A$2:$BK$161, 63, FALSE),0)</f>
        <v>0</v>
      </c>
      <c r="JB143">
        <f>IFERROR(VLOOKUP(_xlfn.NUMBERVALUE(MID(BC143, SEARCH("!", BC143)+1, SEARCH("+", BC143)-SEARCH("!", BC143)-1)), Rankings!$A$2:$BK$161, 63, FALSE),0)</f>
        <v>0</v>
      </c>
      <c r="JC143">
        <f>IFERROR(VLOOKUP(_xlfn.NUMBERVALUE(MID(BD143, SEARCH("!", BD143)+1, SEARCH("+", BD143)-SEARCH("!", BD143)-1)), Rankings!$A$2:$BK$161, 63, FALSE),0)</f>
        <v>0</v>
      </c>
      <c r="JD143">
        <f>IFERROR(VLOOKUP(_xlfn.NUMBERVALUE(MID(BE143, SEARCH("!", BE143)+1, SEARCH("+", BE143)-SEARCH("!", BE143)-1)), Rankings!$A$2:$BK$161, 63, FALSE),0)</f>
        <v>0</v>
      </c>
      <c r="JE143">
        <f>IFERROR(VLOOKUP(_xlfn.NUMBERVALUE(MID(BF143, SEARCH("!", BF143)+1, SEARCH("+", BF143)-SEARCH("!", BF143)-1)), Rankings!$A$2:$BK$161, 63, FALSE),0)</f>
        <v>0</v>
      </c>
      <c r="JF143">
        <f>IFERROR(VLOOKUP(_xlfn.NUMBERVALUE(MID(BG143, SEARCH("!", BG143)+1, SEARCH("+", BG143)-SEARCH("!", BG143)-1)), Rankings!$A$2:$BK$161, 63, FALSE),0)</f>
        <v>0</v>
      </c>
      <c r="JG143">
        <f>IFERROR(VLOOKUP(_xlfn.NUMBERVALUE(MID(BH143, SEARCH("!", BH143)+1, SEARCH("+", BH143)-SEARCH("!", BH143)-1)), Rankings!$A$2:$BK$161, 63, FALSE),0)</f>
        <v>0</v>
      </c>
      <c r="JH143">
        <f>IFERROR(VLOOKUP(_xlfn.NUMBERVALUE(MID(BI143, SEARCH("!", BI143)+1, SEARCH("+", BI143)-SEARCH("!", BI143)-1)), Rankings!$A$2:$BK$161, 63, FALSE),0)</f>
        <v>0</v>
      </c>
      <c r="JI143">
        <f>IFERROR(VLOOKUP(_xlfn.NUMBERVALUE(MID(BJ143, SEARCH("!", BJ143)+1, SEARCH("+", BJ143)-SEARCH("!", BJ143)-1)), Rankings!$A$2:$BK$161, 63, FALSE),0)</f>
        <v>0</v>
      </c>
      <c r="JJ143">
        <f>IFERROR(VLOOKUP(_xlfn.NUMBERVALUE(MID(BK143, SEARCH("!", BK143)+1, SEARCH("+", BK143)-SEARCH("!", BK143)-1)), Rankings!$A$2:$BK$161, 63, FALSE),0)</f>
        <v>0</v>
      </c>
      <c r="JK143">
        <f>IFERROR(VLOOKUP(_xlfn.NUMBERVALUE(MID(BL143, SEARCH("!", BL143)+1, SEARCH("+", BL143)-SEARCH("!", BL143)-1)), Rankings!$A$2:$BK$161, 63, FALSE),0)</f>
        <v>0</v>
      </c>
      <c r="JL143">
        <f>IFERROR(VLOOKUP(_xlfn.NUMBERVALUE(MID(BM143, SEARCH("!", BM143)+1, SEARCH("+", BM143)-SEARCH("!", BM143)-1)), Rankings!$A$2:$BK$161, 63, FALSE),0)</f>
        <v>0</v>
      </c>
      <c r="JM143">
        <f>IFERROR(VLOOKUP(_xlfn.NUMBERVALUE(MID(BN143, SEARCH("!", BN143)+1, SEARCH("+", BN143)-SEARCH("!", BN143)-1)), Rankings!$A$2:$BK$161, 63, FALSE),0)</f>
        <v>0</v>
      </c>
      <c r="JN143">
        <f>IFERROR(VLOOKUP(_xlfn.NUMBERVALUE(MID(BO143, SEARCH("!", BO143)+1, SEARCH("+", BO143)-SEARCH("!", BO143)-1)), Rankings!$A$2:$BK$161, 63, FALSE),0)</f>
        <v>0</v>
      </c>
      <c r="JO143">
        <f>IFERROR(VLOOKUP(_xlfn.NUMBERVALUE(MID(BP143, SEARCH("!", BP143)+1, SEARCH("+", BP143)-SEARCH("!", BP143)-1)), Rankings!$A$2:$BK$161, 63, FALSE),0)</f>
        <v>0</v>
      </c>
      <c r="JP143">
        <f>IFERROR(VLOOKUP(_xlfn.NUMBERVALUE(MID(BQ143, SEARCH("!", BQ143)+1, SEARCH("+", BQ143)-SEARCH("!", BQ143)-1)), Rankings!$A$2:$BK$161, 63, FALSE),0)</f>
        <v>0</v>
      </c>
      <c r="JQ143">
        <f>IFERROR(VLOOKUP(_xlfn.NUMBERVALUE(MID(BR143, SEARCH("!", BR143)+1, SEARCH("+", BR143)-SEARCH("!", BR143)-1)), Rankings!$A$2:$BK$161, 63, FALSE),0)</f>
        <v>0</v>
      </c>
      <c r="JR143">
        <f>IFERROR(VLOOKUP(_xlfn.NUMBERVALUE(MID(BS143, SEARCH("!", BS143)+1, SEARCH("+", BS143)-SEARCH("!", BS143)-1)), Rankings!$A$2:$BK$161, 63, FALSE),0)</f>
        <v>0</v>
      </c>
      <c r="JS143">
        <f>IFERROR(VLOOKUP(_xlfn.NUMBERVALUE(MID(BT143, SEARCH("!", BT143)+1, SEARCH("+", BT143)-SEARCH("!", BT143)-1)), Rankings!$A$2:$BK$161, 63, FALSE),0)</f>
        <v>0</v>
      </c>
      <c r="JT143">
        <f>IFERROR(VLOOKUP(_xlfn.NUMBERVALUE(MID(BU143, SEARCH("!", BU143)+1, SEARCH("+", BU143)-SEARCH("!", BU143)-1)), Rankings!$A$2:$BK$161, 63, FALSE),0)</f>
        <v>0</v>
      </c>
      <c r="JU143">
        <f>IFERROR(VLOOKUP(_xlfn.NUMBERVALUE(MID(BV143, SEARCH("!", BV143)+1, SEARCH("+", BV143)-SEARCH("!", BV143)-1)), Rankings!$A$2:$BK$161, 63, FALSE),0)</f>
        <v>0</v>
      </c>
      <c r="JV143">
        <f>IFERROR(VLOOKUP(_xlfn.NUMBERVALUE(MID(BW143, SEARCH("!", BW143)+1, SEARCH("+", BW143)-SEARCH("!", BW143)-1)), Rankings!$A$2:$BK$161, 63, FALSE),0)</f>
        <v>0</v>
      </c>
      <c r="JW143">
        <f>IFERROR(VLOOKUP(_xlfn.NUMBERVALUE(MID(BX143, SEARCH("!", BX143)+1, SEARCH("+", BX143)-SEARCH("!", BX143)-1)), Rankings!$A$2:$BK$161, 63, FALSE),0)</f>
        <v>0</v>
      </c>
      <c r="JX143">
        <f>IFERROR(VLOOKUP(_xlfn.NUMBERVALUE(MID(BY143, SEARCH("!", BY143)+1, SEARCH("+", BY143)-SEARCH("!", BY143)-1)), Rankings!$A$2:$BK$161, 63, FALSE),0)</f>
        <v>0</v>
      </c>
      <c r="JY143">
        <f>IFERROR(VLOOKUP(_xlfn.NUMBERVALUE(MID(BZ143, SEARCH("!", BZ143)+1, SEARCH("+", BZ143)-SEARCH("!", BZ143)-1)), Rankings!$A$2:$BK$161, 63, FALSE),0)</f>
        <v>0</v>
      </c>
      <c r="JZ143">
        <f>IFERROR(VLOOKUP(_xlfn.NUMBERVALUE(MID(CA143, SEARCH("!", CA143)+1, SEARCH("+", CA143)-SEARCH("!", CA143)-1)), Rankings!$A$2:$BK$161, 63, FALSE),0)</f>
        <v>0</v>
      </c>
      <c r="KA143">
        <f>IFERROR(VLOOKUP(_xlfn.NUMBERVALUE(MID(CB143, SEARCH("!", CB143)+1, SEARCH("+", CB143)-SEARCH("!", CB143)-1)), Rankings!$A$2:$BK$161, 63, FALSE),0)</f>
        <v>0</v>
      </c>
      <c r="KB143">
        <f>IFERROR(VLOOKUP(_xlfn.NUMBERVALUE(MID(CC143, SEARCH("!", CC143)+1, SEARCH("+", CC143)-SEARCH("!", CC143)-1)), Rankings!$A$2:$BK$161, 63, FALSE),0)</f>
        <v>0</v>
      </c>
      <c r="KC143">
        <f>IFERROR(VLOOKUP(_xlfn.NUMBERVALUE(MID(CD143, SEARCH("!", CD143)+1, SEARCH("+", CD143)-SEARCH("!", CD143)-1)), Rankings!$A$2:$BK$161, 63, FALSE),0)</f>
        <v>0</v>
      </c>
      <c r="KD143">
        <f>IFERROR(VLOOKUP(_xlfn.NUMBERVALUE(MID(CE143, SEARCH("!", CE143)+1, SEARCH("+", CE143)-SEARCH("!", CE143)-1)), Rankings!$A$2:$BK$161, 63, FALSE),0)</f>
        <v>0</v>
      </c>
      <c r="KE143">
        <f>IFERROR(VLOOKUP(_xlfn.NUMBERVALUE(MID(CF143, SEARCH("!", CF143)+1, SEARCH("+", CF143)-SEARCH("!", CF143)-1)), Rankings!$A$2:$BK$161, 63, FALSE),0)</f>
        <v>0</v>
      </c>
      <c r="KF143">
        <f>IFERROR(VLOOKUP(_xlfn.NUMBERVALUE(MID(CG143, SEARCH("!", CG143)+1, SEARCH("+", CG143)-SEARCH("!", CG143)-1)), Rankings!$A$2:$BK$161, 63, FALSE),0)</f>
        <v>0</v>
      </c>
      <c r="KG143">
        <f>IFERROR(VLOOKUP(_xlfn.NUMBERVALUE(MID(CH143, SEARCH("!", CH143)+1, SEARCH("+", CH143)-SEARCH("!", CH143)-1)), Rankings!$A$2:$BK$161, 63, FALSE),0)</f>
        <v>0</v>
      </c>
      <c r="KH143">
        <f>IFERROR(VLOOKUP(_xlfn.NUMBERVALUE(MID(CI143, SEARCH("!", CI143)+1, SEARCH("+", CI143)-SEARCH("!", CI143)-1)), Rankings!$A$2:$BK$161, 63, FALSE),0)</f>
        <v>0</v>
      </c>
      <c r="KI143">
        <f>IFERROR(VLOOKUP(_xlfn.NUMBERVALUE(MID(CJ143, SEARCH("!", CJ143)+1, SEARCH("+", CJ143)-SEARCH("!", CJ143)-1)), Rankings!$A$2:$BK$161, 63, FALSE),0)</f>
        <v>0</v>
      </c>
      <c r="KJ143">
        <f>IFERROR(VLOOKUP(_xlfn.NUMBERVALUE(MID(CK143, SEARCH("!", CK143)+1, SEARCH("+", CK143)-SEARCH("!", CK143)-1)), Rankings!$A$2:$BK$161, 63, FALSE),0)</f>
        <v>0</v>
      </c>
      <c r="KK143">
        <f>IFERROR(VLOOKUP(_xlfn.NUMBERVALUE(MID(CL143, SEARCH("!", CL143)+1, SEARCH("+", CL143)-SEARCH("!", CL143)-1)), Rankings!$A$2:$BK$161, 63, FALSE),0)</f>
        <v>0</v>
      </c>
      <c r="KL143">
        <f>IFERROR(VLOOKUP(_xlfn.NUMBERVALUE(MID(CM143, SEARCH("!", CM143)+1, SEARCH("+", CM143)-SEARCH("!", CM143)-1)), Rankings!$A$2:$BK$161, 63, FALSE),0)</f>
        <v>0</v>
      </c>
      <c r="KM143">
        <f>IFERROR(VLOOKUP(_xlfn.NUMBERVALUE(MID(CN143, SEARCH("!", CN143)+1, SEARCH("+", CN143)-SEARCH("!", CN143)-1)), Rankings!$A$2:$BK$161, 63, FALSE),0)</f>
        <v>0</v>
      </c>
      <c r="KN143">
        <f>IFERROR(VLOOKUP(_xlfn.NUMBERVALUE(MID(CO143, SEARCH("!", CO143)+1, SEARCH("+", CO143)-SEARCH("!", CO143)-1)), Rankings!$A$2:$BK$161, 63, FALSE),0)</f>
        <v>0</v>
      </c>
      <c r="KO143">
        <f>IFERROR(VLOOKUP(_xlfn.NUMBERVALUE(MID(CP143, SEARCH("!", CP143)+1, SEARCH("+", CP143)-SEARCH("!", CP143)-1)), Rankings!$A$2:$BK$161, 63, FALSE),0)</f>
        <v>0</v>
      </c>
      <c r="KP143">
        <f>IFERROR(VLOOKUP(_xlfn.NUMBERVALUE(MID(CQ143, SEARCH("!", CQ143)+1, SEARCH("+", CQ143)-SEARCH("!", CQ143)-1)), Rankings!$A$2:$BK$161, 63, FALSE),0)</f>
        <v>0</v>
      </c>
      <c r="KQ143">
        <f>IFERROR(VLOOKUP(_xlfn.NUMBERVALUE(MID(CR143, SEARCH("!", CR143)+1, SEARCH("+", CR143)-SEARCH("!", CR143)-1)), Rankings!$A$2:$BK$161, 63, FALSE),0)</f>
        <v>0</v>
      </c>
      <c r="KS143" s="4">
        <f t="shared" si="3783"/>
        <v>107</v>
      </c>
      <c r="KT143" s="4">
        <f t="shared" si="3784"/>
        <v>69</v>
      </c>
      <c r="KU143" s="4">
        <f t="shared" si="3785"/>
        <v>107</v>
      </c>
      <c r="KV143" s="4">
        <f t="shared" si="3786"/>
        <v>0</v>
      </c>
      <c r="KY143" s="4">
        <f t="shared" si="3787"/>
        <v>283</v>
      </c>
      <c r="KZ143" s="4"/>
      <c r="LB143">
        <f t="shared" si="3788"/>
        <v>10</v>
      </c>
      <c r="LC143">
        <f t="shared" si="3789"/>
        <v>29</v>
      </c>
      <c r="LD143">
        <f t="shared" si="3790"/>
        <v>14</v>
      </c>
      <c r="LE143">
        <f t="shared" si="3791"/>
        <v>64</v>
      </c>
      <c r="LF143">
        <f t="shared" si="3792"/>
        <v>19</v>
      </c>
      <c r="LG143">
        <f t="shared" si="3793"/>
        <v>36</v>
      </c>
      <c r="LH143">
        <f t="shared" si="3794"/>
        <v>28</v>
      </c>
      <c r="LI143">
        <f t="shared" si="3795"/>
        <v>41</v>
      </c>
      <c r="LJ143">
        <f t="shared" si="3796"/>
        <v>18</v>
      </c>
      <c r="LK143">
        <f t="shared" si="3797"/>
        <v>24</v>
      </c>
      <c r="LL143">
        <f t="shared" si="3798"/>
        <v>0</v>
      </c>
      <c r="LM143">
        <f t="shared" si="3799"/>
        <v>0</v>
      </c>
      <c r="LN143">
        <f t="shared" si="3800"/>
        <v>0</v>
      </c>
      <c r="LO143">
        <f t="shared" si="3801"/>
        <v>0</v>
      </c>
      <c r="LP143">
        <f t="shared" si="3802"/>
        <v>0</v>
      </c>
      <c r="LQ143">
        <f t="shared" si="3803"/>
        <v>0</v>
      </c>
      <c r="LR143">
        <f t="shared" si="3804"/>
        <v>0</v>
      </c>
      <c r="LS143">
        <f t="shared" si="3805"/>
        <v>0</v>
      </c>
      <c r="LT143">
        <f t="shared" si="3806"/>
        <v>0</v>
      </c>
      <c r="LU143">
        <f t="shared" si="3807"/>
        <v>0</v>
      </c>
      <c r="LV143">
        <f t="shared" si="3808"/>
        <v>0</v>
      </c>
      <c r="LW143">
        <f t="shared" si="3809"/>
        <v>0</v>
      </c>
      <c r="LX143">
        <f t="shared" si="3810"/>
        <v>0</v>
      </c>
      <c r="LY143">
        <f t="shared" si="3811"/>
        <v>0</v>
      </c>
      <c r="LZ143">
        <f t="shared" si="3812"/>
        <v>0</v>
      </c>
      <c r="MA143">
        <f t="shared" si="3813"/>
        <v>0</v>
      </c>
      <c r="MB143">
        <f t="shared" si="3814"/>
        <v>0</v>
      </c>
      <c r="MC143">
        <f t="shared" si="3815"/>
        <v>0</v>
      </c>
      <c r="MD143">
        <f t="shared" si="3816"/>
        <v>0</v>
      </c>
      <c r="ME143">
        <f t="shared" si="3817"/>
        <v>0</v>
      </c>
      <c r="MF143">
        <f t="shared" si="3818"/>
        <v>0</v>
      </c>
      <c r="MG143">
        <f t="shared" si="3819"/>
        <v>0</v>
      </c>
      <c r="MH143">
        <f t="shared" si="3820"/>
        <v>0</v>
      </c>
      <c r="MI143">
        <f t="shared" si="3821"/>
        <v>0</v>
      </c>
      <c r="MJ143">
        <f t="shared" si="3822"/>
        <v>0</v>
      </c>
      <c r="MK143">
        <f t="shared" si="3823"/>
        <v>0</v>
      </c>
      <c r="ML143">
        <f t="shared" si="3824"/>
        <v>0</v>
      </c>
      <c r="MM143">
        <f t="shared" si="3825"/>
        <v>0</v>
      </c>
      <c r="MN143">
        <f t="shared" si="3826"/>
        <v>0</v>
      </c>
      <c r="MO143">
        <f t="shared" si="3827"/>
        <v>0</v>
      </c>
      <c r="MP143">
        <f t="shared" si="3828"/>
        <v>0</v>
      </c>
      <c r="MQ143">
        <f t="shared" si="3829"/>
        <v>0</v>
      </c>
      <c r="MR143">
        <f t="shared" si="3830"/>
        <v>0</v>
      </c>
      <c r="MS143">
        <f t="shared" si="3831"/>
        <v>0</v>
      </c>
      <c r="MT143">
        <f t="shared" si="3832"/>
        <v>0</v>
      </c>
      <c r="MU143">
        <f t="shared" si="3833"/>
        <v>0</v>
      </c>
      <c r="MV143">
        <f t="shared" si="3834"/>
        <v>0</v>
      </c>
      <c r="MW143">
        <f t="shared" si="3835"/>
        <v>0</v>
      </c>
      <c r="MX143">
        <f t="shared" si="3836"/>
        <v>0</v>
      </c>
      <c r="MY143">
        <f t="shared" si="3837"/>
        <v>0</v>
      </c>
      <c r="MZ143">
        <f t="shared" si="3838"/>
        <v>0</v>
      </c>
      <c r="NA143">
        <f t="shared" si="3839"/>
        <v>0</v>
      </c>
      <c r="NB143">
        <f t="shared" si="3840"/>
        <v>0</v>
      </c>
      <c r="NC143">
        <f t="shared" si="3841"/>
        <v>0</v>
      </c>
      <c r="ND143">
        <f t="shared" si="3842"/>
        <v>0</v>
      </c>
      <c r="NE143">
        <f t="shared" si="3843"/>
        <v>0</v>
      </c>
      <c r="NF143">
        <f t="shared" si="3844"/>
        <v>0</v>
      </c>
      <c r="NG143">
        <f t="shared" si="3845"/>
        <v>0</v>
      </c>
      <c r="NH143">
        <f t="shared" si="3846"/>
        <v>0</v>
      </c>
      <c r="NI143">
        <f t="shared" si="3847"/>
        <v>0</v>
      </c>
      <c r="NJ143">
        <f t="shared" si="3848"/>
        <v>0</v>
      </c>
      <c r="NK143">
        <f t="shared" si="3849"/>
        <v>0</v>
      </c>
      <c r="NL143">
        <f t="shared" si="3850"/>
        <v>0</v>
      </c>
      <c r="NM143">
        <f t="shared" si="3851"/>
        <v>0</v>
      </c>
      <c r="NN143">
        <f t="shared" si="3852"/>
        <v>0</v>
      </c>
      <c r="NO143">
        <f t="shared" si="3853"/>
        <v>0</v>
      </c>
      <c r="NP143">
        <f t="shared" si="3854"/>
        <v>0</v>
      </c>
      <c r="NQ143">
        <f t="shared" si="3855"/>
        <v>0</v>
      </c>
      <c r="NR143">
        <f t="shared" si="3856"/>
        <v>0</v>
      </c>
      <c r="NS143">
        <f t="shared" si="3857"/>
        <v>0</v>
      </c>
      <c r="NT143">
        <f t="shared" si="3858"/>
        <v>0</v>
      </c>
      <c r="NU143">
        <f t="shared" si="3859"/>
        <v>0</v>
      </c>
      <c r="NV143">
        <f t="shared" si="3860"/>
        <v>0</v>
      </c>
      <c r="NW143">
        <f t="shared" si="3861"/>
        <v>0</v>
      </c>
      <c r="NX143">
        <f t="shared" si="3862"/>
        <v>0</v>
      </c>
      <c r="NY143">
        <f t="shared" si="3863"/>
        <v>0</v>
      </c>
      <c r="NZ143">
        <f t="shared" si="3864"/>
        <v>0</v>
      </c>
      <c r="OA143">
        <f t="shared" si="3865"/>
        <v>0</v>
      </c>
      <c r="OB143">
        <f t="shared" si="3866"/>
        <v>0</v>
      </c>
      <c r="OC143">
        <f t="shared" si="3867"/>
        <v>0</v>
      </c>
      <c r="OD143">
        <f t="shared" si="3868"/>
        <v>0</v>
      </c>
      <c r="OE143">
        <f t="shared" si="3869"/>
        <v>0</v>
      </c>
      <c r="OF143">
        <f t="shared" si="3870"/>
        <v>0</v>
      </c>
      <c r="OG143">
        <f t="shared" si="3871"/>
        <v>0</v>
      </c>
      <c r="OH143">
        <f t="shared" si="3872"/>
        <v>0</v>
      </c>
      <c r="OJ143" s="4">
        <f t="shared" si="3873"/>
        <v>293</v>
      </c>
      <c r="OK143" s="4">
        <f t="shared" si="3874"/>
        <v>86</v>
      </c>
      <c r="OL143" s="4">
        <f t="shared" si="3875"/>
        <v>139</v>
      </c>
      <c r="OM143" s="4">
        <f t="shared" si="3876"/>
        <v>0</v>
      </c>
      <c r="OP143" s="4">
        <f t="shared" si="3877"/>
        <v>518</v>
      </c>
      <c r="OQ143" s="4"/>
      <c r="OS143">
        <f t="shared" si="3878"/>
        <v>51</v>
      </c>
      <c r="OT143">
        <f t="shared" si="3879"/>
        <v>68</v>
      </c>
      <c r="OU143">
        <f t="shared" si="3880"/>
        <v>66</v>
      </c>
      <c r="OV143">
        <f t="shared" si="3881"/>
        <v>34</v>
      </c>
      <c r="OW143">
        <f t="shared" si="3882"/>
        <v>48</v>
      </c>
      <c r="OX143">
        <f t="shared" si="3883"/>
        <v>34</v>
      </c>
      <c r="OY143">
        <f t="shared" si="3884"/>
        <v>49</v>
      </c>
      <c r="OZ143">
        <f t="shared" si="3885"/>
        <v>37</v>
      </c>
      <c r="PA143">
        <f t="shared" si="3886"/>
        <v>74</v>
      </c>
      <c r="PB143">
        <f t="shared" si="3887"/>
        <v>57</v>
      </c>
      <c r="PC143">
        <f t="shared" si="3888"/>
        <v>0</v>
      </c>
      <c r="PD143">
        <f t="shared" si="3889"/>
        <v>0</v>
      </c>
      <c r="PE143">
        <f t="shared" si="3890"/>
        <v>0</v>
      </c>
      <c r="PF143">
        <f t="shared" si="3891"/>
        <v>0</v>
      </c>
      <c r="PG143">
        <f t="shared" si="3892"/>
        <v>0</v>
      </c>
      <c r="PH143">
        <f t="shared" si="3893"/>
        <v>0</v>
      </c>
      <c r="PI143">
        <f t="shared" si="3894"/>
        <v>0</v>
      </c>
      <c r="PJ143">
        <f t="shared" si="3895"/>
        <v>0</v>
      </c>
      <c r="PK143">
        <f t="shared" si="3896"/>
        <v>0</v>
      </c>
      <c r="PL143">
        <f t="shared" si="3897"/>
        <v>0</v>
      </c>
      <c r="PM143">
        <f t="shared" si="3898"/>
        <v>0</v>
      </c>
      <c r="PN143">
        <f t="shared" si="3899"/>
        <v>0</v>
      </c>
      <c r="PO143">
        <f t="shared" si="3900"/>
        <v>0</v>
      </c>
      <c r="PP143">
        <f t="shared" si="3901"/>
        <v>0</v>
      </c>
      <c r="PQ143">
        <f t="shared" si="3902"/>
        <v>0</v>
      </c>
      <c r="PR143">
        <f t="shared" si="3903"/>
        <v>0</v>
      </c>
      <c r="PS143">
        <f t="shared" si="3904"/>
        <v>0</v>
      </c>
      <c r="PT143">
        <f t="shared" si="3905"/>
        <v>0</v>
      </c>
      <c r="PU143">
        <f t="shared" si="3906"/>
        <v>0</v>
      </c>
      <c r="PV143">
        <f t="shared" si="3907"/>
        <v>0</v>
      </c>
      <c r="PW143">
        <f t="shared" si="3908"/>
        <v>0</v>
      </c>
      <c r="PX143">
        <f t="shared" si="3909"/>
        <v>0</v>
      </c>
      <c r="PY143">
        <f t="shared" si="3910"/>
        <v>0</v>
      </c>
      <c r="PZ143">
        <f t="shared" si="3911"/>
        <v>0</v>
      </c>
      <c r="QA143">
        <f t="shared" si="3912"/>
        <v>0</v>
      </c>
      <c r="QB143">
        <f t="shared" si="3913"/>
        <v>0</v>
      </c>
      <c r="QC143">
        <f t="shared" si="3914"/>
        <v>0</v>
      </c>
      <c r="QD143">
        <f t="shared" si="3915"/>
        <v>0</v>
      </c>
      <c r="QE143">
        <f t="shared" si="3916"/>
        <v>0</v>
      </c>
      <c r="QF143">
        <f t="shared" si="3917"/>
        <v>0</v>
      </c>
      <c r="QG143">
        <f t="shared" si="3918"/>
        <v>0</v>
      </c>
      <c r="QH143">
        <f t="shared" si="3919"/>
        <v>0</v>
      </c>
      <c r="QI143">
        <f t="shared" si="3920"/>
        <v>0</v>
      </c>
      <c r="QJ143">
        <f t="shared" si="3921"/>
        <v>0</v>
      </c>
      <c r="QK143">
        <f t="shared" si="3922"/>
        <v>0</v>
      </c>
      <c r="QL143">
        <f t="shared" si="3923"/>
        <v>0</v>
      </c>
      <c r="QM143">
        <f t="shared" si="3924"/>
        <v>0</v>
      </c>
      <c r="QN143">
        <f t="shared" si="3925"/>
        <v>0</v>
      </c>
      <c r="QO143">
        <f t="shared" si="3926"/>
        <v>0</v>
      </c>
      <c r="QP143">
        <f t="shared" si="3927"/>
        <v>0</v>
      </c>
      <c r="QQ143">
        <f t="shared" si="3928"/>
        <v>0</v>
      </c>
      <c r="QR143">
        <f t="shared" si="3929"/>
        <v>0</v>
      </c>
      <c r="QS143">
        <f t="shared" si="3930"/>
        <v>0</v>
      </c>
      <c r="QT143">
        <f t="shared" si="3931"/>
        <v>0</v>
      </c>
      <c r="QU143">
        <f t="shared" si="3932"/>
        <v>0</v>
      </c>
      <c r="QV143">
        <f t="shared" si="3933"/>
        <v>0</v>
      </c>
      <c r="QW143">
        <f t="shared" si="3934"/>
        <v>0</v>
      </c>
      <c r="QX143">
        <f t="shared" si="3935"/>
        <v>0</v>
      </c>
      <c r="QY143">
        <f t="shared" si="3936"/>
        <v>0</v>
      </c>
      <c r="QZ143">
        <f t="shared" si="3937"/>
        <v>0</v>
      </c>
      <c r="RA143">
        <f t="shared" si="3938"/>
        <v>0</v>
      </c>
      <c r="RB143">
        <f t="shared" si="3939"/>
        <v>0</v>
      </c>
      <c r="RC143">
        <f t="shared" si="3940"/>
        <v>0</v>
      </c>
      <c r="RD143">
        <f t="shared" si="3941"/>
        <v>0</v>
      </c>
      <c r="RE143">
        <f t="shared" si="3942"/>
        <v>0</v>
      </c>
      <c r="RF143">
        <f t="shared" si="3943"/>
        <v>0</v>
      </c>
      <c r="RG143">
        <f t="shared" si="3944"/>
        <v>0</v>
      </c>
      <c r="RH143">
        <f t="shared" si="3945"/>
        <v>0</v>
      </c>
      <c r="RI143">
        <f t="shared" si="3946"/>
        <v>0</v>
      </c>
      <c r="RJ143">
        <f t="shared" si="3947"/>
        <v>0</v>
      </c>
      <c r="RK143">
        <f t="shared" si="3948"/>
        <v>0</v>
      </c>
      <c r="RL143">
        <f t="shared" si="3949"/>
        <v>0</v>
      </c>
      <c r="RM143">
        <f t="shared" si="3950"/>
        <v>0</v>
      </c>
      <c r="RN143">
        <f t="shared" si="3951"/>
        <v>0</v>
      </c>
      <c r="RO143">
        <f t="shared" si="3952"/>
        <v>0</v>
      </c>
      <c r="RP143">
        <f t="shared" si="3953"/>
        <v>0</v>
      </c>
      <c r="RQ143">
        <f t="shared" si="3954"/>
        <v>0</v>
      </c>
      <c r="RR143">
        <f t="shared" si="3955"/>
        <v>0</v>
      </c>
      <c r="RS143">
        <f t="shared" si="3956"/>
        <v>0</v>
      </c>
      <c r="RT143">
        <f t="shared" si="3957"/>
        <v>0</v>
      </c>
      <c r="RU143">
        <f t="shared" si="3958"/>
        <v>0</v>
      </c>
      <c r="RV143">
        <f t="shared" si="3959"/>
        <v>0</v>
      </c>
      <c r="RW143">
        <f t="shared" si="3960"/>
        <v>0</v>
      </c>
      <c r="RX143">
        <f t="shared" si="3961"/>
        <v>0</v>
      </c>
      <c r="RY143">
        <f t="shared" si="3962"/>
        <v>0</v>
      </c>
      <c r="SA143" s="4">
        <f t="shared" si="3963"/>
        <v>18.36</v>
      </c>
      <c r="SB143" s="4">
        <f t="shared" si="3964"/>
        <v>6.7</v>
      </c>
      <c r="SC143" s="4">
        <f t="shared" si="3965"/>
        <v>10.68</v>
      </c>
      <c r="SD143" s="4">
        <f t="shared" si="3966"/>
        <v>0</v>
      </c>
      <c r="SF143" s="4">
        <f t="shared" si="3967"/>
        <v>35.739999999999995</v>
      </c>
      <c r="SI143">
        <f t="shared" si="3968"/>
        <v>3.33</v>
      </c>
      <c r="SJ143">
        <f t="shared" si="3969"/>
        <v>3</v>
      </c>
      <c r="SK143">
        <f t="shared" si="3970"/>
        <v>3.5</v>
      </c>
      <c r="SL143">
        <f t="shared" si="3971"/>
        <v>4.1399999999999997</v>
      </c>
      <c r="SM143">
        <f t="shared" si="3972"/>
        <v>3.4</v>
      </c>
      <c r="SN143">
        <f t="shared" si="3973"/>
        <v>5.33</v>
      </c>
      <c r="SO143">
        <f t="shared" si="3974"/>
        <v>3</v>
      </c>
      <c r="SP143">
        <f t="shared" si="3975"/>
        <v>3.7</v>
      </c>
      <c r="SQ143">
        <f t="shared" si="3976"/>
        <v>3.2</v>
      </c>
      <c r="SR143">
        <f t="shared" si="3977"/>
        <v>3.14</v>
      </c>
      <c r="SS143" t="str">
        <f t="shared" si="3978"/>
        <v>0</v>
      </c>
      <c r="ST143" t="str">
        <f t="shared" si="3979"/>
        <v>0</v>
      </c>
      <c r="SU143" t="str">
        <f t="shared" si="3980"/>
        <v>0</v>
      </c>
      <c r="SV143" t="str">
        <f t="shared" si="3981"/>
        <v>0</v>
      </c>
      <c r="SW143" t="str">
        <f t="shared" si="3982"/>
        <v>0</v>
      </c>
      <c r="SX143" t="str">
        <f t="shared" si="3983"/>
        <v>0</v>
      </c>
      <c r="SY143" t="str">
        <f t="shared" si="3984"/>
        <v>0</v>
      </c>
      <c r="SZ143" t="str">
        <f t="shared" si="3985"/>
        <v>0</v>
      </c>
      <c r="TA143" t="str">
        <f t="shared" si="3986"/>
        <v>0</v>
      </c>
      <c r="TB143" t="str">
        <f t="shared" si="3987"/>
        <v>0</v>
      </c>
      <c r="TC143" t="str">
        <f t="shared" si="3988"/>
        <v>0</v>
      </c>
      <c r="TD143" t="str">
        <f t="shared" si="3989"/>
        <v>0</v>
      </c>
      <c r="TE143" t="str">
        <f t="shared" si="3990"/>
        <v>0</v>
      </c>
      <c r="TF143" t="str">
        <f t="shared" si="3991"/>
        <v>0</v>
      </c>
      <c r="TG143" t="str">
        <f t="shared" si="3992"/>
        <v>0</v>
      </c>
      <c r="TH143" t="str">
        <f t="shared" si="3993"/>
        <v>0</v>
      </c>
      <c r="TI143" t="str">
        <f t="shared" si="3994"/>
        <v>0</v>
      </c>
      <c r="TJ143" t="str">
        <f t="shared" si="3995"/>
        <v>0</v>
      </c>
      <c r="TK143" t="str">
        <f t="shared" si="3996"/>
        <v>0</v>
      </c>
      <c r="TL143" t="str">
        <f t="shared" si="3997"/>
        <v>0</v>
      </c>
      <c r="TM143" t="str">
        <f t="shared" si="3998"/>
        <v>0</v>
      </c>
      <c r="TN143" t="str">
        <f t="shared" si="3999"/>
        <v>0</v>
      </c>
      <c r="TO143" t="str">
        <f t="shared" si="4000"/>
        <v>0</v>
      </c>
      <c r="TP143" t="str">
        <f t="shared" si="4001"/>
        <v>0</v>
      </c>
      <c r="TQ143" t="str">
        <f t="shared" si="4002"/>
        <v>0</v>
      </c>
      <c r="TR143" t="str">
        <f t="shared" si="4003"/>
        <v>0</v>
      </c>
      <c r="TS143" t="str">
        <f t="shared" si="4004"/>
        <v>0</v>
      </c>
      <c r="TT143" t="str">
        <f t="shared" si="4005"/>
        <v>0</v>
      </c>
      <c r="TU143" t="str">
        <f t="shared" si="4006"/>
        <v>0</v>
      </c>
      <c r="TV143" t="str">
        <f t="shared" si="4007"/>
        <v>0</v>
      </c>
      <c r="TW143" t="str">
        <f t="shared" si="4008"/>
        <v>0</v>
      </c>
      <c r="TX143" t="str">
        <f t="shared" si="4009"/>
        <v>0</v>
      </c>
      <c r="TY143" t="str">
        <f t="shared" si="4010"/>
        <v>0</v>
      </c>
      <c r="TZ143" t="str">
        <f t="shared" si="4011"/>
        <v>0</v>
      </c>
      <c r="UA143" t="str">
        <f t="shared" si="4012"/>
        <v>0</v>
      </c>
      <c r="UB143" t="str">
        <f t="shared" si="4013"/>
        <v>0</v>
      </c>
      <c r="UC143" t="str">
        <f t="shared" si="4014"/>
        <v>0</v>
      </c>
      <c r="UD143" t="str">
        <f t="shared" si="4015"/>
        <v>0</v>
      </c>
      <c r="UE143" t="str">
        <f t="shared" si="4016"/>
        <v>0</v>
      </c>
      <c r="UF143" t="str">
        <f t="shared" si="4017"/>
        <v>0</v>
      </c>
      <c r="UG143" t="str">
        <f t="shared" si="4018"/>
        <v>0</v>
      </c>
      <c r="UH143" t="str">
        <f t="shared" si="4019"/>
        <v>0</v>
      </c>
      <c r="UI143" t="str">
        <f t="shared" si="4020"/>
        <v>0</v>
      </c>
      <c r="UJ143" t="str">
        <f t="shared" si="4021"/>
        <v>0</v>
      </c>
      <c r="UK143" t="str">
        <f t="shared" si="4022"/>
        <v>0</v>
      </c>
      <c r="UL143" t="str">
        <f t="shared" si="4023"/>
        <v>0</v>
      </c>
      <c r="UM143" t="str">
        <f t="shared" si="4024"/>
        <v>0</v>
      </c>
      <c r="UN143" t="str">
        <f t="shared" si="4025"/>
        <v>0</v>
      </c>
      <c r="UO143" t="str">
        <f t="shared" si="4026"/>
        <v>0</v>
      </c>
      <c r="UP143" t="str">
        <f t="shared" si="4027"/>
        <v>0</v>
      </c>
      <c r="UQ143" t="str">
        <f t="shared" si="4028"/>
        <v>0</v>
      </c>
      <c r="UR143" t="str">
        <f t="shared" si="4029"/>
        <v>0</v>
      </c>
      <c r="US143" t="str">
        <f t="shared" si="4030"/>
        <v>0</v>
      </c>
      <c r="UT143" t="str">
        <f t="shared" si="4031"/>
        <v>0</v>
      </c>
      <c r="UU143" t="str">
        <f t="shared" si="4032"/>
        <v>0</v>
      </c>
      <c r="UV143" t="str">
        <f t="shared" si="4033"/>
        <v>0</v>
      </c>
      <c r="UW143" t="str">
        <f t="shared" si="4034"/>
        <v>0</v>
      </c>
      <c r="UX143" t="str">
        <f t="shared" si="4035"/>
        <v>0</v>
      </c>
      <c r="UY143" t="str">
        <f t="shared" si="4036"/>
        <v>0</v>
      </c>
      <c r="UZ143" t="str">
        <f t="shared" si="4037"/>
        <v>0</v>
      </c>
      <c r="VA143" t="str">
        <f t="shared" si="4038"/>
        <v>0</v>
      </c>
      <c r="VB143" t="str">
        <f t="shared" si="4039"/>
        <v>0</v>
      </c>
      <c r="VC143" t="str">
        <f t="shared" si="4040"/>
        <v>0</v>
      </c>
      <c r="VD143" t="str">
        <f t="shared" si="4041"/>
        <v>0</v>
      </c>
      <c r="VE143" t="str">
        <f t="shared" si="4042"/>
        <v>0</v>
      </c>
      <c r="VF143" t="str">
        <f t="shared" si="4043"/>
        <v>0</v>
      </c>
      <c r="VG143" t="str">
        <f t="shared" si="4044"/>
        <v>0</v>
      </c>
      <c r="VH143" t="str">
        <f t="shared" si="4045"/>
        <v>0</v>
      </c>
      <c r="VI143" t="str">
        <f t="shared" si="4046"/>
        <v>0</v>
      </c>
      <c r="VJ143" t="str">
        <f t="shared" si="4047"/>
        <v>0</v>
      </c>
      <c r="VK143" t="str">
        <f t="shared" si="4048"/>
        <v>0</v>
      </c>
      <c r="VL143" t="str">
        <f t="shared" si="4049"/>
        <v>0</v>
      </c>
      <c r="VM143" t="str">
        <f t="shared" si="4050"/>
        <v>0</v>
      </c>
      <c r="VN143" t="str">
        <f t="shared" si="4051"/>
        <v>0</v>
      </c>
      <c r="VO143" t="str">
        <f t="shared" si="4052"/>
        <v>0</v>
      </c>
      <c r="VQ143" s="4">
        <f t="shared" si="4053"/>
        <v>-39.28</v>
      </c>
      <c r="VR143" s="4">
        <f t="shared" si="4054"/>
        <v>-6.5200000000000005</v>
      </c>
      <c r="VS143" s="4">
        <f t="shared" si="4055"/>
        <v>-33.18</v>
      </c>
      <c r="VT143" s="4">
        <f t="shared" si="4056"/>
        <v>0</v>
      </c>
      <c r="VV143" s="4">
        <f t="shared" si="4057"/>
        <v>-78.98</v>
      </c>
      <c r="VY143">
        <f t="shared" si="4058"/>
        <v>-5.42</v>
      </c>
      <c r="VZ143">
        <f t="shared" si="4059"/>
        <v>-9.98</v>
      </c>
      <c r="WA143">
        <f t="shared" si="4060"/>
        <v>-7.98</v>
      </c>
      <c r="WB143">
        <f t="shared" si="4061"/>
        <v>-5.54</v>
      </c>
      <c r="WC143">
        <f t="shared" si="4062"/>
        <v>-6.14</v>
      </c>
      <c r="WD143">
        <f t="shared" si="4063"/>
        <v>-2.1800000000000002</v>
      </c>
      <c r="WE143">
        <f t="shared" si="4064"/>
        <v>-4.32</v>
      </c>
      <c r="WF143">
        <f t="shared" si="4065"/>
        <v>-2.2000000000000002</v>
      </c>
      <c r="WG143">
        <f t="shared" si="4066"/>
        <v>-13.72</v>
      </c>
      <c r="WH143">
        <f t="shared" si="4067"/>
        <v>-21.5</v>
      </c>
      <c r="WI143">
        <f t="shared" si="4068"/>
        <v>0</v>
      </c>
      <c r="WJ143">
        <f t="shared" si="4069"/>
        <v>0</v>
      </c>
      <c r="WK143">
        <f t="shared" si="4070"/>
        <v>0</v>
      </c>
      <c r="WL143">
        <f t="shared" si="4071"/>
        <v>0</v>
      </c>
      <c r="WM143">
        <f t="shared" si="4072"/>
        <v>0</v>
      </c>
      <c r="WN143">
        <f t="shared" si="4073"/>
        <v>0</v>
      </c>
      <c r="WO143">
        <f t="shared" si="4074"/>
        <v>0</v>
      </c>
      <c r="WP143">
        <f t="shared" si="4075"/>
        <v>0</v>
      </c>
      <c r="WQ143">
        <f t="shared" si="4076"/>
        <v>0</v>
      </c>
      <c r="WR143">
        <f t="shared" si="4077"/>
        <v>0</v>
      </c>
      <c r="WS143">
        <f t="shared" si="4078"/>
        <v>0</v>
      </c>
      <c r="WT143">
        <f t="shared" si="4079"/>
        <v>0</v>
      </c>
      <c r="WU143">
        <f t="shared" si="4080"/>
        <v>0</v>
      </c>
      <c r="WV143">
        <f t="shared" si="4081"/>
        <v>0</v>
      </c>
      <c r="WW143">
        <f t="shared" si="4082"/>
        <v>0</v>
      </c>
      <c r="WX143">
        <f t="shared" si="4083"/>
        <v>0</v>
      </c>
      <c r="WY143">
        <f t="shared" si="4084"/>
        <v>0</v>
      </c>
      <c r="WZ143">
        <f t="shared" si="4085"/>
        <v>0</v>
      </c>
      <c r="XA143">
        <f t="shared" si="4086"/>
        <v>0</v>
      </c>
      <c r="XB143">
        <f t="shared" si="4087"/>
        <v>0</v>
      </c>
      <c r="XC143">
        <f t="shared" si="4088"/>
        <v>0</v>
      </c>
      <c r="XD143">
        <f t="shared" si="4089"/>
        <v>0</v>
      </c>
      <c r="XE143">
        <f t="shared" si="4090"/>
        <v>0</v>
      </c>
      <c r="XF143">
        <f t="shared" si="4091"/>
        <v>0</v>
      </c>
      <c r="XG143">
        <f t="shared" si="4092"/>
        <v>0</v>
      </c>
      <c r="XH143">
        <f t="shared" si="4093"/>
        <v>0</v>
      </c>
      <c r="XI143">
        <f t="shared" si="4094"/>
        <v>0</v>
      </c>
      <c r="XJ143">
        <f t="shared" si="4095"/>
        <v>0</v>
      </c>
      <c r="XK143">
        <f t="shared" si="4096"/>
        <v>0</v>
      </c>
      <c r="XL143">
        <f t="shared" si="4097"/>
        <v>0</v>
      </c>
      <c r="XM143">
        <f t="shared" si="4098"/>
        <v>0</v>
      </c>
      <c r="XN143">
        <f t="shared" si="4099"/>
        <v>0</v>
      </c>
      <c r="XO143">
        <f t="shared" si="4100"/>
        <v>0</v>
      </c>
      <c r="XP143">
        <f t="shared" si="4101"/>
        <v>0</v>
      </c>
      <c r="XQ143">
        <f t="shared" si="4102"/>
        <v>0</v>
      </c>
      <c r="XR143">
        <f t="shared" si="4103"/>
        <v>0</v>
      </c>
      <c r="XS143">
        <f t="shared" si="4104"/>
        <v>0</v>
      </c>
      <c r="XT143">
        <f t="shared" si="4105"/>
        <v>0</v>
      </c>
      <c r="XU143">
        <f t="shared" si="4106"/>
        <v>0</v>
      </c>
      <c r="XV143">
        <f t="shared" si="4107"/>
        <v>0</v>
      </c>
      <c r="XW143">
        <f t="shared" si="4108"/>
        <v>0</v>
      </c>
      <c r="XX143">
        <f t="shared" si="4109"/>
        <v>0</v>
      </c>
      <c r="XY143">
        <f t="shared" si="4110"/>
        <v>0</v>
      </c>
      <c r="XZ143">
        <f t="shared" si="4111"/>
        <v>0</v>
      </c>
      <c r="YA143">
        <f t="shared" si="4112"/>
        <v>0</v>
      </c>
      <c r="YB143">
        <f t="shared" si="4113"/>
        <v>0</v>
      </c>
      <c r="YC143">
        <f t="shared" si="4114"/>
        <v>0</v>
      </c>
      <c r="YD143">
        <f t="shared" si="4115"/>
        <v>0</v>
      </c>
      <c r="YE143">
        <f t="shared" si="4116"/>
        <v>0</v>
      </c>
      <c r="YF143">
        <f t="shared" si="4117"/>
        <v>0</v>
      </c>
      <c r="YG143">
        <f t="shared" si="4118"/>
        <v>0</v>
      </c>
      <c r="YH143">
        <f t="shared" si="4119"/>
        <v>0</v>
      </c>
      <c r="YI143">
        <f t="shared" si="4120"/>
        <v>0</v>
      </c>
      <c r="YJ143">
        <f t="shared" si="4121"/>
        <v>0</v>
      </c>
      <c r="YK143">
        <f t="shared" si="4122"/>
        <v>0</v>
      </c>
      <c r="YL143">
        <f t="shared" si="4123"/>
        <v>0</v>
      </c>
      <c r="YM143">
        <f t="shared" si="4124"/>
        <v>0</v>
      </c>
      <c r="YN143">
        <f t="shared" si="4125"/>
        <v>0</v>
      </c>
      <c r="YO143">
        <f t="shared" si="4126"/>
        <v>0</v>
      </c>
      <c r="YP143">
        <f t="shared" si="4127"/>
        <v>0</v>
      </c>
      <c r="YQ143">
        <f t="shared" si="4128"/>
        <v>0</v>
      </c>
      <c r="YR143">
        <f t="shared" si="4129"/>
        <v>0</v>
      </c>
      <c r="YS143">
        <f t="shared" si="4130"/>
        <v>0</v>
      </c>
      <c r="YT143">
        <f t="shared" si="4131"/>
        <v>0</v>
      </c>
      <c r="YU143">
        <f t="shared" si="4132"/>
        <v>0</v>
      </c>
      <c r="YV143">
        <f t="shared" si="4133"/>
        <v>0</v>
      </c>
      <c r="YW143">
        <f t="shared" si="4134"/>
        <v>0</v>
      </c>
      <c r="YX143">
        <f t="shared" si="4135"/>
        <v>0</v>
      </c>
      <c r="YY143">
        <f t="shared" si="4136"/>
        <v>0</v>
      </c>
      <c r="YZ143">
        <f t="shared" si="4137"/>
        <v>0</v>
      </c>
      <c r="ZA143">
        <f t="shared" si="4138"/>
        <v>0</v>
      </c>
      <c r="ZB143">
        <f t="shared" si="4139"/>
        <v>0</v>
      </c>
      <c r="ZC143">
        <f t="shared" si="4140"/>
        <v>0</v>
      </c>
      <c r="ZD143">
        <f t="shared" si="4141"/>
        <v>0</v>
      </c>
      <c r="ZE143">
        <f t="shared" si="4142"/>
        <v>0</v>
      </c>
      <c r="ZG143" s="4">
        <f t="shared" si="4143"/>
        <v>177</v>
      </c>
      <c r="ZH143" s="4">
        <f t="shared" si="4144"/>
        <v>47</v>
      </c>
      <c r="ZI143" s="4">
        <f t="shared" si="4145"/>
        <v>107</v>
      </c>
      <c r="ZJ143" s="4">
        <f t="shared" si="4146"/>
        <v>0</v>
      </c>
      <c r="ZL143" s="4">
        <f t="shared" si="4147"/>
        <v>331</v>
      </c>
      <c r="ZO143">
        <f t="shared" si="4148"/>
        <v>39</v>
      </c>
      <c r="ZP143">
        <f t="shared" si="4149"/>
        <v>32</v>
      </c>
      <c r="ZQ143">
        <f t="shared" si="4150"/>
        <v>41</v>
      </c>
      <c r="ZR143">
        <f t="shared" si="4151"/>
        <v>27</v>
      </c>
      <c r="ZS143">
        <f t="shared" si="4152"/>
        <v>38</v>
      </c>
      <c r="ZT143">
        <f t="shared" si="4153"/>
        <v>21</v>
      </c>
      <c r="ZU143">
        <f t="shared" si="4154"/>
        <v>21</v>
      </c>
      <c r="ZV143">
        <f t="shared" si="4155"/>
        <v>26</v>
      </c>
      <c r="ZW143">
        <f t="shared" si="4156"/>
        <v>44</v>
      </c>
      <c r="ZX143">
        <f t="shared" si="4157"/>
        <v>42</v>
      </c>
      <c r="ZY143">
        <f t="shared" si="4158"/>
        <v>0</v>
      </c>
      <c r="ZZ143">
        <f t="shared" si="4159"/>
        <v>0</v>
      </c>
      <c r="AAA143">
        <f t="shared" si="4160"/>
        <v>0</v>
      </c>
      <c r="AAB143">
        <f t="shared" si="4161"/>
        <v>0</v>
      </c>
      <c r="AAC143">
        <f t="shared" si="4162"/>
        <v>0</v>
      </c>
      <c r="AAD143">
        <f t="shared" si="4163"/>
        <v>0</v>
      </c>
      <c r="AAE143">
        <f t="shared" si="4164"/>
        <v>0</v>
      </c>
      <c r="AAF143">
        <f t="shared" si="4165"/>
        <v>0</v>
      </c>
      <c r="AAG143">
        <f t="shared" si="4166"/>
        <v>0</v>
      </c>
      <c r="AAH143">
        <f t="shared" si="4167"/>
        <v>0</v>
      </c>
      <c r="AAI143">
        <f t="shared" si="4168"/>
        <v>0</v>
      </c>
      <c r="AAJ143">
        <f t="shared" si="4169"/>
        <v>0</v>
      </c>
      <c r="AAK143">
        <f t="shared" si="4170"/>
        <v>0</v>
      </c>
      <c r="AAL143">
        <f t="shared" si="4171"/>
        <v>0</v>
      </c>
      <c r="AAM143">
        <f t="shared" si="4172"/>
        <v>0</v>
      </c>
      <c r="AAN143">
        <f t="shared" si="4173"/>
        <v>0</v>
      </c>
      <c r="AAO143">
        <f t="shared" si="4174"/>
        <v>0</v>
      </c>
      <c r="AAP143">
        <f t="shared" si="4175"/>
        <v>0</v>
      </c>
      <c r="AAQ143">
        <f t="shared" si="4176"/>
        <v>0</v>
      </c>
      <c r="AAR143">
        <f t="shared" si="4177"/>
        <v>0</v>
      </c>
      <c r="AAS143">
        <f t="shared" si="4178"/>
        <v>0</v>
      </c>
      <c r="AAT143">
        <f t="shared" si="4179"/>
        <v>0</v>
      </c>
      <c r="AAU143">
        <f t="shared" si="4180"/>
        <v>0</v>
      </c>
      <c r="AAV143">
        <f t="shared" si="4181"/>
        <v>0</v>
      </c>
      <c r="AAW143">
        <f t="shared" si="4182"/>
        <v>0</v>
      </c>
      <c r="AAX143">
        <f t="shared" si="4183"/>
        <v>0</v>
      </c>
      <c r="AAY143">
        <f t="shared" si="4184"/>
        <v>0</v>
      </c>
      <c r="AAZ143">
        <f t="shared" si="4185"/>
        <v>0</v>
      </c>
      <c r="ABA143">
        <f t="shared" si="4186"/>
        <v>0</v>
      </c>
      <c r="ABB143">
        <f t="shared" si="4187"/>
        <v>0</v>
      </c>
      <c r="ABC143">
        <f t="shared" si="4188"/>
        <v>0</v>
      </c>
      <c r="ABD143">
        <f t="shared" si="4189"/>
        <v>0</v>
      </c>
      <c r="ABE143">
        <f t="shared" si="4190"/>
        <v>0</v>
      </c>
      <c r="ABF143">
        <f t="shared" si="4191"/>
        <v>0</v>
      </c>
      <c r="ABG143">
        <f t="shared" si="4192"/>
        <v>0</v>
      </c>
      <c r="ABH143">
        <f t="shared" si="4193"/>
        <v>0</v>
      </c>
      <c r="ABI143">
        <f t="shared" si="4194"/>
        <v>0</v>
      </c>
      <c r="ABJ143">
        <f t="shared" si="4195"/>
        <v>0</v>
      </c>
      <c r="ABK143">
        <f t="shared" si="4196"/>
        <v>0</v>
      </c>
      <c r="ABL143">
        <f t="shared" si="4197"/>
        <v>0</v>
      </c>
      <c r="ABM143">
        <f t="shared" si="4198"/>
        <v>0</v>
      </c>
      <c r="ABN143">
        <f t="shared" si="4199"/>
        <v>0</v>
      </c>
      <c r="ABO143">
        <f t="shared" si="4200"/>
        <v>0</v>
      </c>
      <c r="ABP143">
        <f t="shared" si="4201"/>
        <v>0</v>
      </c>
      <c r="ABQ143">
        <f t="shared" si="4202"/>
        <v>0</v>
      </c>
      <c r="ABR143">
        <f t="shared" si="4203"/>
        <v>0</v>
      </c>
      <c r="ABS143">
        <f t="shared" si="4204"/>
        <v>0</v>
      </c>
      <c r="ABT143">
        <f t="shared" si="4205"/>
        <v>0</v>
      </c>
      <c r="ABU143">
        <f t="shared" si="4206"/>
        <v>0</v>
      </c>
      <c r="ABV143">
        <f t="shared" si="4207"/>
        <v>0</v>
      </c>
      <c r="ABW143">
        <f t="shared" si="4208"/>
        <v>0</v>
      </c>
      <c r="ABX143">
        <f t="shared" si="4209"/>
        <v>0</v>
      </c>
      <c r="ABY143">
        <f t="shared" si="4210"/>
        <v>0</v>
      </c>
      <c r="ABZ143">
        <f t="shared" si="4211"/>
        <v>0</v>
      </c>
      <c r="ACA143">
        <f t="shared" si="4212"/>
        <v>0</v>
      </c>
      <c r="ACB143">
        <f t="shared" si="4213"/>
        <v>0</v>
      </c>
      <c r="ACC143">
        <f t="shared" si="4214"/>
        <v>0</v>
      </c>
      <c r="ACD143">
        <f t="shared" si="4215"/>
        <v>0</v>
      </c>
      <c r="ACE143">
        <f t="shared" si="4216"/>
        <v>0</v>
      </c>
      <c r="ACF143">
        <f t="shared" si="4217"/>
        <v>0</v>
      </c>
      <c r="ACG143">
        <f t="shared" si="4218"/>
        <v>0</v>
      </c>
      <c r="ACH143">
        <f t="shared" si="4219"/>
        <v>0</v>
      </c>
      <c r="ACI143">
        <f t="shared" si="4220"/>
        <v>0</v>
      </c>
      <c r="ACJ143">
        <f t="shared" si="4221"/>
        <v>0</v>
      </c>
      <c r="ACK143">
        <f t="shared" si="4222"/>
        <v>0</v>
      </c>
      <c r="ACL143">
        <f t="shared" si="4223"/>
        <v>0</v>
      </c>
      <c r="ACM143">
        <f t="shared" si="4224"/>
        <v>0</v>
      </c>
      <c r="ACN143">
        <f t="shared" si="4225"/>
        <v>0</v>
      </c>
      <c r="ACO143">
        <f t="shared" si="4226"/>
        <v>0</v>
      </c>
      <c r="ACP143">
        <f t="shared" si="4227"/>
        <v>0</v>
      </c>
      <c r="ACQ143">
        <f t="shared" si="4228"/>
        <v>0</v>
      </c>
      <c r="ACR143">
        <f t="shared" si="4229"/>
        <v>0</v>
      </c>
      <c r="ACS143">
        <f t="shared" si="4230"/>
        <v>0</v>
      </c>
      <c r="ACT143">
        <f t="shared" si="4231"/>
        <v>0</v>
      </c>
      <c r="ACU143">
        <f t="shared" si="4232"/>
        <v>0</v>
      </c>
      <c r="ACW143" s="4">
        <f t="shared" si="4233"/>
        <v>64.600000000000009</v>
      </c>
      <c r="ACX143" s="4">
        <f t="shared" si="4234"/>
        <v>60.1</v>
      </c>
      <c r="ACY143" s="4">
        <f t="shared" si="4235"/>
        <v>130.19999999999999</v>
      </c>
      <c r="ACZ143" s="4">
        <f t="shared" si="4236"/>
        <v>0</v>
      </c>
      <c r="ADA143" s="88">
        <f t="shared" si="4237"/>
        <v>5.4817880294662986</v>
      </c>
      <c r="ADB143" s="4">
        <f t="shared" si="4238"/>
        <v>254.9</v>
      </c>
      <c r="ADC143" s="5">
        <f t="shared" si="4239"/>
        <v>3.5944401511222859</v>
      </c>
      <c r="ADD143" s="5">
        <f t="shared" si="4240"/>
        <v>6.5878676368002411</v>
      </c>
      <c r="ADE143">
        <f t="shared" si="4241"/>
        <v>0</v>
      </c>
      <c r="ADF143">
        <f t="shared" si="4242"/>
        <v>23.8</v>
      </c>
      <c r="ADG143">
        <f t="shared" si="4243"/>
        <v>6.4</v>
      </c>
      <c r="ADH143">
        <f t="shared" si="4244"/>
        <v>112.6</v>
      </c>
      <c r="ADI143">
        <f t="shared" si="4245"/>
        <v>7.1</v>
      </c>
      <c r="ADJ143">
        <f t="shared" si="4246"/>
        <v>28.6</v>
      </c>
      <c r="ADK143">
        <f t="shared" si="4247"/>
        <v>5.5</v>
      </c>
      <c r="ADL143">
        <f t="shared" si="4248"/>
        <v>54.6</v>
      </c>
      <c r="ADM143">
        <f t="shared" si="4249"/>
        <v>5.8</v>
      </c>
      <c r="ADN143">
        <f t="shared" si="4250"/>
        <v>10.5</v>
      </c>
      <c r="ADO143">
        <f t="shared" si="4251"/>
        <v>0</v>
      </c>
      <c r="ADP143">
        <f t="shared" si="4252"/>
        <v>0</v>
      </c>
      <c r="ADQ143">
        <f t="shared" si="4253"/>
        <v>0</v>
      </c>
      <c r="ADR143">
        <f t="shared" si="4254"/>
        <v>0</v>
      </c>
      <c r="ADS143">
        <f t="shared" si="4255"/>
        <v>0</v>
      </c>
      <c r="ADT143">
        <f t="shared" si="4256"/>
        <v>0</v>
      </c>
      <c r="ADU143">
        <f t="shared" si="4257"/>
        <v>0</v>
      </c>
      <c r="ADV143">
        <f t="shared" si="4258"/>
        <v>0</v>
      </c>
      <c r="ADW143">
        <f t="shared" si="4259"/>
        <v>0</v>
      </c>
      <c r="ADX143">
        <f t="shared" si="4260"/>
        <v>0</v>
      </c>
      <c r="ADY143">
        <f t="shared" si="4261"/>
        <v>0</v>
      </c>
      <c r="ADZ143">
        <f t="shared" si="4262"/>
        <v>0</v>
      </c>
      <c r="AEA143">
        <f t="shared" si="4263"/>
        <v>0</v>
      </c>
      <c r="AEB143">
        <f t="shared" si="4264"/>
        <v>0</v>
      </c>
      <c r="AEC143">
        <f t="shared" si="4265"/>
        <v>0</v>
      </c>
      <c r="AED143">
        <f t="shared" si="4266"/>
        <v>0</v>
      </c>
      <c r="AEE143">
        <f t="shared" si="4267"/>
        <v>0</v>
      </c>
      <c r="AEF143">
        <f t="shared" si="4268"/>
        <v>0</v>
      </c>
      <c r="AEG143">
        <f t="shared" si="4269"/>
        <v>0</v>
      </c>
      <c r="AEH143">
        <f t="shared" si="4270"/>
        <v>0</v>
      </c>
      <c r="AEI143">
        <f t="shared" si="4271"/>
        <v>0</v>
      </c>
      <c r="AEJ143">
        <f t="shared" si="4272"/>
        <v>0</v>
      </c>
      <c r="AEK143">
        <f t="shared" si="4273"/>
        <v>0</v>
      </c>
      <c r="AEL143">
        <f t="shared" si="4274"/>
        <v>0</v>
      </c>
      <c r="AEM143">
        <f t="shared" si="4275"/>
        <v>0</v>
      </c>
      <c r="AEN143">
        <f t="shared" si="4276"/>
        <v>0</v>
      </c>
      <c r="AEO143">
        <f t="shared" si="4277"/>
        <v>0</v>
      </c>
      <c r="AEP143">
        <f t="shared" si="4278"/>
        <v>0</v>
      </c>
      <c r="AEQ143">
        <f t="shared" si="4279"/>
        <v>0</v>
      </c>
      <c r="AER143">
        <f t="shared" si="4280"/>
        <v>0</v>
      </c>
      <c r="AES143">
        <f t="shared" si="4281"/>
        <v>0</v>
      </c>
      <c r="AET143">
        <f t="shared" si="4282"/>
        <v>0</v>
      </c>
      <c r="AEU143">
        <f t="shared" si="4283"/>
        <v>0</v>
      </c>
      <c r="AEV143">
        <f t="shared" si="4284"/>
        <v>0</v>
      </c>
      <c r="AEW143">
        <f t="shared" si="4285"/>
        <v>0</v>
      </c>
      <c r="AEX143">
        <f t="shared" si="4286"/>
        <v>0</v>
      </c>
      <c r="AEY143">
        <f t="shared" si="4287"/>
        <v>0</v>
      </c>
      <c r="AEZ143">
        <f t="shared" si="4288"/>
        <v>0</v>
      </c>
      <c r="AFA143">
        <f t="shared" si="4289"/>
        <v>0</v>
      </c>
      <c r="AFB143">
        <f t="shared" si="4290"/>
        <v>0</v>
      </c>
      <c r="AFC143">
        <f t="shared" si="4291"/>
        <v>0</v>
      </c>
      <c r="AFD143">
        <f t="shared" si="4292"/>
        <v>0</v>
      </c>
      <c r="AFE143">
        <f t="shared" si="4293"/>
        <v>0</v>
      </c>
      <c r="AFF143">
        <f t="shared" si="4294"/>
        <v>0</v>
      </c>
      <c r="AFG143">
        <f t="shared" si="4295"/>
        <v>0</v>
      </c>
      <c r="AFH143">
        <f t="shared" si="4296"/>
        <v>0</v>
      </c>
      <c r="AFI143">
        <f t="shared" si="4297"/>
        <v>0</v>
      </c>
      <c r="AFJ143">
        <f t="shared" si="4298"/>
        <v>0</v>
      </c>
      <c r="AFK143">
        <f t="shared" si="4299"/>
        <v>0</v>
      </c>
      <c r="AFL143">
        <f t="shared" si="4300"/>
        <v>0</v>
      </c>
      <c r="AFM143">
        <f t="shared" si="4301"/>
        <v>0</v>
      </c>
      <c r="AFN143">
        <f t="shared" si="4302"/>
        <v>0</v>
      </c>
      <c r="AFO143">
        <f t="shared" si="4303"/>
        <v>0</v>
      </c>
      <c r="AFP143">
        <f t="shared" si="4304"/>
        <v>0</v>
      </c>
      <c r="AFQ143">
        <f t="shared" si="4305"/>
        <v>0</v>
      </c>
      <c r="AFR143">
        <f t="shared" si="4306"/>
        <v>0</v>
      </c>
      <c r="AFS143">
        <f t="shared" si="4307"/>
        <v>0</v>
      </c>
      <c r="AFT143">
        <f t="shared" si="4308"/>
        <v>0</v>
      </c>
      <c r="AFU143">
        <f t="shared" si="4309"/>
        <v>0</v>
      </c>
      <c r="AFV143">
        <f t="shared" si="4310"/>
        <v>0</v>
      </c>
      <c r="AFW143">
        <f t="shared" si="4311"/>
        <v>0</v>
      </c>
      <c r="AFX143">
        <f t="shared" si="4312"/>
        <v>0</v>
      </c>
      <c r="AFY143">
        <f t="shared" si="4313"/>
        <v>0</v>
      </c>
      <c r="AFZ143">
        <f t="shared" si="4314"/>
        <v>0</v>
      </c>
      <c r="AGA143">
        <f t="shared" si="4315"/>
        <v>0</v>
      </c>
      <c r="AGB143">
        <f t="shared" si="4316"/>
        <v>0</v>
      </c>
      <c r="AGC143">
        <f t="shared" si="4317"/>
        <v>0</v>
      </c>
      <c r="AGD143">
        <f t="shared" si="4318"/>
        <v>0</v>
      </c>
      <c r="AGE143">
        <f t="shared" si="4319"/>
        <v>0</v>
      </c>
      <c r="AGF143">
        <f t="shared" si="4320"/>
        <v>0</v>
      </c>
      <c r="AGG143">
        <f t="shared" si="4321"/>
        <v>0</v>
      </c>
      <c r="AGH143">
        <f t="shared" si="4322"/>
        <v>0</v>
      </c>
      <c r="AGI143">
        <f t="shared" si="4323"/>
        <v>0</v>
      </c>
      <c r="AGJ143">
        <f t="shared" si="4324"/>
        <v>0</v>
      </c>
      <c r="AGK143">
        <f t="shared" si="4325"/>
        <v>0</v>
      </c>
      <c r="AGM143" s="88">
        <f t="shared" si="4326"/>
        <v>78</v>
      </c>
      <c r="AGN143" s="88">
        <v>78</v>
      </c>
      <c r="AGO143">
        <v>10</v>
      </c>
      <c r="AGP143">
        <f t="shared" si="4327"/>
        <v>10</v>
      </c>
      <c r="AGQ143">
        <f t="shared" si="4328"/>
        <v>10</v>
      </c>
      <c r="AGR143">
        <f t="shared" si="4329"/>
        <v>10</v>
      </c>
      <c r="AGS143">
        <f t="shared" si="4330"/>
        <v>5</v>
      </c>
      <c r="AGT143">
        <f t="shared" si="4331"/>
        <v>10</v>
      </c>
      <c r="AGU143">
        <f t="shared" si="4332"/>
        <v>10</v>
      </c>
      <c r="AGV143">
        <f t="shared" si="4333"/>
        <v>1</v>
      </c>
      <c r="AGW143">
        <f t="shared" si="4334"/>
        <v>6</v>
      </c>
      <c r="AGX143">
        <f t="shared" si="4335"/>
        <v>10</v>
      </c>
      <c r="AGY143">
        <f t="shared" si="4336"/>
        <v>7</v>
      </c>
      <c r="AGZ143">
        <f t="shared" si="4337"/>
        <v>0</v>
      </c>
      <c r="AHA143">
        <f t="shared" si="4338"/>
        <v>0</v>
      </c>
      <c r="AHB143">
        <f t="shared" si="4339"/>
        <v>0</v>
      </c>
      <c r="AHC143">
        <f t="shared" si="4340"/>
        <v>0</v>
      </c>
      <c r="AHD143">
        <f t="shared" si="4341"/>
        <v>0</v>
      </c>
      <c r="AHE143">
        <f t="shared" si="4342"/>
        <v>0</v>
      </c>
      <c r="AHF143">
        <f t="shared" si="4343"/>
        <v>0</v>
      </c>
      <c r="AHG143">
        <f t="shared" si="4344"/>
        <v>0</v>
      </c>
      <c r="AHH143">
        <f t="shared" si="4345"/>
        <v>0</v>
      </c>
      <c r="AHI143">
        <f t="shared" si="4346"/>
        <v>0</v>
      </c>
      <c r="AHJ143">
        <f t="shared" si="4347"/>
        <v>0</v>
      </c>
      <c r="AHK143">
        <f t="shared" si="4348"/>
        <v>0</v>
      </c>
      <c r="AHL143">
        <f t="shared" si="4349"/>
        <v>0</v>
      </c>
      <c r="AHM143">
        <f t="shared" si="4350"/>
        <v>0</v>
      </c>
      <c r="AHN143">
        <f t="shared" si="4351"/>
        <v>0</v>
      </c>
      <c r="AHO143">
        <f t="shared" si="4352"/>
        <v>0</v>
      </c>
      <c r="AHP143">
        <f t="shared" si="4353"/>
        <v>0</v>
      </c>
      <c r="AHQ143">
        <f t="shared" si="4354"/>
        <v>0</v>
      </c>
      <c r="AHR143">
        <f t="shared" si="4355"/>
        <v>0</v>
      </c>
      <c r="AHS143">
        <f t="shared" si="4356"/>
        <v>0</v>
      </c>
      <c r="AHT143">
        <f t="shared" si="4357"/>
        <v>0</v>
      </c>
      <c r="AHU143">
        <f t="shared" si="4358"/>
        <v>0</v>
      </c>
      <c r="AHV143">
        <f t="shared" si="4359"/>
        <v>0</v>
      </c>
      <c r="AHW143">
        <f t="shared" si="4360"/>
        <v>0</v>
      </c>
      <c r="AHX143">
        <f t="shared" si="4361"/>
        <v>0</v>
      </c>
      <c r="AHY143">
        <f t="shared" si="4362"/>
        <v>0</v>
      </c>
      <c r="AHZ143">
        <f t="shared" si="4363"/>
        <v>0</v>
      </c>
      <c r="AIA143">
        <f t="shared" si="4364"/>
        <v>0</v>
      </c>
      <c r="AIB143">
        <f t="shared" si="4365"/>
        <v>0</v>
      </c>
      <c r="AIC143">
        <f t="shared" si="4366"/>
        <v>0</v>
      </c>
      <c r="AID143">
        <f t="shared" si="4367"/>
        <v>0</v>
      </c>
      <c r="AIE143">
        <f t="shared" si="4368"/>
        <v>0</v>
      </c>
      <c r="AIF143">
        <f t="shared" si="4369"/>
        <v>0</v>
      </c>
      <c r="AIG143">
        <f t="shared" si="4370"/>
        <v>0</v>
      </c>
      <c r="AIH143">
        <f t="shared" si="4371"/>
        <v>0</v>
      </c>
      <c r="AII143">
        <f t="shared" si="4372"/>
        <v>0</v>
      </c>
      <c r="AIJ143">
        <f t="shared" si="4373"/>
        <v>0</v>
      </c>
      <c r="AIK143">
        <f t="shared" si="4374"/>
        <v>0</v>
      </c>
      <c r="AIL143">
        <f t="shared" si="4375"/>
        <v>0</v>
      </c>
      <c r="AIM143">
        <f t="shared" si="4376"/>
        <v>0</v>
      </c>
      <c r="AIN143">
        <f t="shared" si="4377"/>
        <v>0</v>
      </c>
      <c r="AIO143">
        <f t="shared" si="4378"/>
        <v>0</v>
      </c>
      <c r="AIP143">
        <f t="shared" si="4379"/>
        <v>0</v>
      </c>
      <c r="AIQ143">
        <f t="shared" si="4380"/>
        <v>0</v>
      </c>
      <c r="AIR143">
        <f t="shared" si="4381"/>
        <v>0</v>
      </c>
      <c r="AIS143">
        <f t="shared" si="4382"/>
        <v>0</v>
      </c>
      <c r="AIT143">
        <f t="shared" si="4383"/>
        <v>0</v>
      </c>
      <c r="AIU143">
        <f t="shared" si="4384"/>
        <v>0</v>
      </c>
      <c r="AIV143">
        <f t="shared" si="4385"/>
        <v>0</v>
      </c>
      <c r="AIW143">
        <f t="shared" si="4386"/>
        <v>0</v>
      </c>
      <c r="AIX143">
        <f t="shared" si="4387"/>
        <v>0</v>
      </c>
      <c r="AIY143">
        <f t="shared" si="4388"/>
        <v>0</v>
      </c>
      <c r="AIZ143">
        <f t="shared" si="4389"/>
        <v>0</v>
      </c>
      <c r="AJA143">
        <f t="shared" si="4390"/>
        <v>0</v>
      </c>
      <c r="AJB143">
        <f t="shared" si="4391"/>
        <v>0</v>
      </c>
      <c r="AJC143">
        <f t="shared" si="4392"/>
        <v>0</v>
      </c>
      <c r="AJD143">
        <f t="shared" si="4393"/>
        <v>0</v>
      </c>
      <c r="AJE143">
        <f t="shared" si="4394"/>
        <v>0</v>
      </c>
      <c r="AJF143">
        <f t="shared" si="4395"/>
        <v>0</v>
      </c>
      <c r="AJG143">
        <f t="shared" si="4396"/>
        <v>0</v>
      </c>
      <c r="AJH143">
        <f t="shared" si="4397"/>
        <v>0</v>
      </c>
      <c r="AJI143">
        <f t="shared" si="4398"/>
        <v>0</v>
      </c>
      <c r="AJJ143">
        <f t="shared" si="4399"/>
        <v>0</v>
      </c>
      <c r="AJK143">
        <f t="shared" si="4400"/>
        <v>0</v>
      </c>
      <c r="AJL143">
        <f t="shared" si="4401"/>
        <v>0</v>
      </c>
      <c r="AJM143">
        <f t="shared" si="4402"/>
        <v>0</v>
      </c>
      <c r="AJN143">
        <f t="shared" si="4403"/>
        <v>0</v>
      </c>
      <c r="AJO143">
        <f t="shared" si="4404"/>
        <v>0</v>
      </c>
      <c r="AJP143">
        <f t="shared" si="4405"/>
        <v>0</v>
      </c>
      <c r="AJQ143">
        <f t="shared" si="4406"/>
        <v>0</v>
      </c>
      <c r="AJR143">
        <f t="shared" si="4407"/>
        <v>0</v>
      </c>
      <c r="AJS143">
        <f t="shared" si="4408"/>
        <v>0</v>
      </c>
      <c r="AJT143">
        <f t="shared" si="4409"/>
        <v>0</v>
      </c>
      <c r="AJU143">
        <f t="shared" si="4410"/>
        <v>0</v>
      </c>
      <c r="AJV143">
        <f t="shared" si="4411"/>
        <v>0</v>
      </c>
      <c r="AJX143">
        <v>41</v>
      </c>
      <c r="AJY143">
        <v>1</v>
      </c>
      <c r="AJZ143">
        <v>1</v>
      </c>
      <c r="AKA143">
        <f t="shared" si="4412"/>
        <v>2</v>
      </c>
      <c r="AKB143">
        <f t="shared" si="4413"/>
        <v>2</v>
      </c>
      <c r="AKC143">
        <f t="shared" si="4414"/>
        <v>1</v>
      </c>
      <c r="AKD143">
        <f t="shared" si="4415"/>
        <v>8</v>
      </c>
      <c r="AKE143">
        <f t="shared" si="4416"/>
        <v>4</v>
      </c>
      <c r="AKF143">
        <f t="shared" si="4417"/>
        <v>16</v>
      </c>
      <c r="AKG143">
        <f t="shared" si="4418"/>
        <v>2</v>
      </c>
      <c r="AKH143">
        <f t="shared" si="4419"/>
        <v>0</v>
      </c>
      <c r="AKI143">
        <f t="shared" si="4420"/>
        <v>0</v>
      </c>
      <c r="AKJ143">
        <f t="shared" si="4421"/>
        <v>0</v>
      </c>
      <c r="AKK143">
        <f t="shared" si="4422"/>
        <v>0</v>
      </c>
      <c r="AKL143">
        <f t="shared" si="4423"/>
        <v>0</v>
      </c>
      <c r="AKM143">
        <f t="shared" si="4424"/>
        <v>0</v>
      </c>
      <c r="AKN143">
        <f t="shared" si="4425"/>
        <v>0</v>
      </c>
      <c r="AKO143">
        <f t="shared" si="4426"/>
        <v>0</v>
      </c>
      <c r="AKP143">
        <f t="shared" si="4427"/>
        <v>0</v>
      </c>
      <c r="AKQ143">
        <f t="shared" si="4428"/>
        <v>0</v>
      </c>
      <c r="AKR143">
        <f t="shared" si="4429"/>
        <v>0</v>
      </c>
      <c r="AKS143">
        <f t="shared" si="4430"/>
        <v>0</v>
      </c>
      <c r="AKT143">
        <f t="shared" si="4431"/>
        <v>0</v>
      </c>
      <c r="AKU143">
        <f t="shared" si="4432"/>
        <v>0</v>
      </c>
      <c r="AKV143">
        <f t="shared" si="4433"/>
        <v>0</v>
      </c>
      <c r="AKW143">
        <f t="shared" si="4434"/>
        <v>0</v>
      </c>
      <c r="AKX143">
        <f t="shared" si="4435"/>
        <v>0</v>
      </c>
      <c r="AKY143">
        <f t="shared" si="4436"/>
        <v>0</v>
      </c>
      <c r="AKZ143">
        <f t="shared" si="4437"/>
        <v>0</v>
      </c>
      <c r="ALA143">
        <f t="shared" si="4438"/>
        <v>0</v>
      </c>
      <c r="ALB143">
        <f t="shared" si="4439"/>
        <v>0</v>
      </c>
      <c r="ALC143">
        <f t="shared" si="4440"/>
        <v>0</v>
      </c>
      <c r="ALD143">
        <f t="shared" si="4441"/>
        <v>0</v>
      </c>
      <c r="ALE143">
        <f t="shared" si="4442"/>
        <v>0</v>
      </c>
      <c r="ALF143">
        <f t="shared" si="4443"/>
        <v>0</v>
      </c>
      <c r="ALG143">
        <f t="shared" si="4444"/>
        <v>0</v>
      </c>
      <c r="ALH143">
        <f t="shared" si="4445"/>
        <v>0</v>
      </c>
      <c r="ALI143">
        <f t="shared" si="4446"/>
        <v>0</v>
      </c>
      <c r="ALJ143">
        <f t="shared" si="4447"/>
        <v>0</v>
      </c>
      <c r="ALK143">
        <f t="shared" si="4448"/>
        <v>0</v>
      </c>
      <c r="ALL143">
        <f t="shared" si="4449"/>
        <v>0</v>
      </c>
      <c r="ALM143">
        <f t="shared" si="4450"/>
        <v>0</v>
      </c>
      <c r="ALN143">
        <f t="shared" si="4451"/>
        <v>0</v>
      </c>
      <c r="ALO143">
        <f t="shared" si="4452"/>
        <v>0</v>
      </c>
      <c r="ALP143">
        <f t="shared" si="4453"/>
        <v>0</v>
      </c>
      <c r="ALQ143">
        <f t="shared" si="4454"/>
        <v>0</v>
      </c>
      <c r="ALR143">
        <f t="shared" si="4455"/>
        <v>0</v>
      </c>
      <c r="ALS143">
        <f t="shared" si="4456"/>
        <v>0</v>
      </c>
      <c r="ALT143">
        <f t="shared" si="4457"/>
        <v>0</v>
      </c>
      <c r="ALU143">
        <f t="shared" si="4458"/>
        <v>0</v>
      </c>
      <c r="ALV143">
        <f t="shared" si="4459"/>
        <v>0</v>
      </c>
      <c r="ALW143">
        <f t="shared" si="4460"/>
        <v>0</v>
      </c>
      <c r="ALX143">
        <f t="shared" si="4461"/>
        <v>0</v>
      </c>
      <c r="ALY143">
        <f t="shared" si="4462"/>
        <v>0</v>
      </c>
      <c r="ALZ143">
        <f t="shared" si="4463"/>
        <v>0</v>
      </c>
      <c r="AMA143">
        <f t="shared" si="4464"/>
        <v>0</v>
      </c>
      <c r="AMB143">
        <f t="shared" si="4465"/>
        <v>0</v>
      </c>
      <c r="AMC143">
        <f t="shared" si="4466"/>
        <v>0</v>
      </c>
      <c r="AMD143">
        <f t="shared" si="4467"/>
        <v>0</v>
      </c>
      <c r="AME143">
        <f t="shared" si="4468"/>
        <v>0</v>
      </c>
      <c r="AMF143">
        <f t="shared" si="4469"/>
        <v>0</v>
      </c>
      <c r="AMG143">
        <f t="shared" si="4470"/>
        <v>0</v>
      </c>
      <c r="AMH143">
        <f t="shared" si="4471"/>
        <v>0</v>
      </c>
      <c r="AMI143">
        <f t="shared" si="4472"/>
        <v>0</v>
      </c>
      <c r="AMJ143">
        <f t="shared" si="4473"/>
        <v>0</v>
      </c>
      <c r="AMK143">
        <f t="shared" si="4474"/>
        <v>0</v>
      </c>
      <c r="AML143">
        <f t="shared" si="4475"/>
        <v>0</v>
      </c>
      <c r="AMM143">
        <f t="shared" si="4476"/>
        <v>0</v>
      </c>
      <c r="AMN143">
        <f t="shared" si="4477"/>
        <v>0</v>
      </c>
      <c r="AMO143">
        <f t="shared" si="4478"/>
        <v>0</v>
      </c>
      <c r="AMP143">
        <f t="shared" si="4479"/>
        <v>0</v>
      </c>
      <c r="AMQ143">
        <f t="shared" si="4480"/>
        <v>0</v>
      </c>
      <c r="AMR143">
        <f t="shared" si="4481"/>
        <v>0</v>
      </c>
      <c r="AMS143">
        <f t="shared" si="4482"/>
        <v>0</v>
      </c>
      <c r="AMT143">
        <f t="shared" si="4483"/>
        <v>0</v>
      </c>
      <c r="AMU143">
        <f t="shared" si="4484"/>
        <v>0</v>
      </c>
      <c r="AMV143">
        <f t="shared" si="4485"/>
        <v>0</v>
      </c>
      <c r="AMW143">
        <f t="shared" si="4486"/>
        <v>0</v>
      </c>
      <c r="AMX143">
        <f t="shared" si="4487"/>
        <v>0</v>
      </c>
      <c r="AMY143">
        <f t="shared" si="4488"/>
        <v>0</v>
      </c>
      <c r="AMZ143">
        <f t="shared" si="4489"/>
        <v>0</v>
      </c>
      <c r="ANA143">
        <f t="shared" si="4490"/>
        <v>0</v>
      </c>
      <c r="ANB143">
        <f t="shared" si="4491"/>
        <v>0</v>
      </c>
      <c r="ANC143">
        <f t="shared" si="4492"/>
        <v>0</v>
      </c>
      <c r="AND143">
        <f t="shared" si="4493"/>
        <v>0</v>
      </c>
      <c r="ANR143" s="4">
        <v>1425</v>
      </c>
      <c r="ANS143" s="4">
        <f t="shared" si="4494"/>
        <v>1425</v>
      </c>
      <c r="ANU143" s="4">
        <v>1405</v>
      </c>
      <c r="ANV143" t="str">
        <f t="shared" si="4495"/>
        <v>1395</v>
      </c>
      <c r="ANW143" t="str">
        <f t="shared" si="4496"/>
        <v>1387</v>
      </c>
      <c r="ANX143" t="str">
        <f t="shared" si="4497"/>
        <v>1379</v>
      </c>
      <c r="ANY143" t="str">
        <f t="shared" si="4498"/>
        <v>1431</v>
      </c>
      <c r="ANZ143" t="str">
        <f t="shared" si="4499"/>
        <v>1415</v>
      </c>
      <c r="AOA143" t="str">
        <f t="shared" si="4500"/>
        <v>1427</v>
      </c>
      <c r="AOB143" t="str">
        <f t="shared" si="4501"/>
        <v>1418</v>
      </c>
      <c r="AOC143" t="str">
        <f t="shared" si="4502"/>
        <v>1437</v>
      </c>
      <c r="AOD143" t="str">
        <f t="shared" si="4503"/>
        <v>1429</v>
      </c>
      <c r="AOE143" t="str">
        <f t="shared" si="4504"/>
        <v>1425</v>
      </c>
      <c r="AOF143" t="str">
        <f t="shared" si="4505"/>
        <v>1425</v>
      </c>
      <c r="AOG143" t="str">
        <f t="shared" si="4506"/>
        <v>1425</v>
      </c>
      <c r="AOH143" t="str">
        <f t="shared" si="4507"/>
        <v>1425</v>
      </c>
      <c r="AOI143" t="str">
        <f t="shared" si="4508"/>
        <v>1425</v>
      </c>
      <c r="AOJ143" t="str">
        <f t="shared" si="4509"/>
        <v>1425</v>
      </c>
      <c r="AOK143" t="str">
        <f t="shared" si="4510"/>
        <v>1425</v>
      </c>
      <c r="AOL143" t="str">
        <f t="shared" si="4511"/>
        <v>1425</v>
      </c>
      <c r="AOM143" t="str">
        <f t="shared" si="4512"/>
        <v>1425</v>
      </c>
      <c r="AON143" t="str">
        <f t="shared" si="4513"/>
        <v>1425</v>
      </c>
      <c r="AOO143" t="str">
        <f t="shared" si="4514"/>
        <v>1425</v>
      </c>
      <c r="AOP143" t="str">
        <f t="shared" si="4515"/>
        <v>1425</v>
      </c>
      <c r="AOQ143" t="str">
        <f t="shared" si="4516"/>
        <v>1425</v>
      </c>
      <c r="AOR143" t="str">
        <f t="shared" si="4517"/>
        <v>1425</v>
      </c>
      <c r="AOS143" t="str">
        <f t="shared" si="4518"/>
        <v>1425</v>
      </c>
      <c r="AOT143" t="str">
        <f t="shared" si="4519"/>
        <v>1425</v>
      </c>
      <c r="AOU143" t="str">
        <f t="shared" si="4520"/>
        <v>1425</v>
      </c>
      <c r="AOV143" t="str">
        <f t="shared" si="4521"/>
        <v>1425</v>
      </c>
      <c r="AOW143" t="str">
        <f t="shared" si="4522"/>
        <v>1425</v>
      </c>
      <c r="AOX143" t="str">
        <f t="shared" si="4523"/>
        <v>1425</v>
      </c>
      <c r="AOY143" t="str">
        <f t="shared" si="4524"/>
        <v>1425</v>
      </c>
      <c r="AOZ143" t="str">
        <f t="shared" si="4525"/>
        <v>1425</v>
      </c>
      <c r="APA143" t="str">
        <f t="shared" si="4526"/>
        <v>1425</v>
      </c>
      <c r="APB143" t="str">
        <f t="shared" si="4527"/>
        <v>1425</v>
      </c>
      <c r="APC143" t="str">
        <f t="shared" si="4528"/>
        <v>1425</v>
      </c>
      <c r="APD143" t="str">
        <f t="shared" si="4529"/>
        <v>1425</v>
      </c>
      <c r="APE143" t="str">
        <f t="shared" si="4530"/>
        <v>1425</v>
      </c>
      <c r="APF143" t="str">
        <f t="shared" si="4531"/>
        <v>1425</v>
      </c>
      <c r="APG143" t="str">
        <f t="shared" si="4532"/>
        <v>1425</v>
      </c>
      <c r="APH143" t="str">
        <f t="shared" si="4533"/>
        <v>1425</v>
      </c>
      <c r="API143" t="str">
        <f t="shared" si="4534"/>
        <v>1425</v>
      </c>
      <c r="APJ143" t="str">
        <f t="shared" si="4535"/>
        <v>1425</v>
      </c>
      <c r="APK143" t="str">
        <f t="shared" si="4536"/>
        <v>1425</v>
      </c>
      <c r="APL143" t="str">
        <f t="shared" si="4537"/>
        <v>1425</v>
      </c>
      <c r="APM143" t="str">
        <f t="shared" si="4538"/>
        <v>1425</v>
      </c>
      <c r="APN143" t="str">
        <f t="shared" si="4539"/>
        <v>1425</v>
      </c>
      <c r="APO143" t="str">
        <f t="shared" si="4540"/>
        <v>1425</v>
      </c>
      <c r="APP143" t="str">
        <f t="shared" si="4541"/>
        <v>1425</v>
      </c>
      <c r="APQ143" t="str">
        <f t="shared" si="4542"/>
        <v>1425</v>
      </c>
      <c r="APR143" t="str">
        <f t="shared" si="4543"/>
        <v>1425</v>
      </c>
      <c r="APS143" t="str">
        <f t="shared" si="4544"/>
        <v>1425</v>
      </c>
      <c r="APT143" t="str">
        <f t="shared" si="4545"/>
        <v>1425</v>
      </c>
      <c r="APU143" t="str">
        <f t="shared" si="4546"/>
        <v>1425</v>
      </c>
      <c r="APV143" t="str">
        <f t="shared" si="4547"/>
        <v>1425</v>
      </c>
      <c r="APW143" t="str">
        <f t="shared" si="4548"/>
        <v>1425</v>
      </c>
      <c r="APX143" t="str">
        <f t="shared" si="4549"/>
        <v>1425</v>
      </c>
      <c r="APY143" t="str">
        <f t="shared" si="4550"/>
        <v>1425</v>
      </c>
      <c r="APZ143" t="str">
        <f t="shared" si="4551"/>
        <v>1425</v>
      </c>
      <c r="AQA143" t="str">
        <f t="shared" si="4552"/>
        <v>1425</v>
      </c>
      <c r="AQB143" t="str">
        <f t="shared" si="4553"/>
        <v>1425</v>
      </c>
      <c r="AQC143" t="str">
        <f t="shared" si="4554"/>
        <v>1425</v>
      </c>
      <c r="AQD143" t="str">
        <f t="shared" si="4555"/>
        <v>1425</v>
      </c>
      <c r="AQE143" t="str">
        <f t="shared" si="4556"/>
        <v>1425</v>
      </c>
      <c r="AQF143" t="str">
        <f t="shared" si="4557"/>
        <v>1425</v>
      </c>
      <c r="AQG143" t="str">
        <f t="shared" si="4558"/>
        <v>1425</v>
      </c>
      <c r="AQH143" t="str">
        <f t="shared" si="4559"/>
        <v>1425</v>
      </c>
      <c r="AQI143" t="str">
        <f t="shared" si="4560"/>
        <v>1425</v>
      </c>
      <c r="AQJ143" t="str">
        <f t="shared" si="4561"/>
        <v>1425</v>
      </c>
      <c r="AQK143" t="str">
        <f t="shared" si="4562"/>
        <v>1425</v>
      </c>
      <c r="AQL143" t="str">
        <f t="shared" si="4563"/>
        <v>1425</v>
      </c>
      <c r="AQM143" t="str">
        <f t="shared" si="4564"/>
        <v>1425</v>
      </c>
      <c r="AQN143" t="str">
        <f t="shared" si="4565"/>
        <v>1425</v>
      </c>
      <c r="AQO143" t="str">
        <f t="shared" si="4566"/>
        <v>1425</v>
      </c>
      <c r="AQP143" t="str">
        <f t="shared" si="4567"/>
        <v>1425</v>
      </c>
      <c r="AQQ143" t="str">
        <f t="shared" si="4568"/>
        <v>1425</v>
      </c>
      <c r="AQR143" t="str">
        <f t="shared" si="4569"/>
        <v>1425</v>
      </c>
      <c r="AQS143" t="str">
        <f t="shared" si="4570"/>
        <v>1425</v>
      </c>
      <c r="AQT143" t="str">
        <f t="shared" si="4571"/>
        <v>1425</v>
      </c>
      <c r="AQU143" t="str">
        <f t="shared" si="4572"/>
        <v>1425</v>
      </c>
      <c r="AQV143" t="str">
        <f t="shared" si="4573"/>
        <v>1425</v>
      </c>
      <c r="AQW143" t="str">
        <f t="shared" si="4574"/>
        <v>1425</v>
      </c>
      <c r="AQX143" t="str">
        <f t="shared" si="4575"/>
        <v>1425</v>
      </c>
      <c r="AQY143" t="str">
        <f t="shared" si="4576"/>
        <v>1425</v>
      </c>
      <c r="AQZ143" t="str">
        <f t="shared" si="4577"/>
        <v>1425</v>
      </c>
      <c r="ARA143" t="str">
        <f t="shared" si="4578"/>
        <v>1425</v>
      </c>
      <c r="ARB143" t="str">
        <f t="shared" si="4579"/>
        <v>1425</v>
      </c>
      <c r="ARC143">
        <v>1405</v>
      </c>
      <c r="ARH143" s="5"/>
    </row>
    <row r="144" spans="1:1152" x14ac:dyDescent="0.2">
      <c r="A144">
        <v>103</v>
      </c>
      <c r="B144" s="19" t="s">
        <v>24</v>
      </c>
      <c r="C144" s="20">
        <f>VLOOKUP(A144, Rankings!$A$2:$AN$161, 40, FALSE)</f>
        <v>142</v>
      </c>
      <c r="D144" s="221" t="s">
        <v>226</v>
      </c>
      <c r="F144" s="4">
        <v>15</v>
      </c>
      <c r="G144" s="4">
        <v>16</v>
      </c>
      <c r="I144" s="5">
        <f t="shared" si="3664"/>
        <v>9</v>
      </c>
      <c r="L144" t="s">
        <v>1705</v>
      </c>
      <c r="M144" t="s">
        <v>2246</v>
      </c>
      <c r="N144" t="s">
        <v>2475</v>
      </c>
      <c r="O144" t="s">
        <v>2745</v>
      </c>
      <c r="P144" t="s">
        <v>2745</v>
      </c>
      <c r="Q144" t="s">
        <v>3141</v>
      </c>
      <c r="R144" t="s">
        <v>3316</v>
      </c>
      <c r="S144" t="s">
        <v>3576</v>
      </c>
      <c r="T144" t="s">
        <v>3795</v>
      </c>
      <c r="U144" t="s">
        <v>3973</v>
      </c>
      <c r="V144" t="s">
        <v>4117</v>
      </c>
      <c r="W144" t="str">
        <f>Rankings!D143</f>
        <v>-</v>
      </c>
      <c r="X144" t="s">
        <v>10</v>
      </c>
      <c r="Y144" t="s">
        <v>10</v>
      </c>
      <c r="Z144" t="s">
        <v>10</v>
      </c>
      <c r="AA144" t="s">
        <v>10</v>
      </c>
      <c r="AB144" t="s">
        <v>10</v>
      </c>
      <c r="AC144" t="s">
        <v>10</v>
      </c>
      <c r="AD144" t="s">
        <v>10</v>
      </c>
      <c r="AE144" t="s">
        <v>10</v>
      </c>
      <c r="AF144" t="s">
        <v>10</v>
      </c>
      <c r="AG144" t="s">
        <v>10</v>
      </c>
      <c r="AH144" t="s">
        <v>10</v>
      </c>
      <c r="AI144" t="s">
        <v>10</v>
      </c>
      <c r="AJ144" t="s">
        <v>10</v>
      </c>
      <c r="AK144" t="s">
        <v>10</v>
      </c>
      <c r="AL144" t="s">
        <v>10</v>
      </c>
      <c r="AM144" t="s">
        <v>10</v>
      </c>
      <c r="AN144" t="s">
        <v>10</v>
      </c>
      <c r="AO144" t="s">
        <v>10</v>
      </c>
      <c r="AP144" t="s">
        <v>10</v>
      </c>
      <c r="AQ144" t="s">
        <v>10</v>
      </c>
      <c r="AR144" t="s">
        <v>10</v>
      </c>
      <c r="AS144" t="s">
        <v>10</v>
      </c>
      <c r="AT144" t="s">
        <v>10</v>
      </c>
      <c r="AU144" t="s">
        <v>10</v>
      </c>
      <c r="AV144" t="s">
        <v>10</v>
      </c>
      <c r="AW144" t="s">
        <v>10</v>
      </c>
      <c r="AX144" t="s">
        <v>10</v>
      </c>
      <c r="AY144" t="s">
        <v>10</v>
      </c>
      <c r="AZ144" t="s">
        <v>10</v>
      </c>
      <c r="BA144" t="s">
        <v>10</v>
      </c>
      <c r="BB144" t="s">
        <v>10</v>
      </c>
      <c r="BC144" t="s">
        <v>10</v>
      </c>
      <c r="BD144" t="s">
        <v>10</v>
      </c>
      <c r="BE144" t="s">
        <v>10</v>
      </c>
      <c r="BF144" t="s">
        <v>10</v>
      </c>
      <c r="BG144" t="s">
        <v>10</v>
      </c>
      <c r="BH144" t="s">
        <v>10</v>
      </c>
      <c r="BI144" t="s">
        <v>10</v>
      </c>
      <c r="BJ144" t="s">
        <v>10</v>
      </c>
      <c r="BK144" t="s">
        <v>10</v>
      </c>
      <c r="BL144" t="s">
        <v>10</v>
      </c>
      <c r="BM144" t="s">
        <v>10</v>
      </c>
      <c r="BN144" t="s">
        <v>10</v>
      </c>
      <c r="BO144" t="s">
        <v>10</v>
      </c>
      <c r="BP144" t="s">
        <v>10</v>
      </c>
      <c r="BQ144" t="s">
        <v>10</v>
      </c>
      <c r="BR144" t="s">
        <v>10</v>
      </c>
      <c r="BS144" t="s">
        <v>10</v>
      </c>
      <c r="BT144" t="s">
        <v>10</v>
      </c>
      <c r="BU144" t="s">
        <v>10</v>
      </c>
      <c r="BV144" t="s">
        <v>10</v>
      </c>
      <c r="BW144" t="s">
        <v>10</v>
      </c>
      <c r="BX144" t="s">
        <v>10</v>
      </c>
      <c r="BY144" t="s">
        <v>10</v>
      </c>
      <c r="BZ144" t="s">
        <v>10</v>
      </c>
      <c r="CA144" t="s">
        <v>10</v>
      </c>
      <c r="CB144" t="s">
        <v>10</v>
      </c>
      <c r="CC144" t="s">
        <v>10</v>
      </c>
      <c r="CD144" t="s">
        <v>10</v>
      </c>
      <c r="CE144" t="s">
        <v>10</v>
      </c>
      <c r="CF144" t="s">
        <v>10</v>
      </c>
      <c r="CG144" t="s">
        <v>10</v>
      </c>
      <c r="CH144" t="s">
        <v>10</v>
      </c>
      <c r="CI144" t="s">
        <v>10</v>
      </c>
      <c r="CJ144" t="s">
        <v>10</v>
      </c>
      <c r="CK144" t="s">
        <v>10</v>
      </c>
      <c r="CL144" t="s">
        <v>10</v>
      </c>
      <c r="CM144" t="s">
        <v>10</v>
      </c>
      <c r="CN144" t="s">
        <v>10</v>
      </c>
      <c r="CO144" t="s">
        <v>10</v>
      </c>
      <c r="CP144" t="s">
        <v>10</v>
      </c>
      <c r="CQ144" t="s">
        <v>10</v>
      </c>
      <c r="CR144" t="s">
        <v>10</v>
      </c>
      <c r="CT144" s="4">
        <f t="shared" si="3665"/>
        <v>0</v>
      </c>
      <c r="CU144" s="4">
        <f t="shared" si="3666"/>
        <v>0</v>
      </c>
      <c r="CV144" s="4">
        <f t="shared" si="3667"/>
        <v>0</v>
      </c>
      <c r="CW144" s="4">
        <f t="shared" si="3668"/>
        <v>5</v>
      </c>
      <c r="CX144" s="4">
        <f t="shared" si="3669"/>
        <v>1</v>
      </c>
      <c r="CY144" s="4">
        <f t="shared" si="3670"/>
        <v>0</v>
      </c>
      <c r="CZ144" s="4">
        <f t="shared" si="3671"/>
        <v>0</v>
      </c>
      <c r="DA144" s="4">
        <f t="shared" si="3672"/>
        <v>1</v>
      </c>
      <c r="DB144" s="4">
        <f t="shared" si="3673"/>
        <v>2</v>
      </c>
      <c r="DC144" s="4">
        <f t="shared" si="3674"/>
        <v>0</v>
      </c>
      <c r="DD144" s="4">
        <f t="shared" si="3675"/>
        <v>0</v>
      </c>
      <c r="DE144" s="4">
        <f t="shared" si="3676"/>
        <v>2</v>
      </c>
      <c r="DF144" s="4">
        <f t="shared" si="3677"/>
        <v>0</v>
      </c>
      <c r="DG144" s="4">
        <f t="shared" si="3678"/>
        <v>0</v>
      </c>
      <c r="DH144" s="4">
        <f t="shared" si="3679"/>
        <v>0</v>
      </c>
      <c r="DI144" s="152">
        <f t="shared" si="3680"/>
        <v>0</v>
      </c>
      <c r="DJ144" s="153">
        <f t="shared" si="3681"/>
        <v>0</v>
      </c>
      <c r="DK144" s="4">
        <f t="shared" si="3682"/>
        <v>5</v>
      </c>
      <c r="DL144" s="4">
        <f t="shared" si="3683"/>
        <v>1</v>
      </c>
      <c r="DM144" s="4">
        <f t="shared" si="3684"/>
        <v>1</v>
      </c>
      <c r="DN144" s="4">
        <f t="shared" si="3685"/>
        <v>2</v>
      </c>
      <c r="DO144" s="4">
        <f t="shared" si="3686"/>
        <v>2</v>
      </c>
      <c r="DP144" s="4">
        <f t="shared" si="3687"/>
        <v>0</v>
      </c>
      <c r="DQ144" s="4">
        <f t="shared" si="3688"/>
        <v>0</v>
      </c>
      <c r="DR144" s="4">
        <f t="shared" si="3689"/>
        <v>1</v>
      </c>
      <c r="DS144" s="4">
        <f t="shared" si="3690"/>
        <v>3</v>
      </c>
      <c r="DT144" s="4">
        <f t="shared" si="3691"/>
        <v>6</v>
      </c>
      <c r="DU144" t="str">
        <f t="shared" si="3692"/>
        <v>0R</v>
      </c>
      <c r="DV144" t="str">
        <f t="shared" si="3693"/>
        <v>0R</v>
      </c>
      <c r="DW144" t="str">
        <f t="shared" si="3694"/>
        <v>0R</v>
      </c>
      <c r="DX144" t="str">
        <f t="shared" si="3695"/>
        <v>3S</v>
      </c>
      <c r="DY144" t="str">
        <f t="shared" si="3696"/>
        <v>3S</v>
      </c>
      <c r="DZ144" t="str">
        <f t="shared" si="3697"/>
        <v>0R</v>
      </c>
      <c r="EA144" t="str">
        <f t="shared" si="3698"/>
        <v>3L</v>
      </c>
      <c r="EB144" t="str">
        <f t="shared" si="3699"/>
        <v>0L</v>
      </c>
      <c r="EC144" t="str">
        <f t="shared" si="3700"/>
        <v>0R</v>
      </c>
      <c r="ED144" t="str">
        <f t="shared" si="3701"/>
        <v>0S</v>
      </c>
      <c r="EE144" t="str">
        <f t="shared" si="3702"/>
        <v>0S</v>
      </c>
      <c r="EF144">
        <f t="shared" si="3703"/>
        <v>0</v>
      </c>
      <c r="EG144">
        <f t="shared" si="3704"/>
        <v>0</v>
      </c>
      <c r="EH144">
        <f t="shared" si="3705"/>
        <v>0</v>
      </c>
      <c r="EI144">
        <f t="shared" si="3706"/>
        <v>0</v>
      </c>
      <c r="EJ144">
        <f t="shared" si="3707"/>
        <v>0</v>
      </c>
      <c r="EK144">
        <f t="shared" si="3708"/>
        <v>0</v>
      </c>
      <c r="EL144">
        <f t="shared" si="3709"/>
        <v>0</v>
      </c>
      <c r="EM144">
        <f t="shared" si="3710"/>
        <v>0</v>
      </c>
      <c r="EN144">
        <f t="shared" si="3711"/>
        <v>0</v>
      </c>
      <c r="EO144">
        <f t="shared" si="3712"/>
        <v>0</v>
      </c>
      <c r="EP144">
        <f t="shared" si="3713"/>
        <v>0</v>
      </c>
      <c r="EQ144">
        <f t="shared" si="3714"/>
        <v>0</v>
      </c>
      <c r="ER144">
        <f t="shared" si="3715"/>
        <v>0</v>
      </c>
      <c r="ES144">
        <f t="shared" si="3716"/>
        <v>0</v>
      </c>
      <c r="ET144">
        <f t="shared" si="3717"/>
        <v>0</v>
      </c>
      <c r="EU144">
        <f t="shared" si="3718"/>
        <v>0</v>
      </c>
      <c r="EV144">
        <f t="shared" si="3719"/>
        <v>0</v>
      </c>
      <c r="EW144">
        <f t="shared" si="3720"/>
        <v>0</v>
      </c>
      <c r="EX144">
        <f t="shared" si="3721"/>
        <v>0</v>
      </c>
      <c r="EY144">
        <f t="shared" si="3722"/>
        <v>0</v>
      </c>
      <c r="EZ144">
        <f t="shared" si="3723"/>
        <v>0</v>
      </c>
      <c r="FA144">
        <f t="shared" si="3724"/>
        <v>0</v>
      </c>
      <c r="FB144">
        <f t="shared" si="3725"/>
        <v>0</v>
      </c>
      <c r="FC144">
        <f t="shared" si="3726"/>
        <v>0</v>
      </c>
      <c r="FD144">
        <f t="shared" si="3727"/>
        <v>0</v>
      </c>
      <c r="FE144">
        <f t="shared" si="3728"/>
        <v>0</v>
      </c>
      <c r="FF144">
        <f t="shared" si="3729"/>
        <v>0</v>
      </c>
      <c r="FG144">
        <f t="shared" si="3730"/>
        <v>0</v>
      </c>
      <c r="FH144">
        <f t="shared" si="3731"/>
        <v>0</v>
      </c>
      <c r="FI144">
        <f t="shared" si="3732"/>
        <v>0</v>
      </c>
      <c r="FJ144">
        <f t="shared" si="3733"/>
        <v>0</v>
      </c>
      <c r="FK144">
        <f t="shared" si="3734"/>
        <v>0</v>
      </c>
      <c r="FL144">
        <f t="shared" si="3735"/>
        <v>0</v>
      </c>
      <c r="FM144">
        <f t="shared" si="3736"/>
        <v>0</v>
      </c>
      <c r="FN144">
        <f t="shared" si="3737"/>
        <v>0</v>
      </c>
      <c r="FO144">
        <f t="shared" si="3738"/>
        <v>0</v>
      </c>
      <c r="FP144">
        <f t="shared" si="3739"/>
        <v>0</v>
      </c>
      <c r="FQ144">
        <f t="shared" si="3740"/>
        <v>0</v>
      </c>
      <c r="FR144">
        <f t="shared" si="3741"/>
        <v>0</v>
      </c>
      <c r="FS144">
        <f t="shared" si="3742"/>
        <v>0</v>
      </c>
      <c r="FT144">
        <f t="shared" si="3743"/>
        <v>0</v>
      </c>
      <c r="FU144">
        <f t="shared" si="3744"/>
        <v>0</v>
      </c>
      <c r="FV144">
        <f t="shared" si="3745"/>
        <v>0</v>
      </c>
      <c r="FW144">
        <f t="shared" si="3746"/>
        <v>0</v>
      </c>
      <c r="FX144">
        <f t="shared" si="3747"/>
        <v>0</v>
      </c>
      <c r="FY144">
        <f t="shared" si="3748"/>
        <v>0</v>
      </c>
      <c r="FZ144">
        <f t="shared" si="3749"/>
        <v>0</v>
      </c>
      <c r="GA144">
        <f t="shared" si="3750"/>
        <v>0</v>
      </c>
      <c r="GB144">
        <f t="shared" si="3751"/>
        <v>0</v>
      </c>
      <c r="GC144">
        <f t="shared" si="3752"/>
        <v>0</v>
      </c>
      <c r="GD144">
        <f t="shared" si="3753"/>
        <v>0</v>
      </c>
      <c r="GE144">
        <f t="shared" si="3754"/>
        <v>0</v>
      </c>
      <c r="GF144">
        <f t="shared" si="3755"/>
        <v>0</v>
      </c>
      <c r="GG144">
        <f t="shared" si="3756"/>
        <v>0</v>
      </c>
      <c r="GH144">
        <f t="shared" si="3757"/>
        <v>0</v>
      </c>
      <c r="GI144">
        <f t="shared" si="3758"/>
        <v>0</v>
      </c>
      <c r="GJ144">
        <f t="shared" si="3759"/>
        <v>0</v>
      </c>
      <c r="GK144">
        <f t="shared" si="3760"/>
        <v>0</v>
      </c>
      <c r="GL144">
        <f t="shared" si="3761"/>
        <v>0</v>
      </c>
      <c r="GM144">
        <f t="shared" si="3762"/>
        <v>0</v>
      </c>
      <c r="GN144">
        <f t="shared" si="3763"/>
        <v>0</v>
      </c>
      <c r="GO144">
        <f t="shared" si="3764"/>
        <v>0</v>
      </c>
      <c r="GP144">
        <f t="shared" si="3765"/>
        <v>0</v>
      </c>
      <c r="GQ144">
        <f t="shared" si="3766"/>
        <v>0</v>
      </c>
      <c r="GR144">
        <f t="shared" si="3767"/>
        <v>0</v>
      </c>
      <c r="GS144">
        <f t="shared" si="3768"/>
        <v>0</v>
      </c>
      <c r="GT144">
        <f t="shared" si="3769"/>
        <v>0</v>
      </c>
      <c r="GU144">
        <f t="shared" si="3770"/>
        <v>0</v>
      </c>
      <c r="GV144">
        <f t="shared" si="3771"/>
        <v>0</v>
      </c>
      <c r="GW144">
        <f t="shared" si="3772"/>
        <v>0</v>
      </c>
      <c r="GX144">
        <f t="shared" si="3773"/>
        <v>0</v>
      </c>
      <c r="GY144">
        <f t="shared" si="3774"/>
        <v>0</v>
      </c>
      <c r="GZ144">
        <f t="shared" si="3775"/>
        <v>0</v>
      </c>
      <c r="HA144">
        <f t="shared" si="3776"/>
        <v>0</v>
      </c>
      <c r="HB144" s="176" t="s">
        <v>265</v>
      </c>
      <c r="HC144" s="89">
        <f t="shared" si="3777"/>
        <v>304.31621586657133</v>
      </c>
      <c r="HD144" s="89">
        <f t="shared" si="3778"/>
        <v>109.49215143346328</v>
      </c>
      <c r="HE144" s="89">
        <f t="shared" si="3779"/>
        <v>87.406526390453493</v>
      </c>
      <c r="HF144" s="89">
        <f t="shared" si="3780"/>
        <v>0</v>
      </c>
      <c r="HH144" s="88">
        <f t="shared" si="3781"/>
        <v>501.21489369048811</v>
      </c>
      <c r="HI144" s="88">
        <f t="shared" si="3782"/>
        <v>43.703263195226747</v>
      </c>
      <c r="HK144">
        <f>IFERROR(VLOOKUP(_xlfn.NUMBERVALUE(MID(L144, SEARCH("!", L144)+1, SEARCH("+", L144)-SEARCH("!", L144)-1)), Rankings!$A$2:$BK$161, 63, FALSE),0)</f>
        <v>52.512194338001507</v>
      </c>
      <c r="HL144">
        <f>IFERROR(VLOOKUP(_xlfn.NUMBERVALUE(MID(M144, SEARCH("!", M144)+1, SEARCH("+", M144)-SEARCH("!", M144)-1)), Rankings!$A$2:$BK$161, 63, FALSE),0)</f>
        <v>70.554813023684076</v>
      </c>
      <c r="HM144">
        <f>IFERROR(VLOOKUP(_xlfn.NUMBERVALUE(MID(N144, SEARCH("!", N144)+1, SEARCH("+", N144)-SEARCH("!", N144)-1)), Rankings!$A$2:$BK$161, 63, FALSE),0)</f>
        <v>68.70456850634308</v>
      </c>
      <c r="HN144">
        <f>IFERROR(VLOOKUP(_xlfn.NUMBERVALUE(MID(O144, SEARCH("!", O144)+1, SEARCH("+", O144)-SEARCH("!", O144)-1)), Rankings!$A$2:$BK$161, 63, FALSE),0)</f>
        <v>0</v>
      </c>
      <c r="HO144">
        <f>IFERROR(VLOOKUP(_xlfn.NUMBERVALUE(MID(P144, SEARCH("!", P144)+1, SEARCH("+", P144)-SEARCH("!", P144)-1)), Rankings!$A$2:$BK$161, 63, FALSE),0)</f>
        <v>0</v>
      </c>
      <c r="HP144">
        <f>IFERROR(VLOOKUP(_xlfn.NUMBERVALUE(MID(Q144, SEARCH("!", Q144)+1, SEARCH("+", Q144)-SEARCH("!", Q144)-1)), Rankings!$A$2:$BK$161, 63, FALSE),0)</f>
        <v>69.427569152585079</v>
      </c>
      <c r="HQ144">
        <f>IFERROR(VLOOKUP(_xlfn.NUMBERVALUE(MID(R144, SEARCH("!", R144)+1, SEARCH("+", R144)-SEARCH("!", R144)-1)), Rankings!$A$2:$BK$161, 63, FALSE),0)</f>
        <v>53.943399840546967</v>
      </c>
      <c r="HR144">
        <f>IFERROR(VLOOKUP(_xlfn.NUMBERVALUE(MID(S144, SEARCH("!", S144)+1, SEARCH("+", S144)-SEARCH("!", S144)-1)), Rankings!$A$2:$BK$161, 63, FALSE),0)</f>
        <v>55.548751592916311</v>
      </c>
      <c r="HS144">
        <f>IFERROR(VLOOKUP(_xlfn.NUMBERVALUE(MID(T144, SEARCH("!", T144)+1, SEARCH("+", T144)-SEARCH("!", T144)-1)), Rankings!$A$2:$BK$161, 63, FALSE),0)</f>
        <v>43.117070845957592</v>
      </c>
      <c r="HT144">
        <f>IFERROR(VLOOKUP(_xlfn.NUMBERVALUE(MID(U144, SEARCH("!", U144)+1, SEARCH("+", U144)-SEARCH("!", U144)-1)), Rankings!$A$2:$BK$161, 63, FALSE),0)</f>
        <v>40.923044691490631</v>
      </c>
      <c r="HU144">
        <f>IFERROR(VLOOKUP(_xlfn.NUMBERVALUE(MID(V144, SEARCH("!", V144)+1, SEARCH("+", V144)-SEARCH("!", V144)-1)), Rankings!$A$2:$BK$161, 63, FALSE),0)</f>
        <v>46.483481698962862</v>
      </c>
      <c r="HV144">
        <f>IFERROR(VLOOKUP(_xlfn.NUMBERVALUE(MID(W144, SEARCH("!", W144)+1, SEARCH("+", W144)-SEARCH("!", W144)-1)), Rankings!$A$2:$BK$161, 63, FALSE),0)</f>
        <v>0</v>
      </c>
      <c r="HW144">
        <f>IFERROR(VLOOKUP(_xlfn.NUMBERVALUE(MID(X144, SEARCH("!", X144)+1, SEARCH("+", X144)-SEARCH("!", X144)-1)), Rankings!$A$2:$BK$161, 63, FALSE),0)</f>
        <v>0</v>
      </c>
      <c r="HX144">
        <f>IFERROR(VLOOKUP(_xlfn.NUMBERVALUE(MID(Y144, SEARCH("!", Y144)+1, SEARCH("+", Y144)-SEARCH("!", Y144)-1)), Rankings!$A$2:$BK$161, 63, FALSE),0)</f>
        <v>0</v>
      </c>
      <c r="HY144">
        <f>IFERROR(VLOOKUP(_xlfn.NUMBERVALUE(MID(Z144, SEARCH("!", Z144)+1, SEARCH("+", Z144)-SEARCH("!", Z144)-1)), Rankings!$A$2:$BK$161, 63, FALSE),0)</f>
        <v>0</v>
      </c>
      <c r="HZ144">
        <f>IFERROR(VLOOKUP(_xlfn.NUMBERVALUE(MID(AA144, SEARCH("!", AA144)+1, SEARCH("+", AA144)-SEARCH("!", AA144)-1)), Rankings!$A$2:$BK$161, 63, FALSE),0)</f>
        <v>0</v>
      </c>
      <c r="IA144">
        <f>IFERROR(VLOOKUP(_xlfn.NUMBERVALUE(MID(AB144, SEARCH("!", AB144)+1, SEARCH("+", AB144)-SEARCH("!", AB144)-1)), Rankings!$A$2:$BK$161, 63, FALSE),0)</f>
        <v>0</v>
      </c>
      <c r="IB144">
        <f>IFERROR(VLOOKUP(_xlfn.NUMBERVALUE(MID(AC144, SEARCH("!", AC144)+1, SEARCH("+", AC144)-SEARCH("!", AC144)-1)), Rankings!$A$2:$BK$161, 63, FALSE),0)</f>
        <v>0</v>
      </c>
      <c r="IC144">
        <f>IFERROR(VLOOKUP(_xlfn.NUMBERVALUE(MID(AD144, SEARCH("!", AD144)+1, SEARCH("+", AD144)-SEARCH("!", AD144)-1)), Rankings!$A$2:$BK$161, 63, FALSE),0)</f>
        <v>0</v>
      </c>
      <c r="ID144">
        <f>IFERROR(VLOOKUP(_xlfn.NUMBERVALUE(MID(AE144, SEARCH("!", AE144)+1, SEARCH("+", AE144)-SEARCH("!", AE144)-1)), Rankings!$A$2:$BK$161, 63, FALSE),0)</f>
        <v>0</v>
      </c>
      <c r="IE144">
        <f>IFERROR(VLOOKUP(_xlfn.NUMBERVALUE(MID(AF144, SEARCH("!", AF144)+1, SEARCH("+", AF144)-SEARCH("!", AF144)-1)), Rankings!$A$2:$BK$161, 63, FALSE),0)</f>
        <v>0</v>
      </c>
      <c r="IF144">
        <f>IFERROR(VLOOKUP(_xlfn.NUMBERVALUE(MID(AG144, SEARCH("!", AG144)+1, SEARCH("+", AG144)-SEARCH("!", AG144)-1)), Rankings!$A$2:$BK$161, 63, FALSE),0)</f>
        <v>0</v>
      </c>
      <c r="IG144">
        <f>IFERROR(VLOOKUP(_xlfn.NUMBERVALUE(MID(AH144, SEARCH("!", AH144)+1, SEARCH("+", AH144)-SEARCH("!", AH144)-1)), Rankings!$A$2:$BK$161, 63, FALSE),0)</f>
        <v>0</v>
      </c>
      <c r="IH144">
        <f>IFERROR(VLOOKUP(_xlfn.NUMBERVALUE(MID(AI144, SEARCH("!", AI144)+1, SEARCH("+", AI144)-SEARCH("!", AI144)-1)), Rankings!$A$2:$BK$161, 63, FALSE),0)</f>
        <v>0</v>
      </c>
      <c r="II144">
        <f>IFERROR(VLOOKUP(_xlfn.NUMBERVALUE(MID(AJ144, SEARCH("!", AJ144)+1, SEARCH("+", AJ144)-SEARCH("!", AJ144)-1)), Rankings!$A$2:$BK$161, 63, FALSE),0)</f>
        <v>0</v>
      </c>
      <c r="IJ144">
        <f>IFERROR(VLOOKUP(_xlfn.NUMBERVALUE(MID(AK144, SEARCH("!", AK144)+1, SEARCH("+", AK144)-SEARCH("!", AK144)-1)), Rankings!$A$2:$BK$161, 63, FALSE),0)</f>
        <v>0</v>
      </c>
      <c r="IK144">
        <f>IFERROR(VLOOKUP(_xlfn.NUMBERVALUE(MID(AL144, SEARCH("!", AL144)+1, SEARCH("+", AL144)-SEARCH("!", AL144)-1)), Rankings!$A$2:$BK$161, 63, FALSE),0)</f>
        <v>0</v>
      </c>
      <c r="IL144">
        <f>IFERROR(VLOOKUP(_xlfn.NUMBERVALUE(MID(AM144, SEARCH("!", AM144)+1, SEARCH("+", AM144)-SEARCH("!", AM144)-1)), Rankings!$A$2:$BK$161, 63, FALSE),0)</f>
        <v>0</v>
      </c>
      <c r="IM144">
        <f>IFERROR(VLOOKUP(_xlfn.NUMBERVALUE(MID(AN144, SEARCH("!", AN144)+1, SEARCH("+", AN144)-SEARCH("!", AN144)-1)), Rankings!$A$2:$BK$161, 63, FALSE),0)</f>
        <v>0</v>
      </c>
      <c r="IN144">
        <f>IFERROR(VLOOKUP(_xlfn.NUMBERVALUE(MID(AO144, SEARCH("!", AO144)+1, SEARCH("+", AO144)-SEARCH("!", AO144)-1)), Rankings!$A$2:$BK$161, 63, FALSE),0)</f>
        <v>0</v>
      </c>
      <c r="IO144">
        <f>IFERROR(VLOOKUP(_xlfn.NUMBERVALUE(MID(AP144, SEARCH("!", AP144)+1, SEARCH("+", AP144)-SEARCH("!", AP144)-1)), Rankings!$A$2:$BK$161, 63, FALSE),0)</f>
        <v>0</v>
      </c>
      <c r="IP144">
        <f>IFERROR(VLOOKUP(_xlfn.NUMBERVALUE(MID(AQ144, SEARCH("!", AQ144)+1, SEARCH("+", AQ144)-SEARCH("!", AQ144)-1)), Rankings!$A$2:$BK$161, 63, FALSE),0)</f>
        <v>0</v>
      </c>
      <c r="IQ144">
        <f>IFERROR(VLOOKUP(_xlfn.NUMBERVALUE(MID(AR144, SEARCH("!", AR144)+1, SEARCH("+", AR144)-SEARCH("!", AR144)-1)), Rankings!$A$2:$BK$161, 63, FALSE),0)</f>
        <v>0</v>
      </c>
      <c r="IR144">
        <f>IFERROR(VLOOKUP(_xlfn.NUMBERVALUE(MID(AS144, SEARCH("!", AS144)+1, SEARCH("+", AS144)-SEARCH("!", AS144)-1)), Rankings!$A$2:$BK$161, 63, FALSE),0)</f>
        <v>0</v>
      </c>
      <c r="IS144">
        <f>IFERROR(VLOOKUP(_xlfn.NUMBERVALUE(MID(AT144, SEARCH("!", AT144)+1, SEARCH("+", AT144)-SEARCH("!", AT144)-1)), Rankings!$A$2:$BK$161, 63, FALSE),0)</f>
        <v>0</v>
      </c>
      <c r="IT144">
        <f>IFERROR(VLOOKUP(_xlfn.NUMBERVALUE(MID(AU144, SEARCH("!", AU144)+1, SEARCH("+", AU144)-SEARCH("!", AU144)-1)), Rankings!$A$2:$BK$161, 63, FALSE),0)</f>
        <v>0</v>
      </c>
      <c r="IU144">
        <f>IFERROR(VLOOKUP(_xlfn.NUMBERVALUE(MID(AV144, SEARCH("!", AV144)+1, SEARCH("+", AV144)-SEARCH("!", AV144)-1)), Rankings!$A$2:$BK$161, 63, FALSE),0)</f>
        <v>0</v>
      </c>
      <c r="IV144">
        <f>IFERROR(VLOOKUP(_xlfn.NUMBERVALUE(MID(AW144, SEARCH("!", AW144)+1, SEARCH("+", AW144)-SEARCH("!", AW144)-1)), Rankings!$A$2:$BK$161, 63, FALSE),0)</f>
        <v>0</v>
      </c>
      <c r="IW144">
        <f>IFERROR(VLOOKUP(_xlfn.NUMBERVALUE(MID(AX144, SEARCH("!", AX144)+1, SEARCH("+", AX144)-SEARCH("!", AX144)-1)), Rankings!$A$2:$BK$161, 63, FALSE),0)</f>
        <v>0</v>
      </c>
      <c r="IX144">
        <f>IFERROR(VLOOKUP(_xlfn.NUMBERVALUE(MID(AY144, SEARCH("!", AY144)+1, SEARCH("+", AY144)-SEARCH("!", AY144)-1)), Rankings!$A$2:$BK$161, 63, FALSE),0)</f>
        <v>0</v>
      </c>
      <c r="IY144">
        <f>IFERROR(VLOOKUP(_xlfn.NUMBERVALUE(MID(AZ144, SEARCH("!", AZ144)+1, SEARCH("+", AZ144)-SEARCH("!", AZ144)-1)), Rankings!$A$2:$BK$161, 63, FALSE),0)</f>
        <v>0</v>
      </c>
      <c r="IZ144">
        <f>IFERROR(VLOOKUP(_xlfn.NUMBERVALUE(MID(BA144, SEARCH("!", BA144)+1, SEARCH("+", BA144)-SEARCH("!", BA144)-1)), Rankings!$A$2:$BK$161, 63, FALSE),0)</f>
        <v>0</v>
      </c>
      <c r="JA144">
        <f>IFERROR(VLOOKUP(_xlfn.NUMBERVALUE(MID(BB144, SEARCH("!", BB144)+1, SEARCH("+", BB144)-SEARCH("!", BB144)-1)), Rankings!$A$2:$BK$161, 63, FALSE),0)</f>
        <v>0</v>
      </c>
      <c r="JB144">
        <f>IFERROR(VLOOKUP(_xlfn.NUMBERVALUE(MID(BC144, SEARCH("!", BC144)+1, SEARCH("+", BC144)-SEARCH("!", BC144)-1)), Rankings!$A$2:$BK$161, 63, FALSE),0)</f>
        <v>0</v>
      </c>
      <c r="JC144">
        <f>IFERROR(VLOOKUP(_xlfn.NUMBERVALUE(MID(BD144, SEARCH("!", BD144)+1, SEARCH("+", BD144)-SEARCH("!", BD144)-1)), Rankings!$A$2:$BK$161, 63, FALSE),0)</f>
        <v>0</v>
      </c>
      <c r="JD144">
        <f>IFERROR(VLOOKUP(_xlfn.NUMBERVALUE(MID(BE144, SEARCH("!", BE144)+1, SEARCH("+", BE144)-SEARCH("!", BE144)-1)), Rankings!$A$2:$BK$161, 63, FALSE),0)</f>
        <v>0</v>
      </c>
      <c r="JE144">
        <f>IFERROR(VLOOKUP(_xlfn.NUMBERVALUE(MID(BF144, SEARCH("!", BF144)+1, SEARCH("+", BF144)-SEARCH("!", BF144)-1)), Rankings!$A$2:$BK$161, 63, FALSE),0)</f>
        <v>0</v>
      </c>
      <c r="JF144">
        <f>IFERROR(VLOOKUP(_xlfn.NUMBERVALUE(MID(BG144, SEARCH("!", BG144)+1, SEARCH("+", BG144)-SEARCH("!", BG144)-1)), Rankings!$A$2:$BK$161, 63, FALSE),0)</f>
        <v>0</v>
      </c>
      <c r="JG144">
        <f>IFERROR(VLOOKUP(_xlfn.NUMBERVALUE(MID(BH144, SEARCH("!", BH144)+1, SEARCH("+", BH144)-SEARCH("!", BH144)-1)), Rankings!$A$2:$BK$161, 63, FALSE),0)</f>
        <v>0</v>
      </c>
      <c r="JH144">
        <f>IFERROR(VLOOKUP(_xlfn.NUMBERVALUE(MID(BI144, SEARCH("!", BI144)+1, SEARCH("+", BI144)-SEARCH("!", BI144)-1)), Rankings!$A$2:$BK$161, 63, FALSE),0)</f>
        <v>0</v>
      </c>
      <c r="JI144">
        <f>IFERROR(VLOOKUP(_xlfn.NUMBERVALUE(MID(BJ144, SEARCH("!", BJ144)+1, SEARCH("+", BJ144)-SEARCH("!", BJ144)-1)), Rankings!$A$2:$BK$161, 63, FALSE),0)</f>
        <v>0</v>
      </c>
      <c r="JJ144">
        <f>IFERROR(VLOOKUP(_xlfn.NUMBERVALUE(MID(BK144, SEARCH("!", BK144)+1, SEARCH("+", BK144)-SEARCH("!", BK144)-1)), Rankings!$A$2:$BK$161, 63, FALSE),0)</f>
        <v>0</v>
      </c>
      <c r="JK144">
        <f>IFERROR(VLOOKUP(_xlfn.NUMBERVALUE(MID(BL144, SEARCH("!", BL144)+1, SEARCH("+", BL144)-SEARCH("!", BL144)-1)), Rankings!$A$2:$BK$161, 63, FALSE),0)</f>
        <v>0</v>
      </c>
      <c r="JL144">
        <f>IFERROR(VLOOKUP(_xlfn.NUMBERVALUE(MID(BM144, SEARCH("!", BM144)+1, SEARCH("+", BM144)-SEARCH("!", BM144)-1)), Rankings!$A$2:$BK$161, 63, FALSE),0)</f>
        <v>0</v>
      </c>
      <c r="JM144">
        <f>IFERROR(VLOOKUP(_xlfn.NUMBERVALUE(MID(BN144, SEARCH("!", BN144)+1, SEARCH("+", BN144)-SEARCH("!", BN144)-1)), Rankings!$A$2:$BK$161, 63, FALSE),0)</f>
        <v>0</v>
      </c>
      <c r="JN144">
        <f>IFERROR(VLOOKUP(_xlfn.NUMBERVALUE(MID(BO144, SEARCH("!", BO144)+1, SEARCH("+", BO144)-SEARCH("!", BO144)-1)), Rankings!$A$2:$BK$161, 63, FALSE),0)</f>
        <v>0</v>
      </c>
      <c r="JO144">
        <f>IFERROR(VLOOKUP(_xlfn.NUMBERVALUE(MID(BP144, SEARCH("!", BP144)+1, SEARCH("+", BP144)-SEARCH("!", BP144)-1)), Rankings!$A$2:$BK$161, 63, FALSE),0)</f>
        <v>0</v>
      </c>
      <c r="JP144">
        <f>IFERROR(VLOOKUP(_xlfn.NUMBERVALUE(MID(BQ144, SEARCH("!", BQ144)+1, SEARCH("+", BQ144)-SEARCH("!", BQ144)-1)), Rankings!$A$2:$BK$161, 63, FALSE),0)</f>
        <v>0</v>
      </c>
      <c r="JQ144">
        <f>IFERROR(VLOOKUP(_xlfn.NUMBERVALUE(MID(BR144, SEARCH("!", BR144)+1, SEARCH("+", BR144)-SEARCH("!", BR144)-1)), Rankings!$A$2:$BK$161, 63, FALSE),0)</f>
        <v>0</v>
      </c>
      <c r="JR144">
        <f>IFERROR(VLOOKUP(_xlfn.NUMBERVALUE(MID(BS144, SEARCH("!", BS144)+1, SEARCH("+", BS144)-SEARCH("!", BS144)-1)), Rankings!$A$2:$BK$161, 63, FALSE),0)</f>
        <v>0</v>
      </c>
      <c r="JS144">
        <f>IFERROR(VLOOKUP(_xlfn.NUMBERVALUE(MID(BT144, SEARCH("!", BT144)+1, SEARCH("+", BT144)-SEARCH("!", BT144)-1)), Rankings!$A$2:$BK$161, 63, FALSE),0)</f>
        <v>0</v>
      </c>
      <c r="JT144">
        <f>IFERROR(VLOOKUP(_xlfn.NUMBERVALUE(MID(BU144, SEARCH("!", BU144)+1, SEARCH("+", BU144)-SEARCH("!", BU144)-1)), Rankings!$A$2:$BK$161, 63, FALSE),0)</f>
        <v>0</v>
      </c>
      <c r="JU144">
        <f>IFERROR(VLOOKUP(_xlfn.NUMBERVALUE(MID(BV144, SEARCH("!", BV144)+1, SEARCH("+", BV144)-SEARCH("!", BV144)-1)), Rankings!$A$2:$BK$161, 63, FALSE),0)</f>
        <v>0</v>
      </c>
      <c r="JV144">
        <f>IFERROR(VLOOKUP(_xlfn.NUMBERVALUE(MID(BW144, SEARCH("!", BW144)+1, SEARCH("+", BW144)-SEARCH("!", BW144)-1)), Rankings!$A$2:$BK$161, 63, FALSE),0)</f>
        <v>0</v>
      </c>
      <c r="JW144">
        <f>IFERROR(VLOOKUP(_xlfn.NUMBERVALUE(MID(BX144, SEARCH("!", BX144)+1, SEARCH("+", BX144)-SEARCH("!", BX144)-1)), Rankings!$A$2:$BK$161, 63, FALSE),0)</f>
        <v>0</v>
      </c>
      <c r="JX144">
        <f>IFERROR(VLOOKUP(_xlfn.NUMBERVALUE(MID(BY144, SEARCH("!", BY144)+1, SEARCH("+", BY144)-SEARCH("!", BY144)-1)), Rankings!$A$2:$BK$161, 63, FALSE),0)</f>
        <v>0</v>
      </c>
      <c r="JY144">
        <f>IFERROR(VLOOKUP(_xlfn.NUMBERVALUE(MID(BZ144, SEARCH("!", BZ144)+1, SEARCH("+", BZ144)-SEARCH("!", BZ144)-1)), Rankings!$A$2:$BK$161, 63, FALSE),0)</f>
        <v>0</v>
      </c>
      <c r="JZ144">
        <f>IFERROR(VLOOKUP(_xlfn.NUMBERVALUE(MID(CA144, SEARCH("!", CA144)+1, SEARCH("+", CA144)-SEARCH("!", CA144)-1)), Rankings!$A$2:$BK$161, 63, FALSE),0)</f>
        <v>0</v>
      </c>
      <c r="KA144">
        <f>IFERROR(VLOOKUP(_xlfn.NUMBERVALUE(MID(CB144, SEARCH("!", CB144)+1, SEARCH("+", CB144)-SEARCH("!", CB144)-1)), Rankings!$A$2:$BK$161, 63, FALSE),0)</f>
        <v>0</v>
      </c>
      <c r="KB144">
        <f>IFERROR(VLOOKUP(_xlfn.NUMBERVALUE(MID(CC144, SEARCH("!", CC144)+1, SEARCH("+", CC144)-SEARCH("!", CC144)-1)), Rankings!$A$2:$BK$161, 63, FALSE),0)</f>
        <v>0</v>
      </c>
      <c r="KC144">
        <f>IFERROR(VLOOKUP(_xlfn.NUMBERVALUE(MID(CD144, SEARCH("!", CD144)+1, SEARCH("+", CD144)-SEARCH("!", CD144)-1)), Rankings!$A$2:$BK$161, 63, FALSE),0)</f>
        <v>0</v>
      </c>
      <c r="KD144">
        <f>IFERROR(VLOOKUP(_xlfn.NUMBERVALUE(MID(CE144, SEARCH("!", CE144)+1, SEARCH("+", CE144)-SEARCH("!", CE144)-1)), Rankings!$A$2:$BK$161, 63, FALSE),0)</f>
        <v>0</v>
      </c>
      <c r="KE144">
        <f>IFERROR(VLOOKUP(_xlfn.NUMBERVALUE(MID(CF144, SEARCH("!", CF144)+1, SEARCH("+", CF144)-SEARCH("!", CF144)-1)), Rankings!$A$2:$BK$161, 63, FALSE),0)</f>
        <v>0</v>
      </c>
      <c r="KF144">
        <f>IFERROR(VLOOKUP(_xlfn.NUMBERVALUE(MID(CG144, SEARCH("!", CG144)+1, SEARCH("+", CG144)-SEARCH("!", CG144)-1)), Rankings!$A$2:$BK$161, 63, FALSE),0)</f>
        <v>0</v>
      </c>
      <c r="KG144">
        <f>IFERROR(VLOOKUP(_xlfn.NUMBERVALUE(MID(CH144, SEARCH("!", CH144)+1, SEARCH("+", CH144)-SEARCH("!", CH144)-1)), Rankings!$A$2:$BK$161, 63, FALSE),0)</f>
        <v>0</v>
      </c>
      <c r="KH144">
        <f>IFERROR(VLOOKUP(_xlfn.NUMBERVALUE(MID(CI144, SEARCH("!", CI144)+1, SEARCH("+", CI144)-SEARCH("!", CI144)-1)), Rankings!$A$2:$BK$161, 63, FALSE),0)</f>
        <v>0</v>
      </c>
      <c r="KI144">
        <f>IFERROR(VLOOKUP(_xlfn.NUMBERVALUE(MID(CJ144, SEARCH("!", CJ144)+1, SEARCH("+", CJ144)-SEARCH("!", CJ144)-1)), Rankings!$A$2:$BK$161, 63, FALSE),0)</f>
        <v>0</v>
      </c>
      <c r="KJ144">
        <f>IFERROR(VLOOKUP(_xlfn.NUMBERVALUE(MID(CK144, SEARCH("!", CK144)+1, SEARCH("+", CK144)-SEARCH("!", CK144)-1)), Rankings!$A$2:$BK$161, 63, FALSE),0)</f>
        <v>0</v>
      </c>
      <c r="KK144">
        <f>IFERROR(VLOOKUP(_xlfn.NUMBERVALUE(MID(CL144, SEARCH("!", CL144)+1, SEARCH("+", CL144)-SEARCH("!", CL144)-1)), Rankings!$A$2:$BK$161, 63, FALSE),0)</f>
        <v>0</v>
      </c>
      <c r="KL144">
        <f>IFERROR(VLOOKUP(_xlfn.NUMBERVALUE(MID(CM144, SEARCH("!", CM144)+1, SEARCH("+", CM144)-SEARCH("!", CM144)-1)), Rankings!$A$2:$BK$161, 63, FALSE),0)</f>
        <v>0</v>
      </c>
      <c r="KM144">
        <f>IFERROR(VLOOKUP(_xlfn.NUMBERVALUE(MID(CN144, SEARCH("!", CN144)+1, SEARCH("+", CN144)-SEARCH("!", CN144)-1)), Rankings!$A$2:$BK$161, 63, FALSE),0)</f>
        <v>0</v>
      </c>
      <c r="KN144">
        <f>IFERROR(VLOOKUP(_xlfn.NUMBERVALUE(MID(CO144, SEARCH("!", CO144)+1, SEARCH("+", CO144)-SEARCH("!", CO144)-1)), Rankings!$A$2:$BK$161, 63, FALSE),0)</f>
        <v>0</v>
      </c>
      <c r="KO144">
        <f>IFERROR(VLOOKUP(_xlfn.NUMBERVALUE(MID(CP144, SEARCH("!", CP144)+1, SEARCH("+", CP144)-SEARCH("!", CP144)-1)), Rankings!$A$2:$BK$161, 63, FALSE),0)</f>
        <v>0</v>
      </c>
      <c r="KP144">
        <f>IFERROR(VLOOKUP(_xlfn.NUMBERVALUE(MID(CQ144, SEARCH("!", CQ144)+1, SEARCH("+", CQ144)-SEARCH("!", CQ144)-1)), Rankings!$A$2:$BK$161, 63, FALSE),0)</f>
        <v>0</v>
      </c>
      <c r="KQ144">
        <f>IFERROR(VLOOKUP(_xlfn.NUMBERVALUE(MID(CR144, SEARCH("!", CR144)+1, SEARCH("+", CR144)-SEARCH("!", CR144)-1)), Rankings!$A$2:$BK$161, 63, FALSE),0)</f>
        <v>0</v>
      </c>
      <c r="KS144" s="4">
        <f t="shared" si="3783"/>
        <v>119</v>
      </c>
      <c r="KT144" s="4">
        <f t="shared" si="3784"/>
        <v>67</v>
      </c>
      <c r="KU144" s="4">
        <f t="shared" si="3785"/>
        <v>61</v>
      </c>
      <c r="KV144" s="4">
        <f t="shared" si="3786"/>
        <v>0</v>
      </c>
      <c r="KY144" s="4">
        <f t="shared" si="3787"/>
        <v>247</v>
      </c>
      <c r="KZ144" s="4"/>
      <c r="LB144">
        <f t="shared" si="3788"/>
        <v>39</v>
      </c>
      <c r="LC144">
        <f t="shared" si="3789"/>
        <v>23</v>
      </c>
      <c r="LD144">
        <f t="shared" si="3790"/>
        <v>25</v>
      </c>
      <c r="LE144">
        <f t="shared" si="3791"/>
        <v>0</v>
      </c>
      <c r="LF144">
        <f t="shared" si="3792"/>
        <v>0</v>
      </c>
      <c r="LG144">
        <f t="shared" si="3793"/>
        <v>14</v>
      </c>
      <c r="LH144">
        <f t="shared" si="3794"/>
        <v>36</v>
      </c>
      <c r="LI144">
        <f t="shared" si="3795"/>
        <v>31</v>
      </c>
      <c r="LJ144">
        <f t="shared" si="3796"/>
        <v>18</v>
      </c>
      <c r="LK144">
        <f t="shared" si="3797"/>
        <v>16</v>
      </c>
      <c r="LL144">
        <f t="shared" si="3798"/>
        <v>45</v>
      </c>
      <c r="LM144">
        <f t="shared" si="3799"/>
        <v>0</v>
      </c>
      <c r="LN144">
        <f t="shared" si="3800"/>
        <v>0</v>
      </c>
      <c r="LO144">
        <f t="shared" si="3801"/>
        <v>0</v>
      </c>
      <c r="LP144">
        <f t="shared" si="3802"/>
        <v>0</v>
      </c>
      <c r="LQ144">
        <f t="shared" si="3803"/>
        <v>0</v>
      </c>
      <c r="LR144">
        <f t="shared" si="3804"/>
        <v>0</v>
      </c>
      <c r="LS144">
        <f t="shared" si="3805"/>
        <v>0</v>
      </c>
      <c r="LT144">
        <f t="shared" si="3806"/>
        <v>0</v>
      </c>
      <c r="LU144">
        <f t="shared" si="3807"/>
        <v>0</v>
      </c>
      <c r="LV144">
        <f t="shared" si="3808"/>
        <v>0</v>
      </c>
      <c r="LW144">
        <f t="shared" si="3809"/>
        <v>0</v>
      </c>
      <c r="LX144">
        <f t="shared" si="3810"/>
        <v>0</v>
      </c>
      <c r="LY144">
        <f t="shared" si="3811"/>
        <v>0</v>
      </c>
      <c r="LZ144">
        <f t="shared" si="3812"/>
        <v>0</v>
      </c>
      <c r="MA144">
        <f t="shared" si="3813"/>
        <v>0</v>
      </c>
      <c r="MB144">
        <f t="shared" si="3814"/>
        <v>0</v>
      </c>
      <c r="MC144">
        <f t="shared" si="3815"/>
        <v>0</v>
      </c>
      <c r="MD144">
        <f t="shared" si="3816"/>
        <v>0</v>
      </c>
      <c r="ME144">
        <f t="shared" si="3817"/>
        <v>0</v>
      </c>
      <c r="MF144">
        <f t="shared" si="3818"/>
        <v>0</v>
      </c>
      <c r="MG144">
        <f t="shared" si="3819"/>
        <v>0</v>
      </c>
      <c r="MH144">
        <f t="shared" si="3820"/>
        <v>0</v>
      </c>
      <c r="MI144">
        <f t="shared" si="3821"/>
        <v>0</v>
      </c>
      <c r="MJ144">
        <f t="shared" si="3822"/>
        <v>0</v>
      </c>
      <c r="MK144">
        <f t="shared" si="3823"/>
        <v>0</v>
      </c>
      <c r="ML144">
        <f t="shared" si="3824"/>
        <v>0</v>
      </c>
      <c r="MM144">
        <f t="shared" si="3825"/>
        <v>0</v>
      </c>
      <c r="MN144">
        <f t="shared" si="3826"/>
        <v>0</v>
      </c>
      <c r="MO144">
        <f t="shared" si="3827"/>
        <v>0</v>
      </c>
      <c r="MP144">
        <f t="shared" si="3828"/>
        <v>0</v>
      </c>
      <c r="MQ144">
        <f t="shared" si="3829"/>
        <v>0</v>
      </c>
      <c r="MR144">
        <f t="shared" si="3830"/>
        <v>0</v>
      </c>
      <c r="MS144">
        <f t="shared" si="3831"/>
        <v>0</v>
      </c>
      <c r="MT144">
        <f t="shared" si="3832"/>
        <v>0</v>
      </c>
      <c r="MU144">
        <f t="shared" si="3833"/>
        <v>0</v>
      </c>
      <c r="MV144">
        <f t="shared" si="3834"/>
        <v>0</v>
      </c>
      <c r="MW144">
        <f t="shared" si="3835"/>
        <v>0</v>
      </c>
      <c r="MX144">
        <f t="shared" si="3836"/>
        <v>0</v>
      </c>
      <c r="MY144">
        <f t="shared" si="3837"/>
        <v>0</v>
      </c>
      <c r="MZ144">
        <f t="shared" si="3838"/>
        <v>0</v>
      </c>
      <c r="NA144">
        <f t="shared" si="3839"/>
        <v>0</v>
      </c>
      <c r="NB144">
        <f t="shared" si="3840"/>
        <v>0</v>
      </c>
      <c r="NC144">
        <f t="shared" si="3841"/>
        <v>0</v>
      </c>
      <c r="ND144">
        <f t="shared" si="3842"/>
        <v>0</v>
      </c>
      <c r="NE144">
        <f t="shared" si="3843"/>
        <v>0</v>
      </c>
      <c r="NF144">
        <f t="shared" si="3844"/>
        <v>0</v>
      </c>
      <c r="NG144">
        <f t="shared" si="3845"/>
        <v>0</v>
      </c>
      <c r="NH144">
        <f t="shared" si="3846"/>
        <v>0</v>
      </c>
      <c r="NI144">
        <f t="shared" si="3847"/>
        <v>0</v>
      </c>
      <c r="NJ144">
        <f t="shared" si="3848"/>
        <v>0</v>
      </c>
      <c r="NK144">
        <f t="shared" si="3849"/>
        <v>0</v>
      </c>
      <c r="NL144">
        <f t="shared" si="3850"/>
        <v>0</v>
      </c>
      <c r="NM144">
        <f t="shared" si="3851"/>
        <v>0</v>
      </c>
      <c r="NN144">
        <f t="shared" si="3852"/>
        <v>0</v>
      </c>
      <c r="NO144">
        <f t="shared" si="3853"/>
        <v>0</v>
      </c>
      <c r="NP144">
        <f t="shared" si="3854"/>
        <v>0</v>
      </c>
      <c r="NQ144">
        <f t="shared" si="3855"/>
        <v>0</v>
      </c>
      <c r="NR144">
        <f t="shared" si="3856"/>
        <v>0</v>
      </c>
      <c r="NS144">
        <f t="shared" si="3857"/>
        <v>0</v>
      </c>
      <c r="NT144">
        <f t="shared" si="3858"/>
        <v>0</v>
      </c>
      <c r="NU144">
        <f t="shared" si="3859"/>
        <v>0</v>
      </c>
      <c r="NV144">
        <f t="shared" si="3860"/>
        <v>0</v>
      </c>
      <c r="NW144">
        <f t="shared" si="3861"/>
        <v>0</v>
      </c>
      <c r="NX144">
        <f t="shared" si="3862"/>
        <v>0</v>
      </c>
      <c r="NY144">
        <f t="shared" si="3863"/>
        <v>0</v>
      </c>
      <c r="NZ144">
        <f t="shared" si="3864"/>
        <v>0</v>
      </c>
      <c r="OA144">
        <f t="shared" si="3865"/>
        <v>0</v>
      </c>
      <c r="OB144">
        <f t="shared" si="3866"/>
        <v>0</v>
      </c>
      <c r="OC144">
        <f t="shared" si="3867"/>
        <v>0</v>
      </c>
      <c r="OD144">
        <f t="shared" si="3868"/>
        <v>0</v>
      </c>
      <c r="OE144">
        <f t="shared" si="3869"/>
        <v>0</v>
      </c>
      <c r="OF144">
        <f t="shared" si="3870"/>
        <v>0</v>
      </c>
      <c r="OG144">
        <f t="shared" si="3871"/>
        <v>0</v>
      </c>
      <c r="OH144">
        <f t="shared" si="3872"/>
        <v>0</v>
      </c>
      <c r="OJ144" s="4">
        <f t="shared" si="3873"/>
        <v>253</v>
      </c>
      <c r="OK144" s="4">
        <f t="shared" si="3874"/>
        <v>96</v>
      </c>
      <c r="OL144" s="4">
        <f t="shared" si="3875"/>
        <v>109</v>
      </c>
      <c r="OM144" s="4">
        <f t="shared" si="3876"/>
        <v>0</v>
      </c>
      <c r="OP144" s="4">
        <f t="shared" si="3877"/>
        <v>458</v>
      </c>
      <c r="OQ144" s="4"/>
      <c r="OS144">
        <f t="shared" si="3878"/>
        <v>49</v>
      </c>
      <c r="OT144">
        <f t="shared" si="3879"/>
        <v>40</v>
      </c>
      <c r="OU144">
        <f t="shared" si="3880"/>
        <v>43</v>
      </c>
      <c r="OV144">
        <f t="shared" si="3881"/>
        <v>0</v>
      </c>
      <c r="OW144">
        <f t="shared" si="3882"/>
        <v>0</v>
      </c>
      <c r="OX144">
        <f t="shared" si="3883"/>
        <v>69</v>
      </c>
      <c r="OY144">
        <f t="shared" si="3884"/>
        <v>34</v>
      </c>
      <c r="OZ144">
        <f t="shared" si="3885"/>
        <v>62</v>
      </c>
      <c r="PA144">
        <f t="shared" si="3886"/>
        <v>52</v>
      </c>
      <c r="PB144">
        <f t="shared" si="3887"/>
        <v>61</v>
      </c>
      <c r="PC144">
        <f t="shared" si="3888"/>
        <v>48</v>
      </c>
      <c r="PD144">
        <f t="shared" si="3889"/>
        <v>0</v>
      </c>
      <c r="PE144">
        <f t="shared" si="3890"/>
        <v>0</v>
      </c>
      <c r="PF144">
        <f t="shared" si="3891"/>
        <v>0</v>
      </c>
      <c r="PG144">
        <f t="shared" si="3892"/>
        <v>0</v>
      </c>
      <c r="PH144">
        <f t="shared" si="3893"/>
        <v>0</v>
      </c>
      <c r="PI144">
        <f t="shared" si="3894"/>
        <v>0</v>
      </c>
      <c r="PJ144">
        <f t="shared" si="3895"/>
        <v>0</v>
      </c>
      <c r="PK144">
        <f t="shared" si="3896"/>
        <v>0</v>
      </c>
      <c r="PL144">
        <f t="shared" si="3897"/>
        <v>0</v>
      </c>
      <c r="PM144">
        <f t="shared" si="3898"/>
        <v>0</v>
      </c>
      <c r="PN144">
        <f t="shared" si="3899"/>
        <v>0</v>
      </c>
      <c r="PO144">
        <f t="shared" si="3900"/>
        <v>0</v>
      </c>
      <c r="PP144">
        <f t="shared" si="3901"/>
        <v>0</v>
      </c>
      <c r="PQ144">
        <f t="shared" si="3902"/>
        <v>0</v>
      </c>
      <c r="PR144">
        <f t="shared" si="3903"/>
        <v>0</v>
      </c>
      <c r="PS144">
        <f t="shared" si="3904"/>
        <v>0</v>
      </c>
      <c r="PT144">
        <f t="shared" si="3905"/>
        <v>0</v>
      </c>
      <c r="PU144">
        <f t="shared" si="3906"/>
        <v>0</v>
      </c>
      <c r="PV144">
        <f t="shared" si="3907"/>
        <v>0</v>
      </c>
      <c r="PW144">
        <f t="shared" si="3908"/>
        <v>0</v>
      </c>
      <c r="PX144">
        <f t="shared" si="3909"/>
        <v>0</v>
      </c>
      <c r="PY144">
        <f t="shared" si="3910"/>
        <v>0</v>
      </c>
      <c r="PZ144">
        <f t="shared" si="3911"/>
        <v>0</v>
      </c>
      <c r="QA144">
        <f t="shared" si="3912"/>
        <v>0</v>
      </c>
      <c r="QB144">
        <f t="shared" si="3913"/>
        <v>0</v>
      </c>
      <c r="QC144">
        <f t="shared" si="3914"/>
        <v>0</v>
      </c>
      <c r="QD144">
        <f t="shared" si="3915"/>
        <v>0</v>
      </c>
      <c r="QE144">
        <f t="shared" si="3916"/>
        <v>0</v>
      </c>
      <c r="QF144">
        <f t="shared" si="3917"/>
        <v>0</v>
      </c>
      <c r="QG144">
        <f t="shared" si="3918"/>
        <v>0</v>
      </c>
      <c r="QH144">
        <f t="shared" si="3919"/>
        <v>0</v>
      </c>
      <c r="QI144">
        <f t="shared" si="3920"/>
        <v>0</v>
      </c>
      <c r="QJ144">
        <f t="shared" si="3921"/>
        <v>0</v>
      </c>
      <c r="QK144">
        <f t="shared" si="3922"/>
        <v>0</v>
      </c>
      <c r="QL144">
        <f t="shared" si="3923"/>
        <v>0</v>
      </c>
      <c r="QM144">
        <f t="shared" si="3924"/>
        <v>0</v>
      </c>
      <c r="QN144">
        <f t="shared" si="3925"/>
        <v>0</v>
      </c>
      <c r="QO144">
        <f t="shared" si="3926"/>
        <v>0</v>
      </c>
      <c r="QP144">
        <f t="shared" si="3927"/>
        <v>0</v>
      </c>
      <c r="QQ144">
        <f t="shared" si="3928"/>
        <v>0</v>
      </c>
      <c r="QR144">
        <f t="shared" si="3929"/>
        <v>0</v>
      </c>
      <c r="QS144">
        <f t="shared" si="3930"/>
        <v>0</v>
      </c>
      <c r="QT144">
        <f t="shared" si="3931"/>
        <v>0</v>
      </c>
      <c r="QU144">
        <f t="shared" si="3932"/>
        <v>0</v>
      </c>
      <c r="QV144">
        <f t="shared" si="3933"/>
        <v>0</v>
      </c>
      <c r="QW144">
        <f t="shared" si="3934"/>
        <v>0</v>
      </c>
      <c r="QX144">
        <f t="shared" si="3935"/>
        <v>0</v>
      </c>
      <c r="QY144">
        <f t="shared" si="3936"/>
        <v>0</v>
      </c>
      <c r="QZ144">
        <f t="shared" si="3937"/>
        <v>0</v>
      </c>
      <c r="RA144">
        <f t="shared" si="3938"/>
        <v>0</v>
      </c>
      <c r="RB144">
        <f t="shared" si="3939"/>
        <v>0</v>
      </c>
      <c r="RC144">
        <f t="shared" si="3940"/>
        <v>0</v>
      </c>
      <c r="RD144">
        <f t="shared" si="3941"/>
        <v>0</v>
      </c>
      <c r="RE144">
        <f t="shared" si="3942"/>
        <v>0</v>
      </c>
      <c r="RF144">
        <f t="shared" si="3943"/>
        <v>0</v>
      </c>
      <c r="RG144">
        <f t="shared" si="3944"/>
        <v>0</v>
      </c>
      <c r="RH144">
        <f t="shared" si="3945"/>
        <v>0</v>
      </c>
      <c r="RI144">
        <f t="shared" si="3946"/>
        <v>0</v>
      </c>
      <c r="RJ144">
        <f t="shared" si="3947"/>
        <v>0</v>
      </c>
      <c r="RK144">
        <f t="shared" si="3948"/>
        <v>0</v>
      </c>
      <c r="RL144">
        <f t="shared" si="3949"/>
        <v>0</v>
      </c>
      <c r="RM144">
        <f t="shared" si="3950"/>
        <v>0</v>
      </c>
      <c r="RN144">
        <f t="shared" si="3951"/>
        <v>0</v>
      </c>
      <c r="RO144">
        <f t="shared" si="3952"/>
        <v>0</v>
      </c>
      <c r="RP144">
        <f t="shared" si="3953"/>
        <v>0</v>
      </c>
      <c r="RQ144">
        <f t="shared" si="3954"/>
        <v>0</v>
      </c>
      <c r="RR144">
        <f t="shared" si="3955"/>
        <v>0</v>
      </c>
      <c r="RS144">
        <f t="shared" si="3956"/>
        <v>0</v>
      </c>
      <c r="RT144">
        <f t="shared" si="3957"/>
        <v>0</v>
      </c>
      <c r="RU144">
        <f t="shared" si="3958"/>
        <v>0</v>
      </c>
      <c r="RV144">
        <f t="shared" si="3959"/>
        <v>0</v>
      </c>
      <c r="RW144">
        <f t="shared" si="3960"/>
        <v>0</v>
      </c>
      <c r="RX144">
        <f t="shared" si="3961"/>
        <v>0</v>
      </c>
      <c r="RY144">
        <f t="shared" si="3962"/>
        <v>0</v>
      </c>
      <c r="SA144" s="4">
        <f t="shared" si="3963"/>
        <v>20.279999999999998</v>
      </c>
      <c r="SB144" s="4">
        <f t="shared" si="3964"/>
        <v>8.27</v>
      </c>
      <c r="SC144" s="4">
        <f t="shared" si="3965"/>
        <v>8.0599999999999987</v>
      </c>
      <c r="SD144" s="4">
        <f t="shared" si="3966"/>
        <v>0</v>
      </c>
      <c r="SF144" s="4">
        <f t="shared" si="3967"/>
        <v>36.61</v>
      </c>
      <c r="SI144">
        <f t="shared" si="3968"/>
        <v>6.75</v>
      </c>
      <c r="SJ144">
        <f t="shared" si="3969"/>
        <v>3</v>
      </c>
      <c r="SK144">
        <f t="shared" si="3970"/>
        <v>3.83</v>
      </c>
      <c r="SL144" t="str">
        <f t="shared" si="3971"/>
        <v>0</v>
      </c>
      <c r="SM144" t="str">
        <f t="shared" si="3972"/>
        <v>0</v>
      </c>
      <c r="SN144">
        <f t="shared" si="3973"/>
        <v>3.5</v>
      </c>
      <c r="SO144">
        <f t="shared" si="3974"/>
        <v>4.13</v>
      </c>
      <c r="SP144">
        <f t="shared" si="3975"/>
        <v>4.1399999999999997</v>
      </c>
      <c r="SQ144">
        <f t="shared" si="3976"/>
        <v>3.2</v>
      </c>
      <c r="SR144">
        <f t="shared" si="3977"/>
        <v>3.5</v>
      </c>
      <c r="SS144">
        <f t="shared" si="3978"/>
        <v>4.5599999999999996</v>
      </c>
      <c r="ST144" t="str">
        <f t="shared" si="3979"/>
        <v>0</v>
      </c>
      <c r="SU144" t="str">
        <f t="shared" si="3980"/>
        <v>0</v>
      </c>
      <c r="SV144" t="str">
        <f t="shared" si="3981"/>
        <v>0</v>
      </c>
      <c r="SW144" t="str">
        <f t="shared" si="3982"/>
        <v>0</v>
      </c>
      <c r="SX144" t="str">
        <f t="shared" si="3983"/>
        <v>0</v>
      </c>
      <c r="SY144" t="str">
        <f t="shared" si="3984"/>
        <v>0</v>
      </c>
      <c r="SZ144" t="str">
        <f t="shared" si="3985"/>
        <v>0</v>
      </c>
      <c r="TA144" t="str">
        <f t="shared" si="3986"/>
        <v>0</v>
      </c>
      <c r="TB144" t="str">
        <f t="shared" si="3987"/>
        <v>0</v>
      </c>
      <c r="TC144" t="str">
        <f t="shared" si="3988"/>
        <v>0</v>
      </c>
      <c r="TD144" t="str">
        <f t="shared" si="3989"/>
        <v>0</v>
      </c>
      <c r="TE144" t="str">
        <f t="shared" si="3990"/>
        <v>0</v>
      </c>
      <c r="TF144" t="str">
        <f t="shared" si="3991"/>
        <v>0</v>
      </c>
      <c r="TG144" t="str">
        <f t="shared" si="3992"/>
        <v>0</v>
      </c>
      <c r="TH144" t="str">
        <f t="shared" si="3993"/>
        <v>0</v>
      </c>
      <c r="TI144" t="str">
        <f t="shared" si="3994"/>
        <v>0</v>
      </c>
      <c r="TJ144" t="str">
        <f t="shared" si="3995"/>
        <v>0</v>
      </c>
      <c r="TK144" t="str">
        <f t="shared" si="3996"/>
        <v>0</v>
      </c>
      <c r="TL144" t="str">
        <f t="shared" si="3997"/>
        <v>0</v>
      </c>
      <c r="TM144" t="str">
        <f t="shared" si="3998"/>
        <v>0</v>
      </c>
      <c r="TN144" t="str">
        <f t="shared" si="3999"/>
        <v>0</v>
      </c>
      <c r="TO144" t="str">
        <f t="shared" si="4000"/>
        <v>0</v>
      </c>
      <c r="TP144" t="str">
        <f t="shared" si="4001"/>
        <v>0</v>
      </c>
      <c r="TQ144" t="str">
        <f t="shared" si="4002"/>
        <v>0</v>
      </c>
      <c r="TR144" t="str">
        <f t="shared" si="4003"/>
        <v>0</v>
      </c>
      <c r="TS144" t="str">
        <f t="shared" si="4004"/>
        <v>0</v>
      </c>
      <c r="TT144" t="str">
        <f t="shared" si="4005"/>
        <v>0</v>
      </c>
      <c r="TU144" t="str">
        <f t="shared" si="4006"/>
        <v>0</v>
      </c>
      <c r="TV144" t="str">
        <f t="shared" si="4007"/>
        <v>0</v>
      </c>
      <c r="TW144" t="str">
        <f t="shared" si="4008"/>
        <v>0</v>
      </c>
      <c r="TX144" t="str">
        <f t="shared" si="4009"/>
        <v>0</v>
      </c>
      <c r="TY144" t="str">
        <f t="shared" si="4010"/>
        <v>0</v>
      </c>
      <c r="TZ144" t="str">
        <f t="shared" si="4011"/>
        <v>0</v>
      </c>
      <c r="UA144" t="str">
        <f t="shared" si="4012"/>
        <v>0</v>
      </c>
      <c r="UB144" t="str">
        <f t="shared" si="4013"/>
        <v>0</v>
      </c>
      <c r="UC144" t="str">
        <f t="shared" si="4014"/>
        <v>0</v>
      </c>
      <c r="UD144" t="str">
        <f t="shared" si="4015"/>
        <v>0</v>
      </c>
      <c r="UE144" t="str">
        <f t="shared" si="4016"/>
        <v>0</v>
      </c>
      <c r="UF144" t="str">
        <f t="shared" si="4017"/>
        <v>0</v>
      </c>
      <c r="UG144" t="str">
        <f t="shared" si="4018"/>
        <v>0</v>
      </c>
      <c r="UH144" t="str">
        <f t="shared" si="4019"/>
        <v>0</v>
      </c>
      <c r="UI144" t="str">
        <f t="shared" si="4020"/>
        <v>0</v>
      </c>
      <c r="UJ144" t="str">
        <f t="shared" si="4021"/>
        <v>0</v>
      </c>
      <c r="UK144" t="str">
        <f t="shared" si="4022"/>
        <v>0</v>
      </c>
      <c r="UL144" t="str">
        <f t="shared" si="4023"/>
        <v>0</v>
      </c>
      <c r="UM144" t="str">
        <f t="shared" si="4024"/>
        <v>0</v>
      </c>
      <c r="UN144" t="str">
        <f t="shared" si="4025"/>
        <v>0</v>
      </c>
      <c r="UO144" t="str">
        <f t="shared" si="4026"/>
        <v>0</v>
      </c>
      <c r="UP144" t="str">
        <f t="shared" si="4027"/>
        <v>0</v>
      </c>
      <c r="UQ144" t="str">
        <f t="shared" si="4028"/>
        <v>0</v>
      </c>
      <c r="UR144" t="str">
        <f t="shared" si="4029"/>
        <v>0</v>
      </c>
      <c r="US144" t="str">
        <f t="shared" si="4030"/>
        <v>0</v>
      </c>
      <c r="UT144" t="str">
        <f t="shared" si="4031"/>
        <v>0</v>
      </c>
      <c r="UU144" t="str">
        <f t="shared" si="4032"/>
        <v>0</v>
      </c>
      <c r="UV144" t="str">
        <f t="shared" si="4033"/>
        <v>0</v>
      </c>
      <c r="UW144" t="str">
        <f t="shared" si="4034"/>
        <v>0</v>
      </c>
      <c r="UX144" t="str">
        <f t="shared" si="4035"/>
        <v>0</v>
      </c>
      <c r="UY144" t="str">
        <f t="shared" si="4036"/>
        <v>0</v>
      </c>
      <c r="UZ144" t="str">
        <f t="shared" si="4037"/>
        <v>0</v>
      </c>
      <c r="VA144" t="str">
        <f t="shared" si="4038"/>
        <v>0</v>
      </c>
      <c r="VB144" t="str">
        <f t="shared" si="4039"/>
        <v>0</v>
      </c>
      <c r="VC144" t="str">
        <f t="shared" si="4040"/>
        <v>0</v>
      </c>
      <c r="VD144" t="str">
        <f t="shared" si="4041"/>
        <v>0</v>
      </c>
      <c r="VE144" t="str">
        <f t="shared" si="4042"/>
        <v>0</v>
      </c>
      <c r="VF144" t="str">
        <f t="shared" si="4043"/>
        <v>0</v>
      </c>
      <c r="VG144" t="str">
        <f t="shared" si="4044"/>
        <v>0</v>
      </c>
      <c r="VH144" t="str">
        <f t="shared" si="4045"/>
        <v>0</v>
      </c>
      <c r="VI144" t="str">
        <f t="shared" si="4046"/>
        <v>0</v>
      </c>
      <c r="VJ144" t="str">
        <f t="shared" si="4047"/>
        <v>0</v>
      </c>
      <c r="VK144" t="str">
        <f t="shared" si="4048"/>
        <v>0</v>
      </c>
      <c r="VL144" t="str">
        <f t="shared" si="4049"/>
        <v>0</v>
      </c>
      <c r="VM144" t="str">
        <f t="shared" si="4050"/>
        <v>0</v>
      </c>
      <c r="VN144" t="str">
        <f t="shared" si="4051"/>
        <v>0</v>
      </c>
      <c r="VO144" t="str">
        <f t="shared" si="4052"/>
        <v>0</v>
      </c>
      <c r="VQ144" s="4">
        <f t="shared" si="4053"/>
        <v>1.0399999999999991</v>
      </c>
      <c r="VR144" s="4">
        <f t="shared" si="4054"/>
        <v>-12.16</v>
      </c>
      <c r="VS144" s="4">
        <f t="shared" si="4055"/>
        <v>-7.7099999999999991</v>
      </c>
      <c r="VT144" s="4">
        <f t="shared" si="4056"/>
        <v>0</v>
      </c>
      <c r="VV144" s="4">
        <f t="shared" si="4057"/>
        <v>-18.829999999999998</v>
      </c>
      <c r="VY144">
        <f t="shared" si="4058"/>
        <v>10.53</v>
      </c>
      <c r="VZ144">
        <f t="shared" si="4059"/>
        <v>-3.56</v>
      </c>
      <c r="WA144">
        <f t="shared" si="4060"/>
        <v>-0.25</v>
      </c>
      <c r="WB144">
        <f t="shared" si="4061"/>
        <v>0</v>
      </c>
      <c r="WC144">
        <f t="shared" si="4062"/>
        <v>0</v>
      </c>
      <c r="WD144">
        <f t="shared" si="4063"/>
        <v>-3.61</v>
      </c>
      <c r="WE144">
        <f t="shared" si="4064"/>
        <v>0.52</v>
      </c>
      <c r="WF144">
        <f t="shared" si="4065"/>
        <v>-12.68</v>
      </c>
      <c r="WG144">
        <f t="shared" si="4066"/>
        <v>-2.0699999999999998</v>
      </c>
      <c r="WH144">
        <f t="shared" si="4067"/>
        <v>0.32</v>
      </c>
      <c r="WI144">
        <f t="shared" si="4068"/>
        <v>-8.0299999999999994</v>
      </c>
      <c r="WJ144">
        <f t="shared" si="4069"/>
        <v>0</v>
      </c>
      <c r="WK144">
        <f t="shared" si="4070"/>
        <v>0</v>
      </c>
      <c r="WL144">
        <f t="shared" si="4071"/>
        <v>0</v>
      </c>
      <c r="WM144">
        <f t="shared" si="4072"/>
        <v>0</v>
      </c>
      <c r="WN144">
        <f t="shared" si="4073"/>
        <v>0</v>
      </c>
      <c r="WO144">
        <f t="shared" si="4074"/>
        <v>0</v>
      </c>
      <c r="WP144">
        <f t="shared" si="4075"/>
        <v>0</v>
      </c>
      <c r="WQ144">
        <f t="shared" si="4076"/>
        <v>0</v>
      </c>
      <c r="WR144">
        <f t="shared" si="4077"/>
        <v>0</v>
      </c>
      <c r="WS144">
        <f t="shared" si="4078"/>
        <v>0</v>
      </c>
      <c r="WT144">
        <f t="shared" si="4079"/>
        <v>0</v>
      </c>
      <c r="WU144">
        <f t="shared" si="4080"/>
        <v>0</v>
      </c>
      <c r="WV144">
        <f t="shared" si="4081"/>
        <v>0</v>
      </c>
      <c r="WW144">
        <f t="shared" si="4082"/>
        <v>0</v>
      </c>
      <c r="WX144">
        <f t="shared" si="4083"/>
        <v>0</v>
      </c>
      <c r="WY144">
        <f t="shared" si="4084"/>
        <v>0</v>
      </c>
      <c r="WZ144">
        <f t="shared" si="4085"/>
        <v>0</v>
      </c>
      <c r="XA144">
        <f t="shared" si="4086"/>
        <v>0</v>
      </c>
      <c r="XB144">
        <f t="shared" si="4087"/>
        <v>0</v>
      </c>
      <c r="XC144">
        <f t="shared" si="4088"/>
        <v>0</v>
      </c>
      <c r="XD144">
        <f t="shared" si="4089"/>
        <v>0</v>
      </c>
      <c r="XE144">
        <f t="shared" si="4090"/>
        <v>0</v>
      </c>
      <c r="XF144">
        <f t="shared" si="4091"/>
        <v>0</v>
      </c>
      <c r="XG144">
        <f t="shared" si="4092"/>
        <v>0</v>
      </c>
      <c r="XH144">
        <f t="shared" si="4093"/>
        <v>0</v>
      </c>
      <c r="XI144">
        <f t="shared" si="4094"/>
        <v>0</v>
      </c>
      <c r="XJ144">
        <f t="shared" si="4095"/>
        <v>0</v>
      </c>
      <c r="XK144">
        <f t="shared" si="4096"/>
        <v>0</v>
      </c>
      <c r="XL144">
        <f t="shared" si="4097"/>
        <v>0</v>
      </c>
      <c r="XM144">
        <f t="shared" si="4098"/>
        <v>0</v>
      </c>
      <c r="XN144">
        <f t="shared" si="4099"/>
        <v>0</v>
      </c>
      <c r="XO144">
        <f t="shared" si="4100"/>
        <v>0</v>
      </c>
      <c r="XP144">
        <f t="shared" si="4101"/>
        <v>0</v>
      </c>
      <c r="XQ144">
        <f t="shared" si="4102"/>
        <v>0</v>
      </c>
      <c r="XR144">
        <f t="shared" si="4103"/>
        <v>0</v>
      </c>
      <c r="XS144">
        <f t="shared" si="4104"/>
        <v>0</v>
      </c>
      <c r="XT144">
        <f t="shared" si="4105"/>
        <v>0</v>
      </c>
      <c r="XU144">
        <f t="shared" si="4106"/>
        <v>0</v>
      </c>
      <c r="XV144">
        <f t="shared" si="4107"/>
        <v>0</v>
      </c>
      <c r="XW144">
        <f t="shared" si="4108"/>
        <v>0</v>
      </c>
      <c r="XX144">
        <f t="shared" si="4109"/>
        <v>0</v>
      </c>
      <c r="XY144">
        <f t="shared" si="4110"/>
        <v>0</v>
      </c>
      <c r="XZ144">
        <f t="shared" si="4111"/>
        <v>0</v>
      </c>
      <c r="YA144">
        <f t="shared" si="4112"/>
        <v>0</v>
      </c>
      <c r="YB144">
        <f t="shared" si="4113"/>
        <v>0</v>
      </c>
      <c r="YC144">
        <f t="shared" si="4114"/>
        <v>0</v>
      </c>
      <c r="YD144">
        <f t="shared" si="4115"/>
        <v>0</v>
      </c>
      <c r="YE144">
        <f t="shared" si="4116"/>
        <v>0</v>
      </c>
      <c r="YF144">
        <f t="shared" si="4117"/>
        <v>0</v>
      </c>
      <c r="YG144">
        <f t="shared" si="4118"/>
        <v>0</v>
      </c>
      <c r="YH144">
        <f t="shared" si="4119"/>
        <v>0</v>
      </c>
      <c r="YI144">
        <f t="shared" si="4120"/>
        <v>0</v>
      </c>
      <c r="YJ144">
        <f t="shared" si="4121"/>
        <v>0</v>
      </c>
      <c r="YK144">
        <f t="shared" si="4122"/>
        <v>0</v>
      </c>
      <c r="YL144">
        <f t="shared" si="4123"/>
        <v>0</v>
      </c>
      <c r="YM144">
        <f t="shared" si="4124"/>
        <v>0</v>
      </c>
      <c r="YN144">
        <f t="shared" si="4125"/>
        <v>0</v>
      </c>
      <c r="YO144">
        <f t="shared" si="4126"/>
        <v>0</v>
      </c>
      <c r="YP144">
        <f t="shared" si="4127"/>
        <v>0</v>
      </c>
      <c r="YQ144">
        <f t="shared" si="4128"/>
        <v>0</v>
      </c>
      <c r="YR144">
        <f t="shared" si="4129"/>
        <v>0</v>
      </c>
      <c r="YS144">
        <f t="shared" si="4130"/>
        <v>0</v>
      </c>
      <c r="YT144">
        <f t="shared" si="4131"/>
        <v>0</v>
      </c>
      <c r="YU144">
        <f t="shared" si="4132"/>
        <v>0</v>
      </c>
      <c r="YV144">
        <f t="shared" si="4133"/>
        <v>0</v>
      </c>
      <c r="YW144">
        <f t="shared" si="4134"/>
        <v>0</v>
      </c>
      <c r="YX144">
        <f t="shared" si="4135"/>
        <v>0</v>
      </c>
      <c r="YY144">
        <f t="shared" si="4136"/>
        <v>0</v>
      </c>
      <c r="YZ144">
        <f t="shared" si="4137"/>
        <v>0</v>
      </c>
      <c r="ZA144">
        <f t="shared" si="4138"/>
        <v>0</v>
      </c>
      <c r="ZB144">
        <f t="shared" si="4139"/>
        <v>0</v>
      </c>
      <c r="ZC144">
        <f t="shared" si="4140"/>
        <v>0</v>
      </c>
      <c r="ZD144">
        <f t="shared" si="4141"/>
        <v>0</v>
      </c>
      <c r="ZE144">
        <f t="shared" si="4142"/>
        <v>0</v>
      </c>
      <c r="ZG144" s="4">
        <f t="shared" si="4143"/>
        <v>295</v>
      </c>
      <c r="ZH144" s="4">
        <f t="shared" si="4144"/>
        <v>103</v>
      </c>
      <c r="ZI144" s="4">
        <f t="shared" si="4145"/>
        <v>63</v>
      </c>
      <c r="ZJ144" s="4">
        <f t="shared" si="4146"/>
        <v>0</v>
      </c>
      <c r="ZL144" s="4">
        <f t="shared" si="4147"/>
        <v>461</v>
      </c>
      <c r="ZO144">
        <f t="shared" si="4148"/>
        <v>50</v>
      </c>
      <c r="ZP144">
        <f t="shared" si="4149"/>
        <v>80</v>
      </c>
      <c r="ZQ144">
        <f t="shared" si="4150"/>
        <v>66</v>
      </c>
      <c r="ZR144">
        <f t="shared" si="4151"/>
        <v>0</v>
      </c>
      <c r="ZS144">
        <f t="shared" si="4152"/>
        <v>0</v>
      </c>
      <c r="ZT144">
        <f t="shared" si="4153"/>
        <v>67</v>
      </c>
      <c r="ZU144">
        <f t="shared" si="4154"/>
        <v>48</v>
      </c>
      <c r="ZV144">
        <f t="shared" si="4155"/>
        <v>55</v>
      </c>
      <c r="ZW144">
        <f t="shared" si="4156"/>
        <v>32</v>
      </c>
      <c r="ZX144">
        <f t="shared" si="4157"/>
        <v>30</v>
      </c>
      <c r="ZY144">
        <f t="shared" si="4158"/>
        <v>33</v>
      </c>
      <c r="ZZ144">
        <f t="shared" si="4159"/>
        <v>0</v>
      </c>
      <c r="AAA144">
        <f t="shared" si="4160"/>
        <v>0</v>
      </c>
      <c r="AAB144">
        <f t="shared" si="4161"/>
        <v>0</v>
      </c>
      <c r="AAC144">
        <f t="shared" si="4162"/>
        <v>0</v>
      </c>
      <c r="AAD144">
        <f t="shared" si="4163"/>
        <v>0</v>
      </c>
      <c r="AAE144">
        <f t="shared" si="4164"/>
        <v>0</v>
      </c>
      <c r="AAF144">
        <f t="shared" si="4165"/>
        <v>0</v>
      </c>
      <c r="AAG144">
        <f t="shared" si="4166"/>
        <v>0</v>
      </c>
      <c r="AAH144">
        <f t="shared" si="4167"/>
        <v>0</v>
      </c>
      <c r="AAI144">
        <f t="shared" si="4168"/>
        <v>0</v>
      </c>
      <c r="AAJ144">
        <f t="shared" si="4169"/>
        <v>0</v>
      </c>
      <c r="AAK144">
        <f t="shared" si="4170"/>
        <v>0</v>
      </c>
      <c r="AAL144">
        <f t="shared" si="4171"/>
        <v>0</v>
      </c>
      <c r="AAM144">
        <f t="shared" si="4172"/>
        <v>0</v>
      </c>
      <c r="AAN144">
        <f t="shared" si="4173"/>
        <v>0</v>
      </c>
      <c r="AAO144">
        <f t="shared" si="4174"/>
        <v>0</v>
      </c>
      <c r="AAP144">
        <f t="shared" si="4175"/>
        <v>0</v>
      </c>
      <c r="AAQ144">
        <f t="shared" si="4176"/>
        <v>0</v>
      </c>
      <c r="AAR144">
        <f t="shared" si="4177"/>
        <v>0</v>
      </c>
      <c r="AAS144">
        <f t="shared" si="4178"/>
        <v>0</v>
      </c>
      <c r="AAT144">
        <f t="shared" si="4179"/>
        <v>0</v>
      </c>
      <c r="AAU144">
        <f t="shared" si="4180"/>
        <v>0</v>
      </c>
      <c r="AAV144">
        <f t="shared" si="4181"/>
        <v>0</v>
      </c>
      <c r="AAW144">
        <f t="shared" si="4182"/>
        <v>0</v>
      </c>
      <c r="AAX144">
        <f t="shared" si="4183"/>
        <v>0</v>
      </c>
      <c r="AAY144">
        <f t="shared" si="4184"/>
        <v>0</v>
      </c>
      <c r="AAZ144">
        <f t="shared" si="4185"/>
        <v>0</v>
      </c>
      <c r="ABA144">
        <f t="shared" si="4186"/>
        <v>0</v>
      </c>
      <c r="ABB144">
        <f t="shared" si="4187"/>
        <v>0</v>
      </c>
      <c r="ABC144">
        <f t="shared" si="4188"/>
        <v>0</v>
      </c>
      <c r="ABD144">
        <f t="shared" si="4189"/>
        <v>0</v>
      </c>
      <c r="ABE144">
        <f t="shared" si="4190"/>
        <v>0</v>
      </c>
      <c r="ABF144">
        <f t="shared" si="4191"/>
        <v>0</v>
      </c>
      <c r="ABG144">
        <f t="shared" si="4192"/>
        <v>0</v>
      </c>
      <c r="ABH144">
        <f t="shared" si="4193"/>
        <v>0</v>
      </c>
      <c r="ABI144">
        <f t="shared" si="4194"/>
        <v>0</v>
      </c>
      <c r="ABJ144">
        <f t="shared" si="4195"/>
        <v>0</v>
      </c>
      <c r="ABK144">
        <f t="shared" si="4196"/>
        <v>0</v>
      </c>
      <c r="ABL144">
        <f t="shared" si="4197"/>
        <v>0</v>
      </c>
      <c r="ABM144">
        <f t="shared" si="4198"/>
        <v>0</v>
      </c>
      <c r="ABN144">
        <f t="shared" si="4199"/>
        <v>0</v>
      </c>
      <c r="ABO144">
        <f t="shared" si="4200"/>
        <v>0</v>
      </c>
      <c r="ABP144">
        <f t="shared" si="4201"/>
        <v>0</v>
      </c>
      <c r="ABQ144">
        <f t="shared" si="4202"/>
        <v>0</v>
      </c>
      <c r="ABR144">
        <f t="shared" si="4203"/>
        <v>0</v>
      </c>
      <c r="ABS144">
        <f t="shared" si="4204"/>
        <v>0</v>
      </c>
      <c r="ABT144">
        <f t="shared" si="4205"/>
        <v>0</v>
      </c>
      <c r="ABU144">
        <f t="shared" si="4206"/>
        <v>0</v>
      </c>
      <c r="ABV144">
        <f t="shared" si="4207"/>
        <v>0</v>
      </c>
      <c r="ABW144">
        <f t="shared" si="4208"/>
        <v>0</v>
      </c>
      <c r="ABX144">
        <f t="shared" si="4209"/>
        <v>0</v>
      </c>
      <c r="ABY144">
        <f t="shared" si="4210"/>
        <v>0</v>
      </c>
      <c r="ABZ144">
        <f t="shared" si="4211"/>
        <v>0</v>
      </c>
      <c r="ACA144">
        <f t="shared" si="4212"/>
        <v>0</v>
      </c>
      <c r="ACB144">
        <f t="shared" si="4213"/>
        <v>0</v>
      </c>
      <c r="ACC144">
        <f t="shared" si="4214"/>
        <v>0</v>
      </c>
      <c r="ACD144">
        <f t="shared" si="4215"/>
        <v>0</v>
      </c>
      <c r="ACE144">
        <f t="shared" si="4216"/>
        <v>0</v>
      </c>
      <c r="ACF144">
        <f t="shared" si="4217"/>
        <v>0</v>
      </c>
      <c r="ACG144">
        <f t="shared" si="4218"/>
        <v>0</v>
      </c>
      <c r="ACH144">
        <f t="shared" si="4219"/>
        <v>0</v>
      </c>
      <c r="ACI144">
        <f t="shared" si="4220"/>
        <v>0</v>
      </c>
      <c r="ACJ144">
        <f t="shared" si="4221"/>
        <v>0</v>
      </c>
      <c r="ACK144">
        <f t="shared" si="4222"/>
        <v>0</v>
      </c>
      <c r="ACL144">
        <f t="shared" si="4223"/>
        <v>0</v>
      </c>
      <c r="ACM144">
        <f t="shared" si="4224"/>
        <v>0</v>
      </c>
      <c r="ACN144">
        <f t="shared" si="4225"/>
        <v>0</v>
      </c>
      <c r="ACO144">
        <f t="shared" si="4226"/>
        <v>0</v>
      </c>
      <c r="ACP144">
        <f t="shared" si="4227"/>
        <v>0</v>
      </c>
      <c r="ACQ144">
        <f t="shared" si="4228"/>
        <v>0</v>
      </c>
      <c r="ACR144">
        <f t="shared" si="4229"/>
        <v>0</v>
      </c>
      <c r="ACS144">
        <f t="shared" si="4230"/>
        <v>0</v>
      </c>
      <c r="ACT144">
        <f t="shared" si="4231"/>
        <v>0</v>
      </c>
      <c r="ACU144">
        <f t="shared" si="4232"/>
        <v>0</v>
      </c>
      <c r="ACW144" s="4">
        <f t="shared" si="4233"/>
        <v>35.799999999999997</v>
      </c>
      <c r="ACX144" s="4">
        <f t="shared" si="4234"/>
        <v>85.7</v>
      </c>
      <c r="ACY144" s="4">
        <f t="shared" si="4235"/>
        <v>44.7</v>
      </c>
      <c r="ACZ144" s="4">
        <f t="shared" si="4236"/>
        <v>0</v>
      </c>
      <c r="ADA144" s="88">
        <f t="shared" si="4237"/>
        <v>6.5459911396212567</v>
      </c>
      <c r="ADB144" s="4">
        <f t="shared" si="4238"/>
        <v>166.2</v>
      </c>
      <c r="ADC144" s="5">
        <f t="shared" si="4239"/>
        <v>2.6758176320519302</v>
      </c>
      <c r="ADD144" s="5">
        <f t="shared" si="4240"/>
        <v>4.7275786614291251</v>
      </c>
      <c r="ADE144">
        <f t="shared" si="4241"/>
        <v>16.7</v>
      </c>
      <c r="ADF144">
        <f t="shared" si="4242"/>
        <v>19.100000000000001</v>
      </c>
      <c r="ADG144">
        <f t="shared" si="4243"/>
        <v>0</v>
      </c>
      <c r="ADH144">
        <f t="shared" si="4244"/>
        <v>0</v>
      </c>
      <c r="ADI144">
        <f t="shared" si="4245"/>
        <v>0</v>
      </c>
      <c r="ADJ144">
        <f t="shared" si="4246"/>
        <v>0</v>
      </c>
      <c r="ADK144">
        <f t="shared" si="4247"/>
        <v>60.7</v>
      </c>
      <c r="ADL144">
        <f t="shared" si="4248"/>
        <v>25</v>
      </c>
      <c r="ADM144">
        <f t="shared" si="4249"/>
        <v>0</v>
      </c>
      <c r="ADN144">
        <f t="shared" si="4250"/>
        <v>0</v>
      </c>
      <c r="ADO144">
        <f t="shared" si="4251"/>
        <v>44.7</v>
      </c>
      <c r="ADP144">
        <f t="shared" si="4252"/>
        <v>0</v>
      </c>
      <c r="ADQ144">
        <f t="shared" si="4253"/>
        <v>0</v>
      </c>
      <c r="ADR144">
        <f t="shared" si="4254"/>
        <v>0</v>
      </c>
      <c r="ADS144">
        <f t="shared" si="4255"/>
        <v>0</v>
      </c>
      <c r="ADT144">
        <f t="shared" si="4256"/>
        <v>0</v>
      </c>
      <c r="ADU144">
        <f t="shared" si="4257"/>
        <v>0</v>
      </c>
      <c r="ADV144">
        <f t="shared" si="4258"/>
        <v>0</v>
      </c>
      <c r="ADW144">
        <f t="shared" si="4259"/>
        <v>0</v>
      </c>
      <c r="ADX144">
        <f t="shared" si="4260"/>
        <v>0</v>
      </c>
      <c r="ADY144">
        <f t="shared" si="4261"/>
        <v>0</v>
      </c>
      <c r="ADZ144">
        <f t="shared" si="4262"/>
        <v>0</v>
      </c>
      <c r="AEA144">
        <f t="shared" si="4263"/>
        <v>0</v>
      </c>
      <c r="AEB144">
        <f t="shared" si="4264"/>
        <v>0</v>
      </c>
      <c r="AEC144">
        <f t="shared" si="4265"/>
        <v>0</v>
      </c>
      <c r="AED144">
        <f t="shared" si="4266"/>
        <v>0</v>
      </c>
      <c r="AEE144">
        <f t="shared" si="4267"/>
        <v>0</v>
      </c>
      <c r="AEF144">
        <f t="shared" si="4268"/>
        <v>0</v>
      </c>
      <c r="AEG144">
        <f t="shared" si="4269"/>
        <v>0</v>
      </c>
      <c r="AEH144">
        <f t="shared" si="4270"/>
        <v>0</v>
      </c>
      <c r="AEI144">
        <f t="shared" si="4271"/>
        <v>0</v>
      </c>
      <c r="AEJ144">
        <f t="shared" si="4272"/>
        <v>0</v>
      </c>
      <c r="AEK144">
        <f t="shared" si="4273"/>
        <v>0</v>
      </c>
      <c r="AEL144">
        <f t="shared" si="4274"/>
        <v>0</v>
      </c>
      <c r="AEM144">
        <f t="shared" si="4275"/>
        <v>0</v>
      </c>
      <c r="AEN144">
        <f t="shared" si="4276"/>
        <v>0</v>
      </c>
      <c r="AEO144">
        <f t="shared" si="4277"/>
        <v>0</v>
      </c>
      <c r="AEP144">
        <f t="shared" si="4278"/>
        <v>0</v>
      </c>
      <c r="AEQ144">
        <f t="shared" si="4279"/>
        <v>0</v>
      </c>
      <c r="AER144">
        <f t="shared" si="4280"/>
        <v>0</v>
      </c>
      <c r="AES144">
        <f t="shared" si="4281"/>
        <v>0</v>
      </c>
      <c r="AET144">
        <f t="shared" si="4282"/>
        <v>0</v>
      </c>
      <c r="AEU144">
        <f t="shared" si="4283"/>
        <v>0</v>
      </c>
      <c r="AEV144">
        <f t="shared" si="4284"/>
        <v>0</v>
      </c>
      <c r="AEW144">
        <f t="shared" si="4285"/>
        <v>0</v>
      </c>
      <c r="AEX144">
        <f t="shared" si="4286"/>
        <v>0</v>
      </c>
      <c r="AEY144">
        <f t="shared" si="4287"/>
        <v>0</v>
      </c>
      <c r="AEZ144">
        <f t="shared" si="4288"/>
        <v>0</v>
      </c>
      <c r="AFA144">
        <f t="shared" si="4289"/>
        <v>0</v>
      </c>
      <c r="AFB144">
        <f t="shared" si="4290"/>
        <v>0</v>
      </c>
      <c r="AFC144">
        <f t="shared" si="4291"/>
        <v>0</v>
      </c>
      <c r="AFD144">
        <f t="shared" si="4292"/>
        <v>0</v>
      </c>
      <c r="AFE144">
        <f t="shared" si="4293"/>
        <v>0</v>
      </c>
      <c r="AFF144">
        <f t="shared" si="4294"/>
        <v>0</v>
      </c>
      <c r="AFG144">
        <f t="shared" si="4295"/>
        <v>0</v>
      </c>
      <c r="AFH144">
        <f t="shared" si="4296"/>
        <v>0</v>
      </c>
      <c r="AFI144">
        <f t="shared" si="4297"/>
        <v>0</v>
      </c>
      <c r="AFJ144">
        <f t="shared" si="4298"/>
        <v>0</v>
      </c>
      <c r="AFK144">
        <f t="shared" si="4299"/>
        <v>0</v>
      </c>
      <c r="AFL144">
        <f t="shared" si="4300"/>
        <v>0</v>
      </c>
      <c r="AFM144">
        <f t="shared" si="4301"/>
        <v>0</v>
      </c>
      <c r="AFN144">
        <f t="shared" si="4302"/>
        <v>0</v>
      </c>
      <c r="AFO144">
        <f t="shared" si="4303"/>
        <v>0</v>
      </c>
      <c r="AFP144">
        <f t="shared" si="4304"/>
        <v>0</v>
      </c>
      <c r="AFQ144">
        <f t="shared" si="4305"/>
        <v>0</v>
      </c>
      <c r="AFR144">
        <f t="shared" si="4306"/>
        <v>0</v>
      </c>
      <c r="AFS144">
        <f t="shared" si="4307"/>
        <v>0</v>
      </c>
      <c r="AFT144">
        <f t="shared" si="4308"/>
        <v>0</v>
      </c>
      <c r="AFU144">
        <f t="shared" si="4309"/>
        <v>0</v>
      </c>
      <c r="AFV144">
        <f t="shared" si="4310"/>
        <v>0</v>
      </c>
      <c r="AFW144">
        <f t="shared" si="4311"/>
        <v>0</v>
      </c>
      <c r="AFX144">
        <f t="shared" si="4312"/>
        <v>0</v>
      </c>
      <c r="AFY144">
        <f t="shared" si="4313"/>
        <v>0</v>
      </c>
      <c r="AFZ144">
        <f t="shared" si="4314"/>
        <v>0</v>
      </c>
      <c r="AGA144">
        <f t="shared" si="4315"/>
        <v>0</v>
      </c>
      <c r="AGB144">
        <f t="shared" si="4316"/>
        <v>0</v>
      </c>
      <c r="AGC144">
        <f t="shared" si="4317"/>
        <v>0</v>
      </c>
      <c r="AGD144">
        <f t="shared" si="4318"/>
        <v>0</v>
      </c>
      <c r="AGE144">
        <f t="shared" si="4319"/>
        <v>0</v>
      </c>
      <c r="AGF144">
        <f t="shared" si="4320"/>
        <v>0</v>
      </c>
      <c r="AGG144">
        <f t="shared" si="4321"/>
        <v>0</v>
      </c>
      <c r="AGH144">
        <f t="shared" si="4322"/>
        <v>0</v>
      </c>
      <c r="AGI144">
        <f t="shared" si="4323"/>
        <v>0</v>
      </c>
      <c r="AGJ144">
        <f t="shared" si="4324"/>
        <v>0</v>
      </c>
      <c r="AGK144">
        <f t="shared" si="4325"/>
        <v>0</v>
      </c>
      <c r="AGM144" s="88">
        <f t="shared" si="4326"/>
        <v>74.25</v>
      </c>
      <c r="AGN144" s="88">
        <v>74.25</v>
      </c>
      <c r="AGO144">
        <v>7</v>
      </c>
      <c r="AGP144">
        <f t="shared" si="4327"/>
        <v>7</v>
      </c>
      <c r="AGQ144">
        <f t="shared" si="4328"/>
        <v>7</v>
      </c>
      <c r="AGR144">
        <f t="shared" si="4329"/>
        <v>7</v>
      </c>
      <c r="AGS144">
        <f t="shared" si="4330"/>
        <v>0</v>
      </c>
      <c r="AGT144">
        <f t="shared" si="4331"/>
        <v>0</v>
      </c>
      <c r="AGU144">
        <f t="shared" si="4332"/>
        <v>7</v>
      </c>
      <c r="AGV144">
        <f t="shared" si="4333"/>
        <v>3</v>
      </c>
      <c r="AGW144">
        <f t="shared" si="4334"/>
        <v>5</v>
      </c>
      <c r="AGX144">
        <f t="shared" si="4335"/>
        <v>7</v>
      </c>
      <c r="AGY144">
        <f t="shared" si="4336"/>
        <v>10</v>
      </c>
      <c r="AGZ144">
        <f t="shared" si="4337"/>
        <v>10</v>
      </c>
      <c r="AHA144">
        <f t="shared" si="4338"/>
        <v>0</v>
      </c>
      <c r="AHB144">
        <f t="shared" si="4339"/>
        <v>0</v>
      </c>
      <c r="AHC144">
        <f t="shared" si="4340"/>
        <v>0</v>
      </c>
      <c r="AHD144">
        <f t="shared" si="4341"/>
        <v>0</v>
      </c>
      <c r="AHE144">
        <f t="shared" si="4342"/>
        <v>0</v>
      </c>
      <c r="AHF144">
        <f t="shared" si="4343"/>
        <v>0</v>
      </c>
      <c r="AHG144">
        <f t="shared" si="4344"/>
        <v>0</v>
      </c>
      <c r="AHH144">
        <f t="shared" si="4345"/>
        <v>0</v>
      </c>
      <c r="AHI144">
        <f t="shared" si="4346"/>
        <v>0</v>
      </c>
      <c r="AHJ144">
        <f t="shared" si="4347"/>
        <v>0</v>
      </c>
      <c r="AHK144">
        <f t="shared" si="4348"/>
        <v>0</v>
      </c>
      <c r="AHL144">
        <f t="shared" si="4349"/>
        <v>0</v>
      </c>
      <c r="AHM144">
        <f t="shared" si="4350"/>
        <v>0</v>
      </c>
      <c r="AHN144">
        <f t="shared" si="4351"/>
        <v>0</v>
      </c>
      <c r="AHO144">
        <f t="shared" si="4352"/>
        <v>0</v>
      </c>
      <c r="AHP144">
        <f t="shared" si="4353"/>
        <v>0</v>
      </c>
      <c r="AHQ144">
        <f t="shared" si="4354"/>
        <v>0</v>
      </c>
      <c r="AHR144">
        <f t="shared" si="4355"/>
        <v>0</v>
      </c>
      <c r="AHS144">
        <f t="shared" si="4356"/>
        <v>0</v>
      </c>
      <c r="AHT144">
        <f t="shared" si="4357"/>
        <v>0</v>
      </c>
      <c r="AHU144">
        <f t="shared" si="4358"/>
        <v>0</v>
      </c>
      <c r="AHV144">
        <f t="shared" si="4359"/>
        <v>0</v>
      </c>
      <c r="AHW144">
        <f t="shared" si="4360"/>
        <v>0</v>
      </c>
      <c r="AHX144">
        <f t="shared" si="4361"/>
        <v>0</v>
      </c>
      <c r="AHY144">
        <f t="shared" si="4362"/>
        <v>0</v>
      </c>
      <c r="AHZ144">
        <f t="shared" si="4363"/>
        <v>0</v>
      </c>
      <c r="AIA144">
        <f t="shared" si="4364"/>
        <v>0</v>
      </c>
      <c r="AIB144">
        <f t="shared" si="4365"/>
        <v>0</v>
      </c>
      <c r="AIC144">
        <f t="shared" si="4366"/>
        <v>0</v>
      </c>
      <c r="AID144">
        <f t="shared" si="4367"/>
        <v>0</v>
      </c>
      <c r="AIE144">
        <f t="shared" si="4368"/>
        <v>0</v>
      </c>
      <c r="AIF144">
        <f t="shared" si="4369"/>
        <v>0</v>
      </c>
      <c r="AIG144">
        <f t="shared" si="4370"/>
        <v>0</v>
      </c>
      <c r="AIH144">
        <f t="shared" si="4371"/>
        <v>0</v>
      </c>
      <c r="AII144">
        <f t="shared" si="4372"/>
        <v>0</v>
      </c>
      <c r="AIJ144">
        <f t="shared" si="4373"/>
        <v>0</v>
      </c>
      <c r="AIK144">
        <f t="shared" si="4374"/>
        <v>0</v>
      </c>
      <c r="AIL144">
        <f t="shared" si="4375"/>
        <v>0</v>
      </c>
      <c r="AIM144">
        <f t="shared" si="4376"/>
        <v>0</v>
      </c>
      <c r="AIN144">
        <f t="shared" si="4377"/>
        <v>0</v>
      </c>
      <c r="AIO144">
        <f t="shared" si="4378"/>
        <v>0</v>
      </c>
      <c r="AIP144">
        <f t="shared" si="4379"/>
        <v>0</v>
      </c>
      <c r="AIQ144">
        <f t="shared" si="4380"/>
        <v>0</v>
      </c>
      <c r="AIR144">
        <f t="shared" si="4381"/>
        <v>0</v>
      </c>
      <c r="AIS144">
        <f t="shared" si="4382"/>
        <v>0</v>
      </c>
      <c r="AIT144">
        <f t="shared" si="4383"/>
        <v>0</v>
      </c>
      <c r="AIU144">
        <f t="shared" si="4384"/>
        <v>0</v>
      </c>
      <c r="AIV144">
        <f t="shared" si="4385"/>
        <v>0</v>
      </c>
      <c r="AIW144">
        <f t="shared" si="4386"/>
        <v>0</v>
      </c>
      <c r="AIX144">
        <f t="shared" si="4387"/>
        <v>0</v>
      </c>
      <c r="AIY144">
        <f t="shared" si="4388"/>
        <v>0</v>
      </c>
      <c r="AIZ144">
        <f t="shared" si="4389"/>
        <v>0</v>
      </c>
      <c r="AJA144">
        <f t="shared" si="4390"/>
        <v>0</v>
      </c>
      <c r="AJB144">
        <f t="shared" si="4391"/>
        <v>0</v>
      </c>
      <c r="AJC144">
        <f t="shared" si="4392"/>
        <v>0</v>
      </c>
      <c r="AJD144">
        <f t="shared" si="4393"/>
        <v>0</v>
      </c>
      <c r="AJE144">
        <f t="shared" si="4394"/>
        <v>0</v>
      </c>
      <c r="AJF144">
        <f t="shared" si="4395"/>
        <v>0</v>
      </c>
      <c r="AJG144">
        <f t="shared" si="4396"/>
        <v>0</v>
      </c>
      <c r="AJH144">
        <f t="shared" si="4397"/>
        <v>0</v>
      </c>
      <c r="AJI144">
        <f t="shared" si="4398"/>
        <v>0</v>
      </c>
      <c r="AJJ144">
        <f t="shared" si="4399"/>
        <v>0</v>
      </c>
      <c r="AJK144">
        <f t="shared" si="4400"/>
        <v>0</v>
      </c>
      <c r="AJL144">
        <f t="shared" si="4401"/>
        <v>0</v>
      </c>
      <c r="AJM144">
        <f t="shared" si="4402"/>
        <v>0</v>
      </c>
      <c r="AJN144">
        <f t="shared" si="4403"/>
        <v>0</v>
      </c>
      <c r="AJO144">
        <f t="shared" si="4404"/>
        <v>0</v>
      </c>
      <c r="AJP144">
        <f t="shared" si="4405"/>
        <v>0</v>
      </c>
      <c r="AJQ144">
        <f t="shared" si="4406"/>
        <v>0</v>
      </c>
      <c r="AJR144">
        <f t="shared" si="4407"/>
        <v>0</v>
      </c>
      <c r="AJS144">
        <f t="shared" si="4408"/>
        <v>0</v>
      </c>
      <c r="AJT144">
        <f t="shared" si="4409"/>
        <v>0</v>
      </c>
      <c r="AJU144">
        <f t="shared" si="4410"/>
        <v>0</v>
      </c>
      <c r="AJV144">
        <f t="shared" si="4411"/>
        <v>0</v>
      </c>
      <c r="AJX144">
        <v>51</v>
      </c>
      <c r="AJY144">
        <v>1</v>
      </c>
      <c r="AJZ144">
        <v>1</v>
      </c>
      <c r="AKA144">
        <f t="shared" si="4412"/>
        <v>0</v>
      </c>
      <c r="AKB144">
        <f t="shared" si="4413"/>
        <v>0</v>
      </c>
      <c r="AKC144">
        <f t="shared" si="4414"/>
        <v>0.25</v>
      </c>
      <c r="AKD144">
        <f t="shared" si="4415"/>
        <v>8</v>
      </c>
      <c r="AKE144">
        <f t="shared" si="4416"/>
        <v>8</v>
      </c>
      <c r="AKF144">
        <f t="shared" si="4417"/>
        <v>2</v>
      </c>
      <c r="AKG144">
        <f t="shared" si="4418"/>
        <v>2</v>
      </c>
      <c r="AKH144">
        <f t="shared" si="4419"/>
        <v>1</v>
      </c>
      <c r="AKI144">
        <f t="shared" si="4420"/>
        <v>0</v>
      </c>
      <c r="AKJ144">
        <f t="shared" si="4421"/>
        <v>0</v>
      </c>
      <c r="AKK144">
        <f t="shared" si="4422"/>
        <v>0</v>
      </c>
      <c r="AKL144">
        <f t="shared" si="4423"/>
        <v>0</v>
      </c>
      <c r="AKM144">
        <f t="shared" si="4424"/>
        <v>0</v>
      </c>
      <c r="AKN144">
        <f t="shared" si="4425"/>
        <v>0</v>
      </c>
      <c r="AKO144">
        <f t="shared" si="4426"/>
        <v>0</v>
      </c>
      <c r="AKP144">
        <f t="shared" si="4427"/>
        <v>0</v>
      </c>
      <c r="AKQ144">
        <f t="shared" si="4428"/>
        <v>0</v>
      </c>
      <c r="AKR144">
        <f t="shared" si="4429"/>
        <v>0</v>
      </c>
      <c r="AKS144">
        <f t="shared" si="4430"/>
        <v>0</v>
      </c>
      <c r="AKT144">
        <f t="shared" si="4431"/>
        <v>0</v>
      </c>
      <c r="AKU144">
        <f t="shared" si="4432"/>
        <v>0</v>
      </c>
      <c r="AKV144">
        <f t="shared" si="4433"/>
        <v>0</v>
      </c>
      <c r="AKW144">
        <f t="shared" si="4434"/>
        <v>0</v>
      </c>
      <c r="AKX144">
        <f t="shared" si="4435"/>
        <v>0</v>
      </c>
      <c r="AKY144">
        <f t="shared" si="4436"/>
        <v>0</v>
      </c>
      <c r="AKZ144">
        <f t="shared" si="4437"/>
        <v>0</v>
      </c>
      <c r="ALA144">
        <f t="shared" si="4438"/>
        <v>0</v>
      </c>
      <c r="ALB144">
        <f t="shared" si="4439"/>
        <v>0</v>
      </c>
      <c r="ALC144">
        <f t="shared" si="4440"/>
        <v>0</v>
      </c>
      <c r="ALD144">
        <f t="shared" si="4441"/>
        <v>0</v>
      </c>
      <c r="ALE144">
        <f t="shared" si="4442"/>
        <v>0</v>
      </c>
      <c r="ALF144">
        <f t="shared" si="4443"/>
        <v>0</v>
      </c>
      <c r="ALG144">
        <f t="shared" si="4444"/>
        <v>0</v>
      </c>
      <c r="ALH144">
        <f t="shared" si="4445"/>
        <v>0</v>
      </c>
      <c r="ALI144">
        <f t="shared" si="4446"/>
        <v>0</v>
      </c>
      <c r="ALJ144">
        <f t="shared" si="4447"/>
        <v>0</v>
      </c>
      <c r="ALK144">
        <f t="shared" si="4448"/>
        <v>0</v>
      </c>
      <c r="ALL144">
        <f t="shared" si="4449"/>
        <v>0</v>
      </c>
      <c r="ALM144">
        <f t="shared" si="4450"/>
        <v>0</v>
      </c>
      <c r="ALN144">
        <f t="shared" si="4451"/>
        <v>0</v>
      </c>
      <c r="ALO144">
        <f t="shared" si="4452"/>
        <v>0</v>
      </c>
      <c r="ALP144">
        <f t="shared" si="4453"/>
        <v>0</v>
      </c>
      <c r="ALQ144">
        <f t="shared" si="4454"/>
        <v>0</v>
      </c>
      <c r="ALR144">
        <f t="shared" si="4455"/>
        <v>0</v>
      </c>
      <c r="ALS144">
        <f t="shared" si="4456"/>
        <v>0</v>
      </c>
      <c r="ALT144">
        <f t="shared" si="4457"/>
        <v>0</v>
      </c>
      <c r="ALU144">
        <f t="shared" si="4458"/>
        <v>0</v>
      </c>
      <c r="ALV144">
        <f t="shared" si="4459"/>
        <v>0</v>
      </c>
      <c r="ALW144">
        <f t="shared" si="4460"/>
        <v>0</v>
      </c>
      <c r="ALX144">
        <f t="shared" si="4461"/>
        <v>0</v>
      </c>
      <c r="ALY144">
        <f t="shared" si="4462"/>
        <v>0</v>
      </c>
      <c r="ALZ144">
        <f t="shared" si="4463"/>
        <v>0</v>
      </c>
      <c r="AMA144">
        <f t="shared" si="4464"/>
        <v>0</v>
      </c>
      <c r="AMB144">
        <f t="shared" si="4465"/>
        <v>0</v>
      </c>
      <c r="AMC144">
        <f t="shared" si="4466"/>
        <v>0</v>
      </c>
      <c r="AMD144">
        <f t="shared" si="4467"/>
        <v>0</v>
      </c>
      <c r="AME144">
        <f t="shared" si="4468"/>
        <v>0</v>
      </c>
      <c r="AMF144">
        <f t="shared" si="4469"/>
        <v>0</v>
      </c>
      <c r="AMG144">
        <f t="shared" si="4470"/>
        <v>0</v>
      </c>
      <c r="AMH144">
        <f t="shared" si="4471"/>
        <v>0</v>
      </c>
      <c r="AMI144">
        <f t="shared" si="4472"/>
        <v>0</v>
      </c>
      <c r="AMJ144">
        <f t="shared" si="4473"/>
        <v>0</v>
      </c>
      <c r="AMK144">
        <f t="shared" si="4474"/>
        <v>0</v>
      </c>
      <c r="AML144">
        <f t="shared" si="4475"/>
        <v>0</v>
      </c>
      <c r="AMM144">
        <f t="shared" si="4476"/>
        <v>0</v>
      </c>
      <c r="AMN144">
        <f t="shared" si="4477"/>
        <v>0</v>
      </c>
      <c r="AMO144">
        <f t="shared" si="4478"/>
        <v>0</v>
      </c>
      <c r="AMP144">
        <f t="shared" si="4479"/>
        <v>0</v>
      </c>
      <c r="AMQ144">
        <f t="shared" si="4480"/>
        <v>0</v>
      </c>
      <c r="AMR144">
        <f t="shared" si="4481"/>
        <v>0</v>
      </c>
      <c r="AMS144">
        <f t="shared" si="4482"/>
        <v>0</v>
      </c>
      <c r="AMT144">
        <f t="shared" si="4483"/>
        <v>0</v>
      </c>
      <c r="AMU144">
        <f t="shared" si="4484"/>
        <v>0</v>
      </c>
      <c r="AMV144">
        <f t="shared" si="4485"/>
        <v>0</v>
      </c>
      <c r="AMW144">
        <f t="shared" si="4486"/>
        <v>0</v>
      </c>
      <c r="AMX144">
        <f t="shared" si="4487"/>
        <v>0</v>
      </c>
      <c r="AMY144">
        <f t="shared" si="4488"/>
        <v>0</v>
      </c>
      <c r="AMZ144">
        <f t="shared" si="4489"/>
        <v>0</v>
      </c>
      <c r="ANA144">
        <f t="shared" si="4490"/>
        <v>0</v>
      </c>
      <c r="ANB144">
        <f t="shared" si="4491"/>
        <v>0</v>
      </c>
      <c r="ANC144">
        <f t="shared" si="4492"/>
        <v>0</v>
      </c>
      <c r="AND144">
        <f t="shared" si="4493"/>
        <v>0</v>
      </c>
      <c r="ANR144" s="4">
        <v>1728</v>
      </c>
      <c r="ANS144" s="4">
        <f t="shared" si="4494"/>
        <v>1728</v>
      </c>
      <c r="ANU144" s="4">
        <v>1932</v>
      </c>
      <c r="ANV144" t="str">
        <f t="shared" si="4495"/>
        <v>1902</v>
      </c>
      <c r="ANW144" t="str">
        <f t="shared" si="4496"/>
        <v>1895</v>
      </c>
      <c r="ANX144" t="str">
        <f t="shared" si="4497"/>
        <v>1872</v>
      </c>
      <c r="ANY144" t="str">
        <f t="shared" si="4498"/>
        <v>1872</v>
      </c>
      <c r="ANZ144" t="str">
        <f t="shared" si="4499"/>
        <v>1872</v>
      </c>
      <c r="AOA144" t="str">
        <f t="shared" si="4500"/>
        <v>1833</v>
      </c>
      <c r="AOB144" t="str">
        <f t="shared" si="4501"/>
        <v>1841</v>
      </c>
      <c r="AOC144" t="str">
        <f t="shared" si="4502"/>
        <v>1836</v>
      </c>
      <c r="AOD144" t="str">
        <f t="shared" si="4503"/>
        <v>1793</v>
      </c>
      <c r="AOE144" t="str">
        <f t="shared" si="4504"/>
        <v>1739</v>
      </c>
      <c r="AOF144" t="str">
        <f t="shared" si="4505"/>
        <v>1728</v>
      </c>
      <c r="AOG144" t="str">
        <f t="shared" si="4506"/>
        <v>1728</v>
      </c>
      <c r="AOH144" t="str">
        <f t="shared" si="4507"/>
        <v>1728</v>
      </c>
      <c r="AOI144" t="str">
        <f t="shared" si="4508"/>
        <v>1728</v>
      </c>
      <c r="AOJ144" t="str">
        <f t="shared" si="4509"/>
        <v>1728</v>
      </c>
      <c r="AOK144" t="str">
        <f t="shared" si="4510"/>
        <v>1728</v>
      </c>
      <c r="AOL144" t="str">
        <f t="shared" si="4511"/>
        <v>1728</v>
      </c>
      <c r="AOM144" t="str">
        <f t="shared" si="4512"/>
        <v>1728</v>
      </c>
      <c r="AON144" t="str">
        <f t="shared" si="4513"/>
        <v>1728</v>
      </c>
      <c r="AOO144" t="str">
        <f t="shared" si="4514"/>
        <v>1728</v>
      </c>
      <c r="AOP144" t="str">
        <f t="shared" si="4515"/>
        <v>1728</v>
      </c>
      <c r="AOQ144" t="str">
        <f t="shared" si="4516"/>
        <v>1728</v>
      </c>
      <c r="AOR144" t="str">
        <f t="shared" si="4517"/>
        <v>1728</v>
      </c>
      <c r="AOS144" t="str">
        <f t="shared" si="4518"/>
        <v>1728</v>
      </c>
      <c r="AOT144" t="str">
        <f t="shared" si="4519"/>
        <v>1728</v>
      </c>
      <c r="AOU144" t="str">
        <f t="shared" si="4520"/>
        <v>1728</v>
      </c>
      <c r="AOV144" t="str">
        <f t="shared" si="4521"/>
        <v>1728</v>
      </c>
      <c r="AOW144" t="str">
        <f t="shared" si="4522"/>
        <v>1728</v>
      </c>
      <c r="AOX144" t="str">
        <f t="shared" si="4523"/>
        <v>1728</v>
      </c>
      <c r="AOY144" t="str">
        <f t="shared" si="4524"/>
        <v>1728</v>
      </c>
      <c r="AOZ144" t="str">
        <f t="shared" si="4525"/>
        <v>1728</v>
      </c>
      <c r="APA144" t="str">
        <f t="shared" si="4526"/>
        <v>1728</v>
      </c>
      <c r="APB144" t="str">
        <f t="shared" si="4527"/>
        <v>1728</v>
      </c>
      <c r="APC144" t="str">
        <f t="shared" si="4528"/>
        <v>1728</v>
      </c>
      <c r="APD144" t="str">
        <f t="shared" si="4529"/>
        <v>1728</v>
      </c>
      <c r="APE144" t="str">
        <f t="shared" si="4530"/>
        <v>1728</v>
      </c>
      <c r="APF144" t="str">
        <f t="shared" si="4531"/>
        <v>1728</v>
      </c>
      <c r="APG144" t="str">
        <f t="shared" si="4532"/>
        <v>1728</v>
      </c>
      <c r="APH144" t="str">
        <f t="shared" si="4533"/>
        <v>1728</v>
      </c>
      <c r="API144" t="str">
        <f t="shared" si="4534"/>
        <v>1728</v>
      </c>
      <c r="APJ144" t="str">
        <f t="shared" si="4535"/>
        <v>1728</v>
      </c>
      <c r="APK144" t="str">
        <f t="shared" si="4536"/>
        <v>1728</v>
      </c>
      <c r="APL144" t="str">
        <f t="shared" si="4537"/>
        <v>1728</v>
      </c>
      <c r="APM144" t="str">
        <f t="shared" si="4538"/>
        <v>1728</v>
      </c>
      <c r="APN144" t="str">
        <f t="shared" si="4539"/>
        <v>1728</v>
      </c>
      <c r="APO144" t="str">
        <f t="shared" si="4540"/>
        <v>1728</v>
      </c>
      <c r="APP144" t="str">
        <f t="shared" si="4541"/>
        <v>1728</v>
      </c>
      <c r="APQ144" t="str">
        <f t="shared" si="4542"/>
        <v>1728</v>
      </c>
      <c r="APR144" t="str">
        <f t="shared" si="4543"/>
        <v>1728</v>
      </c>
      <c r="APS144" t="str">
        <f t="shared" si="4544"/>
        <v>1728</v>
      </c>
      <c r="APT144" t="str">
        <f t="shared" si="4545"/>
        <v>1728</v>
      </c>
      <c r="APU144" t="str">
        <f t="shared" si="4546"/>
        <v>1728</v>
      </c>
      <c r="APV144" t="str">
        <f t="shared" si="4547"/>
        <v>1728</v>
      </c>
      <c r="APW144" t="str">
        <f t="shared" si="4548"/>
        <v>1728</v>
      </c>
      <c r="APX144" t="str">
        <f t="shared" si="4549"/>
        <v>1728</v>
      </c>
      <c r="APY144" t="str">
        <f t="shared" si="4550"/>
        <v>1728</v>
      </c>
      <c r="APZ144" t="str">
        <f t="shared" si="4551"/>
        <v>1728</v>
      </c>
      <c r="AQA144" t="str">
        <f t="shared" si="4552"/>
        <v>1728</v>
      </c>
      <c r="AQB144" t="str">
        <f t="shared" si="4553"/>
        <v>1728</v>
      </c>
      <c r="AQC144" t="str">
        <f t="shared" si="4554"/>
        <v>1728</v>
      </c>
      <c r="AQD144" t="str">
        <f t="shared" si="4555"/>
        <v>1728</v>
      </c>
      <c r="AQE144" t="str">
        <f t="shared" si="4556"/>
        <v>1728</v>
      </c>
      <c r="AQF144" t="str">
        <f t="shared" si="4557"/>
        <v>1728</v>
      </c>
      <c r="AQG144" t="str">
        <f t="shared" si="4558"/>
        <v>1728</v>
      </c>
      <c r="AQH144" t="str">
        <f t="shared" si="4559"/>
        <v>1728</v>
      </c>
      <c r="AQI144" t="str">
        <f t="shared" si="4560"/>
        <v>1728</v>
      </c>
      <c r="AQJ144" t="str">
        <f t="shared" si="4561"/>
        <v>1728</v>
      </c>
      <c r="AQK144" t="str">
        <f t="shared" si="4562"/>
        <v>1728</v>
      </c>
      <c r="AQL144" t="str">
        <f t="shared" si="4563"/>
        <v>1728</v>
      </c>
      <c r="AQM144" t="str">
        <f t="shared" si="4564"/>
        <v>1728</v>
      </c>
      <c r="AQN144" t="str">
        <f t="shared" si="4565"/>
        <v>1728</v>
      </c>
      <c r="AQO144" t="str">
        <f t="shared" si="4566"/>
        <v>1728</v>
      </c>
      <c r="AQP144" t="str">
        <f t="shared" si="4567"/>
        <v>1728</v>
      </c>
      <c r="AQQ144" t="str">
        <f t="shared" si="4568"/>
        <v>1728</v>
      </c>
      <c r="AQR144" t="str">
        <f t="shared" si="4569"/>
        <v>1728</v>
      </c>
      <c r="AQS144" t="str">
        <f t="shared" si="4570"/>
        <v>1728</v>
      </c>
      <c r="AQT144" t="str">
        <f t="shared" si="4571"/>
        <v>1728</v>
      </c>
      <c r="AQU144" t="str">
        <f t="shared" si="4572"/>
        <v>1728</v>
      </c>
      <c r="AQV144" t="str">
        <f t="shared" si="4573"/>
        <v>1728</v>
      </c>
      <c r="AQW144" t="str">
        <f t="shared" si="4574"/>
        <v>1728</v>
      </c>
      <c r="AQX144" t="str">
        <f t="shared" si="4575"/>
        <v>1728</v>
      </c>
      <c r="AQY144" t="str">
        <f t="shared" si="4576"/>
        <v>1728</v>
      </c>
      <c r="AQZ144" t="str">
        <f t="shared" si="4577"/>
        <v>1728</v>
      </c>
      <c r="ARA144" t="str">
        <f t="shared" si="4578"/>
        <v>1728</v>
      </c>
      <c r="ARB144" t="str">
        <f t="shared" si="4579"/>
        <v>1728</v>
      </c>
      <c r="ARC144">
        <v>1932</v>
      </c>
      <c r="ARH144" s="5"/>
    </row>
    <row r="145" spans="1:1152" x14ac:dyDescent="0.2">
      <c r="A145">
        <v>34</v>
      </c>
      <c r="B145" s="15" t="s">
        <v>92</v>
      </c>
      <c r="C145" s="20">
        <f>VLOOKUP(A145, Rankings!$A$2:$AN$161, 40, FALSE)</f>
        <v>143</v>
      </c>
      <c r="D145" s="225" t="s">
        <v>209</v>
      </c>
      <c r="F145" s="4">
        <v>4</v>
      </c>
      <c r="G145" s="4">
        <v>10</v>
      </c>
      <c r="I145" s="5">
        <f t="shared" si="3664"/>
        <v>10</v>
      </c>
      <c r="L145" t="s">
        <v>1916</v>
      </c>
      <c r="M145" t="s">
        <v>2216</v>
      </c>
      <c r="N145" t="s">
        <v>2487</v>
      </c>
      <c r="O145" t="s">
        <v>2691</v>
      </c>
      <c r="P145" t="s">
        <v>2927</v>
      </c>
      <c r="Q145" t="s">
        <v>3129</v>
      </c>
      <c r="R145" t="s">
        <v>3326</v>
      </c>
      <c r="S145" t="s">
        <v>3495</v>
      </c>
      <c r="T145" t="s">
        <v>3780</v>
      </c>
      <c r="U145" t="s">
        <v>10</v>
      </c>
      <c r="V145" t="s">
        <v>4111</v>
      </c>
      <c r="W145" t="str">
        <f>Rankings!D144</f>
        <v>-</v>
      </c>
      <c r="X145" t="s">
        <v>10</v>
      </c>
      <c r="Y145" t="s">
        <v>10</v>
      </c>
      <c r="Z145" t="s">
        <v>10</v>
      </c>
      <c r="AA145" t="s">
        <v>10</v>
      </c>
      <c r="AB145" t="s">
        <v>10</v>
      </c>
      <c r="AC145" t="s">
        <v>10</v>
      </c>
      <c r="AD145" t="s">
        <v>10</v>
      </c>
      <c r="AE145" t="s">
        <v>10</v>
      </c>
      <c r="AF145" t="s">
        <v>10</v>
      </c>
      <c r="AG145" t="s">
        <v>10</v>
      </c>
      <c r="AH145" t="s">
        <v>10</v>
      </c>
      <c r="AI145" t="s">
        <v>10</v>
      </c>
      <c r="AJ145" t="s">
        <v>10</v>
      </c>
      <c r="AK145" t="s">
        <v>10</v>
      </c>
      <c r="AL145" t="s">
        <v>10</v>
      </c>
      <c r="AM145" t="s">
        <v>10</v>
      </c>
      <c r="AN145" t="s">
        <v>10</v>
      </c>
      <c r="AO145" t="s">
        <v>10</v>
      </c>
      <c r="AP145" t="s">
        <v>10</v>
      </c>
      <c r="AQ145" t="s">
        <v>10</v>
      </c>
      <c r="AR145" t="s">
        <v>10</v>
      </c>
      <c r="AS145" t="s">
        <v>10</v>
      </c>
      <c r="AT145" t="s">
        <v>10</v>
      </c>
      <c r="AU145" t="s">
        <v>10</v>
      </c>
      <c r="AV145" t="s">
        <v>10</v>
      </c>
      <c r="AW145" t="s">
        <v>10</v>
      </c>
      <c r="AX145" t="s">
        <v>10</v>
      </c>
      <c r="AY145" t="s">
        <v>10</v>
      </c>
      <c r="AZ145" t="s">
        <v>10</v>
      </c>
      <c r="BA145" t="s">
        <v>10</v>
      </c>
      <c r="BB145" t="s">
        <v>10</v>
      </c>
      <c r="BC145" t="s">
        <v>10</v>
      </c>
      <c r="BD145" t="s">
        <v>10</v>
      </c>
      <c r="BE145" t="s">
        <v>10</v>
      </c>
      <c r="BF145" t="s">
        <v>10</v>
      </c>
      <c r="BG145" t="s">
        <v>10</v>
      </c>
      <c r="BH145" t="s">
        <v>10</v>
      </c>
      <c r="BI145" t="s">
        <v>10</v>
      </c>
      <c r="BJ145" t="s">
        <v>10</v>
      </c>
      <c r="BK145" t="s">
        <v>10</v>
      </c>
      <c r="BL145" t="s">
        <v>10</v>
      </c>
      <c r="BM145" t="s">
        <v>10</v>
      </c>
      <c r="BN145" t="s">
        <v>10</v>
      </c>
      <c r="BO145" t="s">
        <v>10</v>
      </c>
      <c r="BP145" t="s">
        <v>10</v>
      </c>
      <c r="BQ145" t="s">
        <v>10</v>
      </c>
      <c r="BR145" t="s">
        <v>10</v>
      </c>
      <c r="BS145" t="s">
        <v>10</v>
      </c>
      <c r="BT145" t="s">
        <v>10</v>
      </c>
      <c r="BU145" t="s">
        <v>10</v>
      </c>
      <c r="BV145" t="s">
        <v>10</v>
      </c>
      <c r="BW145" t="s">
        <v>10</v>
      </c>
      <c r="BX145" t="s">
        <v>10</v>
      </c>
      <c r="BY145" t="s">
        <v>10</v>
      </c>
      <c r="BZ145" t="s">
        <v>10</v>
      </c>
      <c r="CA145" t="s">
        <v>10</v>
      </c>
      <c r="CB145" t="s">
        <v>10</v>
      </c>
      <c r="CC145" t="s">
        <v>10</v>
      </c>
      <c r="CD145" t="s">
        <v>10</v>
      </c>
      <c r="CE145" t="s">
        <v>10</v>
      </c>
      <c r="CF145" t="s">
        <v>10</v>
      </c>
      <c r="CG145" t="s">
        <v>10</v>
      </c>
      <c r="CH145" t="s">
        <v>10</v>
      </c>
      <c r="CI145" t="s">
        <v>10</v>
      </c>
      <c r="CJ145" t="s">
        <v>10</v>
      </c>
      <c r="CK145" t="s">
        <v>10</v>
      </c>
      <c r="CL145" t="s">
        <v>10</v>
      </c>
      <c r="CM145" t="s">
        <v>10</v>
      </c>
      <c r="CN145" t="s">
        <v>10</v>
      </c>
      <c r="CO145" t="s">
        <v>10</v>
      </c>
      <c r="CP145" t="s">
        <v>10</v>
      </c>
      <c r="CQ145" t="s">
        <v>10</v>
      </c>
      <c r="CR145" t="s">
        <v>10</v>
      </c>
      <c r="CT145" s="4">
        <f t="shared" si="3665"/>
        <v>0</v>
      </c>
      <c r="CU145" s="4">
        <f t="shared" si="3666"/>
        <v>1</v>
      </c>
      <c r="CV145" s="4">
        <f t="shared" si="3667"/>
        <v>0</v>
      </c>
      <c r="CW145" s="4">
        <f t="shared" si="3668"/>
        <v>4</v>
      </c>
      <c r="CX145" s="4">
        <f t="shared" si="3669"/>
        <v>0</v>
      </c>
      <c r="CY145" s="4">
        <f t="shared" si="3670"/>
        <v>0</v>
      </c>
      <c r="CZ145" s="4">
        <f t="shared" si="3671"/>
        <v>0</v>
      </c>
      <c r="DA145" s="4">
        <f t="shared" si="3672"/>
        <v>2</v>
      </c>
      <c r="DB145" s="4">
        <f t="shared" si="3673"/>
        <v>1</v>
      </c>
      <c r="DC145" s="4">
        <f t="shared" si="3674"/>
        <v>0</v>
      </c>
      <c r="DD145" s="4">
        <f t="shared" si="3675"/>
        <v>0</v>
      </c>
      <c r="DE145" s="4">
        <f t="shared" si="3676"/>
        <v>2</v>
      </c>
      <c r="DF145" s="4">
        <f t="shared" si="3677"/>
        <v>0</v>
      </c>
      <c r="DG145" s="4">
        <f t="shared" si="3678"/>
        <v>0</v>
      </c>
      <c r="DH145" s="4">
        <f t="shared" si="3679"/>
        <v>0</v>
      </c>
      <c r="DI145" s="152">
        <f t="shared" si="3680"/>
        <v>0</v>
      </c>
      <c r="DJ145" s="153">
        <f t="shared" si="3681"/>
        <v>1</v>
      </c>
      <c r="DK145" s="4">
        <f t="shared" si="3682"/>
        <v>4</v>
      </c>
      <c r="DL145" s="4">
        <f t="shared" si="3683"/>
        <v>0</v>
      </c>
      <c r="DM145" s="4">
        <f t="shared" si="3684"/>
        <v>2</v>
      </c>
      <c r="DN145" s="4">
        <f t="shared" si="3685"/>
        <v>1</v>
      </c>
      <c r="DO145" s="4">
        <f t="shared" si="3686"/>
        <v>2</v>
      </c>
      <c r="DP145" s="4">
        <f t="shared" si="3687"/>
        <v>0</v>
      </c>
      <c r="DQ145" s="4">
        <f t="shared" si="3688"/>
        <v>0</v>
      </c>
      <c r="DR145" s="4">
        <f t="shared" si="3689"/>
        <v>2</v>
      </c>
      <c r="DS145" s="4">
        <f t="shared" si="3690"/>
        <v>1</v>
      </c>
      <c r="DT145" s="4">
        <f t="shared" si="3691"/>
        <v>3</v>
      </c>
      <c r="DU145" t="str">
        <f t="shared" si="3692"/>
        <v>0R</v>
      </c>
      <c r="DV145" t="str">
        <f t="shared" si="3693"/>
        <v>2R</v>
      </c>
      <c r="DW145" t="str">
        <f t="shared" si="3694"/>
        <v>0R</v>
      </c>
      <c r="DX145" t="str">
        <f t="shared" si="3695"/>
        <v>0S</v>
      </c>
      <c r="DY145" t="str">
        <f t="shared" si="3696"/>
        <v>3S</v>
      </c>
      <c r="DZ145" t="str">
        <f t="shared" si="3697"/>
        <v>0R</v>
      </c>
      <c r="EA145" t="str">
        <f t="shared" si="3698"/>
        <v>0L</v>
      </c>
      <c r="EB145" t="str">
        <f t="shared" si="3699"/>
        <v>0L</v>
      </c>
      <c r="EC145" t="str">
        <f t="shared" si="3700"/>
        <v>0R</v>
      </c>
      <c r="ED145">
        <f t="shared" si="3701"/>
        <v>0</v>
      </c>
      <c r="EE145" t="str">
        <f t="shared" si="3702"/>
        <v>0S</v>
      </c>
      <c r="EF145">
        <f t="shared" si="3703"/>
        <v>0</v>
      </c>
      <c r="EG145">
        <f t="shared" si="3704"/>
        <v>0</v>
      </c>
      <c r="EH145">
        <f t="shared" si="3705"/>
        <v>0</v>
      </c>
      <c r="EI145">
        <f t="shared" si="3706"/>
        <v>0</v>
      </c>
      <c r="EJ145">
        <f t="shared" si="3707"/>
        <v>0</v>
      </c>
      <c r="EK145">
        <f t="shared" si="3708"/>
        <v>0</v>
      </c>
      <c r="EL145">
        <f t="shared" si="3709"/>
        <v>0</v>
      </c>
      <c r="EM145">
        <f t="shared" si="3710"/>
        <v>0</v>
      </c>
      <c r="EN145">
        <f t="shared" si="3711"/>
        <v>0</v>
      </c>
      <c r="EO145">
        <f t="shared" si="3712"/>
        <v>0</v>
      </c>
      <c r="EP145">
        <f t="shared" si="3713"/>
        <v>0</v>
      </c>
      <c r="EQ145">
        <f t="shared" si="3714"/>
        <v>0</v>
      </c>
      <c r="ER145">
        <f t="shared" si="3715"/>
        <v>0</v>
      </c>
      <c r="ES145">
        <f t="shared" si="3716"/>
        <v>0</v>
      </c>
      <c r="ET145">
        <f t="shared" si="3717"/>
        <v>0</v>
      </c>
      <c r="EU145">
        <f t="shared" si="3718"/>
        <v>0</v>
      </c>
      <c r="EV145">
        <f t="shared" si="3719"/>
        <v>0</v>
      </c>
      <c r="EW145">
        <f t="shared" si="3720"/>
        <v>0</v>
      </c>
      <c r="EX145">
        <f t="shared" si="3721"/>
        <v>0</v>
      </c>
      <c r="EY145">
        <f t="shared" si="3722"/>
        <v>0</v>
      </c>
      <c r="EZ145">
        <f t="shared" si="3723"/>
        <v>0</v>
      </c>
      <c r="FA145">
        <f t="shared" si="3724"/>
        <v>0</v>
      </c>
      <c r="FB145">
        <f t="shared" si="3725"/>
        <v>0</v>
      </c>
      <c r="FC145">
        <f t="shared" si="3726"/>
        <v>0</v>
      </c>
      <c r="FD145">
        <f t="shared" si="3727"/>
        <v>0</v>
      </c>
      <c r="FE145">
        <f t="shared" si="3728"/>
        <v>0</v>
      </c>
      <c r="FF145">
        <f t="shared" si="3729"/>
        <v>0</v>
      </c>
      <c r="FG145">
        <f t="shared" si="3730"/>
        <v>0</v>
      </c>
      <c r="FH145">
        <f t="shared" si="3731"/>
        <v>0</v>
      </c>
      <c r="FI145">
        <f t="shared" si="3732"/>
        <v>0</v>
      </c>
      <c r="FJ145">
        <f t="shared" si="3733"/>
        <v>0</v>
      </c>
      <c r="FK145">
        <f t="shared" si="3734"/>
        <v>0</v>
      </c>
      <c r="FL145">
        <f t="shared" si="3735"/>
        <v>0</v>
      </c>
      <c r="FM145">
        <f t="shared" si="3736"/>
        <v>0</v>
      </c>
      <c r="FN145">
        <f t="shared" si="3737"/>
        <v>0</v>
      </c>
      <c r="FO145">
        <f t="shared" si="3738"/>
        <v>0</v>
      </c>
      <c r="FP145">
        <f t="shared" si="3739"/>
        <v>0</v>
      </c>
      <c r="FQ145">
        <f t="shared" si="3740"/>
        <v>0</v>
      </c>
      <c r="FR145">
        <f t="shared" si="3741"/>
        <v>0</v>
      </c>
      <c r="FS145">
        <f t="shared" si="3742"/>
        <v>0</v>
      </c>
      <c r="FT145">
        <f t="shared" si="3743"/>
        <v>0</v>
      </c>
      <c r="FU145">
        <f t="shared" si="3744"/>
        <v>0</v>
      </c>
      <c r="FV145">
        <f t="shared" si="3745"/>
        <v>0</v>
      </c>
      <c r="FW145">
        <f t="shared" si="3746"/>
        <v>0</v>
      </c>
      <c r="FX145">
        <f t="shared" si="3747"/>
        <v>0</v>
      </c>
      <c r="FY145">
        <f t="shared" si="3748"/>
        <v>0</v>
      </c>
      <c r="FZ145">
        <f t="shared" si="3749"/>
        <v>0</v>
      </c>
      <c r="GA145">
        <f t="shared" si="3750"/>
        <v>0</v>
      </c>
      <c r="GB145">
        <f t="shared" si="3751"/>
        <v>0</v>
      </c>
      <c r="GC145">
        <f t="shared" si="3752"/>
        <v>0</v>
      </c>
      <c r="GD145">
        <f t="shared" si="3753"/>
        <v>0</v>
      </c>
      <c r="GE145">
        <f t="shared" si="3754"/>
        <v>0</v>
      </c>
      <c r="GF145">
        <f t="shared" si="3755"/>
        <v>0</v>
      </c>
      <c r="GG145">
        <f t="shared" si="3756"/>
        <v>0</v>
      </c>
      <c r="GH145">
        <f t="shared" si="3757"/>
        <v>0</v>
      </c>
      <c r="GI145">
        <f t="shared" si="3758"/>
        <v>0</v>
      </c>
      <c r="GJ145">
        <f t="shared" si="3759"/>
        <v>0</v>
      </c>
      <c r="GK145">
        <f t="shared" si="3760"/>
        <v>0</v>
      </c>
      <c r="GL145">
        <f t="shared" si="3761"/>
        <v>0</v>
      </c>
      <c r="GM145">
        <f t="shared" si="3762"/>
        <v>0</v>
      </c>
      <c r="GN145">
        <f t="shared" si="3763"/>
        <v>0</v>
      </c>
      <c r="GO145">
        <f t="shared" si="3764"/>
        <v>0</v>
      </c>
      <c r="GP145">
        <f t="shared" si="3765"/>
        <v>0</v>
      </c>
      <c r="GQ145">
        <f t="shared" si="3766"/>
        <v>0</v>
      </c>
      <c r="GR145">
        <f t="shared" si="3767"/>
        <v>0</v>
      </c>
      <c r="GS145">
        <f t="shared" si="3768"/>
        <v>0</v>
      </c>
      <c r="GT145">
        <f t="shared" si="3769"/>
        <v>0</v>
      </c>
      <c r="GU145">
        <f t="shared" si="3770"/>
        <v>0</v>
      </c>
      <c r="GV145">
        <f t="shared" si="3771"/>
        <v>0</v>
      </c>
      <c r="GW145">
        <f t="shared" si="3772"/>
        <v>0</v>
      </c>
      <c r="GX145">
        <f t="shared" si="3773"/>
        <v>0</v>
      </c>
      <c r="GY145">
        <f t="shared" si="3774"/>
        <v>0</v>
      </c>
      <c r="GZ145">
        <f t="shared" si="3775"/>
        <v>0</v>
      </c>
      <c r="HA145">
        <f t="shared" si="3776"/>
        <v>0</v>
      </c>
      <c r="HB145" s="176" t="s">
        <v>265</v>
      </c>
      <c r="HC145" s="89">
        <f t="shared" si="3777"/>
        <v>302.37428451061203</v>
      </c>
      <c r="HD145" s="89">
        <f t="shared" si="3778"/>
        <v>80.029959232446288</v>
      </c>
      <c r="HE145" s="89">
        <f t="shared" si="3779"/>
        <v>145.90857886212223</v>
      </c>
      <c r="HF145" s="89">
        <f t="shared" si="3780"/>
        <v>0</v>
      </c>
      <c r="HH145" s="88">
        <f t="shared" si="3781"/>
        <v>528.3128226051806</v>
      </c>
      <c r="HI145" s="88">
        <f t="shared" si="3782"/>
        <v>48.636192954040744</v>
      </c>
      <c r="HK145">
        <f>IFERROR(VLOOKUP(_xlfn.NUMBERVALUE(MID(L145, SEARCH("!", L145)+1, SEARCH("+", L145)-SEARCH("!", L145)-1)), Rankings!$A$2:$BK$161, 63, FALSE),0)</f>
        <v>68.954807763360947</v>
      </c>
      <c r="HL145">
        <f>IFERROR(VLOOKUP(_xlfn.NUMBERVALUE(MID(M145, SEARCH("!", M145)+1, SEARCH("+", M145)-SEARCH("!", M145)-1)), Rankings!$A$2:$BK$161, 63, FALSE),0)</f>
        <v>59.350534729379433</v>
      </c>
      <c r="HM145">
        <f>IFERROR(VLOOKUP(_xlfn.NUMBERVALUE(MID(N145, SEARCH("!", N145)+1, SEARCH("+", N145)-SEARCH("!", N145)-1)), Rankings!$A$2:$BK$161, 63, FALSE),0)</f>
        <v>59.091395301521381</v>
      </c>
      <c r="HN145">
        <f>IFERROR(VLOOKUP(_xlfn.NUMBERVALUE(MID(O145, SEARCH("!", O145)+1, SEARCH("+", O145)-SEARCH("!", O145)-1)), Rankings!$A$2:$BK$161, 63, FALSE),0)</f>
        <v>48.972300357260778</v>
      </c>
      <c r="HO145">
        <f>IFERROR(VLOOKUP(_xlfn.NUMBERVALUE(MID(P145, SEARCH("!", P145)+1, SEARCH("+", P145)-SEARCH("!", P145)-1)), Rankings!$A$2:$BK$161, 63, FALSE),0)</f>
        <v>43.526349088148301</v>
      </c>
      <c r="HP145">
        <f>IFERROR(VLOOKUP(_xlfn.NUMBERVALUE(MID(Q145, SEARCH("!", Q145)+1, SEARCH("+", Q145)-SEARCH("!", Q145)-1)), Rankings!$A$2:$BK$161, 63, FALSE),0)</f>
        <v>50.685563461802374</v>
      </c>
      <c r="HQ145">
        <f>IFERROR(VLOOKUP(_xlfn.NUMBERVALUE(MID(R145, SEARCH("!", R145)+1, SEARCH("+", R145)-SEARCH("!", R145)-1)), Rankings!$A$2:$BK$161, 63, FALSE),0)</f>
        <v>44.390704418637554</v>
      </c>
      <c r="HR145">
        <f>IFERROR(VLOOKUP(_xlfn.NUMBERVALUE(MID(S145, SEARCH("!", S145)+1, SEARCH("+", S145)-SEARCH("!", S145)-1)), Rankings!$A$2:$BK$161, 63, FALSE),0)</f>
        <v>35.639254813808741</v>
      </c>
      <c r="HS145">
        <f>IFERROR(VLOOKUP(_xlfn.NUMBERVALUE(MID(T145, SEARCH("!", T145)+1, SEARCH("+", T145)-SEARCH("!", T145)-1)), Rankings!$A$2:$BK$161, 63, FALSE),0)</f>
        <v>64.291983254547887</v>
      </c>
      <c r="HT145">
        <f>IFERROR(VLOOKUP(_xlfn.NUMBERVALUE(MID(U145, SEARCH("!", U145)+1, SEARCH("+", U145)-SEARCH("!", U145)-1)), Rankings!$A$2:$BK$161, 63, FALSE),0)</f>
        <v>0</v>
      </c>
      <c r="HU145">
        <f>IFERROR(VLOOKUP(_xlfn.NUMBERVALUE(MID(V145, SEARCH("!", V145)+1, SEARCH("+", V145)-SEARCH("!", V145)-1)), Rankings!$A$2:$BK$161, 63, FALSE),0)</f>
        <v>53.409929416713148</v>
      </c>
      <c r="HV145">
        <f>IFERROR(VLOOKUP(_xlfn.NUMBERVALUE(MID(W145, SEARCH("!", W145)+1, SEARCH("+", W145)-SEARCH("!", W145)-1)), Rankings!$A$2:$BK$161, 63, FALSE),0)</f>
        <v>0</v>
      </c>
      <c r="HW145">
        <f>IFERROR(VLOOKUP(_xlfn.NUMBERVALUE(MID(X145, SEARCH("!", X145)+1, SEARCH("+", X145)-SEARCH("!", X145)-1)), Rankings!$A$2:$BK$161, 63, FALSE),0)</f>
        <v>0</v>
      </c>
      <c r="HX145">
        <f>IFERROR(VLOOKUP(_xlfn.NUMBERVALUE(MID(Y145, SEARCH("!", Y145)+1, SEARCH("+", Y145)-SEARCH("!", Y145)-1)), Rankings!$A$2:$BK$161, 63, FALSE),0)</f>
        <v>0</v>
      </c>
      <c r="HY145">
        <f>IFERROR(VLOOKUP(_xlfn.NUMBERVALUE(MID(Z145, SEARCH("!", Z145)+1, SEARCH("+", Z145)-SEARCH("!", Z145)-1)), Rankings!$A$2:$BK$161, 63, FALSE),0)</f>
        <v>0</v>
      </c>
      <c r="HZ145">
        <f>IFERROR(VLOOKUP(_xlfn.NUMBERVALUE(MID(AA145, SEARCH("!", AA145)+1, SEARCH("+", AA145)-SEARCH("!", AA145)-1)), Rankings!$A$2:$BK$161, 63, FALSE),0)</f>
        <v>0</v>
      </c>
      <c r="IA145">
        <f>IFERROR(VLOOKUP(_xlfn.NUMBERVALUE(MID(AB145, SEARCH("!", AB145)+1, SEARCH("+", AB145)-SEARCH("!", AB145)-1)), Rankings!$A$2:$BK$161, 63, FALSE),0)</f>
        <v>0</v>
      </c>
      <c r="IB145">
        <f>IFERROR(VLOOKUP(_xlfn.NUMBERVALUE(MID(AC145, SEARCH("!", AC145)+1, SEARCH("+", AC145)-SEARCH("!", AC145)-1)), Rankings!$A$2:$BK$161, 63, FALSE),0)</f>
        <v>0</v>
      </c>
      <c r="IC145">
        <f>IFERROR(VLOOKUP(_xlfn.NUMBERVALUE(MID(AD145, SEARCH("!", AD145)+1, SEARCH("+", AD145)-SEARCH("!", AD145)-1)), Rankings!$A$2:$BK$161, 63, FALSE),0)</f>
        <v>0</v>
      </c>
      <c r="ID145">
        <f>IFERROR(VLOOKUP(_xlfn.NUMBERVALUE(MID(AE145, SEARCH("!", AE145)+1, SEARCH("+", AE145)-SEARCH("!", AE145)-1)), Rankings!$A$2:$BK$161, 63, FALSE),0)</f>
        <v>0</v>
      </c>
      <c r="IE145">
        <f>IFERROR(VLOOKUP(_xlfn.NUMBERVALUE(MID(AF145, SEARCH("!", AF145)+1, SEARCH("+", AF145)-SEARCH("!", AF145)-1)), Rankings!$A$2:$BK$161, 63, FALSE),0)</f>
        <v>0</v>
      </c>
      <c r="IF145">
        <f>IFERROR(VLOOKUP(_xlfn.NUMBERVALUE(MID(AG145, SEARCH("!", AG145)+1, SEARCH("+", AG145)-SEARCH("!", AG145)-1)), Rankings!$A$2:$BK$161, 63, FALSE),0)</f>
        <v>0</v>
      </c>
      <c r="IG145">
        <f>IFERROR(VLOOKUP(_xlfn.NUMBERVALUE(MID(AH145, SEARCH("!", AH145)+1, SEARCH("+", AH145)-SEARCH("!", AH145)-1)), Rankings!$A$2:$BK$161, 63, FALSE),0)</f>
        <v>0</v>
      </c>
      <c r="IH145">
        <f>IFERROR(VLOOKUP(_xlfn.NUMBERVALUE(MID(AI145, SEARCH("!", AI145)+1, SEARCH("+", AI145)-SEARCH("!", AI145)-1)), Rankings!$A$2:$BK$161, 63, FALSE),0)</f>
        <v>0</v>
      </c>
      <c r="II145">
        <f>IFERROR(VLOOKUP(_xlfn.NUMBERVALUE(MID(AJ145, SEARCH("!", AJ145)+1, SEARCH("+", AJ145)-SEARCH("!", AJ145)-1)), Rankings!$A$2:$BK$161, 63, FALSE),0)</f>
        <v>0</v>
      </c>
      <c r="IJ145">
        <f>IFERROR(VLOOKUP(_xlfn.NUMBERVALUE(MID(AK145, SEARCH("!", AK145)+1, SEARCH("+", AK145)-SEARCH("!", AK145)-1)), Rankings!$A$2:$BK$161, 63, FALSE),0)</f>
        <v>0</v>
      </c>
      <c r="IK145">
        <f>IFERROR(VLOOKUP(_xlfn.NUMBERVALUE(MID(AL145, SEARCH("!", AL145)+1, SEARCH("+", AL145)-SEARCH("!", AL145)-1)), Rankings!$A$2:$BK$161, 63, FALSE),0)</f>
        <v>0</v>
      </c>
      <c r="IL145">
        <f>IFERROR(VLOOKUP(_xlfn.NUMBERVALUE(MID(AM145, SEARCH("!", AM145)+1, SEARCH("+", AM145)-SEARCH("!", AM145)-1)), Rankings!$A$2:$BK$161, 63, FALSE),0)</f>
        <v>0</v>
      </c>
      <c r="IM145">
        <f>IFERROR(VLOOKUP(_xlfn.NUMBERVALUE(MID(AN145, SEARCH("!", AN145)+1, SEARCH("+", AN145)-SEARCH("!", AN145)-1)), Rankings!$A$2:$BK$161, 63, FALSE),0)</f>
        <v>0</v>
      </c>
      <c r="IN145">
        <f>IFERROR(VLOOKUP(_xlfn.NUMBERVALUE(MID(AO145, SEARCH("!", AO145)+1, SEARCH("+", AO145)-SEARCH("!", AO145)-1)), Rankings!$A$2:$BK$161, 63, FALSE),0)</f>
        <v>0</v>
      </c>
      <c r="IO145">
        <f>IFERROR(VLOOKUP(_xlfn.NUMBERVALUE(MID(AP145, SEARCH("!", AP145)+1, SEARCH("+", AP145)-SEARCH("!", AP145)-1)), Rankings!$A$2:$BK$161, 63, FALSE),0)</f>
        <v>0</v>
      </c>
      <c r="IP145">
        <f>IFERROR(VLOOKUP(_xlfn.NUMBERVALUE(MID(AQ145, SEARCH("!", AQ145)+1, SEARCH("+", AQ145)-SEARCH("!", AQ145)-1)), Rankings!$A$2:$BK$161, 63, FALSE),0)</f>
        <v>0</v>
      </c>
      <c r="IQ145">
        <f>IFERROR(VLOOKUP(_xlfn.NUMBERVALUE(MID(AR145, SEARCH("!", AR145)+1, SEARCH("+", AR145)-SEARCH("!", AR145)-1)), Rankings!$A$2:$BK$161, 63, FALSE),0)</f>
        <v>0</v>
      </c>
      <c r="IR145">
        <f>IFERROR(VLOOKUP(_xlfn.NUMBERVALUE(MID(AS145, SEARCH("!", AS145)+1, SEARCH("+", AS145)-SEARCH("!", AS145)-1)), Rankings!$A$2:$BK$161, 63, FALSE),0)</f>
        <v>0</v>
      </c>
      <c r="IS145">
        <f>IFERROR(VLOOKUP(_xlfn.NUMBERVALUE(MID(AT145, SEARCH("!", AT145)+1, SEARCH("+", AT145)-SEARCH("!", AT145)-1)), Rankings!$A$2:$BK$161, 63, FALSE),0)</f>
        <v>0</v>
      </c>
      <c r="IT145">
        <f>IFERROR(VLOOKUP(_xlfn.NUMBERVALUE(MID(AU145, SEARCH("!", AU145)+1, SEARCH("+", AU145)-SEARCH("!", AU145)-1)), Rankings!$A$2:$BK$161, 63, FALSE),0)</f>
        <v>0</v>
      </c>
      <c r="IU145">
        <f>IFERROR(VLOOKUP(_xlfn.NUMBERVALUE(MID(AV145, SEARCH("!", AV145)+1, SEARCH("+", AV145)-SEARCH("!", AV145)-1)), Rankings!$A$2:$BK$161, 63, FALSE),0)</f>
        <v>0</v>
      </c>
      <c r="IV145">
        <f>IFERROR(VLOOKUP(_xlfn.NUMBERVALUE(MID(AW145, SEARCH("!", AW145)+1, SEARCH("+", AW145)-SEARCH("!", AW145)-1)), Rankings!$A$2:$BK$161, 63, FALSE),0)</f>
        <v>0</v>
      </c>
      <c r="IW145">
        <f>IFERROR(VLOOKUP(_xlfn.NUMBERVALUE(MID(AX145, SEARCH("!", AX145)+1, SEARCH("+", AX145)-SEARCH("!", AX145)-1)), Rankings!$A$2:$BK$161, 63, FALSE),0)</f>
        <v>0</v>
      </c>
      <c r="IX145">
        <f>IFERROR(VLOOKUP(_xlfn.NUMBERVALUE(MID(AY145, SEARCH("!", AY145)+1, SEARCH("+", AY145)-SEARCH("!", AY145)-1)), Rankings!$A$2:$BK$161, 63, FALSE),0)</f>
        <v>0</v>
      </c>
      <c r="IY145">
        <f>IFERROR(VLOOKUP(_xlfn.NUMBERVALUE(MID(AZ145, SEARCH("!", AZ145)+1, SEARCH("+", AZ145)-SEARCH("!", AZ145)-1)), Rankings!$A$2:$BK$161, 63, FALSE),0)</f>
        <v>0</v>
      </c>
      <c r="IZ145">
        <f>IFERROR(VLOOKUP(_xlfn.NUMBERVALUE(MID(BA145, SEARCH("!", BA145)+1, SEARCH("+", BA145)-SEARCH("!", BA145)-1)), Rankings!$A$2:$BK$161, 63, FALSE),0)</f>
        <v>0</v>
      </c>
      <c r="JA145">
        <f>IFERROR(VLOOKUP(_xlfn.NUMBERVALUE(MID(BB145, SEARCH("!", BB145)+1, SEARCH("+", BB145)-SEARCH("!", BB145)-1)), Rankings!$A$2:$BK$161, 63, FALSE),0)</f>
        <v>0</v>
      </c>
      <c r="JB145">
        <f>IFERROR(VLOOKUP(_xlfn.NUMBERVALUE(MID(BC145, SEARCH("!", BC145)+1, SEARCH("+", BC145)-SEARCH("!", BC145)-1)), Rankings!$A$2:$BK$161, 63, FALSE),0)</f>
        <v>0</v>
      </c>
      <c r="JC145">
        <f>IFERROR(VLOOKUP(_xlfn.NUMBERVALUE(MID(BD145, SEARCH("!", BD145)+1, SEARCH("+", BD145)-SEARCH("!", BD145)-1)), Rankings!$A$2:$BK$161, 63, FALSE),0)</f>
        <v>0</v>
      </c>
      <c r="JD145">
        <f>IFERROR(VLOOKUP(_xlfn.NUMBERVALUE(MID(BE145, SEARCH("!", BE145)+1, SEARCH("+", BE145)-SEARCH("!", BE145)-1)), Rankings!$A$2:$BK$161, 63, FALSE),0)</f>
        <v>0</v>
      </c>
      <c r="JE145">
        <f>IFERROR(VLOOKUP(_xlfn.NUMBERVALUE(MID(BF145, SEARCH("!", BF145)+1, SEARCH("+", BF145)-SEARCH("!", BF145)-1)), Rankings!$A$2:$BK$161, 63, FALSE),0)</f>
        <v>0</v>
      </c>
      <c r="JF145">
        <f>IFERROR(VLOOKUP(_xlfn.NUMBERVALUE(MID(BG145, SEARCH("!", BG145)+1, SEARCH("+", BG145)-SEARCH("!", BG145)-1)), Rankings!$A$2:$BK$161, 63, FALSE),0)</f>
        <v>0</v>
      </c>
      <c r="JG145">
        <f>IFERROR(VLOOKUP(_xlfn.NUMBERVALUE(MID(BH145, SEARCH("!", BH145)+1, SEARCH("+", BH145)-SEARCH("!", BH145)-1)), Rankings!$A$2:$BK$161, 63, FALSE),0)</f>
        <v>0</v>
      </c>
      <c r="JH145">
        <f>IFERROR(VLOOKUP(_xlfn.NUMBERVALUE(MID(BI145, SEARCH("!", BI145)+1, SEARCH("+", BI145)-SEARCH("!", BI145)-1)), Rankings!$A$2:$BK$161, 63, FALSE),0)</f>
        <v>0</v>
      </c>
      <c r="JI145">
        <f>IFERROR(VLOOKUP(_xlfn.NUMBERVALUE(MID(BJ145, SEARCH("!", BJ145)+1, SEARCH("+", BJ145)-SEARCH("!", BJ145)-1)), Rankings!$A$2:$BK$161, 63, FALSE),0)</f>
        <v>0</v>
      </c>
      <c r="JJ145">
        <f>IFERROR(VLOOKUP(_xlfn.NUMBERVALUE(MID(BK145, SEARCH("!", BK145)+1, SEARCH("+", BK145)-SEARCH("!", BK145)-1)), Rankings!$A$2:$BK$161, 63, FALSE),0)</f>
        <v>0</v>
      </c>
      <c r="JK145">
        <f>IFERROR(VLOOKUP(_xlfn.NUMBERVALUE(MID(BL145, SEARCH("!", BL145)+1, SEARCH("+", BL145)-SEARCH("!", BL145)-1)), Rankings!$A$2:$BK$161, 63, FALSE),0)</f>
        <v>0</v>
      </c>
      <c r="JL145">
        <f>IFERROR(VLOOKUP(_xlfn.NUMBERVALUE(MID(BM145, SEARCH("!", BM145)+1, SEARCH("+", BM145)-SEARCH("!", BM145)-1)), Rankings!$A$2:$BK$161, 63, FALSE),0)</f>
        <v>0</v>
      </c>
      <c r="JM145">
        <f>IFERROR(VLOOKUP(_xlfn.NUMBERVALUE(MID(BN145, SEARCH("!", BN145)+1, SEARCH("+", BN145)-SEARCH("!", BN145)-1)), Rankings!$A$2:$BK$161, 63, FALSE),0)</f>
        <v>0</v>
      </c>
      <c r="JN145">
        <f>IFERROR(VLOOKUP(_xlfn.NUMBERVALUE(MID(BO145, SEARCH("!", BO145)+1, SEARCH("+", BO145)-SEARCH("!", BO145)-1)), Rankings!$A$2:$BK$161, 63, FALSE),0)</f>
        <v>0</v>
      </c>
      <c r="JO145">
        <f>IFERROR(VLOOKUP(_xlfn.NUMBERVALUE(MID(BP145, SEARCH("!", BP145)+1, SEARCH("+", BP145)-SEARCH("!", BP145)-1)), Rankings!$A$2:$BK$161, 63, FALSE),0)</f>
        <v>0</v>
      </c>
      <c r="JP145">
        <f>IFERROR(VLOOKUP(_xlfn.NUMBERVALUE(MID(BQ145, SEARCH("!", BQ145)+1, SEARCH("+", BQ145)-SEARCH("!", BQ145)-1)), Rankings!$A$2:$BK$161, 63, FALSE),0)</f>
        <v>0</v>
      </c>
      <c r="JQ145">
        <f>IFERROR(VLOOKUP(_xlfn.NUMBERVALUE(MID(BR145, SEARCH("!", BR145)+1, SEARCH("+", BR145)-SEARCH("!", BR145)-1)), Rankings!$A$2:$BK$161, 63, FALSE),0)</f>
        <v>0</v>
      </c>
      <c r="JR145">
        <f>IFERROR(VLOOKUP(_xlfn.NUMBERVALUE(MID(BS145, SEARCH("!", BS145)+1, SEARCH("+", BS145)-SEARCH("!", BS145)-1)), Rankings!$A$2:$BK$161, 63, FALSE),0)</f>
        <v>0</v>
      </c>
      <c r="JS145">
        <f>IFERROR(VLOOKUP(_xlfn.NUMBERVALUE(MID(BT145, SEARCH("!", BT145)+1, SEARCH("+", BT145)-SEARCH("!", BT145)-1)), Rankings!$A$2:$BK$161, 63, FALSE),0)</f>
        <v>0</v>
      </c>
      <c r="JT145">
        <f>IFERROR(VLOOKUP(_xlfn.NUMBERVALUE(MID(BU145, SEARCH("!", BU145)+1, SEARCH("+", BU145)-SEARCH("!", BU145)-1)), Rankings!$A$2:$BK$161, 63, FALSE),0)</f>
        <v>0</v>
      </c>
      <c r="JU145">
        <f>IFERROR(VLOOKUP(_xlfn.NUMBERVALUE(MID(BV145, SEARCH("!", BV145)+1, SEARCH("+", BV145)-SEARCH("!", BV145)-1)), Rankings!$A$2:$BK$161, 63, FALSE),0)</f>
        <v>0</v>
      </c>
      <c r="JV145">
        <f>IFERROR(VLOOKUP(_xlfn.NUMBERVALUE(MID(BW145, SEARCH("!", BW145)+1, SEARCH("+", BW145)-SEARCH("!", BW145)-1)), Rankings!$A$2:$BK$161, 63, FALSE),0)</f>
        <v>0</v>
      </c>
      <c r="JW145">
        <f>IFERROR(VLOOKUP(_xlfn.NUMBERVALUE(MID(BX145, SEARCH("!", BX145)+1, SEARCH("+", BX145)-SEARCH("!", BX145)-1)), Rankings!$A$2:$BK$161, 63, FALSE),0)</f>
        <v>0</v>
      </c>
      <c r="JX145">
        <f>IFERROR(VLOOKUP(_xlfn.NUMBERVALUE(MID(BY145, SEARCH("!", BY145)+1, SEARCH("+", BY145)-SEARCH("!", BY145)-1)), Rankings!$A$2:$BK$161, 63, FALSE),0)</f>
        <v>0</v>
      </c>
      <c r="JY145">
        <f>IFERROR(VLOOKUP(_xlfn.NUMBERVALUE(MID(BZ145, SEARCH("!", BZ145)+1, SEARCH("+", BZ145)-SEARCH("!", BZ145)-1)), Rankings!$A$2:$BK$161, 63, FALSE),0)</f>
        <v>0</v>
      </c>
      <c r="JZ145">
        <f>IFERROR(VLOOKUP(_xlfn.NUMBERVALUE(MID(CA145, SEARCH("!", CA145)+1, SEARCH("+", CA145)-SEARCH("!", CA145)-1)), Rankings!$A$2:$BK$161, 63, FALSE),0)</f>
        <v>0</v>
      </c>
      <c r="KA145">
        <f>IFERROR(VLOOKUP(_xlfn.NUMBERVALUE(MID(CB145, SEARCH("!", CB145)+1, SEARCH("+", CB145)-SEARCH("!", CB145)-1)), Rankings!$A$2:$BK$161, 63, FALSE),0)</f>
        <v>0</v>
      </c>
      <c r="KB145">
        <f>IFERROR(VLOOKUP(_xlfn.NUMBERVALUE(MID(CC145, SEARCH("!", CC145)+1, SEARCH("+", CC145)-SEARCH("!", CC145)-1)), Rankings!$A$2:$BK$161, 63, FALSE),0)</f>
        <v>0</v>
      </c>
      <c r="KC145">
        <f>IFERROR(VLOOKUP(_xlfn.NUMBERVALUE(MID(CD145, SEARCH("!", CD145)+1, SEARCH("+", CD145)-SEARCH("!", CD145)-1)), Rankings!$A$2:$BK$161, 63, FALSE),0)</f>
        <v>0</v>
      </c>
      <c r="KD145">
        <f>IFERROR(VLOOKUP(_xlfn.NUMBERVALUE(MID(CE145, SEARCH("!", CE145)+1, SEARCH("+", CE145)-SEARCH("!", CE145)-1)), Rankings!$A$2:$BK$161, 63, FALSE),0)</f>
        <v>0</v>
      </c>
      <c r="KE145">
        <f>IFERROR(VLOOKUP(_xlfn.NUMBERVALUE(MID(CF145, SEARCH("!", CF145)+1, SEARCH("+", CF145)-SEARCH("!", CF145)-1)), Rankings!$A$2:$BK$161, 63, FALSE),0)</f>
        <v>0</v>
      </c>
      <c r="KF145">
        <f>IFERROR(VLOOKUP(_xlfn.NUMBERVALUE(MID(CG145, SEARCH("!", CG145)+1, SEARCH("+", CG145)-SEARCH("!", CG145)-1)), Rankings!$A$2:$BK$161, 63, FALSE),0)</f>
        <v>0</v>
      </c>
      <c r="KG145">
        <f>IFERROR(VLOOKUP(_xlfn.NUMBERVALUE(MID(CH145, SEARCH("!", CH145)+1, SEARCH("+", CH145)-SEARCH("!", CH145)-1)), Rankings!$A$2:$BK$161, 63, FALSE),0)</f>
        <v>0</v>
      </c>
      <c r="KH145">
        <f>IFERROR(VLOOKUP(_xlfn.NUMBERVALUE(MID(CI145, SEARCH("!", CI145)+1, SEARCH("+", CI145)-SEARCH("!", CI145)-1)), Rankings!$A$2:$BK$161, 63, FALSE),0)</f>
        <v>0</v>
      </c>
      <c r="KI145">
        <f>IFERROR(VLOOKUP(_xlfn.NUMBERVALUE(MID(CJ145, SEARCH("!", CJ145)+1, SEARCH("+", CJ145)-SEARCH("!", CJ145)-1)), Rankings!$A$2:$BK$161, 63, FALSE),0)</f>
        <v>0</v>
      </c>
      <c r="KJ145">
        <f>IFERROR(VLOOKUP(_xlfn.NUMBERVALUE(MID(CK145, SEARCH("!", CK145)+1, SEARCH("+", CK145)-SEARCH("!", CK145)-1)), Rankings!$A$2:$BK$161, 63, FALSE),0)</f>
        <v>0</v>
      </c>
      <c r="KK145">
        <f>IFERROR(VLOOKUP(_xlfn.NUMBERVALUE(MID(CL145, SEARCH("!", CL145)+1, SEARCH("+", CL145)-SEARCH("!", CL145)-1)), Rankings!$A$2:$BK$161, 63, FALSE),0)</f>
        <v>0</v>
      </c>
      <c r="KL145">
        <f>IFERROR(VLOOKUP(_xlfn.NUMBERVALUE(MID(CM145, SEARCH("!", CM145)+1, SEARCH("+", CM145)-SEARCH("!", CM145)-1)), Rankings!$A$2:$BK$161, 63, FALSE),0)</f>
        <v>0</v>
      </c>
      <c r="KM145">
        <f>IFERROR(VLOOKUP(_xlfn.NUMBERVALUE(MID(CN145, SEARCH("!", CN145)+1, SEARCH("+", CN145)-SEARCH("!", CN145)-1)), Rankings!$A$2:$BK$161, 63, FALSE),0)</f>
        <v>0</v>
      </c>
      <c r="KN145">
        <f>IFERROR(VLOOKUP(_xlfn.NUMBERVALUE(MID(CO145, SEARCH("!", CO145)+1, SEARCH("+", CO145)-SEARCH("!", CO145)-1)), Rankings!$A$2:$BK$161, 63, FALSE),0)</f>
        <v>0</v>
      </c>
      <c r="KO145">
        <f>IFERROR(VLOOKUP(_xlfn.NUMBERVALUE(MID(CP145, SEARCH("!", CP145)+1, SEARCH("+", CP145)-SEARCH("!", CP145)-1)), Rankings!$A$2:$BK$161, 63, FALSE),0)</f>
        <v>0</v>
      </c>
      <c r="KP145">
        <f>IFERROR(VLOOKUP(_xlfn.NUMBERVALUE(MID(CQ145, SEARCH("!", CQ145)+1, SEARCH("+", CQ145)-SEARCH("!", CQ145)-1)), Rankings!$A$2:$BK$161, 63, FALSE),0)</f>
        <v>0</v>
      </c>
      <c r="KQ145">
        <f>IFERROR(VLOOKUP(_xlfn.NUMBERVALUE(MID(CR145, SEARCH("!", CR145)+1, SEARCH("+", CR145)-SEARCH("!", CR145)-1)), Rankings!$A$2:$BK$161, 63, FALSE),0)</f>
        <v>0</v>
      </c>
      <c r="KS145" s="4">
        <f t="shared" si="3783"/>
        <v>150</v>
      </c>
      <c r="KT145" s="4">
        <f t="shared" si="3784"/>
        <v>43</v>
      </c>
      <c r="KU145" s="4">
        <f t="shared" si="3785"/>
        <v>123</v>
      </c>
      <c r="KV145" s="4">
        <f t="shared" si="3786"/>
        <v>0</v>
      </c>
      <c r="KY145" s="4">
        <f t="shared" si="3787"/>
        <v>316</v>
      </c>
      <c r="KZ145" s="4"/>
      <c r="LB145">
        <f t="shared" si="3788"/>
        <v>27</v>
      </c>
      <c r="LC145">
        <f t="shared" si="3789"/>
        <v>34</v>
      </c>
      <c r="LD145">
        <f t="shared" si="3790"/>
        <v>17</v>
      </c>
      <c r="LE145">
        <f t="shared" si="3791"/>
        <v>37</v>
      </c>
      <c r="LF145">
        <f t="shared" si="3792"/>
        <v>39</v>
      </c>
      <c r="LG145">
        <f t="shared" si="3793"/>
        <v>39</v>
      </c>
      <c r="LH145">
        <f t="shared" si="3794"/>
        <v>16</v>
      </c>
      <c r="LI145">
        <f t="shared" si="3795"/>
        <v>27</v>
      </c>
      <c r="LJ145">
        <f t="shared" si="3796"/>
        <v>33</v>
      </c>
      <c r="LK145">
        <f t="shared" si="3797"/>
        <v>0</v>
      </c>
      <c r="LL145">
        <f t="shared" si="3798"/>
        <v>47</v>
      </c>
      <c r="LM145">
        <f t="shared" si="3799"/>
        <v>0</v>
      </c>
      <c r="LN145">
        <f t="shared" si="3800"/>
        <v>0</v>
      </c>
      <c r="LO145">
        <f t="shared" si="3801"/>
        <v>0</v>
      </c>
      <c r="LP145">
        <f t="shared" si="3802"/>
        <v>0</v>
      </c>
      <c r="LQ145">
        <f t="shared" si="3803"/>
        <v>0</v>
      </c>
      <c r="LR145">
        <f t="shared" si="3804"/>
        <v>0</v>
      </c>
      <c r="LS145">
        <f t="shared" si="3805"/>
        <v>0</v>
      </c>
      <c r="LT145">
        <f t="shared" si="3806"/>
        <v>0</v>
      </c>
      <c r="LU145">
        <f t="shared" si="3807"/>
        <v>0</v>
      </c>
      <c r="LV145">
        <f t="shared" si="3808"/>
        <v>0</v>
      </c>
      <c r="LW145">
        <f t="shared" si="3809"/>
        <v>0</v>
      </c>
      <c r="LX145">
        <f t="shared" si="3810"/>
        <v>0</v>
      </c>
      <c r="LY145">
        <f t="shared" si="3811"/>
        <v>0</v>
      </c>
      <c r="LZ145">
        <f t="shared" si="3812"/>
        <v>0</v>
      </c>
      <c r="MA145">
        <f t="shared" si="3813"/>
        <v>0</v>
      </c>
      <c r="MB145">
        <f t="shared" si="3814"/>
        <v>0</v>
      </c>
      <c r="MC145">
        <f t="shared" si="3815"/>
        <v>0</v>
      </c>
      <c r="MD145">
        <f t="shared" si="3816"/>
        <v>0</v>
      </c>
      <c r="ME145">
        <f t="shared" si="3817"/>
        <v>0</v>
      </c>
      <c r="MF145">
        <f t="shared" si="3818"/>
        <v>0</v>
      </c>
      <c r="MG145">
        <f t="shared" si="3819"/>
        <v>0</v>
      </c>
      <c r="MH145">
        <f t="shared" si="3820"/>
        <v>0</v>
      </c>
      <c r="MI145">
        <f t="shared" si="3821"/>
        <v>0</v>
      </c>
      <c r="MJ145">
        <f t="shared" si="3822"/>
        <v>0</v>
      </c>
      <c r="MK145">
        <f t="shared" si="3823"/>
        <v>0</v>
      </c>
      <c r="ML145">
        <f t="shared" si="3824"/>
        <v>0</v>
      </c>
      <c r="MM145">
        <f t="shared" si="3825"/>
        <v>0</v>
      </c>
      <c r="MN145">
        <f t="shared" si="3826"/>
        <v>0</v>
      </c>
      <c r="MO145">
        <f t="shared" si="3827"/>
        <v>0</v>
      </c>
      <c r="MP145">
        <f t="shared" si="3828"/>
        <v>0</v>
      </c>
      <c r="MQ145">
        <f t="shared" si="3829"/>
        <v>0</v>
      </c>
      <c r="MR145">
        <f t="shared" si="3830"/>
        <v>0</v>
      </c>
      <c r="MS145">
        <f t="shared" si="3831"/>
        <v>0</v>
      </c>
      <c r="MT145">
        <f t="shared" si="3832"/>
        <v>0</v>
      </c>
      <c r="MU145">
        <f t="shared" si="3833"/>
        <v>0</v>
      </c>
      <c r="MV145">
        <f t="shared" si="3834"/>
        <v>0</v>
      </c>
      <c r="MW145">
        <f t="shared" si="3835"/>
        <v>0</v>
      </c>
      <c r="MX145">
        <f t="shared" si="3836"/>
        <v>0</v>
      </c>
      <c r="MY145">
        <f t="shared" si="3837"/>
        <v>0</v>
      </c>
      <c r="MZ145">
        <f t="shared" si="3838"/>
        <v>0</v>
      </c>
      <c r="NA145">
        <f t="shared" si="3839"/>
        <v>0</v>
      </c>
      <c r="NB145">
        <f t="shared" si="3840"/>
        <v>0</v>
      </c>
      <c r="NC145">
        <f t="shared" si="3841"/>
        <v>0</v>
      </c>
      <c r="ND145">
        <f t="shared" si="3842"/>
        <v>0</v>
      </c>
      <c r="NE145">
        <f t="shared" si="3843"/>
        <v>0</v>
      </c>
      <c r="NF145">
        <f t="shared" si="3844"/>
        <v>0</v>
      </c>
      <c r="NG145">
        <f t="shared" si="3845"/>
        <v>0</v>
      </c>
      <c r="NH145">
        <f t="shared" si="3846"/>
        <v>0</v>
      </c>
      <c r="NI145">
        <f t="shared" si="3847"/>
        <v>0</v>
      </c>
      <c r="NJ145">
        <f t="shared" si="3848"/>
        <v>0</v>
      </c>
      <c r="NK145">
        <f t="shared" si="3849"/>
        <v>0</v>
      </c>
      <c r="NL145">
        <f t="shared" si="3850"/>
        <v>0</v>
      </c>
      <c r="NM145">
        <f t="shared" si="3851"/>
        <v>0</v>
      </c>
      <c r="NN145">
        <f t="shared" si="3852"/>
        <v>0</v>
      </c>
      <c r="NO145">
        <f t="shared" si="3853"/>
        <v>0</v>
      </c>
      <c r="NP145">
        <f t="shared" si="3854"/>
        <v>0</v>
      </c>
      <c r="NQ145">
        <f t="shared" si="3855"/>
        <v>0</v>
      </c>
      <c r="NR145">
        <f t="shared" si="3856"/>
        <v>0</v>
      </c>
      <c r="NS145">
        <f t="shared" si="3857"/>
        <v>0</v>
      </c>
      <c r="NT145">
        <f t="shared" si="3858"/>
        <v>0</v>
      </c>
      <c r="NU145">
        <f t="shared" si="3859"/>
        <v>0</v>
      </c>
      <c r="NV145">
        <f t="shared" si="3860"/>
        <v>0</v>
      </c>
      <c r="NW145">
        <f t="shared" si="3861"/>
        <v>0</v>
      </c>
      <c r="NX145">
        <f t="shared" si="3862"/>
        <v>0</v>
      </c>
      <c r="NY145">
        <f t="shared" si="3863"/>
        <v>0</v>
      </c>
      <c r="NZ145">
        <f t="shared" si="3864"/>
        <v>0</v>
      </c>
      <c r="OA145">
        <f t="shared" si="3865"/>
        <v>0</v>
      </c>
      <c r="OB145">
        <f t="shared" si="3866"/>
        <v>0</v>
      </c>
      <c r="OC145">
        <f t="shared" si="3867"/>
        <v>0</v>
      </c>
      <c r="OD145">
        <f t="shared" si="3868"/>
        <v>0</v>
      </c>
      <c r="OE145">
        <f t="shared" si="3869"/>
        <v>0</v>
      </c>
      <c r="OF145">
        <f t="shared" si="3870"/>
        <v>0</v>
      </c>
      <c r="OG145">
        <f t="shared" si="3871"/>
        <v>0</v>
      </c>
      <c r="OH145">
        <f t="shared" si="3872"/>
        <v>0</v>
      </c>
      <c r="OJ145" s="4">
        <f t="shared" si="3873"/>
        <v>235</v>
      </c>
      <c r="OK145" s="4">
        <f t="shared" si="3874"/>
        <v>96</v>
      </c>
      <c r="OL145" s="4">
        <f t="shared" si="3875"/>
        <v>183</v>
      </c>
      <c r="OM145" s="4">
        <f t="shared" si="3876"/>
        <v>0</v>
      </c>
      <c r="OP145" s="4">
        <f t="shared" si="3877"/>
        <v>514</v>
      </c>
      <c r="OQ145" s="4"/>
      <c r="OS145">
        <f t="shared" si="3878"/>
        <v>38</v>
      </c>
      <c r="OT145">
        <f t="shared" si="3879"/>
        <v>32</v>
      </c>
      <c r="OU145">
        <f t="shared" si="3880"/>
        <v>52</v>
      </c>
      <c r="OV145">
        <f t="shared" si="3881"/>
        <v>56</v>
      </c>
      <c r="OW145">
        <f t="shared" si="3882"/>
        <v>38</v>
      </c>
      <c r="OX145">
        <f t="shared" si="3883"/>
        <v>41</v>
      </c>
      <c r="OY145">
        <f t="shared" si="3884"/>
        <v>37</v>
      </c>
      <c r="OZ145">
        <f t="shared" si="3885"/>
        <v>59</v>
      </c>
      <c r="PA145">
        <f t="shared" si="3886"/>
        <v>72</v>
      </c>
      <c r="PB145">
        <f t="shared" si="3887"/>
        <v>0</v>
      </c>
      <c r="PC145">
        <f t="shared" si="3888"/>
        <v>89</v>
      </c>
      <c r="PD145">
        <f t="shared" si="3889"/>
        <v>0</v>
      </c>
      <c r="PE145">
        <f t="shared" si="3890"/>
        <v>0</v>
      </c>
      <c r="PF145">
        <f t="shared" si="3891"/>
        <v>0</v>
      </c>
      <c r="PG145">
        <f t="shared" si="3892"/>
        <v>0</v>
      </c>
      <c r="PH145">
        <f t="shared" si="3893"/>
        <v>0</v>
      </c>
      <c r="PI145">
        <f t="shared" si="3894"/>
        <v>0</v>
      </c>
      <c r="PJ145">
        <f t="shared" si="3895"/>
        <v>0</v>
      </c>
      <c r="PK145">
        <f t="shared" si="3896"/>
        <v>0</v>
      </c>
      <c r="PL145">
        <f t="shared" si="3897"/>
        <v>0</v>
      </c>
      <c r="PM145">
        <f t="shared" si="3898"/>
        <v>0</v>
      </c>
      <c r="PN145">
        <f t="shared" si="3899"/>
        <v>0</v>
      </c>
      <c r="PO145">
        <f t="shared" si="3900"/>
        <v>0</v>
      </c>
      <c r="PP145">
        <f t="shared" si="3901"/>
        <v>0</v>
      </c>
      <c r="PQ145">
        <f t="shared" si="3902"/>
        <v>0</v>
      </c>
      <c r="PR145">
        <f t="shared" si="3903"/>
        <v>0</v>
      </c>
      <c r="PS145">
        <f t="shared" si="3904"/>
        <v>0</v>
      </c>
      <c r="PT145">
        <f t="shared" si="3905"/>
        <v>0</v>
      </c>
      <c r="PU145">
        <f t="shared" si="3906"/>
        <v>0</v>
      </c>
      <c r="PV145">
        <f t="shared" si="3907"/>
        <v>0</v>
      </c>
      <c r="PW145">
        <f t="shared" si="3908"/>
        <v>0</v>
      </c>
      <c r="PX145">
        <f t="shared" si="3909"/>
        <v>0</v>
      </c>
      <c r="PY145">
        <f t="shared" si="3910"/>
        <v>0</v>
      </c>
      <c r="PZ145">
        <f t="shared" si="3911"/>
        <v>0</v>
      </c>
      <c r="QA145">
        <f t="shared" si="3912"/>
        <v>0</v>
      </c>
      <c r="QB145">
        <f t="shared" si="3913"/>
        <v>0</v>
      </c>
      <c r="QC145">
        <f t="shared" si="3914"/>
        <v>0</v>
      </c>
      <c r="QD145">
        <f t="shared" si="3915"/>
        <v>0</v>
      </c>
      <c r="QE145">
        <f t="shared" si="3916"/>
        <v>0</v>
      </c>
      <c r="QF145">
        <f t="shared" si="3917"/>
        <v>0</v>
      </c>
      <c r="QG145">
        <f t="shared" si="3918"/>
        <v>0</v>
      </c>
      <c r="QH145">
        <f t="shared" si="3919"/>
        <v>0</v>
      </c>
      <c r="QI145">
        <f t="shared" si="3920"/>
        <v>0</v>
      </c>
      <c r="QJ145">
        <f t="shared" si="3921"/>
        <v>0</v>
      </c>
      <c r="QK145">
        <f t="shared" si="3922"/>
        <v>0</v>
      </c>
      <c r="QL145">
        <f t="shared" si="3923"/>
        <v>0</v>
      </c>
      <c r="QM145">
        <f t="shared" si="3924"/>
        <v>0</v>
      </c>
      <c r="QN145">
        <f t="shared" si="3925"/>
        <v>0</v>
      </c>
      <c r="QO145">
        <f t="shared" si="3926"/>
        <v>0</v>
      </c>
      <c r="QP145">
        <f t="shared" si="3927"/>
        <v>0</v>
      </c>
      <c r="QQ145">
        <f t="shared" si="3928"/>
        <v>0</v>
      </c>
      <c r="QR145">
        <f t="shared" si="3929"/>
        <v>0</v>
      </c>
      <c r="QS145">
        <f t="shared" si="3930"/>
        <v>0</v>
      </c>
      <c r="QT145">
        <f t="shared" si="3931"/>
        <v>0</v>
      </c>
      <c r="QU145">
        <f t="shared" si="3932"/>
        <v>0</v>
      </c>
      <c r="QV145">
        <f t="shared" si="3933"/>
        <v>0</v>
      </c>
      <c r="QW145">
        <f t="shared" si="3934"/>
        <v>0</v>
      </c>
      <c r="QX145">
        <f t="shared" si="3935"/>
        <v>0</v>
      </c>
      <c r="QY145">
        <f t="shared" si="3936"/>
        <v>0</v>
      </c>
      <c r="QZ145">
        <f t="shared" si="3937"/>
        <v>0</v>
      </c>
      <c r="RA145">
        <f t="shared" si="3938"/>
        <v>0</v>
      </c>
      <c r="RB145">
        <f t="shared" si="3939"/>
        <v>0</v>
      </c>
      <c r="RC145">
        <f t="shared" si="3940"/>
        <v>0</v>
      </c>
      <c r="RD145">
        <f t="shared" si="3941"/>
        <v>0</v>
      </c>
      <c r="RE145">
        <f t="shared" si="3942"/>
        <v>0</v>
      </c>
      <c r="RF145">
        <f t="shared" si="3943"/>
        <v>0</v>
      </c>
      <c r="RG145">
        <f t="shared" si="3944"/>
        <v>0</v>
      </c>
      <c r="RH145">
        <f t="shared" si="3945"/>
        <v>0</v>
      </c>
      <c r="RI145">
        <f t="shared" si="3946"/>
        <v>0</v>
      </c>
      <c r="RJ145">
        <f t="shared" si="3947"/>
        <v>0</v>
      </c>
      <c r="RK145">
        <f t="shared" si="3948"/>
        <v>0</v>
      </c>
      <c r="RL145">
        <f t="shared" si="3949"/>
        <v>0</v>
      </c>
      <c r="RM145">
        <f t="shared" si="3950"/>
        <v>0</v>
      </c>
      <c r="RN145">
        <f t="shared" si="3951"/>
        <v>0</v>
      </c>
      <c r="RO145">
        <f t="shared" si="3952"/>
        <v>0</v>
      </c>
      <c r="RP145">
        <f t="shared" si="3953"/>
        <v>0</v>
      </c>
      <c r="RQ145">
        <f t="shared" si="3954"/>
        <v>0</v>
      </c>
      <c r="RR145">
        <f t="shared" si="3955"/>
        <v>0</v>
      </c>
      <c r="RS145">
        <f t="shared" si="3956"/>
        <v>0</v>
      </c>
      <c r="RT145">
        <f t="shared" si="3957"/>
        <v>0</v>
      </c>
      <c r="RU145">
        <f t="shared" si="3958"/>
        <v>0</v>
      </c>
      <c r="RV145">
        <f t="shared" si="3959"/>
        <v>0</v>
      </c>
      <c r="RW145">
        <f t="shared" si="3960"/>
        <v>0</v>
      </c>
      <c r="RX145">
        <f t="shared" si="3961"/>
        <v>0</v>
      </c>
      <c r="RY145">
        <f t="shared" si="3962"/>
        <v>0</v>
      </c>
      <c r="SA145" s="4">
        <f t="shared" si="3963"/>
        <v>16.39</v>
      </c>
      <c r="SB145" s="4">
        <f t="shared" si="3964"/>
        <v>7.8</v>
      </c>
      <c r="SC145" s="4">
        <f t="shared" si="3965"/>
        <v>11.54</v>
      </c>
      <c r="SD145" s="4">
        <f t="shared" si="3966"/>
        <v>0</v>
      </c>
      <c r="SF145" s="4">
        <f t="shared" si="3967"/>
        <v>35.730000000000004</v>
      </c>
      <c r="SI145">
        <f t="shared" si="3968"/>
        <v>2.78</v>
      </c>
      <c r="SJ145">
        <f t="shared" si="3969"/>
        <v>2.73</v>
      </c>
      <c r="SK145">
        <f t="shared" si="3970"/>
        <v>3</v>
      </c>
      <c r="SL145">
        <f t="shared" si="3971"/>
        <v>4.13</v>
      </c>
      <c r="SM145">
        <f t="shared" si="3972"/>
        <v>3.5</v>
      </c>
      <c r="SN145">
        <f t="shared" si="3973"/>
        <v>4</v>
      </c>
      <c r="SO145">
        <f t="shared" si="3974"/>
        <v>4</v>
      </c>
      <c r="SP145">
        <f t="shared" si="3975"/>
        <v>3.8</v>
      </c>
      <c r="SQ145">
        <f t="shared" si="3976"/>
        <v>3.88</v>
      </c>
      <c r="SR145" t="str">
        <f t="shared" si="3977"/>
        <v>0</v>
      </c>
      <c r="SS145">
        <f t="shared" si="3978"/>
        <v>3.91</v>
      </c>
      <c r="ST145" t="str">
        <f t="shared" si="3979"/>
        <v>0</v>
      </c>
      <c r="SU145" t="str">
        <f t="shared" si="3980"/>
        <v>0</v>
      </c>
      <c r="SV145" t="str">
        <f t="shared" si="3981"/>
        <v>0</v>
      </c>
      <c r="SW145" t="str">
        <f t="shared" si="3982"/>
        <v>0</v>
      </c>
      <c r="SX145" t="str">
        <f t="shared" si="3983"/>
        <v>0</v>
      </c>
      <c r="SY145" t="str">
        <f t="shared" si="3984"/>
        <v>0</v>
      </c>
      <c r="SZ145" t="str">
        <f t="shared" si="3985"/>
        <v>0</v>
      </c>
      <c r="TA145" t="str">
        <f t="shared" si="3986"/>
        <v>0</v>
      </c>
      <c r="TB145" t="str">
        <f t="shared" si="3987"/>
        <v>0</v>
      </c>
      <c r="TC145" t="str">
        <f t="shared" si="3988"/>
        <v>0</v>
      </c>
      <c r="TD145" t="str">
        <f t="shared" si="3989"/>
        <v>0</v>
      </c>
      <c r="TE145" t="str">
        <f t="shared" si="3990"/>
        <v>0</v>
      </c>
      <c r="TF145" t="str">
        <f t="shared" si="3991"/>
        <v>0</v>
      </c>
      <c r="TG145" t="str">
        <f t="shared" si="3992"/>
        <v>0</v>
      </c>
      <c r="TH145" t="str">
        <f t="shared" si="3993"/>
        <v>0</v>
      </c>
      <c r="TI145" t="str">
        <f t="shared" si="3994"/>
        <v>0</v>
      </c>
      <c r="TJ145" t="str">
        <f t="shared" si="3995"/>
        <v>0</v>
      </c>
      <c r="TK145" t="str">
        <f t="shared" si="3996"/>
        <v>0</v>
      </c>
      <c r="TL145" t="str">
        <f t="shared" si="3997"/>
        <v>0</v>
      </c>
      <c r="TM145" t="str">
        <f t="shared" si="3998"/>
        <v>0</v>
      </c>
      <c r="TN145" t="str">
        <f t="shared" si="3999"/>
        <v>0</v>
      </c>
      <c r="TO145" t="str">
        <f t="shared" si="4000"/>
        <v>0</v>
      </c>
      <c r="TP145" t="str">
        <f t="shared" si="4001"/>
        <v>0</v>
      </c>
      <c r="TQ145" t="str">
        <f t="shared" si="4002"/>
        <v>0</v>
      </c>
      <c r="TR145" t="str">
        <f t="shared" si="4003"/>
        <v>0</v>
      </c>
      <c r="TS145" t="str">
        <f t="shared" si="4004"/>
        <v>0</v>
      </c>
      <c r="TT145" t="str">
        <f t="shared" si="4005"/>
        <v>0</v>
      </c>
      <c r="TU145" t="str">
        <f t="shared" si="4006"/>
        <v>0</v>
      </c>
      <c r="TV145" t="str">
        <f t="shared" si="4007"/>
        <v>0</v>
      </c>
      <c r="TW145" t="str">
        <f t="shared" si="4008"/>
        <v>0</v>
      </c>
      <c r="TX145" t="str">
        <f t="shared" si="4009"/>
        <v>0</v>
      </c>
      <c r="TY145" t="str">
        <f t="shared" si="4010"/>
        <v>0</v>
      </c>
      <c r="TZ145" t="str">
        <f t="shared" si="4011"/>
        <v>0</v>
      </c>
      <c r="UA145" t="str">
        <f t="shared" si="4012"/>
        <v>0</v>
      </c>
      <c r="UB145" t="str">
        <f t="shared" si="4013"/>
        <v>0</v>
      </c>
      <c r="UC145" t="str">
        <f t="shared" si="4014"/>
        <v>0</v>
      </c>
      <c r="UD145" t="str">
        <f t="shared" si="4015"/>
        <v>0</v>
      </c>
      <c r="UE145" t="str">
        <f t="shared" si="4016"/>
        <v>0</v>
      </c>
      <c r="UF145" t="str">
        <f t="shared" si="4017"/>
        <v>0</v>
      </c>
      <c r="UG145" t="str">
        <f t="shared" si="4018"/>
        <v>0</v>
      </c>
      <c r="UH145" t="str">
        <f t="shared" si="4019"/>
        <v>0</v>
      </c>
      <c r="UI145" t="str">
        <f t="shared" si="4020"/>
        <v>0</v>
      </c>
      <c r="UJ145" t="str">
        <f t="shared" si="4021"/>
        <v>0</v>
      </c>
      <c r="UK145" t="str">
        <f t="shared" si="4022"/>
        <v>0</v>
      </c>
      <c r="UL145" t="str">
        <f t="shared" si="4023"/>
        <v>0</v>
      </c>
      <c r="UM145" t="str">
        <f t="shared" si="4024"/>
        <v>0</v>
      </c>
      <c r="UN145" t="str">
        <f t="shared" si="4025"/>
        <v>0</v>
      </c>
      <c r="UO145" t="str">
        <f t="shared" si="4026"/>
        <v>0</v>
      </c>
      <c r="UP145" t="str">
        <f t="shared" si="4027"/>
        <v>0</v>
      </c>
      <c r="UQ145" t="str">
        <f t="shared" si="4028"/>
        <v>0</v>
      </c>
      <c r="UR145" t="str">
        <f t="shared" si="4029"/>
        <v>0</v>
      </c>
      <c r="US145" t="str">
        <f t="shared" si="4030"/>
        <v>0</v>
      </c>
      <c r="UT145" t="str">
        <f t="shared" si="4031"/>
        <v>0</v>
      </c>
      <c r="UU145" t="str">
        <f t="shared" si="4032"/>
        <v>0</v>
      </c>
      <c r="UV145" t="str">
        <f t="shared" si="4033"/>
        <v>0</v>
      </c>
      <c r="UW145" t="str">
        <f t="shared" si="4034"/>
        <v>0</v>
      </c>
      <c r="UX145" t="str">
        <f t="shared" si="4035"/>
        <v>0</v>
      </c>
      <c r="UY145" t="str">
        <f t="shared" si="4036"/>
        <v>0</v>
      </c>
      <c r="UZ145" t="str">
        <f t="shared" si="4037"/>
        <v>0</v>
      </c>
      <c r="VA145" t="str">
        <f t="shared" si="4038"/>
        <v>0</v>
      </c>
      <c r="VB145" t="str">
        <f t="shared" si="4039"/>
        <v>0</v>
      </c>
      <c r="VC145" t="str">
        <f t="shared" si="4040"/>
        <v>0</v>
      </c>
      <c r="VD145" t="str">
        <f t="shared" si="4041"/>
        <v>0</v>
      </c>
      <c r="VE145" t="str">
        <f t="shared" si="4042"/>
        <v>0</v>
      </c>
      <c r="VF145" t="str">
        <f t="shared" si="4043"/>
        <v>0</v>
      </c>
      <c r="VG145" t="str">
        <f t="shared" si="4044"/>
        <v>0</v>
      </c>
      <c r="VH145" t="str">
        <f t="shared" si="4045"/>
        <v>0</v>
      </c>
      <c r="VI145" t="str">
        <f t="shared" si="4046"/>
        <v>0</v>
      </c>
      <c r="VJ145" t="str">
        <f t="shared" si="4047"/>
        <v>0</v>
      </c>
      <c r="VK145" t="str">
        <f t="shared" si="4048"/>
        <v>0</v>
      </c>
      <c r="VL145" t="str">
        <f t="shared" si="4049"/>
        <v>0</v>
      </c>
      <c r="VM145" t="str">
        <f t="shared" si="4050"/>
        <v>0</v>
      </c>
      <c r="VN145" t="str">
        <f t="shared" si="4051"/>
        <v>0</v>
      </c>
      <c r="VO145" t="str">
        <f t="shared" si="4052"/>
        <v>0</v>
      </c>
      <c r="VQ145" s="4">
        <f t="shared" si="4053"/>
        <v>-24.36</v>
      </c>
      <c r="VR145" s="4">
        <f t="shared" si="4054"/>
        <v>5.7200000000000006</v>
      </c>
      <c r="VS145" s="4">
        <f t="shared" si="4055"/>
        <v>-12.81</v>
      </c>
      <c r="VT145" s="4">
        <f t="shared" si="4056"/>
        <v>0</v>
      </c>
      <c r="VV145" s="4">
        <f t="shared" si="4057"/>
        <v>-31.450000000000003</v>
      </c>
      <c r="VY145">
        <f t="shared" si="4058"/>
        <v>-9.9499999999999993</v>
      </c>
      <c r="VZ145">
        <f t="shared" si="4059"/>
        <v>0.27</v>
      </c>
      <c r="WA145">
        <f t="shared" si="4060"/>
        <v>-4.7699999999999996</v>
      </c>
      <c r="WB145">
        <f t="shared" si="4061"/>
        <v>2.29</v>
      </c>
      <c r="WC145">
        <f t="shared" si="4062"/>
        <v>-1.77</v>
      </c>
      <c r="WD145">
        <f t="shared" si="4063"/>
        <v>2.97</v>
      </c>
      <c r="WE145">
        <f t="shared" si="4064"/>
        <v>-0.47</v>
      </c>
      <c r="WF145">
        <f t="shared" si="4065"/>
        <v>6.19</v>
      </c>
      <c r="WG145">
        <f t="shared" si="4066"/>
        <v>-12.88</v>
      </c>
      <c r="WH145">
        <f t="shared" si="4067"/>
        <v>0</v>
      </c>
      <c r="WI145">
        <f t="shared" si="4068"/>
        <v>-13.33</v>
      </c>
      <c r="WJ145">
        <f t="shared" si="4069"/>
        <v>0</v>
      </c>
      <c r="WK145">
        <f t="shared" si="4070"/>
        <v>0</v>
      </c>
      <c r="WL145">
        <f t="shared" si="4071"/>
        <v>0</v>
      </c>
      <c r="WM145">
        <f t="shared" si="4072"/>
        <v>0</v>
      </c>
      <c r="WN145">
        <f t="shared" si="4073"/>
        <v>0</v>
      </c>
      <c r="WO145">
        <f t="shared" si="4074"/>
        <v>0</v>
      </c>
      <c r="WP145">
        <f t="shared" si="4075"/>
        <v>0</v>
      </c>
      <c r="WQ145">
        <f t="shared" si="4076"/>
        <v>0</v>
      </c>
      <c r="WR145">
        <f t="shared" si="4077"/>
        <v>0</v>
      </c>
      <c r="WS145">
        <f t="shared" si="4078"/>
        <v>0</v>
      </c>
      <c r="WT145">
        <f t="shared" si="4079"/>
        <v>0</v>
      </c>
      <c r="WU145">
        <f t="shared" si="4080"/>
        <v>0</v>
      </c>
      <c r="WV145">
        <f t="shared" si="4081"/>
        <v>0</v>
      </c>
      <c r="WW145">
        <f t="shared" si="4082"/>
        <v>0</v>
      </c>
      <c r="WX145">
        <f t="shared" si="4083"/>
        <v>0</v>
      </c>
      <c r="WY145">
        <f t="shared" si="4084"/>
        <v>0</v>
      </c>
      <c r="WZ145">
        <f t="shared" si="4085"/>
        <v>0</v>
      </c>
      <c r="XA145">
        <f t="shared" si="4086"/>
        <v>0</v>
      </c>
      <c r="XB145">
        <f t="shared" si="4087"/>
        <v>0</v>
      </c>
      <c r="XC145">
        <f t="shared" si="4088"/>
        <v>0</v>
      </c>
      <c r="XD145">
        <f t="shared" si="4089"/>
        <v>0</v>
      </c>
      <c r="XE145">
        <f t="shared" si="4090"/>
        <v>0</v>
      </c>
      <c r="XF145">
        <f t="shared" si="4091"/>
        <v>0</v>
      </c>
      <c r="XG145">
        <f t="shared" si="4092"/>
        <v>0</v>
      </c>
      <c r="XH145">
        <f t="shared" si="4093"/>
        <v>0</v>
      </c>
      <c r="XI145">
        <f t="shared" si="4094"/>
        <v>0</v>
      </c>
      <c r="XJ145">
        <f t="shared" si="4095"/>
        <v>0</v>
      </c>
      <c r="XK145">
        <f t="shared" si="4096"/>
        <v>0</v>
      </c>
      <c r="XL145">
        <f t="shared" si="4097"/>
        <v>0</v>
      </c>
      <c r="XM145">
        <f t="shared" si="4098"/>
        <v>0</v>
      </c>
      <c r="XN145">
        <f t="shared" si="4099"/>
        <v>0</v>
      </c>
      <c r="XO145">
        <f t="shared" si="4100"/>
        <v>0</v>
      </c>
      <c r="XP145">
        <f t="shared" si="4101"/>
        <v>0</v>
      </c>
      <c r="XQ145">
        <f t="shared" si="4102"/>
        <v>0</v>
      </c>
      <c r="XR145">
        <f t="shared" si="4103"/>
        <v>0</v>
      </c>
      <c r="XS145">
        <f t="shared" si="4104"/>
        <v>0</v>
      </c>
      <c r="XT145">
        <f t="shared" si="4105"/>
        <v>0</v>
      </c>
      <c r="XU145">
        <f t="shared" si="4106"/>
        <v>0</v>
      </c>
      <c r="XV145">
        <f t="shared" si="4107"/>
        <v>0</v>
      </c>
      <c r="XW145">
        <f t="shared" si="4108"/>
        <v>0</v>
      </c>
      <c r="XX145">
        <f t="shared" si="4109"/>
        <v>0</v>
      </c>
      <c r="XY145">
        <f t="shared" si="4110"/>
        <v>0</v>
      </c>
      <c r="XZ145">
        <f t="shared" si="4111"/>
        <v>0</v>
      </c>
      <c r="YA145">
        <f t="shared" si="4112"/>
        <v>0</v>
      </c>
      <c r="YB145">
        <f t="shared" si="4113"/>
        <v>0</v>
      </c>
      <c r="YC145">
        <f t="shared" si="4114"/>
        <v>0</v>
      </c>
      <c r="YD145">
        <f t="shared" si="4115"/>
        <v>0</v>
      </c>
      <c r="YE145">
        <f t="shared" si="4116"/>
        <v>0</v>
      </c>
      <c r="YF145">
        <f t="shared" si="4117"/>
        <v>0</v>
      </c>
      <c r="YG145">
        <f t="shared" si="4118"/>
        <v>0</v>
      </c>
      <c r="YH145">
        <f t="shared" si="4119"/>
        <v>0</v>
      </c>
      <c r="YI145">
        <f t="shared" si="4120"/>
        <v>0</v>
      </c>
      <c r="YJ145">
        <f t="shared" si="4121"/>
        <v>0</v>
      </c>
      <c r="YK145">
        <f t="shared" si="4122"/>
        <v>0</v>
      </c>
      <c r="YL145">
        <f t="shared" si="4123"/>
        <v>0</v>
      </c>
      <c r="YM145">
        <f t="shared" si="4124"/>
        <v>0</v>
      </c>
      <c r="YN145">
        <f t="shared" si="4125"/>
        <v>0</v>
      </c>
      <c r="YO145">
        <f t="shared" si="4126"/>
        <v>0</v>
      </c>
      <c r="YP145">
        <f t="shared" si="4127"/>
        <v>0</v>
      </c>
      <c r="YQ145">
        <f t="shared" si="4128"/>
        <v>0</v>
      </c>
      <c r="YR145">
        <f t="shared" si="4129"/>
        <v>0</v>
      </c>
      <c r="YS145">
        <f t="shared" si="4130"/>
        <v>0</v>
      </c>
      <c r="YT145">
        <f t="shared" si="4131"/>
        <v>0</v>
      </c>
      <c r="YU145">
        <f t="shared" si="4132"/>
        <v>0</v>
      </c>
      <c r="YV145">
        <f t="shared" si="4133"/>
        <v>0</v>
      </c>
      <c r="YW145">
        <f t="shared" si="4134"/>
        <v>0</v>
      </c>
      <c r="YX145">
        <f t="shared" si="4135"/>
        <v>0</v>
      </c>
      <c r="YY145">
        <f t="shared" si="4136"/>
        <v>0</v>
      </c>
      <c r="YZ145">
        <f t="shared" si="4137"/>
        <v>0</v>
      </c>
      <c r="ZA145">
        <f t="shared" si="4138"/>
        <v>0</v>
      </c>
      <c r="ZB145">
        <f t="shared" si="4139"/>
        <v>0</v>
      </c>
      <c r="ZC145">
        <f t="shared" si="4140"/>
        <v>0</v>
      </c>
      <c r="ZD145">
        <f t="shared" si="4141"/>
        <v>0</v>
      </c>
      <c r="ZE145">
        <f t="shared" si="4142"/>
        <v>0</v>
      </c>
      <c r="ZG145" s="4">
        <f t="shared" si="4143"/>
        <v>301</v>
      </c>
      <c r="ZH145" s="4">
        <f t="shared" si="4144"/>
        <v>75</v>
      </c>
      <c r="ZI145" s="4">
        <f t="shared" si="4145"/>
        <v>135</v>
      </c>
      <c r="ZJ145" s="4">
        <f t="shared" si="4146"/>
        <v>0</v>
      </c>
      <c r="ZL145" s="4">
        <f t="shared" si="4147"/>
        <v>511</v>
      </c>
      <c r="ZO145">
        <f t="shared" si="4148"/>
        <v>66</v>
      </c>
      <c r="ZP145">
        <f t="shared" si="4149"/>
        <v>70</v>
      </c>
      <c r="ZQ145">
        <f t="shared" si="4150"/>
        <v>65</v>
      </c>
      <c r="ZR145">
        <f t="shared" si="4151"/>
        <v>46</v>
      </c>
      <c r="ZS145">
        <f t="shared" si="4152"/>
        <v>51</v>
      </c>
      <c r="ZT145">
        <f t="shared" si="4153"/>
        <v>55</v>
      </c>
      <c r="ZU145">
        <f t="shared" si="4154"/>
        <v>45</v>
      </c>
      <c r="ZV145">
        <f t="shared" si="4155"/>
        <v>30</v>
      </c>
      <c r="ZW145">
        <f t="shared" si="4156"/>
        <v>45</v>
      </c>
      <c r="ZX145">
        <f t="shared" si="4157"/>
        <v>0</v>
      </c>
      <c r="ZY145">
        <f t="shared" si="4158"/>
        <v>38</v>
      </c>
      <c r="ZZ145">
        <f t="shared" si="4159"/>
        <v>0</v>
      </c>
      <c r="AAA145">
        <f t="shared" si="4160"/>
        <v>0</v>
      </c>
      <c r="AAB145">
        <f t="shared" si="4161"/>
        <v>0</v>
      </c>
      <c r="AAC145">
        <f t="shared" si="4162"/>
        <v>0</v>
      </c>
      <c r="AAD145">
        <f t="shared" si="4163"/>
        <v>0</v>
      </c>
      <c r="AAE145">
        <f t="shared" si="4164"/>
        <v>0</v>
      </c>
      <c r="AAF145">
        <f t="shared" si="4165"/>
        <v>0</v>
      </c>
      <c r="AAG145">
        <f t="shared" si="4166"/>
        <v>0</v>
      </c>
      <c r="AAH145">
        <f t="shared" si="4167"/>
        <v>0</v>
      </c>
      <c r="AAI145">
        <f t="shared" si="4168"/>
        <v>0</v>
      </c>
      <c r="AAJ145">
        <f t="shared" si="4169"/>
        <v>0</v>
      </c>
      <c r="AAK145">
        <f t="shared" si="4170"/>
        <v>0</v>
      </c>
      <c r="AAL145">
        <f t="shared" si="4171"/>
        <v>0</v>
      </c>
      <c r="AAM145">
        <f t="shared" si="4172"/>
        <v>0</v>
      </c>
      <c r="AAN145">
        <f t="shared" si="4173"/>
        <v>0</v>
      </c>
      <c r="AAO145">
        <f t="shared" si="4174"/>
        <v>0</v>
      </c>
      <c r="AAP145">
        <f t="shared" si="4175"/>
        <v>0</v>
      </c>
      <c r="AAQ145">
        <f t="shared" si="4176"/>
        <v>0</v>
      </c>
      <c r="AAR145">
        <f t="shared" si="4177"/>
        <v>0</v>
      </c>
      <c r="AAS145">
        <f t="shared" si="4178"/>
        <v>0</v>
      </c>
      <c r="AAT145">
        <f t="shared" si="4179"/>
        <v>0</v>
      </c>
      <c r="AAU145">
        <f t="shared" si="4180"/>
        <v>0</v>
      </c>
      <c r="AAV145">
        <f t="shared" si="4181"/>
        <v>0</v>
      </c>
      <c r="AAW145">
        <f t="shared" si="4182"/>
        <v>0</v>
      </c>
      <c r="AAX145">
        <f t="shared" si="4183"/>
        <v>0</v>
      </c>
      <c r="AAY145">
        <f t="shared" si="4184"/>
        <v>0</v>
      </c>
      <c r="AAZ145">
        <f t="shared" si="4185"/>
        <v>0</v>
      </c>
      <c r="ABA145">
        <f t="shared" si="4186"/>
        <v>0</v>
      </c>
      <c r="ABB145">
        <f t="shared" si="4187"/>
        <v>0</v>
      </c>
      <c r="ABC145">
        <f t="shared" si="4188"/>
        <v>0</v>
      </c>
      <c r="ABD145">
        <f t="shared" si="4189"/>
        <v>0</v>
      </c>
      <c r="ABE145">
        <f t="shared" si="4190"/>
        <v>0</v>
      </c>
      <c r="ABF145">
        <f t="shared" si="4191"/>
        <v>0</v>
      </c>
      <c r="ABG145">
        <f t="shared" si="4192"/>
        <v>0</v>
      </c>
      <c r="ABH145">
        <f t="shared" si="4193"/>
        <v>0</v>
      </c>
      <c r="ABI145">
        <f t="shared" si="4194"/>
        <v>0</v>
      </c>
      <c r="ABJ145">
        <f t="shared" si="4195"/>
        <v>0</v>
      </c>
      <c r="ABK145">
        <f t="shared" si="4196"/>
        <v>0</v>
      </c>
      <c r="ABL145">
        <f t="shared" si="4197"/>
        <v>0</v>
      </c>
      <c r="ABM145">
        <f t="shared" si="4198"/>
        <v>0</v>
      </c>
      <c r="ABN145">
        <f t="shared" si="4199"/>
        <v>0</v>
      </c>
      <c r="ABO145">
        <f t="shared" si="4200"/>
        <v>0</v>
      </c>
      <c r="ABP145">
        <f t="shared" si="4201"/>
        <v>0</v>
      </c>
      <c r="ABQ145">
        <f t="shared" si="4202"/>
        <v>0</v>
      </c>
      <c r="ABR145">
        <f t="shared" si="4203"/>
        <v>0</v>
      </c>
      <c r="ABS145">
        <f t="shared" si="4204"/>
        <v>0</v>
      </c>
      <c r="ABT145">
        <f t="shared" si="4205"/>
        <v>0</v>
      </c>
      <c r="ABU145">
        <f t="shared" si="4206"/>
        <v>0</v>
      </c>
      <c r="ABV145">
        <f t="shared" si="4207"/>
        <v>0</v>
      </c>
      <c r="ABW145">
        <f t="shared" si="4208"/>
        <v>0</v>
      </c>
      <c r="ABX145">
        <f t="shared" si="4209"/>
        <v>0</v>
      </c>
      <c r="ABY145">
        <f t="shared" si="4210"/>
        <v>0</v>
      </c>
      <c r="ABZ145">
        <f t="shared" si="4211"/>
        <v>0</v>
      </c>
      <c r="ACA145">
        <f t="shared" si="4212"/>
        <v>0</v>
      </c>
      <c r="ACB145">
        <f t="shared" si="4213"/>
        <v>0</v>
      </c>
      <c r="ACC145">
        <f t="shared" si="4214"/>
        <v>0</v>
      </c>
      <c r="ACD145">
        <f t="shared" si="4215"/>
        <v>0</v>
      </c>
      <c r="ACE145">
        <f t="shared" si="4216"/>
        <v>0</v>
      </c>
      <c r="ACF145">
        <f t="shared" si="4217"/>
        <v>0</v>
      </c>
      <c r="ACG145">
        <f t="shared" si="4218"/>
        <v>0</v>
      </c>
      <c r="ACH145">
        <f t="shared" si="4219"/>
        <v>0</v>
      </c>
      <c r="ACI145">
        <f t="shared" si="4220"/>
        <v>0</v>
      </c>
      <c r="ACJ145">
        <f t="shared" si="4221"/>
        <v>0</v>
      </c>
      <c r="ACK145">
        <f t="shared" si="4222"/>
        <v>0</v>
      </c>
      <c r="ACL145">
        <f t="shared" si="4223"/>
        <v>0</v>
      </c>
      <c r="ACM145">
        <f t="shared" si="4224"/>
        <v>0</v>
      </c>
      <c r="ACN145">
        <f t="shared" si="4225"/>
        <v>0</v>
      </c>
      <c r="ACO145">
        <f t="shared" si="4226"/>
        <v>0</v>
      </c>
      <c r="ACP145">
        <f t="shared" si="4227"/>
        <v>0</v>
      </c>
      <c r="ACQ145">
        <f t="shared" si="4228"/>
        <v>0</v>
      </c>
      <c r="ACR145">
        <f t="shared" si="4229"/>
        <v>0</v>
      </c>
      <c r="ACS145">
        <f t="shared" si="4230"/>
        <v>0</v>
      </c>
      <c r="ACT145">
        <f t="shared" si="4231"/>
        <v>0</v>
      </c>
      <c r="ACU145">
        <f t="shared" si="4232"/>
        <v>0</v>
      </c>
      <c r="ACW145" s="4">
        <f t="shared" si="4233"/>
        <v>152.99999999999997</v>
      </c>
      <c r="ACX145" s="4">
        <f t="shared" si="4234"/>
        <v>0</v>
      </c>
      <c r="ACY145" s="4">
        <f t="shared" si="4235"/>
        <v>94.7</v>
      </c>
      <c r="ACZ145" s="4">
        <f t="shared" si="4236"/>
        <v>0</v>
      </c>
      <c r="ADA145" s="88">
        <f t="shared" si="4237"/>
        <v>0</v>
      </c>
      <c r="ADB145" s="4">
        <f t="shared" si="4238"/>
        <v>247.7</v>
      </c>
      <c r="ADC145" s="5">
        <f t="shared" si="4239"/>
        <v>5.5317266743757321</v>
      </c>
      <c r="ADD145" s="5">
        <f t="shared" si="4240"/>
        <v>5.6184220797895446</v>
      </c>
      <c r="ADE145">
        <f t="shared" si="4241"/>
        <v>31.4</v>
      </c>
      <c r="ADF145">
        <f t="shared" si="4242"/>
        <v>62.2</v>
      </c>
      <c r="ADG145">
        <f t="shared" si="4243"/>
        <v>12.3</v>
      </c>
      <c r="ADH145">
        <f t="shared" si="4244"/>
        <v>27.1</v>
      </c>
      <c r="ADI145">
        <f t="shared" si="4245"/>
        <v>48.9</v>
      </c>
      <c r="ADJ145">
        <f t="shared" si="4246"/>
        <v>29</v>
      </c>
      <c r="ADK145">
        <f t="shared" si="4247"/>
        <v>0</v>
      </c>
      <c r="ADL145">
        <f t="shared" si="4248"/>
        <v>0</v>
      </c>
      <c r="ADM145">
        <f t="shared" si="4249"/>
        <v>18.100000000000001</v>
      </c>
      <c r="ADN145">
        <f t="shared" si="4250"/>
        <v>0</v>
      </c>
      <c r="ADO145">
        <f t="shared" si="4251"/>
        <v>18.7</v>
      </c>
      <c r="ADP145">
        <f t="shared" si="4252"/>
        <v>0</v>
      </c>
      <c r="ADQ145">
        <f t="shared" si="4253"/>
        <v>0</v>
      </c>
      <c r="ADR145">
        <f t="shared" si="4254"/>
        <v>0</v>
      </c>
      <c r="ADS145">
        <f t="shared" si="4255"/>
        <v>0</v>
      </c>
      <c r="ADT145">
        <f t="shared" si="4256"/>
        <v>0</v>
      </c>
      <c r="ADU145">
        <f t="shared" si="4257"/>
        <v>0</v>
      </c>
      <c r="ADV145">
        <f t="shared" si="4258"/>
        <v>0</v>
      </c>
      <c r="ADW145">
        <f t="shared" si="4259"/>
        <v>0</v>
      </c>
      <c r="ADX145">
        <f t="shared" si="4260"/>
        <v>0</v>
      </c>
      <c r="ADY145">
        <f t="shared" si="4261"/>
        <v>0</v>
      </c>
      <c r="ADZ145">
        <f t="shared" si="4262"/>
        <v>0</v>
      </c>
      <c r="AEA145">
        <f t="shared" si="4263"/>
        <v>0</v>
      </c>
      <c r="AEB145">
        <f t="shared" si="4264"/>
        <v>0</v>
      </c>
      <c r="AEC145">
        <f t="shared" si="4265"/>
        <v>0</v>
      </c>
      <c r="AED145">
        <f t="shared" si="4266"/>
        <v>0</v>
      </c>
      <c r="AEE145">
        <f t="shared" si="4267"/>
        <v>0</v>
      </c>
      <c r="AEF145">
        <f t="shared" si="4268"/>
        <v>0</v>
      </c>
      <c r="AEG145">
        <f t="shared" si="4269"/>
        <v>0</v>
      </c>
      <c r="AEH145">
        <f t="shared" si="4270"/>
        <v>0</v>
      </c>
      <c r="AEI145">
        <f t="shared" si="4271"/>
        <v>0</v>
      </c>
      <c r="AEJ145">
        <f t="shared" si="4272"/>
        <v>0</v>
      </c>
      <c r="AEK145">
        <f t="shared" si="4273"/>
        <v>0</v>
      </c>
      <c r="AEL145">
        <f t="shared" si="4274"/>
        <v>0</v>
      </c>
      <c r="AEM145">
        <f t="shared" si="4275"/>
        <v>0</v>
      </c>
      <c r="AEN145">
        <f t="shared" si="4276"/>
        <v>0</v>
      </c>
      <c r="AEO145">
        <f t="shared" si="4277"/>
        <v>0</v>
      </c>
      <c r="AEP145">
        <f t="shared" si="4278"/>
        <v>0</v>
      </c>
      <c r="AEQ145">
        <f t="shared" si="4279"/>
        <v>0</v>
      </c>
      <c r="AER145">
        <f t="shared" si="4280"/>
        <v>0</v>
      </c>
      <c r="AES145">
        <f t="shared" si="4281"/>
        <v>0</v>
      </c>
      <c r="AET145">
        <f t="shared" si="4282"/>
        <v>0</v>
      </c>
      <c r="AEU145">
        <f t="shared" si="4283"/>
        <v>0</v>
      </c>
      <c r="AEV145">
        <f t="shared" si="4284"/>
        <v>0</v>
      </c>
      <c r="AEW145">
        <f t="shared" si="4285"/>
        <v>0</v>
      </c>
      <c r="AEX145">
        <f t="shared" si="4286"/>
        <v>0</v>
      </c>
      <c r="AEY145">
        <f t="shared" si="4287"/>
        <v>0</v>
      </c>
      <c r="AEZ145">
        <f t="shared" si="4288"/>
        <v>0</v>
      </c>
      <c r="AFA145">
        <f t="shared" si="4289"/>
        <v>0</v>
      </c>
      <c r="AFB145">
        <f t="shared" si="4290"/>
        <v>0</v>
      </c>
      <c r="AFC145">
        <f t="shared" si="4291"/>
        <v>0</v>
      </c>
      <c r="AFD145">
        <f t="shared" si="4292"/>
        <v>0</v>
      </c>
      <c r="AFE145">
        <f t="shared" si="4293"/>
        <v>0</v>
      </c>
      <c r="AFF145">
        <f t="shared" si="4294"/>
        <v>0</v>
      </c>
      <c r="AFG145">
        <f t="shared" si="4295"/>
        <v>0</v>
      </c>
      <c r="AFH145">
        <f t="shared" si="4296"/>
        <v>0</v>
      </c>
      <c r="AFI145">
        <f t="shared" si="4297"/>
        <v>0</v>
      </c>
      <c r="AFJ145">
        <f t="shared" si="4298"/>
        <v>0</v>
      </c>
      <c r="AFK145">
        <f t="shared" si="4299"/>
        <v>0</v>
      </c>
      <c r="AFL145">
        <f t="shared" si="4300"/>
        <v>0</v>
      </c>
      <c r="AFM145">
        <f t="shared" si="4301"/>
        <v>0</v>
      </c>
      <c r="AFN145">
        <f t="shared" si="4302"/>
        <v>0</v>
      </c>
      <c r="AFO145">
        <f t="shared" si="4303"/>
        <v>0</v>
      </c>
      <c r="AFP145">
        <f t="shared" si="4304"/>
        <v>0</v>
      </c>
      <c r="AFQ145">
        <f t="shared" si="4305"/>
        <v>0</v>
      </c>
      <c r="AFR145">
        <f t="shared" si="4306"/>
        <v>0</v>
      </c>
      <c r="AFS145">
        <f t="shared" si="4307"/>
        <v>0</v>
      </c>
      <c r="AFT145">
        <f t="shared" si="4308"/>
        <v>0</v>
      </c>
      <c r="AFU145">
        <f t="shared" si="4309"/>
        <v>0</v>
      </c>
      <c r="AFV145">
        <f t="shared" si="4310"/>
        <v>0</v>
      </c>
      <c r="AFW145">
        <f t="shared" si="4311"/>
        <v>0</v>
      </c>
      <c r="AFX145">
        <f t="shared" si="4312"/>
        <v>0</v>
      </c>
      <c r="AFY145">
        <f t="shared" si="4313"/>
        <v>0</v>
      </c>
      <c r="AFZ145">
        <f t="shared" si="4314"/>
        <v>0</v>
      </c>
      <c r="AGA145">
        <f t="shared" si="4315"/>
        <v>0</v>
      </c>
      <c r="AGB145">
        <f t="shared" si="4316"/>
        <v>0</v>
      </c>
      <c r="AGC145">
        <f t="shared" si="4317"/>
        <v>0</v>
      </c>
      <c r="AGD145">
        <f t="shared" si="4318"/>
        <v>0</v>
      </c>
      <c r="AGE145">
        <f t="shared" si="4319"/>
        <v>0</v>
      </c>
      <c r="AGF145">
        <f t="shared" si="4320"/>
        <v>0</v>
      </c>
      <c r="AGG145">
        <f t="shared" si="4321"/>
        <v>0</v>
      </c>
      <c r="AGH145">
        <f t="shared" si="4322"/>
        <v>0</v>
      </c>
      <c r="AGI145">
        <f t="shared" si="4323"/>
        <v>0</v>
      </c>
      <c r="AGJ145">
        <f t="shared" si="4324"/>
        <v>0</v>
      </c>
      <c r="AGK145">
        <f t="shared" si="4325"/>
        <v>0</v>
      </c>
      <c r="AGM145" s="88">
        <f t="shared" si="4326"/>
        <v>75</v>
      </c>
      <c r="AGN145" s="88">
        <v>75</v>
      </c>
      <c r="AGO145">
        <v>3</v>
      </c>
      <c r="AGP145">
        <f t="shared" si="4327"/>
        <v>3</v>
      </c>
      <c r="AGQ145">
        <f t="shared" si="4328"/>
        <v>3</v>
      </c>
      <c r="AGR145">
        <f t="shared" si="4329"/>
        <v>3</v>
      </c>
      <c r="AGS145">
        <f t="shared" si="4330"/>
        <v>1</v>
      </c>
      <c r="AGT145">
        <f t="shared" si="4331"/>
        <v>2</v>
      </c>
      <c r="AGU145">
        <f t="shared" si="4332"/>
        <v>3</v>
      </c>
      <c r="AGV145">
        <f t="shared" si="4333"/>
        <v>8</v>
      </c>
      <c r="AGW145">
        <f t="shared" si="4334"/>
        <v>9</v>
      </c>
      <c r="AGX145">
        <f t="shared" si="4335"/>
        <v>3</v>
      </c>
      <c r="AGY145">
        <f t="shared" si="4336"/>
        <v>0</v>
      </c>
      <c r="AGZ145">
        <f t="shared" si="4337"/>
        <v>1</v>
      </c>
      <c r="AHA145">
        <f t="shared" si="4338"/>
        <v>0</v>
      </c>
      <c r="AHB145">
        <f t="shared" si="4339"/>
        <v>0</v>
      </c>
      <c r="AHC145">
        <f t="shared" si="4340"/>
        <v>0</v>
      </c>
      <c r="AHD145">
        <f t="shared" si="4341"/>
        <v>0</v>
      </c>
      <c r="AHE145">
        <f t="shared" si="4342"/>
        <v>0</v>
      </c>
      <c r="AHF145">
        <f t="shared" si="4343"/>
        <v>0</v>
      </c>
      <c r="AHG145">
        <f t="shared" si="4344"/>
        <v>0</v>
      </c>
      <c r="AHH145">
        <f t="shared" si="4345"/>
        <v>0</v>
      </c>
      <c r="AHI145">
        <f t="shared" si="4346"/>
        <v>0</v>
      </c>
      <c r="AHJ145">
        <f t="shared" si="4347"/>
        <v>0</v>
      </c>
      <c r="AHK145">
        <f t="shared" si="4348"/>
        <v>0</v>
      </c>
      <c r="AHL145">
        <f t="shared" si="4349"/>
        <v>0</v>
      </c>
      <c r="AHM145">
        <f t="shared" si="4350"/>
        <v>0</v>
      </c>
      <c r="AHN145">
        <f t="shared" si="4351"/>
        <v>0</v>
      </c>
      <c r="AHO145">
        <f t="shared" si="4352"/>
        <v>0</v>
      </c>
      <c r="AHP145">
        <f t="shared" si="4353"/>
        <v>0</v>
      </c>
      <c r="AHQ145">
        <f t="shared" si="4354"/>
        <v>0</v>
      </c>
      <c r="AHR145">
        <f t="shared" si="4355"/>
        <v>0</v>
      </c>
      <c r="AHS145">
        <f t="shared" si="4356"/>
        <v>0</v>
      </c>
      <c r="AHT145">
        <f t="shared" si="4357"/>
        <v>0</v>
      </c>
      <c r="AHU145">
        <f t="shared" si="4358"/>
        <v>0</v>
      </c>
      <c r="AHV145">
        <f t="shared" si="4359"/>
        <v>0</v>
      </c>
      <c r="AHW145">
        <f t="shared" si="4360"/>
        <v>0</v>
      </c>
      <c r="AHX145">
        <f t="shared" si="4361"/>
        <v>0</v>
      </c>
      <c r="AHY145">
        <f t="shared" si="4362"/>
        <v>0</v>
      </c>
      <c r="AHZ145">
        <f t="shared" si="4363"/>
        <v>0</v>
      </c>
      <c r="AIA145">
        <f t="shared" si="4364"/>
        <v>0</v>
      </c>
      <c r="AIB145">
        <f t="shared" si="4365"/>
        <v>0</v>
      </c>
      <c r="AIC145">
        <f t="shared" si="4366"/>
        <v>0</v>
      </c>
      <c r="AID145">
        <f t="shared" si="4367"/>
        <v>0</v>
      </c>
      <c r="AIE145">
        <f t="shared" si="4368"/>
        <v>0</v>
      </c>
      <c r="AIF145">
        <f t="shared" si="4369"/>
        <v>0</v>
      </c>
      <c r="AIG145">
        <f t="shared" si="4370"/>
        <v>0</v>
      </c>
      <c r="AIH145">
        <f t="shared" si="4371"/>
        <v>0</v>
      </c>
      <c r="AII145">
        <f t="shared" si="4372"/>
        <v>0</v>
      </c>
      <c r="AIJ145">
        <f t="shared" si="4373"/>
        <v>0</v>
      </c>
      <c r="AIK145">
        <f t="shared" si="4374"/>
        <v>0</v>
      </c>
      <c r="AIL145">
        <f t="shared" si="4375"/>
        <v>0</v>
      </c>
      <c r="AIM145">
        <f t="shared" si="4376"/>
        <v>0</v>
      </c>
      <c r="AIN145">
        <f t="shared" si="4377"/>
        <v>0</v>
      </c>
      <c r="AIO145">
        <f t="shared" si="4378"/>
        <v>0</v>
      </c>
      <c r="AIP145">
        <f t="shared" si="4379"/>
        <v>0</v>
      </c>
      <c r="AIQ145">
        <f t="shared" si="4380"/>
        <v>0</v>
      </c>
      <c r="AIR145">
        <f t="shared" si="4381"/>
        <v>0</v>
      </c>
      <c r="AIS145">
        <f t="shared" si="4382"/>
        <v>0</v>
      </c>
      <c r="AIT145">
        <f t="shared" si="4383"/>
        <v>0</v>
      </c>
      <c r="AIU145">
        <f t="shared" si="4384"/>
        <v>0</v>
      </c>
      <c r="AIV145">
        <f t="shared" si="4385"/>
        <v>0</v>
      </c>
      <c r="AIW145">
        <f t="shared" si="4386"/>
        <v>0</v>
      </c>
      <c r="AIX145">
        <f t="shared" si="4387"/>
        <v>0</v>
      </c>
      <c r="AIY145">
        <f t="shared" si="4388"/>
        <v>0</v>
      </c>
      <c r="AIZ145">
        <f t="shared" si="4389"/>
        <v>0</v>
      </c>
      <c r="AJA145">
        <f t="shared" si="4390"/>
        <v>0</v>
      </c>
      <c r="AJB145">
        <f t="shared" si="4391"/>
        <v>0</v>
      </c>
      <c r="AJC145">
        <f t="shared" si="4392"/>
        <v>0</v>
      </c>
      <c r="AJD145">
        <f t="shared" si="4393"/>
        <v>0</v>
      </c>
      <c r="AJE145">
        <f t="shared" si="4394"/>
        <v>0</v>
      </c>
      <c r="AJF145">
        <f t="shared" si="4395"/>
        <v>0</v>
      </c>
      <c r="AJG145">
        <f t="shared" si="4396"/>
        <v>0</v>
      </c>
      <c r="AJH145">
        <f t="shared" si="4397"/>
        <v>0</v>
      </c>
      <c r="AJI145">
        <f t="shared" si="4398"/>
        <v>0</v>
      </c>
      <c r="AJJ145">
        <f t="shared" si="4399"/>
        <v>0</v>
      </c>
      <c r="AJK145">
        <f t="shared" si="4400"/>
        <v>0</v>
      </c>
      <c r="AJL145">
        <f t="shared" si="4401"/>
        <v>0</v>
      </c>
      <c r="AJM145">
        <f t="shared" si="4402"/>
        <v>0</v>
      </c>
      <c r="AJN145">
        <f t="shared" si="4403"/>
        <v>0</v>
      </c>
      <c r="AJO145">
        <f t="shared" si="4404"/>
        <v>0</v>
      </c>
      <c r="AJP145">
        <f t="shared" si="4405"/>
        <v>0</v>
      </c>
      <c r="AJQ145">
        <f t="shared" si="4406"/>
        <v>0</v>
      </c>
      <c r="AJR145">
        <f t="shared" si="4407"/>
        <v>0</v>
      </c>
      <c r="AJS145">
        <f t="shared" si="4408"/>
        <v>0</v>
      </c>
      <c r="AJT145">
        <f t="shared" si="4409"/>
        <v>0</v>
      </c>
      <c r="AJU145">
        <f t="shared" si="4410"/>
        <v>0</v>
      </c>
      <c r="AJV145">
        <f t="shared" si="4411"/>
        <v>0</v>
      </c>
      <c r="AJX145">
        <v>48</v>
      </c>
      <c r="AJY145">
        <v>1</v>
      </c>
      <c r="AJZ145">
        <v>1</v>
      </c>
      <c r="AKA145">
        <f t="shared" si="4412"/>
        <v>2</v>
      </c>
      <c r="AKB145">
        <f t="shared" si="4413"/>
        <v>2</v>
      </c>
      <c r="AKC145">
        <f t="shared" si="4414"/>
        <v>2</v>
      </c>
      <c r="AKD145">
        <f t="shared" si="4415"/>
        <v>8</v>
      </c>
      <c r="AKE145">
        <f t="shared" si="4416"/>
        <v>8</v>
      </c>
      <c r="AKF145">
        <f t="shared" si="4417"/>
        <v>2</v>
      </c>
      <c r="AKG145">
        <f t="shared" si="4418"/>
        <v>0</v>
      </c>
      <c r="AKH145">
        <f t="shared" si="4419"/>
        <v>1</v>
      </c>
      <c r="AKI145">
        <f t="shared" si="4420"/>
        <v>0</v>
      </c>
      <c r="AKJ145">
        <f t="shared" si="4421"/>
        <v>0</v>
      </c>
      <c r="AKK145">
        <f t="shared" si="4422"/>
        <v>0</v>
      </c>
      <c r="AKL145">
        <f t="shared" si="4423"/>
        <v>0</v>
      </c>
      <c r="AKM145">
        <f t="shared" si="4424"/>
        <v>0</v>
      </c>
      <c r="AKN145">
        <f t="shared" si="4425"/>
        <v>0</v>
      </c>
      <c r="AKO145">
        <f t="shared" si="4426"/>
        <v>0</v>
      </c>
      <c r="AKP145">
        <f t="shared" si="4427"/>
        <v>0</v>
      </c>
      <c r="AKQ145">
        <f t="shared" si="4428"/>
        <v>0</v>
      </c>
      <c r="AKR145">
        <f t="shared" si="4429"/>
        <v>0</v>
      </c>
      <c r="AKS145">
        <f t="shared" si="4430"/>
        <v>0</v>
      </c>
      <c r="AKT145">
        <f t="shared" si="4431"/>
        <v>0</v>
      </c>
      <c r="AKU145">
        <f t="shared" si="4432"/>
        <v>0</v>
      </c>
      <c r="AKV145">
        <f t="shared" si="4433"/>
        <v>0</v>
      </c>
      <c r="AKW145">
        <f t="shared" si="4434"/>
        <v>0</v>
      </c>
      <c r="AKX145">
        <f t="shared" si="4435"/>
        <v>0</v>
      </c>
      <c r="AKY145">
        <f t="shared" si="4436"/>
        <v>0</v>
      </c>
      <c r="AKZ145">
        <f t="shared" si="4437"/>
        <v>0</v>
      </c>
      <c r="ALA145">
        <f t="shared" si="4438"/>
        <v>0</v>
      </c>
      <c r="ALB145">
        <f t="shared" si="4439"/>
        <v>0</v>
      </c>
      <c r="ALC145">
        <f t="shared" si="4440"/>
        <v>0</v>
      </c>
      <c r="ALD145">
        <f t="shared" si="4441"/>
        <v>0</v>
      </c>
      <c r="ALE145">
        <f t="shared" si="4442"/>
        <v>0</v>
      </c>
      <c r="ALF145">
        <f t="shared" si="4443"/>
        <v>0</v>
      </c>
      <c r="ALG145">
        <f t="shared" si="4444"/>
        <v>0</v>
      </c>
      <c r="ALH145">
        <f t="shared" si="4445"/>
        <v>0</v>
      </c>
      <c r="ALI145">
        <f t="shared" si="4446"/>
        <v>0</v>
      </c>
      <c r="ALJ145">
        <f t="shared" si="4447"/>
        <v>0</v>
      </c>
      <c r="ALK145">
        <f t="shared" si="4448"/>
        <v>0</v>
      </c>
      <c r="ALL145">
        <f t="shared" si="4449"/>
        <v>0</v>
      </c>
      <c r="ALM145">
        <f t="shared" si="4450"/>
        <v>0</v>
      </c>
      <c r="ALN145">
        <f t="shared" si="4451"/>
        <v>0</v>
      </c>
      <c r="ALO145">
        <f t="shared" si="4452"/>
        <v>0</v>
      </c>
      <c r="ALP145">
        <f t="shared" si="4453"/>
        <v>0</v>
      </c>
      <c r="ALQ145">
        <f t="shared" si="4454"/>
        <v>0</v>
      </c>
      <c r="ALR145">
        <f t="shared" si="4455"/>
        <v>0</v>
      </c>
      <c r="ALS145">
        <f t="shared" si="4456"/>
        <v>0</v>
      </c>
      <c r="ALT145">
        <f t="shared" si="4457"/>
        <v>0</v>
      </c>
      <c r="ALU145">
        <f t="shared" si="4458"/>
        <v>0</v>
      </c>
      <c r="ALV145">
        <f t="shared" si="4459"/>
        <v>0</v>
      </c>
      <c r="ALW145">
        <f t="shared" si="4460"/>
        <v>0</v>
      </c>
      <c r="ALX145">
        <f t="shared" si="4461"/>
        <v>0</v>
      </c>
      <c r="ALY145">
        <f t="shared" si="4462"/>
        <v>0</v>
      </c>
      <c r="ALZ145">
        <f t="shared" si="4463"/>
        <v>0</v>
      </c>
      <c r="AMA145">
        <f t="shared" si="4464"/>
        <v>0</v>
      </c>
      <c r="AMB145">
        <f t="shared" si="4465"/>
        <v>0</v>
      </c>
      <c r="AMC145">
        <f t="shared" si="4466"/>
        <v>0</v>
      </c>
      <c r="AMD145">
        <f t="shared" si="4467"/>
        <v>0</v>
      </c>
      <c r="AME145">
        <f t="shared" si="4468"/>
        <v>0</v>
      </c>
      <c r="AMF145">
        <f t="shared" si="4469"/>
        <v>0</v>
      </c>
      <c r="AMG145">
        <f t="shared" si="4470"/>
        <v>0</v>
      </c>
      <c r="AMH145">
        <f t="shared" si="4471"/>
        <v>0</v>
      </c>
      <c r="AMI145">
        <f t="shared" si="4472"/>
        <v>0</v>
      </c>
      <c r="AMJ145">
        <f t="shared" si="4473"/>
        <v>0</v>
      </c>
      <c r="AMK145">
        <f t="shared" si="4474"/>
        <v>0</v>
      </c>
      <c r="AML145">
        <f t="shared" si="4475"/>
        <v>0</v>
      </c>
      <c r="AMM145">
        <f t="shared" si="4476"/>
        <v>0</v>
      </c>
      <c r="AMN145">
        <f t="shared" si="4477"/>
        <v>0</v>
      </c>
      <c r="AMO145">
        <f t="shared" si="4478"/>
        <v>0</v>
      </c>
      <c r="AMP145">
        <f t="shared" si="4479"/>
        <v>0</v>
      </c>
      <c r="AMQ145">
        <f t="shared" si="4480"/>
        <v>0</v>
      </c>
      <c r="AMR145">
        <f t="shared" si="4481"/>
        <v>0</v>
      </c>
      <c r="AMS145">
        <f t="shared" si="4482"/>
        <v>0</v>
      </c>
      <c r="AMT145">
        <f t="shared" si="4483"/>
        <v>0</v>
      </c>
      <c r="AMU145">
        <f t="shared" si="4484"/>
        <v>0</v>
      </c>
      <c r="AMV145">
        <f t="shared" si="4485"/>
        <v>0</v>
      </c>
      <c r="AMW145">
        <f t="shared" si="4486"/>
        <v>0</v>
      </c>
      <c r="AMX145">
        <f t="shared" si="4487"/>
        <v>0</v>
      </c>
      <c r="AMY145">
        <f t="shared" si="4488"/>
        <v>0</v>
      </c>
      <c r="AMZ145">
        <f t="shared" si="4489"/>
        <v>0</v>
      </c>
      <c r="ANA145">
        <f t="shared" si="4490"/>
        <v>0</v>
      </c>
      <c r="ANB145">
        <f t="shared" si="4491"/>
        <v>0</v>
      </c>
      <c r="ANC145">
        <f t="shared" si="4492"/>
        <v>0</v>
      </c>
      <c r="AND145">
        <f t="shared" si="4493"/>
        <v>0</v>
      </c>
      <c r="ANR145" s="4">
        <v>1665</v>
      </c>
      <c r="ANS145" s="4">
        <f t="shared" si="4494"/>
        <v>1665</v>
      </c>
      <c r="ANU145" s="4">
        <v>1827</v>
      </c>
      <c r="ANV145" t="str">
        <f t="shared" si="4495"/>
        <v>1818</v>
      </c>
      <c r="ANW145" t="str">
        <f t="shared" si="4496"/>
        <v>1830</v>
      </c>
      <c r="ANX145" t="str">
        <f t="shared" si="4497"/>
        <v>1813</v>
      </c>
      <c r="ANY145" t="str">
        <f t="shared" si="4498"/>
        <v>1781</v>
      </c>
      <c r="ANZ145" t="str">
        <f t="shared" si="4499"/>
        <v>1797</v>
      </c>
      <c r="AOA145" t="str">
        <f t="shared" si="4500"/>
        <v>1781</v>
      </c>
      <c r="AOB145" t="str">
        <f t="shared" si="4501"/>
        <v>1757</v>
      </c>
      <c r="AOC145" t="str">
        <f t="shared" si="4502"/>
        <v>1709</v>
      </c>
      <c r="AOD145" t="str">
        <f t="shared" si="4503"/>
        <v>1694</v>
      </c>
      <c r="AOE145" t="str">
        <f t="shared" si="4504"/>
        <v>1694</v>
      </c>
      <c r="AOF145" t="str">
        <f t="shared" si="4505"/>
        <v>1665</v>
      </c>
      <c r="AOG145" t="str">
        <f t="shared" si="4506"/>
        <v>1665</v>
      </c>
      <c r="AOH145" t="str">
        <f t="shared" si="4507"/>
        <v>1665</v>
      </c>
      <c r="AOI145" t="str">
        <f t="shared" si="4508"/>
        <v>1665</v>
      </c>
      <c r="AOJ145" t="str">
        <f t="shared" si="4509"/>
        <v>1665</v>
      </c>
      <c r="AOK145" t="str">
        <f t="shared" si="4510"/>
        <v>1665</v>
      </c>
      <c r="AOL145" t="str">
        <f t="shared" si="4511"/>
        <v>1665</v>
      </c>
      <c r="AOM145" t="str">
        <f t="shared" si="4512"/>
        <v>1665</v>
      </c>
      <c r="AON145" t="str">
        <f t="shared" si="4513"/>
        <v>1665</v>
      </c>
      <c r="AOO145" t="str">
        <f t="shared" si="4514"/>
        <v>1665</v>
      </c>
      <c r="AOP145" t="str">
        <f t="shared" si="4515"/>
        <v>1665</v>
      </c>
      <c r="AOQ145" t="str">
        <f t="shared" si="4516"/>
        <v>1665</v>
      </c>
      <c r="AOR145" t="str">
        <f t="shared" si="4517"/>
        <v>1665</v>
      </c>
      <c r="AOS145" t="str">
        <f t="shared" si="4518"/>
        <v>1665</v>
      </c>
      <c r="AOT145" t="str">
        <f t="shared" si="4519"/>
        <v>1665</v>
      </c>
      <c r="AOU145" t="str">
        <f t="shared" si="4520"/>
        <v>1665</v>
      </c>
      <c r="AOV145" t="str">
        <f t="shared" si="4521"/>
        <v>1665</v>
      </c>
      <c r="AOW145" t="str">
        <f t="shared" si="4522"/>
        <v>1665</v>
      </c>
      <c r="AOX145" t="str">
        <f t="shared" si="4523"/>
        <v>1665</v>
      </c>
      <c r="AOY145" t="str">
        <f t="shared" si="4524"/>
        <v>1665</v>
      </c>
      <c r="AOZ145" t="str">
        <f t="shared" si="4525"/>
        <v>1665</v>
      </c>
      <c r="APA145" t="str">
        <f t="shared" si="4526"/>
        <v>1665</v>
      </c>
      <c r="APB145" t="str">
        <f t="shared" si="4527"/>
        <v>1665</v>
      </c>
      <c r="APC145" t="str">
        <f t="shared" si="4528"/>
        <v>1665</v>
      </c>
      <c r="APD145" t="str">
        <f t="shared" si="4529"/>
        <v>1665</v>
      </c>
      <c r="APE145" t="str">
        <f t="shared" si="4530"/>
        <v>1665</v>
      </c>
      <c r="APF145" t="str">
        <f t="shared" si="4531"/>
        <v>1665</v>
      </c>
      <c r="APG145" t="str">
        <f t="shared" si="4532"/>
        <v>1665</v>
      </c>
      <c r="APH145" t="str">
        <f t="shared" si="4533"/>
        <v>1665</v>
      </c>
      <c r="API145" t="str">
        <f t="shared" si="4534"/>
        <v>1665</v>
      </c>
      <c r="APJ145" t="str">
        <f t="shared" si="4535"/>
        <v>1665</v>
      </c>
      <c r="APK145" t="str">
        <f t="shared" si="4536"/>
        <v>1665</v>
      </c>
      <c r="APL145" t="str">
        <f t="shared" si="4537"/>
        <v>1665</v>
      </c>
      <c r="APM145" t="str">
        <f t="shared" si="4538"/>
        <v>1665</v>
      </c>
      <c r="APN145" t="str">
        <f t="shared" si="4539"/>
        <v>1665</v>
      </c>
      <c r="APO145" t="str">
        <f t="shared" si="4540"/>
        <v>1665</v>
      </c>
      <c r="APP145" t="str">
        <f t="shared" si="4541"/>
        <v>1665</v>
      </c>
      <c r="APQ145" t="str">
        <f t="shared" si="4542"/>
        <v>1665</v>
      </c>
      <c r="APR145" t="str">
        <f t="shared" si="4543"/>
        <v>1665</v>
      </c>
      <c r="APS145" t="str">
        <f t="shared" si="4544"/>
        <v>1665</v>
      </c>
      <c r="APT145" t="str">
        <f t="shared" si="4545"/>
        <v>1665</v>
      </c>
      <c r="APU145" t="str">
        <f t="shared" si="4546"/>
        <v>1665</v>
      </c>
      <c r="APV145" t="str">
        <f t="shared" si="4547"/>
        <v>1665</v>
      </c>
      <c r="APW145" t="str">
        <f t="shared" si="4548"/>
        <v>1665</v>
      </c>
      <c r="APX145" t="str">
        <f t="shared" si="4549"/>
        <v>1665</v>
      </c>
      <c r="APY145" t="str">
        <f t="shared" si="4550"/>
        <v>1665</v>
      </c>
      <c r="APZ145" t="str">
        <f t="shared" si="4551"/>
        <v>1665</v>
      </c>
      <c r="AQA145" t="str">
        <f t="shared" si="4552"/>
        <v>1665</v>
      </c>
      <c r="AQB145" t="str">
        <f t="shared" si="4553"/>
        <v>1665</v>
      </c>
      <c r="AQC145" t="str">
        <f t="shared" si="4554"/>
        <v>1665</v>
      </c>
      <c r="AQD145" t="str">
        <f t="shared" si="4555"/>
        <v>1665</v>
      </c>
      <c r="AQE145" t="str">
        <f t="shared" si="4556"/>
        <v>1665</v>
      </c>
      <c r="AQF145" t="str">
        <f t="shared" si="4557"/>
        <v>1665</v>
      </c>
      <c r="AQG145" t="str">
        <f t="shared" si="4558"/>
        <v>1665</v>
      </c>
      <c r="AQH145" t="str">
        <f t="shared" si="4559"/>
        <v>1665</v>
      </c>
      <c r="AQI145" t="str">
        <f t="shared" si="4560"/>
        <v>1665</v>
      </c>
      <c r="AQJ145" t="str">
        <f t="shared" si="4561"/>
        <v>1665</v>
      </c>
      <c r="AQK145" t="str">
        <f t="shared" si="4562"/>
        <v>1665</v>
      </c>
      <c r="AQL145" t="str">
        <f t="shared" si="4563"/>
        <v>1665</v>
      </c>
      <c r="AQM145" t="str">
        <f t="shared" si="4564"/>
        <v>1665</v>
      </c>
      <c r="AQN145" t="str">
        <f t="shared" si="4565"/>
        <v>1665</v>
      </c>
      <c r="AQO145" t="str">
        <f t="shared" si="4566"/>
        <v>1665</v>
      </c>
      <c r="AQP145" t="str">
        <f t="shared" si="4567"/>
        <v>1665</v>
      </c>
      <c r="AQQ145" t="str">
        <f t="shared" si="4568"/>
        <v>1665</v>
      </c>
      <c r="AQR145" t="str">
        <f t="shared" si="4569"/>
        <v>1665</v>
      </c>
      <c r="AQS145" t="str">
        <f t="shared" si="4570"/>
        <v>1665</v>
      </c>
      <c r="AQT145" t="str">
        <f t="shared" si="4571"/>
        <v>1665</v>
      </c>
      <c r="AQU145" t="str">
        <f t="shared" si="4572"/>
        <v>1665</v>
      </c>
      <c r="AQV145" t="str">
        <f t="shared" si="4573"/>
        <v>1665</v>
      </c>
      <c r="AQW145" t="str">
        <f t="shared" si="4574"/>
        <v>1665</v>
      </c>
      <c r="AQX145" t="str">
        <f t="shared" si="4575"/>
        <v>1665</v>
      </c>
      <c r="AQY145" t="str">
        <f t="shared" si="4576"/>
        <v>1665</v>
      </c>
      <c r="AQZ145" t="str">
        <f t="shared" si="4577"/>
        <v>1665</v>
      </c>
      <c r="ARA145" t="str">
        <f t="shared" si="4578"/>
        <v>1665</v>
      </c>
      <c r="ARB145" t="str">
        <f t="shared" si="4579"/>
        <v>1665</v>
      </c>
      <c r="ARC145">
        <v>1827</v>
      </c>
      <c r="ARH145" s="5"/>
    </row>
    <row r="146" spans="1:1152" x14ac:dyDescent="0.2">
      <c r="A146">
        <v>10</v>
      </c>
      <c r="B146" s="13" t="s">
        <v>115</v>
      </c>
      <c r="C146" s="20">
        <f>VLOOKUP(A146, Rankings!$A$2:$AN$161, 40, FALSE)</f>
        <v>144</v>
      </c>
      <c r="D146" s="2" t="s">
        <v>413</v>
      </c>
      <c r="F146" s="4">
        <v>3</v>
      </c>
      <c r="G146" s="4">
        <v>15</v>
      </c>
      <c r="I146" s="5">
        <f t="shared" si="3664"/>
        <v>9</v>
      </c>
      <c r="L146" t="s">
        <v>1810</v>
      </c>
      <c r="M146" t="s">
        <v>2098</v>
      </c>
      <c r="N146" t="s">
        <v>2361</v>
      </c>
      <c r="O146" t="s">
        <v>2613</v>
      </c>
      <c r="P146" t="s">
        <v>2812</v>
      </c>
      <c r="Q146" t="s">
        <v>3022</v>
      </c>
      <c r="R146" t="s">
        <v>3258</v>
      </c>
      <c r="S146" t="s">
        <v>3525</v>
      </c>
      <c r="T146" t="s">
        <v>3752</v>
      </c>
      <c r="U146" t="s">
        <v>10</v>
      </c>
      <c r="V146" t="s">
        <v>10</v>
      </c>
      <c r="W146" t="str">
        <f>Rankings!D145</f>
        <v>-</v>
      </c>
      <c r="X146" t="s">
        <v>10</v>
      </c>
      <c r="Y146" t="s">
        <v>10</v>
      </c>
      <c r="Z146" t="s">
        <v>10</v>
      </c>
      <c r="AA146" t="s">
        <v>10</v>
      </c>
      <c r="AB146" t="s">
        <v>10</v>
      </c>
      <c r="AC146" t="s">
        <v>10</v>
      </c>
      <c r="AD146" t="s">
        <v>10</v>
      </c>
      <c r="AE146" t="s">
        <v>10</v>
      </c>
      <c r="AF146" t="s">
        <v>10</v>
      </c>
      <c r="AG146" t="s">
        <v>10</v>
      </c>
      <c r="AH146" t="s">
        <v>10</v>
      </c>
      <c r="AI146" t="s">
        <v>10</v>
      </c>
      <c r="AJ146" t="s">
        <v>10</v>
      </c>
      <c r="AK146" t="s">
        <v>10</v>
      </c>
      <c r="AL146" t="s">
        <v>10</v>
      </c>
      <c r="AM146" t="s">
        <v>10</v>
      </c>
      <c r="AN146" t="s">
        <v>10</v>
      </c>
      <c r="AO146" t="s">
        <v>10</v>
      </c>
      <c r="AP146" t="s">
        <v>10</v>
      </c>
      <c r="AQ146" t="s">
        <v>10</v>
      </c>
      <c r="AR146" t="s">
        <v>10</v>
      </c>
      <c r="AS146" t="s">
        <v>10</v>
      </c>
      <c r="AT146" t="s">
        <v>10</v>
      </c>
      <c r="AU146" t="s">
        <v>10</v>
      </c>
      <c r="AV146" t="s">
        <v>10</v>
      </c>
      <c r="AW146" t="s">
        <v>10</v>
      </c>
      <c r="AX146" t="s">
        <v>10</v>
      </c>
      <c r="AY146" t="s">
        <v>10</v>
      </c>
      <c r="AZ146" t="s">
        <v>10</v>
      </c>
      <c r="BA146" t="s">
        <v>10</v>
      </c>
      <c r="BB146" t="s">
        <v>10</v>
      </c>
      <c r="BC146" t="s">
        <v>10</v>
      </c>
      <c r="BD146" t="s">
        <v>10</v>
      </c>
      <c r="BE146" t="s">
        <v>10</v>
      </c>
      <c r="BF146" t="s">
        <v>10</v>
      </c>
      <c r="BG146" t="s">
        <v>10</v>
      </c>
      <c r="BH146" t="s">
        <v>10</v>
      </c>
      <c r="BI146" t="s">
        <v>10</v>
      </c>
      <c r="BJ146" t="s">
        <v>10</v>
      </c>
      <c r="BK146" t="s">
        <v>10</v>
      </c>
      <c r="BL146" t="s">
        <v>10</v>
      </c>
      <c r="BM146" t="s">
        <v>10</v>
      </c>
      <c r="BN146" t="s">
        <v>10</v>
      </c>
      <c r="BO146" t="s">
        <v>10</v>
      </c>
      <c r="BP146" t="s">
        <v>10</v>
      </c>
      <c r="BQ146" t="s">
        <v>10</v>
      </c>
      <c r="BR146" t="s">
        <v>10</v>
      </c>
      <c r="BS146" t="s">
        <v>10</v>
      </c>
      <c r="BT146" t="s">
        <v>10</v>
      </c>
      <c r="BU146" t="s">
        <v>10</v>
      </c>
      <c r="BV146" t="s">
        <v>10</v>
      </c>
      <c r="BW146" t="s">
        <v>10</v>
      </c>
      <c r="BX146" t="s">
        <v>10</v>
      </c>
      <c r="BY146" t="s">
        <v>10</v>
      </c>
      <c r="BZ146" t="s">
        <v>10</v>
      </c>
      <c r="CA146" t="s">
        <v>10</v>
      </c>
      <c r="CB146" t="s">
        <v>10</v>
      </c>
      <c r="CC146" t="s">
        <v>10</v>
      </c>
      <c r="CD146" t="s">
        <v>10</v>
      </c>
      <c r="CE146" t="s">
        <v>10</v>
      </c>
      <c r="CF146" t="s">
        <v>10</v>
      </c>
      <c r="CG146" t="s">
        <v>10</v>
      </c>
      <c r="CH146" t="s">
        <v>10</v>
      </c>
      <c r="CI146" t="s">
        <v>10</v>
      </c>
      <c r="CJ146" t="s">
        <v>10</v>
      </c>
      <c r="CK146" t="s">
        <v>10</v>
      </c>
      <c r="CL146" t="s">
        <v>10</v>
      </c>
      <c r="CM146" t="s">
        <v>10</v>
      </c>
      <c r="CN146" t="s">
        <v>10</v>
      </c>
      <c r="CO146" t="s">
        <v>10</v>
      </c>
      <c r="CP146" t="s">
        <v>10</v>
      </c>
      <c r="CQ146" t="s">
        <v>10</v>
      </c>
      <c r="CR146" t="s">
        <v>10</v>
      </c>
      <c r="CT146" s="4">
        <f t="shared" si="3665"/>
        <v>0</v>
      </c>
      <c r="CU146" s="4">
        <f t="shared" si="3666"/>
        <v>0</v>
      </c>
      <c r="CV146" s="4">
        <f t="shared" si="3667"/>
        <v>0</v>
      </c>
      <c r="CW146" s="4">
        <f t="shared" si="3668"/>
        <v>5</v>
      </c>
      <c r="CX146" s="4">
        <f t="shared" si="3669"/>
        <v>1</v>
      </c>
      <c r="CY146" s="4">
        <f t="shared" si="3670"/>
        <v>0</v>
      </c>
      <c r="CZ146" s="4">
        <f t="shared" si="3671"/>
        <v>0</v>
      </c>
      <c r="DA146" s="4">
        <f t="shared" si="3672"/>
        <v>1</v>
      </c>
      <c r="DB146" s="4">
        <f t="shared" si="3673"/>
        <v>0</v>
      </c>
      <c r="DC146" s="4">
        <f t="shared" si="3674"/>
        <v>0</v>
      </c>
      <c r="DD146" s="4">
        <f t="shared" si="3675"/>
        <v>0</v>
      </c>
      <c r="DE146" s="4">
        <f t="shared" si="3676"/>
        <v>2</v>
      </c>
      <c r="DF146" s="4">
        <f t="shared" si="3677"/>
        <v>0</v>
      </c>
      <c r="DG146" s="4">
        <f t="shared" si="3678"/>
        <v>0</v>
      </c>
      <c r="DH146" s="4">
        <f t="shared" si="3679"/>
        <v>0</v>
      </c>
      <c r="DI146" s="152">
        <f t="shared" si="3680"/>
        <v>0</v>
      </c>
      <c r="DJ146" s="153">
        <f t="shared" si="3681"/>
        <v>0</v>
      </c>
      <c r="DK146" s="4">
        <f t="shared" si="3682"/>
        <v>5</v>
      </c>
      <c r="DL146" s="4">
        <f t="shared" si="3683"/>
        <v>1</v>
      </c>
      <c r="DM146" s="4">
        <f t="shared" si="3684"/>
        <v>1</v>
      </c>
      <c r="DN146" s="4">
        <f t="shared" si="3685"/>
        <v>0</v>
      </c>
      <c r="DO146" s="4">
        <f t="shared" si="3686"/>
        <v>2</v>
      </c>
      <c r="DP146" s="4">
        <f t="shared" si="3687"/>
        <v>0</v>
      </c>
      <c r="DQ146" s="4">
        <f t="shared" si="3688"/>
        <v>0</v>
      </c>
      <c r="DR146" s="4">
        <f t="shared" si="3689"/>
        <v>1</v>
      </c>
      <c r="DS146" s="4">
        <f t="shared" si="3690"/>
        <v>3</v>
      </c>
      <c r="DT146" s="4">
        <f t="shared" si="3691"/>
        <v>0</v>
      </c>
      <c r="DU146" t="str">
        <f t="shared" si="3692"/>
        <v>0R</v>
      </c>
      <c r="DV146" t="str">
        <f t="shared" si="3693"/>
        <v>0R</v>
      </c>
      <c r="DW146" t="str">
        <f t="shared" si="3694"/>
        <v>0R</v>
      </c>
      <c r="DX146" t="str">
        <f t="shared" si="3695"/>
        <v>0S</v>
      </c>
      <c r="DY146" t="str">
        <f t="shared" si="3696"/>
        <v>0S</v>
      </c>
      <c r="DZ146" t="str">
        <f t="shared" si="3697"/>
        <v>0R</v>
      </c>
      <c r="EA146" t="str">
        <f t="shared" si="3698"/>
        <v>3L</v>
      </c>
      <c r="EB146" t="str">
        <f t="shared" si="3699"/>
        <v>0L</v>
      </c>
      <c r="EC146" t="str">
        <f t="shared" si="3700"/>
        <v>0R</v>
      </c>
      <c r="ED146">
        <f t="shared" si="3701"/>
        <v>0</v>
      </c>
      <c r="EE146">
        <f t="shared" si="3702"/>
        <v>0</v>
      </c>
      <c r="EF146">
        <f t="shared" si="3703"/>
        <v>0</v>
      </c>
      <c r="EG146">
        <f t="shared" si="3704"/>
        <v>0</v>
      </c>
      <c r="EH146">
        <f t="shared" si="3705"/>
        <v>0</v>
      </c>
      <c r="EI146">
        <f t="shared" si="3706"/>
        <v>0</v>
      </c>
      <c r="EJ146">
        <f t="shared" si="3707"/>
        <v>0</v>
      </c>
      <c r="EK146">
        <f t="shared" si="3708"/>
        <v>0</v>
      </c>
      <c r="EL146">
        <f t="shared" si="3709"/>
        <v>0</v>
      </c>
      <c r="EM146">
        <f t="shared" si="3710"/>
        <v>0</v>
      </c>
      <c r="EN146">
        <f t="shared" si="3711"/>
        <v>0</v>
      </c>
      <c r="EO146">
        <f t="shared" si="3712"/>
        <v>0</v>
      </c>
      <c r="EP146">
        <f t="shared" si="3713"/>
        <v>0</v>
      </c>
      <c r="EQ146">
        <f t="shared" si="3714"/>
        <v>0</v>
      </c>
      <c r="ER146">
        <f t="shared" si="3715"/>
        <v>0</v>
      </c>
      <c r="ES146">
        <f t="shared" si="3716"/>
        <v>0</v>
      </c>
      <c r="ET146">
        <f t="shared" si="3717"/>
        <v>0</v>
      </c>
      <c r="EU146">
        <f t="shared" si="3718"/>
        <v>0</v>
      </c>
      <c r="EV146">
        <f t="shared" si="3719"/>
        <v>0</v>
      </c>
      <c r="EW146">
        <f t="shared" si="3720"/>
        <v>0</v>
      </c>
      <c r="EX146">
        <f t="shared" si="3721"/>
        <v>0</v>
      </c>
      <c r="EY146">
        <f t="shared" si="3722"/>
        <v>0</v>
      </c>
      <c r="EZ146">
        <f t="shared" si="3723"/>
        <v>0</v>
      </c>
      <c r="FA146">
        <f t="shared" si="3724"/>
        <v>0</v>
      </c>
      <c r="FB146">
        <f t="shared" si="3725"/>
        <v>0</v>
      </c>
      <c r="FC146">
        <f t="shared" si="3726"/>
        <v>0</v>
      </c>
      <c r="FD146">
        <f t="shared" si="3727"/>
        <v>0</v>
      </c>
      <c r="FE146">
        <f t="shared" si="3728"/>
        <v>0</v>
      </c>
      <c r="FF146">
        <f t="shared" si="3729"/>
        <v>0</v>
      </c>
      <c r="FG146">
        <f t="shared" si="3730"/>
        <v>0</v>
      </c>
      <c r="FH146">
        <f t="shared" si="3731"/>
        <v>0</v>
      </c>
      <c r="FI146">
        <f t="shared" si="3732"/>
        <v>0</v>
      </c>
      <c r="FJ146">
        <f t="shared" si="3733"/>
        <v>0</v>
      </c>
      <c r="FK146">
        <f t="shared" si="3734"/>
        <v>0</v>
      </c>
      <c r="FL146">
        <f t="shared" si="3735"/>
        <v>0</v>
      </c>
      <c r="FM146">
        <f t="shared" si="3736"/>
        <v>0</v>
      </c>
      <c r="FN146">
        <f t="shared" si="3737"/>
        <v>0</v>
      </c>
      <c r="FO146">
        <f t="shared" si="3738"/>
        <v>0</v>
      </c>
      <c r="FP146">
        <f t="shared" si="3739"/>
        <v>0</v>
      </c>
      <c r="FQ146">
        <f t="shared" si="3740"/>
        <v>0</v>
      </c>
      <c r="FR146">
        <f t="shared" si="3741"/>
        <v>0</v>
      </c>
      <c r="FS146">
        <f t="shared" si="3742"/>
        <v>0</v>
      </c>
      <c r="FT146">
        <f t="shared" si="3743"/>
        <v>0</v>
      </c>
      <c r="FU146">
        <f t="shared" si="3744"/>
        <v>0</v>
      </c>
      <c r="FV146">
        <f t="shared" si="3745"/>
        <v>0</v>
      </c>
      <c r="FW146">
        <f t="shared" si="3746"/>
        <v>0</v>
      </c>
      <c r="FX146">
        <f t="shared" si="3747"/>
        <v>0</v>
      </c>
      <c r="FY146">
        <f t="shared" si="3748"/>
        <v>0</v>
      </c>
      <c r="FZ146">
        <f t="shared" si="3749"/>
        <v>0</v>
      </c>
      <c r="GA146">
        <f t="shared" si="3750"/>
        <v>0</v>
      </c>
      <c r="GB146">
        <f t="shared" si="3751"/>
        <v>0</v>
      </c>
      <c r="GC146">
        <f t="shared" si="3752"/>
        <v>0</v>
      </c>
      <c r="GD146">
        <f t="shared" si="3753"/>
        <v>0</v>
      </c>
      <c r="GE146">
        <f t="shared" si="3754"/>
        <v>0</v>
      </c>
      <c r="GF146">
        <f t="shared" si="3755"/>
        <v>0</v>
      </c>
      <c r="GG146">
        <f t="shared" si="3756"/>
        <v>0</v>
      </c>
      <c r="GH146">
        <f t="shared" si="3757"/>
        <v>0</v>
      </c>
      <c r="GI146">
        <f t="shared" si="3758"/>
        <v>0</v>
      </c>
      <c r="GJ146">
        <f t="shared" si="3759"/>
        <v>0</v>
      </c>
      <c r="GK146">
        <f t="shared" si="3760"/>
        <v>0</v>
      </c>
      <c r="GL146">
        <f t="shared" si="3761"/>
        <v>0</v>
      </c>
      <c r="GM146">
        <f t="shared" si="3762"/>
        <v>0</v>
      </c>
      <c r="GN146">
        <f t="shared" si="3763"/>
        <v>0</v>
      </c>
      <c r="GO146">
        <f t="shared" si="3764"/>
        <v>0</v>
      </c>
      <c r="GP146">
        <f t="shared" si="3765"/>
        <v>0</v>
      </c>
      <c r="GQ146">
        <f t="shared" si="3766"/>
        <v>0</v>
      </c>
      <c r="GR146">
        <f t="shared" si="3767"/>
        <v>0</v>
      </c>
      <c r="GS146">
        <f t="shared" si="3768"/>
        <v>0</v>
      </c>
      <c r="GT146">
        <f t="shared" si="3769"/>
        <v>0</v>
      </c>
      <c r="GU146">
        <f t="shared" si="3770"/>
        <v>0</v>
      </c>
      <c r="GV146">
        <f t="shared" si="3771"/>
        <v>0</v>
      </c>
      <c r="GW146">
        <f t="shared" si="3772"/>
        <v>0</v>
      </c>
      <c r="GX146">
        <f t="shared" si="3773"/>
        <v>0</v>
      </c>
      <c r="GY146">
        <f t="shared" si="3774"/>
        <v>0</v>
      </c>
      <c r="GZ146">
        <f t="shared" si="3775"/>
        <v>0</v>
      </c>
      <c r="HA146">
        <f t="shared" si="3776"/>
        <v>0</v>
      </c>
      <c r="HB146" s="176" t="s">
        <v>265</v>
      </c>
      <c r="HC146" s="89">
        <f t="shared" si="3777"/>
        <v>316.54098269787073</v>
      </c>
      <c r="HD146" s="89">
        <f t="shared" si="3778"/>
        <v>77.305364300452169</v>
      </c>
      <c r="HE146" s="89">
        <f t="shared" si="3779"/>
        <v>137.81083187345598</v>
      </c>
      <c r="HF146" s="89">
        <f t="shared" si="3780"/>
        <v>0</v>
      </c>
      <c r="HH146" s="88">
        <f t="shared" si="3781"/>
        <v>531.65717887177891</v>
      </c>
      <c r="HI146" s="88">
        <f t="shared" si="3782"/>
        <v>68.905415936727991</v>
      </c>
      <c r="HK146">
        <f>IFERROR(VLOOKUP(_xlfn.NUMBERVALUE(MID(L146, SEARCH("!", L146)+1, SEARCH("+", L146)-SEARCH("!", L146)-1)), Rankings!$A$2:$BK$161, 63, FALSE),0)</f>
        <v>66.716817363194451</v>
      </c>
      <c r="HL146">
        <f>IFERROR(VLOOKUP(_xlfn.NUMBERVALUE(MID(M146, SEARCH("!", M146)+1, SEARCH("+", M146)-SEARCH("!", M146)-1)), Rankings!$A$2:$BK$161, 63, FALSE),0)</f>
        <v>64.970698730001601</v>
      </c>
      <c r="HM146">
        <f>IFERROR(VLOOKUP(_xlfn.NUMBERVALUE(MID(N146, SEARCH("!", N146)+1, SEARCH("+", N146)-SEARCH("!", N146)-1)), Rankings!$A$2:$BK$161, 63, FALSE),0)</f>
        <v>65.603496013227385</v>
      </c>
      <c r="HN146">
        <f>IFERROR(VLOOKUP(_xlfn.NUMBERVALUE(MID(O146, SEARCH("!", O146)+1, SEARCH("+", O146)-SEARCH("!", O146)-1)), Rankings!$A$2:$BK$161, 63, FALSE),0)</f>
        <v>69.92182659802387</v>
      </c>
      <c r="HO146">
        <f>IFERROR(VLOOKUP(_xlfn.NUMBERVALUE(MID(P146, SEARCH("!", P146)+1, SEARCH("+", P146)-SEARCH("!", P146)-1)), Rankings!$A$2:$BK$161, 63, FALSE),0)</f>
        <v>67.889005275432126</v>
      </c>
      <c r="HP146">
        <f>IFERROR(VLOOKUP(_xlfn.NUMBERVALUE(MID(Q146, SEARCH("!", Q146)+1, SEARCH("+", Q146)-SEARCH("!", Q146)-1)), Rankings!$A$2:$BK$161, 63, FALSE),0)</f>
        <v>48.972300357260778</v>
      </c>
      <c r="HQ146">
        <f>IFERROR(VLOOKUP(_xlfn.NUMBERVALUE(MID(R146, SEARCH("!", R146)+1, SEARCH("+", R146)-SEARCH("!", R146)-1)), Rankings!$A$2:$BK$161, 63, FALSE),0)</f>
        <v>32.803816327749196</v>
      </c>
      <c r="HR146">
        <f>IFERROR(VLOOKUP(_xlfn.NUMBERVALUE(MID(S146, SEARCH("!", S146)+1, SEARCH("+", S146)-SEARCH("!", S146)-1)), Rankings!$A$2:$BK$161, 63, FALSE),0)</f>
        <v>44.50154797270298</v>
      </c>
      <c r="HS146">
        <f>IFERROR(VLOOKUP(_xlfn.NUMBERVALUE(MID(T146, SEARCH("!", T146)+1, SEARCH("+", T146)-SEARCH("!", T146)-1)), Rankings!$A$2:$BK$161, 63, FALSE),0)</f>
        <v>70.277670234186559</v>
      </c>
      <c r="HT146">
        <f>IFERROR(VLOOKUP(_xlfn.NUMBERVALUE(MID(U146, SEARCH("!", U146)+1, SEARCH("+", U146)-SEARCH("!", U146)-1)), Rankings!$A$2:$BK$161, 63, FALSE),0)</f>
        <v>0</v>
      </c>
      <c r="HU146">
        <f>IFERROR(VLOOKUP(_xlfn.NUMBERVALUE(MID(V146, SEARCH("!", V146)+1, SEARCH("+", V146)-SEARCH("!", V146)-1)), Rankings!$A$2:$BK$161, 63, FALSE),0)</f>
        <v>0</v>
      </c>
      <c r="HV146">
        <f>IFERROR(VLOOKUP(_xlfn.NUMBERVALUE(MID(W146, SEARCH("!", W146)+1, SEARCH("+", W146)-SEARCH("!", W146)-1)), Rankings!$A$2:$BK$161, 63, FALSE),0)</f>
        <v>0</v>
      </c>
      <c r="HW146">
        <f>IFERROR(VLOOKUP(_xlfn.NUMBERVALUE(MID(X146, SEARCH("!", X146)+1, SEARCH("+", X146)-SEARCH("!", X146)-1)), Rankings!$A$2:$BK$161, 63, FALSE),0)</f>
        <v>0</v>
      </c>
      <c r="HX146">
        <f>IFERROR(VLOOKUP(_xlfn.NUMBERVALUE(MID(Y146, SEARCH("!", Y146)+1, SEARCH("+", Y146)-SEARCH("!", Y146)-1)), Rankings!$A$2:$BK$161, 63, FALSE),0)</f>
        <v>0</v>
      </c>
      <c r="HY146">
        <f>IFERROR(VLOOKUP(_xlfn.NUMBERVALUE(MID(Z146, SEARCH("!", Z146)+1, SEARCH("+", Z146)-SEARCH("!", Z146)-1)), Rankings!$A$2:$BK$161, 63, FALSE),0)</f>
        <v>0</v>
      </c>
      <c r="HZ146">
        <f>IFERROR(VLOOKUP(_xlfn.NUMBERVALUE(MID(AA146, SEARCH("!", AA146)+1, SEARCH("+", AA146)-SEARCH("!", AA146)-1)), Rankings!$A$2:$BK$161, 63, FALSE),0)</f>
        <v>0</v>
      </c>
      <c r="IA146">
        <f>IFERROR(VLOOKUP(_xlfn.NUMBERVALUE(MID(AB146, SEARCH("!", AB146)+1, SEARCH("+", AB146)-SEARCH("!", AB146)-1)), Rankings!$A$2:$BK$161, 63, FALSE),0)</f>
        <v>0</v>
      </c>
      <c r="IB146">
        <f>IFERROR(VLOOKUP(_xlfn.NUMBERVALUE(MID(AC146, SEARCH("!", AC146)+1, SEARCH("+", AC146)-SEARCH("!", AC146)-1)), Rankings!$A$2:$BK$161, 63, FALSE),0)</f>
        <v>0</v>
      </c>
      <c r="IC146">
        <f>IFERROR(VLOOKUP(_xlfn.NUMBERVALUE(MID(AD146, SEARCH("!", AD146)+1, SEARCH("+", AD146)-SEARCH("!", AD146)-1)), Rankings!$A$2:$BK$161, 63, FALSE),0)</f>
        <v>0</v>
      </c>
      <c r="ID146">
        <f>IFERROR(VLOOKUP(_xlfn.NUMBERVALUE(MID(AE146, SEARCH("!", AE146)+1, SEARCH("+", AE146)-SEARCH("!", AE146)-1)), Rankings!$A$2:$BK$161, 63, FALSE),0)</f>
        <v>0</v>
      </c>
      <c r="IE146">
        <f>IFERROR(VLOOKUP(_xlfn.NUMBERVALUE(MID(AF146, SEARCH("!", AF146)+1, SEARCH("+", AF146)-SEARCH("!", AF146)-1)), Rankings!$A$2:$BK$161, 63, FALSE),0)</f>
        <v>0</v>
      </c>
      <c r="IF146">
        <f>IFERROR(VLOOKUP(_xlfn.NUMBERVALUE(MID(AG146, SEARCH("!", AG146)+1, SEARCH("+", AG146)-SEARCH("!", AG146)-1)), Rankings!$A$2:$BK$161, 63, FALSE),0)</f>
        <v>0</v>
      </c>
      <c r="IG146">
        <f>IFERROR(VLOOKUP(_xlfn.NUMBERVALUE(MID(AH146, SEARCH("!", AH146)+1, SEARCH("+", AH146)-SEARCH("!", AH146)-1)), Rankings!$A$2:$BK$161, 63, FALSE),0)</f>
        <v>0</v>
      </c>
      <c r="IH146">
        <f>IFERROR(VLOOKUP(_xlfn.NUMBERVALUE(MID(AI146, SEARCH("!", AI146)+1, SEARCH("+", AI146)-SEARCH("!", AI146)-1)), Rankings!$A$2:$BK$161, 63, FALSE),0)</f>
        <v>0</v>
      </c>
      <c r="II146">
        <f>IFERROR(VLOOKUP(_xlfn.NUMBERVALUE(MID(AJ146, SEARCH("!", AJ146)+1, SEARCH("+", AJ146)-SEARCH("!", AJ146)-1)), Rankings!$A$2:$BK$161, 63, FALSE),0)</f>
        <v>0</v>
      </c>
      <c r="IJ146">
        <f>IFERROR(VLOOKUP(_xlfn.NUMBERVALUE(MID(AK146, SEARCH("!", AK146)+1, SEARCH("+", AK146)-SEARCH("!", AK146)-1)), Rankings!$A$2:$BK$161, 63, FALSE),0)</f>
        <v>0</v>
      </c>
      <c r="IK146">
        <f>IFERROR(VLOOKUP(_xlfn.NUMBERVALUE(MID(AL146, SEARCH("!", AL146)+1, SEARCH("+", AL146)-SEARCH("!", AL146)-1)), Rankings!$A$2:$BK$161, 63, FALSE),0)</f>
        <v>0</v>
      </c>
      <c r="IL146">
        <f>IFERROR(VLOOKUP(_xlfn.NUMBERVALUE(MID(AM146, SEARCH("!", AM146)+1, SEARCH("+", AM146)-SEARCH("!", AM146)-1)), Rankings!$A$2:$BK$161, 63, FALSE),0)</f>
        <v>0</v>
      </c>
      <c r="IM146">
        <f>IFERROR(VLOOKUP(_xlfn.NUMBERVALUE(MID(AN146, SEARCH("!", AN146)+1, SEARCH("+", AN146)-SEARCH("!", AN146)-1)), Rankings!$A$2:$BK$161, 63, FALSE),0)</f>
        <v>0</v>
      </c>
      <c r="IN146">
        <f>IFERROR(VLOOKUP(_xlfn.NUMBERVALUE(MID(AO146, SEARCH("!", AO146)+1, SEARCH("+", AO146)-SEARCH("!", AO146)-1)), Rankings!$A$2:$BK$161, 63, FALSE),0)</f>
        <v>0</v>
      </c>
      <c r="IO146">
        <f>IFERROR(VLOOKUP(_xlfn.NUMBERVALUE(MID(AP146, SEARCH("!", AP146)+1, SEARCH("+", AP146)-SEARCH("!", AP146)-1)), Rankings!$A$2:$BK$161, 63, FALSE),0)</f>
        <v>0</v>
      </c>
      <c r="IP146">
        <f>IFERROR(VLOOKUP(_xlfn.NUMBERVALUE(MID(AQ146, SEARCH("!", AQ146)+1, SEARCH("+", AQ146)-SEARCH("!", AQ146)-1)), Rankings!$A$2:$BK$161, 63, FALSE),0)</f>
        <v>0</v>
      </c>
      <c r="IQ146">
        <f>IFERROR(VLOOKUP(_xlfn.NUMBERVALUE(MID(AR146, SEARCH("!", AR146)+1, SEARCH("+", AR146)-SEARCH("!", AR146)-1)), Rankings!$A$2:$BK$161, 63, FALSE),0)</f>
        <v>0</v>
      </c>
      <c r="IR146">
        <f>IFERROR(VLOOKUP(_xlfn.NUMBERVALUE(MID(AS146, SEARCH("!", AS146)+1, SEARCH("+", AS146)-SEARCH("!", AS146)-1)), Rankings!$A$2:$BK$161, 63, FALSE),0)</f>
        <v>0</v>
      </c>
      <c r="IS146">
        <f>IFERROR(VLOOKUP(_xlfn.NUMBERVALUE(MID(AT146, SEARCH("!", AT146)+1, SEARCH("+", AT146)-SEARCH("!", AT146)-1)), Rankings!$A$2:$BK$161, 63, FALSE),0)</f>
        <v>0</v>
      </c>
      <c r="IT146">
        <f>IFERROR(VLOOKUP(_xlfn.NUMBERVALUE(MID(AU146, SEARCH("!", AU146)+1, SEARCH("+", AU146)-SEARCH("!", AU146)-1)), Rankings!$A$2:$BK$161, 63, FALSE),0)</f>
        <v>0</v>
      </c>
      <c r="IU146">
        <f>IFERROR(VLOOKUP(_xlfn.NUMBERVALUE(MID(AV146, SEARCH("!", AV146)+1, SEARCH("+", AV146)-SEARCH("!", AV146)-1)), Rankings!$A$2:$BK$161, 63, FALSE),0)</f>
        <v>0</v>
      </c>
      <c r="IV146">
        <f>IFERROR(VLOOKUP(_xlfn.NUMBERVALUE(MID(AW146, SEARCH("!", AW146)+1, SEARCH("+", AW146)-SEARCH("!", AW146)-1)), Rankings!$A$2:$BK$161, 63, FALSE),0)</f>
        <v>0</v>
      </c>
      <c r="IW146">
        <f>IFERROR(VLOOKUP(_xlfn.NUMBERVALUE(MID(AX146, SEARCH("!", AX146)+1, SEARCH("+", AX146)-SEARCH("!", AX146)-1)), Rankings!$A$2:$BK$161, 63, FALSE),0)</f>
        <v>0</v>
      </c>
      <c r="IX146">
        <f>IFERROR(VLOOKUP(_xlfn.NUMBERVALUE(MID(AY146, SEARCH("!", AY146)+1, SEARCH("+", AY146)-SEARCH("!", AY146)-1)), Rankings!$A$2:$BK$161, 63, FALSE),0)</f>
        <v>0</v>
      </c>
      <c r="IY146">
        <f>IFERROR(VLOOKUP(_xlfn.NUMBERVALUE(MID(AZ146, SEARCH("!", AZ146)+1, SEARCH("+", AZ146)-SEARCH("!", AZ146)-1)), Rankings!$A$2:$BK$161, 63, FALSE),0)</f>
        <v>0</v>
      </c>
      <c r="IZ146">
        <f>IFERROR(VLOOKUP(_xlfn.NUMBERVALUE(MID(BA146, SEARCH("!", BA146)+1, SEARCH("+", BA146)-SEARCH("!", BA146)-1)), Rankings!$A$2:$BK$161, 63, FALSE),0)</f>
        <v>0</v>
      </c>
      <c r="JA146">
        <f>IFERROR(VLOOKUP(_xlfn.NUMBERVALUE(MID(BB146, SEARCH("!", BB146)+1, SEARCH("+", BB146)-SEARCH("!", BB146)-1)), Rankings!$A$2:$BK$161, 63, FALSE),0)</f>
        <v>0</v>
      </c>
      <c r="JB146">
        <f>IFERROR(VLOOKUP(_xlfn.NUMBERVALUE(MID(BC146, SEARCH("!", BC146)+1, SEARCH("+", BC146)-SEARCH("!", BC146)-1)), Rankings!$A$2:$BK$161, 63, FALSE),0)</f>
        <v>0</v>
      </c>
      <c r="JC146">
        <f>IFERROR(VLOOKUP(_xlfn.NUMBERVALUE(MID(BD146, SEARCH("!", BD146)+1, SEARCH("+", BD146)-SEARCH("!", BD146)-1)), Rankings!$A$2:$BK$161, 63, FALSE),0)</f>
        <v>0</v>
      </c>
      <c r="JD146">
        <f>IFERROR(VLOOKUP(_xlfn.NUMBERVALUE(MID(BE146, SEARCH("!", BE146)+1, SEARCH("+", BE146)-SEARCH("!", BE146)-1)), Rankings!$A$2:$BK$161, 63, FALSE),0)</f>
        <v>0</v>
      </c>
      <c r="JE146">
        <f>IFERROR(VLOOKUP(_xlfn.NUMBERVALUE(MID(BF146, SEARCH("!", BF146)+1, SEARCH("+", BF146)-SEARCH("!", BF146)-1)), Rankings!$A$2:$BK$161, 63, FALSE),0)</f>
        <v>0</v>
      </c>
      <c r="JF146">
        <f>IFERROR(VLOOKUP(_xlfn.NUMBERVALUE(MID(BG146, SEARCH("!", BG146)+1, SEARCH("+", BG146)-SEARCH("!", BG146)-1)), Rankings!$A$2:$BK$161, 63, FALSE),0)</f>
        <v>0</v>
      </c>
      <c r="JG146">
        <f>IFERROR(VLOOKUP(_xlfn.NUMBERVALUE(MID(BH146, SEARCH("!", BH146)+1, SEARCH("+", BH146)-SEARCH("!", BH146)-1)), Rankings!$A$2:$BK$161, 63, FALSE),0)</f>
        <v>0</v>
      </c>
      <c r="JH146">
        <f>IFERROR(VLOOKUP(_xlfn.NUMBERVALUE(MID(BI146, SEARCH("!", BI146)+1, SEARCH("+", BI146)-SEARCH("!", BI146)-1)), Rankings!$A$2:$BK$161, 63, FALSE),0)</f>
        <v>0</v>
      </c>
      <c r="JI146">
        <f>IFERROR(VLOOKUP(_xlfn.NUMBERVALUE(MID(BJ146, SEARCH("!", BJ146)+1, SEARCH("+", BJ146)-SEARCH("!", BJ146)-1)), Rankings!$A$2:$BK$161, 63, FALSE),0)</f>
        <v>0</v>
      </c>
      <c r="JJ146">
        <f>IFERROR(VLOOKUP(_xlfn.NUMBERVALUE(MID(BK146, SEARCH("!", BK146)+1, SEARCH("+", BK146)-SEARCH("!", BK146)-1)), Rankings!$A$2:$BK$161, 63, FALSE),0)</f>
        <v>0</v>
      </c>
      <c r="JK146">
        <f>IFERROR(VLOOKUP(_xlfn.NUMBERVALUE(MID(BL146, SEARCH("!", BL146)+1, SEARCH("+", BL146)-SEARCH("!", BL146)-1)), Rankings!$A$2:$BK$161, 63, FALSE),0)</f>
        <v>0</v>
      </c>
      <c r="JL146">
        <f>IFERROR(VLOOKUP(_xlfn.NUMBERVALUE(MID(BM146, SEARCH("!", BM146)+1, SEARCH("+", BM146)-SEARCH("!", BM146)-1)), Rankings!$A$2:$BK$161, 63, FALSE),0)</f>
        <v>0</v>
      </c>
      <c r="JM146">
        <f>IFERROR(VLOOKUP(_xlfn.NUMBERVALUE(MID(BN146, SEARCH("!", BN146)+1, SEARCH("+", BN146)-SEARCH("!", BN146)-1)), Rankings!$A$2:$BK$161, 63, FALSE),0)</f>
        <v>0</v>
      </c>
      <c r="JN146">
        <f>IFERROR(VLOOKUP(_xlfn.NUMBERVALUE(MID(BO146, SEARCH("!", BO146)+1, SEARCH("+", BO146)-SEARCH("!", BO146)-1)), Rankings!$A$2:$BK$161, 63, FALSE),0)</f>
        <v>0</v>
      </c>
      <c r="JO146">
        <f>IFERROR(VLOOKUP(_xlfn.NUMBERVALUE(MID(BP146, SEARCH("!", BP146)+1, SEARCH("+", BP146)-SEARCH("!", BP146)-1)), Rankings!$A$2:$BK$161, 63, FALSE),0)</f>
        <v>0</v>
      </c>
      <c r="JP146">
        <f>IFERROR(VLOOKUP(_xlfn.NUMBERVALUE(MID(BQ146, SEARCH("!", BQ146)+1, SEARCH("+", BQ146)-SEARCH("!", BQ146)-1)), Rankings!$A$2:$BK$161, 63, FALSE),0)</f>
        <v>0</v>
      </c>
      <c r="JQ146">
        <f>IFERROR(VLOOKUP(_xlfn.NUMBERVALUE(MID(BR146, SEARCH("!", BR146)+1, SEARCH("+", BR146)-SEARCH("!", BR146)-1)), Rankings!$A$2:$BK$161, 63, FALSE),0)</f>
        <v>0</v>
      </c>
      <c r="JR146">
        <f>IFERROR(VLOOKUP(_xlfn.NUMBERVALUE(MID(BS146, SEARCH("!", BS146)+1, SEARCH("+", BS146)-SEARCH("!", BS146)-1)), Rankings!$A$2:$BK$161, 63, FALSE),0)</f>
        <v>0</v>
      </c>
      <c r="JS146">
        <f>IFERROR(VLOOKUP(_xlfn.NUMBERVALUE(MID(BT146, SEARCH("!", BT146)+1, SEARCH("+", BT146)-SEARCH("!", BT146)-1)), Rankings!$A$2:$BK$161, 63, FALSE),0)</f>
        <v>0</v>
      </c>
      <c r="JT146">
        <f>IFERROR(VLOOKUP(_xlfn.NUMBERVALUE(MID(BU146, SEARCH("!", BU146)+1, SEARCH("+", BU146)-SEARCH("!", BU146)-1)), Rankings!$A$2:$BK$161, 63, FALSE),0)</f>
        <v>0</v>
      </c>
      <c r="JU146">
        <f>IFERROR(VLOOKUP(_xlfn.NUMBERVALUE(MID(BV146, SEARCH("!", BV146)+1, SEARCH("+", BV146)-SEARCH("!", BV146)-1)), Rankings!$A$2:$BK$161, 63, FALSE),0)</f>
        <v>0</v>
      </c>
      <c r="JV146">
        <f>IFERROR(VLOOKUP(_xlfn.NUMBERVALUE(MID(BW146, SEARCH("!", BW146)+1, SEARCH("+", BW146)-SEARCH("!", BW146)-1)), Rankings!$A$2:$BK$161, 63, FALSE),0)</f>
        <v>0</v>
      </c>
      <c r="JW146">
        <f>IFERROR(VLOOKUP(_xlfn.NUMBERVALUE(MID(BX146, SEARCH("!", BX146)+1, SEARCH("+", BX146)-SEARCH("!", BX146)-1)), Rankings!$A$2:$BK$161, 63, FALSE),0)</f>
        <v>0</v>
      </c>
      <c r="JX146">
        <f>IFERROR(VLOOKUP(_xlfn.NUMBERVALUE(MID(BY146, SEARCH("!", BY146)+1, SEARCH("+", BY146)-SEARCH("!", BY146)-1)), Rankings!$A$2:$BK$161, 63, FALSE),0)</f>
        <v>0</v>
      </c>
      <c r="JY146">
        <f>IFERROR(VLOOKUP(_xlfn.NUMBERVALUE(MID(BZ146, SEARCH("!", BZ146)+1, SEARCH("+", BZ146)-SEARCH("!", BZ146)-1)), Rankings!$A$2:$BK$161, 63, FALSE),0)</f>
        <v>0</v>
      </c>
      <c r="JZ146">
        <f>IFERROR(VLOOKUP(_xlfn.NUMBERVALUE(MID(CA146, SEARCH("!", CA146)+1, SEARCH("+", CA146)-SEARCH("!", CA146)-1)), Rankings!$A$2:$BK$161, 63, FALSE),0)</f>
        <v>0</v>
      </c>
      <c r="KA146">
        <f>IFERROR(VLOOKUP(_xlfn.NUMBERVALUE(MID(CB146, SEARCH("!", CB146)+1, SEARCH("+", CB146)-SEARCH("!", CB146)-1)), Rankings!$A$2:$BK$161, 63, FALSE),0)</f>
        <v>0</v>
      </c>
      <c r="KB146">
        <f>IFERROR(VLOOKUP(_xlfn.NUMBERVALUE(MID(CC146, SEARCH("!", CC146)+1, SEARCH("+", CC146)-SEARCH("!", CC146)-1)), Rankings!$A$2:$BK$161, 63, FALSE),0)</f>
        <v>0</v>
      </c>
      <c r="KC146">
        <f>IFERROR(VLOOKUP(_xlfn.NUMBERVALUE(MID(CD146, SEARCH("!", CD146)+1, SEARCH("+", CD146)-SEARCH("!", CD146)-1)), Rankings!$A$2:$BK$161, 63, FALSE),0)</f>
        <v>0</v>
      </c>
      <c r="KD146">
        <f>IFERROR(VLOOKUP(_xlfn.NUMBERVALUE(MID(CE146, SEARCH("!", CE146)+1, SEARCH("+", CE146)-SEARCH("!", CE146)-1)), Rankings!$A$2:$BK$161, 63, FALSE),0)</f>
        <v>0</v>
      </c>
      <c r="KE146">
        <f>IFERROR(VLOOKUP(_xlfn.NUMBERVALUE(MID(CF146, SEARCH("!", CF146)+1, SEARCH("+", CF146)-SEARCH("!", CF146)-1)), Rankings!$A$2:$BK$161, 63, FALSE),0)</f>
        <v>0</v>
      </c>
      <c r="KF146">
        <f>IFERROR(VLOOKUP(_xlfn.NUMBERVALUE(MID(CG146, SEARCH("!", CG146)+1, SEARCH("+", CG146)-SEARCH("!", CG146)-1)), Rankings!$A$2:$BK$161, 63, FALSE),0)</f>
        <v>0</v>
      </c>
      <c r="KG146">
        <f>IFERROR(VLOOKUP(_xlfn.NUMBERVALUE(MID(CH146, SEARCH("!", CH146)+1, SEARCH("+", CH146)-SEARCH("!", CH146)-1)), Rankings!$A$2:$BK$161, 63, FALSE),0)</f>
        <v>0</v>
      </c>
      <c r="KH146">
        <f>IFERROR(VLOOKUP(_xlfn.NUMBERVALUE(MID(CI146, SEARCH("!", CI146)+1, SEARCH("+", CI146)-SEARCH("!", CI146)-1)), Rankings!$A$2:$BK$161, 63, FALSE),0)</f>
        <v>0</v>
      </c>
      <c r="KI146">
        <f>IFERROR(VLOOKUP(_xlfn.NUMBERVALUE(MID(CJ146, SEARCH("!", CJ146)+1, SEARCH("+", CJ146)-SEARCH("!", CJ146)-1)), Rankings!$A$2:$BK$161, 63, FALSE),0)</f>
        <v>0</v>
      </c>
      <c r="KJ146">
        <f>IFERROR(VLOOKUP(_xlfn.NUMBERVALUE(MID(CK146, SEARCH("!", CK146)+1, SEARCH("+", CK146)-SEARCH("!", CK146)-1)), Rankings!$A$2:$BK$161, 63, FALSE),0)</f>
        <v>0</v>
      </c>
      <c r="KK146">
        <f>IFERROR(VLOOKUP(_xlfn.NUMBERVALUE(MID(CL146, SEARCH("!", CL146)+1, SEARCH("+", CL146)-SEARCH("!", CL146)-1)), Rankings!$A$2:$BK$161, 63, FALSE),0)</f>
        <v>0</v>
      </c>
      <c r="KL146">
        <f>IFERROR(VLOOKUP(_xlfn.NUMBERVALUE(MID(CM146, SEARCH("!", CM146)+1, SEARCH("+", CM146)-SEARCH("!", CM146)-1)), Rankings!$A$2:$BK$161, 63, FALSE),0)</f>
        <v>0</v>
      </c>
      <c r="KM146">
        <f>IFERROR(VLOOKUP(_xlfn.NUMBERVALUE(MID(CN146, SEARCH("!", CN146)+1, SEARCH("+", CN146)-SEARCH("!", CN146)-1)), Rankings!$A$2:$BK$161, 63, FALSE),0)</f>
        <v>0</v>
      </c>
      <c r="KN146">
        <f>IFERROR(VLOOKUP(_xlfn.NUMBERVALUE(MID(CO146, SEARCH("!", CO146)+1, SEARCH("+", CO146)-SEARCH("!", CO146)-1)), Rankings!$A$2:$BK$161, 63, FALSE),0)</f>
        <v>0</v>
      </c>
      <c r="KO146">
        <f>IFERROR(VLOOKUP(_xlfn.NUMBERVALUE(MID(CP146, SEARCH("!", CP146)+1, SEARCH("+", CP146)-SEARCH("!", CP146)-1)), Rankings!$A$2:$BK$161, 63, FALSE),0)</f>
        <v>0</v>
      </c>
      <c r="KP146">
        <f>IFERROR(VLOOKUP(_xlfn.NUMBERVALUE(MID(CQ146, SEARCH("!", CQ146)+1, SEARCH("+", CQ146)-SEARCH("!", CQ146)-1)), Rankings!$A$2:$BK$161, 63, FALSE),0)</f>
        <v>0</v>
      </c>
      <c r="KQ146">
        <f>IFERROR(VLOOKUP(_xlfn.NUMBERVALUE(MID(CR146, SEARCH("!", CR146)+1, SEARCH("+", CR146)-SEARCH("!", CR146)-1)), Rankings!$A$2:$BK$161, 63, FALSE),0)</f>
        <v>0</v>
      </c>
      <c r="KS146" s="4">
        <f t="shared" si="3783"/>
        <v>196</v>
      </c>
      <c r="KT146" s="4">
        <f t="shared" si="3784"/>
        <v>55</v>
      </c>
      <c r="KU146" s="4">
        <f t="shared" si="3785"/>
        <v>49</v>
      </c>
      <c r="KV146" s="4">
        <f t="shared" si="3786"/>
        <v>0</v>
      </c>
      <c r="KY146" s="4">
        <f t="shared" si="3787"/>
        <v>300</v>
      </c>
      <c r="KZ146" s="4"/>
      <c r="LB146">
        <f t="shared" si="3788"/>
        <v>32</v>
      </c>
      <c r="LC146">
        <f t="shared" si="3789"/>
        <v>41</v>
      </c>
      <c r="LD146">
        <f t="shared" si="3790"/>
        <v>46</v>
      </c>
      <c r="LE146">
        <f t="shared" si="3791"/>
        <v>24</v>
      </c>
      <c r="LF146">
        <f t="shared" si="3792"/>
        <v>25</v>
      </c>
      <c r="LG146">
        <f t="shared" si="3793"/>
        <v>37</v>
      </c>
      <c r="LH146">
        <f t="shared" si="3794"/>
        <v>49</v>
      </c>
      <c r="LI146">
        <f t="shared" si="3795"/>
        <v>6</v>
      </c>
      <c r="LJ146">
        <f t="shared" si="3796"/>
        <v>40</v>
      </c>
      <c r="LK146">
        <f t="shared" si="3797"/>
        <v>0</v>
      </c>
      <c r="LL146">
        <f t="shared" si="3798"/>
        <v>0</v>
      </c>
      <c r="LM146">
        <f t="shared" si="3799"/>
        <v>0</v>
      </c>
      <c r="LN146">
        <f t="shared" si="3800"/>
        <v>0</v>
      </c>
      <c r="LO146">
        <f t="shared" si="3801"/>
        <v>0</v>
      </c>
      <c r="LP146">
        <f t="shared" si="3802"/>
        <v>0</v>
      </c>
      <c r="LQ146">
        <f t="shared" si="3803"/>
        <v>0</v>
      </c>
      <c r="LR146">
        <f t="shared" si="3804"/>
        <v>0</v>
      </c>
      <c r="LS146">
        <f t="shared" si="3805"/>
        <v>0</v>
      </c>
      <c r="LT146">
        <f t="shared" si="3806"/>
        <v>0</v>
      </c>
      <c r="LU146">
        <f t="shared" si="3807"/>
        <v>0</v>
      </c>
      <c r="LV146">
        <f t="shared" si="3808"/>
        <v>0</v>
      </c>
      <c r="LW146">
        <f t="shared" si="3809"/>
        <v>0</v>
      </c>
      <c r="LX146">
        <f t="shared" si="3810"/>
        <v>0</v>
      </c>
      <c r="LY146">
        <f t="shared" si="3811"/>
        <v>0</v>
      </c>
      <c r="LZ146">
        <f t="shared" si="3812"/>
        <v>0</v>
      </c>
      <c r="MA146">
        <f t="shared" si="3813"/>
        <v>0</v>
      </c>
      <c r="MB146">
        <f t="shared" si="3814"/>
        <v>0</v>
      </c>
      <c r="MC146">
        <f t="shared" si="3815"/>
        <v>0</v>
      </c>
      <c r="MD146">
        <f t="shared" si="3816"/>
        <v>0</v>
      </c>
      <c r="ME146">
        <f t="shared" si="3817"/>
        <v>0</v>
      </c>
      <c r="MF146">
        <f t="shared" si="3818"/>
        <v>0</v>
      </c>
      <c r="MG146">
        <f t="shared" si="3819"/>
        <v>0</v>
      </c>
      <c r="MH146">
        <f t="shared" si="3820"/>
        <v>0</v>
      </c>
      <c r="MI146">
        <f t="shared" si="3821"/>
        <v>0</v>
      </c>
      <c r="MJ146">
        <f t="shared" si="3822"/>
        <v>0</v>
      </c>
      <c r="MK146">
        <f t="shared" si="3823"/>
        <v>0</v>
      </c>
      <c r="ML146">
        <f t="shared" si="3824"/>
        <v>0</v>
      </c>
      <c r="MM146">
        <f t="shared" si="3825"/>
        <v>0</v>
      </c>
      <c r="MN146">
        <f t="shared" si="3826"/>
        <v>0</v>
      </c>
      <c r="MO146">
        <f t="shared" si="3827"/>
        <v>0</v>
      </c>
      <c r="MP146">
        <f t="shared" si="3828"/>
        <v>0</v>
      </c>
      <c r="MQ146">
        <f t="shared" si="3829"/>
        <v>0</v>
      </c>
      <c r="MR146">
        <f t="shared" si="3830"/>
        <v>0</v>
      </c>
      <c r="MS146">
        <f t="shared" si="3831"/>
        <v>0</v>
      </c>
      <c r="MT146">
        <f t="shared" si="3832"/>
        <v>0</v>
      </c>
      <c r="MU146">
        <f t="shared" si="3833"/>
        <v>0</v>
      </c>
      <c r="MV146">
        <f t="shared" si="3834"/>
        <v>0</v>
      </c>
      <c r="MW146">
        <f t="shared" si="3835"/>
        <v>0</v>
      </c>
      <c r="MX146">
        <f t="shared" si="3836"/>
        <v>0</v>
      </c>
      <c r="MY146">
        <f t="shared" si="3837"/>
        <v>0</v>
      </c>
      <c r="MZ146">
        <f t="shared" si="3838"/>
        <v>0</v>
      </c>
      <c r="NA146">
        <f t="shared" si="3839"/>
        <v>0</v>
      </c>
      <c r="NB146">
        <f t="shared" si="3840"/>
        <v>0</v>
      </c>
      <c r="NC146">
        <f t="shared" si="3841"/>
        <v>0</v>
      </c>
      <c r="ND146">
        <f t="shared" si="3842"/>
        <v>0</v>
      </c>
      <c r="NE146">
        <f t="shared" si="3843"/>
        <v>0</v>
      </c>
      <c r="NF146">
        <f t="shared" si="3844"/>
        <v>0</v>
      </c>
      <c r="NG146">
        <f t="shared" si="3845"/>
        <v>0</v>
      </c>
      <c r="NH146">
        <f t="shared" si="3846"/>
        <v>0</v>
      </c>
      <c r="NI146">
        <f t="shared" si="3847"/>
        <v>0</v>
      </c>
      <c r="NJ146">
        <f t="shared" si="3848"/>
        <v>0</v>
      </c>
      <c r="NK146">
        <f t="shared" si="3849"/>
        <v>0</v>
      </c>
      <c r="NL146">
        <f t="shared" si="3850"/>
        <v>0</v>
      </c>
      <c r="NM146">
        <f t="shared" si="3851"/>
        <v>0</v>
      </c>
      <c r="NN146">
        <f t="shared" si="3852"/>
        <v>0</v>
      </c>
      <c r="NO146">
        <f t="shared" si="3853"/>
        <v>0</v>
      </c>
      <c r="NP146">
        <f t="shared" si="3854"/>
        <v>0</v>
      </c>
      <c r="NQ146">
        <f t="shared" si="3855"/>
        <v>0</v>
      </c>
      <c r="NR146">
        <f t="shared" si="3856"/>
        <v>0</v>
      </c>
      <c r="NS146">
        <f t="shared" si="3857"/>
        <v>0</v>
      </c>
      <c r="NT146">
        <f t="shared" si="3858"/>
        <v>0</v>
      </c>
      <c r="NU146">
        <f t="shared" si="3859"/>
        <v>0</v>
      </c>
      <c r="NV146">
        <f t="shared" si="3860"/>
        <v>0</v>
      </c>
      <c r="NW146">
        <f t="shared" si="3861"/>
        <v>0</v>
      </c>
      <c r="NX146">
        <f t="shared" si="3862"/>
        <v>0</v>
      </c>
      <c r="NY146">
        <f t="shared" si="3863"/>
        <v>0</v>
      </c>
      <c r="NZ146">
        <f t="shared" si="3864"/>
        <v>0</v>
      </c>
      <c r="OA146">
        <f t="shared" si="3865"/>
        <v>0</v>
      </c>
      <c r="OB146">
        <f t="shared" si="3866"/>
        <v>0</v>
      </c>
      <c r="OC146">
        <f t="shared" si="3867"/>
        <v>0</v>
      </c>
      <c r="OD146">
        <f t="shared" si="3868"/>
        <v>0</v>
      </c>
      <c r="OE146">
        <f t="shared" si="3869"/>
        <v>0</v>
      </c>
      <c r="OF146">
        <f t="shared" si="3870"/>
        <v>0</v>
      </c>
      <c r="OG146">
        <f t="shared" si="3871"/>
        <v>0</v>
      </c>
      <c r="OH146">
        <f t="shared" si="3872"/>
        <v>0</v>
      </c>
      <c r="OJ146" s="4">
        <f t="shared" si="3873"/>
        <v>234</v>
      </c>
      <c r="OK146" s="4">
        <f t="shared" si="3874"/>
        <v>78</v>
      </c>
      <c r="OL146" s="4">
        <f t="shared" si="3875"/>
        <v>113</v>
      </c>
      <c r="OM146" s="4">
        <f t="shared" si="3876"/>
        <v>0</v>
      </c>
      <c r="OP146" s="4">
        <f t="shared" si="3877"/>
        <v>425</v>
      </c>
      <c r="OQ146" s="4"/>
      <c r="OS146">
        <f t="shared" si="3878"/>
        <v>41</v>
      </c>
      <c r="OT146">
        <f t="shared" si="3879"/>
        <v>45</v>
      </c>
      <c r="OU146">
        <f t="shared" si="3880"/>
        <v>56</v>
      </c>
      <c r="OV146">
        <f t="shared" si="3881"/>
        <v>62</v>
      </c>
      <c r="OW146">
        <f t="shared" si="3882"/>
        <v>51</v>
      </c>
      <c r="OX146">
        <f t="shared" si="3883"/>
        <v>51</v>
      </c>
      <c r="OY146">
        <f t="shared" si="3884"/>
        <v>28</v>
      </c>
      <c r="OZ146">
        <f t="shared" si="3885"/>
        <v>50</v>
      </c>
      <c r="PA146">
        <f t="shared" si="3886"/>
        <v>41</v>
      </c>
      <c r="PB146">
        <f t="shared" si="3887"/>
        <v>0</v>
      </c>
      <c r="PC146">
        <f t="shared" si="3888"/>
        <v>0</v>
      </c>
      <c r="PD146">
        <f t="shared" si="3889"/>
        <v>0</v>
      </c>
      <c r="PE146">
        <f t="shared" si="3890"/>
        <v>0</v>
      </c>
      <c r="PF146">
        <f t="shared" si="3891"/>
        <v>0</v>
      </c>
      <c r="PG146">
        <f t="shared" si="3892"/>
        <v>0</v>
      </c>
      <c r="PH146">
        <f t="shared" si="3893"/>
        <v>0</v>
      </c>
      <c r="PI146">
        <f t="shared" si="3894"/>
        <v>0</v>
      </c>
      <c r="PJ146">
        <f t="shared" si="3895"/>
        <v>0</v>
      </c>
      <c r="PK146">
        <f t="shared" si="3896"/>
        <v>0</v>
      </c>
      <c r="PL146">
        <f t="shared" si="3897"/>
        <v>0</v>
      </c>
      <c r="PM146">
        <f t="shared" si="3898"/>
        <v>0</v>
      </c>
      <c r="PN146">
        <f t="shared" si="3899"/>
        <v>0</v>
      </c>
      <c r="PO146">
        <f t="shared" si="3900"/>
        <v>0</v>
      </c>
      <c r="PP146">
        <f t="shared" si="3901"/>
        <v>0</v>
      </c>
      <c r="PQ146">
        <f t="shared" si="3902"/>
        <v>0</v>
      </c>
      <c r="PR146">
        <f t="shared" si="3903"/>
        <v>0</v>
      </c>
      <c r="PS146">
        <f t="shared" si="3904"/>
        <v>0</v>
      </c>
      <c r="PT146">
        <f t="shared" si="3905"/>
        <v>0</v>
      </c>
      <c r="PU146">
        <f t="shared" si="3906"/>
        <v>0</v>
      </c>
      <c r="PV146">
        <f t="shared" si="3907"/>
        <v>0</v>
      </c>
      <c r="PW146">
        <f t="shared" si="3908"/>
        <v>0</v>
      </c>
      <c r="PX146">
        <f t="shared" si="3909"/>
        <v>0</v>
      </c>
      <c r="PY146">
        <f t="shared" si="3910"/>
        <v>0</v>
      </c>
      <c r="PZ146">
        <f t="shared" si="3911"/>
        <v>0</v>
      </c>
      <c r="QA146">
        <f t="shared" si="3912"/>
        <v>0</v>
      </c>
      <c r="QB146">
        <f t="shared" si="3913"/>
        <v>0</v>
      </c>
      <c r="QC146">
        <f t="shared" si="3914"/>
        <v>0</v>
      </c>
      <c r="QD146">
        <f t="shared" si="3915"/>
        <v>0</v>
      </c>
      <c r="QE146">
        <f t="shared" si="3916"/>
        <v>0</v>
      </c>
      <c r="QF146">
        <f t="shared" si="3917"/>
        <v>0</v>
      </c>
      <c r="QG146">
        <f t="shared" si="3918"/>
        <v>0</v>
      </c>
      <c r="QH146">
        <f t="shared" si="3919"/>
        <v>0</v>
      </c>
      <c r="QI146">
        <f t="shared" si="3920"/>
        <v>0</v>
      </c>
      <c r="QJ146">
        <f t="shared" si="3921"/>
        <v>0</v>
      </c>
      <c r="QK146">
        <f t="shared" si="3922"/>
        <v>0</v>
      </c>
      <c r="QL146">
        <f t="shared" si="3923"/>
        <v>0</v>
      </c>
      <c r="QM146">
        <f t="shared" si="3924"/>
        <v>0</v>
      </c>
      <c r="QN146">
        <f t="shared" si="3925"/>
        <v>0</v>
      </c>
      <c r="QO146">
        <f t="shared" si="3926"/>
        <v>0</v>
      </c>
      <c r="QP146">
        <f t="shared" si="3927"/>
        <v>0</v>
      </c>
      <c r="QQ146">
        <f t="shared" si="3928"/>
        <v>0</v>
      </c>
      <c r="QR146">
        <f t="shared" si="3929"/>
        <v>0</v>
      </c>
      <c r="QS146">
        <f t="shared" si="3930"/>
        <v>0</v>
      </c>
      <c r="QT146">
        <f t="shared" si="3931"/>
        <v>0</v>
      </c>
      <c r="QU146">
        <f t="shared" si="3932"/>
        <v>0</v>
      </c>
      <c r="QV146">
        <f t="shared" si="3933"/>
        <v>0</v>
      </c>
      <c r="QW146">
        <f t="shared" si="3934"/>
        <v>0</v>
      </c>
      <c r="QX146">
        <f t="shared" si="3935"/>
        <v>0</v>
      </c>
      <c r="QY146">
        <f t="shared" si="3936"/>
        <v>0</v>
      </c>
      <c r="QZ146">
        <f t="shared" si="3937"/>
        <v>0</v>
      </c>
      <c r="RA146">
        <f t="shared" si="3938"/>
        <v>0</v>
      </c>
      <c r="RB146">
        <f t="shared" si="3939"/>
        <v>0</v>
      </c>
      <c r="RC146">
        <f t="shared" si="3940"/>
        <v>0</v>
      </c>
      <c r="RD146">
        <f t="shared" si="3941"/>
        <v>0</v>
      </c>
      <c r="RE146">
        <f t="shared" si="3942"/>
        <v>0</v>
      </c>
      <c r="RF146">
        <f t="shared" si="3943"/>
        <v>0</v>
      </c>
      <c r="RG146">
        <f t="shared" si="3944"/>
        <v>0</v>
      </c>
      <c r="RH146">
        <f t="shared" si="3945"/>
        <v>0</v>
      </c>
      <c r="RI146">
        <f t="shared" si="3946"/>
        <v>0</v>
      </c>
      <c r="RJ146">
        <f t="shared" si="3947"/>
        <v>0</v>
      </c>
      <c r="RK146">
        <f t="shared" si="3948"/>
        <v>0</v>
      </c>
      <c r="RL146">
        <f t="shared" si="3949"/>
        <v>0</v>
      </c>
      <c r="RM146">
        <f t="shared" si="3950"/>
        <v>0</v>
      </c>
      <c r="RN146">
        <f t="shared" si="3951"/>
        <v>0</v>
      </c>
      <c r="RO146">
        <f t="shared" si="3952"/>
        <v>0</v>
      </c>
      <c r="RP146">
        <f t="shared" si="3953"/>
        <v>0</v>
      </c>
      <c r="RQ146">
        <f t="shared" si="3954"/>
        <v>0</v>
      </c>
      <c r="RR146">
        <f t="shared" si="3955"/>
        <v>0</v>
      </c>
      <c r="RS146">
        <f t="shared" si="3956"/>
        <v>0</v>
      </c>
      <c r="RT146">
        <f t="shared" si="3957"/>
        <v>0</v>
      </c>
      <c r="RU146">
        <f t="shared" si="3958"/>
        <v>0</v>
      </c>
      <c r="RV146">
        <f t="shared" si="3959"/>
        <v>0</v>
      </c>
      <c r="RW146">
        <f t="shared" si="3960"/>
        <v>0</v>
      </c>
      <c r="RX146">
        <f t="shared" si="3961"/>
        <v>0</v>
      </c>
      <c r="RY146">
        <f t="shared" si="3962"/>
        <v>0</v>
      </c>
      <c r="SA146" s="4">
        <f t="shared" si="3963"/>
        <v>20.75</v>
      </c>
      <c r="SB146" s="4">
        <f t="shared" si="3964"/>
        <v>8.129999999999999</v>
      </c>
      <c r="SC146" s="4">
        <f t="shared" si="3965"/>
        <v>6.43</v>
      </c>
      <c r="SD146" s="4">
        <f t="shared" si="3966"/>
        <v>0</v>
      </c>
      <c r="SF146" s="4">
        <f t="shared" si="3967"/>
        <v>35.31</v>
      </c>
      <c r="SI146">
        <f t="shared" si="3968"/>
        <v>3.75</v>
      </c>
      <c r="SJ146">
        <f t="shared" si="3969"/>
        <v>3.7</v>
      </c>
      <c r="SK146">
        <f t="shared" si="3970"/>
        <v>4.67</v>
      </c>
      <c r="SL146">
        <f t="shared" si="3971"/>
        <v>3.14</v>
      </c>
      <c r="SM146">
        <f t="shared" si="3972"/>
        <v>3.29</v>
      </c>
      <c r="SN146">
        <f t="shared" si="3973"/>
        <v>4.13</v>
      </c>
      <c r="SO146">
        <f t="shared" si="3974"/>
        <v>5.13</v>
      </c>
      <c r="SP146">
        <f t="shared" si="3975"/>
        <v>3</v>
      </c>
      <c r="SQ146">
        <f t="shared" si="3976"/>
        <v>4.5</v>
      </c>
      <c r="SR146" t="str">
        <f t="shared" si="3977"/>
        <v>0</v>
      </c>
      <c r="SS146" t="str">
        <f t="shared" si="3978"/>
        <v>0</v>
      </c>
      <c r="ST146" t="str">
        <f t="shared" si="3979"/>
        <v>0</v>
      </c>
      <c r="SU146" t="str">
        <f t="shared" si="3980"/>
        <v>0</v>
      </c>
      <c r="SV146" t="str">
        <f t="shared" si="3981"/>
        <v>0</v>
      </c>
      <c r="SW146" t="str">
        <f t="shared" si="3982"/>
        <v>0</v>
      </c>
      <c r="SX146" t="str">
        <f t="shared" si="3983"/>
        <v>0</v>
      </c>
      <c r="SY146" t="str">
        <f t="shared" si="3984"/>
        <v>0</v>
      </c>
      <c r="SZ146" t="str">
        <f t="shared" si="3985"/>
        <v>0</v>
      </c>
      <c r="TA146" t="str">
        <f t="shared" si="3986"/>
        <v>0</v>
      </c>
      <c r="TB146" t="str">
        <f t="shared" si="3987"/>
        <v>0</v>
      </c>
      <c r="TC146" t="str">
        <f t="shared" si="3988"/>
        <v>0</v>
      </c>
      <c r="TD146" t="str">
        <f t="shared" si="3989"/>
        <v>0</v>
      </c>
      <c r="TE146" t="str">
        <f t="shared" si="3990"/>
        <v>0</v>
      </c>
      <c r="TF146" t="str">
        <f t="shared" si="3991"/>
        <v>0</v>
      </c>
      <c r="TG146" t="str">
        <f t="shared" si="3992"/>
        <v>0</v>
      </c>
      <c r="TH146" t="str">
        <f t="shared" si="3993"/>
        <v>0</v>
      </c>
      <c r="TI146" t="str">
        <f t="shared" si="3994"/>
        <v>0</v>
      </c>
      <c r="TJ146" t="str">
        <f t="shared" si="3995"/>
        <v>0</v>
      </c>
      <c r="TK146" t="str">
        <f t="shared" si="3996"/>
        <v>0</v>
      </c>
      <c r="TL146" t="str">
        <f t="shared" si="3997"/>
        <v>0</v>
      </c>
      <c r="TM146" t="str">
        <f t="shared" si="3998"/>
        <v>0</v>
      </c>
      <c r="TN146" t="str">
        <f t="shared" si="3999"/>
        <v>0</v>
      </c>
      <c r="TO146" t="str">
        <f t="shared" si="4000"/>
        <v>0</v>
      </c>
      <c r="TP146" t="str">
        <f t="shared" si="4001"/>
        <v>0</v>
      </c>
      <c r="TQ146" t="str">
        <f t="shared" si="4002"/>
        <v>0</v>
      </c>
      <c r="TR146" t="str">
        <f t="shared" si="4003"/>
        <v>0</v>
      </c>
      <c r="TS146" t="str">
        <f t="shared" si="4004"/>
        <v>0</v>
      </c>
      <c r="TT146" t="str">
        <f t="shared" si="4005"/>
        <v>0</v>
      </c>
      <c r="TU146" t="str">
        <f t="shared" si="4006"/>
        <v>0</v>
      </c>
      <c r="TV146" t="str">
        <f t="shared" si="4007"/>
        <v>0</v>
      </c>
      <c r="TW146" t="str">
        <f t="shared" si="4008"/>
        <v>0</v>
      </c>
      <c r="TX146" t="str">
        <f t="shared" si="4009"/>
        <v>0</v>
      </c>
      <c r="TY146" t="str">
        <f t="shared" si="4010"/>
        <v>0</v>
      </c>
      <c r="TZ146" t="str">
        <f t="shared" si="4011"/>
        <v>0</v>
      </c>
      <c r="UA146" t="str">
        <f t="shared" si="4012"/>
        <v>0</v>
      </c>
      <c r="UB146" t="str">
        <f t="shared" si="4013"/>
        <v>0</v>
      </c>
      <c r="UC146" t="str">
        <f t="shared" si="4014"/>
        <v>0</v>
      </c>
      <c r="UD146" t="str">
        <f t="shared" si="4015"/>
        <v>0</v>
      </c>
      <c r="UE146" t="str">
        <f t="shared" si="4016"/>
        <v>0</v>
      </c>
      <c r="UF146" t="str">
        <f t="shared" si="4017"/>
        <v>0</v>
      </c>
      <c r="UG146" t="str">
        <f t="shared" si="4018"/>
        <v>0</v>
      </c>
      <c r="UH146" t="str">
        <f t="shared" si="4019"/>
        <v>0</v>
      </c>
      <c r="UI146" t="str">
        <f t="shared" si="4020"/>
        <v>0</v>
      </c>
      <c r="UJ146" t="str">
        <f t="shared" si="4021"/>
        <v>0</v>
      </c>
      <c r="UK146" t="str">
        <f t="shared" si="4022"/>
        <v>0</v>
      </c>
      <c r="UL146" t="str">
        <f t="shared" si="4023"/>
        <v>0</v>
      </c>
      <c r="UM146" t="str">
        <f t="shared" si="4024"/>
        <v>0</v>
      </c>
      <c r="UN146" t="str">
        <f t="shared" si="4025"/>
        <v>0</v>
      </c>
      <c r="UO146" t="str">
        <f t="shared" si="4026"/>
        <v>0</v>
      </c>
      <c r="UP146" t="str">
        <f t="shared" si="4027"/>
        <v>0</v>
      </c>
      <c r="UQ146" t="str">
        <f t="shared" si="4028"/>
        <v>0</v>
      </c>
      <c r="UR146" t="str">
        <f t="shared" si="4029"/>
        <v>0</v>
      </c>
      <c r="US146" t="str">
        <f t="shared" si="4030"/>
        <v>0</v>
      </c>
      <c r="UT146" t="str">
        <f t="shared" si="4031"/>
        <v>0</v>
      </c>
      <c r="UU146" t="str">
        <f t="shared" si="4032"/>
        <v>0</v>
      </c>
      <c r="UV146" t="str">
        <f t="shared" si="4033"/>
        <v>0</v>
      </c>
      <c r="UW146" t="str">
        <f t="shared" si="4034"/>
        <v>0</v>
      </c>
      <c r="UX146" t="str">
        <f t="shared" si="4035"/>
        <v>0</v>
      </c>
      <c r="UY146" t="str">
        <f t="shared" si="4036"/>
        <v>0</v>
      </c>
      <c r="UZ146" t="str">
        <f t="shared" si="4037"/>
        <v>0</v>
      </c>
      <c r="VA146" t="str">
        <f t="shared" si="4038"/>
        <v>0</v>
      </c>
      <c r="VB146" t="str">
        <f t="shared" si="4039"/>
        <v>0</v>
      </c>
      <c r="VC146" t="str">
        <f t="shared" si="4040"/>
        <v>0</v>
      </c>
      <c r="VD146" t="str">
        <f t="shared" si="4041"/>
        <v>0</v>
      </c>
      <c r="VE146" t="str">
        <f t="shared" si="4042"/>
        <v>0</v>
      </c>
      <c r="VF146" t="str">
        <f t="shared" si="4043"/>
        <v>0</v>
      </c>
      <c r="VG146" t="str">
        <f t="shared" si="4044"/>
        <v>0</v>
      </c>
      <c r="VH146" t="str">
        <f t="shared" si="4045"/>
        <v>0</v>
      </c>
      <c r="VI146" t="str">
        <f t="shared" si="4046"/>
        <v>0</v>
      </c>
      <c r="VJ146" t="str">
        <f t="shared" si="4047"/>
        <v>0</v>
      </c>
      <c r="VK146" t="str">
        <f t="shared" si="4048"/>
        <v>0</v>
      </c>
      <c r="VL146" t="str">
        <f t="shared" si="4049"/>
        <v>0</v>
      </c>
      <c r="VM146" t="str">
        <f t="shared" si="4050"/>
        <v>0</v>
      </c>
      <c r="VN146" t="str">
        <f t="shared" si="4051"/>
        <v>0</v>
      </c>
      <c r="VO146" t="str">
        <f t="shared" si="4052"/>
        <v>0</v>
      </c>
      <c r="VQ146" s="4">
        <f t="shared" si="4053"/>
        <v>-42.97</v>
      </c>
      <c r="VR146" s="4">
        <f t="shared" si="4054"/>
        <v>2.0700000000000003</v>
      </c>
      <c r="VS146" s="4">
        <f t="shared" si="4055"/>
        <v>-21.07</v>
      </c>
      <c r="VT146" s="4">
        <f t="shared" si="4056"/>
        <v>0</v>
      </c>
      <c r="VV146" s="4">
        <f t="shared" si="4057"/>
        <v>-61.97</v>
      </c>
      <c r="VY146">
        <f t="shared" si="4058"/>
        <v>-11.03</v>
      </c>
      <c r="VZ146">
        <f t="shared" si="4059"/>
        <v>-4.79</v>
      </c>
      <c r="WA146">
        <f t="shared" si="4060"/>
        <v>-1.29</v>
      </c>
      <c r="WB146">
        <f t="shared" si="4061"/>
        <v>-11.6</v>
      </c>
      <c r="WC146">
        <f t="shared" si="4062"/>
        <v>-9.4700000000000006</v>
      </c>
      <c r="WD146">
        <f t="shared" si="4063"/>
        <v>-9.2200000000000006</v>
      </c>
      <c r="WE146">
        <f t="shared" si="4064"/>
        <v>4.32</v>
      </c>
      <c r="WF146">
        <f t="shared" si="4065"/>
        <v>-2.25</v>
      </c>
      <c r="WG146">
        <f t="shared" si="4066"/>
        <v>-16.64</v>
      </c>
      <c r="WH146">
        <f t="shared" si="4067"/>
        <v>0</v>
      </c>
      <c r="WI146">
        <f t="shared" si="4068"/>
        <v>0</v>
      </c>
      <c r="WJ146">
        <f t="shared" si="4069"/>
        <v>0</v>
      </c>
      <c r="WK146">
        <f t="shared" si="4070"/>
        <v>0</v>
      </c>
      <c r="WL146">
        <f t="shared" si="4071"/>
        <v>0</v>
      </c>
      <c r="WM146">
        <f t="shared" si="4072"/>
        <v>0</v>
      </c>
      <c r="WN146">
        <f t="shared" si="4073"/>
        <v>0</v>
      </c>
      <c r="WO146">
        <f t="shared" si="4074"/>
        <v>0</v>
      </c>
      <c r="WP146">
        <f t="shared" si="4075"/>
        <v>0</v>
      </c>
      <c r="WQ146">
        <f t="shared" si="4076"/>
        <v>0</v>
      </c>
      <c r="WR146">
        <f t="shared" si="4077"/>
        <v>0</v>
      </c>
      <c r="WS146">
        <f t="shared" si="4078"/>
        <v>0</v>
      </c>
      <c r="WT146">
        <f t="shared" si="4079"/>
        <v>0</v>
      </c>
      <c r="WU146">
        <f t="shared" si="4080"/>
        <v>0</v>
      </c>
      <c r="WV146">
        <f t="shared" si="4081"/>
        <v>0</v>
      </c>
      <c r="WW146">
        <f t="shared" si="4082"/>
        <v>0</v>
      </c>
      <c r="WX146">
        <f t="shared" si="4083"/>
        <v>0</v>
      </c>
      <c r="WY146">
        <f t="shared" si="4084"/>
        <v>0</v>
      </c>
      <c r="WZ146">
        <f t="shared" si="4085"/>
        <v>0</v>
      </c>
      <c r="XA146">
        <f t="shared" si="4086"/>
        <v>0</v>
      </c>
      <c r="XB146">
        <f t="shared" si="4087"/>
        <v>0</v>
      </c>
      <c r="XC146">
        <f t="shared" si="4088"/>
        <v>0</v>
      </c>
      <c r="XD146">
        <f t="shared" si="4089"/>
        <v>0</v>
      </c>
      <c r="XE146">
        <f t="shared" si="4090"/>
        <v>0</v>
      </c>
      <c r="XF146">
        <f t="shared" si="4091"/>
        <v>0</v>
      </c>
      <c r="XG146">
        <f t="shared" si="4092"/>
        <v>0</v>
      </c>
      <c r="XH146">
        <f t="shared" si="4093"/>
        <v>0</v>
      </c>
      <c r="XI146">
        <f t="shared" si="4094"/>
        <v>0</v>
      </c>
      <c r="XJ146">
        <f t="shared" si="4095"/>
        <v>0</v>
      </c>
      <c r="XK146">
        <f t="shared" si="4096"/>
        <v>0</v>
      </c>
      <c r="XL146">
        <f t="shared" si="4097"/>
        <v>0</v>
      </c>
      <c r="XM146">
        <f t="shared" si="4098"/>
        <v>0</v>
      </c>
      <c r="XN146">
        <f t="shared" si="4099"/>
        <v>0</v>
      </c>
      <c r="XO146">
        <f t="shared" si="4100"/>
        <v>0</v>
      </c>
      <c r="XP146">
        <f t="shared" si="4101"/>
        <v>0</v>
      </c>
      <c r="XQ146">
        <f t="shared" si="4102"/>
        <v>0</v>
      </c>
      <c r="XR146">
        <f t="shared" si="4103"/>
        <v>0</v>
      </c>
      <c r="XS146">
        <f t="shared" si="4104"/>
        <v>0</v>
      </c>
      <c r="XT146">
        <f t="shared" si="4105"/>
        <v>0</v>
      </c>
      <c r="XU146">
        <f t="shared" si="4106"/>
        <v>0</v>
      </c>
      <c r="XV146">
        <f t="shared" si="4107"/>
        <v>0</v>
      </c>
      <c r="XW146">
        <f t="shared" si="4108"/>
        <v>0</v>
      </c>
      <c r="XX146">
        <f t="shared" si="4109"/>
        <v>0</v>
      </c>
      <c r="XY146">
        <f t="shared" si="4110"/>
        <v>0</v>
      </c>
      <c r="XZ146">
        <f t="shared" si="4111"/>
        <v>0</v>
      </c>
      <c r="YA146">
        <f t="shared" si="4112"/>
        <v>0</v>
      </c>
      <c r="YB146">
        <f t="shared" si="4113"/>
        <v>0</v>
      </c>
      <c r="YC146">
        <f t="shared" si="4114"/>
        <v>0</v>
      </c>
      <c r="YD146">
        <f t="shared" si="4115"/>
        <v>0</v>
      </c>
      <c r="YE146">
        <f t="shared" si="4116"/>
        <v>0</v>
      </c>
      <c r="YF146">
        <f t="shared" si="4117"/>
        <v>0</v>
      </c>
      <c r="YG146">
        <f t="shared" si="4118"/>
        <v>0</v>
      </c>
      <c r="YH146">
        <f t="shared" si="4119"/>
        <v>0</v>
      </c>
      <c r="YI146">
        <f t="shared" si="4120"/>
        <v>0</v>
      </c>
      <c r="YJ146">
        <f t="shared" si="4121"/>
        <v>0</v>
      </c>
      <c r="YK146">
        <f t="shared" si="4122"/>
        <v>0</v>
      </c>
      <c r="YL146">
        <f t="shared" si="4123"/>
        <v>0</v>
      </c>
      <c r="YM146">
        <f t="shared" si="4124"/>
        <v>0</v>
      </c>
      <c r="YN146">
        <f t="shared" si="4125"/>
        <v>0</v>
      </c>
      <c r="YO146">
        <f t="shared" si="4126"/>
        <v>0</v>
      </c>
      <c r="YP146">
        <f t="shared" si="4127"/>
        <v>0</v>
      </c>
      <c r="YQ146">
        <f t="shared" si="4128"/>
        <v>0</v>
      </c>
      <c r="YR146">
        <f t="shared" si="4129"/>
        <v>0</v>
      </c>
      <c r="YS146">
        <f t="shared" si="4130"/>
        <v>0</v>
      </c>
      <c r="YT146">
        <f t="shared" si="4131"/>
        <v>0</v>
      </c>
      <c r="YU146">
        <f t="shared" si="4132"/>
        <v>0</v>
      </c>
      <c r="YV146">
        <f t="shared" si="4133"/>
        <v>0</v>
      </c>
      <c r="YW146">
        <f t="shared" si="4134"/>
        <v>0</v>
      </c>
      <c r="YX146">
        <f t="shared" si="4135"/>
        <v>0</v>
      </c>
      <c r="YY146">
        <f t="shared" si="4136"/>
        <v>0</v>
      </c>
      <c r="YZ146">
        <f t="shared" si="4137"/>
        <v>0</v>
      </c>
      <c r="ZA146">
        <f t="shared" si="4138"/>
        <v>0</v>
      </c>
      <c r="ZB146">
        <f t="shared" si="4139"/>
        <v>0</v>
      </c>
      <c r="ZC146">
        <f t="shared" si="4140"/>
        <v>0</v>
      </c>
      <c r="ZD146">
        <f t="shared" si="4141"/>
        <v>0</v>
      </c>
      <c r="ZE146">
        <f t="shared" si="4142"/>
        <v>0</v>
      </c>
      <c r="ZG146" s="4">
        <f t="shared" si="4143"/>
        <v>191</v>
      </c>
      <c r="ZH146" s="4">
        <f t="shared" si="4144"/>
        <v>50</v>
      </c>
      <c r="ZI146" s="4">
        <f t="shared" si="4145"/>
        <v>102</v>
      </c>
      <c r="ZJ146" s="4">
        <f t="shared" si="4146"/>
        <v>0</v>
      </c>
      <c r="ZL146" s="4">
        <f t="shared" si="4147"/>
        <v>343</v>
      </c>
      <c r="ZO146">
        <f t="shared" si="4148"/>
        <v>43</v>
      </c>
      <c r="ZP146">
        <f t="shared" si="4149"/>
        <v>34</v>
      </c>
      <c r="ZQ146">
        <f t="shared" si="4150"/>
        <v>31</v>
      </c>
      <c r="ZR146">
        <f t="shared" si="4151"/>
        <v>46</v>
      </c>
      <c r="ZS146">
        <f t="shared" si="4152"/>
        <v>56</v>
      </c>
      <c r="ZT146">
        <f t="shared" si="4153"/>
        <v>34</v>
      </c>
      <c r="ZU146">
        <f t="shared" si="4154"/>
        <v>21</v>
      </c>
      <c r="ZV146">
        <f t="shared" si="4155"/>
        <v>29</v>
      </c>
      <c r="ZW146">
        <f t="shared" si="4156"/>
        <v>49</v>
      </c>
      <c r="ZX146">
        <f t="shared" si="4157"/>
        <v>0</v>
      </c>
      <c r="ZY146">
        <f t="shared" si="4158"/>
        <v>0</v>
      </c>
      <c r="ZZ146">
        <f t="shared" si="4159"/>
        <v>0</v>
      </c>
      <c r="AAA146">
        <f t="shared" si="4160"/>
        <v>0</v>
      </c>
      <c r="AAB146">
        <f t="shared" si="4161"/>
        <v>0</v>
      </c>
      <c r="AAC146">
        <f t="shared" si="4162"/>
        <v>0</v>
      </c>
      <c r="AAD146">
        <f t="shared" si="4163"/>
        <v>0</v>
      </c>
      <c r="AAE146">
        <f t="shared" si="4164"/>
        <v>0</v>
      </c>
      <c r="AAF146">
        <f t="shared" si="4165"/>
        <v>0</v>
      </c>
      <c r="AAG146">
        <f t="shared" si="4166"/>
        <v>0</v>
      </c>
      <c r="AAH146">
        <f t="shared" si="4167"/>
        <v>0</v>
      </c>
      <c r="AAI146">
        <f t="shared" si="4168"/>
        <v>0</v>
      </c>
      <c r="AAJ146">
        <f t="shared" si="4169"/>
        <v>0</v>
      </c>
      <c r="AAK146">
        <f t="shared" si="4170"/>
        <v>0</v>
      </c>
      <c r="AAL146">
        <f t="shared" si="4171"/>
        <v>0</v>
      </c>
      <c r="AAM146">
        <f t="shared" si="4172"/>
        <v>0</v>
      </c>
      <c r="AAN146">
        <f t="shared" si="4173"/>
        <v>0</v>
      </c>
      <c r="AAO146">
        <f t="shared" si="4174"/>
        <v>0</v>
      </c>
      <c r="AAP146">
        <f t="shared" si="4175"/>
        <v>0</v>
      </c>
      <c r="AAQ146">
        <f t="shared" si="4176"/>
        <v>0</v>
      </c>
      <c r="AAR146">
        <f t="shared" si="4177"/>
        <v>0</v>
      </c>
      <c r="AAS146">
        <f t="shared" si="4178"/>
        <v>0</v>
      </c>
      <c r="AAT146">
        <f t="shared" si="4179"/>
        <v>0</v>
      </c>
      <c r="AAU146">
        <f t="shared" si="4180"/>
        <v>0</v>
      </c>
      <c r="AAV146">
        <f t="shared" si="4181"/>
        <v>0</v>
      </c>
      <c r="AAW146">
        <f t="shared" si="4182"/>
        <v>0</v>
      </c>
      <c r="AAX146">
        <f t="shared" si="4183"/>
        <v>0</v>
      </c>
      <c r="AAY146">
        <f t="shared" si="4184"/>
        <v>0</v>
      </c>
      <c r="AAZ146">
        <f t="shared" si="4185"/>
        <v>0</v>
      </c>
      <c r="ABA146">
        <f t="shared" si="4186"/>
        <v>0</v>
      </c>
      <c r="ABB146">
        <f t="shared" si="4187"/>
        <v>0</v>
      </c>
      <c r="ABC146">
        <f t="shared" si="4188"/>
        <v>0</v>
      </c>
      <c r="ABD146">
        <f t="shared" si="4189"/>
        <v>0</v>
      </c>
      <c r="ABE146">
        <f t="shared" si="4190"/>
        <v>0</v>
      </c>
      <c r="ABF146">
        <f t="shared" si="4191"/>
        <v>0</v>
      </c>
      <c r="ABG146">
        <f t="shared" si="4192"/>
        <v>0</v>
      </c>
      <c r="ABH146">
        <f t="shared" si="4193"/>
        <v>0</v>
      </c>
      <c r="ABI146">
        <f t="shared" si="4194"/>
        <v>0</v>
      </c>
      <c r="ABJ146">
        <f t="shared" si="4195"/>
        <v>0</v>
      </c>
      <c r="ABK146">
        <f t="shared" si="4196"/>
        <v>0</v>
      </c>
      <c r="ABL146">
        <f t="shared" si="4197"/>
        <v>0</v>
      </c>
      <c r="ABM146">
        <f t="shared" si="4198"/>
        <v>0</v>
      </c>
      <c r="ABN146">
        <f t="shared" si="4199"/>
        <v>0</v>
      </c>
      <c r="ABO146">
        <f t="shared" si="4200"/>
        <v>0</v>
      </c>
      <c r="ABP146">
        <f t="shared" si="4201"/>
        <v>0</v>
      </c>
      <c r="ABQ146">
        <f t="shared" si="4202"/>
        <v>0</v>
      </c>
      <c r="ABR146">
        <f t="shared" si="4203"/>
        <v>0</v>
      </c>
      <c r="ABS146">
        <f t="shared" si="4204"/>
        <v>0</v>
      </c>
      <c r="ABT146">
        <f t="shared" si="4205"/>
        <v>0</v>
      </c>
      <c r="ABU146">
        <f t="shared" si="4206"/>
        <v>0</v>
      </c>
      <c r="ABV146">
        <f t="shared" si="4207"/>
        <v>0</v>
      </c>
      <c r="ABW146">
        <f t="shared" si="4208"/>
        <v>0</v>
      </c>
      <c r="ABX146">
        <f t="shared" si="4209"/>
        <v>0</v>
      </c>
      <c r="ABY146">
        <f t="shared" si="4210"/>
        <v>0</v>
      </c>
      <c r="ABZ146">
        <f t="shared" si="4211"/>
        <v>0</v>
      </c>
      <c r="ACA146">
        <f t="shared" si="4212"/>
        <v>0</v>
      </c>
      <c r="ACB146">
        <f t="shared" si="4213"/>
        <v>0</v>
      </c>
      <c r="ACC146">
        <f t="shared" si="4214"/>
        <v>0</v>
      </c>
      <c r="ACD146">
        <f t="shared" si="4215"/>
        <v>0</v>
      </c>
      <c r="ACE146">
        <f t="shared" si="4216"/>
        <v>0</v>
      </c>
      <c r="ACF146">
        <f t="shared" si="4217"/>
        <v>0</v>
      </c>
      <c r="ACG146">
        <f t="shared" si="4218"/>
        <v>0</v>
      </c>
      <c r="ACH146">
        <f t="shared" si="4219"/>
        <v>0</v>
      </c>
      <c r="ACI146">
        <f t="shared" si="4220"/>
        <v>0</v>
      </c>
      <c r="ACJ146">
        <f t="shared" si="4221"/>
        <v>0</v>
      </c>
      <c r="ACK146">
        <f t="shared" si="4222"/>
        <v>0</v>
      </c>
      <c r="ACL146">
        <f t="shared" si="4223"/>
        <v>0</v>
      </c>
      <c r="ACM146">
        <f t="shared" si="4224"/>
        <v>0</v>
      </c>
      <c r="ACN146">
        <f t="shared" si="4225"/>
        <v>0</v>
      </c>
      <c r="ACO146">
        <f t="shared" si="4226"/>
        <v>0</v>
      </c>
      <c r="ACP146">
        <f t="shared" si="4227"/>
        <v>0</v>
      </c>
      <c r="ACQ146">
        <f t="shared" si="4228"/>
        <v>0</v>
      </c>
      <c r="ACR146">
        <f t="shared" si="4229"/>
        <v>0</v>
      </c>
      <c r="ACS146">
        <f t="shared" si="4230"/>
        <v>0</v>
      </c>
      <c r="ACT146">
        <f t="shared" si="4231"/>
        <v>0</v>
      </c>
      <c r="ACU146">
        <f t="shared" si="4232"/>
        <v>0</v>
      </c>
      <c r="ACW146" s="4">
        <f t="shared" si="4233"/>
        <v>162.5</v>
      </c>
      <c r="ACX146" s="4">
        <f t="shared" si="4234"/>
        <v>98.6</v>
      </c>
      <c r="ACY146" s="4">
        <f t="shared" si="4235"/>
        <v>22.7</v>
      </c>
      <c r="ACZ146" s="4">
        <f t="shared" si="4236"/>
        <v>0</v>
      </c>
      <c r="ADA146" s="88">
        <f t="shared" si="4237"/>
        <v>7.0213958726167833</v>
      </c>
      <c r="ADB146" s="4">
        <f t="shared" si="4238"/>
        <v>283.8</v>
      </c>
      <c r="ADC146" s="5">
        <f t="shared" si="4239"/>
        <v>5.7008771254956896</v>
      </c>
      <c r="ADD146" s="5">
        <f t="shared" si="4240"/>
        <v>3.3689761055846033</v>
      </c>
      <c r="ADE146">
        <f t="shared" si="4241"/>
        <v>36.799999999999997</v>
      </c>
      <c r="ADF146">
        <f t="shared" si="4242"/>
        <v>37.4</v>
      </c>
      <c r="ADG146">
        <f t="shared" si="4243"/>
        <v>19.600000000000001</v>
      </c>
      <c r="ADH146">
        <f t="shared" si="4244"/>
        <v>8.1</v>
      </c>
      <c r="ADI146">
        <f t="shared" si="4245"/>
        <v>14.6</v>
      </c>
      <c r="ADJ146">
        <f t="shared" si="4246"/>
        <v>21.2</v>
      </c>
      <c r="ADK146">
        <f t="shared" si="4247"/>
        <v>98.6</v>
      </c>
      <c r="ADL146">
        <f t="shared" si="4248"/>
        <v>0</v>
      </c>
      <c r="ADM146">
        <f t="shared" si="4249"/>
        <v>47.5</v>
      </c>
      <c r="ADN146">
        <f t="shared" si="4250"/>
        <v>0</v>
      </c>
      <c r="ADO146">
        <f t="shared" si="4251"/>
        <v>0</v>
      </c>
      <c r="ADP146">
        <f t="shared" si="4252"/>
        <v>0</v>
      </c>
      <c r="ADQ146">
        <f t="shared" si="4253"/>
        <v>0</v>
      </c>
      <c r="ADR146">
        <f t="shared" si="4254"/>
        <v>0</v>
      </c>
      <c r="ADS146">
        <f t="shared" si="4255"/>
        <v>0</v>
      </c>
      <c r="ADT146">
        <f t="shared" si="4256"/>
        <v>0</v>
      </c>
      <c r="ADU146">
        <f t="shared" si="4257"/>
        <v>0</v>
      </c>
      <c r="ADV146">
        <f t="shared" si="4258"/>
        <v>0</v>
      </c>
      <c r="ADW146">
        <f t="shared" si="4259"/>
        <v>0</v>
      </c>
      <c r="ADX146">
        <f t="shared" si="4260"/>
        <v>0</v>
      </c>
      <c r="ADY146">
        <f t="shared" si="4261"/>
        <v>0</v>
      </c>
      <c r="ADZ146">
        <f t="shared" si="4262"/>
        <v>0</v>
      </c>
      <c r="AEA146">
        <f t="shared" si="4263"/>
        <v>0</v>
      </c>
      <c r="AEB146">
        <f t="shared" si="4264"/>
        <v>0</v>
      </c>
      <c r="AEC146">
        <f t="shared" si="4265"/>
        <v>0</v>
      </c>
      <c r="AED146">
        <f t="shared" si="4266"/>
        <v>0</v>
      </c>
      <c r="AEE146">
        <f t="shared" si="4267"/>
        <v>0</v>
      </c>
      <c r="AEF146">
        <f t="shared" si="4268"/>
        <v>0</v>
      </c>
      <c r="AEG146">
        <f t="shared" si="4269"/>
        <v>0</v>
      </c>
      <c r="AEH146">
        <f t="shared" si="4270"/>
        <v>0</v>
      </c>
      <c r="AEI146">
        <f t="shared" si="4271"/>
        <v>0</v>
      </c>
      <c r="AEJ146">
        <f t="shared" si="4272"/>
        <v>0</v>
      </c>
      <c r="AEK146">
        <f t="shared" si="4273"/>
        <v>0</v>
      </c>
      <c r="AEL146">
        <f t="shared" si="4274"/>
        <v>0</v>
      </c>
      <c r="AEM146">
        <f t="shared" si="4275"/>
        <v>0</v>
      </c>
      <c r="AEN146">
        <f t="shared" si="4276"/>
        <v>0</v>
      </c>
      <c r="AEO146">
        <f t="shared" si="4277"/>
        <v>0</v>
      </c>
      <c r="AEP146">
        <f t="shared" si="4278"/>
        <v>0</v>
      </c>
      <c r="AEQ146">
        <f t="shared" si="4279"/>
        <v>0</v>
      </c>
      <c r="AER146">
        <f t="shared" si="4280"/>
        <v>0</v>
      </c>
      <c r="AES146">
        <f t="shared" si="4281"/>
        <v>0</v>
      </c>
      <c r="AET146">
        <f t="shared" si="4282"/>
        <v>0</v>
      </c>
      <c r="AEU146">
        <f t="shared" si="4283"/>
        <v>0</v>
      </c>
      <c r="AEV146">
        <f t="shared" si="4284"/>
        <v>0</v>
      </c>
      <c r="AEW146">
        <f t="shared" si="4285"/>
        <v>0</v>
      </c>
      <c r="AEX146">
        <f t="shared" si="4286"/>
        <v>0</v>
      </c>
      <c r="AEY146">
        <f t="shared" si="4287"/>
        <v>0</v>
      </c>
      <c r="AEZ146">
        <f t="shared" si="4288"/>
        <v>0</v>
      </c>
      <c r="AFA146">
        <f t="shared" si="4289"/>
        <v>0</v>
      </c>
      <c r="AFB146">
        <f t="shared" si="4290"/>
        <v>0</v>
      </c>
      <c r="AFC146">
        <f t="shared" si="4291"/>
        <v>0</v>
      </c>
      <c r="AFD146">
        <f t="shared" si="4292"/>
        <v>0</v>
      </c>
      <c r="AFE146">
        <f t="shared" si="4293"/>
        <v>0</v>
      </c>
      <c r="AFF146">
        <f t="shared" si="4294"/>
        <v>0</v>
      </c>
      <c r="AFG146">
        <f t="shared" si="4295"/>
        <v>0</v>
      </c>
      <c r="AFH146">
        <f t="shared" si="4296"/>
        <v>0</v>
      </c>
      <c r="AFI146">
        <f t="shared" si="4297"/>
        <v>0</v>
      </c>
      <c r="AFJ146">
        <f t="shared" si="4298"/>
        <v>0</v>
      </c>
      <c r="AFK146">
        <f t="shared" si="4299"/>
        <v>0</v>
      </c>
      <c r="AFL146">
        <f t="shared" si="4300"/>
        <v>0</v>
      </c>
      <c r="AFM146">
        <f t="shared" si="4301"/>
        <v>0</v>
      </c>
      <c r="AFN146">
        <f t="shared" si="4302"/>
        <v>0</v>
      </c>
      <c r="AFO146">
        <f t="shared" si="4303"/>
        <v>0</v>
      </c>
      <c r="AFP146">
        <f t="shared" si="4304"/>
        <v>0</v>
      </c>
      <c r="AFQ146">
        <f t="shared" si="4305"/>
        <v>0</v>
      </c>
      <c r="AFR146">
        <f t="shared" si="4306"/>
        <v>0</v>
      </c>
      <c r="AFS146">
        <f t="shared" si="4307"/>
        <v>0</v>
      </c>
      <c r="AFT146">
        <f t="shared" si="4308"/>
        <v>0</v>
      </c>
      <c r="AFU146">
        <f t="shared" si="4309"/>
        <v>0</v>
      </c>
      <c r="AFV146">
        <f t="shared" si="4310"/>
        <v>0</v>
      </c>
      <c r="AFW146">
        <f t="shared" si="4311"/>
        <v>0</v>
      </c>
      <c r="AFX146">
        <f t="shared" si="4312"/>
        <v>0</v>
      </c>
      <c r="AFY146">
        <f t="shared" si="4313"/>
        <v>0</v>
      </c>
      <c r="AFZ146">
        <f t="shared" si="4314"/>
        <v>0</v>
      </c>
      <c r="AGA146">
        <f t="shared" si="4315"/>
        <v>0</v>
      </c>
      <c r="AGB146">
        <f t="shared" si="4316"/>
        <v>0</v>
      </c>
      <c r="AGC146">
        <f t="shared" si="4317"/>
        <v>0</v>
      </c>
      <c r="AGD146">
        <f t="shared" si="4318"/>
        <v>0</v>
      </c>
      <c r="AGE146">
        <f t="shared" si="4319"/>
        <v>0</v>
      </c>
      <c r="AGF146">
        <f t="shared" si="4320"/>
        <v>0</v>
      </c>
      <c r="AGG146">
        <f t="shared" si="4321"/>
        <v>0</v>
      </c>
      <c r="AGH146">
        <f t="shared" si="4322"/>
        <v>0</v>
      </c>
      <c r="AGI146">
        <f t="shared" si="4323"/>
        <v>0</v>
      </c>
      <c r="AGJ146">
        <f t="shared" si="4324"/>
        <v>0</v>
      </c>
      <c r="AGK146">
        <f t="shared" si="4325"/>
        <v>0</v>
      </c>
      <c r="AGM146" s="88">
        <f t="shared" si="4326"/>
        <v>80</v>
      </c>
      <c r="AGN146" s="88">
        <v>80</v>
      </c>
      <c r="AGO146">
        <v>1</v>
      </c>
      <c r="AGP146">
        <f t="shared" si="4327"/>
        <v>1</v>
      </c>
      <c r="AGQ146">
        <f t="shared" si="4328"/>
        <v>1</v>
      </c>
      <c r="AGR146">
        <f t="shared" si="4329"/>
        <v>1</v>
      </c>
      <c r="AGS146">
        <f t="shared" si="4330"/>
        <v>9</v>
      </c>
      <c r="AGT146">
        <f t="shared" si="4331"/>
        <v>9</v>
      </c>
      <c r="AGU146">
        <f t="shared" si="4332"/>
        <v>1</v>
      </c>
      <c r="AGV146">
        <f t="shared" si="4333"/>
        <v>10</v>
      </c>
      <c r="AGW146">
        <f t="shared" si="4334"/>
        <v>6</v>
      </c>
      <c r="AGX146">
        <f t="shared" si="4335"/>
        <v>1</v>
      </c>
      <c r="AGY146">
        <f t="shared" si="4336"/>
        <v>0</v>
      </c>
      <c r="AGZ146">
        <f t="shared" si="4337"/>
        <v>0</v>
      </c>
      <c r="AHA146">
        <f t="shared" si="4338"/>
        <v>0</v>
      </c>
      <c r="AHB146">
        <f t="shared" si="4339"/>
        <v>0</v>
      </c>
      <c r="AHC146">
        <f t="shared" si="4340"/>
        <v>0</v>
      </c>
      <c r="AHD146">
        <f t="shared" si="4341"/>
        <v>0</v>
      </c>
      <c r="AHE146">
        <f t="shared" si="4342"/>
        <v>0</v>
      </c>
      <c r="AHF146">
        <f t="shared" si="4343"/>
        <v>0</v>
      </c>
      <c r="AHG146">
        <f t="shared" si="4344"/>
        <v>0</v>
      </c>
      <c r="AHH146">
        <f t="shared" si="4345"/>
        <v>0</v>
      </c>
      <c r="AHI146">
        <f t="shared" si="4346"/>
        <v>0</v>
      </c>
      <c r="AHJ146">
        <f t="shared" si="4347"/>
        <v>0</v>
      </c>
      <c r="AHK146">
        <f t="shared" si="4348"/>
        <v>0</v>
      </c>
      <c r="AHL146">
        <f t="shared" si="4349"/>
        <v>0</v>
      </c>
      <c r="AHM146">
        <f t="shared" si="4350"/>
        <v>0</v>
      </c>
      <c r="AHN146">
        <f t="shared" si="4351"/>
        <v>0</v>
      </c>
      <c r="AHO146">
        <f t="shared" si="4352"/>
        <v>0</v>
      </c>
      <c r="AHP146">
        <f t="shared" si="4353"/>
        <v>0</v>
      </c>
      <c r="AHQ146">
        <f t="shared" si="4354"/>
        <v>0</v>
      </c>
      <c r="AHR146">
        <f t="shared" si="4355"/>
        <v>0</v>
      </c>
      <c r="AHS146">
        <f t="shared" si="4356"/>
        <v>0</v>
      </c>
      <c r="AHT146">
        <f t="shared" si="4357"/>
        <v>0</v>
      </c>
      <c r="AHU146">
        <f t="shared" si="4358"/>
        <v>0</v>
      </c>
      <c r="AHV146">
        <f t="shared" si="4359"/>
        <v>0</v>
      </c>
      <c r="AHW146">
        <f t="shared" si="4360"/>
        <v>0</v>
      </c>
      <c r="AHX146">
        <f t="shared" si="4361"/>
        <v>0</v>
      </c>
      <c r="AHY146">
        <f t="shared" si="4362"/>
        <v>0</v>
      </c>
      <c r="AHZ146">
        <f t="shared" si="4363"/>
        <v>0</v>
      </c>
      <c r="AIA146">
        <f t="shared" si="4364"/>
        <v>0</v>
      </c>
      <c r="AIB146">
        <f t="shared" si="4365"/>
        <v>0</v>
      </c>
      <c r="AIC146">
        <f t="shared" si="4366"/>
        <v>0</v>
      </c>
      <c r="AID146">
        <f t="shared" si="4367"/>
        <v>0</v>
      </c>
      <c r="AIE146">
        <f t="shared" si="4368"/>
        <v>0</v>
      </c>
      <c r="AIF146">
        <f t="shared" si="4369"/>
        <v>0</v>
      </c>
      <c r="AIG146">
        <f t="shared" si="4370"/>
        <v>0</v>
      </c>
      <c r="AIH146">
        <f t="shared" si="4371"/>
        <v>0</v>
      </c>
      <c r="AII146">
        <f t="shared" si="4372"/>
        <v>0</v>
      </c>
      <c r="AIJ146">
        <f t="shared" si="4373"/>
        <v>0</v>
      </c>
      <c r="AIK146">
        <f t="shared" si="4374"/>
        <v>0</v>
      </c>
      <c r="AIL146">
        <f t="shared" si="4375"/>
        <v>0</v>
      </c>
      <c r="AIM146">
        <f t="shared" si="4376"/>
        <v>0</v>
      </c>
      <c r="AIN146">
        <f t="shared" si="4377"/>
        <v>0</v>
      </c>
      <c r="AIO146">
        <f t="shared" si="4378"/>
        <v>0</v>
      </c>
      <c r="AIP146">
        <f t="shared" si="4379"/>
        <v>0</v>
      </c>
      <c r="AIQ146">
        <f t="shared" si="4380"/>
        <v>0</v>
      </c>
      <c r="AIR146">
        <f t="shared" si="4381"/>
        <v>0</v>
      </c>
      <c r="AIS146">
        <f t="shared" si="4382"/>
        <v>0</v>
      </c>
      <c r="AIT146">
        <f t="shared" si="4383"/>
        <v>0</v>
      </c>
      <c r="AIU146">
        <f t="shared" si="4384"/>
        <v>0</v>
      </c>
      <c r="AIV146">
        <f t="shared" si="4385"/>
        <v>0</v>
      </c>
      <c r="AIW146">
        <f t="shared" si="4386"/>
        <v>0</v>
      </c>
      <c r="AIX146">
        <f t="shared" si="4387"/>
        <v>0</v>
      </c>
      <c r="AIY146">
        <f t="shared" si="4388"/>
        <v>0</v>
      </c>
      <c r="AIZ146">
        <f t="shared" si="4389"/>
        <v>0</v>
      </c>
      <c r="AJA146">
        <f t="shared" si="4390"/>
        <v>0</v>
      </c>
      <c r="AJB146">
        <f t="shared" si="4391"/>
        <v>0</v>
      </c>
      <c r="AJC146">
        <f t="shared" si="4392"/>
        <v>0</v>
      </c>
      <c r="AJD146">
        <f t="shared" si="4393"/>
        <v>0</v>
      </c>
      <c r="AJE146">
        <f t="shared" si="4394"/>
        <v>0</v>
      </c>
      <c r="AJF146">
        <f t="shared" si="4395"/>
        <v>0</v>
      </c>
      <c r="AJG146">
        <f t="shared" si="4396"/>
        <v>0</v>
      </c>
      <c r="AJH146">
        <f t="shared" si="4397"/>
        <v>0</v>
      </c>
      <c r="AJI146">
        <f t="shared" si="4398"/>
        <v>0</v>
      </c>
      <c r="AJJ146">
        <f t="shared" si="4399"/>
        <v>0</v>
      </c>
      <c r="AJK146">
        <f t="shared" si="4400"/>
        <v>0</v>
      </c>
      <c r="AJL146">
        <f t="shared" si="4401"/>
        <v>0</v>
      </c>
      <c r="AJM146">
        <f t="shared" si="4402"/>
        <v>0</v>
      </c>
      <c r="AJN146">
        <f t="shared" si="4403"/>
        <v>0</v>
      </c>
      <c r="AJO146">
        <f t="shared" si="4404"/>
        <v>0</v>
      </c>
      <c r="AJP146">
        <f t="shared" si="4405"/>
        <v>0</v>
      </c>
      <c r="AJQ146">
        <f t="shared" si="4406"/>
        <v>0</v>
      </c>
      <c r="AJR146">
        <f t="shared" si="4407"/>
        <v>0</v>
      </c>
      <c r="AJS146">
        <f t="shared" si="4408"/>
        <v>0</v>
      </c>
      <c r="AJT146">
        <f t="shared" si="4409"/>
        <v>0</v>
      </c>
      <c r="AJU146">
        <f t="shared" si="4410"/>
        <v>0</v>
      </c>
      <c r="AJV146">
        <f t="shared" si="4411"/>
        <v>0</v>
      </c>
      <c r="AJX146">
        <v>45</v>
      </c>
      <c r="AJY146">
        <v>1</v>
      </c>
      <c r="AJZ146">
        <v>1</v>
      </c>
      <c r="AKA146">
        <f t="shared" si="4412"/>
        <v>2</v>
      </c>
      <c r="AKB146">
        <f t="shared" si="4413"/>
        <v>1</v>
      </c>
      <c r="AKC146">
        <f t="shared" si="4414"/>
        <v>2</v>
      </c>
      <c r="AKD146">
        <f t="shared" si="4415"/>
        <v>8</v>
      </c>
      <c r="AKE146">
        <f t="shared" si="4416"/>
        <v>16</v>
      </c>
      <c r="AKF146">
        <f t="shared" si="4417"/>
        <v>4</v>
      </c>
      <c r="AKG146">
        <f t="shared" si="4418"/>
        <v>0</v>
      </c>
      <c r="AKH146">
        <f t="shared" si="4419"/>
        <v>0</v>
      </c>
      <c r="AKI146">
        <f t="shared" si="4420"/>
        <v>0</v>
      </c>
      <c r="AKJ146">
        <f t="shared" si="4421"/>
        <v>0</v>
      </c>
      <c r="AKK146">
        <f t="shared" si="4422"/>
        <v>0</v>
      </c>
      <c r="AKL146">
        <f t="shared" si="4423"/>
        <v>0</v>
      </c>
      <c r="AKM146">
        <f t="shared" si="4424"/>
        <v>0</v>
      </c>
      <c r="AKN146">
        <f t="shared" si="4425"/>
        <v>0</v>
      </c>
      <c r="AKO146">
        <f t="shared" si="4426"/>
        <v>0</v>
      </c>
      <c r="AKP146">
        <f t="shared" si="4427"/>
        <v>0</v>
      </c>
      <c r="AKQ146">
        <f t="shared" si="4428"/>
        <v>0</v>
      </c>
      <c r="AKR146">
        <f t="shared" si="4429"/>
        <v>0</v>
      </c>
      <c r="AKS146">
        <f t="shared" si="4430"/>
        <v>0</v>
      </c>
      <c r="AKT146">
        <f t="shared" si="4431"/>
        <v>0</v>
      </c>
      <c r="AKU146">
        <f t="shared" si="4432"/>
        <v>0</v>
      </c>
      <c r="AKV146">
        <f t="shared" si="4433"/>
        <v>0</v>
      </c>
      <c r="AKW146">
        <f t="shared" si="4434"/>
        <v>0</v>
      </c>
      <c r="AKX146">
        <f t="shared" si="4435"/>
        <v>0</v>
      </c>
      <c r="AKY146">
        <f t="shared" si="4436"/>
        <v>0</v>
      </c>
      <c r="AKZ146">
        <f t="shared" si="4437"/>
        <v>0</v>
      </c>
      <c r="ALA146">
        <f t="shared" si="4438"/>
        <v>0</v>
      </c>
      <c r="ALB146">
        <f t="shared" si="4439"/>
        <v>0</v>
      </c>
      <c r="ALC146">
        <f t="shared" si="4440"/>
        <v>0</v>
      </c>
      <c r="ALD146">
        <f t="shared" si="4441"/>
        <v>0</v>
      </c>
      <c r="ALE146">
        <f t="shared" si="4442"/>
        <v>0</v>
      </c>
      <c r="ALF146">
        <f t="shared" si="4443"/>
        <v>0</v>
      </c>
      <c r="ALG146">
        <f t="shared" si="4444"/>
        <v>0</v>
      </c>
      <c r="ALH146">
        <f t="shared" si="4445"/>
        <v>0</v>
      </c>
      <c r="ALI146">
        <f t="shared" si="4446"/>
        <v>0</v>
      </c>
      <c r="ALJ146">
        <f t="shared" si="4447"/>
        <v>0</v>
      </c>
      <c r="ALK146">
        <f t="shared" si="4448"/>
        <v>0</v>
      </c>
      <c r="ALL146">
        <f t="shared" si="4449"/>
        <v>0</v>
      </c>
      <c r="ALM146">
        <f t="shared" si="4450"/>
        <v>0</v>
      </c>
      <c r="ALN146">
        <f t="shared" si="4451"/>
        <v>0</v>
      </c>
      <c r="ALO146">
        <f t="shared" si="4452"/>
        <v>0</v>
      </c>
      <c r="ALP146">
        <f t="shared" si="4453"/>
        <v>0</v>
      </c>
      <c r="ALQ146">
        <f t="shared" si="4454"/>
        <v>0</v>
      </c>
      <c r="ALR146">
        <f t="shared" si="4455"/>
        <v>0</v>
      </c>
      <c r="ALS146">
        <f t="shared" si="4456"/>
        <v>0</v>
      </c>
      <c r="ALT146">
        <f t="shared" si="4457"/>
        <v>0</v>
      </c>
      <c r="ALU146">
        <f t="shared" si="4458"/>
        <v>0</v>
      </c>
      <c r="ALV146">
        <f t="shared" si="4459"/>
        <v>0</v>
      </c>
      <c r="ALW146">
        <f t="shared" si="4460"/>
        <v>0</v>
      </c>
      <c r="ALX146">
        <f t="shared" si="4461"/>
        <v>0</v>
      </c>
      <c r="ALY146">
        <f t="shared" si="4462"/>
        <v>0</v>
      </c>
      <c r="ALZ146">
        <f t="shared" si="4463"/>
        <v>0</v>
      </c>
      <c r="AMA146">
        <f t="shared" si="4464"/>
        <v>0</v>
      </c>
      <c r="AMB146">
        <f t="shared" si="4465"/>
        <v>0</v>
      </c>
      <c r="AMC146">
        <f t="shared" si="4466"/>
        <v>0</v>
      </c>
      <c r="AMD146">
        <f t="shared" si="4467"/>
        <v>0</v>
      </c>
      <c r="AME146">
        <f t="shared" si="4468"/>
        <v>0</v>
      </c>
      <c r="AMF146">
        <f t="shared" si="4469"/>
        <v>0</v>
      </c>
      <c r="AMG146">
        <f t="shared" si="4470"/>
        <v>0</v>
      </c>
      <c r="AMH146">
        <f t="shared" si="4471"/>
        <v>0</v>
      </c>
      <c r="AMI146">
        <f t="shared" si="4472"/>
        <v>0</v>
      </c>
      <c r="AMJ146">
        <f t="shared" si="4473"/>
        <v>0</v>
      </c>
      <c r="AMK146">
        <f t="shared" si="4474"/>
        <v>0</v>
      </c>
      <c r="AML146">
        <f t="shared" si="4475"/>
        <v>0</v>
      </c>
      <c r="AMM146">
        <f t="shared" si="4476"/>
        <v>0</v>
      </c>
      <c r="AMN146">
        <f t="shared" si="4477"/>
        <v>0</v>
      </c>
      <c r="AMO146">
        <f t="shared" si="4478"/>
        <v>0</v>
      </c>
      <c r="AMP146">
        <f t="shared" si="4479"/>
        <v>0</v>
      </c>
      <c r="AMQ146">
        <f t="shared" si="4480"/>
        <v>0</v>
      </c>
      <c r="AMR146">
        <f t="shared" si="4481"/>
        <v>0</v>
      </c>
      <c r="AMS146">
        <f t="shared" si="4482"/>
        <v>0</v>
      </c>
      <c r="AMT146">
        <f t="shared" si="4483"/>
        <v>0</v>
      </c>
      <c r="AMU146">
        <f t="shared" si="4484"/>
        <v>0</v>
      </c>
      <c r="AMV146">
        <f t="shared" si="4485"/>
        <v>0</v>
      </c>
      <c r="AMW146">
        <f t="shared" si="4486"/>
        <v>0</v>
      </c>
      <c r="AMX146">
        <f t="shared" si="4487"/>
        <v>0</v>
      </c>
      <c r="AMY146">
        <f t="shared" si="4488"/>
        <v>0</v>
      </c>
      <c r="AMZ146">
        <f t="shared" si="4489"/>
        <v>0</v>
      </c>
      <c r="ANA146">
        <f t="shared" si="4490"/>
        <v>0</v>
      </c>
      <c r="ANB146">
        <f t="shared" si="4491"/>
        <v>0</v>
      </c>
      <c r="ANC146">
        <f t="shared" si="4492"/>
        <v>0</v>
      </c>
      <c r="AND146">
        <f t="shared" si="4493"/>
        <v>0</v>
      </c>
      <c r="ANR146" s="4">
        <v>1574</v>
      </c>
      <c r="ANS146" s="4">
        <f t="shared" si="4494"/>
        <v>1574</v>
      </c>
      <c r="ANU146" s="4">
        <v>1656</v>
      </c>
      <c r="ANV146" t="str">
        <f t="shared" si="4495"/>
        <v>1652</v>
      </c>
      <c r="ANW146" t="str">
        <f t="shared" si="4496"/>
        <v>1647</v>
      </c>
      <c r="ANX146" t="str">
        <f t="shared" si="4497"/>
        <v>1630</v>
      </c>
      <c r="ANY146" t="str">
        <f t="shared" si="4498"/>
        <v>1621</v>
      </c>
      <c r="ANZ146" t="str">
        <f t="shared" si="4499"/>
        <v>1615</v>
      </c>
      <c r="AOA146" t="str">
        <f t="shared" si="4500"/>
        <v>1608</v>
      </c>
      <c r="AOB146" t="str">
        <f t="shared" si="4501"/>
        <v>1617</v>
      </c>
      <c r="AOC146" t="str">
        <f t="shared" si="4502"/>
        <v>1576</v>
      </c>
      <c r="AOD146" t="str">
        <f t="shared" si="4503"/>
        <v>1574</v>
      </c>
      <c r="AOE146" t="str">
        <f t="shared" si="4504"/>
        <v>1574</v>
      </c>
      <c r="AOF146" t="str">
        <f t="shared" si="4505"/>
        <v>1574</v>
      </c>
      <c r="AOG146" t="str">
        <f t="shared" si="4506"/>
        <v>1574</v>
      </c>
      <c r="AOH146" t="str">
        <f t="shared" si="4507"/>
        <v>1574</v>
      </c>
      <c r="AOI146" t="str">
        <f t="shared" si="4508"/>
        <v>1574</v>
      </c>
      <c r="AOJ146" t="str">
        <f t="shared" si="4509"/>
        <v>1574</v>
      </c>
      <c r="AOK146" t="str">
        <f t="shared" si="4510"/>
        <v>1574</v>
      </c>
      <c r="AOL146" t="str">
        <f t="shared" si="4511"/>
        <v>1574</v>
      </c>
      <c r="AOM146" t="str">
        <f t="shared" si="4512"/>
        <v>1574</v>
      </c>
      <c r="AON146" t="str">
        <f t="shared" si="4513"/>
        <v>1574</v>
      </c>
      <c r="AOO146" t="str">
        <f t="shared" si="4514"/>
        <v>1574</v>
      </c>
      <c r="AOP146" t="str">
        <f t="shared" si="4515"/>
        <v>1574</v>
      </c>
      <c r="AOQ146" t="str">
        <f t="shared" si="4516"/>
        <v>1574</v>
      </c>
      <c r="AOR146" t="str">
        <f t="shared" si="4517"/>
        <v>1574</v>
      </c>
      <c r="AOS146" t="str">
        <f t="shared" si="4518"/>
        <v>1574</v>
      </c>
      <c r="AOT146" t="str">
        <f t="shared" si="4519"/>
        <v>1574</v>
      </c>
      <c r="AOU146" t="str">
        <f t="shared" si="4520"/>
        <v>1574</v>
      </c>
      <c r="AOV146" t="str">
        <f t="shared" si="4521"/>
        <v>1574</v>
      </c>
      <c r="AOW146" t="str">
        <f t="shared" si="4522"/>
        <v>1574</v>
      </c>
      <c r="AOX146" t="str">
        <f t="shared" si="4523"/>
        <v>1574</v>
      </c>
      <c r="AOY146" t="str">
        <f t="shared" si="4524"/>
        <v>1574</v>
      </c>
      <c r="AOZ146" t="str">
        <f t="shared" si="4525"/>
        <v>1574</v>
      </c>
      <c r="APA146" t="str">
        <f t="shared" si="4526"/>
        <v>1574</v>
      </c>
      <c r="APB146" t="str">
        <f t="shared" si="4527"/>
        <v>1574</v>
      </c>
      <c r="APC146" t="str">
        <f t="shared" si="4528"/>
        <v>1574</v>
      </c>
      <c r="APD146" t="str">
        <f t="shared" si="4529"/>
        <v>1574</v>
      </c>
      <c r="APE146" t="str">
        <f t="shared" si="4530"/>
        <v>1574</v>
      </c>
      <c r="APF146" t="str">
        <f t="shared" si="4531"/>
        <v>1574</v>
      </c>
      <c r="APG146" t="str">
        <f t="shared" si="4532"/>
        <v>1574</v>
      </c>
      <c r="APH146" t="str">
        <f t="shared" si="4533"/>
        <v>1574</v>
      </c>
      <c r="API146" t="str">
        <f t="shared" si="4534"/>
        <v>1574</v>
      </c>
      <c r="APJ146" t="str">
        <f t="shared" si="4535"/>
        <v>1574</v>
      </c>
      <c r="APK146" t="str">
        <f t="shared" si="4536"/>
        <v>1574</v>
      </c>
      <c r="APL146" t="str">
        <f t="shared" si="4537"/>
        <v>1574</v>
      </c>
      <c r="APM146" t="str">
        <f t="shared" si="4538"/>
        <v>1574</v>
      </c>
      <c r="APN146" t="str">
        <f t="shared" si="4539"/>
        <v>1574</v>
      </c>
      <c r="APO146" t="str">
        <f t="shared" si="4540"/>
        <v>1574</v>
      </c>
      <c r="APP146" t="str">
        <f t="shared" si="4541"/>
        <v>1574</v>
      </c>
      <c r="APQ146" t="str">
        <f t="shared" si="4542"/>
        <v>1574</v>
      </c>
      <c r="APR146" t="str">
        <f t="shared" si="4543"/>
        <v>1574</v>
      </c>
      <c r="APS146" t="str">
        <f t="shared" si="4544"/>
        <v>1574</v>
      </c>
      <c r="APT146" t="str">
        <f t="shared" si="4545"/>
        <v>1574</v>
      </c>
      <c r="APU146" t="str">
        <f t="shared" si="4546"/>
        <v>1574</v>
      </c>
      <c r="APV146" t="str">
        <f t="shared" si="4547"/>
        <v>1574</v>
      </c>
      <c r="APW146" t="str">
        <f t="shared" si="4548"/>
        <v>1574</v>
      </c>
      <c r="APX146" t="str">
        <f t="shared" si="4549"/>
        <v>1574</v>
      </c>
      <c r="APY146" t="str">
        <f t="shared" si="4550"/>
        <v>1574</v>
      </c>
      <c r="APZ146" t="str">
        <f t="shared" si="4551"/>
        <v>1574</v>
      </c>
      <c r="AQA146" t="str">
        <f t="shared" si="4552"/>
        <v>1574</v>
      </c>
      <c r="AQB146" t="str">
        <f t="shared" si="4553"/>
        <v>1574</v>
      </c>
      <c r="AQC146" t="str">
        <f t="shared" si="4554"/>
        <v>1574</v>
      </c>
      <c r="AQD146" t="str">
        <f t="shared" si="4555"/>
        <v>1574</v>
      </c>
      <c r="AQE146" t="str">
        <f t="shared" si="4556"/>
        <v>1574</v>
      </c>
      <c r="AQF146" t="str">
        <f t="shared" si="4557"/>
        <v>1574</v>
      </c>
      <c r="AQG146" t="str">
        <f t="shared" si="4558"/>
        <v>1574</v>
      </c>
      <c r="AQH146" t="str">
        <f t="shared" si="4559"/>
        <v>1574</v>
      </c>
      <c r="AQI146" t="str">
        <f t="shared" si="4560"/>
        <v>1574</v>
      </c>
      <c r="AQJ146" t="str">
        <f t="shared" si="4561"/>
        <v>1574</v>
      </c>
      <c r="AQK146" t="str">
        <f t="shared" si="4562"/>
        <v>1574</v>
      </c>
      <c r="AQL146" t="str">
        <f t="shared" si="4563"/>
        <v>1574</v>
      </c>
      <c r="AQM146" t="str">
        <f t="shared" si="4564"/>
        <v>1574</v>
      </c>
      <c r="AQN146" t="str">
        <f t="shared" si="4565"/>
        <v>1574</v>
      </c>
      <c r="AQO146" t="str">
        <f t="shared" si="4566"/>
        <v>1574</v>
      </c>
      <c r="AQP146" t="str">
        <f t="shared" si="4567"/>
        <v>1574</v>
      </c>
      <c r="AQQ146" t="str">
        <f t="shared" si="4568"/>
        <v>1574</v>
      </c>
      <c r="AQR146" t="str">
        <f t="shared" si="4569"/>
        <v>1574</v>
      </c>
      <c r="AQS146" t="str">
        <f t="shared" si="4570"/>
        <v>1574</v>
      </c>
      <c r="AQT146" t="str">
        <f t="shared" si="4571"/>
        <v>1574</v>
      </c>
      <c r="AQU146" t="str">
        <f t="shared" si="4572"/>
        <v>1574</v>
      </c>
      <c r="AQV146" t="str">
        <f t="shared" si="4573"/>
        <v>1574</v>
      </c>
      <c r="AQW146" t="str">
        <f t="shared" si="4574"/>
        <v>1574</v>
      </c>
      <c r="AQX146" t="str">
        <f t="shared" si="4575"/>
        <v>1574</v>
      </c>
      <c r="AQY146" t="str">
        <f t="shared" si="4576"/>
        <v>1574</v>
      </c>
      <c r="AQZ146" t="str">
        <f t="shared" si="4577"/>
        <v>1574</v>
      </c>
      <c r="ARA146" t="str">
        <f t="shared" si="4578"/>
        <v>1574</v>
      </c>
      <c r="ARB146" t="str">
        <f t="shared" si="4579"/>
        <v>1574</v>
      </c>
      <c r="ARC146">
        <v>1656</v>
      </c>
      <c r="ARH146" s="5"/>
    </row>
    <row r="147" spans="1:1152" x14ac:dyDescent="0.2">
      <c r="A147">
        <v>51</v>
      </c>
      <c r="B147" s="16" t="s">
        <v>75</v>
      </c>
      <c r="C147" s="20">
        <f>VLOOKUP(A147, Rankings!$A$2:$AN$161, 40, FALSE)</f>
        <v>145</v>
      </c>
      <c r="D147" s="224" t="s">
        <v>213</v>
      </c>
      <c r="F147" s="4">
        <v>5</v>
      </c>
      <c r="G147" s="4">
        <v>16</v>
      </c>
      <c r="I147" s="5">
        <f t="shared" si="3664"/>
        <v>9</v>
      </c>
      <c r="L147" t="s">
        <v>1858</v>
      </c>
      <c r="M147" t="s">
        <v>2144</v>
      </c>
      <c r="N147" t="s">
        <v>2388</v>
      </c>
      <c r="O147" t="s">
        <v>2637</v>
      </c>
      <c r="P147" t="s">
        <v>2797</v>
      </c>
      <c r="Q147" t="s">
        <v>3031</v>
      </c>
      <c r="R147" t="s">
        <v>3268</v>
      </c>
      <c r="S147" t="s">
        <v>3501</v>
      </c>
      <c r="T147" t="s">
        <v>3724</v>
      </c>
      <c r="U147" t="s">
        <v>10</v>
      </c>
      <c r="V147" t="s">
        <v>10</v>
      </c>
      <c r="W147" t="str">
        <f>Rankings!D146</f>
        <v>-</v>
      </c>
      <c r="X147" t="s">
        <v>10</v>
      </c>
      <c r="Y147" t="s">
        <v>10</v>
      </c>
      <c r="Z147" t="s">
        <v>10</v>
      </c>
      <c r="AA147" t="s">
        <v>10</v>
      </c>
      <c r="AB147" t="s">
        <v>10</v>
      </c>
      <c r="AC147" t="s">
        <v>10</v>
      </c>
      <c r="AD147" t="s">
        <v>10</v>
      </c>
      <c r="AE147" t="s">
        <v>10</v>
      </c>
      <c r="AF147" t="s">
        <v>10</v>
      </c>
      <c r="AG147" t="s">
        <v>10</v>
      </c>
      <c r="AH147" t="s">
        <v>10</v>
      </c>
      <c r="AI147" t="s">
        <v>10</v>
      </c>
      <c r="AJ147" t="s">
        <v>10</v>
      </c>
      <c r="AK147" t="s">
        <v>10</v>
      </c>
      <c r="AL147" t="s">
        <v>10</v>
      </c>
      <c r="AM147" t="s">
        <v>10</v>
      </c>
      <c r="AN147" t="s">
        <v>10</v>
      </c>
      <c r="AO147" t="s">
        <v>10</v>
      </c>
      <c r="AP147" t="s">
        <v>10</v>
      </c>
      <c r="AQ147" t="s">
        <v>10</v>
      </c>
      <c r="AR147" t="s">
        <v>10</v>
      </c>
      <c r="AS147" t="s">
        <v>10</v>
      </c>
      <c r="AT147" t="s">
        <v>10</v>
      </c>
      <c r="AU147" t="s">
        <v>10</v>
      </c>
      <c r="AV147" t="s">
        <v>10</v>
      </c>
      <c r="AW147" t="s">
        <v>10</v>
      </c>
      <c r="AX147" t="s">
        <v>10</v>
      </c>
      <c r="AY147" t="s">
        <v>10</v>
      </c>
      <c r="AZ147" t="s">
        <v>10</v>
      </c>
      <c r="BA147" t="s">
        <v>10</v>
      </c>
      <c r="BB147" t="s">
        <v>10</v>
      </c>
      <c r="BC147" t="s">
        <v>10</v>
      </c>
      <c r="BD147" t="s">
        <v>10</v>
      </c>
      <c r="BE147" t="s">
        <v>10</v>
      </c>
      <c r="BF147" t="s">
        <v>10</v>
      </c>
      <c r="BG147" t="s">
        <v>10</v>
      </c>
      <c r="BH147" t="s">
        <v>10</v>
      </c>
      <c r="BI147" t="s">
        <v>10</v>
      </c>
      <c r="BJ147" t="s">
        <v>10</v>
      </c>
      <c r="BK147" t="s">
        <v>10</v>
      </c>
      <c r="BL147" t="s">
        <v>10</v>
      </c>
      <c r="BM147" t="s">
        <v>10</v>
      </c>
      <c r="BN147" t="s">
        <v>10</v>
      </c>
      <c r="BO147" t="s">
        <v>10</v>
      </c>
      <c r="BP147" t="s">
        <v>10</v>
      </c>
      <c r="BQ147" t="s">
        <v>10</v>
      </c>
      <c r="BR147" t="s">
        <v>10</v>
      </c>
      <c r="BS147" t="s">
        <v>10</v>
      </c>
      <c r="BT147" t="s">
        <v>10</v>
      </c>
      <c r="BU147" t="s">
        <v>10</v>
      </c>
      <c r="BV147" t="s">
        <v>10</v>
      </c>
      <c r="BW147" t="s">
        <v>10</v>
      </c>
      <c r="BX147" t="s">
        <v>10</v>
      </c>
      <c r="BY147" t="s">
        <v>10</v>
      </c>
      <c r="BZ147" t="s">
        <v>10</v>
      </c>
      <c r="CA147" t="s">
        <v>10</v>
      </c>
      <c r="CB147" t="s">
        <v>10</v>
      </c>
      <c r="CC147" t="s">
        <v>10</v>
      </c>
      <c r="CD147" t="s">
        <v>10</v>
      </c>
      <c r="CE147" t="s">
        <v>10</v>
      </c>
      <c r="CF147" t="s">
        <v>10</v>
      </c>
      <c r="CG147" t="s">
        <v>10</v>
      </c>
      <c r="CH147" t="s">
        <v>10</v>
      </c>
      <c r="CI147" t="s">
        <v>10</v>
      </c>
      <c r="CJ147" t="s">
        <v>10</v>
      </c>
      <c r="CK147" t="s">
        <v>10</v>
      </c>
      <c r="CL147" t="s">
        <v>10</v>
      </c>
      <c r="CM147" t="s">
        <v>10</v>
      </c>
      <c r="CN147" t="s">
        <v>10</v>
      </c>
      <c r="CO147" t="s">
        <v>10</v>
      </c>
      <c r="CP147" t="s">
        <v>10</v>
      </c>
      <c r="CQ147" t="s">
        <v>10</v>
      </c>
      <c r="CR147" t="s">
        <v>10</v>
      </c>
      <c r="CT147" s="4">
        <f t="shared" si="3665"/>
        <v>1</v>
      </c>
      <c r="CU147" s="4">
        <f t="shared" si="3666"/>
        <v>0</v>
      </c>
      <c r="CV147" s="4">
        <f t="shared" si="3667"/>
        <v>0</v>
      </c>
      <c r="CW147" s="4">
        <f t="shared" si="3668"/>
        <v>4</v>
      </c>
      <c r="CX147" s="4">
        <f t="shared" si="3669"/>
        <v>0</v>
      </c>
      <c r="CY147" s="4">
        <f t="shared" si="3670"/>
        <v>0</v>
      </c>
      <c r="CZ147" s="4">
        <f t="shared" si="3671"/>
        <v>0</v>
      </c>
      <c r="DA147" s="4">
        <f t="shared" si="3672"/>
        <v>2</v>
      </c>
      <c r="DB147" s="4">
        <f t="shared" si="3673"/>
        <v>0</v>
      </c>
      <c r="DC147" s="4">
        <f t="shared" si="3674"/>
        <v>0</v>
      </c>
      <c r="DD147" s="4">
        <f t="shared" si="3675"/>
        <v>0</v>
      </c>
      <c r="DE147" s="4">
        <f t="shared" si="3676"/>
        <v>2</v>
      </c>
      <c r="DF147" s="4">
        <f t="shared" si="3677"/>
        <v>0</v>
      </c>
      <c r="DG147" s="4">
        <f t="shared" si="3678"/>
        <v>0</v>
      </c>
      <c r="DH147" s="4">
        <f t="shared" si="3679"/>
        <v>0</v>
      </c>
      <c r="DI147" s="152">
        <f t="shared" si="3680"/>
        <v>0</v>
      </c>
      <c r="DJ147" s="153">
        <f t="shared" si="3681"/>
        <v>1</v>
      </c>
      <c r="DK147" s="4">
        <f t="shared" si="3682"/>
        <v>4</v>
      </c>
      <c r="DL147" s="4">
        <f t="shared" si="3683"/>
        <v>0</v>
      </c>
      <c r="DM147" s="4">
        <f t="shared" si="3684"/>
        <v>2</v>
      </c>
      <c r="DN147" s="4">
        <f t="shared" si="3685"/>
        <v>0</v>
      </c>
      <c r="DO147" s="4">
        <f t="shared" si="3686"/>
        <v>2</v>
      </c>
      <c r="DP147" s="4">
        <f t="shared" si="3687"/>
        <v>0</v>
      </c>
      <c r="DQ147" s="4">
        <f t="shared" si="3688"/>
        <v>0</v>
      </c>
      <c r="DR147" s="4">
        <f t="shared" si="3689"/>
        <v>3</v>
      </c>
      <c r="DS147" s="4">
        <f t="shared" si="3690"/>
        <v>1</v>
      </c>
      <c r="DT147" s="4">
        <f t="shared" si="3691"/>
        <v>0</v>
      </c>
      <c r="DU147" t="str">
        <f t="shared" si="3692"/>
        <v>0R</v>
      </c>
      <c r="DV147" t="str">
        <f t="shared" si="3693"/>
        <v>0R</v>
      </c>
      <c r="DW147" t="str">
        <f t="shared" si="3694"/>
        <v>0R</v>
      </c>
      <c r="DX147" t="str">
        <f t="shared" si="3695"/>
        <v>0S</v>
      </c>
      <c r="DY147" t="str">
        <f t="shared" si="3696"/>
        <v>0S</v>
      </c>
      <c r="DZ147" t="str">
        <f t="shared" si="3697"/>
        <v>0R</v>
      </c>
      <c r="EA147" t="str">
        <f t="shared" si="3698"/>
        <v>0L</v>
      </c>
      <c r="EB147" t="str">
        <f t="shared" si="3699"/>
        <v>0L</v>
      </c>
      <c r="EC147" t="str">
        <f t="shared" si="3700"/>
        <v>3R</v>
      </c>
      <c r="ED147">
        <f t="shared" si="3701"/>
        <v>0</v>
      </c>
      <c r="EE147">
        <f t="shared" si="3702"/>
        <v>0</v>
      </c>
      <c r="EF147">
        <f t="shared" si="3703"/>
        <v>0</v>
      </c>
      <c r="EG147">
        <f t="shared" si="3704"/>
        <v>0</v>
      </c>
      <c r="EH147">
        <f t="shared" si="3705"/>
        <v>0</v>
      </c>
      <c r="EI147">
        <f t="shared" si="3706"/>
        <v>0</v>
      </c>
      <c r="EJ147">
        <f t="shared" si="3707"/>
        <v>0</v>
      </c>
      <c r="EK147">
        <f t="shared" si="3708"/>
        <v>0</v>
      </c>
      <c r="EL147">
        <f t="shared" si="3709"/>
        <v>0</v>
      </c>
      <c r="EM147">
        <f t="shared" si="3710"/>
        <v>0</v>
      </c>
      <c r="EN147">
        <f t="shared" si="3711"/>
        <v>0</v>
      </c>
      <c r="EO147">
        <f t="shared" si="3712"/>
        <v>0</v>
      </c>
      <c r="EP147">
        <f t="shared" si="3713"/>
        <v>0</v>
      </c>
      <c r="EQ147">
        <f t="shared" si="3714"/>
        <v>0</v>
      </c>
      <c r="ER147">
        <f t="shared" si="3715"/>
        <v>0</v>
      </c>
      <c r="ES147">
        <f t="shared" si="3716"/>
        <v>0</v>
      </c>
      <c r="ET147">
        <f t="shared" si="3717"/>
        <v>0</v>
      </c>
      <c r="EU147">
        <f t="shared" si="3718"/>
        <v>0</v>
      </c>
      <c r="EV147">
        <f t="shared" si="3719"/>
        <v>0</v>
      </c>
      <c r="EW147">
        <f t="shared" si="3720"/>
        <v>0</v>
      </c>
      <c r="EX147">
        <f t="shared" si="3721"/>
        <v>0</v>
      </c>
      <c r="EY147">
        <f t="shared" si="3722"/>
        <v>0</v>
      </c>
      <c r="EZ147">
        <f t="shared" si="3723"/>
        <v>0</v>
      </c>
      <c r="FA147">
        <f t="shared" si="3724"/>
        <v>0</v>
      </c>
      <c r="FB147">
        <f t="shared" si="3725"/>
        <v>0</v>
      </c>
      <c r="FC147">
        <f t="shared" si="3726"/>
        <v>0</v>
      </c>
      <c r="FD147">
        <f t="shared" si="3727"/>
        <v>0</v>
      </c>
      <c r="FE147">
        <f t="shared" si="3728"/>
        <v>0</v>
      </c>
      <c r="FF147">
        <f t="shared" si="3729"/>
        <v>0</v>
      </c>
      <c r="FG147">
        <f t="shared" si="3730"/>
        <v>0</v>
      </c>
      <c r="FH147">
        <f t="shared" si="3731"/>
        <v>0</v>
      </c>
      <c r="FI147">
        <f t="shared" si="3732"/>
        <v>0</v>
      </c>
      <c r="FJ147">
        <f t="shared" si="3733"/>
        <v>0</v>
      </c>
      <c r="FK147">
        <f t="shared" si="3734"/>
        <v>0</v>
      </c>
      <c r="FL147">
        <f t="shared" si="3735"/>
        <v>0</v>
      </c>
      <c r="FM147">
        <f t="shared" si="3736"/>
        <v>0</v>
      </c>
      <c r="FN147">
        <f t="shared" si="3737"/>
        <v>0</v>
      </c>
      <c r="FO147">
        <f t="shared" si="3738"/>
        <v>0</v>
      </c>
      <c r="FP147">
        <f t="shared" si="3739"/>
        <v>0</v>
      </c>
      <c r="FQ147">
        <f t="shared" si="3740"/>
        <v>0</v>
      </c>
      <c r="FR147">
        <f t="shared" si="3741"/>
        <v>0</v>
      </c>
      <c r="FS147">
        <f t="shared" si="3742"/>
        <v>0</v>
      </c>
      <c r="FT147">
        <f t="shared" si="3743"/>
        <v>0</v>
      </c>
      <c r="FU147">
        <f t="shared" si="3744"/>
        <v>0</v>
      </c>
      <c r="FV147">
        <f t="shared" si="3745"/>
        <v>0</v>
      </c>
      <c r="FW147">
        <f t="shared" si="3746"/>
        <v>0</v>
      </c>
      <c r="FX147">
        <f t="shared" si="3747"/>
        <v>0</v>
      </c>
      <c r="FY147">
        <f t="shared" si="3748"/>
        <v>0</v>
      </c>
      <c r="FZ147">
        <f t="shared" si="3749"/>
        <v>0</v>
      </c>
      <c r="GA147">
        <f t="shared" si="3750"/>
        <v>0</v>
      </c>
      <c r="GB147">
        <f t="shared" si="3751"/>
        <v>0</v>
      </c>
      <c r="GC147">
        <f t="shared" si="3752"/>
        <v>0</v>
      </c>
      <c r="GD147">
        <f t="shared" si="3753"/>
        <v>0</v>
      </c>
      <c r="GE147">
        <f t="shared" si="3754"/>
        <v>0</v>
      </c>
      <c r="GF147">
        <f t="shared" si="3755"/>
        <v>0</v>
      </c>
      <c r="GG147">
        <f t="shared" si="3756"/>
        <v>0</v>
      </c>
      <c r="GH147">
        <f t="shared" si="3757"/>
        <v>0</v>
      </c>
      <c r="GI147">
        <f t="shared" si="3758"/>
        <v>0</v>
      </c>
      <c r="GJ147">
        <f t="shared" si="3759"/>
        <v>0</v>
      </c>
      <c r="GK147">
        <f t="shared" si="3760"/>
        <v>0</v>
      </c>
      <c r="GL147">
        <f t="shared" si="3761"/>
        <v>0</v>
      </c>
      <c r="GM147">
        <f t="shared" si="3762"/>
        <v>0</v>
      </c>
      <c r="GN147">
        <f t="shared" si="3763"/>
        <v>0</v>
      </c>
      <c r="GO147">
        <f t="shared" si="3764"/>
        <v>0</v>
      </c>
      <c r="GP147">
        <f t="shared" si="3765"/>
        <v>0</v>
      </c>
      <c r="GQ147">
        <f t="shared" si="3766"/>
        <v>0</v>
      </c>
      <c r="GR147">
        <f t="shared" si="3767"/>
        <v>0</v>
      </c>
      <c r="GS147">
        <f t="shared" si="3768"/>
        <v>0</v>
      </c>
      <c r="GT147">
        <f t="shared" si="3769"/>
        <v>0</v>
      </c>
      <c r="GU147">
        <f t="shared" si="3770"/>
        <v>0</v>
      </c>
      <c r="GV147">
        <f t="shared" si="3771"/>
        <v>0</v>
      </c>
      <c r="GW147">
        <f t="shared" si="3772"/>
        <v>0</v>
      </c>
      <c r="GX147">
        <f t="shared" si="3773"/>
        <v>0</v>
      </c>
      <c r="GY147">
        <f t="shared" si="3774"/>
        <v>0</v>
      </c>
      <c r="GZ147">
        <f t="shared" si="3775"/>
        <v>0</v>
      </c>
      <c r="HA147">
        <f t="shared" si="3776"/>
        <v>0</v>
      </c>
      <c r="HB147" s="176" t="s">
        <v>265</v>
      </c>
      <c r="HC147" s="89">
        <f t="shared" si="3777"/>
        <v>276.60692980070542</v>
      </c>
      <c r="HD147" s="89">
        <f t="shared" si="3778"/>
        <v>99.864399446974033</v>
      </c>
      <c r="HE147" s="89">
        <f t="shared" si="3779"/>
        <v>93.146613998237811</v>
      </c>
      <c r="HF147" s="89">
        <f t="shared" si="3780"/>
        <v>0</v>
      </c>
      <c r="HH147" s="88">
        <f t="shared" si="3781"/>
        <v>469.61794324591727</v>
      </c>
      <c r="HI147" s="88">
        <f t="shared" si="3782"/>
        <v>46.573306999118905</v>
      </c>
      <c r="HK147">
        <f>IFERROR(VLOOKUP(_xlfn.NUMBERVALUE(MID(L147, SEARCH("!", L147)+1, SEARCH("+", L147)-SEARCH("!", L147)-1)), Rankings!$A$2:$BK$161, 63, FALSE),0)</f>
        <v>75.030376898977266</v>
      </c>
      <c r="HL147">
        <f>IFERROR(VLOOKUP(_xlfn.NUMBERVALUE(MID(M147, SEARCH("!", M147)+1, SEARCH("+", M147)-SEARCH("!", M147)-1)), Rankings!$A$2:$BK$161, 63, FALSE),0)</f>
        <v>66.988756015999087</v>
      </c>
      <c r="HM147">
        <f>IFERROR(VLOOKUP(_xlfn.NUMBERVALUE(MID(N147, SEARCH("!", N147)+1, SEARCH("+", N147)-SEARCH("!", N147)-1)), Rankings!$A$2:$BK$161, 63, FALSE),0)</f>
        <v>54.618410813898173</v>
      </c>
      <c r="HN147">
        <f>IFERROR(VLOOKUP(_xlfn.NUMBERVALUE(MID(O147, SEARCH("!", O147)+1, SEARCH("+", O147)-SEARCH("!", O147)-1)), Rankings!$A$2:$BK$161, 63, FALSE),0)</f>
        <v>47.246376244865132</v>
      </c>
      <c r="HO147">
        <f>IFERROR(VLOOKUP(_xlfn.NUMBERVALUE(MID(P147, SEARCH("!", P147)+1, SEARCH("+", P147)-SEARCH("!", P147)-1)), Rankings!$A$2:$BK$161, 63, FALSE),0)</f>
        <v>45.900237753372679</v>
      </c>
      <c r="HP147">
        <f>IFERROR(VLOOKUP(_xlfn.NUMBERVALUE(MID(Q147, SEARCH("!", Q147)+1, SEARCH("+", Q147)-SEARCH("!", Q147)-1)), Rankings!$A$2:$BK$161, 63, FALSE),0)</f>
        <v>61.223195741281053</v>
      </c>
      <c r="HQ147">
        <f>IFERROR(VLOOKUP(_xlfn.NUMBERVALUE(MID(R147, SEARCH("!", R147)+1, SEARCH("+", R147)-SEARCH("!", R147)-1)), Rankings!$A$2:$BK$161, 63, FALSE),0)</f>
        <v>50.82777816168349</v>
      </c>
      <c r="HR147">
        <f>IFERROR(VLOOKUP(_xlfn.NUMBERVALUE(MID(S147, SEARCH("!", S147)+1, SEARCH("+", S147)-SEARCH("!", S147)-1)), Rankings!$A$2:$BK$161, 63, FALSE),0)</f>
        <v>49.036621285290536</v>
      </c>
      <c r="HS147">
        <f>IFERROR(VLOOKUP(_xlfn.NUMBERVALUE(MID(T147, SEARCH("!", T147)+1, SEARCH("+", T147)-SEARCH("!", T147)-1)), Rankings!$A$2:$BK$161, 63, FALSE),0)</f>
        <v>18.74619033054983</v>
      </c>
      <c r="HT147">
        <f>IFERROR(VLOOKUP(_xlfn.NUMBERVALUE(MID(U147, SEARCH("!", U147)+1, SEARCH("+", U147)-SEARCH("!", U147)-1)), Rankings!$A$2:$BK$161, 63, FALSE),0)</f>
        <v>0</v>
      </c>
      <c r="HU147">
        <f>IFERROR(VLOOKUP(_xlfn.NUMBERVALUE(MID(V147, SEARCH("!", V147)+1, SEARCH("+", V147)-SEARCH("!", V147)-1)), Rankings!$A$2:$BK$161, 63, FALSE),0)</f>
        <v>0</v>
      </c>
      <c r="HV147">
        <f>IFERROR(VLOOKUP(_xlfn.NUMBERVALUE(MID(W147, SEARCH("!", W147)+1, SEARCH("+", W147)-SEARCH("!", W147)-1)), Rankings!$A$2:$BK$161, 63, FALSE),0)</f>
        <v>0</v>
      </c>
      <c r="HW147">
        <f>IFERROR(VLOOKUP(_xlfn.NUMBERVALUE(MID(X147, SEARCH("!", X147)+1, SEARCH("+", X147)-SEARCH("!", X147)-1)), Rankings!$A$2:$BK$161, 63, FALSE),0)</f>
        <v>0</v>
      </c>
      <c r="HX147">
        <f>IFERROR(VLOOKUP(_xlfn.NUMBERVALUE(MID(Y147, SEARCH("!", Y147)+1, SEARCH("+", Y147)-SEARCH("!", Y147)-1)), Rankings!$A$2:$BK$161, 63, FALSE),0)</f>
        <v>0</v>
      </c>
      <c r="HY147">
        <f>IFERROR(VLOOKUP(_xlfn.NUMBERVALUE(MID(Z147, SEARCH("!", Z147)+1, SEARCH("+", Z147)-SEARCH("!", Z147)-1)), Rankings!$A$2:$BK$161, 63, FALSE),0)</f>
        <v>0</v>
      </c>
      <c r="HZ147">
        <f>IFERROR(VLOOKUP(_xlfn.NUMBERVALUE(MID(AA147, SEARCH("!", AA147)+1, SEARCH("+", AA147)-SEARCH("!", AA147)-1)), Rankings!$A$2:$BK$161, 63, FALSE),0)</f>
        <v>0</v>
      </c>
      <c r="IA147">
        <f>IFERROR(VLOOKUP(_xlfn.NUMBERVALUE(MID(AB147, SEARCH("!", AB147)+1, SEARCH("+", AB147)-SEARCH("!", AB147)-1)), Rankings!$A$2:$BK$161, 63, FALSE),0)</f>
        <v>0</v>
      </c>
      <c r="IB147">
        <f>IFERROR(VLOOKUP(_xlfn.NUMBERVALUE(MID(AC147, SEARCH("!", AC147)+1, SEARCH("+", AC147)-SEARCH("!", AC147)-1)), Rankings!$A$2:$BK$161, 63, FALSE),0)</f>
        <v>0</v>
      </c>
      <c r="IC147">
        <f>IFERROR(VLOOKUP(_xlfn.NUMBERVALUE(MID(AD147, SEARCH("!", AD147)+1, SEARCH("+", AD147)-SEARCH("!", AD147)-1)), Rankings!$A$2:$BK$161, 63, FALSE),0)</f>
        <v>0</v>
      </c>
      <c r="ID147">
        <f>IFERROR(VLOOKUP(_xlfn.NUMBERVALUE(MID(AE147, SEARCH("!", AE147)+1, SEARCH("+", AE147)-SEARCH("!", AE147)-1)), Rankings!$A$2:$BK$161, 63, FALSE),0)</f>
        <v>0</v>
      </c>
      <c r="IE147">
        <f>IFERROR(VLOOKUP(_xlfn.NUMBERVALUE(MID(AF147, SEARCH("!", AF147)+1, SEARCH("+", AF147)-SEARCH("!", AF147)-1)), Rankings!$A$2:$BK$161, 63, FALSE),0)</f>
        <v>0</v>
      </c>
      <c r="IF147">
        <f>IFERROR(VLOOKUP(_xlfn.NUMBERVALUE(MID(AG147, SEARCH("!", AG147)+1, SEARCH("+", AG147)-SEARCH("!", AG147)-1)), Rankings!$A$2:$BK$161, 63, FALSE),0)</f>
        <v>0</v>
      </c>
      <c r="IG147">
        <f>IFERROR(VLOOKUP(_xlfn.NUMBERVALUE(MID(AH147, SEARCH("!", AH147)+1, SEARCH("+", AH147)-SEARCH("!", AH147)-1)), Rankings!$A$2:$BK$161, 63, FALSE),0)</f>
        <v>0</v>
      </c>
      <c r="IH147">
        <f>IFERROR(VLOOKUP(_xlfn.NUMBERVALUE(MID(AI147, SEARCH("!", AI147)+1, SEARCH("+", AI147)-SEARCH("!", AI147)-1)), Rankings!$A$2:$BK$161, 63, FALSE),0)</f>
        <v>0</v>
      </c>
      <c r="II147">
        <f>IFERROR(VLOOKUP(_xlfn.NUMBERVALUE(MID(AJ147, SEARCH("!", AJ147)+1, SEARCH("+", AJ147)-SEARCH("!", AJ147)-1)), Rankings!$A$2:$BK$161, 63, FALSE),0)</f>
        <v>0</v>
      </c>
      <c r="IJ147">
        <f>IFERROR(VLOOKUP(_xlfn.NUMBERVALUE(MID(AK147, SEARCH("!", AK147)+1, SEARCH("+", AK147)-SEARCH("!", AK147)-1)), Rankings!$A$2:$BK$161, 63, FALSE),0)</f>
        <v>0</v>
      </c>
      <c r="IK147">
        <f>IFERROR(VLOOKUP(_xlfn.NUMBERVALUE(MID(AL147, SEARCH("!", AL147)+1, SEARCH("+", AL147)-SEARCH("!", AL147)-1)), Rankings!$A$2:$BK$161, 63, FALSE),0)</f>
        <v>0</v>
      </c>
      <c r="IL147">
        <f>IFERROR(VLOOKUP(_xlfn.NUMBERVALUE(MID(AM147, SEARCH("!", AM147)+1, SEARCH("+", AM147)-SEARCH("!", AM147)-1)), Rankings!$A$2:$BK$161, 63, FALSE),0)</f>
        <v>0</v>
      </c>
      <c r="IM147">
        <f>IFERROR(VLOOKUP(_xlfn.NUMBERVALUE(MID(AN147, SEARCH("!", AN147)+1, SEARCH("+", AN147)-SEARCH("!", AN147)-1)), Rankings!$A$2:$BK$161, 63, FALSE),0)</f>
        <v>0</v>
      </c>
      <c r="IN147">
        <f>IFERROR(VLOOKUP(_xlfn.NUMBERVALUE(MID(AO147, SEARCH("!", AO147)+1, SEARCH("+", AO147)-SEARCH("!", AO147)-1)), Rankings!$A$2:$BK$161, 63, FALSE),0)</f>
        <v>0</v>
      </c>
      <c r="IO147">
        <f>IFERROR(VLOOKUP(_xlfn.NUMBERVALUE(MID(AP147, SEARCH("!", AP147)+1, SEARCH("+", AP147)-SEARCH("!", AP147)-1)), Rankings!$A$2:$BK$161, 63, FALSE),0)</f>
        <v>0</v>
      </c>
      <c r="IP147">
        <f>IFERROR(VLOOKUP(_xlfn.NUMBERVALUE(MID(AQ147, SEARCH("!", AQ147)+1, SEARCH("+", AQ147)-SEARCH("!", AQ147)-1)), Rankings!$A$2:$BK$161, 63, FALSE),0)</f>
        <v>0</v>
      </c>
      <c r="IQ147">
        <f>IFERROR(VLOOKUP(_xlfn.NUMBERVALUE(MID(AR147, SEARCH("!", AR147)+1, SEARCH("+", AR147)-SEARCH("!", AR147)-1)), Rankings!$A$2:$BK$161, 63, FALSE),0)</f>
        <v>0</v>
      </c>
      <c r="IR147">
        <f>IFERROR(VLOOKUP(_xlfn.NUMBERVALUE(MID(AS147, SEARCH("!", AS147)+1, SEARCH("+", AS147)-SEARCH("!", AS147)-1)), Rankings!$A$2:$BK$161, 63, FALSE),0)</f>
        <v>0</v>
      </c>
      <c r="IS147">
        <f>IFERROR(VLOOKUP(_xlfn.NUMBERVALUE(MID(AT147, SEARCH("!", AT147)+1, SEARCH("+", AT147)-SEARCH("!", AT147)-1)), Rankings!$A$2:$BK$161, 63, FALSE),0)</f>
        <v>0</v>
      </c>
      <c r="IT147">
        <f>IFERROR(VLOOKUP(_xlfn.NUMBERVALUE(MID(AU147, SEARCH("!", AU147)+1, SEARCH("+", AU147)-SEARCH("!", AU147)-1)), Rankings!$A$2:$BK$161, 63, FALSE),0)</f>
        <v>0</v>
      </c>
      <c r="IU147">
        <f>IFERROR(VLOOKUP(_xlfn.NUMBERVALUE(MID(AV147, SEARCH("!", AV147)+1, SEARCH("+", AV147)-SEARCH("!", AV147)-1)), Rankings!$A$2:$BK$161, 63, FALSE),0)</f>
        <v>0</v>
      </c>
      <c r="IV147">
        <f>IFERROR(VLOOKUP(_xlfn.NUMBERVALUE(MID(AW147, SEARCH("!", AW147)+1, SEARCH("+", AW147)-SEARCH("!", AW147)-1)), Rankings!$A$2:$BK$161, 63, FALSE),0)</f>
        <v>0</v>
      </c>
      <c r="IW147">
        <f>IFERROR(VLOOKUP(_xlfn.NUMBERVALUE(MID(AX147, SEARCH("!", AX147)+1, SEARCH("+", AX147)-SEARCH("!", AX147)-1)), Rankings!$A$2:$BK$161, 63, FALSE),0)</f>
        <v>0</v>
      </c>
      <c r="IX147">
        <f>IFERROR(VLOOKUP(_xlfn.NUMBERVALUE(MID(AY147, SEARCH("!", AY147)+1, SEARCH("+", AY147)-SEARCH("!", AY147)-1)), Rankings!$A$2:$BK$161, 63, FALSE),0)</f>
        <v>0</v>
      </c>
      <c r="IY147">
        <f>IFERROR(VLOOKUP(_xlfn.NUMBERVALUE(MID(AZ147, SEARCH("!", AZ147)+1, SEARCH("+", AZ147)-SEARCH("!", AZ147)-1)), Rankings!$A$2:$BK$161, 63, FALSE),0)</f>
        <v>0</v>
      </c>
      <c r="IZ147">
        <f>IFERROR(VLOOKUP(_xlfn.NUMBERVALUE(MID(BA147, SEARCH("!", BA147)+1, SEARCH("+", BA147)-SEARCH("!", BA147)-1)), Rankings!$A$2:$BK$161, 63, FALSE),0)</f>
        <v>0</v>
      </c>
      <c r="JA147">
        <f>IFERROR(VLOOKUP(_xlfn.NUMBERVALUE(MID(BB147, SEARCH("!", BB147)+1, SEARCH("+", BB147)-SEARCH("!", BB147)-1)), Rankings!$A$2:$BK$161, 63, FALSE),0)</f>
        <v>0</v>
      </c>
      <c r="JB147">
        <f>IFERROR(VLOOKUP(_xlfn.NUMBERVALUE(MID(BC147, SEARCH("!", BC147)+1, SEARCH("+", BC147)-SEARCH("!", BC147)-1)), Rankings!$A$2:$BK$161, 63, FALSE),0)</f>
        <v>0</v>
      </c>
      <c r="JC147">
        <f>IFERROR(VLOOKUP(_xlfn.NUMBERVALUE(MID(BD147, SEARCH("!", BD147)+1, SEARCH("+", BD147)-SEARCH("!", BD147)-1)), Rankings!$A$2:$BK$161, 63, FALSE),0)</f>
        <v>0</v>
      </c>
      <c r="JD147">
        <f>IFERROR(VLOOKUP(_xlfn.NUMBERVALUE(MID(BE147, SEARCH("!", BE147)+1, SEARCH("+", BE147)-SEARCH("!", BE147)-1)), Rankings!$A$2:$BK$161, 63, FALSE),0)</f>
        <v>0</v>
      </c>
      <c r="JE147">
        <f>IFERROR(VLOOKUP(_xlfn.NUMBERVALUE(MID(BF147, SEARCH("!", BF147)+1, SEARCH("+", BF147)-SEARCH("!", BF147)-1)), Rankings!$A$2:$BK$161, 63, FALSE),0)</f>
        <v>0</v>
      </c>
      <c r="JF147">
        <f>IFERROR(VLOOKUP(_xlfn.NUMBERVALUE(MID(BG147, SEARCH("!", BG147)+1, SEARCH("+", BG147)-SEARCH("!", BG147)-1)), Rankings!$A$2:$BK$161, 63, FALSE),0)</f>
        <v>0</v>
      </c>
      <c r="JG147">
        <f>IFERROR(VLOOKUP(_xlfn.NUMBERVALUE(MID(BH147, SEARCH("!", BH147)+1, SEARCH("+", BH147)-SEARCH("!", BH147)-1)), Rankings!$A$2:$BK$161, 63, FALSE),0)</f>
        <v>0</v>
      </c>
      <c r="JH147">
        <f>IFERROR(VLOOKUP(_xlfn.NUMBERVALUE(MID(BI147, SEARCH("!", BI147)+1, SEARCH("+", BI147)-SEARCH("!", BI147)-1)), Rankings!$A$2:$BK$161, 63, FALSE),0)</f>
        <v>0</v>
      </c>
      <c r="JI147">
        <f>IFERROR(VLOOKUP(_xlfn.NUMBERVALUE(MID(BJ147, SEARCH("!", BJ147)+1, SEARCH("+", BJ147)-SEARCH("!", BJ147)-1)), Rankings!$A$2:$BK$161, 63, FALSE),0)</f>
        <v>0</v>
      </c>
      <c r="JJ147">
        <f>IFERROR(VLOOKUP(_xlfn.NUMBERVALUE(MID(BK147, SEARCH("!", BK147)+1, SEARCH("+", BK147)-SEARCH("!", BK147)-1)), Rankings!$A$2:$BK$161, 63, FALSE),0)</f>
        <v>0</v>
      </c>
      <c r="JK147">
        <f>IFERROR(VLOOKUP(_xlfn.NUMBERVALUE(MID(BL147, SEARCH("!", BL147)+1, SEARCH("+", BL147)-SEARCH("!", BL147)-1)), Rankings!$A$2:$BK$161, 63, FALSE),0)</f>
        <v>0</v>
      </c>
      <c r="JL147">
        <f>IFERROR(VLOOKUP(_xlfn.NUMBERVALUE(MID(BM147, SEARCH("!", BM147)+1, SEARCH("+", BM147)-SEARCH("!", BM147)-1)), Rankings!$A$2:$BK$161, 63, FALSE),0)</f>
        <v>0</v>
      </c>
      <c r="JM147">
        <f>IFERROR(VLOOKUP(_xlfn.NUMBERVALUE(MID(BN147, SEARCH("!", BN147)+1, SEARCH("+", BN147)-SEARCH("!", BN147)-1)), Rankings!$A$2:$BK$161, 63, FALSE),0)</f>
        <v>0</v>
      </c>
      <c r="JN147">
        <f>IFERROR(VLOOKUP(_xlfn.NUMBERVALUE(MID(BO147, SEARCH("!", BO147)+1, SEARCH("+", BO147)-SEARCH("!", BO147)-1)), Rankings!$A$2:$BK$161, 63, FALSE),0)</f>
        <v>0</v>
      </c>
      <c r="JO147">
        <f>IFERROR(VLOOKUP(_xlfn.NUMBERVALUE(MID(BP147, SEARCH("!", BP147)+1, SEARCH("+", BP147)-SEARCH("!", BP147)-1)), Rankings!$A$2:$BK$161, 63, FALSE),0)</f>
        <v>0</v>
      </c>
      <c r="JP147">
        <f>IFERROR(VLOOKUP(_xlfn.NUMBERVALUE(MID(BQ147, SEARCH("!", BQ147)+1, SEARCH("+", BQ147)-SEARCH("!", BQ147)-1)), Rankings!$A$2:$BK$161, 63, FALSE),0)</f>
        <v>0</v>
      </c>
      <c r="JQ147">
        <f>IFERROR(VLOOKUP(_xlfn.NUMBERVALUE(MID(BR147, SEARCH("!", BR147)+1, SEARCH("+", BR147)-SEARCH("!", BR147)-1)), Rankings!$A$2:$BK$161, 63, FALSE),0)</f>
        <v>0</v>
      </c>
      <c r="JR147">
        <f>IFERROR(VLOOKUP(_xlfn.NUMBERVALUE(MID(BS147, SEARCH("!", BS147)+1, SEARCH("+", BS147)-SEARCH("!", BS147)-1)), Rankings!$A$2:$BK$161, 63, FALSE),0)</f>
        <v>0</v>
      </c>
      <c r="JS147">
        <f>IFERROR(VLOOKUP(_xlfn.NUMBERVALUE(MID(BT147, SEARCH("!", BT147)+1, SEARCH("+", BT147)-SEARCH("!", BT147)-1)), Rankings!$A$2:$BK$161, 63, FALSE),0)</f>
        <v>0</v>
      </c>
      <c r="JT147">
        <f>IFERROR(VLOOKUP(_xlfn.NUMBERVALUE(MID(BU147, SEARCH("!", BU147)+1, SEARCH("+", BU147)-SEARCH("!", BU147)-1)), Rankings!$A$2:$BK$161, 63, FALSE),0)</f>
        <v>0</v>
      </c>
      <c r="JU147">
        <f>IFERROR(VLOOKUP(_xlfn.NUMBERVALUE(MID(BV147, SEARCH("!", BV147)+1, SEARCH("+", BV147)-SEARCH("!", BV147)-1)), Rankings!$A$2:$BK$161, 63, FALSE),0)</f>
        <v>0</v>
      </c>
      <c r="JV147">
        <f>IFERROR(VLOOKUP(_xlfn.NUMBERVALUE(MID(BW147, SEARCH("!", BW147)+1, SEARCH("+", BW147)-SEARCH("!", BW147)-1)), Rankings!$A$2:$BK$161, 63, FALSE),0)</f>
        <v>0</v>
      </c>
      <c r="JW147">
        <f>IFERROR(VLOOKUP(_xlfn.NUMBERVALUE(MID(BX147, SEARCH("!", BX147)+1, SEARCH("+", BX147)-SEARCH("!", BX147)-1)), Rankings!$A$2:$BK$161, 63, FALSE),0)</f>
        <v>0</v>
      </c>
      <c r="JX147">
        <f>IFERROR(VLOOKUP(_xlfn.NUMBERVALUE(MID(BY147, SEARCH("!", BY147)+1, SEARCH("+", BY147)-SEARCH("!", BY147)-1)), Rankings!$A$2:$BK$161, 63, FALSE),0)</f>
        <v>0</v>
      </c>
      <c r="JY147">
        <f>IFERROR(VLOOKUP(_xlfn.NUMBERVALUE(MID(BZ147, SEARCH("!", BZ147)+1, SEARCH("+", BZ147)-SEARCH("!", BZ147)-1)), Rankings!$A$2:$BK$161, 63, FALSE),0)</f>
        <v>0</v>
      </c>
      <c r="JZ147">
        <f>IFERROR(VLOOKUP(_xlfn.NUMBERVALUE(MID(CA147, SEARCH("!", CA147)+1, SEARCH("+", CA147)-SEARCH("!", CA147)-1)), Rankings!$A$2:$BK$161, 63, FALSE),0)</f>
        <v>0</v>
      </c>
      <c r="KA147">
        <f>IFERROR(VLOOKUP(_xlfn.NUMBERVALUE(MID(CB147, SEARCH("!", CB147)+1, SEARCH("+", CB147)-SEARCH("!", CB147)-1)), Rankings!$A$2:$BK$161, 63, FALSE),0)</f>
        <v>0</v>
      </c>
      <c r="KB147">
        <f>IFERROR(VLOOKUP(_xlfn.NUMBERVALUE(MID(CC147, SEARCH("!", CC147)+1, SEARCH("+", CC147)-SEARCH("!", CC147)-1)), Rankings!$A$2:$BK$161, 63, FALSE),0)</f>
        <v>0</v>
      </c>
      <c r="KC147">
        <f>IFERROR(VLOOKUP(_xlfn.NUMBERVALUE(MID(CD147, SEARCH("!", CD147)+1, SEARCH("+", CD147)-SEARCH("!", CD147)-1)), Rankings!$A$2:$BK$161, 63, FALSE),0)</f>
        <v>0</v>
      </c>
      <c r="KD147">
        <f>IFERROR(VLOOKUP(_xlfn.NUMBERVALUE(MID(CE147, SEARCH("!", CE147)+1, SEARCH("+", CE147)-SEARCH("!", CE147)-1)), Rankings!$A$2:$BK$161, 63, FALSE),0)</f>
        <v>0</v>
      </c>
      <c r="KE147">
        <f>IFERROR(VLOOKUP(_xlfn.NUMBERVALUE(MID(CF147, SEARCH("!", CF147)+1, SEARCH("+", CF147)-SEARCH("!", CF147)-1)), Rankings!$A$2:$BK$161, 63, FALSE),0)</f>
        <v>0</v>
      </c>
      <c r="KF147">
        <f>IFERROR(VLOOKUP(_xlfn.NUMBERVALUE(MID(CG147, SEARCH("!", CG147)+1, SEARCH("+", CG147)-SEARCH("!", CG147)-1)), Rankings!$A$2:$BK$161, 63, FALSE),0)</f>
        <v>0</v>
      </c>
      <c r="KG147">
        <f>IFERROR(VLOOKUP(_xlfn.NUMBERVALUE(MID(CH147, SEARCH("!", CH147)+1, SEARCH("+", CH147)-SEARCH("!", CH147)-1)), Rankings!$A$2:$BK$161, 63, FALSE),0)</f>
        <v>0</v>
      </c>
      <c r="KH147">
        <f>IFERROR(VLOOKUP(_xlfn.NUMBERVALUE(MID(CI147, SEARCH("!", CI147)+1, SEARCH("+", CI147)-SEARCH("!", CI147)-1)), Rankings!$A$2:$BK$161, 63, FALSE),0)</f>
        <v>0</v>
      </c>
      <c r="KI147">
        <f>IFERROR(VLOOKUP(_xlfn.NUMBERVALUE(MID(CJ147, SEARCH("!", CJ147)+1, SEARCH("+", CJ147)-SEARCH("!", CJ147)-1)), Rankings!$A$2:$BK$161, 63, FALSE),0)</f>
        <v>0</v>
      </c>
      <c r="KJ147">
        <f>IFERROR(VLOOKUP(_xlfn.NUMBERVALUE(MID(CK147, SEARCH("!", CK147)+1, SEARCH("+", CK147)-SEARCH("!", CK147)-1)), Rankings!$A$2:$BK$161, 63, FALSE),0)</f>
        <v>0</v>
      </c>
      <c r="KK147">
        <f>IFERROR(VLOOKUP(_xlfn.NUMBERVALUE(MID(CL147, SEARCH("!", CL147)+1, SEARCH("+", CL147)-SEARCH("!", CL147)-1)), Rankings!$A$2:$BK$161, 63, FALSE),0)</f>
        <v>0</v>
      </c>
      <c r="KL147">
        <f>IFERROR(VLOOKUP(_xlfn.NUMBERVALUE(MID(CM147, SEARCH("!", CM147)+1, SEARCH("+", CM147)-SEARCH("!", CM147)-1)), Rankings!$A$2:$BK$161, 63, FALSE),0)</f>
        <v>0</v>
      </c>
      <c r="KM147">
        <f>IFERROR(VLOOKUP(_xlfn.NUMBERVALUE(MID(CN147, SEARCH("!", CN147)+1, SEARCH("+", CN147)-SEARCH("!", CN147)-1)), Rankings!$A$2:$BK$161, 63, FALSE),0)</f>
        <v>0</v>
      </c>
      <c r="KN147">
        <f>IFERROR(VLOOKUP(_xlfn.NUMBERVALUE(MID(CO147, SEARCH("!", CO147)+1, SEARCH("+", CO147)-SEARCH("!", CO147)-1)), Rankings!$A$2:$BK$161, 63, FALSE),0)</f>
        <v>0</v>
      </c>
      <c r="KO147">
        <f>IFERROR(VLOOKUP(_xlfn.NUMBERVALUE(MID(CP147, SEARCH("!", CP147)+1, SEARCH("+", CP147)-SEARCH("!", CP147)-1)), Rankings!$A$2:$BK$161, 63, FALSE),0)</f>
        <v>0</v>
      </c>
      <c r="KP147">
        <f>IFERROR(VLOOKUP(_xlfn.NUMBERVALUE(MID(CQ147, SEARCH("!", CQ147)+1, SEARCH("+", CQ147)-SEARCH("!", CQ147)-1)), Rankings!$A$2:$BK$161, 63, FALSE),0)</f>
        <v>0</v>
      </c>
      <c r="KQ147">
        <f>IFERROR(VLOOKUP(_xlfn.NUMBERVALUE(MID(CR147, SEARCH("!", CR147)+1, SEARCH("+", CR147)-SEARCH("!", CR147)-1)), Rankings!$A$2:$BK$161, 63, FALSE),0)</f>
        <v>0</v>
      </c>
      <c r="KS147" s="4">
        <f t="shared" si="3783"/>
        <v>138</v>
      </c>
      <c r="KT147" s="4">
        <f t="shared" si="3784"/>
        <v>53</v>
      </c>
      <c r="KU147" s="4">
        <f t="shared" si="3785"/>
        <v>40</v>
      </c>
      <c r="KV147" s="4">
        <f t="shared" si="3786"/>
        <v>0</v>
      </c>
      <c r="KY147" s="4">
        <f t="shared" si="3787"/>
        <v>231</v>
      </c>
      <c r="KZ147" s="4"/>
      <c r="LB147">
        <f t="shared" si="3788"/>
        <v>22</v>
      </c>
      <c r="LC147">
        <f t="shared" si="3789"/>
        <v>35</v>
      </c>
      <c r="LD147">
        <f t="shared" si="3790"/>
        <v>16</v>
      </c>
      <c r="LE147">
        <f t="shared" si="3791"/>
        <v>21</v>
      </c>
      <c r="LF147">
        <f t="shared" si="3792"/>
        <v>19</v>
      </c>
      <c r="LG147">
        <f t="shared" si="3793"/>
        <v>28</v>
      </c>
      <c r="LH147">
        <f t="shared" si="3794"/>
        <v>22</v>
      </c>
      <c r="LI147">
        <f t="shared" si="3795"/>
        <v>31</v>
      </c>
      <c r="LJ147">
        <f t="shared" si="3796"/>
        <v>37</v>
      </c>
      <c r="LK147">
        <f t="shared" si="3797"/>
        <v>0</v>
      </c>
      <c r="LL147">
        <f t="shared" si="3798"/>
        <v>0</v>
      </c>
      <c r="LM147">
        <f t="shared" si="3799"/>
        <v>0</v>
      </c>
      <c r="LN147">
        <f t="shared" si="3800"/>
        <v>0</v>
      </c>
      <c r="LO147">
        <f t="shared" si="3801"/>
        <v>0</v>
      </c>
      <c r="LP147">
        <f t="shared" si="3802"/>
        <v>0</v>
      </c>
      <c r="LQ147">
        <f t="shared" si="3803"/>
        <v>0</v>
      </c>
      <c r="LR147">
        <f t="shared" si="3804"/>
        <v>0</v>
      </c>
      <c r="LS147">
        <f t="shared" si="3805"/>
        <v>0</v>
      </c>
      <c r="LT147">
        <f t="shared" si="3806"/>
        <v>0</v>
      </c>
      <c r="LU147">
        <f t="shared" si="3807"/>
        <v>0</v>
      </c>
      <c r="LV147">
        <f t="shared" si="3808"/>
        <v>0</v>
      </c>
      <c r="LW147">
        <f t="shared" si="3809"/>
        <v>0</v>
      </c>
      <c r="LX147">
        <f t="shared" si="3810"/>
        <v>0</v>
      </c>
      <c r="LY147">
        <f t="shared" si="3811"/>
        <v>0</v>
      </c>
      <c r="LZ147">
        <f t="shared" si="3812"/>
        <v>0</v>
      </c>
      <c r="MA147">
        <f t="shared" si="3813"/>
        <v>0</v>
      </c>
      <c r="MB147">
        <f t="shared" si="3814"/>
        <v>0</v>
      </c>
      <c r="MC147">
        <f t="shared" si="3815"/>
        <v>0</v>
      </c>
      <c r="MD147">
        <f t="shared" si="3816"/>
        <v>0</v>
      </c>
      <c r="ME147">
        <f t="shared" si="3817"/>
        <v>0</v>
      </c>
      <c r="MF147">
        <f t="shared" si="3818"/>
        <v>0</v>
      </c>
      <c r="MG147">
        <f t="shared" si="3819"/>
        <v>0</v>
      </c>
      <c r="MH147">
        <f t="shared" si="3820"/>
        <v>0</v>
      </c>
      <c r="MI147">
        <f t="shared" si="3821"/>
        <v>0</v>
      </c>
      <c r="MJ147">
        <f t="shared" si="3822"/>
        <v>0</v>
      </c>
      <c r="MK147">
        <f t="shared" si="3823"/>
        <v>0</v>
      </c>
      <c r="ML147">
        <f t="shared" si="3824"/>
        <v>0</v>
      </c>
      <c r="MM147">
        <f t="shared" si="3825"/>
        <v>0</v>
      </c>
      <c r="MN147">
        <f t="shared" si="3826"/>
        <v>0</v>
      </c>
      <c r="MO147">
        <f t="shared" si="3827"/>
        <v>0</v>
      </c>
      <c r="MP147">
        <f t="shared" si="3828"/>
        <v>0</v>
      </c>
      <c r="MQ147">
        <f t="shared" si="3829"/>
        <v>0</v>
      </c>
      <c r="MR147">
        <f t="shared" si="3830"/>
        <v>0</v>
      </c>
      <c r="MS147">
        <f t="shared" si="3831"/>
        <v>0</v>
      </c>
      <c r="MT147">
        <f t="shared" si="3832"/>
        <v>0</v>
      </c>
      <c r="MU147">
        <f t="shared" si="3833"/>
        <v>0</v>
      </c>
      <c r="MV147">
        <f t="shared" si="3834"/>
        <v>0</v>
      </c>
      <c r="MW147">
        <f t="shared" si="3835"/>
        <v>0</v>
      </c>
      <c r="MX147">
        <f t="shared" si="3836"/>
        <v>0</v>
      </c>
      <c r="MY147">
        <f t="shared" si="3837"/>
        <v>0</v>
      </c>
      <c r="MZ147">
        <f t="shared" si="3838"/>
        <v>0</v>
      </c>
      <c r="NA147">
        <f t="shared" si="3839"/>
        <v>0</v>
      </c>
      <c r="NB147">
        <f t="shared" si="3840"/>
        <v>0</v>
      </c>
      <c r="NC147">
        <f t="shared" si="3841"/>
        <v>0</v>
      </c>
      <c r="ND147">
        <f t="shared" si="3842"/>
        <v>0</v>
      </c>
      <c r="NE147">
        <f t="shared" si="3843"/>
        <v>0</v>
      </c>
      <c r="NF147">
        <f t="shared" si="3844"/>
        <v>0</v>
      </c>
      <c r="NG147">
        <f t="shared" si="3845"/>
        <v>0</v>
      </c>
      <c r="NH147">
        <f t="shared" si="3846"/>
        <v>0</v>
      </c>
      <c r="NI147">
        <f t="shared" si="3847"/>
        <v>0</v>
      </c>
      <c r="NJ147">
        <f t="shared" si="3848"/>
        <v>0</v>
      </c>
      <c r="NK147">
        <f t="shared" si="3849"/>
        <v>0</v>
      </c>
      <c r="NL147">
        <f t="shared" si="3850"/>
        <v>0</v>
      </c>
      <c r="NM147">
        <f t="shared" si="3851"/>
        <v>0</v>
      </c>
      <c r="NN147">
        <f t="shared" si="3852"/>
        <v>0</v>
      </c>
      <c r="NO147">
        <f t="shared" si="3853"/>
        <v>0</v>
      </c>
      <c r="NP147">
        <f t="shared" si="3854"/>
        <v>0</v>
      </c>
      <c r="NQ147">
        <f t="shared" si="3855"/>
        <v>0</v>
      </c>
      <c r="NR147">
        <f t="shared" si="3856"/>
        <v>0</v>
      </c>
      <c r="NS147">
        <f t="shared" si="3857"/>
        <v>0</v>
      </c>
      <c r="NT147">
        <f t="shared" si="3858"/>
        <v>0</v>
      </c>
      <c r="NU147">
        <f t="shared" si="3859"/>
        <v>0</v>
      </c>
      <c r="NV147">
        <f t="shared" si="3860"/>
        <v>0</v>
      </c>
      <c r="NW147">
        <f t="shared" si="3861"/>
        <v>0</v>
      </c>
      <c r="NX147">
        <f t="shared" si="3862"/>
        <v>0</v>
      </c>
      <c r="NY147">
        <f t="shared" si="3863"/>
        <v>0</v>
      </c>
      <c r="NZ147">
        <f t="shared" si="3864"/>
        <v>0</v>
      </c>
      <c r="OA147">
        <f t="shared" si="3865"/>
        <v>0</v>
      </c>
      <c r="OB147">
        <f t="shared" si="3866"/>
        <v>0</v>
      </c>
      <c r="OC147">
        <f t="shared" si="3867"/>
        <v>0</v>
      </c>
      <c r="OD147">
        <f t="shared" si="3868"/>
        <v>0</v>
      </c>
      <c r="OE147">
        <f t="shared" si="3869"/>
        <v>0</v>
      </c>
      <c r="OF147">
        <f t="shared" si="3870"/>
        <v>0</v>
      </c>
      <c r="OG147">
        <f t="shared" si="3871"/>
        <v>0</v>
      </c>
      <c r="OH147">
        <f t="shared" si="3872"/>
        <v>0</v>
      </c>
      <c r="OJ147" s="4">
        <f t="shared" si="3873"/>
        <v>203</v>
      </c>
      <c r="OK147" s="4">
        <f t="shared" si="3874"/>
        <v>92</v>
      </c>
      <c r="OL147" s="4">
        <f t="shared" si="3875"/>
        <v>74</v>
      </c>
      <c r="OM147" s="4">
        <f t="shared" si="3876"/>
        <v>0</v>
      </c>
      <c r="OP147" s="4">
        <f t="shared" si="3877"/>
        <v>369</v>
      </c>
      <c r="OQ147" s="4"/>
      <c r="OS147">
        <f t="shared" si="3878"/>
        <v>56</v>
      </c>
      <c r="OT147">
        <f t="shared" si="3879"/>
        <v>48</v>
      </c>
      <c r="OU147">
        <f t="shared" si="3880"/>
        <v>44</v>
      </c>
      <c r="OV147">
        <f t="shared" si="3881"/>
        <v>35</v>
      </c>
      <c r="OW147">
        <f t="shared" si="3882"/>
        <v>39</v>
      </c>
      <c r="OX147">
        <f t="shared" si="3883"/>
        <v>37</v>
      </c>
      <c r="OY147">
        <f t="shared" si="3884"/>
        <v>53</v>
      </c>
      <c r="OZ147">
        <f t="shared" si="3885"/>
        <v>39</v>
      </c>
      <c r="PA147">
        <f t="shared" si="3886"/>
        <v>18</v>
      </c>
      <c r="PB147">
        <f t="shared" si="3887"/>
        <v>0</v>
      </c>
      <c r="PC147">
        <f t="shared" si="3888"/>
        <v>0</v>
      </c>
      <c r="PD147">
        <f t="shared" si="3889"/>
        <v>0</v>
      </c>
      <c r="PE147">
        <f t="shared" si="3890"/>
        <v>0</v>
      </c>
      <c r="PF147">
        <f t="shared" si="3891"/>
        <v>0</v>
      </c>
      <c r="PG147">
        <f t="shared" si="3892"/>
        <v>0</v>
      </c>
      <c r="PH147">
        <f t="shared" si="3893"/>
        <v>0</v>
      </c>
      <c r="PI147">
        <f t="shared" si="3894"/>
        <v>0</v>
      </c>
      <c r="PJ147">
        <f t="shared" si="3895"/>
        <v>0</v>
      </c>
      <c r="PK147">
        <f t="shared" si="3896"/>
        <v>0</v>
      </c>
      <c r="PL147">
        <f t="shared" si="3897"/>
        <v>0</v>
      </c>
      <c r="PM147">
        <f t="shared" si="3898"/>
        <v>0</v>
      </c>
      <c r="PN147">
        <f t="shared" si="3899"/>
        <v>0</v>
      </c>
      <c r="PO147">
        <f t="shared" si="3900"/>
        <v>0</v>
      </c>
      <c r="PP147">
        <f t="shared" si="3901"/>
        <v>0</v>
      </c>
      <c r="PQ147">
        <f t="shared" si="3902"/>
        <v>0</v>
      </c>
      <c r="PR147">
        <f t="shared" si="3903"/>
        <v>0</v>
      </c>
      <c r="PS147">
        <f t="shared" si="3904"/>
        <v>0</v>
      </c>
      <c r="PT147">
        <f t="shared" si="3905"/>
        <v>0</v>
      </c>
      <c r="PU147">
        <f t="shared" si="3906"/>
        <v>0</v>
      </c>
      <c r="PV147">
        <f t="shared" si="3907"/>
        <v>0</v>
      </c>
      <c r="PW147">
        <f t="shared" si="3908"/>
        <v>0</v>
      </c>
      <c r="PX147">
        <f t="shared" si="3909"/>
        <v>0</v>
      </c>
      <c r="PY147">
        <f t="shared" si="3910"/>
        <v>0</v>
      </c>
      <c r="PZ147">
        <f t="shared" si="3911"/>
        <v>0</v>
      </c>
      <c r="QA147">
        <f t="shared" si="3912"/>
        <v>0</v>
      </c>
      <c r="QB147">
        <f t="shared" si="3913"/>
        <v>0</v>
      </c>
      <c r="QC147">
        <f t="shared" si="3914"/>
        <v>0</v>
      </c>
      <c r="QD147">
        <f t="shared" si="3915"/>
        <v>0</v>
      </c>
      <c r="QE147">
        <f t="shared" si="3916"/>
        <v>0</v>
      </c>
      <c r="QF147">
        <f t="shared" si="3917"/>
        <v>0</v>
      </c>
      <c r="QG147">
        <f t="shared" si="3918"/>
        <v>0</v>
      </c>
      <c r="QH147">
        <f t="shared" si="3919"/>
        <v>0</v>
      </c>
      <c r="QI147">
        <f t="shared" si="3920"/>
        <v>0</v>
      </c>
      <c r="QJ147">
        <f t="shared" si="3921"/>
        <v>0</v>
      </c>
      <c r="QK147">
        <f t="shared" si="3922"/>
        <v>0</v>
      </c>
      <c r="QL147">
        <f t="shared" si="3923"/>
        <v>0</v>
      </c>
      <c r="QM147">
        <f t="shared" si="3924"/>
        <v>0</v>
      </c>
      <c r="QN147">
        <f t="shared" si="3925"/>
        <v>0</v>
      </c>
      <c r="QO147">
        <f t="shared" si="3926"/>
        <v>0</v>
      </c>
      <c r="QP147">
        <f t="shared" si="3927"/>
        <v>0</v>
      </c>
      <c r="QQ147">
        <f t="shared" si="3928"/>
        <v>0</v>
      </c>
      <c r="QR147">
        <f t="shared" si="3929"/>
        <v>0</v>
      </c>
      <c r="QS147">
        <f t="shared" si="3930"/>
        <v>0</v>
      </c>
      <c r="QT147">
        <f t="shared" si="3931"/>
        <v>0</v>
      </c>
      <c r="QU147">
        <f t="shared" si="3932"/>
        <v>0</v>
      </c>
      <c r="QV147">
        <f t="shared" si="3933"/>
        <v>0</v>
      </c>
      <c r="QW147">
        <f t="shared" si="3934"/>
        <v>0</v>
      </c>
      <c r="QX147">
        <f t="shared" si="3935"/>
        <v>0</v>
      </c>
      <c r="QY147">
        <f t="shared" si="3936"/>
        <v>0</v>
      </c>
      <c r="QZ147">
        <f t="shared" si="3937"/>
        <v>0</v>
      </c>
      <c r="RA147">
        <f t="shared" si="3938"/>
        <v>0</v>
      </c>
      <c r="RB147">
        <f t="shared" si="3939"/>
        <v>0</v>
      </c>
      <c r="RC147">
        <f t="shared" si="3940"/>
        <v>0</v>
      </c>
      <c r="RD147">
        <f t="shared" si="3941"/>
        <v>0</v>
      </c>
      <c r="RE147">
        <f t="shared" si="3942"/>
        <v>0</v>
      </c>
      <c r="RF147">
        <f t="shared" si="3943"/>
        <v>0</v>
      </c>
      <c r="RG147">
        <f t="shared" si="3944"/>
        <v>0</v>
      </c>
      <c r="RH147">
        <f t="shared" si="3945"/>
        <v>0</v>
      </c>
      <c r="RI147">
        <f t="shared" si="3946"/>
        <v>0</v>
      </c>
      <c r="RJ147">
        <f t="shared" si="3947"/>
        <v>0</v>
      </c>
      <c r="RK147">
        <f t="shared" si="3948"/>
        <v>0</v>
      </c>
      <c r="RL147">
        <f t="shared" si="3949"/>
        <v>0</v>
      </c>
      <c r="RM147">
        <f t="shared" si="3950"/>
        <v>0</v>
      </c>
      <c r="RN147">
        <f t="shared" si="3951"/>
        <v>0</v>
      </c>
      <c r="RO147">
        <f t="shared" si="3952"/>
        <v>0</v>
      </c>
      <c r="RP147">
        <f t="shared" si="3953"/>
        <v>0</v>
      </c>
      <c r="RQ147">
        <f t="shared" si="3954"/>
        <v>0</v>
      </c>
      <c r="RR147">
        <f t="shared" si="3955"/>
        <v>0</v>
      </c>
      <c r="RS147">
        <f t="shared" si="3956"/>
        <v>0</v>
      </c>
      <c r="RT147">
        <f t="shared" si="3957"/>
        <v>0</v>
      </c>
      <c r="RU147">
        <f t="shared" si="3958"/>
        <v>0</v>
      </c>
      <c r="RV147">
        <f t="shared" si="3959"/>
        <v>0</v>
      </c>
      <c r="RW147">
        <f t="shared" si="3960"/>
        <v>0</v>
      </c>
      <c r="RX147">
        <f t="shared" si="3961"/>
        <v>0</v>
      </c>
      <c r="RY147">
        <f t="shared" si="3962"/>
        <v>0</v>
      </c>
      <c r="SA147" s="4">
        <f t="shared" si="3963"/>
        <v>18.02</v>
      </c>
      <c r="SB147" s="4">
        <f t="shared" si="3964"/>
        <v>7.2200000000000006</v>
      </c>
      <c r="SC147" s="4">
        <f t="shared" si="3965"/>
        <v>6.57</v>
      </c>
      <c r="SD147" s="4">
        <f t="shared" si="3966"/>
        <v>0</v>
      </c>
      <c r="SF147" s="4">
        <f t="shared" si="3967"/>
        <v>31.810000000000002</v>
      </c>
      <c r="SI147">
        <f t="shared" si="3968"/>
        <v>3.33</v>
      </c>
      <c r="SJ147">
        <f t="shared" si="3969"/>
        <v>3.1</v>
      </c>
      <c r="SK147">
        <f t="shared" si="3970"/>
        <v>4</v>
      </c>
      <c r="SL147">
        <f t="shared" si="3971"/>
        <v>3.17</v>
      </c>
      <c r="SM147">
        <f t="shared" si="3972"/>
        <v>3.4</v>
      </c>
      <c r="SN147">
        <f t="shared" si="3973"/>
        <v>3.71</v>
      </c>
      <c r="SO147">
        <f t="shared" si="3974"/>
        <v>4</v>
      </c>
      <c r="SP147">
        <f t="shared" si="3975"/>
        <v>3.22</v>
      </c>
      <c r="SQ147">
        <f t="shared" si="3976"/>
        <v>3.88</v>
      </c>
      <c r="SR147" t="str">
        <f t="shared" si="3977"/>
        <v>0</v>
      </c>
      <c r="SS147" t="str">
        <f t="shared" si="3978"/>
        <v>0</v>
      </c>
      <c r="ST147" t="str">
        <f t="shared" si="3979"/>
        <v>0</v>
      </c>
      <c r="SU147" t="str">
        <f t="shared" si="3980"/>
        <v>0</v>
      </c>
      <c r="SV147" t="str">
        <f t="shared" si="3981"/>
        <v>0</v>
      </c>
      <c r="SW147" t="str">
        <f t="shared" si="3982"/>
        <v>0</v>
      </c>
      <c r="SX147" t="str">
        <f t="shared" si="3983"/>
        <v>0</v>
      </c>
      <c r="SY147" t="str">
        <f t="shared" si="3984"/>
        <v>0</v>
      </c>
      <c r="SZ147" t="str">
        <f t="shared" si="3985"/>
        <v>0</v>
      </c>
      <c r="TA147" t="str">
        <f t="shared" si="3986"/>
        <v>0</v>
      </c>
      <c r="TB147" t="str">
        <f t="shared" si="3987"/>
        <v>0</v>
      </c>
      <c r="TC147" t="str">
        <f t="shared" si="3988"/>
        <v>0</v>
      </c>
      <c r="TD147" t="str">
        <f t="shared" si="3989"/>
        <v>0</v>
      </c>
      <c r="TE147" t="str">
        <f t="shared" si="3990"/>
        <v>0</v>
      </c>
      <c r="TF147" t="str">
        <f t="shared" si="3991"/>
        <v>0</v>
      </c>
      <c r="TG147" t="str">
        <f t="shared" si="3992"/>
        <v>0</v>
      </c>
      <c r="TH147" t="str">
        <f t="shared" si="3993"/>
        <v>0</v>
      </c>
      <c r="TI147" t="str">
        <f t="shared" si="3994"/>
        <v>0</v>
      </c>
      <c r="TJ147" t="str">
        <f t="shared" si="3995"/>
        <v>0</v>
      </c>
      <c r="TK147" t="str">
        <f t="shared" si="3996"/>
        <v>0</v>
      </c>
      <c r="TL147" t="str">
        <f t="shared" si="3997"/>
        <v>0</v>
      </c>
      <c r="TM147" t="str">
        <f t="shared" si="3998"/>
        <v>0</v>
      </c>
      <c r="TN147" t="str">
        <f t="shared" si="3999"/>
        <v>0</v>
      </c>
      <c r="TO147" t="str">
        <f t="shared" si="4000"/>
        <v>0</v>
      </c>
      <c r="TP147" t="str">
        <f t="shared" si="4001"/>
        <v>0</v>
      </c>
      <c r="TQ147" t="str">
        <f t="shared" si="4002"/>
        <v>0</v>
      </c>
      <c r="TR147" t="str">
        <f t="shared" si="4003"/>
        <v>0</v>
      </c>
      <c r="TS147" t="str">
        <f t="shared" si="4004"/>
        <v>0</v>
      </c>
      <c r="TT147" t="str">
        <f t="shared" si="4005"/>
        <v>0</v>
      </c>
      <c r="TU147" t="str">
        <f t="shared" si="4006"/>
        <v>0</v>
      </c>
      <c r="TV147" t="str">
        <f t="shared" si="4007"/>
        <v>0</v>
      </c>
      <c r="TW147" t="str">
        <f t="shared" si="4008"/>
        <v>0</v>
      </c>
      <c r="TX147" t="str">
        <f t="shared" si="4009"/>
        <v>0</v>
      </c>
      <c r="TY147" t="str">
        <f t="shared" si="4010"/>
        <v>0</v>
      </c>
      <c r="TZ147" t="str">
        <f t="shared" si="4011"/>
        <v>0</v>
      </c>
      <c r="UA147" t="str">
        <f t="shared" si="4012"/>
        <v>0</v>
      </c>
      <c r="UB147" t="str">
        <f t="shared" si="4013"/>
        <v>0</v>
      </c>
      <c r="UC147" t="str">
        <f t="shared" si="4014"/>
        <v>0</v>
      </c>
      <c r="UD147" t="str">
        <f t="shared" si="4015"/>
        <v>0</v>
      </c>
      <c r="UE147" t="str">
        <f t="shared" si="4016"/>
        <v>0</v>
      </c>
      <c r="UF147" t="str">
        <f t="shared" si="4017"/>
        <v>0</v>
      </c>
      <c r="UG147" t="str">
        <f t="shared" si="4018"/>
        <v>0</v>
      </c>
      <c r="UH147" t="str">
        <f t="shared" si="4019"/>
        <v>0</v>
      </c>
      <c r="UI147" t="str">
        <f t="shared" si="4020"/>
        <v>0</v>
      </c>
      <c r="UJ147" t="str">
        <f t="shared" si="4021"/>
        <v>0</v>
      </c>
      <c r="UK147" t="str">
        <f t="shared" si="4022"/>
        <v>0</v>
      </c>
      <c r="UL147" t="str">
        <f t="shared" si="4023"/>
        <v>0</v>
      </c>
      <c r="UM147" t="str">
        <f t="shared" si="4024"/>
        <v>0</v>
      </c>
      <c r="UN147" t="str">
        <f t="shared" si="4025"/>
        <v>0</v>
      </c>
      <c r="UO147" t="str">
        <f t="shared" si="4026"/>
        <v>0</v>
      </c>
      <c r="UP147" t="str">
        <f t="shared" si="4027"/>
        <v>0</v>
      </c>
      <c r="UQ147" t="str">
        <f t="shared" si="4028"/>
        <v>0</v>
      </c>
      <c r="UR147" t="str">
        <f t="shared" si="4029"/>
        <v>0</v>
      </c>
      <c r="US147" t="str">
        <f t="shared" si="4030"/>
        <v>0</v>
      </c>
      <c r="UT147" t="str">
        <f t="shared" si="4031"/>
        <v>0</v>
      </c>
      <c r="UU147" t="str">
        <f t="shared" si="4032"/>
        <v>0</v>
      </c>
      <c r="UV147" t="str">
        <f t="shared" si="4033"/>
        <v>0</v>
      </c>
      <c r="UW147" t="str">
        <f t="shared" si="4034"/>
        <v>0</v>
      </c>
      <c r="UX147" t="str">
        <f t="shared" si="4035"/>
        <v>0</v>
      </c>
      <c r="UY147" t="str">
        <f t="shared" si="4036"/>
        <v>0</v>
      </c>
      <c r="UZ147" t="str">
        <f t="shared" si="4037"/>
        <v>0</v>
      </c>
      <c r="VA147" t="str">
        <f t="shared" si="4038"/>
        <v>0</v>
      </c>
      <c r="VB147" t="str">
        <f t="shared" si="4039"/>
        <v>0</v>
      </c>
      <c r="VC147" t="str">
        <f t="shared" si="4040"/>
        <v>0</v>
      </c>
      <c r="VD147" t="str">
        <f t="shared" si="4041"/>
        <v>0</v>
      </c>
      <c r="VE147" t="str">
        <f t="shared" si="4042"/>
        <v>0</v>
      </c>
      <c r="VF147" t="str">
        <f t="shared" si="4043"/>
        <v>0</v>
      </c>
      <c r="VG147" t="str">
        <f t="shared" si="4044"/>
        <v>0</v>
      </c>
      <c r="VH147" t="str">
        <f t="shared" si="4045"/>
        <v>0</v>
      </c>
      <c r="VI147" t="str">
        <f t="shared" si="4046"/>
        <v>0</v>
      </c>
      <c r="VJ147" t="str">
        <f t="shared" si="4047"/>
        <v>0</v>
      </c>
      <c r="VK147" t="str">
        <f t="shared" si="4048"/>
        <v>0</v>
      </c>
      <c r="VL147" t="str">
        <f t="shared" si="4049"/>
        <v>0</v>
      </c>
      <c r="VM147" t="str">
        <f t="shared" si="4050"/>
        <v>0</v>
      </c>
      <c r="VN147" t="str">
        <f t="shared" si="4051"/>
        <v>0</v>
      </c>
      <c r="VO147" t="str">
        <f t="shared" si="4052"/>
        <v>0</v>
      </c>
      <c r="VQ147" s="4">
        <f t="shared" si="4053"/>
        <v>-23.320000000000004</v>
      </c>
      <c r="VR147" s="4">
        <f t="shared" si="4054"/>
        <v>-21.08</v>
      </c>
      <c r="VS147" s="4">
        <f t="shared" si="4055"/>
        <v>-0.62</v>
      </c>
      <c r="VT147" s="4">
        <f t="shared" si="4056"/>
        <v>0</v>
      </c>
      <c r="VV147" s="4">
        <f t="shared" si="4057"/>
        <v>-45.02</v>
      </c>
      <c r="VY147">
        <f t="shared" si="4058"/>
        <v>-5.86</v>
      </c>
      <c r="VZ147">
        <f t="shared" si="4059"/>
        <v>-8.76</v>
      </c>
      <c r="WA147">
        <f t="shared" si="4060"/>
        <v>-4.9000000000000004</v>
      </c>
      <c r="WB147">
        <f t="shared" si="4061"/>
        <v>-0.43</v>
      </c>
      <c r="WC147">
        <f t="shared" si="4062"/>
        <v>-0.19</v>
      </c>
      <c r="WD147">
        <f t="shared" si="4063"/>
        <v>-5.91</v>
      </c>
      <c r="WE147">
        <f t="shared" si="4064"/>
        <v>-8.76</v>
      </c>
      <c r="WF147">
        <f t="shared" si="4065"/>
        <v>-12.32</v>
      </c>
      <c r="WG147">
        <f t="shared" si="4066"/>
        <v>2.11</v>
      </c>
      <c r="WH147">
        <f t="shared" si="4067"/>
        <v>0</v>
      </c>
      <c r="WI147">
        <f t="shared" si="4068"/>
        <v>0</v>
      </c>
      <c r="WJ147">
        <f t="shared" si="4069"/>
        <v>0</v>
      </c>
      <c r="WK147">
        <f t="shared" si="4070"/>
        <v>0</v>
      </c>
      <c r="WL147">
        <f t="shared" si="4071"/>
        <v>0</v>
      </c>
      <c r="WM147">
        <f t="shared" si="4072"/>
        <v>0</v>
      </c>
      <c r="WN147">
        <f t="shared" si="4073"/>
        <v>0</v>
      </c>
      <c r="WO147">
        <f t="shared" si="4074"/>
        <v>0</v>
      </c>
      <c r="WP147">
        <f t="shared" si="4075"/>
        <v>0</v>
      </c>
      <c r="WQ147">
        <f t="shared" si="4076"/>
        <v>0</v>
      </c>
      <c r="WR147">
        <f t="shared" si="4077"/>
        <v>0</v>
      </c>
      <c r="WS147">
        <f t="shared" si="4078"/>
        <v>0</v>
      </c>
      <c r="WT147">
        <f t="shared" si="4079"/>
        <v>0</v>
      </c>
      <c r="WU147">
        <f t="shared" si="4080"/>
        <v>0</v>
      </c>
      <c r="WV147">
        <f t="shared" si="4081"/>
        <v>0</v>
      </c>
      <c r="WW147">
        <f t="shared" si="4082"/>
        <v>0</v>
      </c>
      <c r="WX147">
        <f t="shared" si="4083"/>
        <v>0</v>
      </c>
      <c r="WY147">
        <f t="shared" si="4084"/>
        <v>0</v>
      </c>
      <c r="WZ147">
        <f t="shared" si="4085"/>
        <v>0</v>
      </c>
      <c r="XA147">
        <f t="shared" si="4086"/>
        <v>0</v>
      </c>
      <c r="XB147">
        <f t="shared" si="4087"/>
        <v>0</v>
      </c>
      <c r="XC147">
        <f t="shared" si="4088"/>
        <v>0</v>
      </c>
      <c r="XD147">
        <f t="shared" si="4089"/>
        <v>0</v>
      </c>
      <c r="XE147">
        <f t="shared" si="4090"/>
        <v>0</v>
      </c>
      <c r="XF147">
        <f t="shared" si="4091"/>
        <v>0</v>
      </c>
      <c r="XG147">
        <f t="shared" si="4092"/>
        <v>0</v>
      </c>
      <c r="XH147">
        <f t="shared" si="4093"/>
        <v>0</v>
      </c>
      <c r="XI147">
        <f t="shared" si="4094"/>
        <v>0</v>
      </c>
      <c r="XJ147">
        <f t="shared" si="4095"/>
        <v>0</v>
      </c>
      <c r="XK147">
        <f t="shared" si="4096"/>
        <v>0</v>
      </c>
      <c r="XL147">
        <f t="shared" si="4097"/>
        <v>0</v>
      </c>
      <c r="XM147">
        <f t="shared" si="4098"/>
        <v>0</v>
      </c>
      <c r="XN147">
        <f t="shared" si="4099"/>
        <v>0</v>
      </c>
      <c r="XO147">
        <f t="shared" si="4100"/>
        <v>0</v>
      </c>
      <c r="XP147">
        <f t="shared" si="4101"/>
        <v>0</v>
      </c>
      <c r="XQ147">
        <f t="shared" si="4102"/>
        <v>0</v>
      </c>
      <c r="XR147">
        <f t="shared" si="4103"/>
        <v>0</v>
      </c>
      <c r="XS147">
        <f t="shared" si="4104"/>
        <v>0</v>
      </c>
      <c r="XT147">
        <f t="shared" si="4105"/>
        <v>0</v>
      </c>
      <c r="XU147">
        <f t="shared" si="4106"/>
        <v>0</v>
      </c>
      <c r="XV147">
        <f t="shared" si="4107"/>
        <v>0</v>
      </c>
      <c r="XW147">
        <f t="shared" si="4108"/>
        <v>0</v>
      </c>
      <c r="XX147">
        <f t="shared" si="4109"/>
        <v>0</v>
      </c>
      <c r="XY147">
        <f t="shared" si="4110"/>
        <v>0</v>
      </c>
      <c r="XZ147">
        <f t="shared" si="4111"/>
        <v>0</v>
      </c>
      <c r="YA147">
        <f t="shared" si="4112"/>
        <v>0</v>
      </c>
      <c r="YB147">
        <f t="shared" si="4113"/>
        <v>0</v>
      </c>
      <c r="YC147">
        <f t="shared" si="4114"/>
        <v>0</v>
      </c>
      <c r="YD147">
        <f t="shared" si="4115"/>
        <v>0</v>
      </c>
      <c r="YE147">
        <f t="shared" si="4116"/>
        <v>0</v>
      </c>
      <c r="YF147">
        <f t="shared" si="4117"/>
        <v>0</v>
      </c>
      <c r="YG147">
        <f t="shared" si="4118"/>
        <v>0</v>
      </c>
      <c r="YH147">
        <f t="shared" si="4119"/>
        <v>0</v>
      </c>
      <c r="YI147">
        <f t="shared" si="4120"/>
        <v>0</v>
      </c>
      <c r="YJ147">
        <f t="shared" si="4121"/>
        <v>0</v>
      </c>
      <c r="YK147">
        <f t="shared" si="4122"/>
        <v>0</v>
      </c>
      <c r="YL147">
        <f t="shared" si="4123"/>
        <v>0</v>
      </c>
      <c r="YM147">
        <f t="shared" si="4124"/>
        <v>0</v>
      </c>
      <c r="YN147">
        <f t="shared" si="4125"/>
        <v>0</v>
      </c>
      <c r="YO147">
        <f t="shared" si="4126"/>
        <v>0</v>
      </c>
      <c r="YP147">
        <f t="shared" si="4127"/>
        <v>0</v>
      </c>
      <c r="YQ147">
        <f t="shared" si="4128"/>
        <v>0</v>
      </c>
      <c r="YR147">
        <f t="shared" si="4129"/>
        <v>0</v>
      </c>
      <c r="YS147">
        <f t="shared" si="4130"/>
        <v>0</v>
      </c>
      <c r="YT147">
        <f t="shared" si="4131"/>
        <v>0</v>
      </c>
      <c r="YU147">
        <f t="shared" si="4132"/>
        <v>0</v>
      </c>
      <c r="YV147">
        <f t="shared" si="4133"/>
        <v>0</v>
      </c>
      <c r="YW147">
        <f t="shared" si="4134"/>
        <v>0</v>
      </c>
      <c r="YX147">
        <f t="shared" si="4135"/>
        <v>0</v>
      </c>
      <c r="YY147">
        <f t="shared" si="4136"/>
        <v>0</v>
      </c>
      <c r="YZ147">
        <f t="shared" si="4137"/>
        <v>0</v>
      </c>
      <c r="ZA147">
        <f t="shared" si="4138"/>
        <v>0</v>
      </c>
      <c r="ZB147">
        <f t="shared" si="4139"/>
        <v>0</v>
      </c>
      <c r="ZC147">
        <f t="shared" si="4140"/>
        <v>0</v>
      </c>
      <c r="ZD147">
        <f t="shared" si="4141"/>
        <v>0</v>
      </c>
      <c r="ZE147">
        <f t="shared" si="4142"/>
        <v>0</v>
      </c>
      <c r="ZG147" s="4">
        <f t="shared" si="4143"/>
        <v>209</v>
      </c>
      <c r="ZH147" s="4">
        <f t="shared" si="4144"/>
        <v>60</v>
      </c>
      <c r="ZI147" s="4">
        <f t="shared" si="4145"/>
        <v>58</v>
      </c>
      <c r="ZJ147" s="4">
        <f t="shared" si="4146"/>
        <v>0</v>
      </c>
      <c r="ZL147" s="4">
        <f t="shared" si="4147"/>
        <v>327</v>
      </c>
      <c r="ZO147">
        <f t="shared" si="4148"/>
        <v>47</v>
      </c>
      <c r="ZP147">
        <f t="shared" si="4149"/>
        <v>66</v>
      </c>
      <c r="ZQ147">
        <f t="shared" si="4150"/>
        <v>48</v>
      </c>
      <c r="ZR147">
        <f t="shared" si="4151"/>
        <v>36</v>
      </c>
      <c r="ZS147">
        <f t="shared" si="4152"/>
        <v>22</v>
      </c>
      <c r="ZT147">
        <f t="shared" si="4153"/>
        <v>35</v>
      </c>
      <c r="ZU147">
        <f t="shared" si="4154"/>
        <v>30</v>
      </c>
      <c r="ZV147">
        <f t="shared" si="4155"/>
        <v>30</v>
      </c>
      <c r="ZW147">
        <f t="shared" si="4156"/>
        <v>13</v>
      </c>
      <c r="ZX147">
        <f t="shared" si="4157"/>
        <v>0</v>
      </c>
      <c r="ZY147">
        <f t="shared" si="4158"/>
        <v>0</v>
      </c>
      <c r="ZZ147">
        <f t="shared" si="4159"/>
        <v>0</v>
      </c>
      <c r="AAA147">
        <f t="shared" si="4160"/>
        <v>0</v>
      </c>
      <c r="AAB147">
        <f t="shared" si="4161"/>
        <v>0</v>
      </c>
      <c r="AAC147">
        <f t="shared" si="4162"/>
        <v>0</v>
      </c>
      <c r="AAD147">
        <f t="shared" si="4163"/>
        <v>0</v>
      </c>
      <c r="AAE147">
        <f t="shared" si="4164"/>
        <v>0</v>
      </c>
      <c r="AAF147">
        <f t="shared" si="4165"/>
        <v>0</v>
      </c>
      <c r="AAG147">
        <f t="shared" si="4166"/>
        <v>0</v>
      </c>
      <c r="AAH147">
        <f t="shared" si="4167"/>
        <v>0</v>
      </c>
      <c r="AAI147">
        <f t="shared" si="4168"/>
        <v>0</v>
      </c>
      <c r="AAJ147">
        <f t="shared" si="4169"/>
        <v>0</v>
      </c>
      <c r="AAK147">
        <f t="shared" si="4170"/>
        <v>0</v>
      </c>
      <c r="AAL147">
        <f t="shared" si="4171"/>
        <v>0</v>
      </c>
      <c r="AAM147">
        <f t="shared" si="4172"/>
        <v>0</v>
      </c>
      <c r="AAN147">
        <f t="shared" si="4173"/>
        <v>0</v>
      </c>
      <c r="AAO147">
        <f t="shared" si="4174"/>
        <v>0</v>
      </c>
      <c r="AAP147">
        <f t="shared" si="4175"/>
        <v>0</v>
      </c>
      <c r="AAQ147">
        <f t="shared" si="4176"/>
        <v>0</v>
      </c>
      <c r="AAR147">
        <f t="shared" si="4177"/>
        <v>0</v>
      </c>
      <c r="AAS147">
        <f t="shared" si="4178"/>
        <v>0</v>
      </c>
      <c r="AAT147">
        <f t="shared" si="4179"/>
        <v>0</v>
      </c>
      <c r="AAU147">
        <f t="shared" si="4180"/>
        <v>0</v>
      </c>
      <c r="AAV147">
        <f t="shared" si="4181"/>
        <v>0</v>
      </c>
      <c r="AAW147">
        <f t="shared" si="4182"/>
        <v>0</v>
      </c>
      <c r="AAX147">
        <f t="shared" si="4183"/>
        <v>0</v>
      </c>
      <c r="AAY147">
        <f t="shared" si="4184"/>
        <v>0</v>
      </c>
      <c r="AAZ147">
        <f t="shared" si="4185"/>
        <v>0</v>
      </c>
      <c r="ABA147">
        <f t="shared" si="4186"/>
        <v>0</v>
      </c>
      <c r="ABB147">
        <f t="shared" si="4187"/>
        <v>0</v>
      </c>
      <c r="ABC147">
        <f t="shared" si="4188"/>
        <v>0</v>
      </c>
      <c r="ABD147">
        <f t="shared" si="4189"/>
        <v>0</v>
      </c>
      <c r="ABE147">
        <f t="shared" si="4190"/>
        <v>0</v>
      </c>
      <c r="ABF147">
        <f t="shared" si="4191"/>
        <v>0</v>
      </c>
      <c r="ABG147">
        <f t="shared" si="4192"/>
        <v>0</v>
      </c>
      <c r="ABH147">
        <f t="shared" si="4193"/>
        <v>0</v>
      </c>
      <c r="ABI147">
        <f t="shared" si="4194"/>
        <v>0</v>
      </c>
      <c r="ABJ147">
        <f t="shared" si="4195"/>
        <v>0</v>
      </c>
      <c r="ABK147">
        <f t="shared" si="4196"/>
        <v>0</v>
      </c>
      <c r="ABL147">
        <f t="shared" si="4197"/>
        <v>0</v>
      </c>
      <c r="ABM147">
        <f t="shared" si="4198"/>
        <v>0</v>
      </c>
      <c r="ABN147">
        <f t="shared" si="4199"/>
        <v>0</v>
      </c>
      <c r="ABO147">
        <f t="shared" si="4200"/>
        <v>0</v>
      </c>
      <c r="ABP147">
        <f t="shared" si="4201"/>
        <v>0</v>
      </c>
      <c r="ABQ147">
        <f t="shared" si="4202"/>
        <v>0</v>
      </c>
      <c r="ABR147">
        <f t="shared" si="4203"/>
        <v>0</v>
      </c>
      <c r="ABS147">
        <f t="shared" si="4204"/>
        <v>0</v>
      </c>
      <c r="ABT147">
        <f t="shared" si="4205"/>
        <v>0</v>
      </c>
      <c r="ABU147">
        <f t="shared" si="4206"/>
        <v>0</v>
      </c>
      <c r="ABV147">
        <f t="shared" si="4207"/>
        <v>0</v>
      </c>
      <c r="ABW147">
        <f t="shared" si="4208"/>
        <v>0</v>
      </c>
      <c r="ABX147">
        <f t="shared" si="4209"/>
        <v>0</v>
      </c>
      <c r="ABY147">
        <f t="shared" si="4210"/>
        <v>0</v>
      </c>
      <c r="ABZ147">
        <f t="shared" si="4211"/>
        <v>0</v>
      </c>
      <c r="ACA147">
        <f t="shared" si="4212"/>
        <v>0</v>
      </c>
      <c r="ACB147">
        <f t="shared" si="4213"/>
        <v>0</v>
      </c>
      <c r="ACC147">
        <f t="shared" si="4214"/>
        <v>0</v>
      </c>
      <c r="ACD147">
        <f t="shared" si="4215"/>
        <v>0</v>
      </c>
      <c r="ACE147">
        <f t="shared" si="4216"/>
        <v>0</v>
      </c>
      <c r="ACF147">
        <f t="shared" si="4217"/>
        <v>0</v>
      </c>
      <c r="ACG147">
        <f t="shared" si="4218"/>
        <v>0</v>
      </c>
      <c r="ACH147">
        <f t="shared" si="4219"/>
        <v>0</v>
      </c>
      <c r="ACI147">
        <f t="shared" si="4220"/>
        <v>0</v>
      </c>
      <c r="ACJ147">
        <f t="shared" si="4221"/>
        <v>0</v>
      </c>
      <c r="ACK147">
        <f t="shared" si="4222"/>
        <v>0</v>
      </c>
      <c r="ACL147">
        <f t="shared" si="4223"/>
        <v>0</v>
      </c>
      <c r="ACM147">
        <f t="shared" si="4224"/>
        <v>0</v>
      </c>
      <c r="ACN147">
        <f t="shared" si="4225"/>
        <v>0</v>
      </c>
      <c r="ACO147">
        <f t="shared" si="4226"/>
        <v>0</v>
      </c>
      <c r="ACP147">
        <f t="shared" si="4227"/>
        <v>0</v>
      </c>
      <c r="ACQ147">
        <f t="shared" si="4228"/>
        <v>0</v>
      </c>
      <c r="ACR147">
        <f t="shared" si="4229"/>
        <v>0</v>
      </c>
      <c r="ACS147">
        <f t="shared" si="4230"/>
        <v>0</v>
      </c>
      <c r="ACT147">
        <f t="shared" si="4231"/>
        <v>0</v>
      </c>
      <c r="ACU147">
        <f t="shared" si="4232"/>
        <v>0</v>
      </c>
      <c r="ACW147" s="4">
        <f t="shared" si="4233"/>
        <v>180.60000000000002</v>
      </c>
      <c r="ACX147" s="4">
        <f t="shared" si="4234"/>
        <v>49.4</v>
      </c>
      <c r="ACY147" s="4">
        <f t="shared" si="4235"/>
        <v>0</v>
      </c>
      <c r="ACZ147" s="4">
        <f t="shared" si="4236"/>
        <v>0</v>
      </c>
      <c r="ADA147" s="88">
        <f t="shared" si="4237"/>
        <v>4.9699094559156709</v>
      </c>
      <c r="ADB147" s="4">
        <f t="shared" si="4238"/>
        <v>230.00000000000003</v>
      </c>
      <c r="ADC147" s="5">
        <f t="shared" si="4239"/>
        <v>6.0099916805266878</v>
      </c>
      <c r="ADD147" s="5">
        <f t="shared" si="4240"/>
        <v>0</v>
      </c>
      <c r="ADE147">
        <f t="shared" si="4241"/>
        <v>18.600000000000001</v>
      </c>
      <c r="ADF147">
        <f t="shared" si="4242"/>
        <v>33.6</v>
      </c>
      <c r="ADG147">
        <f t="shared" si="4243"/>
        <v>12.5</v>
      </c>
      <c r="ADH147">
        <f t="shared" si="4244"/>
        <v>0</v>
      </c>
      <c r="ADI147">
        <f t="shared" si="4245"/>
        <v>0</v>
      </c>
      <c r="ADJ147">
        <f t="shared" si="4246"/>
        <v>22.6</v>
      </c>
      <c r="ADK147">
        <f t="shared" si="4247"/>
        <v>17.899999999999999</v>
      </c>
      <c r="ADL147">
        <f t="shared" si="4248"/>
        <v>31.5</v>
      </c>
      <c r="ADM147">
        <f t="shared" si="4249"/>
        <v>93.3</v>
      </c>
      <c r="ADN147">
        <f t="shared" si="4250"/>
        <v>0</v>
      </c>
      <c r="ADO147">
        <f t="shared" si="4251"/>
        <v>0</v>
      </c>
      <c r="ADP147">
        <f t="shared" si="4252"/>
        <v>0</v>
      </c>
      <c r="ADQ147">
        <f t="shared" si="4253"/>
        <v>0</v>
      </c>
      <c r="ADR147">
        <f t="shared" si="4254"/>
        <v>0</v>
      </c>
      <c r="ADS147">
        <f t="shared" si="4255"/>
        <v>0</v>
      </c>
      <c r="ADT147">
        <f t="shared" si="4256"/>
        <v>0</v>
      </c>
      <c r="ADU147">
        <f t="shared" si="4257"/>
        <v>0</v>
      </c>
      <c r="ADV147">
        <f t="shared" si="4258"/>
        <v>0</v>
      </c>
      <c r="ADW147">
        <f t="shared" si="4259"/>
        <v>0</v>
      </c>
      <c r="ADX147">
        <f t="shared" si="4260"/>
        <v>0</v>
      </c>
      <c r="ADY147">
        <f t="shared" si="4261"/>
        <v>0</v>
      </c>
      <c r="ADZ147">
        <f t="shared" si="4262"/>
        <v>0</v>
      </c>
      <c r="AEA147">
        <f t="shared" si="4263"/>
        <v>0</v>
      </c>
      <c r="AEB147">
        <f t="shared" si="4264"/>
        <v>0</v>
      </c>
      <c r="AEC147">
        <f t="shared" si="4265"/>
        <v>0</v>
      </c>
      <c r="AED147">
        <f t="shared" si="4266"/>
        <v>0</v>
      </c>
      <c r="AEE147">
        <f t="shared" si="4267"/>
        <v>0</v>
      </c>
      <c r="AEF147">
        <f t="shared" si="4268"/>
        <v>0</v>
      </c>
      <c r="AEG147">
        <f t="shared" si="4269"/>
        <v>0</v>
      </c>
      <c r="AEH147">
        <f t="shared" si="4270"/>
        <v>0</v>
      </c>
      <c r="AEI147">
        <f t="shared" si="4271"/>
        <v>0</v>
      </c>
      <c r="AEJ147">
        <f t="shared" si="4272"/>
        <v>0</v>
      </c>
      <c r="AEK147">
        <f t="shared" si="4273"/>
        <v>0</v>
      </c>
      <c r="AEL147">
        <f t="shared" si="4274"/>
        <v>0</v>
      </c>
      <c r="AEM147">
        <f t="shared" si="4275"/>
        <v>0</v>
      </c>
      <c r="AEN147">
        <f t="shared" si="4276"/>
        <v>0</v>
      </c>
      <c r="AEO147">
        <f t="shared" si="4277"/>
        <v>0</v>
      </c>
      <c r="AEP147">
        <f t="shared" si="4278"/>
        <v>0</v>
      </c>
      <c r="AEQ147">
        <f t="shared" si="4279"/>
        <v>0</v>
      </c>
      <c r="AER147">
        <f t="shared" si="4280"/>
        <v>0</v>
      </c>
      <c r="AES147">
        <f t="shared" si="4281"/>
        <v>0</v>
      </c>
      <c r="AET147">
        <f t="shared" si="4282"/>
        <v>0</v>
      </c>
      <c r="AEU147">
        <f t="shared" si="4283"/>
        <v>0</v>
      </c>
      <c r="AEV147">
        <f t="shared" si="4284"/>
        <v>0</v>
      </c>
      <c r="AEW147">
        <f t="shared" si="4285"/>
        <v>0</v>
      </c>
      <c r="AEX147">
        <f t="shared" si="4286"/>
        <v>0</v>
      </c>
      <c r="AEY147">
        <f t="shared" si="4287"/>
        <v>0</v>
      </c>
      <c r="AEZ147">
        <f t="shared" si="4288"/>
        <v>0</v>
      </c>
      <c r="AFA147">
        <f t="shared" si="4289"/>
        <v>0</v>
      </c>
      <c r="AFB147">
        <f t="shared" si="4290"/>
        <v>0</v>
      </c>
      <c r="AFC147">
        <f t="shared" si="4291"/>
        <v>0</v>
      </c>
      <c r="AFD147">
        <f t="shared" si="4292"/>
        <v>0</v>
      </c>
      <c r="AFE147">
        <f t="shared" si="4293"/>
        <v>0</v>
      </c>
      <c r="AFF147">
        <f t="shared" si="4294"/>
        <v>0</v>
      </c>
      <c r="AFG147">
        <f t="shared" si="4295"/>
        <v>0</v>
      </c>
      <c r="AFH147">
        <f t="shared" si="4296"/>
        <v>0</v>
      </c>
      <c r="AFI147">
        <f t="shared" si="4297"/>
        <v>0</v>
      </c>
      <c r="AFJ147">
        <f t="shared" si="4298"/>
        <v>0</v>
      </c>
      <c r="AFK147">
        <f t="shared" si="4299"/>
        <v>0</v>
      </c>
      <c r="AFL147">
        <f t="shared" si="4300"/>
        <v>0</v>
      </c>
      <c r="AFM147">
        <f t="shared" si="4301"/>
        <v>0</v>
      </c>
      <c r="AFN147">
        <f t="shared" si="4302"/>
        <v>0</v>
      </c>
      <c r="AFO147">
        <f t="shared" si="4303"/>
        <v>0</v>
      </c>
      <c r="AFP147">
        <f t="shared" si="4304"/>
        <v>0</v>
      </c>
      <c r="AFQ147">
        <f t="shared" si="4305"/>
        <v>0</v>
      </c>
      <c r="AFR147">
        <f t="shared" si="4306"/>
        <v>0</v>
      </c>
      <c r="AFS147">
        <f t="shared" si="4307"/>
        <v>0</v>
      </c>
      <c r="AFT147">
        <f t="shared" si="4308"/>
        <v>0</v>
      </c>
      <c r="AFU147">
        <f t="shared" si="4309"/>
        <v>0</v>
      </c>
      <c r="AFV147">
        <f t="shared" si="4310"/>
        <v>0</v>
      </c>
      <c r="AFW147">
        <f t="shared" si="4311"/>
        <v>0</v>
      </c>
      <c r="AFX147">
        <f t="shared" si="4312"/>
        <v>0</v>
      </c>
      <c r="AFY147">
        <f t="shared" si="4313"/>
        <v>0</v>
      </c>
      <c r="AFZ147">
        <f t="shared" si="4314"/>
        <v>0</v>
      </c>
      <c r="AGA147">
        <f t="shared" si="4315"/>
        <v>0</v>
      </c>
      <c r="AGB147">
        <f t="shared" si="4316"/>
        <v>0</v>
      </c>
      <c r="AGC147">
        <f t="shared" si="4317"/>
        <v>0</v>
      </c>
      <c r="AGD147">
        <f t="shared" si="4318"/>
        <v>0</v>
      </c>
      <c r="AGE147">
        <f t="shared" si="4319"/>
        <v>0</v>
      </c>
      <c r="AGF147">
        <f t="shared" si="4320"/>
        <v>0</v>
      </c>
      <c r="AGG147">
        <f t="shared" si="4321"/>
        <v>0</v>
      </c>
      <c r="AGH147">
        <f t="shared" si="4322"/>
        <v>0</v>
      </c>
      <c r="AGI147">
        <f t="shared" si="4323"/>
        <v>0</v>
      </c>
      <c r="AGJ147">
        <f t="shared" si="4324"/>
        <v>0</v>
      </c>
      <c r="AGK147">
        <f t="shared" si="4325"/>
        <v>0</v>
      </c>
      <c r="AGM147" s="88">
        <f t="shared" si="4326"/>
        <v>65</v>
      </c>
      <c r="AGN147" s="88">
        <v>65</v>
      </c>
      <c r="AGO147">
        <v>4</v>
      </c>
      <c r="AGP147">
        <f t="shared" si="4327"/>
        <v>4</v>
      </c>
      <c r="AGQ147">
        <f t="shared" si="4328"/>
        <v>4</v>
      </c>
      <c r="AGR147">
        <f t="shared" si="4329"/>
        <v>4</v>
      </c>
      <c r="AGS147">
        <f t="shared" si="4330"/>
        <v>4</v>
      </c>
      <c r="AGT147">
        <f t="shared" si="4331"/>
        <v>8</v>
      </c>
      <c r="AGU147">
        <f t="shared" si="4332"/>
        <v>4</v>
      </c>
      <c r="AGV147">
        <f t="shared" si="4333"/>
        <v>1</v>
      </c>
      <c r="AGW147">
        <f t="shared" si="4334"/>
        <v>9</v>
      </c>
      <c r="AGX147">
        <f t="shared" si="4335"/>
        <v>4</v>
      </c>
      <c r="AGY147">
        <f t="shared" si="4336"/>
        <v>0</v>
      </c>
      <c r="AGZ147">
        <f t="shared" si="4337"/>
        <v>0</v>
      </c>
      <c r="AHA147">
        <f t="shared" si="4338"/>
        <v>0</v>
      </c>
      <c r="AHB147">
        <f t="shared" si="4339"/>
        <v>0</v>
      </c>
      <c r="AHC147">
        <f t="shared" si="4340"/>
        <v>0</v>
      </c>
      <c r="AHD147">
        <f t="shared" si="4341"/>
        <v>0</v>
      </c>
      <c r="AHE147">
        <f t="shared" si="4342"/>
        <v>0</v>
      </c>
      <c r="AHF147">
        <f t="shared" si="4343"/>
        <v>0</v>
      </c>
      <c r="AHG147">
        <f t="shared" si="4344"/>
        <v>0</v>
      </c>
      <c r="AHH147">
        <f t="shared" si="4345"/>
        <v>0</v>
      </c>
      <c r="AHI147">
        <f t="shared" si="4346"/>
        <v>0</v>
      </c>
      <c r="AHJ147">
        <f t="shared" si="4347"/>
        <v>0</v>
      </c>
      <c r="AHK147">
        <f t="shared" si="4348"/>
        <v>0</v>
      </c>
      <c r="AHL147">
        <f t="shared" si="4349"/>
        <v>0</v>
      </c>
      <c r="AHM147">
        <f t="shared" si="4350"/>
        <v>0</v>
      </c>
      <c r="AHN147">
        <f t="shared" si="4351"/>
        <v>0</v>
      </c>
      <c r="AHO147">
        <f t="shared" si="4352"/>
        <v>0</v>
      </c>
      <c r="AHP147">
        <f t="shared" si="4353"/>
        <v>0</v>
      </c>
      <c r="AHQ147">
        <f t="shared" si="4354"/>
        <v>0</v>
      </c>
      <c r="AHR147">
        <f t="shared" si="4355"/>
        <v>0</v>
      </c>
      <c r="AHS147">
        <f t="shared" si="4356"/>
        <v>0</v>
      </c>
      <c r="AHT147">
        <f t="shared" si="4357"/>
        <v>0</v>
      </c>
      <c r="AHU147">
        <f t="shared" si="4358"/>
        <v>0</v>
      </c>
      <c r="AHV147">
        <f t="shared" si="4359"/>
        <v>0</v>
      </c>
      <c r="AHW147">
        <f t="shared" si="4360"/>
        <v>0</v>
      </c>
      <c r="AHX147">
        <f t="shared" si="4361"/>
        <v>0</v>
      </c>
      <c r="AHY147">
        <f t="shared" si="4362"/>
        <v>0</v>
      </c>
      <c r="AHZ147">
        <f t="shared" si="4363"/>
        <v>0</v>
      </c>
      <c r="AIA147">
        <f t="shared" si="4364"/>
        <v>0</v>
      </c>
      <c r="AIB147">
        <f t="shared" si="4365"/>
        <v>0</v>
      </c>
      <c r="AIC147">
        <f t="shared" si="4366"/>
        <v>0</v>
      </c>
      <c r="AID147">
        <f t="shared" si="4367"/>
        <v>0</v>
      </c>
      <c r="AIE147">
        <f t="shared" si="4368"/>
        <v>0</v>
      </c>
      <c r="AIF147">
        <f t="shared" si="4369"/>
        <v>0</v>
      </c>
      <c r="AIG147">
        <f t="shared" si="4370"/>
        <v>0</v>
      </c>
      <c r="AIH147">
        <f t="shared" si="4371"/>
        <v>0</v>
      </c>
      <c r="AII147">
        <f t="shared" si="4372"/>
        <v>0</v>
      </c>
      <c r="AIJ147">
        <f t="shared" si="4373"/>
        <v>0</v>
      </c>
      <c r="AIK147">
        <f t="shared" si="4374"/>
        <v>0</v>
      </c>
      <c r="AIL147">
        <f t="shared" si="4375"/>
        <v>0</v>
      </c>
      <c r="AIM147">
        <f t="shared" si="4376"/>
        <v>0</v>
      </c>
      <c r="AIN147">
        <f t="shared" si="4377"/>
        <v>0</v>
      </c>
      <c r="AIO147">
        <f t="shared" si="4378"/>
        <v>0</v>
      </c>
      <c r="AIP147">
        <f t="shared" si="4379"/>
        <v>0</v>
      </c>
      <c r="AIQ147">
        <f t="shared" si="4380"/>
        <v>0</v>
      </c>
      <c r="AIR147">
        <f t="shared" si="4381"/>
        <v>0</v>
      </c>
      <c r="AIS147">
        <f t="shared" si="4382"/>
        <v>0</v>
      </c>
      <c r="AIT147">
        <f t="shared" si="4383"/>
        <v>0</v>
      </c>
      <c r="AIU147">
        <f t="shared" si="4384"/>
        <v>0</v>
      </c>
      <c r="AIV147">
        <f t="shared" si="4385"/>
        <v>0</v>
      </c>
      <c r="AIW147">
        <f t="shared" si="4386"/>
        <v>0</v>
      </c>
      <c r="AIX147">
        <f t="shared" si="4387"/>
        <v>0</v>
      </c>
      <c r="AIY147">
        <f t="shared" si="4388"/>
        <v>0</v>
      </c>
      <c r="AIZ147">
        <f t="shared" si="4389"/>
        <v>0</v>
      </c>
      <c r="AJA147">
        <f t="shared" si="4390"/>
        <v>0</v>
      </c>
      <c r="AJB147">
        <f t="shared" si="4391"/>
        <v>0</v>
      </c>
      <c r="AJC147">
        <f t="shared" si="4392"/>
        <v>0</v>
      </c>
      <c r="AJD147">
        <f t="shared" si="4393"/>
        <v>0</v>
      </c>
      <c r="AJE147">
        <f t="shared" si="4394"/>
        <v>0</v>
      </c>
      <c r="AJF147">
        <f t="shared" si="4395"/>
        <v>0</v>
      </c>
      <c r="AJG147">
        <f t="shared" si="4396"/>
        <v>0</v>
      </c>
      <c r="AJH147">
        <f t="shared" si="4397"/>
        <v>0</v>
      </c>
      <c r="AJI147">
        <f t="shared" si="4398"/>
        <v>0</v>
      </c>
      <c r="AJJ147">
        <f t="shared" si="4399"/>
        <v>0</v>
      </c>
      <c r="AJK147">
        <f t="shared" si="4400"/>
        <v>0</v>
      </c>
      <c r="AJL147">
        <f t="shared" si="4401"/>
        <v>0</v>
      </c>
      <c r="AJM147">
        <f t="shared" si="4402"/>
        <v>0</v>
      </c>
      <c r="AJN147">
        <f t="shared" si="4403"/>
        <v>0</v>
      </c>
      <c r="AJO147">
        <f t="shared" si="4404"/>
        <v>0</v>
      </c>
      <c r="AJP147">
        <f t="shared" si="4405"/>
        <v>0</v>
      </c>
      <c r="AJQ147">
        <f t="shared" si="4406"/>
        <v>0</v>
      </c>
      <c r="AJR147">
        <f t="shared" si="4407"/>
        <v>0</v>
      </c>
      <c r="AJS147">
        <f t="shared" si="4408"/>
        <v>0</v>
      </c>
      <c r="AJT147">
        <f t="shared" si="4409"/>
        <v>0</v>
      </c>
      <c r="AJU147">
        <f t="shared" si="4410"/>
        <v>0</v>
      </c>
      <c r="AJV147">
        <f t="shared" si="4411"/>
        <v>0</v>
      </c>
      <c r="AJX147">
        <v>40</v>
      </c>
      <c r="AJY147">
        <v>1</v>
      </c>
      <c r="AJZ147">
        <v>1</v>
      </c>
      <c r="AKA147">
        <f t="shared" si="4412"/>
        <v>1</v>
      </c>
      <c r="AKB147">
        <f t="shared" si="4413"/>
        <v>2</v>
      </c>
      <c r="AKC147">
        <f t="shared" si="4414"/>
        <v>2</v>
      </c>
      <c r="AKD147">
        <f t="shared" si="4415"/>
        <v>8</v>
      </c>
      <c r="AKE147">
        <f t="shared" si="4416"/>
        <v>2</v>
      </c>
      <c r="AKF147">
        <f t="shared" si="4417"/>
        <v>8</v>
      </c>
      <c r="AKG147">
        <f t="shared" si="4418"/>
        <v>0</v>
      </c>
      <c r="AKH147">
        <f t="shared" si="4419"/>
        <v>0</v>
      </c>
      <c r="AKI147">
        <f t="shared" si="4420"/>
        <v>0</v>
      </c>
      <c r="AKJ147">
        <f t="shared" si="4421"/>
        <v>0</v>
      </c>
      <c r="AKK147">
        <f t="shared" si="4422"/>
        <v>0</v>
      </c>
      <c r="AKL147">
        <f t="shared" si="4423"/>
        <v>0</v>
      </c>
      <c r="AKM147">
        <f t="shared" si="4424"/>
        <v>0</v>
      </c>
      <c r="AKN147">
        <f t="shared" si="4425"/>
        <v>0</v>
      </c>
      <c r="AKO147">
        <f t="shared" si="4426"/>
        <v>0</v>
      </c>
      <c r="AKP147">
        <f t="shared" si="4427"/>
        <v>0</v>
      </c>
      <c r="AKQ147">
        <f t="shared" si="4428"/>
        <v>0</v>
      </c>
      <c r="AKR147">
        <f t="shared" si="4429"/>
        <v>0</v>
      </c>
      <c r="AKS147">
        <f t="shared" si="4430"/>
        <v>0</v>
      </c>
      <c r="AKT147">
        <f t="shared" si="4431"/>
        <v>0</v>
      </c>
      <c r="AKU147">
        <f t="shared" si="4432"/>
        <v>0</v>
      </c>
      <c r="AKV147">
        <f t="shared" si="4433"/>
        <v>0</v>
      </c>
      <c r="AKW147">
        <f t="shared" si="4434"/>
        <v>0</v>
      </c>
      <c r="AKX147">
        <f t="shared" si="4435"/>
        <v>0</v>
      </c>
      <c r="AKY147">
        <f t="shared" si="4436"/>
        <v>0</v>
      </c>
      <c r="AKZ147">
        <f t="shared" si="4437"/>
        <v>0</v>
      </c>
      <c r="ALA147">
        <f t="shared" si="4438"/>
        <v>0</v>
      </c>
      <c r="ALB147">
        <f t="shared" si="4439"/>
        <v>0</v>
      </c>
      <c r="ALC147">
        <f t="shared" si="4440"/>
        <v>0</v>
      </c>
      <c r="ALD147">
        <f t="shared" si="4441"/>
        <v>0</v>
      </c>
      <c r="ALE147">
        <f t="shared" si="4442"/>
        <v>0</v>
      </c>
      <c r="ALF147">
        <f t="shared" si="4443"/>
        <v>0</v>
      </c>
      <c r="ALG147">
        <f t="shared" si="4444"/>
        <v>0</v>
      </c>
      <c r="ALH147">
        <f t="shared" si="4445"/>
        <v>0</v>
      </c>
      <c r="ALI147">
        <f t="shared" si="4446"/>
        <v>0</v>
      </c>
      <c r="ALJ147">
        <f t="shared" si="4447"/>
        <v>0</v>
      </c>
      <c r="ALK147">
        <f t="shared" si="4448"/>
        <v>0</v>
      </c>
      <c r="ALL147">
        <f t="shared" si="4449"/>
        <v>0</v>
      </c>
      <c r="ALM147">
        <f t="shared" si="4450"/>
        <v>0</v>
      </c>
      <c r="ALN147">
        <f t="shared" si="4451"/>
        <v>0</v>
      </c>
      <c r="ALO147">
        <f t="shared" si="4452"/>
        <v>0</v>
      </c>
      <c r="ALP147">
        <f t="shared" si="4453"/>
        <v>0</v>
      </c>
      <c r="ALQ147">
        <f t="shared" si="4454"/>
        <v>0</v>
      </c>
      <c r="ALR147">
        <f t="shared" si="4455"/>
        <v>0</v>
      </c>
      <c r="ALS147">
        <f t="shared" si="4456"/>
        <v>0</v>
      </c>
      <c r="ALT147">
        <f t="shared" si="4457"/>
        <v>0</v>
      </c>
      <c r="ALU147">
        <f t="shared" si="4458"/>
        <v>0</v>
      </c>
      <c r="ALV147">
        <f t="shared" si="4459"/>
        <v>0</v>
      </c>
      <c r="ALW147">
        <f t="shared" si="4460"/>
        <v>0</v>
      </c>
      <c r="ALX147">
        <f t="shared" si="4461"/>
        <v>0</v>
      </c>
      <c r="ALY147">
        <f t="shared" si="4462"/>
        <v>0</v>
      </c>
      <c r="ALZ147">
        <f t="shared" si="4463"/>
        <v>0</v>
      </c>
      <c r="AMA147">
        <f t="shared" si="4464"/>
        <v>0</v>
      </c>
      <c r="AMB147">
        <f t="shared" si="4465"/>
        <v>0</v>
      </c>
      <c r="AMC147">
        <f t="shared" si="4466"/>
        <v>0</v>
      </c>
      <c r="AMD147">
        <f t="shared" si="4467"/>
        <v>0</v>
      </c>
      <c r="AME147">
        <f t="shared" si="4468"/>
        <v>0</v>
      </c>
      <c r="AMF147">
        <f t="shared" si="4469"/>
        <v>0</v>
      </c>
      <c r="AMG147">
        <f t="shared" si="4470"/>
        <v>0</v>
      </c>
      <c r="AMH147">
        <f t="shared" si="4471"/>
        <v>0</v>
      </c>
      <c r="AMI147">
        <f t="shared" si="4472"/>
        <v>0</v>
      </c>
      <c r="AMJ147">
        <f t="shared" si="4473"/>
        <v>0</v>
      </c>
      <c r="AMK147">
        <f t="shared" si="4474"/>
        <v>0</v>
      </c>
      <c r="AML147">
        <f t="shared" si="4475"/>
        <v>0</v>
      </c>
      <c r="AMM147">
        <f t="shared" si="4476"/>
        <v>0</v>
      </c>
      <c r="AMN147">
        <f t="shared" si="4477"/>
        <v>0</v>
      </c>
      <c r="AMO147">
        <f t="shared" si="4478"/>
        <v>0</v>
      </c>
      <c r="AMP147">
        <f t="shared" si="4479"/>
        <v>0</v>
      </c>
      <c r="AMQ147">
        <f t="shared" si="4480"/>
        <v>0</v>
      </c>
      <c r="AMR147">
        <f t="shared" si="4481"/>
        <v>0</v>
      </c>
      <c r="AMS147">
        <f t="shared" si="4482"/>
        <v>0</v>
      </c>
      <c r="AMT147">
        <f t="shared" si="4483"/>
        <v>0</v>
      </c>
      <c r="AMU147">
        <f t="shared" si="4484"/>
        <v>0</v>
      </c>
      <c r="AMV147">
        <f t="shared" si="4485"/>
        <v>0</v>
      </c>
      <c r="AMW147">
        <f t="shared" si="4486"/>
        <v>0</v>
      </c>
      <c r="AMX147">
        <f t="shared" si="4487"/>
        <v>0</v>
      </c>
      <c r="AMY147">
        <f t="shared" si="4488"/>
        <v>0</v>
      </c>
      <c r="AMZ147">
        <f t="shared" si="4489"/>
        <v>0</v>
      </c>
      <c r="ANA147">
        <f t="shared" si="4490"/>
        <v>0</v>
      </c>
      <c r="ANB147">
        <f t="shared" si="4491"/>
        <v>0</v>
      </c>
      <c r="ANC147">
        <f t="shared" si="4492"/>
        <v>0</v>
      </c>
      <c r="AND147">
        <f t="shared" si="4493"/>
        <v>0</v>
      </c>
      <c r="ANR147" s="4">
        <v>1454</v>
      </c>
      <c r="ANS147" s="4">
        <f t="shared" si="4494"/>
        <v>1454</v>
      </c>
      <c r="ANU147" s="4">
        <v>1508</v>
      </c>
      <c r="ANV147" t="str">
        <f t="shared" si="4495"/>
        <v>1503</v>
      </c>
      <c r="ANW147" t="str">
        <f t="shared" si="4496"/>
        <v>1502</v>
      </c>
      <c r="ANX147" t="str">
        <f t="shared" si="4497"/>
        <v>1496</v>
      </c>
      <c r="ANY147" t="str">
        <f t="shared" si="4498"/>
        <v>1481</v>
      </c>
      <c r="ANZ147" t="str">
        <f t="shared" si="4499"/>
        <v>1462</v>
      </c>
      <c r="AOA147" t="str">
        <f t="shared" si="4500"/>
        <v>1453</v>
      </c>
      <c r="AOB147" t="str">
        <f t="shared" si="4501"/>
        <v>1443</v>
      </c>
      <c r="AOC147" t="str">
        <f t="shared" si="4502"/>
        <v>1438</v>
      </c>
      <c r="AOD147" t="str">
        <f t="shared" si="4503"/>
        <v>1454</v>
      </c>
      <c r="AOE147" t="str">
        <f t="shared" si="4504"/>
        <v>1454</v>
      </c>
      <c r="AOF147" t="str">
        <f t="shared" si="4505"/>
        <v>1454</v>
      </c>
      <c r="AOG147" t="str">
        <f t="shared" si="4506"/>
        <v>1454</v>
      </c>
      <c r="AOH147" t="str">
        <f t="shared" si="4507"/>
        <v>1454</v>
      </c>
      <c r="AOI147" t="str">
        <f t="shared" si="4508"/>
        <v>1454</v>
      </c>
      <c r="AOJ147" t="str">
        <f t="shared" si="4509"/>
        <v>1454</v>
      </c>
      <c r="AOK147" t="str">
        <f t="shared" si="4510"/>
        <v>1454</v>
      </c>
      <c r="AOL147" t="str">
        <f t="shared" si="4511"/>
        <v>1454</v>
      </c>
      <c r="AOM147" t="str">
        <f t="shared" si="4512"/>
        <v>1454</v>
      </c>
      <c r="AON147" t="str">
        <f t="shared" si="4513"/>
        <v>1454</v>
      </c>
      <c r="AOO147" t="str">
        <f t="shared" si="4514"/>
        <v>1454</v>
      </c>
      <c r="AOP147" t="str">
        <f t="shared" si="4515"/>
        <v>1454</v>
      </c>
      <c r="AOQ147" t="str">
        <f t="shared" si="4516"/>
        <v>1454</v>
      </c>
      <c r="AOR147" t="str">
        <f t="shared" si="4517"/>
        <v>1454</v>
      </c>
      <c r="AOS147" t="str">
        <f t="shared" si="4518"/>
        <v>1454</v>
      </c>
      <c r="AOT147" t="str">
        <f t="shared" si="4519"/>
        <v>1454</v>
      </c>
      <c r="AOU147" t="str">
        <f t="shared" si="4520"/>
        <v>1454</v>
      </c>
      <c r="AOV147" t="str">
        <f t="shared" si="4521"/>
        <v>1454</v>
      </c>
      <c r="AOW147" t="str">
        <f t="shared" si="4522"/>
        <v>1454</v>
      </c>
      <c r="AOX147" t="str">
        <f t="shared" si="4523"/>
        <v>1454</v>
      </c>
      <c r="AOY147" t="str">
        <f t="shared" si="4524"/>
        <v>1454</v>
      </c>
      <c r="AOZ147" t="str">
        <f t="shared" si="4525"/>
        <v>1454</v>
      </c>
      <c r="APA147" t="str">
        <f t="shared" si="4526"/>
        <v>1454</v>
      </c>
      <c r="APB147" t="str">
        <f t="shared" si="4527"/>
        <v>1454</v>
      </c>
      <c r="APC147" t="str">
        <f t="shared" si="4528"/>
        <v>1454</v>
      </c>
      <c r="APD147" t="str">
        <f t="shared" si="4529"/>
        <v>1454</v>
      </c>
      <c r="APE147" t="str">
        <f t="shared" si="4530"/>
        <v>1454</v>
      </c>
      <c r="APF147" t="str">
        <f t="shared" si="4531"/>
        <v>1454</v>
      </c>
      <c r="APG147" t="str">
        <f t="shared" si="4532"/>
        <v>1454</v>
      </c>
      <c r="APH147" t="str">
        <f t="shared" si="4533"/>
        <v>1454</v>
      </c>
      <c r="API147" t="str">
        <f t="shared" si="4534"/>
        <v>1454</v>
      </c>
      <c r="APJ147" t="str">
        <f t="shared" si="4535"/>
        <v>1454</v>
      </c>
      <c r="APK147" t="str">
        <f t="shared" si="4536"/>
        <v>1454</v>
      </c>
      <c r="APL147" t="str">
        <f t="shared" si="4537"/>
        <v>1454</v>
      </c>
      <c r="APM147" t="str">
        <f t="shared" si="4538"/>
        <v>1454</v>
      </c>
      <c r="APN147" t="str">
        <f t="shared" si="4539"/>
        <v>1454</v>
      </c>
      <c r="APO147" t="str">
        <f t="shared" si="4540"/>
        <v>1454</v>
      </c>
      <c r="APP147" t="str">
        <f t="shared" si="4541"/>
        <v>1454</v>
      </c>
      <c r="APQ147" t="str">
        <f t="shared" si="4542"/>
        <v>1454</v>
      </c>
      <c r="APR147" t="str">
        <f t="shared" si="4543"/>
        <v>1454</v>
      </c>
      <c r="APS147" t="str">
        <f t="shared" si="4544"/>
        <v>1454</v>
      </c>
      <c r="APT147" t="str">
        <f t="shared" si="4545"/>
        <v>1454</v>
      </c>
      <c r="APU147" t="str">
        <f t="shared" si="4546"/>
        <v>1454</v>
      </c>
      <c r="APV147" t="str">
        <f t="shared" si="4547"/>
        <v>1454</v>
      </c>
      <c r="APW147" t="str">
        <f t="shared" si="4548"/>
        <v>1454</v>
      </c>
      <c r="APX147" t="str">
        <f t="shared" si="4549"/>
        <v>1454</v>
      </c>
      <c r="APY147" t="str">
        <f t="shared" si="4550"/>
        <v>1454</v>
      </c>
      <c r="APZ147" t="str">
        <f t="shared" si="4551"/>
        <v>1454</v>
      </c>
      <c r="AQA147" t="str">
        <f t="shared" si="4552"/>
        <v>1454</v>
      </c>
      <c r="AQB147" t="str">
        <f t="shared" si="4553"/>
        <v>1454</v>
      </c>
      <c r="AQC147" t="str">
        <f t="shared" si="4554"/>
        <v>1454</v>
      </c>
      <c r="AQD147" t="str">
        <f t="shared" si="4555"/>
        <v>1454</v>
      </c>
      <c r="AQE147" t="str">
        <f t="shared" si="4556"/>
        <v>1454</v>
      </c>
      <c r="AQF147" t="str">
        <f t="shared" si="4557"/>
        <v>1454</v>
      </c>
      <c r="AQG147" t="str">
        <f t="shared" si="4558"/>
        <v>1454</v>
      </c>
      <c r="AQH147" t="str">
        <f t="shared" si="4559"/>
        <v>1454</v>
      </c>
      <c r="AQI147" t="str">
        <f t="shared" si="4560"/>
        <v>1454</v>
      </c>
      <c r="AQJ147" t="str">
        <f t="shared" si="4561"/>
        <v>1454</v>
      </c>
      <c r="AQK147" t="str">
        <f t="shared" si="4562"/>
        <v>1454</v>
      </c>
      <c r="AQL147" t="str">
        <f t="shared" si="4563"/>
        <v>1454</v>
      </c>
      <c r="AQM147" t="str">
        <f t="shared" si="4564"/>
        <v>1454</v>
      </c>
      <c r="AQN147" t="str">
        <f t="shared" si="4565"/>
        <v>1454</v>
      </c>
      <c r="AQO147" t="str">
        <f t="shared" si="4566"/>
        <v>1454</v>
      </c>
      <c r="AQP147" t="str">
        <f t="shared" si="4567"/>
        <v>1454</v>
      </c>
      <c r="AQQ147" t="str">
        <f t="shared" si="4568"/>
        <v>1454</v>
      </c>
      <c r="AQR147" t="str">
        <f t="shared" si="4569"/>
        <v>1454</v>
      </c>
      <c r="AQS147" t="str">
        <f t="shared" si="4570"/>
        <v>1454</v>
      </c>
      <c r="AQT147" t="str">
        <f t="shared" si="4571"/>
        <v>1454</v>
      </c>
      <c r="AQU147" t="str">
        <f t="shared" si="4572"/>
        <v>1454</v>
      </c>
      <c r="AQV147" t="str">
        <f t="shared" si="4573"/>
        <v>1454</v>
      </c>
      <c r="AQW147" t="str">
        <f t="shared" si="4574"/>
        <v>1454</v>
      </c>
      <c r="AQX147" t="str">
        <f t="shared" si="4575"/>
        <v>1454</v>
      </c>
      <c r="AQY147" t="str">
        <f t="shared" si="4576"/>
        <v>1454</v>
      </c>
      <c r="AQZ147" t="str">
        <f t="shared" si="4577"/>
        <v>1454</v>
      </c>
      <c r="ARA147" t="str">
        <f t="shared" si="4578"/>
        <v>1454</v>
      </c>
      <c r="ARB147" t="str">
        <f t="shared" si="4579"/>
        <v>1454</v>
      </c>
      <c r="ARC147">
        <v>1508</v>
      </c>
      <c r="ARH147" s="5"/>
    </row>
    <row r="148" spans="1:1152" x14ac:dyDescent="0.2">
      <c r="A148">
        <v>76</v>
      </c>
      <c r="B148" s="17" t="s">
        <v>51</v>
      </c>
      <c r="C148" s="20">
        <f>VLOOKUP(A148, Rankings!$A$2:$AN$161, 40, FALSE)</f>
        <v>146</v>
      </c>
      <c r="D148" s="223" t="s">
        <v>219</v>
      </c>
      <c r="F148" s="4">
        <v>6</v>
      </c>
      <c r="G148" s="4">
        <v>4</v>
      </c>
      <c r="I148" s="5">
        <f t="shared" si="3664"/>
        <v>9</v>
      </c>
      <c r="L148" t="s">
        <v>1897</v>
      </c>
      <c r="M148" t="s">
        <v>2168</v>
      </c>
      <c r="N148" t="s">
        <v>2338</v>
      </c>
      <c r="O148" t="s">
        <v>2652</v>
      </c>
      <c r="P148" t="s">
        <v>2760</v>
      </c>
      <c r="Q148" t="s">
        <v>3056</v>
      </c>
      <c r="R148" t="s">
        <v>3280</v>
      </c>
      <c r="S148" t="s">
        <v>3519</v>
      </c>
      <c r="T148" t="s">
        <v>3767</v>
      </c>
      <c r="U148" t="s">
        <v>10</v>
      </c>
      <c r="V148" t="s">
        <v>10</v>
      </c>
      <c r="W148" t="str">
        <f>Rankings!D147</f>
        <v>-</v>
      </c>
      <c r="X148" t="s">
        <v>10</v>
      </c>
      <c r="Y148" t="s">
        <v>10</v>
      </c>
      <c r="Z148" t="s">
        <v>10</v>
      </c>
      <c r="AA148" t="s">
        <v>10</v>
      </c>
      <c r="AB148" t="s">
        <v>10</v>
      </c>
      <c r="AC148" t="s">
        <v>10</v>
      </c>
      <c r="AD148" t="s">
        <v>10</v>
      </c>
      <c r="AE148" t="s">
        <v>10</v>
      </c>
      <c r="AF148" t="s">
        <v>10</v>
      </c>
      <c r="AG148" t="s">
        <v>10</v>
      </c>
      <c r="AH148" t="s">
        <v>10</v>
      </c>
      <c r="AI148" t="s">
        <v>10</v>
      </c>
      <c r="AJ148" t="s">
        <v>10</v>
      </c>
      <c r="AK148" t="s">
        <v>10</v>
      </c>
      <c r="AL148" t="s">
        <v>10</v>
      </c>
      <c r="AM148" t="s">
        <v>10</v>
      </c>
      <c r="AN148" t="s">
        <v>10</v>
      </c>
      <c r="AO148" t="s">
        <v>10</v>
      </c>
      <c r="AP148" t="s">
        <v>10</v>
      </c>
      <c r="AQ148" t="s">
        <v>10</v>
      </c>
      <c r="AR148" t="s">
        <v>10</v>
      </c>
      <c r="AS148" t="s">
        <v>10</v>
      </c>
      <c r="AT148" t="s">
        <v>10</v>
      </c>
      <c r="AU148" t="s">
        <v>10</v>
      </c>
      <c r="AV148" t="s">
        <v>10</v>
      </c>
      <c r="AW148" t="s">
        <v>10</v>
      </c>
      <c r="AX148" t="s">
        <v>10</v>
      </c>
      <c r="AY148" t="s">
        <v>10</v>
      </c>
      <c r="AZ148" t="s">
        <v>10</v>
      </c>
      <c r="BA148" t="s">
        <v>10</v>
      </c>
      <c r="BB148" t="s">
        <v>10</v>
      </c>
      <c r="BC148" t="s">
        <v>10</v>
      </c>
      <c r="BD148" t="s">
        <v>10</v>
      </c>
      <c r="BE148" t="s">
        <v>10</v>
      </c>
      <c r="BF148" t="s">
        <v>10</v>
      </c>
      <c r="BG148" t="s">
        <v>10</v>
      </c>
      <c r="BH148" t="s">
        <v>10</v>
      </c>
      <c r="BI148" t="s">
        <v>10</v>
      </c>
      <c r="BJ148" t="s">
        <v>10</v>
      </c>
      <c r="BK148" t="s">
        <v>10</v>
      </c>
      <c r="BL148" t="s">
        <v>10</v>
      </c>
      <c r="BM148" t="s">
        <v>10</v>
      </c>
      <c r="BN148" t="s">
        <v>10</v>
      </c>
      <c r="BO148" t="s">
        <v>10</v>
      </c>
      <c r="BP148" t="s">
        <v>10</v>
      </c>
      <c r="BQ148" t="s">
        <v>10</v>
      </c>
      <c r="BR148" t="s">
        <v>10</v>
      </c>
      <c r="BS148" t="s">
        <v>10</v>
      </c>
      <c r="BT148" t="s">
        <v>10</v>
      </c>
      <c r="BU148" t="s">
        <v>10</v>
      </c>
      <c r="BV148" t="s">
        <v>10</v>
      </c>
      <c r="BW148" t="s">
        <v>10</v>
      </c>
      <c r="BX148" t="s">
        <v>10</v>
      </c>
      <c r="BY148" t="s">
        <v>10</v>
      </c>
      <c r="BZ148" t="s">
        <v>10</v>
      </c>
      <c r="CA148" t="s">
        <v>10</v>
      </c>
      <c r="CB148" t="s">
        <v>10</v>
      </c>
      <c r="CC148" t="s">
        <v>10</v>
      </c>
      <c r="CD148" t="s">
        <v>10</v>
      </c>
      <c r="CE148" t="s">
        <v>10</v>
      </c>
      <c r="CF148" t="s">
        <v>10</v>
      </c>
      <c r="CG148" t="s">
        <v>10</v>
      </c>
      <c r="CH148" t="s">
        <v>10</v>
      </c>
      <c r="CI148" t="s">
        <v>10</v>
      </c>
      <c r="CJ148" t="s">
        <v>10</v>
      </c>
      <c r="CK148" t="s">
        <v>10</v>
      </c>
      <c r="CL148" t="s">
        <v>10</v>
      </c>
      <c r="CM148" t="s">
        <v>10</v>
      </c>
      <c r="CN148" t="s">
        <v>10</v>
      </c>
      <c r="CO148" t="s">
        <v>10</v>
      </c>
      <c r="CP148" t="s">
        <v>10</v>
      </c>
      <c r="CQ148" t="s">
        <v>10</v>
      </c>
      <c r="CR148" t="s">
        <v>10</v>
      </c>
      <c r="CT148" s="4">
        <f t="shared" si="3665"/>
        <v>0</v>
      </c>
      <c r="CU148" s="4">
        <f t="shared" si="3666"/>
        <v>0</v>
      </c>
      <c r="CV148" s="4">
        <f t="shared" si="3667"/>
        <v>0</v>
      </c>
      <c r="CW148" s="4">
        <f t="shared" si="3668"/>
        <v>5</v>
      </c>
      <c r="CX148" s="4">
        <f t="shared" si="3669"/>
        <v>0</v>
      </c>
      <c r="CY148" s="4">
        <f t="shared" si="3670"/>
        <v>0</v>
      </c>
      <c r="CZ148" s="4">
        <f t="shared" si="3671"/>
        <v>0</v>
      </c>
      <c r="DA148" s="4">
        <f t="shared" si="3672"/>
        <v>2</v>
      </c>
      <c r="DB148" s="4">
        <f t="shared" si="3673"/>
        <v>0</v>
      </c>
      <c r="DC148" s="4">
        <f t="shared" si="3674"/>
        <v>0</v>
      </c>
      <c r="DD148" s="4">
        <f t="shared" si="3675"/>
        <v>0</v>
      </c>
      <c r="DE148" s="4">
        <f t="shared" si="3676"/>
        <v>2</v>
      </c>
      <c r="DF148" s="4">
        <f t="shared" si="3677"/>
        <v>0</v>
      </c>
      <c r="DG148" s="4">
        <f t="shared" si="3678"/>
        <v>0</v>
      </c>
      <c r="DH148" s="4">
        <f t="shared" si="3679"/>
        <v>0</v>
      </c>
      <c r="DI148" s="152">
        <f t="shared" si="3680"/>
        <v>0</v>
      </c>
      <c r="DJ148" s="153">
        <f t="shared" si="3681"/>
        <v>0</v>
      </c>
      <c r="DK148" s="4">
        <f t="shared" si="3682"/>
        <v>5</v>
      </c>
      <c r="DL148" s="4">
        <f t="shared" si="3683"/>
        <v>0</v>
      </c>
      <c r="DM148" s="4">
        <f t="shared" si="3684"/>
        <v>2</v>
      </c>
      <c r="DN148" s="4">
        <f t="shared" si="3685"/>
        <v>0</v>
      </c>
      <c r="DO148" s="4">
        <f t="shared" si="3686"/>
        <v>2</v>
      </c>
      <c r="DP148" s="4">
        <f t="shared" si="3687"/>
        <v>0</v>
      </c>
      <c r="DQ148" s="4">
        <f t="shared" si="3688"/>
        <v>0</v>
      </c>
      <c r="DR148" s="4">
        <f t="shared" si="3689"/>
        <v>0</v>
      </c>
      <c r="DS148" s="4">
        <f t="shared" si="3690"/>
        <v>0</v>
      </c>
      <c r="DT148" s="4">
        <f t="shared" si="3691"/>
        <v>0</v>
      </c>
      <c r="DU148" t="str">
        <f t="shared" si="3692"/>
        <v>0R</v>
      </c>
      <c r="DV148" t="str">
        <f t="shared" si="3693"/>
        <v>0R</v>
      </c>
      <c r="DW148" t="str">
        <f t="shared" si="3694"/>
        <v>0R</v>
      </c>
      <c r="DX148" t="str">
        <f t="shared" si="3695"/>
        <v>0S</v>
      </c>
      <c r="DY148" t="str">
        <f t="shared" si="3696"/>
        <v>0S</v>
      </c>
      <c r="DZ148" t="str">
        <f t="shared" si="3697"/>
        <v>0R</v>
      </c>
      <c r="EA148" t="str">
        <f t="shared" si="3698"/>
        <v>0L</v>
      </c>
      <c r="EB148" t="str">
        <f t="shared" si="3699"/>
        <v>0L</v>
      </c>
      <c r="EC148" t="str">
        <f t="shared" si="3700"/>
        <v>0R</v>
      </c>
      <c r="ED148">
        <f t="shared" si="3701"/>
        <v>0</v>
      </c>
      <c r="EE148">
        <f t="shared" si="3702"/>
        <v>0</v>
      </c>
      <c r="EF148">
        <f t="shared" si="3703"/>
        <v>0</v>
      </c>
      <c r="EG148">
        <f t="shared" si="3704"/>
        <v>0</v>
      </c>
      <c r="EH148">
        <f t="shared" si="3705"/>
        <v>0</v>
      </c>
      <c r="EI148">
        <f t="shared" si="3706"/>
        <v>0</v>
      </c>
      <c r="EJ148">
        <f t="shared" si="3707"/>
        <v>0</v>
      </c>
      <c r="EK148">
        <f t="shared" si="3708"/>
        <v>0</v>
      </c>
      <c r="EL148">
        <f t="shared" si="3709"/>
        <v>0</v>
      </c>
      <c r="EM148">
        <f t="shared" si="3710"/>
        <v>0</v>
      </c>
      <c r="EN148">
        <f t="shared" si="3711"/>
        <v>0</v>
      </c>
      <c r="EO148">
        <f t="shared" si="3712"/>
        <v>0</v>
      </c>
      <c r="EP148">
        <f t="shared" si="3713"/>
        <v>0</v>
      </c>
      <c r="EQ148">
        <f t="shared" si="3714"/>
        <v>0</v>
      </c>
      <c r="ER148">
        <f t="shared" si="3715"/>
        <v>0</v>
      </c>
      <c r="ES148">
        <f t="shared" si="3716"/>
        <v>0</v>
      </c>
      <c r="ET148">
        <f t="shared" si="3717"/>
        <v>0</v>
      </c>
      <c r="EU148">
        <f t="shared" si="3718"/>
        <v>0</v>
      </c>
      <c r="EV148">
        <f t="shared" si="3719"/>
        <v>0</v>
      </c>
      <c r="EW148">
        <f t="shared" si="3720"/>
        <v>0</v>
      </c>
      <c r="EX148">
        <f t="shared" si="3721"/>
        <v>0</v>
      </c>
      <c r="EY148">
        <f t="shared" si="3722"/>
        <v>0</v>
      </c>
      <c r="EZ148">
        <f t="shared" si="3723"/>
        <v>0</v>
      </c>
      <c r="FA148">
        <f t="shared" si="3724"/>
        <v>0</v>
      </c>
      <c r="FB148">
        <f t="shared" si="3725"/>
        <v>0</v>
      </c>
      <c r="FC148">
        <f t="shared" si="3726"/>
        <v>0</v>
      </c>
      <c r="FD148">
        <f t="shared" si="3727"/>
        <v>0</v>
      </c>
      <c r="FE148">
        <f t="shared" si="3728"/>
        <v>0</v>
      </c>
      <c r="FF148">
        <f t="shared" si="3729"/>
        <v>0</v>
      </c>
      <c r="FG148">
        <f t="shared" si="3730"/>
        <v>0</v>
      </c>
      <c r="FH148">
        <f t="shared" si="3731"/>
        <v>0</v>
      </c>
      <c r="FI148">
        <f t="shared" si="3732"/>
        <v>0</v>
      </c>
      <c r="FJ148">
        <f t="shared" si="3733"/>
        <v>0</v>
      </c>
      <c r="FK148">
        <f t="shared" si="3734"/>
        <v>0</v>
      </c>
      <c r="FL148">
        <f t="shared" si="3735"/>
        <v>0</v>
      </c>
      <c r="FM148">
        <f t="shared" si="3736"/>
        <v>0</v>
      </c>
      <c r="FN148">
        <f t="shared" si="3737"/>
        <v>0</v>
      </c>
      <c r="FO148">
        <f t="shared" si="3738"/>
        <v>0</v>
      </c>
      <c r="FP148">
        <f t="shared" si="3739"/>
        <v>0</v>
      </c>
      <c r="FQ148">
        <f t="shared" si="3740"/>
        <v>0</v>
      </c>
      <c r="FR148">
        <f t="shared" si="3741"/>
        <v>0</v>
      </c>
      <c r="FS148">
        <f t="shared" si="3742"/>
        <v>0</v>
      </c>
      <c r="FT148">
        <f t="shared" si="3743"/>
        <v>0</v>
      </c>
      <c r="FU148">
        <f t="shared" si="3744"/>
        <v>0</v>
      </c>
      <c r="FV148">
        <f t="shared" si="3745"/>
        <v>0</v>
      </c>
      <c r="FW148">
        <f t="shared" si="3746"/>
        <v>0</v>
      </c>
      <c r="FX148">
        <f t="shared" si="3747"/>
        <v>0</v>
      </c>
      <c r="FY148">
        <f t="shared" si="3748"/>
        <v>0</v>
      </c>
      <c r="FZ148">
        <f t="shared" si="3749"/>
        <v>0</v>
      </c>
      <c r="GA148">
        <f t="shared" si="3750"/>
        <v>0</v>
      </c>
      <c r="GB148">
        <f t="shared" si="3751"/>
        <v>0</v>
      </c>
      <c r="GC148">
        <f t="shared" si="3752"/>
        <v>0</v>
      </c>
      <c r="GD148">
        <f t="shared" si="3753"/>
        <v>0</v>
      </c>
      <c r="GE148">
        <f t="shared" si="3754"/>
        <v>0</v>
      </c>
      <c r="GF148">
        <f t="shared" si="3755"/>
        <v>0</v>
      </c>
      <c r="GG148">
        <f t="shared" si="3756"/>
        <v>0</v>
      </c>
      <c r="GH148">
        <f t="shared" si="3757"/>
        <v>0</v>
      </c>
      <c r="GI148">
        <f t="shared" si="3758"/>
        <v>0</v>
      </c>
      <c r="GJ148">
        <f t="shared" si="3759"/>
        <v>0</v>
      </c>
      <c r="GK148">
        <f t="shared" si="3760"/>
        <v>0</v>
      </c>
      <c r="GL148">
        <f t="shared" si="3761"/>
        <v>0</v>
      </c>
      <c r="GM148">
        <f t="shared" si="3762"/>
        <v>0</v>
      </c>
      <c r="GN148">
        <f t="shared" si="3763"/>
        <v>0</v>
      </c>
      <c r="GO148">
        <f t="shared" si="3764"/>
        <v>0</v>
      </c>
      <c r="GP148">
        <f t="shared" si="3765"/>
        <v>0</v>
      </c>
      <c r="GQ148">
        <f t="shared" si="3766"/>
        <v>0</v>
      </c>
      <c r="GR148">
        <f t="shared" si="3767"/>
        <v>0</v>
      </c>
      <c r="GS148">
        <f t="shared" si="3768"/>
        <v>0</v>
      </c>
      <c r="GT148">
        <f t="shared" si="3769"/>
        <v>0</v>
      </c>
      <c r="GU148">
        <f t="shared" si="3770"/>
        <v>0</v>
      </c>
      <c r="GV148">
        <f t="shared" si="3771"/>
        <v>0</v>
      </c>
      <c r="GW148">
        <f t="shared" si="3772"/>
        <v>0</v>
      </c>
      <c r="GX148">
        <f t="shared" si="3773"/>
        <v>0</v>
      </c>
      <c r="GY148">
        <f t="shared" si="3774"/>
        <v>0</v>
      </c>
      <c r="GZ148">
        <f t="shared" si="3775"/>
        <v>0</v>
      </c>
      <c r="HA148">
        <f t="shared" si="3776"/>
        <v>0</v>
      </c>
      <c r="HB148" s="176" t="s">
        <v>269</v>
      </c>
      <c r="HC148" s="89">
        <f t="shared" si="3777"/>
        <v>324.39159796291597</v>
      </c>
      <c r="HD148" s="89">
        <f t="shared" si="3778"/>
        <v>148.31113191626238</v>
      </c>
      <c r="HE148" s="89">
        <f t="shared" si="3779"/>
        <v>104.68404826343252</v>
      </c>
      <c r="HF148" s="89">
        <f t="shared" si="3780"/>
        <v>0</v>
      </c>
      <c r="HH148" s="88">
        <f t="shared" si="3781"/>
        <v>577.38677814261086</v>
      </c>
      <c r="HI148" s="88">
        <f t="shared" si="3782"/>
        <v>52.342024131716258</v>
      </c>
      <c r="HK148">
        <f>IFERROR(VLOOKUP(_xlfn.NUMBERVALUE(MID(L148, SEARCH("!", L148)+1, SEARCH("+", L148)-SEARCH("!", L148)-1)), Rankings!$A$2:$BK$161, 63, FALSE),0)</f>
        <v>77.505107152401649</v>
      </c>
      <c r="HL148">
        <f>IFERROR(VLOOKUP(_xlfn.NUMBERVALUE(MID(M148, SEARCH("!", M148)+1, SEARCH("+", M148)-SEARCH("!", M148)-1)), Rankings!$A$2:$BK$161, 63, FALSE),0)</f>
        <v>63.622571586060495</v>
      </c>
      <c r="HM148">
        <f>IFERROR(VLOOKUP(_xlfn.NUMBERVALUE(MID(N148, SEARCH("!", N148)+1, SEARCH("+", N148)-SEARCH("!", N148)-1)), Rankings!$A$2:$BK$161, 63, FALSE),0)</f>
        <v>53.358969418246566</v>
      </c>
      <c r="HN148">
        <f>IFERROR(VLOOKUP(_xlfn.NUMBERVALUE(MID(O148, SEARCH("!", O148)+1, SEARCH("+", O148)-SEARCH("!", O148)-1)), Rankings!$A$2:$BK$161, 63, FALSE),0)</f>
        <v>79.378847829880058</v>
      </c>
      <c r="HO148">
        <f>IFERROR(VLOOKUP(_xlfn.NUMBERVALUE(MID(P148, SEARCH("!", P148)+1, SEARCH("+", P148)-SEARCH("!", P148)-1)), Rankings!$A$2:$BK$161, 63, FALSE),0)</f>
        <v>25.305200433552464</v>
      </c>
      <c r="HP148">
        <f>IFERROR(VLOOKUP(_xlfn.NUMBERVALUE(MID(Q148, SEARCH("!", Q148)+1, SEARCH("+", Q148)-SEARCH("!", Q148)-1)), Rankings!$A$2:$BK$161, 63, FALSE),0)</f>
        <v>84.359792455066213</v>
      </c>
      <c r="HQ148">
        <f>IFERROR(VLOOKUP(_xlfn.NUMBERVALUE(MID(R148, SEARCH("!", R148)+1, SEARCH("+", R148)-SEARCH("!", R148)-1)), Rankings!$A$2:$BK$161, 63, FALSE),0)</f>
        <v>70.985739791501047</v>
      </c>
      <c r="HR148">
        <f>IFERROR(VLOOKUP(_xlfn.NUMBERVALUE(MID(S148, SEARCH("!", S148)+1, SEARCH("+", S148)-SEARCH("!", S148)-1)), Rankings!$A$2:$BK$161, 63, FALSE),0)</f>
        <v>77.325392124761336</v>
      </c>
      <c r="HS148">
        <f>IFERROR(VLOOKUP(_xlfn.NUMBERVALUE(MID(T148, SEARCH("!", T148)+1, SEARCH("+", T148)-SEARCH("!", T148)-1)), Rankings!$A$2:$BK$161, 63, FALSE),0)</f>
        <v>45.545157351141022</v>
      </c>
      <c r="HT148">
        <f>IFERROR(VLOOKUP(_xlfn.NUMBERVALUE(MID(U148, SEARCH("!", U148)+1, SEARCH("+", U148)-SEARCH("!", U148)-1)), Rankings!$A$2:$BK$161, 63, FALSE),0)</f>
        <v>0</v>
      </c>
      <c r="HU148">
        <f>IFERROR(VLOOKUP(_xlfn.NUMBERVALUE(MID(V148, SEARCH("!", V148)+1, SEARCH("+", V148)-SEARCH("!", V148)-1)), Rankings!$A$2:$BK$161, 63, FALSE),0)</f>
        <v>0</v>
      </c>
      <c r="HV148">
        <f>IFERROR(VLOOKUP(_xlfn.NUMBERVALUE(MID(W148, SEARCH("!", W148)+1, SEARCH("+", W148)-SEARCH("!", W148)-1)), Rankings!$A$2:$BK$161, 63, FALSE),0)</f>
        <v>0</v>
      </c>
      <c r="HW148">
        <f>IFERROR(VLOOKUP(_xlfn.NUMBERVALUE(MID(X148, SEARCH("!", X148)+1, SEARCH("+", X148)-SEARCH("!", X148)-1)), Rankings!$A$2:$BK$161, 63, FALSE),0)</f>
        <v>0</v>
      </c>
      <c r="HX148">
        <f>IFERROR(VLOOKUP(_xlfn.NUMBERVALUE(MID(Y148, SEARCH("!", Y148)+1, SEARCH("+", Y148)-SEARCH("!", Y148)-1)), Rankings!$A$2:$BK$161, 63, FALSE),0)</f>
        <v>0</v>
      </c>
      <c r="HY148">
        <f>IFERROR(VLOOKUP(_xlfn.NUMBERVALUE(MID(Z148, SEARCH("!", Z148)+1, SEARCH("+", Z148)-SEARCH("!", Z148)-1)), Rankings!$A$2:$BK$161, 63, FALSE),0)</f>
        <v>0</v>
      </c>
      <c r="HZ148">
        <f>IFERROR(VLOOKUP(_xlfn.NUMBERVALUE(MID(AA148, SEARCH("!", AA148)+1, SEARCH("+", AA148)-SEARCH("!", AA148)-1)), Rankings!$A$2:$BK$161, 63, FALSE),0)</f>
        <v>0</v>
      </c>
      <c r="IA148">
        <f>IFERROR(VLOOKUP(_xlfn.NUMBERVALUE(MID(AB148, SEARCH("!", AB148)+1, SEARCH("+", AB148)-SEARCH("!", AB148)-1)), Rankings!$A$2:$BK$161, 63, FALSE),0)</f>
        <v>0</v>
      </c>
      <c r="IB148">
        <f>IFERROR(VLOOKUP(_xlfn.NUMBERVALUE(MID(AC148, SEARCH("!", AC148)+1, SEARCH("+", AC148)-SEARCH("!", AC148)-1)), Rankings!$A$2:$BK$161, 63, FALSE),0)</f>
        <v>0</v>
      </c>
      <c r="IC148">
        <f>IFERROR(VLOOKUP(_xlfn.NUMBERVALUE(MID(AD148, SEARCH("!", AD148)+1, SEARCH("+", AD148)-SEARCH("!", AD148)-1)), Rankings!$A$2:$BK$161, 63, FALSE),0)</f>
        <v>0</v>
      </c>
      <c r="ID148">
        <f>IFERROR(VLOOKUP(_xlfn.NUMBERVALUE(MID(AE148, SEARCH("!", AE148)+1, SEARCH("+", AE148)-SEARCH("!", AE148)-1)), Rankings!$A$2:$BK$161, 63, FALSE),0)</f>
        <v>0</v>
      </c>
      <c r="IE148">
        <f>IFERROR(VLOOKUP(_xlfn.NUMBERVALUE(MID(AF148, SEARCH("!", AF148)+1, SEARCH("+", AF148)-SEARCH("!", AF148)-1)), Rankings!$A$2:$BK$161, 63, FALSE),0)</f>
        <v>0</v>
      </c>
      <c r="IF148">
        <f>IFERROR(VLOOKUP(_xlfn.NUMBERVALUE(MID(AG148, SEARCH("!", AG148)+1, SEARCH("+", AG148)-SEARCH("!", AG148)-1)), Rankings!$A$2:$BK$161, 63, FALSE),0)</f>
        <v>0</v>
      </c>
      <c r="IG148">
        <f>IFERROR(VLOOKUP(_xlfn.NUMBERVALUE(MID(AH148, SEARCH("!", AH148)+1, SEARCH("+", AH148)-SEARCH("!", AH148)-1)), Rankings!$A$2:$BK$161, 63, FALSE),0)</f>
        <v>0</v>
      </c>
      <c r="IH148">
        <f>IFERROR(VLOOKUP(_xlfn.NUMBERVALUE(MID(AI148, SEARCH("!", AI148)+1, SEARCH("+", AI148)-SEARCH("!", AI148)-1)), Rankings!$A$2:$BK$161, 63, FALSE),0)</f>
        <v>0</v>
      </c>
      <c r="II148">
        <f>IFERROR(VLOOKUP(_xlfn.NUMBERVALUE(MID(AJ148, SEARCH("!", AJ148)+1, SEARCH("+", AJ148)-SEARCH("!", AJ148)-1)), Rankings!$A$2:$BK$161, 63, FALSE),0)</f>
        <v>0</v>
      </c>
      <c r="IJ148">
        <f>IFERROR(VLOOKUP(_xlfn.NUMBERVALUE(MID(AK148, SEARCH("!", AK148)+1, SEARCH("+", AK148)-SEARCH("!", AK148)-1)), Rankings!$A$2:$BK$161, 63, FALSE),0)</f>
        <v>0</v>
      </c>
      <c r="IK148">
        <f>IFERROR(VLOOKUP(_xlfn.NUMBERVALUE(MID(AL148, SEARCH("!", AL148)+1, SEARCH("+", AL148)-SEARCH("!", AL148)-1)), Rankings!$A$2:$BK$161, 63, FALSE),0)</f>
        <v>0</v>
      </c>
      <c r="IL148">
        <f>IFERROR(VLOOKUP(_xlfn.NUMBERVALUE(MID(AM148, SEARCH("!", AM148)+1, SEARCH("+", AM148)-SEARCH("!", AM148)-1)), Rankings!$A$2:$BK$161, 63, FALSE),0)</f>
        <v>0</v>
      </c>
      <c r="IM148">
        <f>IFERROR(VLOOKUP(_xlfn.NUMBERVALUE(MID(AN148, SEARCH("!", AN148)+1, SEARCH("+", AN148)-SEARCH("!", AN148)-1)), Rankings!$A$2:$BK$161, 63, FALSE),0)</f>
        <v>0</v>
      </c>
      <c r="IN148">
        <f>IFERROR(VLOOKUP(_xlfn.NUMBERVALUE(MID(AO148, SEARCH("!", AO148)+1, SEARCH("+", AO148)-SEARCH("!", AO148)-1)), Rankings!$A$2:$BK$161, 63, FALSE),0)</f>
        <v>0</v>
      </c>
      <c r="IO148">
        <f>IFERROR(VLOOKUP(_xlfn.NUMBERVALUE(MID(AP148, SEARCH("!", AP148)+1, SEARCH("+", AP148)-SEARCH("!", AP148)-1)), Rankings!$A$2:$BK$161, 63, FALSE),0)</f>
        <v>0</v>
      </c>
      <c r="IP148">
        <f>IFERROR(VLOOKUP(_xlfn.NUMBERVALUE(MID(AQ148, SEARCH("!", AQ148)+1, SEARCH("+", AQ148)-SEARCH("!", AQ148)-1)), Rankings!$A$2:$BK$161, 63, FALSE),0)</f>
        <v>0</v>
      </c>
      <c r="IQ148">
        <f>IFERROR(VLOOKUP(_xlfn.NUMBERVALUE(MID(AR148, SEARCH("!", AR148)+1, SEARCH("+", AR148)-SEARCH("!", AR148)-1)), Rankings!$A$2:$BK$161, 63, FALSE),0)</f>
        <v>0</v>
      </c>
      <c r="IR148">
        <f>IFERROR(VLOOKUP(_xlfn.NUMBERVALUE(MID(AS148, SEARCH("!", AS148)+1, SEARCH("+", AS148)-SEARCH("!", AS148)-1)), Rankings!$A$2:$BK$161, 63, FALSE),0)</f>
        <v>0</v>
      </c>
      <c r="IS148">
        <f>IFERROR(VLOOKUP(_xlfn.NUMBERVALUE(MID(AT148, SEARCH("!", AT148)+1, SEARCH("+", AT148)-SEARCH("!", AT148)-1)), Rankings!$A$2:$BK$161, 63, FALSE),0)</f>
        <v>0</v>
      </c>
      <c r="IT148">
        <f>IFERROR(VLOOKUP(_xlfn.NUMBERVALUE(MID(AU148, SEARCH("!", AU148)+1, SEARCH("+", AU148)-SEARCH("!", AU148)-1)), Rankings!$A$2:$BK$161, 63, FALSE),0)</f>
        <v>0</v>
      </c>
      <c r="IU148">
        <f>IFERROR(VLOOKUP(_xlfn.NUMBERVALUE(MID(AV148, SEARCH("!", AV148)+1, SEARCH("+", AV148)-SEARCH("!", AV148)-1)), Rankings!$A$2:$BK$161, 63, FALSE),0)</f>
        <v>0</v>
      </c>
      <c r="IV148">
        <f>IFERROR(VLOOKUP(_xlfn.NUMBERVALUE(MID(AW148, SEARCH("!", AW148)+1, SEARCH("+", AW148)-SEARCH("!", AW148)-1)), Rankings!$A$2:$BK$161, 63, FALSE),0)</f>
        <v>0</v>
      </c>
      <c r="IW148">
        <f>IFERROR(VLOOKUP(_xlfn.NUMBERVALUE(MID(AX148, SEARCH("!", AX148)+1, SEARCH("+", AX148)-SEARCH("!", AX148)-1)), Rankings!$A$2:$BK$161, 63, FALSE),0)</f>
        <v>0</v>
      </c>
      <c r="IX148">
        <f>IFERROR(VLOOKUP(_xlfn.NUMBERVALUE(MID(AY148, SEARCH("!", AY148)+1, SEARCH("+", AY148)-SEARCH("!", AY148)-1)), Rankings!$A$2:$BK$161, 63, FALSE),0)</f>
        <v>0</v>
      </c>
      <c r="IY148">
        <f>IFERROR(VLOOKUP(_xlfn.NUMBERVALUE(MID(AZ148, SEARCH("!", AZ148)+1, SEARCH("+", AZ148)-SEARCH("!", AZ148)-1)), Rankings!$A$2:$BK$161, 63, FALSE),0)</f>
        <v>0</v>
      </c>
      <c r="IZ148">
        <f>IFERROR(VLOOKUP(_xlfn.NUMBERVALUE(MID(BA148, SEARCH("!", BA148)+1, SEARCH("+", BA148)-SEARCH("!", BA148)-1)), Rankings!$A$2:$BK$161, 63, FALSE),0)</f>
        <v>0</v>
      </c>
      <c r="JA148">
        <f>IFERROR(VLOOKUP(_xlfn.NUMBERVALUE(MID(BB148, SEARCH("!", BB148)+1, SEARCH("+", BB148)-SEARCH("!", BB148)-1)), Rankings!$A$2:$BK$161, 63, FALSE),0)</f>
        <v>0</v>
      </c>
      <c r="JB148">
        <f>IFERROR(VLOOKUP(_xlfn.NUMBERVALUE(MID(BC148, SEARCH("!", BC148)+1, SEARCH("+", BC148)-SEARCH("!", BC148)-1)), Rankings!$A$2:$BK$161, 63, FALSE),0)</f>
        <v>0</v>
      </c>
      <c r="JC148">
        <f>IFERROR(VLOOKUP(_xlfn.NUMBERVALUE(MID(BD148, SEARCH("!", BD148)+1, SEARCH("+", BD148)-SEARCH("!", BD148)-1)), Rankings!$A$2:$BK$161, 63, FALSE),0)</f>
        <v>0</v>
      </c>
      <c r="JD148">
        <f>IFERROR(VLOOKUP(_xlfn.NUMBERVALUE(MID(BE148, SEARCH("!", BE148)+1, SEARCH("+", BE148)-SEARCH("!", BE148)-1)), Rankings!$A$2:$BK$161, 63, FALSE),0)</f>
        <v>0</v>
      </c>
      <c r="JE148">
        <f>IFERROR(VLOOKUP(_xlfn.NUMBERVALUE(MID(BF148, SEARCH("!", BF148)+1, SEARCH("+", BF148)-SEARCH("!", BF148)-1)), Rankings!$A$2:$BK$161, 63, FALSE),0)</f>
        <v>0</v>
      </c>
      <c r="JF148">
        <f>IFERROR(VLOOKUP(_xlfn.NUMBERVALUE(MID(BG148, SEARCH("!", BG148)+1, SEARCH("+", BG148)-SEARCH("!", BG148)-1)), Rankings!$A$2:$BK$161, 63, FALSE),0)</f>
        <v>0</v>
      </c>
      <c r="JG148">
        <f>IFERROR(VLOOKUP(_xlfn.NUMBERVALUE(MID(BH148, SEARCH("!", BH148)+1, SEARCH("+", BH148)-SEARCH("!", BH148)-1)), Rankings!$A$2:$BK$161, 63, FALSE),0)</f>
        <v>0</v>
      </c>
      <c r="JH148">
        <f>IFERROR(VLOOKUP(_xlfn.NUMBERVALUE(MID(BI148, SEARCH("!", BI148)+1, SEARCH("+", BI148)-SEARCH("!", BI148)-1)), Rankings!$A$2:$BK$161, 63, FALSE),0)</f>
        <v>0</v>
      </c>
      <c r="JI148">
        <f>IFERROR(VLOOKUP(_xlfn.NUMBERVALUE(MID(BJ148, SEARCH("!", BJ148)+1, SEARCH("+", BJ148)-SEARCH("!", BJ148)-1)), Rankings!$A$2:$BK$161, 63, FALSE),0)</f>
        <v>0</v>
      </c>
      <c r="JJ148">
        <f>IFERROR(VLOOKUP(_xlfn.NUMBERVALUE(MID(BK148, SEARCH("!", BK148)+1, SEARCH("+", BK148)-SEARCH("!", BK148)-1)), Rankings!$A$2:$BK$161, 63, FALSE),0)</f>
        <v>0</v>
      </c>
      <c r="JK148">
        <f>IFERROR(VLOOKUP(_xlfn.NUMBERVALUE(MID(BL148, SEARCH("!", BL148)+1, SEARCH("+", BL148)-SEARCH("!", BL148)-1)), Rankings!$A$2:$BK$161, 63, FALSE),0)</f>
        <v>0</v>
      </c>
      <c r="JL148">
        <f>IFERROR(VLOOKUP(_xlfn.NUMBERVALUE(MID(BM148, SEARCH("!", BM148)+1, SEARCH("+", BM148)-SEARCH("!", BM148)-1)), Rankings!$A$2:$BK$161, 63, FALSE),0)</f>
        <v>0</v>
      </c>
      <c r="JM148">
        <f>IFERROR(VLOOKUP(_xlfn.NUMBERVALUE(MID(BN148, SEARCH("!", BN148)+1, SEARCH("+", BN148)-SEARCH("!", BN148)-1)), Rankings!$A$2:$BK$161, 63, FALSE),0)</f>
        <v>0</v>
      </c>
      <c r="JN148">
        <f>IFERROR(VLOOKUP(_xlfn.NUMBERVALUE(MID(BO148, SEARCH("!", BO148)+1, SEARCH("+", BO148)-SEARCH("!", BO148)-1)), Rankings!$A$2:$BK$161, 63, FALSE),0)</f>
        <v>0</v>
      </c>
      <c r="JO148">
        <f>IFERROR(VLOOKUP(_xlfn.NUMBERVALUE(MID(BP148, SEARCH("!", BP148)+1, SEARCH("+", BP148)-SEARCH("!", BP148)-1)), Rankings!$A$2:$BK$161, 63, FALSE),0)</f>
        <v>0</v>
      </c>
      <c r="JP148">
        <f>IFERROR(VLOOKUP(_xlfn.NUMBERVALUE(MID(BQ148, SEARCH("!", BQ148)+1, SEARCH("+", BQ148)-SEARCH("!", BQ148)-1)), Rankings!$A$2:$BK$161, 63, FALSE),0)</f>
        <v>0</v>
      </c>
      <c r="JQ148">
        <f>IFERROR(VLOOKUP(_xlfn.NUMBERVALUE(MID(BR148, SEARCH("!", BR148)+1, SEARCH("+", BR148)-SEARCH("!", BR148)-1)), Rankings!$A$2:$BK$161, 63, FALSE),0)</f>
        <v>0</v>
      </c>
      <c r="JR148">
        <f>IFERROR(VLOOKUP(_xlfn.NUMBERVALUE(MID(BS148, SEARCH("!", BS148)+1, SEARCH("+", BS148)-SEARCH("!", BS148)-1)), Rankings!$A$2:$BK$161, 63, FALSE),0)</f>
        <v>0</v>
      </c>
      <c r="JS148">
        <f>IFERROR(VLOOKUP(_xlfn.NUMBERVALUE(MID(BT148, SEARCH("!", BT148)+1, SEARCH("+", BT148)-SEARCH("!", BT148)-1)), Rankings!$A$2:$BK$161, 63, FALSE),0)</f>
        <v>0</v>
      </c>
      <c r="JT148">
        <f>IFERROR(VLOOKUP(_xlfn.NUMBERVALUE(MID(BU148, SEARCH("!", BU148)+1, SEARCH("+", BU148)-SEARCH("!", BU148)-1)), Rankings!$A$2:$BK$161, 63, FALSE),0)</f>
        <v>0</v>
      </c>
      <c r="JU148">
        <f>IFERROR(VLOOKUP(_xlfn.NUMBERVALUE(MID(BV148, SEARCH("!", BV148)+1, SEARCH("+", BV148)-SEARCH("!", BV148)-1)), Rankings!$A$2:$BK$161, 63, FALSE),0)</f>
        <v>0</v>
      </c>
      <c r="JV148">
        <f>IFERROR(VLOOKUP(_xlfn.NUMBERVALUE(MID(BW148, SEARCH("!", BW148)+1, SEARCH("+", BW148)-SEARCH("!", BW148)-1)), Rankings!$A$2:$BK$161, 63, FALSE),0)</f>
        <v>0</v>
      </c>
      <c r="JW148">
        <f>IFERROR(VLOOKUP(_xlfn.NUMBERVALUE(MID(BX148, SEARCH("!", BX148)+1, SEARCH("+", BX148)-SEARCH("!", BX148)-1)), Rankings!$A$2:$BK$161, 63, FALSE),0)</f>
        <v>0</v>
      </c>
      <c r="JX148">
        <f>IFERROR(VLOOKUP(_xlfn.NUMBERVALUE(MID(BY148, SEARCH("!", BY148)+1, SEARCH("+", BY148)-SEARCH("!", BY148)-1)), Rankings!$A$2:$BK$161, 63, FALSE),0)</f>
        <v>0</v>
      </c>
      <c r="JY148">
        <f>IFERROR(VLOOKUP(_xlfn.NUMBERVALUE(MID(BZ148, SEARCH("!", BZ148)+1, SEARCH("+", BZ148)-SEARCH("!", BZ148)-1)), Rankings!$A$2:$BK$161, 63, FALSE),0)</f>
        <v>0</v>
      </c>
      <c r="JZ148">
        <f>IFERROR(VLOOKUP(_xlfn.NUMBERVALUE(MID(CA148, SEARCH("!", CA148)+1, SEARCH("+", CA148)-SEARCH("!", CA148)-1)), Rankings!$A$2:$BK$161, 63, FALSE),0)</f>
        <v>0</v>
      </c>
      <c r="KA148">
        <f>IFERROR(VLOOKUP(_xlfn.NUMBERVALUE(MID(CB148, SEARCH("!", CB148)+1, SEARCH("+", CB148)-SEARCH("!", CB148)-1)), Rankings!$A$2:$BK$161, 63, FALSE),0)</f>
        <v>0</v>
      </c>
      <c r="KB148">
        <f>IFERROR(VLOOKUP(_xlfn.NUMBERVALUE(MID(CC148, SEARCH("!", CC148)+1, SEARCH("+", CC148)-SEARCH("!", CC148)-1)), Rankings!$A$2:$BK$161, 63, FALSE),0)</f>
        <v>0</v>
      </c>
      <c r="KC148">
        <f>IFERROR(VLOOKUP(_xlfn.NUMBERVALUE(MID(CD148, SEARCH("!", CD148)+1, SEARCH("+", CD148)-SEARCH("!", CD148)-1)), Rankings!$A$2:$BK$161, 63, FALSE),0)</f>
        <v>0</v>
      </c>
      <c r="KD148">
        <f>IFERROR(VLOOKUP(_xlfn.NUMBERVALUE(MID(CE148, SEARCH("!", CE148)+1, SEARCH("+", CE148)-SEARCH("!", CE148)-1)), Rankings!$A$2:$BK$161, 63, FALSE),0)</f>
        <v>0</v>
      </c>
      <c r="KE148">
        <f>IFERROR(VLOOKUP(_xlfn.NUMBERVALUE(MID(CF148, SEARCH("!", CF148)+1, SEARCH("+", CF148)-SEARCH("!", CF148)-1)), Rankings!$A$2:$BK$161, 63, FALSE),0)</f>
        <v>0</v>
      </c>
      <c r="KF148">
        <f>IFERROR(VLOOKUP(_xlfn.NUMBERVALUE(MID(CG148, SEARCH("!", CG148)+1, SEARCH("+", CG148)-SEARCH("!", CG148)-1)), Rankings!$A$2:$BK$161, 63, FALSE),0)</f>
        <v>0</v>
      </c>
      <c r="KG148">
        <f>IFERROR(VLOOKUP(_xlfn.NUMBERVALUE(MID(CH148, SEARCH("!", CH148)+1, SEARCH("+", CH148)-SEARCH("!", CH148)-1)), Rankings!$A$2:$BK$161, 63, FALSE),0)</f>
        <v>0</v>
      </c>
      <c r="KH148">
        <f>IFERROR(VLOOKUP(_xlfn.NUMBERVALUE(MID(CI148, SEARCH("!", CI148)+1, SEARCH("+", CI148)-SEARCH("!", CI148)-1)), Rankings!$A$2:$BK$161, 63, FALSE),0)</f>
        <v>0</v>
      </c>
      <c r="KI148">
        <f>IFERROR(VLOOKUP(_xlfn.NUMBERVALUE(MID(CJ148, SEARCH("!", CJ148)+1, SEARCH("+", CJ148)-SEARCH("!", CJ148)-1)), Rankings!$A$2:$BK$161, 63, FALSE),0)</f>
        <v>0</v>
      </c>
      <c r="KJ148">
        <f>IFERROR(VLOOKUP(_xlfn.NUMBERVALUE(MID(CK148, SEARCH("!", CK148)+1, SEARCH("+", CK148)-SEARCH("!", CK148)-1)), Rankings!$A$2:$BK$161, 63, FALSE),0)</f>
        <v>0</v>
      </c>
      <c r="KK148">
        <f>IFERROR(VLOOKUP(_xlfn.NUMBERVALUE(MID(CL148, SEARCH("!", CL148)+1, SEARCH("+", CL148)-SEARCH("!", CL148)-1)), Rankings!$A$2:$BK$161, 63, FALSE),0)</f>
        <v>0</v>
      </c>
      <c r="KL148">
        <f>IFERROR(VLOOKUP(_xlfn.NUMBERVALUE(MID(CM148, SEARCH("!", CM148)+1, SEARCH("+", CM148)-SEARCH("!", CM148)-1)), Rankings!$A$2:$BK$161, 63, FALSE),0)</f>
        <v>0</v>
      </c>
      <c r="KM148">
        <f>IFERROR(VLOOKUP(_xlfn.NUMBERVALUE(MID(CN148, SEARCH("!", CN148)+1, SEARCH("+", CN148)-SEARCH("!", CN148)-1)), Rankings!$A$2:$BK$161, 63, FALSE),0)</f>
        <v>0</v>
      </c>
      <c r="KN148">
        <f>IFERROR(VLOOKUP(_xlfn.NUMBERVALUE(MID(CO148, SEARCH("!", CO148)+1, SEARCH("+", CO148)-SEARCH("!", CO148)-1)), Rankings!$A$2:$BK$161, 63, FALSE),0)</f>
        <v>0</v>
      </c>
      <c r="KO148">
        <f>IFERROR(VLOOKUP(_xlfn.NUMBERVALUE(MID(CP148, SEARCH("!", CP148)+1, SEARCH("+", CP148)-SEARCH("!", CP148)-1)), Rankings!$A$2:$BK$161, 63, FALSE),0)</f>
        <v>0</v>
      </c>
      <c r="KP148">
        <f>IFERROR(VLOOKUP(_xlfn.NUMBERVALUE(MID(CQ148, SEARCH("!", CQ148)+1, SEARCH("+", CQ148)-SEARCH("!", CQ148)-1)), Rankings!$A$2:$BK$161, 63, FALSE),0)</f>
        <v>0</v>
      </c>
      <c r="KQ148">
        <f>IFERROR(VLOOKUP(_xlfn.NUMBERVALUE(MID(CR148, SEARCH("!", CR148)+1, SEARCH("+", CR148)-SEARCH("!", CR148)-1)), Rankings!$A$2:$BK$161, 63, FALSE),0)</f>
        <v>0</v>
      </c>
      <c r="KS148" s="4">
        <f t="shared" si="3783"/>
        <v>139</v>
      </c>
      <c r="KT148" s="4">
        <f t="shared" si="3784"/>
        <v>63</v>
      </c>
      <c r="KU148" s="4">
        <f t="shared" si="3785"/>
        <v>74</v>
      </c>
      <c r="KV148" s="4">
        <f t="shared" si="3786"/>
        <v>0</v>
      </c>
      <c r="KY148" s="4">
        <f t="shared" si="3787"/>
        <v>276</v>
      </c>
      <c r="KZ148" s="4"/>
      <c r="LB148">
        <f t="shared" si="3788"/>
        <v>18</v>
      </c>
      <c r="LC148">
        <f t="shared" si="3789"/>
        <v>35</v>
      </c>
      <c r="LD148">
        <f t="shared" si="3790"/>
        <v>22</v>
      </c>
      <c r="LE148">
        <f t="shared" si="3791"/>
        <v>34</v>
      </c>
      <c r="LF148">
        <f t="shared" si="3792"/>
        <v>40</v>
      </c>
      <c r="LG148">
        <f t="shared" si="3793"/>
        <v>33</v>
      </c>
      <c r="LH148">
        <f t="shared" si="3794"/>
        <v>28</v>
      </c>
      <c r="LI148">
        <f t="shared" si="3795"/>
        <v>35</v>
      </c>
      <c r="LJ148">
        <f t="shared" si="3796"/>
        <v>31</v>
      </c>
      <c r="LK148">
        <f t="shared" si="3797"/>
        <v>0</v>
      </c>
      <c r="LL148">
        <f t="shared" si="3798"/>
        <v>0</v>
      </c>
      <c r="LM148">
        <f t="shared" si="3799"/>
        <v>0</v>
      </c>
      <c r="LN148">
        <f t="shared" si="3800"/>
        <v>0</v>
      </c>
      <c r="LO148">
        <f t="shared" si="3801"/>
        <v>0</v>
      </c>
      <c r="LP148">
        <f t="shared" si="3802"/>
        <v>0</v>
      </c>
      <c r="LQ148">
        <f t="shared" si="3803"/>
        <v>0</v>
      </c>
      <c r="LR148">
        <f t="shared" si="3804"/>
        <v>0</v>
      </c>
      <c r="LS148">
        <f t="shared" si="3805"/>
        <v>0</v>
      </c>
      <c r="LT148">
        <f t="shared" si="3806"/>
        <v>0</v>
      </c>
      <c r="LU148">
        <f t="shared" si="3807"/>
        <v>0</v>
      </c>
      <c r="LV148">
        <f t="shared" si="3808"/>
        <v>0</v>
      </c>
      <c r="LW148">
        <f t="shared" si="3809"/>
        <v>0</v>
      </c>
      <c r="LX148">
        <f t="shared" si="3810"/>
        <v>0</v>
      </c>
      <c r="LY148">
        <f t="shared" si="3811"/>
        <v>0</v>
      </c>
      <c r="LZ148">
        <f t="shared" si="3812"/>
        <v>0</v>
      </c>
      <c r="MA148">
        <f t="shared" si="3813"/>
        <v>0</v>
      </c>
      <c r="MB148">
        <f t="shared" si="3814"/>
        <v>0</v>
      </c>
      <c r="MC148">
        <f t="shared" si="3815"/>
        <v>0</v>
      </c>
      <c r="MD148">
        <f t="shared" si="3816"/>
        <v>0</v>
      </c>
      <c r="ME148">
        <f t="shared" si="3817"/>
        <v>0</v>
      </c>
      <c r="MF148">
        <f t="shared" si="3818"/>
        <v>0</v>
      </c>
      <c r="MG148">
        <f t="shared" si="3819"/>
        <v>0</v>
      </c>
      <c r="MH148">
        <f t="shared" si="3820"/>
        <v>0</v>
      </c>
      <c r="MI148">
        <f t="shared" si="3821"/>
        <v>0</v>
      </c>
      <c r="MJ148">
        <f t="shared" si="3822"/>
        <v>0</v>
      </c>
      <c r="MK148">
        <f t="shared" si="3823"/>
        <v>0</v>
      </c>
      <c r="ML148">
        <f t="shared" si="3824"/>
        <v>0</v>
      </c>
      <c r="MM148">
        <f t="shared" si="3825"/>
        <v>0</v>
      </c>
      <c r="MN148">
        <f t="shared" si="3826"/>
        <v>0</v>
      </c>
      <c r="MO148">
        <f t="shared" si="3827"/>
        <v>0</v>
      </c>
      <c r="MP148">
        <f t="shared" si="3828"/>
        <v>0</v>
      </c>
      <c r="MQ148">
        <f t="shared" si="3829"/>
        <v>0</v>
      </c>
      <c r="MR148">
        <f t="shared" si="3830"/>
        <v>0</v>
      </c>
      <c r="MS148">
        <f t="shared" si="3831"/>
        <v>0</v>
      </c>
      <c r="MT148">
        <f t="shared" si="3832"/>
        <v>0</v>
      </c>
      <c r="MU148">
        <f t="shared" si="3833"/>
        <v>0</v>
      </c>
      <c r="MV148">
        <f t="shared" si="3834"/>
        <v>0</v>
      </c>
      <c r="MW148">
        <f t="shared" si="3835"/>
        <v>0</v>
      </c>
      <c r="MX148">
        <f t="shared" si="3836"/>
        <v>0</v>
      </c>
      <c r="MY148">
        <f t="shared" si="3837"/>
        <v>0</v>
      </c>
      <c r="MZ148">
        <f t="shared" si="3838"/>
        <v>0</v>
      </c>
      <c r="NA148">
        <f t="shared" si="3839"/>
        <v>0</v>
      </c>
      <c r="NB148">
        <f t="shared" si="3840"/>
        <v>0</v>
      </c>
      <c r="NC148">
        <f t="shared" si="3841"/>
        <v>0</v>
      </c>
      <c r="ND148">
        <f t="shared" si="3842"/>
        <v>0</v>
      </c>
      <c r="NE148">
        <f t="shared" si="3843"/>
        <v>0</v>
      </c>
      <c r="NF148">
        <f t="shared" si="3844"/>
        <v>0</v>
      </c>
      <c r="NG148">
        <f t="shared" si="3845"/>
        <v>0</v>
      </c>
      <c r="NH148">
        <f t="shared" si="3846"/>
        <v>0</v>
      </c>
      <c r="NI148">
        <f t="shared" si="3847"/>
        <v>0</v>
      </c>
      <c r="NJ148">
        <f t="shared" si="3848"/>
        <v>0</v>
      </c>
      <c r="NK148">
        <f t="shared" si="3849"/>
        <v>0</v>
      </c>
      <c r="NL148">
        <f t="shared" si="3850"/>
        <v>0</v>
      </c>
      <c r="NM148">
        <f t="shared" si="3851"/>
        <v>0</v>
      </c>
      <c r="NN148">
        <f t="shared" si="3852"/>
        <v>0</v>
      </c>
      <c r="NO148">
        <f t="shared" si="3853"/>
        <v>0</v>
      </c>
      <c r="NP148">
        <f t="shared" si="3854"/>
        <v>0</v>
      </c>
      <c r="NQ148">
        <f t="shared" si="3855"/>
        <v>0</v>
      </c>
      <c r="NR148">
        <f t="shared" si="3856"/>
        <v>0</v>
      </c>
      <c r="NS148">
        <f t="shared" si="3857"/>
        <v>0</v>
      </c>
      <c r="NT148">
        <f t="shared" si="3858"/>
        <v>0</v>
      </c>
      <c r="NU148">
        <f t="shared" si="3859"/>
        <v>0</v>
      </c>
      <c r="NV148">
        <f t="shared" si="3860"/>
        <v>0</v>
      </c>
      <c r="NW148">
        <f t="shared" si="3861"/>
        <v>0</v>
      </c>
      <c r="NX148">
        <f t="shared" si="3862"/>
        <v>0</v>
      </c>
      <c r="NY148">
        <f t="shared" si="3863"/>
        <v>0</v>
      </c>
      <c r="NZ148">
        <f t="shared" si="3864"/>
        <v>0</v>
      </c>
      <c r="OA148">
        <f t="shared" si="3865"/>
        <v>0</v>
      </c>
      <c r="OB148">
        <f t="shared" si="3866"/>
        <v>0</v>
      </c>
      <c r="OC148">
        <f t="shared" si="3867"/>
        <v>0</v>
      </c>
      <c r="OD148">
        <f t="shared" si="3868"/>
        <v>0</v>
      </c>
      <c r="OE148">
        <f t="shared" si="3869"/>
        <v>0</v>
      </c>
      <c r="OF148">
        <f t="shared" si="3870"/>
        <v>0</v>
      </c>
      <c r="OG148">
        <f t="shared" si="3871"/>
        <v>0</v>
      </c>
      <c r="OH148">
        <f t="shared" si="3872"/>
        <v>0</v>
      </c>
      <c r="OJ148" s="4">
        <f t="shared" si="3873"/>
        <v>272</v>
      </c>
      <c r="OK148" s="4">
        <f t="shared" si="3874"/>
        <v>81</v>
      </c>
      <c r="OL148" s="4">
        <f t="shared" si="3875"/>
        <v>87</v>
      </c>
      <c r="OM148" s="4">
        <f t="shared" si="3876"/>
        <v>0</v>
      </c>
      <c r="OP148" s="4">
        <f t="shared" si="3877"/>
        <v>440</v>
      </c>
      <c r="OQ148" s="4"/>
      <c r="OS148">
        <f t="shared" si="3878"/>
        <v>53</v>
      </c>
      <c r="OT148">
        <f t="shared" si="3879"/>
        <v>70</v>
      </c>
      <c r="OU148">
        <f t="shared" si="3880"/>
        <v>54</v>
      </c>
      <c r="OV148">
        <f t="shared" si="3881"/>
        <v>38</v>
      </c>
      <c r="OW148">
        <f t="shared" si="3882"/>
        <v>49</v>
      </c>
      <c r="OX148">
        <f t="shared" si="3883"/>
        <v>43</v>
      </c>
      <c r="OY148">
        <f t="shared" si="3884"/>
        <v>41</v>
      </c>
      <c r="OZ148">
        <f t="shared" si="3885"/>
        <v>40</v>
      </c>
      <c r="PA148">
        <f t="shared" si="3886"/>
        <v>52</v>
      </c>
      <c r="PB148">
        <f t="shared" si="3887"/>
        <v>0</v>
      </c>
      <c r="PC148">
        <f t="shared" si="3888"/>
        <v>0</v>
      </c>
      <c r="PD148">
        <f t="shared" si="3889"/>
        <v>0</v>
      </c>
      <c r="PE148">
        <f t="shared" si="3890"/>
        <v>0</v>
      </c>
      <c r="PF148">
        <f t="shared" si="3891"/>
        <v>0</v>
      </c>
      <c r="PG148">
        <f t="shared" si="3892"/>
        <v>0</v>
      </c>
      <c r="PH148">
        <f t="shared" si="3893"/>
        <v>0</v>
      </c>
      <c r="PI148">
        <f t="shared" si="3894"/>
        <v>0</v>
      </c>
      <c r="PJ148">
        <f t="shared" si="3895"/>
        <v>0</v>
      </c>
      <c r="PK148">
        <f t="shared" si="3896"/>
        <v>0</v>
      </c>
      <c r="PL148">
        <f t="shared" si="3897"/>
        <v>0</v>
      </c>
      <c r="PM148">
        <f t="shared" si="3898"/>
        <v>0</v>
      </c>
      <c r="PN148">
        <f t="shared" si="3899"/>
        <v>0</v>
      </c>
      <c r="PO148">
        <f t="shared" si="3900"/>
        <v>0</v>
      </c>
      <c r="PP148">
        <f t="shared" si="3901"/>
        <v>0</v>
      </c>
      <c r="PQ148">
        <f t="shared" si="3902"/>
        <v>0</v>
      </c>
      <c r="PR148">
        <f t="shared" si="3903"/>
        <v>0</v>
      </c>
      <c r="PS148">
        <f t="shared" si="3904"/>
        <v>0</v>
      </c>
      <c r="PT148">
        <f t="shared" si="3905"/>
        <v>0</v>
      </c>
      <c r="PU148">
        <f t="shared" si="3906"/>
        <v>0</v>
      </c>
      <c r="PV148">
        <f t="shared" si="3907"/>
        <v>0</v>
      </c>
      <c r="PW148">
        <f t="shared" si="3908"/>
        <v>0</v>
      </c>
      <c r="PX148">
        <f t="shared" si="3909"/>
        <v>0</v>
      </c>
      <c r="PY148">
        <f t="shared" si="3910"/>
        <v>0</v>
      </c>
      <c r="PZ148">
        <f t="shared" si="3911"/>
        <v>0</v>
      </c>
      <c r="QA148">
        <f t="shared" si="3912"/>
        <v>0</v>
      </c>
      <c r="QB148">
        <f t="shared" si="3913"/>
        <v>0</v>
      </c>
      <c r="QC148">
        <f t="shared" si="3914"/>
        <v>0</v>
      </c>
      <c r="QD148">
        <f t="shared" si="3915"/>
        <v>0</v>
      </c>
      <c r="QE148">
        <f t="shared" si="3916"/>
        <v>0</v>
      </c>
      <c r="QF148">
        <f t="shared" si="3917"/>
        <v>0</v>
      </c>
      <c r="QG148">
        <f t="shared" si="3918"/>
        <v>0</v>
      </c>
      <c r="QH148">
        <f t="shared" si="3919"/>
        <v>0</v>
      </c>
      <c r="QI148">
        <f t="shared" si="3920"/>
        <v>0</v>
      </c>
      <c r="QJ148">
        <f t="shared" si="3921"/>
        <v>0</v>
      </c>
      <c r="QK148">
        <f t="shared" si="3922"/>
        <v>0</v>
      </c>
      <c r="QL148">
        <f t="shared" si="3923"/>
        <v>0</v>
      </c>
      <c r="QM148">
        <f t="shared" si="3924"/>
        <v>0</v>
      </c>
      <c r="QN148">
        <f t="shared" si="3925"/>
        <v>0</v>
      </c>
      <c r="QO148">
        <f t="shared" si="3926"/>
        <v>0</v>
      </c>
      <c r="QP148">
        <f t="shared" si="3927"/>
        <v>0</v>
      </c>
      <c r="QQ148">
        <f t="shared" si="3928"/>
        <v>0</v>
      </c>
      <c r="QR148">
        <f t="shared" si="3929"/>
        <v>0</v>
      </c>
      <c r="QS148">
        <f t="shared" si="3930"/>
        <v>0</v>
      </c>
      <c r="QT148">
        <f t="shared" si="3931"/>
        <v>0</v>
      </c>
      <c r="QU148">
        <f t="shared" si="3932"/>
        <v>0</v>
      </c>
      <c r="QV148">
        <f t="shared" si="3933"/>
        <v>0</v>
      </c>
      <c r="QW148">
        <f t="shared" si="3934"/>
        <v>0</v>
      </c>
      <c r="QX148">
        <f t="shared" si="3935"/>
        <v>0</v>
      </c>
      <c r="QY148">
        <f t="shared" si="3936"/>
        <v>0</v>
      </c>
      <c r="QZ148">
        <f t="shared" si="3937"/>
        <v>0</v>
      </c>
      <c r="RA148">
        <f t="shared" si="3938"/>
        <v>0</v>
      </c>
      <c r="RB148">
        <f t="shared" si="3939"/>
        <v>0</v>
      </c>
      <c r="RC148">
        <f t="shared" si="3940"/>
        <v>0</v>
      </c>
      <c r="RD148">
        <f t="shared" si="3941"/>
        <v>0</v>
      </c>
      <c r="RE148">
        <f t="shared" si="3942"/>
        <v>0</v>
      </c>
      <c r="RF148">
        <f t="shared" si="3943"/>
        <v>0</v>
      </c>
      <c r="RG148">
        <f t="shared" si="3944"/>
        <v>0</v>
      </c>
      <c r="RH148">
        <f t="shared" si="3945"/>
        <v>0</v>
      </c>
      <c r="RI148">
        <f t="shared" si="3946"/>
        <v>0</v>
      </c>
      <c r="RJ148">
        <f t="shared" si="3947"/>
        <v>0</v>
      </c>
      <c r="RK148">
        <f t="shared" si="3948"/>
        <v>0</v>
      </c>
      <c r="RL148">
        <f t="shared" si="3949"/>
        <v>0</v>
      </c>
      <c r="RM148">
        <f t="shared" si="3950"/>
        <v>0</v>
      </c>
      <c r="RN148">
        <f t="shared" si="3951"/>
        <v>0</v>
      </c>
      <c r="RO148">
        <f t="shared" si="3952"/>
        <v>0</v>
      </c>
      <c r="RP148">
        <f t="shared" si="3953"/>
        <v>0</v>
      </c>
      <c r="RQ148">
        <f t="shared" si="3954"/>
        <v>0</v>
      </c>
      <c r="RR148">
        <f t="shared" si="3955"/>
        <v>0</v>
      </c>
      <c r="RS148">
        <f t="shared" si="3956"/>
        <v>0</v>
      </c>
      <c r="RT148">
        <f t="shared" si="3957"/>
        <v>0</v>
      </c>
      <c r="RU148">
        <f t="shared" si="3958"/>
        <v>0</v>
      </c>
      <c r="RV148">
        <f t="shared" si="3959"/>
        <v>0</v>
      </c>
      <c r="RW148">
        <f t="shared" si="3960"/>
        <v>0</v>
      </c>
      <c r="RX148">
        <f t="shared" si="3961"/>
        <v>0</v>
      </c>
      <c r="RY148">
        <f t="shared" si="3962"/>
        <v>0</v>
      </c>
      <c r="SA148" s="4">
        <f t="shared" si="3963"/>
        <v>18.190000000000001</v>
      </c>
      <c r="SB148" s="4">
        <f t="shared" si="3964"/>
        <v>6.8100000000000005</v>
      </c>
      <c r="SC148" s="4">
        <f t="shared" si="3965"/>
        <v>8.5</v>
      </c>
      <c r="SD148" s="4">
        <f t="shared" si="3966"/>
        <v>0</v>
      </c>
      <c r="SF148" s="4">
        <f t="shared" si="3967"/>
        <v>33.5</v>
      </c>
      <c r="SI148">
        <f t="shared" si="3968"/>
        <v>3.2</v>
      </c>
      <c r="SJ148">
        <f t="shared" si="3969"/>
        <v>3.67</v>
      </c>
      <c r="SK148">
        <f t="shared" si="3970"/>
        <v>3.75</v>
      </c>
      <c r="SL148">
        <f t="shared" si="3971"/>
        <v>3</v>
      </c>
      <c r="SM148">
        <f t="shared" si="3972"/>
        <v>5.5</v>
      </c>
      <c r="SN148">
        <f t="shared" si="3973"/>
        <v>2.9</v>
      </c>
      <c r="SO148">
        <f t="shared" si="3974"/>
        <v>3.71</v>
      </c>
      <c r="SP148">
        <f t="shared" si="3975"/>
        <v>3.1</v>
      </c>
      <c r="SQ148">
        <f t="shared" si="3976"/>
        <v>4.67</v>
      </c>
      <c r="SR148" t="str">
        <f t="shared" si="3977"/>
        <v>0</v>
      </c>
      <c r="SS148" t="str">
        <f t="shared" si="3978"/>
        <v>0</v>
      </c>
      <c r="ST148" t="str">
        <f t="shared" si="3979"/>
        <v>0</v>
      </c>
      <c r="SU148" t="str">
        <f t="shared" si="3980"/>
        <v>0</v>
      </c>
      <c r="SV148" t="str">
        <f t="shared" si="3981"/>
        <v>0</v>
      </c>
      <c r="SW148" t="str">
        <f t="shared" si="3982"/>
        <v>0</v>
      </c>
      <c r="SX148" t="str">
        <f t="shared" si="3983"/>
        <v>0</v>
      </c>
      <c r="SY148" t="str">
        <f t="shared" si="3984"/>
        <v>0</v>
      </c>
      <c r="SZ148" t="str">
        <f t="shared" si="3985"/>
        <v>0</v>
      </c>
      <c r="TA148" t="str">
        <f t="shared" si="3986"/>
        <v>0</v>
      </c>
      <c r="TB148" t="str">
        <f t="shared" si="3987"/>
        <v>0</v>
      </c>
      <c r="TC148" t="str">
        <f t="shared" si="3988"/>
        <v>0</v>
      </c>
      <c r="TD148" t="str">
        <f t="shared" si="3989"/>
        <v>0</v>
      </c>
      <c r="TE148" t="str">
        <f t="shared" si="3990"/>
        <v>0</v>
      </c>
      <c r="TF148" t="str">
        <f t="shared" si="3991"/>
        <v>0</v>
      </c>
      <c r="TG148" t="str">
        <f t="shared" si="3992"/>
        <v>0</v>
      </c>
      <c r="TH148" t="str">
        <f t="shared" si="3993"/>
        <v>0</v>
      </c>
      <c r="TI148" t="str">
        <f t="shared" si="3994"/>
        <v>0</v>
      </c>
      <c r="TJ148" t="str">
        <f t="shared" si="3995"/>
        <v>0</v>
      </c>
      <c r="TK148" t="str">
        <f t="shared" si="3996"/>
        <v>0</v>
      </c>
      <c r="TL148" t="str">
        <f t="shared" si="3997"/>
        <v>0</v>
      </c>
      <c r="TM148" t="str">
        <f t="shared" si="3998"/>
        <v>0</v>
      </c>
      <c r="TN148" t="str">
        <f t="shared" si="3999"/>
        <v>0</v>
      </c>
      <c r="TO148" t="str">
        <f t="shared" si="4000"/>
        <v>0</v>
      </c>
      <c r="TP148" t="str">
        <f t="shared" si="4001"/>
        <v>0</v>
      </c>
      <c r="TQ148" t="str">
        <f t="shared" si="4002"/>
        <v>0</v>
      </c>
      <c r="TR148" t="str">
        <f t="shared" si="4003"/>
        <v>0</v>
      </c>
      <c r="TS148" t="str">
        <f t="shared" si="4004"/>
        <v>0</v>
      </c>
      <c r="TT148" t="str">
        <f t="shared" si="4005"/>
        <v>0</v>
      </c>
      <c r="TU148" t="str">
        <f t="shared" si="4006"/>
        <v>0</v>
      </c>
      <c r="TV148" t="str">
        <f t="shared" si="4007"/>
        <v>0</v>
      </c>
      <c r="TW148" t="str">
        <f t="shared" si="4008"/>
        <v>0</v>
      </c>
      <c r="TX148" t="str">
        <f t="shared" si="4009"/>
        <v>0</v>
      </c>
      <c r="TY148" t="str">
        <f t="shared" si="4010"/>
        <v>0</v>
      </c>
      <c r="TZ148" t="str">
        <f t="shared" si="4011"/>
        <v>0</v>
      </c>
      <c r="UA148" t="str">
        <f t="shared" si="4012"/>
        <v>0</v>
      </c>
      <c r="UB148" t="str">
        <f t="shared" si="4013"/>
        <v>0</v>
      </c>
      <c r="UC148" t="str">
        <f t="shared" si="4014"/>
        <v>0</v>
      </c>
      <c r="UD148" t="str">
        <f t="shared" si="4015"/>
        <v>0</v>
      </c>
      <c r="UE148" t="str">
        <f t="shared" si="4016"/>
        <v>0</v>
      </c>
      <c r="UF148" t="str">
        <f t="shared" si="4017"/>
        <v>0</v>
      </c>
      <c r="UG148" t="str">
        <f t="shared" si="4018"/>
        <v>0</v>
      </c>
      <c r="UH148" t="str">
        <f t="shared" si="4019"/>
        <v>0</v>
      </c>
      <c r="UI148" t="str">
        <f t="shared" si="4020"/>
        <v>0</v>
      </c>
      <c r="UJ148" t="str">
        <f t="shared" si="4021"/>
        <v>0</v>
      </c>
      <c r="UK148" t="str">
        <f t="shared" si="4022"/>
        <v>0</v>
      </c>
      <c r="UL148" t="str">
        <f t="shared" si="4023"/>
        <v>0</v>
      </c>
      <c r="UM148" t="str">
        <f t="shared" si="4024"/>
        <v>0</v>
      </c>
      <c r="UN148" t="str">
        <f t="shared" si="4025"/>
        <v>0</v>
      </c>
      <c r="UO148" t="str">
        <f t="shared" si="4026"/>
        <v>0</v>
      </c>
      <c r="UP148" t="str">
        <f t="shared" si="4027"/>
        <v>0</v>
      </c>
      <c r="UQ148" t="str">
        <f t="shared" si="4028"/>
        <v>0</v>
      </c>
      <c r="UR148" t="str">
        <f t="shared" si="4029"/>
        <v>0</v>
      </c>
      <c r="US148" t="str">
        <f t="shared" si="4030"/>
        <v>0</v>
      </c>
      <c r="UT148" t="str">
        <f t="shared" si="4031"/>
        <v>0</v>
      </c>
      <c r="UU148" t="str">
        <f t="shared" si="4032"/>
        <v>0</v>
      </c>
      <c r="UV148" t="str">
        <f t="shared" si="4033"/>
        <v>0</v>
      </c>
      <c r="UW148" t="str">
        <f t="shared" si="4034"/>
        <v>0</v>
      </c>
      <c r="UX148" t="str">
        <f t="shared" si="4035"/>
        <v>0</v>
      </c>
      <c r="UY148" t="str">
        <f t="shared" si="4036"/>
        <v>0</v>
      </c>
      <c r="UZ148" t="str">
        <f t="shared" si="4037"/>
        <v>0</v>
      </c>
      <c r="VA148" t="str">
        <f t="shared" si="4038"/>
        <v>0</v>
      </c>
      <c r="VB148" t="str">
        <f t="shared" si="4039"/>
        <v>0</v>
      </c>
      <c r="VC148" t="str">
        <f t="shared" si="4040"/>
        <v>0</v>
      </c>
      <c r="VD148" t="str">
        <f t="shared" si="4041"/>
        <v>0</v>
      </c>
      <c r="VE148" t="str">
        <f t="shared" si="4042"/>
        <v>0</v>
      </c>
      <c r="VF148" t="str">
        <f t="shared" si="4043"/>
        <v>0</v>
      </c>
      <c r="VG148" t="str">
        <f t="shared" si="4044"/>
        <v>0</v>
      </c>
      <c r="VH148" t="str">
        <f t="shared" si="4045"/>
        <v>0</v>
      </c>
      <c r="VI148" t="str">
        <f t="shared" si="4046"/>
        <v>0</v>
      </c>
      <c r="VJ148" t="str">
        <f t="shared" si="4047"/>
        <v>0</v>
      </c>
      <c r="VK148" t="str">
        <f t="shared" si="4048"/>
        <v>0</v>
      </c>
      <c r="VL148" t="str">
        <f t="shared" si="4049"/>
        <v>0</v>
      </c>
      <c r="VM148" t="str">
        <f t="shared" si="4050"/>
        <v>0</v>
      </c>
      <c r="VN148" t="str">
        <f t="shared" si="4051"/>
        <v>0</v>
      </c>
      <c r="VO148" t="str">
        <f t="shared" si="4052"/>
        <v>0</v>
      </c>
      <c r="VQ148" s="4">
        <f t="shared" si="4053"/>
        <v>-32.93</v>
      </c>
      <c r="VR148" s="4">
        <f t="shared" si="4054"/>
        <v>-30.32</v>
      </c>
      <c r="VS148" s="4">
        <f t="shared" si="4055"/>
        <v>-1.0000000000000004</v>
      </c>
      <c r="VT148" s="4">
        <f t="shared" si="4056"/>
        <v>0</v>
      </c>
      <c r="VV148" s="4">
        <f t="shared" si="4057"/>
        <v>-64.25</v>
      </c>
      <c r="VY148">
        <f t="shared" si="4058"/>
        <v>-2.54</v>
      </c>
      <c r="VZ148">
        <f t="shared" si="4059"/>
        <v>-8.5500000000000007</v>
      </c>
      <c r="WA148">
        <f t="shared" si="4060"/>
        <v>5.07</v>
      </c>
      <c r="WB148">
        <f t="shared" si="4061"/>
        <v>-4.07</v>
      </c>
      <c r="WC148">
        <f t="shared" si="4062"/>
        <v>3.07</v>
      </c>
      <c r="WD148">
        <f t="shared" si="4063"/>
        <v>-27.89</v>
      </c>
      <c r="WE148">
        <f t="shared" si="4064"/>
        <v>-12.17</v>
      </c>
      <c r="WF148">
        <f t="shared" si="4065"/>
        <v>-18.149999999999999</v>
      </c>
      <c r="WG148">
        <f t="shared" si="4066"/>
        <v>0.98</v>
      </c>
      <c r="WH148">
        <f t="shared" si="4067"/>
        <v>0</v>
      </c>
      <c r="WI148">
        <f t="shared" si="4068"/>
        <v>0</v>
      </c>
      <c r="WJ148">
        <f t="shared" si="4069"/>
        <v>0</v>
      </c>
      <c r="WK148">
        <f t="shared" si="4070"/>
        <v>0</v>
      </c>
      <c r="WL148">
        <f t="shared" si="4071"/>
        <v>0</v>
      </c>
      <c r="WM148">
        <f t="shared" si="4072"/>
        <v>0</v>
      </c>
      <c r="WN148">
        <f t="shared" si="4073"/>
        <v>0</v>
      </c>
      <c r="WO148">
        <f t="shared" si="4074"/>
        <v>0</v>
      </c>
      <c r="WP148">
        <f t="shared" si="4075"/>
        <v>0</v>
      </c>
      <c r="WQ148">
        <f t="shared" si="4076"/>
        <v>0</v>
      </c>
      <c r="WR148">
        <f t="shared" si="4077"/>
        <v>0</v>
      </c>
      <c r="WS148">
        <f t="shared" si="4078"/>
        <v>0</v>
      </c>
      <c r="WT148">
        <f t="shared" si="4079"/>
        <v>0</v>
      </c>
      <c r="WU148">
        <f t="shared" si="4080"/>
        <v>0</v>
      </c>
      <c r="WV148">
        <f t="shared" si="4081"/>
        <v>0</v>
      </c>
      <c r="WW148">
        <f t="shared" si="4082"/>
        <v>0</v>
      </c>
      <c r="WX148">
        <f t="shared" si="4083"/>
        <v>0</v>
      </c>
      <c r="WY148">
        <f t="shared" si="4084"/>
        <v>0</v>
      </c>
      <c r="WZ148">
        <f t="shared" si="4085"/>
        <v>0</v>
      </c>
      <c r="XA148">
        <f t="shared" si="4086"/>
        <v>0</v>
      </c>
      <c r="XB148">
        <f t="shared" si="4087"/>
        <v>0</v>
      </c>
      <c r="XC148">
        <f t="shared" si="4088"/>
        <v>0</v>
      </c>
      <c r="XD148">
        <f t="shared" si="4089"/>
        <v>0</v>
      </c>
      <c r="XE148">
        <f t="shared" si="4090"/>
        <v>0</v>
      </c>
      <c r="XF148">
        <f t="shared" si="4091"/>
        <v>0</v>
      </c>
      <c r="XG148">
        <f t="shared" si="4092"/>
        <v>0</v>
      </c>
      <c r="XH148">
        <f t="shared" si="4093"/>
        <v>0</v>
      </c>
      <c r="XI148">
        <f t="shared" si="4094"/>
        <v>0</v>
      </c>
      <c r="XJ148">
        <f t="shared" si="4095"/>
        <v>0</v>
      </c>
      <c r="XK148">
        <f t="shared" si="4096"/>
        <v>0</v>
      </c>
      <c r="XL148">
        <f t="shared" si="4097"/>
        <v>0</v>
      </c>
      <c r="XM148">
        <f t="shared" si="4098"/>
        <v>0</v>
      </c>
      <c r="XN148">
        <f t="shared" si="4099"/>
        <v>0</v>
      </c>
      <c r="XO148">
        <f t="shared" si="4100"/>
        <v>0</v>
      </c>
      <c r="XP148">
        <f t="shared" si="4101"/>
        <v>0</v>
      </c>
      <c r="XQ148">
        <f t="shared" si="4102"/>
        <v>0</v>
      </c>
      <c r="XR148">
        <f t="shared" si="4103"/>
        <v>0</v>
      </c>
      <c r="XS148">
        <f t="shared" si="4104"/>
        <v>0</v>
      </c>
      <c r="XT148">
        <f t="shared" si="4105"/>
        <v>0</v>
      </c>
      <c r="XU148">
        <f t="shared" si="4106"/>
        <v>0</v>
      </c>
      <c r="XV148">
        <f t="shared" si="4107"/>
        <v>0</v>
      </c>
      <c r="XW148">
        <f t="shared" si="4108"/>
        <v>0</v>
      </c>
      <c r="XX148">
        <f t="shared" si="4109"/>
        <v>0</v>
      </c>
      <c r="XY148">
        <f t="shared" si="4110"/>
        <v>0</v>
      </c>
      <c r="XZ148">
        <f t="shared" si="4111"/>
        <v>0</v>
      </c>
      <c r="YA148">
        <f t="shared" si="4112"/>
        <v>0</v>
      </c>
      <c r="YB148">
        <f t="shared" si="4113"/>
        <v>0</v>
      </c>
      <c r="YC148">
        <f t="shared" si="4114"/>
        <v>0</v>
      </c>
      <c r="YD148">
        <f t="shared" si="4115"/>
        <v>0</v>
      </c>
      <c r="YE148">
        <f t="shared" si="4116"/>
        <v>0</v>
      </c>
      <c r="YF148">
        <f t="shared" si="4117"/>
        <v>0</v>
      </c>
      <c r="YG148">
        <f t="shared" si="4118"/>
        <v>0</v>
      </c>
      <c r="YH148">
        <f t="shared" si="4119"/>
        <v>0</v>
      </c>
      <c r="YI148">
        <f t="shared" si="4120"/>
        <v>0</v>
      </c>
      <c r="YJ148">
        <f t="shared" si="4121"/>
        <v>0</v>
      </c>
      <c r="YK148">
        <f t="shared" si="4122"/>
        <v>0</v>
      </c>
      <c r="YL148">
        <f t="shared" si="4123"/>
        <v>0</v>
      </c>
      <c r="YM148">
        <f t="shared" si="4124"/>
        <v>0</v>
      </c>
      <c r="YN148">
        <f t="shared" si="4125"/>
        <v>0</v>
      </c>
      <c r="YO148">
        <f t="shared" si="4126"/>
        <v>0</v>
      </c>
      <c r="YP148">
        <f t="shared" si="4127"/>
        <v>0</v>
      </c>
      <c r="YQ148">
        <f t="shared" si="4128"/>
        <v>0</v>
      </c>
      <c r="YR148">
        <f t="shared" si="4129"/>
        <v>0</v>
      </c>
      <c r="YS148">
        <f t="shared" si="4130"/>
        <v>0</v>
      </c>
      <c r="YT148">
        <f t="shared" si="4131"/>
        <v>0</v>
      </c>
      <c r="YU148">
        <f t="shared" si="4132"/>
        <v>0</v>
      </c>
      <c r="YV148">
        <f t="shared" si="4133"/>
        <v>0</v>
      </c>
      <c r="YW148">
        <f t="shared" si="4134"/>
        <v>0</v>
      </c>
      <c r="YX148">
        <f t="shared" si="4135"/>
        <v>0</v>
      </c>
      <c r="YY148">
        <f t="shared" si="4136"/>
        <v>0</v>
      </c>
      <c r="YZ148">
        <f t="shared" si="4137"/>
        <v>0</v>
      </c>
      <c r="ZA148">
        <f t="shared" si="4138"/>
        <v>0</v>
      </c>
      <c r="ZB148">
        <f t="shared" si="4139"/>
        <v>0</v>
      </c>
      <c r="ZC148">
        <f t="shared" si="4140"/>
        <v>0</v>
      </c>
      <c r="ZD148">
        <f t="shared" si="4141"/>
        <v>0</v>
      </c>
      <c r="ZE148">
        <f t="shared" si="4142"/>
        <v>0</v>
      </c>
      <c r="ZG148" s="4">
        <f t="shared" si="4143"/>
        <v>232</v>
      </c>
      <c r="ZH148" s="4">
        <f t="shared" si="4144"/>
        <v>105</v>
      </c>
      <c r="ZI148" s="4">
        <f t="shared" si="4145"/>
        <v>73</v>
      </c>
      <c r="ZJ148" s="4">
        <f t="shared" si="4146"/>
        <v>0</v>
      </c>
      <c r="ZL148" s="4">
        <f t="shared" si="4147"/>
        <v>410</v>
      </c>
      <c r="ZO148">
        <f t="shared" si="4148"/>
        <v>66</v>
      </c>
      <c r="ZP148">
        <f t="shared" si="4149"/>
        <v>57</v>
      </c>
      <c r="ZQ148">
        <f t="shared" si="4150"/>
        <v>26</v>
      </c>
      <c r="ZR148">
        <f t="shared" si="4151"/>
        <v>52</v>
      </c>
      <c r="ZS148">
        <f t="shared" si="4152"/>
        <v>21</v>
      </c>
      <c r="ZT148">
        <f t="shared" si="4153"/>
        <v>56</v>
      </c>
      <c r="ZU148">
        <f t="shared" si="4154"/>
        <v>52</v>
      </c>
      <c r="ZV148">
        <f t="shared" si="4155"/>
        <v>53</v>
      </c>
      <c r="ZW148">
        <f t="shared" si="4156"/>
        <v>27</v>
      </c>
      <c r="ZX148">
        <f t="shared" si="4157"/>
        <v>0</v>
      </c>
      <c r="ZY148">
        <f t="shared" si="4158"/>
        <v>0</v>
      </c>
      <c r="ZZ148">
        <f t="shared" si="4159"/>
        <v>0</v>
      </c>
      <c r="AAA148">
        <f t="shared" si="4160"/>
        <v>0</v>
      </c>
      <c r="AAB148">
        <f t="shared" si="4161"/>
        <v>0</v>
      </c>
      <c r="AAC148">
        <f t="shared" si="4162"/>
        <v>0</v>
      </c>
      <c r="AAD148">
        <f t="shared" si="4163"/>
        <v>0</v>
      </c>
      <c r="AAE148">
        <f t="shared" si="4164"/>
        <v>0</v>
      </c>
      <c r="AAF148">
        <f t="shared" si="4165"/>
        <v>0</v>
      </c>
      <c r="AAG148">
        <f t="shared" si="4166"/>
        <v>0</v>
      </c>
      <c r="AAH148">
        <f t="shared" si="4167"/>
        <v>0</v>
      </c>
      <c r="AAI148">
        <f t="shared" si="4168"/>
        <v>0</v>
      </c>
      <c r="AAJ148">
        <f t="shared" si="4169"/>
        <v>0</v>
      </c>
      <c r="AAK148">
        <f t="shared" si="4170"/>
        <v>0</v>
      </c>
      <c r="AAL148">
        <f t="shared" si="4171"/>
        <v>0</v>
      </c>
      <c r="AAM148">
        <f t="shared" si="4172"/>
        <v>0</v>
      </c>
      <c r="AAN148">
        <f t="shared" si="4173"/>
        <v>0</v>
      </c>
      <c r="AAO148">
        <f t="shared" si="4174"/>
        <v>0</v>
      </c>
      <c r="AAP148">
        <f t="shared" si="4175"/>
        <v>0</v>
      </c>
      <c r="AAQ148">
        <f t="shared" si="4176"/>
        <v>0</v>
      </c>
      <c r="AAR148">
        <f t="shared" si="4177"/>
        <v>0</v>
      </c>
      <c r="AAS148">
        <f t="shared" si="4178"/>
        <v>0</v>
      </c>
      <c r="AAT148">
        <f t="shared" si="4179"/>
        <v>0</v>
      </c>
      <c r="AAU148">
        <f t="shared" si="4180"/>
        <v>0</v>
      </c>
      <c r="AAV148">
        <f t="shared" si="4181"/>
        <v>0</v>
      </c>
      <c r="AAW148">
        <f t="shared" si="4182"/>
        <v>0</v>
      </c>
      <c r="AAX148">
        <f t="shared" si="4183"/>
        <v>0</v>
      </c>
      <c r="AAY148">
        <f t="shared" si="4184"/>
        <v>0</v>
      </c>
      <c r="AAZ148">
        <f t="shared" si="4185"/>
        <v>0</v>
      </c>
      <c r="ABA148">
        <f t="shared" si="4186"/>
        <v>0</v>
      </c>
      <c r="ABB148">
        <f t="shared" si="4187"/>
        <v>0</v>
      </c>
      <c r="ABC148">
        <f t="shared" si="4188"/>
        <v>0</v>
      </c>
      <c r="ABD148">
        <f t="shared" si="4189"/>
        <v>0</v>
      </c>
      <c r="ABE148">
        <f t="shared" si="4190"/>
        <v>0</v>
      </c>
      <c r="ABF148">
        <f t="shared" si="4191"/>
        <v>0</v>
      </c>
      <c r="ABG148">
        <f t="shared" si="4192"/>
        <v>0</v>
      </c>
      <c r="ABH148">
        <f t="shared" si="4193"/>
        <v>0</v>
      </c>
      <c r="ABI148">
        <f t="shared" si="4194"/>
        <v>0</v>
      </c>
      <c r="ABJ148">
        <f t="shared" si="4195"/>
        <v>0</v>
      </c>
      <c r="ABK148">
        <f t="shared" si="4196"/>
        <v>0</v>
      </c>
      <c r="ABL148">
        <f t="shared" si="4197"/>
        <v>0</v>
      </c>
      <c r="ABM148">
        <f t="shared" si="4198"/>
        <v>0</v>
      </c>
      <c r="ABN148">
        <f t="shared" si="4199"/>
        <v>0</v>
      </c>
      <c r="ABO148">
        <f t="shared" si="4200"/>
        <v>0</v>
      </c>
      <c r="ABP148">
        <f t="shared" si="4201"/>
        <v>0</v>
      </c>
      <c r="ABQ148">
        <f t="shared" si="4202"/>
        <v>0</v>
      </c>
      <c r="ABR148">
        <f t="shared" si="4203"/>
        <v>0</v>
      </c>
      <c r="ABS148">
        <f t="shared" si="4204"/>
        <v>0</v>
      </c>
      <c r="ABT148">
        <f t="shared" si="4205"/>
        <v>0</v>
      </c>
      <c r="ABU148">
        <f t="shared" si="4206"/>
        <v>0</v>
      </c>
      <c r="ABV148">
        <f t="shared" si="4207"/>
        <v>0</v>
      </c>
      <c r="ABW148">
        <f t="shared" si="4208"/>
        <v>0</v>
      </c>
      <c r="ABX148">
        <f t="shared" si="4209"/>
        <v>0</v>
      </c>
      <c r="ABY148">
        <f t="shared" si="4210"/>
        <v>0</v>
      </c>
      <c r="ABZ148">
        <f t="shared" si="4211"/>
        <v>0</v>
      </c>
      <c r="ACA148">
        <f t="shared" si="4212"/>
        <v>0</v>
      </c>
      <c r="ACB148">
        <f t="shared" si="4213"/>
        <v>0</v>
      </c>
      <c r="ACC148">
        <f t="shared" si="4214"/>
        <v>0</v>
      </c>
      <c r="ACD148">
        <f t="shared" si="4215"/>
        <v>0</v>
      </c>
      <c r="ACE148">
        <f t="shared" si="4216"/>
        <v>0</v>
      </c>
      <c r="ACF148">
        <f t="shared" si="4217"/>
        <v>0</v>
      </c>
      <c r="ACG148">
        <f t="shared" si="4218"/>
        <v>0</v>
      </c>
      <c r="ACH148">
        <f t="shared" si="4219"/>
        <v>0</v>
      </c>
      <c r="ACI148">
        <f t="shared" si="4220"/>
        <v>0</v>
      </c>
      <c r="ACJ148">
        <f t="shared" si="4221"/>
        <v>0</v>
      </c>
      <c r="ACK148">
        <f t="shared" si="4222"/>
        <v>0</v>
      </c>
      <c r="ACL148">
        <f t="shared" si="4223"/>
        <v>0</v>
      </c>
      <c r="ACM148">
        <f t="shared" si="4224"/>
        <v>0</v>
      </c>
      <c r="ACN148">
        <f t="shared" si="4225"/>
        <v>0</v>
      </c>
      <c r="ACO148">
        <f t="shared" si="4226"/>
        <v>0</v>
      </c>
      <c r="ACP148">
        <f t="shared" si="4227"/>
        <v>0</v>
      </c>
      <c r="ACQ148">
        <f t="shared" si="4228"/>
        <v>0</v>
      </c>
      <c r="ACR148">
        <f t="shared" si="4229"/>
        <v>0</v>
      </c>
      <c r="ACS148">
        <f t="shared" si="4230"/>
        <v>0</v>
      </c>
      <c r="ACT148">
        <f t="shared" si="4231"/>
        <v>0</v>
      </c>
      <c r="ACU148">
        <f t="shared" si="4232"/>
        <v>0</v>
      </c>
      <c r="ACW148" s="4">
        <f t="shared" si="4233"/>
        <v>55.300000000000004</v>
      </c>
      <c r="ACX148" s="4">
        <f t="shared" si="4234"/>
        <v>39.5</v>
      </c>
      <c r="ACY148" s="4">
        <f t="shared" si="4235"/>
        <v>58.5</v>
      </c>
      <c r="ACZ148" s="4">
        <f t="shared" si="4236"/>
        <v>0</v>
      </c>
      <c r="ADA148" s="88">
        <f t="shared" si="4237"/>
        <v>4.4440972086577943</v>
      </c>
      <c r="ADB148" s="4">
        <f t="shared" si="4238"/>
        <v>153.30000000000001</v>
      </c>
      <c r="ADC148" s="5">
        <f t="shared" si="4239"/>
        <v>3.3256578296631782</v>
      </c>
      <c r="ADD148" s="5">
        <f t="shared" si="4240"/>
        <v>5.4083269131959844</v>
      </c>
      <c r="ADE148">
        <f t="shared" si="4241"/>
        <v>4.4000000000000004</v>
      </c>
      <c r="ADF148">
        <f t="shared" si="4242"/>
        <v>15.9</v>
      </c>
      <c r="ADG148">
        <f t="shared" si="4243"/>
        <v>0</v>
      </c>
      <c r="ADH148">
        <f t="shared" si="4244"/>
        <v>30.3</v>
      </c>
      <c r="ADI148">
        <f t="shared" si="4245"/>
        <v>28.2</v>
      </c>
      <c r="ADJ148">
        <f t="shared" si="4246"/>
        <v>27.6</v>
      </c>
      <c r="ADK148">
        <f t="shared" si="4247"/>
        <v>16</v>
      </c>
      <c r="ADL148">
        <f t="shared" si="4248"/>
        <v>23.5</v>
      </c>
      <c r="ADM148">
        <f t="shared" si="4249"/>
        <v>7.4</v>
      </c>
      <c r="ADN148">
        <f t="shared" si="4250"/>
        <v>0</v>
      </c>
      <c r="ADO148">
        <f t="shared" si="4251"/>
        <v>0</v>
      </c>
      <c r="ADP148">
        <f t="shared" si="4252"/>
        <v>0</v>
      </c>
      <c r="ADQ148">
        <f t="shared" si="4253"/>
        <v>0</v>
      </c>
      <c r="ADR148">
        <f t="shared" si="4254"/>
        <v>0</v>
      </c>
      <c r="ADS148">
        <f t="shared" si="4255"/>
        <v>0</v>
      </c>
      <c r="ADT148">
        <f t="shared" si="4256"/>
        <v>0</v>
      </c>
      <c r="ADU148">
        <f t="shared" si="4257"/>
        <v>0</v>
      </c>
      <c r="ADV148">
        <f t="shared" si="4258"/>
        <v>0</v>
      </c>
      <c r="ADW148">
        <f t="shared" si="4259"/>
        <v>0</v>
      </c>
      <c r="ADX148">
        <f t="shared" si="4260"/>
        <v>0</v>
      </c>
      <c r="ADY148">
        <f t="shared" si="4261"/>
        <v>0</v>
      </c>
      <c r="ADZ148">
        <f t="shared" si="4262"/>
        <v>0</v>
      </c>
      <c r="AEA148">
        <f t="shared" si="4263"/>
        <v>0</v>
      </c>
      <c r="AEB148">
        <f t="shared" si="4264"/>
        <v>0</v>
      </c>
      <c r="AEC148">
        <f t="shared" si="4265"/>
        <v>0</v>
      </c>
      <c r="AED148">
        <f t="shared" si="4266"/>
        <v>0</v>
      </c>
      <c r="AEE148">
        <f t="shared" si="4267"/>
        <v>0</v>
      </c>
      <c r="AEF148">
        <f t="shared" si="4268"/>
        <v>0</v>
      </c>
      <c r="AEG148">
        <f t="shared" si="4269"/>
        <v>0</v>
      </c>
      <c r="AEH148">
        <f t="shared" si="4270"/>
        <v>0</v>
      </c>
      <c r="AEI148">
        <f t="shared" si="4271"/>
        <v>0</v>
      </c>
      <c r="AEJ148">
        <f t="shared" si="4272"/>
        <v>0</v>
      </c>
      <c r="AEK148">
        <f t="shared" si="4273"/>
        <v>0</v>
      </c>
      <c r="AEL148">
        <f t="shared" si="4274"/>
        <v>0</v>
      </c>
      <c r="AEM148">
        <f t="shared" si="4275"/>
        <v>0</v>
      </c>
      <c r="AEN148">
        <f t="shared" si="4276"/>
        <v>0</v>
      </c>
      <c r="AEO148">
        <f t="shared" si="4277"/>
        <v>0</v>
      </c>
      <c r="AEP148">
        <f t="shared" si="4278"/>
        <v>0</v>
      </c>
      <c r="AEQ148">
        <f t="shared" si="4279"/>
        <v>0</v>
      </c>
      <c r="AER148">
        <f t="shared" si="4280"/>
        <v>0</v>
      </c>
      <c r="AES148">
        <f t="shared" si="4281"/>
        <v>0</v>
      </c>
      <c r="AET148">
        <f t="shared" si="4282"/>
        <v>0</v>
      </c>
      <c r="AEU148">
        <f t="shared" si="4283"/>
        <v>0</v>
      </c>
      <c r="AEV148">
        <f t="shared" si="4284"/>
        <v>0</v>
      </c>
      <c r="AEW148">
        <f t="shared" si="4285"/>
        <v>0</v>
      </c>
      <c r="AEX148">
        <f t="shared" si="4286"/>
        <v>0</v>
      </c>
      <c r="AEY148">
        <f t="shared" si="4287"/>
        <v>0</v>
      </c>
      <c r="AEZ148">
        <f t="shared" si="4288"/>
        <v>0</v>
      </c>
      <c r="AFA148">
        <f t="shared" si="4289"/>
        <v>0</v>
      </c>
      <c r="AFB148">
        <f t="shared" si="4290"/>
        <v>0</v>
      </c>
      <c r="AFC148">
        <f t="shared" si="4291"/>
        <v>0</v>
      </c>
      <c r="AFD148">
        <f t="shared" si="4292"/>
        <v>0</v>
      </c>
      <c r="AFE148">
        <f t="shared" si="4293"/>
        <v>0</v>
      </c>
      <c r="AFF148">
        <f t="shared" si="4294"/>
        <v>0</v>
      </c>
      <c r="AFG148">
        <f t="shared" si="4295"/>
        <v>0</v>
      </c>
      <c r="AFH148">
        <f t="shared" si="4296"/>
        <v>0</v>
      </c>
      <c r="AFI148">
        <f t="shared" si="4297"/>
        <v>0</v>
      </c>
      <c r="AFJ148">
        <f t="shared" si="4298"/>
        <v>0</v>
      </c>
      <c r="AFK148">
        <f t="shared" si="4299"/>
        <v>0</v>
      </c>
      <c r="AFL148">
        <f t="shared" si="4300"/>
        <v>0</v>
      </c>
      <c r="AFM148">
        <f t="shared" si="4301"/>
        <v>0</v>
      </c>
      <c r="AFN148">
        <f t="shared" si="4302"/>
        <v>0</v>
      </c>
      <c r="AFO148">
        <f t="shared" si="4303"/>
        <v>0</v>
      </c>
      <c r="AFP148">
        <f t="shared" si="4304"/>
        <v>0</v>
      </c>
      <c r="AFQ148">
        <f t="shared" si="4305"/>
        <v>0</v>
      </c>
      <c r="AFR148">
        <f t="shared" si="4306"/>
        <v>0</v>
      </c>
      <c r="AFS148">
        <f t="shared" si="4307"/>
        <v>0</v>
      </c>
      <c r="AFT148">
        <f t="shared" si="4308"/>
        <v>0</v>
      </c>
      <c r="AFU148">
        <f t="shared" si="4309"/>
        <v>0</v>
      </c>
      <c r="AFV148">
        <f t="shared" si="4310"/>
        <v>0</v>
      </c>
      <c r="AFW148">
        <f t="shared" si="4311"/>
        <v>0</v>
      </c>
      <c r="AFX148">
        <f t="shared" si="4312"/>
        <v>0</v>
      </c>
      <c r="AFY148">
        <f t="shared" si="4313"/>
        <v>0</v>
      </c>
      <c r="AFZ148">
        <f t="shared" si="4314"/>
        <v>0</v>
      </c>
      <c r="AGA148">
        <f t="shared" si="4315"/>
        <v>0</v>
      </c>
      <c r="AGB148">
        <f t="shared" si="4316"/>
        <v>0</v>
      </c>
      <c r="AGC148">
        <f t="shared" si="4317"/>
        <v>0</v>
      </c>
      <c r="AGD148">
        <f t="shared" si="4318"/>
        <v>0</v>
      </c>
      <c r="AGE148">
        <f t="shared" si="4319"/>
        <v>0</v>
      </c>
      <c r="AGF148">
        <f t="shared" si="4320"/>
        <v>0</v>
      </c>
      <c r="AGG148">
        <f t="shared" si="4321"/>
        <v>0</v>
      </c>
      <c r="AGH148">
        <f t="shared" si="4322"/>
        <v>0</v>
      </c>
      <c r="AGI148">
        <f t="shared" si="4323"/>
        <v>0</v>
      </c>
      <c r="AGJ148">
        <f t="shared" si="4324"/>
        <v>0</v>
      </c>
      <c r="AGK148">
        <f t="shared" si="4325"/>
        <v>0</v>
      </c>
      <c r="AGM148" s="88">
        <f t="shared" si="4326"/>
        <v>81</v>
      </c>
      <c r="AGN148" s="88">
        <v>81</v>
      </c>
      <c r="AGO148">
        <v>5</v>
      </c>
      <c r="AGP148">
        <f t="shared" si="4327"/>
        <v>5</v>
      </c>
      <c r="AGQ148">
        <f t="shared" si="4328"/>
        <v>5</v>
      </c>
      <c r="AGR148">
        <f t="shared" si="4329"/>
        <v>5</v>
      </c>
      <c r="AGS148">
        <f t="shared" si="4330"/>
        <v>5</v>
      </c>
      <c r="AGT148">
        <f t="shared" si="4331"/>
        <v>5</v>
      </c>
      <c r="AGU148">
        <f t="shared" si="4332"/>
        <v>5</v>
      </c>
      <c r="AGV148">
        <f t="shared" si="4333"/>
        <v>3</v>
      </c>
      <c r="AGW148">
        <f t="shared" si="4334"/>
        <v>6</v>
      </c>
      <c r="AGX148">
        <f t="shared" si="4335"/>
        <v>5</v>
      </c>
      <c r="AGY148">
        <f t="shared" si="4336"/>
        <v>0</v>
      </c>
      <c r="AGZ148">
        <f t="shared" si="4337"/>
        <v>0</v>
      </c>
      <c r="AHA148">
        <f t="shared" si="4338"/>
        <v>0</v>
      </c>
      <c r="AHB148">
        <f t="shared" si="4339"/>
        <v>0</v>
      </c>
      <c r="AHC148">
        <f t="shared" si="4340"/>
        <v>0</v>
      </c>
      <c r="AHD148">
        <f t="shared" si="4341"/>
        <v>0</v>
      </c>
      <c r="AHE148">
        <f t="shared" si="4342"/>
        <v>0</v>
      </c>
      <c r="AHF148">
        <f t="shared" si="4343"/>
        <v>0</v>
      </c>
      <c r="AHG148">
        <f t="shared" si="4344"/>
        <v>0</v>
      </c>
      <c r="AHH148">
        <f t="shared" si="4345"/>
        <v>0</v>
      </c>
      <c r="AHI148">
        <f t="shared" si="4346"/>
        <v>0</v>
      </c>
      <c r="AHJ148">
        <f t="shared" si="4347"/>
        <v>0</v>
      </c>
      <c r="AHK148">
        <f t="shared" si="4348"/>
        <v>0</v>
      </c>
      <c r="AHL148">
        <f t="shared" si="4349"/>
        <v>0</v>
      </c>
      <c r="AHM148">
        <f t="shared" si="4350"/>
        <v>0</v>
      </c>
      <c r="AHN148">
        <f t="shared" si="4351"/>
        <v>0</v>
      </c>
      <c r="AHO148">
        <f t="shared" si="4352"/>
        <v>0</v>
      </c>
      <c r="AHP148">
        <f t="shared" si="4353"/>
        <v>0</v>
      </c>
      <c r="AHQ148">
        <f t="shared" si="4354"/>
        <v>0</v>
      </c>
      <c r="AHR148">
        <f t="shared" si="4355"/>
        <v>0</v>
      </c>
      <c r="AHS148">
        <f t="shared" si="4356"/>
        <v>0</v>
      </c>
      <c r="AHT148">
        <f t="shared" si="4357"/>
        <v>0</v>
      </c>
      <c r="AHU148">
        <f t="shared" si="4358"/>
        <v>0</v>
      </c>
      <c r="AHV148">
        <f t="shared" si="4359"/>
        <v>0</v>
      </c>
      <c r="AHW148">
        <f t="shared" si="4360"/>
        <v>0</v>
      </c>
      <c r="AHX148">
        <f t="shared" si="4361"/>
        <v>0</v>
      </c>
      <c r="AHY148">
        <f t="shared" si="4362"/>
        <v>0</v>
      </c>
      <c r="AHZ148">
        <f t="shared" si="4363"/>
        <v>0</v>
      </c>
      <c r="AIA148">
        <f t="shared" si="4364"/>
        <v>0</v>
      </c>
      <c r="AIB148">
        <f t="shared" si="4365"/>
        <v>0</v>
      </c>
      <c r="AIC148">
        <f t="shared" si="4366"/>
        <v>0</v>
      </c>
      <c r="AID148">
        <f t="shared" si="4367"/>
        <v>0</v>
      </c>
      <c r="AIE148">
        <f t="shared" si="4368"/>
        <v>0</v>
      </c>
      <c r="AIF148">
        <f t="shared" si="4369"/>
        <v>0</v>
      </c>
      <c r="AIG148">
        <f t="shared" si="4370"/>
        <v>0</v>
      </c>
      <c r="AIH148">
        <f t="shared" si="4371"/>
        <v>0</v>
      </c>
      <c r="AII148">
        <f t="shared" si="4372"/>
        <v>0</v>
      </c>
      <c r="AIJ148">
        <f t="shared" si="4373"/>
        <v>0</v>
      </c>
      <c r="AIK148">
        <f t="shared" si="4374"/>
        <v>0</v>
      </c>
      <c r="AIL148">
        <f t="shared" si="4375"/>
        <v>0</v>
      </c>
      <c r="AIM148">
        <f t="shared" si="4376"/>
        <v>0</v>
      </c>
      <c r="AIN148">
        <f t="shared" si="4377"/>
        <v>0</v>
      </c>
      <c r="AIO148">
        <f t="shared" si="4378"/>
        <v>0</v>
      </c>
      <c r="AIP148">
        <f t="shared" si="4379"/>
        <v>0</v>
      </c>
      <c r="AIQ148">
        <f t="shared" si="4380"/>
        <v>0</v>
      </c>
      <c r="AIR148">
        <f t="shared" si="4381"/>
        <v>0</v>
      </c>
      <c r="AIS148">
        <f t="shared" si="4382"/>
        <v>0</v>
      </c>
      <c r="AIT148">
        <f t="shared" si="4383"/>
        <v>0</v>
      </c>
      <c r="AIU148">
        <f t="shared" si="4384"/>
        <v>0</v>
      </c>
      <c r="AIV148">
        <f t="shared" si="4385"/>
        <v>0</v>
      </c>
      <c r="AIW148">
        <f t="shared" si="4386"/>
        <v>0</v>
      </c>
      <c r="AIX148">
        <f t="shared" si="4387"/>
        <v>0</v>
      </c>
      <c r="AIY148">
        <f t="shared" si="4388"/>
        <v>0</v>
      </c>
      <c r="AIZ148">
        <f t="shared" si="4389"/>
        <v>0</v>
      </c>
      <c r="AJA148">
        <f t="shared" si="4390"/>
        <v>0</v>
      </c>
      <c r="AJB148">
        <f t="shared" si="4391"/>
        <v>0</v>
      </c>
      <c r="AJC148">
        <f t="shared" si="4392"/>
        <v>0</v>
      </c>
      <c r="AJD148">
        <f t="shared" si="4393"/>
        <v>0</v>
      </c>
      <c r="AJE148">
        <f t="shared" si="4394"/>
        <v>0</v>
      </c>
      <c r="AJF148">
        <f t="shared" si="4395"/>
        <v>0</v>
      </c>
      <c r="AJG148">
        <f t="shared" si="4396"/>
        <v>0</v>
      </c>
      <c r="AJH148">
        <f t="shared" si="4397"/>
        <v>0</v>
      </c>
      <c r="AJI148">
        <f t="shared" si="4398"/>
        <v>0</v>
      </c>
      <c r="AJJ148">
        <f t="shared" si="4399"/>
        <v>0</v>
      </c>
      <c r="AJK148">
        <f t="shared" si="4400"/>
        <v>0</v>
      </c>
      <c r="AJL148">
        <f t="shared" si="4401"/>
        <v>0</v>
      </c>
      <c r="AJM148">
        <f t="shared" si="4402"/>
        <v>0</v>
      </c>
      <c r="AJN148">
        <f t="shared" si="4403"/>
        <v>0</v>
      </c>
      <c r="AJO148">
        <f t="shared" si="4404"/>
        <v>0</v>
      </c>
      <c r="AJP148">
        <f t="shared" si="4405"/>
        <v>0</v>
      </c>
      <c r="AJQ148">
        <f t="shared" si="4406"/>
        <v>0</v>
      </c>
      <c r="AJR148">
        <f t="shared" si="4407"/>
        <v>0</v>
      </c>
      <c r="AJS148">
        <f t="shared" si="4408"/>
        <v>0</v>
      </c>
      <c r="AJT148">
        <f t="shared" si="4409"/>
        <v>0</v>
      </c>
      <c r="AJU148">
        <f t="shared" si="4410"/>
        <v>0</v>
      </c>
      <c r="AJV148">
        <f t="shared" si="4411"/>
        <v>0</v>
      </c>
      <c r="AJX148">
        <v>48</v>
      </c>
      <c r="AJY148">
        <v>1</v>
      </c>
      <c r="AJZ148">
        <v>1</v>
      </c>
      <c r="AKA148">
        <f t="shared" si="4412"/>
        <v>1</v>
      </c>
      <c r="AKB148">
        <f t="shared" si="4413"/>
        <v>1</v>
      </c>
      <c r="AKC148">
        <f t="shared" si="4414"/>
        <v>1</v>
      </c>
      <c r="AKD148">
        <f t="shared" si="4415"/>
        <v>8</v>
      </c>
      <c r="AKE148">
        <f t="shared" si="4416"/>
        <v>4</v>
      </c>
      <c r="AKF148">
        <f t="shared" si="4417"/>
        <v>16</v>
      </c>
      <c r="AKG148">
        <f t="shared" si="4418"/>
        <v>0</v>
      </c>
      <c r="AKH148">
        <f t="shared" si="4419"/>
        <v>0</v>
      </c>
      <c r="AKI148">
        <f t="shared" si="4420"/>
        <v>0</v>
      </c>
      <c r="AKJ148">
        <f t="shared" si="4421"/>
        <v>0</v>
      </c>
      <c r="AKK148">
        <f t="shared" si="4422"/>
        <v>0</v>
      </c>
      <c r="AKL148">
        <f t="shared" si="4423"/>
        <v>0</v>
      </c>
      <c r="AKM148">
        <f t="shared" si="4424"/>
        <v>0</v>
      </c>
      <c r="AKN148">
        <f t="shared" si="4425"/>
        <v>0</v>
      </c>
      <c r="AKO148">
        <f t="shared" si="4426"/>
        <v>0</v>
      </c>
      <c r="AKP148">
        <f t="shared" si="4427"/>
        <v>0</v>
      </c>
      <c r="AKQ148">
        <f t="shared" si="4428"/>
        <v>0</v>
      </c>
      <c r="AKR148">
        <f t="shared" si="4429"/>
        <v>0</v>
      </c>
      <c r="AKS148">
        <f t="shared" si="4430"/>
        <v>0</v>
      </c>
      <c r="AKT148">
        <f t="shared" si="4431"/>
        <v>0</v>
      </c>
      <c r="AKU148">
        <f t="shared" si="4432"/>
        <v>0</v>
      </c>
      <c r="AKV148">
        <f t="shared" si="4433"/>
        <v>0</v>
      </c>
      <c r="AKW148">
        <f t="shared" si="4434"/>
        <v>0</v>
      </c>
      <c r="AKX148">
        <f t="shared" si="4435"/>
        <v>0</v>
      </c>
      <c r="AKY148">
        <f t="shared" si="4436"/>
        <v>0</v>
      </c>
      <c r="AKZ148">
        <f t="shared" si="4437"/>
        <v>0</v>
      </c>
      <c r="ALA148">
        <f t="shared" si="4438"/>
        <v>0</v>
      </c>
      <c r="ALB148">
        <f t="shared" si="4439"/>
        <v>0</v>
      </c>
      <c r="ALC148">
        <f t="shared" si="4440"/>
        <v>0</v>
      </c>
      <c r="ALD148">
        <f t="shared" si="4441"/>
        <v>0</v>
      </c>
      <c r="ALE148">
        <f t="shared" si="4442"/>
        <v>0</v>
      </c>
      <c r="ALF148">
        <f t="shared" si="4443"/>
        <v>0</v>
      </c>
      <c r="ALG148">
        <f t="shared" si="4444"/>
        <v>0</v>
      </c>
      <c r="ALH148">
        <f t="shared" si="4445"/>
        <v>0</v>
      </c>
      <c r="ALI148">
        <f t="shared" si="4446"/>
        <v>0</v>
      </c>
      <c r="ALJ148">
        <f t="shared" si="4447"/>
        <v>0</v>
      </c>
      <c r="ALK148">
        <f t="shared" si="4448"/>
        <v>0</v>
      </c>
      <c r="ALL148">
        <f t="shared" si="4449"/>
        <v>0</v>
      </c>
      <c r="ALM148">
        <f t="shared" si="4450"/>
        <v>0</v>
      </c>
      <c r="ALN148">
        <f t="shared" si="4451"/>
        <v>0</v>
      </c>
      <c r="ALO148">
        <f t="shared" si="4452"/>
        <v>0</v>
      </c>
      <c r="ALP148">
        <f t="shared" si="4453"/>
        <v>0</v>
      </c>
      <c r="ALQ148">
        <f t="shared" si="4454"/>
        <v>0</v>
      </c>
      <c r="ALR148">
        <f t="shared" si="4455"/>
        <v>0</v>
      </c>
      <c r="ALS148">
        <f t="shared" si="4456"/>
        <v>0</v>
      </c>
      <c r="ALT148">
        <f t="shared" si="4457"/>
        <v>0</v>
      </c>
      <c r="ALU148">
        <f t="shared" si="4458"/>
        <v>0</v>
      </c>
      <c r="ALV148">
        <f t="shared" si="4459"/>
        <v>0</v>
      </c>
      <c r="ALW148">
        <f t="shared" si="4460"/>
        <v>0</v>
      </c>
      <c r="ALX148">
        <f t="shared" si="4461"/>
        <v>0</v>
      </c>
      <c r="ALY148">
        <f t="shared" si="4462"/>
        <v>0</v>
      </c>
      <c r="ALZ148">
        <f t="shared" si="4463"/>
        <v>0</v>
      </c>
      <c r="AMA148">
        <f t="shared" si="4464"/>
        <v>0</v>
      </c>
      <c r="AMB148">
        <f t="shared" si="4465"/>
        <v>0</v>
      </c>
      <c r="AMC148">
        <f t="shared" si="4466"/>
        <v>0</v>
      </c>
      <c r="AMD148">
        <f t="shared" si="4467"/>
        <v>0</v>
      </c>
      <c r="AME148">
        <f t="shared" si="4468"/>
        <v>0</v>
      </c>
      <c r="AMF148">
        <f t="shared" si="4469"/>
        <v>0</v>
      </c>
      <c r="AMG148">
        <f t="shared" si="4470"/>
        <v>0</v>
      </c>
      <c r="AMH148">
        <f t="shared" si="4471"/>
        <v>0</v>
      </c>
      <c r="AMI148">
        <f t="shared" si="4472"/>
        <v>0</v>
      </c>
      <c r="AMJ148">
        <f t="shared" si="4473"/>
        <v>0</v>
      </c>
      <c r="AMK148">
        <f t="shared" si="4474"/>
        <v>0</v>
      </c>
      <c r="AML148">
        <f t="shared" si="4475"/>
        <v>0</v>
      </c>
      <c r="AMM148">
        <f t="shared" si="4476"/>
        <v>0</v>
      </c>
      <c r="AMN148">
        <f t="shared" si="4477"/>
        <v>0</v>
      </c>
      <c r="AMO148">
        <f t="shared" si="4478"/>
        <v>0</v>
      </c>
      <c r="AMP148">
        <f t="shared" si="4479"/>
        <v>0</v>
      </c>
      <c r="AMQ148">
        <f t="shared" si="4480"/>
        <v>0</v>
      </c>
      <c r="AMR148">
        <f t="shared" si="4481"/>
        <v>0</v>
      </c>
      <c r="AMS148">
        <f t="shared" si="4482"/>
        <v>0</v>
      </c>
      <c r="AMT148">
        <f t="shared" si="4483"/>
        <v>0</v>
      </c>
      <c r="AMU148">
        <f t="shared" si="4484"/>
        <v>0</v>
      </c>
      <c r="AMV148">
        <f t="shared" si="4485"/>
        <v>0</v>
      </c>
      <c r="AMW148">
        <f t="shared" si="4486"/>
        <v>0</v>
      </c>
      <c r="AMX148">
        <f t="shared" si="4487"/>
        <v>0</v>
      </c>
      <c r="AMY148">
        <f t="shared" si="4488"/>
        <v>0</v>
      </c>
      <c r="AMZ148">
        <f t="shared" si="4489"/>
        <v>0</v>
      </c>
      <c r="ANA148">
        <f t="shared" si="4490"/>
        <v>0</v>
      </c>
      <c r="ANB148">
        <f t="shared" si="4491"/>
        <v>0</v>
      </c>
      <c r="ANC148">
        <f t="shared" si="4492"/>
        <v>0</v>
      </c>
      <c r="AND148">
        <f t="shared" si="4493"/>
        <v>0</v>
      </c>
      <c r="ANR148" s="4">
        <v>1638</v>
      </c>
      <c r="ANS148" s="4">
        <f t="shared" si="4494"/>
        <v>1638</v>
      </c>
      <c r="ANU148" s="4">
        <v>1825</v>
      </c>
      <c r="ANV148" t="str">
        <f t="shared" si="4495"/>
        <v>1798</v>
      </c>
      <c r="ANW148" t="str">
        <f t="shared" si="4496"/>
        <v>1784</v>
      </c>
      <c r="ANX148" t="str">
        <f t="shared" si="4497"/>
        <v>1739</v>
      </c>
      <c r="ANY148" t="str">
        <f t="shared" si="4498"/>
        <v>1720</v>
      </c>
      <c r="ANZ148" t="str">
        <f t="shared" si="4499"/>
        <v>1687</v>
      </c>
      <c r="AOA148" t="str">
        <f t="shared" si="4500"/>
        <v>1686</v>
      </c>
      <c r="AOB148" t="str">
        <f t="shared" si="4501"/>
        <v>1675</v>
      </c>
      <c r="AOC148" t="str">
        <f t="shared" si="4502"/>
        <v>1671</v>
      </c>
      <c r="AOD148" t="str">
        <f t="shared" si="4503"/>
        <v>1638</v>
      </c>
      <c r="AOE148" t="str">
        <f t="shared" si="4504"/>
        <v>1638</v>
      </c>
      <c r="AOF148" t="str">
        <f t="shared" si="4505"/>
        <v>1638</v>
      </c>
      <c r="AOG148" t="str">
        <f t="shared" si="4506"/>
        <v>1638</v>
      </c>
      <c r="AOH148" t="str">
        <f t="shared" si="4507"/>
        <v>1638</v>
      </c>
      <c r="AOI148" t="str">
        <f t="shared" si="4508"/>
        <v>1638</v>
      </c>
      <c r="AOJ148" t="str">
        <f t="shared" si="4509"/>
        <v>1638</v>
      </c>
      <c r="AOK148" t="str">
        <f t="shared" si="4510"/>
        <v>1638</v>
      </c>
      <c r="AOL148" t="str">
        <f t="shared" si="4511"/>
        <v>1638</v>
      </c>
      <c r="AOM148" t="str">
        <f t="shared" si="4512"/>
        <v>1638</v>
      </c>
      <c r="AON148" t="str">
        <f t="shared" si="4513"/>
        <v>1638</v>
      </c>
      <c r="AOO148" t="str">
        <f t="shared" si="4514"/>
        <v>1638</v>
      </c>
      <c r="AOP148" t="str">
        <f t="shared" si="4515"/>
        <v>1638</v>
      </c>
      <c r="AOQ148" t="str">
        <f t="shared" si="4516"/>
        <v>1638</v>
      </c>
      <c r="AOR148" t="str">
        <f t="shared" si="4517"/>
        <v>1638</v>
      </c>
      <c r="AOS148" t="str">
        <f t="shared" si="4518"/>
        <v>1638</v>
      </c>
      <c r="AOT148" t="str">
        <f t="shared" si="4519"/>
        <v>1638</v>
      </c>
      <c r="AOU148" t="str">
        <f t="shared" si="4520"/>
        <v>1638</v>
      </c>
      <c r="AOV148" t="str">
        <f t="shared" si="4521"/>
        <v>1638</v>
      </c>
      <c r="AOW148" t="str">
        <f t="shared" si="4522"/>
        <v>1638</v>
      </c>
      <c r="AOX148" t="str">
        <f t="shared" si="4523"/>
        <v>1638</v>
      </c>
      <c r="AOY148" t="str">
        <f t="shared" si="4524"/>
        <v>1638</v>
      </c>
      <c r="AOZ148" t="str">
        <f t="shared" si="4525"/>
        <v>1638</v>
      </c>
      <c r="APA148" t="str">
        <f t="shared" si="4526"/>
        <v>1638</v>
      </c>
      <c r="APB148" t="str">
        <f t="shared" si="4527"/>
        <v>1638</v>
      </c>
      <c r="APC148" t="str">
        <f t="shared" si="4528"/>
        <v>1638</v>
      </c>
      <c r="APD148" t="str">
        <f t="shared" si="4529"/>
        <v>1638</v>
      </c>
      <c r="APE148" t="str">
        <f t="shared" si="4530"/>
        <v>1638</v>
      </c>
      <c r="APF148" t="str">
        <f t="shared" si="4531"/>
        <v>1638</v>
      </c>
      <c r="APG148" t="str">
        <f t="shared" si="4532"/>
        <v>1638</v>
      </c>
      <c r="APH148" t="str">
        <f t="shared" si="4533"/>
        <v>1638</v>
      </c>
      <c r="API148" t="str">
        <f t="shared" si="4534"/>
        <v>1638</v>
      </c>
      <c r="APJ148" t="str">
        <f t="shared" si="4535"/>
        <v>1638</v>
      </c>
      <c r="APK148" t="str">
        <f t="shared" si="4536"/>
        <v>1638</v>
      </c>
      <c r="APL148" t="str">
        <f t="shared" si="4537"/>
        <v>1638</v>
      </c>
      <c r="APM148" t="str">
        <f t="shared" si="4538"/>
        <v>1638</v>
      </c>
      <c r="APN148" t="str">
        <f t="shared" si="4539"/>
        <v>1638</v>
      </c>
      <c r="APO148" t="str">
        <f t="shared" si="4540"/>
        <v>1638</v>
      </c>
      <c r="APP148" t="str">
        <f t="shared" si="4541"/>
        <v>1638</v>
      </c>
      <c r="APQ148" t="str">
        <f t="shared" si="4542"/>
        <v>1638</v>
      </c>
      <c r="APR148" t="str">
        <f t="shared" si="4543"/>
        <v>1638</v>
      </c>
      <c r="APS148" t="str">
        <f t="shared" si="4544"/>
        <v>1638</v>
      </c>
      <c r="APT148" t="str">
        <f t="shared" si="4545"/>
        <v>1638</v>
      </c>
      <c r="APU148" t="str">
        <f t="shared" si="4546"/>
        <v>1638</v>
      </c>
      <c r="APV148" t="str">
        <f t="shared" si="4547"/>
        <v>1638</v>
      </c>
      <c r="APW148" t="str">
        <f t="shared" si="4548"/>
        <v>1638</v>
      </c>
      <c r="APX148" t="str">
        <f t="shared" si="4549"/>
        <v>1638</v>
      </c>
      <c r="APY148" t="str">
        <f t="shared" si="4550"/>
        <v>1638</v>
      </c>
      <c r="APZ148" t="str">
        <f t="shared" si="4551"/>
        <v>1638</v>
      </c>
      <c r="AQA148" t="str">
        <f t="shared" si="4552"/>
        <v>1638</v>
      </c>
      <c r="AQB148" t="str">
        <f t="shared" si="4553"/>
        <v>1638</v>
      </c>
      <c r="AQC148" t="str">
        <f t="shared" si="4554"/>
        <v>1638</v>
      </c>
      <c r="AQD148" t="str">
        <f t="shared" si="4555"/>
        <v>1638</v>
      </c>
      <c r="AQE148" t="str">
        <f t="shared" si="4556"/>
        <v>1638</v>
      </c>
      <c r="AQF148" t="str">
        <f t="shared" si="4557"/>
        <v>1638</v>
      </c>
      <c r="AQG148" t="str">
        <f t="shared" si="4558"/>
        <v>1638</v>
      </c>
      <c r="AQH148" t="str">
        <f t="shared" si="4559"/>
        <v>1638</v>
      </c>
      <c r="AQI148" t="str">
        <f t="shared" si="4560"/>
        <v>1638</v>
      </c>
      <c r="AQJ148" t="str">
        <f t="shared" si="4561"/>
        <v>1638</v>
      </c>
      <c r="AQK148" t="str">
        <f t="shared" si="4562"/>
        <v>1638</v>
      </c>
      <c r="AQL148" t="str">
        <f t="shared" si="4563"/>
        <v>1638</v>
      </c>
      <c r="AQM148" t="str">
        <f t="shared" si="4564"/>
        <v>1638</v>
      </c>
      <c r="AQN148" t="str">
        <f t="shared" si="4565"/>
        <v>1638</v>
      </c>
      <c r="AQO148" t="str">
        <f t="shared" si="4566"/>
        <v>1638</v>
      </c>
      <c r="AQP148" t="str">
        <f t="shared" si="4567"/>
        <v>1638</v>
      </c>
      <c r="AQQ148" t="str">
        <f t="shared" si="4568"/>
        <v>1638</v>
      </c>
      <c r="AQR148" t="str">
        <f t="shared" si="4569"/>
        <v>1638</v>
      </c>
      <c r="AQS148" t="str">
        <f t="shared" si="4570"/>
        <v>1638</v>
      </c>
      <c r="AQT148" t="str">
        <f t="shared" si="4571"/>
        <v>1638</v>
      </c>
      <c r="AQU148" t="str">
        <f t="shared" si="4572"/>
        <v>1638</v>
      </c>
      <c r="AQV148" t="str">
        <f t="shared" si="4573"/>
        <v>1638</v>
      </c>
      <c r="AQW148" t="str">
        <f t="shared" si="4574"/>
        <v>1638</v>
      </c>
      <c r="AQX148" t="str">
        <f t="shared" si="4575"/>
        <v>1638</v>
      </c>
      <c r="AQY148" t="str">
        <f t="shared" si="4576"/>
        <v>1638</v>
      </c>
      <c r="AQZ148" t="str">
        <f t="shared" si="4577"/>
        <v>1638</v>
      </c>
      <c r="ARA148" t="str">
        <f t="shared" si="4578"/>
        <v>1638</v>
      </c>
      <c r="ARB148" t="str">
        <f t="shared" si="4579"/>
        <v>1638</v>
      </c>
      <c r="ARC148">
        <v>1825</v>
      </c>
      <c r="ARH148" s="5"/>
    </row>
    <row r="149" spans="1:1152" x14ac:dyDescent="0.2">
      <c r="A149">
        <v>112</v>
      </c>
      <c r="B149" s="19" t="s">
        <v>16</v>
      </c>
      <c r="C149" s="20">
        <f>VLOOKUP(A149, Rankings!$A$2:$AN$161, 40, FALSE)</f>
        <v>147</v>
      </c>
      <c r="D149" s="221" t="s">
        <v>228</v>
      </c>
      <c r="F149" s="4">
        <v>5</v>
      </c>
      <c r="G149" s="4">
        <v>9</v>
      </c>
      <c r="I149" s="5">
        <f t="shared" si="3664"/>
        <v>9</v>
      </c>
      <c r="L149" t="s">
        <v>1760</v>
      </c>
      <c r="M149" t="s">
        <v>2065</v>
      </c>
      <c r="N149" t="s">
        <v>2319</v>
      </c>
      <c r="O149" t="s">
        <v>2604</v>
      </c>
      <c r="P149" t="s">
        <v>2800</v>
      </c>
      <c r="Q149" t="s">
        <v>3025</v>
      </c>
      <c r="R149" t="s">
        <v>3256</v>
      </c>
      <c r="S149" t="s">
        <v>3473</v>
      </c>
      <c r="T149" t="s">
        <v>3755</v>
      </c>
      <c r="U149" t="s">
        <v>10</v>
      </c>
      <c r="V149" t="s">
        <v>10</v>
      </c>
      <c r="W149" t="str">
        <f>Rankings!D148</f>
        <v>-</v>
      </c>
      <c r="X149" t="s">
        <v>10</v>
      </c>
      <c r="Y149" t="s">
        <v>10</v>
      </c>
      <c r="Z149" t="s">
        <v>10</v>
      </c>
      <c r="AA149" t="s">
        <v>10</v>
      </c>
      <c r="AB149" t="s">
        <v>10</v>
      </c>
      <c r="AC149" t="s">
        <v>10</v>
      </c>
      <c r="AD149" t="s">
        <v>10</v>
      </c>
      <c r="AE149" t="s">
        <v>10</v>
      </c>
      <c r="AF149" t="s">
        <v>10</v>
      </c>
      <c r="AG149" t="s">
        <v>10</v>
      </c>
      <c r="AH149" t="s">
        <v>10</v>
      </c>
      <c r="AI149" t="s">
        <v>10</v>
      </c>
      <c r="AJ149" t="s">
        <v>10</v>
      </c>
      <c r="AK149" t="s">
        <v>10</v>
      </c>
      <c r="AL149" t="s">
        <v>10</v>
      </c>
      <c r="AM149" t="s">
        <v>10</v>
      </c>
      <c r="AN149" t="s">
        <v>10</v>
      </c>
      <c r="AO149" t="s">
        <v>10</v>
      </c>
      <c r="AP149" t="s">
        <v>10</v>
      </c>
      <c r="AQ149" t="s">
        <v>10</v>
      </c>
      <c r="AR149" t="s">
        <v>10</v>
      </c>
      <c r="AS149" t="s">
        <v>10</v>
      </c>
      <c r="AT149" t="s">
        <v>10</v>
      </c>
      <c r="AU149" t="s">
        <v>10</v>
      </c>
      <c r="AV149" t="s">
        <v>10</v>
      </c>
      <c r="AW149" t="s">
        <v>10</v>
      </c>
      <c r="AX149" t="s">
        <v>10</v>
      </c>
      <c r="AY149" t="s">
        <v>10</v>
      </c>
      <c r="AZ149" t="s">
        <v>10</v>
      </c>
      <c r="BA149" t="s">
        <v>10</v>
      </c>
      <c r="BB149" t="s">
        <v>10</v>
      </c>
      <c r="BC149" t="s">
        <v>10</v>
      </c>
      <c r="BD149" t="s">
        <v>10</v>
      </c>
      <c r="BE149" t="s">
        <v>10</v>
      </c>
      <c r="BF149" t="s">
        <v>10</v>
      </c>
      <c r="BG149" t="s">
        <v>10</v>
      </c>
      <c r="BH149" t="s">
        <v>10</v>
      </c>
      <c r="BI149" t="s">
        <v>10</v>
      </c>
      <c r="BJ149" t="s">
        <v>10</v>
      </c>
      <c r="BK149" t="s">
        <v>10</v>
      </c>
      <c r="BL149" t="s">
        <v>10</v>
      </c>
      <c r="BM149" t="s">
        <v>10</v>
      </c>
      <c r="BN149" t="s">
        <v>10</v>
      </c>
      <c r="BO149" t="s">
        <v>10</v>
      </c>
      <c r="BP149" t="s">
        <v>10</v>
      </c>
      <c r="BQ149" t="s">
        <v>10</v>
      </c>
      <c r="BR149" t="s">
        <v>10</v>
      </c>
      <c r="BS149" t="s">
        <v>10</v>
      </c>
      <c r="BT149" t="s">
        <v>10</v>
      </c>
      <c r="BU149" t="s">
        <v>10</v>
      </c>
      <c r="BV149" t="s">
        <v>10</v>
      </c>
      <c r="BW149" t="s">
        <v>10</v>
      </c>
      <c r="BX149" t="s">
        <v>10</v>
      </c>
      <c r="BY149" t="s">
        <v>10</v>
      </c>
      <c r="BZ149" t="s">
        <v>10</v>
      </c>
      <c r="CA149" t="s">
        <v>10</v>
      </c>
      <c r="CB149" t="s">
        <v>10</v>
      </c>
      <c r="CC149" t="s">
        <v>10</v>
      </c>
      <c r="CD149" t="s">
        <v>10</v>
      </c>
      <c r="CE149" t="s">
        <v>10</v>
      </c>
      <c r="CF149" t="s">
        <v>10</v>
      </c>
      <c r="CG149" t="s">
        <v>10</v>
      </c>
      <c r="CH149" t="s">
        <v>10</v>
      </c>
      <c r="CI149" t="s">
        <v>10</v>
      </c>
      <c r="CJ149" t="s">
        <v>10</v>
      </c>
      <c r="CK149" t="s">
        <v>10</v>
      </c>
      <c r="CL149" t="s">
        <v>10</v>
      </c>
      <c r="CM149" t="s">
        <v>10</v>
      </c>
      <c r="CN149" t="s">
        <v>10</v>
      </c>
      <c r="CO149" t="s">
        <v>10</v>
      </c>
      <c r="CP149" t="s">
        <v>10</v>
      </c>
      <c r="CQ149" t="s">
        <v>10</v>
      </c>
      <c r="CR149" t="s">
        <v>10</v>
      </c>
      <c r="CT149" s="4">
        <f t="shared" si="3665"/>
        <v>1</v>
      </c>
      <c r="CU149" s="4">
        <f t="shared" si="3666"/>
        <v>0</v>
      </c>
      <c r="CV149" s="4">
        <f t="shared" si="3667"/>
        <v>0</v>
      </c>
      <c r="CW149" s="4">
        <f t="shared" si="3668"/>
        <v>4</v>
      </c>
      <c r="CX149" s="4">
        <f t="shared" si="3669"/>
        <v>1</v>
      </c>
      <c r="CY149" s="4">
        <f t="shared" si="3670"/>
        <v>0</v>
      </c>
      <c r="CZ149" s="4">
        <f t="shared" si="3671"/>
        <v>0</v>
      </c>
      <c r="DA149" s="4">
        <f t="shared" si="3672"/>
        <v>1</v>
      </c>
      <c r="DB149" s="4">
        <f t="shared" si="3673"/>
        <v>0</v>
      </c>
      <c r="DC149" s="4">
        <f t="shared" si="3674"/>
        <v>0</v>
      </c>
      <c r="DD149" s="4">
        <f t="shared" si="3675"/>
        <v>0</v>
      </c>
      <c r="DE149" s="4">
        <f t="shared" si="3676"/>
        <v>2</v>
      </c>
      <c r="DF149" s="4">
        <f t="shared" si="3677"/>
        <v>0</v>
      </c>
      <c r="DG149" s="4">
        <f t="shared" si="3678"/>
        <v>0</v>
      </c>
      <c r="DH149" s="4">
        <f t="shared" si="3679"/>
        <v>0</v>
      </c>
      <c r="DI149" s="152">
        <f t="shared" si="3680"/>
        <v>0</v>
      </c>
      <c r="DJ149" s="153">
        <f t="shared" si="3681"/>
        <v>1</v>
      </c>
      <c r="DK149" s="4">
        <f t="shared" si="3682"/>
        <v>4</v>
      </c>
      <c r="DL149" s="4">
        <f t="shared" si="3683"/>
        <v>1</v>
      </c>
      <c r="DM149" s="4">
        <f t="shared" si="3684"/>
        <v>1</v>
      </c>
      <c r="DN149" s="4">
        <f t="shared" si="3685"/>
        <v>0</v>
      </c>
      <c r="DO149" s="4">
        <f t="shared" si="3686"/>
        <v>2</v>
      </c>
      <c r="DP149" s="4">
        <f t="shared" si="3687"/>
        <v>0</v>
      </c>
      <c r="DQ149" s="4">
        <f t="shared" si="3688"/>
        <v>0</v>
      </c>
      <c r="DR149" s="4">
        <f t="shared" si="3689"/>
        <v>4</v>
      </c>
      <c r="DS149" s="4">
        <f t="shared" si="3690"/>
        <v>4</v>
      </c>
      <c r="DT149" s="4">
        <f t="shared" si="3691"/>
        <v>0</v>
      </c>
      <c r="DU149" t="str">
        <f t="shared" si="3692"/>
        <v>0R</v>
      </c>
      <c r="DV149" t="str">
        <f t="shared" si="3693"/>
        <v>3R</v>
      </c>
      <c r="DW149" t="str">
        <f t="shared" si="3694"/>
        <v>0R</v>
      </c>
      <c r="DX149" t="str">
        <f t="shared" si="3695"/>
        <v>0S</v>
      </c>
      <c r="DY149" t="str">
        <f t="shared" si="3696"/>
        <v>0S</v>
      </c>
      <c r="DZ149" t="str">
        <f t="shared" si="3697"/>
        <v>0R</v>
      </c>
      <c r="EA149" t="str">
        <f t="shared" si="3698"/>
        <v>0L</v>
      </c>
      <c r="EB149" t="str">
        <f t="shared" si="3699"/>
        <v>3L</v>
      </c>
      <c r="EC149" t="str">
        <f t="shared" si="3700"/>
        <v>0R</v>
      </c>
      <c r="ED149">
        <f t="shared" si="3701"/>
        <v>0</v>
      </c>
      <c r="EE149">
        <f t="shared" si="3702"/>
        <v>0</v>
      </c>
      <c r="EF149">
        <f t="shared" si="3703"/>
        <v>0</v>
      </c>
      <c r="EG149">
        <f t="shared" si="3704"/>
        <v>0</v>
      </c>
      <c r="EH149">
        <f t="shared" si="3705"/>
        <v>0</v>
      </c>
      <c r="EI149">
        <f t="shared" si="3706"/>
        <v>0</v>
      </c>
      <c r="EJ149">
        <f t="shared" si="3707"/>
        <v>0</v>
      </c>
      <c r="EK149">
        <f t="shared" si="3708"/>
        <v>0</v>
      </c>
      <c r="EL149">
        <f t="shared" si="3709"/>
        <v>0</v>
      </c>
      <c r="EM149">
        <f t="shared" si="3710"/>
        <v>0</v>
      </c>
      <c r="EN149">
        <f t="shared" si="3711"/>
        <v>0</v>
      </c>
      <c r="EO149">
        <f t="shared" si="3712"/>
        <v>0</v>
      </c>
      <c r="EP149">
        <f t="shared" si="3713"/>
        <v>0</v>
      </c>
      <c r="EQ149">
        <f t="shared" si="3714"/>
        <v>0</v>
      </c>
      <c r="ER149">
        <f t="shared" si="3715"/>
        <v>0</v>
      </c>
      <c r="ES149">
        <f t="shared" si="3716"/>
        <v>0</v>
      </c>
      <c r="ET149">
        <f t="shared" si="3717"/>
        <v>0</v>
      </c>
      <c r="EU149">
        <f t="shared" si="3718"/>
        <v>0</v>
      </c>
      <c r="EV149">
        <f t="shared" si="3719"/>
        <v>0</v>
      </c>
      <c r="EW149">
        <f t="shared" si="3720"/>
        <v>0</v>
      </c>
      <c r="EX149">
        <f t="shared" si="3721"/>
        <v>0</v>
      </c>
      <c r="EY149">
        <f t="shared" si="3722"/>
        <v>0</v>
      </c>
      <c r="EZ149">
        <f t="shared" si="3723"/>
        <v>0</v>
      </c>
      <c r="FA149">
        <f t="shared" si="3724"/>
        <v>0</v>
      </c>
      <c r="FB149">
        <f t="shared" si="3725"/>
        <v>0</v>
      </c>
      <c r="FC149">
        <f t="shared" si="3726"/>
        <v>0</v>
      </c>
      <c r="FD149">
        <f t="shared" si="3727"/>
        <v>0</v>
      </c>
      <c r="FE149">
        <f t="shared" si="3728"/>
        <v>0</v>
      </c>
      <c r="FF149">
        <f t="shared" si="3729"/>
        <v>0</v>
      </c>
      <c r="FG149">
        <f t="shared" si="3730"/>
        <v>0</v>
      </c>
      <c r="FH149">
        <f t="shared" si="3731"/>
        <v>0</v>
      </c>
      <c r="FI149">
        <f t="shared" si="3732"/>
        <v>0</v>
      </c>
      <c r="FJ149">
        <f t="shared" si="3733"/>
        <v>0</v>
      </c>
      <c r="FK149">
        <f t="shared" si="3734"/>
        <v>0</v>
      </c>
      <c r="FL149">
        <f t="shared" si="3735"/>
        <v>0</v>
      </c>
      <c r="FM149">
        <f t="shared" si="3736"/>
        <v>0</v>
      </c>
      <c r="FN149">
        <f t="shared" si="3737"/>
        <v>0</v>
      </c>
      <c r="FO149">
        <f t="shared" si="3738"/>
        <v>0</v>
      </c>
      <c r="FP149">
        <f t="shared" si="3739"/>
        <v>0</v>
      </c>
      <c r="FQ149">
        <f t="shared" si="3740"/>
        <v>0</v>
      </c>
      <c r="FR149">
        <f t="shared" si="3741"/>
        <v>0</v>
      </c>
      <c r="FS149">
        <f t="shared" si="3742"/>
        <v>0</v>
      </c>
      <c r="FT149">
        <f t="shared" si="3743"/>
        <v>0</v>
      </c>
      <c r="FU149">
        <f t="shared" si="3744"/>
        <v>0</v>
      </c>
      <c r="FV149">
        <f t="shared" si="3745"/>
        <v>0</v>
      </c>
      <c r="FW149">
        <f t="shared" si="3746"/>
        <v>0</v>
      </c>
      <c r="FX149">
        <f t="shared" si="3747"/>
        <v>0</v>
      </c>
      <c r="FY149">
        <f t="shared" si="3748"/>
        <v>0</v>
      </c>
      <c r="FZ149">
        <f t="shared" si="3749"/>
        <v>0</v>
      </c>
      <c r="GA149">
        <f t="shared" si="3750"/>
        <v>0</v>
      </c>
      <c r="GB149">
        <f t="shared" si="3751"/>
        <v>0</v>
      </c>
      <c r="GC149">
        <f t="shared" si="3752"/>
        <v>0</v>
      </c>
      <c r="GD149">
        <f t="shared" si="3753"/>
        <v>0</v>
      </c>
      <c r="GE149">
        <f t="shared" si="3754"/>
        <v>0</v>
      </c>
      <c r="GF149">
        <f t="shared" si="3755"/>
        <v>0</v>
      </c>
      <c r="GG149">
        <f t="shared" si="3756"/>
        <v>0</v>
      </c>
      <c r="GH149">
        <f t="shared" si="3757"/>
        <v>0</v>
      </c>
      <c r="GI149">
        <f t="shared" si="3758"/>
        <v>0</v>
      </c>
      <c r="GJ149">
        <f t="shared" si="3759"/>
        <v>0</v>
      </c>
      <c r="GK149">
        <f t="shared" si="3760"/>
        <v>0</v>
      </c>
      <c r="GL149">
        <f t="shared" si="3761"/>
        <v>0</v>
      </c>
      <c r="GM149">
        <f t="shared" si="3762"/>
        <v>0</v>
      </c>
      <c r="GN149">
        <f t="shared" si="3763"/>
        <v>0</v>
      </c>
      <c r="GO149">
        <f t="shared" si="3764"/>
        <v>0</v>
      </c>
      <c r="GP149">
        <f t="shared" si="3765"/>
        <v>0</v>
      </c>
      <c r="GQ149">
        <f t="shared" si="3766"/>
        <v>0</v>
      </c>
      <c r="GR149">
        <f t="shared" si="3767"/>
        <v>0</v>
      </c>
      <c r="GS149">
        <f t="shared" si="3768"/>
        <v>0</v>
      </c>
      <c r="GT149">
        <f t="shared" si="3769"/>
        <v>0</v>
      </c>
      <c r="GU149">
        <f t="shared" si="3770"/>
        <v>0</v>
      </c>
      <c r="GV149">
        <f t="shared" si="3771"/>
        <v>0</v>
      </c>
      <c r="GW149">
        <f t="shared" si="3772"/>
        <v>0</v>
      </c>
      <c r="GX149">
        <f t="shared" si="3773"/>
        <v>0</v>
      </c>
      <c r="GY149">
        <f t="shared" si="3774"/>
        <v>0</v>
      </c>
      <c r="GZ149">
        <f t="shared" si="3775"/>
        <v>0</v>
      </c>
      <c r="HA149">
        <f t="shared" si="3776"/>
        <v>0</v>
      </c>
      <c r="HB149" s="176" t="s">
        <v>269</v>
      </c>
      <c r="HC149" s="89">
        <f t="shared" si="3777"/>
        <v>292.39763881329662</v>
      </c>
      <c r="HD149" s="89">
        <f t="shared" si="3778"/>
        <v>54.159536058765916</v>
      </c>
      <c r="HE149" s="89">
        <f t="shared" si="3779"/>
        <v>95.209925511631212</v>
      </c>
      <c r="HF149" s="89">
        <f t="shared" si="3780"/>
        <v>0</v>
      </c>
      <c r="HH149" s="88">
        <f t="shared" si="3781"/>
        <v>441.76710038369379</v>
      </c>
      <c r="HI149" s="88">
        <f t="shared" si="3782"/>
        <v>47.604962755815606</v>
      </c>
      <c r="HK149">
        <f>IFERROR(VLOOKUP(_xlfn.NUMBERVALUE(MID(L149, SEARCH("!", L149)+1, SEARCH("+", L149)-SEARCH("!", L149)-1)), Rankings!$A$2:$BK$161, 63, FALSE),0)</f>
        <v>68.70456850634308</v>
      </c>
      <c r="HL149">
        <f>IFERROR(VLOOKUP(_xlfn.NUMBERVALUE(MID(M149, SEARCH("!", M149)+1, SEARCH("+", M149)-SEARCH("!", M149)-1)), Rankings!$A$2:$BK$161, 63, FALSE),0)</f>
        <v>41.717456455340404</v>
      </c>
      <c r="HM149">
        <f>IFERROR(VLOOKUP(_xlfn.NUMBERVALUE(MID(N149, SEARCH("!", N149)+1, SEARCH("+", N149)-SEARCH("!", N149)-1)), Rankings!$A$2:$BK$161, 63, FALSE),0)</f>
        <v>52.512194338001507</v>
      </c>
      <c r="HN149">
        <f>IFERROR(VLOOKUP(_xlfn.NUMBERVALUE(MID(O149, SEARCH("!", O149)+1, SEARCH("+", O149)-SEARCH("!", O149)-1)), Rankings!$A$2:$BK$161, 63, FALSE),0)</f>
        <v>49.602374340748362</v>
      </c>
      <c r="HO149">
        <f>IFERROR(VLOOKUP(_xlfn.NUMBERVALUE(MID(P149, SEARCH("!", P149)+1, SEARCH("+", P149)-SEARCH("!", P149)-1)), Rankings!$A$2:$BK$161, 63, FALSE),0)</f>
        <v>45.607551170882857</v>
      </c>
      <c r="HP149">
        <f>IFERROR(VLOOKUP(_xlfn.NUMBERVALUE(MID(Q149, SEARCH("!", Q149)+1, SEARCH("+", Q149)-SEARCH("!", Q149)-1)), Rankings!$A$2:$BK$161, 63, FALSE),0)</f>
        <v>63.69670771983948</v>
      </c>
      <c r="HQ149">
        <f>IFERROR(VLOOKUP(_xlfn.NUMBERVALUE(MID(R149, SEARCH("!", R149)+1, SEARCH("+", R149)-SEARCH("!", R149)-1)), Rankings!$A$2:$BK$161, 63, FALSE),0)</f>
        <v>43.117070845957592</v>
      </c>
      <c r="HR149">
        <f>IFERROR(VLOOKUP(_xlfn.NUMBERVALUE(MID(S149, SEARCH("!", S149)+1, SEARCH("+", S149)-SEARCH("!", S149)-1)), Rankings!$A$2:$BK$161, 63, FALSE),0)</f>
        <v>11.042465212808322</v>
      </c>
      <c r="HS149">
        <f>IFERROR(VLOOKUP(_xlfn.NUMBERVALUE(MID(T149, SEARCH("!", T149)+1, SEARCH("+", T149)-SEARCH("!", T149)-1)), Rankings!$A$2:$BK$161, 63, FALSE),0)</f>
        <v>65.766711793772132</v>
      </c>
      <c r="HT149">
        <f>IFERROR(VLOOKUP(_xlfn.NUMBERVALUE(MID(U149, SEARCH("!", U149)+1, SEARCH("+", U149)-SEARCH("!", U149)-1)), Rankings!$A$2:$BK$161, 63, FALSE),0)</f>
        <v>0</v>
      </c>
      <c r="HU149">
        <f>IFERROR(VLOOKUP(_xlfn.NUMBERVALUE(MID(V149, SEARCH("!", V149)+1, SEARCH("+", V149)-SEARCH("!", V149)-1)), Rankings!$A$2:$BK$161, 63, FALSE),0)</f>
        <v>0</v>
      </c>
      <c r="HV149">
        <f>IFERROR(VLOOKUP(_xlfn.NUMBERVALUE(MID(W149, SEARCH("!", W149)+1, SEARCH("+", W149)-SEARCH("!", W149)-1)), Rankings!$A$2:$BK$161, 63, FALSE),0)</f>
        <v>0</v>
      </c>
      <c r="HW149">
        <f>IFERROR(VLOOKUP(_xlfn.NUMBERVALUE(MID(X149, SEARCH("!", X149)+1, SEARCH("+", X149)-SEARCH("!", X149)-1)), Rankings!$A$2:$BK$161, 63, FALSE),0)</f>
        <v>0</v>
      </c>
      <c r="HX149">
        <f>IFERROR(VLOOKUP(_xlfn.NUMBERVALUE(MID(Y149, SEARCH("!", Y149)+1, SEARCH("+", Y149)-SEARCH("!", Y149)-1)), Rankings!$A$2:$BK$161, 63, FALSE),0)</f>
        <v>0</v>
      </c>
      <c r="HY149">
        <f>IFERROR(VLOOKUP(_xlfn.NUMBERVALUE(MID(Z149, SEARCH("!", Z149)+1, SEARCH("+", Z149)-SEARCH("!", Z149)-1)), Rankings!$A$2:$BK$161, 63, FALSE),0)</f>
        <v>0</v>
      </c>
      <c r="HZ149">
        <f>IFERROR(VLOOKUP(_xlfn.NUMBERVALUE(MID(AA149, SEARCH("!", AA149)+1, SEARCH("+", AA149)-SEARCH("!", AA149)-1)), Rankings!$A$2:$BK$161, 63, FALSE),0)</f>
        <v>0</v>
      </c>
      <c r="IA149">
        <f>IFERROR(VLOOKUP(_xlfn.NUMBERVALUE(MID(AB149, SEARCH("!", AB149)+1, SEARCH("+", AB149)-SEARCH("!", AB149)-1)), Rankings!$A$2:$BK$161, 63, FALSE),0)</f>
        <v>0</v>
      </c>
      <c r="IB149">
        <f>IFERROR(VLOOKUP(_xlfn.NUMBERVALUE(MID(AC149, SEARCH("!", AC149)+1, SEARCH("+", AC149)-SEARCH("!", AC149)-1)), Rankings!$A$2:$BK$161, 63, FALSE),0)</f>
        <v>0</v>
      </c>
      <c r="IC149">
        <f>IFERROR(VLOOKUP(_xlfn.NUMBERVALUE(MID(AD149, SEARCH("!", AD149)+1, SEARCH("+", AD149)-SEARCH("!", AD149)-1)), Rankings!$A$2:$BK$161, 63, FALSE),0)</f>
        <v>0</v>
      </c>
      <c r="ID149">
        <f>IFERROR(VLOOKUP(_xlfn.NUMBERVALUE(MID(AE149, SEARCH("!", AE149)+1, SEARCH("+", AE149)-SEARCH("!", AE149)-1)), Rankings!$A$2:$BK$161, 63, FALSE),0)</f>
        <v>0</v>
      </c>
      <c r="IE149">
        <f>IFERROR(VLOOKUP(_xlfn.NUMBERVALUE(MID(AF149, SEARCH("!", AF149)+1, SEARCH("+", AF149)-SEARCH("!", AF149)-1)), Rankings!$A$2:$BK$161, 63, FALSE),0)</f>
        <v>0</v>
      </c>
      <c r="IF149">
        <f>IFERROR(VLOOKUP(_xlfn.NUMBERVALUE(MID(AG149, SEARCH("!", AG149)+1, SEARCH("+", AG149)-SEARCH("!", AG149)-1)), Rankings!$A$2:$BK$161, 63, FALSE),0)</f>
        <v>0</v>
      </c>
      <c r="IG149">
        <f>IFERROR(VLOOKUP(_xlfn.NUMBERVALUE(MID(AH149, SEARCH("!", AH149)+1, SEARCH("+", AH149)-SEARCH("!", AH149)-1)), Rankings!$A$2:$BK$161, 63, FALSE),0)</f>
        <v>0</v>
      </c>
      <c r="IH149">
        <f>IFERROR(VLOOKUP(_xlfn.NUMBERVALUE(MID(AI149, SEARCH("!", AI149)+1, SEARCH("+", AI149)-SEARCH("!", AI149)-1)), Rankings!$A$2:$BK$161, 63, FALSE),0)</f>
        <v>0</v>
      </c>
      <c r="II149">
        <f>IFERROR(VLOOKUP(_xlfn.NUMBERVALUE(MID(AJ149, SEARCH("!", AJ149)+1, SEARCH("+", AJ149)-SEARCH("!", AJ149)-1)), Rankings!$A$2:$BK$161, 63, FALSE),0)</f>
        <v>0</v>
      </c>
      <c r="IJ149">
        <f>IFERROR(VLOOKUP(_xlfn.NUMBERVALUE(MID(AK149, SEARCH("!", AK149)+1, SEARCH("+", AK149)-SEARCH("!", AK149)-1)), Rankings!$A$2:$BK$161, 63, FALSE),0)</f>
        <v>0</v>
      </c>
      <c r="IK149">
        <f>IFERROR(VLOOKUP(_xlfn.NUMBERVALUE(MID(AL149, SEARCH("!", AL149)+1, SEARCH("+", AL149)-SEARCH("!", AL149)-1)), Rankings!$A$2:$BK$161, 63, FALSE),0)</f>
        <v>0</v>
      </c>
      <c r="IL149">
        <f>IFERROR(VLOOKUP(_xlfn.NUMBERVALUE(MID(AM149, SEARCH("!", AM149)+1, SEARCH("+", AM149)-SEARCH("!", AM149)-1)), Rankings!$A$2:$BK$161, 63, FALSE),0)</f>
        <v>0</v>
      </c>
      <c r="IM149">
        <f>IFERROR(VLOOKUP(_xlfn.NUMBERVALUE(MID(AN149, SEARCH("!", AN149)+1, SEARCH("+", AN149)-SEARCH("!", AN149)-1)), Rankings!$A$2:$BK$161, 63, FALSE),0)</f>
        <v>0</v>
      </c>
      <c r="IN149">
        <f>IFERROR(VLOOKUP(_xlfn.NUMBERVALUE(MID(AO149, SEARCH("!", AO149)+1, SEARCH("+", AO149)-SEARCH("!", AO149)-1)), Rankings!$A$2:$BK$161, 63, FALSE),0)</f>
        <v>0</v>
      </c>
      <c r="IO149">
        <f>IFERROR(VLOOKUP(_xlfn.NUMBERVALUE(MID(AP149, SEARCH("!", AP149)+1, SEARCH("+", AP149)-SEARCH("!", AP149)-1)), Rankings!$A$2:$BK$161, 63, FALSE),0)</f>
        <v>0</v>
      </c>
      <c r="IP149">
        <f>IFERROR(VLOOKUP(_xlfn.NUMBERVALUE(MID(AQ149, SEARCH("!", AQ149)+1, SEARCH("+", AQ149)-SEARCH("!", AQ149)-1)), Rankings!$A$2:$BK$161, 63, FALSE),0)</f>
        <v>0</v>
      </c>
      <c r="IQ149">
        <f>IFERROR(VLOOKUP(_xlfn.NUMBERVALUE(MID(AR149, SEARCH("!", AR149)+1, SEARCH("+", AR149)-SEARCH("!", AR149)-1)), Rankings!$A$2:$BK$161, 63, FALSE),0)</f>
        <v>0</v>
      </c>
      <c r="IR149">
        <f>IFERROR(VLOOKUP(_xlfn.NUMBERVALUE(MID(AS149, SEARCH("!", AS149)+1, SEARCH("+", AS149)-SEARCH("!", AS149)-1)), Rankings!$A$2:$BK$161, 63, FALSE),0)</f>
        <v>0</v>
      </c>
      <c r="IS149">
        <f>IFERROR(VLOOKUP(_xlfn.NUMBERVALUE(MID(AT149, SEARCH("!", AT149)+1, SEARCH("+", AT149)-SEARCH("!", AT149)-1)), Rankings!$A$2:$BK$161, 63, FALSE),0)</f>
        <v>0</v>
      </c>
      <c r="IT149">
        <f>IFERROR(VLOOKUP(_xlfn.NUMBERVALUE(MID(AU149, SEARCH("!", AU149)+1, SEARCH("+", AU149)-SEARCH("!", AU149)-1)), Rankings!$A$2:$BK$161, 63, FALSE),0)</f>
        <v>0</v>
      </c>
      <c r="IU149">
        <f>IFERROR(VLOOKUP(_xlfn.NUMBERVALUE(MID(AV149, SEARCH("!", AV149)+1, SEARCH("+", AV149)-SEARCH("!", AV149)-1)), Rankings!$A$2:$BK$161, 63, FALSE),0)</f>
        <v>0</v>
      </c>
      <c r="IV149">
        <f>IFERROR(VLOOKUP(_xlfn.NUMBERVALUE(MID(AW149, SEARCH("!", AW149)+1, SEARCH("+", AW149)-SEARCH("!", AW149)-1)), Rankings!$A$2:$BK$161, 63, FALSE),0)</f>
        <v>0</v>
      </c>
      <c r="IW149">
        <f>IFERROR(VLOOKUP(_xlfn.NUMBERVALUE(MID(AX149, SEARCH("!", AX149)+1, SEARCH("+", AX149)-SEARCH("!", AX149)-1)), Rankings!$A$2:$BK$161, 63, FALSE),0)</f>
        <v>0</v>
      </c>
      <c r="IX149">
        <f>IFERROR(VLOOKUP(_xlfn.NUMBERVALUE(MID(AY149, SEARCH("!", AY149)+1, SEARCH("+", AY149)-SEARCH("!", AY149)-1)), Rankings!$A$2:$BK$161, 63, FALSE),0)</f>
        <v>0</v>
      </c>
      <c r="IY149">
        <f>IFERROR(VLOOKUP(_xlfn.NUMBERVALUE(MID(AZ149, SEARCH("!", AZ149)+1, SEARCH("+", AZ149)-SEARCH("!", AZ149)-1)), Rankings!$A$2:$BK$161, 63, FALSE),0)</f>
        <v>0</v>
      </c>
      <c r="IZ149">
        <f>IFERROR(VLOOKUP(_xlfn.NUMBERVALUE(MID(BA149, SEARCH("!", BA149)+1, SEARCH("+", BA149)-SEARCH("!", BA149)-1)), Rankings!$A$2:$BK$161, 63, FALSE),0)</f>
        <v>0</v>
      </c>
      <c r="JA149">
        <f>IFERROR(VLOOKUP(_xlfn.NUMBERVALUE(MID(BB149, SEARCH("!", BB149)+1, SEARCH("+", BB149)-SEARCH("!", BB149)-1)), Rankings!$A$2:$BK$161, 63, FALSE),0)</f>
        <v>0</v>
      </c>
      <c r="JB149">
        <f>IFERROR(VLOOKUP(_xlfn.NUMBERVALUE(MID(BC149, SEARCH("!", BC149)+1, SEARCH("+", BC149)-SEARCH("!", BC149)-1)), Rankings!$A$2:$BK$161, 63, FALSE),0)</f>
        <v>0</v>
      </c>
      <c r="JC149">
        <f>IFERROR(VLOOKUP(_xlfn.NUMBERVALUE(MID(BD149, SEARCH("!", BD149)+1, SEARCH("+", BD149)-SEARCH("!", BD149)-1)), Rankings!$A$2:$BK$161, 63, FALSE),0)</f>
        <v>0</v>
      </c>
      <c r="JD149">
        <f>IFERROR(VLOOKUP(_xlfn.NUMBERVALUE(MID(BE149, SEARCH("!", BE149)+1, SEARCH("+", BE149)-SEARCH("!", BE149)-1)), Rankings!$A$2:$BK$161, 63, FALSE),0)</f>
        <v>0</v>
      </c>
      <c r="JE149">
        <f>IFERROR(VLOOKUP(_xlfn.NUMBERVALUE(MID(BF149, SEARCH("!", BF149)+1, SEARCH("+", BF149)-SEARCH("!", BF149)-1)), Rankings!$A$2:$BK$161, 63, FALSE),0)</f>
        <v>0</v>
      </c>
      <c r="JF149">
        <f>IFERROR(VLOOKUP(_xlfn.NUMBERVALUE(MID(BG149, SEARCH("!", BG149)+1, SEARCH("+", BG149)-SEARCH("!", BG149)-1)), Rankings!$A$2:$BK$161, 63, FALSE),0)</f>
        <v>0</v>
      </c>
      <c r="JG149">
        <f>IFERROR(VLOOKUP(_xlfn.NUMBERVALUE(MID(BH149, SEARCH("!", BH149)+1, SEARCH("+", BH149)-SEARCH("!", BH149)-1)), Rankings!$A$2:$BK$161, 63, FALSE),0)</f>
        <v>0</v>
      </c>
      <c r="JH149">
        <f>IFERROR(VLOOKUP(_xlfn.NUMBERVALUE(MID(BI149, SEARCH("!", BI149)+1, SEARCH("+", BI149)-SEARCH("!", BI149)-1)), Rankings!$A$2:$BK$161, 63, FALSE),0)</f>
        <v>0</v>
      </c>
      <c r="JI149">
        <f>IFERROR(VLOOKUP(_xlfn.NUMBERVALUE(MID(BJ149, SEARCH("!", BJ149)+1, SEARCH("+", BJ149)-SEARCH("!", BJ149)-1)), Rankings!$A$2:$BK$161, 63, FALSE),0)</f>
        <v>0</v>
      </c>
      <c r="JJ149">
        <f>IFERROR(VLOOKUP(_xlfn.NUMBERVALUE(MID(BK149, SEARCH("!", BK149)+1, SEARCH("+", BK149)-SEARCH("!", BK149)-1)), Rankings!$A$2:$BK$161, 63, FALSE),0)</f>
        <v>0</v>
      </c>
      <c r="JK149">
        <f>IFERROR(VLOOKUP(_xlfn.NUMBERVALUE(MID(BL149, SEARCH("!", BL149)+1, SEARCH("+", BL149)-SEARCH("!", BL149)-1)), Rankings!$A$2:$BK$161, 63, FALSE),0)</f>
        <v>0</v>
      </c>
      <c r="JL149">
        <f>IFERROR(VLOOKUP(_xlfn.NUMBERVALUE(MID(BM149, SEARCH("!", BM149)+1, SEARCH("+", BM149)-SEARCH("!", BM149)-1)), Rankings!$A$2:$BK$161, 63, FALSE),0)</f>
        <v>0</v>
      </c>
      <c r="JM149">
        <f>IFERROR(VLOOKUP(_xlfn.NUMBERVALUE(MID(BN149, SEARCH("!", BN149)+1, SEARCH("+", BN149)-SEARCH("!", BN149)-1)), Rankings!$A$2:$BK$161, 63, FALSE),0)</f>
        <v>0</v>
      </c>
      <c r="JN149">
        <f>IFERROR(VLOOKUP(_xlfn.NUMBERVALUE(MID(BO149, SEARCH("!", BO149)+1, SEARCH("+", BO149)-SEARCH("!", BO149)-1)), Rankings!$A$2:$BK$161, 63, FALSE),0)</f>
        <v>0</v>
      </c>
      <c r="JO149">
        <f>IFERROR(VLOOKUP(_xlfn.NUMBERVALUE(MID(BP149, SEARCH("!", BP149)+1, SEARCH("+", BP149)-SEARCH("!", BP149)-1)), Rankings!$A$2:$BK$161, 63, FALSE),0)</f>
        <v>0</v>
      </c>
      <c r="JP149">
        <f>IFERROR(VLOOKUP(_xlfn.NUMBERVALUE(MID(BQ149, SEARCH("!", BQ149)+1, SEARCH("+", BQ149)-SEARCH("!", BQ149)-1)), Rankings!$A$2:$BK$161, 63, FALSE),0)</f>
        <v>0</v>
      </c>
      <c r="JQ149">
        <f>IFERROR(VLOOKUP(_xlfn.NUMBERVALUE(MID(BR149, SEARCH("!", BR149)+1, SEARCH("+", BR149)-SEARCH("!", BR149)-1)), Rankings!$A$2:$BK$161, 63, FALSE),0)</f>
        <v>0</v>
      </c>
      <c r="JR149">
        <f>IFERROR(VLOOKUP(_xlfn.NUMBERVALUE(MID(BS149, SEARCH("!", BS149)+1, SEARCH("+", BS149)-SEARCH("!", BS149)-1)), Rankings!$A$2:$BK$161, 63, FALSE),0)</f>
        <v>0</v>
      </c>
      <c r="JS149">
        <f>IFERROR(VLOOKUP(_xlfn.NUMBERVALUE(MID(BT149, SEARCH("!", BT149)+1, SEARCH("+", BT149)-SEARCH("!", BT149)-1)), Rankings!$A$2:$BK$161, 63, FALSE),0)</f>
        <v>0</v>
      </c>
      <c r="JT149">
        <f>IFERROR(VLOOKUP(_xlfn.NUMBERVALUE(MID(BU149, SEARCH("!", BU149)+1, SEARCH("+", BU149)-SEARCH("!", BU149)-1)), Rankings!$A$2:$BK$161, 63, FALSE),0)</f>
        <v>0</v>
      </c>
      <c r="JU149">
        <f>IFERROR(VLOOKUP(_xlfn.NUMBERVALUE(MID(BV149, SEARCH("!", BV149)+1, SEARCH("+", BV149)-SEARCH("!", BV149)-1)), Rankings!$A$2:$BK$161, 63, FALSE),0)</f>
        <v>0</v>
      </c>
      <c r="JV149">
        <f>IFERROR(VLOOKUP(_xlfn.NUMBERVALUE(MID(BW149, SEARCH("!", BW149)+1, SEARCH("+", BW149)-SEARCH("!", BW149)-1)), Rankings!$A$2:$BK$161, 63, FALSE),0)</f>
        <v>0</v>
      </c>
      <c r="JW149">
        <f>IFERROR(VLOOKUP(_xlfn.NUMBERVALUE(MID(BX149, SEARCH("!", BX149)+1, SEARCH("+", BX149)-SEARCH("!", BX149)-1)), Rankings!$A$2:$BK$161, 63, FALSE),0)</f>
        <v>0</v>
      </c>
      <c r="JX149">
        <f>IFERROR(VLOOKUP(_xlfn.NUMBERVALUE(MID(BY149, SEARCH("!", BY149)+1, SEARCH("+", BY149)-SEARCH("!", BY149)-1)), Rankings!$A$2:$BK$161, 63, FALSE),0)</f>
        <v>0</v>
      </c>
      <c r="JY149">
        <f>IFERROR(VLOOKUP(_xlfn.NUMBERVALUE(MID(BZ149, SEARCH("!", BZ149)+1, SEARCH("+", BZ149)-SEARCH("!", BZ149)-1)), Rankings!$A$2:$BK$161, 63, FALSE),0)</f>
        <v>0</v>
      </c>
      <c r="JZ149">
        <f>IFERROR(VLOOKUP(_xlfn.NUMBERVALUE(MID(CA149, SEARCH("!", CA149)+1, SEARCH("+", CA149)-SEARCH("!", CA149)-1)), Rankings!$A$2:$BK$161, 63, FALSE),0)</f>
        <v>0</v>
      </c>
      <c r="KA149">
        <f>IFERROR(VLOOKUP(_xlfn.NUMBERVALUE(MID(CB149, SEARCH("!", CB149)+1, SEARCH("+", CB149)-SEARCH("!", CB149)-1)), Rankings!$A$2:$BK$161, 63, FALSE),0)</f>
        <v>0</v>
      </c>
      <c r="KB149">
        <f>IFERROR(VLOOKUP(_xlfn.NUMBERVALUE(MID(CC149, SEARCH("!", CC149)+1, SEARCH("+", CC149)-SEARCH("!", CC149)-1)), Rankings!$A$2:$BK$161, 63, FALSE),0)</f>
        <v>0</v>
      </c>
      <c r="KC149">
        <f>IFERROR(VLOOKUP(_xlfn.NUMBERVALUE(MID(CD149, SEARCH("!", CD149)+1, SEARCH("+", CD149)-SEARCH("!", CD149)-1)), Rankings!$A$2:$BK$161, 63, FALSE),0)</f>
        <v>0</v>
      </c>
      <c r="KD149">
        <f>IFERROR(VLOOKUP(_xlfn.NUMBERVALUE(MID(CE149, SEARCH("!", CE149)+1, SEARCH("+", CE149)-SEARCH("!", CE149)-1)), Rankings!$A$2:$BK$161, 63, FALSE),0)</f>
        <v>0</v>
      </c>
      <c r="KE149">
        <f>IFERROR(VLOOKUP(_xlfn.NUMBERVALUE(MID(CF149, SEARCH("!", CF149)+1, SEARCH("+", CF149)-SEARCH("!", CF149)-1)), Rankings!$A$2:$BK$161, 63, FALSE),0)</f>
        <v>0</v>
      </c>
      <c r="KF149">
        <f>IFERROR(VLOOKUP(_xlfn.NUMBERVALUE(MID(CG149, SEARCH("!", CG149)+1, SEARCH("+", CG149)-SEARCH("!", CG149)-1)), Rankings!$A$2:$BK$161, 63, FALSE),0)</f>
        <v>0</v>
      </c>
      <c r="KG149">
        <f>IFERROR(VLOOKUP(_xlfn.NUMBERVALUE(MID(CH149, SEARCH("!", CH149)+1, SEARCH("+", CH149)-SEARCH("!", CH149)-1)), Rankings!$A$2:$BK$161, 63, FALSE),0)</f>
        <v>0</v>
      </c>
      <c r="KH149">
        <f>IFERROR(VLOOKUP(_xlfn.NUMBERVALUE(MID(CI149, SEARCH("!", CI149)+1, SEARCH("+", CI149)-SEARCH("!", CI149)-1)), Rankings!$A$2:$BK$161, 63, FALSE),0)</f>
        <v>0</v>
      </c>
      <c r="KI149">
        <f>IFERROR(VLOOKUP(_xlfn.NUMBERVALUE(MID(CJ149, SEARCH("!", CJ149)+1, SEARCH("+", CJ149)-SEARCH("!", CJ149)-1)), Rankings!$A$2:$BK$161, 63, FALSE),0)</f>
        <v>0</v>
      </c>
      <c r="KJ149">
        <f>IFERROR(VLOOKUP(_xlfn.NUMBERVALUE(MID(CK149, SEARCH("!", CK149)+1, SEARCH("+", CK149)-SEARCH("!", CK149)-1)), Rankings!$A$2:$BK$161, 63, FALSE),0)</f>
        <v>0</v>
      </c>
      <c r="KK149">
        <f>IFERROR(VLOOKUP(_xlfn.NUMBERVALUE(MID(CL149, SEARCH("!", CL149)+1, SEARCH("+", CL149)-SEARCH("!", CL149)-1)), Rankings!$A$2:$BK$161, 63, FALSE),0)</f>
        <v>0</v>
      </c>
      <c r="KL149">
        <f>IFERROR(VLOOKUP(_xlfn.NUMBERVALUE(MID(CM149, SEARCH("!", CM149)+1, SEARCH("+", CM149)-SEARCH("!", CM149)-1)), Rankings!$A$2:$BK$161, 63, FALSE),0)</f>
        <v>0</v>
      </c>
      <c r="KM149">
        <f>IFERROR(VLOOKUP(_xlfn.NUMBERVALUE(MID(CN149, SEARCH("!", CN149)+1, SEARCH("+", CN149)-SEARCH("!", CN149)-1)), Rankings!$A$2:$BK$161, 63, FALSE),0)</f>
        <v>0</v>
      </c>
      <c r="KN149">
        <f>IFERROR(VLOOKUP(_xlfn.NUMBERVALUE(MID(CO149, SEARCH("!", CO149)+1, SEARCH("+", CO149)-SEARCH("!", CO149)-1)), Rankings!$A$2:$BK$161, 63, FALSE),0)</f>
        <v>0</v>
      </c>
      <c r="KO149">
        <f>IFERROR(VLOOKUP(_xlfn.NUMBERVALUE(MID(CP149, SEARCH("!", CP149)+1, SEARCH("+", CP149)-SEARCH("!", CP149)-1)), Rankings!$A$2:$BK$161, 63, FALSE),0)</f>
        <v>0</v>
      </c>
      <c r="KP149">
        <f>IFERROR(VLOOKUP(_xlfn.NUMBERVALUE(MID(CQ149, SEARCH("!", CQ149)+1, SEARCH("+", CQ149)-SEARCH("!", CQ149)-1)), Rankings!$A$2:$BK$161, 63, FALSE),0)</f>
        <v>0</v>
      </c>
      <c r="KQ149">
        <f>IFERROR(VLOOKUP(_xlfn.NUMBERVALUE(MID(CR149, SEARCH("!", CR149)+1, SEARCH("+", CR149)-SEARCH("!", CR149)-1)), Rankings!$A$2:$BK$161, 63, FALSE),0)</f>
        <v>0</v>
      </c>
      <c r="KS149" s="4">
        <f t="shared" si="3783"/>
        <v>180</v>
      </c>
      <c r="KT149" s="4">
        <f t="shared" si="3784"/>
        <v>70</v>
      </c>
      <c r="KU149" s="4">
        <f t="shared" si="3785"/>
        <v>65</v>
      </c>
      <c r="KV149" s="4">
        <f t="shared" si="3786"/>
        <v>0</v>
      </c>
      <c r="KY149" s="4">
        <f t="shared" si="3787"/>
        <v>315</v>
      </c>
      <c r="KZ149" s="4"/>
      <c r="LB149">
        <f t="shared" si="3788"/>
        <v>51</v>
      </c>
      <c r="LC149">
        <f t="shared" si="3789"/>
        <v>43</v>
      </c>
      <c r="LD149">
        <f t="shared" si="3790"/>
        <v>41</v>
      </c>
      <c r="LE149">
        <f t="shared" si="3791"/>
        <v>34</v>
      </c>
      <c r="LF149">
        <f t="shared" si="3792"/>
        <v>31</v>
      </c>
      <c r="LG149">
        <f t="shared" si="3793"/>
        <v>17</v>
      </c>
      <c r="LH149">
        <f t="shared" si="3794"/>
        <v>21</v>
      </c>
      <c r="LI149">
        <f t="shared" si="3795"/>
        <v>49</v>
      </c>
      <c r="LJ149">
        <f t="shared" si="3796"/>
        <v>28</v>
      </c>
      <c r="LK149">
        <f t="shared" si="3797"/>
        <v>0</v>
      </c>
      <c r="LL149">
        <f t="shared" si="3798"/>
        <v>0</v>
      </c>
      <c r="LM149">
        <f t="shared" si="3799"/>
        <v>0</v>
      </c>
      <c r="LN149">
        <f t="shared" si="3800"/>
        <v>0</v>
      </c>
      <c r="LO149">
        <f t="shared" si="3801"/>
        <v>0</v>
      </c>
      <c r="LP149">
        <f t="shared" si="3802"/>
        <v>0</v>
      </c>
      <c r="LQ149">
        <f t="shared" si="3803"/>
        <v>0</v>
      </c>
      <c r="LR149">
        <f t="shared" si="3804"/>
        <v>0</v>
      </c>
      <c r="LS149">
        <f t="shared" si="3805"/>
        <v>0</v>
      </c>
      <c r="LT149">
        <f t="shared" si="3806"/>
        <v>0</v>
      </c>
      <c r="LU149">
        <f t="shared" si="3807"/>
        <v>0</v>
      </c>
      <c r="LV149">
        <f t="shared" si="3808"/>
        <v>0</v>
      </c>
      <c r="LW149">
        <f t="shared" si="3809"/>
        <v>0</v>
      </c>
      <c r="LX149">
        <f t="shared" si="3810"/>
        <v>0</v>
      </c>
      <c r="LY149">
        <f t="shared" si="3811"/>
        <v>0</v>
      </c>
      <c r="LZ149">
        <f t="shared" si="3812"/>
        <v>0</v>
      </c>
      <c r="MA149">
        <f t="shared" si="3813"/>
        <v>0</v>
      </c>
      <c r="MB149">
        <f t="shared" si="3814"/>
        <v>0</v>
      </c>
      <c r="MC149">
        <f t="shared" si="3815"/>
        <v>0</v>
      </c>
      <c r="MD149">
        <f t="shared" si="3816"/>
        <v>0</v>
      </c>
      <c r="ME149">
        <f t="shared" si="3817"/>
        <v>0</v>
      </c>
      <c r="MF149">
        <f t="shared" si="3818"/>
        <v>0</v>
      </c>
      <c r="MG149">
        <f t="shared" si="3819"/>
        <v>0</v>
      </c>
      <c r="MH149">
        <f t="shared" si="3820"/>
        <v>0</v>
      </c>
      <c r="MI149">
        <f t="shared" si="3821"/>
        <v>0</v>
      </c>
      <c r="MJ149">
        <f t="shared" si="3822"/>
        <v>0</v>
      </c>
      <c r="MK149">
        <f t="shared" si="3823"/>
        <v>0</v>
      </c>
      <c r="ML149">
        <f t="shared" si="3824"/>
        <v>0</v>
      </c>
      <c r="MM149">
        <f t="shared" si="3825"/>
        <v>0</v>
      </c>
      <c r="MN149">
        <f t="shared" si="3826"/>
        <v>0</v>
      </c>
      <c r="MO149">
        <f t="shared" si="3827"/>
        <v>0</v>
      </c>
      <c r="MP149">
        <f t="shared" si="3828"/>
        <v>0</v>
      </c>
      <c r="MQ149">
        <f t="shared" si="3829"/>
        <v>0</v>
      </c>
      <c r="MR149">
        <f t="shared" si="3830"/>
        <v>0</v>
      </c>
      <c r="MS149">
        <f t="shared" si="3831"/>
        <v>0</v>
      </c>
      <c r="MT149">
        <f t="shared" si="3832"/>
        <v>0</v>
      </c>
      <c r="MU149">
        <f t="shared" si="3833"/>
        <v>0</v>
      </c>
      <c r="MV149">
        <f t="shared" si="3834"/>
        <v>0</v>
      </c>
      <c r="MW149">
        <f t="shared" si="3835"/>
        <v>0</v>
      </c>
      <c r="MX149">
        <f t="shared" si="3836"/>
        <v>0</v>
      </c>
      <c r="MY149">
        <f t="shared" si="3837"/>
        <v>0</v>
      </c>
      <c r="MZ149">
        <f t="shared" si="3838"/>
        <v>0</v>
      </c>
      <c r="NA149">
        <f t="shared" si="3839"/>
        <v>0</v>
      </c>
      <c r="NB149">
        <f t="shared" si="3840"/>
        <v>0</v>
      </c>
      <c r="NC149">
        <f t="shared" si="3841"/>
        <v>0</v>
      </c>
      <c r="ND149">
        <f t="shared" si="3842"/>
        <v>0</v>
      </c>
      <c r="NE149">
        <f t="shared" si="3843"/>
        <v>0</v>
      </c>
      <c r="NF149">
        <f t="shared" si="3844"/>
        <v>0</v>
      </c>
      <c r="NG149">
        <f t="shared" si="3845"/>
        <v>0</v>
      </c>
      <c r="NH149">
        <f t="shared" si="3846"/>
        <v>0</v>
      </c>
      <c r="NI149">
        <f t="shared" si="3847"/>
        <v>0</v>
      </c>
      <c r="NJ149">
        <f t="shared" si="3848"/>
        <v>0</v>
      </c>
      <c r="NK149">
        <f t="shared" si="3849"/>
        <v>0</v>
      </c>
      <c r="NL149">
        <f t="shared" si="3850"/>
        <v>0</v>
      </c>
      <c r="NM149">
        <f t="shared" si="3851"/>
        <v>0</v>
      </c>
      <c r="NN149">
        <f t="shared" si="3852"/>
        <v>0</v>
      </c>
      <c r="NO149">
        <f t="shared" si="3853"/>
        <v>0</v>
      </c>
      <c r="NP149">
        <f t="shared" si="3854"/>
        <v>0</v>
      </c>
      <c r="NQ149">
        <f t="shared" si="3855"/>
        <v>0</v>
      </c>
      <c r="NR149">
        <f t="shared" si="3856"/>
        <v>0</v>
      </c>
      <c r="NS149">
        <f t="shared" si="3857"/>
        <v>0</v>
      </c>
      <c r="NT149">
        <f t="shared" si="3858"/>
        <v>0</v>
      </c>
      <c r="NU149">
        <f t="shared" si="3859"/>
        <v>0</v>
      </c>
      <c r="NV149">
        <f t="shared" si="3860"/>
        <v>0</v>
      </c>
      <c r="NW149">
        <f t="shared" si="3861"/>
        <v>0</v>
      </c>
      <c r="NX149">
        <f t="shared" si="3862"/>
        <v>0</v>
      </c>
      <c r="NY149">
        <f t="shared" si="3863"/>
        <v>0</v>
      </c>
      <c r="NZ149">
        <f t="shared" si="3864"/>
        <v>0</v>
      </c>
      <c r="OA149">
        <f t="shared" si="3865"/>
        <v>0</v>
      </c>
      <c r="OB149">
        <f t="shared" si="3866"/>
        <v>0</v>
      </c>
      <c r="OC149">
        <f t="shared" si="3867"/>
        <v>0</v>
      </c>
      <c r="OD149">
        <f t="shared" si="3868"/>
        <v>0</v>
      </c>
      <c r="OE149">
        <f t="shared" si="3869"/>
        <v>0</v>
      </c>
      <c r="OF149">
        <f t="shared" si="3870"/>
        <v>0</v>
      </c>
      <c r="OG149">
        <f t="shared" si="3871"/>
        <v>0</v>
      </c>
      <c r="OH149">
        <f t="shared" si="3872"/>
        <v>0</v>
      </c>
      <c r="OJ149" s="4">
        <f t="shared" si="3873"/>
        <v>294</v>
      </c>
      <c r="OK149" s="4">
        <f t="shared" si="3874"/>
        <v>89</v>
      </c>
      <c r="OL149" s="4">
        <f t="shared" si="3875"/>
        <v>111</v>
      </c>
      <c r="OM149" s="4">
        <f t="shared" si="3876"/>
        <v>0</v>
      </c>
      <c r="OP149" s="4">
        <f t="shared" si="3877"/>
        <v>494</v>
      </c>
      <c r="OQ149" s="4"/>
      <c r="OS149">
        <f t="shared" si="3878"/>
        <v>73</v>
      </c>
      <c r="OT149">
        <f t="shared" si="3879"/>
        <v>41</v>
      </c>
      <c r="OU149">
        <f t="shared" si="3880"/>
        <v>59</v>
      </c>
      <c r="OV149">
        <f t="shared" si="3881"/>
        <v>71</v>
      </c>
      <c r="OW149">
        <f t="shared" si="3882"/>
        <v>40</v>
      </c>
      <c r="OX149">
        <f t="shared" si="3883"/>
        <v>70</v>
      </c>
      <c r="OY149">
        <f t="shared" si="3884"/>
        <v>65</v>
      </c>
      <c r="OZ149">
        <f t="shared" si="3885"/>
        <v>24</v>
      </c>
      <c r="PA149">
        <f t="shared" si="3886"/>
        <v>51</v>
      </c>
      <c r="PB149">
        <f t="shared" si="3887"/>
        <v>0</v>
      </c>
      <c r="PC149">
        <f t="shared" si="3888"/>
        <v>0</v>
      </c>
      <c r="PD149">
        <f t="shared" si="3889"/>
        <v>0</v>
      </c>
      <c r="PE149">
        <f t="shared" si="3890"/>
        <v>0</v>
      </c>
      <c r="PF149">
        <f t="shared" si="3891"/>
        <v>0</v>
      </c>
      <c r="PG149">
        <f t="shared" si="3892"/>
        <v>0</v>
      </c>
      <c r="PH149">
        <f t="shared" si="3893"/>
        <v>0</v>
      </c>
      <c r="PI149">
        <f t="shared" si="3894"/>
        <v>0</v>
      </c>
      <c r="PJ149">
        <f t="shared" si="3895"/>
        <v>0</v>
      </c>
      <c r="PK149">
        <f t="shared" si="3896"/>
        <v>0</v>
      </c>
      <c r="PL149">
        <f t="shared" si="3897"/>
        <v>0</v>
      </c>
      <c r="PM149">
        <f t="shared" si="3898"/>
        <v>0</v>
      </c>
      <c r="PN149">
        <f t="shared" si="3899"/>
        <v>0</v>
      </c>
      <c r="PO149">
        <f t="shared" si="3900"/>
        <v>0</v>
      </c>
      <c r="PP149">
        <f t="shared" si="3901"/>
        <v>0</v>
      </c>
      <c r="PQ149">
        <f t="shared" si="3902"/>
        <v>0</v>
      </c>
      <c r="PR149">
        <f t="shared" si="3903"/>
        <v>0</v>
      </c>
      <c r="PS149">
        <f t="shared" si="3904"/>
        <v>0</v>
      </c>
      <c r="PT149">
        <f t="shared" si="3905"/>
        <v>0</v>
      </c>
      <c r="PU149">
        <f t="shared" si="3906"/>
        <v>0</v>
      </c>
      <c r="PV149">
        <f t="shared" si="3907"/>
        <v>0</v>
      </c>
      <c r="PW149">
        <f t="shared" si="3908"/>
        <v>0</v>
      </c>
      <c r="PX149">
        <f t="shared" si="3909"/>
        <v>0</v>
      </c>
      <c r="PY149">
        <f t="shared" si="3910"/>
        <v>0</v>
      </c>
      <c r="PZ149">
        <f t="shared" si="3911"/>
        <v>0</v>
      </c>
      <c r="QA149">
        <f t="shared" si="3912"/>
        <v>0</v>
      </c>
      <c r="QB149">
        <f t="shared" si="3913"/>
        <v>0</v>
      </c>
      <c r="QC149">
        <f t="shared" si="3914"/>
        <v>0</v>
      </c>
      <c r="QD149">
        <f t="shared" si="3915"/>
        <v>0</v>
      </c>
      <c r="QE149">
        <f t="shared" si="3916"/>
        <v>0</v>
      </c>
      <c r="QF149">
        <f t="shared" si="3917"/>
        <v>0</v>
      </c>
      <c r="QG149">
        <f t="shared" si="3918"/>
        <v>0</v>
      </c>
      <c r="QH149">
        <f t="shared" si="3919"/>
        <v>0</v>
      </c>
      <c r="QI149">
        <f t="shared" si="3920"/>
        <v>0</v>
      </c>
      <c r="QJ149">
        <f t="shared" si="3921"/>
        <v>0</v>
      </c>
      <c r="QK149">
        <f t="shared" si="3922"/>
        <v>0</v>
      </c>
      <c r="QL149">
        <f t="shared" si="3923"/>
        <v>0</v>
      </c>
      <c r="QM149">
        <f t="shared" si="3924"/>
        <v>0</v>
      </c>
      <c r="QN149">
        <f t="shared" si="3925"/>
        <v>0</v>
      </c>
      <c r="QO149">
        <f t="shared" si="3926"/>
        <v>0</v>
      </c>
      <c r="QP149">
        <f t="shared" si="3927"/>
        <v>0</v>
      </c>
      <c r="QQ149">
        <f t="shared" si="3928"/>
        <v>0</v>
      </c>
      <c r="QR149">
        <f t="shared" si="3929"/>
        <v>0</v>
      </c>
      <c r="QS149">
        <f t="shared" si="3930"/>
        <v>0</v>
      </c>
      <c r="QT149">
        <f t="shared" si="3931"/>
        <v>0</v>
      </c>
      <c r="QU149">
        <f t="shared" si="3932"/>
        <v>0</v>
      </c>
      <c r="QV149">
        <f t="shared" si="3933"/>
        <v>0</v>
      </c>
      <c r="QW149">
        <f t="shared" si="3934"/>
        <v>0</v>
      </c>
      <c r="QX149">
        <f t="shared" si="3935"/>
        <v>0</v>
      </c>
      <c r="QY149">
        <f t="shared" si="3936"/>
        <v>0</v>
      </c>
      <c r="QZ149">
        <f t="shared" si="3937"/>
        <v>0</v>
      </c>
      <c r="RA149">
        <f t="shared" si="3938"/>
        <v>0</v>
      </c>
      <c r="RB149">
        <f t="shared" si="3939"/>
        <v>0</v>
      </c>
      <c r="RC149">
        <f t="shared" si="3940"/>
        <v>0</v>
      </c>
      <c r="RD149">
        <f t="shared" si="3941"/>
        <v>0</v>
      </c>
      <c r="RE149">
        <f t="shared" si="3942"/>
        <v>0</v>
      </c>
      <c r="RF149">
        <f t="shared" si="3943"/>
        <v>0</v>
      </c>
      <c r="RG149">
        <f t="shared" si="3944"/>
        <v>0</v>
      </c>
      <c r="RH149">
        <f t="shared" si="3945"/>
        <v>0</v>
      </c>
      <c r="RI149">
        <f t="shared" si="3946"/>
        <v>0</v>
      </c>
      <c r="RJ149">
        <f t="shared" si="3947"/>
        <v>0</v>
      </c>
      <c r="RK149">
        <f t="shared" si="3948"/>
        <v>0</v>
      </c>
      <c r="RL149">
        <f t="shared" si="3949"/>
        <v>0</v>
      </c>
      <c r="RM149">
        <f t="shared" si="3950"/>
        <v>0</v>
      </c>
      <c r="RN149">
        <f t="shared" si="3951"/>
        <v>0</v>
      </c>
      <c r="RO149">
        <f t="shared" si="3952"/>
        <v>0</v>
      </c>
      <c r="RP149">
        <f t="shared" si="3953"/>
        <v>0</v>
      </c>
      <c r="RQ149">
        <f t="shared" si="3954"/>
        <v>0</v>
      </c>
      <c r="RR149">
        <f t="shared" si="3955"/>
        <v>0</v>
      </c>
      <c r="RS149">
        <f t="shared" si="3956"/>
        <v>0</v>
      </c>
      <c r="RT149">
        <f t="shared" si="3957"/>
        <v>0</v>
      </c>
      <c r="RU149">
        <f t="shared" si="3958"/>
        <v>0</v>
      </c>
      <c r="RV149">
        <f t="shared" si="3959"/>
        <v>0</v>
      </c>
      <c r="RW149">
        <f t="shared" si="3960"/>
        <v>0</v>
      </c>
      <c r="RX149">
        <f t="shared" si="3961"/>
        <v>0</v>
      </c>
      <c r="RY149">
        <f t="shared" si="3962"/>
        <v>0</v>
      </c>
      <c r="SA149" s="4">
        <f t="shared" si="3963"/>
        <v>21.91</v>
      </c>
      <c r="SB149" s="4">
        <f t="shared" si="3964"/>
        <v>8.68</v>
      </c>
      <c r="SC149" s="4">
        <f t="shared" si="3965"/>
        <v>7</v>
      </c>
      <c r="SD149" s="4">
        <f t="shared" si="3966"/>
        <v>0</v>
      </c>
      <c r="SF149" s="4">
        <f t="shared" si="3967"/>
        <v>37.590000000000003</v>
      </c>
      <c r="SI149">
        <f t="shared" si="3968"/>
        <v>4.2699999999999996</v>
      </c>
      <c r="SJ149">
        <f t="shared" si="3969"/>
        <v>3.55</v>
      </c>
      <c r="SK149">
        <f t="shared" si="3970"/>
        <v>4.71</v>
      </c>
      <c r="SL149">
        <f t="shared" si="3971"/>
        <v>4</v>
      </c>
      <c r="SM149">
        <f t="shared" si="3972"/>
        <v>3</v>
      </c>
      <c r="SN149">
        <f t="shared" si="3973"/>
        <v>5.67</v>
      </c>
      <c r="SO149">
        <f t="shared" si="3974"/>
        <v>3.8</v>
      </c>
      <c r="SP149">
        <f t="shared" si="3975"/>
        <v>4.88</v>
      </c>
      <c r="SQ149">
        <f t="shared" si="3976"/>
        <v>3.71</v>
      </c>
      <c r="SR149" t="str">
        <f t="shared" si="3977"/>
        <v>0</v>
      </c>
      <c r="SS149" t="str">
        <f t="shared" si="3978"/>
        <v>0</v>
      </c>
      <c r="ST149" t="str">
        <f t="shared" si="3979"/>
        <v>0</v>
      </c>
      <c r="SU149" t="str">
        <f t="shared" si="3980"/>
        <v>0</v>
      </c>
      <c r="SV149" t="str">
        <f t="shared" si="3981"/>
        <v>0</v>
      </c>
      <c r="SW149" t="str">
        <f t="shared" si="3982"/>
        <v>0</v>
      </c>
      <c r="SX149" t="str">
        <f t="shared" si="3983"/>
        <v>0</v>
      </c>
      <c r="SY149" t="str">
        <f t="shared" si="3984"/>
        <v>0</v>
      </c>
      <c r="SZ149" t="str">
        <f t="shared" si="3985"/>
        <v>0</v>
      </c>
      <c r="TA149" t="str">
        <f t="shared" si="3986"/>
        <v>0</v>
      </c>
      <c r="TB149" t="str">
        <f t="shared" si="3987"/>
        <v>0</v>
      </c>
      <c r="TC149" t="str">
        <f t="shared" si="3988"/>
        <v>0</v>
      </c>
      <c r="TD149" t="str">
        <f t="shared" si="3989"/>
        <v>0</v>
      </c>
      <c r="TE149" t="str">
        <f t="shared" si="3990"/>
        <v>0</v>
      </c>
      <c r="TF149" t="str">
        <f t="shared" si="3991"/>
        <v>0</v>
      </c>
      <c r="TG149" t="str">
        <f t="shared" si="3992"/>
        <v>0</v>
      </c>
      <c r="TH149" t="str">
        <f t="shared" si="3993"/>
        <v>0</v>
      </c>
      <c r="TI149" t="str">
        <f t="shared" si="3994"/>
        <v>0</v>
      </c>
      <c r="TJ149" t="str">
        <f t="shared" si="3995"/>
        <v>0</v>
      </c>
      <c r="TK149" t="str">
        <f t="shared" si="3996"/>
        <v>0</v>
      </c>
      <c r="TL149" t="str">
        <f t="shared" si="3997"/>
        <v>0</v>
      </c>
      <c r="TM149" t="str">
        <f t="shared" si="3998"/>
        <v>0</v>
      </c>
      <c r="TN149" t="str">
        <f t="shared" si="3999"/>
        <v>0</v>
      </c>
      <c r="TO149" t="str">
        <f t="shared" si="4000"/>
        <v>0</v>
      </c>
      <c r="TP149" t="str">
        <f t="shared" si="4001"/>
        <v>0</v>
      </c>
      <c r="TQ149" t="str">
        <f t="shared" si="4002"/>
        <v>0</v>
      </c>
      <c r="TR149" t="str">
        <f t="shared" si="4003"/>
        <v>0</v>
      </c>
      <c r="TS149" t="str">
        <f t="shared" si="4004"/>
        <v>0</v>
      </c>
      <c r="TT149" t="str">
        <f t="shared" si="4005"/>
        <v>0</v>
      </c>
      <c r="TU149" t="str">
        <f t="shared" si="4006"/>
        <v>0</v>
      </c>
      <c r="TV149" t="str">
        <f t="shared" si="4007"/>
        <v>0</v>
      </c>
      <c r="TW149" t="str">
        <f t="shared" si="4008"/>
        <v>0</v>
      </c>
      <c r="TX149" t="str">
        <f t="shared" si="4009"/>
        <v>0</v>
      </c>
      <c r="TY149" t="str">
        <f t="shared" si="4010"/>
        <v>0</v>
      </c>
      <c r="TZ149" t="str">
        <f t="shared" si="4011"/>
        <v>0</v>
      </c>
      <c r="UA149" t="str">
        <f t="shared" si="4012"/>
        <v>0</v>
      </c>
      <c r="UB149" t="str">
        <f t="shared" si="4013"/>
        <v>0</v>
      </c>
      <c r="UC149" t="str">
        <f t="shared" si="4014"/>
        <v>0</v>
      </c>
      <c r="UD149" t="str">
        <f t="shared" si="4015"/>
        <v>0</v>
      </c>
      <c r="UE149" t="str">
        <f t="shared" si="4016"/>
        <v>0</v>
      </c>
      <c r="UF149" t="str">
        <f t="shared" si="4017"/>
        <v>0</v>
      </c>
      <c r="UG149" t="str">
        <f t="shared" si="4018"/>
        <v>0</v>
      </c>
      <c r="UH149" t="str">
        <f t="shared" si="4019"/>
        <v>0</v>
      </c>
      <c r="UI149" t="str">
        <f t="shared" si="4020"/>
        <v>0</v>
      </c>
      <c r="UJ149" t="str">
        <f t="shared" si="4021"/>
        <v>0</v>
      </c>
      <c r="UK149" t="str">
        <f t="shared" si="4022"/>
        <v>0</v>
      </c>
      <c r="UL149" t="str">
        <f t="shared" si="4023"/>
        <v>0</v>
      </c>
      <c r="UM149" t="str">
        <f t="shared" si="4024"/>
        <v>0</v>
      </c>
      <c r="UN149" t="str">
        <f t="shared" si="4025"/>
        <v>0</v>
      </c>
      <c r="UO149" t="str">
        <f t="shared" si="4026"/>
        <v>0</v>
      </c>
      <c r="UP149" t="str">
        <f t="shared" si="4027"/>
        <v>0</v>
      </c>
      <c r="UQ149" t="str">
        <f t="shared" si="4028"/>
        <v>0</v>
      </c>
      <c r="UR149" t="str">
        <f t="shared" si="4029"/>
        <v>0</v>
      </c>
      <c r="US149" t="str">
        <f t="shared" si="4030"/>
        <v>0</v>
      </c>
      <c r="UT149" t="str">
        <f t="shared" si="4031"/>
        <v>0</v>
      </c>
      <c r="UU149" t="str">
        <f t="shared" si="4032"/>
        <v>0</v>
      </c>
      <c r="UV149" t="str">
        <f t="shared" si="4033"/>
        <v>0</v>
      </c>
      <c r="UW149" t="str">
        <f t="shared" si="4034"/>
        <v>0</v>
      </c>
      <c r="UX149" t="str">
        <f t="shared" si="4035"/>
        <v>0</v>
      </c>
      <c r="UY149" t="str">
        <f t="shared" si="4036"/>
        <v>0</v>
      </c>
      <c r="UZ149" t="str">
        <f t="shared" si="4037"/>
        <v>0</v>
      </c>
      <c r="VA149" t="str">
        <f t="shared" si="4038"/>
        <v>0</v>
      </c>
      <c r="VB149" t="str">
        <f t="shared" si="4039"/>
        <v>0</v>
      </c>
      <c r="VC149" t="str">
        <f t="shared" si="4040"/>
        <v>0</v>
      </c>
      <c r="VD149" t="str">
        <f t="shared" si="4041"/>
        <v>0</v>
      </c>
      <c r="VE149" t="str">
        <f t="shared" si="4042"/>
        <v>0</v>
      </c>
      <c r="VF149" t="str">
        <f t="shared" si="4043"/>
        <v>0</v>
      </c>
      <c r="VG149" t="str">
        <f t="shared" si="4044"/>
        <v>0</v>
      </c>
      <c r="VH149" t="str">
        <f t="shared" si="4045"/>
        <v>0</v>
      </c>
      <c r="VI149" t="str">
        <f t="shared" si="4046"/>
        <v>0</v>
      </c>
      <c r="VJ149" t="str">
        <f t="shared" si="4047"/>
        <v>0</v>
      </c>
      <c r="VK149" t="str">
        <f t="shared" si="4048"/>
        <v>0</v>
      </c>
      <c r="VL149" t="str">
        <f t="shared" si="4049"/>
        <v>0</v>
      </c>
      <c r="VM149" t="str">
        <f t="shared" si="4050"/>
        <v>0</v>
      </c>
      <c r="VN149" t="str">
        <f t="shared" si="4051"/>
        <v>0</v>
      </c>
      <c r="VO149" t="str">
        <f t="shared" si="4052"/>
        <v>0</v>
      </c>
      <c r="VQ149" s="4">
        <f t="shared" si="4053"/>
        <v>-40.32</v>
      </c>
      <c r="VR149" s="4">
        <f t="shared" si="4054"/>
        <v>-4.3800000000000008</v>
      </c>
      <c r="VS149" s="4">
        <f t="shared" si="4055"/>
        <v>-14.66</v>
      </c>
      <c r="VT149" s="4">
        <f t="shared" si="4056"/>
        <v>0</v>
      </c>
      <c r="VV149" s="4">
        <f t="shared" si="4057"/>
        <v>-59.36</v>
      </c>
      <c r="VY149">
        <f t="shared" si="4058"/>
        <v>-9.7100000000000009</v>
      </c>
      <c r="VZ149">
        <f t="shared" si="4059"/>
        <v>-7.46</v>
      </c>
      <c r="WA149">
        <f t="shared" si="4060"/>
        <v>3.6</v>
      </c>
      <c r="WB149">
        <f t="shared" si="4061"/>
        <v>-11.75</v>
      </c>
      <c r="WC149">
        <f t="shared" si="4062"/>
        <v>-2.91</v>
      </c>
      <c r="WD149">
        <f t="shared" si="4063"/>
        <v>-10.96</v>
      </c>
      <c r="WE149">
        <f t="shared" si="4064"/>
        <v>-6.74</v>
      </c>
      <c r="WF149">
        <f t="shared" si="4065"/>
        <v>2.36</v>
      </c>
      <c r="WG149">
        <f t="shared" si="4066"/>
        <v>-15.79</v>
      </c>
      <c r="WH149">
        <f t="shared" si="4067"/>
        <v>0</v>
      </c>
      <c r="WI149">
        <f t="shared" si="4068"/>
        <v>0</v>
      </c>
      <c r="WJ149">
        <f t="shared" si="4069"/>
        <v>0</v>
      </c>
      <c r="WK149">
        <f t="shared" si="4070"/>
        <v>0</v>
      </c>
      <c r="WL149">
        <f t="shared" si="4071"/>
        <v>0</v>
      </c>
      <c r="WM149">
        <f t="shared" si="4072"/>
        <v>0</v>
      </c>
      <c r="WN149">
        <f t="shared" si="4073"/>
        <v>0</v>
      </c>
      <c r="WO149">
        <f t="shared" si="4074"/>
        <v>0</v>
      </c>
      <c r="WP149">
        <f t="shared" si="4075"/>
        <v>0</v>
      </c>
      <c r="WQ149">
        <f t="shared" si="4076"/>
        <v>0</v>
      </c>
      <c r="WR149">
        <f t="shared" si="4077"/>
        <v>0</v>
      </c>
      <c r="WS149">
        <f t="shared" si="4078"/>
        <v>0</v>
      </c>
      <c r="WT149">
        <f t="shared" si="4079"/>
        <v>0</v>
      </c>
      <c r="WU149">
        <f t="shared" si="4080"/>
        <v>0</v>
      </c>
      <c r="WV149">
        <f t="shared" si="4081"/>
        <v>0</v>
      </c>
      <c r="WW149">
        <f t="shared" si="4082"/>
        <v>0</v>
      </c>
      <c r="WX149">
        <f t="shared" si="4083"/>
        <v>0</v>
      </c>
      <c r="WY149">
        <f t="shared" si="4084"/>
        <v>0</v>
      </c>
      <c r="WZ149">
        <f t="shared" si="4085"/>
        <v>0</v>
      </c>
      <c r="XA149">
        <f t="shared" si="4086"/>
        <v>0</v>
      </c>
      <c r="XB149">
        <f t="shared" si="4087"/>
        <v>0</v>
      </c>
      <c r="XC149">
        <f t="shared" si="4088"/>
        <v>0</v>
      </c>
      <c r="XD149">
        <f t="shared" si="4089"/>
        <v>0</v>
      </c>
      <c r="XE149">
        <f t="shared" si="4090"/>
        <v>0</v>
      </c>
      <c r="XF149">
        <f t="shared" si="4091"/>
        <v>0</v>
      </c>
      <c r="XG149">
        <f t="shared" si="4092"/>
        <v>0</v>
      </c>
      <c r="XH149">
        <f t="shared" si="4093"/>
        <v>0</v>
      </c>
      <c r="XI149">
        <f t="shared" si="4094"/>
        <v>0</v>
      </c>
      <c r="XJ149">
        <f t="shared" si="4095"/>
        <v>0</v>
      </c>
      <c r="XK149">
        <f t="shared" si="4096"/>
        <v>0</v>
      </c>
      <c r="XL149">
        <f t="shared" si="4097"/>
        <v>0</v>
      </c>
      <c r="XM149">
        <f t="shared" si="4098"/>
        <v>0</v>
      </c>
      <c r="XN149">
        <f t="shared" si="4099"/>
        <v>0</v>
      </c>
      <c r="XO149">
        <f t="shared" si="4100"/>
        <v>0</v>
      </c>
      <c r="XP149">
        <f t="shared" si="4101"/>
        <v>0</v>
      </c>
      <c r="XQ149">
        <f t="shared" si="4102"/>
        <v>0</v>
      </c>
      <c r="XR149">
        <f t="shared" si="4103"/>
        <v>0</v>
      </c>
      <c r="XS149">
        <f t="shared" si="4104"/>
        <v>0</v>
      </c>
      <c r="XT149">
        <f t="shared" si="4105"/>
        <v>0</v>
      </c>
      <c r="XU149">
        <f t="shared" si="4106"/>
        <v>0</v>
      </c>
      <c r="XV149">
        <f t="shared" si="4107"/>
        <v>0</v>
      </c>
      <c r="XW149">
        <f t="shared" si="4108"/>
        <v>0</v>
      </c>
      <c r="XX149">
        <f t="shared" si="4109"/>
        <v>0</v>
      </c>
      <c r="XY149">
        <f t="shared" si="4110"/>
        <v>0</v>
      </c>
      <c r="XZ149">
        <f t="shared" si="4111"/>
        <v>0</v>
      </c>
      <c r="YA149">
        <f t="shared" si="4112"/>
        <v>0</v>
      </c>
      <c r="YB149">
        <f t="shared" si="4113"/>
        <v>0</v>
      </c>
      <c r="YC149">
        <f t="shared" si="4114"/>
        <v>0</v>
      </c>
      <c r="YD149">
        <f t="shared" si="4115"/>
        <v>0</v>
      </c>
      <c r="YE149">
        <f t="shared" si="4116"/>
        <v>0</v>
      </c>
      <c r="YF149">
        <f t="shared" si="4117"/>
        <v>0</v>
      </c>
      <c r="YG149">
        <f t="shared" si="4118"/>
        <v>0</v>
      </c>
      <c r="YH149">
        <f t="shared" si="4119"/>
        <v>0</v>
      </c>
      <c r="YI149">
        <f t="shared" si="4120"/>
        <v>0</v>
      </c>
      <c r="YJ149">
        <f t="shared" si="4121"/>
        <v>0</v>
      </c>
      <c r="YK149">
        <f t="shared" si="4122"/>
        <v>0</v>
      </c>
      <c r="YL149">
        <f t="shared" si="4123"/>
        <v>0</v>
      </c>
      <c r="YM149">
        <f t="shared" si="4124"/>
        <v>0</v>
      </c>
      <c r="YN149">
        <f t="shared" si="4125"/>
        <v>0</v>
      </c>
      <c r="YO149">
        <f t="shared" si="4126"/>
        <v>0</v>
      </c>
      <c r="YP149">
        <f t="shared" si="4127"/>
        <v>0</v>
      </c>
      <c r="YQ149">
        <f t="shared" si="4128"/>
        <v>0</v>
      </c>
      <c r="YR149">
        <f t="shared" si="4129"/>
        <v>0</v>
      </c>
      <c r="YS149">
        <f t="shared" si="4130"/>
        <v>0</v>
      </c>
      <c r="YT149">
        <f t="shared" si="4131"/>
        <v>0</v>
      </c>
      <c r="YU149">
        <f t="shared" si="4132"/>
        <v>0</v>
      </c>
      <c r="YV149">
        <f t="shared" si="4133"/>
        <v>0</v>
      </c>
      <c r="YW149">
        <f t="shared" si="4134"/>
        <v>0</v>
      </c>
      <c r="YX149">
        <f t="shared" si="4135"/>
        <v>0</v>
      </c>
      <c r="YY149">
        <f t="shared" si="4136"/>
        <v>0</v>
      </c>
      <c r="YZ149">
        <f t="shared" si="4137"/>
        <v>0</v>
      </c>
      <c r="ZA149">
        <f t="shared" si="4138"/>
        <v>0</v>
      </c>
      <c r="ZB149">
        <f t="shared" si="4139"/>
        <v>0</v>
      </c>
      <c r="ZC149">
        <f t="shared" si="4140"/>
        <v>0</v>
      </c>
      <c r="ZD149">
        <f t="shared" si="4141"/>
        <v>0</v>
      </c>
      <c r="ZE149">
        <f t="shared" si="4142"/>
        <v>0</v>
      </c>
      <c r="ZG149" s="4">
        <f t="shared" si="4143"/>
        <v>162</v>
      </c>
      <c r="ZH149" s="4">
        <f t="shared" si="4144"/>
        <v>33</v>
      </c>
      <c r="ZI149" s="4">
        <f t="shared" si="4145"/>
        <v>72</v>
      </c>
      <c r="ZJ149" s="4">
        <f t="shared" si="4146"/>
        <v>0</v>
      </c>
      <c r="ZL149" s="4">
        <f t="shared" si="4147"/>
        <v>267</v>
      </c>
      <c r="ZO149">
        <f t="shared" si="4148"/>
        <v>37</v>
      </c>
      <c r="ZP149">
        <f t="shared" si="4149"/>
        <v>29</v>
      </c>
      <c r="ZQ149">
        <f t="shared" si="4150"/>
        <v>17</v>
      </c>
      <c r="ZR149">
        <f t="shared" si="4151"/>
        <v>42</v>
      </c>
      <c r="ZS149">
        <f t="shared" si="4152"/>
        <v>30</v>
      </c>
      <c r="ZT149">
        <f t="shared" si="4153"/>
        <v>37</v>
      </c>
      <c r="ZU149">
        <f t="shared" si="4154"/>
        <v>20</v>
      </c>
      <c r="ZV149">
        <f t="shared" si="4155"/>
        <v>13</v>
      </c>
      <c r="ZW149">
        <f t="shared" si="4156"/>
        <v>42</v>
      </c>
      <c r="ZX149">
        <f t="shared" si="4157"/>
        <v>0</v>
      </c>
      <c r="ZY149">
        <f t="shared" si="4158"/>
        <v>0</v>
      </c>
      <c r="ZZ149">
        <f t="shared" si="4159"/>
        <v>0</v>
      </c>
      <c r="AAA149">
        <f t="shared" si="4160"/>
        <v>0</v>
      </c>
      <c r="AAB149">
        <f t="shared" si="4161"/>
        <v>0</v>
      </c>
      <c r="AAC149">
        <f t="shared" si="4162"/>
        <v>0</v>
      </c>
      <c r="AAD149">
        <f t="shared" si="4163"/>
        <v>0</v>
      </c>
      <c r="AAE149">
        <f t="shared" si="4164"/>
        <v>0</v>
      </c>
      <c r="AAF149">
        <f t="shared" si="4165"/>
        <v>0</v>
      </c>
      <c r="AAG149">
        <f t="shared" si="4166"/>
        <v>0</v>
      </c>
      <c r="AAH149">
        <f t="shared" si="4167"/>
        <v>0</v>
      </c>
      <c r="AAI149">
        <f t="shared" si="4168"/>
        <v>0</v>
      </c>
      <c r="AAJ149">
        <f t="shared" si="4169"/>
        <v>0</v>
      </c>
      <c r="AAK149">
        <f t="shared" si="4170"/>
        <v>0</v>
      </c>
      <c r="AAL149">
        <f t="shared" si="4171"/>
        <v>0</v>
      </c>
      <c r="AAM149">
        <f t="shared" si="4172"/>
        <v>0</v>
      </c>
      <c r="AAN149">
        <f t="shared" si="4173"/>
        <v>0</v>
      </c>
      <c r="AAO149">
        <f t="shared" si="4174"/>
        <v>0</v>
      </c>
      <c r="AAP149">
        <f t="shared" si="4175"/>
        <v>0</v>
      </c>
      <c r="AAQ149">
        <f t="shared" si="4176"/>
        <v>0</v>
      </c>
      <c r="AAR149">
        <f t="shared" si="4177"/>
        <v>0</v>
      </c>
      <c r="AAS149">
        <f t="shared" si="4178"/>
        <v>0</v>
      </c>
      <c r="AAT149">
        <f t="shared" si="4179"/>
        <v>0</v>
      </c>
      <c r="AAU149">
        <f t="shared" si="4180"/>
        <v>0</v>
      </c>
      <c r="AAV149">
        <f t="shared" si="4181"/>
        <v>0</v>
      </c>
      <c r="AAW149">
        <f t="shared" si="4182"/>
        <v>0</v>
      </c>
      <c r="AAX149">
        <f t="shared" si="4183"/>
        <v>0</v>
      </c>
      <c r="AAY149">
        <f t="shared" si="4184"/>
        <v>0</v>
      </c>
      <c r="AAZ149">
        <f t="shared" si="4185"/>
        <v>0</v>
      </c>
      <c r="ABA149">
        <f t="shared" si="4186"/>
        <v>0</v>
      </c>
      <c r="ABB149">
        <f t="shared" si="4187"/>
        <v>0</v>
      </c>
      <c r="ABC149">
        <f t="shared" si="4188"/>
        <v>0</v>
      </c>
      <c r="ABD149">
        <f t="shared" si="4189"/>
        <v>0</v>
      </c>
      <c r="ABE149">
        <f t="shared" si="4190"/>
        <v>0</v>
      </c>
      <c r="ABF149">
        <f t="shared" si="4191"/>
        <v>0</v>
      </c>
      <c r="ABG149">
        <f t="shared" si="4192"/>
        <v>0</v>
      </c>
      <c r="ABH149">
        <f t="shared" si="4193"/>
        <v>0</v>
      </c>
      <c r="ABI149">
        <f t="shared" si="4194"/>
        <v>0</v>
      </c>
      <c r="ABJ149">
        <f t="shared" si="4195"/>
        <v>0</v>
      </c>
      <c r="ABK149">
        <f t="shared" si="4196"/>
        <v>0</v>
      </c>
      <c r="ABL149">
        <f t="shared" si="4197"/>
        <v>0</v>
      </c>
      <c r="ABM149">
        <f t="shared" si="4198"/>
        <v>0</v>
      </c>
      <c r="ABN149">
        <f t="shared" si="4199"/>
        <v>0</v>
      </c>
      <c r="ABO149">
        <f t="shared" si="4200"/>
        <v>0</v>
      </c>
      <c r="ABP149">
        <f t="shared" si="4201"/>
        <v>0</v>
      </c>
      <c r="ABQ149">
        <f t="shared" si="4202"/>
        <v>0</v>
      </c>
      <c r="ABR149">
        <f t="shared" si="4203"/>
        <v>0</v>
      </c>
      <c r="ABS149">
        <f t="shared" si="4204"/>
        <v>0</v>
      </c>
      <c r="ABT149">
        <f t="shared" si="4205"/>
        <v>0</v>
      </c>
      <c r="ABU149">
        <f t="shared" si="4206"/>
        <v>0</v>
      </c>
      <c r="ABV149">
        <f t="shared" si="4207"/>
        <v>0</v>
      </c>
      <c r="ABW149">
        <f t="shared" si="4208"/>
        <v>0</v>
      </c>
      <c r="ABX149">
        <f t="shared" si="4209"/>
        <v>0</v>
      </c>
      <c r="ABY149">
        <f t="shared" si="4210"/>
        <v>0</v>
      </c>
      <c r="ABZ149">
        <f t="shared" si="4211"/>
        <v>0</v>
      </c>
      <c r="ACA149">
        <f t="shared" si="4212"/>
        <v>0</v>
      </c>
      <c r="ACB149">
        <f t="shared" si="4213"/>
        <v>0</v>
      </c>
      <c r="ACC149">
        <f t="shared" si="4214"/>
        <v>0</v>
      </c>
      <c r="ACD149">
        <f t="shared" si="4215"/>
        <v>0</v>
      </c>
      <c r="ACE149">
        <f t="shared" si="4216"/>
        <v>0</v>
      </c>
      <c r="ACF149">
        <f t="shared" si="4217"/>
        <v>0</v>
      </c>
      <c r="ACG149">
        <f t="shared" si="4218"/>
        <v>0</v>
      </c>
      <c r="ACH149">
        <f t="shared" si="4219"/>
        <v>0</v>
      </c>
      <c r="ACI149">
        <f t="shared" si="4220"/>
        <v>0</v>
      </c>
      <c r="ACJ149">
        <f t="shared" si="4221"/>
        <v>0</v>
      </c>
      <c r="ACK149">
        <f t="shared" si="4222"/>
        <v>0</v>
      </c>
      <c r="ACL149">
        <f t="shared" si="4223"/>
        <v>0</v>
      </c>
      <c r="ACM149">
        <f t="shared" si="4224"/>
        <v>0</v>
      </c>
      <c r="ACN149">
        <f t="shared" si="4225"/>
        <v>0</v>
      </c>
      <c r="ACO149">
        <f t="shared" si="4226"/>
        <v>0</v>
      </c>
      <c r="ACP149">
        <f t="shared" si="4227"/>
        <v>0</v>
      </c>
      <c r="ACQ149">
        <f t="shared" si="4228"/>
        <v>0</v>
      </c>
      <c r="ACR149">
        <f t="shared" si="4229"/>
        <v>0</v>
      </c>
      <c r="ACS149">
        <f t="shared" si="4230"/>
        <v>0</v>
      </c>
      <c r="ACT149">
        <f t="shared" si="4231"/>
        <v>0</v>
      </c>
      <c r="ACU149">
        <f t="shared" si="4232"/>
        <v>0</v>
      </c>
      <c r="ACW149" s="4">
        <f t="shared" si="4233"/>
        <v>99.100000000000009</v>
      </c>
      <c r="ACX149" s="4">
        <f t="shared" si="4234"/>
        <v>96.4</v>
      </c>
      <c r="ACY149" s="4">
        <f t="shared" si="4235"/>
        <v>42.3</v>
      </c>
      <c r="ACZ149" s="4">
        <f t="shared" si="4236"/>
        <v>0</v>
      </c>
      <c r="ADA149" s="88">
        <f t="shared" si="4237"/>
        <v>6.9426219830839129</v>
      </c>
      <c r="ADB149" s="4">
        <f t="shared" si="4238"/>
        <v>237.8</v>
      </c>
      <c r="ADC149" s="5">
        <f t="shared" si="4239"/>
        <v>4.4519658579104133</v>
      </c>
      <c r="ADD149" s="5">
        <f t="shared" si="4240"/>
        <v>4.5989129150267676</v>
      </c>
      <c r="ADE149">
        <f t="shared" si="4241"/>
        <v>23.3</v>
      </c>
      <c r="ADF149">
        <f t="shared" si="4242"/>
        <v>40.1</v>
      </c>
      <c r="ADG149">
        <f t="shared" si="4243"/>
        <v>10.199999999999999</v>
      </c>
      <c r="ADH149">
        <f t="shared" si="4244"/>
        <v>25.1</v>
      </c>
      <c r="ADI149">
        <f t="shared" si="4245"/>
        <v>17.2</v>
      </c>
      <c r="ADJ149">
        <f t="shared" si="4246"/>
        <v>6.3</v>
      </c>
      <c r="ADK149">
        <f t="shared" si="4247"/>
        <v>0</v>
      </c>
      <c r="ADL149">
        <f t="shared" si="4248"/>
        <v>96.4</v>
      </c>
      <c r="ADM149">
        <f t="shared" si="4249"/>
        <v>19.2</v>
      </c>
      <c r="ADN149">
        <f t="shared" si="4250"/>
        <v>0</v>
      </c>
      <c r="ADO149">
        <f t="shared" si="4251"/>
        <v>0</v>
      </c>
      <c r="ADP149">
        <f t="shared" si="4252"/>
        <v>0</v>
      </c>
      <c r="ADQ149">
        <f t="shared" si="4253"/>
        <v>0</v>
      </c>
      <c r="ADR149">
        <f t="shared" si="4254"/>
        <v>0</v>
      </c>
      <c r="ADS149">
        <f t="shared" si="4255"/>
        <v>0</v>
      </c>
      <c r="ADT149">
        <f t="shared" si="4256"/>
        <v>0</v>
      </c>
      <c r="ADU149">
        <f t="shared" si="4257"/>
        <v>0</v>
      </c>
      <c r="ADV149">
        <f t="shared" si="4258"/>
        <v>0</v>
      </c>
      <c r="ADW149">
        <f t="shared" si="4259"/>
        <v>0</v>
      </c>
      <c r="ADX149">
        <f t="shared" si="4260"/>
        <v>0</v>
      </c>
      <c r="ADY149">
        <f t="shared" si="4261"/>
        <v>0</v>
      </c>
      <c r="ADZ149">
        <f t="shared" si="4262"/>
        <v>0</v>
      </c>
      <c r="AEA149">
        <f t="shared" si="4263"/>
        <v>0</v>
      </c>
      <c r="AEB149">
        <f t="shared" si="4264"/>
        <v>0</v>
      </c>
      <c r="AEC149">
        <f t="shared" si="4265"/>
        <v>0</v>
      </c>
      <c r="AED149">
        <f t="shared" si="4266"/>
        <v>0</v>
      </c>
      <c r="AEE149">
        <f t="shared" si="4267"/>
        <v>0</v>
      </c>
      <c r="AEF149">
        <f t="shared" si="4268"/>
        <v>0</v>
      </c>
      <c r="AEG149">
        <f t="shared" si="4269"/>
        <v>0</v>
      </c>
      <c r="AEH149">
        <f t="shared" si="4270"/>
        <v>0</v>
      </c>
      <c r="AEI149">
        <f t="shared" si="4271"/>
        <v>0</v>
      </c>
      <c r="AEJ149">
        <f t="shared" si="4272"/>
        <v>0</v>
      </c>
      <c r="AEK149">
        <f t="shared" si="4273"/>
        <v>0</v>
      </c>
      <c r="AEL149">
        <f t="shared" si="4274"/>
        <v>0</v>
      </c>
      <c r="AEM149">
        <f t="shared" si="4275"/>
        <v>0</v>
      </c>
      <c r="AEN149">
        <f t="shared" si="4276"/>
        <v>0</v>
      </c>
      <c r="AEO149">
        <f t="shared" si="4277"/>
        <v>0</v>
      </c>
      <c r="AEP149">
        <f t="shared" si="4278"/>
        <v>0</v>
      </c>
      <c r="AEQ149">
        <f t="shared" si="4279"/>
        <v>0</v>
      </c>
      <c r="AER149">
        <f t="shared" si="4280"/>
        <v>0</v>
      </c>
      <c r="AES149">
        <f t="shared" si="4281"/>
        <v>0</v>
      </c>
      <c r="AET149">
        <f t="shared" si="4282"/>
        <v>0</v>
      </c>
      <c r="AEU149">
        <f t="shared" si="4283"/>
        <v>0</v>
      </c>
      <c r="AEV149">
        <f t="shared" si="4284"/>
        <v>0</v>
      </c>
      <c r="AEW149">
        <f t="shared" si="4285"/>
        <v>0</v>
      </c>
      <c r="AEX149">
        <f t="shared" si="4286"/>
        <v>0</v>
      </c>
      <c r="AEY149">
        <f t="shared" si="4287"/>
        <v>0</v>
      </c>
      <c r="AEZ149">
        <f t="shared" si="4288"/>
        <v>0</v>
      </c>
      <c r="AFA149">
        <f t="shared" si="4289"/>
        <v>0</v>
      </c>
      <c r="AFB149">
        <f t="shared" si="4290"/>
        <v>0</v>
      </c>
      <c r="AFC149">
        <f t="shared" si="4291"/>
        <v>0</v>
      </c>
      <c r="AFD149">
        <f t="shared" si="4292"/>
        <v>0</v>
      </c>
      <c r="AFE149">
        <f t="shared" si="4293"/>
        <v>0</v>
      </c>
      <c r="AFF149">
        <f t="shared" si="4294"/>
        <v>0</v>
      </c>
      <c r="AFG149">
        <f t="shared" si="4295"/>
        <v>0</v>
      </c>
      <c r="AFH149">
        <f t="shared" si="4296"/>
        <v>0</v>
      </c>
      <c r="AFI149">
        <f t="shared" si="4297"/>
        <v>0</v>
      </c>
      <c r="AFJ149">
        <f t="shared" si="4298"/>
        <v>0</v>
      </c>
      <c r="AFK149">
        <f t="shared" si="4299"/>
        <v>0</v>
      </c>
      <c r="AFL149">
        <f t="shared" si="4300"/>
        <v>0</v>
      </c>
      <c r="AFM149">
        <f t="shared" si="4301"/>
        <v>0</v>
      </c>
      <c r="AFN149">
        <f t="shared" si="4302"/>
        <v>0</v>
      </c>
      <c r="AFO149">
        <f t="shared" si="4303"/>
        <v>0</v>
      </c>
      <c r="AFP149">
        <f t="shared" si="4304"/>
        <v>0</v>
      </c>
      <c r="AFQ149">
        <f t="shared" si="4305"/>
        <v>0</v>
      </c>
      <c r="AFR149">
        <f t="shared" si="4306"/>
        <v>0</v>
      </c>
      <c r="AFS149">
        <f t="shared" si="4307"/>
        <v>0</v>
      </c>
      <c r="AFT149">
        <f t="shared" si="4308"/>
        <v>0</v>
      </c>
      <c r="AFU149">
        <f t="shared" si="4309"/>
        <v>0</v>
      </c>
      <c r="AFV149">
        <f t="shared" si="4310"/>
        <v>0</v>
      </c>
      <c r="AFW149">
        <f t="shared" si="4311"/>
        <v>0</v>
      </c>
      <c r="AFX149">
        <f t="shared" si="4312"/>
        <v>0</v>
      </c>
      <c r="AFY149">
        <f t="shared" si="4313"/>
        <v>0</v>
      </c>
      <c r="AFZ149">
        <f t="shared" si="4314"/>
        <v>0</v>
      </c>
      <c r="AGA149">
        <f t="shared" si="4315"/>
        <v>0</v>
      </c>
      <c r="AGB149">
        <f t="shared" si="4316"/>
        <v>0</v>
      </c>
      <c r="AGC149">
        <f t="shared" si="4317"/>
        <v>0</v>
      </c>
      <c r="AGD149">
        <f t="shared" si="4318"/>
        <v>0</v>
      </c>
      <c r="AGE149">
        <f t="shared" si="4319"/>
        <v>0</v>
      </c>
      <c r="AGF149">
        <f t="shared" si="4320"/>
        <v>0</v>
      </c>
      <c r="AGG149">
        <f t="shared" si="4321"/>
        <v>0</v>
      </c>
      <c r="AGH149">
        <f t="shared" si="4322"/>
        <v>0</v>
      </c>
      <c r="AGI149">
        <f t="shared" si="4323"/>
        <v>0</v>
      </c>
      <c r="AGJ149">
        <f t="shared" si="4324"/>
        <v>0</v>
      </c>
      <c r="AGK149">
        <f t="shared" si="4325"/>
        <v>0</v>
      </c>
      <c r="AGM149" s="88">
        <f t="shared" si="4326"/>
        <v>85</v>
      </c>
      <c r="AGN149" s="88">
        <v>85</v>
      </c>
      <c r="AGO149">
        <v>7</v>
      </c>
      <c r="AGP149">
        <f t="shared" si="4327"/>
        <v>7</v>
      </c>
      <c r="AGQ149">
        <f t="shared" si="4328"/>
        <v>7</v>
      </c>
      <c r="AGR149">
        <f t="shared" si="4329"/>
        <v>7</v>
      </c>
      <c r="AGS149">
        <f t="shared" si="4330"/>
        <v>5</v>
      </c>
      <c r="AGT149">
        <f t="shared" si="4331"/>
        <v>7</v>
      </c>
      <c r="AGU149">
        <f t="shared" si="4332"/>
        <v>7</v>
      </c>
      <c r="AGV149">
        <f t="shared" si="4333"/>
        <v>7</v>
      </c>
      <c r="AGW149">
        <f t="shared" si="4334"/>
        <v>6</v>
      </c>
      <c r="AGX149">
        <f t="shared" si="4335"/>
        <v>7</v>
      </c>
      <c r="AGY149">
        <f t="shared" si="4336"/>
        <v>0</v>
      </c>
      <c r="AGZ149">
        <f t="shared" si="4337"/>
        <v>0</v>
      </c>
      <c r="AHA149">
        <f t="shared" si="4338"/>
        <v>0</v>
      </c>
      <c r="AHB149">
        <f t="shared" si="4339"/>
        <v>0</v>
      </c>
      <c r="AHC149">
        <f t="shared" si="4340"/>
        <v>0</v>
      </c>
      <c r="AHD149">
        <f t="shared" si="4341"/>
        <v>0</v>
      </c>
      <c r="AHE149">
        <f t="shared" si="4342"/>
        <v>0</v>
      </c>
      <c r="AHF149">
        <f t="shared" si="4343"/>
        <v>0</v>
      </c>
      <c r="AHG149">
        <f t="shared" si="4344"/>
        <v>0</v>
      </c>
      <c r="AHH149">
        <f t="shared" si="4345"/>
        <v>0</v>
      </c>
      <c r="AHI149">
        <f t="shared" si="4346"/>
        <v>0</v>
      </c>
      <c r="AHJ149">
        <f t="shared" si="4347"/>
        <v>0</v>
      </c>
      <c r="AHK149">
        <f t="shared" si="4348"/>
        <v>0</v>
      </c>
      <c r="AHL149">
        <f t="shared" si="4349"/>
        <v>0</v>
      </c>
      <c r="AHM149">
        <f t="shared" si="4350"/>
        <v>0</v>
      </c>
      <c r="AHN149">
        <f t="shared" si="4351"/>
        <v>0</v>
      </c>
      <c r="AHO149">
        <f t="shared" si="4352"/>
        <v>0</v>
      </c>
      <c r="AHP149">
        <f t="shared" si="4353"/>
        <v>0</v>
      </c>
      <c r="AHQ149">
        <f t="shared" si="4354"/>
        <v>0</v>
      </c>
      <c r="AHR149">
        <f t="shared" si="4355"/>
        <v>0</v>
      </c>
      <c r="AHS149">
        <f t="shared" si="4356"/>
        <v>0</v>
      </c>
      <c r="AHT149">
        <f t="shared" si="4357"/>
        <v>0</v>
      </c>
      <c r="AHU149">
        <f t="shared" si="4358"/>
        <v>0</v>
      </c>
      <c r="AHV149">
        <f t="shared" si="4359"/>
        <v>0</v>
      </c>
      <c r="AHW149">
        <f t="shared" si="4360"/>
        <v>0</v>
      </c>
      <c r="AHX149">
        <f t="shared" si="4361"/>
        <v>0</v>
      </c>
      <c r="AHY149">
        <f t="shared" si="4362"/>
        <v>0</v>
      </c>
      <c r="AHZ149">
        <f t="shared" si="4363"/>
        <v>0</v>
      </c>
      <c r="AIA149">
        <f t="shared" si="4364"/>
        <v>0</v>
      </c>
      <c r="AIB149">
        <f t="shared" si="4365"/>
        <v>0</v>
      </c>
      <c r="AIC149">
        <f t="shared" si="4366"/>
        <v>0</v>
      </c>
      <c r="AID149">
        <f t="shared" si="4367"/>
        <v>0</v>
      </c>
      <c r="AIE149">
        <f t="shared" si="4368"/>
        <v>0</v>
      </c>
      <c r="AIF149">
        <f t="shared" si="4369"/>
        <v>0</v>
      </c>
      <c r="AIG149">
        <f t="shared" si="4370"/>
        <v>0</v>
      </c>
      <c r="AIH149">
        <f t="shared" si="4371"/>
        <v>0</v>
      </c>
      <c r="AII149">
        <f t="shared" si="4372"/>
        <v>0</v>
      </c>
      <c r="AIJ149">
        <f t="shared" si="4373"/>
        <v>0</v>
      </c>
      <c r="AIK149">
        <f t="shared" si="4374"/>
        <v>0</v>
      </c>
      <c r="AIL149">
        <f t="shared" si="4375"/>
        <v>0</v>
      </c>
      <c r="AIM149">
        <f t="shared" si="4376"/>
        <v>0</v>
      </c>
      <c r="AIN149">
        <f t="shared" si="4377"/>
        <v>0</v>
      </c>
      <c r="AIO149">
        <f t="shared" si="4378"/>
        <v>0</v>
      </c>
      <c r="AIP149">
        <f t="shared" si="4379"/>
        <v>0</v>
      </c>
      <c r="AIQ149">
        <f t="shared" si="4380"/>
        <v>0</v>
      </c>
      <c r="AIR149">
        <f t="shared" si="4381"/>
        <v>0</v>
      </c>
      <c r="AIS149">
        <f t="shared" si="4382"/>
        <v>0</v>
      </c>
      <c r="AIT149">
        <f t="shared" si="4383"/>
        <v>0</v>
      </c>
      <c r="AIU149">
        <f t="shared" si="4384"/>
        <v>0</v>
      </c>
      <c r="AIV149">
        <f t="shared" si="4385"/>
        <v>0</v>
      </c>
      <c r="AIW149">
        <f t="shared" si="4386"/>
        <v>0</v>
      </c>
      <c r="AIX149">
        <f t="shared" si="4387"/>
        <v>0</v>
      </c>
      <c r="AIY149">
        <f t="shared" si="4388"/>
        <v>0</v>
      </c>
      <c r="AIZ149">
        <f t="shared" si="4389"/>
        <v>0</v>
      </c>
      <c r="AJA149">
        <f t="shared" si="4390"/>
        <v>0</v>
      </c>
      <c r="AJB149">
        <f t="shared" si="4391"/>
        <v>0</v>
      </c>
      <c r="AJC149">
        <f t="shared" si="4392"/>
        <v>0</v>
      </c>
      <c r="AJD149">
        <f t="shared" si="4393"/>
        <v>0</v>
      </c>
      <c r="AJE149">
        <f t="shared" si="4394"/>
        <v>0</v>
      </c>
      <c r="AJF149">
        <f t="shared" si="4395"/>
        <v>0</v>
      </c>
      <c r="AJG149">
        <f t="shared" si="4396"/>
        <v>0</v>
      </c>
      <c r="AJH149">
        <f t="shared" si="4397"/>
        <v>0</v>
      </c>
      <c r="AJI149">
        <f t="shared" si="4398"/>
        <v>0</v>
      </c>
      <c r="AJJ149">
        <f t="shared" si="4399"/>
        <v>0</v>
      </c>
      <c r="AJK149">
        <f t="shared" si="4400"/>
        <v>0</v>
      </c>
      <c r="AJL149">
        <f t="shared" si="4401"/>
        <v>0</v>
      </c>
      <c r="AJM149">
        <f t="shared" si="4402"/>
        <v>0</v>
      </c>
      <c r="AJN149">
        <f t="shared" si="4403"/>
        <v>0</v>
      </c>
      <c r="AJO149">
        <f t="shared" si="4404"/>
        <v>0</v>
      </c>
      <c r="AJP149">
        <f t="shared" si="4405"/>
        <v>0</v>
      </c>
      <c r="AJQ149">
        <f t="shared" si="4406"/>
        <v>0</v>
      </c>
      <c r="AJR149">
        <f t="shared" si="4407"/>
        <v>0</v>
      </c>
      <c r="AJS149">
        <f t="shared" si="4408"/>
        <v>0</v>
      </c>
      <c r="AJT149">
        <f t="shared" si="4409"/>
        <v>0</v>
      </c>
      <c r="AJU149">
        <f t="shared" si="4410"/>
        <v>0</v>
      </c>
      <c r="AJV149">
        <f t="shared" si="4411"/>
        <v>0</v>
      </c>
      <c r="AJX149">
        <v>45</v>
      </c>
      <c r="AJY149">
        <v>1</v>
      </c>
      <c r="AJZ149">
        <v>1</v>
      </c>
      <c r="AKA149">
        <f t="shared" si="4412"/>
        <v>2</v>
      </c>
      <c r="AKB149">
        <f t="shared" si="4413"/>
        <v>2</v>
      </c>
      <c r="AKC149">
        <f t="shared" si="4414"/>
        <v>1</v>
      </c>
      <c r="AKD149">
        <f t="shared" si="4415"/>
        <v>1</v>
      </c>
      <c r="AKE149">
        <f t="shared" si="4416"/>
        <v>16</v>
      </c>
      <c r="AKF149">
        <f t="shared" si="4417"/>
        <v>16</v>
      </c>
      <c r="AKG149">
        <f t="shared" si="4418"/>
        <v>0</v>
      </c>
      <c r="AKH149">
        <f t="shared" si="4419"/>
        <v>0</v>
      </c>
      <c r="AKI149">
        <f t="shared" si="4420"/>
        <v>0</v>
      </c>
      <c r="AKJ149">
        <f t="shared" si="4421"/>
        <v>0</v>
      </c>
      <c r="AKK149">
        <f t="shared" si="4422"/>
        <v>0</v>
      </c>
      <c r="AKL149">
        <f t="shared" si="4423"/>
        <v>0</v>
      </c>
      <c r="AKM149">
        <f t="shared" si="4424"/>
        <v>0</v>
      </c>
      <c r="AKN149">
        <f t="shared" si="4425"/>
        <v>0</v>
      </c>
      <c r="AKO149">
        <f t="shared" si="4426"/>
        <v>0</v>
      </c>
      <c r="AKP149">
        <f t="shared" si="4427"/>
        <v>0</v>
      </c>
      <c r="AKQ149">
        <f t="shared" si="4428"/>
        <v>0</v>
      </c>
      <c r="AKR149">
        <f t="shared" si="4429"/>
        <v>0</v>
      </c>
      <c r="AKS149">
        <f t="shared" si="4430"/>
        <v>0</v>
      </c>
      <c r="AKT149">
        <f t="shared" si="4431"/>
        <v>0</v>
      </c>
      <c r="AKU149">
        <f t="shared" si="4432"/>
        <v>0</v>
      </c>
      <c r="AKV149">
        <f t="shared" si="4433"/>
        <v>0</v>
      </c>
      <c r="AKW149">
        <f t="shared" si="4434"/>
        <v>0</v>
      </c>
      <c r="AKX149">
        <f t="shared" si="4435"/>
        <v>0</v>
      </c>
      <c r="AKY149">
        <f t="shared" si="4436"/>
        <v>0</v>
      </c>
      <c r="AKZ149">
        <f t="shared" si="4437"/>
        <v>0</v>
      </c>
      <c r="ALA149">
        <f t="shared" si="4438"/>
        <v>0</v>
      </c>
      <c r="ALB149">
        <f t="shared" si="4439"/>
        <v>0</v>
      </c>
      <c r="ALC149">
        <f t="shared" si="4440"/>
        <v>0</v>
      </c>
      <c r="ALD149">
        <f t="shared" si="4441"/>
        <v>0</v>
      </c>
      <c r="ALE149">
        <f t="shared" si="4442"/>
        <v>0</v>
      </c>
      <c r="ALF149">
        <f t="shared" si="4443"/>
        <v>0</v>
      </c>
      <c r="ALG149">
        <f t="shared" si="4444"/>
        <v>0</v>
      </c>
      <c r="ALH149">
        <f t="shared" si="4445"/>
        <v>0</v>
      </c>
      <c r="ALI149">
        <f t="shared" si="4446"/>
        <v>0</v>
      </c>
      <c r="ALJ149">
        <f t="shared" si="4447"/>
        <v>0</v>
      </c>
      <c r="ALK149">
        <f t="shared" si="4448"/>
        <v>0</v>
      </c>
      <c r="ALL149">
        <f t="shared" si="4449"/>
        <v>0</v>
      </c>
      <c r="ALM149">
        <f t="shared" si="4450"/>
        <v>0</v>
      </c>
      <c r="ALN149">
        <f t="shared" si="4451"/>
        <v>0</v>
      </c>
      <c r="ALO149">
        <f t="shared" si="4452"/>
        <v>0</v>
      </c>
      <c r="ALP149">
        <f t="shared" si="4453"/>
        <v>0</v>
      </c>
      <c r="ALQ149">
        <f t="shared" si="4454"/>
        <v>0</v>
      </c>
      <c r="ALR149">
        <f t="shared" si="4455"/>
        <v>0</v>
      </c>
      <c r="ALS149">
        <f t="shared" si="4456"/>
        <v>0</v>
      </c>
      <c r="ALT149">
        <f t="shared" si="4457"/>
        <v>0</v>
      </c>
      <c r="ALU149">
        <f t="shared" si="4458"/>
        <v>0</v>
      </c>
      <c r="ALV149">
        <f t="shared" si="4459"/>
        <v>0</v>
      </c>
      <c r="ALW149">
        <f t="shared" si="4460"/>
        <v>0</v>
      </c>
      <c r="ALX149">
        <f t="shared" si="4461"/>
        <v>0</v>
      </c>
      <c r="ALY149">
        <f t="shared" si="4462"/>
        <v>0</v>
      </c>
      <c r="ALZ149">
        <f t="shared" si="4463"/>
        <v>0</v>
      </c>
      <c r="AMA149">
        <f t="shared" si="4464"/>
        <v>0</v>
      </c>
      <c r="AMB149">
        <f t="shared" si="4465"/>
        <v>0</v>
      </c>
      <c r="AMC149">
        <f t="shared" si="4466"/>
        <v>0</v>
      </c>
      <c r="AMD149">
        <f t="shared" si="4467"/>
        <v>0</v>
      </c>
      <c r="AME149">
        <f t="shared" si="4468"/>
        <v>0</v>
      </c>
      <c r="AMF149">
        <f t="shared" si="4469"/>
        <v>0</v>
      </c>
      <c r="AMG149">
        <f t="shared" si="4470"/>
        <v>0</v>
      </c>
      <c r="AMH149">
        <f t="shared" si="4471"/>
        <v>0</v>
      </c>
      <c r="AMI149">
        <f t="shared" si="4472"/>
        <v>0</v>
      </c>
      <c r="AMJ149">
        <f t="shared" si="4473"/>
        <v>0</v>
      </c>
      <c r="AMK149">
        <f t="shared" si="4474"/>
        <v>0</v>
      </c>
      <c r="AML149">
        <f t="shared" si="4475"/>
        <v>0</v>
      </c>
      <c r="AMM149">
        <f t="shared" si="4476"/>
        <v>0</v>
      </c>
      <c r="AMN149">
        <f t="shared" si="4477"/>
        <v>0</v>
      </c>
      <c r="AMO149">
        <f t="shared" si="4478"/>
        <v>0</v>
      </c>
      <c r="AMP149">
        <f t="shared" si="4479"/>
        <v>0</v>
      </c>
      <c r="AMQ149">
        <f t="shared" si="4480"/>
        <v>0</v>
      </c>
      <c r="AMR149">
        <f t="shared" si="4481"/>
        <v>0</v>
      </c>
      <c r="AMS149">
        <f t="shared" si="4482"/>
        <v>0</v>
      </c>
      <c r="AMT149">
        <f t="shared" si="4483"/>
        <v>0</v>
      </c>
      <c r="AMU149">
        <f t="shared" si="4484"/>
        <v>0</v>
      </c>
      <c r="AMV149">
        <f t="shared" si="4485"/>
        <v>0</v>
      </c>
      <c r="AMW149">
        <f t="shared" si="4486"/>
        <v>0</v>
      </c>
      <c r="AMX149">
        <f t="shared" si="4487"/>
        <v>0</v>
      </c>
      <c r="AMY149">
        <f t="shared" si="4488"/>
        <v>0</v>
      </c>
      <c r="AMZ149">
        <f t="shared" si="4489"/>
        <v>0</v>
      </c>
      <c r="ANA149">
        <f t="shared" si="4490"/>
        <v>0</v>
      </c>
      <c r="ANB149">
        <f t="shared" si="4491"/>
        <v>0</v>
      </c>
      <c r="ANC149">
        <f t="shared" si="4492"/>
        <v>0</v>
      </c>
      <c r="AND149">
        <f t="shared" si="4493"/>
        <v>0</v>
      </c>
      <c r="ANR149" s="4">
        <v>1392</v>
      </c>
      <c r="ANS149" s="4">
        <f t="shared" si="4494"/>
        <v>1392</v>
      </c>
      <c r="ANU149" s="4">
        <v>1414</v>
      </c>
      <c r="ANV149" t="str">
        <f t="shared" si="4495"/>
        <v>1410</v>
      </c>
      <c r="ANW149" t="str">
        <f t="shared" si="4496"/>
        <v>1428</v>
      </c>
      <c r="ANX149" t="str">
        <f t="shared" si="4497"/>
        <v>1401</v>
      </c>
      <c r="ANY149" t="str">
        <f t="shared" si="4498"/>
        <v>1396</v>
      </c>
      <c r="ANZ149" t="str">
        <f t="shared" si="4499"/>
        <v>1392</v>
      </c>
      <c r="AOA149" t="str">
        <f t="shared" si="4500"/>
        <v>1387</v>
      </c>
      <c r="AOB149" t="str">
        <f t="shared" si="4501"/>
        <v>1374</v>
      </c>
      <c r="AOC149" t="str">
        <f t="shared" si="4502"/>
        <v>1394</v>
      </c>
      <c r="AOD149" t="str">
        <f t="shared" si="4503"/>
        <v>1392</v>
      </c>
      <c r="AOE149" t="str">
        <f t="shared" si="4504"/>
        <v>1392</v>
      </c>
      <c r="AOF149" t="str">
        <f t="shared" si="4505"/>
        <v>1392</v>
      </c>
      <c r="AOG149" t="str">
        <f t="shared" si="4506"/>
        <v>1392</v>
      </c>
      <c r="AOH149" t="str">
        <f t="shared" si="4507"/>
        <v>1392</v>
      </c>
      <c r="AOI149" t="str">
        <f t="shared" si="4508"/>
        <v>1392</v>
      </c>
      <c r="AOJ149" t="str">
        <f t="shared" si="4509"/>
        <v>1392</v>
      </c>
      <c r="AOK149" t="str">
        <f t="shared" si="4510"/>
        <v>1392</v>
      </c>
      <c r="AOL149" t="str">
        <f t="shared" si="4511"/>
        <v>1392</v>
      </c>
      <c r="AOM149" t="str">
        <f t="shared" si="4512"/>
        <v>1392</v>
      </c>
      <c r="AON149" t="str">
        <f t="shared" si="4513"/>
        <v>1392</v>
      </c>
      <c r="AOO149" t="str">
        <f t="shared" si="4514"/>
        <v>1392</v>
      </c>
      <c r="AOP149" t="str">
        <f t="shared" si="4515"/>
        <v>1392</v>
      </c>
      <c r="AOQ149" t="str">
        <f t="shared" si="4516"/>
        <v>1392</v>
      </c>
      <c r="AOR149" t="str">
        <f t="shared" si="4517"/>
        <v>1392</v>
      </c>
      <c r="AOS149" t="str">
        <f t="shared" si="4518"/>
        <v>1392</v>
      </c>
      <c r="AOT149" t="str">
        <f t="shared" si="4519"/>
        <v>1392</v>
      </c>
      <c r="AOU149" t="str">
        <f t="shared" si="4520"/>
        <v>1392</v>
      </c>
      <c r="AOV149" t="str">
        <f t="shared" si="4521"/>
        <v>1392</v>
      </c>
      <c r="AOW149" t="str">
        <f t="shared" si="4522"/>
        <v>1392</v>
      </c>
      <c r="AOX149" t="str">
        <f t="shared" si="4523"/>
        <v>1392</v>
      </c>
      <c r="AOY149" t="str">
        <f t="shared" si="4524"/>
        <v>1392</v>
      </c>
      <c r="AOZ149" t="str">
        <f t="shared" si="4525"/>
        <v>1392</v>
      </c>
      <c r="APA149" t="str">
        <f t="shared" si="4526"/>
        <v>1392</v>
      </c>
      <c r="APB149" t="str">
        <f t="shared" si="4527"/>
        <v>1392</v>
      </c>
      <c r="APC149" t="str">
        <f t="shared" si="4528"/>
        <v>1392</v>
      </c>
      <c r="APD149" t="str">
        <f t="shared" si="4529"/>
        <v>1392</v>
      </c>
      <c r="APE149" t="str">
        <f t="shared" si="4530"/>
        <v>1392</v>
      </c>
      <c r="APF149" t="str">
        <f t="shared" si="4531"/>
        <v>1392</v>
      </c>
      <c r="APG149" t="str">
        <f t="shared" si="4532"/>
        <v>1392</v>
      </c>
      <c r="APH149" t="str">
        <f t="shared" si="4533"/>
        <v>1392</v>
      </c>
      <c r="API149" t="str">
        <f t="shared" si="4534"/>
        <v>1392</v>
      </c>
      <c r="APJ149" t="str">
        <f t="shared" si="4535"/>
        <v>1392</v>
      </c>
      <c r="APK149" t="str">
        <f t="shared" si="4536"/>
        <v>1392</v>
      </c>
      <c r="APL149" t="str">
        <f t="shared" si="4537"/>
        <v>1392</v>
      </c>
      <c r="APM149" t="str">
        <f t="shared" si="4538"/>
        <v>1392</v>
      </c>
      <c r="APN149" t="str">
        <f t="shared" si="4539"/>
        <v>1392</v>
      </c>
      <c r="APO149" t="str">
        <f t="shared" si="4540"/>
        <v>1392</v>
      </c>
      <c r="APP149" t="str">
        <f t="shared" si="4541"/>
        <v>1392</v>
      </c>
      <c r="APQ149" t="str">
        <f t="shared" si="4542"/>
        <v>1392</v>
      </c>
      <c r="APR149" t="str">
        <f t="shared" si="4543"/>
        <v>1392</v>
      </c>
      <c r="APS149" t="str">
        <f t="shared" si="4544"/>
        <v>1392</v>
      </c>
      <c r="APT149" t="str">
        <f t="shared" si="4545"/>
        <v>1392</v>
      </c>
      <c r="APU149" t="str">
        <f t="shared" si="4546"/>
        <v>1392</v>
      </c>
      <c r="APV149" t="str">
        <f t="shared" si="4547"/>
        <v>1392</v>
      </c>
      <c r="APW149" t="str">
        <f t="shared" si="4548"/>
        <v>1392</v>
      </c>
      <c r="APX149" t="str">
        <f t="shared" si="4549"/>
        <v>1392</v>
      </c>
      <c r="APY149" t="str">
        <f t="shared" si="4550"/>
        <v>1392</v>
      </c>
      <c r="APZ149" t="str">
        <f t="shared" si="4551"/>
        <v>1392</v>
      </c>
      <c r="AQA149" t="str">
        <f t="shared" si="4552"/>
        <v>1392</v>
      </c>
      <c r="AQB149" t="str">
        <f t="shared" si="4553"/>
        <v>1392</v>
      </c>
      <c r="AQC149" t="str">
        <f t="shared" si="4554"/>
        <v>1392</v>
      </c>
      <c r="AQD149" t="str">
        <f t="shared" si="4555"/>
        <v>1392</v>
      </c>
      <c r="AQE149" t="str">
        <f t="shared" si="4556"/>
        <v>1392</v>
      </c>
      <c r="AQF149" t="str">
        <f t="shared" si="4557"/>
        <v>1392</v>
      </c>
      <c r="AQG149" t="str">
        <f t="shared" si="4558"/>
        <v>1392</v>
      </c>
      <c r="AQH149" t="str">
        <f t="shared" si="4559"/>
        <v>1392</v>
      </c>
      <c r="AQI149" t="str">
        <f t="shared" si="4560"/>
        <v>1392</v>
      </c>
      <c r="AQJ149" t="str">
        <f t="shared" si="4561"/>
        <v>1392</v>
      </c>
      <c r="AQK149" t="str">
        <f t="shared" si="4562"/>
        <v>1392</v>
      </c>
      <c r="AQL149" t="str">
        <f t="shared" si="4563"/>
        <v>1392</v>
      </c>
      <c r="AQM149" t="str">
        <f t="shared" si="4564"/>
        <v>1392</v>
      </c>
      <c r="AQN149" t="str">
        <f t="shared" si="4565"/>
        <v>1392</v>
      </c>
      <c r="AQO149" t="str">
        <f t="shared" si="4566"/>
        <v>1392</v>
      </c>
      <c r="AQP149" t="str">
        <f t="shared" si="4567"/>
        <v>1392</v>
      </c>
      <c r="AQQ149" t="str">
        <f t="shared" si="4568"/>
        <v>1392</v>
      </c>
      <c r="AQR149" t="str">
        <f t="shared" si="4569"/>
        <v>1392</v>
      </c>
      <c r="AQS149" t="str">
        <f t="shared" si="4570"/>
        <v>1392</v>
      </c>
      <c r="AQT149" t="str">
        <f t="shared" si="4571"/>
        <v>1392</v>
      </c>
      <c r="AQU149" t="str">
        <f t="shared" si="4572"/>
        <v>1392</v>
      </c>
      <c r="AQV149" t="str">
        <f t="shared" si="4573"/>
        <v>1392</v>
      </c>
      <c r="AQW149" t="str">
        <f t="shared" si="4574"/>
        <v>1392</v>
      </c>
      <c r="AQX149" t="str">
        <f t="shared" si="4575"/>
        <v>1392</v>
      </c>
      <c r="AQY149" t="str">
        <f t="shared" si="4576"/>
        <v>1392</v>
      </c>
      <c r="AQZ149" t="str">
        <f t="shared" si="4577"/>
        <v>1392</v>
      </c>
      <c r="ARA149" t="str">
        <f t="shared" si="4578"/>
        <v>1392</v>
      </c>
      <c r="ARB149" t="str">
        <f t="shared" si="4579"/>
        <v>1392</v>
      </c>
      <c r="ARC149">
        <v>1414</v>
      </c>
      <c r="ARH149" s="5"/>
    </row>
    <row r="150" spans="1:1152" x14ac:dyDescent="0.2">
      <c r="A150">
        <v>36</v>
      </c>
      <c r="B150" s="15" t="s">
        <v>90</v>
      </c>
      <c r="C150" s="20">
        <f>VLOOKUP(A150, Rankings!$A$2:$AN$161, 40, FALSE)</f>
        <v>148</v>
      </c>
      <c r="D150" s="225" t="s">
        <v>209</v>
      </c>
      <c r="F150" s="4">
        <v>1</v>
      </c>
      <c r="G150" s="4">
        <v>4</v>
      </c>
      <c r="I150" s="5">
        <f t="shared" si="3664"/>
        <v>9</v>
      </c>
      <c r="L150" t="s">
        <v>1973</v>
      </c>
      <c r="M150" t="s">
        <v>2025</v>
      </c>
      <c r="N150" t="s">
        <v>2294</v>
      </c>
      <c r="O150" t="s">
        <v>2564</v>
      </c>
      <c r="P150" t="s">
        <v>2763</v>
      </c>
      <c r="Q150" t="s">
        <v>2996</v>
      </c>
      <c r="R150" t="s">
        <v>3244</v>
      </c>
      <c r="S150" t="s">
        <v>3491</v>
      </c>
      <c r="T150" t="s">
        <v>3743</v>
      </c>
      <c r="U150" t="s">
        <v>10</v>
      </c>
      <c r="V150" t="s">
        <v>10</v>
      </c>
      <c r="W150" t="str">
        <f>Rankings!D149</f>
        <v>-</v>
      </c>
      <c r="X150" t="s">
        <v>10</v>
      </c>
      <c r="Y150" t="s">
        <v>10</v>
      </c>
      <c r="Z150" t="s">
        <v>10</v>
      </c>
      <c r="AA150" t="s">
        <v>10</v>
      </c>
      <c r="AB150" t="s">
        <v>10</v>
      </c>
      <c r="AC150" t="s">
        <v>10</v>
      </c>
      <c r="AD150" t="s">
        <v>10</v>
      </c>
      <c r="AE150" t="s">
        <v>10</v>
      </c>
      <c r="AF150" t="s">
        <v>10</v>
      </c>
      <c r="AG150" t="s">
        <v>10</v>
      </c>
      <c r="AH150" t="s">
        <v>10</v>
      </c>
      <c r="AI150" t="s">
        <v>10</v>
      </c>
      <c r="AJ150" t="s">
        <v>10</v>
      </c>
      <c r="AK150" t="s">
        <v>10</v>
      </c>
      <c r="AL150" t="s">
        <v>10</v>
      </c>
      <c r="AM150" t="s">
        <v>10</v>
      </c>
      <c r="AN150" t="s">
        <v>10</v>
      </c>
      <c r="AO150" t="s">
        <v>10</v>
      </c>
      <c r="AP150" t="s">
        <v>10</v>
      </c>
      <c r="AQ150" t="s">
        <v>10</v>
      </c>
      <c r="AR150" t="s">
        <v>10</v>
      </c>
      <c r="AS150" t="s">
        <v>10</v>
      </c>
      <c r="AT150" t="s">
        <v>10</v>
      </c>
      <c r="AU150" t="s">
        <v>10</v>
      </c>
      <c r="AV150" t="s">
        <v>10</v>
      </c>
      <c r="AW150" t="s">
        <v>10</v>
      </c>
      <c r="AX150" t="s">
        <v>10</v>
      </c>
      <c r="AY150" t="s">
        <v>10</v>
      </c>
      <c r="AZ150" t="s">
        <v>10</v>
      </c>
      <c r="BA150" t="s">
        <v>10</v>
      </c>
      <c r="BB150" t="s">
        <v>10</v>
      </c>
      <c r="BC150" t="s">
        <v>10</v>
      </c>
      <c r="BD150" t="s">
        <v>10</v>
      </c>
      <c r="BE150" t="s">
        <v>10</v>
      </c>
      <c r="BF150" t="s">
        <v>10</v>
      </c>
      <c r="BG150" t="s">
        <v>10</v>
      </c>
      <c r="BH150" t="s">
        <v>10</v>
      </c>
      <c r="BI150" t="s">
        <v>10</v>
      </c>
      <c r="BJ150" t="s">
        <v>10</v>
      </c>
      <c r="BK150" t="s">
        <v>10</v>
      </c>
      <c r="BL150" t="s">
        <v>10</v>
      </c>
      <c r="BM150" t="s">
        <v>10</v>
      </c>
      <c r="BN150" t="s">
        <v>10</v>
      </c>
      <c r="BO150" t="s">
        <v>10</v>
      </c>
      <c r="BP150" t="s">
        <v>10</v>
      </c>
      <c r="BQ150" t="s">
        <v>10</v>
      </c>
      <c r="BR150" t="s">
        <v>10</v>
      </c>
      <c r="BS150" t="s">
        <v>10</v>
      </c>
      <c r="BT150" t="s">
        <v>10</v>
      </c>
      <c r="BU150" t="s">
        <v>10</v>
      </c>
      <c r="BV150" t="s">
        <v>10</v>
      </c>
      <c r="BW150" t="s">
        <v>10</v>
      </c>
      <c r="BX150" t="s">
        <v>10</v>
      </c>
      <c r="BY150" t="s">
        <v>10</v>
      </c>
      <c r="BZ150" t="s">
        <v>10</v>
      </c>
      <c r="CA150" t="s">
        <v>10</v>
      </c>
      <c r="CB150" t="s">
        <v>10</v>
      </c>
      <c r="CC150" t="s">
        <v>10</v>
      </c>
      <c r="CD150" t="s">
        <v>10</v>
      </c>
      <c r="CE150" t="s">
        <v>10</v>
      </c>
      <c r="CF150" t="s">
        <v>10</v>
      </c>
      <c r="CG150" t="s">
        <v>10</v>
      </c>
      <c r="CH150" t="s">
        <v>10</v>
      </c>
      <c r="CI150" t="s">
        <v>10</v>
      </c>
      <c r="CJ150" t="s">
        <v>10</v>
      </c>
      <c r="CK150" t="s">
        <v>10</v>
      </c>
      <c r="CL150" t="s">
        <v>10</v>
      </c>
      <c r="CM150" t="s">
        <v>10</v>
      </c>
      <c r="CN150" t="s">
        <v>10</v>
      </c>
      <c r="CO150" t="s">
        <v>10</v>
      </c>
      <c r="CP150" t="s">
        <v>10</v>
      </c>
      <c r="CQ150" t="s">
        <v>10</v>
      </c>
      <c r="CR150" t="s">
        <v>10</v>
      </c>
      <c r="CT150" s="4">
        <f t="shared" si="3665"/>
        <v>0</v>
      </c>
      <c r="CU150" s="4">
        <f t="shared" si="3666"/>
        <v>0</v>
      </c>
      <c r="CV150" s="4">
        <f t="shared" si="3667"/>
        <v>0</v>
      </c>
      <c r="CW150" s="4">
        <f t="shared" si="3668"/>
        <v>5</v>
      </c>
      <c r="CX150" s="4">
        <f t="shared" si="3669"/>
        <v>1</v>
      </c>
      <c r="CY150" s="4">
        <f t="shared" si="3670"/>
        <v>0</v>
      </c>
      <c r="CZ150" s="4">
        <f t="shared" si="3671"/>
        <v>0</v>
      </c>
      <c r="DA150" s="4">
        <f t="shared" si="3672"/>
        <v>1</v>
      </c>
      <c r="DB150" s="4">
        <f t="shared" si="3673"/>
        <v>0</v>
      </c>
      <c r="DC150" s="4">
        <f t="shared" si="3674"/>
        <v>0</v>
      </c>
      <c r="DD150" s="4">
        <f t="shared" si="3675"/>
        <v>0</v>
      </c>
      <c r="DE150" s="4">
        <f t="shared" si="3676"/>
        <v>2</v>
      </c>
      <c r="DF150" s="4">
        <f t="shared" si="3677"/>
        <v>0</v>
      </c>
      <c r="DG150" s="4">
        <f t="shared" si="3678"/>
        <v>0</v>
      </c>
      <c r="DH150" s="4">
        <f t="shared" si="3679"/>
        <v>0</v>
      </c>
      <c r="DI150" s="152">
        <f t="shared" si="3680"/>
        <v>0</v>
      </c>
      <c r="DJ150" s="153">
        <f t="shared" si="3681"/>
        <v>0</v>
      </c>
      <c r="DK150" s="4">
        <f t="shared" si="3682"/>
        <v>5</v>
      </c>
      <c r="DL150" s="4">
        <f t="shared" si="3683"/>
        <v>1</v>
      </c>
      <c r="DM150" s="4">
        <f t="shared" si="3684"/>
        <v>1</v>
      </c>
      <c r="DN150" s="4">
        <f t="shared" si="3685"/>
        <v>0</v>
      </c>
      <c r="DO150" s="4">
        <f t="shared" si="3686"/>
        <v>2</v>
      </c>
      <c r="DP150" s="4">
        <f t="shared" si="3687"/>
        <v>0</v>
      </c>
      <c r="DQ150" s="4">
        <f t="shared" si="3688"/>
        <v>0</v>
      </c>
      <c r="DR150" s="4">
        <f t="shared" si="3689"/>
        <v>1</v>
      </c>
      <c r="DS150" s="4">
        <f t="shared" si="3690"/>
        <v>3</v>
      </c>
      <c r="DT150" s="4">
        <f t="shared" si="3691"/>
        <v>0</v>
      </c>
      <c r="DU150" t="str">
        <f t="shared" si="3692"/>
        <v>0R</v>
      </c>
      <c r="DV150" t="str">
        <f t="shared" si="3693"/>
        <v>0R</v>
      </c>
      <c r="DW150" t="str">
        <f t="shared" si="3694"/>
        <v>0R</v>
      </c>
      <c r="DX150" t="str">
        <f t="shared" si="3695"/>
        <v>0S</v>
      </c>
      <c r="DY150" t="str">
        <f t="shared" si="3696"/>
        <v>0S</v>
      </c>
      <c r="DZ150" t="str">
        <f t="shared" si="3697"/>
        <v>0R</v>
      </c>
      <c r="EA150" t="str">
        <f t="shared" si="3698"/>
        <v>0L</v>
      </c>
      <c r="EB150" t="str">
        <f t="shared" si="3699"/>
        <v>3L</v>
      </c>
      <c r="EC150" t="str">
        <f t="shared" si="3700"/>
        <v>0R</v>
      </c>
      <c r="ED150">
        <f t="shared" si="3701"/>
        <v>0</v>
      </c>
      <c r="EE150">
        <f t="shared" si="3702"/>
        <v>0</v>
      </c>
      <c r="EF150">
        <f t="shared" si="3703"/>
        <v>0</v>
      </c>
      <c r="EG150">
        <f t="shared" si="3704"/>
        <v>0</v>
      </c>
      <c r="EH150">
        <f t="shared" si="3705"/>
        <v>0</v>
      </c>
      <c r="EI150">
        <f t="shared" si="3706"/>
        <v>0</v>
      </c>
      <c r="EJ150">
        <f t="shared" si="3707"/>
        <v>0</v>
      </c>
      <c r="EK150">
        <f t="shared" si="3708"/>
        <v>0</v>
      </c>
      <c r="EL150">
        <f t="shared" si="3709"/>
        <v>0</v>
      </c>
      <c r="EM150">
        <f t="shared" si="3710"/>
        <v>0</v>
      </c>
      <c r="EN150">
        <f t="shared" si="3711"/>
        <v>0</v>
      </c>
      <c r="EO150">
        <f t="shared" si="3712"/>
        <v>0</v>
      </c>
      <c r="EP150">
        <f t="shared" si="3713"/>
        <v>0</v>
      </c>
      <c r="EQ150">
        <f t="shared" si="3714"/>
        <v>0</v>
      </c>
      <c r="ER150">
        <f t="shared" si="3715"/>
        <v>0</v>
      </c>
      <c r="ES150">
        <f t="shared" si="3716"/>
        <v>0</v>
      </c>
      <c r="ET150">
        <f t="shared" si="3717"/>
        <v>0</v>
      </c>
      <c r="EU150">
        <f t="shared" si="3718"/>
        <v>0</v>
      </c>
      <c r="EV150">
        <f t="shared" si="3719"/>
        <v>0</v>
      </c>
      <c r="EW150">
        <f t="shared" si="3720"/>
        <v>0</v>
      </c>
      <c r="EX150">
        <f t="shared" si="3721"/>
        <v>0</v>
      </c>
      <c r="EY150">
        <f t="shared" si="3722"/>
        <v>0</v>
      </c>
      <c r="EZ150">
        <f t="shared" si="3723"/>
        <v>0</v>
      </c>
      <c r="FA150">
        <f t="shared" si="3724"/>
        <v>0</v>
      </c>
      <c r="FB150">
        <f t="shared" si="3725"/>
        <v>0</v>
      </c>
      <c r="FC150">
        <f t="shared" si="3726"/>
        <v>0</v>
      </c>
      <c r="FD150">
        <f t="shared" si="3727"/>
        <v>0</v>
      </c>
      <c r="FE150">
        <f t="shared" si="3728"/>
        <v>0</v>
      </c>
      <c r="FF150">
        <f t="shared" si="3729"/>
        <v>0</v>
      </c>
      <c r="FG150">
        <f t="shared" si="3730"/>
        <v>0</v>
      </c>
      <c r="FH150">
        <f t="shared" si="3731"/>
        <v>0</v>
      </c>
      <c r="FI150">
        <f t="shared" si="3732"/>
        <v>0</v>
      </c>
      <c r="FJ150">
        <f t="shared" si="3733"/>
        <v>0</v>
      </c>
      <c r="FK150">
        <f t="shared" si="3734"/>
        <v>0</v>
      </c>
      <c r="FL150">
        <f t="shared" si="3735"/>
        <v>0</v>
      </c>
      <c r="FM150">
        <f t="shared" si="3736"/>
        <v>0</v>
      </c>
      <c r="FN150">
        <f t="shared" si="3737"/>
        <v>0</v>
      </c>
      <c r="FO150">
        <f t="shared" si="3738"/>
        <v>0</v>
      </c>
      <c r="FP150">
        <f t="shared" si="3739"/>
        <v>0</v>
      </c>
      <c r="FQ150">
        <f t="shared" si="3740"/>
        <v>0</v>
      </c>
      <c r="FR150">
        <f t="shared" si="3741"/>
        <v>0</v>
      </c>
      <c r="FS150">
        <f t="shared" si="3742"/>
        <v>0</v>
      </c>
      <c r="FT150">
        <f t="shared" si="3743"/>
        <v>0</v>
      </c>
      <c r="FU150">
        <f t="shared" si="3744"/>
        <v>0</v>
      </c>
      <c r="FV150">
        <f t="shared" si="3745"/>
        <v>0</v>
      </c>
      <c r="FW150">
        <f t="shared" si="3746"/>
        <v>0</v>
      </c>
      <c r="FX150">
        <f t="shared" si="3747"/>
        <v>0</v>
      </c>
      <c r="FY150">
        <f t="shared" si="3748"/>
        <v>0</v>
      </c>
      <c r="FZ150">
        <f t="shared" si="3749"/>
        <v>0</v>
      </c>
      <c r="GA150">
        <f t="shared" si="3750"/>
        <v>0</v>
      </c>
      <c r="GB150">
        <f t="shared" si="3751"/>
        <v>0</v>
      </c>
      <c r="GC150">
        <f t="shared" si="3752"/>
        <v>0</v>
      </c>
      <c r="GD150">
        <f t="shared" si="3753"/>
        <v>0</v>
      </c>
      <c r="GE150">
        <f t="shared" si="3754"/>
        <v>0</v>
      </c>
      <c r="GF150">
        <f t="shared" si="3755"/>
        <v>0</v>
      </c>
      <c r="GG150">
        <f t="shared" si="3756"/>
        <v>0</v>
      </c>
      <c r="GH150">
        <f t="shared" si="3757"/>
        <v>0</v>
      </c>
      <c r="GI150">
        <f t="shared" si="3758"/>
        <v>0</v>
      </c>
      <c r="GJ150">
        <f t="shared" si="3759"/>
        <v>0</v>
      </c>
      <c r="GK150">
        <f t="shared" si="3760"/>
        <v>0</v>
      </c>
      <c r="GL150">
        <f t="shared" si="3761"/>
        <v>0</v>
      </c>
      <c r="GM150">
        <f t="shared" si="3762"/>
        <v>0</v>
      </c>
      <c r="GN150">
        <f t="shared" si="3763"/>
        <v>0</v>
      </c>
      <c r="GO150">
        <f t="shared" si="3764"/>
        <v>0</v>
      </c>
      <c r="GP150">
        <f t="shared" si="3765"/>
        <v>0</v>
      </c>
      <c r="GQ150">
        <f t="shared" si="3766"/>
        <v>0</v>
      </c>
      <c r="GR150">
        <f t="shared" si="3767"/>
        <v>0</v>
      </c>
      <c r="GS150">
        <f t="shared" si="3768"/>
        <v>0</v>
      </c>
      <c r="GT150">
        <f t="shared" si="3769"/>
        <v>0</v>
      </c>
      <c r="GU150">
        <f t="shared" si="3770"/>
        <v>0</v>
      </c>
      <c r="GV150">
        <f t="shared" si="3771"/>
        <v>0</v>
      </c>
      <c r="GW150">
        <f t="shared" si="3772"/>
        <v>0</v>
      </c>
      <c r="GX150">
        <f t="shared" si="3773"/>
        <v>0</v>
      </c>
      <c r="GY150">
        <f t="shared" si="3774"/>
        <v>0</v>
      </c>
      <c r="GZ150">
        <f t="shared" si="3775"/>
        <v>0</v>
      </c>
      <c r="HA150">
        <f t="shared" si="3776"/>
        <v>0</v>
      </c>
      <c r="HB150" s="176" t="s">
        <v>265</v>
      </c>
      <c r="HC150" s="89">
        <f t="shared" si="3777"/>
        <v>325.51745770630782</v>
      </c>
      <c r="HD150" s="89">
        <f t="shared" si="3778"/>
        <v>98.4111880453396</v>
      </c>
      <c r="HE150" s="89">
        <f t="shared" si="3779"/>
        <v>172.30860185503417</v>
      </c>
      <c r="HF150" s="89">
        <f t="shared" si="3780"/>
        <v>0</v>
      </c>
      <c r="HH150" s="88">
        <f t="shared" si="3781"/>
        <v>596.23724760668165</v>
      </c>
      <c r="HI150" s="88">
        <f t="shared" si="3782"/>
        <v>86.154300927517085</v>
      </c>
      <c r="HK150">
        <f>IFERROR(VLOOKUP(_xlfn.NUMBERVALUE(MID(L150, SEARCH("!", L150)+1, SEARCH("+", L150)-SEARCH("!", L150)-1)), Rankings!$A$2:$BK$161, 63, FALSE),0)</f>
        <v>103.20377789803</v>
      </c>
      <c r="HL150">
        <f>IFERROR(VLOOKUP(_xlfn.NUMBERVALUE(MID(M150, SEARCH("!", M150)+1, SEARCH("+", M150)-SEARCH("!", M150)-1)), Rankings!$A$2:$BK$161, 63, FALSE),0)</f>
        <v>74.784093766737215</v>
      </c>
      <c r="HM150">
        <f>IFERROR(VLOOKUP(_xlfn.NUMBERVALUE(MID(N150, SEARCH("!", N150)+1, SEARCH("+", N150)-SEARCH("!", N150)-1)), Rankings!$A$2:$BK$161, 63, FALSE),0)</f>
        <v>38.046155763497651</v>
      </c>
      <c r="HN150">
        <f>IFERROR(VLOOKUP(_xlfn.NUMBERVALUE(MID(O150, SEARCH("!", O150)+1, SEARCH("+", O150)-SEARCH("!", O150)-1)), Rankings!$A$2:$BK$161, 63, FALSE),0)</f>
        <v>103.20377789803</v>
      </c>
      <c r="HO150">
        <f>IFERROR(VLOOKUP(_xlfn.NUMBERVALUE(MID(P150, SEARCH("!", P150)+1, SEARCH("+", P150)-SEARCH("!", P150)-1)), Rankings!$A$2:$BK$161, 63, FALSE),0)</f>
        <v>69.104823957004172</v>
      </c>
      <c r="HP150">
        <f>IFERROR(VLOOKUP(_xlfn.NUMBERVALUE(MID(Q150, SEARCH("!", Q150)+1, SEARCH("+", Q150)-SEARCH("!", Q150)-1)), Rankings!$A$2:$BK$161, 63, FALSE),0)</f>
        <v>45.218278735056671</v>
      </c>
      <c r="HQ150">
        <f>IFERROR(VLOOKUP(_xlfn.NUMBERVALUE(MID(R150, SEARCH("!", R150)+1, SEARCH("+", R150)-SEARCH("!", R150)-1)), Rankings!$A$2:$BK$161, 63, FALSE),0)</f>
        <v>52.933579123277653</v>
      </c>
      <c r="HR150">
        <f>IFERROR(VLOOKUP(_xlfn.NUMBERVALUE(MID(S150, SEARCH("!", S150)+1, SEARCH("+", S150)-SEARCH("!", S150)-1)), Rankings!$A$2:$BK$161, 63, FALSE),0)</f>
        <v>45.47760892206194</v>
      </c>
      <c r="HS150">
        <f>IFERROR(VLOOKUP(_xlfn.NUMBERVALUE(MID(T150, SEARCH("!", T150)+1, SEARCH("+", T150)-SEARCH("!", T150)-1)), Rankings!$A$2:$BK$161, 63, FALSE),0)</f>
        <v>64.265151542986217</v>
      </c>
      <c r="HT150">
        <f>IFERROR(VLOOKUP(_xlfn.NUMBERVALUE(MID(U150, SEARCH("!", U150)+1, SEARCH("+", U150)-SEARCH("!", U150)-1)), Rankings!$A$2:$BK$161, 63, FALSE),0)</f>
        <v>0</v>
      </c>
      <c r="HU150">
        <f>IFERROR(VLOOKUP(_xlfn.NUMBERVALUE(MID(V150, SEARCH("!", V150)+1, SEARCH("+", V150)-SEARCH("!", V150)-1)), Rankings!$A$2:$BK$161, 63, FALSE),0)</f>
        <v>0</v>
      </c>
      <c r="HV150">
        <f>IFERROR(VLOOKUP(_xlfn.NUMBERVALUE(MID(W150, SEARCH("!", W150)+1, SEARCH("+", W150)-SEARCH("!", W150)-1)), Rankings!$A$2:$BK$161, 63, FALSE),0)</f>
        <v>0</v>
      </c>
      <c r="HW150">
        <f>IFERROR(VLOOKUP(_xlfn.NUMBERVALUE(MID(X150, SEARCH("!", X150)+1, SEARCH("+", X150)-SEARCH("!", X150)-1)), Rankings!$A$2:$BK$161, 63, FALSE),0)</f>
        <v>0</v>
      </c>
      <c r="HX150">
        <f>IFERROR(VLOOKUP(_xlfn.NUMBERVALUE(MID(Y150, SEARCH("!", Y150)+1, SEARCH("+", Y150)-SEARCH("!", Y150)-1)), Rankings!$A$2:$BK$161, 63, FALSE),0)</f>
        <v>0</v>
      </c>
      <c r="HY150">
        <f>IFERROR(VLOOKUP(_xlfn.NUMBERVALUE(MID(Z150, SEARCH("!", Z150)+1, SEARCH("+", Z150)-SEARCH("!", Z150)-1)), Rankings!$A$2:$BK$161, 63, FALSE),0)</f>
        <v>0</v>
      </c>
      <c r="HZ150">
        <f>IFERROR(VLOOKUP(_xlfn.NUMBERVALUE(MID(AA150, SEARCH("!", AA150)+1, SEARCH("+", AA150)-SEARCH("!", AA150)-1)), Rankings!$A$2:$BK$161, 63, FALSE),0)</f>
        <v>0</v>
      </c>
      <c r="IA150">
        <f>IFERROR(VLOOKUP(_xlfn.NUMBERVALUE(MID(AB150, SEARCH("!", AB150)+1, SEARCH("+", AB150)-SEARCH("!", AB150)-1)), Rankings!$A$2:$BK$161, 63, FALSE),0)</f>
        <v>0</v>
      </c>
      <c r="IB150">
        <f>IFERROR(VLOOKUP(_xlfn.NUMBERVALUE(MID(AC150, SEARCH("!", AC150)+1, SEARCH("+", AC150)-SEARCH("!", AC150)-1)), Rankings!$A$2:$BK$161, 63, FALSE),0)</f>
        <v>0</v>
      </c>
      <c r="IC150">
        <f>IFERROR(VLOOKUP(_xlfn.NUMBERVALUE(MID(AD150, SEARCH("!", AD150)+1, SEARCH("+", AD150)-SEARCH("!", AD150)-1)), Rankings!$A$2:$BK$161, 63, FALSE),0)</f>
        <v>0</v>
      </c>
      <c r="ID150">
        <f>IFERROR(VLOOKUP(_xlfn.NUMBERVALUE(MID(AE150, SEARCH("!", AE150)+1, SEARCH("+", AE150)-SEARCH("!", AE150)-1)), Rankings!$A$2:$BK$161, 63, FALSE),0)</f>
        <v>0</v>
      </c>
      <c r="IE150">
        <f>IFERROR(VLOOKUP(_xlfn.NUMBERVALUE(MID(AF150, SEARCH("!", AF150)+1, SEARCH("+", AF150)-SEARCH("!", AF150)-1)), Rankings!$A$2:$BK$161, 63, FALSE),0)</f>
        <v>0</v>
      </c>
      <c r="IF150">
        <f>IFERROR(VLOOKUP(_xlfn.NUMBERVALUE(MID(AG150, SEARCH("!", AG150)+1, SEARCH("+", AG150)-SEARCH("!", AG150)-1)), Rankings!$A$2:$BK$161, 63, FALSE),0)</f>
        <v>0</v>
      </c>
      <c r="IG150">
        <f>IFERROR(VLOOKUP(_xlfn.NUMBERVALUE(MID(AH150, SEARCH("!", AH150)+1, SEARCH("+", AH150)-SEARCH("!", AH150)-1)), Rankings!$A$2:$BK$161, 63, FALSE),0)</f>
        <v>0</v>
      </c>
      <c r="IH150">
        <f>IFERROR(VLOOKUP(_xlfn.NUMBERVALUE(MID(AI150, SEARCH("!", AI150)+1, SEARCH("+", AI150)-SEARCH("!", AI150)-1)), Rankings!$A$2:$BK$161, 63, FALSE),0)</f>
        <v>0</v>
      </c>
      <c r="II150">
        <f>IFERROR(VLOOKUP(_xlfn.NUMBERVALUE(MID(AJ150, SEARCH("!", AJ150)+1, SEARCH("+", AJ150)-SEARCH("!", AJ150)-1)), Rankings!$A$2:$BK$161, 63, FALSE),0)</f>
        <v>0</v>
      </c>
      <c r="IJ150">
        <f>IFERROR(VLOOKUP(_xlfn.NUMBERVALUE(MID(AK150, SEARCH("!", AK150)+1, SEARCH("+", AK150)-SEARCH("!", AK150)-1)), Rankings!$A$2:$BK$161, 63, FALSE),0)</f>
        <v>0</v>
      </c>
      <c r="IK150">
        <f>IFERROR(VLOOKUP(_xlfn.NUMBERVALUE(MID(AL150, SEARCH("!", AL150)+1, SEARCH("+", AL150)-SEARCH("!", AL150)-1)), Rankings!$A$2:$BK$161, 63, FALSE),0)</f>
        <v>0</v>
      </c>
      <c r="IL150">
        <f>IFERROR(VLOOKUP(_xlfn.NUMBERVALUE(MID(AM150, SEARCH("!", AM150)+1, SEARCH("+", AM150)-SEARCH("!", AM150)-1)), Rankings!$A$2:$BK$161, 63, FALSE),0)</f>
        <v>0</v>
      </c>
      <c r="IM150">
        <f>IFERROR(VLOOKUP(_xlfn.NUMBERVALUE(MID(AN150, SEARCH("!", AN150)+1, SEARCH("+", AN150)-SEARCH("!", AN150)-1)), Rankings!$A$2:$BK$161, 63, FALSE),0)</f>
        <v>0</v>
      </c>
      <c r="IN150">
        <f>IFERROR(VLOOKUP(_xlfn.NUMBERVALUE(MID(AO150, SEARCH("!", AO150)+1, SEARCH("+", AO150)-SEARCH("!", AO150)-1)), Rankings!$A$2:$BK$161, 63, FALSE),0)</f>
        <v>0</v>
      </c>
      <c r="IO150">
        <f>IFERROR(VLOOKUP(_xlfn.NUMBERVALUE(MID(AP150, SEARCH("!", AP150)+1, SEARCH("+", AP150)-SEARCH("!", AP150)-1)), Rankings!$A$2:$BK$161, 63, FALSE),0)</f>
        <v>0</v>
      </c>
      <c r="IP150">
        <f>IFERROR(VLOOKUP(_xlfn.NUMBERVALUE(MID(AQ150, SEARCH("!", AQ150)+1, SEARCH("+", AQ150)-SEARCH("!", AQ150)-1)), Rankings!$A$2:$BK$161, 63, FALSE),0)</f>
        <v>0</v>
      </c>
      <c r="IQ150">
        <f>IFERROR(VLOOKUP(_xlfn.NUMBERVALUE(MID(AR150, SEARCH("!", AR150)+1, SEARCH("+", AR150)-SEARCH("!", AR150)-1)), Rankings!$A$2:$BK$161, 63, FALSE),0)</f>
        <v>0</v>
      </c>
      <c r="IR150">
        <f>IFERROR(VLOOKUP(_xlfn.NUMBERVALUE(MID(AS150, SEARCH("!", AS150)+1, SEARCH("+", AS150)-SEARCH("!", AS150)-1)), Rankings!$A$2:$BK$161, 63, FALSE),0)</f>
        <v>0</v>
      </c>
      <c r="IS150">
        <f>IFERROR(VLOOKUP(_xlfn.NUMBERVALUE(MID(AT150, SEARCH("!", AT150)+1, SEARCH("+", AT150)-SEARCH("!", AT150)-1)), Rankings!$A$2:$BK$161, 63, FALSE),0)</f>
        <v>0</v>
      </c>
      <c r="IT150">
        <f>IFERROR(VLOOKUP(_xlfn.NUMBERVALUE(MID(AU150, SEARCH("!", AU150)+1, SEARCH("+", AU150)-SEARCH("!", AU150)-1)), Rankings!$A$2:$BK$161, 63, FALSE),0)</f>
        <v>0</v>
      </c>
      <c r="IU150">
        <f>IFERROR(VLOOKUP(_xlfn.NUMBERVALUE(MID(AV150, SEARCH("!", AV150)+1, SEARCH("+", AV150)-SEARCH("!", AV150)-1)), Rankings!$A$2:$BK$161, 63, FALSE),0)</f>
        <v>0</v>
      </c>
      <c r="IV150">
        <f>IFERROR(VLOOKUP(_xlfn.NUMBERVALUE(MID(AW150, SEARCH("!", AW150)+1, SEARCH("+", AW150)-SEARCH("!", AW150)-1)), Rankings!$A$2:$BK$161, 63, FALSE),0)</f>
        <v>0</v>
      </c>
      <c r="IW150">
        <f>IFERROR(VLOOKUP(_xlfn.NUMBERVALUE(MID(AX150, SEARCH("!", AX150)+1, SEARCH("+", AX150)-SEARCH("!", AX150)-1)), Rankings!$A$2:$BK$161, 63, FALSE),0)</f>
        <v>0</v>
      </c>
      <c r="IX150">
        <f>IFERROR(VLOOKUP(_xlfn.NUMBERVALUE(MID(AY150, SEARCH("!", AY150)+1, SEARCH("+", AY150)-SEARCH("!", AY150)-1)), Rankings!$A$2:$BK$161, 63, FALSE),0)</f>
        <v>0</v>
      </c>
      <c r="IY150">
        <f>IFERROR(VLOOKUP(_xlfn.NUMBERVALUE(MID(AZ150, SEARCH("!", AZ150)+1, SEARCH("+", AZ150)-SEARCH("!", AZ150)-1)), Rankings!$A$2:$BK$161, 63, FALSE),0)</f>
        <v>0</v>
      </c>
      <c r="IZ150">
        <f>IFERROR(VLOOKUP(_xlfn.NUMBERVALUE(MID(BA150, SEARCH("!", BA150)+1, SEARCH("+", BA150)-SEARCH("!", BA150)-1)), Rankings!$A$2:$BK$161, 63, FALSE),0)</f>
        <v>0</v>
      </c>
      <c r="JA150">
        <f>IFERROR(VLOOKUP(_xlfn.NUMBERVALUE(MID(BB150, SEARCH("!", BB150)+1, SEARCH("+", BB150)-SEARCH("!", BB150)-1)), Rankings!$A$2:$BK$161, 63, FALSE),0)</f>
        <v>0</v>
      </c>
      <c r="JB150">
        <f>IFERROR(VLOOKUP(_xlfn.NUMBERVALUE(MID(BC150, SEARCH("!", BC150)+1, SEARCH("+", BC150)-SEARCH("!", BC150)-1)), Rankings!$A$2:$BK$161, 63, FALSE),0)</f>
        <v>0</v>
      </c>
      <c r="JC150">
        <f>IFERROR(VLOOKUP(_xlfn.NUMBERVALUE(MID(BD150, SEARCH("!", BD150)+1, SEARCH("+", BD150)-SEARCH("!", BD150)-1)), Rankings!$A$2:$BK$161, 63, FALSE),0)</f>
        <v>0</v>
      </c>
      <c r="JD150">
        <f>IFERROR(VLOOKUP(_xlfn.NUMBERVALUE(MID(BE150, SEARCH("!", BE150)+1, SEARCH("+", BE150)-SEARCH("!", BE150)-1)), Rankings!$A$2:$BK$161, 63, FALSE),0)</f>
        <v>0</v>
      </c>
      <c r="JE150">
        <f>IFERROR(VLOOKUP(_xlfn.NUMBERVALUE(MID(BF150, SEARCH("!", BF150)+1, SEARCH("+", BF150)-SEARCH("!", BF150)-1)), Rankings!$A$2:$BK$161, 63, FALSE),0)</f>
        <v>0</v>
      </c>
      <c r="JF150">
        <f>IFERROR(VLOOKUP(_xlfn.NUMBERVALUE(MID(BG150, SEARCH("!", BG150)+1, SEARCH("+", BG150)-SEARCH("!", BG150)-1)), Rankings!$A$2:$BK$161, 63, FALSE),0)</f>
        <v>0</v>
      </c>
      <c r="JG150">
        <f>IFERROR(VLOOKUP(_xlfn.NUMBERVALUE(MID(BH150, SEARCH("!", BH150)+1, SEARCH("+", BH150)-SEARCH("!", BH150)-1)), Rankings!$A$2:$BK$161, 63, FALSE),0)</f>
        <v>0</v>
      </c>
      <c r="JH150">
        <f>IFERROR(VLOOKUP(_xlfn.NUMBERVALUE(MID(BI150, SEARCH("!", BI150)+1, SEARCH("+", BI150)-SEARCH("!", BI150)-1)), Rankings!$A$2:$BK$161, 63, FALSE),0)</f>
        <v>0</v>
      </c>
      <c r="JI150">
        <f>IFERROR(VLOOKUP(_xlfn.NUMBERVALUE(MID(BJ150, SEARCH("!", BJ150)+1, SEARCH("+", BJ150)-SEARCH("!", BJ150)-1)), Rankings!$A$2:$BK$161, 63, FALSE),0)</f>
        <v>0</v>
      </c>
      <c r="JJ150">
        <f>IFERROR(VLOOKUP(_xlfn.NUMBERVALUE(MID(BK150, SEARCH("!", BK150)+1, SEARCH("+", BK150)-SEARCH("!", BK150)-1)), Rankings!$A$2:$BK$161, 63, FALSE),0)</f>
        <v>0</v>
      </c>
      <c r="JK150">
        <f>IFERROR(VLOOKUP(_xlfn.NUMBERVALUE(MID(BL150, SEARCH("!", BL150)+1, SEARCH("+", BL150)-SEARCH("!", BL150)-1)), Rankings!$A$2:$BK$161, 63, FALSE),0)</f>
        <v>0</v>
      </c>
      <c r="JL150">
        <f>IFERROR(VLOOKUP(_xlfn.NUMBERVALUE(MID(BM150, SEARCH("!", BM150)+1, SEARCH("+", BM150)-SEARCH("!", BM150)-1)), Rankings!$A$2:$BK$161, 63, FALSE),0)</f>
        <v>0</v>
      </c>
      <c r="JM150">
        <f>IFERROR(VLOOKUP(_xlfn.NUMBERVALUE(MID(BN150, SEARCH("!", BN150)+1, SEARCH("+", BN150)-SEARCH("!", BN150)-1)), Rankings!$A$2:$BK$161, 63, FALSE),0)</f>
        <v>0</v>
      </c>
      <c r="JN150">
        <f>IFERROR(VLOOKUP(_xlfn.NUMBERVALUE(MID(BO150, SEARCH("!", BO150)+1, SEARCH("+", BO150)-SEARCH("!", BO150)-1)), Rankings!$A$2:$BK$161, 63, FALSE),0)</f>
        <v>0</v>
      </c>
      <c r="JO150">
        <f>IFERROR(VLOOKUP(_xlfn.NUMBERVALUE(MID(BP150, SEARCH("!", BP150)+1, SEARCH("+", BP150)-SEARCH("!", BP150)-1)), Rankings!$A$2:$BK$161, 63, FALSE),0)</f>
        <v>0</v>
      </c>
      <c r="JP150">
        <f>IFERROR(VLOOKUP(_xlfn.NUMBERVALUE(MID(BQ150, SEARCH("!", BQ150)+1, SEARCH("+", BQ150)-SEARCH("!", BQ150)-1)), Rankings!$A$2:$BK$161, 63, FALSE),0)</f>
        <v>0</v>
      </c>
      <c r="JQ150">
        <f>IFERROR(VLOOKUP(_xlfn.NUMBERVALUE(MID(BR150, SEARCH("!", BR150)+1, SEARCH("+", BR150)-SEARCH("!", BR150)-1)), Rankings!$A$2:$BK$161, 63, FALSE),0)</f>
        <v>0</v>
      </c>
      <c r="JR150">
        <f>IFERROR(VLOOKUP(_xlfn.NUMBERVALUE(MID(BS150, SEARCH("!", BS150)+1, SEARCH("+", BS150)-SEARCH("!", BS150)-1)), Rankings!$A$2:$BK$161, 63, FALSE),0)</f>
        <v>0</v>
      </c>
      <c r="JS150">
        <f>IFERROR(VLOOKUP(_xlfn.NUMBERVALUE(MID(BT150, SEARCH("!", BT150)+1, SEARCH("+", BT150)-SEARCH("!", BT150)-1)), Rankings!$A$2:$BK$161, 63, FALSE),0)</f>
        <v>0</v>
      </c>
      <c r="JT150">
        <f>IFERROR(VLOOKUP(_xlfn.NUMBERVALUE(MID(BU150, SEARCH("!", BU150)+1, SEARCH("+", BU150)-SEARCH("!", BU150)-1)), Rankings!$A$2:$BK$161, 63, FALSE),0)</f>
        <v>0</v>
      </c>
      <c r="JU150">
        <f>IFERROR(VLOOKUP(_xlfn.NUMBERVALUE(MID(BV150, SEARCH("!", BV150)+1, SEARCH("+", BV150)-SEARCH("!", BV150)-1)), Rankings!$A$2:$BK$161, 63, FALSE),0)</f>
        <v>0</v>
      </c>
      <c r="JV150">
        <f>IFERROR(VLOOKUP(_xlfn.NUMBERVALUE(MID(BW150, SEARCH("!", BW150)+1, SEARCH("+", BW150)-SEARCH("!", BW150)-1)), Rankings!$A$2:$BK$161, 63, FALSE),0)</f>
        <v>0</v>
      </c>
      <c r="JW150">
        <f>IFERROR(VLOOKUP(_xlfn.NUMBERVALUE(MID(BX150, SEARCH("!", BX150)+1, SEARCH("+", BX150)-SEARCH("!", BX150)-1)), Rankings!$A$2:$BK$161, 63, FALSE),0)</f>
        <v>0</v>
      </c>
      <c r="JX150">
        <f>IFERROR(VLOOKUP(_xlfn.NUMBERVALUE(MID(BY150, SEARCH("!", BY150)+1, SEARCH("+", BY150)-SEARCH("!", BY150)-1)), Rankings!$A$2:$BK$161, 63, FALSE),0)</f>
        <v>0</v>
      </c>
      <c r="JY150">
        <f>IFERROR(VLOOKUP(_xlfn.NUMBERVALUE(MID(BZ150, SEARCH("!", BZ150)+1, SEARCH("+", BZ150)-SEARCH("!", BZ150)-1)), Rankings!$A$2:$BK$161, 63, FALSE),0)</f>
        <v>0</v>
      </c>
      <c r="JZ150">
        <f>IFERROR(VLOOKUP(_xlfn.NUMBERVALUE(MID(CA150, SEARCH("!", CA150)+1, SEARCH("+", CA150)-SEARCH("!", CA150)-1)), Rankings!$A$2:$BK$161, 63, FALSE),0)</f>
        <v>0</v>
      </c>
      <c r="KA150">
        <f>IFERROR(VLOOKUP(_xlfn.NUMBERVALUE(MID(CB150, SEARCH("!", CB150)+1, SEARCH("+", CB150)-SEARCH("!", CB150)-1)), Rankings!$A$2:$BK$161, 63, FALSE),0)</f>
        <v>0</v>
      </c>
      <c r="KB150">
        <f>IFERROR(VLOOKUP(_xlfn.NUMBERVALUE(MID(CC150, SEARCH("!", CC150)+1, SEARCH("+", CC150)-SEARCH("!", CC150)-1)), Rankings!$A$2:$BK$161, 63, FALSE),0)</f>
        <v>0</v>
      </c>
      <c r="KC150">
        <f>IFERROR(VLOOKUP(_xlfn.NUMBERVALUE(MID(CD150, SEARCH("!", CD150)+1, SEARCH("+", CD150)-SEARCH("!", CD150)-1)), Rankings!$A$2:$BK$161, 63, FALSE),0)</f>
        <v>0</v>
      </c>
      <c r="KD150">
        <f>IFERROR(VLOOKUP(_xlfn.NUMBERVALUE(MID(CE150, SEARCH("!", CE150)+1, SEARCH("+", CE150)-SEARCH("!", CE150)-1)), Rankings!$A$2:$BK$161, 63, FALSE),0)</f>
        <v>0</v>
      </c>
      <c r="KE150">
        <f>IFERROR(VLOOKUP(_xlfn.NUMBERVALUE(MID(CF150, SEARCH("!", CF150)+1, SEARCH("+", CF150)-SEARCH("!", CF150)-1)), Rankings!$A$2:$BK$161, 63, FALSE),0)</f>
        <v>0</v>
      </c>
      <c r="KF150">
        <f>IFERROR(VLOOKUP(_xlfn.NUMBERVALUE(MID(CG150, SEARCH("!", CG150)+1, SEARCH("+", CG150)-SEARCH("!", CG150)-1)), Rankings!$A$2:$BK$161, 63, FALSE),0)</f>
        <v>0</v>
      </c>
      <c r="KG150">
        <f>IFERROR(VLOOKUP(_xlfn.NUMBERVALUE(MID(CH150, SEARCH("!", CH150)+1, SEARCH("+", CH150)-SEARCH("!", CH150)-1)), Rankings!$A$2:$BK$161, 63, FALSE),0)</f>
        <v>0</v>
      </c>
      <c r="KH150">
        <f>IFERROR(VLOOKUP(_xlfn.NUMBERVALUE(MID(CI150, SEARCH("!", CI150)+1, SEARCH("+", CI150)-SEARCH("!", CI150)-1)), Rankings!$A$2:$BK$161, 63, FALSE),0)</f>
        <v>0</v>
      </c>
      <c r="KI150">
        <f>IFERROR(VLOOKUP(_xlfn.NUMBERVALUE(MID(CJ150, SEARCH("!", CJ150)+1, SEARCH("+", CJ150)-SEARCH("!", CJ150)-1)), Rankings!$A$2:$BK$161, 63, FALSE),0)</f>
        <v>0</v>
      </c>
      <c r="KJ150">
        <f>IFERROR(VLOOKUP(_xlfn.NUMBERVALUE(MID(CK150, SEARCH("!", CK150)+1, SEARCH("+", CK150)-SEARCH("!", CK150)-1)), Rankings!$A$2:$BK$161, 63, FALSE),0)</f>
        <v>0</v>
      </c>
      <c r="KK150">
        <f>IFERROR(VLOOKUP(_xlfn.NUMBERVALUE(MID(CL150, SEARCH("!", CL150)+1, SEARCH("+", CL150)-SEARCH("!", CL150)-1)), Rankings!$A$2:$BK$161, 63, FALSE),0)</f>
        <v>0</v>
      </c>
      <c r="KL150">
        <f>IFERROR(VLOOKUP(_xlfn.NUMBERVALUE(MID(CM150, SEARCH("!", CM150)+1, SEARCH("+", CM150)-SEARCH("!", CM150)-1)), Rankings!$A$2:$BK$161, 63, FALSE),0)</f>
        <v>0</v>
      </c>
      <c r="KM150">
        <f>IFERROR(VLOOKUP(_xlfn.NUMBERVALUE(MID(CN150, SEARCH("!", CN150)+1, SEARCH("+", CN150)-SEARCH("!", CN150)-1)), Rankings!$A$2:$BK$161, 63, FALSE),0)</f>
        <v>0</v>
      </c>
      <c r="KN150">
        <f>IFERROR(VLOOKUP(_xlfn.NUMBERVALUE(MID(CO150, SEARCH("!", CO150)+1, SEARCH("+", CO150)-SEARCH("!", CO150)-1)), Rankings!$A$2:$BK$161, 63, FALSE),0)</f>
        <v>0</v>
      </c>
      <c r="KO150">
        <f>IFERROR(VLOOKUP(_xlfn.NUMBERVALUE(MID(CP150, SEARCH("!", CP150)+1, SEARCH("+", CP150)-SEARCH("!", CP150)-1)), Rankings!$A$2:$BK$161, 63, FALSE),0)</f>
        <v>0</v>
      </c>
      <c r="KP150">
        <f>IFERROR(VLOOKUP(_xlfn.NUMBERVALUE(MID(CQ150, SEARCH("!", CQ150)+1, SEARCH("+", CQ150)-SEARCH("!", CQ150)-1)), Rankings!$A$2:$BK$161, 63, FALSE),0)</f>
        <v>0</v>
      </c>
      <c r="KQ150">
        <f>IFERROR(VLOOKUP(_xlfn.NUMBERVALUE(MID(CR150, SEARCH("!", CR150)+1, SEARCH("+", CR150)-SEARCH("!", CR150)-1)), Rankings!$A$2:$BK$161, 63, FALSE),0)</f>
        <v>0</v>
      </c>
      <c r="KS150" s="4">
        <f t="shared" si="3783"/>
        <v>145</v>
      </c>
      <c r="KT150" s="4">
        <f t="shared" si="3784"/>
        <v>63</v>
      </c>
      <c r="KU150" s="4">
        <f t="shared" si="3785"/>
        <v>97</v>
      </c>
      <c r="KV150" s="4">
        <f t="shared" si="3786"/>
        <v>0</v>
      </c>
      <c r="KY150" s="4">
        <f t="shared" si="3787"/>
        <v>305</v>
      </c>
      <c r="KZ150" s="4"/>
      <c r="LB150">
        <f t="shared" si="3788"/>
        <v>28</v>
      </c>
      <c r="LC150">
        <f t="shared" si="3789"/>
        <v>29</v>
      </c>
      <c r="LD150">
        <f t="shared" si="3790"/>
        <v>31</v>
      </c>
      <c r="LE150">
        <f t="shared" si="3791"/>
        <v>39</v>
      </c>
      <c r="LF150">
        <f t="shared" si="3792"/>
        <v>58</v>
      </c>
      <c r="LG150">
        <f t="shared" si="3793"/>
        <v>31</v>
      </c>
      <c r="LH150">
        <f t="shared" si="3794"/>
        <v>25</v>
      </c>
      <c r="LI150">
        <f t="shared" si="3795"/>
        <v>38</v>
      </c>
      <c r="LJ150">
        <f t="shared" si="3796"/>
        <v>26</v>
      </c>
      <c r="LK150">
        <f t="shared" si="3797"/>
        <v>0</v>
      </c>
      <c r="LL150">
        <f t="shared" si="3798"/>
        <v>0</v>
      </c>
      <c r="LM150">
        <f t="shared" si="3799"/>
        <v>0</v>
      </c>
      <c r="LN150">
        <f t="shared" si="3800"/>
        <v>0</v>
      </c>
      <c r="LO150">
        <f t="shared" si="3801"/>
        <v>0</v>
      </c>
      <c r="LP150">
        <f t="shared" si="3802"/>
        <v>0</v>
      </c>
      <c r="LQ150">
        <f t="shared" si="3803"/>
        <v>0</v>
      </c>
      <c r="LR150">
        <f t="shared" si="3804"/>
        <v>0</v>
      </c>
      <c r="LS150">
        <f t="shared" si="3805"/>
        <v>0</v>
      </c>
      <c r="LT150">
        <f t="shared" si="3806"/>
        <v>0</v>
      </c>
      <c r="LU150">
        <f t="shared" si="3807"/>
        <v>0</v>
      </c>
      <c r="LV150">
        <f t="shared" si="3808"/>
        <v>0</v>
      </c>
      <c r="LW150">
        <f t="shared" si="3809"/>
        <v>0</v>
      </c>
      <c r="LX150">
        <f t="shared" si="3810"/>
        <v>0</v>
      </c>
      <c r="LY150">
        <f t="shared" si="3811"/>
        <v>0</v>
      </c>
      <c r="LZ150">
        <f t="shared" si="3812"/>
        <v>0</v>
      </c>
      <c r="MA150">
        <f t="shared" si="3813"/>
        <v>0</v>
      </c>
      <c r="MB150">
        <f t="shared" si="3814"/>
        <v>0</v>
      </c>
      <c r="MC150">
        <f t="shared" si="3815"/>
        <v>0</v>
      </c>
      <c r="MD150">
        <f t="shared" si="3816"/>
        <v>0</v>
      </c>
      <c r="ME150">
        <f t="shared" si="3817"/>
        <v>0</v>
      </c>
      <c r="MF150">
        <f t="shared" si="3818"/>
        <v>0</v>
      </c>
      <c r="MG150">
        <f t="shared" si="3819"/>
        <v>0</v>
      </c>
      <c r="MH150">
        <f t="shared" si="3820"/>
        <v>0</v>
      </c>
      <c r="MI150">
        <f t="shared" si="3821"/>
        <v>0</v>
      </c>
      <c r="MJ150">
        <f t="shared" si="3822"/>
        <v>0</v>
      </c>
      <c r="MK150">
        <f t="shared" si="3823"/>
        <v>0</v>
      </c>
      <c r="ML150">
        <f t="shared" si="3824"/>
        <v>0</v>
      </c>
      <c r="MM150">
        <f t="shared" si="3825"/>
        <v>0</v>
      </c>
      <c r="MN150">
        <f t="shared" si="3826"/>
        <v>0</v>
      </c>
      <c r="MO150">
        <f t="shared" si="3827"/>
        <v>0</v>
      </c>
      <c r="MP150">
        <f t="shared" si="3828"/>
        <v>0</v>
      </c>
      <c r="MQ150">
        <f t="shared" si="3829"/>
        <v>0</v>
      </c>
      <c r="MR150">
        <f t="shared" si="3830"/>
        <v>0</v>
      </c>
      <c r="MS150">
        <f t="shared" si="3831"/>
        <v>0</v>
      </c>
      <c r="MT150">
        <f t="shared" si="3832"/>
        <v>0</v>
      </c>
      <c r="MU150">
        <f t="shared" si="3833"/>
        <v>0</v>
      </c>
      <c r="MV150">
        <f t="shared" si="3834"/>
        <v>0</v>
      </c>
      <c r="MW150">
        <f t="shared" si="3835"/>
        <v>0</v>
      </c>
      <c r="MX150">
        <f t="shared" si="3836"/>
        <v>0</v>
      </c>
      <c r="MY150">
        <f t="shared" si="3837"/>
        <v>0</v>
      </c>
      <c r="MZ150">
        <f t="shared" si="3838"/>
        <v>0</v>
      </c>
      <c r="NA150">
        <f t="shared" si="3839"/>
        <v>0</v>
      </c>
      <c r="NB150">
        <f t="shared" si="3840"/>
        <v>0</v>
      </c>
      <c r="NC150">
        <f t="shared" si="3841"/>
        <v>0</v>
      </c>
      <c r="ND150">
        <f t="shared" si="3842"/>
        <v>0</v>
      </c>
      <c r="NE150">
        <f t="shared" si="3843"/>
        <v>0</v>
      </c>
      <c r="NF150">
        <f t="shared" si="3844"/>
        <v>0</v>
      </c>
      <c r="NG150">
        <f t="shared" si="3845"/>
        <v>0</v>
      </c>
      <c r="NH150">
        <f t="shared" si="3846"/>
        <v>0</v>
      </c>
      <c r="NI150">
        <f t="shared" si="3847"/>
        <v>0</v>
      </c>
      <c r="NJ150">
        <f t="shared" si="3848"/>
        <v>0</v>
      </c>
      <c r="NK150">
        <f t="shared" si="3849"/>
        <v>0</v>
      </c>
      <c r="NL150">
        <f t="shared" si="3850"/>
        <v>0</v>
      </c>
      <c r="NM150">
        <f t="shared" si="3851"/>
        <v>0</v>
      </c>
      <c r="NN150">
        <f t="shared" si="3852"/>
        <v>0</v>
      </c>
      <c r="NO150">
        <f t="shared" si="3853"/>
        <v>0</v>
      </c>
      <c r="NP150">
        <f t="shared" si="3854"/>
        <v>0</v>
      </c>
      <c r="NQ150">
        <f t="shared" si="3855"/>
        <v>0</v>
      </c>
      <c r="NR150">
        <f t="shared" si="3856"/>
        <v>0</v>
      </c>
      <c r="NS150">
        <f t="shared" si="3857"/>
        <v>0</v>
      </c>
      <c r="NT150">
        <f t="shared" si="3858"/>
        <v>0</v>
      </c>
      <c r="NU150">
        <f t="shared" si="3859"/>
        <v>0</v>
      </c>
      <c r="NV150">
        <f t="shared" si="3860"/>
        <v>0</v>
      </c>
      <c r="NW150">
        <f t="shared" si="3861"/>
        <v>0</v>
      </c>
      <c r="NX150">
        <f t="shared" si="3862"/>
        <v>0</v>
      </c>
      <c r="NY150">
        <f t="shared" si="3863"/>
        <v>0</v>
      </c>
      <c r="NZ150">
        <f t="shared" si="3864"/>
        <v>0</v>
      </c>
      <c r="OA150">
        <f t="shared" si="3865"/>
        <v>0</v>
      </c>
      <c r="OB150">
        <f t="shared" si="3866"/>
        <v>0</v>
      </c>
      <c r="OC150">
        <f t="shared" si="3867"/>
        <v>0</v>
      </c>
      <c r="OD150">
        <f t="shared" si="3868"/>
        <v>0</v>
      </c>
      <c r="OE150">
        <f t="shared" si="3869"/>
        <v>0</v>
      </c>
      <c r="OF150">
        <f t="shared" si="3870"/>
        <v>0</v>
      </c>
      <c r="OG150">
        <f t="shared" si="3871"/>
        <v>0</v>
      </c>
      <c r="OH150">
        <f t="shared" si="3872"/>
        <v>0</v>
      </c>
      <c r="OJ150" s="4">
        <f t="shared" si="3873"/>
        <v>292</v>
      </c>
      <c r="OK150" s="4">
        <f t="shared" si="3874"/>
        <v>66</v>
      </c>
      <c r="OL150" s="4">
        <f t="shared" si="3875"/>
        <v>125</v>
      </c>
      <c r="OM150" s="4">
        <f t="shared" si="3876"/>
        <v>0</v>
      </c>
      <c r="OP150" s="4">
        <f t="shared" si="3877"/>
        <v>483</v>
      </c>
      <c r="OQ150" s="4"/>
      <c r="OS150">
        <f t="shared" si="3878"/>
        <v>85</v>
      </c>
      <c r="OT150">
        <f t="shared" si="3879"/>
        <v>64</v>
      </c>
      <c r="OU150">
        <f t="shared" si="3880"/>
        <v>58</v>
      </c>
      <c r="OV150">
        <f t="shared" si="3881"/>
        <v>64</v>
      </c>
      <c r="OW150">
        <f t="shared" si="3882"/>
        <v>61</v>
      </c>
      <c r="OX150">
        <f t="shared" si="3883"/>
        <v>46</v>
      </c>
      <c r="OY150">
        <f t="shared" si="3884"/>
        <v>33</v>
      </c>
      <c r="OZ150">
        <f t="shared" si="3885"/>
        <v>33</v>
      </c>
      <c r="PA150">
        <f t="shared" si="3886"/>
        <v>39</v>
      </c>
      <c r="PB150">
        <f t="shared" si="3887"/>
        <v>0</v>
      </c>
      <c r="PC150">
        <f t="shared" si="3888"/>
        <v>0</v>
      </c>
      <c r="PD150">
        <f t="shared" si="3889"/>
        <v>0</v>
      </c>
      <c r="PE150">
        <f t="shared" si="3890"/>
        <v>0</v>
      </c>
      <c r="PF150">
        <f t="shared" si="3891"/>
        <v>0</v>
      </c>
      <c r="PG150">
        <f t="shared" si="3892"/>
        <v>0</v>
      </c>
      <c r="PH150">
        <f t="shared" si="3893"/>
        <v>0</v>
      </c>
      <c r="PI150">
        <f t="shared" si="3894"/>
        <v>0</v>
      </c>
      <c r="PJ150">
        <f t="shared" si="3895"/>
        <v>0</v>
      </c>
      <c r="PK150">
        <f t="shared" si="3896"/>
        <v>0</v>
      </c>
      <c r="PL150">
        <f t="shared" si="3897"/>
        <v>0</v>
      </c>
      <c r="PM150">
        <f t="shared" si="3898"/>
        <v>0</v>
      </c>
      <c r="PN150">
        <f t="shared" si="3899"/>
        <v>0</v>
      </c>
      <c r="PO150">
        <f t="shared" si="3900"/>
        <v>0</v>
      </c>
      <c r="PP150">
        <f t="shared" si="3901"/>
        <v>0</v>
      </c>
      <c r="PQ150">
        <f t="shared" si="3902"/>
        <v>0</v>
      </c>
      <c r="PR150">
        <f t="shared" si="3903"/>
        <v>0</v>
      </c>
      <c r="PS150">
        <f t="shared" si="3904"/>
        <v>0</v>
      </c>
      <c r="PT150">
        <f t="shared" si="3905"/>
        <v>0</v>
      </c>
      <c r="PU150">
        <f t="shared" si="3906"/>
        <v>0</v>
      </c>
      <c r="PV150">
        <f t="shared" si="3907"/>
        <v>0</v>
      </c>
      <c r="PW150">
        <f t="shared" si="3908"/>
        <v>0</v>
      </c>
      <c r="PX150">
        <f t="shared" si="3909"/>
        <v>0</v>
      </c>
      <c r="PY150">
        <f t="shared" si="3910"/>
        <v>0</v>
      </c>
      <c r="PZ150">
        <f t="shared" si="3911"/>
        <v>0</v>
      </c>
      <c r="QA150">
        <f t="shared" si="3912"/>
        <v>0</v>
      </c>
      <c r="QB150">
        <f t="shared" si="3913"/>
        <v>0</v>
      </c>
      <c r="QC150">
        <f t="shared" si="3914"/>
        <v>0</v>
      </c>
      <c r="QD150">
        <f t="shared" si="3915"/>
        <v>0</v>
      </c>
      <c r="QE150">
        <f t="shared" si="3916"/>
        <v>0</v>
      </c>
      <c r="QF150">
        <f t="shared" si="3917"/>
        <v>0</v>
      </c>
      <c r="QG150">
        <f t="shared" si="3918"/>
        <v>0</v>
      </c>
      <c r="QH150">
        <f t="shared" si="3919"/>
        <v>0</v>
      </c>
      <c r="QI150">
        <f t="shared" si="3920"/>
        <v>0</v>
      </c>
      <c r="QJ150">
        <f t="shared" si="3921"/>
        <v>0</v>
      </c>
      <c r="QK150">
        <f t="shared" si="3922"/>
        <v>0</v>
      </c>
      <c r="QL150">
        <f t="shared" si="3923"/>
        <v>0</v>
      </c>
      <c r="QM150">
        <f t="shared" si="3924"/>
        <v>0</v>
      </c>
      <c r="QN150">
        <f t="shared" si="3925"/>
        <v>0</v>
      </c>
      <c r="QO150">
        <f t="shared" si="3926"/>
        <v>0</v>
      </c>
      <c r="QP150">
        <f t="shared" si="3927"/>
        <v>0</v>
      </c>
      <c r="QQ150">
        <f t="shared" si="3928"/>
        <v>0</v>
      </c>
      <c r="QR150">
        <f t="shared" si="3929"/>
        <v>0</v>
      </c>
      <c r="QS150">
        <f t="shared" si="3930"/>
        <v>0</v>
      </c>
      <c r="QT150">
        <f t="shared" si="3931"/>
        <v>0</v>
      </c>
      <c r="QU150">
        <f t="shared" si="3932"/>
        <v>0</v>
      </c>
      <c r="QV150">
        <f t="shared" si="3933"/>
        <v>0</v>
      </c>
      <c r="QW150">
        <f t="shared" si="3934"/>
        <v>0</v>
      </c>
      <c r="QX150">
        <f t="shared" si="3935"/>
        <v>0</v>
      </c>
      <c r="QY150">
        <f t="shared" si="3936"/>
        <v>0</v>
      </c>
      <c r="QZ150">
        <f t="shared" si="3937"/>
        <v>0</v>
      </c>
      <c r="RA150">
        <f t="shared" si="3938"/>
        <v>0</v>
      </c>
      <c r="RB150">
        <f t="shared" si="3939"/>
        <v>0</v>
      </c>
      <c r="RC150">
        <f t="shared" si="3940"/>
        <v>0</v>
      </c>
      <c r="RD150">
        <f t="shared" si="3941"/>
        <v>0</v>
      </c>
      <c r="RE150">
        <f t="shared" si="3942"/>
        <v>0</v>
      </c>
      <c r="RF150">
        <f t="shared" si="3943"/>
        <v>0</v>
      </c>
      <c r="RG150">
        <f t="shared" si="3944"/>
        <v>0</v>
      </c>
      <c r="RH150">
        <f t="shared" si="3945"/>
        <v>0</v>
      </c>
      <c r="RI150">
        <f t="shared" si="3946"/>
        <v>0</v>
      </c>
      <c r="RJ150">
        <f t="shared" si="3947"/>
        <v>0</v>
      </c>
      <c r="RK150">
        <f t="shared" si="3948"/>
        <v>0</v>
      </c>
      <c r="RL150">
        <f t="shared" si="3949"/>
        <v>0</v>
      </c>
      <c r="RM150">
        <f t="shared" si="3950"/>
        <v>0</v>
      </c>
      <c r="RN150">
        <f t="shared" si="3951"/>
        <v>0</v>
      </c>
      <c r="RO150">
        <f t="shared" si="3952"/>
        <v>0</v>
      </c>
      <c r="RP150">
        <f t="shared" si="3953"/>
        <v>0</v>
      </c>
      <c r="RQ150">
        <f t="shared" si="3954"/>
        <v>0</v>
      </c>
      <c r="RR150">
        <f t="shared" si="3955"/>
        <v>0</v>
      </c>
      <c r="RS150">
        <f t="shared" si="3956"/>
        <v>0</v>
      </c>
      <c r="RT150">
        <f t="shared" si="3957"/>
        <v>0</v>
      </c>
      <c r="RU150">
        <f t="shared" si="3958"/>
        <v>0</v>
      </c>
      <c r="RV150">
        <f t="shared" si="3959"/>
        <v>0</v>
      </c>
      <c r="RW150">
        <f t="shared" si="3960"/>
        <v>0</v>
      </c>
      <c r="RX150">
        <f t="shared" si="3961"/>
        <v>0</v>
      </c>
      <c r="RY150">
        <f t="shared" si="3962"/>
        <v>0</v>
      </c>
      <c r="SA150" s="4">
        <f t="shared" si="3963"/>
        <v>18.170000000000002</v>
      </c>
      <c r="SB150" s="4">
        <f t="shared" si="3964"/>
        <v>7.13</v>
      </c>
      <c r="SC150" s="4">
        <f t="shared" si="3965"/>
        <v>7.42</v>
      </c>
      <c r="SD150" s="4">
        <f t="shared" si="3966"/>
        <v>0</v>
      </c>
      <c r="SF150" s="4">
        <f t="shared" si="3967"/>
        <v>32.72</v>
      </c>
      <c r="SI150">
        <f t="shared" si="3968"/>
        <v>2.89</v>
      </c>
      <c r="SJ150">
        <f t="shared" si="3969"/>
        <v>3</v>
      </c>
      <c r="SK150">
        <f t="shared" si="3970"/>
        <v>4.1399999999999997</v>
      </c>
      <c r="SL150">
        <f t="shared" si="3971"/>
        <v>2.92</v>
      </c>
      <c r="SM150">
        <f t="shared" si="3972"/>
        <v>4.5</v>
      </c>
      <c r="SN150">
        <f t="shared" si="3973"/>
        <v>4.1399999999999997</v>
      </c>
      <c r="SO150">
        <f t="shared" si="3974"/>
        <v>2.88</v>
      </c>
      <c r="SP150">
        <f t="shared" si="3975"/>
        <v>4.25</v>
      </c>
      <c r="SQ150">
        <f t="shared" si="3976"/>
        <v>4</v>
      </c>
      <c r="SR150" t="str">
        <f t="shared" si="3977"/>
        <v>0</v>
      </c>
      <c r="SS150" t="str">
        <f t="shared" si="3978"/>
        <v>0</v>
      </c>
      <c r="ST150" t="str">
        <f t="shared" si="3979"/>
        <v>0</v>
      </c>
      <c r="SU150" t="str">
        <f t="shared" si="3980"/>
        <v>0</v>
      </c>
      <c r="SV150" t="str">
        <f t="shared" si="3981"/>
        <v>0</v>
      </c>
      <c r="SW150" t="str">
        <f t="shared" si="3982"/>
        <v>0</v>
      </c>
      <c r="SX150" t="str">
        <f t="shared" si="3983"/>
        <v>0</v>
      </c>
      <c r="SY150" t="str">
        <f t="shared" si="3984"/>
        <v>0</v>
      </c>
      <c r="SZ150" t="str">
        <f t="shared" si="3985"/>
        <v>0</v>
      </c>
      <c r="TA150" t="str">
        <f t="shared" si="3986"/>
        <v>0</v>
      </c>
      <c r="TB150" t="str">
        <f t="shared" si="3987"/>
        <v>0</v>
      </c>
      <c r="TC150" t="str">
        <f t="shared" si="3988"/>
        <v>0</v>
      </c>
      <c r="TD150" t="str">
        <f t="shared" si="3989"/>
        <v>0</v>
      </c>
      <c r="TE150" t="str">
        <f t="shared" si="3990"/>
        <v>0</v>
      </c>
      <c r="TF150" t="str">
        <f t="shared" si="3991"/>
        <v>0</v>
      </c>
      <c r="TG150" t="str">
        <f t="shared" si="3992"/>
        <v>0</v>
      </c>
      <c r="TH150" t="str">
        <f t="shared" si="3993"/>
        <v>0</v>
      </c>
      <c r="TI150" t="str">
        <f t="shared" si="3994"/>
        <v>0</v>
      </c>
      <c r="TJ150" t="str">
        <f t="shared" si="3995"/>
        <v>0</v>
      </c>
      <c r="TK150" t="str">
        <f t="shared" si="3996"/>
        <v>0</v>
      </c>
      <c r="TL150" t="str">
        <f t="shared" si="3997"/>
        <v>0</v>
      </c>
      <c r="TM150" t="str">
        <f t="shared" si="3998"/>
        <v>0</v>
      </c>
      <c r="TN150" t="str">
        <f t="shared" si="3999"/>
        <v>0</v>
      </c>
      <c r="TO150" t="str">
        <f t="shared" si="4000"/>
        <v>0</v>
      </c>
      <c r="TP150" t="str">
        <f t="shared" si="4001"/>
        <v>0</v>
      </c>
      <c r="TQ150" t="str">
        <f t="shared" si="4002"/>
        <v>0</v>
      </c>
      <c r="TR150" t="str">
        <f t="shared" si="4003"/>
        <v>0</v>
      </c>
      <c r="TS150" t="str">
        <f t="shared" si="4004"/>
        <v>0</v>
      </c>
      <c r="TT150" t="str">
        <f t="shared" si="4005"/>
        <v>0</v>
      </c>
      <c r="TU150" t="str">
        <f t="shared" si="4006"/>
        <v>0</v>
      </c>
      <c r="TV150" t="str">
        <f t="shared" si="4007"/>
        <v>0</v>
      </c>
      <c r="TW150" t="str">
        <f t="shared" si="4008"/>
        <v>0</v>
      </c>
      <c r="TX150" t="str">
        <f t="shared" si="4009"/>
        <v>0</v>
      </c>
      <c r="TY150" t="str">
        <f t="shared" si="4010"/>
        <v>0</v>
      </c>
      <c r="TZ150" t="str">
        <f t="shared" si="4011"/>
        <v>0</v>
      </c>
      <c r="UA150" t="str">
        <f t="shared" si="4012"/>
        <v>0</v>
      </c>
      <c r="UB150" t="str">
        <f t="shared" si="4013"/>
        <v>0</v>
      </c>
      <c r="UC150" t="str">
        <f t="shared" si="4014"/>
        <v>0</v>
      </c>
      <c r="UD150" t="str">
        <f t="shared" si="4015"/>
        <v>0</v>
      </c>
      <c r="UE150" t="str">
        <f t="shared" si="4016"/>
        <v>0</v>
      </c>
      <c r="UF150" t="str">
        <f t="shared" si="4017"/>
        <v>0</v>
      </c>
      <c r="UG150" t="str">
        <f t="shared" si="4018"/>
        <v>0</v>
      </c>
      <c r="UH150" t="str">
        <f t="shared" si="4019"/>
        <v>0</v>
      </c>
      <c r="UI150" t="str">
        <f t="shared" si="4020"/>
        <v>0</v>
      </c>
      <c r="UJ150" t="str">
        <f t="shared" si="4021"/>
        <v>0</v>
      </c>
      <c r="UK150" t="str">
        <f t="shared" si="4022"/>
        <v>0</v>
      </c>
      <c r="UL150" t="str">
        <f t="shared" si="4023"/>
        <v>0</v>
      </c>
      <c r="UM150" t="str">
        <f t="shared" si="4024"/>
        <v>0</v>
      </c>
      <c r="UN150" t="str">
        <f t="shared" si="4025"/>
        <v>0</v>
      </c>
      <c r="UO150" t="str">
        <f t="shared" si="4026"/>
        <v>0</v>
      </c>
      <c r="UP150" t="str">
        <f t="shared" si="4027"/>
        <v>0</v>
      </c>
      <c r="UQ150" t="str">
        <f t="shared" si="4028"/>
        <v>0</v>
      </c>
      <c r="UR150" t="str">
        <f t="shared" si="4029"/>
        <v>0</v>
      </c>
      <c r="US150" t="str">
        <f t="shared" si="4030"/>
        <v>0</v>
      </c>
      <c r="UT150" t="str">
        <f t="shared" si="4031"/>
        <v>0</v>
      </c>
      <c r="UU150" t="str">
        <f t="shared" si="4032"/>
        <v>0</v>
      </c>
      <c r="UV150" t="str">
        <f t="shared" si="4033"/>
        <v>0</v>
      </c>
      <c r="UW150" t="str">
        <f t="shared" si="4034"/>
        <v>0</v>
      </c>
      <c r="UX150" t="str">
        <f t="shared" si="4035"/>
        <v>0</v>
      </c>
      <c r="UY150" t="str">
        <f t="shared" si="4036"/>
        <v>0</v>
      </c>
      <c r="UZ150" t="str">
        <f t="shared" si="4037"/>
        <v>0</v>
      </c>
      <c r="VA150" t="str">
        <f t="shared" si="4038"/>
        <v>0</v>
      </c>
      <c r="VB150" t="str">
        <f t="shared" si="4039"/>
        <v>0</v>
      </c>
      <c r="VC150" t="str">
        <f t="shared" si="4040"/>
        <v>0</v>
      </c>
      <c r="VD150" t="str">
        <f t="shared" si="4041"/>
        <v>0</v>
      </c>
      <c r="VE150" t="str">
        <f t="shared" si="4042"/>
        <v>0</v>
      </c>
      <c r="VF150" t="str">
        <f t="shared" si="4043"/>
        <v>0</v>
      </c>
      <c r="VG150" t="str">
        <f t="shared" si="4044"/>
        <v>0</v>
      </c>
      <c r="VH150" t="str">
        <f t="shared" si="4045"/>
        <v>0</v>
      </c>
      <c r="VI150" t="str">
        <f t="shared" si="4046"/>
        <v>0</v>
      </c>
      <c r="VJ150" t="str">
        <f t="shared" si="4047"/>
        <v>0</v>
      </c>
      <c r="VK150" t="str">
        <f t="shared" si="4048"/>
        <v>0</v>
      </c>
      <c r="VL150" t="str">
        <f t="shared" si="4049"/>
        <v>0</v>
      </c>
      <c r="VM150" t="str">
        <f t="shared" si="4050"/>
        <v>0</v>
      </c>
      <c r="VN150" t="str">
        <f t="shared" si="4051"/>
        <v>0</v>
      </c>
      <c r="VO150" t="str">
        <f t="shared" si="4052"/>
        <v>0</v>
      </c>
      <c r="VQ150" s="4">
        <f t="shared" si="4053"/>
        <v>-62.059999999999995</v>
      </c>
      <c r="VR150" s="4">
        <f t="shared" si="4054"/>
        <v>-17.48</v>
      </c>
      <c r="VS150" s="4">
        <f t="shared" si="4055"/>
        <v>-30.64</v>
      </c>
      <c r="VT150" s="4">
        <f t="shared" si="4056"/>
        <v>0</v>
      </c>
      <c r="VV150" s="4">
        <f t="shared" si="4057"/>
        <v>-110.17999999999999</v>
      </c>
      <c r="VY150">
        <f t="shared" si="4058"/>
        <v>-17.77</v>
      </c>
      <c r="VZ150">
        <f t="shared" si="4059"/>
        <v>-12.69</v>
      </c>
      <c r="WA150">
        <f t="shared" si="4060"/>
        <v>-6.12</v>
      </c>
      <c r="WB150">
        <f t="shared" si="4061"/>
        <v>-19.100000000000001</v>
      </c>
      <c r="WC150">
        <f t="shared" si="4062"/>
        <v>-11.54</v>
      </c>
      <c r="WD150">
        <f t="shared" si="4063"/>
        <v>-5.12</v>
      </c>
      <c r="WE150">
        <f t="shared" si="4064"/>
        <v>-9.41</v>
      </c>
      <c r="WF150">
        <f t="shared" si="4065"/>
        <v>-8.07</v>
      </c>
      <c r="WG150">
        <f t="shared" si="4066"/>
        <v>-20.36</v>
      </c>
      <c r="WH150">
        <f t="shared" si="4067"/>
        <v>0</v>
      </c>
      <c r="WI150">
        <f t="shared" si="4068"/>
        <v>0</v>
      </c>
      <c r="WJ150">
        <f t="shared" si="4069"/>
        <v>0</v>
      </c>
      <c r="WK150">
        <f t="shared" si="4070"/>
        <v>0</v>
      </c>
      <c r="WL150">
        <f t="shared" si="4071"/>
        <v>0</v>
      </c>
      <c r="WM150">
        <f t="shared" si="4072"/>
        <v>0</v>
      </c>
      <c r="WN150">
        <f t="shared" si="4073"/>
        <v>0</v>
      </c>
      <c r="WO150">
        <f t="shared" si="4074"/>
        <v>0</v>
      </c>
      <c r="WP150">
        <f t="shared" si="4075"/>
        <v>0</v>
      </c>
      <c r="WQ150">
        <f t="shared" si="4076"/>
        <v>0</v>
      </c>
      <c r="WR150">
        <f t="shared" si="4077"/>
        <v>0</v>
      </c>
      <c r="WS150">
        <f t="shared" si="4078"/>
        <v>0</v>
      </c>
      <c r="WT150">
        <f t="shared" si="4079"/>
        <v>0</v>
      </c>
      <c r="WU150">
        <f t="shared" si="4080"/>
        <v>0</v>
      </c>
      <c r="WV150">
        <f t="shared" si="4081"/>
        <v>0</v>
      </c>
      <c r="WW150">
        <f t="shared" si="4082"/>
        <v>0</v>
      </c>
      <c r="WX150">
        <f t="shared" si="4083"/>
        <v>0</v>
      </c>
      <c r="WY150">
        <f t="shared" si="4084"/>
        <v>0</v>
      </c>
      <c r="WZ150">
        <f t="shared" si="4085"/>
        <v>0</v>
      </c>
      <c r="XA150">
        <f t="shared" si="4086"/>
        <v>0</v>
      </c>
      <c r="XB150">
        <f t="shared" si="4087"/>
        <v>0</v>
      </c>
      <c r="XC150">
        <f t="shared" si="4088"/>
        <v>0</v>
      </c>
      <c r="XD150">
        <f t="shared" si="4089"/>
        <v>0</v>
      </c>
      <c r="XE150">
        <f t="shared" si="4090"/>
        <v>0</v>
      </c>
      <c r="XF150">
        <f t="shared" si="4091"/>
        <v>0</v>
      </c>
      <c r="XG150">
        <f t="shared" si="4092"/>
        <v>0</v>
      </c>
      <c r="XH150">
        <f t="shared" si="4093"/>
        <v>0</v>
      </c>
      <c r="XI150">
        <f t="shared" si="4094"/>
        <v>0</v>
      </c>
      <c r="XJ150">
        <f t="shared" si="4095"/>
        <v>0</v>
      </c>
      <c r="XK150">
        <f t="shared" si="4096"/>
        <v>0</v>
      </c>
      <c r="XL150">
        <f t="shared" si="4097"/>
        <v>0</v>
      </c>
      <c r="XM150">
        <f t="shared" si="4098"/>
        <v>0</v>
      </c>
      <c r="XN150">
        <f t="shared" si="4099"/>
        <v>0</v>
      </c>
      <c r="XO150">
        <f t="shared" si="4100"/>
        <v>0</v>
      </c>
      <c r="XP150">
        <f t="shared" si="4101"/>
        <v>0</v>
      </c>
      <c r="XQ150">
        <f t="shared" si="4102"/>
        <v>0</v>
      </c>
      <c r="XR150">
        <f t="shared" si="4103"/>
        <v>0</v>
      </c>
      <c r="XS150">
        <f t="shared" si="4104"/>
        <v>0</v>
      </c>
      <c r="XT150">
        <f t="shared" si="4105"/>
        <v>0</v>
      </c>
      <c r="XU150">
        <f t="shared" si="4106"/>
        <v>0</v>
      </c>
      <c r="XV150">
        <f t="shared" si="4107"/>
        <v>0</v>
      </c>
      <c r="XW150">
        <f t="shared" si="4108"/>
        <v>0</v>
      </c>
      <c r="XX150">
        <f t="shared" si="4109"/>
        <v>0</v>
      </c>
      <c r="XY150">
        <f t="shared" si="4110"/>
        <v>0</v>
      </c>
      <c r="XZ150">
        <f t="shared" si="4111"/>
        <v>0</v>
      </c>
      <c r="YA150">
        <f t="shared" si="4112"/>
        <v>0</v>
      </c>
      <c r="YB150">
        <f t="shared" si="4113"/>
        <v>0</v>
      </c>
      <c r="YC150">
        <f t="shared" si="4114"/>
        <v>0</v>
      </c>
      <c r="YD150">
        <f t="shared" si="4115"/>
        <v>0</v>
      </c>
      <c r="YE150">
        <f t="shared" si="4116"/>
        <v>0</v>
      </c>
      <c r="YF150">
        <f t="shared" si="4117"/>
        <v>0</v>
      </c>
      <c r="YG150">
        <f t="shared" si="4118"/>
        <v>0</v>
      </c>
      <c r="YH150">
        <f t="shared" si="4119"/>
        <v>0</v>
      </c>
      <c r="YI150">
        <f t="shared" si="4120"/>
        <v>0</v>
      </c>
      <c r="YJ150">
        <f t="shared" si="4121"/>
        <v>0</v>
      </c>
      <c r="YK150">
        <f t="shared" si="4122"/>
        <v>0</v>
      </c>
      <c r="YL150">
        <f t="shared" si="4123"/>
        <v>0</v>
      </c>
      <c r="YM150">
        <f t="shared" si="4124"/>
        <v>0</v>
      </c>
      <c r="YN150">
        <f t="shared" si="4125"/>
        <v>0</v>
      </c>
      <c r="YO150">
        <f t="shared" si="4126"/>
        <v>0</v>
      </c>
      <c r="YP150">
        <f t="shared" si="4127"/>
        <v>0</v>
      </c>
      <c r="YQ150">
        <f t="shared" si="4128"/>
        <v>0</v>
      </c>
      <c r="YR150">
        <f t="shared" si="4129"/>
        <v>0</v>
      </c>
      <c r="YS150">
        <f t="shared" si="4130"/>
        <v>0</v>
      </c>
      <c r="YT150">
        <f t="shared" si="4131"/>
        <v>0</v>
      </c>
      <c r="YU150">
        <f t="shared" si="4132"/>
        <v>0</v>
      </c>
      <c r="YV150">
        <f t="shared" si="4133"/>
        <v>0</v>
      </c>
      <c r="YW150">
        <f t="shared" si="4134"/>
        <v>0</v>
      </c>
      <c r="YX150">
        <f t="shared" si="4135"/>
        <v>0</v>
      </c>
      <c r="YY150">
        <f t="shared" si="4136"/>
        <v>0</v>
      </c>
      <c r="YZ150">
        <f t="shared" si="4137"/>
        <v>0</v>
      </c>
      <c r="ZA150">
        <f t="shared" si="4138"/>
        <v>0</v>
      </c>
      <c r="ZB150">
        <f t="shared" si="4139"/>
        <v>0</v>
      </c>
      <c r="ZC150">
        <f t="shared" si="4140"/>
        <v>0</v>
      </c>
      <c r="ZD150">
        <f t="shared" si="4141"/>
        <v>0</v>
      </c>
      <c r="ZE150">
        <f t="shared" si="4142"/>
        <v>0</v>
      </c>
      <c r="ZG150" s="4">
        <f t="shared" si="4143"/>
        <v>181</v>
      </c>
      <c r="ZH150" s="4">
        <f t="shared" si="4144"/>
        <v>67</v>
      </c>
      <c r="ZI150" s="4">
        <f t="shared" si="4145"/>
        <v>106</v>
      </c>
      <c r="ZJ150" s="4">
        <f t="shared" si="4146"/>
        <v>0</v>
      </c>
      <c r="ZL150" s="4">
        <f t="shared" si="4147"/>
        <v>354</v>
      </c>
      <c r="ZO150">
        <f t="shared" si="4148"/>
        <v>55</v>
      </c>
      <c r="ZP150">
        <f t="shared" si="4149"/>
        <v>51</v>
      </c>
      <c r="ZQ150">
        <f t="shared" si="4150"/>
        <v>14</v>
      </c>
      <c r="ZR150">
        <f t="shared" si="4151"/>
        <v>53</v>
      </c>
      <c r="ZS150">
        <f t="shared" si="4152"/>
        <v>53</v>
      </c>
      <c r="ZT150">
        <f t="shared" si="4153"/>
        <v>23</v>
      </c>
      <c r="ZU150">
        <f t="shared" si="4154"/>
        <v>31</v>
      </c>
      <c r="ZV150">
        <f t="shared" si="4155"/>
        <v>36</v>
      </c>
      <c r="ZW150">
        <f t="shared" si="4156"/>
        <v>38</v>
      </c>
      <c r="ZX150">
        <f t="shared" si="4157"/>
        <v>0</v>
      </c>
      <c r="ZY150">
        <f t="shared" si="4158"/>
        <v>0</v>
      </c>
      <c r="ZZ150">
        <f t="shared" si="4159"/>
        <v>0</v>
      </c>
      <c r="AAA150">
        <f t="shared" si="4160"/>
        <v>0</v>
      </c>
      <c r="AAB150">
        <f t="shared" si="4161"/>
        <v>0</v>
      </c>
      <c r="AAC150">
        <f t="shared" si="4162"/>
        <v>0</v>
      </c>
      <c r="AAD150">
        <f t="shared" si="4163"/>
        <v>0</v>
      </c>
      <c r="AAE150">
        <f t="shared" si="4164"/>
        <v>0</v>
      </c>
      <c r="AAF150">
        <f t="shared" si="4165"/>
        <v>0</v>
      </c>
      <c r="AAG150">
        <f t="shared" si="4166"/>
        <v>0</v>
      </c>
      <c r="AAH150">
        <f t="shared" si="4167"/>
        <v>0</v>
      </c>
      <c r="AAI150">
        <f t="shared" si="4168"/>
        <v>0</v>
      </c>
      <c r="AAJ150">
        <f t="shared" si="4169"/>
        <v>0</v>
      </c>
      <c r="AAK150">
        <f t="shared" si="4170"/>
        <v>0</v>
      </c>
      <c r="AAL150">
        <f t="shared" si="4171"/>
        <v>0</v>
      </c>
      <c r="AAM150">
        <f t="shared" si="4172"/>
        <v>0</v>
      </c>
      <c r="AAN150">
        <f t="shared" si="4173"/>
        <v>0</v>
      </c>
      <c r="AAO150">
        <f t="shared" si="4174"/>
        <v>0</v>
      </c>
      <c r="AAP150">
        <f t="shared" si="4175"/>
        <v>0</v>
      </c>
      <c r="AAQ150">
        <f t="shared" si="4176"/>
        <v>0</v>
      </c>
      <c r="AAR150">
        <f t="shared" si="4177"/>
        <v>0</v>
      </c>
      <c r="AAS150">
        <f t="shared" si="4178"/>
        <v>0</v>
      </c>
      <c r="AAT150">
        <f t="shared" si="4179"/>
        <v>0</v>
      </c>
      <c r="AAU150">
        <f t="shared" si="4180"/>
        <v>0</v>
      </c>
      <c r="AAV150">
        <f t="shared" si="4181"/>
        <v>0</v>
      </c>
      <c r="AAW150">
        <f t="shared" si="4182"/>
        <v>0</v>
      </c>
      <c r="AAX150">
        <f t="shared" si="4183"/>
        <v>0</v>
      </c>
      <c r="AAY150">
        <f t="shared" si="4184"/>
        <v>0</v>
      </c>
      <c r="AAZ150">
        <f t="shared" si="4185"/>
        <v>0</v>
      </c>
      <c r="ABA150">
        <f t="shared" si="4186"/>
        <v>0</v>
      </c>
      <c r="ABB150">
        <f t="shared" si="4187"/>
        <v>0</v>
      </c>
      <c r="ABC150">
        <f t="shared" si="4188"/>
        <v>0</v>
      </c>
      <c r="ABD150">
        <f t="shared" si="4189"/>
        <v>0</v>
      </c>
      <c r="ABE150">
        <f t="shared" si="4190"/>
        <v>0</v>
      </c>
      <c r="ABF150">
        <f t="shared" si="4191"/>
        <v>0</v>
      </c>
      <c r="ABG150">
        <f t="shared" si="4192"/>
        <v>0</v>
      </c>
      <c r="ABH150">
        <f t="shared" si="4193"/>
        <v>0</v>
      </c>
      <c r="ABI150">
        <f t="shared" si="4194"/>
        <v>0</v>
      </c>
      <c r="ABJ150">
        <f t="shared" si="4195"/>
        <v>0</v>
      </c>
      <c r="ABK150">
        <f t="shared" si="4196"/>
        <v>0</v>
      </c>
      <c r="ABL150">
        <f t="shared" si="4197"/>
        <v>0</v>
      </c>
      <c r="ABM150">
        <f t="shared" si="4198"/>
        <v>0</v>
      </c>
      <c r="ABN150">
        <f t="shared" si="4199"/>
        <v>0</v>
      </c>
      <c r="ABO150">
        <f t="shared" si="4200"/>
        <v>0</v>
      </c>
      <c r="ABP150">
        <f t="shared" si="4201"/>
        <v>0</v>
      </c>
      <c r="ABQ150">
        <f t="shared" si="4202"/>
        <v>0</v>
      </c>
      <c r="ABR150">
        <f t="shared" si="4203"/>
        <v>0</v>
      </c>
      <c r="ABS150">
        <f t="shared" si="4204"/>
        <v>0</v>
      </c>
      <c r="ABT150">
        <f t="shared" si="4205"/>
        <v>0</v>
      </c>
      <c r="ABU150">
        <f t="shared" si="4206"/>
        <v>0</v>
      </c>
      <c r="ABV150">
        <f t="shared" si="4207"/>
        <v>0</v>
      </c>
      <c r="ABW150">
        <f t="shared" si="4208"/>
        <v>0</v>
      </c>
      <c r="ABX150">
        <f t="shared" si="4209"/>
        <v>0</v>
      </c>
      <c r="ABY150">
        <f t="shared" si="4210"/>
        <v>0</v>
      </c>
      <c r="ABZ150">
        <f t="shared" si="4211"/>
        <v>0</v>
      </c>
      <c r="ACA150">
        <f t="shared" si="4212"/>
        <v>0</v>
      </c>
      <c r="ACB150">
        <f t="shared" si="4213"/>
        <v>0</v>
      </c>
      <c r="ACC150">
        <f t="shared" si="4214"/>
        <v>0</v>
      </c>
      <c r="ACD150">
        <f t="shared" si="4215"/>
        <v>0</v>
      </c>
      <c r="ACE150">
        <f t="shared" si="4216"/>
        <v>0</v>
      </c>
      <c r="ACF150">
        <f t="shared" si="4217"/>
        <v>0</v>
      </c>
      <c r="ACG150">
        <f t="shared" si="4218"/>
        <v>0</v>
      </c>
      <c r="ACH150">
        <f t="shared" si="4219"/>
        <v>0</v>
      </c>
      <c r="ACI150">
        <f t="shared" si="4220"/>
        <v>0</v>
      </c>
      <c r="ACJ150">
        <f t="shared" si="4221"/>
        <v>0</v>
      </c>
      <c r="ACK150">
        <f t="shared" si="4222"/>
        <v>0</v>
      </c>
      <c r="ACL150">
        <f t="shared" si="4223"/>
        <v>0</v>
      </c>
      <c r="ACM150">
        <f t="shared" si="4224"/>
        <v>0</v>
      </c>
      <c r="ACN150">
        <f t="shared" si="4225"/>
        <v>0</v>
      </c>
      <c r="ACO150">
        <f t="shared" si="4226"/>
        <v>0</v>
      </c>
      <c r="ACP150">
        <f t="shared" si="4227"/>
        <v>0</v>
      </c>
      <c r="ACQ150">
        <f t="shared" si="4228"/>
        <v>0</v>
      </c>
      <c r="ACR150">
        <f t="shared" si="4229"/>
        <v>0</v>
      </c>
      <c r="ACS150">
        <f t="shared" si="4230"/>
        <v>0</v>
      </c>
      <c r="ACT150">
        <f t="shared" si="4231"/>
        <v>0</v>
      </c>
      <c r="ACU150">
        <f t="shared" si="4232"/>
        <v>0</v>
      </c>
      <c r="ACW150" s="4">
        <f t="shared" si="4233"/>
        <v>101.7</v>
      </c>
      <c r="ACX150" s="4">
        <f t="shared" si="4234"/>
        <v>99</v>
      </c>
      <c r="ACY150" s="4">
        <f t="shared" si="4235"/>
        <v>78.400000000000006</v>
      </c>
      <c r="ACZ150" s="4">
        <f t="shared" si="4236"/>
        <v>0</v>
      </c>
      <c r="ADA150" s="88">
        <f t="shared" si="4237"/>
        <v>7.0356236397351442</v>
      </c>
      <c r="ADB150" s="4">
        <f t="shared" si="4238"/>
        <v>279.10000000000002</v>
      </c>
      <c r="ADC150" s="5">
        <f t="shared" si="4239"/>
        <v>4.5099889135118723</v>
      </c>
      <c r="ADD150" s="5">
        <f t="shared" si="4240"/>
        <v>6.2609903369994111</v>
      </c>
      <c r="ADE150">
        <f t="shared" si="4241"/>
        <v>16.3</v>
      </c>
      <c r="ADF150">
        <f t="shared" si="4242"/>
        <v>17.899999999999999</v>
      </c>
      <c r="ADG150">
        <f t="shared" si="4243"/>
        <v>20.9</v>
      </c>
      <c r="ADH150">
        <f t="shared" si="4244"/>
        <v>32.4</v>
      </c>
      <c r="ADI150">
        <f t="shared" si="4245"/>
        <v>46</v>
      </c>
      <c r="ADJ150">
        <f t="shared" si="4246"/>
        <v>19.600000000000001</v>
      </c>
      <c r="ADK150">
        <f t="shared" si="4247"/>
        <v>33.299999999999997</v>
      </c>
      <c r="ADL150">
        <f t="shared" si="4248"/>
        <v>65.7</v>
      </c>
      <c r="ADM150">
        <f t="shared" si="4249"/>
        <v>27</v>
      </c>
      <c r="ADN150">
        <f t="shared" si="4250"/>
        <v>0</v>
      </c>
      <c r="ADO150">
        <f t="shared" si="4251"/>
        <v>0</v>
      </c>
      <c r="ADP150">
        <f t="shared" si="4252"/>
        <v>0</v>
      </c>
      <c r="ADQ150">
        <f t="shared" si="4253"/>
        <v>0</v>
      </c>
      <c r="ADR150">
        <f t="shared" si="4254"/>
        <v>0</v>
      </c>
      <c r="ADS150">
        <f t="shared" si="4255"/>
        <v>0</v>
      </c>
      <c r="ADT150">
        <f t="shared" si="4256"/>
        <v>0</v>
      </c>
      <c r="ADU150">
        <f t="shared" si="4257"/>
        <v>0</v>
      </c>
      <c r="ADV150">
        <f t="shared" si="4258"/>
        <v>0</v>
      </c>
      <c r="ADW150">
        <f t="shared" si="4259"/>
        <v>0</v>
      </c>
      <c r="ADX150">
        <f t="shared" si="4260"/>
        <v>0</v>
      </c>
      <c r="ADY150">
        <f t="shared" si="4261"/>
        <v>0</v>
      </c>
      <c r="ADZ150">
        <f t="shared" si="4262"/>
        <v>0</v>
      </c>
      <c r="AEA150">
        <f t="shared" si="4263"/>
        <v>0</v>
      </c>
      <c r="AEB150">
        <f t="shared" si="4264"/>
        <v>0</v>
      </c>
      <c r="AEC150">
        <f t="shared" si="4265"/>
        <v>0</v>
      </c>
      <c r="AED150">
        <f t="shared" si="4266"/>
        <v>0</v>
      </c>
      <c r="AEE150">
        <f t="shared" si="4267"/>
        <v>0</v>
      </c>
      <c r="AEF150">
        <f t="shared" si="4268"/>
        <v>0</v>
      </c>
      <c r="AEG150">
        <f t="shared" si="4269"/>
        <v>0</v>
      </c>
      <c r="AEH150">
        <f t="shared" si="4270"/>
        <v>0</v>
      </c>
      <c r="AEI150">
        <f t="shared" si="4271"/>
        <v>0</v>
      </c>
      <c r="AEJ150">
        <f t="shared" si="4272"/>
        <v>0</v>
      </c>
      <c r="AEK150">
        <f t="shared" si="4273"/>
        <v>0</v>
      </c>
      <c r="AEL150">
        <f t="shared" si="4274"/>
        <v>0</v>
      </c>
      <c r="AEM150">
        <f t="shared" si="4275"/>
        <v>0</v>
      </c>
      <c r="AEN150">
        <f t="shared" si="4276"/>
        <v>0</v>
      </c>
      <c r="AEO150">
        <f t="shared" si="4277"/>
        <v>0</v>
      </c>
      <c r="AEP150">
        <f t="shared" si="4278"/>
        <v>0</v>
      </c>
      <c r="AEQ150">
        <f t="shared" si="4279"/>
        <v>0</v>
      </c>
      <c r="AER150">
        <f t="shared" si="4280"/>
        <v>0</v>
      </c>
      <c r="AES150">
        <f t="shared" si="4281"/>
        <v>0</v>
      </c>
      <c r="AET150">
        <f t="shared" si="4282"/>
        <v>0</v>
      </c>
      <c r="AEU150">
        <f t="shared" si="4283"/>
        <v>0</v>
      </c>
      <c r="AEV150">
        <f t="shared" si="4284"/>
        <v>0</v>
      </c>
      <c r="AEW150">
        <f t="shared" si="4285"/>
        <v>0</v>
      </c>
      <c r="AEX150">
        <f t="shared" si="4286"/>
        <v>0</v>
      </c>
      <c r="AEY150">
        <f t="shared" si="4287"/>
        <v>0</v>
      </c>
      <c r="AEZ150">
        <f t="shared" si="4288"/>
        <v>0</v>
      </c>
      <c r="AFA150">
        <f t="shared" si="4289"/>
        <v>0</v>
      </c>
      <c r="AFB150">
        <f t="shared" si="4290"/>
        <v>0</v>
      </c>
      <c r="AFC150">
        <f t="shared" si="4291"/>
        <v>0</v>
      </c>
      <c r="AFD150">
        <f t="shared" si="4292"/>
        <v>0</v>
      </c>
      <c r="AFE150">
        <f t="shared" si="4293"/>
        <v>0</v>
      </c>
      <c r="AFF150">
        <f t="shared" si="4294"/>
        <v>0</v>
      </c>
      <c r="AFG150">
        <f t="shared" si="4295"/>
        <v>0</v>
      </c>
      <c r="AFH150">
        <f t="shared" si="4296"/>
        <v>0</v>
      </c>
      <c r="AFI150">
        <f t="shared" si="4297"/>
        <v>0</v>
      </c>
      <c r="AFJ150">
        <f t="shared" si="4298"/>
        <v>0</v>
      </c>
      <c r="AFK150">
        <f t="shared" si="4299"/>
        <v>0</v>
      </c>
      <c r="AFL150">
        <f t="shared" si="4300"/>
        <v>0</v>
      </c>
      <c r="AFM150">
        <f t="shared" si="4301"/>
        <v>0</v>
      </c>
      <c r="AFN150">
        <f t="shared" si="4302"/>
        <v>0</v>
      </c>
      <c r="AFO150">
        <f t="shared" si="4303"/>
        <v>0</v>
      </c>
      <c r="AFP150">
        <f t="shared" si="4304"/>
        <v>0</v>
      </c>
      <c r="AFQ150">
        <f t="shared" si="4305"/>
        <v>0</v>
      </c>
      <c r="AFR150">
        <f t="shared" si="4306"/>
        <v>0</v>
      </c>
      <c r="AFS150">
        <f t="shared" si="4307"/>
        <v>0</v>
      </c>
      <c r="AFT150">
        <f t="shared" si="4308"/>
        <v>0</v>
      </c>
      <c r="AFU150">
        <f t="shared" si="4309"/>
        <v>0</v>
      </c>
      <c r="AFV150">
        <f t="shared" si="4310"/>
        <v>0</v>
      </c>
      <c r="AFW150">
        <f t="shared" si="4311"/>
        <v>0</v>
      </c>
      <c r="AFX150">
        <f t="shared" si="4312"/>
        <v>0</v>
      </c>
      <c r="AFY150">
        <f t="shared" si="4313"/>
        <v>0</v>
      </c>
      <c r="AFZ150">
        <f t="shared" si="4314"/>
        <v>0</v>
      </c>
      <c r="AGA150">
        <f t="shared" si="4315"/>
        <v>0</v>
      </c>
      <c r="AGB150">
        <f t="shared" si="4316"/>
        <v>0</v>
      </c>
      <c r="AGC150">
        <f t="shared" si="4317"/>
        <v>0</v>
      </c>
      <c r="AGD150">
        <f t="shared" si="4318"/>
        <v>0</v>
      </c>
      <c r="AGE150">
        <f t="shared" si="4319"/>
        <v>0</v>
      </c>
      <c r="AGF150">
        <f t="shared" si="4320"/>
        <v>0</v>
      </c>
      <c r="AGG150">
        <f t="shared" si="4321"/>
        <v>0</v>
      </c>
      <c r="AGH150">
        <f t="shared" si="4322"/>
        <v>0</v>
      </c>
      <c r="AGI150">
        <f t="shared" si="4323"/>
        <v>0</v>
      </c>
      <c r="AGJ150">
        <f t="shared" si="4324"/>
        <v>0</v>
      </c>
      <c r="AGK150">
        <f t="shared" si="4325"/>
        <v>0</v>
      </c>
      <c r="AGM150" s="88">
        <f t="shared" si="4326"/>
        <v>49</v>
      </c>
      <c r="AGN150" s="88">
        <v>49</v>
      </c>
      <c r="AGO150">
        <v>3</v>
      </c>
      <c r="AGP150">
        <f t="shared" si="4327"/>
        <v>3</v>
      </c>
      <c r="AGQ150">
        <f t="shared" si="4328"/>
        <v>3</v>
      </c>
      <c r="AGR150">
        <f t="shared" si="4329"/>
        <v>3</v>
      </c>
      <c r="AGS150">
        <f t="shared" si="4330"/>
        <v>3</v>
      </c>
      <c r="AGT150">
        <f t="shared" si="4331"/>
        <v>2</v>
      </c>
      <c r="AGU150">
        <f t="shared" si="4332"/>
        <v>3</v>
      </c>
      <c r="AGV150">
        <f t="shared" si="4333"/>
        <v>6</v>
      </c>
      <c r="AGW150">
        <f t="shared" si="4334"/>
        <v>6</v>
      </c>
      <c r="AGX150">
        <f t="shared" si="4335"/>
        <v>3</v>
      </c>
      <c r="AGY150">
        <f t="shared" si="4336"/>
        <v>0</v>
      </c>
      <c r="AGZ150">
        <f t="shared" si="4337"/>
        <v>0</v>
      </c>
      <c r="AHA150">
        <f t="shared" si="4338"/>
        <v>0</v>
      </c>
      <c r="AHB150">
        <f t="shared" si="4339"/>
        <v>0</v>
      </c>
      <c r="AHC150">
        <f t="shared" si="4340"/>
        <v>0</v>
      </c>
      <c r="AHD150">
        <f t="shared" si="4341"/>
        <v>0</v>
      </c>
      <c r="AHE150">
        <f t="shared" si="4342"/>
        <v>0</v>
      </c>
      <c r="AHF150">
        <f t="shared" si="4343"/>
        <v>0</v>
      </c>
      <c r="AHG150">
        <f t="shared" si="4344"/>
        <v>0</v>
      </c>
      <c r="AHH150">
        <f t="shared" si="4345"/>
        <v>0</v>
      </c>
      <c r="AHI150">
        <f t="shared" si="4346"/>
        <v>0</v>
      </c>
      <c r="AHJ150">
        <f t="shared" si="4347"/>
        <v>0</v>
      </c>
      <c r="AHK150">
        <f t="shared" si="4348"/>
        <v>0</v>
      </c>
      <c r="AHL150">
        <f t="shared" si="4349"/>
        <v>0</v>
      </c>
      <c r="AHM150">
        <f t="shared" si="4350"/>
        <v>0</v>
      </c>
      <c r="AHN150">
        <f t="shared" si="4351"/>
        <v>0</v>
      </c>
      <c r="AHO150">
        <f t="shared" si="4352"/>
        <v>0</v>
      </c>
      <c r="AHP150">
        <f t="shared" si="4353"/>
        <v>0</v>
      </c>
      <c r="AHQ150">
        <f t="shared" si="4354"/>
        <v>0</v>
      </c>
      <c r="AHR150">
        <f t="shared" si="4355"/>
        <v>0</v>
      </c>
      <c r="AHS150">
        <f t="shared" si="4356"/>
        <v>0</v>
      </c>
      <c r="AHT150">
        <f t="shared" si="4357"/>
        <v>0</v>
      </c>
      <c r="AHU150">
        <f t="shared" si="4358"/>
        <v>0</v>
      </c>
      <c r="AHV150">
        <f t="shared" si="4359"/>
        <v>0</v>
      </c>
      <c r="AHW150">
        <f t="shared" si="4360"/>
        <v>0</v>
      </c>
      <c r="AHX150">
        <f t="shared" si="4361"/>
        <v>0</v>
      </c>
      <c r="AHY150">
        <f t="shared" si="4362"/>
        <v>0</v>
      </c>
      <c r="AHZ150">
        <f t="shared" si="4363"/>
        <v>0</v>
      </c>
      <c r="AIA150">
        <f t="shared" si="4364"/>
        <v>0</v>
      </c>
      <c r="AIB150">
        <f t="shared" si="4365"/>
        <v>0</v>
      </c>
      <c r="AIC150">
        <f t="shared" si="4366"/>
        <v>0</v>
      </c>
      <c r="AID150">
        <f t="shared" si="4367"/>
        <v>0</v>
      </c>
      <c r="AIE150">
        <f t="shared" si="4368"/>
        <v>0</v>
      </c>
      <c r="AIF150">
        <f t="shared" si="4369"/>
        <v>0</v>
      </c>
      <c r="AIG150">
        <f t="shared" si="4370"/>
        <v>0</v>
      </c>
      <c r="AIH150">
        <f t="shared" si="4371"/>
        <v>0</v>
      </c>
      <c r="AII150">
        <f t="shared" si="4372"/>
        <v>0</v>
      </c>
      <c r="AIJ150">
        <f t="shared" si="4373"/>
        <v>0</v>
      </c>
      <c r="AIK150">
        <f t="shared" si="4374"/>
        <v>0</v>
      </c>
      <c r="AIL150">
        <f t="shared" si="4375"/>
        <v>0</v>
      </c>
      <c r="AIM150">
        <f t="shared" si="4376"/>
        <v>0</v>
      </c>
      <c r="AIN150">
        <f t="shared" si="4377"/>
        <v>0</v>
      </c>
      <c r="AIO150">
        <f t="shared" si="4378"/>
        <v>0</v>
      </c>
      <c r="AIP150">
        <f t="shared" si="4379"/>
        <v>0</v>
      </c>
      <c r="AIQ150">
        <f t="shared" si="4380"/>
        <v>0</v>
      </c>
      <c r="AIR150">
        <f t="shared" si="4381"/>
        <v>0</v>
      </c>
      <c r="AIS150">
        <f t="shared" si="4382"/>
        <v>0</v>
      </c>
      <c r="AIT150">
        <f t="shared" si="4383"/>
        <v>0</v>
      </c>
      <c r="AIU150">
        <f t="shared" si="4384"/>
        <v>0</v>
      </c>
      <c r="AIV150">
        <f t="shared" si="4385"/>
        <v>0</v>
      </c>
      <c r="AIW150">
        <f t="shared" si="4386"/>
        <v>0</v>
      </c>
      <c r="AIX150">
        <f t="shared" si="4387"/>
        <v>0</v>
      </c>
      <c r="AIY150">
        <f t="shared" si="4388"/>
        <v>0</v>
      </c>
      <c r="AIZ150">
        <f t="shared" si="4389"/>
        <v>0</v>
      </c>
      <c r="AJA150">
        <f t="shared" si="4390"/>
        <v>0</v>
      </c>
      <c r="AJB150">
        <f t="shared" si="4391"/>
        <v>0</v>
      </c>
      <c r="AJC150">
        <f t="shared" si="4392"/>
        <v>0</v>
      </c>
      <c r="AJD150">
        <f t="shared" si="4393"/>
        <v>0</v>
      </c>
      <c r="AJE150">
        <f t="shared" si="4394"/>
        <v>0</v>
      </c>
      <c r="AJF150">
        <f t="shared" si="4395"/>
        <v>0</v>
      </c>
      <c r="AJG150">
        <f t="shared" si="4396"/>
        <v>0</v>
      </c>
      <c r="AJH150">
        <f t="shared" si="4397"/>
        <v>0</v>
      </c>
      <c r="AJI150">
        <f t="shared" si="4398"/>
        <v>0</v>
      </c>
      <c r="AJJ150">
        <f t="shared" si="4399"/>
        <v>0</v>
      </c>
      <c r="AJK150">
        <f t="shared" si="4400"/>
        <v>0</v>
      </c>
      <c r="AJL150">
        <f t="shared" si="4401"/>
        <v>0</v>
      </c>
      <c r="AJM150">
        <f t="shared" si="4402"/>
        <v>0</v>
      </c>
      <c r="AJN150">
        <f t="shared" si="4403"/>
        <v>0</v>
      </c>
      <c r="AJO150">
        <f t="shared" si="4404"/>
        <v>0</v>
      </c>
      <c r="AJP150">
        <f t="shared" si="4405"/>
        <v>0</v>
      </c>
      <c r="AJQ150">
        <f t="shared" si="4406"/>
        <v>0</v>
      </c>
      <c r="AJR150">
        <f t="shared" si="4407"/>
        <v>0</v>
      </c>
      <c r="AJS150">
        <f t="shared" si="4408"/>
        <v>0</v>
      </c>
      <c r="AJT150">
        <f t="shared" si="4409"/>
        <v>0</v>
      </c>
      <c r="AJU150">
        <f t="shared" si="4410"/>
        <v>0</v>
      </c>
      <c r="AJV150">
        <f t="shared" si="4411"/>
        <v>0</v>
      </c>
      <c r="AJX150">
        <v>33</v>
      </c>
      <c r="AJY150">
        <v>1</v>
      </c>
      <c r="AJZ150">
        <v>1</v>
      </c>
      <c r="AKA150">
        <f t="shared" si="4412"/>
        <v>1</v>
      </c>
      <c r="AKB150">
        <f t="shared" si="4413"/>
        <v>2</v>
      </c>
      <c r="AKC150">
        <f t="shared" si="4414"/>
        <v>2</v>
      </c>
      <c r="AKD150">
        <f t="shared" si="4415"/>
        <v>4</v>
      </c>
      <c r="AKE150">
        <f t="shared" si="4416"/>
        <v>1</v>
      </c>
      <c r="AKF150">
        <f t="shared" si="4417"/>
        <v>4</v>
      </c>
      <c r="AKG150">
        <f t="shared" si="4418"/>
        <v>0</v>
      </c>
      <c r="AKH150">
        <f t="shared" si="4419"/>
        <v>0</v>
      </c>
      <c r="AKI150">
        <f t="shared" si="4420"/>
        <v>0</v>
      </c>
      <c r="AKJ150">
        <f t="shared" si="4421"/>
        <v>0</v>
      </c>
      <c r="AKK150">
        <f t="shared" si="4422"/>
        <v>0</v>
      </c>
      <c r="AKL150">
        <f t="shared" si="4423"/>
        <v>0</v>
      </c>
      <c r="AKM150">
        <f t="shared" si="4424"/>
        <v>0</v>
      </c>
      <c r="AKN150">
        <f t="shared" si="4425"/>
        <v>0</v>
      </c>
      <c r="AKO150">
        <f t="shared" si="4426"/>
        <v>0</v>
      </c>
      <c r="AKP150">
        <f t="shared" si="4427"/>
        <v>0</v>
      </c>
      <c r="AKQ150">
        <f t="shared" si="4428"/>
        <v>0</v>
      </c>
      <c r="AKR150">
        <f t="shared" si="4429"/>
        <v>0</v>
      </c>
      <c r="AKS150">
        <f t="shared" si="4430"/>
        <v>0</v>
      </c>
      <c r="AKT150">
        <f t="shared" si="4431"/>
        <v>0</v>
      </c>
      <c r="AKU150">
        <f t="shared" si="4432"/>
        <v>0</v>
      </c>
      <c r="AKV150">
        <f t="shared" si="4433"/>
        <v>0</v>
      </c>
      <c r="AKW150">
        <f t="shared" si="4434"/>
        <v>0</v>
      </c>
      <c r="AKX150">
        <f t="shared" si="4435"/>
        <v>0</v>
      </c>
      <c r="AKY150">
        <f t="shared" si="4436"/>
        <v>0</v>
      </c>
      <c r="AKZ150">
        <f t="shared" si="4437"/>
        <v>0</v>
      </c>
      <c r="ALA150">
        <f t="shared" si="4438"/>
        <v>0</v>
      </c>
      <c r="ALB150">
        <f t="shared" si="4439"/>
        <v>0</v>
      </c>
      <c r="ALC150">
        <f t="shared" si="4440"/>
        <v>0</v>
      </c>
      <c r="ALD150">
        <f t="shared" si="4441"/>
        <v>0</v>
      </c>
      <c r="ALE150">
        <f t="shared" si="4442"/>
        <v>0</v>
      </c>
      <c r="ALF150">
        <f t="shared" si="4443"/>
        <v>0</v>
      </c>
      <c r="ALG150">
        <f t="shared" si="4444"/>
        <v>0</v>
      </c>
      <c r="ALH150">
        <f t="shared" si="4445"/>
        <v>0</v>
      </c>
      <c r="ALI150">
        <f t="shared" si="4446"/>
        <v>0</v>
      </c>
      <c r="ALJ150">
        <f t="shared" si="4447"/>
        <v>0</v>
      </c>
      <c r="ALK150">
        <f t="shared" si="4448"/>
        <v>0</v>
      </c>
      <c r="ALL150">
        <f t="shared" si="4449"/>
        <v>0</v>
      </c>
      <c r="ALM150">
        <f t="shared" si="4450"/>
        <v>0</v>
      </c>
      <c r="ALN150">
        <f t="shared" si="4451"/>
        <v>0</v>
      </c>
      <c r="ALO150">
        <f t="shared" si="4452"/>
        <v>0</v>
      </c>
      <c r="ALP150">
        <f t="shared" si="4453"/>
        <v>0</v>
      </c>
      <c r="ALQ150">
        <f t="shared" si="4454"/>
        <v>0</v>
      </c>
      <c r="ALR150">
        <f t="shared" si="4455"/>
        <v>0</v>
      </c>
      <c r="ALS150">
        <f t="shared" si="4456"/>
        <v>0</v>
      </c>
      <c r="ALT150">
        <f t="shared" si="4457"/>
        <v>0</v>
      </c>
      <c r="ALU150">
        <f t="shared" si="4458"/>
        <v>0</v>
      </c>
      <c r="ALV150">
        <f t="shared" si="4459"/>
        <v>0</v>
      </c>
      <c r="ALW150">
        <f t="shared" si="4460"/>
        <v>0</v>
      </c>
      <c r="ALX150">
        <f t="shared" si="4461"/>
        <v>0</v>
      </c>
      <c r="ALY150">
        <f t="shared" si="4462"/>
        <v>0</v>
      </c>
      <c r="ALZ150">
        <f t="shared" si="4463"/>
        <v>0</v>
      </c>
      <c r="AMA150">
        <f t="shared" si="4464"/>
        <v>0</v>
      </c>
      <c r="AMB150">
        <f t="shared" si="4465"/>
        <v>0</v>
      </c>
      <c r="AMC150">
        <f t="shared" si="4466"/>
        <v>0</v>
      </c>
      <c r="AMD150">
        <f t="shared" si="4467"/>
        <v>0</v>
      </c>
      <c r="AME150">
        <f t="shared" si="4468"/>
        <v>0</v>
      </c>
      <c r="AMF150">
        <f t="shared" si="4469"/>
        <v>0</v>
      </c>
      <c r="AMG150">
        <f t="shared" si="4470"/>
        <v>0</v>
      </c>
      <c r="AMH150">
        <f t="shared" si="4471"/>
        <v>0</v>
      </c>
      <c r="AMI150">
        <f t="shared" si="4472"/>
        <v>0</v>
      </c>
      <c r="AMJ150">
        <f t="shared" si="4473"/>
        <v>0</v>
      </c>
      <c r="AMK150">
        <f t="shared" si="4474"/>
        <v>0</v>
      </c>
      <c r="AML150">
        <f t="shared" si="4475"/>
        <v>0</v>
      </c>
      <c r="AMM150">
        <f t="shared" si="4476"/>
        <v>0</v>
      </c>
      <c r="AMN150">
        <f t="shared" si="4477"/>
        <v>0</v>
      </c>
      <c r="AMO150">
        <f t="shared" si="4478"/>
        <v>0</v>
      </c>
      <c r="AMP150">
        <f t="shared" si="4479"/>
        <v>0</v>
      </c>
      <c r="AMQ150">
        <f t="shared" si="4480"/>
        <v>0</v>
      </c>
      <c r="AMR150">
        <f t="shared" si="4481"/>
        <v>0</v>
      </c>
      <c r="AMS150">
        <f t="shared" si="4482"/>
        <v>0</v>
      </c>
      <c r="AMT150">
        <f t="shared" si="4483"/>
        <v>0</v>
      </c>
      <c r="AMU150">
        <f t="shared" si="4484"/>
        <v>0</v>
      </c>
      <c r="AMV150">
        <f t="shared" si="4485"/>
        <v>0</v>
      </c>
      <c r="AMW150">
        <f t="shared" si="4486"/>
        <v>0</v>
      </c>
      <c r="AMX150">
        <f t="shared" si="4487"/>
        <v>0</v>
      </c>
      <c r="AMY150">
        <f t="shared" si="4488"/>
        <v>0</v>
      </c>
      <c r="AMZ150">
        <f t="shared" si="4489"/>
        <v>0</v>
      </c>
      <c r="ANA150">
        <f t="shared" si="4490"/>
        <v>0</v>
      </c>
      <c r="ANB150">
        <f t="shared" si="4491"/>
        <v>0</v>
      </c>
      <c r="ANC150">
        <f t="shared" si="4492"/>
        <v>0</v>
      </c>
      <c r="AND150">
        <f t="shared" si="4493"/>
        <v>0</v>
      </c>
      <c r="ANR150" s="4">
        <v>1316</v>
      </c>
      <c r="ANS150" s="4">
        <f t="shared" si="4494"/>
        <v>1316</v>
      </c>
      <c r="ANU150" s="4">
        <v>1320</v>
      </c>
      <c r="ANV150" t="str">
        <f t="shared" si="4495"/>
        <v>1319</v>
      </c>
      <c r="ANW150" t="str">
        <f t="shared" si="4496"/>
        <v>1318</v>
      </c>
      <c r="ANX150" t="str">
        <f t="shared" si="4497"/>
        <v>1312</v>
      </c>
      <c r="ANY150" t="str">
        <f t="shared" si="4498"/>
        <v>1311</v>
      </c>
      <c r="ANZ150" t="str">
        <f t="shared" si="4499"/>
        <v>1310</v>
      </c>
      <c r="AOA150" t="str">
        <f t="shared" si="4500"/>
        <v>1304</v>
      </c>
      <c r="AOB150" t="str">
        <f t="shared" si="4501"/>
        <v>1298</v>
      </c>
      <c r="AOC150" t="str">
        <f t="shared" si="4502"/>
        <v>1317</v>
      </c>
      <c r="AOD150" t="str">
        <f t="shared" si="4503"/>
        <v>1316</v>
      </c>
      <c r="AOE150" t="str">
        <f t="shared" si="4504"/>
        <v>1316</v>
      </c>
      <c r="AOF150" t="str">
        <f t="shared" si="4505"/>
        <v>1316</v>
      </c>
      <c r="AOG150" t="str">
        <f t="shared" si="4506"/>
        <v>1316</v>
      </c>
      <c r="AOH150" t="str">
        <f t="shared" si="4507"/>
        <v>1316</v>
      </c>
      <c r="AOI150" t="str">
        <f t="shared" si="4508"/>
        <v>1316</v>
      </c>
      <c r="AOJ150" t="str">
        <f t="shared" si="4509"/>
        <v>1316</v>
      </c>
      <c r="AOK150" t="str">
        <f t="shared" si="4510"/>
        <v>1316</v>
      </c>
      <c r="AOL150" t="str">
        <f t="shared" si="4511"/>
        <v>1316</v>
      </c>
      <c r="AOM150" t="str">
        <f t="shared" si="4512"/>
        <v>1316</v>
      </c>
      <c r="AON150" t="str">
        <f t="shared" si="4513"/>
        <v>1316</v>
      </c>
      <c r="AOO150" t="str">
        <f t="shared" si="4514"/>
        <v>1316</v>
      </c>
      <c r="AOP150" t="str">
        <f t="shared" si="4515"/>
        <v>1316</v>
      </c>
      <c r="AOQ150" t="str">
        <f t="shared" si="4516"/>
        <v>1316</v>
      </c>
      <c r="AOR150" t="str">
        <f t="shared" si="4517"/>
        <v>1316</v>
      </c>
      <c r="AOS150" t="str">
        <f t="shared" si="4518"/>
        <v>1316</v>
      </c>
      <c r="AOT150" t="str">
        <f t="shared" si="4519"/>
        <v>1316</v>
      </c>
      <c r="AOU150" t="str">
        <f t="shared" si="4520"/>
        <v>1316</v>
      </c>
      <c r="AOV150" t="str">
        <f t="shared" si="4521"/>
        <v>1316</v>
      </c>
      <c r="AOW150" t="str">
        <f t="shared" si="4522"/>
        <v>1316</v>
      </c>
      <c r="AOX150" t="str">
        <f t="shared" si="4523"/>
        <v>1316</v>
      </c>
      <c r="AOY150" t="str">
        <f t="shared" si="4524"/>
        <v>1316</v>
      </c>
      <c r="AOZ150" t="str">
        <f t="shared" si="4525"/>
        <v>1316</v>
      </c>
      <c r="APA150" t="str">
        <f t="shared" si="4526"/>
        <v>1316</v>
      </c>
      <c r="APB150" t="str">
        <f t="shared" si="4527"/>
        <v>1316</v>
      </c>
      <c r="APC150" t="str">
        <f t="shared" si="4528"/>
        <v>1316</v>
      </c>
      <c r="APD150" t="str">
        <f t="shared" si="4529"/>
        <v>1316</v>
      </c>
      <c r="APE150" t="str">
        <f t="shared" si="4530"/>
        <v>1316</v>
      </c>
      <c r="APF150" t="str">
        <f t="shared" si="4531"/>
        <v>1316</v>
      </c>
      <c r="APG150" t="str">
        <f t="shared" si="4532"/>
        <v>1316</v>
      </c>
      <c r="APH150" t="str">
        <f t="shared" si="4533"/>
        <v>1316</v>
      </c>
      <c r="API150" t="str">
        <f t="shared" si="4534"/>
        <v>1316</v>
      </c>
      <c r="APJ150" t="str">
        <f t="shared" si="4535"/>
        <v>1316</v>
      </c>
      <c r="APK150" t="str">
        <f t="shared" si="4536"/>
        <v>1316</v>
      </c>
      <c r="APL150" t="str">
        <f t="shared" si="4537"/>
        <v>1316</v>
      </c>
      <c r="APM150" t="str">
        <f t="shared" si="4538"/>
        <v>1316</v>
      </c>
      <c r="APN150" t="str">
        <f t="shared" si="4539"/>
        <v>1316</v>
      </c>
      <c r="APO150" t="str">
        <f t="shared" si="4540"/>
        <v>1316</v>
      </c>
      <c r="APP150" t="str">
        <f t="shared" si="4541"/>
        <v>1316</v>
      </c>
      <c r="APQ150" t="str">
        <f t="shared" si="4542"/>
        <v>1316</v>
      </c>
      <c r="APR150" t="str">
        <f t="shared" si="4543"/>
        <v>1316</v>
      </c>
      <c r="APS150" t="str">
        <f t="shared" si="4544"/>
        <v>1316</v>
      </c>
      <c r="APT150" t="str">
        <f t="shared" si="4545"/>
        <v>1316</v>
      </c>
      <c r="APU150" t="str">
        <f t="shared" si="4546"/>
        <v>1316</v>
      </c>
      <c r="APV150" t="str">
        <f t="shared" si="4547"/>
        <v>1316</v>
      </c>
      <c r="APW150" t="str">
        <f t="shared" si="4548"/>
        <v>1316</v>
      </c>
      <c r="APX150" t="str">
        <f t="shared" si="4549"/>
        <v>1316</v>
      </c>
      <c r="APY150" t="str">
        <f t="shared" si="4550"/>
        <v>1316</v>
      </c>
      <c r="APZ150" t="str">
        <f t="shared" si="4551"/>
        <v>1316</v>
      </c>
      <c r="AQA150" t="str">
        <f t="shared" si="4552"/>
        <v>1316</v>
      </c>
      <c r="AQB150" t="str">
        <f t="shared" si="4553"/>
        <v>1316</v>
      </c>
      <c r="AQC150" t="str">
        <f t="shared" si="4554"/>
        <v>1316</v>
      </c>
      <c r="AQD150" t="str">
        <f t="shared" si="4555"/>
        <v>1316</v>
      </c>
      <c r="AQE150" t="str">
        <f t="shared" si="4556"/>
        <v>1316</v>
      </c>
      <c r="AQF150" t="str">
        <f t="shared" si="4557"/>
        <v>1316</v>
      </c>
      <c r="AQG150" t="str">
        <f t="shared" si="4558"/>
        <v>1316</v>
      </c>
      <c r="AQH150" t="str">
        <f t="shared" si="4559"/>
        <v>1316</v>
      </c>
      <c r="AQI150" t="str">
        <f t="shared" si="4560"/>
        <v>1316</v>
      </c>
      <c r="AQJ150" t="str">
        <f t="shared" si="4561"/>
        <v>1316</v>
      </c>
      <c r="AQK150" t="str">
        <f t="shared" si="4562"/>
        <v>1316</v>
      </c>
      <c r="AQL150" t="str">
        <f t="shared" si="4563"/>
        <v>1316</v>
      </c>
      <c r="AQM150" t="str">
        <f t="shared" si="4564"/>
        <v>1316</v>
      </c>
      <c r="AQN150" t="str">
        <f t="shared" si="4565"/>
        <v>1316</v>
      </c>
      <c r="AQO150" t="str">
        <f t="shared" si="4566"/>
        <v>1316</v>
      </c>
      <c r="AQP150" t="str">
        <f t="shared" si="4567"/>
        <v>1316</v>
      </c>
      <c r="AQQ150" t="str">
        <f t="shared" si="4568"/>
        <v>1316</v>
      </c>
      <c r="AQR150" t="str">
        <f t="shared" si="4569"/>
        <v>1316</v>
      </c>
      <c r="AQS150" t="str">
        <f t="shared" si="4570"/>
        <v>1316</v>
      </c>
      <c r="AQT150" t="str">
        <f t="shared" si="4571"/>
        <v>1316</v>
      </c>
      <c r="AQU150" t="str">
        <f t="shared" si="4572"/>
        <v>1316</v>
      </c>
      <c r="AQV150" t="str">
        <f t="shared" si="4573"/>
        <v>1316</v>
      </c>
      <c r="AQW150" t="str">
        <f t="shared" si="4574"/>
        <v>1316</v>
      </c>
      <c r="AQX150" t="str">
        <f t="shared" si="4575"/>
        <v>1316</v>
      </c>
      <c r="AQY150" t="str">
        <f t="shared" si="4576"/>
        <v>1316</v>
      </c>
      <c r="AQZ150" t="str">
        <f t="shared" si="4577"/>
        <v>1316</v>
      </c>
      <c r="ARA150" t="str">
        <f t="shared" si="4578"/>
        <v>1316</v>
      </c>
      <c r="ARB150" t="str">
        <f t="shared" si="4579"/>
        <v>1316</v>
      </c>
      <c r="ARC150">
        <v>1320</v>
      </c>
      <c r="ARH150" s="5"/>
    </row>
    <row r="151" spans="1:1152" x14ac:dyDescent="0.2">
      <c r="A151">
        <v>2</v>
      </c>
      <c r="B151" s="13" t="s">
        <v>390</v>
      </c>
      <c r="C151" s="20">
        <f>VLOOKUP(A151, Rankings!$A$2:$AN$161, 40, FALSE)</f>
        <v>149</v>
      </c>
      <c r="D151" s="2" t="s">
        <v>412</v>
      </c>
      <c r="F151" s="4">
        <v>7</v>
      </c>
      <c r="G151" s="4">
        <v>17</v>
      </c>
      <c r="I151" s="5">
        <f t="shared" si="3664"/>
        <v>9</v>
      </c>
      <c r="L151" t="s">
        <v>1715</v>
      </c>
      <c r="M151" t="s">
        <v>2014</v>
      </c>
      <c r="N151" t="s">
        <v>2288</v>
      </c>
      <c r="O151" t="s">
        <v>2567</v>
      </c>
      <c r="P151" t="s">
        <v>2766</v>
      </c>
      <c r="Q151" t="s">
        <v>2992</v>
      </c>
      <c r="R151" t="s">
        <v>3253</v>
      </c>
      <c r="S151" t="s">
        <v>3504</v>
      </c>
      <c r="T151" t="s">
        <v>3746</v>
      </c>
      <c r="U151" t="s">
        <v>10</v>
      </c>
      <c r="V151" t="s">
        <v>10</v>
      </c>
      <c r="W151" t="str">
        <f>Rankings!D150</f>
        <v>-</v>
      </c>
      <c r="X151" t="s">
        <v>10</v>
      </c>
      <c r="Y151" t="s">
        <v>10</v>
      </c>
      <c r="Z151" t="s">
        <v>10</v>
      </c>
      <c r="AA151" t="s">
        <v>10</v>
      </c>
      <c r="AB151" t="s">
        <v>10</v>
      </c>
      <c r="AC151" t="s">
        <v>10</v>
      </c>
      <c r="AD151" t="s">
        <v>10</v>
      </c>
      <c r="AE151" t="s">
        <v>10</v>
      </c>
      <c r="AF151" t="s">
        <v>10</v>
      </c>
      <c r="AG151" t="s">
        <v>10</v>
      </c>
      <c r="AH151" t="s">
        <v>10</v>
      </c>
      <c r="AI151" t="s">
        <v>10</v>
      </c>
      <c r="AJ151" t="s">
        <v>10</v>
      </c>
      <c r="AK151" t="s">
        <v>10</v>
      </c>
      <c r="AL151" t="s">
        <v>10</v>
      </c>
      <c r="AM151" t="s">
        <v>10</v>
      </c>
      <c r="AN151" t="s">
        <v>10</v>
      </c>
      <c r="AO151" t="s">
        <v>10</v>
      </c>
      <c r="AP151" t="s">
        <v>10</v>
      </c>
      <c r="AQ151" t="s">
        <v>10</v>
      </c>
      <c r="AR151" t="s">
        <v>10</v>
      </c>
      <c r="AS151" t="s">
        <v>10</v>
      </c>
      <c r="AT151" t="s">
        <v>10</v>
      </c>
      <c r="AU151" t="s">
        <v>10</v>
      </c>
      <c r="AV151" t="s">
        <v>10</v>
      </c>
      <c r="AW151" t="s">
        <v>10</v>
      </c>
      <c r="AX151" t="s">
        <v>10</v>
      </c>
      <c r="AY151" t="s">
        <v>10</v>
      </c>
      <c r="AZ151" t="s">
        <v>10</v>
      </c>
      <c r="BA151" t="s">
        <v>10</v>
      </c>
      <c r="BB151" t="s">
        <v>10</v>
      </c>
      <c r="BC151" t="s">
        <v>10</v>
      </c>
      <c r="BD151" t="s">
        <v>10</v>
      </c>
      <c r="BE151" t="s">
        <v>10</v>
      </c>
      <c r="BF151" t="s">
        <v>10</v>
      </c>
      <c r="BG151" t="s">
        <v>10</v>
      </c>
      <c r="BH151" t="s">
        <v>10</v>
      </c>
      <c r="BI151" t="s">
        <v>10</v>
      </c>
      <c r="BJ151" t="s">
        <v>10</v>
      </c>
      <c r="BK151" t="s">
        <v>10</v>
      </c>
      <c r="BL151" t="s">
        <v>10</v>
      </c>
      <c r="BM151" t="s">
        <v>10</v>
      </c>
      <c r="BN151" t="s">
        <v>10</v>
      </c>
      <c r="BO151" t="s">
        <v>10</v>
      </c>
      <c r="BP151" t="s">
        <v>10</v>
      </c>
      <c r="BQ151" t="s">
        <v>10</v>
      </c>
      <c r="BR151" t="s">
        <v>10</v>
      </c>
      <c r="BS151" t="s">
        <v>10</v>
      </c>
      <c r="BT151" t="s">
        <v>10</v>
      </c>
      <c r="BU151" t="s">
        <v>10</v>
      </c>
      <c r="BV151" t="s">
        <v>10</v>
      </c>
      <c r="BW151" t="s">
        <v>10</v>
      </c>
      <c r="BX151" t="s">
        <v>10</v>
      </c>
      <c r="BY151" t="s">
        <v>10</v>
      </c>
      <c r="BZ151" t="s">
        <v>10</v>
      </c>
      <c r="CA151" t="s">
        <v>10</v>
      </c>
      <c r="CB151" t="s">
        <v>10</v>
      </c>
      <c r="CC151" t="s">
        <v>10</v>
      </c>
      <c r="CD151" t="s">
        <v>10</v>
      </c>
      <c r="CE151" t="s">
        <v>10</v>
      </c>
      <c r="CF151" t="s">
        <v>10</v>
      </c>
      <c r="CG151" t="s">
        <v>10</v>
      </c>
      <c r="CH151" t="s">
        <v>10</v>
      </c>
      <c r="CI151" t="s">
        <v>10</v>
      </c>
      <c r="CJ151" t="s">
        <v>10</v>
      </c>
      <c r="CK151" t="s">
        <v>10</v>
      </c>
      <c r="CL151" t="s">
        <v>10</v>
      </c>
      <c r="CM151" t="s">
        <v>10</v>
      </c>
      <c r="CN151" t="s">
        <v>10</v>
      </c>
      <c r="CO151" t="s">
        <v>10</v>
      </c>
      <c r="CP151" t="s">
        <v>10</v>
      </c>
      <c r="CQ151" t="s">
        <v>10</v>
      </c>
      <c r="CR151" t="s">
        <v>10</v>
      </c>
      <c r="CT151" s="4">
        <f t="shared" si="3665"/>
        <v>1</v>
      </c>
      <c r="CU151" s="4">
        <f t="shared" si="3666"/>
        <v>0</v>
      </c>
      <c r="CV151" s="4">
        <f t="shared" si="3667"/>
        <v>0</v>
      </c>
      <c r="CW151" s="4">
        <f t="shared" si="3668"/>
        <v>4</v>
      </c>
      <c r="CX151" s="4">
        <f t="shared" si="3669"/>
        <v>0</v>
      </c>
      <c r="CY151" s="4">
        <f t="shared" si="3670"/>
        <v>0</v>
      </c>
      <c r="CZ151" s="4">
        <f t="shared" si="3671"/>
        <v>0</v>
      </c>
      <c r="DA151" s="4">
        <f t="shared" si="3672"/>
        <v>2</v>
      </c>
      <c r="DB151" s="4">
        <f t="shared" si="3673"/>
        <v>0</v>
      </c>
      <c r="DC151" s="4">
        <f t="shared" si="3674"/>
        <v>0</v>
      </c>
      <c r="DD151" s="4">
        <f t="shared" si="3675"/>
        <v>0</v>
      </c>
      <c r="DE151" s="4">
        <f t="shared" si="3676"/>
        <v>2</v>
      </c>
      <c r="DF151" s="4">
        <f t="shared" si="3677"/>
        <v>0</v>
      </c>
      <c r="DG151" s="4">
        <f t="shared" si="3678"/>
        <v>0</v>
      </c>
      <c r="DH151" s="4">
        <f t="shared" si="3679"/>
        <v>0</v>
      </c>
      <c r="DI151" s="152">
        <f t="shared" si="3680"/>
        <v>0</v>
      </c>
      <c r="DJ151" s="153">
        <f t="shared" si="3681"/>
        <v>1</v>
      </c>
      <c r="DK151" s="4">
        <f t="shared" si="3682"/>
        <v>4</v>
      </c>
      <c r="DL151" s="4">
        <f t="shared" si="3683"/>
        <v>0</v>
      </c>
      <c r="DM151" s="4">
        <f t="shared" si="3684"/>
        <v>2</v>
      </c>
      <c r="DN151" s="4">
        <f t="shared" si="3685"/>
        <v>0</v>
      </c>
      <c r="DO151" s="4">
        <f t="shared" si="3686"/>
        <v>2</v>
      </c>
      <c r="DP151" s="4">
        <f t="shared" si="3687"/>
        <v>0</v>
      </c>
      <c r="DQ151" s="4">
        <f t="shared" si="3688"/>
        <v>0</v>
      </c>
      <c r="DR151" s="4">
        <f t="shared" si="3689"/>
        <v>3</v>
      </c>
      <c r="DS151" s="4">
        <f t="shared" si="3690"/>
        <v>1</v>
      </c>
      <c r="DT151" s="4">
        <f t="shared" si="3691"/>
        <v>0</v>
      </c>
      <c r="DU151" t="str">
        <f t="shared" si="3692"/>
        <v>0R</v>
      </c>
      <c r="DV151" t="str">
        <f t="shared" si="3693"/>
        <v>0R</v>
      </c>
      <c r="DW151" t="str">
        <f t="shared" si="3694"/>
        <v>0R</v>
      </c>
      <c r="DX151" t="str">
        <f t="shared" si="3695"/>
        <v>0S</v>
      </c>
      <c r="DY151" t="str">
        <f t="shared" si="3696"/>
        <v>0S</v>
      </c>
      <c r="DZ151" t="str">
        <f t="shared" si="3697"/>
        <v>3R</v>
      </c>
      <c r="EA151" t="str">
        <f t="shared" si="3698"/>
        <v>0L</v>
      </c>
      <c r="EB151" t="str">
        <f t="shared" si="3699"/>
        <v>0L</v>
      </c>
      <c r="EC151" t="str">
        <f t="shared" si="3700"/>
        <v>0R</v>
      </c>
      <c r="ED151">
        <f t="shared" si="3701"/>
        <v>0</v>
      </c>
      <c r="EE151">
        <f t="shared" si="3702"/>
        <v>0</v>
      </c>
      <c r="EF151">
        <f t="shared" si="3703"/>
        <v>0</v>
      </c>
      <c r="EG151">
        <f t="shared" si="3704"/>
        <v>0</v>
      </c>
      <c r="EH151">
        <f t="shared" si="3705"/>
        <v>0</v>
      </c>
      <c r="EI151">
        <f t="shared" si="3706"/>
        <v>0</v>
      </c>
      <c r="EJ151">
        <f t="shared" si="3707"/>
        <v>0</v>
      </c>
      <c r="EK151">
        <f t="shared" si="3708"/>
        <v>0</v>
      </c>
      <c r="EL151">
        <f t="shared" si="3709"/>
        <v>0</v>
      </c>
      <c r="EM151">
        <f t="shared" si="3710"/>
        <v>0</v>
      </c>
      <c r="EN151">
        <f t="shared" si="3711"/>
        <v>0</v>
      </c>
      <c r="EO151">
        <f t="shared" si="3712"/>
        <v>0</v>
      </c>
      <c r="EP151">
        <f t="shared" si="3713"/>
        <v>0</v>
      </c>
      <c r="EQ151">
        <f t="shared" si="3714"/>
        <v>0</v>
      </c>
      <c r="ER151">
        <f t="shared" si="3715"/>
        <v>0</v>
      </c>
      <c r="ES151">
        <f t="shared" si="3716"/>
        <v>0</v>
      </c>
      <c r="ET151">
        <f t="shared" si="3717"/>
        <v>0</v>
      </c>
      <c r="EU151">
        <f t="shared" si="3718"/>
        <v>0</v>
      </c>
      <c r="EV151">
        <f t="shared" si="3719"/>
        <v>0</v>
      </c>
      <c r="EW151">
        <f t="shared" si="3720"/>
        <v>0</v>
      </c>
      <c r="EX151">
        <f t="shared" si="3721"/>
        <v>0</v>
      </c>
      <c r="EY151">
        <f t="shared" si="3722"/>
        <v>0</v>
      </c>
      <c r="EZ151">
        <f t="shared" si="3723"/>
        <v>0</v>
      </c>
      <c r="FA151">
        <f t="shared" si="3724"/>
        <v>0</v>
      </c>
      <c r="FB151">
        <f t="shared" si="3725"/>
        <v>0</v>
      </c>
      <c r="FC151">
        <f t="shared" si="3726"/>
        <v>0</v>
      </c>
      <c r="FD151">
        <f t="shared" si="3727"/>
        <v>0</v>
      </c>
      <c r="FE151">
        <f t="shared" si="3728"/>
        <v>0</v>
      </c>
      <c r="FF151">
        <f t="shared" si="3729"/>
        <v>0</v>
      </c>
      <c r="FG151">
        <f t="shared" si="3730"/>
        <v>0</v>
      </c>
      <c r="FH151">
        <f t="shared" si="3731"/>
        <v>0</v>
      </c>
      <c r="FI151">
        <f t="shared" si="3732"/>
        <v>0</v>
      </c>
      <c r="FJ151">
        <f t="shared" si="3733"/>
        <v>0</v>
      </c>
      <c r="FK151">
        <f t="shared" si="3734"/>
        <v>0</v>
      </c>
      <c r="FL151">
        <f t="shared" si="3735"/>
        <v>0</v>
      </c>
      <c r="FM151">
        <f t="shared" si="3736"/>
        <v>0</v>
      </c>
      <c r="FN151">
        <f t="shared" si="3737"/>
        <v>0</v>
      </c>
      <c r="FO151">
        <f t="shared" si="3738"/>
        <v>0</v>
      </c>
      <c r="FP151">
        <f t="shared" si="3739"/>
        <v>0</v>
      </c>
      <c r="FQ151">
        <f t="shared" si="3740"/>
        <v>0</v>
      </c>
      <c r="FR151">
        <f t="shared" si="3741"/>
        <v>0</v>
      </c>
      <c r="FS151">
        <f t="shared" si="3742"/>
        <v>0</v>
      </c>
      <c r="FT151">
        <f t="shared" si="3743"/>
        <v>0</v>
      </c>
      <c r="FU151">
        <f t="shared" si="3744"/>
        <v>0</v>
      </c>
      <c r="FV151">
        <f t="shared" si="3745"/>
        <v>0</v>
      </c>
      <c r="FW151">
        <f t="shared" si="3746"/>
        <v>0</v>
      </c>
      <c r="FX151">
        <f t="shared" si="3747"/>
        <v>0</v>
      </c>
      <c r="FY151">
        <f t="shared" si="3748"/>
        <v>0</v>
      </c>
      <c r="FZ151">
        <f t="shared" si="3749"/>
        <v>0</v>
      </c>
      <c r="GA151">
        <f t="shared" si="3750"/>
        <v>0</v>
      </c>
      <c r="GB151">
        <f t="shared" si="3751"/>
        <v>0</v>
      </c>
      <c r="GC151">
        <f t="shared" si="3752"/>
        <v>0</v>
      </c>
      <c r="GD151">
        <f t="shared" si="3753"/>
        <v>0</v>
      </c>
      <c r="GE151">
        <f t="shared" si="3754"/>
        <v>0</v>
      </c>
      <c r="GF151">
        <f t="shared" si="3755"/>
        <v>0</v>
      </c>
      <c r="GG151">
        <f t="shared" si="3756"/>
        <v>0</v>
      </c>
      <c r="GH151">
        <f t="shared" si="3757"/>
        <v>0</v>
      </c>
      <c r="GI151">
        <f t="shared" si="3758"/>
        <v>0</v>
      </c>
      <c r="GJ151">
        <f t="shared" si="3759"/>
        <v>0</v>
      </c>
      <c r="GK151">
        <f t="shared" si="3760"/>
        <v>0</v>
      </c>
      <c r="GL151">
        <f t="shared" si="3761"/>
        <v>0</v>
      </c>
      <c r="GM151">
        <f t="shared" si="3762"/>
        <v>0</v>
      </c>
      <c r="GN151">
        <f t="shared" si="3763"/>
        <v>0</v>
      </c>
      <c r="GO151">
        <f t="shared" si="3764"/>
        <v>0</v>
      </c>
      <c r="GP151">
        <f t="shared" si="3765"/>
        <v>0</v>
      </c>
      <c r="GQ151">
        <f t="shared" si="3766"/>
        <v>0</v>
      </c>
      <c r="GR151">
        <f t="shared" si="3767"/>
        <v>0</v>
      </c>
      <c r="GS151">
        <f t="shared" si="3768"/>
        <v>0</v>
      </c>
      <c r="GT151">
        <f t="shared" si="3769"/>
        <v>0</v>
      </c>
      <c r="GU151">
        <f t="shared" si="3770"/>
        <v>0</v>
      </c>
      <c r="GV151">
        <f t="shared" si="3771"/>
        <v>0</v>
      </c>
      <c r="GW151">
        <f t="shared" si="3772"/>
        <v>0</v>
      </c>
      <c r="GX151">
        <f t="shared" si="3773"/>
        <v>0</v>
      </c>
      <c r="GY151">
        <f t="shared" si="3774"/>
        <v>0</v>
      </c>
      <c r="GZ151">
        <f t="shared" si="3775"/>
        <v>0</v>
      </c>
      <c r="HA151">
        <f t="shared" si="3776"/>
        <v>0</v>
      </c>
      <c r="HB151" s="176" t="s">
        <v>314</v>
      </c>
      <c r="HC151" s="89">
        <f t="shared" si="3777"/>
        <v>300.65194349635982</v>
      </c>
      <c r="HD151" s="89">
        <f t="shared" si="3778"/>
        <v>98.4111880453396</v>
      </c>
      <c r="HE151" s="89">
        <f t="shared" si="3779"/>
        <v>142.28113122640093</v>
      </c>
      <c r="HF151" s="89">
        <f t="shared" si="3780"/>
        <v>0</v>
      </c>
      <c r="HH151" s="88">
        <f t="shared" si="3781"/>
        <v>541.34426276810041</v>
      </c>
      <c r="HI151" s="88">
        <f t="shared" si="3782"/>
        <v>71.140565613200465</v>
      </c>
      <c r="HK151">
        <f>IFERROR(VLOOKUP(_xlfn.NUMBERVALUE(MID(L151, SEARCH("!", L151)+1, SEARCH("+", L151)-SEARCH("!", L151)-1)), Rankings!$A$2:$BK$161, 63, FALSE),0)</f>
        <v>50.82777816168349</v>
      </c>
      <c r="HL151">
        <f>IFERROR(VLOOKUP(_xlfn.NUMBERVALUE(MID(M151, SEARCH("!", M151)+1, SEARCH("+", M151)-SEARCH("!", M151)-1)), Rankings!$A$2:$BK$161, 63, FALSE),0)</f>
        <v>70.277670234186559</v>
      </c>
      <c r="HM151">
        <f>IFERROR(VLOOKUP(_xlfn.NUMBERVALUE(MID(N151, SEARCH("!", N151)+1, SEARCH("+", N151)-SEARCH("!", N151)-1)), Rankings!$A$2:$BK$161, 63, FALSE),0)</f>
        <v>48.972300357260778</v>
      </c>
      <c r="HN151">
        <f>IFERROR(VLOOKUP(_xlfn.NUMBERVALUE(MID(O151, SEARCH("!", O151)+1, SEARCH("+", O151)-SEARCH("!", O151)-1)), Rankings!$A$2:$BK$161, 63, FALSE),0)</f>
        <v>64.86107196588901</v>
      </c>
      <c r="HO151">
        <f>IFERROR(VLOOKUP(_xlfn.NUMBERVALUE(MID(P151, SEARCH("!", P151)+1, SEARCH("+", P151)-SEARCH("!", P151)-1)), Rankings!$A$2:$BK$161, 63, FALSE),0)</f>
        <v>77.420059260511906</v>
      </c>
      <c r="HP151">
        <f>IFERROR(VLOOKUP(_xlfn.NUMBERVALUE(MID(Q151, SEARCH("!", Q151)+1, SEARCH("+", Q151)-SEARCH("!", Q151)-1)), Rankings!$A$2:$BK$161, 63, FALSE),0)</f>
        <v>65.603496013227385</v>
      </c>
      <c r="HQ151">
        <f>IFERROR(VLOOKUP(_xlfn.NUMBERVALUE(MID(R151, SEARCH("!", R151)+1, SEARCH("+", R151)-SEARCH("!", R151)-1)), Rankings!$A$2:$BK$161, 63, FALSE),0)</f>
        <v>45.47760892206194</v>
      </c>
      <c r="HR151">
        <f>IFERROR(VLOOKUP(_xlfn.NUMBERVALUE(MID(S151, SEARCH("!", S151)+1, SEARCH("+", S151)-SEARCH("!", S151)-1)), Rankings!$A$2:$BK$161, 63, FALSE),0)</f>
        <v>52.933579123277653</v>
      </c>
      <c r="HS151">
        <f>IFERROR(VLOOKUP(_xlfn.NUMBERVALUE(MID(T151, SEARCH("!", T151)+1, SEARCH("+", T151)-SEARCH("!", T151)-1)), Rankings!$A$2:$BK$161, 63, FALSE),0)</f>
        <v>64.970698730001601</v>
      </c>
      <c r="HT151">
        <f>IFERROR(VLOOKUP(_xlfn.NUMBERVALUE(MID(U151, SEARCH("!", U151)+1, SEARCH("+", U151)-SEARCH("!", U151)-1)), Rankings!$A$2:$BK$161, 63, FALSE),0)</f>
        <v>0</v>
      </c>
      <c r="HU151">
        <f>IFERROR(VLOOKUP(_xlfn.NUMBERVALUE(MID(V151, SEARCH("!", V151)+1, SEARCH("+", V151)-SEARCH("!", V151)-1)), Rankings!$A$2:$BK$161, 63, FALSE),0)</f>
        <v>0</v>
      </c>
      <c r="HV151">
        <f>IFERROR(VLOOKUP(_xlfn.NUMBERVALUE(MID(W151, SEARCH("!", W151)+1, SEARCH("+", W151)-SEARCH("!", W151)-1)), Rankings!$A$2:$BK$161, 63, FALSE),0)</f>
        <v>0</v>
      </c>
      <c r="HW151">
        <f>IFERROR(VLOOKUP(_xlfn.NUMBERVALUE(MID(X151, SEARCH("!", X151)+1, SEARCH("+", X151)-SEARCH("!", X151)-1)), Rankings!$A$2:$BK$161, 63, FALSE),0)</f>
        <v>0</v>
      </c>
      <c r="HX151">
        <f>IFERROR(VLOOKUP(_xlfn.NUMBERVALUE(MID(Y151, SEARCH("!", Y151)+1, SEARCH("+", Y151)-SEARCH("!", Y151)-1)), Rankings!$A$2:$BK$161, 63, FALSE),0)</f>
        <v>0</v>
      </c>
      <c r="HY151">
        <f>IFERROR(VLOOKUP(_xlfn.NUMBERVALUE(MID(Z151, SEARCH("!", Z151)+1, SEARCH("+", Z151)-SEARCH("!", Z151)-1)), Rankings!$A$2:$BK$161, 63, FALSE),0)</f>
        <v>0</v>
      </c>
      <c r="HZ151">
        <f>IFERROR(VLOOKUP(_xlfn.NUMBERVALUE(MID(AA151, SEARCH("!", AA151)+1, SEARCH("+", AA151)-SEARCH("!", AA151)-1)), Rankings!$A$2:$BK$161, 63, FALSE),0)</f>
        <v>0</v>
      </c>
      <c r="IA151">
        <f>IFERROR(VLOOKUP(_xlfn.NUMBERVALUE(MID(AB151, SEARCH("!", AB151)+1, SEARCH("+", AB151)-SEARCH("!", AB151)-1)), Rankings!$A$2:$BK$161, 63, FALSE),0)</f>
        <v>0</v>
      </c>
      <c r="IB151">
        <f>IFERROR(VLOOKUP(_xlfn.NUMBERVALUE(MID(AC151, SEARCH("!", AC151)+1, SEARCH("+", AC151)-SEARCH("!", AC151)-1)), Rankings!$A$2:$BK$161, 63, FALSE),0)</f>
        <v>0</v>
      </c>
      <c r="IC151">
        <f>IFERROR(VLOOKUP(_xlfn.NUMBERVALUE(MID(AD151, SEARCH("!", AD151)+1, SEARCH("+", AD151)-SEARCH("!", AD151)-1)), Rankings!$A$2:$BK$161, 63, FALSE),0)</f>
        <v>0</v>
      </c>
      <c r="ID151">
        <f>IFERROR(VLOOKUP(_xlfn.NUMBERVALUE(MID(AE151, SEARCH("!", AE151)+1, SEARCH("+", AE151)-SEARCH("!", AE151)-1)), Rankings!$A$2:$BK$161, 63, FALSE),0)</f>
        <v>0</v>
      </c>
      <c r="IE151">
        <f>IFERROR(VLOOKUP(_xlfn.NUMBERVALUE(MID(AF151, SEARCH("!", AF151)+1, SEARCH("+", AF151)-SEARCH("!", AF151)-1)), Rankings!$A$2:$BK$161, 63, FALSE),0)</f>
        <v>0</v>
      </c>
      <c r="IF151">
        <f>IFERROR(VLOOKUP(_xlfn.NUMBERVALUE(MID(AG151, SEARCH("!", AG151)+1, SEARCH("+", AG151)-SEARCH("!", AG151)-1)), Rankings!$A$2:$BK$161, 63, FALSE),0)</f>
        <v>0</v>
      </c>
      <c r="IG151">
        <f>IFERROR(VLOOKUP(_xlfn.NUMBERVALUE(MID(AH151, SEARCH("!", AH151)+1, SEARCH("+", AH151)-SEARCH("!", AH151)-1)), Rankings!$A$2:$BK$161, 63, FALSE),0)</f>
        <v>0</v>
      </c>
      <c r="IH151">
        <f>IFERROR(VLOOKUP(_xlfn.NUMBERVALUE(MID(AI151, SEARCH("!", AI151)+1, SEARCH("+", AI151)-SEARCH("!", AI151)-1)), Rankings!$A$2:$BK$161, 63, FALSE),0)</f>
        <v>0</v>
      </c>
      <c r="II151">
        <f>IFERROR(VLOOKUP(_xlfn.NUMBERVALUE(MID(AJ151, SEARCH("!", AJ151)+1, SEARCH("+", AJ151)-SEARCH("!", AJ151)-1)), Rankings!$A$2:$BK$161, 63, FALSE),0)</f>
        <v>0</v>
      </c>
      <c r="IJ151">
        <f>IFERROR(VLOOKUP(_xlfn.NUMBERVALUE(MID(AK151, SEARCH("!", AK151)+1, SEARCH("+", AK151)-SEARCH("!", AK151)-1)), Rankings!$A$2:$BK$161, 63, FALSE),0)</f>
        <v>0</v>
      </c>
      <c r="IK151">
        <f>IFERROR(VLOOKUP(_xlfn.NUMBERVALUE(MID(AL151, SEARCH("!", AL151)+1, SEARCH("+", AL151)-SEARCH("!", AL151)-1)), Rankings!$A$2:$BK$161, 63, FALSE),0)</f>
        <v>0</v>
      </c>
      <c r="IL151">
        <f>IFERROR(VLOOKUP(_xlfn.NUMBERVALUE(MID(AM151, SEARCH("!", AM151)+1, SEARCH("+", AM151)-SEARCH("!", AM151)-1)), Rankings!$A$2:$BK$161, 63, FALSE),0)</f>
        <v>0</v>
      </c>
      <c r="IM151">
        <f>IFERROR(VLOOKUP(_xlfn.NUMBERVALUE(MID(AN151, SEARCH("!", AN151)+1, SEARCH("+", AN151)-SEARCH("!", AN151)-1)), Rankings!$A$2:$BK$161, 63, FALSE),0)</f>
        <v>0</v>
      </c>
      <c r="IN151">
        <f>IFERROR(VLOOKUP(_xlfn.NUMBERVALUE(MID(AO151, SEARCH("!", AO151)+1, SEARCH("+", AO151)-SEARCH("!", AO151)-1)), Rankings!$A$2:$BK$161, 63, FALSE),0)</f>
        <v>0</v>
      </c>
      <c r="IO151">
        <f>IFERROR(VLOOKUP(_xlfn.NUMBERVALUE(MID(AP151, SEARCH("!", AP151)+1, SEARCH("+", AP151)-SEARCH("!", AP151)-1)), Rankings!$A$2:$BK$161, 63, FALSE),0)</f>
        <v>0</v>
      </c>
      <c r="IP151">
        <f>IFERROR(VLOOKUP(_xlfn.NUMBERVALUE(MID(AQ151, SEARCH("!", AQ151)+1, SEARCH("+", AQ151)-SEARCH("!", AQ151)-1)), Rankings!$A$2:$BK$161, 63, FALSE),0)</f>
        <v>0</v>
      </c>
      <c r="IQ151">
        <f>IFERROR(VLOOKUP(_xlfn.NUMBERVALUE(MID(AR151, SEARCH("!", AR151)+1, SEARCH("+", AR151)-SEARCH("!", AR151)-1)), Rankings!$A$2:$BK$161, 63, FALSE),0)</f>
        <v>0</v>
      </c>
      <c r="IR151">
        <f>IFERROR(VLOOKUP(_xlfn.NUMBERVALUE(MID(AS151, SEARCH("!", AS151)+1, SEARCH("+", AS151)-SEARCH("!", AS151)-1)), Rankings!$A$2:$BK$161, 63, FALSE),0)</f>
        <v>0</v>
      </c>
      <c r="IS151">
        <f>IFERROR(VLOOKUP(_xlfn.NUMBERVALUE(MID(AT151, SEARCH("!", AT151)+1, SEARCH("+", AT151)-SEARCH("!", AT151)-1)), Rankings!$A$2:$BK$161, 63, FALSE),0)</f>
        <v>0</v>
      </c>
      <c r="IT151">
        <f>IFERROR(VLOOKUP(_xlfn.NUMBERVALUE(MID(AU151, SEARCH("!", AU151)+1, SEARCH("+", AU151)-SEARCH("!", AU151)-1)), Rankings!$A$2:$BK$161, 63, FALSE),0)</f>
        <v>0</v>
      </c>
      <c r="IU151">
        <f>IFERROR(VLOOKUP(_xlfn.NUMBERVALUE(MID(AV151, SEARCH("!", AV151)+1, SEARCH("+", AV151)-SEARCH("!", AV151)-1)), Rankings!$A$2:$BK$161, 63, FALSE),0)</f>
        <v>0</v>
      </c>
      <c r="IV151">
        <f>IFERROR(VLOOKUP(_xlfn.NUMBERVALUE(MID(AW151, SEARCH("!", AW151)+1, SEARCH("+", AW151)-SEARCH("!", AW151)-1)), Rankings!$A$2:$BK$161, 63, FALSE),0)</f>
        <v>0</v>
      </c>
      <c r="IW151">
        <f>IFERROR(VLOOKUP(_xlfn.NUMBERVALUE(MID(AX151, SEARCH("!", AX151)+1, SEARCH("+", AX151)-SEARCH("!", AX151)-1)), Rankings!$A$2:$BK$161, 63, FALSE),0)</f>
        <v>0</v>
      </c>
      <c r="IX151">
        <f>IFERROR(VLOOKUP(_xlfn.NUMBERVALUE(MID(AY151, SEARCH("!", AY151)+1, SEARCH("+", AY151)-SEARCH("!", AY151)-1)), Rankings!$A$2:$BK$161, 63, FALSE),0)</f>
        <v>0</v>
      </c>
      <c r="IY151">
        <f>IFERROR(VLOOKUP(_xlfn.NUMBERVALUE(MID(AZ151, SEARCH("!", AZ151)+1, SEARCH("+", AZ151)-SEARCH("!", AZ151)-1)), Rankings!$A$2:$BK$161, 63, FALSE),0)</f>
        <v>0</v>
      </c>
      <c r="IZ151">
        <f>IFERROR(VLOOKUP(_xlfn.NUMBERVALUE(MID(BA151, SEARCH("!", BA151)+1, SEARCH("+", BA151)-SEARCH("!", BA151)-1)), Rankings!$A$2:$BK$161, 63, FALSE),0)</f>
        <v>0</v>
      </c>
      <c r="JA151">
        <f>IFERROR(VLOOKUP(_xlfn.NUMBERVALUE(MID(BB151, SEARCH("!", BB151)+1, SEARCH("+", BB151)-SEARCH("!", BB151)-1)), Rankings!$A$2:$BK$161, 63, FALSE),0)</f>
        <v>0</v>
      </c>
      <c r="JB151">
        <f>IFERROR(VLOOKUP(_xlfn.NUMBERVALUE(MID(BC151, SEARCH("!", BC151)+1, SEARCH("+", BC151)-SEARCH("!", BC151)-1)), Rankings!$A$2:$BK$161, 63, FALSE),0)</f>
        <v>0</v>
      </c>
      <c r="JC151">
        <f>IFERROR(VLOOKUP(_xlfn.NUMBERVALUE(MID(BD151, SEARCH("!", BD151)+1, SEARCH("+", BD151)-SEARCH("!", BD151)-1)), Rankings!$A$2:$BK$161, 63, FALSE),0)</f>
        <v>0</v>
      </c>
      <c r="JD151">
        <f>IFERROR(VLOOKUP(_xlfn.NUMBERVALUE(MID(BE151, SEARCH("!", BE151)+1, SEARCH("+", BE151)-SEARCH("!", BE151)-1)), Rankings!$A$2:$BK$161, 63, FALSE),0)</f>
        <v>0</v>
      </c>
      <c r="JE151">
        <f>IFERROR(VLOOKUP(_xlfn.NUMBERVALUE(MID(BF151, SEARCH("!", BF151)+1, SEARCH("+", BF151)-SEARCH("!", BF151)-1)), Rankings!$A$2:$BK$161, 63, FALSE),0)</f>
        <v>0</v>
      </c>
      <c r="JF151">
        <f>IFERROR(VLOOKUP(_xlfn.NUMBERVALUE(MID(BG151, SEARCH("!", BG151)+1, SEARCH("+", BG151)-SEARCH("!", BG151)-1)), Rankings!$A$2:$BK$161, 63, FALSE),0)</f>
        <v>0</v>
      </c>
      <c r="JG151">
        <f>IFERROR(VLOOKUP(_xlfn.NUMBERVALUE(MID(BH151, SEARCH("!", BH151)+1, SEARCH("+", BH151)-SEARCH("!", BH151)-1)), Rankings!$A$2:$BK$161, 63, FALSE),0)</f>
        <v>0</v>
      </c>
      <c r="JH151">
        <f>IFERROR(VLOOKUP(_xlfn.NUMBERVALUE(MID(BI151, SEARCH("!", BI151)+1, SEARCH("+", BI151)-SEARCH("!", BI151)-1)), Rankings!$A$2:$BK$161, 63, FALSE),0)</f>
        <v>0</v>
      </c>
      <c r="JI151">
        <f>IFERROR(VLOOKUP(_xlfn.NUMBERVALUE(MID(BJ151, SEARCH("!", BJ151)+1, SEARCH("+", BJ151)-SEARCH("!", BJ151)-1)), Rankings!$A$2:$BK$161, 63, FALSE),0)</f>
        <v>0</v>
      </c>
      <c r="JJ151">
        <f>IFERROR(VLOOKUP(_xlfn.NUMBERVALUE(MID(BK151, SEARCH("!", BK151)+1, SEARCH("+", BK151)-SEARCH("!", BK151)-1)), Rankings!$A$2:$BK$161, 63, FALSE),0)</f>
        <v>0</v>
      </c>
      <c r="JK151">
        <f>IFERROR(VLOOKUP(_xlfn.NUMBERVALUE(MID(BL151, SEARCH("!", BL151)+1, SEARCH("+", BL151)-SEARCH("!", BL151)-1)), Rankings!$A$2:$BK$161, 63, FALSE),0)</f>
        <v>0</v>
      </c>
      <c r="JL151">
        <f>IFERROR(VLOOKUP(_xlfn.NUMBERVALUE(MID(BM151, SEARCH("!", BM151)+1, SEARCH("+", BM151)-SEARCH("!", BM151)-1)), Rankings!$A$2:$BK$161, 63, FALSE),0)</f>
        <v>0</v>
      </c>
      <c r="JM151">
        <f>IFERROR(VLOOKUP(_xlfn.NUMBERVALUE(MID(BN151, SEARCH("!", BN151)+1, SEARCH("+", BN151)-SEARCH("!", BN151)-1)), Rankings!$A$2:$BK$161, 63, FALSE),0)</f>
        <v>0</v>
      </c>
      <c r="JN151">
        <f>IFERROR(VLOOKUP(_xlfn.NUMBERVALUE(MID(BO151, SEARCH("!", BO151)+1, SEARCH("+", BO151)-SEARCH("!", BO151)-1)), Rankings!$A$2:$BK$161, 63, FALSE),0)</f>
        <v>0</v>
      </c>
      <c r="JO151">
        <f>IFERROR(VLOOKUP(_xlfn.NUMBERVALUE(MID(BP151, SEARCH("!", BP151)+1, SEARCH("+", BP151)-SEARCH("!", BP151)-1)), Rankings!$A$2:$BK$161, 63, FALSE),0)</f>
        <v>0</v>
      </c>
      <c r="JP151">
        <f>IFERROR(VLOOKUP(_xlfn.NUMBERVALUE(MID(BQ151, SEARCH("!", BQ151)+1, SEARCH("+", BQ151)-SEARCH("!", BQ151)-1)), Rankings!$A$2:$BK$161, 63, FALSE),0)</f>
        <v>0</v>
      </c>
      <c r="JQ151">
        <f>IFERROR(VLOOKUP(_xlfn.NUMBERVALUE(MID(BR151, SEARCH("!", BR151)+1, SEARCH("+", BR151)-SEARCH("!", BR151)-1)), Rankings!$A$2:$BK$161, 63, FALSE),0)</f>
        <v>0</v>
      </c>
      <c r="JR151">
        <f>IFERROR(VLOOKUP(_xlfn.NUMBERVALUE(MID(BS151, SEARCH("!", BS151)+1, SEARCH("+", BS151)-SEARCH("!", BS151)-1)), Rankings!$A$2:$BK$161, 63, FALSE),0)</f>
        <v>0</v>
      </c>
      <c r="JS151">
        <f>IFERROR(VLOOKUP(_xlfn.NUMBERVALUE(MID(BT151, SEARCH("!", BT151)+1, SEARCH("+", BT151)-SEARCH("!", BT151)-1)), Rankings!$A$2:$BK$161, 63, FALSE),0)</f>
        <v>0</v>
      </c>
      <c r="JT151">
        <f>IFERROR(VLOOKUP(_xlfn.NUMBERVALUE(MID(BU151, SEARCH("!", BU151)+1, SEARCH("+", BU151)-SEARCH("!", BU151)-1)), Rankings!$A$2:$BK$161, 63, FALSE),0)</f>
        <v>0</v>
      </c>
      <c r="JU151">
        <f>IFERROR(VLOOKUP(_xlfn.NUMBERVALUE(MID(BV151, SEARCH("!", BV151)+1, SEARCH("+", BV151)-SEARCH("!", BV151)-1)), Rankings!$A$2:$BK$161, 63, FALSE),0)</f>
        <v>0</v>
      </c>
      <c r="JV151">
        <f>IFERROR(VLOOKUP(_xlfn.NUMBERVALUE(MID(BW151, SEARCH("!", BW151)+1, SEARCH("+", BW151)-SEARCH("!", BW151)-1)), Rankings!$A$2:$BK$161, 63, FALSE),0)</f>
        <v>0</v>
      </c>
      <c r="JW151">
        <f>IFERROR(VLOOKUP(_xlfn.NUMBERVALUE(MID(BX151, SEARCH("!", BX151)+1, SEARCH("+", BX151)-SEARCH("!", BX151)-1)), Rankings!$A$2:$BK$161, 63, FALSE),0)</f>
        <v>0</v>
      </c>
      <c r="JX151">
        <f>IFERROR(VLOOKUP(_xlfn.NUMBERVALUE(MID(BY151, SEARCH("!", BY151)+1, SEARCH("+", BY151)-SEARCH("!", BY151)-1)), Rankings!$A$2:$BK$161, 63, FALSE),0)</f>
        <v>0</v>
      </c>
      <c r="JY151">
        <f>IFERROR(VLOOKUP(_xlfn.NUMBERVALUE(MID(BZ151, SEARCH("!", BZ151)+1, SEARCH("+", BZ151)-SEARCH("!", BZ151)-1)), Rankings!$A$2:$BK$161, 63, FALSE),0)</f>
        <v>0</v>
      </c>
      <c r="JZ151">
        <f>IFERROR(VLOOKUP(_xlfn.NUMBERVALUE(MID(CA151, SEARCH("!", CA151)+1, SEARCH("+", CA151)-SEARCH("!", CA151)-1)), Rankings!$A$2:$BK$161, 63, FALSE),0)</f>
        <v>0</v>
      </c>
      <c r="KA151">
        <f>IFERROR(VLOOKUP(_xlfn.NUMBERVALUE(MID(CB151, SEARCH("!", CB151)+1, SEARCH("+", CB151)-SEARCH("!", CB151)-1)), Rankings!$A$2:$BK$161, 63, FALSE),0)</f>
        <v>0</v>
      </c>
      <c r="KB151">
        <f>IFERROR(VLOOKUP(_xlfn.NUMBERVALUE(MID(CC151, SEARCH("!", CC151)+1, SEARCH("+", CC151)-SEARCH("!", CC151)-1)), Rankings!$A$2:$BK$161, 63, FALSE),0)</f>
        <v>0</v>
      </c>
      <c r="KC151">
        <f>IFERROR(VLOOKUP(_xlfn.NUMBERVALUE(MID(CD151, SEARCH("!", CD151)+1, SEARCH("+", CD151)-SEARCH("!", CD151)-1)), Rankings!$A$2:$BK$161, 63, FALSE),0)</f>
        <v>0</v>
      </c>
      <c r="KD151">
        <f>IFERROR(VLOOKUP(_xlfn.NUMBERVALUE(MID(CE151, SEARCH("!", CE151)+1, SEARCH("+", CE151)-SEARCH("!", CE151)-1)), Rankings!$A$2:$BK$161, 63, FALSE),0)</f>
        <v>0</v>
      </c>
      <c r="KE151">
        <f>IFERROR(VLOOKUP(_xlfn.NUMBERVALUE(MID(CF151, SEARCH("!", CF151)+1, SEARCH("+", CF151)-SEARCH("!", CF151)-1)), Rankings!$A$2:$BK$161, 63, FALSE),0)</f>
        <v>0</v>
      </c>
      <c r="KF151">
        <f>IFERROR(VLOOKUP(_xlfn.NUMBERVALUE(MID(CG151, SEARCH("!", CG151)+1, SEARCH("+", CG151)-SEARCH("!", CG151)-1)), Rankings!$A$2:$BK$161, 63, FALSE),0)</f>
        <v>0</v>
      </c>
      <c r="KG151">
        <f>IFERROR(VLOOKUP(_xlfn.NUMBERVALUE(MID(CH151, SEARCH("!", CH151)+1, SEARCH("+", CH151)-SEARCH("!", CH151)-1)), Rankings!$A$2:$BK$161, 63, FALSE),0)</f>
        <v>0</v>
      </c>
      <c r="KH151">
        <f>IFERROR(VLOOKUP(_xlfn.NUMBERVALUE(MID(CI151, SEARCH("!", CI151)+1, SEARCH("+", CI151)-SEARCH("!", CI151)-1)), Rankings!$A$2:$BK$161, 63, FALSE),0)</f>
        <v>0</v>
      </c>
      <c r="KI151">
        <f>IFERROR(VLOOKUP(_xlfn.NUMBERVALUE(MID(CJ151, SEARCH("!", CJ151)+1, SEARCH("+", CJ151)-SEARCH("!", CJ151)-1)), Rankings!$A$2:$BK$161, 63, FALSE),0)</f>
        <v>0</v>
      </c>
      <c r="KJ151">
        <f>IFERROR(VLOOKUP(_xlfn.NUMBERVALUE(MID(CK151, SEARCH("!", CK151)+1, SEARCH("+", CK151)-SEARCH("!", CK151)-1)), Rankings!$A$2:$BK$161, 63, FALSE),0)</f>
        <v>0</v>
      </c>
      <c r="KK151">
        <f>IFERROR(VLOOKUP(_xlfn.NUMBERVALUE(MID(CL151, SEARCH("!", CL151)+1, SEARCH("+", CL151)-SEARCH("!", CL151)-1)), Rankings!$A$2:$BK$161, 63, FALSE),0)</f>
        <v>0</v>
      </c>
      <c r="KL151">
        <f>IFERROR(VLOOKUP(_xlfn.NUMBERVALUE(MID(CM151, SEARCH("!", CM151)+1, SEARCH("+", CM151)-SEARCH("!", CM151)-1)), Rankings!$A$2:$BK$161, 63, FALSE),0)</f>
        <v>0</v>
      </c>
      <c r="KM151">
        <f>IFERROR(VLOOKUP(_xlfn.NUMBERVALUE(MID(CN151, SEARCH("!", CN151)+1, SEARCH("+", CN151)-SEARCH("!", CN151)-1)), Rankings!$A$2:$BK$161, 63, FALSE),0)</f>
        <v>0</v>
      </c>
      <c r="KN151">
        <f>IFERROR(VLOOKUP(_xlfn.NUMBERVALUE(MID(CO151, SEARCH("!", CO151)+1, SEARCH("+", CO151)-SEARCH("!", CO151)-1)), Rankings!$A$2:$BK$161, 63, FALSE),0)</f>
        <v>0</v>
      </c>
      <c r="KO151">
        <f>IFERROR(VLOOKUP(_xlfn.NUMBERVALUE(MID(CP151, SEARCH("!", CP151)+1, SEARCH("+", CP151)-SEARCH("!", CP151)-1)), Rankings!$A$2:$BK$161, 63, FALSE),0)</f>
        <v>0</v>
      </c>
      <c r="KP151">
        <f>IFERROR(VLOOKUP(_xlfn.NUMBERVALUE(MID(CQ151, SEARCH("!", CQ151)+1, SEARCH("+", CQ151)-SEARCH("!", CQ151)-1)), Rankings!$A$2:$BK$161, 63, FALSE),0)</f>
        <v>0</v>
      </c>
      <c r="KQ151">
        <f>IFERROR(VLOOKUP(_xlfn.NUMBERVALUE(MID(CR151, SEARCH("!", CR151)+1, SEARCH("+", CR151)-SEARCH("!", CR151)-1)), Rankings!$A$2:$BK$161, 63, FALSE),0)</f>
        <v>0</v>
      </c>
      <c r="KS151" s="4">
        <f t="shared" si="3783"/>
        <v>158</v>
      </c>
      <c r="KT151" s="4">
        <f t="shared" si="3784"/>
        <v>54</v>
      </c>
      <c r="KU151" s="4">
        <f t="shared" si="3785"/>
        <v>49</v>
      </c>
      <c r="KV151" s="4">
        <f t="shared" si="3786"/>
        <v>0</v>
      </c>
      <c r="KY151" s="4">
        <f t="shared" si="3787"/>
        <v>261</v>
      </c>
      <c r="KZ151" s="4"/>
      <c r="LB151">
        <f t="shared" si="3788"/>
        <v>28</v>
      </c>
      <c r="LC151">
        <f t="shared" si="3789"/>
        <v>34</v>
      </c>
      <c r="LD151">
        <f t="shared" si="3790"/>
        <v>32</v>
      </c>
      <c r="LE151">
        <f t="shared" si="3791"/>
        <v>23</v>
      </c>
      <c r="LF151">
        <f t="shared" si="3792"/>
        <v>26</v>
      </c>
      <c r="LG151">
        <f t="shared" si="3793"/>
        <v>36</v>
      </c>
      <c r="LH151">
        <f t="shared" si="3794"/>
        <v>23</v>
      </c>
      <c r="LI151">
        <f t="shared" si="3795"/>
        <v>31</v>
      </c>
      <c r="LJ151">
        <f t="shared" si="3796"/>
        <v>28</v>
      </c>
      <c r="LK151">
        <f t="shared" si="3797"/>
        <v>0</v>
      </c>
      <c r="LL151">
        <f t="shared" si="3798"/>
        <v>0</v>
      </c>
      <c r="LM151">
        <f t="shared" si="3799"/>
        <v>0</v>
      </c>
      <c r="LN151">
        <f t="shared" si="3800"/>
        <v>0</v>
      </c>
      <c r="LO151">
        <f t="shared" si="3801"/>
        <v>0</v>
      </c>
      <c r="LP151">
        <f t="shared" si="3802"/>
        <v>0</v>
      </c>
      <c r="LQ151">
        <f t="shared" si="3803"/>
        <v>0</v>
      </c>
      <c r="LR151">
        <f t="shared" si="3804"/>
        <v>0</v>
      </c>
      <c r="LS151">
        <f t="shared" si="3805"/>
        <v>0</v>
      </c>
      <c r="LT151">
        <f t="shared" si="3806"/>
        <v>0</v>
      </c>
      <c r="LU151">
        <f t="shared" si="3807"/>
        <v>0</v>
      </c>
      <c r="LV151">
        <f t="shared" si="3808"/>
        <v>0</v>
      </c>
      <c r="LW151">
        <f t="shared" si="3809"/>
        <v>0</v>
      </c>
      <c r="LX151">
        <f t="shared" si="3810"/>
        <v>0</v>
      </c>
      <c r="LY151">
        <f t="shared" si="3811"/>
        <v>0</v>
      </c>
      <c r="LZ151">
        <f t="shared" si="3812"/>
        <v>0</v>
      </c>
      <c r="MA151">
        <f t="shared" si="3813"/>
        <v>0</v>
      </c>
      <c r="MB151">
        <f t="shared" si="3814"/>
        <v>0</v>
      </c>
      <c r="MC151">
        <f t="shared" si="3815"/>
        <v>0</v>
      </c>
      <c r="MD151">
        <f t="shared" si="3816"/>
        <v>0</v>
      </c>
      <c r="ME151">
        <f t="shared" si="3817"/>
        <v>0</v>
      </c>
      <c r="MF151">
        <f t="shared" si="3818"/>
        <v>0</v>
      </c>
      <c r="MG151">
        <f t="shared" si="3819"/>
        <v>0</v>
      </c>
      <c r="MH151">
        <f t="shared" si="3820"/>
        <v>0</v>
      </c>
      <c r="MI151">
        <f t="shared" si="3821"/>
        <v>0</v>
      </c>
      <c r="MJ151">
        <f t="shared" si="3822"/>
        <v>0</v>
      </c>
      <c r="MK151">
        <f t="shared" si="3823"/>
        <v>0</v>
      </c>
      <c r="ML151">
        <f t="shared" si="3824"/>
        <v>0</v>
      </c>
      <c r="MM151">
        <f t="shared" si="3825"/>
        <v>0</v>
      </c>
      <c r="MN151">
        <f t="shared" si="3826"/>
        <v>0</v>
      </c>
      <c r="MO151">
        <f t="shared" si="3827"/>
        <v>0</v>
      </c>
      <c r="MP151">
        <f t="shared" si="3828"/>
        <v>0</v>
      </c>
      <c r="MQ151">
        <f t="shared" si="3829"/>
        <v>0</v>
      </c>
      <c r="MR151">
        <f t="shared" si="3830"/>
        <v>0</v>
      </c>
      <c r="MS151">
        <f t="shared" si="3831"/>
        <v>0</v>
      </c>
      <c r="MT151">
        <f t="shared" si="3832"/>
        <v>0</v>
      </c>
      <c r="MU151">
        <f t="shared" si="3833"/>
        <v>0</v>
      </c>
      <c r="MV151">
        <f t="shared" si="3834"/>
        <v>0</v>
      </c>
      <c r="MW151">
        <f t="shared" si="3835"/>
        <v>0</v>
      </c>
      <c r="MX151">
        <f t="shared" si="3836"/>
        <v>0</v>
      </c>
      <c r="MY151">
        <f t="shared" si="3837"/>
        <v>0</v>
      </c>
      <c r="MZ151">
        <f t="shared" si="3838"/>
        <v>0</v>
      </c>
      <c r="NA151">
        <f t="shared" si="3839"/>
        <v>0</v>
      </c>
      <c r="NB151">
        <f t="shared" si="3840"/>
        <v>0</v>
      </c>
      <c r="NC151">
        <f t="shared" si="3841"/>
        <v>0</v>
      </c>
      <c r="ND151">
        <f t="shared" si="3842"/>
        <v>0</v>
      </c>
      <c r="NE151">
        <f t="shared" si="3843"/>
        <v>0</v>
      </c>
      <c r="NF151">
        <f t="shared" si="3844"/>
        <v>0</v>
      </c>
      <c r="NG151">
        <f t="shared" si="3845"/>
        <v>0</v>
      </c>
      <c r="NH151">
        <f t="shared" si="3846"/>
        <v>0</v>
      </c>
      <c r="NI151">
        <f t="shared" si="3847"/>
        <v>0</v>
      </c>
      <c r="NJ151">
        <f t="shared" si="3848"/>
        <v>0</v>
      </c>
      <c r="NK151">
        <f t="shared" si="3849"/>
        <v>0</v>
      </c>
      <c r="NL151">
        <f t="shared" si="3850"/>
        <v>0</v>
      </c>
      <c r="NM151">
        <f t="shared" si="3851"/>
        <v>0</v>
      </c>
      <c r="NN151">
        <f t="shared" si="3852"/>
        <v>0</v>
      </c>
      <c r="NO151">
        <f t="shared" si="3853"/>
        <v>0</v>
      </c>
      <c r="NP151">
        <f t="shared" si="3854"/>
        <v>0</v>
      </c>
      <c r="NQ151">
        <f t="shared" si="3855"/>
        <v>0</v>
      </c>
      <c r="NR151">
        <f t="shared" si="3856"/>
        <v>0</v>
      </c>
      <c r="NS151">
        <f t="shared" si="3857"/>
        <v>0</v>
      </c>
      <c r="NT151">
        <f t="shared" si="3858"/>
        <v>0</v>
      </c>
      <c r="NU151">
        <f t="shared" si="3859"/>
        <v>0</v>
      </c>
      <c r="NV151">
        <f t="shared" si="3860"/>
        <v>0</v>
      </c>
      <c r="NW151">
        <f t="shared" si="3861"/>
        <v>0</v>
      </c>
      <c r="NX151">
        <f t="shared" si="3862"/>
        <v>0</v>
      </c>
      <c r="NY151">
        <f t="shared" si="3863"/>
        <v>0</v>
      </c>
      <c r="NZ151">
        <f t="shared" si="3864"/>
        <v>0</v>
      </c>
      <c r="OA151">
        <f t="shared" si="3865"/>
        <v>0</v>
      </c>
      <c r="OB151">
        <f t="shared" si="3866"/>
        <v>0</v>
      </c>
      <c r="OC151">
        <f t="shared" si="3867"/>
        <v>0</v>
      </c>
      <c r="OD151">
        <f t="shared" si="3868"/>
        <v>0</v>
      </c>
      <c r="OE151">
        <f t="shared" si="3869"/>
        <v>0</v>
      </c>
      <c r="OF151">
        <f t="shared" si="3870"/>
        <v>0</v>
      </c>
      <c r="OG151">
        <f t="shared" si="3871"/>
        <v>0</v>
      </c>
      <c r="OH151">
        <f t="shared" si="3872"/>
        <v>0</v>
      </c>
      <c r="OJ151" s="4">
        <f t="shared" si="3873"/>
        <v>239</v>
      </c>
      <c r="OK151" s="4">
        <f t="shared" si="3874"/>
        <v>69</v>
      </c>
      <c r="OL151" s="4">
        <f t="shared" si="3875"/>
        <v>114</v>
      </c>
      <c r="OM151" s="4">
        <f t="shared" si="3876"/>
        <v>0</v>
      </c>
      <c r="OP151" s="4">
        <f t="shared" si="3877"/>
        <v>422</v>
      </c>
      <c r="OQ151" s="4"/>
      <c r="OS151">
        <f t="shared" si="3878"/>
        <v>67</v>
      </c>
      <c r="OT151">
        <f t="shared" si="3879"/>
        <v>52</v>
      </c>
      <c r="OU151">
        <f t="shared" si="3880"/>
        <v>35</v>
      </c>
      <c r="OV151">
        <f t="shared" si="3881"/>
        <v>54</v>
      </c>
      <c r="OW151">
        <f t="shared" si="3882"/>
        <v>60</v>
      </c>
      <c r="OX151">
        <f t="shared" si="3883"/>
        <v>30</v>
      </c>
      <c r="OY151">
        <f t="shared" si="3884"/>
        <v>33</v>
      </c>
      <c r="OZ151">
        <f t="shared" si="3885"/>
        <v>36</v>
      </c>
      <c r="PA151">
        <f t="shared" si="3886"/>
        <v>55</v>
      </c>
      <c r="PB151">
        <f t="shared" si="3887"/>
        <v>0</v>
      </c>
      <c r="PC151">
        <f t="shared" si="3888"/>
        <v>0</v>
      </c>
      <c r="PD151">
        <f t="shared" si="3889"/>
        <v>0</v>
      </c>
      <c r="PE151">
        <f t="shared" si="3890"/>
        <v>0</v>
      </c>
      <c r="PF151">
        <f t="shared" si="3891"/>
        <v>0</v>
      </c>
      <c r="PG151">
        <f t="shared" si="3892"/>
        <v>0</v>
      </c>
      <c r="PH151">
        <f t="shared" si="3893"/>
        <v>0</v>
      </c>
      <c r="PI151">
        <f t="shared" si="3894"/>
        <v>0</v>
      </c>
      <c r="PJ151">
        <f t="shared" si="3895"/>
        <v>0</v>
      </c>
      <c r="PK151">
        <f t="shared" si="3896"/>
        <v>0</v>
      </c>
      <c r="PL151">
        <f t="shared" si="3897"/>
        <v>0</v>
      </c>
      <c r="PM151">
        <f t="shared" si="3898"/>
        <v>0</v>
      </c>
      <c r="PN151">
        <f t="shared" si="3899"/>
        <v>0</v>
      </c>
      <c r="PO151">
        <f t="shared" si="3900"/>
        <v>0</v>
      </c>
      <c r="PP151">
        <f t="shared" si="3901"/>
        <v>0</v>
      </c>
      <c r="PQ151">
        <f t="shared" si="3902"/>
        <v>0</v>
      </c>
      <c r="PR151">
        <f t="shared" si="3903"/>
        <v>0</v>
      </c>
      <c r="PS151">
        <f t="shared" si="3904"/>
        <v>0</v>
      </c>
      <c r="PT151">
        <f t="shared" si="3905"/>
        <v>0</v>
      </c>
      <c r="PU151">
        <f t="shared" si="3906"/>
        <v>0</v>
      </c>
      <c r="PV151">
        <f t="shared" si="3907"/>
        <v>0</v>
      </c>
      <c r="PW151">
        <f t="shared" si="3908"/>
        <v>0</v>
      </c>
      <c r="PX151">
        <f t="shared" si="3909"/>
        <v>0</v>
      </c>
      <c r="PY151">
        <f t="shared" si="3910"/>
        <v>0</v>
      </c>
      <c r="PZ151">
        <f t="shared" si="3911"/>
        <v>0</v>
      </c>
      <c r="QA151">
        <f t="shared" si="3912"/>
        <v>0</v>
      </c>
      <c r="QB151">
        <f t="shared" si="3913"/>
        <v>0</v>
      </c>
      <c r="QC151">
        <f t="shared" si="3914"/>
        <v>0</v>
      </c>
      <c r="QD151">
        <f t="shared" si="3915"/>
        <v>0</v>
      </c>
      <c r="QE151">
        <f t="shared" si="3916"/>
        <v>0</v>
      </c>
      <c r="QF151">
        <f t="shared" si="3917"/>
        <v>0</v>
      </c>
      <c r="QG151">
        <f t="shared" si="3918"/>
        <v>0</v>
      </c>
      <c r="QH151">
        <f t="shared" si="3919"/>
        <v>0</v>
      </c>
      <c r="QI151">
        <f t="shared" si="3920"/>
        <v>0</v>
      </c>
      <c r="QJ151">
        <f t="shared" si="3921"/>
        <v>0</v>
      </c>
      <c r="QK151">
        <f t="shared" si="3922"/>
        <v>0</v>
      </c>
      <c r="QL151">
        <f t="shared" si="3923"/>
        <v>0</v>
      </c>
      <c r="QM151">
        <f t="shared" si="3924"/>
        <v>0</v>
      </c>
      <c r="QN151">
        <f t="shared" si="3925"/>
        <v>0</v>
      </c>
      <c r="QO151">
        <f t="shared" si="3926"/>
        <v>0</v>
      </c>
      <c r="QP151">
        <f t="shared" si="3927"/>
        <v>0</v>
      </c>
      <c r="QQ151">
        <f t="shared" si="3928"/>
        <v>0</v>
      </c>
      <c r="QR151">
        <f t="shared" si="3929"/>
        <v>0</v>
      </c>
      <c r="QS151">
        <f t="shared" si="3930"/>
        <v>0</v>
      </c>
      <c r="QT151">
        <f t="shared" si="3931"/>
        <v>0</v>
      </c>
      <c r="QU151">
        <f t="shared" si="3932"/>
        <v>0</v>
      </c>
      <c r="QV151">
        <f t="shared" si="3933"/>
        <v>0</v>
      </c>
      <c r="QW151">
        <f t="shared" si="3934"/>
        <v>0</v>
      </c>
      <c r="QX151">
        <f t="shared" si="3935"/>
        <v>0</v>
      </c>
      <c r="QY151">
        <f t="shared" si="3936"/>
        <v>0</v>
      </c>
      <c r="QZ151">
        <f t="shared" si="3937"/>
        <v>0</v>
      </c>
      <c r="RA151">
        <f t="shared" si="3938"/>
        <v>0</v>
      </c>
      <c r="RB151">
        <f t="shared" si="3939"/>
        <v>0</v>
      </c>
      <c r="RC151">
        <f t="shared" si="3940"/>
        <v>0</v>
      </c>
      <c r="RD151">
        <f t="shared" si="3941"/>
        <v>0</v>
      </c>
      <c r="RE151">
        <f t="shared" si="3942"/>
        <v>0</v>
      </c>
      <c r="RF151">
        <f t="shared" si="3943"/>
        <v>0</v>
      </c>
      <c r="RG151">
        <f t="shared" si="3944"/>
        <v>0</v>
      </c>
      <c r="RH151">
        <f t="shared" si="3945"/>
        <v>0</v>
      </c>
      <c r="RI151">
        <f t="shared" si="3946"/>
        <v>0</v>
      </c>
      <c r="RJ151">
        <f t="shared" si="3947"/>
        <v>0</v>
      </c>
      <c r="RK151">
        <f t="shared" si="3948"/>
        <v>0</v>
      </c>
      <c r="RL151">
        <f t="shared" si="3949"/>
        <v>0</v>
      </c>
      <c r="RM151">
        <f t="shared" si="3950"/>
        <v>0</v>
      </c>
      <c r="RN151">
        <f t="shared" si="3951"/>
        <v>0</v>
      </c>
      <c r="RO151">
        <f t="shared" si="3952"/>
        <v>0</v>
      </c>
      <c r="RP151">
        <f t="shared" si="3953"/>
        <v>0</v>
      </c>
      <c r="RQ151">
        <f t="shared" si="3954"/>
        <v>0</v>
      </c>
      <c r="RR151">
        <f t="shared" si="3955"/>
        <v>0</v>
      </c>
      <c r="RS151">
        <f t="shared" si="3956"/>
        <v>0</v>
      </c>
      <c r="RT151">
        <f t="shared" si="3957"/>
        <v>0</v>
      </c>
      <c r="RU151">
        <f t="shared" si="3958"/>
        <v>0</v>
      </c>
      <c r="RV151">
        <f t="shared" si="3959"/>
        <v>0</v>
      </c>
      <c r="RW151">
        <f t="shared" si="3960"/>
        <v>0</v>
      </c>
      <c r="RX151">
        <f t="shared" si="3961"/>
        <v>0</v>
      </c>
      <c r="RY151">
        <f t="shared" si="3962"/>
        <v>0</v>
      </c>
      <c r="SA151" s="4">
        <f t="shared" si="3963"/>
        <v>16.8</v>
      </c>
      <c r="SB151" s="4">
        <f t="shared" si="3964"/>
        <v>6.7200000000000006</v>
      </c>
      <c r="SC151" s="4">
        <f t="shared" si="3965"/>
        <v>5.76</v>
      </c>
      <c r="SD151" s="4">
        <f t="shared" si="3966"/>
        <v>0</v>
      </c>
      <c r="SF151" s="4">
        <f t="shared" si="3967"/>
        <v>29.28</v>
      </c>
      <c r="SI151">
        <f t="shared" si="3968"/>
        <v>3.25</v>
      </c>
      <c r="SJ151">
        <f t="shared" si="3969"/>
        <v>2.73</v>
      </c>
      <c r="SK151">
        <f t="shared" si="3970"/>
        <v>3.33</v>
      </c>
      <c r="SL151">
        <f t="shared" si="3971"/>
        <v>2.33</v>
      </c>
      <c r="SM151">
        <f t="shared" si="3972"/>
        <v>3.43</v>
      </c>
      <c r="SN151">
        <f t="shared" si="3973"/>
        <v>3.78</v>
      </c>
      <c r="SO151">
        <f t="shared" si="3974"/>
        <v>3.5</v>
      </c>
      <c r="SP151">
        <f t="shared" si="3975"/>
        <v>3.22</v>
      </c>
      <c r="SQ151">
        <f t="shared" si="3976"/>
        <v>3.71</v>
      </c>
      <c r="SR151" t="str">
        <f t="shared" si="3977"/>
        <v>0</v>
      </c>
      <c r="SS151" t="str">
        <f t="shared" si="3978"/>
        <v>0</v>
      </c>
      <c r="ST151" t="str">
        <f t="shared" si="3979"/>
        <v>0</v>
      </c>
      <c r="SU151" t="str">
        <f t="shared" si="3980"/>
        <v>0</v>
      </c>
      <c r="SV151" t="str">
        <f t="shared" si="3981"/>
        <v>0</v>
      </c>
      <c r="SW151" t="str">
        <f t="shared" si="3982"/>
        <v>0</v>
      </c>
      <c r="SX151" t="str">
        <f t="shared" si="3983"/>
        <v>0</v>
      </c>
      <c r="SY151" t="str">
        <f t="shared" si="3984"/>
        <v>0</v>
      </c>
      <c r="SZ151" t="str">
        <f t="shared" si="3985"/>
        <v>0</v>
      </c>
      <c r="TA151" t="str">
        <f t="shared" si="3986"/>
        <v>0</v>
      </c>
      <c r="TB151" t="str">
        <f t="shared" si="3987"/>
        <v>0</v>
      </c>
      <c r="TC151" t="str">
        <f t="shared" si="3988"/>
        <v>0</v>
      </c>
      <c r="TD151" t="str">
        <f t="shared" si="3989"/>
        <v>0</v>
      </c>
      <c r="TE151" t="str">
        <f t="shared" si="3990"/>
        <v>0</v>
      </c>
      <c r="TF151" t="str">
        <f t="shared" si="3991"/>
        <v>0</v>
      </c>
      <c r="TG151" t="str">
        <f t="shared" si="3992"/>
        <v>0</v>
      </c>
      <c r="TH151" t="str">
        <f t="shared" si="3993"/>
        <v>0</v>
      </c>
      <c r="TI151" t="str">
        <f t="shared" si="3994"/>
        <v>0</v>
      </c>
      <c r="TJ151" t="str">
        <f t="shared" si="3995"/>
        <v>0</v>
      </c>
      <c r="TK151" t="str">
        <f t="shared" si="3996"/>
        <v>0</v>
      </c>
      <c r="TL151" t="str">
        <f t="shared" si="3997"/>
        <v>0</v>
      </c>
      <c r="TM151" t="str">
        <f t="shared" si="3998"/>
        <v>0</v>
      </c>
      <c r="TN151" t="str">
        <f t="shared" si="3999"/>
        <v>0</v>
      </c>
      <c r="TO151" t="str">
        <f t="shared" si="4000"/>
        <v>0</v>
      </c>
      <c r="TP151" t="str">
        <f t="shared" si="4001"/>
        <v>0</v>
      </c>
      <c r="TQ151" t="str">
        <f t="shared" si="4002"/>
        <v>0</v>
      </c>
      <c r="TR151" t="str">
        <f t="shared" si="4003"/>
        <v>0</v>
      </c>
      <c r="TS151" t="str">
        <f t="shared" si="4004"/>
        <v>0</v>
      </c>
      <c r="TT151" t="str">
        <f t="shared" si="4005"/>
        <v>0</v>
      </c>
      <c r="TU151" t="str">
        <f t="shared" si="4006"/>
        <v>0</v>
      </c>
      <c r="TV151" t="str">
        <f t="shared" si="4007"/>
        <v>0</v>
      </c>
      <c r="TW151" t="str">
        <f t="shared" si="4008"/>
        <v>0</v>
      </c>
      <c r="TX151" t="str">
        <f t="shared" si="4009"/>
        <v>0</v>
      </c>
      <c r="TY151" t="str">
        <f t="shared" si="4010"/>
        <v>0</v>
      </c>
      <c r="TZ151" t="str">
        <f t="shared" si="4011"/>
        <v>0</v>
      </c>
      <c r="UA151" t="str">
        <f t="shared" si="4012"/>
        <v>0</v>
      </c>
      <c r="UB151" t="str">
        <f t="shared" si="4013"/>
        <v>0</v>
      </c>
      <c r="UC151" t="str">
        <f t="shared" si="4014"/>
        <v>0</v>
      </c>
      <c r="UD151" t="str">
        <f t="shared" si="4015"/>
        <v>0</v>
      </c>
      <c r="UE151" t="str">
        <f t="shared" si="4016"/>
        <v>0</v>
      </c>
      <c r="UF151" t="str">
        <f t="shared" si="4017"/>
        <v>0</v>
      </c>
      <c r="UG151" t="str">
        <f t="shared" si="4018"/>
        <v>0</v>
      </c>
      <c r="UH151" t="str">
        <f t="shared" si="4019"/>
        <v>0</v>
      </c>
      <c r="UI151" t="str">
        <f t="shared" si="4020"/>
        <v>0</v>
      </c>
      <c r="UJ151" t="str">
        <f t="shared" si="4021"/>
        <v>0</v>
      </c>
      <c r="UK151" t="str">
        <f t="shared" si="4022"/>
        <v>0</v>
      </c>
      <c r="UL151" t="str">
        <f t="shared" si="4023"/>
        <v>0</v>
      </c>
      <c r="UM151" t="str">
        <f t="shared" si="4024"/>
        <v>0</v>
      </c>
      <c r="UN151" t="str">
        <f t="shared" si="4025"/>
        <v>0</v>
      </c>
      <c r="UO151" t="str">
        <f t="shared" si="4026"/>
        <v>0</v>
      </c>
      <c r="UP151" t="str">
        <f t="shared" si="4027"/>
        <v>0</v>
      </c>
      <c r="UQ151" t="str">
        <f t="shared" si="4028"/>
        <v>0</v>
      </c>
      <c r="UR151" t="str">
        <f t="shared" si="4029"/>
        <v>0</v>
      </c>
      <c r="US151" t="str">
        <f t="shared" si="4030"/>
        <v>0</v>
      </c>
      <c r="UT151" t="str">
        <f t="shared" si="4031"/>
        <v>0</v>
      </c>
      <c r="UU151" t="str">
        <f t="shared" si="4032"/>
        <v>0</v>
      </c>
      <c r="UV151" t="str">
        <f t="shared" si="4033"/>
        <v>0</v>
      </c>
      <c r="UW151" t="str">
        <f t="shared" si="4034"/>
        <v>0</v>
      </c>
      <c r="UX151" t="str">
        <f t="shared" si="4035"/>
        <v>0</v>
      </c>
      <c r="UY151" t="str">
        <f t="shared" si="4036"/>
        <v>0</v>
      </c>
      <c r="UZ151" t="str">
        <f t="shared" si="4037"/>
        <v>0</v>
      </c>
      <c r="VA151" t="str">
        <f t="shared" si="4038"/>
        <v>0</v>
      </c>
      <c r="VB151" t="str">
        <f t="shared" si="4039"/>
        <v>0</v>
      </c>
      <c r="VC151" t="str">
        <f t="shared" si="4040"/>
        <v>0</v>
      </c>
      <c r="VD151" t="str">
        <f t="shared" si="4041"/>
        <v>0</v>
      </c>
      <c r="VE151" t="str">
        <f t="shared" si="4042"/>
        <v>0</v>
      </c>
      <c r="VF151" t="str">
        <f t="shared" si="4043"/>
        <v>0</v>
      </c>
      <c r="VG151" t="str">
        <f t="shared" si="4044"/>
        <v>0</v>
      </c>
      <c r="VH151" t="str">
        <f t="shared" si="4045"/>
        <v>0</v>
      </c>
      <c r="VI151" t="str">
        <f t="shared" si="4046"/>
        <v>0</v>
      </c>
      <c r="VJ151" t="str">
        <f t="shared" si="4047"/>
        <v>0</v>
      </c>
      <c r="VK151" t="str">
        <f t="shared" si="4048"/>
        <v>0</v>
      </c>
      <c r="VL151" t="str">
        <f t="shared" si="4049"/>
        <v>0</v>
      </c>
      <c r="VM151" t="str">
        <f t="shared" si="4050"/>
        <v>0</v>
      </c>
      <c r="VN151" t="str">
        <f t="shared" si="4051"/>
        <v>0</v>
      </c>
      <c r="VO151" t="str">
        <f t="shared" si="4052"/>
        <v>0</v>
      </c>
      <c r="VQ151" s="4">
        <f t="shared" si="4053"/>
        <v>-57.92</v>
      </c>
      <c r="VR151" s="4">
        <f t="shared" si="4054"/>
        <v>-14.450000000000001</v>
      </c>
      <c r="VS151" s="4">
        <f t="shared" si="4055"/>
        <v>-26.53</v>
      </c>
      <c r="VT151" s="4">
        <f t="shared" si="4056"/>
        <v>0</v>
      </c>
      <c r="VV151" s="4">
        <f t="shared" si="4057"/>
        <v>-98.9</v>
      </c>
      <c r="VY151">
        <f t="shared" si="4058"/>
        <v>-7.46</v>
      </c>
      <c r="VZ151">
        <f t="shared" si="4059"/>
        <v>-16.329999999999998</v>
      </c>
      <c r="WA151">
        <f t="shared" si="4060"/>
        <v>-3.17</v>
      </c>
      <c r="WB151">
        <f t="shared" si="4061"/>
        <v>-17.43</v>
      </c>
      <c r="WC151">
        <f t="shared" si="4062"/>
        <v>-9.1</v>
      </c>
      <c r="WD151">
        <f t="shared" si="4063"/>
        <v>-15.04</v>
      </c>
      <c r="WE151">
        <f t="shared" si="4064"/>
        <v>-1.4</v>
      </c>
      <c r="WF151">
        <f t="shared" si="4065"/>
        <v>-13.05</v>
      </c>
      <c r="WG151">
        <f t="shared" si="4066"/>
        <v>-15.92</v>
      </c>
      <c r="WH151">
        <f t="shared" si="4067"/>
        <v>0</v>
      </c>
      <c r="WI151">
        <f t="shared" si="4068"/>
        <v>0</v>
      </c>
      <c r="WJ151">
        <f t="shared" si="4069"/>
        <v>0</v>
      </c>
      <c r="WK151">
        <f t="shared" si="4070"/>
        <v>0</v>
      </c>
      <c r="WL151">
        <f t="shared" si="4071"/>
        <v>0</v>
      </c>
      <c r="WM151">
        <f t="shared" si="4072"/>
        <v>0</v>
      </c>
      <c r="WN151">
        <f t="shared" si="4073"/>
        <v>0</v>
      </c>
      <c r="WO151">
        <f t="shared" si="4074"/>
        <v>0</v>
      </c>
      <c r="WP151">
        <f t="shared" si="4075"/>
        <v>0</v>
      </c>
      <c r="WQ151">
        <f t="shared" si="4076"/>
        <v>0</v>
      </c>
      <c r="WR151">
        <f t="shared" si="4077"/>
        <v>0</v>
      </c>
      <c r="WS151">
        <f t="shared" si="4078"/>
        <v>0</v>
      </c>
      <c r="WT151">
        <f t="shared" si="4079"/>
        <v>0</v>
      </c>
      <c r="WU151">
        <f t="shared" si="4080"/>
        <v>0</v>
      </c>
      <c r="WV151">
        <f t="shared" si="4081"/>
        <v>0</v>
      </c>
      <c r="WW151">
        <f t="shared" si="4082"/>
        <v>0</v>
      </c>
      <c r="WX151">
        <f t="shared" si="4083"/>
        <v>0</v>
      </c>
      <c r="WY151">
        <f t="shared" si="4084"/>
        <v>0</v>
      </c>
      <c r="WZ151">
        <f t="shared" si="4085"/>
        <v>0</v>
      </c>
      <c r="XA151">
        <f t="shared" si="4086"/>
        <v>0</v>
      </c>
      <c r="XB151">
        <f t="shared" si="4087"/>
        <v>0</v>
      </c>
      <c r="XC151">
        <f t="shared" si="4088"/>
        <v>0</v>
      </c>
      <c r="XD151">
        <f t="shared" si="4089"/>
        <v>0</v>
      </c>
      <c r="XE151">
        <f t="shared" si="4090"/>
        <v>0</v>
      </c>
      <c r="XF151">
        <f t="shared" si="4091"/>
        <v>0</v>
      </c>
      <c r="XG151">
        <f t="shared" si="4092"/>
        <v>0</v>
      </c>
      <c r="XH151">
        <f t="shared" si="4093"/>
        <v>0</v>
      </c>
      <c r="XI151">
        <f t="shared" si="4094"/>
        <v>0</v>
      </c>
      <c r="XJ151">
        <f t="shared" si="4095"/>
        <v>0</v>
      </c>
      <c r="XK151">
        <f t="shared" si="4096"/>
        <v>0</v>
      </c>
      <c r="XL151">
        <f t="shared" si="4097"/>
        <v>0</v>
      </c>
      <c r="XM151">
        <f t="shared" si="4098"/>
        <v>0</v>
      </c>
      <c r="XN151">
        <f t="shared" si="4099"/>
        <v>0</v>
      </c>
      <c r="XO151">
        <f t="shared" si="4100"/>
        <v>0</v>
      </c>
      <c r="XP151">
        <f t="shared" si="4101"/>
        <v>0</v>
      </c>
      <c r="XQ151">
        <f t="shared" si="4102"/>
        <v>0</v>
      </c>
      <c r="XR151">
        <f t="shared" si="4103"/>
        <v>0</v>
      </c>
      <c r="XS151">
        <f t="shared" si="4104"/>
        <v>0</v>
      </c>
      <c r="XT151">
        <f t="shared" si="4105"/>
        <v>0</v>
      </c>
      <c r="XU151">
        <f t="shared" si="4106"/>
        <v>0</v>
      </c>
      <c r="XV151">
        <f t="shared" si="4107"/>
        <v>0</v>
      </c>
      <c r="XW151">
        <f t="shared" si="4108"/>
        <v>0</v>
      </c>
      <c r="XX151">
        <f t="shared" si="4109"/>
        <v>0</v>
      </c>
      <c r="XY151">
        <f t="shared" si="4110"/>
        <v>0</v>
      </c>
      <c r="XZ151">
        <f t="shared" si="4111"/>
        <v>0</v>
      </c>
      <c r="YA151">
        <f t="shared" si="4112"/>
        <v>0</v>
      </c>
      <c r="YB151">
        <f t="shared" si="4113"/>
        <v>0</v>
      </c>
      <c r="YC151">
        <f t="shared" si="4114"/>
        <v>0</v>
      </c>
      <c r="YD151">
        <f t="shared" si="4115"/>
        <v>0</v>
      </c>
      <c r="YE151">
        <f t="shared" si="4116"/>
        <v>0</v>
      </c>
      <c r="YF151">
        <f t="shared" si="4117"/>
        <v>0</v>
      </c>
      <c r="YG151">
        <f t="shared" si="4118"/>
        <v>0</v>
      </c>
      <c r="YH151">
        <f t="shared" si="4119"/>
        <v>0</v>
      </c>
      <c r="YI151">
        <f t="shared" si="4120"/>
        <v>0</v>
      </c>
      <c r="YJ151">
        <f t="shared" si="4121"/>
        <v>0</v>
      </c>
      <c r="YK151">
        <f t="shared" si="4122"/>
        <v>0</v>
      </c>
      <c r="YL151">
        <f t="shared" si="4123"/>
        <v>0</v>
      </c>
      <c r="YM151">
        <f t="shared" si="4124"/>
        <v>0</v>
      </c>
      <c r="YN151">
        <f t="shared" si="4125"/>
        <v>0</v>
      </c>
      <c r="YO151">
        <f t="shared" si="4126"/>
        <v>0</v>
      </c>
      <c r="YP151">
        <f t="shared" si="4127"/>
        <v>0</v>
      </c>
      <c r="YQ151">
        <f t="shared" si="4128"/>
        <v>0</v>
      </c>
      <c r="YR151">
        <f t="shared" si="4129"/>
        <v>0</v>
      </c>
      <c r="YS151">
        <f t="shared" si="4130"/>
        <v>0</v>
      </c>
      <c r="YT151">
        <f t="shared" si="4131"/>
        <v>0</v>
      </c>
      <c r="YU151">
        <f t="shared" si="4132"/>
        <v>0</v>
      </c>
      <c r="YV151">
        <f t="shared" si="4133"/>
        <v>0</v>
      </c>
      <c r="YW151">
        <f t="shared" si="4134"/>
        <v>0</v>
      </c>
      <c r="YX151">
        <f t="shared" si="4135"/>
        <v>0</v>
      </c>
      <c r="YY151">
        <f t="shared" si="4136"/>
        <v>0</v>
      </c>
      <c r="YZ151">
        <f t="shared" si="4137"/>
        <v>0</v>
      </c>
      <c r="ZA151">
        <f t="shared" si="4138"/>
        <v>0</v>
      </c>
      <c r="ZB151">
        <f t="shared" si="4139"/>
        <v>0</v>
      </c>
      <c r="ZC151">
        <f t="shared" si="4140"/>
        <v>0</v>
      </c>
      <c r="ZD151">
        <f t="shared" si="4141"/>
        <v>0</v>
      </c>
      <c r="ZE151">
        <f t="shared" si="4142"/>
        <v>0</v>
      </c>
      <c r="ZG151" s="4">
        <f t="shared" si="4143"/>
        <v>171</v>
      </c>
      <c r="ZH151" s="4">
        <f t="shared" si="4144"/>
        <v>64</v>
      </c>
      <c r="ZI151" s="4">
        <f t="shared" si="4145"/>
        <v>96</v>
      </c>
      <c r="ZJ151" s="4">
        <f t="shared" si="4146"/>
        <v>0</v>
      </c>
      <c r="ZL151" s="4">
        <f t="shared" si="4147"/>
        <v>331</v>
      </c>
      <c r="ZO151">
        <f t="shared" si="4148"/>
        <v>15</v>
      </c>
      <c r="ZP151">
        <f t="shared" si="4149"/>
        <v>47</v>
      </c>
      <c r="ZQ151">
        <f t="shared" si="4150"/>
        <v>20</v>
      </c>
      <c r="ZR151">
        <f t="shared" si="4151"/>
        <v>52</v>
      </c>
      <c r="ZS151">
        <f t="shared" si="4152"/>
        <v>44</v>
      </c>
      <c r="ZT151">
        <f t="shared" si="4153"/>
        <v>47</v>
      </c>
      <c r="ZU151">
        <f t="shared" si="4154"/>
        <v>30</v>
      </c>
      <c r="ZV151">
        <f t="shared" si="4155"/>
        <v>34</v>
      </c>
      <c r="ZW151">
        <f t="shared" si="4156"/>
        <v>42</v>
      </c>
      <c r="ZX151">
        <f t="shared" si="4157"/>
        <v>0</v>
      </c>
      <c r="ZY151">
        <f t="shared" si="4158"/>
        <v>0</v>
      </c>
      <c r="ZZ151">
        <f t="shared" si="4159"/>
        <v>0</v>
      </c>
      <c r="AAA151">
        <f t="shared" si="4160"/>
        <v>0</v>
      </c>
      <c r="AAB151">
        <f t="shared" si="4161"/>
        <v>0</v>
      </c>
      <c r="AAC151">
        <f t="shared" si="4162"/>
        <v>0</v>
      </c>
      <c r="AAD151">
        <f t="shared" si="4163"/>
        <v>0</v>
      </c>
      <c r="AAE151">
        <f t="shared" si="4164"/>
        <v>0</v>
      </c>
      <c r="AAF151">
        <f t="shared" si="4165"/>
        <v>0</v>
      </c>
      <c r="AAG151">
        <f t="shared" si="4166"/>
        <v>0</v>
      </c>
      <c r="AAH151">
        <f t="shared" si="4167"/>
        <v>0</v>
      </c>
      <c r="AAI151">
        <f t="shared" si="4168"/>
        <v>0</v>
      </c>
      <c r="AAJ151">
        <f t="shared" si="4169"/>
        <v>0</v>
      </c>
      <c r="AAK151">
        <f t="shared" si="4170"/>
        <v>0</v>
      </c>
      <c r="AAL151">
        <f t="shared" si="4171"/>
        <v>0</v>
      </c>
      <c r="AAM151">
        <f t="shared" si="4172"/>
        <v>0</v>
      </c>
      <c r="AAN151">
        <f t="shared" si="4173"/>
        <v>0</v>
      </c>
      <c r="AAO151">
        <f t="shared" si="4174"/>
        <v>0</v>
      </c>
      <c r="AAP151">
        <f t="shared" si="4175"/>
        <v>0</v>
      </c>
      <c r="AAQ151">
        <f t="shared" si="4176"/>
        <v>0</v>
      </c>
      <c r="AAR151">
        <f t="shared" si="4177"/>
        <v>0</v>
      </c>
      <c r="AAS151">
        <f t="shared" si="4178"/>
        <v>0</v>
      </c>
      <c r="AAT151">
        <f t="shared" si="4179"/>
        <v>0</v>
      </c>
      <c r="AAU151">
        <f t="shared" si="4180"/>
        <v>0</v>
      </c>
      <c r="AAV151">
        <f t="shared" si="4181"/>
        <v>0</v>
      </c>
      <c r="AAW151">
        <f t="shared" si="4182"/>
        <v>0</v>
      </c>
      <c r="AAX151">
        <f t="shared" si="4183"/>
        <v>0</v>
      </c>
      <c r="AAY151">
        <f t="shared" si="4184"/>
        <v>0</v>
      </c>
      <c r="AAZ151">
        <f t="shared" si="4185"/>
        <v>0</v>
      </c>
      <c r="ABA151">
        <f t="shared" si="4186"/>
        <v>0</v>
      </c>
      <c r="ABB151">
        <f t="shared" si="4187"/>
        <v>0</v>
      </c>
      <c r="ABC151">
        <f t="shared" si="4188"/>
        <v>0</v>
      </c>
      <c r="ABD151">
        <f t="shared" si="4189"/>
        <v>0</v>
      </c>
      <c r="ABE151">
        <f t="shared" si="4190"/>
        <v>0</v>
      </c>
      <c r="ABF151">
        <f t="shared" si="4191"/>
        <v>0</v>
      </c>
      <c r="ABG151">
        <f t="shared" si="4192"/>
        <v>0</v>
      </c>
      <c r="ABH151">
        <f t="shared" si="4193"/>
        <v>0</v>
      </c>
      <c r="ABI151">
        <f t="shared" si="4194"/>
        <v>0</v>
      </c>
      <c r="ABJ151">
        <f t="shared" si="4195"/>
        <v>0</v>
      </c>
      <c r="ABK151">
        <f t="shared" si="4196"/>
        <v>0</v>
      </c>
      <c r="ABL151">
        <f t="shared" si="4197"/>
        <v>0</v>
      </c>
      <c r="ABM151">
        <f t="shared" si="4198"/>
        <v>0</v>
      </c>
      <c r="ABN151">
        <f t="shared" si="4199"/>
        <v>0</v>
      </c>
      <c r="ABO151">
        <f t="shared" si="4200"/>
        <v>0</v>
      </c>
      <c r="ABP151">
        <f t="shared" si="4201"/>
        <v>0</v>
      </c>
      <c r="ABQ151">
        <f t="shared" si="4202"/>
        <v>0</v>
      </c>
      <c r="ABR151">
        <f t="shared" si="4203"/>
        <v>0</v>
      </c>
      <c r="ABS151">
        <f t="shared" si="4204"/>
        <v>0</v>
      </c>
      <c r="ABT151">
        <f t="shared" si="4205"/>
        <v>0</v>
      </c>
      <c r="ABU151">
        <f t="shared" si="4206"/>
        <v>0</v>
      </c>
      <c r="ABV151">
        <f t="shared" si="4207"/>
        <v>0</v>
      </c>
      <c r="ABW151">
        <f t="shared" si="4208"/>
        <v>0</v>
      </c>
      <c r="ABX151">
        <f t="shared" si="4209"/>
        <v>0</v>
      </c>
      <c r="ABY151">
        <f t="shared" si="4210"/>
        <v>0</v>
      </c>
      <c r="ABZ151">
        <f t="shared" si="4211"/>
        <v>0</v>
      </c>
      <c r="ACA151">
        <f t="shared" si="4212"/>
        <v>0</v>
      </c>
      <c r="ACB151">
        <f t="shared" si="4213"/>
        <v>0</v>
      </c>
      <c r="ACC151">
        <f t="shared" si="4214"/>
        <v>0</v>
      </c>
      <c r="ACD151">
        <f t="shared" si="4215"/>
        <v>0</v>
      </c>
      <c r="ACE151">
        <f t="shared" si="4216"/>
        <v>0</v>
      </c>
      <c r="ACF151">
        <f t="shared" si="4217"/>
        <v>0</v>
      </c>
      <c r="ACG151">
        <f t="shared" si="4218"/>
        <v>0</v>
      </c>
      <c r="ACH151">
        <f t="shared" si="4219"/>
        <v>0</v>
      </c>
      <c r="ACI151">
        <f t="shared" si="4220"/>
        <v>0</v>
      </c>
      <c r="ACJ151">
        <f t="shared" si="4221"/>
        <v>0</v>
      </c>
      <c r="ACK151">
        <f t="shared" si="4222"/>
        <v>0</v>
      </c>
      <c r="ACL151">
        <f t="shared" si="4223"/>
        <v>0</v>
      </c>
      <c r="ACM151">
        <f t="shared" si="4224"/>
        <v>0</v>
      </c>
      <c r="ACN151">
        <f t="shared" si="4225"/>
        <v>0</v>
      </c>
      <c r="ACO151">
        <f t="shared" si="4226"/>
        <v>0</v>
      </c>
      <c r="ACP151">
        <f t="shared" si="4227"/>
        <v>0</v>
      </c>
      <c r="ACQ151">
        <f t="shared" si="4228"/>
        <v>0</v>
      </c>
      <c r="ACR151">
        <f t="shared" si="4229"/>
        <v>0</v>
      </c>
      <c r="ACS151">
        <f t="shared" si="4230"/>
        <v>0</v>
      </c>
      <c r="ACT151">
        <f t="shared" si="4231"/>
        <v>0</v>
      </c>
      <c r="ACU151">
        <f t="shared" si="4232"/>
        <v>0</v>
      </c>
      <c r="ACW151" s="4">
        <f t="shared" si="4233"/>
        <v>202.6</v>
      </c>
      <c r="ACX151" s="4">
        <f t="shared" si="4234"/>
        <v>40.700000000000003</v>
      </c>
      <c r="ACY151" s="4">
        <f t="shared" si="4235"/>
        <v>41.9</v>
      </c>
      <c r="ACZ151" s="4">
        <f t="shared" si="4236"/>
        <v>0</v>
      </c>
      <c r="ADA151" s="88">
        <f t="shared" si="4237"/>
        <v>4.5110974274559847</v>
      </c>
      <c r="ADB151" s="4">
        <f t="shared" si="4238"/>
        <v>285.2</v>
      </c>
      <c r="ADC151" s="5">
        <f t="shared" si="4239"/>
        <v>6.3655321851358195</v>
      </c>
      <c r="ADD151" s="5">
        <f t="shared" si="4240"/>
        <v>4.5771169965383232</v>
      </c>
      <c r="ADE151">
        <f t="shared" si="4241"/>
        <v>13.2</v>
      </c>
      <c r="ADF151">
        <f t="shared" si="4242"/>
        <v>40.5</v>
      </c>
      <c r="ADG151">
        <f t="shared" si="4243"/>
        <v>38.5</v>
      </c>
      <c r="ADH151">
        <f t="shared" si="4244"/>
        <v>21.9</v>
      </c>
      <c r="ADI151">
        <f t="shared" si="4245"/>
        <v>20</v>
      </c>
      <c r="ADJ151">
        <f t="shared" si="4246"/>
        <v>85.3</v>
      </c>
      <c r="ADK151">
        <f t="shared" si="4247"/>
        <v>15.4</v>
      </c>
      <c r="ADL151">
        <f t="shared" si="4248"/>
        <v>25.3</v>
      </c>
      <c r="ADM151">
        <f t="shared" si="4249"/>
        <v>25.1</v>
      </c>
      <c r="ADN151">
        <f t="shared" si="4250"/>
        <v>0</v>
      </c>
      <c r="ADO151">
        <f t="shared" si="4251"/>
        <v>0</v>
      </c>
      <c r="ADP151">
        <f t="shared" si="4252"/>
        <v>0</v>
      </c>
      <c r="ADQ151">
        <f t="shared" si="4253"/>
        <v>0</v>
      </c>
      <c r="ADR151">
        <f t="shared" si="4254"/>
        <v>0</v>
      </c>
      <c r="ADS151">
        <f t="shared" si="4255"/>
        <v>0</v>
      </c>
      <c r="ADT151">
        <f t="shared" si="4256"/>
        <v>0</v>
      </c>
      <c r="ADU151">
        <f t="shared" si="4257"/>
        <v>0</v>
      </c>
      <c r="ADV151">
        <f t="shared" si="4258"/>
        <v>0</v>
      </c>
      <c r="ADW151">
        <f t="shared" si="4259"/>
        <v>0</v>
      </c>
      <c r="ADX151">
        <f t="shared" si="4260"/>
        <v>0</v>
      </c>
      <c r="ADY151">
        <f t="shared" si="4261"/>
        <v>0</v>
      </c>
      <c r="ADZ151">
        <f t="shared" si="4262"/>
        <v>0</v>
      </c>
      <c r="AEA151">
        <f t="shared" si="4263"/>
        <v>0</v>
      </c>
      <c r="AEB151">
        <f t="shared" si="4264"/>
        <v>0</v>
      </c>
      <c r="AEC151">
        <f t="shared" si="4265"/>
        <v>0</v>
      </c>
      <c r="AED151">
        <f t="shared" si="4266"/>
        <v>0</v>
      </c>
      <c r="AEE151">
        <f t="shared" si="4267"/>
        <v>0</v>
      </c>
      <c r="AEF151">
        <f t="shared" si="4268"/>
        <v>0</v>
      </c>
      <c r="AEG151">
        <f t="shared" si="4269"/>
        <v>0</v>
      </c>
      <c r="AEH151">
        <f t="shared" si="4270"/>
        <v>0</v>
      </c>
      <c r="AEI151">
        <f t="shared" si="4271"/>
        <v>0</v>
      </c>
      <c r="AEJ151">
        <f t="shared" si="4272"/>
        <v>0</v>
      </c>
      <c r="AEK151">
        <f t="shared" si="4273"/>
        <v>0</v>
      </c>
      <c r="AEL151">
        <f t="shared" si="4274"/>
        <v>0</v>
      </c>
      <c r="AEM151">
        <f t="shared" si="4275"/>
        <v>0</v>
      </c>
      <c r="AEN151">
        <f t="shared" si="4276"/>
        <v>0</v>
      </c>
      <c r="AEO151">
        <f t="shared" si="4277"/>
        <v>0</v>
      </c>
      <c r="AEP151">
        <f t="shared" si="4278"/>
        <v>0</v>
      </c>
      <c r="AEQ151">
        <f t="shared" si="4279"/>
        <v>0</v>
      </c>
      <c r="AER151">
        <f t="shared" si="4280"/>
        <v>0</v>
      </c>
      <c r="AES151">
        <f t="shared" si="4281"/>
        <v>0</v>
      </c>
      <c r="AET151">
        <f t="shared" si="4282"/>
        <v>0</v>
      </c>
      <c r="AEU151">
        <f t="shared" si="4283"/>
        <v>0</v>
      </c>
      <c r="AEV151">
        <f t="shared" si="4284"/>
        <v>0</v>
      </c>
      <c r="AEW151">
        <f t="shared" si="4285"/>
        <v>0</v>
      </c>
      <c r="AEX151">
        <f t="shared" si="4286"/>
        <v>0</v>
      </c>
      <c r="AEY151">
        <f t="shared" si="4287"/>
        <v>0</v>
      </c>
      <c r="AEZ151">
        <f t="shared" si="4288"/>
        <v>0</v>
      </c>
      <c r="AFA151">
        <f t="shared" si="4289"/>
        <v>0</v>
      </c>
      <c r="AFB151">
        <f t="shared" si="4290"/>
        <v>0</v>
      </c>
      <c r="AFC151">
        <f t="shared" si="4291"/>
        <v>0</v>
      </c>
      <c r="AFD151">
        <f t="shared" si="4292"/>
        <v>0</v>
      </c>
      <c r="AFE151">
        <f t="shared" si="4293"/>
        <v>0</v>
      </c>
      <c r="AFF151">
        <f t="shared" si="4294"/>
        <v>0</v>
      </c>
      <c r="AFG151">
        <f t="shared" si="4295"/>
        <v>0</v>
      </c>
      <c r="AFH151">
        <f t="shared" si="4296"/>
        <v>0</v>
      </c>
      <c r="AFI151">
        <f t="shared" si="4297"/>
        <v>0</v>
      </c>
      <c r="AFJ151">
        <f t="shared" si="4298"/>
        <v>0</v>
      </c>
      <c r="AFK151">
        <f t="shared" si="4299"/>
        <v>0</v>
      </c>
      <c r="AFL151">
        <f t="shared" si="4300"/>
        <v>0</v>
      </c>
      <c r="AFM151">
        <f t="shared" si="4301"/>
        <v>0</v>
      </c>
      <c r="AFN151">
        <f t="shared" si="4302"/>
        <v>0</v>
      </c>
      <c r="AFO151">
        <f t="shared" si="4303"/>
        <v>0</v>
      </c>
      <c r="AFP151">
        <f t="shared" si="4304"/>
        <v>0</v>
      </c>
      <c r="AFQ151">
        <f t="shared" si="4305"/>
        <v>0</v>
      </c>
      <c r="AFR151">
        <f t="shared" si="4306"/>
        <v>0</v>
      </c>
      <c r="AFS151">
        <f t="shared" si="4307"/>
        <v>0</v>
      </c>
      <c r="AFT151">
        <f t="shared" si="4308"/>
        <v>0</v>
      </c>
      <c r="AFU151">
        <f t="shared" si="4309"/>
        <v>0</v>
      </c>
      <c r="AFV151">
        <f t="shared" si="4310"/>
        <v>0</v>
      </c>
      <c r="AFW151">
        <f t="shared" si="4311"/>
        <v>0</v>
      </c>
      <c r="AFX151">
        <f t="shared" si="4312"/>
        <v>0</v>
      </c>
      <c r="AFY151">
        <f t="shared" si="4313"/>
        <v>0</v>
      </c>
      <c r="AFZ151">
        <f t="shared" si="4314"/>
        <v>0</v>
      </c>
      <c r="AGA151">
        <f t="shared" si="4315"/>
        <v>0</v>
      </c>
      <c r="AGB151">
        <f t="shared" si="4316"/>
        <v>0</v>
      </c>
      <c r="AGC151">
        <f t="shared" si="4317"/>
        <v>0</v>
      </c>
      <c r="AGD151">
        <f t="shared" si="4318"/>
        <v>0</v>
      </c>
      <c r="AGE151">
        <f t="shared" si="4319"/>
        <v>0</v>
      </c>
      <c r="AGF151">
        <f t="shared" si="4320"/>
        <v>0</v>
      </c>
      <c r="AGG151">
        <f t="shared" si="4321"/>
        <v>0</v>
      </c>
      <c r="AGH151">
        <f t="shared" si="4322"/>
        <v>0</v>
      </c>
      <c r="AGI151">
        <f t="shared" si="4323"/>
        <v>0</v>
      </c>
      <c r="AGJ151">
        <f t="shared" si="4324"/>
        <v>0</v>
      </c>
      <c r="AGK151">
        <f t="shared" si="4325"/>
        <v>0</v>
      </c>
      <c r="AGM151" s="88">
        <f t="shared" si="4326"/>
        <v>58</v>
      </c>
      <c r="AGN151" s="88">
        <v>58</v>
      </c>
      <c r="AGO151">
        <v>1</v>
      </c>
      <c r="AGP151">
        <f t="shared" si="4327"/>
        <v>1</v>
      </c>
      <c r="AGQ151">
        <f t="shared" si="4328"/>
        <v>1</v>
      </c>
      <c r="AGR151">
        <f t="shared" si="4329"/>
        <v>1</v>
      </c>
      <c r="AGS151">
        <f t="shared" si="4330"/>
        <v>1</v>
      </c>
      <c r="AGT151">
        <f t="shared" si="4331"/>
        <v>1</v>
      </c>
      <c r="AGU151">
        <f t="shared" si="4332"/>
        <v>1</v>
      </c>
      <c r="AGV151">
        <f t="shared" si="4333"/>
        <v>6</v>
      </c>
      <c r="AGW151">
        <f t="shared" si="4334"/>
        <v>6</v>
      </c>
      <c r="AGX151">
        <f t="shared" si="4335"/>
        <v>1</v>
      </c>
      <c r="AGY151">
        <f t="shared" si="4336"/>
        <v>0</v>
      </c>
      <c r="AGZ151">
        <f t="shared" si="4337"/>
        <v>0</v>
      </c>
      <c r="AHA151">
        <f t="shared" si="4338"/>
        <v>0</v>
      </c>
      <c r="AHB151">
        <f t="shared" si="4339"/>
        <v>0</v>
      </c>
      <c r="AHC151">
        <f t="shared" si="4340"/>
        <v>0</v>
      </c>
      <c r="AHD151">
        <f t="shared" si="4341"/>
        <v>0</v>
      </c>
      <c r="AHE151">
        <f t="shared" si="4342"/>
        <v>0</v>
      </c>
      <c r="AHF151">
        <f t="shared" si="4343"/>
        <v>0</v>
      </c>
      <c r="AHG151">
        <f t="shared" si="4344"/>
        <v>0</v>
      </c>
      <c r="AHH151">
        <f t="shared" si="4345"/>
        <v>0</v>
      </c>
      <c r="AHI151">
        <f t="shared" si="4346"/>
        <v>0</v>
      </c>
      <c r="AHJ151">
        <f t="shared" si="4347"/>
        <v>0</v>
      </c>
      <c r="AHK151">
        <f t="shared" si="4348"/>
        <v>0</v>
      </c>
      <c r="AHL151">
        <f t="shared" si="4349"/>
        <v>0</v>
      </c>
      <c r="AHM151">
        <f t="shared" si="4350"/>
        <v>0</v>
      </c>
      <c r="AHN151">
        <f t="shared" si="4351"/>
        <v>0</v>
      </c>
      <c r="AHO151">
        <f t="shared" si="4352"/>
        <v>0</v>
      </c>
      <c r="AHP151">
        <f t="shared" si="4353"/>
        <v>0</v>
      </c>
      <c r="AHQ151">
        <f t="shared" si="4354"/>
        <v>0</v>
      </c>
      <c r="AHR151">
        <f t="shared" si="4355"/>
        <v>0</v>
      </c>
      <c r="AHS151">
        <f t="shared" si="4356"/>
        <v>0</v>
      </c>
      <c r="AHT151">
        <f t="shared" si="4357"/>
        <v>0</v>
      </c>
      <c r="AHU151">
        <f t="shared" si="4358"/>
        <v>0</v>
      </c>
      <c r="AHV151">
        <f t="shared" si="4359"/>
        <v>0</v>
      </c>
      <c r="AHW151">
        <f t="shared" si="4360"/>
        <v>0</v>
      </c>
      <c r="AHX151">
        <f t="shared" si="4361"/>
        <v>0</v>
      </c>
      <c r="AHY151">
        <f t="shared" si="4362"/>
        <v>0</v>
      </c>
      <c r="AHZ151">
        <f t="shared" si="4363"/>
        <v>0</v>
      </c>
      <c r="AIA151">
        <f t="shared" si="4364"/>
        <v>0</v>
      </c>
      <c r="AIB151">
        <f t="shared" si="4365"/>
        <v>0</v>
      </c>
      <c r="AIC151">
        <f t="shared" si="4366"/>
        <v>0</v>
      </c>
      <c r="AID151">
        <f t="shared" si="4367"/>
        <v>0</v>
      </c>
      <c r="AIE151">
        <f t="shared" si="4368"/>
        <v>0</v>
      </c>
      <c r="AIF151">
        <f t="shared" si="4369"/>
        <v>0</v>
      </c>
      <c r="AIG151">
        <f t="shared" si="4370"/>
        <v>0</v>
      </c>
      <c r="AIH151">
        <f t="shared" si="4371"/>
        <v>0</v>
      </c>
      <c r="AII151">
        <f t="shared" si="4372"/>
        <v>0</v>
      </c>
      <c r="AIJ151">
        <f t="shared" si="4373"/>
        <v>0</v>
      </c>
      <c r="AIK151">
        <f t="shared" si="4374"/>
        <v>0</v>
      </c>
      <c r="AIL151">
        <f t="shared" si="4375"/>
        <v>0</v>
      </c>
      <c r="AIM151">
        <f t="shared" si="4376"/>
        <v>0</v>
      </c>
      <c r="AIN151">
        <f t="shared" si="4377"/>
        <v>0</v>
      </c>
      <c r="AIO151">
        <f t="shared" si="4378"/>
        <v>0</v>
      </c>
      <c r="AIP151">
        <f t="shared" si="4379"/>
        <v>0</v>
      </c>
      <c r="AIQ151">
        <f t="shared" si="4380"/>
        <v>0</v>
      </c>
      <c r="AIR151">
        <f t="shared" si="4381"/>
        <v>0</v>
      </c>
      <c r="AIS151">
        <f t="shared" si="4382"/>
        <v>0</v>
      </c>
      <c r="AIT151">
        <f t="shared" si="4383"/>
        <v>0</v>
      </c>
      <c r="AIU151">
        <f t="shared" si="4384"/>
        <v>0</v>
      </c>
      <c r="AIV151">
        <f t="shared" si="4385"/>
        <v>0</v>
      </c>
      <c r="AIW151">
        <f t="shared" si="4386"/>
        <v>0</v>
      </c>
      <c r="AIX151">
        <f t="shared" si="4387"/>
        <v>0</v>
      </c>
      <c r="AIY151">
        <f t="shared" si="4388"/>
        <v>0</v>
      </c>
      <c r="AIZ151">
        <f t="shared" si="4389"/>
        <v>0</v>
      </c>
      <c r="AJA151">
        <f t="shared" si="4390"/>
        <v>0</v>
      </c>
      <c r="AJB151">
        <f t="shared" si="4391"/>
        <v>0</v>
      </c>
      <c r="AJC151">
        <f t="shared" si="4392"/>
        <v>0</v>
      </c>
      <c r="AJD151">
        <f t="shared" si="4393"/>
        <v>0</v>
      </c>
      <c r="AJE151">
        <f t="shared" si="4394"/>
        <v>0</v>
      </c>
      <c r="AJF151">
        <f t="shared" si="4395"/>
        <v>0</v>
      </c>
      <c r="AJG151">
        <f t="shared" si="4396"/>
        <v>0</v>
      </c>
      <c r="AJH151">
        <f t="shared" si="4397"/>
        <v>0</v>
      </c>
      <c r="AJI151">
        <f t="shared" si="4398"/>
        <v>0</v>
      </c>
      <c r="AJJ151">
        <f t="shared" si="4399"/>
        <v>0</v>
      </c>
      <c r="AJK151">
        <f t="shared" si="4400"/>
        <v>0</v>
      </c>
      <c r="AJL151">
        <f t="shared" si="4401"/>
        <v>0</v>
      </c>
      <c r="AJM151">
        <f t="shared" si="4402"/>
        <v>0</v>
      </c>
      <c r="AJN151">
        <f t="shared" si="4403"/>
        <v>0</v>
      </c>
      <c r="AJO151">
        <f t="shared" si="4404"/>
        <v>0</v>
      </c>
      <c r="AJP151">
        <f t="shared" si="4405"/>
        <v>0</v>
      </c>
      <c r="AJQ151">
        <f t="shared" si="4406"/>
        <v>0</v>
      </c>
      <c r="AJR151">
        <f t="shared" si="4407"/>
        <v>0</v>
      </c>
      <c r="AJS151">
        <f t="shared" si="4408"/>
        <v>0</v>
      </c>
      <c r="AJT151">
        <f t="shared" si="4409"/>
        <v>0</v>
      </c>
      <c r="AJU151">
        <f t="shared" si="4410"/>
        <v>0</v>
      </c>
      <c r="AJV151">
        <f t="shared" si="4411"/>
        <v>0</v>
      </c>
      <c r="AJX151">
        <v>44</v>
      </c>
      <c r="AJY151">
        <v>1</v>
      </c>
      <c r="AJZ151">
        <v>1</v>
      </c>
      <c r="AKA151">
        <f t="shared" si="4412"/>
        <v>1</v>
      </c>
      <c r="AKB151">
        <f t="shared" si="4413"/>
        <v>1</v>
      </c>
      <c r="AKC151">
        <f t="shared" si="4414"/>
        <v>1</v>
      </c>
      <c r="AKD151">
        <f t="shared" si="4415"/>
        <v>4</v>
      </c>
      <c r="AKE151">
        <f t="shared" si="4416"/>
        <v>1</v>
      </c>
      <c r="AKF151">
        <f t="shared" si="4417"/>
        <v>4</v>
      </c>
      <c r="AKG151">
        <f t="shared" si="4418"/>
        <v>0</v>
      </c>
      <c r="AKH151">
        <f t="shared" si="4419"/>
        <v>0</v>
      </c>
      <c r="AKI151">
        <f t="shared" si="4420"/>
        <v>0</v>
      </c>
      <c r="AKJ151">
        <f t="shared" si="4421"/>
        <v>0</v>
      </c>
      <c r="AKK151">
        <f t="shared" si="4422"/>
        <v>0</v>
      </c>
      <c r="AKL151">
        <f t="shared" si="4423"/>
        <v>0</v>
      </c>
      <c r="AKM151">
        <f t="shared" si="4424"/>
        <v>0</v>
      </c>
      <c r="AKN151">
        <f t="shared" si="4425"/>
        <v>0</v>
      </c>
      <c r="AKO151">
        <f t="shared" si="4426"/>
        <v>0</v>
      </c>
      <c r="AKP151">
        <f t="shared" si="4427"/>
        <v>0</v>
      </c>
      <c r="AKQ151">
        <f t="shared" si="4428"/>
        <v>0</v>
      </c>
      <c r="AKR151">
        <f t="shared" si="4429"/>
        <v>0</v>
      </c>
      <c r="AKS151">
        <f t="shared" si="4430"/>
        <v>0</v>
      </c>
      <c r="AKT151">
        <f t="shared" si="4431"/>
        <v>0</v>
      </c>
      <c r="AKU151">
        <f t="shared" si="4432"/>
        <v>0</v>
      </c>
      <c r="AKV151">
        <f t="shared" si="4433"/>
        <v>0</v>
      </c>
      <c r="AKW151">
        <f t="shared" si="4434"/>
        <v>0</v>
      </c>
      <c r="AKX151">
        <f t="shared" si="4435"/>
        <v>0</v>
      </c>
      <c r="AKY151">
        <f t="shared" si="4436"/>
        <v>0</v>
      </c>
      <c r="AKZ151">
        <f t="shared" si="4437"/>
        <v>0</v>
      </c>
      <c r="ALA151">
        <f t="shared" si="4438"/>
        <v>0</v>
      </c>
      <c r="ALB151">
        <f t="shared" si="4439"/>
        <v>0</v>
      </c>
      <c r="ALC151">
        <f t="shared" si="4440"/>
        <v>0</v>
      </c>
      <c r="ALD151">
        <f t="shared" si="4441"/>
        <v>0</v>
      </c>
      <c r="ALE151">
        <f t="shared" si="4442"/>
        <v>0</v>
      </c>
      <c r="ALF151">
        <f t="shared" si="4443"/>
        <v>0</v>
      </c>
      <c r="ALG151">
        <f t="shared" si="4444"/>
        <v>0</v>
      </c>
      <c r="ALH151">
        <f t="shared" si="4445"/>
        <v>0</v>
      </c>
      <c r="ALI151">
        <f t="shared" si="4446"/>
        <v>0</v>
      </c>
      <c r="ALJ151">
        <f t="shared" si="4447"/>
        <v>0</v>
      </c>
      <c r="ALK151">
        <f t="shared" si="4448"/>
        <v>0</v>
      </c>
      <c r="ALL151">
        <f t="shared" si="4449"/>
        <v>0</v>
      </c>
      <c r="ALM151">
        <f t="shared" si="4450"/>
        <v>0</v>
      </c>
      <c r="ALN151">
        <f t="shared" si="4451"/>
        <v>0</v>
      </c>
      <c r="ALO151">
        <f t="shared" si="4452"/>
        <v>0</v>
      </c>
      <c r="ALP151">
        <f t="shared" si="4453"/>
        <v>0</v>
      </c>
      <c r="ALQ151">
        <f t="shared" si="4454"/>
        <v>0</v>
      </c>
      <c r="ALR151">
        <f t="shared" si="4455"/>
        <v>0</v>
      </c>
      <c r="ALS151">
        <f t="shared" si="4456"/>
        <v>0</v>
      </c>
      <c r="ALT151">
        <f t="shared" si="4457"/>
        <v>0</v>
      </c>
      <c r="ALU151">
        <f t="shared" si="4458"/>
        <v>0</v>
      </c>
      <c r="ALV151">
        <f t="shared" si="4459"/>
        <v>0</v>
      </c>
      <c r="ALW151">
        <f t="shared" si="4460"/>
        <v>0</v>
      </c>
      <c r="ALX151">
        <f t="shared" si="4461"/>
        <v>0</v>
      </c>
      <c r="ALY151">
        <f t="shared" si="4462"/>
        <v>0</v>
      </c>
      <c r="ALZ151">
        <f t="shared" si="4463"/>
        <v>0</v>
      </c>
      <c r="AMA151">
        <f t="shared" si="4464"/>
        <v>0</v>
      </c>
      <c r="AMB151">
        <f t="shared" si="4465"/>
        <v>0</v>
      </c>
      <c r="AMC151">
        <f t="shared" si="4466"/>
        <v>0</v>
      </c>
      <c r="AMD151">
        <f t="shared" si="4467"/>
        <v>0</v>
      </c>
      <c r="AME151">
        <f t="shared" si="4468"/>
        <v>0</v>
      </c>
      <c r="AMF151">
        <f t="shared" si="4469"/>
        <v>0</v>
      </c>
      <c r="AMG151">
        <f t="shared" si="4470"/>
        <v>0</v>
      </c>
      <c r="AMH151">
        <f t="shared" si="4471"/>
        <v>0</v>
      </c>
      <c r="AMI151">
        <f t="shared" si="4472"/>
        <v>0</v>
      </c>
      <c r="AMJ151">
        <f t="shared" si="4473"/>
        <v>0</v>
      </c>
      <c r="AMK151">
        <f t="shared" si="4474"/>
        <v>0</v>
      </c>
      <c r="AML151">
        <f t="shared" si="4475"/>
        <v>0</v>
      </c>
      <c r="AMM151">
        <f t="shared" si="4476"/>
        <v>0</v>
      </c>
      <c r="AMN151">
        <f t="shared" si="4477"/>
        <v>0</v>
      </c>
      <c r="AMO151">
        <f t="shared" si="4478"/>
        <v>0</v>
      </c>
      <c r="AMP151">
        <f t="shared" si="4479"/>
        <v>0</v>
      </c>
      <c r="AMQ151">
        <f t="shared" si="4480"/>
        <v>0</v>
      </c>
      <c r="AMR151">
        <f t="shared" si="4481"/>
        <v>0</v>
      </c>
      <c r="AMS151">
        <f t="shared" si="4482"/>
        <v>0</v>
      </c>
      <c r="AMT151">
        <f t="shared" si="4483"/>
        <v>0</v>
      </c>
      <c r="AMU151">
        <f t="shared" si="4484"/>
        <v>0</v>
      </c>
      <c r="AMV151">
        <f t="shared" si="4485"/>
        <v>0</v>
      </c>
      <c r="AMW151">
        <f t="shared" si="4486"/>
        <v>0</v>
      </c>
      <c r="AMX151">
        <f t="shared" si="4487"/>
        <v>0</v>
      </c>
      <c r="AMY151">
        <f t="shared" si="4488"/>
        <v>0</v>
      </c>
      <c r="AMZ151">
        <f t="shared" si="4489"/>
        <v>0</v>
      </c>
      <c r="ANA151">
        <f t="shared" si="4490"/>
        <v>0</v>
      </c>
      <c r="ANB151">
        <f t="shared" si="4491"/>
        <v>0</v>
      </c>
      <c r="ANC151">
        <f t="shared" si="4492"/>
        <v>0</v>
      </c>
      <c r="AND151">
        <f t="shared" si="4493"/>
        <v>0</v>
      </c>
      <c r="ANR151" s="4">
        <v>1371</v>
      </c>
      <c r="ANS151" s="4">
        <f t="shared" si="4494"/>
        <v>1371</v>
      </c>
      <c r="ANU151" s="4">
        <v>1391</v>
      </c>
      <c r="ANV151" t="str">
        <f t="shared" si="4495"/>
        <v>1384</v>
      </c>
      <c r="ANW151" t="str">
        <f t="shared" si="4496"/>
        <v>1383</v>
      </c>
      <c r="ANX151" t="str">
        <f t="shared" si="4497"/>
        <v>1379</v>
      </c>
      <c r="ANY151" t="str">
        <f t="shared" si="4498"/>
        <v>1378</v>
      </c>
      <c r="ANZ151" t="str">
        <f t="shared" si="4499"/>
        <v>1373</v>
      </c>
      <c r="AOA151" t="str">
        <f t="shared" si="4500"/>
        <v>1397</v>
      </c>
      <c r="AOB151" t="str">
        <f t="shared" si="4501"/>
        <v>1378</v>
      </c>
      <c r="AOC151" t="str">
        <f t="shared" si="4502"/>
        <v>1374</v>
      </c>
      <c r="AOD151" t="str">
        <f t="shared" si="4503"/>
        <v>1371</v>
      </c>
      <c r="AOE151" t="str">
        <f t="shared" si="4504"/>
        <v>1371</v>
      </c>
      <c r="AOF151" t="str">
        <f t="shared" si="4505"/>
        <v>1371</v>
      </c>
      <c r="AOG151" t="str">
        <f t="shared" si="4506"/>
        <v>1371</v>
      </c>
      <c r="AOH151" t="str">
        <f t="shared" si="4507"/>
        <v>1371</v>
      </c>
      <c r="AOI151" t="str">
        <f t="shared" si="4508"/>
        <v>1371</v>
      </c>
      <c r="AOJ151" t="str">
        <f t="shared" si="4509"/>
        <v>1371</v>
      </c>
      <c r="AOK151" t="str">
        <f t="shared" si="4510"/>
        <v>1371</v>
      </c>
      <c r="AOL151" t="str">
        <f t="shared" si="4511"/>
        <v>1371</v>
      </c>
      <c r="AOM151" t="str">
        <f t="shared" si="4512"/>
        <v>1371</v>
      </c>
      <c r="AON151" t="str">
        <f t="shared" si="4513"/>
        <v>1371</v>
      </c>
      <c r="AOO151" t="str">
        <f t="shared" si="4514"/>
        <v>1371</v>
      </c>
      <c r="AOP151" t="str">
        <f t="shared" si="4515"/>
        <v>1371</v>
      </c>
      <c r="AOQ151" t="str">
        <f t="shared" si="4516"/>
        <v>1371</v>
      </c>
      <c r="AOR151" t="str">
        <f t="shared" si="4517"/>
        <v>1371</v>
      </c>
      <c r="AOS151" t="str">
        <f t="shared" si="4518"/>
        <v>1371</v>
      </c>
      <c r="AOT151" t="str">
        <f t="shared" si="4519"/>
        <v>1371</v>
      </c>
      <c r="AOU151" t="str">
        <f t="shared" si="4520"/>
        <v>1371</v>
      </c>
      <c r="AOV151" t="str">
        <f t="shared" si="4521"/>
        <v>1371</v>
      </c>
      <c r="AOW151" t="str">
        <f t="shared" si="4522"/>
        <v>1371</v>
      </c>
      <c r="AOX151" t="str">
        <f t="shared" si="4523"/>
        <v>1371</v>
      </c>
      <c r="AOY151" t="str">
        <f t="shared" si="4524"/>
        <v>1371</v>
      </c>
      <c r="AOZ151" t="str">
        <f t="shared" si="4525"/>
        <v>1371</v>
      </c>
      <c r="APA151" t="str">
        <f t="shared" si="4526"/>
        <v>1371</v>
      </c>
      <c r="APB151" t="str">
        <f t="shared" si="4527"/>
        <v>1371</v>
      </c>
      <c r="APC151" t="str">
        <f t="shared" si="4528"/>
        <v>1371</v>
      </c>
      <c r="APD151" t="str">
        <f t="shared" si="4529"/>
        <v>1371</v>
      </c>
      <c r="APE151" t="str">
        <f t="shared" si="4530"/>
        <v>1371</v>
      </c>
      <c r="APF151" t="str">
        <f t="shared" si="4531"/>
        <v>1371</v>
      </c>
      <c r="APG151" t="str">
        <f t="shared" si="4532"/>
        <v>1371</v>
      </c>
      <c r="APH151" t="str">
        <f t="shared" si="4533"/>
        <v>1371</v>
      </c>
      <c r="API151" t="str">
        <f t="shared" si="4534"/>
        <v>1371</v>
      </c>
      <c r="APJ151" t="str">
        <f t="shared" si="4535"/>
        <v>1371</v>
      </c>
      <c r="APK151" t="str">
        <f t="shared" si="4536"/>
        <v>1371</v>
      </c>
      <c r="APL151" t="str">
        <f t="shared" si="4537"/>
        <v>1371</v>
      </c>
      <c r="APM151" t="str">
        <f t="shared" si="4538"/>
        <v>1371</v>
      </c>
      <c r="APN151" t="str">
        <f t="shared" si="4539"/>
        <v>1371</v>
      </c>
      <c r="APO151" t="str">
        <f t="shared" si="4540"/>
        <v>1371</v>
      </c>
      <c r="APP151" t="str">
        <f t="shared" si="4541"/>
        <v>1371</v>
      </c>
      <c r="APQ151" t="str">
        <f t="shared" si="4542"/>
        <v>1371</v>
      </c>
      <c r="APR151" t="str">
        <f t="shared" si="4543"/>
        <v>1371</v>
      </c>
      <c r="APS151" t="str">
        <f t="shared" si="4544"/>
        <v>1371</v>
      </c>
      <c r="APT151" t="str">
        <f t="shared" si="4545"/>
        <v>1371</v>
      </c>
      <c r="APU151" t="str">
        <f t="shared" si="4546"/>
        <v>1371</v>
      </c>
      <c r="APV151" t="str">
        <f t="shared" si="4547"/>
        <v>1371</v>
      </c>
      <c r="APW151" t="str">
        <f t="shared" si="4548"/>
        <v>1371</v>
      </c>
      <c r="APX151" t="str">
        <f t="shared" si="4549"/>
        <v>1371</v>
      </c>
      <c r="APY151" t="str">
        <f t="shared" si="4550"/>
        <v>1371</v>
      </c>
      <c r="APZ151" t="str">
        <f t="shared" si="4551"/>
        <v>1371</v>
      </c>
      <c r="AQA151" t="str">
        <f t="shared" si="4552"/>
        <v>1371</v>
      </c>
      <c r="AQB151" t="str">
        <f t="shared" si="4553"/>
        <v>1371</v>
      </c>
      <c r="AQC151" t="str">
        <f t="shared" si="4554"/>
        <v>1371</v>
      </c>
      <c r="AQD151" t="str">
        <f t="shared" si="4555"/>
        <v>1371</v>
      </c>
      <c r="AQE151" t="str">
        <f t="shared" si="4556"/>
        <v>1371</v>
      </c>
      <c r="AQF151" t="str">
        <f t="shared" si="4557"/>
        <v>1371</v>
      </c>
      <c r="AQG151" t="str">
        <f t="shared" si="4558"/>
        <v>1371</v>
      </c>
      <c r="AQH151" t="str">
        <f t="shared" si="4559"/>
        <v>1371</v>
      </c>
      <c r="AQI151" t="str">
        <f t="shared" si="4560"/>
        <v>1371</v>
      </c>
      <c r="AQJ151" t="str">
        <f t="shared" si="4561"/>
        <v>1371</v>
      </c>
      <c r="AQK151" t="str">
        <f t="shared" si="4562"/>
        <v>1371</v>
      </c>
      <c r="AQL151" t="str">
        <f t="shared" si="4563"/>
        <v>1371</v>
      </c>
      <c r="AQM151" t="str">
        <f t="shared" si="4564"/>
        <v>1371</v>
      </c>
      <c r="AQN151" t="str">
        <f t="shared" si="4565"/>
        <v>1371</v>
      </c>
      <c r="AQO151" t="str">
        <f t="shared" si="4566"/>
        <v>1371</v>
      </c>
      <c r="AQP151" t="str">
        <f t="shared" si="4567"/>
        <v>1371</v>
      </c>
      <c r="AQQ151" t="str">
        <f t="shared" si="4568"/>
        <v>1371</v>
      </c>
      <c r="AQR151" t="str">
        <f t="shared" si="4569"/>
        <v>1371</v>
      </c>
      <c r="AQS151" t="str">
        <f t="shared" si="4570"/>
        <v>1371</v>
      </c>
      <c r="AQT151" t="str">
        <f t="shared" si="4571"/>
        <v>1371</v>
      </c>
      <c r="AQU151" t="str">
        <f t="shared" si="4572"/>
        <v>1371</v>
      </c>
      <c r="AQV151" t="str">
        <f t="shared" si="4573"/>
        <v>1371</v>
      </c>
      <c r="AQW151" t="str">
        <f t="shared" si="4574"/>
        <v>1371</v>
      </c>
      <c r="AQX151" t="str">
        <f t="shared" si="4575"/>
        <v>1371</v>
      </c>
      <c r="AQY151" t="str">
        <f t="shared" si="4576"/>
        <v>1371</v>
      </c>
      <c r="AQZ151" t="str">
        <f t="shared" si="4577"/>
        <v>1371</v>
      </c>
      <c r="ARA151" t="str">
        <f t="shared" si="4578"/>
        <v>1371</v>
      </c>
      <c r="ARB151" t="str">
        <f t="shared" si="4579"/>
        <v>1371</v>
      </c>
      <c r="ARC151">
        <v>1391</v>
      </c>
      <c r="ARH151" s="5"/>
    </row>
    <row r="152" spans="1:1152" x14ac:dyDescent="0.2">
      <c r="A152">
        <v>128</v>
      </c>
      <c r="B152" s="228" t="s">
        <v>191</v>
      </c>
      <c r="C152" s="20">
        <f>VLOOKUP(A152, Rankings!$A$2:$AN$161, 40, FALSE)</f>
        <v>150</v>
      </c>
      <c r="D152" s="227" t="s">
        <v>232</v>
      </c>
      <c r="F152" s="4">
        <v>9</v>
      </c>
      <c r="G152" s="4">
        <v>12</v>
      </c>
      <c r="I152" s="5">
        <f t="shared" si="3664"/>
        <v>9</v>
      </c>
      <c r="L152" t="s">
        <v>1866</v>
      </c>
      <c r="M152" t="s">
        <v>2153</v>
      </c>
      <c r="N152" t="s">
        <v>2405</v>
      </c>
      <c r="O152" t="s">
        <v>2670</v>
      </c>
      <c r="P152" t="s">
        <v>2859</v>
      </c>
      <c r="Q152" t="s">
        <v>3065</v>
      </c>
      <c r="R152" t="s">
        <v>3286</v>
      </c>
      <c r="S152" t="s">
        <v>3522</v>
      </c>
      <c r="T152" t="s">
        <v>3758</v>
      </c>
      <c r="U152" t="s">
        <v>10</v>
      </c>
      <c r="V152" t="s">
        <v>10</v>
      </c>
      <c r="W152" t="str">
        <f>Rankings!D151</f>
        <v>-</v>
      </c>
      <c r="X152" t="s">
        <v>10</v>
      </c>
      <c r="Y152" t="s">
        <v>10</v>
      </c>
      <c r="Z152" t="s">
        <v>10</v>
      </c>
      <c r="AA152" t="s">
        <v>10</v>
      </c>
      <c r="AB152" t="s">
        <v>10</v>
      </c>
      <c r="AC152" t="s">
        <v>10</v>
      </c>
      <c r="AD152" t="s">
        <v>10</v>
      </c>
      <c r="AE152" t="s">
        <v>10</v>
      </c>
      <c r="AF152" t="s">
        <v>10</v>
      </c>
      <c r="AG152" t="s">
        <v>10</v>
      </c>
      <c r="AH152" t="s">
        <v>10</v>
      </c>
      <c r="AI152" t="s">
        <v>10</v>
      </c>
      <c r="AJ152" t="s">
        <v>10</v>
      </c>
      <c r="AK152" t="s">
        <v>10</v>
      </c>
      <c r="AL152" t="s">
        <v>10</v>
      </c>
      <c r="AM152" t="s">
        <v>10</v>
      </c>
      <c r="AN152" t="s">
        <v>10</v>
      </c>
      <c r="AO152" t="s">
        <v>10</v>
      </c>
      <c r="AP152" t="s">
        <v>10</v>
      </c>
      <c r="AQ152" t="s">
        <v>10</v>
      </c>
      <c r="AR152" t="s">
        <v>10</v>
      </c>
      <c r="AS152" t="s">
        <v>10</v>
      </c>
      <c r="AT152" t="s">
        <v>10</v>
      </c>
      <c r="AU152" t="s">
        <v>10</v>
      </c>
      <c r="AV152" t="s">
        <v>10</v>
      </c>
      <c r="AW152" t="s">
        <v>10</v>
      </c>
      <c r="AX152" t="s">
        <v>10</v>
      </c>
      <c r="AY152" t="s">
        <v>10</v>
      </c>
      <c r="AZ152" t="s">
        <v>10</v>
      </c>
      <c r="BA152" t="s">
        <v>10</v>
      </c>
      <c r="BB152" t="s">
        <v>10</v>
      </c>
      <c r="BC152" t="s">
        <v>10</v>
      </c>
      <c r="BD152" t="s">
        <v>10</v>
      </c>
      <c r="BE152" t="s">
        <v>10</v>
      </c>
      <c r="BF152" t="s">
        <v>10</v>
      </c>
      <c r="BG152" t="s">
        <v>10</v>
      </c>
      <c r="BH152" t="s">
        <v>10</v>
      </c>
      <c r="BI152" t="s">
        <v>10</v>
      </c>
      <c r="BJ152" t="s">
        <v>10</v>
      </c>
      <c r="BK152" t="s">
        <v>10</v>
      </c>
      <c r="BL152" t="s">
        <v>10</v>
      </c>
      <c r="BM152" t="s">
        <v>10</v>
      </c>
      <c r="BN152" t="s">
        <v>10</v>
      </c>
      <c r="BO152" t="s">
        <v>10</v>
      </c>
      <c r="BP152" t="s">
        <v>10</v>
      </c>
      <c r="BQ152" t="s">
        <v>10</v>
      </c>
      <c r="BR152" t="s">
        <v>10</v>
      </c>
      <c r="BS152" t="s">
        <v>10</v>
      </c>
      <c r="BT152" t="s">
        <v>10</v>
      </c>
      <c r="BU152" t="s">
        <v>10</v>
      </c>
      <c r="BV152" t="s">
        <v>10</v>
      </c>
      <c r="BW152" t="s">
        <v>10</v>
      </c>
      <c r="BX152" t="s">
        <v>10</v>
      </c>
      <c r="BY152" t="s">
        <v>10</v>
      </c>
      <c r="BZ152" t="s">
        <v>10</v>
      </c>
      <c r="CA152" t="s">
        <v>10</v>
      </c>
      <c r="CB152" t="s">
        <v>10</v>
      </c>
      <c r="CC152" t="s">
        <v>10</v>
      </c>
      <c r="CD152" t="s">
        <v>10</v>
      </c>
      <c r="CE152" t="s">
        <v>10</v>
      </c>
      <c r="CF152" t="s">
        <v>10</v>
      </c>
      <c r="CG152" t="s">
        <v>10</v>
      </c>
      <c r="CH152" t="s">
        <v>10</v>
      </c>
      <c r="CI152" t="s">
        <v>10</v>
      </c>
      <c r="CJ152" t="s">
        <v>10</v>
      </c>
      <c r="CK152" t="s">
        <v>10</v>
      </c>
      <c r="CL152" t="s">
        <v>10</v>
      </c>
      <c r="CM152" t="s">
        <v>10</v>
      </c>
      <c r="CN152" t="s">
        <v>10</v>
      </c>
      <c r="CO152" t="s">
        <v>10</v>
      </c>
      <c r="CP152" t="s">
        <v>10</v>
      </c>
      <c r="CQ152" t="s">
        <v>10</v>
      </c>
      <c r="CR152" t="s">
        <v>10</v>
      </c>
      <c r="CT152" s="4">
        <f t="shared" si="3665"/>
        <v>0</v>
      </c>
      <c r="CU152" s="4">
        <f t="shared" si="3666"/>
        <v>0</v>
      </c>
      <c r="CV152" s="4">
        <f t="shared" si="3667"/>
        <v>0</v>
      </c>
      <c r="CW152" s="4">
        <f t="shared" si="3668"/>
        <v>5</v>
      </c>
      <c r="CX152" s="4">
        <f t="shared" si="3669"/>
        <v>0</v>
      </c>
      <c r="CY152" s="4">
        <f t="shared" si="3670"/>
        <v>0</v>
      </c>
      <c r="CZ152" s="4">
        <f t="shared" si="3671"/>
        <v>0</v>
      </c>
      <c r="DA152" s="4">
        <f t="shared" si="3672"/>
        <v>2</v>
      </c>
      <c r="DB152" s="4">
        <f t="shared" si="3673"/>
        <v>0</v>
      </c>
      <c r="DC152" s="4">
        <f t="shared" si="3674"/>
        <v>0</v>
      </c>
      <c r="DD152" s="4">
        <f t="shared" si="3675"/>
        <v>0</v>
      </c>
      <c r="DE152" s="4">
        <f t="shared" si="3676"/>
        <v>2</v>
      </c>
      <c r="DF152" s="4">
        <f t="shared" si="3677"/>
        <v>0</v>
      </c>
      <c r="DG152" s="4">
        <f t="shared" si="3678"/>
        <v>0</v>
      </c>
      <c r="DH152" s="4">
        <f t="shared" si="3679"/>
        <v>0</v>
      </c>
      <c r="DI152" s="152">
        <f t="shared" si="3680"/>
        <v>0</v>
      </c>
      <c r="DJ152" s="153">
        <f t="shared" si="3681"/>
        <v>0</v>
      </c>
      <c r="DK152" s="4">
        <f t="shared" si="3682"/>
        <v>5</v>
      </c>
      <c r="DL152" s="4">
        <f t="shared" si="3683"/>
        <v>0</v>
      </c>
      <c r="DM152" s="4">
        <f t="shared" si="3684"/>
        <v>2</v>
      </c>
      <c r="DN152" s="4">
        <f t="shared" si="3685"/>
        <v>0</v>
      </c>
      <c r="DO152" s="4">
        <f t="shared" si="3686"/>
        <v>2</v>
      </c>
      <c r="DP152" s="4">
        <f t="shared" si="3687"/>
        <v>0</v>
      </c>
      <c r="DQ152" s="4">
        <f t="shared" si="3688"/>
        <v>0</v>
      </c>
      <c r="DR152" s="4">
        <f t="shared" si="3689"/>
        <v>0</v>
      </c>
      <c r="DS152" s="4">
        <f t="shared" si="3690"/>
        <v>0</v>
      </c>
      <c r="DT152" s="4">
        <f t="shared" si="3691"/>
        <v>0</v>
      </c>
      <c r="DU152" t="str">
        <f t="shared" si="3692"/>
        <v>0R</v>
      </c>
      <c r="DV152" t="str">
        <f t="shared" si="3693"/>
        <v>0R</v>
      </c>
      <c r="DW152" t="str">
        <f t="shared" si="3694"/>
        <v>0R</v>
      </c>
      <c r="DX152" t="str">
        <f t="shared" si="3695"/>
        <v>0S</v>
      </c>
      <c r="DY152" t="str">
        <f t="shared" si="3696"/>
        <v>0S</v>
      </c>
      <c r="DZ152" t="str">
        <f t="shared" si="3697"/>
        <v>0R</v>
      </c>
      <c r="EA152" t="str">
        <f t="shared" si="3698"/>
        <v>0L</v>
      </c>
      <c r="EB152" t="str">
        <f t="shared" si="3699"/>
        <v>0L</v>
      </c>
      <c r="EC152" t="str">
        <f t="shared" si="3700"/>
        <v>0R</v>
      </c>
      <c r="ED152">
        <f t="shared" si="3701"/>
        <v>0</v>
      </c>
      <c r="EE152">
        <f t="shared" si="3702"/>
        <v>0</v>
      </c>
      <c r="EF152">
        <f t="shared" si="3703"/>
        <v>0</v>
      </c>
      <c r="EG152">
        <f t="shared" si="3704"/>
        <v>0</v>
      </c>
      <c r="EH152">
        <f t="shared" si="3705"/>
        <v>0</v>
      </c>
      <c r="EI152">
        <f t="shared" si="3706"/>
        <v>0</v>
      </c>
      <c r="EJ152">
        <f t="shared" si="3707"/>
        <v>0</v>
      </c>
      <c r="EK152">
        <f t="shared" si="3708"/>
        <v>0</v>
      </c>
      <c r="EL152">
        <f t="shared" si="3709"/>
        <v>0</v>
      </c>
      <c r="EM152">
        <f t="shared" si="3710"/>
        <v>0</v>
      </c>
      <c r="EN152">
        <f t="shared" si="3711"/>
        <v>0</v>
      </c>
      <c r="EO152">
        <f t="shared" si="3712"/>
        <v>0</v>
      </c>
      <c r="EP152">
        <f t="shared" si="3713"/>
        <v>0</v>
      </c>
      <c r="EQ152">
        <f t="shared" si="3714"/>
        <v>0</v>
      </c>
      <c r="ER152">
        <f t="shared" si="3715"/>
        <v>0</v>
      </c>
      <c r="ES152">
        <f t="shared" si="3716"/>
        <v>0</v>
      </c>
      <c r="ET152">
        <f t="shared" si="3717"/>
        <v>0</v>
      </c>
      <c r="EU152">
        <f t="shared" si="3718"/>
        <v>0</v>
      </c>
      <c r="EV152">
        <f t="shared" si="3719"/>
        <v>0</v>
      </c>
      <c r="EW152">
        <f t="shared" si="3720"/>
        <v>0</v>
      </c>
      <c r="EX152">
        <f t="shared" si="3721"/>
        <v>0</v>
      </c>
      <c r="EY152">
        <f t="shared" si="3722"/>
        <v>0</v>
      </c>
      <c r="EZ152">
        <f t="shared" si="3723"/>
        <v>0</v>
      </c>
      <c r="FA152">
        <f t="shared" si="3724"/>
        <v>0</v>
      </c>
      <c r="FB152">
        <f t="shared" si="3725"/>
        <v>0</v>
      </c>
      <c r="FC152">
        <f t="shared" si="3726"/>
        <v>0</v>
      </c>
      <c r="FD152">
        <f t="shared" si="3727"/>
        <v>0</v>
      </c>
      <c r="FE152">
        <f t="shared" si="3728"/>
        <v>0</v>
      </c>
      <c r="FF152">
        <f t="shared" si="3729"/>
        <v>0</v>
      </c>
      <c r="FG152">
        <f t="shared" si="3730"/>
        <v>0</v>
      </c>
      <c r="FH152">
        <f t="shared" si="3731"/>
        <v>0</v>
      </c>
      <c r="FI152">
        <f t="shared" si="3732"/>
        <v>0</v>
      </c>
      <c r="FJ152">
        <f t="shared" si="3733"/>
        <v>0</v>
      </c>
      <c r="FK152">
        <f t="shared" si="3734"/>
        <v>0</v>
      </c>
      <c r="FL152">
        <f t="shared" si="3735"/>
        <v>0</v>
      </c>
      <c r="FM152">
        <f t="shared" si="3736"/>
        <v>0</v>
      </c>
      <c r="FN152">
        <f t="shared" si="3737"/>
        <v>0</v>
      </c>
      <c r="FO152">
        <f t="shared" si="3738"/>
        <v>0</v>
      </c>
      <c r="FP152">
        <f t="shared" si="3739"/>
        <v>0</v>
      </c>
      <c r="FQ152">
        <f t="shared" si="3740"/>
        <v>0</v>
      </c>
      <c r="FR152">
        <f t="shared" si="3741"/>
        <v>0</v>
      </c>
      <c r="FS152">
        <f t="shared" si="3742"/>
        <v>0</v>
      </c>
      <c r="FT152">
        <f t="shared" si="3743"/>
        <v>0</v>
      </c>
      <c r="FU152">
        <f t="shared" si="3744"/>
        <v>0</v>
      </c>
      <c r="FV152">
        <f t="shared" si="3745"/>
        <v>0</v>
      </c>
      <c r="FW152">
        <f t="shared" si="3746"/>
        <v>0</v>
      </c>
      <c r="FX152">
        <f t="shared" si="3747"/>
        <v>0</v>
      </c>
      <c r="FY152">
        <f t="shared" si="3748"/>
        <v>0</v>
      </c>
      <c r="FZ152">
        <f t="shared" si="3749"/>
        <v>0</v>
      </c>
      <c r="GA152">
        <f t="shared" si="3750"/>
        <v>0</v>
      </c>
      <c r="GB152">
        <f t="shared" si="3751"/>
        <v>0</v>
      </c>
      <c r="GC152">
        <f t="shared" si="3752"/>
        <v>0</v>
      </c>
      <c r="GD152">
        <f t="shared" si="3753"/>
        <v>0</v>
      </c>
      <c r="GE152">
        <f t="shared" si="3754"/>
        <v>0</v>
      </c>
      <c r="GF152">
        <f t="shared" si="3755"/>
        <v>0</v>
      </c>
      <c r="GG152">
        <f t="shared" si="3756"/>
        <v>0</v>
      </c>
      <c r="GH152">
        <f t="shared" si="3757"/>
        <v>0</v>
      </c>
      <c r="GI152">
        <f t="shared" si="3758"/>
        <v>0</v>
      </c>
      <c r="GJ152">
        <f t="shared" si="3759"/>
        <v>0</v>
      </c>
      <c r="GK152">
        <f t="shared" si="3760"/>
        <v>0</v>
      </c>
      <c r="GL152">
        <f t="shared" si="3761"/>
        <v>0</v>
      </c>
      <c r="GM152">
        <f t="shared" si="3762"/>
        <v>0</v>
      </c>
      <c r="GN152">
        <f t="shared" si="3763"/>
        <v>0</v>
      </c>
      <c r="GO152">
        <f t="shared" si="3764"/>
        <v>0</v>
      </c>
      <c r="GP152">
        <f t="shared" si="3765"/>
        <v>0</v>
      </c>
      <c r="GQ152">
        <f t="shared" si="3766"/>
        <v>0</v>
      </c>
      <c r="GR152">
        <f t="shared" si="3767"/>
        <v>0</v>
      </c>
      <c r="GS152">
        <f t="shared" si="3768"/>
        <v>0</v>
      </c>
      <c r="GT152">
        <f t="shared" si="3769"/>
        <v>0</v>
      </c>
      <c r="GU152">
        <f t="shared" si="3770"/>
        <v>0</v>
      </c>
      <c r="GV152">
        <f t="shared" si="3771"/>
        <v>0</v>
      </c>
      <c r="GW152">
        <f t="shared" si="3772"/>
        <v>0</v>
      </c>
      <c r="GX152">
        <f t="shared" si="3773"/>
        <v>0</v>
      </c>
      <c r="GY152">
        <f t="shared" si="3774"/>
        <v>0</v>
      </c>
      <c r="GZ152">
        <f t="shared" si="3775"/>
        <v>0</v>
      </c>
      <c r="HA152">
        <f t="shared" si="3776"/>
        <v>0</v>
      </c>
      <c r="HB152" s="176" t="s">
        <v>265</v>
      </c>
      <c r="HC152" s="89">
        <f t="shared" si="3777"/>
        <v>334.00854270611757</v>
      </c>
      <c r="HD152" s="89">
        <f t="shared" si="3778"/>
        <v>85.313386959801377</v>
      </c>
      <c r="HE152" s="89">
        <f t="shared" si="3779"/>
        <v>113.67220721272099</v>
      </c>
      <c r="HF152" s="89">
        <f t="shared" si="3780"/>
        <v>0</v>
      </c>
      <c r="HH152" s="88">
        <f t="shared" si="3781"/>
        <v>532.99413687863989</v>
      </c>
      <c r="HI152" s="88">
        <f t="shared" si="3782"/>
        <v>56.836103606360496</v>
      </c>
      <c r="HK152">
        <f>IFERROR(VLOOKUP(_xlfn.NUMBERVALUE(MID(L152, SEARCH("!", L152)+1, SEARCH("+", L152)-SEARCH("!", L152)-1)), Rankings!$A$2:$BK$161, 63, FALSE),0)</f>
        <v>69.3235115295616</v>
      </c>
      <c r="HL152">
        <f>IFERROR(VLOOKUP(_xlfn.NUMBERVALUE(MID(M152, SEARCH("!", M152)+1, SEARCH("+", M152)-SEARCH("!", M152)-1)), Rankings!$A$2:$BK$161, 63, FALSE),0)</f>
        <v>81.818382557243552</v>
      </c>
      <c r="HM152">
        <f>IFERROR(VLOOKUP(_xlfn.NUMBERVALUE(MID(N152, SEARCH("!", N152)+1, SEARCH("+", N152)-SEARCH("!", N152)-1)), Rankings!$A$2:$BK$161, 63, FALSE),0)</f>
        <v>57.123961342687494</v>
      </c>
      <c r="HN152">
        <f>IFERROR(VLOOKUP(_xlfn.NUMBERVALUE(MID(O152, SEARCH("!", O152)+1, SEARCH("+", O152)-SEARCH("!", O152)-1)), Rankings!$A$2:$BK$161, 63, FALSE),0)</f>
        <v>54.132469507511118</v>
      </c>
      <c r="HO152">
        <f>IFERROR(VLOOKUP(_xlfn.NUMBERVALUE(MID(P152, SEARCH("!", P152)+1, SEARCH("+", P152)-SEARCH("!", P152)-1)), Rankings!$A$2:$BK$161, 63, FALSE),0)</f>
        <v>59.539737705209873</v>
      </c>
      <c r="HP152">
        <f>IFERROR(VLOOKUP(_xlfn.NUMBERVALUE(MID(Q152, SEARCH("!", Q152)+1, SEARCH("+", Q152)-SEARCH("!", Q152)-1)), Rankings!$A$2:$BK$161, 63, FALSE),0)</f>
        <v>71.610217769113774</v>
      </c>
      <c r="HQ152">
        <f>IFERROR(VLOOKUP(_xlfn.NUMBERVALUE(MID(R152, SEARCH("!", R152)+1, SEARCH("+", R152)-SEARCH("!", R152)-1)), Rankings!$A$2:$BK$161, 63, FALSE),0)</f>
        <v>50.070034591034428</v>
      </c>
      <c r="HR152">
        <f>IFERROR(VLOOKUP(_xlfn.NUMBERVALUE(MID(S152, SEARCH("!", S152)+1, SEARCH("+", S152)-SEARCH("!", S152)-1)), Rankings!$A$2:$BK$161, 63, FALSE),0)</f>
        <v>35.243352368766949</v>
      </c>
      <c r="HS152">
        <f>IFERROR(VLOOKUP(_xlfn.NUMBERVALUE(MID(T152, SEARCH("!", T152)+1, SEARCH("+", T152)-SEARCH("!", T152)-1)), Rankings!$A$2:$BK$161, 63, FALSE),0)</f>
        <v>54.132469507511118</v>
      </c>
      <c r="HT152">
        <f>IFERROR(VLOOKUP(_xlfn.NUMBERVALUE(MID(U152, SEARCH("!", U152)+1, SEARCH("+", U152)-SEARCH("!", U152)-1)), Rankings!$A$2:$BK$161, 63, FALSE),0)</f>
        <v>0</v>
      </c>
      <c r="HU152">
        <f>IFERROR(VLOOKUP(_xlfn.NUMBERVALUE(MID(V152, SEARCH("!", V152)+1, SEARCH("+", V152)-SEARCH("!", V152)-1)), Rankings!$A$2:$BK$161, 63, FALSE),0)</f>
        <v>0</v>
      </c>
      <c r="HV152">
        <f>IFERROR(VLOOKUP(_xlfn.NUMBERVALUE(MID(W152, SEARCH("!", W152)+1, SEARCH("+", W152)-SEARCH("!", W152)-1)), Rankings!$A$2:$BK$161, 63, FALSE),0)</f>
        <v>0</v>
      </c>
      <c r="HW152">
        <f>IFERROR(VLOOKUP(_xlfn.NUMBERVALUE(MID(X152, SEARCH("!", X152)+1, SEARCH("+", X152)-SEARCH("!", X152)-1)), Rankings!$A$2:$BK$161, 63, FALSE),0)</f>
        <v>0</v>
      </c>
      <c r="HX152">
        <f>IFERROR(VLOOKUP(_xlfn.NUMBERVALUE(MID(Y152, SEARCH("!", Y152)+1, SEARCH("+", Y152)-SEARCH("!", Y152)-1)), Rankings!$A$2:$BK$161, 63, FALSE),0)</f>
        <v>0</v>
      </c>
      <c r="HY152">
        <f>IFERROR(VLOOKUP(_xlfn.NUMBERVALUE(MID(Z152, SEARCH("!", Z152)+1, SEARCH("+", Z152)-SEARCH("!", Z152)-1)), Rankings!$A$2:$BK$161, 63, FALSE),0)</f>
        <v>0</v>
      </c>
      <c r="HZ152">
        <f>IFERROR(VLOOKUP(_xlfn.NUMBERVALUE(MID(AA152, SEARCH("!", AA152)+1, SEARCH("+", AA152)-SEARCH("!", AA152)-1)), Rankings!$A$2:$BK$161, 63, FALSE),0)</f>
        <v>0</v>
      </c>
      <c r="IA152">
        <f>IFERROR(VLOOKUP(_xlfn.NUMBERVALUE(MID(AB152, SEARCH("!", AB152)+1, SEARCH("+", AB152)-SEARCH("!", AB152)-1)), Rankings!$A$2:$BK$161, 63, FALSE),0)</f>
        <v>0</v>
      </c>
      <c r="IB152">
        <f>IFERROR(VLOOKUP(_xlfn.NUMBERVALUE(MID(AC152, SEARCH("!", AC152)+1, SEARCH("+", AC152)-SEARCH("!", AC152)-1)), Rankings!$A$2:$BK$161, 63, FALSE),0)</f>
        <v>0</v>
      </c>
      <c r="IC152">
        <f>IFERROR(VLOOKUP(_xlfn.NUMBERVALUE(MID(AD152, SEARCH("!", AD152)+1, SEARCH("+", AD152)-SEARCH("!", AD152)-1)), Rankings!$A$2:$BK$161, 63, FALSE),0)</f>
        <v>0</v>
      </c>
      <c r="ID152">
        <f>IFERROR(VLOOKUP(_xlfn.NUMBERVALUE(MID(AE152, SEARCH("!", AE152)+1, SEARCH("+", AE152)-SEARCH("!", AE152)-1)), Rankings!$A$2:$BK$161, 63, FALSE),0)</f>
        <v>0</v>
      </c>
      <c r="IE152">
        <f>IFERROR(VLOOKUP(_xlfn.NUMBERVALUE(MID(AF152, SEARCH("!", AF152)+1, SEARCH("+", AF152)-SEARCH("!", AF152)-1)), Rankings!$A$2:$BK$161, 63, FALSE),0)</f>
        <v>0</v>
      </c>
      <c r="IF152">
        <f>IFERROR(VLOOKUP(_xlfn.NUMBERVALUE(MID(AG152, SEARCH("!", AG152)+1, SEARCH("+", AG152)-SEARCH("!", AG152)-1)), Rankings!$A$2:$BK$161, 63, FALSE),0)</f>
        <v>0</v>
      </c>
      <c r="IG152">
        <f>IFERROR(VLOOKUP(_xlfn.NUMBERVALUE(MID(AH152, SEARCH("!", AH152)+1, SEARCH("+", AH152)-SEARCH("!", AH152)-1)), Rankings!$A$2:$BK$161, 63, FALSE),0)</f>
        <v>0</v>
      </c>
      <c r="IH152">
        <f>IFERROR(VLOOKUP(_xlfn.NUMBERVALUE(MID(AI152, SEARCH("!", AI152)+1, SEARCH("+", AI152)-SEARCH("!", AI152)-1)), Rankings!$A$2:$BK$161, 63, FALSE),0)</f>
        <v>0</v>
      </c>
      <c r="II152">
        <f>IFERROR(VLOOKUP(_xlfn.NUMBERVALUE(MID(AJ152, SEARCH("!", AJ152)+1, SEARCH("+", AJ152)-SEARCH("!", AJ152)-1)), Rankings!$A$2:$BK$161, 63, FALSE),0)</f>
        <v>0</v>
      </c>
      <c r="IJ152">
        <f>IFERROR(VLOOKUP(_xlfn.NUMBERVALUE(MID(AK152, SEARCH("!", AK152)+1, SEARCH("+", AK152)-SEARCH("!", AK152)-1)), Rankings!$A$2:$BK$161, 63, FALSE),0)</f>
        <v>0</v>
      </c>
      <c r="IK152">
        <f>IFERROR(VLOOKUP(_xlfn.NUMBERVALUE(MID(AL152, SEARCH("!", AL152)+1, SEARCH("+", AL152)-SEARCH("!", AL152)-1)), Rankings!$A$2:$BK$161, 63, FALSE),0)</f>
        <v>0</v>
      </c>
      <c r="IL152">
        <f>IFERROR(VLOOKUP(_xlfn.NUMBERVALUE(MID(AM152, SEARCH("!", AM152)+1, SEARCH("+", AM152)-SEARCH("!", AM152)-1)), Rankings!$A$2:$BK$161, 63, FALSE),0)</f>
        <v>0</v>
      </c>
      <c r="IM152">
        <f>IFERROR(VLOOKUP(_xlfn.NUMBERVALUE(MID(AN152, SEARCH("!", AN152)+1, SEARCH("+", AN152)-SEARCH("!", AN152)-1)), Rankings!$A$2:$BK$161, 63, FALSE),0)</f>
        <v>0</v>
      </c>
      <c r="IN152">
        <f>IFERROR(VLOOKUP(_xlfn.NUMBERVALUE(MID(AO152, SEARCH("!", AO152)+1, SEARCH("+", AO152)-SEARCH("!", AO152)-1)), Rankings!$A$2:$BK$161, 63, FALSE),0)</f>
        <v>0</v>
      </c>
      <c r="IO152">
        <f>IFERROR(VLOOKUP(_xlfn.NUMBERVALUE(MID(AP152, SEARCH("!", AP152)+1, SEARCH("+", AP152)-SEARCH("!", AP152)-1)), Rankings!$A$2:$BK$161, 63, FALSE),0)</f>
        <v>0</v>
      </c>
      <c r="IP152">
        <f>IFERROR(VLOOKUP(_xlfn.NUMBERVALUE(MID(AQ152, SEARCH("!", AQ152)+1, SEARCH("+", AQ152)-SEARCH("!", AQ152)-1)), Rankings!$A$2:$BK$161, 63, FALSE),0)</f>
        <v>0</v>
      </c>
      <c r="IQ152">
        <f>IFERROR(VLOOKUP(_xlfn.NUMBERVALUE(MID(AR152, SEARCH("!", AR152)+1, SEARCH("+", AR152)-SEARCH("!", AR152)-1)), Rankings!$A$2:$BK$161, 63, FALSE),0)</f>
        <v>0</v>
      </c>
      <c r="IR152">
        <f>IFERROR(VLOOKUP(_xlfn.NUMBERVALUE(MID(AS152, SEARCH("!", AS152)+1, SEARCH("+", AS152)-SEARCH("!", AS152)-1)), Rankings!$A$2:$BK$161, 63, FALSE),0)</f>
        <v>0</v>
      </c>
      <c r="IS152">
        <f>IFERROR(VLOOKUP(_xlfn.NUMBERVALUE(MID(AT152, SEARCH("!", AT152)+1, SEARCH("+", AT152)-SEARCH("!", AT152)-1)), Rankings!$A$2:$BK$161, 63, FALSE),0)</f>
        <v>0</v>
      </c>
      <c r="IT152">
        <f>IFERROR(VLOOKUP(_xlfn.NUMBERVALUE(MID(AU152, SEARCH("!", AU152)+1, SEARCH("+", AU152)-SEARCH("!", AU152)-1)), Rankings!$A$2:$BK$161, 63, FALSE),0)</f>
        <v>0</v>
      </c>
      <c r="IU152">
        <f>IFERROR(VLOOKUP(_xlfn.NUMBERVALUE(MID(AV152, SEARCH("!", AV152)+1, SEARCH("+", AV152)-SEARCH("!", AV152)-1)), Rankings!$A$2:$BK$161, 63, FALSE),0)</f>
        <v>0</v>
      </c>
      <c r="IV152">
        <f>IFERROR(VLOOKUP(_xlfn.NUMBERVALUE(MID(AW152, SEARCH("!", AW152)+1, SEARCH("+", AW152)-SEARCH("!", AW152)-1)), Rankings!$A$2:$BK$161, 63, FALSE),0)</f>
        <v>0</v>
      </c>
      <c r="IW152">
        <f>IFERROR(VLOOKUP(_xlfn.NUMBERVALUE(MID(AX152, SEARCH("!", AX152)+1, SEARCH("+", AX152)-SEARCH("!", AX152)-1)), Rankings!$A$2:$BK$161, 63, FALSE),0)</f>
        <v>0</v>
      </c>
      <c r="IX152">
        <f>IFERROR(VLOOKUP(_xlfn.NUMBERVALUE(MID(AY152, SEARCH("!", AY152)+1, SEARCH("+", AY152)-SEARCH("!", AY152)-1)), Rankings!$A$2:$BK$161, 63, FALSE),0)</f>
        <v>0</v>
      </c>
      <c r="IY152">
        <f>IFERROR(VLOOKUP(_xlfn.NUMBERVALUE(MID(AZ152, SEARCH("!", AZ152)+1, SEARCH("+", AZ152)-SEARCH("!", AZ152)-1)), Rankings!$A$2:$BK$161, 63, FALSE),0)</f>
        <v>0</v>
      </c>
      <c r="IZ152">
        <f>IFERROR(VLOOKUP(_xlfn.NUMBERVALUE(MID(BA152, SEARCH("!", BA152)+1, SEARCH("+", BA152)-SEARCH("!", BA152)-1)), Rankings!$A$2:$BK$161, 63, FALSE),0)</f>
        <v>0</v>
      </c>
      <c r="JA152">
        <f>IFERROR(VLOOKUP(_xlfn.NUMBERVALUE(MID(BB152, SEARCH("!", BB152)+1, SEARCH("+", BB152)-SEARCH("!", BB152)-1)), Rankings!$A$2:$BK$161, 63, FALSE),0)</f>
        <v>0</v>
      </c>
      <c r="JB152">
        <f>IFERROR(VLOOKUP(_xlfn.NUMBERVALUE(MID(BC152, SEARCH("!", BC152)+1, SEARCH("+", BC152)-SEARCH("!", BC152)-1)), Rankings!$A$2:$BK$161, 63, FALSE),0)</f>
        <v>0</v>
      </c>
      <c r="JC152">
        <f>IFERROR(VLOOKUP(_xlfn.NUMBERVALUE(MID(BD152, SEARCH("!", BD152)+1, SEARCH("+", BD152)-SEARCH("!", BD152)-1)), Rankings!$A$2:$BK$161, 63, FALSE),0)</f>
        <v>0</v>
      </c>
      <c r="JD152">
        <f>IFERROR(VLOOKUP(_xlfn.NUMBERVALUE(MID(BE152, SEARCH("!", BE152)+1, SEARCH("+", BE152)-SEARCH("!", BE152)-1)), Rankings!$A$2:$BK$161, 63, FALSE),0)</f>
        <v>0</v>
      </c>
      <c r="JE152">
        <f>IFERROR(VLOOKUP(_xlfn.NUMBERVALUE(MID(BF152, SEARCH("!", BF152)+1, SEARCH("+", BF152)-SEARCH("!", BF152)-1)), Rankings!$A$2:$BK$161, 63, FALSE),0)</f>
        <v>0</v>
      </c>
      <c r="JF152">
        <f>IFERROR(VLOOKUP(_xlfn.NUMBERVALUE(MID(BG152, SEARCH("!", BG152)+1, SEARCH("+", BG152)-SEARCH("!", BG152)-1)), Rankings!$A$2:$BK$161, 63, FALSE),0)</f>
        <v>0</v>
      </c>
      <c r="JG152">
        <f>IFERROR(VLOOKUP(_xlfn.NUMBERVALUE(MID(BH152, SEARCH("!", BH152)+1, SEARCH("+", BH152)-SEARCH("!", BH152)-1)), Rankings!$A$2:$BK$161, 63, FALSE),0)</f>
        <v>0</v>
      </c>
      <c r="JH152">
        <f>IFERROR(VLOOKUP(_xlfn.NUMBERVALUE(MID(BI152, SEARCH("!", BI152)+1, SEARCH("+", BI152)-SEARCH("!", BI152)-1)), Rankings!$A$2:$BK$161, 63, FALSE),0)</f>
        <v>0</v>
      </c>
      <c r="JI152">
        <f>IFERROR(VLOOKUP(_xlfn.NUMBERVALUE(MID(BJ152, SEARCH("!", BJ152)+1, SEARCH("+", BJ152)-SEARCH("!", BJ152)-1)), Rankings!$A$2:$BK$161, 63, FALSE),0)</f>
        <v>0</v>
      </c>
      <c r="JJ152">
        <f>IFERROR(VLOOKUP(_xlfn.NUMBERVALUE(MID(BK152, SEARCH("!", BK152)+1, SEARCH("+", BK152)-SEARCH("!", BK152)-1)), Rankings!$A$2:$BK$161, 63, FALSE),0)</f>
        <v>0</v>
      </c>
      <c r="JK152">
        <f>IFERROR(VLOOKUP(_xlfn.NUMBERVALUE(MID(BL152, SEARCH("!", BL152)+1, SEARCH("+", BL152)-SEARCH("!", BL152)-1)), Rankings!$A$2:$BK$161, 63, FALSE),0)</f>
        <v>0</v>
      </c>
      <c r="JL152">
        <f>IFERROR(VLOOKUP(_xlfn.NUMBERVALUE(MID(BM152, SEARCH("!", BM152)+1, SEARCH("+", BM152)-SEARCH("!", BM152)-1)), Rankings!$A$2:$BK$161, 63, FALSE),0)</f>
        <v>0</v>
      </c>
      <c r="JM152">
        <f>IFERROR(VLOOKUP(_xlfn.NUMBERVALUE(MID(BN152, SEARCH("!", BN152)+1, SEARCH("+", BN152)-SEARCH("!", BN152)-1)), Rankings!$A$2:$BK$161, 63, FALSE),0)</f>
        <v>0</v>
      </c>
      <c r="JN152">
        <f>IFERROR(VLOOKUP(_xlfn.NUMBERVALUE(MID(BO152, SEARCH("!", BO152)+1, SEARCH("+", BO152)-SEARCH("!", BO152)-1)), Rankings!$A$2:$BK$161, 63, FALSE),0)</f>
        <v>0</v>
      </c>
      <c r="JO152">
        <f>IFERROR(VLOOKUP(_xlfn.NUMBERVALUE(MID(BP152, SEARCH("!", BP152)+1, SEARCH("+", BP152)-SEARCH("!", BP152)-1)), Rankings!$A$2:$BK$161, 63, FALSE),0)</f>
        <v>0</v>
      </c>
      <c r="JP152">
        <f>IFERROR(VLOOKUP(_xlfn.NUMBERVALUE(MID(BQ152, SEARCH("!", BQ152)+1, SEARCH("+", BQ152)-SEARCH("!", BQ152)-1)), Rankings!$A$2:$BK$161, 63, FALSE),0)</f>
        <v>0</v>
      </c>
      <c r="JQ152">
        <f>IFERROR(VLOOKUP(_xlfn.NUMBERVALUE(MID(BR152, SEARCH("!", BR152)+1, SEARCH("+", BR152)-SEARCH("!", BR152)-1)), Rankings!$A$2:$BK$161, 63, FALSE),0)</f>
        <v>0</v>
      </c>
      <c r="JR152">
        <f>IFERROR(VLOOKUP(_xlfn.NUMBERVALUE(MID(BS152, SEARCH("!", BS152)+1, SEARCH("+", BS152)-SEARCH("!", BS152)-1)), Rankings!$A$2:$BK$161, 63, FALSE),0)</f>
        <v>0</v>
      </c>
      <c r="JS152">
        <f>IFERROR(VLOOKUP(_xlfn.NUMBERVALUE(MID(BT152, SEARCH("!", BT152)+1, SEARCH("+", BT152)-SEARCH("!", BT152)-1)), Rankings!$A$2:$BK$161, 63, FALSE),0)</f>
        <v>0</v>
      </c>
      <c r="JT152">
        <f>IFERROR(VLOOKUP(_xlfn.NUMBERVALUE(MID(BU152, SEARCH("!", BU152)+1, SEARCH("+", BU152)-SEARCH("!", BU152)-1)), Rankings!$A$2:$BK$161, 63, FALSE),0)</f>
        <v>0</v>
      </c>
      <c r="JU152">
        <f>IFERROR(VLOOKUP(_xlfn.NUMBERVALUE(MID(BV152, SEARCH("!", BV152)+1, SEARCH("+", BV152)-SEARCH("!", BV152)-1)), Rankings!$A$2:$BK$161, 63, FALSE),0)</f>
        <v>0</v>
      </c>
      <c r="JV152">
        <f>IFERROR(VLOOKUP(_xlfn.NUMBERVALUE(MID(BW152, SEARCH("!", BW152)+1, SEARCH("+", BW152)-SEARCH("!", BW152)-1)), Rankings!$A$2:$BK$161, 63, FALSE),0)</f>
        <v>0</v>
      </c>
      <c r="JW152">
        <f>IFERROR(VLOOKUP(_xlfn.NUMBERVALUE(MID(BX152, SEARCH("!", BX152)+1, SEARCH("+", BX152)-SEARCH("!", BX152)-1)), Rankings!$A$2:$BK$161, 63, FALSE),0)</f>
        <v>0</v>
      </c>
      <c r="JX152">
        <f>IFERROR(VLOOKUP(_xlfn.NUMBERVALUE(MID(BY152, SEARCH("!", BY152)+1, SEARCH("+", BY152)-SEARCH("!", BY152)-1)), Rankings!$A$2:$BK$161, 63, FALSE),0)</f>
        <v>0</v>
      </c>
      <c r="JY152">
        <f>IFERROR(VLOOKUP(_xlfn.NUMBERVALUE(MID(BZ152, SEARCH("!", BZ152)+1, SEARCH("+", BZ152)-SEARCH("!", BZ152)-1)), Rankings!$A$2:$BK$161, 63, FALSE),0)</f>
        <v>0</v>
      </c>
      <c r="JZ152">
        <f>IFERROR(VLOOKUP(_xlfn.NUMBERVALUE(MID(CA152, SEARCH("!", CA152)+1, SEARCH("+", CA152)-SEARCH("!", CA152)-1)), Rankings!$A$2:$BK$161, 63, FALSE),0)</f>
        <v>0</v>
      </c>
      <c r="KA152">
        <f>IFERROR(VLOOKUP(_xlfn.NUMBERVALUE(MID(CB152, SEARCH("!", CB152)+1, SEARCH("+", CB152)-SEARCH("!", CB152)-1)), Rankings!$A$2:$BK$161, 63, FALSE),0)</f>
        <v>0</v>
      </c>
      <c r="KB152">
        <f>IFERROR(VLOOKUP(_xlfn.NUMBERVALUE(MID(CC152, SEARCH("!", CC152)+1, SEARCH("+", CC152)-SEARCH("!", CC152)-1)), Rankings!$A$2:$BK$161, 63, FALSE),0)</f>
        <v>0</v>
      </c>
      <c r="KC152">
        <f>IFERROR(VLOOKUP(_xlfn.NUMBERVALUE(MID(CD152, SEARCH("!", CD152)+1, SEARCH("+", CD152)-SEARCH("!", CD152)-1)), Rankings!$A$2:$BK$161, 63, FALSE),0)</f>
        <v>0</v>
      </c>
      <c r="KD152">
        <f>IFERROR(VLOOKUP(_xlfn.NUMBERVALUE(MID(CE152, SEARCH("!", CE152)+1, SEARCH("+", CE152)-SEARCH("!", CE152)-1)), Rankings!$A$2:$BK$161, 63, FALSE),0)</f>
        <v>0</v>
      </c>
      <c r="KE152">
        <f>IFERROR(VLOOKUP(_xlfn.NUMBERVALUE(MID(CF152, SEARCH("!", CF152)+1, SEARCH("+", CF152)-SEARCH("!", CF152)-1)), Rankings!$A$2:$BK$161, 63, FALSE),0)</f>
        <v>0</v>
      </c>
      <c r="KF152">
        <f>IFERROR(VLOOKUP(_xlfn.NUMBERVALUE(MID(CG152, SEARCH("!", CG152)+1, SEARCH("+", CG152)-SEARCH("!", CG152)-1)), Rankings!$A$2:$BK$161, 63, FALSE),0)</f>
        <v>0</v>
      </c>
      <c r="KG152">
        <f>IFERROR(VLOOKUP(_xlfn.NUMBERVALUE(MID(CH152, SEARCH("!", CH152)+1, SEARCH("+", CH152)-SEARCH("!", CH152)-1)), Rankings!$A$2:$BK$161, 63, FALSE),0)</f>
        <v>0</v>
      </c>
      <c r="KH152">
        <f>IFERROR(VLOOKUP(_xlfn.NUMBERVALUE(MID(CI152, SEARCH("!", CI152)+1, SEARCH("+", CI152)-SEARCH("!", CI152)-1)), Rankings!$A$2:$BK$161, 63, FALSE),0)</f>
        <v>0</v>
      </c>
      <c r="KI152">
        <f>IFERROR(VLOOKUP(_xlfn.NUMBERVALUE(MID(CJ152, SEARCH("!", CJ152)+1, SEARCH("+", CJ152)-SEARCH("!", CJ152)-1)), Rankings!$A$2:$BK$161, 63, FALSE),0)</f>
        <v>0</v>
      </c>
      <c r="KJ152">
        <f>IFERROR(VLOOKUP(_xlfn.NUMBERVALUE(MID(CK152, SEARCH("!", CK152)+1, SEARCH("+", CK152)-SEARCH("!", CK152)-1)), Rankings!$A$2:$BK$161, 63, FALSE),0)</f>
        <v>0</v>
      </c>
      <c r="KK152">
        <f>IFERROR(VLOOKUP(_xlfn.NUMBERVALUE(MID(CL152, SEARCH("!", CL152)+1, SEARCH("+", CL152)-SEARCH("!", CL152)-1)), Rankings!$A$2:$BK$161, 63, FALSE),0)</f>
        <v>0</v>
      </c>
      <c r="KL152">
        <f>IFERROR(VLOOKUP(_xlfn.NUMBERVALUE(MID(CM152, SEARCH("!", CM152)+1, SEARCH("+", CM152)-SEARCH("!", CM152)-1)), Rankings!$A$2:$BK$161, 63, FALSE),0)</f>
        <v>0</v>
      </c>
      <c r="KM152">
        <f>IFERROR(VLOOKUP(_xlfn.NUMBERVALUE(MID(CN152, SEARCH("!", CN152)+1, SEARCH("+", CN152)-SEARCH("!", CN152)-1)), Rankings!$A$2:$BK$161, 63, FALSE),0)</f>
        <v>0</v>
      </c>
      <c r="KN152">
        <f>IFERROR(VLOOKUP(_xlfn.NUMBERVALUE(MID(CO152, SEARCH("!", CO152)+1, SEARCH("+", CO152)-SEARCH("!", CO152)-1)), Rankings!$A$2:$BK$161, 63, FALSE),0)</f>
        <v>0</v>
      </c>
      <c r="KO152">
        <f>IFERROR(VLOOKUP(_xlfn.NUMBERVALUE(MID(CP152, SEARCH("!", CP152)+1, SEARCH("+", CP152)-SEARCH("!", CP152)-1)), Rankings!$A$2:$BK$161, 63, FALSE),0)</f>
        <v>0</v>
      </c>
      <c r="KP152">
        <f>IFERROR(VLOOKUP(_xlfn.NUMBERVALUE(MID(CQ152, SEARCH("!", CQ152)+1, SEARCH("+", CQ152)-SEARCH("!", CQ152)-1)), Rankings!$A$2:$BK$161, 63, FALSE),0)</f>
        <v>0</v>
      </c>
      <c r="KQ152">
        <f>IFERROR(VLOOKUP(_xlfn.NUMBERVALUE(MID(CR152, SEARCH("!", CR152)+1, SEARCH("+", CR152)-SEARCH("!", CR152)-1)), Rankings!$A$2:$BK$161, 63, FALSE),0)</f>
        <v>0</v>
      </c>
      <c r="KS152" s="4">
        <f t="shared" si="3783"/>
        <v>114</v>
      </c>
      <c r="KT152" s="4">
        <f t="shared" si="3784"/>
        <v>61</v>
      </c>
      <c r="KU152" s="4">
        <f t="shared" si="3785"/>
        <v>62</v>
      </c>
      <c r="KV152" s="4">
        <f t="shared" si="3786"/>
        <v>0</v>
      </c>
      <c r="KY152" s="4">
        <f t="shared" si="3787"/>
        <v>237</v>
      </c>
      <c r="KZ152" s="4"/>
      <c r="LB152">
        <f t="shared" si="3788"/>
        <v>27</v>
      </c>
      <c r="LC152">
        <f t="shared" si="3789"/>
        <v>30</v>
      </c>
      <c r="LD152">
        <f t="shared" si="3790"/>
        <v>24</v>
      </c>
      <c r="LE152">
        <f t="shared" si="3791"/>
        <v>28</v>
      </c>
      <c r="LF152">
        <f t="shared" si="3792"/>
        <v>34</v>
      </c>
      <c r="LG152">
        <f t="shared" si="3793"/>
        <v>22</v>
      </c>
      <c r="LH152">
        <f t="shared" si="3794"/>
        <v>23</v>
      </c>
      <c r="LI152">
        <f t="shared" si="3795"/>
        <v>38</v>
      </c>
      <c r="LJ152">
        <f t="shared" si="3796"/>
        <v>11</v>
      </c>
      <c r="LK152">
        <f t="shared" si="3797"/>
        <v>0</v>
      </c>
      <c r="LL152">
        <f t="shared" si="3798"/>
        <v>0</v>
      </c>
      <c r="LM152">
        <f t="shared" si="3799"/>
        <v>0</v>
      </c>
      <c r="LN152">
        <f t="shared" si="3800"/>
        <v>0</v>
      </c>
      <c r="LO152">
        <f t="shared" si="3801"/>
        <v>0</v>
      </c>
      <c r="LP152">
        <f t="shared" si="3802"/>
        <v>0</v>
      </c>
      <c r="LQ152">
        <f t="shared" si="3803"/>
        <v>0</v>
      </c>
      <c r="LR152">
        <f t="shared" si="3804"/>
        <v>0</v>
      </c>
      <c r="LS152">
        <f t="shared" si="3805"/>
        <v>0</v>
      </c>
      <c r="LT152">
        <f t="shared" si="3806"/>
        <v>0</v>
      </c>
      <c r="LU152">
        <f t="shared" si="3807"/>
        <v>0</v>
      </c>
      <c r="LV152">
        <f t="shared" si="3808"/>
        <v>0</v>
      </c>
      <c r="LW152">
        <f t="shared" si="3809"/>
        <v>0</v>
      </c>
      <c r="LX152">
        <f t="shared" si="3810"/>
        <v>0</v>
      </c>
      <c r="LY152">
        <f t="shared" si="3811"/>
        <v>0</v>
      </c>
      <c r="LZ152">
        <f t="shared" si="3812"/>
        <v>0</v>
      </c>
      <c r="MA152">
        <f t="shared" si="3813"/>
        <v>0</v>
      </c>
      <c r="MB152">
        <f t="shared" si="3814"/>
        <v>0</v>
      </c>
      <c r="MC152">
        <f t="shared" si="3815"/>
        <v>0</v>
      </c>
      <c r="MD152">
        <f t="shared" si="3816"/>
        <v>0</v>
      </c>
      <c r="ME152">
        <f t="shared" si="3817"/>
        <v>0</v>
      </c>
      <c r="MF152">
        <f t="shared" si="3818"/>
        <v>0</v>
      </c>
      <c r="MG152">
        <f t="shared" si="3819"/>
        <v>0</v>
      </c>
      <c r="MH152">
        <f t="shared" si="3820"/>
        <v>0</v>
      </c>
      <c r="MI152">
        <f t="shared" si="3821"/>
        <v>0</v>
      </c>
      <c r="MJ152">
        <f t="shared" si="3822"/>
        <v>0</v>
      </c>
      <c r="MK152">
        <f t="shared" si="3823"/>
        <v>0</v>
      </c>
      <c r="ML152">
        <f t="shared" si="3824"/>
        <v>0</v>
      </c>
      <c r="MM152">
        <f t="shared" si="3825"/>
        <v>0</v>
      </c>
      <c r="MN152">
        <f t="shared" si="3826"/>
        <v>0</v>
      </c>
      <c r="MO152">
        <f t="shared" si="3827"/>
        <v>0</v>
      </c>
      <c r="MP152">
        <f t="shared" si="3828"/>
        <v>0</v>
      </c>
      <c r="MQ152">
        <f t="shared" si="3829"/>
        <v>0</v>
      </c>
      <c r="MR152">
        <f t="shared" si="3830"/>
        <v>0</v>
      </c>
      <c r="MS152">
        <f t="shared" si="3831"/>
        <v>0</v>
      </c>
      <c r="MT152">
        <f t="shared" si="3832"/>
        <v>0</v>
      </c>
      <c r="MU152">
        <f t="shared" si="3833"/>
        <v>0</v>
      </c>
      <c r="MV152">
        <f t="shared" si="3834"/>
        <v>0</v>
      </c>
      <c r="MW152">
        <f t="shared" si="3835"/>
        <v>0</v>
      </c>
      <c r="MX152">
        <f t="shared" si="3836"/>
        <v>0</v>
      </c>
      <c r="MY152">
        <f t="shared" si="3837"/>
        <v>0</v>
      </c>
      <c r="MZ152">
        <f t="shared" si="3838"/>
        <v>0</v>
      </c>
      <c r="NA152">
        <f t="shared" si="3839"/>
        <v>0</v>
      </c>
      <c r="NB152">
        <f t="shared" si="3840"/>
        <v>0</v>
      </c>
      <c r="NC152">
        <f t="shared" si="3841"/>
        <v>0</v>
      </c>
      <c r="ND152">
        <f t="shared" si="3842"/>
        <v>0</v>
      </c>
      <c r="NE152">
        <f t="shared" si="3843"/>
        <v>0</v>
      </c>
      <c r="NF152">
        <f t="shared" si="3844"/>
        <v>0</v>
      </c>
      <c r="NG152">
        <f t="shared" si="3845"/>
        <v>0</v>
      </c>
      <c r="NH152">
        <f t="shared" si="3846"/>
        <v>0</v>
      </c>
      <c r="NI152">
        <f t="shared" si="3847"/>
        <v>0</v>
      </c>
      <c r="NJ152">
        <f t="shared" si="3848"/>
        <v>0</v>
      </c>
      <c r="NK152">
        <f t="shared" si="3849"/>
        <v>0</v>
      </c>
      <c r="NL152">
        <f t="shared" si="3850"/>
        <v>0</v>
      </c>
      <c r="NM152">
        <f t="shared" si="3851"/>
        <v>0</v>
      </c>
      <c r="NN152">
        <f t="shared" si="3852"/>
        <v>0</v>
      </c>
      <c r="NO152">
        <f t="shared" si="3853"/>
        <v>0</v>
      </c>
      <c r="NP152">
        <f t="shared" si="3854"/>
        <v>0</v>
      </c>
      <c r="NQ152">
        <f t="shared" si="3855"/>
        <v>0</v>
      </c>
      <c r="NR152">
        <f t="shared" si="3856"/>
        <v>0</v>
      </c>
      <c r="NS152">
        <f t="shared" si="3857"/>
        <v>0</v>
      </c>
      <c r="NT152">
        <f t="shared" si="3858"/>
        <v>0</v>
      </c>
      <c r="NU152">
        <f t="shared" si="3859"/>
        <v>0</v>
      </c>
      <c r="NV152">
        <f t="shared" si="3860"/>
        <v>0</v>
      </c>
      <c r="NW152">
        <f t="shared" si="3861"/>
        <v>0</v>
      </c>
      <c r="NX152">
        <f t="shared" si="3862"/>
        <v>0</v>
      </c>
      <c r="NY152">
        <f t="shared" si="3863"/>
        <v>0</v>
      </c>
      <c r="NZ152">
        <f t="shared" si="3864"/>
        <v>0</v>
      </c>
      <c r="OA152">
        <f t="shared" si="3865"/>
        <v>0</v>
      </c>
      <c r="OB152">
        <f t="shared" si="3866"/>
        <v>0</v>
      </c>
      <c r="OC152">
        <f t="shared" si="3867"/>
        <v>0</v>
      </c>
      <c r="OD152">
        <f t="shared" si="3868"/>
        <v>0</v>
      </c>
      <c r="OE152">
        <f t="shared" si="3869"/>
        <v>0</v>
      </c>
      <c r="OF152">
        <f t="shared" si="3870"/>
        <v>0</v>
      </c>
      <c r="OG152">
        <f t="shared" si="3871"/>
        <v>0</v>
      </c>
      <c r="OH152">
        <f t="shared" si="3872"/>
        <v>0</v>
      </c>
      <c r="OJ152" s="4">
        <f t="shared" si="3873"/>
        <v>197</v>
      </c>
      <c r="OK152" s="4">
        <f t="shared" si="3874"/>
        <v>95</v>
      </c>
      <c r="OL152" s="4">
        <f t="shared" si="3875"/>
        <v>92</v>
      </c>
      <c r="OM152" s="4">
        <f t="shared" si="3876"/>
        <v>0</v>
      </c>
      <c r="OP152" s="4">
        <f t="shared" si="3877"/>
        <v>384</v>
      </c>
      <c r="OQ152" s="4"/>
      <c r="OS152">
        <f t="shared" si="3878"/>
        <v>42</v>
      </c>
      <c r="OT152">
        <f t="shared" si="3879"/>
        <v>38</v>
      </c>
      <c r="OU152">
        <f t="shared" si="3880"/>
        <v>26</v>
      </c>
      <c r="OV152">
        <f t="shared" si="3881"/>
        <v>39</v>
      </c>
      <c r="OW152">
        <f t="shared" si="3882"/>
        <v>53</v>
      </c>
      <c r="OX152">
        <f t="shared" si="3883"/>
        <v>42</v>
      </c>
      <c r="OY152">
        <f t="shared" si="3884"/>
        <v>52</v>
      </c>
      <c r="OZ152">
        <f t="shared" si="3885"/>
        <v>43</v>
      </c>
      <c r="PA152">
        <f t="shared" si="3886"/>
        <v>49</v>
      </c>
      <c r="PB152">
        <f t="shared" si="3887"/>
        <v>0</v>
      </c>
      <c r="PC152">
        <f t="shared" si="3888"/>
        <v>0</v>
      </c>
      <c r="PD152">
        <f t="shared" si="3889"/>
        <v>0</v>
      </c>
      <c r="PE152">
        <f t="shared" si="3890"/>
        <v>0</v>
      </c>
      <c r="PF152">
        <f t="shared" si="3891"/>
        <v>0</v>
      </c>
      <c r="PG152">
        <f t="shared" si="3892"/>
        <v>0</v>
      </c>
      <c r="PH152">
        <f t="shared" si="3893"/>
        <v>0</v>
      </c>
      <c r="PI152">
        <f t="shared" si="3894"/>
        <v>0</v>
      </c>
      <c r="PJ152">
        <f t="shared" si="3895"/>
        <v>0</v>
      </c>
      <c r="PK152">
        <f t="shared" si="3896"/>
        <v>0</v>
      </c>
      <c r="PL152">
        <f t="shared" si="3897"/>
        <v>0</v>
      </c>
      <c r="PM152">
        <f t="shared" si="3898"/>
        <v>0</v>
      </c>
      <c r="PN152">
        <f t="shared" si="3899"/>
        <v>0</v>
      </c>
      <c r="PO152">
        <f t="shared" si="3900"/>
        <v>0</v>
      </c>
      <c r="PP152">
        <f t="shared" si="3901"/>
        <v>0</v>
      </c>
      <c r="PQ152">
        <f t="shared" si="3902"/>
        <v>0</v>
      </c>
      <c r="PR152">
        <f t="shared" si="3903"/>
        <v>0</v>
      </c>
      <c r="PS152">
        <f t="shared" si="3904"/>
        <v>0</v>
      </c>
      <c r="PT152">
        <f t="shared" si="3905"/>
        <v>0</v>
      </c>
      <c r="PU152">
        <f t="shared" si="3906"/>
        <v>0</v>
      </c>
      <c r="PV152">
        <f t="shared" si="3907"/>
        <v>0</v>
      </c>
      <c r="PW152">
        <f t="shared" si="3908"/>
        <v>0</v>
      </c>
      <c r="PX152">
        <f t="shared" si="3909"/>
        <v>0</v>
      </c>
      <c r="PY152">
        <f t="shared" si="3910"/>
        <v>0</v>
      </c>
      <c r="PZ152">
        <f t="shared" si="3911"/>
        <v>0</v>
      </c>
      <c r="QA152">
        <f t="shared" si="3912"/>
        <v>0</v>
      </c>
      <c r="QB152">
        <f t="shared" si="3913"/>
        <v>0</v>
      </c>
      <c r="QC152">
        <f t="shared" si="3914"/>
        <v>0</v>
      </c>
      <c r="QD152">
        <f t="shared" si="3915"/>
        <v>0</v>
      </c>
      <c r="QE152">
        <f t="shared" si="3916"/>
        <v>0</v>
      </c>
      <c r="QF152">
        <f t="shared" si="3917"/>
        <v>0</v>
      </c>
      <c r="QG152">
        <f t="shared" si="3918"/>
        <v>0</v>
      </c>
      <c r="QH152">
        <f t="shared" si="3919"/>
        <v>0</v>
      </c>
      <c r="QI152">
        <f t="shared" si="3920"/>
        <v>0</v>
      </c>
      <c r="QJ152">
        <f t="shared" si="3921"/>
        <v>0</v>
      </c>
      <c r="QK152">
        <f t="shared" si="3922"/>
        <v>0</v>
      </c>
      <c r="QL152">
        <f t="shared" si="3923"/>
        <v>0</v>
      </c>
      <c r="QM152">
        <f t="shared" si="3924"/>
        <v>0</v>
      </c>
      <c r="QN152">
        <f t="shared" si="3925"/>
        <v>0</v>
      </c>
      <c r="QO152">
        <f t="shared" si="3926"/>
        <v>0</v>
      </c>
      <c r="QP152">
        <f t="shared" si="3927"/>
        <v>0</v>
      </c>
      <c r="QQ152">
        <f t="shared" si="3928"/>
        <v>0</v>
      </c>
      <c r="QR152">
        <f t="shared" si="3929"/>
        <v>0</v>
      </c>
      <c r="QS152">
        <f t="shared" si="3930"/>
        <v>0</v>
      </c>
      <c r="QT152">
        <f t="shared" si="3931"/>
        <v>0</v>
      </c>
      <c r="QU152">
        <f t="shared" si="3932"/>
        <v>0</v>
      </c>
      <c r="QV152">
        <f t="shared" si="3933"/>
        <v>0</v>
      </c>
      <c r="QW152">
        <f t="shared" si="3934"/>
        <v>0</v>
      </c>
      <c r="QX152">
        <f t="shared" si="3935"/>
        <v>0</v>
      </c>
      <c r="QY152">
        <f t="shared" si="3936"/>
        <v>0</v>
      </c>
      <c r="QZ152">
        <f t="shared" si="3937"/>
        <v>0</v>
      </c>
      <c r="RA152">
        <f t="shared" si="3938"/>
        <v>0</v>
      </c>
      <c r="RB152">
        <f t="shared" si="3939"/>
        <v>0</v>
      </c>
      <c r="RC152">
        <f t="shared" si="3940"/>
        <v>0</v>
      </c>
      <c r="RD152">
        <f t="shared" si="3941"/>
        <v>0</v>
      </c>
      <c r="RE152">
        <f t="shared" si="3942"/>
        <v>0</v>
      </c>
      <c r="RF152">
        <f t="shared" si="3943"/>
        <v>0</v>
      </c>
      <c r="RG152">
        <f t="shared" si="3944"/>
        <v>0</v>
      </c>
      <c r="RH152">
        <f t="shared" si="3945"/>
        <v>0</v>
      </c>
      <c r="RI152">
        <f t="shared" si="3946"/>
        <v>0</v>
      </c>
      <c r="RJ152">
        <f t="shared" si="3947"/>
        <v>0</v>
      </c>
      <c r="RK152">
        <f t="shared" si="3948"/>
        <v>0</v>
      </c>
      <c r="RL152">
        <f t="shared" si="3949"/>
        <v>0</v>
      </c>
      <c r="RM152">
        <f t="shared" si="3950"/>
        <v>0</v>
      </c>
      <c r="RN152">
        <f t="shared" si="3951"/>
        <v>0</v>
      </c>
      <c r="RO152">
        <f t="shared" si="3952"/>
        <v>0</v>
      </c>
      <c r="RP152">
        <f t="shared" si="3953"/>
        <v>0</v>
      </c>
      <c r="RQ152">
        <f t="shared" si="3954"/>
        <v>0</v>
      </c>
      <c r="RR152">
        <f t="shared" si="3955"/>
        <v>0</v>
      </c>
      <c r="RS152">
        <f t="shared" si="3956"/>
        <v>0</v>
      </c>
      <c r="RT152">
        <f t="shared" si="3957"/>
        <v>0</v>
      </c>
      <c r="RU152">
        <f t="shared" si="3958"/>
        <v>0</v>
      </c>
      <c r="RV152">
        <f t="shared" si="3959"/>
        <v>0</v>
      </c>
      <c r="RW152">
        <f t="shared" si="3960"/>
        <v>0</v>
      </c>
      <c r="RX152">
        <f t="shared" si="3961"/>
        <v>0</v>
      </c>
      <c r="RY152">
        <f t="shared" si="3962"/>
        <v>0</v>
      </c>
      <c r="SA152" s="4">
        <f t="shared" si="3963"/>
        <v>17.78</v>
      </c>
      <c r="SB152" s="4">
        <f t="shared" si="3964"/>
        <v>8.07</v>
      </c>
      <c r="SC152" s="4">
        <f t="shared" si="3965"/>
        <v>5.8900000000000006</v>
      </c>
      <c r="SD152" s="4">
        <f t="shared" si="3966"/>
        <v>0</v>
      </c>
      <c r="SF152" s="4">
        <f t="shared" si="3967"/>
        <v>31.740000000000002</v>
      </c>
      <c r="SI152">
        <f t="shared" si="3968"/>
        <v>2.78</v>
      </c>
      <c r="SJ152">
        <f t="shared" si="3969"/>
        <v>3.5</v>
      </c>
      <c r="SK152">
        <f t="shared" si="3970"/>
        <v>3.14</v>
      </c>
      <c r="SL152">
        <f t="shared" si="3971"/>
        <v>2.89</v>
      </c>
      <c r="SM152">
        <f t="shared" si="3972"/>
        <v>3</v>
      </c>
      <c r="SN152">
        <f t="shared" si="3973"/>
        <v>2.86</v>
      </c>
      <c r="SO152">
        <f t="shared" si="3974"/>
        <v>3.5</v>
      </c>
      <c r="SP152">
        <f t="shared" si="3975"/>
        <v>4.57</v>
      </c>
      <c r="SQ152">
        <f t="shared" si="3976"/>
        <v>5.5</v>
      </c>
      <c r="SR152" t="str">
        <f t="shared" si="3977"/>
        <v>0</v>
      </c>
      <c r="SS152" t="str">
        <f t="shared" si="3978"/>
        <v>0</v>
      </c>
      <c r="ST152" t="str">
        <f t="shared" si="3979"/>
        <v>0</v>
      </c>
      <c r="SU152" t="str">
        <f t="shared" si="3980"/>
        <v>0</v>
      </c>
      <c r="SV152" t="str">
        <f t="shared" si="3981"/>
        <v>0</v>
      </c>
      <c r="SW152" t="str">
        <f t="shared" si="3982"/>
        <v>0</v>
      </c>
      <c r="SX152" t="str">
        <f t="shared" si="3983"/>
        <v>0</v>
      </c>
      <c r="SY152" t="str">
        <f t="shared" si="3984"/>
        <v>0</v>
      </c>
      <c r="SZ152" t="str">
        <f t="shared" si="3985"/>
        <v>0</v>
      </c>
      <c r="TA152" t="str">
        <f t="shared" si="3986"/>
        <v>0</v>
      </c>
      <c r="TB152" t="str">
        <f t="shared" si="3987"/>
        <v>0</v>
      </c>
      <c r="TC152" t="str">
        <f t="shared" si="3988"/>
        <v>0</v>
      </c>
      <c r="TD152" t="str">
        <f t="shared" si="3989"/>
        <v>0</v>
      </c>
      <c r="TE152" t="str">
        <f t="shared" si="3990"/>
        <v>0</v>
      </c>
      <c r="TF152" t="str">
        <f t="shared" si="3991"/>
        <v>0</v>
      </c>
      <c r="TG152" t="str">
        <f t="shared" si="3992"/>
        <v>0</v>
      </c>
      <c r="TH152" t="str">
        <f t="shared" si="3993"/>
        <v>0</v>
      </c>
      <c r="TI152" t="str">
        <f t="shared" si="3994"/>
        <v>0</v>
      </c>
      <c r="TJ152" t="str">
        <f t="shared" si="3995"/>
        <v>0</v>
      </c>
      <c r="TK152" t="str">
        <f t="shared" si="3996"/>
        <v>0</v>
      </c>
      <c r="TL152" t="str">
        <f t="shared" si="3997"/>
        <v>0</v>
      </c>
      <c r="TM152" t="str">
        <f t="shared" si="3998"/>
        <v>0</v>
      </c>
      <c r="TN152" t="str">
        <f t="shared" si="3999"/>
        <v>0</v>
      </c>
      <c r="TO152" t="str">
        <f t="shared" si="4000"/>
        <v>0</v>
      </c>
      <c r="TP152" t="str">
        <f t="shared" si="4001"/>
        <v>0</v>
      </c>
      <c r="TQ152" t="str">
        <f t="shared" si="4002"/>
        <v>0</v>
      </c>
      <c r="TR152" t="str">
        <f t="shared" si="4003"/>
        <v>0</v>
      </c>
      <c r="TS152" t="str">
        <f t="shared" si="4004"/>
        <v>0</v>
      </c>
      <c r="TT152" t="str">
        <f t="shared" si="4005"/>
        <v>0</v>
      </c>
      <c r="TU152" t="str">
        <f t="shared" si="4006"/>
        <v>0</v>
      </c>
      <c r="TV152" t="str">
        <f t="shared" si="4007"/>
        <v>0</v>
      </c>
      <c r="TW152" t="str">
        <f t="shared" si="4008"/>
        <v>0</v>
      </c>
      <c r="TX152" t="str">
        <f t="shared" si="4009"/>
        <v>0</v>
      </c>
      <c r="TY152" t="str">
        <f t="shared" si="4010"/>
        <v>0</v>
      </c>
      <c r="TZ152" t="str">
        <f t="shared" si="4011"/>
        <v>0</v>
      </c>
      <c r="UA152" t="str">
        <f t="shared" si="4012"/>
        <v>0</v>
      </c>
      <c r="UB152" t="str">
        <f t="shared" si="4013"/>
        <v>0</v>
      </c>
      <c r="UC152" t="str">
        <f t="shared" si="4014"/>
        <v>0</v>
      </c>
      <c r="UD152" t="str">
        <f t="shared" si="4015"/>
        <v>0</v>
      </c>
      <c r="UE152" t="str">
        <f t="shared" si="4016"/>
        <v>0</v>
      </c>
      <c r="UF152" t="str">
        <f t="shared" si="4017"/>
        <v>0</v>
      </c>
      <c r="UG152" t="str">
        <f t="shared" si="4018"/>
        <v>0</v>
      </c>
      <c r="UH152" t="str">
        <f t="shared" si="4019"/>
        <v>0</v>
      </c>
      <c r="UI152" t="str">
        <f t="shared" si="4020"/>
        <v>0</v>
      </c>
      <c r="UJ152" t="str">
        <f t="shared" si="4021"/>
        <v>0</v>
      </c>
      <c r="UK152" t="str">
        <f t="shared" si="4022"/>
        <v>0</v>
      </c>
      <c r="UL152" t="str">
        <f t="shared" si="4023"/>
        <v>0</v>
      </c>
      <c r="UM152" t="str">
        <f t="shared" si="4024"/>
        <v>0</v>
      </c>
      <c r="UN152" t="str">
        <f t="shared" si="4025"/>
        <v>0</v>
      </c>
      <c r="UO152" t="str">
        <f t="shared" si="4026"/>
        <v>0</v>
      </c>
      <c r="UP152" t="str">
        <f t="shared" si="4027"/>
        <v>0</v>
      </c>
      <c r="UQ152" t="str">
        <f t="shared" si="4028"/>
        <v>0</v>
      </c>
      <c r="UR152" t="str">
        <f t="shared" si="4029"/>
        <v>0</v>
      </c>
      <c r="US152" t="str">
        <f t="shared" si="4030"/>
        <v>0</v>
      </c>
      <c r="UT152" t="str">
        <f t="shared" si="4031"/>
        <v>0</v>
      </c>
      <c r="UU152" t="str">
        <f t="shared" si="4032"/>
        <v>0</v>
      </c>
      <c r="UV152" t="str">
        <f t="shared" si="4033"/>
        <v>0</v>
      </c>
      <c r="UW152" t="str">
        <f t="shared" si="4034"/>
        <v>0</v>
      </c>
      <c r="UX152" t="str">
        <f t="shared" si="4035"/>
        <v>0</v>
      </c>
      <c r="UY152" t="str">
        <f t="shared" si="4036"/>
        <v>0</v>
      </c>
      <c r="UZ152" t="str">
        <f t="shared" si="4037"/>
        <v>0</v>
      </c>
      <c r="VA152" t="str">
        <f t="shared" si="4038"/>
        <v>0</v>
      </c>
      <c r="VB152" t="str">
        <f t="shared" si="4039"/>
        <v>0</v>
      </c>
      <c r="VC152" t="str">
        <f t="shared" si="4040"/>
        <v>0</v>
      </c>
      <c r="VD152" t="str">
        <f t="shared" si="4041"/>
        <v>0</v>
      </c>
      <c r="VE152" t="str">
        <f t="shared" si="4042"/>
        <v>0</v>
      </c>
      <c r="VF152" t="str">
        <f t="shared" si="4043"/>
        <v>0</v>
      </c>
      <c r="VG152" t="str">
        <f t="shared" si="4044"/>
        <v>0</v>
      </c>
      <c r="VH152" t="str">
        <f t="shared" si="4045"/>
        <v>0</v>
      </c>
      <c r="VI152" t="str">
        <f t="shared" si="4046"/>
        <v>0</v>
      </c>
      <c r="VJ152" t="str">
        <f t="shared" si="4047"/>
        <v>0</v>
      </c>
      <c r="VK152" t="str">
        <f t="shared" si="4048"/>
        <v>0</v>
      </c>
      <c r="VL152" t="str">
        <f t="shared" si="4049"/>
        <v>0</v>
      </c>
      <c r="VM152" t="str">
        <f t="shared" si="4050"/>
        <v>0</v>
      </c>
      <c r="VN152" t="str">
        <f t="shared" si="4051"/>
        <v>0</v>
      </c>
      <c r="VO152" t="str">
        <f t="shared" si="4052"/>
        <v>0</v>
      </c>
      <c r="VQ152" s="4">
        <f t="shared" si="4053"/>
        <v>-44.300000000000004</v>
      </c>
      <c r="VR152" s="4">
        <f t="shared" si="4054"/>
        <v>-3.8100000000000005</v>
      </c>
      <c r="VS152" s="4">
        <f t="shared" si="4055"/>
        <v>-12.57</v>
      </c>
      <c r="VT152" s="4">
        <f t="shared" si="4056"/>
        <v>0</v>
      </c>
      <c r="VV152" s="4">
        <f t="shared" si="4057"/>
        <v>-60.680000000000007</v>
      </c>
      <c r="VY152">
        <f t="shared" si="4058"/>
        <v>-10.02</v>
      </c>
      <c r="VZ152">
        <f t="shared" si="4059"/>
        <v>-7.07</v>
      </c>
      <c r="WA152">
        <f t="shared" si="4060"/>
        <v>-0.55000000000000004</v>
      </c>
      <c r="WB152">
        <f t="shared" si="4061"/>
        <v>-7.9</v>
      </c>
      <c r="WC152">
        <f t="shared" si="4062"/>
        <v>-4.67</v>
      </c>
      <c r="WD152">
        <f t="shared" si="4063"/>
        <v>-19.420000000000002</v>
      </c>
      <c r="WE152">
        <f t="shared" si="4064"/>
        <v>-7.44</v>
      </c>
      <c r="WF152">
        <f t="shared" si="4065"/>
        <v>3.63</v>
      </c>
      <c r="WG152">
        <f t="shared" si="4066"/>
        <v>-7.24</v>
      </c>
      <c r="WH152">
        <f t="shared" si="4067"/>
        <v>0</v>
      </c>
      <c r="WI152">
        <f t="shared" si="4068"/>
        <v>0</v>
      </c>
      <c r="WJ152">
        <f t="shared" si="4069"/>
        <v>0</v>
      </c>
      <c r="WK152">
        <f t="shared" si="4070"/>
        <v>0</v>
      </c>
      <c r="WL152">
        <f t="shared" si="4071"/>
        <v>0</v>
      </c>
      <c r="WM152">
        <f t="shared" si="4072"/>
        <v>0</v>
      </c>
      <c r="WN152">
        <f t="shared" si="4073"/>
        <v>0</v>
      </c>
      <c r="WO152">
        <f t="shared" si="4074"/>
        <v>0</v>
      </c>
      <c r="WP152">
        <f t="shared" si="4075"/>
        <v>0</v>
      </c>
      <c r="WQ152">
        <f t="shared" si="4076"/>
        <v>0</v>
      </c>
      <c r="WR152">
        <f t="shared" si="4077"/>
        <v>0</v>
      </c>
      <c r="WS152">
        <f t="shared" si="4078"/>
        <v>0</v>
      </c>
      <c r="WT152">
        <f t="shared" si="4079"/>
        <v>0</v>
      </c>
      <c r="WU152">
        <f t="shared" si="4080"/>
        <v>0</v>
      </c>
      <c r="WV152">
        <f t="shared" si="4081"/>
        <v>0</v>
      </c>
      <c r="WW152">
        <f t="shared" si="4082"/>
        <v>0</v>
      </c>
      <c r="WX152">
        <f t="shared" si="4083"/>
        <v>0</v>
      </c>
      <c r="WY152">
        <f t="shared" si="4084"/>
        <v>0</v>
      </c>
      <c r="WZ152">
        <f t="shared" si="4085"/>
        <v>0</v>
      </c>
      <c r="XA152">
        <f t="shared" si="4086"/>
        <v>0</v>
      </c>
      <c r="XB152">
        <f t="shared" si="4087"/>
        <v>0</v>
      </c>
      <c r="XC152">
        <f t="shared" si="4088"/>
        <v>0</v>
      </c>
      <c r="XD152">
        <f t="shared" si="4089"/>
        <v>0</v>
      </c>
      <c r="XE152">
        <f t="shared" si="4090"/>
        <v>0</v>
      </c>
      <c r="XF152">
        <f t="shared" si="4091"/>
        <v>0</v>
      </c>
      <c r="XG152">
        <f t="shared" si="4092"/>
        <v>0</v>
      </c>
      <c r="XH152">
        <f t="shared" si="4093"/>
        <v>0</v>
      </c>
      <c r="XI152">
        <f t="shared" si="4094"/>
        <v>0</v>
      </c>
      <c r="XJ152">
        <f t="shared" si="4095"/>
        <v>0</v>
      </c>
      <c r="XK152">
        <f t="shared" si="4096"/>
        <v>0</v>
      </c>
      <c r="XL152">
        <f t="shared" si="4097"/>
        <v>0</v>
      </c>
      <c r="XM152">
        <f t="shared" si="4098"/>
        <v>0</v>
      </c>
      <c r="XN152">
        <f t="shared" si="4099"/>
        <v>0</v>
      </c>
      <c r="XO152">
        <f t="shared" si="4100"/>
        <v>0</v>
      </c>
      <c r="XP152">
        <f t="shared" si="4101"/>
        <v>0</v>
      </c>
      <c r="XQ152">
        <f t="shared" si="4102"/>
        <v>0</v>
      </c>
      <c r="XR152">
        <f t="shared" si="4103"/>
        <v>0</v>
      </c>
      <c r="XS152">
        <f t="shared" si="4104"/>
        <v>0</v>
      </c>
      <c r="XT152">
        <f t="shared" si="4105"/>
        <v>0</v>
      </c>
      <c r="XU152">
        <f t="shared" si="4106"/>
        <v>0</v>
      </c>
      <c r="XV152">
        <f t="shared" si="4107"/>
        <v>0</v>
      </c>
      <c r="XW152">
        <f t="shared" si="4108"/>
        <v>0</v>
      </c>
      <c r="XX152">
        <f t="shared" si="4109"/>
        <v>0</v>
      </c>
      <c r="XY152">
        <f t="shared" si="4110"/>
        <v>0</v>
      </c>
      <c r="XZ152">
        <f t="shared" si="4111"/>
        <v>0</v>
      </c>
      <c r="YA152">
        <f t="shared" si="4112"/>
        <v>0</v>
      </c>
      <c r="YB152">
        <f t="shared" si="4113"/>
        <v>0</v>
      </c>
      <c r="YC152">
        <f t="shared" si="4114"/>
        <v>0</v>
      </c>
      <c r="YD152">
        <f t="shared" si="4115"/>
        <v>0</v>
      </c>
      <c r="YE152">
        <f t="shared" si="4116"/>
        <v>0</v>
      </c>
      <c r="YF152">
        <f t="shared" si="4117"/>
        <v>0</v>
      </c>
      <c r="YG152">
        <f t="shared" si="4118"/>
        <v>0</v>
      </c>
      <c r="YH152">
        <f t="shared" si="4119"/>
        <v>0</v>
      </c>
      <c r="YI152">
        <f t="shared" si="4120"/>
        <v>0</v>
      </c>
      <c r="YJ152">
        <f t="shared" si="4121"/>
        <v>0</v>
      </c>
      <c r="YK152">
        <f t="shared" si="4122"/>
        <v>0</v>
      </c>
      <c r="YL152">
        <f t="shared" si="4123"/>
        <v>0</v>
      </c>
      <c r="YM152">
        <f t="shared" si="4124"/>
        <v>0</v>
      </c>
      <c r="YN152">
        <f t="shared" si="4125"/>
        <v>0</v>
      </c>
      <c r="YO152">
        <f t="shared" si="4126"/>
        <v>0</v>
      </c>
      <c r="YP152">
        <f t="shared" si="4127"/>
        <v>0</v>
      </c>
      <c r="YQ152">
        <f t="shared" si="4128"/>
        <v>0</v>
      </c>
      <c r="YR152">
        <f t="shared" si="4129"/>
        <v>0</v>
      </c>
      <c r="YS152">
        <f t="shared" si="4130"/>
        <v>0</v>
      </c>
      <c r="YT152">
        <f t="shared" si="4131"/>
        <v>0</v>
      </c>
      <c r="YU152">
        <f t="shared" si="4132"/>
        <v>0</v>
      </c>
      <c r="YV152">
        <f t="shared" si="4133"/>
        <v>0</v>
      </c>
      <c r="YW152">
        <f t="shared" si="4134"/>
        <v>0</v>
      </c>
      <c r="YX152">
        <f t="shared" si="4135"/>
        <v>0</v>
      </c>
      <c r="YY152">
        <f t="shared" si="4136"/>
        <v>0</v>
      </c>
      <c r="YZ152">
        <f t="shared" si="4137"/>
        <v>0</v>
      </c>
      <c r="ZA152">
        <f t="shared" si="4138"/>
        <v>0</v>
      </c>
      <c r="ZB152">
        <f t="shared" si="4139"/>
        <v>0</v>
      </c>
      <c r="ZC152">
        <f t="shared" si="4140"/>
        <v>0</v>
      </c>
      <c r="ZD152">
        <f t="shared" si="4141"/>
        <v>0</v>
      </c>
      <c r="ZE152">
        <f t="shared" si="4142"/>
        <v>0</v>
      </c>
      <c r="ZG152" s="4">
        <f t="shared" si="4143"/>
        <v>249</v>
      </c>
      <c r="ZH152" s="4">
        <f t="shared" si="4144"/>
        <v>63</v>
      </c>
      <c r="ZI152" s="4">
        <f t="shared" si="4145"/>
        <v>87</v>
      </c>
      <c r="ZJ152" s="4">
        <f t="shared" si="4146"/>
        <v>0</v>
      </c>
      <c r="ZL152" s="4">
        <f t="shared" si="4147"/>
        <v>399</v>
      </c>
      <c r="ZO152">
        <f t="shared" si="4148"/>
        <v>57</v>
      </c>
      <c r="ZP152">
        <f t="shared" si="4149"/>
        <v>63</v>
      </c>
      <c r="ZQ152">
        <f t="shared" si="4150"/>
        <v>38</v>
      </c>
      <c r="ZR152">
        <f t="shared" si="4151"/>
        <v>38</v>
      </c>
      <c r="ZS152">
        <f t="shared" si="4152"/>
        <v>49</v>
      </c>
      <c r="ZT152">
        <f t="shared" si="4153"/>
        <v>55</v>
      </c>
      <c r="ZU152">
        <f t="shared" si="4154"/>
        <v>37</v>
      </c>
      <c r="ZV152">
        <f t="shared" si="4155"/>
        <v>26</v>
      </c>
      <c r="ZW152">
        <f t="shared" si="4156"/>
        <v>36</v>
      </c>
      <c r="ZX152">
        <f t="shared" si="4157"/>
        <v>0</v>
      </c>
      <c r="ZY152">
        <f t="shared" si="4158"/>
        <v>0</v>
      </c>
      <c r="ZZ152">
        <f t="shared" si="4159"/>
        <v>0</v>
      </c>
      <c r="AAA152">
        <f t="shared" si="4160"/>
        <v>0</v>
      </c>
      <c r="AAB152">
        <f t="shared" si="4161"/>
        <v>0</v>
      </c>
      <c r="AAC152">
        <f t="shared" si="4162"/>
        <v>0</v>
      </c>
      <c r="AAD152">
        <f t="shared" si="4163"/>
        <v>0</v>
      </c>
      <c r="AAE152">
        <f t="shared" si="4164"/>
        <v>0</v>
      </c>
      <c r="AAF152">
        <f t="shared" si="4165"/>
        <v>0</v>
      </c>
      <c r="AAG152">
        <f t="shared" si="4166"/>
        <v>0</v>
      </c>
      <c r="AAH152">
        <f t="shared" si="4167"/>
        <v>0</v>
      </c>
      <c r="AAI152">
        <f t="shared" si="4168"/>
        <v>0</v>
      </c>
      <c r="AAJ152">
        <f t="shared" si="4169"/>
        <v>0</v>
      </c>
      <c r="AAK152">
        <f t="shared" si="4170"/>
        <v>0</v>
      </c>
      <c r="AAL152">
        <f t="shared" si="4171"/>
        <v>0</v>
      </c>
      <c r="AAM152">
        <f t="shared" si="4172"/>
        <v>0</v>
      </c>
      <c r="AAN152">
        <f t="shared" si="4173"/>
        <v>0</v>
      </c>
      <c r="AAO152">
        <f t="shared" si="4174"/>
        <v>0</v>
      </c>
      <c r="AAP152">
        <f t="shared" si="4175"/>
        <v>0</v>
      </c>
      <c r="AAQ152">
        <f t="shared" si="4176"/>
        <v>0</v>
      </c>
      <c r="AAR152">
        <f t="shared" si="4177"/>
        <v>0</v>
      </c>
      <c r="AAS152">
        <f t="shared" si="4178"/>
        <v>0</v>
      </c>
      <c r="AAT152">
        <f t="shared" si="4179"/>
        <v>0</v>
      </c>
      <c r="AAU152">
        <f t="shared" si="4180"/>
        <v>0</v>
      </c>
      <c r="AAV152">
        <f t="shared" si="4181"/>
        <v>0</v>
      </c>
      <c r="AAW152">
        <f t="shared" si="4182"/>
        <v>0</v>
      </c>
      <c r="AAX152">
        <f t="shared" si="4183"/>
        <v>0</v>
      </c>
      <c r="AAY152">
        <f t="shared" si="4184"/>
        <v>0</v>
      </c>
      <c r="AAZ152">
        <f t="shared" si="4185"/>
        <v>0</v>
      </c>
      <c r="ABA152">
        <f t="shared" si="4186"/>
        <v>0</v>
      </c>
      <c r="ABB152">
        <f t="shared" si="4187"/>
        <v>0</v>
      </c>
      <c r="ABC152">
        <f t="shared" si="4188"/>
        <v>0</v>
      </c>
      <c r="ABD152">
        <f t="shared" si="4189"/>
        <v>0</v>
      </c>
      <c r="ABE152">
        <f t="shared" si="4190"/>
        <v>0</v>
      </c>
      <c r="ABF152">
        <f t="shared" si="4191"/>
        <v>0</v>
      </c>
      <c r="ABG152">
        <f t="shared" si="4192"/>
        <v>0</v>
      </c>
      <c r="ABH152">
        <f t="shared" si="4193"/>
        <v>0</v>
      </c>
      <c r="ABI152">
        <f t="shared" si="4194"/>
        <v>0</v>
      </c>
      <c r="ABJ152">
        <f t="shared" si="4195"/>
        <v>0</v>
      </c>
      <c r="ABK152">
        <f t="shared" si="4196"/>
        <v>0</v>
      </c>
      <c r="ABL152">
        <f t="shared" si="4197"/>
        <v>0</v>
      </c>
      <c r="ABM152">
        <f t="shared" si="4198"/>
        <v>0</v>
      </c>
      <c r="ABN152">
        <f t="shared" si="4199"/>
        <v>0</v>
      </c>
      <c r="ABO152">
        <f t="shared" si="4200"/>
        <v>0</v>
      </c>
      <c r="ABP152">
        <f t="shared" si="4201"/>
        <v>0</v>
      </c>
      <c r="ABQ152">
        <f t="shared" si="4202"/>
        <v>0</v>
      </c>
      <c r="ABR152">
        <f t="shared" si="4203"/>
        <v>0</v>
      </c>
      <c r="ABS152">
        <f t="shared" si="4204"/>
        <v>0</v>
      </c>
      <c r="ABT152">
        <f t="shared" si="4205"/>
        <v>0</v>
      </c>
      <c r="ABU152">
        <f t="shared" si="4206"/>
        <v>0</v>
      </c>
      <c r="ABV152">
        <f t="shared" si="4207"/>
        <v>0</v>
      </c>
      <c r="ABW152">
        <f t="shared" si="4208"/>
        <v>0</v>
      </c>
      <c r="ABX152">
        <f t="shared" si="4209"/>
        <v>0</v>
      </c>
      <c r="ABY152">
        <f t="shared" si="4210"/>
        <v>0</v>
      </c>
      <c r="ABZ152">
        <f t="shared" si="4211"/>
        <v>0</v>
      </c>
      <c r="ACA152">
        <f t="shared" si="4212"/>
        <v>0</v>
      </c>
      <c r="ACB152">
        <f t="shared" si="4213"/>
        <v>0</v>
      </c>
      <c r="ACC152">
        <f t="shared" si="4214"/>
        <v>0</v>
      </c>
      <c r="ACD152">
        <f t="shared" si="4215"/>
        <v>0</v>
      </c>
      <c r="ACE152">
        <f t="shared" si="4216"/>
        <v>0</v>
      </c>
      <c r="ACF152">
        <f t="shared" si="4217"/>
        <v>0</v>
      </c>
      <c r="ACG152">
        <f t="shared" si="4218"/>
        <v>0</v>
      </c>
      <c r="ACH152">
        <f t="shared" si="4219"/>
        <v>0</v>
      </c>
      <c r="ACI152">
        <f t="shared" si="4220"/>
        <v>0</v>
      </c>
      <c r="ACJ152">
        <f t="shared" si="4221"/>
        <v>0</v>
      </c>
      <c r="ACK152">
        <f t="shared" si="4222"/>
        <v>0</v>
      </c>
      <c r="ACL152">
        <f t="shared" si="4223"/>
        <v>0</v>
      </c>
      <c r="ACM152">
        <f t="shared" si="4224"/>
        <v>0</v>
      </c>
      <c r="ACN152">
        <f t="shared" si="4225"/>
        <v>0</v>
      </c>
      <c r="ACO152">
        <f t="shared" si="4226"/>
        <v>0</v>
      </c>
      <c r="ACP152">
        <f t="shared" si="4227"/>
        <v>0</v>
      </c>
      <c r="ACQ152">
        <f t="shared" si="4228"/>
        <v>0</v>
      </c>
      <c r="ACR152">
        <f t="shared" si="4229"/>
        <v>0</v>
      </c>
      <c r="ACS152">
        <f t="shared" si="4230"/>
        <v>0</v>
      </c>
      <c r="ACT152">
        <f t="shared" si="4231"/>
        <v>0</v>
      </c>
      <c r="ACU152">
        <f t="shared" si="4232"/>
        <v>0</v>
      </c>
      <c r="ACW152" s="4">
        <f t="shared" si="4233"/>
        <v>114.30000000000001</v>
      </c>
      <c r="ACX152" s="4">
        <f t="shared" si="4234"/>
        <v>34.200000000000003</v>
      </c>
      <c r="ACY152" s="4">
        <f t="shared" si="4235"/>
        <v>41</v>
      </c>
      <c r="ACZ152" s="4">
        <f t="shared" si="4236"/>
        <v>0</v>
      </c>
      <c r="ADA152" s="88">
        <f t="shared" si="4237"/>
        <v>4.135214625627067</v>
      </c>
      <c r="ADB152" s="4">
        <f t="shared" si="4238"/>
        <v>189.5</v>
      </c>
      <c r="ADC152" s="5">
        <f t="shared" si="4239"/>
        <v>4.7812132351527685</v>
      </c>
      <c r="ADD152" s="5">
        <f t="shared" si="4240"/>
        <v>4.5276925690687087</v>
      </c>
      <c r="ADE152">
        <f t="shared" si="4241"/>
        <v>35.700000000000003</v>
      </c>
      <c r="ADF152">
        <f t="shared" si="4242"/>
        <v>32.6</v>
      </c>
      <c r="ADG152">
        <f t="shared" si="4243"/>
        <v>27.5</v>
      </c>
      <c r="ADH152">
        <f t="shared" si="4244"/>
        <v>14.9</v>
      </c>
      <c r="ADI152">
        <f t="shared" si="4245"/>
        <v>26.1</v>
      </c>
      <c r="ADJ152">
        <f t="shared" si="4246"/>
        <v>9.1</v>
      </c>
      <c r="ADK152">
        <f t="shared" si="4247"/>
        <v>5.9</v>
      </c>
      <c r="ADL152">
        <f t="shared" si="4248"/>
        <v>28.3</v>
      </c>
      <c r="ADM152">
        <f t="shared" si="4249"/>
        <v>9.4</v>
      </c>
      <c r="ADN152">
        <f t="shared" si="4250"/>
        <v>0</v>
      </c>
      <c r="ADO152">
        <f t="shared" si="4251"/>
        <v>0</v>
      </c>
      <c r="ADP152">
        <f t="shared" si="4252"/>
        <v>0</v>
      </c>
      <c r="ADQ152">
        <f t="shared" si="4253"/>
        <v>0</v>
      </c>
      <c r="ADR152">
        <f t="shared" si="4254"/>
        <v>0</v>
      </c>
      <c r="ADS152">
        <f t="shared" si="4255"/>
        <v>0</v>
      </c>
      <c r="ADT152">
        <f t="shared" si="4256"/>
        <v>0</v>
      </c>
      <c r="ADU152">
        <f t="shared" si="4257"/>
        <v>0</v>
      </c>
      <c r="ADV152">
        <f t="shared" si="4258"/>
        <v>0</v>
      </c>
      <c r="ADW152">
        <f t="shared" si="4259"/>
        <v>0</v>
      </c>
      <c r="ADX152">
        <f t="shared" si="4260"/>
        <v>0</v>
      </c>
      <c r="ADY152">
        <f t="shared" si="4261"/>
        <v>0</v>
      </c>
      <c r="ADZ152">
        <f t="shared" si="4262"/>
        <v>0</v>
      </c>
      <c r="AEA152">
        <f t="shared" si="4263"/>
        <v>0</v>
      </c>
      <c r="AEB152">
        <f t="shared" si="4264"/>
        <v>0</v>
      </c>
      <c r="AEC152">
        <f t="shared" si="4265"/>
        <v>0</v>
      </c>
      <c r="AED152">
        <f t="shared" si="4266"/>
        <v>0</v>
      </c>
      <c r="AEE152">
        <f t="shared" si="4267"/>
        <v>0</v>
      </c>
      <c r="AEF152">
        <f t="shared" si="4268"/>
        <v>0</v>
      </c>
      <c r="AEG152">
        <f t="shared" si="4269"/>
        <v>0</v>
      </c>
      <c r="AEH152">
        <f t="shared" si="4270"/>
        <v>0</v>
      </c>
      <c r="AEI152">
        <f t="shared" si="4271"/>
        <v>0</v>
      </c>
      <c r="AEJ152">
        <f t="shared" si="4272"/>
        <v>0</v>
      </c>
      <c r="AEK152">
        <f t="shared" si="4273"/>
        <v>0</v>
      </c>
      <c r="AEL152">
        <f t="shared" si="4274"/>
        <v>0</v>
      </c>
      <c r="AEM152">
        <f t="shared" si="4275"/>
        <v>0</v>
      </c>
      <c r="AEN152">
        <f t="shared" si="4276"/>
        <v>0</v>
      </c>
      <c r="AEO152">
        <f t="shared" si="4277"/>
        <v>0</v>
      </c>
      <c r="AEP152">
        <f t="shared" si="4278"/>
        <v>0</v>
      </c>
      <c r="AEQ152">
        <f t="shared" si="4279"/>
        <v>0</v>
      </c>
      <c r="AER152">
        <f t="shared" si="4280"/>
        <v>0</v>
      </c>
      <c r="AES152">
        <f t="shared" si="4281"/>
        <v>0</v>
      </c>
      <c r="AET152">
        <f t="shared" si="4282"/>
        <v>0</v>
      </c>
      <c r="AEU152">
        <f t="shared" si="4283"/>
        <v>0</v>
      </c>
      <c r="AEV152">
        <f t="shared" si="4284"/>
        <v>0</v>
      </c>
      <c r="AEW152">
        <f t="shared" si="4285"/>
        <v>0</v>
      </c>
      <c r="AEX152">
        <f t="shared" si="4286"/>
        <v>0</v>
      </c>
      <c r="AEY152">
        <f t="shared" si="4287"/>
        <v>0</v>
      </c>
      <c r="AEZ152">
        <f t="shared" si="4288"/>
        <v>0</v>
      </c>
      <c r="AFA152">
        <f t="shared" si="4289"/>
        <v>0</v>
      </c>
      <c r="AFB152">
        <f t="shared" si="4290"/>
        <v>0</v>
      </c>
      <c r="AFC152">
        <f t="shared" si="4291"/>
        <v>0</v>
      </c>
      <c r="AFD152">
        <f t="shared" si="4292"/>
        <v>0</v>
      </c>
      <c r="AFE152">
        <f t="shared" si="4293"/>
        <v>0</v>
      </c>
      <c r="AFF152">
        <f t="shared" si="4294"/>
        <v>0</v>
      </c>
      <c r="AFG152">
        <f t="shared" si="4295"/>
        <v>0</v>
      </c>
      <c r="AFH152">
        <f t="shared" si="4296"/>
        <v>0</v>
      </c>
      <c r="AFI152">
        <f t="shared" si="4297"/>
        <v>0</v>
      </c>
      <c r="AFJ152">
        <f t="shared" si="4298"/>
        <v>0</v>
      </c>
      <c r="AFK152">
        <f t="shared" si="4299"/>
        <v>0</v>
      </c>
      <c r="AFL152">
        <f t="shared" si="4300"/>
        <v>0</v>
      </c>
      <c r="AFM152">
        <f t="shared" si="4301"/>
        <v>0</v>
      </c>
      <c r="AFN152">
        <f t="shared" si="4302"/>
        <v>0</v>
      </c>
      <c r="AFO152">
        <f t="shared" si="4303"/>
        <v>0</v>
      </c>
      <c r="AFP152">
        <f t="shared" si="4304"/>
        <v>0</v>
      </c>
      <c r="AFQ152">
        <f t="shared" si="4305"/>
        <v>0</v>
      </c>
      <c r="AFR152">
        <f t="shared" si="4306"/>
        <v>0</v>
      </c>
      <c r="AFS152">
        <f t="shared" si="4307"/>
        <v>0</v>
      </c>
      <c r="AFT152">
        <f t="shared" si="4308"/>
        <v>0</v>
      </c>
      <c r="AFU152">
        <f t="shared" si="4309"/>
        <v>0</v>
      </c>
      <c r="AFV152">
        <f t="shared" si="4310"/>
        <v>0</v>
      </c>
      <c r="AFW152">
        <f t="shared" si="4311"/>
        <v>0</v>
      </c>
      <c r="AFX152">
        <f t="shared" si="4312"/>
        <v>0</v>
      </c>
      <c r="AFY152">
        <f t="shared" si="4313"/>
        <v>0</v>
      </c>
      <c r="AFZ152">
        <f t="shared" si="4314"/>
        <v>0</v>
      </c>
      <c r="AGA152">
        <f t="shared" si="4315"/>
        <v>0</v>
      </c>
      <c r="AGB152">
        <f t="shared" si="4316"/>
        <v>0</v>
      </c>
      <c r="AGC152">
        <f t="shared" si="4317"/>
        <v>0</v>
      </c>
      <c r="AGD152">
        <f t="shared" si="4318"/>
        <v>0</v>
      </c>
      <c r="AGE152">
        <f t="shared" si="4319"/>
        <v>0</v>
      </c>
      <c r="AGF152">
        <f t="shared" si="4320"/>
        <v>0</v>
      </c>
      <c r="AGG152">
        <f t="shared" si="4321"/>
        <v>0</v>
      </c>
      <c r="AGH152">
        <f t="shared" si="4322"/>
        <v>0</v>
      </c>
      <c r="AGI152">
        <f t="shared" si="4323"/>
        <v>0</v>
      </c>
      <c r="AGJ152">
        <f t="shared" si="4324"/>
        <v>0</v>
      </c>
      <c r="AGK152">
        <f t="shared" si="4325"/>
        <v>0</v>
      </c>
      <c r="AGM152" s="88">
        <f t="shared" si="4326"/>
        <v>72</v>
      </c>
      <c r="AGN152" s="88">
        <v>72</v>
      </c>
      <c r="AGO152">
        <v>8</v>
      </c>
      <c r="AGP152">
        <f t="shared" si="4327"/>
        <v>8</v>
      </c>
      <c r="AGQ152">
        <f t="shared" si="4328"/>
        <v>8</v>
      </c>
      <c r="AGR152">
        <f t="shared" si="4329"/>
        <v>8</v>
      </c>
      <c r="AGS152">
        <f t="shared" si="4330"/>
        <v>8</v>
      </c>
      <c r="AGT152">
        <f t="shared" si="4331"/>
        <v>6</v>
      </c>
      <c r="AGU152">
        <f t="shared" si="4332"/>
        <v>8</v>
      </c>
      <c r="AGV152">
        <f t="shared" si="4333"/>
        <v>1</v>
      </c>
      <c r="AGW152">
        <f t="shared" si="4334"/>
        <v>5</v>
      </c>
      <c r="AGX152">
        <f t="shared" si="4335"/>
        <v>8</v>
      </c>
      <c r="AGY152">
        <f t="shared" si="4336"/>
        <v>0</v>
      </c>
      <c r="AGZ152">
        <f t="shared" si="4337"/>
        <v>0</v>
      </c>
      <c r="AHA152">
        <f t="shared" si="4338"/>
        <v>0</v>
      </c>
      <c r="AHB152">
        <f t="shared" si="4339"/>
        <v>0</v>
      </c>
      <c r="AHC152">
        <f t="shared" si="4340"/>
        <v>0</v>
      </c>
      <c r="AHD152">
        <f t="shared" si="4341"/>
        <v>0</v>
      </c>
      <c r="AHE152">
        <f t="shared" si="4342"/>
        <v>0</v>
      </c>
      <c r="AHF152">
        <f t="shared" si="4343"/>
        <v>0</v>
      </c>
      <c r="AHG152">
        <f t="shared" si="4344"/>
        <v>0</v>
      </c>
      <c r="AHH152">
        <f t="shared" si="4345"/>
        <v>0</v>
      </c>
      <c r="AHI152">
        <f t="shared" si="4346"/>
        <v>0</v>
      </c>
      <c r="AHJ152">
        <f t="shared" si="4347"/>
        <v>0</v>
      </c>
      <c r="AHK152">
        <f t="shared" si="4348"/>
        <v>0</v>
      </c>
      <c r="AHL152">
        <f t="shared" si="4349"/>
        <v>0</v>
      </c>
      <c r="AHM152">
        <f t="shared" si="4350"/>
        <v>0</v>
      </c>
      <c r="AHN152">
        <f t="shared" si="4351"/>
        <v>0</v>
      </c>
      <c r="AHO152">
        <f t="shared" si="4352"/>
        <v>0</v>
      </c>
      <c r="AHP152">
        <f t="shared" si="4353"/>
        <v>0</v>
      </c>
      <c r="AHQ152">
        <f t="shared" si="4354"/>
        <v>0</v>
      </c>
      <c r="AHR152">
        <f t="shared" si="4355"/>
        <v>0</v>
      </c>
      <c r="AHS152">
        <f t="shared" si="4356"/>
        <v>0</v>
      </c>
      <c r="AHT152">
        <f t="shared" si="4357"/>
        <v>0</v>
      </c>
      <c r="AHU152">
        <f t="shared" si="4358"/>
        <v>0</v>
      </c>
      <c r="AHV152">
        <f t="shared" si="4359"/>
        <v>0</v>
      </c>
      <c r="AHW152">
        <f t="shared" si="4360"/>
        <v>0</v>
      </c>
      <c r="AHX152">
        <f t="shared" si="4361"/>
        <v>0</v>
      </c>
      <c r="AHY152">
        <f t="shared" si="4362"/>
        <v>0</v>
      </c>
      <c r="AHZ152">
        <f t="shared" si="4363"/>
        <v>0</v>
      </c>
      <c r="AIA152">
        <f t="shared" si="4364"/>
        <v>0</v>
      </c>
      <c r="AIB152">
        <f t="shared" si="4365"/>
        <v>0</v>
      </c>
      <c r="AIC152">
        <f t="shared" si="4366"/>
        <v>0</v>
      </c>
      <c r="AID152">
        <f t="shared" si="4367"/>
        <v>0</v>
      </c>
      <c r="AIE152">
        <f t="shared" si="4368"/>
        <v>0</v>
      </c>
      <c r="AIF152">
        <f t="shared" si="4369"/>
        <v>0</v>
      </c>
      <c r="AIG152">
        <f t="shared" si="4370"/>
        <v>0</v>
      </c>
      <c r="AIH152">
        <f t="shared" si="4371"/>
        <v>0</v>
      </c>
      <c r="AII152">
        <f t="shared" si="4372"/>
        <v>0</v>
      </c>
      <c r="AIJ152">
        <f t="shared" si="4373"/>
        <v>0</v>
      </c>
      <c r="AIK152">
        <f t="shared" si="4374"/>
        <v>0</v>
      </c>
      <c r="AIL152">
        <f t="shared" si="4375"/>
        <v>0</v>
      </c>
      <c r="AIM152">
        <f t="shared" si="4376"/>
        <v>0</v>
      </c>
      <c r="AIN152">
        <f t="shared" si="4377"/>
        <v>0</v>
      </c>
      <c r="AIO152">
        <f t="shared" si="4378"/>
        <v>0</v>
      </c>
      <c r="AIP152">
        <f t="shared" si="4379"/>
        <v>0</v>
      </c>
      <c r="AIQ152">
        <f t="shared" si="4380"/>
        <v>0</v>
      </c>
      <c r="AIR152">
        <f t="shared" si="4381"/>
        <v>0</v>
      </c>
      <c r="AIS152">
        <f t="shared" si="4382"/>
        <v>0</v>
      </c>
      <c r="AIT152">
        <f t="shared" si="4383"/>
        <v>0</v>
      </c>
      <c r="AIU152">
        <f t="shared" si="4384"/>
        <v>0</v>
      </c>
      <c r="AIV152">
        <f t="shared" si="4385"/>
        <v>0</v>
      </c>
      <c r="AIW152">
        <f t="shared" si="4386"/>
        <v>0</v>
      </c>
      <c r="AIX152">
        <f t="shared" si="4387"/>
        <v>0</v>
      </c>
      <c r="AIY152">
        <f t="shared" si="4388"/>
        <v>0</v>
      </c>
      <c r="AIZ152">
        <f t="shared" si="4389"/>
        <v>0</v>
      </c>
      <c r="AJA152">
        <f t="shared" si="4390"/>
        <v>0</v>
      </c>
      <c r="AJB152">
        <f t="shared" si="4391"/>
        <v>0</v>
      </c>
      <c r="AJC152">
        <f t="shared" si="4392"/>
        <v>0</v>
      </c>
      <c r="AJD152">
        <f t="shared" si="4393"/>
        <v>0</v>
      </c>
      <c r="AJE152">
        <f t="shared" si="4394"/>
        <v>0</v>
      </c>
      <c r="AJF152">
        <f t="shared" si="4395"/>
        <v>0</v>
      </c>
      <c r="AJG152">
        <f t="shared" si="4396"/>
        <v>0</v>
      </c>
      <c r="AJH152">
        <f t="shared" si="4397"/>
        <v>0</v>
      </c>
      <c r="AJI152">
        <f t="shared" si="4398"/>
        <v>0</v>
      </c>
      <c r="AJJ152">
        <f t="shared" si="4399"/>
        <v>0</v>
      </c>
      <c r="AJK152">
        <f t="shared" si="4400"/>
        <v>0</v>
      </c>
      <c r="AJL152">
        <f t="shared" si="4401"/>
        <v>0</v>
      </c>
      <c r="AJM152">
        <f t="shared" si="4402"/>
        <v>0</v>
      </c>
      <c r="AJN152">
        <f t="shared" si="4403"/>
        <v>0</v>
      </c>
      <c r="AJO152">
        <f t="shared" si="4404"/>
        <v>0</v>
      </c>
      <c r="AJP152">
        <f t="shared" si="4405"/>
        <v>0</v>
      </c>
      <c r="AJQ152">
        <f t="shared" si="4406"/>
        <v>0</v>
      </c>
      <c r="AJR152">
        <f t="shared" si="4407"/>
        <v>0</v>
      </c>
      <c r="AJS152">
        <f t="shared" si="4408"/>
        <v>0</v>
      </c>
      <c r="AJT152">
        <f t="shared" si="4409"/>
        <v>0</v>
      </c>
      <c r="AJU152">
        <f t="shared" si="4410"/>
        <v>0</v>
      </c>
      <c r="AJV152">
        <f t="shared" si="4411"/>
        <v>0</v>
      </c>
      <c r="AJX152">
        <v>41</v>
      </c>
      <c r="AJY152">
        <v>1</v>
      </c>
      <c r="AJZ152">
        <v>1</v>
      </c>
      <c r="AKA152">
        <f t="shared" si="4412"/>
        <v>1</v>
      </c>
      <c r="AKB152">
        <f t="shared" si="4413"/>
        <v>4</v>
      </c>
      <c r="AKC152">
        <f t="shared" si="4414"/>
        <v>4</v>
      </c>
      <c r="AKD152">
        <f t="shared" si="4415"/>
        <v>8</v>
      </c>
      <c r="AKE152">
        <f t="shared" si="4416"/>
        <v>8</v>
      </c>
      <c r="AKF152">
        <f t="shared" si="4417"/>
        <v>4</v>
      </c>
      <c r="AKG152">
        <f t="shared" si="4418"/>
        <v>0</v>
      </c>
      <c r="AKH152">
        <f t="shared" si="4419"/>
        <v>0</v>
      </c>
      <c r="AKI152">
        <f t="shared" si="4420"/>
        <v>0</v>
      </c>
      <c r="AKJ152">
        <f t="shared" si="4421"/>
        <v>0</v>
      </c>
      <c r="AKK152">
        <f t="shared" si="4422"/>
        <v>0</v>
      </c>
      <c r="AKL152">
        <f t="shared" si="4423"/>
        <v>0</v>
      </c>
      <c r="AKM152">
        <f t="shared" si="4424"/>
        <v>0</v>
      </c>
      <c r="AKN152">
        <f t="shared" si="4425"/>
        <v>0</v>
      </c>
      <c r="AKO152">
        <f t="shared" si="4426"/>
        <v>0</v>
      </c>
      <c r="AKP152">
        <f t="shared" si="4427"/>
        <v>0</v>
      </c>
      <c r="AKQ152">
        <f t="shared" si="4428"/>
        <v>0</v>
      </c>
      <c r="AKR152">
        <f t="shared" si="4429"/>
        <v>0</v>
      </c>
      <c r="AKS152">
        <f t="shared" si="4430"/>
        <v>0</v>
      </c>
      <c r="AKT152">
        <f t="shared" si="4431"/>
        <v>0</v>
      </c>
      <c r="AKU152">
        <f t="shared" si="4432"/>
        <v>0</v>
      </c>
      <c r="AKV152">
        <f t="shared" si="4433"/>
        <v>0</v>
      </c>
      <c r="AKW152">
        <f t="shared" si="4434"/>
        <v>0</v>
      </c>
      <c r="AKX152">
        <f t="shared" si="4435"/>
        <v>0</v>
      </c>
      <c r="AKY152">
        <f t="shared" si="4436"/>
        <v>0</v>
      </c>
      <c r="AKZ152">
        <f t="shared" si="4437"/>
        <v>0</v>
      </c>
      <c r="ALA152">
        <f t="shared" si="4438"/>
        <v>0</v>
      </c>
      <c r="ALB152">
        <f t="shared" si="4439"/>
        <v>0</v>
      </c>
      <c r="ALC152">
        <f t="shared" si="4440"/>
        <v>0</v>
      </c>
      <c r="ALD152">
        <f t="shared" si="4441"/>
        <v>0</v>
      </c>
      <c r="ALE152">
        <f t="shared" si="4442"/>
        <v>0</v>
      </c>
      <c r="ALF152">
        <f t="shared" si="4443"/>
        <v>0</v>
      </c>
      <c r="ALG152">
        <f t="shared" si="4444"/>
        <v>0</v>
      </c>
      <c r="ALH152">
        <f t="shared" si="4445"/>
        <v>0</v>
      </c>
      <c r="ALI152">
        <f t="shared" si="4446"/>
        <v>0</v>
      </c>
      <c r="ALJ152">
        <f t="shared" si="4447"/>
        <v>0</v>
      </c>
      <c r="ALK152">
        <f t="shared" si="4448"/>
        <v>0</v>
      </c>
      <c r="ALL152">
        <f t="shared" si="4449"/>
        <v>0</v>
      </c>
      <c r="ALM152">
        <f t="shared" si="4450"/>
        <v>0</v>
      </c>
      <c r="ALN152">
        <f t="shared" si="4451"/>
        <v>0</v>
      </c>
      <c r="ALO152">
        <f t="shared" si="4452"/>
        <v>0</v>
      </c>
      <c r="ALP152">
        <f t="shared" si="4453"/>
        <v>0</v>
      </c>
      <c r="ALQ152">
        <f t="shared" si="4454"/>
        <v>0</v>
      </c>
      <c r="ALR152">
        <f t="shared" si="4455"/>
        <v>0</v>
      </c>
      <c r="ALS152">
        <f t="shared" si="4456"/>
        <v>0</v>
      </c>
      <c r="ALT152">
        <f t="shared" si="4457"/>
        <v>0</v>
      </c>
      <c r="ALU152">
        <f t="shared" si="4458"/>
        <v>0</v>
      </c>
      <c r="ALV152">
        <f t="shared" si="4459"/>
        <v>0</v>
      </c>
      <c r="ALW152">
        <f t="shared" si="4460"/>
        <v>0</v>
      </c>
      <c r="ALX152">
        <f t="shared" si="4461"/>
        <v>0</v>
      </c>
      <c r="ALY152">
        <f t="shared" si="4462"/>
        <v>0</v>
      </c>
      <c r="ALZ152">
        <f t="shared" si="4463"/>
        <v>0</v>
      </c>
      <c r="AMA152">
        <f t="shared" si="4464"/>
        <v>0</v>
      </c>
      <c r="AMB152">
        <f t="shared" si="4465"/>
        <v>0</v>
      </c>
      <c r="AMC152">
        <f t="shared" si="4466"/>
        <v>0</v>
      </c>
      <c r="AMD152">
        <f t="shared" si="4467"/>
        <v>0</v>
      </c>
      <c r="AME152">
        <f t="shared" si="4468"/>
        <v>0</v>
      </c>
      <c r="AMF152">
        <f t="shared" si="4469"/>
        <v>0</v>
      </c>
      <c r="AMG152">
        <f t="shared" si="4470"/>
        <v>0</v>
      </c>
      <c r="AMH152">
        <f t="shared" si="4471"/>
        <v>0</v>
      </c>
      <c r="AMI152">
        <f t="shared" si="4472"/>
        <v>0</v>
      </c>
      <c r="AMJ152">
        <f t="shared" si="4473"/>
        <v>0</v>
      </c>
      <c r="AMK152">
        <f t="shared" si="4474"/>
        <v>0</v>
      </c>
      <c r="AML152">
        <f t="shared" si="4475"/>
        <v>0</v>
      </c>
      <c r="AMM152">
        <f t="shared" si="4476"/>
        <v>0</v>
      </c>
      <c r="AMN152">
        <f t="shared" si="4477"/>
        <v>0</v>
      </c>
      <c r="AMO152">
        <f t="shared" si="4478"/>
        <v>0</v>
      </c>
      <c r="AMP152">
        <f t="shared" si="4479"/>
        <v>0</v>
      </c>
      <c r="AMQ152">
        <f t="shared" si="4480"/>
        <v>0</v>
      </c>
      <c r="AMR152">
        <f t="shared" si="4481"/>
        <v>0</v>
      </c>
      <c r="AMS152">
        <f t="shared" si="4482"/>
        <v>0</v>
      </c>
      <c r="AMT152">
        <f t="shared" si="4483"/>
        <v>0</v>
      </c>
      <c r="AMU152">
        <f t="shared" si="4484"/>
        <v>0</v>
      </c>
      <c r="AMV152">
        <f t="shared" si="4485"/>
        <v>0</v>
      </c>
      <c r="AMW152">
        <f t="shared" si="4486"/>
        <v>0</v>
      </c>
      <c r="AMX152">
        <f t="shared" si="4487"/>
        <v>0</v>
      </c>
      <c r="AMY152">
        <f t="shared" si="4488"/>
        <v>0</v>
      </c>
      <c r="AMZ152">
        <f t="shared" si="4489"/>
        <v>0</v>
      </c>
      <c r="ANA152">
        <f t="shared" si="4490"/>
        <v>0</v>
      </c>
      <c r="ANB152">
        <f t="shared" si="4491"/>
        <v>0</v>
      </c>
      <c r="ANC152">
        <f t="shared" si="4492"/>
        <v>0</v>
      </c>
      <c r="AND152">
        <f t="shared" si="4493"/>
        <v>0</v>
      </c>
      <c r="ANR152" s="4">
        <v>1495</v>
      </c>
      <c r="ANS152" s="4">
        <f t="shared" si="4494"/>
        <v>1495</v>
      </c>
      <c r="ANU152" s="4">
        <v>1582</v>
      </c>
      <c r="ANV152" t="str">
        <f t="shared" si="4495"/>
        <v>1579</v>
      </c>
      <c r="ANW152" t="str">
        <f t="shared" si="4496"/>
        <v>1576</v>
      </c>
      <c r="ANX152" t="str">
        <f t="shared" si="4497"/>
        <v>1567</v>
      </c>
      <c r="ANY152" t="str">
        <f t="shared" si="4498"/>
        <v>1558</v>
      </c>
      <c r="ANZ152" t="str">
        <f t="shared" si="4499"/>
        <v>1547</v>
      </c>
      <c r="AOA152" t="str">
        <f t="shared" si="4500"/>
        <v>1544</v>
      </c>
      <c r="AOB152" t="str">
        <f t="shared" si="4501"/>
        <v>1531</v>
      </c>
      <c r="AOC152" t="str">
        <f t="shared" si="4502"/>
        <v>1514</v>
      </c>
      <c r="AOD152" t="str">
        <f t="shared" si="4503"/>
        <v>1495</v>
      </c>
      <c r="AOE152" t="str">
        <f t="shared" si="4504"/>
        <v>1495</v>
      </c>
      <c r="AOF152" t="str">
        <f t="shared" si="4505"/>
        <v>1495</v>
      </c>
      <c r="AOG152" t="str">
        <f t="shared" si="4506"/>
        <v>1495</v>
      </c>
      <c r="AOH152" t="str">
        <f t="shared" si="4507"/>
        <v>1495</v>
      </c>
      <c r="AOI152" t="str">
        <f t="shared" si="4508"/>
        <v>1495</v>
      </c>
      <c r="AOJ152" t="str">
        <f t="shared" si="4509"/>
        <v>1495</v>
      </c>
      <c r="AOK152" t="str">
        <f t="shared" si="4510"/>
        <v>1495</v>
      </c>
      <c r="AOL152" t="str">
        <f t="shared" si="4511"/>
        <v>1495</v>
      </c>
      <c r="AOM152" t="str">
        <f t="shared" si="4512"/>
        <v>1495</v>
      </c>
      <c r="AON152" t="str">
        <f t="shared" si="4513"/>
        <v>1495</v>
      </c>
      <c r="AOO152" t="str">
        <f t="shared" si="4514"/>
        <v>1495</v>
      </c>
      <c r="AOP152" t="str">
        <f t="shared" si="4515"/>
        <v>1495</v>
      </c>
      <c r="AOQ152" t="str">
        <f t="shared" si="4516"/>
        <v>1495</v>
      </c>
      <c r="AOR152" t="str">
        <f t="shared" si="4517"/>
        <v>1495</v>
      </c>
      <c r="AOS152" t="str">
        <f t="shared" si="4518"/>
        <v>1495</v>
      </c>
      <c r="AOT152" t="str">
        <f t="shared" si="4519"/>
        <v>1495</v>
      </c>
      <c r="AOU152" t="str">
        <f t="shared" si="4520"/>
        <v>1495</v>
      </c>
      <c r="AOV152" t="str">
        <f t="shared" si="4521"/>
        <v>1495</v>
      </c>
      <c r="AOW152" t="str">
        <f t="shared" si="4522"/>
        <v>1495</v>
      </c>
      <c r="AOX152" t="str">
        <f t="shared" si="4523"/>
        <v>1495</v>
      </c>
      <c r="AOY152" t="str">
        <f t="shared" si="4524"/>
        <v>1495</v>
      </c>
      <c r="AOZ152" t="str">
        <f t="shared" si="4525"/>
        <v>1495</v>
      </c>
      <c r="APA152" t="str">
        <f t="shared" si="4526"/>
        <v>1495</v>
      </c>
      <c r="APB152" t="str">
        <f t="shared" si="4527"/>
        <v>1495</v>
      </c>
      <c r="APC152" t="str">
        <f t="shared" si="4528"/>
        <v>1495</v>
      </c>
      <c r="APD152" t="str">
        <f t="shared" si="4529"/>
        <v>1495</v>
      </c>
      <c r="APE152" t="str">
        <f t="shared" si="4530"/>
        <v>1495</v>
      </c>
      <c r="APF152" t="str">
        <f t="shared" si="4531"/>
        <v>1495</v>
      </c>
      <c r="APG152" t="str">
        <f t="shared" si="4532"/>
        <v>1495</v>
      </c>
      <c r="APH152" t="str">
        <f t="shared" si="4533"/>
        <v>1495</v>
      </c>
      <c r="API152" t="str">
        <f t="shared" si="4534"/>
        <v>1495</v>
      </c>
      <c r="APJ152" t="str">
        <f t="shared" si="4535"/>
        <v>1495</v>
      </c>
      <c r="APK152" t="str">
        <f t="shared" si="4536"/>
        <v>1495</v>
      </c>
      <c r="APL152" t="str">
        <f t="shared" si="4537"/>
        <v>1495</v>
      </c>
      <c r="APM152" t="str">
        <f t="shared" si="4538"/>
        <v>1495</v>
      </c>
      <c r="APN152" t="str">
        <f t="shared" si="4539"/>
        <v>1495</v>
      </c>
      <c r="APO152" t="str">
        <f t="shared" si="4540"/>
        <v>1495</v>
      </c>
      <c r="APP152" t="str">
        <f t="shared" si="4541"/>
        <v>1495</v>
      </c>
      <c r="APQ152" t="str">
        <f t="shared" si="4542"/>
        <v>1495</v>
      </c>
      <c r="APR152" t="str">
        <f t="shared" si="4543"/>
        <v>1495</v>
      </c>
      <c r="APS152" t="str">
        <f t="shared" si="4544"/>
        <v>1495</v>
      </c>
      <c r="APT152" t="str">
        <f t="shared" si="4545"/>
        <v>1495</v>
      </c>
      <c r="APU152" t="str">
        <f t="shared" si="4546"/>
        <v>1495</v>
      </c>
      <c r="APV152" t="str">
        <f t="shared" si="4547"/>
        <v>1495</v>
      </c>
      <c r="APW152" t="str">
        <f t="shared" si="4548"/>
        <v>1495</v>
      </c>
      <c r="APX152" t="str">
        <f t="shared" si="4549"/>
        <v>1495</v>
      </c>
      <c r="APY152" t="str">
        <f t="shared" si="4550"/>
        <v>1495</v>
      </c>
      <c r="APZ152" t="str">
        <f t="shared" si="4551"/>
        <v>1495</v>
      </c>
      <c r="AQA152" t="str">
        <f t="shared" si="4552"/>
        <v>1495</v>
      </c>
      <c r="AQB152" t="str">
        <f t="shared" si="4553"/>
        <v>1495</v>
      </c>
      <c r="AQC152" t="str">
        <f t="shared" si="4554"/>
        <v>1495</v>
      </c>
      <c r="AQD152" t="str">
        <f t="shared" si="4555"/>
        <v>1495</v>
      </c>
      <c r="AQE152" t="str">
        <f t="shared" si="4556"/>
        <v>1495</v>
      </c>
      <c r="AQF152" t="str">
        <f t="shared" si="4557"/>
        <v>1495</v>
      </c>
      <c r="AQG152" t="str">
        <f t="shared" si="4558"/>
        <v>1495</v>
      </c>
      <c r="AQH152" t="str">
        <f t="shared" si="4559"/>
        <v>1495</v>
      </c>
      <c r="AQI152" t="str">
        <f t="shared" si="4560"/>
        <v>1495</v>
      </c>
      <c r="AQJ152" t="str">
        <f t="shared" si="4561"/>
        <v>1495</v>
      </c>
      <c r="AQK152" t="str">
        <f t="shared" si="4562"/>
        <v>1495</v>
      </c>
      <c r="AQL152" t="str">
        <f t="shared" si="4563"/>
        <v>1495</v>
      </c>
      <c r="AQM152" t="str">
        <f t="shared" si="4564"/>
        <v>1495</v>
      </c>
      <c r="AQN152" t="str">
        <f t="shared" si="4565"/>
        <v>1495</v>
      </c>
      <c r="AQO152" t="str">
        <f t="shared" si="4566"/>
        <v>1495</v>
      </c>
      <c r="AQP152" t="str">
        <f t="shared" si="4567"/>
        <v>1495</v>
      </c>
      <c r="AQQ152" t="str">
        <f t="shared" si="4568"/>
        <v>1495</v>
      </c>
      <c r="AQR152" t="str">
        <f t="shared" si="4569"/>
        <v>1495</v>
      </c>
      <c r="AQS152" t="str">
        <f t="shared" si="4570"/>
        <v>1495</v>
      </c>
      <c r="AQT152" t="str">
        <f t="shared" si="4571"/>
        <v>1495</v>
      </c>
      <c r="AQU152" t="str">
        <f t="shared" si="4572"/>
        <v>1495</v>
      </c>
      <c r="AQV152" t="str">
        <f t="shared" si="4573"/>
        <v>1495</v>
      </c>
      <c r="AQW152" t="str">
        <f t="shared" si="4574"/>
        <v>1495</v>
      </c>
      <c r="AQX152" t="str">
        <f t="shared" si="4575"/>
        <v>1495</v>
      </c>
      <c r="AQY152" t="str">
        <f t="shared" si="4576"/>
        <v>1495</v>
      </c>
      <c r="AQZ152" t="str">
        <f t="shared" si="4577"/>
        <v>1495</v>
      </c>
      <c r="ARA152" t="str">
        <f t="shared" si="4578"/>
        <v>1495</v>
      </c>
      <c r="ARB152" t="str">
        <f t="shared" si="4579"/>
        <v>1495</v>
      </c>
      <c r="ARC152">
        <v>1582</v>
      </c>
      <c r="ARH152" s="5"/>
    </row>
    <row r="153" spans="1:1152" x14ac:dyDescent="0.2">
      <c r="A153">
        <v>131</v>
      </c>
      <c r="B153" s="229" t="s">
        <v>122</v>
      </c>
      <c r="C153" s="20">
        <f>VLOOKUP(A153, Rankings!$A$2:$AN$161, 40, FALSE)</f>
        <v>151</v>
      </c>
      <c r="D153" s="229" t="s">
        <v>404</v>
      </c>
      <c r="F153" s="4">
        <v>1</v>
      </c>
      <c r="G153" s="4">
        <v>11</v>
      </c>
      <c r="I153" s="5">
        <f t="shared" si="3664"/>
        <v>9</v>
      </c>
      <c r="L153" t="s">
        <v>1933</v>
      </c>
      <c r="M153" t="s">
        <v>2044</v>
      </c>
      <c r="N153" t="s">
        <v>2472</v>
      </c>
      <c r="O153" t="s">
        <v>2712</v>
      </c>
      <c r="P153" t="s">
        <v>2846</v>
      </c>
      <c r="Q153" t="s">
        <v>3068</v>
      </c>
      <c r="R153" t="s">
        <v>3293</v>
      </c>
      <c r="S153" t="s">
        <v>3528</v>
      </c>
      <c r="T153" t="s">
        <v>3764</v>
      </c>
      <c r="U153" t="s">
        <v>10</v>
      </c>
      <c r="V153" t="s">
        <v>10</v>
      </c>
      <c r="W153" t="str">
        <f>Rankings!D152</f>
        <v>-</v>
      </c>
      <c r="X153" t="s">
        <v>10</v>
      </c>
      <c r="Y153" t="s">
        <v>10</v>
      </c>
      <c r="Z153" t="s">
        <v>10</v>
      </c>
      <c r="AA153" t="s">
        <v>10</v>
      </c>
      <c r="AB153" t="s">
        <v>10</v>
      </c>
      <c r="AC153" t="s">
        <v>10</v>
      </c>
      <c r="AD153" t="s">
        <v>10</v>
      </c>
      <c r="AE153" t="s">
        <v>10</v>
      </c>
      <c r="AF153" t="s">
        <v>10</v>
      </c>
      <c r="AG153" t="s">
        <v>10</v>
      </c>
      <c r="AH153" t="s">
        <v>10</v>
      </c>
      <c r="AI153" t="s">
        <v>10</v>
      </c>
      <c r="AJ153" t="s">
        <v>10</v>
      </c>
      <c r="AK153" t="s">
        <v>10</v>
      </c>
      <c r="AL153" t="s">
        <v>10</v>
      </c>
      <c r="AM153" t="s">
        <v>10</v>
      </c>
      <c r="AN153" t="s">
        <v>10</v>
      </c>
      <c r="AO153" t="s">
        <v>10</v>
      </c>
      <c r="AP153" t="s">
        <v>10</v>
      </c>
      <c r="AQ153" t="s">
        <v>10</v>
      </c>
      <c r="AR153" t="s">
        <v>10</v>
      </c>
      <c r="AS153" t="s">
        <v>10</v>
      </c>
      <c r="AT153" t="s">
        <v>10</v>
      </c>
      <c r="AU153" t="s">
        <v>10</v>
      </c>
      <c r="AV153" t="s">
        <v>10</v>
      </c>
      <c r="AW153" t="s">
        <v>10</v>
      </c>
      <c r="AX153" t="s">
        <v>10</v>
      </c>
      <c r="AY153" t="s">
        <v>10</v>
      </c>
      <c r="AZ153" t="s">
        <v>10</v>
      </c>
      <c r="BA153" t="s">
        <v>10</v>
      </c>
      <c r="BB153" t="s">
        <v>10</v>
      </c>
      <c r="BC153" t="s">
        <v>10</v>
      </c>
      <c r="BD153" t="s">
        <v>10</v>
      </c>
      <c r="BE153" t="s">
        <v>10</v>
      </c>
      <c r="BF153" t="s">
        <v>10</v>
      </c>
      <c r="BG153" t="s">
        <v>10</v>
      </c>
      <c r="BH153" t="s">
        <v>10</v>
      </c>
      <c r="BI153" t="s">
        <v>10</v>
      </c>
      <c r="BJ153" t="s">
        <v>10</v>
      </c>
      <c r="BK153" t="s">
        <v>10</v>
      </c>
      <c r="BL153" t="s">
        <v>10</v>
      </c>
      <c r="BM153" t="s">
        <v>10</v>
      </c>
      <c r="BN153" t="s">
        <v>10</v>
      </c>
      <c r="BO153" t="s">
        <v>10</v>
      </c>
      <c r="BP153" t="s">
        <v>10</v>
      </c>
      <c r="BQ153" t="s">
        <v>10</v>
      </c>
      <c r="BR153" t="s">
        <v>10</v>
      </c>
      <c r="BS153" t="s">
        <v>10</v>
      </c>
      <c r="BT153" t="s">
        <v>10</v>
      </c>
      <c r="BU153" t="s">
        <v>10</v>
      </c>
      <c r="BV153" t="s">
        <v>10</v>
      </c>
      <c r="BW153" t="s">
        <v>10</v>
      </c>
      <c r="BX153" t="s">
        <v>10</v>
      </c>
      <c r="BY153" t="s">
        <v>10</v>
      </c>
      <c r="BZ153" t="s">
        <v>10</v>
      </c>
      <c r="CA153" t="s">
        <v>10</v>
      </c>
      <c r="CB153" t="s">
        <v>10</v>
      </c>
      <c r="CC153" t="s">
        <v>10</v>
      </c>
      <c r="CD153" t="s">
        <v>10</v>
      </c>
      <c r="CE153" t="s">
        <v>10</v>
      </c>
      <c r="CF153" t="s">
        <v>10</v>
      </c>
      <c r="CG153" t="s">
        <v>10</v>
      </c>
      <c r="CH153" t="s">
        <v>10</v>
      </c>
      <c r="CI153" t="s">
        <v>10</v>
      </c>
      <c r="CJ153" t="s">
        <v>10</v>
      </c>
      <c r="CK153" t="s">
        <v>10</v>
      </c>
      <c r="CL153" t="s">
        <v>10</v>
      </c>
      <c r="CM153" t="s">
        <v>10</v>
      </c>
      <c r="CN153" t="s">
        <v>10</v>
      </c>
      <c r="CO153" t="s">
        <v>10</v>
      </c>
      <c r="CP153" t="s">
        <v>10</v>
      </c>
      <c r="CQ153" t="s">
        <v>10</v>
      </c>
      <c r="CR153" t="s">
        <v>10</v>
      </c>
      <c r="CT153" s="4">
        <f t="shared" si="3665"/>
        <v>0</v>
      </c>
      <c r="CU153" s="4">
        <f t="shared" si="3666"/>
        <v>0</v>
      </c>
      <c r="CV153" s="4">
        <f t="shared" si="3667"/>
        <v>0</v>
      </c>
      <c r="CW153" s="4">
        <f t="shared" si="3668"/>
        <v>5</v>
      </c>
      <c r="CX153" s="4">
        <f t="shared" si="3669"/>
        <v>0</v>
      </c>
      <c r="CY153" s="4">
        <f t="shared" si="3670"/>
        <v>0</v>
      </c>
      <c r="CZ153" s="4">
        <f t="shared" si="3671"/>
        <v>0</v>
      </c>
      <c r="DA153" s="4">
        <f t="shared" si="3672"/>
        <v>2</v>
      </c>
      <c r="DB153" s="4">
        <f t="shared" si="3673"/>
        <v>0</v>
      </c>
      <c r="DC153" s="4">
        <f t="shared" si="3674"/>
        <v>0</v>
      </c>
      <c r="DD153" s="4">
        <f t="shared" si="3675"/>
        <v>0</v>
      </c>
      <c r="DE153" s="4">
        <f t="shared" si="3676"/>
        <v>2</v>
      </c>
      <c r="DF153" s="4">
        <f t="shared" si="3677"/>
        <v>0</v>
      </c>
      <c r="DG153" s="4">
        <f t="shared" si="3678"/>
        <v>0</v>
      </c>
      <c r="DH153" s="4">
        <f t="shared" si="3679"/>
        <v>0</v>
      </c>
      <c r="DI153" s="152">
        <f t="shared" si="3680"/>
        <v>0</v>
      </c>
      <c r="DJ153" s="153">
        <f t="shared" si="3681"/>
        <v>0</v>
      </c>
      <c r="DK153" s="4">
        <f t="shared" si="3682"/>
        <v>5</v>
      </c>
      <c r="DL153" s="4">
        <f t="shared" si="3683"/>
        <v>0</v>
      </c>
      <c r="DM153" s="4">
        <f t="shared" si="3684"/>
        <v>2</v>
      </c>
      <c r="DN153" s="4">
        <f t="shared" si="3685"/>
        <v>0</v>
      </c>
      <c r="DO153" s="4">
        <f t="shared" si="3686"/>
        <v>2</v>
      </c>
      <c r="DP153" s="4">
        <f t="shared" si="3687"/>
        <v>0</v>
      </c>
      <c r="DQ153" s="4">
        <f t="shared" si="3688"/>
        <v>0</v>
      </c>
      <c r="DR153" s="4">
        <f t="shared" si="3689"/>
        <v>0</v>
      </c>
      <c r="DS153" s="4">
        <f t="shared" si="3690"/>
        <v>0</v>
      </c>
      <c r="DT153" s="4">
        <f t="shared" si="3691"/>
        <v>0</v>
      </c>
      <c r="DU153" t="str">
        <f t="shared" si="3692"/>
        <v>0R</v>
      </c>
      <c r="DV153" t="str">
        <f t="shared" si="3693"/>
        <v>0R</v>
      </c>
      <c r="DW153" t="str">
        <f t="shared" si="3694"/>
        <v>0R</v>
      </c>
      <c r="DX153" t="str">
        <f t="shared" si="3695"/>
        <v>0S</v>
      </c>
      <c r="DY153" t="str">
        <f t="shared" si="3696"/>
        <v>0S</v>
      </c>
      <c r="DZ153" t="str">
        <f t="shared" si="3697"/>
        <v>0R</v>
      </c>
      <c r="EA153" t="str">
        <f t="shared" si="3698"/>
        <v>0L</v>
      </c>
      <c r="EB153" t="str">
        <f t="shared" si="3699"/>
        <v>0L</v>
      </c>
      <c r="EC153" t="str">
        <f t="shared" si="3700"/>
        <v>0R</v>
      </c>
      <c r="ED153">
        <f t="shared" si="3701"/>
        <v>0</v>
      </c>
      <c r="EE153">
        <f t="shared" si="3702"/>
        <v>0</v>
      </c>
      <c r="EF153">
        <f t="shared" si="3703"/>
        <v>0</v>
      </c>
      <c r="EG153">
        <f t="shared" si="3704"/>
        <v>0</v>
      </c>
      <c r="EH153">
        <f t="shared" si="3705"/>
        <v>0</v>
      </c>
      <c r="EI153">
        <f t="shared" si="3706"/>
        <v>0</v>
      </c>
      <c r="EJ153">
        <f t="shared" si="3707"/>
        <v>0</v>
      </c>
      <c r="EK153">
        <f t="shared" si="3708"/>
        <v>0</v>
      </c>
      <c r="EL153">
        <f t="shared" si="3709"/>
        <v>0</v>
      </c>
      <c r="EM153">
        <f t="shared" si="3710"/>
        <v>0</v>
      </c>
      <c r="EN153">
        <f t="shared" si="3711"/>
        <v>0</v>
      </c>
      <c r="EO153">
        <f t="shared" si="3712"/>
        <v>0</v>
      </c>
      <c r="EP153">
        <f t="shared" si="3713"/>
        <v>0</v>
      </c>
      <c r="EQ153">
        <f t="shared" si="3714"/>
        <v>0</v>
      </c>
      <c r="ER153">
        <f t="shared" si="3715"/>
        <v>0</v>
      </c>
      <c r="ES153">
        <f t="shared" si="3716"/>
        <v>0</v>
      </c>
      <c r="ET153">
        <f t="shared" si="3717"/>
        <v>0</v>
      </c>
      <c r="EU153">
        <f t="shared" si="3718"/>
        <v>0</v>
      </c>
      <c r="EV153">
        <f t="shared" si="3719"/>
        <v>0</v>
      </c>
      <c r="EW153">
        <f t="shared" si="3720"/>
        <v>0</v>
      </c>
      <c r="EX153">
        <f t="shared" si="3721"/>
        <v>0</v>
      </c>
      <c r="EY153">
        <f t="shared" si="3722"/>
        <v>0</v>
      </c>
      <c r="EZ153">
        <f t="shared" si="3723"/>
        <v>0</v>
      </c>
      <c r="FA153">
        <f t="shared" si="3724"/>
        <v>0</v>
      </c>
      <c r="FB153">
        <f t="shared" si="3725"/>
        <v>0</v>
      </c>
      <c r="FC153">
        <f t="shared" si="3726"/>
        <v>0</v>
      </c>
      <c r="FD153">
        <f t="shared" si="3727"/>
        <v>0</v>
      </c>
      <c r="FE153">
        <f t="shared" si="3728"/>
        <v>0</v>
      </c>
      <c r="FF153">
        <f t="shared" si="3729"/>
        <v>0</v>
      </c>
      <c r="FG153">
        <f t="shared" si="3730"/>
        <v>0</v>
      </c>
      <c r="FH153">
        <f t="shared" si="3731"/>
        <v>0</v>
      </c>
      <c r="FI153">
        <f t="shared" si="3732"/>
        <v>0</v>
      </c>
      <c r="FJ153">
        <f t="shared" si="3733"/>
        <v>0</v>
      </c>
      <c r="FK153">
        <f t="shared" si="3734"/>
        <v>0</v>
      </c>
      <c r="FL153">
        <f t="shared" si="3735"/>
        <v>0</v>
      </c>
      <c r="FM153">
        <f t="shared" si="3736"/>
        <v>0</v>
      </c>
      <c r="FN153">
        <f t="shared" si="3737"/>
        <v>0</v>
      </c>
      <c r="FO153">
        <f t="shared" si="3738"/>
        <v>0</v>
      </c>
      <c r="FP153">
        <f t="shared" si="3739"/>
        <v>0</v>
      </c>
      <c r="FQ153">
        <f t="shared" si="3740"/>
        <v>0</v>
      </c>
      <c r="FR153">
        <f t="shared" si="3741"/>
        <v>0</v>
      </c>
      <c r="FS153">
        <f t="shared" si="3742"/>
        <v>0</v>
      </c>
      <c r="FT153">
        <f t="shared" si="3743"/>
        <v>0</v>
      </c>
      <c r="FU153">
        <f t="shared" si="3744"/>
        <v>0</v>
      </c>
      <c r="FV153">
        <f t="shared" si="3745"/>
        <v>0</v>
      </c>
      <c r="FW153">
        <f t="shared" si="3746"/>
        <v>0</v>
      </c>
      <c r="FX153">
        <f t="shared" si="3747"/>
        <v>0</v>
      </c>
      <c r="FY153">
        <f t="shared" si="3748"/>
        <v>0</v>
      </c>
      <c r="FZ153">
        <f t="shared" si="3749"/>
        <v>0</v>
      </c>
      <c r="GA153">
        <f t="shared" si="3750"/>
        <v>0</v>
      </c>
      <c r="GB153">
        <f t="shared" si="3751"/>
        <v>0</v>
      </c>
      <c r="GC153">
        <f t="shared" si="3752"/>
        <v>0</v>
      </c>
      <c r="GD153">
        <f t="shared" si="3753"/>
        <v>0</v>
      </c>
      <c r="GE153">
        <f t="shared" si="3754"/>
        <v>0</v>
      </c>
      <c r="GF153">
        <f t="shared" si="3755"/>
        <v>0</v>
      </c>
      <c r="GG153">
        <f t="shared" si="3756"/>
        <v>0</v>
      </c>
      <c r="GH153">
        <f t="shared" si="3757"/>
        <v>0</v>
      </c>
      <c r="GI153">
        <f t="shared" si="3758"/>
        <v>0</v>
      </c>
      <c r="GJ153">
        <f t="shared" si="3759"/>
        <v>0</v>
      </c>
      <c r="GK153">
        <f t="shared" si="3760"/>
        <v>0</v>
      </c>
      <c r="GL153">
        <f t="shared" si="3761"/>
        <v>0</v>
      </c>
      <c r="GM153">
        <f t="shared" si="3762"/>
        <v>0</v>
      </c>
      <c r="GN153">
        <f t="shared" si="3763"/>
        <v>0</v>
      </c>
      <c r="GO153">
        <f t="shared" si="3764"/>
        <v>0</v>
      </c>
      <c r="GP153">
        <f t="shared" si="3765"/>
        <v>0</v>
      </c>
      <c r="GQ153">
        <f t="shared" si="3766"/>
        <v>0</v>
      </c>
      <c r="GR153">
        <f t="shared" si="3767"/>
        <v>0</v>
      </c>
      <c r="GS153">
        <f t="shared" si="3768"/>
        <v>0</v>
      </c>
      <c r="GT153">
        <f t="shared" si="3769"/>
        <v>0</v>
      </c>
      <c r="GU153">
        <f t="shared" si="3770"/>
        <v>0</v>
      </c>
      <c r="GV153">
        <f t="shared" si="3771"/>
        <v>0</v>
      </c>
      <c r="GW153">
        <f t="shared" si="3772"/>
        <v>0</v>
      </c>
      <c r="GX153">
        <f t="shared" si="3773"/>
        <v>0</v>
      </c>
      <c r="GY153">
        <f t="shared" si="3774"/>
        <v>0</v>
      </c>
      <c r="GZ153">
        <f t="shared" si="3775"/>
        <v>0</v>
      </c>
      <c r="HA153">
        <f t="shared" si="3776"/>
        <v>0</v>
      </c>
      <c r="HB153" s="176" t="s">
        <v>315</v>
      </c>
      <c r="HC153" s="89">
        <f t="shared" si="3777"/>
        <v>281.40604498954627</v>
      </c>
      <c r="HD153" s="89">
        <f t="shared" si="3778"/>
        <v>121.15825025887671</v>
      </c>
      <c r="HE153" s="89">
        <f t="shared" si="3779"/>
        <v>108.50424739661766</v>
      </c>
      <c r="HF153" s="89">
        <f t="shared" si="3780"/>
        <v>0</v>
      </c>
      <c r="HH153" s="88">
        <f t="shared" si="3781"/>
        <v>511.06854264504062</v>
      </c>
      <c r="HI153" s="88">
        <f t="shared" si="3782"/>
        <v>54.252123698308829</v>
      </c>
      <c r="HK153">
        <f>IFERROR(VLOOKUP(_xlfn.NUMBERVALUE(MID(L153, SEARCH("!", L153)+1, SEARCH("+", L153)-SEARCH("!", L153)-1)), Rankings!$A$2:$BK$161, 63, FALSE),0)</f>
        <v>57.515850896448022</v>
      </c>
      <c r="HL153">
        <f>IFERROR(VLOOKUP(_xlfn.NUMBERVALUE(MID(M153, SEARCH("!", M153)+1, SEARCH("+", M153)-SEARCH("!", M153)-1)), Rankings!$A$2:$BK$161, 63, FALSE),0)</f>
        <v>40.734025249428527</v>
      </c>
      <c r="HM153">
        <f>IFERROR(VLOOKUP(_xlfn.NUMBERVALUE(MID(N153, SEARCH("!", N153)+1, SEARCH("+", N153)-SEARCH("!", N153)-1)), Rankings!$A$2:$BK$161, 63, FALSE),0)</f>
        <v>69.92182659802387</v>
      </c>
      <c r="HN153">
        <f>IFERROR(VLOOKUP(_xlfn.NUMBERVALUE(MID(O153, SEARCH("!", O153)+1, SEARCH("+", O153)-SEARCH("!", O153)-1)), Rankings!$A$2:$BK$161, 63, FALSE),0)</f>
        <v>59.350534729379433</v>
      </c>
      <c r="HO153">
        <f>IFERROR(VLOOKUP(_xlfn.NUMBERVALUE(MID(P153, SEARCH("!", P153)+1, SEARCH("+", P153)-SEARCH("!", P153)-1)), Rankings!$A$2:$BK$161, 63, FALSE),0)</f>
        <v>49.153712667238224</v>
      </c>
      <c r="HP153">
        <f>IFERROR(VLOOKUP(_xlfn.NUMBERVALUE(MID(Q153, SEARCH("!", Q153)+1, SEARCH("+", Q153)-SEARCH("!", Q153)-1)), Rankings!$A$2:$BK$161, 63, FALSE),0)</f>
        <v>45.345336970213744</v>
      </c>
      <c r="HQ153">
        <f>IFERROR(VLOOKUP(_xlfn.NUMBERVALUE(MID(R153, SEARCH("!", R153)+1, SEARCH("+", R153)-SEARCH("!", R153)-1)), Rankings!$A$2:$BK$161, 63, FALSE),0)</f>
        <v>69.427569152585079</v>
      </c>
      <c r="HR153">
        <f>IFERROR(VLOOKUP(_xlfn.NUMBERVALUE(MID(S153, SEARCH("!", S153)+1, SEARCH("+", S153)-SEARCH("!", S153)-1)), Rankings!$A$2:$BK$161, 63, FALSE),0)</f>
        <v>51.730681106291627</v>
      </c>
      <c r="HS153">
        <f>IFERROR(VLOOKUP(_xlfn.NUMBERVALUE(MID(T153, SEARCH("!", T153)+1, SEARCH("+", T153)-SEARCH("!", T153)-1)), Rankings!$A$2:$BK$161, 63, FALSE),0)</f>
        <v>67.889005275432126</v>
      </c>
      <c r="HT153">
        <f>IFERROR(VLOOKUP(_xlfn.NUMBERVALUE(MID(U153, SEARCH("!", U153)+1, SEARCH("+", U153)-SEARCH("!", U153)-1)), Rankings!$A$2:$BK$161, 63, FALSE),0)</f>
        <v>0</v>
      </c>
      <c r="HU153">
        <f>IFERROR(VLOOKUP(_xlfn.NUMBERVALUE(MID(V153, SEARCH("!", V153)+1, SEARCH("+", V153)-SEARCH("!", V153)-1)), Rankings!$A$2:$BK$161, 63, FALSE),0)</f>
        <v>0</v>
      </c>
      <c r="HV153">
        <f>IFERROR(VLOOKUP(_xlfn.NUMBERVALUE(MID(W153, SEARCH("!", W153)+1, SEARCH("+", W153)-SEARCH("!", W153)-1)), Rankings!$A$2:$BK$161, 63, FALSE),0)</f>
        <v>0</v>
      </c>
      <c r="HW153">
        <f>IFERROR(VLOOKUP(_xlfn.NUMBERVALUE(MID(X153, SEARCH("!", X153)+1, SEARCH("+", X153)-SEARCH("!", X153)-1)), Rankings!$A$2:$BK$161, 63, FALSE),0)</f>
        <v>0</v>
      </c>
      <c r="HX153">
        <f>IFERROR(VLOOKUP(_xlfn.NUMBERVALUE(MID(Y153, SEARCH("!", Y153)+1, SEARCH("+", Y153)-SEARCH("!", Y153)-1)), Rankings!$A$2:$BK$161, 63, FALSE),0)</f>
        <v>0</v>
      </c>
      <c r="HY153">
        <f>IFERROR(VLOOKUP(_xlfn.NUMBERVALUE(MID(Z153, SEARCH("!", Z153)+1, SEARCH("+", Z153)-SEARCH("!", Z153)-1)), Rankings!$A$2:$BK$161, 63, FALSE),0)</f>
        <v>0</v>
      </c>
      <c r="HZ153">
        <f>IFERROR(VLOOKUP(_xlfn.NUMBERVALUE(MID(AA153, SEARCH("!", AA153)+1, SEARCH("+", AA153)-SEARCH("!", AA153)-1)), Rankings!$A$2:$BK$161, 63, FALSE),0)</f>
        <v>0</v>
      </c>
      <c r="IA153">
        <f>IFERROR(VLOOKUP(_xlfn.NUMBERVALUE(MID(AB153, SEARCH("!", AB153)+1, SEARCH("+", AB153)-SEARCH("!", AB153)-1)), Rankings!$A$2:$BK$161, 63, FALSE),0)</f>
        <v>0</v>
      </c>
      <c r="IB153">
        <f>IFERROR(VLOOKUP(_xlfn.NUMBERVALUE(MID(AC153, SEARCH("!", AC153)+1, SEARCH("+", AC153)-SEARCH("!", AC153)-1)), Rankings!$A$2:$BK$161, 63, FALSE),0)</f>
        <v>0</v>
      </c>
      <c r="IC153">
        <f>IFERROR(VLOOKUP(_xlfn.NUMBERVALUE(MID(AD153, SEARCH("!", AD153)+1, SEARCH("+", AD153)-SEARCH("!", AD153)-1)), Rankings!$A$2:$BK$161, 63, FALSE),0)</f>
        <v>0</v>
      </c>
      <c r="ID153">
        <f>IFERROR(VLOOKUP(_xlfn.NUMBERVALUE(MID(AE153, SEARCH("!", AE153)+1, SEARCH("+", AE153)-SEARCH("!", AE153)-1)), Rankings!$A$2:$BK$161, 63, FALSE),0)</f>
        <v>0</v>
      </c>
      <c r="IE153">
        <f>IFERROR(VLOOKUP(_xlfn.NUMBERVALUE(MID(AF153, SEARCH("!", AF153)+1, SEARCH("+", AF153)-SEARCH("!", AF153)-1)), Rankings!$A$2:$BK$161, 63, FALSE),0)</f>
        <v>0</v>
      </c>
      <c r="IF153">
        <f>IFERROR(VLOOKUP(_xlfn.NUMBERVALUE(MID(AG153, SEARCH("!", AG153)+1, SEARCH("+", AG153)-SEARCH("!", AG153)-1)), Rankings!$A$2:$BK$161, 63, FALSE),0)</f>
        <v>0</v>
      </c>
      <c r="IG153">
        <f>IFERROR(VLOOKUP(_xlfn.NUMBERVALUE(MID(AH153, SEARCH("!", AH153)+1, SEARCH("+", AH153)-SEARCH("!", AH153)-1)), Rankings!$A$2:$BK$161, 63, FALSE),0)</f>
        <v>0</v>
      </c>
      <c r="IH153">
        <f>IFERROR(VLOOKUP(_xlfn.NUMBERVALUE(MID(AI153, SEARCH("!", AI153)+1, SEARCH("+", AI153)-SEARCH("!", AI153)-1)), Rankings!$A$2:$BK$161, 63, FALSE),0)</f>
        <v>0</v>
      </c>
      <c r="II153">
        <f>IFERROR(VLOOKUP(_xlfn.NUMBERVALUE(MID(AJ153, SEARCH("!", AJ153)+1, SEARCH("+", AJ153)-SEARCH("!", AJ153)-1)), Rankings!$A$2:$BK$161, 63, FALSE),0)</f>
        <v>0</v>
      </c>
      <c r="IJ153">
        <f>IFERROR(VLOOKUP(_xlfn.NUMBERVALUE(MID(AK153, SEARCH("!", AK153)+1, SEARCH("+", AK153)-SEARCH("!", AK153)-1)), Rankings!$A$2:$BK$161, 63, FALSE),0)</f>
        <v>0</v>
      </c>
      <c r="IK153">
        <f>IFERROR(VLOOKUP(_xlfn.NUMBERVALUE(MID(AL153, SEARCH("!", AL153)+1, SEARCH("+", AL153)-SEARCH("!", AL153)-1)), Rankings!$A$2:$BK$161, 63, FALSE),0)</f>
        <v>0</v>
      </c>
      <c r="IL153">
        <f>IFERROR(VLOOKUP(_xlfn.NUMBERVALUE(MID(AM153, SEARCH("!", AM153)+1, SEARCH("+", AM153)-SEARCH("!", AM153)-1)), Rankings!$A$2:$BK$161, 63, FALSE),0)</f>
        <v>0</v>
      </c>
      <c r="IM153">
        <f>IFERROR(VLOOKUP(_xlfn.NUMBERVALUE(MID(AN153, SEARCH("!", AN153)+1, SEARCH("+", AN153)-SEARCH("!", AN153)-1)), Rankings!$A$2:$BK$161, 63, FALSE),0)</f>
        <v>0</v>
      </c>
      <c r="IN153">
        <f>IFERROR(VLOOKUP(_xlfn.NUMBERVALUE(MID(AO153, SEARCH("!", AO153)+1, SEARCH("+", AO153)-SEARCH("!", AO153)-1)), Rankings!$A$2:$BK$161, 63, FALSE),0)</f>
        <v>0</v>
      </c>
      <c r="IO153">
        <f>IFERROR(VLOOKUP(_xlfn.NUMBERVALUE(MID(AP153, SEARCH("!", AP153)+1, SEARCH("+", AP153)-SEARCH("!", AP153)-1)), Rankings!$A$2:$BK$161, 63, FALSE),0)</f>
        <v>0</v>
      </c>
      <c r="IP153">
        <f>IFERROR(VLOOKUP(_xlfn.NUMBERVALUE(MID(AQ153, SEARCH("!", AQ153)+1, SEARCH("+", AQ153)-SEARCH("!", AQ153)-1)), Rankings!$A$2:$BK$161, 63, FALSE),0)</f>
        <v>0</v>
      </c>
      <c r="IQ153">
        <f>IFERROR(VLOOKUP(_xlfn.NUMBERVALUE(MID(AR153, SEARCH("!", AR153)+1, SEARCH("+", AR153)-SEARCH("!", AR153)-1)), Rankings!$A$2:$BK$161, 63, FALSE),0)</f>
        <v>0</v>
      </c>
      <c r="IR153">
        <f>IFERROR(VLOOKUP(_xlfn.NUMBERVALUE(MID(AS153, SEARCH("!", AS153)+1, SEARCH("+", AS153)-SEARCH("!", AS153)-1)), Rankings!$A$2:$BK$161, 63, FALSE),0)</f>
        <v>0</v>
      </c>
      <c r="IS153">
        <f>IFERROR(VLOOKUP(_xlfn.NUMBERVALUE(MID(AT153, SEARCH("!", AT153)+1, SEARCH("+", AT153)-SEARCH("!", AT153)-1)), Rankings!$A$2:$BK$161, 63, FALSE),0)</f>
        <v>0</v>
      </c>
      <c r="IT153">
        <f>IFERROR(VLOOKUP(_xlfn.NUMBERVALUE(MID(AU153, SEARCH("!", AU153)+1, SEARCH("+", AU153)-SEARCH("!", AU153)-1)), Rankings!$A$2:$BK$161, 63, FALSE),0)</f>
        <v>0</v>
      </c>
      <c r="IU153">
        <f>IFERROR(VLOOKUP(_xlfn.NUMBERVALUE(MID(AV153, SEARCH("!", AV153)+1, SEARCH("+", AV153)-SEARCH("!", AV153)-1)), Rankings!$A$2:$BK$161, 63, FALSE),0)</f>
        <v>0</v>
      </c>
      <c r="IV153">
        <f>IFERROR(VLOOKUP(_xlfn.NUMBERVALUE(MID(AW153, SEARCH("!", AW153)+1, SEARCH("+", AW153)-SEARCH("!", AW153)-1)), Rankings!$A$2:$BK$161, 63, FALSE),0)</f>
        <v>0</v>
      </c>
      <c r="IW153">
        <f>IFERROR(VLOOKUP(_xlfn.NUMBERVALUE(MID(AX153, SEARCH("!", AX153)+1, SEARCH("+", AX153)-SEARCH("!", AX153)-1)), Rankings!$A$2:$BK$161, 63, FALSE),0)</f>
        <v>0</v>
      </c>
      <c r="IX153">
        <f>IFERROR(VLOOKUP(_xlfn.NUMBERVALUE(MID(AY153, SEARCH("!", AY153)+1, SEARCH("+", AY153)-SEARCH("!", AY153)-1)), Rankings!$A$2:$BK$161, 63, FALSE),0)</f>
        <v>0</v>
      </c>
      <c r="IY153">
        <f>IFERROR(VLOOKUP(_xlfn.NUMBERVALUE(MID(AZ153, SEARCH("!", AZ153)+1, SEARCH("+", AZ153)-SEARCH("!", AZ153)-1)), Rankings!$A$2:$BK$161, 63, FALSE),0)</f>
        <v>0</v>
      </c>
      <c r="IZ153">
        <f>IFERROR(VLOOKUP(_xlfn.NUMBERVALUE(MID(BA153, SEARCH("!", BA153)+1, SEARCH("+", BA153)-SEARCH("!", BA153)-1)), Rankings!$A$2:$BK$161, 63, FALSE),0)</f>
        <v>0</v>
      </c>
      <c r="JA153">
        <f>IFERROR(VLOOKUP(_xlfn.NUMBERVALUE(MID(BB153, SEARCH("!", BB153)+1, SEARCH("+", BB153)-SEARCH("!", BB153)-1)), Rankings!$A$2:$BK$161, 63, FALSE),0)</f>
        <v>0</v>
      </c>
      <c r="JB153">
        <f>IFERROR(VLOOKUP(_xlfn.NUMBERVALUE(MID(BC153, SEARCH("!", BC153)+1, SEARCH("+", BC153)-SEARCH("!", BC153)-1)), Rankings!$A$2:$BK$161, 63, FALSE),0)</f>
        <v>0</v>
      </c>
      <c r="JC153">
        <f>IFERROR(VLOOKUP(_xlfn.NUMBERVALUE(MID(BD153, SEARCH("!", BD153)+1, SEARCH("+", BD153)-SEARCH("!", BD153)-1)), Rankings!$A$2:$BK$161, 63, FALSE),0)</f>
        <v>0</v>
      </c>
      <c r="JD153">
        <f>IFERROR(VLOOKUP(_xlfn.NUMBERVALUE(MID(BE153, SEARCH("!", BE153)+1, SEARCH("+", BE153)-SEARCH("!", BE153)-1)), Rankings!$A$2:$BK$161, 63, FALSE),0)</f>
        <v>0</v>
      </c>
      <c r="JE153">
        <f>IFERROR(VLOOKUP(_xlfn.NUMBERVALUE(MID(BF153, SEARCH("!", BF153)+1, SEARCH("+", BF153)-SEARCH("!", BF153)-1)), Rankings!$A$2:$BK$161, 63, FALSE),0)</f>
        <v>0</v>
      </c>
      <c r="JF153">
        <f>IFERROR(VLOOKUP(_xlfn.NUMBERVALUE(MID(BG153, SEARCH("!", BG153)+1, SEARCH("+", BG153)-SEARCH("!", BG153)-1)), Rankings!$A$2:$BK$161, 63, FALSE),0)</f>
        <v>0</v>
      </c>
      <c r="JG153">
        <f>IFERROR(VLOOKUP(_xlfn.NUMBERVALUE(MID(BH153, SEARCH("!", BH153)+1, SEARCH("+", BH153)-SEARCH("!", BH153)-1)), Rankings!$A$2:$BK$161, 63, FALSE),0)</f>
        <v>0</v>
      </c>
      <c r="JH153">
        <f>IFERROR(VLOOKUP(_xlfn.NUMBERVALUE(MID(BI153, SEARCH("!", BI153)+1, SEARCH("+", BI153)-SEARCH("!", BI153)-1)), Rankings!$A$2:$BK$161, 63, FALSE),0)</f>
        <v>0</v>
      </c>
      <c r="JI153">
        <f>IFERROR(VLOOKUP(_xlfn.NUMBERVALUE(MID(BJ153, SEARCH("!", BJ153)+1, SEARCH("+", BJ153)-SEARCH("!", BJ153)-1)), Rankings!$A$2:$BK$161, 63, FALSE),0)</f>
        <v>0</v>
      </c>
      <c r="JJ153">
        <f>IFERROR(VLOOKUP(_xlfn.NUMBERVALUE(MID(BK153, SEARCH("!", BK153)+1, SEARCH("+", BK153)-SEARCH("!", BK153)-1)), Rankings!$A$2:$BK$161, 63, FALSE),0)</f>
        <v>0</v>
      </c>
      <c r="JK153">
        <f>IFERROR(VLOOKUP(_xlfn.NUMBERVALUE(MID(BL153, SEARCH("!", BL153)+1, SEARCH("+", BL153)-SEARCH("!", BL153)-1)), Rankings!$A$2:$BK$161, 63, FALSE),0)</f>
        <v>0</v>
      </c>
      <c r="JL153">
        <f>IFERROR(VLOOKUP(_xlfn.NUMBERVALUE(MID(BM153, SEARCH("!", BM153)+1, SEARCH("+", BM153)-SEARCH("!", BM153)-1)), Rankings!$A$2:$BK$161, 63, FALSE),0)</f>
        <v>0</v>
      </c>
      <c r="JM153">
        <f>IFERROR(VLOOKUP(_xlfn.NUMBERVALUE(MID(BN153, SEARCH("!", BN153)+1, SEARCH("+", BN153)-SEARCH("!", BN153)-1)), Rankings!$A$2:$BK$161, 63, FALSE),0)</f>
        <v>0</v>
      </c>
      <c r="JN153">
        <f>IFERROR(VLOOKUP(_xlfn.NUMBERVALUE(MID(BO153, SEARCH("!", BO153)+1, SEARCH("+", BO153)-SEARCH("!", BO153)-1)), Rankings!$A$2:$BK$161, 63, FALSE),0)</f>
        <v>0</v>
      </c>
      <c r="JO153">
        <f>IFERROR(VLOOKUP(_xlfn.NUMBERVALUE(MID(BP153, SEARCH("!", BP153)+1, SEARCH("+", BP153)-SEARCH("!", BP153)-1)), Rankings!$A$2:$BK$161, 63, FALSE),0)</f>
        <v>0</v>
      </c>
      <c r="JP153">
        <f>IFERROR(VLOOKUP(_xlfn.NUMBERVALUE(MID(BQ153, SEARCH("!", BQ153)+1, SEARCH("+", BQ153)-SEARCH("!", BQ153)-1)), Rankings!$A$2:$BK$161, 63, FALSE),0)</f>
        <v>0</v>
      </c>
      <c r="JQ153">
        <f>IFERROR(VLOOKUP(_xlfn.NUMBERVALUE(MID(BR153, SEARCH("!", BR153)+1, SEARCH("+", BR153)-SEARCH("!", BR153)-1)), Rankings!$A$2:$BK$161, 63, FALSE),0)</f>
        <v>0</v>
      </c>
      <c r="JR153">
        <f>IFERROR(VLOOKUP(_xlfn.NUMBERVALUE(MID(BS153, SEARCH("!", BS153)+1, SEARCH("+", BS153)-SEARCH("!", BS153)-1)), Rankings!$A$2:$BK$161, 63, FALSE),0)</f>
        <v>0</v>
      </c>
      <c r="JS153">
        <f>IFERROR(VLOOKUP(_xlfn.NUMBERVALUE(MID(BT153, SEARCH("!", BT153)+1, SEARCH("+", BT153)-SEARCH("!", BT153)-1)), Rankings!$A$2:$BK$161, 63, FALSE),0)</f>
        <v>0</v>
      </c>
      <c r="JT153">
        <f>IFERROR(VLOOKUP(_xlfn.NUMBERVALUE(MID(BU153, SEARCH("!", BU153)+1, SEARCH("+", BU153)-SEARCH("!", BU153)-1)), Rankings!$A$2:$BK$161, 63, FALSE),0)</f>
        <v>0</v>
      </c>
      <c r="JU153">
        <f>IFERROR(VLOOKUP(_xlfn.NUMBERVALUE(MID(BV153, SEARCH("!", BV153)+1, SEARCH("+", BV153)-SEARCH("!", BV153)-1)), Rankings!$A$2:$BK$161, 63, FALSE),0)</f>
        <v>0</v>
      </c>
      <c r="JV153">
        <f>IFERROR(VLOOKUP(_xlfn.NUMBERVALUE(MID(BW153, SEARCH("!", BW153)+1, SEARCH("+", BW153)-SEARCH("!", BW153)-1)), Rankings!$A$2:$BK$161, 63, FALSE),0)</f>
        <v>0</v>
      </c>
      <c r="JW153">
        <f>IFERROR(VLOOKUP(_xlfn.NUMBERVALUE(MID(BX153, SEARCH("!", BX153)+1, SEARCH("+", BX153)-SEARCH("!", BX153)-1)), Rankings!$A$2:$BK$161, 63, FALSE),0)</f>
        <v>0</v>
      </c>
      <c r="JX153">
        <f>IFERROR(VLOOKUP(_xlfn.NUMBERVALUE(MID(BY153, SEARCH("!", BY153)+1, SEARCH("+", BY153)-SEARCH("!", BY153)-1)), Rankings!$A$2:$BK$161, 63, FALSE),0)</f>
        <v>0</v>
      </c>
      <c r="JY153">
        <f>IFERROR(VLOOKUP(_xlfn.NUMBERVALUE(MID(BZ153, SEARCH("!", BZ153)+1, SEARCH("+", BZ153)-SEARCH("!", BZ153)-1)), Rankings!$A$2:$BK$161, 63, FALSE),0)</f>
        <v>0</v>
      </c>
      <c r="JZ153">
        <f>IFERROR(VLOOKUP(_xlfn.NUMBERVALUE(MID(CA153, SEARCH("!", CA153)+1, SEARCH("+", CA153)-SEARCH("!", CA153)-1)), Rankings!$A$2:$BK$161, 63, FALSE),0)</f>
        <v>0</v>
      </c>
      <c r="KA153">
        <f>IFERROR(VLOOKUP(_xlfn.NUMBERVALUE(MID(CB153, SEARCH("!", CB153)+1, SEARCH("+", CB153)-SEARCH("!", CB153)-1)), Rankings!$A$2:$BK$161, 63, FALSE),0)</f>
        <v>0</v>
      </c>
      <c r="KB153">
        <f>IFERROR(VLOOKUP(_xlfn.NUMBERVALUE(MID(CC153, SEARCH("!", CC153)+1, SEARCH("+", CC153)-SEARCH("!", CC153)-1)), Rankings!$A$2:$BK$161, 63, FALSE),0)</f>
        <v>0</v>
      </c>
      <c r="KC153">
        <f>IFERROR(VLOOKUP(_xlfn.NUMBERVALUE(MID(CD153, SEARCH("!", CD153)+1, SEARCH("+", CD153)-SEARCH("!", CD153)-1)), Rankings!$A$2:$BK$161, 63, FALSE),0)</f>
        <v>0</v>
      </c>
      <c r="KD153">
        <f>IFERROR(VLOOKUP(_xlfn.NUMBERVALUE(MID(CE153, SEARCH("!", CE153)+1, SEARCH("+", CE153)-SEARCH("!", CE153)-1)), Rankings!$A$2:$BK$161, 63, FALSE),0)</f>
        <v>0</v>
      </c>
      <c r="KE153">
        <f>IFERROR(VLOOKUP(_xlfn.NUMBERVALUE(MID(CF153, SEARCH("!", CF153)+1, SEARCH("+", CF153)-SEARCH("!", CF153)-1)), Rankings!$A$2:$BK$161, 63, FALSE),0)</f>
        <v>0</v>
      </c>
      <c r="KF153">
        <f>IFERROR(VLOOKUP(_xlfn.NUMBERVALUE(MID(CG153, SEARCH("!", CG153)+1, SEARCH("+", CG153)-SEARCH("!", CG153)-1)), Rankings!$A$2:$BK$161, 63, FALSE),0)</f>
        <v>0</v>
      </c>
      <c r="KG153">
        <f>IFERROR(VLOOKUP(_xlfn.NUMBERVALUE(MID(CH153, SEARCH("!", CH153)+1, SEARCH("+", CH153)-SEARCH("!", CH153)-1)), Rankings!$A$2:$BK$161, 63, FALSE),0)</f>
        <v>0</v>
      </c>
      <c r="KH153">
        <f>IFERROR(VLOOKUP(_xlfn.NUMBERVALUE(MID(CI153, SEARCH("!", CI153)+1, SEARCH("+", CI153)-SEARCH("!", CI153)-1)), Rankings!$A$2:$BK$161, 63, FALSE),0)</f>
        <v>0</v>
      </c>
      <c r="KI153">
        <f>IFERROR(VLOOKUP(_xlfn.NUMBERVALUE(MID(CJ153, SEARCH("!", CJ153)+1, SEARCH("+", CJ153)-SEARCH("!", CJ153)-1)), Rankings!$A$2:$BK$161, 63, FALSE),0)</f>
        <v>0</v>
      </c>
      <c r="KJ153">
        <f>IFERROR(VLOOKUP(_xlfn.NUMBERVALUE(MID(CK153, SEARCH("!", CK153)+1, SEARCH("+", CK153)-SEARCH("!", CK153)-1)), Rankings!$A$2:$BK$161, 63, FALSE),0)</f>
        <v>0</v>
      </c>
      <c r="KK153">
        <f>IFERROR(VLOOKUP(_xlfn.NUMBERVALUE(MID(CL153, SEARCH("!", CL153)+1, SEARCH("+", CL153)-SEARCH("!", CL153)-1)), Rankings!$A$2:$BK$161, 63, FALSE),0)</f>
        <v>0</v>
      </c>
      <c r="KL153">
        <f>IFERROR(VLOOKUP(_xlfn.NUMBERVALUE(MID(CM153, SEARCH("!", CM153)+1, SEARCH("+", CM153)-SEARCH("!", CM153)-1)), Rankings!$A$2:$BK$161, 63, FALSE),0)</f>
        <v>0</v>
      </c>
      <c r="KM153">
        <f>IFERROR(VLOOKUP(_xlfn.NUMBERVALUE(MID(CN153, SEARCH("!", CN153)+1, SEARCH("+", CN153)-SEARCH("!", CN153)-1)), Rankings!$A$2:$BK$161, 63, FALSE),0)</f>
        <v>0</v>
      </c>
      <c r="KN153">
        <f>IFERROR(VLOOKUP(_xlfn.NUMBERVALUE(MID(CO153, SEARCH("!", CO153)+1, SEARCH("+", CO153)-SEARCH("!", CO153)-1)), Rankings!$A$2:$BK$161, 63, FALSE),0)</f>
        <v>0</v>
      </c>
      <c r="KO153">
        <f>IFERROR(VLOOKUP(_xlfn.NUMBERVALUE(MID(CP153, SEARCH("!", CP153)+1, SEARCH("+", CP153)-SEARCH("!", CP153)-1)), Rankings!$A$2:$BK$161, 63, FALSE),0)</f>
        <v>0</v>
      </c>
      <c r="KP153">
        <f>IFERROR(VLOOKUP(_xlfn.NUMBERVALUE(MID(CQ153, SEARCH("!", CQ153)+1, SEARCH("+", CQ153)-SEARCH("!", CQ153)-1)), Rankings!$A$2:$BK$161, 63, FALSE),0)</f>
        <v>0</v>
      </c>
      <c r="KQ153">
        <f>IFERROR(VLOOKUP(_xlfn.NUMBERVALUE(MID(CR153, SEARCH("!", CR153)+1, SEARCH("+", CR153)-SEARCH("!", CR153)-1)), Rankings!$A$2:$BK$161, 63, FALSE),0)</f>
        <v>0</v>
      </c>
      <c r="KS153" s="4">
        <f t="shared" si="3783"/>
        <v>135</v>
      </c>
      <c r="KT153" s="4">
        <f t="shared" si="3784"/>
        <v>77</v>
      </c>
      <c r="KU153" s="4">
        <f t="shared" si="3785"/>
        <v>36</v>
      </c>
      <c r="KV153" s="4">
        <f t="shared" si="3786"/>
        <v>0</v>
      </c>
      <c r="KY153" s="4">
        <f t="shared" si="3787"/>
        <v>248</v>
      </c>
      <c r="KZ153" s="4"/>
      <c r="LB153">
        <f t="shared" si="3788"/>
        <v>27</v>
      </c>
      <c r="LC153">
        <f t="shared" si="3789"/>
        <v>26</v>
      </c>
      <c r="LD153">
        <f t="shared" si="3790"/>
        <v>27</v>
      </c>
      <c r="LE153">
        <f t="shared" si="3791"/>
        <v>23</v>
      </c>
      <c r="LF153">
        <f t="shared" si="3792"/>
        <v>13</v>
      </c>
      <c r="LG153">
        <f t="shared" si="3793"/>
        <v>28</v>
      </c>
      <c r="LH153">
        <f t="shared" si="3794"/>
        <v>39</v>
      </c>
      <c r="LI153">
        <f t="shared" si="3795"/>
        <v>38</v>
      </c>
      <c r="LJ153">
        <f t="shared" si="3796"/>
        <v>27</v>
      </c>
      <c r="LK153">
        <f t="shared" si="3797"/>
        <v>0</v>
      </c>
      <c r="LL153">
        <f t="shared" si="3798"/>
        <v>0</v>
      </c>
      <c r="LM153">
        <f t="shared" si="3799"/>
        <v>0</v>
      </c>
      <c r="LN153">
        <f t="shared" si="3800"/>
        <v>0</v>
      </c>
      <c r="LO153">
        <f t="shared" si="3801"/>
        <v>0</v>
      </c>
      <c r="LP153">
        <f t="shared" si="3802"/>
        <v>0</v>
      </c>
      <c r="LQ153">
        <f t="shared" si="3803"/>
        <v>0</v>
      </c>
      <c r="LR153">
        <f t="shared" si="3804"/>
        <v>0</v>
      </c>
      <c r="LS153">
        <f t="shared" si="3805"/>
        <v>0</v>
      </c>
      <c r="LT153">
        <f t="shared" si="3806"/>
        <v>0</v>
      </c>
      <c r="LU153">
        <f t="shared" si="3807"/>
        <v>0</v>
      </c>
      <c r="LV153">
        <f t="shared" si="3808"/>
        <v>0</v>
      </c>
      <c r="LW153">
        <f t="shared" si="3809"/>
        <v>0</v>
      </c>
      <c r="LX153">
        <f t="shared" si="3810"/>
        <v>0</v>
      </c>
      <c r="LY153">
        <f t="shared" si="3811"/>
        <v>0</v>
      </c>
      <c r="LZ153">
        <f t="shared" si="3812"/>
        <v>0</v>
      </c>
      <c r="MA153">
        <f t="shared" si="3813"/>
        <v>0</v>
      </c>
      <c r="MB153">
        <f t="shared" si="3814"/>
        <v>0</v>
      </c>
      <c r="MC153">
        <f t="shared" si="3815"/>
        <v>0</v>
      </c>
      <c r="MD153">
        <f t="shared" si="3816"/>
        <v>0</v>
      </c>
      <c r="ME153">
        <f t="shared" si="3817"/>
        <v>0</v>
      </c>
      <c r="MF153">
        <f t="shared" si="3818"/>
        <v>0</v>
      </c>
      <c r="MG153">
        <f t="shared" si="3819"/>
        <v>0</v>
      </c>
      <c r="MH153">
        <f t="shared" si="3820"/>
        <v>0</v>
      </c>
      <c r="MI153">
        <f t="shared" si="3821"/>
        <v>0</v>
      </c>
      <c r="MJ153">
        <f t="shared" si="3822"/>
        <v>0</v>
      </c>
      <c r="MK153">
        <f t="shared" si="3823"/>
        <v>0</v>
      </c>
      <c r="ML153">
        <f t="shared" si="3824"/>
        <v>0</v>
      </c>
      <c r="MM153">
        <f t="shared" si="3825"/>
        <v>0</v>
      </c>
      <c r="MN153">
        <f t="shared" si="3826"/>
        <v>0</v>
      </c>
      <c r="MO153">
        <f t="shared" si="3827"/>
        <v>0</v>
      </c>
      <c r="MP153">
        <f t="shared" si="3828"/>
        <v>0</v>
      </c>
      <c r="MQ153">
        <f t="shared" si="3829"/>
        <v>0</v>
      </c>
      <c r="MR153">
        <f t="shared" si="3830"/>
        <v>0</v>
      </c>
      <c r="MS153">
        <f t="shared" si="3831"/>
        <v>0</v>
      </c>
      <c r="MT153">
        <f t="shared" si="3832"/>
        <v>0</v>
      </c>
      <c r="MU153">
        <f t="shared" si="3833"/>
        <v>0</v>
      </c>
      <c r="MV153">
        <f t="shared" si="3834"/>
        <v>0</v>
      </c>
      <c r="MW153">
        <f t="shared" si="3835"/>
        <v>0</v>
      </c>
      <c r="MX153">
        <f t="shared" si="3836"/>
        <v>0</v>
      </c>
      <c r="MY153">
        <f t="shared" si="3837"/>
        <v>0</v>
      </c>
      <c r="MZ153">
        <f t="shared" si="3838"/>
        <v>0</v>
      </c>
      <c r="NA153">
        <f t="shared" si="3839"/>
        <v>0</v>
      </c>
      <c r="NB153">
        <f t="shared" si="3840"/>
        <v>0</v>
      </c>
      <c r="NC153">
        <f t="shared" si="3841"/>
        <v>0</v>
      </c>
      <c r="ND153">
        <f t="shared" si="3842"/>
        <v>0</v>
      </c>
      <c r="NE153">
        <f t="shared" si="3843"/>
        <v>0</v>
      </c>
      <c r="NF153">
        <f t="shared" si="3844"/>
        <v>0</v>
      </c>
      <c r="NG153">
        <f t="shared" si="3845"/>
        <v>0</v>
      </c>
      <c r="NH153">
        <f t="shared" si="3846"/>
        <v>0</v>
      </c>
      <c r="NI153">
        <f t="shared" si="3847"/>
        <v>0</v>
      </c>
      <c r="NJ153">
        <f t="shared" si="3848"/>
        <v>0</v>
      </c>
      <c r="NK153">
        <f t="shared" si="3849"/>
        <v>0</v>
      </c>
      <c r="NL153">
        <f t="shared" si="3850"/>
        <v>0</v>
      </c>
      <c r="NM153">
        <f t="shared" si="3851"/>
        <v>0</v>
      </c>
      <c r="NN153">
        <f t="shared" si="3852"/>
        <v>0</v>
      </c>
      <c r="NO153">
        <f t="shared" si="3853"/>
        <v>0</v>
      </c>
      <c r="NP153">
        <f t="shared" si="3854"/>
        <v>0</v>
      </c>
      <c r="NQ153">
        <f t="shared" si="3855"/>
        <v>0</v>
      </c>
      <c r="NR153">
        <f t="shared" si="3856"/>
        <v>0</v>
      </c>
      <c r="NS153">
        <f t="shared" si="3857"/>
        <v>0</v>
      </c>
      <c r="NT153">
        <f t="shared" si="3858"/>
        <v>0</v>
      </c>
      <c r="NU153">
        <f t="shared" si="3859"/>
        <v>0</v>
      </c>
      <c r="NV153">
        <f t="shared" si="3860"/>
        <v>0</v>
      </c>
      <c r="NW153">
        <f t="shared" si="3861"/>
        <v>0</v>
      </c>
      <c r="NX153">
        <f t="shared" si="3862"/>
        <v>0</v>
      </c>
      <c r="NY153">
        <f t="shared" si="3863"/>
        <v>0</v>
      </c>
      <c r="NZ153">
        <f t="shared" si="3864"/>
        <v>0</v>
      </c>
      <c r="OA153">
        <f t="shared" si="3865"/>
        <v>0</v>
      </c>
      <c r="OB153">
        <f t="shared" si="3866"/>
        <v>0</v>
      </c>
      <c r="OC153">
        <f t="shared" si="3867"/>
        <v>0</v>
      </c>
      <c r="OD153">
        <f t="shared" si="3868"/>
        <v>0</v>
      </c>
      <c r="OE153">
        <f t="shared" si="3869"/>
        <v>0</v>
      </c>
      <c r="OF153">
        <f t="shared" si="3870"/>
        <v>0</v>
      </c>
      <c r="OG153">
        <f t="shared" si="3871"/>
        <v>0</v>
      </c>
      <c r="OH153">
        <f t="shared" si="3872"/>
        <v>0</v>
      </c>
      <c r="OJ153" s="4">
        <f t="shared" si="3873"/>
        <v>269</v>
      </c>
      <c r="OK153" s="4">
        <f t="shared" si="3874"/>
        <v>98</v>
      </c>
      <c r="OL153" s="4">
        <f t="shared" si="3875"/>
        <v>75</v>
      </c>
      <c r="OM153" s="4">
        <f t="shared" si="3876"/>
        <v>0</v>
      </c>
      <c r="OP153" s="4">
        <f t="shared" si="3877"/>
        <v>442</v>
      </c>
      <c r="OQ153" s="4"/>
      <c r="OS153">
        <f t="shared" si="3878"/>
        <v>35</v>
      </c>
      <c r="OT153">
        <f t="shared" si="3879"/>
        <v>39</v>
      </c>
      <c r="OU153">
        <f t="shared" si="3880"/>
        <v>81</v>
      </c>
      <c r="OV153">
        <f t="shared" si="3881"/>
        <v>33</v>
      </c>
      <c r="OW153">
        <f t="shared" si="3882"/>
        <v>42</v>
      </c>
      <c r="OX153">
        <f t="shared" si="3883"/>
        <v>41</v>
      </c>
      <c r="OY153">
        <f t="shared" si="3884"/>
        <v>42</v>
      </c>
      <c r="OZ153">
        <f t="shared" si="3885"/>
        <v>56</v>
      </c>
      <c r="PA153">
        <f t="shared" si="3886"/>
        <v>73</v>
      </c>
      <c r="PB153">
        <f t="shared" si="3887"/>
        <v>0</v>
      </c>
      <c r="PC153">
        <f t="shared" si="3888"/>
        <v>0</v>
      </c>
      <c r="PD153">
        <f t="shared" si="3889"/>
        <v>0</v>
      </c>
      <c r="PE153">
        <f t="shared" si="3890"/>
        <v>0</v>
      </c>
      <c r="PF153">
        <f t="shared" si="3891"/>
        <v>0</v>
      </c>
      <c r="PG153">
        <f t="shared" si="3892"/>
        <v>0</v>
      </c>
      <c r="PH153">
        <f t="shared" si="3893"/>
        <v>0</v>
      </c>
      <c r="PI153">
        <f t="shared" si="3894"/>
        <v>0</v>
      </c>
      <c r="PJ153">
        <f t="shared" si="3895"/>
        <v>0</v>
      </c>
      <c r="PK153">
        <f t="shared" si="3896"/>
        <v>0</v>
      </c>
      <c r="PL153">
        <f t="shared" si="3897"/>
        <v>0</v>
      </c>
      <c r="PM153">
        <f t="shared" si="3898"/>
        <v>0</v>
      </c>
      <c r="PN153">
        <f t="shared" si="3899"/>
        <v>0</v>
      </c>
      <c r="PO153">
        <f t="shared" si="3900"/>
        <v>0</v>
      </c>
      <c r="PP153">
        <f t="shared" si="3901"/>
        <v>0</v>
      </c>
      <c r="PQ153">
        <f t="shared" si="3902"/>
        <v>0</v>
      </c>
      <c r="PR153">
        <f t="shared" si="3903"/>
        <v>0</v>
      </c>
      <c r="PS153">
        <f t="shared" si="3904"/>
        <v>0</v>
      </c>
      <c r="PT153">
        <f t="shared" si="3905"/>
        <v>0</v>
      </c>
      <c r="PU153">
        <f t="shared" si="3906"/>
        <v>0</v>
      </c>
      <c r="PV153">
        <f t="shared" si="3907"/>
        <v>0</v>
      </c>
      <c r="PW153">
        <f t="shared" si="3908"/>
        <v>0</v>
      </c>
      <c r="PX153">
        <f t="shared" si="3909"/>
        <v>0</v>
      </c>
      <c r="PY153">
        <f t="shared" si="3910"/>
        <v>0</v>
      </c>
      <c r="PZ153">
        <f t="shared" si="3911"/>
        <v>0</v>
      </c>
      <c r="QA153">
        <f t="shared" si="3912"/>
        <v>0</v>
      </c>
      <c r="QB153">
        <f t="shared" si="3913"/>
        <v>0</v>
      </c>
      <c r="QC153">
        <f t="shared" si="3914"/>
        <v>0</v>
      </c>
      <c r="QD153">
        <f t="shared" si="3915"/>
        <v>0</v>
      </c>
      <c r="QE153">
        <f t="shared" si="3916"/>
        <v>0</v>
      </c>
      <c r="QF153">
        <f t="shared" si="3917"/>
        <v>0</v>
      </c>
      <c r="QG153">
        <f t="shared" si="3918"/>
        <v>0</v>
      </c>
      <c r="QH153">
        <f t="shared" si="3919"/>
        <v>0</v>
      </c>
      <c r="QI153">
        <f t="shared" si="3920"/>
        <v>0</v>
      </c>
      <c r="QJ153">
        <f t="shared" si="3921"/>
        <v>0</v>
      </c>
      <c r="QK153">
        <f t="shared" si="3922"/>
        <v>0</v>
      </c>
      <c r="QL153">
        <f t="shared" si="3923"/>
        <v>0</v>
      </c>
      <c r="QM153">
        <f t="shared" si="3924"/>
        <v>0</v>
      </c>
      <c r="QN153">
        <f t="shared" si="3925"/>
        <v>0</v>
      </c>
      <c r="QO153">
        <f t="shared" si="3926"/>
        <v>0</v>
      </c>
      <c r="QP153">
        <f t="shared" si="3927"/>
        <v>0</v>
      </c>
      <c r="QQ153">
        <f t="shared" si="3928"/>
        <v>0</v>
      </c>
      <c r="QR153">
        <f t="shared" si="3929"/>
        <v>0</v>
      </c>
      <c r="QS153">
        <f t="shared" si="3930"/>
        <v>0</v>
      </c>
      <c r="QT153">
        <f t="shared" si="3931"/>
        <v>0</v>
      </c>
      <c r="QU153">
        <f t="shared" si="3932"/>
        <v>0</v>
      </c>
      <c r="QV153">
        <f t="shared" si="3933"/>
        <v>0</v>
      </c>
      <c r="QW153">
        <f t="shared" si="3934"/>
        <v>0</v>
      </c>
      <c r="QX153">
        <f t="shared" si="3935"/>
        <v>0</v>
      </c>
      <c r="QY153">
        <f t="shared" si="3936"/>
        <v>0</v>
      </c>
      <c r="QZ153">
        <f t="shared" si="3937"/>
        <v>0</v>
      </c>
      <c r="RA153">
        <f t="shared" si="3938"/>
        <v>0</v>
      </c>
      <c r="RB153">
        <f t="shared" si="3939"/>
        <v>0</v>
      </c>
      <c r="RC153">
        <f t="shared" si="3940"/>
        <v>0</v>
      </c>
      <c r="RD153">
        <f t="shared" si="3941"/>
        <v>0</v>
      </c>
      <c r="RE153">
        <f t="shared" si="3942"/>
        <v>0</v>
      </c>
      <c r="RF153">
        <f t="shared" si="3943"/>
        <v>0</v>
      </c>
      <c r="RG153">
        <f t="shared" si="3944"/>
        <v>0</v>
      </c>
      <c r="RH153">
        <f t="shared" si="3945"/>
        <v>0</v>
      </c>
      <c r="RI153">
        <f t="shared" si="3946"/>
        <v>0</v>
      </c>
      <c r="RJ153">
        <f t="shared" si="3947"/>
        <v>0</v>
      </c>
      <c r="RK153">
        <f t="shared" si="3948"/>
        <v>0</v>
      </c>
      <c r="RL153">
        <f t="shared" si="3949"/>
        <v>0</v>
      </c>
      <c r="RM153">
        <f t="shared" si="3950"/>
        <v>0</v>
      </c>
      <c r="RN153">
        <f t="shared" si="3951"/>
        <v>0</v>
      </c>
      <c r="RO153">
        <f t="shared" si="3952"/>
        <v>0</v>
      </c>
      <c r="RP153">
        <f t="shared" si="3953"/>
        <v>0</v>
      </c>
      <c r="RQ153">
        <f t="shared" si="3954"/>
        <v>0</v>
      </c>
      <c r="RR153">
        <f t="shared" si="3955"/>
        <v>0</v>
      </c>
      <c r="RS153">
        <f t="shared" si="3956"/>
        <v>0</v>
      </c>
      <c r="RT153">
        <f t="shared" si="3957"/>
        <v>0</v>
      </c>
      <c r="RU153">
        <f t="shared" si="3958"/>
        <v>0</v>
      </c>
      <c r="RV153">
        <f t="shared" si="3959"/>
        <v>0</v>
      </c>
      <c r="RW153">
        <f t="shared" si="3960"/>
        <v>0</v>
      </c>
      <c r="RX153">
        <f t="shared" si="3961"/>
        <v>0</v>
      </c>
      <c r="RY153">
        <f t="shared" si="3962"/>
        <v>0</v>
      </c>
      <c r="SA153" s="4">
        <f t="shared" si="3963"/>
        <v>21.47</v>
      </c>
      <c r="SB153" s="4">
        <f t="shared" si="3964"/>
        <v>7.75</v>
      </c>
      <c r="SC153" s="4">
        <f t="shared" si="3965"/>
        <v>5.63</v>
      </c>
      <c r="SD153" s="4">
        <f t="shared" si="3966"/>
        <v>0</v>
      </c>
      <c r="SF153" s="4">
        <f t="shared" si="3967"/>
        <v>34.85</v>
      </c>
      <c r="SI153">
        <f t="shared" si="3968"/>
        <v>3.83</v>
      </c>
      <c r="SJ153">
        <f t="shared" si="3969"/>
        <v>4.67</v>
      </c>
      <c r="SK153">
        <f t="shared" si="3970"/>
        <v>5</v>
      </c>
      <c r="SL153">
        <f t="shared" si="3971"/>
        <v>2.38</v>
      </c>
      <c r="SM153">
        <f t="shared" si="3972"/>
        <v>3.25</v>
      </c>
      <c r="SN153">
        <f t="shared" si="3973"/>
        <v>4.4000000000000004</v>
      </c>
      <c r="SO153">
        <f t="shared" si="3974"/>
        <v>3.5</v>
      </c>
      <c r="SP153">
        <f t="shared" si="3975"/>
        <v>4.25</v>
      </c>
      <c r="SQ153">
        <f t="shared" si="3976"/>
        <v>3.57</v>
      </c>
      <c r="SR153" t="str">
        <f t="shared" si="3977"/>
        <v>0</v>
      </c>
      <c r="SS153" t="str">
        <f t="shared" si="3978"/>
        <v>0</v>
      </c>
      <c r="ST153" t="str">
        <f t="shared" si="3979"/>
        <v>0</v>
      </c>
      <c r="SU153" t="str">
        <f t="shared" si="3980"/>
        <v>0</v>
      </c>
      <c r="SV153" t="str">
        <f t="shared" si="3981"/>
        <v>0</v>
      </c>
      <c r="SW153" t="str">
        <f t="shared" si="3982"/>
        <v>0</v>
      </c>
      <c r="SX153" t="str">
        <f t="shared" si="3983"/>
        <v>0</v>
      </c>
      <c r="SY153" t="str">
        <f t="shared" si="3984"/>
        <v>0</v>
      </c>
      <c r="SZ153" t="str">
        <f t="shared" si="3985"/>
        <v>0</v>
      </c>
      <c r="TA153" t="str">
        <f t="shared" si="3986"/>
        <v>0</v>
      </c>
      <c r="TB153" t="str">
        <f t="shared" si="3987"/>
        <v>0</v>
      </c>
      <c r="TC153" t="str">
        <f t="shared" si="3988"/>
        <v>0</v>
      </c>
      <c r="TD153" t="str">
        <f t="shared" si="3989"/>
        <v>0</v>
      </c>
      <c r="TE153" t="str">
        <f t="shared" si="3990"/>
        <v>0</v>
      </c>
      <c r="TF153" t="str">
        <f t="shared" si="3991"/>
        <v>0</v>
      </c>
      <c r="TG153" t="str">
        <f t="shared" si="3992"/>
        <v>0</v>
      </c>
      <c r="TH153" t="str">
        <f t="shared" si="3993"/>
        <v>0</v>
      </c>
      <c r="TI153" t="str">
        <f t="shared" si="3994"/>
        <v>0</v>
      </c>
      <c r="TJ153" t="str">
        <f t="shared" si="3995"/>
        <v>0</v>
      </c>
      <c r="TK153" t="str">
        <f t="shared" si="3996"/>
        <v>0</v>
      </c>
      <c r="TL153" t="str">
        <f t="shared" si="3997"/>
        <v>0</v>
      </c>
      <c r="TM153" t="str">
        <f t="shared" si="3998"/>
        <v>0</v>
      </c>
      <c r="TN153" t="str">
        <f t="shared" si="3999"/>
        <v>0</v>
      </c>
      <c r="TO153" t="str">
        <f t="shared" si="4000"/>
        <v>0</v>
      </c>
      <c r="TP153" t="str">
        <f t="shared" si="4001"/>
        <v>0</v>
      </c>
      <c r="TQ153" t="str">
        <f t="shared" si="4002"/>
        <v>0</v>
      </c>
      <c r="TR153" t="str">
        <f t="shared" si="4003"/>
        <v>0</v>
      </c>
      <c r="TS153" t="str">
        <f t="shared" si="4004"/>
        <v>0</v>
      </c>
      <c r="TT153" t="str">
        <f t="shared" si="4005"/>
        <v>0</v>
      </c>
      <c r="TU153" t="str">
        <f t="shared" si="4006"/>
        <v>0</v>
      </c>
      <c r="TV153" t="str">
        <f t="shared" si="4007"/>
        <v>0</v>
      </c>
      <c r="TW153" t="str">
        <f t="shared" si="4008"/>
        <v>0</v>
      </c>
      <c r="TX153" t="str">
        <f t="shared" si="4009"/>
        <v>0</v>
      </c>
      <c r="TY153" t="str">
        <f t="shared" si="4010"/>
        <v>0</v>
      </c>
      <c r="TZ153" t="str">
        <f t="shared" si="4011"/>
        <v>0</v>
      </c>
      <c r="UA153" t="str">
        <f t="shared" si="4012"/>
        <v>0</v>
      </c>
      <c r="UB153" t="str">
        <f t="shared" si="4013"/>
        <v>0</v>
      </c>
      <c r="UC153" t="str">
        <f t="shared" si="4014"/>
        <v>0</v>
      </c>
      <c r="UD153" t="str">
        <f t="shared" si="4015"/>
        <v>0</v>
      </c>
      <c r="UE153" t="str">
        <f t="shared" si="4016"/>
        <v>0</v>
      </c>
      <c r="UF153" t="str">
        <f t="shared" si="4017"/>
        <v>0</v>
      </c>
      <c r="UG153" t="str">
        <f t="shared" si="4018"/>
        <v>0</v>
      </c>
      <c r="UH153" t="str">
        <f t="shared" si="4019"/>
        <v>0</v>
      </c>
      <c r="UI153" t="str">
        <f t="shared" si="4020"/>
        <v>0</v>
      </c>
      <c r="UJ153" t="str">
        <f t="shared" si="4021"/>
        <v>0</v>
      </c>
      <c r="UK153" t="str">
        <f t="shared" si="4022"/>
        <v>0</v>
      </c>
      <c r="UL153" t="str">
        <f t="shared" si="4023"/>
        <v>0</v>
      </c>
      <c r="UM153" t="str">
        <f t="shared" si="4024"/>
        <v>0</v>
      </c>
      <c r="UN153" t="str">
        <f t="shared" si="4025"/>
        <v>0</v>
      </c>
      <c r="UO153" t="str">
        <f t="shared" si="4026"/>
        <v>0</v>
      </c>
      <c r="UP153" t="str">
        <f t="shared" si="4027"/>
        <v>0</v>
      </c>
      <c r="UQ153" t="str">
        <f t="shared" si="4028"/>
        <v>0</v>
      </c>
      <c r="UR153" t="str">
        <f t="shared" si="4029"/>
        <v>0</v>
      </c>
      <c r="US153" t="str">
        <f t="shared" si="4030"/>
        <v>0</v>
      </c>
      <c r="UT153" t="str">
        <f t="shared" si="4031"/>
        <v>0</v>
      </c>
      <c r="UU153" t="str">
        <f t="shared" si="4032"/>
        <v>0</v>
      </c>
      <c r="UV153" t="str">
        <f t="shared" si="4033"/>
        <v>0</v>
      </c>
      <c r="UW153" t="str">
        <f t="shared" si="4034"/>
        <v>0</v>
      </c>
      <c r="UX153" t="str">
        <f t="shared" si="4035"/>
        <v>0</v>
      </c>
      <c r="UY153" t="str">
        <f t="shared" si="4036"/>
        <v>0</v>
      </c>
      <c r="UZ153" t="str">
        <f t="shared" si="4037"/>
        <v>0</v>
      </c>
      <c r="VA153" t="str">
        <f t="shared" si="4038"/>
        <v>0</v>
      </c>
      <c r="VB153" t="str">
        <f t="shared" si="4039"/>
        <v>0</v>
      </c>
      <c r="VC153" t="str">
        <f t="shared" si="4040"/>
        <v>0</v>
      </c>
      <c r="VD153" t="str">
        <f t="shared" si="4041"/>
        <v>0</v>
      </c>
      <c r="VE153" t="str">
        <f t="shared" si="4042"/>
        <v>0</v>
      </c>
      <c r="VF153" t="str">
        <f t="shared" si="4043"/>
        <v>0</v>
      </c>
      <c r="VG153" t="str">
        <f t="shared" si="4044"/>
        <v>0</v>
      </c>
      <c r="VH153" t="str">
        <f t="shared" si="4045"/>
        <v>0</v>
      </c>
      <c r="VI153" t="str">
        <f t="shared" si="4046"/>
        <v>0</v>
      </c>
      <c r="VJ153" t="str">
        <f t="shared" si="4047"/>
        <v>0</v>
      </c>
      <c r="VK153" t="str">
        <f t="shared" si="4048"/>
        <v>0</v>
      </c>
      <c r="VL153" t="str">
        <f t="shared" si="4049"/>
        <v>0</v>
      </c>
      <c r="VM153" t="str">
        <f t="shared" si="4050"/>
        <v>0</v>
      </c>
      <c r="VN153" t="str">
        <f t="shared" si="4051"/>
        <v>0</v>
      </c>
      <c r="VO153" t="str">
        <f t="shared" si="4052"/>
        <v>0</v>
      </c>
      <c r="VQ153" s="4">
        <f t="shared" si="4053"/>
        <v>-13.540000000000001</v>
      </c>
      <c r="VR153" s="4">
        <f t="shared" si="4054"/>
        <v>-19.86</v>
      </c>
      <c r="VS153" s="4">
        <f t="shared" si="4055"/>
        <v>-1.87</v>
      </c>
      <c r="VT153" s="4">
        <f t="shared" si="4056"/>
        <v>0</v>
      </c>
      <c r="VV153" s="4">
        <f t="shared" si="4057"/>
        <v>-35.269999999999996</v>
      </c>
      <c r="VY153">
        <f t="shared" si="4058"/>
        <v>-0.73</v>
      </c>
      <c r="VZ153">
        <f t="shared" si="4059"/>
        <v>10.33</v>
      </c>
      <c r="WA153">
        <f t="shared" si="4060"/>
        <v>-6.14</v>
      </c>
      <c r="WB153">
        <f t="shared" si="4061"/>
        <v>-0.66</v>
      </c>
      <c r="WC153">
        <f t="shared" si="4062"/>
        <v>-1.21</v>
      </c>
      <c r="WD153">
        <f t="shared" si="4063"/>
        <v>4.21</v>
      </c>
      <c r="WE153">
        <f t="shared" si="4064"/>
        <v>-15.53</v>
      </c>
      <c r="WF153">
        <f t="shared" si="4065"/>
        <v>-4.33</v>
      </c>
      <c r="WG153">
        <f t="shared" si="4066"/>
        <v>-21.21</v>
      </c>
      <c r="WH153">
        <f t="shared" si="4067"/>
        <v>0</v>
      </c>
      <c r="WI153">
        <f t="shared" si="4068"/>
        <v>0</v>
      </c>
      <c r="WJ153">
        <f t="shared" si="4069"/>
        <v>0</v>
      </c>
      <c r="WK153">
        <f t="shared" si="4070"/>
        <v>0</v>
      </c>
      <c r="WL153">
        <f t="shared" si="4071"/>
        <v>0</v>
      </c>
      <c r="WM153">
        <f t="shared" si="4072"/>
        <v>0</v>
      </c>
      <c r="WN153">
        <f t="shared" si="4073"/>
        <v>0</v>
      </c>
      <c r="WO153">
        <f t="shared" si="4074"/>
        <v>0</v>
      </c>
      <c r="WP153">
        <f t="shared" si="4075"/>
        <v>0</v>
      </c>
      <c r="WQ153">
        <f t="shared" si="4076"/>
        <v>0</v>
      </c>
      <c r="WR153">
        <f t="shared" si="4077"/>
        <v>0</v>
      </c>
      <c r="WS153">
        <f t="shared" si="4078"/>
        <v>0</v>
      </c>
      <c r="WT153">
        <f t="shared" si="4079"/>
        <v>0</v>
      </c>
      <c r="WU153">
        <f t="shared" si="4080"/>
        <v>0</v>
      </c>
      <c r="WV153">
        <f t="shared" si="4081"/>
        <v>0</v>
      </c>
      <c r="WW153">
        <f t="shared" si="4082"/>
        <v>0</v>
      </c>
      <c r="WX153">
        <f t="shared" si="4083"/>
        <v>0</v>
      </c>
      <c r="WY153">
        <f t="shared" si="4084"/>
        <v>0</v>
      </c>
      <c r="WZ153">
        <f t="shared" si="4085"/>
        <v>0</v>
      </c>
      <c r="XA153">
        <f t="shared" si="4086"/>
        <v>0</v>
      </c>
      <c r="XB153">
        <f t="shared" si="4087"/>
        <v>0</v>
      </c>
      <c r="XC153">
        <f t="shared" si="4088"/>
        <v>0</v>
      </c>
      <c r="XD153">
        <f t="shared" si="4089"/>
        <v>0</v>
      </c>
      <c r="XE153">
        <f t="shared" si="4090"/>
        <v>0</v>
      </c>
      <c r="XF153">
        <f t="shared" si="4091"/>
        <v>0</v>
      </c>
      <c r="XG153">
        <f t="shared" si="4092"/>
        <v>0</v>
      </c>
      <c r="XH153">
        <f t="shared" si="4093"/>
        <v>0</v>
      </c>
      <c r="XI153">
        <f t="shared" si="4094"/>
        <v>0</v>
      </c>
      <c r="XJ153">
        <f t="shared" si="4095"/>
        <v>0</v>
      </c>
      <c r="XK153">
        <f t="shared" si="4096"/>
        <v>0</v>
      </c>
      <c r="XL153">
        <f t="shared" si="4097"/>
        <v>0</v>
      </c>
      <c r="XM153">
        <f t="shared" si="4098"/>
        <v>0</v>
      </c>
      <c r="XN153">
        <f t="shared" si="4099"/>
        <v>0</v>
      </c>
      <c r="XO153">
        <f t="shared" si="4100"/>
        <v>0</v>
      </c>
      <c r="XP153">
        <f t="shared" si="4101"/>
        <v>0</v>
      </c>
      <c r="XQ153">
        <f t="shared" si="4102"/>
        <v>0</v>
      </c>
      <c r="XR153">
        <f t="shared" si="4103"/>
        <v>0</v>
      </c>
      <c r="XS153">
        <f t="shared" si="4104"/>
        <v>0</v>
      </c>
      <c r="XT153">
        <f t="shared" si="4105"/>
        <v>0</v>
      </c>
      <c r="XU153">
        <f t="shared" si="4106"/>
        <v>0</v>
      </c>
      <c r="XV153">
        <f t="shared" si="4107"/>
        <v>0</v>
      </c>
      <c r="XW153">
        <f t="shared" si="4108"/>
        <v>0</v>
      </c>
      <c r="XX153">
        <f t="shared" si="4109"/>
        <v>0</v>
      </c>
      <c r="XY153">
        <f t="shared" si="4110"/>
        <v>0</v>
      </c>
      <c r="XZ153">
        <f t="shared" si="4111"/>
        <v>0</v>
      </c>
      <c r="YA153">
        <f t="shared" si="4112"/>
        <v>0</v>
      </c>
      <c r="YB153">
        <f t="shared" si="4113"/>
        <v>0</v>
      </c>
      <c r="YC153">
        <f t="shared" si="4114"/>
        <v>0</v>
      </c>
      <c r="YD153">
        <f t="shared" si="4115"/>
        <v>0</v>
      </c>
      <c r="YE153">
        <f t="shared" si="4116"/>
        <v>0</v>
      </c>
      <c r="YF153">
        <f t="shared" si="4117"/>
        <v>0</v>
      </c>
      <c r="YG153">
        <f t="shared" si="4118"/>
        <v>0</v>
      </c>
      <c r="YH153">
        <f t="shared" si="4119"/>
        <v>0</v>
      </c>
      <c r="YI153">
        <f t="shared" si="4120"/>
        <v>0</v>
      </c>
      <c r="YJ153">
        <f t="shared" si="4121"/>
        <v>0</v>
      </c>
      <c r="YK153">
        <f t="shared" si="4122"/>
        <v>0</v>
      </c>
      <c r="YL153">
        <f t="shared" si="4123"/>
        <v>0</v>
      </c>
      <c r="YM153">
        <f t="shared" si="4124"/>
        <v>0</v>
      </c>
      <c r="YN153">
        <f t="shared" si="4125"/>
        <v>0</v>
      </c>
      <c r="YO153">
        <f t="shared" si="4126"/>
        <v>0</v>
      </c>
      <c r="YP153">
        <f t="shared" si="4127"/>
        <v>0</v>
      </c>
      <c r="YQ153">
        <f t="shared" si="4128"/>
        <v>0</v>
      </c>
      <c r="YR153">
        <f t="shared" si="4129"/>
        <v>0</v>
      </c>
      <c r="YS153">
        <f t="shared" si="4130"/>
        <v>0</v>
      </c>
      <c r="YT153">
        <f t="shared" si="4131"/>
        <v>0</v>
      </c>
      <c r="YU153">
        <f t="shared" si="4132"/>
        <v>0</v>
      </c>
      <c r="YV153">
        <f t="shared" si="4133"/>
        <v>0</v>
      </c>
      <c r="YW153">
        <f t="shared" si="4134"/>
        <v>0</v>
      </c>
      <c r="YX153">
        <f t="shared" si="4135"/>
        <v>0</v>
      </c>
      <c r="YY153">
        <f t="shared" si="4136"/>
        <v>0</v>
      </c>
      <c r="YZ153">
        <f t="shared" si="4137"/>
        <v>0</v>
      </c>
      <c r="ZA153">
        <f t="shared" si="4138"/>
        <v>0</v>
      </c>
      <c r="ZB153">
        <f t="shared" si="4139"/>
        <v>0</v>
      </c>
      <c r="ZC153">
        <f t="shared" si="4140"/>
        <v>0</v>
      </c>
      <c r="ZD153">
        <f t="shared" si="4141"/>
        <v>0</v>
      </c>
      <c r="ZE153">
        <f t="shared" si="4142"/>
        <v>0</v>
      </c>
      <c r="ZG153" s="4">
        <f t="shared" si="4143"/>
        <v>257</v>
      </c>
      <c r="ZH153" s="4">
        <f t="shared" si="4144"/>
        <v>84</v>
      </c>
      <c r="ZI153" s="4">
        <f t="shared" si="4145"/>
        <v>90</v>
      </c>
      <c r="ZJ153" s="4">
        <f t="shared" si="4146"/>
        <v>0</v>
      </c>
      <c r="ZL153" s="4">
        <f t="shared" si="4147"/>
        <v>431</v>
      </c>
      <c r="ZO153">
        <f t="shared" si="4148"/>
        <v>67</v>
      </c>
      <c r="ZP153">
        <f t="shared" si="4149"/>
        <v>45</v>
      </c>
      <c r="ZQ153">
        <f t="shared" si="4150"/>
        <v>64</v>
      </c>
      <c r="ZR153">
        <f t="shared" si="4151"/>
        <v>56</v>
      </c>
      <c r="ZS153">
        <f t="shared" si="4152"/>
        <v>34</v>
      </c>
      <c r="ZT153">
        <f t="shared" si="4153"/>
        <v>37</v>
      </c>
      <c r="ZU153">
        <f t="shared" si="4154"/>
        <v>52</v>
      </c>
      <c r="ZV153">
        <f t="shared" si="4155"/>
        <v>32</v>
      </c>
      <c r="ZW153">
        <f t="shared" si="4156"/>
        <v>44</v>
      </c>
      <c r="ZX153">
        <f t="shared" si="4157"/>
        <v>0</v>
      </c>
      <c r="ZY153">
        <f t="shared" si="4158"/>
        <v>0</v>
      </c>
      <c r="ZZ153">
        <f t="shared" si="4159"/>
        <v>0</v>
      </c>
      <c r="AAA153">
        <f t="shared" si="4160"/>
        <v>0</v>
      </c>
      <c r="AAB153">
        <f t="shared" si="4161"/>
        <v>0</v>
      </c>
      <c r="AAC153">
        <f t="shared" si="4162"/>
        <v>0</v>
      </c>
      <c r="AAD153">
        <f t="shared" si="4163"/>
        <v>0</v>
      </c>
      <c r="AAE153">
        <f t="shared" si="4164"/>
        <v>0</v>
      </c>
      <c r="AAF153">
        <f t="shared" si="4165"/>
        <v>0</v>
      </c>
      <c r="AAG153">
        <f t="shared" si="4166"/>
        <v>0</v>
      </c>
      <c r="AAH153">
        <f t="shared" si="4167"/>
        <v>0</v>
      </c>
      <c r="AAI153">
        <f t="shared" si="4168"/>
        <v>0</v>
      </c>
      <c r="AAJ153">
        <f t="shared" si="4169"/>
        <v>0</v>
      </c>
      <c r="AAK153">
        <f t="shared" si="4170"/>
        <v>0</v>
      </c>
      <c r="AAL153">
        <f t="shared" si="4171"/>
        <v>0</v>
      </c>
      <c r="AAM153">
        <f t="shared" si="4172"/>
        <v>0</v>
      </c>
      <c r="AAN153">
        <f t="shared" si="4173"/>
        <v>0</v>
      </c>
      <c r="AAO153">
        <f t="shared" si="4174"/>
        <v>0</v>
      </c>
      <c r="AAP153">
        <f t="shared" si="4175"/>
        <v>0</v>
      </c>
      <c r="AAQ153">
        <f t="shared" si="4176"/>
        <v>0</v>
      </c>
      <c r="AAR153">
        <f t="shared" si="4177"/>
        <v>0</v>
      </c>
      <c r="AAS153">
        <f t="shared" si="4178"/>
        <v>0</v>
      </c>
      <c r="AAT153">
        <f t="shared" si="4179"/>
        <v>0</v>
      </c>
      <c r="AAU153">
        <f t="shared" si="4180"/>
        <v>0</v>
      </c>
      <c r="AAV153">
        <f t="shared" si="4181"/>
        <v>0</v>
      </c>
      <c r="AAW153">
        <f t="shared" si="4182"/>
        <v>0</v>
      </c>
      <c r="AAX153">
        <f t="shared" si="4183"/>
        <v>0</v>
      </c>
      <c r="AAY153">
        <f t="shared" si="4184"/>
        <v>0</v>
      </c>
      <c r="AAZ153">
        <f t="shared" si="4185"/>
        <v>0</v>
      </c>
      <c r="ABA153">
        <f t="shared" si="4186"/>
        <v>0</v>
      </c>
      <c r="ABB153">
        <f t="shared" si="4187"/>
        <v>0</v>
      </c>
      <c r="ABC153">
        <f t="shared" si="4188"/>
        <v>0</v>
      </c>
      <c r="ABD153">
        <f t="shared" si="4189"/>
        <v>0</v>
      </c>
      <c r="ABE153">
        <f t="shared" si="4190"/>
        <v>0</v>
      </c>
      <c r="ABF153">
        <f t="shared" si="4191"/>
        <v>0</v>
      </c>
      <c r="ABG153">
        <f t="shared" si="4192"/>
        <v>0</v>
      </c>
      <c r="ABH153">
        <f t="shared" si="4193"/>
        <v>0</v>
      </c>
      <c r="ABI153">
        <f t="shared" si="4194"/>
        <v>0</v>
      </c>
      <c r="ABJ153">
        <f t="shared" si="4195"/>
        <v>0</v>
      </c>
      <c r="ABK153">
        <f t="shared" si="4196"/>
        <v>0</v>
      </c>
      <c r="ABL153">
        <f t="shared" si="4197"/>
        <v>0</v>
      </c>
      <c r="ABM153">
        <f t="shared" si="4198"/>
        <v>0</v>
      </c>
      <c r="ABN153">
        <f t="shared" si="4199"/>
        <v>0</v>
      </c>
      <c r="ABO153">
        <f t="shared" si="4200"/>
        <v>0</v>
      </c>
      <c r="ABP153">
        <f t="shared" si="4201"/>
        <v>0</v>
      </c>
      <c r="ABQ153">
        <f t="shared" si="4202"/>
        <v>0</v>
      </c>
      <c r="ABR153">
        <f t="shared" si="4203"/>
        <v>0</v>
      </c>
      <c r="ABS153">
        <f t="shared" si="4204"/>
        <v>0</v>
      </c>
      <c r="ABT153">
        <f t="shared" si="4205"/>
        <v>0</v>
      </c>
      <c r="ABU153">
        <f t="shared" si="4206"/>
        <v>0</v>
      </c>
      <c r="ABV153">
        <f t="shared" si="4207"/>
        <v>0</v>
      </c>
      <c r="ABW153">
        <f t="shared" si="4208"/>
        <v>0</v>
      </c>
      <c r="ABX153">
        <f t="shared" si="4209"/>
        <v>0</v>
      </c>
      <c r="ABY153">
        <f t="shared" si="4210"/>
        <v>0</v>
      </c>
      <c r="ABZ153">
        <f t="shared" si="4211"/>
        <v>0</v>
      </c>
      <c r="ACA153">
        <f t="shared" si="4212"/>
        <v>0</v>
      </c>
      <c r="ACB153">
        <f t="shared" si="4213"/>
        <v>0</v>
      </c>
      <c r="ACC153">
        <f t="shared" si="4214"/>
        <v>0</v>
      </c>
      <c r="ACD153">
        <f t="shared" si="4215"/>
        <v>0</v>
      </c>
      <c r="ACE153">
        <f t="shared" si="4216"/>
        <v>0</v>
      </c>
      <c r="ACF153">
        <f t="shared" si="4217"/>
        <v>0</v>
      </c>
      <c r="ACG153">
        <f t="shared" si="4218"/>
        <v>0</v>
      </c>
      <c r="ACH153">
        <f t="shared" si="4219"/>
        <v>0</v>
      </c>
      <c r="ACI153">
        <f t="shared" si="4220"/>
        <v>0</v>
      </c>
      <c r="ACJ153">
        <f t="shared" si="4221"/>
        <v>0</v>
      </c>
      <c r="ACK153">
        <f t="shared" si="4222"/>
        <v>0</v>
      </c>
      <c r="ACL153">
        <f t="shared" si="4223"/>
        <v>0</v>
      </c>
      <c r="ACM153">
        <f t="shared" si="4224"/>
        <v>0</v>
      </c>
      <c r="ACN153">
        <f t="shared" si="4225"/>
        <v>0</v>
      </c>
      <c r="ACO153">
        <f t="shared" si="4226"/>
        <v>0</v>
      </c>
      <c r="ACP153">
        <f t="shared" si="4227"/>
        <v>0</v>
      </c>
      <c r="ACQ153">
        <f t="shared" si="4228"/>
        <v>0</v>
      </c>
      <c r="ACR153">
        <f t="shared" si="4229"/>
        <v>0</v>
      </c>
      <c r="ACS153">
        <f t="shared" si="4230"/>
        <v>0</v>
      </c>
      <c r="ACT153">
        <f t="shared" si="4231"/>
        <v>0</v>
      </c>
      <c r="ACU153">
        <f t="shared" si="4232"/>
        <v>0</v>
      </c>
      <c r="ACW153" s="4">
        <f t="shared" si="4233"/>
        <v>57.7</v>
      </c>
      <c r="ACX153" s="4">
        <f t="shared" si="4234"/>
        <v>54.9</v>
      </c>
      <c r="ACY153" s="4">
        <f t="shared" si="4235"/>
        <v>14.5</v>
      </c>
      <c r="ACZ153" s="4">
        <f t="shared" si="4236"/>
        <v>0</v>
      </c>
      <c r="ADA153" s="88">
        <f t="shared" si="4237"/>
        <v>5.2392747589718942</v>
      </c>
      <c r="ADB153" s="4">
        <f t="shared" si="4238"/>
        <v>127.1</v>
      </c>
      <c r="ADC153" s="5">
        <f t="shared" si="4239"/>
        <v>3.3970575502926059</v>
      </c>
      <c r="ADD153" s="5">
        <f t="shared" si="4240"/>
        <v>2.6925824035672519</v>
      </c>
      <c r="ADE153">
        <f t="shared" si="4241"/>
        <v>11.8</v>
      </c>
      <c r="ADF153">
        <f t="shared" si="4242"/>
        <v>2.6</v>
      </c>
      <c r="ADG153">
        <f t="shared" si="4243"/>
        <v>14.4</v>
      </c>
      <c r="ADH153">
        <f t="shared" si="4244"/>
        <v>14.5</v>
      </c>
      <c r="ADI153">
        <f t="shared" si="4245"/>
        <v>0</v>
      </c>
      <c r="ADJ153">
        <f t="shared" si="4246"/>
        <v>13.1</v>
      </c>
      <c r="ADK153">
        <f t="shared" si="4247"/>
        <v>35.5</v>
      </c>
      <c r="ADL153">
        <f t="shared" si="4248"/>
        <v>19.399999999999999</v>
      </c>
      <c r="ADM153">
        <f t="shared" si="4249"/>
        <v>15.8</v>
      </c>
      <c r="ADN153">
        <f t="shared" si="4250"/>
        <v>0</v>
      </c>
      <c r="ADO153">
        <f t="shared" si="4251"/>
        <v>0</v>
      </c>
      <c r="ADP153">
        <f t="shared" si="4252"/>
        <v>0</v>
      </c>
      <c r="ADQ153">
        <f t="shared" si="4253"/>
        <v>0</v>
      </c>
      <c r="ADR153">
        <f t="shared" si="4254"/>
        <v>0</v>
      </c>
      <c r="ADS153">
        <f t="shared" si="4255"/>
        <v>0</v>
      </c>
      <c r="ADT153">
        <f t="shared" si="4256"/>
        <v>0</v>
      </c>
      <c r="ADU153">
        <f t="shared" si="4257"/>
        <v>0</v>
      </c>
      <c r="ADV153">
        <f t="shared" si="4258"/>
        <v>0</v>
      </c>
      <c r="ADW153">
        <f t="shared" si="4259"/>
        <v>0</v>
      </c>
      <c r="ADX153">
        <f t="shared" si="4260"/>
        <v>0</v>
      </c>
      <c r="ADY153">
        <f t="shared" si="4261"/>
        <v>0</v>
      </c>
      <c r="ADZ153">
        <f t="shared" si="4262"/>
        <v>0</v>
      </c>
      <c r="AEA153">
        <f t="shared" si="4263"/>
        <v>0</v>
      </c>
      <c r="AEB153">
        <f t="shared" si="4264"/>
        <v>0</v>
      </c>
      <c r="AEC153">
        <f t="shared" si="4265"/>
        <v>0</v>
      </c>
      <c r="AED153">
        <f t="shared" si="4266"/>
        <v>0</v>
      </c>
      <c r="AEE153">
        <f t="shared" si="4267"/>
        <v>0</v>
      </c>
      <c r="AEF153">
        <f t="shared" si="4268"/>
        <v>0</v>
      </c>
      <c r="AEG153">
        <f t="shared" si="4269"/>
        <v>0</v>
      </c>
      <c r="AEH153">
        <f t="shared" si="4270"/>
        <v>0</v>
      </c>
      <c r="AEI153">
        <f t="shared" si="4271"/>
        <v>0</v>
      </c>
      <c r="AEJ153">
        <f t="shared" si="4272"/>
        <v>0</v>
      </c>
      <c r="AEK153">
        <f t="shared" si="4273"/>
        <v>0</v>
      </c>
      <c r="AEL153">
        <f t="shared" si="4274"/>
        <v>0</v>
      </c>
      <c r="AEM153">
        <f t="shared" si="4275"/>
        <v>0</v>
      </c>
      <c r="AEN153">
        <f t="shared" si="4276"/>
        <v>0</v>
      </c>
      <c r="AEO153">
        <f t="shared" si="4277"/>
        <v>0</v>
      </c>
      <c r="AEP153">
        <f t="shared" si="4278"/>
        <v>0</v>
      </c>
      <c r="AEQ153">
        <f t="shared" si="4279"/>
        <v>0</v>
      </c>
      <c r="AER153">
        <f t="shared" si="4280"/>
        <v>0</v>
      </c>
      <c r="AES153">
        <f t="shared" si="4281"/>
        <v>0</v>
      </c>
      <c r="AET153">
        <f t="shared" si="4282"/>
        <v>0</v>
      </c>
      <c r="AEU153">
        <f t="shared" si="4283"/>
        <v>0</v>
      </c>
      <c r="AEV153">
        <f t="shared" si="4284"/>
        <v>0</v>
      </c>
      <c r="AEW153">
        <f t="shared" si="4285"/>
        <v>0</v>
      </c>
      <c r="AEX153">
        <f t="shared" si="4286"/>
        <v>0</v>
      </c>
      <c r="AEY153">
        <f t="shared" si="4287"/>
        <v>0</v>
      </c>
      <c r="AEZ153">
        <f t="shared" si="4288"/>
        <v>0</v>
      </c>
      <c r="AFA153">
        <f t="shared" si="4289"/>
        <v>0</v>
      </c>
      <c r="AFB153">
        <f t="shared" si="4290"/>
        <v>0</v>
      </c>
      <c r="AFC153">
        <f t="shared" si="4291"/>
        <v>0</v>
      </c>
      <c r="AFD153">
        <f t="shared" si="4292"/>
        <v>0</v>
      </c>
      <c r="AFE153">
        <f t="shared" si="4293"/>
        <v>0</v>
      </c>
      <c r="AFF153">
        <f t="shared" si="4294"/>
        <v>0</v>
      </c>
      <c r="AFG153">
        <f t="shared" si="4295"/>
        <v>0</v>
      </c>
      <c r="AFH153">
        <f t="shared" si="4296"/>
        <v>0</v>
      </c>
      <c r="AFI153">
        <f t="shared" si="4297"/>
        <v>0</v>
      </c>
      <c r="AFJ153">
        <f t="shared" si="4298"/>
        <v>0</v>
      </c>
      <c r="AFK153">
        <f t="shared" si="4299"/>
        <v>0</v>
      </c>
      <c r="AFL153">
        <f t="shared" si="4300"/>
        <v>0</v>
      </c>
      <c r="AFM153">
        <f t="shared" si="4301"/>
        <v>0</v>
      </c>
      <c r="AFN153">
        <f t="shared" si="4302"/>
        <v>0</v>
      </c>
      <c r="AFO153">
        <f t="shared" si="4303"/>
        <v>0</v>
      </c>
      <c r="AFP153">
        <f t="shared" si="4304"/>
        <v>0</v>
      </c>
      <c r="AFQ153">
        <f t="shared" si="4305"/>
        <v>0</v>
      </c>
      <c r="AFR153">
        <f t="shared" si="4306"/>
        <v>0</v>
      </c>
      <c r="AFS153">
        <f t="shared" si="4307"/>
        <v>0</v>
      </c>
      <c r="AFT153">
        <f t="shared" si="4308"/>
        <v>0</v>
      </c>
      <c r="AFU153">
        <f t="shared" si="4309"/>
        <v>0</v>
      </c>
      <c r="AFV153">
        <f t="shared" si="4310"/>
        <v>0</v>
      </c>
      <c r="AFW153">
        <f t="shared" si="4311"/>
        <v>0</v>
      </c>
      <c r="AFX153">
        <f t="shared" si="4312"/>
        <v>0</v>
      </c>
      <c r="AFY153">
        <f t="shared" si="4313"/>
        <v>0</v>
      </c>
      <c r="AFZ153">
        <f t="shared" si="4314"/>
        <v>0</v>
      </c>
      <c r="AGA153">
        <f t="shared" si="4315"/>
        <v>0</v>
      </c>
      <c r="AGB153">
        <f t="shared" si="4316"/>
        <v>0</v>
      </c>
      <c r="AGC153">
        <f t="shared" si="4317"/>
        <v>0</v>
      </c>
      <c r="AGD153">
        <f t="shared" si="4318"/>
        <v>0</v>
      </c>
      <c r="AGE153">
        <f t="shared" si="4319"/>
        <v>0</v>
      </c>
      <c r="AGF153">
        <f t="shared" si="4320"/>
        <v>0</v>
      </c>
      <c r="AGG153">
        <f t="shared" si="4321"/>
        <v>0</v>
      </c>
      <c r="AGH153">
        <f t="shared" si="4322"/>
        <v>0</v>
      </c>
      <c r="AGI153">
        <f t="shared" si="4323"/>
        <v>0</v>
      </c>
      <c r="AGJ153">
        <f t="shared" si="4324"/>
        <v>0</v>
      </c>
      <c r="AGK153">
        <f t="shared" si="4325"/>
        <v>0</v>
      </c>
      <c r="AGM153" s="88">
        <f t="shared" si="4326"/>
        <v>72</v>
      </c>
      <c r="AGN153" s="88">
        <v>72</v>
      </c>
      <c r="AGO153">
        <v>9</v>
      </c>
      <c r="AGP153">
        <f t="shared" si="4327"/>
        <v>9</v>
      </c>
      <c r="AGQ153">
        <f t="shared" si="4328"/>
        <v>9</v>
      </c>
      <c r="AGR153">
        <f t="shared" si="4329"/>
        <v>9</v>
      </c>
      <c r="AGS153">
        <f t="shared" si="4330"/>
        <v>3</v>
      </c>
      <c r="AGT153">
        <f t="shared" si="4331"/>
        <v>2</v>
      </c>
      <c r="AGU153">
        <f t="shared" si="4332"/>
        <v>9</v>
      </c>
      <c r="AGV153">
        <f t="shared" si="4333"/>
        <v>7</v>
      </c>
      <c r="AGW153">
        <f t="shared" si="4334"/>
        <v>2</v>
      </c>
      <c r="AGX153">
        <f t="shared" si="4335"/>
        <v>9</v>
      </c>
      <c r="AGY153">
        <f t="shared" si="4336"/>
        <v>0</v>
      </c>
      <c r="AGZ153">
        <f t="shared" si="4337"/>
        <v>0</v>
      </c>
      <c r="AHA153">
        <f t="shared" si="4338"/>
        <v>0</v>
      </c>
      <c r="AHB153">
        <f t="shared" si="4339"/>
        <v>0</v>
      </c>
      <c r="AHC153">
        <f t="shared" si="4340"/>
        <v>0</v>
      </c>
      <c r="AHD153">
        <f t="shared" si="4341"/>
        <v>0</v>
      </c>
      <c r="AHE153">
        <f t="shared" si="4342"/>
        <v>0</v>
      </c>
      <c r="AHF153">
        <f t="shared" si="4343"/>
        <v>0</v>
      </c>
      <c r="AHG153">
        <f t="shared" si="4344"/>
        <v>0</v>
      </c>
      <c r="AHH153">
        <f t="shared" si="4345"/>
        <v>0</v>
      </c>
      <c r="AHI153">
        <f t="shared" si="4346"/>
        <v>0</v>
      </c>
      <c r="AHJ153">
        <f t="shared" si="4347"/>
        <v>0</v>
      </c>
      <c r="AHK153">
        <f t="shared" si="4348"/>
        <v>0</v>
      </c>
      <c r="AHL153">
        <f t="shared" si="4349"/>
        <v>0</v>
      </c>
      <c r="AHM153">
        <f t="shared" si="4350"/>
        <v>0</v>
      </c>
      <c r="AHN153">
        <f t="shared" si="4351"/>
        <v>0</v>
      </c>
      <c r="AHO153">
        <f t="shared" si="4352"/>
        <v>0</v>
      </c>
      <c r="AHP153">
        <f t="shared" si="4353"/>
        <v>0</v>
      </c>
      <c r="AHQ153">
        <f t="shared" si="4354"/>
        <v>0</v>
      </c>
      <c r="AHR153">
        <f t="shared" si="4355"/>
        <v>0</v>
      </c>
      <c r="AHS153">
        <f t="shared" si="4356"/>
        <v>0</v>
      </c>
      <c r="AHT153">
        <f t="shared" si="4357"/>
        <v>0</v>
      </c>
      <c r="AHU153">
        <f t="shared" si="4358"/>
        <v>0</v>
      </c>
      <c r="AHV153">
        <f t="shared" si="4359"/>
        <v>0</v>
      </c>
      <c r="AHW153">
        <f t="shared" si="4360"/>
        <v>0</v>
      </c>
      <c r="AHX153">
        <f t="shared" si="4361"/>
        <v>0</v>
      </c>
      <c r="AHY153">
        <f t="shared" si="4362"/>
        <v>0</v>
      </c>
      <c r="AHZ153">
        <f t="shared" si="4363"/>
        <v>0</v>
      </c>
      <c r="AIA153">
        <f t="shared" si="4364"/>
        <v>0</v>
      </c>
      <c r="AIB153">
        <f t="shared" si="4365"/>
        <v>0</v>
      </c>
      <c r="AIC153">
        <f t="shared" si="4366"/>
        <v>0</v>
      </c>
      <c r="AID153">
        <f t="shared" si="4367"/>
        <v>0</v>
      </c>
      <c r="AIE153">
        <f t="shared" si="4368"/>
        <v>0</v>
      </c>
      <c r="AIF153">
        <f t="shared" si="4369"/>
        <v>0</v>
      </c>
      <c r="AIG153">
        <f t="shared" si="4370"/>
        <v>0</v>
      </c>
      <c r="AIH153">
        <f t="shared" si="4371"/>
        <v>0</v>
      </c>
      <c r="AII153">
        <f t="shared" si="4372"/>
        <v>0</v>
      </c>
      <c r="AIJ153">
        <f t="shared" si="4373"/>
        <v>0</v>
      </c>
      <c r="AIK153">
        <f t="shared" si="4374"/>
        <v>0</v>
      </c>
      <c r="AIL153">
        <f t="shared" si="4375"/>
        <v>0</v>
      </c>
      <c r="AIM153">
        <f t="shared" si="4376"/>
        <v>0</v>
      </c>
      <c r="AIN153">
        <f t="shared" si="4377"/>
        <v>0</v>
      </c>
      <c r="AIO153">
        <f t="shared" si="4378"/>
        <v>0</v>
      </c>
      <c r="AIP153">
        <f t="shared" si="4379"/>
        <v>0</v>
      </c>
      <c r="AIQ153">
        <f t="shared" si="4380"/>
        <v>0</v>
      </c>
      <c r="AIR153">
        <f t="shared" si="4381"/>
        <v>0</v>
      </c>
      <c r="AIS153">
        <f t="shared" si="4382"/>
        <v>0</v>
      </c>
      <c r="AIT153">
        <f t="shared" si="4383"/>
        <v>0</v>
      </c>
      <c r="AIU153">
        <f t="shared" si="4384"/>
        <v>0</v>
      </c>
      <c r="AIV153">
        <f t="shared" si="4385"/>
        <v>0</v>
      </c>
      <c r="AIW153">
        <f t="shared" si="4386"/>
        <v>0</v>
      </c>
      <c r="AIX153">
        <f t="shared" si="4387"/>
        <v>0</v>
      </c>
      <c r="AIY153">
        <f t="shared" si="4388"/>
        <v>0</v>
      </c>
      <c r="AIZ153">
        <f t="shared" si="4389"/>
        <v>0</v>
      </c>
      <c r="AJA153">
        <f t="shared" si="4390"/>
        <v>0</v>
      </c>
      <c r="AJB153">
        <f t="shared" si="4391"/>
        <v>0</v>
      </c>
      <c r="AJC153">
        <f t="shared" si="4392"/>
        <v>0</v>
      </c>
      <c r="AJD153">
        <f t="shared" si="4393"/>
        <v>0</v>
      </c>
      <c r="AJE153">
        <f t="shared" si="4394"/>
        <v>0</v>
      </c>
      <c r="AJF153">
        <f t="shared" si="4395"/>
        <v>0</v>
      </c>
      <c r="AJG153">
        <f t="shared" si="4396"/>
        <v>0</v>
      </c>
      <c r="AJH153">
        <f t="shared" si="4397"/>
        <v>0</v>
      </c>
      <c r="AJI153">
        <f t="shared" si="4398"/>
        <v>0</v>
      </c>
      <c r="AJJ153">
        <f t="shared" si="4399"/>
        <v>0</v>
      </c>
      <c r="AJK153">
        <f t="shared" si="4400"/>
        <v>0</v>
      </c>
      <c r="AJL153">
        <f t="shared" si="4401"/>
        <v>0</v>
      </c>
      <c r="AJM153">
        <f t="shared" si="4402"/>
        <v>0</v>
      </c>
      <c r="AJN153">
        <f t="shared" si="4403"/>
        <v>0</v>
      </c>
      <c r="AJO153">
        <f t="shared" si="4404"/>
        <v>0</v>
      </c>
      <c r="AJP153">
        <f t="shared" si="4405"/>
        <v>0</v>
      </c>
      <c r="AJQ153">
        <f t="shared" si="4406"/>
        <v>0</v>
      </c>
      <c r="AJR153">
        <f t="shared" si="4407"/>
        <v>0</v>
      </c>
      <c r="AJS153">
        <f t="shared" si="4408"/>
        <v>0</v>
      </c>
      <c r="AJT153">
        <f t="shared" si="4409"/>
        <v>0</v>
      </c>
      <c r="AJU153">
        <f t="shared" si="4410"/>
        <v>0</v>
      </c>
      <c r="AJV153">
        <f t="shared" si="4411"/>
        <v>0</v>
      </c>
      <c r="AJX153">
        <v>46</v>
      </c>
      <c r="AJY153">
        <v>1</v>
      </c>
      <c r="AJZ153">
        <v>1</v>
      </c>
      <c r="AKA153">
        <f t="shared" si="4412"/>
        <v>2</v>
      </c>
      <c r="AKB153">
        <f t="shared" si="4413"/>
        <v>2</v>
      </c>
      <c r="AKC153">
        <f t="shared" si="4414"/>
        <v>2</v>
      </c>
      <c r="AKD153">
        <f t="shared" si="4415"/>
        <v>8</v>
      </c>
      <c r="AKE153">
        <f t="shared" si="4416"/>
        <v>8</v>
      </c>
      <c r="AKF153">
        <f t="shared" si="4417"/>
        <v>2</v>
      </c>
      <c r="AKG153">
        <f t="shared" si="4418"/>
        <v>0</v>
      </c>
      <c r="AKH153">
        <f t="shared" si="4419"/>
        <v>0</v>
      </c>
      <c r="AKI153">
        <f t="shared" si="4420"/>
        <v>0</v>
      </c>
      <c r="AKJ153">
        <f t="shared" si="4421"/>
        <v>0</v>
      </c>
      <c r="AKK153">
        <f t="shared" si="4422"/>
        <v>0</v>
      </c>
      <c r="AKL153">
        <f t="shared" si="4423"/>
        <v>0</v>
      </c>
      <c r="AKM153">
        <f t="shared" si="4424"/>
        <v>0</v>
      </c>
      <c r="AKN153">
        <f t="shared" si="4425"/>
        <v>0</v>
      </c>
      <c r="AKO153">
        <f t="shared" si="4426"/>
        <v>0</v>
      </c>
      <c r="AKP153">
        <f t="shared" si="4427"/>
        <v>0</v>
      </c>
      <c r="AKQ153">
        <f t="shared" si="4428"/>
        <v>0</v>
      </c>
      <c r="AKR153">
        <f t="shared" si="4429"/>
        <v>0</v>
      </c>
      <c r="AKS153">
        <f t="shared" si="4430"/>
        <v>0</v>
      </c>
      <c r="AKT153">
        <f t="shared" si="4431"/>
        <v>0</v>
      </c>
      <c r="AKU153">
        <f t="shared" si="4432"/>
        <v>0</v>
      </c>
      <c r="AKV153">
        <f t="shared" si="4433"/>
        <v>0</v>
      </c>
      <c r="AKW153">
        <f t="shared" si="4434"/>
        <v>0</v>
      </c>
      <c r="AKX153">
        <f t="shared" si="4435"/>
        <v>0</v>
      </c>
      <c r="AKY153">
        <f t="shared" si="4436"/>
        <v>0</v>
      </c>
      <c r="AKZ153">
        <f t="shared" si="4437"/>
        <v>0</v>
      </c>
      <c r="ALA153">
        <f t="shared" si="4438"/>
        <v>0</v>
      </c>
      <c r="ALB153">
        <f t="shared" si="4439"/>
        <v>0</v>
      </c>
      <c r="ALC153">
        <f t="shared" si="4440"/>
        <v>0</v>
      </c>
      <c r="ALD153">
        <f t="shared" si="4441"/>
        <v>0</v>
      </c>
      <c r="ALE153">
        <f t="shared" si="4442"/>
        <v>0</v>
      </c>
      <c r="ALF153">
        <f t="shared" si="4443"/>
        <v>0</v>
      </c>
      <c r="ALG153">
        <f t="shared" si="4444"/>
        <v>0</v>
      </c>
      <c r="ALH153">
        <f t="shared" si="4445"/>
        <v>0</v>
      </c>
      <c r="ALI153">
        <f t="shared" si="4446"/>
        <v>0</v>
      </c>
      <c r="ALJ153">
        <f t="shared" si="4447"/>
        <v>0</v>
      </c>
      <c r="ALK153">
        <f t="shared" si="4448"/>
        <v>0</v>
      </c>
      <c r="ALL153">
        <f t="shared" si="4449"/>
        <v>0</v>
      </c>
      <c r="ALM153">
        <f t="shared" si="4450"/>
        <v>0</v>
      </c>
      <c r="ALN153">
        <f t="shared" si="4451"/>
        <v>0</v>
      </c>
      <c r="ALO153">
        <f t="shared" si="4452"/>
        <v>0</v>
      </c>
      <c r="ALP153">
        <f t="shared" si="4453"/>
        <v>0</v>
      </c>
      <c r="ALQ153">
        <f t="shared" si="4454"/>
        <v>0</v>
      </c>
      <c r="ALR153">
        <f t="shared" si="4455"/>
        <v>0</v>
      </c>
      <c r="ALS153">
        <f t="shared" si="4456"/>
        <v>0</v>
      </c>
      <c r="ALT153">
        <f t="shared" si="4457"/>
        <v>0</v>
      </c>
      <c r="ALU153">
        <f t="shared" si="4458"/>
        <v>0</v>
      </c>
      <c r="ALV153">
        <f t="shared" si="4459"/>
        <v>0</v>
      </c>
      <c r="ALW153">
        <f t="shared" si="4460"/>
        <v>0</v>
      </c>
      <c r="ALX153">
        <f t="shared" si="4461"/>
        <v>0</v>
      </c>
      <c r="ALY153">
        <f t="shared" si="4462"/>
        <v>0</v>
      </c>
      <c r="ALZ153">
        <f t="shared" si="4463"/>
        <v>0</v>
      </c>
      <c r="AMA153">
        <f t="shared" si="4464"/>
        <v>0</v>
      </c>
      <c r="AMB153">
        <f t="shared" si="4465"/>
        <v>0</v>
      </c>
      <c r="AMC153">
        <f t="shared" si="4466"/>
        <v>0</v>
      </c>
      <c r="AMD153">
        <f t="shared" si="4467"/>
        <v>0</v>
      </c>
      <c r="AME153">
        <f t="shared" si="4468"/>
        <v>0</v>
      </c>
      <c r="AMF153">
        <f t="shared" si="4469"/>
        <v>0</v>
      </c>
      <c r="AMG153">
        <f t="shared" si="4470"/>
        <v>0</v>
      </c>
      <c r="AMH153">
        <f t="shared" si="4471"/>
        <v>0</v>
      </c>
      <c r="AMI153">
        <f t="shared" si="4472"/>
        <v>0</v>
      </c>
      <c r="AMJ153">
        <f t="shared" si="4473"/>
        <v>0</v>
      </c>
      <c r="AMK153">
        <f t="shared" si="4474"/>
        <v>0</v>
      </c>
      <c r="AML153">
        <f t="shared" si="4475"/>
        <v>0</v>
      </c>
      <c r="AMM153">
        <f t="shared" si="4476"/>
        <v>0</v>
      </c>
      <c r="AMN153">
        <f t="shared" si="4477"/>
        <v>0</v>
      </c>
      <c r="AMO153">
        <f t="shared" si="4478"/>
        <v>0</v>
      </c>
      <c r="AMP153">
        <f t="shared" si="4479"/>
        <v>0</v>
      </c>
      <c r="AMQ153">
        <f t="shared" si="4480"/>
        <v>0</v>
      </c>
      <c r="AMR153">
        <f t="shared" si="4481"/>
        <v>0</v>
      </c>
      <c r="AMS153">
        <f t="shared" si="4482"/>
        <v>0</v>
      </c>
      <c r="AMT153">
        <f t="shared" si="4483"/>
        <v>0</v>
      </c>
      <c r="AMU153">
        <f t="shared" si="4484"/>
        <v>0</v>
      </c>
      <c r="AMV153">
        <f t="shared" si="4485"/>
        <v>0</v>
      </c>
      <c r="AMW153">
        <f t="shared" si="4486"/>
        <v>0</v>
      </c>
      <c r="AMX153">
        <f t="shared" si="4487"/>
        <v>0</v>
      </c>
      <c r="AMY153">
        <f t="shared" si="4488"/>
        <v>0</v>
      </c>
      <c r="AMZ153">
        <f t="shared" si="4489"/>
        <v>0</v>
      </c>
      <c r="ANA153">
        <f t="shared" si="4490"/>
        <v>0</v>
      </c>
      <c r="ANB153">
        <f t="shared" si="4491"/>
        <v>0</v>
      </c>
      <c r="ANC153">
        <f t="shared" si="4492"/>
        <v>0</v>
      </c>
      <c r="AND153">
        <f t="shared" si="4493"/>
        <v>0</v>
      </c>
      <c r="ANR153" s="4">
        <v>1738</v>
      </c>
      <c r="ANS153" s="4">
        <f t="shared" si="4494"/>
        <v>1738</v>
      </c>
      <c r="ANU153" s="4">
        <v>1947</v>
      </c>
      <c r="ANV153" t="str">
        <f t="shared" si="4495"/>
        <v>1933</v>
      </c>
      <c r="ANW153" t="str">
        <f t="shared" si="4496"/>
        <v>1900</v>
      </c>
      <c r="ANX153" t="str">
        <f t="shared" si="4497"/>
        <v>1864</v>
      </c>
      <c r="ANY153" t="str">
        <f t="shared" si="4498"/>
        <v>1841</v>
      </c>
      <c r="ANZ153" t="str">
        <f t="shared" si="4499"/>
        <v>1803</v>
      </c>
      <c r="AOA153" t="str">
        <f t="shared" si="4500"/>
        <v>1776</v>
      </c>
      <c r="AOB153" t="str">
        <f t="shared" si="4501"/>
        <v>1771</v>
      </c>
      <c r="AOC153" t="str">
        <f t="shared" si="4502"/>
        <v>1745</v>
      </c>
      <c r="AOD153" t="str">
        <f t="shared" si="4503"/>
        <v>1738</v>
      </c>
      <c r="AOE153" t="str">
        <f t="shared" si="4504"/>
        <v>1738</v>
      </c>
      <c r="AOF153" t="str">
        <f t="shared" si="4505"/>
        <v>1738</v>
      </c>
      <c r="AOG153" t="str">
        <f t="shared" si="4506"/>
        <v>1738</v>
      </c>
      <c r="AOH153" t="str">
        <f t="shared" si="4507"/>
        <v>1738</v>
      </c>
      <c r="AOI153" t="str">
        <f t="shared" si="4508"/>
        <v>1738</v>
      </c>
      <c r="AOJ153" t="str">
        <f t="shared" si="4509"/>
        <v>1738</v>
      </c>
      <c r="AOK153" t="str">
        <f t="shared" si="4510"/>
        <v>1738</v>
      </c>
      <c r="AOL153" t="str">
        <f t="shared" si="4511"/>
        <v>1738</v>
      </c>
      <c r="AOM153" t="str">
        <f t="shared" si="4512"/>
        <v>1738</v>
      </c>
      <c r="AON153" t="str">
        <f t="shared" si="4513"/>
        <v>1738</v>
      </c>
      <c r="AOO153" t="str">
        <f t="shared" si="4514"/>
        <v>1738</v>
      </c>
      <c r="AOP153" t="str">
        <f t="shared" si="4515"/>
        <v>1738</v>
      </c>
      <c r="AOQ153" t="str">
        <f t="shared" si="4516"/>
        <v>1738</v>
      </c>
      <c r="AOR153" t="str">
        <f t="shared" si="4517"/>
        <v>1738</v>
      </c>
      <c r="AOS153" t="str">
        <f t="shared" si="4518"/>
        <v>1738</v>
      </c>
      <c r="AOT153" t="str">
        <f t="shared" si="4519"/>
        <v>1738</v>
      </c>
      <c r="AOU153" t="str">
        <f t="shared" si="4520"/>
        <v>1738</v>
      </c>
      <c r="AOV153" t="str">
        <f t="shared" si="4521"/>
        <v>1738</v>
      </c>
      <c r="AOW153" t="str">
        <f t="shared" si="4522"/>
        <v>1738</v>
      </c>
      <c r="AOX153" t="str">
        <f t="shared" si="4523"/>
        <v>1738</v>
      </c>
      <c r="AOY153" t="str">
        <f t="shared" si="4524"/>
        <v>1738</v>
      </c>
      <c r="AOZ153" t="str">
        <f t="shared" si="4525"/>
        <v>1738</v>
      </c>
      <c r="APA153" t="str">
        <f t="shared" si="4526"/>
        <v>1738</v>
      </c>
      <c r="APB153" t="str">
        <f t="shared" si="4527"/>
        <v>1738</v>
      </c>
      <c r="APC153" t="str">
        <f t="shared" si="4528"/>
        <v>1738</v>
      </c>
      <c r="APD153" t="str">
        <f t="shared" si="4529"/>
        <v>1738</v>
      </c>
      <c r="APE153" t="str">
        <f t="shared" si="4530"/>
        <v>1738</v>
      </c>
      <c r="APF153" t="str">
        <f t="shared" si="4531"/>
        <v>1738</v>
      </c>
      <c r="APG153" t="str">
        <f t="shared" si="4532"/>
        <v>1738</v>
      </c>
      <c r="APH153" t="str">
        <f t="shared" si="4533"/>
        <v>1738</v>
      </c>
      <c r="API153" t="str">
        <f t="shared" si="4534"/>
        <v>1738</v>
      </c>
      <c r="APJ153" t="str">
        <f t="shared" si="4535"/>
        <v>1738</v>
      </c>
      <c r="APK153" t="str">
        <f t="shared" si="4536"/>
        <v>1738</v>
      </c>
      <c r="APL153" t="str">
        <f t="shared" si="4537"/>
        <v>1738</v>
      </c>
      <c r="APM153" t="str">
        <f t="shared" si="4538"/>
        <v>1738</v>
      </c>
      <c r="APN153" t="str">
        <f t="shared" si="4539"/>
        <v>1738</v>
      </c>
      <c r="APO153" t="str">
        <f t="shared" si="4540"/>
        <v>1738</v>
      </c>
      <c r="APP153" t="str">
        <f t="shared" si="4541"/>
        <v>1738</v>
      </c>
      <c r="APQ153" t="str">
        <f t="shared" si="4542"/>
        <v>1738</v>
      </c>
      <c r="APR153" t="str">
        <f t="shared" si="4543"/>
        <v>1738</v>
      </c>
      <c r="APS153" t="str">
        <f t="shared" si="4544"/>
        <v>1738</v>
      </c>
      <c r="APT153" t="str">
        <f t="shared" si="4545"/>
        <v>1738</v>
      </c>
      <c r="APU153" t="str">
        <f t="shared" si="4546"/>
        <v>1738</v>
      </c>
      <c r="APV153" t="str">
        <f t="shared" si="4547"/>
        <v>1738</v>
      </c>
      <c r="APW153" t="str">
        <f t="shared" si="4548"/>
        <v>1738</v>
      </c>
      <c r="APX153" t="str">
        <f t="shared" si="4549"/>
        <v>1738</v>
      </c>
      <c r="APY153" t="str">
        <f t="shared" si="4550"/>
        <v>1738</v>
      </c>
      <c r="APZ153" t="str">
        <f t="shared" si="4551"/>
        <v>1738</v>
      </c>
      <c r="AQA153" t="str">
        <f t="shared" si="4552"/>
        <v>1738</v>
      </c>
      <c r="AQB153" t="str">
        <f t="shared" si="4553"/>
        <v>1738</v>
      </c>
      <c r="AQC153" t="str">
        <f t="shared" si="4554"/>
        <v>1738</v>
      </c>
      <c r="AQD153" t="str">
        <f t="shared" si="4555"/>
        <v>1738</v>
      </c>
      <c r="AQE153" t="str">
        <f t="shared" si="4556"/>
        <v>1738</v>
      </c>
      <c r="AQF153" t="str">
        <f t="shared" si="4557"/>
        <v>1738</v>
      </c>
      <c r="AQG153" t="str">
        <f t="shared" si="4558"/>
        <v>1738</v>
      </c>
      <c r="AQH153" t="str">
        <f t="shared" si="4559"/>
        <v>1738</v>
      </c>
      <c r="AQI153" t="str">
        <f t="shared" si="4560"/>
        <v>1738</v>
      </c>
      <c r="AQJ153" t="str">
        <f t="shared" si="4561"/>
        <v>1738</v>
      </c>
      <c r="AQK153" t="str">
        <f t="shared" si="4562"/>
        <v>1738</v>
      </c>
      <c r="AQL153" t="str">
        <f t="shared" si="4563"/>
        <v>1738</v>
      </c>
      <c r="AQM153" t="str">
        <f t="shared" si="4564"/>
        <v>1738</v>
      </c>
      <c r="AQN153" t="str">
        <f t="shared" si="4565"/>
        <v>1738</v>
      </c>
      <c r="AQO153" t="str">
        <f t="shared" si="4566"/>
        <v>1738</v>
      </c>
      <c r="AQP153" t="str">
        <f t="shared" si="4567"/>
        <v>1738</v>
      </c>
      <c r="AQQ153" t="str">
        <f t="shared" si="4568"/>
        <v>1738</v>
      </c>
      <c r="AQR153" t="str">
        <f t="shared" si="4569"/>
        <v>1738</v>
      </c>
      <c r="AQS153" t="str">
        <f t="shared" si="4570"/>
        <v>1738</v>
      </c>
      <c r="AQT153" t="str">
        <f t="shared" si="4571"/>
        <v>1738</v>
      </c>
      <c r="AQU153" t="str">
        <f t="shared" si="4572"/>
        <v>1738</v>
      </c>
      <c r="AQV153" t="str">
        <f t="shared" si="4573"/>
        <v>1738</v>
      </c>
      <c r="AQW153" t="str">
        <f t="shared" si="4574"/>
        <v>1738</v>
      </c>
      <c r="AQX153" t="str">
        <f t="shared" si="4575"/>
        <v>1738</v>
      </c>
      <c r="AQY153" t="str">
        <f t="shared" si="4576"/>
        <v>1738</v>
      </c>
      <c r="AQZ153" t="str">
        <f t="shared" si="4577"/>
        <v>1738</v>
      </c>
      <c r="ARA153" t="str">
        <f t="shared" si="4578"/>
        <v>1738</v>
      </c>
      <c r="ARB153" t="str">
        <f t="shared" si="4579"/>
        <v>1738</v>
      </c>
      <c r="ARC153">
        <v>1947</v>
      </c>
      <c r="ARH153" s="5"/>
    </row>
    <row r="154" spans="1:1152" x14ac:dyDescent="0.2">
      <c r="A154">
        <v>152</v>
      </c>
      <c r="B154" s="106" t="s">
        <v>471</v>
      </c>
      <c r="C154" s="20">
        <f>VLOOKUP(A154, Rankings!$A$2:$AN$161, 40, FALSE)</f>
        <v>152</v>
      </c>
      <c r="D154" s="106" t="s">
        <v>213</v>
      </c>
      <c r="F154" s="4">
        <v>1</v>
      </c>
      <c r="G154" s="4">
        <v>16</v>
      </c>
      <c r="I154" s="5">
        <f t="shared" si="3664"/>
        <v>9</v>
      </c>
      <c r="L154" t="s">
        <v>1768</v>
      </c>
      <c r="M154" t="s">
        <v>2070</v>
      </c>
      <c r="N154" t="s">
        <v>2311</v>
      </c>
      <c r="O154" t="s">
        <v>2594</v>
      </c>
      <c r="P154" t="s">
        <v>2791</v>
      </c>
      <c r="Q154" t="s">
        <v>3013</v>
      </c>
      <c r="R154" t="s">
        <v>3237</v>
      </c>
      <c r="S154" t="s">
        <v>3507</v>
      </c>
      <c r="T154" t="s">
        <v>3740</v>
      </c>
      <c r="U154" t="s">
        <v>10</v>
      </c>
      <c r="V154" t="s">
        <v>10</v>
      </c>
      <c r="W154" t="str">
        <f>Rankings!D153</f>
        <v>-</v>
      </c>
      <c r="X154" t="s">
        <v>10</v>
      </c>
      <c r="Y154" t="s">
        <v>10</v>
      </c>
      <c r="Z154" t="s">
        <v>10</v>
      </c>
      <c r="AA154" t="s">
        <v>10</v>
      </c>
      <c r="AB154" t="s">
        <v>10</v>
      </c>
      <c r="AC154" t="s">
        <v>10</v>
      </c>
      <c r="AD154" t="s">
        <v>10</v>
      </c>
      <c r="AE154" t="s">
        <v>10</v>
      </c>
      <c r="AF154" t="s">
        <v>10</v>
      </c>
      <c r="AG154" t="s">
        <v>10</v>
      </c>
      <c r="AH154" t="s">
        <v>10</v>
      </c>
      <c r="AI154" t="s">
        <v>10</v>
      </c>
      <c r="AJ154" t="s">
        <v>10</v>
      </c>
      <c r="AK154" t="s">
        <v>10</v>
      </c>
      <c r="AL154" t="s">
        <v>10</v>
      </c>
      <c r="AM154" t="s">
        <v>10</v>
      </c>
      <c r="AN154" t="s">
        <v>10</v>
      </c>
      <c r="AO154" t="s">
        <v>10</v>
      </c>
      <c r="AP154" t="s">
        <v>10</v>
      </c>
      <c r="AQ154" t="s">
        <v>10</v>
      </c>
      <c r="AR154" t="s">
        <v>10</v>
      </c>
      <c r="AS154" t="s">
        <v>10</v>
      </c>
      <c r="AT154" t="s">
        <v>10</v>
      </c>
      <c r="AU154" t="s">
        <v>10</v>
      </c>
      <c r="AV154" t="s">
        <v>10</v>
      </c>
      <c r="AW154" t="s">
        <v>10</v>
      </c>
      <c r="AX154" t="s">
        <v>10</v>
      </c>
      <c r="AY154" t="s">
        <v>10</v>
      </c>
      <c r="AZ154" t="s">
        <v>10</v>
      </c>
      <c r="BA154" t="s">
        <v>10</v>
      </c>
      <c r="BB154" t="s">
        <v>10</v>
      </c>
      <c r="BC154" t="s">
        <v>10</v>
      </c>
      <c r="BD154" t="s">
        <v>10</v>
      </c>
      <c r="BE154" t="s">
        <v>10</v>
      </c>
      <c r="BF154" t="s">
        <v>10</v>
      </c>
      <c r="BG154" t="s">
        <v>10</v>
      </c>
      <c r="BH154" t="s">
        <v>10</v>
      </c>
      <c r="BI154" t="s">
        <v>10</v>
      </c>
      <c r="BJ154" t="s">
        <v>10</v>
      </c>
      <c r="BK154" t="s">
        <v>10</v>
      </c>
      <c r="BL154" t="s">
        <v>10</v>
      </c>
      <c r="BM154" t="s">
        <v>10</v>
      </c>
      <c r="BN154" t="s">
        <v>10</v>
      </c>
      <c r="BO154" t="s">
        <v>10</v>
      </c>
      <c r="BP154" t="s">
        <v>10</v>
      </c>
      <c r="BQ154" t="s">
        <v>10</v>
      </c>
      <c r="BR154" t="s">
        <v>10</v>
      </c>
      <c r="BS154" t="s">
        <v>10</v>
      </c>
      <c r="BT154" t="s">
        <v>10</v>
      </c>
      <c r="BU154" t="s">
        <v>10</v>
      </c>
      <c r="BV154" t="s">
        <v>10</v>
      </c>
      <c r="BW154" t="s">
        <v>10</v>
      </c>
      <c r="BX154" t="s">
        <v>10</v>
      </c>
      <c r="BY154" t="s">
        <v>10</v>
      </c>
      <c r="BZ154" t="s">
        <v>10</v>
      </c>
      <c r="CA154" t="s">
        <v>10</v>
      </c>
      <c r="CB154" t="s">
        <v>10</v>
      </c>
      <c r="CC154" t="s">
        <v>10</v>
      </c>
      <c r="CD154" t="s">
        <v>10</v>
      </c>
      <c r="CE154" t="s">
        <v>10</v>
      </c>
      <c r="CF154" t="s">
        <v>10</v>
      </c>
      <c r="CG154" t="s">
        <v>10</v>
      </c>
      <c r="CH154" t="s">
        <v>10</v>
      </c>
      <c r="CI154" t="s">
        <v>10</v>
      </c>
      <c r="CJ154" t="s">
        <v>10</v>
      </c>
      <c r="CK154" t="s">
        <v>10</v>
      </c>
      <c r="CL154" t="s">
        <v>10</v>
      </c>
      <c r="CM154" t="s">
        <v>10</v>
      </c>
      <c r="CN154" t="s">
        <v>10</v>
      </c>
      <c r="CO154" t="s">
        <v>10</v>
      </c>
      <c r="CP154" t="s">
        <v>10</v>
      </c>
      <c r="CQ154" t="s">
        <v>10</v>
      </c>
      <c r="CR154" t="s">
        <v>10</v>
      </c>
      <c r="CT154" s="4">
        <f t="shared" si="3665"/>
        <v>0</v>
      </c>
      <c r="CU154" s="4">
        <f t="shared" si="3666"/>
        <v>1</v>
      </c>
      <c r="CV154" s="4">
        <f t="shared" si="3667"/>
        <v>0</v>
      </c>
      <c r="CW154" s="4">
        <f t="shared" si="3668"/>
        <v>4</v>
      </c>
      <c r="CX154" s="4">
        <f t="shared" si="3669"/>
        <v>1</v>
      </c>
      <c r="CY154" s="4">
        <f t="shared" si="3670"/>
        <v>0</v>
      </c>
      <c r="CZ154" s="4">
        <f t="shared" si="3671"/>
        <v>0</v>
      </c>
      <c r="DA154" s="4">
        <f t="shared" si="3672"/>
        <v>1</v>
      </c>
      <c r="DB154" s="4">
        <f t="shared" si="3673"/>
        <v>0</v>
      </c>
      <c r="DC154" s="4">
        <f t="shared" si="3674"/>
        <v>0</v>
      </c>
      <c r="DD154" s="4">
        <f t="shared" si="3675"/>
        <v>0</v>
      </c>
      <c r="DE154" s="4">
        <f t="shared" si="3676"/>
        <v>2</v>
      </c>
      <c r="DF154" s="4">
        <f t="shared" si="3677"/>
        <v>0</v>
      </c>
      <c r="DG154" s="4">
        <f t="shared" si="3678"/>
        <v>0</v>
      </c>
      <c r="DH154" s="4">
        <f t="shared" si="3679"/>
        <v>0</v>
      </c>
      <c r="DI154" s="152">
        <f t="shared" si="3680"/>
        <v>0</v>
      </c>
      <c r="DJ154" s="153">
        <f t="shared" si="3681"/>
        <v>1</v>
      </c>
      <c r="DK154" s="4">
        <f t="shared" si="3682"/>
        <v>4</v>
      </c>
      <c r="DL154" s="4">
        <f t="shared" si="3683"/>
        <v>1</v>
      </c>
      <c r="DM154" s="4">
        <f t="shared" si="3684"/>
        <v>1</v>
      </c>
      <c r="DN154" s="4">
        <f t="shared" si="3685"/>
        <v>0</v>
      </c>
      <c r="DO154" s="4">
        <f t="shared" si="3686"/>
        <v>2</v>
      </c>
      <c r="DP154" s="4">
        <f t="shared" si="3687"/>
        <v>0</v>
      </c>
      <c r="DQ154" s="4">
        <f t="shared" si="3688"/>
        <v>0</v>
      </c>
      <c r="DR154" s="4">
        <f t="shared" si="3689"/>
        <v>3</v>
      </c>
      <c r="DS154" s="4">
        <f t="shared" si="3690"/>
        <v>4</v>
      </c>
      <c r="DT154" s="4">
        <f t="shared" si="3691"/>
        <v>0</v>
      </c>
      <c r="DU154" t="str">
        <f t="shared" si="3692"/>
        <v>0R</v>
      </c>
      <c r="DV154" t="str">
        <f t="shared" si="3693"/>
        <v>0R</v>
      </c>
      <c r="DW154" t="str">
        <f t="shared" si="3694"/>
        <v>2R</v>
      </c>
      <c r="DX154" t="str">
        <f t="shared" si="3695"/>
        <v>0S</v>
      </c>
      <c r="DY154" t="str">
        <f t="shared" si="3696"/>
        <v>0S</v>
      </c>
      <c r="DZ154" t="str">
        <f t="shared" si="3697"/>
        <v>0R</v>
      </c>
      <c r="EA154" t="str">
        <f t="shared" si="3698"/>
        <v>3L</v>
      </c>
      <c r="EB154" t="str">
        <f t="shared" si="3699"/>
        <v>0L</v>
      </c>
      <c r="EC154" t="str">
        <f t="shared" si="3700"/>
        <v>0R</v>
      </c>
      <c r="ED154">
        <f t="shared" si="3701"/>
        <v>0</v>
      </c>
      <c r="EE154">
        <f t="shared" si="3702"/>
        <v>0</v>
      </c>
      <c r="EF154">
        <f t="shared" si="3703"/>
        <v>0</v>
      </c>
      <c r="EG154">
        <f t="shared" si="3704"/>
        <v>0</v>
      </c>
      <c r="EH154">
        <f t="shared" si="3705"/>
        <v>0</v>
      </c>
      <c r="EI154">
        <f t="shared" si="3706"/>
        <v>0</v>
      </c>
      <c r="EJ154">
        <f t="shared" si="3707"/>
        <v>0</v>
      </c>
      <c r="EK154">
        <f t="shared" si="3708"/>
        <v>0</v>
      </c>
      <c r="EL154">
        <f t="shared" si="3709"/>
        <v>0</v>
      </c>
      <c r="EM154">
        <f t="shared" si="3710"/>
        <v>0</v>
      </c>
      <c r="EN154">
        <f t="shared" si="3711"/>
        <v>0</v>
      </c>
      <c r="EO154">
        <f t="shared" si="3712"/>
        <v>0</v>
      </c>
      <c r="EP154">
        <f t="shared" si="3713"/>
        <v>0</v>
      </c>
      <c r="EQ154">
        <f t="shared" si="3714"/>
        <v>0</v>
      </c>
      <c r="ER154">
        <f t="shared" si="3715"/>
        <v>0</v>
      </c>
      <c r="ES154">
        <f t="shared" si="3716"/>
        <v>0</v>
      </c>
      <c r="ET154">
        <f t="shared" si="3717"/>
        <v>0</v>
      </c>
      <c r="EU154">
        <f t="shared" si="3718"/>
        <v>0</v>
      </c>
      <c r="EV154">
        <f t="shared" si="3719"/>
        <v>0</v>
      </c>
      <c r="EW154">
        <f t="shared" si="3720"/>
        <v>0</v>
      </c>
      <c r="EX154">
        <f t="shared" si="3721"/>
        <v>0</v>
      </c>
      <c r="EY154">
        <f t="shared" si="3722"/>
        <v>0</v>
      </c>
      <c r="EZ154">
        <f t="shared" si="3723"/>
        <v>0</v>
      </c>
      <c r="FA154">
        <f t="shared" si="3724"/>
        <v>0</v>
      </c>
      <c r="FB154">
        <f t="shared" si="3725"/>
        <v>0</v>
      </c>
      <c r="FC154">
        <f t="shared" si="3726"/>
        <v>0</v>
      </c>
      <c r="FD154">
        <f t="shared" si="3727"/>
        <v>0</v>
      </c>
      <c r="FE154">
        <f t="shared" si="3728"/>
        <v>0</v>
      </c>
      <c r="FF154">
        <f t="shared" si="3729"/>
        <v>0</v>
      </c>
      <c r="FG154">
        <f t="shared" si="3730"/>
        <v>0</v>
      </c>
      <c r="FH154">
        <f t="shared" si="3731"/>
        <v>0</v>
      </c>
      <c r="FI154">
        <f t="shared" si="3732"/>
        <v>0</v>
      </c>
      <c r="FJ154">
        <f t="shared" si="3733"/>
        <v>0</v>
      </c>
      <c r="FK154">
        <f t="shared" si="3734"/>
        <v>0</v>
      </c>
      <c r="FL154">
        <f t="shared" si="3735"/>
        <v>0</v>
      </c>
      <c r="FM154">
        <f t="shared" si="3736"/>
        <v>0</v>
      </c>
      <c r="FN154">
        <f t="shared" si="3737"/>
        <v>0</v>
      </c>
      <c r="FO154">
        <f t="shared" si="3738"/>
        <v>0</v>
      </c>
      <c r="FP154">
        <f t="shared" si="3739"/>
        <v>0</v>
      </c>
      <c r="FQ154">
        <f t="shared" si="3740"/>
        <v>0</v>
      </c>
      <c r="FR154">
        <f t="shared" si="3741"/>
        <v>0</v>
      </c>
      <c r="FS154">
        <f t="shared" si="3742"/>
        <v>0</v>
      </c>
      <c r="FT154">
        <f t="shared" si="3743"/>
        <v>0</v>
      </c>
      <c r="FU154">
        <f t="shared" si="3744"/>
        <v>0</v>
      </c>
      <c r="FV154">
        <f t="shared" si="3745"/>
        <v>0</v>
      </c>
      <c r="FW154">
        <f t="shared" si="3746"/>
        <v>0</v>
      </c>
      <c r="FX154">
        <f t="shared" si="3747"/>
        <v>0</v>
      </c>
      <c r="FY154">
        <f t="shared" si="3748"/>
        <v>0</v>
      </c>
      <c r="FZ154">
        <f t="shared" si="3749"/>
        <v>0</v>
      </c>
      <c r="GA154">
        <f t="shared" si="3750"/>
        <v>0</v>
      </c>
      <c r="GB154">
        <f t="shared" si="3751"/>
        <v>0</v>
      </c>
      <c r="GC154">
        <f t="shared" si="3752"/>
        <v>0</v>
      </c>
      <c r="GD154">
        <f t="shared" si="3753"/>
        <v>0</v>
      </c>
      <c r="GE154">
        <f t="shared" si="3754"/>
        <v>0</v>
      </c>
      <c r="GF154">
        <f t="shared" si="3755"/>
        <v>0</v>
      </c>
      <c r="GG154">
        <f t="shared" si="3756"/>
        <v>0</v>
      </c>
      <c r="GH154">
        <f t="shared" si="3757"/>
        <v>0</v>
      </c>
      <c r="GI154">
        <f t="shared" si="3758"/>
        <v>0</v>
      </c>
      <c r="GJ154">
        <f t="shared" si="3759"/>
        <v>0</v>
      </c>
      <c r="GK154">
        <f t="shared" si="3760"/>
        <v>0</v>
      </c>
      <c r="GL154">
        <f t="shared" si="3761"/>
        <v>0</v>
      </c>
      <c r="GM154">
        <f t="shared" si="3762"/>
        <v>0</v>
      </c>
      <c r="GN154">
        <f t="shared" si="3763"/>
        <v>0</v>
      </c>
      <c r="GO154">
        <f t="shared" si="3764"/>
        <v>0</v>
      </c>
      <c r="GP154">
        <f t="shared" si="3765"/>
        <v>0</v>
      </c>
      <c r="GQ154">
        <f t="shared" si="3766"/>
        <v>0</v>
      </c>
      <c r="GR154">
        <f t="shared" si="3767"/>
        <v>0</v>
      </c>
      <c r="GS154">
        <f t="shared" si="3768"/>
        <v>0</v>
      </c>
      <c r="GT154">
        <f t="shared" si="3769"/>
        <v>0</v>
      </c>
      <c r="GU154">
        <f t="shared" si="3770"/>
        <v>0</v>
      </c>
      <c r="GV154">
        <f t="shared" si="3771"/>
        <v>0</v>
      </c>
      <c r="GW154">
        <f t="shared" si="3772"/>
        <v>0</v>
      </c>
      <c r="GX154">
        <f t="shared" si="3773"/>
        <v>0</v>
      </c>
      <c r="GY154">
        <f t="shared" si="3774"/>
        <v>0</v>
      </c>
      <c r="GZ154">
        <f t="shared" si="3775"/>
        <v>0</v>
      </c>
      <c r="HA154">
        <f t="shared" si="3776"/>
        <v>0</v>
      </c>
      <c r="HB154" s="176" t="s">
        <v>269</v>
      </c>
      <c r="HC154" s="89">
        <f t="shared" si="3777"/>
        <v>229.90641254676223</v>
      </c>
      <c r="HD154" s="89">
        <f t="shared" si="3778"/>
        <v>67.645137727296657</v>
      </c>
      <c r="HE154" s="89">
        <f t="shared" si="3779"/>
        <v>144.66755877947293</v>
      </c>
      <c r="HF154" s="89">
        <f t="shared" si="3780"/>
        <v>0</v>
      </c>
      <c r="HH154" s="88">
        <f t="shared" si="3781"/>
        <v>442.21910905353178</v>
      </c>
      <c r="HI154" s="88">
        <f t="shared" si="3782"/>
        <v>72.333779389736463</v>
      </c>
      <c r="HK154">
        <f>IFERROR(VLOOKUP(_xlfn.NUMBERVALUE(MID(L154, SEARCH("!", L154)+1, SEARCH("+", L154)-SEARCH("!", L154)-1)), Rankings!$A$2:$BK$161, 63, FALSE),0)</f>
        <v>69.07795163192533</v>
      </c>
      <c r="HL154">
        <f>IFERROR(VLOOKUP(_xlfn.NUMBERVALUE(MID(M154, SEARCH("!", M154)+1, SEARCH("+", M154)-SEARCH("!", M154)-1)), Rankings!$A$2:$BK$161, 63, FALSE),0)</f>
        <v>46.483481698962862</v>
      </c>
      <c r="HM154">
        <f>IFERROR(VLOOKUP(_xlfn.NUMBERVALUE(MID(N154, SEARCH("!", N154)+1, SEARCH("+", N154)-SEARCH("!", N154)-1)), Rankings!$A$2:$BK$161, 63, FALSE),0)</f>
        <v>39.301156012828677</v>
      </c>
      <c r="HN154">
        <f>IFERROR(VLOOKUP(_xlfn.NUMBERVALUE(MID(O154, SEARCH("!", O154)+1, SEARCH("+", O154)-SEARCH("!", O154)-1)), Rankings!$A$2:$BK$161, 63, FALSE),0)</f>
        <v>71.906006240664595</v>
      </c>
      <c r="HO154">
        <f>IFERROR(VLOOKUP(_xlfn.NUMBERVALUE(MID(P154, SEARCH("!", P154)+1, SEARCH("+", P154)-SEARCH("!", P154)-1)), Rankings!$A$2:$BK$161, 63, FALSE),0)</f>
        <v>72.761552538808317</v>
      </c>
      <c r="HP154">
        <f>IFERROR(VLOOKUP(_xlfn.NUMBERVALUE(MID(Q154, SEARCH("!", Q154)+1, SEARCH("+", Q154)-SEARCH("!", Q154)-1)), Rankings!$A$2:$BK$161, 63, FALSE),0)</f>
        <v>32.803816327749196</v>
      </c>
      <c r="HQ154">
        <f>IFERROR(VLOOKUP(_xlfn.NUMBERVALUE(MID(R154, SEARCH("!", R154)+1, SEARCH("+", R154)-SEARCH("!", R154)-1)), Rankings!$A$2:$BK$161, 63, FALSE),0)</f>
        <v>21.744899973923982</v>
      </c>
      <c r="HR154">
        <f>IFERROR(VLOOKUP(_xlfn.NUMBERVALUE(MID(S154, SEARCH("!", S154)+1, SEARCH("+", S154)-SEARCH("!", S154)-1)), Rankings!$A$2:$BK$161, 63, FALSE),0)</f>
        <v>45.900237753372679</v>
      </c>
      <c r="HS154">
        <f>IFERROR(VLOOKUP(_xlfn.NUMBERVALUE(MID(T154, SEARCH("!", T154)+1, SEARCH("+", T154)-SEARCH("!", T154)-1)), Rankings!$A$2:$BK$161, 63, FALSE),0)</f>
        <v>42.240006875296153</v>
      </c>
      <c r="HT154">
        <f>IFERROR(VLOOKUP(_xlfn.NUMBERVALUE(MID(U154, SEARCH("!", U154)+1, SEARCH("+", U154)-SEARCH("!", U154)-1)), Rankings!$A$2:$BK$161, 63, FALSE),0)</f>
        <v>0</v>
      </c>
      <c r="HU154">
        <f>IFERROR(VLOOKUP(_xlfn.NUMBERVALUE(MID(V154, SEARCH("!", V154)+1, SEARCH("+", V154)-SEARCH("!", V154)-1)), Rankings!$A$2:$BK$161, 63, FALSE),0)</f>
        <v>0</v>
      </c>
      <c r="HV154">
        <f>IFERROR(VLOOKUP(_xlfn.NUMBERVALUE(MID(W154, SEARCH("!", W154)+1, SEARCH("+", W154)-SEARCH("!", W154)-1)), Rankings!$A$2:$BK$161, 63, FALSE),0)</f>
        <v>0</v>
      </c>
      <c r="HW154">
        <f>IFERROR(VLOOKUP(_xlfn.NUMBERVALUE(MID(X154, SEARCH("!", X154)+1, SEARCH("+", X154)-SEARCH("!", X154)-1)), Rankings!$A$2:$BK$161, 63, FALSE),0)</f>
        <v>0</v>
      </c>
      <c r="HX154">
        <f>IFERROR(VLOOKUP(_xlfn.NUMBERVALUE(MID(Y154, SEARCH("!", Y154)+1, SEARCH("+", Y154)-SEARCH("!", Y154)-1)), Rankings!$A$2:$BK$161, 63, FALSE),0)</f>
        <v>0</v>
      </c>
      <c r="HY154">
        <f>IFERROR(VLOOKUP(_xlfn.NUMBERVALUE(MID(Z154, SEARCH("!", Z154)+1, SEARCH("+", Z154)-SEARCH("!", Z154)-1)), Rankings!$A$2:$BK$161, 63, FALSE),0)</f>
        <v>0</v>
      </c>
      <c r="HZ154">
        <f>IFERROR(VLOOKUP(_xlfn.NUMBERVALUE(MID(AA154, SEARCH("!", AA154)+1, SEARCH("+", AA154)-SEARCH("!", AA154)-1)), Rankings!$A$2:$BK$161, 63, FALSE),0)</f>
        <v>0</v>
      </c>
      <c r="IA154">
        <f>IFERROR(VLOOKUP(_xlfn.NUMBERVALUE(MID(AB154, SEARCH("!", AB154)+1, SEARCH("+", AB154)-SEARCH("!", AB154)-1)), Rankings!$A$2:$BK$161, 63, FALSE),0)</f>
        <v>0</v>
      </c>
      <c r="IB154">
        <f>IFERROR(VLOOKUP(_xlfn.NUMBERVALUE(MID(AC154, SEARCH("!", AC154)+1, SEARCH("+", AC154)-SEARCH("!", AC154)-1)), Rankings!$A$2:$BK$161, 63, FALSE),0)</f>
        <v>0</v>
      </c>
      <c r="IC154">
        <f>IFERROR(VLOOKUP(_xlfn.NUMBERVALUE(MID(AD154, SEARCH("!", AD154)+1, SEARCH("+", AD154)-SEARCH("!", AD154)-1)), Rankings!$A$2:$BK$161, 63, FALSE),0)</f>
        <v>0</v>
      </c>
      <c r="ID154">
        <f>IFERROR(VLOOKUP(_xlfn.NUMBERVALUE(MID(AE154, SEARCH("!", AE154)+1, SEARCH("+", AE154)-SEARCH("!", AE154)-1)), Rankings!$A$2:$BK$161, 63, FALSE),0)</f>
        <v>0</v>
      </c>
      <c r="IE154">
        <f>IFERROR(VLOOKUP(_xlfn.NUMBERVALUE(MID(AF154, SEARCH("!", AF154)+1, SEARCH("+", AF154)-SEARCH("!", AF154)-1)), Rankings!$A$2:$BK$161, 63, FALSE),0)</f>
        <v>0</v>
      </c>
      <c r="IF154">
        <f>IFERROR(VLOOKUP(_xlfn.NUMBERVALUE(MID(AG154, SEARCH("!", AG154)+1, SEARCH("+", AG154)-SEARCH("!", AG154)-1)), Rankings!$A$2:$BK$161, 63, FALSE),0)</f>
        <v>0</v>
      </c>
      <c r="IG154">
        <f>IFERROR(VLOOKUP(_xlfn.NUMBERVALUE(MID(AH154, SEARCH("!", AH154)+1, SEARCH("+", AH154)-SEARCH("!", AH154)-1)), Rankings!$A$2:$BK$161, 63, FALSE),0)</f>
        <v>0</v>
      </c>
      <c r="IH154">
        <f>IFERROR(VLOOKUP(_xlfn.NUMBERVALUE(MID(AI154, SEARCH("!", AI154)+1, SEARCH("+", AI154)-SEARCH("!", AI154)-1)), Rankings!$A$2:$BK$161, 63, FALSE),0)</f>
        <v>0</v>
      </c>
      <c r="II154">
        <f>IFERROR(VLOOKUP(_xlfn.NUMBERVALUE(MID(AJ154, SEARCH("!", AJ154)+1, SEARCH("+", AJ154)-SEARCH("!", AJ154)-1)), Rankings!$A$2:$BK$161, 63, FALSE),0)</f>
        <v>0</v>
      </c>
      <c r="IJ154">
        <f>IFERROR(VLOOKUP(_xlfn.NUMBERVALUE(MID(AK154, SEARCH("!", AK154)+1, SEARCH("+", AK154)-SEARCH("!", AK154)-1)), Rankings!$A$2:$BK$161, 63, FALSE),0)</f>
        <v>0</v>
      </c>
      <c r="IK154">
        <f>IFERROR(VLOOKUP(_xlfn.NUMBERVALUE(MID(AL154, SEARCH("!", AL154)+1, SEARCH("+", AL154)-SEARCH("!", AL154)-1)), Rankings!$A$2:$BK$161, 63, FALSE),0)</f>
        <v>0</v>
      </c>
      <c r="IL154">
        <f>IFERROR(VLOOKUP(_xlfn.NUMBERVALUE(MID(AM154, SEARCH("!", AM154)+1, SEARCH("+", AM154)-SEARCH("!", AM154)-1)), Rankings!$A$2:$BK$161, 63, FALSE),0)</f>
        <v>0</v>
      </c>
      <c r="IM154">
        <f>IFERROR(VLOOKUP(_xlfn.NUMBERVALUE(MID(AN154, SEARCH("!", AN154)+1, SEARCH("+", AN154)-SEARCH("!", AN154)-1)), Rankings!$A$2:$BK$161, 63, FALSE),0)</f>
        <v>0</v>
      </c>
      <c r="IN154">
        <f>IFERROR(VLOOKUP(_xlfn.NUMBERVALUE(MID(AO154, SEARCH("!", AO154)+1, SEARCH("+", AO154)-SEARCH("!", AO154)-1)), Rankings!$A$2:$BK$161, 63, FALSE),0)</f>
        <v>0</v>
      </c>
      <c r="IO154">
        <f>IFERROR(VLOOKUP(_xlfn.NUMBERVALUE(MID(AP154, SEARCH("!", AP154)+1, SEARCH("+", AP154)-SEARCH("!", AP154)-1)), Rankings!$A$2:$BK$161, 63, FALSE),0)</f>
        <v>0</v>
      </c>
      <c r="IP154">
        <f>IFERROR(VLOOKUP(_xlfn.NUMBERVALUE(MID(AQ154, SEARCH("!", AQ154)+1, SEARCH("+", AQ154)-SEARCH("!", AQ154)-1)), Rankings!$A$2:$BK$161, 63, FALSE),0)</f>
        <v>0</v>
      </c>
      <c r="IQ154">
        <f>IFERROR(VLOOKUP(_xlfn.NUMBERVALUE(MID(AR154, SEARCH("!", AR154)+1, SEARCH("+", AR154)-SEARCH("!", AR154)-1)), Rankings!$A$2:$BK$161, 63, FALSE),0)</f>
        <v>0</v>
      </c>
      <c r="IR154">
        <f>IFERROR(VLOOKUP(_xlfn.NUMBERVALUE(MID(AS154, SEARCH("!", AS154)+1, SEARCH("+", AS154)-SEARCH("!", AS154)-1)), Rankings!$A$2:$BK$161, 63, FALSE),0)</f>
        <v>0</v>
      </c>
      <c r="IS154">
        <f>IFERROR(VLOOKUP(_xlfn.NUMBERVALUE(MID(AT154, SEARCH("!", AT154)+1, SEARCH("+", AT154)-SEARCH("!", AT154)-1)), Rankings!$A$2:$BK$161, 63, FALSE),0)</f>
        <v>0</v>
      </c>
      <c r="IT154">
        <f>IFERROR(VLOOKUP(_xlfn.NUMBERVALUE(MID(AU154, SEARCH("!", AU154)+1, SEARCH("+", AU154)-SEARCH("!", AU154)-1)), Rankings!$A$2:$BK$161, 63, FALSE),0)</f>
        <v>0</v>
      </c>
      <c r="IU154">
        <f>IFERROR(VLOOKUP(_xlfn.NUMBERVALUE(MID(AV154, SEARCH("!", AV154)+1, SEARCH("+", AV154)-SEARCH("!", AV154)-1)), Rankings!$A$2:$BK$161, 63, FALSE),0)</f>
        <v>0</v>
      </c>
      <c r="IV154">
        <f>IFERROR(VLOOKUP(_xlfn.NUMBERVALUE(MID(AW154, SEARCH("!", AW154)+1, SEARCH("+", AW154)-SEARCH("!", AW154)-1)), Rankings!$A$2:$BK$161, 63, FALSE),0)</f>
        <v>0</v>
      </c>
      <c r="IW154">
        <f>IFERROR(VLOOKUP(_xlfn.NUMBERVALUE(MID(AX154, SEARCH("!", AX154)+1, SEARCH("+", AX154)-SEARCH("!", AX154)-1)), Rankings!$A$2:$BK$161, 63, FALSE),0)</f>
        <v>0</v>
      </c>
      <c r="IX154">
        <f>IFERROR(VLOOKUP(_xlfn.NUMBERVALUE(MID(AY154, SEARCH("!", AY154)+1, SEARCH("+", AY154)-SEARCH("!", AY154)-1)), Rankings!$A$2:$BK$161, 63, FALSE),0)</f>
        <v>0</v>
      </c>
      <c r="IY154">
        <f>IFERROR(VLOOKUP(_xlfn.NUMBERVALUE(MID(AZ154, SEARCH("!", AZ154)+1, SEARCH("+", AZ154)-SEARCH("!", AZ154)-1)), Rankings!$A$2:$BK$161, 63, FALSE),0)</f>
        <v>0</v>
      </c>
      <c r="IZ154">
        <f>IFERROR(VLOOKUP(_xlfn.NUMBERVALUE(MID(BA154, SEARCH("!", BA154)+1, SEARCH("+", BA154)-SEARCH("!", BA154)-1)), Rankings!$A$2:$BK$161, 63, FALSE),0)</f>
        <v>0</v>
      </c>
      <c r="JA154">
        <f>IFERROR(VLOOKUP(_xlfn.NUMBERVALUE(MID(BB154, SEARCH("!", BB154)+1, SEARCH("+", BB154)-SEARCH("!", BB154)-1)), Rankings!$A$2:$BK$161, 63, FALSE),0)</f>
        <v>0</v>
      </c>
      <c r="JB154">
        <f>IFERROR(VLOOKUP(_xlfn.NUMBERVALUE(MID(BC154, SEARCH("!", BC154)+1, SEARCH("+", BC154)-SEARCH("!", BC154)-1)), Rankings!$A$2:$BK$161, 63, FALSE),0)</f>
        <v>0</v>
      </c>
      <c r="JC154">
        <f>IFERROR(VLOOKUP(_xlfn.NUMBERVALUE(MID(BD154, SEARCH("!", BD154)+1, SEARCH("+", BD154)-SEARCH("!", BD154)-1)), Rankings!$A$2:$BK$161, 63, FALSE),0)</f>
        <v>0</v>
      </c>
      <c r="JD154">
        <f>IFERROR(VLOOKUP(_xlfn.NUMBERVALUE(MID(BE154, SEARCH("!", BE154)+1, SEARCH("+", BE154)-SEARCH("!", BE154)-1)), Rankings!$A$2:$BK$161, 63, FALSE),0)</f>
        <v>0</v>
      </c>
      <c r="JE154">
        <f>IFERROR(VLOOKUP(_xlfn.NUMBERVALUE(MID(BF154, SEARCH("!", BF154)+1, SEARCH("+", BF154)-SEARCH("!", BF154)-1)), Rankings!$A$2:$BK$161, 63, FALSE),0)</f>
        <v>0</v>
      </c>
      <c r="JF154">
        <f>IFERROR(VLOOKUP(_xlfn.NUMBERVALUE(MID(BG154, SEARCH("!", BG154)+1, SEARCH("+", BG154)-SEARCH("!", BG154)-1)), Rankings!$A$2:$BK$161, 63, FALSE),0)</f>
        <v>0</v>
      </c>
      <c r="JG154">
        <f>IFERROR(VLOOKUP(_xlfn.NUMBERVALUE(MID(BH154, SEARCH("!", BH154)+1, SEARCH("+", BH154)-SEARCH("!", BH154)-1)), Rankings!$A$2:$BK$161, 63, FALSE),0)</f>
        <v>0</v>
      </c>
      <c r="JH154">
        <f>IFERROR(VLOOKUP(_xlfn.NUMBERVALUE(MID(BI154, SEARCH("!", BI154)+1, SEARCH("+", BI154)-SEARCH("!", BI154)-1)), Rankings!$A$2:$BK$161, 63, FALSE),0)</f>
        <v>0</v>
      </c>
      <c r="JI154">
        <f>IFERROR(VLOOKUP(_xlfn.NUMBERVALUE(MID(BJ154, SEARCH("!", BJ154)+1, SEARCH("+", BJ154)-SEARCH("!", BJ154)-1)), Rankings!$A$2:$BK$161, 63, FALSE),0)</f>
        <v>0</v>
      </c>
      <c r="JJ154">
        <f>IFERROR(VLOOKUP(_xlfn.NUMBERVALUE(MID(BK154, SEARCH("!", BK154)+1, SEARCH("+", BK154)-SEARCH("!", BK154)-1)), Rankings!$A$2:$BK$161, 63, FALSE),0)</f>
        <v>0</v>
      </c>
      <c r="JK154">
        <f>IFERROR(VLOOKUP(_xlfn.NUMBERVALUE(MID(BL154, SEARCH("!", BL154)+1, SEARCH("+", BL154)-SEARCH("!", BL154)-1)), Rankings!$A$2:$BK$161, 63, FALSE),0)</f>
        <v>0</v>
      </c>
      <c r="JL154">
        <f>IFERROR(VLOOKUP(_xlfn.NUMBERVALUE(MID(BM154, SEARCH("!", BM154)+1, SEARCH("+", BM154)-SEARCH("!", BM154)-1)), Rankings!$A$2:$BK$161, 63, FALSE),0)</f>
        <v>0</v>
      </c>
      <c r="JM154">
        <f>IFERROR(VLOOKUP(_xlfn.NUMBERVALUE(MID(BN154, SEARCH("!", BN154)+1, SEARCH("+", BN154)-SEARCH("!", BN154)-1)), Rankings!$A$2:$BK$161, 63, FALSE),0)</f>
        <v>0</v>
      </c>
      <c r="JN154">
        <f>IFERROR(VLOOKUP(_xlfn.NUMBERVALUE(MID(BO154, SEARCH("!", BO154)+1, SEARCH("+", BO154)-SEARCH("!", BO154)-1)), Rankings!$A$2:$BK$161, 63, FALSE),0)</f>
        <v>0</v>
      </c>
      <c r="JO154">
        <f>IFERROR(VLOOKUP(_xlfn.NUMBERVALUE(MID(BP154, SEARCH("!", BP154)+1, SEARCH("+", BP154)-SEARCH("!", BP154)-1)), Rankings!$A$2:$BK$161, 63, FALSE),0)</f>
        <v>0</v>
      </c>
      <c r="JP154">
        <f>IFERROR(VLOOKUP(_xlfn.NUMBERVALUE(MID(BQ154, SEARCH("!", BQ154)+1, SEARCH("+", BQ154)-SEARCH("!", BQ154)-1)), Rankings!$A$2:$BK$161, 63, FALSE),0)</f>
        <v>0</v>
      </c>
      <c r="JQ154">
        <f>IFERROR(VLOOKUP(_xlfn.NUMBERVALUE(MID(BR154, SEARCH("!", BR154)+1, SEARCH("+", BR154)-SEARCH("!", BR154)-1)), Rankings!$A$2:$BK$161, 63, FALSE),0)</f>
        <v>0</v>
      </c>
      <c r="JR154">
        <f>IFERROR(VLOOKUP(_xlfn.NUMBERVALUE(MID(BS154, SEARCH("!", BS154)+1, SEARCH("+", BS154)-SEARCH("!", BS154)-1)), Rankings!$A$2:$BK$161, 63, FALSE),0)</f>
        <v>0</v>
      </c>
      <c r="JS154">
        <f>IFERROR(VLOOKUP(_xlfn.NUMBERVALUE(MID(BT154, SEARCH("!", BT154)+1, SEARCH("+", BT154)-SEARCH("!", BT154)-1)), Rankings!$A$2:$BK$161, 63, FALSE),0)</f>
        <v>0</v>
      </c>
      <c r="JT154">
        <f>IFERROR(VLOOKUP(_xlfn.NUMBERVALUE(MID(BU154, SEARCH("!", BU154)+1, SEARCH("+", BU154)-SEARCH("!", BU154)-1)), Rankings!$A$2:$BK$161, 63, FALSE),0)</f>
        <v>0</v>
      </c>
      <c r="JU154">
        <f>IFERROR(VLOOKUP(_xlfn.NUMBERVALUE(MID(BV154, SEARCH("!", BV154)+1, SEARCH("+", BV154)-SEARCH("!", BV154)-1)), Rankings!$A$2:$BK$161, 63, FALSE),0)</f>
        <v>0</v>
      </c>
      <c r="JV154">
        <f>IFERROR(VLOOKUP(_xlfn.NUMBERVALUE(MID(BW154, SEARCH("!", BW154)+1, SEARCH("+", BW154)-SEARCH("!", BW154)-1)), Rankings!$A$2:$BK$161, 63, FALSE),0)</f>
        <v>0</v>
      </c>
      <c r="JW154">
        <f>IFERROR(VLOOKUP(_xlfn.NUMBERVALUE(MID(BX154, SEARCH("!", BX154)+1, SEARCH("+", BX154)-SEARCH("!", BX154)-1)), Rankings!$A$2:$BK$161, 63, FALSE),0)</f>
        <v>0</v>
      </c>
      <c r="JX154">
        <f>IFERROR(VLOOKUP(_xlfn.NUMBERVALUE(MID(BY154, SEARCH("!", BY154)+1, SEARCH("+", BY154)-SEARCH("!", BY154)-1)), Rankings!$A$2:$BK$161, 63, FALSE),0)</f>
        <v>0</v>
      </c>
      <c r="JY154">
        <f>IFERROR(VLOOKUP(_xlfn.NUMBERVALUE(MID(BZ154, SEARCH("!", BZ154)+1, SEARCH("+", BZ154)-SEARCH("!", BZ154)-1)), Rankings!$A$2:$BK$161, 63, FALSE),0)</f>
        <v>0</v>
      </c>
      <c r="JZ154">
        <f>IFERROR(VLOOKUP(_xlfn.NUMBERVALUE(MID(CA154, SEARCH("!", CA154)+1, SEARCH("+", CA154)-SEARCH("!", CA154)-1)), Rankings!$A$2:$BK$161, 63, FALSE),0)</f>
        <v>0</v>
      </c>
      <c r="KA154">
        <f>IFERROR(VLOOKUP(_xlfn.NUMBERVALUE(MID(CB154, SEARCH("!", CB154)+1, SEARCH("+", CB154)-SEARCH("!", CB154)-1)), Rankings!$A$2:$BK$161, 63, FALSE),0)</f>
        <v>0</v>
      </c>
      <c r="KB154">
        <f>IFERROR(VLOOKUP(_xlfn.NUMBERVALUE(MID(CC154, SEARCH("!", CC154)+1, SEARCH("+", CC154)-SEARCH("!", CC154)-1)), Rankings!$A$2:$BK$161, 63, FALSE),0)</f>
        <v>0</v>
      </c>
      <c r="KC154">
        <f>IFERROR(VLOOKUP(_xlfn.NUMBERVALUE(MID(CD154, SEARCH("!", CD154)+1, SEARCH("+", CD154)-SEARCH("!", CD154)-1)), Rankings!$A$2:$BK$161, 63, FALSE),0)</f>
        <v>0</v>
      </c>
      <c r="KD154">
        <f>IFERROR(VLOOKUP(_xlfn.NUMBERVALUE(MID(CE154, SEARCH("!", CE154)+1, SEARCH("+", CE154)-SEARCH("!", CE154)-1)), Rankings!$A$2:$BK$161, 63, FALSE),0)</f>
        <v>0</v>
      </c>
      <c r="KE154">
        <f>IFERROR(VLOOKUP(_xlfn.NUMBERVALUE(MID(CF154, SEARCH("!", CF154)+1, SEARCH("+", CF154)-SEARCH("!", CF154)-1)), Rankings!$A$2:$BK$161, 63, FALSE),0)</f>
        <v>0</v>
      </c>
      <c r="KF154">
        <f>IFERROR(VLOOKUP(_xlfn.NUMBERVALUE(MID(CG154, SEARCH("!", CG154)+1, SEARCH("+", CG154)-SEARCH("!", CG154)-1)), Rankings!$A$2:$BK$161, 63, FALSE),0)</f>
        <v>0</v>
      </c>
      <c r="KG154">
        <f>IFERROR(VLOOKUP(_xlfn.NUMBERVALUE(MID(CH154, SEARCH("!", CH154)+1, SEARCH("+", CH154)-SEARCH("!", CH154)-1)), Rankings!$A$2:$BK$161, 63, FALSE),0)</f>
        <v>0</v>
      </c>
      <c r="KH154">
        <f>IFERROR(VLOOKUP(_xlfn.NUMBERVALUE(MID(CI154, SEARCH("!", CI154)+1, SEARCH("+", CI154)-SEARCH("!", CI154)-1)), Rankings!$A$2:$BK$161, 63, FALSE),0)</f>
        <v>0</v>
      </c>
      <c r="KI154">
        <f>IFERROR(VLOOKUP(_xlfn.NUMBERVALUE(MID(CJ154, SEARCH("!", CJ154)+1, SEARCH("+", CJ154)-SEARCH("!", CJ154)-1)), Rankings!$A$2:$BK$161, 63, FALSE),0)</f>
        <v>0</v>
      </c>
      <c r="KJ154">
        <f>IFERROR(VLOOKUP(_xlfn.NUMBERVALUE(MID(CK154, SEARCH("!", CK154)+1, SEARCH("+", CK154)-SEARCH("!", CK154)-1)), Rankings!$A$2:$BK$161, 63, FALSE),0)</f>
        <v>0</v>
      </c>
      <c r="KK154">
        <f>IFERROR(VLOOKUP(_xlfn.NUMBERVALUE(MID(CL154, SEARCH("!", CL154)+1, SEARCH("+", CL154)-SEARCH("!", CL154)-1)), Rankings!$A$2:$BK$161, 63, FALSE),0)</f>
        <v>0</v>
      </c>
      <c r="KL154">
        <f>IFERROR(VLOOKUP(_xlfn.NUMBERVALUE(MID(CM154, SEARCH("!", CM154)+1, SEARCH("+", CM154)-SEARCH("!", CM154)-1)), Rankings!$A$2:$BK$161, 63, FALSE),0)</f>
        <v>0</v>
      </c>
      <c r="KM154">
        <f>IFERROR(VLOOKUP(_xlfn.NUMBERVALUE(MID(CN154, SEARCH("!", CN154)+1, SEARCH("+", CN154)-SEARCH("!", CN154)-1)), Rankings!$A$2:$BK$161, 63, FALSE),0)</f>
        <v>0</v>
      </c>
      <c r="KN154">
        <f>IFERROR(VLOOKUP(_xlfn.NUMBERVALUE(MID(CO154, SEARCH("!", CO154)+1, SEARCH("+", CO154)-SEARCH("!", CO154)-1)), Rankings!$A$2:$BK$161, 63, FALSE),0)</f>
        <v>0</v>
      </c>
      <c r="KO154">
        <f>IFERROR(VLOOKUP(_xlfn.NUMBERVALUE(MID(CP154, SEARCH("!", CP154)+1, SEARCH("+", CP154)-SEARCH("!", CP154)-1)), Rankings!$A$2:$BK$161, 63, FALSE),0)</f>
        <v>0</v>
      </c>
      <c r="KP154">
        <f>IFERROR(VLOOKUP(_xlfn.NUMBERVALUE(MID(CQ154, SEARCH("!", CQ154)+1, SEARCH("+", CQ154)-SEARCH("!", CQ154)-1)), Rankings!$A$2:$BK$161, 63, FALSE),0)</f>
        <v>0</v>
      </c>
      <c r="KQ154">
        <f>IFERROR(VLOOKUP(_xlfn.NUMBERVALUE(MID(CR154, SEARCH("!", CR154)+1, SEARCH("+", CR154)-SEARCH("!", CR154)-1)), Rankings!$A$2:$BK$161, 63, FALSE),0)</f>
        <v>0</v>
      </c>
      <c r="KS154" s="4">
        <f t="shared" si="3783"/>
        <v>180</v>
      </c>
      <c r="KT154" s="4">
        <f t="shared" si="3784"/>
        <v>75</v>
      </c>
      <c r="KU154" s="4">
        <f t="shared" si="3785"/>
        <v>52</v>
      </c>
      <c r="KV154" s="4">
        <f t="shared" si="3786"/>
        <v>0</v>
      </c>
      <c r="KY154" s="4">
        <f t="shared" si="3787"/>
        <v>307</v>
      </c>
      <c r="KZ154" s="4"/>
      <c r="LB154">
        <f t="shared" si="3788"/>
        <v>30</v>
      </c>
      <c r="LC154">
        <f t="shared" si="3789"/>
        <v>19</v>
      </c>
      <c r="LD154">
        <f t="shared" si="3790"/>
        <v>44</v>
      </c>
      <c r="LE154">
        <f t="shared" si="3791"/>
        <v>28</v>
      </c>
      <c r="LF154">
        <f t="shared" si="3792"/>
        <v>24</v>
      </c>
      <c r="LG154">
        <f t="shared" si="3793"/>
        <v>34</v>
      </c>
      <c r="LH154">
        <f t="shared" si="3794"/>
        <v>40</v>
      </c>
      <c r="LI154">
        <f t="shared" si="3795"/>
        <v>35</v>
      </c>
      <c r="LJ154">
        <f t="shared" si="3796"/>
        <v>53</v>
      </c>
      <c r="LK154">
        <f t="shared" si="3797"/>
        <v>0</v>
      </c>
      <c r="LL154">
        <f t="shared" si="3798"/>
        <v>0</v>
      </c>
      <c r="LM154">
        <f t="shared" si="3799"/>
        <v>0</v>
      </c>
      <c r="LN154">
        <f t="shared" si="3800"/>
        <v>0</v>
      </c>
      <c r="LO154">
        <f t="shared" si="3801"/>
        <v>0</v>
      </c>
      <c r="LP154">
        <f t="shared" si="3802"/>
        <v>0</v>
      </c>
      <c r="LQ154">
        <f t="shared" si="3803"/>
        <v>0</v>
      </c>
      <c r="LR154">
        <f t="shared" si="3804"/>
        <v>0</v>
      </c>
      <c r="LS154">
        <f t="shared" si="3805"/>
        <v>0</v>
      </c>
      <c r="LT154">
        <f t="shared" si="3806"/>
        <v>0</v>
      </c>
      <c r="LU154">
        <f t="shared" si="3807"/>
        <v>0</v>
      </c>
      <c r="LV154">
        <f t="shared" si="3808"/>
        <v>0</v>
      </c>
      <c r="LW154">
        <f t="shared" si="3809"/>
        <v>0</v>
      </c>
      <c r="LX154">
        <f t="shared" si="3810"/>
        <v>0</v>
      </c>
      <c r="LY154">
        <f t="shared" si="3811"/>
        <v>0</v>
      </c>
      <c r="LZ154">
        <f t="shared" si="3812"/>
        <v>0</v>
      </c>
      <c r="MA154">
        <f t="shared" si="3813"/>
        <v>0</v>
      </c>
      <c r="MB154">
        <f t="shared" si="3814"/>
        <v>0</v>
      </c>
      <c r="MC154">
        <f t="shared" si="3815"/>
        <v>0</v>
      </c>
      <c r="MD154">
        <f t="shared" si="3816"/>
        <v>0</v>
      </c>
      <c r="ME154">
        <f t="shared" si="3817"/>
        <v>0</v>
      </c>
      <c r="MF154">
        <f t="shared" si="3818"/>
        <v>0</v>
      </c>
      <c r="MG154">
        <f t="shared" si="3819"/>
        <v>0</v>
      </c>
      <c r="MH154">
        <f t="shared" si="3820"/>
        <v>0</v>
      </c>
      <c r="MI154">
        <f t="shared" si="3821"/>
        <v>0</v>
      </c>
      <c r="MJ154">
        <f t="shared" si="3822"/>
        <v>0</v>
      </c>
      <c r="MK154">
        <f t="shared" si="3823"/>
        <v>0</v>
      </c>
      <c r="ML154">
        <f t="shared" si="3824"/>
        <v>0</v>
      </c>
      <c r="MM154">
        <f t="shared" si="3825"/>
        <v>0</v>
      </c>
      <c r="MN154">
        <f t="shared" si="3826"/>
        <v>0</v>
      </c>
      <c r="MO154">
        <f t="shared" si="3827"/>
        <v>0</v>
      </c>
      <c r="MP154">
        <f t="shared" si="3828"/>
        <v>0</v>
      </c>
      <c r="MQ154">
        <f t="shared" si="3829"/>
        <v>0</v>
      </c>
      <c r="MR154">
        <f t="shared" si="3830"/>
        <v>0</v>
      </c>
      <c r="MS154">
        <f t="shared" si="3831"/>
        <v>0</v>
      </c>
      <c r="MT154">
        <f t="shared" si="3832"/>
        <v>0</v>
      </c>
      <c r="MU154">
        <f t="shared" si="3833"/>
        <v>0</v>
      </c>
      <c r="MV154">
        <f t="shared" si="3834"/>
        <v>0</v>
      </c>
      <c r="MW154">
        <f t="shared" si="3835"/>
        <v>0</v>
      </c>
      <c r="MX154">
        <f t="shared" si="3836"/>
        <v>0</v>
      </c>
      <c r="MY154">
        <f t="shared" si="3837"/>
        <v>0</v>
      </c>
      <c r="MZ154">
        <f t="shared" si="3838"/>
        <v>0</v>
      </c>
      <c r="NA154">
        <f t="shared" si="3839"/>
        <v>0</v>
      </c>
      <c r="NB154">
        <f t="shared" si="3840"/>
        <v>0</v>
      </c>
      <c r="NC154">
        <f t="shared" si="3841"/>
        <v>0</v>
      </c>
      <c r="ND154">
        <f t="shared" si="3842"/>
        <v>0</v>
      </c>
      <c r="NE154">
        <f t="shared" si="3843"/>
        <v>0</v>
      </c>
      <c r="NF154">
        <f t="shared" si="3844"/>
        <v>0</v>
      </c>
      <c r="NG154">
        <f t="shared" si="3845"/>
        <v>0</v>
      </c>
      <c r="NH154">
        <f t="shared" si="3846"/>
        <v>0</v>
      </c>
      <c r="NI154">
        <f t="shared" si="3847"/>
        <v>0</v>
      </c>
      <c r="NJ154">
        <f t="shared" si="3848"/>
        <v>0</v>
      </c>
      <c r="NK154">
        <f t="shared" si="3849"/>
        <v>0</v>
      </c>
      <c r="NL154">
        <f t="shared" si="3850"/>
        <v>0</v>
      </c>
      <c r="NM154">
        <f t="shared" si="3851"/>
        <v>0</v>
      </c>
      <c r="NN154">
        <f t="shared" si="3852"/>
        <v>0</v>
      </c>
      <c r="NO154">
        <f t="shared" si="3853"/>
        <v>0</v>
      </c>
      <c r="NP154">
        <f t="shared" si="3854"/>
        <v>0</v>
      </c>
      <c r="NQ154">
        <f t="shared" si="3855"/>
        <v>0</v>
      </c>
      <c r="NR154">
        <f t="shared" si="3856"/>
        <v>0</v>
      </c>
      <c r="NS154">
        <f t="shared" si="3857"/>
        <v>0</v>
      </c>
      <c r="NT154">
        <f t="shared" si="3858"/>
        <v>0</v>
      </c>
      <c r="NU154">
        <f t="shared" si="3859"/>
        <v>0</v>
      </c>
      <c r="NV154">
        <f t="shared" si="3860"/>
        <v>0</v>
      </c>
      <c r="NW154">
        <f t="shared" si="3861"/>
        <v>0</v>
      </c>
      <c r="NX154">
        <f t="shared" si="3862"/>
        <v>0</v>
      </c>
      <c r="NY154">
        <f t="shared" si="3863"/>
        <v>0</v>
      </c>
      <c r="NZ154">
        <f t="shared" si="3864"/>
        <v>0</v>
      </c>
      <c r="OA154">
        <f t="shared" si="3865"/>
        <v>0</v>
      </c>
      <c r="OB154">
        <f t="shared" si="3866"/>
        <v>0</v>
      </c>
      <c r="OC154">
        <f t="shared" si="3867"/>
        <v>0</v>
      </c>
      <c r="OD154">
        <f t="shared" si="3868"/>
        <v>0</v>
      </c>
      <c r="OE154">
        <f t="shared" si="3869"/>
        <v>0</v>
      </c>
      <c r="OF154">
        <f t="shared" si="3870"/>
        <v>0</v>
      </c>
      <c r="OG154">
        <f t="shared" si="3871"/>
        <v>0</v>
      </c>
      <c r="OH154">
        <f t="shared" si="3872"/>
        <v>0</v>
      </c>
      <c r="OJ154" s="4">
        <f t="shared" si="3873"/>
        <v>282</v>
      </c>
      <c r="OK154" s="4">
        <f t="shared" si="3874"/>
        <v>94</v>
      </c>
      <c r="OL154" s="4">
        <f t="shared" si="3875"/>
        <v>164</v>
      </c>
      <c r="OM154" s="4">
        <f t="shared" si="3876"/>
        <v>0</v>
      </c>
      <c r="OP154" s="4">
        <f t="shared" si="3877"/>
        <v>540</v>
      </c>
      <c r="OQ154" s="4"/>
      <c r="OS154">
        <f t="shared" si="3878"/>
        <v>83</v>
      </c>
      <c r="OT154">
        <f t="shared" si="3879"/>
        <v>69</v>
      </c>
      <c r="OU154">
        <f t="shared" si="3880"/>
        <v>40</v>
      </c>
      <c r="OV154">
        <f t="shared" si="3881"/>
        <v>81</v>
      </c>
      <c r="OW154">
        <f t="shared" si="3882"/>
        <v>83</v>
      </c>
      <c r="OX154">
        <f t="shared" si="3883"/>
        <v>36</v>
      </c>
      <c r="OY154">
        <f t="shared" si="3884"/>
        <v>33</v>
      </c>
      <c r="OZ154">
        <f t="shared" si="3885"/>
        <v>61</v>
      </c>
      <c r="PA154">
        <f t="shared" si="3886"/>
        <v>54</v>
      </c>
      <c r="PB154">
        <f t="shared" si="3887"/>
        <v>0</v>
      </c>
      <c r="PC154">
        <f t="shared" si="3888"/>
        <v>0</v>
      </c>
      <c r="PD154">
        <f t="shared" si="3889"/>
        <v>0</v>
      </c>
      <c r="PE154">
        <f t="shared" si="3890"/>
        <v>0</v>
      </c>
      <c r="PF154">
        <f t="shared" si="3891"/>
        <v>0</v>
      </c>
      <c r="PG154">
        <f t="shared" si="3892"/>
        <v>0</v>
      </c>
      <c r="PH154">
        <f t="shared" si="3893"/>
        <v>0</v>
      </c>
      <c r="PI154">
        <f t="shared" si="3894"/>
        <v>0</v>
      </c>
      <c r="PJ154">
        <f t="shared" si="3895"/>
        <v>0</v>
      </c>
      <c r="PK154">
        <f t="shared" si="3896"/>
        <v>0</v>
      </c>
      <c r="PL154">
        <f t="shared" si="3897"/>
        <v>0</v>
      </c>
      <c r="PM154">
        <f t="shared" si="3898"/>
        <v>0</v>
      </c>
      <c r="PN154">
        <f t="shared" si="3899"/>
        <v>0</v>
      </c>
      <c r="PO154">
        <f t="shared" si="3900"/>
        <v>0</v>
      </c>
      <c r="PP154">
        <f t="shared" si="3901"/>
        <v>0</v>
      </c>
      <c r="PQ154">
        <f t="shared" si="3902"/>
        <v>0</v>
      </c>
      <c r="PR154">
        <f t="shared" si="3903"/>
        <v>0</v>
      </c>
      <c r="PS154">
        <f t="shared" si="3904"/>
        <v>0</v>
      </c>
      <c r="PT154">
        <f t="shared" si="3905"/>
        <v>0</v>
      </c>
      <c r="PU154">
        <f t="shared" si="3906"/>
        <v>0</v>
      </c>
      <c r="PV154">
        <f t="shared" si="3907"/>
        <v>0</v>
      </c>
      <c r="PW154">
        <f t="shared" si="3908"/>
        <v>0</v>
      </c>
      <c r="PX154">
        <f t="shared" si="3909"/>
        <v>0</v>
      </c>
      <c r="PY154">
        <f t="shared" si="3910"/>
        <v>0</v>
      </c>
      <c r="PZ154">
        <f t="shared" si="3911"/>
        <v>0</v>
      </c>
      <c r="QA154">
        <f t="shared" si="3912"/>
        <v>0</v>
      </c>
      <c r="QB154">
        <f t="shared" si="3913"/>
        <v>0</v>
      </c>
      <c r="QC154">
        <f t="shared" si="3914"/>
        <v>0</v>
      </c>
      <c r="QD154">
        <f t="shared" si="3915"/>
        <v>0</v>
      </c>
      <c r="QE154">
        <f t="shared" si="3916"/>
        <v>0</v>
      </c>
      <c r="QF154">
        <f t="shared" si="3917"/>
        <v>0</v>
      </c>
      <c r="QG154">
        <f t="shared" si="3918"/>
        <v>0</v>
      </c>
      <c r="QH154">
        <f t="shared" si="3919"/>
        <v>0</v>
      </c>
      <c r="QI154">
        <f t="shared" si="3920"/>
        <v>0</v>
      </c>
      <c r="QJ154">
        <f t="shared" si="3921"/>
        <v>0</v>
      </c>
      <c r="QK154">
        <f t="shared" si="3922"/>
        <v>0</v>
      </c>
      <c r="QL154">
        <f t="shared" si="3923"/>
        <v>0</v>
      </c>
      <c r="QM154">
        <f t="shared" si="3924"/>
        <v>0</v>
      </c>
      <c r="QN154">
        <f t="shared" si="3925"/>
        <v>0</v>
      </c>
      <c r="QO154">
        <f t="shared" si="3926"/>
        <v>0</v>
      </c>
      <c r="QP154">
        <f t="shared" si="3927"/>
        <v>0</v>
      </c>
      <c r="QQ154">
        <f t="shared" si="3928"/>
        <v>0</v>
      </c>
      <c r="QR154">
        <f t="shared" si="3929"/>
        <v>0</v>
      </c>
      <c r="QS154">
        <f t="shared" si="3930"/>
        <v>0</v>
      </c>
      <c r="QT154">
        <f t="shared" si="3931"/>
        <v>0</v>
      </c>
      <c r="QU154">
        <f t="shared" si="3932"/>
        <v>0</v>
      </c>
      <c r="QV154">
        <f t="shared" si="3933"/>
        <v>0</v>
      </c>
      <c r="QW154">
        <f t="shared" si="3934"/>
        <v>0</v>
      </c>
      <c r="QX154">
        <f t="shared" si="3935"/>
        <v>0</v>
      </c>
      <c r="QY154">
        <f t="shared" si="3936"/>
        <v>0</v>
      </c>
      <c r="QZ154">
        <f t="shared" si="3937"/>
        <v>0</v>
      </c>
      <c r="RA154">
        <f t="shared" si="3938"/>
        <v>0</v>
      </c>
      <c r="RB154">
        <f t="shared" si="3939"/>
        <v>0</v>
      </c>
      <c r="RC154">
        <f t="shared" si="3940"/>
        <v>0</v>
      </c>
      <c r="RD154">
        <f t="shared" si="3941"/>
        <v>0</v>
      </c>
      <c r="RE154">
        <f t="shared" si="3942"/>
        <v>0</v>
      </c>
      <c r="RF154">
        <f t="shared" si="3943"/>
        <v>0</v>
      </c>
      <c r="RG154">
        <f t="shared" si="3944"/>
        <v>0</v>
      </c>
      <c r="RH154">
        <f t="shared" si="3945"/>
        <v>0</v>
      </c>
      <c r="RI154">
        <f t="shared" si="3946"/>
        <v>0</v>
      </c>
      <c r="RJ154">
        <f t="shared" si="3947"/>
        <v>0</v>
      </c>
      <c r="RK154">
        <f t="shared" si="3948"/>
        <v>0</v>
      </c>
      <c r="RL154">
        <f t="shared" si="3949"/>
        <v>0</v>
      </c>
      <c r="RM154">
        <f t="shared" si="3950"/>
        <v>0</v>
      </c>
      <c r="RN154">
        <f t="shared" si="3951"/>
        <v>0</v>
      </c>
      <c r="RO154">
        <f t="shared" si="3952"/>
        <v>0</v>
      </c>
      <c r="RP154">
        <f t="shared" si="3953"/>
        <v>0</v>
      </c>
      <c r="RQ154">
        <f t="shared" si="3954"/>
        <v>0</v>
      </c>
      <c r="RR154">
        <f t="shared" si="3955"/>
        <v>0</v>
      </c>
      <c r="RS154">
        <f t="shared" si="3956"/>
        <v>0</v>
      </c>
      <c r="RT154">
        <f t="shared" si="3957"/>
        <v>0</v>
      </c>
      <c r="RU154">
        <f t="shared" si="3958"/>
        <v>0</v>
      </c>
      <c r="RV154">
        <f t="shared" si="3959"/>
        <v>0</v>
      </c>
      <c r="RW154">
        <f t="shared" si="3960"/>
        <v>0</v>
      </c>
      <c r="RX154">
        <f t="shared" si="3961"/>
        <v>0</v>
      </c>
      <c r="RY154">
        <f t="shared" si="3962"/>
        <v>0</v>
      </c>
      <c r="SA154" s="4">
        <f t="shared" si="3963"/>
        <v>23.72</v>
      </c>
      <c r="SB154" s="4">
        <f t="shared" si="3964"/>
        <v>9.879999999999999</v>
      </c>
      <c r="SC154" s="4">
        <f t="shared" si="3965"/>
        <v>7.65</v>
      </c>
      <c r="SD154" s="4">
        <f t="shared" si="3966"/>
        <v>0</v>
      </c>
      <c r="SF154" s="4">
        <f t="shared" si="3967"/>
        <v>41.249999999999993</v>
      </c>
      <c r="SI154">
        <f t="shared" si="3968"/>
        <v>3.5</v>
      </c>
      <c r="SJ154">
        <f t="shared" si="3969"/>
        <v>6.33</v>
      </c>
      <c r="SK154">
        <f t="shared" si="3970"/>
        <v>4.4400000000000004</v>
      </c>
      <c r="SL154">
        <f t="shared" si="3971"/>
        <v>3.25</v>
      </c>
      <c r="SM154">
        <f t="shared" si="3972"/>
        <v>4.4000000000000004</v>
      </c>
      <c r="SN154">
        <f t="shared" si="3973"/>
        <v>5</v>
      </c>
      <c r="SO154">
        <f t="shared" si="3974"/>
        <v>6</v>
      </c>
      <c r="SP154">
        <f t="shared" si="3975"/>
        <v>3.88</v>
      </c>
      <c r="SQ154">
        <f t="shared" si="3976"/>
        <v>4.45</v>
      </c>
      <c r="SR154" t="str">
        <f t="shared" si="3977"/>
        <v>0</v>
      </c>
      <c r="SS154" t="str">
        <f t="shared" si="3978"/>
        <v>0</v>
      </c>
      <c r="ST154" t="str">
        <f t="shared" si="3979"/>
        <v>0</v>
      </c>
      <c r="SU154" t="str">
        <f t="shared" si="3980"/>
        <v>0</v>
      </c>
      <c r="SV154" t="str">
        <f t="shared" si="3981"/>
        <v>0</v>
      </c>
      <c r="SW154" t="str">
        <f t="shared" si="3982"/>
        <v>0</v>
      </c>
      <c r="SX154" t="str">
        <f t="shared" si="3983"/>
        <v>0</v>
      </c>
      <c r="SY154" t="str">
        <f t="shared" si="3984"/>
        <v>0</v>
      </c>
      <c r="SZ154" t="str">
        <f t="shared" si="3985"/>
        <v>0</v>
      </c>
      <c r="TA154" t="str">
        <f t="shared" si="3986"/>
        <v>0</v>
      </c>
      <c r="TB154" t="str">
        <f t="shared" si="3987"/>
        <v>0</v>
      </c>
      <c r="TC154" t="str">
        <f t="shared" si="3988"/>
        <v>0</v>
      </c>
      <c r="TD154" t="str">
        <f t="shared" si="3989"/>
        <v>0</v>
      </c>
      <c r="TE154" t="str">
        <f t="shared" si="3990"/>
        <v>0</v>
      </c>
      <c r="TF154" t="str">
        <f t="shared" si="3991"/>
        <v>0</v>
      </c>
      <c r="TG154" t="str">
        <f t="shared" si="3992"/>
        <v>0</v>
      </c>
      <c r="TH154" t="str">
        <f t="shared" si="3993"/>
        <v>0</v>
      </c>
      <c r="TI154" t="str">
        <f t="shared" si="3994"/>
        <v>0</v>
      </c>
      <c r="TJ154" t="str">
        <f t="shared" si="3995"/>
        <v>0</v>
      </c>
      <c r="TK154" t="str">
        <f t="shared" si="3996"/>
        <v>0</v>
      </c>
      <c r="TL154" t="str">
        <f t="shared" si="3997"/>
        <v>0</v>
      </c>
      <c r="TM154" t="str">
        <f t="shared" si="3998"/>
        <v>0</v>
      </c>
      <c r="TN154" t="str">
        <f t="shared" si="3999"/>
        <v>0</v>
      </c>
      <c r="TO154" t="str">
        <f t="shared" si="4000"/>
        <v>0</v>
      </c>
      <c r="TP154" t="str">
        <f t="shared" si="4001"/>
        <v>0</v>
      </c>
      <c r="TQ154" t="str">
        <f t="shared" si="4002"/>
        <v>0</v>
      </c>
      <c r="TR154" t="str">
        <f t="shared" si="4003"/>
        <v>0</v>
      </c>
      <c r="TS154" t="str">
        <f t="shared" si="4004"/>
        <v>0</v>
      </c>
      <c r="TT154" t="str">
        <f t="shared" si="4005"/>
        <v>0</v>
      </c>
      <c r="TU154" t="str">
        <f t="shared" si="4006"/>
        <v>0</v>
      </c>
      <c r="TV154" t="str">
        <f t="shared" si="4007"/>
        <v>0</v>
      </c>
      <c r="TW154" t="str">
        <f t="shared" si="4008"/>
        <v>0</v>
      </c>
      <c r="TX154" t="str">
        <f t="shared" si="4009"/>
        <v>0</v>
      </c>
      <c r="TY154" t="str">
        <f t="shared" si="4010"/>
        <v>0</v>
      </c>
      <c r="TZ154" t="str">
        <f t="shared" si="4011"/>
        <v>0</v>
      </c>
      <c r="UA154" t="str">
        <f t="shared" si="4012"/>
        <v>0</v>
      </c>
      <c r="UB154" t="str">
        <f t="shared" si="4013"/>
        <v>0</v>
      </c>
      <c r="UC154" t="str">
        <f t="shared" si="4014"/>
        <v>0</v>
      </c>
      <c r="UD154" t="str">
        <f t="shared" si="4015"/>
        <v>0</v>
      </c>
      <c r="UE154" t="str">
        <f t="shared" si="4016"/>
        <v>0</v>
      </c>
      <c r="UF154" t="str">
        <f t="shared" si="4017"/>
        <v>0</v>
      </c>
      <c r="UG154" t="str">
        <f t="shared" si="4018"/>
        <v>0</v>
      </c>
      <c r="UH154" t="str">
        <f t="shared" si="4019"/>
        <v>0</v>
      </c>
      <c r="UI154" t="str">
        <f t="shared" si="4020"/>
        <v>0</v>
      </c>
      <c r="UJ154" t="str">
        <f t="shared" si="4021"/>
        <v>0</v>
      </c>
      <c r="UK154" t="str">
        <f t="shared" si="4022"/>
        <v>0</v>
      </c>
      <c r="UL154" t="str">
        <f t="shared" si="4023"/>
        <v>0</v>
      </c>
      <c r="UM154" t="str">
        <f t="shared" si="4024"/>
        <v>0</v>
      </c>
      <c r="UN154" t="str">
        <f t="shared" si="4025"/>
        <v>0</v>
      </c>
      <c r="UO154" t="str">
        <f t="shared" si="4026"/>
        <v>0</v>
      </c>
      <c r="UP154" t="str">
        <f t="shared" si="4027"/>
        <v>0</v>
      </c>
      <c r="UQ154" t="str">
        <f t="shared" si="4028"/>
        <v>0</v>
      </c>
      <c r="UR154" t="str">
        <f t="shared" si="4029"/>
        <v>0</v>
      </c>
      <c r="US154" t="str">
        <f t="shared" si="4030"/>
        <v>0</v>
      </c>
      <c r="UT154" t="str">
        <f t="shared" si="4031"/>
        <v>0</v>
      </c>
      <c r="UU154" t="str">
        <f t="shared" si="4032"/>
        <v>0</v>
      </c>
      <c r="UV154" t="str">
        <f t="shared" si="4033"/>
        <v>0</v>
      </c>
      <c r="UW154" t="str">
        <f t="shared" si="4034"/>
        <v>0</v>
      </c>
      <c r="UX154" t="str">
        <f t="shared" si="4035"/>
        <v>0</v>
      </c>
      <c r="UY154" t="str">
        <f t="shared" si="4036"/>
        <v>0</v>
      </c>
      <c r="UZ154" t="str">
        <f t="shared" si="4037"/>
        <v>0</v>
      </c>
      <c r="VA154" t="str">
        <f t="shared" si="4038"/>
        <v>0</v>
      </c>
      <c r="VB154" t="str">
        <f t="shared" si="4039"/>
        <v>0</v>
      </c>
      <c r="VC154" t="str">
        <f t="shared" si="4040"/>
        <v>0</v>
      </c>
      <c r="VD154" t="str">
        <f t="shared" si="4041"/>
        <v>0</v>
      </c>
      <c r="VE154" t="str">
        <f t="shared" si="4042"/>
        <v>0</v>
      </c>
      <c r="VF154" t="str">
        <f t="shared" si="4043"/>
        <v>0</v>
      </c>
      <c r="VG154" t="str">
        <f t="shared" si="4044"/>
        <v>0</v>
      </c>
      <c r="VH154" t="str">
        <f t="shared" si="4045"/>
        <v>0</v>
      </c>
      <c r="VI154" t="str">
        <f t="shared" si="4046"/>
        <v>0</v>
      </c>
      <c r="VJ154" t="str">
        <f t="shared" si="4047"/>
        <v>0</v>
      </c>
      <c r="VK154" t="str">
        <f t="shared" si="4048"/>
        <v>0</v>
      </c>
      <c r="VL154" t="str">
        <f t="shared" si="4049"/>
        <v>0</v>
      </c>
      <c r="VM154" t="str">
        <f t="shared" si="4050"/>
        <v>0</v>
      </c>
      <c r="VN154" t="str">
        <f t="shared" si="4051"/>
        <v>0</v>
      </c>
      <c r="VO154" t="str">
        <f t="shared" si="4052"/>
        <v>0</v>
      </c>
      <c r="VQ154" s="4">
        <f t="shared" si="4053"/>
        <v>-25.78</v>
      </c>
      <c r="VR154" s="4">
        <f t="shared" si="4054"/>
        <v>-4.1400000000000006</v>
      </c>
      <c r="VS154" s="4">
        <f t="shared" si="4055"/>
        <v>-18.350000000000001</v>
      </c>
      <c r="VT154" s="4">
        <f t="shared" si="4056"/>
        <v>0</v>
      </c>
      <c r="VV154" s="4">
        <f t="shared" si="4057"/>
        <v>-48.27</v>
      </c>
      <c r="VY154">
        <f t="shared" si="4058"/>
        <v>-13.33</v>
      </c>
      <c r="VZ154">
        <f t="shared" si="4059"/>
        <v>-2.5099999999999998</v>
      </c>
      <c r="WA154">
        <f t="shared" si="4060"/>
        <v>-6.04</v>
      </c>
      <c r="WB154">
        <f t="shared" si="4061"/>
        <v>-12.35</v>
      </c>
      <c r="WC154">
        <f t="shared" si="4062"/>
        <v>-6</v>
      </c>
      <c r="WD154">
        <f t="shared" si="4063"/>
        <v>2.1800000000000002</v>
      </c>
      <c r="WE154">
        <f t="shared" si="4064"/>
        <v>-2.66</v>
      </c>
      <c r="WF154">
        <f t="shared" si="4065"/>
        <v>-1.48</v>
      </c>
      <c r="WG154">
        <f t="shared" si="4066"/>
        <v>-6.08</v>
      </c>
      <c r="WH154">
        <f t="shared" si="4067"/>
        <v>0</v>
      </c>
      <c r="WI154">
        <f t="shared" si="4068"/>
        <v>0</v>
      </c>
      <c r="WJ154">
        <f t="shared" si="4069"/>
        <v>0</v>
      </c>
      <c r="WK154">
        <f t="shared" si="4070"/>
        <v>0</v>
      </c>
      <c r="WL154">
        <f t="shared" si="4071"/>
        <v>0</v>
      </c>
      <c r="WM154">
        <f t="shared" si="4072"/>
        <v>0</v>
      </c>
      <c r="WN154">
        <f t="shared" si="4073"/>
        <v>0</v>
      </c>
      <c r="WO154">
        <f t="shared" si="4074"/>
        <v>0</v>
      </c>
      <c r="WP154">
        <f t="shared" si="4075"/>
        <v>0</v>
      </c>
      <c r="WQ154">
        <f t="shared" si="4076"/>
        <v>0</v>
      </c>
      <c r="WR154">
        <f t="shared" si="4077"/>
        <v>0</v>
      </c>
      <c r="WS154">
        <f t="shared" si="4078"/>
        <v>0</v>
      </c>
      <c r="WT154">
        <f t="shared" si="4079"/>
        <v>0</v>
      </c>
      <c r="WU154">
        <f t="shared" si="4080"/>
        <v>0</v>
      </c>
      <c r="WV154">
        <f t="shared" si="4081"/>
        <v>0</v>
      </c>
      <c r="WW154">
        <f t="shared" si="4082"/>
        <v>0</v>
      </c>
      <c r="WX154">
        <f t="shared" si="4083"/>
        <v>0</v>
      </c>
      <c r="WY154">
        <f t="shared" si="4084"/>
        <v>0</v>
      </c>
      <c r="WZ154">
        <f t="shared" si="4085"/>
        <v>0</v>
      </c>
      <c r="XA154">
        <f t="shared" si="4086"/>
        <v>0</v>
      </c>
      <c r="XB154">
        <f t="shared" si="4087"/>
        <v>0</v>
      </c>
      <c r="XC154">
        <f t="shared" si="4088"/>
        <v>0</v>
      </c>
      <c r="XD154">
        <f t="shared" si="4089"/>
        <v>0</v>
      </c>
      <c r="XE154">
        <f t="shared" si="4090"/>
        <v>0</v>
      </c>
      <c r="XF154">
        <f t="shared" si="4091"/>
        <v>0</v>
      </c>
      <c r="XG154">
        <f t="shared" si="4092"/>
        <v>0</v>
      </c>
      <c r="XH154">
        <f t="shared" si="4093"/>
        <v>0</v>
      </c>
      <c r="XI154">
        <f t="shared" si="4094"/>
        <v>0</v>
      </c>
      <c r="XJ154">
        <f t="shared" si="4095"/>
        <v>0</v>
      </c>
      <c r="XK154">
        <f t="shared" si="4096"/>
        <v>0</v>
      </c>
      <c r="XL154">
        <f t="shared" si="4097"/>
        <v>0</v>
      </c>
      <c r="XM154">
        <f t="shared" si="4098"/>
        <v>0</v>
      </c>
      <c r="XN154">
        <f t="shared" si="4099"/>
        <v>0</v>
      </c>
      <c r="XO154">
        <f t="shared" si="4100"/>
        <v>0</v>
      </c>
      <c r="XP154">
        <f t="shared" si="4101"/>
        <v>0</v>
      </c>
      <c r="XQ154">
        <f t="shared" si="4102"/>
        <v>0</v>
      </c>
      <c r="XR154">
        <f t="shared" si="4103"/>
        <v>0</v>
      </c>
      <c r="XS154">
        <f t="shared" si="4104"/>
        <v>0</v>
      </c>
      <c r="XT154">
        <f t="shared" si="4105"/>
        <v>0</v>
      </c>
      <c r="XU154">
        <f t="shared" si="4106"/>
        <v>0</v>
      </c>
      <c r="XV154">
        <f t="shared" si="4107"/>
        <v>0</v>
      </c>
      <c r="XW154">
        <f t="shared" si="4108"/>
        <v>0</v>
      </c>
      <c r="XX154">
        <f t="shared" si="4109"/>
        <v>0</v>
      </c>
      <c r="XY154">
        <f t="shared" si="4110"/>
        <v>0</v>
      </c>
      <c r="XZ154">
        <f t="shared" si="4111"/>
        <v>0</v>
      </c>
      <c r="YA154">
        <f t="shared" si="4112"/>
        <v>0</v>
      </c>
      <c r="YB154">
        <f t="shared" si="4113"/>
        <v>0</v>
      </c>
      <c r="YC154">
        <f t="shared" si="4114"/>
        <v>0</v>
      </c>
      <c r="YD154">
        <f t="shared" si="4115"/>
        <v>0</v>
      </c>
      <c r="YE154">
        <f t="shared" si="4116"/>
        <v>0</v>
      </c>
      <c r="YF154">
        <f t="shared" si="4117"/>
        <v>0</v>
      </c>
      <c r="YG154">
        <f t="shared" si="4118"/>
        <v>0</v>
      </c>
      <c r="YH154">
        <f t="shared" si="4119"/>
        <v>0</v>
      </c>
      <c r="YI154">
        <f t="shared" si="4120"/>
        <v>0</v>
      </c>
      <c r="YJ154">
        <f t="shared" si="4121"/>
        <v>0</v>
      </c>
      <c r="YK154">
        <f t="shared" si="4122"/>
        <v>0</v>
      </c>
      <c r="YL154">
        <f t="shared" si="4123"/>
        <v>0</v>
      </c>
      <c r="YM154">
        <f t="shared" si="4124"/>
        <v>0</v>
      </c>
      <c r="YN154">
        <f t="shared" si="4125"/>
        <v>0</v>
      </c>
      <c r="YO154">
        <f t="shared" si="4126"/>
        <v>0</v>
      </c>
      <c r="YP154">
        <f t="shared" si="4127"/>
        <v>0</v>
      </c>
      <c r="YQ154">
        <f t="shared" si="4128"/>
        <v>0</v>
      </c>
      <c r="YR154">
        <f t="shared" si="4129"/>
        <v>0</v>
      </c>
      <c r="YS154">
        <f t="shared" si="4130"/>
        <v>0</v>
      </c>
      <c r="YT154">
        <f t="shared" si="4131"/>
        <v>0</v>
      </c>
      <c r="YU154">
        <f t="shared" si="4132"/>
        <v>0</v>
      </c>
      <c r="YV154">
        <f t="shared" si="4133"/>
        <v>0</v>
      </c>
      <c r="YW154">
        <f t="shared" si="4134"/>
        <v>0</v>
      </c>
      <c r="YX154">
        <f t="shared" si="4135"/>
        <v>0</v>
      </c>
      <c r="YY154">
        <f t="shared" si="4136"/>
        <v>0</v>
      </c>
      <c r="YZ154">
        <f t="shared" si="4137"/>
        <v>0</v>
      </c>
      <c r="ZA154">
        <f t="shared" si="4138"/>
        <v>0</v>
      </c>
      <c r="ZB154">
        <f t="shared" si="4139"/>
        <v>0</v>
      </c>
      <c r="ZC154">
        <f t="shared" si="4140"/>
        <v>0</v>
      </c>
      <c r="ZD154">
        <f t="shared" si="4141"/>
        <v>0</v>
      </c>
      <c r="ZE154">
        <f t="shared" si="4142"/>
        <v>0</v>
      </c>
      <c r="ZG154" s="4">
        <f t="shared" si="4143"/>
        <v>149</v>
      </c>
      <c r="ZH154" s="4">
        <f t="shared" si="4144"/>
        <v>42</v>
      </c>
      <c r="ZI154" s="4">
        <f t="shared" si="4145"/>
        <v>82</v>
      </c>
      <c r="ZJ154" s="4">
        <f t="shared" si="4146"/>
        <v>0</v>
      </c>
      <c r="ZL154" s="4">
        <f t="shared" si="4147"/>
        <v>273</v>
      </c>
      <c r="ZO154">
        <f t="shared" si="4148"/>
        <v>53</v>
      </c>
      <c r="ZP154">
        <f t="shared" si="4149"/>
        <v>24</v>
      </c>
      <c r="ZQ154">
        <f t="shared" si="4150"/>
        <v>29</v>
      </c>
      <c r="ZR154">
        <f t="shared" si="4151"/>
        <v>42</v>
      </c>
      <c r="ZS154">
        <f t="shared" si="4152"/>
        <v>40</v>
      </c>
      <c r="ZT154">
        <f t="shared" si="4153"/>
        <v>21</v>
      </c>
      <c r="ZU154">
        <f t="shared" si="4154"/>
        <v>18</v>
      </c>
      <c r="ZV154">
        <f t="shared" si="4155"/>
        <v>24</v>
      </c>
      <c r="ZW154">
        <f t="shared" si="4156"/>
        <v>22</v>
      </c>
      <c r="ZX154">
        <f t="shared" si="4157"/>
        <v>0</v>
      </c>
      <c r="ZY154">
        <f t="shared" si="4158"/>
        <v>0</v>
      </c>
      <c r="ZZ154">
        <f t="shared" si="4159"/>
        <v>0</v>
      </c>
      <c r="AAA154">
        <f t="shared" si="4160"/>
        <v>0</v>
      </c>
      <c r="AAB154">
        <f t="shared" si="4161"/>
        <v>0</v>
      </c>
      <c r="AAC154">
        <f t="shared" si="4162"/>
        <v>0</v>
      </c>
      <c r="AAD154">
        <f t="shared" si="4163"/>
        <v>0</v>
      </c>
      <c r="AAE154">
        <f t="shared" si="4164"/>
        <v>0</v>
      </c>
      <c r="AAF154">
        <f t="shared" si="4165"/>
        <v>0</v>
      </c>
      <c r="AAG154">
        <f t="shared" si="4166"/>
        <v>0</v>
      </c>
      <c r="AAH154">
        <f t="shared" si="4167"/>
        <v>0</v>
      </c>
      <c r="AAI154">
        <f t="shared" si="4168"/>
        <v>0</v>
      </c>
      <c r="AAJ154">
        <f t="shared" si="4169"/>
        <v>0</v>
      </c>
      <c r="AAK154">
        <f t="shared" si="4170"/>
        <v>0</v>
      </c>
      <c r="AAL154">
        <f t="shared" si="4171"/>
        <v>0</v>
      </c>
      <c r="AAM154">
        <f t="shared" si="4172"/>
        <v>0</v>
      </c>
      <c r="AAN154">
        <f t="shared" si="4173"/>
        <v>0</v>
      </c>
      <c r="AAO154">
        <f t="shared" si="4174"/>
        <v>0</v>
      </c>
      <c r="AAP154">
        <f t="shared" si="4175"/>
        <v>0</v>
      </c>
      <c r="AAQ154">
        <f t="shared" si="4176"/>
        <v>0</v>
      </c>
      <c r="AAR154">
        <f t="shared" si="4177"/>
        <v>0</v>
      </c>
      <c r="AAS154">
        <f t="shared" si="4178"/>
        <v>0</v>
      </c>
      <c r="AAT154">
        <f t="shared" si="4179"/>
        <v>0</v>
      </c>
      <c r="AAU154">
        <f t="shared" si="4180"/>
        <v>0</v>
      </c>
      <c r="AAV154">
        <f t="shared" si="4181"/>
        <v>0</v>
      </c>
      <c r="AAW154">
        <f t="shared" si="4182"/>
        <v>0</v>
      </c>
      <c r="AAX154">
        <f t="shared" si="4183"/>
        <v>0</v>
      </c>
      <c r="AAY154">
        <f t="shared" si="4184"/>
        <v>0</v>
      </c>
      <c r="AAZ154">
        <f t="shared" si="4185"/>
        <v>0</v>
      </c>
      <c r="ABA154">
        <f t="shared" si="4186"/>
        <v>0</v>
      </c>
      <c r="ABB154">
        <f t="shared" si="4187"/>
        <v>0</v>
      </c>
      <c r="ABC154">
        <f t="shared" si="4188"/>
        <v>0</v>
      </c>
      <c r="ABD154">
        <f t="shared" si="4189"/>
        <v>0</v>
      </c>
      <c r="ABE154">
        <f t="shared" si="4190"/>
        <v>0</v>
      </c>
      <c r="ABF154">
        <f t="shared" si="4191"/>
        <v>0</v>
      </c>
      <c r="ABG154">
        <f t="shared" si="4192"/>
        <v>0</v>
      </c>
      <c r="ABH154">
        <f t="shared" si="4193"/>
        <v>0</v>
      </c>
      <c r="ABI154">
        <f t="shared" si="4194"/>
        <v>0</v>
      </c>
      <c r="ABJ154">
        <f t="shared" si="4195"/>
        <v>0</v>
      </c>
      <c r="ABK154">
        <f t="shared" si="4196"/>
        <v>0</v>
      </c>
      <c r="ABL154">
        <f t="shared" si="4197"/>
        <v>0</v>
      </c>
      <c r="ABM154">
        <f t="shared" si="4198"/>
        <v>0</v>
      </c>
      <c r="ABN154">
        <f t="shared" si="4199"/>
        <v>0</v>
      </c>
      <c r="ABO154">
        <f t="shared" si="4200"/>
        <v>0</v>
      </c>
      <c r="ABP154">
        <f t="shared" si="4201"/>
        <v>0</v>
      </c>
      <c r="ABQ154">
        <f t="shared" si="4202"/>
        <v>0</v>
      </c>
      <c r="ABR154">
        <f t="shared" si="4203"/>
        <v>0</v>
      </c>
      <c r="ABS154">
        <f t="shared" si="4204"/>
        <v>0</v>
      </c>
      <c r="ABT154">
        <f t="shared" si="4205"/>
        <v>0</v>
      </c>
      <c r="ABU154">
        <f t="shared" si="4206"/>
        <v>0</v>
      </c>
      <c r="ABV154">
        <f t="shared" si="4207"/>
        <v>0</v>
      </c>
      <c r="ABW154">
        <f t="shared" si="4208"/>
        <v>0</v>
      </c>
      <c r="ABX154">
        <f t="shared" si="4209"/>
        <v>0</v>
      </c>
      <c r="ABY154">
        <f t="shared" si="4210"/>
        <v>0</v>
      </c>
      <c r="ABZ154">
        <f t="shared" si="4211"/>
        <v>0</v>
      </c>
      <c r="ACA154">
        <f t="shared" si="4212"/>
        <v>0</v>
      </c>
      <c r="ACB154">
        <f t="shared" si="4213"/>
        <v>0</v>
      </c>
      <c r="ACC154">
        <f t="shared" si="4214"/>
        <v>0</v>
      </c>
      <c r="ACD154">
        <f t="shared" si="4215"/>
        <v>0</v>
      </c>
      <c r="ACE154">
        <f t="shared" si="4216"/>
        <v>0</v>
      </c>
      <c r="ACF154">
        <f t="shared" si="4217"/>
        <v>0</v>
      </c>
      <c r="ACG154">
        <f t="shared" si="4218"/>
        <v>0</v>
      </c>
      <c r="ACH154">
        <f t="shared" si="4219"/>
        <v>0</v>
      </c>
      <c r="ACI154">
        <f t="shared" si="4220"/>
        <v>0</v>
      </c>
      <c r="ACJ154">
        <f t="shared" si="4221"/>
        <v>0</v>
      </c>
      <c r="ACK154">
        <f t="shared" si="4222"/>
        <v>0</v>
      </c>
      <c r="ACL154">
        <f t="shared" si="4223"/>
        <v>0</v>
      </c>
      <c r="ACM154">
        <f t="shared" si="4224"/>
        <v>0</v>
      </c>
      <c r="ACN154">
        <f t="shared" si="4225"/>
        <v>0</v>
      </c>
      <c r="ACO154">
        <f t="shared" si="4226"/>
        <v>0</v>
      </c>
      <c r="ACP154">
        <f t="shared" si="4227"/>
        <v>0</v>
      </c>
      <c r="ACQ154">
        <f t="shared" si="4228"/>
        <v>0</v>
      </c>
      <c r="ACR154">
        <f t="shared" si="4229"/>
        <v>0</v>
      </c>
      <c r="ACS154">
        <f t="shared" si="4230"/>
        <v>0</v>
      </c>
      <c r="ACT154">
        <f t="shared" si="4231"/>
        <v>0</v>
      </c>
      <c r="ACU154">
        <f t="shared" si="4232"/>
        <v>0</v>
      </c>
      <c r="ACW154" s="4">
        <f t="shared" si="4233"/>
        <v>172.3</v>
      </c>
      <c r="ACX154" s="4">
        <f t="shared" si="4234"/>
        <v>57.9</v>
      </c>
      <c r="ACY154" s="4">
        <f t="shared" si="4235"/>
        <v>23.200000000000003</v>
      </c>
      <c r="ACZ154" s="4">
        <f t="shared" si="4236"/>
        <v>0</v>
      </c>
      <c r="ADA154" s="88">
        <f t="shared" si="4237"/>
        <v>5.3805204209258424</v>
      </c>
      <c r="ADB154" s="4">
        <f t="shared" si="4238"/>
        <v>253.40000000000003</v>
      </c>
      <c r="ADC154" s="5">
        <f t="shared" si="4239"/>
        <v>5.8702640485756685</v>
      </c>
      <c r="ADD154" s="5">
        <f t="shared" si="4240"/>
        <v>3.4058772731852804</v>
      </c>
      <c r="ADE154">
        <f t="shared" si="4241"/>
        <v>20.7</v>
      </c>
      <c r="ADF154">
        <f t="shared" si="4242"/>
        <v>5.0999999999999996</v>
      </c>
      <c r="ADG154">
        <f t="shared" si="4243"/>
        <v>58.3</v>
      </c>
      <c r="ADH154">
        <f t="shared" si="4244"/>
        <v>15.8</v>
      </c>
      <c r="ADI154">
        <f t="shared" si="4245"/>
        <v>7.4</v>
      </c>
      <c r="ADJ154">
        <f t="shared" si="4246"/>
        <v>33.200000000000003</v>
      </c>
      <c r="ADK154">
        <f t="shared" si="4247"/>
        <v>57.9</v>
      </c>
      <c r="ADL154">
        <f t="shared" si="4248"/>
        <v>0</v>
      </c>
      <c r="ADM154">
        <f t="shared" si="4249"/>
        <v>55</v>
      </c>
      <c r="ADN154">
        <f t="shared" si="4250"/>
        <v>0</v>
      </c>
      <c r="ADO154">
        <f t="shared" si="4251"/>
        <v>0</v>
      </c>
      <c r="ADP154">
        <f t="shared" si="4252"/>
        <v>0</v>
      </c>
      <c r="ADQ154">
        <f t="shared" si="4253"/>
        <v>0</v>
      </c>
      <c r="ADR154">
        <f t="shared" si="4254"/>
        <v>0</v>
      </c>
      <c r="ADS154">
        <f t="shared" si="4255"/>
        <v>0</v>
      </c>
      <c r="ADT154">
        <f t="shared" si="4256"/>
        <v>0</v>
      </c>
      <c r="ADU154">
        <f t="shared" si="4257"/>
        <v>0</v>
      </c>
      <c r="ADV154">
        <f t="shared" si="4258"/>
        <v>0</v>
      </c>
      <c r="ADW154">
        <f t="shared" si="4259"/>
        <v>0</v>
      </c>
      <c r="ADX154">
        <f t="shared" si="4260"/>
        <v>0</v>
      </c>
      <c r="ADY154">
        <f t="shared" si="4261"/>
        <v>0</v>
      </c>
      <c r="ADZ154">
        <f t="shared" si="4262"/>
        <v>0</v>
      </c>
      <c r="AEA154">
        <f t="shared" si="4263"/>
        <v>0</v>
      </c>
      <c r="AEB154">
        <f t="shared" si="4264"/>
        <v>0</v>
      </c>
      <c r="AEC154">
        <f t="shared" si="4265"/>
        <v>0</v>
      </c>
      <c r="AED154">
        <f t="shared" si="4266"/>
        <v>0</v>
      </c>
      <c r="AEE154">
        <f t="shared" si="4267"/>
        <v>0</v>
      </c>
      <c r="AEF154">
        <f t="shared" si="4268"/>
        <v>0</v>
      </c>
      <c r="AEG154">
        <f t="shared" si="4269"/>
        <v>0</v>
      </c>
      <c r="AEH154">
        <f t="shared" si="4270"/>
        <v>0</v>
      </c>
      <c r="AEI154">
        <f t="shared" si="4271"/>
        <v>0</v>
      </c>
      <c r="AEJ154">
        <f t="shared" si="4272"/>
        <v>0</v>
      </c>
      <c r="AEK154">
        <f t="shared" si="4273"/>
        <v>0</v>
      </c>
      <c r="AEL154">
        <f t="shared" si="4274"/>
        <v>0</v>
      </c>
      <c r="AEM154">
        <f t="shared" si="4275"/>
        <v>0</v>
      </c>
      <c r="AEN154">
        <f t="shared" si="4276"/>
        <v>0</v>
      </c>
      <c r="AEO154">
        <f t="shared" si="4277"/>
        <v>0</v>
      </c>
      <c r="AEP154">
        <f t="shared" si="4278"/>
        <v>0</v>
      </c>
      <c r="AEQ154">
        <f t="shared" si="4279"/>
        <v>0</v>
      </c>
      <c r="AER154">
        <f t="shared" si="4280"/>
        <v>0</v>
      </c>
      <c r="AES154">
        <f t="shared" si="4281"/>
        <v>0</v>
      </c>
      <c r="AET154">
        <f t="shared" si="4282"/>
        <v>0</v>
      </c>
      <c r="AEU154">
        <f t="shared" si="4283"/>
        <v>0</v>
      </c>
      <c r="AEV154">
        <f t="shared" si="4284"/>
        <v>0</v>
      </c>
      <c r="AEW154">
        <f t="shared" si="4285"/>
        <v>0</v>
      </c>
      <c r="AEX154">
        <f t="shared" si="4286"/>
        <v>0</v>
      </c>
      <c r="AEY154">
        <f t="shared" si="4287"/>
        <v>0</v>
      </c>
      <c r="AEZ154">
        <f t="shared" si="4288"/>
        <v>0</v>
      </c>
      <c r="AFA154">
        <f t="shared" si="4289"/>
        <v>0</v>
      </c>
      <c r="AFB154">
        <f t="shared" si="4290"/>
        <v>0</v>
      </c>
      <c r="AFC154">
        <f t="shared" si="4291"/>
        <v>0</v>
      </c>
      <c r="AFD154">
        <f t="shared" si="4292"/>
        <v>0</v>
      </c>
      <c r="AFE154">
        <f t="shared" si="4293"/>
        <v>0</v>
      </c>
      <c r="AFF154">
        <f t="shared" si="4294"/>
        <v>0</v>
      </c>
      <c r="AFG154">
        <f t="shared" si="4295"/>
        <v>0</v>
      </c>
      <c r="AFH154">
        <f t="shared" si="4296"/>
        <v>0</v>
      </c>
      <c r="AFI154">
        <f t="shared" si="4297"/>
        <v>0</v>
      </c>
      <c r="AFJ154">
        <f t="shared" si="4298"/>
        <v>0</v>
      </c>
      <c r="AFK154">
        <f t="shared" si="4299"/>
        <v>0</v>
      </c>
      <c r="AFL154">
        <f t="shared" si="4300"/>
        <v>0</v>
      </c>
      <c r="AFM154">
        <f t="shared" si="4301"/>
        <v>0</v>
      </c>
      <c r="AFN154">
        <f t="shared" si="4302"/>
        <v>0</v>
      </c>
      <c r="AFO154">
        <f t="shared" si="4303"/>
        <v>0</v>
      </c>
      <c r="AFP154">
        <f t="shared" si="4304"/>
        <v>0</v>
      </c>
      <c r="AFQ154">
        <f t="shared" si="4305"/>
        <v>0</v>
      </c>
      <c r="AFR154">
        <f t="shared" si="4306"/>
        <v>0</v>
      </c>
      <c r="AFS154">
        <f t="shared" si="4307"/>
        <v>0</v>
      </c>
      <c r="AFT154">
        <f t="shared" si="4308"/>
        <v>0</v>
      </c>
      <c r="AFU154">
        <f t="shared" si="4309"/>
        <v>0</v>
      </c>
      <c r="AFV154">
        <f t="shared" si="4310"/>
        <v>0</v>
      </c>
      <c r="AFW154">
        <f t="shared" si="4311"/>
        <v>0</v>
      </c>
      <c r="AFX154">
        <f t="shared" si="4312"/>
        <v>0</v>
      </c>
      <c r="AFY154">
        <f t="shared" si="4313"/>
        <v>0</v>
      </c>
      <c r="AFZ154">
        <f t="shared" si="4314"/>
        <v>0</v>
      </c>
      <c r="AGA154">
        <f t="shared" si="4315"/>
        <v>0</v>
      </c>
      <c r="AGB154">
        <f t="shared" si="4316"/>
        <v>0</v>
      </c>
      <c r="AGC154">
        <f t="shared" si="4317"/>
        <v>0</v>
      </c>
      <c r="AGD154">
        <f t="shared" si="4318"/>
        <v>0</v>
      </c>
      <c r="AGE154">
        <f t="shared" si="4319"/>
        <v>0</v>
      </c>
      <c r="AGF154">
        <f t="shared" si="4320"/>
        <v>0</v>
      </c>
      <c r="AGG154">
        <f t="shared" si="4321"/>
        <v>0</v>
      </c>
      <c r="AGH154">
        <f t="shared" si="4322"/>
        <v>0</v>
      </c>
      <c r="AGI154">
        <f t="shared" si="4323"/>
        <v>0</v>
      </c>
      <c r="AGJ154">
        <f t="shared" si="4324"/>
        <v>0</v>
      </c>
      <c r="AGK154">
        <f t="shared" si="4325"/>
        <v>0</v>
      </c>
      <c r="AGM154" s="88">
        <f t="shared" si="4326"/>
        <v>70</v>
      </c>
      <c r="AGN154" s="88">
        <v>70</v>
      </c>
      <c r="AGO154">
        <v>10</v>
      </c>
      <c r="AGP154">
        <f t="shared" si="4327"/>
        <v>10</v>
      </c>
      <c r="AGQ154">
        <f t="shared" si="4328"/>
        <v>10</v>
      </c>
      <c r="AGR154">
        <f t="shared" si="4329"/>
        <v>10</v>
      </c>
      <c r="AGS154">
        <f t="shared" si="4330"/>
        <v>10</v>
      </c>
      <c r="AGT154">
        <f t="shared" si="4331"/>
        <v>7</v>
      </c>
      <c r="AGU154">
        <f t="shared" si="4332"/>
        <v>10</v>
      </c>
      <c r="AGV154">
        <f t="shared" si="4333"/>
        <v>9</v>
      </c>
      <c r="AGW154">
        <f t="shared" si="4334"/>
        <v>8</v>
      </c>
      <c r="AGX154">
        <f t="shared" si="4335"/>
        <v>10</v>
      </c>
      <c r="AGY154">
        <f t="shared" si="4336"/>
        <v>0</v>
      </c>
      <c r="AGZ154">
        <f t="shared" si="4337"/>
        <v>0</v>
      </c>
      <c r="AHA154">
        <f t="shared" si="4338"/>
        <v>0</v>
      </c>
      <c r="AHB154">
        <f t="shared" si="4339"/>
        <v>0</v>
      </c>
      <c r="AHC154">
        <f t="shared" si="4340"/>
        <v>0</v>
      </c>
      <c r="AHD154">
        <f t="shared" si="4341"/>
        <v>0</v>
      </c>
      <c r="AHE154">
        <f t="shared" si="4342"/>
        <v>0</v>
      </c>
      <c r="AHF154">
        <f t="shared" si="4343"/>
        <v>0</v>
      </c>
      <c r="AHG154">
        <f t="shared" si="4344"/>
        <v>0</v>
      </c>
      <c r="AHH154">
        <f t="shared" si="4345"/>
        <v>0</v>
      </c>
      <c r="AHI154">
        <f t="shared" si="4346"/>
        <v>0</v>
      </c>
      <c r="AHJ154">
        <f t="shared" si="4347"/>
        <v>0</v>
      </c>
      <c r="AHK154">
        <f t="shared" si="4348"/>
        <v>0</v>
      </c>
      <c r="AHL154">
        <f t="shared" si="4349"/>
        <v>0</v>
      </c>
      <c r="AHM154">
        <f t="shared" si="4350"/>
        <v>0</v>
      </c>
      <c r="AHN154">
        <f t="shared" si="4351"/>
        <v>0</v>
      </c>
      <c r="AHO154">
        <f t="shared" si="4352"/>
        <v>0</v>
      </c>
      <c r="AHP154">
        <f t="shared" si="4353"/>
        <v>0</v>
      </c>
      <c r="AHQ154">
        <f t="shared" si="4354"/>
        <v>0</v>
      </c>
      <c r="AHR154">
        <f t="shared" si="4355"/>
        <v>0</v>
      </c>
      <c r="AHS154">
        <f t="shared" si="4356"/>
        <v>0</v>
      </c>
      <c r="AHT154">
        <f t="shared" si="4357"/>
        <v>0</v>
      </c>
      <c r="AHU154">
        <f t="shared" si="4358"/>
        <v>0</v>
      </c>
      <c r="AHV154">
        <f t="shared" si="4359"/>
        <v>0</v>
      </c>
      <c r="AHW154">
        <f t="shared" si="4360"/>
        <v>0</v>
      </c>
      <c r="AHX154">
        <f t="shared" si="4361"/>
        <v>0</v>
      </c>
      <c r="AHY154">
        <f t="shared" si="4362"/>
        <v>0</v>
      </c>
      <c r="AHZ154">
        <f t="shared" si="4363"/>
        <v>0</v>
      </c>
      <c r="AIA154">
        <f t="shared" si="4364"/>
        <v>0</v>
      </c>
      <c r="AIB154">
        <f t="shared" si="4365"/>
        <v>0</v>
      </c>
      <c r="AIC154">
        <f t="shared" si="4366"/>
        <v>0</v>
      </c>
      <c r="AID154">
        <f t="shared" si="4367"/>
        <v>0</v>
      </c>
      <c r="AIE154">
        <f t="shared" si="4368"/>
        <v>0</v>
      </c>
      <c r="AIF154">
        <f t="shared" si="4369"/>
        <v>0</v>
      </c>
      <c r="AIG154">
        <f t="shared" si="4370"/>
        <v>0</v>
      </c>
      <c r="AIH154">
        <f t="shared" si="4371"/>
        <v>0</v>
      </c>
      <c r="AII154">
        <f t="shared" si="4372"/>
        <v>0</v>
      </c>
      <c r="AIJ154">
        <f t="shared" si="4373"/>
        <v>0</v>
      </c>
      <c r="AIK154">
        <f t="shared" si="4374"/>
        <v>0</v>
      </c>
      <c r="AIL154">
        <f t="shared" si="4375"/>
        <v>0</v>
      </c>
      <c r="AIM154">
        <f t="shared" si="4376"/>
        <v>0</v>
      </c>
      <c r="AIN154">
        <f t="shared" si="4377"/>
        <v>0</v>
      </c>
      <c r="AIO154">
        <f t="shared" si="4378"/>
        <v>0</v>
      </c>
      <c r="AIP154">
        <f t="shared" si="4379"/>
        <v>0</v>
      </c>
      <c r="AIQ154">
        <f t="shared" si="4380"/>
        <v>0</v>
      </c>
      <c r="AIR154">
        <f t="shared" si="4381"/>
        <v>0</v>
      </c>
      <c r="AIS154">
        <f t="shared" si="4382"/>
        <v>0</v>
      </c>
      <c r="AIT154">
        <f t="shared" si="4383"/>
        <v>0</v>
      </c>
      <c r="AIU154">
        <f t="shared" si="4384"/>
        <v>0</v>
      </c>
      <c r="AIV154">
        <f t="shared" si="4385"/>
        <v>0</v>
      </c>
      <c r="AIW154">
        <f t="shared" si="4386"/>
        <v>0</v>
      </c>
      <c r="AIX154">
        <f t="shared" si="4387"/>
        <v>0</v>
      </c>
      <c r="AIY154">
        <f t="shared" si="4388"/>
        <v>0</v>
      </c>
      <c r="AIZ154">
        <f t="shared" si="4389"/>
        <v>0</v>
      </c>
      <c r="AJA154">
        <f t="shared" si="4390"/>
        <v>0</v>
      </c>
      <c r="AJB154">
        <f t="shared" si="4391"/>
        <v>0</v>
      </c>
      <c r="AJC154">
        <f t="shared" si="4392"/>
        <v>0</v>
      </c>
      <c r="AJD154">
        <f t="shared" si="4393"/>
        <v>0</v>
      </c>
      <c r="AJE154">
        <f t="shared" si="4394"/>
        <v>0</v>
      </c>
      <c r="AJF154">
        <f t="shared" si="4395"/>
        <v>0</v>
      </c>
      <c r="AJG154">
        <f t="shared" si="4396"/>
        <v>0</v>
      </c>
      <c r="AJH154">
        <f t="shared" si="4397"/>
        <v>0</v>
      </c>
      <c r="AJI154">
        <f t="shared" si="4398"/>
        <v>0</v>
      </c>
      <c r="AJJ154">
        <f t="shared" si="4399"/>
        <v>0</v>
      </c>
      <c r="AJK154">
        <f t="shared" si="4400"/>
        <v>0</v>
      </c>
      <c r="AJL154">
        <f t="shared" si="4401"/>
        <v>0</v>
      </c>
      <c r="AJM154">
        <f t="shared" si="4402"/>
        <v>0</v>
      </c>
      <c r="AJN154">
        <f t="shared" si="4403"/>
        <v>0</v>
      </c>
      <c r="AJO154">
        <f t="shared" si="4404"/>
        <v>0</v>
      </c>
      <c r="AJP154">
        <f t="shared" si="4405"/>
        <v>0</v>
      </c>
      <c r="AJQ154">
        <f t="shared" si="4406"/>
        <v>0</v>
      </c>
      <c r="AJR154">
        <f t="shared" si="4407"/>
        <v>0</v>
      </c>
      <c r="AJS154">
        <f t="shared" si="4408"/>
        <v>0</v>
      </c>
      <c r="AJT154">
        <f t="shared" si="4409"/>
        <v>0</v>
      </c>
      <c r="AJU154">
        <f t="shared" si="4410"/>
        <v>0</v>
      </c>
      <c r="AJV154">
        <f t="shared" si="4411"/>
        <v>0</v>
      </c>
      <c r="AJX154">
        <v>43</v>
      </c>
      <c r="AJY154">
        <v>1</v>
      </c>
      <c r="AJZ154">
        <v>1</v>
      </c>
      <c r="AKA154">
        <f t="shared" si="4412"/>
        <v>1</v>
      </c>
      <c r="AKB154">
        <f t="shared" si="4413"/>
        <v>2</v>
      </c>
      <c r="AKC154">
        <f t="shared" si="4414"/>
        <v>2</v>
      </c>
      <c r="AKD154">
        <f t="shared" si="4415"/>
        <v>8</v>
      </c>
      <c r="AKE154">
        <f t="shared" si="4416"/>
        <v>8</v>
      </c>
      <c r="AKF154">
        <f t="shared" si="4417"/>
        <v>4</v>
      </c>
      <c r="AKG154">
        <f t="shared" si="4418"/>
        <v>0</v>
      </c>
      <c r="AKH154">
        <f t="shared" si="4419"/>
        <v>0</v>
      </c>
      <c r="AKI154">
        <f t="shared" si="4420"/>
        <v>0</v>
      </c>
      <c r="AKJ154">
        <f t="shared" si="4421"/>
        <v>0</v>
      </c>
      <c r="AKK154">
        <f t="shared" si="4422"/>
        <v>0</v>
      </c>
      <c r="AKL154">
        <f t="shared" si="4423"/>
        <v>0</v>
      </c>
      <c r="AKM154">
        <f t="shared" si="4424"/>
        <v>0</v>
      </c>
      <c r="AKN154">
        <f t="shared" si="4425"/>
        <v>0</v>
      </c>
      <c r="AKO154">
        <f t="shared" si="4426"/>
        <v>0</v>
      </c>
      <c r="AKP154">
        <f t="shared" si="4427"/>
        <v>0</v>
      </c>
      <c r="AKQ154">
        <f t="shared" si="4428"/>
        <v>0</v>
      </c>
      <c r="AKR154">
        <f t="shared" si="4429"/>
        <v>0</v>
      </c>
      <c r="AKS154">
        <f t="shared" si="4430"/>
        <v>0</v>
      </c>
      <c r="AKT154">
        <f t="shared" si="4431"/>
        <v>0</v>
      </c>
      <c r="AKU154">
        <f t="shared" si="4432"/>
        <v>0</v>
      </c>
      <c r="AKV154">
        <f t="shared" si="4433"/>
        <v>0</v>
      </c>
      <c r="AKW154">
        <f t="shared" si="4434"/>
        <v>0</v>
      </c>
      <c r="AKX154">
        <f t="shared" si="4435"/>
        <v>0</v>
      </c>
      <c r="AKY154">
        <f t="shared" si="4436"/>
        <v>0</v>
      </c>
      <c r="AKZ154">
        <f t="shared" si="4437"/>
        <v>0</v>
      </c>
      <c r="ALA154">
        <f t="shared" si="4438"/>
        <v>0</v>
      </c>
      <c r="ALB154">
        <f t="shared" si="4439"/>
        <v>0</v>
      </c>
      <c r="ALC154">
        <f t="shared" si="4440"/>
        <v>0</v>
      </c>
      <c r="ALD154">
        <f t="shared" si="4441"/>
        <v>0</v>
      </c>
      <c r="ALE154">
        <f t="shared" si="4442"/>
        <v>0</v>
      </c>
      <c r="ALF154">
        <f t="shared" si="4443"/>
        <v>0</v>
      </c>
      <c r="ALG154">
        <f t="shared" si="4444"/>
        <v>0</v>
      </c>
      <c r="ALH154">
        <f t="shared" si="4445"/>
        <v>0</v>
      </c>
      <c r="ALI154">
        <f t="shared" si="4446"/>
        <v>0</v>
      </c>
      <c r="ALJ154">
        <f t="shared" si="4447"/>
        <v>0</v>
      </c>
      <c r="ALK154">
        <f t="shared" si="4448"/>
        <v>0</v>
      </c>
      <c r="ALL154">
        <f t="shared" si="4449"/>
        <v>0</v>
      </c>
      <c r="ALM154">
        <f t="shared" si="4450"/>
        <v>0</v>
      </c>
      <c r="ALN154">
        <f t="shared" si="4451"/>
        <v>0</v>
      </c>
      <c r="ALO154">
        <f t="shared" si="4452"/>
        <v>0</v>
      </c>
      <c r="ALP154">
        <f t="shared" si="4453"/>
        <v>0</v>
      </c>
      <c r="ALQ154">
        <f t="shared" si="4454"/>
        <v>0</v>
      </c>
      <c r="ALR154">
        <f t="shared" si="4455"/>
        <v>0</v>
      </c>
      <c r="ALS154">
        <f t="shared" si="4456"/>
        <v>0</v>
      </c>
      <c r="ALT154">
        <f t="shared" si="4457"/>
        <v>0</v>
      </c>
      <c r="ALU154">
        <f t="shared" si="4458"/>
        <v>0</v>
      </c>
      <c r="ALV154">
        <f t="shared" si="4459"/>
        <v>0</v>
      </c>
      <c r="ALW154">
        <f t="shared" si="4460"/>
        <v>0</v>
      </c>
      <c r="ALX154">
        <f t="shared" si="4461"/>
        <v>0</v>
      </c>
      <c r="ALY154">
        <f t="shared" si="4462"/>
        <v>0</v>
      </c>
      <c r="ALZ154">
        <f t="shared" si="4463"/>
        <v>0</v>
      </c>
      <c r="AMA154">
        <f t="shared" si="4464"/>
        <v>0</v>
      </c>
      <c r="AMB154">
        <f t="shared" si="4465"/>
        <v>0</v>
      </c>
      <c r="AMC154">
        <f t="shared" si="4466"/>
        <v>0</v>
      </c>
      <c r="AMD154">
        <f t="shared" si="4467"/>
        <v>0</v>
      </c>
      <c r="AME154">
        <f t="shared" si="4468"/>
        <v>0</v>
      </c>
      <c r="AMF154">
        <f t="shared" si="4469"/>
        <v>0</v>
      </c>
      <c r="AMG154">
        <f t="shared" si="4470"/>
        <v>0</v>
      </c>
      <c r="AMH154">
        <f t="shared" si="4471"/>
        <v>0</v>
      </c>
      <c r="AMI154">
        <f t="shared" si="4472"/>
        <v>0</v>
      </c>
      <c r="AMJ154">
        <f t="shared" si="4473"/>
        <v>0</v>
      </c>
      <c r="AMK154">
        <f t="shared" si="4474"/>
        <v>0</v>
      </c>
      <c r="AML154">
        <f t="shared" si="4475"/>
        <v>0</v>
      </c>
      <c r="AMM154">
        <f t="shared" si="4476"/>
        <v>0</v>
      </c>
      <c r="AMN154">
        <f t="shared" si="4477"/>
        <v>0</v>
      </c>
      <c r="AMO154">
        <f t="shared" si="4478"/>
        <v>0</v>
      </c>
      <c r="AMP154">
        <f t="shared" si="4479"/>
        <v>0</v>
      </c>
      <c r="AMQ154">
        <f t="shared" si="4480"/>
        <v>0</v>
      </c>
      <c r="AMR154">
        <f t="shared" si="4481"/>
        <v>0</v>
      </c>
      <c r="AMS154">
        <f t="shared" si="4482"/>
        <v>0</v>
      </c>
      <c r="AMT154">
        <f t="shared" si="4483"/>
        <v>0</v>
      </c>
      <c r="AMU154">
        <f t="shared" si="4484"/>
        <v>0</v>
      </c>
      <c r="AMV154">
        <f t="shared" si="4485"/>
        <v>0</v>
      </c>
      <c r="AMW154">
        <f t="shared" si="4486"/>
        <v>0</v>
      </c>
      <c r="AMX154">
        <f t="shared" si="4487"/>
        <v>0</v>
      </c>
      <c r="AMY154">
        <f t="shared" si="4488"/>
        <v>0</v>
      </c>
      <c r="AMZ154">
        <f t="shared" si="4489"/>
        <v>0</v>
      </c>
      <c r="ANA154">
        <f t="shared" si="4490"/>
        <v>0</v>
      </c>
      <c r="ANB154">
        <f t="shared" si="4491"/>
        <v>0</v>
      </c>
      <c r="ANC154">
        <f t="shared" si="4492"/>
        <v>0</v>
      </c>
      <c r="AND154">
        <f t="shared" si="4493"/>
        <v>0</v>
      </c>
      <c r="ANR154" s="4">
        <v>1369</v>
      </c>
      <c r="ANS154" s="4">
        <f t="shared" si="4494"/>
        <v>1369</v>
      </c>
      <c r="ANU154" s="4">
        <v>1387</v>
      </c>
      <c r="ANV154" t="str">
        <f t="shared" si="4495"/>
        <v>1385</v>
      </c>
      <c r="ANW154" t="str">
        <f t="shared" si="4496"/>
        <v>1378</v>
      </c>
      <c r="ANX154" t="str">
        <f t="shared" si="4497"/>
        <v>1400</v>
      </c>
      <c r="ANY154" t="str">
        <f t="shared" si="4498"/>
        <v>1395</v>
      </c>
      <c r="ANZ154" t="str">
        <f t="shared" si="4499"/>
        <v>1383</v>
      </c>
      <c r="AOA154" t="str">
        <f t="shared" si="4500"/>
        <v>1371</v>
      </c>
      <c r="AOB154" t="str">
        <f t="shared" si="4501"/>
        <v>1393</v>
      </c>
      <c r="AOC154" t="str">
        <f t="shared" si="4502"/>
        <v>1371</v>
      </c>
      <c r="AOD154" t="str">
        <f t="shared" si="4503"/>
        <v>1369</v>
      </c>
      <c r="AOE154" t="str">
        <f t="shared" si="4504"/>
        <v>1369</v>
      </c>
      <c r="AOF154" t="str">
        <f t="shared" si="4505"/>
        <v>1369</v>
      </c>
      <c r="AOG154" t="str">
        <f t="shared" si="4506"/>
        <v>1369</v>
      </c>
      <c r="AOH154" t="str">
        <f t="shared" si="4507"/>
        <v>1369</v>
      </c>
      <c r="AOI154" t="str">
        <f t="shared" si="4508"/>
        <v>1369</v>
      </c>
      <c r="AOJ154" t="str">
        <f t="shared" si="4509"/>
        <v>1369</v>
      </c>
      <c r="AOK154" t="str">
        <f t="shared" si="4510"/>
        <v>1369</v>
      </c>
      <c r="AOL154" t="str">
        <f t="shared" si="4511"/>
        <v>1369</v>
      </c>
      <c r="AOM154" t="str">
        <f t="shared" si="4512"/>
        <v>1369</v>
      </c>
      <c r="AON154" t="str">
        <f t="shared" si="4513"/>
        <v>1369</v>
      </c>
      <c r="AOO154" t="str">
        <f t="shared" si="4514"/>
        <v>1369</v>
      </c>
      <c r="AOP154" t="str">
        <f t="shared" si="4515"/>
        <v>1369</v>
      </c>
      <c r="AOQ154" t="str">
        <f t="shared" si="4516"/>
        <v>1369</v>
      </c>
      <c r="AOR154" t="str">
        <f t="shared" si="4517"/>
        <v>1369</v>
      </c>
      <c r="AOS154" t="str">
        <f t="shared" si="4518"/>
        <v>1369</v>
      </c>
      <c r="AOT154" t="str">
        <f t="shared" si="4519"/>
        <v>1369</v>
      </c>
      <c r="AOU154" t="str">
        <f t="shared" si="4520"/>
        <v>1369</v>
      </c>
      <c r="AOV154" t="str">
        <f t="shared" si="4521"/>
        <v>1369</v>
      </c>
      <c r="AOW154" t="str">
        <f t="shared" si="4522"/>
        <v>1369</v>
      </c>
      <c r="AOX154" t="str">
        <f t="shared" si="4523"/>
        <v>1369</v>
      </c>
      <c r="AOY154" t="str">
        <f t="shared" si="4524"/>
        <v>1369</v>
      </c>
      <c r="AOZ154" t="str">
        <f t="shared" si="4525"/>
        <v>1369</v>
      </c>
      <c r="APA154" t="str">
        <f t="shared" si="4526"/>
        <v>1369</v>
      </c>
      <c r="APB154" t="str">
        <f t="shared" si="4527"/>
        <v>1369</v>
      </c>
      <c r="APC154" t="str">
        <f t="shared" si="4528"/>
        <v>1369</v>
      </c>
      <c r="APD154" t="str">
        <f t="shared" si="4529"/>
        <v>1369</v>
      </c>
      <c r="APE154" t="str">
        <f t="shared" si="4530"/>
        <v>1369</v>
      </c>
      <c r="APF154" t="str">
        <f t="shared" si="4531"/>
        <v>1369</v>
      </c>
      <c r="APG154" t="str">
        <f t="shared" si="4532"/>
        <v>1369</v>
      </c>
      <c r="APH154" t="str">
        <f t="shared" si="4533"/>
        <v>1369</v>
      </c>
      <c r="API154" t="str">
        <f t="shared" si="4534"/>
        <v>1369</v>
      </c>
      <c r="APJ154" t="str">
        <f t="shared" si="4535"/>
        <v>1369</v>
      </c>
      <c r="APK154" t="str">
        <f t="shared" si="4536"/>
        <v>1369</v>
      </c>
      <c r="APL154" t="str">
        <f t="shared" si="4537"/>
        <v>1369</v>
      </c>
      <c r="APM154" t="str">
        <f t="shared" si="4538"/>
        <v>1369</v>
      </c>
      <c r="APN154" t="str">
        <f t="shared" si="4539"/>
        <v>1369</v>
      </c>
      <c r="APO154" t="str">
        <f t="shared" si="4540"/>
        <v>1369</v>
      </c>
      <c r="APP154" t="str">
        <f t="shared" si="4541"/>
        <v>1369</v>
      </c>
      <c r="APQ154" t="str">
        <f t="shared" si="4542"/>
        <v>1369</v>
      </c>
      <c r="APR154" t="str">
        <f t="shared" si="4543"/>
        <v>1369</v>
      </c>
      <c r="APS154" t="str">
        <f t="shared" si="4544"/>
        <v>1369</v>
      </c>
      <c r="APT154" t="str">
        <f t="shared" si="4545"/>
        <v>1369</v>
      </c>
      <c r="APU154" t="str">
        <f t="shared" si="4546"/>
        <v>1369</v>
      </c>
      <c r="APV154" t="str">
        <f t="shared" si="4547"/>
        <v>1369</v>
      </c>
      <c r="APW154" t="str">
        <f t="shared" si="4548"/>
        <v>1369</v>
      </c>
      <c r="APX154" t="str">
        <f t="shared" si="4549"/>
        <v>1369</v>
      </c>
      <c r="APY154" t="str">
        <f t="shared" si="4550"/>
        <v>1369</v>
      </c>
      <c r="APZ154" t="str">
        <f t="shared" si="4551"/>
        <v>1369</v>
      </c>
      <c r="AQA154" t="str">
        <f t="shared" si="4552"/>
        <v>1369</v>
      </c>
      <c r="AQB154" t="str">
        <f t="shared" si="4553"/>
        <v>1369</v>
      </c>
      <c r="AQC154" t="str">
        <f t="shared" si="4554"/>
        <v>1369</v>
      </c>
      <c r="AQD154" t="str">
        <f t="shared" si="4555"/>
        <v>1369</v>
      </c>
      <c r="AQE154" t="str">
        <f t="shared" si="4556"/>
        <v>1369</v>
      </c>
      <c r="AQF154" t="str">
        <f t="shared" si="4557"/>
        <v>1369</v>
      </c>
      <c r="AQG154" t="str">
        <f t="shared" si="4558"/>
        <v>1369</v>
      </c>
      <c r="AQH154" t="str">
        <f t="shared" si="4559"/>
        <v>1369</v>
      </c>
      <c r="AQI154" t="str">
        <f t="shared" si="4560"/>
        <v>1369</v>
      </c>
      <c r="AQJ154" t="str">
        <f t="shared" si="4561"/>
        <v>1369</v>
      </c>
      <c r="AQK154" t="str">
        <f t="shared" si="4562"/>
        <v>1369</v>
      </c>
      <c r="AQL154" t="str">
        <f t="shared" si="4563"/>
        <v>1369</v>
      </c>
      <c r="AQM154" t="str">
        <f t="shared" si="4564"/>
        <v>1369</v>
      </c>
      <c r="AQN154" t="str">
        <f t="shared" si="4565"/>
        <v>1369</v>
      </c>
      <c r="AQO154" t="str">
        <f t="shared" si="4566"/>
        <v>1369</v>
      </c>
      <c r="AQP154" t="str">
        <f t="shared" si="4567"/>
        <v>1369</v>
      </c>
      <c r="AQQ154" t="str">
        <f t="shared" si="4568"/>
        <v>1369</v>
      </c>
      <c r="AQR154" t="str">
        <f t="shared" si="4569"/>
        <v>1369</v>
      </c>
      <c r="AQS154" t="str">
        <f t="shared" si="4570"/>
        <v>1369</v>
      </c>
      <c r="AQT154" t="str">
        <f t="shared" si="4571"/>
        <v>1369</v>
      </c>
      <c r="AQU154" t="str">
        <f t="shared" si="4572"/>
        <v>1369</v>
      </c>
      <c r="AQV154" t="str">
        <f t="shared" si="4573"/>
        <v>1369</v>
      </c>
      <c r="AQW154" t="str">
        <f t="shared" si="4574"/>
        <v>1369</v>
      </c>
      <c r="AQX154" t="str">
        <f t="shared" si="4575"/>
        <v>1369</v>
      </c>
      <c r="AQY154" t="str">
        <f t="shared" si="4576"/>
        <v>1369</v>
      </c>
      <c r="AQZ154" t="str">
        <f t="shared" si="4577"/>
        <v>1369</v>
      </c>
      <c r="ARA154" t="str">
        <f t="shared" si="4578"/>
        <v>1369</v>
      </c>
      <c r="ARB154" t="str">
        <f t="shared" si="4579"/>
        <v>1369</v>
      </c>
      <c r="ARC154">
        <v>1387</v>
      </c>
      <c r="ARH154" s="5"/>
    </row>
    <row r="155" spans="1:1152" x14ac:dyDescent="0.2">
      <c r="A155">
        <v>71</v>
      </c>
      <c r="B155" s="17" t="s">
        <v>55</v>
      </c>
      <c r="C155" s="20">
        <f>VLOOKUP(A155, Rankings!$A$2:$AN$161, 40, FALSE)</f>
        <v>153</v>
      </c>
      <c r="D155" s="223" t="s">
        <v>218</v>
      </c>
      <c r="F155" s="4">
        <v>18</v>
      </c>
      <c r="G155" s="4">
        <v>17</v>
      </c>
      <c r="I155" s="5">
        <f t="shared" si="3664"/>
        <v>10</v>
      </c>
      <c r="L155" t="s">
        <v>1995</v>
      </c>
      <c r="M155" t="s">
        <v>2033</v>
      </c>
      <c r="N155" t="s">
        <v>2291</v>
      </c>
      <c r="O155" t="s">
        <v>2561</v>
      </c>
      <c r="P155" t="s">
        <v>2759</v>
      </c>
      <c r="Q155" t="s">
        <v>2990</v>
      </c>
      <c r="R155" t="s">
        <v>3235</v>
      </c>
      <c r="S155" t="s">
        <v>3482</v>
      </c>
      <c r="T155" t="s">
        <v>3734</v>
      </c>
      <c r="U155" t="s">
        <v>10</v>
      </c>
      <c r="V155" t="s">
        <v>4107</v>
      </c>
      <c r="W155" t="str">
        <f>Rankings!D154</f>
        <v>-</v>
      </c>
      <c r="X155" t="s">
        <v>10</v>
      </c>
      <c r="Y155" t="s">
        <v>10</v>
      </c>
      <c r="Z155" t="s">
        <v>10</v>
      </c>
      <c r="AA155" t="s">
        <v>10</v>
      </c>
      <c r="AB155" t="s">
        <v>10</v>
      </c>
      <c r="AC155" t="s">
        <v>10</v>
      </c>
      <c r="AD155" t="s">
        <v>10</v>
      </c>
      <c r="AE155" t="s">
        <v>10</v>
      </c>
      <c r="AF155" t="s">
        <v>10</v>
      </c>
      <c r="AG155" t="s">
        <v>10</v>
      </c>
      <c r="AH155" t="s">
        <v>10</v>
      </c>
      <c r="AI155" t="s">
        <v>10</v>
      </c>
      <c r="AJ155" t="s">
        <v>10</v>
      </c>
      <c r="AK155" t="s">
        <v>10</v>
      </c>
      <c r="AL155" t="s">
        <v>10</v>
      </c>
      <c r="AM155" t="s">
        <v>10</v>
      </c>
      <c r="AN155" t="s">
        <v>10</v>
      </c>
      <c r="AO155" t="s">
        <v>10</v>
      </c>
      <c r="AP155" t="s">
        <v>10</v>
      </c>
      <c r="AQ155" t="s">
        <v>10</v>
      </c>
      <c r="AR155" t="s">
        <v>10</v>
      </c>
      <c r="AS155" t="s">
        <v>10</v>
      </c>
      <c r="AT155" t="s">
        <v>10</v>
      </c>
      <c r="AU155" t="s">
        <v>10</v>
      </c>
      <c r="AV155" t="s">
        <v>10</v>
      </c>
      <c r="AW155" t="s">
        <v>10</v>
      </c>
      <c r="AX155" t="s">
        <v>10</v>
      </c>
      <c r="AY155" t="s">
        <v>10</v>
      </c>
      <c r="AZ155" t="s">
        <v>10</v>
      </c>
      <c r="BA155" t="s">
        <v>10</v>
      </c>
      <c r="BB155" t="s">
        <v>10</v>
      </c>
      <c r="BC155" t="s">
        <v>10</v>
      </c>
      <c r="BD155" t="s">
        <v>10</v>
      </c>
      <c r="BE155" t="s">
        <v>10</v>
      </c>
      <c r="BF155" t="s">
        <v>10</v>
      </c>
      <c r="BG155" t="s">
        <v>10</v>
      </c>
      <c r="BH155" t="s">
        <v>10</v>
      </c>
      <c r="BI155" t="s">
        <v>10</v>
      </c>
      <c r="BJ155" t="s">
        <v>10</v>
      </c>
      <c r="BK155" t="s">
        <v>10</v>
      </c>
      <c r="BL155" t="s">
        <v>10</v>
      </c>
      <c r="BM155" t="s">
        <v>10</v>
      </c>
      <c r="BN155" t="s">
        <v>10</v>
      </c>
      <c r="BO155" t="s">
        <v>10</v>
      </c>
      <c r="BP155" t="s">
        <v>10</v>
      </c>
      <c r="BQ155" t="s">
        <v>10</v>
      </c>
      <c r="BR155" t="s">
        <v>10</v>
      </c>
      <c r="BS155" t="s">
        <v>10</v>
      </c>
      <c r="BT155" t="s">
        <v>10</v>
      </c>
      <c r="BU155" t="s">
        <v>10</v>
      </c>
      <c r="BV155" t="s">
        <v>10</v>
      </c>
      <c r="BW155" t="s">
        <v>10</v>
      </c>
      <c r="BX155" t="s">
        <v>10</v>
      </c>
      <c r="BY155" t="s">
        <v>10</v>
      </c>
      <c r="BZ155" t="s">
        <v>10</v>
      </c>
      <c r="CA155" t="s">
        <v>10</v>
      </c>
      <c r="CB155" t="s">
        <v>10</v>
      </c>
      <c r="CC155" t="s">
        <v>10</v>
      </c>
      <c r="CD155" t="s">
        <v>10</v>
      </c>
      <c r="CE155" t="s">
        <v>10</v>
      </c>
      <c r="CF155" t="s">
        <v>10</v>
      </c>
      <c r="CG155" t="s">
        <v>10</v>
      </c>
      <c r="CH155" t="s">
        <v>10</v>
      </c>
      <c r="CI155" t="s">
        <v>10</v>
      </c>
      <c r="CJ155" t="s">
        <v>10</v>
      </c>
      <c r="CK155" t="s">
        <v>10</v>
      </c>
      <c r="CL155" t="s">
        <v>10</v>
      </c>
      <c r="CM155" t="s">
        <v>10</v>
      </c>
      <c r="CN155" t="s">
        <v>10</v>
      </c>
      <c r="CO155" t="s">
        <v>10</v>
      </c>
      <c r="CP155" t="s">
        <v>10</v>
      </c>
      <c r="CQ155" t="s">
        <v>10</v>
      </c>
      <c r="CR155" t="s">
        <v>10</v>
      </c>
      <c r="CT155" s="4">
        <f t="shared" si="3665"/>
        <v>0</v>
      </c>
      <c r="CU155" s="4">
        <f t="shared" si="3666"/>
        <v>0</v>
      </c>
      <c r="CV155" s="4">
        <f t="shared" si="3667"/>
        <v>0</v>
      </c>
      <c r="CW155" s="4">
        <f t="shared" si="3668"/>
        <v>5</v>
      </c>
      <c r="CX155" s="4">
        <f t="shared" si="3669"/>
        <v>1</v>
      </c>
      <c r="CY155" s="4">
        <f t="shared" si="3670"/>
        <v>0</v>
      </c>
      <c r="CZ155" s="4">
        <f t="shared" si="3671"/>
        <v>0</v>
      </c>
      <c r="DA155" s="4">
        <f t="shared" si="3672"/>
        <v>1</v>
      </c>
      <c r="DB155" s="4">
        <f t="shared" si="3673"/>
        <v>1</v>
      </c>
      <c r="DC155" s="4">
        <f t="shared" si="3674"/>
        <v>0</v>
      </c>
      <c r="DD155" s="4">
        <f t="shared" si="3675"/>
        <v>0</v>
      </c>
      <c r="DE155" s="4">
        <f t="shared" si="3676"/>
        <v>2</v>
      </c>
      <c r="DF155" s="4">
        <f t="shared" si="3677"/>
        <v>0</v>
      </c>
      <c r="DG155" s="4">
        <f t="shared" si="3678"/>
        <v>0</v>
      </c>
      <c r="DH155" s="4">
        <f t="shared" si="3679"/>
        <v>0</v>
      </c>
      <c r="DI155" s="152">
        <f t="shared" si="3680"/>
        <v>0</v>
      </c>
      <c r="DJ155" s="153">
        <f t="shared" si="3681"/>
        <v>0</v>
      </c>
      <c r="DK155" s="4">
        <f t="shared" si="3682"/>
        <v>5</v>
      </c>
      <c r="DL155" s="4">
        <f t="shared" si="3683"/>
        <v>1</v>
      </c>
      <c r="DM155" s="4">
        <f t="shared" si="3684"/>
        <v>1</v>
      </c>
      <c r="DN155" s="4">
        <f t="shared" si="3685"/>
        <v>1</v>
      </c>
      <c r="DO155" s="4">
        <f t="shared" si="3686"/>
        <v>2</v>
      </c>
      <c r="DP155" s="4">
        <f t="shared" si="3687"/>
        <v>0</v>
      </c>
      <c r="DQ155" s="4">
        <f t="shared" si="3688"/>
        <v>0</v>
      </c>
      <c r="DR155" s="4">
        <f t="shared" si="3689"/>
        <v>1</v>
      </c>
      <c r="DS155" s="4">
        <f t="shared" si="3690"/>
        <v>3</v>
      </c>
      <c r="DT155" s="4">
        <f t="shared" si="3691"/>
        <v>3</v>
      </c>
      <c r="DU155" t="str">
        <f t="shared" si="3692"/>
        <v>0R</v>
      </c>
      <c r="DV155" t="str">
        <f t="shared" si="3693"/>
        <v>0R</v>
      </c>
      <c r="DW155" t="str">
        <f t="shared" si="3694"/>
        <v>0R</v>
      </c>
      <c r="DX155" t="str">
        <f t="shared" si="3695"/>
        <v>0S</v>
      </c>
      <c r="DY155" t="str">
        <f t="shared" si="3696"/>
        <v>3S</v>
      </c>
      <c r="DZ155" t="str">
        <f t="shared" si="3697"/>
        <v>0R</v>
      </c>
      <c r="EA155" t="str">
        <f t="shared" si="3698"/>
        <v>0L</v>
      </c>
      <c r="EB155" t="str">
        <f t="shared" si="3699"/>
        <v>3L</v>
      </c>
      <c r="EC155" t="str">
        <f t="shared" si="3700"/>
        <v>0R</v>
      </c>
      <c r="ED155">
        <f t="shared" si="3701"/>
        <v>0</v>
      </c>
      <c r="EE155" t="str">
        <f t="shared" si="3702"/>
        <v>0S</v>
      </c>
      <c r="EF155">
        <f t="shared" si="3703"/>
        <v>0</v>
      </c>
      <c r="EG155">
        <f t="shared" si="3704"/>
        <v>0</v>
      </c>
      <c r="EH155">
        <f t="shared" si="3705"/>
        <v>0</v>
      </c>
      <c r="EI155">
        <f t="shared" si="3706"/>
        <v>0</v>
      </c>
      <c r="EJ155">
        <f t="shared" si="3707"/>
        <v>0</v>
      </c>
      <c r="EK155">
        <f t="shared" si="3708"/>
        <v>0</v>
      </c>
      <c r="EL155">
        <f t="shared" si="3709"/>
        <v>0</v>
      </c>
      <c r="EM155">
        <f t="shared" si="3710"/>
        <v>0</v>
      </c>
      <c r="EN155">
        <f t="shared" si="3711"/>
        <v>0</v>
      </c>
      <c r="EO155">
        <f t="shared" si="3712"/>
        <v>0</v>
      </c>
      <c r="EP155">
        <f t="shared" si="3713"/>
        <v>0</v>
      </c>
      <c r="EQ155">
        <f t="shared" si="3714"/>
        <v>0</v>
      </c>
      <c r="ER155">
        <f t="shared" si="3715"/>
        <v>0</v>
      </c>
      <c r="ES155">
        <f t="shared" si="3716"/>
        <v>0</v>
      </c>
      <c r="ET155">
        <f t="shared" si="3717"/>
        <v>0</v>
      </c>
      <c r="EU155">
        <f t="shared" si="3718"/>
        <v>0</v>
      </c>
      <c r="EV155">
        <f t="shared" si="3719"/>
        <v>0</v>
      </c>
      <c r="EW155">
        <f t="shared" si="3720"/>
        <v>0</v>
      </c>
      <c r="EX155">
        <f t="shared" si="3721"/>
        <v>0</v>
      </c>
      <c r="EY155">
        <f t="shared" si="3722"/>
        <v>0</v>
      </c>
      <c r="EZ155">
        <f t="shared" si="3723"/>
        <v>0</v>
      </c>
      <c r="FA155">
        <f t="shared" si="3724"/>
        <v>0</v>
      </c>
      <c r="FB155">
        <f t="shared" si="3725"/>
        <v>0</v>
      </c>
      <c r="FC155">
        <f t="shared" si="3726"/>
        <v>0</v>
      </c>
      <c r="FD155">
        <f t="shared" si="3727"/>
        <v>0</v>
      </c>
      <c r="FE155">
        <f t="shared" si="3728"/>
        <v>0</v>
      </c>
      <c r="FF155">
        <f t="shared" si="3729"/>
        <v>0</v>
      </c>
      <c r="FG155">
        <f t="shared" si="3730"/>
        <v>0</v>
      </c>
      <c r="FH155">
        <f t="shared" si="3731"/>
        <v>0</v>
      </c>
      <c r="FI155">
        <f t="shared" si="3732"/>
        <v>0</v>
      </c>
      <c r="FJ155">
        <f t="shared" si="3733"/>
        <v>0</v>
      </c>
      <c r="FK155">
        <f t="shared" si="3734"/>
        <v>0</v>
      </c>
      <c r="FL155">
        <f t="shared" si="3735"/>
        <v>0</v>
      </c>
      <c r="FM155">
        <f t="shared" si="3736"/>
        <v>0</v>
      </c>
      <c r="FN155">
        <f t="shared" si="3737"/>
        <v>0</v>
      </c>
      <c r="FO155">
        <f t="shared" si="3738"/>
        <v>0</v>
      </c>
      <c r="FP155">
        <f t="shared" si="3739"/>
        <v>0</v>
      </c>
      <c r="FQ155">
        <f t="shared" si="3740"/>
        <v>0</v>
      </c>
      <c r="FR155">
        <f t="shared" si="3741"/>
        <v>0</v>
      </c>
      <c r="FS155">
        <f t="shared" si="3742"/>
        <v>0</v>
      </c>
      <c r="FT155">
        <f t="shared" si="3743"/>
        <v>0</v>
      </c>
      <c r="FU155">
        <f t="shared" si="3744"/>
        <v>0</v>
      </c>
      <c r="FV155">
        <f t="shared" si="3745"/>
        <v>0</v>
      </c>
      <c r="FW155">
        <f t="shared" si="3746"/>
        <v>0</v>
      </c>
      <c r="FX155">
        <f t="shared" si="3747"/>
        <v>0</v>
      </c>
      <c r="FY155">
        <f t="shared" si="3748"/>
        <v>0</v>
      </c>
      <c r="FZ155">
        <f t="shared" si="3749"/>
        <v>0</v>
      </c>
      <c r="GA155">
        <f t="shared" si="3750"/>
        <v>0</v>
      </c>
      <c r="GB155">
        <f t="shared" si="3751"/>
        <v>0</v>
      </c>
      <c r="GC155">
        <f t="shared" si="3752"/>
        <v>0</v>
      </c>
      <c r="GD155">
        <f t="shared" si="3753"/>
        <v>0</v>
      </c>
      <c r="GE155">
        <f t="shared" si="3754"/>
        <v>0</v>
      </c>
      <c r="GF155">
        <f t="shared" si="3755"/>
        <v>0</v>
      </c>
      <c r="GG155">
        <f t="shared" si="3756"/>
        <v>0</v>
      </c>
      <c r="GH155">
        <f t="shared" si="3757"/>
        <v>0</v>
      </c>
      <c r="GI155">
        <f t="shared" si="3758"/>
        <v>0</v>
      </c>
      <c r="GJ155">
        <f t="shared" si="3759"/>
        <v>0</v>
      </c>
      <c r="GK155">
        <f t="shared" si="3760"/>
        <v>0</v>
      </c>
      <c r="GL155">
        <f t="shared" si="3761"/>
        <v>0</v>
      </c>
      <c r="GM155">
        <f t="shared" si="3762"/>
        <v>0</v>
      </c>
      <c r="GN155">
        <f t="shared" si="3763"/>
        <v>0</v>
      </c>
      <c r="GO155">
        <f t="shared" si="3764"/>
        <v>0</v>
      </c>
      <c r="GP155">
        <f t="shared" si="3765"/>
        <v>0</v>
      </c>
      <c r="GQ155">
        <f t="shared" si="3766"/>
        <v>0</v>
      </c>
      <c r="GR155">
        <f t="shared" si="3767"/>
        <v>0</v>
      </c>
      <c r="GS155">
        <f t="shared" si="3768"/>
        <v>0</v>
      </c>
      <c r="GT155">
        <f t="shared" si="3769"/>
        <v>0</v>
      </c>
      <c r="GU155">
        <f t="shared" si="3770"/>
        <v>0</v>
      </c>
      <c r="GV155">
        <f t="shared" si="3771"/>
        <v>0</v>
      </c>
      <c r="GW155">
        <f t="shared" si="3772"/>
        <v>0</v>
      </c>
      <c r="GX155">
        <f t="shared" si="3773"/>
        <v>0</v>
      </c>
      <c r="GY155">
        <f t="shared" si="3774"/>
        <v>0</v>
      </c>
      <c r="GZ155">
        <f t="shared" si="3775"/>
        <v>0</v>
      </c>
      <c r="HA155">
        <f t="shared" si="3776"/>
        <v>0</v>
      </c>
      <c r="HB155" s="176" t="s">
        <v>269</v>
      </c>
      <c r="HC155" s="89">
        <f t="shared" si="3777"/>
        <v>333.72028830210706</v>
      </c>
      <c r="HD155" s="89">
        <f t="shared" si="3778"/>
        <v>58.944144452580048</v>
      </c>
      <c r="HE155" s="89">
        <f t="shared" si="3779"/>
        <v>148.77750021836482</v>
      </c>
      <c r="HF155" s="89">
        <f t="shared" si="3780"/>
        <v>0</v>
      </c>
      <c r="HH155" s="88">
        <f t="shared" si="3781"/>
        <v>541.44193297305196</v>
      </c>
      <c r="HI155" s="88">
        <f t="shared" si="3782"/>
        <v>49.592500072788276</v>
      </c>
      <c r="HK155">
        <f>IFERROR(VLOOKUP(_xlfn.NUMBERVALUE(MID(L155, SEARCH("!", L155)+1, SEARCH("+", L155)-SEARCH("!", L155)-1)), Rankings!$A$2:$BK$161, 63, FALSE),0)</f>
        <v>84.359792455066213</v>
      </c>
      <c r="HL155">
        <f>IFERROR(VLOOKUP(_xlfn.NUMBERVALUE(MID(M155, SEARCH("!", M155)+1, SEARCH("+", M155)-SEARCH("!", M155)-1)), Rankings!$A$2:$BK$161, 63, FALSE),0)</f>
        <v>79.378847829880058</v>
      </c>
      <c r="HM155">
        <f>IFERROR(VLOOKUP(_xlfn.NUMBERVALUE(MID(N155, SEARCH("!", N155)+1, SEARCH("+", N155)-SEARCH("!", N155)-1)), Rankings!$A$2:$BK$161, 63, FALSE),0)</f>
        <v>48.323747672949004</v>
      </c>
      <c r="HN155">
        <f>IFERROR(VLOOKUP(_xlfn.NUMBERVALUE(MID(O155, SEARCH("!", O155)+1, SEARCH("+", O155)-SEARCH("!", O155)-1)), Rankings!$A$2:$BK$161, 63, FALSE),0)</f>
        <v>42.240006875296153</v>
      </c>
      <c r="HO155">
        <f>IFERROR(VLOOKUP(_xlfn.NUMBERVALUE(MID(P155, SEARCH("!", P155)+1, SEARCH("+", P155)-SEARCH("!", P155)-1)), Rankings!$A$2:$BK$161, 63, FALSE),0)</f>
        <v>30.551582780926971</v>
      </c>
      <c r="HP155">
        <f>IFERROR(VLOOKUP(_xlfn.NUMBERVALUE(MID(Q155, SEARCH("!", Q155)+1, SEARCH("+", Q155)-SEARCH("!", Q155)-1)), Rankings!$A$2:$BK$161, 63, FALSE),0)</f>
        <v>77.505107152401649</v>
      </c>
      <c r="HQ155">
        <f>IFERROR(VLOOKUP(_xlfn.NUMBERVALUE(MID(R155, SEARCH("!", R155)+1, SEARCH("+", R155)-SEARCH("!", R155)-1)), Rankings!$A$2:$BK$161, 63, FALSE),0)</f>
        <v>41.345433525326584</v>
      </c>
      <c r="HR155">
        <f>IFERROR(VLOOKUP(_xlfn.NUMBERVALUE(MID(S155, SEARCH("!", S155)+1, SEARCH("+", S155)-SEARCH("!", S155)-1)), Rankings!$A$2:$BK$161, 63, FALSE),0)</f>
        <v>17.598710927253464</v>
      </c>
      <c r="HS155">
        <f>IFERROR(VLOOKUP(_xlfn.NUMBERVALUE(MID(T155, SEARCH("!", T155)+1, SEARCH("+", T155)-SEARCH("!", T155)-1)), Rankings!$A$2:$BK$161, 63, FALSE),0)</f>
        <v>44.152793191810147</v>
      </c>
      <c r="HT155">
        <f>IFERROR(VLOOKUP(_xlfn.NUMBERVALUE(MID(U155, SEARCH("!", U155)+1, SEARCH("+", U155)-SEARCH("!", U155)-1)), Rankings!$A$2:$BK$161, 63, FALSE),0)</f>
        <v>0</v>
      </c>
      <c r="HU155">
        <f>IFERROR(VLOOKUP(_xlfn.NUMBERVALUE(MID(V155, SEARCH("!", V155)+1, SEARCH("+", V155)-SEARCH("!", V155)-1)), Rankings!$A$2:$BK$161, 63, FALSE),0)</f>
        <v>75.985910562141697</v>
      </c>
      <c r="HV155">
        <f>IFERROR(VLOOKUP(_xlfn.NUMBERVALUE(MID(W155, SEARCH("!", W155)+1, SEARCH("+", W155)-SEARCH("!", W155)-1)), Rankings!$A$2:$BK$161, 63, FALSE),0)</f>
        <v>0</v>
      </c>
      <c r="HW155">
        <f>IFERROR(VLOOKUP(_xlfn.NUMBERVALUE(MID(X155, SEARCH("!", X155)+1, SEARCH("+", X155)-SEARCH("!", X155)-1)), Rankings!$A$2:$BK$161, 63, FALSE),0)</f>
        <v>0</v>
      </c>
      <c r="HX155">
        <f>IFERROR(VLOOKUP(_xlfn.NUMBERVALUE(MID(Y155, SEARCH("!", Y155)+1, SEARCH("+", Y155)-SEARCH("!", Y155)-1)), Rankings!$A$2:$BK$161, 63, FALSE),0)</f>
        <v>0</v>
      </c>
      <c r="HY155">
        <f>IFERROR(VLOOKUP(_xlfn.NUMBERVALUE(MID(Z155, SEARCH("!", Z155)+1, SEARCH("+", Z155)-SEARCH("!", Z155)-1)), Rankings!$A$2:$BK$161, 63, FALSE),0)</f>
        <v>0</v>
      </c>
      <c r="HZ155">
        <f>IFERROR(VLOOKUP(_xlfn.NUMBERVALUE(MID(AA155, SEARCH("!", AA155)+1, SEARCH("+", AA155)-SEARCH("!", AA155)-1)), Rankings!$A$2:$BK$161, 63, FALSE),0)</f>
        <v>0</v>
      </c>
      <c r="IA155">
        <f>IFERROR(VLOOKUP(_xlfn.NUMBERVALUE(MID(AB155, SEARCH("!", AB155)+1, SEARCH("+", AB155)-SEARCH("!", AB155)-1)), Rankings!$A$2:$BK$161, 63, FALSE),0)</f>
        <v>0</v>
      </c>
      <c r="IB155">
        <f>IFERROR(VLOOKUP(_xlfn.NUMBERVALUE(MID(AC155, SEARCH("!", AC155)+1, SEARCH("+", AC155)-SEARCH("!", AC155)-1)), Rankings!$A$2:$BK$161, 63, FALSE),0)</f>
        <v>0</v>
      </c>
      <c r="IC155">
        <f>IFERROR(VLOOKUP(_xlfn.NUMBERVALUE(MID(AD155, SEARCH("!", AD155)+1, SEARCH("+", AD155)-SEARCH("!", AD155)-1)), Rankings!$A$2:$BK$161, 63, FALSE),0)</f>
        <v>0</v>
      </c>
      <c r="ID155">
        <f>IFERROR(VLOOKUP(_xlfn.NUMBERVALUE(MID(AE155, SEARCH("!", AE155)+1, SEARCH("+", AE155)-SEARCH("!", AE155)-1)), Rankings!$A$2:$BK$161, 63, FALSE),0)</f>
        <v>0</v>
      </c>
      <c r="IE155">
        <f>IFERROR(VLOOKUP(_xlfn.NUMBERVALUE(MID(AF155, SEARCH("!", AF155)+1, SEARCH("+", AF155)-SEARCH("!", AF155)-1)), Rankings!$A$2:$BK$161, 63, FALSE),0)</f>
        <v>0</v>
      </c>
      <c r="IF155">
        <f>IFERROR(VLOOKUP(_xlfn.NUMBERVALUE(MID(AG155, SEARCH("!", AG155)+1, SEARCH("+", AG155)-SEARCH("!", AG155)-1)), Rankings!$A$2:$BK$161, 63, FALSE),0)</f>
        <v>0</v>
      </c>
      <c r="IG155">
        <f>IFERROR(VLOOKUP(_xlfn.NUMBERVALUE(MID(AH155, SEARCH("!", AH155)+1, SEARCH("+", AH155)-SEARCH("!", AH155)-1)), Rankings!$A$2:$BK$161, 63, FALSE),0)</f>
        <v>0</v>
      </c>
      <c r="IH155">
        <f>IFERROR(VLOOKUP(_xlfn.NUMBERVALUE(MID(AI155, SEARCH("!", AI155)+1, SEARCH("+", AI155)-SEARCH("!", AI155)-1)), Rankings!$A$2:$BK$161, 63, FALSE),0)</f>
        <v>0</v>
      </c>
      <c r="II155">
        <f>IFERROR(VLOOKUP(_xlfn.NUMBERVALUE(MID(AJ155, SEARCH("!", AJ155)+1, SEARCH("+", AJ155)-SEARCH("!", AJ155)-1)), Rankings!$A$2:$BK$161, 63, FALSE),0)</f>
        <v>0</v>
      </c>
      <c r="IJ155">
        <f>IFERROR(VLOOKUP(_xlfn.NUMBERVALUE(MID(AK155, SEARCH("!", AK155)+1, SEARCH("+", AK155)-SEARCH("!", AK155)-1)), Rankings!$A$2:$BK$161, 63, FALSE),0)</f>
        <v>0</v>
      </c>
      <c r="IK155">
        <f>IFERROR(VLOOKUP(_xlfn.NUMBERVALUE(MID(AL155, SEARCH("!", AL155)+1, SEARCH("+", AL155)-SEARCH("!", AL155)-1)), Rankings!$A$2:$BK$161, 63, FALSE),0)</f>
        <v>0</v>
      </c>
      <c r="IL155">
        <f>IFERROR(VLOOKUP(_xlfn.NUMBERVALUE(MID(AM155, SEARCH("!", AM155)+1, SEARCH("+", AM155)-SEARCH("!", AM155)-1)), Rankings!$A$2:$BK$161, 63, FALSE),0)</f>
        <v>0</v>
      </c>
      <c r="IM155">
        <f>IFERROR(VLOOKUP(_xlfn.NUMBERVALUE(MID(AN155, SEARCH("!", AN155)+1, SEARCH("+", AN155)-SEARCH("!", AN155)-1)), Rankings!$A$2:$BK$161, 63, FALSE),0)</f>
        <v>0</v>
      </c>
      <c r="IN155">
        <f>IFERROR(VLOOKUP(_xlfn.NUMBERVALUE(MID(AO155, SEARCH("!", AO155)+1, SEARCH("+", AO155)-SEARCH("!", AO155)-1)), Rankings!$A$2:$BK$161, 63, FALSE),0)</f>
        <v>0</v>
      </c>
      <c r="IO155">
        <f>IFERROR(VLOOKUP(_xlfn.NUMBERVALUE(MID(AP155, SEARCH("!", AP155)+1, SEARCH("+", AP155)-SEARCH("!", AP155)-1)), Rankings!$A$2:$BK$161, 63, FALSE),0)</f>
        <v>0</v>
      </c>
      <c r="IP155">
        <f>IFERROR(VLOOKUP(_xlfn.NUMBERVALUE(MID(AQ155, SEARCH("!", AQ155)+1, SEARCH("+", AQ155)-SEARCH("!", AQ155)-1)), Rankings!$A$2:$BK$161, 63, FALSE),0)</f>
        <v>0</v>
      </c>
      <c r="IQ155">
        <f>IFERROR(VLOOKUP(_xlfn.NUMBERVALUE(MID(AR155, SEARCH("!", AR155)+1, SEARCH("+", AR155)-SEARCH("!", AR155)-1)), Rankings!$A$2:$BK$161, 63, FALSE),0)</f>
        <v>0</v>
      </c>
      <c r="IR155">
        <f>IFERROR(VLOOKUP(_xlfn.NUMBERVALUE(MID(AS155, SEARCH("!", AS155)+1, SEARCH("+", AS155)-SEARCH("!", AS155)-1)), Rankings!$A$2:$BK$161, 63, FALSE),0)</f>
        <v>0</v>
      </c>
      <c r="IS155">
        <f>IFERROR(VLOOKUP(_xlfn.NUMBERVALUE(MID(AT155, SEARCH("!", AT155)+1, SEARCH("+", AT155)-SEARCH("!", AT155)-1)), Rankings!$A$2:$BK$161, 63, FALSE),0)</f>
        <v>0</v>
      </c>
      <c r="IT155">
        <f>IFERROR(VLOOKUP(_xlfn.NUMBERVALUE(MID(AU155, SEARCH("!", AU155)+1, SEARCH("+", AU155)-SEARCH("!", AU155)-1)), Rankings!$A$2:$BK$161, 63, FALSE),0)</f>
        <v>0</v>
      </c>
      <c r="IU155">
        <f>IFERROR(VLOOKUP(_xlfn.NUMBERVALUE(MID(AV155, SEARCH("!", AV155)+1, SEARCH("+", AV155)-SEARCH("!", AV155)-1)), Rankings!$A$2:$BK$161, 63, FALSE),0)</f>
        <v>0</v>
      </c>
      <c r="IV155">
        <f>IFERROR(VLOOKUP(_xlfn.NUMBERVALUE(MID(AW155, SEARCH("!", AW155)+1, SEARCH("+", AW155)-SEARCH("!", AW155)-1)), Rankings!$A$2:$BK$161, 63, FALSE),0)</f>
        <v>0</v>
      </c>
      <c r="IW155">
        <f>IFERROR(VLOOKUP(_xlfn.NUMBERVALUE(MID(AX155, SEARCH("!", AX155)+1, SEARCH("+", AX155)-SEARCH("!", AX155)-1)), Rankings!$A$2:$BK$161, 63, FALSE),0)</f>
        <v>0</v>
      </c>
      <c r="IX155">
        <f>IFERROR(VLOOKUP(_xlfn.NUMBERVALUE(MID(AY155, SEARCH("!", AY155)+1, SEARCH("+", AY155)-SEARCH("!", AY155)-1)), Rankings!$A$2:$BK$161, 63, FALSE),0)</f>
        <v>0</v>
      </c>
      <c r="IY155">
        <f>IFERROR(VLOOKUP(_xlfn.NUMBERVALUE(MID(AZ155, SEARCH("!", AZ155)+1, SEARCH("+", AZ155)-SEARCH("!", AZ155)-1)), Rankings!$A$2:$BK$161, 63, FALSE),0)</f>
        <v>0</v>
      </c>
      <c r="IZ155">
        <f>IFERROR(VLOOKUP(_xlfn.NUMBERVALUE(MID(BA155, SEARCH("!", BA155)+1, SEARCH("+", BA155)-SEARCH("!", BA155)-1)), Rankings!$A$2:$BK$161, 63, FALSE),0)</f>
        <v>0</v>
      </c>
      <c r="JA155">
        <f>IFERROR(VLOOKUP(_xlfn.NUMBERVALUE(MID(BB155, SEARCH("!", BB155)+1, SEARCH("+", BB155)-SEARCH("!", BB155)-1)), Rankings!$A$2:$BK$161, 63, FALSE),0)</f>
        <v>0</v>
      </c>
      <c r="JB155">
        <f>IFERROR(VLOOKUP(_xlfn.NUMBERVALUE(MID(BC155, SEARCH("!", BC155)+1, SEARCH("+", BC155)-SEARCH("!", BC155)-1)), Rankings!$A$2:$BK$161, 63, FALSE),0)</f>
        <v>0</v>
      </c>
      <c r="JC155">
        <f>IFERROR(VLOOKUP(_xlfn.NUMBERVALUE(MID(BD155, SEARCH("!", BD155)+1, SEARCH("+", BD155)-SEARCH("!", BD155)-1)), Rankings!$A$2:$BK$161, 63, FALSE),0)</f>
        <v>0</v>
      </c>
      <c r="JD155">
        <f>IFERROR(VLOOKUP(_xlfn.NUMBERVALUE(MID(BE155, SEARCH("!", BE155)+1, SEARCH("+", BE155)-SEARCH("!", BE155)-1)), Rankings!$A$2:$BK$161, 63, FALSE),0)</f>
        <v>0</v>
      </c>
      <c r="JE155">
        <f>IFERROR(VLOOKUP(_xlfn.NUMBERVALUE(MID(BF155, SEARCH("!", BF155)+1, SEARCH("+", BF155)-SEARCH("!", BF155)-1)), Rankings!$A$2:$BK$161, 63, FALSE),0)</f>
        <v>0</v>
      </c>
      <c r="JF155">
        <f>IFERROR(VLOOKUP(_xlfn.NUMBERVALUE(MID(BG155, SEARCH("!", BG155)+1, SEARCH("+", BG155)-SEARCH("!", BG155)-1)), Rankings!$A$2:$BK$161, 63, FALSE),0)</f>
        <v>0</v>
      </c>
      <c r="JG155">
        <f>IFERROR(VLOOKUP(_xlfn.NUMBERVALUE(MID(BH155, SEARCH("!", BH155)+1, SEARCH("+", BH155)-SEARCH("!", BH155)-1)), Rankings!$A$2:$BK$161, 63, FALSE),0)</f>
        <v>0</v>
      </c>
      <c r="JH155">
        <f>IFERROR(VLOOKUP(_xlfn.NUMBERVALUE(MID(BI155, SEARCH("!", BI155)+1, SEARCH("+", BI155)-SEARCH("!", BI155)-1)), Rankings!$A$2:$BK$161, 63, FALSE),0)</f>
        <v>0</v>
      </c>
      <c r="JI155">
        <f>IFERROR(VLOOKUP(_xlfn.NUMBERVALUE(MID(BJ155, SEARCH("!", BJ155)+1, SEARCH("+", BJ155)-SEARCH("!", BJ155)-1)), Rankings!$A$2:$BK$161, 63, FALSE),0)</f>
        <v>0</v>
      </c>
      <c r="JJ155">
        <f>IFERROR(VLOOKUP(_xlfn.NUMBERVALUE(MID(BK155, SEARCH("!", BK155)+1, SEARCH("+", BK155)-SEARCH("!", BK155)-1)), Rankings!$A$2:$BK$161, 63, FALSE),0)</f>
        <v>0</v>
      </c>
      <c r="JK155">
        <f>IFERROR(VLOOKUP(_xlfn.NUMBERVALUE(MID(BL155, SEARCH("!", BL155)+1, SEARCH("+", BL155)-SEARCH("!", BL155)-1)), Rankings!$A$2:$BK$161, 63, FALSE),0)</f>
        <v>0</v>
      </c>
      <c r="JL155">
        <f>IFERROR(VLOOKUP(_xlfn.NUMBERVALUE(MID(BM155, SEARCH("!", BM155)+1, SEARCH("+", BM155)-SEARCH("!", BM155)-1)), Rankings!$A$2:$BK$161, 63, FALSE),0)</f>
        <v>0</v>
      </c>
      <c r="JM155">
        <f>IFERROR(VLOOKUP(_xlfn.NUMBERVALUE(MID(BN155, SEARCH("!", BN155)+1, SEARCH("+", BN155)-SEARCH("!", BN155)-1)), Rankings!$A$2:$BK$161, 63, FALSE),0)</f>
        <v>0</v>
      </c>
      <c r="JN155">
        <f>IFERROR(VLOOKUP(_xlfn.NUMBERVALUE(MID(BO155, SEARCH("!", BO155)+1, SEARCH("+", BO155)-SEARCH("!", BO155)-1)), Rankings!$A$2:$BK$161, 63, FALSE),0)</f>
        <v>0</v>
      </c>
      <c r="JO155">
        <f>IFERROR(VLOOKUP(_xlfn.NUMBERVALUE(MID(BP155, SEARCH("!", BP155)+1, SEARCH("+", BP155)-SEARCH("!", BP155)-1)), Rankings!$A$2:$BK$161, 63, FALSE),0)</f>
        <v>0</v>
      </c>
      <c r="JP155">
        <f>IFERROR(VLOOKUP(_xlfn.NUMBERVALUE(MID(BQ155, SEARCH("!", BQ155)+1, SEARCH("+", BQ155)-SEARCH("!", BQ155)-1)), Rankings!$A$2:$BK$161, 63, FALSE),0)</f>
        <v>0</v>
      </c>
      <c r="JQ155">
        <f>IFERROR(VLOOKUP(_xlfn.NUMBERVALUE(MID(BR155, SEARCH("!", BR155)+1, SEARCH("+", BR155)-SEARCH("!", BR155)-1)), Rankings!$A$2:$BK$161, 63, FALSE),0)</f>
        <v>0</v>
      </c>
      <c r="JR155">
        <f>IFERROR(VLOOKUP(_xlfn.NUMBERVALUE(MID(BS155, SEARCH("!", BS155)+1, SEARCH("+", BS155)-SEARCH("!", BS155)-1)), Rankings!$A$2:$BK$161, 63, FALSE),0)</f>
        <v>0</v>
      </c>
      <c r="JS155">
        <f>IFERROR(VLOOKUP(_xlfn.NUMBERVALUE(MID(BT155, SEARCH("!", BT155)+1, SEARCH("+", BT155)-SEARCH("!", BT155)-1)), Rankings!$A$2:$BK$161, 63, FALSE),0)</f>
        <v>0</v>
      </c>
      <c r="JT155">
        <f>IFERROR(VLOOKUP(_xlfn.NUMBERVALUE(MID(BU155, SEARCH("!", BU155)+1, SEARCH("+", BU155)-SEARCH("!", BU155)-1)), Rankings!$A$2:$BK$161, 63, FALSE),0)</f>
        <v>0</v>
      </c>
      <c r="JU155">
        <f>IFERROR(VLOOKUP(_xlfn.NUMBERVALUE(MID(BV155, SEARCH("!", BV155)+1, SEARCH("+", BV155)-SEARCH("!", BV155)-1)), Rankings!$A$2:$BK$161, 63, FALSE),0)</f>
        <v>0</v>
      </c>
      <c r="JV155">
        <f>IFERROR(VLOOKUP(_xlfn.NUMBERVALUE(MID(BW155, SEARCH("!", BW155)+1, SEARCH("+", BW155)-SEARCH("!", BW155)-1)), Rankings!$A$2:$BK$161, 63, FALSE),0)</f>
        <v>0</v>
      </c>
      <c r="JW155">
        <f>IFERROR(VLOOKUP(_xlfn.NUMBERVALUE(MID(BX155, SEARCH("!", BX155)+1, SEARCH("+", BX155)-SEARCH("!", BX155)-1)), Rankings!$A$2:$BK$161, 63, FALSE),0)</f>
        <v>0</v>
      </c>
      <c r="JX155">
        <f>IFERROR(VLOOKUP(_xlfn.NUMBERVALUE(MID(BY155, SEARCH("!", BY155)+1, SEARCH("+", BY155)-SEARCH("!", BY155)-1)), Rankings!$A$2:$BK$161, 63, FALSE),0)</f>
        <v>0</v>
      </c>
      <c r="JY155">
        <f>IFERROR(VLOOKUP(_xlfn.NUMBERVALUE(MID(BZ155, SEARCH("!", BZ155)+1, SEARCH("+", BZ155)-SEARCH("!", BZ155)-1)), Rankings!$A$2:$BK$161, 63, FALSE),0)</f>
        <v>0</v>
      </c>
      <c r="JZ155">
        <f>IFERROR(VLOOKUP(_xlfn.NUMBERVALUE(MID(CA155, SEARCH("!", CA155)+1, SEARCH("+", CA155)-SEARCH("!", CA155)-1)), Rankings!$A$2:$BK$161, 63, FALSE),0)</f>
        <v>0</v>
      </c>
      <c r="KA155">
        <f>IFERROR(VLOOKUP(_xlfn.NUMBERVALUE(MID(CB155, SEARCH("!", CB155)+1, SEARCH("+", CB155)-SEARCH("!", CB155)-1)), Rankings!$A$2:$BK$161, 63, FALSE),0)</f>
        <v>0</v>
      </c>
      <c r="KB155">
        <f>IFERROR(VLOOKUP(_xlfn.NUMBERVALUE(MID(CC155, SEARCH("!", CC155)+1, SEARCH("+", CC155)-SEARCH("!", CC155)-1)), Rankings!$A$2:$BK$161, 63, FALSE),0)</f>
        <v>0</v>
      </c>
      <c r="KC155">
        <f>IFERROR(VLOOKUP(_xlfn.NUMBERVALUE(MID(CD155, SEARCH("!", CD155)+1, SEARCH("+", CD155)-SEARCH("!", CD155)-1)), Rankings!$A$2:$BK$161, 63, FALSE),0)</f>
        <v>0</v>
      </c>
      <c r="KD155">
        <f>IFERROR(VLOOKUP(_xlfn.NUMBERVALUE(MID(CE155, SEARCH("!", CE155)+1, SEARCH("+", CE155)-SEARCH("!", CE155)-1)), Rankings!$A$2:$BK$161, 63, FALSE),0)</f>
        <v>0</v>
      </c>
      <c r="KE155">
        <f>IFERROR(VLOOKUP(_xlfn.NUMBERVALUE(MID(CF155, SEARCH("!", CF155)+1, SEARCH("+", CF155)-SEARCH("!", CF155)-1)), Rankings!$A$2:$BK$161, 63, FALSE),0)</f>
        <v>0</v>
      </c>
      <c r="KF155">
        <f>IFERROR(VLOOKUP(_xlfn.NUMBERVALUE(MID(CG155, SEARCH("!", CG155)+1, SEARCH("+", CG155)-SEARCH("!", CG155)-1)), Rankings!$A$2:$BK$161, 63, FALSE),0)</f>
        <v>0</v>
      </c>
      <c r="KG155">
        <f>IFERROR(VLOOKUP(_xlfn.NUMBERVALUE(MID(CH155, SEARCH("!", CH155)+1, SEARCH("+", CH155)-SEARCH("!", CH155)-1)), Rankings!$A$2:$BK$161, 63, FALSE),0)</f>
        <v>0</v>
      </c>
      <c r="KH155">
        <f>IFERROR(VLOOKUP(_xlfn.NUMBERVALUE(MID(CI155, SEARCH("!", CI155)+1, SEARCH("+", CI155)-SEARCH("!", CI155)-1)), Rankings!$A$2:$BK$161, 63, FALSE),0)</f>
        <v>0</v>
      </c>
      <c r="KI155">
        <f>IFERROR(VLOOKUP(_xlfn.NUMBERVALUE(MID(CJ155, SEARCH("!", CJ155)+1, SEARCH("+", CJ155)-SEARCH("!", CJ155)-1)), Rankings!$A$2:$BK$161, 63, FALSE),0)</f>
        <v>0</v>
      </c>
      <c r="KJ155">
        <f>IFERROR(VLOOKUP(_xlfn.NUMBERVALUE(MID(CK155, SEARCH("!", CK155)+1, SEARCH("+", CK155)-SEARCH("!", CK155)-1)), Rankings!$A$2:$BK$161, 63, FALSE),0)</f>
        <v>0</v>
      </c>
      <c r="KK155">
        <f>IFERROR(VLOOKUP(_xlfn.NUMBERVALUE(MID(CL155, SEARCH("!", CL155)+1, SEARCH("+", CL155)-SEARCH("!", CL155)-1)), Rankings!$A$2:$BK$161, 63, FALSE),0)</f>
        <v>0</v>
      </c>
      <c r="KL155">
        <f>IFERROR(VLOOKUP(_xlfn.NUMBERVALUE(MID(CM155, SEARCH("!", CM155)+1, SEARCH("+", CM155)-SEARCH("!", CM155)-1)), Rankings!$A$2:$BK$161, 63, FALSE),0)</f>
        <v>0</v>
      </c>
      <c r="KM155">
        <f>IFERROR(VLOOKUP(_xlfn.NUMBERVALUE(MID(CN155, SEARCH("!", CN155)+1, SEARCH("+", CN155)-SEARCH("!", CN155)-1)), Rankings!$A$2:$BK$161, 63, FALSE),0)</f>
        <v>0</v>
      </c>
      <c r="KN155">
        <f>IFERROR(VLOOKUP(_xlfn.NUMBERVALUE(MID(CO155, SEARCH("!", CO155)+1, SEARCH("+", CO155)-SEARCH("!", CO155)-1)), Rankings!$A$2:$BK$161, 63, FALSE),0)</f>
        <v>0</v>
      </c>
      <c r="KO155">
        <f>IFERROR(VLOOKUP(_xlfn.NUMBERVALUE(MID(CP155, SEARCH("!", CP155)+1, SEARCH("+", CP155)-SEARCH("!", CP155)-1)), Rankings!$A$2:$BK$161, 63, FALSE),0)</f>
        <v>0</v>
      </c>
      <c r="KP155">
        <f>IFERROR(VLOOKUP(_xlfn.NUMBERVALUE(MID(CQ155, SEARCH("!", CQ155)+1, SEARCH("+", CQ155)-SEARCH("!", CQ155)-1)), Rankings!$A$2:$BK$161, 63, FALSE),0)</f>
        <v>0</v>
      </c>
      <c r="KQ155">
        <f>IFERROR(VLOOKUP(_xlfn.NUMBERVALUE(MID(CR155, SEARCH("!", CR155)+1, SEARCH("+", CR155)-SEARCH("!", CR155)-1)), Rankings!$A$2:$BK$161, 63, FALSE),0)</f>
        <v>0</v>
      </c>
      <c r="KS155" s="4">
        <f t="shared" si="3783"/>
        <v>116</v>
      </c>
      <c r="KT155" s="4">
        <f t="shared" si="3784"/>
        <v>69</v>
      </c>
      <c r="KU155" s="4">
        <f t="shared" si="3785"/>
        <v>93</v>
      </c>
      <c r="KV155" s="4">
        <f t="shared" si="3786"/>
        <v>0</v>
      </c>
      <c r="KY155" s="4">
        <f t="shared" si="3787"/>
        <v>278</v>
      </c>
      <c r="KZ155" s="4"/>
      <c r="LB155">
        <f t="shared" si="3788"/>
        <v>35</v>
      </c>
      <c r="LC155">
        <f t="shared" si="3789"/>
        <v>18</v>
      </c>
      <c r="LD155">
        <f t="shared" si="3790"/>
        <v>24</v>
      </c>
      <c r="LE155">
        <f t="shared" si="3791"/>
        <v>24</v>
      </c>
      <c r="LF155">
        <f t="shared" si="3792"/>
        <v>49</v>
      </c>
      <c r="LG155">
        <f t="shared" si="3793"/>
        <v>17</v>
      </c>
      <c r="LH155">
        <f t="shared" si="3794"/>
        <v>26</v>
      </c>
      <c r="LI155">
        <f t="shared" si="3795"/>
        <v>43</v>
      </c>
      <c r="LJ155">
        <f t="shared" si="3796"/>
        <v>22</v>
      </c>
      <c r="LK155">
        <f t="shared" si="3797"/>
        <v>0</v>
      </c>
      <c r="LL155">
        <f t="shared" si="3798"/>
        <v>20</v>
      </c>
      <c r="LM155">
        <f t="shared" si="3799"/>
        <v>0</v>
      </c>
      <c r="LN155">
        <f t="shared" si="3800"/>
        <v>0</v>
      </c>
      <c r="LO155">
        <f t="shared" si="3801"/>
        <v>0</v>
      </c>
      <c r="LP155">
        <f t="shared" si="3802"/>
        <v>0</v>
      </c>
      <c r="LQ155">
        <f t="shared" si="3803"/>
        <v>0</v>
      </c>
      <c r="LR155">
        <f t="shared" si="3804"/>
        <v>0</v>
      </c>
      <c r="LS155">
        <f t="shared" si="3805"/>
        <v>0</v>
      </c>
      <c r="LT155">
        <f t="shared" si="3806"/>
        <v>0</v>
      </c>
      <c r="LU155">
        <f t="shared" si="3807"/>
        <v>0</v>
      </c>
      <c r="LV155">
        <f t="shared" si="3808"/>
        <v>0</v>
      </c>
      <c r="LW155">
        <f t="shared" si="3809"/>
        <v>0</v>
      </c>
      <c r="LX155">
        <f t="shared" si="3810"/>
        <v>0</v>
      </c>
      <c r="LY155">
        <f t="shared" si="3811"/>
        <v>0</v>
      </c>
      <c r="LZ155">
        <f t="shared" si="3812"/>
        <v>0</v>
      </c>
      <c r="MA155">
        <f t="shared" si="3813"/>
        <v>0</v>
      </c>
      <c r="MB155">
        <f t="shared" si="3814"/>
        <v>0</v>
      </c>
      <c r="MC155">
        <f t="shared" si="3815"/>
        <v>0</v>
      </c>
      <c r="MD155">
        <f t="shared" si="3816"/>
        <v>0</v>
      </c>
      <c r="ME155">
        <f t="shared" si="3817"/>
        <v>0</v>
      </c>
      <c r="MF155">
        <f t="shared" si="3818"/>
        <v>0</v>
      </c>
      <c r="MG155">
        <f t="shared" si="3819"/>
        <v>0</v>
      </c>
      <c r="MH155">
        <f t="shared" si="3820"/>
        <v>0</v>
      </c>
      <c r="MI155">
        <f t="shared" si="3821"/>
        <v>0</v>
      </c>
      <c r="MJ155">
        <f t="shared" si="3822"/>
        <v>0</v>
      </c>
      <c r="MK155">
        <f t="shared" si="3823"/>
        <v>0</v>
      </c>
      <c r="ML155">
        <f t="shared" si="3824"/>
        <v>0</v>
      </c>
      <c r="MM155">
        <f t="shared" si="3825"/>
        <v>0</v>
      </c>
      <c r="MN155">
        <f t="shared" si="3826"/>
        <v>0</v>
      </c>
      <c r="MO155">
        <f t="shared" si="3827"/>
        <v>0</v>
      </c>
      <c r="MP155">
        <f t="shared" si="3828"/>
        <v>0</v>
      </c>
      <c r="MQ155">
        <f t="shared" si="3829"/>
        <v>0</v>
      </c>
      <c r="MR155">
        <f t="shared" si="3830"/>
        <v>0</v>
      </c>
      <c r="MS155">
        <f t="shared" si="3831"/>
        <v>0</v>
      </c>
      <c r="MT155">
        <f t="shared" si="3832"/>
        <v>0</v>
      </c>
      <c r="MU155">
        <f t="shared" si="3833"/>
        <v>0</v>
      </c>
      <c r="MV155">
        <f t="shared" si="3834"/>
        <v>0</v>
      </c>
      <c r="MW155">
        <f t="shared" si="3835"/>
        <v>0</v>
      </c>
      <c r="MX155">
        <f t="shared" si="3836"/>
        <v>0</v>
      </c>
      <c r="MY155">
        <f t="shared" si="3837"/>
        <v>0</v>
      </c>
      <c r="MZ155">
        <f t="shared" si="3838"/>
        <v>0</v>
      </c>
      <c r="NA155">
        <f t="shared" si="3839"/>
        <v>0</v>
      </c>
      <c r="NB155">
        <f t="shared" si="3840"/>
        <v>0</v>
      </c>
      <c r="NC155">
        <f t="shared" si="3841"/>
        <v>0</v>
      </c>
      <c r="ND155">
        <f t="shared" si="3842"/>
        <v>0</v>
      </c>
      <c r="NE155">
        <f t="shared" si="3843"/>
        <v>0</v>
      </c>
      <c r="NF155">
        <f t="shared" si="3844"/>
        <v>0</v>
      </c>
      <c r="NG155">
        <f t="shared" si="3845"/>
        <v>0</v>
      </c>
      <c r="NH155">
        <f t="shared" si="3846"/>
        <v>0</v>
      </c>
      <c r="NI155">
        <f t="shared" si="3847"/>
        <v>0</v>
      </c>
      <c r="NJ155">
        <f t="shared" si="3848"/>
        <v>0</v>
      </c>
      <c r="NK155">
        <f t="shared" si="3849"/>
        <v>0</v>
      </c>
      <c r="NL155">
        <f t="shared" si="3850"/>
        <v>0</v>
      </c>
      <c r="NM155">
        <f t="shared" si="3851"/>
        <v>0</v>
      </c>
      <c r="NN155">
        <f t="shared" si="3852"/>
        <v>0</v>
      </c>
      <c r="NO155">
        <f t="shared" si="3853"/>
        <v>0</v>
      </c>
      <c r="NP155">
        <f t="shared" si="3854"/>
        <v>0</v>
      </c>
      <c r="NQ155">
        <f t="shared" si="3855"/>
        <v>0</v>
      </c>
      <c r="NR155">
        <f t="shared" si="3856"/>
        <v>0</v>
      </c>
      <c r="NS155">
        <f t="shared" si="3857"/>
        <v>0</v>
      </c>
      <c r="NT155">
        <f t="shared" si="3858"/>
        <v>0</v>
      </c>
      <c r="NU155">
        <f t="shared" si="3859"/>
        <v>0</v>
      </c>
      <c r="NV155">
        <f t="shared" si="3860"/>
        <v>0</v>
      </c>
      <c r="NW155">
        <f t="shared" si="3861"/>
        <v>0</v>
      </c>
      <c r="NX155">
        <f t="shared" si="3862"/>
        <v>0</v>
      </c>
      <c r="NY155">
        <f t="shared" si="3863"/>
        <v>0</v>
      </c>
      <c r="NZ155">
        <f t="shared" si="3864"/>
        <v>0</v>
      </c>
      <c r="OA155">
        <f t="shared" si="3865"/>
        <v>0</v>
      </c>
      <c r="OB155">
        <f t="shared" si="3866"/>
        <v>0</v>
      </c>
      <c r="OC155">
        <f t="shared" si="3867"/>
        <v>0</v>
      </c>
      <c r="OD155">
        <f t="shared" si="3868"/>
        <v>0</v>
      </c>
      <c r="OE155">
        <f t="shared" si="3869"/>
        <v>0</v>
      </c>
      <c r="OF155">
        <f t="shared" si="3870"/>
        <v>0</v>
      </c>
      <c r="OG155">
        <f t="shared" si="3871"/>
        <v>0</v>
      </c>
      <c r="OH155">
        <f t="shared" si="3872"/>
        <v>0</v>
      </c>
      <c r="OJ155" s="4">
        <f t="shared" si="3873"/>
        <v>296</v>
      </c>
      <c r="OK155" s="4">
        <f t="shared" si="3874"/>
        <v>75</v>
      </c>
      <c r="OL155" s="4">
        <f t="shared" si="3875"/>
        <v>119</v>
      </c>
      <c r="OM155" s="4">
        <f t="shared" si="3876"/>
        <v>0</v>
      </c>
      <c r="OP155" s="4">
        <f t="shared" si="3877"/>
        <v>490</v>
      </c>
      <c r="OQ155" s="4"/>
      <c r="OS155">
        <f t="shared" si="3878"/>
        <v>54</v>
      </c>
      <c r="OT155">
        <f t="shared" si="3879"/>
        <v>80</v>
      </c>
      <c r="OU155">
        <f t="shared" si="3880"/>
        <v>69</v>
      </c>
      <c r="OV155">
        <f t="shared" si="3881"/>
        <v>38</v>
      </c>
      <c r="OW155">
        <f t="shared" si="3882"/>
        <v>40</v>
      </c>
      <c r="OX155">
        <f t="shared" si="3883"/>
        <v>49</v>
      </c>
      <c r="OY155">
        <f t="shared" si="3884"/>
        <v>43</v>
      </c>
      <c r="OZ155">
        <f t="shared" si="3885"/>
        <v>32</v>
      </c>
      <c r="PA155">
        <f t="shared" si="3886"/>
        <v>44</v>
      </c>
      <c r="PB155">
        <f t="shared" si="3887"/>
        <v>0</v>
      </c>
      <c r="PC155">
        <f t="shared" si="3888"/>
        <v>41</v>
      </c>
      <c r="PD155">
        <f t="shared" si="3889"/>
        <v>0</v>
      </c>
      <c r="PE155">
        <f t="shared" si="3890"/>
        <v>0</v>
      </c>
      <c r="PF155">
        <f t="shared" si="3891"/>
        <v>0</v>
      </c>
      <c r="PG155">
        <f t="shared" si="3892"/>
        <v>0</v>
      </c>
      <c r="PH155">
        <f t="shared" si="3893"/>
        <v>0</v>
      </c>
      <c r="PI155">
        <f t="shared" si="3894"/>
        <v>0</v>
      </c>
      <c r="PJ155">
        <f t="shared" si="3895"/>
        <v>0</v>
      </c>
      <c r="PK155">
        <f t="shared" si="3896"/>
        <v>0</v>
      </c>
      <c r="PL155">
        <f t="shared" si="3897"/>
        <v>0</v>
      </c>
      <c r="PM155">
        <f t="shared" si="3898"/>
        <v>0</v>
      </c>
      <c r="PN155">
        <f t="shared" si="3899"/>
        <v>0</v>
      </c>
      <c r="PO155">
        <f t="shared" si="3900"/>
        <v>0</v>
      </c>
      <c r="PP155">
        <f t="shared" si="3901"/>
        <v>0</v>
      </c>
      <c r="PQ155">
        <f t="shared" si="3902"/>
        <v>0</v>
      </c>
      <c r="PR155">
        <f t="shared" si="3903"/>
        <v>0</v>
      </c>
      <c r="PS155">
        <f t="shared" si="3904"/>
        <v>0</v>
      </c>
      <c r="PT155">
        <f t="shared" si="3905"/>
        <v>0</v>
      </c>
      <c r="PU155">
        <f t="shared" si="3906"/>
        <v>0</v>
      </c>
      <c r="PV155">
        <f t="shared" si="3907"/>
        <v>0</v>
      </c>
      <c r="PW155">
        <f t="shared" si="3908"/>
        <v>0</v>
      </c>
      <c r="PX155">
        <f t="shared" si="3909"/>
        <v>0</v>
      </c>
      <c r="PY155">
        <f t="shared" si="3910"/>
        <v>0</v>
      </c>
      <c r="PZ155">
        <f t="shared" si="3911"/>
        <v>0</v>
      </c>
      <c r="QA155">
        <f t="shared" si="3912"/>
        <v>0</v>
      </c>
      <c r="QB155">
        <f t="shared" si="3913"/>
        <v>0</v>
      </c>
      <c r="QC155">
        <f t="shared" si="3914"/>
        <v>0</v>
      </c>
      <c r="QD155">
        <f t="shared" si="3915"/>
        <v>0</v>
      </c>
      <c r="QE155">
        <f t="shared" si="3916"/>
        <v>0</v>
      </c>
      <c r="QF155">
        <f t="shared" si="3917"/>
        <v>0</v>
      </c>
      <c r="QG155">
        <f t="shared" si="3918"/>
        <v>0</v>
      </c>
      <c r="QH155">
        <f t="shared" si="3919"/>
        <v>0</v>
      </c>
      <c r="QI155">
        <f t="shared" si="3920"/>
        <v>0</v>
      </c>
      <c r="QJ155">
        <f t="shared" si="3921"/>
        <v>0</v>
      </c>
      <c r="QK155">
        <f t="shared" si="3922"/>
        <v>0</v>
      </c>
      <c r="QL155">
        <f t="shared" si="3923"/>
        <v>0</v>
      </c>
      <c r="QM155">
        <f t="shared" si="3924"/>
        <v>0</v>
      </c>
      <c r="QN155">
        <f t="shared" si="3925"/>
        <v>0</v>
      </c>
      <c r="QO155">
        <f t="shared" si="3926"/>
        <v>0</v>
      </c>
      <c r="QP155">
        <f t="shared" si="3927"/>
        <v>0</v>
      </c>
      <c r="QQ155">
        <f t="shared" si="3928"/>
        <v>0</v>
      </c>
      <c r="QR155">
        <f t="shared" si="3929"/>
        <v>0</v>
      </c>
      <c r="QS155">
        <f t="shared" si="3930"/>
        <v>0</v>
      </c>
      <c r="QT155">
        <f t="shared" si="3931"/>
        <v>0</v>
      </c>
      <c r="QU155">
        <f t="shared" si="3932"/>
        <v>0</v>
      </c>
      <c r="QV155">
        <f t="shared" si="3933"/>
        <v>0</v>
      </c>
      <c r="QW155">
        <f t="shared" si="3934"/>
        <v>0</v>
      </c>
      <c r="QX155">
        <f t="shared" si="3935"/>
        <v>0</v>
      </c>
      <c r="QY155">
        <f t="shared" si="3936"/>
        <v>0</v>
      </c>
      <c r="QZ155">
        <f t="shared" si="3937"/>
        <v>0</v>
      </c>
      <c r="RA155">
        <f t="shared" si="3938"/>
        <v>0</v>
      </c>
      <c r="RB155">
        <f t="shared" si="3939"/>
        <v>0</v>
      </c>
      <c r="RC155">
        <f t="shared" si="3940"/>
        <v>0</v>
      </c>
      <c r="RD155">
        <f t="shared" si="3941"/>
        <v>0</v>
      </c>
      <c r="RE155">
        <f t="shared" si="3942"/>
        <v>0</v>
      </c>
      <c r="RF155">
        <f t="shared" si="3943"/>
        <v>0</v>
      </c>
      <c r="RG155">
        <f t="shared" si="3944"/>
        <v>0</v>
      </c>
      <c r="RH155">
        <f t="shared" si="3945"/>
        <v>0</v>
      </c>
      <c r="RI155">
        <f t="shared" si="3946"/>
        <v>0</v>
      </c>
      <c r="RJ155">
        <f t="shared" si="3947"/>
        <v>0</v>
      </c>
      <c r="RK155">
        <f t="shared" si="3948"/>
        <v>0</v>
      </c>
      <c r="RL155">
        <f t="shared" si="3949"/>
        <v>0</v>
      </c>
      <c r="RM155">
        <f t="shared" si="3950"/>
        <v>0</v>
      </c>
      <c r="RN155">
        <f t="shared" si="3951"/>
        <v>0</v>
      </c>
      <c r="RO155">
        <f t="shared" si="3952"/>
        <v>0</v>
      </c>
      <c r="RP155">
        <f t="shared" si="3953"/>
        <v>0</v>
      </c>
      <c r="RQ155">
        <f t="shared" si="3954"/>
        <v>0</v>
      </c>
      <c r="RR155">
        <f t="shared" si="3955"/>
        <v>0</v>
      </c>
      <c r="RS155">
        <f t="shared" si="3956"/>
        <v>0</v>
      </c>
      <c r="RT155">
        <f t="shared" si="3957"/>
        <v>0</v>
      </c>
      <c r="RU155">
        <f t="shared" si="3958"/>
        <v>0</v>
      </c>
      <c r="RV155">
        <f t="shared" si="3959"/>
        <v>0</v>
      </c>
      <c r="RW155">
        <f t="shared" si="3960"/>
        <v>0</v>
      </c>
      <c r="RX155">
        <f t="shared" si="3961"/>
        <v>0</v>
      </c>
      <c r="RY155">
        <f t="shared" si="3962"/>
        <v>0</v>
      </c>
      <c r="SA155" s="4">
        <f t="shared" si="3963"/>
        <v>17.670000000000002</v>
      </c>
      <c r="SB155" s="4">
        <f t="shared" si="3964"/>
        <v>10.370000000000001</v>
      </c>
      <c r="SC155" s="4">
        <f t="shared" si="3965"/>
        <v>10.76</v>
      </c>
      <c r="SD155" s="4">
        <f t="shared" si="3966"/>
        <v>0</v>
      </c>
      <c r="SF155" s="4">
        <f t="shared" si="3967"/>
        <v>38.800000000000004</v>
      </c>
      <c r="SI155">
        <f t="shared" si="3968"/>
        <v>3</v>
      </c>
      <c r="SJ155">
        <f t="shared" si="3969"/>
        <v>4.5</v>
      </c>
      <c r="SK155">
        <f t="shared" si="3970"/>
        <v>3.67</v>
      </c>
      <c r="SL155">
        <f t="shared" si="3971"/>
        <v>3.67</v>
      </c>
      <c r="SM155">
        <f t="shared" si="3972"/>
        <v>4.09</v>
      </c>
      <c r="SN155">
        <f t="shared" si="3973"/>
        <v>2.5</v>
      </c>
      <c r="SO155">
        <f t="shared" si="3974"/>
        <v>4.8</v>
      </c>
      <c r="SP155">
        <f t="shared" si="3975"/>
        <v>5.57</v>
      </c>
      <c r="SQ155">
        <f t="shared" si="3976"/>
        <v>4</v>
      </c>
      <c r="SR155" t="str">
        <f t="shared" si="3977"/>
        <v>0</v>
      </c>
      <c r="SS155">
        <f t="shared" si="3978"/>
        <v>3</v>
      </c>
      <c r="ST155" t="str">
        <f t="shared" si="3979"/>
        <v>0</v>
      </c>
      <c r="SU155" t="str">
        <f t="shared" si="3980"/>
        <v>0</v>
      </c>
      <c r="SV155" t="str">
        <f t="shared" si="3981"/>
        <v>0</v>
      </c>
      <c r="SW155" t="str">
        <f t="shared" si="3982"/>
        <v>0</v>
      </c>
      <c r="SX155" t="str">
        <f t="shared" si="3983"/>
        <v>0</v>
      </c>
      <c r="SY155" t="str">
        <f t="shared" si="3984"/>
        <v>0</v>
      </c>
      <c r="SZ155" t="str">
        <f t="shared" si="3985"/>
        <v>0</v>
      </c>
      <c r="TA155" t="str">
        <f t="shared" si="3986"/>
        <v>0</v>
      </c>
      <c r="TB155" t="str">
        <f t="shared" si="3987"/>
        <v>0</v>
      </c>
      <c r="TC155" t="str">
        <f t="shared" si="3988"/>
        <v>0</v>
      </c>
      <c r="TD155" t="str">
        <f t="shared" si="3989"/>
        <v>0</v>
      </c>
      <c r="TE155" t="str">
        <f t="shared" si="3990"/>
        <v>0</v>
      </c>
      <c r="TF155" t="str">
        <f t="shared" si="3991"/>
        <v>0</v>
      </c>
      <c r="TG155" t="str">
        <f t="shared" si="3992"/>
        <v>0</v>
      </c>
      <c r="TH155" t="str">
        <f t="shared" si="3993"/>
        <v>0</v>
      </c>
      <c r="TI155" t="str">
        <f t="shared" si="3994"/>
        <v>0</v>
      </c>
      <c r="TJ155" t="str">
        <f t="shared" si="3995"/>
        <v>0</v>
      </c>
      <c r="TK155" t="str">
        <f t="shared" si="3996"/>
        <v>0</v>
      </c>
      <c r="TL155" t="str">
        <f t="shared" si="3997"/>
        <v>0</v>
      </c>
      <c r="TM155" t="str">
        <f t="shared" si="3998"/>
        <v>0</v>
      </c>
      <c r="TN155" t="str">
        <f t="shared" si="3999"/>
        <v>0</v>
      </c>
      <c r="TO155" t="str">
        <f t="shared" si="4000"/>
        <v>0</v>
      </c>
      <c r="TP155" t="str">
        <f t="shared" si="4001"/>
        <v>0</v>
      </c>
      <c r="TQ155" t="str">
        <f t="shared" si="4002"/>
        <v>0</v>
      </c>
      <c r="TR155" t="str">
        <f t="shared" si="4003"/>
        <v>0</v>
      </c>
      <c r="TS155" t="str">
        <f t="shared" si="4004"/>
        <v>0</v>
      </c>
      <c r="TT155" t="str">
        <f t="shared" si="4005"/>
        <v>0</v>
      </c>
      <c r="TU155" t="str">
        <f t="shared" si="4006"/>
        <v>0</v>
      </c>
      <c r="TV155" t="str">
        <f t="shared" si="4007"/>
        <v>0</v>
      </c>
      <c r="TW155" t="str">
        <f t="shared" si="4008"/>
        <v>0</v>
      </c>
      <c r="TX155" t="str">
        <f t="shared" si="4009"/>
        <v>0</v>
      </c>
      <c r="TY155" t="str">
        <f t="shared" si="4010"/>
        <v>0</v>
      </c>
      <c r="TZ155" t="str">
        <f t="shared" si="4011"/>
        <v>0</v>
      </c>
      <c r="UA155" t="str">
        <f t="shared" si="4012"/>
        <v>0</v>
      </c>
      <c r="UB155" t="str">
        <f t="shared" si="4013"/>
        <v>0</v>
      </c>
      <c r="UC155" t="str">
        <f t="shared" si="4014"/>
        <v>0</v>
      </c>
      <c r="UD155" t="str">
        <f t="shared" si="4015"/>
        <v>0</v>
      </c>
      <c r="UE155" t="str">
        <f t="shared" si="4016"/>
        <v>0</v>
      </c>
      <c r="UF155" t="str">
        <f t="shared" si="4017"/>
        <v>0</v>
      </c>
      <c r="UG155" t="str">
        <f t="shared" si="4018"/>
        <v>0</v>
      </c>
      <c r="UH155" t="str">
        <f t="shared" si="4019"/>
        <v>0</v>
      </c>
      <c r="UI155" t="str">
        <f t="shared" si="4020"/>
        <v>0</v>
      </c>
      <c r="UJ155" t="str">
        <f t="shared" si="4021"/>
        <v>0</v>
      </c>
      <c r="UK155" t="str">
        <f t="shared" si="4022"/>
        <v>0</v>
      </c>
      <c r="UL155" t="str">
        <f t="shared" si="4023"/>
        <v>0</v>
      </c>
      <c r="UM155" t="str">
        <f t="shared" si="4024"/>
        <v>0</v>
      </c>
      <c r="UN155" t="str">
        <f t="shared" si="4025"/>
        <v>0</v>
      </c>
      <c r="UO155" t="str">
        <f t="shared" si="4026"/>
        <v>0</v>
      </c>
      <c r="UP155" t="str">
        <f t="shared" si="4027"/>
        <v>0</v>
      </c>
      <c r="UQ155" t="str">
        <f t="shared" si="4028"/>
        <v>0</v>
      </c>
      <c r="UR155" t="str">
        <f t="shared" si="4029"/>
        <v>0</v>
      </c>
      <c r="US155" t="str">
        <f t="shared" si="4030"/>
        <v>0</v>
      </c>
      <c r="UT155" t="str">
        <f t="shared" si="4031"/>
        <v>0</v>
      </c>
      <c r="UU155" t="str">
        <f t="shared" si="4032"/>
        <v>0</v>
      </c>
      <c r="UV155" t="str">
        <f t="shared" si="4033"/>
        <v>0</v>
      </c>
      <c r="UW155" t="str">
        <f t="shared" si="4034"/>
        <v>0</v>
      </c>
      <c r="UX155" t="str">
        <f t="shared" si="4035"/>
        <v>0</v>
      </c>
      <c r="UY155" t="str">
        <f t="shared" si="4036"/>
        <v>0</v>
      </c>
      <c r="UZ155" t="str">
        <f t="shared" si="4037"/>
        <v>0</v>
      </c>
      <c r="VA155" t="str">
        <f t="shared" si="4038"/>
        <v>0</v>
      </c>
      <c r="VB155" t="str">
        <f t="shared" si="4039"/>
        <v>0</v>
      </c>
      <c r="VC155" t="str">
        <f t="shared" si="4040"/>
        <v>0</v>
      </c>
      <c r="VD155" t="str">
        <f t="shared" si="4041"/>
        <v>0</v>
      </c>
      <c r="VE155" t="str">
        <f t="shared" si="4042"/>
        <v>0</v>
      </c>
      <c r="VF155" t="str">
        <f t="shared" si="4043"/>
        <v>0</v>
      </c>
      <c r="VG155" t="str">
        <f t="shared" si="4044"/>
        <v>0</v>
      </c>
      <c r="VH155" t="str">
        <f t="shared" si="4045"/>
        <v>0</v>
      </c>
      <c r="VI155" t="str">
        <f t="shared" si="4046"/>
        <v>0</v>
      </c>
      <c r="VJ155" t="str">
        <f t="shared" si="4047"/>
        <v>0</v>
      </c>
      <c r="VK155" t="str">
        <f t="shared" si="4048"/>
        <v>0</v>
      </c>
      <c r="VL155" t="str">
        <f t="shared" si="4049"/>
        <v>0</v>
      </c>
      <c r="VM155" t="str">
        <f t="shared" si="4050"/>
        <v>0</v>
      </c>
      <c r="VN155" t="str">
        <f t="shared" si="4051"/>
        <v>0</v>
      </c>
      <c r="VO155" t="str">
        <f t="shared" si="4052"/>
        <v>0</v>
      </c>
      <c r="VQ155" s="4">
        <f t="shared" si="4053"/>
        <v>-55.48</v>
      </c>
      <c r="VR155" s="4">
        <f t="shared" si="4054"/>
        <v>-11.92</v>
      </c>
      <c r="VS155" s="4">
        <f t="shared" si="4055"/>
        <v>-28.36</v>
      </c>
      <c r="VT155" s="4">
        <f t="shared" si="4056"/>
        <v>0</v>
      </c>
      <c r="VV155" s="4">
        <f t="shared" si="4057"/>
        <v>-95.759999999999991</v>
      </c>
      <c r="VY155">
        <f t="shared" si="4058"/>
        <v>-14.54</v>
      </c>
      <c r="VZ155">
        <f t="shared" si="4059"/>
        <v>-5.84</v>
      </c>
      <c r="WA155">
        <f t="shared" si="4060"/>
        <v>-8.35</v>
      </c>
      <c r="WB155">
        <f t="shared" si="4061"/>
        <v>-8.7799999999999994</v>
      </c>
      <c r="WC155">
        <f t="shared" si="4062"/>
        <v>-3.07</v>
      </c>
      <c r="WD155">
        <f t="shared" si="4063"/>
        <v>-17.18</v>
      </c>
      <c r="WE155">
        <f t="shared" si="4064"/>
        <v>-9.5</v>
      </c>
      <c r="WF155">
        <f t="shared" si="4065"/>
        <v>-2.42</v>
      </c>
      <c r="WG155">
        <f t="shared" si="4066"/>
        <v>-9.57</v>
      </c>
      <c r="WH155">
        <f t="shared" si="4067"/>
        <v>0</v>
      </c>
      <c r="WI155">
        <f t="shared" si="4068"/>
        <v>-16.510000000000002</v>
      </c>
      <c r="WJ155">
        <f t="shared" si="4069"/>
        <v>0</v>
      </c>
      <c r="WK155">
        <f t="shared" si="4070"/>
        <v>0</v>
      </c>
      <c r="WL155">
        <f t="shared" si="4071"/>
        <v>0</v>
      </c>
      <c r="WM155">
        <f t="shared" si="4072"/>
        <v>0</v>
      </c>
      <c r="WN155">
        <f t="shared" si="4073"/>
        <v>0</v>
      </c>
      <c r="WO155">
        <f t="shared" si="4074"/>
        <v>0</v>
      </c>
      <c r="WP155">
        <f t="shared" si="4075"/>
        <v>0</v>
      </c>
      <c r="WQ155">
        <f t="shared" si="4076"/>
        <v>0</v>
      </c>
      <c r="WR155">
        <f t="shared" si="4077"/>
        <v>0</v>
      </c>
      <c r="WS155">
        <f t="shared" si="4078"/>
        <v>0</v>
      </c>
      <c r="WT155">
        <f t="shared" si="4079"/>
        <v>0</v>
      </c>
      <c r="WU155">
        <f t="shared" si="4080"/>
        <v>0</v>
      </c>
      <c r="WV155">
        <f t="shared" si="4081"/>
        <v>0</v>
      </c>
      <c r="WW155">
        <f t="shared" si="4082"/>
        <v>0</v>
      </c>
      <c r="WX155">
        <f t="shared" si="4083"/>
        <v>0</v>
      </c>
      <c r="WY155">
        <f t="shared" si="4084"/>
        <v>0</v>
      </c>
      <c r="WZ155">
        <f t="shared" si="4085"/>
        <v>0</v>
      </c>
      <c r="XA155">
        <f t="shared" si="4086"/>
        <v>0</v>
      </c>
      <c r="XB155">
        <f t="shared" si="4087"/>
        <v>0</v>
      </c>
      <c r="XC155">
        <f t="shared" si="4088"/>
        <v>0</v>
      </c>
      <c r="XD155">
        <f t="shared" si="4089"/>
        <v>0</v>
      </c>
      <c r="XE155">
        <f t="shared" si="4090"/>
        <v>0</v>
      </c>
      <c r="XF155">
        <f t="shared" si="4091"/>
        <v>0</v>
      </c>
      <c r="XG155">
        <f t="shared" si="4092"/>
        <v>0</v>
      </c>
      <c r="XH155">
        <f t="shared" si="4093"/>
        <v>0</v>
      </c>
      <c r="XI155">
        <f t="shared" si="4094"/>
        <v>0</v>
      </c>
      <c r="XJ155">
        <f t="shared" si="4095"/>
        <v>0</v>
      </c>
      <c r="XK155">
        <f t="shared" si="4096"/>
        <v>0</v>
      </c>
      <c r="XL155">
        <f t="shared" si="4097"/>
        <v>0</v>
      </c>
      <c r="XM155">
        <f t="shared" si="4098"/>
        <v>0</v>
      </c>
      <c r="XN155">
        <f t="shared" si="4099"/>
        <v>0</v>
      </c>
      <c r="XO155">
        <f t="shared" si="4100"/>
        <v>0</v>
      </c>
      <c r="XP155">
        <f t="shared" si="4101"/>
        <v>0</v>
      </c>
      <c r="XQ155">
        <f t="shared" si="4102"/>
        <v>0</v>
      </c>
      <c r="XR155">
        <f t="shared" si="4103"/>
        <v>0</v>
      </c>
      <c r="XS155">
        <f t="shared" si="4104"/>
        <v>0</v>
      </c>
      <c r="XT155">
        <f t="shared" si="4105"/>
        <v>0</v>
      </c>
      <c r="XU155">
        <f t="shared" si="4106"/>
        <v>0</v>
      </c>
      <c r="XV155">
        <f t="shared" si="4107"/>
        <v>0</v>
      </c>
      <c r="XW155">
        <f t="shared" si="4108"/>
        <v>0</v>
      </c>
      <c r="XX155">
        <f t="shared" si="4109"/>
        <v>0</v>
      </c>
      <c r="XY155">
        <f t="shared" si="4110"/>
        <v>0</v>
      </c>
      <c r="XZ155">
        <f t="shared" si="4111"/>
        <v>0</v>
      </c>
      <c r="YA155">
        <f t="shared" si="4112"/>
        <v>0</v>
      </c>
      <c r="YB155">
        <f t="shared" si="4113"/>
        <v>0</v>
      </c>
      <c r="YC155">
        <f t="shared" si="4114"/>
        <v>0</v>
      </c>
      <c r="YD155">
        <f t="shared" si="4115"/>
        <v>0</v>
      </c>
      <c r="YE155">
        <f t="shared" si="4116"/>
        <v>0</v>
      </c>
      <c r="YF155">
        <f t="shared" si="4117"/>
        <v>0</v>
      </c>
      <c r="YG155">
        <f t="shared" si="4118"/>
        <v>0</v>
      </c>
      <c r="YH155">
        <f t="shared" si="4119"/>
        <v>0</v>
      </c>
      <c r="YI155">
        <f t="shared" si="4120"/>
        <v>0</v>
      </c>
      <c r="YJ155">
        <f t="shared" si="4121"/>
        <v>0</v>
      </c>
      <c r="YK155">
        <f t="shared" si="4122"/>
        <v>0</v>
      </c>
      <c r="YL155">
        <f t="shared" si="4123"/>
        <v>0</v>
      </c>
      <c r="YM155">
        <f t="shared" si="4124"/>
        <v>0</v>
      </c>
      <c r="YN155">
        <f t="shared" si="4125"/>
        <v>0</v>
      </c>
      <c r="YO155">
        <f t="shared" si="4126"/>
        <v>0</v>
      </c>
      <c r="YP155">
        <f t="shared" si="4127"/>
        <v>0</v>
      </c>
      <c r="YQ155">
        <f t="shared" si="4128"/>
        <v>0</v>
      </c>
      <c r="YR155">
        <f t="shared" si="4129"/>
        <v>0</v>
      </c>
      <c r="YS155">
        <f t="shared" si="4130"/>
        <v>0</v>
      </c>
      <c r="YT155">
        <f t="shared" si="4131"/>
        <v>0</v>
      </c>
      <c r="YU155">
        <f t="shared" si="4132"/>
        <v>0</v>
      </c>
      <c r="YV155">
        <f t="shared" si="4133"/>
        <v>0</v>
      </c>
      <c r="YW155">
        <f t="shared" si="4134"/>
        <v>0</v>
      </c>
      <c r="YX155">
        <f t="shared" si="4135"/>
        <v>0</v>
      </c>
      <c r="YY155">
        <f t="shared" si="4136"/>
        <v>0</v>
      </c>
      <c r="YZ155">
        <f t="shared" si="4137"/>
        <v>0</v>
      </c>
      <c r="ZA155">
        <f t="shared" si="4138"/>
        <v>0</v>
      </c>
      <c r="ZB155">
        <f t="shared" si="4139"/>
        <v>0</v>
      </c>
      <c r="ZC155">
        <f t="shared" si="4140"/>
        <v>0</v>
      </c>
      <c r="ZD155">
        <f t="shared" si="4141"/>
        <v>0</v>
      </c>
      <c r="ZE155">
        <f t="shared" si="4142"/>
        <v>0</v>
      </c>
      <c r="ZG155" s="4">
        <f t="shared" si="4143"/>
        <v>158</v>
      </c>
      <c r="ZH155" s="4">
        <f t="shared" si="4144"/>
        <v>31</v>
      </c>
      <c r="ZI155" s="4">
        <f t="shared" si="4145"/>
        <v>95</v>
      </c>
      <c r="ZJ155" s="4">
        <f t="shared" si="4146"/>
        <v>0</v>
      </c>
      <c r="ZL155" s="4">
        <f t="shared" si="4147"/>
        <v>284</v>
      </c>
      <c r="ZO155">
        <f t="shared" si="4148"/>
        <v>57</v>
      </c>
      <c r="ZP155">
        <f t="shared" si="4149"/>
        <v>25</v>
      </c>
      <c r="ZQ155">
        <f t="shared" si="4150"/>
        <v>12</v>
      </c>
      <c r="ZR155">
        <f t="shared" si="4151"/>
        <v>24</v>
      </c>
      <c r="ZS155">
        <f t="shared" si="4152"/>
        <v>21</v>
      </c>
      <c r="ZT155">
        <f t="shared" si="4153"/>
        <v>45</v>
      </c>
      <c r="ZU155">
        <f t="shared" si="4154"/>
        <v>16</v>
      </c>
      <c r="ZV155">
        <f t="shared" si="4155"/>
        <v>15</v>
      </c>
      <c r="ZW155">
        <f t="shared" si="4156"/>
        <v>19</v>
      </c>
      <c r="ZX155">
        <f t="shared" si="4157"/>
        <v>0</v>
      </c>
      <c r="ZY155">
        <f t="shared" si="4158"/>
        <v>50</v>
      </c>
      <c r="ZZ155">
        <f t="shared" si="4159"/>
        <v>0</v>
      </c>
      <c r="AAA155">
        <f t="shared" si="4160"/>
        <v>0</v>
      </c>
      <c r="AAB155">
        <f t="shared" si="4161"/>
        <v>0</v>
      </c>
      <c r="AAC155">
        <f t="shared" si="4162"/>
        <v>0</v>
      </c>
      <c r="AAD155">
        <f t="shared" si="4163"/>
        <v>0</v>
      </c>
      <c r="AAE155">
        <f t="shared" si="4164"/>
        <v>0</v>
      </c>
      <c r="AAF155">
        <f t="shared" si="4165"/>
        <v>0</v>
      </c>
      <c r="AAG155">
        <f t="shared" si="4166"/>
        <v>0</v>
      </c>
      <c r="AAH155">
        <f t="shared" si="4167"/>
        <v>0</v>
      </c>
      <c r="AAI155">
        <f t="shared" si="4168"/>
        <v>0</v>
      </c>
      <c r="AAJ155">
        <f t="shared" si="4169"/>
        <v>0</v>
      </c>
      <c r="AAK155">
        <f t="shared" si="4170"/>
        <v>0</v>
      </c>
      <c r="AAL155">
        <f t="shared" si="4171"/>
        <v>0</v>
      </c>
      <c r="AAM155">
        <f t="shared" si="4172"/>
        <v>0</v>
      </c>
      <c r="AAN155">
        <f t="shared" si="4173"/>
        <v>0</v>
      </c>
      <c r="AAO155">
        <f t="shared" si="4174"/>
        <v>0</v>
      </c>
      <c r="AAP155">
        <f t="shared" si="4175"/>
        <v>0</v>
      </c>
      <c r="AAQ155">
        <f t="shared" si="4176"/>
        <v>0</v>
      </c>
      <c r="AAR155">
        <f t="shared" si="4177"/>
        <v>0</v>
      </c>
      <c r="AAS155">
        <f t="shared" si="4178"/>
        <v>0</v>
      </c>
      <c r="AAT155">
        <f t="shared" si="4179"/>
        <v>0</v>
      </c>
      <c r="AAU155">
        <f t="shared" si="4180"/>
        <v>0</v>
      </c>
      <c r="AAV155">
        <f t="shared" si="4181"/>
        <v>0</v>
      </c>
      <c r="AAW155">
        <f t="shared" si="4182"/>
        <v>0</v>
      </c>
      <c r="AAX155">
        <f t="shared" si="4183"/>
        <v>0</v>
      </c>
      <c r="AAY155">
        <f t="shared" si="4184"/>
        <v>0</v>
      </c>
      <c r="AAZ155">
        <f t="shared" si="4185"/>
        <v>0</v>
      </c>
      <c r="ABA155">
        <f t="shared" si="4186"/>
        <v>0</v>
      </c>
      <c r="ABB155">
        <f t="shared" si="4187"/>
        <v>0</v>
      </c>
      <c r="ABC155">
        <f t="shared" si="4188"/>
        <v>0</v>
      </c>
      <c r="ABD155">
        <f t="shared" si="4189"/>
        <v>0</v>
      </c>
      <c r="ABE155">
        <f t="shared" si="4190"/>
        <v>0</v>
      </c>
      <c r="ABF155">
        <f t="shared" si="4191"/>
        <v>0</v>
      </c>
      <c r="ABG155">
        <f t="shared" si="4192"/>
        <v>0</v>
      </c>
      <c r="ABH155">
        <f t="shared" si="4193"/>
        <v>0</v>
      </c>
      <c r="ABI155">
        <f t="shared" si="4194"/>
        <v>0</v>
      </c>
      <c r="ABJ155">
        <f t="shared" si="4195"/>
        <v>0</v>
      </c>
      <c r="ABK155">
        <f t="shared" si="4196"/>
        <v>0</v>
      </c>
      <c r="ABL155">
        <f t="shared" si="4197"/>
        <v>0</v>
      </c>
      <c r="ABM155">
        <f t="shared" si="4198"/>
        <v>0</v>
      </c>
      <c r="ABN155">
        <f t="shared" si="4199"/>
        <v>0</v>
      </c>
      <c r="ABO155">
        <f t="shared" si="4200"/>
        <v>0</v>
      </c>
      <c r="ABP155">
        <f t="shared" si="4201"/>
        <v>0</v>
      </c>
      <c r="ABQ155">
        <f t="shared" si="4202"/>
        <v>0</v>
      </c>
      <c r="ABR155">
        <f t="shared" si="4203"/>
        <v>0</v>
      </c>
      <c r="ABS155">
        <f t="shared" si="4204"/>
        <v>0</v>
      </c>
      <c r="ABT155">
        <f t="shared" si="4205"/>
        <v>0</v>
      </c>
      <c r="ABU155">
        <f t="shared" si="4206"/>
        <v>0</v>
      </c>
      <c r="ABV155">
        <f t="shared" si="4207"/>
        <v>0</v>
      </c>
      <c r="ABW155">
        <f t="shared" si="4208"/>
        <v>0</v>
      </c>
      <c r="ABX155">
        <f t="shared" si="4209"/>
        <v>0</v>
      </c>
      <c r="ABY155">
        <f t="shared" si="4210"/>
        <v>0</v>
      </c>
      <c r="ABZ155">
        <f t="shared" si="4211"/>
        <v>0</v>
      </c>
      <c r="ACA155">
        <f t="shared" si="4212"/>
        <v>0</v>
      </c>
      <c r="ACB155">
        <f t="shared" si="4213"/>
        <v>0</v>
      </c>
      <c r="ACC155">
        <f t="shared" si="4214"/>
        <v>0</v>
      </c>
      <c r="ACD155">
        <f t="shared" si="4215"/>
        <v>0</v>
      </c>
      <c r="ACE155">
        <f t="shared" si="4216"/>
        <v>0</v>
      </c>
      <c r="ACF155">
        <f t="shared" si="4217"/>
        <v>0</v>
      </c>
      <c r="ACG155">
        <f t="shared" si="4218"/>
        <v>0</v>
      </c>
      <c r="ACH155">
        <f t="shared" si="4219"/>
        <v>0</v>
      </c>
      <c r="ACI155">
        <f t="shared" si="4220"/>
        <v>0</v>
      </c>
      <c r="ACJ155">
        <f t="shared" si="4221"/>
        <v>0</v>
      </c>
      <c r="ACK155">
        <f t="shared" si="4222"/>
        <v>0</v>
      </c>
      <c r="ACL155">
        <f t="shared" si="4223"/>
        <v>0</v>
      </c>
      <c r="ACM155">
        <f t="shared" si="4224"/>
        <v>0</v>
      </c>
      <c r="ACN155">
        <f t="shared" si="4225"/>
        <v>0</v>
      </c>
      <c r="ACO155">
        <f t="shared" si="4226"/>
        <v>0</v>
      </c>
      <c r="ACP155">
        <f t="shared" si="4227"/>
        <v>0</v>
      </c>
      <c r="ACQ155">
        <f t="shared" si="4228"/>
        <v>0</v>
      </c>
      <c r="ACR155">
        <f t="shared" si="4229"/>
        <v>0</v>
      </c>
      <c r="ACS155">
        <f t="shared" si="4230"/>
        <v>0</v>
      </c>
      <c r="ACT155">
        <f t="shared" si="4231"/>
        <v>0</v>
      </c>
      <c r="ACU155">
        <f t="shared" si="4232"/>
        <v>0</v>
      </c>
      <c r="ACW155" s="4">
        <f t="shared" si="4233"/>
        <v>67.7</v>
      </c>
      <c r="ACX155" s="4">
        <f t="shared" si="4234"/>
        <v>68.900000000000006</v>
      </c>
      <c r="ACY155" s="4">
        <f t="shared" si="4235"/>
        <v>71.099999999999994</v>
      </c>
      <c r="ACZ155" s="4">
        <f t="shared" si="4236"/>
        <v>0</v>
      </c>
      <c r="ADA155" s="88">
        <f t="shared" si="4237"/>
        <v>5.8694122363316756</v>
      </c>
      <c r="ADB155" s="4">
        <f t="shared" si="4238"/>
        <v>207.70000000000002</v>
      </c>
      <c r="ADC155" s="5">
        <f t="shared" si="4239"/>
        <v>3.6796738985948201</v>
      </c>
      <c r="ADD155" s="5">
        <f t="shared" si="4240"/>
        <v>4.8682645778552338</v>
      </c>
      <c r="ADE155">
        <f t="shared" si="4241"/>
        <v>31.1</v>
      </c>
      <c r="ADF155">
        <f t="shared" si="4242"/>
        <v>10.4</v>
      </c>
      <c r="ADG155">
        <f t="shared" si="4243"/>
        <v>10.199999999999999</v>
      </c>
      <c r="ADH155">
        <f t="shared" si="4244"/>
        <v>13.3</v>
      </c>
      <c r="ADI155">
        <f t="shared" si="4245"/>
        <v>45.5</v>
      </c>
      <c r="ADJ155">
        <f t="shared" si="4246"/>
        <v>8.1</v>
      </c>
      <c r="ADK155">
        <f t="shared" si="4247"/>
        <v>22.4</v>
      </c>
      <c r="ADL155">
        <f t="shared" si="4248"/>
        <v>46.5</v>
      </c>
      <c r="ADM155">
        <f t="shared" si="4249"/>
        <v>7.9</v>
      </c>
      <c r="ADN155">
        <f t="shared" si="4250"/>
        <v>0</v>
      </c>
      <c r="ADO155">
        <f t="shared" si="4251"/>
        <v>12.3</v>
      </c>
      <c r="ADP155">
        <f t="shared" si="4252"/>
        <v>0</v>
      </c>
      <c r="ADQ155">
        <f t="shared" si="4253"/>
        <v>0</v>
      </c>
      <c r="ADR155">
        <f t="shared" si="4254"/>
        <v>0</v>
      </c>
      <c r="ADS155">
        <f t="shared" si="4255"/>
        <v>0</v>
      </c>
      <c r="ADT155">
        <f t="shared" si="4256"/>
        <v>0</v>
      </c>
      <c r="ADU155">
        <f t="shared" si="4257"/>
        <v>0</v>
      </c>
      <c r="ADV155">
        <f t="shared" si="4258"/>
        <v>0</v>
      </c>
      <c r="ADW155">
        <f t="shared" si="4259"/>
        <v>0</v>
      </c>
      <c r="ADX155">
        <f t="shared" si="4260"/>
        <v>0</v>
      </c>
      <c r="ADY155">
        <f t="shared" si="4261"/>
        <v>0</v>
      </c>
      <c r="ADZ155">
        <f t="shared" si="4262"/>
        <v>0</v>
      </c>
      <c r="AEA155">
        <f t="shared" si="4263"/>
        <v>0</v>
      </c>
      <c r="AEB155">
        <f t="shared" si="4264"/>
        <v>0</v>
      </c>
      <c r="AEC155">
        <f t="shared" si="4265"/>
        <v>0</v>
      </c>
      <c r="AED155">
        <f t="shared" si="4266"/>
        <v>0</v>
      </c>
      <c r="AEE155">
        <f t="shared" si="4267"/>
        <v>0</v>
      </c>
      <c r="AEF155">
        <f t="shared" si="4268"/>
        <v>0</v>
      </c>
      <c r="AEG155">
        <f t="shared" si="4269"/>
        <v>0</v>
      </c>
      <c r="AEH155">
        <f t="shared" si="4270"/>
        <v>0</v>
      </c>
      <c r="AEI155">
        <f t="shared" si="4271"/>
        <v>0</v>
      </c>
      <c r="AEJ155">
        <f t="shared" si="4272"/>
        <v>0</v>
      </c>
      <c r="AEK155">
        <f t="shared" si="4273"/>
        <v>0</v>
      </c>
      <c r="AEL155">
        <f t="shared" si="4274"/>
        <v>0</v>
      </c>
      <c r="AEM155">
        <f t="shared" si="4275"/>
        <v>0</v>
      </c>
      <c r="AEN155">
        <f t="shared" si="4276"/>
        <v>0</v>
      </c>
      <c r="AEO155">
        <f t="shared" si="4277"/>
        <v>0</v>
      </c>
      <c r="AEP155">
        <f t="shared" si="4278"/>
        <v>0</v>
      </c>
      <c r="AEQ155">
        <f t="shared" si="4279"/>
        <v>0</v>
      </c>
      <c r="AER155">
        <f t="shared" si="4280"/>
        <v>0</v>
      </c>
      <c r="AES155">
        <f t="shared" si="4281"/>
        <v>0</v>
      </c>
      <c r="AET155">
        <f t="shared" si="4282"/>
        <v>0</v>
      </c>
      <c r="AEU155">
        <f t="shared" si="4283"/>
        <v>0</v>
      </c>
      <c r="AEV155">
        <f t="shared" si="4284"/>
        <v>0</v>
      </c>
      <c r="AEW155">
        <f t="shared" si="4285"/>
        <v>0</v>
      </c>
      <c r="AEX155">
        <f t="shared" si="4286"/>
        <v>0</v>
      </c>
      <c r="AEY155">
        <f t="shared" si="4287"/>
        <v>0</v>
      </c>
      <c r="AEZ155">
        <f t="shared" si="4288"/>
        <v>0</v>
      </c>
      <c r="AFA155">
        <f t="shared" si="4289"/>
        <v>0</v>
      </c>
      <c r="AFB155">
        <f t="shared" si="4290"/>
        <v>0</v>
      </c>
      <c r="AFC155">
        <f t="shared" si="4291"/>
        <v>0</v>
      </c>
      <c r="AFD155">
        <f t="shared" si="4292"/>
        <v>0</v>
      </c>
      <c r="AFE155">
        <f t="shared" si="4293"/>
        <v>0</v>
      </c>
      <c r="AFF155">
        <f t="shared" si="4294"/>
        <v>0</v>
      </c>
      <c r="AFG155">
        <f t="shared" si="4295"/>
        <v>0</v>
      </c>
      <c r="AFH155">
        <f t="shared" si="4296"/>
        <v>0</v>
      </c>
      <c r="AFI155">
        <f t="shared" si="4297"/>
        <v>0</v>
      </c>
      <c r="AFJ155">
        <f t="shared" si="4298"/>
        <v>0</v>
      </c>
      <c r="AFK155">
        <f t="shared" si="4299"/>
        <v>0</v>
      </c>
      <c r="AFL155">
        <f t="shared" si="4300"/>
        <v>0</v>
      </c>
      <c r="AFM155">
        <f t="shared" si="4301"/>
        <v>0</v>
      </c>
      <c r="AFN155">
        <f t="shared" si="4302"/>
        <v>0</v>
      </c>
      <c r="AFO155">
        <f t="shared" si="4303"/>
        <v>0</v>
      </c>
      <c r="AFP155">
        <f t="shared" si="4304"/>
        <v>0</v>
      </c>
      <c r="AFQ155">
        <f t="shared" si="4305"/>
        <v>0</v>
      </c>
      <c r="AFR155">
        <f t="shared" si="4306"/>
        <v>0</v>
      </c>
      <c r="AFS155">
        <f t="shared" si="4307"/>
        <v>0</v>
      </c>
      <c r="AFT155">
        <f t="shared" si="4308"/>
        <v>0</v>
      </c>
      <c r="AFU155">
        <f t="shared" si="4309"/>
        <v>0</v>
      </c>
      <c r="AFV155">
        <f t="shared" si="4310"/>
        <v>0</v>
      </c>
      <c r="AFW155">
        <f t="shared" si="4311"/>
        <v>0</v>
      </c>
      <c r="AFX155">
        <f t="shared" si="4312"/>
        <v>0</v>
      </c>
      <c r="AFY155">
        <f t="shared" si="4313"/>
        <v>0</v>
      </c>
      <c r="AFZ155">
        <f t="shared" si="4314"/>
        <v>0</v>
      </c>
      <c r="AGA155">
        <f t="shared" si="4315"/>
        <v>0</v>
      </c>
      <c r="AGB155">
        <f t="shared" si="4316"/>
        <v>0</v>
      </c>
      <c r="AGC155">
        <f t="shared" si="4317"/>
        <v>0</v>
      </c>
      <c r="AGD155">
        <f t="shared" si="4318"/>
        <v>0</v>
      </c>
      <c r="AGE155">
        <f t="shared" si="4319"/>
        <v>0</v>
      </c>
      <c r="AGF155">
        <f t="shared" si="4320"/>
        <v>0</v>
      </c>
      <c r="AGG155">
        <f t="shared" si="4321"/>
        <v>0</v>
      </c>
      <c r="AGH155">
        <f t="shared" si="4322"/>
        <v>0</v>
      </c>
      <c r="AGI155">
        <f t="shared" si="4323"/>
        <v>0</v>
      </c>
      <c r="AGJ155">
        <f t="shared" si="4324"/>
        <v>0</v>
      </c>
      <c r="AGK155">
        <f t="shared" si="4325"/>
        <v>0</v>
      </c>
      <c r="AGM155" s="88">
        <f t="shared" si="4326"/>
        <v>59</v>
      </c>
      <c r="AGN155" s="88">
        <v>59</v>
      </c>
      <c r="AGO155">
        <v>5</v>
      </c>
      <c r="AGP155">
        <f t="shared" si="4327"/>
        <v>5</v>
      </c>
      <c r="AGQ155">
        <f t="shared" si="4328"/>
        <v>5</v>
      </c>
      <c r="AGR155">
        <f t="shared" si="4329"/>
        <v>5</v>
      </c>
      <c r="AGS155">
        <f t="shared" si="4330"/>
        <v>10</v>
      </c>
      <c r="AGT155">
        <f t="shared" si="4331"/>
        <v>5</v>
      </c>
      <c r="AGU155">
        <f t="shared" si="4332"/>
        <v>5</v>
      </c>
      <c r="AGV155">
        <f t="shared" si="4333"/>
        <v>4</v>
      </c>
      <c r="AGW155">
        <f t="shared" si="4334"/>
        <v>8</v>
      </c>
      <c r="AGX155">
        <f t="shared" si="4335"/>
        <v>5</v>
      </c>
      <c r="AGY155">
        <f t="shared" si="4336"/>
        <v>0</v>
      </c>
      <c r="AGZ155">
        <f t="shared" si="4337"/>
        <v>10</v>
      </c>
      <c r="AHA155">
        <f t="shared" si="4338"/>
        <v>0</v>
      </c>
      <c r="AHB155">
        <f t="shared" si="4339"/>
        <v>0</v>
      </c>
      <c r="AHC155">
        <f t="shared" si="4340"/>
        <v>0</v>
      </c>
      <c r="AHD155">
        <f t="shared" si="4341"/>
        <v>0</v>
      </c>
      <c r="AHE155">
        <f t="shared" si="4342"/>
        <v>0</v>
      </c>
      <c r="AHF155">
        <f t="shared" si="4343"/>
        <v>0</v>
      </c>
      <c r="AHG155">
        <f t="shared" si="4344"/>
        <v>0</v>
      </c>
      <c r="AHH155">
        <f t="shared" si="4345"/>
        <v>0</v>
      </c>
      <c r="AHI155">
        <f t="shared" si="4346"/>
        <v>0</v>
      </c>
      <c r="AHJ155">
        <f t="shared" si="4347"/>
        <v>0</v>
      </c>
      <c r="AHK155">
        <f t="shared" si="4348"/>
        <v>0</v>
      </c>
      <c r="AHL155">
        <f t="shared" si="4349"/>
        <v>0</v>
      </c>
      <c r="AHM155">
        <f t="shared" si="4350"/>
        <v>0</v>
      </c>
      <c r="AHN155">
        <f t="shared" si="4351"/>
        <v>0</v>
      </c>
      <c r="AHO155">
        <f t="shared" si="4352"/>
        <v>0</v>
      </c>
      <c r="AHP155">
        <f t="shared" si="4353"/>
        <v>0</v>
      </c>
      <c r="AHQ155">
        <f t="shared" si="4354"/>
        <v>0</v>
      </c>
      <c r="AHR155">
        <f t="shared" si="4355"/>
        <v>0</v>
      </c>
      <c r="AHS155">
        <f t="shared" si="4356"/>
        <v>0</v>
      </c>
      <c r="AHT155">
        <f t="shared" si="4357"/>
        <v>0</v>
      </c>
      <c r="AHU155">
        <f t="shared" si="4358"/>
        <v>0</v>
      </c>
      <c r="AHV155">
        <f t="shared" si="4359"/>
        <v>0</v>
      </c>
      <c r="AHW155">
        <f t="shared" si="4360"/>
        <v>0</v>
      </c>
      <c r="AHX155">
        <f t="shared" si="4361"/>
        <v>0</v>
      </c>
      <c r="AHY155">
        <f t="shared" si="4362"/>
        <v>0</v>
      </c>
      <c r="AHZ155">
        <f t="shared" si="4363"/>
        <v>0</v>
      </c>
      <c r="AIA155">
        <f t="shared" si="4364"/>
        <v>0</v>
      </c>
      <c r="AIB155">
        <f t="shared" si="4365"/>
        <v>0</v>
      </c>
      <c r="AIC155">
        <f t="shared" si="4366"/>
        <v>0</v>
      </c>
      <c r="AID155">
        <f t="shared" si="4367"/>
        <v>0</v>
      </c>
      <c r="AIE155">
        <f t="shared" si="4368"/>
        <v>0</v>
      </c>
      <c r="AIF155">
        <f t="shared" si="4369"/>
        <v>0</v>
      </c>
      <c r="AIG155">
        <f t="shared" si="4370"/>
        <v>0</v>
      </c>
      <c r="AIH155">
        <f t="shared" si="4371"/>
        <v>0</v>
      </c>
      <c r="AII155">
        <f t="shared" si="4372"/>
        <v>0</v>
      </c>
      <c r="AIJ155">
        <f t="shared" si="4373"/>
        <v>0</v>
      </c>
      <c r="AIK155">
        <f t="shared" si="4374"/>
        <v>0</v>
      </c>
      <c r="AIL155">
        <f t="shared" si="4375"/>
        <v>0</v>
      </c>
      <c r="AIM155">
        <f t="shared" si="4376"/>
        <v>0</v>
      </c>
      <c r="AIN155">
        <f t="shared" si="4377"/>
        <v>0</v>
      </c>
      <c r="AIO155">
        <f t="shared" si="4378"/>
        <v>0</v>
      </c>
      <c r="AIP155">
        <f t="shared" si="4379"/>
        <v>0</v>
      </c>
      <c r="AIQ155">
        <f t="shared" si="4380"/>
        <v>0</v>
      </c>
      <c r="AIR155">
        <f t="shared" si="4381"/>
        <v>0</v>
      </c>
      <c r="AIS155">
        <f t="shared" si="4382"/>
        <v>0</v>
      </c>
      <c r="AIT155">
        <f t="shared" si="4383"/>
        <v>0</v>
      </c>
      <c r="AIU155">
        <f t="shared" si="4384"/>
        <v>0</v>
      </c>
      <c r="AIV155">
        <f t="shared" si="4385"/>
        <v>0</v>
      </c>
      <c r="AIW155">
        <f t="shared" si="4386"/>
        <v>0</v>
      </c>
      <c r="AIX155">
        <f t="shared" si="4387"/>
        <v>0</v>
      </c>
      <c r="AIY155">
        <f t="shared" si="4388"/>
        <v>0</v>
      </c>
      <c r="AIZ155">
        <f t="shared" si="4389"/>
        <v>0</v>
      </c>
      <c r="AJA155">
        <f t="shared" si="4390"/>
        <v>0</v>
      </c>
      <c r="AJB155">
        <f t="shared" si="4391"/>
        <v>0</v>
      </c>
      <c r="AJC155">
        <f t="shared" si="4392"/>
        <v>0</v>
      </c>
      <c r="AJD155">
        <f t="shared" si="4393"/>
        <v>0</v>
      </c>
      <c r="AJE155">
        <f t="shared" si="4394"/>
        <v>0</v>
      </c>
      <c r="AJF155">
        <f t="shared" si="4395"/>
        <v>0</v>
      </c>
      <c r="AJG155">
        <f t="shared" si="4396"/>
        <v>0</v>
      </c>
      <c r="AJH155">
        <f t="shared" si="4397"/>
        <v>0</v>
      </c>
      <c r="AJI155">
        <f t="shared" si="4398"/>
        <v>0</v>
      </c>
      <c r="AJJ155">
        <f t="shared" si="4399"/>
        <v>0</v>
      </c>
      <c r="AJK155">
        <f t="shared" si="4400"/>
        <v>0</v>
      </c>
      <c r="AJL155">
        <f t="shared" si="4401"/>
        <v>0</v>
      </c>
      <c r="AJM155">
        <f t="shared" si="4402"/>
        <v>0</v>
      </c>
      <c r="AJN155">
        <f t="shared" si="4403"/>
        <v>0</v>
      </c>
      <c r="AJO155">
        <f t="shared" si="4404"/>
        <v>0</v>
      </c>
      <c r="AJP155">
        <f t="shared" si="4405"/>
        <v>0</v>
      </c>
      <c r="AJQ155">
        <f t="shared" si="4406"/>
        <v>0</v>
      </c>
      <c r="AJR155">
        <f t="shared" si="4407"/>
        <v>0</v>
      </c>
      <c r="AJS155">
        <f t="shared" si="4408"/>
        <v>0</v>
      </c>
      <c r="AJT155">
        <f t="shared" si="4409"/>
        <v>0</v>
      </c>
      <c r="AJU155">
        <f t="shared" si="4410"/>
        <v>0</v>
      </c>
      <c r="AJV155">
        <f t="shared" si="4411"/>
        <v>0</v>
      </c>
      <c r="AJX155">
        <v>41</v>
      </c>
      <c r="AJY155">
        <v>1</v>
      </c>
      <c r="AJZ155">
        <v>1</v>
      </c>
      <c r="AKA155">
        <f t="shared" si="4412"/>
        <v>2</v>
      </c>
      <c r="AKB155">
        <f t="shared" si="4413"/>
        <v>2</v>
      </c>
      <c r="AKC155">
        <f t="shared" si="4414"/>
        <v>1</v>
      </c>
      <c r="AKD155">
        <f t="shared" si="4415"/>
        <v>4</v>
      </c>
      <c r="AKE155">
        <f t="shared" si="4416"/>
        <v>2</v>
      </c>
      <c r="AKF155">
        <f t="shared" si="4417"/>
        <v>4</v>
      </c>
      <c r="AKG155">
        <f t="shared" si="4418"/>
        <v>0</v>
      </c>
      <c r="AKH155">
        <f t="shared" si="4419"/>
        <v>1</v>
      </c>
      <c r="AKI155">
        <f t="shared" si="4420"/>
        <v>0</v>
      </c>
      <c r="AKJ155">
        <f t="shared" si="4421"/>
        <v>0</v>
      </c>
      <c r="AKK155">
        <f t="shared" si="4422"/>
        <v>0</v>
      </c>
      <c r="AKL155">
        <f t="shared" si="4423"/>
        <v>0</v>
      </c>
      <c r="AKM155">
        <f t="shared" si="4424"/>
        <v>0</v>
      </c>
      <c r="AKN155">
        <f t="shared" si="4425"/>
        <v>0</v>
      </c>
      <c r="AKO155">
        <f t="shared" si="4426"/>
        <v>0</v>
      </c>
      <c r="AKP155">
        <f t="shared" si="4427"/>
        <v>0</v>
      </c>
      <c r="AKQ155">
        <f t="shared" si="4428"/>
        <v>0</v>
      </c>
      <c r="AKR155">
        <f t="shared" si="4429"/>
        <v>0</v>
      </c>
      <c r="AKS155">
        <f t="shared" si="4430"/>
        <v>0</v>
      </c>
      <c r="AKT155">
        <f t="shared" si="4431"/>
        <v>0</v>
      </c>
      <c r="AKU155">
        <f t="shared" si="4432"/>
        <v>0</v>
      </c>
      <c r="AKV155">
        <f t="shared" si="4433"/>
        <v>0</v>
      </c>
      <c r="AKW155">
        <f t="shared" si="4434"/>
        <v>0</v>
      </c>
      <c r="AKX155">
        <f t="shared" si="4435"/>
        <v>0</v>
      </c>
      <c r="AKY155">
        <f t="shared" si="4436"/>
        <v>0</v>
      </c>
      <c r="AKZ155">
        <f t="shared" si="4437"/>
        <v>0</v>
      </c>
      <c r="ALA155">
        <f t="shared" si="4438"/>
        <v>0</v>
      </c>
      <c r="ALB155">
        <f t="shared" si="4439"/>
        <v>0</v>
      </c>
      <c r="ALC155">
        <f t="shared" si="4440"/>
        <v>0</v>
      </c>
      <c r="ALD155">
        <f t="shared" si="4441"/>
        <v>0</v>
      </c>
      <c r="ALE155">
        <f t="shared" si="4442"/>
        <v>0</v>
      </c>
      <c r="ALF155">
        <f t="shared" si="4443"/>
        <v>0</v>
      </c>
      <c r="ALG155">
        <f t="shared" si="4444"/>
        <v>0</v>
      </c>
      <c r="ALH155">
        <f t="shared" si="4445"/>
        <v>0</v>
      </c>
      <c r="ALI155">
        <f t="shared" si="4446"/>
        <v>0</v>
      </c>
      <c r="ALJ155">
        <f t="shared" si="4447"/>
        <v>0</v>
      </c>
      <c r="ALK155">
        <f t="shared" si="4448"/>
        <v>0</v>
      </c>
      <c r="ALL155">
        <f t="shared" si="4449"/>
        <v>0</v>
      </c>
      <c r="ALM155">
        <f t="shared" si="4450"/>
        <v>0</v>
      </c>
      <c r="ALN155">
        <f t="shared" si="4451"/>
        <v>0</v>
      </c>
      <c r="ALO155">
        <f t="shared" si="4452"/>
        <v>0</v>
      </c>
      <c r="ALP155">
        <f t="shared" si="4453"/>
        <v>0</v>
      </c>
      <c r="ALQ155">
        <f t="shared" si="4454"/>
        <v>0</v>
      </c>
      <c r="ALR155">
        <f t="shared" si="4455"/>
        <v>0</v>
      </c>
      <c r="ALS155">
        <f t="shared" si="4456"/>
        <v>0</v>
      </c>
      <c r="ALT155">
        <f t="shared" si="4457"/>
        <v>0</v>
      </c>
      <c r="ALU155">
        <f t="shared" si="4458"/>
        <v>0</v>
      </c>
      <c r="ALV155">
        <f t="shared" si="4459"/>
        <v>0</v>
      </c>
      <c r="ALW155">
        <f t="shared" si="4460"/>
        <v>0</v>
      </c>
      <c r="ALX155">
        <f t="shared" si="4461"/>
        <v>0</v>
      </c>
      <c r="ALY155">
        <f t="shared" si="4462"/>
        <v>0</v>
      </c>
      <c r="ALZ155">
        <f t="shared" si="4463"/>
        <v>0</v>
      </c>
      <c r="AMA155">
        <f t="shared" si="4464"/>
        <v>0</v>
      </c>
      <c r="AMB155">
        <f t="shared" si="4465"/>
        <v>0</v>
      </c>
      <c r="AMC155">
        <f t="shared" si="4466"/>
        <v>0</v>
      </c>
      <c r="AMD155">
        <f t="shared" si="4467"/>
        <v>0</v>
      </c>
      <c r="AME155">
        <f t="shared" si="4468"/>
        <v>0</v>
      </c>
      <c r="AMF155">
        <f t="shared" si="4469"/>
        <v>0</v>
      </c>
      <c r="AMG155">
        <f t="shared" si="4470"/>
        <v>0</v>
      </c>
      <c r="AMH155">
        <f t="shared" si="4471"/>
        <v>0</v>
      </c>
      <c r="AMI155">
        <f t="shared" si="4472"/>
        <v>0</v>
      </c>
      <c r="AMJ155">
        <f t="shared" si="4473"/>
        <v>0</v>
      </c>
      <c r="AMK155">
        <f t="shared" si="4474"/>
        <v>0</v>
      </c>
      <c r="AML155">
        <f t="shared" si="4475"/>
        <v>0</v>
      </c>
      <c r="AMM155">
        <f t="shared" si="4476"/>
        <v>0</v>
      </c>
      <c r="AMN155">
        <f t="shared" si="4477"/>
        <v>0</v>
      </c>
      <c r="AMO155">
        <f t="shared" si="4478"/>
        <v>0</v>
      </c>
      <c r="AMP155">
        <f t="shared" si="4479"/>
        <v>0</v>
      </c>
      <c r="AMQ155">
        <f t="shared" si="4480"/>
        <v>0</v>
      </c>
      <c r="AMR155">
        <f t="shared" si="4481"/>
        <v>0</v>
      </c>
      <c r="AMS155">
        <f t="shared" si="4482"/>
        <v>0</v>
      </c>
      <c r="AMT155">
        <f t="shared" si="4483"/>
        <v>0</v>
      </c>
      <c r="AMU155">
        <f t="shared" si="4484"/>
        <v>0</v>
      </c>
      <c r="AMV155">
        <f t="shared" si="4485"/>
        <v>0</v>
      </c>
      <c r="AMW155">
        <f t="shared" si="4486"/>
        <v>0</v>
      </c>
      <c r="AMX155">
        <f t="shared" si="4487"/>
        <v>0</v>
      </c>
      <c r="AMY155">
        <f t="shared" si="4488"/>
        <v>0</v>
      </c>
      <c r="AMZ155">
        <f t="shared" si="4489"/>
        <v>0</v>
      </c>
      <c r="ANA155">
        <f t="shared" si="4490"/>
        <v>0</v>
      </c>
      <c r="ANB155">
        <f t="shared" si="4491"/>
        <v>0</v>
      </c>
      <c r="ANC155">
        <f t="shared" si="4492"/>
        <v>0</v>
      </c>
      <c r="AND155">
        <f t="shared" si="4493"/>
        <v>0</v>
      </c>
      <c r="ANR155" s="4">
        <v>1349</v>
      </c>
      <c r="ANS155" s="4">
        <f t="shared" si="4494"/>
        <v>1349</v>
      </c>
      <c r="ANU155" s="4">
        <v>1335</v>
      </c>
      <c r="ANV155" t="str">
        <f t="shared" si="4495"/>
        <v>1334</v>
      </c>
      <c r="ANW155" t="str">
        <f t="shared" si="4496"/>
        <v>1323</v>
      </c>
      <c r="ANX155" t="str">
        <f t="shared" si="4497"/>
        <v>1316</v>
      </c>
      <c r="ANY155" t="str">
        <f t="shared" si="4498"/>
        <v>1314</v>
      </c>
      <c r="ANZ155" t="str">
        <f t="shared" si="4499"/>
        <v>1347</v>
      </c>
      <c r="AOA155" t="str">
        <f t="shared" si="4500"/>
        <v>1344</v>
      </c>
      <c r="AOB155" t="str">
        <f t="shared" si="4501"/>
        <v>1334</v>
      </c>
      <c r="AOC155" t="str">
        <f t="shared" si="4502"/>
        <v>1357</v>
      </c>
      <c r="AOD155" t="str">
        <f t="shared" si="4503"/>
        <v>1351</v>
      </c>
      <c r="AOE155" t="str">
        <f t="shared" si="4504"/>
        <v>1351</v>
      </c>
      <c r="AOF155" t="str">
        <f t="shared" si="4505"/>
        <v>1349</v>
      </c>
      <c r="AOG155" t="str">
        <f t="shared" si="4506"/>
        <v>1349</v>
      </c>
      <c r="AOH155" t="str">
        <f t="shared" si="4507"/>
        <v>1349</v>
      </c>
      <c r="AOI155" t="str">
        <f t="shared" si="4508"/>
        <v>1349</v>
      </c>
      <c r="AOJ155" t="str">
        <f t="shared" si="4509"/>
        <v>1349</v>
      </c>
      <c r="AOK155" t="str">
        <f t="shared" si="4510"/>
        <v>1349</v>
      </c>
      <c r="AOL155" t="str">
        <f t="shared" si="4511"/>
        <v>1349</v>
      </c>
      <c r="AOM155" t="str">
        <f t="shared" si="4512"/>
        <v>1349</v>
      </c>
      <c r="AON155" t="str">
        <f t="shared" si="4513"/>
        <v>1349</v>
      </c>
      <c r="AOO155" t="str">
        <f t="shared" si="4514"/>
        <v>1349</v>
      </c>
      <c r="AOP155" t="str">
        <f t="shared" si="4515"/>
        <v>1349</v>
      </c>
      <c r="AOQ155" t="str">
        <f t="shared" si="4516"/>
        <v>1349</v>
      </c>
      <c r="AOR155" t="str">
        <f t="shared" si="4517"/>
        <v>1349</v>
      </c>
      <c r="AOS155" t="str">
        <f t="shared" si="4518"/>
        <v>1349</v>
      </c>
      <c r="AOT155" t="str">
        <f t="shared" si="4519"/>
        <v>1349</v>
      </c>
      <c r="AOU155" t="str">
        <f t="shared" si="4520"/>
        <v>1349</v>
      </c>
      <c r="AOV155" t="str">
        <f t="shared" si="4521"/>
        <v>1349</v>
      </c>
      <c r="AOW155" t="str">
        <f t="shared" si="4522"/>
        <v>1349</v>
      </c>
      <c r="AOX155" t="str">
        <f t="shared" si="4523"/>
        <v>1349</v>
      </c>
      <c r="AOY155" t="str">
        <f t="shared" si="4524"/>
        <v>1349</v>
      </c>
      <c r="AOZ155" t="str">
        <f t="shared" si="4525"/>
        <v>1349</v>
      </c>
      <c r="APA155" t="str">
        <f t="shared" si="4526"/>
        <v>1349</v>
      </c>
      <c r="APB155" t="str">
        <f t="shared" si="4527"/>
        <v>1349</v>
      </c>
      <c r="APC155" t="str">
        <f t="shared" si="4528"/>
        <v>1349</v>
      </c>
      <c r="APD155" t="str">
        <f t="shared" si="4529"/>
        <v>1349</v>
      </c>
      <c r="APE155" t="str">
        <f t="shared" si="4530"/>
        <v>1349</v>
      </c>
      <c r="APF155" t="str">
        <f t="shared" si="4531"/>
        <v>1349</v>
      </c>
      <c r="APG155" t="str">
        <f t="shared" si="4532"/>
        <v>1349</v>
      </c>
      <c r="APH155" t="str">
        <f t="shared" si="4533"/>
        <v>1349</v>
      </c>
      <c r="API155" t="str">
        <f t="shared" si="4534"/>
        <v>1349</v>
      </c>
      <c r="APJ155" t="str">
        <f t="shared" si="4535"/>
        <v>1349</v>
      </c>
      <c r="APK155" t="str">
        <f t="shared" si="4536"/>
        <v>1349</v>
      </c>
      <c r="APL155" t="str">
        <f t="shared" si="4537"/>
        <v>1349</v>
      </c>
      <c r="APM155" t="str">
        <f t="shared" si="4538"/>
        <v>1349</v>
      </c>
      <c r="APN155" t="str">
        <f t="shared" si="4539"/>
        <v>1349</v>
      </c>
      <c r="APO155" t="str">
        <f t="shared" si="4540"/>
        <v>1349</v>
      </c>
      <c r="APP155" t="str">
        <f t="shared" si="4541"/>
        <v>1349</v>
      </c>
      <c r="APQ155" t="str">
        <f t="shared" si="4542"/>
        <v>1349</v>
      </c>
      <c r="APR155" t="str">
        <f t="shared" si="4543"/>
        <v>1349</v>
      </c>
      <c r="APS155" t="str">
        <f t="shared" si="4544"/>
        <v>1349</v>
      </c>
      <c r="APT155" t="str">
        <f t="shared" si="4545"/>
        <v>1349</v>
      </c>
      <c r="APU155" t="str">
        <f t="shared" si="4546"/>
        <v>1349</v>
      </c>
      <c r="APV155" t="str">
        <f t="shared" si="4547"/>
        <v>1349</v>
      </c>
      <c r="APW155" t="str">
        <f t="shared" si="4548"/>
        <v>1349</v>
      </c>
      <c r="APX155" t="str">
        <f t="shared" si="4549"/>
        <v>1349</v>
      </c>
      <c r="APY155" t="str">
        <f t="shared" si="4550"/>
        <v>1349</v>
      </c>
      <c r="APZ155" t="str">
        <f t="shared" si="4551"/>
        <v>1349</v>
      </c>
      <c r="AQA155" t="str">
        <f t="shared" si="4552"/>
        <v>1349</v>
      </c>
      <c r="AQB155" t="str">
        <f t="shared" si="4553"/>
        <v>1349</v>
      </c>
      <c r="AQC155" t="str">
        <f t="shared" si="4554"/>
        <v>1349</v>
      </c>
      <c r="AQD155" t="str">
        <f t="shared" si="4555"/>
        <v>1349</v>
      </c>
      <c r="AQE155" t="str">
        <f t="shared" si="4556"/>
        <v>1349</v>
      </c>
      <c r="AQF155" t="str">
        <f t="shared" si="4557"/>
        <v>1349</v>
      </c>
      <c r="AQG155" t="str">
        <f t="shared" si="4558"/>
        <v>1349</v>
      </c>
      <c r="AQH155" t="str">
        <f t="shared" si="4559"/>
        <v>1349</v>
      </c>
      <c r="AQI155" t="str">
        <f t="shared" si="4560"/>
        <v>1349</v>
      </c>
      <c r="AQJ155" t="str">
        <f t="shared" si="4561"/>
        <v>1349</v>
      </c>
      <c r="AQK155" t="str">
        <f t="shared" si="4562"/>
        <v>1349</v>
      </c>
      <c r="AQL155" t="str">
        <f t="shared" si="4563"/>
        <v>1349</v>
      </c>
      <c r="AQM155" t="str">
        <f t="shared" si="4564"/>
        <v>1349</v>
      </c>
      <c r="AQN155" t="str">
        <f t="shared" si="4565"/>
        <v>1349</v>
      </c>
      <c r="AQO155" t="str">
        <f t="shared" si="4566"/>
        <v>1349</v>
      </c>
      <c r="AQP155" t="str">
        <f t="shared" si="4567"/>
        <v>1349</v>
      </c>
      <c r="AQQ155" t="str">
        <f t="shared" si="4568"/>
        <v>1349</v>
      </c>
      <c r="AQR155" t="str">
        <f t="shared" si="4569"/>
        <v>1349</v>
      </c>
      <c r="AQS155" t="str">
        <f t="shared" si="4570"/>
        <v>1349</v>
      </c>
      <c r="AQT155" t="str">
        <f t="shared" si="4571"/>
        <v>1349</v>
      </c>
      <c r="AQU155" t="str">
        <f t="shared" si="4572"/>
        <v>1349</v>
      </c>
      <c r="AQV155" t="str">
        <f t="shared" si="4573"/>
        <v>1349</v>
      </c>
      <c r="AQW155" t="str">
        <f t="shared" si="4574"/>
        <v>1349</v>
      </c>
      <c r="AQX155" t="str">
        <f t="shared" si="4575"/>
        <v>1349</v>
      </c>
      <c r="AQY155" t="str">
        <f t="shared" si="4576"/>
        <v>1349</v>
      </c>
      <c r="AQZ155" t="str">
        <f t="shared" si="4577"/>
        <v>1349</v>
      </c>
      <c r="ARA155" t="str">
        <f t="shared" si="4578"/>
        <v>1349</v>
      </c>
      <c r="ARB155" t="str">
        <f t="shared" si="4579"/>
        <v>1349</v>
      </c>
      <c r="ARC155">
        <v>1335</v>
      </c>
      <c r="ARH155" s="5"/>
    </row>
    <row r="156" spans="1:1152" x14ac:dyDescent="0.2">
      <c r="A156">
        <v>31</v>
      </c>
      <c r="B156" s="14" t="s">
        <v>95</v>
      </c>
      <c r="C156" s="20">
        <f>VLOOKUP(A156, Rankings!$A$2:$AN$161, 40, FALSE)</f>
        <v>154</v>
      </c>
      <c r="D156" s="226" t="s">
        <v>208</v>
      </c>
      <c r="F156" s="4">
        <v>4</v>
      </c>
      <c r="G156" s="4">
        <v>4</v>
      </c>
      <c r="I156" s="5">
        <f t="shared" si="3664"/>
        <v>9</v>
      </c>
      <c r="L156" t="s">
        <v>1986</v>
      </c>
      <c r="M156" t="s">
        <v>2059</v>
      </c>
      <c r="N156" t="s">
        <v>2326</v>
      </c>
      <c r="O156" t="s">
        <v>2584</v>
      </c>
      <c r="P156" t="s">
        <v>2782</v>
      </c>
      <c r="Q156" t="s">
        <v>3010</v>
      </c>
      <c r="R156" t="s">
        <v>3246</v>
      </c>
      <c r="S156" t="s">
        <v>3498</v>
      </c>
      <c r="T156" t="s">
        <v>3737</v>
      </c>
      <c r="U156" t="s">
        <v>10</v>
      </c>
      <c r="V156" t="s">
        <v>10</v>
      </c>
      <c r="W156" t="str">
        <f>Rankings!D155</f>
        <v>-</v>
      </c>
      <c r="X156" t="s">
        <v>10</v>
      </c>
      <c r="Y156" t="s">
        <v>10</v>
      </c>
      <c r="Z156" t="s">
        <v>10</v>
      </c>
      <c r="AA156" t="s">
        <v>10</v>
      </c>
      <c r="AB156" t="s">
        <v>10</v>
      </c>
      <c r="AC156" t="s">
        <v>10</v>
      </c>
      <c r="AD156" t="s">
        <v>10</v>
      </c>
      <c r="AE156" t="s">
        <v>10</v>
      </c>
      <c r="AF156" t="s">
        <v>10</v>
      </c>
      <c r="AG156" t="s">
        <v>10</v>
      </c>
      <c r="AH156" t="s">
        <v>10</v>
      </c>
      <c r="AI156" t="s">
        <v>10</v>
      </c>
      <c r="AJ156" t="s">
        <v>10</v>
      </c>
      <c r="AK156" t="s">
        <v>10</v>
      </c>
      <c r="AL156" t="s">
        <v>10</v>
      </c>
      <c r="AM156" t="s">
        <v>10</v>
      </c>
      <c r="AN156" t="s">
        <v>10</v>
      </c>
      <c r="AO156" t="s">
        <v>10</v>
      </c>
      <c r="AP156" t="s">
        <v>10</v>
      </c>
      <c r="AQ156" t="s">
        <v>10</v>
      </c>
      <c r="AR156" t="s">
        <v>10</v>
      </c>
      <c r="AS156" t="s">
        <v>10</v>
      </c>
      <c r="AT156" t="s">
        <v>10</v>
      </c>
      <c r="AU156" t="s">
        <v>10</v>
      </c>
      <c r="AV156" t="s">
        <v>10</v>
      </c>
      <c r="AW156" t="s">
        <v>10</v>
      </c>
      <c r="AX156" t="s">
        <v>10</v>
      </c>
      <c r="AY156" t="s">
        <v>10</v>
      </c>
      <c r="AZ156" t="s">
        <v>10</v>
      </c>
      <c r="BA156" t="s">
        <v>10</v>
      </c>
      <c r="BB156" t="s">
        <v>10</v>
      </c>
      <c r="BC156" t="s">
        <v>10</v>
      </c>
      <c r="BD156" t="s">
        <v>10</v>
      </c>
      <c r="BE156" t="s">
        <v>10</v>
      </c>
      <c r="BF156" t="s">
        <v>10</v>
      </c>
      <c r="BG156" t="s">
        <v>10</v>
      </c>
      <c r="BH156" t="s">
        <v>10</v>
      </c>
      <c r="BI156" t="s">
        <v>10</v>
      </c>
      <c r="BJ156" t="s">
        <v>10</v>
      </c>
      <c r="BK156" t="s">
        <v>10</v>
      </c>
      <c r="BL156" t="s">
        <v>10</v>
      </c>
      <c r="BM156" t="s">
        <v>10</v>
      </c>
      <c r="BN156" t="s">
        <v>10</v>
      </c>
      <c r="BO156" t="s">
        <v>10</v>
      </c>
      <c r="BP156" t="s">
        <v>10</v>
      </c>
      <c r="BQ156" t="s">
        <v>10</v>
      </c>
      <c r="BR156" t="s">
        <v>10</v>
      </c>
      <c r="BS156" t="s">
        <v>10</v>
      </c>
      <c r="BT156" t="s">
        <v>10</v>
      </c>
      <c r="BU156" t="s">
        <v>10</v>
      </c>
      <c r="BV156" t="s">
        <v>10</v>
      </c>
      <c r="BW156" t="s">
        <v>10</v>
      </c>
      <c r="BX156" t="s">
        <v>10</v>
      </c>
      <c r="BY156" t="s">
        <v>10</v>
      </c>
      <c r="BZ156" t="s">
        <v>10</v>
      </c>
      <c r="CA156" t="s">
        <v>10</v>
      </c>
      <c r="CB156" t="s">
        <v>10</v>
      </c>
      <c r="CC156" t="s">
        <v>10</v>
      </c>
      <c r="CD156" t="s">
        <v>10</v>
      </c>
      <c r="CE156" t="s">
        <v>10</v>
      </c>
      <c r="CF156" t="s">
        <v>10</v>
      </c>
      <c r="CG156" t="s">
        <v>10</v>
      </c>
      <c r="CH156" t="s">
        <v>10</v>
      </c>
      <c r="CI156" t="s">
        <v>10</v>
      </c>
      <c r="CJ156" t="s">
        <v>10</v>
      </c>
      <c r="CK156" t="s">
        <v>10</v>
      </c>
      <c r="CL156" t="s">
        <v>10</v>
      </c>
      <c r="CM156" t="s">
        <v>10</v>
      </c>
      <c r="CN156" t="s">
        <v>10</v>
      </c>
      <c r="CO156" t="s">
        <v>10</v>
      </c>
      <c r="CP156" t="s">
        <v>10</v>
      </c>
      <c r="CQ156" t="s">
        <v>10</v>
      </c>
      <c r="CR156" t="s">
        <v>10</v>
      </c>
      <c r="CT156" s="4">
        <f t="shared" si="3665"/>
        <v>0</v>
      </c>
      <c r="CU156" s="4">
        <f t="shared" si="3666"/>
        <v>0</v>
      </c>
      <c r="CV156" s="4">
        <f t="shared" si="3667"/>
        <v>0</v>
      </c>
      <c r="CW156" s="4">
        <f t="shared" si="3668"/>
        <v>5</v>
      </c>
      <c r="CX156" s="4">
        <f t="shared" si="3669"/>
        <v>1</v>
      </c>
      <c r="CY156" s="4">
        <f t="shared" si="3670"/>
        <v>0</v>
      </c>
      <c r="CZ156" s="4">
        <f t="shared" si="3671"/>
        <v>0</v>
      </c>
      <c r="DA156" s="4">
        <f t="shared" si="3672"/>
        <v>1</v>
      </c>
      <c r="DB156" s="4">
        <f t="shared" si="3673"/>
        <v>0</v>
      </c>
      <c r="DC156" s="4">
        <f t="shared" si="3674"/>
        <v>0</v>
      </c>
      <c r="DD156" s="4">
        <f t="shared" si="3675"/>
        <v>0</v>
      </c>
      <c r="DE156" s="4">
        <f t="shared" si="3676"/>
        <v>2</v>
      </c>
      <c r="DF156" s="4">
        <f t="shared" si="3677"/>
        <v>0</v>
      </c>
      <c r="DG156" s="4">
        <f t="shared" si="3678"/>
        <v>0</v>
      </c>
      <c r="DH156" s="4">
        <f t="shared" si="3679"/>
        <v>0</v>
      </c>
      <c r="DI156" s="152">
        <f t="shared" si="3680"/>
        <v>0</v>
      </c>
      <c r="DJ156" s="153">
        <f t="shared" si="3681"/>
        <v>0</v>
      </c>
      <c r="DK156" s="4">
        <f t="shared" si="3682"/>
        <v>5</v>
      </c>
      <c r="DL156" s="4">
        <f t="shared" si="3683"/>
        <v>1</v>
      </c>
      <c r="DM156" s="4">
        <f t="shared" si="3684"/>
        <v>1</v>
      </c>
      <c r="DN156" s="4">
        <f t="shared" si="3685"/>
        <v>0</v>
      </c>
      <c r="DO156" s="4">
        <f t="shared" si="3686"/>
        <v>2</v>
      </c>
      <c r="DP156" s="4">
        <f t="shared" si="3687"/>
        <v>0</v>
      </c>
      <c r="DQ156" s="4">
        <f t="shared" si="3688"/>
        <v>0</v>
      </c>
      <c r="DR156" s="4">
        <f t="shared" si="3689"/>
        <v>1</v>
      </c>
      <c r="DS156" s="4">
        <f t="shared" si="3690"/>
        <v>3</v>
      </c>
      <c r="DT156" s="4">
        <f t="shared" si="3691"/>
        <v>0</v>
      </c>
      <c r="DU156" t="str">
        <f t="shared" si="3692"/>
        <v>0R</v>
      </c>
      <c r="DV156" t="str">
        <f t="shared" si="3693"/>
        <v>0R</v>
      </c>
      <c r="DW156" t="str">
        <f t="shared" si="3694"/>
        <v>0R</v>
      </c>
      <c r="DX156" t="str">
        <f t="shared" si="3695"/>
        <v>0S</v>
      </c>
      <c r="DY156" t="str">
        <f t="shared" si="3696"/>
        <v>0S</v>
      </c>
      <c r="DZ156" t="str">
        <f t="shared" si="3697"/>
        <v>0R</v>
      </c>
      <c r="EA156" t="str">
        <f t="shared" si="3698"/>
        <v>3L</v>
      </c>
      <c r="EB156" t="str">
        <f t="shared" si="3699"/>
        <v>0L</v>
      </c>
      <c r="EC156" t="str">
        <f t="shared" si="3700"/>
        <v>0R</v>
      </c>
      <c r="ED156">
        <f t="shared" si="3701"/>
        <v>0</v>
      </c>
      <c r="EE156">
        <f t="shared" si="3702"/>
        <v>0</v>
      </c>
      <c r="EF156">
        <f t="shared" si="3703"/>
        <v>0</v>
      </c>
      <c r="EG156">
        <f t="shared" si="3704"/>
        <v>0</v>
      </c>
      <c r="EH156">
        <f t="shared" si="3705"/>
        <v>0</v>
      </c>
      <c r="EI156">
        <f t="shared" si="3706"/>
        <v>0</v>
      </c>
      <c r="EJ156">
        <f t="shared" si="3707"/>
        <v>0</v>
      </c>
      <c r="EK156">
        <f t="shared" si="3708"/>
        <v>0</v>
      </c>
      <c r="EL156">
        <f t="shared" si="3709"/>
        <v>0</v>
      </c>
      <c r="EM156">
        <f t="shared" si="3710"/>
        <v>0</v>
      </c>
      <c r="EN156">
        <f t="shared" si="3711"/>
        <v>0</v>
      </c>
      <c r="EO156">
        <f t="shared" si="3712"/>
        <v>0</v>
      </c>
      <c r="EP156">
        <f t="shared" si="3713"/>
        <v>0</v>
      </c>
      <c r="EQ156">
        <f t="shared" si="3714"/>
        <v>0</v>
      </c>
      <c r="ER156">
        <f t="shared" si="3715"/>
        <v>0</v>
      </c>
      <c r="ES156">
        <f t="shared" si="3716"/>
        <v>0</v>
      </c>
      <c r="ET156">
        <f t="shared" si="3717"/>
        <v>0</v>
      </c>
      <c r="EU156">
        <f t="shared" si="3718"/>
        <v>0</v>
      </c>
      <c r="EV156">
        <f t="shared" si="3719"/>
        <v>0</v>
      </c>
      <c r="EW156">
        <f t="shared" si="3720"/>
        <v>0</v>
      </c>
      <c r="EX156">
        <f t="shared" si="3721"/>
        <v>0</v>
      </c>
      <c r="EY156">
        <f t="shared" si="3722"/>
        <v>0</v>
      </c>
      <c r="EZ156">
        <f t="shared" si="3723"/>
        <v>0</v>
      </c>
      <c r="FA156">
        <f t="shared" si="3724"/>
        <v>0</v>
      </c>
      <c r="FB156">
        <f t="shared" si="3725"/>
        <v>0</v>
      </c>
      <c r="FC156">
        <f t="shared" si="3726"/>
        <v>0</v>
      </c>
      <c r="FD156">
        <f t="shared" si="3727"/>
        <v>0</v>
      </c>
      <c r="FE156">
        <f t="shared" si="3728"/>
        <v>0</v>
      </c>
      <c r="FF156">
        <f t="shared" si="3729"/>
        <v>0</v>
      </c>
      <c r="FG156">
        <f t="shared" si="3730"/>
        <v>0</v>
      </c>
      <c r="FH156">
        <f t="shared" si="3731"/>
        <v>0</v>
      </c>
      <c r="FI156">
        <f t="shared" si="3732"/>
        <v>0</v>
      </c>
      <c r="FJ156">
        <f t="shared" si="3733"/>
        <v>0</v>
      </c>
      <c r="FK156">
        <f t="shared" si="3734"/>
        <v>0</v>
      </c>
      <c r="FL156">
        <f t="shared" si="3735"/>
        <v>0</v>
      </c>
      <c r="FM156">
        <f t="shared" si="3736"/>
        <v>0</v>
      </c>
      <c r="FN156">
        <f t="shared" si="3737"/>
        <v>0</v>
      </c>
      <c r="FO156">
        <f t="shared" si="3738"/>
        <v>0</v>
      </c>
      <c r="FP156">
        <f t="shared" si="3739"/>
        <v>0</v>
      </c>
      <c r="FQ156">
        <f t="shared" si="3740"/>
        <v>0</v>
      </c>
      <c r="FR156">
        <f t="shared" si="3741"/>
        <v>0</v>
      </c>
      <c r="FS156">
        <f t="shared" si="3742"/>
        <v>0</v>
      </c>
      <c r="FT156">
        <f t="shared" si="3743"/>
        <v>0</v>
      </c>
      <c r="FU156">
        <f t="shared" si="3744"/>
        <v>0</v>
      </c>
      <c r="FV156">
        <f t="shared" si="3745"/>
        <v>0</v>
      </c>
      <c r="FW156">
        <f t="shared" si="3746"/>
        <v>0</v>
      </c>
      <c r="FX156">
        <f t="shared" si="3747"/>
        <v>0</v>
      </c>
      <c r="FY156">
        <f t="shared" si="3748"/>
        <v>0</v>
      </c>
      <c r="FZ156">
        <f t="shared" si="3749"/>
        <v>0</v>
      </c>
      <c r="GA156">
        <f t="shared" si="3750"/>
        <v>0</v>
      </c>
      <c r="GB156">
        <f t="shared" si="3751"/>
        <v>0</v>
      </c>
      <c r="GC156">
        <f t="shared" si="3752"/>
        <v>0</v>
      </c>
      <c r="GD156">
        <f t="shared" si="3753"/>
        <v>0</v>
      </c>
      <c r="GE156">
        <f t="shared" si="3754"/>
        <v>0</v>
      </c>
      <c r="GF156">
        <f t="shared" si="3755"/>
        <v>0</v>
      </c>
      <c r="GG156">
        <f t="shared" si="3756"/>
        <v>0</v>
      </c>
      <c r="GH156">
        <f t="shared" si="3757"/>
        <v>0</v>
      </c>
      <c r="GI156">
        <f t="shared" si="3758"/>
        <v>0</v>
      </c>
      <c r="GJ156">
        <f t="shared" si="3759"/>
        <v>0</v>
      </c>
      <c r="GK156">
        <f t="shared" si="3760"/>
        <v>0</v>
      </c>
      <c r="GL156">
        <f t="shared" si="3761"/>
        <v>0</v>
      </c>
      <c r="GM156">
        <f t="shared" si="3762"/>
        <v>0</v>
      </c>
      <c r="GN156">
        <f t="shared" si="3763"/>
        <v>0</v>
      </c>
      <c r="GO156">
        <f t="shared" si="3764"/>
        <v>0</v>
      </c>
      <c r="GP156">
        <f t="shared" si="3765"/>
        <v>0</v>
      </c>
      <c r="GQ156">
        <f t="shared" si="3766"/>
        <v>0</v>
      </c>
      <c r="GR156">
        <f t="shared" si="3767"/>
        <v>0</v>
      </c>
      <c r="GS156">
        <f t="shared" si="3768"/>
        <v>0</v>
      </c>
      <c r="GT156">
        <f t="shared" si="3769"/>
        <v>0</v>
      </c>
      <c r="GU156">
        <f t="shared" si="3770"/>
        <v>0</v>
      </c>
      <c r="GV156">
        <f t="shared" si="3771"/>
        <v>0</v>
      </c>
      <c r="GW156">
        <f t="shared" si="3772"/>
        <v>0</v>
      </c>
      <c r="GX156">
        <f t="shared" si="3773"/>
        <v>0</v>
      </c>
      <c r="GY156">
        <f t="shared" si="3774"/>
        <v>0</v>
      </c>
      <c r="GZ156">
        <f t="shared" si="3775"/>
        <v>0</v>
      </c>
      <c r="HA156">
        <f t="shared" si="3776"/>
        <v>0</v>
      </c>
      <c r="HB156" s="176" t="s">
        <v>265</v>
      </c>
      <c r="HC156" s="89">
        <f t="shared" si="3777"/>
        <v>298.72708432188807</v>
      </c>
      <c r="HD156" s="89">
        <f t="shared" si="3778"/>
        <v>100.75828815550703</v>
      </c>
      <c r="HE156" s="89">
        <f t="shared" si="3779"/>
        <v>160.27324652633445</v>
      </c>
      <c r="HF156" s="89">
        <f t="shared" si="3780"/>
        <v>0</v>
      </c>
      <c r="HH156" s="88">
        <f t="shared" si="3781"/>
        <v>559.75861900372956</v>
      </c>
      <c r="HI156" s="88">
        <f t="shared" si="3782"/>
        <v>80.136623263167223</v>
      </c>
      <c r="HK156">
        <f>IFERROR(VLOOKUP(_xlfn.NUMBERVALUE(MID(L156, SEARCH("!", L156)+1, SEARCH("+", L156)-SEARCH("!", L156)-1)), Rankings!$A$2:$BK$161, 63, FALSE),0)</f>
        <v>68.868973881900928</v>
      </c>
      <c r="HL156">
        <f>IFERROR(VLOOKUP(_xlfn.NUMBERVALUE(MID(M156, SEARCH("!", M156)+1, SEARCH("+", M156)-SEARCH("!", M156)-1)), Rankings!$A$2:$BK$161, 63, FALSE),0)</f>
        <v>43.460802101417421</v>
      </c>
      <c r="HM156">
        <f>IFERROR(VLOOKUP(_xlfn.NUMBERVALUE(MID(N156, SEARCH("!", N156)+1, SEARCH("+", N156)-SEARCH("!", N156)-1)), Rankings!$A$2:$BK$161, 63, FALSE),0)</f>
        <v>69.104823957004172</v>
      </c>
      <c r="HN156">
        <f>IFERROR(VLOOKUP(_xlfn.NUMBERVALUE(MID(O156, SEARCH("!", O156)+1, SEARCH("+", O156)-SEARCH("!", O156)-1)), Rankings!$A$2:$BK$161, 63, FALSE),0)</f>
        <v>91.3184387629735</v>
      </c>
      <c r="HO156">
        <f>IFERROR(VLOOKUP(_xlfn.NUMBERVALUE(MID(P156, SEARCH("!", P156)+1, SEARCH("+", P156)-SEARCH("!", P156)-1)), Rankings!$A$2:$BK$161, 63, FALSE),0)</f>
        <v>68.954807763360947</v>
      </c>
      <c r="HP156">
        <f>IFERROR(VLOOKUP(_xlfn.NUMBERVALUE(MID(Q156, SEARCH("!", Q156)+1, SEARCH("+", Q156)-SEARCH("!", Q156)-1)), Rankings!$A$2:$BK$161, 63, FALSE),0)</f>
        <v>63.055462542453483</v>
      </c>
      <c r="HQ156">
        <f>IFERROR(VLOOKUP(_xlfn.NUMBERVALUE(MID(R156, SEARCH("!", R156)+1, SEARCH("+", R156)-SEARCH("!", R156)-1)), Rankings!$A$2:$BK$161, 63, FALSE),0)</f>
        <v>35.154792142279646</v>
      </c>
      <c r="HR156">
        <f>IFERROR(VLOOKUP(_xlfn.NUMBERVALUE(MID(S156, SEARCH("!", S156)+1, SEARCH("+", S156)-SEARCH("!", S156)-1)), Rankings!$A$2:$BK$161, 63, FALSE),0)</f>
        <v>65.603496013227385</v>
      </c>
      <c r="HS156">
        <f>IFERROR(VLOOKUP(_xlfn.NUMBERVALUE(MID(T156, SEARCH("!", T156)+1, SEARCH("+", T156)-SEARCH("!", T156)-1)), Rankings!$A$2:$BK$161, 63, FALSE),0)</f>
        <v>54.23702183911206</v>
      </c>
      <c r="HT156">
        <f>IFERROR(VLOOKUP(_xlfn.NUMBERVALUE(MID(U156, SEARCH("!", U156)+1, SEARCH("+", U156)-SEARCH("!", U156)-1)), Rankings!$A$2:$BK$161, 63, FALSE),0)</f>
        <v>0</v>
      </c>
      <c r="HU156">
        <f>IFERROR(VLOOKUP(_xlfn.NUMBERVALUE(MID(V156, SEARCH("!", V156)+1, SEARCH("+", V156)-SEARCH("!", V156)-1)), Rankings!$A$2:$BK$161, 63, FALSE),0)</f>
        <v>0</v>
      </c>
      <c r="HV156">
        <f>IFERROR(VLOOKUP(_xlfn.NUMBERVALUE(MID(W156, SEARCH("!", W156)+1, SEARCH("+", W156)-SEARCH("!", W156)-1)), Rankings!$A$2:$BK$161, 63, FALSE),0)</f>
        <v>0</v>
      </c>
      <c r="HW156">
        <f>IFERROR(VLOOKUP(_xlfn.NUMBERVALUE(MID(X156, SEARCH("!", X156)+1, SEARCH("+", X156)-SEARCH("!", X156)-1)), Rankings!$A$2:$BK$161, 63, FALSE),0)</f>
        <v>0</v>
      </c>
      <c r="HX156">
        <f>IFERROR(VLOOKUP(_xlfn.NUMBERVALUE(MID(Y156, SEARCH("!", Y156)+1, SEARCH("+", Y156)-SEARCH("!", Y156)-1)), Rankings!$A$2:$BK$161, 63, FALSE),0)</f>
        <v>0</v>
      </c>
      <c r="HY156">
        <f>IFERROR(VLOOKUP(_xlfn.NUMBERVALUE(MID(Z156, SEARCH("!", Z156)+1, SEARCH("+", Z156)-SEARCH("!", Z156)-1)), Rankings!$A$2:$BK$161, 63, FALSE),0)</f>
        <v>0</v>
      </c>
      <c r="HZ156">
        <f>IFERROR(VLOOKUP(_xlfn.NUMBERVALUE(MID(AA156, SEARCH("!", AA156)+1, SEARCH("+", AA156)-SEARCH("!", AA156)-1)), Rankings!$A$2:$BK$161, 63, FALSE),0)</f>
        <v>0</v>
      </c>
      <c r="IA156">
        <f>IFERROR(VLOOKUP(_xlfn.NUMBERVALUE(MID(AB156, SEARCH("!", AB156)+1, SEARCH("+", AB156)-SEARCH("!", AB156)-1)), Rankings!$A$2:$BK$161, 63, FALSE),0)</f>
        <v>0</v>
      </c>
      <c r="IB156">
        <f>IFERROR(VLOOKUP(_xlfn.NUMBERVALUE(MID(AC156, SEARCH("!", AC156)+1, SEARCH("+", AC156)-SEARCH("!", AC156)-1)), Rankings!$A$2:$BK$161, 63, FALSE),0)</f>
        <v>0</v>
      </c>
      <c r="IC156">
        <f>IFERROR(VLOOKUP(_xlfn.NUMBERVALUE(MID(AD156, SEARCH("!", AD156)+1, SEARCH("+", AD156)-SEARCH("!", AD156)-1)), Rankings!$A$2:$BK$161, 63, FALSE),0)</f>
        <v>0</v>
      </c>
      <c r="ID156">
        <f>IFERROR(VLOOKUP(_xlfn.NUMBERVALUE(MID(AE156, SEARCH("!", AE156)+1, SEARCH("+", AE156)-SEARCH("!", AE156)-1)), Rankings!$A$2:$BK$161, 63, FALSE),0)</f>
        <v>0</v>
      </c>
      <c r="IE156">
        <f>IFERROR(VLOOKUP(_xlfn.NUMBERVALUE(MID(AF156, SEARCH("!", AF156)+1, SEARCH("+", AF156)-SEARCH("!", AF156)-1)), Rankings!$A$2:$BK$161, 63, FALSE),0)</f>
        <v>0</v>
      </c>
      <c r="IF156">
        <f>IFERROR(VLOOKUP(_xlfn.NUMBERVALUE(MID(AG156, SEARCH("!", AG156)+1, SEARCH("+", AG156)-SEARCH("!", AG156)-1)), Rankings!$A$2:$BK$161, 63, FALSE),0)</f>
        <v>0</v>
      </c>
      <c r="IG156">
        <f>IFERROR(VLOOKUP(_xlfn.NUMBERVALUE(MID(AH156, SEARCH("!", AH156)+1, SEARCH("+", AH156)-SEARCH("!", AH156)-1)), Rankings!$A$2:$BK$161, 63, FALSE),0)</f>
        <v>0</v>
      </c>
      <c r="IH156">
        <f>IFERROR(VLOOKUP(_xlfn.NUMBERVALUE(MID(AI156, SEARCH("!", AI156)+1, SEARCH("+", AI156)-SEARCH("!", AI156)-1)), Rankings!$A$2:$BK$161, 63, FALSE),0)</f>
        <v>0</v>
      </c>
      <c r="II156">
        <f>IFERROR(VLOOKUP(_xlfn.NUMBERVALUE(MID(AJ156, SEARCH("!", AJ156)+1, SEARCH("+", AJ156)-SEARCH("!", AJ156)-1)), Rankings!$A$2:$BK$161, 63, FALSE),0)</f>
        <v>0</v>
      </c>
      <c r="IJ156">
        <f>IFERROR(VLOOKUP(_xlfn.NUMBERVALUE(MID(AK156, SEARCH("!", AK156)+1, SEARCH("+", AK156)-SEARCH("!", AK156)-1)), Rankings!$A$2:$BK$161, 63, FALSE),0)</f>
        <v>0</v>
      </c>
      <c r="IK156">
        <f>IFERROR(VLOOKUP(_xlfn.NUMBERVALUE(MID(AL156, SEARCH("!", AL156)+1, SEARCH("+", AL156)-SEARCH("!", AL156)-1)), Rankings!$A$2:$BK$161, 63, FALSE),0)</f>
        <v>0</v>
      </c>
      <c r="IL156">
        <f>IFERROR(VLOOKUP(_xlfn.NUMBERVALUE(MID(AM156, SEARCH("!", AM156)+1, SEARCH("+", AM156)-SEARCH("!", AM156)-1)), Rankings!$A$2:$BK$161, 63, FALSE),0)</f>
        <v>0</v>
      </c>
      <c r="IM156">
        <f>IFERROR(VLOOKUP(_xlfn.NUMBERVALUE(MID(AN156, SEARCH("!", AN156)+1, SEARCH("+", AN156)-SEARCH("!", AN156)-1)), Rankings!$A$2:$BK$161, 63, FALSE),0)</f>
        <v>0</v>
      </c>
      <c r="IN156">
        <f>IFERROR(VLOOKUP(_xlfn.NUMBERVALUE(MID(AO156, SEARCH("!", AO156)+1, SEARCH("+", AO156)-SEARCH("!", AO156)-1)), Rankings!$A$2:$BK$161, 63, FALSE),0)</f>
        <v>0</v>
      </c>
      <c r="IO156">
        <f>IFERROR(VLOOKUP(_xlfn.NUMBERVALUE(MID(AP156, SEARCH("!", AP156)+1, SEARCH("+", AP156)-SEARCH("!", AP156)-1)), Rankings!$A$2:$BK$161, 63, FALSE),0)</f>
        <v>0</v>
      </c>
      <c r="IP156">
        <f>IFERROR(VLOOKUP(_xlfn.NUMBERVALUE(MID(AQ156, SEARCH("!", AQ156)+1, SEARCH("+", AQ156)-SEARCH("!", AQ156)-1)), Rankings!$A$2:$BK$161, 63, FALSE),0)</f>
        <v>0</v>
      </c>
      <c r="IQ156">
        <f>IFERROR(VLOOKUP(_xlfn.NUMBERVALUE(MID(AR156, SEARCH("!", AR156)+1, SEARCH("+", AR156)-SEARCH("!", AR156)-1)), Rankings!$A$2:$BK$161, 63, FALSE),0)</f>
        <v>0</v>
      </c>
      <c r="IR156">
        <f>IFERROR(VLOOKUP(_xlfn.NUMBERVALUE(MID(AS156, SEARCH("!", AS156)+1, SEARCH("+", AS156)-SEARCH("!", AS156)-1)), Rankings!$A$2:$BK$161, 63, FALSE),0)</f>
        <v>0</v>
      </c>
      <c r="IS156">
        <f>IFERROR(VLOOKUP(_xlfn.NUMBERVALUE(MID(AT156, SEARCH("!", AT156)+1, SEARCH("+", AT156)-SEARCH("!", AT156)-1)), Rankings!$A$2:$BK$161, 63, FALSE),0)</f>
        <v>0</v>
      </c>
      <c r="IT156">
        <f>IFERROR(VLOOKUP(_xlfn.NUMBERVALUE(MID(AU156, SEARCH("!", AU156)+1, SEARCH("+", AU156)-SEARCH("!", AU156)-1)), Rankings!$A$2:$BK$161, 63, FALSE),0)</f>
        <v>0</v>
      </c>
      <c r="IU156">
        <f>IFERROR(VLOOKUP(_xlfn.NUMBERVALUE(MID(AV156, SEARCH("!", AV156)+1, SEARCH("+", AV156)-SEARCH("!", AV156)-1)), Rankings!$A$2:$BK$161, 63, FALSE),0)</f>
        <v>0</v>
      </c>
      <c r="IV156">
        <f>IFERROR(VLOOKUP(_xlfn.NUMBERVALUE(MID(AW156, SEARCH("!", AW156)+1, SEARCH("+", AW156)-SEARCH("!", AW156)-1)), Rankings!$A$2:$BK$161, 63, FALSE),0)</f>
        <v>0</v>
      </c>
      <c r="IW156">
        <f>IFERROR(VLOOKUP(_xlfn.NUMBERVALUE(MID(AX156, SEARCH("!", AX156)+1, SEARCH("+", AX156)-SEARCH("!", AX156)-1)), Rankings!$A$2:$BK$161, 63, FALSE),0)</f>
        <v>0</v>
      </c>
      <c r="IX156">
        <f>IFERROR(VLOOKUP(_xlfn.NUMBERVALUE(MID(AY156, SEARCH("!", AY156)+1, SEARCH("+", AY156)-SEARCH("!", AY156)-1)), Rankings!$A$2:$BK$161, 63, FALSE),0)</f>
        <v>0</v>
      </c>
      <c r="IY156">
        <f>IFERROR(VLOOKUP(_xlfn.NUMBERVALUE(MID(AZ156, SEARCH("!", AZ156)+1, SEARCH("+", AZ156)-SEARCH("!", AZ156)-1)), Rankings!$A$2:$BK$161, 63, FALSE),0)</f>
        <v>0</v>
      </c>
      <c r="IZ156">
        <f>IFERROR(VLOOKUP(_xlfn.NUMBERVALUE(MID(BA156, SEARCH("!", BA156)+1, SEARCH("+", BA156)-SEARCH("!", BA156)-1)), Rankings!$A$2:$BK$161, 63, FALSE),0)</f>
        <v>0</v>
      </c>
      <c r="JA156">
        <f>IFERROR(VLOOKUP(_xlfn.NUMBERVALUE(MID(BB156, SEARCH("!", BB156)+1, SEARCH("+", BB156)-SEARCH("!", BB156)-1)), Rankings!$A$2:$BK$161, 63, FALSE),0)</f>
        <v>0</v>
      </c>
      <c r="JB156">
        <f>IFERROR(VLOOKUP(_xlfn.NUMBERVALUE(MID(BC156, SEARCH("!", BC156)+1, SEARCH("+", BC156)-SEARCH("!", BC156)-1)), Rankings!$A$2:$BK$161, 63, FALSE),0)</f>
        <v>0</v>
      </c>
      <c r="JC156">
        <f>IFERROR(VLOOKUP(_xlfn.NUMBERVALUE(MID(BD156, SEARCH("!", BD156)+1, SEARCH("+", BD156)-SEARCH("!", BD156)-1)), Rankings!$A$2:$BK$161, 63, FALSE),0)</f>
        <v>0</v>
      </c>
      <c r="JD156">
        <f>IFERROR(VLOOKUP(_xlfn.NUMBERVALUE(MID(BE156, SEARCH("!", BE156)+1, SEARCH("+", BE156)-SEARCH("!", BE156)-1)), Rankings!$A$2:$BK$161, 63, FALSE),0)</f>
        <v>0</v>
      </c>
      <c r="JE156">
        <f>IFERROR(VLOOKUP(_xlfn.NUMBERVALUE(MID(BF156, SEARCH("!", BF156)+1, SEARCH("+", BF156)-SEARCH("!", BF156)-1)), Rankings!$A$2:$BK$161, 63, FALSE),0)</f>
        <v>0</v>
      </c>
      <c r="JF156">
        <f>IFERROR(VLOOKUP(_xlfn.NUMBERVALUE(MID(BG156, SEARCH("!", BG156)+1, SEARCH("+", BG156)-SEARCH("!", BG156)-1)), Rankings!$A$2:$BK$161, 63, FALSE),0)</f>
        <v>0</v>
      </c>
      <c r="JG156">
        <f>IFERROR(VLOOKUP(_xlfn.NUMBERVALUE(MID(BH156, SEARCH("!", BH156)+1, SEARCH("+", BH156)-SEARCH("!", BH156)-1)), Rankings!$A$2:$BK$161, 63, FALSE),0)</f>
        <v>0</v>
      </c>
      <c r="JH156">
        <f>IFERROR(VLOOKUP(_xlfn.NUMBERVALUE(MID(BI156, SEARCH("!", BI156)+1, SEARCH("+", BI156)-SEARCH("!", BI156)-1)), Rankings!$A$2:$BK$161, 63, FALSE),0)</f>
        <v>0</v>
      </c>
      <c r="JI156">
        <f>IFERROR(VLOOKUP(_xlfn.NUMBERVALUE(MID(BJ156, SEARCH("!", BJ156)+1, SEARCH("+", BJ156)-SEARCH("!", BJ156)-1)), Rankings!$A$2:$BK$161, 63, FALSE),0)</f>
        <v>0</v>
      </c>
      <c r="JJ156">
        <f>IFERROR(VLOOKUP(_xlfn.NUMBERVALUE(MID(BK156, SEARCH("!", BK156)+1, SEARCH("+", BK156)-SEARCH("!", BK156)-1)), Rankings!$A$2:$BK$161, 63, FALSE),0)</f>
        <v>0</v>
      </c>
      <c r="JK156">
        <f>IFERROR(VLOOKUP(_xlfn.NUMBERVALUE(MID(BL156, SEARCH("!", BL156)+1, SEARCH("+", BL156)-SEARCH("!", BL156)-1)), Rankings!$A$2:$BK$161, 63, FALSE),0)</f>
        <v>0</v>
      </c>
      <c r="JL156">
        <f>IFERROR(VLOOKUP(_xlfn.NUMBERVALUE(MID(BM156, SEARCH("!", BM156)+1, SEARCH("+", BM156)-SEARCH("!", BM156)-1)), Rankings!$A$2:$BK$161, 63, FALSE),0)</f>
        <v>0</v>
      </c>
      <c r="JM156">
        <f>IFERROR(VLOOKUP(_xlfn.NUMBERVALUE(MID(BN156, SEARCH("!", BN156)+1, SEARCH("+", BN156)-SEARCH("!", BN156)-1)), Rankings!$A$2:$BK$161, 63, FALSE),0)</f>
        <v>0</v>
      </c>
      <c r="JN156">
        <f>IFERROR(VLOOKUP(_xlfn.NUMBERVALUE(MID(BO156, SEARCH("!", BO156)+1, SEARCH("+", BO156)-SEARCH("!", BO156)-1)), Rankings!$A$2:$BK$161, 63, FALSE),0)</f>
        <v>0</v>
      </c>
      <c r="JO156">
        <f>IFERROR(VLOOKUP(_xlfn.NUMBERVALUE(MID(BP156, SEARCH("!", BP156)+1, SEARCH("+", BP156)-SEARCH("!", BP156)-1)), Rankings!$A$2:$BK$161, 63, FALSE),0)</f>
        <v>0</v>
      </c>
      <c r="JP156">
        <f>IFERROR(VLOOKUP(_xlfn.NUMBERVALUE(MID(BQ156, SEARCH("!", BQ156)+1, SEARCH("+", BQ156)-SEARCH("!", BQ156)-1)), Rankings!$A$2:$BK$161, 63, FALSE),0)</f>
        <v>0</v>
      </c>
      <c r="JQ156">
        <f>IFERROR(VLOOKUP(_xlfn.NUMBERVALUE(MID(BR156, SEARCH("!", BR156)+1, SEARCH("+", BR156)-SEARCH("!", BR156)-1)), Rankings!$A$2:$BK$161, 63, FALSE),0)</f>
        <v>0</v>
      </c>
      <c r="JR156">
        <f>IFERROR(VLOOKUP(_xlfn.NUMBERVALUE(MID(BS156, SEARCH("!", BS156)+1, SEARCH("+", BS156)-SEARCH("!", BS156)-1)), Rankings!$A$2:$BK$161, 63, FALSE),0)</f>
        <v>0</v>
      </c>
      <c r="JS156">
        <f>IFERROR(VLOOKUP(_xlfn.NUMBERVALUE(MID(BT156, SEARCH("!", BT156)+1, SEARCH("+", BT156)-SEARCH("!", BT156)-1)), Rankings!$A$2:$BK$161, 63, FALSE),0)</f>
        <v>0</v>
      </c>
      <c r="JT156">
        <f>IFERROR(VLOOKUP(_xlfn.NUMBERVALUE(MID(BU156, SEARCH("!", BU156)+1, SEARCH("+", BU156)-SEARCH("!", BU156)-1)), Rankings!$A$2:$BK$161, 63, FALSE),0)</f>
        <v>0</v>
      </c>
      <c r="JU156">
        <f>IFERROR(VLOOKUP(_xlfn.NUMBERVALUE(MID(BV156, SEARCH("!", BV156)+1, SEARCH("+", BV156)-SEARCH("!", BV156)-1)), Rankings!$A$2:$BK$161, 63, FALSE),0)</f>
        <v>0</v>
      </c>
      <c r="JV156">
        <f>IFERROR(VLOOKUP(_xlfn.NUMBERVALUE(MID(BW156, SEARCH("!", BW156)+1, SEARCH("+", BW156)-SEARCH("!", BW156)-1)), Rankings!$A$2:$BK$161, 63, FALSE),0)</f>
        <v>0</v>
      </c>
      <c r="JW156">
        <f>IFERROR(VLOOKUP(_xlfn.NUMBERVALUE(MID(BX156, SEARCH("!", BX156)+1, SEARCH("+", BX156)-SEARCH("!", BX156)-1)), Rankings!$A$2:$BK$161, 63, FALSE),0)</f>
        <v>0</v>
      </c>
      <c r="JX156">
        <f>IFERROR(VLOOKUP(_xlfn.NUMBERVALUE(MID(BY156, SEARCH("!", BY156)+1, SEARCH("+", BY156)-SEARCH("!", BY156)-1)), Rankings!$A$2:$BK$161, 63, FALSE),0)</f>
        <v>0</v>
      </c>
      <c r="JY156">
        <f>IFERROR(VLOOKUP(_xlfn.NUMBERVALUE(MID(BZ156, SEARCH("!", BZ156)+1, SEARCH("+", BZ156)-SEARCH("!", BZ156)-1)), Rankings!$A$2:$BK$161, 63, FALSE),0)</f>
        <v>0</v>
      </c>
      <c r="JZ156">
        <f>IFERROR(VLOOKUP(_xlfn.NUMBERVALUE(MID(CA156, SEARCH("!", CA156)+1, SEARCH("+", CA156)-SEARCH("!", CA156)-1)), Rankings!$A$2:$BK$161, 63, FALSE),0)</f>
        <v>0</v>
      </c>
      <c r="KA156">
        <f>IFERROR(VLOOKUP(_xlfn.NUMBERVALUE(MID(CB156, SEARCH("!", CB156)+1, SEARCH("+", CB156)-SEARCH("!", CB156)-1)), Rankings!$A$2:$BK$161, 63, FALSE),0)</f>
        <v>0</v>
      </c>
      <c r="KB156">
        <f>IFERROR(VLOOKUP(_xlfn.NUMBERVALUE(MID(CC156, SEARCH("!", CC156)+1, SEARCH("+", CC156)-SEARCH("!", CC156)-1)), Rankings!$A$2:$BK$161, 63, FALSE),0)</f>
        <v>0</v>
      </c>
      <c r="KC156">
        <f>IFERROR(VLOOKUP(_xlfn.NUMBERVALUE(MID(CD156, SEARCH("!", CD156)+1, SEARCH("+", CD156)-SEARCH("!", CD156)-1)), Rankings!$A$2:$BK$161, 63, FALSE),0)</f>
        <v>0</v>
      </c>
      <c r="KD156">
        <f>IFERROR(VLOOKUP(_xlfn.NUMBERVALUE(MID(CE156, SEARCH("!", CE156)+1, SEARCH("+", CE156)-SEARCH("!", CE156)-1)), Rankings!$A$2:$BK$161, 63, FALSE),0)</f>
        <v>0</v>
      </c>
      <c r="KE156">
        <f>IFERROR(VLOOKUP(_xlfn.NUMBERVALUE(MID(CF156, SEARCH("!", CF156)+1, SEARCH("+", CF156)-SEARCH("!", CF156)-1)), Rankings!$A$2:$BK$161, 63, FALSE),0)</f>
        <v>0</v>
      </c>
      <c r="KF156">
        <f>IFERROR(VLOOKUP(_xlfn.NUMBERVALUE(MID(CG156, SEARCH("!", CG156)+1, SEARCH("+", CG156)-SEARCH("!", CG156)-1)), Rankings!$A$2:$BK$161, 63, FALSE),0)</f>
        <v>0</v>
      </c>
      <c r="KG156">
        <f>IFERROR(VLOOKUP(_xlfn.NUMBERVALUE(MID(CH156, SEARCH("!", CH156)+1, SEARCH("+", CH156)-SEARCH("!", CH156)-1)), Rankings!$A$2:$BK$161, 63, FALSE),0)</f>
        <v>0</v>
      </c>
      <c r="KH156">
        <f>IFERROR(VLOOKUP(_xlfn.NUMBERVALUE(MID(CI156, SEARCH("!", CI156)+1, SEARCH("+", CI156)-SEARCH("!", CI156)-1)), Rankings!$A$2:$BK$161, 63, FALSE),0)</f>
        <v>0</v>
      </c>
      <c r="KI156">
        <f>IFERROR(VLOOKUP(_xlfn.NUMBERVALUE(MID(CJ156, SEARCH("!", CJ156)+1, SEARCH("+", CJ156)-SEARCH("!", CJ156)-1)), Rankings!$A$2:$BK$161, 63, FALSE),0)</f>
        <v>0</v>
      </c>
      <c r="KJ156">
        <f>IFERROR(VLOOKUP(_xlfn.NUMBERVALUE(MID(CK156, SEARCH("!", CK156)+1, SEARCH("+", CK156)-SEARCH("!", CK156)-1)), Rankings!$A$2:$BK$161, 63, FALSE),0)</f>
        <v>0</v>
      </c>
      <c r="KK156">
        <f>IFERROR(VLOOKUP(_xlfn.NUMBERVALUE(MID(CL156, SEARCH("!", CL156)+1, SEARCH("+", CL156)-SEARCH("!", CL156)-1)), Rankings!$A$2:$BK$161, 63, FALSE),0)</f>
        <v>0</v>
      </c>
      <c r="KL156">
        <f>IFERROR(VLOOKUP(_xlfn.NUMBERVALUE(MID(CM156, SEARCH("!", CM156)+1, SEARCH("+", CM156)-SEARCH("!", CM156)-1)), Rankings!$A$2:$BK$161, 63, FALSE),0)</f>
        <v>0</v>
      </c>
      <c r="KM156">
        <f>IFERROR(VLOOKUP(_xlfn.NUMBERVALUE(MID(CN156, SEARCH("!", CN156)+1, SEARCH("+", CN156)-SEARCH("!", CN156)-1)), Rankings!$A$2:$BK$161, 63, FALSE),0)</f>
        <v>0</v>
      </c>
      <c r="KN156">
        <f>IFERROR(VLOOKUP(_xlfn.NUMBERVALUE(MID(CO156, SEARCH("!", CO156)+1, SEARCH("+", CO156)-SEARCH("!", CO156)-1)), Rankings!$A$2:$BK$161, 63, FALSE),0)</f>
        <v>0</v>
      </c>
      <c r="KO156">
        <f>IFERROR(VLOOKUP(_xlfn.NUMBERVALUE(MID(CP156, SEARCH("!", CP156)+1, SEARCH("+", CP156)-SEARCH("!", CP156)-1)), Rankings!$A$2:$BK$161, 63, FALSE),0)</f>
        <v>0</v>
      </c>
      <c r="KP156">
        <f>IFERROR(VLOOKUP(_xlfn.NUMBERVALUE(MID(CQ156, SEARCH("!", CQ156)+1, SEARCH("+", CQ156)-SEARCH("!", CQ156)-1)), Rankings!$A$2:$BK$161, 63, FALSE),0)</f>
        <v>0</v>
      </c>
      <c r="KQ156">
        <f>IFERROR(VLOOKUP(_xlfn.NUMBERVALUE(MID(CR156, SEARCH("!", CR156)+1, SEARCH("+", CR156)-SEARCH("!", CR156)-1)), Rankings!$A$2:$BK$161, 63, FALSE),0)</f>
        <v>0</v>
      </c>
      <c r="KS156" s="4">
        <f t="shared" si="3783"/>
        <v>138</v>
      </c>
      <c r="KT156" s="4">
        <f t="shared" si="3784"/>
        <v>61</v>
      </c>
      <c r="KU156" s="4">
        <f t="shared" si="3785"/>
        <v>56</v>
      </c>
      <c r="KV156" s="4">
        <f t="shared" si="3786"/>
        <v>0</v>
      </c>
      <c r="KY156" s="4">
        <f t="shared" si="3787"/>
        <v>255</v>
      </c>
      <c r="KZ156" s="4"/>
      <c r="LB156">
        <f t="shared" si="3788"/>
        <v>9</v>
      </c>
      <c r="LC156">
        <f t="shared" si="3789"/>
        <v>38</v>
      </c>
      <c r="LD156">
        <f t="shared" si="3790"/>
        <v>35</v>
      </c>
      <c r="LE156">
        <f t="shared" si="3791"/>
        <v>28</v>
      </c>
      <c r="LF156">
        <f t="shared" si="3792"/>
        <v>28</v>
      </c>
      <c r="LG156">
        <f t="shared" si="3793"/>
        <v>33</v>
      </c>
      <c r="LH156">
        <f t="shared" si="3794"/>
        <v>37</v>
      </c>
      <c r="LI156">
        <f t="shared" si="3795"/>
        <v>24</v>
      </c>
      <c r="LJ156">
        <f t="shared" si="3796"/>
        <v>23</v>
      </c>
      <c r="LK156">
        <f t="shared" si="3797"/>
        <v>0</v>
      </c>
      <c r="LL156">
        <f t="shared" si="3798"/>
        <v>0</v>
      </c>
      <c r="LM156">
        <f t="shared" si="3799"/>
        <v>0</v>
      </c>
      <c r="LN156">
        <f t="shared" si="3800"/>
        <v>0</v>
      </c>
      <c r="LO156">
        <f t="shared" si="3801"/>
        <v>0</v>
      </c>
      <c r="LP156">
        <f t="shared" si="3802"/>
        <v>0</v>
      </c>
      <c r="LQ156">
        <f t="shared" si="3803"/>
        <v>0</v>
      </c>
      <c r="LR156">
        <f t="shared" si="3804"/>
        <v>0</v>
      </c>
      <c r="LS156">
        <f t="shared" si="3805"/>
        <v>0</v>
      </c>
      <c r="LT156">
        <f t="shared" si="3806"/>
        <v>0</v>
      </c>
      <c r="LU156">
        <f t="shared" si="3807"/>
        <v>0</v>
      </c>
      <c r="LV156">
        <f t="shared" si="3808"/>
        <v>0</v>
      </c>
      <c r="LW156">
        <f t="shared" si="3809"/>
        <v>0</v>
      </c>
      <c r="LX156">
        <f t="shared" si="3810"/>
        <v>0</v>
      </c>
      <c r="LY156">
        <f t="shared" si="3811"/>
        <v>0</v>
      </c>
      <c r="LZ156">
        <f t="shared" si="3812"/>
        <v>0</v>
      </c>
      <c r="MA156">
        <f t="shared" si="3813"/>
        <v>0</v>
      </c>
      <c r="MB156">
        <f t="shared" si="3814"/>
        <v>0</v>
      </c>
      <c r="MC156">
        <f t="shared" si="3815"/>
        <v>0</v>
      </c>
      <c r="MD156">
        <f t="shared" si="3816"/>
        <v>0</v>
      </c>
      <c r="ME156">
        <f t="shared" si="3817"/>
        <v>0</v>
      </c>
      <c r="MF156">
        <f t="shared" si="3818"/>
        <v>0</v>
      </c>
      <c r="MG156">
        <f t="shared" si="3819"/>
        <v>0</v>
      </c>
      <c r="MH156">
        <f t="shared" si="3820"/>
        <v>0</v>
      </c>
      <c r="MI156">
        <f t="shared" si="3821"/>
        <v>0</v>
      </c>
      <c r="MJ156">
        <f t="shared" si="3822"/>
        <v>0</v>
      </c>
      <c r="MK156">
        <f t="shared" si="3823"/>
        <v>0</v>
      </c>
      <c r="ML156">
        <f t="shared" si="3824"/>
        <v>0</v>
      </c>
      <c r="MM156">
        <f t="shared" si="3825"/>
        <v>0</v>
      </c>
      <c r="MN156">
        <f t="shared" si="3826"/>
        <v>0</v>
      </c>
      <c r="MO156">
        <f t="shared" si="3827"/>
        <v>0</v>
      </c>
      <c r="MP156">
        <f t="shared" si="3828"/>
        <v>0</v>
      </c>
      <c r="MQ156">
        <f t="shared" si="3829"/>
        <v>0</v>
      </c>
      <c r="MR156">
        <f t="shared" si="3830"/>
        <v>0</v>
      </c>
      <c r="MS156">
        <f t="shared" si="3831"/>
        <v>0</v>
      </c>
      <c r="MT156">
        <f t="shared" si="3832"/>
        <v>0</v>
      </c>
      <c r="MU156">
        <f t="shared" si="3833"/>
        <v>0</v>
      </c>
      <c r="MV156">
        <f t="shared" si="3834"/>
        <v>0</v>
      </c>
      <c r="MW156">
        <f t="shared" si="3835"/>
        <v>0</v>
      </c>
      <c r="MX156">
        <f t="shared" si="3836"/>
        <v>0</v>
      </c>
      <c r="MY156">
        <f t="shared" si="3837"/>
        <v>0</v>
      </c>
      <c r="MZ156">
        <f t="shared" si="3838"/>
        <v>0</v>
      </c>
      <c r="NA156">
        <f t="shared" si="3839"/>
        <v>0</v>
      </c>
      <c r="NB156">
        <f t="shared" si="3840"/>
        <v>0</v>
      </c>
      <c r="NC156">
        <f t="shared" si="3841"/>
        <v>0</v>
      </c>
      <c r="ND156">
        <f t="shared" si="3842"/>
        <v>0</v>
      </c>
      <c r="NE156">
        <f t="shared" si="3843"/>
        <v>0</v>
      </c>
      <c r="NF156">
        <f t="shared" si="3844"/>
        <v>0</v>
      </c>
      <c r="NG156">
        <f t="shared" si="3845"/>
        <v>0</v>
      </c>
      <c r="NH156">
        <f t="shared" si="3846"/>
        <v>0</v>
      </c>
      <c r="NI156">
        <f t="shared" si="3847"/>
        <v>0</v>
      </c>
      <c r="NJ156">
        <f t="shared" si="3848"/>
        <v>0</v>
      </c>
      <c r="NK156">
        <f t="shared" si="3849"/>
        <v>0</v>
      </c>
      <c r="NL156">
        <f t="shared" si="3850"/>
        <v>0</v>
      </c>
      <c r="NM156">
        <f t="shared" si="3851"/>
        <v>0</v>
      </c>
      <c r="NN156">
        <f t="shared" si="3852"/>
        <v>0</v>
      </c>
      <c r="NO156">
        <f t="shared" si="3853"/>
        <v>0</v>
      </c>
      <c r="NP156">
        <f t="shared" si="3854"/>
        <v>0</v>
      </c>
      <c r="NQ156">
        <f t="shared" si="3855"/>
        <v>0</v>
      </c>
      <c r="NR156">
        <f t="shared" si="3856"/>
        <v>0</v>
      </c>
      <c r="NS156">
        <f t="shared" si="3857"/>
        <v>0</v>
      </c>
      <c r="NT156">
        <f t="shared" si="3858"/>
        <v>0</v>
      </c>
      <c r="NU156">
        <f t="shared" si="3859"/>
        <v>0</v>
      </c>
      <c r="NV156">
        <f t="shared" si="3860"/>
        <v>0</v>
      </c>
      <c r="NW156">
        <f t="shared" si="3861"/>
        <v>0</v>
      </c>
      <c r="NX156">
        <f t="shared" si="3862"/>
        <v>0</v>
      </c>
      <c r="NY156">
        <f t="shared" si="3863"/>
        <v>0</v>
      </c>
      <c r="NZ156">
        <f t="shared" si="3864"/>
        <v>0</v>
      </c>
      <c r="OA156">
        <f t="shared" si="3865"/>
        <v>0</v>
      </c>
      <c r="OB156">
        <f t="shared" si="3866"/>
        <v>0</v>
      </c>
      <c r="OC156">
        <f t="shared" si="3867"/>
        <v>0</v>
      </c>
      <c r="OD156">
        <f t="shared" si="3868"/>
        <v>0</v>
      </c>
      <c r="OE156">
        <f t="shared" si="3869"/>
        <v>0</v>
      </c>
      <c r="OF156">
        <f t="shared" si="3870"/>
        <v>0</v>
      </c>
      <c r="OG156">
        <f t="shared" si="3871"/>
        <v>0</v>
      </c>
      <c r="OH156">
        <f t="shared" si="3872"/>
        <v>0</v>
      </c>
      <c r="OJ156" s="4">
        <f t="shared" si="3873"/>
        <v>277</v>
      </c>
      <c r="OK156" s="4">
        <f t="shared" si="3874"/>
        <v>88</v>
      </c>
      <c r="OL156" s="4">
        <f t="shared" si="3875"/>
        <v>169</v>
      </c>
      <c r="OM156" s="4">
        <f t="shared" si="3876"/>
        <v>0</v>
      </c>
      <c r="OP156" s="4">
        <f t="shared" si="3877"/>
        <v>534</v>
      </c>
      <c r="OQ156" s="4"/>
      <c r="OS156">
        <f t="shared" si="3878"/>
        <v>39</v>
      </c>
      <c r="OT156">
        <f t="shared" si="3879"/>
        <v>49</v>
      </c>
      <c r="OU156">
        <f t="shared" si="3880"/>
        <v>62</v>
      </c>
      <c r="OV156">
        <f t="shared" si="3881"/>
        <v>88</v>
      </c>
      <c r="OW156">
        <f t="shared" si="3882"/>
        <v>81</v>
      </c>
      <c r="OX156">
        <f t="shared" si="3883"/>
        <v>61</v>
      </c>
      <c r="OY156">
        <f t="shared" si="3884"/>
        <v>35</v>
      </c>
      <c r="OZ156">
        <f t="shared" si="3885"/>
        <v>53</v>
      </c>
      <c r="PA156">
        <f t="shared" si="3886"/>
        <v>66</v>
      </c>
      <c r="PB156">
        <f t="shared" si="3887"/>
        <v>0</v>
      </c>
      <c r="PC156">
        <f t="shared" si="3888"/>
        <v>0</v>
      </c>
      <c r="PD156">
        <f t="shared" si="3889"/>
        <v>0</v>
      </c>
      <c r="PE156">
        <f t="shared" si="3890"/>
        <v>0</v>
      </c>
      <c r="PF156">
        <f t="shared" si="3891"/>
        <v>0</v>
      </c>
      <c r="PG156">
        <f t="shared" si="3892"/>
        <v>0</v>
      </c>
      <c r="PH156">
        <f t="shared" si="3893"/>
        <v>0</v>
      </c>
      <c r="PI156">
        <f t="shared" si="3894"/>
        <v>0</v>
      </c>
      <c r="PJ156">
        <f t="shared" si="3895"/>
        <v>0</v>
      </c>
      <c r="PK156">
        <f t="shared" si="3896"/>
        <v>0</v>
      </c>
      <c r="PL156">
        <f t="shared" si="3897"/>
        <v>0</v>
      </c>
      <c r="PM156">
        <f t="shared" si="3898"/>
        <v>0</v>
      </c>
      <c r="PN156">
        <f t="shared" si="3899"/>
        <v>0</v>
      </c>
      <c r="PO156">
        <f t="shared" si="3900"/>
        <v>0</v>
      </c>
      <c r="PP156">
        <f t="shared" si="3901"/>
        <v>0</v>
      </c>
      <c r="PQ156">
        <f t="shared" si="3902"/>
        <v>0</v>
      </c>
      <c r="PR156">
        <f t="shared" si="3903"/>
        <v>0</v>
      </c>
      <c r="PS156">
        <f t="shared" si="3904"/>
        <v>0</v>
      </c>
      <c r="PT156">
        <f t="shared" si="3905"/>
        <v>0</v>
      </c>
      <c r="PU156">
        <f t="shared" si="3906"/>
        <v>0</v>
      </c>
      <c r="PV156">
        <f t="shared" si="3907"/>
        <v>0</v>
      </c>
      <c r="PW156">
        <f t="shared" si="3908"/>
        <v>0</v>
      </c>
      <c r="PX156">
        <f t="shared" si="3909"/>
        <v>0</v>
      </c>
      <c r="PY156">
        <f t="shared" si="3910"/>
        <v>0</v>
      </c>
      <c r="PZ156">
        <f t="shared" si="3911"/>
        <v>0</v>
      </c>
      <c r="QA156">
        <f t="shared" si="3912"/>
        <v>0</v>
      </c>
      <c r="QB156">
        <f t="shared" si="3913"/>
        <v>0</v>
      </c>
      <c r="QC156">
        <f t="shared" si="3914"/>
        <v>0</v>
      </c>
      <c r="QD156">
        <f t="shared" si="3915"/>
        <v>0</v>
      </c>
      <c r="QE156">
        <f t="shared" si="3916"/>
        <v>0</v>
      </c>
      <c r="QF156">
        <f t="shared" si="3917"/>
        <v>0</v>
      </c>
      <c r="QG156">
        <f t="shared" si="3918"/>
        <v>0</v>
      </c>
      <c r="QH156">
        <f t="shared" si="3919"/>
        <v>0</v>
      </c>
      <c r="QI156">
        <f t="shared" si="3920"/>
        <v>0</v>
      </c>
      <c r="QJ156">
        <f t="shared" si="3921"/>
        <v>0</v>
      </c>
      <c r="QK156">
        <f t="shared" si="3922"/>
        <v>0</v>
      </c>
      <c r="QL156">
        <f t="shared" si="3923"/>
        <v>0</v>
      </c>
      <c r="QM156">
        <f t="shared" si="3924"/>
        <v>0</v>
      </c>
      <c r="QN156">
        <f t="shared" si="3925"/>
        <v>0</v>
      </c>
      <c r="QO156">
        <f t="shared" si="3926"/>
        <v>0</v>
      </c>
      <c r="QP156">
        <f t="shared" si="3927"/>
        <v>0</v>
      </c>
      <c r="QQ156">
        <f t="shared" si="3928"/>
        <v>0</v>
      </c>
      <c r="QR156">
        <f t="shared" si="3929"/>
        <v>0</v>
      </c>
      <c r="QS156">
        <f t="shared" si="3930"/>
        <v>0</v>
      </c>
      <c r="QT156">
        <f t="shared" si="3931"/>
        <v>0</v>
      </c>
      <c r="QU156">
        <f t="shared" si="3932"/>
        <v>0</v>
      </c>
      <c r="QV156">
        <f t="shared" si="3933"/>
        <v>0</v>
      </c>
      <c r="QW156">
        <f t="shared" si="3934"/>
        <v>0</v>
      </c>
      <c r="QX156">
        <f t="shared" si="3935"/>
        <v>0</v>
      </c>
      <c r="QY156">
        <f t="shared" si="3936"/>
        <v>0</v>
      </c>
      <c r="QZ156">
        <f t="shared" si="3937"/>
        <v>0</v>
      </c>
      <c r="RA156">
        <f t="shared" si="3938"/>
        <v>0</v>
      </c>
      <c r="RB156">
        <f t="shared" si="3939"/>
        <v>0</v>
      </c>
      <c r="RC156">
        <f t="shared" si="3940"/>
        <v>0</v>
      </c>
      <c r="RD156">
        <f t="shared" si="3941"/>
        <v>0</v>
      </c>
      <c r="RE156">
        <f t="shared" si="3942"/>
        <v>0</v>
      </c>
      <c r="RF156">
        <f t="shared" si="3943"/>
        <v>0</v>
      </c>
      <c r="RG156">
        <f t="shared" si="3944"/>
        <v>0</v>
      </c>
      <c r="RH156">
        <f t="shared" si="3945"/>
        <v>0</v>
      </c>
      <c r="RI156">
        <f t="shared" si="3946"/>
        <v>0</v>
      </c>
      <c r="RJ156">
        <f t="shared" si="3947"/>
        <v>0</v>
      </c>
      <c r="RK156">
        <f t="shared" si="3948"/>
        <v>0</v>
      </c>
      <c r="RL156">
        <f t="shared" si="3949"/>
        <v>0</v>
      </c>
      <c r="RM156">
        <f t="shared" si="3950"/>
        <v>0</v>
      </c>
      <c r="RN156">
        <f t="shared" si="3951"/>
        <v>0</v>
      </c>
      <c r="RO156">
        <f t="shared" si="3952"/>
        <v>0</v>
      </c>
      <c r="RP156">
        <f t="shared" si="3953"/>
        <v>0</v>
      </c>
      <c r="RQ156">
        <f t="shared" si="3954"/>
        <v>0</v>
      </c>
      <c r="RR156">
        <f t="shared" si="3955"/>
        <v>0</v>
      </c>
      <c r="RS156">
        <f t="shared" si="3956"/>
        <v>0</v>
      </c>
      <c r="RT156">
        <f t="shared" si="3957"/>
        <v>0</v>
      </c>
      <c r="RU156">
        <f t="shared" si="3958"/>
        <v>0</v>
      </c>
      <c r="RV156">
        <f t="shared" si="3959"/>
        <v>0</v>
      </c>
      <c r="RW156">
        <f t="shared" si="3960"/>
        <v>0</v>
      </c>
      <c r="RX156">
        <f t="shared" si="3961"/>
        <v>0</v>
      </c>
      <c r="RY156">
        <f t="shared" si="3962"/>
        <v>0</v>
      </c>
      <c r="SA156" s="4">
        <f t="shared" si="3963"/>
        <v>18.670000000000002</v>
      </c>
      <c r="SB156" s="4">
        <f t="shared" si="3964"/>
        <v>6.42</v>
      </c>
      <c r="SC156" s="4">
        <f t="shared" si="3965"/>
        <v>6.96</v>
      </c>
      <c r="SD156" s="4">
        <f t="shared" si="3966"/>
        <v>0</v>
      </c>
      <c r="SF156" s="4">
        <f t="shared" si="3967"/>
        <v>32.050000000000004</v>
      </c>
      <c r="SI156">
        <f t="shared" si="3968"/>
        <v>3</v>
      </c>
      <c r="SJ156">
        <f t="shared" si="3969"/>
        <v>4</v>
      </c>
      <c r="SK156">
        <f t="shared" si="3970"/>
        <v>3</v>
      </c>
      <c r="SL156">
        <f t="shared" si="3971"/>
        <v>3.71</v>
      </c>
      <c r="SM156">
        <f t="shared" si="3972"/>
        <v>3.25</v>
      </c>
      <c r="SN156">
        <f t="shared" si="3973"/>
        <v>5.17</v>
      </c>
      <c r="SO156">
        <f t="shared" si="3974"/>
        <v>2.75</v>
      </c>
      <c r="SP156">
        <f t="shared" si="3975"/>
        <v>3.67</v>
      </c>
      <c r="SQ156">
        <f t="shared" si="3976"/>
        <v>3.5</v>
      </c>
      <c r="SR156" t="str">
        <f t="shared" si="3977"/>
        <v>0</v>
      </c>
      <c r="SS156" t="str">
        <f t="shared" si="3978"/>
        <v>0</v>
      </c>
      <c r="ST156" t="str">
        <f t="shared" si="3979"/>
        <v>0</v>
      </c>
      <c r="SU156" t="str">
        <f t="shared" si="3980"/>
        <v>0</v>
      </c>
      <c r="SV156" t="str">
        <f t="shared" si="3981"/>
        <v>0</v>
      </c>
      <c r="SW156" t="str">
        <f t="shared" si="3982"/>
        <v>0</v>
      </c>
      <c r="SX156" t="str">
        <f t="shared" si="3983"/>
        <v>0</v>
      </c>
      <c r="SY156" t="str">
        <f t="shared" si="3984"/>
        <v>0</v>
      </c>
      <c r="SZ156" t="str">
        <f t="shared" si="3985"/>
        <v>0</v>
      </c>
      <c r="TA156" t="str">
        <f t="shared" si="3986"/>
        <v>0</v>
      </c>
      <c r="TB156" t="str">
        <f t="shared" si="3987"/>
        <v>0</v>
      </c>
      <c r="TC156" t="str">
        <f t="shared" si="3988"/>
        <v>0</v>
      </c>
      <c r="TD156" t="str">
        <f t="shared" si="3989"/>
        <v>0</v>
      </c>
      <c r="TE156" t="str">
        <f t="shared" si="3990"/>
        <v>0</v>
      </c>
      <c r="TF156" t="str">
        <f t="shared" si="3991"/>
        <v>0</v>
      </c>
      <c r="TG156" t="str">
        <f t="shared" si="3992"/>
        <v>0</v>
      </c>
      <c r="TH156" t="str">
        <f t="shared" si="3993"/>
        <v>0</v>
      </c>
      <c r="TI156" t="str">
        <f t="shared" si="3994"/>
        <v>0</v>
      </c>
      <c r="TJ156" t="str">
        <f t="shared" si="3995"/>
        <v>0</v>
      </c>
      <c r="TK156" t="str">
        <f t="shared" si="3996"/>
        <v>0</v>
      </c>
      <c r="TL156" t="str">
        <f t="shared" si="3997"/>
        <v>0</v>
      </c>
      <c r="TM156" t="str">
        <f t="shared" si="3998"/>
        <v>0</v>
      </c>
      <c r="TN156" t="str">
        <f t="shared" si="3999"/>
        <v>0</v>
      </c>
      <c r="TO156" t="str">
        <f t="shared" si="4000"/>
        <v>0</v>
      </c>
      <c r="TP156" t="str">
        <f t="shared" si="4001"/>
        <v>0</v>
      </c>
      <c r="TQ156" t="str">
        <f t="shared" si="4002"/>
        <v>0</v>
      </c>
      <c r="TR156" t="str">
        <f t="shared" si="4003"/>
        <v>0</v>
      </c>
      <c r="TS156" t="str">
        <f t="shared" si="4004"/>
        <v>0</v>
      </c>
      <c r="TT156" t="str">
        <f t="shared" si="4005"/>
        <v>0</v>
      </c>
      <c r="TU156" t="str">
        <f t="shared" si="4006"/>
        <v>0</v>
      </c>
      <c r="TV156" t="str">
        <f t="shared" si="4007"/>
        <v>0</v>
      </c>
      <c r="TW156" t="str">
        <f t="shared" si="4008"/>
        <v>0</v>
      </c>
      <c r="TX156" t="str">
        <f t="shared" si="4009"/>
        <v>0</v>
      </c>
      <c r="TY156" t="str">
        <f t="shared" si="4010"/>
        <v>0</v>
      </c>
      <c r="TZ156" t="str">
        <f t="shared" si="4011"/>
        <v>0</v>
      </c>
      <c r="UA156" t="str">
        <f t="shared" si="4012"/>
        <v>0</v>
      </c>
      <c r="UB156" t="str">
        <f t="shared" si="4013"/>
        <v>0</v>
      </c>
      <c r="UC156" t="str">
        <f t="shared" si="4014"/>
        <v>0</v>
      </c>
      <c r="UD156" t="str">
        <f t="shared" si="4015"/>
        <v>0</v>
      </c>
      <c r="UE156" t="str">
        <f t="shared" si="4016"/>
        <v>0</v>
      </c>
      <c r="UF156" t="str">
        <f t="shared" si="4017"/>
        <v>0</v>
      </c>
      <c r="UG156" t="str">
        <f t="shared" si="4018"/>
        <v>0</v>
      </c>
      <c r="UH156" t="str">
        <f t="shared" si="4019"/>
        <v>0</v>
      </c>
      <c r="UI156" t="str">
        <f t="shared" si="4020"/>
        <v>0</v>
      </c>
      <c r="UJ156" t="str">
        <f t="shared" si="4021"/>
        <v>0</v>
      </c>
      <c r="UK156" t="str">
        <f t="shared" si="4022"/>
        <v>0</v>
      </c>
      <c r="UL156" t="str">
        <f t="shared" si="4023"/>
        <v>0</v>
      </c>
      <c r="UM156" t="str">
        <f t="shared" si="4024"/>
        <v>0</v>
      </c>
      <c r="UN156" t="str">
        <f t="shared" si="4025"/>
        <v>0</v>
      </c>
      <c r="UO156" t="str">
        <f t="shared" si="4026"/>
        <v>0</v>
      </c>
      <c r="UP156" t="str">
        <f t="shared" si="4027"/>
        <v>0</v>
      </c>
      <c r="UQ156" t="str">
        <f t="shared" si="4028"/>
        <v>0</v>
      </c>
      <c r="UR156" t="str">
        <f t="shared" si="4029"/>
        <v>0</v>
      </c>
      <c r="US156" t="str">
        <f t="shared" si="4030"/>
        <v>0</v>
      </c>
      <c r="UT156" t="str">
        <f t="shared" si="4031"/>
        <v>0</v>
      </c>
      <c r="UU156" t="str">
        <f t="shared" si="4032"/>
        <v>0</v>
      </c>
      <c r="UV156" t="str">
        <f t="shared" si="4033"/>
        <v>0</v>
      </c>
      <c r="UW156" t="str">
        <f t="shared" si="4034"/>
        <v>0</v>
      </c>
      <c r="UX156" t="str">
        <f t="shared" si="4035"/>
        <v>0</v>
      </c>
      <c r="UY156" t="str">
        <f t="shared" si="4036"/>
        <v>0</v>
      </c>
      <c r="UZ156" t="str">
        <f t="shared" si="4037"/>
        <v>0</v>
      </c>
      <c r="VA156" t="str">
        <f t="shared" si="4038"/>
        <v>0</v>
      </c>
      <c r="VB156" t="str">
        <f t="shared" si="4039"/>
        <v>0</v>
      </c>
      <c r="VC156" t="str">
        <f t="shared" si="4040"/>
        <v>0</v>
      </c>
      <c r="VD156" t="str">
        <f t="shared" si="4041"/>
        <v>0</v>
      </c>
      <c r="VE156" t="str">
        <f t="shared" si="4042"/>
        <v>0</v>
      </c>
      <c r="VF156" t="str">
        <f t="shared" si="4043"/>
        <v>0</v>
      </c>
      <c r="VG156" t="str">
        <f t="shared" si="4044"/>
        <v>0</v>
      </c>
      <c r="VH156" t="str">
        <f t="shared" si="4045"/>
        <v>0</v>
      </c>
      <c r="VI156" t="str">
        <f t="shared" si="4046"/>
        <v>0</v>
      </c>
      <c r="VJ156" t="str">
        <f t="shared" si="4047"/>
        <v>0</v>
      </c>
      <c r="VK156" t="str">
        <f t="shared" si="4048"/>
        <v>0</v>
      </c>
      <c r="VL156" t="str">
        <f t="shared" si="4049"/>
        <v>0</v>
      </c>
      <c r="VM156" t="str">
        <f t="shared" si="4050"/>
        <v>0</v>
      </c>
      <c r="VN156" t="str">
        <f t="shared" si="4051"/>
        <v>0</v>
      </c>
      <c r="VO156" t="str">
        <f t="shared" si="4052"/>
        <v>0</v>
      </c>
      <c r="VQ156" s="4">
        <f t="shared" si="4053"/>
        <v>-58.779999999999994</v>
      </c>
      <c r="VR156" s="4">
        <f t="shared" si="4054"/>
        <v>-15.98</v>
      </c>
      <c r="VS156" s="4">
        <f t="shared" si="4055"/>
        <v>-26.7</v>
      </c>
      <c r="VT156" s="4">
        <f t="shared" si="4056"/>
        <v>0</v>
      </c>
      <c r="VV156" s="4">
        <f t="shared" si="4057"/>
        <v>-101.46</v>
      </c>
      <c r="VY156">
        <f t="shared" si="4058"/>
        <v>-11.84</v>
      </c>
      <c r="VZ156">
        <f t="shared" si="4059"/>
        <v>-8.6300000000000008</v>
      </c>
      <c r="WA156">
        <f t="shared" si="4060"/>
        <v>-11.71</v>
      </c>
      <c r="WB156">
        <f t="shared" si="4061"/>
        <v>-15.78</v>
      </c>
      <c r="WC156">
        <f t="shared" si="4062"/>
        <v>-10.92</v>
      </c>
      <c r="WD156">
        <f t="shared" si="4063"/>
        <v>-17.559999999999999</v>
      </c>
      <c r="WE156">
        <f t="shared" si="4064"/>
        <v>-6</v>
      </c>
      <c r="WF156">
        <f t="shared" si="4065"/>
        <v>-9.98</v>
      </c>
      <c r="WG156">
        <f t="shared" si="4066"/>
        <v>-9.0399999999999991</v>
      </c>
      <c r="WH156">
        <f t="shared" si="4067"/>
        <v>0</v>
      </c>
      <c r="WI156">
        <f t="shared" si="4068"/>
        <v>0</v>
      </c>
      <c r="WJ156">
        <f t="shared" si="4069"/>
        <v>0</v>
      </c>
      <c r="WK156">
        <f t="shared" si="4070"/>
        <v>0</v>
      </c>
      <c r="WL156">
        <f t="shared" si="4071"/>
        <v>0</v>
      </c>
      <c r="WM156">
        <f t="shared" si="4072"/>
        <v>0</v>
      </c>
      <c r="WN156">
        <f t="shared" si="4073"/>
        <v>0</v>
      </c>
      <c r="WO156">
        <f t="shared" si="4074"/>
        <v>0</v>
      </c>
      <c r="WP156">
        <f t="shared" si="4075"/>
        <v>0</v>
      </c>
      <c r="WQ156">
        <f t="shared" si="4076"/>
        <v>0</v>
      </c>
      <c r="WR156">
        <f t="shared" si="4077"/>
        <v>0</v>
      </c>
      <c r="WS156">
        <f t="shared" si="4078"/>
        <v>0</v>
      </c>
      <c r="WT156">
        <f t="shared" si="4079"/>
        <v>0</v>
      </c>
      <c r="WU156">
        <f t="shared" si="4080"/>
        <v>0</v>
      </c>
      <c r="WV156">
        <f t="shared" si="4081"/>
        <v>0</v>
      </c>
      <c r="WW156">
        <f t="shared" si="4082"/>
        <v>0</v>
      </c>
      <c r="WX156">
        <f t="shared" si="4083"/>
        <v>0</v>
      </c>
      <c r="WY156">
        <f t="shared" si="4084"/>
        <v>0</v>
      </c>
      <c r="WZ156">
        <f t="shared" si="4085"/>
        <v>0</v>
      </c>
      <c r="XA156">
        <f t="shared" si="4086"/>
        <v>0</v>
      </c>
      <c r="XB156">
        <f t="shared" si="4087"/>
        <v>0</v>
      </c>
      <c r="XC156">
        <f t="shared" si="4088"/>
        <v>0</v>
      </c>
      <c r="XD156">
        <f t="shared" si="4089"/>
        <v>0</v>
      </c>
      <c r="XE156">
        <f t="shared" si="4090"/>
        <v>0</v>
      </c>
      <c r="XF156">
        <f t="shared" si="4091"/>
        <v>0</v>
      </c>
      <c r="XG156">
        <f t="shared" si="4092"/>
        <v>0</v>
      </c>
      <c r="XH156">
        <f t="shared" si="4093"/>
        <v>0</v>
      </c>
      <c r="XI156">
        <f t="shared" si="4094"/>
        <v>0</v>
      </c>
      <c r="XJ156">
        <f t="shared" si="4095"/>
        <v>0</v>
      </c>
      <c r="XK156">
        <f t="shared" si="4096"/>
        <v>0</v>
      </c>
      <c r="XL156">
        <f t="shared" si="4097"/>
        <v>0</v>
      </c>
      <c r="XM156">
        <f t="shared" si="4098"/>
        <v>0</v>
      </c>
      <c r="XN156">
        <f t="shared" si="4099"/>
        <v>0</v>
      </c>
      <c r="XO156">
        <f t="shared" si="4100"/>
        <v>0</v>
      </c>
      <c r="XP156">
        <f t="shared" si="4101"/>
        <v>0</v>
      </c>
      <c r="XQ156">
        <f t="shared" si="4102"/>
        <v>0</v>
      </c>
      <c r="XR156">
        <f t="shared" si="4103"/>
        <v>0</v>
      </c>
      <c r="XS156">
        <f t="shared" si="4104"/>
        <v>0</v>
      </c>
      <c r="XT156">
        <f t="shared" si="4105"/>
        <v>0</v>
      </c>
      <c r="XU156">
        <f t="shared" si="4106"/>
        <v>0</v>
      </c>
      <c r="XV156">
        <f t="shared" si="4107"/>
        <v>0</v>
      </c>
      <c r="XW156">
        <f t="shared" si="4108"/>
        <v>0</v>
      </c>
      <c r="XX156">
        <f t="shared" si="4109"/>
        <v>0</v>
      </c>
      <c r="XY156">
        <f t="shared" si="4110"/>
        <v>0</v>
      </c>
      <c r="XZ156">
        <f t="shared" si="4111"/>
        <v>0</v>
      </c>
      <c r="YA156">
        <f t="shared" si="4112"/>
        <v>0</v>
      </c>
      <c r="YB156">
        <f t="shared" si="4113"/>
        <v>0</v>
      </c>
      <c r="YC156">
        <f t="shared" si="4114"/>
        <v>0</v>
      </c>
      <c r="YD156">
        <f t="shared" si="4115"/>
        <v>0</v>
      </c>
      <c r="YE156">
        <f t="shared" si="4116"/>
        <v>0</v>
      </c>
      <c r="YF156">
        <f t="shared" si="4117"/>
        <v>0</v>
      </c>
      <c r="YG156">
        <f t="shared" si="4118"/>
        <v>0</v>
      </c>
      <c r="YH156">
        <f t="shared" si="4119"/>
        <v>0</v>
      </c>
      <c r="YI156">
        <f t="shared" si="4120"/>
        <v>0</v>
      </c>
      <c r="YJ156">
        <f t="shared" si="4121"/>
        <v>0</v>
      </c>
      <c r="YK156">
        <f t="shared" si="4122"/>
        <v>0</v>
      </c>
      <c r="YL156">
        <f t="shared" si="4123"/>
        <v>0</v>
      </c>
      <c r="YM156">
        <f t="shared" si="4124"/>
        <v>0</v>
      </c>
      <c r="YN156">
        <f t="shared" si="4125"/>
        <v>0</v>
      </c>
      <c r="YO156">
        <f t="shared" si="4126"/>
        <v>0</v>
      </c>
      <c r="YP156">
        <f t="shared" si="4127"/>
        <v>0</v>
      </c>
      <c r="YQ156">
        <f t="shared" si="4128"/>
        <v>0</v>
      </c>
      <c r="YR156">
        <f t="shared" si="4129"/>
        <v>0</v>
      </c>
      <c r="YS156">
        <f t="shared" si="4130"/>
        <v>0</v>
      </c>
      <c r="YT156">
        <f t="shared" si="4131"/>
        <v>0</v>
      </c>
      <c r="YU156">
        <f t="shared" si="4132"/>
        <v>0</v>
      </c>
      <c r="YV156">
        <f t="shared" si="4133"/>
        <v>0</v>
      </c>
      <c r="YW156">
        <f t="shared" si="4134"/>
        <v>0</v>
      </c>
      <c r="YX156">
        <f t="shared" si="4135"/>
        <v>0</v>
      </c>
      <c r="YY156">
        <f t="shared" si="4136"/>
        <v>0</v>
      </c>
      <c r="YZ156">
        <f t="shared" si="4137"/>
        <v>0</v>
      </c>
      <c r="ZA156">
        <f t="shared" si="4138"/>
        <v>0</v>
      </c>
      <c r="ZB156">
        <f t="shared" si="4139"/>
        <v>0</v>
      </c>
      <c r="ZC156">
        <f t="shared" si="4140"/>
        <v>0</v>
      </c>
      <c r="ZD156">
        <f t="shared" si="4141"/>
        <v>0</v>
      </c>
      <c r="ZE156">
        <f t="shared" si="4142"/>
        <v>0</v>
      </c>
      <c r="ZG156" s="4">
        <f t="shared" si="4143"/>
        <v>203</v>
      </c>
      <c r="ZH156" s="4">
        <f t="shared" si="4144"/>
        <v>68</v>
      </c>
      <c r="ZI156" s="4">
        <f t="shared" si="4145"/>
        <v>100</v>
      </c>
      <c r="ZJ156" s="4">
        <f t="shared" si="4146"/>
        <v>0</v>
      </c>
      <c r="ZL156" s="4">
        <f t="shared" si="4147"/>
        <v>371</v>
      </c>
      <c r="ZO156">
        <f t="shared" si="4148"/>
        <v>55</v>
      </c>
      <c r="ZP156">
        <f t="shared" si="4149"/>
        <v>27</v>
      </c>
      <c r="ZQ156">
        <f t="shared" si="4150"/>
        <v>52</v>
      </c>
      <c r="ZR156">
        <f t="shared" si="4151"/>
        <v>56</v>
      </c>
      <c r="ZS156">
        <f t="shared" si="4152"/>
        <v>44</v>
      </c>
      <c r="ZT156">
        <f t="shared" si="4153"/>
        <v>38</v>
      </c>
      <c r="ZU156">
        <f t="shared" si="4154"/>
        <v>30</v>
      </c>
      <c r="ZV156">
        <f t="shared" si="4155"/>
        <v>38</v>
      </c>
      <c r="ZW156">
        <f t="shared" si="4156"/>
        <v>31</v>
      </c>
      <c r="ZX156">
        <f t="shared" si="4157"/>
        <v>0</v>
      </c>
      <c r="ZY156">
        <f t="shared" si="4158"/>
        <v>0</v>
      </c>
      <c r="ZZ156">
        <f t="shared" si="4159"/>
        <v>0</v>
      </c>
      <c r="AAA156">
        <f t="shared" si="4160"/>
        <v>0</v>
      </c>
      <c r="AAB156">
        <f t="shared" si="4161"/>
        <v>0</v>
      </c>
      <c r="AAC156">
        <f t="shared" si="4162"/>
        <v>0</v>
      </c>
      <c r="AAD156">
        <f t="shared" si="4163"/>
        <v>0</v>
      </c>
      <c r="AAE156">
        <f t="shared" si="4164"/>
        <v>0</v>
      </c>
      <c r="AAF156">
        <f t="shared" si="4165"/>
        <v>0</v>
      </c>
      <c r="AAG156">
        <f t="shared" si="4166"/>
        <v>0</v>
      </c>
      <c r="AAH156">
        <f t="shared" si="4167"/>
        <v>0</v>
      </c>
      <c r="AAI156">
        <f t="shared" si="4168"/>
        <v>0</v>
      </c>
      <c r="AAJ156">
        <f t="shared" si="4169"/>
        <v>0</v>
      </c>
      <c r="AAK156">
        <f t="shared" si="4170"/>
        <v>0</v>
      </c>
      <c r="AAL156">
        <f t="shared" si="4171"/>
        <v>0</v>
      </c>
      <c r="AAM156">
        <f t="shared" si="4172"/>
        <v>0</v>
      </c>
      <c r="AAN156">
        <f t="shared" si="4173"/>
        <v>0</v>
      </c>
      <c r="AAO156">
        <f t="shared" si="4174"/>
        <v>0</v>
      </c>
      <c r="AAP156">
        <f t="shared" si="4175"/>
        <v>0</v>
      </c>
      <c r="AAQ156">
        <f t="shared" si="4176"/>
        <v>0</v>
      </c>
      <c r="AAR156">
        <f t="shared" si="4177"/>
        <v>0</v>
      </c>
      <c r="AAS156">
        <f t="shared" si="4178"/>
        <v>0</v>
      </c>
      <c r="AAT156">
        <f t="shared" si="4179"/>
        <v>0</v>
      </c>
      <c r="AAU156">
        <f t="shared" si="4180"/>
        <v>0</v>
      </c>
      <c r="AAV156">
        <f t="shared" si="4181"/>
        <v>0</v>
      </c>
      <c r="AAW156">
        <f t="shared" si="4182"/>
        <v>0</v>
      </c>
      <c r="AAX156">
        <f t="shared" si="4183"/>
        <v>0</v>
      </c>
      <c r="AAY156">
        <f t="shared" si="4184"/>
        <v>0</v>
      </c>
      <c r="AAZ156">
        <f t="shared" si="4185"/>
        <v>0</v>
      </c>
      <c r="ABA156">
        <f t="shared" si="4186"/>
        <v>0</v>
      </c>
      <c r="ABB156">
        <f t="shared" si="4187"/>
        <v>0</v>
      </c>
      <c r="ABC156">
        <f t="shared" si="4188"/>
        <v>0</v>
      </c>
      <c r="ABD156">
        <f t="shared" si="4189"/>
        <v>0</v>
      </c>
      <c r="ABE156">
        <f t="shared" si="4190"/>
        <v>0</v>
      </c>
      <c r="ABF156">
        <f t="shared" si="4191"/>
        <v>0</v>
      </c>
      <c r="ABG156">
        <f t="shared" si="4192"/>
        <v>0</v>
      </c>
      <c r="ABH156">
        <f t="shared" si="4193"/>
        <v>0</v>
      </c>
      <c r="ABI156">
        <f t="shared" si="4194"/>
        <v>0</v>
      </c>
      <c r="ABJ156">
        <f t="shared" si="4195"/>
        <v>0</v>
      </c>
      <c r="ABK156">
        <f t="shared" si="4196"/>
        <v>0</v>
      </c>
      <c r="ABL156">
        <f t="shared" si="4197"/>
        <v>0</v>
      </c>
      <c r="ABM156">
        <f t="shared" si="4198"/>
        <v>0</v>
      </c>
      <c r="ABN156">
        <f t="shared" si="4199"/>
        <v>0</v>
      </c>
      <c r="ABO156">
        <f t="shared" si="4200"/>
        <v>0</v>
      </c>
      <c r="ABP156">
        <f t="shared" si="4201"/>
        <v>0</v>
      </c>
      <c r="ABQ156">
        <f t="shared" si="4202"/>
        <v>0</v>
      </c>
      <c r="ABR156">
        <f t="shared" si="4203"/>
        <v>0</v>
      </c>
      <c r="ABS156">
        <f t="shared" si="4204"/>
        <v>0</v>
      </c>
      <c r="ABT156">
        <f t="shared" si="4205"/>
        <v>0</v>
      </c>
      <c r="ABU156">
        <f t="shared" si="4206"/>
        <v>0</v>
      </c>
      <c r="ABV156">
        <f t="shared" si="4207"/>
        <v>0</v>
      </c>
      <c r="ABW156">
        <f t="shared" si="4208"/>
        <v>0</v>
      </c>
      <c r="ABX156">
        <f t="shared" si="4209"/>
        <v>0</v>
      </c>
      <c r="ABY156">
        <f t="shared" si="4210"/>
        <v>0</v>
      </c>
      <c r="ABZ156">
        <f t="shared" si="4211"/>
        <v>0</v>
      </c>
      <c r="ACA156">
        <f t="shared" si="4212"/>
        <v>0</v>
      </c>
      <c r="ACB156">
        <f t="shared" si="4213"/>
        <v>0</v>
      </c>
      <c r="ACC156">
        <f t="shared" si="4214"/>
        <v>0</v>
      </c>
      <c r="ACD156">
        <f t="shared" si="4215"/>
        <v>0</v>
      </c>
      <c r="ACE156">
        <f t="shared" si="4216"/>
        <v>0</v>
      </c>
      <c r="ACF156">
        <f t="shared" si="4217"/>
        <v>0</v>
      </c>
      <c r="ACG156">
        <f t="shared" si="4218"/>
        <v>0</v>
      </c>
      <c r="ACH156">
        <f t="shared" si="4219"/>
        <v>0</v>
      </c>
      <c r="ACI156">
        <f t="shared" si="4220"/>
        <v>0</v>
      </c>
      <c r="ACJ156">
        <f t="shared" si="4221"/>
        <v>0</v>
      </c>
      <c r="ACK156">
        <f t="shared" si="4222"/>
        <v>0</v>
      </c>
      <c r="ACL156">
        <f t="shared" si="4223"/>
        <v>0</v>
      </c>
      <c r="ACM156">
        <f t="shared" si="4224"/>
        <v>0</v>
      </c>
      <c r="ACN156">
        <f t="shared" si="4225"/>
        <v>0</v>
      </c>
      <c r="ACO156">
        <f t="shared" si="4226"/>
        <v>0</v>
      </c>
      <c r="ACP156">
        <f t="shared" si="4227"/>
        <v>0</v>
      </c>
      <c r="ACQ156">
        <f t="shared" si="4228"/>
        <v>0</v>
      </c>
      <c r="ACR156">
        <f t="shared" si="4229"/>
        <v>0</v>
      </c>
      <c r="ACS156">
        <f t="shared" si="4230"/>
        <v>0</v>
      </c>
      <c r="ACT156">
        <f t="shared" si="4231"/>
        <v>0</v>
      </c>
      <c r="ACU156">
        <f t="shared" si="4232"/>
        <v>0</v>
      </c>
      <c r="ACW156" s="4">
        <f t="shared" si="4233"/>
        <v>112.7</v>
      </c>
      <c r="ACX156" s="4">
        <f t="shared" si="4234"/>
        <v>57.1</v>
      </c>
      <c r="ACY156" s="4">
        <f t="shared" si="4235"/>
        <v>27.8</v>
      </c>
      <c r="ACZ156" s="4">
        <f t="shared" si="4236"/>
        <v>0</v>
      </c>
      <c r="ADA156" s="88">
        <f t="shared" si="4237"/>
        <v>5.3432200029570183</v>
      </c>
      <c r="ADB156" s="4">
        <f t="shared" si="4238"/>
        <v>197.60000000000002</v>
      </c>
      <c r="ADC156" s="5">
        <f t="shared" si="4239"/>
        <v>4.7476309881876873</v>
      </c>
      <c r="ADD156" s="5">
        <f t="shared" si="4240"/>
        <v>3.7282703764614498</v>
      </c>
      <c r="ADE156">
        <f t="shared" si="4241"/>
        <v>8.1</v>
      </c>
      <c r="ADF156">
        <f t="shared" si="4242"/>
        <v>37.299999999999997</v>
      </c>
      <c r="ADG156">
        <f t="shared" si="4243"/>
        <v>31</v>
      </c>
      <c r="ADH156">
        <f t="shared" si="4244"/>
        <v>17</v>
      </c>
      <c r="ADI156">
        <f t="shared" si="4245"/>
        <v>10.8</v>
      </c>
      <c r="ADJ156">
        <f t="shared" si="4246"/>
        <v>31.5</v>
      </c>
      <c r="ADK156">
        <f t="shared" si="4247"/>
        <v>49.5</v>
      </c>
      <c r="ADL156">
        <f t="shared" si="4248"/>
        <v>7.6</v>
      </c>
      <c r="ADM156">
        <f t="shared" si="4249"/>
        <v>4.8</v>
      </c>
      <c r="ADN156">
        <f t="shared" si="4250"/>
        <v>0</v>
      </c>
      <c r="ADO156">
        <f t="shared" si="4251"/>
        <v>0</v>
      </c>
      <c r="ADP156">
        <f t="shared" si="4252"/>
        <v>0</v>
      </c>
      <c r="ADQ156">
        <f t="shared" si="4253"/>
        <v>0</v>
      </c>
      <c r="ADR156">
        <f t="shared" si="4254"/>
        <v>0</v>
      </c>
      <c r="ADS156">
        <f t="shared" si="4255"/>
        <v>0</v>
      </c>
      <c r="ADT156">
        <f t="shared" si="4256"/>
        <v>0</v>
      </c>
      <c r="ADU156">
        <f t="shared" si="4257"/>
        <v>0</v>
      </c>
      <c r="ADV156">
        <f t="shared" si="4258"/>
        <v>0</v>
      </c>
      <c r="ADW156">
        <f t="shared" si="4259"/>
        <v>0</v>
      </c>
      <c r="ADX156">
        <f t="shared" si="4260"/>
        <v>0</v>
      </c>
      <c r="ADY156">
        <f t="shared" si="4261"/>
        <v>0</v>
      </c>
      <c r="ADZ156">
        <f t="shared" si="4262"/>
        <v>0</v>
      </c>
      <c r="AEA156">
        <f t="shared" si="4263"/>
        <v>0</v>
      </c>
      <c r="AEB156">
        <f t="shared" si="4264"/>
        <v>0</v>
      </c>
      <c r="AEC156">
        <f t="shared" si="4265"/>
        <v>0</v>
      </c>
      <c r="AED156">
        <f t="shared" si="4266"/>
        <v>0</v>
      </c>
      <c r="AEE156">
        <f t="shared" si="4267"/>
        <v>0</v>
      </c>
      <c r="AEF156">
        <f t="shared" si="4268"/>
        <v>0</v>
      </c>
      <c r="AEG156">
        <f t="shared" si="4269"/>
        <v>0</v>
      </c>
      <c r="AEH156">
        <f t="shared" si="4270"/>
        <v>0</v>
      </c>
      <c r="AEI156">
        <f t="shared" si="4271"/>
        <v>0</v>
      </c>
      <c r="AEJ156">
        <f t="shared" si="4272"/>
        <v>0</v>
      </c>
      <c r="AEK156">
        <f t="shared" si="4273"/>
        <v>0</v>
      </c>
      <c r="AEL156">
        <f t="shared" si="4274"/>
        <v>0</v>
      </c>
      <c r="AEM156">
        <f t="shared" si="4275"/>
        <v>0</v>
      </c>
      <c r="AEN156">
        <f t="shared" si="4276"/>
        <v>0</v>
      </c>
      <c r="AEO156">
        <f t="shared" si="4277"/>
        <v>0</v>
      </c>
      <c r="AEP156">
        <f t="shared" si="4278"/>
        <v>0</v>
      </c>
      <c r="AEQ156">
        <f t="shared" si="4279"/>
        <v>0</v>
      </c>
      <c r="AER156">
        <f t="shared" si="4280"/>
        <v>0</v>
      </c>
      <c r="AES156">
        <f t="shared" si="4281"/>
        <v>0</v>
      </c>
      <c r="AET156">
        <f t="shared" si="4282"/>
        <v>0</v>
      </c>
      <c r="AEU156">
        <f t="shared" si="4283"/>
        <v>0</v>
      </c>
      <c r="AEV156">
        <f t="shared" si="4284"/>
        <v>0</v>
      </c>
      <c r="AEW156">
        <f t="shared" si="4285"/>
        <v>0</v>
      </c>
      <c r="AEX156">
        <f t="shared" si="4286"/>
        <v>0</v>
      </c>
      <c r="AEY156">
        <f t="shared" si="4287"/>
        <v>0</v>
      </c>
      <c r="AEZ156">
        <f t="shared" si="4288"/>
        <v>0</v>
      </c>
      <c r="AFA156">
        <f t="shared" si="4289"/>
        <v>0</v>
      </c>
      <c r="AFB156">
        <f t="shared" si="4290"/>
        <v>0</v>
      </c>
      <c r="AFC156">
        <f t="shared" si="4291"/>
        <v>0</v>
      </c>
      <c r="AFD156">
        <f t="shared" si="4292"/>
        <v>0</v>
      </c>
      <c r="AFE156">
        <f t="shared" si="4293"/>
        <v>0</v>
      </c>
      <c r="AFF156">
        <f t="shared" si="4294"/>
        <v>0</v>
      </c>
      <c r="AFG156">
        <f t="shared" si="4295"/>
        <v>0</v>
      </c>
      <c r="AFH156">
        <f t="shared" si="4296"/>
        <v>0</v>
      </c>
      <c r="AFI156">
        <f t="shared" si="4297"/>
        <v>0</v>
      </c>
      <c r="AFJ156">
        <f t="shared" si="4298"/>
        <v>0</v>
      </c>
      <c r="AFK156">
        <f t="shared" si="4299"/>
        <v>0</v>
      </c>
      <c r="AFL156">
        <f t="shared" si="4300"/>
        <v>0</v>
      </c>
      <c r="AFM156">
        <f t="shared" si="4301"/>
        <v>0</v>
      </c>
      <c r="AFN156">
        <f t="shared" si="4302"/>
        <v>0</v>
      </c>
      <c r="AFO156">
        <f t="shared" si="4303"/>
        <v>0</v>
      </c>
      <c r="AFP156">
        <f t="shared" si="4304"/>
        <v>0</v>
      </c>
      <c r="AFQ156">
        <f t="shared" si="4305"/>
        <v>0</v>
      </c>
      <c r="AFR156">
        <f t="shared" si="4306"/>
        <v>0</v>
      </c>
      <c r="AFS156">
        <f t="shared" si="4307"/>
        <v>0</v>
      </c>
      <c r="AFT156">
        <f t="shared" si="4308"/>
        <v>0</v>
      </c>
      <c r="AFU156">
        <f t="shared" si="4309"/>
        <v>0</v>
      </c>
      <c r="AFV156">
        <f t="shared" si="4310"/>
        <v>0</v>
      </c>
      <c r="AFW156">
        <f t="shared" si="4311"/>
        <v>0</v>
      </c>
      <c r="AFX156">
        <f t="shared" si="4312"/>
        <v>0</v>
      </c>
      <c r="AFY156">
        <f t="shared" si="4313"/>
        <v>0</v>
      </c>
      <c r="AFZ156">
        <f t="shared" si="4314"/>
        <v>0</v>
      </c>
      <c r="AGA156">
        <f t="shared" si="4315"/>
        <v>0</v>
      </c>
      <c r="AGB156">
        <f t="shared" si="4316"/>
        <v>0</v>
      </c>
      <c r="AGC156">
        <f t="shared" si="4317"/>
        <v>0</v>
      </c>
      <c r="AGD156">
        <f t="shared" si="4318"/>
        <v>0</v>
      </c>
      <c r="AGE156">
        <f t="shared" si="4319"/>
        <v>0</v>
      </c>
      <c r="AGF156">
        <f t="shared" si="4320"/>
        <v>0</v>
      </c>
      <c r="AGG156">
        <f t="shared" si="4321"/>
        <v>0</v>
      </c>
      <c r="AGH156">
        <f t="shared" si="4322"/>
        <v>0</v>
      </c>
      <c r="AGI156">
        <f t="shared" si="4323"/>
        <v>0</v>
      </c>
      <c r="AGJ156">
        <f t="shared" si="4324"/>
        <v>0</v>
      </c>
      <c r="AGK156">
        <f t="shared" si="4325"/>
        <v>0</v>
      </c>
      <c r="AGM156" s="88">
        <f t="shared" si="4326"/>
        <v>52</v>
      </c>
      <c r="AGN156" s="88">
        <v>52</v>
      </c>
      <c r="AGO156">
        <v>2</v>
      </c>
      <c r="AGP156">
        <f t="shared" si="4327"/>
        <v>2</v>
      </c>
      <c r="AGQ156">
        <f t="shared" si="4328"/>
        <v>2</v>
      </c>
      <c r="AGR156">
        <f t="shared" si="4329"/>
        <v>2</v>
      </c>
      <c r="AGS156">
        <f t="shared" si="4330"/>
        <v>3</v>
      </c>
      <c r="AGT156">
        <f t="shared" si="4331"/>
        <v>3</v>
      </c>
      <c r="AGU156">
        <f t="shared" si="4332"/>
        <v>2</v>
      </c>
      <c r="AGV156">
        <f t="shared" si="4333"/>
        <v>6</v>
      </c>
      <c r="AGW156">
        <f t="shared" si="4334"/>
        <v>1</v>
      </c>
      <c r="AGX156">
        <f t="shared" si="4335"/>
        <v>2</v>
      </c>
      <c r="AGY156">
        <f t="shared" si="4336"/>
        <v>0</v>
      </c>
      <c r="AGZ156">
        <f t="shared" si="4337"/>
        <v>0</v>
      </c>
      <c r="AHA156">
        <f t="shared" si="4338"/>
        <v>0</v>
      </c>
      <c r="AHB156">
        <f t="shared" si="4339"/>
        <v>0</v>
      </c>
      <c r="AHC156">
        <f t="shared" si="4340"/>
        <v>0</v>
      </c>
      <c r="AHD156">
        <f t="shared" si="4341"/>
        <v>0</v>
      </c>
      <c r="AHE156">
        <f t="shared" si="4342"/>
        <v>0</v>
      </c>
      <c r="AHF156">
        <f t="shared" si="4343"/>
        <v>0</v>
      </c>
      <c r="AHG156">
        <f t="shared" si="4344"/>
        <v>0</v>
      </c>
      <c r="AHH156">
        <f t="shared" si="4345"/>
        <v>0</v>
      </c>
      <c r="AHI156">
        <f t="shared" si="4346"/>
        <v>0</v>
      </c>
      <c r="AHJ156">
        <f t="shared" si="4347"/>
        <v>0</v>
      </c>
      <c r="AHK156">
        <f t="shared" si="4348"/>
        <v>0</v>
      </c>
      <c r="AHL156">
        <f t="shared" si="4349"/>
        <v>0</v>
      </c>
      <c r="AHM156">
        <f t="shared" si="4350"/>
        <v>0</v>
      </c>
      <c r="AHN156">
        <f t="shared" si="4351"/>
        <v>0</v>
      </c>
      <c r="AHO156">
        <f t="shared" si="4352"/>
        <v>0</v>
      </c>
      <c r="AHP156">
        <f t="shared" si="4353"/>
        <v>0</v>
      </c>
      <c r="AHQ156">
        <f t="shared" si="4354"/>
        <v>0</v>
      </c>
      <c r="AHR156">
        <f t="shared" si="4355"/>
        <v>0</v>
      </c>
      <c r="AHS156">
        <f t="shared" si="4356"/>
        <v>0</v>
      </c>
      <c r="AHT156">
        <f t="shared" si="4357"/>
        <v>0</v>
      </c>
      <c r="AHU156">
        <f t="shared" si="4358"/>
        <v>0</v>
      </c>
      <c r="AHV156">
        <f t="shared" si="4359"/>
        <v>0</v>
      </c>
      <c r="AHW156">
        <f t="shared" si="4360"/>
        <v>0</v>
      </c>
      <c r="AHX156">
        <f t="shared" si="4361"/>
        <v>0</v>
      </c>
      <c r="AHY156">
        <f t="shared" si="4362"/>
        <v>0</v>
      </c>
      <c r="AHZ156">
        <f t="shared" si="4363"/>
        <v>0</v>
      </c>
      <c r="AIA156">
        <f t="shared" si="4364"/>
        <v>0</v>
      </c>
      <c r="AIB156">
        <f t="shared" si="4365"/>
        <v>0</v>
      </c>
      <c r="AIC156">
        <f t="shared" si="4366"/>
        <v>0</v>
      </c>
      <c r="AID156">
        <f t="shared" si="4367"/>
        <v>0</v>
      </c>
      <c r="AIE156">
        <f t="shared" si="4368"/>
        <v>0</v>
      </c>
      <c r="AIF156">
        <f t="shared" si="4369"/>
        <v>0</v>
      </c>
      <c r="AIG156">
        <f t="shared" si="4370"/>
        <v>0</v>
      </c>
      <c r="AIH156">
        <f t="shared" si="4371"/>
        <v>0</v>
      </c>
      <c r="AII156">
        <f t="shared" si="4372"/>
        <v>0</v>
      </c>
      <c r="AIJ156">
        <f t="shared" si="4373"/>
        <v>0</v>
      </c>
      <c r="AIK156">
        <f t="shared" si="4374"/>
        <v>0</v>
      </c>
      <c r="AIL156">
        <f t="shared" si="4375"/>
        <v>0</v>
      </c>
      <c r="AIM156">
        <f t="shared" si="4376"/>
        <v>0</v>
      </c>
      <c r="AIN156">
        <f t="shared" si="4377"/>
        <v>0</v>
      </c>
      <c r="AIO156">
        <f t="shared" si="4378"/>
        <v>0</v>
      </c>
      <c r="AIP156">
        <f t="shared" si="4379"/>
        <v>0</v>
      </c>
      <c r="AIQ156">
        <f t="shared" si="4380"/>
        <v>0</v>
      </c>
      <c r="AIR156">
        <f t="shared" si="4381"/>
        <v>0</v>
      </c>
      <c r="AIS156">
        <f t="shared" si="4382"/>
        <v>0</v>
      </c>
      <c r="AIT156">
        <f t="shared" si="4383"/>
        <v>0</v>
      </c>
      <c r="AIU156">
        <f t="shared" si="4384"/>
        <v>0</v>
      </c>
      <c r="AIV156">
        <f t="shared" si="4385"/>
        <v>0</v>
      </c>
      <c r="AIW156">
        <f t="shared" si="4386"/>
        <v>0</v>
      </c>
      <c r="AIX156">
        <f t="shared" si="4387"/>
        <v>0</v>
      </c>
      <c r="AIY156">
        <f t="shared" si="4388"/>
        <v>0</v>
      </c>
      <c r="AIZ156">
        <f t="shared" si="4389"/>
        <v>0</v>
      </c>
      <c r="AJA156">
        <f t="shared" si="4390"/>
        <v>0</v>
      </c>
      <c r="AJB156">
        <f t="shared" si="4391"/>
        <v>0</v>
      </c>
      <c r="AJC156">
        <f t="shared" si="4392"/>
        <v>0</v>
      </c>
      <c r="AJD156">
        <f t="shared" si="4393"/>
        <v>0</v>
      </c>
      <c r="AJE156">
        <f t="shared" si="4394"/>
        <v>0</v>
      </c>
      <c r="AJF156">
        <f t="shared" si="4395"/>
        <v>0</v>
      </c>
      <c r="AJG156">
        <f t="shared" si="4396"/>
        <v>0</v>
      </c>
      <c r="AJH156">
        <f t="shared" si="4397"/>
        <v>0</v>
      </c>
      <c r="AJI156">
        <f t="shared" si="4398"/>
        <v>0</v>
      </c>
      <c r="AJJ156">
        <f t="shared" si="4399"/>
        <v>0</v>
      </c>
      <c r="AJK156">
        <f t="shared" si="4400"/>
        <v>0</v>
      </c>
      <c r="AJL156">
        <f t="shared" si="4401"/>
        <v>0</v>
      </c>
      <c r="AJM156">
        <f t="shared" si="4402"/>
        <v>0</v>
      </c>
      <c r="AJN156">
        <f t="shared" si="4403"/>
        <v>0</v>
      </c>
      <c r="AJO156">
        <f t="shared" si="4404"/>
        <v>0</v>
      </c>
      <c r="AJP156">
        <f t="shared" si="4405"/>
        <v>0</v>
      </c>
      <c r="AJQ156">
        <f t="shared" si="4406"/>
        <v>0</v>
      </c>
      <c r="AJR156">
        <f t="shared" si="4407"/>
        <v>0</v>
      </c>
      <c r="AJS156">
        <f t="shared" si="4408"/>
        <v>0</v>
      </c>
      <c r="AJT156">
        <f t="shared" si="4409"/>
        <v>0</v>
      </c>
      <c r="AJU156">
        <f t="shared" si="4410"/>
        <v>0</v>
      </c>
      <c r="AJV156">
        <f t="shared" si="4411"/>
        <v>0</v>
      </c>
      <c r="AJX156">
        <v>35</v>
      </c>
      <c r="AJY156">
        <v>1</v>
      </c>
      <c r="AJZ156">
        <v>1</v>
      </c>
      <c r="AKA156">
        <f t="shared" si="4412"/>
        <v>2</v>
      </c>
      <c r="AKB156">
        <f t="shared" si="4413"/>
        <v>1</v>
      </c>
      <c r="AKC156">
        <f t="shared" si="4414"/>
        <v>2</v>
      </c>
      <c r="AKD156">
        <f t="shared" si="4415"/>
        <v>4</v>
      </c>
      <c r="AKE156">
        <f t="shared" si="4416"/>
        <v>4</v>
      </c>
      <c r="AKF156">
        <f t="shared" si="4417"/>
        <v>2</v>
      </c>
      <c r="AKG156">
        <f t="shared" si="4418"/>
        <v>0</v>
      </c>
      <c r="AKH156">
        <f t="shared" si="4419"/>
        <v>0</v>
      </c>
      <c r="AKI156">
        <f t="shared" si="4420"/>
        <v>0</v>
      </c>
      <c r="AKJ156">
        <f t="shared" si="4421"/>
        <v>0</v>
      </c>
      <c r="AKK156">
        <f t="shared" si="4422"/>
        <v>0</v>
      </c>
      <c r="AKL156">
        <f t="shared" si="4423"/>
        <v>0</v>
      </c>
      <c r="AKM156">
        <f t="shared" si="4424"/>
        <v>0</v>
      </c>
      <c r="AKN156">
        <f t="shared" si="4425"/>
        <v>0</v>
      </c>
      <c r="AKO156">
        <f t="shared" si="4426"/>
        <v>0</v>
      </c>
      <c r="AKP156">
        <f t="shared" si="4427"/>
        <v>0</v>
      </c>
      <c r="AKQ156">
        <f t="shared" si="4428"/>
        <v>0</v>
      </c>
      <c r="AKR156">
        <f t="shared" si="4429"/>
        <v>0</v>
      </c>
      <c r="AKS156">
        <f t="shared" si="4430"/>
        <v>0</v>
      </c>
      <c r="AKT156">
        <f t="shared" si="4431"/>
        <v>0</v>
      </c>
      <c r="AKU156">
        <f t="shared" si="4432"/>
        <v>0</v>
      </c>
      <c r="AKV156">
        <f t="shared" si="4433"/>
        <v>0</v>
      </c>
      <c r="AKW156">
        <f t="shared" si="4434"/>
        <v>0</v>
      </c>
      <c r="AKX156">
        <f t="shared" si="4435"/>
        <v>0</v>
      </c>
      <c r="AKY156">
        <f t="shared" si="4436"/>
        <v>0</v>
      </c>
      <c r="AKZ156">
        <f t="shared" si="4437"/>
        <v>0</v>
      </c>
      <c r="ALA156">
        <f t="shared" si="4438"/>
        <v>0</v>
      </c>
      <c r="ALB156">
        <f t="shared" si="4439"/>
        <v>0</v>
      </c>
      <c r="ALC156">
        <f t="shared" si="4440"/>
        <v>0</v>
      </c>
      <c r="ALD156">
        <f t="shared" si="4441"/>
        <v>0</v>
      </c>
      <c r="ALE156">
        <f t="shared" si="4442"/>
        <v>0</v>
      </c>
      <c r="ALF156">
        <f t="shared" si="4443"/>
        <v>0</v>
      </c>
      <c r="ALG156">
        <f t="shared" si="4444"/>
        <v>0</v>
      </c>
      <c r="ALH156">
        <f t="shared" si="4445"/>
        <v>0</v>
      </c>
      <c r="ALI156">
        <f t="shared" si="4446"/>
        <v>0</v>
      </c>
      <c r="ALJ156">
        <f t="shared" si="4447"/>
        <v>0</v>
      </c>
      <c r="ALK156">
        <f t="shared" si="4448"/>
        <v>0</v>
      </c>
      <c r="ALL156">
        <f t="shared" si="4449"/>
        <v>0</v>
      </c>
      <c r="ALM156">
        <f t="shared" si="4450"/>
        <v>0</v>
      </c>
      <c r="ALN156">
        <f t="shared" si="4451"/>
        <v>0</v>
      </c>
      <c r="ALO156">
        <f t="shared" si="4452"/>
        <v>0</v>
      </c>
      <c r="ALP156">
        <f t="shared" si="4453"/>
        <v>0</v>
      </c>
      <c r="ALQ156">
        <f t="shared" si="4454"/>
        <v>0</v>
      </c>
      <c r="ALR156">
        <f t="shared" si="4455"/>
        <v>0</v>
      </c>
      <c r="ALS156">
        <f t="shared" si="4456"/>
        <v>0</v>
      </c>
      <c r="ALT156">
        <f t="shared" si="4457"/>
        <v>0</v>
      </c>
      <c r="ALU156">
        <f t="shared" si="4458"/>
        <v>0</v>
      </c>
      <c r="ALV156">
        <f t="shared" si="4459"/>
        <v>0</v>
      </c>
      <c r="ALW156">
        <f t="shared" si="4460"/>
        <v>0</v>
      </c>
      <c r="ALX156">
        <f t="shared" si="4461"/>
        <v>0</v>
      </c>
      <c r="ALY156">
        <f t="shared" si="4462"/>
        <v>0</v>
      </c>
      <c r="ALZ156">
        <f t="shared" si="4463"/>
        <v>0</v>
      </c>
      <c r="AMA156">
        <f t="shared" si="4464"/>
        <v>0</v>
      </c>
      <c r="AMB156">
        <f t="shared" si="4465"/>
        <v>0</v>
      </c>
      <c r="AMC156">
        <f t="shared" si="4466"/>
        <v>0</v>
      </c>
      <c r="AMD156">
        <f t="shared" si="4467"/>
        <v>0</v>
      </c>
      <c r="AME156">
        <f t="shared" si="4468"/>
        <v>0</v>
      </c>
      <c r="AMF156">
        <f t="shared" si="4469"/>
        <v>0</v>
      </c>
      <c r="AMG156">
        <f t="shared" si="4470"/>
        <v>0</v>
      </c>
      <c r="AMH156">
        <f t="shared" si="4471"/>
        <v>0</v>
      </c>
      <c r="AMI156">
        <f t="shared" si="4472"/>
        <v>0</v>
      </c>
      <c r="AMJ156">
        <f t="shared" si="4473"/>
        <v>0</v>
      </c>
      <c r="AMK156">
        <f t="shared" si="4474"/>
        <v>0</v>
      </c>
      <c r="AML156">
        <f t="shared" si="4475"/>
        <v>0</v>
      </c>
      <c r="AMM156">
        <f t="shared" si="4476"/>
        <v>0</v>
      </c>
      <c r="AMN156">
        <f t="shared" si="4477"/>
        <v>0</v>
      </c>
      <c r="AMO156">
        <f t="shared" si="4478"/>
        <v>0</v>
      </c>
      <c r="AMP156">
        <f t="shared" si="4479"/>
        <v>0</v>
      </c>
      <c r="AMQ156">
        <f t="shared" si="4480"/>
        <v>0</v>
      </c>
      <c r="AMR156">
        <f t="shared" si="4481"/>
        <v>0</v>
      </c>
      <c r="AMS156">
        <f t="shared" si="4482"/>
        <v>0</v>
      </c>
      <c r="AMT156">
        <f t="shared" si="4483"/>
        <v>0</v>
      </c>
      <c r="AMU156">
        <f t="shared" si="4484"/>
        <v>0</v>
      </c>
      <c r="AMV156">
        <f t="shared" si="4485"/>
        <v>0</v>
      </c>
      <c r="AMW156">
        <f t="shared" si="4486"/>
        <v>0</v>
      </c>
      <c r="AMX156">
        <f t="shared" si="4487"/>
        <v>0</v>
      </c>
      <c r="AMY156">
        <f t="shared" si="4488"/>
        <v>0</v>
      </c>
      <c r="AMZ156">
        <f t="shared" si="4489"/>
        <v>0</v>
      </c>
      <c r="ANA156">
        <f t="shared" si="4490"/>
        <v>0</v>
      </c>
      <c r="ANB156">
        <f t="shared" si="4491"/>
        <v>0</v>
      </c>
      <c r="ANC156">
        <f t="shared" si="4492"/>
        <v>0</v>
      </c>
      <c r="AND156">
        <f t="shared" si="4493"/>
        <v>0</v>
      </c>
      <c r="ANR156" s="4">
        <v>1424</v>
      </c>
      <c r="ANS156" s="4">
        <f t="shared" si="4494"/>
        <v>1424</v>
      </c>
      <c r="ANU156" s="4">
        <v>1471</v>
      </c>
      <c r="ANV156" t="str">
        <f t="shared" si="4495"/>
        <v>1469</v>
      </c>
      <c r="ANW156" t="str">
        <f t="shared" si="4496"/>
        <v>1466</v>
      </c>
      <c r="ANX156" t="str">
        <f t="shared" si="4497"/>
        <v>1463</v>
      </c>
      <c r="ANY156" t="str">
        <f t="shared" si="4498"/>
        <v>1462</v>
      </c>
      <c r="ANZ156" t="str">
        <f t="shared" si="4499"/>
        <v>1453</v>
      </c>
      <c r="AOA156" t="str">
        <f t="shared" si="4500"/>
        <v>1450</v>
      </c>
      <c r="AOB156" t="str">
        <f t="shared" si="4501"/>
        <v>1468</v>
      </c>
      <c r="AOC156" t="str">
        <f t="shared" si="4502"/>
        <v>1453</v>
      </c>
      <c r="AOD156" t="str">
        <f t="shared" si="4503"/>
        <v>1424</v>
      </c>
      <c r="AOE156" t="str">
        <f t="shared" si="4504"/>
        <v>1424</v>
      </c>
      <c r="AOF156" t="str">
        <f t="shared" si="4505"/>
        <v>1424</v>
      </c>
      <c r="AOG156" t="str">
        <f t="shared" si="4506"/>
        <v>1424</v>
      </c>
      <c r="AOH156" t="str">
        <f t="shared" si="4507"/>
        <v>1424</v>
      </c>
      <c r="AOI156" t="str">
        <f t="shared" si="4508"/>
        <v>1424</v>
      </c>
      <c r="AOJ156" t="str">
        <f t="shared" si="4509"/>
        <v>1424</v>
      </c>
      <c r="AOK156" t="str">
        <f t="shared" si="4510"/>
        <v>1424</v>
      </c>
      <c r="AOL156" t="str">
        <f t="shared" si="4511"/>
        <v>1424</v>
      </c>
      <c r="AOM156" t="str">
        <f t="shared" si="4512"/>
        <v>1424</v>
      </c>
      <c r="AON156" t="str">
        <f t="shared" si="4513"/>
        <v>1424</v>
      </c>
      <c r="AOO156" t="str">
        <f t="shared" si="4514"/>
        <v>1424</v>
      </c>
      <c r="AOP156" t="str">
        <f t="shared" si="4515"/>
        <v>1424</v>
      </c>
      <c r="AOQ156" t="str">
        <f t="shared" si="4516"/>
        <v>1424</v>
      </c>
      <c r="AOR156" t="str">
        <f t="shared" si="4517"/>
        <v>1424</v>
      </c>
      <c r="AOS156" t="str">
        <f t="shared" si="4518"/>
        <v>1424</v>
      </c>
      <c r="AOT156" t="str">
        <f t="shared" si="4519"/>
        <v>1424</v>
      </c>
      <c r="AOU156" t="str">
        <f t="shared" si="4520"/>
        <v>1424</v>
      </c>
      <c r="AOV156" t="str">
        <f t="shared" si="4521"/>
        <v>1424</v>
      </c>
      <c r="AOW156" t="str">
        <f t="shared" si="4522"/>
        <v>1424</v>
      </c>
      <c r="AOX156" t="str">
        <f t="shared" si="4523"/>
        <v>1424</v>
      </c>
      <c r="AOY156" t="str">
        <f t="shared" si="4524"/>
        <v>1424</v>
      </c>
      <c r="AOZ156" t="str">
        <f t="shared" si="4525"/>
        <v>1424</v>
      </c>
      <c r="APA156" t="str">
        <f t="shared" si="4526"/>
        <v>1424</v>
      </c>
      <c r="APB156" t="str">
        <f t="shared" si="4527"/>
        <v>1424</v>
      </c>
      <c r="APC156" t="str">
        <f t="shared" si="4528"/>
        <v>1424</v>
      </c>
      <c r="APD156" t="str">
        <f t="shared" si="4529"/>
        <v>1424</v>
      </c>
      <c r="APE156" t="str">
        <f t="shared" si="4530"/>
        <v>1424</v>
      </c>
      <c r="APF156" t="str">
        <f t="shared" si="4531"/>
        <v>1424</v>
      </c>
      <c r="APG156" t="str">
        <f t="shared" si="4532"/>
        <v>1424</v>
      </c>
      <c r="APH156" t="str">
        <f t="shared" si="4533"/>
        <v>1424</v>
      </c>
      <c r="API156" t="str">
        <f t="shared" si="4534"/>
        <v>1424</v>
      </c>
      <c r="APJ156" t="str">
        <f t="shared" si="4535"/>
        <v>1424</v>
      </c>
      <c r="APK156" t="str">
        <f t="shared" si="4536"/>
        <v>1424</v>
      </c>
      <c r="APL156" t="str">
        <f t="shared" si="4537"/>
        <v>1424</v>
      </c>
      <c r="APM156" t="str">
        <f t="shared" si="4538"/>
        <v>1424</v>
      </c>
      <c r="APN156" t="str">
        <f t="shared" si="4539"/>
        <v>1424</v>
      </c>
      <c r="APO156" t="str">
        <f t="shared" si="4540"/>
        <v>1424</v>
      </c>
      <c r="APP156" t="str">
        <f t="shared" si="4541"/>
        <v>1424</v>
      </c>
      <c r="APQ156" t="str">
        <f t="shared" si="4542"/>
        <v>1424</v>
      </c>
      <c r="APR156" t="str">
        <f t="shared" si="4543"/>
        <v>1424</v>
      </c>
      <c r="APS156" t="str">
        <f t="shared" si="4544"/>
        <v>1424</v>
      </c>
      <c r="APT156" t="str">
        <f t="shared" si="4545"/>
        <v>1424</v>
      </c>
      <c r="APU156" t="str">
        <f t="shared" si="4546"/>
        <v>1424</v>
      </c>
      <c r="APV156" t="str">
        <f t="shared" si="4547"/>
        <v>1424</v>
      </c>
      <c r="APW156" t="str">
        <f t="shared" si="4548"/>
        <v>1424</v>
      </c>
      <c r="APX156" t="str">
        <f t="shared" si="4549"/>
        <v>1424</v>
      </c>
      <c r="APY156" t="str">
        <f t="shared" si="4550"/>
        <v>1424</v>
      </c>
      <c r="APZ156" t="str">
        <f t="shared" si="4551"/>
        <v>1424</v>
      </c>
      <c r="AQA156" t="str">
        <f t="shared" si="4552"/>
        <v>1424</v>
      </c>
      <c r="AQB156" t="str">
        <f t="shared" si="4553"/>
        <v>1424</v>
      </c>
      <c r="AQC156" t="str">
        <f t="shared" si="4554"/>
        <v>1424</v>
      </c>
      <c r="AQD156" t="str">
        <f t="shared" si="4555"/>
        <v>1424</v>
      </c>
      <c r="AQE156" t="str">
        <f t="shared" si="4556"/>
        <v>1424</v>
      </c>
      <c r="AQF156" t="str">
        <f t="shared" si="4557"/>
        <v>1424</v>
      </c>
      <c r="AQG156" t="str">
        <f t="shared" si="4558"/>
        <v>1424</v>
      </c>
      <c r="AQH156" t="str">
        <f t="shared" si="4559"/>
        <v>1424</v>
      </c>
      <c r="AQI156" t="str">
        <f t="shared" si="4560"/>
        <v>1424</v>
      </c>
      <c r="AQJ156" t="str">
        <f t="shared" si="4561"/>
        <v>1424</v>
      </c>
      <c r="AQK156" t="str">
        <f t="shared" si="4562"/>
        <v>1424</v>
      </c>
      <c r="AQL156" t="str">
        <f t="shared" si="4563"/>
        <v>1424</v>
      </c>
      <c r="AQM156" t="str">
        <f t="shared" si="4564"/>
        <v>1424</v>
      </c>
      <c r="AQN156" t="str">
        <f t="shared" si="4565"/>
        <v>1424</v>
      </c>
      <c r="AQO156" t="str">
        <f t="shared" si="4566"/>
        <v>1424</v>
      </c>
      <c r="AQP156" t="str">
        <f t="shared" si="4567"/>
        <v>1424</v>
      </c>
      <c r="AQQ156" t="str">
        <f t="shared" si="4568"/>
        <v>1424</v>
      </c>
      <c r="AQR156" t="str">
        <f t="shared" si="4569"/>
        <v>1424</v>
      </c>
      <c r="AQS156" t="str">
        <f t="shared" si="4570"/>
        <v>1424</v>
      </c>
      <c r="AQT156" t="str">
        <f t="shared" si="4571"/>
        <v>1424</v>
      </c>
      <c r="AQU156" t="str">
        <f t="shared" si="4572"/>
        <v>1424</v>
      </c>
      <c r="AQV156" t="str">
        <f t="shared" si="4573"/>
        <v>1424</v>
      </c>
      <c r="AQW156" t="str">
        <f t="shared" si="4574"/>
        <v>1424</v>
      </c>
      <c r="AQX156" t="str">
        <f t="shared" si="4575"/>
        <v>1424</v>
      </c>
      <c r="AQY156" t="str">
        <f t="shared" si="4576"/>
        <v>1424</v>
      </c>
      <c r="AQZ156" t="str">
        <f t="shared" si="4577"/>
        <v>1424</v>
      </c>
      <c r="ARA156" t="str">
        <f t="shared" si="4578"/>
        <v>1424</v>
      </c>
      <c r="ARB156" t="str">
        <f t="shared" si="4579"/>
        <v>1424</v>
      </c>
      <c r="ARC156">
        <v>1471</v>
      </c>
      <c r="ARH156" s="5"/>
    </row>
    <row r="157" spans="1:1152" x14ac:dyDescent="0.2">
      <c r="A157">
        <v>139</v>
      </c>
      <c r="B157" s="229" t="s">
        <v>123</v>
      </c>
      <c r="C157" s="20">
        <f>VLOOKUP(A157, Rankings!$A$2:$AN$161, 40, FALSE)</f>
        <v>155</v>
      </c>
      <c r="D157" s="229" t="s">
        <v>406</v>
      </c>
      <c r="F157" s="4">
        <v>14</v>
      </c>
      <c r="G157" s="4">
        <v>6</v>
      </c>
      <c r="I157" s="5">
        <f t="shared" si="3664"/>
        <v>9</v>
      </c>
      <c r="L157" t="s">
        <v>1737</v>
      </c>
      <c r="M157" t="s">
        <v>2037</v>
      </c>
      <c r="N157" t="s">
        <v>2297</v>
      </c>
      <c r="O157" t="s">
        <v>2571</v>
      </c>
      <c r="P157" t="s">
        <v>2769</v>
      </c>
      <c r="Q157" t="s">
        <v>3002</v>
      </c>
      <c r="R157" t="s">
        <v>3238</v>
      </c>
      <c r="S157" t="s">
        <v>3486</v>
      </c>
      <c r="T157" t="s">
        <v>3728</v>
      </c>
      <c r="U157" t="s">
        <v>10</v>
      </c>
      <c r="V157" t="s">
        <v>10</v>
      </c>
      <c r="W157" t="str">
        <f>Rankings!D156</f>
        <v>-</v>
      </c>
      <c r="X157" t="s">
        <v>10</v>
      </c>
      <c r="Y157" t="s">
        <v>10</v>
      </c>
      <c r="Z157" t="s">
        <v>10</v>
      </c>
      <c r="AA157" t="s">
        <v>10</v>
      </c>
      <c r="AB157" t="s">
        <v>10</v>
      </c>
      <c r="AC157" t="s">
        <v>10</v>
      </c>
      <c r="AD157" t="s">
        <v>10</v>
      </c>
      <c r="AE157" t="s">
        <v>10</v>
      </c>
      <c r="AF157" t="s">
        <v>10</v>
      </c>
      <c r="AG157" t="s">
        <v>10</v>
      </c>
      <c r="AH157" t="s">
        <v>10</v>
      </c>
      <c r="AI157" t="s">
        <v>10</v>
      </c>
      <c r="AJ157" t="s">
        <v>10</v>
      </c>
      <c r="AK157" t="s">
        <v>10</v>
      </c>
      <c r="AL157" t="s">
        <v>10</v>
      </c>
      <c r="AM157" t="s">
        <v>10</v>
      </c>
      <c r="AN157" t="s">
        <v>10</v>
      </c>
      <c r="AO157" t="s">
        <v>10</v>
      </c>
      <c r="AP157" t="s">
        <v>10</v>
      </c>
      <c r="AQ157" t="s">
        <v>10</v>
      </c>
      <c r="AR157" t="s">
        <v>10</v>
      </c>
      <c r="AS157" t="s">
        <v>10</v>
      </c>
      <c r="AT157" t="s">
        <v>10</v>
      </c>
      <c r="AU157" t="s">
        <v>10</v>
      </c>
      <c r="AV157" t="s">
        <v>10</v>
      </c>
      <c r="AW157" t="s">
        <v>10</v>
      </c>
      <c r="AX157" t="s">
        <v>10</v>
      </c>
      <c r="AY157" t="s">
        <v>10</v>
      </c>
      <c r="AZ157" t="s">
        <v>10</v>
      </c>
      <c r="BA157" t="s">
        <v>10</v>
      </c>
      <c r="BB157" t="s">
        <v>10</v>
      </c>
      <c r="BC157" t="s">
        <v>10</v>
      </c>
      <c r="BD157" t="s">
        <v>10</v>
      </c>
      <c r="BE157" t="s">
        <v>10</v>
      </c>
      <c r="BF157" t="s">
        <v>10</v>
      </c>
      <c r="BG157" t="s">
        <v>10</v>
      </c>
      <c r="BH157" t="s">
        <v>10</v>
      </c>
      <c r="BI157" t="s">
        <v>10</v>
      </c>
      <c r="BJ157" t="s">
        <v>10</v>
      </c>
      <c r="BK157" t="s">
        <v>10</v>
      </c>
      <c r="BL157" t="s">
        <v>10</v>
      </c>
      <c r="BM157" t="s">
        <v>10</v>
      </c>
      <c r="BN157" t="s">
        <v>10</v>
      </c>
      <c r="BO157" t="s">
        <v>10</v>
      </c>
      <c r="BP157" t="s">
        <v>10</v>
      </c>
      <c r="BQ157" t="s">
        <v>10</v>
      </c>
      <c r="BR157" t="s">
        <v>10</v>
      </c>
      <c r="BS157" t="s">
        <v>10</v>
      </c>
      <c r="BT157" t="s">
        <v>10</v>
      </c>
      <c r="BU157" t="s">
        <v>10</v>
      </c>
      <c r="BV157" t="s">
        <v>10</v>
      </c>
      <c r="BW157" t="s">
        <v>10</v>
      </c>
      <c r="BX157" t="s">
        <v>10</v>
      </c>
      <c r="BY157" t="s">
        <v>10</v>
      </c>
      <c r="BZ157" t="s">
        <v>10</v>
      </c>
      <c r="CA157" t="s">
        <v>10</v>
      </c>
      <c r="CB157" t="s">
        <v>10</v>
      </c>
      <c r="CC157" t="s">
        <v>10</v>
      </c>
      <c r="CD157" t="s">
        <v>10</v>
      </c>
      <c r="CE157" t="s">
        <v>10</v>
      </c>
      <c r="CF157" t="s">
        <v>10</v>
      </c>
      <c r="CG157" t="s">
        <v>10</v>
      </c>
      <c r="CH157" t="s">
        <v>10</v>
      </c>
      <c r="CI157" t="s">
        <v>10</v>
      </c>
      <c r="CJ157" t="s">
        <v>10</v>
      </c>
      <c r="CK157" t="s">
        <v>10</v>
      </c>
      <c r="CL157" t="s">
        <v>10</v>
      </c>
      <c r="CM157" t="s">
        <v>10</v>
      </c>
      <c r="CN157" t="s">
        <v>10</v>
      </c>
      <c r="CO157" t="s">
        <v>10</v>
      </c>
      <c r="CP157" t="s">
        <v>10</v>
      </c>
      <c r="CQ157" t="s">
        <v>10</v>
      </c>
      <c r="CR157" t="s">
        <v>10</v>
      </c>
      <c r="CT157" s="4">
        <f t="shared" si="3665"/>
        <v>0</v>
      </c>
      <c r="CU157" s="4">
        <f t="shared" si="3666"/>
        <v>0</v>
      </c>
      <c r="CV157" s="4">
        <f t="shared" si="3667"/>
        <v>0</v>
      </c>
      <c r="CW157" s="4">
        <f t="shared" si="3668"/>
        <v>5</v>
      </c>
      <c r="CX157" s="4">
        <f t="shared" si="3669"/>
        <v>0</v>
      </c>
      <c r="CY157" s="4">
        <f t="shared" si="3670"/>
        <v>0</v>
      </c>
      <c r="CZ157" s="4">
        <f t="shared" si="3671"/>
        <v>0</v>
      </c>
      <c r="DA157" s="4">
        <f t="shared" si="3672"/>
        <v>2</v>
      </c>
      <c r="DB157" s="4">
        <f t="shared" si="3673"/>
        <v>0</v>
      </c>
      <c r="DC157" s="4">
        <f t="shared" si="3674"/>
        <v>0</v>
      </c>
      <c r="DD157" s="4">
        <f t="shared" si="3675"/>
        <v>0</v>
      </c>
      <c r="DE157" s="4">
        <f t="shared" si="3676"/>
        <v>2</v>
      </c>
      <c r="DF157" s="4">
        <f t="shared" si="3677"/>
        <v>0</v>
      </c>
      <c r="DG157" s="4">
        <f t="shared" si="3678"/>
        <v>0</v>
      </c>
      <c r="DH157" s="4">
        <f t="shared" si="3679"/>
        <v>0</v>
      </c>
      <c r="DI157" s="152">
        <f t="shared" si="3680"/>
        <v>0</v>
      </c>
      <c r="DJ157" s="153">
        <f t="shared" si="3681"/>
        <v>0</v>
      </c>
      <c r="DK157" s="4">
        <f t="shared" si="3682"/>
        <v>5</v>
      </c>
      <c r="DL157" s="4">
        <f t="shared" si="3683"/>
        <v>0</v>
      </c>
      <c r="DM157" s="4">
        <f t="shared" si="3684"/>
        <v>2</v>
      </c>
      <c r="DN157" s="4">
        <f t="shared" si="3685"/>
        <v>0</v>
      </c>
      <c r="DO157" s="4">
        <f t="shared" si="3686"/>
        <v>2</v>
      </c>
      <c r="DP157" s="4">
        <f t="shared" si="3687"/>
        <v>0</v>
      </c>
      <c r="DQ157" s="4">
        <f t="shared" si="3688"/>
        <v>0</v>
      </c>
      <c r="DR157" s="4">
        <f t="shared" si="3689"/>
        <v>0</v>
      </c>
      <c r="DS157" s="4">
        <f t="shared" si="3690"/>
        <v>0</v>
      </c>
      <c r="DT157" s="4">
        <f t="shared" si="3691"/>
        <v>0</v>
      </c>
      <c r="DU157" t="str">
        <f t="shared" si="3692"/>
        <v>0R</v>
      </c>
      <c r="DV157" t="str">
        <f t="shared" si="3693"/>
        <v>0R</v>
      </c>
      <c r="DW157" t="str">
        <f t="shared" si="3694"/>
        <v>0R</v>
      </c>
      <c r="DX157" t="str">
        <f t="shared" si="3695"/>
        <v>0S</v>
      </c>
      <c r="DY157" t="str">
        <f t="shared" si="3696"/>
        <v>0S</v>
      </c>
      <c r="DZ157" t="str">
        <f t="shared" si="3697"/>
        <v>0R</v>
      </c>
      <c r="EA157" t="str">
        <f t="shared" si="3698"/>
        <v>0L</v>
      </c>
      <c r="EB157" t="str">
        <f t="shared" si="3699"/>
        <v>0L</v>
      </c>
      <c r="EC157" t="str">
        <f t="shared" si="3700"/>
        <v>0R</v>
      </c>
      <c r="ED157">
        <f t="shared" si="3701"/>
        <v>0</v>
      </c>
      <c r="EE157">
        <f t="shared" si="3702"/>
        <v>0</v>
      </c>
      <c r="EF157">
        <f t="shared" si="3703"/>
        <v>0</v>
      </c>
      <c r="EG157">
        <f t="shared" si="3704"/>
        <v>0</v>
      </c>
      <c r="EH157">
        <f t="shared" si="3705"/>
        <v>0</v>
      </c>
      <c r="EI157">
        <f t="shared" si="3706"/>
        <v>0</v>
      </c>
      <c r="EJ157">
        <f t="shared" si="3707"/>
        <v>0</v>
      </c>
      <c r="EK157">
        <f t="shared" si="3708"/>
        <v>0</v>
      </c>
      <c r="EL157">
        <f t="shared" si="3709"/>
        <v>0</v>
      </c>
      <c r="EM157">
        <f t="shared" si="3710"/>
        <v>0</v>
      </c>
      <c r="EN157">
        <f t="shared" si="3711"/>
        <v>0</v>
      </c>
      <c r="EO157">
        <f t="shared" si="3712"/>
        <v>0</v>
      </c>
      <c r="EP157">
        <f t="shared" si="3713"/>
        <v>0</v>
      </c>
      <c r="EQ157">
        <f t="shared" si="3714"/>
        <v>0</v>
      </c>
      <c r="ER157">
        <f t="shared" si="3715"/>
        <v>0</v>
      </c>
      <c r="ES157">
        <f t="shared" si="3716"/>
        <v>0</v>
      </c>
      <c r="ET157">
        <f t="shared" si="3717"/>
        <v>0</v>
      </c>
      <c r="EU157">
        <f t="shared" si="3718"/>
        <v>0</v>
      </c>
      <c r="EV157">
        <f t="shared" si="3719"/>
        <v>0</v>
      </c>
      <c r="EW157">
        <f t="shared" si="3720"/>
        <v>0</v>
      </c>
      <c r="EX157">
        <f t="shared" si="3721"/>
        <v>0</v>
      </c>
      <c r="EY157">
        <f t="shared" si="3722"/>
        <v>0</v>
      </c>
      <c r="EZ157">
        <f t="shared" si="3723"/>
        <v>0</v>
      </c>
      <c r="FA157">
        <f t="shared" si="3724"/>
        <v>0</v>
      </c>
      <c r="FB157">
        <f t="shared" si="3725"/>
        <v>0</v>
      </c>
      <c r="FC157">
        <f t="shared" si="3726"/>
        <v>0</v>
      </c>
      <c r="FD157">
        <f t="shared" si="3727"/>
        <v>0</v>
      </c>
      <c r="FE157">
        <f t="shared" si="3728"/>
        <v>0</v>
      </c>
      <c r="FF157">
        <f t="shared" si="3729"/>
        <v>0</v>
      </c>
      <c r="FG157">
        <f t="shared" si="3730"/>
        <v>0</v>
      </c>
      <c r="FH157">
        <f t="shared" si="3731"/>
        <v>0</v>
      </c>
      <c r="FI157">
        <f t="shared" si="3732"/>
        <v>0</v>
      </c>
      <c r="FJ157">
        <f t="shared" si="3733"/>
        <v>0</v>
      </c>
      <c r="FK157">
        <f t="shared" si="3734"/>
        <v>0</v>
      </c>
      <c r="FL157">
        <f t="shared" si="3735"/>
        <v>0</v>
      </c>
      <c r="FM157">
        <f t="shared" si="3736"/>
        <v>0</v>
      </c>
      <c r="FN157">
        <f t="shared" si="3737"/>
        <v>0</v>
      </c>
      <c r="FO157">
        <f t="shared" si="3738"/>
        <v>0</v>
      </c>
      <c r="FP157">
        <f t="shared" si="3739"/>
        <v>0</v>
      </c>
      <c r="FQ157">
        <f t="shared" si="3740"/>
        <v>0</v>
      </c>
      <c r="FR157">
        <f t="shared" si="3741"/>
        <v>0</v>
      </c>
      <c r="FS157">
        <f t="shared" si="3742"/>
        <v>0</v>
      </c>
      <c r="FT157">
        <f t="shared" si="3743"/>
        <v>0</v>
      </c>
      <c r="FU157">
        <f t="shared" si="3744"/>
        <v>0</v>
      </c>
      <c r="FV157">
        <f t="shared" si="3745"/>
        <v>0</v>
      </c>
      <c r="FW157">
        <f t="shared" si="3746"/>
        <v>0</v>
      </c>
      <c r="FX157">
        <f t="shared" si="3747"/>
        <v>0</v>
      </c>
      <c r="FY157">
        <f t="shared" si="3748"/>
        <v>0</v>
      </c>
      <c r="FZ157">
        <f t="shared" si="3749"/>
        <v>0</v>
      </c>
      <c r="GA157">
        <f t="shared" si="3750"/>
        <v>0</v>
      </c>
      <c r="GB157">
        <f t="shared" si="3751"/>
        <v>0</v>
      </c>
      <c r="GC157">
        <f t="shared" si="3752"/>
        <v>0</v>
      </c>
      <c r="GD157">
        <f t="shared" si="3753"/>
        <v>0</v>
      </c>
      <c r="GE157">
        <f t="shared" si="3754"/>
        <v>0</v>
      </c>
      <c r="GF157">
        <f t="shared" si="3755"/>
        <v>0</v>
      </c>
      <c r="GG157">
        <f t="shared" si="3756"/>
        <v>0</v>
      </c>
      <c r="GH157">
        <f t="shared" si="3757"/>
        <v>0</v>
      </c>
      <c r="GI157">
        <f t="shared" si="3758"/>
        <v>0</v>
      </c>
      <c r="GJ157">
        <f t="shared" si="3759"/>
        <v>0</v>
      </c>
      <c r="GK157">
        <f t="shared" si="3760"/>
        <v>0</v>
      </c>
      <c r="GL157">
        <f t="shared" si="3761"/>
        <v>0</v>
      </c>
      <c r="GM157">
        <f t="shared" si="3762"/>
        <v>0</v>
      </c>
      <c r="GN157">
        <f t="shared" si="3763"/>
        <v>0</v>
      </c>
      <c r="GO157">
        <f t="shared" si="3764"/>
        <v>0</v>
      </c>
      <c r="GP157">
        <f t="shared" si="3765"/>
        <v>0</v>
      </c>
      <c r="GQ157">
        <f t="shared" si="3766"/>
        <v>0</v>
      </c>
      <c r="GR157">
        <f t="shared" si="3767"/>
        <v>0</v>
      </c>
      <c r="GS157">
        <f t="shared" si="3768"/>
        <v>0</v>
      </c>
      <c r="GT157">
        <f t="shared" si="3769"/>
        <v>0</v>
      </c>
      <c r="GU157">
        <f t="shared" si="3770"/>
        <v>0</v>
      </c>
      <c r="GV157">
        <f t="shared" si="3771"/>
        <v>0</v>
      </c>
      <c r="GW157">
        <f t="shared" si="3772"/>
        <v>0</v>
      </c>
      <c r="GX157">
        <f t="shared" si="3773"/>
        <v>0</v>
      </c>
      <c r="GY157">
        <f t="shared" si="3774"/>
        <v>0</v>
      </c>
      <c r="GZ157">
        <f t="shared" si="3775"/>
        <v>0</v>
      </c>
      <c r="HA157">
        <f t="shared" si="3776"/>
        <v>0</v>
      </c>
      <c r="HB157" s="176" t="s">
        <v>265</v>
      </c>
      <c r="HC157" s="89">
        <f t="shared" si="3777"/>
        <v>302.14568293892978</v>
      </c>
      <c r="HD157" s="89">
        <f t="shared" si="3778"/>
        <v>80.568830551240978</v>
      </c>
      <c r="HE157" s="89">
        <f t="shared" si="3779"/>
        <v>149.47193826878919</v>
      </c>
      <c r="HF157" s="89">
        <f t="shared" si="3780"/>
        <v>0</v>
      </c>
      <c r="HH157" s="88">
        <f t="shared" si="3781"/>
        <v>532.18645175895995</v>
      </c>
      <c r="HI157" s="88">
        <f t="shared" si="3782"/>
        <v>74.735969134394594</v>
      </c>
      <c r="HK157">
        <f>IFERROR(VLOOKUP(_xlfn.NUMBERVALUE(MID(L157, SEARCH("!", L157)+1, SEARCH("+", L157)-SEARCH("!", L157)-1)), Rankings!$A$2:$BK$161, 63, FALSE),0)</f>
        <v>69.92182659802387</v>
      </c>
      <c r="HL157">
        <f>IFERROR(VLOOKUP(_xlfn.NUMBERVALUE(MID(M157, SEARCH("!", M157)+1, SEARCH("+", M157)-SEARCH("!", M157)-1)), Rankings!$A$2:$BK$161, 63, FALSE),0)</f>
        <v>83.315382295648959</v>
      </c>
      <c r="HM157">
        <f>IFERROR(VLOOKUP(_xlfn.NUMBERVALUE(MID(N157, SEARCH("!", N157)+1, SEARCH("+", N157)-SEARCH("!", N157)-1)), Rankings!$A$2:$BK$161, 63, FALSE),0)</f>
        <v>57.515850896448022</v>
      </c>
      <c r="HN157">
        <f>IFERROR(VLOOKUP(_xlfn.NUMBERVALUE(MID(O157, SEARCH("!", O157)+1, SEARCH("+", O157)-SEARCH("!", O157)-1)), Rankings!$A$2:$BK$161, 63, FALSE),0)</f>
        <v>74.784093766737215</v>
      </c>
      <c r="HO157">
        <f>IFERROR(VLOOKUP(_xlfn.NUMBERVALUE(MID(P157, SEARCH("!", P157)+1, SEARCH("+", P157)-SEARCH("!", P157)-1)), Rankings!$A$2:$BK$161, 63, FALSE),0)</f>
        <v>74.687844502051988</v>
      </c>
      <c r="HP157">
        <f>IFERROR(VLOOKUP(_xlfn.NUMBERVALUE(MID(Q157, SEARCH("!", Q157)+1, SEARCH("+", Q157)-SEARCH("!", Q157)-1)), Rankings!$A$2:$BK$161, 63, FALSE),0)</f>
        <v>33.642660555115349</v>
      </c>
      <c r="HQ157">
        <f>IFERROR(VLOOKUP(_xlfn.NUMBERVALUE(MID(R157, SEARCH("!", R157)+1, SEARCH("+", R157)-SEARCH("!", R157)-1)), Rankings!$A$2:$BK$161, 63, FALSE),0)</f>
        <v>27.673271288004145</v>
      </c>
      <c r="HR157">
        <f>IFERROR(VLOOKUP(_xlfn.NUMBERVALUE(MID(S157, SEARCH("!", S157)+1, SEARCH("+", S157)-SEARCH("!", S157)-1)), Rankings!$A$2:$BK$161, 63, FALSE),0)</f>
        <v>52.895559263236841</v>
      </c>
      <c r="HS157">
        <f>IFERROR(VLOOKUP(_xlfn.NUMBERVALUE(MID(T157, SEARCH("!", T157)+1, SEARCH("+", T157)-SEARCH("!", T157)-1)), Rankings!$A$2:$BK$161, 63, FALSE),0)</f>
        <v>57.749962593693567</v>
      </c>
      <c r="HT157">
        <f>IFERROR(VLOOKUP(_xlfn.NUMBERVALUE(MID(U157, SEARCH("!", U157)+1, SEARCH("+", U157)-SEARCH("!", U157)-1)), Rankings!$A$2:$BK$161, 63, FALSE),0)</f>
        <v>0</v>
      </c>
      <c r="HU157">
        <f>IFERROR(VLOOKUP(_xlfn.NUMBERVALUE(MID(V157, SEARCH("!", V157)+1, SEARCH("+", V157)-SEARCH("!", V157)-1)), Rankings!$A$2:$BK$161, 63, FALSE),0)</f>
        <v>0</v>
      </c>
      <c r="HV157">
        <f>IFERROR(VLOOKUP(_xlfn.NUMBERVALUE(MID(W157, SEARCH("!", W157)+1, SEARCH("+", W157)-SEARCH("!", W157)-1)), Rankings!$A$2:$BK$161, 63, FALSE),0)</f>
        <v>0</v>
      </c>
      <c r="HW157">
        <f>IFERROR(VLOOKUP(_xlfn.NUMBERVALUE(MID(X157, SEARCH("!", X157)+1, SEARCH("+", X157)-SEARCH("!", X157)-1)), Rankings!$A$2:$BK$161, 63, FALSE),0)</f>
        <v>0</v>
      </c>
      <c r="HX157">
        <f>IFERROR(VLOOKUP(_xlfn.NUMBERVALUE(MID(Y157, SEARCH("!", Y157)+1, SEARCH("+", Y157)-SEARCH("!", Y157)-1)), Rankings!$A$2:$BK$161, 63, FALSE),0)</f>
        <v>0</v>
      </c>
      <c r="HY157">
        <f>IFERROR(VLOOKUP(_xlfn.NUMBERVALUE(MID(Z157, SEARCH("!", Z157)+1, SEARCH("+", Z157)-SEARCH("!", Z157)-1)), Rankings!$A$2:$BK$161, 63, FALSE),0)</f>
        <v>0</v>
      </c>
      <c r="HZ157">
        <f>IFERROR(VLOOKUP(_xlfn.NUMBERVALUE(MID(AA157, SEARCH("!", AA157)+1, SEARCH("+", AA157)-SEARCH("!", AA157)-1)), Rankings!$A$2:$BK$161, 63, FALSE),0)</f>
        <v>0</v>
      </c>
      <c r="IA157">
        <f>IFERROR(VLOOKUP(_xlfn.NUMBERVALUE(MID(AB157, SEARCH("!", AB157)+1, SEARCH("+", AB157)-SEARCH("!", AB157)-1)), Rankings!$A$2:$BK$161, 63, FALSE),0)</f>
        <v>0</v>
      </c>
      <c r="IB157">
        <f>IFERROR(VLOOKUP(_xlfn.NUMBERVALUE(MID(AC157, SEARCH("!", AC157)+1, SEARCH("+", AC157)-SEARCH("!", AC157)-1)), Rankings!$A$2:$BK$161, 63, FALSE),0)</f>
        <v>0</v>
      </c>
      <c r="IC157">
        <f>IFERROR(VLOOKUP(_xlfn.NUMBERVALUE(MID(AD157, SEARCH("!", AD157)+1, SEARCH("+", AD157)-SEARCH("!", AD157)-1)), Rankings!$A$2:$BK$161, 63, FALSE),0)</f>
        <v>0</v>
      </c>
      <c r="ID157">
        <f>IFERROR(VLOOKUP(_xlfn.NUMBERVALUE(MID(AE157, SEARCH("!", AE157)+1, SEARCH("+", AE157)-SEARCH("!", AE157)-1)), Rankings!$A$2:$BK$161, 63, FALSE),0)</f>
        <v>0</v>
      </c>
      <c r="IE157">
        <f>IFERROR(VLOOKUP(_xlfn.NUMBERVALUE(MID(AF157, SEARCH("!", AF157)+1, SEARCH("+", AF157)-SEARCH("!", AF157)-1)), Rankings!$A$2:$BK$161, 63, FALSE),0)</f>
        <v>0</v>
      </c>
      <c r="IF157">
        <f>IFERROR(VLOOKUP(_xlfn.NUMBERVALUE(MID(AG157, SEARCH("!", AG157)+1, SEARCH("+", AG157)-SEARCH("!", AG157)-1)), Rankings!$A$2:$BK$161, 63, FALSE),0)</f>
        <v>0</v>
      </c>
      <c r="IG157">
        <f>IFERROR(VLOOKUP(_xlfn.NUMBERVALUE(MID(AH157, SEARCH("!", AH157)+1, SEARCH("+", AH157)-SEARCH("!", AH157)-1)), Rankings!$A$2:$BK$161, 63, FALSE),0)</f>
        <v>0</v>
      </c>
      <c r="IH157">
        <f>IFERROR(VLOOKUP(_xlfn.NUMBERVALUE(MID(AI157, SEARCH("!", AI157)+1, SEARCH("+", AI157)-SEARCH("!", AI157)-1)), Rankings!$A$2:$BK$161, 63, FALSE),0)</f>
        <v>0</v>
      </c>
      <c r="II157">
        <f>IFERROR(VLOOKUP(_xlfn.NUMBERVALUE(MID(AJ157, SEARCH("!", AJ157)+1, SEARCH("+", AJ157)-SEARCH("!", AJ157)-1)), Rankings!$A$2:$BK$161, 63, FALSE),0)</f>
        <v>0</v>
      </c>
      <c r="IJ157">
        <f>IFERROR(VLOOKUP(_xlfn.NUMBERVALUE(MID(AK157, SEARCH("!", AK157)+1, SEARCH("+", AK157)-SEARCH("!", AK157)-1)), Rankings!$A$2:$BK$161, 63, FALSE),0)</f>
        <v>0</v>
      </c>
      <c r="IK157">
        <f>IFERROR(VLOOKUP(_xlfn.NUMBERVALUE(MID(AL157, SEARCH("!", AL157)+1, SEARCH("+", AL157)-SEARCH("!", AL157)-1)), Rankings!$A$2:$BK$161, 63, FALSE),0)</f>
        <v>0</v>
      </c>
      <c r="IL157">
        <f>IFERROR(VLOOKUP(_xlfn.NUMBERVALUE(MID(AM157, SEARCH("!", AM157)+1, SEARCH("+", AM157)-SEARCH("!", AM157)-1)), Rankings!$A$2:$BK$161, 63, FALSE),0)</f>
        <v>0</v>
      </c>
      <c r="IM157">
        <f>IFERROR(VLOOKUP(_xlfn.NUMBERVALUE(MID(AN157, SEARCH("!", AN157)+1, SEARCH("+", AN157)-SEARCH("!", AN157)-1)), Rankings!$A$2:$BK$161, 63, FALSE),0)</f>
        <v>0</v>
      </c>
      <c r="IN157">
        <f>IFERROR(VLOOKUP(_xlfn.NUMBERVALUE(MID(AO157, SEARCH("!", AO157)+1, SEARCH("+", AO157)-SEARCH("!", AO157)-1)), Rankings!$A$2:$BK$161, 63, FALSE),0)</f>
        <v>0</v>
      </c>
      <c r="IO157">
        <f>IFERROR(VLOOKUP(_xlfn.NUMBERVALUE(MID(AP157, SEARCH("!", AP157)+1, SEARCH("+", AP157)-SEARCH("!", AP157)-1)), Rankings!$A$2:$BK$161, 63, FALSE),0)</f>
        <v>0</v>
      </c>
      <c r="IP157">
        <f>IFERROR(VLOOKUP(_xlfn.NUMBERVALUE(MID(AQ157, SEARCH("!", AQ157)+1, SEARCH("+", AQ157)-SEARCH("!", AQ157)-1)), Rankings!$A$2:$BK$161, 63, FALSE),0)</f>
        <v>0</v>
      </c>
      <c r="IQ157">
        <f>IFERROR(VLOOKUP(_xlfn.NUMBERVALUE(MID(AR157, SEARCH("!", AR157)+1, SEARCH("+", AR157)-SEARCH("!", AR157)-1)), Rankings!$A$2:$BK$161, 63, FALSE),0)</f>
        <v>0</v>
      </c>
      <c r="IR157">
        <f>IFERROR(VLOOKUP(_xlfn.NUMBERVALUE(MID(AS157, SEARCH("!", AS157)+1, SEARCH("+", AS157)-SEARCH("!", AS157)-1)), Rankings!$A$2:$BK$161, 63, FALSE),0)</f>
        <v>0</v>
      </c>
      <c r="IS157">
        <f>IFERROR(VLOOKUP(_xlfn.NUMBERVALUE(MID(AT157, SEARCH("!", AT157)+1, SEARCH("+", AT157)-SEARCH("!", AT157)-1)), Rankings!$A$2:$BK$161, 63, FALSE),0)</f>
        <v>0</v>
      </c>
      <c r="IT157">
        <f>IFERROR(VLOOKUP(_xlfn.NUMBERVALUE(MID(AU157, SEARCH("!", AU157)+1, SEARCH("+", AU157)-SEARCH("!", AU157)-1)), Rankings!$A$2:$BK$161, 63, FALSE),0)</f>
        <v>0</v>
      </c>
      <c r="IU157">
        <f>IFERROR(VLOOKUP(_xlfn.NUMBERVALUE(MID(AV157, SEARCH("!", AV157)+1, SEARCH("+", AV157)-SEARCH("!", AV157)-1)), Rankings!$A$2:$BK$161, 63, FALSE),0)</f>
        <v>0</v>
      </c>
      <c r="IV157">
        <f>IFERROR(VLOOKUP(_xlfn.NUMBERVALUE(MID(AW157, SEARCH("!", AW157)+1, SEARCH("+", AW157)-SEARCH("!", AW157)-1)), Rankings!$A$2:$BK$161, 63, FALSE),0)</f>
        <v>0</v>
      </c>
      <c r="IW157">
        <f>IFERROR(VLOOKUP(_xlfn.NUMBERVALUE(MID(AX157, SEARCH("!", AX157)+1, SEARCH("+", AX157)-SEARCH("!", AX157)-1)), Rankings!$A$2:$BK$161, 63, FALSE),0)</f>
        <v>0</v>
      </c>
      <c r="IX157">
        <f>IFERROR(VLOOKUP(_xlfn.NUMBERVALUE(MID(AY157, SEARCH("!", AY157)+1, SEARCH("+", AY157)-SEARCH("!", AY157)-1)), Rankings!$A$2:$BK$161, 63, FALSE),0)</f>
        <v>0</v>
      </c>
      <c r="IY157">
        <f>IFERROR(VLOOKUP(_xlfn.NUMBERVALUE(MID(AZ157, SEARCH("!", AZ157)+1, SEARCH("+", AZ157)-SEARCH("!", AZ157)-1)), Rankings!$A$2:$BK$161, 63, FALSE),0)</f>
        <v>0</v>
      </c>
      <c r="IZ157">
        <f>IFERROR(VLOOKUP(_xlfn.NUMBERVALUE(MID(BA157, SEARCH("!", BA157)+1, SEARCH("+", BA157)-SEARCH("!", BA157)-1)), Rankings!$A$2:$BK$161, 63, FALSE),0)</f>
        <v>0</v>
      </c>
      <c r="JA157">
        <f>IFERROR(VLOOKUP(_xlfn.NUMBERVALUE(MID(BB157, SEARCH("!", BB157)+1, SEARCH("+", BB157)-SEARCH("!", BB157)-1)), Rankings!$A$2:$BK$161, 63, FALSE),0)</f>
        <v>0</v>
      </c>
      <c r="JB157">
        <f>IFERROR(VLOOKUP(_xlfn.NUMBERVALUE(MID(BC157, SEARCH("!", BC157)+1, SEARCH("+", BC157)-SEARCH("!", BC157)-1)), Rankings!$A$2:$BK$161, 63, FALSE),0)</f>
        <v>0</v>
      </c>
      <c r="JC157">
        <f>IFERROR(VLOOKUP(_xlfn.NUMBERVALUE(MID(BD157, SEARCH("!", BD157)+1, SEARCH("+", BD157)-SEARCH("!", BD157)-1)), Rankings!$A$2:$BK$161, 63, FALSE),0)</f>
        <v>0</v>
      </c>
      <c r="JD157">
        <f>IFERROR(VLOOKUP(_xlfn.NUMBERVALUE(MID(BE157, SEARCH("!", BE157)+1, SEARCH("+", BE157)-SEARCH("!", BE157)-1)), Rankings!$A$2:$BK$161, 63, FALSE),0)</f>
        <v>0</v>
      </c>
      <c r="JE157">
        <f>IFERROR(VLOOKUP(_xlfn.NUMBERVALUE(MID(BF157, SEARCH("!", BF157)+1, SEARCH("+", BF157)-SEARCH("!", BF157)-1)), Rankings!$A$2:$BK$161, 63, FALSE),0)</f>
        <v>0</v>
      </c>
      <c r="JF157">
        <f>IFERROR(VLOOKUP(_xlfn.NUMBERVALUE(MID(BG157, SEARCH("!", BG157)+1, SEARCH("+", BG157)-SEARCH("!", BG157)-1)), Rankings!$A$2:$BK$161, 63, FALSE),0)</f>
        <v>0</v>
      </c>
      <c r="JG157">
        <f>IFERROR(VLOOKUP(_xlfn.NUMBERVALUE(MID(BH157, SEARCH("!", BH157)+1, SEARCH("+", BH157)-SEARCH("!", BH157)-1)), Rankings!$A$2:$BK$161, 63, FALSE),0)</f>
        <v>0</v>
      </c>
      <c r="JH157">
        <f>IFERROR(VLOOKUP(_xlfn.NUMBERVALUE(MID(BI157, SEARCH("!", BI157)+1, SEARCH("+", BI157)-SEARCH("!", BI157)-1)), Rankings!$A$2:$BK$161, 63, FALSE),0)</f>
        <v>0</v>
      </c>
      <c r="JI157">
        <f>IFERROR(VLOOKUP(_xlfn.NUMBERVALUE(MID(BJ157, SEARCH("!", BJ157)+1, SEARCH("+", BJ157)-SEARCH("!", BJ157)-1)), Rankings!$A$2:$BK$161, 63, FALSE),0)</f>
        <v>0</v>
      </c>
      <c r="JJ157">
        <f>IFERROR(VLOOKUP(_xlfn.NUMBERVALUE(MID(BK157, SEARCH("!", BK157)+1, SEARCH("+", BK157)-SEARCH("!", BK157)-1)), Rankings!$A$2:$BK$161, 63, FALSE),0)</f>
        <v>0</v>
      </c>
      <c r="JK157">
        <f>IFERROR(VLOOKUP(_xlfn.NUMBERVALUE(MID(BL157, SEARCH("!", BL157)+1, SEARCH("+", BL157)-SEARCH("!", BL157)-1)), Rankings!$A$2:$BK$161, 63, FALSE),0)</f>
        <v>0</v>
      </c>
      <c r="JL157">
        <f>IFERROR(VLOOKUP(_xlfn.NUMBERVALUE(MID(BM157, SEARCH("!", BM157)+1, SEARCH("+", BM157)-SEARCH("!", BM157)-1)), Rankings!$A$2:$BK$161, 63, FALSE),0)</f>
        <v>0</v>
      </c>
      <c r="JM157">
        <f>IFERROR(VLOOKUP(_xlfn.NUMBERVALUE(MID(BN157, SEARCH("!", BN157)+1, SEARCH("+", BN157)-SEARCH("!", BN157)-1)), Rankings!$A$2:$BK$161, 63, FALSE),0)</f>
        <v>0</v>
      </c>
      <c r="JN157">
        <f>IFERROR(VLOOKUP(_xlfn.NUMBERVALUE(MID(BO157, SEARCH("!", BO157)+1, SEARCH("+", BO157)-SEARCH("!", BO157)-1)), Rankings!$A$2:$BK$161, 63, FALSE),0)</f>
        <v>0</v>
      </c>
      <c r="JO157">
        <f>IFERROR(VLOOKUP(_xlfn.NUMBERVALUE(MID(BP157, SEARCH("!", BP157)+1, SEARCH("+", BP157)-SEARCH("!", BP157)-1)), Rankings!$A$2:$BK$161, 63, FALSE),0)</f>
        <v>0</v>
      </c>
      <c r="JP157">
        <f>IFERROR(VLOOKUP(_xlfn.NUMBERVALUE(MID(BQ157, SEARCH("!", BQ157)+1, SEARCH("+", BQ157)-SEARCH("!", BQ157)-1)), Rankings!$A$2:$BK$161, 63, FALSE),0)</f>
        <v>0</v>
      </c>
      <c r="JQ157">
        <f>IFERROR(VLOOKUP(_xlfn.NUMBERVALUE(MID(BR157, SEARCH("!", BR157)+1, SEARCH("+", BR157)-SEARCH("!", BR157)-1)), Rankings!$A$2:$BK$161, 63, FALSE),0)</f>
        <v>0</v>
      </c>
      <c r="JR157">
        <f>IFERROR(VLOOKUP(_xlfn.NUMBERVALUE(MID(BS157, SEARCH("!", BS157)+1, SEARCH("+", BS157)-SEARCH("!", BS157)-1)), Rankings!$A$2:$BK$161, 63, FALSE),0)</f>
        <v>0</v>
      </c>
      <c r="JS157">
        <f>IFERROR(VLOOKUP(_xlfn.NUMBERVALUE(MID(BT157, SEARCH("!", BT157)+1, SEARCH("+", BT157)-SEARCH("!", BT157)-1)), Rankings!$A$2:$BK$161, 63, FALSE),0)</f>
        <v>0</v>
      </c>
      <c r="JT157">
        <f>IFERROR(VLOOKUP(_xlfn.NUMBERVALUE(MID(BU157, SEARCH("!", BU157)+1, SEARCH("+", BU157)-SEARCH("!", BU157)-1)), Rankings!$A$2:$BK$161, 63, FALSE),0)</f>
        <v>0</v>
      </c>
      <c r="JU157">
        <f>IFERROR(VLOOKUP(_xlfn.NUMBERVALUE(MID(BV157, SEARCH("!", BV157)+1, SEARCH("+", BV157)-SEARCH("!", BV157)-1)), Rankings!$A$2:$BK$161, 63, FALSE),0)</f>
        <v>0</v>
      </c>
      <c r="JV157">
        <f>IFERROR(VLOOKUP(_xlfn.NUMBERVALUE(MID(BW157, SEARCH("!", BW157)+1, SEARCH("+", BW157)-SEARCH("!", BW157)-1)), Rankings!$A$2:$BK$161, 63, FALSE),0)</f>
        <v>0</v>
      </c>
      <c r="JW157">
        <f>IFERROR(VLOOKUP(_xlfn.NUMBERVALUE(MID(BX157, SEARCH("!", BX157)+1, SEARCH("+", BX157)-SEARCH("!", BX157)-1)), Rankings!$A$2:$BK$161, 63, FALSE),0)</f>
        <v>0</v>
      </c>
      <c r="JX157">
        <f>IFERROR(VLOOKUP(_xlfn.NUMBERVALUE(MID(BY157, SEARCH("!", BY157)+1, SEARCH("+", BY157)-SEARCH("!", BY157)-1)), Rankings!$A$2:$BK$161, 63, FALSE),0)</f>
        <v>0</v>
      </c>
      <c r="JY157">
        <f>IFERROR(VLOOKUP(_xlfn.NUMBERVALUE(MID(BZ157, SEARCH("!", BZ157)+1, SEARCH("+", BZ157)-SEARCH("!", BZ157)-1)), Rankings!$A$2:$BK$161, 63, FALSE),0)</f>
        <v>0</v>
      </c>
      <c r="JZ157">
        <f>IFERROR(VLOOKUP(_xlfn.NUMBERVALUE(MID(CA157, SEARCH("!", CA157)+1, SEARCH("+", CA157)-SEARCH("!", CA157)-1)), Rankings!$A$2:$BK$161, 63, FALSE),0)</f>
        <v>0</v>
      </c>
      <c r="KA157">
        <f>IFERROR(VLOOKUP(_xlfn.NUMBERVALUE(MID(CB157, SEARCH("!", CB157)+1, SEARCH("+", CB157)-SEARCH("!", CB157)-1)), Rankings!$A$2:$BK$161, 63, FALSE),0)</f>
        <v>0</v>
      </c>
      <c r="KB157">
        <f>IFERROR(VLOOKUP(_xlfn.NUMBERVALUE(MID(CC157, SEARCH("!", CC157)+1, SEARCH("+", CC157)-SEARCH("!", CC157)-1)), Rankings!$A$2:$BK$161, 63, FALSE),0)</f>
        <v>0</v>
      </c>
      <c r="KC157">
        <f>IFERROR(VLOOKUP(_xlfn.NUMBERVALUE(MID(CD157, SEARCH("!", CD157)+1, SEARCH("+", CD157)-SEARCH("!", CD157)-1)), Rankings!$A$2:$BK$161, 63, FALSE),0)</f>
        <v>0</v>
      </c>
      <c r="KD157">
        <f>IFERROR(VLOOKUP(_xlfn.NUMBERVALUE(MID(CE157, SEARCH("!", CE157)+1, SEARCH("+", CE157)-SEARCH("!", CE157)-1)), Rankings!$A$2:$BK$161, 63, FALSE),0)</f>
        <v>0</v>
      </c>
      <c r="KE157">
        <f>IFERROR(VLOOKUP(_xlfn.NUMBERVALUE(MID(CF157, SEARCH("!", CF157)+1, SEARCH("+", CF157)-SEARCH("!", CF157)-1)), Rankings!$A$2:$BK$161, 63, FALSE),0)</f>
        <v>0</v>
      </c>
      <c r="KF157">
        <f>IFERROR(VLOOKUP(_xlfn.NUMBERVALUE(MID(CG157, SEARCH("!", CG157)+1, SEARCH("+", CG157)-SEARCH("!", CG157)-1)), Rankings!$A$2:$BK$161, 63, FALSE),0)</f>
        <v>0</v>
      </c>
      <c r="KG157">
        <f>IFERROR(VLOOKUP(_xlfn.NUMBERVALUE(MID(CH157, SEARCH("!", CH157)+1, SEARCH("+", CH157)-SEARCH("!", CH157)-1)), Rankings!$A$2:$BK$161, 63, FALSE),0)</f>
        <v>0</v>
      </c>
      <c r="KH157">
        <f>IFERROR(VLOOKUP(_xlfn.NUMBERVALUE(MID(CI157, SEARCH("!", CI157)+1, SEARCH("+", CI157)-SEARCH("!", CI157)-1)), Rankings!$A$2:$BK$161, 63, FALSE),0)</f>
        <v>0</v>
      </c>
      <c r="KI157">
        <f>IFERROR(VLOOKUP(_xlfn.NUMBERVALUE(MID(CJ157, SEARCH("!", CJ157)+1, SEARCH("+", CJ157)-SEARCH("!", CJ157)-1)), Rankings!$A$2:$BK$161, 63, FALSE),0)</f>
        <v>0</v>
      </c>
      <c r="KJ157">
        <f>IFERROR(VLOOKUP(_xlfn.NUMBERVALUE(MID(CK157, SEARCH("!", CK157)+1, SEARCH("+", CK157)-SEARCH("!", CK157)-1)), Rankings!$A$2:$BK$161, 63, FALSE),0)</f>
        <v>0</v>
      </c>
      <c r="KK157">
        <f>IFERROR(VLOOKUP(_xlfn.NUMBERVALUE(MID(CL157, SEARCH("!", CL157)+1, SEARCH("+", CL157)-SEARCH("!", CL157)-1)), Rankings!$A$2:$BK$161, 63, FALSE),0)</f>
        <v>0</v>
      </c>
      <c r="KL157">
        <f>IFERROR(VLOOKUP(_xlfn.NUMBERVALUE(MID(CM157, SEARCH("!", CM157)+1, SEARCH("+", CM157)-SEARCH("!", CM157)-1)), Rankings!$A$2:$BK$161, 63, FALSE),0)</f>
        <v>0</v>
      </c>
      <c r="KM157">
        <f>IFERROR(VLOOKUP(_xlfn.NUMBERVALUE(MID(CN157, SEARCH("!", CN157)+1, SEARCH("+", CN157)-SEARCH("!", CN157)-1)), Rankings!$A$2:$BK$161, 63, FALSE),0)</f>
        <v>0</v>
      </c>
      <c r="KN157">
        <f>IFERROR(VLOOKUP(_xlfn.NUMBERVALUE(MID(CO157, SEARCH("!", CO157)+1, SEARCH("+", CO157)-SEARCH("!", CO157)-1)), Rankings!$A$2:$BK$161, 63, FALSE),0)</f>
        <v>0</v>
      </c>
      <c r="KO157">
        <f>IFERROR(VLOOKUP(_xlfn.NUMBERVALUE(MID(CP157, SEARCH("!", CP157)+1, SEARCH("+", CP157)-SEARCH("!", CP157)-1)), Rankings!$A$2:$BK$161, 63, FALSE),0)</f>
        <v>0</v>
      </c>
      <c r="KP157">
        <f>IFERROR(VLOOKUP(_xlfn.NUMBERVALUE(MID(CQ157, SEARCH("!", CQ157)+1, SEARCH("+", CQ157)-SEARCH("!", CQ157)-1)), Rankings!$A$2:$BK$161, 63, FALSE),0)</f>
        <v>0</v>
      </c>
      <c r="KQ157">
        <f>IFERROR(VLOOKUP(_xlfn.NUMBERVALUE(MID(CR157, SEARCH("!", CR157)+1, SEARCH("+", CR157)-SEARCH("!", CR157)-1)), Rankings!$A$2:$BK$161, 63, FALSE),0)</f>
        <v>0</v>
      </c>
      <c r="KS157" s="4">
        <f t="shared" si="3783"/>
        <v>135</v>
      </c>
      <c r="KT157" s="4">
        <f t="shared" si="3784"/>
        <v>76</v>
      </c>
      <c r="KU157" s="4">
        <f t="shared" si="3785"/>
        <v>60</v>
      </c>
      <c r="KV157" s="4">
        <f t="shared" si="3786"/>
        <v>0</v>
      </c>
      <c r="KY157" s="4">
        <f t="shared" si="3787"/>
        <v>271</v>
      </c>
      <c r="KZ157" s="4"/>
      <c r="LB157">
        <f t="shared" si="3788"/>
        <v>25</v>
      </c>
      <c r="LC157">
        <f t="shared" si="3789"/>
        <v>17</v>
      </c>
      <c r="LD157">
        <f t="shared" si="3790"/>
        <v>32</v>
      </c>
      <c r="LE157">
        <f t="shared" si="3791"/>
        <v>28</v>
      </c>
      <c r="LF157">
        <f t="shared" si="3792"/>
        <v>32</v>
      </c>
      <c r="LG157">
        <f t="shared" si="3793"/>
        <v>27</v>
      </c>
      <c r="LH157">
        <f t="shared" si="3794"/>
        <v>33</v>
      </c>
      <c r="LI157">
        <f t="shared" si="3795"/>
        <v>43</v>
      </c>
      <c r="LJ157">
        <f t="shared" si="3796"/>
        <v>34</v>
      </c>
      <c r="LK157">
        <f t="shared" si="3797"/>
        <v>0</v>
      </c>
      <c r="LL157">
        <f t="shared" si="3798"/>
        <v>0</v>
      </c>
      <c r="LM157">
        <f t="shared" si="3799"/>
        <v>0</v>
      </c>
      <c r="LN157">
        <f t="shared" si="3800"/>
        <v>0</v>
      </c>
      <c r="LO157">
        <f t="shared" si="3801"/>
        <v>0</v>
      </c>
      <c r="LP157">
        <f t="shared" si="3802"/>
        <v>0</v>
      </c>
      <c r="LQ157">
        <f t="shared" si="3803"/>
        <v>0</v>
      </c>
      <c r="LR157">
        <f t="shared" si="3804"/>
        <v>0</v>
      </c>
      <c r="LS157">
        <f t="shared" si="3805"/>
        <v>0</v>
      </c>
      <c r="LT157">
        <f t="shared" si="3806"/>
        <v>0</v>
      </c>
      <c r="LU157">
        <f t="shared" si="3807"/>
        <v>0</v>
      </c>
      <c r="LV157">
        <f t="shared" si="3808"/>
        <v>0</v>
      </c>
      <c r="LW157">
        <f t="shared" si="3809"/>
        <v>0</v>
      </c>
      <c r="LX157">
        <f t="shared" si="3810"/>
        <v>0</v>
      </c>
      <c r="LY157">
        <f t="shared" si="3811"/>
        <v>0</v>
      </c>
      <c r="LZ157">
        <f t="shared" si="3812"/>
        <v>0</v>
      </c>
      <c r="MA157">
        <f t="shared" si="3813"/>
        <v>0</v>
      </c>
      <c r="MB157">
        <f t="shared" si="3814"/>
        <v>0</v>
      </c>
      <c r="MC157">
        <f t="shared" si="3815"/>
        <v>0</v>
      </c>
      <c r="MD157">
        <f t="shared" si="3816"/>
        <v>0</v>
      </c>
      <c r="ME157">
        <f t="shared" si="3817"/>
        <v>0</v>
      </c>
      <c r="MF157">
        <f t="shared" si="3818"/>
        <v>0</v>
      </c>
      <c r="MG157">
        <f t="shared" si="3819"/>
        <v>0</v>
      </c>
      <c r="MH157">
        <f t="shared" si="3820"/>
        <v>0</v>
      </c>
      <c r="MI157">
        <f t="shared" si="3821"/>
        <v>0</v>
      </c>
      <c r="MJ157">
        <f t="shared" si="3822"/>
        <v>0</v>
      </c>
      <c r="MK157">
        <f t="shared" si="3823"/>
        <v>0</v>
      </c>
      <c r="ML157">
        <f t="shared" si="3824"/>
        <v>0</v>
      </c>
      <c r="MM157">
        <f t="shared" si="3825"/>
        <v>0</v>
      </c>
      <c r="MN157">
        <f t="shared" si="3826"/>
        <v>0</v>
      </c>
      <c r="MO157">
        <f t="shared" si="3827"/>
        <v>0</v>
      </c>
      <c r="MP157">
        <f t="shared" si="3828"/>
        <v>0</v>
      </c>
      <c r="MQ157">
        <f t="shared" si="3829"/>
        <v>0</v>
      </c>
      <c r="MR157">
        <f t="shared" si="3830"/>
        <v>0</v>
      </c>
      <c r="MS157">
        <f t="shared" si="3831"/>
        <v>0</v>
      </c>
      <c r="MT157">
        <f t="shared" si="3832"/>
        <v>0</v>
      </c>
      <c r="MU157">
        <f t="shared" si="3833"/>
        <v>0</v>
      </c>
      <c r="MV157">
        <f t="shared" si="3834"/>
        <v>0</v>
      </c>
      <c r="MW157">
        <f t="shared" si="3835"/>
        <v>0</v>
      </c>
      <c r="MX157">
        <f t="shared" si="3836"/>
        <v>0</v>
      </c>
      <c r="MY157">
        <f t="shared" si="3837"/>
        <v>0</v>
      </c>
      <c r="MZ157">
        <f t="shared" si="3838"/>
        <v>0</v>
      </c>
      <c r="NA157">
        <f t="shared" si="3839"/>
        <v>0</v>
      </c>
      <c r="NB157">
        <f t="shared" si="3840"/>
        <v>0</v>
      </c>
      <c r="NC157">
        <f t="shared" si="3841"/>
        <v>0</v>
      </c>
      <c r="ND157">
        <f t="shared" si="3842"/>
        <v>0</v>
      </c>
      <c r="NE157">
        <f t="shared" si="3843"/>
        <v>0</v>
      </c>
      <c r="NF157">
        <f t="shared" si="3844"/>
        <v>0</v>
      </c>
      <c r="NG157">
        <f t="shared" si="3845"/>
        <v>0</v>
      </c>
      <c r="NH157">
        <f t="shared" si="3846"/>
        <v>0</v>
      </c>
      <c r="NI157">
        <f t="shared" si="3847"/>
        <v>0</v>
      </c>
      <c r="NJ157">
        <f t="shared" si="3848"/>
        <v>0</v>
      </c>
      <c r="NK157">
        <f t="shared" si="3849"/>
        <v>0</v>
      </c>
      <c r="NL157">
        <f t="shared" si="3850"/>
        <v>0</v>
      </c>
      <c r="NM157">
        <f t="shared" si="3851"/>
        <v>0</v>
      </c>
      <c r="NN157">
        <f t="shared" si="3852"/>
        <v>0</v>
      </c>
      <c r="NO157">
        <f t="shared" si="3853"/>
        <v>0</v>
      </c>
      <c r="NP157">
        <f t="shared" si="3854"/>
        <v>0</v>
      </c>
      <c r="NQ157">
        <f t="shared" si="3855"/>
        <v>0</v>
      </c>
      <c r="NR157">
        <f t="shared" si="3856"/>
        <v>0</v>
      </c>
      <c r="NS157">
        <f t="shared" si="3857"/>
        <v>0</v>
      </c>
      <c r="NT157">
        <f t="shared" si="3858"/>
        <v>0</v>
      </c>
      <c r="NU157">
        <f t="shared" si="3859"/>
        <v>0</v>
      </c>
      <c r="NV157">
        <f t="shared" si="3860"/>
        <v>0</v>
      </c>
      <c r="NW157">
        <f t="shared" si="3861"/>
        <v>0</v>
      </c>
      <c r="NX157">
        <f t="shared" si="3862"/>
        <v>0</v>
      </c>
      <c r="NY157">
        <f t="shared" si="3863"/>
        <v>0</v>
      </c>
      <c r="NZ157">
        <f t="shared" si="3864"/>
        <v>0</v>
      </c>
      <c r="OA157">
        <f t="shared" si="3865"/>
        <v>0</v>
      </c>
      <c r="OB157">
        <f t="shared" si="3866"/>
        <v>0</v>
      </c>
      <c r="OC157">
        <f t="shared" si="3867"/>
        <v>0</v>
      </c>
      <c r="OD157">
        <f t="shared" si="3868"/>
        <v>0</v>
      </c>
      <c r="OE157">
        <f t="shared" si="3869"/>
        <v>0</v>
      </c>
      <c r="OF157">
        <f t="shared" si="3870"/>
        <v>0</v>
      </c>
      <c r="OG157">
        <f t="shared" si="3871"/>
        <v>0</v>
      </c>
      <c r="OH157">
        <f t="shared" si="3872"/>
        <v>0</v>
      </c>
      <c r="OJ157" s="4">
        <f t="shared" si="3873"/>
        <v>281</v>
      </c>
      <c r="OK157" s="4">
        <f t="shared" si="3874"/>
        <v>112</v>
      </c>
      <c r="OL157" s="4">
        <f t="shared" si="3875"/>
        <v>99</v>
      </c>
      <c r="OM157" s="4">
        <f t="shared" si="3876"/>
        <v>0</v>
      </c>
      <c r="OP157" s="4">
        <f t="shared" si="3877"/>
        <v>492</v>
      </c>
      <c r="OQ157" s="4"/>
      <c r="OS157">
        <f t="shared" si="3878"/>
        <v>87</v>
      </c>
      <c r="OT157">
        <f t="shared" si="3879"/>
        <v>71</v>
      </c>
      <c r="OU157">
        <f t="shared" si="3880"/>
        <v>50</v>
      </c>
      <c r="OV157">
        <f t="shared" si="3881"/>
        <v>35</v>
      </c>
      <c r="OW157">
        <f t="shared" si="3882"/>
        <v>64</v>
      </c>
      <c r="OX157">
        <f t="shared" si="3883"/>
        <v>35</v>
      </c>
      <c r="OY157">
        <f t="shared" si="3884"/>
        <v>40</v>
      </c>
      <c r="OZ157">
        <f t="shared" si="3885"/>
        <v>72</v>
      </c>
      <c r="PA157">
        <f t="shared" si="3886"/>
        <v>38</v>
      </c>
      <c r="PB157">
        <f t="shared" si="3887"/>
        <v>0</v>
      </c>
      <c r="PC157">
        <f t="shared" si="3888"/>
        <v>0</v>
      </c>
      <c r="PD157">
        <f t="shared" si="3889"/>
        <v>0</v>
      </c>
      <c r="PE157">
        <f t="shared" si="3890"/>
        <v>0</v>
      </c>
      <c r="PF157">
        <f t="shared" si="3891"/>
        <v>0</v>
      </c>
      <c r="PG157">
        <f t="shared" si="3892"/>
        <v>0</v>
      </c>
      <c r="PH157">
        <f t="shared" si="3893"/>
        <v>0</v>
      </c>
      <c r="PI157">
        <f t="shared" si="3894"/>
        <v>0</v>
      </c>
      <c r="PJ157">
        <f t="shared" si="3895"/>
        <v>0</v>
      </c>
      <c r="PK157">
        <f t="shared" si="3896"/>
        <v>0</v>
      </c>
      <c r="PL157">
        <f t="shared" si="3897"/>
        <v>0</v>
      </c>
      <c r="PM157">
        <f t="shared" si="3898"/>
        <v>0</v>
      </c>
      <c r="PN157">
        <f t="shared" si="3899"/>
        <v>0</v>
      </c>
      <c r="PO157">
        <f t="shared" si="3900"/>
        <v>0</v>
      </c>
      <c r="PP157">
        <f t="shared" si="3901"/>
        <v>0</v>
      </c>
      <c r="PQ157">
        <f t="shared" si="3902"/>
        <v>0</v>
      </c>
      <c r="PR157">
        <f t="shared" si="3903"/>
        <v>0</v>
      </c>
      <c r="PS157">
        <f t="shared" si="3904"/>
        <v>0</v>
      </c>
      <c r="PT157">
        <f t="shared" si="3905"/>
        <v>0</v>
      </c>
      <c r="PU157">
        <f t="shared" si="3906"/>
        <v>0</v>
      </c>
      <c r="PV157">
        <f t="shared" si="3907"/>
        <v>0</v>
      </c>
      <c r="PW157">
        <f t="shared" si="3908"/>
        <v>0</v>
      </c>
      <c r="PX157">
        <f t="shared" si="3909"/>
        <v>0</v>
      </c>
      <c r="PY157">
        <f t="shared" si="3910"/>
        <v>0</v>
      </c>
      <c r="PZ157">
        <f t="shared" si="3911"/>
        <v>0</v>
      </c>
      <c r="QA157">
        <f t="shared" si="3912"/>
        <v>0</v>
      </c>
      <c r="QB157">
        <f t="shared" si="3913"/>
        <v>0</v>
      </c>
      <c r="QC157">
        <f t="shared" si="3914"/>
        <v>0</v>
      </c>
      <c r="QD157">
        <f t="shared" si="3915"/>
        <v>0</v>
      </c>
      <c r="QE157">
        <f t="shared" si="3916"/>
        <v>0</v>
      </c>
      <c r="QF157">
        <f t="shared" si="3917"/>
        <v>0</v>
      </c>
      <c r="QG157">
        <f t="shared" si="3918"/>
        <v>0</v>
      </c>
      <c r="QH157">
        <f t="shared" si="3919"/>
        <v>0</v>
      </c>
      <c r="QI157">
        <f t="shared" si="3920"/>
        <v>0</v>
      </c>
      <c r="QJ157">
        <f t="shared" si="3921"/>
        <v>0</v>
      </c>
      <c r="QK157">
        <f t="shared" si="3922"/>
        <v>0</v>
      </c>
      <c r="QL157">
        <f t="shared" si="3923"/>
        <v>0</v>
      </c>
      <c r="QM157">
        <f t="shared" si="3924"/>
        <v>0</v>
      </c>
      <c r="QN157">
        <f t="shared" si="3925"/>
        <v>0</v>
      </c>
      <c r="QO157">
        <f t="shared" si="3926"/>
        <v>0</v>
      </c>
      <c r="QP157">
        <f t="shared" si="3927"/>
        <v>0</v>
      </c>
      <c r="QQ157">
        <f t="shared" si="3928"/>
        <v>0</v>
      </c>
      <c r="QR157">
        <f t="shared" si="3929"/>
        <v>0</v>
      </c>
      <c r="QS157">
        <f t="shared" si="3930"/>
        <v>0</v>
      </c>
      <c r="QT157">
        <f t="shared" si="3931"/>
        <v>0</v>
      </c>
      <c r="QU157">
        <f t="shared" si="3932"/>
        <v>0</v>
      </c>
      <c r="QV157">
        <f t="shared" si="3933"/>
        <v>0</v>
      </c>
      <c r="QW157">
        <f t="shared" si="3934"/>
        <v>0</v>
      </c>
      <c r="QX157">
        <f t="shared" si="3935"/>
        <v>0</v>
      </c>
      <c r="QY157">
        <f t="shared" si="3936"/>
        <v>0</v>
      </c>
      <c r="QZ157">
        <f t="shared" si="3937"/>
        <v>0</v>
      </c>
      <c r="RA157">
        <f t="shared" si="3938"/>
        <v>0</v>
      </c>
      <c r="RB157">
        <f t="shared" si="3939"/>
        <v>0</v>
      </c>
      <c r="RC157">
        <f t="shared" si="3940"/>
        <v>0</v>
      </c>
      <c r="RD157">
        <f t="shared" si="3941"/>
        <v>0</v>
      </c>
      <c r="RE157">
        <f t="shared" si="3942"/>
        <v>0</v>
      </c>
      <c r="RF157">
        <f t="shared" si="3943"/>
        <v>0</v>
      </c>
      <c r="RG157">
        <f t="shared" si="3944"/>
        <v>0</v>
      </c>
      <c r="RH157">
        <f t="shared" si="3945"/>
        <v>0</v>
      </c>
      <c r="RI157">
        <f t="shared" si="3946"/>
        <v>0</v>
      </c>
      <c r="RJ157">
        <f t="shared" si="3947"/>
        <v>0</v>
      </c>
      <c r="RK157">
        <f t="shared" si="3948"/>
        <v>0</v>
      </c>
      <c r="RL157">
        <f t="shared" si="3949"/>
        <v>0</v>
      </c>
      <c r="RM157">
        <f t="shared" si="3950"/>
        <v>0</v>
      </c>
      <c r="RN157">
        <f t="shared" si="3951"/>
        <v>0</v>
      </c>
      <c r="RO157">
        <f t="shared" si="3952"/>
        <v>0</v>
      </c>
      <c r="RP157">
        <f t="shared" si="3953"/>
        <v>0</v>
      </c>
      <c r="RQ157">
        <f t="shared" si="3954"/>
        <v>0</v>
      </c>
      <c r="RR157">
        <f t="shared" si="3955"/>
        <v>0</v>
      </c>
      <c r="RS157">
        <f t="shared" si="3956"/>
        <v>0</v>
      </c>
      <c r="RT157">
        <f t="shared" si="3957"/>
        <v>0</v>
      </c>
      <c r="RU157">
        <f t="shared" si="3958"/>
        <v>0</v>
      </c>
      <c r="RV157">
        <f t="shared" si="3959"/>
        <v>0</v>
      </c>
      <c r="RW157">
        <f t="shared" si="3960"/>
        <v>0</v>
      </c>
      <c r="RX157">
        <f t="shared" si="3961"/>
        <v>0</v>
      </c>
      <c r="RY157">
        <f t="shared" si="3962"/>
        <v>0</v>
      </c>
      <c r="SA157" s="4">
        <f t="shared" si="3963"/>
        <v>19.940000000000001</v>
      </c>
      <c r="SB157" s="4">
        <f t="shared" si="3964"/>
        <v>8.23</v>
      </c>
      <c r="SC157" s="4">
        <f t="shared" si="3965"/>
        <v>6.2200000000000006</v>
      </c>
      <c r="SD157" s="4">
        <f t="shared" si="3966"/>
        <v>0</v>
      </c>
      <c r="SF157" s="4">
        <f t="shared" si="3967"/>
        <v>34.39</v>
      </c>
      <c r="SI157">
        <f t="shared" si="3968"/>
        <v>3.29</v>
      </c>
      <c r="SJ157">
        <f t="shared" si="3969"/>
        <v>3.75</v>
      </c>
      <c r="SK157">
        <f t="shared" si="3970"/>
        <v>3.33</v>
      </c>
      <c r="SL157">
        <f t="shared" si="3971"/>
        <v>2.89</v>
      </c>
      <c r="SM157">
        <f t="shared" si="3972"/>
        <v>3.33</v>
      </c>
      <c r="SN157">
        <f t="shared" si="3973"/>
        <v>5</v>
      </c>
      <c r="SO157">
        <f t="shared" si="3974"/>
        <v>4.33</v>
      </c>
      <c r="SP157">
        <f t="shared" si="3975"/>
        <v>3.9</v>
      </c>
      <c r="SQ157">
        <f t="shared" si="3976"/>
        <v>4.57</v>
      </c>
      <c r="SR157" t="str">
        <f t="shared" si="3977"/>
        <v>0</v>
      </c>
      <c r="SS157" t="str">
        <f t="shared" si="3978"/>
        <v>0</v>
      </c>
      <c r="ST157" t="str">
        <f t="shared" si="3979"/>
        <v>0</v>
      </c>
      <c r="SU157" t="str">
        <f t="shared" si="3980"/>
        <v>0</v>
      </c>
      <c r="SV157" t="str">
        <f t="shared" si="3981"/>
        <v>0</v>
      </c>
      <c r="SW157" t="str">
        <f t="shared" si="3982"/>
        <v>0</v>
      </c>
      <c r="SX157" t="str">
        <f t="shared" si="3983"/>
        <v>0</v>
      </c>
      <c r="SY157" t="str">
        <f t="shared" si="3984"/>
        <v>0</v>
      </c>
      <c r="SZ157" t="str">
        <f t="shared" si="3985"/>
        <v>0</v>
      </c>
      <c r="TA157" t="str">
        <f t="shared" si="3986"/>
        <v>0</v>
      </c>
      <c r="TB157" t="str">
        <f t="shared" si="3987"/>
        <v>0</v>
      </c>
      <c r="TC157" t="str">
        <f t="shared" si="3988"/>
        <v>0</v>
      </c>
      <c r="TD157" t="str">
        <f t="shared" si="3989"/>
        <v>0</v>
      </c>
      <c r="TE157" t="str">
        <f t="shared" si="3990"/>
        <v>0</v>
      </c>
      <c r="TF157" t="str">
        <f t="shared" si="3991"/>
        <v>0</v>
      </c>
      <c r="TG157" t="str">
        <f t="shared" si="3992"/>
        <v>0</v>
      </c>
      <c r="TH157" t="str">
        <f t="shared" si="3993"/>
        <v>0</v>
      </c>
      <c r="TI157" t="str">
        <f t="shared" si="3994"/>
        <v>0</v>
      </c>
      <c r="TJ157" t="str">
        <f t="shared" si="3995"/>
        <v>0</v>
      </c>
      <c r="TK157" t="str">
        <f t="shared" si="3996"/>
        <v>0</v>
      </c>
      <c r="TL157" t="str">
        <f t="shared" si="3997"/>
        <v>0</v>
      </c>
      <c r="TM157" t="str">
        <f t="shared" si="3998"/>
        <v>0</v>
      </c>
      <c r="TN157" t="str">
        <f t="shared" si="3999"/>
        <v>0</v>
      </c>
      <c r="TO157" t="str">
        <f t="shared" si="4000"/>
        <v>0</v>
      </c>
      <c r="TP157" t="str">
        <f t="shared" si="4001"/>
        <v>0</v>
      </c>
      <c r="TQ157" t="str">
        <f t="shared" si="4002"/>
        <v>0</v>
      </c>
      <c r="TR157" t="str">
        <f t="shared" si="4003"/>
        <v>0</v>
      </c>
      <c r="TS157" t="str">
        <f t="shared" si="4004"/>
        <v>0</v>
      </c>
      <c r="TT157" t="str">
        <f t="shared" si="4005"/>
        <v>0</v>
      </c>
      <c r="TU157" t="str">
        <f t="shared" si="4006"/>
        <v>0</v>
      </c>
      <c r="TV157" t="str">
        <f t="shared" si="4007"/>
        <v>0</v>
      </c>
      <c r="TW157" t="str">
        <f t="shared" si="4008"/>
        <v>0</v>
      </c>
      <c r="TX157" t="str">
        <f t="shared" si="4009"/>
        <v>0</v>
      </c>
      <c r="TY157" t="str">
        <f t="shared" si="4010"/>
        <v>0</v>
      </c>
      <c r="TZ157" t="str">
        <f t="shared" si="4011"/>
        <v>0</v>
      </c>
      <c r="UA157" t="str">
        <f t="shared" si="4012"/>
        <v>0</v>
      </c>
      <c r="UB157" t="str">
        <f t="shared" si="4013"/>
        <v>0</v>
      </c>
      <c r="UC157" t="str">
        <f t="shared" si="4014"/>
        <v>0</v>
      </c>
      <c r="UD157" t="str">
        <f t="shared" si="4015"/>
        <v>0</v>
      </c>
      <c r="UE157" t="str">
        <f t="shared" si="4016"/>
        <v>0</v>
      </c>
      <c r="UF157" t="str">
        <f t="shared" si="4017"/>
        <v>0</v>
      </c>
      <c r="UG157" t="str">
        <f t="shared" si="4018"/>
        <v>0</v>
      </c>
      <c r="UH157" t="str">
        <f t="shared" si="4019"/>
        <v>0</v>
      </c>
      <c r="UI157" t="str">
        <f t="shared" si="4020"/>
        <v>0</v>
      </c>
      <c r="UJ157" t="str">
        <f t="shared" si="4021"/>
        <v>0</v>
      </c>
      <c r="UK157" t="str">
        <f t="shared" si="4022"/>
        <v>0</v>
      </c>
      <c r="UL157" t="str">
        <f t="shared" si="4023"/>
        <v>0</v>
      </c>
      <c r="UM157" t="str">
        <f t="shared" si="4024"/>
        <v>0</v>
      </c>
      <c r="UN157" t="str">
        <f t="shared" si="4025"/>
        <v>0</v>
      </c>
      <c r="UO157" t="str">
        <f t="shared" si="4026"/>
        <v>0</v>
      </c>
      <c r="UP157" t="str">
        <f t="shared" si="4027"/>
        <v>0</v>
      </c>
      <c r="UQ157" t="str">
        <f t="shared" si="4028"/>
        <v>0</v>
      </c>
      <c r="UR157" t="str">
        <f t="shared" si="4029"/>
        <v>0</v>
      </c>
      <c r="US157" t="str">
        <f t="shared" si="4030"/>
        <v>0</v>
      </c>
      <c r="UT157" t="str">
        <f t="shared" si="4031"/>
        <v>0</v>
      </c>
      <c r="UU157" t="str">
        <f t="shared" si="4032"/>
        <v>0</v>
      </c>
      <c r="UV157" t="str">
        <f t="shared" si="4033"/>
        <v>0</v>
      </c>
      <c r="UW157" t="str">
        <f t="shared" si="4034"/>
        <v>0</v>
      </c>
      <c r="UX157" t="str">
        <f t="shared" si="4035"/>
        <v>0</v>
      </c>
      <c r="UY157" t="str">
        <f t="shared" si="4036"/>
        <v>0</v>
      </c>
      <c r="UZ157" t="str">
        <f t="shared" si="4037"/>
        <v>0</v>
      </c>
      <c r="VA157" t="str">
        <f t="shared" si="4038"/>
        <v>0</v>
      </c>
      <c r="VB157" t="str">
        <f t="shared" si="4039"/>
        <v>0</v>
      </c>
      <c r="VC157" t="str">
        <f t="shared" si="4040"/>
        <v>0</v>
      </c>
      <c r="VD157" t="str">
        <f t="shared" si="4041"/>
        <v>0</v>
      </c>
      <c r="VE157" t="str">
        <f t="shared" si="4042"/>
        <v>0</v>
      </c>
      <c r="VF157" t="str">
        <f t="shared" si="4043"/>
        <v>0</v>
      </c>
      <c r="VG157" t="str">
        <f t="shared" si="4044"/>
        <v>0</v>
      </c>
      <c r="VH157" t="str">
        <f t="shared" si="4045"/>
        <v>0</v>
      </c>
      <c r="VI157" t="str">
        <f t="shared" si="4046"/>
        <v>0</v>
      </c>
      <c r="VJ157" t="str">
        <f t="shared" si="4047"/>
        <v>0</v>
      </c>
      <c r="VK157" t="str">
        <f t="shared" si="4048"/>
        <v>0</v>
      </c>
      <c r="VL157" t="str">
        <f t="shared" si="4049"/>
        <v>0</v>
      </c>
      <c r="VM157" t="str">
        <f t="shared" si="4050"/>
        <v>0</v>
      </c>
      <c r="VN157" t="str">
        <f t="shared" si="4051"/>
        <v>0</v>
      </c>
      <c r="VO157" t="str">
        <f t="shared" si="4052"/>
        <v>0</v>
      </c>
      <c r="VQ157" s="4">
        <f t="shared" si="4053"/>
        <v>-45.69</v>
      </c>
      <c r="VR157" s="4">
        <f t="shared" si="4054"/>
        <v>-7.6899999999999995</v>
      </c>
      <c r="VS157" s="4">
        <f t="shared" si="4055"/>
        <v>-32.56</v>
      </c>
      <c r="VT157" s="4">
        <f t="shared" si="4056"/>
        <v>0</v>
      </c>
      <c r="VV157" s="4">
        <f t="shared" si="4057"/>
        <v>-85.94</v>
      </c>
      <c r="VY157">
        <f t="shared" si="4058"/>
        <v>-11.29</v>
      </c>
      <c r="VZ157">
        <f t="shared" si="4059"/>
        <v>-10.18</v>
      </c>
      <c r="WA157">
        <f t="shared" si="4060"/>
        <v>-7.08</v>
      </c>
      <c r="WB157">
        <f t="shared" si="4061"/>
        <v>-17.670000000000002</v>
      </c>
      <c r="WC157">
        <f t="shared" si="4062"/>
        <v>-14.89</v>
      </c>
      <c r="WD157">
        <f t="shared" si="4063"/>
        <v>-4.6399999999999997</v>
      </c>
      <c r="WE157">
        <f t="shared" si="4064"/>
        <v>2.66</v>
      </c>
      <c r="WF157">
        <f t="shared" si="4065"/>
        <v>-10.35</v>
      </c>
      <c r="WG157">
        <f t="shared" si="4066"/>
        <v>-12.5</v>
      </c>
      <c r="WH157">
        <f t="shared" si="4067"/>
        <v>0</v>
      </c>
      <c r="WI157">
        <f t="shared" si="4068"/>
        <v>0</v>
      </c>
      <c r="WJ157">
        <f t="shared" si="4069"/>
        <v>0</v>
      </c>
      <c r="WK157">
        <f t="shared" si="4070"/>
        <v>0</v>
      </c>
      <c r="WL157">
        <f t="shared" si="4071"/>
        <v>0</v>
      </c>
      <c r="WM157">
        <f t="shared" si="4072"/>
        <v>0</v>
      </c>
      <c r="WN157">
        <f t="shared" si="4073"/>
        <v>0</v>
      </c>
      <c r="WO157">
        <f t="shared" si="4074"/>
        <v>0</v>
      </c>
      <c r="WP157">
        <f t="shared" si="4075"/>
        <v>0</v>
      </c>
      <c r="WQ157">
        <f t="shared" si="4076"/>
        <v>0</v>
      </c>
      <c r="WR157">
        <f t="shared" si="4077"/>
        <v>0</v>
      </c>
      <c r="WS157">
        <f t="shared" si="4078"/>
        <v>0</v>
      </c>
      <c r="WT157">
        <f t="shared" si="4079"/>
        <v>0</v>
      </c>
      <c r="WU157">
        <f t="shared" si="4080"/>
        <v>0</v>
      </c>
      <c r="WV157">
        <f t="shared" si="4081"/>
        <v>0</v>
      </c>
      <c r="WW157">
        <f t="shared" si="4082"/>
        <v>0</v>
      </c>
      <c r="WX157">
        <f t="shared" si="4083"/>
        <v>0</v>
      </c>
      <c r="WY157">
        <f t="shared" si="4084"/>
        <v>0</v>
      </c>
      <c r="WZ157">
        <f t="shared" si="4085"/>
        <v>0</v>
      </c>
      <c r="XA157">
        <f t="shared" si="4086"/>
        <v>0</v>
      </c>
      <c r="XB157">
        <f t="shared" si="4087"/>
        <v>0</v>
      </c>
      <c r="XC157">
        <f t="shared" si="4088"/>
        <v>0</v>
      </c>
      <c r="XD157">
        <f t="shared" si="4089"/>
        <v>0</v>
      </c>
      <c r="XE157">
        <f t="shared" si="4090"/>
        <v>0</v>
      </c>
      <c r="XF157">
        <f t="shared" si="4091"/>
        <v>0</v>
      </c>
      <c r="XG157">
        <f t="shared" si="4092"/>
        <v>0</v>
      </c>
      <c r="XH157">
        <f t="shared" si="4093"/>
        <v>0</v>
      </c>
      <c r="XI157">
        <f t="shared" si="4094"/>
        <v>0</v>
      </c>
      <c r="XJ157">
        <f t="shared" si="4095"/>
        <v>0</v>
      </c>
      <c r="XK157">
        <f t="shared" si="4096"/>
        <v>0</v>
      </c>
      <c r="XL157">
        <f t="shared" si="4097"/>
        <v>0</v>
      </c>
      <c r="XM157">
        <f t="shared" si="4098"/>
        <v>0</v>
      </c>
      <c r="XN157">
        <f t="shared" si="4099"/>
        <v>0</v>
      </c>
      <c r="XO157">
        <f t="shared" si="4100"/>
        <v>0</v>
      </c>
      <c r="XP157">
        <f t="shared" si="4101"/>
        <v>0</v>
      </c>
      <c r="XQ157">
        <f t="shared" si="4102"/>
        <v>0</v>
      </c>
      <c r="XR157">
        <f t="shared" si="4103"/>
        <v>0</v>
      </c>
      <c r="XS157">
        <f t="shared" si="4104"/>
        <v>0</v>
      </c>
      <c r="XT157">
        <f t="shared" si="4105"/>
        <v>0</v>
      </c>
      <c r="XU157">
        <f t="shared" si="4106"/>
        <v>0</v>
      </c>
      <c r="XV157">
        <f t="shared" si="4107"/>
        <v>0</v>
      </c>
      <c r="XW157">
        <f t="shared" si="4108"/>
        <v>0</v>
      </c>
      <c r="XX157">
        <f t="shared" si="4109"/>
        <v>0</v>
      </c>
      <c r="XY157">
        <f t="shared" si="4110"/>
        <v>0</v>
      </c>
      <c r="XZ157">
        <f t="shared" si="4111"/>
        <v>0</v>
      </c>
      <c r="YA157">
        <f t="shared" si="4112"/>
        <v>0</v>
      </c>
      <c r="YB157">
        <f t="shared" si="4113"/>
        <v>0</v>
      </c>
      <c r="YC157">
        <f t="shared" si="4114"/>
        <v>0</v>
      </c>
      <c r="YD157">
        <f t="shared" si="4115"/>
        <v>0</v>
      </c>
      <c r="YE157">
        <f t="shared" si="4116"/>
        <v>0</v>
      </c>
      <c r="YF157">
        <f t="shared" si="4117"/>
        <v>0</v>
      </c>
      <c r="YG157">
        <f t="shared" si="4118"/>
        <v>0</v>
      </c>
      <c r="YH157">
        <f t="shared" si="4119"/>
        <v>0</v>
      </c>
      <c r="YI157">
        <f t="shared" si="4120"/>
        <v>0</v>
      </c>
      <c r="YJ157">
        <f t="shared" si="4121"/>
        <v>0</v>
      </c>
      <c r="YK157">
        <f t="shared" si="4122"/>
        <v>0</v>
      </c>
      <c r="YL157">
        <f t="shared" si="4123"/>
        <v>0</v>
      </c>
      <c r="YM157">
        <f t="shared" si="4124"/>
        <v>0</v>
      </c>
      <c r="YN157">
        <f t="shared" si="4125"/>
        <v>0</v>
      </c>
      <c r="YO157">
        <f t="shared" si="4126"/>
        <v>0</v>
      </c>
      <c r="YP157">
        <f t="shared" si="4127"/>
        <v>0</v>
      </c>
      <c r="YQ157">
        <f t="shared" si="4128"/>
        <v>0</v>
      </c>
      <c r="YR157">
        <f t="shared" si="4129"/>
        <v>0</v>
      </c>
      <c r="YS157">
        <f t="shared" si="4130"/>
        <v>0</v>
      </c>
      <c r="YT157">
        <f t="shared" si="4131"/>
        <v>0</v>
      </c>
      <c r="YU157">
        <f t="shared" si="4132"/>
        <v>0</v>
      </c>
      <c r="YV157">
        <f t="shared" si="4133"/>
        <v>0</v>
      </c>
      <c r="YW157">
        <f t="shared" si="4134"/>
        <v>0</v>
      </c>
      <c r="YX157">
        <f t="shared" si="4135"/>
        <v>0</v>
      </c>
      <c r="YY157">
        <f t="shared" si="4136"/>
        <v>0</v>
      </c>
      <c r="YZ157">
        <f t="shared" si="4137"/>
        <v>0</v>
      </c>
      <c r="ZA157">
        <f t="shared" si="4138"/>
        <v>0</v>
      </c>
      <c r="ZB157">
        <f t="shared" si="4139"/>
        <v>0</v>
      </c>
      <c r="ZC157">
        <f t="shared" si="4140"/>
        <v>0</v>
      </c>
      <c r="ZD157">
        <f t="shared" si="4141"/>
        <v>0</v>
      </c>
      <c r="ZE157">
        <f t="shared" si="4142"/>
        <v>0</v>
      </c>
      <c r="ZG157" s="4">
        <f t="shared" si="4143"/>
        <v>181</v>
      </c>
      <c r="ZH157" s="4">
        <f t="shared" si="4144"/>
        <v>52</v>
      </c>
      <c r="ZI157" s="4">
        <f t="shared" si="4145"/>
        <v>101</v>
      </c>
      <c r="ZJ157" s="4">
        <f t="shared" si="4146"/>
        <v>0</v>
      </c>
      <c r="ZL157" s="4">
        <f t="shared" si="4147"/>
        <v>334</v>
      </c>
      <c r="ZO157">
        <f t="shared" si="4148"/>
        <v>40</v>
      </c>
      <c r="ZP157">
        <f t="shared" si="4149"/>
        <v>51</v>
      </c>
      <c r="ZQ157">
        <f t="shared" si="4150"/>
        <v>42</v>
      </c>
      <c r="ZR157">
        <f t="shared" si="4151"/>
        <v>51</v>
      </c>
      <c r="ZS157">
        <f t="shared" si="4152"/>
        <v>50</v>
      </c>
      <c r="ZT157">
        <f t="shared" si="4153"/>
        <v>15</v>
      </c>
      <c r="ZU157">
        <f t="shared" si="4154"/>
        <v>18</v>
      </c>
      <c r="ZV157">
        <f t="shared" si="4155"/>
        <v>34</v>
      </c>
      <c r="ZW157">
        <f t="shared" si="4156"/>
        <v>33</v>
      </c>
      <c r="ZX157">
        <f t="shared" si="4157"/>
        <v>0</v>
      </c>
      <c r="ZY157">
        <f t="shared" si="4158"/>
        <v>0</v>
      </c>
      <c r="ZZ157">
        <f t="shared" si="4159"/>
        <v>0</v>
      </c>
      <c r="AAA157">
        <f t="shared" si="4160"/>
        <v>0</v>
      </c>
      <c r="AAB157">
        <f t="shared" si="4161"/>
        <v>0</v>
      </c>
      <c r="AAC157">
        <f t="shared" si="4162"/>
        <v>0</v>
      </c>
      <c r="AAD157">
        <f t="shared" si="4163"/>
        <v>0</v>
      </c>
      <c r="AAE157">
        <f t="shared" si="4164"/>
        <v>0</v>
      </c>
      <c r="AAF157">
        <f t="shared" si="4165"/>
        <v>0</v>
      </c>
      <c r="AAG157">
        <f t="shared" si="4166"/>
        <v>0</v>
      </c>
      <c r="AAH157">
        <f t="shared" si="4167"/>
        <v>0</v>
      </c>
      <c r="AAI157">
        <f t="shared" si="4168"/>
        <v>0</v>
      </c>
      <c r="AAJ157">
        <f t="shared" si="4169"/>
        <v>0</v>
      </c>
      <c r="AAK157">
        <f t="shared" si="4170"/>
        <v>0</v>
      </c>
      <c r="AAL157">
        <f t="shared" si="4171"/>
        <v>0</v>
      </c>
      <c r="AAM157">
        <f t="shared" si="4172"/>
        <v>0</v>
      </c>
      <c r="AAN157">
        <f t="shared" si="4173"/>
        <v>0</v>
      </c>
      <c r="AAO157">
        <f t="shared" si="4174"/>
        <v>0</v>
      </c>
      <c r="AAP157">
        <f t="shared" si="4175"/>
        <v>0</v>
      </c>
      <c r="AAQ157">
        <f t="shared" si="4176"/>
        <v>0</v>
      </c>
      <c r="AAR157">
        <f t="shared" si="4177"/>
        <v>0</v>
      </c>
      <c r="AAS157">
        <f t="shared" si="4178"/>
        <v>0</v>
      </c>
      <c r="AAT157">
        <f t="shared" si="4179"/>
        <v>0</v>
      </c>
      <c r="AAU157">
        <f t="shared" si="4180"/>
        <v>0</v>
      </c>
      <c r="AAV157">
        <f t="shared" si="4181"/>
        <v>0</v>
      </c>
      <c r="AAW157">
        <f t="shared" si="4182"/>
        <v>0</v>
      </c>
      <c r="AAX157">
        <f t="shared" si="4183"/>
        <v>0</v>
      </c>
      <c r="AAY157">
        <f t="shared" si="4184"/>
        <v>0</v>
      </c>
      <c r="AAZ157">
        <f t="shared" si="4185"/>
        <v>0</v>
      </c>
      <c r="ABA157">
        <f t="shared" si="4186"/>
        <v>0</v>
      </c>
      <c r="ABB157">
        <f t="shared" si="4187"/>
        <v>0</v>
      </c>
      <c r="ABC157">
        <f t="shared" si="4188"/>
        <v>0</v>
      </c>
      <c r="ABD157">
        <f t="shared" si="4189"/>
        <v>0</v>
      </c>
      <c r="ABE157">
        <f t="shared" si="4190"/>
        <v>0</v>
      </c>
      <c r="ABF157">
        <f t="shared" si="4191"/>
        <v>0</v>
      </c>
      <c r="ABG157">
        <f t="shared" si="4192"/>
        <v>0</v>
      </c>
      <c r="ABH157">
        <f t="shared" si="4193"/>
        <v>0</v>
      </c>
      <c r="ABI157">
        <f t="shared" si="4194"/>
        <v>0</v>
      </c>
      <c r="ABJ157">
        <f t="shared" si="4195"/>
        <v>0</v>
      </c>
      <c r="ABK157">
        <f t="shared" si="4196"/>
        <v>0</v>
      </c>
      <c r="ABL157">
        <f t="shared" si="4197"/>
        <v>0</v>
      </c>
      <c r="ABM157">
        <f t="shared" si="4198"/>
        <v>0</v>
      </c>
      <c r="ABN157">
        <f t="shared" si="4199"/>
        <v>0</v>
      </c>
      <c r="ABO157">
        <f t="shared" si="4200"/>
        <v>0</v>
      </c>
      <c r="ABP157">
        <f t="shared" si="4201"/>
        <v>0</v>
      </c>
      <c r="ABQ157">
        <f t="shared" si="4202"/>
        <v>0</v>
      </c>
      <c r="ABR157">
        <f t="shared" si="4203"/>
        <v>0</v>
      </c>
      <c r="ABS157">
        <f t="shared" si="4204"/>
        <v>0</v>
      </c>
      <c r="ABT157">
        <f t="shared" si="4205"/>
        <v>0</v>
      </c>
      <c r="ABU157">
        <f t="shared" si="4206"/>
        <v>0</v>
      </c>
      <c r="ABV157">
        <f t="shared" si="4207"/>
        <v>0</v>
      </c>
      <c r="ABW157">
        <f t="shared" si="4208"/>
        <v>0</v>
      </c>
      <c r="ABX157">
        <f t="shared" si="4209"/>
        <v>0</v>
      </c>
      <c r="ABY157">
        <f t="shared" si="4210"/>
        <v>0</v>
      </c>
      <c r="ABZ157">
        <f t="shared" si="4211"/>
        <v>0</v>
      </c>
      <c r="ACA157">
        <f t="shared" si="4212"/>
        <v>0</v>
      </c>
      <c r="ACB157">
        <f t="shared" si="4213"/>
        <v>0</v>
      </c>
      <c r="ACC157">
        <f t="shared" si="4214"/>
        <v>0</v>
      </c>
      <c r="ACD157">
        <f t="shared" si="4215"/>
        <v>0</v>
      </c>
      <c r="ACE157">
        <f t="shared" si="4216"/>
        <v>0</v>
      </c>
      <c r="ACF157">
        <f t="shared" si="4217"/>
        <v>0</v>
      </c>
      <c r="ACG157">
        <f t="shared" si="4218"/>
        <v>0</v>
      </c>
      <c r="ACH157">
        <f t="shared" si="4219"/>
        <v>0</v>
      </c>
      <c r="ACI157">
        <f t="shared" si="4220"/>
        <v>0</v>
      </c>
      <c r="ACJ157">
        <f t="shared" si="4221"/>
        <v>0</v>
      </c>
      <c r="ACK157">
        <f t="shared" si="4222"/>
        <v>0</v>
      </c>
      <c r="ACL157">
        <f t="shared" si="4223"/>
        <v>0</v>
      </c>
      <c r="ACM157">
        <f t="shared" si="4224"/>
        <v>0</v>
      </c>
      <c r="ACN157">
        <f t="shared" si="4225"/>
        <v>0</v>
      </c>
      <c r="ACO157">
        <f t="shared" si="4226"/>
        <v>0</v>
      </c>
      <c r="ACP157">
        <f t="shared" si="4227"/>
        <v>0</v>
      </c>
      <c r="ACQ157">
        <f t="shared" si="4228"/>
        <v>0</v>
      </c>
      <c r="ACR157">
        <f t="shared" si="4229"/>
        <v>0</v>
      </c>
      <c r="ACS157">
        <f t="shared" si="4230"/>
        <v>0</v>
      </c>
      <c r="ACT157">
        <f t="shared" si="4231"/>
        <v>0</v>
      </c>
      <c r="ACU157">
        <f t="shared" si="4232"/>
        <v>0</v>
      </c>
      <c r="ACW157" s="4">
        <f t="shared" si="4233"/>
        <v>106.5</v>
      </c>
      <c r="ACX157" s="4">
        <f t="shared" si="4234"/>
        <v>27.2</v>
      </c>
      <c r="ACY157" s="4">
        <f t="shared" si="4235"/>
        <v>50.7</v>
      </c>
      <c r="ACZ157" s="4">
        <f t="shared" si="4236"/>
        <v>0</v>
      </c>
      <c r="ADA157" s="88">
        <f t="shared" si="4237"/>
        <v>3.687817782917155</v>
      </c>
      <c r="ADB157" s="4">
        <f t="shared" si="4238"/>
        <v>184.39999999999998</v>
      </c>
      <c r="ADC157" s="5">
        <f t="shared" si="4239"/>
        <v>4.6151923036857303</v>
      </c>
      <c r="ADD157" s="5">
        <f t="shared" si="4240"/>
        <v>5.0348783500696417</v>
      </c>
      <c r="ADE157">
        <f t="shared" si="4241"/>
        <v>13.9</v>
      </c>
      <c r="ADF157">
        <f t="shared" si="4242"/>
        <v>9.9</v>
      </c>
      <c r="ADG157">
        <f t="shared" si="4243"/>
        <v>25.4</v>
      </c>
      <c r="ADH157">
        <f t="shared" si="4244"/>
        <v>32.1</v>
      </c>
      <c r="ADI157">
        <f t="shared" si="4245"/>
        <v>18.600000000000001</v>
      </c>
      <c r="ADJ157">
        <f t="shared" si="4246"/>
        <v>17.399999999999999</v>
      </c>
      <c r="ADK157">
        <f t="shared" si="4247"/>
        <v>7.2</v>
      </c>
      <c r="ADL157">
        <f t="shared" si="4248"/>
        <v>20</v>
      </c>
      <c r="ADM157">
        <f t="shared" si="4249"/>
        <v>39.9</v>
      </c>
      <c r="ADN157">
        <f t="shared" si="4250"/>
        <v>0</v>
      </c>
      <c r="ADO157">
        <f t="shared" si="4251"/>
        <v>0</v>
      </c>
      <c r="ADP157">
        <f t="shared" si="4252"/>
        <v>0</v>
      </c>
      <c r="ADQ157">
        <f t="shared" si="4253"/>
        <v>0</v>
      </c>
      <c r="ADR157">
        <f t="shared" si="4254"/>
        <v>0</v>
      </c>
      <c r="ADS157">
        <f t="shared" si="4255"/>
        <v>0</v>
      </c>
      <c r="ADT157">
        <f t="shared" si="4256"/>
        <v>0</v>
      </c>
      <c r="ADU157">
        <f t="shared" si="4257"/>
        <v>0</v>
      </c>
      <c r="ADV157">
        <f t="shared" si="4258"/>
        <v>0</v>
      </c>
      <c r="ADW157">
        <f t="shared" si="4259"/>
        <v>0</v>
      </c>
      <c r="ADX157">
        <f t="shared" si="4260"/>
        <v>0</v>
      </c>
      <c r="ADY157">
        <f t="shared" si="4261"/>
        <v>0</v>
      </c>
      <c r="ADZ157">
        <f t="shared" si="4262"/>
        <v>0</v>
      </c>
      <c r="AEA157">
        <f t="shared" si="4263"/>
        <v>0</v>
      </c>
      <c r="AEB157">
        <f t="shared" si="4264"/>
        <v>0</v>
      </c>
      <c r="AEC157">
        <f t="shared" si="4265"/>
        <v>0</v>
      </c>
      <c r="AED157">
        <f t="shared" si="4266"/>
        <v>0</v>
      </c>
      <c r="AEE157">
        <f t="shared" si="4267"/>
        <v>0</v>
      </c>
      <c r="AEF157">
        <f t="shared" si="4268"/>
        <v>0</v>
      </c>
      <c r="AEG157">
        <f t="shared" si="4269"/>
        <v>0</v>
      </c>
      <c r="AEH157">
        <f t="shared" si="4270"/>
        <v>0</v>
      </c>
      <c r="AEI157">
        <f t="shared" si="4271"/>
        <v>0</v>
      </c>
      <c r="AEJ157">
        <f t="shared" si="4272"/>
        <v>0</v>
      </c>
      <c r="AEK157">
        <f t="shared" si="4273"/>
        <v>0</v>
      </c>
      <c r="AEL157">
        <f t="shared" si="4274"/>
        <v>0</v>
      </c>
      <c r="AEM157">
        <f t="shared" si="4275"/>
        <v>0</v>
      </c>
      <c r="AEN157">
        <f t="shared" si="4276"/>
        <v>0</v>
      </c>
      <c r="AEO157">
        <f t="shared" si="4277"/>
        <v>0</v>
      </c>
      <c r="AEP157">
        <f t="shared" si="4278"/>
        <v>0</v>
      </c>
      <c r="AEQ157">
        <f t="shared" si="4279"/>
        <v>0</v>
      </c>
      <c r="AER157">
        <f t="shared" si="4280"/>
        <v>0</v>
      </c>
      <c r="AES157">
        <f t="shared" si="4281"/>
        <v>0</v>
      </c>
      <c r="AET157">
        <f t="shared" si="4282"/>
        <v>0</v>
      </c>
      <c r="AEU157">
        <f t="shared" si="4283"/>
        <v>0</v>
      </c>
      <c r="AEV157">
        <f t="shared" si="4284"/>
        <v>0</v>
      </c>
      <c r="AEW157">
        <f t="shared" si="4285"/>
        <v>0</v>
      </c>
      <c r="AEX157">
        <f t="shared" si="4286"/>
        <v>0</v>
      </c>
      <c r="AEY157">
        <f t="shared" si="4287"/>
        <v>0</v>
      </c>
      <c r="AEZ157">
        <f t="shared" si="4288"/>
        <v>0</v>
      </c>
      <c r="AFA157">
        <f t="shared" si="4289"/>
        <v>0</v>
      </c>
      <c r="AFB157">
        <f t="shared" si="4290"/>
        <v>0</v>
      </c>
      <c r="AFC157">
        <f t="shared" si="4291"/>
        <v>0</v>
      </c>
      <c r="AFD157">
        <f t="shared" si="4292"/>
        <v>0</v>
      </c>
      <c r="AFE157">
        <f t="shared" si="4293"/>
        <v>0</v>
      </c>
      <c r="AFF157">
        <f t="shared" si="4294"/>
        <v>0</v>
      </c>
      <c r="AFG157">
        <f t="shared" si="4295"/>
        <v>0</v>
      </c>
      <c r="AFH157">
        <f t="shared" si="4296"/>
        <v>0</v>
      </c>
      <c r="AFI157">
        <f t="shared" si="4297"/>
        <v>0</v>
      </c>
      <c r="AFJ157">
        <f t="shared" si="4298"/>
        <v>0</v>
      </c>
      <c r="AFK157">
        <f t="shared" si="4299"/>
        <v>0</v>
      </c>
      <c r="AFL157">
        <f t="shared" si="4300"/>
        <v>0</v>
      </c>
      <c r="AFM157">
        <f t="shared" si="4301"/>
        <v>0</v>
      </c>
      <c r="AFN157">
        <f t="shared" si="4302"/>
        <v>0</v>
      </c>
      <c r="AFO157">
        <f t="shared" si="4303"/>
        <v>0</v>
      </c>
      <c r="AFP157">
        <f t="shared" si="4304"/>
        <v>0</v>
      </c>
      <c r="AFQ157">
        <f t="shared" si="4305"/>
        <v>0</v>
      </c>
      <c r="AFR157">
        <f t="shared" si="4306"/>
        <v>0</v>
      </c>
      <c r="AFS157">
        <f t="shared" si="4307"/>
        <v>0</v>
      </c>
      <c r="AFT157">
        <f t="shared" si="4308"/>
        <v>0</v>
      </c>
      <c r="AFU157">
        <f t="shared" si="4309"/>
        <v>0</v>
      </c>
      <c r="AFV157">
        <f t="shared" si="4310"/>
        <v>0</v>
      </c>
      <c r="AFW157">
        <f t="shared" si="4311"/>
        <v>0</v>
      </c>
      <c r="AFX157">
        <f t="shared" si="4312"/>
        <v>0</v>
      </c>
      <c r="AFY157">
        <f t="shared" si="4313"/>
        <v>0</v>
      </c>
      <c r="AFZ157">
        <f t="shared" si="4314"/>
        <v>0</v>
      </c>
      <c r="AGA157">
        <f t="shared" si="4315"/>
        <v>0</v>
      </c>
      <c r="AGB157">
        <f t="shared" si="4316"/>
        <v>0</v>
      </c>
      <c r="AGC157">
        <f t="shared" si="4317"/>
        <v>0</v>
      </c>
      <c r="AGD157">
        <f t="shared" si="4318"/>
        <v>0</v>
      </c>
      <c r="AGE157">
        <f t="shared" si="4319"/>
        <v>0</v>
      </c>
      <c r="AGF157">
        <f t="shared" si="4320"/>
        <v>0</v>
      </c>
      <c r="AGG157">
        <f t="shared" si="4321"/>
        <v>0</v>
      </c>
      <c r="AGH157">
        <f t="shared" si="4322"/>
        <v>0</v>
      </c>
      <c r="AGI157">
        <f t="shared" si="4323"/>
        <v>0</v>
      </c>
      <c r="AGJ157">
        <f t="shared" si="4324"/>
        <v>0</v>
      </c>
      <c r="AGK157">
        <f t="shared" si="4325"/>
        <v>0</v>
      </c>
      <c r="AGM157" s="88">
        <f t="shared" si="4326"/>
        <v>59</v>
      </c>
      <c r="AGN157" s="88">
        <v>59</v>
      </c>
      <c r="AGO157">
        <v>9</v>
      </c>
      <c r="AGP157">
        <f t="shared" si="4327"/>
        <v>9</v>
      </c>
      <c r="AGQ157">
        <f t="shared" si="4328"/>
        <v>9</v>
      </c>
      <c r="AGR157">
        <f t="shared" si="4329"/>
        <v>9</v>
      </c>
      <c r="AGS157">
        <f t="shared" si="4330"/>
        <v>3</v>
      </c>
      <c r="AGT157">
        <f t="shared" si="4331"/>
        <v>2</v>
      </c>
      <c r="AGU157">
        <f t="shared" si="4332"/>
        <v>9</v>
      </c>
      <c r="AGV157">
        <f t="shared" si="4333"/>
        <v>10</v>
      </c>
      <c r="AGW157">
        <f t="shared" si="4334"/>
        <v>1</v>
      </c>
      <c r="AGX157">
        <f t="shared" si="4335"/>
        <v>9</v>
      </c>
      <c r="AGY157">
        <f t="shared" si="4336"/>
        <v>0</v>
      </c>
      <c r="AGZ157">
        <f t="shared" si="4337"/>
        <v>0</v>
      </c>
      <c r="AHA157">
        <f t="shared" si="4338"/>
        <v>0</v>
      </c>
      <c r="AHB157">
        <f t="shared" si="4339"/>
        <v>0</v>
      </c>
      <c r="AHC157">
        <f t="shared" si="4340"/>
        <v>0</v>
      </c>
      <c r="AHD157">
        <f t="shared" si="4341"/>
        <v>0</v>
      </c>
      <c r="AHE157">
        <f t="shared" si="4342"/>
        <v>0</v>
      </c>
      <c r="AHF157">
        <f t="shared" si="4343"/>
        <v>0</v>
      </c>
      <c r="AHG157">
        <f t="shared" si="4344"/>
        <v>0</v>
      </c>
      <c r="AHH157">
        <f t="shared" si="4345"/>
        <v>0</v>
      </c>
      <c r="AHI157">
        <f t="shared" si="4346"/>
        <v>0</v>
      </c>
      <c r="AHJ157">
        <f t="shared" si="4347"/>
        <v>0</v>
      </c>
      <c r="AHK157">
        <f t="shared" si="4348"/>
        <v>0</v>
      </c>
      <c r="AHL157">
        <f t="shared" si="4349"/>
        <v>0</v>
      </c>
      <c r="AHM157">
        <f t="shared" si="4350"/>
        <v>0</v>
      </c>
      <c r="AHN157">
        <f t="shared" si="4351"/>
        <v>0</v>
      </c>
      <c r="AHO157">
        <f t="shared" si="4352"/>
        <v>0</v>
      </c>
      <c r="AHP157">
        <f t="shared" si="4353"/>
        <v>0</v>
      </c>
      <c r="AHQ157">
        <f t="shared" si="4354"/>
        <v>0</v>
      </c>
      <c r="AHR157">
        <f t="shared" si="4355"/>
        <v>0</v>
      </c>
      <c r="AHS157">
        <f t="shared" si="4356"/>
        <v>0</v>
      </c>
      <c r="AHT157">
        <f t="shared" si="4357"/>
        <v>0</v>
      </c>
      <c r="AHU157">
        <f t="shared" si="4358"/>
        <v>0</v>
      </c>
      <c r="AHV157">
        <f t="shared" si="4359"/>
        <v>0</v>
      </c>
      <c r="AHW157">
        <f t="shared" si="4360"/>
        <v>0</v>
      </c>
      <c r="AHX157">
        <f t="shared" si="4361"/>
        <v>0</v>
      </c>
      <c r="AHY157">
        <f t="shared" si="4362"/>
        <v>0</v>
      </c>
      <c r="AHZ157">
        <f t="shared" si="4363"/>
        <v>0</v>
      </c>
      <c r="AIA157">
        <f t="shared" si="4364"/>
        <v>0</v>
      </c>
      <c r="AIB157">
        <f t="shared" si="4365"/>
        <v>0</v>
      </c>
      <c r="AIC157">
        <f t="shared" si="4366"/>
        <v>0</v>
      </c>
      <c r="AID157">
        <f t="shared" si="4367"/>
        <v>0</v>
      </c>
      <c r="AIE157">
        <f t="shared" si="4368"/>
        <v>0</v>
      </c>
      <c r="AIF157">
        <f t="shared" si="4369"/>
        <v>0</v>
      </c>
      <c r="AIG157">
        <f t="shared" si="4370"/>
        <v>0</v>
      </c>
      <c r="AIH157">
        <f t="shared" si="4371"/>
        <v>0</v>
      </c>
      <c r="AII157">
        <f t="shared" si="4372"/>
        <v>0</v>
      </c>
      <c r="AIJ157">
        <f t="shared" si="4373"/>
        <v>0</v>
      </c>
      <c r="AIK157">
        <f t="shared" si="4374"/>
        <v>0</v>
      </c>
      <c r="AIL157">
        <f t="shared" si="4375"/>
        <v>0</v>
      </c>
      <c r="AIM157">
        <f t="shared" si="4376"/>
        <v>0</v>
      </c>
      <c r="AIN157">
        <f t="shared" si="4377"/>
        <v>0</v>
      </c>
      <c r="AIO157">
        <f t="shared" si="4378"/>
        <v>0</v>
      </c>
      <c r="AIP157">
        <f t="shared" si="4379"/>
        <v>0</v>
      </c>
      <c r="AIQ157">
        <f t="shared" si="4380"/>
        <v>0</v>
      </c>
      <c r="AIR157">
        <f t="shared" si="4381"/>
        <v>0</v>
      </c>
      <c r="AIS157">
        <f t="shared" si="4382"/>
        <v>0</v>
      </c>
      <c r="AIT157">
        <f t="shared" si="4383"/>
        <v>0</v>
      </c>
      <c r="AIU157">
        <f t="shared" si="4384"/>
        <v>0</v>
      </c>
      <c r="AIV157">
        <f t="shared" si="4385"/>
        <v>0</v>
      </c>
      <c r="AIW157">
        <f t="shared" si="4386"/>
        <v>0</v>
      </c>
      <c r="AIX157">
        <f t="shared" si="4387"/>
        <v>0</v>
      </c>
      <c r="AIY157">
        <f t="shared" si="4388"/>
        <v>0</v>
      </c>
      <c r="AIZ157">
        <f t="shared" si="4389"/>
        <v>0</v>
      </c>
      <c r="AJA157">
        <f t="shared" si="4390"/>
        <v>0</v>
      </c>
      <c r="AJB157">
        <f t="shared" si="4391"/>
        <v>0</v>
      </c>
      <c r="AJC157">
        <f t="shared" si="4392"/>
        <v>0</v>
      </c>
      <c r="AJD157">
        <f t="shared" si="4393"/>
        <v>0</v>
      </c>
      <c r="AJE157">
        <f t="shared" si="4394"/>
        <v>0</v>
      </c>
      <c r="AJF157">
        <f t="shared" si="4395"/>
        <v>0</v>
      </c>
      <c r="AJG157">
        <f t="shared" si="4396"/>
        <v>0</v>
      </c>
      <c r="AJH157">
        <f t="shared" si="4397"/>
        <v>0</v>
      </c>
      <c r="AJI157">
        <f t="shared" si="4398"/>
        <v>0</v>
      </c>
      <c r="AJJ157">
        <f t="shared" si="4399"/>
        <v>0</v>
      </c>
      <c r="AJK157">
        <f t="shared" si="4400"/>
        <v>0</v>
      </c>
      <c r="AJL157">
        <f t="shared" si="4401"/>
        <v>0</v>
      </c>
      <c r="AJM157">
        <f t="shared" si="4402"/>
        <v>0</v>
      </c>
      <c r="AJN157">
        <f t="shared" si="4403"/>
        <v>0</v>
      </c>
      <c r="AJO157">
        <f t="shared" si="4404"/>
        <v>0</v>
      </c>
      <c r="AJP157">
        <f t="shared" si="4405"/>
        <v>0</v>
      </c>
      <c r="AJQ157">
        <f t="shared" si="4406"/>
        <v>0</v>
      </c>
      <c r="AJR157">
        <f t="shared" si="4407"/>
        <v>0</v>
      </c>
      <c r="AJS157">
        <f t="shared" si="4408"/>
        <v>0</v>
      </c>
      <c r="AJT157">
        <f t="shared" si="4409"/>
        <v>0</v>
      </c>
      <c r="AJU157">
        <f t="shared" si="4410"/>
        <v>0</v>
      </c>
      <c r="AJV157">
        <f t="shared" si="4411"/>
        <v>0</v>
      </c>
      <c r="AJX157">
        <v>33</v>
      </c>
      <c r="AJY157">
        <v>1</v>
      </c>
      <c r="AJZ157">
        <v>1</v>
      </c>
      <c r="AKA157">
        <f t="shared" si="4412"/>
        <v>2</v>
      </c>
      <c r="AKB157">
        <f t="shared" si="4413"/>
        <v>2</v>
      </c>
      <c r="AKC157">
        <f t="shared" si="4414"/>
        <v>2</v>
      </c>
      <c r="AKD157">
        <f t="shared" si="4415"/>
        <v>8</v>
      </c>
      <c r="AKE157">
        <f t="shared" si="4416"/>
        <v>8</v>
      </c>
      <c r="AKF157">
        <f t="shared" si="4417"/>
        <v>2</v>
      </c>
      <c r="AKG157">
        <f t="shared" si="4418"/>
        <v>0</v>
      </c>
      <c r="AKH157">
        <f t="shared" si="4419"/>
        <v>0</v>
      </c>
      <c r="AKI157">
        <f t="shared" si="4420"/>
        <v>0</v>
      </c>
      <c r="AKJ157">
        <f t="shared" si="4421"/>
        <v>0</v>
      </c>
      <c r="AKK157">
        <f t="shared" si="4422"/>
        <v>0</v>
      </c>
      <c r="AKL157">
        <f t="shared" si="4423"/>
        <v>0</v>
      </c>
      <c r="AKM157">
        <f t="shared" si="4424"/>
        <v>0</v>
      </c>
      <c r="AKN157">
        <f t="shared" si="4425"/>
        <v>0</v>
      </c>
      <c r="AKO157">
        <f t="shared" si="4426"/>
        <v>0</v>
      </c>
      <c r="AKP157">
        <f t="shared" si="4427"/>
        <v>0</v>
      </c>
      <c r="AKQ157">
        <f t="shared" si="4428"/>
        <v>0</v>
      </c>
      <c r="AKR157">
        <f t="shared" si="4429"/>
        <v>0</v>
      </c>
      <c r="AKS157">
        <f t="shared" si="4430"/>
        <v>0</v>
      </c>
      <c r="AKT157">
        <f t="shared" si="4431"/>
        <v>0</v>
      </c>
      <c r="AKU157">
        <f t="shared" si="4432"/>
        <v>0</v>
      </c>
      <c r="AKV157">
        <f t="shared" si="4433"/>
        <v>0</v>
      </c>
      <c r="AKW157">
        <f t="shared" si="4434"/>
        <v>0</v>
      </c>
      <c r="AKX157">
        <f t="shared" si="4435"/>
        <v>0</v>
      </c>
      <c r="AKY157">
        <f t="shared" si="4436"/>
        <v>0</v>
      </c>
      <c r="AKZ157">
        <f t="shared" si="4437"/>
        <v>0</v>
      </c>
      <c r="ALA157">
        <f t="shared" si="4438"/>
        <v>0</v>
      </c>
      <c r="ALB157">
        <f t="shared" si="4439"/>
        <v>0</v>
      </c>
      <c r="ALC157">
        <f t="shared" si="4440"/>
        <v>0</v>
      </c>
      <c r="ALD157">
        <f t="shared" si="4441"/>
        <v>0</v>
      </c>
      <c r="ALE157">
        <f t="shared" si="4442"/>
        <v>0</v>
      </c>
      <c r="ALF157">
        <f t="shared" si="4443"/>
        <v>0</v>
      </c>
      <c r="ALG157">
        <f t="shared" si="4444"/>
        <v>0</v>
      </c>
      <c r="ALH157">
        <f t="shared" si="4445"/>
        <v>0</v>
      </c>
      <c r="ALI157">
        <f t="shared" si="4446"/>
        <v>0</v>
      </c>
      <c r="ALJ157">
        <f t="shared" si="4447"/>
        <v>0</v>
      </c>
      <c r="ALK157">
        <f t="shared" si="4448"/>
        <v>0</v>
      </c>
      <c r="ALL157">
        <f t="shared" si="4449"/>
        <v>0</v>
      </c>
      <c r="ALM157">
        <f t="shared" si="4450"/>
        <v>0</v>
      </c>
      <c r="ALN157">
        <f t="shared" si="4451"/>
        <v>0</v>
      </c>
      <c r="ALO157">
        <f t="shared" si="4452"/>
        <v>0</v>
      </c>
      <c r="ALP157">
        <f t="shared" si="4453"/>
        <v>0</v>
      </c>
      <c r="ALQ157">
        <f t="shared" si="4454"/>
        <v>0</v>
      </c>
      <c r="ALR157">
        <f t="shared" si="4455"/>
        <v>0</v>
      </c>
      <c r="ALS157">
        <f t="shared" si="4456"/>
        <v>0</v>
      </c>
      <c r="ALT157">
        <f t="shared" si="4457"/>
        <v>0</v>
      </c>
      <c r="ALU157">
        <f t="shared" si="4458"/>
        <v>0</v>
      </c>
      <c r="ALV157">
        <f t="shared" si="4459"/>
        <v>0</v>
      </c>
      <c r="ALW157">
        <f t="shared" si="4460"/>
        <v>0</v>
      </c>
      <c r="ALX157">
        <f t="shared" si="4461"/>
        <v>0</v>
      </c>
      <c r="ALY157">
        <f t="shared" si="4462"/>
        <v>0</v>
      </c>
      <c r="ALZ157">
        <f t="shared" si="4463"/>
        <v>0</v>
      </c>
      <c r="AMA157">
        <f t="shared" si="4464"/>
        <v>0</v>
      </c>
      <c r="AMB157">
        <f t="shared" si="4465"/>
        <v>0</v>
      </c>
      <c r="AMC157">
        <f t="shared" si="4466"/>
        <v>0</v>
      </c>
      <c r="AMD157">
        <f t="shared" si="4467"/>
        <v>0</v>
      </c>
      <c r="AME157">
        <f t="shared" si="4468"/>
        <v>0</v>
      </c>
      <c r="AMF157">
        <f t="shared" si="4469"/>
        <v>0</v>
      </c>
      <c r="AMG157">
        <f t="shared" si="4470"/>
        <v>0</v>
      </c>
      <c r="AMH157">
        <f t="shared" si="4471"/>
        <v>0</v>
      </c>
      <c r="AMI157">
        <f t="shared" si="4472"/>
        <v>0</v>
      </c>
      <c r="AMJ157">
        <f t="shared" si="4473"/>
        <v>0</v>
      </c>
      <c r="AMK157">
        <f t="shared" si="4474"/>
        <v>0</v>
      </c>
      <c r="AML157">
        <f t="shared" si="4475"/>
        <v>0</v>
      </c>
      <c r="AMM157">
        <f t="shared" si="4476"/>
        <v>0</v>
      </c>
      <c r="AMN157">
        <f t="shared" si="4477"/>
        <v>0</v>
      </c>
      <c r="AMO157">
        <f t="shared" si="4478"/>
        <v>0</v>
      </c>
      <c r="AMP157">
        <f t="shared" si="4479"/>
        <v>0</v>
      </c>
      <c r="AMQ157">
        <f t="shared" si="4480"/>
        <v>0</v>
      </c>
      <c r="AMR157">
        <f t="shared" si="4481"/>
        <v>0</v>
      </c>
      <c r="AMS157">
        <f t="shared" si="4482"/>
        <v>0</v>
      </c>
      <c r="AMT157">
        <f t="shared" si="4483"/>
        <v>0</v>
      </c>
      <c r="AMU157">
        <f t="shared" si="4484"/>
        <v>0</v>
      </c>
      <c r="AMV157">
        <f t="shared" si="4485"/>
        <v>0</v>
      </c>
      <c r="AMW157">
        <f t="shared" si="4486"/>
        <v>0</v>
      </c>
      <c r="AMX157">
        <f t="shared" si="4487"/>
        <v>0</v>
      </c>
      <c r="AMY157">
        <f t="shared" si="4488"/>
        <v>0</v>
      </c>
      <c r="AMZ157">
        <f t="shared" si="4489"/>
        <v>0</v>
      </c>
      <c r="ANA157">
        <f t="shared" si="4490"/>
        <v>0</v>
      </c>
      <c r="ANB157">
        <f t="shared" si="4491"/>
        <v>0</v>
      </c>
      <c r="ANC157">
        <f t="shared" si="4492"/>
        <v>0</v>
      </c>
      <c r="AND157">
        <f t="shared" si="4493"/>
        <v>0</v>
      </c>
      <c r="ANR157" s="4">
        <v>1395</v>
      </c>
      <c r="ANS157" s="4">
        <f t="shared" si="4494"/>
        <v>1395</v>
      </c>
      <c r="ANU157" s="4">
        <v>1456</v>
      </c>
      <c r="ANV157" t="str">
        <f t="shared" si="4495"/>
        <v>1450</v>
      </c>
      <c r="ANW157" t="str">
        <f t="shared" si="4496"/>
        <v>1448</v>
      </c>
      <c r="ANX157" t="str">
        <f t="shared" si="4497"/>
        <v>1444</v>
      </c>
      <c r="ANY157" t="str">
        <f t="shared" si="4498"/>
        <v>1443</v>
      </c>
      <c r="ANZ157" t="str">
        <f t="shared" si="4499"/>
        <v>1439</v>
      </c>
      <c r="AOA157" t="str">
        <f t="shared" si="4500"/>
        <v>1430</v>
      </c>
      <c r="AOB157" t="str">
        <f t="shared" si="4501"/>
        <v>1408</v>
      </c>
      <c r="AOC157" t="str">
        <f t="shared" si="4502"/>
        <v>1398</v>
      </c>
      <c r="AOD157" t="str">
        <f t="shared" si="4503"/>
        <v>1395</v>
      </c>
      <c r="AOE157" t="str">
        <f t="shared" si="4504"/>
        <v>1395</v>
      </c>
      <c r="AOF157" t="str">
        <f t="shared" si="4505"/>
        <v>1395</v>
      </c>
      <c r="AOG157" t="str">
        <f t="shared" si="4506"/>
        <v>1395</v>
      </c>
      <c r="AOH157" t="str">
        <f t="shared" si="4507"/>
        <v>1395</v>
      </c>
      <c r="AOI157" t="str">
        <f t="shared" si="4508"/>
        <v>1395</v>
      </c>
      <c r="AOJ157" t="str">
        <f t="shared" si="4509"/>
        <v>1395</v>
      </c>
      <c r="AOK157" t="str">
        <f t="shared" si="4510"/>
        <v>1395</v>
      </c>
      <c r="AOL157" t="str">
        <f t="shared" si="4511"/>
        <v>1395</v>
      </c>
      <c r="AOM157" t="str">
        <f t="shared" si="4512"/>
        <v>1395</v>
      </c>
      <c r="AON157" t="str">
        <f t="shared" si="4513"/>
        <v>1395</v>
      </c>
      <c r="AOO157" t="str">
        <f t="shared" si="4514"/>
        <v>1395</v>
      </c>
      <c r="AOP157" t="str">
        <f t="shared" si="4515"/>
        <v>1395</v>
      </c>
      <c r="AOQ157" t="str">
        <f t="shared" si="4516"/>
        <v>1395</v>
      </c>
      <c r="AOR157" t="str">
        <f t="shared" si="4517"/>
        <v>1395</v>
      </c>
      <c r="AOS157" t="str">
        <f t="shared" si="4518"/>
        <v>1395</v>
      </c>
      <c r="AOT157" t="str">
        <f t="shared" si="4519"/>
        <v>1395</v>
      </c>
      <c r="AOU157" t="str">
        <f t="shared" si="4520"/>
        <v>1395</v>
      </c>
      <c r="AOV157" t="str">
        <f t="shared" si="4521"/>
        <v>1395</v>
      </c>
      <c r="AOW157" t="str">
        <f t="shared" si="4522"/>
        <v>1395</v>
      </c>
      <c r="AOX157" t="str">
        <f t="shared" si="4523"/>
        <v>1395</v>
      </c>
      <c r="AOY157" t="str">
        <f t="shared" si="4524"/>
        <v>1395</v>
      </c>
      <c r="AOZ157" t="str">
        <f t="shared" si="4525"/>
        <v>1395</v>
      </c>
      <c r="APA157" t="str">
        <f t="shared" si="4526"/>
        <v>1395</v>
      </c>
      <c r="APB157" t="str">
        <f t="shared" si="4527"/>
        <v>1395</v>
      </c>
      <c r="APC157" t="str">
        <f t="shared" si="4528"/>
        <v>1395</v>
      </c>
      <c r="APD157" t="str">
        <f t="shared" si="4529"/>
        <v>1395</v>
      </c>
      <c r="APE157" t="str">
        <f t="shared" si="4530"/>
        <v>1395</v>
      </c>
      <c r="APF157" t="str">
        <f t="shared" si="4531"/>
        <v>1395</v>
      </c>
      <c r="APG157" t="str">
        <f t="shared" si="4532"/>
        <v>1395</v>
      </c>
      <c r="APH157" t="str">
        <f t="shared" si="4533"/>
        <v>1395</v>
      </c>
      <c r="API157" t="str">
        <f t="shared" si="4534"/>
        <v>1395</v>
      </c>
      <c r="APJ157" t="str">
        <f t="shared" si="4535"/>
        <v>1395</v>
      </c>
      <c r="APK157" t="str">
        <f t="shared" si="4536"/>
        <v>1395</v>
      </c>
      <c r="APL157" t="str">
        <f t="shared" si="4537"/>
        <v>1395</v>
      </c>
      <c r="APM157" t="str">
        <f t="shared" si="4538"/>
        <v>1395</v>
      </c>
      <c r="APN157" t="str">
        <f t="shared" si="4539"/>
        <v>1395</v>
      </c>
      <c r="APO157" t="str">
        <f t="shared" si="4540"/>
        <v>1395</v>
      </c>
      <c r="APP157" t="str">
        <f t="shared" si="4541"/>
        <v>1395</v>
      </c>
      <c r="APQ157" t="str">
        <f t="shared" si="4542"/>
        <v>1395</v>
      </c>
      <c r="APR157" t="str">
        <f t="shared" si="4543"/>
        <v>1395</v>
      </c>
      <c r="APS157" t="str">
        <f t="shared" si="4544"/>
        <v>1395</v>
      </c>
      <c r="APT157" t="str">
        <f t="shared" si="4545"/>
        <v>1395</v>
      </c>
      <c r="APU157" t="str">
        <f t="shared" si="4546"/>
        <v>1395</v>
      </c>
      <c r="APV157" t="str">
        <f t="shared" si="4547"/>
        <v>1395</v>
      </c>
      <c r="APW157" t="str">
        <f t="shared" si="4548"/>
        <v>1395</v>
      </c>
      <c r="APX157" t="str">
        <f t="shared" si="4549"/>
        <v>1395</v>
      </c>
      <c r="APY157" t="str">
        <f t="shared" si="4550"/>
        <v>1395</v>
      </c>
      <c r="APZ157" t="str">
        <f t="shared" si="4551"/>
        <v>1395</v>
      </c>
      <c r="AQA157" t="str">
        <f t="shared" si="4552"/>
        <v>1395</v>
      </c>
      <c r="AQB157" t="str">
        <f t="shared" si="4553"/>
        <v>1395</v>
      </c>
      <c r="AQC157" t="str">
        <f t="shared" si="4554"/>
        <v>1395</v>
      </c>
      <c r="AQD157" t="str">
        <f t="shared" si="4555"/>
        <v>1395</v>
      </c>
      <c r="AQE157" t="str">
        <f t="shared" si="4556"/>
        <v>1395</v>
      </c>
      <c r="AQF157" t="str">
        <f t="shared" si="4557"/>
        <v>1395</v>
      </c>
      <c r="AQG157" t="str">
        <f t="shared" si="4558"/>
        <v>1395</v>
      </c>
      <c r="AQH157" t="str">
        <f t="shared" si="4559"/>
        <v>1395</v>
      </c>
      <c r="AQI157" t="str">
        <f t="shared" si="4560"/>
        <v>1395</v>
      </c>
      <c r="AQJ157" t="str">
        <f t="shared" si="4561"/>
        <v>1395</v>
      </c>
      <c r="AQK157" t="str">
        <f t="shared" si="4562"/>
        <v>1395</v>
      </c>
      <c r="AQL157" t="str">
        <f t="shared" si="4563"/>
        <v>1395</v>
      </c>
      <c r="AQM157" t="str">
        <f t="shared" si="4564"/>
        <v>1395</v>
      </c>
      <c r="AQN157" t="str">
        <f t="shared" si="4565"/>
        <v>1395</v>
      </c>
      <c r="AQO157" t="str">
        <f t="shared" si="4566"/>
        <v>1395</v>
      </c>
      <c r="AQP157" t="str">
        <f t="shared" si="4567"/>
        <v>1395</v>
      </c>
      <c r="AQQ157" t="str">
        <f t="shared" si="4568"/>
        <v>1395</v>
      </c>
      <c r="AQR157" t="str">
        <f t="shared" si="4569"/>
        <v>1395</v>
      </c>
      <c r="AQS157" t="str">
        <f t="shared" si="4570"/>
        <v>1395</v>
      </c>
      <c r="AQT157" t="str">
        <f t="shared" si="4571"/>
        <v>1395</v>
      </c>
      <c r="AQU157" t="str">
        <f t="shared" si="4572"/>
        <v>1395</v>
      </c>
      <c r="AQV157" t="str">
        <f t="shared" si="4573"/>
        <v>1395</v>
      </c>
      <c r="AQW157" t="str">
        <f t="shared" si="4574"/>
        <v>1395</v>
      </c>
      <c r="AQX157" t="str">
        <f t="shared" si="4575"/>
        <v>1395</v>
      </c>
      <c r="AQY157" t="str">
        <f t="shared" si="4576"/>
        <v>1395</v>
      </c>
      <c r="AQZ157" t="str">
        <f t="shared" si="4577"/>
        <v>1395</v>
      </c>
      <c r="ARA157" t="str">
        <f t="shared" si="4578"/>
        <v>1395</v>
      </c>
      <c r="ARB157" t="str">
        <f t="shared" si="4579"/>
        <v>1395</v>
      </c>
      <c r="ARC157">
        <v>1456</v>
      </c>
      <c r="ARH157" s="5"/>
    </row>
    <row r="158" spans="1:1152" x14ac:dyDescent="0.2">
      <c r="A158">
        <v>65</v>
      </c>
      <c r="B158" s="17" t="s">
        <v>61</v>
      </c>
      <c r="C158" s="20">
        <f>VLOOKUP(A158, Rankings!$A$2:$AN$161, 40, FALSE)</f>
        <v>156</v>
      </c>
      <c r="D158" s="223" t="s">
        <v>217</v>
      </c>
      <c r="F158" s="4">
        <v>13</v>
      </c>
      <c r="G158" s="4">
        <v>6</v>
      </c>
      <c r="I158" s="5">
        <f t="shared" si="3664"/>
        <v>9</v>
      </c>
      <c r="L158" t="s">
        <v>1710</v>
      </c>
      <c r="M158" t="s">
        <v>2010</v>
      </c>
      <c r="N158" t="s">
        <v>2285</v>
      </c>
      <c r="O158" t="s">
        <v>2557</v>
      </c>
      <c r="P158" t="s">
        <v>2757</v>
      </c>
      <c r="Q158" t="s">
        <v>2981</v>
      </c>
      <c r="R158" t="s">
        <v>3228</v>
      </c>
      <c r="S158" t="s">
        <v>3489</v>
      </c>
      <c r="T158" t="s">
        <v>3731</v>
      </c>
      <c r="U158" t="s">
        <v>10</v>
      </c>
      <c r="V158" t="s">
        <v>10</v>
      </c>
      <c r="W158" t="str">
        <f>Rankings!D157</f>
        <v>-</v>
      </c>
      <c r="X158" t="s">
        <v>10</v>
      </c>
      <c r="Y158" t="s">
        <v>10</v>
      </c>
      <c r="Z158" t="s">
        <v>10</v>
      </c>
      <c r="AA158" t="s">
        <v>10</v>
      </c>
      <c r="AB158" t="s">
        <v>10</v>
      </c>
      <c r="AC158" t="s">
        <v>10</v>
      </c>
      <c r="AD158" t="s">
        <v>10</v>
      </c>
      <c r="AE158" t="s">
        <v>10</v>
      </c>
      <c r="AF158" t="s">
        <v>10</v>
      </c>
      <c r="AG158" t="s">
        <v>10</v>
      </c>
      <c r="AH158" t="s">
        <v>10</v>
      </c>
      <c r="AI158" t="s">
        <v>10</v>
      </c>
      <c r="AJ158" t="s">
        <v>10</v>
      </c>
      <c r="AK158" t="s">
        <v>10</v>
      </c>
      <c r="AL158" t="s">
        <v>10</v>
      </c>
      <c r="AM158" t="s">
        <v>10</v>
      </c>
      <c r="AN158" t="s">
        <v>10</v>
      </c>
      <c r="AO158" t="s">
        <v>10</v>
      </c>
      <c r="AP158" t="s">
        <v>10</v>
      </c>
      <c r="AQ158" t="s">
        <v>10</v>
      </c>
      <c r="AR158" t="s">
        <v>10</v>
      </c>
      <c r="AS158" t="s">
        <v>10</v>
      </c>
      <c r="AT158" t="s">
        <v>10</v>
      </c>
      <c r="AU158" t="s">
        <v>10</v>
      </c>
      <c r="AV158" t="s">
        <v>10</v>
      </c>
      <c r="AW158" t="s">
        <v>10</v>
      </c>
      <c r="AX158" t="s">
        <v>10</v>
      </c>
      <c r="AY158" t="s">
        <v>10</v>
      </c>
      <c r="AZ158" t="s">
        <v>10</v>
      </c>
      <c r="BA158" t="s">
        <v>10</v>
      </c>
      <c r="BB158" t="s">
        <v>10</v>
      </c>
      <c r="BC158" t="s">
        <v>10</v>
      </c>
      <c r="BD158" t="s">
        <v>10</v>
      </c>
      <c r="BE158" t="s">
        <v>10</v>
      </c>
      <c r="BF158" t="s">
        <v>10</v>
      </c>
      <c r="BG158" t="s">
        <v>10</v>
      </c>
      <c r="BH158" t="s">
        <v>10</v>
      </c>
      <c r="BI158" t="s">
        <v>10</v>
      </c>
      <c r="BJ158" t="s">
        <v>10</v>
      </c>
      <c r="BK158" t="s">
        <v>10</v>
      </c>
      <c r="BL158" t="s">
        <v>10</v>
      </c>
      <c r="BM158" t="s">
        <v>10</v>
      </c>
      <c r="BN158" t="s">
        <v>10</v>
      </c>
      <c r="BO158" t="s">
        <v>10</v>
      </c>
      <c r="BP158" t="s">
        <v>10</v>
      </c>
      <c r="BQ158" t="s">
        <v>10</v>
      </c>
      <c r="BR158" t="s">
        <v>10</v>
      </c>
      <c r="BS158" t="s">
        <v>10</v>
      </c>
      <c r="BT158" t="s">
        <v>10</v>
      </c>
      <c r="BU158" t="s">
        <v>10</v>
      </c>
      <c r="BV158" t="s">
        <v>10</v>
      </c>
      <c r="BW158" t="s">
        <v>10</v>
      </c>
      <c r="BX158" t="s">
        <v>10</v>
      </c>
      <c r="BY158" t="s">
        <v>10</v>
      </c>
      <c r="BZ158" t="s">
        <v>10</v>
      </c>
      <c r="CA158" t="s">
        <v>10</v>
      </c>
      <c r="CB158" t="s">
        <v>10</v>
      </c>
      <c r="CC158" t="s">
        <v>10</v>
      </c>
      <c r="CD158" t="s">
        <v>10</v>
      </c>
      <c r="CE158" t="s">
        <v>10</v>
      </c>
      <c r="CF158" t="s">
        <v>10</v>
      </c>
      <c r="CG158" t="s">
        <v>10</v>
      </c>
      <c r="CH158" t="s">
        <v>10</v>
      </c>
      <c r="CI158" t="s">
        <v>10</v>
      </c>
      <c r="CJ158" t="s">
        <v>10</v>
      </c>
      <c r="CK158" t="s">
        <v>10</v>
      </c>
      <c r="CL158" t="s">
        <v>10</v>
      </c>
      <c r="CM158" t="s">
        <v>10</v>
      </c>
      <c r="CN158" t="s">
        <v>10</v>
      </c>
      <c r="CO158" t="s">
        <v>10</v>
      </c>
      <c r="CP158" t="s">
        <v>10</v>
      </c>
      <c r="CQ158" t="s">
        <v>10</v>
      </c>
      <c r="CR158" t="s">
        <v>10</v>
      </c>
      <c r="CT158" s="4">
        <f t="shared" si="3665"/>
        <v>0</v>
      </c>
      <c r="CU158" s="4">
        <f t="shared" si="3666"/>
        <v>0</v>
      </c>
      <c r="CV158" s="4">
        <f t="shared" si="3667"/>
        <v>0</v>
      </c>
      <c r="CW158" s="4">
        <f t="shared" si="3668"/>
        <v>5</v>
      </c>
      <c r="CX158" s="4">
        <f t="shared" si="3669"/>
        <v>1</v>
      </c>
      <c r="CY158" s="4">
        <f t="shared" si="3670"/>
        <v>0</v>
      </c>
      <c r="CZ158" s="4">
        <f t="shared" si="3671"/>
        <v>0</v>
      </c>
      <c r="DA158" s="4">
        <f t="shared" si="3672"/>
        <v>1</v>
      </c>
      <c r="DB158" s="4">
        <f t="shared" si="3673"/>
        <v>0</v>
      </c>
      <c r="DC158" s="4">
        <f t="shared" si="3674"/>
        <v>0</v>
      </c>
      <c r="DD158" s="4">
        <f t="shared" si="3675"/>
        <v>0</v>
      </c>
      <c r="DE158" s="4">
        <f t="shared" si="3676"/>
        <v>2</v>
      </c>
      <c r="DF158" s="4">
        <f t="shared" si="3677"/>
        <v>0</v>
      </c>
      <c r="DG158" s="4">
        <f t="shared" si="3678"/>
        <v>0</v>
      </c>
      <c r="DH158" s="4">
        <f t="shared" si="3679"/>
        <v>0</v>
      </c>
      <c r="DI158" s="152">
        <f t="shared" si="3680"/>
        <v>0</v>
      </c>
      <c r="DJ158" s="153">
        <f t="shared" si="3681"/>
        <v>0</v>
      </c>
      <c r="DK158" s="4">
        <f t="shared" si="3682"/>
        <v>5</v>
      </c>
      <c r="DL158" s="4">
        <f t="shared" si="3683"/>
        <v>1</v>
      </c>
      <c r="DM158" s="4">
        <f t="shared" si="3684"/>
        <v>1</v>
      </c>
      <c r="DN158" s="4">
        <f t="shared" si="3685"/>
        <v>0</v>
      </c>
      <c r="DO158" s="4">
        <f t="shared" si="3686"/>
        <v>2</v>
      </c>
      <c r="DP158" s="4">
        <f t="shared" si="3687"/>
        <v>0</v>
      </c>
      <c r="DQ158" s="4">
        <f t="shared" si="3688"/>
        <v>0</v>
      </c>
      <c r="DR158" s="4">
        <f t="shared" si="3689"/>
        <v>1</v>
      </c>
      <c r="DS158" s="4">
        <f t="shared" si="3690"/>
        <v>3</v>
      </c>
      <c r="DT158" s="4">
        <f t="shared" si="3691"/>
        <v>0</v>
      </c>
      <c r="DU158" t="str">
        <f t="shared" si="3692"/>
        <v>0R</v>
      </c>
      <c r="DV158" t="str">
        <f t="shared" si="3693"/>
        <v>0R</v>
      </c>
      <c r="DW158" t="str">
        <f t="shared" si="3694"/>
        <v>0R</v>
      </c>
      <c r="DX158" t="str">
        <f t="shared" si="3695"/>
        <v>0S</v>
      </c>
      <c r="DY158" t="str">
        <f t="shared" si="3696"/>
        <v>0S</v>
      </c>
      <c r="DZ158" t="str">
        <f t="shared" si="3697"/>
        <v>0R</v>
      </c>
      <c r="EA158" t="str">
        <f t="shared" si="3698"/>
        <v>3L</v>
      </c>
      <c r="EB158" t="str">
        <f t="shared" si="3699"/>
        <v>0L</v>
      </c>
      <c r="EC158" t="str">
        <f t="shared" si="3700"/>
        <v>0R</v>
      </c>
      <c r="ED158">
        <f t="shared" si="3701"/>
        <v>0</v>
      </c>
      <c r="EE158">
        <f t="shared" si="3702"/>
        <v>0</v>
      </c>
      <c r="EF158">
        <f t="shared" si="3703"/>
        <v>0</v>
      </c>
      <c r="EG158">
        <f t="shared" si="3704"/>
        <v>0</v>
      </c>
      <c r="EH158">
        <f t="shared" si="3705"/>
        <v>0</v>
      </c>
      <c r="EI158">
        <f t="shared" si="3706"/>
        <v>0</v>
      </c>
      <c r="EJ158">
        <f t="shared" si="3707"/>
        <v>0</v>
      </c>
      <c r="EK158">
        <f t="shared" si="3708"/>
        <v>0</v>
      </c>
      <c r="EL158">
        <f t="shared" si="3709"/>
        <v>0</v>
      </c>
      <c r="EM158">
        <f t="shared" si="3710"/>
        <v>0</v>
      </c>
      <c r="EN158">
        <f t="shared" si="3711"/>
        <v>0</v>
      </c>
      <c r="EO158">
        <f t="shared" si="3712"/>
        <v>0</v>
      </c>
      <c r="EP158">
        <f t="shared" si="3713"/>
        <v>0</v>
      </c>
      <c r="EQ158">
        <f t="shared" si="3714"/>
        <v>0</v>
      </c>
      <c r="ER158">
        <f t="shared" si="3715"/>
        <v>0</v>
      </c>
      <c r="ES158">
        <f t="shared" si="3716"/>
        <v>0</v>
      </c>
      <c r="ET158">
        <f t="shared" si="3717"/>
        <v>0</v>
      </c>
      <c r="EU158">
        <f t="shared" si="3718"/>
        <v>0</v>
      </c>
      <c r="EV158">
        <f t="shared" si="3719"/>
        <v>0</v>
      </c>
      <c r="EW158">
        <f t="shared" si="3720"/>
        <v>0</v>
      </c>
      <c r="EX158">
        <f t="shared" si="3721"/>
        <v>0</v>
      </c>
      <c r="EY158">
        <f t="shared" si="3722"/>
        <v>0</v>
      </c>
      <c r="EZ158">
        <f t="shared" si="3723"/>
        <v>0</v>
      </c>
      <c r="FA158">
        <f t="shared" si="3724"/>
        <v>0</v>
      </c>
      <c r="FB158">
        <f t="shared" si="3725"/>
        <v>0</v>
      </c>
      <c r="FC158">
        <f t="shared" si="3726"/>
        <v>0</v>
      </c>
      <c r="FD158">
        <f t="shared" si="3727"/>
        <v>0</v>
      </c>
      <c r="FE158">
        <f t="shared" si="3728"/>
        <v>0</v>
      </c>
      <c r="FF158">
        <f t="shared" si="3729"/>
        <v>0</v>
      </c>
      <c r="FG158">
        <f t="shared" si="3730"/>
        <v>0</v>
      </c>
      <c r="FH158">
        <f t="shared" si="3731"/>
        <v>0</v>
      </c>
      <c r="FI158">
        <f t="shared" si="3732"/>
        <v>0</v>
      </c>
      <c r="FJ158">
        <f t="shared" si="3733"/>
        <v>0</v>
      </c>
      <c r="FK158">
        <f t="shared" si="3734"/>
        <v>0</v>
      </c>
      <c r="FL158">
        <f t="shared" si="3735"/>
        <v>0</v>
      </c>
      <c r="FM158">
        <f t="shared" si="3736"/>
        <v>0</v>
      </c>
      <c r="FN158">
        <f t="shared" si="3737"/>
        <v>0</v>
      </c>
      <c r="FO158">
        <f t="shared" si="3738"/>
        <v>0</v>
      </c>
      <c r="FP158">
        <f t="shared" si="3739"/>
        <v>0</v>
      </c>
      <c r="FQ158">
        <f t="shared" si="3740"/>
        <v>0</v>
      </c>
      <c r="FR158">
        <f t="shared" si="3741"/>
        <v>0</v>
      </c>
      <c r="FS158">
        <f t="shared" si="3742"/>
        <v>0</v>
      </c>
      <c r="FT158">
        <f t="shared" si="3743"/>
        <v>0</v>
      </c>
      <c r="FU158">
        <f t="shared" si="3744"/>
        <v>0</v>
      </c>
      <c r="FV158">
        <f t="shared" si="3745"/>
        <v>0</v>
      </c>
      <c r="FW158">
        <f t="shared" si="3746"/>
        <v>0</v>
      </c>
      <c r="FX158">
        <f t="shared" si="3747"/>
        <v>0</v>
      </c>
      <c r="FY158">
        <f t="shared" si="3748"/>
        <v>0</v>
      </c>
      <c r="FZ158">
        <f t="shared" si="3749"/>
        <v>0</v>
      </c>
      <c r="GA158">
        <f t="shared" si="3750"/>
        <v>0</v>
      </c>
      <c r="GB158">
        <f t="shared" si="3751"/>
        <v>0</v>
      </c>
      <c r="GC158">
        <f t="shared" si="3752"/>
        <v>0</v>
      </c>
      <c r="GD158">
        <f t="shared" si="3753"/>
        <v>0</v>
      </c>
      <c r="GE158">
        <f t="shared" si="3754"/>
        <v>0</v>
      </c>
      <c r="GF158">
        <f t="shared" si="3755"/>
        <v>0</v>
      </c>
      <c r="GG158">
        <f t="shared" si="3756"/>
        <v>0</v>
      </c>
      <c r="GH158">
        <f t="shared" si="3757"/>
        <v>0</v>
      </c>
      <c r="GI158">
        <f t="shared" si="3758"/>
        <v>0</v>
      </c>
      <c r="GJ158">
        <f t="shared" si="3759"/>
        <v>0</v>
      </c>
      <c r="GK158">
        <f t="shared" si="3760"/>
        <v>0</v>
      </c>
      <c r="GL158">
        <f t="shared" si="3761"/>
        <v>0</v>
      </c>
      <c r="GM158">
        <f t="shared" si="3762"/>
        <v>0</v>
      </c>
      <c r="GN158">
        <f t="shared" si="3763"/>
        <v>0</v>
      </c>
      <c r="GO158">
        <f t="shared" si="3764"/>
        <v>0</v>
      </c>
      <c r="GP158">
        <f t="shared" si="3765"/>
        <v>0</v>
      </c>
      <c r="GQ158">
        <f t="shared" si="3766"/>
        <v>0</v>
      </c>
      <c r="GR158">
        <f t="shared" si="3767"/>
        <v>0</v>
      </c>
      <c r="GS158">
        <f t="shared" si="3768"/>
        <v>0</v>
      </c>
      <c r="GT158">
        <f t="shared" si="3769"/>
        <v>0</v>
      </c>
      <c r="GU158">
        <f t="shared" si="3770"/>
        <v>0</v>
      </c>
      <c r="GV158">
        <f t="shared" si="3771"/>
        <v>0</v>
      </c>
      <c r="GW158">
        <f t="shared" si="3772"/>
        <v>0</v>
      </c>
      <c r="GX158">
        <f t="shared" si="3773"/>
        <v>0</v>
      </c>
      <c r="GY158">
        <f t="shared" si="3774"/>
        <v>0</v>
      </c>
      <c r="GZ158">
        <f t="shared" si="3775"/>
        <v>0</v>
      </c>
      <c r="HA158">
        <f t="shared" si="3776"/>
        <v>0</v>
      </c>
      <c r="HB158" s="176" t="s">
        <v>314</v>
      </c>
      <c r="HC158" s="89">
        <f t="shared" si="3777"/>
        <v>312.98306743310138</v>
      </c>
      <c r="HD158" s="89">
        <f t="shared" si="3778"/>
        <v>75.367106072591156</v>
      </c>
      <c r="HE158" s="89">
        <f t="shared" si="3779"/>
        <v>132.37248871479471</v>
      </c>
      <c r="HF158" s="89">
        <f t="shared" si="3780"/>
        <v>0</v>
      </c>
      <c r="HH158" s="88">
        <f t="shared" si="3781"/>
        <v>520.72266222048722</v>
      </c>
      <c r="HI158" s="88">
        <f t="shared" si="3782"/>
        <v>66.186244357397356</v>
      </c>
      <c r="HK158">
        <f>IFERROR(VLOOKUP(_xlfn.NUMBERVALUE(MID(L158, SEARCH("!", L158)+1, SEARCH("+", L158)-SEARCH("!", L158)-1)), Rankings!$A$2:$BK$161, 63, FALSE),0)</f>
        <v>63.622571586060495</v>
      </c>
      <c r="HL158">
        <f>IFERROR(VLOOKUP(_xlfn.NUMBERVALUE(MID(M158, SEARCH("!", M158)+1, SEARCH("+", M158)-SEARCH("!", M158)-1)), Rankings!$A$2:$BK$161, 63, FALSE),0)</f>
        <v>77.505107152401649</v>
      </c>
      <c r="HM158">
        <f>IFERROR(VLOOKUP(_xlfn.NUMBERVALUE(MID(N158, SEARCH("!", N158)+1, SEARCH("+", N158)-SEARCH("!", N158)-1)), Rankings!$A$2:$BK$161, 63, FALSE),0)</f>
        <v>44.152793191810147</v>
      </c>
      <c r="HN158">
        <f>IFERROR(VLOOKUP(_xlfn.NUMBERVALUE(MID(O158, SEARCH("!", O158)+1, SEARCH("+", O158)-SEARCH("!", O158)-1)), Rankings!$A$2:$BK$161, 63, FALSE),0)</f>
        <v>88.619704974689895</v>
      </c>
      <c r="HO158">
        <f>IFERROR(VLOOKUP(_xlfn.NUMBERVALUE(MID(P158, SEARCH("!", P158)+1, SEARCH("+", P158)-SEARCH("!", P158)-1)), Rankings!$A$2:$BK$161, 63, FALSE),0)</f>
        <v>43.752783740104825</v>
      </c>
      <c r="HP158">
        <f>IFERROR(VLOOKUP(_xlfn.NUMBERVALUE(MID(Q158, SEARCH("!", Q158)+1, SEARCH("+", Q158)-SEARCH("!", Q158)-1)), Rankings!$A$2:$BK$161, 63, FALSE),0)</f>
        <v>79.378847829880058</v>
      </c>
      <c r="HQ158">
        <f>IFERROR(VLOOKUP(_xlfn.NUMBERVALUE(MID(R158, SEARCH("!", R158)+1, SEARCH("+", R158)-SEARCH("!", R158)-1)), Rankings!$A$2:$BK$161, 63, FALSE),0)</f>
        <v>18.74619033054983</v>
      </c>
      <c r="HR158">
        <f>IFERROR(VLOOKUP(_xlfn.NUMBERVALUE(MID(S158, SEARCH("!", S158)+1, SEARCH("+", S158)-SEARCH("!", S158)-1)), Rankings!$A$2:$BK$161, 63, FALSE),0)</f>
        <v>56.620915742041326</v>
      </c>
      <c r="HS158">
        <f>IFERROR(VLOOKUP(_xlfn.NUMBERVALUE(MID(T158, SEARCH("!", T158)+1, SEARCH("+", T158)-SEARCH("!", T158)-1)), Rankings!$A$2:$BK$161, 63, FALSE),0)</f>
        <v>48.323747672949004</v>
      </c>
      <c r="HT158">
        <f>IFERROR(VLOOKUP(_xlfn.NUMBERVALUE(MID(U158, SEARCH("!", U158)+1, SEARCH("+", U158)-SEARCH("!", U158)-1)), Rankings!$A$2:$BK$161, 63, FALSE),0)</f>
        <v>0</v>
      </c>
      <c r="HU158">
        <f>IFERROR(VLOOKUP(_xlfn.NUMBERVALUE(MID(V158, SEARCH("!", V158)+1, SEARCH("+", V158)-SEARCH("!", V158)-1)), Rankings!$A$2:$BK$161, 63, FALSE),0)</f>
        <v>0</v>
      </c>
      <c r="HV158">
        <f>IFERROR(VLOOKUP(_xlfn.NUMBERVALUE(MID(W158, SEARCH("!", W158)+1, SEARCH("+", W158)-SEARCH("!", W158)-1)), Rankings!$A$2:$BK$161, 63, FALSE),0)</f>
        <v>0</v>
      </c>
      <c r="HW158">
        <f>IFERROR(VLOOKUP(_xlfn.NUMBERVALUE(MID(X158, SEARCH("!", X158)+1, SEARCH("+", X158)-SEARCH("!", X158)-1)), Rankings!$A$2:$BK$161, 63, FALSE),0)</f>
        <v>0</v>
      </c>
      <c r="HX158">
        <f>IFERROR(VLOOKUP(_xlfn.NUMBERVALUE(MID(Y158, SEARCH("!", Y158)+1, SEARCH("+", Y158)-SEARCH("!", Y158)-1)), Rankings!$A$2:$BK$161, 63, FALSE),0)</f>
        <v>0</v>
      </c>
      <c r="HY158">
        <f>IFERROR(VLOOKUP(_xlfn.NUMBERVALUE(MID(Z158, SEARCH("!", Z158)+1, SEARCH("+", Z158)-SEARCH("!", Z158)-1)), Rankings!$A$2:$BK$161, 63, FALSE),0)</f>
        <v>0</v>
      </c>
      <c r="HZ158">
        <f>IFERROR(VLOOKUP(_xlfn.NUMBERVALUE(MID(AA158, SEARCH("!", AA158)+1, SEARCH("+", AA158)-SEARCH("!", AA158)-1)), Rankings!$A$2:$BK$161, 63, FALSE),0)</f>
        <v>0</v>
      </c>
      <c r="IA158">
        <f>IFERROR(VLOOKUP(_xlfn.NUMBERVALUE(MID(AB158, SEARCH("!", AB158)+1, SEARCH("+", AB158)-SEARCH("!", AB158)-1)), Rankings!$A$2:$BK$161, 63, FALSE),0)</f>
        <v>0</v>
      </c>
      <c r="IB158">
        <f>IFERROR(VLOOKUP(_xlfn.NUMBERVALUE(MID(AC158, SEARCH("!", AC158)+1, SEARCH("+", AC158)-SEARCH("!", AC158)-1)), Rankings!$A$2:$BK$161, 63, FALSE),0)</f>
        <v>0</v>
      </c>
      <c r="IC158">
        <f>IFERROR(VLOOKUP(_xlfn.NUMBERVALUE(MID(AD158, SEARCH("!", AD158)+1, SEARCH("+", AD158)-SEARCH("!", AD158)-1)), Rankings!$A$2:$BK$161, 63, FALSE),0)</f>
        <v>0</v>
      </c>
      <c r="ID158">
        <f>IFERROR(VLOOKUP(_xlfn.NUMBERVALUE(MID(AE158, SEARCH("!", AE158)+1, SEARCH("+", AE158)-SEARCH("!", AE158)-1)), Rankings!$A$2:$BK$161, 63, FALSE),0)</f>
        <v>0</v>
      </c>
      <c r="IE158">
        <f>IFERROR(VLOOKUP(_xlfn.NUMBERVALUE(MID(AF158, SEARCH("!", AF158)+1, SEARCH("+", AF158)-SEARCH("!", AF158)-1)), Rankings!$A$2:$BK$161, 63, FALSE),0)</f>
        <v>0</v>
      </c>
      <c r="IF158">
        <f>IFERROR(VLOOKUP(_xlfn.NUMBERVALUE(MID(AG158, SEARCH("!", AG158)+1, SEARCH("+", AG158)-SEARCH("!", AG158)-1)), Rankings!$A$2:$BK$161, 63, FALSE),0)</f>
        <v>0</v>
      </c>
      <c r="IG158">
        <f>IFERROR(VLOOKUP(_xlfn.NUMBERVALUE(MID(AH158, SEARCH("!", AH158)+1, SEARCH("+", AH158)-SEARCH("!", AH158)-1)), Rankings!$A$2:$BK$161, 63, FALSE),0)</f>
        <v>0</v>
      </c>
      <c r="IH158">
        <f>IFERROR(VLOOKUP(_xlfn.NUMBERVALUE(MID(AI158, SEARCH("!", AI158)+1, SEARCH("+", AI158)-SEARCH("!", AI158)-1)), Rankings!$A$2:$BK$161, 63, FALSE),0)</f>
        <v>0</v>
      </c>
      <c r="II158">
        <f>IFERROR(VLOOKUP(_xlfn.NUMBERVALUE(MID(AJ158, SEARCH("!", AJ158)+1, SEARCH("+", AJ158)-SEARCH("!", AJ158)-1)), Rankings!$A$2:$BK$161, 63, FALSE),0)</f>
        <v>0</v>
      </c>
      <c r="IJ158">
        <f>IFERROR(VLOOKUP(_xlfn.NUMBERVALUE(MID(AK158, SEARCH("!", AK158)+1, SEARCH("+", AK158)-SEARCH("!", AK158)-1)), Rankings!$A$2:$BK$161, 63, FALSE),0)</f>
        <v>0</v>
      </c>
      <c r="IK158">
        <f>IFERROR(VLOOKUP(_xlfn.NUMBERVALUE(MID(AL158, SEARCH("!", AL158)+1, SEARCH("+", AL158)-SEARCH("!", AL158)-1)), Rankings!$A$2:$BK$161, 63, FALSE),0)</f>
        <v>0</v>
      </c>
      <c r="IL158">
        <f>IFERROR(VLOOKUP(_xlfn.NUMBERVALUE(MID(AM158, SEARCH("!", AM158)+1, SEARCH("+", AM158)-SEARCH("!", AM158)-1)), Rankings!$A$2:$BK$161, 63, FALSE),0)</f>
        <v>0</v>
      </c>
      <c r="IM158">
        <f>IFERROR(VLOOKUP(_xlfn.NUMBERVALUE(MID(AN158, SEARCH("!", AN158)+1, SEARCH("+", AN158)-SEARCH("!", AN158)-1)), Rankings!$A$2:$BK$161, 63, FALSE),0)</f>
        <v>0</v>
      </c>
      <c r="IN158">
        <f>IFERROR(VLOOKUP(_xlfn.NUMBERVALUE(MID(AO158, SEARCH("!", AO158)+1, SEARCH("+", AO158)-SEARCH("!", AO158)-1)), Rankings!$A$2:$BK$161, 63, FALSE),0)</f>
        <v>0</v>
      </c>
      <c r="IO158">
        <f>IFERROR(VLOOKUP(_xlfn.NUMBERVALUE(MID(AP158, SEARCH("!", AP158)+1, SEARCH("+", AP158)-SEARCH("!", AP158)-1)), Rankings!$A$2:$BK$161, 63, FALSE),0)</f>
        <v>0</v>
      </c>
      <c r="IP158">
        <f>IFERROR(VLOOKUP(_xlfn.NUMBERVALUE(MID(AQ158, SEARCH("!", AQ158)+1, SEARCH("+", AQ158)-SEARCH("!", AQ158)-1)), Rankings!$A$2:$BK$161, 63, FALSE),0)</f>
        <v>0</v>
      </c>
      <c r="IQ158">
        <f>IFERROR(VLOOKUP(_xlfn.NUMBERVALUE(MID(AR158, SEARCH("!", AR158)+1, SEARCH("+", AR158)-SEARCH("!", AR158)-1)), Rankings!$A$2:$BK$161, 63, FALSE),0)</f>
        <v>0</v>
      </c>
      <c r="IR158">
        <f>IFERROR(VLOOKUP(_xlfn.NUMBERVALUE(MID(AS158, SEARCH("!", AS158)+1, SEARCH("+", AS158)-SEARCH("!", AS158)-1)), Rankings!$A$2:$BK$161, 63, FALSE),0)</f>
        <v>0</v>
      </c>
      <c r="IS158">
        <f>IFERROR(VLOOKUP(_xlfn.NUMBERVALUE(MID(AT158, SEARCH("!", AT158)+1, SEARCH("+", AT158)-SEARCH("!", AT158)-1)), Rankings!$A$2:$BK$161, 63, FALSE),0)</f>
        <v>0</v>
      </c>
      <c r="IT158">
        <f>IFERROR(VLOOKUP(_xlfn.NUMBERVALUE(MID(AU158, SEARCH("!", AU158)+1, SEARCH("+", AU158)-SEARCH("!", AU158)-1)), Rankings!$A$2:$BK$161, 63, FALSE),0)</f>
        <v>0</v>
      </c>
      <c r="IU158">
        <f>IFERROR(VLOOKUP(_xlfn.NUMBERVALUE(MID(AV158, SEARCH("!", AV158)+1, SEARCH("+", AV158)-SEARCH("!", AV158)-1)), Rankings!$A$2:$BK$161, 63, FALSE),0)</f>
        <v>0</v>
      </c>
      <c r="IV158">
        <f>IFERROR(VLOOKUP(_xlfn.NUMBERVALUE(MID(AW158, SEARCH("!", AW158)+1, SEARCH("+", AW158)-SEARCH("!", AW158)-1)), Rankings!$A$2:$BK$161, 63, FALSE),0)</f>
        <v>0</v>
      </c>
      <c r="IW158">
        <f>IFERROR(VLOOKUP(_xlfn.NUMBERVALUE(MID(AX158, SEARCH("!", AX158)+1, SEARCH("+", AX158)-SEARCH("!", AX158)-1)), Rankings!$A$2:$BK$161, 63, FALSE),0)</f>
        <v>0</v>
      </c>
      <c r="IX158">
        <f>IFERROR(VLOOKUP(_xlfn.NUMBERVALUE(MID(AY158, SEARCH("!", AY158)+1, SEARCH("+", AY158)-SEARCH("!", AY158)-1)), Rankings!$A$2:$BK$161, 63, FALSE),0)</f>
        <v>0</v>
      </c>
      <c r="IY158">
        <f>IFERROR(VLOOKUP(_xlfn.NUMBERVALUE(MID(AZ158, SEARCH("!", AZ158)+1, SEARCH("+", AZ158)-SEARCH("!", AZ158)-1)), Rankings!$A$2:$BK$161, 63, FALSE),0)</f>
        <v>0</v>
      </c>
      <c r="IZ158">
        <f>IFERROR(VLOOKUP(_xlfn.NUMBERVALUE(MID(BA158, SEARCH("!", BA158)+1, SEARCH("+", BA158)-SEARCH("!", BA158)-1)), Rankings!$A$2:$BK$161, 63, FALSE),0)</f>
        <v>0</v>
      </c>
      <c r="JA158">
        <f>IFERROR(VLOOKUP(_xlfn.NUMBERVALUE(MID(BB158, SEARCH("!", BB158)+1, SEARCH("+", BB158)-SEARCH("!", BB158)-1)), Rankings!$A$2:$BK$161, 63, FALSE),0)</f>
        <v>0</v>
      </c>
      <c r="JB158">
        <f>IFERROR(VLOOKUP(_xlfn.NUMBERVALUE(MID(BC158, SEARCH("!", BC158)+1, SEARCH("+", BC158)-SEARCH("!", BC158)-1)), Rankings!$A$2:$BK$161, 63, FALSE),0)</f>
        <v>0</v>
      </c>
      <c r="JC158">
        <f>IFERROR(VLOOKUP(_xlfn.NUMBERVALUE(MID(BD158, SEARCH("!", BD158)+1, SEARCH("+", BD158)-SEARCH("!", BD158)-1)), Rankings!$A$2:$BK$161, 63, FALSE),0)</f>
        <v>0</v>
      </c>
      <c r="JD158">
        <f>IFERROR(VLOOKUP(_xlfn.NUMBERVALUE(MID(BE158, SEARCH("!", BE158)+1, SEARCH("+", BE158)-SEARCH("!", BE158)-1)), Rankings!$A$2:$BK$161, 63, FALSE),0)</f>
        <v>0</v>
      </c>
      <c r="JE158">
        <f>IFERROR(VLOOKUP(_xlfn.NUMBERVALUE(MID(BF158, SEARCH("!", BF158)+1, SEARCH("+", BF158)-SEARCH("!", BF158)-1)), Rankings!$A$2:$BK$161, 63, FALSE),0)</f>
        <v>0</v>
      </c>
      <c r="JF158">
        <f>IFERROR(VLOOKUP(_xlfn.NUMBERVALUE(MID(BG158, SEARCH("!", BG158)+1, SEARCH("+", BG158)-SEARCH("!", BG158)-1)), Rankings!$A$2:$BK$161, 63, FALSE),0)</f>
        <v>0</v>
      </c>
      <c r="JG158">
        <f>IFERROR(VLOOKUP(_xlfn.NUMBERVALUE(MID(BH158, SEARCH("!", BH158)+1, SEARCH("+", BH158)-SEARCH("!", BH158)-1)), Rankings!$A$2:$BK$161, 63, FALSE),0)</f>
        <v>0</v>
      </c>
      <c r="JH158">
        <f>IFERROR(VLOOKUP(_xlfn.NUMBERVALUE(MID(BI158, SEARCH("!", BI158)+1, SEARCH("+", BI158)-SEARCH("!", BI158)-1)), Rankings!$A$2:$BK$161, 63, FALSE),0)</f>
        <v>0</v>
      </c>
      <c r="JI158">
        <f>IFERROR(VLOOKUP(_xlfn.NUMBERVALUE(MID(BJ158, SEARCH("!", BJ158)+1, SEARCH("+", BJ158)-SEARCH("!", BJ158)-1)), Rankings!$A$2:$BK$161, 63, FALSE),0)</f>
        <v>0</v>
      </c>
      <c r="JJ158">
        <f>IFERROR(VLOOKUP(_xlfn.NUMBERVALUE(MID(BK158, SEARCH("!", BK158)+1, SEARCH("+", BK158)-SEARCH("!", BK158)-1)), Rankings!$A$2:$BK$161, 63, FALSE),0)</f>
        <v>0</v>
      </c>
      <c r="JK158">
        <f>IFERROR(VLOOKUP(_xlfn.NUMBERVALUE(MID(BL158, SEARCH("!", BL158)+1, SEARCH("+", BL158)-SEARCH("!", BL158)-1)), Rankings!$A$2:$BK$161, 63, FALSE),0)</f>
        <v>0</v>
      </c>
      <c r="JL158">
        <f>IFERROR(VLOOKUP(_xlfn.NUMBERVALUE(MID(BM158, SEARCH("!", BM158)+1, SEARCH("+", BM158)-SEARCH("!", BM158)-1)), Rankings!$A$2:$BK$161, 63, FALSE),0)</f>
        <v>0</v>
      </c>
      <c r="JM158">
        <f>IFERROR(VLOOKUP(_xlfn.NUMBERVALUE(MID(BN158, SEARCH("!", BN158)+1, SEARCH("+", BN158)-SEARCH("!", BN158)-1)), Rankings!$A$2:$BK$161, 63, FALSE),0)</f>
        <v>0</v>
      </c>
      <c r="JN158">
        <f>IFERROR(VLOOKUP(_xlfn.NUMBERVALUE(MID(BO158, SEARCH("!", BO158)+1, SEARCH("+", BO158)-SEARCH("!", BO158)-1)), Rankings!$A$2:$BK$161, 63, FALSE),0)</f>
        <v>0</v>
      </c>
      <c r="JO158">
        <f>IFERROR(VLOOKUP(_xlfn.NUMBERVALUE(MID(BP158, SEARCH("!", BP158)+1, SEARCH("+", BP158)-SEARCH("!", BP158)-1)), Rankings!$A$2:$BK$161, 63, FALSE),0)</f>
        <v>0</v>
      </c>
      <c r="JP158">
        <f>IFERROR(VLOOKUP(_xlfn.NUMBERVALUE(MID(BQ158, SEARCH("!", BQ158)+1, SEARCH("+", BQ158)-SEARCH("!", BQ158)-1)), Rankings!$A$2:$BK$161, 63, FALSE),0)</f>
        <v>0</v>
      </c>
      <c r="JQ158">
        <f>IFERROR(VLOOKUP(_xlfn.NUMBERVALUE(MID(BR158, SEARCH("!", BR158)+1, SEARCH("+", BR158)-SEARCH("!", BR158)-1)), Rankings!$A$2:$BK$161, 63, FALSE),0)</f>
        <v>0</v>
      </c>
      <c r="JR158">
        <f>IFERROR(VLOOKUP(_xlfn.NUMBERVALUE(MID(BS158, SEARCH("!", BS158)+1, SEARCH("+", BS158)-SEARCH("!", BS158)-1)), Rankings!$A$2:$BK$161, 63, FALSE),0)</f>
        <v>0</v>
      </c>
      <c r="JS158">
        <f>IFERROR(VLOOKUP(_xlfn.NUMBERVALUE(MID(BT158, SEARCH("!", BT158)+1, SEARCH("+", BT158)-SEARCH("!", BT158)-1)), Rankings!$A$2:$BK$161, 63, FALSE),0)</f>
        <v>0</v>
      </c>
      <c r="JT158">
        <f>IFERROR(VLOOKUP(_xlfn.NUMBERVALUE(MID(BU158, SEARCH("!", BU158)+1, SEARCH("+", BU158)-SEARCH("!", BU158)-1)), Rankings!$A$2:$BK$161, 63, FALSE),0)</f>
        <v>0</v>
      </c>
      <c r="JU158">
        <f>IFERROR(VLOOKUP(_xlfn.NUMBERVALUE(MID(BV158, SEARCH("!", BV158)+1, SEARCH("+", BV158)-SEARCH("!", BV158)-1)), Rankings!$A$2:$BK$161, 63, FALSE),0)</f>
        <v>0</v>
      </c>
      <c r="JV158">
        <f>IFERROR(VLOOKUP(_xlfn.NUMBERVALUE(MID(BW158, SEARCH("!", BW158)+1, SEARCH("+", BW158)-SEARCH("!", BW158)-1)), Rankings!$A$2:$BK$161, 63, FALSE),0)</f>
        <v>0</v>
      </c>
      <c r="JW158">
        <f>IFERROR(VLOOKUP(_xlfn.NUMBERVALUE(MID(BX158, SEARCH("!", BX158)+1, SEARCH("+", BX158)-SEARCH("!", BX158)-1)), Rankings!$A$2:$BK$161, 63, FALSE),0)</f>
        <v>0</v>
      </c>
      <c r="JX158">
        <f>IFERROR(VLOOKUP(_xlfn.NUMBERVALUE(MID(BY158, SEARCH("!", BY158)+1, SEARCH("+", BY158)-SEARCH("!", BY158)-1)), Rankings!$A$2:$BK$161, 63, FALSE),0)</f>
        <v>0</v>
      </c>
      <c r="JY158">
        <f>IFERROR(VLOOKUP(_xlfn.NUMBERVALUE(MID(BZ158, SEARCH("!", BZ158)+1, SEARCH("+", BZ158)-SEARCH("!", BZ158)-1)), Rankings!$A$2:$BK$161, 63, FALSE),0)</f>
        <v>0</v>
      </c>
      <c r="JZ158">
        <f>IFERROR(VLOOKUP(_xlfn.NUMBERVALUE(MID(CA158, SEARCH("!", CA158)+1, SEARCH("+", CA158)-SEARCH("!", CA158)-1)), Rankings!$A$2:$BK$161, 63, FALSE),0)</f>
        <v>0</v>
      </c>
      <c r="KA158">
        <f>IFERROR(VLOOKUP(_xlfn.NUMBERVALUE(MID(CB158, SEARCH("!", CB158)+1, SEARCH("+", CB158)-SEARCH("!", CB158)-1)), Rankings!$A$2:$BK$161, 63, FALSE),0)</f>
        <v>0</v>
      </c>
      <c r="KB158">
        <f>IFERROR(VLOOKUP(_xlfn.NUMBERVALUE(MID(CC158, SEARCH("!", CC158)+1, SEARCH("+", CC158)-SEARCH("!", CC158)-1)), Rankings!$A$2:$BK$161, 63, FALSE),0)</f>
        <v>0</v>
      </c>
      <c r="KC158">
        <f>IFERROR(VLOOKUP(_xlfn.NUMBERVALUE(MID(CD158, SEARCH("!", CD158)+1, SEARCH("+", CD158)-SEARCH("!", CD158)-1)), Rankings!$A$2:$BK$161, 63, FALSE),0)</f>
        <v>0</v>
      </c>
      <c r="KD158">
        <f>IFERROR(VLOOKUP(_xlfn.NUMBERVALUE(MID(CE158, SEARCH("!", CE158)+1, SEARCH("+", CE158)-SEARCH("!", CE158)-1)), Rankings!$A$2:$BK$161, 63, FALSE),0)</f>
        <v>0</v>
      </c>
      <c r="KE158">
        <f>IFERROR(VLOOKUP(_xlfn.NUMBERVALUE(MID(CF158, SEARCH("!", CF158)+1, SEARCH("+", CF158)-SEARCH("!", CF158)-1)), Rankings!$A$2:$BK$161, 63, FALSE),0)</f>
        <v>0</v>
      </c>
      <c r="KF158">
        <f>IFERROR(VLOOKUP(_xlfn.NUMBERVALUE(MID(CG158, SEARCH("!", CG158)+1, SEARCH("+", CG158)-SEARCH("!", CG158)-1)), Rankings!$A$2:$BK$161, 63, FALSE),0)</f>
        <v>0</v>
      </c>
      <c r="KG158">
        <f>IFERROR(VLOOKUP(_xlfn.NUMBERVALUE(MID(CH158, SEARCH("!", CH158)+1, SEARCH("+", CH158)-SEARCH("!", CH158)-1)), Rankings!$A$2:$BK$161, 63, FALSE),0)</f>
        <v>0</v>
      </c>
      <c r="KH158">
        <f>IFERROR(VLOOKUP(_xlfn.NUMBERVALUE(MID(CI158, SEARCH("!", CI158)+1, SEARCH("+", CI158)-SEARCH("!", CI158)-1)), Rankings!$A$2:$BK$161, 63, FALSE),0)</f>
        <v>0</v>
      </c>
      <c r="KI158">
        <f>IFERROR(VLOOKUP(_xlfn.NUMBERVALUE(MID(CJ158, SEARCH("!", CJ158)+1, SEARCH("+", CJ158)-SEARCH("!", CJ158)-1)), Rankings!$A$2:$BK$161, 63, FALSE),0)</f>
        <v>0</v>
      </c>
      <c r="KJ158">
        <f>IFERROR(VLOOKUP(_xlfn.NUMBERVALUE(MID(CK158, SEARCH("!", CK158)+1, SEARCH("+", CK158)-SEARCH("!", CK158)-1)), Rankings!$A$2:$BK$161, 63, FALSE),0)</f>
        <v>0</v>
      </c>
      <c r="KK158">
        <f>IFERROR(VLOOKUP(_xlfn.NUMBERVALUE(MID(CL158, SEARCH("!", CL158)+1, SEARCH("+", CL158)-SEARCH("!", CL158)-1)), Rankings!$A$2:$BK$161, 63, FALSE),0)</f>
        <v>0</v>
      </c>
      <c r="KL158">
        <f>IFERROR(VLOOKUP(_xlfn.NUMBERVALUE(MID(CM158, SEARCH("!", CM158)+1, SEARCH("+", CM158)-SEARCH("!", CM158)-1)), Rankings!$A$2:$BK$161, 63, FALSE),0)</f>
        <v>0</v>
      </c>
      <c r="KM158">
        <f>IFERROR(VLOOKUP(_xlfn.NUMBERVALUE(MID(CN158, SEARCH("!", CN158)+1, SEARCH("+", CN158)-SEARCH("!", CN158)-1)), Rankings!$A$2:$BK$161, 63, FALSE),0)</f>
        <v>0</v>
      </c>
      <c r="KN158">
        <f>IFERROR(VLOOKUP(_xlfn.NUMBERVALUE(MID(CO158, SEARCH("!", CO158)+1, SEARCH("+", CO158)-SEARCH("!", CO158)-1)), Rankings!$A$2:$BK$161, 63, FALSE),0)</f>
        <v>0</v>
      </c>
      <c r="KO158">
        <f>IFERROR(VLOOKUP(_xlfn.NUMBERVALUE(MID(CP158, SEARCH("!", CP158)+1, SEARCH("+", CP158)-SEARCH("!", CP158)-1)), Rankings!$A$2:$BK$161, 63, FALSE),0)</f>
        <v>0</v>
      </c>
      <c r="KP158">
        <f>IFERROR(VLOOKUP(_xlfn.NUMBERVALUE(MID(CQ158, SEARCH("!", CQ158)+1, SEARCH("+", CQ158)-SEARCH("!", CQ158)-1)), Rankings!$A$2:$BK$161, 63, FALSE),0)</f>
        <v>0</v>
      </c>
      <c r="KQ158">
        <f>IFERROR(VLOOKUP(_xlfn.NUMBERVALUE(MID(CR158, SEARCH("!", CR158)+1, SEARCH("+", CR158)-SEARCH("!", CR158)-1)), Rankings!$A$2:$BK$161, 63, FALSE),0)</f>
        <v>0</v>
      </c>
      <c r="KS158" s="4">
        <f t="shared" si="3783"/>
        <v>130</v>
      </c>
      <c r="KT158" s="4">
        <f t="shared" si="3784"/>
        <v>64</v>
      </c>
      <c r="KU158" s="4">
        <f t="shared" si="3785"/>
        <v>37</v>
      </c>
      <c r="KV158" s="4">
        <f t="shared" si="3786"/>
        <v>0</v>
      </c>
      <c r="KY158" s="4">
        <f t="shared" si="3787"/>
        <v>231</v>
      </c>
      <c r="KZ158" s="4"/>
      <c r="LB158">
        <f t="shared" si="3788"/>
        <v>16</v>
      </c>
      <c r="LC158">
        <f t="shared" si="3789"/>
        <v>37</v>
      </c>
      <c r="LD158">
        <f t="shared" si="3790"/>
        <v>11</v>
      </c>
      <c r="LE158">
        <f t="shared" si="3791"/>
        <v>11</v>
      </c>
      <c r="LF158">
        <f t="shared" si="3792"/>
        <v>26</v>
      </c>
      <c r="LG158">
        <f t="shared" si="3793"/>
        <v>31</v>
      </c>
      <c r="LH158">
        <f t="shared" si="3794"/>
        <v>41</v>
      </c>
      <c r="LI158">
        <f t="shared" si="3795"/>
        <v>23</v>
      </c>
      <c r="LJ158">
        <f t="shared" si="3796"/>
        <v>35</v>
      </c>
      <c r="LK158">
        <f t="shared" si="3797"/>
        <v>0</v>
      </c>
      <c r="LL158">
        <f t="shared" si="3798"/>
        <v>0</v>
      </c>
      <c r="LM158">
        <f t="shared" si="3799"/>
        <v>0</v>
      </c>
      <c r="LN158">
        <f t="shared" si="3800"/>
        <v>0</v>
      </c>
      <c r="LO158">
        <f t="shared" si="3801"/>
        <v>0</v>
      </c>
      <c r="LP158">
        <f t="shared" si="3802"/>
        <v>0</v>
      </c>
      <c r="LQ158">
        <f t="shared" si="3803"/>
        <v>0</v>
      </c>
      <c r="LR158">
        <f t="shared" si="3804"/>
        <v>0</v>
      </c>
      <c r="LS158">
        <f t="shared" si="3805"/>
        <v>0</v>
      </c>
      <c r="LT158">
        <f t="shared" si="3806"/>
        <v>0</v>
      </c>
      <c r="LU158">
        <f t="shared" si="3807"/>
        <v>0</v>
      </c>
      <c r="LV158">
        <f t="shared" si="3808"/>
        <v>0</v>
      </c>
      <c r="LW158">
        <f t="shared" si="3809"/>
        <v>0</v>
      </c>
      <c r="LX158">
        <f t="shared" si="3810"/>
        <v>0</v>
      </c>
      <c r="LY158">
        <f t="shared" si="3811"/>
        <v>0</v>
      </c>
      <c r="LZ158">
        <f t="shared" si="3812"/>
        <v>0</v>
      </c>
      <c r="MA158">
        <f t="shared" si="3813"/>
        <v>0</v>
      </c>
      <c r="MB158">
        <f t="shared" si="3814"/>
        <v>0</v>
      </c>
      <c r="MC158">
        <f t="shared" si="3815"/>
        <v>0</v>
      </c>
      <c r="MD158">
        <f t="shared" si="3816"/>
        <v>0</v>
      </c>
      <c r="ME158">
        <f t="shared" si="3817"/>
        <v>0</v>
      </c>
      <c r="MF158">
        <f t="shared" si="3818"/>
        <v>0</v>
      </c>
      <c r="MG158">
        <f t="shared" si="3819"/>
        <v>0</v>
      </c>
      <c r="MH158">
        <f t="shared" si="3820"/>
        <v>0</v>
      </c>
      <c r="MI158">
        <f t="shared" si="3821"/>
        <v>0</v>
      </c>
      <c r="MJ158">
        <f t="shared" si="3822"/>
        <v>0</v>
      </c>
      <c r="MK158">
        <f t="shared" si="3823"/>
        <v>0</v>
      </c>
      <c r="ML158">
        <f t="shared" si="3824"/>
        <v>0</v>
      </c>
      <c r="MM158">
        <f t="shared" si="3825"/>
        <v>0</v>
      </c>
      <c r="MN158">
        <f t="shared" si="3826"/>
        <v>0</v>
      </c>
      <c r="MO158">
        <f t="shared" si="3827"/>
        <v>0</v>
      </c>
      <c r="MP158">
        <f t="shared" si="3828"/>
        <v>0</v>
      </c>
      <c r="MQ158">
        <f t="shared" si="3829"/>
        <v>0</v>
      </c>
      <c r="MR158">
        <f t="shared" si="3830"/>
        <v>0</v>
      </c>
      <c r="MS158">
        <f t="shared" si="3831"/>
        <v>0</v>
      </c>
      <c r="MT158">
        <f t="shared" si="3832"/>
        <v>0</v>
      </c>
      <c r="MU158">
        <f t="shared" si="3833"/>
        <v>0</v>
      </c>
      <c r="MV158">
        <f t="shared" si="3834"/>
        <v>0</v>
      </c>
      <c r="MW158">
        <f t="shared" si="3835"/>
        <v>0</v>
      </c>
      <c r="MX158">
        <f t="shared" si="3836"/>
        <v>0</v>
      </c>
      <c r="MY158">
        <f t="shared" si="3837"/>
        <v>0</v>
      </c>
      <c r="MZ158">
        <f t="shared" si="3838"/>
        <v>0</v>
      </c>
      <c r="NA158">
        <f t="shared" si="3839"/>
        <v>0</v>
      </c>
      <c r="NB158">
        <f t="shared" si="3840"/>
        <v>0</v>
      </c>
      <c r="NC158">
        <f t="shared" si="3841"/>
        <v>0</v>
      </c>
      <c r="ND158">
        <f t="shared" si="3842"/>
        <v>0</v>
      </c>
      <c r="NE158">
        <f t="shared" si="3843"/>
        <v>0</v>
      </c>
      <c r="NF158">
        <f t="shared" si="3844"/>
        <v>0</v>
      </c>
      <c r="NG158">
        <f t="shared" si="3845"/>
        <v>0</v>
      </c>
      <c r="NH158">
        <f t="shared" si="3846"/>
        <v>0</v>
      </c>
      <c r="NI158">
        <f t="shared" si="3847"/>
        <v>0</v>
      </c>
      <c r="NJ158">
        <f t="shared" si="3848"/>
        <v>0</v>
      </c>
      <c r="NK158">
        <f t="shared" si="3849"/>
        <v>0</v>
      </c>
      <c r="NL158">
        <f t="shared" si="3850"/>
        <v>0</v>
      </c>
      <c r="NM158">
        <f t="shared" si="3851"/>
        <v>0</v>
      </c>
      <c r="NN158">
        <f t="shared" si="3852"/>
        <v>0</v>
      </c>
      <c r="NO158">
        <f t="shared" si="3853"/>
        <v>0</v>
      </c>
      <c r="NP158">
        <f t="shared" si="3854"/>
        <v>0</v>
      </c>
      <c r="NQ158">
        <f t="shared" si="3855"/>
        <v>0</v>
      </c>
      <c r="NR158">
        <f t="shared" si="3856"/>
        <v>0</v>
      </c>
      <c r="NS158">
        <f t="shared" si="3857"/>
        <v>0</v>
      </c>
      <c r="NT158">
        <f t="shared" si="3858"/>
        <v>0</v>
      </c>
      <c r="NU158">
        <f t="shared" si="3859"/>
        <v>0</v>
      </c>
      <c r="NV158">
        <f t="shared" si="3860"/>
        <v>0</v>
      </c>
      <c r="NW158">
        <f t="shared" si="3861"/>
        <v>0</v>
      </c>
      <c r="NX158">
        <f t="shared" si="3862"/>
        <v>0</v>
      </c>
      <c r="NY158">
        <f t="shared" si="3863"/>
        <v>0</v>
      </c>
      <c r="NZ158">
        <f t="shared" si="3864"/>
        <v>0</v>
      </c>
      <c r="OA158">
        <f t="shared" si="3865"/>
        <v>0</v>
      </c>
      <c r="OB158">
        <f t="shared" si="3866"/>
        <v>0</v>
      </c>
      <c r="OC158">
        <f t="shared" si="3867"/>
        <v>0</v>
      </c>
      <c r="OD158">
        <f t="shared" si="3868"/>
        <v>0</v>
      </c>
      <c r="OE158">
        <f t="shared" si="3869"/>
        <v>0</v>
      </c>
      <c r="OF158">
        <f t="shared" si="3870"/>
        <v>0</v>
      </c>
      <c r="OG158">
        <f t="shared" si="3871"/>
        <v>0</v>
      </c>
      <c r="OH158">
        <f t="shared" si="3872"/>
        <v>0</v>
      </c>
      <c r="OJ158" s="4">
        <f t="shared" si="3873"/>
        <v>288</v>
      </c>
      <c r="OK158" s="4">
        <f t="shared" si="3874"/>
        <v>83</v>
      </c>
      <c r="OL158" s="4">
        <f t="shared" si="3875"/>
        <v>127</v>
      </c>
      <c r="OM158" s="4">
        <f t="shared" si="3876"/>
        <v>0</v>
      </c>
      <c r="OP158" s="4">
        <f t="shared" si="3877"/>
        <v>498</v>
      </c>
      <c r="OQ158" s="4"/>
      <c r="OS158">
        <f t="shared" si="3878"/>
        <v>69</v>
      </c>
      <c r="OT158">
        <f t="shared" si="3879"/>
        <v>42</v>
      </c>
      <c r="OU158">
        <f t="shared" si="3880"/>
        <v>42</v>
      </c>
      <c r="OV158">
        <f t="shared" si="3881"/>
        <v>64</v>
      </c>
      <c r="OW158">
        <f t="shared" si="3882"/>
        <v>63</v>
      </c>
      <c r="OX158">
        <f t="shared" si="3883"/>
        <v>59</v>
      </c>
      <c r="OY158">
        <f t="shared" si="3884"/>
        <v>27</v>
      </c>
      <c r="OZ158">
        <f t="shared" si="3885"/>
        <v>56</v>
      </c>
      <c r="PA158">
        <f t="shared" si="3886"/>
        <v>76</v>
      </c>
      <c r="PB158">
        <f t="shared" si="3887"/>
        <v>0</v>
      </c>
      <c r="PC158">
        <f t="shared" si="3888"/>
        <v>0</v>
      </c>
      <c r="PD158">
        <f t="shared" si="3889"/>
        <v>0</v>
      </c>
      <c r="PE158">
        <f t="shared" si="3890"/>
        <v>0</v>
      </c>
      <c r="PF158">
        <f t="shared" si="3891"/>
        <v>0</v>
      </c>
      <c r="PG158">
        <f t="shared" si="3892"/>
        <v>0</v>
      </c>
      <c r="PH158">
        <f t="shared" si="3893"/>
        <v>0</v>
      </c>
      <c r="PI158">
        <f t="shared" si="3894"/>
        <v>0</v>
      </c>
      <c r="PJ158">
        <f t="shared" si="3895"/>
        <v>0</v>
      </c>
      <c r="PK158">
        <f t="shared" si="3896"/>
        <v>0</v>
      </c>
      <c r="PL158">
        <f t="shared" si="3897"/>
        <v>0</v>
      </c>
      <c r="PM158">
        <f t="shared" si="3898"/>
        <v>0</v>
      </c>
      <c r="PN158">
        <f t="shared" si="3899"/>
        <v>0</v>
      </c>
      <c r="PO158">
        <f t="shared" si="3900"/>
        <v>0</v>
      </c>
      <c r="PP158">
        <f t="shared" si="3901"/>
        <v>0</v>
      </c>
      <c r="PQ158">
        <f t="shared" si="3902"/>
        <v>0</v>
      </c>
      <c r="PR158">
        <f t="shared" si="3903"/>
        <v>0</v>
      </c>
      <c r="PS158">
        <f t="shared" si="3904"/>
        <v>0</v>
      </c>
      <c r="PT158">
        <f t="shared" si="3905"/>
        <v>0</v>
      </c>
      <c r="PU158">
        <f t="shared" si="3906"/>
        <v>0</v>
      </c>
      <c r="PV158">
        <f t="shared" si="3907"/>
        <v>0</v>
      </c>
      <c r="PW158">
        <f t="shared" si="3908"/>
        <v>0</v>
      </c>
      <c r="PX158">
        <f t="shared" si="3909"/>
        <v>0</v>
      </c>
      <c r="PY158">
        <f t="shared" si="3910"/>
        <v>0</v>
      </c>
      <c r="PZ158">
        <f t="shared" si="3911"/>
        <v>0</v>
      </c>
      <c r="QA158">
        <f t="shared" si="3912"/>
        <v>0</v>
      </c>
      <c r="QB158">
        <f t="shared" si="3913"/>
        <v>0</v>
      </c>
      <c r="QC158">
        <f t="shared" si="3914"/>
        <v>0</v>
      </c>
      <c r="QD158">
        <f t="shared" si="3915"/>
        <v>0</v>
      </c>
      <c r="QE158">
        <f t="shared" si="3916"/>
        <v>0</v>
      </c>
      <c r="QF158">
        <f t="shared" si="3917"/>
        <v>0</v>
      </c>
      <c r="QG158">
        <f t="shared" si="3918"/>
        <v>0</v>
      </c>
      <c r="QH158">
        <f t="shared" si="3919"/>
        <v>0</v>
      </c>
      <c r="QI158">
        <f t="shared" si="3920"/>
        <v>0</v>
      </c>
      <c r="QJ158">
        <f t="shared" si="3921"/>
        <v>0</v>
      </c>
      <c r="QK158">
        <f t="shared" si="3922"/>
        <v>0</v>
      </c>
      <c r="QL158">
        <f t="shared" si="3923"/>
        <v>0</v>
      </c>
      <c r="QM158">
        <f t="shared" si="3924"/>
        <v>0</v>
      </c>
      <c r="QN158">
        <f t="shared" si="3925"/>
        <v>0</v>
      </c>
      <c r="QO158">
        <f t="shared" si="3926"/>
        <v>0</v>
      </c>
      <c r="QP158">
        <f t="shared" si="3927"/>
        <v>0</v>
      </c>
      <c r="QQ158">
        <f t="shared" si="3928"/>
        <v>0</v>
      </c>
      <c r="QR158">
        <f t="shared" si="3929"/>
        <v>0</v>
      </c>
      <c r="QS158">
        <f t="shared" si="3930"/>
        <v>0</v>
      </c>
      <c r="QT158">
        <f t="shared" si="3931"/>
        <v>0</v>
      </c>
      <c r="QU158">
        <f t="shared" si="3932"/>
        <v>0</v>
      </c>
      <c r="QV158">
        <f t="shared" si="3933"/>
        <v>0</v>
      </c>
      <c r="QW158">
        <f t="shared" si="3934"/>
        <v>0</v>
      </c>
      <c r="QX158">
        <f t="shared" si="3935"/>
        <v>0</v>
      </c>
      <c r="QY158">
        <f t="shared" si="3936"/>
        <v>0</v>
      </c>
      <c r="QZ158">
        <f t="shared" si="3937"/>
        <v>0</v>
      </c>
      <c r="RA158">
        <f t="shared" si="3938"/>
        <v>0</v>
      </c>
      <c r="RB158">
        <f t="shared" si="3939"/>
        <v>0</v>
      </c>
      <c r="RC158">
        <f t="shared" si="3940"/>
        <v>0</v>
      </c>
      <c r="RD158">
        <f t="shared" si="3941"/>
        <v>0</v>
      </c>
      <c r="RE158">
        <f t="shared" si="3942"/>
        <v>0</v>
      </c>
      <c r="RF158">
        <f t="shared" si="3943"/>
        <v>0</v>
      </c>
      <c r="RG158">
        <f t="shared" si="3944"/>
        <v>0</v>
      </c>
      <c r="RH158">
        <f t="shared" si="3945"/>
        <v>0</v>
      </c>
      <c r="RI158">
        <f t="shared" si="3946"/>
        <v>0</v>
      </c>
      <c r="RJ158">
        <f t="shared" si="3947"/>
        <v>0</v>
      </c>
      <c r="RK158">
        <f t="shared" si="3948"/>
        <v>0</v>
      </c>
      <c r="RL158">
        <f t="shared" si="3949"/>
        <v>0</v>
      </c>
      <c r="RM158">
        <f t="shared" si="3950"/>
        <v>0</v>
      </c>
      <c r="RN158">
        <f t="shared" si="3951"/>
        <v>0</v>
      </c>
      <c r="RO158">
        <f t="shared" si="3952"/>
        <v>0</v>
      </c>
      <c r="RP158">
        <f t="shared" si="3953"/>
        <v>0</v>
      </c>
      <c r="RQ158">
        <f t="shared" si="3954"/>
        <v>0</v>
      </c>
      <c r="RR158">
        <f t="shared" si="3955"/>
        <v>0</v>
      </c>
      <c r="RS158">
        <f t="shared" si="3956"/>
        <v>0</v>
      </c>
      <c r="RT158">
        <f t="shared" si="3957"/>
        <v>0</v>
      </c>
      <c r="RU158">
        <f t="shared" si="3958"/>
        <v>0</v>
      </c>
      <c r="RV158">
        <f t="shared" si="3959"/>
        <v>0</v>
      </c>
      <c r="RW158">
        <f t="shared" si="3960"/>
        <v>0</v>
      </c>
      <c r="RX158">
        <f t="shared" si="3961"/>
        <v>0</v>
      </c>
      <c r="RY158">
        <f t="shared" si="3962"/>
        <v>0</v>
      </c>
      <c r="SA158" s="4">
        <f t="shared" si="3963"/>
        <v>18.490000000000002</v>
      </c>
      <c r="SB158" s="4">
        <f t="shared" si="3964"/>
        <v>7.63</v>
      </c>
      <c r="SC158" s="4">
        <f t="shared" si="3965"/>
        <v>5.42</v>
      </c>
      <c r="SD158" s="4">
        <f t="shared" si="3966"/>
        <v>0</v>
      </c>
      <c r="SF158" s="4">
        <f t="shared" si="3967"/>
        <v>31.54</v>
      </c>
      <c r="SI158">
        <f t="shared" si="3968"/>
        <v>2.8</v>
      </c>
      <c r="SJ158">
        <f t="shared" si="3969"/>
        <v>3.3</v>
      </c>
      <c r="SK158">
        <f t="shared" si="3970"/>
        <v>3.67</v>
      </c>
      <c r="SL158">
        <f t="shared" si="3971"/>
        <v>2.75</v>
      </c>
      <c r="SM158">
        <f t="shared" si="3972"/>
        <v>2.67</v>
      </c>
      <c r="SN158">
        <f t="shared" si="3973"/>
        <v>3.22</v>
      </c>
      <c r="SO158">
        <f t="shared" si="3974"/>
        <v>4.63</v>
      </c>
      <c r="SP158">
        <f t="shared" si="3975"/>
        <v>3</v>
      </c>
      <c r="SQ158">
        <f t="shared" si="3976"/>
        <v>5.5</v>
      </c>
      <c r="SR158" t="str">
        <f t="shared" si="3977"/>
        <v>0</v>
      </c>
      <c r="SS158" t="str">
        <f t="shared" si="3978"/>
        <v>0</v>
      </c>
      <c r="ST158" t="str">
        <f t="shared" si="3979"/>
        <v>0</v>
      </c>
      <c r="SU158" t="str">
        <f t="shared" si="3980"/>
        <v>0</v>
      </c>
      <c r="SV158" t="str">
        <f t="shared" si="3981"/>
        <v>0</v>
      </c>
      <c r="SW158" t="str">
        <f t="shared" si="3982"/>
        <v>0</v>
      </c>
      <c r="SX158" t="str">
        <f t="shared" si="3983"/>
        <v>0</v>
      </c>
      <c r="SY158" t="str">
        <f t="shared" si="3984"/>
        <v>0</v>
      </c>
      <c r="SZ158" t="str">
        <f t="shared" si="3985"/>
        <v>0</v>
      </c>
      <c r="TA158" t="str">
        <f t="shared" si="3986"/>
        <v>0</v>
      </c>
      <c r="TB158" t="str">
        <f t="shared" si="3987"/>
        <v>0</v>
      </c>
      <c r="TC158" t="str">
        <f t="shared" si="3988"/>
        <v>0</v>
      </c>
      <c r="TD158" t="str">
        <f t="shared" si="3989"/>
        <v>0</v>
      </c>
      <c r="TE158" t="str">
        <f t="shared" si="3990"/>
        <v>0</v>
      </c>
      <c r="TF158" t="str">
        <f t="shared" si="3991"/>
        <v>0</v>
      </c>
      <c r="TG158" t="str">
        <f t="shared" si="3992"/>
        <v>0</v>
      </c>
      <c r="TH158" t="str">
        <f t="shared" si="3993"/>
        <v>0</v>
      </c>
      <c r="TI158" t="str">
        <f t="shared" si="3994"/>
        <v>0</v>
      </c>
      <c r="TJ158" t="str">
        <f t="shared" si="3995"/>
        <v>0</v>
      </c>
      <c r="TK158" t="str">
        <f t="shared" si="3996"/>
        <v>0</v>
      </c>
      <c r="TL158" t="str">
        <f t="shared" si="3997"/>
        <v>0</v>
      </c>
      <c r="TM158" t="str">
        <f t="shared" si="3998"/>
        <v>0</v>
      </c>
      <c r="TN158" t="str">
        <f t="shared" si="3999"/>
        <v>0</v>
      </c>
      <c r="TO158" t="str">
        <f t="shared" si="4000"/>
        <v>0</v>
      </c>
      <c r="TP158" t="str">
        <f t="shared" si="4001"/>
        <v>0</v>
      </c>
      <c r="TQ158" t="str">
        <f t="shared" si="4002"/>
        <v>0</v>
      </c>
      <c r="TR158" t="str">
        <f t="shared" si="4003"/>
        <v>0</v>
      </c>
      <c r="TS158" t="str">
        <f t="shared" si="4004"/>
        <v>0</v>
      </c>
      <c r="TT158" t="str">
        <f t="shared" si="4005"/>
        <v>0</v>
      </c>
      <c r="TU158" t="str">
        <f t="shared" si="4006"/>
        <v>0</v>
      </c>
      <c r="TV158" t="str">
        <f t="shared" si="4007"/>
        <v>0</v>
      </c>
      <c r="TW158" t="str">
        <f t="shared" si="4008"/>
        <v>0</v>
      </c>
      <c r="TX158" t="str">
        <f t="shared" si="4009"/>
        <v>0</v>
      </c>
      <c r="TY158" t="str">
        <f t="shared" si="4010"/>
        <v>0</v>
      </c>
      <c r="TZ158" t="str">
        <f t="shared" si="4011"/>
        <v>0</v>
      </c>
      <c r="UA158" t="str">
        <f t="shared" si="4012"/>
        <v>0</v>
      </c>
      <c r="UB158" t="str">
        <f t="shared" si="4013"/>
        <v>0</v>
      </c>
      <c r="UC158" t="str">
        <f t="shared" si="4014"/>
        <v>0</v>
      </c>
      <c r="UD158" t="str">
        <f t="shared" si="4015"/>
        <v>0</v>
      </c>
      <c r="UE158" t="str">
        <f t="shared" si="4016"/>
        <v>0</v>
      </c>
      <c r="UF158" t="str">
        <f t="shared" si="4017"/>
        <v>0</v>
      </c>
      <c r="UG158" t="str">
        <f t="shared" si="4018"/>
        <v>0</v>
      </c>
      <c r="UH158" t="str">
        <f t="shared" si="4019"/>
        <v>0</v>
      </c>
      <c r="UI158" t="str">
        <f t="shared" si="4020"/>
        <v>0</v>
      </c>
      <c r="UJ158" t="str">
        <f t="shared" si="4021"/>
        <v>0</v>
      </c>
      <c r="UK158" t="str">
        <f t="shared" si="4022"/>
        <v>0</v>
      </c>
      <c r="UL158" t="str">
        <f t="shared" si="4023"/>
        <v>0</v>
      </c>
      <c r="UM158" t="str">
        <f t="shared" si="4024"/>
        <v>0</v>
      </c>
      <c r="UN158" t="str">
        <f t="shared" si="4025"/>
        <v>0</v>
      </c>
      <c r="UO158" t="str">
        <f t="shared" si="4026"/>
        <v>0</v>
      </c>
      <c r="UP158" t="str">
        <f t="shared" si="4027"/>
        <v>0</v>
      </c>
      <c r="UQ158" t="str">
        <f t="shared" si="4028"/>
        <v>0</v>
      </c>
      <c r="UR158" t="str">
        <f t="shared" si="4029"/>
        <v>0</v>
      </c>
      <c r="US158" t="str">
        <f t="shared" si="4030"/>
        <v>0</v>
      </c>
      <c r="UT158" t="str">
        <f t="shared" si="4031"/>
        <v>0</v>
      </c>
      <c r="UU158" t="str">
        <f t="shared" si="4032"/>
        <v>0</v>
      </c>
      <c r="UV158" t="str">
        <f t="shared" si="4033"/>
        <v>0</v>
      </c>
      <c r="UW158" t="str">
        <f t="shared" si="4034"/>
        <v>0</v>
      </c>
      <c r="UX158" t="str">
        <f t="shared" si="4035"/>
        <v>0</v>
      </c>
      <c r="UY158" t="str">
        <f t="shared" si="4036"/>
        <v>0</v>
      </c>
      <c r="UZ158" t="str">
        <f t="shared" si="4037"/>
        <v>0</v>
      </c>
      <c r="VA158" t="str">
        <f t="shared" si="4038"/>
        <v>0</v>
      </c>
      <c r="VB158" t="str">
        <f t="shared" si="4039"/>
        <v>0</v>
      </c>
      <c r="VC158" t="str">
        <f t="shared" si="4040"/>
        <v>0</v>
      </c>
      <c r="VD158" t="str">
        <f t="shared" si="4041"/>
        <v>0</v>
      </c>
      <c r="VE158" t="str">
        <f t="shared" si="4042"/>
        <v>0</v>
      </c>
      <c r="VF158" t="str">
        <f t="shared" si="4043"/>
        <v>0</v>
      </c>
      <c r="VG158" t="str">
        <f t="shared" si="4044"/>
        <v>0</v>
      </c>
      <c r="VH158" t="str">
        <f t="shared" si="4045"/>
        <v>0</v>
      </c>
      <c r="VI158" t="str">
        <f t="shared" si="4046"/>
        <v>0</v>
      </c>
      <c r="VJ158" t="str">
        <f t="shared" si="4047"/>
        <v>0</v>
      </c>
      <c r="VK158" t="str">
        <f t="shared" si="4048"/>
        <v>0</v>
      </c>
      <c r="VL158" t="str">
        <f t="shared" si="4049"/>
        <v>0</v>
      </c>
      <c r="VM158" t="str">
        <f t="shared" si="4050"/>
        <v>0</v>
      </c>
      <c r="VN158" t="str">
        <f t="shared" si="4051"/>
        <v>0</v>
      </c>
      <c r="VO158" t="str">
        <f t="shared" si="4052"/>
        <v>0</v>
      </c>
      <c r="VQ158" s="4">
        <f t="shared" si="4053"/>
        <v>-50.19</v>
      </c>
      <c r="VR158" s="4">
        <f t="shared" si="4054"/>
        <v>-19.88</v>
      </c>
      <c r="VS158" s="4">
        <f t="shared" si="4055"/>
        <v>-22.68</v>
      </c>
      <c r="VT158" s="4">
        <f t="shared" si="4056"/>
        <v>0</v>
      </c>
      <c r="VV158" s="4">
        <f t="shared" si="4057"/>
        <v>-92.75</v>
      </c>
      <c r="VY158">
        <f t="shared" si="4058"/>
        <v>-11.63</v>
      </c>
      <c r="VZ158">
        <f t="shared" si="4059"/>
        <v>-10.26</v>
      </c>
      <c r="WA158">
        <f t="shared" si="4060"/>
        <v>-4.76</v>
      </c>
      <c r="WB158">
        <f t="shared" si="4061"/>
        <v>-16.03</v>
      </c>
      <c r="WC158">
        <f t="shared" si="4062"/>
        <v>-6.65</v>
      </c>
      <c r="WD158">
        <f t="shared" si="4063"/>
        <v>-12.94</v>
      </c>
      <c r="WE158">
        <f t="shared" si="4064"/>
        <v>-4.62</v>
      </c>
      <c r="WF158">
        <f t="shared" si="4065"/>
        <v>-15.26</v>
      </c>
      <c r="WG158">
        <f t="shared" si="4066"/>
        <v>-10.6</v>
      </c>
      <c r="WH158">
        <f t="shared" si="4067"/>
        <v>0</v>
      </c>
      <c r="WI158">
        <f t="shared" si="4068"/>
        <v>0</v>
      </c>
      <c r="WJ158">
        <f t="shared" si="4069"/>
        <v>0</v>
      </c>
      <c r="WK158">
        <f t="shared" si="4070"/>
        <v>0</v>
      </c>
      <c r="WL158">
        <f t="shared" si="4071"/>
        <v>0</v>
      </c>
      <c r="WM158">
        <f t="shared" si="4072"/>
        <v>0</v>
      </c>
      <c r="WN158">
        <f t="shared" si="4073"/>
        <v>0</v>
      </c>
      <c r="WO158">
        <f t="shared" si="4074"/>
        <v>0</v>
      </c>
      <c r="WP158">
        <f t="shared" si="4075"/>
        <v>0</v>
      </c>
      <c r="WQ158">
        <f t="shared" si="4076"/>
        <v>0</v>
      </c>
      <c r="WR158">
        <f t="shared" si="4077"/>
        <v>0</v>
      </c>
      <c r="WS158">
        <f t="shared" si="4078"/>
        <v>0</v>
      </c>
      <c r="WT158">
        <f t="shared" si="4079"/>
        <v>0</v>
      </c>
      <c r="WU158">
        <f t="shared" si="4080"/>
        <v>0</v>
      </c>
      <c r="WV158">
        <f t="shared" si="4081"/>
        <v>0</v>
      </c>
      <c r="WW158">
        <f t="shared" si="4082"/>
        <v>0</v>
      </c>
      <c r="WX158">
        <f t="shared" si="4083"/>
        <v>0</v>
      </c>
      <c r="WY158">
        <f t="shared" si="4084"/>
        <v>0</v>
      </c>
      <c r="WZ158">
        <f t="shared" si="4085"/>
        <v>0</v>
      </c>
      <c r="XA158">
        <f t="shared" si="4086"/>
        <v>0</v>
      </c>
      <c r="XB158">
        <f t="shared" si="4087"/>
        <v>0</v>
      </c>
      <c r="XC158">
        <f t="shared" si="4088"/>
        <v>0</v>
      </c>
      <c r="XD158">
        <f t="shared" si="4089"/>
        <v>0</v>
      </c>
      <c r="XE158">
        <f t="shared" si="4090"/>
        <v>0</v>
      </c>
      <c r="XF158">
        <f t="shared" si="4091"/>
        <v>0</v>
      </c>
      <c r="XG158">
        <f t="shared" si="4092"/>
        <v>0</v>
      </c>
      <c r="XH158">
        <f t="shared" si="4093"/>
        <v>0</v>
      </c>
      <c r="XI158">
        <f t="shared" si="4094"/>
        <v>0</v>
      </c>
      <c r="XJ158">
        <f t="shared" si="4095"/>
        <v>0</v>
      </c>
      <c r="XK158">
        <f t="shared" si="4096"/>
        <v>0</v>
      </c>
      <c r="XL158">
        <f t="shared" si="4097"/>
        <v>0</v>
      </c>
      <c r="XM158">
        <f t="shared" si="4098"/>
        <v>0</v>
      </c>
      <c r="XN158">
        <f t="shared" si="4099"/>
        <v>0</v>
      </c>
      <c r="XO158">
        <f t="shared" si="4100"/>
        <v>0</v>
      </c>
      <c r="XP158">
        <f t="shared" si="4101"/>
        <v>0</v>
      </c>
      <c r="XQ158">
        <f t="shared" si="4102"/>
        <v>0</v>
      </c>
      <c r="XR158">
        <f t="shared" si="4103"/>
        <v>0</v>
      </c>
      <c r="XS158">
        <f t="shared" si="4104"/>
        <v>0</v>
      </c>
      <c r="XT158">
        <f t="shared" si="4105"/>
        <v>0</v>
      </c>
      <c r="XU158">
        <f t="shared" si="4106"/>
        <v>0</v>
      </c>
      <c r="XV158">
        <f t="shared" si="4107"/>
        <v>0</v>
      </c>
      <c r="XW158">
        <f t="shared" si="4108"/>
        <v>0</v>
      </c>
      <c r="XX158">
        <f t="shared" si="4109"/>
        <v>0</v>
      </c>
      <c r="XY158">
        <f t="shared" si="4110"/>
        <v>0</v>
      </c>
      <c r="XZ158">
        <f t="shared" si="4111"/>
        <v>0</v>
      </c>
      <c r="YA158">
        <f t="shared" si="4112"/>
        <v>0</v>
      </c>
      <c r="YB158">
        <f t="shared" si="4113"/>
        <v>0</v>
      </c>
      <c r="YC158">
        <f t="shared" si="4114"/>
        <v>0</v>
      </c>
      <c r="YD158">
        <f t="shared" si="4115"/>
        <v>0</v>
      </c>
      <c r="YE158">
        <f t="shared" si="4116"/>
        <v>0</v>
      </c>
      <c r="YF158">
        <f t="shared" si="4117"/>
        <v>0</v>
      </c>
      <c r="YG158">
        <f t="shared" si="4118"/>
        <v>0</v>
      </c>
      <c r="YH158">
        <f t="shared" si="4119"/>
        <v>0</v>
      </c>
      <c r="YI158">
        <f t="shared" si="4120"/>
        <v>0</v>
      </c>
      <c r="YJ158">
        <f t="shared" si="4121"/>
        <v>0</v>
      </c>
      <c r="YK158">
        <f t="shared" si="4122"/>
        <v>0</v>
      </c>
      <c r="YL158">
        <f t="shared" si="4123"/>
        <v>0</v>
      </c>
      <c r="YM158">
        <f t="shared" si="4124"/>
        <v>0</v>
      </c>
      <c r="YN158">
        <f t="shared" si="4125"/>
        <v>0</v>
      </c>
      <c r="YO158">
        <f t="shared" si="4126"/>
        <v>0</v>
      </c>
      <c r="YP158">
        <f t="shared" si="4127"/>
        <v>0</v>
      </c>
      <c r="YQ158">
        <f t="shared" si="4128"/>
        <v>0</v>
      </c>
      <c r="YR158">
        <f t="shared" si="4129"/>
        <v>0</v>
      </c>
      <c r="YS158">
        <f t="shared" si="4130"/>
        <v>0</v>
      </c>
      <c r="YT158">
        <f t="shared" si="4131"/>
        <v>0</v>
      </c>
      <c r="YU158">
        <f t="shared" si="4132"/>
        <v>0</v>
      </c>
      <c r="YV158">
        <f t="shared" si="4133"/>
        <v>0</v>
      </c>
      <c r="YW158">
        <f t="shared" si="4134"/>
        <v>0</v>
      </c>
      <c r="YX158">
        <f t="shared" si="4135"/>
        <v>0</v>
      </c>
      <c r="YY158">
        <f t="shared" si="4136"/>
        <v>0</v>
      </c>
      <c r="YZ158">
        <f t="shared" si="4137"/>
        <v>0</v>
      </c>
      <c r="ZA158">
        <f t="shared" si="4138"/>
        <v>0</v>
      </c>
      <c r="ZB158">
        <f t="shared" si="4139"/>
        <v>0</v>
      </c>
      <c r="ZC158">
        <f t="shared" si="4140"/>
        <v>0</v>
      </c>
      <c r="ZD158">
        <f t="shared" si="4141"/>
        <v>0</v>
      </c>
      <c r="ZE158">
        <f t="shared" si="4142"/>
        <v>0</v>
      </c>
      <c r="ZG158" s="4">
        <f t="shared" si="4143"/>
        <v>157</v>
      </c>
      <c r="ZH158" s="4">
        <f t="shared" si="4144"/>
        <v>41</v>
      </c>
      <c r="ZI158" s="4">
        <f t="shared" si="4145"/>
        <v>65</v>
      </c>
      <c r="ZJ158" s="4">
        <f t="shared" si="4146"/>
        <v>0</v>
      </c>
      <c r="ZL158" s="4">
        <f t="shared" si="4147"/>
        <v>263</v>
      </c>
      <c r="ZO158">
        <f t="shared" si="4148"/>
        <v>37</v>
      </c>
      <c r="ZP158">
        <f t="shared" si="4149"/>
        <v>48</v>
      </c>
      <c r="ZQ158">
        <f t="shared" si="4150"/>
        <v>15</v>
      </c>
      <c r="ZR158">
        <f t="shared" si="4151"/>
        <v>39</v>
      </c>
      <c r="ZS158">
        <f t="shared" si="4152"/>
        <v>26</v>
      </c>
      <c r="ZT158">
        <f t="shared" si="4153"/>
        <v>38</v>
      </c>
      <c r="ZU158">
        <f t="shared" si="4154"/>
        <v>15</v>
      </c>
      <c r="ZV158">
        <f t="shared" si="4155"/>
        <v>26</v>
      </c>
      <c r="ZW158">
        <f t="shared" si="4156"/>
        <v>19</v>
      </c>
      <c r="ZX158">
        <f t="shared" si="4157"/>
        <v>0</v>
      </c>
      <c r="ZY158">
        <f t="shared" si="4158"/>
        <v>0</v>
      </c>
      <c r="ZZ158">
        <f t="shared" si="4159"/>
        <v>0</v>
      </c>
      <c r="AAA158">
        <f t="shared" si="4160"/>
        <v>0</v>
      </c>
      <c r="AAB158">
        <f t="shared" si="4161"/>
        <v>0</v>
      </c>
      <c r="AAC158">
        <f t="shared" si="4162"/>
        <v>0</v>
      </c>
      <c r="AAD158">
        <f t="shared" si="4163"/>
        <v>0</v>
      </c>
      <c r="AAE158">
        <f t="shared" si="4164"/>
        <v>0</v>
      </c>
      <c r="AAF158">
        <f t="shared" si="4165"/>
        <v>0</v>
      </c>
      <c r="AAG158">
        <f t="shared" si="4166"/>
        <v>0</v>
      </c>
      <c r="AAH158">
        <f t="shared" si="4167"/>
        <v>0</v>
      </c>
      <c r="AAI158">
        <f t="shared" si="4168"/>
        <v>0</v>
      </c>
      <c r="AAJ158">
        <f t="shared" si="4169"/>
        <v>0</v>
      </c>
      <c r="AAK158">
        <f t="shared" si="4170"/>
        <v>0</v>
      </c>
      <c r="AAL158">
        <f t="shared" si="4171"/>
        <v>0</v>
      </c>
      <c r="AAM158">
        <f t="shared" si="4172"/>
        <v>0</v>
      </c>
      <c r="AAN158">
        <f t="shared" si="4173"/>
        <v>0</v>
      </c>
      <c r="AAO158">
        <f t="shared" si="4174"/>
        <v>0</v>
      </c>
      <c r="AAP158">
        <f t="shared" si="4175"/>
        <v>0</v>
      </c>
      <c r="AAQ158">
        <f t="shared" si="4176"/>
        <v>0</v>
      </c>
      <c r="AAR158">
        <f t="shared" si="4177"/>
        <v>0</v>
      </c>
      <c r="AAS158">
        <f t="shared" si="4178"/>
        <v>0</v>
      </c>
      <c r="AAT158">
        <f t="shared" si="4179"/>
        <v>0</v>
      </c>
      <c r="AAU158">
        <f t="shared" si="4180"/>
        <v>0</v>
      </c>
      <c r="AAV158">
        <f t="shared" si="4181"/>
        <v>0</v>
      </c>
      <c r="AAW158">
        <f t="shared" si="4182"/>
        <v>0</v>
      </c>
      <c r="AAX158">
        <f t="shared" si="4183"/>
        <v>0</v>
      </c>
      <c r="AAY158">
        <f t="shared" si="4184"/>
        <v>0</v>
      </c>
      <c r="AAZ158">
        <f t="shared" si="4185"/>
        <v>0</v>
      </c>
      <c r="ABA158">
        <f t="shared" si="4186"/>
        <v>0</v>
      </c>
      <c r="ABB158">
        <f t="shared" si="4187"/>
        <v>0</v>
      </c>
      <c r="ABC158">
        <f t="shared" si="4188"/>
        <v>0</v>
      </c>
      <c r="ABD158">
        <f t="shared" si="4189"/>
        <v>0</v>
      </c>
      <c r="ABE158">
        <f t="shared" si="4190"/>
        <v>0</v>
      </c>
      <c r="ABF158">
        <f t="shared" si="4191"/>
        <v>0</v>
      </c>
      <c r="ABG158">
        <f t="shared" si="4192"/>
        <v>0</v>
      </c>
      <c r="ABH158">
        <f t="shared" si="4193"/>
        <v>0</v>
      </c>
      <c r="ABI158">
        <f t="shared" si="4194"/>
        <v>0</v>
      </c>
      <c r="ABJ158">
        <f t="shared" si="4195"/>
        <v>0</v>
      </c>
      <c r="ABK158">
        <f t="shared" si="4196"/>
        <v>0</v>
      </c>
      <c r="ABL158">
        <f t="shared" si="4197"/>
        <v>0</v>
      </c>
      <c r="ABM158">
        <f t="shared" si="4198"/>
        <v>0</v>
      </c>
      <c r="ABN158">
        <f t="shared" si="4199"/>
        <v>0</v>
      </c>
      <c r="ABO158">
        <f t="shared" si="4200"/>
        <v>0</v>
      </c>
      <c r="ABP158">
        <f t="shared" si="4201"/>
        <v>0</v>
      </c>
      <c r="ABQ158">
        <f t="shared" si="4202"/>
        <v>0</v>
      </c>
      <c r="ABR158">
        <f t="shared" si="4203"/>
        <v>0</v>
      </c>
      <c r="ABS158">
        <f t="shared" si="4204"/>
        <v>0</v>
      </c>
      <c r="ABT158">
        <f t="shared" si="4205"/>
        <v>0</v>
      </c>
      <c r="ABU158">
        <f t="shared" si="4206"/>
        <v>0</v>
      </c>
      <c r="ABV158">
        <f t="shared" si="4207"/>
        <v>0</v>
      </c>
      <c r="ABW158">
        <f t="shared" si="4208"/>
        <v>0</v>
      </c>
      <c r="ABX158">
        <f t="shared" si="4209"/>
        <v>0</v>
      </c>
      <c r="ABY158">
        <f t="shared" si="4210"/>
        <v>0</v>
      </c>
      <c r="ABZ158">
        <f t="shared" si="4211"/>
        <v>0</v>
      </c>
      <c r="ACA158">
        <f t="shared" si="4212"/>
        <v>0</v>
      </c>
      <c r="ACB158">
        <f t="shared" si="4213"/>
        <v>0</v>
      </c>
      <c r="ACC158">
        <f t="shared" si="4214"/>
        <v>0</v>
      </c>
      <c r="ACD158">
        <f t="shared" si="4215"/>
        <v>0</v>
      </c>
      <c r="ACE158">
        <f t="shared" si="4216"/>
        <v>0</v>
      </c>
      <c r="ACF158">
        <f t="shared" si="4217"/>
        <v>0</v>
      </c>
      <c r="ACG158">
        <f t="shared" si="4218"/>
        <v>0</v>
      </c>
      <c r="ACH158">
        <f t="shared" si="4219"/>
        <v>0</v>
      </c>
      <c r="ACI158">
        <f t="shared" si="4220"/>
        <v>0</v>
      </c>
      <c r="ACJ158">
        <f t="shared" si="4221"/>
        <v>0</v>
      </c>
      <c r="ACK158">
        <f t="shared" si="4222"/>
        <v>0</v>
      </c>
      <c r="ACL158">
        <f t="shared" si="4223"/>
        <v>0</v>
      </c>
      <c r="ACM158">
        <f t="shared" si="4224"/>
        <v>0</v>
      </c>
      <c r="ACN158">
        <f t="shared" si="4225"/>
        <v>0</v>
      </c>
      <c r="ACO158">
        <f t="shared" si="4226"/>
        <v>0</v>
      </c>
      <c r="ACP158">
        <f t="shared" si="4227"/>
        <v>0</v>
      </c>
      <c r="ACQ158">
        <f t="shared" si="4228"/>
        <v>0</v>
      </c>
      <c r="ACR158">
        <f t="shared" si="4229"/>
        <v>0</v>
      </c>
      <c r="ACS158">
        <f t="shared" si="4230"/>
        <v>0</v>
      </c>
      <c r="ACT158">
        <f t="shared" si="4231"/>
        <v>0</v>
      </c>
      <c r="ACU158">
        <f t="shared" si="4232"/>
        <v>0</v>
      </c>
      <c r="ACW158" s="4">
        <f t="shared" si="4233"/>
        <v>90.800000000000011</v>
      </c>
      <c r="ACX158" s="4">
        <f t="shared" si="4234"/>
        <v>81.5</v>
      </c>
      <c r="ACY158" s="4">
        <f t="shared" si="4235"/>
        <v>26.7</v>
      </c>
      <c r="ACZ158" s="4">
        <f t="shared" si="4236"/>
        <v>0</v>
      </c>
      <c r="ADA158" s="88">
        <f t="shared" si="4237"/>
        <v>6.383572667401852</v>
      </c>
      <c r="ADB158" s="4">
        <f t="shared" si="4238"/>
        <v>199</v>
      </c>
      <c r="ADC158" s="5">
        <f t="shared" si="4239"/>
        <v>4.2614551505325036</v>
      </c>
      <c r="ADD158" s="5">
        <f t="shared" si="4240"/>
        <v>3.6537651812890219</v>
      </c>
      <c r="ADE158">
        <f t="shared" si="4241"/>
        <v>6.3</v>
      </c>
      <c r="ADF158">
        <f t="shared" si="4242"/>
        <v>38.700000000000003</v>
      </c>
      <c r="ADG158">
        <f t="shared" si="4243"/>
        <v>6.2</v>
      </c>
      <c r="ADH158">
        <f t="shared" si="4244"/>
        <v>8.8000000000000007</v>
      </c>
      <c r="ADI158">
        <f t="shared" si="4245"/>
        <v>17.899999999999999</v>
      </c>
      <c r="ADJ158">
        <f t="shared" si="4246"/>
        <v>18.600000000000001</v>
      </c>
      <c r="ADK158">
        <f t="shared" si="4247"/>
        <v>71.2</v>
      </c>
      <c r="ADL158">
        <f t="shared" si="4248"/>
        <v>10.3</v>
      </c>
      <c r="ADM158">
        <f t="shared" si="4249"/>
        <v>21</v>
      </c>
      <c r="ADN158">
        <f t="shared" si="4250"/>
        <v>0</v>
      </c>
      <c r="ADO158">
        <f t="shared" si="4251"/>
        <v>0</v>
      </c>
      <c r="ADP158">
        <f t="shared" si="4252"/>
        <v>0</v>
      </c>
      <c r="ADQ158">
        <f t="shared" si="4253"/>
        <v>0</v>
      </c>
      <c r="ADR158">
        <f t="shared" si="4254"/>
        <v>0</v>
      </c>
      <c r="ADS158">
        <f t="shared" si="4255"/>
        <v>0</v>
      </c>
      <c r="ADT158">
        <f t="shared" si="4256"/>
        <v>0</v>
      </c>
      <c r="ADU158">
        <f t="shared" si="4257"/>
        <v>0</v>
      </c>
      <c r="ADV158">
        <f t="shared" si="4258"/>
        <v>0</v>
      </c>
      <c r="ADW158">
        <f t="shared" si="4259"/>
        <v>0</v>
      </c>
      <c r="ADX158">
        <f t="shared" si="4260"/>
        <v>0</v>
      </c>
      <c r="ADY158">
        <f t="shared" si="4261"/>
        <v>0</v>
      </c>
      <c r="ADZ158">
        <f t="shared" si="4262"/>
        <v>0</v>
      </c>
      <c r="AEA158">
        <f t="shared" si="4263"/>
        <v>0</v>
      </c>
      <c r="AEB158">
        <f t="shared" si="4264"/>
        <v>0</v>
      </c>
      <c r="AEC158">
        <f t="shared" si="4265"/>
        <v>0</v>
      </c>
      <c r="AED158">
        <f t="shared" si="4266"/>
        <v>0</v>
      </c>
      <c r="AEE158">
        <f t="shared" si="4267"/>
        <v>0</v>
      </c>
      <c r="AEF158">
        <f t="shared" si="4268"/>
        <v>0</v>
      </c>
      <c r="AEG158">
        <f t="shared" si="4269"/>
        <v>0</v>
      </c>
      <c r="AEH158">
        <f t="shared" si="4270"/>
        <v>0</v>
      </c>
      <c r="AEI158">
        <f t="shared" si="4271"/>
        <v>0</v>
      </c>
      <c r="AEJ158">
        <f t="shared" si="4272"/>
        <v>0</v>
      </c>
      <c r="AEK158">
        <f t="shared" si="4273"/>
        <v>0</v>
      </c>
      <c r="AEL158">
        <f t="shared" si="4274"/>
        <v>0</v>
      </c>
      <c r="AEM158">
        <f t="shared" si="4275"/>
        <v>0</v>
      </c>
      <c r="AEN158">
        <f t="shared" si="4276"/>
        <v>0</v>
      </c>
      <c r="AEO158">
        <f t="shared" si="4277"/>
        <v>0</v>
      </c>
      <c r="AEP158">
        <f t="shared" si="4278"/>
        <v>0</v>
      </c>
      <c r="AEQ158">
        <f t="shared" si="4279"/>
        <v>0</v>
      </c>
      <c r="AER158">
        <f t="shared" si="4280"/>
        <v>0</v>
      </c>
      <c r="AES158">
        <f t="shared" si="4281"/>
        <v>0</v>
      </c>
      <c r="AET158">
        <f t="shared" si="4282"/>
        <v>0</v>
      </c>
      <c r="AEU158">
        <f t="shared" si="4283"/>
        <v>0</v>
      </c>
      <c r="AEV158">
        <f t="shared" si="4284"/>
        <v>0</v>
      </c>
      <c r="AEW158">
        <f t="shared" si="4285"/>
        <v>0</v>
      </c>
      <c r="AEX158">
        <f t="shared" si="4286"/>
        <v>0</v>
      </c>
      <c r="AEY158">
        <f t="shared" si="4287"/>
        <v>0</v>
      </c>
      <c r="AEZ158">
        <f t="shared" si="4288"/>
        <v>0</v>
      </c>
      <c r="AFA158">
        <f t="shared" si="4289"/>
        <v>0</v>
      </c>
      <c r="AFB158">
        <f t="shared" si="4290"/>
        <v>0</v>
      </c>
      <c r="AFC158">
        <f t="shared" si="4291"/>
        <v>0</v>
      </c>
      <c r="AFD158">
        <f t="shared" si="4292"/>
        <v>0</v>
      </c>
      <c r="AFE158">
        <f t="shared" si="4293"/>
        <v>0</v>
      </c>
      <c r="AFF158">
        <f t="shared" si="4294"/>
        <v>0</v>
      </c>
      <c r="AFG158">
        <f t="shared" si="4295"/>
        <v>0</v>
      </c>
      <c r="AFH158">
        <f t="shared" si="4296"/>
        <v>0</v>
      </c>
      <c r="AFI158">
        <f t="shared" si="4297"/>
        <v>0</v>
      </c>
      <c r="AFJ158">
        <f t="shared" si="4298"/>
        <v>0</v>
      </c>
      <c r="AFK158">
        <f t="shared" si="4299"/>
        <v>0</v>
      </c>
      <c r="AFL158">
        <f t="shared" si="4300"/>
        <v>0</v>
      </c>
      <c r="AFM158">
        <f t="shared" si="4301"/>
        <v>0</v>
      </c>
      <c r="AFN158">
        <f t="shared" si="4302"/>
        <v>0</v>
      </c>
      <c r="AFO158">
        <f t="shared" si="4303"/>
        <v>0</v>
      </c>
      <c r="AFP158">
        <f t="shared" si="4304"/>
        <v>0</v>
      </c>
      <c r="AFQ158">
        <f t="shared" si="4305"/>
        <v>0</v>
      </c>
      <c r="AFR158">
        <f t="shared" si="4306"/>
        <v>0</v>
      </c>
      <c r="AFS158">
        <f t="shared" si="4307"/>
        <v>0</v>
      </c>
      <c r="AFT158">
        <f t="shared" si="4308"/>
        <v>0</v>
      </c>
      <c r="AFU158">
        <f t="shared" si="4309"/>
        <v>0</v>
      </c>
      <c r="AFV158">
        <f t="shared" si="4310"/>
        <v>0</v>
      </c>
      <c r="AFW158">
        <f t="shared" si="4311"/>
        <v>0</v>
      </c>
      <c r="AFX158">
        <f t="shared" si="4312"/>
        <v>0</v>
      </c>
      <c r="AFY158">
        <f t="shared" si="4313"/>
        <v>0</v>
      </c>
      <c r="AFZ158">
        <f t="shared" si="4314"/>
        <v>0</v>
      </c>
      <c r="AGA158">
        <f t="shared" si="4315"/>
        <v>0</v>
      </c>
      <c r="AGB158">
        <f t="shared" si="4316"/>
        <v>0</v>
      </c>
      <c r="AGC158">
        <f t="shared" si="4317"/>
        <v>0</v>
      </c>
      <c r="AGD158">
        <f t="shared" si="4318"/>
        <v>0</v>
      </c>
      <c r="AGE158">
        <f t="shared" si="4319"/>
        <v>0</v>
      </c>
      <c r="AGF158">
        <f t="shared" si="4320"/>
        <v>0</v>
      </c>
      <c r="AGG158">
        <f t="shared" si="4321"/>
        <v>0</v>
      </c>
      <c r="AGH158">
        <f t="shared" si="4322"/>
        <v>0</v>
      </c>
      <c r="AGI158">
        <f t="shared" si="4323"/>
        <v>0</v>
      </c>
      <c r="AGJ158">
        <f t="shared" si="4324"/>
        <v>0</v>
      </c>
      <c r="AGK158">
        <f t="shared" si="4325"/>
        <v>0</v>
      </c>
      <c r="AGM158" s="88">
        <f t="shared" si="4326"/>
        <v>66</v>
      </c>
      <c r="AGN158" s="88">
        <v>66</v>
      </c>
      <c r="AGO158">
        <v>5</v>
      </c>
      <c r="AGP158">
        <f t="shared" si="4327"/>
        <v>5</v>
      </c>
      <c r="AGQ158">
        <f t="shared" si="4328"/>
        <v>5</v>
      </c>
      <c r="AGR158">
        <f t="shared" si="4329"/>
        <v>5</v>
      </c>
      <c r="AGS158">
        <f t="shared" si="4330"/>
        <v>10</v>
      </c>
      <c r="AGT158">
        <f t="shared" si="4331"/>
        <v>7</v>
      </c>
      <c r="AGU158">
        <f t="shared" si="4332"/>
        <v>5</v>
      </c>
      <c r="AGV158">
        <f t="shared" si="4333"/>
        <v>4</v>
      </c>
      <c r="AGW158">
        <f t="shared" si="4334"/>
        <v>9</v>
      </c>
      <c r="AGX158">
        <f t="shared" si="4335"/>
        <v>5</v>
      </c>
      <c r="AGY158">
        <f t="shared" si="4336"/>
        <v>0</v>
      </c>
      <c r="AGZ158">
        <f t="shared" si="4337"/>
        <v>0</v>
      </c>
      <c r="AHA158">
        <f t="shared" si="4338"/>
        <v>0</v>
      </c>
      <c r="AHB158">
        <f t="shared" si="4339"/>
        <v>0</v>
      </c>
      <c r="AHC158">
        <f t="shared" si="4340"/>
        <v>0</v>
      </c>
      <c r="AHD158">
        <f t="shared" si="4341"/>
        <v>0</v>
      </c>
      <c r="AHE158">
        <f t="shared" si="4342"/>
        <v>0</v>
      </c>
      <c r="AHF158">
        <f t="shared" si="4343"/>
        <v>0</v>
      </c>
      <c r="AHG158">
        <f t="shared" si="4344"/>
        <v>0</v>
      </c>
      <c r="AHH158">
        <f t="shared" si="4345"/>
        <v>0</v>
      </c>
      <c r="AHI158">
        <f t="shared" si="4346"/>
        <v>0</v>
      </c>
      <c r="AHJ158">
        <f t="shared" si="4347"/>
        <v>0</v>
      </c>
      <c r="AHK158">
        <f t="shared" si="4348"/>
        <v>0</v>
      </c>
      <c r="AHL158">
        <f t="shared" si="4349"/>
        <v>0</v>
      </c>
      <c r="AHM158">
        <f t="shared" si="4350"/>
        <v>0</v>
      </c>
      <c r="AHN158">
        <f t="shared" si="4351"/>
        <v>0</v>
      </c>
      <c r="AHO158">
        <f t="shared" si="4352"/>
        <v>0</v>
      </c>
      <c r="AHP158">
        <f t="shared" si="4353"/>
        <v>0</v>
      </c>
      <c r="AHQ158">
        <f t="shared" si="4354"/>
        <v>0</v>
      </c>
      <c r="AHR158">
        <f t="shared" si="4355"/>
        <v>0</v>
      </c>
      <c r="AHS158">
        <f t="shared" si="4356"/>
        <v>0</v>
      </c>
      <c r="AHT158">
        <f t="shared" si="4357"/>
        <v>0</v>
      </c>
      <c r="AHU158">
        <f t="shared" si="4358"/>
        <v>0</v>
      </c>
      <c r="AHV158">
        <f t="shared" si="4359"/>
        <v>0</v>
      </c>
      <c r="AHW158">
        <f t="shared" si="4360"/>
        <v>0</v>
      </c>
      <c r="AHX158">
        <f t="shared" si="4361"/>
        <v>0</v>
      </c>
      <c r="AHY158">
        <f t="shared" si="4362"/>
        <v>0</v>
      </c>
      <c r="AHZ158">
        <f t="shared" si="4363"/>
        <v>0</v>
      </c>
      <c r="AIA158">
        <f t="shared" si="4364"/>
        <v>0</v>
      </c>
      <c r="AIB158">
        <f t="shared" si="4365"/>
        <v>0</v>
      </c>
      <c r="AIC158">
        <f t="shared" si="4366"/>
        <v>0</v>
      </c>
      <c r="AID158">
        <f t="shared" si="4367"/>
        <v>0</v>
      </c>
      <c r="AIE158">
        <f t="shared" si="4368"/>
        <v>0</v>
      </c>
      <c r="AIF158">
        <f t="shared" si="4369"/>
        <v>0</v>
      </c>
      <c r="AIG158">
        <f t="shared" si="4370"/>
        <v>0</v>
      </c>
      <c r="AIH158">
        <f t="shared" si="4371"/>
        <v>0</v>
      </c>
      <c r="AII158">
        <f t="shared" si="4372"/>
        <v>0</v>
      </c>
      <c r="AIJ158">
        <f t="shared" si="4373"/>
        <v>0</v>
      </c>
      <c r="AIK158">
        <f t="shared" si="4374"/>
        <v>0</v>
      </c>
      <c r="AIL158">
        <f t="shared" si="4375"/>
        <v>0</v>
      </c>
      <c r="AIM158">
        <f t="shared" si="4376"/>
        <v>0</v>
      </c>
      <c r="AIN158">
        <f t="shared" si="4377"/>
        <v>0</v>
      </c>
      <c r="AIO158">
        <f t="shared" si="4378"/>
        <v>0</v>
      </c>
      <c r="AIP158">
        <f t="shared" si="4379"/>
        <v>0</v>
      </c>
      <c r="AIQ158">
        <f t="shared" si="4380"/>
        <v>0</v>
      </c>
      <c r="AIR158">
        <f t="shared" si="4381"/>
        <v>0</v>
      </c>
      <c r="AIS158">
        <f t="shared" si="4382"/>
        <v>0</v>
      </c>
      <c r="AIT158">
        <f t="shared" si="4383"/>
        <v>0</v>
      </c>
      <c r="AIU158">
        <f t="shared" si="4384"/>
        <v>0</v>
      </c>
      <c r="AIV158">
        <f t="shared" si="4385"/>
        <v>0</v>
      </c>
      <c r="AIW158">
        <f t="shared" si="4386"/>
        <v>0</v>
      </c>
      <c r="AIX158">
        <f t="shared" si="4387"/>
        <v>0</v>
      </c>
      <c r="AIY158">
        <f t="shared" si="4388"/>
        <v>0</v>
      </c>
      <c r="AIZ158">
        <f t="shared" si="4389"/>
        <v>0</v>
      </c>
      <c r="AJA158">
        <f t="shared" si="4390"/>
        <v>0</v>
      </c>
      <c r="AJB158">
        <f t="shared" si="4391"/>
        <v>0</v>
      </c>
      <c r="AJC158">
        <f t="shared" si="4392"/>
        <v>0</v>
      </c>
      <c r="AJD158">
        <f t="shared" si="4393"/>
        <v>0</v>
      </c>
      <c r="AJE158">
        <f t="shared" si="4394"/>
        <v>0</v>
      </c>
      <c r="AJF158">
        <f t="shared" si="4395"/>
        <v>0</v>
      </c>
      <c r="AJG158">
        <f t="shared" si="4396"/>
        <v>0</v>
      </c>
      <c r="AJH158">
        <f t="shared" si="4397"/>
        <v>0</v>
      </c>
      <c r="AJI158">
        <f t="shared" si="4398"/>
        <v>0</v>
      </c>
      <c r="AJJ158">
        <f t="shared" si="4399"/>
        <v>0</v>
      </c>
      <c r="AJK158">
        <f t="shared" si="4400"/>
        <v>0</v>
      </c>
      <c r="AJL158">
        <f t="shared" si="4401"/>
        <v>0</v>
      </c>
      <c r="AJM158">
        <f t="shared" si="4402"/>
        <v>0</v>
      </c>
      <c r="AJN158">
        <f t="shared" si="4403"/>
        <v>0</v>
      </c>
      <c r="AJO158">
        <f t="shared" si="4404"/>
        <v>0</v>
      </c>
      <c r="AJP158">
        <f t="shared" si="4405"/>
        <v>0</v>
      </c>
      <c r="AJQ158">
        <f t="shared" si="4406"/>
        <v>0</v>
      </c>
      <c r="AJR158">
        <f t="shared" si="4407"/>
        <v>0</v>
      </c>
      <c r="AJS158">
        <f t="shared" si="4408"/>
        <v>0</v>
      </c>
      <c r="AJT158">
        <f t="shared" si="4409"/>
        <v>0</v>
      </c>
      <c r="AJU158">
        <f t="shared" si="4410"/>
        <v>0</v>
      </c>
      <c r="AJV158">
        <f t="shared" si="4411"/>
        <v>0</v>
      </c>
      <c r="AJX158">
        <v>38</v>
      </c>
      <c r="AJY158">
        <v>1</v>
      </c>
      <c r="AJZ158">
        <v>1</v>
      </c>
      <c r="AKA158">
        <f t="shared" si="4412"/>
        <v>2</v>
      </c>
      <c r="AKB158">
        <f t="shared" si="4413"/>
        <v>2</v>
      </c>
      <c r="AKC158">
        <f t="shared" si="4414"/>
        <v>2</v>
      </c>
      <c r="AKD158">
        <f t="shared" si="4415"/>
        <v>4</v>
      </c>
      <c r="AKE158">
        <f t="shared" si="4416"/>
        <v>8</v>
      </c>
      <c r="AKF158">
        <f t="shared" si="4417"/>
        <v>8</v>
      </c>
      <c r="AKG158">
        <f t="shared" si="4418"/>
        <v>0</v>
      </c>
      <c r="AKH158">
        <f t="shared" si="4419"/>
        <v>0</v>
      </c>
      <c r="AKI158">
        <f t="shared" si="4420"/>
        <v>0</v>
      </c>
      <c r="AKJ158">
        <f t="shared" si="4421"/>
        <v>0</v>
      </c>
      <c r="AKK158">
        <f t="shared" si="4422"/>
        <v>0</v>
      </c>
      <c r="AKL158">
        <f t="shared" si="4423"/>
        <v>0</v>
      </c>
      <c r="AKM158">
        <f t="shared" si="4424"/>
        <v>0</v>
      </c>
      <c r="AKN158">
        <f t="shared" si="4425"/>
        <v>0</v>
      </c>
      <c r="AKO158">
        <f t="shared" si="4426"/>
        <v>0</v>
      </c>
      <c r="AKP158">
        <f t="shared" si="4427"/>
        <v>0</v>
      </c>
      <c r="AKQ158">
        <f t="shared" si="4428"/>
        <v>0</v>
      </c>
      <c r="AKR158">
        <f t="shared" si="4429"/>
        <v>0</v>
      </c>
      <c r="AKS158">
        <f t="shared" si="4430"/>
        <v>0</v>
      </c>
      <c r="AKT158">
        <f t="shared" si="4431"/>
        <v>0</v>
      </c>
      <c r="AKU158">
        <f t="shared" si="4432"/>
        <v>0</v>
      </c>
      <c r="AKV158">
        <f t="shared" si="4433"/>
        <v>0</v>
      </c>
      <c r="AKW158">
        <f t="shared" si="4434"/>
        <v>0</v>
      </c>
      <c r="AKX158">
        <f t="shared" si="4435"/>
        <v>0</v>
      </c>
      <c r="AKY158">
        <f t="shared" si="4436"/>
        <v>0</v>
      </c>
      <c r="AKZ158">
        <f t="shared" si="4437"/>
        <v>0</v>
      </c>
      <c r="ALA158">
        <f t="shared" si="4438"/>
        <v>0</v>
      </c>
      <c r="ALB158">
        <f t="shared" si="4439"/>
        <v>0</v>
      </c>
      <c r="ALC158">
        <f t="shared" si="4440"/>
        <v>0</v>
      </c>
      <c r="ALD158">
        <f t="shared" si="4441"/>
        <v>0</v>
      </c>
      <c r="ALE158">
        <f t="shared" si="4442"/>
        <v>0</v>
      </c>
      <c r="ALF158">
        <f t="shared" si="4443"/>
        <v>0</v>
      </c>
      <c r="ALG158">
        <f t="shared" si="4444"/>
        <v>0</v>
      </c>
      <c r="ALH158">
        <f t="shared" si="4445"/>
        <v>0</v>
      </c>
      <c r="ALI158">
        <f t="shared" si="4446"/>
        <v>0</v>
      </c>
      <c r="ALJ158">
        <f t="shared" si="4447"/>
        <v>0</v>
      </c>
      <c r="ALK158">
        <f t="shared" si="4448"/>
        <v>0</v>
      </c>
      <c r="ALL158">
        <f t="shared" si="4449"/>
        <v>0</v>
      </c>
      <c r="ALM158">
        <f t="shared" si="4450"/>
        <v>0</v>
      </c>
      <c r="ALN158">
        <f t="shared" si="4451"/>
        <v>0</v>
      </c>
      <c r="ALO158">
        <f t="shared" si="4452"/>
        <v>0</v>
      </c>
      <c r="ALP158">
        <f t="shared" si="4453"/>
        <v>0</v>
      </c>
      <c r="ALQ158">
        <f t="shared" si="4454"/>
        <v>0</v>
      </c>
      <c r="ALR158">
        <f t="shared" si="4455"/>
        <v>0</v>
      </c>
      <c r="ALS158">
        <f t="shared" si="4456"/>
        <v>0</v>
      </c>
      <c r="ALT158">
        <f t="shared" si="4457"/>
        <v>0</v>
      </c>
      <c r="ALU158">
        <f t="shared" si="4458"/>
        <v>0</v>
      </c>
      <c r="ALV158">
        <f t="shared" si="4459"/>
        <v>0</v>
      </c>
      <c r="ALW158">
        <f t="shared" si="4460"/>
        <v>0</v>
      </c>
      <c r="ALX158">
        <f t="shared" si="4461"/>
        <v>0</v>
      </c>
      <c r="ALY158">
        <f t="shared" si="4462"/>
        <v>0</v>
      </c>
      <c r="ALZ158">
        <f t="shared" si="4463"/>
        <v>0</v>
      </c>
      <c r="AMA158">
        <f t="shared" si="4464"/>
        <v>0</v>
      </c>
      <c r="AMB158">
        <f t="shared" si="4465"/>
        <v>0</v>
      </c>
      <c r="AMC158">
        <f t="shared" si="4466"/>
        <v>0</v>
      </c>
      <c r="AMD158">
        <f t="shared" si="4467"/>
        <v>0</v>
      </c>
      <c r="AME158">
        <f t="shared" si="4468"/>
        <v>0</v>
      </c>
      <c r="AMF158">
        <f t="shared" si="4469"/>
        <v>0</v>
      </c>
      <c r="AMG158">
        <f t="shared" si="4470"/>
        <v>0</v>
      </c>
      <c r="AMH158">
        <f t="shared" si="4471"/>
        <v>0</v>
      </c>
      <c r="AMI158">
        <f t="shared" si="4472"/>
        <v>0</v>
      </c>
      <c r="AMJ158">
        <f t="shared" si="4473"/>
        <v>0</v>
      </c>
      <c r="AMK158">
        <f t="shared" si="4474"/>
        <v>0</v>
      </c>
      <c r="AML158">
        <f t="shared" si="4475"/>
        <v>0</v>
      </c>
      <c r="AMM158">
        <f t="shared" si="4476"/>
        <v>0</v>
      </c>
      <c r="AMN158">
        <f t="shared" si="4477"/>
        <v>0</v>
      </c>
      <c r="AMO158">
        <f t="shared" si="4478"/>
        <v>0</v>
      </c>
      <c r="AMP158">
        <f t="shared" si="4479"/>
        <v>0</v>
      </c>
      <c r="AMQ158">
        <f t="shared" si="4480"/>
        <v>0</v>
      </c>
      <c r="AMR158">
        <f t="shared" si="4481"/>
        <v>0</v>
      </c>
      <c r="AMS158">
        <f t="shared" si="4482"/>
        <v>0</v>
      </c>
      <c r="AMT158">
        <f t="shared" si="4483"/>
        <v>0</v>
      </c>
      <c r="AMU158">
        <f t="shared" si="4484"/>
        <v>0</v>
      </c>
      <c r="AMV158">
        <f t="shared" si="4485"/>
        <v>0</v>
      </c>
      <c r="AMW158">
        <f t="shared" si="4486"/>
        <v>0</v>
      </c>
      <c r="AMX158">
        <f t="shared" si="4487"/>
        <v>0</v>
      </c>
      <c r="AMY158">
        <f t="shared" si="4488"/>
        <v>0</v>
      </c>
      <c r="AMZ158">
        <f t="shared" si="4489"/>
        <v>0</v>
      </c>
      <c r="ANA158">
        <f t="shared" si="4490"/>
        <v>0</v>
      </c>
      <c r="ANB158">
        <f t="shared" si="4491"/>
        <v>0</v>
      </c>
      <c r="ANC158">
        <f t="shared" si="4492"/>
        <v>0</v>
      </c>
      <c r="AND158">
        <f t="shared" si="4493"/>
        <v>0</v>
      </c>
      <c r="ANR158" s="4">
        <v>1307</v>
      </c>
      <c r="ANS158" s="4">
        <f t="shared" si="4494"/>
        <v>1307</v>
      </c>
      <c r="ANU158" s="4">
        <v>1317</v>
      </c>
      <c r="ANV158" t="str">
        <f t="shared" si="4495"/>
        <v>1314</v>
      </c>
      <c r="ANW158" t="str">
        <f t="shared" si="4496"/>
        <v>1313</v>
      </c>
      <c r="ANX158" t="str">
        <f t="shared" si="4497"/>
        <v>1309</v>
      </c>
      <c r="ANY158" t="str">
        <f t="shared" si="4498"/>
        <v>1306</v>
      </c>
      <c r="ANZ158" t="str">
        <f t="shared" si="4499"/>
        <v>1301</v>
      </c>
      <c r="AOA158" t="str">
        <f t="shared" si="4500"/>
        <v>1296</v>
      </c>
      <c r="AOB158" t="str">
        <f t="shared" si="4501"/>
        <v>1322</v>
      </c>
      <c r="AOC158" t="str">
        <f t="shared" si="4502"/>
        <v>1314</v>
      </c>
      <c r="AOD158" t="str">
        <f t="shared" si="4503"/>
        <v>1307</v>
      </c>
      <c r="AOE158" t="str">
        <f t="shared" si="4504"/>
        <v>1307</v>
      </c>
      <c r="AOF158" t="str">
        <f t="shared" si="4505"/>
        <v>1307</v>
      </c>
      <c r="AOG158" t="str">
        <f t="shared" si="4506"/>
        <v>1307</v>
      </c>
      <c r="AOH158" t="str">
        <f t="shared" si="4507"/>
        <v>1307</v>
      </c>
      <c r="AOI158" t="str">
        <f t="shared" si="4508"/>
        <v>1307</v>
      </c>
      <c r="AOJ158" t="str">
        <f t="shared" si="4509"/>
        <v>1307</v>
      </c>
      <c r="AOK158" t="str">
        <f t="shared" si="4510"/>
        <v>1307</v>
      </c>
      <c r="AOL158" t="str">
        <f t="shared" si="4511"/>
        <v>1307</v>
      </c>
      <c r="AOM158" t="str">
        <f t="shared" si="4512"/>
        <v>1307</v>
      </c>
      <c r="AON158" t="str">
        <f t="shared" si="4513"/>
        <v>1307</v>
      </c>
      <c r="AOO158" t="str">
        <f t="shared" si="4514"/>
        <v>1307</v>
      </c>
      <c r="AOP158" t="str">
        <f t="shared" si="4515"/>
        <v>1307</v>
      </c>
      <c r="AOQ158" t="str">
        <f t="shared" si="4516"/>
        <v>1307</v>
      </c>
      <c r="AOR158" t="str">
        <f t="shared" si="4517"/>
        <v>1307</v>
      </c>
      <c r="AOS158" t="str">
        <f t="shared" si="4518"/>
        <v>1307</v>
      </c>
      <c r="AOT158" t="str">
        <f t="shared" si="4519"/>
        <v>1307</v>
      </c>
      <c r="AOU158" t="str">
        <f t="shared" si="4520"/>
        <v>1307</v>
      </c>
      <c r="AOV158" t="str">
        <f t="shared" si="4521"/>
        <v>1307</v>
      </c>
      <c r="AOW158" t="str">
        <f t="shared" si="4522"/>
        <v>1307</v>
      </c>
      <c r="AOX158" t="str">
        <f t="shared" si="4523"/>
        <v>1307</v>
      </c>
      <c r="AOY158" t="str">
        <f t="shared" si="4524"/>
        <v>1307</v>
      </c>
      <c r="AOZ158" t="str">
        <f t="shared" si="4525"/>
        <v>1307</v>
      </c>
      <c r="APA158" t="str">
        <f t="shared" si="4526"/>
        <v>1307</v>
      </c>
      <c r="APB158" t="str">
        <f t="shared" si="4527"/>
        <v>1307</v>
      </c>
      <c r="APC158" t="str">
        <f t="shared" si="4528"/>
        <v>1307</v>
      </c>
      <c r="APD158" t="str">
        <f t="shared" si="4529"/>
        <v>1307</v>
      </c>
      <c r="APE158" t="str">
        <f t="shared" si="4530"/>
        <v>1307</v>
      </c>
      <c r="APF158" t="str">
        <f t="shared" si="4531"/>
        <v>1307</v>
      </c>
      <c r="APG158" t="str">
        <f t="shared" si="4532"/>
        <v>1307</v>
      </c>
      <c r="APH158" t="str">
        <f t="shared" si="4533"/>
        <v>1307</v>
      </c>
      <c r="API158" t="str">
        <f t="shared" si="4534"/>
        <v>1307</v>
      </c>
      <c r="APJ158" t="str">
        <f t="shared" si="4535"/>
        <v>1307</v>
      </c>
      <c r="APK158" t="str">
        <f t="shared" si="4536"/>
        <v>1307</v>
      </c>
      <c r="APL158" t="str">
        <f t="shared" si="4537"/>
        <v>1307</v>
      </c>
      <c r="APM158" t="str">
        <f t="shared" si="4538"/>
        <v>1307</v>
      </c>
      <c r="APN158" t="str">
        <f t="shared" si="4539"/>
        <v>1307</v>
      </c>
      <c r="APO158" t="str">
        <f t="shared" si="4540"/>
        <v>1307</v>
      </c>
      <c r="APP158" t="str">
        <f t="shared" si="4541"/>
        <v>1307</v>
      </c>
      <c r="APQ158" t="str">
        <f t="shared" si="4542"/>
        <v>1307</v>
      </c>
      <c r="APR158" t="str">
        <f t="shared" si="4543"/>
        <v>1307</v>
      </c>
      <c r="APS158" t="str">
        <f t="shared" si="4544"/>
        <v>1307</v>
      </c>
      <c r="APT158" t="str">
        <f t="shared" si="4545"/>
        <v>1307</v>
      </c>
      <c r="APU158" t="str">
        <f t="shared" si="4546"/>
        <v>1307</v>
      </c>
      <c r="APV158" t="str">
        <f t="shared" si="4547"/>
        <v>1307</v>
      </c>
      <c r="APW158" t="str">
        <f t="shared" si="4548"/>
        <v>1307</v>
      </c>
      <c r="APX158" t="str">
        <f t="shared" si="4549"/>
        <v>1307</v>
      </c>
      <c r="APY158" t="str">
        <f t="shared" si="4550"/>
        <v>1307</v>
      </c>
      <c r="APZ158" t="str">
        <f t="shared" si="4551"/>
        <v>1307</v>
      </c>
      <c r="AQA158" t="str">
        <f t="shared" si="4552"/>
        <v>1307</v>
      </c>
      <c r="AQB158" t="str">
        <f t="shared" si="4553"/>
        <v>1307</v>
      </c>
      <c r="AQC158" t="str">
        <f t="shared" si="4554"/>
        <v>1307</v>
      </c>
      <c r="AQD158" t="str">
        <f t="shared" si="4555"/>
        <v>1307</v>
      </c>
      <c r="AQE158" t="str">
        <f t="shared" si="4556"/>
        <v>1307</v>
      </c>
      <c r="AQF158" t="str">
        <f t="shared" si="4557"/>
        <v>1307</v>
      </c>
      <c r="AQG158" t="str">
        <f t="shared" si="4558"/>
        <v>1307</v>
      </c>
      <c r="AQH158" t="str">
        <f t="shared" si="4559"/>
        <v>1307</v>
      </c>
      <c r="AQI158" t="str">
        <f t="shared" si="4560"/>
        <v>1307</v>
      </c>
      <c r="AQJ158" t="str">
        <f t="shared" si="4561"/>
        <v>1307</v>
      </c>
      <c r="AQK158" t="str">
        <f t="shared" si="4562"/>
        <v>1307</v>
      </c>
      <c r="AQL158" t="str">
        <f t="shared" si="4563"/>
        <v>1307</v>
      </c>
      <c r="AQM158" t="str">
        <f t="shared" si="4564"/>
        <v>1307</v>
      </c>
      <c r="AQN158" t="str">
        <f t="shared" si="4565"/>
        <v>1307</v>
      </c>
      <c r="AQO158" t="str">
        <f t="shared" si="4566"/>
        <v>1307</v>
      </c>
      <c r="AQP158" t="str">
        <f t="shared" si="4567"/>
        <v>1307</v>
      </c>
      <c r="AQQ158" t="str">
        <f t="shared" si="4568"/>
        <v>1307</v>
      </c>
      <c r="AQR158" t="str">
        <f t="shared" si="4569"/>
        <v>1307</v>
      </c>
      <c r="AQS158" t="str">
        <f t="shared" si="4570"/>
        <v>1307</v>
      </c>
      <c r="AQT158" t="str">
        <f t="shared" si="4571"/>
        <v>1307</v>
      </c>
      <c r="AQU158" t="str">
        <f t="shared" si="4572"/>
        <v>1307</v>
      </c>
      <c r="AQV158" t="str">
        <f t="shared" si="4573"/>
        <v>1307</v>
      </c>
      <c r="AQW158" t="str">
        <f t="shared" si="4574"/>
        <v>1307</v>
      </c>
      <c r="AQX158" t="str">
        <f t="shared" si="4575"/>
        <v>1307</v>
      </c>
      <c r="AQY158" t="str">
        <f t="shared" si="4576"/>
        <v>1307</v>
      </c>
      <c r="AQZ158" t="str">
        <f t="shared" si="4577"/>
        <v>1307</v>
      </c>
      <c r="ARA158" t="str">
        <f t="shared" si="4578"/>
        <v>1307</v>
      </c>
      <c r="ARB158" t="str">
        <f t="shared" si="4579"/>
        <v>1307</v>
      </c>
      <c r="ARC158">
        <v>1317</v>
      </c>
      <c r="ARH158" s="5"/>
    </row>
    <row r="159" spans="1:1152" x14ac:dyDescent="0.2">
      <c r="A159">
        <v>62</v>
      </c>
      <c r="B159" s="16" t="s">
        <v>64</v>
      </c>
      <c r="C159" s="20">
        <f>VLOOKUP(A159, Rankings!$A$2:$AN$161, 40, FALSE)</f>
        <v>157</v>
      </c>
      <c r="D159" s="224" t="s">
        <v>216</v>
      </c>
      <c r="F159" s="4">
        <v>8</v>
      </c>
      <c r="G159" s="4">
        <v>9</v>
      </c>
      <c r="I159" s="5">
        <f t="shared" si="3664"/>
        <v>10</v>
      </c>
      <c r="L159" t="s">
        <v>1693</v>
      </c>
      <c r="M159" t="s">
        <v>2006</v>
      </c>
      <c r="N159" t="s">
        <v>2279</v>
      </c>
      <c r="O159" t="s">
        <v>2551</v>
      </c>
      <c r="P159" t="s">
        <v>2750</v>
      </c>
      <c r="Q159" t="s">
        <v>2987</v>
      </c>
      <c r="R159" t="s">
        <v>3229</v>
      </c>
      <c r="S159" t="s">
        <v>3480</v>
      </c>
      <c r="T159" t="s">
        <v>3725</v>
      </c>
      <c r="U159" t="s">
        <v>10</v>
      </c>
      <c r="V159" t="s">
        <v>4104</v>
      </c>
      <c r="W159" t="str">
        <f>Rankings!D158</f>
        <v>-</v>
      </c>
      <c r="X159" t="s">
        <v>10</v>
      </c>
      <c r="Y159" t="s">
        <v>10</v>
      </c>
      <c r="Z159" t="s">
        <v>10</v>
      </c>
      <c r="AA159" t="s">
        <v>10</v>
      </c>
      <c r="AB159" t="s">
        <v>10</v>
      </c>
      <c r="AC159" t="s">
        <v>10</v>
      </c>
      <c r="AD159" t="s">
        <v>10</v>
      </c>
      <c r="AE159" t="s">
        <v>10</v>
      </c>
      <c r="AF159" t="s">
        <v>10</v>
      </c>
      <c r="AG159" t="s">
        <v>10</v>
      </c>
      <c r="AH159" t="s">
        <v>10</v>
      </c>
      <c r="AI159" t="s">
        <v>10</v>
      </c>
      <c r="AJ159" t="s">
        <v>10</v>
      </c>
      <c r="AK159" t="s">
        <v>10</v>
      </c>
      <c r="AL159" t="s">
        <v>10</v>
      </c>
      <c r="AM159" t="s">
        <v>10</v>
      </c>
      <c r="AN159" t="s">
        <v>10</v>
      </c>
      <c r="AO159" t="s">
        <v>10</v>
      </c>
      <c r="AP159" t="s">
        <v>10</v>
      </c>
      <c r="AQ159" t="s">
        <v>10</v>
      </c>
      <c r="AR159" t="s">
        <v>10</v>
      </c>
      <c r="AS159" t="s">
        <v>10</v>
      </c>
      <c r="AT159" t="s">
        <v>10</v>
      </c>
      <c r="AU159" t="s">
        <v>10</v>
      </c>
      <c r="AV159" t="s">
        <v>10</v>
      </c>
      <c r="AW159" t="s">
        <v>10</v>
      </c>
      <c r="AX159" t="s">
        <v>10</v>
      </c>
      <c r="AY159" t="s">
        <v>10</v>
      </c>
      <c r="AZ159" t="s">
        <v>10</v>
      </c>
      <c r="BA159" t="s">
        <v>10</v>
      </c>
      <c r="BB159" t="s">
        <v>10</v>
      </c>
      <c r="BC159" t="s">
        <v>10</v>
      </c>
      <c r="BD159" t="s">
        <v>10</v>
      </c>
      <c r="BE159" t="s">
        <v>10</v>
      </c>
      <c r="BF159" t="s">
        <v>10</v>
      </c>
      <c r="BG159" t="s">
        <v>10</v>
      </c>
      <c r="BH159" t="s">
        <v>10</v>
      </c>
      <c r="BI159" t="s">
        <v>10</v>
      </c>
      <c r="BJ159" t="s">
        <v>10</v>
      </c>
      <c r="BK159" t="s">
        <v>10</v>
      </c>
      <c r="BL159" t="s">
        <v>10</v>
      </c>
      <c r="BM159" t="s">
        <v>10</v>
      </c>
      <c r="BN159" t="s">
        <v>10</v>
      </c>
      <c r="BO159" t="s">
        <v>10</v>
      </c>
      <c r="BP159" t="s">
        <v>10</v>
      </c>
      <c r="BQ159" t="s">
        <v>10</v>
      </c>
      <c r="BR159" t="s">
        <v>10</v>
      </c>
      <c r="BS159" t="s">
        <v>10</v>
      </c>
      <c r="BT159" t="s">
        <v>10</v>
      </c>
      <c r="BU159" t="s">
        <v>10</v>
      </c>
      <c r="BV159" t="s">
        <v>10</v>
      </c>
      <c r="BW159" t="s">
        <v>10</v>
      </c>
      <c r="BX159" t="s">
        <v>10</v>
      </c>
      <c r="BY159" t="s">
        <v>10</v>
      </c>
      <c r="BZ159" t="s">
        <v>10</v>
      </c>
      <c r="CA159" t="s">
        <v>10</v>
      </c>
      <c r="CB159" t="s">
        <v>10</v>
      </c>
      <c r="CC159" t="s">
        <v>10</v>
      </c>
      <c r="CD159" t="s">
        <v>10</v>
      </c>
      <c r="CE159" t="s">
        <v>10</v>
      </c>
      <c r="CF159" t="s">
        <v>10</v>
      </c>
      <c r="CG159" t="s">
        <v>10</v>
      </c>
      <c r="CH159" t="s">
        <v>10</v>
      </c>
      <c r="CI159" t="s">
        <v>10</v>
      </c>
      <c r="CJ159" t="s">
        <v>10</v>
      </c>
      <c r="CK159" t="s">
        <v>10</v>
      </c>
      <c r="CL159" t="s">
        <v>10</v>
      </c>
      <c r="CM159" t="s">
        <v>10</v>
      </c>
      <c r="CN159" t="s">
        <v>10</v>
      </c>
      <c r="CO159" t="s">
        <v>10</v>
      </c>
      <c r="CP159" t="s">
        <v>10</v>
      </c>
      <c r="CQ159" t="s">
        <v>10</v>
      </c>
      <c r="CR159" t="s">
        <v>10</v>
      </c>
      <c r="CT159" s="4">
        <f t="shared" si="3665"/>
        <v>0</v>
      </c>
      <c r="CU159" s="4">
        <f t="shared" si="3666"/>
        <v>0</v>
      </c>
      <c r="CV159" s="4">
        <f t="shared" si="3667"/>
        <v>0</v>
      </c>
      <c r="CW159" s="4">
        <f t="shared" si="3668"/>
        <v>5</v>
      </c>
      <c r="CX159" s="4">
        <f t="shared" si="3669"/>
        <v>0</v>
      </c>
      <c r="CY159" s="4">
        <f t="shared" si="3670"/>
        <v>0</v>
      </c>
      <c r="CZ159" s="4">
        <f t="shared" si="3671"/>
        <v>0</v>
      </c>
      <c r="DA159" s="4">
        <f t="shared" si="3672"/>
        <v>2</v>
      </c>
      <c r="DB159" s="4">
        <f t="shared" si="3673"/>
        <v>1</v>
      </c>
      <c r="DC159" s="4">
        <f t="shared" si="3674"/>
        <v>0</v>
      </c>
      <c r="DD159" s="4">
        <f t="shared" si="3675"/>
        <v>0</v>
      </c>
      <c r="DE159" s="4">
        <f t="shared" si="3676"/>
        <v>2</v>
      </c>
      <c r="DF159" s="4">
        <f t="shared" si="3677"/>
        <v>0</v>
      </c>
      <c r="DG159" s="4">
        <f t="shared" si="3678"/>
        <v>0</v>
      </c>
      <c r="DH159" s="4">
        <f t="shared" si="3679"/>
        <v>0</v>
      </c>
      <c r="DI159" s="152">
        <f t="shared" si="3680"/>
        <v>0</v>
      </c>
      <c r="DJ159" s="153">
        <f t="shared" si="3681"/>
        <v>0</v>
      </c>
      <c r="DK159" s="4">
        <f t="shared" si="3682"/>
        <v>5</v>
      </c>
      <c r="DL159" s="4">
        <f t="shared" si="3683"/>
        <v>0</v>
      </c>
      <c r="DM159" s="4">
        <f t="shared" si="3684"/>
        <v>2</v>
      </c>
      <c r="DN159" s="4">
        <f t="shared" si="3685"/>
        <v>1</v>
      </c>
      <c r="DO159" s="4">
        <f t="shared" si="3686"/>
        <v>2</v>
      </c>
      <c r="DP159" s="4">
        <f t="shared" si="3687"/>
        <v>0</v>
      </c>
      <c r="DQ159" s="4">
        <f t="shared" si="3688"/>
        <v>0</v>
      </c>
      <c r="DR159" s="4">
        <f t="shared" si="3689"/>
        <v>0</v>
      </c>
      <c r="DS159" s="4">
        <f t="shared" si="3690"/>
        <v>0</v>
      </c>
      <c r="DT159" s="4">
        <f t="shared" si="3691"/>
        <v>3</v>
      </c>
      <c r="DU159" t="str">
        <f t="shared" si="3692"/>
        <v>0R</v>
      </c>
      <c r="DV159" t="str">
        <f t="shared" si="3693"/>
        <v>0R</v>
      </c>
      <c r="DW159" t="str">
        <f t="shared" si="3694"/>
        <v>0R</v>
      </c>
      <c r="DX159" t="str">
        <f t="shared" si="3695"/>
        <v>0S</v>
      </c>
      <c r="DY159" t="str">
        <f t="shared" si="3696"/>
        <v>3S</v>
      </c>
      <c r="DZ159" t="str">
        <f t="shared" si="3697"/>
        <v>0R</v>
      </c>
      <c r="EA159" t="str">
        <f t="shared" si="3698"/>
        <v>0L</v>
      </c>
      <c r="EB159" t="str">
        <f t="shared" si="3699"/>
        <v>0L</v>
      </c>
      <c r="EC159" t="str">
        <f t="shared" si="3700"/>
        <v>0R</v>
      </c>
      <c r="ED159">
        <f t="shared" si="3701"/>
        <v>0</v>
      </c>
      <c r="EE159" t="str">
        <f t="shared" si="3702"/>
        <v>0S</v>
      </c>
      <c r="EF159">
        <f t="shared" si="3703"/>
        <v>0</v>
      </c>
      <c r="EG159">
        <f t="shared" si="3704"/>
        <v>0</v>
      </c>
      <c r="EH159">
        <f t="shared" si="3705"/>
        <v>0</v>
      </c>
      <c r="EI159">
        <f t="shared" si="3706"/>
        <v>0</v>
      </c>
      <c r="EJ159">
        <f t="shared" si="3707"/>
        <v>0</v>
      </c>
      <c r="EK159">
        <f t="shared" si="3708"/>
        <v>0</v>
      </c>
      <c r="EL159">
        <f t="shared" si="3709"/>
        <v>0</v>
      </c>
      <c r="EM159">
        <f t="shared" si="3710"/>
        <v>0</v>
      </c>
      <c r="EN159">
        <f t="shared" si="3711"/>
        <v>0</v>
      </c>
      <c r="EO159">
        <f t="shared" si="3712"/>
        <v>0</v>
      </c>
      <c r="EP159">
        <f t="shared" si="3713"/>
        <v>0</v>
      </c>
      <c r="EQ159">
        <f t="shared" si="3714"/>
        <v>0</v>
      </c>
      <c r="ER159">
        <f t="shared" si="3715"/>
        <v>0</v>
      </c>
      <c r="ES159">
        <f t="shared" si="3716"/>
        <v>0</v>
      </c>
      <c r="ET159">
        <f t="shared" si="3717"/>
        <v>0</v>
      </c>
      <c r="EU159">
        <f t="shared" si="3718"/>
        <v>0</v>
      </c>
      <c r="EV159">
        <f t="shared" si="3719"/>
        <v>0</v>
      </c>
      <c r="EW159">
        <f t="shared" si="3720"/>
        <v>0</v>
      </c>
      <c r="EX159">
        <f t="shared" si="3721"/>
        <v>0</v>
      </c>
      <c r="EY159">
        <f t="shared" si="3722"/>
        <v>0</v>
      </c>
      <c r="EZ159">
        <f t="shared" si="3723"/>
        <v>0</v>
      </c>
      <c r="FA159">
        <f t="shared" si="3724"/>
        <v>0</v>
      </c>
      <c r="FB159">
        <f t="shared" si="3725"/>
        <v>0</v>
      </c>
      <c r="FC159">
        <f t="shared" si="3726"/>
        <v>0</v>
      </c>
      <c r="FD159">
        <f t="shared" si="3727"/>
        <v>0</v>
      </c>
      <c r="FE159">
        <f t="shared" si="3728"/>
        <v>0</v>
      </c>
      <c r="FF159">
        <f t="shared" si="3729"/>
        <v>0</v>
      </c>
      <c r="FG159">
        <f t="shared" si="3730"/>
        <v>0</v>
      </c>
      <c r="FH159">
        <f t="shared" si="3731"/>
        <v>0</v>
      </c>
      <c r="FI159">
        <f t="shared" si="3732"/>
        <v>0</v>
      </c>
      <c r="FJ159">
        <f t="shared" si="3733"/>
        <v>0</v>
      </c>
      <c r="FK159">
        <f t="shared" si="3734"/>
        <v>0</v>
      </c>
      <c r="FL159">
        <f t="shared" si="3735"/>
        <v>0</v>
      </c>
      <c r="FM159">
        <f t="shared" si="3736"/>
        <v>0</v>
      </c>
      <c r="FN159">
        <f t="shared" si="3737"/>
        <v>0</v>
      </c>
      <c r="FO159">
        <f t="shared" si="3738"/>
        <v>0</v>
      </c>
      <c r="FP159">
        <f t="shared" si="3739"/>
        <v>0</v>
      </c>
      <c r="FQ159">
        <f t="shared" si="3740"/>
        <v>0</v>
      </c>
      <c r="FR159">
        <f t="shared" si="3741"/>
        <v>0</v>
      </c>
      <c r="FS159">
        <f t="shared" si="3742"/>
        <v>0</v>
      </c>
      <c r="FT159">
        <f t="shared" si="3743"/>
        <v>0</v>
      </c>
      <c r="FU159">
        <f t="shared" si="3744"/>
        <v>0</v>
      </c>
      <c r="FV159">
        <f t="shared" si="3745"/>
        <v>0</v>
      </c>
      <c r="FW159">
        <f t="shared" si="3746"/>
        <v>0</v>
      </c>
      <c r="FX159">
        <f t="shared" si="3747"/>
        <v>0</v>
      </c>
      <c r="FY159">
        <f t="shared" si="3748"/>
        <v>0</v>
      </c>
      <c r="FZ159">
        <f t="shared" si="3749"/>
        <v>0</v>
      </c>
      <c r="GA159">
        <f t="shared" si="3750"/>
        <v>0</v>
      </c>
      <c r="GB159">
        <f t="shared" si="3751"/>
        <v>0</v>
      </c>
      <c r="GC159">
        <f t="shared" si="3752"/>
        <v>0</v>
      </c>
      <c r="GD159">
        <f t="shared" si="3753"/>
        <v>0</v>
      </c>
      <c r="GE159">
        <f t="shared" si="3754"/>
        <v>0</v>
      </c>
      <c r="GF159">
        <f t="shared" si="3755"/>
        <v>0</v>
      </c>
      <c r="GG159">
        <f t="shared" si="3756"/>
        <v>0</v>
      </c>
      <c r="GH159">
        <f t="shared" si="3757"/>
        <v>0</v>
      </c>
      <c r="GI159">
        <f t="shared" si="3758"/>
        <v>0</v>
      </c>
      <c r="GJ159">
        <f t="shared" si="3759"/>
        <v>0</v>
      </c>
      <c r="GK159">
        <f t="shared" si="3760"/>
        <v>0</v>
      </c>
      <c r="GL159">
        <f t="shared" si="3761"/>
        <v>0</v>
      </c>
      <c r="GM159">
        <f t="shared" si="3762"/>
        <v>0</v>
      </c>
      <c r="GN159">
        <f t="shared" si="3763"/>
        <v>0</v>
      </c>
      <c r="GO159">
        <f t="shared" si="3764"/>
        <v>0</v>
      </c>
      <c r="GP159">
        <f t="shared" si="3765"/>
        <v>0</v>
      </c>
      <c r="GQ159">
        <f t="shared" si="3766"/>
        <v>0</v>
      </c>
      <c r="GR159">
        <f t="shared" si="3767"/>
        <v>0</v>
      </c>
      <c r="GS159">
        <f t="shared" si="3768"/>
        <v>0</v>
      </c>
      <c r="GT159">
        <f t="shared" si="3769"/>
        <v>0</v>
      </c>
      <c r="GU159">
        <f t="shared" si="3770"/>
        <v>0</v>
      </c>
      <c r="GV159">
        <f t="shared" si="3771"/>
        <v>0</v>
      </c>
      <c r="GW159">
        <f t="shared" si="3772"/>
        <v>0</v>
      </c>
      <c r="GX159">
        <f t="shared" si="3773"/>
        <v>0</v>
      </c>
      <c r="GY159">
        <f t="shared" si="3774"/>
        <v>0</v>
      </c>
      <c r="GZ159">
        <f t="shared" si="3775"/>
        <v>0</v>
      </c>
      <c r="HA159">
        <f t="shared" si="3776"/>
        <v>0</v>
      </c>
      <c r="HB159" s="176" t="s">
        <v>269</v>
      </c>
      <c r="HC159" s="89">
        <f t="shared" si="3777"/>
        <v>217.51081113774444</v>
      </c>
      <c r="HD159" s="89">
        <f t="shared" si="3778"/>
        <v>62.431505137078418</v>
      </c>
      <c r="HE159" s="89">
        <f t="shared" si="3779"/>
        <v>204.32216283375914</v>
      </c>
      <c r="HF159" s="89">
        <f t="shared" si="3780"/>
        <v>0</v>
      </c>
      <c r="HH159" s="88">
        <f t="shared" si="3781"/>
        <v>484.26447910858201</v>
      </c>
      <c r="HI159" s="88">
        <f t="shared" si="3782"/>
        <v>68.107387611253046</v>
      </c>
      <c r="HK159">
        <f>IFERROR(VLOOKUP(_xlfn.NUMBERVALUE(MID(L159, SEARCH("!", L159)+1, SEARCH("+", L159)-SEARCH("!", L159)-1)), Rankings!$A$2:$BK$161, 63, FALSE),0)</f>
        <v>47.246376244865132</v>
      </c>
      <c r="HL159">
        <f>IFERROR(VLOOKUP(_xlfn.NUMBERVALUE(MID(M159, SEARCH("!", M159)+1, SEARCH("+", M159)-SEARCH("!", M159)-1)), Rankings!$A$2:$BK$161, 63, FALSE),0)</f>
        <v>41.345433525326584</v>
      </c>
      <c r="HM159">
        <f>IFERROR(VLOOKUP(_xlfn.NUMBERVALUE(MID(N159, SEARCH("!", N159)+1, SEARCH("+", N159)-SEARCH("!", N159)-1)), Rankings!$A$2:$BK$161, 63, FALSE),0)</f>
        <v>49.233644839742588</v>
      </c>
      <c r="HN159">
        <f>IFERROR(VLOOKUP(_xlfn.NUMBERVALUE(MID(O159, SEARCH("!", O159)+1, SEARCH("+", O159)-SEARCH("!", O159)-1)), Rankings!$A$2:$BK$161, 63, FALSE),0)</f>
        <v>84.790237962078891</v>
      </c>
      <c r="HO159">
        <f>IFERROR(VLOOKUP(_xlfn.NUMBERVALUE(MID(P159, SEARCH("!", P159)+1, SEARCH("+", P159)-SEARCH("!", P159)-1)), Rankings!$A$2:$BK$161, 63, FALSE),0)</f>
        <v>44.50154797270298</v>
      </c>
      <c r="HP159">
        <f>IFERROR(VLOOKUP(_xlfn.NUMBERVALUE(MID(Q159, SEARCH("!", Q159)+1, SEARCH("+", Q159)-SEARCH("!", Q159)-1)), Rankings!$A$2:$BK$161, 63, FALSE),0)</f>
        <v>48.693040476407162</v>
      </c>
      <c r="HQ159">
        <f>IFERROR(VLOOKUP(_xlfn.NUMBERVALUE(MID(R159, SEARCH("!", R159)+1, SEARCH("+", R159)-SEARCH("!", R159)-1)), Rankings!$A$2:$BK$161, 63, FALSE),0)</f>
        <v>21.697479887649887</v>
      </c>
      <c r="HR159">
        <f>IFERROR(VLOOKUP(_xlfn.NUMBERVALUE(MID(S159, SEARCH("!", S159)+1, SEARCH("+", S159)-SEARCH("!", S159)-1)), Rankings!$A$2:$BK$161, 63, FALSE),0)</f>
        <v>40.734025249428527</v>
      </c>
      <c r="HS159">
        <f>IFERROR(VLOOKUP(_xlfn.NUMBERVALUE(MID(T159, SEARCH("!", T159)+1, SEARCH("+", T159)-SEARCH("!", T159)-1)), Rankings!$A$2:$BK$161, 63, FALSE),0)</f>
        <v>30.992316051402973</v>
      </c>
      <c r="HT159">
        <f>IFERROR(VLOOKUP(_xlfn.NUMBERVALUE(MID(U159, SEARCH("!", U159)+1, SEARCH("+", U159)-SEARCH("!", U159)-1)), Rankings!$A$2:$BK$161, 63, FALSE),0)</f>
        <v>0</v>
      </c>
      <c r="HU159">
        <f>IFERROR(VLOOKUP(_xlfn.NUMBERVALUE(MID(V159, SEARCH("!", V159)+1, SEARCH("+", V159)-SEARCH("!", V159)-1)), Rankings!$A$2:$BK$161, 63, FALSE),0)</f>
        <v>75.030376898977266</v>
      </c>
      <c r="HV159">
        <f>IFERROR(VLOOKUP(_xlfn.NUMBERVALUE(MID(W159, SEARCH("!", W159)+1, SEARCH("+", W159)-SEARCH("!", W159)-1)), Rankings!$A$2:$BK$161, 63, FALSE),0)</f>
        <v>0</v>
      </c>
      <c r="HW159">
        <f>IFERROR(VLOOKUP(_xlfn.NUMBERVALUE(MID(X159, SEARCH("!", X159)+1, SEARCH("+", X159)-SEARCH("!", X159)-1)), Rankings!$A$2:$BK$161, 63, FALSE),0)</f>
        <v>0</v>
      </c>
      <c r="HX159">
        <f>IFERROR(VLOOKUP(_xlfn.NUMBERVALUE(MID(Y159, SEARCH("!", Y159)+1, SEARCH("+", Y159)-SEARCH("!", Y159)-1)), Rankings!$A$2:$BK$161, 63, FALSE),0)</f>
        <v>0</v>
      </c>
      <c r="HY159">
        <f>IFERROR(VLOOKUP(_xlfn.NUMBERVALUE(MID(Z159, SEARCH("!", Z159)+1, SEARCH("+", Z159)-SEARCH("!", Z159)-1)), Rankings!$A$2:$BK$161, 63, FALSE),0)</f>
        <v>0</v>
      </c>
      <c r="HZ159">
        <f>IFERROR(VLOOKUP(_xlfn.NUMBERVALUE(MID(AA159, SEARCH("!", AA159)+1, SEARCH("+", AA159)-SEARCH("!", AA159)-1)), Rankings!$A$2:$BK$161, 63, FALSE),0)</f>
        <v>0</v>
      </c>
      <c r="IA159">
        <f>IFERROR(VLOOKUP(_xlfn.NUMBERVALUE(MID(AB159, SEARCH("!", AB159)+1, SEARCH("+", AB159)-SEARCH("!", AB159)-1)), Rankings!$A$2:$BK$161, 63, FALSE),0)</f>
        <v>0</v>
      </c>
      <c r="IB159">
        <f>IFERROR(VLOOKUP(_xlfn.NUMBERVALUE(MID(AC159, SEARCH("!", AC159)+1, SEARCH("+", AC159)-SEARCH("!", AC159)-1)), Rankings!$A$2:$BK$161, 63, FALSE),0)</f>
        <v>0</v>
      </c>
      <c r="IC159">
        <f>IFERROR(VLOOKUP(_xlfn.NUMBERVALUE(MID(AD159, SEARCH("!", AD159)+1, SEARCH("+", AD159)-SEARCH("!", AD159)-1)), Rankings!$A$2:$BK$161, 63, FALSE),0)</f>
        <v>0</v>
      </c>
      <c r="ID159">
        <f>IFERROR(VLOOKUP(_xlfn.NUMBERVALUE(MID(AE159, SEARCH("!", AE159)+1, SEARCH("+", AE159)-SEARCH("!", AE159)-1)), Rankings!$A$2:$BK$161, 63, FALSE),0)</f>
        <v>0</v>
      </c>
      <c r="IE159">
        <f>IFERROR(VLOOKUP(_xlfn.NUMBERVALUE(MID(AF159, SEARCH("!", AF159)+1, SEARCH("+", AF159)-SEARCH("!", AF159)-1)), Rankings!$A$2:$BK$161, 63, FALSE),0)</f>
        <v>0</v>
      </c>
      <c r="IF159">
        <f>IFERROR(VLOOKUP(_xlfn.NUMBERVALUE(MID(AG159, SEARCH("!", AG159)+1, SEARCH("+", AG159)-SEARCH("!", AG159)-1)), Rankings!$A$2:$BK$161, 63, FALSE),0)</f>
        <v>0</v>
      </c>
      <c r="IG159">
        <f>IFERROR(VLOOKUP(_xlfn.NUMBERVALUE(MID(AH159, SEARCH("!", AH159)+1, SEARCH("+", AH159)-SEARCH("!", AH159)-1)), Rankings!$A$2:$BK$161, 63, FALSE),0)</f>
        <v>0</v>
      </c>
      <c r="IH159">
        <f>IFERROR(VLOOKUP(_xlfn.NUMBERVALUE(MID(AI159, SEARCH("!", AI159)+1, SEARCH("+", AI159)-SEARCH("!", AI159)-1)), Rankings!$A$2:$BK$161, 63, FALSE),0)</f>
        <v>0</v>
      </c>
      <c r="II159">
        <f>IFERROR(VLOOKUP(_xlfn.NUMBERVALUE(MID(AJ159, SEARCH("!", AJ159)+1, SEARCH("+", AJ159)-SEARCH("!", AJ159)-1)), Rankings!$A$2:$BK$161, 63, FALSE),0)</f>
        <v>0</v>
      </c>
      <c r="IJ159">
        <f>IFERROR(VLOOKUP(_xlfn.NUMBERVALUE(MID(AK159, SEARCH("!", AK159)+1, SEARCH("+", AK159)-SEARCH("!", AK159)-1)), Rankings!$A$2:$BK$161, 63, FALSE),0)</f>
        <v>0</v>
      </c>
      <c r="IK159">
        <f>IFERROR(VLOOKUP(_xlfn.NUMBERVALUE(MID(AL159, SEARCH("!", AL159)+1, SEARCH("+", AL159)-SEARCH("!", AL159)-1)), Rankings!$A$2:$BK$161, 63, FALSE),0)</f>
        <v>0</v>
      </c>
      <c r="IL159">
        <f>IFERROR(VLOOKUP(_xlfn.NUMBERVALUE(MID(AM159, SEARCH("!", AM159)+1, SEARCH("+", AM159)-SEARCH("!", AM159)-1)), Rankings!$A$2:$BK$161, 63, FALSE),0)</f>
        <v>0</v>
      </c>
      <c r="IM159">
        <f>IFERROR(VLOOKUP(_xlfn.NUMBERVALUE(MID(AN159, SEARCH("!", AN159)+1, SEARCH("+", AN159)-SEARCH("!", AN159)-1)), Rankings!$A$2:$BK$161, 63, FALSE),0)</f>
        <v>0</v>
      </c>
      <c r="IN159">
        <f>IFERROR(VLOOKUP(_xlfn.NUMBERVALUE(MID(AO159, SEARCH("!", AO159)+1, SEARCH("+", AO159)-SEARCH("!", AO159)-1)), Rankings!$A$2:$BK$161, 63, FALSE),0)</f>
        <v>0</v>
      </c>
      <c r="IO159">
        <f>IFERROR(VLOOKUP(_xlfn.NUMBERVALUE(MID(AP159, SEARCH("!", AP159)+1, SEARCH("+", AP159)-SEARCH("!", AP159)-1)), Rankings!$A$2:$BK$161, 63, FALSE),0)</f>
        <v>0</v>
      </c>
      <c r="IP159">
        <f>IFERROR(VLOOKUP(_xlfn.NUMBERVALUE(MID(AQ159, SEARCH("!", AQ159)+1, SEARCH("+", AQ159)-SEARCH("!", AQ159)-1)), Rankings!$A$2:$BK$161, 63, FALSE),0)</f>
        <v>0</v>
      </c>
      <c r="IQ159">
        <f>IFERROR(VLOOKUP(_xlfn.NUMBERVALUE(MID(AR159, SEARCH("!", AR159)+1, SEARCH("+", AR159)-SEARCH("!", AR159)-1)), Rankings!$A$2:$BK$161, 63, FALSE),0)</f>
        <v>0</v>
      </c>
      <c r="IR159">
        <f>IFERROR(VLOOKUP(_xlfn.NUMBERVALUE(MID(AS159, SEARCH("!", AS159)+1, SEARCH("+", AS159)-SEARCH("!", AS159)-1)), Rankings!$A$2:$BK$161, 63, FALSE),0)</f>
        <v>0</v>
      </c>
      <c r="IS159">
        <f>IFERROR(VLOOKUP(_xlfn.NUMBERVALUE(MID(AT159, SEARCH("!", AT159)+1, SEARCH("+", AT159)-SEARCH("!", AT159)-1)), Rankings!$A$2:$BK$161, 63, FALSE),0)</f>
        <v>0</v>
      </c>
      <c r="IT159">
        <f>IFERROR(VLOOKUP(_xlfn.NUMBERVALUE(MID(AU159, SEARCH("!", AU159)+1, SEARCH("+", AU159)-SEARCH("!", AU159)-1)), Rankings!$A$2:$BK$161, 63, FALSE),0)</f>
        <v>0</v>
      </c>
      <c r="IU159">
        <f>IFERROR(VLOOKUP(_xlfn.NUMBERVALUE(MID(AV159, SEARCH("!", AV159)+1, SEARCH("+", AV159)-SEARCH("!", AV159)-1)), Rankings!$A$2:$BK$161, 63, FALSE),0)</f>
        <v>0</v>
      </c>
      <c r="IV159">
        <f>IFERROR(VLOOKUP(_xlfn.NUMBERVALUE(MID(AW159, SEARCH("!", AW159)+1, SEARCH("+", AW159)-SEARCH("!", AW159)-1)), Rankings!$A$2:$BK$161, 63, FALSE),0)</f>
        <v>0</v>
      </c>
      <c r="IW159">
        <f>IFERROR(VLOOKUP(_xlfn.NUMBERVALUE(MID(AX159, SEARCH("!", AX159)+1, SEARCH("+", AX159)-SEARCH("!", AX159)-1)), Rankings!$A$2:$BK$161, 63, FALSE),0)</f>
        <v>0</v>
      </c>
      <c r="IX159">
        <f>IFERROR(VLOOKUP(_xlfn.NUMBERVALUE(MID(AY159, SEARCH("!", AY159)+1, SEARCH("+", AY159)-SEARCH("!", AY159)-1)), Rankings!$A$2:$BK$161, 63, FALSE),0)</f>
        <v>0</v>
      </c>
      <c r="IY159">
        <f>IFERROR(VLOOKUP(_xlfn.NUMBERVALUE(MID(AZ159, SEARCH("!", AZ159)+1, SEARCH("+", AZ159)-SEARCH("!", AZ159)-1)), Rankings!$A$2:$BK$161, 63, FALSE),0)</f>
        <v>0</v>
      </c>
      <c r="IZ159">
        <f>IFERROR(VLOOKUP(_xlfn.NUMBERVALUE(MID(BA159, SEARCH("!", BA159)+1, SEARCH("+", BA159)-SEARCH("!", BA159)-1)), Rankings!$A$2:$BK$161, 63, FALSE),0)</f>
        <v>0</v>
      </c>
      <c r="JA159">
        <f>IFERROR(VLOOKUP(_xlfn.NUMBERVALUE(MID(BB159, SEARCH("!", BB159)+1, SEARCH("+", BB159)-SEARCH("!", BB159)-1)), Rankings!$A$2:$BK$161, 63, FALSE),0)</f>
        <v>0</v>
      </c>
      <c r="JB159">
        <f>IFERROR(VLOOKUP(_xlfn.NUMBERVALUE(MID(BC159, SEARCH("!", BC159)+1, SEARCH("+", BC159)-SEARCH("!", BC159)-1)), Rankings!$A$2:$BK$161, 63, FALSE),0)</f>
        <v>0</v>
      </c>
      <c r="JC159">
        <f>IFERROR(VLOOKUP(_xlfn.NUMBERVALUE(MID(BD159, SEARCH("!", BD159)+1, SEARCH("+", BD159)-SEARCH("!", BD159)-1)), Rankings!$A$2:$BK$161, 63, FALSE),0)</f>
        <v>0</v>
      </c>
      <c r="JD159">
        <f>IFERROR(VLOOKUP(_xlfn.NUMBERVALUE(MID(BE159, SEARCH("!", BE159)+1, SEARCH("+", BE159)-SEARCH("!", BE159)-1)), Rankings!$A$2:$BK$161, 63, FALSE),0)</f>
        <v>0</v>
      </c>
      <c r="JE159">
        <f>IFERROR(VLOOKUP(_xlfn.NUMBERVALUE(MID(BF159, SEARCH("!", BF159)+1, SEARCH("+", BF159)-SEARCH("!", BF159)-1)), Rankings!$A$2:$BK$161, 63, FALSE),0)</f>
        <v>0</v>
      </c>
      <c r="JF159">
        <f>IFERROR(VLOOKUP(_xlfn.NUMBERVALUE(MID(BG159, SEARCH("!", BG159)+1, SEARCH("+", BG159)-SEARCH("!", BG159)-1)), Rankings!$A$2:$BK$161, 63, FALSE),0)</f>
        <v>0</v>
      </c>
      <c r="JG159">
        <f>IFERROR(VLOOKUP(_xlfn.NUMBERVALUE(MID(BH159, SEARCH("!", BH159)+1, SEARCH("+", BH159)-SEARCH("!", BH159)-1)), Rankings!$A$2:$BK$161, 63, FALSE),0)</f>
        <v>0</v>
      </c>
      <c r="JH159">
        <f>IFERROR(VLOOKUP(_xlfn.NUMBERVALUE(MID(BI159, SEARCH("!", BI159)+1, SEARCH("+", BI159)-SEARCH("!", BI159)-1)), Rankings!$A$2:$BK$161, 63, FALSE),0)</f>
        <v>0</v>
      </c>
      <c r="JI159">
        <f>IFERROR(VLOOKUP(_xlfn.NUMBERVALUE(MID(BJ159, SEARCH("!", BJ159)+1, SEARCH("+", BJ159)-SEARCH("!", BJ159)-1)), Rankings!$A$2:$BK$161, 63, FALSE),0)</f>
        <v>0</v>
      </c>
      <c r="JJ159">
        <f>IFERROR(VLOOKUP(_xlfn.NUMBERVALUE(MID(BK159, SEARCH("!", BK159)+1, SEARCH("+", BK159)-SEARCH("!", BK159)-1)), Rankings!$A$2:$BK$161, 63, FALSE),0)</f>
        <v>0</v>
      </c>
      <c r="JK159">
        <f>IFERROR(VLOOKUP(_xlfn.NUMBERVALUE(MID(BL159, SEARCH("!", BL159)+1, SEARCH("+", BL159)-SEARCH("!", BL159)-1)), Rankings!$A$2:$BK$161, 63, FALSE),0)</f>
        <v>0</v>
      </c>
      <c r="JL159">
        <f>IFERROR(VLOOKUP(_xlfn.NUMBERVALUE(MID(BM159, SEARCH("!", BM159)+1, SEARCH("+", BM159)-SEARCH("!", BM159)-1)), Rankings!$A$2:$BK$161, 63, FALSE),0)</f>
        <v>0</v>
      </c>
      <c r="JM159">
        <f>IFERROR(VLOOKUP(_xlfn.NUMBERVALUE(MID(BN159, SEARCH("!", BN159)+1, SEARCH("+", BN159)-SEARCH("!", BN159)-1)), Rankings!$A$2:$BK$161, 63, FALSE),0)</f>
        <v>0</v>
      </c>
      <c r="JN159">
        <f>IFERROR(VLOOKUP(_xlfn.NUMBERVALUE(MID(BO159, SEARCH("!", BO159)+1, SEARCH("+", BO159)-SEARCH("!", BO159)-1)), Rankings!$A$2:$BK$161, 63, FALSE),0)</f>
        <v>0</v>
      </c>
      <c r="JO159">
        <f>IFERROR(VLOOKUP(_xlfn.NUMBERVALUE(MID(BP159, SEARCH("!", BP159)+1, SEARCH("+", BP159)-SEARCH("!", BP159)-1)), Rankings!$A$2:$BK$161, 63, FALSE),0)</f>
        <v>0</v>
      </c>
      <c r="JP159">
        <f>IFERROR(VLOOKUP(_xlfn.NUMBERVALUE(MID(BQ159, SEARCH("!", BQ159)+1, SEARCH("+", BQ159)-SEARCH("!", BQ159)-1)), Rankings!$A$2:$BK$161, 63, FALSE),0)</f>
        <v>0</v>
      </c>
      <c r="JQ159">
        <f>IFERROR(VLOOKUP(_xlfn.NUMBERVALUE(MID(BR159, SEARCH("!", BR159)+1, SEARCH("+", BR159)-SEARCH("!", BR159)-1)), Rankings!$A$2:$BK$161, 63, FALSE),0)</f>
        <v>0</v>
      </c>
      <c r="JR159">
        <f>IFERROR(VLOOKUP(_xlfn.NUMBERVALUE(MID(BS159, SEARCH("!", BS159)+1, SEARCH("+", BS159)-SEARCH("!", BS159)-1)), Rankings!$A$2:$BK$161, 63, FALSE),0)</f>
        <v>0</v>
      </c>
      <c r="JS159">
        <f>IFERROR(VLOOKUP(_xlfn.NUMBERVALUE(MID(BT159, SEARCH("!", BT159)+1, SEARCH("+", BT159)-SEARCH("!", BT159)-1)), Rankings!$A$2:$BK$161, 63, FALSE),0)</f>
        <v>0</v>
      </c>
      <c r="JT159">
        <f>IFERROR(VLOOKUP(_xlfn.NUMBERVALUE(MID(BU159, SEARCH("!", BU159)+1, SEARCH("+", BU159)-SEARCH("!", BU159)-1)), Rankings!$A$2:$BK$161, 63, FALSE),0)</f>
        <v>0</v>
      </c>
      <c r="JU159">
        <f>IFERROR(VLOOKUP(_xlfn.NUMBERVALUE(MID(BV159, SEARCH("!", BV159)+1, SEARCH("+", BV159)-SEARCH("!", BV159)-1)), Rankings!$A$2:$BK$161, 63, FALSE),0)</f>
        <v>0</v>
      </c>
      <c r="JV159">
        <f>IFERROR(VLOOKUP(_xlfn.NUMBERVALUE(MID(BW159, SEARCH("!", BW159)+1, SEARCH("+", BW159)-SEARCH("!", BW159)-1)), Rankings!$A$2:$BK$161, 63, FALSE),0)</f>
        <v>0</v>
      </c>
      <c r="JW159">
        <f>IFERROR(VLOOKUP(_xlfn.NUMBERVALUE(MID(BX159, SEARCH("!", BX159)+1, SEARCH("+", BX159)-SEARCH("!", BX159)-1)), Rankings!$A$2:$BK$161, 63, FALSE),0)</f>
        <v>0</v>
      </c>
      <c r="JX159">
        <f>IFERROR(VLOOKUP(_xlfn.NUMBERVALUE(MID(BY159, SEARCH("!", BY159)+1, SEARCH("+", BY159)-SEARCH("!", BY159)-1)), Rankings!$A$2:$BK$161, 63, FALSE),0)</f>
        <v>0</v>
      </c>
      <c r="JY159">
        <f>IFERROR(VLOOKUP(_xlfn.NUMBERVALUE(MID(BZ159, SEARCH("!", BZ159)+1, SEARCH("+", BZ159)-SEARCH("!", BZ159)-1)), Rankings!$A$2:$BK$161, 63, FALSE),0)</f>
        <v>0</v>
      </c>
      <c r="JZ159">
        <f>IFERROR(VLOOKUP(_xlfn.NUMBERVALUE(MID(CA159, SEARCH("!", CA159)+1, SEARCH("+", CA159)-SEARCH("!", CA159)-1)), Rankings!$A$2:$BK$161, 63, FALSE),0)</f>
        <v>0</v>
      </c>
      <c r="KA159">
        <f>IFERROR(VLOOKUP(_xlfn.NUMBERVALUE(MID(CB159, SEARCH("!", CB159)+1, SEARCH("+", CB159)-SEARCH("!", CB159)-1)), Rankings!$A$2:$BK$161, 63, FALSE),0)</f>
        <v>0</v>
      </c>
      <c r="KB159">
        <f>IFERROR(VLOOKUP(_xlfn.NUMBERVALUE(MID(CC159, SEARCH("!", CC159)+1, SEARCH("+", CC159)-SEARCH("!", CC159)-1)), Rankings!$A$2:$BK$161, 63, FALSE),0)</f>
        <v>0</v>
      </c>
      <c r="KC159">
        <f>IFERROR(VLOOKUP(_xlfn.NUMBERVALUE(MID(CD159, SEARCH("!", CD159)+1, SEARCH("+", CD159)-SEARCH("!", CD159)-1)), Rankings!$A$2:$BK$161, 63, FALSE),0)</f>
        <v>0</v>
      </c>
      <c r="KD159">
        <f>IFERROR(VLOOKUP(_xlfn.NUMBERVALUE(MID(CE159, SEARCH("!", CE159)+1, SEARCH("+", CE159)-SEARCH("!", CE159)-1)), Rankings!$A$2:$BK$161, 63, FALSE),0)</f>
        <v>0</v>
      </c>
      <c r="KE159">
        <f>IFERROR(VLOOKUP(_xlfn.NUMBERVALUE(MID(CF159, SEARCH("!", CF159)+1, SEARCH("+", CF159)-SEARCH("!", CF159)-1)), Rankings!$A$2:$BK$161, 63, FALSE),0)</f>
        <v>0</v>
      </c>
      <c r="KF159">
        <f>IFERROR(VLOOKUP(_xlfn.NUMBERVALUE(MID(CG159, SEARCH("!", CG159)+1, SEARCH("+", CG159)-SEARCH("!", CG159)-1)), Rankings!$A$2:$BK$161, 63, FALSE),0)</f>
        <v>0</v>
      </c>
      <c r="KG159">
        <f>IFERROR(VLOOKUP(_xlfn.NUMBERVALUE(MID(CH159, SEARCH("!", CH159)+1, SEARCH("+", CH159)-SEARCH("!", CH159)-1)), Rankings!$A$2:$BK$161, 63, FALSE),0)</f>
        <v>0</v>
      </c>
      <c r="KH159">
        <f>IFERROR(VLOOKUP(_xlfn.NUMBERVALUE(MID(CI159, SEARCH("!", CI159)+1, SEARCH("+", CI159)-SEARCH("!", CI159)-1)), Rankings!$A$2:$BK$161, 63, FALSE),0)</f>
        <v>0</v>
      </c>
      <c r="KI159">
        <f>IFERROR(VLOOKUP(_xlfn.NUMBERVALUE(MID(CJ159, SEARCH("!", CJ159)+1, SEARCH("+", CJ159)-SEARCH("!", CJ159)-1)), Rankings!$A$2:$BK$161, 63, FALSE),0)</f>
        <v>0</v>
      </c>
      <c r="KJ159">
        <f>IFERROR(VLOOKUP(_xlfn.NUMBERVALUE(MID(CK159, SEARCH("!", CK159)+1, SEARCH("+", CK159)-SEARCH("!", CK159)-1)), Rankings!$A$2:$BK$161, 63, FALSE),0)</f>
        <v>0</v>
      </c>
      <c r="KK159">
        <f>IFERROR(VLOOKUP(_xlfn.NUMBERVALUE(MID(CL159, SEARCH("!", CL159)+1, SEARCH("+", CL159)-SEARCH("!", CL159)-1)), Rankings!$A$2:$BK$161, 63, FALSE),0)</f>
        <v>0</v>
      </c>
      <c r="KL159">
        <f>IFERROR(VLOOKUP(_xlfn.NUMBERVALUE(MID(CM159, SEARCH("!", CM159)+1, SEARCH("+", CM159)-SEARCH("!", CM159)-1)), Rankings!$A$2:$BK$161, 63, FALSE),0)</f>
        <v>0</v>
      </c>
      <c r="KM159">
        <f>IFERROR(VLOOKUP(_xlfn.NUMBERVALUE(MID(CN159, SEARCH("!", CN159)+1, SEARCH("+", CN159)-SEARCH("!", CN159)-1)), Rankings!$A$2:$BK$161, 63, FALSE),0)</f>
        <v>0</v>
      </c>
      <c r="KN159">
        <f>IFERROR(VLOOKUP(_xlfn.NUMBERVALUE(MID(CO159, SEARCH("!", CO159)+1, SEARCH("+", CO159)-SEARCH("!", CO159)-1)), Rankings!$A$2:$BK$161, 63, FALSE),0)</f>
        <v>0</v>
      </c>
      <c r="KO159">
        <f>IFERROR(VLOOKUP(_xlfn.NUMBERVALUE(MID(CP159, SEARCH("!", CP159)+1, SEARCH("+", CP159)-SEARCH("!", CP159)-1)), Rankings!$A$2:$BK$161, 63, FALSE),0)</f>
        <v>0</v>
      </c>
      <c r="KP159">
        <f>IFERROR(VLOOKUP(_xlfn.NUMBERVALUE(MID(CQ159, SEARCH("!", CQ159)+1, SEARCH("+", CQ159)-SEARCH("!", CQ159)-1)), Rankings!$A$2:$BK$161, 63, FALSE),0)</f>
        <v>0</v>
      </c>
      <c r="KQ159">
        <f>IFERROR(VLOOKUP(_xlfn.NUMBERVALUE(MID(CR159, SEARCH("!", CR159)+1, SEARCH("+", CR159)-SEARCH("!", CR159)-1)), Rankings!$A$2:$BK$161, 63, FALSE),0)</f>
        <v>0</v>
      </c>
      <c r="KS159" s="4">
        <f t="shared" si="3783"/>
        <v>106</v>
      </c>
      <c r="KT159" s="4">
        <f t="shared" si="3784"/>
        <v>41</v>
      </c>
      <c r="KU159" s="4">
        <f t="shared" si="3785"/>
        <v>71</v>
      </c>
      <c r="KV159" s="4">
        <f t="shared" si="3786"/>
        <v>0</v>
      </c>
      <c r="KY159" s="4">
        <f t="shared" si="3787"/>
        <v>218</v>
      </c>
      <c r="KZ159" s="4"/>
      <c r="LB159">
        <f t="shared" si="3788"/>
        <v>27</v>
      </c>
      <c r="LC159">
        <f t="shared" si="3789"/>
        <v>18</v>
      </c>
      <c r="LD159">
        <f t="shared" si="3790"/>
        <v>31</v>
      </c>
      <c r="LE159">
        <f t="shared" si="3791"/>
        <v>7</v>
      </c>
      <c r="LF159">
        <f t="shared" si="3792"/>
        <v>46</v>
      </c>
      <c r="LG159">
        <f t="shared" si="3793"/>
        <v>12</v>
      </c>
      <c r="LH159">
        <f t="shared" si="3794"/>
        <v>27</v>
      </c>
      <c r="LI159">
        <f t="shared" si="3795"/>
        <v>14</v>
      </c>
      <c r="LJ159">
        <f t="shared" si="3796"/>
        <v>18</v>
      </c>
      <c r="LK159">
        <f t="shared" si="3797"/>
        <v>0</v>
      </c>
      <c r="LL159">
        <f t="shared" si="3798"/>
        <v>18</v>
      </c>
      <c r="LM159">
        <f t="shared" si="3799"/>
        <v>0</v>
      </c>
      <c r="LN159">
        <f t="shared" si="3800"/>
        <v>0</v>
      </c>
      <c r="LO159">
        <f t="shared" si="3801"/>
        <v>0</v>
      </c>
      <c r="LP159">
        <f t="shared" si="3802"/>
        <v>0</v>
      </c>
      <c r="LQ159">
        <f t="shared" si="3803"/>
        <v>0</v>
      </c>
      <c r="LR159">
        <f t="shared" si="3804"/>
        <v>0</v>
      </c>
      <c r="LS159">
        <f t="shared" si="3805"/>
        <v>0</v>
      </c>
      <c r="LT159">
        <f t="shared" si="3806"/>
        <v>0</v>
      </c>
      <c r="LU159">
        <f t="shared" si="3807"/>
        <v>0</v>
      </c>
      <c r="LV159">
        <f t="shared" si="3808"/>
        <v>0</v>
      </c>
      <c r="LW159">
        <f t="shared" si="3809"/>
        <v>0</v>
      </c>
      <c r="LX159">
        <f t="shared" si="3810"/>
        <v>0</v>
      </c>
      <c r="LY159">
        <f t="shared" si="3811"/>
        <v>0</v>
      </c>
      <c r="LZ159">
        <f t="shared" si="3812"/>
        <v>0</v>
      </c>
      <c r="MA159">
        <f t="shared" si="3813"/>
        <v>0</v>
      </c>
      <c r="MB159">
        <f t="shared" si="3814"/>
        <v>0</v>
      </c>
      <c r="MC159">
        <f t="shared" si="3815"/>
        <v>0</v>
      </c>
      <c r="MD159">
        <f t="shared" si="3816"/>
        <v>0</v>
      </c>
      <c r="ME159">
        <f t="shared" si="3817"/>
        <v>0</v>
      </c>
      <c r="MF159">
        <f t="shared" si="3818"/>
        <v>0</v>
      </c>
      <c r="MG159">
        <f t="shared" si="3819"/>
        <v>0</v>
      </c>
      <c r="MH159">
        <f t="shared" si="3820"/>
        <v>0</v>
      </c>
      <c r="MI159">
        <f t="shared" si="3821"/>
        <v>0</v>
      </c>
      <c r="MJ159">
        <f t="shared" si="3822"/>
        <v>0</v>
      </c>
      <c r="MK159">
        <f t="shared" si="3823"/>
        <v>0</v>
      </c>
      <c r="ML159">
        <f t="shared" si="3824"/>
        <v>0</v>
      </c>
      <c r="MM159">
        <f t="shared" si="3825"/>
        <v>0</v>
      </c>
      <c r="MN159">
        <f t="shared" si="3826"/>
        <v>0</v>
      </c>
      <c r="MO159">
        <f t="shared" si="3827"/>
        <v>0</v>
      </c>
      <c r="MP159">
        <f t="shared" si="3828"/>
        <v>0</v>
      </c>
      <c r="MQ159">
        <f t="shared" si="3829"/>
        <v>0</v>
      </c>
      <c r="MR159">
        <f t="shared" si="3830"/>
        <v>0</v>
      </c>
      <c r="MS159">
        <f t="shared" si="3831"/>
        <v>0</v>
      </c>
      <c r="MT159">
        <f t="shared" si="3832"/>
        <v>0</v>
      </c>
      <c r="MU159">
        <f t="shared" si="3833"/>
        <v>0</v>
      </c>
      <c r="MV159">
        <f t="shared" si="3834"/>
        <v>0</v>
      </c>
      <c r="MW159">
        <f t="shared" si="3835"/>
        <v>0</v>
      </c>
      <c r="MX159">
        <f t="shared" si="3836"/>
        <v>0</v>
      </c>
      <c r="MY159">
        <f t="shared" si="3837"/>
        <v>0</v>
      </c>
      <c r="MZ159">
        <f t="shared" si="3838"/>
        <v>0</v>
      </c>
      <c r="NA159">
        <f t="shared" si="3839"/>
        <v>0</v>
      </c>
      <c r="NB159">
        <f t="shared" si="3840"/>
        <v>0</v>
      </c>
      <c r="NC159">
        <f t="shared" si="3841"/>
        <v>0</v>
      </c>
      <c r="ND159">
        <f t="shared" si="3842"/>
        <v>0</v>
      </c>
      <c r="NE159">
        <f t="shared" si="3843"/>
        <v>0</v>
      </c>
      <c r="NF159">
        <f t="shared" si="3844"/>
        <v>0</v>
      </c>
      <c r="NG159">
        <f t="shared" si="3845"/>
        <v>0</v>
      </c>
      <c r="NH159">
        <f t="shared" si="3846"/>
        <v>0</v>
      </c>
      <c r="NI159">
        <f t="shared" si="3847"/>
        <v>0</v>
      </c>
      <c r="NJ159">
        <f t="shared" si="3848"/>
        <v>0</v>
      </c>
      <c r="NK159">
        <f t="shared" si="3849"/>
        <v>0</v>
      </c>
      <c r="NL159">
        <f t="shared" si="3850"/>
        <v>0</v>
      </c>
      <c r="NM159">
        <f t="shared" si="3851"/>
        <v>0</v>
      </c>
      <c r="NN159">
        <f t="shared" si="3852"/>
        <v>0</v>
      </c>
      <c r="NO159">
        <f t="shared" si="3853"/>
        <v>0</v>
      </c>
      <c r="NP159">
        <f t="shared" si="3854"/>
        <v>0</v>
      </c>
      <c r="NQ159">
        <f t="shared" si="3855"/>
        <v>0</v>
      </c>
      <c r="NR159">
        <f t="shared" si="3856"/>
        <v>0</v>
      </c>
      <c r="NS159">
        <f t="shared" si="3857"/>
        <v>0</v>
      </c>
      <c r="NT159">
        <f t="shared" si="3858"/>
        <v>0</v>
      </c>
      <c r="NU159">
        <f t="shared" si="3859"/>
        <v>0</v>
      </c>
      <c r="NV159">
        <f t="shared" si="3860"/>
        <v>0</v>
      </c>
      <c r="NW159">
        <f t="shared" si="3861"/>
        <v>0</v>
      </c>
      <c r="NX159">
        <f t="shared" si="3862"/>
        <v>0</v>
      </c>
      <c r="NY159">
        <f t="shared" si="3863"/>
        <v>0</v>
      </c>
      <c r="NZ159">
        <f t="shared" si="3864"/>
        <v>0</v>
      </c>
      <c r="OA159">
        <f t="shared" si="3865"/>
        <v>0</v>
      </c>
      <c r="OB159">
        <f t="shared" si="3866"/>
        <v>0</v>
      </c>
      <c r="OC159">
        <f t="shared" si="3867"/>
        <v>0</v>
      </c>
      <c r="OD159">
        <f t="shared" si="3868"/>
        <v>0</v>
      </c>
      <c r="OE159">
        <f t="shared" si="3869"/>
        <v>0</v>
      </c>
      <c r="OF159">
        <f t="shared" si="3870"/>
        <v>0</v>
      </c>
      <c r="OG159">
        <f t="shared" si="3871"/>
        <v>0</v>
      </c>
      <c r="OH159">
        <f t="shared" si="3872"/>
        <v>0</v>
      </c>
      <c r="OJ159" s="4">
        <f t="shared" si="3873"/>
        <v>281</v>
      </c>
      <c r="OK159" s="4">
        <f t="shared" si="3874"/>
        <v>76</v>
      </c>
      <c r="OL159" s="4">
        <f t="shared" si="3875"/>
        <v>120</v>
      </c>
      <c r="OM159" s="4">
        <f t="shared" si="3876"/>
        <v>0</v>
      </c>
      <c r="OP159" s="4">
        <f t="shared" si="3877"/>
        <v>477</v>
      </c>
      <c r="OQ159" s="4"/>
      <c r="OS159">
        <f t="shared" si="3878"/>
        <v>57</v>
      </c>
      <c r="OT159">
        <f t="shared" si="3879"/>
        <v>54</v>
      </c>
      <c r="OU159">
        <f t="shared" si="3880"/>
        <v>73</v>
      </c>
      <c r="OV159">
        <f t="shared" si="3881"/>
        <v>26</v>
      </c>
      <c r="OW159">
        <f t="shared" si="3882"/>
        <v>31</v>
      </c>
      <c r="OX159">
        <f t="shared" si="3883"/>
        <v>60</v>
      </c>
      <c r="OY159">
        <f t="shared" si="3884"/>
        <v>41</v>
      </c>
      <c r="OZ159">
        <f t="shared" si="3885"/>
        <v>35</v>
      </c>
      <c r="PA159">
        <f t="shared" si="3886"/>
        <v>37</v>
      </c>
      <c r="PB159">
        <f t="shared" si="3887"/>
        <v>0</v>
      </c>
      <c r="PC159">
        <f t="shared" si="3888"/>
        <v>63</v>
      </c>
      <c r="PD159">
        <f t="shared" si="3889"/>
        <v>0</v>
      </c>
      <c r="PE159">
        <f t="shared" si="3890"/>
        <v>0</v>
      </c>
      <c r="PF159">
        <f t="shared" si="3891"/>
        <v>0</v>
      </c>
      <c r="PG159">
        <f t="shared" si="3892"/>
        <v>0</v>
      </c>
      <c r="PH159">
        <f t="shared" si="3893"/>
        <v>0</v>
      </c>
      <c r="PI159">
        <f t="shared" si="3894"/>
        <v>0</v>
      </c>
      <c r="PJ159">
        <f t="shared" si="3895"/>
        <v>0</v>
      </c>
      <c r="PK159">
        <f t="shared" si="3896"/>
        <v>0</v>
      </c>
      <c r="PL159">
        <f t="shared" si="3897"/>
        <v>0</v>
      </c>
      <c r="PM159">
        <f t="shared" si="3898"/>
        <v>0</v>
      </c>
      <c r="PN159">
        <f t="shared" si="3899"/>
        <v>0</v>
      </c>
      <c r="PO159">
        <f t="shared" si="3900"/>
        <v>0</v>
      </c>
      <c r="PP159">
        <f t="shared" si="3901"/>
        <v>0</v>
      </c>
      <c r="PQ159">
        <f t="shared" si="3902"/>
        <v>0</v>
      </c>
      <c r="PR159">
        <f t="shared" si="3903"/>
        <v>0</v>
      </c>
      <c r="PS159">
        <f t="shared" si="3904"/>
        <v>0</v>
      </c>
      <c r="PT159">
        <f t="shared" si="3905"/>
        <v>0</v>
      </c>
      <c r="PU159">
        <f t="shared" si="3906"/>
        <v>0</v>
      </c>
      <c r="PV159">
        <f t="shared" si="3907"/>
        <v>0</v>
      </c>
      <c r="PW159">
        <f t="shared" si="3908"/>
        <v>0</v>
      </c>
      <c r="PX159">
        <f t="shared" si="3909"/>
        <v>0</v>
      </c>
      <c r="PY159">
        <f t="shared" si="3910"/>
        <v>0</v>
      </c>
      <c r="PZ159">
        <f t="shared" si="3911"/>
        <v>0</v>
      </c>
      <c r="QA159">
        <f t="shared" si="3912"/>
        <v>0</v>
      </c>
      <c r="QB159">
        <f t="shared" si="3913"/>
        <v>0</v>
      </c>
      <c r="QC159">
        <f t="shared" si="3914"/>
        <v>0</v>
      </c>
      <c r="QD159">
        <f t="shared" si="3915"/>
        <v>0</v>
      </c>
      <c r="QE159">
        <f t="shared" si="3916"/>
        <v>0</v>
      </c>
      <c r="QF159">
        <f t="shared" si="3917"/>
        <v>0</v>
      </c>
      <c r="QG159">
        <f t="shared" si="3918"/>
        <v>0</v>
      </c>
      <c r="QH159">
        <f t="shared" si="3919"/>
        <v>0</v>
      </c>
      <c r="QI159">
        <f t="shared" si="3920"/>
        <v>0</v>
      </c>
      <c r="QJ159">
        <f t="shared" si="3921"/>
        <v>0</v>
      </c>
      <c r="QK159">
        <f t="shared" si="3922"/>
        <v>0</v>
      </c>
      <c r="QL159">
        <f t="shared" si="3923"/>
        <v>0</v>
      </c>
      <c r="QM159">
        <f t="shared" si="3924"/>
        <v>0</v>
      </c>
      <c r="QN159">
        <f t="shared" si="3925"/>
        <v>0</v>
      </c>
      <c r="QO159">
        <f t="shared" si="3926"/>
        <v>0</v>
      </c>
      <c r="QP159">
        <f t="shared" si="3927"/>
        <v>0</v>
      </c>
      <c r="QQ159">
        <f t="shared" si="3928"/>
        <v>0</v>
      </c>
      <c r="QR159">
        <f t="shared" si="3929"/>
        <v>0</v>
      </c>
      <c r="QS159">
        <f t="shared" si="3930"/>
        <v>0</v>
      </c>
      <c r="QT159">
        <f t="shared" si="3931"/>
        <v>0</v>
      </c>
      <c r="QU159">
        <f t="shared" si="3932"/>
        <v>0</v>
      </c>
      <c r="QV159">
        <f t="shared" si="3933"/>
        <v>0</v>
      </c>
      <c r="QW159">
        <f t="shared" si="3934"/>
        <v>0</v>
      </c>
      <c r="QX159">
        <f t="shared" si="3935"/>
        <v>0</v>
      </c>
      <c r="QY159">
        <f t="shared" si="3936"/>
        <v>0</v>
      </c>
      <c r="QZ159">
        <f t="shared" si="3937"/>
        <v>0</v>
      </c>
      <c r="RA159">
        <f t="shared" si="3938"/>
        <v>0</v>
      </c>
      <c r="RB159">
        <f t="shared" si="3939"/>
        <v>0</v>
      </c>
      <c r="RC159">
        <f t="shared" si="3940"/>
        <v>0</v>
      </c>
      <c r="RD159">
        <f t="shared" si="3941"/>
        <v>0</v>
      </c>
      <c r="RE159">
        <f t="shared" si="3942"/>
        <v>0</v>
      </c>
      <c r="RF159">
        <f t="shared" si="3943"/>
        <v>0</v>
      </c>
      <c r="RG159">
        <f t="shared" si="3944"/>
        <v>0</v>
      </c>
      <c r="RH159">
        <f t="shared" si="3945"/>
        <v>0</v>
      </c>
      <c r="RI159">
        <f t="shared" si="3946"/>
        <v>0</v>
      </c>
      <c r="RJ159">
        <f t="shared" si="3947"/>
        <v>0</v>
      </c>
      <c r="RK159">
        <f t="shared" si="3948"/>
        <v>0</v>
      </c>
      <c r="RL159">
        <f t="shared" si="3949"/>
        <v>0</v>
      </c>
      <c r="RM159">
        <f t="shared" si="3950"/>
        <v>0</v>
      </c>
      <c r="RN159">
        <f t="shared" si="3951"/>
        <v>0</v>
      </c>
      <c r="RO159">
        <f t="shared" si="3952"/>
        <v>0</v>
      </c>
      <c r="RP159">
        <f t="shared" si="3953"/>
        <v>0</v>
      </c>
      <c r="RQ159">
        <f t="shared" si="3954"/>
        <v>0</v>
      </c>
      <c r="RR159">
        <f t="shared" si="3955"/>
        <v>0</v>
      </c>
      <c r="RS159">
        <f t="shared" si="3956"/>
        <v>0</v>
      </c>
      <c r="RT159">
        <f t="shared" si="3957"/>
        <v>0</v>
      </c>
      <c r="RU159">
        <f t="shared" si="3958"/>
        <v>0</v>
      </c>
      <c r="RV159">
        <f t="shared" si="3959"/>
        <v>0</v>
      </c>
      <c r="RW159">
        <f t="shared" si="3960"/>
        <v>0</v>
      </c>
      <c r="RX159">
        <f t="shared" si="3961"/>
        <v>0</v>
      </c>
      <c r="RY159">
        <f t="shared" si="3962"/>
        <v>0</v>
      </c>
      <c r="SA159" s="4">
        <f t="shared" si="3963"/>
        <v>15.400000000000002</v>
      </c>
      <c r="SB159" s="4">
        <f t="shared" si="3964"/>
        <v>7</v>
      </c>
      <c r="SC159" s="4">
        <f t="shared" si="3965"/>
        <v>8.0399999999999991</v>
      </c>
      <c r="SD159" s="4">
        <f t="shared" si="3966"/>
        <v>0</v>
      </c>
      <c r="SF159" s="4">
        <f t="shared" si="3967"/>
        <v>30.44</v>
      </c>
      <c r="SI159">
        <f t="shared" si="3968"/>
        <v>2.78</v>
      </c>
      <c r="SJ159">
        <f t="shared" si="3969"/>
        <v>3.2</v>
      </c>
      <c r="SK159">
        <f t="shared" si="3970"/>
        <v>3.22</v>
      </c>
      <c r="SL159">
        <f t="shared" si="3971"/>
        <v>1.17</v>
      </c>
      <c r="SM159">
        <f t="shared" si="3972"/>
        <v>4.2</v>
      </c>
      <c r="SN159">
        <f t="shared" si="3973"/>
        <v>3</v>
      </c>
      <c r="SO159">
        <f t="shared" si="3974"/>
        <v>4</v>
      </c>
      <c r="SP159">
        <f t="shared" si="3975"/>
        <v>3</v>
      </c>
      <c r="SQ159">
        <f t="shared" si="3976"/>
        <v>3.2</v>
      </c>
      <c r="SR159" t="str">
        <f t="shared" si="3977"/>
        <v>0</v>
      </c>
      <c r="SS159">
        <f t="shared" si="3978"/>
        <v>2.67</v>
      </c>
      <c r="ST159" t="str">
        <f t="shared" si="3979"/>
        <v>0</v>
      </c>
      <c r="SU159" t="str">
        <f t="shared" si="3980"/>
        <v>0</v>
      </c>
      <c r="SV159" t="str">
        <f t="shared" si="3981"/>
        <v>0</v>
      </c>
      <c r="SW159" t="str">
        <f t="shared" si="3982"/>
        <v>0</v>
      </c>
      <c r="SX159" t="str">
        <f t="shared" si="3983"/>
        <v>0</v>
      </c>
      <c r="SY159" t="str">
        <f t="shared" si="3984"/>
        <v>0</v>
      </c>
      <c r="SZ159" t="str">
        <f t="shared" si="3985"/>
        <v>0</v>
      </c>
      <c r="TA159" t="str">
        <f t="shared" si="3986"/>
        <v>0</v>
      </c>
      <c r="TB159" t="str">
        <f t="shared" si="3987"/>
        <v>0</v>
      </c>
      <c r="TC159" t="str">
        <f t="shared" si="3988"/>
        <v>0</v>
      </c>
      <c r="TD159" t="str">
        <f t="shared" si="3989"/>
        <v>0</v>
      </c>
      <c r="TE159" t="str">
        <f t="shared" si="3990"/>
        <v>0</v>
      </c>
      <c r="TF159" t="str">
        <f t="shared" si="3991"/>
        <v>0</v>
      </c>
      <c r="TG159" t="str">
        <f t="shared" si="3992"/>
        <v>0</v>
      </c>
      <c r="TH159" t="str">
        <f t="shared" si="3993"/>
        <v>0</v>
      </c>
      <c r="TI159" t="str">
        <f t="shared" si="3994"/>
        <v>0</v>
      </c>
      <c r="TJ159" t="str">
        <f t="shared" si="3995"/>
        <v>0</v>
      </c>
      <c r="TK159" t="str">
        <f t="shared" si="3996"/>
        <v>0</v>
      </c>
      <c r="TL159" t="str">
        <f t="shared" si="3997"/>
        <v>0</v>
      </c>
      <c r="TM159" t="str">
        <f t="shared" si="3998"/>
        <v>0</v>
      </c>
      <c r="TN159" t="str">
        <f t="shared" si="3999"/>
        <v>0</v>
      </c>
      <c r="TO159" t="str">
        <f t="shared" si="4000"/>
        <v>0</v>
      </c>
      <c r="TP159" t="str">
        <f t="shared" si="4001"/>
        <v>0</v>
      </c>
      <c r="TQ159" t="str">
        <f t="shared" si="4002"/>
        <v>0</v>
      </c>
      <c r="TR159" t="str">
        <f t="shared" si="4003"/>
        <v>0</v>
      </c>
      <c r="TS159" t="str">
        <f t="shared" si="4004"/>
        <v>0</v>
      </c>
      <c r="TT159" t="str">
        <f t="shared" si="4005"/>
        <v>0</v>
      </c>
      <c r="TU159" t="str">
        <f t="shared" si="4006"/>
        <v>0</v>
      </c>
      <c r="TV159" t="str">
        <f t="shared" si="4007"/>
        <v>0</v>
      </c>
      <c r="TW159" t="str">
        <f t="shared" si="4008"/>
        <v>0</v>
      </c>
      <c r="TX159" t="str">
        <f t="shared" si="4009"/>
        <v>0</v>
      </c>
      <c r="TY159" t="str">
        <f t="shared" si="4010"/>
        <v>0</v>
      </c>
      <c r="TZ159" t="str">
        <f t="shared" si="4011"/>
        <v>0</v>
      </c>
      <c r="UA159" t="str">
        <f t="shared" si="4012"/>
        <v>0</v>
      </c>
      <c r="UB159" t="str">
        <f t="shared" si="4013"/>
        <v>0</v>
      </c>
      <c r="UC159" t="str">
        <f t="shared" si="4014"/>
        <v>0</v>
      </c>
      <c r="UD159" t="str">
        <f t="shared" si="4015"/>
        <v>0</v>
      </c>
      <c r="UE159" t="str">
        <f t="shared" si="4016"/>
        <v>0</v>
      </c>
      <c r="UF159" t="str">
        <f t="shared" si="4017"/>
        <v>0</v>
      </c>
      <c r="UG159" t="str">
        <f t="shared" si="4018"/>
        <v>0</v>
      </c>
      <c r="UH159" t="str">
        <f t="shared" si="4019"/>
        <v>0</v>
      </c>
      <c r="UI159" t="str">
        <f t="shared" si="4020"/>
        <v>0</v>
      </c>
      <c r="UJ159" t="str">
        <f t="shared" si="4021"/>
        <v>0</v>
      </c>
      <c r="UK159" t="str">
        <f t="shared" si="4022"/>
        <v>0</v>
      </c>
      <c r="UL159" t="str">
        <f t="shared" si="4023"/>
        <v>0</v>
      </c>
      <c r="UM159" t="str">
        <f t="shared" si="4024"/>
        <v>0</v>
      </c>
      <c r="UN159" t="str">
        <f t="shared" si="4025"/>
        <v>0</v>
      </c>
      <c r="UO159" t="str">
        <f t="shared" si="4026"/>
        <v>0</v>
      </c>
      <c r="UP159" t="str">
        <f t="shared" si="4027"/>
        <v>0</v>
      </c>
      <c r="UQ159" t="str">
        <f t="shared" si="4028"/>
        <v>0</v>
      </c>
      <c r="UR159" t="str">
        <f t="shared" si="4029"/>
        <v>0</v>
      </c>
      <c r="US159" t="str">
        <f t="shared" si="4030"/>
        <v>0</v>
      </c>
      <c r="UT159" t="str">
        <f t="shared" si="4031"/>
        <v>0</v>
      </c>
      <c r="UU159" t="str">
        <f t="shared" si="4032"/>
        <v>0</v>
      </c>
      <c r="UV159" t="str">
        <f t="shared" si="4033"/>
        <v>0</v>
      </c>
      <c r="UW159" t="str">
        <f t="shared" si="4034"/>
        <v>0</v>
      </c>
      <c r="UX159" t="str">
        <f t="shared" si="4035"/>
        <v>0</v>
      </c>
      <c r="UY159" t="str">
        <f t="shared" si="4036"/>
        <v>0</v>
      </c>
      <c r="UZ159" t="str">
        <f t="shared" si="4037"/>
        <v>0</v>
      </c>
      <c r="VA159" t="str">
        <f t="shared" si="4038"/>
        <v>0</v>
      </c>
      <c r="VB159" t="str">
        <f t="shared" si="4039"/>
        <v>0</v>
      </c>
      <c r="VC159" t="str">
        <f t="shared" si="4040"/>
        <v>0</v>
      </c>
      <c r="VD159" t="str">
        <f t="shared" si="4041"/>
        <v>0</v>
      </c>
      <c r="VE159" t="str">
        <f t="shared" si="4042"/>
        <v>0</v>
      </c>
      <c r="VF159" t="str">
        <f t="shared" si="4043"/>
        <v>0</v>
      </c>
      <c r="VG159" t="str">
        <f t="shared" si="4044"/>
        <v>0</v>
      </c>
      <c r="VH159" t="str">
        <f t="shared" si="4045"/>
        <v>0</v>
      </c>
      <c r="VI159" t="str">
        <f t="shared" si="4046"/>
        <v>0</v>
      </c>
      <c r="VJ159" t="str">
        <f t="shared" si="4047"/>
        <v>0</v>
      </c>
      <c r="VK159" t="str">
        <f t="shared" si="4048"/>
        <v>0</v>
      </c>
      <c r="VL159" t="str">
        <f t="shared" si="4049"/>
        <v>0</v>
      </c>
      <c r="VM159" t="str">
        <f t="shared" si="4050"/>
        <v>0</v>
      </c>
      <c r="VN159" t="str">
        <f t="shared" si="4051"/>
        <v>0</v>
      </c>
      <c r="VO159" t="str">
        <f t="shared" si="4052"/>
        <v>0</v>
      </c>
      <c r="VQ159" s="4">
        <f t="shared" si="4053"/>
        <v>-41.559999999999995</v>
      </c>
      <c r="VR159" s="4">
        <f t="shared" si="4054"/>
        <v>-5.1800000000000006</v>
      </c>
      <c r="VS159" s="4">
        <f t="shared" si="4055"/>
        <v>-42.95</v>
      </c>
      <c r="VT159" s="4">
        <f t="shared" si="4056"/>
        <v>0</v>
      </c>
      <c r="VV159" s="4">
        <f t="shared" si="4057"/>
        <v>-89.69</v>
      </c>
      <c r="VY159">
        <f t="shared" si="4058"/>
        <v>-9.93</v>
      </c>
      <c r="VZ159">
        <f t="shared" si="4059"/>
        <v>-5.22</v>
      </c>
      <c r="WA159">
        <f t="shared" si="4060"/>
        <v>-12.94</v>
      </c>
      <c r="WB159">
        <f t="shared" si="4061"/>
        <v>-19.29</v>
      </c>
      <c r="WC159">
        <f t="shared" si="4062"/>
        <v>-2.2400000000000002</v>
      </c>
      <c r="WD159">
        <f t="shared" si="4063"/>
        <v>-11.36</v>
      </c>
      <c r="WE159">
        <f t="shared" si="4064"/>
        <v>4.62</v>
      </c>
      <c r="WF159">
        <f t="shared" si="4065"/>
        <v>-9.8000000000000007</v>
      </c>
      <c r="WG159">
        <f t="shared" si="4066"/>
        <v>-2.11</v>
      </c>
      <c r="WH159">
        <f t="shared" si="4067"/>
        <v>0</v>
      </c>
      <c r="WI159">
        <f t="shared" si="4068"/>
        <v>-21.42</v>
      </c>
      <c r="WJ159">
        <f t="shared" si="4069"/>
        <v>0</v>
      </c>
      <c r="WK159">
        <f t="shared" si="4070"/>
        <v>0</v>
      </c>
      <c r="WL159">
        <f t="shared" si="4071"/>
        <v>0</v>
      </c>
      <c r="WM159">
        <f t="shared" si="4072"/>
        <v>0</v>
      </c>
      <c r="WN159">
        <f t="shared" si="4073"/>
        <v>0</v>
      </c>
      <c r="WO159">
        <f t="shared" si="4074"/>
        <v>0</v>
      </c>
      <c r="WP159">
        <f t="shared" si="4075"/>
        <v>0</v>
      </c>
      <c r="WQ159">
        <f t="shared" si="4076"/>
        <v>0</v>
      </c>
      <c r="WR159">
        <f t="shared" si="4077"/>
        <v>0</v>
      </c>
      <c r="WS159">
        <f t="shared" si="4078"/>
        <v>0</v>
      </c>
      <c r="WT159">
        <f t="shared" si="4079"/>
        <v>0</v>
      </c>
      <c r="WU159">
        <f t="shared" si="4080"/>
        <v>0</v>
      </c>
      <c r="WV159">
        <f t="shared" si="4081"/>
        <v>0</v>
      </c>
      <c r="WW159">
        <f t="shared" si="4082"/>
        <v>0</v>
      </c>
      <c r="WX159">
        <f t="shared" si="4083"/>
        <v>0</v>
      </c>
      <c r="WY159">
        <f t="shared" si="4084"/>
        <v>0</v>
      </c>
      <c r="WZ159">
        <f t="shared" si="4085"/>
        <v>0</v>
      </c>
      <c r="XA159">
        <f t="shared" si="4086"/>
        <v>0</v>
      </c>
      <c r="XB159">
        <f t="shared" si="4087"/>
        <v>0</v>
      </c>
      <c r="XC159">
        <f t="shared" si="4088"/>
        <v>0</v>
      </c>
      <c r="XD159">
        <f t="shared" si="4089"/>
        <v>0</v>
      </c>
      <c r="XE159">
        <f t="shared" si="4090"/>
        <v>0</v>
      </c>
      <c r="XF159">
        <f t="shared" si="4091"/>
        <v>0</v>
      </c>
      <c r="XG159">
        <f t="shared" si="4092"/>
        <v>0</v>
      </c>
      <c r="XH159">
        <f t="shared" si="4093"/>
        <v>0</v>
      </c>
      <c r="XI159">
        <f t="shared" si="4094"/>
        <v>0</v>
      </c>
      <c r="XJ159">
        <f t="shared" si="4095"/>
        <v>0</v>
      </c>
      <c r="XK159">
        <f t="shared" si="4096"/>
        <v>0</v>
      </c>
      <c r="XL159">
        <f t="shared" si="4097"/>
        <v>0</v>
      </c>
      <c r="XM159">
        <f t="shared" si="4098"/>
        <v>0</v>
      </c>
      <c r="XN159">
        <f t="shared" si="4099"/>
        <v>0</v>
      </c>
      <c r="XO159">
        <f t="shared" si="4100"/>
        <v>0</v>
      </c>
      <c r="XP159">
        <f t="shared" si="4101"/>
        <v>0</v>
      </c>
      <c r="XQ159">
        <f t="shared" si="4102"/>
        <v>0</v>
      </c>
      <c r="XR159">
        <f t="shared" si="4103"/>
        <v>0</v>
      </c>
      <c r="XS159">
        <f t="shared" si="4104"/>
        <v>0</v>
      </c>
      <c r="XT159">
        <f t="shared" si="4105"/>
        <v>0</v>
      </c>
      <c r="XU159">
        <f t="shared" si="4106"/>
        <v>0</v>
      </c>
      <c r="XV159">
        <f t="shared" si="4107"/>
        <v>0</v>
      </c>
      <c r="XW159">
        <f t="shared" si="4108"/>
        <v>0</v>
      </c>
      <c r="XX159">
        <f t="shared" si="4109"/>
        <v>0</v>
      </c>
      <c r="XY159">
        <f t="shared" si="4110"/>
        <v>0</v>
      </c>
      <c r="XZ159">
        <f t="shared" si="4111"/>
        <v>0</v>
      </c>
      <c r="YA159">
        <f t="shared" si="4112"/>
        <v>0</v>
      </c>
      <c r="YB159">
        <f t="shared" si="4113"/>
        <v>0</v>
      </c>
      <c r="YC159">
        <f t="shared" si="4114"/>
        <v>0</v>
      </c>
      <c r="YD159">
        <f t="shared" si="4115"/>
        <v>0</v>
      </c>
      <c r="YE159">
        <f t="shared" si="4116"/>
        <v>0</v>
      </c>
      <c r="YF159">
        <f t="shared" si="4117"/>
        <v>0</v>
      </c>
      <c r="YG159">
        <f t="shared" si="4118"/>
        <v>0</v>
      </c>
      <c r="YH159">
        <f t="shared" si="4119"/>
        <v>0</v>
      </c>
      <c r="YI159">
        <f t="shared" si="4120"/>
        <v>0</v>
      </c>
      <c r="YJ159">
        <f t="shared" si="4121"/>
        <v>0</v>
      </c>
      <c r="YK159">
        <f t="shared" si="4122"/>
        <v>0</v>
      </c>
      <c r="YL159">
        <f t="shared" si="4123"/>
        <v>0</v>
      </c>
      <c r="YM159">
        <f t="shared" si="4124"/>
        <v>0</v>
      </c>
      <c r="YN159">
        <f t="shared" si="4125"/>
        <v>0</v>
      </c>
      <c r="YO159">
        <f t="shared" si="4126"/>
        <v>0</v>
      </c>
      <c r="YP159">
        <f t="shared" si="4127"/>
        <v>0</v>
      </c>
      <c r="YQ159">
        <f t="shared" si="4128"/>
        <v>0</v>
      </c>
      <c r="YR159">
        <f t="shared" si="4129"/>
        <v>0</v>
      </c>
      <c r="YS159">
        <f t="shared" si="4130"/>
        <v>0</v>
      </c>
      <c r="YT159">
        <f t="shared" si="4131"/>
        <v>0</v>
      </c>
      <c r="YU159">
        <f t="shared" si="4132"/>
        <v>0</v>
      </c>
      <c r="YV159">
        <f t="shared" si="4133"/>
        <v>0</v>
      </c>
      <c r="YW159">
        <f t="shared" si="4134"/>
        <v>0</v>
      </c>
      <c r="YX159">
        <f t="shared" si="4135"/>
        <v>0</v>
      </c>
      <c r="YY159">
        <f t="shared" si="4136"/>
        <v>0</v>
      </c>
      <c r="YZ159">
        <f t="shared" si="4137"/>
        <v>0</v>
      </c>
      <c r="ZA159">
        <f t="shared" si="4138"/>
        <v>0</v>
      </c>
      <c r="ZB159">
        <f t="shared" si="4139"/>
        <v>0</v>
      </c>
      <c r="ZC159">
        <f t="shared" si="4140"/>
        <v>0</v>
      </c>
      <c r="ZD159">
        <f t="shared" si="4141"/>
        <v>0</v>
      </c>
      <c r="ZE159">
        <f t="shared" si="4142"/>
        <v>0</v>
      </c>
      <c r="ZG159" s="4">
        <f t="shared" si="4143"/>
        <v>101</v>
      </c>
      <c r="ZH159" s="4">
        <f t="shared" si="4144"/>
        <v>30</v>
      </c>
      <c r="ZI159" s="4">
        <f t="shared" si="4145"/>
        <v>108</v>
      </c>
      <c r="ZJ159" s="4">
        <f t="shared" si="4146"/>
        <v>0</v>
      </c>
      <c r="ZL159" s="4">
        <f t="shared" si="4147"/>
        <v>239</v>
      </c>
      <c r="ZO159">
        <f t="shared" si="4148"/>
        <v>21</v>
      </c>
      <c r="ZP159">
        <f t="shared" si="4149"/>
        <v>11</v>
      </c>
      <c r="ZQ159">
        <f t="shared" si="4150"/>
        <v>36</v>
      </c>
      <c r="ZR159">
        <f t="shared" si="4151"/>
        <v>48</v>
      </c>
      <c r="ZS159">
        <f t="shared" si="4152"/>
        <v>18</v>
      </c>
      <c r="ZT159">
        <f t="shared" si="4153"/>
        <v>20</v>
      </c>
      <c r="ZU159">
        <f t="shared" si="4154"/>
        <v>15</v>
      </c>
      <c r="ZV159">
        <f t="shared" si="4155"/>
        <v>15</v>
      </c>
      <c r="ZW159">
        <f t="shared" si="4156"/>
        <v>13</v>
      </c>
      <c r="ZX159">
        <f t="shared" si="4157"/>
        <v>0</v>
      </c>
      <c r="ZY159">
        <f t="shared" si="4158"/>
        <v>42</v>
      </c>
      <c r="ZZ159">
        <f t="shared" si="4159"/>
        <v>0</v>
      </c>
      <c r="AAA159">
        <f t="shared" si="4160"/>
        <v>0</v>
      </c>
      <c r="AAB159">
        <f t="shared" si="4161"/>
        <v>0</v>
      </c>
      <c r="AAC159">
        <f t="shared" si="4162"/>
        <v>0</v>
      </c>
      <c r="AAD159">
        <f t="shared" si="4163"/>
        <v>0</v>
      </c>
      <c r="AAE159">
        <f t="shared" si="4164"/>
        <v>0</v>
      </c>
      <c r="AAF159">
        <f t="shared" si="4165"/>
        <v>0</v>
      </c>
      <c r="AAG159">
        <f t="shared" si="4166"/>
        <v>0</v>
      </c>
      <c r="AAH159">
        <f t="shared" si="4167"/>
        <v>0</v>
      </c>
      <c r="AAI159">
        <f t="shared" si="4168"/>
        <v>0</v>
      </c>
      <c r="AAJ159">
        <f t="shared" si="4169"/>
        <v>0</v>
      </c>
      <c r="AAK159">
        <f t="shared" si="4170"/>
        <v>0</v>
      </c>
      <c r="AAL159">
        <f t="shared" si="4171"/>
        <v>0</v>
      </c>
      <c r="AAM159">
        <f t="shared" si="4172"/>
        <v>0</v>
      </c>
      <c r="AAN159">
        <f t="shared" si="4173"/>
        <v>0</v>
      </c>
      <c r="AAO159">
        <f t="shared" si="4174"/>
        <v>0</v>
      </c>
      <c r="AAP159">
        <f t="shared" si="4175"/>
        <v>0</v>
      </c>
      <c r="AAQ159">
        <f t="shared" si="4176"/>
        <v>0</v>
      </c>
      <c r="AAR159">
        <f t="shared" si="4177"/>
        <v>0</v>
      </c>
      <c r="AAS159">
        <f t="shared" si="4178"/>
        <v>0</v>
      </c>
      <c r="AAT159">
        <f t="shared" si="4179"/>
        <v>0</v>
      </c>
      <c r="AAU159">
        <f t="shared" si="4180"/>
        <v>0</v>
      </c>
      <c r="AAV159">
        <f t="shared" si="4181"/>
        <v>0</v>
      </c>
      <c r="AAW159">
        <f t="shared" si="4182"/>
        <v>0</v>
      </c>
      <c r="AAX159">
        <f t="shared" si="4183"/>
        <v>0</v>
      </c>
      <c r="AAY159">
        <f t="shared" si="4184"/>
        <v>0</v>
      </c>
      <c r="AAZ159">
        <f t="shared" si="4185"/>
        <v>0</v>
      </c>
      <c r="ABA159">
        <f t="shared" si="4186"/>
        <v>0</v>
      </c>
      <c r="ABB159">
        <f t="shared" si="4187"/>
        <v>0</v>
      </c>
      <c r="ABC159">
        <f t="shared" si="4188"/>
        <v>0</v>
      </c>
      <c r="ABD159">
        <f t="shared" si="4189"/>
        <v>0</v>
      </c>
      <c r="ABE159">
        <f t="shared" si="4190"/>
        <v>0</v>
      </c>
      <c r="ABF159">
        <f t="shared" si="4191"/>
        <v>0</v>
      </c>
      <c r="ABG159">
        <f t="shared" si="4192"/>
        <v>0</v>
      </c>
      <c r="ABH159">
        <f t="shared" si="4193"/>
        <v>0</v>
      </c>
      <c r="ABI159">
        <f t="shared" si="4194"/>
        <v>0</v>
      </c>
      <c r="ABJ159">
        <f t="shared" si="4195"/>
        <v>0</v>
      </c>
      <c r="ABK159">
        <f t="shared" si="4196"/>
        <v>0</v>
      </c>
      <c r="ABL159">
        <f t="shared" si="4197"/>
        <v>0</v>
      </c>
      <c r="ABM159">
        <f t="shared" si="4198"/>
        <v>0</v>
      </c>
      <c r="ABN159">
        <f t="shared" si="4199"/>
        <v>0</v>
      </c>
      <c r="ABO159">
        <f t="shared" si="4200"/>
        <v>0</v>
      </c>
      <c r="ABP159">
        <f t="shared" si="4201"/>
        <v>0</v>
      </c>
      <c r="ABQ159">
        <f t="shared" si="4202"/>
        <v>0</v>
      </c>
      <c r="ABR159">
        <f t="shared" si="4203"/>
        <v>0</v>
      </c>
      <c r="ABS159">
        <f t="shared" si="4204"/>
        <v>0</v>
      </c>
      <c r="ABT159">
        <f t="shared" si="4205"/>
        <v>0</v>
      </c>
      <c r="ABU159">
        <f t="shared" si="4206"/>
        <v>0</v>
      </c>
      <c r="ABV159">
        <f t="shared" si="4207"/>
        <v>0</v>
      </c>
      <c r="ABW159">
        <f t="shared" si="4208"/>
        <v>0</v>
      </c>
      <c r="ABX159">
        <f t="shared" si="4209"/>
        <v>0</v>
      </c>
      <c r="ABY159">
        <f t="shared" si="4210"/>
        <v>0</v>
      </c>
      <c r="ABZ159">
        <f t="shared" si="4211"/>
        <v>0</v>
      </c>
      <c r="ACA159">
        <f t="shared" si="4212"/>
        <v>0</v>
      </c>
      <c r="ACB159">
        <f t="shared" si="4213"/>
        <v>0</v>
      </c>
      <c r="ACC159">
        <f t="shared" si="4214"/>
        <v>0</v>
      </c>
      <c r="ACD159">
        <f t="shared" si="4215"/>
        <v>0</v>
      </c>
      <c r="ACE159">
        <f t="shared" si="4216"/>
        <v>0</v>
      </c>
      <c r="ACF159">
        <f t="shared" si="4217"/>
        <v>0</v>
      </c>
      <c r="ACG159">
        <f t="shared" si="4218"/>
        <v>0</v>
      </c>
      <c r="ACH159">
        <f t="shared" si="4219"/>
        <v>0</v>
      </c>
      <c r="ACI159">
        <f t="shared" si="4220"/>
        <v>0</v>
      </c>
      <c r="ACJ159">
        <f t="shared" si="4221"/>
        <v>0</v>
      </c>
      <c r="ACK159">
        <f t="shared" si="4222"/>
        <v>0</v>
      </c>
      <c r="ACL159">
        <f t="shared" si="4223"/>
        <v>0</v>
      </c>
      <c r="ACM159">
        <f t="shared" si="4224"/>
        <v>0</v>
      </c>
      <c r="ACN159">
        <f t="shared" si="4225"/>
        <v>0</v>
      </c>
      <c r="ACO159">
        <f t="shared" si="4226"/>
        <v>0</v>
      </c>
      <c r="ACP159">
        <f t="shared" si="4227"/>
        <v>0</v>
      </c>
      <c r="ACQ159">
        <f t="shared" si="4228"/>
        <v>0</v>
      </c>
      <c r="ACR159">
        <f t="shared" si="4229"/>
        <v>0</v>
      </c>
      <c r="ACS159">
        <f t="shared" si="4230"/>
        <v>0</v>
      </c>
      <c r="ACT159">
        <f t="shared" si="4231"/>
        <v>0</v>
      </c>
      <c r="ACU159">
        <f t="shared" si="4232"/>
        <v>0</v>
      </c>
      <c r="ACW159" s="4">
        <f t="shared" si="4233"/>
        <v>45.099999999999994</v>
      </c>
      <c r="ACX159" s="4">
        <f t="shared" si="4234"/>
        <v>6</v>
      </c>
      <c r="ACY159" s="4">
        <f t="shared" si="4235"/>
        <v>109.5</v>
      </c>
      <c r="ACZ159" s="4">
        <f t="shared" si="4236"/>
        <v>0</v>
      </c>
      <c r="ADA159" s="88">
        <f t="shared" si="4237"/>
        <v>1.7320508075688772</v>
      </c>
      <c r="ADB159" s="4">
        <f t="shared" si="4238"/>
        <v>160.6</v>
      </c>
      <c r="ADC159" s="5">
        <f t="shared" si="4239"/>
        <v>3.003331483536241</v>
      </c>
      <c r="ADD159" s="5">
        <f t="shared" si="4240"/>
        <v>6.0415229867972862</v>
      </c>
      <c r="ADE159">
        <f t="shared" si="4241"/>
        <v>20.5</v>
      </c>
      <c r="ADF159">
        <f t="shared" si="4242"/>
        <v>6</v>
      </c>
      <c r="ADG159">
        <f t="shared" si="4243"/>
        <v>15.3</v>
      </c>
      <c r="ADH159">
        <f t="shared" si="4244"/>
        <v>14.5</v>
      </c>
      <c r="ADI159">
        <f t="shared" si="4245"/>
        <v>86.8</v>
      </c>
      <c r="ADJ159">
        <f t="shared" si="4246"/>
        <v>3.3</v>
      </c>
      <c r="ADK159">
        <f t="shared" si="4247"/>
        <v>0</v>
      </c>
      <c r="ADL159">
        <f t="shared" si="4248"/>
        <v>6</v>
      </c>
      <c r="ADM159">
        <f t="shared" si="4249"/>
        <v>0</v>
      </c>
      <c r="ADN159">
        <f t="shared" si="4250"/>
        <v>0</v>
      </c>
      <c r="ADO159">
        <f t="shared" si="4251"/>
        <v>8.1999999999999993</v>
      </c>
      <c r="ADP159">
        <f t="shared" si="4252"/>
        <v>0</v>
      </c>
      <c r="ADQ159">
        <f t="shared" si="4253"/>
        <v>0</v>
      </c>
      <c r="ADR159">
        <f t="shared" si="4254"/>
        <v>0</v>
      </c>
      <c r="ADS159">
        <f t="shared" si="4255"/>
        <v>0</v>
      </c>
      <c r="ADT159">
        <f t="shared" si="4256"/>
        <v>0</v>
      </c>
      <c r="ADU159">
        <f t="shared" si="4257"/>
        <v>0</v>
      </c>
      <c r="ADV159">
        <f t="shared" si="4258"/>
        <v>0</v>
      </c>
      <c r="ADW159">
        <f t="shared" si="4259"/>
        <v>0</v>
      </c>
      <c r="ADX159">
        <f t="shared" si="4260"/>
        <v>0</v>
      </c>
      <c r="ADY159">
        <f t="shared" si="4261"/>
        <v>0</v>
      </c>
      <c r="ADZ159">
        <f t="shared" si="4262"/>
        <v>0</v>
      </c>
      <c r="AEA159">
        <f t="shared" si="4263"/>
        <v>0</v>
      </c>
      <c r="AEB159">
        <f t="shared" si="4264"/>
        <v>0</v>
      </c>
      <c r="AEC159">
        <f t="shared" si="4265"/>
        <v>0</v>
      </c>
      <c r="AED159">
        <f t="shared" si="4266"/>
        <v>0</v>
      </c>
      <c r="AEE159">
        <f t="shared" si="4267"/>
        <v>0</v>
      </c>
      <c r="AEF159">
        <f t="shared" si="4268"/>
        <v>0</v>
      </c>
      <c r="AEG159">
        <f t="shared" si="4269"/>
        <v>0</v>
      </c>
      <c r="AEH159">
        <f t="shared" si="4270"/>
        <v>0</v>
      </c>
      <c r="AEI159">
        <f t="shared" si="4271"/>
        <v>0</v>
      </c>
      <c r="AEJ159">
        <f t="shared" si="4272"/>
        <v>0</v>
      </c>
      <c r="AEK159">
        <f t="shared" si="4273"/>
        <v>0</v>
      </c>
      <c r="AEL159">
        <f t="shared" si="4274"/>
        <v>0</v>
      </c>
      <c r="AEM159">
        <f t="shared" si="4275"/>
        <v>0</v>
      </c>
      <c r="AEN159">
        <f t="shared" si="4276"/>
        <v>0</v>
      </c>
      <c r="AEO159">
        <f t="shared" si="4277"/>
        <v>0</v>
      </c>
      <c r="AEP159">
        <f t="shared" si="4278"/>
        <v>0</v>
      </c>
      <c r="AEQ159">
        <f t="shared" si="4279"/>
        <v>0</v>
      </c>
      <c r="AER159">
        <f t="shared" si="4280"/>
        <v>0</v>
      </c>
      <c r="AES159">
        <f t="shared" si="4281"/>
        <v>0</v>
      </c>
      <c r="AET159">
        <f t="shared" si="4282"/>
        <v>0</v>
      </c>
      <c r="AEU159">
        <f t="shared" si="4283"/>
        <v>0</v>
      </c>
      <c r="AEV159">
        <f t="shared" si="4284"/>
        <v>0</v>
      </c>
      <c r="AEW159">
        <f t="shared" si="4285"/>
        <v>0</v>
      </c>
      <c r="AEX159">
        <f t="shared" si="4286"/>
        <v>0</v>
      </c>
      <c r="AEY159">
        <f t="shared" si="4287"/>
        <v>0</v>
      </c>
      <c r="AEZ159">
        <f t="shared" si="4288"/>
        <v>0</v>
      </c>
      <c r="AFA159">
        <f t="shared" si="4289"/>
        <v>0</v>
      </c>
      <c r="AFB159">
        <f t="shared" si="4290"/>
        <v>0</v>
      </c>
      <c r="AFC159">
        <f t="shared" si="4291"/>
        <v>0</v>
      </c>
      <c r="AFD159">
        <f t="shared" si="4292"/>
        <v>0</v>
      </c>
      <c r="AFE159">
        <f t="shared" si="4293"/>
        <v>0</v>
      </c>
      <c r="AFF159">
        <f t="shared" si="4294"/>
        <v>0</v>
      </c>
      <c r="AFG159">
        <f t="shared" si="4295"/>
        <v>0</v>
      </c>
      <c r="AFH159">
        <f t="shared" si="4296"/>
        <v>0</v>
      </c>
      <c r="AFI159">
        <f t="shared" si="4297"/>
        <v>0</v>
      </c>
      <c r="AFJ159">
        <f t="shared" si="4298"/>
        <v>0</v>
      </c>
      <c r="AFK159">
        <f t="shared" si="4299"/>
        <v>0</v>
      </c>
      <c r="AFL159">
        <f t="shared" si="4300"/>
        <v>0</v>
      </c>
      <c r="AFM159">
        <f t="shared" si="4301"/>
        <v>0</v>
      </c>
      <c r="AFN159">
        <f t="shared" si="4302"/>
        <v>0</v>
      </c>
      <c r="AFO159">
        <f t="shared" si="4303"/>
        <v>0</v>
      </c>
      <c r="AFP159">
        <f t="shared" si="4304"/>
        <v>0</v>
      </c>
      <c r="AFQ159">
        <f t="shared" si="4305"/>
        <v>0</v>
      </c>
      <c r="AFR159">
        <f t="shared" si="4306"/>
        <v>0</v>
      </c>
      <c r="AFS159">
        <f t="shared" si="4307"/>
        <v>0</v>
      </c>
      <c r="AFT159">
        <f t="shared" si="4308"/>
        <v>0</v>
      </c>
      <c r="AFU159">
        <f t="shared" si="4309"/>
        <v>0</v>
      </c>
      <c r="AFV159">
        <f t="shared" si="4310"/>
        <v>0</v>
      </c>
      <c r="AFW159">
        <f t="shared" si="4311"/>
        <v>0</v>
      </c>
      <c r="AFX159">
        <f t="shared" si="4312"/>
        <v>0</v>
      </c>
      <c r="AFY159">
        <f t="shared" si="4313"/>
        <v>0</v>
      </c>
      <c r="AFZ159">
        <f t="shared" si="4314"/>
        <v>0</v>
      </c>
      <c r="AGA159">
        <f t="shared" si="4315"/>
        <v>0</v>
      </c>
      <c r="AGB159">
        <f t="shared" si="4316"/>
        <v>0</v>
      </c>
      <c r="AGC159">
        <f t="shared" si="4317"/>
        <v>0</v>
      </c>
      <c r="AGD159">
        <f t="shared" si="4318"/>
        <v>0</v>
      </c>
      <c r="AGE159">
        <f t="shared" si="4319"/>
        <v>0</v>
      </c>
      <c r="AGF159">
        <f t="shared" si="4320"/>
        <v>0</v>
      </c>
      <c r="AGG159">
        <f t="shared" si="4321"/>
        <v>0</v>
      </c>
      <c r="AGH159">
        <f t="shared" si="4322"/>
        <v>0</v>
      </c>
      <c r="AGI159">
        <f t="shared" si="4323"/>
        <v>0</v>
      </c>
      <c r="AGJ159">
        <f t="shared" si="4324"/>
        <v>0</v>
      </c>
      <c r="AGK159">
        <f t="shared" si="4325"/>
        <v>0</v>
      </c>
      <c r="AGM159" s="88">
        <f t="shared" si="4326"/>
        <v>74.5</v>
      </c>
      <c r="AGN159" s="88">
        <v>74.5</v>
      </c>
      <c r="AGO159">
        <v>4</v>
      </c>
      <c r="AGP159">
        <f t="shared" si="4327"/>
        <v>4</v>
      </c>
      <c r="AGQ159">
        <f t="shared" si="4328"/>
        <v>4</v>
      </c>
      <c r="AGR159">
        <f t="shared" si="4329"/>
        <v>4</v>
      </c>
      <c r="AGS159">
        <f t="shared" si="4330"/>
        <v>8</v>
      </c>
      <c r="AGT159">
        <f t="shared" si="4331"/>
        <v>6</v>
      </c>
      <c r="AGU159">
        <f t="shared" si="4332"/>
        <v>4</v>
      </c>
      <c r="AGV159">
        <f t="shared" si="4333"/>
        <v>5</v>
      </c>
      <c r="AGW159">
        <f t="shared" si="4334"/>
        <v>9</v>
      </c>
      <c r="AGX159">
        <f t="shared" si="4335"/>
        <v>4</v>
      </c>
      <c r="AGY159">
        <f t="shared" si="4336"/>
        <v>0</v>
      </c>
      <c r="AGZ159">
        <f t="shared" si="4337"/>
        <v>4</v>
      </c>
      <c r="AHA159">
        <f t="shared" si="4338"/>
        <v>0</v>
      </c>
      <c r="AHB159">
        <f t="shared" si="4339"/>
        <v>0</v>
      </c>
      <c r="AHC159">
        <f t="shared" si="4340"/>
        <v>0</v>
      </c>
      <c r="AHD159">
        <f t="shared" si="4341"/>
        <v>0</v>
      </c>
      <c r="AHE159">
        <f t="shared" si="4342"/>
        <v>0</v>
      </c>
      <c r="AHF159">
        <f t="shared" si="4343"/>
        <v>0</v>
      </c>
      <c r="AHG159">
        <f t="shared" si="4344"/>
        <v>0</v>
      </c>
      <c r="AHH159">
        <f t="shared" si="4345"/>
        <v>0</v>
      </c>
      <c r="AHI159">
        <f t="shared" si="4346"/>
        <v>0</v>
      </c>
      <c r="AHJ159">
        <f t="shared" si="4347"/>
        <v>0</v>
      </c>
      <c r="AHK159">
        <f t="shared" si="4348"/>
        <v>0</v>
      </c>
      <c r="AHL159">
        <f t="shared" si="4349"/>
        <v>0</v>
      </c>
      <c r="AHM159">
        <f t="shared" si="4350"/>
        <v>0</v>
      </c>
      <c r="AHN159">
        <f t="shared" si="4351"/>
        <v>0</v>
      </c>
      <c r="AHO159">
        <f t="shared" si="4352"/>
        <v>0</v>
      </c>
      <c r="AHP159">
        <f t="shared" si="4353"/>
        <v>0</v>
      </c>
      <c r="AHQ159">
        <f t="shared" si="4354"/>
        <v>0</v>
      </c>
      <c r="AHR159">
        <f t="shared" si="4355"/>
        <v>0</v>
      </c>
      <c r="AHS159">
        <f t="shared" si="4356"/>
        <v>0</v>
      </c>
      <c r="AHT159">
        <f t="shared" si="4357"/>
        <v>0</v>
      </c>
      <c r="AHU159">
        <f t="shared" si="4358"/>
        <v>0</v>
      </c>
      <c r="AHV159">
        <f t="shared" si="4359"/>
        <v>0</v>
      </c>
      <c r="AHW159">
        <f t="shared" si="4360"/>
        <v>0</v>
      </c>
      <c r="AHX159">
        <f t="shared" si="4361"/>
        <v>0</v>
      </c>
      <c r="AHY159">
        <f t="shared" si="4362"/>
        <v>0</v>
      </c>
      <c r="AHZ159">
        <f t="shared" si="4363"/>
        <v>0</v>
      </c>
      <c r="AIA159">
        <f t="shared" si="4364"/>
        <v>0</v>
      </c>
      <c r="AIB159">
        <f t="shared" si="4365"/>
        <v>0</v>
      </c>
      <c r="AIC159">
        <f t="shared" si="4366"/>
        <v>0</v>
      </c>
      <c r="AID159">
        <f t="shared" si="4367"/>
        <v>0</v>
      </c>
      <c r="AIE159">
        <f t="shared" si="4368"/>
        <v>0</v>
      </c>
      <c r="AIF159">
        <f t="shared" si="4369"/>
        <v>0</v>
      </c>
      <c r="AIG159">
        <f t="shared" si="4370"/>
        <v>0</v>
      </c>
      <c r="AIH159">
        <f t="shared" si="4371"/>
        <v>0</v>
      </c>
      <c r="AII159">
        <f t="shared" si="4372"/>
        <v>0</v>
      </c>
      <c r="AIJ159">
        <f t="shared" si="4373"/>
        <v>0</v>
      </c>
      <c r="AIK159">
        <f t="shared" si="4374"/>
        <v>0</v>
      </c>
      <c r="AIL159">
        <f t="shared" si="4375"/>
        <v>0</v>
      </c>
      <c r="AIM159">
        <f t="shared" si="4376"/>
        <v>0</v>
      </c>
      <c r="AIN159">
        <f t="shared" si="4377"/>
        <v>0</v>
      </c>
      <c r="AIO159">
        <f t="shared" si="4378"/>
        <v>0</v>
      </c>
      <c r="AIP159">
        <f t="shared" si="4379"/>
        <v>0</v>
      </c>
      <c r="AIQ159">
        <f t="shared" si="4380"/>
        <v>0</v>
      </c>
      <c r="AIR159">
        <f t="shared" si="4381"/>
        <v>0</v>
      </c>
      <c r="AIS159">
        <f t="shared" si="4382"/>
        <v>0</v>
      </c>
      <c r="AIT159">
        <f t="shared" si="4383"/>
        <v>0</v>
      </c>
      <c r="AIU159">
        <f t="shared" si="4384"/>
        <v>0</v>
      </c>
      <c r="AIV159">
        <f t="shared" si="4385"/>
        <v>0</v>
      </c>
      <c r="AIW159">
        <f t="shared" si="4386"/>
        <v>0</v>
      </c>
      <c r="AIX159">
        <f t="shared" si="4387"/>
        <v>0</v>
      </c>
      <c r="AIY159">
        <f t="shared" si="4388"/>
        <v>0</v>
      </c>
      <c r="AIZ159">
        <f t="shared" si="4389"/>
        <v>0</v>
      </c>
      <c r="AJA159">
        <f t="shared" si="4390"/>
        <v>0</v>
      </c>
      <c r="AJB159">
        <f t="shared" si="4391"/>
        <v>0</v>
      </c>
      <c r="AJC159">
        <f t="shared" si="4392"/>
        <v>0</v>
      </c>
      <c r="AJD159">
        <f t="shared" si="4393"/>
        <v>0</v>
      </c>
      <c r="AJE159">
        <f t="shared" si="4394"/>
        <v>0</v>
      </c>
      <c r="AJF159">
        <f t="shared" si="4395"/>
        <v>0</v>
      </c>
      <c r="AJG159">
        <f t="shared" si="4396"/>
        <v>0</v>
      </c>
      <c r="AJH159">
        <f t="shared" si="4397"/>
        <v>0</v>
      </c>
      <c r="AJI159">
        <f t="shared" si="4398"/>
        <v>0</v>
      </c>
      <c r="AJJ159">
        <f t="shared" si="4399"/>
        <v>0</v>
      </c>
      <c r="AJK159">
        <f t="shared" si="4400"/>
        <v>0</v>
      </c>
      <c r="AJL159">
        <f t="shared" si="4401"/>
        <v>0</v>
      </c>
      <c r="AJM159">
        <f t="shared" si="4402"/>
        <v>0</v>
      </c>
      <c r="AJN159">
        <f t="shared" si="4403"/>
        <v>0</v>
      </c>
      <c r="AJO159">
        <f t="shared" si="4404"/>
        <v>0</v>
      </c>
      <c r="AJP159">
        <f t="shared" si="4405"/>
        <v>0</v>
      </c>
      <c r="AJQ159">
        <f t="shared" si="4406"/>
        <v>0</v>
      </c>
      <c r="AJR159">
        <f t="shared" si="4407"/>
        <v>0</v>
      </c>
      <c r="AJS159">
        <f t="shared" si="4408"/>
        <v>0</v>
      </c>
      <c r="AJT159">
        <f t="shared" si="4409"/>
        <v>0</v>
      </c>
      <c r="AJU159">
        <f t="shared" si="4410"/>
        <v>0</v>
      </c>
      <c r="AJV159">
        <f t="shared" si="4411"/>
        <v>0</v>
      </c>
      <c r="AJX159">
        <v>38</v>
      </c>
      <c r="AJY159">
        <v>1</v>
      </c>
      <c r="AJZ159">
        <v>1</v>
      </c>
      <c r="AKA159">
        <f t="shared" si="4412"/>
        <v>2</v>
      </c>
      <c r="AKB159">
        <f t="shared" si="4413"/>
        <v>4</v>
      </c>
      <c r="AKC159">
        <f t="shared" si="4414"/>
        <v>8</v>
      </c>
      <c r="AKD159">
        <f t="shared" si="4415"/>
        <v>4</v>
      </c>
      <c r="AKE159">
        <f t="shared" si="4416"/>
        <v>8</v>
      </c>
      <c r="AKF159">
        <f t="shared" si="4417"/>
        <v>8</v>
      </c>
      <c r="AKG159">
        <f t="shared" si="4418"/>
        <v>0</v>
      </c>
      <c r="AKH159">
        <f t="shared" si="4419"/>
        <v>0.5</v>
      </c>
      <c r="AKI159">
        <f t="shared" si="4420"/>
        <v>0</v>
      </c>
      <c r="AKJ159">
        <f t="shared" si="4421"/>
        <v>0</v>
      </c>
      <c r="AKK159">
        <f t="shared" si="4422"/>
        <v>0</v>
      </c>
      <c r="AKL159">
        <f t="shared" si="4423"/>
        <v>0</v>
      </c>
      <c r="AKM159">
        <f t="shared" si="4424"/>
        <v>0</v>
      </c>
      <c r="AKN159">
        <f t="shared" si="4425"/>
        <v>0</v>
      </c>
      <c r="AKO159">
        <f t="shared" si="4426"/>
        <v>0</v>
      </c>
      <c r="AKP159">
        <f t="shared" si="4427"/>
        <v>0</v>
      </c>
      <c r="AKQ159">
        <f t="shared" si="4428"/>
        <v>0</v>
      </c>
      <c r="AKR159">
        <f t="shared" si="4429"/>
        <v>0</v>
      </c>
      <c r="AKS159">
        <f t="shared" si="4430"/>
        <v>0</v>
      </c>
      <c r="AKT159">
        <f t="shared" si="4431"/>
        <v>0</v>
      </c>
      <c r="AKU159">
        <f t="shared" si="4432"/>
        <v>0</v>
      </c>
      <c r="AKV159">
        <f t="shared" si="4433"/>
        <v>0</v>
      </c>
      <c r="AKW159">
        <f t="shared" si="4434"/>
        <v>0</v>
      </c>
      <c r="AKX159">
        <f t="shared" si="4435"/>
        <v>0</v>
      </c>
      <c r="AKY159">
        <f t="shared" si="4436"/>
        <v>0</v>
      </c>
      <c r="AKZ159">
        <f t="shared" si="4437"/>
        <v>0</v>
      </c>
      <c r="ALA159">
        <f t="shared" si="4438"/>
        <v>0</v>
      </c>
      <c r="ALB159">
        <f t="shared" si="4439"/>
        <v>0</v>
      </c>
      <c r="ALC159">
        <f t="shared" si="4440"/>
        <v>0</v>
      </c>
      <c r="ALD159">
        <f t="shared" si="4441"/>
        <v>0</v>
      </c>
      <c r="ALE159">
        <f t="shared" si="4442"/>
        <v>0</v>
      </c>
      <c r="ALF159">
        <f t="shared" si="4443"/>
        <v>0</v>
      </c>
      <c r="ALG159">
        <f t="shared" si="4444"/>
        <v>0</v>
      </c>
      <c r="ALH159">
        <f t="shared" si="4445"/>
        <v>0</v>
      </c>
      <c r="ALI159">
        <f t="shared" si="4446"/>
        <v>0</v>
      </c>
      <c r="ALJ159">
        <f t="shared" si="4447"/>
        <v>0</v>
      </c>
      <c r="ALK159">
        <f t="shared" si="4448"/>
        <v>0</v>
      </c>
      <c r="ALL159">
        <f t="shared" si="4449"/>
        <v>0</v>
      </c>
      <c r="ALM159">
        <f t="shared" si="4450"/>
        <v>0</v>
      </c>
      <c r="ALN159">
        <f t="shared" si="4451"/>
        <v>0</v>
      </c>
      <c r="ALO159">
        <f t="shared" si="4452"/>
        <v>0</v>
      </c>
      <c r="ALP159">
        <f t="shared" si="4453"/>
        <v>0</v>
      </c>
      <c r="ALQ159">
        <f t="shared" si="4454"/>
        <v>0</v>
      </c>
      <c r="ALR159">
        <f t="shared" si="4455"/>
        <v>0</v>
      </c>
      <c r="ALS159">
        <f t="shared" si="4456"/>
        <v>0</v>
      </c>
      <c r="ALT159">
        <f t="shared" si="4457"/>
        <v>0</v>
      </c>
      <c r="ALU159">
        <f t="shared" si="4458"/>
        <v>0</v>
      </c>
      <c r="ALV159">
        <f t="shared" si="4459"/>
        <v>0</v>
      </c>
      <c r="ALW159">
        <f t="shared" si="4460"/>
        <v>0</v>
      </c>
      <c r="ALX159">
        <f t="shared" si="4461"/>
        <v>0</v>
      </c>
      <c r="ALY159">
        <f t="shared" si="4462"/>
        <v>0</v>
      </c>
      <c r="ALZ159">
        <f t="shared" si="4463"/>
        <v>0</v>
      </c>
      <c r="AMA159">
        <f t="shared" si="4464"/>
        <v>0</v>
      </c>
      <c r="AMB159">
        <f t="shared" si="4465"/>
        <v>0</v>
      </c>
      <c r="AMC159">
        <f t="shared" si="4466"/>
        <v>0</v>
      </c>
      <c r="AMD159">
        <f t="shared" si="4467"/>
        <v>0</v>
      </c>
      <c r="AME159">
        <f t="shared" si="4468"/>
        <v>0</v>
      </c>
      <c r="AMF159">
        <f t="shared" si="4469"/>
        <v>0</v>
      </c>
      <c r="AMG159">
        <f t="shared" si="4470"/>
        <v>0</v>
      </c>
      <c r="AMH159">
        <f t="shared" si="4471"/>
        <v>0</v>
      </c>
      <c r="AMI159">
        <f t="shared" si="4472"/>
        <v>0</v>
      </c>
      <c r="AMJ159">
        <f t="shared" si="4473"/>
        <v>0</v>
      </c>
      <c r="AMK159">
        <f t="shared" si="4474"/>
        <v>0</v>
      </c>
      <c r="AML159">
        <f t="shared" si="4475"/>
        <v>0</v>
      </c>
      <c r="AMM159">
        <f t="shared" si="4476"/>
        <v>0</v>
      </c>
      <c r="AMN159">
        <f t="shared" si="4477"/>
        <v>0</v>
      </c>
      <c r="AMO159">
        <f t="shared" si="4478"/>
        <v>0</v>
      </c>
      <c r="AMP159">
        <f t="shared" si="4479"/>
        <v>0</v>
      </c>
      <c r="AMQ159">
        <f t="shared" si="4480"/>
        <v>0</v>
      </c>
      <c r="AMR159">
        <f t="shared" si="4481"/>
        <v>0</v>
      </c>
      <c r="AMS159">
        <f t="shared" si="4482"/>
        <v>0</v>
      </c>
      <c r="AMT159">
        <f t="shared" si="4483"/>
        <v>0</v>
      </c>
      <c r="AMU159">
        <f t="shared" si="4484"/>
        <v>0</v>
      </c>
      <c r="AMV159">
        <f t="shared" si="4485"/>
        <v>0</v>
      </c>
      <c r="AMW159">
        <f t="shared" si="4486"/>
        <v>0</v>
      </c>
      <c r="AMX159">
        <f t="shared" si="4487"/>
        <v>0</v>
      </c>
      <c r="AMY159">
        <f t="shared" si="4488"/>
        <v>0</v>
      </c>
      <c r="AMZ159">
        <f t="shared" si="4489"/>
        <v>0</v>
      </c>
      <c r="ANA159">
        <f t="shared" si="4490"/>
        <v>0</v>
      </c>
      <c r="ANB159">
        <f t="shared" si="4491"/>
        <v>0</v>
      </c>
      <c r="ANC159">
        <f t="shared" si="4492"/>
        <v>0</v>
      </c>
      <c r="AND159">
        <f t="shared" si="4493"/>
        <v>0</v>
      </c>
      <c r="ANR159" s="4">
        <v>1286</v>
      </c>
      <c r="ANS159" s="4">
        <f t="shared" si="4494"/>
        <v>1286</v>
      </c>
      <c r="ANU159" s="4">
        <v>1352</v>
      </c>
      <c r="ANV159" t="str">
        <f t="shared" si="4495"/>
        <v>1347</v>
      </c>
      <c r="ANW159" t="str">
        <f t="shared" si="4496"/>
        <v>1334</v>
      </c>
      <c r="ANX159" t="str">
        <f t="shared" si="4497"/>
        <v>1331</v>
      </c>
      <c r="ANY159" t="str">
        <f t="shared" si="4498"/>
        <v>1330</v>
      </c>
      <c r="ANZ159" t="str">
        <f t="shared" si="4499"/>
        <v>1364</v>
      </c>
      <c r="AOA159" t="str">
        <f t="shared" si="4500"/>
        <v>1345</v>
      </c>
      <c r="AOB159" t="str">
        <f t="shared" si="4501"/>
        <v>1319</v>
      </c>
      <c r="AOC159" t="str">
        <f t="shared" si="4502"/>
        <v>1304</v>
      </c>
      <c r="AOD159" t="str">
        <f t="shared" si="4503"/>
        <v>1288</v>
      </c>
      <c r="AOE159" t="str">
        <f t="shared" si="4504"/>
        <v>1288</v>
      </c>
      <c r="AOF159" t="str">
        <f t="shared" si="4505"/>
        <v>1286</v>
      </c>
      <c r="AOG159" t="str">
        <f t="shared" si="4506"/>
        <v>1286</v>
      </c>
      <c r="AOH159" t="str">
        <f t="shared" si="4507"/>
        <v>1286</v>
      </c>
      <c r="AOI159" t="str">
        <f t="shared" si="4508"/>
        <v>1286</v>
      </c>
      <c r="AOJ159" t="str">
        <f t="shared" si="4509"/>
        <v>1286</v>
      </c>
      <c r="AOK159" t="str">
        <f t="shared" si="4510"/>
        <v>1286</v>
      </c>
      <c r="AOL159" t="str">
        <f t="shared" si="4511"/>
        <v>1286</v>
      </c>
      <c r="AOM159" t="str">
        <f t="shared" si="4512"/>
        <v>1286</v>
      </c>
      <c r="AON159" t="str">
        <f t="shared" si="4513"/>
        <v>1286</v>
      </c>
      <c r="AOO159" t="str">
        <f t="shared" si="4514"/>
        <v>1286</v>
      </c>
      <c r="AOP159" t="str">
        <f t="shared" si="4515"/>
        <v>1286</v>
      </c>
      <c r="AOQ159" t="str">
        <f t="shared" si="4516"/>
        <v>1286</v>
      </c>
      <c r="AOR159" t="str">
        <f t="shared" si="4517"/>
        <v>1286</v>
      </c>
      <c r="AOS159" t="str">
        <f t="shared" si="4518"/>
        <v>1286</v>
      </c>
      <c r="AOT159" t="str">
        <f t="shared" si="4519"/>
        <v>1286</v>
      </c>
      <c r="AOU159" t="str">
        <f t="shared" si="4520"/>
        <v>1286</v>
      </c>
      <c r="AOV159" t="str">
        <f t="shared" si="4521"/>
        <v>1286</v>
      </c>
      <c r="AOW159" t="str">
        <f t="shared" si="4522"/>
        <v>1286</v>
      </c>
      <c r="AOX159" t="str">
        <f t="shared" si="4523"/>
        <v>1286</v>
      </c>
      <c r="AOY159" t="str">
        <f t="shared" si="4524"/>
        <v>1286</v>
      </c>
      <c r="AOZ159" t="str">
        <f t="shared" si="4525"/>
        <v>1286</v>
      </c>
      <c r="APA159" t="str">
        <f t="shared" si="4526"/>
        <v>1286</v>
      </c>
      <c r="APB159" t="str">
        <f t="shared" si="4527"/>
        <v>1286</v>
      </c>
      <c r="APC159" t="str">
        <f t="shared" si="4528"/>
        <v>1286</v>
      </c>
      <c r="APD159" t="str">
        <f t="shared" si="4529"/>
        <v>1286</v>
      </c>
      <c r="APE159" t="str">
        <f t="shared" si="4530"/>
        <v>1286</v>
      </c>
      <c r="APF159" t="str">
        <f t="shared" si="4531"/>
        <v>1286</v>
      </c>
      <c r="APG159" t="str">
        <f t="shared" si="4532"/>
        <v>1286</v>
      </c>
      <c r="APH159" t="str">
        <f t="shared" si="4533"/>
        <v>1286</v>
      </c>
      <c r="API159" t="str">
        <f t="shared" si="4534"/>
        <v>1286</v>
      </c>
      <c r="APJ159" t="str">
        <f t="shared" si="4535"/>
        <v>1286</v>
      </c>
      <c r="APK159" t="str">
        <f t="shared" si="4536"/>
        <v>1286</v>
      </c>
      <c r="APL159" t="str">
        <f t="shared" si="4537"/>
        <v>1286</v>
      </c>
      <c r="APM159" t="str">
        <f t="shared" si="4538"/>
        <v>1286</v>
      </c>
      <c r="APN159" t="str">
        <f t="shared" si="4539"/>
        <v>1286</v>
      </c>
      <c r="APO159" t="str">
        <f t="shared" si="4540"/>
        <v>1286</v>
      </c>
      <c r="APP159" t="str">
        <f t="shared" si="4541"/>
        <v>1286</v>
      </c>
      <c r="APQ159" t="str">
        <f t="shared" si="4542"/>
        <v>1286</v>
      </c>
      <c r="APR159" t="str">
        <f t="shared" si="4543"/>
        <v>1286</v>
      </c>
      <c r="APS159" t="str">
        <f t="shared" si="4544"/>
        <v>1286</v>
      </c>
      <c r="APT159" t="str">
        <f t="shared" si="4545"/>
        <v>1286</v>
      </c>
      <c r="APU159" t="str">
        <f t="shared" si="4546"/>
        <v>1286</v>
      </c>
      <c r="APV159" t="str">
        <f t="shared" si="4547"/>
        <v>1286</v>
      </c>
      <c r="APW159" t="str">
        <f t="shared" si="4548"/>
        <v>1286</v>
      </c>
      <c r="APX159" t="str">
        <f t="shared" si="4549"/>
        <v>1286</v>
      </c>
      <c r="APY159" t="str">
        <f t="shared" si="4550"/>
        <v>1286</v>
      </c>
      <c r="APZ159" t="str">
        <f t="shared" si="4551"/>
        <v>1286</v>
      </c>
      <c r="AQA159" t="str">
        <f t="shared" si="4552"/>
        <v>1286</v>
      </c>
      <c r="AQB159" t="str">
        <f t="shared" si="4553"/>
        <v>1286</v>
      </c>
      <c r="AQC159" t="str">
        <f t="shared" si="4554"/>
        <v>1286</v>
      </c>
      <c r="AQD159" t="str">
        <f t="shared" si="4555"/>
        <v>1286</v>
      </c>
      <c r="AQE159" t="str">
        <f t="shared" si="4556"/>
        <v>1286</v>
      </c>
      <c r="AQF159" t="str">
        <f t="shared" si="4557"/>
        <v>1286</v>
      </c>
      <c r="AQG159" t="str">
        <f t="shared" si="4558"/>
        <v>1286</v>
      </c>
      <c r="AQH159" t="str">
        <f t="shared" si="4559"/>
        <v>1286</v>
      </c>
      <c r="AQI159" t="str">
        <f t="shared" si="4560"/>
        <v>1286</v>
      </c>
      <c r="AQJ159" t="str">
        <f t="shared" si="4561"/>
        <v>1286</v>
      </c>
      <c r="AQK159" t="str">
        <f t="shared" si="4562"/>
        <v>1286</v>
      </c>
      <c r="AQL159" t="str">
        <f t="shared" si="4563"/>
        <v>1286</v>
      </c>
      <c r="AQM159" t="str">
        <f t="shared" si="4564"/>
        <v>1286</v>
      </c>
      <c r="AQN159" t="str">
        <f t="shared" si="4565"/>
        <v>1286</v>
      </c>
      <c r="AQO159" t="str">
        <f t="shared" si="4566"/>
        <v>1286</v>
      </c>
      <c r="AQP159" t="str">
        <f t="shared" si="4567"/>
        <v>1286</v>
      </c>
      <c r="AQQ159" t="str">
        <f t="shared" si="4568"/>
        <v>1286</v>
      </c>
      <c r="AQR159" t="str">
        <f t="shared" si="4569"/>
        <v>1286</v>
      </c>
      <c r="AQS159" t="str">
        <f t="shared" si="4570"/>
        <v>1286</v>
      </c>
      <c r="AQT159" t="str">
        <f t="shared" si="4571"/>
        <v>1286</v>
      </c>
      <c r="AQU159" t="str">
        <f t="shared" si="4572"/>
        <v>1286</v>
      </c>
      <c r="AQV159" t="str">
        <f t="shared" si="4573"/>
        <v>1286</v>
      </c>
      <c r="AQW159" t="str">
        <f t="shared" si="4574"/>
        <v>1286</v>
      </c>
      <c r="AQX159" t="str">
        <f t="shared" si="4575"/>
        <v>1286</v>
      </c>
      <c r="AQY159" t="str">
        <f t="shared" si="4576"/>
        <v>1286</v>
      </c>
      <c r="AQZ159" t="str">
        <f t="shared" si="4577"/>
        <v>1286</v>
      </c>
      <c r="ARA159" t="str">
        <f t="shared" si="4578"/>
        <v>1286</v>
      </c>
      <c r="ARB159" t="str">
        <f t="shared" si="4579"/>
        <v>1286</v>
      </c>
      <c r="ARC159">
        <v>1352</v>
      </c>
      <c r="ARH159" s="5"/>
    </row>
    <row r="160" spans="1:1152" x14ac:dyDescent="0.2">
      <c r="A160">
        <v>119</v>
      </c>
      <c r="B160" s="228" t="s">
        <v>182</v>
      </c>
      <c r="C160" s="20">
        <f>VLOOKUP(A160, Rankings!$A$2:$AN$161, 40, FALSE)</f>
        <v>158</v>
      </c>
      <c r="D160" s="227" t="s">
        <v>230</v>
      </c>
      <c r="F160" s="4">
        <v>5</v>
      </c>
      <c r="G160" s="4">
        <v>17</v>
      </c>
      <c r="I160" s="5">
        <f t="shared" si="3664"/>
        <v>9</v>
      </c>
      <c r="L160" t="s">
        <v>1742</v>
      </c>
      <c r="M160" t="s">
        <v>2055</v>
      </c>
      <c r="N160" t="s">
        <v>2304</v>
      </c>
      <c r="O160" t="s">
        <v>2578</v>
      </c>
      <c r="P160" t="s">
        <v>2776</v>
      </c>
      <c r="Q160" t="s">
        <v>2999</v>
      </c>
      <c r="R160" t="s">
        <v>3241</v>
      </c>
      <c r="S160" t="s">
        <v>3483</v>
      </c>
      <c r="T160" t="s">
        <v>3723</v>
      </c>
      <c r="U160" t="s">
        <v>10</v>
      </c>
      <c r="V160" t="s">
        <v>10</v>
      </c>
      <c r="W160" t="str">
        <f>Rankings!D159</f>
        <v>-</v>
      </c>
      <c r="X160" t="s">
        <v>10</v>
      </c>
      <c r="Y160" t="s">
        <v>10</v>
      </c>
      <c r="Z160" t="s">
        <v>10</v>
      </c>
      <c r="AA160" t="s">
        <v>10</v>
      </c>
      <c r="AB160" t="s">
        <v>10</v>
      </c>
      <c r="AC160" t="s">
        <v>10</v>
      </c>
      <c r="AD160" t="s">
        <v>10</v>
      </c>
      <c r="AE160" t="s">
        <v>10</v>
      </c>
      <c r="AF160" t="s">
        <v>10</v>
      </c>
      <c r="AG160" t="s">
        <v>10</v>
      </c>
      <c r="AH160" t="s">
        <v>10</v>
      </c>
      <c r="AI160" t="s">
        <v>10</v>
      </c>
      <c r="AJ160" t="s">
        <v>10</v>
      </c>
      <c r="AK160" t="s">
        <v>10</v>
      </c>
      <c r="AL160" t="s">
        <v>10</v>
      </c>
      <c r="AM160" t="s">
        <v>10</v>
      </c>
      <c r="AN160" t="s">
        <v>10</v>
      </c>
      <c r="AO160" t="s">
        <v>10</v>
      </c>
      <c r="AP160" t="s">
        <v>10</v>
      </c>
      <c r="AQ160" t="s">
        <v>10</v>
      </c>
      <c r="AR160" t="s">
        <v>10</v>
      </c>
      <c r="AS160" t="s">
        <v>10</v>
      </c>
      <c r="AT160" t="s">
        <v>10</v>
      </c>
      <c r="AU160" t="s">
        <v>10</v>
      </c>
      <c r="AV160" t="s">
        <v>10</v>
      </c>
      <c r="AW160" t="s">
        <v>10</v>
      </c>
      <c r="AX160" t="s">
        <v>10</v>
      </c>
      <c r="AY160" t="s">
        <v>10</v>
      </c>
      <c r="AZ160" t="s">
        <v>10</v>
      </c>
      <c r="BA160" t="s">
        <v>10</v>
      </c>
      <c r="BB160" t="s">
        <v>10</v>
      </c>
      <c r="BC160" t="s">
        <v>10</v>
      </c>
      <c r="BD160" t="s">
        <v>10</v>
      </c>
      <c r="BE160" t="s">
        <v>10</v>
      </c>
      <c r="BF160" t="s">
        <v>10</v>
      </c>
      <c r="BG160" t="s">
        <v>10</v>
      </c>
      <c r="BH160" t="s">
        <v>10</v>
      </c>
      <c r="BI160" t="s">
        <v>10</v>
      </c>
      <c r="BJ160" t="s">
        <v>10</v>
      </c>
      <c r="BK160" t="s">
        <v>10</v>
      </c>
      <c r="BL160" t="s">
        <v>10</v>
      </c>
      <c r="BM160" t="s">
        <v>10</v>
      </c>
      <c r="BN160" t="s">
        <v>10</v>
      </c>
      <c r="BO160" t="s">
        <v>10</v>
      </c>
      <c r="BP160" t="s">
        <v>10</v>
      </c>
      <c r="BQ160" t="s">
        <v>10</v>
      </c>
      <c r="BR160" t="s">
        <v>10</v>
      </c>
      <c r="BS160" t="s">
        <v>10</v>
      </c>
      <c r="BT160" t="s">
        <v>10</v>
      </c>
      <c r="BU160" t="s">
        <v>10</v>
      </c>
      <c r="BV160" t="s">
        <v>10</v>
      </c>
      <c r="BW160" t="s">
        <v>10</v>
      </c>
      <c r="BX160" t="s">
        <v>10</v>
      </c>
      <c r="BY160" t="s">
        <v>10</v>
      </c>
      <c r="BZ160" t="s">
        <v>10</v>
      </c>
      <c r="CA160" t="s">
        <v>10</v>
      </c>
      <c r="CB160" t="s">
        <v>10</v>
      </c>
      <c r="CC160" t="s">
        <v>10</v>
      </c>
      <c r="CD160" t="s">
        <v>10</v>
      </c>
      <c r="CE160" t="s">
        <v>10</v>
      </c>
      <c r="CF160" t="s">
        <v>10</v>
      </c>
      <c r="CG160" t="s">
        <v>10</v>
      </c>
      <c r="CH160" t="s">
        <v>10</v>
      </c>
      <c r="CI160" t="s">
        <v>10</v>
      </c>
      <c r="CJ160" t="s">
        <v>10</v>
      </c>
      <c r="CK160" t="s">
        <v>10</v>
      </c>
      <c r="CL160" t="s">
        <v>10</v>
      </c>
      <c r="CM160" t="s">
        <v>10</v>
      </c>
      <c r="CN160" t="s">
        <v>10</v>
      </c>
      <c r="CO160" t="s">
        <v>10</v>
      </c>
      <c r="CP160" t="s">
        <v>10</v>
      </c>
      <c r="CQ160" t="s">
        <v>10</v>
      </c>
      <c r="CR160" t="s">
        <v>10</v>
      </c>
      <c r="CT160" s="4">
        <f t="shared" si="3665"/>
        <v>0</v>
      </c>
      <c r="CU160" s="4">
        <f t="shared" si="3666"/>
        <v>0</v>
      </c>
      <c r="CV160" s="4">
        <f t="shared" si="3667"/>
        <v>0</v>
      </c>
      <c r="CW160" s="4">
        <f t="shared" si="3668"/>
        <v>5</v>
      </c>
      <c r="CX160" s="4">
        <f t="shared" si="3669"/>
        <v>0</v>
      </c>
      <c r="CY160" s="4">
        <f t="shared" si="3670"/>
        <v>0</v>
      </c>
      <c r="CZ160" s="4">
        <f t="shared" si="3671"/>
        <v>0</v>
      </c>
      <c r="DA160" s="4">
        <f t="shared" si="3672"/>
        <v>2</v>
      </c>
      <c r="DB160" s="4">
        <f t="shared" si="3673"/>
        <v>0</v>
      </c>
      <c r="DC160" s="4">
        <f t="shared" si="3674"/>
        <v>0</v>
      </c>
      <c r="DD160" s="4">
        <f t="shared" si="3675"/>
        <v>0</v>
      </c>
      <c r="DE160" s="4">
        <f t="shared" si="3676"/>
        <v>2</v>
      </c>
      <c r="DF160" s="4">
        <f t="shared" si="3677"/>
        <v>0</v>
      </c>
      <c r="DG160" s="4">
        <f t="shared" si="3678"/>
        <v>0</v>
      </c>
      <c r="DH160" s="4">
        <f t="shared" si="3679"/>
        <v>0</v>
      </c>
      <c r="DI160" s="152">
        <f t="shared" si="3680"/>
        <v>0</v>
      </c>
      <c r="DJ160" s="153">
        <f t="shared" si="3681"/>
        <v>0</v>
      </c>
      <c r="DK160" s="4">
        <f t="shared" si="3682"/>
        <v>5</v>
      </c>
      <c r="DL160" s="4">
        <f t="shared" si="3683"/>
        <v>0</v>
      </c>
      <c r="DM160" s="4">
        <f t="shared" si="3684"/>
        <v>2</v>
      </c>
      <c r="DN160" s="4">
        <f t="shared" si="3685"/>
        <v>0</v>
      </c>
      <c r="DO160" s="4">
        <f t="shared" si="3686"/>
        <v>2</v>
      </c>
      <c r="DP160" s="4">
        <f t="shared" si="3687"/>
        <v>0</v>
      </c>
      <c r="DQ160" s="4">
        <f t="shared" si="3688"/>
        <v>0</v>
      </c>
      <c r="DR160" s="4">
        <f t="shared" si="3689"/>
        <v>0</v>
      </c>
      <c r="DS160" s="4">
        <f t="shared" si="3690"/>
        <v>0</v>
      </c>
      <c r="DT160" s="4">
        <f t="shared" si="3691"/>
        <v>0</v>
      </c>
      <c r="DU160" t="str">
        <f t="shared" si="3692"/>
        <v>0R</v>
      </c>
      <c r="DV160" t="str">
        <f t="shared" si="3693"/>
        <v>0R</v>
      </c>
      <c r="DW160" t="str">
        <f t="shared" si="3694"/>
        <v>0R</v>
      </c>
      <c r="DX160" t="str">
        <f t="shared" si="3695"/>
        <v>0S</v>
      </c>
      <c r="DY160" t="str">
        <f t="shared" si="3696"/>
        <v>0S</v>
      </c>
      <c r="DZ160" t="str">
        <f t="shared" si="3697"/>
        <v>0R</v>
      </c>
      <c r="EA160" t="str">
        <f t="shared" si="3698"/>
        <v>0L</v>
      </c>
      <c r="EB160" t="str">
        <f t="shared" si="3699"/>
        <v>0L</v>
      </c>
      <c r="EC160" t="str">
        <f t="shared" si="3700"/>
        <v>0R</v>
      </c>
      <c r="ED160">
        <f t="shared" si="3701"/>
        <v>0</v>
      </c>
      <c r="EE160">
        <f t="shared" si="3702"/>
        <v>0</v>
      </c>
      <c r="EF160">
        <f t="shared" si="3703"/>
        <v>0</v>
      </c>
      <c r="EG160">
        <f t="shared" si="3704"/>
        <v>0</v>
      </c>
      <c r="EH160">
        <f t="shared" si="3705"/>
        <v>0</v>
      </c>
      <c r="EI160">
        <f t="shared" si="3706"/>
        <v>0</v>
      </c>
      <c r="EJ160">
        <f t="shared" si="3707"/>
        <v>0</v>
      </c>
      <c r="EK160">
        <f t="shared" si="3708"/>
        <v>0</v>
      </c>
      <c r="EL160">
        <f t="shared" si="3709"/>
        <v>0</v>
      </c>
      <c r="EM160">
        <f t="shared" si="3710"/>
        <v>0</v>
      </c>
      <c r="EN160">
        <f t="shared" si="3711"/>
        <v>0</v>
      </c>
      <c r="EO160">
        <f t="shared" si="3712"/>
        <v>0</v>
      </c>
      <c r="EP160">
        <f t="shared" si="3713"/>
        <v>0</v>
      </c>
      <c r="EQ160">
        <f t="shared" si="3714"/>
        <v>0</v>
      </c>
      <c r="ER160">
        <f t="shared" si="3715"/>
        <v>0</v>
      </c>
      <c r="ES160">
        <f t="shared" si="3716"/>
        <v>0</v>
      </c>
      <c r="ET160">
        <f t="shared" si="3717"/>
        <v>0</v>
      </c>
      <c r="EU160">
        <f t="shared" si="3718"/>
        <v>0</v>
      </c>
      <c r="EV160">
        <f t="shared" si="3719"/>
        <v>0</v>
      </c>
      <c r="EW160">
        <f t="shared" si="3720"/>
        <v>0</v>
      </c>
      <c r="EX160">
        <f t="shared" si="3721"/>
        <v>0</v>
      </c>
      <c r="EY160">
        <f t="shared" si="3722"/>
        <v>0</v>
      </c>
      <c r="EZ160">
        <f t="shared" si="3723"/>
        <v>0</v>
      </c>
      <c r="FA160">
        <f t="shared" si="3724"/>
        <v>0</v>
      </c>
      <c r="FB160">
        <f t="shared" si="3725"/>
        <v>0</v>
      </c>
      <c r="FC160">
        <f t="shared" si="3726"/>
        <v>0</v>
      </c>
      <c r="FD160">
        <f t="shared" si="3727"/>
        <v>0</v>
      </c>
      <c r="FE160">
        <f t="shared" si="3728"/>
        <v>0</v>
      </c>
      <c r="FF160">
        <f t="shared" si="3729"/>
        <v>0</v>
      </c>
      <c r="FG160">
        <f t="shared" si="3730"/>
        <v>0</v>
      </c>
      <c r="FH160">
        <f t="shared" si="3731"/>
        <v>0</v>
      </c>
      <c r="FI160">
        <f t="shared" si="3732"/>
        <v>0</v>
      </c>
      <c r="FJ160">
        <f t="shared" si="3733"/>
        <v>0</v>
      </c>
      <c r="FK160">
        <f t="shared" si="3734"/>
        <v>0</v>
      </c>
      <c r="FL160">
        <f t="shared" si="3735"/>
        <v>0</v>
      </c>
      <c r="FM160">
        <f t="shared" si="3736"/>
        <v>0</v>
      </c>
      <c r="FN160">
        <f t="shared" si="3737"/>
        <v>0</v>
      </c>
      <c r="FO160">
        <f t="shared" si="3738"/>
        <v>0</v>
      </c>
      <c r="FP160">
        <f t="shared" si="3739"/>
        <v>0</v>
      </c>
      <c r="FQ160">
        <f t="shared" si="3740"/>
        <v>0</v>
      </c>
      <c r="FR160">
        <f t="shared" si="3741"/>
        <v>0</v>
      </c>
      <c r="FS160">
        <f t="shared" si="3742"/>
        <v>0</v>
      </c>
      <c r="FT160">
        <f t="shared" si="3743"/>
        <v>0</v>
      </c>
      <c r="FU160">
        <f t="shared" si="3744"/>
        <v>0</v>
      </c>
      <c r="FV160">
        <f t="shared" si="3745"/>
        <v>0</v>
      </c>
      <c r="FW160">
        <f t="shared" si="3746"/>
        <v>0</v>
      </c>
      <c r="FX160">
        <f t="shared" si="3747"/>
        <v>0</v>
      </c>
      <c r="FY160">
        <f t="shared" si="3748"/>
        <v>0</v>
      </c>
      <c r="FZ160">
        <f t="shared" si="3749"/>
        <v>0</v>
      </c>
      <c r="GA160">
        <f t="shared" si="3750"/>
        <v>0</v>
      </c>
      <c r="GB160">
        <f t="shared" si="3751"/>
        <v>0</v>
      </c>
      <c r="GC160">
        <f t="shared" si="3752"/>
        <v>0</v>
      </c>
      <c r="GD160">
        <f t="shared" si="3753"/>
        <v>0</v>
      </c>
      <c r="GE160">
        <f t="shared" si="3754"/>
        <v>0</v>
      </c>
      <c r="GF160">
        <f t="shared" si="3755"/>
        <v>0</v>
      </c>
      <c r="GG160">
        <f t="shared" si="3756"/>
        <v>0</v>
      </c>
      <c r="GH160">
        <f t="shared" si="3757"/>
        <v>0</v>
      </c>
      <c r="GI160">
        <f t="shared" si="3758"/>
        <v>0</v>
      </c>
      <c r="GJ160">
        <f t="shared" si="3759"/>
        <v>0</v>
      </c>
      <c r="GK160">
        <f t="shared" si="3760"/>
        <v>0</v>
      </c>
      <c r="GL160">
        <f t="shared" si="3761"/>
        <v>0</v>
      </c>
      <c r="GM160">
        <f t="shared" si="3762"/>
        <v>0</v>
      </c>
      <c r="GN160">
        <f t="shared" si="3763"/>
        <v>0</v>
      </c>
      <c r="GO160">
        <f t="shared" si="3764"/>
        <v>0</v>
      </c>
      <c r="GP160">
        <f t="shared" si="3765"/>
        <v>0</v>
      </c>
      <c r="GQ160">
        <f t="shared" si="3766"/>
        <v>0</v>
      </c>
      <c r="GR160">
        <f t="shared" si="3767"/>
        <v>0</v>
      </c>
      <c r="GS160">
        <f t="shared" si="3768"/>
        <v>0</v>
      </c>
      <c r="GT160">
        <f t="shared" si="3769"/>
        <v>0</v>
      </c>
      <c r="GU160">
        <f t="shared" si="3770"/>
        <v>0</v>
      </c>
      <c r="GV160">
        <f t="shared" si="3771"/>
        <v>0</v>
      </c>
      <c r="GW160">
        <f t="shared" si="3772"/>
        <v>0</v>
      </c>
      <c r="GX160">
        <f t="shared" si="3773"/>
        <v>0</v>
      </c>
      <c r="GY160">
        <f t="shared" si="3774"/>
        <v>0</v>
      </c>
      <c r="GZ160">
        <f t="shared" si="3775"/>
        <v>0</v>
      </c>
      <c r="HA160">
        <f t="shared" si="3776"/>
        <v>0</v>
      </c>
      <c r="HB160" s="176" t="s">
        <v>315</v>
      </c>
      <c r="HC160" s="89">
        <f t="shared" si="3777"/>
        <v>347.86948250775276</v>
      </c>
      <c r="HD160" s="89">
        <f t="shared" si="3778"/>
        <v>77.817394771553978</v>
      </c>
      <c r="HE160" s="89">
        <f t="shared" si="3779"/>
        <v>105.24864494817081</v>
      </c>
      <c r="HF160" s="89">
        <f t="shared" si="3780"/>
        <v>0</v>
      </c>
      <c r="HH160" s="88">
        <f t="shared" si="3781"/>
        <v>530.93552222747758</v>
      </c>
      <c r="HI160" s="88">
        <f t="shared" si="3782"/>
        <v>52.624322474085403</v>
      </c>
      <c r="HK160">
        <f>IFERROR(VLOOKUP(_xlfn.NUMBERVALUE(MID(L160, SEARCH("!", L160)+1, SEARCH("+", L160)-SEARCH("!", L160)-1)), Rankings!$A$2:$BK$161, 63, FALSE),0)</f>
        <v>81.818382557243552</v>
      </c>
      <c r="HL160">
        <f>IFERROR(VLOOKUP(_xlfn.NUMBERVALUE(MID(M160, SEARCH("!", M160)+1, SEARCH("+", M160)-SEARCH("!", M160)-1)), Rankings!$A$2:$BK$161, 63, FALSE),0)</f>
        <v>69.3235115295616</v>
      </c>
      <c r="HM160">
        <f>IFERROR(VLOOKUP(_xlfn.NUMBERVALUE(MID(N160, SEARCH("!", N160)+1, SEARCH("+", N160)-SEARCH("!", N160)-1)), Rankings!$A$2:$BK$161, 63, FALSE),0)</f>
        <v>68.244846035308626</v>
      </c>
      <c r="HN160">
        <f>IFERROR(VLOOKUP(_xlfn.NUMBERVALUE(MID(O160, SEARCH("!", O160)+1, SEARCH("+", O160)-SEARCH("!", O160)-1)), Rankings!$A$2:$BK$161, 63, FALSE),0)</f>
        <v>70.09385280589116</v>
      </c>
      <c r="HO160">
        <f>IFERROR(VLOOKUP(_xlfn.NUMBERVALUE(MID(P160, SEARCH("!", P160)+1, SEARCH("+", P160)-SEARCH("!", P160)-1)), Rankings!$A$2:$BK$161, 63, FALSE),0)</f>
        <v>35.154792142279646</v>
      </c>
      <c r="HP160">
        <f>IFERROR(VLOOKUP(_xlfn.NUMBERVALUE(MID(Q160, SEARCH("!", Q160)+1, SEARCH("+", Q160)-SEARCH("!", Q160)-1)), Rankings!$A$2:$BK$161, 63, FALSE),0)</f>
        <v>84.092037967001431</v>
      </c>
      <c r="HQ160">
        <f>IFERROR(VLOOKUP(_xlfn.NUMBERVALUE(MID(R160, SEARCH("!", R160)+1, SEARCH("+", R160)-SEARCH("!", R160)-1)), Rankings!$A$2:$BK$161, 63, FALSE),0)</f>
        <v>52.512194338001507</v>
      </c>
      <c r="HR160">
        <f>IFERROR(VLOOKUP(_xlfn.NUMBERVALUE(MID(S160, SEARCH("!", S160)+1, SEARCH("+", S160)-SEARCH("!", S160)-1)), Rankings!$A$2:$BK$161, 63, FALSE),0)</f>
        <v>25.305200433552464</v>
      </c>
      <c r="HS160">
        <f>IFERROR(VLOOKUP(_xlfn.NUMBERVALUE(MID(T160, SEARCH("!", T160)+1, SEARCH("+", T160)-SEARCH("!", T160)-1)), Rankings!$A$2:$BK$161, 63, FALSE),0)</f>
        <v>44.390704418637554</v>
      </c>
      <c r="HT160">
        <f>IFERROR(VLOOKUP(_xlfn.NUMBERVALUE(MID(U160, SEARCH("!", U160)+1, SEARCH("+", U160)-SEARCH("!", U160)-1)), Rankings!$A$2:$BK$161, 63, FALSE),0)</f>
        <v>0</v>
      </c>
      <c r="HU160">
        <f>IFERROR(VLOOKUP(_xlfn.NUMBERVALUE(MID(V160, SEARCH("!", V160)+1, SEARCH("+", V160)-SEARCH("!", V160)-1)), Rankings!$A$2:$BK$161, 63, FALSE),0)</f>
        <v>0</v>
      </c>
      <c r="HV160">
        <f>IFERROR(VLOOKUP(_xlfn.NUMBERVALUE(MID(W160, SEARCH("!", W160)+1, SEARCH("+", W160)-SEARCH("!", W160)-1)), Rankings!$A$2:$BK$161, 63, FALSE),0)</f>
        <v>0</v>
      </c>
      <c r="HW160">
        <f>IFERROR(VLOOKUP(_xlfn.NUMBERVALUE(MID(X160, SEARCH("!", X160)+1, SEARCH("+", X160)-SEARCH("!", X160)-1)), Rankings!$A$2:$BK$161, 63, FALSE),0)</f>
        <v>0</v>
      </c>
      <c r="HX160">
        <f>IFERROR(VLOOKUP(_xlfn.NUMBERVALUE(MID(Y160, SEARCH("!", Y160)+1, SEARCH("+", Y160)-SEARCH("!", Y160)-1)), Rankings!$A$2:$BK$161, 63, FALSE),0)</f>
        <v>0</v>
      </c>
      <c r="HY160">
        <f>IFERROR(VLOOKUP(_xlfn.NUMBERVALUE(MID(Z160, SEARCH("!", Z160)+1, SEARCH("+", Z160)-SEARCH("!", Z160)-1)), Rankings!$A$2:$BK$161, 63, FALSE),0)</f>
        <v>0</v>
      </c>
      <c r="HZ160">
        <f>IFERROR(VLOOKUP(_xlfn.NUMBERVALUE(MID(AA160, SEARCH("!", AA160)+1, SEARCH("+", AA160)-SEARCH("!", AA160)-1)), Rankings!$A$2:$BK$161, 63, FALSE),0)</f>
        <v>0</v>
      </c>
      <c r="IA160">
        <f>IFERROR(VLOOKUP(_xlfn.NUMBERVALUE(MID(AB160, SEARCH("!", AB160)+1, SEARCH("+", AB160)-SEARCH("!", AB160)-1)), Rankings!$A$2:$BK$161, 63, FALSE),0)</f>
        <v>0</v>
      </c>
      <c r="IB160">
        <f>IFERROR(VLOOKUP(_xlfn.NUMBERVALUE(MID(AC160, SEARCH("!", AC160)+1, SEARCH("+", AC160)-SEARCH("!", AC160)-1)), Rankings!$A$2:$BK$161, 63, FALSE),0)</f>
        <v>0</v>
      </c>
      <c r="IC160">
        <f>IFERROR(VLOOKUP(_xlfn.NUMBERVALUE(MID(AD160, SEARCH("!", AD160)+1, SEARCH("+", AD160)-SEARCH("!", AD160)-1)), Rankings!$A$2:$BK$161, 63, FALSE),0)</f>
        <v>0</v>
      </c>
      <c r="ID160">
        <f>IFERROR(VLOOKUP(_xlfn.NUMBERVALUE(MID(AE160, SEARCH("!", AE160)+1, SEARCH("+", AE160)-SEARCH("!", AE160)-1)), Rankings!$A$2:$BK$161, 63, FALSE),0)</f>
        <v>0</v>
      </c>
      <c r="IE160">
        <f>IFERROR(VLOOKUP(_xlfn.NUMBERVALUE(MID(AF160, SEARCH("!", AF160)+1, SEARCH("+", AF160)-SEARCH("!", AF160)-1)), Rankings!$A$2:$BK$161, 63, FALSE),0)</f>
        <v>0</v>
      </c>
      <c r="IF160">
        <f>IFERROR(VLOOKUP(_xlfn.NUMBERVALUE(MID(AG160, SEARCH("!", AG160)+1, SEARCH("+", AG160)-SEARCH("!", AG160)-1)), Rankings!$A$2:$BK$161, 63, FALSE),0)</f>
        <v>0</v>
      </c>
      <c r="IG160">
        <f>IFERROR(VLOOKUP(_xlfn.NUMBERVALUE(MID(AH160, SEARCH("!", AH160)+1, SEARCH("+", AH160)-SEARCH("!", AH160)-1)), Rankings!$A$2:$BK$161, 63, FALSE),0)</f>
        <v>0</v>
      </c>
      <c r="IH160">
        <f>IFERROR(VLOOKUP(_xlfn.NUMBERVALUE(MID(AI160, SEARCH("!", AI160)+1, SEARCH("+", AI160)-SEARCH("!", AI160)-1)), Rankings!$A$2:$BK$161, 63, FALSE),0)</f>
        <v>0</v>
      </c>
      <c r="II160">
        <f>IFERROR(VLOOKUP(_xlfn.NUMBERVALUE(MID(AJ160, SEARCH("!", AJ160)+1, SEARCH("+", AJ160)-SEARCH("!", AJ160)-1)), Rankings!$A$2:$BK$161, 63, FALSE),0)</f>
        <v>0</v>
      </c>
      <c r="IJ160">
        <f>IFERROR(VLOOKUP(_xlfn.NUMBERVALUE(MID(AK160, SEARCH("!", AK160)+1, SEARCH("+", AK160)-SEARCH("!", AK160)-1)), Rankings!$A$2:$BK$161, 63, FALSE),0)</f>
        <v>0</v>
      </c>
      <c r="IK160">
        <f>IFERROR(VLOOKUP(_xlfn.NUMBERVALUE(MID(AL160, SEARCH("!", AL160)+1, SEARCH("+", AL160)-SEARCH("!", AL160)-1)), Rankings!$A$2:$BK$161, 63, FALSE),0)</f>
        <v>0</v>
      </c>
      <c r="IL160">
        <f>IFERROR(VLOOKUP(_xlfn.NUMBERVALUE(MID(AM160, SEARCH("!", AM160)+1, SEARCH("+", AM160)-SEARCH("!", AM160)-1)), Rankings!$A$2:$BK$161, 63, FALSE),0)</f>
        <v>0</v>
      </c>
      <c r="IM160">
        <f>IFERROR(VLOOKUP(_xlfn.NUMBERVALUE(MID(AN160, SEARCH("!", AN160)+1, SEARCH("+", AN160)-SEARCH("!", AN160)-1)), Rankings!$A$2:$BK$161, 63, FALSE),0)</f>
        <v>0</v>
      </c>
      <c r="IN160">
        <f>IFERROR(VLOOKUP(_xlfn.NUMBERVALUE(MID(AO160, SEARCH("!", AO160)+1, SEARCH("+", AO160)-SEARCH("!", AO160)-1)), Rankings!$A$2:$BK$161, 63, FALSE),0)</f>
        <v>0</v>
      </c>
      <c r="IO160">
        <f>IFERROR(VLOOKUP(_xlfn.NUMBERVALUE(MID(AP160, SEARCH("!", AP160)+1, SEARCH("+", AP160)-SEARCH("!", AP160)-1)), Rankings!$A$2:$BK$161, 63, FALSE),0)</f>
        <v>0</v>
      </c>
      <c r="IP160">
        <f>IFERROR(VLOOKUP(_xlfn.NUMBERVALUE(MID(AQ160, SEARCH("!", AQ160)+1, SEARCH("+", AQ160)-SEARCH("!", AQ160)-1)), Rankings!$A$2:$BK$161, 63, FALSE),0)</f>
        <v>0</v>
      </c>
      <c r="IQ160">
        <f>IFERROR(VLOOKUP(_xlfn.NUMBERVALUE(MID(AR160, SEARCH("!", AR160)+1, SEARCH("+", AR160)-SEARCH("!", AR160)-1)), Rankings!$A$2:$BK$161, 63, FALSE),0)</f>
        <v>0</v>
      </c>
      <c r="IR160">
        <f>IFERROR(VLOOKUP(_xlfn.NUMBERVALUE(MID(AS160, SEARCH("!", AS160)+1, SEARCH("+", AS160)-SEARCH("!", AS160)-1)), Rankings!$A$2:$BK$161, 63, FALSE),0)</f>
        <v>0</v>
      </c>
      <c r="IS160">
        <f>IFERROR(VLOOKUP(_xlfn.NUMBERVALUE(MID(AT160, SEARCH("!", AT160)+1, SEARCH("+", AT160)-SEARCH("!", AT160)-1)), Rankings!$A$2:$BK$161, 63, FALSE),0)</f>
        <v>0</v>
      </c>
      <c r="IT160">
        <f>IFERROR(VLOOKUP(_xlfn.NUMBERVALUE(MID(AU160, SEARCH("!", AU160)+1, SEARCH("+", AU160)-SEARCH("!", AU160)-1)), Rankings!$A$2:$BK$161, 63, FALSE),0)</f>
        <v>0</v>
      </c>
      <c r="IU160">
        <f>IFERROR(VLOOKUP(_xlfn.NUMBERVALUE(MID(AV160, SEARCH("!", AV160)+1, SEARCH("+", AV160)-SEARCH("!", AV160)-1)), Rankings!$A$2:$BK$161, 63, FALSE),0)</f>
        <v>0</v>
      </c>
      <c r="IV160">
        <f>IFERROR(VLOOKUP(_xlfn.NUMBERVALUE(MID(AW160, SEARCH("!", AW160)+1, SEARCH("+", AW160)-SEARCH("!", AW160)-1)), Rankings!$A$2:$BK$161, 63, FALSE),0)</f>
        <v>0</v>
      </c>
      <c r="IW160">
        <f>IFERROR(VLOOKUP(_xlfn.NUMBERVALUE(MID(AX160, SEARCH("!", AX160)+1, SEARCH("+", AX160)-SEARCH("!", AX160)-1)), Rankings!$A$2:$BK$161, 63, FALSE),0)</f>
        <v>0</v>
      </c>
      <c r="IX160">
        <f>IFERROR(VLOOKUP(_xlfn.NUMBERVALUE(MID(AY160, SEARCH("!", AY160)+1, SEARCH("+", AY160)-SEARCH("!", AY160)-1)), Rankings!$A$2:$BK$161, 63, FALSE),0)</f>
        <v>0</v>
      </c>
      <c r="IY160">
        <f>IFERROR(VLOOKUP(_xlfn.NUMBERVALUE(MID(AZ160, SEARCH("!", AZ160)+1, SEARCH("+", AZ160)-SEARCH("!", AZ160)-1)), Rankings!$A$2:$BK$161, 63, FALSE),0)</f>
        <v>0</v>
      </c>
      <c r="IZ160">
        <f>IFERROR(VLOOKUP(_xlfn.NUMBERVALUE(MID(BA160, SEARCH("!", BA160)+1, SEARCH("+", BA160)-SEARCH("!", BA160)-1)), Rankings!$A$2:$BK$161, 63, FALSE),0)</f>
        <v>0</v>
      </c>
      <c r="JA160">
        <f>IFERROR(VLOOKUP(_xlfn.NUMBERVALUE(MID(BB160, SEARCH("!", BB160)+1, SEARCH("+", BB160)-SEARCH("!", BB160)-1)), Rankings!$A$2:$BK$161, 63, FALSE),0)</f>
        <v>0</v>
      </c>
      <c r="JB160">
        <f>IFERROR(VLOOKUP(_xlfn.NUMBERVALUE(MID(BC160, SEARCH("!", BC160)+1, SEARCH("+", BC160)-SEARCH("!", BC160)-1)), Rankings!$A$2:$BK$161, 63, FALSE),0)</f>
        <v>0</v>
      </c>
      <c r="JC160">
        <f>IFERROR(VLOOKUP(_xlfn.NUMBERVALUE(MID(BD160, SEARCH("!", BD160)+1, SEARCH("+", BD160)-SEARCH("!", BD160)-1)), Rankings!$A$2:$BK$161, 63, FALSE),0)</f>
        <v>0</v>
      </c>
      <c r="JD160">
        <f>IFERROR(VLOOKUP(_xlfn.NUMBERVALUE(MID(BE160, SEARCH("!", BE160)+1, SEARCH("+", BE160)-SEARCH("!", BE160)-1)), Rankings!$A$2:$BK$161, 63, FALSE),0)</f>
        <v>0</v>
      </c>
      <c r="JE160">
        <f>IFERROR(VLOOKUP(_xlfn.NUMBERVALUE(MID(BF160, SEARCH("!", BF160)+1, SEARCH("+", BF160)-SEARCH("!", BF160)-1)), Rankings!$A$2:$BK$161, 63, FALSE),0)</f>
        <v>0</v>
      </c>
      <c r="JF160">
        <f>IFERROR(VLOOKUP(_xlfn.NUMBERVALUE(MID(BG160, SEARCH("!", BG160)+1, SEARCH("+", BG160)-SEARCH("!", BG160)-1)), Rankings!$A$2:$BK$161, 63, FALSE),0)</f>
        <v>0</v>
      </c>
      <c r="JG160">
        <f>IFERROR(VLOOKUP(_xlfn.NUMBERVALUE(MID(BH160, SEARCH("!", BH160)+1, SEARCH("+", BH160)-SEARCH("!", BH160)-1)), Rankings!$A$2:$BK$161, 63, FALSE),0)</f>
        <v>0</v>
      </c>
      <c r="JH160">
        <f>IFERROR(VLOOKUP(_xlfn.NUMBERVALUE(MID(BI160, SEARCH("!", BI160)+1, SEARCH("+", BI160)-SEARCH("!", BI160)-1)), Rankings!$A$2:$BK$161, 63, FALSE),0)</f>
        <v>0</v>
      </c>
      <c r="JI160">
        <f>IFERROR(VLOOKUP(_xlfn.NUMBERVALUE(MID(BJ160, SEARCH("!", BJ160)+1, SEARCH("+", BJ160)-SEARCH("!", BJ160)-1)), Rankings!$A$2:$BK$161, 63, FALSE),0)</f>
        <v>0</v>
      </c>
      <c r="JJ160">
        <f>IFERROR(VLOOKUP(_xlfn.NUMBERVALUE(MID(BK160, SEARCH("!", BK160)+1, SEARCH("+", BK160)-SEARCH("!", BK160)-1)), Rankings!$A$2:$BK$161, 63, FALSE),0)</f>
        <v>0</v>
      </c>
      <c r="JK160">
        <f>IFERROR(VLOOKUP(_xlfn.NUMBERVALUE(MID(BL160, SEARCH("!", BL160)+1, SEARCH("+", BL160)-SEARCH("!", BL160)-1)), Rankings!$A$2:$BK$161, 63, FALSE),0)</f>
        <v>0</v>
      </c>
      <c r="JL160">
        <f>IFERROR(VLOOKUP(_xlfn.NUMBERVALUE(MID(BM160, SEARCH("!", BM160)+1, SEARCH("+", BM160)-SEARCH("!", BM160)-1)), Rankings!$A$2:$BK$161, 63, FALSE),0)</f>
        <v>0</v>
      </c>
      <c r="JM160">
        <f>IFERROR(VLOOKUP(_xlfn.NUMBERVALUE(MID(BN160, SEARCH("!", BN160)+1, SEARCH("+", BN160)-SEARCH("!", BN160)-1)), Rankings!$A$2:$BK$161, 63, FALSE),0)</f>
        <v>0</v>
      </c>
      <c r="JN160">
        <f>IFERROR(VLOOKUP(_xlfn.NUMBERVALUE(MID(BO160, SEARCH("!", BO160)+1, SEARCH("+", BO160)-SEARCH("!", BO160)-1)), Rankings!$A$2:$BK$161, 63, FALSE),0)</f>
        <v>0</v>
      </c>
      <c r="JO160">
        <f>IFERROR(VLOOKUP(_xlfn.NUMBERVALUE(MID(BP160, SEARCH("!", BP160)+1, SEARCH("+", BP160)-SEARCH("!", BP160)-1)), Rankings!$A$2:$BK$161, 63, FALSE),0)</f>
        <v>0</v>
      </c>
      <c r="JP160">
        <f>IFERROR(VLOOKUP(_xlfn.NUMBERVALUE(MID(BQ160, SEARCH("!", BQ160)+1, SEARCH("+", BQ160)-SEARCH("!", BQ160)-1)), Rankings!$A$2:$BK$161, 63, FALSE),0)</f>
        <v>0</v>
      </c>
      <c r="JQ160">
        <f>IFERROR(VLOOKUP(_xlfn.NUMBERVALUE(MID(BR160, SEARCH("!", BR160)+1, SEARCH("+", BR160)-SEARCH("!", BR160)-1)), Rankings!$A$2:$BK$161, 63, FALSE),0)</f>
        <v>0</v>
      </c>
      <c r="JR160">
        <f>IFERROR(VLOOKUP(_xlfn.NUMBERVALUE(MID(BS160, SEARCH("!", BS160)+1, SEARCH("+", BS160)-SEARCH("!", BS160)-1)), Rankings!$A$2:$BK$161, 63, FALSE),0)</f>
        <v>0</v>
      </c>
      <c r="JS160">
        <f>IFERROR(VLOOKUP(_xlfn.NUMBERVALUE(MID(BT160, SEARCH("!", BT160)+1, SEARCH("+", BT160)-SEARCH("!", BT160)-1)), Rankings!$A$2:$BK$161, 63, FALSE),0)</f>
        <v>0</v>
      </c>
      <c r="JT160">
        <f>IFERROR(VLOOKUP(_xlfn.NUMBERVALUE(MID(BU160, SEARCH("!", BU160)+1, SEARCH("+", BU160)-SEARCH("!", BU160)-1)), Rankings!$A$2:$BK$161, 63, FALSE),0)</f>
        <v>0</v>
      </c>
      <c r="JU160">
        <f>IFERROR(VLOOKUP(_xlfn.NUMBERVALUE(MID(BV160, SEARCH("!", BV160)+1, SEARCH("+", BV160)-SEARCH("!", BV160)-1)), Rankings!$A$2:$BK$161, 63, FALSE),0)</f>
        <v>0</v>
      </c>
      <c r="JV160">
        <f>IFERROR(VLOOKUP(_xlfn.NUMBERVALUE(MID(BW160, SEARCH("!", BW160)+1, SEARCH("+", BW160)-SEARCH("!", BW160)-1)), Rankings!$A$2:$BK$161, 63, FALSE),0)</f>
        <v>0</v>
      </c>
      <c r="JW160">
        <f>IFERROR(VLOOKUP(_xlfn.NUMBERVALUE(MID(BX160, SEARCH("!", BX160)+1, SEARCH("+", BX160)-SEARCH("!", BX160)-1)), Rankings!$A$2:$BK$161, 63, FALSE),0)</f>
        <v>0</v>
      </c>
      <c r="JX160">
        <f>IFERROR(VLOOKUP(_xlfn.NUMBERVALUE(MID(BY160, SEARCH("!", BY160)+1, SEARCH("+", BY160)-SEARCH("!", BY160)-1)), Rankings!$A$2:$BK$161, 63, FALSE),0)</f>
        <v>0</v>
      </c>
      <c r="JY160">
        <f>IFERROR(VLOOKUP(_xlfn.NUMBERVALUE(MID(BZ160, SEARCH("!", BZ160)+1, SEARCH("+", BZ160)-SEARCH("!", BZ160)-1)), Rankings!$A$2:$BK$161, 63, FALSE),0)</f>
        <v>0</v>
      </c>
      <c r="JZ160">
        <f>IFERROR(VLOOKUP(_xlfn.NUMBERVALUE(MID(CA160, SEARCH("!", CA160)+1, SEARCH("+", CA160)-SEARCH("!", CA160)-1)), Rankings!$A$2:$BK$161, 63, FALSE),0)</f>
        <v>0</v>
      </c>
      <c r="KA160">
        <f>IFERROR(VLOOKUP(_xlfn.NUMBERVALUE(MID(CB160, SEARCH("!", CB160)+1, SEARCH("+", CB160)-SEARCH("!", CB160)-1)), Rankings!$A$2:$BK$161, 63, FALSE),0)</f>
        <v>0</v>
      </c>
      <c r="KB160">
        <f>IFERROR(VLOOKUP(_xlfn.NUMBERVALUE(MID(CC160, SEARCH("!", CC160)+1, SEARCH("+", CC160)-SEARCH("!", CC160)-1)), Rankings!$A$2:$BK$161, 63, FALSE),0)</f>
        <v>0</v>
      </c>
      <c r="KC160">
        <f>IFERROR(VLOOKUP(_xlfn.NUMBERVALUE(MID(CD160, SEARCH("!", CD160)+1, SEARCH("+", CD160)-SEARCH("!", CD160)-1)), Rankings!$A$2:$BK$161, 63, FALSE),0)</f>
        <v>0</v>
      </c>
      <c r="KD160">
        <f>IFERROR(VLOOKUP(_xlfn.NUMBERVALUE(MID(CE160, SEARCH("!", CE160)+1, SEARCH("+", CE160)-SEARCH("!", CE160)-1)), Rankings!$A$2:$BK$161, 63, FALSE),0)</f>
        <v>0</v>
      </c>
      <c r="KE160">
        <f>IFERROR(VLOOKUP(_xlfn.NUMBERVALUE(MID(CF160, SEARCH("!", CF160)+1, SEARCH("+", CF160)-SEARCH("!", CF160)-1)), Rankings!$A$2:$BK$161, 63, FALSE),0)</f>
        <v>0</v>
      </c>
      <c r="KF160">
        <f>IFERROR(VLOOKUP(_xlfn.NUMBERVALUE(MID(CG160, SEARCH("!", CG160)+1, SEARCH("+", CG160)-SEARCH("!", CG160)-1)), Rankings!$A$2:$BK$161, 63, FALSE),0)</f>
        <v>0</v>
      </c>
      <c r="KG160">
        <f>IFERROR(VLOOKUP(_xlfn.NUMBERVALUE(MID(CH160, SEARCH("!", CH160)+1, SEARCH("+", CH160)-SEARCH("!", CH160)-1)), Rankings!$A$2:$BK$161, 63, FALSE),0)</f>
        <v>0</v>
      </c>
      <c r="KH160">
        <f>IFERROR(VLOOKUP(_xlfn.NUMBERVALUE(MID(CI160, SEARCH("!", CI160)+1, SEARCH("+", CI160)-SEARCH("!", CI160)-1)), Rankings!$A$2:$BK$161, 63, FALSE),0)</f>
        <v>0</v>
      </c>
      <c r="KI160">
        <f>IFERROR(VLOOKUP(_xlfn.NUMBERVALUE(MID(CJ160, SEARCH("!", CJ160)+1, SEARCH("+", CJ160)-SEARCH("!", CJ160)-1)), Rankings!$A$2:$BK$161, 63, FALSE),0)</f>
        <v>0</v>
      </c>
      <c r="KJ160">
        <f>IFERROR(VLOOKUP(_xlfn.NUMBERVALUE(MID(CK160, SEARCH("!", CK160)+1, SEARCH("+", CK160)-SEARCH("!", CK160)-1)), Rankings!$A$2:$BK$161, 63, FALSE),0)</f>
        <v>0</v>
      </c>
      <c r="KK160">
        <f>IFERROR(VLOOKUP(_xlfn.NUMBERVALUE(MID(CL160, SEARCH("!", CL160)+1, SEARCH("+", CL160)-SEARCH("!", CL160)-1)), Rankings!$A$2:$BK$161, 63, FALSE),0)</f>
        <v>0</v>
      </c>
      <c r="KL160">
        <f>IFERROR(VLOOKUP(_xlfn.NUMBERVALUE(MID(CM160, SEARCH("!", CM160)+1, SEARCH("+", CM160)-SEARCH("!", CM160)-1)), Rankings!$A$2:$BK$161, 63, FALSE),0)</f>
        <v>0</v>
      </c>
      <c r="KM160">
        <f>IFERROR(VLOOKUP(_xlfn.NUMBERVALUE(MID(CN160, SEARCH("!", CN160)+1, SEARCH("+", CN160)-SEARCH("!", CN160)-1)), Rankings!$A$2:$BK$161, 63, FALSE),0)</f>
        <v>0</v>
      </c>
      <c r="KN160">
        <f>IFERROR(VLOOKUP(_xlfn.NUMBERVALUE(MID(CO160, SEARCH("!", CO160)+1, SEARCH("+", CO160)-SEARCH("!", CO160)-1)), Rankings!$A$2:$BK$161, 63, FALSE),0)</f>
        <v>0</v>
      </c>
      <c r="KO160">
        <f>IFERROR(VLOOKUP(_xlfn.NUMBERVALUE(MID(CP160, SEARCH("!", CP160)+1, SEARCH("+", CP160)-SEARCH("!", CP160)-1)), Rankings!$A$2:$BK$161, 63, FALSE),0)</f>
        <v>0</v>
      </c>
      <c r="KP160">
        <f>IFERROR(VLOOKUP(_xlfn.NUMBERVALUE(MID(CQ160, SEARCH("!", CQ160)+1, SEARCH("+", CQ160)-SEARCH("!", CQ160)-1)), Rankings!$A$2:$BK$161, 63, FALSE),0)</f>
        <v>0</v>
      </c>
      <c r="KQ160">
        <f>IFERROR(VLOOKUP(_xlfn.NUMBERVALUE(MID(CR160, SEARCH("!", CR160)+1, SEARCH("+", CR160)-SEARCH("!", CR160)-1)), Rankings!$A$2:$BK$161, 63, FALSE),0)</f>
        <v>0</v>
      </c>
      <c r="KS160" s="4">
        <f t="shared" si="3783"/>
        <v>160</v>
      </c>
      <c r="KT160" s="4">
        <f t="shared" si="3784"/>
        <v>44</v>
      </c>
      <c r="KU160" s="4">
        <f t="shared" si="3785"/>
        <v>61</v>
      </c>
      <c r="KV160" s="4">
        <f t="shared" si="3786"/>
        <v>0</v>
      </c>
      <c r="KY160" s="4">
        <f t="shared" si="3787"/>
        <v>265</v>
      </c>
      <c r="KZ160" s="4"/>
      <c r="LB160">
        <f t="shared" si="3788"/>
        <v>31</v>
      </c>
      <c r="LC160">
        <f t="shared" si="3789"/>
        <v>28</v>
      </c>
      <c r="LD160">
        <f t="shared" si="3790"/>
        <v>25</v>
      </c>
      <c r="LE160">
        <f t="shared" si="3791"/>
        <v>36</v>
      </c>
      <c r="LF160">
        <f t="shared" si="3792"/>
        <v>25</v>
      </c>
      <c r="LG160">
        <f t="shared" si="3793"/>
        <v>30</v>
      </c>
      <c r="LH160">
        <f t="shared" si="3794"/>
        <v>12</v>
      </c>
      <c r="LI160">
        <f t="shared" si="3795"/>
        <v>32</v>
      </c>
      <c r="LJ160">
        <f t="shared" si="3796"/>
        <v>46</v>
      </c>
      <c r="LK160">
        <f t="shared" si="3797"/>
        <v>0</v>
      </c>
      <c r="LL160">
        <f t="shared" si="3798"/>
        <v>0</v>
      </c>
      <c r="LM160">
        <f t="shared" si="3799"/>
        <v>0</v>
      </c>
      <c r="LN160">
        <f t="shared" si="3800"/>
        <v>0</v>
      </c>
      <c r="LO160">
        <f t="shared" si="3801"/>
        <v>0</v>
      </c>
      <c r="LP160">
        <f t="shared" si="3802"/>
        <v>0</v>
      </c>
      <c r="LQ160">
        <f t="shared" si="3803"/>
        <v>0</v>
      </c>
      <c r="LR160">
        <f t="shared" si="3804"/>
        <v>0</v>
      </c>
      <c r="LS160">
        <f t="shared" si="3805"/>
        <v>0</v>
      </c>
      <c r="LT160">
        <f t="shared" si="3806"/>
        <v>0</v>
      </c>
      <c r="LU160">
        <f t="shared" si="3807"/>
        <v>0</v>
      </c>
      <c r="LV160">
        <f t="shared" si="3808"/>
        <v>0</v>
      </c>
      <c r="LW160">
        <f t="shared" si="3809"/>
        <v>0</v>
      </c>
      <c r="LX160">
        <f t="shared" si="3810"/>
        <v>0</v>
      </c>
      <c r="LY160">
        <f t="shared" si="3811"/>
        <v>0</v>
      </c>
      <c r="LZ160">
        <f t="shared" si="3812"/>
        <v>0</v>
      </c>
      <c r="MA160">
        <f t="shared" si="3813"/>
        <v>0</v>
      </c>
      <c r="MB160">
        <f t="shared" si="3814"/>
        <v>0</v>
      </c>
      <c r="MC160">
        <f t="shared" si="3815"/>
        <v>0</v>
      </c>
      <c r="MD160">
        <f t="shared" si="3816"/>
        <v>0</v>
      </c>
      <c r="ME160">
        <f t="shared" si="3817"/>
        <v>0</v>
      </c>
      <c r="MF160">
        <f t="shared" si="3818"/>
        <v>0</v>
      </c>
      <c r="MG160">
        <f t="shared" si="3819"/>
        <v>0</v>
      </c>
      <c r="MH160">
        <f t="shared" si="3820"/>
        <v>0</v>
      </c>
      <c r="MI160">
        <f t="shared" si="3821"/>
        <v>0</v>
      </c>
      <c r="MJ160">
        <f t="shared" si="3822"/>
        <v>0</v>
      </c>
      <c r="MK160">
        <f t="shared" si="3823"/>
        <v>0</v>
      </c>
      <c r="ML160">
        <f t="shared" si="3824"/>
        <v>0</v>
      </c>
      <c r="MM160">
        <f t="shared" si="3825"/>
        <v>0</v>
      </c>
      <c r="MN160">
        <f t="shared" si="3826"/>
        <v>0</v>
      </c>
      <c r="MO160">
        <f t="shared" si="3827"/>
        <v>0</v>
      </c>
      <c r="MP160">
        <f t="shared" si="3828"/>
        <v>0</v>
      </c>
      <c r="MQ160">
        <f t="shared" si="3829"/>
        <v>0</v>
      </c>
      <c r="MR160">
        <f t="shared" si="3830"/>
        <v>0</v>
      </c>
      <c r="MS160">
        <f t="shared" si="3831"/>
        <v>0</v>
      </c>
      <c r="MT160">
        <f t="shared" si="3832"/>
        <v>0</v>
      </c>
      <c r="MU160">
        <f t="shared" si="3833"/>
        <v>0</v>
      </c>
      <c r="MV160">
        <f t="shared" si="3834"/>
        <v>0</v>
      </c>
      <c r="MW160">
        <f t="shared" si="3835"/>
        <v>0</v>
      </c>
      <c r="MX160">
        <f t="shared" si="3836"/>
        <v>0</v>
      </c>
      <c r="MY160">
        <f t="shared" si="3837"/>
        <v>0</v>
      </c>
      <c r="MZ160">
        <f t="shared" si="3838"/>
        <v>0</v>
      </c>
      <c r="NA160">
        <f t="shared" si="3839"/>
        <v>0</v>
      </c>
      <c r="NB160">
        <f t="shared" si="3840"/>
        <v>0</v>
      </c>
      <c r="NC160">
        <f t="shared" si="3841"/>
        <v>0</v>
      </c>
      <c r="ND160">
        <f t="shared" si="3842"/>
        <v>0</v>
      </c>
      <c r="NE160">
        <f t="shared" si="3843"/>
        <v>0</v>
      </c>
      <c r="NF160">
        <f t="shared" si="3844"/>
        <v>0</v>
      </c>
      <c r="NG160">
        <f t="shared" si="3845"/>
        <v>0</v>
      </c>
      <c r="NH160">
        <f t="shared" si="3846"/>
        <v>0</v>
      </c>
      <c r="NI160">
        <f t="shared" si="3847"/>
        <v>0</v>
      </c>
      <c r="NJ160">
        <f t="shared" si="3848"/>
        <v>0</v>
      </c>
      <c r="NK160">
        <f t="shared" si="3849"/>
        <v>0</v>
      </c>
      <c r="NL160">
        <f t="shared" si="3850"/>
        <v>0</v>
      </c>
      <c r="NM160">
        <f t="shared" si="3851"/>
        <v>0</v>
      </c>
      <c r="NN160">
        <f t="shared" si="3852"/>
        <v>0</v>
      </c>
      <c r="NO160">
        <f t="shared" si="3853"/>
        <v>0</v>
      </c>
      <c r="NP160">
        <f t="shared" si="3854"/>
        <v>0</v>
      </c>
      <c r="NQ160">
        <f t="shared" si="3855"/>
        <v>0</v>
      </c>
      <c r="NR160">
        <f t="shared" si="3856"/>
        <v>0</v>
      </c>
      <c r="NS160">
        <f t="shared" si="3857"/>
        <v>0</v>
      </c>
      <c r="NT160">
        <f t="shared" si="3858"/>
        <v>0</v>
      </c>
      <c r="NU160">
        <f t="shared" si="3859"/>
        <v>0</v>
      </c>
      <c r="NV160">
        <f t="shared" si="3860"/>
        <v>0</v>
      </c>
      <c r="NW160">
        <f t="shared" si="3861"/>
        <v>0</v>
      </c>
      <c r="NX160">
        <f t="shared" si="3862"/>
        <v>0</v>
      </c>
      <c r="NY160">
        <f t="shared" si="3863"/>
        <v>0</v>
      </c>
      <c r="NZ160">
        <f t="shared" si="3864"/>
        <v>0</v>
      </c>
      <c r="OA160">
        <f t="shared" si="3865"/>
        <v>0</v>
      </c>
      <c r="OB160">
        <f t="shared" si="3866"/>
        <v>0</v>
      </c>
      <c r="OC160">
        <f t="shared" si="3867"/>
        <v>0</v>
      </c>
      <c r="OD160">
        <f t="shared" si="3868"/>
        <v>0</v>
      </c>
      <c r="OE160">
        <f t="shared" si="3869"/>
        <v>0</v>
      </c>
      <c r="OF160">
        <f t="shared" si="3870"/>
        <v>0</v>
      </c>
      <c r="OG160">
        <f t="shared" si="3871"/>
        <v>0</v>
      </c>
      <c r="OH160">
        <f t="shared" si="3872"/>
        <v>0</v>
      </c>
      <c r="OJ160" s="4">
        <f t="shared" si="3873"/>
        <v>306</v>
      </c>
      <c r="OK160" s="4">
        <f t="shared" si="3874"/>
        <v>120</v>
      </c>
      <c r="OL160" s="4">
        <f t="shared" si="3875"/>
        <v>136</v>
      </c>
      <c r="OM160" s="4">
        <f t="shared" si="3876"/>
        <v>0</v>
      </c>
      <c r="OP160" s="4">
        <f t="shared" si="3877"/>
        <v>562</v>
      </c>
      <c r="OQ160" s="4"/>
      <c r="OS160">
        <f t="shared" si="3878"/>
        <v>75</v>
      </c>
      <c r="OT160">
        <f t="shared" si="3879"/>
        <v>78</v>
      </c>
      <c r="OU160">
        <f t="shared" si="3880"/>
        <v>51</v>
      </c>
      <c r="OV160">
        <f t="shared" si="3881"/>
        <v>63</v>
      </c>
      <c r="OW160">
        <f t="shared" si="3882"/>
        <v>73</v>
      </c>
      <c r="OX160">
        <f t="shared" si="3883"/>
        <v>49</v>
      </c>
      <c r="OY160">
        <f t="shared" si="3884"/>
        <v>77</v>
      </c>
      <c r="OZ160">
        <f t="shared" si="3885"/>
        <v>43</v>
      </c>
      <c r="PA160">
        <f t="shared" si="3886"/>
        <v>53</v>
      </c>
      <c r="PB160">
        <f t="shared" si="3887"/>
        <v>0</v>
      </c>
      <c r="PC160">
        <f t="shared" si="3888"/>
        <v>0</v>
      </c>
      <c r="PD160">
        <f t="shared" si="3889"/>
        <v>0</v>
      </c>
      <c r="PE160">
        <f t="shared" si="3890"/>
        <v>0</v>
      </c>
      <c r="PF160">
        <f t="shared" si="3891"/>
        <v>0</v>
      </c>
      <c r="PG160">
        <f t="shared" si="3892"/>
        <v>0</v>
      </c>
      <c r="PH160">
        <f t="shared" si="3893"/>
        <v>0</v>
      </c>
      <c r="PI160">
        <f t="shared" si="3894"/>
        <v>0</v>
      </c>
      <c r="PJ160">
        <f t="shared" si="3895"/>
        <v>0</v>
      </c>
      <c r="PK160">
        <f t="shared" si="3896"/>
        <v>0</v>
      </c>
      <c r="PL160">
        <f t="shared" si="3897"/>
        <v>0</v>
      </c>
      <c r="PM160">
        <f t="shared" si="3898"/>
        <v>0</v>
      </c>
      <c r="PN160">
        <f t="shared" si="3899"/>
        <v>0</v>
      </c>
      <c r="PO160">
        <f t="shared" si="3900"/>
        <v>0</v>
      </c>
      <c r="PP160">
        <f t="shared" si="3901"/>
        <v>0</v>
      </c>
      <c r="PQ160">
        <f t="shared" si="3902"/>
        <v>0</v>
      </c>
      <c r="PR160">
        <f t="shared" si="3903"/>
        <v>0</v>
      </c>
      <c r="PS160">
        <f t="shared" si="3904"/>
        <v>0</v>
      </c>
      <c r="PT160">
        <f t="shared" si="3905"/>
        <v>0</v>
      </c>
      <c r="PU160">
        <f t="shared" si="3906"/>
        <v>0</v>
      </c>
      <c r="PV160">
        <f t="shared" si="3907"/>
        <v>0</v>
      </c>
      <c r="PW160">
        <f t="shared" si="3908"/>
        <v>0</v>
      </c>
      <c r="PX160">
        <f t="shared" si="3909"/>
        <v>0</v>
      </c>
      <c r="PY160">
        <f t="shared" si="3910"/>
        <v>0</v>
      </c>
      <c r="PZ160">
        <f t="shared" si="3911"/>
        <v>0</v>
      </c>
      <c r="QA160">
        <f t="shared" si="3912"/>
        <v>0</v>
      </c>
      <c r="QB160">
        <f t="shared" si="3913"/>
        <v>0</v>
      </c>
      <c r="QC160">
        <f t="shared" si="3914"/>
        <v>0</v>
      </c>
      <c r="QD160">
        <f t="shared" si="3915"/>
        <v>0</v>
      </c>
      <c r="QE160">
        <f t="shared" si="3916"/>
        <v>0</v>
      </c>
      <c r="QF160">
        <f t="shared" si="3917"/>
        <v>0</v>
      </c>
      <c r="QG160">
        <f t="shared" si="3918"/>
        <v>0</v>
      </c>
      <c r="QH160">
        <f t="shared" si="3919"/>
        <v>0</v>
      </c>
      <c r="QI160">
        <f t="shared" si="3920"/>
        <v>0</v>
      </c>
      <c r="QJ160">
        <f t="shared" si="3921"/>
        <v>0</v>
      </c>
      <c r="QK160">
        <f t="shared" si="3922"/>
        <v>0</v>
      </c>
      <c r="QL160">
        <f t="shared" si="3923"/>
        <v>0</v>
      </c>
      <c r="QM160">
        <f t="shared" si="3924"/>
        <v>0</v>
      </c>
      <c r="QN160">
        <f t="shared" si="3925"/>
        <v>0</v>
      </c>
      <c r="QO160">
        <f t="shared" si="3926"/>
        <v>0</v>
      </c>
      <c r="QP160">
        <f t="shared" si="3927"/>
        <v>0</v>
      </c>
      <c r="QQ160">
        <f t="shared" si="3928"/>
        <v>0</v>
      </c>
      <c r="QR160">
        <f t="shared" si="3929"/>
        <v>0</v>
      </c>
      <c r="QS160">
        <f t="shared" si="3930"/>
        <v>0</v>
      </c>
      <c r="QT160">
        <f t="shared" si="3931"/>
        <v>0</v>
      </c>
      <c r="QU160">
        <f t="shared" si="3932"/>
        <v>0</v>
      </c>
      <c r="QV160">
        <f t="shared" si="3933"/>
        <v>0</v>
      </c>
      <c r="QW160">
        <f t="shared" si="3934"/>
        <v>0</v>
      </c>
      <c r="QX160">
        <f t="shared" si="3935"/>
        <v>0</v>
      </c>
      <c r="QY160">
        <f t="shared" si="3936"/>
        <v>0</v>
      </c>
      <c r="QZ160">
        <f t="shared" si="3937"/>
        <v>0</v>
      </c>
      <c r="RA160">
        <f t="shared" si="3938"/>
        <v>0</v>
      </c>
      <c r="RB160">
        <f t="shared" si="3939"/>
        <v>0</v>
      </c>
      <c r="RC160">
        <f t="shared" si="3940"/>
        <v>0</v>
      </c>
      <c r="RD160">
        <f t="shared" si="3941"/>
        <v>0</v>
      </c>
      <c r="RE160">
        <f t="shared" si="3942"/>
        <v>0</v>
      </c>
      <c r="RF160">
        <f t="shared" si="3943"/>
        <v>0</v>
      </c>
      <c r="RG160">
        <f t="shared" si="3944"/>
        <v>0</v>
      </c>
      <c r="RH160">
        <f t="shared" si="3945"/>
        <v>0</v>
      </c>
      <c r="RI160">
        <f t="shared" si="3946"/>
        <v>0</v>
      </c>
      <c r="RJ160">
        <f t="shared" si="3947"/>
        <v>0</v>
      </c>
      <c r="RK160">
        <f t="shared" si="3948"/>
        <v>0</v>
      </c>
      <c r="RL160">
        <f t="shared" si="3949"/>
        <v>0</v>
      </c>
      <c r="RM160">
        <f t="shared" si="3950"/>
        <v>0</v>
      </c>
      <c r="RN160">
        <f t="shared" si="3951"/>
        <v>0</v>
      </c>
      <c r="RO160">
        <f t="shared" si="3952"/>
        <v>0</v>
      </c>
      <c r="RP160">
        <f t="shared" si="3953"/>
        <v>0</v>
      </c>
      <c r="RQ160">
        <f t="shared" si="3954"/>
        <v>0</v>
      </c>
      <c r="RR160">
        <f t="shared" si="3955"/>
        <v>0</v>
      </c>
      <c r="RS160">
        <f t="shared" si="3956"/>
        <v>0</v>
      </c>
      <c r="RT160">
        <f t="shared" si="3957"/>
        <v>0</v>
      </c>
      <c r="RU160">
        <f t="shared" si="3958"/>
        <v>0</v>
      </c>
      <c r="RV160">
        <f t="shared" si="3959"/>
        <v>0</v>
      </c>
      <c r="RW160">
        <f t="shared" si="3960"/>
        <v>0</v>
      </c>
      <c r="RX160">
        <f t="shared" si="3961"/>
        <v>0</v>
      </c>
      <c r="RY160">
        <f t="shared" si="3962"/>
        <v>0</v>
      </c>
      <c r="SA160" s="4">
        <f t="shared" si="3963"/>
        <v>17.079999999999998</v>
      </c>
      <c r="SB160" s="4">
        <f t="shared" si="3964"/>
        <v>8.33</v>
      </c>
      <c r="SC160" s="4">
        <f t="shared" si="3965"/>
        <v>6.49</v>
      </c>
      <c r="SD160" s="4">
        <f t="shared" si="3966"/>
        <v>0</v>
      </c>
      <c r="SF160" s="4">
        <f t="shared" si="3967"/>
        <v>31.9</v>
      </c>
      <c r="SI160">
        <f t="shared" si="3968"/>
        <v>3.63</v>
      </c>
      <c r="SJ160">
        <f t="shared" si="3969"/>
        <v>3.25</v>
      </c>
      <c r="SK160">
        <f t="shared" si="3970"/>
        <v>2.88</v>
      </c>
      <c r="SL160">
        <f t="shared" si="3971"/>
        <v>3.2</v>
      </c>
      <c r="SM160">
        <f t="shared" si="3972"/>
        <v>3.29</v>
      </c>
      <c r="SN160">
        <f t="shared" si="3973"/>
        <v>3.5</v>
      </c>
      <c r="SO160">
        <f t="shared" si="3974"/>
        <v>4</v>
      </c>
      <c r="SP160">
        <f t="shared" si="3975"/>
        <v>4.33</v>
      </c>
      <c r="SQ160">
        <f t="shared" si="3976"/>
        <v>3.82</v>
      </c>
      <c r="SR160" t="str">
        <f t="shared" si="3977"/>
        <v>0</v>
      </c>
      <c r="SS160" t="str">
        <f t="shared" si="3978"/>
        <v>0</v>
      </c>
      <c r="ST160" t="str">
        <f t="shared" si="3979"/>
        <v>0</v>
      </c>
      <c r="SU160" t="str">
        <f t="shared" si="3980"/>
        <v>0</v>
      </c>
      <c r="SV160" t="str">
        <f t="shared" si="3981"/>
        <v>0</v>
      </c>
      <c r="SW160" t="str">
        <f t="shared" si="3982"/>
        <v>0</v>
      </c>
      <c r="SX160" t="str">
        <f t="shared" si="3983"/>
        <v>0</v>
      </c>
      <c r="SY160" t="str">
        <f t="shared" si="3984"/>
        <v>0</v>
      </c>
      <c r="SZ160" t="str">
        <f t="shared" si="3985"/>
        <v>0</v>
      </c>
      <c r="TA160" t="str">
        <f t="shared" si="3986"/>
        <v>0</v>
      </c>
      <c r="TB160" t="str">
        <f t="shared" si="3987"/>
        <v>0</v>
      </c>
      <c r="TC160" t="str">
        <f t="shared" si="3988"/>
        <v>0</v>
      </c>
      <c r="TD160" t="str">
        <f t="shared" si="3989"/>
        <v>0</v>
      </c>
      <c r="TE160" t="str">
        <f t="shared" si="3990"/>
        <v>0</v>
      </c>
      <c r="TF160" t="str">
        <f t="shared" si="3991"/>
        <v>0</v>
      </c>
      <c r="TG160" t="str">
        <f t="shared" si="3992"/>
        <v>0</v>
      </c>
      <c r="TH160" t="str">
        <f t="shared" si="3993"/>
        <v>0</v>
      </c>
      <c r="TI160" t="str">
        <f t="shared" si="3994"/>
        <v>0</v>
      </c>
      <c r="TJ160" t="str">
        <f t="shared" si="3995"/>
        <v>0</v>
      </c>
      <c r="TK160" t="str">
        <f t="shared" si="3996"/>
        <v>0</v>
      </c>
      <c r="TL160" t="str">
        <f t="shared" si="3997"/>
        <v>0</v>
      </c>
      <c r="TM160" t="str">
        <f t="shared" si="3998"/>
        <v>0</v>
      </c>
      <c r="TN160" t="str">
        <f t="shared" si="3999"/>
        <v>0</v>
      </c>
      <c r="TO160" t="str">
        <f t="shared" si="4000"/>
        <v>0</v>
      </c>
      <c r="TP160" t="str">
        <f t="shared" si="4001"/>
        <v>0</v>
      </c>
      <c r="TQ160" t="str">
        <f t="shared" si="4002"/>
        <v>0</v>
      </c>
      <c r="TR160" t="str">
        <f t="shared" si="4003"/>
        <v>0</v>
      </c>
      <c r="TS160" t="str">
        <f t="shared" si="4004"/>
        <v>0</v>
      </c>
      <c r="TT160" t="str">
        <f t="shared" si="4005"/>
        <v>0</v>
      </c>
      <c r="TU160" t="str">
        <f t="shared" si="4006"/>
        <v>0</v>
      </c>
      <c r="TV160" t="str">
        <f t="shared" si="4007"/>
        <v>0</v>
      </c>
      <c r="TW160" t="str">
        <f t="shared" si="4008"/>
        <v>0</v>
      </c>
      <c r="TX160" t="str">
        <f t="shared" si="4009"/>
        <v>0</v>
      </c>
      <c r="TY160" t="str">
        <f t="shared" si="4010"/>
        <v>0</v>
      </c>
      <c r="TZ160" t="str">
        <f t="shared" si="4011"/>
        <v>0</v>
      </c>
      <c r="UA160" t="str">
        <f t="shared" si="4012"/>
        <v>0</v>
      </c>
      <c r="UB160" t="str">
        <f t="shared" si="4013"/>
        <v>0</v>
      </c>
      <c r="UC160" t="str">
        <f t="shared" si="4014"/>
        <v>0</v>
      </c>
      <c r="UD160" t="str">
        <f t="shared" si="4015"/>
        <v>0</v>
      </c>
      <c r="UE160" t="str">
        <f t="shared" si="4016"/>
        <v>0</v>
      </c>
      <c r="UF160" t="str">
        <f t="shared" si="4017"/>
        <v>0</v>
      </c>
      <c r="UG160" t="str">
        <f t="shared" si="4018"/>
        <v>0</v>
      </c>
      <c r="UH160" t="str">
        <f t="shared" si="4019"/>
        <v>0</v>
      </c>
      <c r="UI160" t="str">
        <f t="shared" si="4020"/>
        <v>0</v>
      </c>
      <c r="UJ160" t="str">
        <f t="shared" si="4021"/>
        <v>0</v>
      </c>
      <c r="UK160" t="str">
        <f t="shared" si="4022"/>
        <v>0</v>
      </c>
      <c r="UL160" t="str">
        <f t="shared" si="4023"/>
        <v>0</v>
      </c>
      <c r="UM160" t="str">
        <f t="shared" si="4024"/>
        <v>0</v>
      </c>
      <c r="UN160" t="str">
        <f t="shared" si="4025"/>
        <v>0</v>
      </c>
      <c r="UO160" t="str">
        <f t="shared" si="4026"/>
        <v>0</v>
      </c>
      <c r="UP160" t="str">
        <f t="shared" si="4027"/>
        <v>0</v>
      </c>
      <c r="UQ160" t="str">
        <f t="shared" si="4028"/>
        <v>0</v>
      </c>
      <c r="UR160" t="str">
        <f t="shared" si="4029"/>
        <v>0</v>
      </c>
      <c r="US160" t="str">
        <f t="shared" si="4030"/>
        <v>0</v>
      </c>
      <c r="UT160" t="str">
        <f t="shared" si="4031"/>
        <v>0</v>
      </c>
      <c r="UU160" t="str">
        <f t="shared" si="4032"/>
        <v>0</v>
      </c>
      <c r="UV160" t="str">
        <f t="shared" si="4033"/>
        <v>0</v>
      </c>
      <c r="UW160" t="str">
        <f t="shared" si="4034"/>
        <v>0</v>
      </c>
      <c r="UX160" t="str">
        <f t="shared" si="4035"/>
        <v>0</v>
      </c>
      <c r="UY160" t="str">
        <f t="shared" si="4036"/>
        <v>0</v>
      </c>
      <c r="UZ160" t="str">
        <f t="shared" si="4037"/>
        <v>0</v>
      </c>
      <c r="VA160" t="str">
        <f t="shared" si="4038"/>
        <v>0</v>
      </c>
      <c r="VB160" t="str">
        <f t="shared" si="4039"/>
        <v>0</v>
      </c>
      <c r="VC160" t="str">
        <f t="shared" si="4040"/>
        <v>0</v>
      </c>
      <c r="VD160" t="str">
        <f t="shared" si="4041"/>
        <v>0</v>
      </c>
      <c r="VE160" t="str">
        <f t="shared" si="4042"/>
        <v>0</v>
      </c>
      <c r="VF160" t="str">
        <f t="shared" si="4043"/>
        <v>0</v>
      </c>
      <c r="VG160" t="str">
        <f t="shared" si="4044"/>
        <v>0</v>
      </c>
      <c r="VH160" t="str">
        <f t="shared" si="4045"/>
        <v>0</v>
      </c>
      <c r="VI160" t="str">
        <f t="shared" si="4046"/>
        <v>0</v>
      </c>
      <c r="VJ160" t="str">
        <f t="shared" si="4047"/>
        <v>0</v>
      </c>
      <c r="VK160" t="str">
        <f t="shared" si="4048"/>
        <v>0</v>
      </c>
      <c r="VL160" t="str">
        <f t="shared" si="4049"/>
        <v>0</v>
      </c>
      <c r="VM160" t="str">
        <f t="shared" si="4050"/>
        <v>0</v>
      </c>
      <c r="VN160" t="str">
        <f t="shared" si="4051"/>
        <v>0</v>
      </c>
      <c r="VO160" t="str">
        <f t="shared" si="4052"/>
        <v>0</v>
      </c>
      <c r="VQ160" s="4">
        <f t="shared" si="4053"/>
        <v>-71.819999999999993</v>
      </c>
      <c r="VR160" s="4">
        <f t="shared" si="4054"/>
        <v>-2.67</v>
      </c>
      <c r="VS160" s="4">
        <f t="shared" si="4055"/>
        <v>-13.51</v>
      </c>
      <c r="VT160" s="4">
        <f t="shared" si="4056"/>
        <v>0</v>
      </c>
      <c r="VV160" s="4">
        <f t="shared" si="4057"/>
        <v>-88</v>
      </c>
      <c r="VY160">
        <f t="shared" si="4058"/>
        <v>-16.75</v>
      </c>
      <c r="VZ160">
        <f t="shared" si="4059"/>
        <v>-12.08</v>
      </c>
      <c r="WA160">
        <f t="shared" si="4060"/>
        <v>-10.37</v>
      </c>
      <c r="WB160">
        <f t="shared" si="4061"/>
        <v>-11.11</v>
      </c>
      <c r="WC160">
        <f t="shared" si="4062"/>
        <v>-2.4</v>
      </c>
      <c r="WD160">
        <f t="shared" si="4063"/>
        <v>-20.18</v>
      </c>
      <c r="WE160">
        <f t="shared" si="4064"/>
        <v>-5.09</v>
      </c>
      <c r="WF160">
        <f t="shared" si="4065"/>
        <v>2.42</v>
      </c>
      <c r="WG160">
        <f t="shared" si="4066"/>
        <v>-12.44</v>
      </c>
      <c r="WH160">
        <f t="shared" si="4067"/>
        <v>0</v>
      </c>
      <c r="WI160">
        <f t="shared" si="4068"/>
        <v>0</v>
      </c>
      <c r="WJ160">
        <f t="shared" si="4069"/>
        <v>0</v>
      </c>
      <c r="WK160">
        <f t="shared" si="4070"/>
        <v>0</v>
      </c>
      <c r="WL160">
        <f t="shared" si="4071"/>
        <v>0</v>
      </c>
      <c r="WM160">
        <f t="shared" si="4072"/>
        <v>0</v>
      </c>
      <c r="WN160">
        <f t="shared" si="4073"/>
        <v>0</v>
      </c>
      <c r="WO160">
        <f t="shared" si="4074"/>
        <v>0</v>
      </c>
      <c r="WP160">
        <f t="shared" si="4075"/>
        <v>0</v>
      </c>
      <c r="WQ160">
        <f t="shared" si="4076"/>
        <v>0</v>
      </c>
      <c r="WR160">
        <f t="shared" si="4077"/>
        <v>0</v>
      </c>
      <c r="WS160">
        <f t="shared" si="4078"/>
        <v>0</v>
      </c>
      <c r="WT160">
        <f t="shared" si="4079"/>
        <v>0</v>
      </c>
      <c r="WU160">
        <f t="shared" si="4080"/>
        <v>0</v>
      </c>
      <c r="WV160">
        <f t="shared" si="4081"/>
        <v>0</v>
      </c>
      <c r="WW160">
        <f t="shared" si="4082"/>
        <v>0</v>
      </c>
      <c r="WX160">
        <f t="shared" si="4083"/>
        <v>0</v>
      </c>
      <c r="WY160">
        <f t="shared" si="4084"/>
        <v>0</v>
      </c>
      <c r="WZ160">
        <f t="shared" si="4085"/>
        <v>0</v>
      </c>
      <c r="XA160">
        <f t="shared" si="4086"/>
        <v>0</v>
      </c>
      <c r="XB160">
        <f t="shared" si="4087"/>
        <v>0</v>
      </c>
      <c r="XC160">
        <f t="shared" si="4088"/>
        <v>0</v>
      </c>
      <c r="XD160">
        <f t="shared" si="4089"/>
        <v>0</v>
      </c>
      <c r="XE160">
        <f t="shared" si="4090"/>
        <v>0</v>
      </c>
      <c r="XF160">
        <f t="shared" si="4091"/>
        <v>0</v>
      </c>
      <c r="XG160">
        <f t="shared" si="4092"/>
        <v>0</v>
      </c>
      <c r="XH160">
        <f t="shared" si="4093"/>
        <v>0</v>
      </c>
      <c r="XI160">
        <f t="shared" si="4094"/>
        <v>0</v>
      </c>
      <c r="XJ160">
        <f t="shared" si="4095"/>
        <v>0</v>
      </c>
      <c r="XK160">
        <f t="shared" si="4096"/>
        <v>0</v>
      </c>
      <c r="XL160">
        <f t="shared" si="4097"/>
        <v>0</v>
      </c>
      <c r="XM160">
        <f t="shared" si="4098"/>
        <v>0</v>
      </c>
      <c r="XN160">
        <f t="shared" si="4099"/>
        <v>0</v>
      </c>
      <c r="XO160">
        <f t="shared" si="4100"/>
        <v>0</v>
      </c>
      <c r="XP160">
        <f t="shared" si="4101"/>
        <v>0</v>
      </c>
      <c r="XQ160">
        <f t="shared" si="4102"/>
        <v>0</v>
      </c>
      <c r="XR160">
        <f t="shared" si="4103"/>
        <v>0</v>
      </c>
      <c r="XS160">
        <f t="shared" si="4104"/>
        <v>0</v>
      </c>
      <c r="XT160">
        <f t="shared" si="4105"/>
        <v>0</v>
      </c>
      <c r="XU160">
        <f t="shared" si="4106"/>
        <v>0</v>
      </c>
      <c r="XV160">
        <f t="shared" si="4107"/>
        <v>0</v>
      </c>
      <c r="XW160">
        <f t="shared" si="4108"/>
        <v>0</v>
      </c>
      <c r="XX160">
        <f t="shared" si="4109"/>
        <v>0</v>
      </c>
      <c r="XY160">
        <f t="shared" si="4110"/>
        <v>0</v>
      </c>
      <c r="XZ160">
        <f t="shared" si="4111"/>
        <v>0</v>
      </c>
      <c r="YA160">
        <f t="shared" si="4112"/>
        <v>0</v>
      </c>
      <c r="YB160">
        <f t="shared" si="4113"/>
        <v>0</v>
      </c>
      <c r="YC160">
        <f t="shared" si="4114"/>
        <v>0</v>
      </c>
      <c r="YD160">
        <f t="shared" si="4115"/>
        <v>0</v>
      </c>
      <c r="YE160">
        <f t="shared" si="4116"/>
        <v>0</v>
      </c>
      <c r="YF160">
        <f t="shared" si="4117"/>
        <v>0</v>
      </c>
      <c r="YG160">
        <f t="shared" si="4118"/>
        <v>0</v>
      </c>
      <c r="YH160">
        <f t="shared" si="4119"/>
        <v>0</v>
      </c>
      <c r="YI160">
        <f t="shared" si="4120"/>
        <v>0</v>
      </c>
      <c r="YJ160">
        <f t="shared" si="4121"/>
        <v>0</v>
      </c>
      <c r="YK160">
        <f t="shared" si="4122"/>
        <v>0</v>
      </c>
      <c r="YL160">
        <f t="shared" si="4123"/>
        <v>0</v>
      </c>
      <c r="YM160">
        <f t="shared" si="4124"/>
        <v>0</v>
      </c>
      <c r="YN160">
        <f t="shared" si="4125"/>
        <v>0</v>
      </c>
      <c r="YO160">
        <f t="shared" si="4126"/>
        <v>0</v>
      </c>
      <c r="YP160">
        <f t="shared" si="4127"/>
        <v>0</v>
      </c>
      <c r="YQ160">
        <f t="shared" si="4128"/>
        <v>0</v>
      </c>
      <c r="YR160">
        <f t="shared" si="4129"/>
        <v>0</v>
      </c>
      <c r="YS160">
        <f t="shared" si="4130"/>
        <v>0</v>
      </c>
      <c r="YT160">
        <f t="shared" si="4131"/>
        <v>0</v>
      </c>
      <c r="YU160">
        <f t="shared" si="4132"/>
        <v>0</v>
      </c>
      <c r="YV160">
        <f t="shared" si="4133"/>
        <v>0</v>
      </c>
      <c r="YW160">
        <f t="shared" si="4134"/>
        <v>0</v>
      </c>
      <c r="YX160">
        <f t="shared" si="4135"/>
        <v>0</v>
      </c>
      <c r="YY160">
        <f t="shared" si="4136"/>
        <v>0</v>
      </c>
      <c r="YZ160">
        <f t="shared" si="4137"/>
        <v>0</v>
      </c>
      <c r="ZA160">
        <f t="shared" si="4138"/>
        <v>0</v>
      </c>
      <c r="ZB160">
        <f t="shared" si="4139"/>
        <v>0</v>
      </c>
      <c r="ZC160">
        <f t="shared" si="4140"/>
        <v>0</v>
      </c>
      <c r="ZD160">
        <f t="shared" si="4141"/>
        <v>0</v>
      </c>
      <c r="ZE160">
        <f t="shared" si="4142"/>
        <v>0</v>
      </c>
      <c r="ZG160" s="4">
        <f t="shared" si="4143"/>
        <v>205</v>
      </c>
      <c r="ZH160" s="4">
        <f t="shared" si="4144"/>
        <v>40</v>
      </c>
      <c r="ZI160" s="4">
        <f t="shared" si="4145"/>
        <v>59</v>
      </c>
      <c r="ZJ160" s="4">
        <f t="shared" si="4146"/>
        <v>0</v>
      </c>
      <c r="ZL160" s="4">
        <f t="shared" si="4147"/>
        <v>304</v>
      </c>
      <c r="ZO160">
        <f t="shared" si="4148"/>
        <v>48</v>
      </c>
      <c r="ZP160">
        <f t="shared" si="4149"/>
        <v>52</v>
      </c>
      <c r="ZQ160">
        <f t="shared" si="4150"/>
        <v>34</v>
      </c>
      <c r="ZR160">
        <f t="shared" si="4151"/>
        <v>38</v>
      </c>
      <c r="ZS160">
        <f t="shared" si="4152"/>
        <v>21</v>
      </c>
      <c r="ZT160">
        <f t="shared" si="4153"/>
        <v>52</v>
      </c>
      <c r="ZU160">
        <f t="shared" si="4154"/>
        <v>25</v>
      </c>
      <c r="ZV160">
        <f t="shared" si="4155"/>
        <v>15</v>
      </c>
      <c r="ZW160">
        <f t="shared" si="4156"/>
        <v>19</v>
      </c>
      <c r="ZX160">
        <f t="shared" si="4157"/>
        <v>0</v>
      </c>
      <c r="ZY160">
        <f t="shared" si="4158"/>
        <v>0</v>
      </c>
      <c r="ZZ160">
        <f t="shared" si="4159"/>
        <v>0</v>
      </c>
      <c r="AAA160">
        <f t="shared" si="4160"/>
        <v>0</v>
      </c>
      <c r="AAB160">
        <f t="shared" si="4161"/>
        <v>0</v>
      </c>
      <c r="AAC160">
        <f t="shared" si="4162"/>
        <v>0</v>
      </c>
      <c r="AAD160">
        <f t="shared" si="4163"/>
        <v>0</v>
      </c>
      <c r="AAE160">
        <f t="shared" si="4164"/>
        <v>0</v>
      </c>
      <c r="AAF160">
        <f t="shared" si="4165"/>
        <v>0</v>
      </c>
      <c r="AAG160">
        <f t="shared" si="4166"/>
        <v>0</v>
      </c>
      <c r="AAH160">
        <f t="shared" si="4167"/>
        <v>0</v>
      </c>
      <c r="AAI160">
        <f t="shared" si="4168"/>
        <v>0</v>
      </c>
      <c r="AAJ160">
        <f t="shared" si="4169"/>
        <v>0</v>
      </c>
      <c r="AAK160">
        <f t="shared" si="4170"/>
        <v>0</v>
      </c>
      <c r="AAL160">
        <f t="shared" si="4171"/>
        <v>0</v>
      </c>
      <c r="AAM160">
        <f t="shared" si="4172"/>
        <v>0</v>
      </c>
      <c r="AAN160">
        <f t="shared" si="4173"/>
        <v>0</v>
      </c>
      <c r="AAO160">
        <f t="shared" si="4174"/>
        <v>0</v>
      </c>
      <c r="AAP160">
        <f t="shared" si="4175"/>
        <v>0</v>
      </c>
      <c r="AAQ160">
        <f t="shared" si="4176"/>
        <v>0</v>
      </c>
      <c r="AAR160">
        <f t="shared" si="4177"/>
        <v>0</v>
      </c>
      <c r="AAS160">
        <f t="shared" si="4178"/>
        <v>0</v>
      </c>
      <c r="AAT160">
        <f t="shared" si="4179"/>
        <v>0</v>
      </c>
      <c r="AAU160">
        <f t="shared" si="4180"/>
        <v>0</v>
      </c>
      <c r="AAV160">
        <f t="shared" si="4181"/>
        <v>0</v>
      </c>
      <c r="AAW160">
        <f t="shared" si="4182"/>
        <v>0</v>
      </c>
      <c r="AAX160">
        <f t="shared" si="4183"/>
        <v>0</v>
      </c>
      <c r="AAY160">
        <f t="shared" si="4184"/>
        <v>0</v>
      </c>
      <c r="AAZ160">
        <f t="shared" si="4185"/>
        <v>0</v>
      </c>
      <c r="ABA160">
        <f t="shared" si="4186"/>
        <v>0</v>
      </c>
      <c r="ABB160">
        <f t="shared" si="4187"/>
        <v>0</v>
      </c>
      <c r="ABC160">
        <f t="shared" si="4188"/>
        <v>0</v>
      </c>
      <c r="ABD160">
        <f t="shared" si="4189"/>
        <v>0</v>
      </c>
      <c r="ABE160">
        <f t="shared" si="4190"/>
        <v>0</v>
      </c>
      <c r="ABF160">
        <f t="shared" si="4191"/>
        <v>0</v>
      </c>
      <c r="ABG160">
        <f t="shared" si="4192"/>
        <v>0</v>
      </c>
      <c r="ABH160">
        <f t="shared" si="4193"/>
        <v>0</v>
      </c>
      <c r="ABI160">
        <f t="shared" si="4194"/>
        <v>0</v>
      </c>
      <c r="ABJ160">
        <f t="shared" si="4195"/>
        <v>0</v>
      </c>
      <c r="ABK160">
        <f t="shared" si="4196"/>
        <v>0</v>
      </c>
      <c r="ABL160">
        <f t="shared" si="4197"/>
        <v>0</v>
      </c>
      <c r="ABM160">
        <f t="shared" si="4198"/>
        <v>0</v>
      </c>
      <c r="ABN160">
        <f t="shared" si="4199"/>
        <v>0</v>
      </c>
      <c r="ABO160">
        <f t="shared" si="4200"/>
        <v>0</v>
      </c>
      <c r="ABP160">
        <f t="shared" si="4201"/>
        <v>0</v>
      </c>
      <c r="ABQ160">
        <f t="shared" si="4202"/>
        <v>0</v>
      </c>
      <c r="ABR160">
        <f t="shared" si="4203"/>
        <v>0</v>
      </c>
      <c r="ABS160">
        <f t="shared" si="4204"/>
        <v>0</v>
      </c>
      <c r="ABT160">
        <f t="shared" si="4205"/>
        <v>0</v>
      </c>
      <c r="ABU160">
        <f t="shared" si="4206"/>
        <v>0</v>
      </c>
      <c r="ABV160">
        <f t="shared" si="4207"/>
        <v>0</v>
      </c>
      <c r="ABW160">
        <f t="shared" si="4208"/>
        <v>0</v>
      </c>
      <c r="ABX160">
        <f t="shared" si="4209"/>
        <v>0</v>
      </c>
      <c r="ABY160">
        <f t="shared" si="4210"/>
        <v>0</v>
      </c>
      <c r="ABZ160">
        <f t="shared" si="4211"/>
        <v>0</v>
      </c>
      <c r="ACA160">
        <f t="shared" si="4212"/>
        <v>0</v>
      </c>
      <c r="ACB160">
        <f t="shared" si="4213"/>
        <v>0</v>
      </c>
      <c r="ACC160">
        <f t="shared" si="4214"/>
        <v>0</v>
      </c>
      <c r="ACD160">
        <f t="shared" si="4215"/>
        <v>0</v>
      </c>
      <c r="ACE160">
        <f t="shared" si="4216"/>
        <v>0</v>
      </c>
      <c r="ACF160">
        <f t="shared" si="4217"/>
        <v>0</v>
      </c>
      <c r="ACG160">
        <f t="shared" si="4218"/>
        <v>0</v>
      </c>
      <c r="ACH160">
        <f t="shared" si="4219"/>
        <v>0</v>
      </c>
      <c r="ACI160">
        <f t="shared" si="4220"/>
        <v>0</v>
      </c>
      <c r="ACJ160">
        <f t="shared" si="4221"/>
        <v>0</v>
      </c>
      <c r="ACK160">
        <f t="shared" si="4222"/>
        <v>0</v>
      </c>
      <c r="ACL160">
        <f t="shared" si="4223"/>
        <v>0</v>
      </c>
      <c r="ACM160">
        <f t="shared" si="4224"/>
        <v>0</v>
      </c>
      <c r="ACN160">
        <f t="shared" si="4225"/>
        <v>0</v>
      </c>
      <c r="ACO160">
        <f t="shared" si="4226"/>
        <v>0</v>
      </c>
      <c r="ACP160">
        <f t="shared" si="4227"/>
        <v>0</v>
      </c>
      <c r="ACQ160">
        <f t="shared" si="4228"/>
        <v>0</v>
      </c>
      <c r="ACR160">
        <f t="shared" si="4229"/>
        <v>0</v>
      </c>
      <c r="ACS160">
        <f t="shared" si="4230"/>
        <v>0</v>
      </c>
      <c r="ACT160">
        <f t="shared" si="4231"/>
        <v>0</v>
      </c>
      <c r="ACU160">
        <f t="shared" si="4232"/>
        <v>0</v>
      </c>
      <c r="ACW160" s="4">
        <f t="shared" si="4233"/>
        <v>109.6</v>
      </c>
      <c r="ACX160" s="4">
        <f t="shared" si="4234"/>
        <v>6.4</v>
      </c>
      <c r="ACY160" s="4">
        <f t="shared" si="4235"/>
        <v>25.9</v>
      </c>
      <c r="ACZ160" s="4">
        <f t="shared" si="4236"/>
        <v>0</v>
      </c>
      <c r="ADA160" s="88">
        <f t="shared" si="4237"/>
        <v>1.7888543819998317</v>
      </c>
      <c r="ADB160" s="4">
        <f t="shared" si="4238"/>
        <v>141.9</v>
      </c>
      <c r="ADC160" s="5">
        <f t="shared" si="4239"/>
        <v>4.6818799642878499</v>
      </c>
      <c r="ADD160" s="5">
        <f t="shared" si="4240"/>
        <v>3.598610843089316</v>
      </c>
      <c r="ADE160">
        <f t="shared" si="4241"/>
        <v>20.100000000000001</v>
      </c>
      <c r="ADF160">
        <f t="shared" si="4242"/>
        <v>19.2</v>
      </c>
      <c r="ADG160">
        <f t="shared" si="4243"/>
        <v>18.7</v>
      </c>
      <c r="ADH160">
        <f t="shared" si="4244"/>
        <v>25.9</v>
      </c>
      <c r="ADI160">
        <f t="shared" si="4245"/>
        <v>0</v>
      </c>
      <c r="ADJ160">
        <f t="shared" si="4246"/>
        <v>25.6</v>
      </c>
      <c r="ADK160">
        <f t="shared" si="4247"/>
        <v>0</v>
      </c>
      <c r="ADL160">
        <f t="shared" si="4248"/>
        <v>6.4</v>
      </c>
      <c r="ADM160">
        <f t="shared" si="4249"/>
        <v>26</v>
      </c>
      <c r="ADN160">
        <f t="shared" si="4250"/>
        <v>0</v>
      </c>
      <c r="ADO160">
        <f t="shared" si="4251"/>
        <v>0</v>
      </c>
      <c r="ADP160">
        <f t="shared" si="4252"/>
        <v>0</v>
      </c>
      <c r="ADQ160">
        <f t="shared" si="4253"/>
        <v>0</v>
      </c>
      <c r="ADR160">
        <f t="shared" si="4254"/>
        <v>0</v>
      </c>
      <c r="ADS160">
        <f t="shared" si="4255"/>
        <v>0</v>
      </c>
      <c r="ADT160">
        <f t="shared" si="4256"/>
        <v>0</v>
      </c>
      <c r="ADU160">
        <f t="shared" si="4257"/>
        <v>0</v>
      </c>
      <c r="ADV160">
        <f t="shared" si="4258"/>
        <v>0</v>
      </c>
      <c r="ADW160">
        <f t="shared" si="4259"/>
        <v>0</v>
      </c>
      <c r="ADX160">
        <f t="shared" si="4260"/>
        <v>0</v>
      </c>
      <c r="ADY160">
        <f t="shared" si="4261"/>
        <v>0</v>
      </c>
      <c r="ADZ160">
        <f t="shared" si="4262"/>
        <v>0</v>
      </c>
      <c r="AEA160">
        <f t="shared" si="4263"/>
        <v>0</v>
      </c>
      <c r="AEB160">
        <f t="shared" si="4264"/>
        <v>0</v>
      </c>
      <c r="AEC160">
        <f t="shared" si="4265"/>
        <v>0</v>
      </c>
      <c r="AED160">
        <f t="shared" si="4266"/>
        <v>0</v>
      </c>
      <c r="AEE160">
        <f t="shared" si="4267"/>
        <v>0</v>
      </c>
      <c r="AEF160">
        <f t="shared" si="4268"/>
        <v>0</v>
      </c>
      <c r="AEG160">
        <f t="shared" si="4269"/>
        <v>0</v>
      </c>
      <c r="AEH160">
        <f t="shared" si="4270"/>
        <v>0</v>
      </c>
      <c r="AEI160">
        <f t="shared" si="4271"/>
        <v>0</v>
      </c>
      <c r="AEJ160">
        <f t="shared" si="4272"/>
        <v>0</v>
      </c>
      <c r="AEK160">
        <f t="shared" si="4273"/>
        <v>0</v>
      </c>
      <c r="AEL160">
        <f t="shared" si="4274"/>
        <v>0</v>
      </c>
      <c r="AEM160">
        <f t="shared" si="4275"/>
        <v>0</v>
      </c>
      <c r="AEN160">
        <f t="shared" si="4276"/>
        <v>0</v>
      </c>
      <c r="AEO160">
        <f t="shared" si="4277"/>
        <v>0</v>
      </c>
      <c r="AEP160">
        <f t="shared" si="4278"/>
        <v>0</v>
      </c>
      <c r="AEQ160">
        <f t="shared" si="4279"/>
        <v>0</v>
      </c>
      <c r="AER160">
        <f t="shared" si="4280"/>
        <v>0</v>
      </c>
      <c r="AES160">
        <f t="shared" si="4281"/>
        <v>0</v>
      </c>
      <c r="AET160">
        <f t="shared" si="4282"/>
        <v>0</v>
      </c>
      <c r="AEU160">
        <f t="shared" si="4283"/>
        <v>0</v>
      </c>
      <c r="AEV160">
        <f t="shared" si="4284"/>
        <v>0</v>
      </c>
      <c r="AEW160">
        <f t="shared" si="4285"/>
        <v>0</v>
      </c>
      <c r="AEX160">
        <f t="shared" si="4286"/>
        <v>0</v>
      </c>
      <c r="AEY160">
        <f t="shared" si="4287"/>
        <v>0</v>
      </c>
      <c r="AEZ160">
        <f t="shared" si="4288"/>
        <v>0</v>
      </c>
      <c r="AFA160">
        <f t="shared" si="4289"/>
        <v>0</v>
      </c>
      <c r="AFB160">
        <f t="shared" si="4290"/>
        <v>0</v>
      </c>
      <c r="AFC160">
        <f t="shared" si="4291"/>
        <v>0</v>
      </c>
      <c r="AFD160">
        <f t="shared" si="4292"/>
        <v>0</v>
      </c>
      <c r="AFE160">
        <f t="shared" si="4293"/>
        <v>0</v>
      </c>
      <c r="AFF160">
        <f t="shared" si="4294"/>
        <v>0</v>
      </c>
      <c r="AFG160">
        <f t="shared" si="4295"/>
        <v>0</v>
      </c>
      <c r="AFH160">
        <f t="shared" si="4296"/>
        <v>0</v>
      </c>
      <c r="AFI160">
        <f t="shared" si="4297"/>
        <v>0</v>
      </c>
      <c r="AFJ160">
        <f t="shared" si="4298"/>
        <v>0</v>
      </c>
      <c r="AFK160">
        <f t="shared" si="4299"/>
        <v>0</v>
      </c>
      <c r="AFL160">
        <f t="shared" si="4300"/>
        <v>0</v>
      </c>
      <c r="AFM160">
        <f t="shared" si="4301"/>
        <v>0</v>
      </c>
      <c r="AFN160">
        <f t="shared" si="4302"/>
        <v>0</v>
      </c>
      <c r="AFO160">
        <f t="shared" si="4303"/>
        <v>0</v>
      </c>
      <c r="AFP160">
        <f t="shared" si="4304"/>
        <v>0</v>
      </c>
      <c r="AFQ160">
        <f t="shared" si="4305"/>
        <v>0</v>
      </c>
      <c r="AFR160">
        <f t="shared" si="4306"/>
        <v>0</v>
      </c>
      <c r="AFS160">
        <f t="shared" si="4307"/>
        <v>0</v>
      </c>
      <c r="AFT160">
        <f t="shared" si="4308"/>
        <v>0</v>
      </c>
      <c r="AFU160">
        <f t="shared" si="4309"/>
        <v>0</v>
      </c>
      <c r="AFV160">
        <f t="shared" si="4310"/>
        <v>0</v>
      </c>
      <c r="AFW160">
        <f t="shared" si="4311"/>
        <v>0</v>
      </c>
      <c r="AFX160">
        <f t="shared" si="4312"/>
        <v>0</v>
      </c>
      <c r="AFY160">
        <f t="shared" si="4313"/>
        <v>0</v>
      </c>
      <c r="AFZ160">
        <f t="shared" si="4314"/>
        <v>0</v>
      </c>
      <c r="AGA160">
        <f t="shared" si="4315"/>
        <v>0</v>
      </c>
      <c r="AGB160">
        <f t="shared" si="4316"/>
        <v>0</v>
      </c>
      <c r="AGC160">
        <f t="shared" si="4317"/>
        <v>0</v>
      </c>
      <c r="AGD160">
        <f t="shared" si="4318"/>
        <v>0</v>
      </c>
      <c r="AGE160">
        <f t="shared" si="4319"/>
        <v>0</v>
      </c>
      <c r="AGF160">
        <f t="shared" si="4320"/>
        <v>0</v>
      </c>
      <c r="AGG160">
        <f t="shared" si="4321"/>
        <v>0</v>
      </c>
      <c r="AGH160">
        <f t="shared" si="4322"/>
        <v>0</v>
      </c>
      <c r="AGI160">
        <f t="shared" si="4323"/>
        <v>0</v>
      </c>
      <c r="AGJ160">
        <f t="shared" si="4324"/>
        <v>0</v>
      </c>
      <c r="AGK160">
        <f t="shared" si="4325"/>
        <v>0</v>
      </c>
      <c r="AGM160" s="88">
        <f t="shared" si="4326"/>
        <v>65</v>
      </c>
      <c r="AGN160" s="88">
        <v>65</v>
      </c>
      <c r="AGO160">
        <v>8</v>
      </c>
      <c r="AGP160">
        <f t="shared" si="4327"/>
        <v>8</v>
      </c>
      <c r="AGQ160">
        <f t="shared" si="4328"/>
        <v>8</v>
      </c>
      <c r="AGR160">
        <f t="shared" si="4329"/>
        <v>8</v>
      </c>
      <c r="AGS160">
        <f t="shared" si="4330"/>
        <v>6</v>
      </c>
      <c r="AGT160">
        <f t="shared" si="4331"/>
        <v>6</v>
      </c>
      <c r="AGU160">
        <f t="shared" si="4332"/>
        <v>8</v>
      </c>
      <c r="AGV160">
        <f t="shared" si="4333"/>
        <v>7</v>
      </c>
      <c r="AGW160">
        <f t="shared" si="4334"/>
        <v>5</v>
      </c>
      <c r="AGX160">
        <f t="shared" si="4335"/>
        <v>8</v>
      </c>
      <c r="AGY160">
        <f t="shared" si="4336"/>
        <v>0</v>
      </c>
      <c r="AGZ160">
        <f t="shared" si="4337"/>
        <v>0</v>
      </c>
      <c r="AHA160">
        <f t="shared" si="4338"/>
        <v>0</v>
      </c>
      <c r="AHB160">
        <f t="shared" si="4339"/>
        <v>0</v>
      </c>
      <c r="AHC160">
        <f t="shared" si="4340"/>
        <v>0</v>
      </c>
      <c r="AHD160">
        <f t="shared" si="4341"/>
        <v>0</v>
      </c>
      <c r="AHE160">
        <f t="shared" si="4342"/>
        <v>0</v>
      </c>
      <c r="AHF160">
        <f t="shared" si="4343"/>
        <v>0</v>
      </c>
      <c r="AHG160">
        <f t="shared" si="4344"/>
        <v>0</v>
      </c>
      <c r="AHH160">
        <f t="shared" si="4345"/>
        <v>0</v>
      </c>
      <c r="AHI160">
        <f t="shared" si="4346"/>
        <v>0</v>
      </c>
      <c r="AHJ160">
        <f t="shared" si="4347"/>
        <v>0</v>
      </c>
      <c r="AHK160">
        <f t="shared" si="4348"/>
        <v>0</v>
      </c>
      <c r="AHL160">
        <f t="shared" si="4349"/>
        <v>0</v>
      </c>
      <c r="AHM160">
        <f t="shared" si="4350"/>
        <v>0</v>
      </c>
      <c r="AHN160">
        <f t="shared" si="4351"/>
        <v>0</v>
      </c>
      <c r="AHO160">
        <f t="shared" si="4352"/>
        <v>0</v>
      </c>
      <c r="AHP160">
        <f t="shared" si="4353"/>
        <v>0</v>
      </c>
      <c r="AHQ160">
        <f t="shared" si="4354"/>
        <v>0</v>
      </c>
      <c r="AHR160">
        <f t="shared" si="4355"/>
        <v>0</v>
      </c>
      <c r="AHS160">
        <f t="shared" si="4356"/>
        <v>0</v>
      </c>
      <c r="AHT160">
        <f t="shared" si="4357"/>
        <v>0</v>
      </c>
      <c r="AHU160">
        <f t="shared" si="4358"/>
        <v>0</v>
      </c>
      <c r="AHV160">
        <f t="shared" si="4359"/>
        <v>0</v>
      </c>
      <c r="AHW160">
        <f t="shared" si="4360"/>
        <v>0</v>
      </c>
      <c r="AHX160">
        <f t="shared" si="4361"/>
        <v>0</v>
      </c>
      <c r="AHY160">
        <f t="shared" si="4362"/>
        <v>0</v>
      </c>
      <c r="AHZ160">
        <f t="shared" si="4363"/>
        <v>0</v>
      </c>
      <c r="AIA160">
        <f t="shared" si="4364"/>
        <v>0</v>
      </c>
      <c r="AIB160">
        <f t="shared" si="4365"/>
        <v>0</v>
      </c>
      <c r="AIC160">
        <f t="shared" si="4366"/>
        <v>0</v>
      </c>
      <c r="AID160">
        <f t="shared" si="4367"/>
        <v>0</v>
      </c>
      <c r="AIE160">
        <f t="shared" si="4368"/>
        <v>0</v>
      </c>
      <c r="AIF160">
        <f t="shared" si="4369"/>
        <v>0</v>
      </c>
      <c r="AIG160">
        <f t="shared" si="4370"/>
        <v>0</v>
      </c>
      <c r="AIH160">
        <f t="shared" si="4371"/>
        <v>0</v>
      </c>
      <c r="AII160">
        <f t="shared" si="4372"/>
        <v>0</v>
      </c>
      <c r="AIJ160">
        <f t="shared" si="4373"/>
        <v>0</v>
      </c>
      <c r="AIK160">
        <f t="shared" si="4374"/>
        <v>0</v>
      </c>
      <c r="AIL160">
        <f t="shared" si="4375"/>
        <v>0</v>
      </c>
      <c r="AIM160">
        <f t="shared" si="4376"/>
        <v>0</v>
      </c>
      <c r="AIN160">
        <f t="shared" si="4377"/>
        <v>0</v>
      </c>
      <c r="AIO160">
        <f t="shared" si="4378"/>
        <v>0</v>
      </c>
      <c r="AIP160">
        <f t="shared" si="4379"/>
        <v>0</v>
      </c>
      <c r="AIQ160">
        <f t="shared" si="4380"/>
        <v>0</v>
      </c>
      <c r="AIR160">
        <f t="shared" si="4381"/>
        <v>0</v>
      </c>
      <c r="AIS160">
        <f t="shared" si="4382"/>
        <v>0</v>
      </c>
      <c r="AIT160">
        <f t="shared" si="4383"/>
        <v>0</v>
      </c>
      <c r="AIU160">
        <f t="shared" si="4384"/>
        <v>0</v>
      </c>
      <c r="AIV160">
        <f t="shared" si="4385"/>
        <v>0</v>
      </c>
      <c r="AIW160">
        <f t="shared" si="4386"/>
        <v>0</v>
      </c>
      <c r="AIX160">
        <f t="shared" si="4387"/>
        <v>0</v>
      </c>
      <c r="AIY160">
        <f t="shared" si="4388"/>
        <v>0</v>
      </c>
      <c r="AIZ160">
        <f t="shared" si="4389"/>
        <v>0</v>
      </c>
      <c r="AJA160">
        <f t="shared" si="4390"/>
        <v>0</v>
      </c>
      <c r="AJB160">
        <f t="shared" si="4391"/>
        <v>0</v>
      </c>
      <c r="AJC160">
        <f t="shared" si="4392"/>
        <v>0</v>
      </c>
      <c r="AJD160">
        <f t="shared" si="4393"/>
        <v>0</v>
      </c>
      <c r="AJE160">
        <f t="shared" si="4394"/>
        <v>0</v>
      </c>
      <c r="AJF160">
        <f t="shared" si="4395"/>
        <v>0</v>
      </c>
      <c r="AJG160">
        <f t="shared" si="4396"/>
        <v>0</v>
      </c>
      <c r="AJH160">
        <f t="shared" si="4397"/>
        <v>0</v>
      </c>
      <c r="AJI160">
        <f t="shared" si="4398"/>
        <v>0</v>
      </c>
      <c r="AJJ160">
        <f t="shared" si="4399"/>
        <v>0</v>
      </c>
      <c r="AJK160">
        <f t="shared" si="4400"/>
        <v>0</v>
      </c>
      <c r="AJL160">
        <f t="shared" si="4401"/>
        <v>0</v>
      </c>
      <c r="AJM160">
        <f t="shared" si="4402"/>
        <v>0</v>
      </c>
      <c r="AJN160">
        <f t="shared" si="4403"/>
        <v>0</v>
      </c>
      <c r="AJO160">
        <f t="shared" si="4404"/>
        <v>0</v>
      </c>
      <c r="AJP160">
        <f t="shared" si="4405"/>
        <v>0</v>
      </c>
      <c r="AJQ160">
        <f t="shared" si="4406"/>
        <v>0</v>
      </c>
      <c r="AJR160">
        <f t="shared" si="4407"/>
        <v>0</v>
      </c>
      <c r="AJS160">
        <f t="shared" si="4408"/>
        <v>0</v>
      </c>
      <c r="AJT160">
        <f t="shared" si="4409"/>
        <v>0</v>
      </c>
      <c r="AJU160">
        <f t="shared" si="4410"/>
        <v>0</v>
      </c>
      <c r="AJV160">
        <f t="shared" si="4411"/>
        <v>0</v>
      </c>
      <c r="AJX160">
        <v>44</v>
      </c>
      <c r="AJY160">
        <v>1</v>
      </c>
      <c r="AJZ160">
        <v>1</v>
      </c>
      <c r="AKA160">
        <f t="shared" si="4412"/>
        <v>4</v>
      </c>
      <c r="AKB160">
        <f t="shared" si="4413"/>
        <v>1</v>
      </c>
      <c r="AKC160">
        <f t="shared" si="4414"/>
        <v>4</v>
      </c>
      <c r="AKD160">
        <f t="shared" si="4415"/>
        <v>4</v>
      </c>
      <c r="AKE160">
        <f t="shared" si="4416"/>
        <v>2</v>
      </c>
      <c r="AKF160">
        <f t="shared" si="4417"/>
        <v>4</v>
      </c>
      <c r="AKG160">
        <f t="shared" si="4418"/>
        <v>0</v>
      </c>
      <c r="AKH160">
        <f t="shared" si="4419"/>
        <v>0</v>
      </c>
      <c r="AKI160">
        <f t="shared" si="4420"/>
        <v>0</v>
      </c>
      <c r="AKJ160">
        <f t="shared" si="4421"/>
        <v>0</v>
      </c>
      <c r="AKK160">
        <f t="shared" si="4422"/>
        <v>0</v>
      </c>
      <c r="AKL160">
        <f t="shared" si="4423"/>
        <v>0</v>
      </c>
      <c r="AKM160">
        <f t="shared" si="4424"/>
        <v>0</v>
      </c>
      <c r="AKN160">
        <f t="shared" si="4425"/>
        <v>0</v>
      </c>
      <c r="AKO160">
        <f t="shared" si="4426"/>
        <v>0</v>
      </c>
      <c r="AKP160">
        <f t="shared" si="4427"/>
        <v>0</v>
      </c>
      <c r="AKQ160">
        <f t="shared" si="4428"/>
        <v>0</v>
      </c>
      <c r="AKR160">
        <f t="shared" si="4429"/>
        <v>0</v>
      </c>
      <c r="AKS160">
        <f t="shared" si="4430"/>
        <v>0</v>
      </c>
      <c r="AKT160">
        <f t="shared" si="4431"/>
        <v>0</v>
      </c>
      <c r="AKU160">
        <f t="shared" si="4432"/>
        <v>0</v>
      </c>
      <c r="AKV160">
        <f t="shared" si="4433"/>
        <v>0</v>
      </c>
      <c r="AKW160">
        <f t="shared" si="4434"/>
        <v>0</v>
      </c>
      <c r="AKX160">
        <f t="shared" si="4435"/>
        <v>0</v>
      </c>
      <c r="AKY160">
        <f t="shared" si="4436"/>
        <v>0</v>
      </c>
      <c r="AKZ160">
        <f t="shared" si="4437"/>
        <v>0</v>
      </c>
      <c r="ALA160">
        <f t="shared" si="4438"/>
        <v>0</v>
      </c>
      <c r="ALB160">
        <f t="shared" si="4439"/>
        <v>0</v>
      </c>
      <c r="ALC160">
        <f t="shared" si="4440"/>
        <v>0</v>
      </c>
      <c r="ALD160">
        <f t="shared" si="4441"/>
        <v>0</v>
      </c>
      <c r="ALE160">
        <f t="shared" si="4442"/>
        <v>0</v>
      </c>
      <c r="ALF160">
        <f t="shared" si="4443"/>
        <v>0</v>
      </c>
      <c r="ALG160">
        <f t="shared" si="4444"/>
        <v>0</v>
      </c>
      <c r="ALH160">
        <f t="shared" si="4445"/>
        <v>0</v>
      </c>
      <c r="ALI160">
        <f t="shared" si="4446"/>
        <v>0</v>
      </c>
      <c r="ALJ160">
        <f t="shared" si="4447"/>
        <v>0</v>
      </c>
      <c r="ALK160">
        <f t="shared" si="4448"/>
        <v>0</v>
      </c>
      <c r="ALL160">
        <f t="shared" si="4449"/>
        <v>0</v>
      </c>
      <c r="ALM160">
        <f t="shared" si="4450"/>
        <v>0</v>
      </c>
      <c r="ALN160">
        <f t="shared" si="4451"/>
        <v>0</v>
      </c>
      <c r="ALO160">
        <f t="shared" si="4452"/>
        <v>0</v>
      </c>
      <c r="ALP160">
        <f t="shared" si="4453"/>
        <v>0</v>
      </c>
      <c r="ALQ160">
        <f t="shared" si="4454"/>
        <v>0</v>
      </c>
      <c r="ALR160">
        <f t="shared" si="4455"/>
        <v>0</v>
      </c>
      <c r="ALS160">
        <f t="shared" si="4456"/>
        <v>0</v>
      </c>
      <c r="ALT160">
        <f t="shared" si="4457"/>
        <v>0</v>
      </c>
      <c r="ALU160">
        <f t="shared" si="4458"/>
        <v>0</v>
      </c>
      <c r="ALV160">
        <f t="shared" si="4459"/>
        <v>0</v>
      </c>
      <c r="ALW160">
        <f t="shared" si="4460"/>
        <v>0</v>
      </c>
      <c r="ALX160">
        <f t="shared" si="4461"/>
        <v>0</v>
      </c>
      <c r="ALY160">
        <f t="shared" si="4462"/>
        <v>0</v>
      </c>
      <c r="ALZ160">
        <f t="shared" si="4463"/>
        <v>0</v>
      </c>
      <c r="AMA160">
        <f t="shared" si="4464"/>
        <v>0</v>
      </c>
      <c r="AMB160">
        <f t="shared" si="4465"/>
        <v>0</v>
      </c>
      <c r="AMC160">
        <f t="shared" si="4466"/>
        <v>0</v>
      </c>
      <c r="AMD160">
        <f t="shared" si="4467"/>
        <v>0</v>
      </c>
      <c r="AME160">
        <f t="shared" si="4468"/>
        <v>0</v>
      </c>
      <c r="AMF160">
        <f t="shared" si="4469"/>
        <v>0</v>
      </c>
      <c r="AMG160">
        <f t="shared" si="4470"/>
        <v>0</v>
      </c>
      <c r="AMH160">
        <f t="shared" si="4471"/>
        <v>0</v>
      </c>
      <c r="AMI160">
        <f t="shared" si="4472"/>
        <v>0</v>
      </c>
      <c r="AMJ160">
        <f t="shared" si="4473"/>
        <v>0</v>
      </c>
      <c r="AMK160">
        <f t="shared" si="4474"/>
        <v>0</v>
      </c>
      <c r="AML160">
        <f t="shared" si="4475"/>
        <v>0</v>
      </c>
      <c r="AMM160">
        <f t="shared" si="4476"/>
        <v>0</v>
      </c>
      <c r="AMN160">
        <f t="shared" si="4477"/>
        <v>0</v>
      </c>
      <c r="AMO160">
        <f t="shared" si="4478"/>
        <v>0</v>
      </c>
      <c r="AMP160">
        <f t="shared" si="4479"/>
        <v>0</v>
      </c>
      <c r="AMQ160">
        <f t="shared" si="4480"/>
        <v>0</v>
      </c>
      <c r="AMR160">
        <f t="shared" si="4481"/>
        <v>0</v>
      </c>
      <c r="AMS160">
        <f t="shared" si="4482"/>
        <v>0</v>
      </c>
      <c r="AMT160">
        <f t="shared" si="4483"/>
        <v>0</v>
      </c>
      <c r="AMU160">
        <f t="shared" si="4484"/>
        <v>0</v>
      </c>
      <c r="AMV160">
        <f t="shared" si="4485"/>
        <v>0</v>
      </c>
      <c r="AMW160">
        <f t="shared" si="4486"/>
        <v>0</v>
      </c>
      <c r="AMX160">
        <f t="shared" si="4487"/>
        <v>0</v>
      </c>
      <c r="AMY160">
        <f t="shared" si="4488"/>
        <v>0</v>
      </c>
      <c r="AMZ160">
        <f t="shared" si="4489"/>
        <v>0</v>
      </c>
      <c r="ANA160">
        <f t="shared" si="4490"/>
        <v>0</v>
      </c>
      <c r="ANB160">
        <f t="shared" si="4491"/>
        <v>0</v>
      </c>
      <c r="ANC160">
        <f t="shared" si="4492"/>
        <v>0</v>
      </c>
      <c r="AND160">
        <f t="shared" si="4493"/>
        <v>0</v>
      </c>
      <c r="ANR160" s="4">
        <v>1345</v>
      </c>
      <c r="ANS160" s="4">
        <f t="shared" si="4494"/>
        <v>1345</v>
      </c>
      <c r="ANU160" s="4">
        <v>1486</v>
      </c>
      <c r="ANV160" t="str">
        <f t="shared" si="4495"/>
        <v>1482</v>
      </c>
      <c r="ANW160" t="str">
        <f t="shared" si="4496"/>
        <v>1476</v>
      </c>
      <c r="ANX160" t="str">
        <f t="shared" si="4497"/>
        <v>1471</v>
      </c>
      <c r="ANY160" t="str">
        <f t="shared" si="4498"/>
        <v>1468</v>
      </c>
      <c r="ANZ160" t="str">
        <f t="shared" si="4499"/>
        <v>1436</v>
      </c>
      <c r="AOA160" t="str">
        <f t="shared" si="4500"/>
        <v>1434</v>
      </c>
      <c r="AOB160" t="str">
        <f t="shared" si="4501"/>
        <v>1371</v>
      </c>
      <c r="AOC160" t="str">
        <f t="shared" si="4502"/>
        <v>1348</v>
      </c>
      <c r="AOD160" t="str">
        <f t="shared" si="4503"/>
        <v>1345</v>
      </c>
      <c r="AOE160" t="str">
        <f t="shared" si="4504"/>
        <v>1345</v>
      </c>
      <c r="AOF160" t="str">
        <f t="shared" si="4505"/>
        <v>1345</v>
      </c>
      <c r="AOG160" t="str">
        <f t="shared" si="4506"/>
        <v>1345</v>
      </c>
      <c r="AOH160" t="str">
        <f t="shared" si="4507"/>
        <v>1345</v>
      </c>
      <c r="AOI160" t="str">
        <f t="shared" si="4508"/>
        <v>1345</v>
      </c>
      <c r="AOJ160" t="str">
        <f t="shared" si="4509"/>
        <v>1345</v>
      </c>
      <c r="AOK160" t="str">
        <f t="shared" si="4510"/>
        <v>1345</v>
      </c>
      <c r="AOL160" t="str">
        <f t="shared" si="4511"/>
        <v>1345</v>
      </c>
      <c r="AOM160" t="str">
        <f t="shared" si="4512"/>
        <v>1345</v>
      </c>
      <c r="AON160" t="str">
        <f t="shared" si="4513"/>
        <v>1345</v>
      </c>
      <c r="AOO160" t="str">
        <f t="shared" si="4514"/>
        <v>1345</v>
      </c>
      <c r="AOP160" t="str">
        <f t="shared" si="4515"/>
        <v>1345</v>
      </c>
      <c r="AOQ160" t="str">
        <f t="shared" si="4516"/>
        <v>1345</v>
      </c>
      <c r="AOR160" t="str">
        <f t="shared" si="4517"/>
        <v>1345</v>
      </c>
      <c r="AOS160" t="str">
        <f t="shared" si="4518"/>
        <v>1345</v>
      </c>
      <c r="AOT160" t="str">
        <f t="shared" si="4519"/>
        <v>1345</v>
      </c>
      <c r="AOU160" t="str">
        <f t="shared" si="4520"/>
        <v>1345</v>
      </c>
      <c r="AOV160" t="str">
        <f t="shared" si="4521"/>
        <v>1345</v>
      </c>
      <c r="AOW160" t="str">
        <f t="shared" si="4522"/>
        <v>1345</v>
      </c>
      <c r="AOX160" t="str">
        <f t="shared" si="4523"/>
        <v>1345</v>
      </c>
      <c r="AOY160" t="str">
        <f t="shared" si="4524"/>
        <v>1345</v>
      </c>
      <c r="AOZ160" t="str">
        <f t="shared" si="4525"/>
        <v>1345</v>
      </c>
      <c r="APA160" t="str">
        <f t="shared" si="4526"/>
        <v>1345</v>
      </c>
      <c r="APB160" t="str">
        <f t="shared" si="4527"/>
        <v>1345</v>
      </c>
      <c r="APC160" t="str">
        <f t="shared" si="4528"/>
        <v>1345</v>
      </c>
      <c r="APD160" t="str">
        <f t="shared" si="4529"/>
        <v>1345</v>
      </c>
      <c r="APE160" t="str">
        <f t="shared" si="4530"/>
        <v>1345</v>
      </c>
      <c r="APF160" t="str">
        <f t="shared" si="4531"/>
        <v>1345</v>
      </c>
      <c r="APG160" t="str">
        <f t="shared" si="4532"/>
        <v>1345</v>
      </c>
      <c r="APH160" t="str">
        <f t="shared" si="4533"/>
        <v>1345</v>
      </c>
      <c r="API160" t="str">
        <f t="shared" si="4534"/>
        <v>1345</v>
      </c>
      <c r="APJ160" t="str">
        <f t="shared" si="4535"/>
        <v>1345</v>
      </c>
      <c r="APK160" t="str">
        <f t="shared" si="4536"/>
        <v>1345</v>
      </c>
      <c r="APL160" t="str">
        <f t="shared" si="4537"/>
        <v>1345</v>
      </c>
      <c r="APM160" t="str">
        <f t="shared" si="4538"/>
        <v>1345</v>
      </c>
      <c r="APN160" t="str">
        <f t="shared" si="4539"/>
        <v>1345</v>
      </c>
      <c r="APO160" t="str">
        <f t="shared" si="4540"/>
        <v>1345</v>
      </c>
      <c r="APP160" t="str">
        <f t="shared" si="4541"/>
        <v>1345</v>
      </c>
      <c r="APQ160" t="str">
        <f t="shared" si="4542"/>
        <v>1345</v>
      </c>
      <c r="APR160" t="str">
        <f t="shared" si="4543"/>
        <v>1345</v>
      </c>
      <c r="APS160" t="str">
        <f t="shared" si="4544"/>
        <v>1345</v>
      </c>
      <c r="APT160" t="str">
        <f t="shared" si="4545"/>
        <v>1345</v>
      </c>
      <c r="APU160" t="str">
        <f t="shared" si="4546"/>
        <v>1345</v>
      </c>
      <c r="APV160" t="str">
        <f t="shared" si="4547"/>
        <v>1345</v>
      </c>
      <c r="APW160" t="str">
        <f t="shared" si="4548"/>
        <v>1345</v>
      </c>
      <c r="APX160" t="str">
        <f t="shared" si="4549"/>
        <v>1345</v>
      </c>
      <c r="APY160" t="str">
        <f t="shared" si="4550"/>
        <v>1345</v>
      </c>
      <c r="APZ160" t="str">
        <f t="shared" si="4551"/>
        <v>1345</v>
      </c>
      <c r="AQA160" t="str">
        <f t="shared" si="4552"/>
        <v>1345</v>
      </c>
      <c r="AQB160" t="str">
        <f t="shared" si="4553"/>
        <v>1345</v>
      </c>
      <c r="AQC160" t="str">
        <f t="shared" si="4554"/>
        <v>1345</v>
      </c>
      <c r="AQD160" t="str">
        <f t="shared" si="4555"/>
        <v>1345</v>
      </c>
      <c r="AQE160" t="str">
        <f t="shared" si="4556"/>
        <v>1345</v>
      </c>
      <c r="AQF160" t="str">
        <f t="shared" si="4557"/>
        <v>1345</v>
      </c>
      <c r="AQG160" t="str">
        <f t="shared" si="4558"/>
        <v>1345</v>
      </c>
      <c r="AQH160" t="str">
        <f t="shared" si="4559"/>
        <v>1345</v>
      </c>
      <c r="AQI160" t="str">
        <f t="shared" si="4560"/>
        <v>1345</v>
      </c>
      <c r="AQJ160" t="str">
        <f t="shared" si="4561"/>
        <v>1345</v>
      </c>
      <c r="AQK160" t="str">
        <f t="shared" si="4562"/>
        <v>1345</v>
      </c>
      <c r="AQL160" t="str">
        <f t="shared" si="4563"/>
        <v>1345</v>
      </c>
      <c r="AQM160" t="str">
        <f t="shared" si="4564"/>
        <v>1345</v>
      </c>
      <c r="AQN160" t="str">
        <f t="shared" si="4565"/>
        <v>1345</v>
      </c>
      <c r="AQO160" t="str">
        <f t="shared" si="4566"/>
        <v>1345</v>
      </c>
      <c r="AQP160" t="str">
        <f t="shared" si="4567"/>
        <v>1345</v>
      </c>
      <c r="AQQ160" t="str">
        <f t="shared" si="4568"/>
        <v>1345</v>
      </c>
      <c r="AQR160" t="str">
        <f t="shared" si="4569"/>
        <v>1345</v>
      </c>
      <c r="AQS160" t="str">
        <f t="shared" si="4570"/>
        <v>1345</v>
      </c>
      <c r="AQT160" t="str">
        <f t="shared" si="4571"/>
        <v>1345</v>
      </c>
      <c r="AQU160" t="str">
        <f t="shared" si="4572"/>
        <v>1345</v>
      </c>
      <c r="AQV160" t="str">
        <f t="shared" si="4573"/>
        <v>1345</v>
      </c>
      <c r="AQW160" t="str">
        <f t="shared" si="4574"/>
        <v>1345</v>
      </c>
      <c r="AQX160" t="str">
        <f t="shared" si="4575"/>
        <v>1345</v>
      </c>
      <c r="AQY160" t="str">
        <f t="shared" si="4576"/>
        <v>1345</v>
      </c>
      <c r="AQZ160" t="str">
        <f t="shared" si="4577"/>
        <v>1345</v>
      </c>
      <c r="ARA160" t="str">
        <f t="shared" si="4578"/>
        <v>1345</v>
      </c>
      <c r="ARB160" t="str">
        <f t="shared" si="4579"/>
        <v>1345</v>
      </c>
      <c r="ARC160">
        <v>1486</v>
      </c>
      <c r="ARH160" s="5"/>
    </row>
    <row r="161" spans="1:1152" x14ac:dyDescent="0.2">
      <c r="A161">
        <v>121</v>
      </c>
      <c r="B161" s="228" t="s">
        <v>184</v>
      </c>
      <c r="C161" s="20">
        <f>VLOOKUP(A161, Rankings!$A$2:$AN$161, 40, FALSE)</f>
        <v>159</v>
      </c>
      <c r="D161" s="227" t="s">
        <v>231</v>
      </c>
      <c r="F161" s="4">
        <v>2</v>
      </c>
      <c r="G161" s="4">
        <v>4</v>
      </c>
      <c r="I161" s="5">
        <f t="shared" si="3664"/>
        <v>9</v>
      </c>
      <c r="L161" t="s">
        <v>1723</v>
      </c>
      <c r="M161" t="s">
        <v>2029</v>
      </c>
      <c r="N161" t="s">
        <v>2282</v>
      </c>
      <c r="O161" t="s">
        <v>2554</v>
      </c>
      <c r="P161" t="s">
        <v>2754</v>
      </c>
      <c r="Q161" t="s">
        <v>2984</v>
      </c>
      <c r="R161" t="s">
        <v>3232</v>
      </c>
      <c r="S161" t="s">
        <v>3477</v>
      </c>
      <c r="T161" t="s">
        <v>3720</v>
      </c>
      <c r="U161" t="s">
        <v>10</v>
      </c>
      <c r="V161" t="s">
        <v>10</v>
      </c>
      <c r="W161" t="str">
        <f>Rankings!D160</f>
        <v>-</v>
      </c>
      <c r="X161" t="s">
        <v>10</v>
      </c>
      <c r="Y161" t="s">
        <v>10</v>
      </c>
      <c r="Z161" t="s">
        <v>10</v>
      </c>
      <c r="AA161" t="s">
        <v>10</v>
      </c>
      <c r="AB161" t="s">
        <v>10</v>
      </c>
      <c r="AC161" t="s">
        <v>10</v>
      </c>
      <c r="AD161" t="s">
        <v>10</v>
      </c>
      <c r="AE161" t="s">
        <v>10</v>
      </c>
      <c r="AF161" t="s">
        <v>10</v>
      </c>
      <c r="AG161" t="s">
        <v>10</v>
      </c>
      <c r="AH161" t="s">
        <v>10</v>
      </c>
      <c r="AI161" t="s">
        <v>10</v>
      </c>
      <c r="AJ161" t="s">
        <v>10</v>
      </c>
      <c r="AK161" t="s">
        <v>10</v>
      </c>
      <c r="AL161" t="s">
        <v>10</v>
      </c>
      <c r="AM161" t="s">
        <v>10</v>
      </c>
      <c r="AN161" t="s">
        <v>10</v>
      </c>
      <c r="AO161" t="s">
        <v>10</v>
      </c>
      <c r="AP161" t="s">
        <v>10</v>
      </c>
      <c r="AQ161" t="s">
        <v>10</v>
      </c>
      <c r="AR161" t="s">
        <v>10</v>
      </c>
      <c r="AS161" t="s">
        <v>10</v>
      </c>
      <c r="AT161" t="s">
        <v>10</v>
      </c>
      <c r="AU161" t="s">
        <v>10</v>
      </c>
      <c r="AV161" t="s">
        <v>10</v>
      </c>
      <c r="AW161" t="s">
        <v>10</v>
      </c>
      <c r="AX161" t="s">
        <v>10</v>
      </c>
      <c r="AY161" t="s">
        <v>10</v>
      </c>
      <c r="AZ161" t="s">
        <v>10</v>
      </c>
      <c r="BA161" t="s">
        <v>10</v>
      </c>
      <c r="BB161" t="s">
        <v>10</v>
      </c>
      <c r="BC161" t="s">
        <v>10</v>
      </c>
      <c r="BD161" t="s">
        <v>10</v>
      </c>
      <c r="BE161" t="s">
        <v>10</v>
      </c>
      <c r="BF161" t="s">
        <v>10</v>
      </c>
      <c r="BG161" t="s">
        <v>10</v>
      </c>
      <c r="BH161" t="s">
        <v>10</v>
      </c>
      <c r="BI161" t="s">
        <v>10</v>
      </c>
      <c r="BJ161" t="s">
        <v>10</v>
      </c>
      <c r="BK161" t="s">
        <v>10</v>
      </c>
      <c r="BL161" t="s">
        <v>10</v>
      </c>
      <c r="BM161" t="s">
        <v>10</v>
      </c>
      <c r="BN161" t="s">
        <v>10</v>
      </c>
      <c r="BO161" t="s">
        <v>10</v>
      </c>
      <c r="BP161" t="s">
        <v>10</v>
      </c>
      <c r="BQ161" t="s">
        <v>10</v>
      </c>
      <c r="BR161" t="s">
        <v>10</v>
      </c>
      <c r="BS161" t="s">
        <v>10</v>
      </c>
      <c r="BT161" t="s">
        <v>10</v>
      </c>
      <c r="BU161" t="s">
        <v>10</v>
      </c>
      <c r="BV161" t="s">
        <v>10</v>
      </c>
      <c r="BW161" t="s">
        <v>10</v>
      </c>
      <c r="BX161" t="s">
        <v>10</v>
      </c>
      <c r="BY161" t="s">
        <v>10</v>
      </c>
      <c r="BZ161" t="s">
        <v>10</v>
      </c>
      <c r="CA161" t="s">
        <v>10</v>
      </c>
      <c r="CB161" t="s">
        <v>10</v>
      </c>
      <c r="CC161" t="s">
        <v>10</v>
      </c>
      <c r="CD161" t="s">
        <v>10</v>
      </c>
      <c r="CE161" t="s">
        <v>10</v>
      </c>
      <c r="CF161" t="s">
        <v>10</v>
      </c>
      <c r="CG161" t="s">
        <v>10</v>
      </c>
      <c r="CH161" t="s">
        <v>10</v>
      </c>
      <c r="CI161" t="s">
        <v>10</v>
      </c>
      <c r="CJ161" t="s">
        <v>10</v>
      </c>
      <c r="CK161" t="s">
        <v>10</v>
      </c>
      <c r="CL161" t="s">
        <v>10</v>
      </c>
      <c r="CM161" t="s">
        <v>10</v>
      </c>
      <c r="CN161" t="s">
        <v>10</v>
      </c>
      <c r="CO161" t="s">
        <v>10</v>
      </c>
      <c r="CP161" t="s">
        <v>10</v>
      </c>
      <c r="CQ161" t="s">
        <v>10</v>
      </c>
      <c r="CR161" t="s">
        <v>10</v>
      </c>
      <c r="CT161" s="4">
        <f t="shared" si="3665"/>
        <v>0</v>
      </c>
      <c r="CU161" s="4">
        <f t="shared" si="3666"/>
        <v>0</v>
      </c>
      <c r="CV161" s="4">
        <f t="shared" si="3667"/>
        <v>0</v>
      </c>
      <c r="CW161" s="4">
        <f t="shared" si="3668"/>
        <v>5</v>
      </c>
      <c r="CX161" s="4">
        <f t="shared" si="3669"/>
        <v>0</v>
      </c>
      <c r="CY161" s="4">
        <f t="shared" si="3670"/>
        <v>0</v>
      </c>
      <c r="CZ161" s="4">
        <f t="shared" si="3671"/>
        <v>0</v>
      </c>
      <c r="DA161" s="4">
        <f t="shared" si="3672"/>
        <v>2</v>
      </c>
      <c r="DB161" s="4">
        <f t="shared" si="3673"/>
        <v>0</v>
      </c>
      <c r="DC161" s="4">
        <f t="shared" si="3674"/>
        <v>0</v>
      </c>
      <c r="DD161" s="4">
        <f t="shared" si="3675"/>
        <v>0</v>
      </c>
      <c r="DE161" s="4">
        <f t="shared" si="3676"/>
        <v>2</v>
      </c>
      <c r="DF161" s="4">
        <f t="shared" si="3677"/>
        <v>0</v>
      </c>
      <c r="DG161" s="4">
        <f t="shared" si="3678"/>
        <v>0</v>
      </c>
      <c r="DH161" s="4">
        <f t="shared" si="3679"/>
        <v>0</v>
      </c>
      <c r="DI161" s="152">
        <f t="shared" si="3680"/>
        <v>0</v>
      </c>
      <c r="DJ161" s="153">
        <f t="shared" si="3681"/>
        <v>0</v>
      </c>
      <c r="DK161" s="4">
        <f t="shared" si="3682"/>
        <v>5</v>
      </c>
      <c r="DL161" s="4">
        <f t="shared" si="3683"/>
        <v>0</v>
      </c>
      <c r="DM161" s="4">
        <f t="shared" si="3684"/>
        <v>2</v>
      </c>
      <c r="DN161" s="4">
        <f t="shared" si="3685"/>
        <v>0</v>
      </c>
      <c r="DO161" s="4">
        <f t="shared" si="3686"/>
        <v>2</v>
      </c>
      <c r="DP161" s="4">
        <f t="shared" si="3687"/>
        <v>0</v>
      </c>
      <c r="DQ161" s="4">
        <f t="shared" si="3688"/>
        <v>0</v>
      </c>
      <c r="DR161" s="4">
        <f t="shared" si="3689"/>
        <v>0</v>
      </c>
      <c r="DS161" s="4">
        <f t="shared" si="3690"/>
        <v>0</v>
      </c>
      <c r="DT161" s="4">
        <f t="shared" si="3691"/>
        <v>0</v>
      </c>
      <c r="DU161" t="str">
        <f t="shared" si="3692"/>
        <v>0R</v>
      </c>
      <c r="DV161" t="str">
        <f t="shared" si="3693"/>
        <v>0R</v>
      </c>
      <c r="DW161" t="str">
        <f t="shared" si="3694"/>
        <v>0R</v>
      </c>
      <c r="DX161" t="str">
        <f t="shared" si="3695"/>
        <v>0S</v>
      </c>
      <c r="DY161" t="str">
        <f t="shared" si="3696"/>
        <v>0S</v>
      </c>
      <c r="DZ161" t="str">
        <f t="shared" si="3697"/>
        <v>0R</v>
      </c>
      <c r="EA161" t="str">
        <f t="shared" si="3698"/>
        <v>0L</v>
      </c>
      <c r="EB161" t="str">
        <f t="shared" si="3699"/>
        <v>0L</v>
      </c>
      <c r="EC161" t="str">
        <f t="shared" si="3700"/>
        <v>0R</v>
      </c>
      <c r="ED161">
        <f t="shared" si="3701"/>
        <v>0</v>
      </c>
      <c r="EE161">
        <f t="shared" si="3702"/>
        <v>0</v>
      </c>
      <c r="EF161">
        <f t="shared" si="3703"/>
        <v>0</v>
      </c>
      <c r="EG161">
        <f t="shared" si="3704"/>
        <v>0</v>
      </c>
      <c r="EH161">
        <f t="shared" si="3705"/>
        <v>0</v>
      </c>
      <c r="EI161">
        <f t="shared" si="3706"/>
        <v>0</v>
      </c>
      <c r="EJ161">
        <f t="shared" si="3707"/>
        <v>0</v>
      </c>
      <c r="EK161">
        <f t="shared" si="3708"/>
        <v>0</v>
      </c>
      <c r="EL161">
        <f t="shared" si="3709"/>
        <v>0</v>
      </c>
      <c r="EM161">
        <f t="shared" si="3710"/>
        <v>0</v>
      </c>
      <c r="EN161">
        <f t="shared" si="3711"/>
        <v>0</v>
      </c>
      <c r="EO161">
        <f t="shared" si="3712"/>
        <v>0</v>
      </c>
      <c r="EP161">
        <f t="shared" si="3713"/>
        <v>0</v>
      </c>
      <c r="EQ161">
        <f t="shared" si="3714"/>
        <v>0</v>
      </c>
      <c r="ER161">
        <f t="shared" si="3715"/>
        <v>0</v>
      </c>
      <c r="ES161">
        <f t="shared" si="3716"/>
        <v>0</v>
      </c>
      <c r="ET161">
        <f t="shared" si="3717"/>
        <v>0</v>
      </c>
      <c r="EU161">
        <f t="shared" si="3718"/>
        <v>0</v>
      </c>
      <c r="EV161">
        <f t="shared" si="3719"/>
        <v>0</v>
      </c>
      <c r="EW161">
        <f t="shared" si="3720"/>
        <v>0</v>
      </c>
      <c r="EX161">
        <f t="shared" si="3721"/>
        <v>0</v>
      </c>
      <c r="EY161">
        <f t="shared" si="3722"/>
        <v>0</v>
      </c>
      <c r="EZ161">
        <f t="shared" si="3723"/>
        <v>0</v>
      </c>
      <c r="FA161">
        <f t="shared" si="3724"/>
        <v>0</v>
      </c>
      <c r="FB161">
        <f t="shared" si="3725"/>
        <v>0</v>
      </c>
      <c r="FC161">
        <f t="shared" si="3726"/>
        <v>0</v>
      </c>
      <c r="FD161">
        <f t="shared" si="3727"/>
        <v>0</v>
      </c>
      <c r="FE161">
        <f t="shared" si="3728"/>
        <v>0</v>
      </c>
      <c r="FF161">
        <f t="shared" si="3729"/>
        <v>0</v>
      </c>
      <c r="FG161">
        <f t="shared" si="3730"/>
        <v>0</v>
      </c>
      <c r="FH161">
        <f t="shared" si="3731"/>
        <v>0</v>
      </c>
      <c r="FI161">
        <f t="shared" si="3732"/>
        <v>0</v>
      </c>
      <c r="FJ161">
        <f t="shared" si="3733"/>
        <v>0</v>
      </c>
      <c r="FK161">
        <f t="shared" si="3734"/>
        <v>0</v>
      </c>
      <c r="FL161">
        <f t="shared" si="3735"/>
        <v>0</v>
      </c>
      <c r="FM161">
        <f t="shared" si="3736"/>
        <v>0</v>
      </c>
      <c r="FN161">
        <f t="shared" si="3737"/>
        <v>0</v>
      </c>
      <c r="FO161">
        <f t="shared" si="3738"/>
        <v>0</v>
      </c>
      <c r="FP161">
        <f t="shared" si="3739"/>
        <v>0</v>
      </c>
      <c r="FQ161">
        <f t="shared" si="3740"/>
        <v>0</v>
      </c>
      <c r="FR161">
        <f t="shared" si="3741"/>
        <v>0</v>
      </c>
      <c r="FS161">
        <f t="shared" si="3742"/>
        <v>0</v>
      </c>
      <c r="FT161">
        <f t="shared" si="3743"/>
        <v>0</v>
      </c>
      <c r="FU161">
        <f t="shared" si="3744"/>
        <v>0</v>
      </c>
      <c r="FV161">
        <f t="shared" si="3745"/>
        <v>0</v>
      </c>
      <c r="FW161">
        <f t="shared" si="3746"/>
        <v>0</v>
      </c>
      <c r="FX161">
        <f t="shared" si="3747"/>
        <v>0</v>
      </c>
      <c r="FY161">
        <f t="shared" si="3748"/>
        <v>0</v>
      </c>
      <c r="FZ161">
        <f t="shared" si="3749"/>
        <v>0</v>
      </c>
      <c r="GA161">
        <f t="shared" si="3750"/>
        <v>0</v>
      </c>
      <c r="GB161">
        <f t="shared" si="3751"/>
        <v>0</v>
      </c>
      <c r="GC161">
        <f t="shared" si="3752"/>
        <v>0</v>
      </c>
      <c r="GD161">
        <f t="shared" si="3753"/>
        <v>0</v>
      </c>
      <c r="GE161">
        <f t="shared" si="3754"/>
        <v>0</v>
      </c>
      <c r="GF161">
        <f t="shared" si="3755"/>
        <v>0</v>
      </c>
      <c r="GG161">
        <f t="shared" si="3756"/>
        <v>0</v>
      </c>
      <c r="GH161">
        <f t="shared" si="3757"/>
        <v>0</v>
      </c>
      <c r="GI161">
        <f t="shared" si="3758"/>
        <v>0</v>
      </c>
      <c r="GJ161">
        <f t="shared" si="3759"/>
        <v>0</v>
      </c>
      <c r="GK161">
        <f t="shared" si="3760"/>
        <v>0</v>
      </c>
      <c r="GL161">
        <f t="shared" si="3761"/>
        <v>0</v>
      </c>
      <c r="GM161">
        <f t="shared" si="3762"/>
        <v>0</v>
      </c>
      <c r="GN161">
        <f t="shared" si="3763"/>
        <v>0</v>
      </c>
      <c r="GO161">
        <f t="shared" si="3764"/>
        <v>0</v>
      </c>
      <c r="GP161">
        <f t="shared" si="3765"/>
        <v>0</v>
      </c>
      <c r="GQ161">
        <f t="shared" si="3766"/>
        <v>0</v>
      </c>
      <c r="GR161">
        <f t="shared" si="3767"/>
        <v>0</v>
      </c>
      <c r="GS161">
        <f t="shared" si="3768"/>
        <v>0</v>
      </c>
      <c r="GT161">
        <f t="shared" si="3769"/>
        <v>0</v>
      </c>
      <c r="GU161">
        <f t="shared" si="3770"/>
        <v>0</v>
      </c>
      <c r="GV161">
        <f t="shared" si="3771"/>
        <v>0</v>
      </c>
      <c r="GW161">
        <f t="shared" si="3772"/>
        <v>0</v>
      </c>
      <c r="GX161">
        <f t="shared" si="3773"/>
        <v>0</v>
      </c>
      <c r="GY161">
        <f t="shared" si="3774"/>
        <v>0</v>
      </c>
      <c r="GZ161">
        <f t="shared" si="3775"/>
        <v>0</v>
      </c>
      <c r="HA161">
        <f t="shared" si="3776"/>
        <v>0</v>
      </c>
      <c r="HB161" s="176" t="s">
        <v>265</v>
      </c>
      <c r="HC161" s="89">
        <f t="shared" si="3777"/>
        <v>348.77706914355736</v>
      </c>
      <c r="HD161" s="89">
        <f t="shared" si="3778"/>
        <v>137.74330704450546</v>
      </c>
      <c r="HE161" s="89">
        <f t="shared" si="3779"/>
        <v>113.67220721272099</v>
      </c>
      <c r="HF161" s="89">
        <f t="shared" si="3780"/>
        <v>0</v>
      </c>
      <c r="HH161" s="88">
        <f t="shared" si="3781"/>
        <v>600.19258340078386</v>
      </c>
      <c r="HI161" s="88">
        <f t="shared" si="3782"/>
        <v>56.836103606360496</v>
      </c>
      <c r="HK161">
        <f>IFERROR(VLOOKUP(_xlfn.NUMBERVALUE(MID(L161, SEARCH("!", L161)+1, SEARCH("+", L161)-SEARCH("!", L161)-1)), Rankings!$A$2:$BK$161, 63, FALSE),0)</f>
        <v>84.092037967001431</v>
      </c>
      <c r="HL161">
        <f>IFERROR(VLOOKUP(_xlfn.NUMBERVALUE(MID(M161, SEARCH("!", M161)+1, SEARCH("+", M161)-SEARCH("!", M161)-1)), Rankings!$A$2:$BK$161, 63, FALSE),0)</f>
        <v>71.610217769113774</v>
      </c>
      <c r="HM161">
        <f>IFERROR(VLOOKUP(_xlfn.NUMBERVALUE(MID(N161, SEARCH("!", N161)+1, SEARCH("+", N161)-SEARCH("!", N161)-1)), Rankings!$A$2:$BK$161, 63, FALSE),0)</f>
        <v>54.132469507511118</v>
      </c>
      <c r="HN161">
        <f>IFERROR(VLOOKUP(_xlfn.NUMBERVALUE(MID(O161, SEARCH("!", O161)+1, SEARCH("+", O161)-SEARCH("!", O161)-1)), Rankings!$A$2:$BK$161, 63, FALSE),0)</f>
        <v>59.539737705209873</v>
      </c>
      <c r="HO161">
        <f>IFERROR(VLOOKUP(_xlfn.NUMBERVALUE(MID(P161, SEARCH("!", P161)+1, SEARCH("+", P161)-SEARCH("!", P161)-1)), Rankings!$A$2:$BK$161, 63, FALSE),0)</f>
        <v>54.132469507511118</v>
      </c>
      <c r="HP161">
        <f>IFERROR(VLOOKUP(_xlfn.NUMBERVALUE(MID(Q161, SEARCH("!", Q161)+1, SEARCH("+", Q161)-SEARCH("!", Q161)-1)), Rankings!$A$2:$BK$161, 63, FALSE),0)</f>
        <v>81.818382557243552</v>
      </c>
      <c r="HQ161">
        <f>IFERROR(VLOOKUP(_xlfn.NUMBERVALUE(MID(R161, SEARCH("!", R161)+1, SEARCH("+", R161)-SEARCH("!", R161)-1)), Rankings!$A$2:$BK$161, 63, FALSE),0)</f>
        <v>63.055462542453483</v>
      </c>
      <c r="HR161">
        <f>IFERROR(VLOOKUP(_xlfn.NUMBERVALUE(MID(S161, SEARCH("!", S161)+1, SEARCH("+", S161)-SEARCH("!", S161)-1)), Rankings!$A$2:$BK$161, 63, FALSE),0)</f>
        <v>74.687844502051988</v>
      </c>
      <c r="HS161">
        <f>IFERROR(VLOOKUP(_xlfn.NUMBERVALUE(MID(T161, SEARCH("!", T161)+1, SEARCH("+", T161)-SEARCH("!", T161)-1)), Rankings!$A$2:$BK$161, 63, FALSE),0)</f>
        <v>57.123961342687494</v>
      </c>
      <c r="HT161">
        <f>IFERROR(VLOOKUP(_xlfn.NUMBERVALUE(MID(U161, SEARCH("!", U161)+1, SEARCH("+", U161)-SEARCH("!", U161)-1)), Rankings!$A$2:$BK$161, 63, FALSE),0)</f>
        <v>0</v>
      </c>
      <c r="HU161">
        <f>IFERROR(VLOOKUP(_xlfn.NUMBERVALUE(MID(V161, SEARCH("!", V161)+1, SEARCH("+", V161)-SEARCH("!", V161)-1)), Rankings!$A$2:$BK$161, 63, FALSE),0)</f>
        <v>0</v>
      </c>
      <c r="HV161">
        <f>IFERROR(VLOOKUP(_xlfn.NUMBERVALUE(MID(W161, SEARCH("!", W161)+1, SEARCH("+", W161)-SEARCH("!", W161)-1)), Rankings!$A$2:$BK$161, 63, FALSE),0)</f>
        <v>0</v>
      </c>
      <c r="HW161">
        <f>IFERROR(VLOOKUP(_xlfn.NUMBERVALUE(MID(X161, SEARCH("!", X161)+1, SEARCH("+", X161)-SEARCH("!", X161)-1)), Rankings!$A$2:$BK$161, 63, FALSE),0)</f>
        <v>0</v>
      </c>
      <c r="HX161">
        <f>IFERROR(VLOOKUP(_xlfn.NUMBERVALUE(MID(Y161, SEARCH("!", Y161)+1, SEARCH("+", Y161)-SEARCH("!", Y161)-1)), Rankings!$A$2:$BK$161, 63, FALSE),0)</f>
        <v>0</v>
      </c>
      <c r="HY161">
        <f>IFERROR(VLOOKUP(_xlfn.NUMBERVALUE(MID(Z161, SEARCH("!", Z161)+1, SEARCH("+", Z161)-SEARCH("!", Z161)-1)), Rankings!$A$2:$BK$161, 63, FALSE),0)</f>
        <v>0</v>
      </c>
      <c r="HZ161">
        <f>IFERROR(VLOOKUP(_xlfn.NUMBERVALUE(MID(AA161, SEARCH("!", AA161)+1, SEARCH("+", AA161)-SEARCH("!", AA161)-1)), Rankings!$A$2:$BK$161, 63, FALSE),0)</f>
        <v>0</v>
      </c>
      <c r="IA161">
        <f>IFERROR(VLOOKUP(_xlfn.NUMBERVALUE(MID(AB161, SEARCH("!", AB161)+1, SEARCH("+", AB161)-SEARCH("!", AB161)-1)), Rankings!$A$2:$BK$161, 63, FALSE),0)</f>
        <v>0</v>
      </c>
      <c r="IB161">
        <f>IFERROR(VLOOKUP(_xlfn.NUMBERVALUE(MID(AC161, SEARCH("!", AC161)+1, SEARCH("+", AC161)-SEARCH("!", AC161)-1)), Rankings!$A$2:$BK$161, 63, FALSE),0)</f>
        <v>0</v>
      </c>
      <c r="IC161">
        <f>IFERROR(VLOOKUP(_xlfn.NUMBERVALUE(MID(AD161, SEARCH("!", AD161)+1, SEARCH("+", AD161)-SEARCH("!", AD161)-1)), Rankings!$A$2:$BK$161, 63, FALSE),0)</f>
        <v>0</v>
      </c>
      <c r="ID161">
        <f>IFERROR(VLOOKUP(_xlfn.NUMBERVALUE(MID(AE161, SEARCH("!", AE161)+1, SEARCH("+", AE161)-SEARCH("!", AE161)-1)), Rankings!$A$2:$BK$161, 63, FALSE),0)</f>
        <v>0</v>
      </c>
      <c r="IE161">
        <f>IFERROR(VLOOKUP(_xlfn.NUMBERVALUE(MID(AF161, SEARCH("!", AF161)+1, SEARCH("+", AF161)-SEARCH("!", AF161)-1)), Rankings!$A$2:$BK$161, 63, FALSE),0)</f>
        <v>0</v>
      </c>
      <c r="IF161">
        <f>IFERROR(VLOOKUP(_xlfn.NUMBERVALUE(MID(AG161, SEARCH("!", AG161)+1, SEARCH("+", AG161)-SEARCH("!", AG161)-1)), Rankings!$A$2:$BK$161, 63, FALSE),0)</f>
        <v>0</v>
      </c>
      <c r="IG161">
        <f>IFERROR(VLOOKUP(_xlfn.NUMBERVALUE(MID(AH161, SEARCH("!", AH161)+1, SEARCH("+", AH161)-SEARCH("!", AH161)-1)), Rankings!$A$2:$BK$161, 63, FALSE),0)</f>
        <v>0</v>
      </c>
      <c r="IH161">
        <f>IFERROR(VLOOKUP(_xlfn.NUMBERVALUE(MID(AI161, SEARCH("!", AI161)+1, SEARCH("+", AI161)-SEARCH("!", AI161)-1)), Rankings!$A$2:$BK$161, 63, FALSE),0)</f>
        <v>0</v>
      </c>
      <c r="II161">
        <f>IFERROR(VLOOKUP(_xlfn.NUMBERVALUE(MID(AJ161, SEARCH("!", AJ161)+1, SEARCH("+", AJ161)-SEARCH("!", AJ161)-1)), Rankings!$A$2:$BK$161, 63, FALSE),0)</f>
        <v>0</v>
      </c>
      <c r="IJ161">
        <f>IFERROR(VLOOKUP(_xlfn.NUMBERVALUE(MID(AK161, SEARCH("!", AK161)+1, SEARCH("+", AK161)-SEARCH("!", AK161)-1)), Rankings!$A$2:$BK$161, 63, FALSE),0)</f>
        <v>0</v>
      </c>
      <c r="IK161">
        <f>IFERROR(VLOOKUP(_xlfn.NUMBERVALUE(MID(AL161, SEARCH("!", AL161)+1, SEARCH("+", AL161)-SEARCH("!", AL161)-1)), Rankings!$A$2:$BK$161, 63, FALSE),0)</f>
        <v>0</v>
      </c>
      <c r="IL161">
        <f>IFERROR(VLOOKUP(_xlfn.NUMBERVALUE(MID(AM161, SEARCH("!", AM161)+1, SEARCH("+", AM161)-SEARCH("!", AM161)-1)), Rankings!$A$2:$BK$161, 63, FALSE),0)</f>
        <v>0</v>
      </c>
      <c r="IM161">
        <f>IFERROR(VLOOKUP(_xlfn.NUMBERVALUE(MID(AN161, SEARCH("!", AN161)+1, SEARCH("+", AN161)-SEARCH("!", AN161)-1)), Rankings!$A$2:$BK$161, 63, FALSE),0)</f>
        <v>0</v>
      </c>
      <c r="IN161">
        <f>IFERROR(VLOOKUP(_xlfn.NUMBERVALUE(MID(AO161, SEARCH("!", AO161)+1, SEARCH("+", AO161)-SEARCH("!", AO161)-1)), Rankings!$A$2:$BK$161, 63, FALSE),0)</f>
        <v>0</v>
      </c>
      <c r="IO161">
        <f>IFERROR(VLOOKUP(_xlfn.NUMBERVALUE(MID(AP161, SEARCH("!", AP161)+1, SEARCH("+", AP161)-SEARCH("!", AP161)-1)), Rankings!$A$2:$BK$161, 63, FALSE),0)</f>
        <v>0</v>
      </c>
      <c r="IP161">
        <f>IFERROR(VLOOKUP(_xlfn.NUMBERVALUE(MID(AQ161, SEARCH("!", AQ161)+1, SEARCH("+", AQ161)-SEARCH("!", AQ161)-1)), Rankings!$A$2:$BK$161, 63, FALSE),0)</f>
        <v>0</v>
      </c>
      <c r="IQ161">
        <f>IFERROR(VLOOKUP(_xlfn.NUMBERVALUE(MID(AR161, SEARCH("!", AR161)+1, SEARCH("+", AR161)-SEARCH("!", AR161)-1)), Rankings!$A$2:$BK$161, 63, FALSE),0)</f>
        <v>0</v>
      </c>
      <c r="IR161">
        <f>IFERROR(VLOOKUP(_xlfn.NUMBERVALUE(MID(AS161, SEARCH("!", AS161)+1, SEARCH("+", AS161)-SEARCH("!", AS161)-1)), Rankings!$A$2:$BK$161, 63, FALSE),0)</f>
        <v>0</v>
      </c>
      <c r="IS161">
        <f>IFERROR(VLOOKUP(_xlfn.NUMBERVALUE(MID(AT161, SEARCH("!", AT161)+1, SEARCH("+", AT161)-SEARCH("!", AT161)-1)), Rankings!$A$2:$BK$161, 63, FALSE),0)</f>
        <v>0</v>
      </c>
      <c r="IT161">
        <f>IFERROR(VLOOKUP(_xlfn.NUMBERVALUE(MID(AU161, SEARCH("!", AU161)+1, SEARCH("+", AU161)-SEARCH("!", AU161)-1)), Rankings!$A$2:$BK$161, 63, FALSE),0)</f>
        <v>0</v>
      </c>
      <c r="IU161">
        <f>IFERROR(VLOOKUP(_xlfn.NUMBERVALUE(MID(AV161, SEARCH("!", AV161)+1, SEARCH("+", AV161)-SEARCH("!", AV161)-1)), Rankings!$A$2:$BK$161, 63, FALSE),0)</f>
        <v>0</v>
      </c>
      <c r="IV161">
        <f>IFERROR(VLOOKUP(_xlfn.NUMBERVALUE(MID(AW161, SEARCH("!", AW161)+1, SEARCH("+", AW161)-SEARCH("!", AW161)-1)), Rankings!$A$2:$BK$161, 63, FALSE),0)</f>
        <v>0</v>
      </c>
      <c r="IW161">
        <f>IFERROR(VLOOKUP(_xlfn.NUMBERVALUE(MID(AX161, SEARCH("!", AX161)+1, SEARCH("+", AX161)-SEARCH("!", AX161)-1)), Rankings!$A$2:$BK$161, 63, FALSE),0)</f>
        <v>0</v>
      </c>
      <c r="IX161">
        <f>IFERROR(VLOOKUP(_xlfn.NUMBERVALUE(MID(AY161, SEARCH("!", AY161)+1, SEARCH("+", AY161)-SEARCH("!", AY161)-1)), Rankings!$A$2:$BK$161, 63, FALSE),0)</f>
        <v>0</v>
      </c>
      <c r="IY161">
        <f>IFERROR(VLOOKUP(_xlfn.NUMBERVALUE(MID(AZ161, SEARCH("!", AZ161)+1, SEARCH("+", AZ161)-SEARCH("!", AZ161)-1)), Rankings!$A$2:$BK$161, 63, FALSE),0)</f>
        <v>0</v>
      </c>
      <c r="IZ161">
        <f>IFERROR(VLOOKUP(_xlfn.NUMBERVALUE(MID(BA161, SEARCH("!", BA161)+1, SEARCH("+", BA161)-SEARCH("!", BA161)-1)), Rankings!$A$2:$BK$161, 63, FALSE),0)</f>
        <v>0</v>
      </c>
      <c r="JA161">
        <f>IFERROR(VLOOKUP(_xlfn.NUMBERVALUE(MID(BB161, SEARCH("!", BB161)+1, SEARCH("+", BB161)-SEARCH("!", BB161)-1)), Rankings!$A$2:$BK$161, 63, FALSE),0)</f>
        <v>0</v>
      </c>
      <c r="JB161">
        <f>IFERROR(VLOOKUP(_xlfn.NUMBERVALUE(MID(BC161, SEARCH("!", BC161)+1, SEARCH("+", BC161)-SEARCH("!", BC161)-1)), Rankings!$A$2:$BK$161, 63, FALSE),0)</f>
        <v>0</v>
      </c>
      <c r="JC161">
        <f>IFERROR(VLOOKUP(_xlfn.NUMBERVALUE(MID(BD161, SEARCH("!", BD161)+1, SEARCH("+", BD161)-SEARCH("!", BD161)-1)), Rankings!$A$2:$BK$161, 63, FALSE),0)</f>
        <v>0</v>
      </c>
      <c r="JD161">
        <f>IFERROR(VLOOKUP(_xlfn.NUMBERVALUE(MID(BE161, SEARCH("!", BE161)+1, SEARCH("+", BE161)-SEARCH("!", BE161)-1)), Rankings!$A$2:$BK$161, 63, FALSE),0)</f>
        <v>0</v>
      </c>
      <c r="JE161">
        <f>IFERROR(VLOOKUP(_xlfn.NUMBERVALUE(MID(BF161, SEARCH("!", BF161)+1, SEARCH("+", BF161)-SEARCH("!", BF161)-1)), Rankings!$A$2:$BK$161, 63, FALSE),0)</f>
        <v>0</v>
      </c>
      <c r="JF161">
        <f>IFERROR(VLOOKUP(_xlfn.NUMBERVALUE(MID(BG161, SEARCH("!", BG161)+1, SEARCH("+", BG161)-SEARCH("!", BG161)-1)), Rankings!$A$2:$BK$161, 63, FALSE),0)</f>
        <v>0</v>
      </c>
      <c r="JG161">
        <f>IFERROR(VLOOKUP(_xlfn.NUMBERVALUE(MID(BH161, SEARCH("!", BH161)+1, SEARCH("+", BH161)-SEARCH("!", BH161)-1)), Rankings!$A$2:$BK$161, 63, FALSE),0)</f>
        <v>0</v>
      </c>
      <c r="JH161">
        <f>IFERROR(VLOOKUP(_xlfn.NUMBERVALUE(MID(BI161, SEARCH("!", BI161)+1, SEARCH("+", BI161)-SEARCH("!", BI161)-1)), Rankings!$A$2:$BK$161, 63, FALSE),0)</f>
        <v>0</v>
      </c>
      <c r="JI161">
        <f>IFERROR(VLOOKUP(_xlfn.NUMBERVALUE(MID(BJ161, SEARCH("!", BJ161)+1, SEARCH("+", BJ161)-SEARCH("!", BJ161)-1)), Rankings!$A$2:$BK$161, 63, FALSE),0)</f>
        <v>0</v>
      </c>
      <c r="JJ161">
        <f>IFERROR(VLOOKUP(_xlfn.NUMBERVALUE(MID(BK161, SEARCH("!", BK161)+1, SEARCH("+", BK161)-SEARCH("!", BK161)-1)), Rankings!$A$2:$BK$161, 63, FALSE),0)</f>
        <v>0</v>
      </c>
      <c r="JK161">
        <f>IFERROR(VLOOKUP(_xlfn.NUMBERVALUE(MID(BL161, SEARCH("!", BL161)+1, SEARCH("+", BL161)-SEARCH("!", BL161)-1)), Rankings!$A$2:$BK$161, 63, FALSE),0)</f>
        <v>0</v>
      </c>
      <c r="JL161">
        <f>IFERROR(VLOOKUP(_xlfn.NUMBERVALUE(MID(BM161, SEARCH("!", BM161)+1, SEARCH("+", BM161)-SEARCH("!", BM161)-1)), Rankings!$A$2:$BK$161, 63, FALSE),0)</f>
        <v>0</v>
      </c>
      <c r="JM161">
        <f>IFERROR(VLOOKUP(_xlfn.NUMBERVALUE(MID(BN161, SEARCH("!", BN161)+1, SEARCH("+", BN161)-SEARCH("!", BN161)-1)), Rankings!$A$2:$BK$161, 63, FALSE),0)</f>
        <v>0</v>
      </c>
      <c r="JN161">
        <f>IFERROR(VLOOKUP(_xlfn.NUMBERVALUE(MID(BO161, SEARCH("!", BO161)+1, SEARCH("+", BO161)-SEARCH("!", BO161)-1)), Rankings!$A$2:$BK$161, 63, FALSE),0)</f>
        <v>0</v>
      </c>
      <c r="JO161">
        <f>IFERROR(VLOOKUP(_xlfn.NUMBERVALUE(MID(BP161, SEARCH("!", BP161)+1, SEARCH("+", BP161)-SEARCH("!", BP161)-1)), Rankings!$A$2:$BK$161, 63, FALSE),0)</f>
        <v>0</v>
      </c>
      <c r="JP161">
        <f>IFERROR(VLOOKUP(_xlfn.NUMBERVALUE(MID(BQ161, SEARCH("!", BQ161)+1, SEARCH("+", BQ161)-SEARCH("!", BQ161)-1)), Rankings!$A$2:$BK$161, 63, FALSE),0)</f>
        <v>0</v>
      </c>
      <c r="JQ161">
        <f>IFERROR(VLOOKUP(_xlfn.NUMBERVALUE(MID(BR161, SEARCH("!", BR161)+1, SEARCH("+", BR161)-SEARCH("!", BR161)-1)), Rankings!$A$2:$BK$161, 63, FALSE),0)</f>
        <v>0</v>
      </c>
      <c r="JR161">
        <f>IFERROR(VLOOKUP(_xlfn.NUMBERVALUE(MID(BS161, SEARCH("!", BS161)+1, SEARCH("+", BS161)-SEARCH("!", BS161)-1)), Rankings!$A$2:$BK$161, 63, FALSE),0)</f>
        <v>0</v>
      </c>
      <c r="JS161">
        <f>IFERROR(VLOOKUP(_xlfn.NUMBERVALUE(MID(BT161, SEARCH("!", BT161)+1, SEARCH("+", BT161)-SEARCH("!", BT161)-1)), Rankings!$A$2:$BK$161, 63, FALSE),0)</f>
        <v>0</v>
      </c>
      <c r="JT161">
        <f>IFERROR(VLOOKUP(_xlfn.NUMBERVALUE(MID(BU161, SEARCH("!", BU161)+1, SEARCH("+", BU161)-SEARCH("!", BU161)-1)), Rankings!$A$2:$BK$161, 63, FALSE),0)</f>
        <v>0</v>
      </c>
      <c r="JU161">
        <f>IFERROR(VLOOKUP(_xlfn.NUMBERVALUE(MID(BV161, SEARCH("!", BV161)+1, SEARCH("+", BV161)-SEARCH("!", BV161)-1)), Rankings!$A$2:$BK$161, 63, FALSE),0)</f>
        <v>0</v>
      </c>
      <c r="JV161">
        <f>IFERROR(VLOOKUP(_xlfn.NUMBERVALUE(MID(BW161, SEARCH("!", BW161)+1, SEARCH("+", BW161)-SEARCH("!", BW161)-1)), Rankings!$A$2:$BK$161, 63, FALSE),0)</f>
        <v>0</v>
      </c>
      <c r="JW161">
        <f>IFERROR(VLOOKUP(_xlfn.NUMBERVALUE(MID(BX161, SEARCH("!", BX161)+1, SEARCH("+", BX161)-SEARCH("!", BX161)-1)), Rankings!$A$2:$BK$161, 63, FALSE),0)</f>
        <v>0</v>
      </c>
      <c r="JX161">
        <f>IFERROR(VLOOKUP(_xlfn.NUMBERVALUE(MID(BY161, SEARCH("!", BY161)+1, SEARCH("+", BY161)-SEARCH("!", BY161)-1)), Rankings!$A$2:$BK$161, 63, FALSE),0)</f>
        <v>0</v>
      </c>
      <c r="JY161">
        <f>IFERROR(VLOOKUP(_xlfn.NUMBERVALUE(MID(BZ161, SEARCH("!", BZ161)+1, SEARCH("+", BZ161)-SEARCH("!", BZ161)-1)), Rankings!$A$2:$BK$161, 63, FALSE),0)</f>
        <v>0</v>
      </c>
      <c r="JZ161">
        <f>IFERROR(VLOOKUP(_xlfn.NUMBERVALUE(MID(CA161, SEARCH("!", CA161)+1, SEARCH("+", CA161)-SEARCH("!", CA161)-1)), Rankings!$A$2:$BK$161, 63, FALSE),0)</f>
        <v>0</v>
      </c>
      <c r="KA161">
        <f>IFERROR(VLOOKUP(_xlfn.NUMBERVALUE(MID(CB161, SEARCH("!", CB161)+1, SEARCH("+", CB161)-SEARCH("!", CB161)-1)), Rankings!$A$2:$BK$161, 63, FALSE),0)</f>
        <v>0</v>
      </c>
      <c r="KB161">
        <f>IFERROR(VLOOKUP(_xlfn.NUMBERVALUE(MID(CC161, SEARCH("!", CC161)+1, SEARCH("+", CC161)-SEARCH("!", CC161)-1)), Rankings!$A$2:$BK$161, 63, FALSE),0)</f>
        <v>0</v>
      </c>
      <c r="KC161">
        <f>IFERROR(VLOOKUP(_xlfn.NUMBERVALUE(MID(CD161, SEARCH("!", CD161)+1, SEARCH("+", CD161)-SEARCH("!", CD161)-1)), Rankings!$A$2:$BK$161, 63, FALSE),0)</f>
        <v>0</v>
      </c>
      <c r="KD161">
        <f>IFERROR(VLOOKUP(_xlfn.NUMBERVALUE(MID(CE161, SEARCH("!", CE161)+1, SEARCH("+", CE161)-SEARCH("!", CE161)-1)), Rankings!$A$2:$BK$161, 63, FALSE),0)</f>
        <v>0</v>
      </c>
      <c r="KE161">
        <f>IFERROR(VLOOKUP(_xlfn.NUMBERVALUE(MID(CF161, SEARCH("!", CF161)+1, SEARCH("+", CF161)-SEARCH("!", CF161)-1)), Rankings!$A$2:$BK$161, 63, FALSE),0)</f>
        <v>0</v>
      </c>
      <c r="KF161">
        <f>IFERROR(VLOOKUP(_xlfn.NUMBERVALUE(MID(CG161, SEARCH("!", CG161)+1, SEARCH("+", CG161)-SEARCH("!", CG161)-1)), Rankings!$A$2:$BK$161, 63, FALSE),0)</f>
        <v>0</v>
      </c>
      <c r="KG161">
        <f>IFERROR(VLOOKUP(_xlfn.NUMBERVALUE(MID(CH161, SEARCH("!", CH161)+1, SEARCH("+", CH161)-SEARCH("!", CH161)-1)), Rankings!$A$2:$BK$161, 63, FALSE),0)</f>
        <v>0</v>
      </c>
      <c r="KH161">
        <f>IFERROR(VLOOKUP(_xlfn.NUMBERVALUE(MID(CI161, SEARCH("!", CI161)+1, SEARCH("+", CI161)-SEARCH("!", CI161)-1)), Rankings!$A$2:$BK$161, 63, FALSE),0)</f>
        <v>0</v>
      </c>
      <c r="KI161">
        <f>IFERROR(VLOOKUP(_xlfn.NUMBERVALUE(MID(CJ161, SEARCH("!", CJ161)+1, SEARCH("+", CJ161)-SEARCH("!", CJ161)-1)), Rankings!$A$2:$BK$161, 63, FALSE),0)</f>
        <v>0</v>
      </c>
      <c r="KJ161">
        <f>IFERROR(VLOOKUP(_xlfn.NUMBERVALUE(MID(CK161, SEARCH("!", CK161)+1, SEARCH("+", CK161)-SEARCH("!", CK161)-1)), Rankings!$A$2:$BK$161, 63, FALSE),0)</f>
        <v>0</v>
      </c>
      <c r="KK161">
        <f>IFERROR(VLOOKUP(_xlfn.NUMBERVALUE(MID(CL161, SEARCH("!", CL161)+1, SEARCH("+", CL161)-SEARCH("!", CL161)-1)), Rankings!$A$2:$BK$161, 63, FALSE),0)</f>
        <v>0</v>
      </c>
      <c r="KL161">
        <f>IFERROR(VLOOKUP(_xlfn.NUMBERVALUE(MID(CM161, SEARCH("!", CM161)+1, SEARCH("+", CM161)-SEARCH("!", CM161)-1)), Rankings!$A$2:$BK$161, 63, FALSE),0)</f>
        <v>0</v>
      </c>
      <c r="KM161">
        <f>IFERROR(VLOOKUP(_xlfn.NUMBERVALUE(MID(CN161, SEARCH("!", CN161)+1, SEARCH("+", CN161)-SEARCH("!", CN161)-1)), Rankings!$A$2:$BK$161, 63, FALSE),0)</f>
        <v>0</v>
      </c>
      <c r="KN161">
        <f>IFERROR(VLOOKUP(_xlfn.NUMBERVALUE(MID(CO161, SEARCH("!", CO161)+1, SEARCH("+", CO161)-SEARCH("!", CO161)-1)), Rankings!$A$2:$BK$161, 63, FALSE),0)</f>
        <v>0</v>
      </c>
      <c r="KO161">
        <f>IFERROR(VLOOKUP(_xlfn.NUMBERVALUE(MID(CP161, SEARCH("!", CP161)+1, SEARCH("+", CP161)-SEARCH("!", CP161)-1)), Rankings!$A$2:$BK$161, 63, FALSE),0)</f>
        <v>0</v>
      </c>
      <c r="KP161">
        <f>IFERROR(VLOOKUP(_xlfn.NUMBERVALUE(MID(CQ161, SEARCH("!", CQ161)+1, SEARCH("+", CQ161)-SEARCH("!", CQ161)-1)), Rankings!$A$2:$BK$161, 63, FALSE),0)</f>
        <v>0</v>
      </c>
      <c r="KQ161">
        <f>IFERROR(VLOOKUP(_xlfn.NUMBERVALUE(MID(CR161, SEARCH("!", CR161)+1, SEARCH("+", CR161)-SEARCH("!", CR161)-1)), Rankings!$A$2:$BK$161, 63, FALSE),0)</f>
        <v>0</v>
      </c>
      <c r="KS161" s="4">
        <f t="shared" si="3783"/>
        <v>80</v>
      </c>
      <c r="KT161" s="4">
        <f t="shared" si="3784"/>
        <v>26</v>
      </c>
      <c r="KU161" s="4">
        <f t="shared" si="3785"/>
        <v>51</v>
      </c>
      <c r="KV161" s="4">
        <f t="shared" si="3786"/>
        <v>0</v>
      </c>
      <c r="KY161" s="4">
        <f t="shared" si="3787"/>
        <v>157</v>
      </c>
      <c r="KZ161" s="4"/>
      <c r="LB161">
        <f t="shared" si="3788"/>
        <v>10</v>
      </c>
      <c r="LC161">
        <f t="shared" si="3789"/>
        <v>14</v>
      </c>
      <c r="LD161">
        <f t="shared" si="3790"/>
        <v>16</v>
      </c>
      <c r="LE161">
        <f t="shared" si="3791"/>
        <v>33</v>
      </c>
      <c r="LF161">
        <f t="shared" si="3792"/>
        <v>18</v>
      </c>
      <c r="LG161">
        <f t="shared" si="3793"/>
        <v>31</v>
      </c>
      <c r="LH161">
        <f t="shared" si="3794"/>
        <v>10</v>
      </c>
      <c r="LI161">
        <f t="shared" si="3795"/>
        <v>16</v>
      </c>
      <c r="LJ161">
        <f t="shared" si="3796"/>
        <v>9</v>
      </c>
      <c r="LK161">
        <f t="shared" si="3797"/>
        <v>0</v>
      </c>
      <c r="LL161">
        <f t="shared" si="3798"/>
        <v>0</v>
      </c>
      <c r="LM161">
        <f t="shared" si="3799"/>
        <v>0</v>
      </c>
      <c r="LN161">
        <f t="shared" si="3800"/>
        <v>0</v>
      </c>
      <c r="LO161">
        <f t="shared" si="3801"/>
        <v>0</v>
      </c>
      <c r="LP161">
        <f t="shared" si="3802"/>
        <v>0</v>
      </c>
      <c r="LQ161">
        <f t="shared" si="3803"/>
        <v>0</v>
      </c>
      <c r="LR161">
        <f t="shared" si="3804"/>
        <v>0</v>
      </c>
      <c r="LS161">
        <f t="shared" si="3805"/>
        <v>0</v>
      </c>
      <c r="LT161">
        <f t="shared" si="3806"/>
        <v>0</v>
      </c>
      <c r="LU161">
        <f t="shared" si="3807"/>
        <v>0</v>
      </c>
      <c r="LV161">
        <f t="shared" si="3808"/>
        <v>0</v>
      </c>
      <c r="LW161">
        <f t="shared" si="3809"/>
        <v>0</v>
      </c>
      <c r="LX161">
        <f t="shared" si="3810"/>
        <v>0</v>
      </c>
      <c r="LY161">
        <f t="shared" si="3811"/>
        <v>0</v>
      </c>
      <c r="LZ161">
        <f t="shared" si="3812"/>
        <v>0</v>
      </c>
      <c r="MA161">
        <f t="shared" si="3813"/>
        <v>0</v>
      </c>
      <c r="MB161">
        <f t="shared" si="3814"/>
        <v>0</v>
      </c>
      <c r="MC161">
        <f t="shared" si="3815"/>
        <v>0</v>
      </c>
      <c r="MD161">
        <f t="shared" si="3816"/>
        <v>0</v>
      </c>
      <c r="ME161">
        <f t="shared" si="3817"/>
        <v>0</v>
      </c>
      <c r="MF161">
        <f t="shared" si="3818"/>
        <v>0</v>
      </c>
      <c r="MG161">
        <f t="shared" si="3819"/>
        <v>0</v>
      </c>
      <c r="MH161">
        <f t="shared" si="3820"/>
        <v>0</v>
      </c>
      <c r="MI161">
        <f t="shared" si="3821"/>
        <v>0</v>
      </c>
      <c r="MJ161">
        <f t="shared" si="3822"/>
        <v>0</v>
      </c>
      <c r="MK161">
        <f t="shared" si="3823"/>
        <v>0</v>
      </c>
      <c r="ML161">
        <f t="shared" si="3824"/>
        <v>0</v>
      </c>
      <c r="MM161">
        <f t="shared" si="3825"/>
        <v>0</v>
      </c>
      <c r="MN161">
        <f t="shared" si="3826"/>
        <v>0</v>
      </c>
      <c r="MO161">
        <f t="shared" si="3827"/>
        <v>0</v>
      </c>
      <c r="MP161">
        <f t="shared" si="3828"/>
        <v>0</v>
      </c>
      <c r="MQ161">
        <f t="shared" si="3829"/>
        <v>0</v>
      </c>
      <c r="MR161">
        <f t="shared" si="3830"/>
        <v>0</v>
      </c>
      <c r="MS161">
        <f t="shared" si="3831"/>
        <v>0</v>
      </c>
      <c r="MT161">
        <f t="shared" si="3832"/>
        <v>0</v>
      </c>
      <c r="MU161">
        <f t="shared" si="3833"/>
        <v>0</v>
      </c>
      <c r="MV161">
        <f t="shared" si="3834"/>
        <v>0</v>
      </c>
      <c r="MW161">
        <f t="shared" si="3835"/>
        <v>0</v>
      </c>
      <c r="MX161">
        <f t="shared" si="3836"/>
        <v>0</v>
      </c>
      <c r="MY161">
        <f t="shared" si="3837"/>
        <v>0</v>
      </c>
      <c r="MZ161">
        <f t="shared" si="3838"/>
        <v>0</v>
      </c>
      <c r="NA161">
        <f t="shared" si="3839"/>
        <v>0</v>
      </c>
      <c r="NB161">
        <f t="shared" si="3840"/>
        <v>0</v>
      </c>
      <c r="NC161">
        <f t="shared" si="3841"/>
        <v>0</v>
      </c>
      <c r="ND161">
        <f t="shared" si="3842"/>
        <v>0</v>
      </c>
      <c r="NE161">
        <f t="shared" si="3843"/>
        <v>0</v>
      </c>
      <c r="NF161">
        <f t="shared" si="3844"/>
        <v>0</v>
      </c>
      <c r="NG161">
        <f t="shared" si="3845"/>
        <v>0</v>
      </c>
      <c r="NH161">
        <f t="shared" si="3846"/>
        <v>0</v>
      </c>
      <c r="NI161">
        <f t="shared" si="3847"/>
        <v>0</v>
      </c>
      <c r="NJ161">
        <f t="shared" si="3848"/>
        <v>0</v>
      </c>
      <c r="NK161">
        <f t="shared" si="3849"/>
        <v>0</v>
      </c>
      <c r="NL161">
        <f t="shared" si="3850"/>
        <v>0</v>
      </c>
      <c r="NM161">
        <f t="shared" si="3851"/>
        <v>0</v>
      </c>
      <c r="NN161">
        <f t="shared" si="3852"/>
        <v>0</v>
      </c>
      <c r="NO161">
        <f t="shared" si="3853"/>
        <v>0</v>
      </c>
      <c r="NP161">
        <f t="shared" si="3854"/>
        <v>0</v>
      </c>
      <c r="NQ161">
        <f t="shared" si="3855"/>
        <v>0</v>
      </c>
      <c r="NR161">
        <f t="shared" si="3856"/>
        <v>0</v>
      </c>
      <c r="NS161">
        <f t="shared" si="3857"/>
        <v>0</v>
      </c>
      <c r="NT161">
        <f t="shared" si="3858"/>
        <v>0</v>
      </c>
      <c r="NU161">
        <f t="shared" si="3859"/>
        <v>0</v>
      </c>
      <c r="NV161">
        <f t="shared" si="3860"/>
        <v>0</v>
      </c>
      <c r="NW161">
        <f t="shared" si="3861"/>
        <v>0</v>
      </c>
      <c r="NX161">
        <f t="shared" si="3862"/>
        <v>0</v>
      </c>
      <c r="NY161">
        <f t="shared" si="3863"/>
        <v>0</v>
      </c>
      <c r="NZ161">
        <f t="shared" si="3864"/>
        <v>0</v>
      </c>
      <c r="OA161">
        <f t="shared" si="3865"/>
        <v>0</v>
      </c>
      <c r="OB161">
        <f t="shared" si="3866"/>
        <v>0</v>
      </c>
      <c r="OC161">
        <f t="shared" si="3867"/>
        <v>0</v>
      </c>
      <c r="OD161">
        <f t="shared" si="3868"/>
        <v>0</v>
      </c>
      <c r="OE161">
        <f t="shared" si="3869"/>
        <v>0</v>
      </c>
      <c r="OF161">
        <f t="shared" si="3870"/>
        <v>0</v>
      </c>
      <c r="OG161">
        <f t="shared" si="3871"/>
        <v>0</v>
      </c>
      <c r="OH161">
        <f t="shared" si="3872"/>
        <v>0</v>
      </c>
      <c r="OJ161" s="4">
        <f t="shared" si="3873"/>
        <v>313</v>
      </c>
      <c r="OK161" s="4">
        <f t="shared" si="3874"/>
        <v>172</v>
      </c>
      <c r="OL161" s="4">
        <f t="shared" si="3875"/>
        <v>122</v>
      </c>
      <c r="OM161" s="4">
        <f t="shared" si="3876"/>
        <v>0</v>
      </c>
      <c r="OP161" s="4">
        <f t="shared" si="3877"/>
        <v>607</v>
      </c>
      <c r="OQ161" s="4"/>
      <c r="OS161">
        <f t="shared" si="3878"/>
        <v>92</v>
      </c>
      <c r="OT161">
        <f t="shared" si="3879"/>
        <v>79</v>
      </c>
      <c r="OU161">
        <f t="shared" si="3880"/>
        <v>48</v>
      </c>
      <c r="OV161">
        <f t="shared" si="3881"/>
        <v>56</v>
      </c>
      <c r="OW161">
        <f t="shared" si="3882"/>
        <v>66</v>
      </c>
      <c r="OX161">
        <f t="shared" si="3883"/>
        <v>42</v>
      </c>
      <c r="OY161">
        <f t="shared" si="3884"/>
        <v>91</v>
      </c>
      <c r="OZ161">
        <f t="shared" si="3885"/>
        <v>81</v>
      </c>
      <c r="PA161">
        <f t="shared" si="3886"/>
        <v>52</v>
      </c>
      <c r="PB161">
        <f t="shared" si="3887"/>
        <v>0</v>
      </c>
      <c r="PC161">
        <f t="shared" si="3888"/>
        <v>0</v>
      </c>
      <c r="PD161">
        <f t="shared" si="3889"/>
        <v>0</v>
      </c>
      <c r="PE161">
        <f t="shared" si="3890"/>
        <v>0</v>
      </c>
      <c r="PF161">
        <f t="shared" si="3891"/>
        <v>0</v>
      </c>
      <c r="PG161">
        <f t="shared" si="3892"/>
        <v>0</v>
      </c>
      <c r="PH161">
        <f t="shared" si="3893"/>
        <v>0</v>
      </c>
      <c r="PI161">
        <f t="shared" si="3894"/>
        <v>0</v>
      </c>
      <c r="PJ161">
        <f t="shared" si="3895"/>
        <v>0</v>
      </c>
      <c r="PK161">
        <f t="shared" si="3896"/>
        <v>0</v>
      </c>
      <c r="PL161">
        <f t="shared" si="3897"/>
        <v>0</v>
      </c>
      <c r="PM161">
        <f t="shared" si="3898"/>
        <v>0</v>
      </c>
      <c r="PN161">
        <f t="shared" si="3899"/>
        <v>0</v>
      </c>
      <c r="PO161">
        <f t="shared" si="3900"/>
        <v>0</v>
      </c>
      <c r="PP161">
        <f t="shared" si="3901"/>
        <v>0</v>
      </c>
      <c r="PQ161">
        <f t="shared" si="3902"/>
        <v>0</v>
      </c>
      <c r="PR161">
        <f t="shared" si="3903"/>
        <v>0</v>
      </c>
      <c r="PS161">
        <f t="shared" si="3904"/>
        <v>0</v>
      </c>
      <c r="PT161">
        <f t="shared" si="3905"/>
        <v>0</v>
      </c>
      <c r="PU161">
        <f t="shared" si="3906"/>
        <v>0</v>
      </c>
      <c r="PV161">
        <f t="shared" si="3907"/>
        <v>0</v>
      </c>
      <c r="PW161">
        <f t="shared" si="3908"/>
        <v>0</v>
      </c>
      <c r="PX161">
        <f t="shared" si="3909"/>
        <v>0</v>
      </c>
      <c r="PY161">
        <f t="shared" si="3910"/>
        <v>0</v>
      </c>
      <c r="PZ161">
        <f t="shared" si="3911"/>
        <v>0</v>
      </c>
      <c r="QA161">
        <f t="shared" si="3912"/>
        <v>0</v>
      </c>
      <c r="QB161">
        <f t="shared" si="3913"/>
        <v>0</v>
      </c>
      <c r="QC161">
        <f t="shared" si="3914"/>
        <v>0</v>
      </c>
      <c r="QD161">
        <f t="shared" si="3915"/>
        <v>0</v>
      </c>
      <c r="QE161">
        <f t="shared" si="3916"/>
        <v>0</v>
      </c>
      <c r="QF161">
        <f t="shared" si="3917"/>
        <v>0</v>
      </c>
      <c r="QG161">
        <f t="shared" si="3918"/>
        <v>0</v>
      </c>
      <c r="QH161">
        <f t="shared" si="3919"/>
        <v>0</v>
      </c>
      <c r="QI161">
        <f t="shared" si="3920"/>
        <v>0</v>
      </c>
      <c r="QJ161">
        <f t="shared" si="3921"/>
        <v>0</v>
      </c>
      <c r="QK161">
        <f t="shared" si="3922"/>
        <v>0</v>
      </c>
      <c r="QL161">
        <f t="shared" si="3923"/>
        <v>0</v>
      </c>
      <c r="QM161">
        <f t="shared" si="3924"/>
        <v>0</v>
      </c>
      <c r="QN161">
        <f t="shared" si="3925"/>
        <v>0</v>
      </c>
      <c r="QO161">
        <f t="shared" si="3926"/>
        <v>0</v>
      </c>
      <c r="QP161">
        <f t="shared" si="3927"/>
        <v>0</v>
      </c>
      <c r="QQ161">
        <f t="shared" si="3928"/>
        <v>0</v>
      </c>
      <c r="QR161">
        <f t="shared" si="3929"/>
        <v>0</v>
      </c>
      <c r="QS161">
        <f t="shared" si="3930"/>
        <v>0</v>
      </c>
      <c r="QT161">
        <f t="shared" si="3931"/>
        <v>0</v>
      </c>
      <c r="QU161">
        <f t="shared" si="3932"/>
        <v>0</v>
      </c>
      <c r="QV161">
        <f t="shared" si="3933"/>
        <v>0</v>
      </c>
      <c r="QW161">
        <f t="shared" si="3934"/>
        <v>0</v>
      </c>
      <c r="QX161">
        <f t="shared" si="3935"/>
        <v>0</v>
      </c>
      <c r="QY161">
        <f t="shared" si="3936"/>
        <v>0</v>
      </c>
      <c r="QZ161">
        <f t="shared" si="3937"/>
        <v>0</v>
      </c>
      <c r="RA161">
        <f t="shared" si="3938"/>
        <v>0</v>
      </c>
      <c r="RB161">
        <f t="shared" si="3939"/>
        <v>0</v>
      </c>
      <c r="RC161">
        <f t="shared" si="3940"/>
        <v>0</v>
      </c>
      <c r="RD161">
        <f t="shared" si="3941"/>
        <v>0</v>
      </c>
      <c r="RE161">
        <f t="shared" si="3942"/>
        <v>0</v>
      </c>
      <c r="RF161">
        <f t="shared" si="3943"/>
        <v>0</v>
      </c>
      <c r="RG161">
        <f t="shared" si="3944"/>
        <v>0</v>
      </c>
      <c r="RH161">
        <f t="shared" si="3945"/>
        <v>0</v>
      </c>
      <c r="RI161">
        <f t="shared" si="3946"/>
        <v>0</v>
      </c>
      <c r="RJ161">
        <f t="shared" si="3947"/>
        <v>0</v>
      </c>
      <c r="RK161">
        <f t="shared" si="3948"/>
        <v>0</v>
      </c>
      <c r="RL161">
        <f t="shared" si="3949"/>
        <v>0</v>
      </c>
      <c r="RM161">
        <f t="shared" si="3950"/>
        <v>0</v>
      </c>
      <c r="RN161">
        <f t="shared" si="3951"/>
        <v>0</v>
      </c>
      <c r="RO161">
        <f t="shared" si="3952"/>
        <v>0</v>
      </c>
      <c r="RP161">
        <f t="shared" si="3953"/>
        <v>0</v>
      </c>
      <c r="RQ161">
        <f t="shared" si="3954"/>
        <v>0</v>
      </c>
      <c r="RR161">
        <f t="shared" si="3955"/>
        <v>0</v>
      </c>
      <c r="RS161">
        <f t="shared" si="3956"/>
        <v>0</v>
      </c>
      <c r="RT161">
        <f t="shared" si="3957"/>
        <v>0</v>
      </c>
      <c r="RU161">
        <f t="shared" si="3958"/>
        <v>0</v>
      </c>
      <c r="RV161">
        <f t="shared" si="3959"/>
        <v>0</v>
      </c>
      <c r="RW161">
        <f t="shared" si="3960"/>
        <v>0</v>
      </c>
      <c r="RX161">
        <f t="shared" si="3961"/>
        <v>0</v>
      </c>
      <c r="RY161">
        <f t="shared" si="3962"/>
        <v>0</v>
      </c>
      <c r="SA161" s="4">
        <f t="shared" si="3963"/>
        <v>13.65</v>
      </c>
      <c r="SB161" s="4">
        <f t="shared" si="3964"/>
        <v>5.7</v>
      </c>
      <c r="SC161" s="4">
        <f t="shared" si="3965"/>
        <v>5.3900000000000006</v>
      </c>
      <c r="SD161" s="4">
        <f t="shared" si="3966"/>
        <v>0</v>
      </c>
      <c r="SF161" s="4">
        <f t="shared" si="3967"/>
        <v>24.740000000000002</v>
      </c>
      <c r="SI161">
        <f t="shared" si="3968"/>
        <v>2.5</v>
      </c>
      <c r="SJ161">
        <f t="shared" si="3969"/>
        <v>2.8</v>
      </c>
      <c r="SK161">
        <f t="shared" si="3970"/>
        <v>3.2</v>
      </c>
      <c r="SL161">
        <f t="shared" si="3971"/>
        <v>3.1</v>
      </c>
      <c r="SM161">
        <f t="shared" si="3972"/>
        <v>2.29</v>
      </c>
      <c r="SN161">
        <f t="shared" si="3973"/>
        <v>2.9</v>
      </c>
      <c r="SO161">
        <f t="shared" si="3974"/>
        <v>2.5</v>
      </c>
      <c r="SP161">
        <f t="shared" si="3975"/>
        <v>3.2</v>
      </c>
      <c r="SQ161">
        <f t="shared" si="3976"/>
        <v>2.25</v>
      </c>
      <c r="SR161" t="str">
        <f t="shared" si="3977"/>
        <v>0</v>
      </c>
      <c r="SS161" t="str">
        <f t="shared" si="3978"/>
        <v>0</v>
      </c>
      <c r="ST161" t="str">
        <f t="shared" si="3979"/>
        <v>0</v>
      </c>
      <c r="SU161" t="str">
        <f t="shared" si="3980"/>
        <v>0</v>
      </c>
      <c r="SV161" t="str">
        <f t="shared" si="3981"/>
        <v>0</v>
      </c>
      <c r="SW161" t="str">
        <f t="shared" si="3982"/>
        <v>0</v>
      </c>
      <c r="SX161" t="str">
        <f t="shared" si="3983"/>
        <v>0</v>
      </c>
      <c r="SY161" t="str">
        <f t="shared" si="3984"/>
        <v>0</v>
      </c>
      <c r="SZ161" t="str">
        <f t="shared" si="3985"/>
        <v>0</v>
      </c>
      <c r="TA161" t="str">
        <f t="shared" si="3986"/>
        <v>0</v>
      </c>
      <c r="TB161" t="str">
        <f t="shared" si="3987"/>
        <v>0</v>
      </c>
      <c r="TC161" t="str">
        <f t="shared" si="3988"/>
        <v>0</v>
      </c>
      <c r="TD161" t="str">
        <f t="shared" si="3989"/>
        <v>0</v>
      </c>
      <c r="TE161" t="str">
        <f t="shared" si="3990"/>
        <v>0</v>
      </c>
      <c r="TF161" t="str">
        <f t="shared" si="3991"/>
        <v>0</v>
      </c>
      <c r="TG161" t="str">
        <f t="shared" si="3992"/>
        <v>0</v>
      </c>
      <c r="TH161" t="str">
        <f t="shared" si="3993"/>
        <v>0</v>
      </c>
      <c r="TI161" t="str">
        <f t="shared" si="3994"/>
        <v>0</v>
      </c>
      <c r="TJ161" t="str">
        <f t="shared" si="3995"/>
        <v>0</v>
      </c>
      <c r="TK161" t="str">
        <f t="shared" si="3996"/>
        <v>0</v>
      </c>
      <c r="TL161" t="str">
        <f t="shared" si="3997"/>
        <v>0</v>
      </c>
      <c r="TM161" t="str">
        <f t="shared" si="3998"/>
        <v>0</v>
      </c>
      <c r="TN161" t="str">
        <f t="shared" si="3999"/>
        <v>0</v>
      </c>
      <c r="TO161" t="str">
        <f t="shared" si="4000"/>
        <v>0</v>
      </c>
      <c r="TP161" t="str">
        <f t="shared" si="4001"/>
        <v>0</v>
      </c>
      <c r="TQ161" t="str">
        <f t="shared" si="4002"/>
        <v>0</v>
      </c>
      <c r="TR161" t="str">
        <f t="shared" si="4003"/>
        <v>0</v>
      </c>
      <c r="TS161" t="str">
        <f t="shared" si="4004"/>
        <v>0</v>
      </c>
      <c r="TT161" t="str">
        <f t="shared" si="4005"/>
        <v>0</v>
      </c>
      <c r="TU161" t="str">
        <f t="shared" si="4006"/>
        <v>0</v>
      </c>
      <c r="TV161" t="str">
        <f t="shared" si="4007"/>
        <v>0</v>
      </c>
      <c r="TW161" t="str">
        <f t="shared" si="4008"/>
        <v>0</v>
      </c>
      <c r="TX161" t="str">
        <f t="shared" si="4009"/>
        <v>0</v>
      </c>
      <c r="TY161" t="str">
        <f t="shared" si="4010"/>
        <v>0</v>
      </c>
      <c r="TZ161" t="str">
        <f t="shared" si="4011"/>
        <v>0</v>
      </c>
      <c r="UA161" t="str">
        <f t="shared" si="4012"/>
        <v>0</v>
      </c>
      <c r="UB161" t="str">
        <f t="shared" si="4013"/>
        <v>0</v>
      </c>
      <c r="UC161" t="str">
        <f t="shared" si="4014"/>
        <v>0</v>
      </c>
      <c r="UD161" t="str">
        <f t="shared" si="4015"/>
        <v>0</v>
      </c>
      <c r="UE161" t="str">
        <f t="shared" si="4016"/>
        <v>0</v>
      </c>
      <c r="UF161" t="str">
        <f t="shared" si="4017"/>
        <v>0</v>
      </c>
      <c r="UG161" t="str">
        <f t="shared" si="4018"/>
        <v>0</v>
      </c>
      <c r="UH161" t="str">
        <f t="shared" si="4019"/>
        <v>0</v>
      </c>
      <c r="UI161" t="str">
        <f t="shared" si="4020"/>
        <v>0</v>
      </c>
      <c r="UJ161" t="str">
        <f t="shared" si="4021"/>
        <v>0</v>
      </c>
      <c r="UK161" t="str">
        <f t="shared" si="4022"/>
        <v>0</v>
      </c>
      <c r="UL161" t="str">
        <f t="shared" si="4023"/>
        <v>0</v>
      </c>
      <c r="UM161" t="str">
        <f t="shared" si="4024"/>
        <v>0</v>
      </c>
      <c r="UN161" t="str">
        <f t="shared" si="4025"/>
        <v>0</v>
      </c>
      <c r="UO161" t="str">
        <f t="shared" si="4026"/>
        <v>0</v>
      </c>
      <c r="UP161" t="str">
        <f t="shared" si="4027"/>
        <v>0</v>
      </c>
      <c r="UQ161" t="str">
        <f t="shared" si="4028"/>
        <v>0</v>
      </c>
      <c r="UR161" t="str">
        <f t="shared" si="4029"/>
        <v>0</v>
      </c>
      <c r="US161" t="str">
        <f t="shared" si="4030"/>
        <v>0</v>
      </c>
      <c r="UT161" t="str">
        <f t="shared" si="4031"/>
        <v>0</v>
      </c>
      <c r="UU161" t="str">
        <f t="shared" si="4032"/>
        <v>0</v>
      </c>
      <c r="UV161" t="str">
        <f t="shared" si="4033"/>
        <v>0</v>
      </c>
      <c r="UW161" t="str">
        <f t="shared" si="4034"/>
        <v>0</v>
      </c>
      <c r="UX161" t="str">
        <f t="shared" si="4035"/>
        <v>0</v>
      </c>
      <c r="UY161" t="str">
        <f t="shared" si="4036"/>
        <v>0</v>
      </c>
      <c r="UZ161" t="str">
        <f t="shared" si="4037"/>
        <v>0</v>
      </c>
      <c r="VA161" t="str">
        <f t="shared" si="4038"/>
        <v>0</v>
      </c>
      <c r="VB161" t="str">
        <f t="shared" si="4039"/>
        <v>0</v>
      </c>
      <c r="VC161" t="str">
        <f t="shared" si="4040"/>
        <v>0</v>
      </c>
      <c r="VD161" t="str">
        <f t="shared" si="4041"/>
        <v>0</v>
      </c>
      <c r="VE161" t="str">
        <f t="shared" si="4042"/>
        <v>0</v>
      </c>
      <c r="VF161" t="str">
        <f t="shared" si="4043"/>
        <v>0</v>
      </c>
      <c r="VG161" t="str">
        <f t="shared" si="4044"/>
        <v>0</v>
      </c>
      <c r="VH161" t="str">
        <f t="shared" si="4045"/>
        <v>0</v>
      </c>
      <c r="VI161" t="str">
        <f t="shared" si="4046"/>
        <v>0</v>
      </c>
      <c r="VJ161" t="str">
        <f t="shared" si="4047"/>
        <v>0</v>
      </c>
      <c r="VK161" t="str">
        <f t="shared" si="4048"/>
        <v>0</v>
      </c>
      <c r="VL161" t="str">
        <f t="shared" si="4049"/>
        <v>0</v>
      </c>
      <c r="VM161" t="str">
        <f t="shared" si="4050"/>
        <v>0</v>
      </c>
      <c r="VN161" t="str">
        <f t="shared" si="4051"/>
        <v>0</v>
      </c>
      <c r="VO161" t="str">
        <f t="shared" si="4052"/>
        <v>0</v>
      </c>
      <c r="VQ161" s="4">
        <f t="shared" si="4053"/>
        <v>-73.820000000000007</v>
      </c>
      <c r="VR161" s="4">
        <f t="shared" si="4054"/>
        <v>-37.010000000000005</v>
      </c>
      <c r="VS161" s="4">
        <f t="shared" si="4055"/>
        <v>-21.86</v>
      </c>
      <c r="VT161" s="4">
        <f t="shared" si="4056"/>
        <v>0</v>
      </c>
      <c r="VV161" s="4">
        <f t="shared" si="4057"/>
        <v>-132.69</v>
      </c>
      <c r="VY161">
        <f t="shared" si="4058"/>
        <v>-16.329999999999998</v>
      </c>
      <c r="VZ161">
        <f t="shared" si="4059"/>
        <v>-12.78</v>
      </c>
      <c r="WA161">
        <f t="shared" si="4060"/>
        <v>-5.1100000000000003</v>
      </c>
      <c r="WB161">
        <f t="shared" si="4061"/>
        <v>-12.02</v>
      </c>
      <c r="WC161">
        <f t="shared" si="4062"/>
        <v>-9.84</v>
      </c>
      <c r="WD161">
        <f t="shared" si="4063"/>
        <v>-25.12</v>
      </c>
      <c r="WE161">
        <f t="shared" si="4064"/>
        <v>-14.41</v>
      </c>
      <c r="WF161">
        <f t="shared" si="4065"/>
        <v>-22.6</v>
      </c>
      <c r="WG161">
        <f t="shared" si="4066"/>
        <v>-14.48</v>
      </c>
      <c r="WH161">
        <f t="shared" si="4067"/>
        <v>0</v>
      </c>
      <c r="WI161">
        <f t="shared" si="4068"/>
        <v>0</v>
      </c>
      <c r="WJ161">
        <f t="shared" si="4069"/>
        <v>0</v>
      </c>
      <c r="WK161">
        <f t="shared" si="4070"/>
        <v>0</v>
      </c>
      <c r="WL161">
        <f t="shared" si="4071"/>
        <v>0</v>
      </c>
      <c r="WM161">
        <f t="shared" si="4072"/>
        <v>0</v>
      </c>
      <c r="WN161">
        <f t="shared" si="4073"/>
        <v>0</v>
      </c>
      <c r="WO161">
        <f t="shared" si="4074"/>
        <v>0</v>
      </c>
      <c r="WP161">
        <f t="shared" si="4075"/>
        <v>0</v>
      </c>
      <c r="WQ161">
        <f t="shared" si="4076"/>
        <v>0</v>
      </c>
      <c r="WR161">
        <f t="shared" si="4077"/>
        <v>0</v>
      </c>
      <c r="WS161">
        <f t="shared" si="4078"/>
        <v>0</v>
      </c>
      <c r="WT161">
        <f t="shared" si="4079"/>
        <v>0</v>
      </c>
      <c r="WU161">
        <f t="shared" si="4080"/>
        <v>0</v>
      </c>
      <c r="WV161">
        <f t="shared" si="4081"/>
        <v>0</v>
      </c>
      <c r="WW161">
        <f t="shared" si="4082"/>
        <v>0</v>
      </c>
      <c r="WX161">
        <f t="shared" si="4083"/>
        <v>0</v>
      </c>
      <c r="WY161">
        <f t="shared" si="4084"/>
        <v>0</v>
      </c>
      <c r="WZ161">
        <f t="shared" si="4085"/>
        <v>0</v>
      </c>
      <c r="XA161">
        <f t="shared" si="4086"/>
        <v>0</v>
      </c>
      <c r="XB161">
        <f t="shared" si="4087"/>
        <v>0</v>
      </c>
      <c r="XC161">
        <f t="shared" si="4088"/>
        <v>0</v>
      </c>
      <c r="XD161">
        <f t="shared" si="4089"/>
        <v>0</v>
      </c>
      <c r="XE161">
        <f t="shared" si="4090"/>
        <v>0</v>
      </c>
      <c r="XF161">
        <f t="shared" si="4091"/>
        <v>0</v>
      </c>
      <c r="XG161">
        <f t="shared" si="4092"/>
        <v>0</v>
      </c>
      <c r="XH161">
        <f t="shared" si="4093"/>
        <v>0</v>
      </c>
      <c r="XI161">
        <f t="shared" si="4094"/>
        <v>0</v>
      </c>
      <c r="XJ161">
        <f t="shared" si="4095"/>
        <v>0</v>
      </c>
      <c r="XK161">
        <f t="shared" si="4096"/>
        <v>0</v>
      </c>
      <c r="XL161">
        <f t="shared" si="4097"/>
        <v>0</v>
      </c>
      <c r="XM161">
        <f t="shared" si="4098"/>
        <v>0</v>
      </c>
      <c r="XN161">
        <f t="shared" si="4099"/>
        <v>0</v>
      </c>
      <c r="XO161">
        <f t="shared" si="4100"/>
        <v>0</v>
      </c>
      <c r="XP161">
        <f t="shared" si="4101"/>
        <v>0</v>
      </c>
      <c r="XQ161">
        <f t="shared" si="4102"/>
        <v>0</v>
      </c>
      <c r="XR161">
        <f t="shared" si="4103"/>
        <v>0</v>
      </c>
      <c r="XS161">
        <f t="shared" si="4104"/>
        <v>0</v>
      </c>
      <c r="XT161">
        <f t="shared" si="4105"/>
        <v>0</v>
      </c>
      <c r="XU161">
        <f t="shared" si="4106"/>
        <v>0</v>
      </c>
      <c r="XV161">
        <f t="shared" si="4107"/>
        <v>0</v>
      </c>
      <c r="XW161">
        <f t="shared" si="4108"/>
        <v>0</v>
      </c>
      <c r="XX161">
        <f t="shared" si="4109"/>
        <v>0</v>
      </c>
      <c r="XY161">
        <f t="shared" si="4110"/>
        <v>0</v>
      </c>
      <c r="XZ161">
        <f t="shared" si="4111"/>
        <v>0</v>
      </c>
      <c r="YA161">
        <f t="shared" si="4112"/>
        <v>0</v>
      </c>
      <c r="YB161">
        <f t="shared" si="4113"/>
        <v>0</v>
      </c>
      <c r="YC161">
        <f t="shared" si="4114"/>
        <v>0</v>
      </c>
      <c r="YD161">
        <f t="shared" si="4115"/>
        <v>0</v>
      </c>
      <c r="YE161">
        <f t="shared" si="4116"/>
        <v>0</v>
      </c>
      <c r="YF161">
        <f t="shared" si="4117"/>
        <v>0</v>
      </c>
      <c r="YG161">
        <f t="shared" si="4118"/>
        <v>0</v>
      </c>
      <c r="YH161">
        <f t="shared" si="4119"/>
        <v>0</v>
      </c>
      <c r="YI161">
        <f t="shared" si="4120"/>
        <v>0</v>
      </c>
      <c r="YJ161">
        <f t="shared" si="4121"/>
        <v>0</v>
      </c>
      <c r="YK161">
        <f t="shared" si="4122"/>
        <v>0</v>
      </c>
      <c r="YL161">
        <f t="shared" si="4123"/>
        <v>0</v>
      </c>
      <c r="YM161">
        <f t="shared" si="4124"/>
        <v>0</v>
      </c>
      <c r="YN161">
        <f t="shared" si="4125"/>
        <v>0</v>
      </c>
      <c r="YO161">
        <f t="shared" si="4126"/>
        <v>0</v>
      </c>
      <c r="YP161">
        <f t="shared" si="4127"/>
        <v>0</v>
      </c>
      <c r="YQ161">
        <f t="shared" si="4128"/>
        <v>0</v>
      </c>
      <c r="YR161">
        <f t="shared" si="4129"/>
        <v>0</v>
      </c>
      <c r="YS161">
        <f t="shared" si="4130"/>
        <v>0</v>
      </c>
      <c r="YT161">
        <f t="shared" si="4131"/>
        <v>0</v>
      </c>
      <c r="YU161">
        <f t="shared" si="4132"/>
        <v>0</v>
      </c>
      <c r="YV161">
        <f t="shared" si="4133"/>
        <v>0</v>
      </c>
      <c r="YW161">
        <f t="shared" si="4134"/>
        <v>0</v>
      </c>
      <c r="YX161">
        <f t="shared" si="4135"/>
        <v>0</v>
      </c>
      <c r="YY161">
        <f t="shared" si="4136"/>
        <v>0</v>
      </c>
      <c r="YZ161">
        <f t="shared" si="4137"/>
        <v>0</v>
      </c>
      <c r="ZA161">
        <f t="shared" si="4138"/>
        <v>0</v>
      </c>
      <c r="ZB161">
        <f t="shared" si="4139"/>
        <v>0</v>
      </c>
      <c r="ZC161">
        <f t="shared" si="4140"/>
        <v>0</v>
      </c>
      <c r="ZD161">
        <f t="shared" si="4141"/>
        <v>0</v>
      </c>
      <c r="ZE161">
        <f t="shared" si="4142"/>
        <v>0</v>
      </c>
      <c r="ZG161" s="4">
        <f t="shared" si="4143"/>
        <v>197</v>
      </c>
      <c r="ZH161" s="4">
        <f t="shared" si="4144"/>
        <v>77</v>
      </c>
      <c r="ZI161" s="4">
        <f t="shared" si="4145"/>
        <v>61</v>
      </c>
      <c r="ZJ161" s="4">
        <f t="shared" si="4146"/>
        <v>0</v>
      </c>
      <c r="ZL161" s="4">
        <f t="shared" si="4147"/>
        <v>335</v>
      </c>
      <c r="ZO161">
        <f t="shared" si="4148"/>
        <v>52</v>
      </c>
      <c r="ZP161">
        <f t="shared" si="4149"/>
        <v>48</v>
      </c>
      <c r="ZQ161">
        <f t="shared" si="4150"/>
        <v>21</v>
      </c>
      <c r="ZR161">
        <f t="shared" si="4151"/>
        <v>35</v>
      </c>
      <c r="ZS161">
        <f t="shared" si="4152"/>
        <v>26</v>
      </c>
      <c r="ZT161">
        <f t="shared" si="4153"/>
        <v>45</v>
      </c>
      <c r="ZU161">
        <f t="shared" si="4154"/>
        <v>38</v>
      </c>
      <c r="ZV161">
        <f t="shared" si="4155"/>
        <v>39</v>
      </c>
      <c r="ZW161">
        <f t="shared" si="4156"/>
        <v>31</v>
      </c>
      <c r="ZX161">
        <f t="shared" si="4157"/>
        <v>0</v>
      </c>
      <c r="ZY161">
        <f t="shared" si="4158"/>
        <v>0</v>
      </c>
      <c r="ZZ161">
        <f t="shared" si="4159"/>
        <v>0</v>
      </c>
      <c r="AAA161">
        <f t="shared" si="4160"/>
        <v>0</v>
      </c>
      <c r="AAB161">
        <f t="shared" si="4161"/>
        <v>0</v>
      </c>
      <c r="AAC161">
        <f t="shared" si="4162"/>
        <v>0</v>
      </c>
      <c r="AAD161">
        <f t="shared" si="4163"/>
        <v>0</v>
      </c>
      <c r="AAE161">
        <f t="shared" si="4164"/>
        <v>0</v>
      </c>
      <c r="AAF161">
        <f t="shared" si="4165"/>
        <v>0</v>
      </c>
      <c r="AAG161">
        <f t="shared" si="4166"/>
        <v>0</v>
      </c>
      <c r="AAH161">
        <f t="shared" si="4167"/>
        <v>0</v>
      </c>
      <c r="AAI161">
        <f t="shared" si="4168"/>
        <v>0</v>
      </c>
      <c r="AAJ161">
        <f t="shared" si="4169"/>
        <v>0</v>
      </c>
      <c r="AAK161">
        <f t="shared" si="4170"/>
        <v>0</v>
      </c>
      <c r="AAL161">
        <f t="shared" si="4171"/>
        <v>0</v>
      </c>
      <c r="AAM161">
        <f t="shared" si="4172"/>
        <v>0</v>
      </c>
      <c r="AAN161">
        <f t="shared" si="4173"/>
        <v>0</v>
      </c>
      <c r="AAO161">
        <f t="shared" si="4174"/>
        <v>0</v>
      </c>
      <c r="AAP161">
        <f t="shared" si="4175"/>
        <v>0</v>
      </c>
      <c r="AAQ161">
        <f t="shared" si="4176"/>
        <v>0</v>
      </c>
      <c r="AAR161">
        <f t="shared" si="4177"/>
        <v>0</v>
      </c>
      <c r="AAS161">
        <f t="shared" si="4178"/>
        <v>0</v>
      </c>
      <c r="AAT161">
        <f t="shared" si="4179"/>
        <v>0</v>
      </c>
      <c r="AAU161">
        <f t="shared" si="4180"/>
        <v>0</v>
      </c>
      <c r="AAV161">
        <f t="shared" si="4181"/>
        <v>0</v>
      </c>
      <c r="AAW161">
        <f t="shared" si="4182"/>
        <v>0</v>
      </c>
      <c r="AAX161">
        <f t="shared" si="4183"/>
        <v>0</v>
      </c>
      <c r="AAY161">
        <f t="shared" si="4184"/>
        <v>0</v>
      </c>
      <c r="AAZ161">
        <f t="shared" si="4185"/>
        <v>0</v>
      </c>
      <c r="ABA161">
        <f t="shared" si="4186"/>
        <v>0</v>
      </c>
      <c r="ABB161">
        <f t="shared" si="4187"/>
        <v>0</v>
      </c>
      <c r="ABC161">
        <f t="shared" si="4188"/>
        <v>0</v>
      </c>
      <c r="ABD161">
        <f t="shared" si="4189"/>
        <v>0</v>
      </c>
      <c r="ABE161">
        <f t="shared" si="4190"/>
        <v>0</v>
      </c>
      <c r="ABF161">
        <f t="shared" si="4191"/>
        <v>0</v>
      </c>
      <c r="ABG161">
        <f t="shared" si="4192"/>
        <v>0</v>
      </c>
      <c r="ABH161">
        <f t="shared" si="4193"/>
        <v>0</v>
      </c>
      <c r="ABI161">
        <f t="shared" si="4194"/>
        <v>0</v>
      </c>
      <c r="ABJ161">
        <f t="shared" si="4195"/>
        <v>0</v>
      </c>
      <c r="ABK161">
        <f t="shared" si="4196"/>
        <v>0</v>
      </c>
      <c r="ABL161">
        <f t="shared" si="4197"/>
        <v>0</v>
      </c>
      <c r="ABM161">
        <f t="shared" si="4198"/>
        <v>0</v>
      </c>
      <c r="ABN161">
        <f t="shared" si="4199"/>
        <v>0</v>
      </c>
      <c r="ABO161">
        <f t="shared" si="4200"/>
        <v>0</v>
      </c>
      <c r="ABP161">
        <f t="shared" si="4201"/>
        <v>0</v>
      </c>
      <c r="ABQ161">
        <f t="shared" si="4202"/>
        <v>0</v>
      </c>
      <c r="ABR161">
        <f t="shared" si="4203"/>
        <v>0</v>
      </c>
      <c r="ABS161">
        <f t="shared" si="4204"/>
        <v>0</v>
      </c>
      <c r="ABT161">
        <f t="shared" si="4205"/>
        <v>0</v>
      </c>
      <c r="ABU161">
        <f t="shared" si="4206"/>
        <v>0</v>
      </c>
      <c r="ABV161">
        <f t="shared" si="4207"/>
        <v>0</v>
      </c>
      <c r="ABW161">
        <f t="shared" si="4208"/>
        <v>0</v>
      </c>
      <c r="ABX161">
        <f t="shared" si="4209"/>
        <v>0</v>
      </c>
      <c r="ABY161">
        <f t="shared" si="4210"/>
        <v>0</v>
      </c>
      <c r="ABZ161">
        <f t="shared" si="4211"/>
        <v>0</v>
      </c>
      <c r="ACA161">
        <f t="shared" si="4212"/>
        <v>0</v>
      </c>
      <c r="ACB161">
        <f t="shared" si="4213"/>
        <v>0</v>
      </c>
      <c r="ACC161">
        <f t="shared" si="4214"/>
        <v>0</v>
      </c>
      <c r="ACD161">
        <f t="shared" si="4215"/>
        <v>0</v>
      </c>
      <c r="ACE161">
        <f t="shared" si="4216"/>
        <v>0</v>
      </c>
      <c r="ACF161">
        <f t="shared" si="4217"/>
        <v>0</v>
      </c>
      <c r="ACG161">
        <f t="shared" si="4218"/>
        <v>0</v>
      </c>
      <c r="ACH161">
        <f t="shared" si="4219"/>
        <v>0</v>
      </c>
      <c r="ACI161">
        <f t="shared" si="4220"/>
        <v>0</v>
      </c>
      <c r="ACJ161">
        <f t="shared" si="4221"/>
        <v>0</v>
      </c>
      <c r="ACK161">
        <f t="shared" si="4222"/>
        <v>0</v>
      </c>
      <c r="ACL161">
        <f t="shared" si="4223"/>
        <v>0</v>
      </c>
      <c r="ACM161">
        <f t="shared" si="4224"/>
        <v>0</v>
      </c>
      <c r="ACN161">
        <f t="shared" si="4225"/>
        <v>0</v>
      </c>
      <c r="ACO161">
        <f t="shared" si="4226"/>
        <v>0</v>
      </c>
      <c r="ACP161">
        <f t="shared" si="4227"/>
        <v>0</v>
      </c>
      <c r="ACQ161">
        <f t="shared" si="4228"/>
        <v>0</v>
      </c>
      <c r="ACR161">
        <f t="shared" si="4229"/>
        <v>0</v>
      </c>
      <c r="ACS161">
        <f t="shared" si="4230"/>
        <v>0</v>
      </c>
      <c r="ACT161">
        <f t="shared" si="4231"/>
        <v>0</v>
      </c>
      <c r="ACU161">
        <f t="shared" si="4232"/>
        <v>0</v>
      </c>
      <c r="ACW161" s="4">
        <f t="shared" si="4233"/>
        <v>51.199999999999996</v>
      </c>
      <c r="ACX161" s="4">
        <f t="shared" si="4234"/>
        <v>6.9</v>
      </c>
      <c r="ACY161" s="4">
        <f t="shared" si="4235"/>
        <v>36</v>
      </c>
      <c r="ACZ161" s="4">
        <f t="shared" si="4236"/>
        <v>0</v>
      </c>
      <c r="ADA161" s="88">
        <f t="shared" si="4237"/>
        <v>1.857417562100671</v>
      </c>
      <c r="ADB161" s="4">
        <f t="shared" si="4238"/>
        <v>94.1</v>
      </c>
      <c r="ADC161" s="5">
        <f t="shared" si="4239"/>
        <v>3.1999999999999997</v>
      </c>
      <c r="ADD161" s="5">
        <f t="shared" si="4240"/>
        <v>4.2426406871192848</v>
      </c>
      <c r="ADE161">
        <f t="shared" si="4241"/>
        <v>4.8</v>
      </c>
      <c r="ADF161">
        <f t="shared" si="4242"/>
        <v>4.2</v>
      </c>
      <c r="ADG161">
        <f t="shared" si="4243"/>
        <v>6.8</v>
      </c>
      <c r="ADH161">
        <f t="shared" si="4244"/>
        <v>26.3</v>
      </c>
      <c r="ADI161">
        <f t="shared" si="4245"/>
        <v>9.6999999999999993</v>
      </c>
      <c r="ADJ161">
        <f t="shared" si="4246"/>
        <v>32.5</v>
      </c>
      <c r="ADK161">
        <f t="shared" si="4247"/>
        <v>0</v>
      </c>
      <c r="ADL161">
        <f t="shared" si="4248"/>
        <v>6.9</v>
      </c>
      <c r="ADM161">
        <f t="shared" si="4249"/>
        <v>2.9</v>
      </c>
      <c r="ADN161">
        <f t="shared" si="4250"/>
        <v>0</v>
      </c>
      <c r="ADO161">
        <f t="shared" si="4251"/>
        <v>0</v>
      </c>
      <c r="ADP161">
        <f t="shared" si="4252"/>
        <v>0</v>
      </c>
      <c r="ADQ161">
        <f t="shared" si="4253"/>
        <v>0</v>
      </c>
      <c r="ADR161">
        <f t="shared" si="4254"/>
        <v>0</v>
      </c>
      <c r="ADS161">
        <f t="shared" si="4255"/>
        <v>0</v>
      </c>
      <c r="ADT161">
        <f t="shared" si="4256"/>
        <v>0</v>
      </c>
      <c r="ADU161">
        <f t="shared" si="4257"/>
        <v>0</v>
      </c>
      <c r="ADV161">
        <f t="shared" si="4258"/>
        <v>0</v>
      </c>
      <c r="ADW161">
        <f t="shared" si="4259"/>
        <v>0</v>
      </c>
      <c r="ADX161">
        <f t="shared" si="4260"/>
        <v>0</v>
      </c>
      <c r="ADY161">
        <f t="shared" si="4261"/>
        <v>0</v>
      </c>
      <c r="ADZ161">
        <f t="shared" si="4262"/>
        <v>0</v>
      </c>
      <c r="AEA161">
        <f t="shared" si="4263"/>
        <v>0</v>
      </c>
      <c r="AEB161">
        <f t="shared" si="4264"/>
        <v>0</v>
      </c>
      <c r="AEC161">
        <f t="shared" si="4265"/>
        <v>0</v>
      </c>
      <c r="AED161">
        <f t="shared" si="4266"/>
        <v>0</v>
      </c>
      <c r="AEE161">
        <f t="shared" si="4267"/>
        <v>0</v>
      </c>
      <c r="AEF161">
        <f t="shared" si="4268"/>
        <v>0</v>
      </c>
      <c r="AEG161">
        <f t="shared" si="4269"/>
        <v>0</v>
      </c>
      <c r="AEH161">
        <f t="shared" si="4270"/>
        <v>0</v>
      </c>
      <c r="AEI161">
        <f t="shared" si="4271"/>
        <v>0</v>
      </c>
      <c r="AEJ161">
        <f t="shared" si="4272"/>
        <v>0</v>
      </c>
      <c r="AEK161">
        <f t="shared" si="4273"/>
        <v>0</v>
      </c>
      <c r="AEL161">
        <f t="shared" si="4274"/>
        <v>0</v>
      </c>
      <c r="AEM161">
        <f t="shared" si="4275"/>
        <v>0</v>
      </c>
      <c r="AEN161">
        <f t="shared" si="4276"/>
        <v>0</v>
      </c>
      <c r="AEO161">
        <f t="shared" si="4277"/>
        <v>0</v>
      </c>
      <c r="AEP161">
        <f t="shared" si="4278"/>
        <v>0</v>
      </c>
      <c r="AEQ161">
        <f t="shared" si="4279"/>
        <v>0</v>
      </c>
      <c r="AER161">
        <f t="shared" si="4280"/>
        <v>0</v>
      </c>
      <c r="AES161">
        <f t="shared" si="4281"/>
        <v>0</v>
      </c>
      <c r="AET161">
        <f t="shared" si="4282"/>
        <v>0</v>
      </c>
      <c r="AEU161">
        <f t="shared" si="4283"/>
        <v>0</v>
      </c>
      <c r="AEV161">
        <f t="shared" si="4284"/>
        <v>0</v>
      </c>
      <c r="AEW161">
        <f t="shared" si="4285"/>
        <v>0</v>
      </c>
      <c r="AEX161">
        <f t="shared" si="4286"/>
        <v>0</v>
      </c>
      <c r="AEY161">
        <f t="shared" si="4287"/>
        <v>0</v>
      </c>
      <c r="AEZ161">
        <f t="shared" si="4288"/>
        <v>0</v>
      </c>
      <c r="AFA161">
        <f t="shared" si="4289"/>
        <v>0</v>
      </c>
      <c r="AFB161">
        <f t="shared" si="4290"/>
        <v>0</v>
      </c>
      <c r="AFC161">
        <f t="shared" si="4291"/>
        <v>0</v>
      </c>
      <c r="AFD161">
        <f t="shared" si="4292"/>
        <v>0</v>
      </c>
      <c r="AFE161">
        <f t="shared" si="4293"/>
        <v>0</v>
      </c>
      <c r="AFF161">
        <f t="shared" si="4294"/>
        <v>0</v>
      </c>
      <c r="AFG161">
        <f t="shared" si="4295"/>
        <v>0</v>
      </c>
      <c r="AFH161">
        <f t="shared" si="4296"/>
        <v>0</v>
      </c>
      <c r="AFI161">
        <f t="shared" si="4297"/>
        <v>0</v>
      </c>
      <c r="AFJ161">
        <f t="shared" si="4298"/>
        <v>0</v>
      </c>
      <c r="AFK161">
        <f t="shared" si="4299"/>
        <v>0</v>
      </c>
      <c r="AFL161">
        <f t="shared" si="4300"/>
        <v>0</v>
      </c>
      <c r="AFM161">
        <f t="shared" si="4301"/>
        <v>0</v>
      </c>
      <c r="AFN161">
        <f t="shared" si="4302"/>
        <v>0</v>
      </c>
      <c r="AFO161">
        <f t="shared" si="4303"/>
        <v>0</v>
      </c>
      <c r="AFP161">
        <f t="shared" si="4304"/>
        <v>0</v>
      </c>
      <c r="AFQ161">
        <f t="shared" si="4305"/>
        <v>0</v>
      </c>
      <c r="AFR161">
        <f t="shared" si="4306"/>
        <v>0</v>
      </c>
      <c r="AFS161">
        <f t="shared" si="4307"/>
        <v>0</v>
      </c>
      <c r="AFT161">
        <f t="shared" si="4308"/>
        <v>0</v>
      </c>
      <c r="AFU161">
        <f t="shared" si="4309"/>
        <v>0</v>
      </c>
      <c r="AFV161">
        <f t="shared" si="4310"/>
        <v>0</v>
      </c>
      <c r="AFW161">
        <f t="shared" si="4311"/>
        <v>0</v>
      </c>
      <c r="AFX161">
        <f t="shared" si="4312"/>
        <v>0</v>
      </c>
      <c r="AFY161">
        <f t="shared" si="4313"/>
        <v>0</v>
      </c>
      <c r="AFZ161">
        <f t="shared" si="4314"/>
        <v>0</v>
      </c>
      <c r="AGA161">
        <f t="shared" si="4315"/>
        <v>0</v>
      </c>
      <c r="AGB161">
        <f t="shared" si="4316"/>
        <v>0</v>
      </c>
      <c r="AGC161">
        <f t="shared" si="4317"/>
        <v>0</v>
      </c>
      <c r="AGD161">
        <f t="shared" si="4318"/>
        <v>0</v>
      </c>
      <c r="AGE161">
        <f t="shared" si="4319"/>
        <v>0</v>
      </c>
      <c r="AGF161">
        <f t="shared" si="4320"/>
        <v>0</v>
      </c>
      <c r="AGG161">
        <f t="shared" si="4321"/>
        <v>0</v>
      </c>
      <c r="AGH161">
        <f t="shared" si="4322"/>
        <v>0</v>
      </c>
      <c r="AGI161">
        <f t="shared" si="4323"/>
        <v>0</v>
      </c>
      <c r="AGJ161">
        <f t="shared" si="4324"/>
        <v>0</v>
      </c>
      <c r="AGK161">
        <f t="shared" si="4325"/>
        <v>0</v>
      </c>
      <c r="AGM161" s="88">
        <f t="shared" si="4326"/>
        <v>57</v>
      </c>
      <c r="AGN161" s="88">
        <v>57</v>
      </c>
      <c r="AGO161">
        <v>8</v>
      </c>
      <c r="AGP161">
        <f t="shared" si="4327"/>
        <v>8</v>
      </c>
      <c r="AGQ161">
        <f t="shared" si="4328"/>
        <v>8</v>
      </c>
      <c r="AGR161">
        <f t="shared" si="4329"/>
        <v>8</v>
      </c>
      <c r="AGS161">
        <f t="shared" si="4330"/>
        <v>6</v>
      </c>
      <c r="AGT161">
        <f t="shared" si="4331"/>
        <v>8</v>
      </c>
      <c r="AGU161">
        <f t="shared" si="4332"/>
        <v>8</v>
      </c>
      <c r="AGV161">
        <f t="shared" si="4333"/>
        <v>2</v>
      </c>
      <c r="AGW161">
        <f t="shared" si="4334"/>
        <v>2</v>
      </c>
      <c r="AGX161">
        <f t="shared" si="4335"/>
        <v>8</v>
      </c>
      <c r="AGY161">
        <f t="shared" si="4336"/>
        <v>0</v>
      </c>
      <c r="AGZ161">
        <f t="shared" si="4337"/>
        <v>0</v>
      </c>
      <c r="AHA161">
        <f t="shared" si="4338"/>
        <v>0</v>
      </c>
      <c r="AHB161">
        <f t="shared" si="4339"/>
        <v>0</v>
      </c>
      <c r="AHC161">
        <f t="shared" si="4340"/>
        <v>0</v>
      </c>
      <c r="AHD161">
        <f t="shared" si="4341"/>
        <v>0</v>
      </c>
      <c r="AHE161">
        <f t="shared" si="4342"/>
        <v>0</v>
      </c>
      <c r="AHF161">
        <f t="shared" si="4343"/>
        <v>0</v>
      </c>
      <c r="AHG161">
        <f t="shared" si="4344"/>
        <v>0</v>
      </c>
      <c r="AHH161">
        <f t="shared" si="4345"/>
        <v>0</v>
      </c>
      <c r="AHI161">
        <f t="shared" si="4346"/>
        <v>0</v>
      </c>
      <c r="AHJ161">
        <f t="shared" si="4347"/>
        <v>0</v>
      </c>
      <c r="AHK161">
        <f t="shared" si="4348"/>
        <v>0</v>
      </c>
      <c r="AHL161">
        <f t="shared" si="4349"/>
        <v>0</v>
      </c>
      <c r="AHM161">
        <f t="shared" si="4350"/>
        <v>0</v>
      </c>
      <c r="AHN161">
        <f t="shared" si="4351"/>
        <v>0</v>
      </c>
      <c r="AHO161">
        <f t="shared" si="4352"/>
        <v>0</v>
      </c>
      <c r="AHP161">
        <f t="shared" si="4353"/>
        <v>0</v>
      </c>
      <c r="AHQ161">
        <f t="shared" si="4354"/>
        <v>0</v>
      </c>
      <c r="AHR161">
        <f t="shared" si="4355"/>
        <v>0</v>
      </c>
      <c r="AHS161">
        <f t="shared" si="4356"/>
        <v>0</v>
      </c>
      <c r="AHT161">
        <f t="shared" si="4357"/>
        <v>0</v>
      </c>
      <c r="AHU161">
        <f t="shared" si="4358"/>
        <v>0</v>
      </c>
      <c r="AHV161">
        <f t="shared" si="4359"/>
        <v>0</v>
      </c>
      <c r="AHW161">
        <f t="shared" si="4360"/>
        <v>0</v>
      </c>
      <c r="AHX161">
        <f t="shared" si="4361"/>
        <v>0</v>
      </c>
      <c r="AHY161">
        <f t="shared" si="4362"/>
        <v>0</v>
      </c>
      <c r="AHZ161">
        <f t="shared" si="4363"/>
        <v>0</v>
      </c>
      <c r="AIA161">
        <f t="shared" si="4364"/>
        <v>0</v>
      </c>
      <c r="AIB161">
        <f t="shared" si="4365"/>
        <v>0</v>
      </c>
      <c r="AIC161">
        <f t="shared" si="4366"/>
        <v>0</v>
      </c>
      <c r="AID161">
        <f t="shared" si="4367"/>
        <v>0</v>
      </c>
      <c r="AIE161">
        <f t="shared" si="4368"/>
        <v>0</v>
      </c>
      <c r="AIF161">
        <f t="shared" si="4369"/>
        <v>0</v>
      </c>
      <c r="AIG161">
        <f t="shared" si="4370"/>
        <v>0</v>
      </c>
      <c r="AIH161">
        <f t="shared" si="4371"/>
        <v>0</v>
      </c>
      <c r="AII161">
        <f t="shared" si="4372"/>
        <v>0</v>
      </c>
      <c r="AIJ161">
        <f t="shared" si="4373"/>
        <v>0</v>
      </c>
      <c r="AIK161">
        <f t="shared" si="4374"/>
        <v>0</v>
      </c>
      <c r="AIL161">
        <f t="shared" si="4375"/>
        <v>0</v>
      </c>
      <c r="AIM161">
        <f t="shared" si="4376"/>
        <v>0</v>
      </c>
      <c r="AIN161">
        <f t="shared" si="4377"/>
        <v>0</v>
      </c>
      <c r="AIO161">
        <f t="shared" si="4378"/>
        <v>0</v>
      </c>
      <c r="AIP161">
        <f t="shared" si="4379"/>
        <v>0</v>
      </c>
      <c r="AIQ161">
        <f t="shared" si="4380"/>
        <v>0</v>
      </c>
      <c r="AIR161">
        <f t="shared" si="4381"/>
        <v>0</v>
      </c>
      <c r="AIS161">
        <f t="shared" si="4382"/>
        <v>0</v>
      </c>
      <c r="AIT161">
        <f t="shared" si="4383"/>
        <v>0</v>
      </c>
      <c r="AIU161">
        <f t="shared" si="4384"/>
        <v>0</v>
      </c>
      <c r="AIV161">
        <f t="shared" si="4385"/>
        <v>0</v>
      </c>
      <c r="AIW161">
        <f t="shared" si="4386"/>
        <v>0</v>
      </c>
      <c r="AIX161">
        <f t="shared" si="4387"/>
        <v>0</v>
      </c>
      <c r="AIY161">
        <f t="shared" si="4388"/>
        <v>0</v>
      </c>
      <c r="AIZ161">
        <f t="shared" si="4389"/>
        <v>0</v>
      </c>
      <c r="AJA161">
        <f t="shared" si="4390"/>
        <v>0</v>
      </c>
      <c r="AJB161">
        <f t="shared" si="4391"/>
        <v>0</v>
      </c>
      <c r="AJC161">
        <f t="shared" si="4392"/>
        <v>0</v>
      </c>
      <c r="AJD161">
        <f t="shared" si="4393"/>
        <v>0</v>
      </c>
      <c r="AJE161">
        <f t="shared" si="4394"/>
        <v>0</v>
      </c>
      <c r="AJF161">
        <f t="shared" si="4395"/>
        <v>0</v>
      </c>
      <c r="AJG161">
        <f t="shared" si="4396"/>
        <v>0</v>
      </c>
      <c r="AJH161">
        <f t="shared" si="4397"/>
        <v>0</v>
      </c>
      <c r="AJI161">
        <f t="shared" si="4398"/>
        <v>0</v>
      </c>
      <c r="AJJ161">
        <f t="shared" si="4399"/>
        <v>0</v>
      </c>
      <c r="AJK161">
        <f t="shared" si="4400"/>
        <v>0</v>
      </c>
      <c r="AJL161">
        <f t="shared" si="4401"/>
        <v>0</v>
      </c>
      <c r="AJM161">
        <f t="shared" si="4402"/>
        <v>0</v>
      </c>
      <c r="AJN161">
        <f t="shared" si="4403"/>
        <v>0</v>
      </c>
      <c r="AJO161">
        <f t="shared" si="4404"/>
        <v>0</v>
      </c>
      <c r="AJP161">
        <f t="shared" si="4405"/>
        <v>0</v>
      </c>
      <c r="AJQ161">
        <f t="shared" si="4406"/>
        <v>0</v>
      </c>
      <c r="AJR161">
        <f t="shared" si="4407"/>
        <v>0</v>
      </c>
      <c r="AJS161">
        <f t="shared" si="4408"/>
        <v>0</v>
      </c>
      <c r="AJT161">
        <f t="shared" si="4409"/>
        <v>0</v>
      </c>
      <c r="AJU161">
        <f t="shared" si="4410"/>
        <v>0</v>
      </c>
      <c r="AJV161">
        <f t="shared" si="4411"/>
        <v>0</v>
      </c>
      <c r="AJX161">
        <v>29</v>
      </c>
      <c r="AJY161">
        <v>1</v>
      </c>
      <c r="AJZ161">
        <v>1</v>
      </c>
      <c r="AKA161">
        <f t="shared" si="4412"/>
        <v>4</v>
      </c>
      <c r="AKB161">
        <f t="shared" si="4413"/>
        <v>4</v>
      </c>
      <c r="AKC161">
        <f t="shared" si="4414"/>
        <v>1</v>
      </c>
      <c r="AKD161">
        <f t="shared" si="4415"/>
        <v>8</v>
      </c>
      <c r="AKE161">
        <f t="shared" si="4416"/>
        <v>1</v>
      </c>
      <c r="AKF161">
        <f t="shared" si="4417"/>
        <v>8</v>
      </c>
      <c r="AKG161">
        <f t="shared" si="4418"/>
        <v>0</v>
      </c>
      <c r="AKH161">
        <f t="shared" si="4419"/>
        <v>0</v>
      </c>
      <c r="AKI161">
        <f t="shared" si="4420"/>
        <v>0</v>
      </c>
      <c r="AKJ161">
        <f t="shared" si="4421"/>
        <v>0</v>
      </c>
      <c r="AKK161">
        <f t="shared" si="4422"/>
        <v>0</v>
      </c>
      <c r="AKL161">
        <f t="shared" si="4423"/>
        <v>0</v>
      </c>
      <c r="AKM161">
        <f t="shared" si="4424"/>
        <v>0</v>
      </c>
      <c r="AKN161">
        <f t="shared" si="4425"/>
        <v>0</v>
      </c>
      <c r="AKO161">
        <f t="shared" si="4426"/>
        <v>0</v>
      </c>
      <c r="AKP161">
        <f t="shared" si="4427"/>
        <v>0</v>
      </c>
      <c r="AKQ161">
        <f t="shared" si="4428"/>
        <v>0</v>
      </c>
      <c r="AKR161">
        <f t="shared" si="4429"/>
        <v>0</v>
      </c>
      <c r="AKS161">
        <f t="shared" si="4430"/>
        <v>0</v>
      </c>
      <c r="AKT161">
        <f t="shared" si="4431"/>
        <v>0</v>
      </c>
      <c r="AKU161">
        <f t="shared" si="4432"/>
        <v>0</v>
      </c>
      <c r="AKV161">
        <f t="shared" si="4433"/>
        <v>0</v>
      </c>
      <c r="AKW161">
        <f t="shared" si="4434"/>
        <v>0</v>
      </c>
      <c r="AKX161">
        <f t="shared" si="4435"/>
        <v>0</v>
      </c>
      <c r="AKY161">
        <f t="shared" si="4436"/>
        <v>0</v>
      </c>
      <c r="AKZ161">
        <f t="shared" si="4437"/>
        <v>0</v>
      </c>
      <c r="ALA161">
        <f t="shared" si="4438"/>
        <v>0</v>
      </c>
      <c r="ALB161">
        <f t="shared" si="4439"/>
        <v>0</v>
      </c>
      <c r="ALC161">
        <f t="shared" si="4440"/>
        <v>0</v>
      </c>
      <c r="ALD161">
        <f t="shared" si="4441"/>
        <v>0</v>
      </c>
      <c r="ALE161">
        <f t="shared" si="4442"/>
        <v>0</v>
      </c>
      <c r="ALF161">
        <f t="shared" si="4443"/>
        <v>0</v>
      </c>
      <c r="ALG161">
        <f t="shared" si="4444"/>
        <v>0</v>
      </c>
      <c r="ALH161">
        <f t="shared" si="4445"/>
        <v>0</v>
      </c>
      <c r="ALI161">
        <f t="shared" si="4446"/>
        <v>0</v>
      </c>
      <c r="ALJ161">
        <f t="shared" si="4447"/>
        <v>0</v>
      </c>
      <c r="ALK161">
        <f t="shared" si="4448"/>
        <v>0</v>
      </c>
      <c r="ALL161">
        <f t="shared" si="4449"/>
        <v>0</v>
      </c>
      <c r="ALM161">
        <f t="shared" si="4450"/>
        <v>0</v>
      </c>
      <c r="ALN161">
        <f t="shared" si="4451"/>
        <v>0</v>
      </c>
      <c r="ALO161">
        <f t="shared" si="4452"/>
        <v>0</v>
      </c>
      <c r="ALP161">
        <f t="shared" si="4453"/>
        <v>0</v>
      </c>
      <c r="ALQ161">
        <f t="shared" si="4454"/>
        <v>0</v>
      </c>
      <c r="ALR161">
        <f t="shared" si="4455"/>
        <v>0</v>
      </c>
      <c r="ALS161">
        <f t="shared" si="4456"/>
        <v>0</v>
      </c>
      <c r="ALT161">
        <f t="shared" si="4457"/>
        <v>0</v>
      </c>
      <c r="ALU161">
        <f t="shared" si="4458"/>
        <v>0</v>
      </c>
      <c r="ALV161">
        <f t="shared" si="4459"/>
        <v>0</v>
      </c>
      <c r="ALW161">
        <f t="shared" si="4460"/>
        <v>0</v>
      </c>
      <c r="ALX161">
        <f t="shared" si="4461"/>
        <v>0</v>
      </c>
      <c r="ALY161">
        <f t="shared" si="4462"/>
        <v>0</v>
      </c>
      <c r="ALZ161">
        <f t="shared" si="4463"/>
        <v>0</v>
      </c>
      <c r="AMA161">
        <f t="shared" si="4464"/>
        <v>0</v>
      </c>
      <c r="AMB161">
        <f t="shared" si="4465"/>
        <v>0</v>
      </c>
      <c r="AMC161">
        <f t="shared" si="4466"/>
        <v>0</v>
      </c>
      <c r="AMD161">
        <f t="shared" si="4467"/>
        <v>0</v>
      </c>
      <c r="AME161">
        <f t="shared" si="4468"/>
        <v>0</v>
      </c>
      <c r="AMF161">
        <f t="shared" si="4469"/>
        <v>0</v>
      </c>
      <c r="AMG161">
        <f t="shared" si="4470"/>
        <v>0</v>
      </c>
      <c r="AMH161">
        <f t="shared" si="4471"/>
        <v>0</v>
      </c>
      <c r="AMI161">
        <f t="shared" si="4472"/>
        <v>0</v>
      </c>
      <c r="AMJ161">
        <f t="shared" si="4473"/>
        <v>0</v>
      </c>
      <c r="AMK161">
        <f t="shared" si="4474"/>
        <v>0</v>
      </c>
      <c r="AML161">
        <f t="shared" si="4475"/>
        <v>0</v>
      </c>
      <c r="AMM161">
        <f t="shared" si="4476"/>
        <v>0</v>
      </c>
      <c r="AMN161">
        <f t="shared" si="4477"/>
        <v>0</v>
      </c>
      <c r="AMO161">
        <f t="shared" si="4478"/>
        <v>0</v>
      </c>
      <c r="AMP161">
        <f t="shared" si="4479"/>
        <v>0</v>
      </c>
      <c r="AMQ161">
        <f t="shared" si="4480"/>
        <v>0</v>
      </c>
      <c r="AMR161">
        <f t="shared" si="4481"/>
        <v>0</v>
      </c>
      <c r="AMS161">
        <f t="shared" si="4482"/>
        <v>0</v>
      </c>
      <c r="AMT161">
        <f t="shared" si="4483"/>
        <v>0</v>
      </c>
      <c r="AMU161">
        <f t="shared" si="4484"/>
        <v>0</v>
      </c>
      <c r="AMV161">
        <f t="shared" si="4485"/>
        <v>0</v>
      </c>
      <c r="AMW161">
        <f t="shared" si="4486"/>
        <v>0</v>
      </c>
      <c r="AMX161">
        <f t="shared" si="4487"/>
        <v>0</v>
      </c>
      <c r="AMY161">
        <f t="shared" si="4488"/>
        <v>0</v>
      </c>
      <c r="AMZ161">
        <f t="shared" si="4489"/>
        <v>0</v>
      </c>
      <c r="ANA161">
        <f t="shared" si="4490"/>
        <v>0</v>
      </c>
      <c r="ANB161">
        <f t="shared" si="4491"/>
        <v>0</v>
      </c>
      <c r="ANC161">
        <f t="shared" si="4492"/>
        <v>0</v>
      </c>
      <c r="AND161">
        <f t="shared" si="4493"/>
        <v>0</v>
      </c>
      <c r="ANR161" s="4">
        <v>1372</v>
      </c>
      <c r="ANS161" s="4">
        <f t="shared" si="4494"/>
        <v>1372</v>
      </c>
      <c r="ANU161" s="4">
        <v>1434</v>
      </c>
      <c r="ANV161" t="str">
        <f t="shared" si="4495"/>
        <v>1432</v>
      </c>
      <c r="ANW161" t="str">
        <f t="shared" si="4496"/>
        <v>1429</v>
      </c>
      <c r="ANX161" t="str">
        <f t="shared" si="4497"/>
        <v>1417</v>
      </c>
      <c r="ANY161" t="str">
        <f t="shared" si="4498"/>
        <v>1414</v>
      </c>
      <c r="ANZ161" t="str">
        <f t="shared" si="4499"/>
        <v>1398</v>
      </c>
      <c r="AOA161" t="str">
        <f t="shared" si="4500"/>
        <v>1397</v>
      </c>
      <c r="AOB161" t="str">
        <f t="shared" si="4501"/>
        <v>1387</v>
      </c>
      <c r="AOC161" t="str">
        <f t="shared" si="4502"/>
        <v>1383</v>
      </c>
      <c r="AOD161" t="str">
        <f t="shared" si="4503"/>
        <v>1372</v>
      </c>
      <c r="AOE161" t="str">
        <f t="shared" si="4504"/>
        <v>1372</v>
      </c>
      <c r="AOF161" t="str">
        <f t="shared" si="4505"/>
        <v>1372</v>
      </c>
      <c r="AOG161" t="str">
        <f t="shared" si="4506"/>
        <v>1372</v>
      </c>
      <c r="AOH161" t="str">
        <f t="shared" si="4507"/>
        <v>1372</v>
      </c>
      <c r="AOI161" t="str">
        <f t="shared" si="4508"/>
        <v>1372</v>
      </c>
      <c r="AOJ161" t="str">
        <f t="shared" si="4509"/>
        <v>1372</v>
      </c>
      <c r="AOK161" t="str">
        <f t="shared" si="4510"/>
        <v>1372</v>
      </c>
      <c r="AOL161" t="str">
        <f t="shared" si="4511"/>
        <v>1372</v>
      </c>
      <c r="AOM161" t="str">
        <f t="shared" si="4512"/>
        <v>1372</v>
      </c>
      <c r="AON161" t="str">
        <f t="shared" si="4513"/>
        <v>1372</v>
      </c>
      <c r="AOO161" t="str">
        <f t="shared" si="4514"/>
        <v>1372</v>
      </c>
      <c r="AOP161" t="str">
        <f t="shared" si="4515"/>
        <v>1372</v>
      </c>
      <c r="AOQ161" t="str">
        <f t="shared" si="4516"/>
        <v>1372</v>
      </c>
      <c r="AOR161" t="str">
        <f t="shared" si="4517"/>
        <v>1372</v>
      </c>
      <c r="AOS161" t="str">
        <f t="shared" si="4518"/>
        <v>1372</v>
      </c>
      <c r="AOT161" t="str">
        <f t="shared" si="4519"/>
        <v>1372</v>
      </c>
      <c r="AOU161" t="str">
        <f t="shared" si="4520"/>
        <v>1372</v>
      </c>
      <c r="AOV161" t="str">
        <f t="shared" si="4521"/>
        <v>1372</v>
      </c>
      <c r="AOW161" t="str">
        <f t="shared" si="4522"/>
        <v>1372</v>
      </c>
      <c r="AOX161" t="str">
        <f t="shared" si="4523"/>
        <v>1372</v>
      </c>
      <c r="AOY161" t="str">
        <f t="shared" si="4524"/>
        <v>1372</v>
      </c>
      <c r="AOZ161" t="str">
        <f t="shared" si="4525"/>
        <v>1372</v>
      </c>
      <c r="APA161" t="str">
        <f t="shared" si="4526"/>
        <v>1372</v>
      </c>
      <c r="APB161" t="str">
        <f t="shared" si="4527"/>
        <v>1372</v>
      </c>
      <c r="APC161" t="str">
        <f t="shared" si="4528"/>
        <v>1372</v>
      </c>
      <c r="APD161" t="str">
        <f t="shared" si="4529"/>
        <v>1372</v>
      </c>
      <c r="APE161" t="str">
        <f t="shared" si="4530"/>
        <v>1372</v>
      </c>
      <c r="APF161" t="str">
        <f t="shared" si="4531"/>
        <v>1372</v>
      </c>
      <c r="APG161" t="str">
        <f t="shared" si="4532"/>
        <v>1372</v>
      </c>
      <c r="APH161" t="str">
        <f t="shared" si="4533"/>
        <v>1372</v>
      </c>
      <c r="API161" t="str">
        <f t="shared" si="4534"/>
        <v>1372</v>
      </c>
      <c r="APJ161" t="str">
        <f t="shared" si="4535"/>
        <v>1372</v>
      </c>
      <c r="APK161" t="str">
        <f t="shared" si="4536"/>
        <v>1372</v>
      </c>
      <c r="APL161" t="str">
        <f t="shared" si="4537"/>
        <v>1372</v>
      </c>
      <c r="APM161" t="str">
        <f t="shared" si="4538"/>
        <v>1372</v>
      </c>
      <c r="APN161" t="str">
        <f t="shared" si="4539"/>
        <v>1372</v>
      </c>
      <c r="APO161" t="str">
        <f t="shared" si="4540"/>
        <v>1372</v>
      </c>
      <c r="APP161" t="str">
        <f t="shared" si="4541"/>
        <v>1372</v>
      </c>
      <c r="APQ161" t="str">
        <f t="shared" si="4542"/>
        <v>1372</v>
      </c>
      <c r="APR161" t="str">
        <f t="shared" si="4543"/>
        <v>1372</v>
      </c>
      <c r="APS161" t="str">
        <f t="shared" si="4544"/>
        <v>1372</v>
      </c>
      <c r="APT161" t="str">
        <f t="shared" si="4545"/>
        <v>1372</v>
      </c>
      <c r="APU161" t="str">
        <f t="shared" si="4546"/>
        <v>1372</v>
      </c>
      <c r="APV161" t="str">
        <f t="shared" si="4547"/>
        <v>1372</v>
      </c>
      <c r="APW161" t="str">
        <f t="shared" si="4548"/>
        <v>1372</v>
      </c>
      <c r="APX161" t="str">
        <f t="shared" si="4549"/>
        <v>1372</v>
      </c>
      <c r="APY161" t="str">
        <f t="shared" si="4550"/>
        <v>1372</v>
      </c>
      <c r="APZ161" t="str">
        <f t="shared" si="4551"/>
        <v>1372</v>
      </c>
      <c r="AQA161" t="str">
        <f t="shared" si="4552"/>
        <v>1372</v>
      </c>
      <c r="AQB161" t="str">
        <f t="shared" si="4553"/>
        <v>1372</v>
      </c>
      <c r="AQC161" t="str">
        <f t="shared" si="4554"/>
        <v>1372</v>
      </c>
      <c r="AQD161" t="str">
        <f t="shared" si="4555"/>
        <v>1372</v>
      </c>
      <c r="AQE161" t="str">
        <f t="shared" si="4556"/>
        <v>1372</v>
      </c>
      <c r="AQF161" t="str">
        <f t="shared" si="4557"/>
        <v>1372</v>
      </c>
      <c r="AQG161" t="str">
        <f t="shared" si="4558"/>
        <v>1372</v>
      </c>
      <c r="AQH161" t="str">
        <f t="shared" si="4559"/>
        <v>1372</v>
      </c>
      <c r="AQI161" t="str">
        <f t="shared" si="4560"/>
        <v>1372</v>
      </c>
      <c r="AQJ161" t="str">
        <f t="shared" si="4561"/>
        <v>1372</v>
      </c>
      <c r="AQK161" t="str">
        <f t="shared" si="4562"/>
        <v>1372</v>
      </c>
      <c r="AQL161" t="str">
        <f t="shared" si="4563"/>
        <v>1372</v>
      </c>
      <c r="AQM161" t="str">
        <f t="shared" si="4564"/>
        <v>1372</v>
      </c>
      <c r="AQN161" t="str">
        <f t="shared" si="4565"/>
        <v>1372</v>
      </c>
      <c r="AQO161" t="str">
        <f t="shared" si="4566"/>
        <v>1372</v>
      </c>
      <c r="AQP161" t="str">
        <f t="shared" si="4567"/>
        <v>1372</v>
      </c>
      <c r="AQQ161" t="str">
        <f t="shared" si="4568"/>
        <v>1372</v>
      </c>
      <c r="AQR161" t="str">
        <f t="shared" si="4569"/>
        <v>1372</v>
      </c>
      <c r="AQS161" t="str">
        <f t="shared" si="4570"/>
        <v>1372</v>
      </c>
      <c r="AQT161" t="str">
        <f t="shared" si="4571"/>
        <v>1372</v>
      </c>
      <c r="AQU161" t="str">
        <f t="shared" si="4572"/>
        <v>1372</v>
      </c>
      <c r="AQV161" t="str">
        <f t="shared" si="4573"/>
        <v>1372</v>
      </c>
      <c r="AQW161" t="str">
        <f t="shared" si="4574"/>
        <v>1372</v>
      </c>
      <c r="AQX161" t="str">
        <f t="shared" si="4575"/>
        <v>1372</v>
      </c>
      <c r="AQY161" t="str">
        <f t="shared" si="4576"/>
        <v>1372</v>
      </c>
      <c r="AQZ161" t="str">
        <f t="shared" si="4577"/>
        <v>1372</v>
      </c>
      <c r="ARA161" t="str">
        <f t="shared" si="4578"/>
        <v>1372</v>
      </c>
      <c r="ARB161" t="str">
        <f t="shared" si="4579"/>
        <v>1372</v>
      </c>
      <c r="ARC161">
        <v>1434</v>
      </c>
      <c r="ARH161" s="5"/>
    </row>
    <row r="162" spans="1:1152" x14ac:dyDescent="0.2">
      <c r="A162">
        <v>85</v>
      </c>
      <c r="B162" s="18" t="s">
        <v>42</v>
      </c>
      <c r="C162" s="20">
        <f>VLOOKUP(A162, Rankings!$A$2:$AN$161, 40, FALSE)</f>
        <v>160</v>
      </c>
      <c r="D162" s="222" t="s">
        <v>222</v>
      </c>
      <c r="F162" s="4">
        <v>1</v>
      </c>
      <c r="G162" s="4">
        <v>5</v>
      </c>
      <c r="I162" s="5">
        <f t="shared" si="3664"/>
        <v>10</v>
      </c>
      <c r="L162" t="s">
        <v>1699</v>
      </c>
      <c r="M162" t="s">
        <v>2003</v>
      </c>
      <c r="N162" t="s">
        <v>2276</v>
      </c>
      <c r="O162" t="s">
        <v>2547</v>
      </c>
      <c r="P162" t="s">
        <v>2748</v>
      </c>
      <c r="Q162" t="s">
        <v>2978</v>
      </c>
      <c r="R162" t="s">
        <v>3226</v>
      </c>
      <c r="S162" t="s">
        <v>3474</v>
      </c>
      <c r="T162" t="s">
        <v>3717</v>
      </c>
      <c r="U162" t="s">
        <v>3961</v>
      </c>
      <c r="V162" t="s">
        <v>10</v>
      </c>
      <c r="W162" t="str">
        <f>Rankings!D161</f>
        <v>-</v>
      </c>
      <c r="X162" t="s">
        <v>10</v>
      </c>
      <c r="Y162" t="s">
        <v>10</v>
      </c>
      <c r="Z162" t="s">
        <v>10</v>
      </c>
      <c r="AA162" t="s">
        <v>10</v>
      </c>
      <c r="AB162" t="s">
        <v>10</v>
      </c>
      <c r="AC162" t="s">
        <v>10</v>
      </c>
      <c r="AD162" t="s">
        <v>10</v>
      </c>
      <c r="AE162" t="s">
        <v>10</v>
      </c>
      <c r="AF162" t="s">
        <v>10</v>
      </c>
      <c r="AG162" t="s">
        <v>10</v>
      </c>
      <c r="AH162" t="s">
        <v>10</v>
      </c>
      <c r="AI162" t="s">
        <v>10</v>
      </c>
      <c r="AJ162" t="s">
        <v>10</v>
      </c>
      <c r="AK162" t="s">
        <v>10</v>
      </c>
      <c r="AL162" t="s">
        <v>10</v>
      </c>
      <c r="AM162" t="s">
        <v>10</v>
      </c>
      <c r="AN162" t="s">
        <v>10</v>
      </c>
      <c r="AO162" t="s">
        <v>10</v>
      </c>
      <c r="AP162" t="s">
        <v>10</v>
      </c>
      <c r="AQ162" t="s">
        <v>10</v>
      </c>
      <c r="AR162" t="s">
        <v>10</v>
      </c>
      <c r="AS162" t="s">
        <v>10</v>
      </c>
      <c r="AT162" t="s">
        <v>10</v>
      </c>
      <c r="AU162" t="s">
        <v>10</v>
      </c>
      <c r="AV162" t="s">
        <v>10</v>
      </c>
      <c r="AW162" t="s">
        <v>10</v>
      </c>
      <c r="AX162" t="s">
        <v>10</v>
      </c>
      <c r="AY162" t="s">
        <v>10</v>
      </c>
      <c r="AZ162" t="s">
        <v>10</v>
      </c>
      <c r="BA162" t="s">
        <v>10</v>
      </c>
      <c r="BB162" t="s">
        <v>10</v>
      </c>
      <c r="BC162" t="s">
        <v>10</v>
      </c>
      <c r="BD162" t="s">
        <v>10</v>
      </c>
      <c r="BE162" t="s">
        <v>10</v>
      </c>
      <c r="BF162" t="s">
        <v>10</v>
      </c>
      <c r="BG162" t="s">
        <v>10</v>
      </c>
      <c r="BH162" t="s">
        <v>10</v>
      </c>
      <c r="BI162" t="s">
        <v>10</v>
      </c>
      <c r="BJ162" t="s">
        <v>10</v>
      </c>
      <c r="BK162" t="s">
        <v>10</v>
      </c>
      <c r="BL162" t="s">
        <v>10</v>
      </c>
      <c r="BM162" t="s">
        <v>10</v>
      </c>
      <c r="BN162" t="s">
        <v>10</v>
      </c>
      <c r="BO162" t="s">
        <v>10</v>
      </c>
      <c r="BP162" t="s">
        <v>10</v>
      </c>
      <c r="BQ162" t="s">
        <v>10</v>
      </c>
      <c r="BR162" t="s">
        <v>10</v>
      </c>
      <c r="BS162" t="s">
        <v>10</v>
      </c>
      <c r="BT162" t="s">
        <v>10</v>
      </c>
      <c r="BU162" t="s">
        <v>10</v>
      </c>
      <c r="BV162" t="s">
        <v>10</v>
      </c>
      <c r="BW162" t="s">
        <v>10</v>
      </c>
      <c r="BX162" t="s">
        <v>10</v>
      </c>
      <c r="BY162" t="s">
        <v>10</v>
      </c>
      <c r="BZ162" t="s">
        <v>10</v>
      </c>
      <c r="CA162" t="s">
        <v>10</v>
      </c>
      <c r="CB162" t="s">
        <v>10</v>
      </c>
      <c r="CC162" t="s">
        <v>10</v>
      </c>
      <c r="CD162" t="s">
        <v>10</v>
      </c>
      <c r="CE162" t="s">
        <v>10</v>
      </c>
      <c r="CF162" t="s">
        <v>10</v>
      </c>
      <c r="CG162" t="s">
        <v>10</v>
      </c>
      <c r="CH162" t="s">
        <v>10</v>
      </c>
      <c r="CI162" t="s">
        <v>10</v>
      </c>
      <c r="CJ162" t="s">
        <v>10</v>
      </c>
      <c r="CK162" t="s">
        <v>10</v>
      </c>
      <c r="CL162" t="s">
        <v>10</v>
      </c>
      <c r="CM162" t="s">
        <v>10</v>
      </c>
      <c r="CN162" t="s">
        <v>10</v>
      </c>
      <c r="CO162" t="s">
        <v>10</v>
      </c>
      <c r="CP162" t="s">
        <v>10</v>
      </c>
      <c r="CQ162" t="s">
        <v>10</v>
      </c>
      <c r="CR162" t="s">
        <v>10</v>
      </c>
      <c r="CT162" s="4">
        <f t="shared" si="3665"/>
        <v>0</v>
      </c>
      <c r="CU162" s="4">
        <f t="shared" si="3666"/>
        <v>0</v>
      </c>
      <c r="CV162" s="4">
        <f t="shared" si="3667"/>
        <v>0</v>
      </c>
      <c r="CW162" s="4">
        <f t="shared" si="3668"/>
        <v>5</v>
      </c>
      <c r="CX162" s="4">
        <f t="shared" si="3669"/>
        <v>0</v>
      </c>
      <c r="CY162" s="4">
        <f t="shared" si="3670"/>
        <v>0</v>
      </c>
      <c r="CZ162" s="4">
        <f t="shared" si="3671"/>
        <v>0</v>
      </c>
      <c r="DA162" s="4">
        <f t="shared" si="3672"/>
        <v>2</v>
      </c>
      <c r="DB162" s="4">
        <f t="shared" si="3673"/>
        <v>0</v>
      </c>
      <c r="DC162" s="4">
        <f t="shared" si="3674"/>
        <v>0</v>
      </c>
      <c r="DD162" s="4">
        <f t="shared" si="3675"/>
        <v>0</v>
      </c>
      <c r="DE162" s="4">
        <f t="shared" si="3676"/>
        <v>3</v>
      </c>
      <c r="DF162" s="4">
        <f t="shared" si="3677"/>
        <v>0</v>
      </c>
      <c r="DG162" s="4">
        <f t="shared" si="3678"/>
        <v>0</v>
      </c>
      <c r="DH162" s="4">
        <f t="shared" si="3679"/>
        <v>0</v>
      </c>
      <c r="DI162" s="152">
        <f t="shared" si="3680"/>
        <v>0</v>
      </c>
      <c r="DJ162" s="153">
        <f t="shared" si="3681"/>
        <v>0</v>
      </c>
      <c r="DK162" s="4">
        <f t="shared" si="3682"/>
        <v>5</v>
      </c>
      <c r="DL162" s="4">
        <f t="shared" si="3683"/>
        <v>0</v>
      </c>
      <c r="DM162" s="4">
        <f t="shared" si="3684"/>
        <v>2</v>
      </c>
      <c r="DN162" s="4">
        <f t="shared" si="3685"/>
        <v>0</v>
      </c>
      <c r="DO162" s="4">
        <f t="shared" si="3686"/>
        <v>3</v>
      </c>
      <c r="DP162" s="4">
        <f t="shared" si="3687"/>
        <v>0</v>
      </c>
      <c r="DQ162" s="4">
        <f t="shared" si="3688"/>
        <v>0</v>
      </c>
      <c r="DR162" s="4">
        <f t="shared" si="3689"/>
        <v>0</v>
      </c>
      <c r="DS162" s="4">
        <f t="shared" si="3690"/>
        <v>0</v>
      </c>
      <c r="DT162" s="4">
        <f t="shared" si="3691"/>
        <v>0</v>
      </c>
      <c r="DU162" t="str">
        <f t="shared" si="3692"/>
        <v>0R</v>
      </c>
      <c r="DV162" t="str">
        <f t="shared" si="3693"/>
        <v>0R</v>
      </c>
      <c r="DW162" t="str">
        <f t="shared" si="3694"/>
        <v>0R</v>
      </c>
      <c r="DX162" t="str">
        <f t="shared" si="3695"/>
        <v>0S</v>
      </c>
      <c r="DY162" t="str">
        <f t="shared" si="3696"/>
        <v>0S</v>
      </c>
      <c r="DZ162" t="str">
        <f t="shared" si="3697"/>
        <v>0R</v>
      </c>
      <c r="EA162" t="str">
        <f t="shared" si="3698"/>
        <v>0L</v>
      </c>
      <c r="EB162" t="str">
        <f t="shared" si="3699"/>
        <v>0L</v>
      </c>
      <c r="EC162" t="str">
        <f t="shared" si="3700"/>
        <v>0R</v>
      </c>
      <c r="ED162" t="str">
        <f t="shared" si="3701"/>
        <v>0S</v>
      </c>
      <c r="EE162">
        <f t="shared" si="3702"/>
        <v>0</v>
      </c>
      <c r="EF162">
        <f t="shared" si="3703"/>
        <v>0</v>
      </c>
      <c r="EG162">
        <f t="shared" si="3704"/>
        <v>0</v>
      </c>
      <c r="EH162">
        <f t="shared" si="3705"/>
        <v>0</v>
      </c>
      <c r="EI162">
        <f t="shared" si="3706"/>
        <v>0</v>
      </c>
      <c r="EJ162">
        <f t="shared" si="3707"/>
        <v>0</v>
      </c>
      <c r="EK162">
        <f t="shared" si="3708"/>
        <v>0</v>
      </c>
      <c r="EL162">
        <f t="shared" si="3709"/>
        <v>0</v>
      </c>
      <c r="EM162">
        <f t="shared" si="3710"/>
        <v>0</v>
      </c>
      <c r="EN162">
        <f t="shared" si="3711"/>
        <v>0</v>
      </c>
      <c r="EO162">
        <f t="shared" si="3712"/>
        <v>0</v>
      </c>
      <c r="EP162">
        <f t="shared" si="3713"/>
        <v>0</v>
      </c>
      <c r="EQ162">
        <f t="shared" si="3714"/>
        <v>0</v>
      </c>
      <c r="ER162">
        <f t="shared" si="3715"/>
        <v>0</v>
      </c>
      <c r="ES162">
        <f t="shared" si="3716"/>
        <v>0</v>
      </c>
      <c r="ET162">
        <f t="shared" si="3717"/>
        <v>0</v>
      </c>
      <c r="EU162">
        <f t="shared" si="3718"/>
        <v>0</v>
      </c>
      <c r="EV162">
        <f t="shared" si="3719"/>
        <v>0</v>
      </c>
      <c r="EW162">
        <f t="shared" si="3720"/>
        <v>0</v>
      </c>
      <c r="EX162">
        <f t="shared" si="3721"/>
        <v>0</v>
      </c>
      <c r="EY162">
        <f t="shared" si="3722"/>
        <v>0</v>
      </c>
      <c r="EZ162">
        <f t="shared" si="3723"/>
        <v>0</v>
      </c>
      <c r="FA162">
        <f t="shared" si="3724"/>
        <v>0</v>
      </c>
      <c r="FB162">
        <f t="shared" si="3725"/>
        <v>0</v>
      </c>
      <c r="FC162">
        <f t="shared" si="3726"/>
        <v>0</v>
      </c>
      <c r="FD162">
        <f t="shared" si="3727"/>
        <v>0</v>
      </c>
      <c r="FE162">
        <f t="shared" si="3728"/>
        <v>0</v>
      </c>
      <c r="FF162">
        <f t="shared" si="3729"/>
        <v>0</v>
      </c>
      <c r="FG162">
        <f t="shared" si="3730"/>
        <v>0</v>
      </c>
      <c r="FH162">
        <f t="shared" si="3731"/>
        <v>0</v>
      </c>
      <c r="FI162">
        <f t="shared" si="3732"/>
        <v>0</v>
      </c>
      <c r="FJ162">
        <f t="shared" si="3733"/>
        <v>0</v>
      </c>
      <c r="FK162">
        <f t="shared" si="3734"/>
        <v>0</v>
      </c>
      <c r="FL162">
        <f t="shared" si="3735"/>
        <v>0</v>
      </c>
      <c r="FM162">
        <f t="shared" si="3736"/>
        <v>0</v>
      </c>
      <c r="FN162">
        <f t="shared" si="3737"/>
        <v>0</v>
      </c>
      <c r="FO162">
        <f t="shared" si="3738"/>
        <v>0</v>
      </c>
      <c r="FP162">
        <f t="shared" si="3739"/>
        <v>0</v>
      </c>
      <c r="FQ162">
        <f t="shared" si="3740"/>
        <v>0</v>
      </c>
      <c r="FR162">
        <f t="shared" si="3741"/>
        <v>0</v>
      </c>
      <c r="FS162">
        <f t="shared" si="3742"/>
        <v>0</v>
      </c>
      <c r="FT162">
        <f t="shared" si="3743"/>
        <v>0</v>
      </c>
      <c r="FU162">
        <f t="shared" si="3744"/>
        <v>0</v>
      </c>
      <c r="FV162">
        <f t="shared" si="3745"/>
        <v>0</v>
      </c>
      <c r="FW162">
        <f t="shared" si="3746"/>
        <v>0</v>
      </c>
      <c r="FX162">
        <f t="shared" si="3747"/>
        <v>0</v>
      </c>
      <c r="FY162">
        <f t="shared" si="3748"/>
        <v>0</v>
      </c>
      <c r="FZ162">
        <f t="shared" si="3749"/>
        <v>0</v>
      </c>
      <c r="GA162">
        <f t="shared" si="3750"/>
        <v>0</v>
      </c>
      <c r="GB162">
        <f t="shared" si="3751"/>
        <v>0</v>
      </c>
      <c r="GC162">
        <f t="shared" si="3752"/>
        <v>0</v>
      </c>
      <c r="GD162">
        <f t="shared" si="3753"/>
        <v>0</v>
      </c>
      <c r="GE162">
        <f t="shared" si="3754"/>
        <v>0</v>
      </c>
      <c r="GF162">
        <f t="shared" si="3755"/>
        <v>0</v>
      </c>
      <c r="GG162">
        <f t="shared" si="3756"/>
        <v>0</v>
      </c>
      <c r="GH162">
        <f t="shared" si="3757"/>
        <v>0</v>
      </c>
      <c r="GI162">
        <f t="shared" si="3758"/>
        <v>0</v>
      </c>
      <c r="GJ162">
        <f t="shared" si="3759"/>
        <v>0</v>
      </c>
      <c r="GK162">
        <f t="shared" si="3760"/>
        <v>0</v>
      </c>
      <c r="GL162">
        <f t="shared" si="3761"/>
        <v>0</v>
      </c>
      <c r="GM162">
        <f t="shared" si="3762"/>
        <v>0</v>
      </c>
      <c r="GN162">
        <f t="shared" si="3763"/>
        <v>0</v>
      </c>
      <c r="GO162">
        <f t="shared" si="3764"/>
        <v>0</v>
      </c>
      <c r="GP162">
        <f t="shared" si="3765"/>
        <v>0</v>
      </c>
      <c r="GQ162">
        <f t="shared" si="3766"/>
        <v>0</v>
      </c>
      <c r="GR162">
        <f t="shared" si="3767"/>
        <v>0</v>
      </c>
      <c r="GS162">
        <f t="shared" si="3768"/>
        <v>0</v>
      </c>
      <c r="GT162">
        <f t="shared" si="3769"/>
        <v>0</v>
      </c>
      <c r="GU162">
        <f t="shared" si="3770"/>
        <v>0</v>
      </c>
      <c r="GV162">
        <f t="shared" si="3771"/>
        <v>0</v>
      </c>
      <c r="GW162">
        <f t="shared" si="3772"/>
        <v>0</v>
      </c>
      <c r="GX162">
        <f t="shared" si="3773"/>
        <v>0</v>
      </c>
      <c r="GY162">
        <f t="shared" si="3774"/>
        <v>0</v>
      </c>
      <c r="GZ162">
        <f t="shared" si="3775"/>
        <v>0</v>
      </c>
      <c r="HA162">
        <f t="shared" si="3776"/>
        <v>0</v>
      </c>
      <c r="HB162" s="176" t="s">
        <v>269</v>
      </c>
      <c r="HC162" s="89">
        <f t="shared" si="3777"/>
        <v>322.50109895895935</v>
      </c>
      <c r="HD162" s="89">
        <f t="shared" si="3778"/>
        <v>86.530518750000567</v>
      </c>
      <c r="HE162" s="89">
        <f t="shared" si="3779"/>
        <v>193.04034120609822</v>
      </c>
      <c r="HF162" s="89">
        <f t="shared" si="3780"/>
        <v>0</v>
      </c>
      <c r="HH162" s="88">
        <f t="shared" si="3781"/>
        <v>602.07195891505808</v>
      </c>
      <c r="HI162" s="88">
        <f t="shared" si="3782"/>
        <v>64.346780402032735</v>
      </c>
      <c r="HK162">
        <f>IFERROR(VLOOKUP(_xlfn.NUMBERVALUE(MID(L162, SEARCH("!", L162)+1, SEARCH("+", L162)-SEARCH("!", L162)-1)), Rankings!$A$2:$BK$161, 63, FALSE),0)</f>
        <v>76.029924540402675</v>
      </c>
      <c r="HL162">
        <f>IFERROR(VLOOKUP(_xlfn.NUMBERVALUE(MID(M162, SEARCH("!", M162)+1, SEARCH("+", M162)-SEARCH("!", M162)-1)), Rankings!$A$2:$BK$161, 63, FALSE),0)</f>
        <v>77.325392124761336</v>
      </c>
      <c r="HM162">
        <f>IFERROR(VLOOKUP(_xlfn.NUMBERVALUE(MID(N162, SEARCH("!", N162)+1, SEARCH("+", N162)-SEARCH("!", N162)-1)), Rankings!$A$2:$BK$161, 63, FALSE),0)</f>
        <v>59.539737705209873</v>
      </c>
      <c r="HN162">
        <f>IFERROR(VLOOKUP(_xlfn.NUMBERVALUE(MID(O162, SEARCH("!", O162)+1, SEARCH("+", O162)-SEARCH("!", O162)-1)), Rankings!$A$2:$BK$161, 63, FALSE),0)</f>
        <v>70.13807875992525</v>
      </c>
      <c r="HO162">
        <f>IFERROR(VLOOKUP(_xlfn.NUMBERVALUE(MID(P162, SEARCH("!", P162)+1, SEARCH("+", P162)-SEARCH("!", P162)-1)), Rankings!$A$2:$BK$161, 63, FALSE),0)</f>
        <v>52.933579123277653</v>
      </c>
      <c r="HP162">
        <f>IFERROR(VLOOKUP(_xlfn.NUMBERVALUE(MID(Q162, SEARCH("!", Q162)+1, SEARCH("+", Q162)-SEARCH("!", Q162)-1)), Rankings!$A$2:$BK$161, 63, FALSE),0)</f>
        <v>53.380951906585516</v>
      </c>
      <c r="HQ162">
        <f>IFERROR(VLOOKUP(_xlfn.NUMBERVALUE(MID(R162, SEARCH("!", R162)+1, SEARCH("+", R162)-SEARCH("!", R162)-1)), Rankings!$A$2:$BK$161, 63, FALSE),0)</f>
        <v>56.225092681999982</v>
      </c>
      <c r="HR162">
        <f>IFERROR(VLOOKUP(_xlfn.NUMBERVALUE(MID(S162, SEARCH("!", S162)+1, SEARCH("+", S162)-SEARCH("!", S162)-1)), Rankings!$A$2:$BK$161, 63, FALSE),0)</f>
        <v>30.305426068000582</v>
      </c>
      <c r="HS162">
        <f>IFERROR(VLOOKUP(_xlfn.NUMBERVALUE(MID(T162, SEARCH("!", T162)+1, SEARCH("+", T162)-SEARCH("!", T162)-1)), Rankings!$A$2:$BK$161, 63, FALSE),0)</f>
        <v>56.225092681999982</v>
      </c>
      <c r="HT162">
        <f>IFERROR(VLOOKUP(_xlfn.NUMBERVALUE(MID(U162, SEARCH("!", U162)+1, SEARCH("+", U162)-SEARCH("!", U162)-1)), Rankings!$A$2:$BK$161, 63, FALSE),0)</f>
        <v>69.968683322895316</v>
      </c>
      <c r="HU162">
        <f>IFERROR(VLOOKUP(_xlfn.NUMBERVALUE(MID(V162, SEARCH("!", V162)+1, SEARCH("+", V162)-SEARCH("!", V162)-1)), Rankings!$A$2:$BK$161, 63, FALSE),0)</f>
        <v>0</v>
      </c>
      <c r="HV162">
        <f>IFERROR(VLOOKUP(_xlfn.NUMBERVALUE(MID(W162, SEARCH("!", W162)+1, SEARCH("+", W162)-SEARCH("!", W162)-1)), Rankings!$A$2:$BK$161, 63, FALSE),0)</f>
        <v>0</v>
      </c>
      <c r="HW162">
        <f>IFERROR(VLOOKUP(_xlfn.NUMBERVALUE(MID(X162, SEARCH("!", X162)+1, SEARCH("+", X162)-SEARCH("!", X162)-1)), Rankings!$A$2:$BK$161, 63, FALSE),0)</f>
        <v>0</v>
      </c>
      <c r="HX162">
        <f>IFERROR(VLOOKUP(_xlfn.NUMBERVALUE(MID(Y162, SEARCH("!", Y162)+1, SEARCH("+", Y162)-SEARCH("!", Y162)-1)), Rankings!$A$2:$BK$161, 63, FALSE),0)</f>
        <v>0</v>
      </c>
      <c r="HY162">
        <f>IFERROR(VLOOKUP(_xlfn.NUMBERVALUE(MID(Z162, SEARCH("!", Z162)+1, SEARCH("+", Z162)-SEARCH("!", Z162)-1)), Rankings!$A$2:$BK$161, 63, FALSE),0)</f>
        <v>0</v>
      </c>
      <c r="HZ162">
        <f>IFERROR(VLOOKUP(_xlfn.NUMBERVALUE(MID(AA162, SEARCH("!", AA162)+1, SEARCH("+", AA162)-SEARCH("!", AA162)-1)), Rankings!$A$2:$BK$161, 63, FALSE),0)</f>
        <v>0</v>
      </c>
      <c r="IA162">
        <f>IFERROR(VLOOKUP(_xlfn.NUMBERVALUE(MID(AB162, SEARCH("!", AB162)+1, SEARCH("+", AB162)-SEARCH("!", AB162)-1)), Rankings!$A$2:$BK$161, 63, FALSE),0)</f>
        <v>0</v>
      </c>
      <c r="IB162">
        <f>IFERROR(VLOOKUP(_xlfn.NUMBERVALUE(MID(AC162, SEARCH("!", AC162)+1, SEARCH("+", AC162)-SEARCH("!", AC162)-1)), Rankings!$A$2:$BK$161, 63, FALSE),0)</f>
        <v>0</v>
      </c>
      <c r="IC162">
        <f>IFERROR(VLOOKUP(_xlfn.NUMBERVALUE(MID(AD162, SEARCH("!", AD162)+1, SEARCH("+", AD162)-SEARCH("!", AD162)-1)), Rankings!$A$2:$BK$161, 63, FALSE),0)</f>
        <v>0</v>
      </c>
      <c r="ID162">
        <f>IFERROR(VLOOKUP(_xlfn.NUMBERVALUE(MID(AE162, SEARCH("!", AE162)+1, SEARCH("+", AE162)-SEARCH("!", AE162)-1)), Rankings!$A$2:$BK$161, 63, FALSE),0)</f>
        <v>0</v>
      </c>
      <c r="IE162">
        <f>IFERROR(VLOOKUP(_xlfn.NUMBERVALUE(MID(AF162, SEARCH("!", AF162)+1, SEARCH("+", AF162)-SEARCH("!", AF162)-1)), Rankings!$A$2:$BK$161, 63, FALSE),0)</f>
        <v>0</v>
      </c>
      <c r="IF162">
        <f>IFERROR(VLOOKUP(_xlfn.NUMBERVALUE(MID(AG162, SEARCH("!", AG162)+1, SEARCH("+", AG162)-SEARCH("!", AG162)-1)), Rankings!$A$2:$BK$161, 63, FALSE),0)</f>
        <v>0</v>
      </c>
      <c r="IG162">
        <f>IFERROR(VLOOKUP(_xlfn.NUMBERVALUE(MID(AH162, SEARCH("!", AH162)+1, SEARCH("+", AH162)-SEARCH("!", AH162)-1)), Rankings!$A$2:$BK$161, 63, FALSE),0)</f>
        <v>0</v>
      </c>
      <c r="IH162">
        <f>IFERROR(VLOOKUP(_xlfn.NUMBERVALUE(MID(AI162, SEARCH("!", AI162)+1, SEARCH("+", AI162)-SEARCH("!", AI162)-1)), Rankings!$A$2:$BK$161, 63, FALSE),0)</f>
        <v>0</v>
      </c>
      <c r="II162">
        <f>IFERROR(VLOOKUP(_xlfn.NUMBERVALUE(MID(AJ162, SEARCH("!", AJ162)+1, SEARCH("+", AJ162)-SEARCH("!", AJ162)-1)), Rankings!$A$2:$BK$161, 63, FALSE),0)</f>
        <v>0</v>
      </c>
      <c r="IJ162">
        <f>IFERROR(VLOOKUP(_xlfn.NUMBERVALUE(MID(AK162, SEARCH("!", AK162)+1, SEARCH("+", AK162)-SEARCH("!", AK162)-1)), Rankings!$A$2:$BK$161, 63, FALSE),0)</f>
        <v>0</v>
      </c>
      <c r="IK162">
        <f>IFERROR(VLOOKUP(_xlfn.NUMBERVALUE(MID(AL162, SEARCH("!", AL162)+1, SEARCH("+", AL162)-SEARCH("!", AL162)-1)), Rankings!$A$2:$BK$161, 63, FALSE),0)</f>
        <v>0</v>
      </c>
      <c r="IL162">
        <f>IFERROR(VLOOKUP(_xlfn.NUMBERVALUE(MID(AM162, SEARCH("!", AM162)+1, SEARCH("+", AM162)-SEARCH("!", AM162)-1)), Rankings!$A$2:$BK$161, 63, FALSE),0)</f>
        <v>0</v>
      </c>
      <c r="IM162">
        <f>IFERROR(VLOOKUP(_xlfn.NUMBERVALUE(MID(AN162, SEARCH("!", AN162)+1, SEARCH("+", AN162)-SEARCH("!", AN162)-1)), Rankings!$A$2:$BK$161, 63, FALSE),0)</f>
        <v>0</v>
      </c>
      <c r="IN162">
        <f>IFERROR(VLOOKUP(_xlfn.NUMBERVALUE(MID(AO162, SEARCH("!", AO162)+1, SEARCH("+", AO162)-SEARCH("!", AO162)-1)), Rankings!$A$2:$BK$161, 63, FALSE),0)</f>
        <v>0</v>
      </c>
      <c r="IO162">
        <f>IFERROR(VLOOKUP(_xlfn.NUMBERVALUE(MID(AP162, SEARCH("!", AP162)+1, SEARCH("+", AP162)-SEARCH("!", AP162)-1)), Rankings!$A$2:$BK$161, 63, FALSE),0)</f>
        <v>0</v>
      </c>
      <c r="IP162">
        <f>IFERROR(VLOOKUP(_xlfn.NUMBERVALUE(MID(AQ162, SEARCH("!", AQ162)+1, SEARCH("+", AQ162)-SEARCH("!", AQ162)-1)), Rankings!$A$2:$BK$161, 63, FALSE),0)</f>
        <v>0</v>
      </c>
      <c r="IQ162">
        <f>IFERROR(VLOOKUP(_xlfn.NUMBERVALUE(MID(AR162, SEARCH("!", AR162)+1, SEARCH("+", AR162)-SEARCH("!", AR162)-1)), Rankings!$A$2:$BK$161, 63, FALSE),0)</f>
        <v>0</v>
      </c>
      <c r="IR162">
        <f>IFERROR(VLOOKUP(_xlfn.NUMBERVALUE(MID(AS162, SEARCH("!", AS162)+1, SEARCH("+", AS162)-SEARCH("!", AS162)-1)), Rankings!$A$2:$BK$161, 63, FALSE),0)</f>
        <v>0</v>
      </c>
      <c r="IS162">
        <f>IFERROR(VLOOKUP(_xlfn.NUMBERVALUE(MID(AT162, SEARCH("!", AT162)+1, SEARCH("+", AT162)-SEARCH("!", AT162)-1)), Rankings!$A$2:$BK$161, 63, FALSE),0)</f>
        <v>0</v>
      </c>
      <c r="IT162">
        <f>IFERROR(VLOOKUP(_xlfn.NUMBERVALUE(MID(AU162, SEARCH("!", AU162)+1, SEARCH("+", AU162)-SEARCH("!", AU162)-1)), Rankings!$A$2:$BK$161, 63, FALSE),0)</f>
        <v>0</v>
      </c>
      <c r="IU162">
        <f>IFERROR(VLOOKUP(_xlfn.NUMBERVALUE(MID(AV162, SEARCH("!", AV162)+1, SEARCH("+", AV162)-SEARCH("!", AV162)-1)), Rankings!$A$2:$BK$161, 63, FALSE),0)</f>
        <v>0</v>
      </c>
      <c r="IV162">
        <f>IFERROR(VLOOKUP(_xlfn.NUMBERVALUE(MID(AW162, SEARCH("!", AW162)+1, SEARCH("+", AW162)-SEARCH("!", AW162)-1)), Rankings!$A$2:$BK$161, 63, FALSE),0)</f>
        <v>0</v>
      </c>
      <c r="IW162">
        <f>IFERROR(VLOOKUP(_xlfn.NUMBERVALUE(MID(AX162, SEARCH("!", AX162)+1, SEARCH("+", AX162)-SEARCH("!", AX162)-1)), Rankings!$A$2:$BK$161, 63, FALSE),0)</f>
        <v>0</v>
      </c>
      <c r="IX162">
        <f>IFERROR(VLOOKUP(_xlfn.NUMBERVALUE(MID(AY162, SEARCH("!", AY162)+1, SEARCH("+", AY162)-SEARCH("!", AY162)-1)), Rankings!$A$2:$BK$161, 63, FALSE),0)</f>
        <v>0</v>
      </c>
      <c r="IY162">
        <f>IFERROR(VLOOKUP(_xlfn.NUMBERVALUE(MID(AZ162, SEARCH("!", AZ162)+1, SEARCH("+", AZ162)-SEARCH("!", AZ162)-1)), Rankings!$A$2:$BK$161, 63, FALSE),0)</f>
        <v>0</v>
      </c>
      <c r="IZ162">
        <f>IFERROR(VLOOKUP(_xlfn.NUMBERVALUE(MID(BA162, SEARCH("!", BA162)+1, SEARCH("+", BA162)-SEARCH("!", BA162)-1)), Rankings!$A$2:$BK$161, 63, FALSE),0)</f>
        <v>0</v>
      </c>
      <c r="JA162">
        <f>IFERROR(VLOOKUP(_xlfn.NUMBERVALUE(MID(BB162, SEARCH("!", BB162)+1, SEARCH("+", BB162)-SEARCH("!", BB162)-1)), Rankings!$A$2:$BK$161, 63, FALSE),0)</f>
        <v>0</v>
      </c>
      <c r="JB162">
        <f>IFERROR(VLOOKUP(_xlfn.NUMBERVALUE(MID(BC162, SEARCH("!", BC162)+1, SEARCH("+", BC162)-SEARCH("!", BC162)-1)), Rankings!$A$2:$BK$161, 63, FALSE),0)</f>
        <v>0</v>
      </c>
      <c r="JC162">
        <f>IFERROR(VLOOKUP(_xlfn.NUMBERVALUE(MID(BD162, SEARCH("!", BD162)+1, SEARCH("+", BD162)-SEARCH("!", BD162)-1)), Rankings!$A$2:$BK$161, 63, FALSE),0)</f>
        <v>0</v>
      </c>
      <c r="JD162">
        <f>IFERROR(VLOOKUP(_xlfn.NUMBERVALUE(MID(BE162, SEARCH("!", BE162)+1, SEARCH("+", BE162)-SEARCH("!", BE162)-1)), Rankings!$A$2:$BK$161, 63, FALSE),0)</f>
        <v>0</v>
      </c>
      <c r="JE162">
        <f>IFERROR(VLOOKUP(_xlfn.NUMBERVALUE(MID(BF162, SEARCH("!", BF162)+1, SEARCH("+", BF162)-SEARCH("!", BF162)-1)), Rankings!$A$2:$BK$161, 63, FALSE),0)</f>
        <v>0</v>
      </c>
      <c r="JF162">
        <f>IFERROR(VLOOKUP(_xlfn.NUMBERVALUE(MID(BG162, SEARCH("!", BG162)+1, SEARCH("+", BG162)-SEARCH("!", BG162)-1)), Rankings!$A$2:$BK$161, 63, FALSE),0)</f>
        <v>0</v>
      </c>
      <c r="JG162">
        <f>IFERROR(VLOOKUP(_xlfn.NUMBERVALUE(MID(BH162, SEARCH("!", BH162)+1, SEARCH("+", BH162)-SEARCH("!", BH162)-1)), Rankings!$A$2:$BK$161, 63, FALSE),0)</f>
        <v>0</v>
      </c>
      <c r="JH162">
        <f>IFERROR(VLOOKUP(_xlfn.NUMBERVALUE(MID(BI162, SEARCH("!", BI162)+1, SEARCH("+", BI162)-SEARCH("!", BI162)-1)), Rankings!$A$2:$BK$161, 63, FALSE),0)</f>
        <v>0</v>
      </c>
      <c r="JI162">
        <f>IFERROR(VLOOKUP(_xlfn.NUMBERVALUE(MID(BJ162, SEARCH("!", BJ162)+1, SEARCH("+", BJ162)-SEARCH("!", BJ162)-1)), Rankings!$A$2:$BK$161, 63, FALSE),0)</f>
        <v>0</v>
      </c>
      <c r="JJ162">
        <f>IFERROR(VLOOKUP(_xlfn.NUMBERVALUE(MID(BK162, SEARCH("!", BK162)+1, SEARCH("+", BK162)-SEARCH("!", BK162)-1)), Rankings!$A$2:$BK$161, 63, FALSE),0)</f>
        <v>0</v>
      </c>
      <c r="JK162">
        <f>IFERROR(VLOOKUP(_xlfn.NUMBERVALUE(MID(BL162, SEARCH("!", BL162)+1, SEARCH("+", BL162)-SEARCH("!", BL162)-1)), Rankings!$A$2:$BK$161, 63, FALSE),0)</f>
        <v>0</v>
      </c>
      <c r="JL162">
        <f>IFERROR(VLOOKUP(_xlfn.NUMBERVALUE(MID(BM162, SEARCH("!", BM162)+1, SEARCH("+", BM162)-SEARCH("!", BM162)-1)), Rankings!$A$2:$BK$161, 63, FALSE),0)</f>
        <v>0</v>
      </c>
      <c r="JM162">
        <f>IFERROR(VLOOKUP(_xlfn.NUMBERVALUE(MID(BN162, SEARCH("!", BN162)+1, SEARCH("+", BN162)-SEARCH("!", BN162)-1)), Rankings!$A$2:$BK$161, 63, FALSE),0)</f>
        <v>0</v>
      </c>
      <c r="JN162">
        <f>IFERROR(VLOOKUP(_xlfn.NUMBERVALUE(MID(BO162, SEARCH("!", BO162)+1, SEARCH("+", BO162)-SEARCH("!", BO162)-1)), Rankings!$A$2:$BK$161, 63, FALSE),0)</f>
        <v>0</v>
      </c>
      <c r="JO162">
        <f>IFERROR(VLOOKUP(_xlfn.NUMBERVALUE(MID(BP162, SEARCH("!", BP162)+1, SEARCH("+", BP162)-SEARCH("!", BP162)-1)), Rankings!$A$2:$BK$161, 63, FALSE),0)</f>
        <v>0</v>
      </c>
      <c r="JP162">
        <f>IFERROR(VLOOKUP(_xlfn.NUMBERVALUE(MID(BQ162, SEARCH("!", BQ162)+1, SEARCH("+", BQ162)-SEARCH("!", BQ162)-1)), Rankings!$A$2:$BK$161, 63, FALSE),0)</f>
        <v>0</v>
      </c>
      <c r="JQ162">
        <f>IFERROR(VLOOKUP(_xlfn.NUMBERVALUE(MID(BR162, SEARCH("!", BR162)+1, SEARCH("+", BR162)-SEARCH("!", BR162)-1)), Rankings!$A$2:$BK$161, 63, FALSE),0)</f>
        <v>0</v>
      </c>
      <c r="JR162">
        <f>IFERROR(VLOOKUP(_xlfn.NUMBERVALUE(MID(BS162, SEARCH("!", BS162)+1, SEARCH("+", BS162)-SEARCH("!", BS162)-1)), Rankings!$A$2:$BK$161, 63, FALSE),0)</f>
        <v>0</v>
      </c>
      <c r="JS162">
        <f>IFERROR(VLOOKUP(_xlfn.NUMBERVALUE(MID(BT162, SEARCH("!", BT162)+1, SEARCH("+", BT162)-SEARCH("!", BT162)-1)), Rankings!$A$2:$BK$161, 63, FALSE),0)</f>
        <v>0</v>
      </c>
      <c r="JT162">
        <f>IFERROR(VLOOKUP(_xlfn.NUMBERVALUE(MID(BU162, SEARCH("!", BU162)+1, SEARCH("+", BU162)-SEARCH("!", BU162)-1)), Rankings!$A$2:$BK$161, 63, FALSE),0)</f>
        <v>0</v>
      </c>
      <c r="JU162">
        <f>IFERROR(VLOOKUP(_xlfn.NUMBERVALUE(MID(BV162, SEARCH("!", BV162)+1, SEARCH("+", BV162)-SEARCH("!", BV162)-1)), Rankings!$A$2:$BK$161, 63, FALSE),0)</f>
        <v>0</v>
      </c>
      <c r="JV162">
        <f>IFERROR(VLOOKUP(_xlfn.NUMBERVALUE(MID(BW162, SEARCH("!", BW162)+1, SEARCH("+", BW162)-SEARCH("!", BW162)-1)), Rankings!$A$2:$BK$161, 63, FALSE),0)</f>
        <v>0</v>
      </c>
      <c r="JW162">
        <f>IFERROR(VLOOKUP(_xlfn.NUMBERVALUE(MID(BX162, SEARCH("!", BX162)+1, SEARCH("+", BX162)-SEARCH("!", BX162)-1)), Rankings!$A$2:$BK$161, 63, FALSE),0)</f>
        <v>0</v>
      </c>
      <c r="JX162">
        <f>IFERROR(VLOOKUP(_xlfn.NUMBERVALUE(MID(BY162, SEARCH("!", BY162)+1, SEARCH("+", BY162)-SEARCH("!", BY162)-1)), Rankings!$A$2:$BK$161, 63, FALSE),0)</f>
        <v>0</v>
      </c>
      <c r="JY162">
        <f>IFERROR(VLOOKUP(_xlfn.NUMBERVALUE(MID(BZ162, SEARCH("!", BZ162)+1, SEARCH("+", BZ162)-SEARCH("!", BZ162)-1)), Rankings!$A$2:$BK$161, 63, FALSE),0)</f>
        <v>0</v>
      </c>
      <c r="JZ162">
        <f>IFERROR(VLOOKUP(_xlfn.NUMBERVALUE(MID(CA162, SEARCH("!", CA162)+1, SEARCH("+", CA162)-SEARCH("!", CA162)-1)), Rankings!$A$2:$BK$161, 63, FALSE),0)</f>
        <v>0</v>
      </c>
      <c r="KA162">
        <f>IFERROR(VLOOKUP(_xlfn.NUMBERVALUE(MID(CB162, SEARCH("!", CB162)+1, SEARCH("+", CB162)-SEARCH("!", CB162)-1)), Rankings!$A$2:$BK$161, 63, FALSE),0)</f>
        <v>0</v>
      </c>
      <c r="KB162">
        <f>IFERROR(VLOOKUP(_xlfn.NUMBERVALUE(MID(CC162, SEARCH("!", CC162)+1, SEARCH("+", CC162)-SEARCH("!", CC162)-1)), Rankings!$A$2:$BK$161, 63, FALSE),0)</f>
        <v>0</v>
      </c>
      <c r="KC162">
        <f>IFERROR(VLOOKUP(_xlfn.NUMBERVALUE(MID(CD162, SEARCH("!", CD162)+1, SEARCH("+", CD162)-SEARCH("!", CD162)-1)), Rankings!$A$2:$BK$161, 63, FALSE),0)</f>
        <v>0</v>
      </c>
      <c r="KD162">
        <f>IFERROR(VLOOKUP(_xlfn.NUMBERVALUE(MID(CE162, SEARCH("!", CE162)+1, SEARCH("+", CE162)-SEARCH("!", CE162)-1)), Rankings!$A$2:$BK$161, 63, FALSE),0)</f>
        <v>0</v>
      </c>
      <c r="KE162">
        <f>IFERROR(VLOOKUP(_xlfn.NUMBERVALUE(MID(CF162, SEARCH("!", CF162)+1, SEARCH("+", CF162)-SEARCH("!", CF162)-1)), Rankings!$A$2:$BK$161, 63, FALSE),0)</f>
        <v>0</v>
      </c>
      <c r="KF162">
        <f>IFERROR(VLOOKUP(_xlfn.NUMBERVALUE(MID(CG162, SEARCH("!", CG162)+1, SEARCH("+", CG162)-SEARCH("!", CG162)-1)), Rankings!$A$2:$BK$161, 63, FALSE),0)</f>
        <v>0</v>
      </c>
      <c r="KG162">
        <f>IFERROR(VLOOKUP(_xlfn.NUMBERVALUE(MID(CH162, SEARCH("!", CH162)+1, SEARCH("+", CH162)-SEARCH("!", CH162)-1)), Rankings!$A$2:$BK$161, 63, FALSE),0)</f>
        <v>0</v>
      </c>
      <c r="KH162">
        <f>IFERROR(VLOOKUP(_xlfn.NUMBERVALUE(MID(CI162, SEARCH("!", CI162)+1, SEARCH("+", CI162)-SEARCH("!", CI162)-1)), Rankings!$A$2:$BK$161, 63, FALSE),0)</f>
        <v>0</v>
      </c>
      <c r="KI162">
        <f>IFERROR(VLOOKUP(_xlfn.NUMBERVALUE(MID(CJ162, SEARCH("!", CJ162)+1, SEARCH("+", CJ162)-SEARCH("!", CJ162)-1)), Rankings!$A$2:$BK$161, 63, FALSE),0)</f>
        <v>0</v>
      </c>
      <c r="KJ162">
        <f>IFERROR(VLOOKUP(_xlfn.NUMBERVALUE(MID(CK162, SEARCH("!", CK162)+1, SEARCH("+", CK162)-SEARCH("!", CK162)-1)), Rankings!$A$2:$BK$161, 63, FALSE),0)</f>
        <v>0</v>
      </c>
      <c r="KK162">
        <f>IFERROR(VLOOKUP(_xlfn.NUMBERVALUE(MID(CL162, SEARCH("!", CL162)+1, SEARCH("+", CL162)-SEARCH("!", CL162)-1)), Rankings!$A$2:$BK$161, 63, FALSE),0)</f>
        <v>0</v>
      </c>
      <c r="KL162">
        <f>IFERROR(VLOOKUP(_xlfn.NUMBERVALUE(MID(CM162, SEARCH("!", CM162)+1, SEARCH("+", CM162)-SEARCH("!", CM162)-1)), Rankings!$A$2:$BK$161, 63, FALSE),0)</f>
        <v>0</v>
      </c>
      <c r="KM162">
        <f>IFERROR(VLOOKUP(_xlfn.NUMBERVALUE(MID(CN162, SEARCH("!", CN162)+1, SEARCH("+", CN162)-SEARCH("!", CN162)-1)), Rankings!$A$2:$BK$161, 63, FALSE),0)</f>
        <v>0</v>
      </c>
      <c r="KN162">
        <f>IFERROR(VLOOKUP(_xlfn.NUMBERVALUE(MID(CO162, SEARCH("!", CO162)+1, SEARCH("+", CO162)-SEARCH("!", CO162)-1)), Rankings!$A$2:$BK$161, 63, FALSE),0)</f>
        <v>0</v>
      </c>
      <c r="KO162">
        <f>IFERROR(VLOOKUP(_xlfn.NUMBERVALUE(MID(CP162, SEARCH("!", CP162)+1, SEARCH("+", CP162)-SEARCH("!", CP162)-1)), Rankings!$A$2:$BK$161, 63, FALSE),0)</f>
        <v>0</v>
      </c>
      <c r="KP162">
        <f>IFERROR(VLOOKUP(_xlfn.NUMBERVALUE(MID(CQ162, SEARCH("!", CQ162)+1, SEARCH("+", CQ162)-SEARCH("!", CQ162)-1)), Rankings!$A$2:$BK$161, 63, FALSE),0)</f>
        <v>0</v>
      </c>
      <c r="KQ162">
        <f>IFERROR(VLOOKUP(_xlfn.NUMBERVALUE(MID(CR162, SEARCH("!", CR162)+1, SEARCH("+", CR162)-SEARCH("!", CR162)-1)), Rankings!$A$2:$BK$161, 63, FALSE),0)</f>
        <v>0</v>
      </c>
      <c r="KS162" s="4">
        <f t="shared" si="3783"/>
        <v>117</v>
      </c>
      <c r="KT162" s="4">
        <f t="shared" si="3784"/>
        <v>49</v>
      </c>
      <c r="KU162" s="4">
        <f t="shared" si="3785"/>
        <v>61</v>
      </c>
      <c r="KV162" s="4">
        <f t="shared" si="3786"/>
        <v>0</v>
      </c>
      <c r="KY162" s="4">
        <f t="shared" si="3787"/>
        <v>227</v>
      </c>
      <c r="KZ162" s="4"/>
      <c r="LB162">
        <f t="shared" si="3788"/>
        <v>13</v>
      </c>
      <c r="LC162">
        <f t="shared" si="3789"/>
        <v>33</v>
      </c>
      <c r="LD162">
        <f t="shared" si="3790"/>
        <v>30</v>
      </c>
      <c r="LE162">
        <f t="shared" si="3791"/>
        <v>27</v>
      </c>
      <c r="LF162">
        <f t="shared" si="3792"/>
        <v>18</v>
      </c>
      <c r="LG162">
        <f t="shared" si="3793"/>
        <v>25</v>
      </c>
      <c r="LH162">
        <f t="shared" si="3794"/>
        <v>25</v>
      </c>
      <c r="LI162">
        <f t="shared" si="3795"/>
        <v>24</v>
      </c>
      <c r="LJ162">
        <f t="shared" si="3796"/>
        <v>16</v>
      </c>
      <c r="LK162">
        <f t="shared" si="3797"/>
        <v>16</v>
      </c>
      <c r="LL162">
        <f t="shared" si="3798"/>
        <v>0</v>
      </c>
      <c r="LM162">
        <f t="shared" si="3799"/>
        <v>0</v>
      </c>
      <c r="LN162">
        <f t="shared" si="3800"/>
        <v>0</v>
      </c>
      <c r="LO162">
        <f t="shared" si="3801"/>
        <v>0</v>
      </c>
      <c r="LP162">
        <f t="shared" si="3802"/>
        <v>0</v>
      </c>
      <c r="LQ162">
        <f t="shared" si="3803"/>
        <v>0</v>
      </c>
      <c r="LR162">
        <f t="shared" si="3804"/>
        <v>0</v>
      </c>
      <c r="LS162">
        <f t="shared" si="3805"/>
        <v>0</v>
      </c>
      <c r="LT162">
        <f t="shared" si="3806"/>
        <v>0</v>
      </c>
      <c r="LU162">
        <f t="shared" si="3807"/>
        <v>0</v>
      </c>
      <c r="LV162">
        <f t="shared" si="3808"/>
        <v>0</v>
      </c>
      <c r="LW162">
        <f t="shared" si="3809"/>
        <v>0</v>
      </c>
      <c r="LX162">
        <f t="shared" si="3810"/>
        <v>0</v>
      </c>
      <c r="LY162">
        <f t="shared" si="3811"/>
        <v>0</v>
      </c>
      <c r="LZ162">
        <f t="shared" si="3812"/>
        <v>0</v>
      </c>
      <c r="MA162">
        <f t="shared" si="3813"/>
        <v>0</v>
      </c>
      <c r="MB162">
        <f t="shared" si="3814"/>
        <v>0</v>
      </c>
      <c r="MC162">
        <f t="shared" si="3815"/>
        <v>0</v>
      </c>
      <c r="MD162">
        <f t="shared" si="3816"/>
        <v>0</v>
      </c>
      <c r="ME162">
        <f t="shared" si="3817"/>
        <v>0</v>
      </c>
      <c r="MF162">
        <f t="shared" si="3818"/>
        <v>0</v>
      </c>
      <c r="MG162">
        <f t="shared" si="3819"/>
        <v>0</v>
      </c>
      <c r="MH162">
        <f t="shared" si="3820"/>
        <v>0</v>
      </c>
      <c r="MI162">
        <f t="shared" si="3821"/>
        <v>0</v>
      </c>
      <c r="MJ162">
        <f t="shared" si="3822"/>
        <v>0</v>
      </c>
      <c r="MK162">
        <f t="shared" si="3823"/>
        <v>0</v>
      </c>
      <c r="ML162">
        <f t="shared" si="3824"/>
        <v>0</v>
      </c>
      <c r="MM162">
        <f t="shared" si="3825"/>
        <v>0</v>
      </c>
      <c r="MN162">
        <f t="shared" si="3826"/>
        <v>0</v>
      </c>
      <c r="MO162">
        <f t="shared" si="3827"/>
        <v>0</v>
      </c>
      <c r="MP162">
        <f t="shared" si="3828"/>
        <v>0</v>
      </c>
      <c r="MQ162">
        <f t="shared" si="3829"/>
        <v>0</v>
      </c>
      <c r="MR162">
        <f t="shared" si="3830"/>
        <v>0</v>
      </c>
      <c r="MS162">
        <f t="shared" si="3831"/>
        <v>0</v>
      </c>
      <c r="MT162">
        <f t="shared" si="3832"/>
        <v>0</v>
      </c>
      <c r="MU162">
        <f t="shared" si="3833"/>
        <v>0</v>
      </c>
      <c r="MV162">
        <f t="shared" si="3834"/>
        <v>0</v>
      </c>
      <c r="MW162">
        <f t="shared" si="3835"/>
        <v>0</v>
      </c>
      <c r="MX162">
        <f t="shared" si="3836"/>
        <v>0</v>
      </c>
      <c r="MY162">
        <f t="shared" si="3837"/>
        <v>0</v>
      </c>
      <c r="MZ162">
        <f t="shared" si="3838"/>
        <v>0</v>
      </c>
      <c r="NA162">
        <f t="shared" si="3839"/>
        <v>0</v>
      </c>
      <c r="NB162">
        <f t="shared" si="3840"/>
        <v>0</v>
      </c>
      <c r="NC162">
        <f t="shared" si="3841"/>
        <v>0</v>
      </c>
      <c r="ND162">
        <f t="shared" si="3842"/>
        <v>0</v>
      </c>
      <c r="NE162">
        <f t="shared" si="3843"/>
        <v>0</v>
      </c>
      <c r="NF162">
        <f t="shared" si="3844"/>
        <v>0</v>
      </c>
      <c r="NG162">
        <f t="shared" si="3845"/>
        <v>0</v>
      </c>
      <c r="NH162">
        <f t="shared" si="3846"/>
        <v>0</v>
      </c>
      <c r="NI162">
        <f t="shared" si="3847"/>
        <v>0</v>
      </c>
      <c r="NJ162">
        <f t="shared" si="3848"/>
        <v>0</v>
      </c>
      <c r="NK162">
        <f t="shared" si="3849"/>
        <v>0</v>
      </c>
      <c r="NL162">
        <f t="shared" si="3850"/>
        <v>0</v>
      </c>
      <c r="NM162">
        <f t="shared" si="3851"/>
        <v>0</v>
      </c>
      <c r="NN162">
        <f t="shared" si="3852"/>
        <v>0</v>
      </c>
      <c r="NO162">
        <f t="shared" si="3853"/>
        <v>0</v>
      </c>
      <c r="NP162">
        <f t="shared" si="3854"/>
        <v>0</v>
      </c>
      <c r="NQ162">
        <f t="shared" si="3855"/>
        <v>0</v>
      </c>
      <c r="NR162">
        <f t="shared" si="3856"/>
        <v>0</v>
      </c>
      <c r="NS162">
        <f t="shared" si="3857"/>
        <v>0</v>
      </c>
      <c r="NT162">
        <f t="shared" si="3858"/>
        <v>0</v>
      </c>
      <c r="NU162">
        <f t="shared" si="3859"/>
        <v>0</v>
      </c>
      <c r="NV162">
        <f t="shared" si="3860"/>
        <v>0</v>
      </c>
      <c r="NW162">
        <f t="shared" si="3861"/>
        <v>0</v>
      </c>
      <c r="NX162">
        <f t="shared" si="3862"/>
        <v>0</v>
      </c>
      <c r="NY162">
        <f t="shared" si="3863"/>
        <v>0</v>
      </c>
      <c r="NZ162">
        <f t="shared" si="3864"/>
        <v>0</v>
      </c>
      <c r="OA162">
        <f t="shared" si="3865"/>
        <v>0</v>
      </c>
      <c r="OB162">
        <f t="shared" si="3866"/>
        <v>0</v>
      </c>
      <c r="OC162">
        <f t="shared" si="3867"/>
        <v>0</v>
      </c>
      <c r="OD162">
        <f t="shared" si="3868"/>
        <v>0</v>
      </c>
      <c r="OE162">
        <f t="shared" si="3869"/>
        <v>0</v>
      </c>
      <c r="OF162">
        <f t="shared" si="3870"/>
        <v>0</v>
      </c>
      <c r="OG162">
        <f t="shared" si="3871"/>
        <v>0</v>
      </c>
      <c r="OH162">
        <f t="shared" si="3872"/>
        <v>0</v>
      </c>
      <c r="OJ162" s="4">
        <f t="shared" si="3873"/>
        <v>385</v>
      </c>
      <c r="OK162" s="4">
        <f t="shared" si="3874"/>
        <v>116</v>
      </c>
      <c r="OL162" s="4">
        <f t="shared" si="3875"/>
        <v>150</v>
      </c>
      <c r="OM162" s="4">
        <f t="shared" si="3876"/>
        <v>0</v>
      </c>
      <c r="OP162" s="4">
        <f t="shared" si="3877"/>
        <v>651</v>
      </c>
      <c r="OQ162" s="4"/>
      <c r="OS162">
        <f t="shared" si="3878"/>
        <v>108</v>
      </c>
      <c r="OT162">
        <f t="shared" si="3879"/>
        <v>74</v>
      </c>
      <c r="OU162">
        <f t="shared" si="3880"/>
        <v>64</v>
      </c>
      <c r="OV162">
        <f t="shared" si="3881"/>
        <v>29</v>
      </c>
      <c r="OW162">
        <f t="shared" si="3882"/>
        <v>67</v>
      </c>
      <c r="OX162">
        <f t="shared" si="3883"/>
        <v>65</v>
      </c>
      <c r="OY162">
        <f t="shared" si="3884"/>
        <v>67</v>
      </c>
      <c r="OZ162">
        <f t="shared" si="3885"/>
        <v>49</v>
      </c>
      <c r="PA162">
        <f t="shared" si="3886"/>
        <v>74</v>
      </c>
      <c r="PB162">
        <f t="shared" si="3887"/>
        <v>54</v>
      </c>
      <c r="PC162">
        <f t="shared" si="3888"/>
        <v>0</v>
      </c>
      <c r="PD162">
        <f t="shared" si="3889"/>
        <v>0</v>
      </c>
      <c r="PE162">
        <f t="shared" si="3890"/>
        <v>0</v>
      </c>
      <c r="PF162">
        <f t="shared" si="3891"/>
        <v>0</v>
      </c>
      <c r="PG162">
        <f t="shared" si="3892"/>
        <v>0</v>
      </c>
      <c r="PH162">
        <f t="shared" si="3893"/>
        <v>0</v>
      </c>
      <c r="PI162">
        <f t="shared" si="3894"/>
        <v>0</v>
      </c>
      <c r="PJ162">
        <f t="shared" si="3895"/>
        <v>0</v>
      </c>
      <c r="PK162">
        <f t="shared" si="3896"/>
        <v>0</v>
      </c>
      <c r="PL162">
        <f t="shared" si="3897"/>
        <v>0</v>
      </c>
      <c r="PM162">
        <f t="shared" si="3898"/>
        <v>0</v>
      </c>
      <c r="PN162">
        <f t="shared" si="3899"/>
        <v>0</v>
      </c>
      <c r="PO162">
        <f t="shared" si="3900"/>
        <v>0</v>
      </c>
      <c r="PP162">
        <f t="shared" si="3901"/>
        <v>0</v>
      </c>
      <c r="PQ162">
        <f t="shared" si="3902"/>
        <v>0</v>
      </c>
      <c r="PR162">
        <f t="shared" si="3903"/>
        <v>0</v>
      </c>
      <c r="PS162">
        <f t="shared" si="3904"/>
        <v>0</v>
      </c>
      <c r="PT162">
        <f t="shared" si="3905"/>
        <v>0</v>
      </c>
      <c r="PU162">
        <f t="shared" si="3906"/>
        <v>0</v>
      </c>
      <c r="PV162">
        <f t="shared" si="3907"/>
        <v>0</v>
      </c>
      <c r="PW162">
        <f t="shared" si="3908"/>
        <v>0</v>
      </c>
      <c r="PX162">
        <f t="shared" si="3909"/>
        <v>0</v>
      </c>
      <c r="PY162">
        <f t="shared" si="3910"/>
        <v>0</v>
      </c>
      <c r="PZ162">
        <f t="shared" si="3911"/>
        <v>0</v>
      </c>
      <c r="QA162">
        <f t="shared" si="3912"/>
        <v>0</v>
      </c>
      <c r="QB162">
        <f t="shared" si="3913"/>
        <v>0</v>
      </c>
      <c r="QC162">
        <f t="shared" si="3914"/>
        <v>0</v>
      </c>
      <c r="QD162">
        <f t="shared" si="3915"/>
        <v>0</v>
      </c>
      <c r="QE162">
        <f t="shared" si="3916"/>
        <v>0</v>
      </c>
      <c r="QF162">
        <f t="shared" si="3917"/>
        <v>0</v>
      </c>
      <c r="QG162">
        <f t="shared" si="3918"/>
        <v>0</v>
      </c>
      <c r="QH162">
        <f t="shared" si="3919"/>
        <v>0</v>
      </c>
      <c r="QI162">
        <f t="shared" si="3920"/>
        <v>0</v>
      </c>
      <c r="QJ162">
        <f t="shared" si="3921"/>
        <v>0</v>
      </c>
      <c r="QK162">
        <f t="shared" si="3922"/>
        <v>0</v>
      </c>
      <c r="QL162">
        <f t="shared" si="3923"/>
        <v>0</v>
      </c>
      <c r="QM162">
        <f t="shared" si="3924"/>
        <v>0</v>
      </c>
      <c r="QN162">
        <f t="shared" si="3925"/>
        <v>0</v>
      </c>
      <c r="QO162">
        <f t="shared" si="3926"/>
        <v>0</v>
      </c>
      <c r="QP162">
        <f t="shared" si="3927"/>
        <v>0</v>
      </c>
      <c r="QQ162">
        <f t="shared" si="3928"/>
        <v>0</v>
      </c>
      <c r="QR162">
        <f t="shared" si="3929"/>
        <v>0</v>
      </c>
      <c r="QS162">
        <f t="shared" si="3930"/>
        <v>0</v>
      </c>
      <c r="QT162">
        <f t="shared" si="3931"/>
        <v>0</v>
      </c>
      <c r="QU162">
        <f t="shared" si="3932"/>
        <v>0</v>
      </c>
      <c r="QV162">
        <f t="shared" si="3933"/>
        <v>0</v>
      </c>
      <c r="QW162">
        <f t="shared" si="3934"/>
        <v>0</v>
      </c>
      <c r="QX162">
        <f t="shared" si="3935"/>
        <v>0</v>
      </c>
      <c r="QY162">
        <f t="shared" si="3936"/>
        <v>0</v>
      </c>
      <c r="QZ162">
        <f t="shared" si="3937"/>
        <v>0</v>
      </c>
      <c r="RA162">
        <f t="shared" si="3938"/>
        <v>0</v>
      </c>
      <c r="RB162">
        <f t="shared" si="3939"/>
        <v>0</v>
      </c>
      <c r="RC162">
        <f t="shared" si="3940"/>
        <v>0</v>
      </c>
      <c r="RD162">
        <f t="shared" si="3941"/>
        <v>0</v>
      </c>
      <c r="RE162">
        <f t="shared" si="3942"/>
        <v>0</v>
      </c>
      <c r="RF162">
        <f t="shared" si="3943"/>
        <v>0</v>
      </c>
      <c r="RG162">
        <f t="shared" si="3944"/>
        <v>0</v>
      </c>
      <c r="RH162">
        <f t="shared" si="3945"/>
        <v>0</v>
      </c>
      <c r="RI162">
        <f t="shared" si="3946"/>
        <v>0</v>
      </c>
      <c r="RJ162">
        <f t="shared" si="3947"/>
        <v>0</v>
      </c>
      <c r="RK162">
        <f t="shared" si="3948"/>
        <v>0</v>
      </c>
      <c r="RL162">
        <f t="shared" si="3949"/>
        <v>0</v>
      </c>
      <c r="RM162">
        <f t="shared" si="3950"/>
        <v>0</v>
      </c>
      <c r="RN162">
        <f t="shared" si="3951"/>
        <v>0</v>
      </c>
      <c r="RO162">
        <f t="shared" si="3952"/>
        <v>0</v>
      </c>
      <c r="RP162">
        <f t="shared" si="3953"/>
        <v>0</v>
      </c>
      <c r="RQ162">
        <f t="shared" si="3954"/>
        <v>0</v>
      </c>
      <c r="RR162">
        <f t="shared" si="3955"/>
        <v>0</v>
      </c>
      <c r="RS162">
        <f t="shared" si="3956"/>
        <v>0</v>
      </c>
      <c r="RT162">
        <f t="shared" si="3957"/>
        <v>0</v>
      </c>
      <c r="RU162">
        <f t="shared" si="3958"/>
        <v>0</v>
      </c>
      <c r="RV162">
        <f t="shared" si="3959"/>
        <v>0</v>
      </c>
      <c r="RW162">
        <f t="shared" si="3960"/>
        <v>0</v>
      </c>
      <c r="RX162">
        <f t="shared" si="3961"/>
        <v>0</v>
      </c>
      <c r="RY162">
        <f t="shared" si="3962"/>
        <v>0</v>
      </c>
      <c r="SA162" s="4">
        <f t="shared" si="3963"/>
        <v>15.379999999999999</v>
      </c>
      <c r="SB162" s="4">
        <f t="shared" si="3964"/>
        <v>6.96</v>
      </c>
      <c r="SC162" s="4">
        <f t="shared" si="3965"/>
        <v>10.33</v>
      </c>
      <c r="SD162" s="4">
        <f t="shared" si="3966"/>
        <v>0</v>
      </c>
      <c r="SF162" s="4">
        <f t="shared" si="3967"/>
        <v>32.67</v>
      </c>
      <c r="SI162">
        <f t="shared" si="3968"/>
        <v>2.6</v>
      </c>
      <c r="SJ162">
        <f t="shared" si="3969"/>
        <v>3.1</v>
      </c>
      <c r="SK162">
        <f t="shared" si="3970"/>
        <v>2.8</v>
      </c>
      <c r="SL162">
        <f t="shared" si="3971"/>
        <v>3.13</v>
      </c>
      <c r="SM162">
        <f t="shared" si="3972"/>
        <v>3.2</v>
      </c>
      <c r="SN162">
        <f t="shared" si="3973"/>
        <v>2.88</v>
      </c>
      <c r="SO162">
        <f t="shared" si="3974"/>
        <v>3.29</v>
      </c>
      <c r="SP162">
        <f t="shared" si="3975"/>
        <v>3.67</v>
      </c>
      <c r="SQ162">
        <f t="shared" si="3976"/>
        <v>4</v>
      </c>
      <c r="SR162">
        <f t="shared" si="3977"/>
        <v>4</v>
      </c>
      <c r="SS162" t="str">
        <f t="shared" si="3978"/>
        <v>0</v>
      </c>
      <c r="ST162" t="str">
        <f t="shared" si="3979"/>
        <v>0</v>
      </c>
      <c r="SU162" t="str">
        <f t="shared" si="3980"/>
        <v>0</v>
      </c>
      <c r="SV162" t="str">
        <f t="shared" si="3981"/>
        <v>0</v>
      </c>
      <c r="SW162" t="str">
        <f t="shared" si="3982"/>
        <v>0</v>
      </c>
      <c r="SX162" t="str">
        <f t="shared" si="3983"/>
        <v>0</v>
      </c>
      <c r="SY162" t="str">
        <f t="shared" si="3984"/>
        <v>0</v>
      </c>
      <c r="SZ162" t="str">
        <f t="shared" si="3985"/>
        <v>0</v>
      </c>
      <c r="TA162" t="str">
        <f t="shared" si="3986"/>
        <v>0</v>
      </c>
      <c r="TB162" t="str">
        <f t="shared" si="3987"/>
        <v>0</v>
      </c>
      <c r="TC162" t="str">
        <f t="shared" si="3988"/>
        <v>0</v>
      </c>
      <c r="TD162" t="str">
        <f t="shared" si="3989"/>
        <v>0</v>
      </c>
      <c r="TE162" t="str">
        <f t="shared" si="3990"/>
        <v>0</v>
      </c>
      <c r="TF162" t="str">
        <f t="shared" si="3991"/>
        <v>0</v>
      </c>
      <c r="TG162" t="str">
        <f t="shared" si="3992"/>
        <v>0</v>
      </c>
      <c r="TH162" t="str">
        <f t="shared" si="3993"/>
        <v>0</v>
      </c>
      <c r="TI162" t="str">
        <f t="shared" si="3994"/>
        <v>0</v>
      </c>
      <c r="TJ162" t="str">
        <f t="shared" si="3995"/>
        <v>0</v>
      </c>
      <c r="TK162" t="str">
        <f t="shared" si="3996"/>
        <v>0</v>
      </c>
      <c r="TL162" t="str">
        <f t="shared" si="3997"/>
        <v>0</v>
      </c>
      <c r="TM162" t="str">
        <f t="shared" si="3998"/>
        <v>0</v>
      </c>
      <c r="TN162" t="str">
        <f t="shared" si="3999"/>
        <v>0</v>
      </c>
      <c r="TO162" t="str">
        <f t="shared" si="4000"/>
        <v>0</v>
      </c>
      <c r="TP162" t="str">
        <f t="shared" si="4001"/>
        <v>0</v>
      </c>
      <c r="TQ162" t="str">
        <f t="shared" si="4002"/>
        <v>0</v>
      </c>
      <c r="TR162" t="str">
        <f t="shared" si="4003"/>
        <v>0</v>
      </c>
      <c r="TS162" t="str">
        <f t="shared" si="4004"/>
        <v>0</v>
      </c>
      <c r="TT162" t="str">
        <f t="shared" si="4005"/>
        <v>0</v>
      </c>
      <c r="TU162" t="str">
        <f t="shared" si="4006"/>
        <v>0</v>
      </c>
      <c r="TV162" t="str">
        <f t="shared" si="4007"/>
        <v>0</v>
      </c>
      <c r="TW162" t="str">
        <f t="shared" si="4008"/>
        <v>0</v>
      </c>
      <c r="TX162" t="str">
        <f t="shared" si="4009"/>
        <v>0</v>
      </c>
      <c r="TY162" t="str">
        <f t="shared" si="4010"/>
        <v>0</v>
      </c>
      <c r="TZ162" t="str">
        <f t="shared" si="4011"/>
        <v>0</v>
      </c>
      <c r="UA162" t="str">
        <f t="shared" si="4012"/>
        <v>0</v>
      </c>
      <c r="UB162" t="str">
        <f t="shared" si="4013"/>
        <v>0</v>
      </c>
      <c r="UC162" t="str">
        <f t="shared" si="4014"/>
        <v>0</v>
      </c>
      <c r="UD162" t="str">
        <f t="shared" si="4015"/>
        <v>0</v>
      </c>
      <c r="UE162" t="str">
        <f t="shared" si="4016"/>
        <v>0</v>
      </c>
      <c r="UF162" t="str">
        <f t="shared" si="4017"/>
        <v>0</v>
      </c>
      <c r="UG162" t="str">
        <f t="shared" si="4018"/>
        <v>0</v>
      </c>
      <c r="UH162" t="str">
        <f t="shared" si="4019"/>
        <v>0</v>
      </c>
      <c r="UI162" t="str">
        <f t="shared" si="4020"/>
        <v>0</v>
      </c>
      <c r="UJ162" t="str">
        <f t="shared" si="4021"/>
        <v>0</v>
      </c>
      <c r="UK162" t="str">
        <f t="shared" si="4022"/>
        <v>0</v>
      </c>
      <c r="UL162" t="str">
        <f t="shared" si="4023"/>
        <v>0</v>
      </c>
      <c r="UM162" t="str">
        <f t="shared" si="4024"/>
        <v>0</v>
      </c>
      <c r="UN162" t="str">
        <f t="shared" si="4025"/>
        <v>0</v>
      </c>
      <c r="UO162" t="str">
        <f t="shared" si="4026"/>
        <v>0</v>
      </c>
      <c r="UP162" t="str">
        <f t="shared" si="4027"/>
        <v>0</v>
      </c>
      <c r="UQ162" t="str">
        <f t="shared" si="4028"/>
        <v>0</v>
      </c>
      <c r="UR162" t="str">
        <f t="shared" si="4029"/>
        <v>0</v>
      </c>
      <c r="US162" t="str">
        <f t="shared" si="4030"/>
        <v>0</v>
      </c>
      <c r="UT162" t="str">
        <f t="shared" si="4031"/>
        <v>0</v>
      </c>
      <c r="UU162" t="str">
        <f t="shared" si="4032"/>
        <v>0</v>
      </c>
      <c r="UV162" t="str">
        <f t="shared" si="4033"/>
        <v>0</v>
      </c>
      <c r="UW162" t="str">
        <f t="shared" si="4034"/>
        <v>0</v>
      </c>
      <c r="UX162" t="str">
        <f t="shared" si="4035"/>
        <v>0</v>
      </c>
      <c r="UY162" t="str">
        <f t="shared" si="4036"/>
        <v>0</v>
      </c>
      <c r="UZ162" t="str">
        <f t="shared" si="4037"/>
        <v>0</v>
      </c>
      <c r="VA162" t="str">
        <f t="shared" si="4038"/>
        <v>0</v>
      </c>
      <c r="VB162" t="str">
        <f t="shared" si="4039"/>
        <v>0</v>
      </c>
      <c r="VC162" t="str">
        <f t="shared" si="4040"/>
        <v>0</v>
      </c>
      <c r="VD162" t="str">
        <f t="shared" si="4041"/>
        <v>0</v>
      </c>
      <c r="VE162" t="str">
        <f t="shared" si="4042"/>
        <v>0</v>
      </c>
      <c r="VF162" t="str">
        <f t="shared" si="4043"/>
        <v>0</v>
      </c>
      <c r="VG162" t="str">
        <f t="shared" si="4044"/>
        <v>0</v>
      </c>
      <c r="VH162" t="str">
        <f t="shared" si="4045"/>
        <v>0</v>
      </c>
      <c r="VI162" t="str">
        <f t="shared" si="4046"/>
        <v>0</v>
      </c>
      <c r="VJ162" t="str">
        <f t="shared" si="4047"/>
        <v>0</v>
      </c>
      <c r="VK162" t="str">
        <f t="shared" si="4048"/>
        <v>0</v>
      </c>
      <c r="VL162" t="str">
        <f t="shared" si="4049"/>
        <v>0</v>
      </c>
      <c r="VM162" t="str">
        <f t="shared" si="4050"/>
        <v>0</v>
      </c>
      <c r="VN162" t="str">
        <f t="shared" si="4051"/>
        <v>0</v>
      </c>
      <c r="VO162" t="str">
        <f t="shared" si="4052"/>
        <v>0</v>
      </c>
      <c r="VQ162" s="4">
        <f t="shared" si="4053"/>
        <v>-64.3</v>
      </c>
      <c r="VR162" s="4">
        <f t="shared" si="4054"/>
        <v>-6.7099999999999991</v>
      </c>
      <c r="VS162" s="4">
        <f t="shared" si="4055"/>
        <v>-47.260000000000005</v>
      </c>
      <c r="VT162" s="4">
        <f t="shared" si="4056"/>
        <v>0</v>
      </c>
      <c r="VV162" s="4">
        <f t="shared" si="4057"/>
        <v>-118.27</v>
      </c>
      <c r="VY162">
        <f t="shared" si="4058"/>
        <v>-12.69</v>
      </c>
      <c r="VZ162">
        <f t="shared" si="4059"/>
        <v>-11.3</v>
      </c>
      <c r="WA162">
        <f t="shared" si="4060"/>
        <v>-12.11</v>
      </c>
      <c r="WB162">
        <f t="shared" si="4061"/>
        <v>-16.34</v>
      </c>
      <c r="WC162">
        <f t="shared" si="4062"/>
        <v>-4.58</v>
      </c>
      <c r="WD162">
        <f t="shared" si="4063"/>
        <v>-12.19</v>
      </c>
      <c r="WE162">
        <f t="shared" si="4064"/>
        <v>-4.3499999999999996</v>
      </c>
      <c r="WF162">
        <f t="shared" si="4065"/>
        <v>-2.36</v>
      </c>
      <c r="WG162">
        <f t="shared" si="4066"/>
        <v>-16.010000000000002</v>
      </c>
      <c r="WH162">
        <f t="shared" si="4067"/>
        <v>-26.34</v>
      </c>
      <c r="WI162">
        <f t="shared" si="4068"/>
        <v>0</v>
      </c>
      <c r="WJ162">
        <f t="shared" si="4069"/>
        <v>0</v>
      </c>
      <c r="WK162">
        <f t="shared" si="4070"/>
        <v>0</v>
      </c>
      <c r="WL162">
        <f t="shared" si="4071"/>
        <v>0</v>
      </c>
      <c r="WM162">
        <f t="shared" si="4072"/>
        <v>0</v>
      </c>
      <c r="WN162">
        <f t="shared" si="4073"/>
        <v>0</v>
      </c>
      <c r="WO162">
        <f t="shared" si="4074"/>
        <v>0</v>
      </c>
      <c r="WP162">
        <f t="shared" si="4075"/>
        <v>0</v>
      </c>
      <c r="WQ162">
        <f t="shared" si="4076"/>
        <v>0</v>
      </c>
      <c r="WR162">
        <f t="shared" si="4077"/>
        <v>0</v>
      </c>
      <c r="WS162">
        <f t="shared" si="4078"/>
        <v>0</v>
      </c>
      <c r="WT162">
        <f t="shared" si="4079"/>
        <v>0</v>
      </c>
      <c r="WU162">
        <f t="shared" si="4080"/>
        <v>0</v>
      </c>
      <c r="WV162">
        <f t="shared" si="4081"/>
        <v>0</v>
      </c>
      <c r="WW162">
        <f t="shared" si="4082"/>
        <v>0</v>
      </c>
      <c r="WX162">
        <f t="shared" si="4083"/>
        <v>0</v>
      </c>
      <c r="WY162">
        <f t="shared" si="4084"/>
        <v>0</v>
      </c>
      <c r="WZ162">
        <f t="shared" si="4085"/>
        <v>0</v>
      </c>
      <c r="XA162">
        <f t="shared" si="4086"/>
        <v>0</v>
      </c>
      <c r="XB162">
        <f t="shared" si="4087"/>
        <v>0</v>
      </c>
      <c r="XC162">
        <f t="shared" si="4088"/>
        <v>0</v>
      </c>
      <c r="XD162">
        <f t="shared" si="4089"/>
        <v>0</v>
      </c>
      <c r="XE162">
        <f t="shared" si="4090"/>
        <v>0</v>
      </c>
      <c r="XF162">
        <f t="shared" si="4091"/>
        <v>0</v>
      </c>
      <c r="XG162">
        <f t="shared" si="4092"/>
        <v>0</v>
      </c>
      <c r="XH162">
        <f t="shared" si="4093"/>
        <v>0</v>
      </c>
      <c r="XI162">
        <f t="shared" si="4094"/>
        <v>0</v>
      </c>
      <c r="XJ162">
        <f t="shared" si="4095"/>
        <v>0</v>
      </c>
      <c r="XK162">
        <f t="shared" si="4096"/>
        <v>0</v>
      </c>
      <c r="XL162">
        <f t="shared" si="4097"/>
        <v>0</v>
      </c>
      <c r="XM162">
        <f t="shared" si="4098"/>
        <v>0</v>
      </c>
      <c r="XN162">
        <f t="shared" si="4099"/>
        <v>0</v>
      </c>
      <c r="XO162">
        <f t="shared" si="4100"/>
        <v>0</v>
      </c>
      <c r="XP162">
        <f t="shared" si="4101"/>
        <v>0</v>
      </c>
      <c r="XQ162">
        <f t="shared" si="4102"/>
        <v>0</v>
      </c>
      <c r="XR162">
        <f t="shared" si="4103"/>
        <v>0</v>
      </c>
      <c r="XS162">
        <f t="shared" si="4104"/>
        <v>0</v>
      </c>
      <c r="XT162">
        <f t="shared" si="4105"/>
        <v>0</v>
      </c>
      <c r="XU162">
        <f t="shared" si="4106"/>
        <v>0</v>
      </c>
      <c r="XV162">
        <f t="shared" si="4107"/>
        <v>0</v>
      </c>
      <c r="XW162">
        <f t="shared" si="4108"/>
        <v>0</v>
      </c>
      <c r="XX162">
        <f t="shared" si="4109"/>
        <v>0</v>
      </c>
      <c r="XY162">
        <f t="shared" si="4110"/>
        <v>0</v>
      </c>
      <c r="XZ162">
        <f t="shared" si="4111"/>
        <v>0</v>
      </c>
      <c r="YA162">
        <f t="shared" si="4112"/>
        <v>0</v>
      </c>
      <c r="YB162">
        <f t="shared" si="4113"/>
        <v>0</v>
      </c>
      <c r="YC162">
        <f t="shared" si="4114"/>
        <v>0</v>
      </c>
      <c r="YD162">
        <f t="shared" si="4115"/>
        <v>0</v>
      </c>
      <c r="YE162">
        <f t="shared" si="4116"/>
        <v>0</v>
      </c>
      <c r="YF162">
        <f t="shared" si="4117"/>
        <v>0</v>
      </c>
      <c r="YG162">
        <f t="shared" si="4118"/>
        <v>0</v>
      </c>
      <c r="YH162">
        <f t="shared" si="4119"/>
        <v>0</v>
      </c>
      <c r="YI162">
        <f t="shared" si="4120"/>
        <v>0</v>
      </c>
      <c r="YJ162">
        <f t="shared" si="4121"/>
        <v>0</v>
      </c>
      <c r="YK162">
        <f t="shared" si="4122"/>
        <v>0</v>
      </c>
      <c r="YL162">
        <f t="shared" si="4123"/>
        <v>0</v>
      </c>
      <c r="YM162">
        <f t="shared" si="4124"/>
        <v>0</v>
      </c>
      <c r="YN162">
        <f t="shared" si="4125"/>
        <v>0</v>
      </c>
      <c r="YO162">
        <f t="shared" si="4126"/>
        <v>0</v>
      </c>
      <c r="YP162">
        <f t="shared" si="4127"/>
        <v>0</v>
      </c>
      <c r="YQ162">
        <f t="shared" si="4128"/>
        <v>0</v>
      </c>
      <c r="YR162">
        <f t="shared" si="4129"/>
        <v>0</v>
      </c>
      <c r="YS162">
        <f t="shared" si="4130"/>
        <v>0</v>
      </c>
      <c r="YT162">
        <f t="shared" si="4131"/>
        <v>0</v>
      </c>
      <c r="YU162">
        <f t="shared" si="4132"/>
        <v>0</v>
      </c>
      <c r="YV162">
        <f t="shared" si="4133"/>
        <v>0</v>
      </c>
      <c r="YW162">
        <f t="shared" si="4134"/>
        <v>0</v>
      </c>
      <c r="YX162">
        <f t="shared" si="4135"/>
        <v>0</v>
      </c>
      <c r="YY162">
        <f t="shared" si="4136"/>
        <v>0</v>
      </c>
      <c r="YZ162">
        <f t="shared" si="4137"/>
        <v>0</v>
      </c>
      <c r="ZA162">
        <f t="shared" si="4138"/>
        <v>0</v>
      </c>
      <c r="ZB162">
        <f t="shared" si="4139"/>
        <v>0</v>
      </c>
      <c r="ZC162">
        <f t="shared" si="4140"/>
        <v>0</v>
      </c>
      <c r="ZD162">
        <f t="shared" si="4141"/>
        <v>0</v>
      </c>
      <c r="ZE162">
        <f t="shared" si="4142"/>
        <v>0</v>
      </c>
      <c r="ZG162" s="4">
        <f t="shared" si="4143"/>
        <v>178</v>
      </c>
      <c r="ZH162" s="4">
        <f t="shared" si="4144"/>
        <v>32</v>
      </c>
      <c r="ZI162" s="4">
        <f t="shared" si="4145"/>
        <v>93</v>
      </c>
      <c r="ZJ162" s="4">
        <f t="shared" si="4146"/>
        <v>0</v>
      </c>
      <c r="ZL162" s="4">
        <f t="shared" si="4147"/>
        <v>303</v>
      </c>
      <c r="ZO162">
        <f t="shared" si="4148"/>
        <v>51</v>
      </c>
      <c r="ZP162">
        <f t="shared" si="4149"/>
        <v>51</v>
      </c>
      <c r="ZQ162">
        <f t="shared" si="4150"/>
        <v>22</v>
      </c>
      <c r="ZR162">
        <f t="shared" si="4151"/>
        <v>38</v>
      </c>
      <c r="ZS162">
        <f t="shared" si="4152"/>
        <v>15</v>
      </c>
      <c r="ZT162">
        <f t="shared" si="4153"/>
        <v>30</v>
      </c>
      <c r="ZU162">
        <f t="shared" si="4154"/>
        <v>19</v>
      </c>
      <c r="ZV162">
        <f t="shared" si="4155"/>
        <v>13</v>
      </c>
      <c r="ZW162">
        <f t="shared" si="4156"/>
        <v>24</v>
      </c>
      <c r="ZX162">
        <f t="shared" si="4157"/>
        <v>40</v>
      </c>
      <c r="ZY162">
        <f t="shared" si="4158"/>
        <v>0</v>
      </c>
      <c r="ZZ162">
        <f t="shared" si="4159"/>
        <v>0</v>
      </c>
      <c r="AAA162">
        <f t="shared" si="4160"/>
        <v>0</v>
      </c>
      <c r="AAB162">
        <f t="shared" si="4161"/>
        <v>0</v>
      </c>
      <c r="AAC162">
        <f t="shared" si="4162"/>
        <v>0</v>
      </c>
      <c r="AAD162">
        <f t="shared" si="4163"/>
        <v>0</v>
      </c>
      <c r="AAE162">
        <f t="shared" si="4164"/>
        <v>0</v>
      </c>
      <c r="AAF162">
        <f t="shared" si="4165"/>
        <v>0</v>
      </c>
      <c r="AAG162">
        <f t="shared" si="4166"/>
        <v>0</v>
      </c>
      <c r="AAH162">
        <f t="shared" si="4167"/>
        <v>0</v>
      </c>
      <c r="AAI162">
        <f t="shared" si="4168"/>
        <v>0</v>
      </c>
      <c r="AAJ162">
        <f t="shared" si="4169"/>
        <v>0</v>
      </c>
      <c r="AAK162">
        <f t="shared" si="4170"/>
        <v>0</v>
      </c>
      <c r="AAL162">
        <f t="shared" si="4171"/>
        <v>0</v>
      </c>
      <c r="AAM162">
        <f t="shared" si="4172"/>
        <v>0</v>
      </c>
      <c r="AAN162">
        <f t="shared" si="4173"/>
        <v>0</v>
      </c>
      <c r="AAO162">
        <f t="shared" si="4174"/>
        <v>0</v>
      </c>
      <c r="AAP162">
        <f t="shared" si="4175"/>
        <v>0</v>
      </c>
      <c r="AAQ162">
        <f t="shared" si="4176"/>
        <v>0</v>
      </c>
      <c r="AAR162">
        <f t="shared" si="4177"/>
        <v>0</v>
      </c>
      <c r="AAS162">
        <f t="shared" si="4178"/>
        <v>0</v>
      </c>
      <c r="AAT162">
        <f t="shared" si="4179"/>
        <v>0</v>
      </c>
      <c r="AAU162">
        <f t="shared" si="4180"/>
        <v>0</v>
      </c>
      <c r="AAV162">
        <f t="shared" si="4181"/>
        <v>0</v>
      </c>
      <c r="AAW162">
        <f t="shared" si="4182"/>
        <v>0</v>
      </c>
      <c r="AAX162">
        <f t="shared" si="4183"/>
        <v>0</v>
      </c>
      <c r="AAY162">
        <f t="shared" si="4184"/>
        <v>0</v>
      </c>
      <c r="AAZ162">
        <f t="shared" si="4185"/>
        <v>0</v>
      </c>
      <c r="ABA162">
        <f t="shared" si="4186"/>
        <v>0</v>
      </c>
      <c r="ABB162">
        <f t="shared" si="4187"/>
        <v>0</v>
      </c>
      <c r="ABC162">
        <f t="shared" si="4188"/>
        <v>0</v>
      </c>
      <c r="ABD162">
        <f t="shared" si="4189"/>
        <v>0</v>
      </c>
      <c r="ABE162">
        <f t="shared" si="4190"/>
        <v>0</v>
      </c>
      <c r="ABF162">
        <f t="shared" si="4191"/>
        <v>0</v>
      </c>
      <c r="ABG162">
        <f t="shared" si="4192"/>
        <v>0</v>
      </c>
      <c r="ABH162">
        <f t="shared" si="4193"/>
        <v>0</v>
      </c>
      <c r="ABI162">
        <f t="shared" si="4194"/>
        <v>0</v>
      </c>
      <c r="ABJ162">
        <f t="shared" si="4195"/>
        <v>0</v>
      </c>
      <c r="ABK162">
        <f t="shared" si="4196"/>
        <v>0</v>
      </c>
      <c r="ABL162">
        <f t="shared" si="4197"/>
        <v>0</v>
      </c>
      <c r="ABM162">
        <f t="shared" si="4198"/>
        <v>0</v>
      </c>
      <c r="ABN162">
        <f t="shared" si="4199"/>
        <v>0</v>
      </c>
      <c r="ABO162">
        <f t="shared" si="4200"/>
        <v>0</v>
      </c>
      <c r="ABP162">
        <f t="shared" si="4201"/>
        <v>0</v>
      </c>
      <c r="ABQ162">
        <f t="shared" si="4202"/>
        <v>0</v>
      </c>
      <c r="ABR162">
        <f t="shared" si="4203"/>
        <v>0</v>
      </c>
      <c r="ABS162">
        <f t="shared" si="4204"/>
        <v>0</v>
      </c>
      <c r="ABT162">
        <f t="shared" si="4205"/>
        <v>0</v>
      </c>
      <c r="ABU162">
        <f t="shared" si="4206"/>
        <v>0</v>
      </c>
      <c r="ABV162">
        <f t="shared" si="4207"/>
        <v>0</v>
      </c>
      <c r="ABW162">
        <f t="shared" si="4208"/>
        <v>0</v>
      </c>
      <c r="ABX162">
        <f t="shared" si="4209"/>
        <v>0</v>
      </c>
      <c r="ABY162">
        <f t="shared" si="4210"/>
        <v>0</v>
      </c>
      <c r="ABZ162">
        <f t="shared" si="4211"/>
        <v>0</v>
      </c>
      <c r="ACA162">
        <f t="shared" si="4212"/>
        <v>0</v>
      </c>
      <c r="ACB162">
        <f t="shared" si="4213"/>
        <v>0</v>
      </c>
      <c r="ACC162">
        <f t="shared" si="4214"/>
        <v>0</v>
      </c>
      <c r="ACD162">
        <f t="shared" si="4215"/>
        <v>0</v>
      </c>
      <c r="ACE162">
        <f t="shared" si="4216"/>
        <v>0</v>
      </c>
      <c r="ACF162">
        <f t="shared" si="4217"/>
        <v>0</v>
      </c>
      <c r="ACG162">
        <f t="shared" si="4218"/>
        <v>0</v>
      </c>
      <c r="ACH162">
        <f t="shared" si="4219"/>
        <v>0</v>
      </c>
      <c r="ACI162">
        <f t="shared" si="4220"/>
        <v>0</v>
      </c>
      <c r="ACJ162">
        <f t="shared" si="4221"/>
        <v>0</v>
      </c>
      <c r="ACK162">
        <f t="shared" si="4222"/>
        <v>0</v>
      </c>
      <c r="ACL162">
        <f t="shared" si="4223"/>
        <v>0</v>
      </c>
      <c r="ACM162">
        <f t="shared" si="4224"/>
        <v>0</v>
      </c>
      <c r="ACN162">
        <f t="shared" si="4225"/>
        <v>0</v>
      </c>
      <c r="ACO162">
        <f t="shared" si="4226"/>
        <v>0</v>
      </c>
      <c r="ACP162">
        <f t="shared" si="4227"/>
        <v>0</v>
      </c>
      <c r="ACQ162">
        <f t="shared" si="4228"/>
        <v>0</v>
      </c>
      <c r="ACR162">
        <f t="shared" si="4229"/>
        <v>0</v>
      </c>
      <c r="ACS162">
        <f t="shared" si="4230"/>
        <v>0</v>
      </c>
      <c r="ACT162">
        <f t="shared" si="4231"/>
        <v>0</v>
      </c>
      <c r="ACU162">
        <f t="shared" si="4232"/>
        <v>0</v>
      </c>
      <c r="ACW162" s="4">
        <f t="shared" si="4233"/>
        <v>66.5</v>
      </c>
      <c r="ACX162" s="4">
        <f t="shared" si="4234"/>
        <v>0</v>
      </c>
      <c r="ACY162" s="4">
        <f t="shared" si="4235"/>
        <v>53.8</v>
      </c>
      <c r="ACZ162" s="4">
        <f t="shared" si="4236"/>
        <v>0</v>
      </c>
      <c r="ADA162" s="88">
        <f t="shared" si="4237"/>
        <v>0</v>
      </c>
      <c r="ADB162" s="4">
        <f t="shared" si="4238"/>
        <v>120.3</v>
      </c>
      <c r="ADC162" s="5">
        <f t="shared" si="4239"/>
        <v>3.646916505762094</v>
      </c>
      <c r="ADD162" s="5">
        <f t="shared" si="4240"/>
        <v>4.2347766568419321</v>
      </c>
      <c r="ADE162">
        <f t="shared" si="4241"/>
        <v>8.4</v>
      </c>
      <c r="ADF162">
        <f t="shared" si="4242"/>
        <v>17.3</v>
      </c>
      <c r="ADG162">
        <f t="shared" si="4243"/>
        <v>24.1</v>
      </c>
      <c r="ADH162">
        <f t="shared" si="4244"/>
        <v>37.799999999999997</v>
      </c>
      <c r="ADI162">
        <f t="shared" si="4245"/>
        <v>7.6</v>
      </c>
      <c r="ADJ162">
        <f t="shared" si="4246"/>
        <v>12.4</v>
      </c>
      <c r="ADK162">
        <f t="shared" si="4247"/>
        <v>0</v>
      </c>
      <c r="ADL162">
        <f t="shared" si="4248"/>
        <v>0</v>
      </c>
      <c r="ADM162">
        <f t="shared" si="4249"/>
        <v>4.3</v>
      </c>
      <c r="ADN162">
        <f t="shared" si="4250"/>
        <v>8.4</v>
      </c>
      <c r="ADO162">
        <f t="shared" si="4251"/>
        <v>0</v>
      </c>
      <c r="ADP162">
        <f t="shared" si="4252"/>
        <v>0</v>
      </c>
      <c r="ADQ162">
        <f t="shared" si="4253"/>
        <v>0</v>
      </c>
      <c r="ADR162">
        <f t="shared" si="4254"/>
        <v>0</v>
      </c>
      <c r="ADS162">
        <f t="shared" si="4255"/>
        <v>0</v>
      </c>
      <c r="ADT162">
        <f t="shared" si="4256"/>
        <v>0</v>
      </c>
      <c r="ADU162">
        <f t="shared" si="4257"/>
        <v>0</v>
      </c>
      <c r="ADV162">
        <f t="shared" si="4258"/>
        <v>0</v>
      </c>
      <c r="ADW162">
        <f t="shared" si="4259"/>
        <v>0</v>
      </c>
      <c r="ADX162">
        <f t="shared" si="4260"/>
        <v>0</v>
      </c>
      <c r="ADY162">
        <f t="shared" si="4261"/>
        <v>0</v>
      </c>
      <c r="ADZ162">
        <f t="shared" si="4262"/>
        <v>0</v>
      </c>
      <c r="AEA162">
        <f t="shared" si="4263"/>
        <v>0</v>
      </c>
      <c r="AEB162">
        <f t="shared" si="4264"/>
        <v>0</v>
      </c>
      <c r="AEC162">
        <f t="shared" si="4265"/>
        <v>0</v>
      </c>
      <c r="AED162">
        <f t="shared" si="4266"/>
        <v>0</v>
      </c>
      <c r="AEE162">
        <f t="shared" si="4267"/>
        <v>0</v>
      </c>
      <c r="AEF162">
        <f t="shared" si="4268"/>
        <v>0</v>
      </c>
      <c r="AEG162">
        <f t="shared" si="4269"/>
        <v>0</v>
      </c>
      <c r="AEH162">
        <f t="shared" si="4270"/>
        <v>0</v>
      </c>
      <c r="AEI162">
        <f t="shared" si="4271"/>
        <v>0</v>
      </c>
      <c r="AEJ162">
        <f t="shared" si="4272"/>
        <v>0</v>
      </c>
      <c r="AEK162">
        <f t="shared" si="4273"/>
        <v>0</v>
      </c>
      <c r="AEL162">
        <f t="shared" si="4274"/>
        <v>0</v>
      </c>
      <c r="AEM162">
        <f t="shared" si="4275"/>
        <v>0</v>
      </c>
      <c r="AEN162">
        <f t="shared" si="4276"/>
        <v>0</v>
      </c>
      <c r="AEO162">
        <f t="shared" si="4277"/>
        <v>0</v>
      </c>
      <c r="AEP162">
        <f t="shared" si="4278"/>
        <v>0</v>
      </c>
      <c r="AEQ162">
        <f t="shared" si="4279"/>
        <v>0</v>
      </c>
      <c r="AER162">
        <f t="shared" si="4280"/>
        <v>0</v>
      </c>
      <c r="AES162">
        <f t="shared" si="4281"/>
        <v>0</v>
      </c>
      <c r="AET162">
        <f t="shared" si="4282"/>
        <v>0</v>
      </c>
      <c r="AEU162">
        <f t="shared" si="4283"/>
        <v>0</v>
      </c>
      <c r="AEV162">
        <f t="shared" si="4284"/>
        <v>0</v>
      </c>
      <c r="AEW162">
        <f t="shared" si="4285"/>
        <v>0</v>
      </c>
      <c r="AEX162">
        <f t="shared" si="4286"/>
        <v>0</v>
      </c>
      <c r="AEY162">
        <f t="shared" si="4287"/>
        <v>0</v>
      </c>
      <c r="AEZ162">
        <f t="shared" si="4288"/>
        <v>0</v>
      </c>
      <c r="AFA162">
        <f t="shared" si="4289"/>
        <v>0</v>
      </c>
      <c r="AFB162">
        <f t="shared" si="4290"/>
        <v>0</v>
      </c>
      <c r="AFC162">
        <f t="shared" si="4291"/>
        <v>0</v>
      </c>
      <c r="AFD162">
        <f t="shared" si="4292"/>
        <v>0</v>
      </c>
      <c r="AFE162">
        <f t="shared" si="4293"/>
        <v>0</v>
      </c>
      <c r="AFF162">
        <f t="shared" si="4294"/>
        <v>0</v>
      </c>
      <c r="AFG162">
        <f t="shared" si="4295"/>
        <v>0</v>
      </c>
      <c r="AFH162">
        <f t="shared" si="4296"/>
        <v>0</v>
      </c>
      <c r="AFI162">
        <f t="shared" si="4297"/>
        <v>0</v>
      </c>
      <c r="AFJ162">
        <f t="shared" si="4298"/>
        <v>0</v>
      </c>
      <c r="AFK162">
        <f t="shared" si="4299"/>
        <v>0</v>
      </c>
      <c r="AFL162">
        <f t="shared" si="4300"/>
        <v>0</v>
      </c>
      <c r="AFM162">
        <f t="shared" si="4301"/>
        <v>0</v>
      </c>
      <c r="AFN162">
        <f t="shared" si="4302"/>
        <v>0</v>
      </c>
      <c r="AFO162">
        <f t="shared" si="4303"/>
        <v>0</v>
      </c>
      <c r="AFP162">
        <f t="shared" si="4304"/>
        <v>0</v>
      </c>
      <c r="AFQ162">
        <f t="shared" si="4305"/>
        <v>0</v>
      </c>
      <c r="AFR162">
        <f t="shared" si="4306"/>
        <v>0</v>
      </c>
      <c r="AFS162">
        <f t="shared" si="4307"/>
        <v>0</v>
      </c>
      <c r="AFT162">
        <f t="shared" si="4308"/>
        <v>0</v>
      </c>
      <c r="AFU162">
        <f t="shared" si="4309"/>
        <v>0</v>
      </c>
      <c r="AFV162">
        <f t="shared" si="4310"/>
        <v>0</v>
      </c>
      <c r="AFW162">
        <f t="shared" si="4311"/>
        <v>0</v>
      </c>
      <c r="AFX162">
        <f t="shared" si="4312"/>
        <v>0</v>
      </c>
      <c r="AFY162">
        <f t="shared" si="4313"/>
        <v>0</v>
      </c>
      <c r="AFZ162">
        <f t="shared" si="4314"/>
        <v>0</v>
      </c>
      <c r="AGA162">
        <f t="shared" si="4315"/>
        <v>0</v>
      </c>
      <c r="AGB162">
        <f t="shared" si="4316"/>
        <v>0</v>
      </c>
      <c r="AGC162">
        <f t="shared" si="4317"/>
        <v>0</v>
      </c>
      <c r="AGD162">
        <f t="shared" si="4318"/>
        <v>0</v>
      </c>
      <c r="AGE162">
        <f t="shared" si="4319"/>
        <v>0</v>
      </c>
      <c r="AGF162">
        <f t="shared" si="4320"/>
        <v>0</v>
      </c>
      <c r="AGG162">
        <f t="shared" si="4321"/>
        <v>0</v>
      </c>
      <c r="AGH162">
        <f t="shared" si="4322"/>
        <v>0</v>
      </c>
      <c r="AGI162">
        <f t="shared" si="4323"/>
        <v>0</v>
      </c>
      <c r="AGJ162">
        <f t="shared" si="4324"/>
        <v>0</v>
      </c>
      <c r="AGK162">
        <f t="shared" si="4325"/>
        <v>0</v>
      </c>
      <c r="AGM162" s="88">
        <f t="shared" si="4326"/>
        <v>99</v>
      </c>
      <c r="AGN162" s="88">
        <v>99</v>
      </c>
      <c r="AGO162">
        <v>6</v>
      </c>
      <c r="AGP162">
        <f t="shared" si="4327"/>
        <v>6</v>
      </c>
      <c r="AGQ162">
        <f t="shared" si="4328"/>
        <v>6</v>
      </c>
      <c r="AGR162">
        <f t="shared" si="4329"/>
        <v>6</v>
      </c>
      <c r="AGS162">
        <f t="shared" si="4330"/>
        <v>4</v>
      </c>
      <c r="AGT162">
        <f t="shared" si="4331"/>
        <v>6</v>
      </c>
      <c r="AGU162">
        <f t="shared" si="4332"/>
        <v>6</v>
      </c>
      <c r="AGV162">
        <f t="shared" si="4333"/>
        <v>6</v>
      </c>
      <c r="AGW162">
        <f t="shared" si="4334"/>
        <v>7</v>
      </c>
      <c r="AGX162">
        <f t="shared" si="4335"/>
        <v>6</v>
      </c>
      <c r="AGY162">
        <f t="shared" si="4336"/>
        <v>6</v>
      </c>
      <c r="AGZ162">
        <f t="shared" si="4337"/>
        <v>0</v>
      </c>
      <c r="AHA162">
        <f t="shared" si="4338"/>
        <v>0</v>
      </c>
      <c r="AHB162">
        <f t="shared" si="4339"/>
        <v>0</v>
      </c>
      <c r="AHC162">
        <f t="shared" si="4340"/>
        <v>0</v>
      </c>
      <c r="AHD162">
        <f t="shared" si="4341"/>
        <v>0</v>
      </c>
      <c r="AHE162">
        <f t="shared" si="4342"/>
        <v>0</v>
      </c>
      <c r="AHF162">
        <f t="shared" si="4343"/>
        <v>0</v>
      </c>
      <c r="AHG162">
        <f t="shared" si="4344"/>
        <v>0</v>
      </c>
      <c r="AHH162">
        <f t="shared" si="4345"/>
        <v>0</v>
      </c>
      <c r="AHI162">
        <f t="shared" si="4346"/>
        <v>0</v>
      </c>
      <c r="AHJ162">
        <f t="shared" si="4347"/>
        <v>0</v>
      </c>
      <c r="AHK162">
        <f t="shared" si="4348"/>
        <v>0</v>
      </c>
      <c r="AHL162">
        <f t="shared" si="4349"/>
        <v>0</v>
      </c>
      <c r="AHM162">
        <f t="shared" si="4350"/>
        <v>0</v>
      </c>
      <c r="AHN162">
        <f t="shared" si="4351"/>
        <v>0</v>
      </c>
      <c r="AHO162">
        <f t="shared" si="4352"/>
        <v>0</v>
      </c>
      <c r="AHP162">
        <f t="shared" si="4353"/>
        <v>0</v>
      </c>
      <c r="AHQ162">
        <f t="shared" si="4354"/>
        <v>0</v>
      </c>
      <c r="AHR162">
        <f t="shared" si="4355"/>
        <v>0</v>
      </c>
      <c r="AHS162">
        <f t="shared" si="4356"/>
        <v>0</v>
      </c>
      <c r="AHT162">
        <f t="shared" si="4357"/>
        <v>0</v>
      </c>
      <c r="AHU162">
        <f t="shared" si="4358"/>
        <v>0</v>
      </c>
      <c r="AHV162">
        <f t="shared" si="4359"/>
        <v>0</v>
      </c>
      <c r="AHW162">
        <f t="shared" si="4360"/>
        <v>0</v>
      </c>
      <c r="AHX162">
        <f t="shared" si="4361"/>
        <v>0</v>
      </c>
      <c r="AHY162">
        <f t="shared" si="4362"/>
        <v>0</v>
      </c>
      <c r="AHZ162">
        <f t="shared" si="4363"/>
        <v>0</v>
      </c>
      <c r="AIA162">
        <f t="shared" si="4364"/>
        <v>0</v>
      </c>
      <c r="AIB162">
        <f t="shared" si="4365"/>
        <v>0</v>
      </c>
      <c r="AIC162">
        <f t="shared" si="4366"/>
        <v>0</v>
      </c>
      <c r="AID162">
        <f t="shared" si="4367"/>
        <v>0</v>
      </c>
      <c r="AIE162">
        <f t="shared" si="4368"/>
        <v>0</v>
      </c>
      <c r="AIF162">
        <f t="shared" si="4369"/>
        <v>0</v>
      </c>
      <c r="AIG162">
        <f t="shared" si="4370"/>
        <v>0</v>
      </c>
      <c r="AIH162">
        <f t="shared" si="4371"/>
        <v>0</v>
      </c>
      <c r="AII162">
        <f t="shared" si="4372"/>
        <v>0</v>
      </c>
      <c r="AIJ162">
        <f t="shared" si="4373"/>
        <v>0</v>
      </c>
      <c r="AIK162">
        <f t="shared" si="4374"/>
        <v>0</v>
      </c>
      <c r="AIL162">
        <f t="shared" si="4375"/>
        <v>0</v>
      </c>
      <c r="AIM162">
        <f t="shared" si="4376"/>
        <v>0</v>
      </c>
      <c r="AIN162">
        <f t="shared" si="4377"/>
        <v>0</v>
      </c>
      <c r="AIO162">
        <f t="shared" si="4378"/>
        <v>0</v>
      </c>
      <c r="AIP162">
        <f t="shared" si="4379"/>
        <v>0</v>
      </c>
      <c r="AIQ162">
        <f t="shared" si="4380"/>
        <v>0</v>
      </c>
      <c r="AIR162">
        <f t="shared" si="4381"/>
        <v>0</v>
      </c>
      <c r="AIS162">
        <f t="shared" si="4382"/>
        <v>0</v>
      </c>
      <c r="AIT162">
        <f t="shared" si="4383"/>
        <v>0</v>
      </c>
      <c r="AIU162">
        <f t="shared" si="4384"/>
        <v>0</v>
      </c>
      <c r="AIV162">
        <f t="shared" si="4385"/>
        <v>0</v>
      </c>
      <c r="AIW162">
        <f t="shared" si="4386"/>
        <v>0</v>
      </c>
      <c r="AIX162">
        <f t="shared" si="4387"/>
        <v>0</v>
      </c>
      <c r="AIY162">
        <f t="shared" si="4388"/>
        <v>0</v>
      </c>
      <c r="AIZ162">
        <f t="shared" si="4389"/>
        <v>0</v>
      </c>
      <c r="AJA162">
        <f t="shared" si="4390"/>
        <v>0</v>
      </c>
      <c r="AJB162">
        <f t="shared" si="4391"/>
        <v>0</v>
      </c>
      <c r="AJC162">
        <f t="shared" si="4392"/>
        <v>0</v>
      </c>
      <c r="AJD162">
        <f t="shared" si="4393"/>
        <v>0</v>
      </c>
      <c r="AJE162">
        <f t="shared" si="4394"/>
        <v>0</v>
      </c>
      <c r="AJF162">
        <f t="shared" si="4395"/>
        <v>0</v>
      </c>
      <c r="AJG162">
        <f t="shared" si="4396"/>
        <v>0</v>
      </c>
      <c r="AJH162">
        <f t="shared" si="4397"/>
        <v>0</v>
      </c>
      <c r="AJI162">
        <f t="shared" si="4398"/>
        <v>0</v>
      </c>
      <c r="AJJ162">
        <f t="shared" si="4399"/>
        <v>0</v>
      </c>
      <c r="AJK162">
        <f t="shared" si="4400"/>
        <v>0</v>
      </c>
      <c r="AJL162">
        <f t="shared" si="4401"/>
        <v>0</v>
      </c>
      <c r="AJM162">
        <f t="shared" si="4402"/>
        <v>0</v>
      </c>
      <c r="AJN162">
        <f t="shared" si="4403"/>
        <v>0</v>
      </c>
      <c r="AJO162">
        <f t="shared" si="4404"/>
        <v>0</v>
      </c>
      <c r="AJP162">
        <f t="shared" si="4405"/>
        <v>0</v>
      </c>
      <c r="AJQ162">
        <f t="shared" si="4406"/>
        <v>0</v>
      </c>
      <c r="AJR162">
        <f t="shared" si="4407"/>
        <v>0</v>
      </c>
      <c r="AJS162">
        <f t="shared" si="4408"/>
        <v>0</v>
      </c>
      <c r="AJT162">
        <f t="shared" si="4409"/>
        <v>0</v>
      </c>
      <c r="AJU162">
        <f t="shared" si="4410"/>
        <v>0</v>
      </c>
      <c r="AJV162">
        <f t="shared" si="4411"/>
        <v>0</v>
      </c>
      <c r="AJX162">
        <v>46</v>
      </c>
      <c r="AJY162">
        <v>1</v>
      </c>
      <c r="AJZ162">
        <v>1</v>
      </c>
      <c r="AKA162">
        <f t="shared" si="4412"/>
        <v>8</v>
      </c>
      <c r="AKB162">
        <f t="shared" si="4413"/>
        <v>8</v>
      </c>
      <c r="AKC162">
        <f t="shared" si="4414"/>
        <v>1</v>
      </c>
      <c r="AKD162">
        <f t="shared" si="4415"/>
        <v>1</v>
      </c>
      <c r="AKE162">
        <f t="shared" si="4416"/>
        <v>16</v>
      </c>
      <c r="AKF162">
        <f t="shared" si="4417"/>
        <v>16</v>
      </c>
      <c r="AKG162">
        <f t="shared" si="4418"/>
        <v>1</v>
      </c>
      <c r="AKH162">
        <f t="shared" si="4419"/>
        <v>0</v>
      </c>
      <c r="AKI162">
        <f t="shared" si="4420"/>
        <v>0</v>
      </c>
      <c r="AKJ162">
        <f t="shared" si="4421"/>
        <v>0</v>
      </c>
      <c r="AKK162">
        <f t="shared" si="4422"/>
        <v>0</v>
      </c>
      <c r="AKL162">
        <f t="shared" si="4423"/>
        <v>0</v>
      </c>
      <c r="AKM162">
        <f t="shared" si="4424"/>
        <v>0</v>
      </c>
      <c r="AKN162">
        <f t="shared" si="4425"/>
        <v>0</v>
      </c>
      <c r="AKO162">
        <f t="shared" si="4426"/>
        <v>0</v>
      </c>
      <c r="AKP162">
        <f t="shared" si="4427"/>
        <v>0</v>
      </c>
      <c r="AKQ162">
        <f t="shared" si="4428"/>
        <v>0</v>
      </c>
      <c r="AKR162">
        <f t="shared" si="4429"/>
        <v>0</v>
      </c>
      <c r="AKS162">
        <f t="shared" si="4430"/>
        <v>0</v>
      </c>
      <c r="AKT162">
        <f t="shared" si="4431"/>
        <v>0</v>
      </c>
      <c r="AKU162">
        <f t="shared" si="4432"/>
        <v>0</v>
      </c>
      <c r="AKV162">
        <f t="shared" si="4433"/>
        <v>0</v>
      </c>
      <c r="AKW162">
        <f t="shared" si="4434"/>
        <v>0</v>
      </c>
      <c r="AKX162">
        <f t="shared" si="4435"/>
        <v>0</v>
      </c>
      <c r="AKY162">
        <f t="shared" si="4436"/>
        <v>0</v>
      </c>
      <c r="AKZ162">
        <f t="shared" si="4437"/>
        <v>0</v>
      </c>
      <c r="ALA162">
        <f t="shared" si="4438"/>
        <v>0</v>
      </c>
      <c r="ALB162">
        <f t="shared" si="4439"/>
        <v>0</v>
      </c>
      <c r="ALC162">
        <f t="shared" si="4440"/>
        <v>0</v>
      </c>
      <c r="ALD162">
        <f t="shared" si="4441"/>
        <v>0</v>
      </c>
      <c r="ALE162">
        <f t="shared" si="4442"/>
        <v>0</v>
      </c>
      <c r="ALF162">
        <f t="shared" si="4443"/>
        <v>0</v>
      </c>
      <c r="ALG162">
        <f t="shared" si="4444"/>
        <v>0</v>
      </c>
      <c r="ALH162">
        <f t="shared" si="4445"/>
        <v>0</v>
      </c>
      <c r="ALI162">
        <f t="shared" si="4446"/>
        <v>0</v>
      </c>
      <c r="ALJ162">
        <f t="shared" si="4447"/>
        <v>0</v>
      </c>
      <c r="ALK162">
        <f t="shared" si="4448"/>
        <v>0</v>
      </c>
      <c r="ALL162">
        <f t="shared" si="4449"/>
        <v>0</v>
      </c>
      <c r="ALM162">
        <f t="shared" si="4450"/>
        <v>0</v>
      </c>
      <c r="ALN162">
        <f t="shared" si="4451"/>
        <v>0</v>
      </c>
      <c r="ALO162">
        <f t="shared" si="4452"/>
        <v>0</v>
      </c>
      <c r="ALP162">
        <f t="shared" si="4453"/>
        <v>0</v>
      </c>
      <c r="ALQ162">
        <f t="shared" si="4454"/>
        <v>0</v>
      </c>
      <c r="ALR162">
        <f t="shared" si="4455"/>
        <v>0</v>
      </c>
      <c r="ALS162">
        <f t="shared" si="4456"/>
        <v>0</v>
      </c>
      <c r="ALT162">
        <f t="shared" si="4457"/>
        <v>0</v>
      </c>
      <c r="ALU162">
        <f t="shared" si="4458"/>
        <v>0</v>
      </c>
      <c r="ALV162">
        <f t="shared" si="4459"/>
        <v>0</v>
      </c>
      <c r="ALW162">
        <f t="shared" si="4460"/>
        <v>0</v>
      </c>
      <c r="ALX162">
        <f t="shared" si="4461"/>
        <v>0</v>
      </c>
      <c r="ALY162">
        <f t="shared" si="4462"/>
        <v>0</v>
      </c>
      <c r="ALZ162">
        <f t="shared" si="4463"/>
        <v>0</v>
      </c>
      <c r="AMA162">
        <f t="shared" si="4464"/>
        <v>0</v>
      </c>
      <c r="AMB162">
        <f t="shared" si="4465"/>
        <v>0</v>
      </c>
      <c r="AMC162">
        <f t="shared" si="4466"/>
        <v>0</v>
      </c>
      <c r="AMD162">
        <f t="shared" si="4467"/>
        <v>0</v>
      </c>
      <c r="AME162">
        <f t="shared" si="4468"/>
        <v>0</v>
      </c>
      <c r="AMF162">
        <f t="shared" si="4469"/>
        <v>0</v>
      </c>
      <c r="AMG162">
        <f t="shared" si="4470"/>
        <v>0</v>
      </c>
      <c r="AMH162">
        <f t="shared" si="4471"/>
        <v>0</v>
      </c>
      <c r="AMI162">
        <f t="shared" si="4472"/>
        <v>0</v>
      </c>
      <c r="AMJ162">
        <f t="shared" si="4473"/>
        <v>0</v>
      </c>
      <c r="AMK162">
        <f t="shared" si="4474"/>
        <v>0</v>
      </c>
      <c r="AML162">
        <f t="shared" si="4475"/>
        <v>0</v>
      </c>
      <c r="AMM162">
        <f t="shared" si="4476"/>
        <v>0</v>
      </c>
      <c r="AMN162">
        <f t="shared" si="4477"/>
        <v>0</v>
      </c>
      <c r="AMO162">
        <f t="shared" si="4478"/>
        <v>0</v>
      </c>
      <c r="AMP162">
        <f t="shared" si="4479"/>
        <v>0</v>
      </c>
      <c r="AMQ162">
        <f t="shared" si="4480"/>
        <v>0</v>
      </c>
      <c r="AMR162">
        <f t="shared" si="4481"/>
        <v>0</v>
      </c>
      <c r="AMS162">
        <f t="shared" si="4482"/>
        <v>0</v>
      </c>
      <c r="AMT162">
        <f t="shared" si="4483"/>
        <v>0</v>
      </c>
      <c r="AMU162">
        <f t="shared" si="4484"/>
        <v>0</v>
      </c>
      <c r="AMV162">
        <f t="shared" si="4485"/>
        <v>0</v>
      </c>
      <c r="AMW162">
        <f t="shared" si="4486"/>
        <v>0</v>
      </c>
      <c r="AMX162">
        <f t="shared" si="4487"/>
        <v>0</v>
      </c>
      <c r="AMY162">
        <f t="shared" si="4488"/>
        <v>0</v>
      </c>
      <c r="AMZ162">
        <f t="shared" si="4489"/>
        <v>0</v>
      </c>
      <c r="ANA162">
        <f t="shared" si="4490"/>
        <v>0</v>
      </c>
      <c r="ANB162">
        <f t="shared" si="4491"/>
        <v>0</v>
      </c>
      <c r="ANC162">
        <f t="shared" si="4492"/>
        <v>0</v>
      </c>
      <c r="AND162">
        <f t="shared" si="4493"/>
        <v>0</v>
      </c>
      <c r="ANR162" s="4">
        <v>1202</v>
      </c>
      <c r="ANS162" s="4">
        <f t="shared" si="4494"/>
        <v>1202</v>
      </c>
      <c r="ANU162" s="4">
        <v>1299</v>
      </c>
      <c r="ANV162" t="str">
        <f t="shared" si="4495"/>
        <v>1297</v>
      </c>
      <c r="ANW162" t="str">
        <f t="shared" si="4496"/>
        <v>1295</v>
      </c>
      <c r="ANX162" t="str">
        <f t="shared" si="4497"/>
        <v>1293</v>
      </c>
      <c r="ANY162" t="str">
        <f t="shared" si="4498"/>
        <v>1292</v>
      </c>
      <c r="ANZ162" t="str">
        <f t="shared" si="4499"/>
        <v>1274</v>
      </c>
      <c r="AOA162" t="str">
        <f t="shared" si="4500"/>
        <v>1271</v>
      </c>
      <c r="AOB162" t="str">
        <f t="shared" si="4501"/>
        <v>1238</v>
      </c>
      <c r="AOC162" t="str">
        <f t="shared" si="4502"/>
        <v>1218</v>
      </c>
      <c r="AOD162" t="str">
        <f t="shared" si="4503"/>
        <v>1203</v>
      </c>
      <c r="AOE162" t="str">
        <f t="shared" si="4504"/>
        <v>1202</v>
      </c>
      <c r="AOF162" t="str">
        <f t="shared" si="4505"/>
        <v>1202</v>
      </c>
      <c r="AOG162" t="str">
        <f t="shared" si="4506"/>
        <v>1202</v>
      </c>
      <c r="AOH162" t="str">
        <f t="shared" si="4507"/>
        <v>1202</v>
      </c>
      <c r="AOI162" t="str">
        <f t="shared" si="4508"/>
        <v>1202</v>
      </c>
      <c r="AOJ162" t="str">
        <f t="shared" si="4509"/>
        <v>1202</v>
      </c>
      <c r="AOK162" t="str">
        <f t="shared" si="4510"/>
        <v>1202</v>
      </c>
      <c r="AOL162" t="str">
        <f t="shared" si="4511"/>
        <v>1202</v>
      </c>
      <c r="AOM162" t="str">
        <f t="shared" si="4512"/>
        <v>1202</v>
      </c>
      <c r="AON162" t="str">
        <f t="shared" si="4513"/>
        <v>1202</v>
      </c>
      <c r="AOO162" t="str">
        <f t="shared" si="4514"/>
        <v>1202</v>
      </c>
      <c r="AOP162" t="str">
        <f t="shared" si="4515"/>
        <v>1202</v>
      </c>
      <c r="AOQ162" t="str">
        <f t="shared" si="4516"/>
        <v>1202</v>
      </c>
      <c r="AOR162" t="str">
        <f t="shared" si="4517"/>
        <v>1202</v>
      </c>
      <c r="AOS162" t="str">
        <f t="shared" si="4518"/>
        <v>1202</v>
      </c>
      <c r="AOT162" t="str">
        <f t="shared" si="4519"/>
        <v>1202</v>
      </c>
      <c r="AOU162" t="str">
        <f t="shared" si="4520"/>
        <v>1202</v>
      </c>
      <c r="AOV162" t="str">
        <f t="shared" si="4521"/>
        <v>1202</v>
      </c>
      <c r="AOW162" t="str">
        <f t="shared" si="4522"/>
        <v>1202</v>
      </c>
      <c r="AOX162" t="str">
        <f t="shared" si="4523"/>
        <v>1202</v>
      </c>
      <c r="AOY162" t="str">
        <f t="shared" si="4524"/>
        <v>1202</v>
      </c>
      <c r="AOZ162" t="str">
        <f t="shared" si="4525"/>
        <v>1202</v>
      </c>
      <c r="APA162" t="str">
        <f t="shared" si="4526"/>
        <v>1202</v>
      </c>
      <c r="APB162" t="str">
        <f t="shared" si="4527"/>
        <v>1202</v>
      </c>
      <c r="APC162" t="str">
        <f t="shared" si="4528"/>
        <v>1202</v>
      </c>
      <c r="APD162" t="str">
        <f t="shared" si="4529"/>
        <v>1202</v>
      </c>
      <c r="APE162" t="str">
        <f t="shared" si="4530"/>
        <v>1202</v>
      </c>
      <c r="APF162" t="str">
        <f t="shared" si="4531"/>
        <v>1202</v>
      </c>
      <c r="APG162" t="str">
        <f t="shared" si="4532"/>
        <v>1202</v>
      </c>
      <c r="APH162" t="str">
        <f t="shared" si="4533"/>
        <v>1202</v>
      </c>
      <c r="API162" t="str">
        <f t="shared" si="4534"/>
        <v>1202</v>
      </c>
      <c r="APJ162" t="str">
        <f t="shared" si="4535"/>
        <v>1202</v>
      </c>
      <c r="APK162" t="str">
        <f t="shared" si="4536"/>
        <v>1202</v>
      </c>
      <c r="APL162" t="str">
        <f t="shared" si="4537"/>
        <v>1202</v>
      </c>
      <c r="APM162" t="str">
        <f t="shared" si="4538"/>
        <v>1202</v>
      </c>
      <c r="APN162" t="str">
        <f t="shared" si="4539"/>
        <v>1202</v>
      </c>
      <c r="APO162" t="str">
        <f t="shared" si="4540"/>
        <v>1202</v>
      </c>
      <c r="APP162" t="str">
        <f t="shared" si="4541"/>
        <v>1202</v>
      </c>
      <c r="APQ162" t="str">
        <f t="shared" si="4542"/>
        <v>1202</v>
      </c>
      <c r="APR162" t="str">
        <f t="shared" si="4543"/>
        <v>1202</v>
      </c>
      <c r="APS162" t="str">
        <f t="shared" si="4544"/>
        <v>1202</v>
      </c>
      <c r="APT162" t="str">
        <f t="shared" si="4545"/>
        <v>1202</v>
      </c>
      <c r="APU162" t="str">
        <f t="shared" si="4546"/>
        <v>1202</v>
      </c>
      <c r="APV162" t="str">
        <f t="shared" si="4547"/>
        <v>1202</v>
      </c>
      <c r="APW162" t="str">
        <f t="shared" si="4548"/>
        <v>1202</v>
      </c>
      <c r="APX162" t="str">
        <f t="shared" si="4549"/>
        <v>1202</v>
      </c>
      <c r="APY162" t="str">
        <f t="shared" si="4550"/>
        <v>1202</v>
      </c>
      <c r="APZ162" t="str">
        <f t="shared" si="4551"/>
        <v>1202</v>
      </c>
      <c r="AQA162" t="str">
        <f t="shared" si="4552"/>
        <v>1202</v>
      </c>
      <c r="AQB162" t="str">
        <f t="shared" si="4553"/>
        <v>1202</v>
      </c>
      <c r="AQC162" t="str">
        <f t="shared" si="4554"/>
        <v>1202</v>
      </c>
      <c r="AQD162" t="str">
        <f t="shared" si="4555"/>
        <v>1202</v>
      </c>
      <c r="AQE162" t="str">
        <f t="shared" si="4556"/>
        <v>1202</v>
      </c>
      <c r="AQF162" t="str">
        <f t="shared" si="4557"/>
        <v>1202</v>
      </c>
      <c r="AQG162" t="str">
        <f t="shared" si="4558"/>
        <v>1202</v>
      </c>
      <c r="AQH162" t="str">
        <f t="shared" si="4559"/>
        <v>1202</v>
      </c>
      <c r="AQI162" t="str">
        <f t="shared" si="4560"/>
        <v>1202</v>
      </c>
      <c r="AQJ162" t="str">
        <f t="shared" si="4561"/>
        <v>1202</v>
      </c>
      <c r="AQK162" t="str">
        <f t="shared" si="4562"/>
        <v>1202</v>
      </c>
      <c r="AQL162" t="str">
        <f t="shared" si="4563"/>
        <v>1202</v>
      </c>
      <c r="AQM162" t="str">
        <f t="shared" si="4564"/>
        <v>1202</v>
      </c>
      <c r="AQN162" t="str">
        <f t="shared" si="4565"/>
        <v>1202</v>
      </c>
      <c r="AQO162" t="str">
        <f t="shared" si="4566"/>
        <v>1202</v>
      </c>
      <c r="AQP162" t="str">
        <f t="shared" si="4567"/>
        <v>1202</v>
      </c>
      <c r="AQQ162" t="str">
        <f t="shared" si="4568"/>
        <v>1202</v>
      </c>
      <c r="AQR162" t="str">
        <f t="shared" si="4569"/>
        <v>1202</v>
      </c>
      <c r="AQS162" t="str">
        <f t="shared" si="4570"/>
        <v>1202</v>
      </c>
      <c r="AQT162" t="str">
        <f t="shared" si="4571"/>
        <v>1202</v>
      </c>
      <c r="AQU162" t="str">
        <f t="shared" si="4572"/>
        <v>1202</v>
      </c>
      <c r="AQV162" t="str">
        <f t="shared" si="4573"/>
        <v>1202</v>
      </c>
      <c r="AQW162" t="str">
        <f t="shared" si="4574"/>
        <v>1202</v>
      </c>
      <c r="AQX162" t="str">
        <f t="shared" si="4575"/>
        <v>1202</v>
      </c>
      <c r="AQY162" t="str">
        <f t="shared" si="4576"/>
        <v>1202</v>
      </c>
      <c r="AQZ162" t="str">
        <f t="shared" si="4577"/>
        <v>1202</v>
      </c>
      <c r="ARA162" t="str">
        <f t="shared" si="4578"/>
        <v>1202</v>
      </c>
      <c r="ARB162" t="str">
        <f t="shared" si="4579"/>
        <v>1202</v>
      </c>
      <c r="ARC162">
        <v>1299</v>
      </c>
      <c r="ARH162" s="5"/>
    </row>
    <row r="163" spans="1:1152" x14ac:dyDescent="0.2">
      <c r="HI163" s="88"/>
      <c r="ADD163" s="5"/>
      <c r="ANF163" s="3"/>
      <c r="ANG163" s="3"/>
      <c r="ANH163" s="3">
        <v>1</v>
      </c>
      <c r="ANI163" s="3">
        <v>2</v>
      </c>
      <c r="ANJ163" s="3">
        <v>3</v>
      </c>
      <c r="ANK163" s="3">
        <v>4</v>
      </c>
      <c r="ANL163" s="3">
        <v>5</v>
      </c>
      <c r="ANM163" s="3">
        <v>6</v>
      </c>
      <c r="ANN163" s="3">
        <v>7</v>
      </c>
      <c r="ANO163" s="3">
        <v>8</v>
      </c>
      <c r="ANP163" s="3">
        <v>9</v>
      </c>
      <c r="ANQ163" s="3">
        <v>10</v>
      </c>
    </row>
    <row r="164" spans="1:1152" x14ac:dyDescent="0.2">
      <c r="HI164" s="88"/>
      <c r="ADD164" s="5"/>
      <c r="ANF164" t="s">
        <v>6</v>
      </c>
      <c r="ANG164">
        <v>1</v>
      </c>
      <c r="ANH164">
        <v>1</v>
      </c>
      <c r="ANI164">
        <v>2</v>
      </c>
      <c r="ANJ164">
        <v>2</v>
      </c>
      <c r="ANK164">
        <v>8</v>
      </c>
      <c r="ANL164">
        <v>8</v>
      </c>
      <c r="ANM164">
        <v>4</v>
      </c>
      <c r="ANN164">
        <v>8</v>
      </c>
      <c r="ANO164">
        <v>8</v>
      </c>
      <c r="ANP164">
        <v>2</v>
      </c>
      <c r="ANQ164">
        <v>8</v>
      </c>
    </row>
    <row r="165" spans="1:1152" x14ac:dyDescent="0.2">
      <c r="HI165" s="88"/>
      <c r="ADD165" s="5"/>
      <c r="ANF165" t="s">
        <v>5</v>
      </c>
      <c r="ANG165">
        <v>2</v>
      </c>
      <c r="ANH165">
        <v>2</v>
      </c>
      <c r="ANI165">
        <v>1</v>
      </c>
      <c r="ANJ165">
        <v>2</v>
      </c>
      <c r="ANK165">
        <v>8</v>
      </c>
      <c r="ANL165">
        <v>8</v>
      </c>
      <c r="ANM165">
        <v>4</v>
      </c>
      <c r="ANN165">
        <v>8</v>
      </c>
      <c r="ANO165">
        <v>8</v>
      </c>
      <c r="ANP165">
        <v>2</v>
      </c>
      <c r="ANQ165">
        <v>8</v>
      </c>
    </row>
    <row r="166" spans="1:1152" x14ac:dyDescent="0.2">
      <c r="HI166" s="88"/>
      <c r="ADD166" s="5"/>
      <c r="ANF166" t="s">
        <v>151</v>
      </c>
      <c r="ANG166">
        <v>3</v>
      </c>
      <c r="ANH166">
        <v>2</v>
      </c>
      <c r="ANI166">
        <v>2</v>
      </c>
      <c r="ANJ166">
        <v>1</v>
      </c>
      <c r="ANK166">
        <v>8</v>
      </c>
      <c r="ANL166">
        <v>8</v>
      </c>
      <c r="ANM166">
        <v>4</v>
      </c>
      <c r="ANN166">
        <v>8</v>
      </c>
      <c r="ANO166">
        <v>8</v>
      </c>
      <c r="ANP166">
        <v>2</v>
      </c>
      <c r="ANQ166">
        <v>8</v>
      </c>
    </row>
    <row r="167" spans="1:1152" x14ac:dyDescent="0.2">
      <c r="HI167" s="88"/>
      <c r="ADD167" s="5"/>
      <c r="ANF167" t="s">
        <v>3</v>
      </c>
      <c r="ANG167">
        <v>4</v>
      </c>
      <c r="ANH167">
        <v>8</v>
      </c>
      <c r="ANI167">
        <v>8</v>
      </c>
      <c r="ANJ167">
        <v>8</v>
      </c>
      <c r="ANK167">
        <v>1</v>
      </c>
      <c r="ANL167">
        <v>4</v>
      </c>
      <c r="ANM167">
        <v>8</v>
      </c>
      <c r="ANN167">
        <v>4</v>
      </c>
      <c r="ANO167">
        <v>2</v>
      </c>
      <c r="ANP167">
        <v>8</v>
      </c>
      <c r="ANQ167">
        <v>4</v>
      </c>
    </row>
    <row r="168" spans="1:1152" x14ac:dyDescent="0.2">
      <c r="HI168" s="88"/>
      <c r="ADD168" s="5"/>
      <c r="ANF168" t="s">
        <v>2</v>
      </c>
      <c r="ANG168">
        <v>5</v>
      </c>
      <c r="ANH168">
        <v>8</v>
      </c>
      <c r="ANI168">
        <v>8</v>
      </c>
      <c r="ANJ168">
        <v>8</v>
      </c>
      <c r="ANK168">
        <v>4</v>
      </c>
      <c r="ANL168">
        <v>1</v>
      </c>
      <c r="ANM168">
        <v>16</v>
      </c>
      <c r="ANN168">
        <v>2</v>
      </c>
      <c r="ANO168">
        <v>4</v>
      </c>
      <c r="ANP168">
        <v>8</v>
      </c>
      <c r="ANQ168">
        <v>2</v>
      </c>
    </row>
    <row r="169" spans="1:1152" x14ac:dyDescent="0.2">
      <c r="HI169" s="88"/>
      <c r="ADD169" s="5"/>
      <c r="ANF169" t="s">
        <v>1</v>
      </c>
      <c r="ANG169">
        <v>6</v>
      </c>
      <c r="ANH169">
        <v>4</v>
      </c>
      <c r="ANI169">
        <v>4</v>
      </c>
      <c r="ANJ169">
        <v>4</v>
      </c>
      <c r="ANK169">
        <v>8</v>
      </c>
      <c r="ANL169">
        <v>16</v>
      </c>
      <c r="ANM169">
        <v>1</v>
      </c>
      <c r="ANN169">
        <v>16</v>
      </c>
      <c r="ANO169">
        <v>4</v>
      </c>
      <c r="ANP169">
        <v>4</v>
      </c>
      <c r="ANQ169">
        <v>16</v>
      </c>
    </row>
    <row r="170" spans="1:1152" x14ac:dyDescent="0.2">
      <c r="HI170" s="88"/>
      <c r="ADD170" s="5"/>
      <c r="ANF170" t="s">
        <v>0</v>
      </c>
      <c r="ANG170">
        <v>7</v>
      </c>
      <c r="ANH170">
        <v>8</v>
      </c>
      <c r="ANI170">
        <v>8</v>
      </c>
      <c r="ANJ170">
        <v>8</v>
      </c>
      <c r="ANK170">
        <v>4</v>
      </c>
      <c r="ANL170">
        <v>2</v>
      </c>
      <c r="ANM170">
        <v>16</v>
      </c>
      <c r="ANN170">
        <v>1</v>
      </c>
      <c r="ANO170">
        <v>4</v>
      </c>
      <c r="ANP170">
        <v>8</v>
      </c>
      <c r="ANQ170">
        <v>2</v>
      </c>
    </row>
    <row r="171" spans="1:1152" x14ac:dyDescent="0.2">
      <c r="HI171" s="88"/>
      <c r="ADD171" s="5"/>
      <c r="ANF171" t="s">
        <v>7</v>
      </c>
      <c r="ANG171">
        <v>8</v>
      </c>
      <c r="ANH171">
        <v>8</v>
      </c>
      <c r="ANI171">
        <v>8</v>
      </c>
      <c r="ANJ171">
        <v>8</v>
      </c>
      <c r="ANK171">
        <v>2</v>
      </c>
      <c r="ANL171">
        <v>4</v>
      </c>
      <c r="ANM171">
        <v>4</v>
      </c>
      <c r="ANN171">
        <v>4</v>
      </c>
      <c r="ANO171">
        <v>1</v>
      </c>
      <c r="ANP171">
        <v>8</v>
      </c>
      <c r="ANQ171">
        <v>4</v>
      </c>
    </row>
    <row r="172" spans="1:1152" x14ac:dyDescent="0.2">
      <c r="HI172" s="88"/>
      <c r="ADD172" s="5"/>
      <c r="ANF172" t="s">
        <v>323</v>
      </c>
      <c r="ANG172">
        <v>9</v>
      </c>
      <c r="ANH172">
        <v>2</v>
      </c>
      <c r="ANI172">
        <v>2</v>
      </c>
      <c r="ANJ172">
        <v>2</v>
      </c>
      <c r="ANK172">
        <v>8</v>
      </c>
      <c r="ANL172">
        <v>8</v>
      </c>
      <c r="ANM172">
        <v>4</v>
      </c>
      <c r="ANN172">
        <v>8</v>
      </c>
      <c r="ANO172">
        <v>8</v>
      </c>
      <c r="ANP172">
        <v>1</v>
      </c>
      <c r="ANQ172">
        <v>8</v>
      </c>
    </row>
    <row r="173" spans="1:1152" x14ac:dyDescent="0.2">
      <c r="HI173" s="88"/>
      <c r="ADD173" s="5"/>
      <c r="ANF173" t="s">
        <v>398</v>
      </c>
      <c r="ANG173">
        <v>10</v>
      </c>
      <c r="ANH173">
        <v>8</v>
      </c>
      <c r="ANI173">
        <v>8</v>
      </c>
      <c r="ANJ173">
        <v>8</v>
      </c>
      <c r="ANK173">
        <v>4</v>
      </c>
      <c r="ANL173">
        <v>2</v>
      </c>
      <c r="ANM173">
        <v>16</v>
      </c>
      <c r="ANN173">
        <v>2</v>
      </c>
      <c r="ANO173">
        <v>4</v>
      </c>
      <c r="ANP173">
        <v>8</v>
      </c>
      <c r="ANQ173">
        <v>1</v>
      </c>
    </row>
    <row r="174" spans="1:1152" x14ac:dyDescent="0.2">
      <c r="HI174" s="88"/>
      <c r="ADD174" s="5"/>
      <c r="ANH174" t="s">
        <v>6</v>
      </c>
      <c r="ANI174" t="s">
        <v>5</v>
      </c>
      <c r="ANJ174" t="s">
        <v>151</v>
      </c>
      <c r="ANK174" t="s">
        <v>3</v>
      </c>
      <c r="ANL174" t="s">
        <v>2</v>
      </c>
      <c r="ANM174" t="s">
        <v>1</v>
      </c>
      <c r="ANN174" t="s">
        <v>0</v>
      </c>
      <c r="ANO174" t="s">
        <v>7</v>
      </c>
      <c r="ANP174" t="s">
        <v>323</v>
      </c>
      <c r="ANQ174" t="s">
        <v>398</v>
      </c>
    </row>
    <row r="175" spans="1:1152" x14ac:dyDescent="0.2">
      <c r="ADD175" s="5"/>
    </row>
    <row r="176" spans="1:1152" x14ac:dyDescent="0.2">
      <c r="ADD176" s="5"/>
    </row>
    <row r="177" spans="784:784" x14ac:dyDescent="0.2">
      <c r="ADD177" s="5"/>
    </row>
    <row r="178" spans="784:784" x14ac:dyDescent="0.2">
      <c r="ADD178" s="5"/>
    </row>
    <row r="179" spans="784:784" x14ac:dyDescent="0.2">
      <c r="ADD179" s="5"/>
    </row>
    <row r="180" spans="784:784" x14ac:dyDescent="0.2">
      <c r="ADD180" s="5"/>
    </row>
    <row r="181" spans="784:784" x14ac:dyDescent="0.2">
      <c r="ADD181" s="5"/>
    </row>
    <row r="182" spans="784:784" x14ac:dyDescent="0.2">
      <c r="ADD182" s="5"/>
    </row>
    <row r="183" spans="784:784" x14ac:dyDescent="0.2">
      <c r="ADD183" s="5"/>
    </row>
    <row r="184" spans="784:784" x14ac:dyDescent="0.2">
      <c r="ADD184" s="5"/>
    </row>
    <row r="185" spans="784:784" x14ac:dyDescent="0.2">
      <c r="ADD185" s="5"/>
    </row>
    <row r="186" spans="784:784" x14ac:dyDescent="0.2">
      <c r="ADD186" s="5"/>
    </row>
    <row r="187" spans="784:784" x14ac:dyDescent="0.2">
      <c r="ADD187" s="5"/>
    </row>
    <row r="188" spans="784:784" x14ac:dyDescent="0.2">
      <c r="ADD188" s="5"/>
    </row>
    <row r="189" spans="784:784" x14ac:dyDescent="0.2">
      <c r="ADD189" s="5"/>
    </row>
    <row r="190" spans="784:784" x14ac:dyDescent="0.2">
      <c r="ADD190" s="5"/>
    </row>
    <row r="191" spans="784:784" x14ac:dyDescent="0.2">
      <c r="ADD191" s="5"/>
    </row>
    <row r="192" spans="784:784" x14ac:dyDescent="0.2">
      <c r="ADD192" s="5"/>
    </row>
    <row r="193" spans="784:784" x14ac:dyDescent="0.2">
      <c r="ADD193" s="5"/>
    </row>
    <row r="194" spans="784:784" x14ac:dyDescent="0.2">
      <c r="ADD194" s="5"/>
    </row>
    <row r="195" spans="784:784" x14ac:dyDescent="0.2">
      <c r="ADD195" s="5"/>
    </row>
    <row r="196" spans="784:784" x14ac:dyDescent="0.2">
      <c r="ADD196" s="5"/>
    </row>
    <row r="197" spans="784:784" x14ac:dyDescent="0.2">
      <c r="ADD197" s="5"/>
    </row>
    <row r="198" spans="784:784" x14ac:dyDescent="0.2">
      <c r="ADD198" s="5"/>
    </row>
    <row r="199" spans="784:784" x14ac:dyDescent="0.2">
      <c r="ADD199" s="5"/>
    </row>
    <row r="200" spans="784:784" x14ac:dyDescent="0.2">
      <c r="ADD200" s="5"/>
    </row>
    <row r="201" spans="784:784" x14ac:dyDescent="0.2">
      <c r="ADD201" s="5"/>
    </row>
    <row r="202" spans="784:784" x14ac:dyDescent="0.2">
      <c r="ADD202" s="5"/>
    </row>
    <row r="203" spans="784:784" x14ac:dyDescent="0.2">
      <c r="ADD203" s="5"/>
    </row>
    <row r="204" spans="784:784" x14ac:dyDescent="0.2">
      <c r="ADD204" s="5"/>
    </row>
    <row r="205" spans="784:784" x14ac:dyDescent="0.2">
      <c r="ADD205" s="5"/>
    </row>
    <row r="206" spans="784:784" x14ac:dyDescent="0.2">
      <c r="ADD206" s="5"/>
    </row>
    <row r="207" spans="784:784" x14ac:dyDescent="0.2">
      <c r="ADD207" s="5"/>
    </row>
    <row r="208" spans="784:784" x14ac:dyDescent="0.2">
      <c r="ADD208" s="5"/>
    </row>
    <row r="209" spans="784:784" x14ac:dyDescent="0.2">
      <c r="ADD209" s="5"/>
    </row>
    <row r="210" spans="784:784" x14ac:dyDescent="0.2">
      <c r="ADD210" s="5"/>
    </row>
    <row r="211" spans="784:784" x14ac:dyDescent="0.2">
      <c r="ADD211" s="5"/>
    </row>
    <row r="212" spans="784:784" x14ac:dyDescent="0.2">
      <c r="ADD212" s="5"/>
    </row>
    <row r="213" spans="784:784" x14ac:dyDescent="0.2">
      <c r="ADD213" s="5"/>
    </row>
    <row r="214" spans="784:784" x14ac:dyDescent="0.2">
      <c r="ADD214" s="5"/>
    </row>
    <row r="215" spans="784:784" x14ac:dyDescent="0.2">
      <c r="ADD215" s="5"/>
    </row>
    <row r="216" spans="784:784" x14ac:dyDescent="0.2">
      <c r="ADD216" s="5"/>
    </row>
    <row r="217" spans="784:784" x14ac:dyDescent="0.2">
      <c r="ADD217" s="5"/>
    </row>
    <row r="218" spans="784:784" x14ac:dyDescent="0.2">
      <c r="ADD218" s="5"/>
    </row>
    <row r="219" spans="784:784" x14ac:dyDescent="0.2">
      <c r="ADD219" s="5"/>
    </row>
    <row r="220" spans="784:784" x14ac:dyDescent="0.2">
      <c r="ADD220" s="5"/>
    </row>
    <row r="221" spans="784:784" x14ac:dyDescent="0.2">
      <c r="ADD221" s="5"/>
    </row>
    <row r="222" spans="784:784" x14ac:dyDescent="0.2">
      <c r="ADD222" s="5"/>
    </row>
    <row r="223" spans="784:784" x14ac:dyDescent="0.2">
      <c r="ADD223" s="5"/>
    </row>
    <row r="224" spans="784:784" x14ac:dyDescent="0.2">
      <c r="ADD224" s="5"/>
    </row>
    <row r="225" spans="784:784" x14ac:dyDescent="0.2">
      <c r="ADD225" s="5"/>
    </row>
    <row r="226" spans="784:784" x14ac:dyDescent="0.2">
      <c r="ADD226" s="5"/>
    </row>
    <row r="227" spans="784:784" x14ac:dyDescent="0.2">
      <c r="ADD227" s="5"/>
    </row>
    <row r="228" spans="784:784" x14ac:dyDescent="0.2">
      <c r="ADD228" s="5"/>
    </row>
    <row r="229" spans="784:784" x14ac:dyDescent="0.2">
      <c r="ADD229" s="5"/>
    </row>
    <row r="230" spans="784:784" x14ac:dyDescent="0.2">
      <c r="ADD230" s="5"/>
    </row>
    <row r="231" spans="784:784" x14ac:dyDescent="0.2">
      <c r="ADD231" s="5"/>
    </row>
    <row r="232" spans="784:784" x14ac:dyDescent="0.2">
      <c r="ADD232" s="5"/>
    </row>
    <row r="233" spans="784:784" x14ac:dyDescent="0.2">
      <c r="ADD233" s="5"/>
    </row>
    <row r="234" spans="784:784" x14ac:dyDescent="0.2">
      <c r="ADD234" s="5"/>
    </row>
    <row r="235" spans="784:784" x14ac:dyDescent="0.2">
      <c r="ADD235" s="5"/>
    </row>
    <row r="236" spans="784:784" x14ac:dyDescent="0.2">
      <c r="ADD236" s="5"/>
    </row>
    <row r="237" spans="784:784" x14ac:dyDescent="0.2">
      <c r="ADD237" s="5"/>
    </row>
    <row r="238" spans="784:784" x14ac:dyDescent="0.2">
      <c r="ADD238" s="5"/>
    </row>
    <row r="239" spans="784:784" x14ac:dyDescent="0.2">
      <c r="ADD239" s="5"/>
    </row>
    <row r="240" spans="784:784" x14ac:dyDescent="0.2">
      <c r="ADD240" s="5"/>
    </row>
    <row r="241" spans="784:784" x14ac:dyDescent="0.2">
      <c r="ADD241" s="5"/>
    </row>
    <row r="242" spans="784:784" x14ac:dyDescent="0.2">
      <c r="ADD242" s="5"/>
    </row>
    <row r="243" spans="784:784" x14ac:dyDescent="0.2">
      <c r="ADD243" s="5"/>
    </row>
    <row r="244" spans="784:784" x14ac:dyDescent="0.2">
      <c r="ADD244" s="5"/>
    </row>
    <row r="245" spans="784:784" x14ac:dyDescent="0.2">
      <c r="ADD245" s="5"/>
    </row>
    <row r="246" spans="784:784" x14ac:dyDescent="0.2">
      <c r="ADD246" s="5"/>
    </row>
    <row r="247" spans="784:784" x14ac:dyDescent="0.2">
      <c r="ADD247" s="5"/>
    </row>
    <row r="248" spans="784:784" x14ac:dyDescent="0.2">
      <c r="ADD248" s="5"/>
    </row>
    <row r="249" spans="784:784" x14ac:dyDescent="0.2">
      <c r="ADD249" s="5"/>
    </row>
    <row r="250" spans="784:784" x14ac:dyDescent="0.2">
      <c r="ADD250" s="5"/>
    </row>
    <row r="251" spans="784:784" x14ac:dyDescent="0.2">
      <c r="ADD251" s="5"/>
    </row>
    <row r="252" spans="784:784" x14ac:dyDescent="0.2">
      <c r="ADD252" s="5"/>
    </row>
    <row r="253" spans="784:784" x14ac:dyDescent="0.2">
      <c r="ADD253" s="5"/>
    </row>
    <row r="254" spans="784:784" x14ac:dyDescent="0.2">
      <c r="ADD254" s="5"/>
    </row>
    <row r="255" spans="784:784" x14ac:dyDescent="0.2">
      <c r="ADD255" s="5"/>
    </row>
    <row r="256" spans="784:784" x14ac:dyDescent="0.2">
      <c r="ADD256" s="5"/>
    </row>
    <row r="257" spans="784:784" x14ac:dyDescent="0.2">
      <c r="ADD257" s="5"/>
    </row>
    <row r="258" spans="784:784" x14ac:dyDescent="0.2">
      <c r="ADD258" s="5"/>
    </row>
    <row r="259" spans="784:784" x14ac:dyDescent="0.2">
      <c r="ADD259" s="5"/>
    </row>
    <row r="260" spans="784:784" x14ac:dyDescent="0.2">
      <c r="ADD260" s="5"/>
    </row>
    <row r="261" spans="784:784" x14ac:dyDescent="0.2">
      <c r="ADD261" s="5"/>
    </row>
    <row r="262" spans="784:784" x14ac:dyDescent="0.2">
      <c r="ADD262" s="5"/>
    </row>
    <row r="263" spans="784:784" x14ac:dyDescent="0.2">
      <c r="ADD263" s="5"/>
    </row>
    <row r="264" spans="784:784" x14ac:dyDescent="0.2">
      <c r="ADD264" s="5"/>
    </row>
    <row r="265" spans="784:784" x14ac:dyDescent="0.2">
      <c r="ADD265" s="5"/>
    </row>
    <row r="266" spans="784:784" x14ac:dyDescent="0.2">
      <c r="ADD266" s="5"/>
    </row>
    <row r="267" spans="784:784" x14ac:dyDescent="0.2">
      <c r="ADD267" s="5"/>
    </row>
    <row r="268" spans="784:784" x14ac:dyDescent="0.2">
      <c r="ADD268" s="5"/>
    </row>
    <row r="269" spans="784:784" x14ac:dyDescent="0.2">
      <c r="ADD269" s="5"/>
    </row>
    <row r="270" spans="784:784" x14ac:dyDescent="0.2">
      <c r="ADD270" s="5"/>
    </row>
    <row r="271" spans="784:784" x14ac:dyDescent="0.2">
      <c r="ADD271" s="5"/>
    </row>
    <row r="272" spans="784:784" x14ac:dyDescent="0.2">
      <c r="ADD272" s="5"/>
    </row>
    <row r="273" spans="784:784" x14ac:dyDescent="0.2">
      <c r="ADD273" s="5"/>
    </row>
    <row r="274" spans="784:784" x14ac:dyDescent="0.2">
      <c r="ADD274" s="5"/>
    </row>
    <row r="275" spans="784:784" x14ac:dyDescent="0.2">
      <c r="ADD275" s="5"/>
    </row>
    <row r="276" spans="784:784" x14ac:dyDescent="0.2">
      <c r="ADD276" s="5"/>
    </row>
    <row r="277" spans="784:784" x14ac:dyDescent="0.2">
      <c r="ADD277" s="5"/>
    </row>
    <row r="278" spans="784:784" x14ac:dyDescent="0.2">
      <c r="ADD278" s="5"/>
    </row>
    <row r="279" spans="784:784" x14ac:dyDescent="0.2">
      <c r="ADD279" s="5"/>
    </row>
    <row r="280" spans="784:784" x14ac:dyDescent="0.2">
      <c r="ADD280" s="5"/>
    </row>
    <row r="281" spans="784:784" x14ac:dyDescent="0.2">
      <c r="ADD281" s="5"/>
    </row>
    <row r="282" spans="784:784" x14ac:dyDescent="0.2">
      <c r="ADD282" s="5"/>
    </row>
    <row r="283" spans="784:784" x14ac:dyDescent="0.2">
      <c r="ADD283" s="5"/>
    </row>
    <row r="284" spans="784:784" x14ac:dyDescent="0.2">
      <c r="ADD284" s="5"/>
    </row>
    <row r="285" spans="784:784" x14ac:dyDescent="0.2">
      <c r="ADD285" s="5"/>
    </row>
    <row r="286" spans="784:784" x14ac:dyDescent="0.2">
      <c r="ADD286" s="5"/>
    </row>
    <row r="287" spans="784:784" x14ac:dyDescent="0.2">
      <c r="ADD287" s="5"/>
    </row>
    <row r="288" spans="784:784" x14ac:dyDescent="0.2">
      <c r="ADD288" s="5"/>
    </row>
    <row r="289" spans="784:784" x14ac:dyDescent="0.2">
      <c r="ADD289" s="5"/>
    </row>
    <row r="290" spans="784:784" x14ac:dyDescent="0.2">
      <c r="ADD290" s="5"/>
    </row>
    <row r="291" spans="784:784" x14ac:dyDescent="0.2">
      <c r="ADD291" s="5"/>
    </row>
    <row r="292" spans="784:784" x14ac:dyDescent="0.2">
      <c r="ADD292" s="5"/>
    </row>
    <row r="293" spans="784:784" x14ac:dyDescent="0.2">
      <c r="ADD293" s="5"/>
    </row>
    <row r="294" spans="784:784" x14ac:dyDescent="0.2">
      <c r="ADD294" s="5"/>
    </row>
    <row r="295" spans="784:784" x14ac:dyDescent="0.2">
      <c r="ADD295" s="5"/>
    </row>
    <row r="296" spans="784:784" x14ac:dyDescent="0.2">
      <c r="ADD296" s="5"/>
    </row>
    <row r="297" spans="784:784" x14ac:dyDescent="0.2">
      <c r="ADD297" s="5"/>
    </row>
    <row r="298" spans="784:784" x14ac:dyDescent="0.2">
      <c r="ADD298" s="5"/>
    </row>
    <row r="299" spans="784:784" x14ac:dyDescent="0.2">
      <c r="ADD299" s="5"/>
    </row>
    <row r="300" spans="784:784" x14ac:dyDescent="0.2">
      <c r="ADD300" s="5"/>
    </row>
    <row r="301" spans="784:784" x14ac:dyDescent="0.2">
      <c r="ADD301" s="5"/>
    </row>
    <row r="302" spans="784:784" x14ac:dyDescent="0.2">
      <c r="ADD302" s="5"/>
    </row>
    <row r="303" spans="784:784" x14ac:dyDescent="0.2">
      <c r="ADD303" s="5"/>
    </row>
    <row r="304" spans="784:784" x14ac:dyDescent="0.2">
      <c r="ADD304" s="5"/>
    </row>
    <row r="305" spans="784:784" x14ac:dyDescent="0.2">
      <c r="ADD305" s="5"/>
    </row>
    <row r="306" spans="784:784" x14ac:dyDescent="0.2">
      <c r="ADD306" s="5"/>
    </row>
    <row r="307" spans="784:784" x14ac:dyDescent="0.2">
      <c r="ADD307" s="5"/>
    </row>
    <row r="308" spans="784:784" x14ac:dyDescent="0.2">
      <c r="ADD308" s="5"/>
    </row>
    <row r="309" spans="784:784" x14ac:dyDescent="0.2">
      <c r="ADD309" s="5"/>
    </row>
    <row r="310" spans="784:784" x14ac:dyDescent="0.2">
      <c r="ADD310" s="5"/>
    </row>
    <row r="311" spans="784:784" x14ac:dyDescent="0.2">
      <c r="ADD311" s="5"/>
    </row>
    <row r="312" spans="784:784" x14ac:dyDescent="0.2">
      <c r="ADD312" s="5"/>
    </row>
    <row r="313" spans="784:784" x14ac:dyDescent="0.2">
      <c r="ADD313" s="5"/>
    </row>
    <row r="314" spans="784:784" x14ac:dyDescent="0.2">
      <c r="ADD314" s="5"/>
    </row>
    <row r="315" spans="784:784" x14ac:dyDescent="0.2">
      <c r="ADD315" s="5"/>
    </row>
    <row r="316" spans="784:784" x14ac:dyDescent="0.2">
      <c r="ADD316" s="5"/>
    </row>
    <row r="317" spans="784:784" x14ac:dyDescent="0.2">
      <c r="ADD317" s="5"/>
    </row>
    <row r="318" spans="784:784" x14ac:dyDescent="0.2">
      <c r="ADD318" s="5"/>
    </row>
    <row r="319" spans="784:784" x14ac:dyDescent="0.2">
      <c r="ADD319" s="5"/>
    </row>
    <row r="320" spans="784:784" x14ac:dyDescent="0.2">
      <c r="ADD320" s="5"/>
    </row>
    <row r="321" spans="784:784" x14ac:dyDescent="0.2">
      <c r="ADD321" s="5"/>
    </row>
    <row r="322" spans="784:784" x14ac:dyDescent="0.2">
      <c r="ADD322" s="5"/>
    </row>
    <row r="323" spans="784:784" x14ac:dyDescent="0.2">
      <c r="ADD323" s="5"/>
    </row>
    <row r="324" spans="784:784" x14ac:dyDescent="0.2">
      <c r="ADD324" s="5"/>
    </row>
    <row r="325" spans="784:784" x14ac:dyDescent="0.2">
      <c r="ADD325" s="5"/>
    </row>
  </sheetData>
  <sortState xmlns:xlrd2="http://schemas.microsoft.com/office/spreadsheetml/2017/richdata2" ref="A3:ARJ162">
    <sortCondition ref="C3:C162"/>
  </sortState>
  <conditionalFormatting sqref="H1">
    <cfRule type="cellIs" dxfId="7" priority="3" operator="greaterThan">
      <formula>0</formula>
    </cfRule>
    <cfRule type="cellIs" dxfId="6" priority="4" operator="lessThan">
      <formula>0</formula>
    </cfRule>
  </conditionalFormatting>
  <conditionalFormatting sqref="ANT163:ANT174">
    <cfRule type="duplicateValues" dxfId="5" priority="2"/>
  </conditionalFormatting>
  <conditionalFormatting sqref="ARE3:ARE162"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6CDD0-A8BA-4305-B00D-1A4E8FBD0912}">
  <sheetPr codeName="Sheet10">
    <tabColor rgb="FF7030A0"/>
  </sheetPr>
  <dimension ref="B1:BF161"/>
  <sheetViews>
    <sheetView zoomScale="85" zoomScaleNormal="85" workbookViewId="0">
      <selection activeCell="V2" sqref="V2"/>
    </sheetView>
  </sheetViews>
  <sheetFormatPr defaultRowHeight="15" x14ac:dyDescent="0.2"/>
  <cols>
    <col min="1" max="1" width="6.05078125" customWidth="1"/>
    <col min="2" max="2" width="4.3046875" style="4" customWidth="1"/>
    <col min="3" max="3" width="15.6015625" style="4" customWidth="1"/>
    <col min="4" max="5" width="8.7421875" style="4" customWidth="1"/>
    <col min="6" max="10" width="8.7421875" style="4" hidden="1" customWidth="1"/>
    <col min="11" max="11" width="10.89453125" style="4" customWidth="1"/>
    <col min="13" max="13" width="9.68359375" customWidth="1"/>
    <col min="31" max="31" width="4.3046875" style="4" customWidth="1"/>
    <col min="32" max="32" width="15.6015625" style="4" customWidth="1"/>
    <col min="33" max="39" width="8.7421875" style="4" hidden="1" customWidth="1"/>
    <col min="40" max="41" width="10.89453125" style="4" customWidth="1"/>
  </cols>
  <sheetData>
    <row r="1" spans="2:58" x14ac:dyDescent="0.2">
      <c r="B1" s="6" t="s">
        <v>150</v>
      </c>
      <c r="C1" s="56" t="s">
        <v>175</v>
      </c>
      <c r="D1" s="56" t="s">
        <v>284</v>
      </c>
      <c r="E1" s="56" t="s">
        <v>283</v>
      </c>
      <c r="F1" s="56" t="s">
        <v>285</v>
      </c>
      <c r="G1" s="56" t="s">
        <v>286</v>
      </c>
      <c r="H1" s="56" t="s">
        <v>145</v>
      </c>
      <c r="I1" s="56" t="s">
        <v>298</v>
      </c>
      <c r="J1" s="56" t="s">
        <v>341</v>
      </c>
      <c r="K1" s="56">
        <v>3.64</v>
      </c>
      <c r="M1" s="56" t="s">
        <v>167</v>
      </c>
      <c r="N1" s="56" t="s">
        <v>368</v>
      </c>
      <c r="O1" s="56" t="s">
        <v>369</v>
      </c>
      <c r="P1" s="56" t="s">
        <v>614</v>
      </c>
      <c r="Q1" s="56" t="s">
        <v>370</v>
      </c>
      <c r="R1" s="56" t="s">
        <v>371</v>
      </c>
      <c r="S1" s="56" t="s">
        <v>372</v>
      </c>
      <c r="T1" s="56" t="s">
        <v>373</v>
      </c>
      <c r="W1" s="56" t="s">
        <v>422</v>
      </c>
      <c r="AD1" s="3"/>
      <c r="AE1" s="6" t="s">
        <v>150</v>
      </c>
      <c r="AF1" s="56" t="s">
        <v>175</v>
      </c>
      <c r="AG1" s="56" t="s">
        <v>284</v>
      </c>
      <c r="AH1" s="56" t="s">
        <v>283</v>
      </c>
      <c r="AI1" s="56" t="s">
        <v>613</v>
      </c>
      <c r="AJ1" s="56" t="s">
        <v>286</v>
      </c>
      <c r="AK1" s="56" t="s">
        <v>145</v>
      </c>
      <c r="AL1" s="56" t="s">
        <v>298</v>
      </c>
      <c r="AM1" s="56" t="s">
        <v>341</v>
      </c>
      <c r="AN1" s="56">
        <v>3.64</v>
      </c>
      <c r="AO1" s="56"/>
      <c r="AR1" s="56"/>
    </row>
    <row r="2" spans="2:58" x14ac:dyDescent="0.2">
      <c r="B2" s="4">
        <v>1</v>
      </c>
      <c r="C2" s="4" t="str">
        <f>VLOOKUP(B2, Rankings!$A$2:$AO$161, 3, FALSE)</f>
        <v>Cycling Road</v>
      </c>
      <c r="D2" s="4">
        <f ca="1">VLOOKUP(B2, Rankings!$A$2:$AO$161, 41, FALSE)</f>
        <v>137</v>
      </c>
      <c r="E2" s="91">
        <f>VLOOKUP(B2, Rankings!$A$2:$CA$161, 63, FALSE)</f>
        <v>34.504050645400596</v>
      </c>
      <c r="F2" s="4">
        <f ca="1">VLOOKUP(B2, Rankings!$A$2:$AO$161, 8, FALSE)+VLOOKUP(B2, Rankings!$A$2:$AO$161, 10, FALSE)+VLOOKUP(B2, Rankings!$A$2:$AO$161, 12, FALSE)</f>
        <v>1</v>
      </c>
      <c r="G2" s="88">
        <f>VLOOKUP(B2, Rankings!$A$2:$CA$161, 62, FALSE)</f>
        <v>4.6642851065898148</v>
      </c>
      <c r="H2" s="89">
        <f ca="1">VLOOKUP(B2, Rankings!$A$2:$AO$161, 30, FALSE)</f>
        <v>23.773268996982555</v>
      </c>
      <c r="I2" s="90">
        <f ca="1">VLOOKUP(B2, Rankings!$A$2:$BL$161, 64, FALSE)</f>
        <v>1669</v>
      </c>
      <c r="J2" s="4">
        <f ca="1">VLOOKUP(B2, Rankings!$A$2:$BL$161, 38, FALSE)</f>
        <v>24</v>
      </c>
      <c r="K2" s="4" t="s">
        <v>491</v>
      </c>
      <c r="L2">
        <v>8</v>
      </c>
      <c r="M2" s="94" t="s">
        <v>6</v>
      </c>
      <c r="N2" s="88">
        <f ca="1">(80.5-N48)/1.5</f>
        <v>-3.1666666666666665</v>
      </c>
      <c r="O2" s="88">
        <f>(O48-$O$58)/2</f>
        <v>-1.0014695912619338</v>
      </c>
      <c r="P2" s="88">
        <f ca="1">P48/10</f>
        <v>0.23749999999999999</v>
      </c>
      <c r="Q2" s="88">
        <f>(Q48-$Q$58)*10</f>
        <v>0.55408846424461089</v>
      </c>
      <c r="R2" s="88">
        <f ca="1">(R48-$R$58)/4</f>
        <v>-1.8989737478813762</v>
      </c>
      <c r="S2" s="88">
        <f t="shared" ref="S2:S11" ca="1" si="0">(S48-1800)/16</f>
        <v>-1.71484375</v>
      </c>
      <c r="T2" s="88">
        <f t="shared" ref="T2:T11" ca="1" si="1">(T48-AVERAGE(J:J))/10</f>
        <v>-0.25312499999999999</v>
      </c>
      <c r="U2" s="93">
        <f ca="1">SUM(N2:T2)/10</f>
        <v>-0.72434902915653654</v>
      </c>
      <c r="V2" s="92">
        <f ca="1">(ABS(MIN($U$2:$U$11))+U2)-$U$12</f>
        <v>-0.7523490291565379</v>
      </c>
      <c r="W2" s="120">
        <f t="shared" ref="W2:W11" ca="1" si="2">IF(V2&gt;0, V2/6, -(-V2/6))+1</f>
        <v>0.87460849514057704</v>
      </c>
      <c r="X2" s="94">
        <v>0.87490335313263712</v>
      </c>
      <c r="Y2" s="120">
        <f ca="1">W2-X2</f>
        <v>-2.9485799206008245E-4</v>
      </c>
      <c r="Z2" s="6">
        <f ca="1">RANK(W2, $W$2:$W$11)</f>
        <v>8</v>
      </c>
      <c r="AA2" s="20">
        <f ca="1">L2-Z2</f>
        <v>0</v>
      </c>
      <c r="AB2" s="94" t="s">
        <v>6</v>
      </c>
      <c r="AC2" s="65">
        <v>0.76255801047289651</v>
      </c>
      <c r="AD2" s="120">
        <f>(X2*8+AC2*0)/8</f>
        <v>0.87490335313263712</v>
      </c>
      <c r="AE2" s="4">
        <v>33</v>
      </c>
      <c r="AF2" s="4" t="s">
        <v>93</v>
      </c>
      <c r="AG2" s="4">
        <f ca="1">VLOOKUP(AE2, Rankings!$A$2:$AO$161, 41, FALSE)</f>
        <v>1</v>
      </c>
      <c r="AH2" s="91">
        <f>VLOOKUP(AE2, Rankings!$A$2:$CA$161, 63, FALSE)</f>
        <v>103.20377789803</v>
      </c>
      <c r="AI2" s="4">
        <f ca="1">VLOOKUP(AE2, Rankings!$A$2:$AO$161, 12, FALSE)+VLOOKUP(AE2, Rankings!$A$2:$AO$161, 6, FALSE)</f>
        <v>5</v>
      </c>
      <c r="AJ2" s="88">
        <f>VLOOKUP(AE2, Rankings!$A$2:$CA$161, 62, FALSE)</f>
        <v>10</v>
      </c>
      <c r="AK2" s="89">
        <f ca="1">VLOOKUP(AE2, Rankings!$A$2:$AO$161, 30, FALSE)</f>
        <v>111.86058042066607</v>
      </c>
      <c r="AL2" s="90">
        <f ca="1">VLOOKUP(AE2, Rankings!$A$2:$BL$161, 64, FALSE)</f>
        <v>2543</v>
      </c>
      <c r="AM2" s="4">
        <f ca="1">VLOOKUP(AE2, Rankings!$A$2:$BL$161, 38, FALSE)</f>
        <v>113</v>
      </c>
      <c r="AN2" s="4" t="s">
        <v>494</v>
      </c>
      <c r="AO2" s="4" t="s">
        <v>913</v>
      </c>
      <c r="AP2">
        <v>1</v>
      </c>
      <c r="AQ2" s="4" t="s">
        <v>913</v>
      </c>
      <c r="AR2" s="20">
        <v>1</v>
      </c>
      <c r="AS2" s="20"/>
      <c r="BF2" s="65"/>
    </row>
    <row r="3" spans="2:58" x14ac:dyDescent="0.2">
      <c r="B3" s="4">
        <v>2</v>
      </c>
      <c r="C3" s="4" t="str">
        <f>VLOOKUP(B3, Rankings!$A$2:$AO$161, 3, FALSE)</f>
        <v>Fighting Dojo</v>
      </c>
      <c r="D3" s="4">
        <f ca="1">VLOOKUP(B3, Rankings!$A$2:$AO$161, 41, FALSE)</f>
        <v>149</v>
      </c>
      <c r="E3" s="91">
        <f>VLOOKUP(B3, Rankings!$A$2:$CA$161, 63, FALSE)</f>
        <v>28.743047053991727</v>
      </c>
      <c r="F3" s="4">
        <f ca="1">VLOOKUP(B3, Rankings!$A$2:$AO$161, 8, FALSE)+VLOOKUP(B3, Rankings!$A$2:$AO$161, 10, FALSE)+VLOOKUP(B3, Rankings!$A$2:$AO$161, 12, FALSE)</f>
        <v>0</v>
      </c>
      <c r="G3" s="88">
        <f>VLOOKUP(B3, Rankings!$A$2:$CA$161, 62, FALSE)</f>
        <v>5.6292884886892134</v>
      </c>
      <c r="H3" s="89">
        <f ca="1">VLOOKUP(B3, Rankings!$A$2:$AO$161, 30, FALSE)</f>
        <v>13.263481354989501</v>
      </c>
      <c r="I3" s="90">
        <f ca="1">VLOOKUP(B3, Rankings!$A$2:$BL$161, 64, FALSE)</f>
        <v>1371</v>
      </c>
      <c r="J3" s="4">
        <f ca="1">VLOOKUP(B3, Rankings!$A$2:$BL$161, 38, FALSE)</f>
        <v>26</v>
      </c>
      <c r="K3" s="4" t="s">
        <v>482</v>
      </c>
      <c r="L3">
        <v>9</v>
      </c>
      <c r="M3" s="95" t="s">
        <v>5</v>
      </c>
      <c r="N3" s="88">
        <f t="shared" ref="N3:N11" ca="1" si="3">(80.5-N49)/1.5</f>
        <v>-4.166666666666667</v>
      </c>
      <c r="O3" s="88">
        <f t="shared" ref="O3:O11" si="4">(O49-$O$58)/2</f>
        <v>-1.0123844743055272</v>
      </c>
      <c r="P3" s="88">
        <f t="shared" ref="P3:P11" ca="1" si="5">P49/10</f>
        <v>0.25624999999999998</v>
      </c>
      <c r="Q3" s="88">
        <f t="shared" ref="Q3:Q11" si="6">(Q49-$Q$58)*10</f>
        <v>-0.18392053282872745</v>
      </c>
      <c r="R3" s="88">
        <f t="shared" ref="R3:R11" ca="1" si="7">(R49-$R$58)/4</f>
        <v>-1.296074836439626</v>
      </c>
      <c r="S3" s="88">
        <f t="shared" ca="1" si="0"/>
        <v>-0.99609375</v>
      </c>
      <c r="T3" s="88">
        <f t="shared" ca="1" si="1"/>
        <v>-0.22812499999999999</v>
      </c>
      <c r="U3" s="93">
        <f t="shared" ref="U3:U11" ca="1" si="8">SUM(N3:T3)/10</f>
        <v>-0.76270152602405483</v>
      </c>
      <c r="V3" s="92">
        <f t="shared" ref="V3:V11" ca="1" si="9">(ABS(MIN($U$2:$U$11))+U3)-$U$12</f>
        <v>-0.79070152602405619</v>
      </c>
      <c r="W3" s="121">
        <f t="shared" ca="1" si="2"/>
        <v>0.86821641232932401</v>
      </c>
      <c r="X3" s="95">
        <v>0.87042973580674432</v>
      </c>
      <c r="Y3" s="121">
        <f t="shared" ref="Y3:Y11" ca="1" si="10">W3-X3</f>
        <v>-2.2133234774203148E-3</v>
      </c>
      <c r="Z3" s="6">
        <f t="shared" ref="Z3:Z11" ca="1" si="11">RANK(W3, $W$2:$W$11)</f>
        <v>10</v>
      </c>
      <c r="AA3" s="20">
        <f t="shared" ref="AA3:AA11" ca="1" si="12">L3-Z3</f>
        <v>-1</v>
      </c>
      <c r="AB3" s="95" t="s">
        <v>5</v>
      </c>
      <c r="AC3" s="65">
        <v>0.92845432888642609</v>
      </c>
      <c r="AD3" s="121">
        <f t="shared" ref="AD3:AD11" si="13">(X3*8+AC3*0)/8</f>
        <v>0.87042973580674432</v>
      </c>
      <c r="AE3" s="4">
        <v>144</v>
      </c>
      <c r="AF3" s="4" t="s">
        <v>382</v>
      </c>
      <c r="AG3" s="4">
        <f ca="1">VLOOKUP(AE3, Rankings!$A$2:$AO$161, 41, FALSE)</f>
        <v>31</v>
      </c>
      <c r="AH3" s="91">
        <f>VLOOKUP(AE3, Rankings!$A$2:$CA$161, 63, FALSE)</f>
        <v>71.578302614997895</v>
      </c>
      <c r="AI3" s="4">
        <f ca="1">VLOOKUP(AE3, Rankings!$A$2:$AO$161, 12, FALSE)+VLOOKUP(AE3, Rankings!$A$2:$AO$161, 6, FALSE)</f>
        <v>2</v>
      </c>
      <c r="AJ3" s="88">
        <f>VLOOKUP(AE3, Rankings!$A$2:$CA$161, 62, FALSE)</f>
        <v>8.1357236924566205</v>
      </c>
      <c r="AK3" s="89">
        <f ca="1">VLOOKUP(AE3, Rankings!$A$2:$AO$161, 30, FALSE)</f>
        <v>81.714589830840936</v>
      </c>
      <c r="AL3" s="90">
        <f ca="1">VLOOKUP(AE3, Rankings!$A$2:$BL$161, 64, FALSE)</f>
        <v>2191</v>
      </c>
      <c r="AM3" s="4">
        <f ca="1">VLOOKUP(AE3, Rankings!$A$2:$BL$161, 38, FALSE)</f>
        <v>66</v>
      </c>
      <c r="AN3" s="4" t="s">
        <v>483</v>
      </c>
      <c r="AO3" s="4" t="s">
        <v>913</v>
      </c>
      <c r="AP3">
        <v>2</v>
      </c>
      <c r="AQ3" s="4" t="s">
        <v>913</v>
      </c>
      <c r="AR3" s="20">
        <v>1</v>
      </c>
      <c r="AS3" s="20"/>
      <c r="BF3" s="65"/>
    </row>
    <row r="4" spans="2:58" x14ac:dyDescent="0.2">
      <c r="B4" s="4">
        <v>3</v>
      </c>
      <c r="C4" s="4" t="str">
        <f>VLOOKUP(B4, Rankings!$A$2:$AO$161, 3, FALSE)</f>
        <v>Cerulean Cape</v>
      </c>
      <c r="D4" s="4">
        <f ca="1">VLOOKUP(B4, Rankings!$A$2:$AO$161, 41, FALSE)</f>
        <v>57</v>
      </c>
      <c r="E4" s="91">
        <f>VLOOKUP(B4, Rankings!$A$2:$CA$161, 63, FALSE)</f>
        <v>64.86107196588901</v>
      </c>
      <c r="F4" s="4">
        <f ca="1">VLOOKUP(B4, Rankings!$A$2:$AO$161, 8, FALSE)+VLOOKUP(B4, Rankings!$A$2:$AO$161, 10, FALSE)+VLOOKUP(B4, Rankings!$A$2:$AO$161, 12, FALSE)</f>
        <v>2</v>
      </c>
      <c r="G4" s="88">
        <f>VLOOKUP(B4, Rankings!$A$2:$CA$161, 62, FALSE)</f>
        <v>7.1519228183754899</v>
      </c>
      <c r="H4" s="89">
        <f ca="1">VLOOKUP(B4, Rankings!$A$2:$AO$161, 30, FALSE)</f>
        <v>52.292999443606284</v>
      </c>
      <c r="I4" s="90">
        <f ca="1">VLOOKUP(B4, Rankings!$A$2:$BL$161, 64, FALSE)</f>
        <v>2059</v>
      </c>
      <c r="J4" s="4">
        <f ca="1">VLOOKUP(B4, Rankings!$A$2:$BL$161, 38, FALSE)</f>
        <v>61</v>
      </c>
      <c r="K4" s="4" t="s">
        <v>483</v>
      </c>
      <c r="L4">
        <v>1</v>
      </c>
      <c r="M4" s="96" t="s">
        <v>4</v>
      </c>
      <c r="N4" s="88">
        <f t="shared" ca="1" si="3"/>
        <v>3.0833333333333335</v>
      </c>
      <c r="O4" s="88">
        <f t="shared" si="4"/>
        <v>1.5720209316970895</v>
      </c>
      <c r="P4" s="88">
        <f t="shared" ca="1" si="5"/>
        <v>0.26874999999999999</v>
      </c>
      <c r="Q4" s="88">
        <f t="shared" si="6"/>
        <v>2.6583188196669649</v>
      </c>
      <c r="R4" s="88">
        <f t="shared" ca="1" si="7"/>
        <v>1.6380842797046213</v>
      </c>
      <c r="S4" s="88">
        <f t="shared" ca="1" si="0"/>
        <v>3.25390625</v>
      </c>
      <c r="T4" s="88">
        <f t="shared" ca="1" si="1"/>
        <v>5.3124999999999999E-2</v>
      </c>
      <c r="U4" s="93">
        <f t="shared" ca="1" si="8"/>
        <v>1.252753861440201</v>
      </c>
      <c r="V4" s="92">
        <f t="shared" ca="1" si="9"/>
        <v>1.2247538614401994</v>
      </c>
      <c r="W4" s="122">
        <f t="shared" ca="1" si="2"/>
        <v>1.2041256435733665</v>
      </c>
      <c r="X4" s="96">
        <v>1.2008377411384821</v>
      </c>
      <c r="Y4" s="122">
        <f t="shared" ca="1" si="10"/>
        <v>3.2879024348844155E-3</v>
      </c>
      <c r="Z4" s="6">
        <f t="shared" ca="1" si="11"/>
        <v>1</v>
      </c>
      <c r="AA4" s="20">
        <f t="shared" ca="1" si="12"/>
        <v>0</v>
      </c>
      <c r="AB4" s="96" t="s">
        <v>4</v>
      </c>
      <c r="AC4" s="65">
        <v>1.1269639713132353</v>
      </c>
      <c r="AD4" s="122">
        <f t="shared" si="13"/>
        <v>1.2008377411384821</v>
      </c>
      <c r="AE4" s="4">
        <v>88</v>
      </c>
      <c r="AF4" s="4" t="s">
        <v>39</v>
      </c>
      <c r="AG4" s="4">
        <f ca="1">VLOOKUP(AE4, Rankings!$A$2:$AO$161, 41, FALSE)</f>
        <v>24</v>
      </c>
      <c r="AH4" s="91">
        <f>VLOOKUP(AE4, Rankings!$A$2:$CA$161, 63, FALSE)</f>
        <v>76.029924540402675</v>
      </c>
      <c r="AI4" s="4">
        <f ca="1">VLOOKUP(AE4, Rankings!$A$2:$AO$161, 12, FALSE)+VLOOKUP(AE4, Rankings!$A$2:$AO$161, 6, FALSE)</f>
        <v>4</v>
      </c>
      <c r="AJ4" s="88">
        <f>VLOOKUP(AE4, Rankings!$A$2:$CA$161, 62, FALSE)</f>
        <v>8.8788137345781362</v>
      </c>
      <c r="AK4" s="89">
        <f ca="1">VLOOKUP(AE4, Rankings!$A$2:$AO$161, 30, FALSE)</f>
        <v>79.324474245090542</v>
      </c>
      <c r="AL4" s="90">
        <f ca="1">VLOOKUP(AE4, Rankings!$A$2:$BL$161, 64, FALSE)</f>
        <v>2029</v>
      </c>
      <c r="AM4" s="4">
        <f ca="1">VLOOKUP(AE4, Rankings!$A$2:$BL$161, 38, FALSE)</f>
        <v>80</v>
      </c>
      <c r="AN4" s="4" t="s">
        <v>491</v>
      </c>
      <c r="AO4" s="4" t="s">
        <v>913</v>
      </c>
      <c r="AP4">
        <v>3</v>
      </c>
      <c r="AQ4" s="4" t="s">
        <v>913</v>
      </c>
      <c r="AR4" s="20">
        <v>1</v>
      </c>
      <c r="AS4" s="20"/>
      <c r="BF4" s="65"/>
    </row>
    <row r="5" spans="2:58" x14ac:dyDescent="0.2">
      <c r="B5" s="4">
        <v>4</v>
      </c>
      <c r="C5" s="4" t="str">
        <f>VLOOKUP(B5, Rankings!$A$2:$AO$161, 3, FALSE)</f>
        <v>Lavender Town</v>
      </c>
      <c r="D5" s="4">
        <f ca="1">VLOOKUP(B5, Rankings!$A$2:$AO$161, 41, FALSE)</f>
        <v>107</v>
      </c>
      <c r="E5" s="91">
        <f>VLOOKUP(B5, Rankings!$A$2:$CA$161, 63, FALSE)</f>
        <v>46.57191050078378</v>
      </c>
      <c r="F5" s="4">
        <f ca="1">VLOOKUP(B5, Rankings!$A$2:$AO$161, 8, FALSE)+VLOOKUP(B5, Rankings!$A$2:$AO$161, 10, FALSE)+VLOOKUP(B5, Rankings!$A$2:$AO$161, 12, FALSE)</f>
        <v>1</v>
      </c>
      <c r="G5" s="88">
        <f>VLOOKUP(B5, Rankings!$A$2:$CA$161, 62, FALSE)</f>
        <v>6.2316396986133062</v>
      </c>
      <c r="H5" s="89">
        <f ca="1">VLOOKUP(B5, Rankings!$A$2:$AO$161, 30, FALSE)</f>
        <v>32.219335267660917</v>
      </c>
      <c r="I5" s="90">
        <f ca="1">VLOOKUP(B5, Rankings!$A$2:$BL$161, 64, FALSE)</f>
        <v>1660</v>
      </c>
      <c r="J5" s="4">
        <f ca="1">VLOOKUP(B5, Rankings!$A$2:$BL$161, 38, FALSE)</f>
        <v>41</v>
      </c>
      <c r="K5" s="4" t="s">
        <v>484</v>
      </c>
      <c r="L5">
        <v>3</v>
      </c>
      <c r="M5" s="97" t="s">
        <v>3</v>
      </c>
      <c r="N5" s="88">
        <f t="shared" ca="1" si="3"/>
        <v>2.4583333333333335</v>
      </c>
      <c r="O5" s="88">
        <f t="shared" si="4"/>
        <v>0.55543652298849011</v>
      </c>
      <c r="P5" s="88">
        <f t="shared" ca="1" si="5"/>
        <v>0.26250000000000001</v>
      </c>
      <c r="Q5" s="88">
        <f t="shared" si="6"/>
        <v>-9.6731309424260559E-2</v>
      </c>
      <c r="R5" s="88">
        <f t="shared" ca="1" si="7"/>
        <v>1.9579358425248596</v>
      </c>
      <c r="S5" s="88">
        <f t="shared" ca="1" si="0"/>
        <v>1.921875</v>
      </c>
      <c r="T5" s="88">
        <f t="shared" ca="1" si="1"/>
        <v>-0.234375</v>
      </c>
      <c r="U5" s="93">
        <f t="shared" ca="1" si="8"/>
        <v>0.68249743894224224</v>
      </c>
      <c r="V5" s="92">
        <f t="shared" ca="1" si="9"/>
        <v>0.65449743894224088</v>
      </c>
      <c r="W5" s="123">
        <f t="shared" ca="1" si="2"/>
        <v>1.1090829064903736</v>
      </c>
      <c r="X5" s="97">
        <v>1.1058420441073562</v>
      </c>
      <c r="Y5" s="123">
        <f t="shared" ca="1" si="10"/>
        <v>3.2408623830173511E-3</v>
      </c>
      <c r="Z5" s="6">
        <f t="shared" ca="1" si="11"/>
        <v>3</v>
      </c>
      <c r="AA5" s="20">
        <f t="shared" ca="1" si="12"/>
        <v>0</v>
      </c>
      <c r="AB5" s="97" t="s">
        <v>3</v>
      </c>
      <c r="AC5" s="65">
        <v>1.2228402025508172</v>
      </c>
      <c r="AD5" s="123">
        <f t="shared" si="13"/>
        <v>1.1058420441073562</v>
      </c>
      <c r="AE5" s="4">
        <v>60</v>
      </c>
      <c r="AF5" s="4" t="s">
        <v>66</v>
      </c>
      <c r="AG5" s="4">
        <f ca="1">VLOOKUP(AE5, Rankings!$A$2:$AO$161, 41, FALSE)</f>
        <v>74</v>
      </c>
      <c r="AH5" s="91">
        <f>VLOOKUP(AE5, Rankings!$A$2:$CA$161, 63, FALSE)</f>
        <v>57.100866825468913</v>
      </c>
      <c r="AI5" s="4">
        <f ca="1">VLOOKUP(AE5, Rankings!$A$2:$AO$161, 12, FALSE)+VLOOKUP(AE5, Rankings!$A$2:$AO$161, 6, FALSE)</f>
        <v>2</v>
      </c>
      <c r="AJ5" s="88">
        <f>VLOOKUP(AE5, Rankings!$A$2:$CA$161, 62, FALSE)</f>
        <v>5.9488560991915822</v>
      </c>
      <c r="AK5" s="89">
        <f ca="1">VLOOKUP(AE5, Rankings!$A$2:$AO$161, 30, FALSE)</f>
        <v>67.697869770832881</v>
      </c>
      <c r="AL5" s="90">
        <f ca="1">VLOOKUP(AE5, Rankings!$A$2:$BL$161, 64, FALSE)</f>
        <v>1968</v>
      </c>
      <c r="AM5" s="4">
        <f ca="1">VLOOKUP(AE5, Rankings!$A$2:$BL$161, 38, FALSE)</f>
        <v>46</v>
      </c>
      <c r="AN5" s="4" t="s">
        <v>485</v>
      </c>
      <c r="AO5" s="4" t="s">
        <v>913</v>
      </c>
      <c r="AP5">
        <v>4</v>
      </c>
      <c r="AQ5" s="4" t="s">
        <v>913</v>
      </c>
      <c r="AR5" s="20">
        <v>1</v>
      </c>
      <c r="AS5" s="20"/>
      <c r="BF5" s="65"/>
    </row>
    <row r="6" spans="2:58" x14ac:dyDescent="0.2">
      <c r="B6" s="4">
        <v>5</v>
      </c>
      <c r="C6" s="4" t="str">
        <f>VLOOKUP(B6, Rankings!$A$2:$AO$161, 3, FALSE)</f>
        <v>Pallet Town</v>
      </c>
      <c r="D6" s="4">
        <f ca="1">VLOOKUP(B6, Rankings!$A$2:$AO$161, 41, FALSE)</f>
        <v>55</v>
      </c>
      <c r="E6" s="91">
        <f>VLOOKUP(B6, Rankings!$A$2:$CA$161, 63, FALSE)</f>
        <v>65.603496013227385</v>
      </c>
      <c r="F6" s="4">
        <f ca="1">VLOOKUP(B6, Rankings!$A$2:$AO$161, 8, FALSE)+VLOOKUP(B6, Rankings!$A$2:$AO$161, 10, FALSE)+VLOOKUP(B6, Rankings!$A$2:$AO$161, 12, FALSE)</f>
        <v>3</v>
      </c>
      <c r="G6" s="88">
        <f>VLOOKUP(B6, Rankings!$A$2:$CA$161, 62, FALSE)</f>
        <v>10</v>
      </c>
      <c r="H6" s="89">
        <f ca="1">VLOOKUP(B6, Rankings!$A$2:$AO$161, 30, FALSE)</f>
        <v>33.773180280175133</v>
      </c>
      <c r="I6" s="90">
        <f ca="1">VLOOKUP(B6, Rankings!$A$2:$BL$161, 64, FALSE)</f>
        <v>1738</v>
      </c>
      <c r="J6" s="4">
        <f ca="1">VLOOKUP(B6, Rankings!$A$2:$BL$161, 38, FALSE)</f>
        <v>70</v>
      </c>
      <c r="K6" s="4" t="s">
        <v>485</v>
      </c>
      <c r="L6">
        <v>10</v>
      </c>
      <c r="M6" s="98" t="s">
        <v>2</v>
      </c>
      <c r="N6" s="88">
        <f t="shared" ca="1" si="3"/>
        <v>-3.1666666666666665</v>
      </c>
      <c r="O6" s="88">
        <f t="shared" si="4"/>
        <v>-1.0822190479161833</v>
      </c>
      <c r="P6" s="88">
        <f t="shared" ca="1" si="5"/>
        <v>0.26250000000000001</v>
      </c>
      <c r="Q6" s="88">
        <f t="shared" si="6"/>
        <v>-0.89143002089230094</v>
      </c>
      <c r="R6" s="88">
        <f t="shared" ca="1" si="7"/>
        <v>-1.5031996672970074</v>
      </c>
      <c r="S6" s="88">
        <f t="shared" ca="1" si="0"/>
        <v>-1.11328125</v>
      </c>
      <c r="T6" s="88">
        <f t="shared" ca="1" si="1"/>
        <v>-0.12812499999999999</v>
      </c>
      <c r="U6" s="93">
        <f t="shared" ca="1" si="8"/>
        <v>-0.76224216527721578</v>
      </c>
      <c r="V6" s="92">
        <f t="shared" ca="1" si="9"/>
        <v>-0.79024216527721713</v>
      </c>
      <c r="W6" s="124">
        <f t="shared" ca="1" si="2"/>
        <v>0.86829297245379711</v>
      </c>
      <c r="X6" s="98">
        <v>0.86618935398857178</v>
      </c>
      <c r="Y6" s="124">
        <f t="shared" ca="1" si="10"/>
        <v>2.103618465225332E-3</v>
      </c>
      <c r="Z6" s="6">
        <f t="shared" ca="1" si="11"/>
        <v>9</v>
      </c>
      <c r="AA6" s="20">
        <f t="shared" ca="1" si="12"/>
        <v>1</v>
      </c>
      <c r="AB6" s="98" t="s">
        <v>2</v>
      </c>
      <c r="AC6" s="65">
        <v>0.92859706573125689</v>
      </c>
      <c r="AD6" s="124">
        <f t="shared" si="13"/>
        <v>0.86618935398857178</v>
      </c>
      <c r="AE6" s="4">
        <v>104</v>
      </c>
      <c r="AF6" s="4" t="s">
        <v>23</v>
      </c>
      <c r="AG6" s="4">
        <f ca="1">VLOOKUP(AE6, Rankings!$A$2:$AO$161, 41, FALSE)</f>
        <v>15</v>
      </c>
      <c r="AH6" s="91">
        <f>VLOOKUP(AE6, Rankings!$A$2:$CA$161, 63, FALSE)</f>
        <v>81.097455271150409</v>
      </c>
      <c r="AI6" s="4">
        <f ca="1">VLOOKUP(AE6, Rankings!$A$2:$AO$161, 12, FALSE)+VLOOKUP(AE6, Rankings!$A$2:$AO$161, 6, FALSE)</f>
        <v>4</v>
      </c>
      <c r="AJ6" s="88">
        <f>VLOOKUP(AE6, Rankings!$A$2:$CA$161, 62, FALSE)</f>
        <v>8.5335937460264777</v>
      </c>
      <c r="AK6" s="89">
        <f ca="1">VLOOKUP(AE6, Rankings!$A$2:$AO$161, 30, FALSE)</f>
        <v>84.694891131395707</v>
      </c>
      <c r="AL6" s="90">
        <f ca="1">VLOOKUP(AE6, Rankings!$A$2:$BL$161, 64, FALSE)</f>
        <v>2215</v>
      </c>
      <c r="AM6" s="4">
        <f ca="1">VLOOKUP(AE6, Rankings!$A$2:$BL$161, 38, FALSE)</f>
        <v>80</v>
      </c>
      <c r="AN6" s="4" t="s">
        <v>497</v>
      </c>
      <c r="AO6" s="4" t="s">
        <v>913</v>
      </c>
      <c r="AP6">
        <v>5</v>
      </c>
      <c r="AQ6" s="4" t="s">
        <v>913</v>
      </c>
      <c r="AR6" s="20">
        <v>1</v>
      </c>
      <c r="AS6" s="20"/>
      <c r="BF6" s="65"/>
    </row>
    <row r="7" spans="2:58" x14ac:dyDescent="0.2">
      <c r="B7" s="4">
        <v>6</v>
      </c>
      <c r="C7" s="4" t="str">
        <f>VLOOKUP(B7, Rankings!$A$2:$AO$161, 3, FALSE)</f>
        <v>Sevii Islands</v>
      </c>
      <c r="D7" s="4">
        <f ca="1">VLOOKUP(B7, Rankings!$A$2:$AO$161, 41, FALSE)</f>
        <v>94</v>
      </c>
      <c r="E7" s="91">
        <f>VLOOKUP(B7, Rankings!$A$2:$CA$161, 63, FALSE)</f>
        <v>50.308757958347982</v>
      </c>
      <c r="F7" s="4">
        <f ca="1">VLOOKUP(B7, Rankings!$A$2:$AO$161, 8, FALSE)+VLOOKUP(B7, Rankings!$A$2:$AO$161, 10, FALSE)+VLOOKUP(B7, Rankings!$A$2:$AO$161, 12, FALSE)</f>
        <v>2</v>
      </c>
      <c r="G7" s="88">
        <f>VLOOKUP(B7, Rankings!$A$2:$CA$161, 62, FALSE)</f>
        <v>6.8651292777339599</v>
      </c>
      <c r="H7" s="89">
        <f ca="1">VLOOKUP(B7, Rankings!$A$2:$AO$161, 30, FALSE)</f>
        <v>35.909617179112317</v>
      </c>
      <c r="I7" s="90">
        <f ca="1">VLOOKUP(B7, Rankings!$A$2:$BL$161, 64, FALSE)</f>
        <v>1778</v>
      </c>
      <c r="J7" s="4">
        <f ca="1">VLOOKUP(B7, Rankings!$A$2:$BL$161, 38, FALSE)</f>
        <v>44</v>
      </c>
      <c r="K7" s="4" t="s">
        <v>486</v>
      </c>
      <c r="L7">
        <v>7</v>
      </c>
      <c r="M7" s="99" t="s">
        <v>1</v>
      </c>
      <c r="N7" s="88">
        <f t="shared" ca="1" si="3"/>
        <v>-0.83333333333333337</v>
      </c>
      <c r="O7" s="88">
        <f t="shared" si="4"/>
        <v>-0.60901258318628493</v>
      </c>
      <c r="P7" s="88">
        <f t="shared" ca="1" si="5"/>
        <v>0.31874999999999998</v>
      </c>
      <c r="Q7" s="88">
        <f t="shared" si="6"/>
        <v>0.44095010050516414</v>
      </c>
      <c r="R7" s="88">
        <f t="shared" ca="1" si="7"/>
        <v>-1.3962628039093481</v>
      </c>
      <c r="S7" s="88">
        <f t="shared" ca="1" si="0"/>
        <v>-3.41796875</v>
      </c>
      <c r="T7" s="88">
        <f t="shared" ca="1" si="1"/>
        <v>0.203125</v>
      </c>
      <c r="U7" s="93">
        <f t="shared" ca="1" si="8"/>
        <v>-0.5293752369923802</v>
      </c>
      <c r="V7" s="92">
        <f t="shared" ca="1" si="9"/>
        <v>-0.55737523699238156</v>
      </c>
      <c r="W7" s="125">
        <f t="shared" ca="1" si="2"/>
        <v>0.90710412716793642</v>
      </c>
      <c r="X7" s="99">
        <v>0.91284377452235232</v>
      </c>
      <c r="Y7" s="125">
        <f t="shared" ca="1" si="10"/>
        <v>-5.7396473544158999E-3</v>
      </c>
      <c r="Z7" s="6">
        <f t="shared" ca="1" si="11"/>
        <v>7</v>
      </c>
      <c r="AA7" s="20">
        <f t="shared" ca="1" si="12"/>
        <v>0</v>
      </c>
      <c r="AB7" s="99" t="s">
        <v>1</v>
      </c>
      <c r="AC7" s="65">
        <v>0.81922734862548219</v>
      </c>
      <c r="AD7" s="125">
        <f t="shared" si="13"/>
        <v>0.91284377452235232</v>
      </c>
      <c r="AE7" s="4">
        <v>56</v>
      </c>
      <c r="AF7" s="4" t="s">
        <v>70</v>
      </c>
      <c r="AG7" s="4">
        <f ca="1">VLOOKUP(AE7, Rankings!$A$2:$AO$161, 41, FALSE)</f>
        <v>13</v>
      </c>
      <c r="AH7" s="91">
        <f>VLOOKUP(AE7, Rankings!$A$2:$CA$161, 63, FALSE)</f>
        <v>82.260676116405421</v>
      </c>
      <c r="AI7" s="4">
        <f ca="1">VLOOKUP(AE7, Rankings!$A$2:$AO$161, 12, FALSE)+VLOOKUP(AE7, Rankings!$A$2:$AO$161, 6, FALSE)</f>
        <v>4</v>
      </c>
      <c r="AJ7" s="88">
        <f>VLOOKUP(AE7, Rankings!$A$2:$CA$161, 62, FALSE)</f>
        <v>8.7457926392573988</v>
      </c>
      <c r="AK7" s="89">
        <f ca="1">VLOOKUP(AE7, Rankings!$A$2:$AO$161, 30, FALSE)</f>
        <v>91.824495023658514</v>
      </c>
      <c r="AL7" s="90">
        <f ca="1">VLOOKUP(AE7, Rankings!$A$2:$BL$161, 64, FALSE)</f>
        <v>2283</v>
      </c>
      <c r="AM7" s="4">
        <f ca="1">VLOOKUP(AE7, Rankings!$A$2:$BL$161, 38, FALSE)</f>
        <v>76</v>
      </c>
      <c r="AN7" s="4" t="s">
        <v>491</v>
      </c>
      <c r="AO7" s="4" t="s">
        <v>913</v>
      </c>
      <c r="AP7">
        <v>6</v>
      </c>
      <c r="AQ7" s="4" t="s">
        <v>913</v>
      </c>
      <c r="AR7" s="20">
        <v>1</v>
      </c>
      <c r="AS7" s="20"/>
      <c r="BF7" s="65"/>
    </row>
    <row r="8" spans="2:58" x14ac:dyDescent="0.2">
      <c r="B8" s="4">
        <v>7</v>
      </c>
      <c r="C8" s="4" t="str">
        <f>VLOOKUP(B8, Rankings!$A$2:$AO$161, 3, FALSE)</f>
        <v>Mount Moon</v>
      </c>
      <c r="D8" s="4">
        <f ca="1">VLOOKUP(B8, Rankings!$A$2:$AO$161, 41, FALSE)</f>
        <v>36</v>
      </c>
      <c r="E8" s="91">
        <f>VLOOKUP(B8, Rankings!$A$2:$CA$161, 63, FALSE)</f>
        <v>70.277670234186559</v>
      </c>
      <c r="F8" s="4">
        <f ca="1">VLOOKUP(B8, Rankings!$A$2:$AO$161, 8, FALSE)+VLOOKUP(B8, Rankings!$A$2:$AO$161, 10, FALSE)+VLOOKUP(B8, Rankings!$A$2:$AO$161, 12, FALSE)</f>
        <v>3</v>
      </c>
      <c r="G8" s="88">
        <f>VLOOKUP(B8, Rankings!$A$2:$CA$161, 62, FALSE)</f>
        <v>7.9668061354598061</v>
      </c>
      <c r="H8" s="89">
        <f ca="1">VLOOKUP(B8, Rankings!$A$2:$AO$161, 30, FALSE)</f>
        <v>68.164839069481005</v>
      </c>
      <c r="I8" s="90">
        <f ca="1">VLOOKUP(B8, Rankings!$A$2:$BL$161, 64, FALSE)</f>
        <v>2088</v>
      </c>
      <c r="J8" s="4">
        <f ca="1">VLOOKUP(B8, Rankings!$A$2:$BL$161, 38, FALSE)</f>
        <v>71</v>
      </c>
      <c r="K8" s="4" t="s">
        <v>487</v>
      </c>
      <c r="L8">
        <v>6</v>
      </c>
      <c r="M8" s="100" t="s">
        <v>0</v>
      </c>
      <c r="N8" s="88">
        <f t="shared" ca="1" si="3"/>
        <v>-0.41666666666666669</v>
      </c>
      <c r="O8" s="88">
        <f t="shared" si="4"/>
        <v>-5.4353986457584824E-3</v>
      </c>
      <c r="P8" s="88">
        <f t="shared" ca="1" si="5"/>
        <v>0.30625000000000002</v>
      </c>
      <c r="Q8" s="88">
        <f t="shared" si="6"/>
        <v>-1.3290437142452394</v>
      </c>
      <c r="R8" s="88">
        <f t="shared" ca="1" si="7"/>
        <v>-0.57466849117809637</v>
      </c>
      <c r="S8" s="88">
        <f t="shared" ca="1" si="0"/>
        <v>-0.26953125</v>
      </c>
      <c r="T8" s="88">
        <f t="shared" ca="1" si="1"/>
        <v>-2.1874999999999999E-2</v>
      </c>
      <c r="U8" s="93">
        <f t="shared" ca="1" si="8"/>
        <v>-0.23109705207357609</v>
      </c>
      <c r="V8" s="92">
        <f t="shared" ca="1" si="9"/>
        <v>-0.25909705207357747</v>
      </c>
      <c r="W8" s="126">
        <f t="shared" ca="1" si="2"/>
        <v>0.95681715798773714</v>
      </c>
      <c r="X8" s="100">
        <v>0.96201263994326858</v>
      </c>
      <c r="Y8" s="126">
        <f t="shared" ca="1" si="10"/>
        <v>-5.1954819555314335E-3</v>
      </c>
      <c r="Z8" s="6">
        <f t="shared" ca="1" si="11"/>
        <v>6</v>
      </c>
      <c r="AA8" s="20">
        <f t="shared" ca="1" si="12"/>
        <v>0</v>
      </c>
      <c r="AB8" s="100" t="s">
        <v>0</v>
      </c>
      <c r="AC8" s="65">
        <v>0.97758272358858345</v>
      </c>
      <c r="AD8" s="126">
        <f t="shared" si="13"/>
        <v>0.96201263994326858</v>
      </c>
      <c r="AE8" s="4">
        <v>7</v>
      </c>
      <c r="AF8" s="4" t="s">
        <v>385</v>
      </c>
      <c r="AG8" s="4">
        <f ca="1">VLOOKUP(AE8, Rankings!$A$2:$AO$161, 41, FALSE)</f>
        <v>36</v>
      </c>
      <c r="AH8" s="91">
        <f>VLOOKUP(AE8, Rankings!$A$2:$CA$161, 63, FALSE)</f>
        <v>70.277670234186559</v>
      </c>
      <c r="AI8" s="4">
        <f ca="1">VLOOKUP(AE8, Rankings!$A$2:$AO$161, 12, FALSE)+VLOOKUP(AE8, Rankings!$A$2:$AO$161, 6, FALSE)</f>
        <v>4</v>
      </c>
      <c r="AJ8" s="88">
        <f>VLOOKUP(AE8, Rankings!$A$2:$CA$161, 62, FALSE)</f>
        <v>7.9668061354598061</v>
      </c>
      <c r="AK8" s="89">
        <f ca="1">VLOOKUP(AE8, Rankings!$A$2:$AO$161, 30, FALSE)</f>
        <v>68.164839069481005</v>
      </c>
      <c r="AL8" s="90">
        <f ca="1">VLOOKUP(AE8, Rankings!$A$2:$BL$161, 64, FALSE)</f>
        <v>2088</v>
      </c>
      <c r="AM8" s="4">
        <f ca="1">VLOOKUP(AE8, Rankings!$A$2:$BL$161, 38, FALSE)</f>
        <v>71</v>
      </c>
      <c r="AN8" s="4" t="s">
        <v>487</v>
      </c>
      <c r="AO8" s="4" t="s">
        <v>913</v>
      </c>
      <c r="AP8">
        <v>7</v>
      </c>
      <c r="AQ8" s="4" t="s">
        <v>913</v>
      </c>
      <c r="AR8" s="20">
        <v>1</v>
      </c>
      <c r="AS8" s="20"/>
      <c r="BF8" s="65"/>
    </row>
    <row r="9" spans="2:58" x14ac:dyDescent="0.2">
      <c r="B9" s="4">
        <v>8</v>
      </c>
      <c r="C9" s="4" t="str">
        <f>VLOOKUP(B9, Rankings!$A$2:$AO$161, 3, FALSE)</f>
        <v>Victory Road</v>
      </c>
      <c r="D9" s="4">
        <f ca="1">VLOOKUP(B9, Rankings!$A$2:$AO$161, 41, FALSE)</f>
        <v>18</v>
      </c>
      <c r="E9" s="91">
        <f>VLOOKUP(B9, Rankings!$A$2:$CA$161, 63, FALSE)</f>
        <v>77.420059260511906</v>
      </c>
      <c r="F9" s="4">
        <f ca="1">VLOOKUP(B9, Rankings!$A$2:$AO$161, 8, FALSE)+VLOOKUP(B9, Rankings!$A$2:$AO$161, 10, FALSE)+VLOOKUP(B9, Rankings!$A$2:$AO$161, 12, FALSE)</f>
        <v>4</v>
      </c>
      <c r="G9" s="88">
        <f>VLOOKUP(B9, Rankings!$A$2:$CA$161, 62, FALSE)</f>
        <v>9.6514247652872474</v>
      </c>
      <c r="H9" s="89">
        <f ca="1">VLOOKUP(B9, Rankings!$A$2:$AO$161, 30, FALSE)</f>
        <v>60.012619720679332</v>
      </c>
      <c r="I9" s="90">
        <f ca="1">VLOOKUP(B9, Rankings!$A$2:$BL$161, 64, FALSE)</f>
        <v>1988</v>
      </c>
      <c r="J9" s="4">
        <f ca="1">VLOOKUP(B9, Rankings!$A$2:$BL$161, 38, FALSE)</f>
        <v>75</v>
      </c>
      <c r="K9" s="4" t="s">
        <v>406</v>
      </c>
      <c r="L9">
        <v>2</v>
      </c>
      <c r="M9" s="115" t="s">
        <v>7</v>
      </c>
      <c r="N9" s="88">
        <f t="shared" ca="1" si="3"/>
        <v>4.208333333333333</v>
      </c>
      <c r="O9" s="88">
        <f t="shared" si="4"/>
        <v>0.8131346789842695</v>
      </c>
      <c r="P9" s="88">
        <f t="shared" ca="1" si="5"/>
        <v>0.3</v>
      </c>
      <c r="Q9" s="88">
        <f t="shared" si="6"/>
        <v>-8.8507564760238466E-2</v>
      </c>
      <c r="R9" s="88">
        <f t="shared" ca="1" si="7"/>
        <v>1.6098836755350305</v>
      </c>
      <c r="S9" s="88">
        <f t="shared" ca="1" si="0"/>
        <v>2.12109375</v>
      </c>
      <c r="T9" s="88">
        <f t="shared" ca="1" si="1"/>
        <v>0.17812500000000001</v>
      </c>
      <c r="U9" s="93">
        <f t="shared" ca="1" si="8"/>
        <v>0.91420628730923936</v>
      </c>
      <c r="V9" s="92">
        <f t="shared" ca="1" si="9"/>
        <v>0.88620628730923801</v>
      </c>
      <c r="W9" s="127">
        <f t="shared" ca="1" si="2"/>
        <v>1.147701047884873</v>
      </c>
      <c r="X9" s="115">
        <v>1.1501960771331698</v>
      </c>
      <c r="Y9" s="127">
        <f t="shared" ca="1" si="10"/>
        <v>-2.4950292482968095E-3</v>
      </c>
      <c r="Z9" s="6">
        <f t="shared" ca="1" si="11"/>
        <v>2</v>
      </c>
      <c r="AA9" s="20">
        <f t="shared" ca="1" si="12"/>
        <v>0</v>
      </c>
      <c r="AB9" s="115" t="s">
        <v>7</v>
      </c>
      <c r="AC9" s="65">
        <v>1.2120095506467845</v>
      </c>
      <c r="AD9" s="127">
        <f t="shared" si="13"/>
        <v>1.1501960771331698</v>
      </c>
      <c r="AE9" s="4">
        <v>129</v>
      </c>
      <c r="AF9" s="4" t="s">
        <v>124</v>
      </c>
      <c r="AG9" s="4">
        <f ca="1">VLOOKUP(AE9, Rankings!$A$2:$AO$161, 41, FALSE)</f>
        <v>12</v>
      </c>
      <c r="AH9" s="91">
        <f>VLOOKUP(AE9, Rankings!$A$2:$CA$161, 63, FALSE)</f>
        <v>83.315382295648959</v>
      </c>
      <c r="AI9" s="4">
        <f ca="1">VLOOKUP(AE9, Rankings!$A$2:$AO$161, 12, FALSE)+VLOOKUP(AE9, Rankings!$A$2:$AO$161, 6, FALSE)</f>
        <v>4</v>
      </c>
      <c r="AJ9" s="88">
        <f>VLOOKUP(AE9, Rankings!$A$2:$CA$161, 62, FALSE)</f>
        <v>8.8933069828331632</v>
      </c>
      <c r="AK9" s="89">
        <f ca="1">VLOOKUP(AE9, Rankings!$A$2:$AO$161, 30, FALSE)</f>
        <v>82.719011537945704</v>
      </c>
      <c r="AL9" s="90">
        <f ca="1">VLOOKUP(AE9, Rankings!$A$2:$BL$161, 64, FALSE)</f>
        <v>2199</v>
      </c>
      <c r="AM9" s="4">
        <f ca="1">VLOOKUP(AE9, Rankings!$A$2:$BL$161, 38, FALSE)</f>
        <v>92</v>
      </c>
      <c r="AN9" s="4" t="s">
        <v>482</v>
      </c>
      <c r="AO9" s="4" t="s">
        <v>913</v>
      </c>
      <c r="AP9">
        <v>8</v>
      </c>
      <c r="AQ9" s="4" t="s">
        <v>913</v>
      </c>
      <c r="AR9" s="20">
        <v>1</v>
      </c>
      <c r="AS9" s="20"/>
      <c r="BF9" s="65"/>
    </row>
    <row r="10" spans="2:58" x14ac:dyDescent="0.2">
      <c r="B10" s="4">
        <v>9</v>
      </c>
      <c r="C10" s="4" t="str">
        <f>VLOOKUP(B10, Rankings!$A$2:$AO$161, 3, FALSE)</f>
        <v>Celadon City</v>
      </c>
      <c r="D10" s="4">
        <f ca="1">VLOOKUP(B10, Rankings!$A$2:$AO$161, 41, FALSE)</f>
        <v>92</v>
      </c>
      <c r="E10" s="91">
        <f>VLOOKUP(B10, Rankings!$A$2:$CA$161, 63, FALSE)</f>
        <v>50.82777816168349</v>
      </c>
      <c r="F10" s="4">
        <f ca="1">VLOOKUP(B10, Rankings!$A$2:$AO$161, 8, FALSE)+VLOOKUP(B10, Rankings!$A$2:$AO$161, 10, FALSE)+VLOOKUP(B10, Rankings!$A$2:$AO$161, 12, FALSE)</f>
        <v>1</v>
      </c>
      <c r="G10" s="88">
        <f>VLOOKUP(B10, Rankings!$A$2:$CA$161, 62, FALSE)</f>
        <v>6.9177709961775653</v>
      </c>
      <c r="H10" s="89">
        <f ca="1">VLOOKUP(B10, Rankings!$A$2:$AO$161, 30, FALSE)</f>
        <v>22.690306350510049</v>
      </c>
      <c r="I10" s="90">
        <f ca="1">VLOOKUP(B10, Rankings!$A$2:$BL$161, 64, FALSE)</f>
        <v>1648</v>
      </c>
      <c r="J10" s="4">
        <f ca="1">VLOOKUP(B10, Rankings!$A$2:$BL$161, 38, FALSE)</f>
        <v>50</v>
      </c>
      <c r="K10" s="4" t="s">
        <v>488</v>
      </c>
      <c r="L10">
        <v>5</v>
      </c>
      <c r="M10" s="101" t="s">
        <v>323</v>
      </c>
      <c r="N10" s="88">
        <f t="shared" ca="1" si="3"/>
        <v>0.16666666666666666</v>
      </c>
      <c r="O10" s="88">
        <f t="shared" si="4"/>
        <v>0.11589098655043273</v>
      </c>
      <c r="P10" s="88">
        <f t="shared" ca="1" si="5"/>
        <v>0.25624999999999998</v>
      </c>
      <c r="Q10" s="88">
        <f t="shared" si="6"/>
        <v>-1.9975834381275792</v>
      </c>
      <c r="R10" s="88">
        <f t="shared" ca="1" si="7"/>
        <v>0.52702266575138346</v>
      </c>
      <c r="S10" s="88">
        <f t="shared" ca="1" si="0"/>
        <v>0.70703125</v>
      </c>
      <c r="T10" s="88">
        <f t="shared" ca="1" si="1"/>
        <v>4.6875E-2</v>
      </c>
      <c r="U10" s="93">
        <f t="shared" ca="1" si="8"/>
        <v>-1.7784686915909641E-2</v>
      </c>
      <c r="V10" s="92">
        <f t="shared" ca="1" si="9"/>
        <v>-4.5784686915910977E-2</v>
      </c>
      <c r="W10" s="128">
        <f t="shared" ca="1" si="2"/>
        <v>0.99236921884734819</v>
      </c>
      <c r="X10" s="101">
        <v>0.99088641099846997</v>
      </c>
      <c r="Y10" s="128">
        <f t="shared" ca="1" si="10"/>
        <v>1.4828078488782204E-3</v>
      </c>
      <c r="Z10" s="6">
        <f t="shared" ca="1" si="11"/>
        <v>5</v>
      </c>
      <c r="AA10" s="20">
        <f t="shared" ca="1" si="12"/>
        <v>0</v>
      </c>
      <c r="AB10" s="101" t="s">
        <v>323</v>
      </c>
      <c r="AC10" s="65">
        <v>1.0581801229458088</v>
      </c>
      <c r="AD10" s="128">
        <f t="shared" si="13"/>
        <v>0.99088641099846997</v>
      </c>
      <c r="AE10" s="4">
        <v>49</v>
      </c>
      <c r="AF10" s="4" t="s">
        <v>77</v>
      </c>
      <c r="AG10" s="4">
        <f ca="1">VLOOKUP(AE10, Rankings!$A$2:$AO$161, 41, FALSE)</f>
        <v>25</v>
      </c>
      <c r="AH10" s="91">
        <f>VLOOKUP(AE10, Rankings!$A$2:$CA$161, 63, FALSE)</f>
        <v>75.030376898977266</v>
      </c>
      <c r="AI10" s="4">
        <f ca="1">VLOOKUP(AE10, Rankings!$A$2:$AO$161, 12, FALSE)+VLOOKUP(AE10, Rankings!$A$2:$AO$161, 6, FALSE)</f>
        <v>4</v>
      </c>
      <c r="AJ10" s="88">
        <f>VLOOKUP(AE10, Rankings!$A$2:$CA$161, 62, FALSE)</f>
        <v>9.2963553192755182</v>
      </c>
      <c r="AK10" s="89">
        <f ca="1">VLOOKUP(AE10, Rankings!$A$2:$AO$161, 30, FALSE)</f>
        <v>88.525527865592096</v>
      </c>
      <c r="AL10" s="90">
        <f ca="1">VLOOKUP(AE10, Rankings!$A$2:$BL$161, 64, FALSE)</f>
        <v>2053</v>
      </c>
      <c r="AM10" s="4">
        <f ca="1">VLOOKUP(AE10, Rankings!$A$2:$BL$161, 38, FALSE)</f>
        <v>73</v>
      </c>
      <c r="AN10" s="4" t="s">
        <v>494</v>
      </c>
      <c r="AO10" s="4" t="s">
        <v>913</v>
      </c>
      <c r="AP10">
        <v>9</v>
      </c>
      <c r="AQ10" s="4" t="s">
        <v>913</v>
      </c>
      <c r="AR10" s="20">
        <v>1</v>
      </c>
      <c r="AS10" s="20"/>
      <c r="BF10" s="65"/>
    </row>
    <row r="11" spans="2:58" x14ac:dyDescent="0.2">
      <c r="B11" s="4">
        <v>10</v>
      </c>
      <c r="C11" s="4" t="str">
        <f>VLOOKUP(B11, Rankings!$A$2:$AO$161, 3, FALSE)</f>
        <v>Cerulean City</v>
      </c>
      <c r="D11" s="4">
        <f ca="1">VLOOKUP(B11, Rankings!$A$2:$AO$161, 41, FALSE)</f>
        <v>144</v>
      </c>
      <c r="E11" s="91">
        <f>VLOOKUP(B11, Rankings!$A$2:$CA$161, 63, FALSE)</f>
        <v>31.988616607252094</v>
      </c>
      <c r="F11" s="4">
        <f ca="1">VLOOKUP(B11, Rankings!$A$2:$AO$161, 8, FALSE)+VLOOKUP(B11, Rankings!$A$2:$AO$161, 10, FALSE)+VLOOKUP(B11, Rankings!$A$2:$AO$161, 12, FALSE)</f>
        <v>1</v>
      </c>
      <c r="G11" s="88">
        <f>VLOOKUP(B11, Rankings!$A$2:$CA$161, 62, FALSE)</f>
        <v>5.6154548643305233</v>
      </c>
      <c r="H11" s="89">
        <f ca="1">VLOOKUP(B11, Rankings!$A$2:$AO$161, 30, FALSE)</f>
        <v>17.163523070385878</v>
      </c>
      <c r="I11" s="90">
        <f ca="1">VLOOKUP(B11, Rankings!$A$2:$BL$161, 64, FALSE)</f>
        <v>1574</v>
      </c>
      <c r="J11" s="4">
        <f ca="1">VLOOKUP(B11, Rankings!$A$2:$BL$161, 38, FALSE)</f>
        <v>26</v>
      </c>
      <c r="K11" s="4" t="s">
        <v>489</v>
      </c>
      <c r="L11">
        <v>4</v>
      </c>
      <c r="M11" s="109" t="s">
        <v>398</v>
      </c>
      <c r="N11" s="88">
        <f t="shared" ca="1" si="3"/>
        <v>1.8333333333333333</v>
      </c>
      <c r="O11" s="88">
        <f t="shared" si="4"/>
        <v>0.65403797509543438</v>
      </c>
      <c r="P11" s="88">
        <f t="shared" ca="1" si="5"/>
        <v>0.33124999999999999</v>
      </c>
      <c r="Q11" s="88">
        <f t="shared" si="6"/>
        <v>0.93385919586170374</v>
      </c>
      <c r="R11" s="88">
        <f t="shared" ca="1" si="7"/>
        <v>0.93625308318956613</v>
      </c>
      <c r="S11" s="88">
        <f t="shared" ca="1" si="0"/>
        <v>-0.4921875</v>
      </c>
      <c r="T11" s="88">
        <f t="shared" ca="1" si="1"/>
        <v>0.38437500000000002</v>
      </c>
      <c r="U11" s="93">
        <f t="shared" ca="1" si="8"/>
        <v>0.45809210874800377</v>
      </c>
      <c r="V11" s="92">
        <f t="shared" ca="1" si="9"/>
        <v>0.4300921087480023</v>
      </c>
      <c r="W11" s="129">
        <f t="shared" ca="1" si="2"/>
        <v>1.0716820181246671</v>
      </c>
      <c r="X11" s="109">
        <v>1.0658588692289477</v>
      </c>
      <c r="Y11" s="129">
        <f t="shared" ca="1" si="10"/>
        <v>5.8231488957194433E-3</v>
      </c>
      <c r="Z11" s="6">
        <f t="shared" ca="1" si="11"/>
        <v>4</v>
      </c>
      <c r="AA11" s="20">
        <f t="shared" ca="1" si="12"/>
        <v>0</v>
      </c>
      <c r="AB11" s="109" t="s">
        <v>398</v>
      </c>
      <c r="AC11" s="65">
        <v>0.96358667523870944</v>
      </c>
      <c r="AD11" s="129">
        <f t="shared" si="13"/>
        <v>1.0658588692289477</v>
      </c>
      <c r="AE11" s="4">
        <v>158</v>
      </c>
      <c r="AF11" s="4" t="s">
        <v>468</v>
      </c>
      <c r="AG11" s="4">
        <f ca="1">VLOOKUP(AE11, Rankings!$A$2:$AO$161, 41, FALSE)</f>
        <v>108</v>
      </c>
      <c r="AH11" s="91">
        <f>VLOOKUP(AE11, Rankings!$A$2:$CA$161, 63, FALSE)</f>
        <v>46.483481698962862</v>
      </c>
      <c r="AI11" s="4">
        <f ca="1">VLOOKUP(AE11, Rankings!$A$2:$AO$161, 12, FALSE)+VLOOKUP(AE11, Rankings!$A$2:$AO$161, 6, FALSE)</f>
        <v>2</v>
      </c>
      <c r="AJ11" s="88">
        <f>VLOOKUP(AE11, Rankings!$A$2:$CA$161, 62, FALSE)</f>
        <v>5.9447455790807391</v>
      </c>
      <c r="AK11" s="89">
        <f ca="1">VLOOKUP(AE11, Rankings!$A$2:$AO$161, 30, FALSE)</f>
        <v>42.839686723592244</v>
      </c>
      <c r="AL11" s="90">
        <f ca="1">VLOOKUP(AE11, Rankings!$A$2:$BL$161, 64, FALSE)</f>
        <v>1787</v>
      </c>
      <c r="AM11" s="4">
        <f ca="1">VLOOKUP(AE11, Rankings!$A$2:$BL$161, 38, FALSE)</f>
        <v>41</v>
      </c>
      <c r="AN11" s="4" t="s">
        <v>498</v>
      </c>
      <c r="AO11" s="4" t="s">
        <v>913</v>
      </c>
      <c r="AP11">
        <v>10</v>
      </c>
      <c r="AQ11" s="4" t="s">
        <v>913</v>
      </c>
      <c r="AR11" s="20">
        <v>1</v>
      </c>
      <c r="AS11" s="20"/>
      <c r="BF11" s="65"/>
    </row>
    <row r="12" spans="2:58" x14ac:dyDescent="0.2">
      <c r="B12" s="4">
        <v>11</v>
      </c>
      <c r="C12" s="4" t="str">
        <f>VLOOKUP(B12, Rankings!$A$2:$AO$161, 3, FALSE)</f>
        <v>Saffron City</v>
      </c>
      <c r="D12" s="4">
        <f ca="1">VLOOKUP(B12, Rankings!$A$2:$AO$161, 41, FALSE)</f>
        <v>95</v>
      </c>
      <c r="E12" s="91">
        <f>VLOOKUP(B12, Rankings!$A$2:$CA$161, 63, FALSE)</f>
        <v>50.070034591034428</v>
      </c>
      <c r="F12" s="4">
        <f ca="1">VLOOKUP(B12, Rankings!$A$2:$AO$161, 8, FALSE)+VLOOKUP(B12, Rankings!$A$2:$AO$161, 10, FALSE)+VLOOKUP(B12, Rankings!$A$2:$AO$161, 12, FALSE)</f>
        <v>3</v>
      </c>
      <c r="G12" s="88">
        <f>VLOOKUP(B12, Rankings!$A$2:$CA$161, 62, FALSE)</f>
        <v>6.5726706900619938</v>
      </c>
      <c r="H12" s="89">
        <f ca="1">VLOOKUP(B12, Rankings!$A$2:$AO$161, 30, FALSE)</f>
        <v>25.34526776576223</v>
      </c>
      <c r="I12" s="90">
        <f ca="1">VLOOKUP(B12, Rankings!$A$2:$BL$161, 64, FALSE)</f>
        <v>1649</v>
      </c>
      <c r="J12" s="4">
        <f ca="1">VLOOKUP(B12, Rankings!$A$2:$BL$161, 38, FALSE)</f>
        <v>55</v>
      </c>
      <c r="K12" s="4" t="s">
        <v>490</v>
      </c>
      <c r="U12" s="93">
        <f ca="1">(AVERAGE(U2:U11)+ABS(MIN(U2:U11)))</f>
        <v>0.79070152602405619</v>
      </c>
      <c r="AE12" s="4">
        <v>132</v>
      </c>
      <c r="AF12" s="4" t="s">
        <v>391</v>
      </c>
      <c r="AG12" s="4">
        <f ca="1">VLOOKUP(AE12, Rankings!$A$2:$AO$161, 41, FALSE)</f>
        <v>3</v>
      </c>
      <c r="AH12" s="91">
        <f>VLOOKUP(AE12, Rankings!$A$2:$CA$161, 63, FALSE)</f>
        <v>88.706484395707392</v>
      </c>
      <c r="AI12" s="4">
        <f ca="1">VLOOKUP(AE12, Rankings!$A$2:$AO$161, 12, FALSE)+VLOOKUP(AE12, Rankings!$A$2:$AO$161, 6, FALSE)</f>
        <v>4</v>
      </c>
      <c r="AJ12" s="88">
        <f>VLOOKUP(AE12, Rankings!$A$2:$CA$161, 62, FALSE)</f>
        <v>10</v>
      </c>
      <c r="AK12" s="89">
        <f ca="1">VLOOKUP(AE12, Rankings!$A$2:$AO$161, 30, FALSE)</f>
        <v>99.665303250542507</v>
      </c>
      <c r="AL12" s="90">
        <f ca="1">VLOOKUP(AE12, Rankings!$A$2:$BL$161, 64, FALSE)</f>
        <v>2324</v>
      </c>
      <c r="AM12" s="4">
        <f ca="1">VLOOKUP(AE12, Rankings!$A$2:$BL$161, 38, FALSE)</f>
        <v>99</v>
      </c>
      <c r="AN12" s="4" t="s">
        <v>498</v>
      </c>
      <c r="AO12" s="4" t="s">
        <v>913</v>
      </c>
      <c r="AP12">
        <v>11</v>
      </c>
      <c r="AQ12" s="4" t="s">
        <v>913</v>
      </c>
      <c r="AR12" s="20">
        <v>1</v>
      </c>
      <c r="AS12" s="20"/>
    </row>
    <row r="13" spans="2:58" x14ac:dyDescent="0.2">
      <c r="B13" s="4">
        <v>12</v>
      </c>
      <c r="C13" s="4" t="str">
        <f>VLOOKUP(B13, Rankings!$A$2:$AO$161, 3, FALSE)</f>
        <v>Vermilion City</v>
      </c>
      <c r="D13" s="4">
        <f ca="1">VLOOKUP(B13, Rankings!$A$2:$AO$161, 41, FALSE)</f>
        <v>52</v>
      </c>
      <c r="E13" s="91">
        <f>VLOOKUP(B13, Rankings!$A$2:$CA$161, 63, FALSE)</f>
        <v>66.716817363194451</v>
      </c>
      <c r="F13" s="4">
        <f ca="1">VLOOKUP(B13, Rankings!$A$2:$AO$161, 8, FALSE)+VLOOKUP(B13, Rankings!$A$2:$AO$161, 10, FALSE)+VLOOKUP(B13, Rankings!$A$2:$AO$161, 12, FALSE)</f>
        <v>5</v>
      </c>
      <c r="G13" s="88">
        <f>VLOOKUP(B13, Rankings!$A$2:$CA$161, 62, FALSE)</f>
        <v>8.425610309699179</v>
      </c>
      <c r="H13" s="89">
        <f ca="1">VLOOKUP(B13, Rankings!$A$2:$AO$161, 30, FALSE)</f>
        <v>56.131313363361116</v>
      </c>
      <c r="I13" s="90">
        <f ca="1">VLOOKUP(B13, Rankings!$A$2:$BL$161, 64, FALSE)</f>
        <v>1993</v>
      </c>
      <c r="J13" s="4">
        <f ca="1">VLOOKUP(B13, Rankings!$A$2:$BL$161, 38, FALSE)</f>
        <v>78</v>
      </c>
      <c r="K13" s="4" t="s">
        <v>483</v>
      </c>
      <c r="AE13" s="4">
        <v>123</v>
      </c>
      <c r="AF13" s="4" t="s">
        <v>186</v>
      </c>
      <c r="AG13" s="4">
        <f ca="1">VLOOKUP(AE13, Rankings!$A$2:$AO$161, 41, FALSE)</f>
        <v>11</v>
      </c>
      <c r="AH13" s="91">
        <f>VLOOKUP(AE13, Rankings!$A$2:$CA$161, 63, FALSE)</f>
        <v>84.092037967001431</v>
      </c>
      <c r="AI13" s="4">
        <f ca="1">VLOOKUP(AE13, Rankings!$A$2:$AO$161, 12, FALSE)+VLOOKUP(AE13, Rankings!$A$2:$AO$161, 6, FALSE)</f>
        <v>4</v>
      </c>
      <c r="AJ13" s="88">
        <f>VLOOKUP(AE13, Rankings!$A$2:$CA$161, 62, FALSE)</f>
        <v>9.2718211084266873</v>
      </c>
      <c r="AK13" s="89">
        <f ca="1">VLOOKUP(AE13, Rankings!$A$2:$AO$161, 30, FALSE)</f>
        <v>94.473449484580087</v>
      </c>
      <c r="AL13" s="90">
        <f ca="1">VLOOKUP(AE13, Rankings!$A$2:$BL$161, 64, FALSE)</f>
        <v>2136</v>
      </c>
      <c r="AM13" s="4">
        <f ca="1">VLOOKUP(AE13, Rankings!$A$2:$BL$161, 38, FALSE)</f>
        <v>82</v>
      </c>
      <c r="AN13" s="4" t="s">
        <v>489</v>
      </c>
      <c r="AO13" s="4" t="s">
        <v>913</v>
      </c>
      <c r="AP13">
        <v>12</v>
      </c>
      <c r="AQ13" s="4" t="s">
        <v>913</v>
      </c>
      <c r="AR13" s="20">
        <v>1</v>
      </c>
      <c r="AS13" s="20"/>
    </row>
    <row r="14" spans="2:58" x14ac:dyDescent="0.2">
      <c r="B14" s="4">
        <v>13</v>
      </c>
      <c r="C14" s="4" t="str">
        <f>VLOOKUP(B14, Rankings!$A$2:$AO$161, 3, FALSE)</f>
        <v>Cinnabar Island</v>
      </c>
      <c r="D14" s="4">
        <f ca="1">VLOOKUP(B14, Rankings!$A$2:$AO$161, 41, FALSE)</f>
        <v>56</v>
      </c>
      <c r="E14" s="91">
        <f>VLOOKUP(B14, Rankings!$A$2:$CA$161, 63, FALSE)</f>
        <v>64.970698730001601</v>
      </c>
      <c r="F14" s="4">
        <f ca="1">VLOOKUP(B14, Rankings!$A$2:$AO$161, 8, FALSE)+VLOOKUP(B14, Rankings!$A$2:$AO$161, 10, FALSE)+VLOOKUP(B14, Rankings!$A$2:$AO$161, 12, FALSE)</f>
        <v>3</v>
      </c>
      <c r="G14" s="88">
        <f>VLOOKUP(B14, Rankings!$A$2:$CA$161, 62, FALSE)</f>
        <v>7.7857679016383363</v>
      </c>
      <c r="H14" s="89">
        <f ca="1">VLOOKUP(B14, Rankings!$A$2:$AO$161, 30, FALSE)</f>
        <v>43.730962070525536</v>
      </c>
      <c r="I14" s="90">
        <f ca="1">VLOOKUP(B14, Rankings!$A$2:$BL$161, 64, FALSE)</f>
        <v>1920</v>
      </c>
      <c r="J14" s="4">
        <f ca="1">VLOOKUP(B14, Rankings!$A$2:$BL$161, 38, FALSE)</f>
        <v>64</v>
      </c>
      <c r="K14" s="4" t="s">
        <v>486</v>
      </c>
      <c r="M14" s="56" t="s">
        <v>502</v>
      </c>
      <c r="N14" s="56" t="s">
        <v>368</v>
      </c>
      <c r="O14" s="56" t="s">
        <v>369</v>
      </c>
      <c r="P14" s="56" t="s">
        <v>615</v>
      </c>
      <c r="Q14" s="56" t="s">
        <v>370</v>
      </c>
      <c r="R14" s="56" t="s">
        <v>371</v>
      </c>
      <c r="S14" s="56" t="s">
        <v>372</v>
      </c>
      <c r="T14" s="56" t="s">
        <v>373</v>
      </c>
      <c r="W14" t="s">
        <v>422</v>
      </c>
      <c r="X14" t="s">
        <v>422</v>
      </c>
      <c r="AE14" s="4">
        <v>125</v>
      </c>
      <c r="AF14" s="4" t="s">
        <v>188</v>
      </c>
      <c r="AG14" s="4">
        <f ca="1">VLOOKUP(AE14, Rankings!$A$2:$AO$161, 41, FALSE)</f>
        <v>8</v>
      </c>
      <c r="AH14" s="91">
        <f>VLOOKUP(AE14, Rankings!$A$2:$CA$161, 63, FALSE)</f>
        <v>84.790237962078891</v>
      </c>
      <c r="AI14" s="4">
        <f ca="1">VLOOKUP(AE14, Rankings!$A$2:$AO$161, 12, FALSE)+VLOOKUP(AE14, Rankings!$A$2:$AO$161, 6, FALSE)</f>
        <v>4</v>
      </c>
      <c r="AJ14" s="88">
        <f>VLOOKUP(AE14, Rankings!$A$2:$CA$161, 62, FALSE)</f>
        <v>9.4493867044855921</v>
      </c>
      <c r="AK14" s="89">
        <f ca="1">VLOOKUP(AE14, Rankings!$A$2:$AO$161, 30, FALSE)</f>
        <v>89.655636347463769</v>
      </c>
      <c r="AL14" s="90">
        <f ca="1">VLOOKUP(AE14, Rankings!$A$2:$BL$161, 64, FALSE)</f>
        <v>2183</v>
      </c>
      <c r="AM14" s="4">
        <f ca="1">VLOOKUP(AE14, Rankings!$A$2:$BL$161, 38, FALSE)</f>
        <v>80</v>
      </c>
      <c r="AN14" s="4" t="s">
        <v>485</v>
      </c>
      <c r="AO14" s="4" t="s">
        <v>913</v>
      </c>
      <c r="AP14">
        <v>13</v>
      </c>
      <c r="AQ14" s="4" t="s">
        <v>913</v>
      </c>
      <c r="AR14" s="20">
        <v>1</v>
      </c>
      <c r="AS14" s="20"/>
      <c r="BA14" s="8"/>
      <c r="BB14" s="8"/>
    </row>
    <row r="15" spans="2:58" x14ac:dyDescent="0.2">
      <c r="B15" s="4">
        <v>14</v>
      </c>
      <c r="C15" s="4" t="str">
        <f>VLOOKUP(B15, Rankings!$A$2:$AO$161, 3, FALSE)</f>
        <v>Fuchsia City</v>
      </c>
      <c r="D15" s="4">
        <f ca="1">VLOOKUP(B15, Rankings!$A$2:$AO$161, 41, FALSE)</f>
        <v>84</v>
      </c>
      <c r="E15" s="91">
        <f>VLOOKUP(B15, Rankings!$A$2:$CA$161, 63, FALSE)</f>
        <v>53.409929416713148</v>
      </c>
      <c r="F15" s="4">
        <f ca="1">VLOOKUP(B15, Rankings!$A$2:$AO$161, 8, FALSE)+VLOOKUP(B15, Rankings!$A$2:$AO$161, 10, FALSE)+VLOOKUP(B15, Rankings!$A$2:$AO$161, 12, FALSE)</f>
        <v>4</v>
      </c>
      <c r="G15" s="88">
        <f>VLOOKUP(B15, Rankings!$A$2:$CA$161, 62, FALSE)</f>
        <v>7.2613547446239481</v>
      </c>
      <c r="H15" s="89">
        <f ca="1">VLOOKUP(B15, Rankings!$A$2:$AO$161, 30, FALSE)</f>
        <v>36.357628754854559</v>
      </c>
      <c r="I15" s="90">
        <f ca="1">VLOOKUP(B15, Rankings!$A$2:$BL$161, 64, FALSE)</f>
        <v>1706</v>
      </c>
      <c r="J15" s="4">
        <f ca="1">VLOOKUP(B15, Rankings!$A$2:$BL$161, 38, FALSE)</f>
        <v>64</v>
      </c>
      <c r="K15" s="4" t="s">
        <v>491</v>
      </c>
      <c r="L15">
        <v>1</v>
      </c>
      <c r="M15" s="288" t="s">
        <v>913</v>
      </c>
      <c r="N15" s="88">
        <f t="shared" ref="N15:N24" ca="1" si="14">(80.5-N61)/1.5</f>
        <v>34.416666666666664</v>
      </c>
      <c r="O15" s="88">
        <f t="shared" ref="O15:O24" si="15">(O61-$O$58)/2</f>
        <v>10.506367173480541</v>
      </c>
      <c r="P15" s="88">
        <f t="shared" ref="P15:P24" ca="1" si="16">P61/10</f>
        <v>0.36249999999999999</v>
      </c>
      <c r="Q15" s="88">
        <f t="shared" ref="Q15:Q24" si="17">(Q61-$Q$58)*10</f>
        <v>12.848703880503622</v>
      </c>
      <c r="R15" s="88">
        <f t="shared" ref="R15:R24" ca="1" si="18">(R61-$R$58)/4</f>
        <v>9.9913124869659669</v>
      </c>
      <c r="S15" s="88">
        <f t="shared" ref="S15:S24" ca="1" si="19">(S61-1800)/16</f>
        <v>22.20703125</v>
      </c>
      <c r="T15" s="88">
        <f t="shared" ref="T15:T24" ca="1" si="20">(T61-AVERAGE(AM:AM))/10</f>
        <v>1.909375</v>
      </c>
      <c r="U15" s="93">
        <f ca="1">SUM(N15:T15)/10</f>
        <v>9.2241956457616787</v>
      </c>
      <c r="V15" s="92">
        <f ca="1">(ABS(MIN($U$15:$U$24))+U15)-$U$25</f>
        <v>9.1991956457616784</v>
      </c>
      <c r="W15" s="313">
        <f t="shared" ref="W15:W24" ca="1" si="21">IF(V15&gt;0, V15/12, -(-V15/12))+1</f>
        <v>1.7665996371468067</v>
      </c>
      <c r="X15" s="288">
        <v>1.7664141553419177</v>
      </c>
      <c r="Y15" s="313">
        <f ca="1">W15-X15</f>
        <v>1.8548180488897614E-4</v>
      </c>
      <c r="Z15" s="6">
        <f t="shared" ref="Z15:Z24" ca="1" si="22">RANK(W15, $W$15:$W$24)</f>
        <v>1</v>
      </c>
      <c r="AA15" s="20">
        <f ca="1">L15-Z15</f>
        <v>0</v>
      </c>
      <c r="AB15" s="288" t="s">
        <v>913</v>
      </c>
      <c r="AC15" s="65">
        <v>1.3321401648938493</v>
      </c>
      <c r="AD15" s="313">
        <f>(X15*8+AC15*0)/8</f>
        <v>1.7664141553419177</v>
      </c>
      <c r="AE15" s="4">
        <v>149</v>
      </c>
      <c r="AF15" s="4" t="s">
        <v>478</v>
      </c>
      <c r="AG15" s="4">
        <f ca="1">VLOOKUP(AE15, Rankings!$A$2:$AO$161, 41, FALSE)</f>
        <v>44</v>
      </c>
      <c r="AH15" s="91">
        <f>VLOOKUP(AE15, Rankings!$A$2:$CA$161, 63, FALSE)</f>
        <v>69.07795163192533</v>
      </c>
      <c r="AI15" s="4">
        <f ca="1">VLOOKUP(AE15, Rankings!$A$2:$AO$161, 12, FALSE)+VLOOKUP(AE15, Rankings!$A$2:$AO$161, 6, FALSE)</f>
        <v>3</v>
      </c>
      <c r="AJ15" s="88">
        <f>VLOOKUP(AE15, Rankings!$A$2:$CA$161, 62, FALSE)</f>
        <v>8.2952462959885107</v>
      </c>
      <c r="AK15" s="89">
        <f ca="1">VLOOKUP(AE15, Rankings!$A$2:$AO$161, 30, FALSE)</f>
        <v>83.259722583940331</v>
      </c>
      <c r="AL15" s="90">
        <f ca="1">VLOOKUP(AE15, Rankings!$A$2:$BL$161, 64, FALSE)</f>
        <v>1976</v>
      </c>
      <c r="AM15" s="4">
        <f ca="1">VLOOKUP(AE15, Rankings!$A$2:$BL$161, 38, FALSE)</f>
        <v>74</v>
      </c>
      <c r="AN15" s="4" t="s">
        <v>489</v>
      </c>
      <c r="AO15" s="4" t="s">
        <v>913</v>
      </c>
      <c r="AP15">
        <v>14</v>
      </c>
      <c r="AQ15" s="4" t="s">
        <v>913</v>
      </c>
      <c r="AR15" s="20">
        <v>1</v>
      </c>
      <c r="AS15" s="20"/>
      <c r="BA15" s="132"/>
    </row>
    <row r="16" spans="2:58" x14ac:dyDescent="0.2">
      <c r="B16" s="4">
        <v>15</v>
      </c>
      <c r="C16" s="4" t="str">
        <f>VLOOKUP(B16, Rankings!$A$2:$AO$161, 3, FALSE)</f>
        <v>Pewter City</v>
      </c>
      <c r="D16" s="4">
        <f ca="1">VLOOKUP(B16, Rankings!$A$2:$AO$161, 41, FALSE)</f>
        <v>100</v>
      </c>
      <c r="E16" s="91">
        <f>VLOOKUP(B16, Rankings!$A$2:$CA$161, 63, FALSE)</f>
        <v>48.972300357260778</v>
      </c>
      <c r="F16" s="4">
        <f ca="1">VLOOKUP(B16, Rankings!$A$2:$AO$161, 8, FALSE)+VLOOKUP(B16, Rankings!$A$2:$AO$161, 10, FALSE)+VLOOKUP(B16, Rankings!$A$2:$AO$161, 12, FALSE)</f>
        <v>3</v>
      </c>
      <c r="G16" s="88">
        <f>VLOOKUP(B16, Rankings!$A$2:$CA$161, 62, FALSE)</f>
        <v>6.8317440871806134</v>
      </c>
      <c r="H16" s="89">
        <f ca="1">VLOOKUP(B16, Rankings!$A$2:$AO$161, 30, FALSE)</f>
        <v>32.123351672846454</v>
      </c>
      <c r="I16" s="90">
        <f ca="1">VLOOKUP(B16, Rankings!$A$2:$BL$161, 64, FALSE)</f>
        <v>1782</v>
      </c>
      <c r="J16" s="4">
        <f ca="1">VLOOKUP(B16, Rankings!$A$2:$BL$161, 38, FALSE)</f>
        <v>55</v>
      </c>
      <c r="K16" s="4" t="s">
        <v>492</v>
      </c>
      <c r="L16">
        <v>2</v>
      </c>
      <c r="M16" s="287" t="s">
        <v>645</v>
      </c>
      <c r="N16" s="88">
        <f t="shared" ca="1" si="14"/>
        <v>14.625</v>
      </c>
      <c r="O16" s="88">
        <f t="shared" si="15"/>
        <v>4.1298191341209787</v>
      </c>
      <c r="P16" s="88">
        <f t="shared" ca="1" si="16"/>
        <v>0.30625000000000002</v>
      </c>
      <c r="Q16" s="88">
        <f t="shared" si="17"/>
        <v>4.9971237312921701</v>
      </c>
      <c r="R16" s="88">
        <f t="shared" ca="1" si="18"/>
        <v>3.0793920206385099</v>
      </c>
      <c r="S16" s="88">
        <f t="shared" ca="1" si="19"/>
        <v>10.2578125</v>
      </c>
      <c r="T16" s="88">
        <f t="shared" ca="1" si="20"/>
        <v>0.890625</v>
      </c>
      <c r="U16" s="93">
        <f t="shared" ref="U16:U24" ca="1" si="23">SUM(N16:T16)/10</f>
        <v>3.8286022386051655</v>
      </c>
      <c r="V16" s="92">
        <f t="shared" ref="V16:V24" ca="1" si="24">(ABS(MIN($U$15:$U$24))+U16)-$U$25</f>
        <v>3.8036022386051656</v>
      </c>
      <c r="W16" s="309">
        <f t="shared" ca="1" si="21"/>
        <v>1.3169668532170971</v>
      </c>
      <c r="X16" s="287">
        <v>1.3170703818688045</v>
      </c>
      <c r="Y16" s="309">
        <f t="shared" ref="Y16:Y24" ca="1" si="25">W16-X16</f>
        <v>-1.0352865170748515E-4</v>
      </c>
      <c r="Z16" s="6">
        <f t="shared" ca="1" si="22"/>
        <v>2</v>
      </c>
      <c r="AA16" s="20">
        <f t="shared" ref="AA16:AA24" ca="1" si="26">L16-Z16</f>
        <v>0</v>
      </c>
      <c r="AB16" s="287" t="s">
        <v>645</v>
      </c>
      <c r="AC16" s="65">
        <v>1.1907453795689924</v>
      </c>
      <c r="AD16" s="309">
        <f t="shared" ref="AD16:AD24" si="27">(X16*8+AC16*0)/8</f>
        <v>1.3170703818688045</v>
      </c>
      <c r="AE16" s="4">
        <v>58</v>
      </c>
      <c r="AF16" s="4" t="s">
        <v>68</v>
      </c>
      <c r="AG16" s="4">
        <f ca="1">VLOOKUP(AE16, Rankings!$A$2:$AO$161, 41, FALSE)</f>
        <v>51</v>
      </c>
      <c r="AH16" s="91">
        <f>VLOOKUP(AE16, Rankings!$A$2:$CA$161, 63, FALSE)</f>
        <v>66.988756015999087</v>
      </c>
      <c r="AI16" s="4">
        <f ca="1">VLOOKUP(AE16, Rankings!$A$2:$AO$161, 12, FALSE)+VLOOKUP(AE16, Rankings!$A$2:$AO$161, 6, FALSE)</f>
        <v>4</v>
      </c>
      <c r="AJ16" s="88">
        <f>VLOOKUP(AE16, Rankings!$A$2:$CA$161, 62, FALSE)</f>
        <v>6.2787118282512546</v>
      </c>
      <c r="AK16" s="89">
        <f ca="1">VLOOKUP(AE16, Rankings!$A$2:$AO$161, 30, FALSE)</f>
        <v>74.033402634813967</v>
      </c>
      <c r="AL16" s="90">
        <f ca="1">VLOOKUP(AE16, Rankings!$A$2:$BL$161, 64, FALSE)</f>
        <v>2095</v>
      </c>
      <c r="AM16" s="4">
        <f ca="1">VLOOKUP(AE16, Rankings!$A$2:$BL$161, 38, FALSE)</f>
        <v>55</v>
      </c>
      <c r="AN16" s="4" t="s">
        <v>498</v>
      </c>
      <c r="AO16" s="4" t="s">
        <v>913</v>
      </c>
      <c r="AP16">
        <v>15</v>
      </c>
      <c r="AQ16" s="4" t="s">
        <v>913</v>
      </c>
      <c r="AR16" s="20">
        <v>1</v>
      </c>
      <c r="AT16">
        <v>1</v>
      </c>
      <c r="AU16" s="65">
        <v>1.3759999999999997</v>
      </c>
      <c r="BA16" s="132"/>
    </row>
    <row r="17" spans="2:57" x14ac:dyDescent="0.2">
      <c r="B17" s="4">
        <v>16</v>
      </c>
      <c r="C17" s="4" t="str">
        <f>VLOOKUP(B17, Rankings!$A$2:$AO$161, 3, FALSE)</f>
        <v>Viridian City</v>
      </c>
      <c r="D17" s="4">
        <f ca="1">VLOOKUP(B17, Rankings!$A$2:$AO$161, 41, FALSE)</f>
        <v>88</v>
      </c>
      <c r="E17" s="91">
        <f>VLOOKUP(B17, Rankings!$A$2:$CA$161, 63, FALSE)</f>
        <v>52.895559263236841</v>
      </c>
      <c r="F17" s="4">
        <f ca="1">VLOOKUP(B17, Rankings!$A$2:$AO$161, 8, FALSE)+VLOOKUP(B17, Rankings!$A$2:$AO$161, 10, FALSE)+VLOOKUP(B17, Rankings!$A$2:$AO$161, 12, FALSE)</f>
        <v>2</v>
      </c>
      <c r="G17" s="88">
        <f>VLOOKUP(B17, Rankings!$A$2:$CA$161, 62, FALSE)</f>
        <v>7.2869746808946703</v>
      </c>
      <c r="H17" s="89">
        <f ca="1">VLOOKUP(B17, Rankings!$A$2:$AO$161, 30, FALSE)</f>
        <v>25.881257602110384</v>
      </c>
      <c r="I17" s="90">
        <f ca="1">VLOOKUP(B17, Rankings!$A$2:$BL$161, 64, FALSE)</f>
        <v>1738</v>
      </c>
      <c r="J17" s="4">
        <f ca="1">VLOOKUP(B17, Rankings!$A$2:$BL$161, 38, FALSE)</f>
        <v>50</v>
      </c>
      <c r="K17" s="4" t="s">
        <v>493</v>
      </c>
      <c r="L17">
        <v>5</v>
      </c>
      <c r="M17" s="286" t="s">
        <v>914</v>
      </c>
      <c r="N17" s="88">
        <f t="shared" ca="1" si="14"/>
        <v>6.625</v>
      </c>
      <c r="O17" s="88">
        <f t="shared" si="15"/>
        <v>1.7268562292614114</v>
      </c>
      <c r="P17" s="88">
        <f t="shared" ca="1" si="16"/>
        <v>0.28125</v>
      </c>
      <c r="Q17" s="88">
        <f t="shared" si="17"/>
        <v>-0.53471727094207999</v>
      </c>
      <c r="R17" s="88">
        <f t="shared" ca="1" si="18"/>
        <v>0.96142833583360243</v>
      </c>
      <c r="S17" s="88">
        <f t="shared" ca="1" si="19"/>
        <v>5.49609375</v>
      </c>
      <c r="T17" s="88">
        <f t="shared" ca="1" si="20"/>
        <v>0.37187500000000001</v>
      </c>
      <c r="U17" s="93">
        <f t="shared" ca="1" si="23"/>
        <v>1.4927786044152933</v>
      </c>
      <c r="V17" s="92">
        <f t="shared" ca="1" si="24"/>
        <v>1.4677786044152921</v>
      </c>
      <c r="W17" s="310">
        <f t="shared" ca="1" si="21"/>
        <v>1.1223148837012744</v>
      </c>
      <c r="X17" s="286">
        <v>1.1244163705957659</v>
      </c>
      <c r="Y17" s="310">
        <f t="shared" ca="1" si="25"/>
        <v>-2.1014868944915222E-3</v>
      </c>
      <c r="Z17" s="6">
        <f t="shared" ca="1" si="22"/>
        <v>5</v>
      </c>
      <c r="AA17" s="20">
        <f t="shared" ca="1" si="26"/>
        <v>0</v>
      </c>
      <c r="AB17" s="286" t="s">
        <v>914</v>
      </c>
      <c r="AC17" s="65">
        <v>1.1290103349399736</v>
      </c>
      <c r="AD17" s="310">
        <f t="shared" si="27"/>
        <v>1.1244163705957659</v>
      </c>
      <c r="AE17" s="4">
        <v>113</v>
      </c>
      <c r="AF17" s="4" t="s">
        <v>176</v>
      </c>
      <c r="AG17" s="4">
        <f ca="1">VLOOKUP(AE17, Rankings!$A$2:$AO$161, 41, FALSE)</f>
        <v>6</v>
      </c>
      <c r="AH17" s="91">
        <f>VLOOKUP(AE17, Rankings!$A$2:$CA$161, 63, FALSE)</f>
        <v>86.359192227531821</v>
      </c>
      <c r="AI17" s="4">
        <f ca="1">VLOOKUP(AE17, Rankings!$A$2:$AO$161, 12, FALSE)+VLOOKUP(AE17, Rankings!$A$2:$AO$161, 6, FALSE)</f>
        <v>4</v>
      </c>
      <c r="AJ17" s="88">
        <f>VLOOKUP(AE17, Rankings!$A$2:$CA$161, 62, FALSE)</f>
        <v>8.8900693660585866</v>
      </c>
      <c r="AK17" s="89">
        <f ca="1">VLOOKUP(AE17, Rankings!$A$2:$AO$161, 30, FALSE)</f>
        <v>99.357791072837003</v>
      </c>
      <c r="AL17" s="90">
        <f ca="1">VLOOKUP(AE17, Rankings!$A$2:$BL$161, 64, FALSE)</f>
        <v>2415</v>
      </c>
      <c r="AM17" s="4">
        <f ca="1">VLOOKUP(AE17, Rankings!$A$2:$BL$161, 38, FALSE)</f>
        <v>72</v>
      </c>
      <c r="AN17" s="4" t="s">
        <v>488</v>
      </c>
      <c r="AO17" s="4" t="s">
        <v>913</v>
      </c>
      <c r="AP17">
        <v>16</v>
      </c>
      <c r="AQ17" s="4" t="s">
        <v>913</v>
      </c>
      <c r="AR17" s="20">
        <v>1</v>
      </c>
      <c r="AT17">
        <v>2</v>
      </c>
      <c r="AU17" s="65">
        <v>1.3029999999999997</v>
      </c>
      <c r="BA17" s="132"/>
    </row>
    <row r="18" spans="2:57" x14ac:dyDescent="0.2">
      <c r="B18" s="4">
        <v>17</v>
      </c>
      <c r="C18" s="4" t="str">
        <f>VLOOKUP(B18, Rankings!$A$2:$AO$161, 3, FALSE)</f>
        <v>Dewford Town</v>
      </c>
      <c r="D18" s="4">
        <f ca="1">VLOOKUP(B18, Rankings!$A$2:$AO$161, 41, FALSE)</f>
        <v>81</v>
      </c>
      <c r="E18" s="91">
        <f>VLOOKUP(B18, Rankings!$A$2:$CA$161, 63, FALSE)</f>
        <v>54.23702183911206</v>
      </c>
      <c r="F18" s="4">
        <f ca="1">VLOOKUP(B18, Rankings!$A$2:$AO$161, 8, FALSE)+VLOOKUP(B18, Rankings!$A$2:$AO$161, 10, FALSE)+VLOOKUP(B18, Rankings!$A$2:$AO$161, 12, FALSE)</f>
        <v>0</v>
      </c>
      <c r="G18" s="88">
        <f>VLOOKUP(B18, Rankings!$A$2:$CA$161, 62, FALSE)</f>
        <v>6.8718427093627676</v>
      </c>
      <c r="H18" s="89">
        <f ca="1">VLOOKUP(B18, Rankings!$A$2:$AO$161, 30, FALSE)</f>
        <v>23.814062086142247</v>
      </c>
      <c r="I18" s="90">
        <f ca="1">VLOOKUP(B18, Rankings!$A$2:$BL$161, 64, FALSE)</f>
        <v>1580</v>
      </c>
      <c r="J18" s="4">
        <f ca="1">VLOOKUP(B18, Rankings!$A$2:$BL$161, 38, FALSE)</f>
        <v>49</v>
      </c>
      <c r="K18" s="4" t="s">
        <v>489</v>
      </c>
      <c r="L18">
        <v>4</v>
      </c>
      <c r="M18" s="146" t="s">
        <v>917</v>
      </c>
      <c r="N18" s="88">
        <f t="shared" ca="1" si="14"/>
        <v>6.791666666666667</v>
      </c>
      <c r="O18" s="88">
        <f t="shared" si="15"/>
        <v>2.2977940503671732</v>
      </c>
      <c r="P18" s="88">
        <f t="shared" ca="1" si="16"/>
        <v>0.27500000000000002</v>
      </c>
      <c r="Q18" s="88">
        <f t="shared" si="17"/>
        <v>1.6860325956467115</v>
      </c>
      <c r="R18" s="88">
        <f t="shared" ca="1" si="18"/>
        <v>1.3776713734323582</v>
      </c>
      <c r="S18" s="88">
        <f t="shared" ca="1" si="19"/>
        <v>7.625</v>
      </c>
      <c r="T18" s="88">
        <f t="shared" ca="1" si="20"/>
        <v>0.515625</v>
      </c>
      <c r="U18" s="93">
        <f t="shared" ca="1" si="23"/>
        <v>2.0568789686112909</v>
      </c>
      <c r="V18" s="92">
        <f t="shared" ca="1" si="24"/>
        <v>2.0318789686112897</v>
      </c>
      <c r="W18" s="308">
        <f t="shared" ca="1" si="21"/>
        <v>1.1693232473842741</v>
      </c>
      <c r="X18" s="146">
        <v>1.1709631531416846</v>
      </c>
      <c r="Y18" s="308">
        <f t="shared" ca="1" si="25"/>
        <v>-1.6399057574105758E-3</v>
      </c>
      <c r="Z18" s="6">
        <f t="shared" ca="1" si="22"/>
        <v>4</v>
      </c>
      <c r="AA18" s="20">
        <f t="shared" ca="1" si="26"/>
        <v>0</v>
      </c>
      <c r="AB18" s="146" t="s">
        <v>917</v>
      </c>
      <c r="AC18" s="65">
        <v>1.0981882601737911</v>
      </c>
      <c r="AD18" s="308">
        <f t="shared" si="27"/>
        <v>1.1709631531416846</v>
      </c>
      <c r="AE18" s="4">
        <v>87</v>
      </c>
      <c r="AF18" s="4" t="s">
        <v>40</v>
      </c>
      <c r="AG18" s="4">
        <f ca="1">VLOOKUP(AE18, Rankings!$A$2:$AO$161, 41, FALSE)</f>
        <v>64</v>
      </c>
      <c r="AH18" s="91">
        <f>VLOOKUP(AE18, Rankings!$A$2:$CA$161, 63, FALSE)</f>
        <v>62.799161924576438</v>
      </c>
      <c r="AI18" s="4">
        <f ca="1">VLOOKUP(AE18, Rankings!$A$2:$AO$161, 12, FALSE)+VLOOKUP(AE18, Rankings!$A$2:$AO$161, 6, FALSE)</f>
        <v>4</v>
      </c>
      <c r="AJ18" s="88">
        <f>VLOOKUP(AE18, Rankings!$A$2:$CA$161, 62, FALSE)</f>
        <v>6.3881993479454691</v>
      </c>
      <c r="AK18" s="89">
        <f ca="1">VLOOKUP(AE18, Rankings!$A$2:$AO$161, 30, FALSE)</f>
        <v>48.140755482284746</v>
      </c>
      <c r="AL18" s="90">
        <f ca="1">VLOOKUP(AE18, Rankings!$A$2:$BL$161, 64, FALSE)</f>
        <v>1842</v>
      </c>
      <c r="AM18" s="4">
        <f ca="1">VLOOKUP(AE18, Rankings!$A$2:$BL$161, 38, FALSE)</f>
        <v>54</v>
      </c>
      <c r="AN18" s="4" t="s">
        <v>489</v>
      </c>
      <c r="AO18" s="4" t="s">
        <v>645</v>
      </c>
      <c r="AP18">
        <v>17</v>
      </c>
      <c r="AQ18" s="4" t="s">
        <v>645</v>
      </c>
      <c r="AR18" s="20">
        <v>2</v>
      </c>
      <c r="AT18">
        <v>4</v>
      </c>
      <c r="AU18" s="65">
        <v>1.1569999999999998</v>
      </c>
      <c r="BA18" s="8"/>
    </row>
    <row r="19" spans="2:57" x14ac:dyDescent="0.2">
      <c r="B19" s="4">
        <v>18</v>
      </c>
      <c r="C19" s="4" t="str">
        <f>VLOOKUP(B19, Rankings!$A$2:$AO$161, 3, FALSE)</f>
        <v>Littleroot Town</v>
      </c>
      <c r="D19" s="4">
        <f ca="1">VLOOKUP(B19, Rankings!$A$2:$AO$161, 41, FALSE)</f>
        <v>71</v>
      </c>
      <c r="E19" s="91">
        <f>VLOOKUP(B19, Rankings!$A$2:$CA$161, 63, FALSE)</f>
        <v>57.830515827324668</v>
      </c>
      <c r="F19" s="4">
        <f ca="1">VLOOKUP(B19, Rankings!$A$2:$AO$161, 8, FALSE)+VLOOKUP(B19, Rankings!$A$2:$AO$161, 10, FALSE)+VLOOKUP(B19, Rankings!$A$2:$AO$161, 12, FALSE)</f>
        <v>1</v>
      </c>
      <c r="G19" s="88">
        <f>VLOOKUP(B19, Rankings!$A$2:$CA$161, 62, FALSE)</f>
        <v>6.5396228229666784</v>
      </c>
      <c r="H19" s="89">
        <f ca="1">VLOOKUP(B19, Rankings!$A$2:$AO$161, 30, FALSE)</f>
        <v>37.53184971525053</v>
      </c>
      <c r="I19" s="90">
        <f ca="1">VLOOKUP(B19, Rankings!$A$2:$BL$161, 64, FALSE)</f>
        <v>1754</v>
      </c>
      <c r="J19" s="4">
        <f ca="1">VLOOKUP(B19, Rankings!$A$2:$BL$161, 38, FALSE)</f>
        <v>43</v>
      </c>
      <c r="K19" s="4" t="s">
        <v>485</v>
      </c>
      <c r="L19">
        <v>6</v>
      </c>
      <c r="M19" s="285" t="s">
        <v>915</v>
      </c>
      <c r="N19" s="88">
        <f t="shared" ca="1" si="14"/>
        <v>3.25</v>
      </c>
      <c r="O19" s="88">
        <f t="shared" si="15"/>
        <v>0.51635314143059574</v>
      </c>
      <c r="P19" s="88">
        <f t="shared" ca="1" si="16"/>
        <v>0.26250000000000001</v>
      </c>
      <c r="Q19" s="88">
        <f t="shared" si="17"/>
        <v>1.5014652275977625</v>
      </c>
      <c r="R19" s="88">
        <f t="shared" ca="1" si="18"/>
        <v>0.1010960374182428</v>
      </c>
      <c r="S19" s="88">
        <f t="shared" ca="1" si="19"/>
        <v>2.296875</v>
      </c>
      <c r="T19" s="88">
        <f t="shared" ca="1" si="20"/>
        <v>-2.8125000000000001E-2</v>
      </c>
      <c r="U19" s="93">
        <f t="shared" ca="1" si="23"/>
        <v>0.79001644064466015</v>
      </c>
      <c r="V19" s="92">
        <f t="shared" ca="1" si="24"/>
        <v>0.76501644064465957</v>
      </c>
      <c r="W19" s="311">
        <f t="shared" ca="1" si="21"/>
        <v>1.0637513700537216</v>
      </c>
      <c r="X19" s="285">
        <v>1.0635331622673829</v>
      </c>
      <c r="Y19" s="311">
        <f t="shared" ca="1" si="25"/>
        <v>2.1820778633863114E-4</v>
      </c>
      <c r="Z19" s="6">
        <f t="shared" ca="1" si="22"/>
        <v>6</v>
      </c>
      <c r="AA19" s="20">
        <f t="shared" ca="1" si="26"/>
        <v>0</v>
      </c>
      <c r="AB19" s="285" t="s">
        <v>915</v>
      </c>
      <c r="AC19" s="65">
        <v>1.0066961004633714</v>
      </c>
      <c r="AD19" s="311">
        <f t="shared" si="27"/>
        <v>1.0635331622673829</v>
      </c>
      <c r="AE19" s="4">
        <v>72</v>
      </c>
      <c r="AF19" s="4" t="s">
        <v>9</v>
      </c>
      <c r="AG19" s="4">
        <f ca="1">VLOOKUP(AE19, Rankings!$A$2:$AO$161, 41, FALSE)</f>
        <v>21</v>
      </c>
      <c r="AH19" s="91">
        <f>VLOOKUP(AE19, Rankings!$A$2:$CA$161, 63, FALSE)</f>
        <v>77.003407791854769</v>
      </c>
      <c r="AI19" s="4">
        <f ca="1">VLOOKUP(AE19, Rankings!$A$2:$AO$161, 12, FALSE)+VLOOKUP(AE19, Rankings!$A$2:$AO$161, 6, FALSE)</f>
        <v>4</v>
      </c>
      <c r="AJ19" s="88">
        <f>VLOOKUP(AE19, Rankings!$A$2:$CA$161, 62, FALSE)</f>
        <v>9.4475158404500998</v>
      </c>
      <c r="AK19" s="89">
        <f ca="1">VLOOKUP(AE19, Rankings!$A$2:$AO$161, 30, FALSE)</f>
        <v>65.824830303975972</v>
      </c>
      <c r="AL19" s="90">
        <f ca="1">VLOOKUP(AE19, Rankings!$A$2:$BL$161, 64, FALSE)</f>
        <v>2065</v>
      </c>
      <c r="AM19" s="4">
        <f ca="1">VLOOKUP(AE19, Rankings!$A$2:$BL$161, 38, FALSE)</f>
        <v>81</v>
      </c>
      <c r="AN19" s="4" t="s">
        <v>483</v>
      </c>
      <c r="AO19" s="4" t="s">
        <v>645</v>
      </c>
      <c r="AP19">
        <v>18</v>
      </c>
      <c r="AQ19" s="4" t="s">
        <v>645</v>
      </c>
      <c r="AR19" s="20">
        <v>2</v>
      </c>
      <c r="AT19">
        <v>3</v>
      </c>
      <c r="AU19" s="65">
        <v>1.2299999999999998</v>
      </c>
      <c r="BA19" s="132"/>
    </row>
    <row r="20" spans="2:57" x14ac:dyDescent="0.2">
      <c r="B20" s="4">
        <v>19</v>
      </c>
      <c r="C20" s="4" t="str">
        <f>VLOOKUP(B20, Rankings!$A$2:$AO$161, 3, FALSE)</f>
        <v>Oldale Town</v>
      </c>
      <c r="D20" s="4">
        <f ca="1">VLOOKUP(B20, Rankings!$A$2:$AO$161, 41, FALSE)</f>
        <v>120</v>
      </c>
      <c r="E20" s="91">
        <f>VLOOKUP(B20, Rankings!$A$2:$CA$161, 63, FALSE)</f>
        <v>43.526349088148301</v>
      </c>
      <c r="F20" s="4">
        <f ca="1">VLOOKUP(B20, Rankings!$A$2:$AO$161, 8, FALSE)+VLOOKUP(B20, Rankings!$A$2:$AO$161, 10, FALSE)+VLOOKUP(B20, Rankings!$A$2:$AO$161, 12, FALSE)</f>
        <v>0</v>
      </c>
      <c r="G20" s="88">
        <f>VLOOKUP(B20, Rankings!$A$2:$CA$161, 62, FALSE)</f>
        <v>6.0350826193368912</v>
      </c>
      <c r="H20" s="89">
        <f ca="1">VLOOKUP(B20, Rankings!$A$2:$AO$161, 30, FALSE)</f>
        <v>34.083556357444273</v>
      </c>
      <c r="I20" s="90">
        <f ca="1">VLOOKUP(B20, Rankings!$A$2:$BL$161, 64, FALSE)</f>
        <v>1702</v>
      </c>
      <c r="J20" s="4">
        <f ca="1">VLOOKUP(B20, Rankings!$A$2:$BL$161, 38, FALSE)</f>
        <v>31</v>
      </c>
      <c r="K20" s="4" t="s">
        <v>498</v>
      </c>
      <c r="L20">
        <v>3</v>
      </c>
      <c r="M20" s="40" t="s">
        <v>919</v>
      </c>
      <c r="N20" s="88">
        <f t="shared" ca="1" si="14"/>
        <v>12.25</v>
      </c>
      <c r="O20" s="88">
        <f t="shared" si="15"/>
        <v>3.6449386459805808</v>
      </c>
      <c r="P20" s="88">
        <f t="shared" ca="1" si="16"/>
        <v>0.30625000000000002</v>
      </c>
      <c r="Q20" s="88">
        <f t="shared" si="17"/>
        <v>5.946757553723554</v>
      </c>
      <c r="R20" s="88">
        <f t="shared" ca="1" si="18"/>
        <v>2.3354378941882548</v>
      </c>
      <c r="S20" s="88">
        <f t="shared" ca="1" si="19"/>
        <v>3.47265625</v>
      </c>
      <c r="T20" s="88">
        <f t="shared" ca="1" si="20"/>
        <v>1.090625</v>
      </c>
      <c r="U20" s="93">
        <f t="shared" ca="1" si="23"/>
        <v>2.9046665343892388</v>
      </c>
      <c r="V20" s="92">
        <f t="shared" ca="1" si="24"/>
        <v>2.8796665343892389</v>
      </c>
      <c r="W20" s="122">
        <f t="shared" ca="1" si="21"/>
        <v>1.2399722111991032</v>
      </c>
      <c r="X20" s="96">
        <v>1.2387700937465764</v>
      </c>
      <c r="Y20" s="122">
        <f t="shared" ca="1" si="25"/>
        <v>1.2021174525267408E-3</v>
      </c>
      <c r="Z20" s="6">
        <f t="shared" ca="1" si="22"/>
        <v>3</v>
      </c>
      <c r="AA20" s="20">
        <f t="shared" ca="1" si="26"/>
        <v>0</v>
      </c>
      <c r="AB20" s="96" t="s">
        <v>919</v>
      </c>
      <c r="AC20" s="65">
        <v>1.0087450330436862</v>
      </c>
      <c r="AD20" s="122">
        <f t="shared" si="27"/>
        <v>1.2387700937465764</v>
      </c>
      <c r="AE20" s="4">
        <v>25</v>
      </c>
      <c r="AF20" s="4" t="s">
        <v>101</v>
      </c>
      <c r="AG20" s="4">
        <f ca="1">VLOOKUP(AE20, Rankings!$A$2:$AO$161, 41, FALSE)</f>
        <v>104</v>
      </c>
      <c r="AH20" s="91">
        <f>VLOOKUP(AE20, Rankings!$A$2:$CA$161, 63, FALSE)</f>
        <v>47.516142304274517</v>
      </c>
      <c r="AI20" s="4">
        <f ca="1">VLOOKUP(AE20, Rankings!$A$2:$AO$161, 12, FALSE)+VLOOKUP(AE20, Rankings!$A$2:$AO$161, 6, FALSE)</f>
        <v>1</v>
      </c>
      <c r="AJ20" s="88">
        <f>VLOOKUP(AE20, Rankings!$A$2:$CA$161, 62, FALSE)</f>
        <v>6.3689588131527719</v>
      </c>
      <c r="AK20" s="89">
        <f ca="1">VLOOKUP(AE20, Rankings!$A$2:$AO$161, 30, FALSE)</f>
        <v>40.84048674719488</v>
      </c>
      <c r="AL20" s="90">
        <f ca="1">VLOOKUP(AE20, Rankings!$A$2:$BL$161, 64, FALSE)</f>
        <v>1810</v>
      </c>
      <c r="AM20" s="4">
        <f ca="1">VLOOKUP(AE20, Rankings!$A$2:$BL$161, 38, FALSE)</f>
        <v>46</v>
      </c>
      <c r="AN20" s="4" t="s">
        <v>494</v>
      </c>
      <c r="AO20" s="4" t="s">
        <v>645</v>
      </c>
      <c r="AP20">
        <v>19</v>
      </c>
      <c r="AQ20" s="4" t="s">
        <v>645</v>
      </c>
      <c r="AR20" s="20">
        <v>2</v>
      </c>
      <c r="AT20">
        <v>5</v>
      </c>
      <c r="AU20" s="65">
        <v>1.0839999999999999</v>
      </c>
      <c r="BA20" s="132"/>
    </row>
    <row r="21" spans="2:57" x14ac:dyDescent="0.2">
      <c r="B21" s="4">
        <v>20</v>
      </c>
      <c r="C21" s="4" t="str">
        <f>VLOOKUP(B21, Rankings!$A$2:$AO$161, 3, FALSE)</f>
        <v>Petalburg City</v>
      </c>
      <c r="D21" s="4">
        <f ca="1">VLOOKUP(B21, Rankings!$A$2:$AO$161, 41, FALSE)</f>
        <v>63</v>
      </c>
      <c r="E21" s="91">
        <f>VLOOKUP(B21, Rankings!$A$2:$CA$161, 63, FALSE)</f>
        <v>63.055462542453483</v>
      </c>
      <c r="F21" s="4">
        <f ca="1">VLOOKUP(B21, Rankings!$A$2:$AO$161, 8, FALSE)+VLOOKUP(B21, Rankings!$A$2:$AO$161, 10, FALSE)+VLOOKUP(B21, Rankings!$A$2:$AO$161, 12, FALSE)</f>
        <v>4</v>
      </c>
      <c r="G21" s="88">
        <f>VLOOKUP(B21, Rankings!$A$2:$CA$161, 62, FALSE)</f>
        <v>8.8564306374726183</v>
      </c>
      <c r="H21" s="89">
        <f ca="1">VLOOKUP(B21, Rankings!$A$2:$AO$161, 30, FALSE)</f>
        <v>47.940547228635275</v>
      </c>
      <c r="I21" s="90">
        <f ca="1">VLOOKUP(B21, Rankings!$A$2:$BL$161, 64, FALSE)</f>
        <v>1853</v>
      </c>
      <c r="J21" s="4">
        <f ca="1">VLOOKUP(B21, Rankings!$A$2:$BL$161, 38, FALSE)</f>
        <v>66</v>
      </c>
      <c r="K21" s="4" t="s">
        <v>485</v>
      </c>
      <c r="L21">
        <v>7</v>
      </c>
      <c r="M21" s="284" t="s">
        <v>916</v>
      </c>
      <c r="N21" s="88">
        <f t="shared" ca="1" si="14"/>
        <v>-1.3333333333333333</v>
      </c>
      <c r="O21" s="88">
        <f t="shared" si="15"/>
        <v>-0.50561730982581565</v>
      </c>
      <c r="P21" s="88">
        <f t="shared" ca="1" si="16"/>
        <v>0.26874999999999999</v>
      </c>
      <c r="Q21" s="88">
        <f t="shared" si="17"/>
        <v>0.50951662434589373</v>
      </c>
      <c r="R21" s="88">
        <f t="shared" ca="1" si="18"/>
        <v>-1.0747863014686239</v>
      </c>
      <c r="S21" s="88">
        <f t="shared" ca="1" si="19"/>
        <v>-3.5078125</v>
      </c>
      <c r="T21" s="88">
        <f t="shared" ca="1" si="20"/>
        <v>-0.18437500000000001</v>
      </c>
      <c r="U21" s="93">
        <f t="shared" ca="1" si="23"/>
        <v>-0.58276578202818796</v>
      </c>
      <c r="V21" s="92">
        <f t="shared" ca="1" si="24"/>
        <v>-0.60776578202818854</v>
      </c>
      <c r="W21" s="312">
        <f t="shared" ca="1" si="21"/>
        <v>0.94935285149765092</v>
      </c>
      <c r="X21" s="307">
        <v>0.94754230564180275</v>
      </c>
      <c r="Y21" s="312">
        <f t="shared" ca="1" si="25"/>
        <v>1.8105458558481669E-3</v>
      </c>
      <c r="Z21" s="6">
        <f t="shared" ca="1" si="22"/>
        <v>7</v>
      </c>
      <c r="AA21" s="20">
        <f t="shared" ca="1" si="26"/>
        <v>0</v>
      </c>
      <c r="AB21" s="307" t="s">
        <v>916</v>
      </c>
      <c r="AC21" s="65">
        <v>1.0668363958215383</v>
      </c>
      <c r="AD21" s="312">
        <f t="shared" si="27"/>
        <v>0.94754230564180275</v>
      </c>
      <c r="AE21" s="4">
        <v>150</v>
      </c>
      <c r="AF21" s="4" t="s">
        <v>470</v>
      </c>
      <c r="AG21" s="4">
        <f ca="1">VLOOKUP(AE21, Rankings!$A$2:$AO$161, 41, FALSE)</f>
        <v>91</v>
      </c>
      <c r="AH21" s="91">
        <f>VLOOKUP(AE21, Rankings!$A$2:$CA$161, 63, FALSE)</f>
        <v>50.910089770846305</v>
      </c>
      <c r="AI21" s="4">
        <f ca="1">VLOOKUP(AE21, Rankings!$A$2:$AO$161, 12, FALSE)+VLOOKUP(AE21, Rankings!$A$2:$AO$161, 6, FALSE)</f>
        <v>2</v>
      </c>
      <c r="AJ21" s="88">
        <f>VLOOKUP(AE21, Rankings!$A$2:$CA$161, 62, FALSE)</f>
        <v>6.3903336091602947</v>
      </c>
      <c r="AK21" s="89">
        <f ca="1">VLOOKUP(AE21, Rankings!$A$2:$AO$161, 30, FALSE)</f>
        <v>47.95142743450414</v>
      </c>
      <c r="AL21" s="90">
        <f ca="1">VLOOKUP(AE21, Rankings!$A$2:$BL$161, 64, FALSE)</f>
        <v>1815</v>
      </c>
      <c r="AM21" s="4">
        <f ca="1">VLOOKUP(AE21, Rankings!$A$2:$BL$161, 38, FALSE)</f>
        <v>58</v>
      </c>
      <c r="AN21" s="4" t="s">
        <v>489</v>
      </c>
      <c r="AO21" s="4" t="s">
        <v>645</v>
      </c>
      <c r="AP21">
        <v>20</v>
      </c>
      <c r="AQ21" s="4" t="s">
        <v>645</v>
      </c>
      <c r="AR21" s="20">
        <v>2</v>
      </c>
      <c r="AT21">
        <v>7</v>
      </c>
      <c r="AU21" s="65">
        <v>0.93799999999999983</v>
      </c>
      <c r="BA21" s="132"/>
    </row>
    <row r="22" spans="2:57" x14ac:dyDescent="0.2">
      <c r="B22" s="4">
        <v>21</v>
      </c>
      <c r="C22" s="4" t="str">
        <f>VLOOKUP(B22, Rankings!$A$2:$AO$161, 3, FALSE)</f>
        <v>Fallarbor Town</v>
      </c>
      <c r="D22" s="4">
        <f ca="1">VLOOKUP(B22, Rankings!$A$2:$AO$161, 41, FALSE)</f>
        <v>43</v>
      </c>
      <c r="E22" s="91">
        <f>VLOOKUP(B22, Rankings!$A$2:$CA$161, 63, FALSE)</f>
        <v>69.104823957004172</v>
      </c>
      <c r="F22" s="4">
        <f ca="1">VLOOKUP(B22, Rankings!$A$2:$AO$161, 8, FALSE)+VLOOKUP(B22, Rankings!$A$2:$AO$161, 10, FALSE)+VLOOKUP(B22, Rankings!$A$2:$AO$161, 12, FALSE)</f>
        <v>5</v>
      </c>
      <c r="G22" s="88">
        <f>VLOOKUP(B22, Rankings!$A$2:$CA$161, 62, FALSE)</f>
        <v>8.2125181610426008</v>
      </c>
      <c r="H22" s="89">
        <f ca="1">VLOOKUP(B22, Rankings!$A$2:$AO$161, 30, FALSE)</f>
        <v>56.213786220277839</v>
      </c>
      <c r="I22" s="90">
        <f ca="1">VLOOKUP(B22, Rankings!$A$2:$BL$161, 64, FALSE)</f>
        <v>2051</v>
      </c>
      <c r="J22" s="4">
        <f ca="1">VLOOKUP(B22, Rankings!$A$2:$BL$161, 38, FALSE)</f>
        <v>71</v>
      </c>
      <c r="K22" s="4" t="s">
        <v>493</v>
      </c>
      <c r="L22">
        <v>8</v>
      </c>
      <c r="M22" s="109" t="s">
        <v>918</v>
      </c>
      <c r="N22" s="88">
        <f t="shared" ca="1" si="14"/>
        <v>-19.291666666666668</v>
      </c>
      <c r="O22" s="88">
        <f t="shared" si="15"/>
        <v>-5.1519743217522702</v>
      </c>
      <c r="P22" s="88">
        <f t="shared" ca="1" si="16"/>
        <v>0.16875000000000001</v>
      </c>
      <c r="Q22" s="88">
        <f t="shared" si="17"/>
        <v>-6.8681432564901801</v>
      </c>
      <c r="R22" s="88">
        <f t="shared" ca="1" si="18"/>
        <v>-4.0907583986128699</v>
      </c>
      <c r="S22" s="88">
        <f t="shared" ca="1" si="19"/>
        <v>-8.71484375</v>
      </c>
      <c r="T22" s="88">
        <f t="shared" ca="1" si="20"/>
        <v>-1.128125</v>
      </c>
      <c r="U22" s="93">
        <f t="shared" ca="1" si="23"/>
        <v>-4.5076761393521982</v>
      </c>
      <c r="V22" s="92">
        <f t="shared" ca="1" si="24"/>
        <v>-4.5326761393521986</v>
      </c>
      <c r="W22" s="129">
        <f t="shared" ca="1" si="21"/>
        <v>0.62227698838731671</v>
      </c>
      <c r="X22" s="109">
        <v>0.62225915269766707</v>
      </c>
      <c r="Y22" s="129">
        <f t="shared" ca="1" si="25"/>
        <v>1.7835689649636777E-5</v>
      </c>
      <c r="Z22" s="6">
        <f t="shared" ca="1" si="22"/>
        <v>8</v>
      </c>
      <c r="AA22" s="20">
        <f t="shared" ca="1" si="26"/>
        <v>0</v>
      </c>
      <c r="AB22" s="109" t="s">
        <v>918</v>
      </c>
      <c r="AC22" s="65">
        <v>0.88797721830932119</v>
      </c>
      <c r="AD22" s="129">
        <f t="shared" si="27"/>
        <v>0.62225915269766707</v>
      </c>
      <c r="AE22" s="4">
        <v>89</v>
      </c>
      <c r="AF22" s="4" t="s">
        <v>38</v>
      </c>
      <c r="AG22" s="4">
        <f ca="1">VLOOKUP(AE22, Rankings!$A$2:$AO$161, 41, FALSE)</f>
        <v>86</v>
      </c>
      <c r="AH22" s="91">
        <f>VLOOKUP(AE22, Rankings!$A$2:$CA$161, 63, FALSE)</f>
        <v>53.380951906585516</v>
      </c>
      <c r="AI22" s="4">
        <f ca="1">VLOOKUP(AE22, Rankings!$A$2:$AO$161, 12, FALSE)+VLOOKUP(AE22, Rankings!$A$2:$AO$161, 6, FALSE)</f>
        <v>2</v>
      </c>
      <c r="AJ22" s="88">
        <f>VLOOKUP(AE22, Rankings!$A$2:$CA$161, 62, FALSE)</f>
        <v>6.7032330507996907</v>
      </c>
      <c r="AK22" s="89">
        <f ca="1">VLOOKUP(AE22, Rankings!$A$2:$AO$161, 30, FALSE)</f>
        <v>44.347084363141953</v>
      </c>
      <c r="AL22" s="90">
        <f ca="1">VLOOKUP(AE22, Rankings!$A$2:$BL$161, 64, FALSE)</f>
        <v>1874</v>
      </c>
      <c r="AM22" s="4">
        <f ca="1">VLOOKUP(AE22, Rankings!$A$2:$BL$161, 38, FALSE)</f>
        <v>59</v>
      </c>
      <c r="AN22" s="4" t="s">
        <v>491</v>
      </c>
      <c r="AO22" s="4" t="s">
        <v>645</v>
      </c>
      <c r="AP22">
        <v>21</v>
      </c>
      <c r="AQ22" s="4" t="s">
        <v>645</v>
      </c>
      <c r="AR22" s="20">
        <v>2</v>
      </c>
      <c r="AT22">
        <v>6</v>
      </c>
      <c r="AU22" s="65">
        <v>1.0109999999999999</v>
      </c>
      <c r="BA22" s="132"/>
    </row>
    <row r="23" spans="2:57" x14ac:dyDescent="0.2">
      <c r="B23" s="4">
        <v>22</v>
      </c>
      <c r="C23" s="4" t="str">
        <f>VLOOKUP(B23, Rankings!$A$2:$AO$161, 3, FALSE)</f>
        <v>Lavaridge Town</v>
      </c>
      <c r="D23" s="4">
        <f ca="1">VLOOKUP(B23, Rankings!$A$2:$AO$161, 41, FALSE)</f>
        <v>121</v>
      </c>
      <c r="E23" s="91">
        <f>VLOOKUP(B23, Rankings!$A$2:$CA$161, 63, FALSE)</f>
        <v>43.460802101417421</v>
      </c>
      <c r="F23" s="4">
        <f ca="1">VLOOKUP(B23, Rankings!$A$2:$AO$161, 8, FALSE)+VLOOKUP(B23, Rankings!$A$2:$AO$161, 10, FALSE)+VLOOKUP(B23, Rankings!$A$2:$AO$161, 12, FALSE)</f>
        <v>1</v>
      </c>
      <c r="G23" s="88">
        <f>VLOOKUP(B23, Rankings!$A$2:$CA$161, 62, FALSE)</f>
        <v>5.4845236803208355</v>
      </c>
      <c r="H23" s="89">
        <f ca="1">VLOOKUP(B23, Rankings!$A$2:$AO$161, 30, FALSE)</f>
        <v>28.318295782418563</v>
      </c>
      <c r="I23" s="90">
        <f ca="1">VLOOKUP(B23, Rankings!$A$2:$BL$161, 64, FALSE)</f>
        <v>1745</v>
      </c>
      <c r="J23" s="4">
        <f ca="1">VLOOKUP(B23, Rankings!$A$2:$BL$161, 38, FALSE)</f>
        <v>44</v>
      </c>
      <c r="K23" s="4" t="s">
        <v>486</v>
      </c>
      <c r="L23">
        <v>9</v>
      </c>
      <c r="M23" s="95" t="s">
        <v>921</v>
      </c>
      <c r="N23" s="88">
        <f t="shared" ca="1" si="14"/>
        <v>-25.666666666666668</v>
      </c>
      <c r="O23" s="88">
        <f t="shared" si="15"/>
        <v>-7.2247060425774379</v>
      </c>
      <c r="P23" s="88">
        <f t="shared" ca="1" si="16"/>
        <v>0.14374999999999999</v>
      </c>
      <c r="Q23" s="88">
        <f t="shared" si="17"/>
        <v>-7.9508095123860834</v>
      </c>
      <c r="R23" s="88">
        <f t="shared" ca="1" si="18"/>
        <v>-5.6307006504526234</v>
      </c>
      <c r="S23" s="88">
        <f t="shared" ca="1" si="19"/>
        <v>-14.80078125</v>
      </c>
      <c r="T23" s="88">
        <f t="shared" ca="1" si="20"/>
        <v>-1.559375</v>
      </c>
      <c r="U23" s="93">
        <f t="shared" ca="1" si="23"/>
        <v>-6.268928912208283</v>
      </c>
      <c r="V23" s="92">
        <f t="shared" ca="1" si="24"/>
        <v>-6.2939289122082833</v>
      </c>
      <c r="W23" s="121">
        <f t="shared" ca="1" si="21"/>
        <v>0.47550592398264302</v>
      </c>
      <c r="X23" s="95">
        <v>0.47496132515983758</v>
      </c>
      <c r="Y23" s="121">
        <f t="shared" ca="1" si="25"/>
        <v>5.4459882280544214E-4</v>
      </c>
      <c r="Z23" s="6">
        <f t="shared" ca="1" si="22"/>
        <v>9</v>
      </c>
      <c r="AA23" s="20">
        <f t="shared" ca="1" si="26"/>
        <v>0</v>
      </c>
      <c r="AB23" s="95" t="s">
        <v>921</v>
      </c>
      <c r="AC23" s="65">
        <v>0.69968919246208605</v>
      </c>
      <c r="AD23" s="121">
        <f t="shared" si="27"/>
        <v>0.47496132515983758</v>
      </c>
      <c r="AE23" s="4">
        <v>160</v>
      </c>
      <c r="AF23" s="4" t="s">
        <v>477</v>
      </c>
      <c r="AG23" s="4">
        <f ca="1">VLOOKUP(AE23, Rankings!$A$2:$AO$161, 41, FALSE)</f>
        <v>23</v>
      </c>
      <c r="AH23" s="91">
        <f>VLOOKUP(AE23, Rankings!$A$2:$CA$161, 63, FALSE)</f>
        <v>75.985910562141697</v>
      </c>
      <c r="AI23" s="4">
        <f ca="1">VLOOKUP(AE23, Rankings!$A$2:$AO$161, 12, FALSE)+VLOOKUP(AE23, Rankings!$A$2:$AO$161, 6, FALSE)</f>
        <v>5</v>
      </c>
      <c r="AJ23" s="88">
        <f>VLOOKUP(AE23, Rankings!$A$2:$CA$161, 62, FALSE)</f>
        <v>8.5906926379658124</v>
      </c>
      <c r="AK23" s="89">
        <f ca="1">VLOOKUP(AE23, Rankings!$A$2:$AO$161, 30, FALSE)</f>
        <v>67.384652797517361</v>
      </c>
      <c r="AL23" s="90">
        <f ca="1">VLOOKUP(AE23, Rankings!$A$2:$BL$161, 64, FALSE)</f>
        <v>2045</v>
      </c>
      <c r="AM23" s="4">
        <f ca="1">VLOOKUP(AE23, Rankings!$A$2:$BL$161, 38, FALSE)</f>
        <v>76</v>
      </c>
      <c r="AN23" s="4" t="s">
        <v>485</v>
      </c>
      <c r="AO23" s="4" t="s">
        <v>645</v>
      </c>
      <c r="AP23">
        <v>22</v>
      </c>
      <c r="AQ23" s="4" t="s">
        <v>645</v>
      </c>
      <c r="AR23" s="20">
        <v>2</v>
      </c>
      <c r="AT23">
        <v>8</v>
      </c>
      <c r="AU23" s="65">
        <v>0.86499999999999988</v>
      </c>
      <c r="AY23" s="98" t="s">
        <v>913</v>
      </c>
      <c r="AZ23" s="102" t="s">
        <v>913</v>
      </c>
      <c r="BA23" s="132"/>
      <c r="BE23" s="3"/>
    </row>
    <row r="24" spans="2:57" x14ac:dyDescent="0.2">
      <c r="B24" s="4">
        <v>23</v>
      </c>
      <c r="C24" s="4" t="str">
        <f>VLOOKUP(B24, Rankings!$A$2:$AO$161, 3, FALSE)</f>
        <v>Rustboro City</v>
      </c>
      <c r="D24" s="4">
        <f ca="1">VLOOKUP(B24, Rankings!$A$2:$AO$161, 41, FALSE)</f>
        <v>90</v>
      </c>
      <c r="E24" s="91">
        <f>VLOOKUP(B24, Rankings!$A$2:$CA$161, 63, FALSE)</f>
        <v>51.730681106291627</v>
      </c>
      <c r="F24" s="4">
        <f ca="1">VLOOKUP(B24, Rankings!$A$2:$AO$161, 8, FALSE)+VLOOKUP(B24, Rankings!$A$2:$AO$161, 10, FALSE)+VLOOKUP(B24, Rankings!$A$2:$AO$161, 12, FALSE)</f>
        <v>3</v>
      </c>
      <c r="G24" s="88">
        <f>VLOOKUP(B24, Rankings!$A$2:$CA$161, 62, FALSE)</f>
        <v>7.1693793315739685</v>
      </c>
      <c r="H24" s="89">
        <f ca="1">VLOOKUP(B24, Rankings!$A$2:$AO$161, 30, FALSE)</f>
        <v>36.679607238700363</v>
      </c>
      <c r="I24" s="90">
        <f ca="1">VLOOKUP(B24, Rankings!$A$2:$BL$161, 64, FALSE)</f>
        <v>1764</v>
      </c>
      <c r="J24" s="4">
        <f ca="1">VLOOKUP(B24, Rankings!$A$2:$BL$161, 38, FALSE)</f>
        <v>58</v>
      </c>
      <c r="K24" s="4" t="s">
        <v>492</v>
      </c>
      <c r="L24">
        <v>10</v>
      </c>
      <c r="M24" s="94" t="s">
        <v>920</v>
      </c>
      <c r="N24" s="88">
        <f t="shared" ca="1" si="14"/>
        <v>-31.666666666666668</v>
      </c>
      <c r="O24" s="88">
        <f t="shared" si="15"/>
        <v>-9.9398307004857429</v>
      </c>
      <c r="P24" s="88">
        <f t="shared" ca="1" si="16"/>
        <v>0.125</v>
      </c>
      <c r="Q24" s="88">
        <f t="shared" si="17"/>
        <v>-12.135929573291273</v>
      </c>
      <c r="R24" s="88">
        <f t="shared" ca="1" si="18"/>
        <v>-7.0500927979428178</v>
      </c>
      <c r="S24" s="88">
        <f t="shared" ca="1" si="19"/>
        <v>-24.33203125</v>
      </c>
      <c r="T24" s="88">
        <f t="shared" ca="1" si="20"/>
        <v>-1.878125</v>
      </c>
      <c r="U24" s="93">
        <f t="shared" ca="1" si="23"/>
        <v>-8.6877675988386507</v>
      </c>
      <c r="V24" s="92">
        <f t="shared" ca="1" si="24"/>
        <v>-8.712767598838651</v>
      </c>
      <c r="W24" s="120">
        <f t="shared" ca="1" si="21"/>
        <v>0.27393603343011241</v>
      </c>
      <c r="X24" s="94">
        <v>0.27406989953856176</v>
      </c>
      <c r="Y24" s="120">
        <f t="shared" ca="1" si="25"/>
        <v>-1.338661084493431E-4</v>
      </c>
      <c r="Z24" s="6">
        <f t="shared" ca="1" si="22"/>
        <v>10</v>
      </c>
      <c r="AA24" s="20">
        <f t="shared" ca="1" si="26"/>
        <v>0</v>
      </c>
      <c r="AB24" s="94" t="s">
        <v>920</v>
      </c>
      <c r="AC24" s="65">
        <v>0.57997192032338973</v>
      </c>
      <c r="AD24" s="120">
        <f t="shared" si="27"/>
        <v>0.27406989953856176</v>
      </c>
      <c r="AE24" s="4">
        <v>100</v>
      </c>
      <c r="AF24" s="4" t="s">
        <v>27</v>
      </c>
      <c r="AG24" s="4">
        <f ca="1">VLOOKUP(AE24, Rankings!$A$2:$AO$161, 41, FALSE)</f>
        <v>54</v>
      </c>
      <c r="AH24" s="91">
        <f>VLOOKUP(AE24, Rankings!$A$2:$CA$161, 63, FALSE)</f>
        <v>65.766711793772132</v>
      </c>
      <c r="AI24" s="4">
        <f ca="1">VLOOKUP(AE24, Rankings!$A$2:$AO$161, 12, FALSE)+VLOOKUP(AE24, Rankings!$A$2:$AO$161, 6, FALSE)</f>
        <v>4</v>
      </c>
      <c r="AJ24" s="88">
        <f>VLOOKUP(AE24, Rankings!$A$2:$CA$161, 62, FALSE)</f>
        <v>7.0977304666898826</v>
      </c>
      <c r="AK24" s="89">
        <f ca="1">VLOOKUP(AE24, Rankings!$A$2:$AO$161, 30, FALSE)</f>
        <v>54.29772955762693</v>
      </c>
      <c r="AL24" s="90">
        <f ca="1">VLOOKUP(AE24, Rankings!$A$2:$BL$161, 64, FALSE)</f>
        <v>2006</v>
      </c>
      <c r="AM24" s="4">
        <f ca="1">VLOOKUP(AE24, Rankings!$A$2:$BL$161, 38, FALSE)</f>
        <v>66</v>
      </c>
      <c r="AN24" s="4" t="s">
        <v>486</v>
      </c>
      <c r="AO24" s="4" t="s">
        <v>645</v>
      </c>
      <c r="AP24">
        <v>23</v>
      </c>
      <c r="AQ24" s="4" t="s">
        <v>645</v>
      </c>
      <c r="AR24" s="20">
        <v>2</v>
      </c>
      <c r="AT24">
        <v>9</v>
      </c>
      <c r="AU24" s="65">
        <v>0.79199999999999993</v>
      </c>
      <c r="AY24" s="95" t="s">
        <v>645</v>
      </c>
      <c r="AZ24" s="287" t="s">
        <v>645</v>
      </c>
      <c r="BA24" s="132"/>
    </row>
    <row r="25" spans="2:57" x14ac:dyDescent="0.2">
      <c r="B25" s="4">
        <v>24</v>
      </c>
      <c r="C25" s="4" t="str">
        <f>VLOOKUP(B25, Rankings!$A$2:$AO$161, 3, FALSE)</f>
        <v>Verdanturf Town</v>
      </c>
      <c r="D25" s="4">
        <f ca="1">VLOOKUP(B25, Rankings!$A$2:$AO$161, 41, FALSE)</f>
        <v>128</v>
      </c>
      <c r="E25" s="91">
        <f>VLOOKUP(B25, Rankings!$A$2:$CA$161, 63, FALSE)</f>
        <v>40.942234364201667</v>
      </c>
      <c r="F25" s="4">
        <f ca="1">VLOOKUP(B25, Rankings!$A$2:$AO$161, 8, FALSE)+VLOOKUP(B25, Rankings!$A$2:$AO$161, 10, FALSE)+VLOOKUP(B25, Rankings!$A$2:$AO$161, 12, FALSE)</f>
        <v>2</v>
      </c>
      <c r="G25" s="88">
        <f>VLOOKUP(B25, Rankings!$A$2:$CA$161, 62, FALSE)</f>
        <v>6.5169011040524474</v>
      </c>
      <c r="H25" s="89">
        <f ca="1">VLOOKUP(B25, Rankings!$A$2:$AO$161, 30, FALSE)</f>
        <v>35.483536500054051</v>
      </c>
      <c r="I25" s="90">
        <f ca="1">VLOOKUP(B25, Rankings!$A$2:$BL$161, 64, FALSE)</f>
        <v>1727</v>
      </c>
      <c r="J25" s="4">
        <f ca="1">VLOOKUP(B25, Rankings!$A$2:$BL$161, 38, FALSE)</f>
        <v>40</v>
      </c>
      <c r="K25" s="4" t="s">
        <v>495</v>
      </c>
      <c r="U25" s="93">
        <f ca="1">(AVERAGE(U15:U24)+ABS(MIN(U15:U24)))</f>
        <v>8.712767598838651</v>
      </c>
      <c r="AE25" s="4">
        <v>130</v>
      </c>
      <c r="AF25" s="4" t="s">
        <v>121</v>
      </c>
      <c r="AG25" s="4">
        <f ca="1">VLOOKUP(AE25, Rankings!$A$2:$AO$161, 41, FALSE)</f>
        <v>73</v>
      </c>
      <c r="AH25" s="91">
        <f>VLOOKUP(AE25, Rankings!$A$2:$CA$161, 63, FALSE)</f>
        <v>57.515850896448022</v>
      </c>
      <c r="AI25" s="4">
        <f ca="1">VLOOKUP(AE25, Rankings!$A$2:$AO$161, 12, FALSE)+VLOOKUP(AE25, Rankings!$A$2:$AO$161, 6, FALSE)</f>
        <v>3</v>
      </c>
      <c r="AJ25" s="88">
        <f>VLOOKUP(AE25, Rankings!$A$2:$CA$161, 62, FALSE)</f>
        <v>6.5946105941813498</v>
      </c>
      <c r="AK25" s="89">
        <f ca="1">VLOOKUP(AE25, Rankings!$A$2:$AO$161, 30, FALSE)</f>
        <v>52.624130598976237</v>
      </c>
      <c r="AL25" s="90">
        <f ca="1">VLOOKUP(AE25, Rankings!$A$2:$BL$161, 64, FALSE)</f>
        <v>1863</v>
      </c>
      <c r="AM25" s="4">
        <f ca="1">VLOOKUP(AE25, Rankings!$A$2:$BL$161, 38, FALSE)</f>
        <v>43</v>
      </c>
      <c r="AN25" s="4" t="s">
        <v>494</v>
      </c>
      <c r="AO25" s="4" t="s">
        <v>645</v>
      </c>
      <c r="AP25">
        <v>24</v>
      </c>
      <c r="AQ25" s="4" t="s">
        <v>645</v>
      </c>
      <c r="AR25" s="20">
        <v>2</v>
      </c>
      <c r="AT25">
        <v>10</v>
      </c>
      <c r="AU25" s="65">
        <v>0.71899999999999997</v>
      </c>
      <c r="AY25" s="95" t="s">
        <v>914</v>
      </c>
      <c r="AZ25" s="286" t="s">
        <v>914</v>
      </c>
    </row>
    <row r="26" spans="2:57" x14ac:dyDescent="0.2">
      <c r="B26" s="4">
        <v>25</v>
      </c>
      <c r="C26" s="4" t="str">
        <f>VLOOKUP(B26, Rankings!$A$2:$AO$161, 3, FALSE)</f>
        <v>Ever Grande City</v>
      </c>
      <c r="D26" s="4">
        <f ca="1">VLOOKUP(B26, Rankings!$A$2:$AO$161, 41, FALSE)</f>
        <v>104</v>
      </c>
      <c r="E26" s="91">
        <f>VLOOKUP(B26, Rankings!$A$2:$CA$161, 63, FALSE)</f>
        <v>47.516142304274517</v>
      </c>
      <c r="F26" s="4">
        <f ca="1">VLOOKUP(B26, Rankings!$A$2:$AO$161, 8, FALSE)+VLOOKUP(B26, Rankings!$A$2:$AO$161, 10, FALSE)+VLOOKUP(B26, Rankings!$A$2:$AO$161, 12, FALSE)</f>
        <v>3</v>
      </c>
      <c r="G26" s="88">
        <f>VLOOKUP(B26, Rankings!$A$2:$CA$161, 62, FALSE)</f>
        <v>6.3689588131527719</v>
      </c>
      <c r="H26" s="89">
        <f ca="1">VLOOKUP(B26, Rankings!$A$2:$AO$161, 30, FALSE)</f>
        <v>40.84048674719488</v>
      </c>
      <c r="I26" s="90">
        <f ca="1">VLOOKUP(B26, Rankings!$A$2:$BL$161, 64, FALSE)</f>
        <v>1810</v>
      </c>
      <c r="J26" s="4">
        <f ca="1">VLOOKUP(B26, Rankings!$A$2:$BL$161, 38, FALSE)</f>
        <v>46</v>
      </c>
      <c r="K26" s="4" t="s">
        <v>494</v>
      </c>
      <c r="S26" s="4"/>
      <c r="T26" s="4"/>
      <c r="U26" s="4"/>
      <c r="W26" s="8"/>
      <c r="AE26" s="4">
        <v>44</v>
      </c>
      <c r="AF26" s="4" t="s">
        <v>82</v>
      </c>
      <c r="AG26" s="4">
        <f ca="1">VLOOKUP(AE26, Rankings!$A$2:$AO$161, 41, FALSE)</f>
        <v>69</v>
      </c>
      <c r="AH26" s="91">
        <f>VLOOKUP(AE26, Rankings!$A$2:$CA$161, 63, FALSE)</f>
        <v>59.091395301521381</v>
      </c>
      <c r="AI26" s="4">
        <f ca="1">VLOOKUP(AE26, Rankings!$A$2:$AO$161, 12, FALSE)+VLOOKUP(AE26, Rankings!$A$2:$AO$161, 6, FALSE)</f>
        <v>1</v>
      </c>
      <c r="AJ26" s="88">
        <f>VLOOKUP(AE26, Rankings!$A$2:$CA$161, 62, FALSE)</f>
        <v>10</v>
      </c>
      <c r="AK26" s="89">
        <f ca="1">VLOOKUP(AE26, Rankings!$A$2:$AO$161, 30, FALSE)</f>
        <v>57.138433498872217</v>
      </c>
      <c r="AL26" s="90">
        <f ca="1">VLOOKUP(AE26, Rankings!$A$2:$BL$161, 64, FALSE)</f>
        <v>1943</v>
      </c>
      <c r="AM26" s="4">
        <f ca="1">VLOOKUP(AE26, Rankings!$A$2:$BL$161, 38, FALSE)</f>
        <v>65</v>
      </c>
      <c r="AN26" s="4" t="s">
        <v>482</v>
      </c>
      <c r="AO26" s="4" t="s">
        <v>645</v>
      </c>
      <c r="AP26">
        <v>25</v>
      </c>
      <c r="AQ26" s="4" t="s">
        <v>645</v>
      </c>
      <c r="AR26" s="20">
        <v>2</v>
      </c>
      <c r="AY26" s="146" t="s">
        <v>917</v>
      </c>
      <c r="AZ26" s="146" t="s">
        <v>917</v>
      </c>
    </row>
    <row r="27" spans="2:57" x14ac:dyDescent="0.2">
      <c r="B27" s="4">
        <v>26</v>
      </c>
      <c r="C27" s="4" t="str">
        <f>VLOOKUP(B27, Rankings!$A$2:$AO$161, 3, FALSE)</f>
        <v>Mossdeep City</v>
      </c>
      <c r="D27" s="4">
        <f ca="1">VLOOKUP(B27, Rankings!$A$2:$AO$161, 41, FALSE)</f>
        <v>98</v>
      </c>
      <c r="E27" s="91">
        <f>VLOOKUP(B27, Rankings!$A$2:$CA$161, 63, FALSE)</f>
        <v>49.153712667238224</v>
      </c>
      <c r="F27" s="4">
        <f ca="1">VLOOKUP(B27, Rankings!$A$2:$AO$161, 8, FALSE)+VLOOKUP(B27, Rankings!$A$2:$AO$161, 10, FALSE)+VLOOKUP(B27, Rankings!$A$2:$AO$161, 12, FALSE)</f>
        <v>4</v>
      </c>
      <c r="G27" s="88">
        <f>VLOOKUP(B27, Rankings!$A$2:$CA$161, 62, FALSE)</f>
        <v>7.3565060876874027</v>
      </c>
      <c r="H27" s="89">
        <f ca="1">VLOOKUP(B27, Rankings!$A$2:$AO$161, 30, FALSE)</f>
        <v>33.1050171963808</v>
      </c>
      <c r="I27" s="90">
        <f ca="1">VLOOKUP(B27, Rankings!$A$2:$BL$161, 64, FALSE)</f>
        <v>1712</v>
      </c>
      <c r="J27" s="4">
        <f ca="1">VLOOKUP(B27, Rankings!$A$2:$BL$161, 38, FALSE)</f>
        <v>59</v>
      </c>
      <c r="K27" s="4" t="s">
        <v>490</v>
      </c>
      <c r="L27" s="9"/>
      <c r="S27" s="4"/>
      <c r="T27" s="8"/>
      <c r="U27" s="8" t="s">
        <v>607</v>
      </c>
      <c r="V27" s="3" t="s">
        <v>2967</v>
      </c>
      <c r="Z27" s="3" t="s">
        <v>606</v>
      </c>
      <c r="AB27" s="65"/>
      <c r="AC27" s="65"/>
      <c r="AE27" s="4">
        <v>12</v>
      </c>
      <c r="AF27" s="4" t="s">
        <v>113</v>
      </c>
      <c r="AG27" s="4">
        <f ca="1">VLOOKUP(AE27, Rankings!$A$2:$AO$161, 41, FALSE)</f>
        <v>52</v>
      </c>
      <c r="AH27" s="91">
        <f>VLOOKUP(AE27, Rankings!$A$2:$CA$161, 63, FALSE)</f>
        <v>66.716817363194451</v>
      </c>
      <c r="AI27" s="4">
        <f ca="1">VLOOKUP(AE27, Rankings!$A$2:$AO$161, 12, FALSE)+VLOOKUP(AE27, Rankings!$A$2:$AO$161, 6, FALSE)</f>
        <v>3</v>
      </c>
      <c r="AJ27" s="88">
        <f>VLOOKUP(AE27, Rankings!$A$2:$CA$161, 62, FALSE)</f>
        <v>8.425610309699179</v>
      </c>
      <c r="AK27" s="89">
        <f ca="1">VLOOKUP(AE27, Rankings!$A$2:$AO$161, 30, FALSE)</f>
        <v>56.131313363361116</v>
      </c>
      <c r="AL27" s="90">
        <f ca="1">VLOOKUP(AE27, Rankings!$A$2:$BL$161, 64, FALSE)</f>
        <v>1993</v>
      </c>
      <c r="AM27" s="4">
        <f ca="1">VLOOKUP(AE27, Rankings!$A$2:$BL$161, 38, FALSE)</f>
        <v>78</v>
      </c>
      <c r="AN27" s="4" t="s">
        <v>483</v>
      </c>
      <c r="AO27" s="4" t="s">
        <v>645</v>
      </c>
      <c r="AP27">
        <v>26</v>
      </c>
      <c r="AQ27" s="4" t="s">
        <v>645</v>
      </c>
      <c r="AR27" s="20">
        <v>2</v>
      </c>
      <c r="AT27">
        <v>1</v>
      </c>
      <c r="AU27">
        <v>1.3759999999999997</v>
      </c>
      <c r="AY27" s="146" t="s">
        <v>915</v>
      </c>
      <c r="AZ27" s="285" t="s">
        <v>915</v>
      </c>
    </row>
    <row r="28" spans="2:57" x14ac:dyDescent="0.2">
      <c r="B28" s="4">
        <v>27</v>
      </c>
      <c r="C28" s="4" t="str">
        <f>VLOOKUP(B28, Rankings!$A$2:$AO$161, 3, FALSE)</f>
        <v>Pacifidlog Town</v>
      </c>
      <c r="D28" s="4">
        <f ca="1">VLOOKUP(B28, Rankings!$A$2:$AO$161, 41, FALSE)</f>
        <v>105</v>
      </c>
      <c r="E28" s="91">
        <f>VLOOKUP(B28, Rankings!$A$2:$CA$161, 63, FALSE)</f>
        <v>47.429021238946589</v>
      </c>
      <c r="F28" s="4">
        <f ca="1">VLOOKUP(B28, Rankings!$A$2:$AO$161, 8, FALSE)+VLOOKUP(B28, Rankings!$A$2:$AO$161, 10, FALSE)+VLOOKUP(B28, Rankings!$A$2:$AO$161, 12, FALSE)</f>
        <v>2</v>
      </c>
      <c r="G28" s="88">
        <f>VLOOKUP(B28, Rankings!$A$2:$CA$161, 62, FALSE)</f>
        <v>6.5007691852580036</v>
      </c>
      <c r="H28" s="89">
        <f ca="1">VLOOKUP(B28, Rankings!$A$2:$AO$161, 30, FALSE)</f>
        <v>25.550083262860749</v>
      </c>
      <c r="I28" s="90">
        <f ca="1">VLOOKUP(B28, Rankings!$A$2:$BL$161, 64, FALSE)</f>
        <v>1636</v>
      </c>
      <c r="J28" s="4">
        <f ca="1">VLOOKUP(B28, Rankings!$A$2:$BL$161, 38, FALSE)</f>
        <v>45</v>
      </c>
      <c r="K28" s="4" t="s">
        <v>489</v>
      </c>
      <c r="M28" s="6" t="s">
        <v>376</v>
      </c>
      <c r="N28" s="56" t="s">
        <v>167</v>
      </c>
      <c r="O28" s="6" t="s">
        <v>15</v>
      </c>
      <c r="P28" s="4" t="s">
        <v>694</v>
      </c>
      <c r="Q28" s="4" t="s">
        <v>693</v>
      </c>
      <c r="R28" s="4" t="s">
        <v>432</v>
      </c>
      <c r="S28" s="4" t="s">
        <v>693</v>
      </c>
      <c r="T28" s="371"/>
      <c r="U28" s="8" t="s">
        <v>607</v>
      </c>
      <c r="V28" s="3" t="s">
        <v>318</v>
      </c>
      <c r="Z28" s="3" t="s">
        <v>608</v>
      </c>
      <c r="AA28" s="3" t="s">
        <v>609</v>
      </c>
      <c r="AE28" s="4">
        <v>83</v>
      </c>
      <c r="AF28" s="4" t="s">
        <v>44</v>
      </c>
      <c r="AG28" s="4">
        <f ca="1">VLOOKUP(AE28, Rankings!$A$2:$AO$161, 41, FALSE)</f>
        <v>38</v>
      </c>
      <c r="AH28" s="91">
        <f>VLOOKUP(AE28, Rankings!$A$2:$CA$161, 63, FALSE)</f>
        <v>70.09385280589116</v>
      </c>
      <c r="AI28" s="4">
        <f ca="1">VLOOKUP(AE28, Rankings!$A$2:$AO$161, 12, FALSE)+VLOOKUP(AE28, Rankings!$A$2:$AO$161, 6, FALSE)</f>
        <v>3</v>
      </c>
      <c r="AJ28" s="88">
        <f>VLOOKUP(AE28, Rankings!$A$2:$CA$161, 62, FALSE)</f>
        <v>8.4665115709965342</v>
      </c>
      <c r="AK28" s="89">
        <f ca="1">VLOOKUP(AE28, Rankings!$A$2:$AO$161, 30, FALSE)</f>
        <v>55.977496909331151</v>
      </c>
      <c r="AL28" s="90">
        <f ca="1">VLOOKUP(AE28, Rankings!$A$2:$BL$161, 64, FALSE)</f>
        <v>2010</v>
      </c>
      <c r="AM28" s="4">
        <f ca="1">VLOOKUP(AE28, Rankings!$A$2:$BL$161, 38, FALSE)</f>
        <v>81</v>
      </c>
      <c r="AN28" s="4" t="s">
        <v>487</v>
      </c>
      <c r="AO28" s="4" t="s">
        <v>645</v>
      </c>
      <c r="AP28">
        <v>27</v>
      </c>
      <c r="AQ28" s="4" t="s">
        <v>645</v>
      </c>
      <c r="AR28" s="20">
        <v>2</v>
      </c>
      <c r="AT28">
        <v>2</v>
      </c>
      <c r="AU28">
        <v>1.3029999999999997</v>
      </c>
      <c r="AY28" s="146" t="s">
        <v>919</v>
      </c>
      <c r="AZ28" s="40" t="s">
        <v>919</v>
      </c>
    </row>
    <row r="29" spans="2:57" x14ac:dyDescent="0.2">
      <c r="B29" s="4">
        <v>28</v>
      </c>
      <c r="C29" s="4" t="str">
        <f>VLOOKUP(B29, Rankings!$A$2:$AO$161, 3, FALSE)</f>
        <v>Sootopolis City</v>
      </c>
      <c r="D29" s="4">
        <f ca="1">VLOOKUP(B29, Rankings!$A$2:$AO$161, 41, FALSE)</f>
        <v>27</v>
      </c>
      <c r="E29" s="91">
        <f>VLOOKUP(B29, Rankings!$A$2:$CA$161, 63, FALSE)</f>
        <v>74.687844502051988</v>
      </c>
      <c r="F29" s="4">
        <f ca="1">VLOOKUP(B29, Rankings!$A$2:$AO$161, 8, FALSE)+VLOOKUP(B29, Rankings!$A$2:$AO$161, 10, FALSE)+VLOOKUP(B29, Rankings!$A$2:$AO$161, 12, FALSE)</f>
        <v>5</v>
      </c>
      <c r="G29" s="88">
        <f>VLOOKUP(B29, Rankings!$A$2:$CA$161, 62, FALSE)</f>
        <v>9.6299721513804819</v>
      </c>
      <c r="H29" s="89">
        <f ca="1">VLOOKUP(B29, Rankings!$A$2:$AO$161, 30, FALSE)</f>
        <v>52.627900983947534</v>
      </c>
      <c r="I29" s="90">
        <f ca="1">VLOOKUP(B29, Rankings!$A$2:$BL$161, 64, FALSE)</f>
        <v>1976</v>
      </c>
      <c r="J29" s="4">
        <f ca="1">VLOOKUP(B29, Rankings!$A$2:$BL$161, 38, FALSE)</f>
        <v>86</v>
      </c>
      <c r="K29" s="4" t="s">
        <v>489</v>
      </c>
      <c r="L29" s="371">
        <f t="shared" ref="L29:L38" si="28">S29-M29</f>
        <v>-2</v>
      </c>
      <c r="M29" s="4">
        <f t="shared" ref="M29:M38" si="29">RANK(O29, $O$29:$O$38)</f>
        <v>10</v>
      </c>
      <c r="N29" s="94" t="s">
        <v>6</v>
      </c>
      <c r="O29" s="297">
        <f>(AC48/2+Z48/3+W48/6)*100</f>
        <v>11.473673135091522</v>
      </c>
      <c r="P29" s="92">
        <f>(X2-1)/$P$39</f>
        <v>-1.0652801628845399</v>
      </c>
      <c r="Q29" s="92">
        <v>-1.6185369083901271</v>
      </c>
      <c r="R29" s="92">
        <v>0.81399237733149576</v>
      </c>
      <c r="S29" s="90">
        <v>8</v>
      </c>
      <c r="U29" s="8" t="s">
        <v>607</v>
      </c>
      <c r="V29" s="3" t="s">
        <v>319</v>
      </c>
      <c r="Z29" s="1">
        <v>0</v>
      </c>
      <c r="AA29" s="1">
        <v>0</v>
      </c>
      <c r="AE29" s="4">
        <v>55</v>
      </c>
      <c r="AF29" s="4" t="s">
        <v>71</v>
      </c>
      <c r="AG29" s="4">
        <f ca="1">VLOOKUP(AE29, Rankings!$A$2:$AO$161, 41, FALSE)</f>
        <v>5</v>
      </c>
      <c r="AH29" s="91">
        <f>VLOOKUP(AE29, Rankings!$A$2:$CA$161, 63, FALSE)</f>
        <v>88.440562036178306</v>
      </c>
      <c r="AI29" s="4">
        <f ca="1">VLOOKUP(AE29, Rankings!$A$2:$AO$161, 12, FALSE)+VLOOKUP(AE29, Rankings!$A$2:$AO$161, 6, FALSE)</f>
        <v>5</v>
      </c>
      <c r="AJ29" s="88">
        <f>VLOOKUP(AE29, Rankings!$A$2:$CA$161, 62, FALSE)</f>
        <v>9.3428522887225878</v>
      </c>
      <c r="AK29" s="89">
        <f ca="1">VLOOKUP(AE29, Rankings!$A$2:$AO$161, 30, FALSE)</f>
        <v>83.474760452657591</v>
      </c>
      <c r="AL29" s="90">
        <f ca="1">VLOOKUP(AE29, Rankings!$A$2:$BL$161, 64, FALSE)</f>
        <v>2236</v>
      </c>
      <c r="AM29" s="4">
        <f ca="1">VLOOKUP(AE29, Rankings!$A$2:$BL$161, 38, FALSE)</f>
        <v>90</v>
      </c>
      <c r="AN29" s="4" t="s">
        <v>483</v>
      </c>
      <c r="AO29" s="4" t="s">
        <v>645</v>
      </c>
      <c r="AP29">
        <v>28</v>
      </c>
      <c r="AQ29" s="4" t="s">
        <v>645</v>
      </c>
      <c r="AR29" s="20">
        <v>2</v>
      </c>
      <c r="AT29">
        <v>3</v>
      </c>
      <c r="AU29">
        <v>1.2299999999999998</v>
      </c>
      <c r="AY29" s="94" t="s">
        <v>916</v>
      </c>
      <c r="AZ29" s="284" t="s">
        <v>916</v>
      </c>
    </row>
    <row r="30" spans="2:57" x14ac:dyDescent="0.2">
      <c r="B30" s="4">
        <v>29</v>
      </c>
      <c r="C30" s="4" t="str">
        <f>VLOOKUP(B30, Rankings!$A$2:$AO$161, 3, FALSE)</f>
        <v>Fortree City</v>
      </c>
      <c r="D30" s="4">
        <f ca="1">VLOOKUP(B30, Rankings!$A$2:$AO$161, 41, FALSE)</f>
        <v>22</v>
      </c>
      <c r="E30" s="91">
        <f>VLOOKUP(B30, Rankings!$A$2:$CA$161, 63, FALSE)</f>
        <v>76.739314264712476</v>
      </c>
      <c r="F30" s="4">
        <f ca="1">VLOOKUP(B30, Rankings!$A$2:$AO$161, 8, FALSE)+VLOOKUP(B30, Rankings!$A$2:$AO$161, 10, FALSE)+VLOOKUP(B30, Rankings!$A$2:$AO$161, 12, FALSE)</f>
        <v>6</v>
      </c>
      <c r="G30" s="88">
        <f>VLOOKUP(B30, Rankings!$A$2:$CA$161, 62, FALSE)</f>
        <v>9.9132601737635877</v>
      </c>
      <c r="H30" s="89">
        <f ca="1">VLOOKUP(B30, Rankings!$A$2:$AO$161, 30, FALSE)</f>
        <v>63.233681852276156</v>
      </c>
      <c r="I30" s="90">
        <f ca="1">VLOOKUP(B30, Rankings!$A$2:$BL$161, 64, FALSE)</f>
        <v>2094</v>
      </c>
      <c r="J30" s="4">
        <f ca="1">VLOOKUP(B30, Rankings!$A$2:$BL$161, 38, FALSE)</f>
        <v>95</v>
      </c>
      <c r="K30" s="4" t="s">
        <v>495</v>
      </c>
      <c r="L30" s="371">
        <f t="shared" si="28"/>
        <v>0</v>
      </c>
      <c r="M30" s="4">
        <f t="shared" si="29"/>
        <v>9</v>
      </c>
      <c r="N30" s="95" t="s">
        <v>5</v>
      </c>
      <c r="O30" s="298">
        <f t="shared" ref="O30:O38" si="30">(AC49/2+Z49/3+W49/6)*100</f>
        <v>13.895956291151231</v>
      </c>
      <c r="P30" s="92">
        <f t="shared" ref="P30:P38" si="31">(X3-1)/$P$39</f>
        <v>-1.1033759545220496</v>
      </c>
      <c r="Q30" s="92">
        <v>-0.48769516109383204</v>
      </c>
      <c r="R30" s="92">
        <v>-1.1529557184259966</v>
      </c>
      <c r="S30" s="90">
        <v>9</v>
      </c>
      <c r="U30" s="8" t="s">
        <v>607</v>
      </c>
      <c r="V30" s="3" t="s">
        <v>770</v>
      </c>
      <c r="AE30" s="4">
        <v>66</v>
      </c>
      <c r="AF30" s="4" t="s">
        <v>60</v>
      </c>
      <c r="AG30" s="4">
        <f ca="1">VLOOKUP(AE30, Rankings!$A$2:$AO$161, 41, FALSE)</f>
        <v>58</v>
      </c>
      <c r="AH30" s="91">
        <f>VLOOKUP(AE30, Rankings!$A$2:$CA$161, 63, FALSE)</f>
        <v>64.358679655808558</v>
      </c>
      <c r="AI30" s="4">
        <f ca="1">VLOOKUP(AE30, Rankings!$A$2:$AO$161, 12, FALSE)+VLOOKUP(AE30, Rankings!$A$2:$AO$161, 6, FALSE)</f>
        <v>3</v>
      </c>
      <c r="AJ30" s="88">
        <f>VLOOKUP(AE30, Rankings!$A$2:$CA$161, 62, FALSE)</f>
        <v>7.2816359578203462</v>
      </c>
      <c r="AK30" s="89">
        <f ca="1">VLOOKUP(AE30, Rankings!$A$2:$AO$161, 30, FALSE)</f>
        <v>57.099471401235796</v>
      </c>
      <c r="AL30" s="90">
        <f ca="1">VLOOKUP(AE30, Rankings!$A$2:$BL$161, 64, FALSE)</f>
        <v>2026</v>
      </c>
      <c r="AM30" s="4">
        <f ca="1">VLOOKUP(AE30, Rankings!$A$2:$BL$161, 38, FALSE)</f>
        <v>63</v>
      </c>
      <c r="AN30" s="4" t="s">
        <v>492</v>
      </c>
      <c r="AO30" s="4" t="s">
        <v>645</v>
      </c>
      <c r="AP30">
        <v>29</v>
      </c>
      <c r="AQ30" s="4" t="s">
        <v>645</v>
      </c>
      <c r="AR30" s="20">
        <v>2</v>
      </c>
      <c r="AT30">
        <v>4</v>
      </c>
      <c r="AU30">
        <v>1.1569999999999998</v>
      </c>
      <c r="AY30" s="94" t="s">
        <v>918</v>
      </c>
      <c r="AZ30" s="109" t="s">
        <v>918</v>
      </c>
    </row>
    <row r="31" spans="2:57" x14ac:dyDescent="0.2">
      <c r="B31" s="4">
        <v>30</v>
      </c>
      <c r="C31" s="4" t="str">
        <f>VLOOKUP(B31, Rankings!$A$2:$AO$161, 3, FALSE)</f>
        <v>Lilycove City</v>
      </c>
      <c r="D31" s="4">
        <f ca="1">VLOOKUP(B31, Rankings!$A$2:$AO$161, 41, FALSE)</f>
        <v>46</v>
      </c>
      <c r="E31" s="91">
        <f>VLOOKUP(B31, Rankings!$A$2:$CA$161, 63, FALSE)</f>
        <v>68.868973881900928</v>
      </c>
      <c r="F31" s="4">
        <f ca="1">VLOOKUP(B31, Rankings!$A$2:$AO$161, 8, FALSE)+VLOOKUP(B31, Rankings!$A$2:$AO$161, 10, FALSE)+VLOOKUP(B31, Rankings!$A$2:$AO$161, 12, FALSE)</f>
        <v>2</v>
      </c>
      <c r="G31" s="88">
        <f>VLOOKUP(B31, Rankings!$A$2:$CA$161, 62, FALSE)</f>
        <v>7.4437893575785719</v>
      </c>
      <c r="H31" s="89">
        <f ca="1">VLOOKUP(B31, Rankings!$A$2:$AO$161, 30, FALSE)</f>
        <v>55.581063484003096</v>
      </c>
      <c r="I31" s="90">
        <f ca="1">VLOOKUP(B31, Rankings!$A$2:$BL$161, 64, FALSE)</f>
        <v>2090</v>
      </c>
      <c r="J31" s="4">
        <f ca="1">VLOOKUP(B31, Rankings!$A$2:$BL$161, 38, FALSE)</f>
        <v>54</v>
      </c>
      <c r="K31" s="4" t="s">
        <v>497</v>
      </c>
      <c r="L31" s="371">
        <f t="shared" si="28"/>
        <v>1</v>
      </c>
      <c r="M31" s="4">
        <f t="shared" si="29"/>
        <v>1</v>
      </c>
      <c r="N31" s="96" t="s">
        <v>4</v>
      </c>
      <c r="O31" s="299">
        <f t="shared" si="30"/>
        <v>82.337817883700154</v>
      </c>
      <c r="P31" s="92">
        <f t="shared" si="31"/>
        <v>1.7102653584329077</v>
      </c>
      <c r="Q31" s="92">
        <v>0.8654571755211804</v>
      </c>
      <c r="R31" s="92">
        <v>-0.1170699758177841</v>
      </c>
      <c r="S31" s="281">
        <v>2</v>
      </c>
      <c r="U31" s="8" t="s">
        <v>607</v>
      </c>
      <c r="V31" s="3" t="s">
        <v>320</v>
      </c>
      <c r="Z31" s="3">
        <f>80*5</f>
        <v>400</v>
      </c>
      <c r="AA31" s="3">
        <v>1200</v>
      </c>
      <c r="AB31" s="3" t="s">
        <v>503</v>
      </c>
      <c r="AE31" s="4">
        <v>153</v>
      </c>
      <c r="AF31" s="4" t="s">
        <v>480</v>
      </c>
      <c r="AG31" s="4">
        <f ca="1">VLOOKUP(AE31, Rankings!$A$2:$AO$161, 41, FALSE)</f>
        <v>124</v>
      </c>
      <c r="AH31" s="91">
        <f>VLOOKUP(AE31, Rankings!$A$2:$CA$161, 63, FALSE)</f>
        <v>42.240006875296153</v>
      </c>
      <c r="AI31" s="4">
        <f ca="1">VLOOKUP(AE31, Rankings!$A$2:$AO$161, 12, FALSE)+VLOOKUP(AE31, Rankings!$A$2:$AO$161, 6, FALSE)</f>
        <v>1</v>
      </c>
      <c r="AJ31" s="88">
        <f>VLOOKUP(AE31, Rankings!$A$2:$CA$161, 62, FALSE)</f>
        <v>5.1584000338371307</v>
      </c>
      <c r="AK31" s="89">
        <f ca="1">VLOOKUP(AE31, Rankings!$A$2:$AO$161, 30, FALSE)</f>
        <v>40.102224933442599</v>
      </c>
      <c r="AL31" s="90">
        <f ca="1">VLOOKUP(AE31, Rankings!$A$2:$BL$161, 64, FALSE)</f>
        <v>1761</v>
      </c>
      <c r="AM31" s="4">
        <f ca="1">VLOOKUP(AE31, Rankings!$A$2:$BL$161, 38, FALSE)</f>
        <v>33</v>
      </c>
      <c r="AN31" s="4" t="s">
        <v>493</v>
      </c>
      <c r="AO31" s="4" t="s">
        <v>645</v>
      </c>
      <c r="AP31">
        <v>30</v>
      </c>
      <c r="AQ31" s="4" t="s">
        <v>645</v>
      </c>
      <c r="AR31" s="20">
        <v>2</v>
      </c>
      <c r="AT31">
        <v>5</v>
      </c>
      <c r="AU31">
        <v>1.0839999999999999</v>
      </c>
      <c r="AY31" s="94" t="s">
        <v>921</v>
      </c>
      <c r="AZ31" s="95" t="s">
        <v>921</v>
      </c>
    </row>
    <row r="32" spans="2:57" x14ac:dyDescent="0.2">
      <c r="B32" s="4">
        <v>31</v>
      </c>
      <c r="C32" s="4" t="str">
        <f>VLOOKUP(B32, Rankings!$A$2:$AO$161, 3, FALSE)</f>
        <v>Mauville City</v>
      </c>
      <c r="D32" s="4">
        <f ca="1">VLOOKUP(B32, Rankings!$A$2:$AO$161, 41, FALSE)</f>
        <v>154</v>
      </c>
      <c r="E32" s="91">
        <f>VLOOKUP(B32, Rankings!$A$2:$CA$161, 63, FALSE)</f>
        <v>24.829294597640079</v>
      </c>
      <c r="F32" s="4">
        <f ca="1">VLOOKUP(B32, Rankings!$A$2:$AO$161, 8, FALSE)+VLOOKUP(B32, Rankings!$A$2:$AO$161, 10, FALSE)+VLOOKUP(B32, Rankings!$A$2:$AO$161, 12, FALSE)</f>
        <v>1</v>
      </c>
      <c r="G32" s="88">
        <f>VLOOKUP(B32, Rankings!$A$2:$CA$161, 62, FALSE)</f>
        <v>4.6856755708814877</v>
      </c>
      <c r="H32" s="89">
        <f ca="1">VLOOKUP(B32, Rankings!$A$2:$AO$161, 30, FALSE)</f>
        <v>13.36640575676218</v>
      </c>
      <c r="I32" s="90">
        <f ca="1">VLOOKUP(B32, Rankings!$A$2:$BL$161, 64, FALSE)</f>
        <v>1424</v>
      </c>
      <c r="J32" s="4">
        <f ca="1">VLOOKUP(B32, Rankings!$A$2:$BL$161, 38, FALSE)</f>
        <v>26</v>
      </c>
      <c r="K32" s="4" t="s">
        <v>483</v>
      </c>
      <c r="L32" s="371">
        <f t="shared" si="28"/>
        <v>1</v>
      </c>
      <c r="M32" s="4">
        <f t="shared" si="29"/>
        <v>2</v>
      </c>
      <c r="N32" s="97" t="s">
        <v>3</v>
      </c>
      <c r="O32" s="300">
        <f t="shared" si="30"/>
        <v>75.110713422663011</v>
      </c>
      <c r="P32" s="92">
        <f>(X5-1)/$P$39</f>
        <v>0.90131456605919136</v>
      </c>
      <c r="Q32" s="92">
        <v>1.5190029919306207</v>
      </c>
      <c r="R32" s="92">
        <v>-0.11200868590656669</v>
      </c>
      <c r="S32" s="281">
        <v>3</v>
      </c>
      <c r="U32" s="8" t="s">
        <v>10</v>
      </c>
      <c r="V32" t="s">
        <v>605</v>
      </c>
      <c r="Z32" s="3">
        <f>80*2</f>
        <v>160</v>
      </c>
      <c r="AA32" s="3">
        <v>1200</v>
      </c>
      <c r="AB32" s="3" t="s">
        <v>502</v>
      </c>
      <c r="AE32" s="4">
        <v>111</v>
      </c>
      <c r="AF32" s="4" t="s">
        <v>17</v>
      </c>
      <c r="AG32" s="4">
        <f ca="1">VLOOKUP(AE32, Rankings!$A$2:$AO$161, 41, FALSE)</f>
        <v>35</v>
      </c>
      <c r="AH32" s="91">
        <f>VLOOKUP(AE32, Rankings!$A$2:$CA$161, 63, FALSE)</f>
        <v>70.554813023684076</v>
      </c>
      <c r="AI32" s="4">
        <f ca="1">VLOOKUP(AE32, Rankings!$A$2:$AO$161, 12, FALSE)+VLOOKUP(AE32, Rankings!$A$2:$AO$161, 6, FALSE)</f>
        <v>4</v>
      </c>
      <c r="AJ32" s="88">
        <f>VLOOKUP(AE32, Rankings!$A$2:$CA$161, 62, FALSE)</f>
        <v>7.2625370528792796</v>
      </c>
      <c r="AK32" s="89">
        <f ca="1">VLOOKUP(AE32, Rankings!$A$2:$AO$161, 30, FALSE)</f>
        <v>66.451521911931479</v>
      </c>
      <c r="AL32" s="90">
        <f ca="1">VLOOKUP(AE32, Rankings!$A$2:$BL$161, 64, FALSE)</f>
        <v>2128</v>
      </c>
      <c r="AM32" s="4">
        <f ca="1">VLOOKUP(AE32, Rankings!$A$2:$BL$161, 38, FALSE)</f>
        <v>62</v>
      </c>
      <c r="AN32" s="4" t="s">
        <v>486</v>
      </c>
      <c r="AO32" s="4" t="s">
        <v>645</v>
      </c>
      <c r="AP32">
        <v>31</v>
      </c>
      <c r="AQ32" s="4" t="s">
        <v>645</v>
      </c>
      <c r="AR32" s="20">
        <v>2</v>
      </c>
      <c r="AT32">
        <v>6</v>
      </c>
      <c r="AU32">
        <v>1.0109999999999999</v>
      </c>
      <c r="AY32" s="94" t="s">
        <v>920</v>
      </c>
      <c r="AZ32" s="94" t="s">
        <v>920</v>
      </c>
    </row>
    <row r="33" spans="2:47" x14ac:dyDescent="0.2">
      <c r="B33" s="4">
        <v>32</v>
      </c>
      <c r="C33" s="4" t="str">
        <f>VLOOKUP(B33, Rankings!$A$2:$AO$161, 3, FALSE)</f>
        <v>Slateport City</v>
      </c>
      <c r="D33" s="4">
        <f ca="1">VLOOKUP(B33, Rankings!$A$2:$AO$161, 41, FALSE)</f>
        <v>115</v>
      </c>
      <c r="E33" s="91">
        <f>VLOOKUP(B33, Rankings!$A$2:$CA$161, 63, FALSE)</f>
        <v>44.680327582602331</v>
      </c>
      <c r="F33" s="4">
        <f ca="1">VLOOKUP(B33, Rankings!$A$2:$AO$161, 8, FALSE)+VLOOKUP(B33, Rankings!$A$2:$AO$161, 10, FALSE)+VLOOKUP(B33, Rankings!$A$2:$AO$161, 12, FALSE)</f>
        <v>2</v>
      </c>
      <c r="G33" s="88">
        <f>VLOOKUP(B33, Rankings!$A$2:$CA$161, 62, FALSE)</f>
        <v>6.0917977642072128</v>
      </c>
      <c r="H33" s="89">
        <f ca="1">VLOOKUP(B33, Rankings!$A$2:$AO$161, 30, FALSE)</f>
        <v>33.048601882966672</v>
      </c>
      <c r="I33" s="90">
        <f ca="1">VLOOKUP(B33, Rankings!$A$2:$BL$161, 64, FALSE)</f>
        <v>1627</v>
      </c>
      <c r="J33" s="4">
        <f ca="1">VLOOKUP(B33, Rankings!$A$2:$BL$161, 38, FALSE)</f>
        <v>45</v>
      </c>
      <c r="K33" s="4" t="s">
        <v>489</v>
      </c>
      <c r="L33" s="371">
        <f t="shared" si="28"/>
        <v>-1</v>
      </c>
      <c r="M33" s="4">
        <f t="shared" si="29"/>
        <v>7</v>
      </c>
      <c r="N33" s="98" t="s">
        <v>2</v>
      </c>
      <c r="O33" s="301">
        <f t="shared" si="30"/>
        <v>19.636863342439508</v>
      </c>
      <c r="P33" s="92">
        <f t="shared" si="31"/>
        <v>-1.1394855925265357</v>
      </c>
      <c r="Q33" s="92">
        <v>-0.48672218722343152</v>
      </c>
      <c r="R33" s="92">
        <v>0.24986053340295972</v>
      </c>
      <c r="S33" s="90">
        <v>6</v>
      </c>
      <c r="U33" s="8" t="s">
        <v>607</v>
      </c>
      <c r="V33" s="3" t="s">
        <v>677</v>
      </c>
      <c r="Z33" s="3">
        <f>64+64+48+48</f>
        <v>224</v>
      </c>
      <c r="AA33" s="3">
        <v>317</v>
      </c>
      <c r="AB33" s="3" t="s">
        <v>1502</v>
      </c>
      <c r="AE33" s="4">
        <v>81</v>
      </c>
      <c r="AF33" s="4" t="s">
        <v>46</v>
      </c>
      <c r="AG33" s="4">
        <f ca="1">VLOOKUP(AE33, Rankings!$A$2:$AO$161, 41, FALSE)</f>
        <v>40</v>
      </c>
      <c r="AH33" s="91">
        <f>VLOOKUP(AE33, Rankings!$A$2:$CA$161, 63, FALSE)</f>
        <v>69.968683322895316</v>
      </c>
      <c r="AI33" s="4">
        <f ca="1">VLOOKUP(AE33, Rankings!$A$2:$AO$161, 12, FALSE)+VLOOKUP(AE33, Rankings!$A$2:$AO$161, 6, FALSE)</f>
        <v>4</v>
      </c>
      <c r="AJ33" s="88">
        <f>VLOOKUP(AE33, Rankings!$A$2:$CA$161, 62, FALSE)</f>
        <v>8.4478794183313646</v>
      </c>
      <c r="AK33" s="89">
        <f ca="1">VLOOKUP(AE33, Rankings!$A$2:$AO$161, 30, FALSE)</f>
        <v>59.662041392261827</v>
      </c>
      <c r="AL33" s="90">
        <f ca="1">VLOOKUP(AE33, Rankings!$A$2:$BL$161, 64, FALSE)</f>
        <v>2009</v>
      </c>
      <c r="AM33" s="4">
        <f ca="1">VLOOKUP(AE33, Rankings!$A$2:$BL$161, 38, FALSE)</f>
        <v>82</v>
      </c>
      <c r="AN33" s="4" t="s">
        <v>488</v>
      </c>
      <c r="AO33" s="4" t="s">
        <v>645</v>
      </c>
      <c r="AP33">
        <v>32</v>
      </c>
      <c r="AQ33" s="4" t="s">
        <v>645</v>
      </c>
      <c r="AR33" s="20">
        <v>2</v>
      </c>
      <c r="AT33">
        <v>7</v>
      </c>
      <c r="AU33">
        <v>0.93799999999999983</v>
      </c>
    </row>
    <row r="34" spans="2:47" x14ac:dyDescent="0.2">
      <c r="B34" s="4">
        <v>33</v>
      </c>
      <c r="C34" s="4" t="str">
        <f>VLOOKUP(B34, Rankings!$A$2:$AO$161, 3, FALSE)</f>
        <v>Canalave City</v>
      </c>
      <c r="D34" s="4">
        <f ca="1">VLOOKUP(B34, Rankings!$A$2:$AO$161, 41, FALSE)</f>
        <v>1</v>
      </c>
      <c r="E34" s="91">
        <f>VLOOKUP(B34, Rankings!$A$2:$CA$161, 63, FALSE)</f>
        <v>103.20377789803</v>
      </c>
      <c r="F34" s="4">
        <f ca="1">VLOOKUP(B34, Rankings!$A$2:$AO$161, 8, FALSE)+VLOOKUP(B34, Rankings!$A$2:$AO$161, 10, FALSE)+VLOOKUP(B34, Rankings!$A$2:$AO$161, 12, FALSE)</f>
        <v>6</v>
      </c>
      <c r="G34" s="88">
        <f>VLOOKUP(B34, Rankings!$A$2:$CA$161, 62, FALSE)</f>
        <v>10</v>
      </c>
      <c r="H34" s="89">
        <f ca="1">VLOOKUP(B34, Rankings!$A$2:$AO$161, 30, FALSE)</f>
        <v>111.86058042066607</v>
      </c>
      <c r="I34" s="90">
        <f ca="1">VLOOKUP(B34, Rankings!$A$2:$BL$161, 64, FALSE)</f>
        <v>2543</v>
      </c>
      <c r="J34" s="4">
        <f ca="1">VLOOKUP(B34, Rankings!$A$2:$BL$161, 38, FALSE)</f>
        <v>113</v>
      </c>
      <c r="K34" s="4" t="s">
        <v>494</v>
      </c>
      <c r="L34" s="371">
        <f t="shared" si="28"/>
        <v>2</v>
      </c>
      <c r="M34" s="4">
        <f t="shared" si="29"/>
        <v>8</v>
      </c>
      <c r="N34" s="99" t="s">
        <v>1</v>
      </c>
      <c r="O34" s="302">
        <f t="shared" si="30"/>
        <v>16.002226690411351</v>
      </c>
      <c r="P34" s="92">
        <f t="shared" si="31"/>
        <v>-0.74219253991413925</v>
      </c>
      <c r="Q34" s="92">
        <v>-1.2322471221704454</v>
      </c>
      <c r="R34" s="92">
        <v>-0.34194154300671609</v>
      </c>
      <c r="S34" s="90">
        <v>10</v>
      </c>
      <c r="U34" s="8" t="s">
        <v>607</v>
      </c>
      <c r="V34" t="s">
        <v>287</v>
      </c>
      <c r="X34" s="3" t="s">
        <v>771</v>
      </c>
      <c r="Z34" s="3">
        <v>0</v>
      </c>
      <c r="AA34" s="3">
        <v>166</v>
      </c>
      <c r="AB34" s="3" t="s">
        <v>1503</v>
      </c>
      <c r="AD34" s="3"/>
      <c r="AE34" s="4">
        <v>32</v>
      </c>
      <c r="AF34" s="4" t="s">
        <v>94</v>
      </c>
      <c r="AG34" s="4">
        <f ca="1">VLOOKUP(AE34, Rankings!$A$2:$AO$161, 41, FALSE)</f>
        <v>115</v>
      </c>
      <c r="AH34" s="91">
        <f>VLOOKUP(AE34, Rankings!$A$2:$CA$161, 63, FALSE)</f>
        <v>44.680327582602331</v>
      </c>
      <c r="AI34" s="4">
        <f ca="1">VLOOKUP(AE34, Rankings!$A$2:$AO$161, 12, FALSE)+VLOOKUP(AE34, Rankings!$A$2:$AO$161, 6, FALSE)</f>
        <v>2</v>
      </c>
      <c r="AJ34" s="88">
        <f>VLOOKUP(AE34, Rankings!$A$2:$CA$161, 62, FALSE)</f>
        <v>6.0917977642072128</v>
      </c>
      <c r="AK34" s="89">
        <f ca="1">VLOOKUP(AE34, Rankings!$A$2:$AO$161, 30, FALSE)</f>
        <v>33.048601882966672</v>
      </c>
      <c r="AL34" s="90">
        <f ca="1">VLOOKUP(AE34, Rankings!$A$2:$BL$161, 64, FALSE)</f>
        <v>1627</v>
      </c>
      <c r="AM34" s="4">
        <f ca="1">VLOOKUP(AE34, Rankings!$A$2:$BL$161, 38, FALSE)</f>
        <v>45</v>
      </c>
      <c r="AN34" s="4" t="s">
        <v>489</v>
      </c>
      <c r="AO34" s="4" t="s">
        <v>914</v>
      </c>
      <c r="AP34">
        <v>33</v>
      </c>
      <c r="AQ34" s="4" t="s">
        <v>914</v>
      </c>
      <c r="AR34" s="20">
        <v>3</v>
      </c>
      <c r="AT34">
        <v>8</v>
      </c>
      <c r="AU34">
        <v>0.86499999999999988</v>
      </c>
    </row>
    <row r="35" spans="2:47" x14ac:dyDescent="0.2">
      <c r="B35" s="4">
        <v>34</v>
      </c>
      <c r="C35" s="4" t="str">
        <f>VLOOKUP(B35, Rankings!$A$2:$AO$161, 3, FALSE)</f>
        <v>Jubilife City</v>
      </c>
      <c r="D35" s="4">
        <f ca="1">VLOOKUP(B35, Rankings!$A$2:$AO$161, 41, FALSE)</f>
        <v>142</v>
      </c>
      <c r="E35" s="91">
        <f>VLOOKUP(B35, Rankings!$A$2:$CA$161, 63, FALSE)</f>
        <v>32.734887507340041</v>
      </c>
      <c r="F35" s="4">
        <f ca="1">VLOOKUP(B35, Rankings!$A$2:$AO$161, 8, FALSE)+VLOOKUP(B35, Rankings!$A$2:$AO$161, 10, FALSE)+VLOOKUP(B35, Rankings!$A$2:$AO$161, 12, FALSE)</f>
        <v>1</v>
      </c>
      <c r="G35" s="88">
        <f>VLOOKUP(B35, Rankings!$A$2:$CA$161, 62, FALSE)</f>
        <v>4.9769468552517218</v>
      </c>
      <c r="H35" s="89">
        <f ca="1">VLOOKUP(B35, Rankings!$A$2:$AO$161, 30, FALSE)</f>
        <v>29.387711561645773</v>
      </c>
      <c r="I35" s="90">
        <f ca="1">VLOOKUP(B35, Rankings!$A$2:$BL$161, 64, FALSE)</f>
        <v>1665</v>
      </c>
      <c r="J35" s="4">
        <f ca="1">VLOOKUP(B35, Rankings!$A$2:$BL$161, 38, FALSE)</f>
        <v>32</v>
      </c>
      <c r="K35" s="4" t="s">
        <v>483</v>
      </c>
      <c r="L35" s="371">
        <f t="shared" si="28"/>
        <v>-1</v>
      </c>
      <c r="M35" s="4">
        <f t="shared" si="29"/>
        <v>6</v>
      </c>
      <c r="N35" s="100" t="s">
        <v>0</v>
      </c>
      <c r="O35" s="303">
        <f t="shared" si="30"/>
        <v>38.709404135625341</v>
      </c>
      <c r="P35" s="92">
        <f t="shared" si="31"/>
        <v>-0.32348733656862078</v>
      </c>
      <c r="Q35" s="92">
        <v>-0.15280864740783104</v>
      </c>
      <c r="R35" s="92">
        <v>0.51613935809202605</v>
      </c>
      <c r="S35" s="90">
        <v>5</v>
      </c>
      <c r="U35" s="8" t="s">
        <v>607</v>
      </c>
      <c r="V35" t="s">
        <v>785</v>
      </c>
      <c r="Z35" s="3">
        <v>0</v>
      </c>
      <c r="AA35" s="3">
        <v>100</v>
      </c>
      <c r="AB35" s="3" t="s">
        <v>610</v>
      </c>
      <c r="AC35">
        <v>220</v>
      </c>
      <c r="AD35" s="3"/>
      <c r="AE35" s="4">
        <v>23</v>
      </c>
      <c r="AF35" s="4" t="s">
        <v>103</v>
      </c>
      <c r="AG35" s="4">
        <f ca="1">VLOOKUP(AE35, Rankings!$A$2:$AO$161, 41, FALSE)</f>
        <v>90</v>
      </c>
      <c r="AH35" s="91">
        <f>VLOOKUP(AE35, Rankings!$A$2:$CA$161, 63, FALSE)</f>
        <v>51.730681106291627</v>
      </c>
      <c r="AI35" s="4">
        <f ca="1">VLOOKUP(AE35, Rankings!$A$2:$AO$161, 12, FALSE)+VLOOKUP(AE35, Rankings!$A$2:$AO$161, 6, FALSE)</f>
        <v>2</v>
      </c>
      <c r="AJ35" s="88">
        <f>VLOOKUP(AE35, Rankings!$A$2:$CA$161, 62, FALSE)</f>
        <v>7.1693793315739685</v>
      </c>
      <c r="AK35" s="89">
        <f ca="1">VLOOKUP(AE35, Rankings!$A$2:$AO$161, 30, FALSE)</f>
        <v>36.679607238700363</v>
      </c>
      <c r="AL35" s="90">
        <f ca="1">VLOOKUP(AE35, Rankings!$A$2:$BL$161, 64, FALSE)</f>
        <v>1764</v>
      </c>
      <c r="AM35" s="4">
        <f ca="1">VLOOKUP(AE35, Rankings!$A$2:$BL$161, 38, FALSE)</f>
        <v>58</v>
      </c>
      <c r="AN35" s="4" t="s">
        <v>492</v>
      </c>
      <c r="AO35" s="4" t="s">
        <v>914</v>
      </c>
      <c r="AP35">
        <v>34</v>
      </c>
      <c r="AQ35" s="4" t="s">
        <v>914</v>
      </c>
      <c r="AR35" s="20">
        <v>3</v>
      </c>
      <c r="AT35">
        <v>9</v>
      </c>
      <c r="AU35">
        <v>0.79199999999999993</v>
      </c>
    </row>
    <row r="36" spans="2:47" x14ac:dyDescent="0.2">
      <c r="B36" s="4">
        <v>35</v>
      </c>
      <c r="C36" s="4" t="str">
        <f>VLOOKUP(B36, Rankings!$A$2:$AO$161, 3, FALSE)</f>
        <v>Sandgem Town</v>
      </c>
      <c r="D36" s="4">
        <f ca="1">VLOOKUP(B36, Rankings!$A$2:$AO$161, 41, FALSE)</f>
        <v>45</v>
      </c>
      <c r="E36" s="91">
        <f>VLOOKUP(B36, Rankings!$A$2:$CA$161, 63, FALSE)</f>
        <v>68.954807763360947</v>
      </c>
      <c r="F36" s="4">
        <f ca="1">VLOOKUP(B36, Rankings!$A$2:$AO$161, 8, FALSE)+VLOOKUP(B36, Rankings!$A$2:$AO$161, 10, FALSE)+VLOOKUP(B36, Rankings!$A$2:$AO$161, 12, FALSE)</f>
        <v>4</v>
      </c>
      <c r="G36" s="88">
        <f>VLOOKUP(B36, Rankings!$A$2:$CA$161, 62, FALSE)</f>
        <v>8.1999999999999993</v>
      </c>
      <c r="H36" s="89">
        <f ca="1">VLOOKUP(B36, Rankings!$A$2:$AO$161, 30, FALSE)</f>
        <v>60.418766044267045</v>
      </c>
      <c r="I36" s="90">
        <f ca="1">VLOOKUP(B36, Rankings!$A$2:$BL$161, 64, FALSE)</f>
        <v>1980</v>
      </c>
      <c r="J36" s="4">
        <f ca="1">VLOOKUP(B36, Rankings!$A$2:$BL$161, 38, FALSE)</f>
        <v>62</v>
      </c>
      <c r="K36" s="4" t="s">
        <v>493</v>
      </c>
      <c r="L36" s="371">
        <f t="shared" si="28"/>
        <v>1</v>
      </c>
      <c r="M36" s="4">
        <f t="shared" si="29"/>
        <v>3</v>
      </c>
      <c r="N36" s="115" t="s">
        <v>7</v>
      </c>
      <c r="O36" s="304">
        <f t="shared" si="30"/>
        <v>74.982585717168021</v>
      </c>
      <c r="P36" s="92">
        <f t="shared" si="31"/>
        <v>1.2790183072028094</v>
      </c>
      <c r="Q36" s="92">
        <v>1.4451752334810071</v>
      </c>
      <c r="R36" s="92">
        <v>-1.4281120971214802</v>
      </c>
      <c r="S36" s="90">
        <v>4</v>
      </c>
      <c r="U36" s="8" t="s">
        <v>607</v>
      </c>
      <c r="V36" t="s">
        <v>3956</v>
      </c>
      <c r="Z36" s="3">
        <v>0</v>
      </c>
      <c r="AA36" s="3">
        <v>16</v>
      </c>
      <c r="AB36" s="3" t="s">
        <v>880</v>
      </c>
      <c r="AC36">
        <v>0</v>
      </c>
      <c r="AD36" s="3"/>
      <c r="AE36" s="4">
        <v>13</v>
      </c>
      <c r="AF36" s="4" t="s">
        <v>8</v>
      </c>
      <c r="AG36" s="4">
        <f ca="1">VLOOKUP(AE36, Rankings!$A$2:$AO$161, 41, FALSE)</f>
        <v>56</v>
      </c>
      <c r="AH36" s="91">
        <f>VLOOKUP(AE36, Rankings!$A$2:$CA$161, 63, FALSE)</f>
        <v>64.970698730001601</v>
      </c>
      <c r="AI36" s="4">
        <f ca="1">VLOOKUP(AE36, Rankings!$A$2:$AO$161, 12, FALSE)+VLOOKUP(AE36, Rankings!$A$2:$AO$161, 6, FALSE)</f>
        <v>4</v>
      </c>
      <c r="AJ36" s="88">
        <f>VLOOKUP(AE36, Rankings!$A$2:$CA$161, 62, FALSE)</f>
        <v>7.7857679016383363</v>
      </c>
      <c r="AK36" s="89">
        <f ca="1">VLOOKUP(AE36, Rankings!$A$2:$AO$161, 30, FALSE)</f>
        <v>43.730962070525536</v>
      </c>
      <c r="AL36" s="90">
        <f ca="1">VLOOKUP(AE36, Rankings!$A$2:$BL$161, 64, FALSE)</f>
        <v>1920</v>
      </c>
      <c r="AM36" s="4">
        <f ca="1">VLOOKUP(AE36, Rankings!$A$2:$BL$161, 38, FALSE)</f>
        <v>64</v>
      </c>
      <c r="AN36" s="4" t="s">
        <v>486</v>
      </c>
      <c r="AO36" s="4" t="s">
        <v>914</v>
      </c>
      <c r="AP36">
        <v>35</v>
      </c>
      <c r="AQ36" s="4" t="s">
        <v>914</v>
      </c>
      <c r="AR36" s="20">
        <v>3</v>
      </c>
      <c r="AT36">
        <v>10</v>
      </c>
      <c r="AU36">
        <v>0.71899999999999997</v>
      </c>
    </row>
    <row r="37" spans="2:47" x14ac:dyDescent="0.2">
      <c r="B37" s="4">
        <v>36</v>
      </c>
      <c r="C37" s="4" t="str">
        <f>VLOOKUP(B37, Rankings!$A$2:$AO$161, 3, FALSE)</f>
        <v>Twinleaf Town</v>
      </c>
      <c r="D37" s="4">
        <f ca="1">VLOOKUP(B37, Rankings!$A$2:$AO$161, 41, FALSE)</f>
        <v>148</v>
      </c>
      <c r="E37" s="91">
        <f>VLOOKUP(B37, Rankings!$A$2:$CA$161, 63, FALSE)</f>
        <v>29.709802285652444</v>
      </c>
      <c r="F37" s="4">
        <f ca="1">VLOOKUP(B37, Rankings!$A$2:$AO$161, 8, FALSE)+VLOOKUP(B37, Rankings!$A$2:$AO$161, 10, FALSE)+VLOOKUP(B37, Rankings!$A$2:$AO$161, 12, FALSE)</f>
        <v>1</v>
      </c>
      <c r="G37" s="88">
        <f>VLOOKUP(B37, Rankings!$A$2:$CA$161, 62, FALSE)</f>
        <v>5.5687620806702736</v>
      </c>
      <c r="H37" s="89">
        <f ca="1">VLOOKUP(B37, Rankings!$A$2:$AO$161, 30, FALSE)</f>
        <v>17.096217563084753</v>
      </c>
      <c r="I37" s="90">
        <f ca="1">VLOOKUP(B37, Rankings!$A$2:$BL$161, 64, FALSE)</f>
        <v>1316</v>
      </c>
      <c r="J37" s="4">
        <f ca="1">VLOOKUP(B37, Rankings!$A$2:$BL$161, 38, FALSE)</f>
        <v>26</v>
      </c>
      <c r="K37" s="4" t="s">
        <v>485</v>
      </c>
      <c r="L37" s="371">
        <f t="shared" si="28"/>
        <v>-3</v>
      </c>
      <c r="M37" s="4">
        <f t="shared" si="29"/>
        <v>4</v>
      </c>
      <c r="N37" s="101" t="s">
        <v>323</v>
      </c>
      <c r="O37" s="305">
        <f>(AC56/2+Z56/3+W56/6)*100</f>
        <v>56.706481462928963</v>
      </c>
      <c r="P37" s="92">
        <f>(X10-1)/$P$39</f>
        <v>-7.760819989289075E-2</v>
      </c>
      <c r="Q37" s="92">
        <v>0.39658813721200681</v>
      </c>
      <c r="R37" s="92">
        <v>2.2456466846919061</v>
      </c>
      <c r="S37" s="281">
        <v>1</v>
      </c>
      <c r="U37" s="8" t="s">
        <v>607</v>
      </c>
      <c r="V37" t="s">
        <v>754</v>
      </c>
      <c r="Z37" s="3">
        <v>0</v>
      </c>
      <c r="AA37" s="3">
        <v>128</v>
      </c>
      <c r="AB37" s="3" t="s">
        <v>737</v>
      </c>
      <c r="AD37" s="3"/>
      <c r="AE37" s="4">
        <v>47</v>
      </c>
      <c r="AF37" s="4" t="s">
        <v>79</v>
      </c>
      <c r="AG37" s="4">
        <f ca="1">VLOOKUP(AE37, Rankings!$A$2:$AO$161, 41, FALSE)</f>
        <v>114</v>
      </c>
      <c r="AH37" s="91">
        <f>VLOOKUP(AE37, Rankings!$A$2:$CA$161, 63, FALSE)</f>
        <v>45.218278735056671</v>
      </c>
      <c r="AI37" s="4">
        <f ca="1">VLOOKUP(AE37, Rankings!$A$2:$AO$161, 12, FALSE)+VLOOKUP(AE37, Rankings!$A$2:$AO$161, 6, FALSE)</f>
        <v>2</v>
      </c>
      <c r="AJ37" s="88">
        <f>VLOOKUP(AE37, Rankings!$A$2:$CA$161, 62, FALSE)</f>
        <v>5.5707569802795502</v>
      </c>
      <c r="AK37" s="89">
        <f ca="1">VLOOKUP(AE37, Rankings!$A$2:$AO$161, 30, FALSE)</f>
        <v>32.965973642889409</v>
      </c>
      <c r="AL37" s="90">
        <f ca="1">VLOOKUP(AE37, Rankings!$A$2:$BL$161, 64, FALSE)</f>
        <v>1668</v>
      </c>
      <c r="AM37" s="4">
        <f ca="1">VLOOKUP(AE37, Rankings!$A$2:$BL$161, 38, FALSE)</f>
        <v>36</v>
      </c>
      <c r="AN37" s="4" t="s">
        <v>489</v>
      </c>
      <c r="AO37" s="4" t="s">
        <v>914</v>
      </c>
      <c r="AP37">
        <v>36</v>
      </c>
      <c r="AQ37" s="4" t="s">
        <v>914</v>
      </c>
      <c r="AR37" s="20">
        <v>3</v>
      </c>
    </row>
    <row r="38" spans="2:47" x14ac:dyDescent="0.2">
      <c r="B38" s="4">
        <v>37</v>
      </c>
      <c r="C38" s="4" t="str">
        <f>VLOOKUP(B38, Rankings!$A$2:$AO$161, 3, FALSE)</f>
        <v>Eterna City</v>
      </c>
      <c r="D38" s="4">
        <f ca="1">VLOOKUP(B38, Rankings!$A$2:$AO$161, 41, FALSE)</f>
        <v>34</v>
      </c>
      <c r="E38" s="91">
        <f>VLOOKUP(B38, Rankings!$A$2:$CA$161, 63, FALSE)</f>
        <v>70.985739791501047</v>
      </c>
      <c r="F38" s="4">
        <f ca="1">VLOOKUP(B38, Rankings!$A$2:$AO$161, 8, FALSE)+VLOOKUP(B38, Rankings!$A$2:$AO$161, 10, FALSE)+VLOOKUP(B38, Rankings!$A$2:$AO$161, 12, FALSE)</f>
        <v>2</v>
      </c>
      <c r="G38" s="88">
        <f>VLOOKUP(B38, Rankings!$A$2:$CA$161, 62, FALSE)</f>
        <v>8.4415638361621124</v>
      </c>
      <c r="H38" s="89">
        <f ca="1">VLOOKUP(B38, Rankings!$A$2:$AO$161, 30, FALSE)</f>
        <v>65.893125964907739</v>
      </c>
      <c r="I38" s="90">
        <f ca="1">VLOOKUP(B38, Rankings!$A$2:$BL$161, 64, FALSE)</f>
        <v>1914</v>
      </c>
      <c r="J38" s="4">
        <f ca="1">VLOOKUP(B38, Rankings!$A$2:$BL$161, 38, FALSE)</f>
        <v>60</v>
      </c>
      <c r="K38" s="4" t="s">
        <v>488</v>
      </c>
      <c r="L38" s="371">
        <f t="shared" si="28"/>
        <v>2</v>
      </c>
      <c r="M38" s="4">
        <f t="shared" si="29"/>
        <v>5</v>
      </c>
      <c r="N38" s="109" t="s">
        <v>398</v>
      </c>
      <c r="O38" s="306">
        <f t="shared" si="30"/>
        <v>47.81429816899854</v>
      </c>
      <c r="P38" s="92">
        <f t="shared" si="31"/>
        <v>0.56083155461386658</v>
      </c>
      <c r="Q38" s="92">
        <v>-0.24821351185914581</v>
      </c>
      <c r="R38" s="92">
        <v>-0.67355093323984372</v>
      </c>
      <c r="S38" s="90">
        <v>7</v>
      </c>
      <c r="U38" s="8" t="s">
        <v>607</v>
      </c>
      <c r="V38" t="s">
        <v>374</v>
      </c>
      <c r="Z38" s="3">
        <v>0</v>
      </c>
      <c r="AA38" s="3">
        <v>61</v>
      </c>
      <c r="AB38" s="3" t="s">
        <v>1059</v>
      </c>
      <c r="AE38" s="4">
        <v>107</v>
      </c>
      <c r="AF38" s="4" t="s">
        <v>433</v>
      </c>
      <c r="AG38" s="4">
        <f ca="1">VLOOKUP(AE38, Rankings!$A$2:$AO$161, 41, FALSE)</f>
        <v>28</v>
      </c>
      <c r="AH38" s="91">
        <f>VLOOKUP(AE38, Rankings!$A$2:$CA$161, 63, FALSE)</f>
        <v>72.761552538808317</v>
      </c>
      <c r="AI38" s="4">
        <f ca="1">VLOOKUP(AE38, Rankings!$A$2:$AO$161, 12, FALSE)+VLOOKUP(AE38, Rankings!$A$2:$AO$161, 6, FALSE)</f>
        <v>5</v>
      </c>
      <c r="AJ38" s="88">
        <f>VLOOKUP(AE38, Rankings!$A$2:$CA$161, 62, FALSE)</f>
        <v>8.2003325874902497</v>
      </c>
      <c r="AK38" s="89">
        <f ca="1">VLOOKUP(AE38, Rankings!$A$2:$AO$161, 30, FALSE)</f>
        <v>55.281894691543734</v>
      </c>
      <c r="AL38" s="90">
        <f ca="1">VLOOKUP(AE38, Rankings!$A$2:$BL$161, 64, FALSE)</f>
        <v>1825</v>
      </c>
      <c r="AM38" s="4">
        <f ca="1">VLOOKUP(AE38, Rankings!$A$2:$BL$161, 38, FALSE)</f>
        <v>74</v>
      </c>
      <c r="AN38" s="4" t="s">
        <v>485</v>
      </c>
      <c r="AO38" s="4" t="s">
        <v>914</v>
      </c>
      <c r="AP38">
        <v>37</v>
      </c>
      <c r="AQ38" s="4" t="s">
        <v>914</v>
      </c>
      <c r="AR38" s="20">
        <v>3</v>
      </c>
    </row>
    <row r="39" spans="2:47" x14ac:dyDescent="0.2">
      <c r="B39" s="4">
        <v>38</v>
      </c>
      <c r="C39" s="4" t="str">
        <f>VLOOKUP(B39, Rankings!$A$2:$AO$161, 3, FALSE)</f>
        <v>Floaroma City</v>
      </c>
      <c r="D39" s="4">
        <f ca="1">VLOOKUP(B39, Rankings!$A$2:$AO$161, 41, FALSE)</f>
        <v>83</v>
      </c>
      <c r="E39" s="91">
        <f>VLOOKUP(B39, Rankings!$A$2:$CA$161, 63, FALSE)</f>
        <v>53.943399840546967</v>
      </c>
      <c r="F39" s="4">
        <f ca="1">VLOOKUP(B39, Rankings!$A$2:$AO$161, 8, FALSE)+VLOOKUP(B39, Rankings!$A$2:$AO$161, 10, FALSE)+VLOOKUP(B39, Rankings!$A$2:$AO$161, 12, FALSE)</f>
        <v>2</v>
      </c>
      <c r="G39" s="88">
        <f>VLOOKUP(B39, Rankings!$A$2:$CA$161, 62, FALSE)</f>
        <v>6.6030296076876711</v>
      </c>
      <c r="H39" s="89">
        <f ca="1">VLOOKUP(B39, Rankings!$A$2:$AO$161, 30, FALSE)</f>
        <v>46.944935713106425</v>
      </c>
      <c r="I39" s="90">
        <f ca="1">VLOOKUP(B39, Rankings!$A$2:$BL$161, 64, FALSE)</f>
        <v>1761</v>
      </c>
      <c r="J39" s="4">
        <f ca="1">VLOOKUP(B39, Rankings!$A$2:$BL$161, 38, FALSE)</f>
        <v>46</v>
      </c>
      <c r="K39" s="4" t="s">
        <v>488</v>
      </c>
      <c r="P39" s="102">
        <f>_xlfn.STDEV.P(X2:X11)</f>
        <v>0.1174307484790003</v>
      </c>
      <c r="T39" s="8"/>
      <c r="U39" s="8" t="s">
        <v>607</v>
      </c>
      <c r="V39" t="s">
        <v>1192</v>
      </c>
      <c r="Z39" s="3">
        <f>SUM(Z31:Z38)</f>
        <v>784</v>
      </c>
      <c r="AA39" s="3">
        <f>SUM(AA31:AA38)-AA40</f>
        <v>3188</v>
      </c>
      <c r="AB39" s="3" t="s">
        <v>137</v>
      </c>
      <c r="AE39" s="4">
        <v>103</v>
      </c>
      <c r="AF39" s="4" t="s">
        <v>24</v>
      </c>
      <c r="AG39" s="4">
        <f ca="1">VLOOKUP(AE39, Rankings!$A$2:$AO$161, 41, FALSE)</f>
        <v>143</v>
      </c>
      <c r="AH39" s="91">
        <f>VLOOKUP(AE39, Rankings!$A$2:$CA$161, 63, FALSE)</f>
        <v>32.757958393168828</v>
      </c>
      <c r="AI39" s="4">
        <f ca="1">VLOOKUP(AE39, Rankings!$A$2:$AO$161, 12, FALSE)+VLOOKUP(AE39, Rankings!$A$2:$AO$161, 6, FALSE)</f>
        <v>0</v>
      </c>
      <c r="AJ39" s="88">
        <f>VLOOKUP(AE39, Rankings!$A$2:$CA$161, 62, FALSE)</f>
        <v>4.2972859651955515</v>
      </c>
      <c r="AK39" s="89">
        <f ca="1">VLOOKUP(AE39, Rankings!$A$2:$AO$161, 30, FALSE)</f>
        <v>26.33266597867474</v>
      </c>
      <c r="AL39" s="90">
        <f ca="1">VLOOKUP(AE39, Rankings!$A$2:$BL$161, 64, FALSE)</f>
        <v>1728</v>
      </c>
      <c r="AM39" s="4">
        <f ca="1">VLOOKUP(AE39, Rankings!$A$2:$BL$161, 38, FALSE)</f>
        <v>36</v>
      </c>
      <c r="AN39" s="4" t="s">
        <v>406</v>
      </c>
      <c r="AO39" s="4" t="s">
        <v>914</v>
      </c>
      <c r="AP39">
        <v>38</v>
      </c>
      <c r="AQ39" s="4" t="s">
        <v>914</v>
      </c>
      <c r="AR39" s="20">
        <v>3</v>
      </c>
    </row>
    <row r="40" spans="2:47" x14ac:dyDescent="0.2">
      <c r="B40" s="4">
        <v>39</v>
      </c>
      <c r="C40" s="4" t="str">
        <f>VLOOKUP(B40, Rankings!$A$2:$AO$161, 3, FALSE)</f>
        <v>Oreburgh City</v>
      </c>
      <c r="D40" s="4">
        <f ca="1">VLOOKUP(B40, Rankings!$A$2:$AO$161, 41, FALSE)</f>
        <v>93</v>
      </c>
      <c r="E40" s="91">
        <f>VLOOKUP(B40, Rankings!$A$2:$CA$161, 63, FALSE)</f>
        <v>50.685563461802374</v>
      </c>
      <c r="F40" s="4">
        <f ca="1">VLOOKUP(B40, Rankings!$A$2:$AO$161, 8, FALSE)+VLOOKUP(B40, Rankings!$A$2:$AO$161, 10, FALSE)+VLOOKUP(B40, Rankings!$A$2:$AO$161, 12, FALSE)</f>
        <v>2</v>
      </c>
      <c r="G40" s="88">
        <f>VLOOKUP(B40, Rankings!$A$2:$CA$161, 62, FALSE)</f>
        <v>6.5604877867426907</v>
      </c>
      <c r="H40" s="89">
        <f ca="1">VLOOKUP(B40, Rankings!$A$2:$AO$161, 30, FALSE)</f>
        <v>38.658815897508305</v>
      </c>
      <c r="I40" s="90">
        <f ca="1">VLOOKUP(B40, Rankings!$A$2:$BL$161, 64, FALSE)</f>
        <v>1709</v>
      </c>
      <c r="J40" s="4">
        <f ca="1">VLOOKUP(B40, Rankings!$A$2:$BL$161, 38, FALSE)</f>
        <v>44</v>
      </c>
      <c r="K40" s="4" t="s">
        <v>492</v>
      </c>
      <c r="T40" s="8"/>
      <c r="U40" s="8" t="s">
        <v>607</v>
      </c>
      <c r="V40" s="3" t="s">
        <v>321</v>
      </c>
      <c r="Z40" s="74">
        <f>Z39/AA39</f>
        <v>0.24592220828105396</v>
      </c>
      <c r="AA40" s="3">
        <v>0</v>
      </c>
      <c r="AB40" s="3" t="s">
        <v>669</v>
      </c>
      <c r="AE40" s="4">
        <v>116</v>
      </c>
      <c r="AF40" s="4" t="s">
        <v>179</v>
      </c>
      <c r="AG40" s="4">
        <f ca="1">VLOOKUP(AE40, Rankings!$A$2:$AO$161, 41, FALSE)</f>
        <v>32</v>
      </c>
      <c r="AH40" s="91">
        <f>VLOOKUP(AE40, Rankings!$A$2:$CA$161, 63, FALSE)</f>
        <v>71.610217769113774</v>
      </c>
      <c r="AI40" s="4">
        <f ca="1">VLOOKUP(AE40, Rankings!$A$2:$AO$161, 12, FALSE)+VLOOKUP(AE40, Rankings!$A$2:$AO$161, 6, FALSE)</f>
        <v>3</v>
      </c>
      <c r="AJ40" s="88">
        <f>VLOOKUP(AE40, Rankings!$A$2:$CA$161, 62, FALSE)</f>
        <v>9.2032602918748303</v>
      </c>
      <c r="AK40" s="89">
        <f ca="1">VLOOKUP(AE40, Rankings!$A$2:$AO$161, 30, FALSE)</f>
        <v>69.995523646280901</v>
      </c>
      <c r="AL40" s="90">
        <f ca="1">VLOOKUP(AE40, Rankings!$A$2:$BL$161, 64, FALSE)</f>
        <v>1983</v>
      </c>
      <c r="AM40" s="4">
        <f ca="1">VLOOKUP(AE40, Rankings!$A$2:$BL$161, 38, FALSE)</f>
        <v>84</v>
      </c>
      <c r="AN40" s="4" t="s">
        <v>497</v>
      </c>
      <c r="AO40" s="4" t="s">
        <v>914</v>
      </c>
      <c r="AP40">
        <v>39</v>
      </c>
      <c r="AQ40" s="4" t="s">
        <v>914</v>
      </c>
      <c r="AR40" s="20">
        <v>3</v>
      </c>
      <c r="AS40" s="65">
        <v>1.3781401875747139</v>
      </c>
      <c r="AT40">
        <v>1</v>
      </c>
      <c r="AU40" s="65">
        <v>1.3759999999999997</v>
      </c>
    </row>
    <row r="41" spans="2:47" x14ac:dyDescent="0.2">
      <c r="B41" s="4">
        <v>40</v>
      </c>
      <c r="C41" s="4" t="str">
        <f>VLOOKUP(B41, Rankings!$A$2:$AO$161, 3, FALSE)</f>
        <v>Snowpoint City</v>
      </c>
      <c r="D41" s="4">
        <f ca="1">VLOOKUP(B41, Rankings!$A$2:$AO$161, 41, FALSE)</f>
        <v>2</v>
      </c>
      <c r="E41" s="91">
        <f>VLOOKUP(B41, Rankings!$A$2:$CA$161, 63, FALSE)</f>
        <v>91.3184387629735</v>
      </c>
      <c r="F41" s="4">
        <f ca="1">VLOOKUP(B41, Rankings!$A$2:$AO$161, 8, FALSE)+VLOOKUP(B41, Rankings!$A$2:$AO$161, 10, FALSE)+VLOOKUP(B41, Rankings!$A$2:$AO$161, 12, FALSE)</f>
        <v>5</v>
      </c>
      <c r="G41" s="88">
        <f>VLOOKUP(B41, Rankings!$A$2:$CA$161, 62, FALSE)</f>
        <v>10</v>
      </c>
      <c r="H41" s="89">
        <f ca="1">VLOOKUP(B41, Rankings!$A$2:$AO$161, 30, FALSE)</f>
        <v>80.786997497033596</v>
      </c>
      <c r="I41" s="90">
        <f ca="1">VLOOKUP(B41, Rankings!$A$2:$BL$161, 64, FALSE)</f>
        <v>2288</v>
      </c>
      <c r="J41" s="4">
        <f ca="1">VLOOKUP(B41, Rankings!$A$2:$BL$161, 38, FALSE)</f>
        <v>94</v>
      </c>
      <c r="K41" s="4" t="s">
        <v>496</v>
      </c>
      <c r="T41" s="8"/>
      <c r="U41" s="8" t="s">
        <v>607</v>
      </c>
      <c r="V41" s="3" t="s">
        <v>2965</v>
      </c>
      <c r="AE41" s="4">
        <v>106</v>
      </c>
      <c r="AF41" s="4" t="s">
        <v>21</v>
      </c>
      <c r="AG41" s="4">
        <f ca="1">VLOOKUP(AE41, Rankings!$A$2:$AO$161, 41, FALSE)</f>
        <v>41</v>
      </c>
      <c r="AH41" s="91">
        <f>VLOOKUP(AE41, Rankings!$A$2:$CA$161, 63, FALSE)</f>
        <v>69.427569152585079</v>
      </c>
      <c r="AI41" s="4">
        <f ca="1">VLOOKUP(AE41, Rankings!$A$2:$AO$161, 12, FALSE)+VLOOKUP(AE41, Rankings!$A$2:$AO$161, 6, FALSE)</f>
        <v>3</v>
      </c>
      <c r="AJ41" s="88">
        <f>VLOOKUP(AE41, Rankings!$A$2:$CA$161, 62, FALSE)</f>
        <v>8.321324680869294</v>
      </c>
      <c r="AK41" s="89">
        <f ca="1">VLOOKUP(AE41, Rankings!$A$2:$AO$161, 30, FALSE)</f>
        <v>57.043587969797365</v>
      </c>
      <c r="AL41" s="90">
        <f ca="1">VLOOKUP(AE41, Rankings!$A$2:$BL$161, 64, FALSE)</f>
        <v>1975</v>
      </c>
      <c r="AM41" s="4">
        <f ca="1">VLOOKUP(AE41, Rankings!$A$2:$BL$161, 38, FALSE)</f>
        <v>68</v>
      </c>
      <c r="AN41" s="4" t="s">
        <v>485</v>
      </c>
      <c r="AO41" s="4" t="s">
        <v>914</v>
      </c>
      <c r="AP41">
        <v>40</v>
      </c>
      <c r="AQ41" s="4" t="s">
        <v>914</v>
      </c>
      <c r="AR41" s="20">
        <v>3</v>
      </c>
      <c r="AS41" s="65">
        <v>1.0738882331990345</v>
      </c>
      <c r="AT41">
        <v>4</v>
      </c>
      <c r="AU41" s="65">
        <v>1.1569999999999998</v>
      </c>
    </row>
    <row r="42" spans="2:47" x14ac:dyDescent="0.2">
      <c r="B42" s="4">
        <v>41</v>
      </c>
      <c r="C42" s="4" t="str">
        <f>VLOOKUP(B42, Rankings!$A$2:$AO$161, 3, FALSE)</f>
        <v>Mossui Town</v>
      </c>
      <c r="D42" s="4">
        <f ca="1">VLOOKUP(B42, Rankings!$A$2:$AO$161, 41, FALSE)</f>
        <v>60</v>
      </c>
      <c r="E42" s="91">
        <f>VLOOKUP(B42, Rankings!$A$2:$CA$161, 63, FALSE)</f>
        <v>64.265151542986217</v>
      </c>
      <c r="F42" s="4">
        <f ca="1">VLOOKUP(B42, Rankings!$A$2:$AO$161, 8, FALSE)+VLOOKUP(B42, Rankings!$A$2:$AO$161, 10, FALSE)+VLOOKUP(B42, Rankings!$A$2:$AO$161, 12, FALSE)</f>
        <v>2</v>
      </c>
      <c r="G42" s="88">
        <f>VLOOKUP(B42, Rankings!$A$2:$CA$161, 62, FALSE)</f>
        <v>7.6915538092117641</v>
      </c>
      <c r="H42" s="89">
        <f ca="1">VLOOKUP(B42, Rankings!$A$2:$AO$161, 30, FALSE)</f>
        <v>45.53734485301834</v>
      </c>
      <c r="I42" s="90">
        <f ca="1">VLOOKUP(B42, Rankings!$A$2:$BL$161, 64, FALSE)</f>
        <v>1903</v>
      </c>
      <c r="J42" s="4">
        <f ca="1">VLOOKUP(B42, Rankings!$A$2:$BL$161, 38, FALSE)</f>
        <v>56</v>
      </c>
      <c r="K42" s="4" t="s">
        <v>487</v>
      </c>
      <c r="T42" s="8"/>
      <c r="U42" s="8"/>
      <c r="V42" s="3" t="s">
        <v>2966</v>
      </c>
      <c r="AA42" s="70">
        <f ca="1">(AA39-Z39)/(DATE(2026, 8, 31)-TODAY())</f>
        <v>70.705882352941174</v>
      </c>
      <c r="AB42" s="3" t="s">
        <v>317</v>
      </c>
      <c r="AE42" s="4">
        <v>131</v>
      </c>
      <c r="AF42" s="4" t="s">
        <v>122</v>
      </c>
      <c r="AG42" s="4">
        <f ca="1">VLOOKUP(AE42, Rankings!$A$2:$AO$161, 41, FALSE)</f>
        <v>151</v>
      </c>
      <c r="AH42" s="91">
        <f>VLOOKUP(AE42, Rankings!$A$2:$CA$161, 63, FALSE)</f>
        <v>28.233626464592124</v>
      </c>
      <c r="AI42" s="4">
        <f ca="1">VLOOKUP(AE42, Rankings!$A$2:$AO$161, 12, FALSE)+VLOOKUP(AE42, Rankings!$A$2:$AO$161, 6, FALSE)</f>
        <v>0</v>
      </c>
      <c r="AJ42" s="88">
        <f>VLOOKUP(AE42, Rankings!$A$2:$CA$161, 62, FALSE)</f>
        <v>3.7579545263643386</v>
      </c>
      <c r="AK42" s="89">
        <f ca="1">VLOOKUP(AE42, Rankings!$A$2:$AO$161, 30, FALSE)</f>
        <v>26.721220850995952</v>
      </c>
      <c r="AL42" s="90">
        <f ca="1">VLOOKUP(AE42, Rankings!$A$2:$BL$161, 64, FALSE)</f>
        <v>1738</v>
      </c>
      <c r="AM42" s="4">
        <f ca="1">VLOOKUP(AE42, Rankings!$A$2:$BL$161, 38, FALSE)</f>
        <v>20</v>
      </c>
      <c r="AN42" s="4" t="s">
        <v>485</v>
      </c>
      <c r="AO42" s="4" t="s">
        <v>914</v>
      </c>
      <c r="AP42">
        <v>41</v>
      </c>
      <c r="AQ42" s="4" t="s">
        <v>914</v>
      </c>
      <c r="AR42" s="20">
        <v>3</v>
      </c>
      <c r="AS42" s="65">
        <v>1.1899151313020542</v>
      </c>
      <c r="AT42">
        <v>2</v>
      </c>
      <c r="AU42" s="65">
        <v>1.3029999999999997</v>
      </c>
    </row>
    <row r="43" spans="2:47" x14ac:dyDescent="0.2">
      <c r="B43" s="4">
        <v>42</v>
      </c>
      <c r="C43" s="4" t="str">
        <f>VLOOKUP(B43, Rankings!$A$2:$AO$161, 3, FALSE)</f>
        <v>Battle Zone</v>
      </c>
      <c r="D43" s="4">
        <f ca="1">VLOOKUP(B43, Rankings!$A$2:$AO$161, 41, FALSE)</f>
        <v>138</v>
      </c>
      <c r="E43" s="91">
        <f>VLOOKUP(B43, Rankings!$A$2:$CA$161, 63, FALSE)</f>
        <v>33.909484452470728</v>
      </c>
      <c r="F43" s="4">
        <f ca="1">VLOOKUP(B43, Rankings!$A$2:$AO$161, 8, FALSE)+VLOOKUP(B43, Rankings!$A$2:$AO$161, 10, FALSE)+VLOOKUP(B43, Rankings!$A$2:$AO$161, 12, FALSE)</f>
        <v>0</v>
      </c>
      <c r="G43" s="88">
        <f>VLOOKUP(B43, Rankings!$A$2:$CA$161, 62, FALSE)</f>
        <v>5.2630789467763073</v>
      </c>
      <c r="H43" s="89">
        <f ca="1">VLOOKUP(B43, Rankings!$A$2:$AO$161, 30, FALSE)</f>
        <v>23.473335347837462</v>
      </c>
      <c r="I43" s="90">
        <f ca="1">VLOOKUP(B43, Rankings!$A$2:$BL$161, 64, FALSE)</f>
        <v>1471</v>
      </c>
      <c r="J43" s="4">
        <f ca="1">VLOOKUP(B43, Rankings!$A$2:$BL$161, 38, FALSE)</f>
        <v>28</v>
      </c>
      <c r="K43" s="4" t="s">
        <v>494</v>
      </c>
      <c r="N43">
        <f>IF(BX2&lt;17,SoC!X$15,IF(BX2&lt;33,SoC!X$16,IF(BX2&lt;49,SoC!X$17,IF(BX2&lt;65,SoC!X$18,IF(BX2&lt;81,SoC!X$19,IF(BX2&lt;97,SoC!X$20,IF(BX2&lt;113,SoC!X$21,IF(BX2&lt;129,SoC!X$22,IF(BX2&lt;145,SoC!X$23,SoC!X$24)))))))))</f>
        <v>1.7664141553419177</v>
      </c>
      <c r="T43" s="8"/>
      <c r="U43" s="8"/>
      <c r="AE43" s="4">
        <v>80</v>
      </c>
      <c r="AF43" s="4" t="s">
        <v>47</v>
      </c>
      <c r="AG43" s="4">
        <f ca="1">VLOOKUP(AE43, Rankings!$A$2:$AO$161, 41, FALSE)</f>
        <v>16</v>
      </c>
      <c r="AH43" s="91">
        <f>VLOOKUP(AE43, Rankings!$A$2:$CA$161, 63, FALSE)</f>
        <v>79.378847829880058</v>
      </c>
      <c r="AI43" s="4">
        <f ca="1">VLOOKUP(AE43, Rankings!$A$2:$AO$161, 12, FALSE)+VLOOKUP(AE43, Rankings!$A$2:$AO$161, 6, FALSE)</f>
        <v>5</v>
      </c>
      <c r="AJ43" s="88">
        <f>VLOOKUP(AE43, Rankings!$A$2:$CA$161, 62, FALSE)</f>
        <v>9.1515026088615627</v>
      </c>
      <c r="AK43" s="89">
        <f ca="1">VLOOKUP(AE43, Rankings!$A$2:$AO$161, 30, FALSE)</f>
        <v>56.969108693575244</v>
      </c>
      <c r="AL43" s="90">
        <f ca="1">VLOOKUP(AE43, Rankings!$A$2:$BL$161, 64, FALSE)</f>
        <v>1893</v>
      </c>
      <c r="AM43" s="4">
        <f ca="1">VLOOKUP(AE43, Rankings!$A$2:$BL$161, 38, FALSE)</f>
        <v>87</v>
      </c>
      <c r="AN43" s="4" t="s">
        <v>485</v>
      </c>
      <c r="AO43" s="4" t="s">
        <v>914</v>
      </c>
      <c r="AP43">
        <v>42</v>
      </c>
      <c r="AQ43" s="4" t="s">
        <v>914</v>
      </c>
      <c r="AR43" s="20">
        <v>3</v>
      </c>
      <c r="AS43" s="65">
        <v>1.0681967662215035</v>
      </c>
      <c r="AT43">
        <v>5</v>
      </c>
      <c r="AU43" s="65">
        <v>1.0839999999999999</v>
      </c>
    </row>
    <row r="44" spans="2:47" x14ac:dyDescent="0.2">
      <c r="B44" s="4">
        <v>43</v>
      </c>
      <c r="C44" s="4" t="str">
        <f>VLOOKUP(B44, Rankings!$A$2:$AO$161, 3, FALSE)</f>
        <v>Sunyshore City</v>
      </c>
      <c r="D44" s="4">
        <f ca="1">VLOOKUP(B44, Rankings!$A$2:$AO$161, 41, FALSE)</f>
        <v>68</v>
      </c>
      <c r="E44" s="91">
        <f>VLOOKUP(B44, Rankings!$A$2:$CA$161, 63, FALSE)</f>
        <v>59.350534729379433</v>
      </c>
      <c r="F44" s="4">
        <f ca="1">VLOOKUP(B44, Rankings!$A$2:$AO$161, 8, FALSE)+VLOOKUP(B44, Rankings!$A$2:$AO$161, 10, FALSE)+VLOOKUP(B44, Rankings!$A$2:$AO$161, 12, FALSE)</f>
        <v>5</v>
      </c>
      <c r="G44" s="88">
        <f>VLOOKUP(B44, Rankings!$A$2:$CA$161, 62, FALSE)</f>
        <v>7.570276805315042</v>
      </c>
      <c r="H44" s="89">
        <f ca="1">VLOOKUP(B44, Rankings!$A$2:$AO$161, 30, FALSE)</f>
        <v>51.099920755780097</v>
      </c>
      <c r="I44" s="90">
        <f ca="1">VLOOKUP(B44, Rankings!$A$2:$BL$161, 64, FALSE)</f>
        <v>1982</v>
      </c>
      <c r="J44" s="4">
        <f ca="1">VLOOKUP(B44, Rankings!$A$2:$BL$161, 38, FALSE)</f>
        <v>66</v>
      </c>
      <c r="K44" s="4" t="s">
        <v>483</v>
      </c>
      <c r="AE44" s="4">
        <v>38</v>
      </c>
      <c r="AF44" s="4" t="s">
        <v>88</v>
      </c>
      <c r="AG44" s="4">
        <f ca="1">VLOOKUP(AE44, Rankings!$A$2:$AO$161, 41, FALSE)</f>
        <v>83</v>
      </c>
      <c r="AH44" s="91">
        <f>VLOOKUP(AE44, Rankings!$A$2:$CA$161, 63, FALSE)</f>
        <v>53.943399840546967</v>
      </c>
      <c r="AI44" s="4">
        <f ca="1">VLOOKUP(AE44, Rankings!$A$2:$AO$161, 12, FALSE)+VLOOKUP(AE44, Rankings!$A$2:$AO$161, 6, FALSE)</f>
        <v>2</v>
      </c>
      <c r="AJ44" s="88">
        <f>VLOOKUP(AE44, Rankings!$A$2:$CA$161, 62, FALSE)</f>
        <v>6.6030296076876711</v>
      </c>
      <c r="AK44" s="89">
        <f ca="1">VLOOKUP(AE44, Rankings!$A$2:$AO$161, 30, FALSE)</f>
        <v>46.944935713106425</v>
      </c>
      <c r="AL44" s="90">
        <f ca="1">VLOOKUP(AE44, Rankings!$A$2:$BL$161, 64, FALSE)</f>
        <v>1761</v>
      </c>
      <c r="AM44" s="4">
        <f ca="1">VLOOKUP(AE44, Rankings!$A$2:$BL$161, 38, FALSE)</f>
        <v>46</v>
      </c>
      <c r="AN44" s="4" t="s">
        <v>488</v>
      </c>
      <c r="AO44" s="4" t="s">
        <v>914</v>
      </c>
      <c r="AP44">
        <v>43</v>
      </c>
      <c r="AQ44" s="4" t="s">
        <v>914</v>
      </c>
      <c r="AR44" s="20">
        <v>3</v>
      </c>
      <c r="AS44" s="65">
        <v>1.0934074792838051</v>
      </c>
      <c r="AT44">
        <v>3</v>
      </c>
      <c r="AU44" s="65">
        <v>1.2299999999999998</v>
      </c>
    </row>
    <row r="45" spans="2:47" x14ac:dyDescent="0.2">
      <c r="B45" s="4">
        <v>44</v>
      </c>
      <c r="C45" s="4" t="str">
        <f>VLOOKUP(B45, Rankings!$A$2:$AO$161, 3, FALSE)</f>
        <v>Veilstone City</v>
      </c>
      <c r="D45" s="4">
        <f ca="1">VLOOKUP(B45, Rankings!$A$2:$AO$161, 41, FALSE)</f>
        <v>69</v>
      </c>
      <c r="E45" s="91">
        <f>VLOOKUP(B45, Rankings!$A$2:$CA$161, 63, FALSE)</f>
        <v>59.091395301521381</v>
      </c>
      <c r="F45" s="4">
        <f ca="1">VLOOKUP(B45, Rankings!$A$2:$AO$161, 8, FALSE)+VLOOKUP(B45, Rankings!$A$2:$AO$161, 10, FALSE)+VLOOKUP(B45, Rankings!$A$2:$AO$161, 12, FALSE)</f>
        <v>4</v>
      </c>
      <c r="G45" s="88">
        <f>VLOOKUP(B45, Rankings!$A$2:$CA$161, 62, FALSE)</f>
        <v>10</v>
      </c>
      <c r="H45" s="89">
        <f ca="1">VLOOKUP(B45, Rankings!$A$2:$AO$161, 30, FALSE)</f>
        <v>57.138433498872217</v>
      </c>
      <c r="I45" s="90">
        <f ca="1">VLOOKUP(B45, Rankings!$A$2:$BL$161, 64, FALSE)</f>
        <v>1943</v>
      </c>
      <c r="J45" s="4">
        <f ca="1">VLOOKUP(B45, Rankings!$A$2:$BL$161, 38, FALSE)</f>
        <v>65</v>
      </c>
      <c r="K45" s="4" t="s">
        <v>482</v>
      </c>
      <c r="AE45" s="4">
        <v>142</v>
      </c>
      <c r="AF45" s="4" t="s">
        <v>392</v>
      </c>
      <c r="AG45" s="4">
        <f ca="1">VLOOKUP(AE45, Rankings!$A$2:$AO$161, 41, FALSE)</f>
        <v>50</v>
      </c>
      <c r="AH45" s="91">
        <f>VLOOKUP(AE45, Rankings!$A$2:$CA$161, 63, FALSE)</f>
        <v>67.889005275432126</v>
      </c>
      <c r="AI45" s="4">
        <f ca="1">VLOOKUP(AE45, Rankings!$A$2:$AO$161, 12, FALSE)+VLOOKUP(AE45, Rankings!$A$2:$AO$161, 6, FALSE)</f>
        <v>3</v>
      </c>
      <c r="AJ45" s="88">
        <f>VLOOKUP(AE45, Rankings!$A$2:$CA$161, 62, FALSE)</f>
        <v>8.0447611411515396</v>
      </c>
      <c r="AK45" s="89">
        <f ca="1">VLOOKUP(AE45, Rankings!$A$2:$AO$161, 30, FALSE)</f>
        <v>57.875682895328389</v>
      </c>
      <c r="AL45" s="90">
        <f ca="1">VLOOKUP(AE45, Rankings!$A$2:$BL$161, 64, FALSE)</f>
        <v>2068</v>
      </c>
      <c r="AM45" s="4">
        <f ca="1">VLOOKUP(AE45, Rankings!$A$2:$BL$161, 38, FALSE)</f>
        <v>79</v>
      </c>
      <c r="AN45" s="4" t="s">
        <v>488</v>
      </c>
      <c r="AO45" s="4" t="s">
        <v>914</v>
      </c>
      <c r="AP45">
        <v>44</v>
      </c>
      <c r="AQ45" s="4" t="s">
        <v>914</v>
      </c>
      <c r="AR45" s="20">
        <v>3</v>
      </c>
      <c r="AS45" s="65">
        <v>1.0501813907742508</v>
      </c>
      <c r="AT45">
        <v>6</v>
      </c>
      <c r="AU45" s="65">
        <v>1.0109999999999999</v>
      </c>
    </row>
    <row r="46" spans="2:47" x14ac:dyDescent="0.2">
      <c r="B46" s="4">
        <v>45</v>
      </c>
      <c r="C46" s="4" t="str">
        <f>VLOOKUP(B46, Rankings!$A$2:$AO$161, 3, FALSE)</f>
        <v>Celestic Town</v>
      </c>
      <c r="D46" s="4">
        <f ca="1">VLOOKUP(B46, Rankings!$A$2:$AO$161, 41, FALSE)</f>
        <v>26</v>
      </c>
      <c r="E46" s="91">
        <f>VLOOKUP(B46, Rankings!$A$2:$CA$161, 63, FALSE)</f>
        <v>74.784093766737215</v>
      </c>
      <c r="F46" s="4">
        <f ca="1">VLOOKUP(B46, Rankings!$A$2:$AO$161, 8, FALSE)+VLOOKUP(B46, Rankings!$A$2:$AO$161, 10, FALSE)+VLOOKUP(B46, Rankings!$A$2:$AO$161, 12, FALSE)</f>
        <v>5</v>
      </c>
      <c r="G46" s="88">
        <f>VLOOKUP(B46, Rankings!$A$2:$CA$161, 62, FALSE)</f>
        <v>8.2379388419456205</v>
      </c>
      <c r="H46" s="89">
        <f ca="1">VLOOKUP(B46, Rankings!$A$2:$AO$161, 30, FALSE)</f>
        <v>71.000586022619558</v>
      </c>
      <c r="I46" s="90">
        <f ca="1">VLOOKUP(B46, Rankings!$A$2:$BL$161, 64, FALSE)</f>
        <v>2100</v>
      </c>
      <c r="J46" s="4">
        <f ca="1">VLOOKUP(B46, Rankings!$A$2:$BL$161, 38, FALSE)</f>
        <v>83</v>
      </c>
      <c r="K46" s="4" t="s">
        <v>406</v>
      </c>
      <c r="AE46" s="4">
        <v>79</v>
      </c>
      <c r="AF46" s="4" t="s">
        <v>48</v>
      </c>
      <c r="AG46" s="4">
        <f ca="1">VLOOKUP(AE46, Rankings!$A$2:$AO$161, 41, FALSE)</f>
        <v>79</v>
      </c>
      <c r="AH46" s="91">
        <f>VLOOKUP(AE46, Rankings!$A$2:$CA$161, 63, FALSE)</f>
        <v>55.548751592916311</v>
      </c>
      <c r="AI46" s="4">
        <f ca="1">VLOOKUP(AE46, Rankings!$A$2:$AO$161, 12, FALSE)+VLOOKUP(AE46, Rankings!$A$2:$AO$161, 6, FALSE)</f>
        <v>2</v>
      </c>
      <c r="AJ46" s="88">
        <f>VLOOKUP(AE46, Rankings!$A$2:$CA$161, 62, FALSE)</f>
        <v>5.8214163988576599</v>
      </c>
      <c r="AK46" s="89">
        <f ca="1">VLOOKUP(AE46, Rankings!$A$2:$AO$161, 30, FALSE)</f>
        <v>46.135593563782074</v>
      </c>
      <c r="AL46" s="90">
        <f ca="1">VLOOKUP(AE46, Rankings!$A$2:$BL$161, 64, FALSE)</f>
        <v>2100</v>
      </c>
      <c r="AM46" s="4">
        <f ca="1">VLOOKUP(AE46, Rankings!$A$2:$BL$161, 38, FALSE)</f>
        <v>52</v>
      </c>
      <c r="AN46" s="4" t="s">
        <v>498</v>
      </c>
      <c r="AO46" s="4" t="s">
        <v>914</v>
      </c>
      <c r="AP46">
        <v>45</v>
      </c>
      <c r="AQ46" s="4" t="s">
        <v>914</v>
      </c>
      <c r="AR46" s="20">
        <v>3</v>
      </c>
      <c r="AS46" s="65">
        <v>0.78905814765632853</v>
      </c>
      <c r="AT46">
        <v>9</v>
      </c>
      <c r="AU46" s="65">
        <v>0.79199999999999993</v>
      </c>
    </row>
    <row r="47" spans="2:47" x14ac:dyDescent="0.2">
      <c r="B47" s="4">
        <v>46</v>
      </c>
      <c r="C47" s="4" t="str">
        <f>VLOOKUP(B47, Rankings!$A$2:$AO$161, 3, FALSE)</f>
        <v>Hearthome City</v>
      </c>
      <c r="D47" s="4">
        <f ca="1">VLOOKUP(B47, Rankings!$A$2:$AO$161, 41, FALSE)</f>
        <v>59</v>
      </c>
      <c r="E47" s="91">
        <f>VLOOKUP(B47, Rankings!$A$2:$CA$161, 63, FALSE)</f>
        <v>64.291983254547887</v>
      </c>
      <c r="F47" s="4">
        <f ca="1">VLOOKUP(B47, Rankings!$A$2:$AO$161, 8, FALSE)+VLOOKUP(B47, Rankings!$A$2:$AO$161, 10, FALSE)+VLOOKUP(B47, Rankings!$A$2:$AO$161, 12, FALSE)</f>
        <v>3</v>
      </c>
      <c r="G47" s="88">
        <f>VLOOKUP(B47, Rankings!$A$2:$CA$161, 62, FALSE)</f>
        <v>7.6504901803740664</v>
      </c>
      <c r="H47" s="89">
        <f ca="1">VLOOKUP(B47, Rankings!$A$2:$AO$161, 30, FALSE)</f>
        <v>47.8545612555247</v>
      </c>
      <c r="I47" s="90">
        <f ca="1">VLOOKUP(B47, Rankings!$A$2:$BL$161, 64, FALSE)</f>
        <v>1835</v>
      </c>
      <c r="J47" s="4">
        <f ca="1">VLOOKUP(B47, Rankings!$A$2:$BL$161, 38, FALSE)</f>
        <v>57</v>
      </c>
      <c r="K47" s="4" t="s">
        <v>484</v>
      </c>
      <c r="M47" s="56" t="s">
        <v>167</v>
      </c>
      <c r="N47" s="56" t="s">
        <v>284</v>
      </c>
      <c r="O47" s="56" t="s">
        <v>283</v>
      </c>
      <c r="P47" s="56" t="s">
        <v>285</v>
      </c>
      <c r="Q47" s="56" t="s">
        <v>286</v>
      </c>
      <c r="R47" s="56" t="s">
        <v>145</v>
      </c>
      <c r="S47" s="56" t="s">
        <v>298</v>
      </c>
      <c r="T47" s="56" t="s">
        <v>341</v>
      </c>
      <c r="AE47" s="4">
        <v>30</v>
      </c>
      <c r="AF47" s="4" t="s">
        <v>96</v>
      </c>
      <c r="AG47" s="4">
        <f ca="1">VLOOKUP(AE47, Rankings!$A$2:$AO$161, 41, FALSE)</f>
        <v>46</v>
      </c>
      <c r="AH47" s="91">
        <f>VLOOKUP(AE47, Rankings!$A$2:$CA$161, 63, FALSE)</f>
        <v>68.868973881900928</v>
      </c>
      <c r="AI47" s="4">
        <f ca="1">VLOOKUP(AE47, Rankings!$A$2:$AO$161, 12, FALSE)+VLOOKUP(AE47, Rankings!$A$2:$AO$161, 6, FALSE)</f>
        <v>4</v>
      </c>
      <c r="AJ47" s="88">
        <f>VLOOKUP(AE47, Rankings!$A$2:$CA$161, 62, FALSE)</f>
        <v>7.4437893575785719</v>
      </c>
      <c r="AK47" s="89">
        <f ca="1">VLOOKUP(AE47, Rankings!$A$2:$AO$161, 30, FALSE)</f>
        <v>55.581063484003096</v>
      </c>
      <c r="AL47" s="90">
        <f ca="1">VLOOKUP(AE47, Rankings!$A$2:$BL$161, 64, FALSE)</f>
        <v>2090</v>
      </c>
      <c r="AM47" s="4">
        <f ca="1">VLOOKUP(AE47, Rankings!$A$2:$BL$161, 38, FALSE)</f>
        <v>54</v>
      </c>
      <c r="AN47" s="4" t="s">
        <v>497</v>
      </c>
      <c r="AO47" s="4" t="s">
        <v>914</v>
      </c>
      <c r="AP47">
        <v>46</v>
      </c>
      <c r="AQ47" s="4" t="s">
        <v>914</v>
      </c>
      <c r="AR47" s="20">
        <v>3</v>
      </c>
      <c r="AS47" s="65">
        <v>0.71878828090865632</v>
      </c>
      <c r="AT47">
        <v>10</v>
      </c>
      <c r="AU47" s="65">
        <v>0.71899999999999997</v>
      </c>
    </row>
    <row r="48" spans="2:47" x14ac:dyDescent="0.2">
      <c r="B48" s="4">
        <v>47</v>
      </c>
      <c r="C48" s="4" t="str">
        <f>VLOOKUP(B48, Rankings!$A$2:$AO$161, 3, FALSE)</f>
        <v>Pastoria City</v>
      </c>
      <c r="D48" s="4">
        <f ca="1">VLOOKUP(B48, Rankings!$A$2:$AO$161, 41, FALSE)</f>
        <v>114</v>
      </c>
      <c r="E48" s="91">
        <f>VLOOKUP(B48, Rankings!$A$2:$CA$161, 63, FALSE)</f>
        <v>45.218278735056671</v>
      </c>
      <c r="F48" s="4">
        <f ca="1">VLOOKUP(B48, Rankings!$A$2:$AO$161, 8, FALSE)+VLOOKUP(B48, Rankings!$A$2:$AO$161, 10, FALSE)+VLOOKUP(B48, Rankings!$A$2:$AO$161, 12, FALSE)</f>
        <v>1</v>
      </c>
      <c r="G48" s="88">
        <f>VLOOKUP(B48, Rankings!$A$2:$CA$161, 62, FALSE)</f>
        <v>5.5707569802795502</v>
      </c>
      <c r="H48" s="89">
        <f ca="1">VLOOKUP(B48, Rankings!$A$2:$AO$161, 30, FALSE)</f>
        <v>32.965973642889409</v>
      </c>
      <c r="I48" s="90">
        <f ca="1">VLOOKUP(B48, Rankings!$A$2:$BL$161, 64, FALSE)</f>
        <v>1668</v>
      </c>
      <c r="J48" s="4">
        <f ca="1">VLOOKUP(B48, Rankings!$A$2:$BL$161, 38, FALSE)</f>
        <v>36</v>
      </c>
      <c r="K48" s="4" t="s">
        <v>489</v>
      </c>
      <c r="L48">
        <f ca="1">RANK(N48, $N$48:$N$57, 1)</f>
        <v>8</v>
      </c>
      <c r="M48" s="94" t="s">
        <v>6</v>
      </c>
      <c r="N48" s="88">
        <f ca="1">AVERAGE(D2:D17)</f>
        <v>85.25</v>
      </c>
      <c r="O48" s="88">
        <f t="shared" ref="O48:S48" si="32">AVERAGE(E2:E17)</f>
        <v>53.633862382669726</v>
      </c>
      <c r="P48" s="88">
        <f t="shared" ca="1" si="32"/>
        <v>2.375</v>
      </c>
      <c r="Q48" s="88">
        <f t="shared" si="32"/>
        <v>7.1786152853347298</v>
      </c>
      <c r="R48" s="88">
        <f t="shared" ca="1" si="32"/>
        <v>36.177059497690202</v>
      </c>
      <c r="S48" s="89">
        <f t="shared" ca="1" si="32"/>
        <v>1772.5625</v>
      </c>
      <c r="T48" s="89">
        <f ca="1">AVERAGE(J2:J17)</f>
        <v>53.375</v>
      </c>
      <c r="U48">
        <v>8</v>
      </c>
      <c r="V48" s="92">
        <f>R29-MIN($R$29:$R$38)</f>
        <v>2.2421044744529759</v>
      </c>
      <c r="W48" s="92">
        <f t="shared" ref="W48:W57" si="33">V48/MAX($V$48:$V$57)</f>
        <v>0.61030258316150565</v>
      </c>
      <c r="X48" s="4"/>
      <c r="Y48" s="92">
        <f>Q29-MIN($Q$29:$Q$38)</f>
        <v>0</v>
      </c>
      <c r="Z48" s="92">
        <f>Y48/MAX($Y$48:$Y$57)</f>
        <v>0</v>
      </c>
      <c r="AA48" s="4"/>
      <c r="AB48" s="92">
        <f>P29-MIN($P$29:$P$38)</f>
        <v>7.4205429641995835E-2</v>
      </c>
      <c r="AC48" s="92">
        <f>AB48/MAX($AB$48:$AB$57)</f>
        <v>2.6039268314661895E-2</v>
      </c>
      <c r="AE48" s="4">
        <v>126</v>
      </c>
      <c r="AF48" s="4" t="s">
        <v>189</v>
      </c>
      <c r="AG48" s="4">
        <f ca="1">VLOOKUP(AE48, Rankings!$A$2:$AO$161, 41, FALSE)</f>
        <v>42</v>
      </c>
      <c r="AH48" s="91">
        <f>VLOOKUP(AE48, Rankings!$A$2:$CA$161, 63, FALSE)</f>
        <v>69.3235115295616</v>
      </c>
      <c r="AI48" s="4">
        <f ca="1">VLOOKUP(AE48, Rankings!$A$2:$AO$161, 12, FALSE)+VLOOKUP(AE48, Rankings!$A$2:$AO$161, 6, FALSE)</f>
        <v>4</v>
      </c>
      <c r="AJ48" s="88">
        <f>VLOOKUP(AE48, Rankings!$A$2:$CA$161, 62, FALSE)</f>
        <v>7.4408780843840381</v>
      </c>
      <c r="AK48" s="89">
        <f ca="1">VLOOKUP(AE48, Rankings!$A$2:$AO$161, 30, FALSE)</f>
        <v>60.378476778354027</v>
      </c>
      <c r="AL48" s="90">
        <f ca="1">VLOOKUP(AE48, Rankings!$A$2:$BL$161, 64, FALSE)</f>
        <v>2016</v>
      </c>
      <c r="AM48" s="4">
        <f ca="1">VLOOKUP(AE48, Rankings!$A$2:$BL$161, 38, FALSE)</f>
        <v>80</v>
      </c>
      <c r="AN48" s="4" t="s">
        <v>495</v>
      </c>
      <c r="AO48" s="4" t="s">
        <v>914</v>
      </c>
      <c r="AP48">
        <v>47</v>
      </c>
      <c r="AQ48" s="4" t="s">
        <v>914</v>
      </c>
      <c r="AR48" s="20">
        <v>3</v>
      </c>
      <c r="AS48" s="65">
        <v>0.84397118190886866</v>
      </c>
      <c r="AT48">
        <v>7</v>
      </c>
      <c r="AU48" s="65">
        <v>0.93799999999999983</v>
      </c>
    </row>
    <row r="49" spans="2:47" x14ac:dyDescent="0.2">
      <c r="B49" s="4">
        <v>48</v>
      </c>
      <c r="C49" s="4" t="str">
        <f>VLOOKUP(B49, Rankings!$A$2:$AO$161, 3, FALSE)</f>
        <v>Solaceon Town</v>
      </c>
      <c r="D49" s="4">
        <f ca="1">VLOOKUP(B49, Rankings!$A$2:$AO$161, 41, FALSE)</f>
        <v>132</v>
      </c>
      <c r="E49" s="91">
        <f>VLOOKUP(B49, Rankings!$A$2:$CA$161, 63, FALSE)</f>
        <v>38.046155763497651</v>
      </c>
      <c r="F49" s="4">
        <f ca="1">VLOOKUP(B49, Rankings!$A$2:$AO$161, 8, FALSE)+VLOOKUP(B49, Rankings!$A$2:$AO$161, 10, FALSE)+VLOOKUP(B49, Rankings!$A$2:$AO$161, 12, FALSE)</f>
        <v>0</v>
      </c>
      <c r="G49" s="88">
        <f>VLOOKUP(B49, Rankings!$A$2:$CA$161, 62, FALSE)</f>
        <v>5.8897274036146099</v>
      </c>
      <c r="H49" s="89">
        <f ca="1">VLOOKUP(B49, Rankings!$A$2:$AO$161, 30, FALSE)</f>
        <v>25.087359689785519</v>
      </c>
      <c r="I49" s="90">
        <f ca="1">VLOOKUP(B49, Rankings!$A$2:$BL$161, 64, FALSE)</f>
        <v>1555</v>
      </c>
      <c r="J49" s="4">
        <f ca="1">VLOOKUP(B49, Rankings!$A$2:$BL$161, 38, FALSE)</f>
        <v>35</v>
      </c>
      <c r="K49" s="4" t="s">
        <v>493</v>
      </c>
      <c r="L49">
        <f t="shared" ref="L49:L57" ca="1" si="34">RANK(N49, $N$48:$N$57, 1)</f>
        <v>10</v>
      </c>
      <c r="M49" s="95" t="s">
        <v>5</v>
      </c>
      <c r="N49" s="88">
        <f t="shared" ref="N49:S49" ca="1" si="35">AVERAGE(D18:D33)</f>
        <v>86.75</v>
      </c>
      <c r="O49" s="88">
        <f t="shared" si="35"/>
        <v>53.612032616582539</v>
      </c>
      <c r="P49" s="88">
        <f t="shared" ca="1" si="35"/>
        <v>2.5625</v>
      </c>
      <c r="Q49" s="88">
        <f t="shared" si="35"/>
        <v>7.104814385627396</v>
      </c>
      <c r="R49" s="88">
        <f t="shared" ca="1" si="35"/>
        <v>38.588655143457203</v>
      </c>
      <c r="S49" s="89">
        <f t="shared" ca="1" si="35"/>
        <v>1784.0625</v>
      </c>
      <c r="T49" s="89">
        <f ca="1">AVERAGE(J18:J33)</f>
        <v>53.625</v>
      </c>
      <c r="U49">
        <v>10</v>
      </c>
      <c r="V49" s="92">
        <f t="shared" ref="V49:V57" si="36">R30-MIN($R$29:$R$38)</f>
        <v>0.27515637869548359</v>
      </c>
      <c r="W49" s="92">
        <f t="shared" si="33"/>
        <v>7.4897780457884325E-2</v>
      </c>
      <c r="X49" s="4"/>
      <c r="Y49" s="92">
        <f t="shared" ref="Y49:Y57" si="37">Q30-MIN($Q$29:$Q$38)</f>
        <v>1.1308417472962951</v>
      </c>
      <c r="Z49" s="92">
        <f t="shared" ref="Z49:Z57" si="38">Y49/MAX($Y$48:$Y$57)</f>
        <v>0.36042306495630227</v>
      </c>
      <c r="AA49" s="4"/>
      <c r="AB49" s="92">
        <f t="shared" ref="AB49:AB57" si="39">P30-MIN($P$29:$P$38)</f>
        <v>3.6109638004486078E-2</v>
      </c>
      <c r="AC49" s="92">
        <f t="shared" ref="AC49:AC57" si="40">AB49/MAX($AB$48:$AB$57)</f>
        <v>1.2671155699528347E-2</v>
      </c>
      <c r="AE49" s="4">
        <v>21</v>
      </c>
      <c r="AF49" s="4" t="s">
        <v>105</v>
      </c>
      <c r="AG49" s="4">
        <f ca="1">VLOOKUP(AE49, Rankings!$A$2:$AO$161, 41, FALSE)</f>
        <v>43</v>
      </c>
      <c r="AH49" s="91">
        <f>VLOOKUP(AE49, Rankings!$A$2:$CA$161, 63, FALSE)</f>
        <v>69.104823957004172</v>
      </c>
      <c r="AI49" s="4">
        <f ca="1">VLOOKUP(AE49, Rankings!$A$2:$AO$161, 12, FALSE)+VLOOKUP(AE49, Rankings!$A$2:$AO$161, 6, FALSE)</f>
        <v>4</v>
      </c>
      <c r="AJ49" s="88">
        <f>VLOOKUP(AE49, Rankings!$A$2:$CA$161, 62, FALSE)</f>
        <v>8.2125181610426008</v>
      </c>
      <c r="AK49" s="89">
        <f ca="1">VLOOKUP(AE49, Rankings!$A$2:$AO$161, 30, FALSE)</f>
        <v>56.213786220277839</v>
      </c>
      <c r="AL49" s="90">
        <f ca="1">VLOOKUP(AE49, Rankings!$A$2:$BL$161, 64, FALSE)</f>
        <v>2051</v>
      </c>
      <c r="AM49" s="4">
        <f ca="1">VLOOKUP(AE49, Rankings!$A$2:$BL$161, 38, FALSE)</f>
        <v>71</v>
      </c>
      <c r="AN49" s="4" t="s">
        <v>493</v>
      </c>
      <c r="AO49" s="4" t="s">
        <v>914</v>
      </c>
      <c r="AP49">
        <v>48</v>
      </c>
      <c r="AQ49" s="4" t="s">
        <v>914</v>
      </c>
      <c r="AR49" s="20">
        <v>3</v>
      </c>
      <c r="AS49" s="65">
        <v>0.79445320117078466</v>
      </c>
      <c r="AT49">
        <v>8</v>
      </c>
      <c r="AU49" s="65">
        <v>0.86499999999999988</v>
      </c>
    </row>
    <row r="50" spans="2:47" x14ac:dyDescent="0.2">
      <c r="B50" s="4">
        <v>49</v>
      </c>
      <c r="C50" s="4" t="str">
        <f>VLOOKUP(B50, Rankings!$A$2:$AO$161, 3, FALSE)</f>
        <v>Anville Town</v>
      </c>
      <c r="D50" s="4">
        <f ca="1">VLOOKUP(B50, Rankings!$A$2:$AO$161, 41, FALSE)</f>
        <v>25</v>
      </c>
      <c r="E50" s="91">
        <f>VLOOKUP(B50, Rankings!$A$2:$CA$161, 63, FALSE)</f>
        <v>75.030376898977266</v>
      </c>
      <c r="F50" s="4">
        <f ca="1">VLOOKUP(B50, Rankings!$A$2:$AO$161, 8, FALSE)+VLOOKUP(B50, Rankings!$A$2:$AO$161, 10, FALSE)+VLOOKUP(B50, Rankings!$A$2:$AO$161, 12, FALSE)</f>
        <v>4</v>
      </c>
      <c r="G50" s="88">
        <f>VLOOKUP(B50, Rankings!$A$2:$CA$161, 62, FALSE)</f>
        <v>9.2963553192755182</v>
      </c>
      <c r="H50" s="89">
        <f ca="1">VLOOKUP(B50, Rankings!$A$2:$AO$161, 30, FALSE)</f>
        <v>88.525527865592096</v>
      </c>
      <c r="I50" s="90">
        <f ca="1">VLOOKUP(B50, Rankings!$A$2:$BL$161, 64, FALSE)</f>
        <v>2053</v>
      </c>
      <c r="J50" s="4">
        <f ca="1">VLOOKUP(B50, Rankings!$A$2:$BL$161, 38, FALSE)</f>
        <v>73</v>
      </c>
      <c r="K50" s="4" t="s">
        <v>494</v>
      </c>
      <c r="L50">
        <f t="shared" ca="1" si="34"/>
        <v>2</v>
      </c>
      <c r="M50" s="96" t="s">
        <v>4</v>
      </c>
      <c r="N50" s="88">
        <f t="shared" ref="N50:S50" ca="1" si="41">AVERAGE(D34:D49)</f>
        <v>75.875</v>
      </c>
      <c r="O50" s="88">
        <f t="shared" si="41"/>
        <v>58.780843428587772</v>
      </c>
      <c r="P50" s="88">
        <f t="shared" ca="1" si="41"/>
        <v>2.6875</v>
      </c>
      <c r="Q50" s="88">
        <f t="shared" si="41"/>
        <v>7.3890383208769652</v>
      </c>
      <c r="R50" s="88">
        <f t="shared" ca="1" si="41"/>
        <v>50.325291608034192</v>
      </c>
      <c r="S50" s="89">
        <f t="shared" ca="1" si="41"/>
        <v>1852.0625</v>
      </c>
      <c r="T50" s="89">
        <f ca="1">AVERAGE(J34:J49)</f>
        <v>56.4375</v>
      </c>
      <c r="U50">
        <v>2</v>
      </c>
      <c r="V50" s="92">
        <f t="shared" si="36"/>
        <v>1.3110421213036962</v>
      </c>
      <c r="W50" s="92">
        <f t="shared" si="33"/>
        <v>0.35686668591141391</v>
      </c>
      <c r="X50" s="4"/>
      <c r="Y50" s="92">
        <f t="shared" si="37"/>
        <v>2.4839940839113073</v>
      </c>
      <c r="Z50" s="92">
        <f t="shared" si="38"/>
        <v>0.79170119355529811</v>
      </c>
      <c r="AA50" s="4"/>
      <c r="AB50" s="92">
        <f t="shared" si="39"/>
        <v>2.8497509509594434</v>
      </c>
      <c r="AC50" s="92">
        <f t="shared" si="40"/>
        <v>1</v>
      </c>
      <c r="AE50" s="4">
        <v>109</v>
      </c>
      <c r="AF50" s="4" t="s">
        <v>19</v>
      </c>
      <c r="AG50" s="4">
        <f ca="1">VLOOKUP(AE50, Rankings!$A$2:$AO$161, 41, FALSE)</f>
        <v>133</v>
      </c>
      <c r="AH50" s="91">
        <f>VLOOKUP(AE50, Rankings!$A$2:$CA$161, 63, FALSE)</f>
        <v>36.140067731979215</v>
      </c>
      <c r="AI50" s="4">
        <f ca="1">VLOOKUP(AE50, Rankings!$A$2:$AO$161, 12, FALSE)+VLOOKUP(AE50, Rankings!$A$2:$AO$161, 6, FALSE)</f>
        <v>1</v>
      </c>
      <c r="AJ50" s="88">
        <f>VLOOKUP(AE50, Rankings!$A$2:$CA$161, 62, FALSE)</f>
        <v>4.6946778377222005</v>
      </c>
      <c r="AK50" s="89">
        <f ca="1">VLOOKUP(AE50, Rankings!$A$2:$AO$161, 30, FALSE)</f>
        <v>29.137960408618198</v>
      </c>
      <c r="AL50" s="90">
        <f ca="1">VLOOKUP(AE50, Rankings!$A$2:$BL$161, 64, FALSE)</f>
        <v>1657</v>
      </c>
      <c r="AM50" s="4">
        <f ca="1">VLOOKUP(AE50, Rankings!$A$2:$BL$161, 38, FALSE)</f>
        <v>29</v>
      </c>
      <c r="AN50" s="4" t="s">
        <v>489</v>
      </c>
      <c r="AO50" s="4" t="s">
        <v>917</v>
      </c>
      <c r="AP50">
        <v>49</v>
      </c>
      <c r="AQ50" s="4" t="s">
        <v>917</v>
      </c>
      <c r="AR50" s="20">
        <v>4</v>
      </c>
    </row>
    <row r="51" spans="2:47" x14ac:dyDescent="0.2">
      <c r="B51" s="4">
        <v>50</v>
      </c>
      <c r="C51" s="4" t="str">
        <f>VLOOKUP(B51, Rankings!$A$2:$AO$161, 3, FALSE)</f>
        <v>Aspertia City</v>
      </c>
      <c r="D51" s="4">
        <f ca="1">VLOOKUP(B51, Rankings!$A$2:$AO$161, 41, FALSE)</f>
        <v>101</v>
      </c>
      <c r="E51" s="91">
        <f>VLOOKUP(B51, Rankings!$A$2:$CA$161, 63, FALSE)</f>
        <v>48.693040476407162</v>
      </c>
      <c r="F51" s="4">
        <f ca="1">VLOOKUP(B51, Rankings!$A$2:$AO$161, 8, FALSE)+VLOOKUP(B51, Rankings!$A$2:$AO$161, 10, FALSE)+VLOOKUP(B51, Rankings!$A$2:$AO$161, 12, FALSE)</f>
        <v>1</v>
      </c>
      <c r="G51" s="88">
        <f>VLOOKUP(B51, Rankings!$A$2:$CA$161, 62, FALSE)</f>
        <v>7.3469570420533818</v>
      </c>
      <c r="H51" s="89">
        <f ca="1">VLOOKUP(B51, Rankings!$A$2:$AO$161, 30, FALSE)</f>
        <v>29.192357393419123</v>
      </c>
      <c r="I51" s="90">
        <f ca="1">VLOOKUP(B51, Rankings!$A$2:$BL$161, 64, FALSE)</f>
        <v>1512</v>
      </c>
      <c r="J51" s="4">
        <f ca="1">VLOOKUP(B51, Rankings!$A$2:$BL$161, 38, FALSE)</f>
        <v>42</v>
      </c>
      <c r="K51" s="4" t="s">
        <v>485</v>
      </c>
      <c r="L51">
        <f t="shared" ca="1" si="34"/>
        <v>3</v>
      </c>
      <c r="M51" s="97" t="s">
        <v>3</v>
      </c>
      <c r="N51" s="88">
        <f t="shared" ref="N51:S51" ca="1" si="42">AVERAGE(D50:D65)</f>
        <v>76.8125</v>
      </c>
      <c r="O51" s="88">
        <f t="shared" si="42"/>
        <v>56.747674611170574</v>
      </c>
      <c r="P51" s="88">
        <f t="shared" ca="1" si="42"/>
        <v>2.625</v>
      </c>
      <c r="Q51" s="88">
        <f t="shared" si="42"/>
        <v>7.1135333079678427</v>
      </c>
      <c r="R51" s="88">
        <f t="shared" ca="1" si="42"/>
        <v>51.604697859315145</v>
      </c>
      <c r="S51" s="89">
        <f t="shared" ca="1" si="42"/>
        <v>1830.75</v>
      </c>
      <c r="T51" s="89">
        <f ca="1">AVERAGE(J50:J65)</f>
        <v>53.5625</v>
      </c>
      <c r="U51">
        <v>3</v>
      </c>
      <c r="V51" s="92">
        <f t="shared" si="36"/>
        <v>1.3161034112149135</v>
      </c>
      <c r="W51" s="92">
        <f t="shared" si="33"/>
        <v>0.35824437296486789</v>
      </c>
      <c r="X51" s="4"/>
      <c r="Y51" s="92">
        <f t="shared" si="37"/>
        <v>3.137539900320748</v>
      </c>
      <c r="Z51" s="92">
        <f t="shared" si="38"/>
        <v>1</v>
      </c>
      <c r="AA51" s="4"/>
      <c r="AB51" s="92">
        <f t="shared" si="39"/>
        <v>2.0408001585857272</v>
      </c>
      <c r="AC51" s="92">
        <f t="shared" si="40"/>
        <v>0.71613281079830438</v>
      </c>
      <c r="AE51" s="4">
        <v>4</v>
      </c>
      <c r="AF51" s="4" t="s">
        <v>386</v>
      </c>
      <c r="AG51" s="4">
        <f ca="1">VLOOKUP(AE51, Rankings!$A$2:$AO$161, 41, FALSE)</f>
        <v>107</v>
      </c>
      <c r="AH51" s="91">
        <f>VLOOKUP(AE51, Rankings!$A$2:$CA$161, 63, FALSE)</f>
        <v>46.57191050078378</v>
      </c>
      <c r="AI51" s="4">
        <f ca="1">VLOOKUP(AE51, Rankings!$A$2:$AO$161, 12, FALSE)+VLOOKUP(AE51, Rankings!$A$2:$AO$161, 6, FALSE)</f>
        <v>2</v>
      </c>
      <c r="AJ51" s="88">
        <f>VLOOKUP(AE51, Rankings!$A$2:$CA$161, 62, FALSE)</f>
        <v>6.2316396986133062</v>
      </c>
      <c r="AK51" s="89">
        <f ca="1">VLOOKUP(AE51, Rankings!$A$2:$AO$161, 30, FALSE)</f>
        <v>32.219335267660917</v>
      </c>
      <c r="AL51" s="90">
        <f ca="1">VLOOKUP(AE51, Rankings!$A$2:$BL$161, 64, FALSE)</f>
        <v>1660</v>
      </c>
      <c r="AM51" s="4">
        <f ca="1">VLOOKUP(AE51, Rankings!$A$2:$BL$161, 38, FALSE)</f>
        <v>41</v>
      </c>
      <c r="AN51" s="4" t="s">
        <v>484</v>
      </c>
      <c r="AO51" s="4" t="s">
        <v>917</v>
      </c>
      <c r="AP51">
        <v>50</v>
      </c>
      <c r="AQ51" s="4" t="s">
        <v>917</v>
      </c>
      <c r="AR51" s="20">
        <v>4</v>
      </c>
    </row>
    <row r="52" spans="2:47" x14ac:dyDescent="0.2">
      <c r="B52" s="4">
        <v>51</v>
      </c>
      <c r="C52" s="4" t="str">
        <f>VLOOKUP(B52, Rankings!$A$2:$AO$161, 3, FALSE)</f>
        <v>Floccesy Town</v>
      </c>
      <c r="D52" s="4">
        <f ca="1">VLOOKUP(B52, Rankings!$A$2:$AO$161, 41, FALSE)</f>
        <v>145</v>
      </c>
      <c r="E52" s="91">
        <f>VLOOKUP(B52, Rankings!$A$2:$CA$161, 63, FALSE)</f>
        <v>30.992316051402973</v>
      </c>
      <c r="F52" s="4">
        <f ca="1">VLOOKUP(B52, Rankings!$A$2:$AO$161, 8, FALSE)+VLOOKUP(B52, Rankings!$A$2:$AO$161, 10, FALSE)+VLOOKUP(B52, Rankings!$A$2:$AO$161, 12, FALSE)</f>
        <v>0</v>
      </c>
      <c r="G52" s="88">
        <f>VLOOKUP(B52, Rankings!$A$2:$CA$161, 62, FALSE)</f>
        <v>5.0552502960343668</v>
      </c>
      <c r="H52" s="89">
        <f ca="1">VLOOKUP(B52, Rankings!$A$2:$AO$161, 30, FALSE)</f>
        <v>19.003538111656241</v>
      </c>
      <c r="I52" s="90">
        <f ca="1">VLOOKUP(B52, Rankings!$A$2:$BL$161, 64, FALSE)</f>
        <v>1454</v>
      </c>
      <c r="J52" s="4">
        <f ca="1">VLOOKUP(B52, Rankings!$A$2:$BL$161, 38, FALSE)</f>
        <v>24</v>
      </c>
      <c r="K52" s="4" t="s">
        <v>488</v>
      </c>
      <c r="L52">
        <f t="shared" ca="1" si="34"/>
        <v>8</v>
      </c>
      <c r="M52" s="98" t="s">
        <v>2</v>
      </c>
      <c r="N52" s="88">
        <f t="shared" ref="N52:S52" ca="1" si="43">AVERAGE(D66:D81)</f>
        <v>85.25</v>
      </c>
      <c r="O52" s="88">
        <f t="shared" si="43"/>
        <v>53.472363469361227</v>
      </c>
      <c r="P52" s="88">
        <f t="shared" ca="1" si="43"/>
        <v>2.625</v>
      </c>
      <c r="Q52" s="88">
        <f t="shared" si="43"/>
        <v>7.0340634368210386</v>
      </c>
      <c r="R52" s="88">
        <f t="shared" ca="1" si="43"/>
        <v>37.760155820027677</v>
      </c>
      <c r="S52" s="89">
        <f t="shared" ca="1" si="43"/>
        <v>1782.1875</v>
      </c>
      <c r="T52" s="89">
        <f ca="1">AVERAGE(J66:J81)</f>
        <v>54.625</v>
      </c>
      <c r="U52">
        <v>8</v>
      </c>
      <c r="V52" s="92">
        <f t="shared" si="36"/>
        <v>1.67797263052444</v>
      </c>
      <c r="W52" s="92">
        <f t="shared" si="33"/>
        <v>0.45674545613367246</v>
      </c>
      <c r="X52" s="4"/>
      <c r="Y52" s="92">
        <f t="shared" si="37"/>
        <v>1.1318147211666956</v>
      </c>
      <c r="Z52" s="92">
        <f t="shared" si="38"/>
        <v>0.36073317220634904</v>
      </c>
      <c r="AA52" s="4"/>
      <c r="AB52" s="92">
        <f t="shared" si="39"/>
        <v>0</v>
      </c>
      <c r="AC52" s="92">
        <f t="shared" si="40"/>
        <v>0</v>
      </c>
      <c r="AE52" s="4">
        <v>117</v>
      </c>
      <c r="AF52" s="4" t="s">
        <v>180</v>
      </c>
      <c r="AG52" s="4">
        <f ca="1">VLOOKUP(AE52, Rankings!$A$2:$AO$161, 41, FALSE)</f>
        <v>75</v>
      </c>
      <c r="AH52" s="91">
        <f>VLOOKUP(AE52, Rankings!$A$2:$CA$161, 63, FALSE)</f>
        <v>57.123961342687494</v>
      </c>
      <c r="AI52" s="4">
        <f ca="1">VLOOKUP(AE52, Rankings!$A$2:$AO$161, 12, FALSE)+VLOOKUP(AE52, Rankings!$A$2:$AO$161, 6, FALSE)</f>
        <v>4</v>
      </c>
      <c r="AJ52" s="88">
        <f>VLOOKUP(AE52, Rankings!$A$2:$CA$161, 62, FALSE)</f>
        <v>6.5107603242632113</v>
      </c>
      <c r="AK52" s="89">
        <f ca="1">VLOOKUP(AE52, Rankings!$A$2:$AO$161, 30, FALSE)</f>
        <v>47.603536236616343</v>
      </c>
      <c r="AL52" s="90">
        <f ca="1">VLOOKUP(AE52, Rankings!$A$2:$BL$161, 64, FALSE)</f>
        <v>1703</v>
      </c>
      <c r="AM52" s="4">
        <f ca="1">VLOOKUP(AE52, Rankings!$A$2:$BL$161, 38, FALSE)</f>
        <v>50</v>
      </c>
      <c r="AN52" s="4" t="s">
        <v>489</v>
      </c>
      <c r="AO52" s="4" t="s">
        <v>917</v>
      </c>
      <c r="AP52">
        <v>51</v>
      </c>
      <c r="AQ52" s="4" t="s">
        <v>917</v>
      </c>
      <c r="AR52" s="20">
        <v>4</v>
      </c>
      <c r="AS52" s="20"/>
    </row>
    <row r="53" spans="2:47" x14ac:dyDescent="0.2">
      <c r="B53" s="4">
        <v>52</v>
      </c>
      <c r="C53" s="4" t="str">
        <f>VLOOKUP(B53, Rankings!$A$2:$AO$161, 3, FALSE)</f>
        <v>Mistralton City</v>
      </c>
      <c r="D53" s="4">
        <f ca="1">VLOOKUP(B53, Rankings!$A$2:$AO$161, 41, FALSE)</f>
        <v>37</v>
      </c>
      <c r="E53" s="91">
        <f>VLOOKUP(B53, Rankings!$A$2:$CA$161, 63, FALSE)</f>
        <v>70.13807875992525</v>
      </c>
      <c r="F53" s="4">
        <f ca="1">VLOOKUP(B53, Rankings!$A$2:$AO$161, 8, FALSE)+VLOOKUP(B53, Rankings!$A$2:$AO$161, 10, FALSE)+VLOOKUP(B53, Rankings!$A$2:$AO$161, 12, FALSE)</f>
        <v>2</v>
      </c>
      <c r="G53" s="88">
        <f>VLOOKUP(B53, Rankings!$A$2:$CA$161, 62, FALSE)</f>
        <v>9.0406489442591091</v>
      </c>
      <c r="H53" s="89">
        <f ca="1">VLOOKUP(B53, Rankings!$A$2:$AO$161, 30, FALSE)</f>
        <v>59.340795875375775</v>
      </c>
      <c r="I53" s="90">
        <f ca="1">VLOOKUP(B53, Rankings!$A$2:$BL$161, 64, FALSE)</f>
        <v>1902</v>
      </c>
      <c r="J53" s="4">
        <f ca="1">VLOOKUP(B53, Rankings!$A$2:$BL$161, 38, FALSE)</f>
        <v>59</v>
      </c>
      <c r="K53" s="4" t="s">
        <v>495</v>
      </c>
      <c r="L53">
        <f t="shared" ca="1" si="34"/>
        <v>7</v>
      </c>
      <c r="M53" s="99" t="s">
        <v>1</v>
      </c>
      <c r="N53" s="88">
        <f t="shared" ref="N53:S53" ca="1" si="44">AVERAGE(D82:D97)</f>
        <v>81.75</v>
      </c>
      <c r="O53" s="88">
        <f t="shared" si="44"/>
        <v>54.418776398821024</v>
      </c>
      <c r="P53" s="88">
        <f t="shared" ca="1" si="44"/>
        <v>3.1875</v>
      </c>
      <c r="Q53" s="88">
        <f t="shared" si="44"/>
        <v>7.1673014489607851</v>
      </c>
      <c r="R53" s="88">
        <f t="shared" ca="1" si="44"/>
        <v>38.187903273578314</v>
      </c>
      <c r="S53" s="89">
        <f t="shared" ca="1" si="44"/>
        <v>1745.3125</v>
      </c>
      <c r="T53" s="89">
        <f ca="1">AVERAGE(J82:J97)</f>
        <v>57.9375</v>
      </c>
      <c r="U53">
        <v>7</v>
      </c>
      <c r="V53" s="92">
        <f t="shared" si="36"/>
        <v>1.0861705541147642</v>
      </c>
      <c r="W53" s="92">
        <f t="shared" si="33"/>
        <v>0.29565647028644182</v>
      </c>
      <c r="X53" s="4"/>
      <c r="Y53" s="92">
        <f t="shared" si="37"/>
        <v>0.38628978621968169</v>
      </c>
      <c r="Z53" s="92">
        <f t="shared" si="38"/>
        <v>0.1231186848588576</v>
      </c>
      <c r="AA53" s="4"/>
      <c r="AB53" s="92">
        <f t="shared" si="39"/>
        <v>0.39729305261239645</v>
      </c>
      <c r="AC53" s="92">
        <f t="shared" si="40"/>
        <v>0.13941325380684139</v>
      </c>
      <c r="AE53" s="4">
        <v>93</v>
      </c>
      <c r="AF53" s="4" t="s">
        <v>34</v>
      </c>
      <c r="AG53" s="4">
        <f ca="1">VLOOKUP(AE53, Rankings!$A$2:$AO$161, 41, FALSE)</f>
        <v>67</v>
      </c>
      <c r="AH53" s="91">
        <f>VLOOKUP(AE53, Rankings!$A$2:$CA$161, 63, FALSE)</f>
        <v>59.539737705209873</v>
      </c>
      <c r="AI53" s="4">
        <f ca="1">VLOOKUP(AE53, Rankings!$A$2:$AO$161, 12, FALSE)+VLOOKUP(AE53, Rankings!$A$2:$AO$161, 6, FALSE)</f>
        <v>4</v>
      </c>
      <c r="AJ53" s="88">
        <f>VLOOKUP(AE53, Rankings!$A$2:$CA$161, 62, FALSE)</f>
        <v>7.1414284285428504</v>
      </c>
      <c r="AK53" s="89">
        <f ca="1">VLOOKUP(AE53, Rankings!$A$2:$AO$161, 30, FALSE)</f>
        <v>42.918939672494261</v>
      </c>
      <c r="AL53" s="90">
        <f ca="1">VLOOKUP(AE53, Rankings!$A$2:$BL$161, 64, FALSE)</f>
        <v>1874</v>
      </c>
      <c r="AM53" s="4">
        <f ca="1">VLOOKUP(AE53, Rankings!$A$2:$BL$161, 38, FALSE)</f>
        <v>66</v>
      </c>
      <c r="AN53" s="4" t="s">
        <v>485</v>
      </c>
      <c r="AO53" s="4" t="s">
        <v>917</v>
      </c>
      <c r="AP53">
        <v>52</v>
      </c>
      <c r="AQ53" s="4" t="s">
        <v>917</v>
      </c>
      <c r="AR53" s="20">
        <v>4</v>
      </c>
      <c r="AS53" s="20"/>
    </row>
    <row r="54" spans="2:47" x14ac:dyDescent="0.2">
      <c r="B54" s="4">
        <v>53</v>
      </c>
      <c r="C54" s="4" t="str">
        <f>VLOOKUP(B54, Rankings!$A$2:$AO$161, 3, FALSE)</f>
        <v>Driftveil City</v>
      </c>
      <c r="D54" s="4">
        <f ca="1">VLOOKUP(B54, Rankings!$A$2:$AO$161, 41, FALSE)</f>
        <v>97</v>
      </c>
      <c r="E54" s="91">
        <f>VLOOKUP(B54, Rankings!$A$2:$CA$161, 63, FALSE)</f>
        <v>49.233644839742588</v>
      </c>
      <c r="F54" s="4">
        <f ca="1">VLOOKUP(B54, Rankings!$A$2:$AO$161, 8, FALSE)+VLOOKUP(B54, Rankings!$A$2:$AO$161, 10, FALSE)+VLOOKUP(B54, Rankings!$A$2:$AO$161, 12, FALSE)</f>
        <v>1</v>
      </c>
      <c r="G54" s="88">
        <f>VLOOKUP(B54, Rankings!$A$2:$CA$161, 62, FALSE)</f>
        <v>6.2120849961989411</v>
      </c>
      <c r="H54" s="89">
        <f ca="1">VLOOKUP(B54, Rankings!$A$2:$AO$161, 30, FALSE)</f>
        <v>49.675963537403867</v>
      </c>
      <c r="I54" s="90">
        <f ca="1">VLOOKUP(B54, Rankings!$A$2:$BL$161, 64, FALSE)</f>
        <v>1870</v>
      </c>
      <c r="J54" s="4">
        <f ca="1">VLOOKUP(B54, Rankings!$A$2:$BL$161, 38, FALSE)</f>
        <v>47</v>
      </c>
      <c r="K54" s="4" t="s">
        <v>493</v>
      </c>
      <c r="L54">
        <f t="shared" ca="1" si="34"/>
        <v>6</v>
      </c>
      <c r="M54" s="100" t="s">
        <v>0</v>
      </c>
      <c r="N54" s="88">
        <f t="shared" ref="N54:S54" ca="1" si="45">AVERAGE(D98:D113)</f>
        <v>81.125</v>
      </c>
      <c r="O54" s="88">
        <f t="shared" si="45"/>
        <v>55.625930767902076</v>
      </c>
      <c r="P54" s="88">
        <f t="shared" ca="1" si="45"/>
        <v>3.0625</v>
      </c>
      <c r="Q54" s="88">
        <f t="shared" si="45"/>
        <v>6.9903020674857448</v>
      </c>
      <c r="R54" s="88">
        <f t="shared" ca="1" si="45"/>
        <v>41.474280524503321</v>
      </c>
      <c r="S54" s="89">
        <f t="shared" ca="1" si="45"/>
        <v>1795.6875</v>
      </c>
      <c r="T54" s="89">
        <f ca="1">AVERAGE(J98:J113)</f>
        <v>55.6875</v>
      </c>
      <c r="U54">
        <v>6</v>
      </c>
      <c r="V54" s="92">
        <f t="shared" si="36"/>
        <v>1.9442514552135064</v>
      </c>
      <c r="W54" s="92">
        <f t="shared" si="33"/>
        <v>0.52922675948087528</v>
      </c>
      <c r="X54" s="4"/>
      <c r="Y54" s="92">
        <f t="shared" si="37"/>
        <v>1.4657282609822961</v>
      </c>
      <c r="Z54" s="92">
        <f t="shared" si="38"/>
        <v>0.46715844500733072</v>
      </c>
      <c r="AA54" s="4"/>
      <c r="AB54" s="92">
        <f t="shared" si="39"/>
        <v>0.81599825595791486</v>
      </c>
      <c r="AC54" s="92">
        <f t="shared" si="40"/>
        <v>0.28634019954732803</v>
      </c>
      <c r="AE54" s="4">
        <v>14</v>
      </c>
      <c r="AF54" s="4" t="s">
        <v>112</v>
      </c>
      <c r="AG54" s="4">
        <f ca="1">VLOOKUP(AE54, Rankings!$A$2:$AO$161, 41, FALSE)</f>
        <v>84</v>
      </c>
      <c r="AH54" s="91">
        <f>VLOOKUP(AE54, Rankings!$A$2:$CA$161, 63, FALSE)</f>
        <v>53.409929416713148</v>
      </c>
      <c r="AI54" s="4">
        <f ca="1">VLOOKUP(AE54, Rankings!$A$2:$AO$161, 12, FALSE)+VLOOKUP(AE54, Rankings!$A$2:$AO$161, 6, FALSE)</f>
        <v>2</v>
      </c>
      <c r="AJ54" s="88">
        <f>VLOOKUP(AE54, Rankings!$A$2:$CA$161, 62, FALSE)</f>
        <v>7.2613547446239481</v>
      </c>
      <c r="AK54" s="89">
        <f ca="1">VLOOKUP(AE54, Rankings!$A$2:$AO$161, 30, FALSE)</f>
        <v>36.357628754854559</v>
      </c>
      <c r="AL54" s="90">
        <f ca="1">VLOOKUP(AE54, Rankings!$A$2:$BL$161, 64, FALSE)</f>
        <v>1706</v>
      </c>
      <c r="AM54" s="4">
        <f ca="1">VLOOKUP(AE54, Rankings!$A$2:$BL$161, 38, FALSE)</f>
        <v>64</v>
      </c>
      <c r="AN54" s="4" t="s">
        <v>491</v>
      </c>
      <c r="AO54" s="4" t="s">
        <v>917</v>
      </c>
      <c r="AP54">
        <v>53</v>
      </c>
      <c r="AQ54" s="4" t="s">
        <v>917</v>
      </c>
      <c r="AR54" s="20">
        <v>4</v>
      </c>
      <c r="AS54" s="20"/>
    </row>
    <row r="55" spans="2:47" x14ac:dyDescent="0.2">
      <c r="B55" s="4">
        <v>54</v>
      </c>
      <c r="C55" s="4" t="str">
        <f>VLOOKUP(B55, Rankings!$A$2:$AO$161, 3, FALSE)</f>
        <v>Icirrus City</v>
      </c>
      <c r="D55" s="4">
        <f ca="1">VLOOKUP(B55, Rankings!$A$2:$AO$161, 41, FALSE)</f>
        <v>126</v>
      </c>
      <c r="E55" s="91">
        <f>VLOOKUP(B55, Rankings!$A$2:$CA$161, 63, FALSE)</f>
        <v>41.345433525326584</v>
      </c>
      <c r="F55" s="4">
        <f ca="1">VLOOKUP(B55, Rankings!$A$2:$AO$161, 8, FALSE)+VLOOKUP(B55, Rankings!$A$2:$AO$161, 10, FALSE)+VLOOKUP(B55, Rankings!$A$2:$AO$161, 12, FALSE)</f>
        <v>2</v>
      </c>
      <c r="G55" s="88">
        <f>VLOOKUP(B55, Rankings!$A$2:$CA$161, 62, FALSE)</f>
        <v>6.3508529610858835</v>
      </c>
      <c r="H55" s="89">
        <f ca="1">VLOOKUP(B55, Rankings!$A$2:$AO$161, 30, FALSE)</f>
        <v>18.297243331227246</v>
      </c>
      <c r="I55" s="90">
        <f ca="1">VLOOKUP(B55, Rankings!$A$2:$BL$161, 64, FALSE)</f>
        <v>1513</v>
      </c>
      <c r="J55" s="4">
        <f ca="1">VLOOKUP(B55, Rankings!$A$2:$BL$161, 38, FALSE)</f>
        <v>38</v>
      </c>
      <c r="K55" s="4" t="s">
        <v>496</v>
      </c>
      <c r="L55">
        <f t="shared" ca="1" si="34"/>
        <v>1</v>
      </c>
      <c r="M55" s="115" t="s">
        <v>7</v>
      </c>
      <c r="N55" s="88">
        <f t="shared" ref="N55:S55" ca="1" si="46">AVERAGE(D114:D129)</f>
        <v>74.1875</v>
      </c>
      <c r="O55" s="88">
        <f t="shared" si="46"/>
        <v>57.263070923162132</v>
      </c>
      <c r="P55" s="88">
        <f t="shared" ca="1" si="46"/>
        <v>3</v>
      </c>
      <c r="Q55" s="88">
        <f t="shared" si="46"/>
        <v>7.1143556824342449</v>
      </c>
      <c r="R55" s="88">
        <f t="shared" ca="1" si="46"/>
        <v>50.212489191355829</v>
      </c>
      <c r="S55" s="89">
        <f t="shared" ca="1" si="46"/>
        <v>1833.9375</v>
      </c>
      <c r="T55" s="89">
        <f ca="1">AVERAGE(J114:J129)</f>
        <v>57.6875</v>
      </c>
      <c r="U55">
        <v>1</v>
      </c>
      <c r="V55" s="92">
        <f t="shared" si="36"/>
        <v>0</v>
      </c>
      <c r="W55" s="92">
        <f t="shared" si="33"/>
        <v>0</v>
      </c>
      <c r="X55" s="4"/>
      <c r="Y55" s="92">
        <f t="shared" si="37"/>
        <v>3.0637121418711342</v>
      </c>
      <c r="Z55" s="92">
        <f t="shared" si="38"/>
        <v>0.97646953957714877</v>
      </c>
      <c r="AA55" s="4"/>
      <c r="AB55" s="92">
        <f t="shared" si="39"/>
        <v>2.4185038997293451</v>
      </c>
      <c r="AC55" s="92">
        <f t="shared" si="40"/>
        <v>0.84867202129192809</v>
      </c>
      <c r="AE55" s="4">
        <v>105</v>
      </c>
      <c r="AF55" s="4" t="s">
        <v>22</v>
      </c>
      <c r="AG55" s="4">
        <f ca="1">VLOOKUP(AE55, Rankings!$A$2:$AO$161, 41, FALSE)</f>
        <v>110</v>
      </c>
      <c r="AH55" s="91">
        <f>VLOOKUP(AE55, Rankings!$A$2:$CA$161, 63, FALSE)</f>
        <v>45.607551170882857</v>
      </c>
      <c r="AI55" s="4">
        <f ca="1">VLOOKUP(AE55, Rankings!$A$2:$AO$161, 12, FALSE)+VLOOKUP(AE55, Rankings!$A$2:$AO$161, 6, FALSE)</f>
        <v>2</v>
      </c>
      <c r="AJ55" s="88">
        <f>VLOOKUP(AE55, Rankings!$A$2:$CA$161, 62, FALSE)</f>
        <v>5.8020372597593992</v>
      </c>
      <c r="AK55" s="89">
        <f ca="1">VLOOKUP(AE55, Rankings!$A$2:$AO$161, 30, FALSE)</f>
        <v>37.260644025782959</v>
      </c>
      <c r="AL55" s="90">
        <f ca="1">VLOOKUP(AE55, Rankings!$A$2:$BL$161, 64, FALSE)</f>
        <v>1836</v>
      </c>
      <c r="AM55" s="4">
        <f ca="1">VLOOKUP(AE55, Rankings!$A$2:$BL$161, 38, FALSE)</f>
        <v>45</v>
      </c>
      <c r="AN55" s="4" t="s">
        <v>496</v>
      </c>
      <c r="AO55" s="4" t="s">
        <v>917</v>
      </c>
      <c r="AP55">
        <v>54</v>
      </c>
      <c r="AQ55" s="4" t="s">
        <v>917</v>
      </c>
      <c r="AR55" s="20">
        <v>4</v>
      </c>
      <c r="AS55" s="20"/>
    </row>
    <row r="56" spans="2:47" x14ac:dyDescent="0.2">
      <c r="B56" s="4">
        <v>55</v>
      </c>
      <c r="C56" s="4" t="str">
        <f>VLOOKUP(B56, Rankings!$A$2:$AO$161, 3, FALSE)</f>
        <v>Nimbasa City</v>
      </c>
      <c r="D56" s="4">
        <f ca="1">VLOOKUP(B56, Rankings!$A$2:$AO$161, 41, FALSE)</f>
        <v>5</v>
      </c>
      <c r="E56" s="91">
        <f>VLOOKUP(B56, Rankings!$A$2:$CA$161, 63, FALSE)</f>
        <v>88.440562036178306</v>
      </c>
      <c r="F56" s="4">
        <f ca="1">VLOOKUP(B56, Rankings!$A$2:$AO$161, 8, FALSE)+VLOOKUP(B56, Rankings!$A$2:$AO$161, 10, FALSE)+VLOOKUP(B56, Rankings!$A$2:$AO$161, 12, FALSE)</f>
        <v>6</v>
      </c>
      <c r="G56" s="88">
        <f>VLOOKUP(B56, Rankings!$A$2:$CA$161, 62, FALSE)</f>
        <v>9.3428522887225878</v>
      </c>
      <c r="H56" s="89">
        <f ca="1">VLOOKUP(B56, Rankings!$A$2:$AO$161, 30, FALSE)</f>
        <v>83.474760452657591</v>
      </c>
      <c r="I56" s="90">
        <f ca="1">VLOOKUP(B56, Rankings!$A$2:$BL$161, 64, FALSE)</f>
        <v>2236</v>
      </c>
      <c r="J56" s="4">
        <f ca="1">VLOOKUP(B56, Rankings!$A$2:$BL$161, 38, FALSE)</f>
        <v>90</v>
      </c>
      <c r="K56" s="4" t="s">
        <v>483</v>
      </c>
      <c r="L56">
        <f t="shared" ca="1" si="34"/>
        <v>5</v>
      </c>
      <c r="M56" s="101" t="s">
        <v>323</v>
      </c>
      <c r="N56" s="88">
        <f t="shared" ref="N56:S56" ca="1" si="47">AVERAGE(D130:D145)</f>
        <v>80.25</v>
      </c>
      <c r="O56" s="88">
        <f t="shared" si="47"/>
        <v>55.868583538294459</v>
      </c>
      <c r="P56" s="88">
        <f t="shared" ca="1" si="47"/>
        <v>2.5625</v>
      </c>
      <c r="Q56" s="88">
        <f t="shared" si="47"/>
        <v>6.9234480950975108</v>
      </c>
      <c r="R56" s="88">
        <f t="shared" ca="1" si="47"/>
        <v>45.88104515222124</v>
      </c>
      <c r="S56" s="89">
        <f t="shared" ca="1" si="47"/>
        <v>1811.3125</v>
      </c>
      <c r="T56" s="89">
        <f ca="1">AVERAGE(J130:J145)</f>
        <v>56.375</v>
      </c>
      <c r="U56">
        <v>5</v>
      </c>
      <c r="V56" s="92">
        <f t="shared" si="36"/>
        <v>3.6737587818133863</v>
      </c>
      <c r="W56" s="92">
        <f t="shared" si="33"/>
        <v>1</v>
      </c>
      <c r="X56" s="4"/>
      <c r="Y56" s="92">
        <f t="shared" si="37"/>
        <v>2.0151250456021339</v>
      </c>
      <c r="Z56" s="92">
        <f t="shared" si="38"/>
        <v>0.64226276306354846</v>
      </c>
      <c r="AA56" s="4"/>
      <c r="AB56" s="92">
        <f t="shared" si="39"/>
        <v>1.0618773926336449</v>
      </c>
      <c r="AC56" s="92">
        <f t="shared" si="40"/>
        <v>0.37262112054954699</v>
      </c>
      <c r="AE56" s="4">
        <v>68</v>
      </c>
      <c r="AF56" s="4" t="s">
        <v>58</v>
      </c>
      <c r="AG56" s="4">
        <f ca="1">VLOOKUP(AE56, Rankings!$A$2:$AO$161, 41, FALSE)</f>
        <v>62</v>
      </c>
      <c r="AH56" s="91">
        <f>VLOOKUP(AE56, Rankings!$A$2:$CA$161, 63, FALSE)</f>
        <v>63.622571586060495</v>
      </c>
      <c r="AI56" s="4">
        <f ca="1">VLOOKUP(AE56, Rankings!$A$2:$AO$161, 12, FALSE)+VLOOKUP(AE56, Rankings!$A$2:$AO$161, 6, FALSE)</f>
        <v>4</v>
      </c>
      <c r="AJ56" s="88">
        <f>VLOOKUP(AE56, Rankings!$A$2:$CA$161, 62, FALSE)</f>
        <v>8.3745646653025094</v>
      </c>
      <c r="AK56" s="89">
        <f ca="1">VLOOKUP(AE56, Rankings!$A$2:$AO$161, 30, FALSE)</f>
        <v>51.78361369515553</v>
      </c>
      <c r="AL56" s="90">
        <f ca="1">VLOOKUP(AE56, Rankings!$A$2:$BL$161, 64, FALSE)</f>
        <v>1936</v>
      </c>
      <c r="AM56" s="4">
        <f ca="1">VLOOKUP(AE56, Rankings!$A$2:$BL$161, 38, FALSE)</f>
        <v>71</v>
      </c>
      <c r="AN56" s="4" t="s">
        <v>482</v>
      </c>
      <c r="AO56" s="4" t="s">
        <v>917</v>
      </c>
      <c r="AP56">
        <v>55</v>
      </c>
      <c r="AQ56" s="4" t="s">
        <v>917</v>
      </c>
      <c r="AR56" s="20">
        <v>4</v>
      </c>
      <c r="AS56" s="20"/>
    </row>
    <row r="57" spans="2:47" x14ac:dyDescent="0.2">
      <c r="B57" s="4">
        <v>56</v>
      </c>
      <c r="C57" s="4" t="str">
        <f>VLOOKUP(B57, Rankings!$A$2:$AO$161, 3, FALSE)</f>
        <v>Virbank City</v>
      </c>
      <c r="D57" s="4">
        <f ca="1">VLOOKUP(B57, Rankings!$A$2:$AO$161, 41, FALSE)</f>
        <v>13</v>
      </c>
      <c r="E57" s="91">
        <f>VLOOKUP(B57, Rankings!$A$2:$CA$161, 63, FALSE)</f>
        <v>82.260676116405421</v>
      </c>
      <c r="F57" s="4">
        <f ca="1">VLOOKUP(B57, Rankings!$A$2:$AO$161, 8, FALSE)+VLOOKUP(B57, Rankings!$A$2:$AO$161, 10, FALSE)+VLOOKUP(B57, Rankings!$A$2:$AO$161, 12, FALSE)</f>
        <v>5</v>
      </c>
      <c r="G57" s="88">
        <f>VLOOKUP(B57, Rankings!$A$2:$CA$161, 62, FALSE)</f>
        <v>8.7457926392573988</v>
      </c>
      <c r="H57" s="89">
        <f ca="1">VLOOKUP(B57, Rankings!$A$2:$AO$161, 30, FALSE)</f>
        <v>91.824495023658514</v>
      </c>
      <c r="I57" s="90">
        <f ca="1">VLOOKUP(B57, Rankings!$A$2:$BL$161, 64, FALSE)</f>
        <v>2283</v>
      </c>
      <c r="J57" s="4">
        <f ca="1">VLOOKUP(B57, Rankings!$A$2:$BL$161, 38, FALSE)</f>
        <v>76</v>
      </c>
      <c r="K57" s="4" t="s">
        <v>491</v>
      </c>
      <c r="L57">
        <f t="shared" ca="1" si="34"/>
        <v>4</v>
      </c>
      <c r="M57" s="109" t="s">
        <v>398</v>
      </c>
      <c r="N57" s="88">
        <f t="shared" ref="N57:S57" ca="1" si="48">AVERAGE(D146:D161)</f>
        <v>77.75</v>
      </c>
      <c r="O57" s="88">
        <f t="shared" si="48"/>
        <v>56.944877515384462</v>
      </c>
      <c r="P57" s="88">
        <f t="shared" ca="1" si="48"/>
        <v>3.3125</v>
      </c>
      <c r="Q57" s="88">
        <f t="shared" si="48"/>
        <v>7.2165923584964391</v>
      </c>
      <c r="R57" s="88">
        <f t="shared" ca="1" si="48"/>
        <v>47.517966821973971</v>
      </c>
      <c r="S57" s="89">
        <f t="shared" ca="1" si="48"/>
        <v>1792.125</v>
      </c>
      <c r="T57" s="89">
        <f ca="1">AVERAGE(J146:J161)</f>
        <v>59.75</v>
      </c>
      <c r="U57">
        <v>4</v>
      </c>
      <c r="V57" s="92">
        <f t="shared" si="36"/>
        <v>0.75456116388163652</v>
      </c>
      <c r="W57" s="92">
        <f t="shared" si="33"/>
        <v>0.20539213614596144</v>
      </c>
      <c r="X57" s="4"/>
      <c r="Y57" s="92">
        <f t="shared" si="37"/>
        <v>1.3703233965309813</v>
      </c>
      <c r="Z57" s="92">
        <f t="shared" si="38"/>
        <v>0.43675090678237888</v>
      </c>
      <c r="AA57" s="4"/>
      <c r="AB57" s="92">
        <f t="shared" si="39"/>
        <v>1.7003171471404022</v>
      </c>
      <c r="AC57" s="92">
        <f t="shared" si="40"/>
        <v>0.59665464680973113</v>
      </c>
      <c r="AE57" s="4">
        <v>53</v>
      </c>
      <c r="AF57" s="4" t="s">
        <v>73</v>
      </c>
      <c r="AG57" s="4">
        <f ca="1">VLOOKUP(AE57, Rankings!$A$2:$AO$161, 41, FALSE)</f>
        <v>97</v>
      </c>
      <c r="AH57" s="91">
        <f>VLOOKUP(AE57, Rankings!$A$2:$CA$161, 63, FALSE)</f>
        <v>49.233644839742588</v>
      </c>
      <c r="AI57" s="4">
        <f ca="1">VLOOKUP(AE57, Rankings!$A$2:$AO$161, 12, FALSE)+VLOOKUP(AE57, Rankings!$A$2:$AO$161, 6, FALSE)</f>
        <v>2</v>
      </c>
      <c r="AJ57" s="88">
        <f>VLOOKUP(AE57, Rankings!$A$2:$CA$161, 62, FALSE)</f>
        <v>6.2120849961989411</v>
      </c>
      <c r="AK57" s="89">
        <f ca="1">VLOOKUP(AE57, Rankings!$A$2:$AO$161, 30, FALSE)</f>
        <v>49.675963537403867</v>
      </c>
      <c r="AL57" s="90">
        <f ca="1">VLOOKUP(AE57, Rankings!$A$2:$BL$161, 64, FALSE)</f>
        <v>1870</v>
      </c>
      <c r="AM57" s="4">
        <f ca="1">VLOOKUP(AE57, Rankings!$A$2:$BL$161, 38, FALSE)</f>
        <v>47</v>
      </c>
      <c r="AN57" s="4" t="s">
        <v>493</v>
      </c>
      <c r="AO57" s="4" t="s">
        <v>917</v>
      </c>
      <c r="AP57">
        <v>56</v>
      </c>
      <c r="AQ57" s="4" t="s">
        <v>917</v>
      </c>
      <c r="AR57" s="20">
        <v>4</v>
      </c>
      <c r="AS57" s="20"/>
    </row>
    <row r="58" spans="2:47" x14ac:dyDescent="0.2">
      <c r="B58" s="4">
        <v>57</v>
      </c>
      <c r="C58" s="4" t="str">
        <f>VLOOKUP(B58, Rankings!$A$2:$AO$161, 3, FALSE)</f>
        <v>Accumula Town</v>
      </c>
      <c r="D58" s="4">
        <f ca="1">VLOOKUP(B58, Rankings!$A$2:$AO$161, 41, FALSE)</f>
        <v>76</v>
      </c>
      <c r="E58" s="91">
        <f>VLOOKUP(B58, Rankings!$A$2:$CA$161, 63, FALSE)</f>
        <v>56.880518514014099</v>
      </c>
      <c r="F58" s="4">
        <f ca="1">VLOOKUP(B58, Rankings!$A$2:$AO$161, 8, FALSE)+VLOOKUP(B58, Rankings!$A$2:$AO$161, 10, FALSE)+VLOOKUP(B58, Rankings!$A$2:$AO$161, 12, FALSE)</f>
        <v>5</v>
      </c>
      <c r="G58" s="88">
        <f>VLOOKUP(B58, Rankings!$A$2:$CA$161, 62, FALSE)</f>
        <v>6.5261710896136558</v>
      </c>
      <c r="H58" s="89">
        <f ca="1">VLOOKUP(B58, Rankings!$A$2:$AO$161, 30, FALSE)</f>
        <v>53.387917892518139</v>
      </c>
      <c r="I58" s="90">
        <f ca="1">VLOOKUP(B58, Rankings!$A$2:$BL$161, 64, FALSE)</f>
        <v>2093</v>
      </c>
      <c r="J58" s="4">
        <f ca="1">VLOOKUP(B58, Rankings!$A$2:$BL$161, 38, FALSE)</f>
        <v>59</v>
      </c>
      <c r="K58" s="4" t="s">
        <v>497</v>
      </c>
      <c r="O58" s="5">
        <f>AVERAGE(O48:O57)</f>
        <v>55.636801565193593</v>
      </c>
      <c r="Q58" s="5">
        <f>AVERAGE(Q48:Q57)</f>
        <v>7.1232064389102687</v>
      </c>
      <c r="R58" s="5">
        <f ca="1">AVERAGE(R48:R57)</f>
        <v>43.772954489215707</v>
      </c>
      <c r="AE58" s="4">
        <v>146</v>
      </c>
      <c r="AF58" s="4" t="s">
        <v>473</v>
      </c>
      <c r="AG58" s="4">
        <f ca="1">VLOOKUP(AE58, Rankings!$A$2:$AO$161, 41, FALSE)</f>
        <v>103</v>
      </c>
      <c r="AH58" s="91">
        <f>VLOOKUP(AE58, Rankings!$A$2:$CA$161, 63, FALSE)</f>
        <v>47.695430254270278</v>
      </c>
      <c r="AI58" s="4">
        <f ca="1">VLOOKUP(AE58, Rankings!$A$2:$AO$161, 12, FALSE)+VLOOKUP(AE58, Rankings!$A$2:$AO$161, 6, FALSE)</f>
        <v>0</v>
      </c>
      <c r="AJ58" s="88">
        <f>VLOOKUP(AE58, Rankings!$A$2:$CA$161, 62, FALSE)</f>
        <v>6.1870833193032073</v>
      </c>
      <c r="AK58" s="89">
        <f ca="1">VLOOKUP(AE58, Rankings!$A$2:$AO$161, 30, FALSE)</f>
        <v>43.079144088228496</v>
      </c>
      <c r="AL58" s="90">
        <f ca="1">VLOOKUP(AE58, Rankings!$A$2:$BL$161, 64, FALSE)</f>
        <v>1765</v>
      </c>
      <c r="AM58" s="4">
        <f ca="1">VLOOKUP(AE58, Rankings!$A$2:$BL$161, 38, FALSE)</f>
        <v>40</v>
      </c>
      <c r="AN58" s="4" t="s">
        <v>496</v>
      </c>
      <c r="AO58" s="4" t="s">
        <v>917</v>
      </c>
      <c r="AP58">
        <v>57</v>
      </c>
      <c r="AQ58" s="4" t="s">
        <v>917</v>
      </c>
      <c r="AR58" s="20">
        <v>4</v>
      </c>
      <c r="AS58" s="20"/>
    </row>
    <row r="59" spans="2:47" x14ac:dyDescent="0.2">
      <c r="B59" s="4">
        <v>58</v>
      </c>
      <c r="C59" s="4" t="str">
        <f>VLOOKUP(B59, Rankings!$A$2:$AO$161, 3, FALSE)</f>
        <v>Castelia City</v>
      </c>
      <c r="D59" s="4">
        <f ca="1">VLOOKUP(B59, Rankings!$A$2:$AO$161, 41, FALSE)</f>
        <v>51</v>
      </c>
      <c r="E59" s="91">
        <f>VLOOKUP(B59, Rankings!$A$2:$CA$161, 63, FALSE)</f>
        <v>66.988756015999087</v>
      </c>
      <c r="F59" s="4">
        <f ca="1">VLOOKUP(B59, Rankings!$A$2:$AO$161, 8, FALSE)+VLOOKUP(B59, Rankings!$A$2:$AO$161, 10, FALSE)+VLOOKUP(B59, Rankings!$A$2:$AO$161, 12, FALSE)</f>
        <v>2</v>
      </c>
      <c r="G59" s="88">
        <f>VLOOKUP(B59, Rankings!$A$2:$CA$161, 62, FALSE)</f>
        <v>6.2787118282512546</v>
      </c>
      <c r="H59" s="89">
        <f ca="1">VLOOKUP(B59, Rankings!$A$2:$AO$161, 30, FALSE)</f>
        <v>74.033402634813967</v>
      </c>
      <c r="I59" s="90">
        <f ca="1">VLOOKUP(B59, Rankings!$A$2:$BL$161, 64, FALSE)</f>
        <v>2095</v>
      </c>
      <c r="J59" s="4">
        <f ca="1">VLOOKUP(B59, Rankings!$A$2:$BL$161, 38, FALSE)</f>
        <v>55</v>
      </c>
      <c r="K59" s="4" t="s">
        <v>498</v>
      </c>
      <c r="X59" t="s">
        <v>1449</v>
      </c>
      <c r="AE59" s="4">
        <v>29</v>
      </c>
      <c r="AF59" s="4" t="s">
        <v>97</v>
      </c>
      <c r="AG59" s="4">
        <f ca="1">VLOOKUP(AE59, Rankings!$A$2:$AO$161, 41, FALSE)</f>
        <v>22</v>
      </c>
      <c r="AH59" s="91">
        <f>VLOOKUP(AE59, Rankings!$A$2:$CA$161, 63, FALSE)</f>
        <v>76.739314264712476</v>
      </c>
      <c r="AI59" s="4">
        <f ca="1">VLOOKUP(AE59, Rankings!$A$2:$AO$161, 12, FALSE)+VLOOKUP(AE59, Rankings!$A$2:$AO$161, 6, FALSE)</f>
        <v>3</v>
      </c>
      <c r="AJ59" s="88">
        <f>VLOOKUP(AE59, Rankings!$A$2:$CA$161, 62, FALSE)</f>
        <v>9.9132601737635877</v>
      </c>
      <c r="AK59" s="89">
        <f ca="1">VLOOKUP(AE59, Rankings!$A$2:$AO$161, 30, FALSE)</f>
        <v>63.233681852276156</v>
      </c>
      <c r="AL59" s="90">
        <f ca="1">VLOOKUP(AE59, Rankings!$A$2:$BL$161, 64, FALSE)</f>
        <v>2094</v>
      </c>
      <c r="AM59" s="4">
        <f ca="1">VLOOKUP(AE59, Rankings!$A$2:$BL$161, 38, FALSE)</f>
        <v>95</v>
      </c>
      <c r="AN59" s="4" t="s">
        <v>495</v>
      </c>
      <c r="AO59" s="4" t="s">
        <v>917</v>
      </c>
      <c r="AP59">
        <v>58</v>
      </c>
      <c r="AQ59" s="4" t="s">
        <v>917</v>
      </c>
      <c r="AR59" s="20">
        <v>4</v>
      </c>
      <c r="AS59" s="20"/>
    </row>
    <row r="60" spans="2:47" x14ac:dyDescent="0.2">
      <c r="B60" s="4">
        <v>59</v>
      </c>
      <c r="C60" s="4" t="str">
        <f>VLOOKUP(B60, Rankings!$A$2:$AO$161, 3, FALSE)</f>
        <v>Nacrene City</v>
      </c>
      <c r="D60" s="4">
        <f ca="1">VLOOKUP(B60, Rankings!$A$2:$AO$161, 41, FALSE)</f>
        <v>80</v>
      </c>
      <c r="E60" s="91">
        <f>VLOOKUP(B60, Rankings!$A$2:$CA$161, 63, FALSE)</f>
        <v>54.618410813898173</v>
      </c>
      <c r="F60" s="4">
        <f ca="1">VLOOKUP(B60, Rankings!$A$2:$AO$161, 8, FALSE)+VLOOKUP(B60, Rankings!$A$2:$AO$161, 10, FALSE)+VLOOKUP(B60, Rankings!$A$2:$AO$161, 12, FALSE)</f>
        <v>1</v>
      </c>
      <c r="G60" s="88">
        <f>VLOOKUP(B60, Rankings!$A$2:$CA$161, 62, FALSE)</f>
        <v>6.7889616289974715</v>
      </c>
      <c r="H60" s="89">
        <f ca="1">VLOOKUP(B60, Rankings!$A$2:$AO$161, 30, FALSE)</f>
        <v>44.868692221829711</v>
      </c>
      <c r="I60" s="90">
        <f ca="1">VLOOKUP(B60, Rankings!$A$2:$BL$161, 64, FALSE)</f>
        <v>1757</v>
      </c>
      <c r="J60" s="4">
        <f ca="1">VLOOKUP(B60, Rankings!$A$2:$BL$161, 38, FALSE)</f>
        <v>46</v>
      </c>
      <c r="K60" s="4" t="s">
        <v>485</v>
      </c>
      <c r="M60" s="56" t="s">
        <v>167</v>
      </c>
      <c r="N60" s="56" t="s">
        <v>284</v>
      </c>
      <c r="O60" s="56" t="s">
        <v>283</v>
      </c>
      <c r="P60" s="56" t="s">
        <v>285</v>
      </c>
      <c r="Q60" s="56" t="s">
        <v>286</v>
      </c>
      <c r="R60" s="56" t="s">
        <v>145</v>
      </c>
      <c r="S60" s="56" t="s">
        <v>298</v>
      </c>
      <c r="T60" s="56" t="s">
        <v>341</v>
      </c>
      <c r="X60" t="s">
        <v>1450</v>
      </c>
      <c r="AB60" t="s">
        <v>1006</v>
      </c>
      <c r="AE60" s="4">
        <v>43</v>
      </c>
      <c r="AF60" s="4" t="s">
        <v>83</v>
      </c>
      <c r="AG60" s="4">
        <f ca="1">VLOOKUP(AE60, Rankings!$A$2:$AO$161, 41, FALSE)</f>
        <v>68</v>
      </c>
      <c r="AH60" s="91">
        <f>VLOOKUP(AE60, Rankings!$A$2:$CA$161, 63, FALSE)</f>
        <v>59.350534729379433</v>
      </c>
      <c r="AI60" s="4">
        <f ca="1">VLOOKUP(AE60, Rankings!$A$2:$AO$161, 12, FALSE)+VLOOKUP(AE60, Rankings!$A$2:$AO$161, 6, FALSE)</f>
        <v>1</v>
      </c>
      <c r="AJ60" s="88">
        <f>VLOOKUP(AE60, Rankings!$A$2:$CA$161, 62, FALSE)</f>
        <v>7.570276805315042</v>
      </c>
      <c r="AK60" s="89">
        <f ca="1">VLOOKUP(AE60, Rankings!$A$2:$AO$161, 30, FALSE)</f>
        <v>51.099920755780097</v>
      </c>
      <c r="AL60" s="90">
        <f ca="1">VLOOKUP(AE60, Rankings!$A$2:$BL$161, 64, FALSE)</f>
        <v>1982</v>
      </c>
      <c r="AM60" s="4">
        <f ca="1">VLOOKUP(AE60, Rankings!$A$2:$BL$161, 38, FALSE)</f>
        <v>66</v>
      </c>
      <c r="AN60" s="4" t="s">
        <v>483</v>
      </c>
      <c r="AO60" s="4" t="s">
        <v>917</v>
      </c>
      <c r="AP60">
        <v>59</v>
      </c>
      <c r="AQ60" s="4" t="s">
        <v>917</v>
      </c>
      <c r="AR60" s="20">
        <v>4</v>
      </c>
      <c r="AS60" s="20"/>
    </row>
    <row r="61" spans="2:47" x14ac:dyDescent="0.2">
      <c r="B61" s="4">
        <v>60</v>
      </c>
      <c r="C61" s="4" t="str">
        <f>VLOOKUP(B61, Rankings!$A$2:$AO$161, 3, FALSE)</f>
        <v>Striaton City</v>
      </c>
      <c r="D61" s="4">
        <f ca="1">VLOOKUP(B61, Rankings!$A$2:$AO$161, 41, FALSE)</f>
        <v>74</v>
      </c>
      <c r="E61" s="91">
        <f>VLOOKUP(B61, Rankings!$A$2:$CA$161, 63, FALSE)</f>
        <v>57.100866825468913</v>
      </c>
      <c r="F61" s="4">
        <f ca="1">VLOOKUP(B61, Rankings!$A$2:$AO$161, 8, FALSE)+VLOOKUP(B61, Rankings!$A$2:$AO$161, 10, FALSE)+VLOOKUP(B61, Rankings!$A$2:$AO$161, 12, FALSE)</f>
        <v>3</v>
      </c>
      <c r="G61" s="88">
        <f>VLOOKUP(B61, Rankings!$A$2:$CA$161, 62, FALSE)</f>
        <v>5.9488560991915822</v>
      </c>
      <c r="H61" s="89">
        <f ca="1">VLOOKUP(B61, Rankings!$A$2:$AO$161, 30, FALSE)</f>
        <v>67.697869770832881</v>
      </c>
      <c r="I61" s="90">
        <f ca="1">VLOOKUP(B61, Rankings!$A$2:$BL$161, 64, FALSE)</f>
        <v>1968</v>
      </c>
      <c r="J61" s="4">
        <f ca="1">VLOOKUP(B61, Rankings!$A$2:$BL$161, 38, FALSE)</f>
        <v>46</v>
      </c>
      <c r="K61" s="4" t="s">
        <v>485</v>
      </c>
      <c r="M61" s="288" t="s">
        <v>913</v>
      </c>
      <c r="N61" s="88">
        <f ca="1">AVERAGE(AG2:AG17)</f>
        <v>28.875</v>
      </c>
      <c r="O61" s="88">
        <f>AVERAGE(AH2:AH17)</f>
        <v>76.649535912154676</v>
      </c>
      <c r="P61" s="88">
        <f t="shared" ref="P61:S61" ca="1" si="49">AVERAGE(AI2:AI17)</f>
        <v>3.625</v>
      </c>
      <c r="Q61" s="88">
        <f t="shared" si="49"/>
        <v>8.408076826960631</v>
      </c>
      <c r="R61" s="88">
        <f t="shared" ca="1" si="49"/>
        <v>83.738204437079574</v>
      </c>
      <c r="S61" s="89">
        <f t="shared" ca="1" si="49"/>
        <v>2155.3125</v>
      </c>
      <c r="T61" s="89">
        <f ca="1">AVERAGE(AM2:AM17)</f>
        <v>75</v>
      </c>
      <c r="X61" t="s">
        <v>927</v>
      </c>
      <c r="Y61" s="89"/>
      <c r="Z61" s="4"/>
      <c r="AB61" t="s">
        <v>1194</v>
      </c>
      <c r="AE61" s="4">
        <v>97</v>
      </c>
      <c r="AF61" s="4" t="s">
        <v>30</v>
      </c>
      <c r="AG61" s="4">
        <f ca="1">VLOOKUP(AE61, Rankings!$A$2:$AO$161, 41, FALSE)</f>
        <v>119</v>
      </c>
      <c r="AH61" s="91">
        <f>VLOOKUP(AE61, Rankings!$A$2:$CA$161, 63, FALSE)</f>
        <v>43.752783740104825</v>
      </c>
      <c r="AI61" s="4">
        <f ca="1">VLOOKUP(AE61, Rankings!$A$2:$AO$161, 12, FALSE)+VLOOKUP(AE61, Rankings!$A$2:$AO$161, 6, FALSE)</f>
        <v>0</v>
      </c>
      <c r="AJ61" s="88">
        <f>VLOOKUP(AE61, Rankings!$A$2:$CA$161, 62, FALSE)</f>
        <v>6.2165468344937729</v>
      </c>
      <c r="AK61" s="89">
        <f ca="1">VLOOKUP(AE61, Rankings!$A$2:$AO$161, 30, FALSE)</f>
        <v>40.281300718926936</v>
      </c>
      <c r="AL61" s="90">
        <f ca="1">VLOOKUP(AE61, Rankings!$A$2:$BL$161, 64, FALSE)</f>
        <v>1790</v>
      </c>
      <c r="AM61" s="4">
        <f ca="1">VLOOKUP(AE61, Rankings!$A$2:$BL$161, 38, FALSE)</f>
        <v>43</v>
      </c>
      <c r="AN61" s="4" t="s">
        <v>487</v>
      </c>
      <c r="AO61" s="4" t="s">
        <v>917</v>
      </c>
      <c r="AP61">
        <v>60</v>
      </c>
      <c r="AQ61" s="4" t="s">
        <v>917</v>
      </c>
      <c r="AR61" s="20">
        <v>4</v>
      </c>
      <c r="AS61" s="20"/>
    </row>
    <row r="62" spans="2:47" x14ac:dyDescent="0.2">
      <c r="B62" s="4">
        <v>61</v>
      </c>
      <c r="C62" s="4" t="str">
        <f>VLOOKUP(B62, Rankings!$A$2:$AO$161, 3, FALSE)</f>
        <v>Humilau City</v>
      </c>
      <c r="D62" s="4">
        <f ca="1">VLOOKUP(B62, Rankings!$A$2:$AO$161, 41, FALSE)</f>
        <v>70</v>
      </c>
      <c r="E62" s="91">
        <f>VLOOKUP(B62, Rankings!$A$2:$CA$161, 63, FALSE)</f>
        <v>59.024350588287334</v>
      </c>
      <c r="F62" s="4">
        <f ca="1">VLOOKUP(B62, Rankings!$A$2:$AO$161, 8, FALSE)+VLOOKUP(B62, Rankings!$A$2:$AO$161, 10, FALSE)+VLOOKUP(B62, Rankings!$A$2:$AO$161, 12, FALSE)</f>
        <v>5</v>
      </c>
      <c r="G62" s="88">
        <f>VLOOKUP(B62, Rankings!$A$2:$CA$161, 62, FALSE)</f>
        <v>8.3666002653407556</v>
      </c>
      <c r="H62" s="89">
        <f ca="1">VLOOKUP(B62, Rankings!$A$2:$AO$161, 30, FALSE)</f>
        <v>54.888603702371888</v>
      </c>
      <c r="I62" s="90">
        <f ca="1">VLOOKUP(B62, Rankings!$A$2:$BL$161, 64, FALSE)</f>
        <v>1910</v>
      </c>
      <c r="J62" s="4">
        <f ca="1">VLOOKUP(B62, Rankings!$A$2:$BL$161, 38, FALSE)</f>
        <v>73</v>
      </c>
      <c r="K62" s="4" t="s">
        <v>489</v>
      </c>
      <c r="M62" s="287" t="s">
        <v>645</v>
      </c>
      <c r="N62" s="88">
        <f t="shared" ref="N62:S62" ca="1" si="50">AVERAGE(AG18:AG33)</f>
        <v>58.5625</v>
      </c>
      <c r="O62" s="88">
        <f t="shared" si="50"/>
        <v>63.896439833435551</v>
      </c>
      <c r="P62" s="88">
        <f t="shared" ca="1" si="50"/>
        <v>3.0625</v>
      </c>
      <c r="Q62" s="88">
        <f t="shared" si="50"/>
        <v>7.6229188120394857</v>
      </c>
      <c r="R62" s="88">
        <f t="shared" ca="1" si="50"/>
        <v>56.090522571769746</v>
      </c>
      <c r="S62" s="89">
        <f t="shared" ca="1" si="50"/>
        <v>1964.125</v>
      </c>
      <c r="T62" s="89">
        <f ca="1">AVERAGE(AM18:AM33)</f>
        <v>64.8125</v>
      </c>
      <c r="X62" t="s">
        <v>923</v>
      </c>
      <c r="Y62" s="89"/>
      <c r="Z62" s="4"/>
      <c r="AB62" t="s">
        <v>4247</v>
      </c>
      <c r="AE62" s="4">
        <v>40</v>
      </c>
      <c r="AF62" s="4" t="s">
        <v>86</v>
      </c>
      <c r="AG62" s="4">
        <f ca="1">VLOOKUP(AE62, Rankings!$A$2:$AO$161, 41, FALSE)</f>
        <v>2</v>
      </c>
      <c r="AH62" s="91">
        <f>VLOOKUP(AE62, Rankings!$A$2:$CA$161, 63, FALSE)</f>
        <v>91.3184387629735</v>
      </c>
      <c r="AI62" s="4">
        <f ca="1">VLOOKUP(AE62, Rankings!$A$2:$AO$161, 12, FALSE)+VLOOKUP(AE62, Rankings!$A$2:$AO$161, 6, FALSE)</f>
        <v>5</v>
      </c>
      <c r="AJ62" s="88">
        <f>VLOOKUP(AE62, Rankings!$A$2:$CA$161, 62, FALSE)</f>
        <v>10</v>
      </c>
      <c r="AK62" s="89">
        <f ca="1">VLOOKUP(AE62, Rankings!$A$2:$AO$161, 30, FALSE)</f>
        <v>80.786997497033596</v>
      </c>
      <c r="AL62" s="90">
        <f ca="1">VLOOKUP(AE62, Rankings!$A$2:$BL$161, 64, FALSE)</f>
        <v>2288</v>
      </c>
      <c r="AM62" s="4">
        <f ca="1">VLOOKUP(AE62, Rankings!$A$2:$BL$161, 38, FALSE)</f>
        <v>94</v>
      </c>
      <c r="AN62" s="4" t="s">
        <v>496</v>
      </c>
      <c r="AO62" s="4" t="s">
        <v>917</v>
      </c>
      <c r="AP62">
        <v>61</v>
      </c>
      <c r="AQ62" s="4" t="s">
        <v>917</v>
      </c>
      <c r="AR62" s="20">
        <v>4</v>
      </c>
      <c r="AS62" s="20"/>
    </row>
    <row r="63" spans="2:47" x14ac:dyDescent="0.2">
      <c r="B63" s="4">
        <v>62</v>
      </c>
      <c r="C63" s="4" t="str">
        <f>VLOOKUP(B63, Rankings!$A$2:$AO$161, 3, FALSE)</f>
        <v>Lacunosa Town</v>
      </c>
      <c r="D63" s="4">
        <f ca="1">VLOOKUP(B63, Rankings!$A$2:$AO$161, 41, FALSE)</f>
        <v>157</v>
      </c>
      <c r="E63" s="91">
        <f>VLOOKUP(B63, Rankings!$A$2:$CA$161, 63, FALSE)</f>
        <v>18.74619033054983</v>
      </c>
      <c r="F63" s="4">
        <f ca="1">VLOOKUP(B63, Rankings!$A$2:$AO$161, 8, FALSE)+VLOOKUP(B63, Rankings!$A$2:$AO$161, 10, FALSE)+VLOOKUP(B63, Rankings!$A$2:$AO$161, 12, FALSE)</f>
        <v>1</v>
      </c>
      <c r="G63" s="88">
        <f>VLOOKUP(B63, Rankings!$A$2:$CA$161, 62, FALSE)</f>
        <v>4.0074929819027751</v>
      </c>
      <c r="H63" s="89">
        <f ca="1">VLOOKUP(B63, Rankings!$A$2:$AO$161, 30, FALSE)</f>
        <v>10.266438492201367</v>
      </c>
      <c r="I63" s="90">
        <f ca="1">VLOOKUP(B63, Rankings!$A$2:$BL$161, 64, FALSE)</f>
        <v>1286</v>
      </c>
      <c r="J63" s="4">
        <f ca="1">VLOOKUP(B63, Rankings!$A$2:$BL$161, 38, FALSE)</f>
        <v>29</v>
      </c>
      <c r="K63" s="4" t="s">
        <v>491</v>
      </c>
      <c r="M63" s="286" t="s">
        <v>914</v>
      </c>
      <c r="N63" s="88">
        <f t="shared" ref="N63:S63" ca="1" si="51">AVERAGE(AG34:AG49)</f>
        <v>70.5625</v>
      </c>
      <c r="O63" s="88">
        <f t="shared" si="51"/>
        <v>59.090514023716416</v>
      </c>
      <c r="P63" s="88">
        <f t="shared" ca="1" si="51"/>
        <v>2.8125</v>
      </c>
      <c r="Q63" s="88">
        <f t="shared" si="51"/>
        <v>7.0697347118160607</v>
      </c>
      <c r="R63" s="88">
        <f t="shared" ca="1" si="51"/>
        <v>47.618667832550116</v>
      </c>
      <c r="S63" s="89">
        <f t="shared" ca="1" si="51"/>
        <v>1887.9375</v>
      </c>
      <c r="T63" s="89">
        <f ca="1">AVERAGE(AM34:AM49)</f>
        <v>59.625</v>
      </c>
      <c r="X63" t="s">
        <v>924</v>
      </c>
      <c r="Y63" s="89"/>
      <c r="Z63" s="4"/>
      <c r="AE63" s="4">
        <v>91</v>
      </c>
      <c r="AF63" s="4" t="s">
        <v>36</v>
      </c>
      <c r="AG63" s="4">
        <f ca="1">VLOOKUP(AE63, Rankings!$A$2:$AO$161, 41, FALSE)</f>
        <v>10</v>
      </c>
      <c r="AH63" s="91">
        <f>VLOOKUP(AE63, Rankings!$A$2:$CA$161, 63, FALSE)</f>
        <v>84.39149418839196</v>
      </c>
      <c r="AI63" s="4">
        <f ca="1">VLOOKUP(AE63, Rankings!$A$2:$AO$161, 12, FALSE)+VLOOKUP(AE63, Rankings!$A$2:$AO$161, 6, FALSE)</f>
        <v>5</v>
      </c>
      <c r="AJ63" s="88">
        <f>VLOOKUP(AE63, Rankings!$A$2:$CA$161, 62, FALSE)</f>
        <v>8.9448930184273934</v>
      </c>
      <c r="AK63" s="89">
        <f ca="1">VLOOKUP(AE63, Rankings!$A$2:$AO$161, 30, FALSE)</f>
        <v>68.255366768105674</v>
      </c>
      <c r="AL63" s="90">
        <f ca="1">VLOOKUP(AE63, Rankings!$A$2:$BL$161, 64, FALSE)</f>
        <v>2099</v>
      </c>
      <c r="AM63" s="4">
        <f ca="1">VLOOKUP(AE63, Rankings!$A$2:$BL$161, 38, FALSE)</f>
        <v>89</v>
      </c>
      <c r="AN63" s="4" t="s">
        <v>498</v>
      </c>
      <c r="AO63" s="4" t="s">
        <v>917</v>
      </c>
      <c r="AP63">
        <v>62</v>
      </c>
      <c r="AQ63" s="4" t="s">
        <v>917</v>
      </c>
      <c r="AR63" s="20">
        <v>4</v>
      </c>
      <c r="AS63" s="20"/>
    </row>
    <row r="64" spans="2:47" x14ac:dyDescent="0.2">
      <c r="B64" s="4">
        <v>63</v>
      </c>
      <c r="C64" s="4" t="str">
        <f>VLOOKUP(B64, Rankings!$A$2:$AO$161, 3, FALSE)</f>
        <v>Opelucid City</v>
      </c>
      <c r="D64" s="4">
        <f ca="1">VLOOKUP(B64, Rankings!$A$2:$AO$161, 41, FALSE)</f>
        <v>66</v>
      </c>
      <c r="E64" s="91">
        <f>VLOOKUP(B64, Rankings!$A$2:$CA$161, 63, FALSE)</f>
        <v>61.223195741281053</v>
      </c>
      <c r="F64" s="4">
        <f ca="1">VLOOKUP(B64, Rankings!$A$2:$AO$161, 8, FALSE)+VLOOKUP(B64, Rankings!$A$2:$AO$161, 10, FALSE)+VLOOKUP(B64, Rankings!$A$2:$AO$161, 12, FALSE)</f>
        <v>2</v>
      </c>
      <c r="G64" s="88">
        <f>VLOOKUP(B64, Rankings!$A$2:$CA$161, 62, FALSE)</f>
        <v>7.6759364249581949</v>
      </c>
      <c r="H64" s="89">
        <f ca="1">VLOOKUP(B64, Rankings!$A$2:$AO$161, 30, FALSE)</f>
        <v>42.418334711065867</v>
      </c>
      <c r="I64" s="90">
        <f ca="1">VLOOKUP(B64, Rankings!$A$2:$BL$161, 64, FALSE)</f>
        <v>1691</v>
      </c>
      <c r="J64" s="4">
        <f ca="1">VLOOKUP(B64, Rankings!$A$2:$BL$161, 38, FALSE)</f>
        <v>58</v>
      </c>
      <c r="K64" s="4" t="s">
        <v>406</v>
      </c>
      <c r="M64" s="146" t="s">
        <v>917</v>
      </c>
      <c r="N64" s="88">
        <f t="shared" ref="N64:S64" ca="1" si="52">AVERAGE(AG50:AG65)</f>
        <v>70.3125</v>
      </c>
      <c r="O64" s="88">
        <f t="shared" si="52"/>
        <v>60.23238966592794</v>
      </c>
      <c r="P64" s="88">
        <f t="shared" ca="1" si="52"/>
        <v>2.75</v>
      </c>
      <c r="Q64" s="88">
        <f t="shared" si="52"/>
        <v>7.2918096984749399</v>
      </c>
      <c r="R64" s="88">
        <f t="shared" ca="1" si="52"/>
        <v>49.283639982945139</v>
      </c>
      <c r="S64" s="89">
        <f t="shared" ca="1" si="52"/>
        <v>1922</v>
      </c>
      <c r="T64" s="89">
        <f ca="1">AVERAGE(AM50:AM65)</f>
        <v>61.0625</v>
      </c>
      <c r="X64" t="s">
        <v>925</v>
      </c>
      <c r="Y64" s="89"/>
      <c r="Z64" s="4"/>
      <c r="AE64" s="4">
        <v>3</v>
      </c>
      <c r="AF64" s="4" t="s">
        <v>387</v>
      </c>
      <c r="AG64" s="4">
        <f ca="1">VLOOKUP(AE64, Rankings!$A$2:$AO$161, 41, FALSE)</f>
        <v>57</v>
      </c>
      <c r="AH64" s="91">
        <f>VLOOKUP(AE64, Rankings!$A$2:$CA$161, 63, FALSE)</f>
        <v>64.86107196588901</v>
      </c>
      <c r="AI64" s="4">
        <f ca="1">VLOOKUP(AE64, Rankings!$A$2:$AO$161, 12, FALSE)+VLOOKUP(AE64, Rankings!$A$2:$AO$161, 6, FALSE)</f>
        <v>4</v>
      </c>
      <c r="AJ64" s="88">
        <f>VLOOKUP(AE64, Rankings!$A$2:$CA$161, 62, FALSE)</f>
        <v>7.1519228183754899</v>
      </c>
      <c r="AK64" s="89">
        <f ca="1">VLOOKUP(AE64, Rankings!$A$2:$AO$161, 30, FALSE)</f>
        <v>52.292999443606284</v>
      </c>
      <c r="AL64" s="90">
        <f ca="1">VLOOKUP(AE64, Rankings!$A$2:$BL$161, 64, FALSE)</f>
        <v>2059</v>
      </c>
      <c r="AM64" s="4">
        <f ca="1">VLOOKUP(AE64, Rankings!$A$2:$BL$161, 38, FALSE)</f>
        <v>61</v>
      </c>
      <c r="AN64" s="4" t="s">
        <v>483</v>
      </c>
      <c r="AO64" s="4" t="s">
        <v>917</v>
      </c>
      <c r="AP64">
        <v>63</v>
      </c>
      <c r="AQ64" s="4" t="s">
        <v>917</v>
      </c>
      <c r="AR64" s="20">
        <v>4</v>
      </c>
      <c r="AS64" s="20"/>
    </row>
    <row r="65" spans="2:45" x14ac:dyDescent="0.2">
      <c r="B65" s="4">
        <v>64</v>
      </c>
      <c r="C65" s="4" t="str">
        <f>VLOOKUP(B65, Rankings!$A$2:$AO$161, 3, FALSE)</f>
        <v>Undella Town</v>
      </c>
      <c r="D65" s="4">
        <f ca="1">VLOOKUP(B65, Rankings!$A$2:$AO$161, 41, FALSE)</f>
        <v>106</v>
      </c>
      <c r="E65" s="91">
        <f>VLOOKUP(B65, Rankings!$A$2:$CA$161, 63, FALSE)</f>
        <v>47.246376244865132</v>
      </c>
      <c r="F65" s="4">
        <f ca="1">VLOOKUP(B65, Rankings!$A$2:$AO$161, 8, FALSE)+VLOOKUP(B65, Rankings!$A$2:$AO$161, 10, FALSE)+VLOOKUP(B65, Rankings!$A$2:$AO$161, 12, FALSE)</f>
        <v>2</v>
      </c>
      <c r="G65" s="88">
        <f>VLOOKUP(B65, Rankings!$A$2:$CA$161, 62, FALSE)</f>
        <v>6.833008122342604</v>
      </c>
      <c r="H65" s="89">
        <f ca="1">VLOOKUP(B65, Rankings!$A$2:$AO$161, 30, FALSE)</f>
        <v>38.779224732417887</v>
      </c>
      <c r="I65" s="90">
        <f ca="1">VLOOKUP(B65, Rankings!$A$2:$BL$161, 64, FALSE)</f>
        <v>1669</v>
      </c>
      <c r="J65" s="4">
        <f ca="1">VLOOKUP(B65, Rankings!$A$2:$BL$161, 38, FALSE)</f>
        <v>42</v>
      </c>
      <c r="K65" s="4" t="s">
        <v>489</v>
      </c>
      <c r="M65" s="285" t="s">
        <v>915</v>
      </c>
      <c r="N65" s="88">
        <f t="shared" ref="N65:S65" ca="1" si="53">AVERAGE(AG66:AG81)</f>
        <v>75.625</v>
      </c>
      <c r="O65" s="88">
        <f t="shared" si="53"/>
        <v>56.669507848054785</v>
      </c>
      <c r="P65" s="88">
        <f t="shared" ca="1" si="53"/>
        <v>2.625</v>
      </c>
      <c r="Q65" s="88">
        <f t="shared" si="53"/>
        <v>7.273352961670045</v>
      </c>
      <c r="R65" s="88">
        <f t="shared" ca="1" si="53"/>
        <v>44.177338638888678</v>
      </c>
      <c r="S65" s="89">
        <f t="shared" ca="1" si="53"/>
        <v>1836.75</v>
      </c>
      <c r="T65" s="89">
        <f ca="1">AVERAGE(AM66:AM81)</f>
        <v>55.625</v>
      </c>
      <c r="X65" t="s">
        <v>427</v>
      </c>
      <c r="Y65" s="89"/>
      <c r="Z65" s="4"/>
      <c r="AE65" s="4">
        <v>69</v>
      </c>
      <c r="AF65" s="4" t="s">
        <v>57</v>
      </c>
      <c r="AG65" s="4">
        <f ca="1">VLOOKUP(AE65, Rankings!$A$2:$AO$161, 41, FALSE)</f>
        <v>9</v>
      </c>
      <c r="AH65" s="91">
        <f>VLOOKUP(AE65, Rankings!$A$2:$CA$161, 63, FALSE)</f>
        <v>84.359792455066213</v>
      </c>
      <c r="AI65" s="4">
        <f ca="1">VLOOKUP(AE65, Rankings!$A$2:$AO$161, 12, FALSE)+VLOOKUP(AE65, Rankings!$A$2:$AO$161, 6, FALSE)</f>
        <v>5</v>
      </c>
      <c r="AJ65" s="88">
        <f>VLOOKUP(AE65, Rankings!$A$2:$CA$161, 62, FALSE)</f>
        <v>8.4564242508941749</v>
      </c>
      <c r="AK65" s="89">
        <f ca="1">VLOOKUP(AE65, Rankings!$A$2:$AO$161, 30, FALSE)</f>
        <v>62.551207004578508</v>
      </c>
      <c r="AL65" s="90">
        <f ca="1">VLOOKUP(AE65, Rankings!$A$2:$BL$161, 64, FALSE)</f>
        <v>2433</v>
      </c>
      <c r="AM65" s="4">
        <f ca="1">VLOOKUP(AE65, Rankings!$A$2:$BL$161, 38, FALSE)</f>
        <v>76</v>
      </c>
      <c r="AN65" s="4" t="s">
        <v>485</v>
      </c>
      <c r="AO65" s="4" t="s">
        <v>917</v>
      </c>
      <c r="AP65">
        <v>64</v>
      </c>
      <c r="AQ65" s="4" t="s">
        <v>917</v>
      </c>
      <c r="AR65" s="20">
        <v>4</v>
      </c>
      <c r="AS65" s="20"/>
    </row>
    <row r="66" spans="2:45" x14ac:dyDescent="0.2">
      <c r="B66" s="4">
        <v>65</v>
      </c>
      <c r="C66" s="4" t="str">
        <f>VLOOKUP(B66, Rankings!$A$2:$AO$161, 3, FALSE)</f>
        <v>Ambrette Town</v>
      </c>
      <c r="D66" s="4">
        <f ca="1">VLOOKUP(B66, Rankings!$A$2:$AO$161, 41, FALSE)</f>
        <v>156</v>
      </c>
      <c r="E66" s="91">
        <f>VLOOKUP(B66, Rankings!$A$2:$CA$161, 63, FALSE)</f>
        <v>21.697479887649887</v>
      </c>
      <c r="F66" s="4">
        <f ca="1">VLOOKUP(B66, Rankings!$A$2:$AO$161, 8, FALSE)+VLOOKUP(B66, Rankings!$A$2:$AO$161, 10, FALSE)+VLOOKUP(B66, Rankings!$A$2:$AO$161, 12, FALSE)</f>
        <v>1</v>
      </c>
      <c r="G66" s="88">
        <f>VLOOKUP(B66, Rankings!$A$2:$CA$161, 62, FALSE)</f>
        <v>4.7022453265552944</v>
      </c>
      <c r="H66" s="89">
        <f ca="1">VLOOKUP(B66, Rankings!$A$2:$AO$161, 30, FALSE)</f>
        <v>8.6425282755269581</v>
      </c>
      <c r="I66" s="90">
        <f ca="1">VLOOKUP(B66, Rankings!$A$2:$BL$161, 64, FALSE)</f>
        <v>1307</v>
      </c>
      <c r="J66" s="4">
        <f ca="1">VLOOKUP(B66, Rankings!$A$2:$BL$161, 38, FALSE)</f>
        <v>25</v>
      </c>
      <c r="K66" s="4" t="s">
        <v>492</v>
      </c>
      <c r="M66" s="40" t="s">
        <v>919</v>
      </c>
      <c r="N66" s="88">
        <f t="shared" ref="N66:S66" ca="1" si="54">AVERAGE(AG82:AG97)</f>
        <v>62.125</v>
      </c>
      <c r="O66" s="88">
        <f t="shared" si="54"/>
        <v>62.926678857154755</v>
      </c>
      <c r="P66" s="88">
        <f t="shared" ca="1" si="54"/>
        <v>3.0625</v>
      </c>
      <c r="Q66" s="88">
        <f t="shared" si="54"/>
        <v>7.7178821942826241</v>
      </c>
      <c r="R66" s="88">
        <f t="shared" ca="1" si="54"/>
        <v>53.114706065968726</v>
      </c>
      <c r="S66" s="89">
        <f t="shared" ca="1" si="54"/>
        <v>1855.5625</v>
      </c>
      <c r="T66" s="89">
        <f ca="1">AVERAGE(AM82:AM97)</f>
        <v>66.8125</v>
      </c>
      <c r="X66" t="s">
        <v>428</v>
      </c>
      <c r="Y66" s="89"/>
      <c r="Z66" s="4"/>
      <c r="AE66" s="4">
        <v>121</v>
      </c>
      <c r="AF66" s="4" t="s">
        <v>184</v>
      </c>
      <c r="AG66" s="4">
        <f ca="1">VLOOKUP(AE66, Rankings!$A$2:$AO$161, 41, FALSE)</f>
        <v>159</v>
      </c>
      <c r="AH66" s="91">
        <f>VLOOKUP(AE66, Rankings!$A$2:$CA$161, 63, FALSE)</f>
        <v>13.186237675947385</v>
      </c>
      <c r="AI66" s="4">
        <f ca="1">VLOOKUP(AE66, Rankings!$A$2:$AO$161, 12, FALSE)+VLOOKUP(AE66, Rankings!$A$2:$AO$161, 6, FALSE)</f>
        <v>0</v>
      </c>
      <c r="AJ66" s="88">
        <f>VLOOKUP(AE66, Rankings!$A$2:$CA$161, 62, FALSE)</f>
        <v>3.2335051500740732</v>
      </c>
      <c r="AK66" s="89">
        <f ca="1">VLOOKUP(AE66, Rankings!$A$2:$AO$161, 30, FALSE)</f>
        <v>0</v>
      </c>
      <c r="AL66" s="90">
        <f ca="1">VLOOKUP(AE66, Rankings!$A$2:$BL$161, 64, FALSE)</f>
        <v>1372</v>
      </c>
      <c r="AM66" s="4">
        <f ca="1">VLOOKUP(AE66, Rankings!$A$2:$BL$161, 38, FALSE)</f>
        <v>20</v>
      </c>
      <c r="AN66" s="4" t="s">
        <v>486</v>
      </c>
      <c r="AO66" s="4" t="s">
        <v>915</v>
      </c>
      <c r="AP66">
        <v>65</v>
      </c>
      <c r="AQ66" s="4" t="s">
        <v>915</v>
      </c>
      <c r="AR66" s="20">
        <v>5</v>
      </c>
      <c r="AS66" s="20"/>
    </row>
    <row r="67" spans="2:45" x14ac:dyDescent="0.2">
      <c r="B67" s="4">
        <v>66</v>
      </c>
      <c r="C67" s="4" t="str">
        <f>VLOOKUP(B67, Rankings!$A$2:$AO$161, 3, FALSE)</f>
        <v>Cyllage City</v>
      </c>
      <c r="D67" s="4">
        <f ca="1">VLOOKUP(B67, Rankings!$A$2:$AO$161, 41, FALSE)</f>
        <v>58</v>
      </c>
      <c r="E67" s="91">
        <f>VLOOKUP(B67, Rankings!$A$2:$CA$161, 63, FALSE)</f>
        <v>64.358679655808558</v>
      </c>
      <c r="F67" s="4">
        <f ca="1">VLOOKUP(B67, Rankings!$A$2:$AO$161, 8, FALSE)+VLOOKUP(B67, Rankings!$A$2:$AO$161, 10, FALSE)+VLOOKUP(B67, Rankings!$A$2:$AO$161, 12, FALSE)</f>
        <v>4</v>
      </c>
      <c r="G67" s="88">
        <f>VLOOKUP(B67, Rankings!$A$2:$CA$161, 62, FALSE)</f>
        <v>7.2816359578203462</v>
      </c>
      <c r="H67" s="89">
        <f ca="1">VLOOKUP(B67, Rankings!$A$2:$AO$161, 30, FALSE)</f>
        <v>57.099471401235796</v>
      </c>
      <c r="I67" s="90">
        <f ca="1">VLOOKUP(B67, Rankings!$A$2:$BL$161, 64, FALSE)</f>
        <v>2026</v>
      </c>
      <c r="J67" s="4">
        <f ca="1">VLOOKUP(B67, Rankings!$A$2:$BL$161, 38, FALSE)</f>
        <v>63</v>
      </c>
      <c r="K67" s="4" t="s">
        <v>492</v>
      </c>
      <c r="M67" s="284" t="s">
        <v>916</v>
      </c>
      <c r="N67" s="88">
        <f t="shared" ref="N67:S67" ca="1" si="55">AVERAGE(AG98:AG113)</f>
        <v>82.5</v>
      </c>
      <c r="O67" s="88">
        <f t="shared" si="55"/>
        <v>54.625566945541962</v>
      </c>
      <c r="P67" s="88">
        <f t="shared" ca="1" si="55"/>
        <v>2.6875</v>
      </c>
      <c r="Q67" s="88">
        <f t="shared" si="55"/>
        <v>7.1741581013448581</v>
      </c>
      <c r="R67" s="88">
        <f t="shared" ca="1" si="55"/>
        <v>39.473809283341211</v>
      </c>
      <c r="S67" s="89">
        <f t="shared" ca="1" si="55"/>
        <v>1743.875</v>
      </c>
      <c r="T67" s="89">
        <f ca="1">AVERAGE(AM98:AM113)</f>
        <v>54.0625</v>
      </c>
      <c r="X67" t="s">
        <v>922</v>
      </c>
      <c r="Y67" s="89"/>
      <c r="Z67" s="4"/>
      <c r="AE67" s="4">
        <v>42</v>
      </c>
      <c r="AF67" s="4" t="s">
        <v>1476</v>
      </c>
      <c r="AG67" s="4">
        <f ca="1">VLOOKUP(AE67, Rankings!$A$2:$AO$161, 41, FALSE)</f>
        <v>138</v>
      </c>
      <c r="AH67" s="91">
        <f>VLOOKUP(AE67, Rankings!$A$2:$CA$161, 63, FALSE)</f>
        <v>33.909484452470728</v>
      </c>
      <c r="AI67" s="4">
        <f ca="1">VLOOKUP(AE67, Rankings!$A$2:$AO$161, 12, FALSE)+VLOOKUP(AE67, Rankings!$A$2:$AO$161, 6, FALSE)</f>
        <v>1</v>
      </c>
      <c r="AJ67" s="88">
        <f>VLOOKUP(AE67, Rankings!$A$2:$CA$161, 62, FALSE)</f>
        <v>5.2630789467763073</v>
      </c>
      <c r="AK67" s="89">
        <f ca="1">VLOOKUP(AE67, Rankings!$A$2:$AO$161, 30, FALSE)</f>
        <v>23.473335347837462</v>
      </c>
      <c r="AL67" s="90">
        <f ca="1">VLOOKUP(AE67, Rankings!$A$2:$BL$161, 64, FALSE)</f>
        <v>1471</v>
      </c>
      <c r="AM67" s="4">
        <f ca="1">VLOOKUP(AE67, Rankings!$A$2:$BL$161, 38, FALSE)</f>
        <v>28</v>
      </c>
      <c r="AN67" s="4" t="s">
        <v>494</v>
      </c>
      <c r="AO67" s="4" t="s">
        <v>915</v>
      </c>
      <c r="AP67">
        <v>66</v>
      </c>
      <c r="AQ67" s="4" t="s">
        <v>915</v>
      </c>
      <c r="AR67" s="20">
        <v>5</v>
      </c>
      <c r="AS67" s="20"/>
    </row>
    <row r="68" spans="2:45" x14ac:dyDescent="0.2">
      <c r="B68" s="4">
        <v>67</v>
      </c>
      <c r="C68" s="4" t="str">
        <f>VLOOKUP(B68, Rankings!$A$2:$AO$161, 3, FALSE)</f>
        <v>Geosenge Town</v>
      </c>
      <c r="D68" s="4">
        <f ca="1">VLOOKUP(B68, Rankings!$A$2:$AO$161, 41, FALSE)</f>
        <v>85</v>
      </c>
      <c r="E68" s="91">
        <f>VLOOKUP(B68, Rankings!$A$2:$CA$161, 63, FALSE)</f>
        <v>53.358969418246566</v>
      </c>
      <c r="F68" s="4">
        <f ca="1">VLOOKUP(B68, Rankings!$A$2:$AO$161, 8, FALSE)+VLOOKUP(B68, Rankings!$A$2:$AO$161, 10, FALSE)+VLOOKUP(B68, Rankings!$A$2:$AO$161, 12, FALSE)</f>
        <v>1</v>
      </c>
      <c r="G68" s="88">
        <f>VLOOKUP(B68, Rankings!$A$2:$CA$161, 62, FALSE)</f>
        <v>7.3393914370788718</v>
      </c>
      <c r="H68" s="89">
        <f ca="1">VLOOKUP(B68, Rankings!$A$2:$AO$161, 30, FALSE)</f>
        <v>30.853397930183824</v>
      </c>
      <c r="I68" s="90">
        <f ca="1">VLOOKUP(B68, Rankings!$A$2:$BL$161, 64, FALSE)</f>
        <v>1618</v>
      </c>
      <c r="J68" s="4">
        <f ca="1">VLOOKUP(B68, Rankings!$A$2:$BL$161, 38, FALSE)</f>
        <v>50</v>
      </c>
      <c r="K68" s="4" t="s">
        <v>492</v>
      </c>
      <c r="M68" s="109" t="s">
        <v>918</v>
      </c>
      <c r="N68" s="88">
        <f t="shared" ref="N68:S68" ca="1" si="56">AVERAGE(AG114:AG129)</f>
        <v>109.4375</v>
      </c>
      <c r="O68" s="88">
        <f t="shared" si="56"/>
        <v>45.332852921689053</v>
      </c>
      <c r="P68" s="88">
        <f t="shared" ca="1" si="56"/>
        <v>1.6875</v>
      </c>
      <c r="Q68" s="88">
        <f t="shared" si="56"/>
        <v>6.4363921132612507</v>
      </c>
      <c r="R68" s="88">
        <f t="shared" ca="1" si="56"/>
        <v>27.409920894764227</v>
      </c>
      <c r="S68" s="89">
        <f t="shared" ca="1" si="56"/>
        <v>1660.5625</v>
      </c>
      <c r="T68" s="89">
        <f ca="1">AVERAGE(AM114:AM129)</f>
        <v>44.625</v>
      </c>
      <c r="X68" t="s">
        <v>425</v>
      </c>
      <c r="Y68" s="89"/>
      <c r="Z68" s="4"/>
      <c r="AE68" s="4">
        <v>22</v>
      </c>
      <c r="AF68" s="4" t="s">
        <v>104</v>
      </c>
      <c r="AG68" s="4">
        <f ca="1">VLOOKUP(AE68, Rankings!$A$2:$AO$161, 41, FALSE)</f>
        <v>121</v>
      </c>
      <c r="AH68" s="91">
        <f>VLOOKUP(AE68, Rankings!$A$2:$CA$161, 63, FALSE)</f>
        <v>43.460802101417421</v>
      </c>
      <c r="AI68" s="4">
        <f ca="1">VLOOKUP(AE68, Rankings!$A$2:$AO$161, 12, FALSE)+VLOOKUP(AE68, Rankings!$A$2:$AO$161, 6, FALSE)</f>
        <v>3</v>
      </c>
      <c r="AJ68" s="88">
        <f>VLOOKUP(AE68, Rankings!$A$2:$CA$161, 62, FALSE)</f>
        <v>5.4845236803208355</v>
      </c>
      <c r="AK68" s="89">
        <f ca="1">VLOOKUP(AE68, Rankings!$A$2:$AO$161, 30, FALSE)</f>
        <v>28.318295782418563</v>
      </c>
      <c r="AL68" s="90">
        <f ca="1">VLOOKUP(AE68, Rankings!$A$2:$BL$161, 64, FALSE)</f>
        <v>1745</v>
      </c>
      <c r="AM68" s="4">
        <f ca="1">VLOOKUP(AE68, Rankings!$A$2:$BL$161, 38, FALSE)</f>
        <v>44</v>
      </c>
      <c r="AN68" s="4" t="s">
        <v>486</v>
      </c>
      <c r="AO68" s="4" t="s">
        <v>915</v>
      </c>
      <c r="AP68">
        <v>67</v>
      </c>
      <c r="AQ68" s="4" t="s">
        <v>915</v>
      </c>
      <c r="AR68" s="20">
        <v>5</v>
      </c>
      <c r="AS68" s="20"/>
    </row>
    <row r="69" spans="2:45" x14ac:dyDescent="0.2">
      <c r="B69" s="4">
        <v>68</v>
      </c>
      <c r="C69" s="4" t="str">
        <f>VLOOKUP(B69, Rankings!$A$2:$AO$161, 3, FALSE)</f>
        <v>Shalour City</v>
      </c>
      <c r="D69" s="4">
        <f ca="1">VLOOKUP(B69, Rankings!$A$2:$AO$161, 41, FALSE)</f>
        <v>62</v>
      </c>
      <c r="E69" s="91">
        <f>VLOOKUP(B69, Rankings!$A$2:$CA$161, 63, FALSE)</f>
        <v>63.622571586060495</v>
      </c>
      <c r="F69" s="4">
        <f ca="1">VLOOKUP(B69, Rankings!$A$2:$AO$161, 8, FALSE)+VLOOKUP(B69, Rankings!$A$2:$AO$161, 10, FALSE)+VLOOKUP(B69, Rankings!$A$2:$AO$161, 12, FALSE)</f>
        <v>3</v>
      </c>
      <c r="G69" s="88">
        <f>VLOOKUP(B69, Rankings!$A$2:$CA$161, 62, FALSE)</f>
        <v>8.3745646653025094</v>
      </c>
      <c r="H69" s="89">
        <f ca="1">VLOOKUP(B69, Rankings!$A$2:$AO$161, 30, FALSE)</f>
        <v>51.78361369515553</v>
      </c>
      <c r="I69" s="90">
        <f ca="1">VLOOKUP(B69, Rankings!$A$2:$BL$161, 64, FALSE)</f>
        <v>1936</v>
      </c>
      <c r="J69" s="4">
        <f ca="1">VLOOKUP(B69, Rankings!$A$2:$BL$161, 38, FALSE)</f>
        <v>71</v>
      </c>
      <c r="K69" s="4" t="s">
        <v>482</v>
      </c>
      <c r="M69" s="95" t="s">
        <v>921</v>
      </c>
      <c r="N69" s="88">
        <f t="shared" ref="N69:S69" ca="1" si="57">AVERAGE(AG130:AG145)</f>
        <v>119</v>
      </c>
      <c r="O69" s="88">
        <f t="shared" si="57"/>
        <v>41.187389480038718</v>
      </c>
      <c r="P69" s="88">
        <f t="shared" ca="1" si="57"/>
        <v>1.4375</v>
      </c>
      <c r="Q69" s="88">
        <f t="shared" si="57"/>
        <v>6.3281254876716604</v>
      </c>
      <c r="R69" s="88">
        <f t="shared" ca="1" si="57"/>
        <v>21.250151887405213</v>
      </c>
      <c r="S69" s="89">
        <f t="shared" ca="1" si="57"/>
        <v>1563.1875</v>
      </c>
      <c r="T69" s="89">
        <f ca="1">AVERAGE(AM130:AM145)</f>
        <v>40.3125</v>
      </c>
      <c r="X69" t="s">
        <v>426</v>
      </c>
      <c r="Y69" s="89"/>
      <c r="Z69" s="4"/>
      <c r="AE69" s="4">
        <v>63</v>
      </c>
      <c r="AF69" s="4" t="s">
        <v>63</v>
      </c>
      <c r="AG69" s="4">
        <f ca="1">VLOOKUP(AE69, Rankings!$A$2:$AO$161, 41, FALSE)</f>
        <v>66</v>
      </c>
      <c r="AH69" s="91">
        <f>VLOOKUP(AE69, Rankings!$A$2:$CA$161, 63, FALSE)</f>
        <v>61.223195741281053</v>
      </c>
      <c r="AI69" s="4">
        <f ca="1">VLOOKUP(AE69, Rankings!$A$2:$AO$161, 12, FALSE)+VLOOKUP(AE69, Rankings!$A$2:$AO$161, 6, FALSE)</f>
        <v>4</v>
      </c>
      <c r="AJ69" s="88">
        <f>VLOOKUP(AE69, Rankings!$A$2:$CA$161, 62, FALSE)</f>
        <v>7.6759364249581949</v>
      </c>
      <c r="AK69" s="89">
        <f ca="1">VLOOKUP(AE69, Rankings!$A$2:$AO$161, 30, FALSE)</f>
        <v>42.418334711065867</v>
      </c>
      <c r="AL69" s="90">
        <f ca="1">VLOOKUP(AE69, Rankings!$A$2:$BL$161, 64, FALSE)</f>
        <v>1691</v>
      </c>
      <c r="AM69" s="4">
        <f ca="1">VLOOKUP(AE69, Rankings!$A$2:$BL$161, 38, FALSE)</f>
        <v>58</v>
      </c>
      <c r="AN69" s="4" t="s">
        <v>406</v>
      </c>
      <c r="AO69" s="4" t="s">
        <v>915</v>
      </c>
      <c r="AP69">
        <v>68</v>
      </c>
      <c r="AQ69" s="4" t="s">
        <v>915</v>
      </c>
      <c r="AR69" s="20">
        <v>5</v>
      </c>
      <c r="AS69" s="20"/>
    </row>
    <row r="70" spans="2:45" x14ac:dyDescent="0.2">
      <c r="B70" s="4">
        <v>69</v>
      </c>
      <c r="C70" s="4" t="str">
        <f>VLOOKUP(B70, Rankings!$A$2:$AO$161, 3, FALSE)</f>
        <v>Camphrier Town</v>
      </c>
      <c r="D70" s="4">
        <f ca="1">VLOOKUP(B70, Rankings!$A$2:$AO$161, 41, FALSE)</f>
        <v>9</v>
      </c>
      <c r="E70" s="91">
        <f>VLOOKUP(B70, Rankings!$A$2:$CA$161, 63, FALSE)</f>
        <v>84.359792455066213</v>
      </c>
      <c r="F70" s="4">
        <f ca="1">VLOOKUP(B70, Rankings!$A$2:$AO$161, 8, FALSE)+VLOOKUP(B70, Rankings!$A$2:$AO$161, 10, FALSE)+VLOOKUP(B70, Rankings!$A$2:$AO$161, 12, FALSE)</f>
        <v>5</v>
      </c>
      <c r="G70" s="88">
        <f>VLOOKUP(B70, Rankings!$A$2:$CA$161, 62, FALSE)</f>
        <v>8.4564242508941749</v>
      </c>
      <c r="H70" s="89">
        <f ca="1">VLOOKUP(B70, Rankings!$A$2:$AO$161, 30, FALSE)</f>
        <v>62.551207004578508</v>
      </c>
      <c r="I70" s="90">
        <f ca="1">VLOOKUP(B70, Rankings!$A$2:$BL$161, 64, FALSE)</f>
        <v>2433</v>
      </c>
      <c r="J70" s="4">
        <f ca="1">VLOOKUP(B70, Rankings!$A$2:$BL$161, 38, FALSE)</f>
        <v>76</v>
      </c>
      <c r="K70" s="4" t="s">
        <v>485</v>
      </c>
      <c r="M70" s="94" t="s">
        <v>920</v>
      </c>
      <c r="N70" s="88">
        <f t="shared" ref="N70:S70" ca="1" si="58">AVERAGE(AG146:AG161)</f>
        <v>128</v>
      </c>
      <c r="O70" s="88">
        <f t="shared" si="58"/>
        <v>35.757140164222108</v>
      </c>
      <c r="P70" s="88">
        <f t="shared" ca="1" si="58"/>
        <v>1.25</v>
      </c>
      <c r="Q70" s="88">
        <f t="shared" si="58"/>
        <v>5.9096134815811414</v>
      </c>
      <c r="R70" s="88">
        <f t="shared" ca="1" si="58"/>
        <v>15.572583297444435</v>
      </c>
      <c r="S70" s="89">
        <f t="shared" ca="1" si="58"/>
        <v>1410.6875</v>
      </c>
      <c r="T70" s="89">
        <f ca="1">AVERAGE(AM146:AM161)</f>
        <v>37.125</v>
      </c>
      <c r="X70" t="s">
        <v>429</v>
      </c>
      <c r="Y70" s="89"/>
      <c r="Z70" s="4"/>
      <c r="AE70" s="4">
        <v>6</v>
      </c>
      <c r="AF70" s="4" t="s">
        <v>388</v>
      </c>
      <c r="AG70" s="4">
        <f ca="1">VLOOKUP(AE70, Rankings!$A$2:$AO$161, 41, FALSE)</f>
        <v>94</v>
      </c>
      <c r="AH70" s="91">
        <f>VLOOKUP(AE70, Rankings!$A$2:$CA$161, 63, FALSE)</f>
        <v>50.308757958347982</v>
      </c>
      <c r="AI70" s="4">
        <f ca="1">VLOOKUP(AE70, Rankings!$A$2:$AO$161, 12, FALSE)+VLOOKUP(AE70, Rankings!$A$2:$AO$161, 6, FALSE)</f>
        <v>2</v>
      </c>
      <c r="AJ70" s="88">
        <f>VLOOKUP(AE70, Rankings!$A$2:$CA$161, 62, FALSE)</f>
        <v>6.8651292777339599</v>
      </c>
      <c r="AK70" s="89">
        <f ca="1">VLOOKUP(AE70, Rankings!$A$2:$AO$161, 30, FALSE)</f>
        <v>35.909617179112317</v>
      </c>
      <c r="AL70" s="90">
        <f ca="1">VLOOKUP(AE70, Rankings!$A$2:$BL$161, 64, FALSE)</f>
        <v>1778</v>
      </c>
      <c r="AM70" s="4">
        <f ca="1">VLOOKUP(AE70, Rankings!$A$2:$BL$161, 38, FALSE)</f>
        <v>44</v>
      </c>
      <c r="AN70" s="4" t="s">
        <v>486</v>
      </c>
      <c r="AO70" s="4" t="s">
        <v>915</v>
      </c>
      <c r="AP70">
        <v>69</v>
      </c>
      <c r="AQ70" s="4" t="s">
        <v>915</v>
      </c>
      <c r="AR70" s="20">
        <v>5</v>
      </c>
      <c r="AS70" s="20"/>
    </row>
    <row r="71" spans="2:45" x14ac:dyDescent="0.2">
      <c r="B71" s="4">
        <v>70</v>
      </c>
      <c r="C71" s="4" t="str">
        <f>VLOOKUP(B71, Rankings!$A$2:$AO$161, 3, FALSE)</f>
        <v>Coumarine City</v>
      </c>
      <c r="D71" s="4">
        <f ca="1">VLOOKUP(B71, Rankings!$A$2:$AO$161, 41, FALSE)</f>
        <v>111</v>
      </c>
      <c r="E71" s="91">
        <f>VLOOKUP(B71, Rankings!$A$2:$CA$161, 63, FALSE)</f>
        <v>45.545157351141022</v>
      </c>
      <c r="F71" s="4">
        <f ca="1">VLOOKUP(B71, Rankings!$A$2:$AO$161, 8, FALSE)+VLOOKUP(B71, Rankings!$A$2:$AO$161, 10, FALSE)+VLOOKUP(B71, Rankings!$A$2:$AO$161, 12, FALSE)</f>
        <v>3</v>
      </c>
      <c r="G71" s="88">
        <f>VLOOKUP(B71, Rankings!$A$2:$CA$161, 62, FALSE)</f>
        <v>7.1323208004127236</v>
      </c>
      <c r="H71" s="89">
        <f ca="1">VLOOKUP(B71, Rankings!$A$2:$AO$161, 30, FALSE)</f>
        <v>19.81708793274931</v>
      </c>
      <c r="I71" s="90">
        <f ca="1">VLOOKUP(B71, Rankings!$A$2:$BL$161, 64, FALSE)</f>
        <v>1569</v>
      </c>
      <c r="J71" s="4">
        <f ca="1">VLOOKUP(B71, Rankings!$A$2:$BL$161, 38, FALSE)</f>
        <v>49</v>
      </c>
      <c r="K71" s="4" t="s">
        <v>488</v>
      </c>
      <c r="X71" t="s">
        <v>430</v>
      </c>
      <c r="AE71" s="4">
        <v>35</v>
      </c>
      <c r="AF71" s="4" t="s">
        <v>91</v>
      </c>
      <c r="AG71" s="4">
        <f ca="1">VLOOKUP(AE71, Rankings!$A$2:$AO$161, 41, FALSE)</f>
        <v>45</v>
      </c>
      <c r="AH71" s="91">
        <f>VLOOKUP(AE71, Rankings!$A$2:$CA$161, 63, FALSE)</f>
        <v>68.954807763360947</v>
      </c>
      <c r="AI71" s="4">
        <f ca="1">VLOOKUP(AE71, Rankings!$A$2:$AO$161, 12, FALSE)+VLOOKUP(AE71, Rankings!$A$2:$AO$161, 6, FALSE)</f>
        <v>3</v>
      </c>
      <c r="AJ71" s="88">
        <f>VLOOKUP(AE71, Rankings!$A$2:$CA$161, 62, FALSE)</f>
        <v>8.1999999999999993</v>
      </c>
      <c r="AK71" s="89">
        <f ca="1">VLOOKUP(AE71, Rankings!$A$2:$AO$161, 30, FALSE)</f>
        <v>60.418766044267045</v>
      </c>
      <c r="AL71" s="90">
        <f ca="1">VLOOKUP(AE71, Rankings!$A$2:$BL$161, 64, FALSE)</f>
        <v>1980</v>
      </c>
      <c r="AM71" s="4">
        <f ca="1">VLOOKUP(AE71, Rankings!$A$2:$BL$161, 38, FALSE)</f>
        <v>62</v>
      </c>
      <c r="AN71" s="4" t="s">
        <v>493</v>
      </c>
      <c r="AO71" s="4" t="s">
        <v>915</v>
      </c>
      <c r="AP71">
        <v>70</v>
      </c>
      <c r="AQ71" s="4" t="s">
        <v>915</v>
      </c>
      <c r="AR71" s="20">
        <v>5</v>
      </c>
      <c r="AS71" s="20"/>
    </row>
    <row r="72" spans="2:45" x14ac:dyDescent="0.2">
      <c r="B72" s="4">
        <v>71</v>
      </c>
      <c r="C72" s="4" t="str">
        <f>VLOOKUP(B72, Rankings!$A$2:$AO$161, 3, FALSE)</f>
        <v>Laverre City</v>
      </c>
      <c r="D72" s="4">
        <f ca="1">VLOOKUP(B72, Rankings!$A$2:$AO$161, 41, FALSE)</f>
        <v>153</v>
      </c>
      <c r="E72" s="91">
        <f>VLOOKUP(B72, Rankings!$A$2:$CA$161, 63, FALSE)</f>
        <v>25.305200433552464</v>
      </c>
      <c r="F72" s="4">
        <f ca="1">VLOOKUP(B72, Rankings!$A$2:$AO$161, 8, FALSE)+VLOOKUP(B72, Rankings!$A$2:$AO$161, 10, FALSE)+VLOOKUP(B72, Rankings!$A$2:$AO$161, 12, FALSE)</f>
        <v>2</v>
      </c>
      <c r="G72" s="88">
        <f>VLOOKUP(B72, Rankings!$A$2:$CA$161, 62, FALSE)</f>
        <v>4.5574115460423368</v>
      </c>
      <c r="H72" s="89">
        <f ca="1">VLOOKUP(B72, Rankings!$A$2:$AO$161, 30, FALSE)</f>
        <v>10.484256435870771</v>
      </c>
      <c r="I72" s="90">
        <f ca="1">VLOOKUP(B72, Rankings!$A$2:$BL$161, 64, FALSE)</f>
        <v>1349</v>
      </c>
      <c r="J72" s="4">
        <f ca="1">VLOOKUP(B72, Rankings!$A$2:$BL$161, 38, FALSE)</f>
        <v>33</v>
      </c>
      <c r="K72" s="4" t="s">
        <v>487</v>
      </c>
      <c r="X72" t="s">
        <v>423</v>
      </c>
      <c r="AE72" s="4">
        <v>59</v>
      </c>
      <c r="AF72" s="4" t="s">
        <v>67</v>
      </c>
      <c r="AG72" s="4">
        <f ca="1">VLOOKUP(AE72, Rankings!$A$2:$AO$161, 41, FALSE)</f>
        <v>80</v>
      </c>
      <c r="AH72" s="91">
        <f>VLOOKUP(AE72, Rankings!$A$2:$CA$161, 63, FALSE)</f>
        <v>54.618410813898173</v>
      </c>
      <c r="AI72" s="4">
        <f ca="1">VLOOKUP(AE72, Rankings!$A$2:$AO$161, 12, FALSE)+VLOOKUP(AE72, Rankings!$A$2:$AO$161, 6, FALSE)</f>
        <v>4</v>
      </c>
      <c r="AJ72" s="88">
        <f>VLOOKUP(AE72, Rankings!$A$2:$CA$161, 62, FALSE)</f>
        <v>6.7889616289974715</v>
      </c>
      <c r="AK72" s="89">
        <f ca="1">VLOOKUP(AE72, Rankings!$A$2:$AO$161, 30, FALSE)</f>
        <v>44.868692221829711</v>
      </c>
      <c r="AL72" s="90">
        <f ca="1">VLOOKUP(AE72, Rankings!$A$2:$BL$161, 64, FALSE)</f>
        <v>1757</v>
      </c>
      <c r="AM72" s="4">
        <f ca="1">VLOOKUP(AE72, Rankings!$A$2:$BL$161, 38, FALSE)</f>
        <v>46</v>
      </c>
      <c r="AN72" s="4" t="s">
        <v>485</v>
      </c>
      <c r="AO72" s="4" t="s">
        <v>915</v>
      </c>
      <c r="AP72">
        <v>71</v>
      </c>
      <c r="AQ72" s="4" t="s">
        <v>915</v>
      </c>
      <c r="AR72" s="20">
        <v>5</v>
      </c>
      <c r="AS72" s="20"/>
    </row>
    <row r="73" spans="2:45" x14ac:dyDescent="0.2">
      <c r="B73" s="4">
        <v>72</v>
      </c>
      <c r="C73" s="4" t="str">
        <f>VLOOKUP(B73, Rankings!$A$2:$AO$161, 3, FALSE)</f>
        <v>Lumiose City</v>
      </c>
      <c r="D73" s="4">
        <f ca="1">VLOOKUP(B73, Rankings!$A$2:$AO$161, 41, FALSE)</f>
        <v>21</v>
      </c>
      <c r="E73" s="91">
        <f>VLOOKUP(B73, Rankings!$A$2:$CA$161, 63, FALSE)</f>
        <v>77.003407791854769</v>
      </c>
      <c r="F73" s="4">
        <f ca="1">VLOOKUP(B73, Rankings!$A$2:$AO$161, 8, FALSE)+VLOOKUP(B73, Rankings!$A$2:$AO$161, 10, FALSE)+VLOOKUP(B73, Rankings!$A$2:$AO$161, 12, FALSE)</f>
        <v>5</v>
      </c>
      <c r="G73" s="88">
        <f>VLOOKUP(B73, Rankings!$A$2:$CA$161, 62, FALSE)</f>
        <v>9.4475158404500998</v>
      </c>
      <c r="H73" s="89">
        <f ca="1">VLOOKUP(B73, Rankings!$A$2:$AO$161, 30, FALSE)</f>
        <v>65.824830303975972</v>
      </c>
      <c r="I73" s="90">
        <f ca="1">VLOOKUP(B73, Rankings!$A$2:$BL$161, 64, FALSE)</f>
        <v>2065</v>
      </c>
      <c r="J73" s="4">
        <f ca="1">VLOOKUP(B73, Rankings!$A$2:$BL$161, 38, FALSE)</f>
        <v>81</v>
      </c>
      <c r="K73" s="4" t="s">
        <v>483</v>
      </c>
      <c r="X73" t="s">
        <v>424</v>
      </c>
      <c r="AE73" s="4">
        <v>19</v>
      </c>
      <c r="AF73" s="4" t="s">
        <v>107</v>
      </c>
      <c r="AG73" s="4">
        <f ca="1">VLOOKUP(AE73, Rankings!$A$2:$AO$161, 41, FALSE)</f>
        <v>120</v>
      </c>
      <c r="AH73" s="91">
        <f>VLOOKUP(AE73, Rankings!$A$2:$CA$161, 63, FALSE)</f>
        <v>43.526349088148301</v>
      </c>
      <c r="AI73" s="4">
        <f ca="1">VLOOKUP(AE73, Rankings!$A$2:$AO$161, 12, FALSE)+VLOOKUP(AE73, Rankings!$A$2:$AO$161, 6, FALSE)</f>
        <v>2</v>
      </c>
      <c r="AJ73" s="88">
        <f>VLOOKUP(AE73, Rankings!$A$2:$CA$161, 62, FALSE)</f>
        <v>6.0350826193368912</v>
      </c>
      <c r="AK73" s="89">
        <f ca="1">VLOOKUP(AE73, Rankings!$A$2:$AO$161, 30, FALSE)</f>
        <v>34.083556357444273</v>
      </c>
      <c r="AL73" s="90">
        <f ca="1">VLOOKUP(AE73, Rankings!$A$2:$BL$161, 64, FALSE)</f>
        <v>1702</v>
      </c>
      <c r="AM73" s="4">
        <f ca="1">VLOOKUP(AE73, Rankings!$A$2:$BL$161, 38, FALSE)</f>
        <v>31</v>
      </c>
      <c r="AN73" s="4" t="s">
        <v>498</v>
      </c>
      <c r="AO73" s="4" t="s">
        <v>915</v>
      </c>
      <c r="AP73">
        <v>72</v>
      </c>
      <c r="AQ73" s="4" t="s">
        <v>915</v>
      </c>
      <c r="AR73" s="20">
        <v>5</v>
      </c>
      <c r="AS73" s="20"/>
    </row>
    <row r="74" spans="2:45" x14ac:dyDescent="0.2">
      <c r="B74" s="4">
        <v>73</v>
      </c>
      <c r="C74" s="4" t="str">
        <f>VLOOKUP(B74, Rankings!$A$2:$AO$161, 3, FALSE)</f>
        <v>Anistar City</v>
      </c>
      <c r="D74" s="4">
        <f ca="1">VLOOKUP(B74, Rankings!$A$2:$AO$161, 41, FALSE)</f>
        <v>17</v>
      </c>
      <c r="E74" s="91">
        <f>VLOOKUP(B74, Rankings!$A$2:$CA$161, 63, FALSE)</f>
        <v>77.505107152401649</v>
      </c>
      <c r="F74" s="4">
        <f ca="1">VLOOKUP(B74, Rankings!$A$2:$AO$161, 8, FALSE)+VLOOKUP(B74, Rankings!$A$2:$AO$161, 10, FALSE)+VLOOKUP(B74, Rankings!$A$2:$AO$161, 12, FALSE)</f>
        <v>6</v>
      </c>
      <c r="G74" s="88">
        <f>VLOOKUP(B74, Rankings!$A$2:$CA$161, 62, FALSE)</f>
        <v>9.6078671468287435</v>
      </c>
      <c r="H74" s="89">
        <f ca="1">VLOOKUP(B74, Rankings!$A$2:$AO$161, 30, FALSE)</f>
        <v>60.328319766775401</v>
      </c>
      <c r="I74" s="90">
        <f ca="1">VLOOKUP(B74, Rankings!$A$2:$BL$161, 64, FALSE)</f>
        <v>2006</v>
      </c>
      <c r="J74" s="4">
        <f ca="1">VLOOKUP(B74, Rankings!$A$2:$BL$161, 38, FALSE)</f>
        <v>84</v>
      </c>
      <c r="K74" s="4" t="s">
        <v>490</v>
      </c>
      <c r="X74" t="s">
        <v>1451</v>
      </c>
      <c r="AE74" s="4">
        <v>147</v>
      </c>
      <c r="AF74" s="4" t="s">
        <v>481</v>
      </c>
      <c r="AG74" s="4">
        <f ca="1">VLOOKUP(AE74, Rankings!$A$2:$AO$161, 41, FALSE)</f>
        <v>49</v>
      </c>
      <c r="AH74" s="91">
        <f>VLOOKUP(AE74, Rankings!$A$2:$CA$161, 63, FALSE)</f>
        <v>67.905610214982588</v>
      </c>
      <c r="AI74" s="4">
        <f ca="1">VLOOKUP(AE74, Rankings!$A$2:$AO$161, 12, FALSE)+VLOOKUP(AE74, Rankings!$A$2:$AO$161, 6, FALSE)</f>
        <v>3</v>
      </c>
      <c r="AJ74" s="88">
        <f>VLOOKUP(AE74, Rankings!$A$2:$CA$161, 62, FALSE)</f>
        <v>8.8078248039897904</v>
      </c>
      <c r="AK74" s="89">
        <f ca="1">VLOOKUP(AE74, Rankings!$A$2:$AO$161, 30, FALSE)</f>
        <v>50.020288152501898</v>
      </c>
      <c r="AL74" s="90">
        <f ca="1">VLOOKUP(AE74, Rankings!$A$2:$BL$161, 64, FALSE)</f>
        <v>1876</v>
      </c>
      <c r="AM74" s="4">
        <f ca="1">VLOOKUP(AE74, Rankings!$A$2:$BL$161, 38, FALSE)</f>
        <v>75</v>
      </c>
      <c r="AN74" s="4" t="s">
        <v>498</v>
      </c>
      <c r="AO74" s="4" t="s">
        <v>915</v>
      </c>
      <c r="AP74">
        <v>73</v>
      </c>
      <c r="AQ74" s="4" t="s">
        <v>915</v>
      </c>
      <c r="AR74" s="20">
        <v>5</v>
      </c>
      <c r="AS74" s="20"/>
    </row>
    <row r="75" spans="2:45" x14ac:dyDescent="0.2">
      <c r="B75" s="4">
        <v>74</v>
      </c>
      <c r="C75" s="4" t="str">
        <f>VLOOKUP(B75, Rankings!$A$2:$AO$161, 3, FALSE)</f>
        <v>Couriway Town</v>
      </c>
      <c r="D75" s="4">
        <f ca="1">VLOOKUP(B75, Rankings!$A$2:$AO$161, 41, FALSE)</f>
        <v>135</v>
      </c>
      <c r="E75" s="91">
        <f>VLOOKUP(B75, Rankings!$A$2:$CA$161, 63, FALSE)</f>
        <v>35.243352368766949</v>
      </c>
      <c r="F75" s="4">
        <f ca="1">VLOOKUP(B75, Rankings!$A$2:$AO$161, 8, FALSE)+VLOOKUP(B75, Rankings!$A$2:$AO$161, 10, FALSE)+VLOOKUP(B75, Rankings!$A$2:$AO$161, 12, FALSE)</f>
        <v>1</v>
      </c>
      <c r="G75" s="88">
        <f>VLOOKUP(B75, Rankings!$A$2:$CA$161, 62, FALSE)</f>
        <v>4.8154842839416361</v>
      </c>
      <c r="H75" s="89">
        <f ca="1">VLOOKUP(B75, Rankings!$A$2:$AO$161, 30, FALSE)</f>
        <v>18.170182561483085</v>
      </c>
      <c r="I75" s="90">
        <f ca="1">VLOOKUP(B75, Rankings!$A$2:$BL$161, 64, FALSE)</f>
        <v>1557</v>
      </c>
      <c r="J75" s="4">
        <f ca="1">VLOOKUP(B75, Rankings!$A$2:$BL$161, 38, FALSE)</f>
        <v>34</v>
      </c>
      <c r="K75" s="4" t="s">
        <v>489</v>
      </c>
      <c r="AE75" s="4">
        <v>28</v>
      </c>
      <c r="AF75" s="4" t="s">
        <v>98</v>
      </c>
      <c r="AG75" s="4">
        <f ca="1">VLOOKUP(AE75, Rankings!$A$2:$AO$161, 41, FALSE)</f>
        <v>27</v>
      </c>
      <c r="AH75" s="91">
        <f>VLOOKUP(AE75, Rankings!$A$2:$CA$161, 63, FALSE)</f>
        <v>74.687844502051988</v>
      </c>
      <c r="AI75" s="4">
        <f ca="1">VLOOKUP(AE75, Rankings!$A$2:$AO$161, 12, FALSE)+VLOOKUP(AE75, Rankings!$A$2:$AO$161, 6, FALSE)</f>
        <v>4</v>
      </c>
      <c r="AJ75" s="88">
        <f>VLOOKUP(AE75, Rankings!$A$2:$CA$161, 62, FALSE)</f>
        <v>9.6299721513804819</v>
      </c>
      <c r="AK75" s="89">
        <f ca="1">VLOOKUP(AE75, Rankings!$A$2:$AO$161, 30, FALSE)</f>
        <v>52.627900983947534</v>
      </c>
      <c r="AL75" s="90">
        <f ca="1">VLOOKUP(AE75, Rankings!$A$2:$BL$161, 64, FALSE)</f>
        <v>1976</v>
      </c>
      <c r="AM75" s="4">
        <f ca="1">VLOOKUP(AE75, Rankings!$A$2:$BL$161, 38, FALSE)</f>
        <v>86</v>
      </c>
      <c r="AN75" s="4" t="s">
        <v>489</v>
      </c>
      <c r="AO75" s="4" t="s">
        <v>915</v>
      </c>
      <c r="AP75">
        <v>74</v>
      </c>
      <c r="AQ75" s="4" t="s">
        <v>915</v>
      </c>
      <c r="AR75" s="20">
        <v>5</v>
      </c>
      <c r="AS75" s="20"/>
    </row>
    <row r="76" spans="2:45" x14ac:dyDescent="0.2">
      <c r="B76" s="4">
        <v>75</v>
      </c>
      <c r="C76" s="4" t="str">
        <f>VLOOKUP(B76, Rankings!$A$2:$AO$161, 3, FALSE)</f>
        <v>Dendemille Town</v>
      </c>
      <c r="D76" s="4">
        <f ca="1">VLOOKUP(B76, Rankings!$A$2:$AO$161, 41, FALSE)</f>
        <v>118</v>
      </c>
      <c r="E76" s="91">
        <f>VLOOKUP(B76, Rankings!$A$2:$CA$161, 63, FALSE)</f>
        <v>44.152793191810147</v>
      </c>
      <c r="F76" s="4">
        <f ca="1">VLOOKUP(B76, Rankings!$A$2:$AO$161, 8, FALSE)+VLOOKUP(B76, Rankings!$A$2:$AO$161, 10, FALSE)+VLOOKUP(B76, Rankings!$A$2:$AO$161, 12, FALSE)</f>
        <v>0</v>
      </c>
      <c r="G76" s="88">
        <f>VLOOKUP(B76, Rankings!$A$2:$CA$161, 62, FALSE)</f>
        <v>6.5072609018268537</v>
      </c>
      <c r="H76" s="89">
        <f ca="1">VLOOKUP(B76, Rankings!$A$2:$AO$161, 30, FALSE)</f>
        <v>22.067636559690893</v>
      </c>
      <c r="I76" s="90">
        <f ca="1">VLOOKUP(B76, Rankings!$A$2:$BL$161, 64, FALSE)</f>
        <v>1637</v>
      </c>
      <c r="J76" s="4">
        <f ca="1">VLOOKUP(B76, Rankings!$A$2:$BL$161, 38, FALSE)</f>
        <v>39</v>
      </c>
      <c r="K76" s="4" t="s">
        <v>496</v>
      </c>
      <c r="N76" t="s">
        <v>375</v>
      </c>
      <c r="P76" t="s">
        <v>338</v>
      </c>
      <c r="T76" t="s">
        <v>506</v>
      </c>
      <c r="U76" t="s">
        <v>1450</v>
      </c>
      <c r="Z76" s="4" t="s">
        <v>694</v>
      </c>
      <c r="AA76" s="4"/>
      <c r="AE76" s="4">
        <v>159</v>
      </c>
      <c r="AF76" s="4" t="s">
        <v>476</v>
      </c>
      <c r="AG76" s="4">
        <f ca="1">VLOOKUP(AE76, Rankings!$A$2:$AO$161, 41, FALSE)</f>
        <v>65</v>
      </c>
      <c r="AH76" s="91">
        <f>VLOOKUP(AE76, Rankings!$A$2:$CA$161, 63, FALSE)</f>
        <v>61.271767423257685</v>
      </c>
      <c r="AI76" s="4">
        <f ca="1">VLOOKUP(AE76, Rankings!$A$2:$AO$161, 12, FALSE)+VLOOKUP(AE76, Rankings!$A$2:$AO$161, 6, FALSE)</f>
        <v>4</v>
      </c>
      <c r="AJ76" s="88">
        <f>VLOOKUP(AE76, Rankings!$A$2:$CA$161, 62, FALSE)</f>
        <v>6.7544224195872014</v>
      </c>
      <c r="AK76" s="89">
        <f ca="1">VLOOKUP(AE76, Rankings!$A$2:$AO$161, 30, FALSE)</f>
        <v>52.210006635883545</v>
      </c>
      <c r="AL76" s="90">
        <f ca="1">VLOOKUP(AE76, Rankings!$A$2:$BL$161, 64, FALSE)</f>
        <v>1940</v>
      </c>
      <c r="AM76" s="4">
        <f ca="1">VLOOKUP(AE76, Rankings!$A$2:$BL$161, 38, FALSE)</f>
        <v>66</v>
      </c>
      <c r="AN76" s="4" t="s">
        <v>485</v>
      </c>
      <c r="AO76" s="4" t="s">
        <v>915</v>
      </c>
      <c r="AP76">
        <v>75</v>
      </c>
      <c r="AQ76" s="4" t="s">
        <v>915</v>
      </c>
      <c r="AR76" s="20">
        <v>5</v>
      </c>
      <c r="AS76" s="20"/>
    </row>
    <row r="77" spans="2:45" x14ac:dyDescent="0.2">
      <c r="B77" s="4">
        <v>76</v>
      </c>
      <c r="C77" s="4" t="str">
        <f>VLOOKUP(B77, Rankings!$A$2:$AO$161, 3, FALSE)</f>
        <v>Snowbelle City</v>
      </c>
      <c r="D77" s="4">
        <f ca="1">VLOOKUP(B77, Rankings!$A$2:$AO$161, 41, FALSE)</f>
        <v>146</v>
      </c>
      <c r="E77" s="91">
        <f>VLOOKUP(B77, Rankings!$A$2:$CA$161, 63, FALSE)</f>
        <v>30.551582780926971</v>
      </c>
      <c r="F77" s="4">
        <f ca="1">VLOOKUP(B77, Rankings!$A$2:$AO$161, 8, FALSE)+VLOOKUP(B77, Rankings!$A$2:$AO$161, 10, FALSE)+VLOOKUP(B77, Rankings!$A$2:$AO$161, 12, FALSE)</f>
        <v>0</v>
      </c>
      <c r="G77" s="88">
        <f>VLOOKUP(B77, Rankings!$A$2:$CA$161, 62, FALSE)</f>
        <v>4.1271459064749987</v>
      </c>
      <c r="H77" s="89">
        <f ca="1">VLOOKUP(B77, Rankings!$A$2:$AO$161, 30, FALSE)</f>
        <v>27.640536146252565</v>
      </c>
      <c r="I77" s="90">
        <f ca="1">VLOOKUP(B77, Rankings!$A$2:$BL$161, 64, FALSE)</f>
        <v>1638</v>
      </c>
      <c r="J77" s="4">
        <f ca="1">VLOOKUP(B77, Rankings!$A$2:$BL$161, 38, FALSE)</f>
        <v>20</v>
      </c>
      <c r="K77" s="4" t="s">
        <v>496</v>
      </c>
      <c r="N77" s="65">
        <v>1.93107195397154</v>
      </c>
      <c r="O77" s="65">
        <v>0.57237674705996511</v>
      </c>
      <c r="P77" s="65">
        <v>1.0115695692293525</v>
      </c>
      <c r="T77" t="s">
        <v>507</v>
      </c>
      <c r="U77" t="s">
        <v>927</v>
      </c>
      <c r="Z77" s="4" t="s">
        <v>2969</v>
      </c>
      <c r="AA77" s="4" t="s">
        <v>506</v>
      </c>
      <c r="AE77" s="4">
        <v>52</v>
      </c>
      <c r="AF77" s="4" t="s">
        <v>74</v>
      </c>
      <c r="AG77" s="4">
        <f ca="1">VLOOKUP(AE77, Rankings!$A$2:$AO$161, 41, FALSE)</f>
        <v>37</v>
      </c>
      <c r="AH77" s="91">
        <f>VLOOKUP(AE77, Rankings!$A$2:$CA$161, 63, FALSE)</f>
        <v>70.13807875992525</v>
      </c>
      <c r="AI77" s="4">
        <f ca="1">VLOOKUP(AE77, Rankings!$A$2:$AO$161, 12, FALSE)+VLOOKUP(AE77, Rankings!$A$2:$AO$161, 6, FALSE)</f>
        <v>4</v>
      </c>
      <c r="AJ77" s="88">
        <f>VLOOKUP(AE77, Rankings!$A$2:$CA$161, 62, FALSE)</f>
        <v>9.0406489442591091</v>
      </c>
      <c r="AK77" s="89">
        <f ca="1">VLOOKUP(AE77, Rankings!$A$2:$AO$161, 30, FALSE)</f>
        <v>59.340795875375775</v>
      </c>
      <c r="AL77" s="90">
        <f ca="1">VLOOKUP(AE77, Rankings!$A$2:$BL$161, 64, FALSE)</f>
        <v>1902</v>
      </c>
      <c r="AM77" s="4">
        <f ca="1">VLOOKUP(AE77, Rankings!$A$2:$BL$161, 38, FALSE)</f>
        <v>59</v>
      </c>
      <c r="AN77" s="4" t="s">
        <v>495</v>
      </c>
      <c r="AO77" s="4" t="s">
        <v>915</v>
      </c>
      <c r="AP77">
        <v>76</v>
      </c>
      <c r="AQ77" s="4" t="s">
        <v>915</v>
      </c>
      <c r="AR77" s="20">
        <v>5</v>
      </c>
      <c r="AS77" s="20"/>
    </row>
    <row r="78" spans="2:45" x14ac:dyDescent="0.2">
      <c r="B78" s="4">
        <v>77</v>
      </c>
      <c r="C78" s="4" t="str">
        <f>VLOOKUP(B78, Rankings!$A$2:$AO$161, 3, FALSE)</f>
        <v>Aquacorde Town</v>
      </c>
      <c r="D78" s="4">
        <f ca="1">VLOOKUP(B78, Rankings!$A$2:$AO$161, 41, FALSE)</f>
        <v>102</v>
      </c>
      <c r="E78" s="91">
        <f>VLOOKUP(B78, Rankings!$A$2:$CA$161, 63, FALSE)</f>
        <v>48.323747672949004</v>
      </c>
      <c r="F78" s="4">
        <f ca="1">VLOOKUP(B78, Rankings!$A$2:$AO$161, 8, FALSE)+VLOOKUP(B78, Rankings!$A$2:$AO$161, 10, FALSE)+VLOOKUP(B78, Rankings!$A$2:$AO$161, 12, FALSE)</f>
        <v>2</v>
      </c>
      <c r="G78" s="88">
        <f>VLOOKUP(B78, Rankings!$A$2:$CA$161, 62, FALSE)</f>
        <v>7.6485292703891776</v>
      </c>
      <c r="H78" s="89">
        <f ca="1">VLOOKUP(B78, Rankings!$A$2:$AO$161, 30, FALSE)</f>
        <v>35.971552439742815</v>
      </c>
      <c r="I78" s="90">
        <f ca="1">VLOOKUP(B78, Rankings!$A$2:$BL$161, 64, FALSE)</f>
        <v>1671</v>
      </c>
      <c r="J78" s="4">
        <f ca="1">VLOOKUP(B78, Rankings!$A$2:$BL$161, 38, FALSE)</f>
        <v>58</v>
      </c>
      <c r="K78" s="4" t="s">
        <v>489</v>
      </c>
      <c r="N78" s="65">
        <v>2.162715747440759</v>
      </c>
      <c r="O78" s="65">
        <v>0.64103680952416053</v>
      </c>
      <c r="P78" s="65">
        <v>0.95268754974287051</v>
      </c>
      <c r="T78" t="s">
        <v>508</v>
      </c>
      <c r="U78" t="s">
        <v>923</v>
      </c>
      <c r="Z78" s="4"/>
      <c r="AA78" s="4" t="s">
        <v>507</v>
      </c>
      <c r="AE78" s="4">
        <v>57</v>
      </c>
      <c r="AF78" s="4" t="s">
        <v>69</v>
      </c>
      <c r="AG78" s="4">
        <f ca="1">VLOOKUP(AE78, Rankings!$A$2:$AO$161, 41, FALSE)</f>
        <v>76</v>
      </c>
      <c r="AH78" s="91">
        <f>VLOOKUP(AE78, Rankings!$A$2:$CA$161, 63, FALSE)</f>
        <v>56.880518514014099</v>
      </c>
      <c r="AI78" s="4">
        <f ca="1">VLOOKUP(AE78, Rankings!$A$2:$AO$161, 12, FALSE)+VLOOKUP(AE78, Rankings!$A$2:$AO$161, 6, FALSE)</f>
        <v>1</v>
      </c>
      <c r="AJ78" s="88">
        <f>VLOOKUP(AE78, Rankings!$A$2:$CA$161, 62, FALSE)</f>
        <v>6.5261710896136558</v>
      </c>
      <c r="AK78" s="89">
        <f ca="1">VLOOKUP(AE78, Rankings!$A$2:$AO$161, 30, FALSE)</f>
        <v>53.387917892518139</v>
      </c>
      <c r="AL78" s="90">
        <f ca="1">VLOOKUP(AE78, Rankings!$A$2:$BL$161, 64, FALSE)</f>
        <v>2093</v>
      </c>
      <c r="AM78" s="4">
        <f ca="1">VLOOKUP(AE78, Rankings!$A$2:$BL$161, 38, FALSE)</f>
        <v>59</v>
      </c>
      <c r="AN78" s="4" t="s">
        <v>497</v>
      </c>
      <c r="AO78" s="4" t="s">
        <v>915</v>
      </c>
      <c r="AP78">
        <v>77</v>
      </c>
      <c r="AQ78" s="4" t="s">
        <v>915</v>
      </c>
      <c r="AR78" s="20">
        <v>5</v>
      </c>
      <c r="AS78" s="20"/>
    </row>
    <row r="79" spans="2:45" x14ac:dyDescent="0.2">
      <c r="B79" s="4">
        <v>78</v>
      </c>
      <c r="C79" s="4" t="str">
        <f>VLOOKUP(B79, Rankings!$A$2:$AO$161, 3, FALSE)</f>
        <v>Kiloude City</v>
      </c>
      <c r="D79" s="4">
        <f ca="1">VLOOKUP(B79, Rankings!$A$2:$AO$161, 41, FALSE)</f>
        <v>96</v>
      </c>
      <c r="E79" s="91">
        <f>VLOOKUP(B79, Rankings!$A$2:$CA$161, 63, FALSE)</f>
        <v>49.602374340748362</v>
      </c>
      <c r="F79" s="4">
        <f ca="1">VLOOKUP(B79, Rankings!$A$2:$AO$161, 8, FALSE)+VLOOKUP(B79, Rankings!$A$2:$AO$161, 10, FALSE)+VLOOKUP(B79, Rankings!$A$2:$AO$161, 12, FALSE)</f>
        <v>2</v>
      </c>
      <c r="G79" s="88">
        <f>VLOOKUP(B79, Rankings!$A$2:$CA$161, 62, FALSE)</f>
        <v>7.5742986473996394</v>
      </c>
      <c r="H79" s="89">
        <f ca="1">VLOOKUP(B79, Rankings!$A$2:$AO$161, 30, FALSE)</f>
        <v>29.823170409864215</v>
      </c>
      <c r="I79" s="90">
        <f ca="1">VLOOKUP(B79, Rankings!$A$2:$BL$161, 64, FALSE)</f>
        <v>1710</v>
      </c>
      <c r="J79" s="4">
        <f ca="1">VLOOKUP(B79, Rankings!$A$2:$BL$161, 38, FALSE)</f>
        <v>52</v>
      </c>
      <c r="K79" s="4" t="s">
        <v>485</v>
      </c>
      <c r="N79" s="65">
        <v>3.3175284711833388</v>
      </c>
      <c r="O79" s="65">
        <v>0.98332749885855586</v>
      </c>
      <c r="P79" s="65">
        <v>0.9735268407280826</v>
      </c>
      <c r="T79" t="s">
        <v>509</v>
      </c>
      <c r="U79" t="s">
        <v>924</v>
      </c>
      <c r="Z79" s="4"/>
      <c r="AA79" s="4" t="s">
        <v>508</v>
      </c>
      <c r="AE79" s="4">
        <v>73</v>
      </c>
      <c r="AF79" s="4" t="s">
        <v>54</v>
      </c>
      <c r="AG79" s="4">
        <f ca="1">VLOOKUP(AE79, Rankings!$A$2:$AO$161, 41, FALSE)</f>
        <v>17</v>
      </c>
      <c r="AH79" s="91">
        <f>VLOOKUP(AE79, Rankings!$A$2:$CA$161, 63, FALSE)</f>
        <v>77.505107152401649</v>
      </c>
      <c r="AI79" s="4">
        <f ca="1">VLOOKUP(AE79, Rankings!$A$2:$AO$161, 12, FALSE)+VLOOKUP(AE79, Rankings!$A$2:$AO$161, 6, FALSE)</f>
        <v>4</v>
      </c>
      <c r="AJ79" s="88">
        <f>VLOOKUP(AE79, Rankings!$A$2:$CA$161, 62, FALSE)</f>
        <v>9.6078671468287435</v>
      </c>
      <c r="AK79" s="89">
        <f ca="1">VLOOKUP(AE79, Rankings!$A$2:$AO$161, 30, FALSE)</f>
        <v>60.328319766775401</v>
      </c>
      <c r="AL79" s="90">
        <f ca="1">VLOOKUP(AE79, Rankings!$A$2:$BL$161, 64, FALSE)</f>
        <v>2006</v>
      </c>
      <c r="AM79" s="4">
        <f ca="1">VLOOKUP(AE79, Rankings!$A$2:$BL$161, 38, FALSE)</f>
        <v>84</v>
      </c>
      <c r="AN79" s="4" t="s">
        <v>490</v>
      </c>
      <c r="AO79" s="4" t="s">
        <v>915</v>
      </c>
      <c r="AP79">
        <v>78</v>
      </c>
      <c r="AQ79" s="4" t="s">
        <v>915</v>
      </c>
      <c r="AR79" s="20">
        <v>5</v>
      </c>
      <c r="AS79" s="20"/>
    </row>
    <row r="80" spans="2:45" x14ac:dyDescent="0.2">
      <c r="B80" s="4">
        <v>79</v>
      </c>
      <c r="C80" s="4" t="str">
        <f>VLOOKUP(B80, Rankings!$A$2:$AO$161, 3, FALSE)</f>
        <v>Santalune City</v>
      </c>
      <c r="D80" s="4">
        <f ca="1">VLOOKUP(B80, Rankings!$A$2:$AO$161, 41, FALSE)</f>
        <v>79</v>
      </c>
      <c r="E80" s="91">
        <f>VLOOKUP(B80, Rankings!$A$2:$CA$161, 63, FALSE)</f>
        <v>55.548751592916311</v>
      </c>
      <c r="F80" s="4">
        <f ca="1">VLOOKUP(B80, Rankings!$A$2:$AO$161, 8, FALSE)+VLOOKUP(B80, Rankings!$A$2:$AO$161, 10, FALSE)+VLOOKUP(B80, Rankings!$A$2:$AO$161, 12, FALSE)</f>
        <v>3</v>
      </c>
      <c r="G80" s="88">
        <f>VLOOKUP(B80, Rankings!$A$2:$CA$161, 62, FALSE)</f>
        <v>5.8214163988576599</v>
      </c>
      <c r="H80" s="89">
        <f ca="1">VLOOKUP(B80, Rankings!$A$2:$AO$161, 30, FALSE)</f>
        <v>46.135593563782074</v>
      </c>
      <c r="I80" s="90">
        <f ca="1">VLOOKUP(B80, Rankings!$A$2:$BL$161, 64, FALSE)</f>
        <v>2100</v>
      </c>
      <c r="J80" s="4">
        <f ca="1">VLOOKUP(B80, Rankings!$A$2:$BL$161, 38, FALSE)</f>
        <v>52</v>
      </c>
      <c r="K80" s="4" t="s">
        <v>498</v>
      </c>
      <c r="N80" s="65">
        <v>1.9352226545695403</v>
      </c>
      <c r="O80" s="65">
        <v>0.57360702980598977</v>
      </c>
      <c r="P80" s="65">
        <v>1.0731229344487323</v>
      </c>
      <c r="T80" t="s">
        <v>510</v>
      </c>
      <c r="U80" t="s">
        <v>925</v>
      </c>
      <c r="Z80" s="4" t="s">
        <v>2970</v>
      </c>
      <c r="AA80" s="4" t="s">
        <v>2971</v>
      </c>
      <c r="AE80" s="4">
        <v>120</v>
      </c>
      <c r="AF80" s="4" t="s">
        <v>183</v>
      </c>
      <c r="AG80" s="4">
        <f ca="1">VLOOKUP(AE80, Rankings!$A$2:$AO$161, 41, FALSE)</f>
        <v>53</v>
      </c>
      <c r="AH80" s="91">
        <f>VLOOKUP(AE80, Rankings!$A$2:$CA$161, 63, FALSE)</f>
        <v>66.079690864917907</v>
      </c>
      <c r="AI80" s="4">
        <f ca="1">VLOOKUP(AE80, Rankings!$A$2:$AO$161, 12, FALSE)+VLOOKUP(AE80, Rankings!$A$2:$AO$161, 6, FALSE)</f>
        <v>1</v>
      </c>
      <c r="AJ80" s="88">
        <f>VLOOKUP(AE80, Rankings!$A$2:$CA$161, 62, FALSE)</f>
        <v>7.6040924653913979</v>
      </c>
      <c r="AK80" s="89">
        <f ca="1">VLOOKUP(AE80, Rankings!$A$2:$AO$161, 30, FALSE)</f>
        <v>61.491044042606092</v>
      </c>
      <c r="AL80" s="90">
        <f ca="1">VLOOKUP(AE80, Rankings!$A$2:$BL$161, 64, FALSE)</f>
        <v>2246</v>
      </c>
      <c r="AM80" s="4">
        <f ca="1">VLOOKUP(AE80, Rankings!$A$2:$BL$161, 38, FALSE)</f>
        <v>62</v>
      </c>
      <c r="AN80" s="4" t="s">
        <v>496</v>
      </c>
      <c r="AO80" s="4" t="s">
        <v>915</v>
      </c>
      <c r="AP80">
        <v>79</v>
      </c>
      <c r="AQ80" s="4" t="s">
        <v>915</v>
      </c>
      <c r="AR80" s="20">
        <v>5</v>
      </c>
      <c r="AS80" s="20"/>
    </row>
    <row r="81" spans="2:45" x14ac:dyDescent="0.2">
      <c r="B81" s="4">
        <v>80</v>
      </c>
      <c r="C81" s="4" t="str">
        <f>VLOOKUP(B81, Rankings!$A$2:$AO$161, 3, FALSE)</f>
        <v>Vaniville Town</v>
      </c>
      <c r="D81" s="4">
        <f ca="1">VLOOKUP(B81, Rankings!$A$2:$AO$161, 41, FALSE)</f>
        <v>16</v>
      </c>
      <c r="E81" s="91">
        <f>VLOOKUP(B81, Rankings!$A$2:$CA$161, 63, FALSE)</f>
        <v>79.378847829880058</v>
      </c>
      <c r="F81" s="4">
        <f ca="1">VLOOKUP(B81, Rankings!$A$2:$AO$161, 8, FALSE)+VLOOKUP(B81, Rankings!$A$2:$AO$161, 10, FALSE)+VLOOKUP(B81, Rankings!$A$2:$AO$161, 12, FALSE)</f>
        <v>4</v>
      </c>
      <c r="G81" s="88">
        <f>VLOOKUP(B81, Rankings!$A$2:$CA$161, 62, FALSE)</f>
        <v>9.1515026088615627</v>
      </c>
      <c r="H81" s="89">
        <f ca="1">VLOOKUP(B81, Rankings!$A$2:$AO$161, 30, FALSE)</f>
        <v>56.969108693575244</v>
      </c>
      <c r="I81" s="90">
        <f ca="1">VLOOKUP(B81, Rankings!$A$2:$BL$161, 64, FALSE)</f>
        <v>1893</v>
      </c>
      <c r="J81" s="4">
        <f ca="1">VLOOKUP(B81, Rankings!$A$2:$BL$161, 38, FALSE)</f>
        <v>87</v>
      </c>
      <c r="K81" s="4" t="s">
        <v>485</v>
      </c>
      <c r="N81" s="65">
        <v>0</v>
      </c>
      <c r="O81" s="65">
        <v>0</v>
      </c>
      <c r="P81" s="65">
        <v>1.0216138030074347</v>
      </c>
      <c r="T81" t="s">
        <v>562</v>
      </c>
      <c r="U81" t="s">
        <v>427</v>
      </c>
      <c r="Z81" s="4" t="s">
        <v>2972</v>
      </c>
      <c r="AA81" s="4" t="s">
        <v>2973</v>
      </c>
      <c r="AE81" s="4">
        <v>20</v>
      </c>
      <c r="AF81" s="4" t="s">
        <v>106</v>
      </c>
      <c r="AG81" s="4">
        <f ca="1">VLOOKUP(AE81, Rankings!$A$2:$AO$161, 41, FALSE)</f>
        <v>63</v>
      </c>
      <c r="AH81" s="91">
        <f>VLOOKUP(AE81, Rankings!$A$2:$CA$161, 63, FALSE)</f>
        <v>63.055462542453483</v>
      </c>
      <c r="AI81" s="4">
        <f ca="1">VLOOKUP(AE81, Rankings!$A$2:$AO$161, 12, FALSE)+VLOOKUP(AE81, Rankings!$A$2:$AO$161, 6, FALSE)</f>
        <v>2</v>
      </c>
      <c r="AJ81" s="88">
        <f>VLOOKUP(AE81, Rankings!$A$2:$CA$161, 62, FALSE)</f>
        <v>8.8564306374726183</v>
      </c>
      <c r="AK81" s="89">
        <f ca="1">VLOOKUP(AE81, Rankings!$A$2:$AO$161, 30, FALSE)</f>
        <v>47.940547228635275</v>
      </c>
      <c r="AL81" s="90">
        <f ca="1">VLOOKUP(AE81, Rankings!$A$2:$BL$161, 64, FALSE)</f>
        <v>1853</v>
      </c>
      <c r="AM81" s="4">
        <f ca="1">VLOOKUP(AE81, Rankings!$A$2:$BL$161, 38, FALSE)</f>
        <v>66</v>
      </c>
      <c r="AN81" s="4" t="s">
        <v>485</v>
      </c>
      <c r="AO81" s="4" t="s">
        <v>915</v>
      </c>
      <c r="AP81">
        <v>80</v>
      </c>
      <c r="AQ81" s="4" t="s">
        <v>915</v>
      </c>
      <c r="AR81" s="20">
        <v>5</v>
      </c>
      <c r="AS81" s="20"/>
    </row>
    <row r="82" spans="2:45" x14ac:dyDescent="0.2">
      <c r="B82" s="4">
        <v>81</v>
      </c>
      <c r="C82" s="4" t="str">
        <f>VLOOKUP(B82, Rankings!$A$2:$AO$161, 3, FALSE)</f>
        <v>Exeggutor Island</v>
      </c>
      <c r="D82" s="4">
        <f ca="1">VLOOKUP(B82, Rankings!$A$2:$AO$161, 41, FALSE)</f>
        <v>40</v>
      </c>
      <c r="E82" s="91">
        <f>VLOOKUP(B82, Rankings!$A$2:$CA$161, 63, FALSE)</f>
        <v>69.968683322895316</v>
      </c>
      <c r="F82" s="4">
        <f ca="1">VLOOKUP(B82, Rankings!$A$2:$AO$161, 8, FALSE)+VLOOKUP(B82, Rankings!$A$2:$AO$161, 10, FALSE)+VLOOKUP(B82, Rankings!$A$2:$AO$161, 12, FALSE)</f>
        <v>5</v>
      </c>
      <c r="G82" s="88">
        <f>VLOOKUP(B82, Rankings!$A$2:$CA$161, 62, FALSE)</f>
        <v>8.4478794183313646</v>
      </c>
      <c r="H82" s="89">
        <f ca="1">VLOOKUP(B82, Rankings!$A$2:$AO$161, 30, FALSE)</f>
        <v>59.662041392261827</v>
      </c>
      <c r="I82" s="90">
        <f ca="1">VLOOKUP(B82, Rankings!$A$2:$BL$161, 64, FALSE)</f>
        <v>2009</v>
      </c>
      <c r="J82" s="4">
        <f ca="1">VLOOKUP(B82, Rankings!$A$2:$BL$161, 38, FALSE)</f>
        <v>82</v>
      </c>
      <c r="K82" s="4" t="s">
        <v>488</v>
      </c>
      <c r="N82" s="65">
        <v>1.4305439397576949</v>
      </c>
      <c r="O82" s="65">
        <v>0.42401842410939167</v>
      </c>
      <c r="P82" s="65">
        <v>1.0165596233833387</v>
      </c>
      <c r="T82" t="s">
        <v>511</v>
      </c>
      <c r="U82" t="s">
        <v>428</v>
      </c>
      <c r="Z82" s="4" t="s">
        <v>2974</v>
      </c>
      <c r="AA82" s="4" t="s">
        <v>509</v>
      </c>
      <c r="AE82" s="4">
        <v>77</v>
      </c>
      <c r="AF82" s="4" t="s">
        <v>50</v>
      </c>
      <c r="AG82" s="4">
        <f ca="1">VLOOKUP(AE82, Rankings!$A$2:$AO$161, 41, FALSE)</f>
        <v>102</v>
      </c>
      <c r="AH82" s="91">
        <f>VLOOKUP(AE82, Rankings!$A$2:$CA$161, 63, FALSE)</f>
        <v>48.323747672949004</v>
      </c>
      <c r="AI82" s="4">
        <f ca="1">VLOOKUP(AE82, Rankings!$A$2:$AO$161, 12, FALSE)+VLOOKUP(AE82, Rankings!$A$2:$AO$161, 6, FALSE)</f>
        <v>2</v>
      </c>
      <c r="AJ82" s="88">
        <f>VLOOKUP(AE82, Rankings!$A$2:$CA$161, 62, FALSE)</f>
        <v>7.6485292703891776</v>
      </c>
      <c r="AK82" s="89">
        <f ca="1">VLOOKUP(AE82, Rankings!$A$2:$AO$161, 30, FALSE)</f>
        <v>35.971552439742815</v>
      </c>
      <c r="AL82" s="90">
        <f ca="1">VLOOKUP(AE82, Rankings!$A$2:$BL$161, 64, FALSE)</f>
        <v>1671</v>
      </c>
      <c r="AM82" s="4">
        <f ca="1">VLOOKUP(AE82, Rankings!$A$2:$BL$161, 38, FALSE)</f>
        <v>58</v>
      </c>
      <c r="AN82" s="4" t="s">
        <v>489</v>
      </c>
      <c r="AO82" s="4" t="s">
        <v>919</v>
      </c>
      <c r="AP82">
        <v>81</v>
      </c>
      <c r="AQ82" s="4" t="s">
        <v>919</v>
      </c>
      <c r="AR82" s="20">
        <v>6</v>
      </c>
      <c r="AS82" s="20"/>
    </row>
    <row r="83" spans="2:45" x14ac:dyDescent="0.2">
      <c r="B83" s="4">
        <v>82</v>
      </c>
      <c r="C83" s="4" t="str">
        <f>VLOOKUP(B83, Rankings!$A$2:$AO$161, 3, FALSE)</f>
        <v>Poni Meadow</v>
      </c>
      <c r="D83" s="4">
        <f ca="1">VLOOKUP(B83, Rankings!$A$2:$AO$161, 41, FALSE)</f>
        <v>131</v>
      </c>
      <c r="E83" s="91">
        <f>VLOOKUP(B83, Rankings!$A$2:$CA$161, 63, FALSE)</f>
        <v>38.824268172238426</v>
      </c>
      <c r="F83" s="4">
        <f ca="1">VLOOKUP(B83, Rankings!$A$2:$AO$161, 8, FALSE)+VLOOKUP(B83, Rankings!$A$2:$AO$161, 10, FALSE)+VLOOKUP(B83, Rankings!$A$2:$AO$161, 12, FALSE)</f>
        <v>1</v>
      </c>
      <c r="G83" s="88">
        <f>VLOOKUP(B83, Rankings!$A$2:$CA$161, 62, FALSE)</f>
        <v>5.7377889663373143</v>
      </c>
      <c r="H83" s="89">
        <f ca="1">VLOOKUP(B83, Rankings!$A$2:$AO$161, 30, FALSE)</f>
        <v>22.982539543525142</v>
      </c>
      <c r="I83" s="90">
        <f ca="1">VLOOKUP(B83, Rankings!$A$2:$BL$161, 64, FALSE)</f>
        <v>1573</v>
      </c>
      <c r="J83" s="4">
        <f ca="1">VLOOKUP(B83, Rankings!$A$2:$BL$161, 38, FALSE)</f>
        <v>29</v>
      </c>
      <c r="K83" s="4" t="s">
        <v>488</v>
      </c>
      <c r="N83" s="65">
        <v>3.3737777851573538</v>
      </c>
      <c r="O83" s="65">
        <v>1</v>
      </c>
      <c r="P83" s="65">
        <v>0.96441715243614345</v>
      </c>
      <c r="T83" t="s">
        <v>512</v>
      </c>
      <c r="U83" t="s">
        <v>922</v>
      </c>
      <c r="AA83" s="4" t="s">
        <v>308</v>
      </c>
      <c r="AE83" s="4">
        <v>122</v>
      </c>
      <c r="AF83" s="4" t="s">
        <v>185</v>
      </c>
      <c r="AG83" s="4">
        <f ca="1">VLOOKUP(AE83, Rankings!$A$2:$AO$161, 41, FALSE)</f>
        <v>123</v>
      </c>
      <c r="AH83" s="91">
        <f>VLOOKUP(AE83, Rankings!$A$2:$CA$161, 63, FALSE)</f>
        <v>43.116859593222628</v>
      </c>
      <c r="AI83" s="4">
        <f ca="1">VLOOKUP(AE83, Rankings!$A$2:$AO$161, 12, FALSE)+VLOOKUP(AE83, Rankings!$A$2:$AO$161, 6, FALSE)</f>
        <v>2</v>
      </c>
      <c r="AJ83" s="88">
        <f>VLOOKUP(AE83, Rankings!$A$2:$CA$161, 62, FALSE)</f>
        <v>5.0243849817111395</v>
      </c>
      <c r="AK83" s="89">
        <f ca="1">VLOOKUP(AE83, Rankings!$A$2:$AO$161, 30, FALSE)</f>
        <v>30.525959656402449</v>
      </c>
      <c r="AL83" s="90">
        <f ca="1">VLOOKUP(AE83, Rankings!$A$2:$BL$161, 64, FALSE)</f>
        <v>1608</v>
      </c>
      <c r="AM83" s="4">
        <f ca="1">VLOOKUP(AE83, Rankings!$A$2:$BL$161, 38, FALSE)</f>
        <v>35</v>
      </c>
      <c r="AN83" s="4" t="s">
        <v>493</v>
      </c>
      <c r="AO83" s="4" t="s">
        <v>919</v>
      </c>
      <c r="AP83">
        <v>82</v>
      </c>
      <c r="AQ83" s="4" t="s">
        <v>919</v>
      </c>
      <c r="AR83" s="20">
        <v>6</v>
      </c>
      <c r="AS83" s="20"/>
    </row>
    <row r="84" spans="2:45" x14ac:dyDescent="0.2">
      <c r="B84" s="4">
        <v>83</v>
      </c>
      <c r="C84" s="4" t="str">
        <f>VLOOKUP(B84, Rankings!$A$2:$AO$161, 3, FALSE)</f>
        <v>Seafolk Village</v>
      </c>
      <c r="D84" s="4">
        <f ca="1">VLOOKUP(B84, Rankings!$A$2:$AO$161, 41, FALSE)</f>
        <v>38</v>
      </c>
      <c r="E84" s="91">
        <f>VLOOKUP(B84, Rankings!$A$2:$CA$161, 63, FALSE)</f>
        <v>70.09385280589116</v>
      </c>
      <c r="F84" s="4">
        <f ca="1">VLOOKUP(B84, Rankings!$A$2:$AO$161, 8, FALSE)+VLOOKUP(B84, Rankings!$A$2:$AO$161, 10, FALSE)+VLOOKUP(B84, Rankings!$A$2:$AO$161, 12, FALSE)</f>
        <v>6</v>
      </c>
      <c r="G84" s="88">
        <f>VLOOKUP(B84, Rankings!$A$2:$CA$161, 62, FALSE)</f>
        <v>8.4665115709965342</v>
      </c>
      <c r="H84" s="89">
        <f ca="1">VLOOKUP(B84, Rankings!$A$2:$AO$161, 30, FALSE)</f>
        <v>55.977496909331151</v>
      </c>
      <c r="I84" s="90">
        <f ca="1">VLOOKUP(B84, Rankings!$A$2:$BL$161, 64, FALSE)</f>
        <v>2010</v>
      </c>
      <c r="J84" s="4">
        <f ca="1">VLOOKUP(B84, Rankings!$A$2:$BL$161, 38, FALSE)</f>
        <v>81</v>
      </c>
      <c r="K84" s="4" t="s">
        <v>487</v>
      </c>
      <c r="N84" s="65">
        <v>2.5620344181918702</v>
      </c>
      <c r="O84" s="65">
        <v>0.75939631515250383</v>
      </c>
      <c r="P84" s="65">
        <v>0.98650252702404551</v>
      </c>
      <c r="T84" t="s">
        <v>513</v>
      </c>
      <c r="U84" t="s">
        <v>425</v>
      </c>
      <c r="AE84" s="4">
        <v>145</v>
      </c>
      <c r="AF84" s="4" t="s">
        <v>472</v>
      </c>
      <c r="AG84" s="4">
        <f ca="1">VLOOKUP(AE84, Rankings!$A$2:$AO$161, 41, FALSE)</f>
        <v>127</v>
      </c>
      <c r="AH84" s="91">
        <f>VLOOKUP(AE84, Rankings!$A$2:$CA$161, 63, FALSE)</f>
        <v>40.923044691490631</v>
      </c>
      <c r="AI84" s="4">
        <f ca="1">VLOOKUP(AE84, Rankings!$A$2:$AO$161, 12, FALSE)+VLOOKUP(AE84, Rankings!$A$2:$AO$161, 6, FALSE)</f>
        <v>0</v>
      </c>
      <c r="AJ84" s="88">
        <f>VLOOKUP(AE84, Rankings!$A$2:$CA$161, 62, FALSE)</f>
        <v>6.5329931884244301</v>
      </c>
      <c r="AK84" s="89">
        <f ca="1">VLOOKUP(AE84, Rankings!$A$2:$AO$161, 30, FALSE)</f>
        <v>40.674051027522587</v>
      </c>
      <c r="AL84" s="90">
        <f ca="1">VLOOKUP(AE84, Rankings!$A$2:$BL$161, 64, FALSE)</f>
        <v>1752</v>
      </c>
      <c r="AM84" s="4">
        <f ca="1">VLOOKUP(AE84, Rankings!$A$2:$BL$161, 38, FALSE)</f>
        <v>36</v>
      </c>
      <c r="AN84" s="4" t="s">
        <v>484</v>
      </c>
      <c r="AO84" s="4" t="s">
        <v>919</v>
      </c>
      <c r="AP84">
        <v>83</v>
      </c>
      <c r="AQ84" s="4" t="s">
        <v>919</v>
      </c>
      <c r="AR84" s="20">
        <v>6</v>
      </c>
      <c r="AS84" s="20"/>
    </row>
    <row r="85" spans="2:45" x14ac:dyDescent="0.2">
      <c r="B85" s="4">
        <v>84</v>
      </c>
      <c r="C85" s="4" t="str">
        <f>VLOOKUP(B85, Rankings!$A$2:$AO$161, 3, FALSE)</f>
        <v>Vast Poni Canyon</v>
      </c>
      <c r="D85" s="4">
        <f ca="1">VLOOKUP(B85, Rankings!$A$2:$AO$161, 41, FALSE)</f>
        <v>112</v>
      </c>
      <c r="E85" s="91">
        <f>VLOOKUP(B85, Rankings!$A$2:$CA$161, 63, FALSE)</f>
        <v>45.47760892206194</v>
      </c>
      <c r="F85" s="4">
        <f ca="1">VLOOKUP(B85, Rankings!$A$2:$AO$161, 8, FALSE)+VLOOKUP(B85, Rankings!$A$2:$AO$161, 10, FALSE)+VLOOKUP(B85, Rankings!$A$2:$AO$161, 12, FALSE)</f>
        <v>2</v>
      </c>
      <c r="G85" s="88">
        <f>VLOOKUP(B85, Rankings!$A$2:$CA$161, 62, FALSE)</f>
        <v>6.922427319950712</v>
      </c>
      <c r="H85" s="89">
        <f ca="1">VLOOKUP(B85, Rankings!$A$2:$AO$161, 30, FALSE)</f>
        <v>20.49594453997522</v>
      </c>
      <c r="I85" s="90">
        <f ca="1">VLOOKUP(B85, Rankings!$A$2:$BL$161, 64, FALSE)</f>
        <v>1444</v>
      </c>
      <c r="J85" s="4">
        <f ca="1">VLOOKUP(B85, Rankings!$A$2:$BL$161, 38, FALSE)</f>
        <v>47</v>
      </c>
      <c r="K85" s="4" t="s">
        <v>493</v>
      </c>
      <c r="N85" s="65">
        <v>2.2963149590089902</v>
      </c>
      <c r="O85" s="65">
        <v>0.68063610149768339</v>
      </c>
      <c r="P85" s="65">
        <v>1</v>
      </c>
      <c r="T85" t="s">
        <v>514</v>
      </c>
      <c r="U85" t="s">
        <v>426</v>
      </c>
      <c r="AE85" s="4">
        <v>76</v>
      </c>
      <c r="AF85" s="4" t="s">
        <v>51</v>
      </c>
      <c r="AG85" s="4">
        <f ca="1">VLOOKUP(AE85, Rankings!$A$2:$AO$161, 41, FALSE)</f>
        <v>146</v>
      </c>
      <c r="AH85" s="91">
        <f>VLOOKUP(AE85, Rankings!$A$2:$CA$161, 63, FALSE)</f>
        <v>30.551582780926971</v>
      </c>
      <c r="AI85" s="4">
        <f ca="1">VLOOKUP(AE85, Rankings!$A$2:$AO$161, 12, FALSE)+VLOOKUP(AE85, Rankings!$A$2:$AO$161, 6, FALSE)</f>
        <v>0</v>
      </c>
      <c r="AJ85" s="88">
        <f>VLOOKUP(AE85, Rankings!$A$2:$CA$161, 62, FALSE)</f>
        <v>4.1271459064749987</v>
      </c>
      <c r="AK85" s="89">
        <f ca="1">VLOOKUP(AE85, Rankings!$A$2:$AO$161, 30, FALSE)</f>
        <v>27.640536146252565</v>
      </c>
      <c r="AL85" s="90">
        <f ca="1">VLOOKUP(AE85, Rankings!$A$2:$BL$161, 64, FALSE)</f>
        <v>1638</v>
      </c>
      <c r="AM85" s="4">
        <f ca="1">VLOOKUP(AE85, Rankings!$A$2:$BL$161, 38, FALSE)</f>
        <v>20</v>
      </c>
      <c r="AN85" s="4" t="s">
        <v>496</v>
      </c>
      <c r="AO85" s="4" t="s">
        <v>919</v>
      </c>
      <c r="AP85">
        <v>84</v>
      </c>
      <c r="AQ85" s="4" t="s">
        <v>919</v>
      </c>
      <c r="AR85" s="20">
        <v>6</v>
      </c>
      <c r="AS85" s="20"/>
    </row>
    <row r="86" spans="2:45" x14ac:dyDescent="0.2">
      <c r="B86" s="4">
        <v>85</v>
      </c>
      <c r="C86" s="4" t="str">
        <f>VLOOKUP(B86, Rankings!$A$2:$AO$161, 3, FALSE)</f>
        <v>Hau'oli City</v>
      </c>
      <c r="D86" s="4">
        <f ca="1">VLOOKUP(B86, Rankings!$A$2:$AO$161, 41, FALSE)</f>
        <v>160</v>
      </c>
      <c r="E86" s="91">
        <f>VLOOKUP(B86, Rankings!$A$2:$CA$161, 63, FALSE)</f>
        <v>11.042465212808322</v>
      </c>
      <c r="F86" s="4">
        <f ca="1">VLOOKUP(B86, Rankings!$A$2:$AO$161, 8, FALSE)+VLOOKUP(B86, Rankings!$A$2:$AO$161, 10, FALSE)+VLOOKUP(B86, Rankings!$A$2:$AO$161, 12, FALSE)</f>
        <v>0</v>
      </c>
      <c r="G86" s="88">
        <f>VLOOKUP(B86, Rankings!$A$2:$CA$161, 62, FALSE)</f>
        <v>3.4684290392049251</v>
      </c>
      <c r="H86" s="89">
        <f ca="1">VLOOKUP(B86, Rankings!$A$2:$AO$161, 30, FALSE)</f>
        <v>5.1861538425690421</v>
      </c>
      <c r="I86" s="90">
        <f ca="1">VLOOKUP(B86, Rankings!$A$2:$BL$161, 64, FALSE)</f>
        <v>1202</v>
      </c>
      <c r="J86" s="4">
        <f ca="1">VLOOKUP(B86, Rankings!$A$2:$BL$161, 38, FALSE)</f>
        <v>20</v>
      </c>
      <c r="K86" s="4" t="s">
        <v>485</v>
      </c>
      <c r="N86" s="65">
        <v>0.72704259436107721</v>
      </c>
      <c r="O86" s="65">
        <v>0.21549806794022972</v>
      </c>
      <c r="P86" s="65">
        <v>1</v>
      </c>
      <c r="T86" t="s">
        <v>515</v>
      </c>
      <c r="U86" t="s">
        <v>429</v>
      </c>
      <c r="AE86" s="4">
        <v>115</v>
      </c>
      <c r="AF86" s="4" t="s">
        <v>178</v>
      </c>
      <c r="AG86" s="4">
        <f ca="1">VLOOKUP(AE86, Rankings!$A$2:$AO$161, 41, FALSE)</f>
        <v>82</v>
      </c>
      <c r="AH86" s="91">
        <f>VLOOKUP(AE86, Rankings!$A$2:$CA$161, 63, FALSE)</f>
        <v>54.132469507511118</v>
      </c>
      <c r="AI86" s="4">
        <f ca="1">VLOOKUP(AE86, Rankings!$A$2:$AO$161, 12, FALSE)+VLOOKUP(AE86, Rankings!$A$2:$AO$161, 6, FALSE)</f>
        <v>3</v>
      </c>
      <c r="AJ86" s="88">
        <f>VLOOKUP(AE86, Rankings!$A$2:$CA$161, 62, FALSE)</f>
        <v>7.4284465523969532</v>
      </c>
      <c r="AK86" s="89">
        <f ca="1">VLOOKUP(AE86, Rankings!$A$2:$AO$161, 30, FALSE)</f>
        <v>47.348991266124081</v>
      </c>
      <c r="AL86" s="90">
        <f ca="1">VLOOKUP(AE86, Rankings!$A$2:$BL$161, 64, FALSE)</f>
        <v>1715</v>
      </c>
      <c r="AM86" s="4">
        <f ca="1">VLOOKUP(AE86, Rankings!$A$2:$BL$161, 38, FALSE)</f>
        <v>57</v>
      </c>
      <c r="AN86" s="4" t="s">
        <v>493</v>
      </c>
      <c r="AO86" s="4" t="s">
        <v>919</v>
      </c>
      <c r="AP86">
        <v>85</v>
      </c>
      <c r="AQ86" s="4" t="s">
        <v>919</v>
      </c>
      <c r="AR86" s="20">
        <v>6</v>
      </c>
      <c r="AS86" s="20"/>
    </row>
    <row r="87" spans="2:45" x14ac:dyDescent="0.2">
      <c r="B87" s="4">
        <v>86</v>
      </c>
      <c r="C87" s="4" t="str">
        <f>VLOOKUP(B87, Rankings!$A$2:$AO$161, 3, FALSE)</f>
        <v>Iki Town</v>
      </c>
      <c r="D87" s="4">
        <f ca="1">VLOOKUP(B87, Rankings!$A$2:$AO$161, 41, FALSE)</f>
        <v>140</v>
      </c>
      <c r="E87" s="91">
        <f>VLOOKUP(B87, Rankings!$A$2:$CA$161, 63, FALSE)</f>
        <v>33.011869635053152</v>
      </c>
      <c r="F87" s="4">
        <f ca="1">VLOOKUP(B87, Rankings!$A$2:$AO$161, 8, FALSE)+VLOOKUP(B87, Rankings!$A$2:$AO$161, 10, FALSE)+VLOOKUP(B87, Rankings!$A$2:$AO$161, 12, FALSE)</f>
        <v>1</v>
      </c>
      <c r="G87" s="88">
        <f>VLOOKUP(B87, Rankings!$A$2:$CA$161, 62, FALSE)</f>
        <v>5.5605755097831384</v>
      </c>
      <c r="H87" s="89">
        <f ca="1">VLOOKUP(B87, Rankings!$A$2:$AO$161, 30, FALSE)</f>
        <v>18.019720485777935</v>
      </c>
      <c r="I87" s="90">
        <f ca="1">VLOOKUP(B87, Rankings!$A$2:$BL$161, 64, FALSE)</f>
        <v>1587</v>
      </c>
      <c r="J87" s="4">
        <f ca="1">VLOOKUP(B87, Rankings!$A$2:$BL$161, 38, FALSE)</f>
        <v>33</v>
      </c>
      <c r="K87" s="4" t="s">
        <v>482</v>
      </c>
      <c r="R87" t="s">
        <v>432</v>
      </c>
      <c r="T87" t="s">
        <v>516</v>
      </c>
      <c r="U87" t="s">
        <v>430</v>
      </c>
      <c r="AE87" s="4">
        <v>45</v>
      </c>
      <c r="AF87" s="4" t="s">
        <v>81</v>
      </c>
      <c r="AG87" s="4">
        <f ca="1">VLOOKUP(AE87, Rankings!$A$2:$AO$161, 41, FALSE)</f>
        <v>26</v>
      </c>
      <c r="AH87" s="91">
        <f>VLOOKUP(AE87, Rankings!$A$2:$CA$161, 63, FALSE)</f>
        <v>74.784093766737215</v>
      </c>
      <c r="AI87" s="4">
        <f ca="1">VLOOKUP(AE87, Rankings!$A$2:$AO$161, 12, FALSE)+VLOOKUP(AE87, Rankings!$A$2:$AO$161, 6, FALSE)</f>
        <v>4</v>
      </c>
      <c r="AJ87" s="88">
        <f>VLOOKUP(AE87, Rankings!$A$2:$CA$161, 62, FALSE)</f>
        <v>8.2379388419456205</v>
      </c>
      <c r="AK87" s="89">
        <f ca="1">VLOOKUP(AE87, Rankings!$A$2:$AO$161, 30, FALSE)</f>
        <v>71.000586022619558</v>
      </c>
      <c r="AL87" s="90">
        <f ca="1">VLOOKUP(AE87, Rankings!$A$2:$BL$161, 64, FALSE)</f>
        <v>2100</v>
      </c>
      <c r="AM87" s="4">
        <f ca="1">VLOOKUP(AE87, Rankings!$A$2:$BL$161, 38, FALSE)</f>
        <v>83</v>
      </c>
      <c r="AN87" s="4" t="s">
        <v>406</v>
      </c>
      <c r="AO87" s="4" t="s">
        <v>919</v>
      </c>
      <c r="AP87">
        <v>86</v>
      </c>
      <c r="AQ87" s="4" t="s">
        <v>919</v>
      </c>
      <c r="AR87" s="20">
        <v>6</v>
      </c>
      <c r="AS87" s="20"/>
    </row>
    <row r="88" spans="2:45" x14ac:dyDescent="0.2">
      <c r="B88" s="4">
        <v>87</v>
      </c>
      <c r="C88" s="4" t="str">
        <f>VLOOKUP(B88, Rankings!$A$2:$AO$161, 3, FALSE)</f>
        <v>Kala'e Bay</v>
      </c>
      <c r="D88" s="4">
        <f ca="1">VLOOKUP(B88, Rankings!$A$2:$AO$161, 41, FALSE)</f>
        <v>64</v>
      </c>
      <c r="E88" s="91">
        <f>VLOOKUP(B88, Rankings!$A$2:$CA$161, 63, FALSE)</f>
        <v>62.799161924576438</v>
      </c>
      <c r="F88" s="4">
        <f ca="1">VLOOKUP(B88, Rankings!$A$2:$AO$161, 8, FALSE)+VLOOKUP(B88, Rankings!$A$2:$AO$161, 10, FALSE)+VLOOKUP(B88, Rankings!$A$2:$AO$161, 12, FALSE)</f>
        <v>3</v>
      </c>
      <c r="G88" s="88">
        <f>VLOOKUP(B88, Rankings!$A$2:$CA$161, 62, FALSE)</f>
        <v>6.3881993479454691</v>
      </c>
      <c r="H88" s="89">
        <f ca="1">VLOOKUP(B88, Rankings!$A$2:$AO$161, 30, FALSE)</f>
        <v>48.140755482284746</v>
      </c>
      <c r="I88" s="90">
        <f ca="1">VLOOKUP(B88, Rankings!$A$2:$BL$161, 64, FALSE)</f>
        <v>1842</v>
      </c>
      <c r="J88" s="4">
        <f ca="1">VLOOKUP(B88, Rankings!$A$2:$BL$161, 38, FALSE)</f>
        <v>54</v>
      </c>
      <c r="K88" s="4" t="s">
        <v>489</v>
      </c>
      <c r="R88">
        <v>4</v>
      </c>
      <c r="T88" t="s">
        <v>517</v>
      </c>
      <c r="U88" t="s">
        <v>423</v>
      </c>
      <c r="AE88" s="4">
        <v>134</v>
      </c>
      <c r="AF88" s="4" t="s">
        <v>381</v>
      </c>
      <c r="AG88" s="4">
        <f ca="1">VLOOKUP(AE88, Rankings!$A$2:$AO$161, 41, FALSE)</f>
        <v>72</v>
      </c>
      <c r="AH88" s="91">
        <f>VLOOKUP(AE88, Rankings!$A$2:$CA$161, 63, FALSE)</f>
        <v>57.749962593693567</v>
      </c>
      <c r="AI88" s="4">
        <f ca="1">VLOOKUP(AE88, Rankings!$A$2:$AO$161, 12, FALSE)+VLOOKUP(AE88, Rankings!$A$2:$AO$161, 6, FALSE)</f>
        <v>4</v>
      </c>
      <c r="AJ88" s="88">
        <f>VLOOKUP(AE88, Rankings!$A$2:$CA$161, 62, FALSE)</f>
        <v>6.634003316248795</v>
      </c>
      <c r="AK88" s="89">
        <f ca="1">VLOOKUP(AE88, Rankings!$A$2:$AO$161, 30, FALSE)</f>
        <v>46.563731007655598</v>
      </c>
      <c r="AL88" s="90">
        <f ca="1">VLOOKUP(AE88, Rankings!$A$2:$BL$161, 64, FALSE)</f>
        <v>1867</v>
      </c>
      <c r="AM88" s="4">
        <f ca="1">VLOOKUP(AE88, Rankings!$A$2:$BL$161, 38, FALSE)</f>
        <v>54</v>
      </c>
      <c r="AN88" s="4" t="s">
        <v>498</v>
      </c>
      <c r="AO88" s="4" t="s">
        <v>919</v>
      </c>
      <c r="AP88">
        <v>87</v>
      </c>
      <c r="AQ88" s="4" t="s">
        <v>919</v>
      </c>
      <c r="AR88" s="20">
        <v>6</v>
      </c>
      <c r="AS88" s="20"/>
    </row>
    <row r="89" spans="2:45" x14ac:dyDescent="0.2">
      <c r="B89" s="4">
        <v>88</v>
      </c>
      <c r="C89" s="4" t="str">
        <f>VLOOKUP(B89, Rankings!$A$2:$AO$161, 3, FALSE)</f>
        <v>Ultra Megalopolis</v>
      </c>
      <c r="D89" s="4">
        <f ca="1">VLOOKUP(B89, Rankings!$A$2:$AO$161, 41, FALSE)</f>
        <v>24</v>
      </c>
      <c r="E89" s="91">
        <f>VLOOKUP(B89, Rankings!$A$2:$CA$161, 63, FALSE)</f>
        <v>76.029924540402675</v>
      </c>
      <c r="F89" s="4">
        <f ca="1">VLOOKUP(B89, Rankings!$A$2:$AO$161, 8, FALSE)+VLOOKUP(B89, Rankings!$A$2:$AO$161, 10, FALSE)+VLOOKUP(B89, Rankings!$A$2:$AO$161, 12, FALSE)</f>
        <v>4</v>
      </c>
      <c r="G89" s="88">
        <f>VLOOKUP(B89, Rankings!$A$2:$CA$161, 62, FALSE)</f>
        <v>8.8788137345781362</v>
      </c>
      <c r="H89" s="89">
        <f ca="1">VLOOKUP(B89, Rankings!$A$2:$AO$161, 30, FALSE)</f>
        <v>79.324474245090542</v>
      </c>
      <c r="I89" s="90">
        <f ca="1">VLOOKUP(B89, Rankings!$A$2:$BL$161, 64, FALSE)</f>
        <v>2029</v>
      </c>
      <c r="J89" s="4">
        <f ca="1">VLOOKUP(B89, Rankings!$A$2:$BL$161, 38, FALSE)</f>
        <v>80</v>
      </c>
      <c r="K89" s="4" t="s">
        <v>491</v>
      </c>
      <c r="R89">
        <v>10</v>
      </c>
      <c r="T89" t="s">
        <v>518</v>
      </c>
      <c r="U89" t="s">
        <v>424</v>
      </c>
      <c r="AE89" s="4">
        <v>110</v>
      </c>
      <c r="AF89" s="4" t="s">
        <v>18</v>
      </c>
      <c r="AG89" s="4">
        <f ca="1">VLOOKUP(AE89, Rankings!$A$2:$AO$161, 41, FALSE)</f>
        <v>47</v>
      </c>
      <c r="AH89" s="91">
        <f>VLOOKUP(AE89, Rankings!$A$2:$CA$161, 63, FALSE)</f>
        <v>68.70456850634308</v>
      </c>
      <c r="AI89" s="4">
        <f ca="1">VLOOKUP(AE89, Rankings!$A$2:$AO$161, 12, FALSE)+VLOOKUP(AE89, Rankings!$A$2:$AO$161, 6, FALSE)</f>
        <v>3</v>
      </c>
      <c r="AJ89" s="88">
        <f>VLOOKUP(AE89, Rankings!$A$2:$CA$161, 62, FALSE)</f>
        <v>8.1285132264595141</v>
      </c>
      <c r="AK89" s="89">
        <f ca="1">VLOOKUP(AE89, Rankings!$A$2:$AO$161, 30, FALSE)</f>
        <v>55.803093987981235</v>
      </c>
      <c r="AL89" s="90">
        <f ca="1">VLOOKUP(AE89, Rankings!$A$2:$BL$161, 64, FALSE)</f>
        <v>1879</v>
      </c>
      <c r="AM89" s="4">
        <f ca="1">VLOOKUP(AE89, Rankings!$A$2:$BL$161, 38, FALSE)</f>
        <v>77</v>
      </c>
      <c r="AN89" s="4" t="s">
        <v>482</v>
      </c>
      <c r="AO89" s="4" t="s">
        <v>919</v>
      </c>
      <c r="AP89">
        <v>88</v>
      </c>
      <c r="AQ89" s="4" t="s">
        <v>919</v>
      </c>
      <c r="AR89" s="20">
        <v>6</v>
      </c>
      <c r="AS89" s="20"/>
    </row>
    <row r="90" spans="2:45" x14ac:dyDescent="0.2">
      <c r="B90" s="4">
        <v>89</v>
      </c>
      <c r="C90" s="4" t="str">
        <f>VLOOKUP(B90, Rankings!$A$2:$AO$161, 3, FALSE)</f>
        <v>Malie City</v>
      </c>
      <c r="D90" s="4">
        <f ca="1">VLOOKUP(B90, Rankings!$A$2:$AO$161, 41, FALSE)</f>
        <v>86</v>
      </c>
      <c r="E90" s="91">
        <f>VLOOKUP(B90, Rankings!$A$2:$CA$161, 63, FALSE)</f>
        <v>53.380951906585516</v>
      </c>
      <c r="F90" s="4">
        <f ca="1">VLOOKUP(B90, Rankings!$A$2:$AO$161, 8, FALSE)+VLOOKUP(B90, Rankings!$A$2:$AO$161, 10, FALSE)+VLOOKUP(B90, Rankings!$A$2:$AO$161, 12, FALSE)</f>
        <v>4</v>
      </c>
      <c r="G90" s="88">
        <f>VLOOKUP(B90, Rankings!$A$2:$CA$161, 62, FALSE)</f>
        <v>6.7032330507996907</v>
      </c>
      <c r="H90" s="89">
        <f ca="1">VLOOKUP(B90, Rankings!$A$2:$AO$161, 30, FALSE)</f>
        <v>44.347084363141953</v>
      </c>
      <c r="I90" s="90">
        <f ca="1">VLOOKUP(B90, Rankings!$A$2:$BL$161, 64, FALSE)</f>
        <v>1874</v>
      </c>
      <c r="J90" s="4">
        <f ca="1">VLOOKUP(B90, Rankings!$A$2:$BL$161, 38, FALSE)</f>
        <v>59</v>
      </c>
      <c r="K90" s="4" t="s">
        <v>491</v>
      </c>
      <c r="N90" t="s">
        <v>431</v>
      </c>
      <c r="R90">
        <v>3</v>
      </c>
      <c r="T90" t="s">
        <v>519</v>
      </c>
      <c r="U90" t="s">
        <v>1451</v>
      </c>
      <c r="AE90" s="4">
        <v>24</v>
      </c>
      <c r="AF90" s="4" t="s">
        <v>102</v>
      </c>
      <c r="AG90" s="4">
        <f ca="1">VLOOKUP(AE90, Rankings!$A$2:$AO$161, 41, FALSE)</f>
        <v>128</v>
      </c>
      <c r="AH90" s="91">
        <f>VLOOKUP(AE90, Rankings!$A$2:$CA$161, 63, FALSE)</f>
        <v>40.942234364201667</v>
      </c>
      <c r="AI90" s="4">
        <f ca="1">VLOOKUP(AE90, Rankings!$A$2:$AO$161, 12, FALSE)+VLOOKUP(AE90, Rankings!$A$2:$AO$161, 6, FALSE)</f>
        <v>1</v>
      </c>
      <c r="AJ90" s="88">
        <f>VLOOKUP(AE90, Rankings!$A$2:$CA$161, 62, FALSE)</f>
        <v>6.5169011040524474</v>
      </c>
      <c r="AK90" s="89">
        <f ca="1">VLOOKUP(AE90, Rankings!$A$2:$AO$161, 30, FALSE)</f>
        <v>35.483536500054051</v>
      </c>
      <c r="AL90" s="90">
        <f ca="1">VLOOKUP(AE90, Rankings!$A$2:$BL$161, 64, FALSE)</f>
        <v>1727</v>
      </c>
      <c r="AM90" s="4">
        <f ca="1">VLOOKUP(AE90, Rankings!$A$2:$BL$161, 38, FALSE)</f>
        <v>40</v>
      </c>
      <c r="AN90" s="4" t="s">
        <v>495</v>
      </c>
      <c r="AO90" s="4" t="s">
        <v>919</v>
      </c>
      <c r="AP90">
        <v>89</v>
      </c>
      <c r="AQ90" s="4" t="s">
        <v>919</v>
      </c>
      <c r="AR90" s="20">
        <v>6</v>
      </c>
      <c r="AS90" s="20"/>
    </row>
    <row r="91" spans="2:45" x14ac:dyDescent="0.2">
      <c r="B91" s="4">
        <v>90</v>
      </c>
      <c r="C91" s="4" t="str">
        <f>VLOOKUP(B91, Rankings!$A$2:$AO$161, 3, FALSE)</f>
        <v>Mount Hokulani</v>
      </c>
      <c r="D91" s="4">
        <f ca="1">VLOOKUP(B91, Rankings!$A$2:$AO$161, 41, FALSE)</f>
        <v>78</v>
      </c>
      <c r="E91" s="91">
        <f>VLOOKUP(B91, Rankings!$A$2:$CA$161, 63, FALSE)</f>
        <v>56.225092681999982</v>
      </c>
      <c r="F91" s="4">
        <f ca="1">VLOOKUP(B91, Rankings!$A$2:$AO$161, 8, FALSE)+VLOOKUP(B91, Rankings!$A$2:$AO$161, 10, FALSE)+VLOOKUP(B91, Rankings!$A$2:$AO$161, 12, FALSE)</f>
        <v>2</v>
      </c>
      <c r="G91" s="88">
        <f>VLOOKUP(B91, Rankings!$A$2:$CA$161, 62, FALSE)</f>
        <v>8.1274568934910718</v>
      </c>
      <c r="H91" s="89">
        <f ca="1">VLOOKUP(B91, Rankings!$A$2:$AO$161, 30, FALSE)</f>
        <v>18.016336282416599</v>
      </c>
      <c r="I91" s="90">
        <f ca="1">VLOOKUP(B91, Rankings!$A$2:$BL$161, 64, FALSE)</f>
        <v>1425</v>
      </c>
      <c r="J91" s="4">
        <f ca="1">VLOOKUP(B91, Rankings!$A$2:$BL$161, 38, FALSE)</f>
        <v>54</v>
      </c>
      <c r="K91" s="4" t="s">
        <v>483</v>
      </c>
      <c r="N91" s="65">
        <v>0.71937881748170474</v>
      </c>
      <c r="O91" s="65">
        <v>0.25551334308241763</v>
      </c>
      <c r="R91">
        <v>6</v>
      </c>
      <c r="T91" t="s">
        <v>308</v>
      </c>
      <c r="U91" t="s">
        <v>1450</v>
      </c>
      <c r="AE91" s="4">
        <v>156</v>
      </c>
      <c r="AF91" s="4" t="s">
        <v>1478</v>
      </c>
      <c r="AG91" s="4">
        <f ca="1">VLOOKUP(AE91, Rankings!$A$2:$AO$161, 41, FALSE)</f>
        <v>20</v>
      </c>
      <c r="AH91" s="91">
        <f>VLOOKUP(AE91, Rankings!$A$2:$CA$161, 63, FALSE)</f>
        <v>77.102394599567361</v>
      </c>
      <c r="AI91" s="4">
        <f ca="1">VLOOKUP(AE91, Rankings!$A$2:$AO$161, 12, FALSE)+VLOOKUP(AE91, Rankings!$A$2:$AO$161, 6, FALSE)</f>
        <v>4</v>
      </c>
      <c r="AJ91" s="88">
        <f>VLOOKUP(AE91, Rankings!$A$2:$CA$161, 62, FALSE)</f>
        <v>9.0015150239986106</v>
      </c>
      <c r="AK91" s="89">
        <f ca="1">VLOOKUP(AE91, Rankings!$A$2:$AO$161, 30, FALSE)</f>
        <v>60.907996904441276</v>
      </c>
      <c r="AL91" s="90">
        <f ca="1">VLOOKUP(AE91, Rankings!$A$2:$BL$161, 64, FALSE)</f>
        <v>1872</v>
      </c>
      <c r="AM91" s="4">
        <f ca="1">VLOOKUP(AE91, Rankings!$A$2:$BL$161, 38, FALSE)</f>
        <v>89</v>
      </c>
      <c r="AN91" s="4" t="s">
        <v>489</v>
      </c>
      <c r="AO91" s="4" t="s">
        <v>919</v>
      </c>
      <c r="AP91">
        <v>90</v>
      </c>
      <c r="AQ91" s="4" t="s">
        <v>919</v>
      </c>
      <c r="AR91" s="20">
        <v>6</v>
      </c>
      <c r="AS91" s="20"/>
    </row>
    <row r="92" spans="2:45" x14ac:dyDescent="0.2">
      <c r="B92" s="4">
        <v>91</v>
      </c>
      <c r="C92" s="4" t="str">
        <f>VLOOKUP(B92, Rankings!$A$2:$AO$161, 3, FALSE)</f>
        <v>Po Town</v>
      </c>
      <c r="D92" s="4">
        <f ca="1">VLOOKUP(B92, Rankings!$A$2:$AO$161, 41, FALSE)</f>
        <v>10</v>
      </c>
      <c r="E92" s="91">
        <f>VLOOKUP(B92, Rankings!$A$2:$CA$161, 63, FALSE)</f>
        <v>84.39149418839196</v>
      </c>
      <c r="F92" s="4">
        <f ca="1">VLOOKUP(B92, Rankings!$A$2:$AO$161, 8, FALSE)+VLOOKUP(B92, Rankings!$A$2:$AO$161, 10, FALSE)+VLOOKUP(B92, Rankings!$A$2:$AO$161, 12, FALSE)</f>
        <v>6</v>
      </c>
      <c r="G92" s="88">
        <f>VLOOKUP(B92, Rankings!$A$2:$CA$161, 62, FALSE)</f>
        <v>8.9448930184273934</v>
      </c>
      <c r="H92" s="89">
        <f ca="1">VLOOKUP(B92, Rankings!$A$2:$AO$161, 30, FALSE)</f>
        <v>68.255366768105674</v>
      </c>
      <c r="I92" s="90">
        <f ca="1">VLOOKUP(B92, Rankings!$A$2:$BL$161, 64, FALSE)</f>
        <v>2099</v>
      </c>
      <c r="J92" s="4">
        <f ca="1">VLOOKUP(B92, Rankings!$A$2:$BL$161, 38, FALSE)</f>
        <v>89</v>
      </c>
      <c r="K92" s="4" t="s">
        <v>498</v>
      </c>
      <c r="N92" s="65">
        <v>0.28267671586569532</v>
      </c>
      <c r="O92" s="65">
        <v>0.10040283495592278</v>
      </c>
      <c r="R92">
        <v>5</v>
      </c>
      <c r="T92" t="s">
        <v>309</v>
      </c>
      <c r="U92" t="s">
        <v>927</v>
      </c>
      <c r="AE92" s="4">
        <v>95</v>
      </c>
      <c r="AF92" s="4" t="s">
        <v>32</v>
      </c>
      <c r="AG92" s="4">
        <f ca="1">VLOOKUP(AE92, Rankings!$A$2:$AO$161, 41, FALSE)</f>
        <v>19</v>
      </c>
      <c r="AH92" s="91">
        <f>VLOOKUP(AE92, Rankings!$A$2:$CA$161, 63, FALSE)</f>
        <v>77.325392124761336</v>
      </c>
      <c r="AI92" s="4">
        <f ca="1">VLOOKUP(AE92, Rankings!$A$2:$AO$161, 12, FALSE)+VLOOKUP(AE92, Rankings!$A$2:$AO$161, 6, FALSE)</f>
        <v>5</v>
      </c>
      <c r="AJ92" s="88">
        <f>VLOOKUP(AE92, Rankings!$A$2:$CA$161, 62, FALSE)</f>
        <v>7.9113139799207115</v>
      </c>
      <c r="AK92" s="89">
        <f ca="1">VLOOKUP(AE92, Rankings!$A$2:$AO$161, 30, FALSE)</f>
        <v>58.582582056242849</v>
      </c>
      <c r="AL92" s="90">
        <f ca="1">VLOOKUP(AE92, Rankings!$A$2:$BL$161, 64, FALSE)</f>
        <v>2041</v>
      </c>
      <c r="AM92" s="4">
        <f ca="1">VLOOKUP(AE92, Rankings!$A$2:$BL$161, 38, FALSE)</f>
        <v>79</v>
      </c>
      <c r="AN92" s="4" t="s">
        <v>489</v>
      </c>
      <c r="AO92" s="4" t="s">
        <v>919</v>
      </c>
      <c r="AP92">
        <v>91</v>
      </c>
      <c r="AQ92" s="4" t="s">
        <v>919</v>
      </c>
      <c r="AR92" s="20">
        <v>6</v>
      </c>
      <c r="AS92" s="20"/>
    </row>
    <row r="93" spans="2:45" x14ac:dyDescent="0.2">
      <c r="B93" s="4">
        <v>92</v>
      </c>
      <c r="C93" s="4" t="str">
        <f>VLOOKUP(B93, Rankings!$A$2:$AO$161, 3, FALSE)</f>
        <v>Tapu Village</v>
      </c>
      <c r="D93" s="4">
        <f ca="1">VLOOKUP(B93, Rankings!$A$2:$AO$161, 41, FALSE)</f>
        <v>136</v>
      </c>
      <c r="E93" s="91">
        <f>VLOOKUP(B93, Rankings!$A$2:$CA$161, 63, FALSE)</f>
        <v>35.154792142279646</v>
      </c>
      <c r="F93" s="4">
        <f ca="1">VLOOKUP(B93, Rankings!$A$2:$AO$161, 8, FALSE)+VLOOKUP(B93, Rankings!$A$2:$AO$161, 10, FALSE)+VLOOKUP(B93, Rankings!$A$2:$AO$161, 12, FALSE)</f>
        <v>3</v>
      </c>
      <c r="G93" s="88">
        <f>VLOOKUP(B93, Rankings!$A$2:$CA$161, 62, FALSE)</f>
        <v>6.1864955566723943</v>
      </c>
      <c r="H93" s="89">
        <f ca="1">VLOOKUP(B93, Rankings!$A$2:$AO$161, 30, FALSE)</f>
        <v>23.305597289982785</v>
      </c>
      <c r="I93" s="90">
        <f ca="1">VLOOKUP(B93, Rankings!$A$2:$BL$161, 64, FALSE)</f>
        <v>1623</v>
      </c>
      <c r="J93" s="4">
        <f ca="1">VLOOKUP(B93, Rankings!$A$2:$BL$161, 38, FALSE)</f>
        <v>46</v>
      </c>
      <c r="K93" s="4" t="s">
        <v>487</v>
      </c>
      <c r="N93" s="65">
        <v>2.506719233404187</v>
      </c>
      <c r="O93" s="65">
        <v>0.89035178119126124</v>
      </c>
      <c r="R93">
        <v>8</v>
      </c>
      <c r="T93" t="s">
        <v>310</v>
      </c>
      <c r="U93" t="s">
        <v>923</v>
      </c>
      <c r="AE93" s="4">
        <v>151</v>
      </c>
      <c r="AF93" s="4" t="s">
        <v>479</v>
      </c>
      <c r="AG93" s="4">
        <f ca="1">VLOOKUP(AE93, Rankings!$A$2:$AO$161, 41, FALSE)</f>
        <v>4</v>
      </c>
      <c r="AH93" s="91">
        <f>VLOOKUP(AE93, Rankings!$A$2:$CA$161, 63, FALSE)</f>
        <v>88.619704974689895</v>
      </c>
      <c r="AI93" s="4">
        <f ca="1">VLOOKUP(AE93, Rankings!$A$2:$AO$161, 12, FALSE)+VLOOKUP(AE93, Rankings!$A$2:$AO$161, 6, FALSE)</f>
        <v>5</v>
      </c>
      <c r="AJ93" s="88">
        <f>VLOOKUP(AE93, Rankings!$A$2:$CA$161, 62, FALSE)</f>
        <v>10</v>
      </c>
      <c r="AK93" s="89">
        <f ca="1">VLOOKUP(AE93, Rankings!$A$2:$AO$161, 30, FALSE)</f>
        <v>74.362999495617245</v>
      </c>
      <c r="AL93" s="90">
        <f ca="1">VLOOKUP(AE93, Rankings!$A$2:$BL$161, 64, FALSE)</f>
        <v>1993</v>
      </c>
      <c r="AM93" s="4">
        <f ca="1">VLOOKUP(AE93, Rankings!$A$2:$BL$161, 38, FALSE)</f>
        <v>107</v>
      </c>
      <c r="AN93" s="4" t="s">
        <v>406</v>
      </c>
      <c r="AO93" s="4" t="s">
        <v>919</v>
      </c>
      <c r="AP93">
        <v>92</v>
      </c>
      <c r="AQ93" s="4" t="s">
        <v>919</v>
      </c>
      <c r="AR93" s="20">
        <v>6</v>
      </c>
      <c r="AS93" s="20"/>
    </row>
    <row r="94" spans="2:45" x14ac:dyDescent="0.2">
      <c r="B94" s="4">
        <v>93</v>
      </c>
      <c r="C94" s="4" t="str">
        <f>VLOOKUP(B94, Rankings!$A$2:$AO$161, 3, FALSE)</f>
        <v>Aether Paradise</v>
      </c>
      <c r="D94" s="4">
        <f ca="1">VLOOKUP(B94, Rankings!$A$2:$AO$161, 41, FALSE)</f>
        <v>67</v>
      </c>
      <c r="E94" s="91">
        <f>VLOOKUP(B94, Rankings!$A$2:$CA$161, 63, FALSE)</f>
        <v>59.539737705209873</v>
      </c>
      <c r="F94" s="4">
        <f ca="1">VLOOKUP(B94, Rankings!$A$2:$AO$161, 8, FALSE)+VLOOKUP(B94, Rankings!$A$2:$AO$161, 10, FALSE)+VLOOKUP(B94, Rankings!$A$2:$AO$161, 12, FALSE)</f>
        <v>3</v>
      </c>
      <c r="G94" s="88">
        <f>VLOOKUP(B94, Rankings!$A$2:$CA$161, 62, FALSE)</f>
        <v>7.1414284285428504</v>
      </c>
      <c r="H94" s="89">
        <f ca="1">VLOOKUP(B94, Rankings!$A$2:$AO$161, 30, FALSE)</f>
        <v>42.918939672494261</v>
      </c>
      <c r="I94" s="90">
        <f ca="1">VLOOKUP(B94, Rankings!$A$2:$BL$161, 64, FALSE)</f>
        <v>1874</v>
      </c>
      <c r="J94" s="4">
        <f ca="1">VLOOKUP(B94, Rankings!$A$2:$BL$161, 38, FALSE)</f>
        <v>66</v>
      </c>
      <c r="K94" s="4" t="s">
        <v>485</v>
      </c>
      <c r="N94" s="65">
        <v>0.23172288987289702</v>
      </c>
      <c r="O94" s="65">
        <v>8.2304745179195671E-2</v>
      </c>
      <c r="R94">
        <v>2</v>
      </c>
      <c r="T94" t="s">
        <v>311</v>
      </c>
      <c r="U94" t="s">
        <v>924</v>
      </c>
      <c r="AE94" s="4">
        <v>37</v>
      </c>
      <c r="AF94" s="4" t="s">
        <v>89</v>
      </c>
      <c r="AG94" s="4">
        <f ca="1">VLOOKUP(AE94, Rankings!$A$2:$AO$161, 41, FALSE)</f>
        <v>34</v>
      </c>
      <c r="AH94" s="91">
        <f>VLOOKUP(AE94, Rankings!$A$2:$CA$161, 63, FALSE)</f>
        <v>70.985739791501047</v>
      </c>
      <c r="AI94" s="4">
        <f ca="1">VLOOKUP(AE94, Rankings!$A$2:$AO$161, 12, FALSE)+VLOOKUP(AE94, Rankings!$A$2:$AO$161, 6, FALSE)</f>
        <v>4</v>
      </c>
      <c r="AJ94" s="88">
        <f>VLOOKUP(AE94, Rankings!$A$2:$CA$161, 62, FALSE)</f>
        <v>8.4415638361621124</v>
      </c>
      <c r="AK94" s="89">
        <f ca="1">VLOOKUP(AE94, Rankings!$A$2:$AO$161, 30, FALSE)</f>
        <v>65.893125964907739</v>
      </c>
      <c r="AL94" s="90">
        <f ca="1">VLOOKUP(AE94, Rankings!$A$2:$BL$161, 64, FALSE)</f>
        <v>1914</v>
      </c>
      <c r="AM94" s="4">
        <f ca="1">VLOOKUP(AE94, Rankings!$A$2:$BL$161, 38, FALSE)</f>
        <v>60</v>
      </c>
      <c r="AN94" s="4" t="s">
        <v>488</v>
      </c>
      <c r="AO94" s="4" t="s">
        <v>919</v>
      </c>
      <c r="AP94">
        <v>93</v>
      </c>
      <c r="AQ94" s="4" t="s">
        <v>919</v>
      </c>
      <c r="AR94" s="20">
        <v>6</v>
      </c>
      <c r="AS94" s="20"/>
    </row>
    <row r="95" spans="2:45" x14ac:dyDescent="0.2">
      <c r="B95" s="4">
        <v>94</v>
      </c>
      <c r="C95" s="4" t="str">
        <f>VLOOKUP(B95, Rankings!$A$2:$AO$161, 3, FALSE)</f>
        <v>Heahea City</v>
      </c>
      <c r="D95" s="4">
        <f ca="1">VLOOKUP(B95, Rankings!$A$2:$AO$161, 41, FALSE)</f>
        <v>87</v>
      </c>
      <c r="E95" s="91">
        <f>VLOOKUP(B95, Rankings!$A$2:$CA$161, 63, FALSE)</f>
        <v>52.933579123277653</v>
      </c>
      <c r="F95" s="4">
        <f ca="1">VLOOKUP(B95, Rankings!$A$2:$AO$161, 8, FALSE)+VLOOKUP(B95, Rankings!$A$2:$AO$161, 10, FALSE)+VLOOKUP(B95, Rankings!$A$2:$AO$161, 12, FALSE)</f>
        <v>4</v>
      </c>
      <c r="G95" s="88">
        <f>VLOOKUP(B95, Rankings!$A$2:$CA$161, 62, FALSE)</f>
        <v>7.6722640963170949</v>
      </c>
      <c r="H95" s="89">
        <f ca="1">VLOOKUP(B95, Rankings!$A$2:$AO$161, 30, FALSE)</f>
        <v>23.187284617448604</v>
      </c>
      <c r="I95" s="90">
        <f ca="1">VLOOKUP(B95, Rankings!$A$2:$BL$161, 64, FALSE)</f>
        <v>1640</v>
      </c>
      <c r="J95" s="4">
        <f ca="1">VLOOKUP(B95, Rankings!$A$2:$BL$161, 38, FALSE)</f>
        <v>62</v>
      </c>
      <c r="K95" s="4" t="s">
        <v>485</v>
      </c>
      <c r="N95" s="65">
        <v>0.77658619529878736</v>
      </c>
      <c r="O95" s="65">
        <v>0.27583260742521776</v>
      </c>
      <c r="R95">
        <v>7</v>
      </c>
      <c r="T95" t="s">
        <v>306</v>
      </c>
      <c r="U95" t="s">
        <v>925</v>
      </c>
      <c r="AE95" s="4">
        <v>8</v>
      </c>
      <c r="AF95" s="4" t="s">
        <v>334</v>
      </c>
      <c r="AG95" s="4">
        <f ca="1">VLOOKUP(AE95, Rankings!$A$2:$AO$161, 41, FALSE)</f>
        <v>18</v>
      </c>
      <c r="AH95" s="91">
        <f>VLOOKUP(AE95, Rankings!$A$2:$CA$161, 63, FALSE)</f>
        <v>77.420059260511906</v>
      </c>
      <c r="AI95" s="4">
        <f ca="1">VLOOKUP(AE95, Rankings!$A$2:$AO$161, 12, FALSE)+VLOOKUP(AE95, Rankings!$A$2:$AO$161, 6, FALSE)</f>
        <v>4</v>
      </c>
      <c r="AJ95" s="88">
        <f>VLOOKUP(AE95, Rankings!$A$2:$CA$161, 62, FALSE)</f>
        <v>9.6514247652872474</v>
      </c>
      <c r="AK95" s="89">
        <f ca="1">VLOOKUP(AE95, Rankings!$A$2:$AO$161, 30, FALSE)</f>
        <v>60.012619720679332</v>
      </c>
      <c r="AL95" s="90">
        <f ca="1">VLOOKUP(AE95, Rankings!$A$2:$BL$161, 64, FALSE)</f>
        <v>1988</v>
      </c>
      <c r="AM95" s="4">
        <f ca="1">VLOOKUP(AE95, Rankings!$A$2:$BL$161, 38, FALSE)</f>
        <v>75</v>
      </c>
      <c r="AN95" s="4" t="s">
        <v>406</v>
      </c>
      <c r="AO95" s="4" t="s">
        <v>919</v>
      </c>
      <c r="AP95">
        <v>94</v>
      </c>
      <c r="AQ95" s="4" t="s">
        <v>919</v>
      </c>
      <c r="AR95" s="20">
        <v>6</v>
      </c>
      <c r="AS95" s="20"/>
    </row>
    <row r="96" spans="2:45" x14ac:dyDescent="0.2">
      <c r="B96" s="4">
        <v>95</v>
      </c>
      <c r="C96" s="4" t="str">
        <f>VLOOKUP(B96, Rankings!$A$2:$AO$161, 3, FALSE)</f>
        <v>Konikoni City</v>
      </c>
      <c r="D96" s="4">
        <f ca="1">VLOOKUP(B96, Rankings!$A$2:$AO$161, 41, FALSE)</f>
        <v>19</v>
      </c>
      <c r="E96" s="91">
        <f>VLOOKUP(B96, Rankings!$A$2:$CA$161, 63, FALSE)</f>
        <v>77.325392124761336</v>
      </c>
      <c r="F96" s="4">
        <f ca="1">VLOOKUP(B96, Rankings!$A$2:$AO$161, 8, FALSE)+VLOOKUP(B96, Rankings!$A$2:$AO$161, 10, FALSE)+VLOOKUP(B96, Rankings!$A$2:$AO$161, 12, FALSE)</f>
        <v>4</v>
      </c>
      <c r="G96" s="88">
        <f>VLOOKUP(B96, Rankings!$A$2:$CA$161, 62, FALSE)</f>
        <v>7.9113139799207115</v>
      </c>
      <c r="H96" s="89">
        <f ca="1">VLOOKUP(B96, Rankings!$A$2:$AO$161, 30, FALSE)</f>
        <v>58.582582056242849</v>
      </c>
      <c r="I96" s="90">
        <f ca="1">VLOOKUP(B96, Rankings!$A$2:$BL$161, 64, FALSE)</f>
        <v>2041</v>
      </c>
      <c r="J96" s="4">
        <f ca="1">VLOOKUP(B96, Rankings!$A$2:$BL$161, 38, FALSE)</f>
        <v>79</v>
      </c>
      <c r="K96" s="4" t="s">
        <v>489</v>
      </c>
      <c r="N96" s="65">
        <v>0</v>
      </c>
      <c r="O96" s="65">
        <v>0</v>
      </c>
      <c r="R96">
        <v>1</v>
      </c>
      <c r="T96" t="s">
        <v>307</v>
      </c>
      <c r="U96" t="s">
        <v>427</v>
      </c>
      <c r="AE96" s="4">
        <v>136</v>
      </c>
      <c r="AF96" s="4" t="s">
        <v>383</v>
      </c>
      <c r="AG96" s="4">
        <f ca="1">VLOOKUP(AE96, Rankings!$A$2:$AO$161, 41, FALSE)</f>
        <v>7</v>
      </c>
      <c r="AH96" s="91">
        <f>VLOOKUP(AE96, Rankings!$A$2:$CA$161, 63, FALSE)</f>
        <v>86.223180888344842</v>
      </c>
      <c r="AI96" s="4">
        <f ca="1">VLOOKUP(AE96, Rankings!$A$2:$AO$161, 12, FALSE)+VLOOKUP(AE96, Rankings!$A$2:$AO$161, 6, FALSE)</f>
        <v>5</v>
      </c>
      <c r="AJ96" s="88">
        <f>VLOOKUP(AE96, Rankings!$A$2:$CA$161, 62, FALSE)</f>
        <v>10</v>
      </c>
      <c r="AK96" s="89">
        <f ca="1">VLOOKUP(AE96, Rankings!$A$2:$AO$161, 30, FALSE)</f>
        <v>78.65154313827216</v>
      </c>
      <c r="AL96" s="90">
        <f ca="1">VLOOKUP(AE96, Rankings!$A$2:$BL$161, 64, FALSE)</f>
        <v>2018</v>
      </c>
      <c r="AM96" s="4">
        <f ca="1">VLOOKUP(AE96, Rankings!$A$2:$BL$161, 38, FALSE)</f>
        <v>114</v>
      </c>
      <c r="AN96" s="4" t="s">
        <v>492</v>
      </c>
      <c r="AO96" s="4" t="s">
        <v>919</v>
      </c>
      <c r="AP96">
        <v>95</v>
      </c>
      <c r="AQ96" s="4" t="s">
        <v>919</v>
      </c>
      <c r="AR96" s="20">
        <v>6</v>
      </c>
      <c r="AS96" s="20"/>
    </row>
    <row r="97" spans="2:45" x14ac:dyDescent="0.2">
      <c r="B97" s="4">
        <v>96</v>
      </c>
      <c r="C97" s="4" t="str">
        <f>VLOOKUP(B97, Rankings!$A$2:$AO$161, 3, FALSE)</f>
        <v>Paniola Town</v>
      </c>
      <c r="D97" s="4">
        <f ca="1">VLOOKUP(B97, Rankings!$A$2:$AO$161, 41, FALSE)</f>
        <v>116</v>
      </c>
      <c r="E97" s="91">
        <f>VLOOKUP(B97, Rankings!$A$2:$CA$161, 63, FALSE)</f>
        <v>44.50154797270298</v>
      </c>
      <c r="F97" s="4">
        <f ca="1">VLOOKUP(B97, Rankings!$A$2:$AO$161, 8, FALSE)+VLOOKUP(B97, Rankings!$A$2:$AO$161, 10, FALSE)+VLOOKUP(B97, Rankings!$A$2:$AO$161, 12, FALSE)</f>
        <v>3</v>
      </c>
      <c r="G97" s="88">
        <f>VLOOKUP(B97, Rankings!$A$2:$CA$161, 62, FALSE)</f>
        <v>8.1191132520737757</v>
      </c>
      <c r="H97" s="89">
        <f ca="1">VLOOKUP(B97, Rankings!$A$2:$AO$161, 30, FALSE)</f>
        <v>22.604134886604655</v>
      </c>
      <c r="I97" s="90">
        <f ca="1">VLOOKUP(B97, Rankings!$A$2:$BL$161, 64, FALSE)</f>
        <v>1653</v>
      </c>
      <c r="J97" s="4">
        <f ca="1">VLOOKUP(B97, Rankings!$A$2:$BL$161, 38, FALSE)</f>
        <v>46</v>
      </c>
      <c r="K97" s="4" t="s">
        <v>488</v>
      </c>
      <c r="N97" s="65">
        <v>2.4190169657215943</v>
      </c>
      <c r="O97" s="65">
        <v>0.85920115642038619</v>
      </c>
      <c r="R97">
        <v>9</v>
      </c>
      <c r="T97" t="s">
        <v>312</v>
      </c>
      <c r="U97" t="s">
        <v>428</v>
      </c>
      <c r="AE97" s="4">
        <v>138</v>
      </c>
      <c r="AF97" s="4" t="s">
        <v>380</v>
      </c>
      <c r="AG97" s="4">
        <f ca="1">VLOOKUP(AE97, Rankings!$A$2:$AO$161, 41, FALSE)</f>
        <v>39</v>
      </c>
      <c r="AH97" s="91">
        <f>VLOOKUP(AE97, Rankings!$A$2:$CA$161, 63, FALSE)</f>
        <v>69.92182659802387</v>
      </c>
      <c r="AI97" s="4">
        <f ca="1">VLOOKUP(AE97, Rankings!$A$2:$AO$161, 12, FALSE)+VLOOKUP(AE97, Rankings!$A$2:$AO$161, 6, FALSE)</f>
        <v>3</v>
      </c>
      <c r="AJ97" s="88">
        <f>VLOOKUP(AE97, Rankings!$A$2:$CA$161, 62, FALSE)</f>
        <v>8.2014411150502298</v>
      </c>
      <c r="AK97" s="89">
        <f ca="1">VLOOKUP(AE97, Rankings!$A$2:$AO$161, 30, FALSE)</f>
        <v>60.412391720984026</v>
      </c>
      <c r="AL97" s="90">
        <f ca="1">VLOOKUP(AE97, Rankings!$A$2:$BL$161, 64, FALSE)</f>
        <v>1906</v>
      </c>
      <c r="AM97" s="4">
        <f ca="1">VLOOKUP(AE97, Rankings!$A$2:$BL$161, 38, FALSE)</f>
        <v>85</v>
      </c>
      <c r="AN97" s="4" t="s">
        <v>489</v>
      </c>
      <c r="AO97" s="4" t="s">
        <v>919</v>
      </c>
      <c r="AP97">
        <v>96</v>
      </c>
      <c r="AQ97" s="4" t="s">
        <v>919</v>
      </c>
      <c r="AR97" s="20">
        <v>6</v>
      </c>
      <c r="AS97" s="20"/>
    </row>
    <row r="98" spans="2:45" x14ac:dyDescent="0.2">
      <c r="B98" s="4">
        <v>97</v>
      </c>
      <c r="C98" s="4" t="str">
        <f>VLOOKUP(B98, Rankings!$A$2:$AO$161, 3, FALSE)</f>
        <v>Ballonlea</v>
      </c>
      <c r="D98" s="4">
        <f ca="1">VLOOKUP(B98, Rankings!$A$2:$AO$161, 41, FALSE)</f>
        <v>119</v>
      </c>
      <c r="E98" s="91">
        <f>VLOOKUP(B98, Rankings!$A$2:$CA$161, 63, FALSE)</f>
        <v>43.752783740104825</v>
      </c>
      <c r="F98" s="4">
        <f ca="1">VLOOKUP(B98, Rankings!$A$2:$AO$161, 8, FALSE)+VLOOKUP(B98, Rankings!$A$2:$AO$161, 10, FALSE)+VLOOKUP(B98, Rankings!$A$2:$AO$161, 12, FALSE)</f>
        <v>3</v>
      </c>
      <c r="G98" s="88">
        <f>VLOOKUP(B98, Rankings!$A$2:$CA$161, 62, FALSE)</f>
        <v>6.2165468344937729</v>
      </c>
      <c r="H98" s="89">
        <f ca="1">VLOOKUP(B98, Rankings!$A$2:$AO$161, 30, FALSE)</f>
        <v>40.281300718926936</v>
      </c>
      <c r="I98" s="90">
        <f ca="1">VLOOKUP(B98, Rankings!$A$2:$BL$161, 64, FALSE)</f>
        <v>1790</v>
      </c>
      <c r="J98" s="4">
        <f ca="1">VLOOKUP(B98, Rankings!$A$2:$BL$161, 38, FALSE)</f>
        <v>43</v>
      </c>
      <c r="K98" s="4" t="s">
        <v>487</v>
      </c>
      <c r="N98" s="65">
        <v>1.1219865197255048</v>
      </c>
      <c r="O98" s="65">
        <v>0.39851399510489699</v>
      </c>
      <c r="T98" t="s">
        <v>313</v>
      </c>
      <c r="U98" t="s">
        <v>922</v>
      </c>
      <c r="AE98" s="4">
        <v>67</v>
      </c>
      <c r="AF98" s="4" t="s">
        <v>59</v>
      </c>
      <c r="AG98" s="4">
        <f ca="1">VLOOKUP(AE98, Rankings!$A$2:$AO$161, 41, FALSE)</f>
        <v>85</v>
      </c>
      <c r="AH98" s="91">
        <f>VLOOKUP(AE98, Rankings!$A$2:$CA$161, 63, FALSE)</f>
        <v>53.358969418246566</v>
      </c>
      <c r="AI98" s="4">
        <f ca="1">VLOOKUP(AE98, Rankings!$A$2:$AO$161, 12, FALSE)+VLOOKUP(AE98, Rankings!$A$2:$AO$161, 6, FALSE)</f>
        <v>3</v>
      </c>
      <c r="AJ98" s="88">
        <f>VLOOKUP(AE98, Rankings!$A$2:$CA$161, 62, FALSE)</f>
        <v>7.3393914370788718</v>
      </c>
      <c r="AK98" s="89">
        <f ca="1">VLOOKUP(AE98, Rankings!$A$2:$AO$161, 30, FALSE)</f>
        <v>30.853397930183824</v>
      </c>
      <c r="AL98" s="90">
        <f ca="1">VLOOKUP(AE98, Rankings!$A$2:$BL$161, 64, FALSE)</f>
        <v>1618</v>
      </c>
      <c r="AM98" s="4">
        <f ca="1">VLOOKUP(AE98, Rankings!$A$2:$BL$161, 38, FALSE)</f>
        <v>50</v>
      </c>
      <c r="AN98" s="4" t="s">
        <v>492</v>
      </c>
      <c r="AO98" s="4" t="s">
        <v>916</v>
      </c>
      <c r="AP98">
        <v>97</v>
      </c>
      <c r="AQ98" s="4" t="s">
        <v>916</v>
      </c>
      <c r="AR98" s="20">
        <v>7</v>
      </c>
      <c r="AS98" s="20"/>
    </row>
    <row r="99" spans="2:45" x14ac:dyDescent="0.2">
      <c r="B99" s="4">
        <v>98</v>
      </c>
      <c r="C99" s="4" t="str">
        <f>VLOOKUP(B99, Rankings!$A$2:$AO$161, 3, FALSE)</f>
        <v>Stow-on-Side</v>
      </c>
      <c r="D99" s="4">
        <f ca="1">VLOOKUP(B99, Rankings!$A$2:$AO$161, 41, FALSE)</f>
        <v>29</v>
      </c>
      <c r="E99" s="91">
        <f>VLOOKUP(B99, Rankings!$A$2:$CA$161, 63, FALSE)</f>
        <v>72.095005536814611</v>
      </c>
      <c r="F99" s="4">
        <f ca="1">VLOOKUP(B99, Rankings!$A$2:$AO$161, 8, FALSE)+VLOOKUP(B99, Rankings!$A$2:$AO$161, 10, FALSE)+VLOOKUP(B99, Rankings!$A$2:$AO$161, 12, FALSE)</f>
        <v>3</v>
      </c>
      <c r="G99" s="88">
        <f>VLOOKUP(B99, Rankings!$A$2:$CA$161, 62, FALSE)</f>
        <v>8.7732548122119418</v>
      </c>
      <c r="H99" s="89">
        <f ca="1">VLOOKUP(B99, Rankings!$A$2:$AO$161, 30, FALSE)</f>
        <v>48.969523218069625</v>
      </c>
      <c r="I99" s="90">
        <f ca="1">VLOOKUP(B99, Rankings!$A$2:$BL$161, 64, FALSE)</f>
        <v>1853</v>
      </c>
      <c r="J99" s="4">
        <f ca="1">VLOOKUP(B99, Rankings!$A$2:$BL$161, 38, FALSE)</f>
        <v>72</v>
      </c>
      <c r="K99" s="4" t="s">
        <v>484</v>
      </c>
      <c r="N99" s="65">
        <v>2.8154256400209361</v>
      </c>
      <c r="O99" s="65">
        <v>1</v>
      </c>
      <c r="R99" t="s">
        <v>1006</v>
      </c>
      <c r="T99" t="s">
        <v>566</v>
      </c>
      <c r="U99" t="s">
        <v>425</v>
      </c>
      <c r="AE99" s="4">
        <v>140</v>
      </c>
      <c r="AF99" s="4" t="s">
        <v>393</v>
      </c>
      <c r="AG99" s="4">
        <f ca="1">VLOOKUP(AE99, Rankings!$A$2:$AO$161, 41, FALSE)</f>
        <v>134</v>
      </c>
      <c r="AH99" s="91">
        <f>VLOOKUP(AE99, Rankings!$A$2:$CA$161, 63, FALSE)</f>
        <v>35.639254813808741</v>
      </c>
      <c r="AI99" s="4">
        <f ca="1">VLOOKUP(AE99, Rankings!$A$2:$AO$161, 12, FALSE)+VLOOKUP(AE99, Rankings!$A$2:$AO$161, 6, FALSE)</f>
        <v>0</v>
      </c>
      <c r="AJ99" s="88">
        <f>VLOOKUP(AE99, Rankings!$A$2:$CA$161, 62, FALSE)</f>
        <v>5.9160797830996161</v>
      </c>
      <c r="AK99" s="89">
        <f ca="1">VLOOKUP(AE99, Rankings!$A$2:$AO$161, 30, FALSE)</f>
        <v>25.554775564487279</v>
      </c>
      <c r="AL99" s="90">
        <f ca="1">VLOOKUP(AE99, Rankings!$A$2:$BL$161, 64, FALSE)</f>
        <v>1556</v>
      </c>
      <c r="AM99" s="4">
        <f ca="1">VLOOKUP(AE99, Rankings!$A$2:$BL$161, 38, FALSE)</f>
        <v>27</v>
      </c>
      <c r="AN99" s="4" t="s">
        <v>493</v>
      </c>
      <c r="AO99" s="4" t="s">
        <v>916</v>
      </c>
      <c r="AP99">
        <v>98</v>
      </c>
      <c r="AQ99" s="4" t="s">
        <v>916</v>
      </c>
      <c r="AR99" s="20">
        <v>7</v>
      </c>
      <c r="AS99" s="20"/>
    </row>
    <row r="100" spans="2:45" x14ac:dyDescent="0.2">
      <c r="B100" s="4">
        <v>99</v>
      </c>
      <c r="C100" s="4" t="str">
        <f>VLOOKUP(B100, Rankings!$A$2:$AO$161, 3, FALSE)</f>
        <v>Wyndon North</v>
      </c>
      <c r="D100" s="4">
        <f ca="1">VLOOKUP(B100, Rankings!$A$2:$AO$161, 41, FALSE)</f>
        <v>61</v>
      </c>
      <c r="E100" s="91">
        <f>VLOOKUP(B100, Rankings!$A$2:$CA$161, 63, FALSE)</f>
        <v>63.69670771983948</v>
      </c>
      <c r="F100" s="4">
        <f ca="1">VLOOKUP(B100, Rankings!$A$2:$AO$161, 8, FALSE)+VLOOKUP(B100, Rankings!$A$2:$AO$161, 10, FALSE)+VLOOKUP(B100, Rankings!$A$2:$AO$161, 12, FALSE)</f>
        <v>5</v>
      </c>
      <c r="G100" s="88">
        <f>VLOOKUP(B100, Rankings!$A$2:$CA$161, 62, FALSE)</f>
        <v>8.1710872389582683</v>
      </c>
      <c r="H100" s="89">
        <f ca="1">VLOOKUP(B100, Rankings!$A$2:$AO$161, 30, FALSE)</f>
        <v>35.491014550565765</v>
      </c>
      <c r="I100" s="90">
        <f ca="1">VLOOKUP(B100, Rankings!$A$2:$BL$161, 64, FALSE)</f>
        <v>1838</v>
      </c>
      <c r="J100" s="4">
        <f ca="1">VLOOKUP(B100, Rankings!$A$2:$BL$161, 38, FALSE)</f>
        <v>75</v>
      </c>
      <c r="K100" s="4" t="s">
        <v>494</v>
      </c>
      <c r="N100" s="65">
        <v>0.41789508821810784</v>
      </c>
      <c r="O100" s="65">
        <v>0.14843051873854507</v>
      </c>
      <c r="R100" t="s">
        <v>1194</v>
      </c>
      <c r="T100" t="s">
        <v>563</v>
      </c>
      <c r="U100" t="s">
        <v>426</v>
      </c>
      <c r="AE100" s="4">
        <v>133</v>
      </c>
      <c r="AF100" s="4" t="s">
        <v>120</v>
      </c>
      <c r="AG100" s="4">
        <f ca="1">VLOOKUP(AE100, Rankings!$A$2:$AO$161, 41, FALSE)</f>
        <v>139</v>
      </c>
      <c r="AH100" s="91">
        <f>VLOOKUP(AE100, Rankings!$A$2:$CA$161, 63, FALSE)</f>
        <v>33.642660555115349</v>
      </c>
      <c r="AI100" s="4">
        <f ca="1">VLOOKUP(AE100, Rankings!$A$2:$AO$161, 12, FALSE)+VLOOKUP(AE100, Rankings!$A$2:$AO$161, 6, FALSE)</f>
        <v>3</v>
      </c>
      <c r="AJ100" s="88">
        <f>VLOOKUP(AE100, Rankings!$A$2:$CA$161, 62, FALSE)</f>
        <v>4.7830720021527773</v>
      </c>
      <c r="AK100" s="89">
        <f ca="1">VLOOKUP(AE100, Rankings!$A$2:$AO$161, 30, FALSE)</f>
        <v>14.681251851420186</v>
      </c>
      <c r="AL100" s="90">
        <f ca="1">VLOOKUP(AE100, Rankings!$A$2:$BL$161, 64, FALSE)</f>
        <v>1506</v>
      </c>
      <c r="AM100" s="4">
        <f ca="1">VLOOKUP(AE100, Rankings!$A$2:$BL$161, 38, FALSE)</f>
        <v>39</v>
      </c>
      <c r="AN100" s="4" t="s">
        <v>488</v>
      </c>
      <c r="AO100" s="4" t="s">
        <v>916</v>
      </c>
      <c r="AP100">
        <v>99</v>
      </c>
      <c r="AQ100" s="4" t="s">
        <v>916</v>
      </c>
      <c r="AR100" s="20">
        <v>7</v>
      </c>
      <c r="AS100" s="20"/>
    </row>
    <row r="101" spans="2:45" x14ac:dyDescent="0.2">
      <c r="B101" s="4">
        <v>100</v>
      </c>
      <c r="C101" s="4" t="str">
        <f>VLOOKUP(B101, Rankings!$A$2:$AO$161, 3, FALSE)</f>
        <v>Wyndon South</v>
      </c>
      <c r="D101" s="4">
        <f ca="1">VLOOKUP(B101, Rankings!$A$2:$AO$161, 41, FALSE)</f>
        <v>54</v>
      </c>
      <c r="E101" s="91">
        <f>VLOOKUP(B101, Rankings!$A$2:$CA$161, 63, FALSE)</f>
        <v>65.766711793772132</v>
      </c>
      <c r="F101" s="4">
        <f ca="1">VLOOKUP(B101, Rankings!$A$2:$AO$161, 8, FALSE)+VLOOKUP(B101, Rankings!$A$2:$AO$161, 10, FALSE)+VLOOKUP(B101, Rankings!$A$2:$AO$161, 12, FALSE)</f>
        <v>4</v>
      </c>
      <c r="G101" s="88">
        <f>VLOOKUP(B101, Rankings!$A$2:$CA$161, 62, FALSE)</f>
        <v>7.0977304666898826</v>
      </c>
      <c r="H101" s="89">
        <f ca="1">VLOOKUP(B101, Rankings!$A$2:$AO$161, 30, FALSE)</f>
        <v>54.29772955762693</v>
      </c>
      <c r="I101" s="90">
        <f ca="1">VLOOKUP(B101, Rankings!$A$2:$BL$161, 64, FALSE)</f>
        <v>2006</v>
      </c>
      <c r="J101" s="4">
        <f ca="1">VLOOKUP(B101, Rankings!$A$2:$BL$161, 38, FALSE)</f>
        <v>66</v>
      </c>
      <c r="K101" s="4" t="s">
        <v>486</v>
      </c>
      <c r="R101" t="s">
        <v>1190</v>
      </c>
      <c r="T101" t="s">
        <v>569</v>
      </c>
      <c r="U101" t="s">
        <v>429</v>
      </c>
      <c r="AE101" s="4">
        <v>39</v>
      </c>
      <c r="AF101" s="4" t="s">
        <v>87</v>
      </c>
      <c r="AG101" s="4">
        <f ca="1">VLOOKUP(AE101, Rankings!$A$2:$AO$161, 41, FALSE)</f>
        <v>93</v>
      </c>
      <c r="AH101" s="91">
        <f>VLOOKUP(AE101, Rankings!$A$2:$CA$161, 63, FALSE)</f>
        <v>50.685563461802374</v>
      </c>
      <c r="AI101" s="4">
        <f ca="1">VLOOKUP(AE101, Rankings!$A$2:$AO$161, 12, FALSE)+VLOOKUP(AE101, Rankings!$A$2:$AO$161, 6, FALSE)</f>
        <v>2</v>
      </c>
      <c r="AJ101" s="88">
        <f>VLOOKUP(AE101, Rankings!$A$2:$CA$161, 62, FALSE)</f>
        <v>6.5604877867426907</v>
      </c>
      <c r="AK101" s="89">
        <f ca="1">VLOOKUP(AE101, Rankings!$A$2:$AO$161, 30, FALSE)</f>
        <v>38.658815897508305</v>
      </c>
      <c r="AL101" s="90">
        <f ca="1">VLOOKUP(AE101, Rankings!$A$2:$BL$161, 64, FALSE)</f>
        <v>1709</v>
      </c>
      <c r="AM101" s="4">
        <f ca="1">VLOOKUP(AE101, Rankings!$A$2:$BL$161, 38, FALSE)</f>
        <v>44</v>
      </c>
      <c r="AN101" s="4" t="s">
        <v>492</v>
      </c>
      <c r="AO101" s="4" t="s">
        <v>916</v>
      </c>
      <c r="AP101">
        <v>100</v>
      </c>
      <c r="AQ101" s="4" t="s">
        <v>916</v>
      </c>
      <c r="AR101" s="20">
        <v>7</v>
      </c>
      <c r="AS101" s="20"/>
    </row>
    <row r="102" spans="2:45" x14ac:dyDescent="0.2">
      <c r="B102" s="4">
        <v>101</v>
      </c>
      <c r="C102" s="4" t="str">
        <f>VLOOKUP(B102, Rankings!$A$2:$AO$161, 3, FALSE)</f>
        <v>City of Circhester</v>
      </c>
      <c r="D102" s="4">
        <f ca="1">VLOOKUP(B102, Rankings!$A$2:$AO$161, 41, FALSE)</f>
        <v>125</v>
      </c>
      <c r="E102" s="91">
        <f>VLOOKUP(B102, Rankings!$A$2:$CA$161, 63, FALSE)</f>
        <v>41.717456455340404</v>
      </c>
      <c r="F102" s="4">
        <f ca="1">VLOOKUP(B102, Rankings!$A$2:$AO$161, 8, FALSE)+VLOOKUP(B102, Rankings!$A$2:$AO$161, 10, FALSE)+VLOOKUP(B102, Rankings!$A$2:$AO$161, 12, FALSE)</f>
        <v>3</v>
      </c>
      <c r="G102" s="88">
        <f>VLOOKUP(B102, Rankings!$A$2:$CA$161, 62, FALSE)</f>
        <v>6.7860150309294189</v>
      </c>
      <c r="H102" s="89">
        <f ca="1">VLOOKUP(B102, Rankings!$A$2:$AO$161, 30, FALSE)</f>
        <v>22.208471736284899</v>
      </c>
      <c r="I102" s="90">
        <f ca="1">VLOOKUP(B102, Rankings!$A$2:$BL$161, 64, FALSE)</f>
        <v>1619</v>
      </c>
      <c r="J102" s="4">
        <f ca="1">VLOOKUP(B102, Rankings!$A$2:$BL$161, 38, FALSE)</f>
        <v>38</v>
      </c>
      <c r="K102" s="4" t="s">
        <v>492</v>
      </c>
      <c r="R102" t="s">
        <v>1191</v>
      </c>
      <c r="T102" t="s">
        <v>567</v>
      </c>
      <c r="U102" t="s">
        <v>430</v>
      </c>
      <c r="AE102" s="4">
        <v>155</v>
      </c>
      <c r="AF102" s="4" t="s">
        <v>474</v>
      </c>
      <c r="AG102" s="4">
        <f ca="1">VLOOKUP(AE102, Rankings!$A$2:$AO$161, 41, FALSE)</f>
        <v>30</v>
      </c>
      <c r="AH102" s="91">
        <f>VLOOKUP(AE102, Rankings!$A$2:$CA$161, 63, FALSE)</f>
        <v>71.906006240664595</v>
      </c>
      <c r="AI102" s="4">
        <f ca="1">VLOOKUP(AE102, Rankings!$A$2:$AO$161, 12, FALSE)+VLOOKUP(AE102, Rankings!$A$2:$AO$161, 6, FALSE)</f>
        <v>4</v>
      </c>
      <c r="AJ102" s="88">
        <f>VLOOKUP(AE102, Rankings!$A$2:$CA$161, 62, FALSE)</f>
        <v>8.6</v>
      </c>
      <c r="AK102" s="89">
        <f ca="1">VLOOKUP(AE102, Rankings!$A$2:$AO$161, 30, FALSE)</f>
        <v>51.99841918279548</v>
      </c>
      <c r="AL102" s="90">
        <f ca="1">VLOOKUP(AE102, Rankings!$A$2:$BL$161, 64, FALSE)</f>
        <v>1866</v>
      </c>
      <c r="AM102" s="4">
        <f ca="1">VLOOKUP(AE102, Rankings!$A$2:$BL$161, 38, FALSE)</f>
        <v>77</v>
      </c>
      <c r="AN102" s="4" t="s">
        <v>483</v>
      </c>
      <c r="AO102" s="4" t="s">
        <v>916</v>
      </c>
      <c r="AP102">
        <v>101</v>
      </c>
      <c r="AQ102" s="4" t="s">
        <v>916</v>
      </c>
      <c r="AR102" s="20">
        <v>7</v>
      </c>
      <c r="AS102" s="20"/>
    </row>
    <row r="103" spans="2:45" x14ac:dyDescent="0.2">
      <c r="B103" s="4">
        <v>102</v>
      </c>
      <c r="C103" s="4" t="str">
        <f>VLOOKUP(B103, Rankings!$A$2:$AO$161, 3, FALSE)</f>
        <v>Circhester Bay</v>
      </c>
      <c r="D103" s="4">
        <f ca="1">VLOOKUP(B103, Rankings!$A$2:$AO$161, 41, FALSE)</f>
        <v>89</v>
      </c>
      <c r="E103" s="91">
        <f>VLOOKUP(B103, Rankings!$A$2:$CA$161, 63, FALSE)</f>
        <v>52.512194338001507</v>
      </c>
      <c r="F103" s="4">
        <f ca="1">VLOOKUP(B103, Rankings!$A$2:$AO$161, 8, FALSE)+VLOOKUP(B103, Rankings!$A$2:$AO$161, 10, FALSE)+VLOOKUP(B103, Rankings!$A$2:$AO$161, 12, FALSE)</f>
        <v>1</v>
      </c>
      <c r="G103" s="88">
        <f>VLOOKUP(B103, Rankings!$A$2:$CA$161, 62, FALSE)</f>
        <v>8.0298055877946251</v>
      </c>
      <c r="H103" s="89">
        <f ca="1">VLOOKUP(B103, Rankings!$A$2:$AO$161, 30, FALSE)</f>
        <v>21.564531696216406</v>
      </c>
      <c r="I103" s="90">
        <f ca="1">VLOOKUP(B103, Rankings!$A$2:$BL$161, 64, FALSE)</f>
        <v>1405</v>
      </c>
      <c r="J103" s="4">
        <f ca="1">VLOOKUP(B103, Rankings!$A$2:$BL$161, 38, FALSE)</f>
        <v>49</v>
      </c>
      <c r="K103" s="4" t="s">
        <v>496</v>
      </c>
      <c r="R103" t="s">
        <v>1193</v>
      </c>
      <c r="T103" t="s">
        <v>564</v>
      </c>
      <c r="U103" t="s">
        <v>423</v>
      </c>
      <c r="AE103" s="4">
        <v>15</v>
      </c>
      <c r="AF103" s="4" t="s">
        <v>111</v>
      </c>
      <c r="AG103" s="4">
        <f ca="1">VLOOKUP(AE103, Rankings!$A$2:$AO$161, 41, FALSE)</f>
        <v>100</v>
      </c>
      <c r="AH103" s="91">
        <f>VLOOKUP(AE103, Rankings!$A$2:$CA$161, 63, FALSE)</f>
        <v>48.972300357260778</v>
      </c>
      <c r="AI103" s="4">
        <f ca="1">VLOOKUP(AE103, Rankings!$A$2:$AO$161, 12, FALSE)+VLOOKUP(AE103, Rankings!$A$2:$AO$161, 6, FALSE)</f>
        <v>3</v>
      </c>
      <c r="AJ103" s="88">
        <f>VLOOKUP(AE103, Rankings!$A$2:$CA$161, 62, FALSE)</f>
        <v>6.8317440871806134</v>
      </c>
      <c r="AK103" s="89">
        <f ca="1">VLOOKUP(AE103, Rankings!$A$2:$AO$161, 30, FALSE)</f>
        <v>32.123351672846454</v>
      </c>
      <c r="AL103" s="90">
        <f ca="1">VLOOKUP(AE103, Rankings!$A$2:$BL$161, 64, FALSE)</f>
        <v>1782</v>
      </c>
      <c r="AM103" s="4">
        <f ca="1">VLOOKUP(AE103, Rankings!$A$2:$BL$161, 38, FALSE)</f>
        <v>55</v>
      </c>
      <c r="AN103" s="4" t="s">
        <v>492</v>
      </c>
      <c r="AO103" s="4" t="s">
        <v>916</v>
      </c>
      <c r="AP103">
        <v>102</v>
      </c>
      <c r="AQ103" s="4" t="s">
        <v>916</v>
      </c>
      <c r="AR103" s="20">
        <v>7</v>
      </c>
      <c r="AS103" s="20"/>
    </row>
    <row r="104" spans="2:45" x14ac:dyDescent="0.2">
      <c r="B104" s="4">
        <v>103</v>
      </c>
      <c r="C104" s="4" t="str">
        <f>VLOOKUP(B104, Rankings!$A$2:$AO$161, 3, FALSE)</f>
        <v>Hammerlocke</v>
      </c>
      <c r="D104" s="4">
        <f ca="1">VLOOKUP(B104, Rankings!$A$2:$AO$161, 41, FALSE)</f>
        <v>143</v>
      </c>
      <c r="E104" s="91">
        <f>VLOOKUP(B104, Rankings!$A$2:$CA$161, 63, FALSE)</f>
        <v>32.757958393168828</v>
      </c>
      <c r="F104" s="4">
        <f ca="1">VLOOKUP(B104, Rankings!$A$2:$AO$161, 8, FALSE)+VLOOKUP(B104, Rankings!$A$2:$AO$161, 10, FALSE)+VLOOKUP(B104, Rankings!$A$2:$AO$161, 12, FALSE)</f>
        <v>3</v>
      </c>
      <c r="G104" s="88">
        <f>VLOOKUP(B104, Rankings!$A$2:$CA$161, 62, FALSE)</f>
        <v>4.2972859651955515</v>
      </c>
      <c r="H104" s="89">
        <f ca="1">VLOOKUP(B104, Rankings!$A$2:$AO$161, 30, FALSE)</f>
        <v>26.33266597867474</v>
      </c>
      <c r="I104" s="90">
        <f ca="1">VLOOKUP(B104, Rankings!$A$2:$BL$161, 64, FALSE)</f>
        <v>1728</v>
      </c>
      <c r="J104" s="4">
        <f ca="1">VLOOKUP(B104, Rankings!$A$2:$BL$161, 38, FALSE)</f>
        <v>36</v>
      </c>
      <c r="K104" s="4" t="s">
        <v>406</v>
      </c>
      <c r="R104" t="s">
        <v>1195</v>
      </c>
      <c r="T104" t="s">
        <v>570</v>
      </c>
      <c r="U104" t="s">
        <v>424</v>
      </c>
      <c r="AE104" s="4">
        <v>98</v>
      </c>
      <c r="AF104" s="4" t="s">
        <v>29</v>
      </c>
      <c r="AG104" s="4">
        <f ca="1">VLOOKUP(AE104, Rankings!$A$2:$AO$161, 41, FALSE)</f>
        <v>29</v>
      </c>
      <c r="AH104" s="91">
        <f>VLOOKUP(AE104, Rankings!$A$2:$CA$161, 63, FALSE)</f>
        <v>72.095005536814611</v>
      </c>
      <c r="AI104" s="4">
        <f ca="1">VLOOKUP(AE104, Rankings!$A$2:$AO$161, 12, FALSE)+VLOOKUP(AE104, Rankings!$A$2:$AO$161, 6, FALSE)</f>
        <v>5</v>
      </c>
      <c r="AJ104" s="88">
        <f>VLOOKUP(AE104, Rankings!$A$2:$CA$161, 62, FALSE)</f>
        <v>8.7732548122119418</v>
      </c>
      <c r="AK104" s="89">
        <f ca="1">VLOOKUP(AE104, Rankings!$A$2:$AO$161, 30, FALSE)</f>
        <v>48.969523218069625</v>
      </c>
      <c r="AL104" s="90">
        <f ca="1">VLOOKUP(AE104, Rankings!$A$2:$BL$161, 64, FALSE)</f>
        <v>1853</v>
      </c>
      <c r="AM104" s="4">
        <f ca="1">VLOOKUP(AE104, Rankings!$A$2:$BL$161, 38, FALSE)</f>
        <v>72</v>
      </c>
      <c r="AN104" s="4" t="s">
        <v>484</v>
      </c>
      <c r="AO104" s="4" t="s">
        <v>916</v>
      </c>
      <c r="AP104">
        <v>103</v>
      </c>
      <c r="AQ104" s="4" t="s">
        <v>916</v>
      </c>
      <c r="AR104" s="20">
        <v>7</v>
      </c>
      <c r="AS104" s="20"/>
    </row>
    <row r="105" spans="2:45" x14ac:dyDescent="0.2">
      <c r="B105" s="4">
        <v>104</v>
      </c>
      <c r="C105" s="4" t="str">
        <f>VLOOKUP(B105, Rankings!$A$2:$AO$161, 3, FALSE)</f>
        <v>Spikemuth</v>
      </c>
      <c r="D105" s="4">
        <f ca="1">VLOOKUP(B105, Rankings!$A$2:$AO$161, 41, FALSE)</f>
        <v>15</v>
      </c>
      <c r="E105" s="91">
        <f>VLOOKUP(B105, Rankings!$A$2:$CA$161, 63, FALSE)</f>
        <v>81.097455271150409</v>
      </c>
      <c r="F105" s="4">
        <f ca="1">VLOOKUP(B105, Rankings!$A$2:$AO$161, 8, FALSE)+VLOOKUP(B105, Rankings!$A$2:$AO$161, 10, FALSE)+VLOOKUP(B105, Rankings!$A$2:$AO$161, 12, FALSE)</f>
        <v>5</v>
      </c>
      <c r="G105" s="88">
        <f>VLOOKUP(B105, Rankings!$A$2:$CA$161, 62, FALSE)</f>
        <v>8.5335937460264777</v>
      </c>
      <c r="H105" s="89">
        <f ca="1">VLOOKUP(B105, Rankings!$A$2:$AO$161, 30, FALSE)</f>
        <v>84.694891131395707</v>
      </c>
      <c r="I105" s="90">
        <f ca="1">VLOOKUP(B105, Rankings!$A$2:$BL$161, 64, FALSE)</f>
        <v>2215</v>
      </c>
      <c r="J105" s="4">
        <f ca="1">VLOOKUP(B105, Rankings!$A$2:$BL$161, 38, FALSE)</f>
        <v>80</v>
      </c>
      <c r="K105" s="4" t="s">
        <v>497</v>
      </c>
      <c r="R105" t="s">
        <v>1196</v>
      </c>
      <c r="T105" t="s">
        <v>568</v>
      </c>
      <c r="U105" t="s">
        <v>1451</v>
      </c>
      <c r="AE105" s="4">
        <v>124</v>
      </c>
      <c r="AF105" s="4" t="s">
        <v>187</v>
      </c>
      <c r="AG105" s="4">
        <f ca="1">VLOOKUP(AE105, Rankings!$A$2:$AO$161, 41, FALSE)</f>
        <v>117</v>
      </c>
      <c r="AH105" s="91">
        <f>VLOOKUP(AE105, Rankings!$A$2:$CA$161, 63, FALSE)</f>
        <v>44.390704418637554</v>
      </c>
      <c r="AI105" s="4">
        <f ca="1">VLOOKUP(AE105, Rankings!$A$2:$AO$161, 12, FALSE)+VLOOKUP(AE105, Rankings!$A$2:$AO$161, 6, FALSE)</f>
        <v>2</v>
      </c>
      <c r="AJ105" s="88">
        <f>VLOOKUP(AE105, Rankings!$A$2:$CA$161, 62, FALSE)</f>
        <v>5.8137767414994528</v>
      </c>
      <c r="AK105" s="89">
        <f ca="1">VLOOKUP(AE105, Rankings!$A$2:$AO$161, 30, FALSE)</f>
        <v>32.538066039227566</v>
      </c>
      <c r="AL105" s="90">
        <f ca="1">VLOOKUP(AE105, Rankings!$A$2:$BL$161, 64, FALSE)</f>
        <v>1703</v>
      </c>
      <c r="AM105" s="4">
        <f ca="1">VLOOKUP(AE105, Rankings!$A$2:$BL$161, 38, FALSE)</f>
        <v>34</v>
      </c>
      <c r="AN105" s="4" t="s">
        <v>485</v>
      </c>
      <c r="AO105" s="4" t="s">
        <v>916</v>
      </c>
      <c r="AP105">
        <v>104</v>
      </c>
      <c r="AQ105" s="4" t="s">
        <v>916</v>
      </c>
      <c r="AR105" s="20">
        <v>7</v>
      </c>
      <c r="AS105" s="20"/>
    </row>
    <row r="106" spans="2:45" x14ac:dyDescent="0.2">
      <c r="B106" s="4">
        <v>105</v>
      </c>
      <c r="C106" s="4" t="str">
        <f>VLOOKUP(B106, Rankings!$A$2:$AO$161, 3, FALSE)</f>
        <v>Crown Tundra</v>
      </c>
      <c r="D106" s="4">
        <f ca="1">VLOOKUP(B106, Rankings!$A$2:$AO$161, 41, FALSE)</f>
        <v>110</v>
      </c>
      <c r="E106" s="91">
        <f>VLOOKUP(B106, Rankings!$A$2:$CA$161, 63, FALSE)</f>
        <v>45.607551170882857</v>
      </c>
      <c r="F106" s="4">
        <f ca="1">VLOOKUP(B106, Rankings!$A$2:$AO$161, 8, FALSE)+VLOOKUP(B106, Rankings!$A$2:$AO$161, 10, FALSE)+VLOOKUP(B106, Rankings!$A$2:$AO$161, 12, FALSE)</f>
        <v>2</v>
      </c>
      <c r="G106" s="88">
        <f>VLOOKUP(B106, Rankings!$A$2:$CA$161, 62, FALSE)</f>
        <v>5.8020372597593992</v>
      </c>
      <c r="H106" s="89">
        <f ca="1">VLOOKUP(B106, Rankings!$A$2:$AO$161, 30, FALSE)</f>
        <v>37.260644025782959</v>
      </c>
      <c r="I106" s="90">
        <f ca="1">VLOOKUP(B106, Rankings!$A$2:$BL$161, 64, FALSE)</f>
        <v>1836</v>
      </c>
      <c r="J106" s="4">
        <f ca="1">VLOOKUP(B106, Rankings!$A$2:$BL$161, 38, FALSE)</f>
        <v>45</v>
      </c>
      <c r="K106" s="4" t="s">
        <v>496</v>
      </c>
      <c r="R106" t="s">
        <v>1197</v>
      </c>
      <c r="T106" t="s">
        <v>1586</v>
      </c>
      <c r="U106" t="s">
        <v>1600</v>
      </c>
      <c r="AE106" s="4">
        <v>34</v>
      </c>
      <c r="AF106" s="4" t="s">
        <v>92</v>
      </c>
      <c r="AG106" s="4">
        <f ca="1">VLOOKUP(AE106, Rankings!$A$2:$AO$161, 41, FALSE)</f>
        <v>142</v>
      </c>
      <c r="AH106" s="91">
        <f>VLOOKUP(AE106, Rankings!$A$2:$CA$161, 63, FALSE)</f>
        <v>32.734887507340041</v>
      </c>
      <c r="AI106" s="4">
        <f ca="1">VLOOKUP(AE106, Rankings!$A$2:$AO$161, 12, FALSE)+VLOOKUP(AE106, Rankings!$A$2:$AO$161, 6, FALSE)</f>
        <v>1</v>
      </c>
      <c r="AJ106" s="88">
        <f>VLOOKUP(AE106, Rankings!$A$2:$CA$161, 62, FALSE)</f>
        <v>4.9769468552517218</v>
      </c>
      <c r="AK106" s="89">
        <f ca="1">VLOOKUP(AE106, Rankings!$A$2:$AO$161, 30, FALSE)</f>
        <v>29.387711561645773</v>
      </c>
      <c r="AL106" s="90">
        <f ca="1">VLOOKUP(AE106, Rankings!$A$2:$BL$161, 64, FALSE)</f>
        <v>1665</v>
      </c>
      <c r="AM106" s="4">
        <f ca="1">VLOOKUP(AE106, Rankings!$A$2:$BL$161, 38, FALSE)</f>
        <v>32</v>
      </c>
      <c r="AN106" s="4" t="s">
        <v>483</v>
      </c>
      <c r="AO106" s="4" t="s">
        <v>916</v>
      </c>
      <c r="AP106">
        <v>105</v>
      </c>
      <c r="AQ106" s="4" t="s">
        <v>916</v>
      </c>
      <c r="AR106" s="20">
        <v>7</v>
      </c>
      <c r="AS106" s="20"/>
    </row>
    <row r="107" spans="2:45" x14ac:dyDescent="0.2">
      <c r="B107" s="4">
        <v>106</v>
      </c>
      <c r="C107" s="4" t="str">
        <f>VLOOKUP(B107, Rankings!$A$2:$AO$161, 3, FALSE)</f>
        <v>Postwick</v>
      </c>
      <c r="D107" s="4">
        <f ca="1">VLOOKUP(B107, Rankings!$A$2:$AO$161, 41, FALSE)</f>
        <v>41</v>
      </c>
      <c r="E107" s="91">
        <f>VLOOKUP(B107, Rankings!$A$2:$CA$161, 63, FALSE)</f>
        <v>69.427569152585079</v>
      </c>
      <c r="F107" s="4">
        <f ca="1">VLOOKUP(B107, Rankings!$A$2:$AO$161, 8, FALSE)+VLOOKUP(B107, Rankings!$A$2:$AO$161, 10, FALSE)+VLOOKUP(B107, Rankings!$A$2:$AO$161, 12, FALSE)</f>
        <v>5</v>
      </c>
      <c r="G107" s="88">
        <f>VLOOKUP(B107, Rankings!$A$2:$CA$161, 62, FALSE)</f>
        <v>8.321324680869294</v>
      </c>
      <c r="H107" s="89">
        <f ca="1">VLOOKUP(B107, Rankings!$A$2:$AO$161, 30, FALSE)</f>
        <v>57.043587969797365</v>
      </c>
      <c r="I107" s="90">
        <f ca="1">VLOOKUP(B107, Rankings!$A$2:$BL$161, 64, FALSE)</f>
        <v>1975</v>
      </c>
      <c r="J107" s="4">
        <f ca="1">VLOOKUP(B107, Rankings!$A$2:$BL$161, 38, FALSE)</f>
        <v>68</v>
      </c>
      <c r="K107" s="4" t="s">
        <v>485</v>
      </c>
      <c r="R107" t="s">
        <v>1198</v>
      </c>
      <c r="T107" t="s">
        <v>1587</v>
      </c>
      <c r="U107" t="s">
        <v>1601</v>
      </c>
      <c r="AE107" s="4">
        <v>61</v>
      </c>
      <c r="AF107" s="4" t="s">
        <v>65</v>
      </c>
      <c r="AG107" s="4">
        <f ca="1">VLOOKUP(AE107, Rankings!$A$2:$AO$161, 41, FALSE)</f>
        <v>70</v>
      </c>
      <c r="AH107" s="91">
        <f>VLOOKUP(AE107, Rankings!$A$2:$CA$161, 63, FALSE)</f>
        <v>59.024350588287334</v>
      </c>
      <c r="AI107" s="4">
        <f ca="1">VLOOKUP(AE107, Rankings!$A$2:$AO$161, 12, FALSE)+VLOOKUP(AE107, Rankings!$A$2:$AO$161, 6, FALSE)</f>
        <v>1</v>
      </c>
      <c r="AJ107" s="88">
        <f>VLOOKUP(AE107, Rankings!$A$2:$CA$161, 62, FALSE)</f>
        <v>8.3666002653407556</v>
      </c>
      <c r="AK107" s="89">
        <f ca="1">VLOOKUP(AE107, Rankings!$A$2:$AO$161, 30, FALSE)</f>
        <v>54.888603702371888</v>
      </c>
      <c r="AL107" s="90">
        <f ca="1">VLOOKUP(AE107, Rankings!$A$2:$BL$161, 64, FALSE)</f>
        <v>1910</v>
      </c>
      <c r="AM107" s="4">
        <f ca="1">VLOOKUP(AE107, Rankings!$A$2:$BL$161, 38, FALSE)</f>
        <v>73</v>
      </c>
      <c r="AN107" s="4" t="s">
        <v>489</v>
      </c>
      <c r="AO107" s="4" t="s">
        <v>916</v>
      </c>
      <c r="AP107">
        <v>106</v>
      </c>
      <c r="AQ107" s="4" t="s">
        <v>916</v>
      </c>
      <c r="AR107" s="20">
        <v>7</v>
      </c>
      <c r="AS107" s="20"/>
    </row>
    <row r="108" spans="2:45" x14ac:dyDescent="0.2">
      <c r="B108" s="4">
        <v>107</v>
      </c>
      <c r="C108" s="4" t="str">
        <f>VLOOKUP(B108, Rankings!$A$2:$AO$161, 3, FALSE)</f>
        <v>Wild Area</v>
      </c>
      <c r="D108" s="4">
        <f ca="1">VLOOKUP(B108, Rankings!$A$2:$AO$161, 41, FALSE)</f>
        <v>28</v>
      </c>
      <c r="E108" s="91">
        <f>VLOOKUP(B108, Rankings!$A$2:$CA$161, 63, FALSE)</f>
        <v>72.761552538808317</v>
      </c>
      <c r="F108" s="4">
        <f ca="1">VLOOKUP(B108, Rankings!$A$2:$AO$161, 8, FALSE)+VLOOKUP(B108, Rankings!$A$2:$AO$161, 10, FALSE)+VLOOKUP(B108, Rankings!$A$2:$AO$161, 12, FALSE)</f>
        <v>3</v>
      </c>
      <c r="G108" s="88">
        <f>VLOOKUP(B108, Rankings!$A$2:$CA$161, 62, FALSE)</f>
        <v>8.2003325874902497</v>
      </c>
      <c r="H108" s="89">
        <f ca="1">VLOOKUP(B108, Rankings!$A$2:$AO$161, 30, FALSE)</f>
        <v>55.281894691543734</v>
      </c>
      <c r="I108" s="90">
        <f ca="1">VLOOKUP(B108, Rankings!$A$2:$BL$161, 64, FALSE)</f>
        <v>1825</v>
      </c>
      <c r="J108" s="4">
        <f ca="1">VLOOKUP(B108, Rankings!$A$2:$BL$161, 38, FALSE)</f>
        <v>74</v>
      </c>
      <c r="K108" s="4" t="s">
        <v>485</v>
      </c>
      <c r="R108" t="s">
        <v>1210</v>
      </c>
      <c r="T108" t="s">
        <v>1588</v>
      </c>
      <c r="U108" t="s">
        <v>1602</v>
      </c>
      <c r="AE108" s="4">
        <v>46</v>
      </c>
      <c r="AF108" s="4" t="s">
        <v>80</v>
      </c>
      <c r="AG108" s="4">
        <f ca="1">VLOOKUP(AE108, Rankings!$A$2:$AO$161, 41, FALSE)</f>
        <v>59</v>
      </c>
      <c r="AH108" s="91">
        <f>VLOOKUP(AE108, Rankings!$A$2:$CA$161, 63, FALSE)</f>
        <v>64.291983254547887</v>
      </c>
      <c r="AI108" s="4">
        <f ca="1">VLOOKUP(AE108, Rankings!$A$2:$AO$161, 12, FALSE)+VLOOKUP(AE108, Rankings!$A$2:$AO$161, 6, FALSE)</f>
        <v>3</v>
      </c>
      <c r="AJ108" s="88">
        <f>VLOOKUP(AE108, Rankings!$A$2:$CA$161, 62, FALSE)</f>
        <v>7.6504901803740664</v>
      </c>
      <c r="AK108" s="89">
        <f ca="1">VLOOKUP(AE108, Rankings!$A$2:$AO$161, 30, FALSE)</f>
        <v>47.8545612555247</v>
      </c>
      <c r="AL108" s="90">
        <f ca="1">VLOOKUP(AE108, Rankings!$A$2:$BL$161, 64, FALSE)</f>
        <v>1835</v>
      </c>
      <c r="AM108" s="4">
        <f ca="1">VLOOKUP(AE108, Rankings!$A$2:$BL$161, 38, FALSE)</f>
        <v>57</v>
      </c>
      <c r="AN108" s="4" t="s">
        <v>484</v>
      </c>
      <c r="AO108" s="4" t="s">
        <v>916</v>
      </c>
      <c r="AP108">
        <v>107</v>
      </c>
      <c r="AQ108" s="4" t="s">
        <v>916</v>
      </c>
      <c r="AR108" s="20">
        <v>7</v>
      </c>
      <c r="AS108" s="20"/>
    </row>
    <row r="109" spans="2:45" x14ac:dyDescent="0.2">
      <c r="B109" s="4">
        <v>108</v>
      </c>
      <c r="C109" s="4" t="str">
        <f>VLOOKUP(B109, Rankings!$A$2:$AO$161, 3, FALSE)</f>
        <v>Wedgehurst</v>
      </c>
      <c r="D109" s="4">
        <f ca="1">VLOOKUP(B109, Rankings!$A$2:$AO$161, 41, FALSE)</f>
        <v>122</v>
      </c>
      <c r="E109" s="91">
        <f>VLOOKUP(B109, Rankings!$A$2:$CA$161, 63, FALSE)</f>
        <v>43.117070845957592</v>
      </c>
      <c r="F109" s="4">
        <f ca="1">VLOOKUP(B109, Rankings!$A$2:$AO$161, 8, FALSE)+VLOOKUP(B109, Rankings!$A$2:$AO$161, 10, FALSE)+VLOOKUP(B109, Rankings!$A$2:$AO$161, 12, FALSE)</f>
        <v>2</v>
      </c>
      <c r="G109" s="88">
        <f>VLOOKUP(B109, Rankings!$A$2:$CA$161, 62, FALSE)</f>
        <v>6.389835678638379</v>
      </c>
      <c r="H109" s="89">
        <f ca="1">VLOOKUP(B109, Rankings!$A$2:$AO$161, 30, FALSE)</f>
        <v>16.773158789524381</v>
      </c>
      <c r="I109" s="90">
        <f ca="1">VLOOKUP(B109, Rankings!$A$2:$BL$161, 64, FALSE)</f>
        <v>1585</v>
      </c>
      <c r="J109" s="4">
        <f ca="1">VLOOKUP(B109, Rankings!$A$2:$BL$161, 38, FALSE)</f>
        <v>46</v>
      </c>
      <c r="K109" s="4" t="s">
        <v>494</v>
      </c>
      <c r="R109" t="s">
        <v>1259</v>
      </c>
      <c r="T109" t="s">
        <v>1603</v>
      </c>
      <c r="U109" t="s">
        <v>1604</v>
      </c>
      <c r="AE109" s="4">
        <v>64</v>
      </c>
      <c r="AF109" s="4" t="s">
        <v>62</v>
      </c>
      <c r="AG109" s="4">
        <f ca="1">VLOOKUP(AE109, Rankings!$A$2:$AO$161, 41, FALSE)</f>
        <v>106</v>
      </c>
      <c r="AH109" s="91">
        <f>VLOOKUP(AE109, Rankings!$A$2:$CA$161, 63, FALSE)</f>
        <v>47.246376244865132</v>
      </c>
      <c r="AI109" s="4">
        <f ca="1">VLOOKUP(AE109, Rankings!$A$2:$AO$161, 12, FALSE)+VLOOKUP(AE109, Rankings!$A$2:$AO$161, 6, FALSE)</f>
        <v>1</v>
      </c>
      <c r="AJ109" s="88">
        <f>VLOOKUP(AE109, Rankings!$A$2:$CA$161, 62, FALSE)</f>
        <v>6.833008122342604</v>
      </c>
      <c r="AK109" s="89">
        <f ca="1">VLOOKUP(AE109, Rankings!$A$2:$AO$161, 30, FALSE)</f>
        <v>38.779224732417887</v>
      </c>
      <c r="AL109" s="90">
        <f ca="1">VLOOKUP(AE109, Rankings!$A$2:$BL$161, 64, FALSE)</f>
        <v>1669</v>
      </c>
      <c r="AM109" s="4">
        <f ca="1">VLOOKUP(AE109, Rankings!$A$2:$BL$161, 38, FALSE)</f>
        <v>42</v>
      </c>
      <c r="AN109" s="4" t="s">
        <v>489</v>
      </c>
      <c r="AO109" s="4" t="s">
        <v>916</v>
      </c>
      <c r="AP109">
        <v>108</v>
      </c>
      <c r="AQ109" s="4" t="s">
        <v>916</v>
      </c>
      <c r="AR109" s="20">
        <v>7</v>
      </c>
      <c r="AS109" s="20"/>
    </row>
    <row r="110" spans="2:45" x14ac:dyDescent="0.2">
      <c r="B110" s="4">
        <v>109</v>
      </c>
      <c r="C110" s="4" t="str">
        <f>VLOOKUP(B110, Rankings!$A$2:$AO$161, 3, FALSE)</f>
        <v>Hulbury</v>
      </c>
      <c r="D110" s="4">
        <f ca="1">VLOOKUP(B110, Rankings!$A$2:$AO$161, 41, FALSE)</f>
        <v>133</v>
      </c>
      <c r="E110" s="91">
        <f>VLOOKUP(B110, Rankings!$A$2:$CA$161, 63, FALSE)</f>
        <v>36.140067731979215</v>
      </c>
      <c r="F110" s="4">
        <f ca="1">VLOOKUP(B110, Rankings!$A$2:$AO$161, 8, FALSE)+VLOOKUP(B110, Rankings!$A$2:$AO$161, 10, FALSE)+VLOOKUP(B110, Rankings!$A$2:$AO$161, 12, FALSE)</f>
        <v>1</v>
      </c>
      <c r="G110" s="88">
        <f>VLOOKUP(B110, Rankings!$A$2:$CA$161, 62, FALSE)</f>
        <v>4.6946778377222005</v>
      </c>
      <c r="H110" s="89">
        <f ca="1">VLOOKUP(B110, Rankings!$A$2:$AO$161, 30, FALSE)</f>
        <v>29.137960408618198</v>
      </c>
      <c r="I110" s="90">
        <f ca="1">VLOOKUP(B110, Rankings!$A$2:$BL$161, 64, FALSE)</f>
        <v>1657</v>
      </c>
      <c r="J110" s="4">
        <f ca="1">VLOOKUP(B110, Rankings!$A$2:$BL$161, 38, FALSE)</f>
        <v>29</v>
      </c>
      <c r="K110" s="4" t="s">
        <v>489</v>
      </c>
      <c r="R110" t="s">
        <v>1260</v>
      </c>
      <c r="T110" t="s">
        <v>1605</v>
      </c>
      <c r="U110" t="s">
        <v>1606</v>
      </c>
      <c r="AE110" s="4">
        <v>18</v>
      </c>
      <c r="AF110" s="4" t="s">
        <v>108</v>
      </c>
      <c r="AG110" s="4">
        <f ca="1">VLOOKUP(AE110, Rankings!$A$2:$AO$161, 41, FALSE)</f>
        <v>71</v>
      </c>
      <c r="AH110" s="91">
        <f>VLOOKUP(AE110, Rankings!$A$2:$CA$161, 63, FALSE)</f>
        <v>57.830515827324668</v>
      </c>
      <c r="AI110" s="4">
        <f ca="1">VLOOKUP(AE110, Rankings!$A$2:$AO$161, 12, FALSE)+VLOOKUP(AE110, Rankings!$A$2:$AO$161, 6, FALSE)</f>
        <v>4</v>
      </c>
      <c r="AJ110" s="88">
        <f>VLOOKUP(AE110, Rankings!$A$2:$CA$161, 62, FALSE)</f>
        <v>6.5396228229666784</v>
      </c>
      <c r="AK110" s="89">
        <f ca="1">VLOOKUP(AE110, Rankings!$A$2:$AO$161, 30, FALSE)</f>
        <v>37.53184971525053</v>
      </c>
      <c r="AL110" s="90">
        <f ca="1">VLOOKUP(AE110, Rankings!$A$2:$BL$161, 64, FALSE)</f>
        <v>1754</v>
      </c>
      <c r="AM110" s="4">
        <f ca="1">VLOOKUP(AE110, Rankings!$A$2:$BL$161, 38, FALSE)</f>
        <v>43</v>
      </c>
      <c r="AN110" s="4" t="s">
        <v>485</v>
      </c>
      <c r="AO110" s="4" t="s">
        <v>916</v>
      </c>
      <c r="AP110">
        <v>109</v>
      </c>
      <c r="AQ110" s="4" t="s">
        <v>916</v>
      </c>
      <c r="AR110" s="20">
        <v>7</v>
      </c>
      <c r="AS110" s="20"/>
    </row>
    <row r="111" spans="2:45" x14ac:dyDescent="0.2">
      <c r="B111" s="4">
        <v>110</v>
      </c>
      <c r="C111" s="4" t="str">
        <f>VLOOKUP(B111, Rankings!$A$2:$AO$161, 3, FALSE)</f>
        <v>Isle of Armor</v>
      </c>
      <c r="D111" s="4">
        <f ca="1">VLOOKUP(B111, Rankings!$A$2:$AO$161, 41, FALSE)</f>
        <v>47</v>
      </c>
      <c r="E111" s="91">
        <f>VLOOKUP(B111, Rankings!$A$2:$CA$161, 63, FALSE)</f>
        <v>68.70456850634308</v>
      </c>
      <c r="F111" s="4">
        <f ca="1">VLOOKUP(B111, Rankings!$A$2:$AO$161, 8, FALSE)+VLOOKUP(B111, Rankings!$A$2:$AO$161, 10, FALSE)+VLOOKUP(B111, Rankings!$A$2:$AO$161, 12, FALSE)</f>
        <v>5</v>
      </c>
      <c r="G111" s="88">
        <f>VLOOKUP(B111, Rankings!$A$2:$CA$161, 62, FALSE)</f>
        <v>8.1285132264595141</v>
      </c>
      <c r="H111" s="89">
        <f ca="1">VLOOKUP(B111, Rankings!$A$2:$AO$161, 30, FALSE)</f>
        <v>55.803093987981235</v>
      </c>
      <c r="I111" s="90">
        <f ca="1">VLOOKUP(B111, Rankings!$A$2:$BL$161, 64, FALSE)</f>
        <v>1879</v>
      </c>
      <c r="J111" s="4">
        <f ca="1">VLOOKUP(B111, Rankings!$A$2:$BL$161, 38, FALSE)</f>
        <v>77</v>
      </c>
      <c r="K111" s="4" t="s">
        <v>482</v>
      </c>
      <c r="R111" t="s">
        <v>1265</v>
      </c>
      <c r="T111" t="s">
        <v>1589</v>
      </c>
      <c r="U111" t="s">
        <v>1607</v>
      </c>
      <c r="AE111" s="4">
        <v>26</v>
      </c>
      <c r="AF111" s="4" t="s">
        <v>100</v>
      </c>
      <c r="AG111" s="4">
        <f ca="1">VLOOKUP(AE111, Rankings!$A$2:$AO$161, 41, FALSE)</f>
        <v>98</v>
      </c>
      <c r="AH111" s="91">
        <f>VLOOKUP(AE111, Rankings!$A$2:$CA$161, 63, FALSE)</f>
        <v>49.153712667238224</v>
      </c>
      <c r="AI111" s="4">
        <f ca="1">VLOOKUP(AE111, Rankings!$A$2:$AO$161, 12, FALSE)+VLOOKUP(AE111, Rankings!$A$2:$AO$161, 6, FALSE)</f>
        <v>1</v>
      </c>
      <c r="AJ111" s="88">
        <f>VLOOKUP(AE111, Rankings!$A$2:$CA$161, 62, FALSE)</f>
        <v>7.3565060876874027</v>
      </c>
      <c r="AK111" s="89">
        <f ca="1">VLOOKUP(AE111, Rankings!$A$2:$AO$161, 30, FALSE)</f>
        <v>33.1050171963808</v>
      </c>
      <c r="AL111" s="90">
        <f ca="1">VLOOKUP(AE111, Rankings!$A$2:$BL$161, 64, FALSE)</f>
        <v>1712</v>
      </c>
      <c r="AM111" s="4">
        <f ca="1">VLOOKUP(AE111, Rankings!$A$2:$BL$161, 38, FALSE)</f>
        <v>59</v>
      </c>
      <c r="AN111" s="4" t="s">
        <v>490</v>
      </c>
      <c r="AO111" s="4" t="s">
        <v>916</v>
      </c>
      <c r="AP111">
        <v>110</v>
      </c>
      <c r="AQ111" s="4" t="s">
        <v>916</v>
      </c>
      <c r="AR111" s="20">
        <v>7</v>
      </c>
      <c r="AS111" s="20"/>
    </row>
    <row r="112" spans="2:45" x14ac:dyDescent="0.2">
      <c r="B112" s="4">
        <v>111</v>
      </c>
      <c r="C112" s="4" t="str">
        <f>VLOOKUP(B112, Rankings!$A$2:$AO$161, 3, FALSE)</f>
        <v>Motostoke</v>
      </c>
      <c r="D112" s="4">
        <f ca="1">VLOOKUP(B112, Rankings!$A$2:$AO$161, 41, FALSE)</f>
        <v>35</v>
      </c>
      <c r="E112" s="91">
        <f>VLOOKUP(B112, Rankings!$A$2:$CA$161, 63, FALSE)</f>
        <v>70.554813023684076</v>
      </c>
      <c r="F112" s="4">
        <f ca="1">VLOOKUP(B112, Rankings!$A$2:$AO$161, 8, FALSE)+VLOOKUP(B112, Rankings!$A$2:$AO$161, 10, FALSE)+VLOOKUP(B112, Rankings!$A$2:$AO$161, 12, FALSE)</f>
        <v>3</v>
      </c>
      <c r="G112" s="88">
        <f>VLOOKUP(B112, Rankings!$A$2:$CA$161, 62, FALSE)</f>
        <v>7.2625370528792796</v>
      </c>
      <c r="H112" s="89">
        <f ca="1">VLOOKUP(B112, Rankings!$A$2:$AO$161, 30, FALSE)</f>
        <v>66.451521911931479</v>
      </c>
      <c r="I112" s="90">
        <f ca="1">VLOOKUP(B112, Rankings!$A$2:$BL$161, 64, FALSE)</f>
        <v>2128</v>
      </c>
      <c r="J112" s="4">
        <f ca="1">VLOOKUP(B112, Rankings!$A$2:$BL$161, 38, FALSE)</f>
        <v>62</v>
      </c>
      <c r="K112" s="4" t="s">
        <v>486</v>
      </c>
      <c r="R112" t="s">
        <v>1266</v>
      </c>
      <c r="T112" t="s">
        <v>1590</v>
      </c>
      <c r="U112" t="s">
        <v>1608</v>
      </c>
      <c r="AE112" s="4">
        <v>118</v>
      </c>
      <c r="AF112" s="4" t="s">
        <v>181</v>
      </c>
      <c r="AG112" s="4">
        <f ca="1">VLOOKUP(AE112, Rankings!$A$2:$AO$161, 41, FALSE)</f>
        <v>14</v>
      </c>
      <c r="AH112" s="91">
        <f>VLOOKUP(AE112, Rankings!$A$2:$CA$161, 63, FALSE)</f>
        <v>81.818382557243552</v>
      </c>
      <c r="AI112" s="4">
        <f ca="1">VLOOKUP(AE112, Rankings!$A$2:$AO$161, 12, FALSE)+VLOOKUP(AE112, Rankings!$A$2:$AO$161, 6, FALSE)</f>
        <v>5</v>
      </c>
      <c r="AJ112" s="88">
        <f>VLOOKUP(AE112, Rankings!$A$2:$CA$161, 62, FALSE)</f>
        <v>9.5388096159263451</v>
      </c>
      <c r="AK112" s="89">
        <f ca="1">VLOOKUP(AE112, Rankings!$A$2:$AO$161, 30, FALSE)</f>
        <v>63.952459938245831</v>
      </c>
      <c r="AL112" s="90">
        <f ca="1">VLOOKUP(AE112, Rankings!$A$2:$BL$161, 64, FALSE)</f>
        <v>1980</v>
      </c>
      <c r="AM112" s="4">
        <f ca="1">VLOOKUP(AE112, Rankings!$A$2:$BL$161, 38, FALSE)</f>
        <v>86</v>
      </c>
      <c r="AN112" s="4" t="s">
        <v>486</v>
      </c>
      <c r="AO112" s="4" t="s">
        <v>916</v>
      </c>
      <c r="AP112">
        <v>111</v>
      </c>
      <c r="AQ112" s="4" t="s">
        <v>916</v>
      </c>
      <c r="AR112" s="20">
        <v>7</v>
      </c>
      <c r="AS112" s="20"/>
    </row>
    <row r="113" spans="2:45" x14ac:dyDescent="0.2">
      <c r="B113" s="4">
        <v>112</v>
      </c>
      <c r="C113" s="4" t="str">
        <f>VLOOKUP(B113, Rankings!$A$2:$AO$161, 3, FALSE)</f>
        <v>Turffield</v>
      </c>
      <c r="D113" s="4">
        <f ca="1">VLOOKUP(B113, Rankings!$A$2:$AO$161, 41, FALSE)</f>
        <v>147</v>
      </c>
      <c r="E113" s="91">
        <f>VLOOKUP(B113, Rankings!$A$2:$CA$161, 63, FALSE)</f>
        <v>30.305426068000582</v>
      </c>
      <c r="F113" s="4">
        <f ca="1">VLOOKUP(B113, Rankings!$A$2:$AO$161, 8, FALSE)+VLOOKUP(B113, Rankings!$A$2:$AO$161, 10, FALSE)+VLOOKUP(B113, Rankings!$A$2:$AO$161, 12, FALSE)</f>
        <v>1</v>
      </c>
      <c r="G113" s="88">
        <f>VLOOKUP(B113, Rankings!$A$2:$CA$161, 62, FALSE)</f>
        <v>5.1402550736536634</v>
      </c>
      <c r="H113" s="89">
        <f ca="1">VLOOKUP(B113, Rankings!$A$2:$AO$161, 30, FALSE)</f>
        <v>11.996498019112694</v>
      </c>
      <c r="I113" s="90">
        <f ca="1">VLOOKUP(B113, Rankings!$A$2:$BL$161, 64, FALSE)</f>
        <v>1392</v>
      </c>
      <c r="J113" s="4">
        <f ca="1">VLOOKUP(B113, Rankings!$A$2:$BL$161, 38, FALSE)</f>
        <v>31</v>
      </c>
      <c r="K113" s="4" t="s">
        <v>488</v>
      </c>
      <c r="R113" t="s">
        <v>1267</v>
      </c>
      <c r="T113" t="s">
        <v>692</v>
      </c>
      <c r="U113" t="s">
        <v>1591</v>
      </c>
      <c r="AE113" s="4">
        <v>148</v>
      </c>
      <c r="AF113" s="4" t="s">
        <v>750</v>
      </c>
      <c r="AG113" s="4">
        <f ca="1">VLOOKUP(AE113, Rankings!$A$2:$AO$161, 41, FALSE)</f>
        <v>33</v>
      </c>
      <c r="AH113" s="91">
        <f>VLOOKUP(AE113, Rankings!$A$2:$CA$161, 63, FALSE)</f>
        <v>71.218397679474037</v>
      </c>
      <c r="AI113" s="4">
        <f ca="1">VLOOKUP(AE113, Rankings!$A$2:$AO$161, 12, FALSE)+VLOOKUP(AE113, Rankings!$A$2:$AO$161, 6, FALSE)</f>
        <v>5</v>
      </c>
      <c r="AJ113" s="88">
        <f>VLOOKUP(AE113, Rankings!$A$2:$CA$161, 62, FALSE)</f>
        <v>8.9067390216621938</v>
      </c>
      <c r="AK113" s="89">
        <f ca="1">VLOOKUP(AE113, Rankings!$A$2:$AO$161, 30, FALSE)</f>
        <v>50.703919075083263</v>
      </c>
      <c r="AL113" s="90">
        <f ca="1">VLOOKUP(AE113, Rankings!$A$2:$BL$161, 64, FALSE)</f>
        <v>1784</v>
      </c>
      <c r="AM113" s="4">
        <f ca="1">VLOOKUP(AE113, Rankings!$A$2:$BL$161, 38, FALSE)</f>
        <v>75</v>
      </c>
      <c r="AN113" s="4" t="s">
        <v>406</v>
      </c>
      <c r="AO113" s="4" t="s">
        <v>916</v>
      </c>
      <c r="AP113">
        <v>112</v>
      </c>
      <c r="AQ113" s="4" t="s">
        <v>916</v>
      </c>
      <c r="AR113" s="20">
        <v>7</v>
      </c>
      <c r="AS113" s="20"/>
    </row>
    <row r="114" spans="2:45" x14ac:dyDescent="0.2">
      <c r="B114" s="4">
        <v>113</v>
      </c>
      <c r="C114" s="4" t="str">
        <f>VLOOKUP(B114, Rankings!$A$2:$AO$161, 3, FALSE)</f>
        <v>Agate Village</v>
      </c>
      <c r="D114" s="4">
        <f ca="1">VLOOKUP(B114, Rankings!$A$2:$AO$161, 41, FALSE)</f>
        <v>6</v>
      </c>
      <c r="E114" s="91">
        <f>VLOOKUP(B114, Rankings!$A$2:$CA$161, 63, FALSE)</f>
        <v>86.359192227531821</v>
      </c>
      <c r="F114" s="4">
        <f ca="1">VLOOKUP(B114, Rankings!$A$2:$AO$161, 8, FALSE)+VLOOKUP(B114, Rankings!$A$2:$AO$161, 10, FALSE)+VLOOKUP(B114, Rankings!$A$2:$AO$161, 12, FALSE)</f>
        <v>4</v>
      </c>
      <c r="G114" s="88">
        <f>VLOOKUP(B114, Rankings!$A$2:$CA$161, 62, FALSE)</f>
        <v>8.8900693660585866</v>
      </c>
      <c r="H114" s="89">
        <f ca="1">VLOOKUP(B114, Rankings!$A$2:$AO$161, 30, FALSE)</f>
        <v>99.357791072837003</v>
      </c>
      <c r="I114" s="90">
        <f ca="1">VLOOKUP(B114, Rankings!$A$2:$BL$161, 64, FALSE)</f>
        <v>2415</v>
      </c>
      <c r="J114" s="4">
        <f ca="1">VLOOKUP(B114, Rankings!$A$2:$BL$161, 38, FALSE)</f>
        <v>72</v>
      </c>
      <c r="K114" s="4" t="s">
        <v>488</v>
      </c>
      <c r="R114" t="s">
        <v>1270</v>
      </c>
      <c r="T114" t="s">
        <v>646</v>
      </c>
      <c r="U114" t="s">
        <v>1592</v>
      </c>
      <c r="AE114" s="4">
        <v>11</v>
      </c>
      <c r="AF114" s="4" t="s">
        <v>114</v>
      </c>
      <c r="AG114" s="4">
        <f ca="1">VLOOKUP(AE114, Rankings!$A$2:$AO$161, 41, FALSE)</f>
        <v>95</v>
      </c>
      <c r="AH114" s="91">
        <f>VLOOKUP(AE114, Rankings!$A$2:$CA$161, 63, FALSE)</f>
        <v>50.070034591034428</v>
      </c>
      <c r="AI114" s="4">
        <f ca="1">VLOOKUP(AE114, Rankings!$A$2:$AO$161, 12, FALSE)+VLOOKUP(AE114, Rankings!$A$2:$AO$161, 6, FALSE)</f>
        <v>2</v>
      </c>
      <c r="AJ114" s="88">
        <f>VLOOKUP(AE114, Rankings!$A$2:$CA$161, 62, FALSE)</f>
        <v>6.5726706900619938</v>
      </c>
      <c r="AK114" s="89">
        <f ca="1">VLOOKUP(AE114, Rankings!$A$2:$AO$161, 30, FALSE)</f>
        <v>25.34526776576223</v>
      </c>
      <c r="AL114" s="90">
        <f ca="1">VLOOKUP(AE114, Rankings!$A$2:$BL$161, 64, FALSE)</f>
        <v>1649</v>
      </c>
      <c r="AM114" s="4">
        <f ca="1">VLOOKUP(AE114, Rankings!$A$2:$BL$161, 38, FALSE)</f>
        <v>55</v>
      </c>
      <c r="AN114" s="4" t="s">
        <v>490</v>
      </c>
      <c r="AO114" s="4" t="s">
        <v>918</v>
      </c>
      <c r="AP114">
        <v>113</v>
      </c>
      <c r="AQ114" s="4" t="s">
        <v>918</v>
      </c>
      <c r="AR114" s="20">
        <v>8</v>
      </c>
      <c r="AS114" s="20"/>
    </row>
    <row r="115" spans="2:45" x14ac:dyDescent="0.2">
      <c r="B115" s="4">
        <v>114</v>
      </c>
      <c r="C115" s="4" t="str">
        <f>VLOOKUP(B115, Rankings!$A$2:$AO$161, 3, FALSE)</f>
        <v>Gateon Port</v>
      </c>
      <c r="D115" s="4">
        <f ca="1">VLOOKUP(B115, Rankings!$A$2:$AO$161, 41, FALSE)</f>
        <v>109</v>
      </c>
      <c r="E115" s="91">
        <f>VLOOKUP(B115, Rankings!$A$2:$CA$161, 63, FALSE)</f>
        <v>45.900237753372679</v>
      </c>
      <c r="F115" s="4">
        <f ca="1">VLOOKUP(B115, Rankings!$A$2:$AO$161, 8, FALSE)+VLOOKUP(B115, Rankings!$A$2:$AO$161, 10, FALSE)+VLOOKUP(B115, Rankings!$A$2:$AO$161, 12, FALSE)</f>
        <v>5</v>
      </c>
      <c r="G115" s="88">
        <f>VLOOKUP(B115, Rankings!$A$2:$CA$161, 62, FALSE)</f>
        <v>7.429058425595338</v>
      </c>
      <c r="H115" s="89">
        <f ca="1">VLOOKUP(B115, Rankings!$A$2:$AO$161, 30, FALSE)</f>
        <v>25.522315364578898</v>
      </c>
      <c r="I115" s="90">
        <f ca="1">VLOOKUP(B115, Rankings!$A$2:$BL$161, 64, FALSE)</f>
        <v>1568</v>
      </c>
      <c r="J115" s="4">
        <f ca="1">VLOOKUP(B115, Rankings!$A$2:$BL$161, 38, FALSE)</f>
        <v>66</v>
      </c>
      <c r="K115" s="4" t="s">
        <v>489</v>
      </c>
      <c r="R115" t="s">
        <v>1351</v>
      </c>
      <c r="T115" t="s">
        <v>337</v>
      </c>
      <c r="U115" t="s">
        <v>1593</v>
      </c>
      <c r="AE115" s="4">
        <v>48</v>
      </c>
      <c r="AF115" s="4" t="s">
        <v>78</v>
      </c>
      <c r="AG115" s="4">
        <f ca="1">VLOOKUP(AE115, Rankings!$A$2:$AO$161, 41, FALSE)</f>
        <v>132</v>
      </c>
      <c r="AH115" s="91">
        <f>VLOOKUP(AE115, Rankings!$A$2:$CA$161, 63, FALSE)</f>
        <v>38.046155763497651</v>
      </c>
      <c r="AI115" s="4">
        <f ca="1">VLOOKUP(AE115, Rankings!$A$2:$AO$161, 12, FALSE)+VLOOKUP(AE115, Rankings!$A$2:$AO$161, 6, FALSE)</f>
        <v>2</v>
      </c>
      <c r="AJ115" s="88">
        <f>VLOOKUP(AE115, Rankings!$A$2:$CA$161, 62, FALSE)</f>
        <v>5.8897274036146099</v>
      </c>
      <c r="AK115" s="89">
        <f ca="1">VLOOKUP(AE115, Rankings!$A$2:$AO$161, 30, FALSE)</f>
        <v>25.087359689785519</v>
      </c>
      <c r="AL115" s="90">
        <f ca="1">VLOOKUP(AE115, Rankings!$A$2:$BL$161, 64, FALSE)</f>
        <v>1555</v>
      </c>
      <c r="AM115" s="4">
        <f ca="1">VLOOKUP(AE115, Rankings!$A$2:$BL$161, 38, FALSE)</f>
        <v>35</v>
      </c>
      <c r="AN115" s="4" t="s">
        <v>493</v>
      </c>
      <c r="AO115" s="4" t="s">
        <v>918</v>
      </c>
      <c r="AP115">
        <v>114</v>
      </c>
      <c r="AQ115" s="4" t="s">
        <v>918</v>
      </c>
      <c r="AR115" s="20">
        <v>8</v>
      </c>
      <c r="AS115" s="20"/>
    </row>
    <row r="116" spans="2:45" x14ac:dyDescent="0.2">
      <c r="B116" s="4">
        <v>115</v>
      </c>
      <c r="C116" s="4" t="str">
        <f>VLOOKUP(B116, Rankings!$A$2:$AO$161, 3, FALSE)</f>
        <v>Phenac City</v>
      </c>
      <c r="D116" s="4">
        <f ca="1">VLOOKUP(B116, Rankings!$A$2:$AO$161, 41, FALSE)</f>
        <v>82</v>
      </c>
      <c r="E116" s="91">
        <f>VLOOKUP(B116, Rankings!$A$2:$CA$161, 63, FALSE)</f>
        <v>54.132469507511118</v>
      </c>
      <c r="F116" s="4">
        <f ca="1">VLOOKUP(B116, Rankings!$A$2:$AO$161, 8, FALSE)+VLOOKUP(B116, Rankings!$A$2:$AO$161, 10, FALSE)+VLOOKUP(B116, Rankings!$A$2:$AO$161, 12, FALSE)</f>
        <v>2</v>
      </c>
      <c r="G116" s="88">
        <f>VLOOKUP(B116, Rankings!$A$2:$CA$161, 62, FALSE)</f>
        <v>7.4284465523969532</v>
      </c>
      <c r="H116" s="89">
        <f ca="1">VLOOKUP(B116, Rankings!$A$2:$AO$161, 30, FALSE)</f>
        <v>47.348991266124081</v>
      </c>
      <c r="I116" s="90">
        <f ca="1">VLOOKUP(B116, Rankings!$A$2:$BL$161, 64, FALSE)</f>
        <v>1715</v>
      </c>
      <c r="J116" s="4">
        <f ca="1">VLOOKUP(B116, Rankings!$A$2:$BL$161, 38, FALSE)</f>
        <v>57</v>
      </c>
      <c r="K116" s="4" t="s">
        <v>493</v>
      </c>
      <c r="T116" t="s">
        <v>338</v>
      </c>
      <c r="U116" t="s">
        <v>1594</v>
      </c>
      <c r="AE116" s="4">
        <v>75</v>
      </c>
      <c r="AF116" s="4" t="s">
        <v>52</v>
      </c>
      <c r="AG116" s="4">
        <f ca="1">VLOOKUP(AE116, Rankings!$A$2:$AO$161, 41, FALSE)</f>
        <v>118</v>
      </c>
      <c r="AH116" s="91">
        <f>VLOOKUP(AE116, Rankings!$A$2:$CA$161, 63, FALSE)</f>
        <v>44.152793191810147</v>
      </c>
      <c r="AI116" s="4">
        <f ca="1">VLOOKUP(AE116, Rankings!$A$2:$AO$161, 12, FALSE)+VLOOKUP(AE116, Rankings!$A$2:$AO$161, 6, FALSE)</f>
        <v>3</v>
      </c>
      <c r="AJ116" s="88">
        <f>VLOOKUP(AE116, Rankings!$A$2:$CA$161, 62, FALSE)</f>
        <v>6.5072609018268537</v>
      </c>
      <c r="AK116" s="89">
        <f ca="1">VLOOKUP(AE116, Rankings!$A$2:$AO$161, 30, FALSE)</f>
        <v>22.067636559690893</v>
      </c>
      <c r="AL116" s="90">
        <f ca="1">VLOOKUP(AE116, Rankings!$A$2:$BL$161, 64, FALSE)</f>
        <v>1637</v>
      </c>
      <c r="AM116" s="4">
        <f ca="1">VLOOKUP(AE116, Rankings!$A$2:$BL$161, 38, FALSE)</f>
        <v>39</v>
      </c>
      <c r="AN116" s="4" t="s">
        <v>496</v>
      </c>
      <c r="AO116" s="4" t="s">
        <v>918</v>
      </c>
      <c r="AP116">
        <v>115</v>
      </c>
      <c r="AQ116" s="4" t="s">
        <v>918</v>
      </c>
      <c r="AR116" s="20">
        <v>8</v>
      </c>
      <c r="AS116" s="20"/>
    </row>
    <row r="117" spans="2:45" x14ac:dyDescent="0.2">
      <c r="B117" s="4">
        <v>116</v>
      </c>
      <c r="C117" s="4" t="str">
        <f>VLOOKUP(B117, Rankings!$A$2:$AO$161, 3, FALSE)</f>
        <v>Pyrite Town</v>
      </c>
      <c r="D117" s="4">
        <f ca="1">VLOOKUP(B117, Rankings!$A$2:$AO$161, 41, FALSE)</f>
        <v>32</v>
      </c>
      <c r="E117" s="91">
        <f>VLOOKUP(B117, Rankings!$A$2:$CA$161, 63, FALSE)</f>
        <v>71.610217769113774</v>
      </c>
      <c r="F117" s="4">
        <f ca="1">VLOOKUP(B117, Rankings!$A$2:$AO$161, 8, FALSE)+VLOOKUP(B117, Rankings!$A$2:$AO$161, 10, FALSE)+VLOOKUP(B117, Rankings!$A$2:$AO$161, 12, FALSE)</f>
        <v>5</v>
      </c>
      <c r="G117" s="88">
        <f>VLOOKUP(B117, Rankings!$A$2:$CA$161, 62, FALSE)</f>
        <v>9.2032602918748303</v>
      </c>
      <c r="H117" s="89">
        <f ca="1">VLOOKUP(B117, Rankings!$A$2:$AO$161, 30, FALSE)</f>
        <v>69.995523646280901</v>
      </c>
      <c r="I117" s="90">
        <f ca="1">VLOOKUP(B117, Rankings!$A$2:$BL$161, 64, FALSE)</f>
        <v>1983</v>
      </c>
      <c r="J117" s="4">
        <f ca="1">VLOOKUP(B117, Rankings!$A$2:$BL$161, 38, FALSE)</f>
        <v>84</v>
      </c>
      <c r="K117" s="4" t="s">
        <v>497</v>
      </c>
      <c r="T117" t="s">
        <v>375</v>
      </c>
      <c r="U117" t="s">
        <v>1595</v>
      </c>
      <c r="AE117" s="4">
        <v>31</v>
      </c>
      <c r="AF117" s="4" t="s">
        <v>95</v>
      </c>
      <c r="AG117" s="4">
        <f ca="1">VLOOKUP(AE117, Rankings!$A$2:$AO$161, 41, FALSE)</f>
        <v>154</v>
      </c>
      <c r="AH117" s="91">
        <f>VLOOKUP(AE117, Rankings!$A$2:$CA$161, 63, FALSE)</f>
        <v>24.829294597640079</v>
      </c>
      <c r="AI117" s="4">
        <f ca="1">VLOOKUP(AE117, Rankings!$A$2:$AO$161, 12, FALSE)+VLOOKUP(AE117, Rankings!$A$2:$AO$161, 6, FALSE)</f>
        <v>0</v>
      </c>
      <c r="AJ117" s="88">
        <f>VLOOKUP(AE117, Rankings!$A$2:$CA$161, 62, FALSE)</f>
        <v>4.6856755708814877</v>
      </c>
      <c r="AK117" s="89">
        <f ca="1">VLOOKUP(AE117, Rankings!$A$2:$AO$161, 30, FALSE)</f>
        <v>13.36640575676218</v>
      </c>
      <c r="AL117" s="90">
        <f ca="1">VLOOKUP(AE117, Rankings!$A$2:$BL$161, 64, FALSE)</f>
        <v>1424</v>
      </c>
      <c r="AM117" s="4">
        <f ca="1">VLOOKUP(AE117, Rankings!$A$2:$BL$161, 38, FALSE)</f>
        <v>26</v>
      </c>
      <c r="AN117" s="4" t="s">
        <v>483</v>
      </c>
      <c r="AO117" s="4" t="s">
        <v>918</v>
      </c>
      <c r="AP117">
        <v>116</v>
      </c>
      <c r="AQ117" s="4" t="s">
        <v>918</v>
      </c>
      <c r="AR117" s="20">
        <v>8</v>
      </c>
      <c r="AS117" s="20"/>
    </row>
    <row r="118" spans="2:45" x14ac:dyDescent="0.2">
      <c r="B118" s="4">
        <v>117</v>
      </c>
      <c r="C118" s="4" t="str">
        <f>VLOOKUP(B118, Rankings!$A$2:$AO$161, 3, FALSE)</f>
        <v>Fall City</v>
      </c>
      <c r="D118" s="4">
        <f ca="1">VLOOKUP(B118, Rankings!$A$2:$AO$161, 41, FALSE)</f>
        <v>75</v>
      </c>
      <c r="E118" s="91">
        <f>VLOOKUP(B118, Rankings!$A$2:$CA$161, 63, FALSE)</f>
        <v>57.123961342687494</v>
      </c>
      <c r="F118" s="4">
        <f ca="1">VLOOKUP(B118, Rankings!$A$2:$AO$161, 8, FALSE)+VLOOKUP(B118, Rankings!$A$2:$AO$161, 10, FALSE)+VLOOKUP(B118, Rankings!$A$2:$AO$161, 12, FALSE)</f>
        <v>1</v>
      </c>
      <c r="G118" s="88">
        <f>VLOOKUP(B118, Rankings!$A$2:$CA$161, 62, FALSE)</f>
        <v>6.5107603242632113</v>
      </c>
      <c r="H118" s="89">
        <f ca="1">VLOOKUP(B118, Rankings!$A$2:$AO$161, 30, FALSE)</f>
        <v>47.603536236616343</v>
      </c>
      <c r="I118" s="90">
        <f ca="1">VLOOKUP(B118, Rankings!$A$2:$BL$161, 64, FALSE)</f>
        <v>1703</v>
      </c>
      <c r="J118" s="4">
        <f ca="1">VLOOKUP(B118, Rankings!$A$2:$BL$161, 38, FALSE)</f>
        <v>50</v>
      </c>
      <c r="K118" s="4" t="s">
        <v>489</v>
      </c>
      <c r="T118" t="s">
        <v>431</v>
      </c>
      <c r="U118" t="s">
        <v>1596</v>
      </c>
      <c r="AE118" s="4">
        <v>99</v>
      </c>
      <c r="AF118" s="4" t="s">
        <v>28</v>
      </c>
      <c r="AG118" s="4">
        <f ca="1">VLOOKUP(AE118, Rankings!$A$2:$AO$161, 41, FALSE)</f>
        <v>61</v>
      </c>
      <c r="AH118" s="91">
        <f>VLOOKUP(AE118, Rankings!$A$2:$CA$161, 63, FALSE)</f>
        <v>63.69670771983948</v>
      </c>
      <c r="AI118" s="4">
        <f ca="1">VLOOKUP(AE118, Rankings!$A$2:$AO$161, 12, FALSE)+VLOOKUP(AE118, Rankings!$A$2:$AO$161, 6, FALSE)</f>
        <v>3</v>
      </c>
      <c r="AJ118" s="88">
        <f>VLOOKUP(AE118, Rankings!$A$2:$CA$161, 62, FALSE)</f>
        <v>8.1710872389582683</v>
      </c>
      <c r="AK118" s="89">
        <f ca="1">VLOOKUP(AE118, Rankings!$A$2:$AO$161, 30, FALSE)</f>
        <v>35.491014550565765</v>
      </c>
      <c r="AL118" s="90">
        <f ca="1">VLOOKUP(AE118, Rankings!$A$2:$BL$161, 64, FALSE)</f>
        <v>1838</v>
      </c>
      <c r="AM118" s="4">
        <f ca="1">VLOOKUP(AE118, Rankings!$A$2:$BL$161, 38, FALSE)</f>
        <v>75</v>
      </c>
      <c r="AN118" s="4" t="s">
        <v>494</v>
      </c>
      <c r="AO118" s="4" t="s">
        <v>918</v>
      </c>
      <c r="AP118">
        <v>117</v>
      </c>
      <c r="AQ118" s="4" t="s">
        <v>918</v>
      </c>
      <c r="AR118" s="20">
        <v>8</v>
      </c>
      <c r="AS118" s="20"/>
    </row>
    <row r="119" spans="2:45" x14ac:dyDescent="0.2">
      <c r="B119" s="4">
        <v>118</v>
      </c>
      <c r="C119" s="4" t="str">
        <f>VLOOKUP(B119, Rankings!$A$2:$AO$161, 3, FALSE)</f>
        <v>Ringtown</v>
      </c>
      <c r="D119" s="4">
        <f ca="1">VLOOKUP(B119, Rankings!$A$2:$AO$161, 41, FALSE)</f>
        <v>14</v>
      </c>
      <c r="E119" s="91">
        <f>VLOOKUP(B119, Rankings!$A$2:$CA$161, 63, FALSE)</f>
        <v>81.818382557243552</v>
      </c>
      <c r="F119" s="4">
        <f ca="1">VLOOKUP(B119, Rankings!$A$2:$AO$161, 8, FALSE)+VLOOKUP(B119, Rankings!$A$2:$AO$161, 10, FALSE)+VLOOKUP(B119, Rankings!$A$2:$AO$161, 12, FALSE)</f>
        <v>5</v>
      </c>
      <c r="G119" s="88">
        <f>VLOOKUP(B119, Rankings!$A$2:$CA$161, 62, FALSE)</f>
        <v>9.5388096159263451</v>
      </c>
      <c r="H119" s="89">
        <f ca="1">VLOOKUP(B119, Rankings!$A$2:$AO$161, 30, FALSE)</f>
        <v>63.952459938245831</v>
      </c>
      <c r="I119" s="90">
        <f ca="1">VLOOKUP(B119, Rankings!$A$2:$BL$161, 64, FALSE)</f>
        <v>1980</v>
      </c>
      <c r="J119" s="4">
        <f ca="1">VLOOKUP(B119, Rankings!$A$2:$BL$161, 38, FALSE)</f>
        <v>86</v>
      </c>
      <c r="K119" s="4" t="s">
        <v>486</v>
      </c>
      <c r="T119" t="s">
        <v>854</v>
      </c>
      <c r="U119" t="s">
        <v>1597</v>
      </c>
      <c r="AE119" s="4">
        <v>82</v>
      </c>
      <c r="AF119" s="4" t="s">
        <v>45</v>
      </c>
      <c r="AG119" s="4">
        <f ca="1">VLOOKUP(AE119, Rankings!$A$2:$AO$161, 41, FALSE)</f>
        <v>131</v>
      </c>
      <c r="AH119" s="91">
        <f>VLOOKUP(AE119, Rankings!$A$2:$CA$161, 63, FALSE)</f>
        <v>38.824268172238426</v>
      </c>
      <c r="AI119" s="4">
        <f ca="1">VLOOKUP(AE119, Rankings!$A$2:$AO$161, 12, FALSE)+VLOOKUP(AE119, Rankings!$A$2:$AO$161, 6, FALSE)</f>
        <v>1</v>
      </c>
      <c r="AJ119" s="88">
        <f>VLOOKUP(AE119, Rankings!$A$2:$CA$161, 62, FALSE)</f>
        <v>5.7377889663373143</v>
      </c>
      <c r="AK119" s="89">
        <f ca="1">VLOOKUP(AE119, Rankings!$A$2:$AO$161, 30, FALSE)</f>
        <v>22.982539543525142</v>
      </c>
      <c r="AL119" s="90">
        <f ca="1">VLOOKUP(AE119, Rankings!$A$2:$BL$161, 64, FALSE)</f>
        <v>1573</v>
      </c>
      <c r="AM119" s="4">
        <f ca="1">VLOOKUP(AE119, Rankings!$A$2:$BL$161, 38, FALSE)</f>
        <v>29</v>
      </c>
      <c r="AN119" s="4" t="s">
        <v>488</v>
      </c>
      <c r="AO119" s="4" t="s">
        <v>918</v>
      </c>
      <c r="AP119">
        <v>118</v>
      </c>
      <c r="AQ119" s="4" t="s">
        <v>918</v>
      </c>
      <c r="AR119" s="20">
        <v>8</v>
      </c>
      <c r="AS119" s="20"/>
    </row>
    <row r="120" spans="2:45" x14ac:dyDescent="0.2">
      <c r="B120" s="4">
        <v>119</v>
      </c>
      <c r="C120" s="4" t="str">
        <f>VLOOKUP(B120, Rankings!$A$2:$AO$161, 3, FALSE)</f>
        <v>Summerland</v>
      </c>
      <c r="D120" s="4">
        <f ca="1">VLOOKUP(B120, Rankings!$A$2:$AO$161, 41, FALSE)</f>
        <v>158</v>
      </c>
      <c r="E120" s="91">
        <f>VLOOKUP(B120, Rankings!$A$2:$CA$161, 63, FALSE)</f>
        <v>17.598710927253464</v>
      </c>
      <c r="F120" s="4">
        <f ca="1">VLOOKUP(B120, Rankings!$A$2:$AO$161, 8, FALSE)+VLOOKUP(B120, Rankings!$A$2:$AO$161, 10, FALSE)+VLOOKUP(B120, Rankings!$A$2:$AO$161, 12, FALSE)</f>
        <v>0</v>
      </c>
      <c r="G120" s="88">
        <f>VLOOKUP(B120, Rankings!$A$2:$CA$161, 62, FALSE)</f>
        <v>3.9707262140150972</v>
      </c>
      <c r="H120" s="89">
        <f ca="1">VLOOKUP(B120, Rankings!$A$2:$AO$161, 30, FALSE)</f>
        <v>10.577010956110312</v>
      </c>
      <c r="I120" s="90">
        <f ca="1">VLOOKUP(B120, Rankings!$A$2:$BL$161, 64, FALSE)</f>
        <v>1345</v>
      </c>
      <c r="J120" s="4">
        <f ca="1">VLOOKUP(B120, Rankings!$A$2:$BL$161, 38, FALSE)</f>
        <v>20</v>
      </c>
      <c r="K120" s="4" t="s">
        <v>488</v>
      </c>
      <c r="T120" t="s">
        <v>856</v>
      </c>
      <c r="U120" t="s">
        <v>1598</v>
      </c>
      <c r="AE120" s="4">
        <v>74</v>
      </c>
      <c r="AF120" s="4" t="s">
        <v>53</v>
      </c>
      <c r="AG120" s="4">
        <f ca="1">VLOOKUP(AE120, Rankings!$A$2:$AO$161, 41, FALSE)</f>
        <v>135</v>
      </c>
      <c r="AH120" s="91">
        <f>VLOOKUP(AE120, Rankings!$A$2:$CA$161, 63, FALSE)</f>
        <v>35.243352368766949</v>
      </c>
      <c r="AI120" s="4">
        <f ca="1">VLOOKUP(AE120, Rankings!$A$2:$AO$161, 12, FALSE)+VLOOKUP(AE120, Rankings!$A$2:$AO$161, 6, FALSE)</f>
        <v>1</v>
      </c>
      <c r="AJ120" s="88">
        <f>VLOOKUP(AE120, Rankings!$A$2:$CA$161, 62, FALSE)</f>
        <v>4.8154842839416361</v>
      </c>
      <c r="AK120" s="89">
        <f ca="1">VLOOKUP(AE120, Rankings!$A$2:$AO$161, 30, FALSE)</f>
        <v>18.170182561483085</v>
      </c>
      <c r="AL120" s="90">
        <f ca="1">VLOOKUP(AE120, Rankings!$A$2:$BL$161, 64, FALSE)</f>
        <v>1557</v>
      </c>
      <c r="AM120" s="4">
        <f ca="1">VLOOKUP(AE120, Rankings!$A$2:$BL$161, 38, FALSE)</f>
        <v>34</v>
      </c>
      <c r="AN120" s="4" t="s">
        <v>489</v>
      </c>
      <c r="AO120" s="4" t="s">
        <v>918</v>
      </c>
      <c r="AP120">
        <v>119</v>
      </c>
      <c r="AQ120" s="4" t="s">
        <v>918</v>
      </c>
      <c r="AR120" s="20">
        <v>8</v>
      </c>
      <c r="AS120" s="20"/>
    </row>
    <row r="121" spans="2:45" x14ac:dyDescent="0.2">
      <c r="B121" s="4">
        <v>120</v>
      </c>
      <c r="C121" s="4" t="str">
        <f>VLOOKUP(B121, Rankings!$A$2:$AO$161, 3, FALSE)</f>
        <v>Wintown</v>
      </c>
      <c r="D121" s="4">
        <f ca="1">VLOOKUP(B121, Rankings!$A$2:$AO$161, 41, FALSE)</f>
        <v>53</v>
      </c>
      <c r="E121" s="91">
        <f>VLOOKUP(B121, Rankings!$A$2:$CA$161, 63, FALSE)</f>
        <v>66.079690864917907</v>
      </c>
      <c r="F121" s="4">
        <f ca="1">VLOOKUP(B121, Rankings!$A$2:$AO$161, 8, FALSE)+VLOOKUP(B121, Rankings!$A$2:$AO$161, 10, FALSE)+VLOOKUP(B121, Rankings!$A$2:$AO$161, 12, FALSE)</f>
        <v>5</v>
      </c>
      <c r="G121" s="88">
        <f>VLOOKUP(B121, Rankings!$A$2:$CA$161, 62, FALSE)</f>
        <v>7.6040924653913979</v>
      </c>
      <c r="H121" s="89">
        <f ca="1">VLOOKUP(B121, Rankings!$A$2:$AO$161, 30, FALSE)</f>
        <v>61.491044042606092</v>
      </c>
      <c r="I121" s="90">
        <f ca="1">VLOOKUP(B121, Rankings!$A$2:$BL$161, 64, FALSE)</f>
        <v>2246</v>
      </c>
      <c r="J121" s="4">
        <f ca="1">VLOOKUP(B121, Rankings!$A$2:$BL$161, 38, FALSE)</f>
        <v>62</v>
      </c>
      <c r="K121" s="4" t="s">
        <v>496</v>
      </c>
      <c r="T121" t="s">
        <v>274</v>
      </c>
      <c r="U121" t="s">
        <v>1599</v>
      </c>
      <c r="AE121" s="4">
        <v>1</v>
      </c>
      <c r="AF121" s="4" t="s">
        <v>389</v>
      </c>
      <c r="AG121" s="4">
        <f ca="1">VLOOKUP(AE121, Rankings!$A$2:$AO$161, 41, FALSE)</f>
        <v>137</v>
      </c>
      <c r="AH121" s="91">
        <f>VLOOKUP(AE121, Rankings!$A$2:$CA$161, 63, FALSE)</f>
        <v>34.504050645400596</v>
      </c>
      <c r="AI121" s="4">
        <f ca="1">VLOOKUP(AE121, Rankings!$A$2:$AO$161, 12, FALSE)+VLOOKUP(AE121, Rankings!$A$2:$AO$161, 6, FALSE)</f>
        <v>0</v>
      </c>
      <c r="AJ121" s="88">
        <f>VLOOKUP(AE121, Rankings!$A$2:$CA$161, 62, FALSE)</f>
        <v>4.6642851065898148</v>
      </c>
      <c r="AK121" s="89">
        <f ca="1">VLOOKUP(AE121, Rankings!$A$2:$AO$161, 30, FALSE)</f>
        <v>23.773268996982555</v>
      </c>
      <c r="AL121" s="90">
        <f ca="1">VLOOKUP(AE121, Rankings!$A$2:$BL$161, 64, FALSE)</f>
        <v>1669</v>
      </c>
      <c r="AM121" s="4">
        <f ca="1">VLOOKUP(AE121, Rankings!$A$2:$BL$161, 38, FALSE)</f>
        <v>24</v>
      </c>
      <c r="AN121" s="4" t="s">
        <v>491</v>
      </c>
      <c r="AO121" s="4" t="s">
        <v>918</v>
      </c>
      <c r="AP121">
        <v>120</v>
      </c>
      <c r="AQ121" s="4" t="s">
        <v>918</v>
      </c>
      <c r="AR121" s="20">
        <v>8</v>
      </c>
      <c r="AS121" s="20"/>
    </row>
    <row r="122" spans="2:45" x14ac:dyDescent="0.2">
      <c r="B122" s="4">
        <v>121</v>
      </c>
      <c r="C122" s="4" t="str">
        <f>VLOOKUP(B122, Rankings!$A$2:$AO$161, 3, FALSE)</f>
        <v>Boyleland</v>
      </c>
      <c r="D122" s="4">
        <f ca="1">VLOOKUP(B122, Rankings!$A$2:$AO$161, 41, FALSE)</f>
        <v>159</v>
      </c>
      <c r="E122" s="91">
        <f>VLOOKUP(B122, Rankings!$A$2:$CA$161, 63, FALSE)</f>
        <v>13.186237675947385</v>
      </c>
      <c r="F122" s="4">
        <f ca="1">VLOOKUP(B122, Rankings!$A$2:$AO$161, 8, FALSE)+VLOOKUP(B122, Rankings!$A$2:$AO$161, 10, FALSE)+VLOOKUP(B122, Rankings!$A$2:$AO$161, 12, FALSE)</f>
        <v>0</v>
      </c>
      <c r="G122" s="88">
        <f>VLOOKUP(B122, Rankings!$A$2:$CA$161, 62, FALSE)</f>
        <v>3.2335051500740732</v>
      </c>
      <c r="H122" s="89">
        <f ca="1">VLOOKUP(B122, Rankings!$A$2:$AO$161, 30, FALSE)</f>
        <v>0</v>
      </c>
      <c r="I122" s="90">
        <f ca="1">VLOOKUP(B122, Rankings!$A$2:$BL$161, 64, FALSE)</f>
        <v>1372</v>
      </c>
      <c r="J122" s="4">
        <f ca="1">VLOOKUP(B122, Rankings!$A$2:$BL$161, 38, FALSE)</f>
        <v>20</v>
      </c>
      <c r="K122" s="4" t="s">
        <v>486</v>
      </c>
      <c r="T122" t="s">
        <v>962</v>
      </c>
      <c r="U122" t="s">
        <v>963</v>
      </c>
      <c r="AE122" s="4">
        <v>78</v>
      </c>
      <c r="AF122" s="4" t="s">
        <v>49</v>
      </c>
      <c r="AG122" s="4">
        <f ca="1">VLOOKUP(AE122, Rankings!$A$2:$AO$161, 41, FALSE)</f>
        <v>96</v>
      </c>
      <c r="AH122" s="91">
        <f>VLOOKUP(AE122, Rankings!$A$2:$CA$161, 63, FALSE)</f>
        <v>49.602374340748362</v>
      </c>
      <c r="AI122" s="4">
        <f ca="1">VLOOKUP(AE122, Rankings!$A$2:$AO$161, 12, FALSE)+VLOOKUP(AE122, Rankings!$A$2:$AO$161, 6, FALSE)</f>
        <v>2</v>
      </c>
      <c r="AJ122" s="88">
        <f>VLOOKUP(AE122, Rankings!$A$2:$CA$161, 62, FALSE)</f>
        <v>7.5742986473996394</v>
      </c>
      <c r="AK122" s="89">
        <f ca="1">VLOOKUP(AE122, Rankings!$A$2:$AO$161, 30, FALSE)</f>
        <v>29.823170409864215</v>
      </c>
      <c r="AL122" s="90">
        <f ca="1">VLOOKUP(AE122, Rankings!$A$2:$BL$161, 64, FALSE)</f>
        <v>1710</v>
      </c>
      <c r="AM122" s="4">
        <f ca="1">VLOOKUP(AE122, Rankings!$A$2:$BL$161, 38, FALSE)</f>
        <v>52</v>
      </c>
      <c r="AN122" s="4" t="s">
        <v>485</v>
      </c>
      <c r="AO122" s="4" t="s">
        <v>918</v>
      </c>
      <c r="AP122">
        <v>121</v>
      </c>
      <c r="AQ122" s="4" t="s">
        <v>918</v>
      </c>
      <c r="AR122" s="20">
        <v>8</v>
      </c>
      <c r="AS122" s="20"/>
    </row>
    <row r="123" spans="2:45" x14ac:dyDescent="0.2">
      <c r="B123" s="4">
        <v>122</v>
      </c>
      <c r="C123" s="4" t="str">
        <f>VLOOKUP(B123, Rankings!$A$2:$AO$161, 3, FALSE)</f>
        <v>Haruba Village</v>
      </c>
      <c r="D123" s="4">
        <f ca="1">VLOOKUP(B123, Rankings!$A$2:$AO$161, 41, FALSE)</f>
        <v>123</v>
      </c>
      <c r="E123" s="91">
        <f>VLOOKUP(B123, Rankings!$A$2:$CA$161, 63, FALSE)</f>
        <v>43.116859593222628</v>
      </c>
      <c r="F123" s="4">
        <f ca="1">VLOOKUP(B123, Rankings!$A$2:$AO$161, 8, FALSE)+VLOOKUP(B123, Rankings!$A$2:$AO$161, 10, FALSE)+VLOOKUP(B123, Rankings!$A$2:$AO$161, 12, FALSE)</f>
        <v>1</v>
      </c>
      <c r="G123" s="88">
        <f>VLOOKUP(B123, Rankings!$A$2:$CA$161, 62, FALSE)</f>
        <v>5.0243849817111395</v>
      </c>
      <c r="H123" s="89">
        <f ca="1">VLOOKUP(B123, Rankings!$A$2:$AO$161, 30, FALSE)</f>
        <v>30.525959656402449</v>
      </c>
      <c r="I123" s="90">
        <f ca="1">VLOOKUP(B123, Rankings!$A$2:$BL$161, 64, FALSE)</f>
        <v>1608</v>
      </c>
      <c r="J123" s="4">
        <f ca="1">VLOOKUP(B123, Rankings!$A$2:$BL$161, 38, FALSE)</f>
        <v>35</v>
      </c>
      <c r="K123" s="4" t="s">
        <v>493</v>
      </c>
      <c r="T123" t="s">
        <v>964</v>
      </c>
      <c r="U123" t="s">
        <v>965</v>
      </c>
      <c r="AE123" s="4">
        <v>157</v>
      </c>
      <c r="AF123" s="4" t="s">
        <v>469</v>
      </c>
      <c r="AG123" s="4">
        <f ca="1">VLOOKUP(AE123, Rankings!$A$2:$AO$161, 41, FALSE)</f>
        <v>130</v>
      </c>
      <c r="AH123" s="91">
        <f>VLOOKUP(AE123, Rankings!$A$2:$CA$161, 63, FALSE)</f>
        <v>39.301156012828677</v>
      </c>
      <c r="AI123" s="4">
        <f ca="1">VLOOKUP(AE123, Rankings!$A$2:$AO$161, 12, FALSE)+VLOOKUP(AE123, Rankings!$A$2:$AO$161, 6, FALSE)</f>
        <v>0</v>
      </c>
      <c r="AJ123" s="88">
        <f>VLOOKUP(AE123, Rankings!$A$2:$CA$161, 62, FALSE)</f>
        <v>5.9405386961116582</v>
      </c>
      <c r="AK123" s="89">
        <f ca="1">VLOOKUP(AE123, Rankings!$A$2:$AO$161, 30, FALSE)</f>
        <v>26.770887595636321</v>
      </c>
      <c r="AL123" s="90">
        <f ca="1">VLOOKUP(AE123, Rankings!$A$2:$BL$161, 64, FALSE)</f>
        <v>1648</v>
      </c>
      <c r="AM123" s="4">
        <f ca="1">VLOOKUP(AE123, Rankings!$A$2:$BL$161, 38, FALSE)</f>
        <v>37</v>
      </c>
      <c r="AN123" s="4" t="s">
        <v>490</v>
      </c>
      <c r="AO123" s="4" t="s">
        <v>918</v>
      </c>
      <c r="AP123">
        <v>122</v>
      </c>
      <c r="AQ123" s="4" t="s">
        <v>918</v>
      </c>
      <c r="AR123" s="20">
        <v>8</v>
      </c>
      <c r="AS123" s="20"/>
    </row>
    <row r="124" spans="2:45" x14ac:dyDescent="0.2">
      <c r="B124" s="4">
        <v>123</v>
      </c>
      <c r="C124" s="4" t="str">
        <f>VLOOKUP(B124, Rankings!$A$2:$AO$161, 3, FALSE)</f>
        <v>Pueltown</v>
      </c>
      <c r="D124" s="4">
        <f ca="1">VLOOKUP(B124, Rankings!$A$2:$AO$161, 41, FALSE)</f>
        <v>11</v>
      </c>
      <c r="E124" s="91">
        <f>VLOOKUP(B124, Rankings!$A$2:$CA$161, 63, FALSE)</f>
        <v>84.092037967001431</v>
      </c>
      <c r="F124" s="4">
        <f ca="1">VLOOKUP(B124, Rankings!$A$2:$AO$161, 8, FALSE)+VLOOKUP(B124, Rankings!$A$2:$AO$161, 10, FALSE)+VLOOKUP(B124, Rankings!$A$2:$AO$161, 12, FALSE)</f>
        <v>5</v>
      </c>
      <c r="G124" s="88">
        <f>VLOOKUP(B124, Rankings!$A$2:$CA$161, 62, FALSE)</f>
        <v>9.2718211084266873</v>
      </c>
      <c r="H124" s="89">
        <f ca="1">VLOOKUP(B124, Rankings!$A$2:$AO$161, 30, FALSE)</f>
        <v>94.473449484580087</v>
      </c>
      <c r="I124" s="90">
        <f ca="1">VLOOKUP(B124, Rankings!$A$2:$BL$161, 64, FALSE)</f>
        <v>2136</v>
      </c>
      <c r="J124" s="4">
        <f ca="1">VLOOKUP(B124, Rankings!$A$2:$BL$161, 38, FALSE)</f>
        <v>82</v>
      </c>
      <c r="K124" s="4" t="s">
        <v>489</v>
      </c>
      <c r="T124" t="s">
        <v>130</v>
      </c>
      <c r="U124" t="s">
        <v>966</v>
      </c>
      <c r="AE124" s="4">
        <v>5</v>
      </c>
      <c r="AF124" s="4" t="s">
        <v>384</v>
      </c>
      <c r="AG124" s="4">
        <f ca="1">VLOOKUP(AE124, Rankings!$A$2:$AO$161, 41, FALSE)</f>
        <v>55</v>
      </c>
      <c r="AH124" s="91">
        <f>VLOOKUP(AE124, Rankings!$A$2:$CA$161, 63, FALSE)</f>
        <v>65.603496013227385</v>
      </c>
      <c r="AI124" s="4">
        <f ca="1">VLOOKUP(AE124, Rankings!$A$2:$AO$161, 12, FALSE)+VLOOKUP(AE124, Rankings!$A$2:$AO$161, 6, FALSE)</f>
        <v>3</v>
      </c>
      <c r="AJ124" s="88">
        <f>VLOOKUP(AE124, Rankings!$A$2:$CA$161, 62, FALSE)</f>
        <v>10</v>
      </c>
      <c r="AK124" s="89">
        <f ca="1">VLOOKUP(AE124, Rankings!$A$2:$AO$161, 30, FALSE)</f>
        <v>33.773180280175133</v>
      </c>
      <c r="AL124" s="90">
        <f ca="1">VLOOKUP(AE124, Rankings!$A$2:$BL$161, 64, FALSE)</f>
        <v>1738</v>
      </c>
      <c r="AM124" s="4">
        <f ca="1">VLOOKUP(AE124, Rankings!$A$2:$BL$161, 38, FALSE)</f>
        <v>70</v>
      </c>
      <c r="AN124" s="4" t="s">
        <v>485</v>
      </c>
      <c r="AO124" s="4" t="s">
        <v>918</v>
      </c>
      <c r="AP124">
        <v>123</v>
      </c>
      <c r="AQ124" s="4" t="s">
        <v>918</v>
      </c>
      <c r="AR124" s="20">
        <v>8</v>
      </c>
      <c r="AS124" s="20"/>
    </row>
    <row r="125" spans="2:45" x14ac:dyDescent="0.2">
      <c r="B125" s="4">
        <v>124</v>
      </c>
      <c r="C125" s="4" t="str">
        <f>VLOOKUP(B125, Rankings!$A$2:$AO$161, 3, FALSE)</f>
        <v>Vientown</v>
      </c>
      <c r="D125" s="4">
        <f ca="1">VLOOKUP(B125, Rankings!$A$2:$AO$161, 41, FALSE)</f>
        <v>117</v>
      </c>
      <c r="E125" s="91">
        <f>VLOOKUP(B125, Rankings!$A$2:$CA$161, 63, FALSE)</f>
        <v>44.390704418637554</v>
      </c>
      <c r="F125" s="4">
        <f ca="1">VLOOKUP(B125, Rankings!$A$2:$AO$161, 8, FALSE)+VLOOKUP(B125, Rankings!$A$2:$AO$161, 10, FALSE)+VLOOKUP(B125, Rankings!$A$2:$AO$161, 12, FALSE)</f>
        <v>1</v>
      </c>
      <c r="G125" s="88">
        <f>VLOOKUP(B125, Rankings!$A$2:$CA$161, 62, FALSE)</f>
        <v>5.8137767414994528</v>
      </c>
      <c r="H125" s="89">
        <f ca="1">VLOOKUP(B125, Rankings!$A$2:$AO$161, 30, FALSE)</f>
        <v>32.538066039227566</v>
      </c>
      <c r="I125" s="90">
        <f ca="1">VLOOKUP(B125, Rankings!$A$2:$BL$161, 64, FALSE)</f>
        <v>1703</v>
      </c>
      <c r="J125" s="4">
        <f ca="1">VLOOKUP(B125, Rankings!$A$2:$BL$161, 38, FALSE)</f>
        <v>34</v>
      </c>
      <c r="K125" s="4" t="s">
        <v>485</v>
      </c>
      <c r="T125" t="s">
        <v>1431</v>
      </c>
      <c r="U125" t="s">
        <v>1609</v>
      </c>
      <c r="AE125" s="4">
        <v>127</v>
      </c>
      <c r="AF125" s="4" t="s">
        <v>190</v>
      </c>
      <c r="AG125" s="4">
        <f ca="1">VLOOKUP(AE125, Rankings!$A$2:$AO$161, 41, FALSE)</f>
        <v>48</v>
      </c>
      <c r="AH125" s="91">
        <f>VLOOKUP(AE125, Rankings!$A$2:$CA$161, 63, FALSE)</f>
        <v>68.244846035308626</v>
      </c>
      <c r="AI125" s="4">
        <f ca="1">VLOOKUP(AE125, Rankings!$A$2:$AO$161, 12, FALSE)+VLOOKUP(AE125, Rankings!$A$2:$AO$161, 6, FALSE)</f>
        <v>4</v>
      </c>
      <c r="AJ125" s="88">
        <f>VLOOKUP(AE125, Rankings!$A$2:$CA$161, 62, FALSE)</f>
        <v>8.4320815935331179</v>
      </c>
      <c r="AK125" s="89">
        <f ca="1">VLOOKUP(AE125, Rankings!$A$2:$AO$161, 30, FALSE)</f>
        <v>46.246761984587749</v>
      </c>
      <c r="AL125" s="90">
        <f ca="1">VLOOKUP(AE125, Rankings!$A$2:$BL$161, 64, FALSE)</f>
        <v>1875</v>
      </c>
      <c r="AM125" s="4">
        <f ca="1">VLOOKUP(AE125, Rankings!$A$2:$BL$161, 38, FALSE)</f>
        <v>75</v>
      </c>
      <c r="AN125" s="4" t="s">
        <v>488</v>
      </c>
      <c r="AO125" s="4" t="s">
        <v>918</v>
      </c>
      <c r="AP125">
        <v>124</v>
      </c>
      <c r="AQ125" s="4" t="s">
        <v>918</v>
      </c>
      <c r="AR125" s="20">
        <v>8</v>
      </c>
      <c r="AS125" s="20"/>
    </row>
    <row r="126" spans="2:45" x14ac:dyDescent="0.2">
      <c r="B126" s="4">
        <v>125</v>
      </c>
      <c r="C126" s="4" t="str">
        <f>VLOOKUP(B126, Rankings!$A$2:$AO$161, 3, FALSE)</f>
        <v>Aqua Resort</v>
      </c>
      <c r="D126" s="4">
        <f ca="1">VLOOKUP(B126, Rankings!$A$2:$AO$161, 41, FALSE)</f>
        <v>8</v>
      </c>
      <c r="E126" s="91">
        <f>VLOOKUP(B126, Rankings!$A$2:$CA$161, 63, FALSE)</f>
        <v>84.790237962078891</v>
      </c>
      <c r="F126" s="4">
        <f ca="1">VLOOKUP(B126, Rankings!$A$2:$AO$161, 8, FALSE)+VLOOKUP(B126, Rankings!$A$2:$AO$161, 10, FALSE)+VLOOKUP(B126, Rankings!$A$2:$AO$161, 12, FALSE)</f>
        <v>5</v>
      </c>
      <c r="G126" s="88">
        <f>VLOOKUP(B126, Rankings!$A$2:$CA$161, 62, FALSE)</f>
        <v>9.4493867044855921</v>
      </c>
      <c r="H126" s="89">
        <f ca="1">VLOOKUP(B126, Rankings!$A$2:$AO$161, 30, FALSE)</f>
        <v>89.655636347463769</v>
      </c>
      <c r="I126" s="90">
        <f ca="1">VLOOKUP(B126, Rankings!$A$2:$BL$161, 64, FALSE)</f>
        <v>2183</v>
      </c>
      <c r="J126" s="4">
        <f ca="1">VLOOKUP(B126, Rankings!$A$2:$BL$161, 38, FALSE)</f>
        <v>80</v>
      </c>
      <c r="K126" s="4" t="s">
        <v>485</v>
      </c>
      <c r="T126" t="s">
        <v>968</v>
      </c>
      <c r="U126" t="s">
        <v>1610</v>
      </c>
      <c r="AE126" s="4">
        <v>92</v>
      </c>
      <c r="AF126" s="4" t="s">
        <v>35</v>
      </c>
      <c r="AG126" s="4">
        <f ca="1">VLOOKUP(AE126, Rankings!$A$2:$AO$161, 41, FALSE)</f>
        <v>136</v>
      </c>
      <c r="AH126" s="91">
        <f>VLOOKUP(AE126, Rankings!$A$2:$CA$161, 63, FALSE)</f>
        <v>35.154792142279646</v>
      </c>
      <c r="AI126" s="4">
        <f ca="1">VLOOKUP(AE126, Rankings!$A$2:$AO$161, 12, FALSE)+VLOOKUP(AE126, Rankings!$A$2:$AO$161, 6, FALSE)</f>
        <v>0</v>
      </c>
      <c r="AJ126" s="88">
        <f>VLOOKUP(AE126, Rankings!$A$2:$CA$161, 62, FALSE)</f>
        <v>6.1864955566723943</v>
      </c>
      <c r="AK126" s="89">
        <f ca="1">VLOOKUP(AE126, Rankings!$A$2:$AO$161, 30, FALSE)</f>
        <v>23.305597289982785</v>
      </c>
      <c r="AL126" s="90">
        <f ca="1">VLOOKUP(AE126, Rankings!$A$2:$BL$161, 64, FALSE)</f>
        <v>1623</v>
      </c>
      <c r="AM126" s="4">
        <f ca="1">VLOOKUP(AE126, Rankings!$A$2:$BL$161, 38, FALSE)</f>
        <v>46</v>
      </c>
      <c r="AN126" s="4" t="s">
        <v>487</v>
      </c>
      <c r="AO126" s="4" t="s">
        <v>918</v>
      </c>
      <c r="AP126">
        <v>125</v>
      </c>
      <c r="AQ126" s="4" t="s">
        <v>918</v>
      </c>
      <c r="AR126" s="20">
        <v>8</v>
      </c>
      <c r="AS126" s="20"/>
    </row>
    <row r="127" spans="2:45" x14ac:dyDescent="0.2">
      <c r="B127" s="4">
        <v>126</v>
      </c>
      <c r="C127" s="4" t="str">
        <f>VLOOKUP(B127, Rankings!$A$2:$AO$161, 3, FALSE)</f>
        <v>Cocona Village</v>
      </c>
      <c r="D127" s="4">
        <f ca="1">VLOOKUP(B127, Rankings!$A$2:$AO$161, 41, FALSE)</f>
        <v>42</v>
      </c>
      <c r="E127" s="91">
        <f>VLOOKUP(B127, Rankings!$A$2:$CA$161, 63, FALSE)</f>
        <v>69.3235115295616</v>
      </c>
      <c r="F127" s="4">
        <f ca="1">VLOOKUP(B127, Rankings!$A$2:$AO$161, 8, FALSE)+VLOOKUP(B127, Rankings!$A$2:$AO$161, 10, FALSE)+VLOOKUP(B127, Rankings!$A$2:$AO$161, 12, FALSE)</f>
        <v>5</v>
      </c>
      <c r="G127" s="88">
        <f>VLOOKUP(B127, Rankings!$A$2:$CA$161, 62, FALSE)</f>
        <v>7.4408780843840381</v>
      </c>
      <c r="H127" s="89">
        <f ca="1">VLOOKUP(B127, Rankings!$A$2:$AO$161, 30, FALSE)</f>
        <v>60.378476778354027</v>
      </c>
      <c r="I127" s="90">
        <f ca="1">VLOOKUP(B127, Rankings!$A$2:$BL$161, 64, FALSE)</f>
        <v>2016</v>
      </c>
      <c r="J127" s="4">
        <f ca="1">VLOOKUP(B127, Rankings!$A$2:$BL$161, 38, FALSE)</f>
        <v>80</v>
      </c>
      <c r="K127" s="4" t="s">
        <v>495</v>
      </c>
      <c r="T127" t="s">
        <v>969</v>
      </c>
      <c r="U127" t="s">
        <v>1611</v>
      </c>
      <c r="AE127" s="4">
        <v>41</v>
      </c>
      <c r="AF127" s="4" t="s">
        <v>749</v>
      </c>
      <c r="AG127" s="4">
        <f ca="1">VLOOKUP(AE127, Rankings!$A$2:$AO$161, 41, FALSE)</f>
        <v>60</v>
      </c>
      <c r="AH127" s="91">
        <f>VLOOKUP(AE127, Rankings!$A$2:$CA$161, 63, FALSE)</f>
        <v>64.265151542986217</v>
      </c>
      <c r="AI127" s="4">
        <f ca="1">VLOOKUP(AE127, Rankings!$A$2:$AO$161, 12, FALSE)+VLOOKUP(AE127, Rankings!$A$2:$AO$161, 6, FALSE)</f>
        <v>4</v>
      </c>
      <c r="AJ127" s="88">
        <f>VLOOKUP(AE127, Rankings!$A$2:$CA$161, 62, FALSE)</f>
        <v>7.6915538092117641</v>
      </c>
      <c r="AK127" s="89">
        <f ca="1">VLOOKUP(AE127, Rankings!$A$2:$AO$161, 30, FALSE)</f>
        <v>45.53734485301834</v>
      </c>
      <c r="AL127" s="90">
        <f ca="1">VLOOKUP(AE127, Rankings!$A$2:$BL$161, 64, FALSE)</f>
        <v>1903</v>
      </c>
      <c r="AM127" s="4">
        <f ca="1">VLOOKUP(AE127, Rankings!$A$2:$BL$161, 38, FALSE)</f>
        <v>56</v>
      </c>
      <c r="AN127" s="4" t="s">
        <v>487</v>
      </c>
      <c r="AO127" s="4" t="s">
        <v>918</v>
      </c>
      <c r="AP127">
        <v>126</v>
      </c>
      <c r="AQ127" s="4" t="s">
        <v>918</v>
      </c>
      <c r="AR127" s="20">
        <v>8</v>
      </c>
      <c r="AS127" s="20"/>
    </row>
    <row r="128" spans="2:45" x14ac:dyDescent="0.2">
      <c r="B128" s="4">
        <v>127</v>
      </c>
      <c r="C128" s="4" t="str">
        <f>VLOOKUP(B128, Rankings!$A$2:$AO$161, 3, FALSE)</f>
        <v>Dolce Island</v>
      </c>
      <c r="D128" s="4">
        <f ca="1">VLOOKUP(B128, Rankings!$A$2:$AO$161, 41, FALSE)</f>
        <v>48</v>
      </c>
      <c r="E128" s="91">
        <f>VLOOKUP(B128, Rankings!$A$2:$CA$161, 63, FALSE)</f>
        <v>68.244846035308626</v>
      </c>
      <c r="F128" s="4">
        <f ca="1">VLOOKUP(B128, Rankings!$A$2:$AO$161, 8, FALSE)+VLOOKUP(B128, Rankings!$A$2:$AO$161, 10, FALSE)+VLOOKUP(B128, Rankings!$A$2:$AO$161, 12, FALSE)</f>
        <v>4</v>
      </c>
      <c r="G128" s="88">
        <f>VLOOKUP(B128, Rankings!$A$2:$CA$161, 62, FALSE)</f>
        <v>8.4320815935331179</v>
      </c>
      <c r="H128" s="89">
        <f ca="1">VLOOKUP(B128, Rankings!$A$2:$AO$161, 30, FALSE)</f>
        <v>46.246761984587749</v>
      </c>
      <c r="I128" s="90">
        <f ca="1">VLOOKUP(B128, Rankings!$A$2:$BL$161, 64, FALSE)</f>
        <v>1875</v>
      </c>
      <c r="J128" s="4">
        <f ca="1">VLOOKUP(B128, Rankings!$A$2:$BL$161, 38, FALSE)</f>
        <v>75</v>
      </c>
      <c r="K128" s="4" t="s">
        <v>488</v>
      </c>
      <c r="T128" t="s">
        <v>970</v>
      </c>
      <c r="U128" t="s">
        <v>1612</v>
      </c>
      <c r="AE128" s="4">
        <v>141</v>
      </c>
      <c r="AF128" s="4" t="s">
        <v>379</v>
      </c>
      <c r="AG128" s="4">
        <f ca="1">VLOOKUP(AE128, Rankings!$A$2:$AO$161, 41, FALSE)</f>
        <v>113</v>
      </c>
      <c r="AH128" s="91">
        <f>VLOOKUP(AE128, Rankings!$A$2:$CA$161, 63, FALSE)</f>
        <v>45.345336970213744</v>
      </c>
      <c r="AI128" s="4">
        <f ca="1">VLOOKUP(AE128, Rankings!$A$2:$AO$161, 12, FALSE)+VLOOKUP(AE128, Rankings!$A$2:$AO$161, 6, FALSE)</f>
        <v>2</v>
      </c>
      <c r="AJ128" s="88">
        <f>VLOOKUP(AE128, Rankings!$A$2:$CA$161, 62, FALSE)</f>
        <v>5.5246920477273864</v>
      </c>
      <c r="AK128" s="89">
        <f ca="1">VLOOKUP(AE128, Rankings!$A$2:$AO$161, 30, FALSE)</f>
        <v>23.08531223072761</v>
      </c>
      <c r="AL128" s="90">
        <f ca="1">VLOOKUP(AE128, Rankings!$A$2:$BL$161, 64, FALSE)</f>
        <v>1675</v>
      </c>
      <c r="AM128" s="4">
        <f ca="1">VLOOKUP(AE128, Rankings!$A$2:$BL$161, 38, FALSE)</f>
        <v>41</v>
      </c>
      <c r="AN128" s="4" t="s">
        <v>485</v>
      </c>
      <c r="AO128" s="4" t="s">
        <v>918</v>
      </c>
      <c r="AP128">
        <v>127</v>
      </c>
      <c r="AQ128" s="4" t="s">
        <v>918</v>
      </c>
      <c r="AR128" s="20">
        <v>8</v>
      </c>
      <c r="AS128" s="20"/>
    </row>
    <row r="129" spans="2:45" x14ac:dyDescent="0.2">
      <c r="B129" s="4">
        <v>128</v>
      </c>
      <c r="C129" s="4" t="str">
        <f>VLOOKUP(B129, Rankings!$A$2:$AO$161, 3, FALSE)</f>
        <v>Tilt Village</v>
      </c>
      <c r="D129" s="4">
        <f ca="1">VLOOKUP(B129, Rankings!$A$2:$AO$161, 41, FALSE)</f>
        <v>150</v>
      </c>
      <c r="E129" s="91">
        <f>VLOOKUP(B129, Rankings!$A$2:$CA$161, 63, FALSE)</f>
        <v>28.441836639204183</v>
      </c>
      <c r="F129" s="4">
        <f ca="1">VLOOKUP(B129, Rankings!$A$2:$AO$161, 8, FALSE)+VLOOKUP(B129, Rankings!$A$2:$AO$161, 10, FALSE)+VLOOKUP(B129, Rankings!$A$2:$AO$161, 12, FALSE)</f>
        <v>0</v>
      </c>
      <c r="G129" s="88">
        <f>VLOOKUP(B129, Rankings!$A$2:$CA$161, 62, FALSE)</f>
        <v>4.5886332993120682</v>
      </c>
      <c r="H129" s="89">
        <f ca="1">VLOOKUP(B129, Rankings!$A$2:$AO$161, 30, FALSE)</f>
        <v>23.732804247678146</v>
      </c>
      <c r="I129" s="90">
        <f ca="1">VLOOKUP(B129, Rankings!$A$2:$BL$161, 64, FALSE)</f>
        <v>1495</v>
      </c>
      <c r="J129" s="4">
        <f ca="1">VLOOKUP(B129, Rankings!$A$2:$BL$161, 38, FALSE)</f>
        <v>20</v>
      </c>
      <c r="K129" s="4" t="s">
        <v>493</v>
      </c>
      <c r="T129" t="s">
        <v>971</v>
      </c>
      <c r="U129" t="s">
        <v>1613</v>
      </c>
      <c r="AE129" s="4">
        <v>128</v>
      </c>
      <c r="AF129" s="4" t="s">
        <v>191</v>
      </c>
      <c r="AG129" s="4">
        <f ca="1">VLOOKUP(AE129, Rankings!$A$2:$AO$161, 41, FALSE)</f>
        <v>150</v>
      </c>
      <c r="AH129" s="91">
        <f>VLOOKUP(AE129, Rankings!$A$2:$CA$161, 63, FALSE)</f>
        <v>28.441836639204183</v>
      </c>
      <c r="AI129" s="4">
        <f ca="1">VLOOKUP(AE129, Rankings!$A$2:$AO$161, 12, FALSE)+VLOOKUP(AE129, Rankings!$A$2:$AO$161, 6, FALSE)</f>
        <v>0</v>
      </c>
      <c r="AJ129" s="88">
        <f>VLOOKUP(AE129, Rankings!$A$2:$CA$161, 62, FALSE)</f>
        <v>4.5886332993120682</v>
      </c>
      <c r="AK129" s="89">
        <f ca="1">VLOOKUP(AE129, Rankings!$A$2:$AO$161, 30, FALSE)</f>
        <v>23.732804247678146</v>
      </c>
      <c r="AL129" s="90">
        <f ca="1">VLOOKUP(AE129, Rankings!$A$2:$BL$161, 64, FALSE)</f>
        <v>1495</v>
      </c>
      <c r="AM129" s="4">
        <f ca="1">VLOOKUP(AE129, Rankings!$A$2:$BL$161, 38, FALSE)</f>
        <v>20</v>
      </c>
      <c r="AN129" s="4" t="s">
        <v>493</v>
      </c>
      <c r="AO129" s="4" t="s">
        <v>918</v>
      </c>
      <c r="AP129">
        <v>128</v>
      </c>
      <c r="AQ129" s="4" t="s">
        <v>918</v>
      </c>
      <c r="AR129" s="20">
        <v>8</v>
      </c>
      <c r="AS129" s="20"/>
    </row>
    <row r="130" spans="2:45" x14ac:dyDescent="0.2">
      <c r="B130" s="4">
        <v>129</v>
      </c>
      <c r="C130" s="4" t="str">
        <f>VLOOKUP(B130, Rankings!$A$2:$AO$161, 3, FALSE)</f>
        <v>Cianwood City</v>
      </c>
      <c r="D130" s="4">
        <f ca="1">VLOOKUP(B130, Rankings!$A$2:$AO$161, 41, FALSE)</f>
        <v>12</v>
      </c>
      <c r="E130" s="91">
        <f>VLOOKUP(B130, Rankings!$A$2:$CA$161, 63, FALSE)</f>
        <v>83.315382295648959</v>
      </c>
      <c r="F130" s="4">
        <f ca="1">VLOOKUP(B130, Rankings!$A$2:$AO$161, 8, FALSE)+VLOOKUP(B130, Rankings!$A$2:$AO$161, 10, FALSE)+VLOOKUP(B130, Rankings!$A$2:$AO$161, 12, FALSE)</f>
        <v>6</v>
      </c>
      <c r="G130" s="88">
        <f>VLOOKUP(B130, Rankings!$A$2:$CA$161, 62, FALSE)</f>
        <v>8.8933069828331632</v>
      </c>
      <c r="H130" s="89">
        <f ca="1">VLOOKUP(B130, Rankings!$A$2:$AO$161, 30, FALSE)</f>
        <v>82.719011537945704</v>
      </c>
      <c r="I130" s="90">
        <f ca="1">VLOOKUP(B130, Rankings!$A$2:$BL$161, 64, FALSE)</f>
        <v>2199</v>
      </c>
      <c r="J130" s="4">
        <f ca="1">VLOOKUP(B130, Rankings!$A$2:$BL$161, 38, FALSE)</f>
        <v>92</v>
      </c>
      <c r="K130" s="4" t="s">
        <v>482</v>
      </c>
      <c r="T130" t="s">
        <v>972</v>
      </c>
      <c r="U130" t="s">
        <v>1614</v>
      </c>
      <c r="AE130" s="4">
        <v>139</v>
      </c>
      <c r="AF130" s="4" t="s">
        <v>123</v>
      </c>
      <c r="AG130" s="4">
        <f ca="1">VLOOKUP(AE130, Rankings!$A$2:$AO$161, 41, FALSE)</f>
        <v>155</v>
      </c>
      <c r="AH130" s="91">
        <f>VLOOKUP(AE130, Rankings!$A$2:$CA$161, 63, FALSE)</f>
        <v>21.744899973923982</v>
      </c>
      <c r="AI130" s="4">
        <f ca="1">VLOOKUP(AE130, Rankings!$A$2:$AO$161, 12, FALSE)+VLOOKUP(AE130, Rankings!$A$2:$AO$161, 6, FALSE)</f>
        <v>0</v>
      </c>
      <c r="AJ130" s="88">
        <f>VLOOKUP(AE130, Rankings!$A$2:$CA$161, 62, FALSE)</f>
        <v>4.5264653858047881</v>
      </c>
      <c r="AK130" s="89">
        <f ca="1">VLOOKUP(AE130, Rankings!$A$2:$AO$161, 30, FALSE)</f>
        <v>14.721405734677047</v>
      </c>
      <c r="AL130" s="90">
        <f ca="1">VLOOKUP(AE130, Rankings!$A$2:$BL$161, 64, FALSE)</f>
        <v>1395</v>
      </c>
      <c r="AM130" s="4">
        <f ca="1">VLOOKUP(AE130, Rankings!$A$2:$BL$161, 38, FALSE)</f>
        <v>20</v>
      </c>
      <c r="AN130" s="4" t="s">
        <v>484</v>
      </c>
      <c r="AO130" s="4" t="s">
        <v>921</v>
      </c>
      <c r="AP130">
        <v>129</v>
      </c>
      <c r="AQ130" s="4" t="s">
        <v>921</v>
      </c>
      <c r="AR130" s="20">
        <v>9</v>
      </c>
      <c r="AS130" s="20"/>
    </row>
    <row r="131" spans="2:45" x14ac:dyDescent="0.2">
      <c r="B131" s="4">
        <v>130</v>
      </c>
      <c r="C131" s="4" t="str">
        <f>VLOOKUP(B131, Rankings!$A$2:$AO$161, 3, FALSE)</f>
        <v>Olivine City</v>
      </c>
      <c r="D131" s="4">
        <f ca="1">VLOOKUP(B131, Rankings!$A$2:$AO$161, 41, FALSE)</f>
        <v>73</v>
      </c>
      <c r="E131" s="91">
        <f>VLOOKUP(B131, Rankings!$A$2:$CA$161, 63, FALSE)</f>
        <v>57.515850896448022</v>
      </c>
      <c r="F131" s="4">
        <f ca="1">VLOOKUP(B131, Rankings!$A$2:$AO$161, 8, FALSE)+VLOOKUP(B131, Rankings!$A$2:$AO$161, 10, FALSE)+VLOOKUP(B131, Rankings!$A$2:$AO$161, 12, FALSE)</f>
        <v>1</v>
      </c>
      <c r="G131" s="88">
        <f>VLOOKUP(B131, Rankings!$A$2:$CA$161, 62, FALSE)</f>
        <v>6.5946105941813498</v>
      </c>
      <c r="H131" s="89">
        <f ca="1">VLOOKUP(B131, Rankings!$A$2:$AO$161, 30, FALSE)</f>
        <v>52.624130598976237</v>
      </c>
      <c r="I131" s="90">
        <f ca="1">VLOOKUP(B131, Rankings!$A$2:$BL$161, 64, FALSE)</f>
        <v>1863</v>
      </c>
      <c r="J131" s="4">
        <f ca="1">VLOOKUP(B131, Rankings!$A$2:$BL$161, 38, FALSE)</f>
        <v>43</v>
      </c>
      <c r="K131" s="4" t="s">
        <v>494</v>
      </c>
      <c r="T131" t="s">
        <v>1437</v>
      </c>
      <c r="U131" t="s">
        <v>1615</v>
      </c>
      <c r="AE131" s="4">
        <v>70</v>
      </c>
      <c r="AF131" s="4" t="s">
        <v>56</v>
      </c>
      <c r="AG131" s="4">
        <f ca="1">VLOOKUP(AE131, Rankings!$A$2:$AO$161, 41, FALSE)</f>
        <v>111</v>
      </c>
      <c r="AH131" s="91">
        <f>VLOOKUP(AE131, Rankings!$A$2:$CA$161, 63, FALSE)</f>
        <v>45.545157351141022</v>
      </c>
      <c r="AI131" s="4">
        <f ca="1">VLOOKUP(AE131, Rankings!$A$2:$AO$161, 12, FALSE)+VLOOKUP(AE131, Rankings!$A$2:$AO$161, 6, FALSE)</f>
        <v>2</v>
      </c>
      <c r="AJ131" s="88">
        <f>VLOOKUP(AE131, Rankings!$A$2:$CA$161, 62, FALSE)</f>
        <v>7.1323208004127236</v>
      </c>
      <c r="AK131" s="89">
        <f ca="1">VLOOKUP(AE131, Rankings!$A$2:$AO$161, 30, FALSE)</f>
        <v>19.81708793274931</v>
      </c>
      <c r="AL131" s="90">
        <f ca="1">VLOOKUP(AE131, Rankings!$A$2:$BL$161, 64, FALSE)</f>
        <v>1569</v>
      </c>
      <c r="AM131" s="4">
        <f ca="1">VLOOKUP(AE131, Rankings!$A$2:$BL$161, 38, FALSE)</f>
        <v>49</v>
      </c>
      <c r="AN131" s="4" t="s">
        <v>488</v>
      </c>
      <c r="AO131" s="4" t="s">
        <v>921</v>
      </c>
      <c r="AP131">
        <v>130</v>
      </c>
      <c r="AQ131" s="4" t="s">
        <v>921</v>
      </c>
      <c r="AR131" s="20">
        <v>9</v>
      </c>
      <c r="AS131" s="20"/>
    </row>
    <row r="132" spans="2:45" x14ac:dyDescent="0.2">
      <c r="B132" s="4">
        <v>131</v>
      </c>
      <c r="C132" s="4" t="str">
        <f>VLOOKUP(B132, Rankings!$A$2:$AO$161, 3, FALSE)</f>
        <v>Goldenrod City</v>
      </c>
      <c r="D132" s="4">
        <f ca="1">VLOOKUP(B132, Rankings!$A$2:$AO$161, 41, FALSE)</f>
        <v>151</v>
      </c>
      <c r="E132" s="91">
        <f>VLOOKUP(B132, Rankings!$A$2:$CA$161, 63, FALSE)</f>
        <v>28.233626464592124</v>
      </c>
      <c r="F132" s="4">
        <f ca="1">VLOOKUP(B132, Rankings!$A$2:$AO$161, 8, FALSE)+VLOOKUP(B132, Rankings!$A$2:$AO$161, 10, FALSE)+VLOOKUP(B132, Rankings!$A$2:$AO$161, 12, FALSE)</f>
        <v>0</v>
      </c>
      <c r="G132" s="88">
        <f>VLOOKUP(B132, Rankings!$A$2:$CA$161, 62, FALSE)</f>
        <v>3.7579545263643386</v>
      </c>
      <c r="H132" s="89">
        <f ca="1">VLOOKUP(B132, Rankings!$A$2:$AO$161, 30, FALSE)</f>
        <v>26.721220850995952</v>
      </c>
      <c r="I132" s="90">
        <f ca="1">VLOOKUP(B132, Rankings!$A$2:$BL$161, 64, FALSE)</f>
        <v>1738</v>
      </c>
      <c r="J132" s="4">
        <f ca="1">VLOOKUP(B132, Rankings!$A$2:$BL$161, 38, FALSE)</f>
        <v>20</v>
      </c>
      <c r="K132" s="4" t="s">
        <v>485</v>
      </c>
      <c r="T132" t="s">
        <v>1438</v>
      </c>
      <c r="U132" t="s">
        <v>1616</v>
      </c>
      <c r="AE132" s="4">
        <v>9</v>
      </c>
      <c r="AF132" s="4" t="s">
        <v>116</v>
      </c>
      <c r="AG132" s="4">
        <f ca="1">VLOOKUP(AE132, Rankings!$A$2:$AO$161, 41, FALSE)</f>
        <v>92</v>
      </c>
      <c r="AH132" s="91">
        <f>VLOOKUP(AE132, Rankings!$A$2:$CA$161, 63, FALSE)</f>
        <v>50.82777816168349</v>
      </c>
      <c r="AI132" s="4">
        <f ca="1">VLOOKUP(AE132, Rankings!$A$2:$AO$161, 12, FALSE)+VLOOKUP(AE132, Rankings!$A$2:$AO$161, 6, FALSE)</f>
        <v>3</v>
      </c>
      <c r="AJ132" s="88">
        <f>VLOOKUP(AE132, Rankings!$A$2:$CA$161, 62, FALSE)</f>
        <v>6.9177709961775653</v>
      </c>
      <c r="AK132" s="89">
        <f ca="1">VLOOKUP(AE132, Rankings!$A$2:$AO$161, 30, FALSE)</f>
        <v>22.690306350510049</v>
      </c>
      <c r="AL132" s="90">
        <f ca="1">VLOOKUP(AE132, Rankings!$A$2:$BL$161, 64, FALSE)</f>
        <v>1648</v>
      </c>
      <c r="AM132" s="4">
        <f ca="1">VLOOKUP(AE132, Rankings!$A$2:$BL$161, 38, FALSE)</f>
        <v>50</v>
      </c>
      <c r="AN132" s="4" t="s">
        <v>488</v>
      </c>
      <c r="AO132" s="4" t="s">
        <v>921</v>
      </c>
      <c r="AP132">
        <v>131</v>
      </c>
      <c r="AQ132" s="4" t="s">
        <v>921</v>
      </c>
      <c r="AR132" s="20">
        <v>9</v>
      </c>
      <c r="AS132" s="20"/>
    </row>
    <row r="133" spans="2:45" x14ac:dyDescent="0.2">
      <c r="B133" s="4">
        <v>132</v>
      </c>
      <c r="C133" s="4" t="str">
        <f>VLOOKUP(B133, Rankings!$A$2:$AO$161, 3, FALSE)</f>
        <v>National Park</v>
      </c>
      <c r="D133" s="4">
        <f ca="1">VLOOKUP(B133, Rankings!$A$2:$AO$161, 41, FALSE)</f>
        <v>3</v>
      </c>
      <c r="E133" s="91">
        <f>VLOOKUP(B133, Rankings!$A$2:$CA$161, 63, FALSE)</f>
        <v>88.706484395707392</v>
      </c>
      <c r="F133" s="4">
        <f ca="1">VLOOKUP(B133, Rankings!$A$2:$AO$161, 8, FALSE)+VLOOKUP(B133, Rankings!$A$2:$AO$161, 10, FALSE)+VLOOKUP(B133, Rankings!$A$2:$AO$161, 12, FALSE)</f>
        <v>5</v>
      </c>
      <c r="G133" s="88">
        <f>VLOOKUP(B133, Rankings!$A$2:$CA$161, 62, FALSE)</f>
        <v>10</v>
      </c>
      <c r="H133" s="89">
        <f ca="1">VLOOKUP(B133, Rankings!$A$2:$AO$161, 30, FALSE)</f>
        <v>99.665303250542507</v>
      </c>
      <c r="I133" s="90">
        <f ca="1">VLOOKUP(B133, Rankings!$A$2:$BL$161, 64, FALSE)</f>
        <v>2324</v>
      </c>
      <c r="J133" s="4">
        <f ca="1">VLOOKUP(B133, Rankings!$A$2:$BL$161, 38, FALSE)</f>
        <v>99</v>
      </c>
      <c r="K133" s="4" t="s">
        <v>498</v>
      </c>
      <c r="T133" t="s">
        <v>1439</v>
      </c>
      <c r="U133" t="s">
        <v>1617</v>
      </c>
      <c r="AE133" s="4">
        <v>10</v>
      </c>
      <c r="AF133" s="4" t="s">
        <v>115</v>
      </c>
      <c r="AG133" s="4">
        <f ca="1">VLOOKUP(AE133, Rankings!$A$2:$AO$161, 41, FALSE)</f>
        <v>144</v>
      </c>
      <c r="AH133" s="91">
        <f>VLOOKUP(AE133, Rankings!$A$2:$CA$161, 63, FALSE)</f>
        <v>31.988616607252094</v>
      </c>
      <c r="AI133" s="4">
        <f ca="1">VLOOKUP(AE133, Rankings!$A$2:$AO$161, 12, FALSE)+VLOOKUP(AE133, Rankings!$A$2:$AO$161, 6, FALSE)</f>
        <v>0</v>
      </c>
      <c r="AJ133" s="88">
        <f>VLOOKUP(AE133, Rankings!$A$2:$CA$161, 62, FALSE)</f>
        <v>5.6154548643305233</v>
      </c>
      <c r="AK133" s="89">
        <f ca="1">VLOOKUP(AE133, Rankings!$A$2:$AO$161, 30, FALSE)</f>
        <v>17.163523070385878</v>
      </c>
      <c r="AL133" s="90">
        <f ca="1">VLOOKUP(AE133, Rankings!$A$2:$BL$161, 64, FALSE)</f>
        <v>1574</v>
      </c>
      <c r="AM133" s="4">
        <f ca="1">VLOOKUP(AE133, Rankings!$A$2:$BL$161, 38, FALSE)</f>
        <v>26</v>
      </c>
      <c r="AN133" s="4" t="s">
        <v>489</v>
      </c>
      <c r="AO133" s="4" t="s">
        <v>921</v>
      </c>
      <c r="AP133">
        <v>132</v>
      </c>
      <c r="AQ133" s="4" t="s">
        <v>921</v>
      </c>
      <c r="AR133" s="20">
        <v>9</v>
      </c>
      <c r="AS133" s="20"/>
    </row>
    <row r="134" spans="2:45" x14ac:dyDescent="0.2">
      <c r="B134" s="4">
        <v>133</v>
      </c>
      <c r="C134" s="4" t="str">
        <f>VLOOKUP(B134, Rankings!$A$2:$AO$161, 3, FALSE)</f>
        <v>Azalea Town</v>
      </c>
      <c r="D134" s="4">
        <f ca="1">VLOOKUP(B134, Rankings!$A$2:$AO$161, 41, FALSE)</f>
        <v>139</v>
      </c>
      <c r="E134" s="91">
        <f>VLOOKUP(B134, Rankings!$A$2:$CA$161, 63, FALSE)</f>
        <v>33.642660555115349</v>
      </c>
      <c r="F134" s="4">
        <f ca="1">VLOOKUP(B134, Rankings!$A$2:$AO$161, 8, FALSE)+VLOOKUP(B134, Rankings!$A$2:$AO$161, 10, FALSE)+VLOOKUP(B134, Rankings!$A$2:$AO$161, 12, FALSE)</f>
        <v>0</v>
      </c>
      <c r="G134" s="88">
        <f>VLOOKUP(B134, Rankings!$A$2:$CA$161, 62, FALSE)</f>
        <v>4.7830720021527773</v>
      </c>
      <c r="H134" s="89">
        <f ca="1">VLOOKUP(B134, Rankings!$A$2:$AO$161, 30, FALSE)</f>
        <v>14.681251851420186</v>
      </c>
      <c r="I134" s="90">
        <f ca="1">VLOOKUP(B134, Rankings!$A$2:$BL$161, 64, FALSE)</f>
        <v>1506</v>
      </c>
      <c r="J134" s="4">
        <f ca="1">VLOOKUP(B134, Rankings!$A$2:$BL$161, 38, FALSE)</f>
        <v>39</v>
      </c>
      <c r="K134" s="4" t="s">
        <v>488</v>
      </c>
      <c r="T134" t="s">
        <v>1441</v>
      </c>
      <c r="U134" t="s">
        <v>1618</v>
      </c>
      <c r="AE134" s="4">
        <v>135</v>
      </c>
      <c r="AF134" s="4" t="s">
        <v>117</v>
      </c>
      <c r="AG134" s="4">
        <f ca="1">VLOOKUP(AE134, Rankings!$A$2:$AO$161, 41, FALSE)</f>
        <v>99</v>
      </c>
      <c r="AH134" s="91">
        <f>VLOOKUP(AE134, Rankings!$A$2:$CA$161, 63, FALSE)</f>
        <v>49.036621285290536</v>
      </c>
      <c r="AI134" s="4">
        <f ca="1">VLOOKUP(AE134, Rankings!$A$2:$AO$161, 12, FALSE)+VLOOKUP(AE134, Rankings!$A$2:$AO$161, 6, FALSE)</f>
        <v>2</v>
      </c>
      <c r="AJ134" s="88">
        <f>VLOOKUP(AE134, Rankings!$A$2:$CA$161, 62, FALSE)</f>
        <v>5.7464965172026536</v>
      </c>
      <c r="AK134" s="89">
        <f ca="1">VLOOKUP(AE134, Rankings!$A$2:$AO$161, 30, FALSE)</f>
        <v>25.792123659849135</v>
      </c>
      <c r="AL134" s="90">
        <f ca="1">VLOOKUP(AE134, Rankings!$A$2:$BL$161, 64, FALSE)</f>
        <v>1684</v>
      </c>
      <c r="AM134" s="4">
        <f ca="1">VLOOKUP(AE134, Rankings!$A$2:$BL$161, 38, FALSE)</f>
        <v>35</v>
      </c>
      <c r="AN134" s="4" t="s">
        <v>495</v>
      </c>
      <c r="AO134" s="4" t="s">
        <v>921</v>
      </c>
      <c r="AP134">
        <v>133</v>
      </c>
      <c r="AQ134" s="4" t="s">
        <v>921</v>
      </c>
      <c r="AR134" s="20">
        <v>9</v>
      </c>
      <c r="AS134" s="20"/>
    </row>
    <row r="135" spans="2:45" x14ac:dyDescent="0.2">
      <c r="B135" s="4">
        <v>134</v>
      </c>
      <c r="C135" s="4" t="str">
        <f>VLOOKUP(B135, Rankings!$A$2:$AO$161, 3, FALSE)</f>
        <v>Ilex Forest</v>
      </c>
      <c r="D135" s="4">
        <f ca="1">VLOOKUP(B135, Rankings!$A$2:$AO$161, 41, FALSE)</f>
        <v>72</v>
      </c>
      <c r="E135" s="91">
        <f>VLOOKUP(B135, Rankings!$A$2:$CA$161, 63, FALSE)</f>
        <v>57.749962593693567</v>
      </c>
      <c r="F135" s="4">
        <f ca="1">VLOOKUP(B135, Rankings!$A$2:$AO$161, 8, FALSE)+VLOOKUP(B135, Rankings!$A$2:$AO$161, 10, FALSE)+VLOOKUP(B135, Rankings!$A$2:$AO$161, 12, FALSE)</f>
        <v>2</v>
      </c>
      <c r="G135" s="88">
        <f>VLOOKUP(B135, Rankings!$A$2:$CA$161, 62, FALSE)</f>
        <v>6.634003316248795</v>
      </c>
      <c r="H135" s="89">
        <f ca="1">VLOOKUP(B135, Rankings!$A$2:$AO$161, 30, FALSE)</f>
        <v>46.563731007655598</v>
      </c>
      <c r="I135" s="90">
        <f ca="1">VLOOKUP(B135, Rankings!$A$2:$BL$161, 64, FALSE)</f>
        <v>1867</v>
      </c>
      <c r="J135" s="4">
        <f ca="1">VLOOKUP(B135, Rankings!$A$2:$BL$161, 38, FALSE)</f>
        <v>54</v>
      </c>
      <c r="K135" s="4" t="s">
        <v>498</v>
      </c>
      <c r="T135" t="s">
        <v>884</v>
      </c>
      <c r="U135" t="s">
        <v>1619</v>
      </c>
      <c r="AE135" s="4">
        <v>86</v>
      </c>
      <c r="AF135" s="4" t="s">
        <v>41</v>
      </c>
      <c r="AG135" s="4">
        <f ca="1">VLOOKUP(AE135, Rankings!$A$2:$AO$161, 41, FALSE)</f>
        <v>140</v>
      </c>
      <c r="AH135" s="91">
        <f>VLOOKUP(AE135, Rankings!$A$2:$CA$161, 63, FALSE)</f>
        <v>33.011869635053152</v>
      </c>
      <c r="AI135" s="4">
        <f ca="1">VLOOKUP(AE135, Rankings!$A$2:$AO$161, 12, FALSE)+VLOOKUP(AE135, Rankings!$A$2:$AO$161, 6, FALSE)</f>
        <v>1</v>
      </c>
      <c r="AJ135" s="88">
        <f>VLOOKUP(AE135, Rankings!$A$2:$CA$161, 62, FALSE)</f>
        <v>5.5605755097831384</v>
      </c>
      <c r="AK135" s="89">
        <f ca="1">VLOOKUP(AE135, Rankings!$A$2:$AO$161, 30, FALSE)</f>
        <v>18.019720485777935</v>
      </c>
      <c r="AL135" s="90">
        <f ca="1">VLOOKUP(AE135, Rankings!$A$2:$BL$161, 64, FALSE)</f>
        <v>1587</v>
      </c>
      <c r="AM135" s="4">
        <f ca="1">VLOOKUP(AE135, Rankings!$A$2:$BL$161, 38, FALSE)</f>
        <v>33</v>
      </c>
      <c r="AN135" s="4" t="s">
        <v>482</v>
      </c>
      <c r="AO135" s="4" t="s">
        <v>921</v>
      </c>
      <c r="AP135">
        <v>134</v>
      </c>
      <c r="AQ135" s="4" t="s">
        <v>921</v>
      </c>
      <c r="AR135" s="20">
        <v>9</v>
      </c>
      <c r="AS135" s="20"/>
    </row>
    <row r="136" spans="2:45" x14ac:dyDescent="0.2">
      <c r="B136" s="4">
        <v>135</v>
      </c>
      <c r="C136" s="4" t="str">
        <f>VLOOKUP(B136, Rankings!$A$2:$AO$161, 3, FALSE)</f>
        <v>Violet City</v>
      </c>
      <c r="D136" s="4">
        <f ca="1">VLOOKUP(B136, Rankings!$A$2:$AO$161, 41, FALSE)</f>
        <v>99</v>
      </c>
      <c r="E136" s="91">
        <f>VLOOKUP(B136, Rankings!$A$2:$CA$161, 63, FALSE)</f>
        <v>49.036621285290536</v>
      </c>
      <c r="F136" s="4">
        <f ca="1">VLOOKUP(B136, Rankings!$A$2:$AO$161, 8, FALSE)+VLOOKUP(B136, Rankings!$A$2:$AO$161, 10, FALSE)+VLOOKUP(B136, Rankings!$A$2:$AO$161, 12, FALSE)</f>
        <v>2</v>
      </c>
      <c r="G136" s="88">
        <f>VLOOKUP(B136, Rankings!$A$2:$CA$161, 62, FALSE)</f>
        <v>5.7464965172026536</v>
      </c>
      <c r="H136" s="89">
        <f ca="1">VLOOKUP(B136, Rankings!$A$2:$AO$161, 30, FALSE)</f>
        <v>25.792123659849135</v>
      </c>
      <c r="I136" s="90">
        <f ca="1">VLOOKUP(B136, Rankings!$A$2:$BL$161, 64, FALSE)</f>
        <v>1684</v>
      </c>
      <c r="J136" s="4">
        <f ca="1">VLOOKUP(B136, Rankings!$A$2:$BL$161, 38, FALSE)</f>
        <v>35</v>
      </c>
      <c r="K136" s="4" t="s">
        <v>495</v>
      </c>
      <c r="T136" t="s">
        <v>885</v>
      </c>
      <c r="U136" t="s">
        <v>1620</v>
      </c>
      <c r="AE136" s="4">
        <v>114</v>
      </c>
      <c r="AF136" s="4" t="s">
        <v>177</v>
      </c>
      <c r="AG136" s="4">
        <f ca="1">VLOOKUP(AE136, Rankings!$A$2:$AO$161, 41, FALSE)</f>
        <v>109</v>
      </c>
      <c r="AH136" s="91">
        <f>VLOOKUP(AE136, Rankings!$A$2:$CA$161, 63, FALSE)</f>
        <v>45.900237753372679</v>
      </c>
      <c r="AI136" s="4">
        <f ca="1">VLOOKUP(AE136, Rankings!$A$2:$AO$161, 12, FALSE)+VLOOKUP(AE136, Rankings!$A$2:$AO$161, 6, FALSE)</f>
        <v>0</v>
      </c>
      <c r="AJ136" s="88">
        <f>VLOOKUP(AE136, Rankings!$A$2:$CA$161, 62, FALSE)</f>
        <v>7.429058425595338</v>
      </c>
      <c r="AK136" s="89">
        <f ca="1">VLOOKUP(AE136, Rankings!$A$2:$AO$161, 30, FALSE)</f>
        <v>25.522315364578898</v>
      </c>
      <c r="AL136" s="90">
        <f ca="1">VLOOKUP(AE136, Rankings!$A$2:$BL$161, 64, FALSE)</f>
        <v>1568</v>
      </c>
      <c r="AM136" s="4">
        <f ca="1">VLOOKUP(AE136, Rankings!$A$2:$BL$161, 38, FALSE)</f>
        <v>66</v>
      </c>
      <c r="AN136" s="4" t="s">
        <v>489</v>
      </c>
      <c r="AO136" s="4" t="s">
        <v>921</v>
      </c>
      <c r="AP136">
        <v>135</v>
      </c>
      <c r="AQ136" s="4" t="s">
        <v>921</v>
      </c>
      <c r="AR136" s="20">
        <v>9</v>
      </c>
      <c r="AS136" s="20"/>
    </row>
    <row r="137" spans="2:45" x14ac:dyDescent="0.2">
      <c r="B137" s="4">
        <v>136</v>
      </c>
      <c r="C137" s="4" t="str">
        <f>VLOOKUP(B137, Rankings!$A$2:$AO$161, 3, FALSE)</f>
        <v>Ruins of Alph</v>
      </c>
      <c r="D137" s="4">
        <f ca="1">VLOOKUP(B137, Rankings!$A$2:$AO$161, 41, FALSE)</f>
        <v>7</v>
      </c>
      <c r="E137" s="91">
        <f>VLOOKUP(B137, Rankings!$A$2:$CA$161, 63, FALSE)</f>
        <v>86.223180888344842</v>
      </c>
      <c r="F137" s="4">
        <f ca="1">VLOOKUP(B137, Rankings!$A$2:$AO$161, 8, FALSE)+VLOOKUP(B137, Rankings!$A$2:$AO$161, 10, FALSE)+VLOOKUP(B137, Rankings!$A$2:$AO$161, 12, FALSE)</f>
        <v>5</v>
      </c>
      <c r="G137" s="88">
        <f>VLOOKUP(B137, Rankings!$A$2:$CA$161, 62, FALSE)</f>
        <v>10</v>
      </c>
      <c r="H137" s="89">
        <f ca="1">VLOOKUP(B137, Rankings!$A$2:$AO$161, 30, FALSE)</f>
        <v>78.65154313827216</v>
      </c>
      <c r="I137" s="90">
        <f ca="1">VLOOKUP(B137, Rankings!$A$2:$BL$161, 64, FALSE)</f>
        <v>2018</v>
      </c>
      <c r="J137" s="4">
        <f ca="1">VLOOKUP(B137, Rankings!$A$2:$BL$161, 38, FALSE)</f>
        <v>114</v>
      </c>
      <c r="K137" s="4" t="s">
        <v>492</v>
      </c>
      <c r="T137" t="s">
        <v>886</v>
      </c>
      <c r="U137" t="s">
        <v>1621</v>
      </c>
      <c r="AE137" s="4">
        <v>27</v>
      </c>
      <c r="AF137" s="4" t="s">
        <v>99</v>
      </c>
      <c r="AG137" s="4">
        <f ca="1">VLOOKUP(AE137, Rankings!$A$2:$AO$161, 41, FALSE)</f>
        <v>105</v>
      </c>
      <c r="AH137" s="91">
        <f>VLOOKUP(AE137, Rankings!$A$2:$CA$161, 63, FALSE)</f>
        <v>47.429021238946589</v>
      </c>
      <c r="AI137" s="4">
        <f ca="1">VLOOKUP(AE137, Rankings!$A$2:$AO$161, 12, FALSE)+VLOOKUP(AE137, Rankings!$A$2:$AO$161, 6, FALSE)</f>
        <v>2</v>
      </c>
      <c r="AJ137" s="88">
        <f>VLOOKUP(AE137, Rankings!$A$2:$CA$161, 62, FALSE)</f>
        <v>6.5007691852580036</v>
      </c>
      <c r="AK137" s="89">
        <f ca="1">VLOOKUP(AE137, Rankings!$A$2:$AO$161, 30, FALSE)</f>
        <v>25.550083262860749</v>
      </c>
      <c r="AL137" s="90">
        <f ca="1">VLOOKUP(AE137, Rankings!$A$2:$BL$161, 64, FALSE)</f>
        <v>1636</v>
      </c>
      <c r="AM137" s="4">
        <f ca="1">VLOOKUP(AE137, Rankings!$A$2:$BL$161, 38, FALSE)</f>
        <v>45</v>
      </c>
      <c r="AN137" s="4" t="s">
        <v>489</v>
      </c>
      <c r="AO137" s="4" t="s">
        <v>921</v>
      </c>
      <c r="AP137">
        <v>136</v>
      </c>
      <c r="AQ137" s="4" t="s">
        <v>921</v>
      </c>
      <c r="AR137" s="20">
        <v>9</v>
      </c>
      <c r="AS137" s="20"/>
    </row>
    <row r="138" spans="2:45" x14ac:dyDescent="0.2">
      <c r="B138" s="4">
        <v>137</v>
      </c>
      <c r="C138" s="4" t="str">
        <f>VLOOKUP(B138, Rankings!$A$2:$AO$161, 3, FALSE)</f>
        <v>Mahogany Town</v>
      </c>
      <c r="D138" s="4">
        <f ca="1">VLOOKUP(B138, Rankings!$A$2:$AO$161, 41, FALSE)</f>
        <v>129</v>
      </c>
      <c r="E138" s="91">
        <f>VLOOKUP(B138, Rankings!$A$2:$CA$161, 63, FALSE)</f>
        <v>40.734025249428527</v>
      </c>
      <c r="F138" s="4">
        <f ca="1">VLOOKUP(B138, Rankings!$A$2:$AO$161, 8, FALSE)+VLOOKUP(B138, Rankings!$A$2:$AO$161, 10, FALSE)+VLOOKUP(B138, Rankings!$A$2:$AO$161, 12, FALSE)</f>
        <v>1</v>
      </c>
      <c r="G138" s="88">
        <f>VLOOKUP(B138, Rankings!$A$2:$CA$161, 62, FALSE)</f>
        <v>6.7090320547088691</v>
      </c>
      <c r="H138" s="89">
        <f ca="1">VLOOKUP(B138, Rankings!$A$2:$AO$161, 30, FALSE)</f>
        <v>17.835689846287984</v>
      </c>
      <c r="I138" s="90">
        <f ca="1">VLOOKUP(B138, Rankings!$A$2:$BL$161, 64, FALSE)</f>
        <v>1396</v>
      </c>
      <c r="J138" s="4">
        <f ca="1">VLOOKUP(B138, Rankings!$A$2:$BL$161, 38, FALSE)</f>
        <v>35</v>
      </c>
      <c r="K138" s="4" t="s">
        <v>496</v>
      </c>
      <c r="T138" t="s">
        <v>973</v>
      </c>
      <c r="U138" t="s">
        <v>1622</v>
      </c>
      <c r="AE138" s="4">
        <v>101</v>
      </c>
      <c r="AF138" s="4" t="s">
        <v>26</v>
      </c>
      <c r="AG138" s="4">
        <f ca="1">VLOOKUP(AE138, Rankings!$A$2:$AO$161, 41, FALSE)</f>
        <v>125</v>
      </c>
      <c r="AH138" s="91">
        <f>VLOOKUP(AE138, Rankings!$A$2:$CA$161, 63, FALSE)</f>
        <v>41.717456455340404</v>
      </c>
      <c r="AI138" s="4">
        <f ca="1">VLOOKUP(AE138, Rankings!$A$2:$AO$161, 12, FALSE)+VLOOKUP(AE138, Rankings!$A$2:$AO$161, 6, FALSE)</f>
        <v>0</v>
      </c>
      <c r="AJ138" s="88">
        <f>VLOOKUP(AE138, Rankings!$A$2:$CA$161, 62, FALSE)</f>
        <v>6.7860150309294189</v>
      </c>
      <c r="AK138" s="89">
        <f ca="1">VLOOKUP(AE138, Rankings!$A$2:$AO$161, 30, FALSE)</f>
        <v>22.208471736284899</v>
      </c>
      <c r="AL138" s="90">
        <f ca="1">VLOOKUP(AE138, Rankings!$A$2:$BL$161, 64, FALSE)</f>
        <v>1619</v>
      </c>
      <c r="AM138" s="4">
        <f ca="1">VLOOKUP(AE138, Rankings!$A$2:$BL$161, 38, FALSE)</f>
        <v>38</v>
      </c>
      <c r="AN138" s="4" t="s">
        <v>492</v>
      </c>
      <c r="AO138" s="4" t="s">
        <v>921</v>
      </c>
      <c r="AP138">
        <v>137</v>
      </c>
      <c r="AQ138" s="4" t="s">
        <v>921</v>
      </c>
      <c r="AR138" s="20">
        <v>9</v>
      </c>
      <c r="AS138" s="20"/>
    </row>
    <row r="139" spans="2:45" x14ac:dyDescent="0.2">
      <c r="B139" s="4">
        <v>138</v>
      </c>
      <c r="C139" s="4" t="str">
        <f>VLOOKUP(B139, Rankings!$A$2:$AO$161, 3, FALSE)</f>
        <v>Lake of Rage</v>
      </c>
      <c r="D139" s="4">
        <f ca="1">VLOOKUP(B139, Rankings!$A$2:$AO$161, 41, FALSE)</f>
        <v>39</v>
      </c>
      <c r="E139" s="91">
        <f>VLOOKUP(B139, Rankings!$A$2:$CA$161, 63, FALSE)</f>
        <v>69.92182659802387</v>
      </c>
      <c r="F139" s="4">
        <f ca="1">VLOOKUP(B139, Rankings!$A$2:$AO$161, 8, FALSE)+VLOOKUP(B139, Rankings!$A$2:$AO$161, 10, FALSE)+VLOOKUP(B139, Rankings!$A$2:$AO$161, 12, FALSE)</f>
        <v>5</v>
      </c>
      <c r="G139" s="88">
        <f>VLOOKUP(B139, Rankings!$A$2:$CA$161, 62, FALSE)</f>
        <v>8.2014411150502298</v>
      </c>
      <c r="H139" s="89">
        <f ca="1">VLOOKUP(B139, Rankings!$A$2:$AO$161, 30, FALSE)</f>
        <v>60.412391720984026</v>
      </c>
      <c r="I139" s="90">
        <f ca="1">VLOOKUP(B139, Rankings!$A$2:$BL$161, 64, FALSE)</f>
        <v>1906</v>
      </c>
      <c r="J139" s="4">
        <f ca="1">VLOOKUP(B139, Rankings!$A$2:$BL$161, 38, FALSE)</f>
        <v>85</v>
      </c>
      <c r="K139" s="4" t="s">
        <v>489</v>
      </c>
      <c r="AE139" s="4">
        <v>16</v>
      </c>
      <c r="AF139" s="4" t="s">
        <v>110</v>
      </c>
      <c r="AG139" s="4">
        <f ca="1">VLOOKUP(AE139, Rankings!$A$2:$AO$161, 41, FALSE)</f>
        <v>88</v>
      </c>
      <c r="AH139" s="91">
        <f>VLOOKUP(AE139, Rankings!$A$2:$CA$161, 63, FALSE)</f>
        <v>52.895559263236841</v>
      </c>
      <c r="AI139" s="4">
        <f ca="1">VLOOKUP(AE139, Rankings!$A$2:$AO$161, 12, FALSE)+VLOOKUP(AE139, Rankings!$A$2:$AO$161, 6, FALSE)</f>
        <v>3</v>
      </c>
      <c r="AJ139" s="88">
        <f>VLOOKUP(AE139, Rankings!$A$2:$CA$161, 62, FALSE)</f>
        <v>7.2869746808946703</v>
      </c>
      <c r="AK139" s="89">
        <f ca="1">VLOOKUP(AE139, Rankings!$A$2:$AO$161, 30, FALSE)</f>
        <v>25.881257602110384</v>
      </c>
      <c r="AL139" s="90">
        <f ca="1">VLOOKUP(AE139, Rankings!$A$2:$BL$161, 64, FALSE)</f>
        <v>1738</v>
      </c>
      <c r="AM139" s="4">
        <f ca="1">VLOOKUP(AE139, Rankings!$A$2:$BL$161, 38, FALSE)</f>
        <v>50</v>
      </c>
      <c r="AN139" s="4" t="s">
        <v>493</v>
      </c>
      <c r="AO139" s="4" t="s">
        <v>921</v>
      </c>
      <c r="AP139">
        <v>138</v>
      </c>
      <c r="AQ139" s="4" t="s">
        <v>921</v>
      </c>
      <c r="AR139" s="20">
        <v>9</v>
      </c>
      <c r="AS139" s="20"/>
    </row>
    <row r="140" spans="2:45" x14ac:dyDescent="0.2">
      <c r="B140" s="4">
        <v>139</v>
      </c>
      <c r="C140" s="4" t="str">
        <f>VLOOKUP(B140, Rankings!$A$2:$AO$161, 3, FALSE)</f>
        <v>Ecruteak City</v>
      </c>
      <c r="D140" s="4">
        <f ca="1">VLOOKUP(B140, Rankings!$A$2:$AO$161, 41, FALSE)</f>
        <v>155</v>
      </c>
      <c r="E140" s="91">
        <f>VLOOKUP(B140, Rankings!$A$2:$CA$161, 63, FALSE)</f>
        <v>21.744899973923982</v>
      </c>
      <c r="F140" s="4">
        <f ca="1">VLOOKUP(B140, Rankings!$A$2:$AO$161, 8, FALSE)+VLOOKUP(B140, Rankings!$A$2:$AO$161, 10, FALSE)+VLOOKUP(B140, Rankings!$A$2:$AO$161, 12, FALSE)</f>
        <v>0</v>
      </c>
      <c r="G140" s="88">
        <f>VLOOKUP(B140, Rankings!$A$2:$CA$161, 62, FALSE)</f>
        <v>4.5264653858047881</v>
      </c>
      <c r="H140" s="89">
        <f ca="1">VLOOKUP(B140, Rankings!$A$2:$AO$161, 30, FALSE)</f>
        <v>14.721405734677047</v>
      </c>
      <c r="I140" s="90">
        <f ca="1">VLOOKUP(B140, Rankings!$A$2:$BL$161, 64, FALSE)</f>
        <v>1395</v>
      </c>
      <c r="J140" s="4">
        <f ca="1">VLOOKUP(B140, Rankings!$A$2:$BL$161, 38, FALSE)</f>
        <v>20</v>
      </c>
      <c r="K140" s="4" t="s">
        <v>484</v>
      </c>
      <c r="AE140" s="4">
        <v>96</v>
      </c>
      <c r="AF140" s="4" t="s">
        <v>31</v>
      </c>
      <c r="AG140" s="4">
        <f ca="1">VLOOKUP(AE140, Rankings!$A$2:$AO$161, 41, FALSE)</f>
        <v>116</v>
      </c>
      <c r="AH140" s="91">
        <f>VLOOKUP(AE140, Rankings!$A$2:$CA$161, 63, FALSE)</f>
        <v>44.50154797270298</v>
      </c>
      <c r="AI140" s="4">
        <f ca="1">VLOOKUP(AE140, Rankings!$A$2:$AO$161, 12, FALSE)+VLOOKUP(AE140, Rankings!$A$2:$AO$161, 6, FALSE)</f>
        <v>0</v>
      </c>
      <c r="AJ140" s="88">
        <f>VLOOKUP(AE140, Rankings!$A$2:$CA$161, 62, FALSE)</f>
        <v>8.1191132520737757</v>
      </c>
      <c r="AK140" s="89">
        <f ca="1">VLOOKUP(AE140, Rankings!$A$2:$AO$161, 30, FALSE)</f>
        <v>22.604134886604655</v>
      </c>
      <c r="AL140" s="90">
        <f ca="1">VLOOKUP(AE140, Rankings!$A$2:$BL$161, 64, FALSE)</f>
        <v>1653</v>
      </c>
      <c r="AM140" s="4">
        <f ca="1">VLOOKUP(AE140, Rankings!$A$2:$BL$161, 38, FALSE)</f>
        <v>46</v>
      </c>
      <c r="AN140" s="4" t="s">
        <v>488</v>
      </c>
      <c r="AO140" s="4" t="s">
        <v>921</v>
      </c>
      <c r="AP140">
        <v>139</v>
      </c>
      <c r="AQ140" s="4" t="s">
        <v>921</v>
      </c>
      <c r="AR140" s="20">
        <v>9</v>
      </c>
      <c r="AS140" s="20"/>
    </row>
    <row r="141" spans="2:45" x14ac:dyDescent="0.2">
      <c r="B141" s="4">
        <v>140</v>
      </c>
      <c r="C141" s="4" t="str">
        <f>VLOOKUP(B141, Rankings!$A$2:$AO$161, 3, FALSE)</f>
        <v>Mount Mortar</v>
      </c>
      <c r="D141" s="4">
        <f ca="1">VLOOKUP(B141, Rankings!$A$2:$AO$161, 41, FALSE)</f>
        <v>134</v>
      </c>
      <c r="E141" s="91">
        <f>VLOOKUP(B141, Rankings!$A$2:$CA$161, 63, FALSE)</f>
        <v>35.639254813808741</v>
      </c>
      <c r="F141" s="4">
        <f ca="1">VLOOKUP(B141, Rankings!$A$2:$AO$161, 8, FALSE)+VLOOKUP(B141, Rankings!$A$2:$AO$161, 10, FALSE)+VLOOKUP(B141, Rankings!$A$2:$AO$161, 12, FALSE)</f>
        <v>1</v>
      </c>
      <c r="G141" s="88">
        <f>VLOOKUP(B141, Rankings!$A$2:$CA$161, 62, FALSE)</f>
        <v>5.9160797830996161</v>
      </c>
      <c r="H141" s="89">
        <f ca="1">VLOOKUP(B141, Rankings!$A$2:$AO$161, 30, FALSE)</f>
        <v>25.554775564487279</v>
      </c>
      <c r="I141" s="90">
        <f ca="1">VLOOKUP(B141, Rankings!$A$2:$BL$161, 64, FALSE)</f>
        <v>1556</v>
      </c>
      <c r="J141" s="4">
        <f ca="1">VLOOKUP(B141, Rankings!$A$2:$BL$161, 38, FALSE)</f>
        <v>27</v>
      </c>
      <c r="K141" s="4" t="s">
        <v>493</v>
      </c>
      <c r="AE141" s="4">
        <v>50</v>
      </c>
      <c r="AF141" s="4" t="s">
        <v>76</v>
      </c>
      <c r="AG141" s="4">
        <f ca="1">VLOOKUP(AE141, Rankings!$A$2:$AO$161, 41, FALSE)</f>
        <v>101</v>
      </c>
      <c r="AH141" s="91">
        <f>VLOOKUP(AE141, Rankings!$A$2:$CA$161, 63, FALSE)</f>
        <v>48.693040476407162</v>
      </c>
      <c r="AI141" s="4">
        <f ca="1">VLOOKUP(AE141, Rankings!$A$2:$AO$161, 12, FALSE)+VLOOKUP(AE141, Rankings!$A$2:$AO$161, 6, FALSE)</f>
        <v>2</v>
      </c>
      <c r="AJ141" s="88">
        <f>VLOOKUP(AE141, Rankings!$A$2:$CA$161, 62, FALSE)</f>
        <v>7.3469570420533818</v>
      </c>
      <c r="AK141" s="89">
        <f ca="1">VLOOKUP(AE141, Rankings!$A$2:$AO$161, 30, FALSE)</f>
        <v>29.192357393419123</v>
      </c>
      <c r="AL141" s="90">
        <f ca="1">VLOOKUP(AE141, Rankings!$A$2:$BL$161, 64, FALSE)</f>
        <v>1512</v>
      </c>
      <c r="AM141" s="4">
        <f ca="1">VLOOKUP(AE141, Rankings!$A$2:$BL$161, 38, FALSE)</f>
        <v>42</v>
      </c>
      <c r="AN141" s="4" t="s">
        <v>485</v>
      </c>
      <c r="AO141" s="4" t="s">
        <v>921</v>
      </c>
      <c r="AP141">
        <v>140</v>
      </c>
      <c r="AQ141" s="4" t="s">
        <v>921</v>
      </c>
      <c r="AR141" s="20">
        <v>9</v>
      </c>
      <c r="AS141" s="20"/>
    </row>
    <row r="142" spans="2:45" x14ac:dyDescent="0.2">
      <c r="B142" s="4">
        <v>141</v>
      </c>
      <c r="C142" s="4" t="str">
        <f>VLOOKUP(B142, Rankings!$A$2:$AO$161, 3, FALSE)</f>
        <v>New Bark Town</v>
      </c>
      <c r="D142" s="4">
        <f ca="1">VLOOKUP(B142, Rankings!$A$2:$AO$161, 41, FALSE)</f>
        <v>113</v>
      </c>
      <c r="E142" s="91">
        <f>VLOOKUP(B142, Rankings!$A$2:$CA$161, 63, FALSE)</f>
        <v>45.345336970213744</v>
      </c>
      <c r="F142" s="4">
        <f ca="1">VLOOKUP(B142, Rankings!$A$2:$AO$161, 8, FALSE)+VLOOKUP(B142, Rankings!$A$2:$AO$161, 10, FALSE)+VLOOKUP(B142, Rankings!$A$2:$AO$161, 12, FALSE)</f>
        <v>2</v>
      </c>
      <c r="G142" s="88">
        <f>VLOOKUP(B142, Rankings!$A$2:$CA$161, 62, FALSE)</f>
        <v>5.5246920477273864</v>
      </c>
      <c r="H142" s="89">
        <f ca="1">VLOOKUP(B142, Rankings!$A$2:$AO$161, 30, FALSE)</f>
        <v>23.08531223072761</v>
      </c>
      <c r="I142" s="90">
        <f ca="1">VLOOKUP(B142, Rankings!$A$2:$BL$161, 64, FALSE)</f>
        <v>1675</v>
      </c>
      <c r="J142" s="4">
        <f ca="1">VLOOKUP(B142, Rankings!$A$2:$BL$161, 38, FALSE)</f>
        <v>41</v>
      </c>
      <c r="K142" s="4" t="s">
        <v>485</v>
      </c>
      <c r="AE142" s="4">
        <v>154</v>
      </c>
      <c r="AF142" s="4" t="s">
        <v>475</v>
      </c>
      <c r="AG142" s="4">
        <f ca="1">VLOOKUP(AE142, Rankings!$A$2:$AO$161, 41, FALSE)</f>
        <v>141</v>
      </c>
      <c r="AH142" s="91">
        <f>VLOOKUP(AE142, Rankings!$A$2:$CA$161, 63, FALSE)</f>
        <v>32.803816327749196</v>
      </c>
      <c r="AI142" s="4">
        <f ca="1">VLOOKUP(AE142, Rankings!$A$2:$AO$161, 12, FALSE)+VLOOKUP(AE142, Rankings!$A$2:$AO$161, 6, FALSE)</f>
        <v>1</v>
      </c>
      <c r="AJ142" s="88">
        <f>VLOOKUP(AE142, Rankings!$A$2:$CA$161, 62, FALSE)</f>
        <v>5.0487622245457358</v>
      </c>
      <c r="AK142" s="89">
        <f ca="1">VLOOKUP(AE142, Rankings!$A$2:$AO$161, 30, FALSE)</f>
        <v>14.787335477202106</v>
      </c>
      <c r="AL142" s="90">
        <f ca="1">VLOOKUP(AE142, Rankings!$A$2:$BL$161, 64, FALSE)</f>
        <v>1425</v>
      </c>
      <c r="AM142" s="4">
        <f ca="1">VLOOKUP(AE142, Rankings!$A$2:$BL$161, 38, FALSE)</f>
        <v>41</v>
      </c>
      <c r="AN142" s="4" t="s">
        <v>488</v>
      </c>
      <c r="AO142" s="4" t="s">
        <v>921</v>
      </c>
      <c r="AP142">
        <v>141</v>
      </c>
      <c r="AQ142" s="4" t="s">
        <v>921</v>
      </c>
      <c r="AR142" s="20">
        <v>9</v>
      </c>
      <c r="AS142" s="20"/>
    </row>
    <row r="143" spans="2:45" x14ac:dyDescent="0.2">
      <c r="B143" s="4">
        <v>142</v>
      </c>
      <c r="C143" s="4" t="str">
        <f>VLOOKUP(B143, Rankings!$A$2:$AO$161, 3, FALSE)</f>
        <v>Cherrygrove City</v>
      </c>
      <c r="D143" s="4">
        <f ca="1">VLOOKUP(B143, Rankings!$A$2:$AO$161, 41, FALSE)</f>
        <v>50</v>
      </c>
      <c r="E143" s="91">
        <f>VLOOKUP(B143, Rankings!$A$2:$CA$161, 63, FALSE)</f>
        <v>67.889005275432126</v>
      </c>
      <c r="F143" s="4">
        <f ca="1">VLOOKUP(B143, Rankings!$A$2:$AO$161, 8, FALSE)+VLOOKUP(B143, Rankings!$A$2:$AO$161, 10, FALSE)+VLOOKUP(B143, Rankings!$A$2:$AO$161, 12, FALSE)</f>
        <v>4</v>
      </c>
      <c r="G143" s="88">
        <f>VLOOKUP(B143, Rankings!$A$2:$CA$161, 62, FALSE)</f>
        <v>8.0447611411515396</v>
      </c>
      <c r="H143" s="89">
        <f ca="1">VLOOKUP(B143, Rankings!$A$2:$AO$161, 30, FALSE)</f>
        <v>57.875682895328389</v>
      </c>
      <c r="I143" s="90">
        <f ca="1">VLOOKUP(B143, Rankings!$A$2:$BL$161, 64, FALSE)</f>
        <v>2068</v>
      </c>
      <c r="J143" s="4">
        <f ca="1">VLOOKUP(B143, Rankings!$A$2:$BL$161, 38, FALSE)</f>
        <v>79</v>
      </c>
      <c r="K143" s="4" t="s">
        <v>488</v>
      </c>
      <c r="AE143" s="4">
        <v>51</v>
      </c>
      <c r="AF143" s="4" t="s">
        <v>75</v>
      </c>
      <c r="AG143" s="4">
        <f ca="1">VLOOKUP(AE143, Rankings!$A$2:$AO$161, 41, FALSE)</f>
        <v>145</v>
      </c>
      <c r="AH143" s="91">
        <f>VLOOKUP(AE143, Rankings!$A$2:$CA$161, 63, FALSE)</f>
        <v>30.992316051402973</v>
      </c>
      <c r="AI143" s="4">
        <f ca="1">VLOOKUP(AE143, Rankings!$A$2:$AO$161, 12, FALSE)+VLOOKUP(AE143, Rankings!$A$2:$AO$161, 6, FALSE)</f>
        <v>1</v>
      </c>
      <c r="AJ143" s="88">
        <f>VLOOKUP(AE143, Rankings!$A$2:$CA$161, 62, FALSE)</f>
        <v>5.0552502960343668</v>
      </c>
      <c r="AK143" s="89">
        <f ca="1">VLOOKUP(AE143, Rankings!$A$2:$AO$161, 30, FALSE)</f>
        <v>19.003538111656241</v>
      </c>
      <c r="AL143" s="90">
        <f ca="1">VLOOKUP(AE143, Rankings!$A$2:$BL$161, 64, FALSE)</f>
        <v>1454</v>
      </c>
      <c r="AM143" s="4">
        <f ca="1">VLOOKUP(AE143, Rankings!$A$2:$BL$161, 38, FALSE)</f>
        <v>24</v>
      </c>
      <c r="AN143" s="4" t="s">
        <v>488</v>
      </c>
      <c r="AO143" s="4" t="s">
        <v>921</v>
      </c>
      <c r="AP143">
        <v>142</v>
      </c>
      <c r="AQ143" s="4" t="s">
        <v>921</v>
      </c>
      <c r="AR143" s="20">
        <v>9</v>
      </c>
      <c r="AS143" s="20"/>
    </row>
    <row r="144" spans="2:45" x14ac:dyDescent="0.2">
      <c r="B144" s="4">
        <v>143</v>
      </c>
      <c r="C144" s="4" t="str">
        <f>VLOOKUP(B144, Rankings!$A$2:$AO$161, 3, FALSE)</f>
        <v>Blackthorn City</v>
      </c>
      <c r="D144" s="4">
        <f ca="1">VLOOKUP(B144, Rankings!$A$2:$AO$161, 41, FALSE)</f>
        <v>77</v>
      </c>
      <c r="E144" s="91">
        <f>VLOOKUP(B144, Rankings!$A$2:$CA$161, 63, FALSE)</f>
        <v>56.620915742041326</v>
      </c>
      <c r="F144" s="4">
        <f ca="1">VLOOKUP(B144, Rankings!$A$2:$AO$161, 8, FALSE)+VLOOKUP(B144, Rankings!$A$2:$AO$161, 10, FALSE)+VLOOKUP(B144, Rankings!$A$2:$AO$161, 12, FALSE)</f>
        <v>3</v>
      </c>
      <c r="G144" s="88">
        <f>VLOOKUP(B144, Rankings!$A$2:$CA$161, 62, FALSE)</f>
        <v>7.3075303625780439</v>
      </c>
      <c r="H144" s="89">
        <f ca="1">VLOOKUP(B144, Rankings!$A$2:$AO$161, 30, FALSE)</f>
        <v>25.478558716549117</v>
      </c>
      <c r="I144" s="90">
        <f ca="1">VLOOKUP(B144, Rankings!$A$2:$BL$161, 64, FALSE)</f>
        <v>1595</v>
      </c>
      <c r="J144" s="4">
        <f ca="1">VLOOKUP(B144, Rankings!$A$2:$BL$161, 38, FALSE)</f>
        <v>53</v>
      </c>
      <c r="K144" s="4" t="s">
        <v>406</v>
      </c>
      <c r="AE144" s="4">
        <v>17</v>
      </c>
      <c r="AF144" s="4" t="s">
        <v>109</v>
      </c>
      <c r="AG144" s="4">
        <f ca="1">VLOOKUP(AE144, Rankings!$A$2:$AO$161, 41, FALSE)</f>
        <v>81</v>
      </c>
      <c r="AH144" s="91">
        <f>VLOOKUP(AE144, Rankings!$A$2:$CA$161, 63, FALSE)</f>
        <v>54.23702183911206</v>
      </c>
      <c r="AI144" s="4">
        <f ca="1">VLOOKUP(AE144, Rankings!$A$2:$AO$161, 12, FALSE)+VLOOKUP(AE144, Rankings!$A$2:$AO$161, 6, FALSE)</f>
        <v>5</v>
      </c>
      <c r="AJ144" s="88">
        <f>VLOOKUP(AE144, Rankings!$A$2:$CA$161, 62, FALSE)</f>
        <v>6.8718427093627676</v>
      </c>
      <c r="AK144" s="89">
        <f ca="1">VLOOKUP(AE144, Rankings!$A$2:$AO$161, 30, FALSE)</f>
        <v>23.814062086142247</v>
      </c>
      <c r="AL144" s="90">
        <f ca="1">VLOOKUP(AE144, Rankings!$A$2:$BL$161, 64, FALSE)</f>
        <v>1580</v>
      </c>
      <c r="AM144" s="4">
        <f ca="1">VLOOKUP(AE144, Rankings!$A$2:$BL$161, 38, FALSE)</f>
        <v>49</v>
      </c>
      <c r="AN144" s="4" t="s">
        <v>489</v>
      </c>
      <c r="AO144" s="4" t="s">
        <v>921</v>
      </c>
      <c r="AP144">
        <v>143</v>
      </c>
      <c r="AQ144" s="4" t="s">
        <v>921</v>
      </c>
      <c r="AR144" s="20">
        <v>9</v>
      </c>
      <c r="AS144" s="20"/>
    </row>
    <row r="145" spans="2:45" x14ac:dyDescent="0.2">
      <c r="B145" s="4">
        <v>144</v>
      </c>
      <c r="C145" s="4" t="str">
        <f>VLOOKUP(B145, Rankings!$A$2:$AO$161, 3, FALSE)</f>
        <v>Mount Silver</v>
      </c>
      <c r="D145" s="4">
        <f ca="1">VLOOKUP(B145, Rankings!$A$2:$AO$161, 41, FALSE)</f>
        <v>31</v>
      </c>
      <c r="E145" s="91">
        <f>VLOOKUP(B145, Rankings!$A$2:$CA$161, 63, FALSE)</f>
        <v>71.578302614997895</v>
      </c>
      <c r="F145" s="4">
        <f ca="1">VLOOKUP(B145, Rankings!$A$2:$AO$161, 8, FALSE)+VLOOKUP(B145, Rankings!$A$2:$AO$161, 10, FALSE)+VLOOKUP(B145, Rankings!$A$2:$AO$161, 12, FALSE)</f>
        <v>4</v>
      </c>
      <c r="G145" s="88">
        <f>VLOOKUP(B145, Rankings!$A$2:$CA$161, 62, FALSE)</f>
        <v>8.1357236924566205</v>
      </c>
      <c r="H145" s="89">
        <f ca="1">VLOOKUP(B145, Rankings!$A$2:$AO$161, 30, FALSE)</f>
        <v>81.714589830840936</v>
      </c>
      <c r="I145" s="90">
        <f ca="1">VLOOKUP(B145, Rankings!$A$2:$BL$161, 64, FALSE)</f>
        <v>2191</v>
      </c>
      <c r="J145" s="4">
        <f ca="1">VLOOKUP(B145, Rankings!$A$2:$BL$161, 38, FALSE)</f>
        <v>66</v>
      </c>
      <c r="K145" s="4" t="s">
        <v>483</v>
      </c>
      <c r="AE145" s="4">
        <v>152</v>
      </c>
      <c r="AF145" s="4" t="s">
        <v>471</v>
      </c>
      <c r="AG145" s="4">
        <f ca="1">VLOOKUP(AE145, Rankings!$A$2:$AO$161, 41, FALSE)</f>
        <v>152</v>
      </c>
      <c r="AH145" s="91">
        <f>VLOOKUP(AE145, Rankings!$A$2:$CA$161, 63, FALSE)</f>
        <v>27.673271288004145</v>
      </c>
      <c r="AI145" s="4">
        <f ca="1">VLOOKUP(AE145, Rankings!$A$2:$AO$161, 12, FALSE)+VLOOKUP(AE145, Rankings!$A$2:$AO$161, 6, FALSE)</f>
        <v>1</v>
      </c>
      <c r="AJ145" s="88">
        <f>VLOOKUP(AE145, Rankings!$A$2:$CA$161, 62, FALSE)</f>
        <v>5.3061808822877081</v>
      </c>
      <c r="AK145" s="89">
        <f ca="1">VLOOKUP(AE145, Rankings!$A$2:$AO$161, 30, FALSE)</f>
        <v>13.234707043674728</v>
      </c>
      <c r="AL145" s="90">
        <f ca="1">VLOOKUP(AE145, Rankings!$A$2:$BL$161, 64, FALSE)</f>
        <v>1369</v>
      </c>
      <c r="AM145" s="4">
        <f ca="1">VLOOKUP(AE145, Rankings!$A$2:$BL$161, 38, FALSE)</f>
        <v>31</v>
      </c>
      <c r="AN145" s="4" t="s">
        <v>485</v>
      </c>
      <c r="AO145" s="4" t="s">
        <v>921</v>
      </c>
      <c r="AP145">
        <v>144</v>
      </c>
      <c r="AQ145" s="4" t="s">
        <v>921</v>
      </c>
      <c r="AR145" s="20">
        <v>9</v>
      </c>
      <c r="AS145" s="20"/>
    </row>
    <row r="146" spans="2:45" x14ac:dyDescent="0.2">
      <c r="B146" s="4">
        <v>145</v>
      </c>
      <c r="C146" s="4" t="str">
        <f>VLOOKUP(B146, Rankings!$A$2:$AO$161, 3, FALSE)</f>
        <v>Montenevera</v>
      </c>
      <c r="D146" s="4">
        <f ca="1">VLOOKUP(B146, Rankings!$A$2:$AO$161, 41, FALSE)</f>
        <v>127</v>
      </c>
      <c r="E146" s="91">
        <f>VLOOKUP(B146, Rankings!$A$2:$CA$161, 63, FALSE)</f>
        <v>40.923044691490631</v>
      </c>
      <c r="F146" s="4">
        <f ca="1">VLOOKUP(B146, Rankings!$A$2:$AO$161, 8, FALSE)+VLOOKUP(B146, Rankings!$A$2:$AO$161, 10, FALSE)+VLOOKUP(B146, Rankings!$A$2:$AO$161, 12, FALSE)</f>
        <v>2</v>
      </c>
      <c r="G146" s="88">
        <f>VLOOKUP(B146, Rankings!$A$2:$CA$161, 62, FALSE)</f>
        <v>6.5329931884244301</v>
      </c>
      <c r="H146" s="89">
        <f ca="1">VLOOKUP(B146, Rankings!$A$2:$AO$161, 30, FALSE)</f>
        <v>40.674051027522587</v>
      </c>
      <c r="I146" s="90">
        <f ca="1">VLOOKUP(B146, Rankings!$A$2:$BL$161, 64, FALSE)</f>
        <v>1752</v>
      </c>
      <c r="J146" s="4">
        <f ca="1">VLOOKUP(B146, Rankings!$A$2:$BL$161, 38, FALSE)</f>
        <v>36</v>
      </c>
      <c r="K146" s="4" t="s">
        <v>484</v>
      </c>
      <c r="AE146" s="4">
        <v>119</v>
      </c>
      <c r="AF146" s="4" t="s">
        <v>182</v>
      </c>
      <c r="AG146" s="4">
        <f ca="1">VLOOKUP(AE146, Rankings!$A$2:$AO$161, 41, FALSE)</f>
        <v>158</v>
      </c>
      <c r="AH146" s="91">
        <f>VLOOKUP(AE146, Rankings!$A$2:$CA$161, 63, FALSE)</f>
        <v>17.598710927253464</v>
      </c>
      <c r="AI146" s="4">
        <f ca="1">VLOOKUP(AE146, Rankings!$A$2:$AO$161, 12, FALSE)+VLOOKUP(AE146, Rankings!$A$2:$AO$161, 6, FALSE)</f>
        <v>0</v>
      </c>
      <c r="AJ146" s="88">
        <f>VLOOKUP(AE146, Rankings!$A$2:$CA$161, 62, FALSE)</f>
        <v>3.9707262140150972</v>
      </c>
      <c r="AK146" s="89">
        <f ca="1">VLOOKUP(AE146, Rankings!$A$2:$AO$161, 30, FALSE)</f>
        <v>10.577010956110312</v>
      </c>
      <c r="AL146" s="90">
        <f ca="1">VLOOKUP(AE146, Rankings!$A$2:$BL$161, 64, FALSE)</f>
        <v>1345</v>
      </c>
      <c r="AM146" s="4">
        <f ca="1">VLOOKUP(AE146, Rankings!$A$2:$BL$161, 38, FALSE)</f>
        <v>20</v>
      </c>
      <c r="AN146" s="4" t="s">
        <v>488</v>
      </c>
      <c r="AO146" s="4" t="s">
        <v>920</v>
      </c>
      <c r="AP146">
        <v>145</v>
      </c>
      <c r="AQ146" s="4" t="s">
        <v>920</v>
      </c>
      <c r="AR146" s="20">
        <v>10</v>
      </c>
      <c r="AS146" s="20"/>
    </row>
    <row r="147" spans="2:45" x14ac:dyDescent="0.2">
      <c r="B147" s="4">
        <v>146</v>
      </c>
      <c r="C147" s="4" t="str">
        <f>VLOOKUP(B147, Rankings!$A$2:$AO$161, 3, FALSE)</f>
        <v>Glaseado Mountain</v>
      </c>
      <c r="D147" s="4">
        <f ca="1">VLOOKUP(B147, Rankings!$A$2:$AO$161, 41, FALSE)</f>
        <v>103</v>
      </c>
      <c r="E147" s="91">
        <f>VLOOKUP(B147, Rankings!$A$2:$CA$161, 63, FALSE)</f>
        <v>47.695430254270278</v>
      </c>
      <c r="F147" s="4">
        <f ca="1">VLOOKUP(B147, Rankings!$A$2:$AO$161, 8, FALSE)+VLOOKUP(B147, Rankings!$A$2:$AO$161, 10, FALSE)+VLOOKUP(B147, Rankings!$A$2:$AO$161, 12, FALSE)</f>
        <v>3</v>
      </c>
      <c r="G147" s="88">
        <f>VLOOKUP(B147, Rankings!$A$2:$CA$161, 62, FALSE)</f>
        <v>6.1870833193032073</v>
      </c>
      <c r="H147" s="89">
        <f ca="1">VLOOKUP(B147, Rankings!$A$2:$AO$161, 30, FALSE)</f>
        <v>43.079144088228496</v>
      </c>
      <c r="I147" s="90">
        <f ca="1">VLOOKUP(B147, Rankings!$A$2:$BL$161, 64, FALSE)</f>
        <v>1765</v>
      </c>
      <c r="J147" s="4">
        <f ca="1">VLOOKUP(B147, Rankings!$A$2:$BL$161, 38, FALSE)</f>
        <v>40</v>
      </c>
      <c r="K147" s="4" t="s">
        <v>496</v>
      </c>
      <c r="AE147" s="4">
        <v>2</v>
      </c>
      <c r="AF147" s="4" t="s">
        <v>390</v>
      </c>
      <c r="AG147" s="4">
        <f ca="1">VLOOKUP(AE147, Rankings!$A$2:$AO$161, 41, FALSE)</f>
        <v>149</v>
      </c>
      <c r="AH147" s="91">
        <f>VLOOKUP(AE147, Rankings!$A$2:$CA$161, 63, FALSE)</f>
        <v>28.743047053991727</v>
      </c>
      <c r="AI147" s="4">
        <f ca="1">VLOOKUP(AE147, Rankings!$A$2:$AO$161, 12, FALSE)+VLOOKUP(AE147, Rankings!$A$2:$AO$161, 6, FALSE)</f>
        <v>1</v>
      </c>
      <c r="AJ147" s="88">
        <f>VLOOKUP(AE147, Rankings!$A$2:$CA$161, 62, FALSE)</f>
        <v>5.6292884886892134</v>
      </c>
      <c r="AK147" s="89">
        <f ca="1">VLOOKUP(AE147, Rankings!$A$2:$AO$161, 30, FALSE)</f>
        <v>13.263481354989501</v>
      </c>
      <c r="AL147" s="90">
        <f ca="1">VLOOKUP(AE147, Rankings!$A$2:$BL$161, 64, FALSE)</f>
        <v>1371</v>
      </c>
      <c r="AM147" s="4">
        <f ca="1">VLOOKUP(AE147, Rankings!$A$2:$BL$161, 38, FALSE)</f>
        <v>26</v>
      </c>
      <c r="AN147" s="4" t="s">
        <v>482</v>
      </c>
      <c r="AO147" s="4" t="s">
        <v>920</v>
      </c>
      <c r="AP147">
        <v>146</v>
      </c>
      <c r="AQ147" s="4" t="s">
        <v>920</v>
      </c>
      <c r="AR147" s="20">
        <v>10</v>
      </c>
      <c r="AS147" s="20"/>
    </row>
    <row r="148" spans="2:45" x14ac:dyDescent="0.2">
      <c r="B148" s="4">
        <v>147</v>
      </c>
      <c r="C148" s="4" t="str">
        <f>VLOOKUP(B148, Rankings!$A$2:$AO$161, 3, FALSE)</f>
        <v>Tagtree Thicket</v>
      </c>
      <c r="D148" s="4">
        <f ca="1">VLOOKUP(B148, Rankings!$A$2:$AO$161, 41, FALSE)</f>
        <v>49</v>
      </c>
      <c r="E148" s="91">
        <f>VLOOKUP(B148, Rankings!$A$2:$CA$161, 63, FALSE)</f>
        <v>67.905610214982588</v>
      </c>
      <c r="F148" s="4">
        <f ca="1">VLOOKUP(B148, Rankings!$A$2:$AO$161, 8, FALSE)+VLOOKUP(B148, Rankings!$A$2:$AO$161, 10, FALSE)+VLOOKUP(B148, Rankings!$A$2:$AO$161, 12, FALSE)</f>
        <v>5</v>
      </c>
      <c r="G148" s="88">
        <f>VLOOKUP(B148, Rankings!$A$2:$CA$161, 62, FALSE)</f>
        <v>8.8078248039897904</v>
      </c>
      <c r="H148" s="89">
        <f ca="1">VLOOKUP(B148, Rankings!$A$2:$AO$161, 30, FALSE)</f>
        <v>50.020288152501898</v>
      </c>
      <c r="I148" s="90">
        <f ca="1">VLOOKUP(B148, Rankings!$A$2:$BL$161, 64, FALSE)</f>
        <v>1876</v>
      </c>
      <c r="J148" s="4">
        <f ca="1">VLOOKUP(B148, Rankings!$A$2:$BL$161, 38, FALSE)</f>
        <v>75</v>
      </c>
      <c r="K148" s="4" t="s">
        <v>498</v>
      </c>
      <c r="AE148" s="4">
        <v>108</v>
      </c>
      <c r="AF148" s="4" t="s">
        <v>20</v>
      </c>
      <c r="AG148" s="4">
        <f ca="1">VLOOKUP(AE148, Rankings!$A$2:$AO$161, 41, FALSE)</f>
        <v>122</v>
      </c>
      <c r="AH148" s="91">
        <f>VLOOKUP(AE148, Rankings!$A$2:$CA$161, 63, FALSE)</f>
        <v>43.117070845957592</v>
      </c>
      <c r="AI148" s="4">
        <f ca="1">VLOOKUP(AE148, Rankings!$A$2:$AO$161, 12, FALSE)+VLOOKUP(AE148, Rankings!$A$2:$AO$161, 6, FALSE)</f>
        <v>2</v>
      </c>
      <c r="AJ148" s="88">
        <f>VLOOKUP(AE148, Rankings!$A$2:$CA$161, 62, FALSE)</f>
        <v>6.389835678638379</v>
      </c>
      <c r="AK148" s="89">
        <f ca="1">VLOOKUP(AE148, Rankings!$A$2:$AO$161, 30, FALSE)</f>
        <v>16.773158789524381</v>
      </c>
      <c r="AL148" s="90">
        <f ca="1">VLOOKUP(AE148, Rankings!$A$2:$BL$161, 64, FALSE)</f>
        <v>1585</v>
      </c>
      <c r="AM148" s="4">
        <f ca="1">VLOOKUP(AE148, Rankings!$A$2:$BL$161, 38, FALSE)</f>
        <v>46</v>
      </c>
      <c r="AN148" s="4" t="s">
        <v>494</v>
      </c>
      <c r="AO148" s="4" t="s">
        <v>920</v>
      </c>
      <c r="AP148">
        <v>147</v>
      </c>
      <c r="AQ148" s="4" t="s">
        <v>920</v>
      </c>
      <c r="AR148" s="20">
        <v>10</v>
      </c>
      <c r="AS148" s="20"/>
    </row>
    <row r="149" spans="2:45" x14ac:dyDescent="0.2">
      <c r="B149" s="4">
        <v>148</v>
      </c>
      <c r="C149" s="4" t="str">
        <f>VLOOKUP(B149, Rankings!$A$2:$AO$161, 3, FALSE)</f>
        <v>Blueberry Terarium</v>
      </c>
      <c r="D149" s="4">
        <f ca="1">VLOOKUP(B149, Rankings!$A$2:$AO$161, 41, FALSE)</f>
        <v>33</v>
      </c>
      <c r="E149" s="91">
        <f>VLOOKUP(B149, Rankings!$A$2:$CA$161, 63, FALSE)</f>
        <v>71.218397679474037</v>
      </c>
      <c r="F149" s="4">
        <f ca="1">VLOOKUP(B149, Rankings!$A$2:$AO$161, 8, FALSE)+VLOOKUP(B149, Rankings!$A$2:$AO$161, 10, FALSE)+VLOOKUP(B149, Rankings!$A$2:$AO$161, 12, FALSE)</f>
        <v>3</v>
      </c>
      <c r="G149" s="88">
        <f>VLOOKUP(B149, Rankings!$A$2:$CA$161, 62, FALSE)</f>
        <v>8.9067390216621938</v>
      </c>
      <c r="H149" s="89">
        <f ca="1">VLOOKUP(B149, Rankings!$A$2:$AO$161, 30, FALSE)</f>
        <v>50.703919075083263</v>
      </c>
      <c r="I149" s="90">
        <f ca="1">VLOOKUP(B149, Rankings!$A$2:$BL$161, 64, FALSE)</f>
        <v>1784</v>
      </c>
      <c r="J149" s="4">
        <f ca="1">VLOOKUP(B149, Rankings!$A$2:$BL$161, 38, FALSE)</f>
        <v>75</v>
      </c>
      <c r="K149" s="4" t="s">
        <v>406</v>
      </c>
      <c r="AE149" s="4">
        <v>143</v>
      </c>
      <c r="AF149" s="4" t="s">
        <v>119</v>
      </c>
      <c r="AG149" s="4">
        <f ca="1">VLOOKUP(AE149, Rankings!$A$2:$AO$161, 41, FALSE)</f>
        <v>77</v>
      </c>
      <c r="AH149" s="91">
        <f>VLOOKUP(AE149, Rankings!$A$2:$CA$161, 63, FALSE)</f>
        <v>56.620915742041326</v>
      </c>
      <c r="AI149" s="4">
        <f ca="1">VLOOKUP(AE149, Rankings!$A$2:$AO$161, 12, FALSE)+VLOOKUP(AE149, Rankings!$A$2:$AO$161, 6, FALSE)</f>
        <v>3</v>
      </c>
      <c r="AJ149" s="88">
        <f>VLOOKUP(AE149, Rankings!$A$2:$CA$161, 62, FALSE)</f>
        <v>7.3075303625780439</v>
      </c>
      <c r="AK149" s="89">
        <f ca="1">VLOOKUP(AE149, Rankings!$A$2:$AO$161, 30, FALSE)</f>
        <v>25.478558716549117</v>
      </c>
      <c r="AL149" s="90">
        <f ca="1">VLOOKUP(AE149, Rankings!$A$2:$BL$161, 64, FALSE)</f>
        <v>1595</v>
      </c>
      <c r="AM149" s="4">
        <f ca="1">VLOOKUP(AE149, Rankings!$A$2:$BL$161, 38, FALSE)</f>
        <v>53</v>
      </c>
      <c r="AN149" s="4" t="s">
        <v>406</v>
      </c>
      <c r="AO149" s="4" t="s">
        <v>920</v>
      </c>
      <c r="AP149">
        <v>148</v>
      </c>
      <c r="AQ149" s="4" t="s">
        <v>920</v>
      </c>
      <c r="AR149" s="20">
        <v>10</v>
      </c>
      <c r="AS149" s="20"/>
    </row>
    <row r="150" spans="2:45" x14ac:dyDescent="0.2">
      <c r="B150" s="4">
        <v>149</v>
      </c>
      <c r="C150" s="4" t="str">
        <f>VLOOKUP(B150, Rankings!$A$2:$AO$161, 3, FALSE)</f>
        <v>Porto Marinada</v>
      </c>
      <c r="D150" s="4">
        <f ca="1">VLOOKUP(B150, Rankings!$A$2:$AO$161, 41, FALSE)</f>
        <v>44</v>
      </c>
      <c r="E150" s="91">
        <f>VLOOKUP(B150, Rankings!$A$2:$CA$161, 63, FALSE)</f>
        <v>69.07795163192533</v>
      </c>
      <c r="F150" s="4">
        <f ca="1">VLOOKUP(B150, Rankings!$A$2:$AO$161, 8, FALSE)+VLOOKUP(B150, Rankings!$A$2:$AO$161, 10, FALSE)+VLOOKUP(B150, Rankings!$A$2:$AO$161, 12, FALSE)</f>
        <v>4</v>
      </c>
      <c r="G150" s="88">
        <f>VLOOKUP(B150, Rankings!$A$2:$CA$161, 62, FALSE)</f>
        <v>8.2952462959885107</v>
      </c>
      <c r="H150" s="89">
        <f ca="1">VLOOKUP(B150, Rankings!$A$2:$AO$161, 30, FALSE)</f>
        <v>83.259722583940331</v>
      </c>
      <c r="I150" s="90">
        <f ca="1">VLOOKUP(B150, Rankings!$A$2:$BL$161, 64, FALSE)</f>
        <v>1976</v>
      </c>
      <c r="J150" s="4">
        <f ca="1">VLOOKUP(B150, Rankings!$A$2:$BL$161, 38, FALSE)</f>
        <v>74</v>
      </c>
      <c r="K150" s="4" t="s">
        <v>489</v>
      </c>
      <c r="AE150" s="4">
        <v>85</v>
      </c>
      <c r="AF150" s="4" t="s">
        <v>42</v>
      </c>
      <c r="AG150" s="4">
        <f ca="1">VLOOKUP(AE150, Rankings!$A$2:$AO$161, 41, FALSE)</f>
        <v>160</v>
      </c>
      <c r="AH150" s="91">
        <f>VLOOKUP(AE150, Rankings!$A$2:$CA$161, 63, FALSE)</f>
        <v>11.042465212808322</v>
      </c>
      <c r="AI150" s="4">
        <f ca="1">VLOOKUP(AE150, Rankings!$A$2:$AO$161, 12, FALSE)+VLOOKUP(AE150, Rankings!$A$2:$AO$161, 6, FALSE)</f>
        <v>0</v>
      </c>
      <c r="AJ150" s="88">
        <f>VLOOKUP(AE150, Rankings!$A$2:$CA$161, 62, FALSE)</f>
        <v>3.4684290392049251</v>
      </c>
      <c r="AK150" s="89">
        <f ca="1">VLOOKUP(AE150, Rankings!$A$2:$AO$161, 30, FALSE)</f>
        <v>5.1861538425690421</v>
      </c>
      <c r="AL150" s="90">
        <f ca="1">VLOOKUP(AE150, Rankings!$A$2:$BL$161, 64, FALSE)</f>
        <v>1202</v>
      </c>
      <c r="AM150" s="4">
        <f ca="1">VLOOKUP(AE150, Rankings!$A$2:$BL$161, 38, FALSE)</f>
        <v>20</v>
      </c>
      <c r="AN150" s="4" t="s">
        <v>485</v>
      </c>
      <c r="AO150" s="4" t="s">
        <v>920</v>
      </c>
      <c r="AP150">
        <v>149</v>
      </c>
      <c r="AQ150" s="4" t="s">
        <v>920</v>
      </c>
      <c r="AR150" s="20">
        <v>10</v>
      </c>
      <c r="AS150" s="20"/>
    </row>
    <row r="151" spans="2:45" x14ac:dyDescent="0.2">
      <c r="B151" s="4">
        <v>150</v>
      </c>
      <c r="C151" s="4" t="str">
        <f>VLOOKUP(B151, Rankings!$A$2:$AO$161, 3, FALSE)</f>
        <v>Cascarrafa</v>
      </c>
      <c r="D151" s="4">
        <f ca="1">VLOOKUP(B151, Rankings!$A$2:$AO$161, 41, FALSE)</f>
        <v>91</v>
      </c>
      <c r="E151" s="91">
        <f>VLOOKUP(B151, Rankings!$A$2:$CA$161, 63, FALSE)</f>
        <v>50.910089770846305</v>
      </c>
      <c r="F151" s="4">
        <f ca="1">VLOOKUP(B151, Rankings!$A$2:$AO$161, 8, FALSE)+VLOOKUP(B151, Rankings!$A$2:$AO$161, 10, FALSE)+VLOOKUP(B151, Rankings!$A$2:$AO$161, 12, FALSE)</f>
        <v>3</v>
      </c>
      <c r="G151" s="88">
        <f>VLOOKUP(B151, Rankings!$A$2:$CA$161, 62, FALSE)</f>
        <v>6.3903336091602947</v>
      </c>
      <c r="H151" s="89">
        <f ca="1">VLOOKUP(B151, Rankings!$A$2:$AO$161, 30, FALSE)</f>
        <v>47.95142743450414</v>
      </c>
      <c r="I151" s="90">
        <f ca="1">VLOOKUP(B151, Rankings!$A$2:$BL$161, 64, FALSE)</f>
        <v>1815</v>
      </c>
      <c r="J151" s="4">
        <f ca="1">VLOOKUP(B151, Rankings!$A$2:$BL$161, 38, FALSE)</f>
        <v>58</v>
      </c>
      <c r="K151" s="4" t="s">
        <v>489</v>
      </c>
      <c r="AE151" s="4">
        <v>62</v>
      </c>
      <c r="AF151" s="4" t="s">
        <v>64</v>
      </c>
      <c r="AG151" s="4">
        <f ca="1">VLOOKUP(AE151, Rankings!$A$2:$AO$161, 41, FALSE)</f>
        <v>157</v>
      </c>
      <c r="AH151" s="91">
        <f>VLOOKUP(AE151, Rankings!$A$2:$CA$161, 63, FALSE)</f>
        <v>18.74619033054983</v>
      </c>
      <c r="AI151" s="4">
        <f ca="1">VLOOKUP(AE151, Rankings!$A$2:$AO$161, 12, FALSE)+VLOOKUP(AE151, Rankings!$A$2:$AO$161, 6, FALSE)</f>
        <v>0</v>
      </c>
      <c r="AJ151" s="88">
        <f>VLOOKUP(AE151, Rankings!$A$2:$CA$161, 62, FALSE)</f>
        <v>4.0074929819027751</v>
      </c>
      <c r="AK151" s="89">
        <f ca="1">VLOOKUP(AE151, Rankings!$A$2:$AO$161, 30, FALSE)</f>
        <v>10.266438492201367</v>
      </c>
      <c r="AL151" s="90">
        <f ca="1">VLOOKUP(AE151, Rankings!$A$2:$BL$161, 64, FALSE)</f>
        <v>1286</v>
      </c>
      <c r="AM151" s="4">
        <f ca="1">VLOOKUP(AE151, Rankings!$A$2:$BL$161, 38, FALSE)</f>
        <v>29</v>
      </c>
      <c r="AN151" s="4" t="s">
        <v>491</v>
      </c>
      <c r="AO151" s="4" t="s">
        <v>920</v>
      </c>
      <c r="AP151">
        <v>150</v>
      </c>
      <c r="AQ151" s="4" t="s">
        <v>920</v>
      </c>
      <c r="AR151" s="20">
        <v>10</v>
      </c>
      <c r="AS151" s="20"/>
    </row>
    <row r="152" spans="2:45" x14ac:dyDescent="0.2">
      <c r="B152" s="4">
        <v>151</v>
      </c>
      <c r="C152" s="4" t="str">
        <f>VLOOKUP(B152, Rankings!$A$2:$AO$161, 3, FALSE)</f>
        <v>Casseroya Lake</v>
      </c>
      <c r="D152" s="4">
        <f ca="1">VLOOKUP(B152, Rankings!$A$2:$AO$161, 41, FALSE)</f>
        <v>4</v>
      </c>
      <c r="E152" s="91">
        <f>VLOOKUP(B152, Rankings!$A$2:$CA$161, 63, FALSE)</f>
        <v>88.619704974689895</v>
      </c>
      <c r="F152" s="4">
        <f ca="1">VLOOKUP(B152, Rankings!$A$2:$AO$161, 8, FALSE)+VLOOKUP(B152, Rankings!$A$2:$AO$161, 10, FALSE)+VLOOKUP(B152, Rankings!$A$2:$AO$161, 12, FALSE)</f>
        <v>6</v>
      </c>
      <c r="G152" s="88">
        <f>VLOOKUP(B152, Rankings!$A$2:$CA$161, 62, FALSE)</f>
        <v>10</v>
      </c>
      <c r="H152" s="89">
        <f ca="1">VLOOKUP(B152, Rankings!$A$2:$AO$161, 30, FALSE)</f>
        <v>74.362999495617245</v>
      </c>
      <c r="I152" s="90">
        <f ca="1">VLOOKUP(B152, Rankings!$A$2:$BL$161, 64, FALSE)</f>
        <v>1993</v>
      </c>
      <c r="J152" s="4">
        <f ca="1">VLOOKUP(B152, Rankings!$A$2:$BL$161, 38, FALSE)</f>
        <v>107</v>
      </c>
      <c r="K152" s="4" t="s">
        <v>406</v>
      </c>
      <c r="AE152" s="4">
        <v>54</v>
      </c>
      <c r="AF152" s="4" t="s">
        <v>72</v>
      </c>
      <c r="AG152" s="4">
        <f ca="1">VLOOKUP(AE152, Rankings!$A$2:$AO$161, 41, FALSE)</f>
        <v>126</v>
      </c>
      <c r="AH152" s="91">
        <f>VLOOKUP(AE152, Rankings!$A$2:$CA$161, 63, FALSE)</f>
        <v>41.345433525326584</v>
      </c>
      <c r="AI152" s="4">
        <f ca="1">VLOOKUP(AE152, Rankings!$A$2:$AO$161, 12, FALSE)+VLOOKUP(AE152, Rankings!$A$2:$AO$161, 6, FALSE)</f>
        <v>1</v>
      </c>
      <c r="AJ152" s="88">
        <f>VLOOKUP(AE152, Rankings!$A$2:$CA$161, 62, FALSE)</f>
        <v>6.3508529610858835</v>
      </c>
      <c r="AK152" s="89">
        <f ca="1">VLOOKUP(AE152, Rankings!$A$2:$AO$161, 30, FALSE)</f>
        <v>18.297243331227246</v>
      </c>
      <c r="AL152" s="90">
        <f ca="1">VLOOKUP(AE152, Rankings!$A$2:$BL$161, 64, FALSE)</f>
        <v>1513</v>
      </c>
      <c r="AM152" s="4">
        <f ca="1">VLOOKUP(AE152, Rankings!$A$2:$BL$161, 38, FALSE)</f>
        <v>38</v>
      </c>
      <c r="AN152" s="4" t="s">
        <v>496</v>
      </c>
      <c r="AO152" s="4" t="s">
        <v>920</v>
      </c>
      <c r="AP152">
        <v>151</v>
      </c>
      <c r="AQ152" s="4" t="s">
        <v>920</v>
      </c>
      <c r="AR152" s="20">
        <v>10</v>
      </c>
      <c r="AS152" s="20"/>
    </row>
    <row r="153" spans="2:45" x14ac:dyDescent="0.2">
      <c r="B153" s="4">
        <v>152</v>
      </c>
      <c r="C153" s="4" t="str">
        <f>VLOOKUP(B153, Rankings!$A$2:$AO$161, 3, FALSE)</f>
        <v>Medali</v>
      </c>
      <c r="D153" s="4">
        <f ca="1">VLOOKUP(B153, Rankings!$A$2:$AO$161, 41, FALSE)</f>
        <v>152</v>
      </c>
      <c r="E153" s="91">
        <f>VLOOKUP(B153, Rankings!$A$2:$CA$161, 63, FALSE)</f>
        <v>27.673271288004145</v>
      </c>
      <c r="F153" s="4">
        <f ca="1">VLOOKUP(B153, Rankings!$A$2:$AO$161, 8, FALSE)+VLOOKUP(B153, Rankings!$A$2:$AO$161, 10, FALSE)+VLOOKUP(B153, Rankings!$A$2:$AO$161, 12, FALSE)</f>
        <v>1</v>
      </c>
      <c r="G153" s="88">
        <f>VLOOKUP(B153, Rankings!$A$2:$CA$161, 62, FALSE)</f>
        <v>5.3061808822877081</v>
      </c>
      <c r="H153" s="89">
        <f ca="1">VLOOKUP(B153, Rankings!$A$2:$AO$161, 30, FALSE)</f>
        <v>13.234707043674728</v>
      </c>
      <c r="I153" s="90">
        <f ca="1">VLOOKUP(B153, Rankings!$A$2:$BL$161, 64, FALSE)</f>
        <v>1369</v>
      </c>
      <c r="J153" s="4">
        <f ca="1">VLOOKUP(B153, Rankings!$A$2:$BL$161, 38, FALSE)</f>
        <v>31</v>
      </c>
      <c r="K153" s="4" t="s">
        <v>485</v>
      </c>
      <c r="AE153" s="4">
        <v>36</v>
      </c>
      <c r="AF153" s="4" t="s">
        <v>90</v>
      </c>
      <c r="AG153" s="4">
        <f ca="1">VLOOKUP(AE153, Rankings!$A$2:$AO$161, 41, FALSE)</f>
        <v>148</v>
      </c>
      <c r="AH153" s="91">
        <f>VLOOKUP(AE153, Rankings!$A$2:$CA$161, 63, FALSE)</f>
        <v>29.709802285652444</v>
      </c>
      <c r="AI153" s="4">
        <f ca="1">VLOOKUP(AE153, Rankings!$A$2:$AO$161, 12, FALSE)+VLOOKUP(AE153, Rankings!$A$2:$AO$161, 6, FALSE)</f>
        <v>0</v>
      </c>
      <c r="AJ153" s="88">
        <f>VLOOKUP(AE153, Rankings!$A$2:$CA$161, 62, FALSE)</f>
        <v>5.5687620806702736</v>
      </c>
      <c r="AK153" s="89">
        <f ca="1">VLOOKUP(AE153, Rankings!$A$2:$AO$161, 30, FALSE)</f>
        <v>17.096217563084753</v>
      </c>
      <c r="AL153" s="90">
        <f ca="1">VLOOKUP(AE153, Rankings!$A$2:$BL$161, 64, FALSE)</f>
        <v>1316</v>
      </c>
      <c r="AM153" s="4">
        <f ca="1">VLOOKUP(AE153, Rankings!$A$2:$BL$161, 38, FALSE)</f>
        <v>26</v>
      </c>
      <c r="AN153" s="4" t="s">
        <v>485</v>
      </c>
      <c r="AO153" s="4" t="s">
        <v>920</v>
      </c>
      <c r="AP153">
        <v>152</v>
      </c>
      <c r="AQ153" s="4" t="s">
        <v>920</v>
      </c>
      <c r="AR153" s="20">
        <v>10</v>
      </c>
      <c r="AS153" s="20"/>
    </row>
    <row r="154" spans="2:45" x14ac:dyDescent="0.2">
      <c r="B154" s="4">
        <v>153</v>
      </c>
      <c r="C154" s="4" t="str">
        <f>VLOOKUP(B154, Rankings!$A$2:$AO$161, 3, FALSE)</f>
        <v>Zapapico</v>
      </c>
      <c r="D154" s="4">
        <f ca="1">VLOOKUP(B154, Rankings!$A$2:$AO$161, 41, FALSE)</f>
        <v>124</v>
      </c>
      <c r="E154" s="91">
        <f>VLOOKUP(B154, Rankings!$A$2:$CA$161, 63, FALSE)</f>
        <v>42.240006875296153</v>
      </c>
      <c r="F154" s="4">
        <f ca="1">VLOOKUP(B154, Rankings!$A$2:$AO$161, 8, FALSE)+VLOOKUP(B154, Rankings!$A$2:$AO$161, 10, FALSE)+VLOOKUP(B154, Rankings!$A$2:$AO$161, 12, FALSE)</f>
        <v>2</v>
      </c>
      <c r="G154" s="88">
        <f>VLOOKUP(B154, Rankings!$A$2:$CA$161, 62, FALSE)</f>
        <v>5.1584000338371307</v>
      </c>
      <c r="H154" s="89">
        <f ca="1">VLOOKUP(B154, Rankings!$A$2:$AO$161, 30, FALSE)</f>
        <v>40.102224933442599</v>
      </c>
      <c r="I154" s="90">
        <f ca="1">VLOOKUP(B154, Rankings!$A$2:$BL$161, 64, FALSE)</f>
        <v>1761</v>
      </c>
      <c r="J154" s="4">
        <f ca="1">VLOOKUP(B154, Rankings!$A$2:$BL$161, 38, FALSE)</f>
        <v>33</v>
      </c>
      <c r="K154" s="4" t="s">
        <v>493</v>
      </c>
      <c r="AE154" s="4">
        <v>94</v>
      </c>
      <c r="AF154" s="4" t="s">
        <v>33</v>
      </c>
      <c r="AG154" s="4">
        <f ca="1">VLOOKUP(AE154, Rankings!$A$2:$AO$161, 41, FALSE)</f>
        <v>87</v>
      </c>
      <c r="AH154" s="91">
        <f>VLOOKUP(AE154, Rankings!$A$2:$CA$161, 63, FALSE)</f>
        <v>52.933579123277653</v>
      </c>
      <c r="AI154" s="4">
        <f ca="1">VLOOKUP(AE154, Rankings!$A$2:$AO$161, 12, FALSE)+VLOOKUP(AE154, Rankings!$A$2:$AO$161, 6, FALSE)</f>
        <v>2</v>
      </c>
      <c r="AJ154" s="88">
        <f>VLOOKUP(AE154, Rankings!$A$2:$CA$161, 62, FALSE)</f>
        <v>7.6722640963170949</v>
      </c>
      <c r="AK154" s="89">
        <f ca="1">VLOOKUP(AE154, Rankings!$A$2:$AO$161, 30, FALSE)</f>
        <v>23.187284617448604</v>
      </c>
      <c r="AL154" s="90">
        <f ca="1">VLOOKUP(AE154, Rankings!$A$2:$BL$161, 64, FALSE)</f>
        <v>1640</v>
      </c>
      <c r="AM154" s="4">
        <f ca="1">VLOOKUP(AE154, Rankings!$A$2:$BL$161, 38, FALSE)</f>
        <v>62</v>
      </c>
      <c r="AN154" s="4" t="s">
        <v>485</v>
      </c>
      <c r="AO154" s="4" t="s">
        <v>920</v>
      </c>
      <c r="AP154">
        <v>153</v>
      </c>
      <c r="AQ154" s="4" t="s">
        <v>920</v>
      </c>
      <c r="AR154" s="20">
        <v>10</v>
      </c>
      <c r="AS154" s="20"/>
    </row>
    <row r="155" spans="2:45" x14ac:dyDescent="0.2">
      <c r="B155" s="4">
        <v>154</v>
      </c>
      <c r="C155" s="4" t="str">
        <f>VLOOKUP(B155, Rankings!$A$2:$AO$161, 3, FALSE)</f>
        <v>Artazon</v>
      </c>
      <c r="D155" s="4">
        <f ca="1">VLOOKUP(B155, Rankings!$A$2:$AO$161, 41, FALSE)</f>
        <v>141</v>
      </c>
      <c r="E155" s="91">
        <f>VLOOKUP(B155, Rankings!$A$2:$CA$161, 63, FALSE)</f>
        <v>32.803816327749196</v>
      </c>
      <c r="F155" s="4">
        <f ca="1">VLOOKUP(B155, Rankings!$A$2:$AO$161, 8, FALSE)+VLOOKUP(B155, Rankings!$A$2:$AO$161, 10, FALSE)+VLOOKUP(B155, Rankings!$A$2:$AO$161, 12, FALSE)</f>
        <v>2</v>
      </c>
      <c r="G155" s="88">
        <f>VLOOKUP(B155, Rankings!$A$2:$CA$161, 62, FALSE)</f>
        <v>5.0487622245457358</v>
      </c>
      <c r="H155" s="89">
        <f ca="1">VLOOKUP(B155, Rankings!$A$2:$AO$161, 30, FALSE)</f>
        <v>14.787335477202106</v>
      </c>
      <c r="I155" s="90">
        <f ca="1">VLOOKUP(B155, Rankings!$A$2:$BL$161, 64, FALSE)</f>
        <v>1425</v>
      </c>
      <c r="J155" s="4">
        <f ca="1">VLOOKUP(B155, Rankings!$A$2:$BL$161, 38, FALSE)</f>
        <v>41</v>
      </c>
      <c r="K155" s="4" t="s">
        <v>488</v>
      </c>
      <c r="AE155" s="4">
        <v>71</v>
      </c>
      <c r="AF155" s="4" t="s">
        <v>55</v>
      </c>
      <c r="AG155" s="4">
        <f ca="1">VLOOKUP(AE155, Rankings!$A$2:$AO$161, 41, FALSE)</f>
        <v>153</v>
      </c>
      <c r="AH155" s="91">
        <f>VLOOKUP(AE155, Rankings!$A$2:$CA$161, 63, FALSE)</f>
        <v>25.305200433552464</v>
      </c>
      <c r="AI155" s="4">
        <f ca="1">VLOOKUP(AE155, Rankings!$A$2:$AO$161, 12, FALSE)+VLOOKUP(AE155, Rankings!$A$2:$AO$161, 6, FALSE)</f>
        <v>0</v>
      </c>
      <c r="AJ155" s="88">
        <f>VLOOKUP(AE155, Rankings!$A$2:$CA$161, 62, FALSE)</f>
        <v>4.5574115460423368</v>
      </c>
      <c r="AK155" s="89">
        <f ca="1">VLOOKUP(AE155, Rankings!$A$2:$AO$161, 30, FALSE)</f>
        <v>10.484256435870771</v>
      </c>
      <c r="AL155" s="90">
        <f ca="1">VLOOKUP(AE155, Rankings!$A$2:$BL$161, 64, FALSE)</f>
        <v>1349</v>
      </c>
      <c r="AM155" s="4">
        <f ca="1">VLOOKUP(AE155, Rankings!$A$2:$BL$161, 38, FALSE)</f>
        <v>33</v>
      </c>
      <c r="AN155" s="4" t="s">
        <v>487</v>
      </c>
      <c r="AO155" s="4" t="s">
        <v>920</v>
      </c>
      <c r="AP155">
        <v>154</v>
      </c>
      <c r="AQ155" s="4" t="s">
        <v>920</v>
      </c>
      <c r="AR155" s="20">
        <v>10</v>
      </c>
      <c r="AS155" s="20"/>
    </row>
    <row r="156" spans="2:45" x14ac:dyDescent="0.2">
      <c r="B156" s="4">
        <v>155</v>
      </c>
      <c r="C156" s="4" t="str">
        <f>VLOOKUP(B156, Rankings!$A$2:$AO$161, 3, FALSE)</f>
        <v>Levincia</v>
      </c>
      <c r="D156" s="4">
        <f ca="1">VLOOKUP(B156, Rankings!$A$2:$AO$161, 41, FALSE)</f>
        <v>30</v>
      </c>
      <c r="E156" s="91">
        <f>VLOOKUP(B156, Rankings!$A$2:$CA$161, 63, FALSE)</f>
        <v>71.906006240664595</v>
      </c>
      <c r="F156" s="4">
        <f ca="1">VLOOKUP(B156, Rankings!$A$2:$AO$161, 8, FALSE)+VLOOKUP(B156, Rankings!$A$2:$AO$161, 10, FALSE)+VLOOKUP(B156, Rankings!$A$2:$AO$161, 12, FALSE)</f>
        <v>4</v>
      </c>
      <c r="G156" s="88">
        <f>VLOOKUP(B156, Rankings!$A$2:$CA$161, 62, FALSE)</f>
        <v>8.6</v>
      </c>
      <c r="H156" s="89">
        <f ca="1">VLOOKUP(B156, Rankings!$A$2:$AO$161, 30, FALSE)</f>
        <v>51.99841918279548</v>
      </c>
      <c r="I156" s="90">
        <f ca="1">VLOOKUP(B156, Rankings!$A$2:$BL$161, 64, FALSE)</f>
        <v>1866</v>
      </c>
      <c r="J156" s="4">
        <f ca="1">VLOOKUP(B156, Rankings!$A$2:$BL$161, 38, FALSE)</f>
        <v>77</v>
      </c>
      <c r="K156" s="4" t="s">
        <v>483</v>
      </c>
      <c r="AE156" s="4">
        <v>65</v>
      </c>
      <c r="AF156" s="4" t="s">
        <v>61</v>
      </c>
      <c r="AG156" s="4">
        <f ca="1">VLOOKUP(AE156, Rankings!$A$2:$AO$161, 41, FALSE)</f>
        <v>156</v>
      </c>
      <c r="AH156" s="91">
        <f>VLOOKUP(AE156, Rankings!$A$2:$CA$161, 63, FALSE)</f>
        <v>21.697479887649887</v>
      </c>
      <c r="AI156" s="4">
        <f ca="1">VLOOKUP(AE156, Rankings!$A$2:$AO$161, 12, FALSE)+VLOOKUP(AE156, Rankings!$A$2:$AO$161, 6, FALSE)</f>
        <v>0</v>
      </c>
      <c r="AJ156" s="88">
        <f>VLOOKUP(AE156, Rankings!$A$2:$CA$161, 62, FALSE)</f>
        <v>4.7022453265552944</v>
      </c>
      <c r="AK156" s="89">
        <f ca="1">VLOOKUP(AE156, Rankings!$A$2:$AO$161, 30, FALSE)</f>
        <v>8.6425282755269581</v>
      </c>
      <c r="AL156" s="90">
        <f ca="1">VLOOKUP(AE156, Rankings!$A$2:$BL$161, 64, FALSE)</f>
        <v>1307</v>
      </c>
      <c r="AM156" s="4">
        <f ca="1">VLOOKUP(AE156, Rankings!$A$2:$BL$161, 38, FALSE)</f>
        <v>25</v>
      </c>
      <c r="AN156" s="4" t="s">
        <v>492</v>
      </c>
      <c r="AO156" s="4" t="s">
        <v>920</v>
      </c>
      <c r="AP156">
        <v>155</v>
      </c>
      <c r="AQ156" s="4" t="s">
        <v>920</v>
      </c>
      <c r="AR156" s="20">
        <v>10</v>
      </c>
      <c r="AS156" s="20"/>
    </row>
    <row r="157" spans="2:45" x14ac:dyDescent="0.2">
      <c r="B157" s="4">
        <v>156</v>
      </c>
      <c r="C157" s="4" t="str">
        <f>VLOOKUP(B157, Rankings!$A$2:$AO$161, 3, FALSE)</f>
        <v>Cabo Poco</v>
      </c>
      <c r="D157" s="4">
        <f ca="1">VLOOKUP(B157, Rankings!$A$2:$AO$161, 41, FALSE)</f>
        <v>20</v>
      </c>
      <c r="E157" s="91">
        <f>VLOOKUP(B157, Rankings!$A$2:$CA$161, 63, FALSE)</f>
        <v>77.102394599567361</v>
      </c>
      <c r="F157" s="4">
        <f ca="1">VLOOKUP(B157, Rankings!$A$2:$AO$161, 8, FALSE)+VLOOKUP(B157, Rankings!$A$2:$AO$161, 10, FALSE)+VLOOKUP(B157, Rankings!$A$2:$AO$161, 12, FALSE)</f>
        <v>6</v>
      </c>
      <c r="G157" s="88">
        <f>VLOOKUP(B157, Rankings!$A$2:$CA$161, 62, FALSE)</f>
        <v>9.0015150239986106</v>
      </c>
      <c r="H157" s="89">
        <f ca="1">VLOOKUP(B157, Rankings!$A$2:$AO$161, 30, FALSE)</f>
        <v>60.907996904441276</v>
      </c>
      <c r="I157" s="90">
        <f ca="1">VLOOKUP(B157, Rankings!$A$2:$BL$161, 64, FALSE)</f>
        <v>1872</v>
      </c>
      <c r="J157" s="4">
        <f ca="1">VLOOKUP(B157, Rankings!$A$2:$BL$161, 38, FALSE)</f>
        <v>89</v>
      </c>
      <c r="K157" s="4" t="s">
        <v>489</v>
      </c>
      <c r="AE157" s="4">
        <v>90</v>
      </c>
      <c r="AF157" s="4" t="s">
        <v>37</v>
      </c>
      <c r="AG157" s="4">
        <f ca="1">VLOOKUP(AE157, Rankings!$A$2:$AO$161, 41, FALSE)</f>
        <v>78</v>
      </c>
      <c r="AH157" s="91">
        <f>VLOOKUP(AE157, Rankings!$A$2:$CA$161, 63, FALSE)</f>
        <v>56.225092681999982</v>
      </c>
      <c r="AI157" s="4">
        <f ca="1">VLOOKUP(AE157, Rankings!$A$2:$AO$161, 12, FALSE)+VLOOKUP(AE157, Rankings!$A$2:$AO$161, 6, FALSE)</f>
        <v>3</v>
      </c>
      <c r="AJ157" s="88">
        <f>VLOOKUP(AE157, Rankings!$A$2:$CA$161, 62, FALSE)</f>
        <v>8.1274568934910718</v>
      </c>
      <c r="AK157" s="89">
        <f ca="1">VLOOKUP(AE157, Rankings!$A$2:$AO$161, 30, FALSE)</f>
        <v>18.016336282416599</v>
      </c>
      <c r="AL157" s="90">
        <f ca="1">VLOOKUP(AE157, Rankings!$A$2:$BL$161, 64, FALSE)</f>
        <v>1425</v>
      </c>
      <c r="AM157" s="4">
        <f ca="1">VLOOKUP(AE157, Rankings!$A$2:$BL$161, 38, FALSE)</f>
        <v>54</v>
      </c>
      <c r="AN157" s="4" t="s">
        <v>483</v>
      </c>
      <c r="AO157" s="4" t="s">
        <v>920</v>
      </c>
      <c r="AP157">
        <v>156</v>
      </c>
      <c r="AQ157" s="4" t="s">
        <v>920</v>
      </c>
      <c r="AR157" s="20">
        <v>10</v>
      </c>
      <c r="AS157" s="20"/>
    </row>
    <row r="158" spans="2:45" x14ac:dyDescent="0.2">
      <c r="B158" s="4">
        <v>157</v>
      </c>
      <c r="C158" s="4" t="str">
        <f>VLOOKUP(B158, Rankings!$A$2:$AO$161, 3, FALSE)</f>
        <v>Alfornada</v>
      </c>
      <c r="D158" s="4">
        <f ca="1">VLOOKUP(B158, Rankings!$A$2:$AO$161, 41, FALSE)</f>
        <v>130</v>
      </c>
      <c r="E158" s="91">
        <f>VLOOKUP(B158, Rankings!$A$2:$CA$161, 63, FALSE)</f>
        <v>39.301156012828677</v>
      </c>
      <c r="F158" s="4">
        <f ca="1">VLOOKUP(B158, Rankings!$A$2:$AO$161, 8, FALSE)+VLOOKUP(B158, Rankings!$A$2:$AO$161, 10, FALSE)+VLOOKUP(B158, Rankings!$A$2:$AO$161, 12, FALSE)</f>
        <v>2</v>
      </c>
      <c r="G158" s="88">
        <f>VLOOKUP(B158, Rankings!$A$2:$CA$161, 62, FALSE)</f>
        <v>5.9405386961116582</v>
      </c>
      <c r="H158" s="89">
        <f ca="1">VLOOKUP(B158, Rankings!$A$2:$AO$161, 30, FALSE)</f>
        <v>26.770887595636321</v>
      </c>
      <c r="I158" s="90">
        <f ca="1">VLOOKUP(B158, Rankings!$A$2:$BL$161, 64, FALSE)</f>
        <v>1648</v>
      </c>
      <c r="J158" s="4">
        <f ca="1">VLOOKUP(B158, Rankings!$A$2:$BL$161, 38, FALSE)</f>
        <v>37</v>
      </c>
      <c r="K158" s="4" t="s">
        <v>490</v>
      </c>
      <c r="AE158" s="4">
        <v>137</v>
      </c>
      <c r="AF158" s="4" t="s">
        <v>118</v>
      </c>
      <c r="AG158" s="4">
        <f ca="1">VLOOKUP(AE158, Rankings!$A$2:$AO$161, 41, FALSE)</f>
        <v>129</v>
      </c>
      <c r="AH158" s="91">
        <f>VLOOKUP(AE158, Rankings!$A$2:$CA$161, 63, FALSE)</f>
        <v>40.734025249428527</v>
      </c>
      <c r="AI158" s="4">
        <f ca="1">VLOOKUP(AE158, Rankings!$A$2:$AO$161, 12, FALSE)+VLOOKUP(AE158, Rankings!$A$2:$AO$161, 6, FALSE)</f>
        <v>2</v>
      </c>
      <c r="AJ158" s="88">
        <f>VLOOKUP(AE158, Rankings!$A$2:$CA$161, 62, FALSE)</f>
        <v>6.7090320547088691</v>
      </c>
      <c r="AK158" s="89">
        <f ca="1">VLOOKUP(AE158, Rankings!$A$2:$AO$161, 30, FALSE)</f>
        <v>17.835689846287984</v>
      </c>
      <c r="AL158" s="90">
        <f ca="1">VLOOKUP(AE158, Rankings!$A$2:$BL$161, 64, FALSE)</f>
        <v>1396</v>
      </c>
      <c r="AM158" s="4">
        <f ca="1">VLOOKUP(AE158, Rankings!$A$2:$BL$161, 38, FALSE)</f>
        <v>35</v>
      </c>
      <c r="AN158" s="4" t="s">
        <v>496</v>
      </c>
      <c r="AO158" s="4" t="s">
        <v>920</v>
      </c>
      <c r="AP158">
        <v>157</v>
      </c>
      <c r="AQ158" s="4" t="s">
        <v>920</v>
      </c>
      <c r="AR158" s="20">
        <v>10</v>
      </c>
      <c r="AS158" s="20"/>
    </row>
    <row r="159" spans="2:45" x14ac:dyDescent="0.2">
      <c r="B159" s="4">
        <v>158</v>
      </c>
      <c r="C159" s="4" t="str">
        <f>VLOOKUP(B159, Rankings!$A$2:$AO$161, 3, FALSE)</f>
        <v>Cortondo</v>
      </c>
      <c r="D159" s="4">
        <f ca="1">VLOOKUP(B159, Rankings!$A$2:$AO$161, 41, FALSE)</f>
        <v>108</v>
      </c>
      <c r="E159" s="91">
        <f>VLOOKUP(B159, Rankings!$A$2:$CA$161, 63, FALSE)</f>
        <v>46.483481698962862</v>
      </c>
      <c r="F159" s="4">
        <f ca="1">VLOOKUP(B159, Rankings!$A$2:$AO$161, 8, FALSE)+VLOOKUP(B159, Rankings!$A$2:$AO$161, 10, FALSE)+VLOOKUP(B159, Rankings!$A$2:$AO$161, 12, FALSE)</f>
        <v>2</v>
      </c>
      <c r="G159" s="88">
        <f>VLOOKUP(B159, Rankings!$A$2:$CA$161, 62, FALSE)</f>
        <v>5.9447455790807391</v>
      </c>
      <c r="H159" s="89">
        <f ca="1">VLOOKUP(B159, Rankings!$A$2:$AO$161, 30, FALSE)</f>
        <v>42.839686723592244</v>
      </c>
      <c r="I159" s="90">
        <f ca="1">VLOOKUP(B159, Rankings!$A$2:$BL$161, 64, FALSE)</f>
        <v>1787</v>
      </c>
      <c r="J159" s="4">
        <f ca="1">VLOOKUP(B159, Rankings!$A$2:$BL$161, 38, FALSE)</f>
        <v>41</v>
      </c>
      <c r="K159" s="4" t="s">
        <v>498</v>
      </c>
      <c r="AE159" s="4">
        <v>112</v>
      </c>
      <c r="AF159" s="4" t="s">
        <v>16</v>
      </c>
      <c r="AG159" s="4">
        <f ca="1">VLOOKUP(AE159, Rankings!$A$2:$AO$161, 41, FALSE)</f>
        <v>147</v>
      </c>
      <c r="AH159" s="91">
        <f>VLOOKUP(AE159, Rankings!$A$2:$CA$161, 63, FALSE)</f>
        <v>30.305426068000582</v>
      </c>
      <c r="AI159" s="4">
        <f ca="1">VLOOKUP(AE159, Rankings!$A$2:$AO$161, 12, FALSE)+VLOOKUP(AE159, Rankings!$A$2:$AO$161, 6, FALSE)</f>
        <v>1</v>
      </c>
      <c r="AJ159" s="88">
        <f>VLOOKUP(AE159, Rankings!$A$2:$CA$161, 62, FALSE)</f>
        <v>5.1402550736536634</v>
      </c>
      <c r="AK159" s="89">
        <f ca="1">VLOOKUP(AE159, Rankings!$A$2:$AO$161, 30, FALSE)</f>
        <v>11.996498019112694</v>
      </c>
      <c r="AL159" s="90">
        <f ca="1">VLOOKUP(AE159, Rankings!$A$2:$BL$161, 64, FALSE)</f>
        <v>1392</v>
      </c>
      <c r="AM159" s="4">
        <f ca="1">VLOOKUP(AE159, Rankings!$A$2:$BL$161, 38, FALSE)</f>
        <v>31</v>
      </c>
      <c r="AN159" s="4" t="s">
        <v>488</v>
      </c>
      <c r="AO159" s="4" t="s">
        <v>920</v>
      </c>
      <c r="AP159">
        <v>158</v>
      </c>
      <c r="AQ159" s="4" t="s">
        <v>920</v>
      </c>
      <c r="AR159" s="20">
        <v>10</v>
      </c>
      <c r="AS159" s="20"/>
    </row>
    <row r="160" spans="2:45" x14ac:dyDescent="0.2">
      <c r="B160" s="4">
        <v>159</v>
      </c>
      <c r="C160" s="4" t="str">
        <f>VLOOKUP(B160, Rankings!$A$2:$AO$161, 3, FALSE)</f>
        <v>Los Platos</v>
      </c>
      <c r="D160" s="4">
        <f ca="1">VLOOKUP(B160, Rankings!$A$2:$AO$161, 41, FALSE)</f>
        <v>65</v>
      </c>
      <c r="E160" s="91">
        <f>VLOOKUP(B160, Rankings!$A$2:$CA$161, 63, FALSE)</f>
        <v>61.271767423257685</v>
      </c>
      <c r="F160" s="4">
        <f ca="1">VLOOKUP(B160, Rankings!$A$2:$AO$161, 8, FALSE)+VLOOKUP(B160, Rankings!$A$2:$AO$161, 10, FALSE)+VLOOKUP(B160, Rankings!$A$2:$AO$161, 12, FALSE)</f>
        <v>3</v>
      </c>
      <c r="G160" s="88">
        <f>VLOOKUP(B160, Rankings!$A$2:$CA$161, 62, FALSE)</f>
        <v>6.7544224195872014</v>
      </c>
      <c r="H160" s="89">
        <f ca="1">VLOOKUP(B160, Rankings!$A$2:$AO$161, 30, FALSE)</f>
        <v>52.210006635883545</v>
      </c>
      <c r="I160" s="90">
        <f ca="1">VLOOKUP(B160, Rankings!$A$2:$BL$161, 64, FALSE)</f>
        <v>1940</v>
      </c>
      <c r="J160" s="4">
        <f ca="1">VLOOKUP(B160, Rankings!$A$2:$BL$161, 38, FALSE)</f>
        <v>66</v>
      </c>
      <c r="K160" s="4" t="s">
        <v>485</v>
      </c>
      <c r="AE160" s="4">
        <v>84</v>
      </c>
      <c r="AF160" s="4" t="s">
        <v>43</v>
      </c>
      <c r="AG160" s="4">
        <f ca="1">VLOOKUP(AE160, Rankings!$A$2:$AO$161, 41, FALSE)</f>
        <v>112</v>
      </c>
      <c r="AH160" s="91">
        <f>VLOOKUP(AE160, Rankings!$A$2:$CA$161, 63, FALSE)</f>
        <v>45.47760892206194</v>
      </c>
      <c r="AI160" s="4">
        <f ca="1">VLOOKUP(AE160, Rankings!$A$2:$AO$161, 12, FALSE)+VLOOKUP(AE160, Rankings!$A$2:$AO$161, 6, FALSE)</f>
        <v>2</v>
      </c>
      <c r="AJ160" s="88">
        <f>VLOOKUP(AE160, Rankings!$A$2:$CA$161, 62, FALSE)</f>
        <v>6.922427319950712</v>
      </c>
      <c r="AK160" s="89">
        <f ca="1">VLOOKUP(AE160, Rankings!$A$2:$AO$161, 30, FALSE)</f>
        <v>20.49594453997522</v>
      </c>
      <c r="AL160" s="90">
        <f ca="1">VLOOKUP(AE160, Rankings!$A$2:$BL$161, 64, FALSE)</f>
        <v>1444</v>
      </c>
      <c r="AM160" s="4">
        <f ca="1">VLOOKUP(AE160, Rankings!$A$2:$BL$161, 38, FALSE)</f>
        <v>47</v>
      </c>
      <c r="AN160" s="4" t="s">
        <v>493</v>
      </c>
      <c r="AO160" s="4" t="s">
        <v>920</v>
      </c>
      <c r="AP160">
        <v>159</v>
      </c>
      <c r="AQ160" s="4" t="s">
        <v>920</v>
      </c>
      <c r="AR160" s="20">
        <v>10</v>
      </c>
      <c r="AS160" s="20"/>
    </row>
    <row r="161" spans="2:45" x14ac:dyDescent="0.2">
      <c r="B161" s="4">
        <v>160</v>
      </c>
      <c r="C161" s="4" t="str">
        <f>VLOOKUP(B161, Rankings!$A$2:$AO$161, 3, FALSE)</f>
        <v>Mesagoza</v>
      </c>
      <c r="D161" s="4">
        <f ca="1">VLOOKUP(B161, Rankings!$A$2:$AO$161, 41, FALSE)</f>
        <v>23</v>
      </c>
      <c r="E161" s="91">
        <f>VLOOKUP(B161, Rankings!$A$2:$CA$161, 63, FALSE)</f>
        <v>75.985910562141697</v>
      </c>
      <c r="F161" s="4">
        <f ca="1">VLOOKUP(B161, Rankings!$A$2:$AO$161, 8, FALSE)+VLOOKUP(B161, Rankings!$A$2:$AO$161, 10, FALSE)+VLOOKUP(B161, Rankings!$A$2:$AO$161, 12, FALSE)</f>
        <v>5</v>
      </c>
      <c r="G161" s="88">
        <f>VLOOKUP(B161, Rankings!$A$2:$CA$161, 62, FALSE)</f>
        <v>8.5906926379658124</v>
      </c>
      <c r="H161" s="89">
        <f ca="1">VLOOKUP(B161, Rankings!$A$2:$AO$161, 30, FALSE)</f>
        <v>67.384652797517361</v>
      </c>
      <c r="I161" s="90">
        <f ca="1">VLOOKUP(B161, Rankings!$A$2:$BL$161, 64, FALSE)</f>
        <v>2045</v>
      </c>
      <c r="J161" s="4">
        <f ca="1">VLOOKUP(B161, Rankings!$A$2:$BL$161, 38, FALSE)</f>
        <v>76</v>
      </c>
      <c r="K161" s="4" t="s">
        <v>485</v>
      </c>
      <c r="AE161" s="4">
        <v>102</v>
      </c>
      <c r="AF161" s="4" t="s">
        <v>25</v>
      </c>
      <c r="AG161" s="4">
        <f ca="1">VLOOKUP(AE161, Rankings!$A$2:$AO$161, 41, FALSE)</f>
        <v>89</v>
      </c>
      <c r="AH161" s="91">
        <f>VLOOKUP(AE161, Rankings!$A$2:$CA$161, 63, FALSE)</f>
        <v>52.512194338001507</v>
      </c>
      <c r="AI161" s="4">
        <f ca="1">VLOOKUP(AE161, Rankings!$A$2:$AO$161, 12, FALSE)+VLOOKUP(AE161, Rankings!$A$2:$AO$161, 6, FALSE)</f>
        <v>3</v>
      </c>
      <c r="AJ161" s="88">
        <f>VLOOKUP(AE161, Rankings!$A$2:$CA$161, 62, FALSE)</f>
        <v>8.0298055877946251</v>
      </c>
      <c r="AK161" s="89">
        <f ca="1">VLOOKUP(AE161, Rankings!$A$2:$AO$161, 30, FALSE)</f>
        <v>21.564531696216406</v>
      </c>
      <c r="AL161" s="90">
        <f ca="1">VLOOKUP(AE161, Rankings!$A$2:$BL$161, 64, FALSE)</f>
        <v>1405</v>
      </c>
      <c r="AM161" s="4">
        <f ca="1">VLOOKUP(AE161, Rankings!$A$2:$BL$161, 38, FALSE)</f>
        <v>49</v>
      </c>
      <c r="AN161" s="4" t="s">
        <v>496</v>
      </c>
      <c r="AO161" s="4" t="s">
        <v>920</v>
      </c>
      <c r="AP161">
        <v>160</v>
      </c>
      <c r="AQ161" s="4" t="s">
        <v>920</v>
      </c>
      <c r="AR161" s="20">
        <v>10</v>
      </c>
      <c r="AS161" s="20"/>
    </row>
  </sheetData>
  <sortState xmlns:xlrd2="http://schemas.microsoft.com/office/spreadsheetml/2017/richdata2" ref="AE18:AO161">
    <sortCondition ref="AO18:AO161" customList="Master,Ultra A,Ultra B,Great A,Great B,Great C,Basic A,Basic B,Basic C,Basic D"/>
  </sortState>
  <phoneticPr fontId="50" type="noConversion"/>
  <conditionalFormatting sqref="Z2:Z11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15:Z2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29:AA29">
    <cfRule type="cellIs" dxfId="382" priority="2" operator="equal">
      <formula>1</formula>
    </cfRule>
    <cfRule type="cellIs" dxfId="381" priority="3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nf">
                <anchor moveWithCells="1">
                  <from>
                    <xdr:col>24</xdr:col>
                    <xdr:colOff>298450</xdr:colOff>
                    <xdr:row>11</xdr:row>
                    <xdr:rowOff>120650</xdr:rowOff>
                  </from>
                  <to>
                    <xdr:col>25</xdr:col>
                    <xdr:colOff>514350</xdr:colOff>
                    <xdr:row>13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E8DC-8B1D-4F54-824C-622829CA3809}">
  <dimension ref="A1:O56"/>
  <sheetViews>
    <sheetView zoomScale="82" zoomScaleNormal="82" workbookViewId="0">
      <selection activeCell="N25" sqref="N25"/>
    </sheetView>
  </sheetViews>
  <sheetFormatPr defaultColWidth="8.7421875" defaultRowHeight="15" x14ac:dyDescent="0.2"/>
  <cols>
    <col min="1" max="1" width="17.75390625" style="4" customWidth="1"/>
    <col min="2" max="15" width="18.4296875" style="4" customWidth="1"/>
    <col min="16" max="16384" width="8.7421875" style="4"/>
  </cols>
  <sheetData>
    <row r="1" spans="1:15" s="6" customFormat="1" ht="15.75" thickBot="1" x14ac:dyDescent="0.25">
      <c r="A1" s="422"/>
      <c r="B1" s="423" t="s">
        <v>435</v>
      </c>
      <c r="C1" s="423" t="s">
        <v>1631</v>
      </c>
      <c r="D1" s="424"/>
      <c r="E1" s="423" t="s">
        <v>438</v>
      </c>
      <c r="F1" s="423" t="s">
        <v>611</v>
      </c>
      <c r="G1" s="424"/>
      <c r="H1" s="424"/>
      <c r="I1" s="424"/>
      <c r="J1" s="424"/>
      <c r="K1" s="424"/>
      <c r="L1" s="423" t="s">
        <v>437</v>
      </c>
      <c r="M1" s="423" t="s">
        <v>1632</v>
      </c>
      <c r="N1" s="423" t="s">
        <v>1634</v>
      </c>
      <c r="O1" s="425" t="s">
        <v>1633</v>
      </c>
    </row>
    <row r="2" spans="1:15" x14ac:dyDescent="0.2">
      <c r="A2" s="6" t="s">
        <v>1623</v>
      </c>
      <c r="B2" s="11" t="s">
        <v>114</v>
      </c>
      <c r="C2" s="131" t="s">
        <v>103</v>
      </c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15" x14ac:dyDescent="0.2">
      <c r="A3" s="6" t="s">
        <v>1624</v>
      </c>
      <c r="B3" s="98" t="s">
        <v>59</v>
      </c>
      <c r="C3" s="97" t="s">
        <v>68</v>
      </c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</row>
    <row r="4" spans="1:15" x14ac:dyDescent="0.2">
      <c r="A4" s="6" t="s">
        <v>1625</v>
      </c>
      <c r="B4" s="96" t="s">
        <v>84</v>
      </c>
      <c r="C4" s="99" t="s">
        <v>40</v>
      </c>
      <c r="D4" s="168"/>
      <c r="E4" s="94" t="s">
        <v>8</v>
      </c>
      <c r="F4" s="99" t="s">
        <v>40</v>
      </c>
      <c r="G4" s="168"/>
      <c r="H4" s="168"/>
      <c r="I4" s="168"/>
      <c r="J4" s="168"/>
      <c r="K4" s="168"/>
      <c r="L4" s="97" t="s">
        <v>68</v>
      </c>
      <c r="M4" s="97" t="s">
        <v>70</v>
      </c>
      <c r="N4" s="96" t="s">
        <v>84</v>
      </c>
      <c r="O4" s="94" t="s">
        <v>887</v>
      </c>
    </row>
    <row r="5" spans="1:15" x14ac:dyDescent="0.2">
      <c r="A5" s="6" t="s">
        <v>1626</v>
      </c>
      <c r="B5" s="98" t="s">
        <v>9</v>
      </c>
      <c r="C5" s="100" t="s">
        <v>19</v>
      </c>
      <c r="D5" s="168"/>
      <c r="E5" s="98" t="s">
        <v>9</v>
      </c>
      <c r="F5" s="399" t="s">
        <v>8</v>
      </c>
      <c r="G5" s="168"/>
      <c r="H5" s="168"/>
      <c r="I5" s="168"/>
      <c r="J5" s="168"/>
      <c r="K5" s="168"/>
      <c r="L5" s="97" t="s">
        <v>70</v>
      </c>
      <c r="M5" s="100" t="s">
        <v>901</v>
      </c>
      <c r="N5" s="96" t="s">
        <v>78</v>
      </c>
      <c r="O5" s="115" t="s">
        <v>188</v>
      </c>
    </row>
    <row r="6" spans="1:15" x14ac:dyDescent="0.2">
      <c r="A6" s="6" t="s">
        <v>1627</v>
      </c>
      <c r="B6" s="131" t="s">
        <v>94</v>
      </c>
      <c r="C6" s="150" t="s">
        <v>124</v>
      </c>
      <c r="D6" s="168"/>
      <c r="E6" s="96" t="s">
        <v>84</v>
      </c>
      <c r="F6" s="399" t="s">
        <v>8</v>
      </c>
      <c r="G6" s="168"/>
      <c r="H6" s="168"/>
      <c r="I6" s="168"/>
      <c r="J6" s="168"/>
      <c r="K6" s="168"/>
      <c r="L6" s="96" t="s">
        <v>84</v>
      </c>
      <c r="M6" s="94" t="s">
        <v>8</v>
      </c>
      <c r="N6" s="95" t="s">
        <v>94</v>
      </c>
      <c r="O6" s="100" t="s">
        <v>27</v>
      </c>
    </row>
    <row r="7" spans="1:15" ht="15.75" thickBot="1" x14ac:dyDescent="0.25">
      <c r="A7" s="6" t="s">
        <v>1628</v>
      </c>
      <c r="B7" s="96" t="s">
        <v>93</v>
      </c>
      <c r="C7" s="97" t="s">
        <v>66</v>
      </c>
      <c r="D7" s="168"/>
      <c r="E7" s="42" t="s">
        <v>44</v>
      </c>
      <c r="F7" s="131" t="s">
        <v>94</v>
      </c>
      <c r="G7" s="168"/>
      <c r="H7" s="168"/>
      <c r="I7" s="168"/>
      <c r="J7" s="168"/>
      <c r="K7" s="168"/>
      <c r="L7" s="150" t="s">
        <v>124</v>
      </c>
      <c r="M7" s="98" t="s">
        <v>9</v>
      </c>
      <c r="N7" s="109" t="s">
        <v>468</v>
      </c>
      <c r="O7" s="100" t="s">
        <v>23</v>
      </c>
    </row>
    <row r="8" spans="1:15" ht="15.75" thickBot="1" x14ac:dyDescent="0.25">
      <c r="A8" s="424"/>
      <c r="B8" s="424"/>
      <c r="C8" s="424"/>
      <c r="D8" s="424"/>
      <c r="E8" s="423" t="s">
        <v>974</v>
      </c>
      <c r="F8" s="423" t="s">
        <v>975</v>
      </c>
      <c r="G8" s="424"/>
      <c r="H8" s="424"/>
      <c r="I8" s="424"/>
      <c r="J8" s="424"/>
      <c r="K8" s="424"/>
      <c r="L8" s="423" t="s">
        <v>976</v>
      </c>
      <c r="M8" s="423" t="s">
        <v>977</v>
      </c>
      <c r="N8" s="423" t="s">
        <v>978</v>
      </c>
      <c r="O8" s="423" t="s">
        <v>979</v>
      </c>
    </row>
    <row r="9" spans="1:15" x14ac:dyDescent="0.2">
      <c r="A9" s="6" t="s">
        <v>1629</v>
      </c>
      <c r="B9" s="115" t="s">
        <v>186</v>
      </c>
      <c r="C9" s="96" t="s">
        <v>93</v>
      </c>
      <c r="D9" s="168"/>
      <c r="E9" s="115" t="s">
        <v>186</v>
      </c>
      <c r="F9" s="133" t="s">
        <v>468</v>
      </c>
      <c r="G9" s="168"/>
      <c r="H9" s="168"/>
      <c r="I9" s="168"/>
      <c r="J9" s="168"/>
      <c r="K9" s="168"/>
      <c r="L9" s="43" t="s">
        <v>23</v>
      </c>
      <c r="M9" s="98" t="s">
        <v>9</v>
      </c>
      <c r="N9" s="133" t="s">
        <v>470</v>
      </c>
      <c r="O9" s="96" t="s">
        <v>93</v>
      </c>
    </row>
    <row r="10" spans="1:15" ht="15.75" thickBot="1" x14ac:dyDescent="0.25">
      <c r="A10" s="6" t="s">
        <v>1630</v>
      </c>
      <c r="B10" s="115" t="s">
        <v>176</v>
      </c>
      <c r="C10" s="98" t="s">
        <v>57</v>
      </c>
      <c r="D10" s="168"/>
      <c r="E10" s="96" t="s">
        <v>93</v>
      </c>
      <c r="F10" s="98" t="s">
        <v>57</v>
      </c>
      <c r="G10" s="168"/>
      <c r="H10" s="168"/>
      <c r="I10" s="168"/>
      <c r="J10" s="168"/>
      <c r="K10" s="168"/>
      <c r="L10" s="96" t="s">
        <v>93</v>
      </c>
      <c r="M10" s="101" t="s">
        <v>382</v>
      </c>
      <c r="N10" s="99" t="s">
        <v>39</v>
      </c>
      <c r="O10" s="101" t="s">
        <v>391</v>
      </c>
    </row>
    <row r="11" spans="1:15" ht="15.75" thickBot="1" x14ac:dyDescent="0.25">
      <c r="A11" s="424"/>
      <c r="B11" s="424"/>
      <c r="C11" s="424"/>
      <c r="D11" s="424"/>
      <c r="E11" s="423" t="s">
        <v>1636</v>
      </c>
      <c r="F11" s="423" t="s">
        <v>1637</v>
      </c>
      <c r="G11" s="424"/>
      <c r="H11" s="423" t="s">
        <v>1638</v>
      </c>
      <c r="I11" s="423" t="s">
        <v>1639</v>
      </c>
      <c r="J11" s="423" t="s">
        <v>1640</v>
      </c>
      <c r="K11" s="424"/>
      <c r="L11" s="424"/>
      <c r="M11" s="424"/>
      <c r="N11" s="424"/>
      <c r="O11" s="424"/>
    </row>
    <row r="12" spans="1:15" x14ac:dyDescent="0.2">
      <c r="A12" s="6" t="s">
        <v>1635</v>
      </c>
    </row>
    <row r="14" spans="1:15" ht="15.75" thickBot="1" x14ac:dyDescent="0.25"/>
    <row r="15" spans="1:15" ht="15.75" thickBot="1" x14ac:dyDescent="0.25">
      <c r="A15" s="394"/>
      <c r="B15" s="412" t="s">
        <v>439</v>
      </c>
      <c r="C15" s="413" t="s">
        <v>440</v>
      </c>
      <c r="D15" s="414" t="s">
        <v>441</v>
      </c>
      <c r="E15" s="415" t="s">
        <v>442</v>
      </c>
      <c r="F15" s="416" t="s">
        <v>443</v>
      </c>
      <c r="G15" s="417" t="s">
        <v>444</v>
      </c>
      <c r="H15" s="418" t="s">
        <v>447</v>
      </c>
      <c r="I15" s="419" t="s">
        <v>445</v>
      </c>
      <c r="J15" s="420" t="s">
        <v>446</v>
      </c>
      <c r="K15" s="421" t="s">
        <v>448</v>
      </c>
    </row>
    <row r="16" spans="1:15" x14ac:dyDescent="0.2">
      <c r="A16" s="6" t="s">
        <v>1623</v>
      </c>
      <c r="B16" s="94" t="s">
        <v>114</v>
      </c>
      <c r="C16" s="168"/>
      <c r="D16" s="400" t="s">
        <v>103</v>
      </c>
      <c r="E16" s="96" t="s">
        <v>81</v>
      </c>
      <c r="F16" s="402" t="s">
        <v>68</v>
      </c>
      <c r="G16" s="98" t="s">
        <v>47</v>
      </c>
      <c r="H16" s="168"/>
      <c r="I16" s="168"/>
      <c r="J16" s="168"/>
      <c r="K16" s="168"/>
    </row>
    <row r="17" spans="1:15" x14ac:dyDescent="0.2">
      <c r="A17" s="6" t="s">
        <v>1624</v>
      </c>
      <c r="B17" s="94" t="s">
        <v>110</v>
      </c>
      <c r="C17" s="168"/>
      <c r="D17" s="400" t="s">
        <v>103</v>
      </c>
      <c r="E17" s="96" t="s">
        <v>78</v>
      </c>
      <c r="F17" s="402" t="s">
        <v>68</v>
      </c>
      <c r="G17" s="98" t="s">
        <v>59</v>
      </c>
      <c r="H17" s="99" t="s">
        <v>31</v>
      </c>
      <c r="I17" s="168"/>
      <c r="J17" s="168"/>
      <c r="K17" s="168"/>
    </row>
    <row r="18" spans="1:15" x14ac:dyDescent="0.2">
      <c r="A18" s="6" t="s">
        <v>1625</v>
      </c>
      <c r="B18" s="399" t="s">
        <v>8</v>
      </c>
      <c r="C18" s="168"/>
      <c r="D18" s="95" t="s">
        <v>101</v>
      </c>
      <c r="E18" s="401" t="s">
        <v>84</v>
      </c>
      <c r="F18" s="402" t="s">
        <v>68</v>
      </c>
      <c r="G18" s="406" t="s">
        <v>9</v>
      </c>
      <c r="H18" s="407" t="s">
        <v>40</v>
      </c>
      <c r="I18" s="100" t="s">
        <v>901</v>
      </c>
      <c r="J18" s="168"/>
      <c r="K18" s="168"/>
    </row>
    <row r="19" spans="1:15" x14ac:dyDescent="0.2">
      <c r="A19" s="6" t="s">
        <v>1626</v>
      </c>
      <c r="B19" s="399" t="s">
        <v>8</v>
      </c>
      <c r="C19" s="168"/>
      <c r="D19" s="95" t="s">
        <v>109</v>
      </c>
      <c r="E19" s="401" t="s">
        <v>84</v>
      </c>
      <c r="F19" s="402" t="s">
        <v>68</v>
      </c>
      <c r="G19" s="406" t="s">
        <v>9</v>
      </c>
      <c r="H19" s="407" t="s">
        <v>40</v>
      </c>
      <c r="I19" s="410" t="s">
        <v>23</v>
      </c>
      <c r="J19" s="115" t="s">
        <v>180</v>
      </c>
      <c r="K19" s="168"/>
    </row>
    <row r="20" spans="1:15" x14ac:dyDescent="0.2">
      <c r="A20" s="6" t="s">
        <v>1627</v>
      </c>
      <c r="B20" s="399" t="s">
        <v>8</v>
      </c>
      <c r="C20" s="101" t="s">
        <v>382</v>
      </c>
      <c r="D20" s="405" t="s">
        <v>94</v>
      </c>
      <c r="E20" s="401" t="s">
        <v>84</v>
      </c>
      <c r="F20" s="404" t="s">
        <v>66</v>
      </c>
      <c r="G20" s="98" t="s">
        <v>53</v>
      </c>
      <c r="H20" s="99" t="s">
        <v>39</v>
      </c>
      <c r="I20" s="410" t="s">
        <v>23</v>
      </c>
      <c r="J20" s="115" t="s">
        <v>179</v>
      </c>
      <c r="K20" s="109" t="s">
        <v>468</v>
      </c>
    </row>
    <row r="21" spans="1:15" x14ac:dyDescent="0.2">
      <c r="A21" s="6" t="s">
        <v>1628</v>
      </c>
      <c r="B21" s="94" t="s">
        <v>386</v>
      </c>
      <c r="C21" s="101" t="s">
        <v>121</v>
      </c>
      <c r="D21" s="405" t="s">
        <v>94</v>
      </c>
      <c r="E21" s="403" t="s">
        <v>93</v>
      </c>
      <c r="F21" s="404" t="s">
        <v>66</v>
      </c>
      <c r="G21" s="98" t="s">
        <v>9</v>
      </c>
      <c r="H21" s="408" t="s">
        <v>44</v>
      </c>
      <c r="I21" s="100" t="s">
        <v>27</v>
      </c>
      <c r="J21" s="115" t="s">
        <v>176</v>
      </c>
      <c r="K21" s="411" t="s">
        <v>478</v>
      </c>
    </row>
    <row r="22" spans="1:15" x14ac:dyDescent="0.2">
      <c r="A22" s="6" t="s">
        <v>1629</v>
      </c>
      <c r="B22" s="94" t="s">
        <v>113</v>
      </c>
      <c r="C22" s="101" t="s">
        <v>382</v>
      </c>
      <c r="D22" s="95" t="s">
        <v>101</v>
      </c>
      <c r="E22" s="403" t="s">
        <v>93</v>
      </c>
      <c r="F22" s="97" t="s">
        <v>70</v>
      </c>
      <c r="G22" s="98" t="s">
        <v>51</v>
      </c>
      <c r="H22" s="408" t="s">
        <v>44</v>
      </c>
      <c r="I22" s="409" t="s">
        <v>23</v>
      </c>
      <c r="J22" s="115" t="s">
        <v>186</v>
      </c>
      <c r="K22" s="411" t="s">
        <v>478</v>
      </c>
    </row>
    <row r="23" spans="1:15" x14ac:dyDescent="0.2">
      <c r="A23" s="6" t="s">
        <v>1630</v>
      </c>
      <c r="B23" s="94" t="s">
        <v>385</v>
      </c>
      <c r="C23" s="150" t="s">
        <v>391</v>
      </c>
      <c r="D23" s="95" t="s">
        <v>96</v>
      </c>
      <c r="E23" s="403" t="s">
        <v>93</v>
      </c>
      <c r="F23" s="97" t="s">
        <v>68</v>
      </c>
      <c r="G23" s="98" t="s">
        <v>57</v>
      </c>
      <c r="H23" s="99" t="s">
        <v>32</v>
      </c>
      <c r="I23" s="409" t="s">
        <v>23</v>
      </c>
      <c r="J23" s="115" t="s">
        <v>176</v>
      </c>
      <c r="K23" s="133" t="s">
        <v>477</v>
      </c>
    </row>
    <row r="24" spans="1:15" x14ac:dyDescent="0.2">
      <c r="A24" s="6" t="s">
        <v>1635</v>
      </c>
    </row>
    <row r="28" spans="1:15" ht="15.75" thickBot="1" x14ac:dyDescent="0.25"/>
    <row r="29" spans="1:15" ht="15.75" thickBot="1" x14ac:dyDescent="0.25">
      <c r="A29" s="394"/>
      <c r="B29" s="423" t="s">
        <v>453</v>
      </c>
      <c r="C29" s="423" t="s">
        <v>454</v>
      </c>
      <c r="D29" s="423" t="s">
        <v>455</v>
      </c>
      <c r="E29" s="423" t="s">
        <v>456</v>
      </c>
      <c r="F29" s="423" t="s">
        <v>457</v>
      </c>
      <c r="G29" s="423" t="s">
        <v>458</v>
      </c>
      <c r="H29" s="423" t="s">
        <v>459</v>
      </c>
      <c r="I29" s="423" t="s">
        <v>460</v>
      </c>
      <c r="J29" s="423" t="s">
        <v>461</v>
      </c>
      <c r="K29" s="423" t="s">
        <v>462</v>
      </c>
      <c r="L29" s="423" t="s">
        <v>463</v>
      </c>
      <c r="M29" s="423" t="s">
        <v>464</v>
      </c>
      <c r="N29" s="423" t="s">
        <v>465</v>
      </c>
      <c r="O29" s="423" t="s">
        <v>466</v>
      </c>
    </row>
    <row r="30" spans="1:15" x14ac:dyDescent="0.2">
      <c r="A30" s="6" t="s">
        <v>1623</v>
      </c>
      <c r="B30" s="98" t="s">
        <v>47</v>
      </c>
      <c r="C30" s="97" t="s">
        <v>74</v>
      </c>
      <c r="D30" s="96" t="s">
        <v>81</v>
      </c>
      <c r="E30" s="97" t="s">
        <v>73</v>
      </c>
      <c r="F30" s="97" t="s">
        <v>68</v>
      </c>
      <c r="G30" s="98" t="s">
        <v>60</v>
      </c>
      <c r="H30" s="6" t="s">
        <v>10</v>
      </c>
      <c r="I30" s="6" t="s">
        <v>10</v>
      </c>
      <c r="J30" s="6" t="s">
        <v>10</v>
      </c>
      <c r="K30" s="6" t="s">
        <v>10</v>
      </c>
      <c r="L30" s="6" t="s">
        <v>10</v>
      </c>
      <c r="M30" s="6" t="s">
        <v>10</v>
      </c>
      <c r="N30" s="6" t="s">
        <v>10</v>
      </c>
      <c r="O30" s="6" t="s">
        <v>10</v>
      </c>
    </row>
    <row r="31" spans="1:15" x14ac:dyDescent="0.2">
      <c r="A31" s="6" t="s">
        <v>1624</v>
      </c>
      <c r="B31" s="95" t="s">
        <v>103</v>
      </c>
      <c r="C31" s="96" t="s">
        <v>78</v>
      </c>
      <c r="D31" s="98" t="s">
        <v>48</v>
      </c>
      <c r="E31" s="96" t="s">
        <v>87</v>
      </c>
      <c r="F31" s="94" t="s">
        <v>110</v>
      </c>
      <c r="G31" s="99" t="s">
        <v>31</v>
      </c>
      <c r="H31" s="98" t="s">
        <v>9</v>
      </c>
      <c r="I31" s="97" t="s">
        <v>70</v>
      </c>
      <c r="J31" s="6" t="s">
        <v>10</v>
      </c>
      <c r="K31" s="6" t="s">
        <v>10</v>
      </c>
      <c r="L31" s="6" t="s">
        <v>10</v>
      </c>
      <c r="M31" s="6" t="s">
        <v>10</v>
      </c>
      <c r="N31" s="6" t="s">
        <v>10</v>
      </c>
      <c r="O31" s="6" t="s">
        <v>10</v>
      </c>
    </row>
    <row r="32" spans="1:15" x14ac:dyDescent="0.2">
      <c r="A32" s="6" t="s">
        <v>1625</v>
      </c>
      <c r="B32" s="98" t="s">
        <v>9</v>
      </c>
      <c r="C32" s="94" t="s">
        <v>8</v>
      </c>
      <c r="D32" s="97" t="s">
        <v>70</v>
      </c>
      <c r="E32" s="95" t="s">
        <v>101</v>
      </c>
      <c r="F32" s="100" t="s">
        <v>901</v>
      </c>
      <c r="G32" s="94" t="s">
        <v>887</v>
      </c>
      <c r="H32" s="97" t="s">
        <v>68</v>
      </c>
      <c r="I32" s="98" t="s">
        <v>47</v>
      </c>
      <c r="J32" s="96" t="s">
        <v>82</v>
      </c>
      <c r="K32" s="95" t="s">
        <v>94</v>
      </c>
      <c r="L32" s="95" t="s">
        <v>109</v>
      </c>
      <c r="M32" s="94" t="s">
        <v>888</v>
      </c>
      <c r="N32" s="6" t="s">
        <v>10</v>
      </c>
      <c r="O32" s="6" t="s">
        <v>10</v>
      </c>
    </row>
    <row r="33" spans="1:15" x14ac:dyDescent="0.2">
      <c r="A33" s="6" t="s">
        <v>1626</v>
      </c>
      <c r="B33" s="40" t="s">
        <v>78</v>
      </c>
      <c r="C33" s="151" t="s">
        <v>188</v>
      </c>
      <c r="D33" s="40" t="s">
        <v>84</v>
      </c>
      <c r="E33" s="43" t="s">
        <v>23</v>
      </c>
      <c r="F33" s="130" t="s">
        <v>50</v>
      </c>
      <c r="G33" s="41" t="s">
        <v>68</v>
      </c>
      <c r="H33" s="41" t="s">
        <v>70</v>
      </c>
      <c r="I33" s="151" t="s">
        <v>180</v>
      </c>
      <c r="J33" s="42" t="s">
        <v>40</v>
      </c>
      <c r="K33" s="314" t="s">
        <v>177</v>
      </c>
      <c r="L33" s="11" t="s">
        <v>8</v>
      </c>
      <c r="M33" s="100" t="s">
        <v>901</v>
      </c>
      <c r="N33" s="131" t="s">
        <v>109</v>
      </c>
      <c r="O33" s="130" t="s">
        <v>56</v>
      </c>
    </row>
    <row r="34" spans="1:15" x14ac:dyDescent="0.2">
      <c r="A34" s="6" t="s">
        <v>1627</v>
      </c>
      <c r="B34" s="41" t="s">
        <v>66</v>
      </c>
      <c r="C34" s="133" t="s">
        <v>480</v>
      </c>
      <c r="D34" s="11" t="s">
        <v>8</v>
      </c>
      <c r="E34" s="150" t="s">
        <v>382</v>
      </c>
      <c r="F34" s="40" t="s">
        <v>84</v>
      </c>
      <c r="G34" s="43" t="s">
        <v>433</v>
      </c>
      <c r="H34" s="151" t="s">
        <v>179</v>
      </c>
      <c r="I34" s="42" t="s">
        <v>40</v>
      </c>
      <c r="J34" s="43" t="s">
        <v>24</v>
      </c>
      <c r="K34" s="151" t="s">
        <v>180</v>
      </c>
      <c r="L34" s="131" t="s">
        <v>101</v>
      </c>
      <c r="M34" s="130" t="s">
        <v>9</v>
      </c>
      <c r="N34" s="40" t="s">
        <v>87</v>
      </c>
      <c r="O34" s="130" t="s">
        <v>53</v>
      </c>
    </row>
    <row r="35" spans="1:15" x14ac:dyDescent="0.2">
      <c r="A35" s="6" t="s">
        <v>1628</v>
      </c>
      <c r="B35" s="99" t="s">
        <v>44</v>
      </c>
      <c r="C35" s="98" t="s">
        <v>9</v>
      </c>
      <c r="D35" s="96" t="s">
        <v>84</v>
      </c>
      <c r="E35" s="94" t="s">
        <v>386</v>
      </c>
      <c r="F35" s="100" t="s">
        <v>27</v>
      </c>
      <c r="G35" s="43" t="s">
        <v>23</v>
      </c>
      <c r="H35" s="96" t="s">
        <v>82</v>
      </c>
      <c r="I35" s="42" t="s">
        <v>39</v>
      </c>
      <c r="J35" s="95" t="s">
        <v>94</v>
      </c>
      <c r="K35" s="130" t="s">
        <v>58</v>
      </c>
      <c r="L35" s="115" t="s">
        <v>188</v>
      </c>
      <c r="M35" s="133" t="s">
        <v>468</v>
      </c>
      <c r="N35" s="115" t="s">
        <v>186</v>
      </c>
      <c r="O35" s="94" t="s">
        <v>113</v>
      </c>
    </row>
    <row r="36" spans="1:15" x14ac:dyDescent="0.2">
      <c r="A36" s="6" t="s">
        <v>1629</v>
      </c>
      <c r="B36" s="100" t="s">
        <v>23</v>
      </c>
      <c r="C36" s="133" t="s">
        <v>468</v>
      </c>
      <c r="D36" s="98" t="s">
        <v>9</v>
      </c>
      <c r="E36" s="101" t="s">
        <v>122</v>
      </c>
      <c r="F36" s="97" t="s">
        <v>70</v>
      </c>
      <c r="G36" s="98" t="s">
        <v>51</v>
      </c>
      <c r="H36" s="97" t="s">
        <v>71</v>
      </c>
      <c r="I36" s="150" t="s">
        <v>121</v>
      </c>
      <c r="J36" s="99" t="s">
        <v>44</v>
      </c>
      <c r="K36" s="99" t="s">
        <v>39</v>
      </c>
      <c r="L36" s="115" t="s">
        <v>189</v>
      </c>
      <c r="M36" s="101" t="s">
        <v>382</v>
      </c>
      <c r="N36" s="101" t="s">
        <v>124</v>
      </c>
      <c r="O36" s="101" t="s">
        <v>393</v>
      </c>
    </row>
    <row r="37" spans="1:15" x14ac:dyDescent="0.2">
      <c r="A37" s="6" t="s">
        <v>1630</v>
      </c>
      <c r="B37" s="115" t="s">
        <v>183</v>
      </c>
      <c r="C37" s="96" t="s">
        <v>86</v>
      </c>
      <c r="D37" s="131" t="s">
        <v>96</v>
      </c>
      <c r="E37" s="97" t="s">
        <v>70</v>
      </c>
      <c r="F37" s="100" t="s">
        <v>17</v>
      </c>
      <c r="G37" s="100" t="s">
        <v>23</v>
      </c>
      <c r="H37" s="96" t="s">
        <v>93</v>
      </c>
      <c r="I37" s="98" t="s">
        <v>48</v>
      </c>
      <c r="J37" s="115" t="s">
        <v>188</v>
      </c>
      <c r="K37" s="101" t="s">
        <v>391</v>
      </c>
      <c r="L37" s="101" t="s">
        <v>382</v>
      </c>
      <c r="M37" s="97" t="s">
        <v>68</v>
      </c>
      <c r="N37" s="97" t="s">
        <v>71</v>
      </c>
      <c r="O37" s="98" t="s">
        <v>60</v>
      </c>
    </row>
    <row r="38" spans="1:15" x14ac:dyDescent="0.2">
      <c r="A38" s="6" t="s">
        <v>1635</v>
      </c>
      <c r="C38"/>
      <c r="E38"/>
      <c r="G38"/>
    </row>
    <row r="43" spans="1:15" x14ac:dyDescent="0.2">
      <c r="K43"/>
      <c r="M43"/>
      <c r="O43"/>
    </row>
    <row r="44" spans="1:15" x14ac:dyDescent="0.2">
      <c r="K44"/>
      <c r="M44"/>
      <c r="O44"/>
    </row>
    <row r="45" spans="1:15" x14ac:dyDescent="0.2">
      <c r="K45"/>
      <c r="M45"/>
      <c r="O45"/>
    </row>
    <row r="46" spans="1:15" x14ac:dyDescent="0.2">
      <c r="K46"/>
      <c r="M46"/>
      <c r="O46"/>
    </row>
    <row r="47" spans="1:15" x14ac:dyDescent="0.2">
      <c r="K47"/>
      <c r="M47"/>
      <c r="O47"/>
    </row>
    <row r="48" spans="1:15" x14ac:dyDescent="0.2">
      <c r="K48"/>
      <c r="M48"/>
      <c r="O48"/>
    </row>
    <row r="49" spans="11:15" x14ac:dyDescent="0.2">
      <c r="K49"/>
      <c r="M49"/>
      <c r="O49"/>
    </row>
    <row r="50" spans="11:15" x14ac:dyDescent="0.2">
      <c r="K50"/>
      <c r="M50"/>
      <c r="O50"/>
    </row>
    <row r="51" spans="11:15" x14ac:dyDescent="0.2">
      <c r="K51"/>
      <c r="M51"/>
      <c r="O51"/>
    </row>
    <row r="52" spans="11:15" x14ac:dyDescent="0.2">
      <c r="K52"/>
      <c r="M52"/>
      <c r="O52"/>
    </row>
    <row r="53" spans="11:15" x14ac:dyDescent="0.2">
      <c r="K53"/>
      <c r="M53"/>
      <c r="O53"/>
    </row>
    <row r="54" spans="11:15" x14ac:dyDescent="0.2">
      <c r="K54"/>
      <c r="M54"/>
      <c r="O54"/>
    </row>
    <row r="55" spans="11:15" x14ac:dyDescent="0.2">
      <c r="K55"/>
      <c r="M55"/>
      <c r="O55"/>
    </row>
    <row r="56" spans="11:15" x14ac:dyDescent="0.2">
      <c r="K56"/>
      <c r="M56"/>
      <c r="O56"/>
    </row>
  </sheetData>
  <phoneticPr fontId="5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633D-4C5B-4A3F-A97D-1D2DD42DF551}">
  <sheetPr codeName="Sheet14"/>
  <dimension ref="B1:AM58"/>
  <sheetViews>
    <sheetView zoomScale="80" zoomScaleNormal="80" workbookViewId="0">
      <pane ySplit="1" topLeftCell="A2" activePane="bottomLeft" state="frozen"/>
      <selection pane="bottomLeft" activeCell="L16" sqref="L16"/>
    </sheetView>
  </sheetViews>
  <sheetFormatPr defaultColWidth="8.7421875" defaultRowHeight="15" x14ac:dyDescent="0.2"/>
  <cols>
    <col min="1" max="1" width="4.16796875" style="4" customWidth="1"/>
    <col min="2" max="2" width="20.17578125" style="4" customWidth="1"/>
    <col min="3" max="13" width="8.7421875" style="4"/>
    <col min="14" max="19" width="7.6640625" style="4" customWidth="1"/>
    <col min="20" max="20" width="8.7421875" style="4"/>
    <col min="21" max="26" width="6.9921875" style="4" customWidth="1"/>
    <col min="27" max="27" width="8.7421875" style="4"/>
    <col min="28" max="35" width="6.72265625" style="4" customWidth="1"/>
    <col min="36" max="38" width="8.7421875" style="4"/>
    <col min="39" max="39" width="11.97265625" style="4" customWidth="1"/>
    <col min="40" max="16384" width="8.7421875" style="4"/>
  </cols>
  <sheetData>
    <row r="1" spans="2:39" x14ac:dyDescent="0.2">
      <c r="C1" s="4" t="s">
        <v>137</v>
      </c>
      <c r="E1" s="4" t="s">
        <v>889</v>
      </c>
      <c r="F1" s="4" t="s">
        <v>890</v>
      </c>
      <c r="G1" s="4" t="s">
        <v>891</v>
      </c>
      <c r="H1" s="4" t="s">
        <v>892</v>
      </c>
      <c r="I1" s="4" t="s">
        <v>893</v>
      </c>
      <c r="J1" s="4" t="s">
        <v>894</v>
      </c>
      <c r="K1" s="4" t="s">
        <v>1049</v>
      </c>
      <c r="L1" s="4" t="s">
        <v>1448</v>
      </c>
      <c r="N1" s="4" t="s">
        <v>895</v>
      </c>
      <c r="O1" s="4" t="s">
        <v>896</v>
      </c>
      <c r="P1" s="4" t="s">
        <v>897</v>
      </c>
      <c r="Q1" s="4" t="s">
        <v>899</v>
      </c>
      <c r="R1" s="4" t="s">
        <v>1048</v>
      </c>
      <c r="S1" s="4" t="s">
        <v>1447</v>
      </c>
      <c r="T1" s="4" t="s">
        <v>898</v>
      </c>
      <c r="U1" s="4" t="s">
        <v>903</v>
      </c>
      <c r="V1" s="4" t="s">
        <v>904</v>
      </c>
      <c r="W1" s="4" t="s">
        <v>905</v>
      </c>
      <c r="X1" s="4" t="s">
        <v>902</v>
      </c>
      <c r="Y1" s="4" t="s">
        <v>1047</v>
      </c>
      <c r="Z1" s="4" t="s">
        <v>1446</v>
      </c>
      <c r="AB1" s="4" t="s">
        <v>906</v>
      </c>
      <c r="AC1" s="4" t="s">
        <v>907</v>
      </c>
      <c r="AD1" s="4" t="s">
        <v>908</v>
      </c>
      <c r="AE1" s="4" t="s">
        <v>909</v>
      </c>
      <c r="AF1" s="4" t="s">
        <v>910</v>
      </c>
      <c r="AG1" s="4" t="s">
        <v>911</v>
      </c>
      <c r="AH1" s="4" t="s">
        <v>1046</v>
      </c>
      <c r="AI1" s="4" t="s">
        <v>1445</v>
      </c>
    </row>
    <row r="2" spans="2:39" x14ac:dyDescent="0.2">
      <c r="B2" s="98" t="s">
        <v>9</v>
      </c>
      <c r="C2" s="4">
        <f t="shared" ref="C2:C33" si="0">SUM(E2:AN2)</f>
        <v>58</v>
      </c>
      <c r="G2" s="183">
        <v>4</v>
      </c>
      <c r="H2" s="182">
        <v>16</v>
      </c>
      <c r="J2" s="183">
        <v>4</v>
      </c>
      <c r="K2" s="4">
        <v>2</v>
      </c>
      <c r="O2" s="184">
        <v>8</v>
      </c>
      <c r="X2" s="186">
        <v>6</v>
      </c>
      <c r="Y2" s="186">
        <v>6</v>
      </c>
      <c r="AD2" s="188">
        <v>4</v>
      </c>
      <c r="AE2" s="188">
        <v>4</v>
      </c>
      <c r="AG2" s="188">
        <v>4</v>
      </c>
      <c r="AM2" s="4" t="s">
        <v>1109</v>
      </c>
    </row>
    <row r="3" spans="2:39" x14ac:dyDescent="0.2">
      <c r="B3" s="96" t="s">
        <v>84</v>
      </c>
      <c r="C3" s="4">
        <f t="shared" si="0"/>
        <v>54</v>
      </c>
      <c r="G3" s="182">
        <v>16</v>
      </c>
      <c r="H3" s="4">
        <v>2</v>
      </c>
      <c r="I3" s="4">
        <v>2</v>
      </c>
      <c r="J3" s="4">
        <v>2</v>
      </c>
      <c r="P3" s="184">
        <v>8</v>
      </c>
      <c r="U3" s="187">
        <v>4</v>
      </c>
      <c r="W3" s="185">
        <v>8</v>
      </c>
      <c r="AD3" s="188">
        <v>4</v>
      </c>
      <c r="AE3" s="188">
        <v>4</v>
      </c>
      <c r="AF3" s="188">
        <v>4</v>
      </c>
      <c r="AM3" s="4" t="s">
        <v>1110</v>
      </c>
    </row>
    <row r="4" spans="2:39" x14ac:dyDescent="0.2">
      <c r="B4" s="96" t="s">
        <v>93</v>
      </c>
      <c r="C4" s="4">
        <f t="shared" si="0"/>
        <v>54</v>
      </c>
      <c r="J4" s="182">
        <v>16</v>
      </c>
      <c r="K4" s="173">
        <v>8</v>
      </c>
      <c r="S4" s="184">
        <v>8</v>
      </c>
      <c r="Y4" s="187">
        <v>2</v>
      </c>
      <c r="Z4" s="185">
        <v>8</v>
      </c>
      <c r="AG4" s="188">
        <v>4</v>
      </c>
      <c r="AH4" s="188">
        <v>4</v>
      </c>
      <c r="AI4" s="188">
        <v>4</v>
      </c>
      <c r="AM4" s="4" t="s">
        <v>1074</v>
      </c>
    </row>
    <row r="5" spans="2:39" x14ac:dyDescent="0.2">
      <c r="B5" s="94" t="s">
        <v>8</v>
      </c>
      <c r="C5" s="4">
        <f t="shared" si="0"/>
        <v>40</v>
      </c>
      <c r="G5" s="183">
        <v>4</v>
      </c>
      <c r="I5" s="4">
        <v>2</v>
      </c>
      <c r="N5" s="184">
        <v>8</v>
      </c>
      <c r="O5" s="168">
        <v>4</v>
      </c>
      <c r="P5" s="168">
        <v>4</v>
      </c>
      <c r="W5" s="186">
        <v>6</v>
      </c>
      <c r="AD5" s="188">
        <v>4</v>
      </c>
      <c r="AE5" s="188">
        <v>4</v>
      </c>
      <c r="AF5" s="188">
        <v>4</v>
      </c>
      <c r="AM5" s="4" t="s">
        <v>1073</v>
      </c>
    </row>
    <row r="6" spans="2:39" x14ac:dyDescent="0.2">
      <c r="B6" s="97" t="s">
        <v>68</v>
      </c>
      <c r="C6" s="4">
        <f t="shared" si="0"/>
        <v>40</v>
      </c>
      <c r="E6" s="4">
        <v>2</v>
      </c>
      <c r="F6" s="173">
        <v>8</v>
      </c>
      <c r="H6" s="4">
        <v>2</v>
      </c>
      <c r="U6" s="185">
        <v>8</v>
      </c>
      <c r="AB6" s="188">
        <v>4</v>
      </c>
      <c r="AC6" s="188">
        <v>4</v>
      </c>
      <c r="AD6" s="188">
        <v>4</v>
      </c>
      <c r="AE6" s="188">
        <v>4</v>
      </c>
      <c r="AI6" s="188">
        <v>4</v>
      </c>
      <c r="AM6" s="4" t="s">
        <v>1076</v>
      </c>
    </row>
    <row r="7" spans="2:39" x14ac:dyDescent="0.2">
      <c r="B7" s="43" t="s">
        <v>23</v>
      </c>
      <c r="C7" s="4">
        <f t="shared" si="0"/>
        <v>37</v>
      </c>
      <c r="H7" s="4">
        <v>2</v>
      </c>
      <c r="J7" s="4">
        <v>2</v>
      </c>
      <c r="K7" s="183">
        <v>4</v>
      </c>
      <c r="L7" s="4">
        <v>2</v>
      </c>
      <c r="X7" s="187">
        <v>3</v>
      </c>
      <c r="Y7" s="185">
        <v>8</v>
      </c>
      <c r="AE7" s="188">
        <v>4</v>
      </c>
      <c r="AF7" s="188">
        <v>4</v>
      </c>
      <c r="AH7" s="188">
        <v>4</v>
      </c>
      <c r="AI7" s="188">
        <v>4</v>
      </c>
      <c r="AM7" s="4" t="s">
        <v>1077</v>
      </c>
    </row>
    <row r="8" spans="2:39" x14ac:dyDescent="0.2">
      <c r="B8" s="131" t="s">
        <v>94</v>
      </c>
      <c r="C8" s="4">
        <f t="shared" si="0"/>
        <v>32</v>
      </c>
      <c r="I8" s="182">
        <v>16</v>
      </c>
      <c r="Q8" s="168">
        <v>4</v>
      </c>
      <c r="W8" s="187">
        <v>4</v>
      </c>
      <c r="AF8" s="188">
        <v>4</v>
      </c>
      <c r="AG8" s="188">
        <v>4</v>
      </c>
      <c r="AM8" s="4" t="s">
        <v>1075</v>
      </c>
    </row>
    <row r="9" spans="2:39" x14ac:dyDescent="0.2">
      <c r="B9" s="115" t="s">
        <v>186</v>
      </c>
      <c r="C9" s="4">
        <f t="shared" si="0"/>
        <v>28</v>
      </c>
      <c r="K9" s="182">
        <v>16</v>
      </c>
      <c r="R9" s="184">
        <v>8</v>
      </c>
      <c r="AH9" s="188">
        <v>4</v>
      </c>
      <c r="AM9" s="4" t="s">
        <v>1078</v>
      </c>
    </row>
    <row r="10" spans="2:39" x14ac:dyDescent="0.2">
      <c r="B10" s="97" t="s">
        <v>70</v>
      </c>
      <c r="C10" s="4">
        <f t="shared" si="0"/>
        <v>24</v>
      </c>
      <c r="G10" s="4">
        <v>2</v>
      </c>
      <c r="K10" s="4">
        <v>2</v>
      </c>
      <c r="L10" s="4">
        <v>2</v>
      </c>
      <c r="U10" s="186">
        <v>6</v>
      </c>
      <c r="V10" s="185">
        <v>8</v>
      </c>
      <c r="AH10" s="188">
        <v>4</v>
      </c>
      <c r="AM10" s="4" t="s">
        <v>1079</v>
      </c>
    </row>
    <row r="11" spans="2:39" x14ac:dyDescent="0.2">
      <c r="B11" s="115" t="s">
        <v>176</v>
      </c>
      <c r="C11" s="4">
        <f t="shared" si="0"/>
        <v>24</v>
      </c>
      <c r="L11" s="182">
        <v>16</v>
      </c>
      <c r="AG11" s="188">
        <v>4</v>
      </c>
      <c r="AI11" s="188">
        <v>4</v>
      </c>
      <c r="AM11" s="4" t="s">
        <v>1102</v>
      </c>
    </row>
    <row r="12" spans="2:39" x14ac:dyDescent="0.2">
      <c r="B12" s="98" t="s">
        <v>59</v>
      </c>
      <c r="C12" s="4">
        <f t="shared" si="0"/>
        <v>20</v>
      </c>
      <c r="F12" s="182">
        <v>16</v>
      </c>
      <c r="AC12" s="188">
        <v>4</v>
      </c>
      <c r="AM12" s="4" t="s">
        <v>1080</v>
      </c>
    </row>
    <row r="13" spans="2:39" x14ac:dyDescent="0.2">
      <c r="B13" s="99" t="s">
        <v>40</v>
      </c>
      <c r="C13" s="4">
        <f t="shared" si="0"/>
        <v>20</v>
      </c>
      <c r="G13" s="173">
        <v>8</v>
      </c>
      <c r="N13" s="168">
        <v>4</v>
      </c>
      <c r="AD13" s="188">
        <v>4</v>
      </c>
      <c r="AE13" s="188">
        <v>4</v>
      </c>
      <c r="AM13" s="4" t="s">
        <v>1081</v>
      </c>
    </row>
    <row r="14" spans="2:39" x14ac:dyDescent="0.2">
      <c r="B14" s="131" t="s">
        <v>103</v>
      </c>
      <c r="C14" s="4">
        <f t="shared" si="0"/>
        <v>20</v>
      </c>
      <c r="E14" s="173">
        <v>8</v>
      </c>
      <c r="F14" s="183">
        <v>4</v>
      </c>
      <c r="AB14" s="188">
        <v>4</v>
      </c>
      <c r="AC14" s="188">
        <v>4</v>
      </c>
      <c r="AM14" s="4" t="s">
        <v>1082</v>
      </c>
    </row>
    <row r="15" spans="2:39" x14ac:dyDescent="0.2">
      <c r="B15" s="11" t="s">
        <v>114</v>
      </c>
      <c r="C15" s="4">
        <f t="shared" si="0"/>
        <v>20</v>
      </c>
      <c r="E15" s="182">
        <v>16</v>
      </c>
      <c r="AB15" s="188">
        <v>4</v>
      </c>
      <c r="AM15" s="4" t="s">
        <v>1083</v>
      </c>
    </row>
    <row r="16" spans="2:39" x14ac:dyDescent="0.2">
      <c r="B16" s="41" t="s">
        <v>66</v>
      </c>
      <c r="C16" s="4">
        <f t="shared" si="0"/>
        <v>20</v>
      </c>
      <c r="I16" s="183">
        <v>4</v>
      </c>
      <c r="J16" s="173">
        <v>8</v>
      </c>
      <c r="AF16" s="188">
        <v>4</v>
      </c>
      <c r="AG16" s="188">
        <v>4</v>
      </c>
      <c r="AM16" s="4" t="s">
        <v>1085</v>
      </c>
    </row>
    <row r="17" spans="2:39" x14ac:dyDescent="0.2">
      <c r="B17" s="99" t="s">
        <v>44</v>
      </c>
      <c r="C17" s="4">
        <f t="shared" si="0"/>
        <v>20</v>
      </c>
      <c r="J17" s="183">
        <v>4</v>
      </c>
      <c r="Q17" s="184">
        <v>8</v>
      </c>
      <c r="AG17" s="188">
        <v>4</v>
      </c>
      <c r="AH17" s="188">
        <v>4</v>
      </c>
      <c r="AM17" s="4" t="s">
        <v>1084</v>
      </c>
    </row>
    <row r="18" spans="2:39" x14ac:dyDescent="0.2">
      <c r="B18" s="150" t="s">
        <v>124</v>
      </c>
      <c r="C18" s="4">
        <f t="shared" si="0"/>
        <v>16</v>
      </c>
      <c r="I18" s="173">
        <v>8</v>
      </c>
      <c r="X18" s="185">
        <v>8</v>
      </c>
      <c r="AM18" s="4" t="s">
        <v>1086</v>
      </c>
    </row>
    <row r="19" spans="2:39" x14ac:dyDescent="0.2">
      <c r="B19" s="96" t="s">
        <v>78</v>
      </c>
      <c r="C19" s="4">
        <f t="shared" si="0"/>
        <v>16</v>
      </c>
      <c r="F19" s="183">
        <v>4</v>
      </c>
      <c r="H19" s="183">
        <v>4</v>
      </c>
      <c r="V19" s="187">
        <v>4</v>
      </c>
      <c r="AC19" s="188">
        <v>4</v>
      </c>
      <c r="AM19" s="4" t="s">
        <v>1087</v>
      </c>
    </row>
    <row r="20" spans="2:39" x14ac:dyDescent="0.2">
      <c r="B20" s="150" t="s">
        <v>382</v>
      </c>
      <c r="C20" s="4">
        <f t="shared" si="0"/>
        <v>16</v>
      </c>
      <c r="I20" s="4">
        <v>2</v>
      </c>
      <c r="Z20" s="186">
        <v>6</v>
      </c>
      <c r="AF20" s="188">
        <v>4</v>
      </c>
      <c r="AH20" s="188">
        <v>4</v>
      </c>
      <c r="AM20" s="4" t="s">
        <v>1091</v>
      </c>
    </row>
    <row r="21" spans="2:39" x14ac:dyDescent="0.2">
      <c r="B21" s="109" t="s">
        <v>468</v>
      </c>
      <c r="C21" s="4">
        <f t="shared" si="0"/>
        <v>15</v>
      </c>
      <c r="K21" s="183">
        <v>4</v>
      </c>
      <c r="R21" s="168">
        <v>4</v>
      </c>
      <c r="X21" s="187">
        <v>3</v>
      </c>
      <c r="AF21" s="188">
        <v>4</v>
      </c>
      <c r="AM21" s="4" t="s">
        <v>1088</v>
      </c>
    </row>
    <row r="22" spans="2:39" x14ac:dyDescent="0.2">
      <c r="B22" s="100" t="s">
        <v>433</v>
      </c>
      <c r="C22" s="4">
        <f t="shared" si="0"/>
        <v>14</v>
      </c>
      <c r="G22" s="4">
        <v>2</v>
      </c>
      <c r="I22" s="4">
        <v>2</v>
      </c>
      <c r="V22" s="186">
        <v>6</v>
      </c>
      <c r="AD22" s="188">
        <v>4</v>
      </c>
      <c r="AM22" s="4" t="s">
        <v>1089</v>
      </c>
    </row>
    <row r="23" spans="2:39" x14ac:dyDescent="0.2">
      <c r="B23" s="130" t="s">
        <v>57</v>
      </c>
      <c r="C23" s="4">
        <f t="shared" si="0"/>
        <v>12</v>
      </c>
      <c r="L23" s="173">
        <v>8</v>
      </c>
      <c r="AI23" s="188">
        <v>4</v>
      </c>
    </row>
    <row r="24" spans="2:39" x14ac:dyDescent="0.2">
      <c r="B24" s="95" t="s">
        <v>101</v>
      </c>
      <c r="C24" s="4">
        <f t="shared" si="0"/>
        <v>10</v>
      </c>
      <c r="G24" s="4">
        <v>2</v>
      </c>
      <c r="AD24" s="188">
        <v>4</v>
      </c>
      <c r="AH24" s="188">
        <v>4</v>
      </c>
      <c r="AM24" s="4" t="s">
        <v>1090</v>
      </c>
    </row>
    <row r="25" spans="2:39" x14ac:dyDescent="0.2">
      <c r="B25" s="150" t="s">
        <v>391</v>
      </c>
      <c r="C25" s="4">
        <f t="shared" si="0"/>
        <v>10</v>
      </c>
      <c r="S25" s="168">
        <v>4</v>
      </c>
      <c r="Z25" s="187">
        <v>2</v>
      </c>
      <c r="AI25" s="188">
        <v>4</v>
      </c>
    </row>
    <row r="26" spans="2:39" x14ac:dyDescent="0.2">
      <c r="B26" s="100" t="s">
        <v>19</v>
      </c>
      <c r="C26" s="4">
        <f t="shared" si="0"/>
        <v>8</v>
      </c>
      <c r="H26" s="173">
        <v>8</v>
      </c>
      <c r="AM26" s="4" t="s">
        <v>1092</v>
      </c>
    </row>
    <row r="27" spans="2:39" x14ac:dyDescent="0.2">
      <c r="B27" s="150" t="s">
        <v>121</v>
      </c>
      <c r="C27" s="4">
        <f t="shared" si="0"/>
        <v>8</v>
      </c>
      <c r="G27" s="4">
        <v>2</v>
      </c>
      <c r="U27" s="188">
        <v>2</v>
      </c>
      <c r="AG27" s="188">
        <v>4</v>
      </c>
      <c r="AM27" s="4" t="s">
        <v>1093</v>
      </c>
    </row>
    <row r="28" spans="2:39" x14ac:dyDescent="0.2">
      <c r="B28" s="98" t="s">
        <v>47</v>
      </c>
      <c r="C28" s="4">
        <f t="shared" si="0"/>
        <v>8</v>
      </c>
      <c r="E28" s="183">
        <v>4</v>
      </c>
      <c r="AB28" s="188">
        <v>4</v>
      </c>
      <c r="AM28" s="4" t="s">
        <v>1094</v>
      </c>
    </row>
    <row r="29" spans="2:39" x14ac:dyDescent="0.2">
      <c r="B29" s="100" t="s">
        <v>27</v>
      </c>
      <c r="C29" s="4">
        <f t="shared" si="0"/>
        <v>8</v>
      </c>
      <c r="J29" s="4">
        <v>2</v>
      </c>
      <c r="W29" s="188">
        <v>2</v>
      </c>
      <c r="AG29" s="188">
        <v>4</v>
      </c>
      <c r="AM29" s="4" t="s">
        <v>1095</v>
      </c>
    </row>
    <row r="30" spans="2:39" x14ac:dyDescent="0.2">
      <c r="B30" s="133" t="s">
        <v>478</v>
      </c>
      <c r="C30" s="4">
        <f t="shared" si="0"/>
        <v>8</v>
      </c>
      <c r="AG30" s="188">
        <v>4</v>
      </c>
      <c r="AH30" s="188">
        <v>4</v>
      </c>
      <c r="AM30" s="4" t="s">
        <v>1096</v>
      </c>
    </row>
    <row r="31" spans="2:39" x14ac:dyDescent="0.2">
      <c r="B31" s="99" t="s">
        <v>39</v>
      </c>
      <c r="C31" s="4">
        <f t="shared" si="0"/>
        <v>8</v>
      </c>
      <c r="Z31" s="364">
        <v>4</v>
      </c>
      <c r="AF31" s="188">
        <v>4</v>
      </c>
      <c r="AM31" s="4" t="s">
        <v>1107</v>
      </c>
    </row>
    <row r="32" spans="2:39" x14ac:dyDescent="0.2">
      <c r="B32" s="151" t="s">
        <v>188</v>
      </c>
      <c r="C32" s="4">
        <f t="shared" si="0"/>
        <v>6</v>
      </c>
      <c r="H32" s="183">
        <v>4</v>
      </c>
      <c r="V32" s="188">
        <v>2</v>
      </c>
    </row>
    <row r="33" spans="2:39" x14ac:dyDescent="0.2">
      <c r="B33" s="96" t="s">
        <v>81</v>
      </c>
      <c r="C33" s="4">
        <f t="shared" si="0"/>
        <v>6</v>
      </c>
      <c r="E33" s="4">
        <v>2</v>
      </c>
      <c r="AB33" s="188">
        <v>4</v>
      </c>
      <c r="AM33" s="4" t="s">
        <v>1097</v>
      </c>
    </row>
    <row r="34" spans="2:39" x14ac:dyDescent="0.2">
      <c r="B34" s="94" t="s">
        <v>386</v>
      </c>
      <c r="C34" s="4">
        <f t="shared" ref="C34:C58" si="1">SUM(E34:AN34)</f>
        <v>6</v>
      </c>
      <c r="J34" s="4">
        <v>2</v>
      </c>
      <c r="AG34" s="188">
        <v>4</v>
      </c>
      <c r="AM34" s="4" t="s">
        <v>1098</v>
      </c>
    </row>
    <row r="35" spans="2:39" x14ac:dyDescent="0.2">
      <c r="B35" s="99" t="s">
        <v>31</v>
      </c>
      <c r="C35" s="4">
        <f t="shared" si="1"/>
        <v>6</v>
      </c>
      <c r="F35" s="4">
        <v>2</v>
      </c>
      <c r="AC35" s="188">
        <v>4</v>
      </c>
      <c r="AM35" s="4" t="s">
        <v>1099</v>
      </c>
    </row>
    <row r="36" spans="2:39" x14ac:dyDescent="0.2">
      <c r="B36" s="94" t="s">
        <v>110</v>
      </c>
      <c r="C36" s="4">
        <f t="shared" si="1"/>
        <v>6</v>
      </c>
      <c r="F36" s="4">
        <v>2</v>
      </c>
      <c r="AC36" s="188">
        <v>4</v>
      </c>
      <c r="AM36" s="4" t="s">
        <v>1100</v>
      </c>
    </row>
    <row r="37" spans="2:39" x14ac:dyDescent="0.2">
      <c r="B37" s="98" t="s">
        <v>51</v>
      </c>
      <c r="C37" s="4">
        <f t="shared" si="1"/>
        <v>6</v>
      </c>
      <c r="K37" s="4">
        <v>2</v>
      </c>
      <c r="AH37" s="188">
        <v>4</v>
      </c>
      <c r="AM37" s="4" t="s">
        <v>1101</v>
      </c>
    </row>
    <row r="38" spans="2:39" x14ac:dyDescent="0.2">
      <c r="B38" s="95" t="s">
        <v>96</v>
      </c>
      <c r="C38" s="4">
        <f t="shared" si="1"/>
        <v>6</v>
      </c>
      <c r="L38" s="4">
        <v>2</v>
      </c>
      <c r="AI38" s="188">
        <v>4</v>
      </c>
    </row>
    <row r="39" spans="2:39" x14ac:dyDescent="0.2">
      <c r="B39" s="98" t="s">
        <v>53</v>
      </c>
      <c r="C39" s="4">
        <f t="shared" si="1"/>
        <v>4</v>
      </c>
      <c r="AF39" s="188">
        <v>4</v>
      </c>
      <c r="AM39" s="4" t="s">
        <v>1103</v>
      </c>
    </row>
    <row r="40" spans="2:39" x14ac:dyDescent="0.2">
      <c r="B40" s="95" t="s">
        <v>109</v>
      </c>
      <c r="C40" s="4">
        <f t="shared" si="1"/>
        <v>4</v>
      </c>
      <c r="AE40" s="188">
        <v>4</v>
      </c>
      <c r="AM40" s="4" t="s">
        <v>1104</v>
      </c>
    </row>
    <row r="41" spans="2:39" x14ac:dyDescent="0.2">
      <c r="B41" s="115" t="s">
        <v>180</v>
      </c>
      <c r="C41" s="4">
        <f t="shared" si="1"/>
        <v>4</v>
      </c>
      <c r="AE41" s="188">
        <v>4</v>
      </c>
      <c r="AM41" s="4" t="s">
        <v>1105</v>
      </c>
    </row>
    <row r="42" spans="2:39" x14ac:dyDescent="0.2">
      <c r="B42" s="97" t="s">
        <v>74</v>
      </c>
      <c r="C42" s="4">
        <f t="shared" si="1"/>
        <v>4</v>
      </c>
      <c r="E42" s="183">
        <v>4</v>
      </c>
    </row>
    <row r="43" spans="2:39" x14ac:dyDescent="0.2">
      <c r="B43" s="115" t="s">
        <v>179</v>
      </c>
      <c r="C43" s="4">
        <f t="shared" si="1"/>
        <v>4</v>
      </c>
      <c r="AF43" s="188">
        <v>4</v>
      </c>
      <c r="AM43" s="4" t="s">
        <v>1106</v>
      </c>
    </row>
    <row r="44" spans="2:39" x14ac:dyDescent="0.2">
      <c r="B44" s="133" t="s">
        <v>480</v>
      </c>
      <c r="C44" s="4">
        <f t="shared" si="1"/>
        <v>4</v>
      </c>
      <c r="I44" s="183">
        <v>4</v>
      </c>
    </row>
    <row r="45" spans="2:39" x14ac:dyDescent="0.2">
      <c r="B45" s="133" t="s">
        <v>470</v>
      </c>
      <c r="C45" s="4">
        <f t="shared" si="1"/>
        <v>4</v>
      </c>
      <c r="Y45" s="364">
        <v>4</v>
      </c>
    </row>
    <row r="46" spans="2:39" x14ac:dyDescent="0.2">
      <c r="B46" s="94" t="s">
        <v>113</v>
      </c>
      <c r="C46" s="4">
        <f t="shared" si="1"/>
        <v>4</v>
      </c>
      <c r="AH46" s="188">
        <v>4</v>
      </c>
      <c r="AM46" s="4" t="s">
        <v>1108</v>
      </c>
    </row>
    <row r="47" spans="2:39" x14ac:dyDescent="0.2">
      <c r="B47" s="94" t="s">
        <v>385</v>
      </c>
      <c r="C47" s="4">
        <f t="shared" si="1"/>
        <v>4</v>
      </c>
      <c r="AI47" s="188">
        <v>4</v>
      </c>
    </row>
    <row r="48" spans="2:39" x14ac:dyDescent="0.2">
      <c r="B48" s="99" t="s">
        <v>32</v>
      </c>
      <c r="C48" s="4">
        <f t="shared" si="1"/>
        <v>4</v>
      </c>
      <c r="AI48" s="188">
        <v>4</v>
      </c>
    </row>
    <row r="49" spans="2:35" x14ac:dyDescent="0.2">
      <c r="B49" s="133" t="s">
        <v>477</v>
      </c>
      <c r="C49" s="4">
        <f t="shared" si="1"/>
        <v>4</v>
      </c>
      <c r="AI49" s="188">
        <v>4</v>
      </c>
    </row>
    <row r="50" spans="2:35" x14ac:dyDescent="0.2">
      <c r="B50" s="115" t="s">
        <v>183</v>
      </c>
      <c r="C50" s="4">
        <f t="shared" si="1"/>
        <v>4</v>
      </c>
      <c r="L50" s="183">
        <v>4</v>
      </c>
    </row>
    <row r="51" spans="2:35" x14ac:dyDescent="0.2">
      <c r="B51" s="96" t="s">
        <v>86</v>
      </c>
      <c r="C51" s="4">
        <f t="shared" si="1"/>
        <v>4</v>
      </c>
      <c r="L51" s="183">
        <v>4</v>
      </c>
    </row>
    <row r="52" spans="2:35" x14ac:dyDescent="0.2">
      <c r="B52" s="130" t="s">
        <v>50</v>
      </c>
      <c r="C52" s="4">
        <f t="shared" si="1"/>
        <v>2</v>
      </c>
      <c r="H52" s="4">
        <v>2</v>
      </c>
    </row>
    <row r="53" spans="2:35" x14ac:dyDescent="0.2">
      <c r="B53" s="98" t="s">
        <v>60</v>
      </c>
      <c r="C53" s="4">
        <f t="shared" si="1"/>
        <v>2</v>
      </c>
      <c r="E53" s="4">
        <v>2</v>
      </c>
    </row>
    <row r="54" spans="2:35" x14ac:dyDescent="0.2">
      <c r="B54" s="97" t="s">
        <v>73</v>
      </c>
      <c r="C54" s="4">
        <f t="shared" si="1"/>
        <v>2</v>
      </c>
      <c r="E54" s="4">
        <v>2</v>
      </c>
    </row>
    <row r="55" spans="2:35" x14ac:dyDescent="0.2">
      <c r="B55" s="96" t="s">
        <v>87</v>
      </c>
      <c r="C55" s="4">
        <f t="shared" si="1"/>
        <v>2</v>
      </c>
      <c r="F55" s="4">
        <v>2</v>
      </c>
    </row>
    <row r="56" spans="2:35" x14ac:dyDescent="0.2">
      <c r="B56" s="98" t="s">
        <v>48</v>
      </c>
      <c r="C56" s="4">
        <f t="shared" si="1"/>
        <v>2</v>
      </c>
      <c r="F56" s="4">
        <v>2</v>
      </c>
    </row>
    <row r="57" spans="2:35" x14ac:dyDescent="0.2">
      <c r="B57" s="150" t="s">
        <v>122</v>
      </c>
      <c r="C57" s="4">
        <f t="shared" si="1"/>
        <v>2</v>
      </c>
      <c r="K57" s="4">
        <v>2</v>
      </c>
    </row>
    <row r="58" spans="2:35" x14ac:dyDescent="0.2">
      <c r="B58" s="100" t="s">
        <v>17</v>
      </c>
      <c r="C58" s="4">
        <f t="shared" si="1"/>
        <v>2</v>
      </c>
      <c r="L58" s="4">
        <v>2</v>
      </c>
    </row>
  </sheetData>
  <sortState xmlns:xlrd2="http://schemas.microsoft.com/office/spreadsheetml/2017/richdata2" ref="A2:AM58">
    <sortCondition descending="1" ref="C2:C58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342EA-3995-41C7-8C88-3F65DA25B98F}">
  <dimension ref="C1:X216"/>
  <sheetViews>
    <sheetView workbookViewId="0">
      <selection activeCell="L3" sqref="L3"/>
    </sheetView>
  </sheetViews>
  <sheetFormatPr defaultRowHeight="15" x14ac:dyDescent="0.2"/>
  <cols>
    <col min="3" max="3" width="20.3125" customWidth="1"/>
  </cols>
  <sheetData>
    <row r="1" spans="3:24" x14ac:dyDescent="0.2">
      <c r="D1" t="s">
        <v>1065</v>
      </c>
      <c r="L1" t="s">
        <v>1066</v>
      </c>
    </row>
    <row r="2" spans="3:24" x14ac:dyDescent="0.2">
      <c r="L2" t="s">
        <v>1689</v>
      </c>
    </row>
    <row r="7" spans="3:24" x14ac:dyDescent="0.2">
      <c r="C7" t="s">
        <v>1538</v>
      </c>
      <c r="D7">
        <v>9</v>
      </c>
      <c r="E7">
        <v>13</v>
      </c>
      <c r="F7">
        <v>2</v>
      </c>
      <c r="G7">
        <v>49</v>
      </c>
      <c r="H7">
        <v>97.049815387081836</v>
      </c>
    </row>
    <row r="8" spans="3:24" x14ac:dyDescent="0.2">
      <c r="C8" t="s">
        <v>1539</v>
      </c>
      <c r="D8">
        <v>42</v>
      </c>
      <c r="E8">
        <v>12</v>
      </c>
      <c r="F8">
        <v>3</v>
      </c>
      <c r="G8">
        <v>44</v>
      </c>
      <c r="H8">
        <v>96.778096695481665</v>
      </c>
    </row>
    <row r="9" spans="3:24" x14ac:dyDescent="0.2">
      <c r="C9" t="s">
        <v>1522</v>
      </c>
      <c r="D9">
        <v>19</v>
      </c>
      <c r="E9">
        <v>12</v>
      </c>
      <c r="F9">
        <v>3</v>
      </c>
      <c r="G9">
        <v>47</v>
      </c>
      <c r="H9">
        <v>96.626428406863226</v>
      </c>
    </row>
    <row r="10" spans="3:24" x14ac:dyDescent="0.2">
      <c r="C10" t="s">
        <v>1523</v>
      </c>
      <c r="D10">
        <v>37</v>
      </c>
      <c r="E10">
        <v>12</v>
      </c>
      <c r="F10">
        <v>3</v>
      </c>
      <c r="G10">
        <v>46</v>
      </c>
      <c r="H10">
        <v>88.90819234843697</v>
      </c>
      <c r="L10" s="5">
        <f t="shared" ref="L10:U10" si="0">AVERAGE(L14:L29)</f>
        <v>21.3125</v>
      </c>
      <c r="M10" s="5">
        <f t="shared" si="0"/>
        <v>53.8125</v>
      </c>
      <c r="N10" s="5">
        <f t="shared" si="0"/>
        <v>67.6875</v>
      </c>
      <c r="O10" s="5">
        <f t="shared" si="0"/>
        <v>63.3125</v>
      </c>
      <c r="P10" s="5">
        <f t="shared" si="0"/>
        <v>69.875</v>
      </c>
      <c r="Q10" s="5">
        <f t="shared" si="0"/>
        <v>70.8125</v>
      </c>
      <c r="R10" s="5">
        <f t="shared" si="0"/>
        <v>93.375</v>
      </c>
      <c r="S10" s="5">
        <f t="shared" si="0"/>
        <v>97.75</v>
      </c>
      <c r="T10" s="5">
        <f t="shared" si="0"/>
        <v>119.9375</v>
      </c>
      <c r="U10" s="5">
        <f t="shared" si="0"/>
        <v>147.125</v>
      </c>
    </row>
    <row r="11" spans="3:24" x14ac:dyDescent="0.2">
      <c r="C11" t="s">
        <v>1524</v>
      </c>
      <c r="D11">
        <v>16</v>
      </c>
      <c r="E11">
        <v>12</v>
      </c>
      <c r="F11">
        <v>3</v>
      </c>
      <c r="G11">
        <v>46</v>
      </c>
      <c r="H11">
        <v>87.8635305459552</v>
      </c>
      <c r="L11" t="s">
        <v>1068</v>
      </c>
    </row>
    <row r="12" spans="3:24" x14ac:dyDescent="0.2">
      <c r="C12" t="s">
        <v>1554</v>
      </c>
      <c r="D12">
        <v>27</v>
      </c>
      <c r="E12">
        <v>12</v>
      </c>
      <c r="F12">
        <v>3</v>
      </c>
      <c r="G12">
        <v>47</v>
      </c>
      <c r="H12">
        <v>83.510478384451858</v>
      </c>
    </row>
    <row r="13" spans="3:24" x14ac:dyDescent="0.2">
      <c r="C13" t="s">
        <v>1540</v>
      </c>
      <c r="D13">
        <v>43</v>
      </c>
      <c r="E13">
        <v>12</v>
      </c>
      <c r="F13">
        <v>3</v>
      </c>
      <c r="G13">
        <v>43</v>
      </c>
      <c r="H13">
        <v>81.804645344870238</v>
      </c>
      <c r="L13" t="s">
        <v>268</v>
      </c>
      <c r="M13" t="s">
        <v>289</v>
      </c>
      <c r="N13" t="s">
        <v>290</v>
      </c>
      <c r="O13" t="s">
        <v>291</v>
      </c>
      <c r="P13" t="s">
        <v>649</v>
      </c>
      <c r="Q13" t="s">
        <v>292</v>
      </c>
      <c r="R13" t="s">
        <v>277</v>
      </c>
      <c r="S13" t="s">
        <v>293</v>
      </c>
      <c r="T13" t="s">
        <v>650</v>
      </c>
      <c r="U13" t="s">
        <v>294</v>
      </c>
      <c r="W13" s="4" t="s">
        <v>1067</v>
      </c>
      <c r="X13" s="4">
        <v>1</v>
      </c>
    </row>
    <row r="14" spans="3:24" x14ac:dyDescent="0.2">
      <c r="C14" t="s">
        <v>1525</v>
      </c>
      <c r="D14">
        <v>3</v>
      </c>
      <c r="E14">
        <v>11</v>
      </c>
      <c r="F14">
        <v>4</v>
      </c>
      <c r="G14">
        <v>46</v>
      </c>
      <c r="H14">
        <v>89.951838965822887</v>
      </c>
      <c r="L14">
        <v>1</v>
      </c>
      <c r="M14">
        <v>85</v>
      </c>
      <c r="N14">
        <v>144</v>
      </c>
      <c r="O14">
        <v>113</v>
      </c>
      <c r="P14">
        <v>152</v>
      </c>
      <c r="Q14">
        <v>124</v>
      </c>
      <c r="R14">
        <v>137</v>
      </c>
      <c r="S14">
        <v>126</v>
      </c>
      <c r="T14">
        <v>149</v>
      </c>
      <c r="U14">
        <v>147</v>
      </c>
      <c r="V14">
        <v>1</v>
      </c>
      <c r="W14" s="4"/>
      <c r="X14" s="4"/>
    </row>
    <row r="15" spans="3:24" x14ac:dyDescent="0.2">
      <c r="C15" t="s">
        <v>1555</v>
      </c>
      <c r="D15">
        <v>33</v>
      </c>
      <c r="E15">
        <v>11</v>
      </c>
      <c r="F15">
        <v>4</v>
      </c>
      <c r="G15">
        <v>42</v>
      </c>
      <c r="H15">
        <v>86.058119895800644</v>
      </c>
      <c r="L15">
        <v>6</v>
      </c>
      <c r="M15">
        <v>58</v>
      </c>
      <c r="N15">
        <v>134</v>
      </c>
      <c r="O15">
        <v>140</v>
      </c>
      <c r="P15">
        <v>155</v>
      </c>
      <c r="Q15">
        <v>125</v>
      </c>
      <c r="R15">
        <v>148</v>
      </c>
      <c r="S15">
        <v>130</v>
      </c>
      <c r="T15">
        <v>143</v>
      </c>
      <c r="U15">
        <v>156</v>
      </c>
      <c r="V15">
        <v>2</v>
      </c>
      <c r="W15" s="4"/>
      <c r="X15" s="4"/>
    </row>
    <row r="16" spans="3:24" x14ac:dyDescent="0.2">
      <c r="C16" t="s">
        <v>1556</v>
      </c>
      <c r="D16">
        <v>60</v>
      </c>
      <c r="E16">
        <v>11</v>
      </c>
      <c r="F16">
        <v>4</v>
      </c>
      <c r="G16">
        <v>38</v>
      </c>
      <c r="H16">
        <v>83.130419622823197</v>
      </c>
      <c r="L16">
        <v>18</v>
      </c>
      <c r="M16">
        <v>86</v>
      </c>
      <c r="N16">
        <v>94</v>
      </c>
      <c r="O16">
        <v>105</v>
      </c>
      <c r="P16">
        <v>90</v>
      </c>
      <c r="Q16">
        <v>89</v>
      </c>
      <c r="R16">
        <v>145</v>
      </c>
      <c r="S16">
        <v>123</v>
      </c>
      <c r="T16">
        <v>119</v>
      </c>
      <c r="U16">
        <v>131</v>
      </c>
      <c r="V16">
        <v>3</v>
      </c>
      <c r="W16" s="4"/>
      <c r="X16" s="4"/>
    </row>
    <row r="17" spans="3:24" x14ac:dyDescent="0.2">
      <c r="C17" t="s">
        <v>1541</v>
      </c>
      <c r="D17">
        <v>15</v>
      </c>
      <c r="E17">
        <v>11</v>
      </c>
      <c r="F17">
        <v>4</v>
      </c>
      <c r="G17">
        <v>47</v>
      </c>
      <c r="H17">
        <v>81.922727819167079</v>
      </c>
      <c r="L17">
        <v>21</v>
      </c>
      <c r="M17">
        <v>107</v>
      </c>
      <c r="N17">
        <v>122</v>
      </c>
      <c r="O17">
        <v>81</v>
      </c>
      <c r="P17">
        <v>133</v>
      </c>
      <c r="Q17">
        <v>92</v>
      </c>
      <c r="R17">
        <v>106</v>
      </c>
      <c r="S17">
        <v>146</v>
      </c>
      <c r="T17">
        <v>127</v>
      </c>
      <c r="U17">
        <v>135</v>
      </c>
      <c r="V17">
        <v>4</v>
      </c>
      <c r="W17" s="4"/>
      <c r="X17" s="4"/>
    </row>
    <row r="18" spans="3:24" x14ac:dyDescent="0.2">
      <c r="C18" t="s">
        <v>1542</v>
      </c>
      <c r="D18">
        <v>68</v>
      </c>
      <c r="E18">
        <v>11</v>
      </c>
      <c r="F18">
        <v>4</v>
      </c>
      <c r="G18">
        <v>40</v>
      </c>
      <c r="H18">
        <v>81.449370777188946</v>
      </c>
      <c r="L18">
        <v>9</v>
      </c>
      <c r="M18">
        <v>45</v>
      </c>
      <c r="N18">
        <v>121</v>
      </c>
      <c r="O18">
        <v>138</v>
      </c>
      <c r="P18">
        <v>88</v>
      </c>
      <c r="Q18">
        <v>100</v>
      </c>
      <c r="R18">
        <v>80</v>
      </c>
      <c r="S18">
        <v>68</v>
      </c>
      <c r="T18">
        <v>101</v>
      </c>
      <c r="U18">
        <v>159</v>
      </c>
      <c r="V18">
        <v>5</v>
      </c>
      <c r="W18" s="4"/>
    </row>
    <row r="19" spans="3:24" x14ac:dyDescent="0.2">
      <c r="C19" t="s">
        <v>1557</v>
      </c>
      <c r="D19">
        <v>46</v>
      </c>
      <c r="E19">
        <v>9</v>
      </c>
      <c r="F19">
        <v>6</v>
      </c>
      <c r="G19">
        <v>38</v>
      </c>
      <c r="H19">
        <v>88.192970241397362</v>
      </c>
      <c r="L19">
        <v>8</v>
      </c>
      <c r="M19">
        <v>33</v>
      </c>
      <c r="N19">
        <v>43</v>
      </c>
      <c r="O19">
        <v>62</v>
      </c>
      <c r="P19">
        <v>39</v>
      </c>
      <c r="Q19">
        <v>26</v>
      </c>
      <c r="R19">
        <v>110</v>
      </c>
      <c r="S19">
        <v>117</v>
      </c>
      <c r="T19">
        <v>103</v>
      </c>
      <c r="U19">
        <v>160</v>
      </c>
      <c r="V19">
        <v>6</v>
      </c>
      <c r="W19" s="4"/>
      <c r="X19" s="4"/>
    </row>
    <row r="20" spans="3:24" x14ac:dyDescent="0.2">
      <c r="C20" t="s">
        <v>1527</v>
      </c>
      <c r="D20">
        <v>58</v>
      </c>
      <c r="E20">
        <v>9</v>
      </c>
      <c r="F20">
        <v>6</v>
      </c>
      <c r="G20">
        <v>31</v>
      </c>
      <c r="H20">
        <v>82.198945654227629</v>
      </c>
      <c r="L20">
        <v>34</v>
      </c>
      <c r="M20">
        <v>41</v>
      </c>
      <c r="N20">
        <v>32</v>
      </c>
      <c r="O20">
        <v>54</v>
      </c>
      <c r="P20">
        <v>66</v>
      </c>
      <c r="Q20">
        <v>55</v>
      </c>
      <c r="R20">
        <v>116</v>
      </c>
      <c r="S20">
        <v>114</v>
      </c>
      <c r="T20">
        <v>136</v>
      </c>
      <c r="U20">
        <v>132</v>
      </c>
      <c r="V20">
        <v>7</v>
      </c>
      <c r="W20" s="4"/>
      <c r="X20" s="4"/>
    </row>
    <row r="21" spans="3:24" x14ac:dyDescent="0.2">
      <c r="C21" t="s">
        <v>1526</v>
      </c>
      <c r="D21">
        <v>54</v>
      </c>
      <c r="E21">
        <v>9</v>
      </c>
      <c r="F21">
        <v>6</v>
      </c>
      <c r="G21">
        <v>36</v>
      </c>
      <c r="H21">
        <v>78.255990186055413</v>
      </c>
      <c r="L21">
        <v>25</v>
      </c>
      <c r="M21">
        <v>63</v>
      </c>
      <c r="N21">
        <v>42</v>
      </c>
      <c r="O21">
        <v>56</v>
      </c>
      <c r="P21">
        <v>82</v>
      </c>
      <c r="Q21">
        <v>76</v>
      </c>
      <c r="R21">
        <v>77</v>
      </c>
      <c r="S21">
        <v>67</v>
      </c>
      <c r="T21">
        <v>102</v>
      </c>
      <c r="U21">
        <v>153</v>
      </c>
      <c r="V21">
        <v>8</v>
      </c>
      <c r="W21" s="4"/>
      <c r="X21" s="4"/>
    </row>
    <row r="22" spans="3:24" x14ac:dyDescent="0.2">
      <c r="C22" t="s">
        <v>1543</v>
      </c>
      <c r="D22">
        <v>41</v>
      </c>
      <c r="E22">
        <v>9</v>
      </c>
      <c r="F22">
        <v>6</v>
      </c>
      <c r="G22">
        <v>35</v>
      </c>
      <c r="H22">
        <v>76.520149851743838</v>
      </c>
      <c r="L22">
        <v>35</v>
      </c>
      <c r="M22">
        <v>50</v>
      </c>
      <c r="N22">
        <v>61</v>
      </c>
      <c r="O22">
        <v>74</v>
      </c>
      <c r="P22">
        <v>60</v>
      </c>
      <c r="Q22">
        <v>70</v>
      </c>
      <c r="R22">
        <v>73</v>
      </c>
      <c r="S22">
        <v>69</v>
      </c>
      <c r="T22">
        <v>108</v>
      </c>
      <c r="U22">
        <v>128</v>
      </c>
      <c r="V22">
        <v>9</v>
      </c>
      <c r="W22" s="4"/>
      <c r="X22" s="4"/>
    </row>
    <row r="23" spans="3:24" x14ac:dyDescent="0.2">
      <c r="C23" t="s">
        <v>1544</v>
      </c>
      <c r="D23">
        <v>113</v>
      </c>
      <c r="E23">
        <v>9</v>
      </c>
      <c r="F23">
        <v>6</v>
      </c>
      <c r="G23">
        <v>29</v>
      </c>
      <c r="H23">
        <v>75.175350570072723</v>
      </c>
      <c r="L23">
        <v>112</v>
      </c>
      <c r="M23">
        <v>57</v>
      </c>
      <c r="N23">
        <v>97</v>
      </c>
      <c r="O23">
        <v>30</v>
      </c>
      <c r="P23">
        <v>38</v>
      </c>
      <c r="Q23">
        <v>84</v>
      </c>
      <c r="R23">
        <v>47</v>
      </c>
      <c r="S23">
        <v>87</v>
      </c>
      <c r="T23">
        <v>99</v>
      </c>
      <c r="U23">
        <v>154</v>
      </c>
      <c r="V23">
        <v>10</v>
      </c>
      <c r="W23" s="4"/>
    </row>
    <row r="24" spans="3:24" x14ac:dyDescent="0.2">
      <c r="C24" t="s">
        <v>1558</v>
      </c>
      <c r="D24">
        <v>72</v>
      </c>
      <c r="E24">
        <v>9</v>
      </c>
      <c r="F24">
        <v>6</v>
      </c>
      <c r="G24">
        <v>34</v>
      </c>
      <c r="H24">
        <v>71.521558521422989</v>
      </c>
      <c r="L24">
        <v>5</v>
      </c>
      <c r="M24">
        <v>78</v>
      </c>
      <c r="N24">
        <v>95</v>
      </c>
      <c r="O24">
        <v>49</v>
      </c>
      <c r="P24">
        <v>46</v>
      </c>
      <c r="Q24">
        <v>24</v>
      </c>
      <c r="R24">
        <v>65</v>
      </c>
      <c r="S24">
        <v>96</v>
      </c>
      <c r="T24">
        <v>115</v>
      </c>
      <c r="U24">
        <v>157</v>
      </c>
      <c r="V24">
        <v>11</v>
      </c>
      <c r="W24" s="4"/>
      <c r="X24" s="4"/>
    </row>
    <row r="25" spans="3:24" x14ac:dyDescent="0.2">
      <c r="C25" t="s">
        <v>1528</v>
      </c>
      <c r="D25">
        <v>69</v>
      </c>
      <c r="E25">
        <v>8</v>
      </c>
      <c r="F25">
        <v>7</v>
      </c>
      <c r="G25">
        <v>31</v>
      </c>
      <c r="H25">
        <v>79.691070181461768</v>
      </c>
      <c r="L25">
        <v>13</v>
      </c>
      <c r="M25">
        <v>17</v>
      </c>
      <c r="N25">
        <v>10</v>
      </c>
      <c r="O25">
        <v>64</v>
      </c>
      <c r="P25">
        <v>52</v>
      </c>
      <c r="Q25">
        <v>72</v>
      </c>
      <c r="R25">
        <v>93</v>
      </c>
      <c r="S25">
        <v>75</v>
      </c>
      <c r="T25">
        <v>120</v>
      </c>
      <c r="U25">
        <v>151</v>
      </c>
      <c r="V25">
        <v>12</v>
      </c>
      <c r="W25" s="4"/>
      <c r="X25" s="4"/>
    </row>
    <row r="26" spans="3:24" x14ac:dyDescent="0.2">
      <c r="C26" t="s">
        <v>1561</v>
      </c>
      <c r="D26">
        <v>80</v>
      </c>
      <c r="E26">
        <v>8</v>
      </c>
      <c r="F26">
        <v>7</v>
      </c>
      <c r="G26">
        <v>30</v>
      </c>
      <c r="H26">
        <v>78.511145705562086</v>
      </c>
      <c r="L26">
        <v>14</v>
      </c>
      <c r="M26">
        <v>19</v>
      </c>
      <c r="N26">
        <v>16</v>
      </c>
      <c r="O26">
        <v>4</v>
      </c>
      <c r="P26">
        <v>22</v>
      </c>
      <c r="Q26">
        <v>44</v>
      </c>
      <c r="R26">
        <v>83</v>
      </c>
      <c r="S26">
        <v>91</v>
      </c>
      <c r="T26">
        <v>129</v>
      </c>
      <c r="U26">
        <v>150</v>
      </c>
      <c r="V26">
        <v>13</v>
      </c>
      <c r="W26" s="4"/>
      <c r="X26" s="4"/>
    </row>
    <row r="27" spans="3:24" x14ac:dyDescent="0.2">
      <c r="C27" t="s">
        <v>1529</v>
      </c>
      <c r="D27">
        <v>114</v>
      </c>
      <c r="E27">
        <v>8</v>
      </c>
      <c r="F27">
        <v>7</v>
      </c>
      <c r="G27">
        <v>28</v>
      </c>
      <c r="H27">
        <v>72.498275841567434</v>
      </c>
      <c r="L27">
        <v>27</v>
      </c>
      <c r="M27">
        <v>71</v>
      </c>
      <c r="N27">
        <v>20</v>
      </c>
      <c r="O27">
        <v>28</v>
      </c>
      <c r="P27">
        <v>37</v>
      </c>
      <c r="Q27">
        <v>40</v>
      </c>
      <c r="R27">
        <v>104</v>
      </c>
      <c r="S27">
        <v>48</v>
      </c>
      <c r="T27">
        <v>111</v>
      </c>
      <c r="U27">
        <v>141</v>
      </c>
      <c r="V27">
        <v>14</v>
      </c>
      <c r="W27" s="4"/>
      <c r="X27" s="4"/>
    </row>
    <row r="28" spans="3:24" x14ac:dyDescent="0.2">
      <c r="C28" t="s">
        <v>1559</v>
      </c>
      <c r="D28">
        <v>79</v>
      </c>
      <c r="E28">
        <v>8</v>
      </c>
      <c r="F28">
        <v>7</v>
      </c>
      <c r="G28">
        <v>33</v>
      </c>
      <c r="H28">
        <v>70.375185020479094</v>
      </c>
      <c r="L28">
        <v>11</v>
      </c>
      <c r="M28">
        <v>15</v>
      </c>
      <c r="N28">
        <v>23</v>
      </c>
      <c r="O28">
        <v>12</v>
      </c>
      <c r="P28">
        <v>7</v>
      </c>
      <c r="Q28">
        <v>59</v>
      </c>
      <c r="R28">
        <v>31</v>
      </c>
      <c r="S28">
        <v>98</v>
      </c>
      <c r="T28">
        <v>118</v>
      </c>
      <c r="U28">
        <v>142</v>
      </c>
      <c r="V28">
        <v>15</v>
      </c>
      <c r="W28" s="4"/>
    </row>
    <row r="29" spans="3:24" x14ac:dyDescent="0.2">
      <c r="C29" t="s">
        <v>1560</v>
      </c>
      <c r="D29">
        <v>74</v>
      </c>
      <c r="E29">
        <v>8</v>
      </c>
      <c r="F29">
        <v>7</v>
      </c>
      <c r="G29">
        <v>31</v>
      </c>
      <c r="H29">
        <v>64.482555780614035</v>
      </c>
      <c r="L29">
        <v>2</v>
      </c>
      <c r="M29">
        <v>36</v>
      </c>
      <c r="N29">
        <v>29</v>
      </c>
      <c r="O29">
        <v>3</v>
      </c>
      <c r="P29">
        <v>51</v>
      </c>
      <c r="Q29">
        <v>53</v>
      </c>
      <c r="R29">
        <v>79</v>
      </c>
      <c r="S29">
        <v>109</v>
      </c>
      <c r="T29">
        <v>139</v>
      </c>
      <c r="U29">
        <v>158</v>
      </c>
      <c r="V29">
        <v>16</v>
      </c>
      <c r="W29" s="4"/>
      <c r="X29" s="4"/>
    </row>
    <row r="30" spans="3:24" x14ac:dyDescent="0.2">
      <c r="C30" t="s">
        <v>1563</v>
      </c>
      <c r="D30">
        <v>71</v>
      </c>
      <c r="E30">
        <v>7</v>
      </c>
      <c r="F30">
        <v>8</v>
      </c>
      <c r="G30">
        <v>30</v>
      </c>
      <c r="H30">
        <v>75.762787699503249</v>
      </c>
      <c r="X30" s="4"/>
    </row>
    <row r="31" spans="3:24" x14ac:dyDescent="0.2">
      <c r="C31" t="s">
        <v>1530</v>
      </c>
      <c r="D31">
        <v>92</v>
      </c>
      <c r="E31">
        <v>7</v>
      </c>
      <c r="F31">
        <v>8</v>
      </c>
      <c r="G31">
        <v>28</v>
      </c>
      <c r="H31">
        <v>68.225117564330134</v>
      </c>
      <c r="X31" s="4"/>
    </row>
    <row r="32" spans="3:24" x14ac:dyDescent="0.2">
      <c r="C32" t="s">
        <v>1564</v>
      </c>
      <c r="D32">
        <v>89</v>
      </c>
      <c r="E32">
        <v>7</v>
      </c>
      <c r="F32">
        <v>8</v>
      </c>
      <c r="G32">
        <v>27</v>
      </c>
      <c r="H32">
        <v>67.601775124622279</v>
      </c>
      <c r="L32">
        <v>33</v>
      </c>
      <c r="M32">
        <v>87</v>
      </c>
      <c r="N32">
        <v>32</v>
      </c>
      <c r="O32">
        <v>109</v>
      </c>
      <c r="P32">
        <v>121</v>
      </c>
      <c r="Q32">
        <v>77</v>
      </c>
      <c r="R32">
        <v>67</v>
      </c>
      <c r="S32">
        <v>11</v>
      </c>
      <c r="T32">
        <v>139</v>
      </c>
      <c r="U32">
        <v>119</v>
      </c>
      <c r="X32" s="4"/>
    </row>
    <row r="33" spans="3:24" x14ac:dyDescent="0.2">
      <c r="C33" t="s">
        <v>1545</v>
      </c>
      <c r="D33">
        <v>76</v>
      </c>
      <c r="E33">
        <v>7</v>
      </c>
      <c r="F33">
        <v>8</v>
      </c>
      <c r="G33">
        <v>30</v>
      </c>
      <c r="H33">
        <v>65.868555978301714</v>
      </c>
      <c r="L33">
        <v>144</v>
      </c>
      <c r="M33">
        <v>72</v>
      </c>
      <c r="N33">
        <v>23</v>
      </c>
      <c r="O33">
        <v>4</v>
      </c>
      <c r="P33">
        <v>42</v>
      </c>
      <c r="Q33">
        <v>122</v>
      </c>
      <c r="R33">
        <v>140</v>
      </c>
      <c r="S33">
        <v>48</v>
      </c>
      <c r="T33">
        <v>70</v>
      </c>
      <c r="U33">
        <v>2</v>
      </c>
      <c r="X33" s="4"/>
    </row>
    <row r="34" spans="3:24" x14ac:dyDescent="0.2">
      <c r="C34" t="s">
        <v>1562</v>
      </c>
      <c r="D34">
        <v>84</v>
      </c>
      <c r="E34">
        <v>7</v>
      </c>
      <c r="F34">
        <v>8</v>
      </c>
      <c r="G34">
        <v>34</v>
      </c>
      <c r="H34">
        <v>62.423286253341921</v>
      </c>
      <c r="L34">
        <v>88</v>
      </c>
      <c r="M34">
        <v>25</v>
      </c>
      <c r="N34">
        <v>13</v>
      </c>
      <c r="O34">
        <v>117</v>
      </c>
      <c r="P34">
        <v>22</v>
      </c>
      <c r="Q34">
        <v>145</v>
      </c>
      <c r="R34">
        <v>133</v>
      </c>
      <c r="S34">
        <v>75</v>
      </c>
      <c r="T34">
        <v>9</v>
      </c>
      <c r="U34">
        <v>108</v>
      </c>
      <c r="X34" s="4"/>
    </row>
    <row r="35" spans="3:24" x14ac:dyDescent="0.2">
      <c r="C35" t="s">
        <v>1546</v>
      </c>
      <c r="D35">
        <v>121</v>
      </c>
      <c r="E35">
        <v>7</v>
      </c>
      <c r="F35">
        <v>8</v>
      </c>
      <c r="G35">
        <v>24</v>
      </c>
      <c r="H35">
        <v>59.905481107046185</v>
      </c>
      <c r="L35">
        <v>60</v>
      </c>
      <c r="M35">
        <v>150</v>
      </c>
      <c r="N35">
        <v>47</v>
      </c>
      <c r="O35">
        <v>93</v>
      </c>
      <c r="P35">
        <v>63</v>
      </c>
      <c r="Q35">
        <v>76</v>
      </c>
      <c r="R35">
        <v>39</v>
      </c>
      <c r="S35">
        <v>31</v>
      </c>
      <c r="T35">
        <v>10</v>
      </c>
      <c r="U35">
        <v>143</v>
      </c>
    </row>
    <row r="36" spans="3:24" x14ac:dyDescent="0.2">
      <c r="C36" t="s">
        <v>1547</v>
      </c>
      <c r="D36">
        <v>62</v>
      </c>
      <c r="E36">
        <v>6</v>
      </c>
      <c r="F36">
        <v>9</v>
      </c>
      <c r="G36">
        <v>30</v>
      </c>
      <c r="H36">
        <v>72.092533131617259</v>
      </c>
      <c r="L36">
        <v>104</v>
      </c>
      <c r="M36">
        <v>89</v>
      </c>
      <c r="N36">
        <v>107</v>
      </c>
      <c r="O36">
        <v>14</v>
      </c>
      <c r="P36">
        <v>6</v>
      </c>
      <c r="Q36">
        <v>115</v>
      </c>
      <c r="R36">
        <v>155</v>
      </c>
      <c r="S36">
        <v>99</v>
      </c>
      <c r="T36">
        <v>135</v>
      </c>
      <c r="U36">
        <v>85</v>
      </c>
    </row>
    <row r="37" spans="3:24" x14ac:dyDescent="0.2">
      <c r="C37" t="s">
        <v>1548</v>
      </c>
      <c r="D37">
        <v>64</v>
      </c>
      <c r="E37">
        <v>6</v>
      </c>
      <c r="F37">
        <v>9</v>
      </c>
      <c r="G37">
        <v>29</v>
      </c>
      <c r="H37">
        <v>68.804069647078293</v>
      </c>
      <c r="L37">
        <v>56</v>
      </c>
      <c r="M37">
        <v>160</v>
      </c>
      <c r="N37">
        <v>103</v>
      </c>
      <c r="O37">
        <v>105</v>
      </c>
      <c r="P37">
        <v>35</v>
      </c>
      <c r="Q37">
        <v>45</v>
      </c>
      <c r="R37">
        <v>15</v>
      </c>
      <c r="S37">
        <v>82</v>
      </c>
      <c r="T37">
        <v>86</v>
      </c>
      <c r="U37">
        <v>62</v>
      </c>
    </row>
    <row r="38" spans="3:24" x14ac:dyDescent="0.2">
      <c r="C38" t="s">
        <v>1565</v>
      </c>
      <c r="D38">
        <v>107</v>
      </c>
      <c r="E38">
        <v>6</v>
      </c>
      <c r="F38">
        <v>9</v>
      </c>
      <c r="G38">
        <v>22</v>
      </c>
      <c r="H38">
        <v>62.965599073356451</v>
      </c>
      <c r="L38">
        <v>7</v>
      </c>
      <c r="M38">
        <v>100</v>
      </c>
      <c r="N38">
        <v>116</v>
      </c>
      <c r="O38">
        <v>68</v>
      </c>
      <c r="P38">
        <v>59</v>
      </c>
      <c r="Q38">
        <v>134</v>
      </c>
      <c r="R38">
        <v>98</v>
      </c>
      <c r="S38">
        <v>74</v>
      </c>
      <c r="T38">
        <v>114</v>
      </c>
      <c r="U38">
        <v>54</v>
      </c>
    </row>
    <row r="39" spans="3:24" x14ac:dyDescent="0.2">
      <c r="C39" t="s">
        <v>1549</v>
      </c>
      <c r="D39">
        <v>108</v>
      </c>
      <c r="E39">
        <v>6</v>
      </c>
      <c r="F39">
        <v>9</v>
      </c>
      <c r="G39">
        <v>26</v>
      </c>
      <c r="H39">
        <v>62.026875895319229</v>
      </c>
      <c r="L39">
        <v>129</v>
      </c>
      <c r="M39">
        <v>130</v>
      </c>
      <c r="N39">
        <v>106</v>
      </c>
      <c r="O39">
        <v>53</v>
      </c>
      <c r="P39">
        <v>19</v>
      </c>
      <c r="Q39">
        <v>110</v>
      </c>
      <c r="R39">
        <v>124</v>
      </c>
      <c r="S39">
        <v>1</v>
      </c>
      <c r="T39">
        <v>27</v>
      </c>
      <c r="U39">
        <v>36</v>
      </c>
    </row>
    <row r="40" spans="3:24" x14ac:dyDescent="0.2">
      <c r="C40" t="s">
        <v>1531</v>
      </c>
      <c r="D40">
        <v>123</v>
      </c>
      <c r="E40">
        <v>6</v>
      </c>
      <c r="F40">
        <v>9</v>
      </c>
      <c r="G40">
        <v>23</v>
      </c>
      <c r="H40">
        <v>59.833101206606365</v>
      </c>
      <c r="L40">
        <v>49</v>
      </c>
      <c r="M40">
        <v>44</v>
      </c>
      <c r="N40">
        <v>131</v>
      </c>
      <c r="O40">
        <v>146</v>
      </c>
      <c r="P40">
        <v>147</v>
      </c>
      <c r="Q40">
        <v>24</v>
      </c>
      <c r="R40">
        <v>34</v>
      </c>
      <c r="S40">
        <v>78</v>
      </c>
      <c r="T40">
        <v>101</v>
      </c>
      <c r="U40">
        <v>94</v>
      </c>
    </row>
    <row r="41" spans="3:24" x14ac:dyDescent="0.2">
      <c r="C41" t="s">
        <v>1533</v>
      </c>
      <c r="D41">
        <v>124</v>
      </c>
      <c r="E41">
        <v>5</v>
      </c>
      <c r="F41">
        <v>10</v>
      </c>
      <c r="G41">
        <v>19</v>
      </c>
      <c r="H41">
        <v>68.264192663504048</v>
      </c>
      <c r="L41">
        <v>158</v>
      </c>
      <c r="M41">
        <v>12</v>
      </c>
      <c r="N41">
        <v>80</v>
      </c>
      <c r="O41">
        <v>29</v>
      </c>
      <c r="P41">
        <v>28</v>
      </c>
      <c r="Q41">
        <v>156</v>
      </c>
      <c r="R41">
        <v>61</v>
      </c>
      <c r="S41">
        <v>157</v>
      </c>
      <c r="T41">
        <v>16</v>
      </c>
      <c r="U41">
        <v>71</v>
      </c>
    </row>
    <row r="42" spans="3:24" x14ac:dyDescent="0.2">
      <c r="C42" t="s">
        <v>1566</v>
      </c>
      <c r="D42">
        <v>87</v>
      </c>
      <c r="E42">
        <v>5</v>
      </c>
      <c r="F42">
        <v>10</v>
      </c>
      <c r="G42">
        <v>26</v>
      </c>
      <c r="H42">
        <v>66.030296076876709</v>
      </c>
      <c r="L42">
        <v>132</v>
      </c>
      <c r="M42">
        <v>83</v>
      </c>
      <c r="N42">
        <v>38</v>
      </c>
      <c r="O42">
        <v>43</v>
      </c>
      <c r="P42">
        <v>159</v>
      </c>
      <c r="Q42">
        <v>95</v>
      </c>
      <c r="R42">
        <v>46</v>
      </c>
      <c r="S42">
        <v>5</v>
      </c>
      <c r="T42">
        <v>96</v>
      </c>
      <c r="U42">
        <v>65</v>
      </c>
    </row>
    <row r="43" spans="3:24" x14ac:dyDescent="0.2">
      <c r="C43" t="s">
        <v>1535</v>
      </c>
      <c r="D43">
        <v>143</v>
      </c>
      <c r="E43">
        <v>5</v>
      </c>
      <c r="F43">
        <v>10</v>
      </c>
      <c r="G43">
        <v>16</v>
      </c>
      <c r="H43">
        <v>64.822835482567413</v>
      </c>
      <c r="L43">
        <v>123</v>
      </c>
      <c r="M43">
        <v>55</v>
      </c>
      <c r="N43">
        <v>142</v>
      </c>
      <c r="O43">
        <v>97</v>
      </c>
      <c r="P43">
        <v>52</v>
      </c>
      <c r="Q43">
        <v>151</v>
      </c>
      <c r="R43">
        <v>64</v>
      </c>
      <c r="S43">
        <v>127</v>
      </c>
      <c r="T43">
        <v>50</v>
      </c>
      <c r="U43">
        <v>90</v>
      </c>
    </row>
    <row r="44" spans="3:24" x14ac:dyDescent="0.2">
      <c r="C44" t="s">
        <v>1550</v>
      </c>
      <c r="D44">
        <v>131</v>
      </c>
      <c r="E44">
        <v>5</v>
      </c>
      <c r="F44">
        <v>10</v>
      </c>
      <c r="G44">
        <v>18</v>
      </c>
      <c r="H44">
        <v>62.726921386807021</v>
      </c>
      <c r="L44">
        <v>125</v>
      </c>
      <c r="M44">
        <v>66</v>
      </c>
      <c r="N44">
        <v>79</v>
      </c>
      <c r="O44">
        <v>40</v>
      </c>
      <c r="P44">
        <v>57</v>
      </c>
      <c r="Q44">
        <v>37</v>
      </c>
      <c r="R44">
        <v>18</v>
      </c>
      <c r="S44">
        <v>92</v>
      </c>
      <c r="T44">
        <v>154</v>
      </c>
      <c r="U44">
        <v>137</v>
      </c>
    </row>
    <row r="45" spans="3:24" x14ac:dyDescent="0.2">
      <c r="C45" t="s">
        <v>1567</v>
      </c>
      <c r="D45">
        <v>112</v>
      </c>
      <c r="E45">
        <v>5</v>
      </c>
      <c r="F45">
        <v>10</v>
      </c>
      <c r="G45">
        <v>22</v>
      </c>
      <c r="H45">
        <v>61.155539405682617</v>
      </c>
      <c r="L45">
        <v>149</v>
      </c>
      <c r="M45">
        <v>153</v>
      </c>
      <c r="N45">
        <v>30</v>
      </c>
      <c r="O45">
        <v>91</v>
      </c>
      <c r="P45">
        <v>73</v>
      </c>
      <c r="Q45">
        <v>8</v>
      </c>
      <c r="R45">
        <v>26</v>
      </c>
      <c r="S45">
        <v>41</v>
      </c>
      <c r="T45">
        <v>51</v>
      </c>
      <c r="U45">
        <v>112</v>
      </c>
    </row>
    <row r="46" spans="3:24" x14ac:dyDescent="0.2">
      <c r="C46" t="s">
        <v>1532</v>
      </c>
      <c r="D46">
        <v>97</v>
      </c>
      <c r="E46">
        <v>5</v>
      </c>
      <c r="F46">
        <v>10</v>
      </c>
      <c r="G46">
        <v>24</v>
      </c>
      <c r="H46">
        <v>54.607691765904185</v>
      </c>
      <c r="L46">
        <v>58</v>
      </c>
      <c r="M46">
        <v>111</v>
      </c>
      <c r="N46">
        <v>126</v>
      </c>
      <c r="O46">
        <v>3</v>
      </c>
      <c r="P46">
        <v>120</v>
      </c>
      <c r="Q46">
        <v>136</v>
      </c>
      <c r="R46">
        <v>118</v>
      </c>
      <c r="S46">
        <v>141</v>
      </c>
      <c r="T46">
        <v>17</v>
      </c>
      <c r="U46">
        <v>84</v>
      </c>
    </row>
    <row r="47" spans="3:24" x14ac:dyDescent="0.2">
      <c r="C47" t="s">
        <v>1534</v>
      </c>
      <c r="D47">
        <v>154</v>
      </c>
      <c r="E47">
        <v>5</v>
      </c>
      <c r="F47">
        <v>10</v>
      </c>
      <c r="G47">
        <v>17</v>
      </c>
      <c r="H47">
        <v>51.316014394468837</v>
      </c>
      <c r="L47">
        <v>113</v>
      </c>
      <c r="M47">
        <v>81</v>
      </c>
      <c r="N47">
        <v>21</v>
      </c>
      <c r="O47">
        <v>69</v>
      </c>
      <c r="P47">
        <v>20</v>
      </c>
      <c r="Q47">
        <v>138</v>
      </c>
      <c r="R47">
        <v>148</v>
      </c>
      <c r="S47">
        <v>128</v>
      </c>
      <c r="T47">
        <v>152</v>
      </c>
      <c r="U47">
        <v>102</v>
      </c>
    </row>
    <row r="48" spans="3:24" x14ac:dyDescent="0.2">
      <c r="C48" t="s">
        <v>1551</v>
      </c>
      <c r="D48">
        <v>116</v>
      </c>
      <c r="E48">
        <v>4</v>
      </c>
      <c r="F48">
        <v>11</v>
      </c>
      <c r="G48">
        <v>18</v>
      </c>
      <c r="H48">
        <v>65.115282384398824</v>
      </c>
    </row>
    <row r="49" spans="3:21" x14ac:dyDescent="0.2">
      <c r="C49" t="s">
        <v>1536</v>
      </c>
      <c r="D49">
        <v>137</v>
      </c>
      <c r="E49">
        <v>4</v>
      </c>
      <c r="F49">
        <v>11</v>
      </c>
      <c r="G49">
        <v>14</v>
      </c>
      <c r="H49">
        <v>58.69128271444292</v>
      </c>
      <c r="K49" s="3">
        <v>10</v>
      </c>
    </row>
    <row r="50" spans="3:21" x14ac:dyDescent="0.2">
      <c r="C50" t="s">
        <v>1568</v>
      </c>
      <c r="D50">
        <v>129</v>
      </c>
      <c r="E50">
        <v>3</v>
      </c>
      <c r="F50">
        <v>12</v>
      </c>
      <c r="G50">
        <v>18</v>
      </c>
      <c r="H50">
        <v>58.109092805400657</v>
      </c>
    </row>
    <row r="51" spans="3:21" x14ac:dyDescent="0.2">
      <c r="C51" t="s">
        <v>1569</v>
      </c>
      <c r="D51">
        <v>139</v>
      </c>
      <c r="E51">
        <v>3</v>
      </c>
      <c r="F51">
        <v>12</v>
      </c>
      <c r="G51">
        <v>15</v>
      </c>
      <c r="H51">
        <v>55.220769039676853</v>
      </c>
      <c r="L51">
        <v>1</v>
      </c>
      <c r="M51" cm="1">
        <f t="array" ref="M51">INDEX($L$32:$U$47,L51,$K$49)</f>
        <v>119</v>
      </c>
      <c r="O51">
        <v>2</v>
      </c>
      <c r="P51" cm="1">
        <f t="array" ref="P51">INDEX($L$32:$U$47,O51,$K$49)</f>
        <v>2</v>
      </c>
    </row>
    <row r="52" spans="3:21" x14ac:dyDescent="0.2">
      <c r="C52" t="s">
        <v>1552</v>
      </c>
      <c r="D52">
        <v>141</v>
      </c>
      <c r="E52">
        <v>2</v>
      </c>
      <c r="F52">
        <v>13</v>
      </c>
      <c r="G52">
        <v>11</v>
      </c>
      <c r="H52">
        <v>53.678052622401765</v>
      </c>
      <c r="L52">
        <v>8</v>
      </c>
      <c r="M52" cm="1">
        <f t="array" ref="M52">INDEX($L$32:$U$47,L52,$K$49)</f>
        <v>36</v>
      </c>
      <c r="O52">
        <v>7</v>
      </c>
      <c r="P52" cm="1">
        <f t="array" ref="P52">INDEX($L$32:$U$47,O52,$K$49)</f>
        <v>54</v>
      </c>
    </row>
    <row r="53" spans="3:21" x14ac:dyDescent="0.2">
      <c r="C53" t="s">
        <v>1537</v>
      </c>
      <c r="D53">
        <v>157</v>
      </c>
      <c r="E53">
        <v>2</v>
      </c>
      <c r="F53">
        <v>13</v>
      </c>
      <c r="G53">
        <v>8</v>
      </c>
      <c r="H53">
        <v>48.962570738609443</v>
      </c>
      <c r="L53">
        <v>9</v>
      </c>
      <c r="M53" cm="1">
        <f t="array" ref="M53">INDEX($L$32:$U$47,L53,$K$49)</f>
        <v>94</v>
      </c>
      <c r="O53">
        <v>10</v>
      </c>
      <c r="P53" cm="1">
        <f t="array" ref="P53">INDEX($L$32:$U$47,O53,$K$49)</f>
        <v>71</v>
      </c>
    </row>
    <row r="54" spans="3:21" x14ac:dyDescent="0.2">
      <c r="C54" t="s">
        <v>1553</v>
      </c>
      <c r="D54">
        <v>158</v>
      </c>
      <c r="E54">
        <v>0</v>
      </c>
      <c r="F54">
        <v>15</v>
      </c>
      <c r="G54">
        <v>3</v>
      </c>
      <c r="H54">
        <v>41.777186757048796</v>
      </c>
      <c r="L54">
        <v>16</v>
      </c>
      <c r="M54" cm="1">
        <f t="array" ref="M54">INDEX($L$32:$U$47,L54,$K$49)</f>
        <v>102</v>
      </c>
      <c r="O54">
        <v>15</v>
      </c>
      <c r="P54" cm="1">
        <f t="array" ref="P54">INDEX($L$32:$U$47,O54,$K$49)</f>
        <v>84</v>
      </c>
    </row>
    <row r="56" spans="3:21" x14ac:dyDescent="0.2">
      <c r="L56">
        <v>4</v>
      </c>
      <c r="M56" cm="1">
        <f t="array" ref="M56">INDEX($L$32:$U$47,L56,$K$49)</f>
        <v>143</v>
      </c>
      <c r="O56">
        <v>3</v>
      </c>
      <c r="P56" cm="1">
        <f t="array" ref="P56">INDEX($L$32:$U$47,O56,$K$49)</f>
        <v>108</v>
      </c>
    </row>
    <row r="57" spans="3:21" x14ac:dyDescent="0.2">
      <c r="J57">
        <v>1</v>
      </c>
      <c r="L57">
        <v>5</v>
      </c>
      <c r="M57" cm="1">
        <f t="array" ref="M57">INDEX($L$32:$U$47,L57,$K$49)</f>
        <v>85</v>
      </c>
      <c r="O57">
        <v>6</v>
      </c>
      <c r="P57" cm="1">
        <f t="array" ref="P57">INDEX($L$32:$U$47,O57,$K$49)</f>
        <v>62</v>
      </c>
    </row>
    <row r="58" spans="3:21" x14ac:dyDescent="0.2">
      <c r="J58">
        <v>6</v>
      </c>
      <c r="L58">
        <v>12</v>
      </c>
      <c r="M58" cm="1">
        <f t="array" ref="M58">INDEX($L$32:$U$47,L58,$K$49)</f>
        <v>90</v>
      </c>
      <c r="O58">
        <v>11</v>
      </c>
      <c r="P58" cm="1">
        <f t="array" ref="P58">INDEX($L$32:$U$47,O58,$K$49)</f>
        <v>65</v>
      </c>
    </row>
    <row r="59" spans="3:21" x14ac:dyDescent="0.2">
      <c r="J59">
        <v>18</v>
      </c>
      <c r="L59">
        <v>13</v>
      </c>
      <c r="M59" cm="1">
        <f t="array" ref="M59">INDEX($L$32:$U$47,L59,$K$49)</f>
        <v>137</v>
      </c>
      <c r="O59">
        <v>14</v>
      </c>
      <c r="P59" cm="1">
        <f t="array" ref="P59">INDEX($L$32:$U$47,O59,$K$49)</f>
        <v>112</v>
      </c>
    </row>
    <row r="60" spans="3:21" x14ac:dyDescent="0.2">
      <c r="J60">
        <v>21</v>
      </c>
    </row>
    <row r="61" spans="3:21" x14ac:dyDescent="0.2">
      <c r="J61">
        <v>9</v>
      </c>
    </row>
    <row r="62" spans="3:21" x14ac:dyDescent="0.2">
      <c r="J62">
        <v>8</v>
      </c>
    </row>
    <row r="63" spans="3:21" x14ac:dyDescent="0.2">
      <c r="J63">
        <v>34</v>
      </c>
      <c r="L63" s="68">
        <v>21.3125</v>
      </c>
      <c r="M63" s="68">
        <v>53.8125</v>
      </c>
      <c r="N63" s="68">
        <v>67.6875</v>
      </c>
      <c r="O63" s="68">
        <v>63.3125</v>
      </c>
      <c r="P63" s="68">
        <v>69.875</v>
      </c>
      <c r="Q63" s="68">
        <v>70.8125</v>
      </c>
      <c r="R63" s="68">
        <v>93.375</v>
      </c>
      <c r="S63" s="68">
        <v>97.75</v>
      </c>
      <c r="T63" s="68">
        <v>119.9375</v>
      </c>
      <c r="U63" s="68">
        <v>147.125</v>
      </c>
    </row>
    <row r="64" spans="3:21" x14ac:dyDescent="0.2">
      <c r="J64">
        <v>25</v>
      </c>
    </row>
    <row r="65" spans="10:10" x14ac:dyDescent="0.2">
      <c r="J65">
        <v>35</v>
      </c>
    </row>
    <row r="66" spans="10:10" x14ac:dyDescent="0.2">
      <c r="J66">
        <v>112</v>
      </c>
    </row>
    <row r="67" spans="10:10" x14ac:dyDescent="0.2">
      <c r="J67">
        <v>5</v>
      </c>
    </row>
    <row r="68" spans="10:10" x14ac:dyDescent="0.2">
      <c r="J68">
        <v>13</v>
      </c>
    </row>
    <row r="69" spans="10:10" x14ac:dyDescent="0.2">
      <c r="J69">
        <v>14</v>
      </c>
    </row>
    <row r="70" spans="10:10" x14ac:dyDescent="0.2">
      <c r="J70">
        <v>27</v>
      </c>
    </row>
    <row r="71" spans="10:10" x14ac:dyDescent="0.2">
      <c r="J71">
        <v>11</v>
      </c>
    </row>
    <row r="72" spans="10:10" x14ac:dyDescent="0.2">
      <c r="J72">
        <v>2</v>
      </c>
    </row>
    <row r="73" spans="10:10" x14ac:dyDescent="0.2">
      <c r="J73">
        <v>85</v>
      </c>
    </row>
    <row r="74" spans="10:10" x14ac:dyDescent="0.2">
      <c r="J74">
        <v>58</v>
      </c>
    </row>
    <row r="75" spans="10:10" x14ac:dyDescent="0.2">
      <c r="J75">
        <v>86</v>
      </c>
    </row>
    <row r="76" spans="10:10" x14ac:dyDescent="0.2">
      <c r="J76">
        <v>107</v>
      </c>
    </row>
    <row r="77" spans="10:10" x14ac:dyDescent="0.2">
      <c r="J77">
        <v>45</v>
      </c>
    </row>
    <row r="78" spans="10:10" x14ac:dyDescent="0.2">
      <c r="J78">
        <v>33</v>
      </c>
    </row>
    <row r="79" spans="10:10" x14ac:dyDescent="0.2">
      <c r="J79">
        <v>41</v>
      </c>
    </row>
    <row r="80" spans="10:10" x14ac:dyDescent="0.2">
      <c r="J80">
        <v>63</v>
      </c>
    </row>
    <row r="81" spans="10:10" x14ac:dyDescent="0.2">
      <c r="J81">
        <v>50</v>
      </c>
    </row>
    <row r="82" spans="10:10" x14ac:dyDescent="0.2">
      <c r="J82">
        <v>57</v>
      </c>
    </row>
    <row r="83" spans="10:10" x14ac:dyDescent="0.2">
      <c r="J83">
        <v>78</v>
      </c>
    </row>
    <row r="84" spans="10:10" x14ac:dyDescent="0.2">
      <c r="J84">
        <v>17</v>
      </c>
    </row>
    <row r="85" spans="10:10" x14ac:dyDescent="0.2">
      <c r="J85">
        <v>19</v>
      </c>
    </row>
    <row r="86" spans="10:10" x14ac:dyDescent="0.2">
      <c r="J86">
        <v>71</v>
      </c>
    </row>
    <row r="87" spans="10:10" x14ac:dyDescent="0.2">
      <c r="J87">
        <v>15</v>
      </c>
    </row>
    <row r="88" spans="10:10" x14ac:dyDescent="0.2">
      <c r="J88">
        <v>36</v>
      </c>
    </row>
    <row r="89" spans="10:10" x14ac:dyDescent="0.2">
      <c r="J89">
        <v>144</v>
      </c>
    </row>
    <row r="90" spans="10:10" x14ac:dyDescent="0.2">
      <c r="J90">
        <v>134</v>
      </c>
    </row>
    <row r="91" spans="10:10" x14ac:dyDescent="0.2">
      <c r="J91">
        <v>94</v>
      </c>
    </row>
    <row r="92" spans="10:10" x14ac:dyDescent="0.2">
      <c r="J92">
        <v>122</v>
      </c>
    </row>
    <row r="93" spans="10:10" x14ac:dyDescent="0.2">
      <c r="J93">
        <v>121</v>
      </c>
    </row>
    <row r="94" spans="10:10" x14ac:dyDescent="0.2">
      <c r="J94">
        <v>43</v>
      </c>
    </row>
    <row r="95" spans="10:10" x14ac:dyDescent="0.2">
      <c r="J95">
        <v>32</v>
      </c>
    </row>
    <row r="96" spans="10:10" x14ac:dyDescent="0.2">
      <c r="J96">
        <v>42</v>
      </c>
    </row>
    <row r="97" spans="10:10" x14ac:dyDescent="0.2">
      <c r="J97">
        <v>61</v>
      </c>
    </row>
    <row r="98" spans="10:10" x14ac:dyDescent="0.2">
      <c r="J98">
        <v>97</v>
      </c>
    </row>
    <row r="99" spans="10:10" x14ac:dyDescent="0.2">
      <c r="J99">
        <v>95</v>
      </c>
    </row>
    <row r="100" spans="10:10" x14ac:dyDescent="0.2">
      <c r="J100">
        <v>10</v>
      </c>
    </row>
    <row r="101" spans="10:10" x14ac:dyDescent="0.2">
      <c r="J101">
        <v>16</v>
      </c>
    </row>
    <row r="102" spans="10:10" x14ac:dyDescent="0.2">
      <c r="J102">
        <v>20</v>
      </c>
    </row>
    <row r="103" spans="10:10" x14ac:dyDescent="0.2">
      <c r="J103">
        <v>23</v>
      </c>
    </row>
    <row r="104" spans="10:10" x14ac:dyDescent="0.2">
      <c r="J104">
        <v>29</v>
      </c>
    </row>
    <row r="105" spans="10:10" x14ac:dyDescent="0.2">
      <c r="J105">
        <v>113</v>
      </c>
    </row>
    <row r="106" spans="10:10" x14ac:dyDescent="0.2">
      <c r="J106">
        <v>140</v>
      </c>
    </row>
    <row r="107" spans="10:10" x14ac:dyDescent="0.2">
      <c r="J107">
        <v>105</v>
      </c>
    </row>
    <row r="108" spans="10:10" x14ac:dyDescent="0.2">
      <c r="J108">
        <v>81</v>
      </c>
    </row>
    <row r="109" spans="10:10" x14ac:dyDescent="0.2">
      <c r="J109">
        <v>138</v>
      </c>
    </row>
    <row r="110" spans="10:10" x14ac:dyDescent="0.2">
      <c r="J110">
        <v>62</v>
      </c>
    </row>
    <row r="111" spans="10:10" x14ac:dyDescent="0.2">
      <c r="J111">
        <v>54</v>
      </c>
    </row>
    <row r="112" spans="10:10" x14ac:dyDescent="0.2">
      <c r="J112">
        <v>56</v>
      </c>
    </row>
    <row r="113" spans="10:10" x14ac:dyDescent="0.2">
      <c r="J113">
        <v>74</v>
      </c>
    </row>
    <row r="114" spans="10:10" x14ac:dyDescent="0.2">
      <c r="J114">
        <v>30</v>
      </c>
    </row>
    <row r="115" spans="10:10" x14ac:dyDescent="0.2">
      <c r="J115">
        <v>49</v>
      </c>
    </row>
    <row r="116" spans="10:10" x14ac:dyDescent="0.2">
      <c r="J116">
        <v>64</v>
      </c>
    </row>
    <row r="117" spans="10:10" x14ac:dyDescent="0.2">
      <c r="J117">
        <v>4</v>
      </c>
    </row>
    <row r="118" spans="10:10" x14ac:dyDescent="0.2">
      <c r="J118">
        <v>28</v>
      </c>
    </row>
    <row r="119" spans="10:10" x14ac:dyDescent="0.2">
      <c r="J119">
        <v>12</v>
      </c>
    </row>
    <row r="120" spans="10:10" x14ac:dyDescent="0.2">
      <c r="J120">
        <v>3</v>
      </c>
    </row>
    <row r="121" spans="10:10" x14ac:dyDescent="0.2">
      <c r="J121">
        <v>152</v>
      </c>
    </row>
    <row r="122" spans="10:10" x14ac:dyDescent="0.2">
      <c r="J122">
        <v>155</v>
      </c>
    </row>
    <row r="123" spans="10:10" x14ac:dyDescent="0.2">
      <c r="J123">
        <v>90</v>
      </c>
    </row>
    <row r="124" spans="10:10" x14ac:dyDescent="0.2">
      <c r="J124">
        <v>133</v>
      </c>
    </row>
    <row r="125" spans="10:10" x14ac:dyDescent="0.2">
      <c r="J125">
        <v>88</v>
      </c>
    </row>
    <row r="126" spans="10:10" x14ac:dyDescent="0.2">
      <c r="J126">
        <v>39</v>
      </c>
    </row>
    <row r="127" spans="10:10" x14ac:dyDescent="0.2">
      <c r="J127">
        <v>66</v>
      </c>
    </row>
    <row r="128" spans="10:10" x14ac:dyDescent="0.2">
      <c r="J128">
        <v>82</v>
      </c>
    </row>
    <row r="129" spans="10:10" x14ac:dyDescent="0.2">
      <c r="J129">
        <v>60</v>
      </c>
    </row>
    <row r="130" spans="10:10" x14ac:dyDescent="0.2">
      <c r="J130">
        <v>38</v>
      </c>
    </row>
    <row r="131" spans="10:10" x14ac:dyDescent="0.2">
      <c r="J131">
        <v>46</v>
      </c>
    </row>
    <row r="132" spans="10:10" x14ac:dyDescent="0.2">
      <c r="J132">
        <v>52</v>
      </c>
    </row>
    <row r="133" spans="10:10" x14ac:dyDescent="0.2">
      <c r="J133">
        <v>22</v>
      </c>
    </row>
    <row r="134" spans="10:10" x14ac:dyDescent="0.2">
      <c r="J134">
        <v>37</v>
      </c>
    </row>
    <row r="135" spans="10:10" x14ac:dyDescent="0.2">
      <c r="J135">
        <v>7</v>
      </c>
    </row>
    <row r="136" spans="10:10" x14ac:dyDescent="0.2">
      <c r="J136">
        <v>51</v>
      </c>
    </row>
    <row r="137" spans="10:10" x14ac:dyDescent="0.2">
      <c r="J137">
        <v>124</v>
      </c>
    </row>
    <row r="138" spans="10:10" x14ac:dyDescent="0.2">
      <c r="J138">
        <v>125</v>
      </c>
    </row>
    <row r="139" spans="10:10" x14ac:dyDescent="0.2">
      <c r="J139">
        <v>89</v>
      </c>
    </row>
    <row r="140" spans="10:10" x14ac:dyDescent="0.2">
      <c r="J140">
        <v>92</v>
      </c>
    </row>
    <row r="141" spans="10:10" x14ac:dyDescent="0.2">
      <c r="J141">
        <v>100</v>
      </c>
    </row>
    <row r="142" spans="10:10" x14ac:dyDescent="0.2">
      <c r="J142">
        <v>26</v>
      </c>
    </row>
    <row r="143" spans="10:10" x14ac:dyDescent="0.2">
      <c r="J143">
        <v>55</v>
      </c>
    </row>
    <row r="144" spans="10:10" x14ac:dyDescent="0.2">
      <c r="J144">
        <v>76</v>
      </c>
    </row>
    <row r="145" spans="10:10" x14ac:dyDescent="0.2">
      <c r="J145">
        <v>70</v>
      </c>
    </row>
    <row r="146" spans="10:10" x14ac:dyDescent="0.2">
      <c r="J146">
        <v>84</v>
      </c>
    </row>
    <row r="147" spans="10:10" x14ac:dyDescent="0.2">
      <c r="J147">
        <v>24</v>
      </c>
    </row>
    <row r="148" spans="10:10" x14ac:dyDescent="0.2">
      <c r="J148">
        <v>72</v>
      </c>
    </row>
    <row r="149" spans="10:10" x14ac:dyDescent="0.2">
      <c r="J149">
        <v>44</v>
      </c>
    </row>
    <row r="150" spans="10:10" x14ac:dyDescent="0.2">
      <c r="J150">
        <v>40</v>
      </c>
    </row>
    <row r="151" spans="10:10" x14ac:dyDescent="0.2">
      <c r="J151">
        <v>59</v>
      </c>
    </row>
    <row r="152" spans="10:10" x14ac:dyDescent="0.2">
      <c r="J152">
        <v>53</v>
      </c>
    </row>
    <row r="153" spans="10:10" x14ac:dyDescent="0.2">
      <c r="J153">
        <v>137</v>
      </c>
    </row>
    <row r="154" spans="10:10" x14ac:dyDescent="0.2">
      <c r="J154">
        <v>148</v>
      </c>
    </row>
    <row r="155" spans="10:10" x14ac:dyDescent="0.2">
      <c r="J155">
        <v>145</v>
      </c>
    </row>
    <row r="156" spans="10:10" x14ac:dyDescent="0.2">
      <c r="J156">
        <v>106</v>
      </c>
    </row>
    <row r="157" spans="10:10" x14ac:dyDescent="0.2">
      <c r="J157">
        <v>80</v>
      </c>
    </row>
    <row r="158" spans="10:10" x14ac:dyDescent="0.2">
      <c r="J158">
        <v>110</v>
      </c>
    </row>
    <row r="159" spans="10:10" x14ac:dyDescent="0.2">
      <c r="J159">
        <v>116</v>
      </c>
    </row>
    <row r="160" spans="10:10" x14ac:dyDescent="0.2">
      <c r="J160">
        <v>77</v>
      </c>
    </row>
    <row r="161" spans="10:10" x14ac:dyDescent="0.2">
      <c r="J161">
        <v>73</v>
      </c>
    </row>
    <row r="162" spans="10:10" x14ac:dyDescent="0.2">
      <c r="J162">
        <v>47</v>
      </c>
    </row>
    <row r="163" spans="10:10" x14ac:dyDescent="0.2">
      <c r="J163">
        <v>65</v>
      </c>
    </row>
    <row r="164" spans="10:10" x14ac:dyDescent="0.2">
      <c r="J164">
        <v>93</v>
      </c>
    </row>
    <row r="165" spans="10:10" x14ac:dyDescent="0.2">
      <c r="J165">
        <v>83</v>
      </c>
    </row>
    <row r="166" spans="10:10" x14ac:dyDescent="0.2">
      <c r="J166">
        <v>104</v>
      </c>
    </row>
    <row r="167" spans="10:10" x14ac:dyDescent="0.2">
      <c r="J167">
        <v>31</v>
      </c>
    </row>
    <row r="168" spans="10:10" x14ac:dyDescent="0.2">
      <c r="J168">
        <v>79</v>
      </c>
    </row>
    <row r="169" spans="10:10" x14ac:dyDescent="0.2">
      <c r="J169">
        <v>126</v>
      </c>
    </row>
    <row r="170" spans="10:10" x14ac:dyDescent="0.2">
      <c r="J170">
        <v>130</v>
      </c>
    </row>
    <row r="171" spans="10:10" x14ac:dyDescent="0.2">
      <c r="J171">
        <v>123</v>
      </c>
    </row>
    <row r="172" spans="10:10" x14ac:dyDescent="0.2">
      <c r="J172">
        <v>146</v>
      </c>
    </row>
    <row r="173" spans="10:10" x14ac:dyDescent="0.2">
      <c r="J173">
        <v>68</v>
      </c>
    </row>
    <row r="174" spans="10:10" x14ac:dyDescent="0.2">
      <c r="J174">
        <v>117</v>
      </c>
    </row>
    <row r="175" spans="10:10" x14ac:dyDescent="0.2">
      <c r="J175">
        <v>114</v>
      </c>
    </row>
    <row r="176" spans="10:10" x14ac:dyDescent="0.2">
      <c r="J176">
        <v>67</v>
      </c>
    </row>
    <row r="177" spans="10:10" x14ac:dyDescent="0.2">
      <c r="J177">
        <v>69</v>
      </c>
    </row>
    <row r="178" spans="10:10" x14ac:dyDescent="0.2">
      <c r="J178">
        <v>87</v>
      </c>
    </row>
    <row r="179" spans="10:10" x14ac:dyDescent="0.2">
      <c r="J179">
        <v>96</v>
      </c>
    </row>
    <row r="180" spans="10:10" x14ac:dyDescent="0.2">
      <c r="J180">
        <v>75</v>
      </c>
    </row>
    <row r="181" spans="10:10" x14ac:dyDescent="0.2">
      <c r="J181">
        <v>91</v>
      </c>
    </row>
    <row r="182" spans="10:10" x14ac:dyDescent="0.2">
      <c r="J182">
        <v>48</v>
      </c>
    </row>
    <row r="183" spans="10:10" x14ac:dyDescent="0.2">
      <c r="J183">
        <v>98</v>
      </c>
    </row>
    <row r="184" spans="10:10" x14ac:dyDescent="0.2">
      <c r="J184">
        <v>109</v>
      </c>
    </row>
    <row r="185" spans="10:10" x14ac:dyDescent="0.2">
      <c r="J185">
        <v>149</v>
      </c>
    </row>
    <row r="186" spans="10:10" x14ac:dyDescent="0.2">
      <c r="J186">
        <v>143</v>
      </c>
    </row>
    <row r="187" spans="10:10" x14ac:dyDescent="0.2">
      <c r="J187">
        <v>119</v>
      </c>
    </row>
    <row r="188" spans="10:10" x14ac:dyDescent="0.2">
      <c r="J188">
        <v>127</v>
      </c>
    </row>
    <row r="189" spans="10:10" x14ac:dyDescent="0.2">
      <c r="J189">
        <v>101</v>
      </c>
    </row>
    <row r="190" spans="10:10" x14ac:dyDescent="0.2">
      <c r="J190">
        <v>103</v>
      </c>
    </row>
    <row r="191" spans="10:10" x14ac:dyDescent="0.2">
      <c r="J191">
        <v>136</v>
      </c>
    </row>
    <row r="192" spans="10:10" x14ac:dyDescent="0.2">
      <c r="J192">
        <v>102</v>
      </c>
    </row>
    <row r="193" spans="10:10" x14ac:dyDescent="0.2">
      <c r="J193">
        <v>108</v>
      </c>
    </row>
    <row r="194" spans="10:10" x14ac:dyDescent="0.2">
      <c r="J194">
        <v>99</v>
      </c>
    </row>
    <row r="195" spans="10:10" x14ac:dyDescent="0.2">
      <c r="J195">
        <v>115</v>
      </c>
    </row>
    <row r="196" spans="10:10" x14ac:dyDescent="0.2">
      <c r="J196">
        <v>120</v>
      </c>
    </row>
    <row r="197" spans="10:10" x14ac:dyDescent="0.2">
      <c r="J197">
        <v>129</v>
      </c>
    </row>
    <row r="198" spans="10:10" x14ac:dyDescent="0.2">
      <c r="J198">
        <v>111</v>
      </c>
    </row>
    <row r="199" spans="10:10" x14ac:dyDescent="0.2">
      <c r="J199">
        <v>118</v>
      </c>
    </row>
    <row r="200" spans="10:10" x14ac:dyDescent="0.2">
      <c r="J200">
        <v>139</v>
      </c>
    </row>
    <row r="201" spans="10:10" x14ac:dyDescent="0.2">
      <c r="J201">
        <v>147</v>
      </c>
    </row>
    <row r="202" spans="10:10" x14ac:dyDescent="0.2">
      <c r="J202">
        <v>156</v>
      </c>
    </row>
    <row r="203" spans="10:10" x14ac:dyDescent="0.2">
      <c r="J203">
        <v>131</v>
      </c>
    </row>
    <row r="204" spans="10:10" x14ac:dyDescent="0.2">
      <c r="J204">
        <v>135</v>
      </c>
    </row>
    <row r="205" spans="10:10" x14ac:dyDescent="0.2">
      <c r="J205">
        <v>159</v>
      </c>
    </row>
    <row r="206" spans="10:10" x14ac:dyDescent="0.2">
      <c r="J206">
        <v>160</v>
      </c>
    </row>
    <row r="207" spans="10:10" x14ac:dyDescent="0.2">
      <c r="J207">
        <v>132</v>
      </c>
    </row>
    <row r="208" spans="10:10" x14ac:dyDescent="0.2">
      <c r="J208">
        <v>153</v>
      </c>
    </row>
    <row r="209" spans="10:10" x14ac:dyDescent="0.2">
      <c r="J209">
        <v>128</v>
      </c>
    </row>
    <row r="210" spans="10:10" x14ac:dyDescent="0.2">
      <c r="J210">
        <v>154</v>
      </c>
    </row>
    <row r="211" spans="10:10" x14ac:dyDescent="0.2">
      <c r="J211">
        <v>157</v>
      </c>
    </row>
    <row r="212" spans="10:10" x14ac:dyDescent="0.2">
      <c r="J212">
        <v>151</v>
      </c>
    </row>
    <row r="213" spans="10:10" x14ac:dyDescent="0.2">
      <c r="J213">
        <v>150</v>
      </c>
    </row>
    <row r="214" spans="10:10" x14ac:dyDescent="0.2">
      <c r="J214">
        <v>141</v>
      </c>
    </row>
    <row r="215" spans="10:10" x14ac:dyDescent="0.2">
      <c r="J215">
        <v>142</v>
      </c>
    </row>
    <row r="216" spans="10:10" x14ac:dyDescent="0.2">
      <c r="J216">
        <v>158</v>
      </c>
    </row>
  </sheetData>
  <sortState xmlns:xlrd2="http://schemas.microsoft.com/office/spreadsheetml/2017/richdata2" ref="E61:E220">
    <sortCondition ref="E61:E220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4A22-6636-408E-9803-73EBAF521F3C}">
  <sheetPr codeName="Sheet19"/>
  <dimension ref="C2:DG466"/>
  <sheetViews>
    <sheetView topLeftCell="AK174" zoomScale="60" zoomScaleNormal="60" workbookViewId="0">
      <selection activeCell="BE231" sqref="BE231"/>
    </sheetView>
  </sheetViews>
  <sheetFormatPr defaultRowHeight="15" x14ac:dyDescent="0.2"/>
  <sheetData>
    <row r="2" spans="6:109" x14ac:dyDescent="0.2">
      <c r="K2" s="3" t="s">
        <v>506</v>
      </c>
      <c r="L2" s="3" t="s">
        <v>507</v>
      </c>
      <c r="M2" s="3" t="s">
        <v>508</v>
      </c>
      <c r="N2" s="290" t="s">
        <v>335</v>
      </c>
      <c r="O2" s="290" t="s">
        <v>336</v>
      </c>
      <c r="P2" s="3" t="s">
        <v>509</v>
      </c>
      <c r="Q2" s="243" t="s">
        <v>308</v>
      </c>
      <c r="R2" s="243" t="s">
        <v>309</v>
      </c>
      <c r="S2" s="3" t="s">
        <v>510</v>
      </c>
      <c r="T2" s="290" t="s">
        <v>327</v>
      </c>
      <c r="U2" s="290" t="s">
        <v>327</v>
      </c>
      <c r="V2" s="243" t="s">
        <v>310</v>
      </c>
      <c r="W2" s="290" t="s">
        <v>329</v>
      </c>
      <c r="X2" s="290" t="s">
        <v>329</v>
      </c>
      <c r="Y2" s="3" t="s">
        <v>562</v>
      </c>
      <c r="Z2" s="243" t="s">
        <v>311</v>
      </c>
      <c r="AA2" s="243" t="s">
        <v>306</v>
      </c>
      <c r="AB2" s="3" t="s">
        <v>511</v>
      </c>
      <c r="AC2" s="290" t="s">
        <v>326</v>
      </c>
      <c r="AD2" s="290" t="s">
        <v>330</v>
      </c>
      <c r="AE2" s="243" t="s">
        <v>307</v>
      </c>
      <c r="AF2" s="290" t="s">
        <v>328</v>
      </c>
      <c r="AG2" s="290" t="s">
        <v>331</v>
      </c>
      <c r="AH2" s="3" t="s">
        <v>512</v>
      </c>
      <c r="AI2" s="243" t="s">
        <v>312</v>
      </c>
      <c r="AJ2" s="243" t="s">
        <v>313</v>
      </c>
      <c r="AK2" s="3" t="s">
        <v>513</v>
      </c>
      <c r="AL2" s="290" t="s">
        <v>296</v>
      </c>
      <c r="AM2" s="290" t="s">
        <v>332</v>
      </c>
      <c r="AN2" s="243" t="s">
        <v>566</v>
      </c>
      <c r="AO2" s="290" t="s">
        <v>293</v>
      </c>
      <c r="AP2" s="290" t="s">
        <v>333</v>
      </c>
      <c r="AQ2" s="3" t="s">
        <v>514</v>
      </c>
      <c r="AR2" s="243" t="s">
        <v>563</v>
      </c>
      <c r="AS2" s="243" t="s">
        <v>569</v>
      </c>
      <c r="AT2" s="3" t="s">
        <v>515</v>
      </c>
      <c r="AU2" s="290" t="s">
        <v>291</v>
      </c>
      <c r="AV2" s="290" t="s">
        <v>291</v>
      </c>
      <c r="AW2" s="243" t="s">
        <v>567</v>
      </c>
      <c r="AX2" s="290" t="s">
        <v>279</v>
      </c>
      <c r="AY2" s="290" t="s">
        <v>279</v>
      </c>
      <c r="AZ2" s="3" t="s">
        <v>516</v>
      </c>
      <c r="BA2" s="243" t="s">
        <v>564</v>
      </c>
      <c r="BB2" s="243" t="s">
        <v>570</v>
      </c>
      <c r="BC2" s="3" t="s">
        <v>517</v>
      </c>
      <c r="BD2" s="290" t="s">
        <v>289</v>
      </c>
      <c r="BE2" s="290" t="s">
        <v>289</v>
      </c>
      <c r="BF2" s="243" t="s">
        <v>568</v>
      </c>
      <c r="BG2" s="290" t="s">
        <v>281</v>
      </c>
      <c r="BH2" s="290" t="s">
        <v>281</v>
      </c>
      <c r="BI2" s="3" t="s">
        <v>518</v>
      </c>
      <c r="BJ2" s="290" t="s">
        <v>288</v>
      </c>
      <c r="BK2" s="290" t="s">
        <v>288</v>
      </c>
      <c r="BL2" s="3" t="s">
        <v>519</v>
      </c>
      <c r="BM2" s="291" t="s">
        <v>520</v>
      </c>
      <c r="BN2" s="291" t="s">
        <v>520</v>
      </c>
      <c r="BO2" s="291" t="s">
        <v>520</v>
      </c>
      <c r="BP2" s="291" t="s">
        <v>520</v>
      </c>
      <c r="BQ2" s="291" t="s">
        <v>528</v>
      </c>
      <c r="BR2" s="291" t="s">
        <v>528</v>
      </c>
      <c r="BS2" s="291" t="s">
        <v>528</v>
      </c>
      <c r="BT2" s="291" t="s">
        <v>528</v>
      </c>
      <c r="BU2" s="291" t="s">
        <v>528</v>
      </c>
      <c r="BV2" s="291" t="s">
        <v>528</v>
      </c>
      <c r="BW2" s="291" t="s">
        <v>528</v>
      </c>
      <c r="BX2" s="289" t="s">
        <v>626</v>
      </c>
      <c r="BY2" s="289" t="s">
        <v>627</v>
      </c>
      <c r="BZ2" s="289" t="s">
        <v>628</v>
      </c>
      <c r="CA2" s="289" t="s">
        <v>629</v>
      </c>
      <c r="CB2" s="289" t="s">
        <v>630</v>
      </c>
      <c r="CC2" s="289" t="s">
        <v>631</v>
      </c>
      <c r="CD2" s="289" t="s">
        <v>632</v>
      </c>
      <c r="CE2" s="289" t="s">
        <v>633</v>
      </c>
      <c r="CF2" s="289" t="s">
        <v>634</v>
      </c>
      <c r="CG2" s="289" t="s">
        <v>635</v>
      </c>
      <c r="CH2" s="289" t="s">
        <v>551</v>
      </c>
      <c r="CI2" s="289" t="s">
        <v>551</v>
      </c>
      <c r="CJ2" s="289" t="s">
        <v>551</v>
      </c>
      <c r="CK2" s="289" t="s">
        <v>552</v>
      </c>
      <c r="CL2" s="289" t="s">
        <v>552</v>
      </c>
      <c r="CM2" s="289" t="s">
        <v>552</v>
      </c>
      <c r="CN2" s="289" t="s">
        <v>276</v>
      </c>
      <c r="CO2" s="289" t="s">
        <v>276</v>
      </c>
      <c r="CP2" s="289" t="s">
        <v>276</v>
      </c>
      <c r="CQ2" s="3" t="s">
        <v>571</v>
      </c>
      <c r="DA2" s="4"/>
      <c r="DB2" s="20"/>
      <c r="DC2" s="4" t="s">
        <v>418</v>
      </c>
      <c r="DD2" s="4" t="s">
        <v>417</v>
      </c>
      <c r="DE2" s="4" t="s">
        <v>416</v>
      </c>
    </row>
    <row r="3" spans="6:109" x14ac:dyDescent="0.2">
      <c r="DA3" s="8">
        <v>4</v>
      </c>
      <c r="DB3" s="13" t="s">
        <v>389</v>
      </c>
      <c r="DC3" s="4">
        <v>2</v>
      </c>
      <c r="DD3" s="4"/>
      <c r="DE3" s="4">
        <v>2</v>
      </c>
    </row>
    <row r="4" spans="6:109" x14ac:dyDescent="0.2">
      <c r="K4" s="3" t="s">
        <v>268</v>
      </c>
      <c r="L4" s="3" t="s">
        <v>289</v>
      </c>
      <c r="M4" s="3" t="s">
        <v>290</v>
      </c>
      <c r="N4" s="3" t="s">
        <v>342</v>
      </c>
      <c r="O4" s="290" t="s">
        <v>335</v>
      </c>
      <c r="P4" s="290" t="s">
        <v>336</v>
      </c>
      <c r="Q4" s="3" t="s">
        <v>343</v>
      </c>
      <c r="R4" s="290" t="s">
        <v>327</v>
      </c>
      <c r="S4" s="290" t="s">
        <v>327</v>
      </c>
      <c r="T4" s="3" t="s">
        <v>292</v>
      </c>
      <c r="U4" s="290" t="s">
        <v>329</v>
      </c>
      <c r="V4" s="290" t="s">
        <v>329</v>
      </c>
      <c r="W4" s="3" t="s">
        <v>277</v>
      </c>
      <c r="X4" s="243" t="s">
        <v>324</v>
      </c>
      <c r="Y4" s="243" t="s">
        <v>324</v>
      </c>
      <c r="Z4" s="3" t="s">
        <v>345</v>
      </c>
      <c r="AA4" s="290" t="s">
        <v>326</v>
      </c>
      <c r="AB4" s="290" t="s">
        <v>330</v>
      </c>
      <c r="AC4" s="3" t="s">
        <v>344</v>
      </c>
      <c r="AD4" s="243" t="s">
        <v>324</v>
      </c>
      <c r="AE4" s="243" t="s">
        <v>324</v>
      </c>
      <c r="AF4" s="3" t="s">
        <v>294</v>
      </c>
      <c r="AG4" s="290" t="s">
        <v>328</v>
      </c>
      <c r="AH4" s="290" t="s">
        <v>331</v>
      </c>
      <c r="AI4" s="3" t="s">
        <v>346</v>
      </c>
      <c r="AJ4" s="243" t="s">
        <v>324</v>
      </c>
      <c r="AK4" s="243" t="s">
        <v>324</v>
      </c>
      <c r="AL4" s="3" t="s">
        <v>347</v>
      </c>
      <c r="AM4" s="290" t="s">
        <v>296</v>
      </c>
      <c r="AN4" s="290" t="s">
        <v>332</v>
      </c>
      <c r="AO4" s="3" t="s">
        <v>295</v>
      </c>
      <c r="AP4" s="243" t="s">
        <v>324</v>
      </c>
      <c r="AQ4" s="243" t="s">
        <v>324</v>
      </c>
      <c r="AR4" s="3" t="s">
        <v>278</v>
      </c>
      <c r="AS4" s="290" t="s">
        <v>293</v>
      </c>
      <c r="AT4" s="290" t="s">
        <v>333</v>
      </c>
      <c r="AU4" s="3" t="s">
        <v>348</v>
      </c>
      <c r="AV4" s="243" t="s">
        <v>324</v>
      </c>
      <c r="AW4" s="243" t="s">
        <v>324</v>
      </c>
      <c r="AX4" s="3" t="s">
        <v>349</v>
      </c>
      <c r="AY4" s="290" t="s">
        <v>291</v>
      </c>
      <c r="AZ4" s="290" t="s">
        <v>291</v>
      </c>
      <c r="BA4" s="3" t="s">
        <v>350</v>
      </c>
      <c r="BB4" s="243" t="s">
        <v>353</v>
      </c>
      <c r="BC4" s="243" t="s">
        <v>353</v>
      </c>
      <c r="BD4" s="3" t="s">
        <v>351</v>
      </c>
      <c r="BE4" s="290" t="s">
        <v>279</v>
      </c>
      <c r="BF4" s="290" t="s">
        <v>279</v>
      </c>
      <c r="BG4" s="3" t="s">
        <v>352</v>
      </c>
      <c r="BH4" s="243" t="s">
        <v>354</v>
      </c>
      <c r="BI4" s="243" t="s">
        <v>354</v>
      </c>
      <c r="BJ4" s="291" t="s">
        <v>355</v>
      </c>
      <c r="BK4" s="290" t="s">
        <v>289</v>
      </c>
      <c r="BL4" s="290" t="s">
        <v>289</v>
      </c>
      <c r="BM4" s="291" t="s">
        <v>356</v>
      </c>
      <c r="BN4" s="243" t="s">
        <v>280</v>
      </c>
      <c r="BO4" s="243" t="s">
        <v>280</v>
      </c>
      <c r="BP4" s="291" t="s">
        <v>357</v>
      </c>
      <c r="BQ4" s="290" t="s">
        <v>281</v>
      </c>
      <c r="BR4" s="290" t="s">
        <v>281</v>
      </c>
      <c r="BS4" s="291" t="s">
        <v>358</v>
      </c>
      <c r="BT4" s="243" t="s">
        <v>282</v>
      </c>
      <c r="BU4" s="243" t="s">
        <v>282</v>
      </c>
      <c r="BV4" s="291" t="s">
        <v>359</v>
      </c>
      <c r="BW4" s="290" t="s">
        <v>288</v>
      </c>
      <c r="BX4" s="290" t="s">
        <v>288</v>
      </c>
      <c r="BY4" s="289" t="s">
        <v>163</v>
      </c>
      <c r="BZ4" s="289" t="s">
        <v>162</v>
      </c>
      <c r="CA4" s="289" t="s">
        <v>161</v>
      </c>
      <c r="CB4" s="289" t="s">
        <v>160</v>
      </c>
      <c r="CC4" s="289" t="s">
        <v>159</v>
      </c>
      <c r="CD4" s="289" t="s">
        <v>158</v>
      </c>
      <c r="CE4" s="289" t="s">
        <v>157</v>
      </c>
      <c r="CF4" s="289" t="s">
        <v>156</v>
      </c>
      <c r="CG4" s="289" t="s">
        <v>155</v>
      </c>
      <c r="CH4" s="289" t="s">
        <v>154</v>
      </c>
      <c r="CI4" s="289" t="s">
        <v>153</v>
      </c>
      <c r="CJ4" s="289" t="s">
        <v>152</v>
      </c>
      <c r="CK4" s="289" t="s">
        <v>360</v>
      </c>
      <c r="CL4" s="289" t="s">
        <v>361</v>
      </c>
      <c r="CM4" s="289" t="s">
        <v>362</v>
      </c>
      <c r="CN4" s="289" t="s">
        <v>363</v>
      </c>
      <c r="CO4" s="289" t="s">
        <v>364</v>
      </c>
      <c r="CP4" s="289" t="s">
        <v>365</v>
      </c>
      <c r="CQ4" s="289" t="s">
        <v>366</v>
      </c>
      <c r="DA4" s="8">
        <v>9</v>
      </c>
      <c r="DB4" s="13" t="s">
        <v>390</v>
      </c>
      <c r="DC4" s="4">
        <v>5</v>
      </c>
      <c r="DD4" s="4">
        <v>1</v>
      </c>
      <c r="DE4" s="4">
        <v>3</v>
      </c>
    </row>
    <row r="5" spans="6:109" x14ac:dyDescent="0.2">
      <c r="DA5" s="8">
        <v>3</v>
      </c>
      <c r="DB5" s="13" t="s">
        <v>387</v>
      </c>
      <c r="DC5" s="4">
        <v>2</v>
      </c>
      <c r="DD5" s="4"/>
      <c r="DE5" s="4">
        <v>1</v>
      </c>
    </row>
    <row r="6" spans="6:109" x14ac:dyDescent="0.2">
      <c r="F6">
        <v>1</v>
      </c>
      <c r="DA6" s="8">
        <v>7</v>
      </c>
      <c r="DB6" s="13" t="s">
        <v>386</v>
      </c>
      <c r="DC6" s="4">
        <v>4</v>
      </c>
      <c r="DD6" s="4"/>
      <c r="DE6" s="4">
        <v>3</v>
      </c>
    </row>
    <row r="7" spans="6:109" x14ac:dyDescent="0.2">
      <c r="F7">
        <v>8</v>
      </c>
      <c r="G7">
        <v>1</v>
      </c>
      <c r="DA7" s="8">
        <v>5</v>
      </c>
      <c r="DB7" s="13" t="s">
        <v>384</v>
      </c>
      <c r="DC7" s="4">
        <v>3</v>
      </c>
      <c r="DD7" s="4"/>
      <c r="DE7" s="4">
        <v>2</v>
      </c>
    </row>
    <row r="8" spans="6:109" x14ac:dyDescent="0.2">
      <c r="G8">
        <v>4</v>
      </c>
      <c r="I8">
        <v>1</v>
      </c>
      <c r="DA8" s="8">
        <v>5</v>
      </c>
      <c r="DB8" s="13" t="s">
        <v>388</v>
      </c>
      <c r="DC8" s="4">
        <v>3</v>
      </c>
      <c r="DD8" s="4"/>
      <c r="DE8" s="4">
        <v>2</v>
      </c>
    </row>
    <row r="9" spans="6:109" ht="15.75" thickBot="1" x14ac:dyDescent="0.25">
      <c r="F9">
        <v>4</v>
      </c>
      <c r="I9">
        <v>4</v>
      </c>
      <c r="DA9" s="8">
        <v>3</v>
      </c>
      <c r="DB9" s="13" t="s">
        <v>385</v>
      </c>
      <c r="DC9" s="4">
        <v>1</v>
      </c>
      <c r="DD9" s="4"/>
      <c r="DE9" s="4">
        <v>2</v>
      </c>
    </row>
    <row r="10" spans="6:109" x14ac:dyDescent="0.2">
      <c r="F10">
        <v>5</v>
      </c>
      <c r="H10">
        <v>4</v>
      </c>
      <c r="K10" s="111" t="s">
        <v>197</v>
      </c>
      <c r="L10" s="49">
        <v>150</v>
      </c>
      <c r="M10" s="114" t="s">
        <v>340</v>
      </c>
      <c r="N10" s="3">
        <v>160</v>
      </c>
      <c r="O10" s="3" t="s">
        <v>644</v>
      </c>
      <c r="S10" s="3"/>
      <c r="T10" s="3"/>
      <c r="W10" s="4" t="s">
        <v>34</v>
      </c>
      <c r="Y10" s="4" t="s">
        <v>385</v>
      </c>
      <c r="AC10" s="4" t="s">
        <v>34</v>
      </c>
      <c r="AF10" s="4" t="s">
        <v>188</v>
      </c>
      <c r="AI10" s="6" t="s">
        <v>8</v>
      </c>
      <c r="AN10" t="s">
        <v>506</v>
      </c>
      <c r="AP10" s="4"/>
      <c r="AQ10" s="4" t="s">
        <v>732</v>
      </c>
      <c r="AR10" s="4" t="s">
        <v>731</v>
      </c>
      <c r="AS10" s="4" t="s">
        <v>730</v>
      </c>
      <c r="AT10" s="4" t="s">
        <v>729</v>
      </c>
      <c r="AU10" s="4" t="s">
        <v>728</v>
      </c>
      <c r="AV10" s="4" t="s">
        <v>727</v>
      </c>
      <c r="AW10" s="4" t="s">
        <v>726</v>
      </c>
      <c r="AX10" s="4" t="s">
        <v>725</v>
      </c>
      <c r="AY10" s="4" t="s">
        <v>724</v>
      </c>
      <c r="AZ10" s="4"/>
      <c r="DA10" s="8">
        <v>4</v>
      </c>
      <c r="DB10" s="13" t="s">
        <v>334</v>
      </c>
      <c r="DC10" s="4">
        <v>2</v>
      </c>
      <c r="DD10" s="4">
        <v>1</v>
      </c>
      <c r="DE10" s="4">
        <v>1</v>
      </c>
    </row>
    <row r="11" spans="6:109" x14ac:dyDescent="0.2">
      <c r="H11">
        <v>5</v>
      </c>
      <c r="K11" s="75">
        <v>1</v>
      </c>
      <c r="L11" s="3">
        <v>135</v>
      </c>
      <c r="M11" s="82">
        <v>150</v>
      </c>
      <c r="N11" s="3">
        <v>140</v>
      </c>
      <c r="O11" s="3" t="s">
        <v>645</v>
      </c>
      <c r="S11" s="3"/>
      <c r="T11" s="3"/>
      <c r="W11" s="4" t="s">
        <v>77</v>
      </c>
      <c r="Y11" s="4" t="s">
        <v>393</v>
      </c>
      <c r="AC11" s="4" t="s">
        <v>188</v>
      </c>
      <c r="AF11" s="4" t="s">
        <v>124</v>
      </c>
      <c r="AI11" s="6" t="s">
        <v>8</v>
      </c>
      <c r="AN11" t="s">
        <v>507</v>
      </c>
      <c r="AP11" s="4"/>
      <c r="AQ11" s="4">
        <v>160</v>
      </c>
      <c r="AR11" s="4"/>
      <c r="AS11" s="4"/>
      <c r="AT11" s="4"/>
      <c r="AU11" s="4"/>
      <c r="AV11" s="4"/>
      <c r="AW11" s="4"/>
      <c r="AX11" s="4"/>
      <c r="AY11" s="4"/>
      <c r="AZ11" s="4"/>
      <c r="DA11" s="8">
        <v>10</v>
      </c>
      <c r="DB11" s="13" t="s">
        <v>116</v>
      </c>
      <c r="DC11" s="4">
        <v>5</v>
      </c>
      <c r="DD11" s="4">
        <v>2</v>
      </c>
      <c r="DE11" s="4">
        <v>3</v>
      </c>
    </row>
    <row r="12" spans="6:109" x14ac:dyDescent="0.2">
      <c r="G12">
        <v>8</v>
      </c>
      <c r="K12" s="75">
        <v>2</v>
      </c>
      <c r="L12" s="3">
        <v>105</v>
      </c>
      <c r="M12" s="82">
        <v>120</v>
      </c>
      <c r="N12" s="3">
        <v>120</v>
      </c>
      <c r="O12" s="3" t="s">
        <v>274</v>
      </c>
      <c r="S12" s="3"/>
      <c r="T12" s="3"/>
      <c r="W12" s="4" t="s">
        <v>188</v>
      </c>
      <c r="Y12" s="6" t="s">
        <v>382</v>
      </c>
      <c r="AC12" s="4" t="s">
        <v>184</v>
      </c>
      <c r="AF12" s="6" t="s">
        <v>8</v>
      </c>
      <c r="AI12" s="4" t="s">
        <v>17</v>
      </c>
      <c r="AN12" t="s">
        <v>508</v>
      </c>
      <c r="AP12" s="4" t="s">
        <v>723</v>
      </c>
      <c r="AQ12" s="6">
        <v>40</v>
      </c>
      <c r="AR12" s="6">
        <v>80</v>
      </c>
      <c r="AS12" s="4">
        <v>40</v>
      </c>
      <c r="AT12" s="4"/>
      <c r="AU12" s="4"/>
      <c r="AV12" s="4"/>
      <c r="AW12" s="4"/>
      <c r="AX12" s="4"/>
      <c r="AY12" s="4"/>
      <c r="AZ12" s="4"/>
      <c r="DA12" s="8">
        <v>9</v>
      </c>
      <c r="DB12" s="13" t="s">
        <v>115</v>
      </c>
      <c r="DC12" s="4">
        <v>5</v>
      </c>
      <c r="DD12" s="4">
        <v>2</v>
      </c>
      <c r="DE12" s="4">
        <v>2</v>
      </c>
    </row>
    <row r="13" spans="6:109" x14ac:dyDescent="0.2">
      <c r="G13">
        <v>5</v>
      </c>
      <c r="K13" s="75">
        <v>4</v>
      </c>
      <c r="L13" s="3">
        <v>80</v>
      </c>
      <c r="M13" s="82">
        <v>90</v>
      </c>
      <c r="N13" s="3">
        <v>100</v>
      </c>
      <c r="O13" s="3" t="s">
        <v>648</v>
      </c>
      <c r="S13" s="3"/>
      <c r="T13" s="3"/>
      <c r="W13" s="4" t="s">
        <v>184</v>
      </c>
      <c r="Y13" s="6" t="s">
        <v>382</v>
      </c>
      <c r="AC13" s="6" t="s">
        <v>124</v>
      </c>
      <c r="AF13" s="6" t="s">
        <v>8</v>
      </c>
      <c r="AI13" s="6" t="s">
        <v>179</v>
      </c>
      <c r="AL13" s="245" t="s">
        <v>692</v>
      </c>
      <c r="AM13" s="245" t="s">
        <v>646</v>
      </c>
      <c r="AN13" t="s">
        <v>509</v>
      </c>
      <c r="AP13" s="4" t="s">
        <v>722</v>
      </c>
      <c r="AQ13" s="6">
        <v>80</v>
      </c>
      <c r="AR13" s="4">
        <v>40</v>
      </c>
      <c r="AS13" s="4">
        <v>20</v>
      </c>
      <c r="AT13" s="4">
        <v>20</v>
      </c>
      <c r="AU13" s="4"/>
      <c r="AV13" s="4"/>
      <c r="AW13" s="4"/>
      <c r="AX13" s="4"/>
      <c r="AY13" s="4"/>
      <c r="AZ13" s="4"/>
      <c r="DA13" s="8">
        <v>10</v>
      </c>
      <c r="DB13" s="13" t="s">
        <v>114</v>
      </c>
      <c r="DC13" s="4">
        <v>5</v>
      </c>
      <c r="DD13" s="4">
        <v>2</v>
      </c>
      <c r="DE13" s="4">
        <v>3</v>
      </c>
    </row>
    <row r="14" spans="6:109" x14ac:dyDescent="0.2">
      <c r="K14" s="75">
        <v>8</v>
      </c>
      <c r="L14" s="3">
        <v>60</v>
      </c>
      <c r="M14" s="82">
        <v>70</v>
      </c>
      <c r="N14" s="3">
        <v>80</v>
      </c>
      <c r="O14" s="3" t="s">
        <v>507</v>
      </c>
      <c r="S14" s="3"/>
      <c r="T14" s="3"/>
      <c r="W14" s="6" t="s">
        <v>124</v>
      </c>
      <c r="Y14" s="4" t="s">
        <v>67</v>
      </c>
      <c r="AC14" s="6" t="s">
        <v>124</v>
      </c>
      <c r="AF14" s="4" t="s">
        <v>180</v>
      </c>
      <c r="AI14" s="6" t="s">
        <v>179</v>
      </c>
      <c r="AL14" s="244" t="s">
        <v>308</v>
      </c>
      <c r="AM14" s="244" t="s">
        <v>309</v>
      </c>
      <c r="AN14" t="s">
        <v>510</v>
      </c>
      <c r="AP14" s="4" t="s">
        <v>721</v>
      </c>
      <c r="AQ14" s="4">
        <v>40</v>
      </c>
      <c r="AR14" s="4">
        <v>60</v>
      </c>
      <c r="AS14" s="4">
        <v>30</v>
      </c>
      <c r="AT14" s="4">
        <v>20</v>
      </c>
      <c r="AU14" s="4">
        <v>10</v>
      </c>
      <c r="AV14" s="4"/>
      <c r="AW14" s="4"/>
      <c r="AX14" s="4"/>
      <c r="AY14" s="4"/>
      <c r="AZ14" s="4"/>
      <c r="DA14" s="8">
        <v>10</v>
      </c>
      <c r="DB14" s="13" t="s">
        <v>113</v>
      </c>
      <c r="DC14" s="4">
        <v>5</v>
      </c>
      <c r="DD14" s="4">
        <v>2</v>
      </c>
      <c r="DE14" s="4">
        <v>3</v>
      </c>
    </row>
    <row r="15" spans="6:109" ht="15.75" thickBot="1" x14ac:dyDescent="0.25">
      <c r="K15" s="113">
        <v>16</v>
      </c>
      <c r="L15" s="76"/>
      <c r="M15" s="83">
        <v>50</v>
      </c>
      <c r="N15" s="3">
        <v>60</v>
      </c>
      <c r="O15" s="3" t="s">
        <v>508</v>
      </c>
      <c r="S15" s="3"/>
      <c r="T15" s="3"/>
      <c r="W15" s="6" t="s">
        <v>124</v>
      </c>
      <c r="Y15" s="4" t="s">
        <v>107</v>
      </c>
      <c r="AC15" s="6" t="s">
        <v>8</v>
      </c>
      <c r="AF15" s="4" t="s">
        <v>19</v>
      </c>
      <c r="AI15" s="6" t="s">
        <v>84</v>
      </c>
      <c r="AL15" s="245" t="s">
        <v>337</v>
      </c>
      <c r="AM15" s="245" t="s">
        <v>338</v>
      </c>
      <c r="AN15" s="244" t="s">
        <v>310</v>
      </c>
      <c r="AP15" s="4" t="s">
        <v>720</v>
      </c>
      <c r="AQ15" s="4">
        <v>20</v>
      </c>
      <c r="AR15" s="4">
        <v>50</v>
      </c>
      <c r="AS15" s="4">
        <v>45</v>
      </c>
      <c r="AT15" s="4">
        <v>25</v>
      </c>
      <c r="AU15" s="4">
        <v>15</v>
      </c>
      <c r="AV15" s="4">
        <v>5</v>
      </c>
      <c r="AW15" s="4"/>
      <c r="AX15" s="4"/>
      <c r="AY15" s="4"/>
      <c r="AZ15" s="4"/>
      <c r="DA15" s="8">
        <v>10</v>
      </c>
      <c r="DB15" s="13" t="s">
        <v>8</v>
      </c>
      <c r="DC15" s="4">
        <v>5</v>
      </c>
      <c r="DD15" s="4">
        <v>2</v>
      </c>
      <c r="DE15" s="4">
        <v>3</v>
      </c>
    </row>
    <row r="16" spans="6:109" x14ac:dyDescent="0.2">
      <c r="N16" s="3">
        <v>40</v>
      </c>
      <c r="O16" s="3" t="s">
        <v>647</v>
      </c>
      <c r="S16" s="3"/>
      <c r="T16" s="3"/>
      <c r="W16" s="6" t="s">
        <v>8</v>
      </c>
      <c r="Y16" s="4" t="s">
        <v>121</v>
      </c>
      <c r="AC16" s="6" t="s">
        <v>8</v>
      </c>
      <c r="AF16" s="4" t="s">
        <v>40</v>
      </c>
      <c r="AI16" s="6" t="s">
        <v>84</v>
      </c>
      <c r="AL16" s="245" t="s">
        <v>375</v>
      </c>
      <c r="AM16" s="245" t="s">
        <v>431</v>
      </c>
      <c r="AN16" t="s">
        <v>562</v>
      </c>
      <c r="AP16" s="4" t="s">
        <v>719</v>
      </c>
      <c r="AQ16" s="4">
        <v>10</v>
      </c>
      <c r="AR16" s="4">
        <v>35</v>
      </c>
      <c r="AS16" s="4">
        <v>48</v>
      </c>
      <c r="AT16" s="4">
        <v>35</v>
      </c>
      <c r="AU16" s="4">
        <v>20</v>
      </c>
      <c r="AV16" s="4">
        <v>10</v>
      </c>
      <c r="AW16" s="4">
        <v>2</v>
      </c>
      <c r="AX16" s="4"/>
      <c r="AY16" s="4"/>
      <c r="AZ16" s="4"/>
      <c r="DA16" s="8">
        <v>10</v>
      </c>
      <c r="DB16" s="13" t="s">
        <v>112</v>
      </c>
      <c r="DC16" s="4">
        <v>5</v>
      </c>
      <c r="DD16" s="4">
        <v>2</v>
      </c>
      <c r="DE16" s="4">
        <v>3</v>
      </c>
    </row>
    <row r="17" spans="3:109" x14ac:dyDescent="0.2">
      <c r="F17">
        <v>2</v>
      </c>
      <c r="N17" s="3">
        <v>30</v>
      </c>
      <c r="O17" s="3" t="s">
        <v>646</v>
      </c>
      <c r="R17" s="3"/>
      <c r="S17" s="3"/>
      <c r="T17" s="3"/>
      <c r="W17" s="6" t="s">
        <v>8</v>
      </c>
      <c r="Y17" s="4" t="s">
        <v>79</v>
      </c>
      <c r="AC17" s="4" t="s">
        <v>101</v>
      </c>
      <c r="AF17" s="4" t="s">
        <v>96</v>
      </c>
      <c r="AI17" s="4" t="s">
        <v>78</v>
      </c>
      <c r="AL17" s="244" t="s">
        <v>311</v>
      </c>
      <c r="AM17" s="244" t="s">
        <v>306</v>
      </c>
      <c r="AN17" t="s">
        <v>511</v>
      </c>
      <c r="AP17" s="4" t="s">
        <v>718</v>
      </c>
      <c r="AQ17" s="4">
        <v>10</v>
      </c>
      <c r="AR17" s="4">
        <v>35</v>
      </c>
      <c r="AS17" s="4">
        <v>48</v>
      </c>
      <c r="AT17" s="4">
        <v>35</v>
      </c>
      <c r="AU17" s="4"/>
      <c r="AV17" s="4"/>
      <c r="AW17" s="4"/>
      <c r="AX17" s="4"/>
      <c r="AY17" s="4"/>
      <c r="AZ17" s="4"/>
      <c r="DA17" s="8">
        <v>9</v>
      </c>
      <c r="DB17" s="13" t="s">
        <v>111</v>
      </c>
      <c r="DC17" s="4">
        <v>5</v>
      </c>
      <c r="DD17" s="4">
        <v>2</v>
      </c>
      <c r="DE17" s="4">
        <v>2</v>
      </c>
    </row>
    <row r="18" spans="3:109" x14ac:dyDescent="0.2">
      <c r="F18">
        <v>7</v>
      </c>
      <c r="G18">
        <v>2</v>
      </c>
      <c r="N18" s="3">
        <v>20</v>
      </c>
      <c r="O18" s="3" t="s">
        <v>337</v>
      </c>
      <c r="W18" s="4" t="s">
        <v>468</v>
      </c>
      <c r="Y18" s="4" t="s">
        <v>36</v>
      </c>
      <c r="AC18" s="4" t="s">
        <v>180</v>
      </c>
      <c r="AF18" s="4" t="s">
        <v>17</v>
      </c>
      <c r="AI18" s="6"/>
      <c r="AL18" s="245" t="s">
        <v>432</v>
      </c>
      <c r="AM18" s="245" t="s">
        <v>693</v>
      </c>
      <c r="AN18" s="244" t="s">
        <v>307</v>
      </c>
      <c r="AP18" s="4" t="s">
        <v>717</v>
      </c>
      <c r="AQ18" s="4">
        <v>5</v>
      </c>
      <c r="AR18" s="4">
        <v>23</v>
      </c>
      <c r="AS18" s="4">
        <v>41</v>
      </c>
      <c r="AT18" s="4">
        <v>42</v>
      </c>
      <c r="AU18" s="4">
        <v>17</v>
      </c>
      <c r="AV18" s="4"/>
      <c r="AW18" s="4"/>
      <c r="AX18" s="4"/>
      <c r="AY18" s="4"/>
      <c r="AZ18" s="4"/>
      <c r="DA18" s="8">
        <v>9</v>
      </c>
      <c r="DB18" s="13" t="s">
        <v>110</v>
      </c>
      <c r="DC18" s="4">
        <v>5</v>
      </c>
      <c r="DD18" s="4">
        <v>2</v>
      </c>
      <c r="DE18" s="4">
        <v>2</v>
      </c>
    </row>
    <row r="19" spans="3:109" x14ac:dyDescent="0.2">
      <c r="G19">
        <v>3</v>
      </c>
      <c r="I19">
        <v>2</v>
      </c>
      <c r="N19" s="3">
        <v>10</v>
      </c>
      <c r="O19" s="3" t="s">
        <v>338</v>
      </c>
      <c r="W19" s="4" t="s">
        <v>52</v>
      </c>
      <c r="Y19" s="6" t="s">
        <v>45</v>
      </c>
      <c r="AC19" s="4" t="s">
        <v>88</v>
      </c>
      <c r="AF19" s="4" t="s">
        <v>385</v>
      </c>
      <c r="AI19" s="6"/>
      <c r="AL19" s="245" t="s">
        <v>694</v>
      </c>
      <c r="AM19" s="245" t="s">
        <v>695</v>
      </c>
      <c r="AN19" t="s">
        <v>512</v>
      </c>
      <c r="AP19" s="4" t="s">
        <v>716</v>
      </c>
      <c r="AQ19" s="4">
        <v>3</v>
      </c>
      <c r="AR19" s="4">
        <v>14</v>
      </c>
      <c r="AS19" s="4">
        <v>32</v>
      </c>
      <c r="AT19" s="4">
        <v>41</v>
      </c>
      <c r="AU19" s="4">
        <v>30</v>
      </c>
      <c r="AV19" s="4">
        <v>8</v>
      </c>
      <c r="AW19" s="4"/>
      <c r="AX19" s="4"/>
      <c r="AY19" s="4"/>
      <c r="AZ19" s="4"/>
      <c r="DA19" s="8">
        <v>10</v>
      </c>
      <c r="DB19" s="14" t="s">
        <v>109</v>
      </c>
      <c r="DC19" s="4">
        <v>5</v>
      </c>
      <c r="DD19" s="4">
        <v>2</v>
      </c>
      <c r="DE19" s="4">
        <v>3</v>
      </c>
    </row>
    <row r="20" spans="3:109" x14ac:dyDescent="0.2">
      <c r="F20">
        <v>3</v>
      </c>
      <c r="I20">
        <v>3</v>
      </c>
      <c r="W20" s="6" t="s">
        <v>101</v>
      </c>
      <c r="Y20" s="6" t="s">
        <v>45</v>
      </c>
      <c r="AC20" s="4" t="s">
        <v>19</v>
      </c>
      <c r="AF20" s="6" t="s">
        <v>179</v>
      </c>
      <c r="AI20" s="6"/>
      <c r="AL20" s="244" t="s">
        <v>312</v>
      </c>
      <c r="AM20" s="244" t="s">
        <v>313</v>
      </c>
      <c r="AN20" t="s">
        <v>513</v>
      </c>
      <c r="AP20" s="4" t="s">
        <v>715</v>
      </c>
      <c r="AQ20" s="4">
        <v>2</v>
      </c>
      <c r="AR20" s="4">
        <v>8</v>
      </c>
      <c r="AS20" s="4">
        <v>23</v>
      </c>
      <c r="AT20" s="4">
        <v>37</v>
      </c>
      <c r="AU20" s="4">
        <v>35</v>
      </c>
      <c r="AV20" s="4">
        <v>19</v>
      </c>
      <c r="AW20" s="4">
        <v>4</v>
      </c>
      <c r="AX20" s="4"/>
      <c r="AY20" s="4"/>
      <c r="AZ20" s="4"/>
      <c r="DA20" s="8">
        <v>4</v>
      </c>
      <c r="DB20" s="14" t="s">
        <v>108</v>
      </c>
      <c r="DC20" s="4">
        <v>3</v>
      </c>
      <c r="DD20" s="4"/>
      <c r="DE20" s="4">
        <v>1</v>
      </c>
    </row>
    <row r="21" spans="3:109" x14ac:dyDescent="0.2">
      <c r="F21">
        <v>6</v>
      </c>
      <c r="H21">
        <v>3</v>
      </c>
      <c r="W21" s="6" t="s">
        <v>101</v>
      </c>
      <c r="Y21" s="6" t="s">
        <v>179</v>
      </c>
      <c r="AC21" s="4" t="s">
        <v>40</v>
      </c>
      <c r="AF21" s="6" t="s">
        <v>179</v>
      </c>
      <c r="AL21" s="245" t="s">
        <v>696</v>
      </c>
      <c r="AM21" s="245" t="s">
        <v>697</v>
      </c>
      <c r="AN21" s="244" t="s">
        <v>566</v>
      </c>
      <c r="AP21" s="4" t="s">
        <v>714</v>
      </c>
      <c r="AQ21" s="4">
        <v>1</v>
      </c>
      <c r="AR21" s="4">
        <v>5</v>
      </c>
      <c r="AS21" s="4">
        <v>16</v>
      </c>
      <c r="AT21" s="4">
        <v>30</v>
      </c>
      <c r="AU21" s="4">
        <v>36</v>
      </c>
      <c r="AV21" s="4">
        <v>27</v>
      </c>
      <c r="AW21" s="4">
        <v>11</v>
      </c>
      <c r="AX21" s="4">
        <v>2</v>
      </c>
      <c r="AY21" s="4"/>
      <c r="AZ21" s="4"/>
      <c r="DA21" s="8">
        <v>5</v>
      </c>
      <c r="DB21" s="14" t="s">
        <v>107</v>
      </c>
      <c r="DC21" s="4">
        <v>3</v>
      </c>
      <c r="DD21" s="4"/>
      <c r="DE21" s="4">
        <v>2</v>
      </c>
    </row>
    <row r="22" spans="3:109" x14ac:dyDescent="0.2">
      <c r="H22">
        <v>6</v>
      </c>
      <c r="W22" s="4" t="s">
        <v>180</v>
      </c>
      <c r="Y22" s="6" t="s">
        <v>179</v>
      </c>
      <c r="AC22" s="4" t="s">
        <v>96</v>
      </c>
      <c r="AF22" s="6" t="s">
        <v>84</v>
      </c>
      <c r="AL22" s="245" t="s">
        <v>698</v>
      </c>
      <c r="AM22" s="245" t="s">
        <v>699</v>
      </c>
      <c r="AN22" t="s">
        <v>514</v>
      </c>
      <c r="AP22" s="4" t="s">
        <v>713</v>
      </c>
      <c r="AQ22" s="4">
        <v>1</v>
      </c>
      <c r="AR22" s="4">
        <v>3</v>
      </c>
      <c r="AS22" s="4">
        <v>10</v>
      </c>
      <c r="AT22" s="4">
        <v>23</v>
      </c>
      <c r="AU22" s="4">
        <v>33</v>
      </c>
      <c r="AV22" s="4">
        <v>32</v>
      </c>
      <c r="AW22" s="4">
        <v>19</v>
      </c>
      <c r="AX22" s="4">
        <v>6</v>
      </c>
      <c r="AY22" s="4">
        <v>1</v>
      </c>
      <c r="AZ22" s="4"/>
      <c r="DA22" s="8">
        <v>10</v>
      </c>
      <c r="DB22" s="14" t="s">
        <v>106</v>
      </c>
      <c r="DC22" s="4">
        <v>5</v>
      </c>
      <c r="DD22" s="4">
        <v>2</v>
      </c>
      <c r="DE22" s="4">
        <v>3</v>
      </c>
    </row>
    <row r="23" spans="3:109" x14ac:dyDescent="0.2">
      <c r="G23">
        <v>7</v>
      </c>
      <c r="W23" s="6" t="s">
        <v>88</v>
      </c>
      <c r="Y23" s="6" t="s">
        <v>84</v>
      </c>
      <c r="AC23" s="4" t="s">
        <v>95</v>
      </c>
      <c r="AF23" s="6" t="s">
        <v>84</v>
      </c>
      <c r="AL23" s="244" t="s">
        <v>563</v>
      </c>
      <c r="AM23" s="244" t="s">
        <v>569</v>
      </c>
      <c r="AN23" t="s">
        <v>515</v>
      </c>
      <c r="AP23" s="4" t="s">
        <v>712</v>
      </c>
      <c r="AQ23" s="4">
        <v>1</v>
      </c>
      <c r="AR23" s="4">
        <v>3</v>
      </c>
      <c r="AS23" s="4">
        <v>10</v>
      </c>
      <c r="AT23" s="4">
        <v>23</v>
      </c>
      <c r="AU23" s="4">
        <v>27</v>
      </c>
      <c r="AV23" s="4"/>
      <c r="AW23" s="4"/>
      <c r="AX23" s="4"/>
      <c r="AY23" s="4"/>
      <c r="AZ23" s="4"/>
      <c r="DA23" s="8">
        <v>6</v>
      </c>
      <c r="DB23" s="14" t="s">
        <v>105</v>
      </c>
      <c r="DC23" s="4">
        <v>4</v>
      </c>
      <c r="DD23" s="4"/>
      <c r="DE23" s="4">
        <v>2</v>
      </c>
    </row>
    <row r="24" spans="3:109" x14ac:dyDescent="0.2">
      <c r="G24">
        <v>6</v>
      </c>
      <c r="W24" s="6" t="s">
        <v>88</v>
      </c>
      <c r="Y24" s="6" t="s">
        <v>84</v>
      </c>
      <c r="AC24" s="4" t="s">
        <v>385</v>
      </c>
      <c r="AF24" s="4" t="s">
        <v>78</v>
      </c>
      <c r="AL24" s="245" t="s">
        <v>700</v>
      </c>
      <c r="AM24" s="245" t="s">
        <v>703</v>
      </c>
      <c r="AN24" s="244" t="s">
        <v>567</v>
      </c>
      <c r="AP24" s="4" t="s">
        <v>711</v>
      </c>
      <c r="AQ24" s="4">
        <v>1</v>
      </c>
      <c r="AR24" s="4">
        <v>2</v>
      </c>
      <c r="AS24" s="4">
        <v>6</v>
      </c>
      <c r="AT24" s="4">
        <v>17</v>
      </c>
      <c r="AU24" s="4">
        <v>25</v>
      </c>
      <c r="AV24" s="4">
        <v>13</v>
      </c>
      <c r="AW24" s="4"/>
      <c r="AX24" s="4"/>
      <c r="AY24" s="4"/>
      <c r="AZ24" s="4"/>
      <c r="DA24" s="8">
        <v>8</v>
      </c>
      <c r="DB24" s="14" t="s">
        <v>104</v>
      </c>
      <c r="DC24" s="4">
        <v>5</v>
      </c>
      <c r="DD24" s="4">
        <v>2</v>
      </c>
      <c r="DE24" s="4">
        <v>1</v>
      </c>
    </row>
    <row r="25" spans="3:109" x14ac:dyDescent="0.2">
      <c r="W25" s="6" t="s">
        <v>112</v>
      </c>
      <c r="Y25" s="6" t="s">
        <v>103</v>
      </c>
      <c r="AC25" s="4" t="s">
        <v>393</v>
      </c>
      <c r="AF25" s="4" t="s">
        <v>70</v>
      </c>
      <c r="AL25" s="245" t="s">
        <v>702</v>
      </c>
      <c r="AM25" s="245" t="s">
        <v>702</v>
      </c>
      <c r="AN25" t="s">
        <v>516</v>
      </c>
      <c r="AP25" s="4" t="s">
        <v>710</v>
      </c>
      <c r="AQ25" s="4">
        <v>0</v>
      </c>
      <c r="AR25" s="4">
        <v>2</v>
      </c>
      <c r="AS25" s="4">
        <v>4</v>
      </c>
      <c r="AT25" s="4">
        <v>12</v>
      </c>
      <c r="AU25" s="4">
        <v>21</v>
      </c>
      <c r="AV25" s="4">
        <v>19</v>
      </c>
      <c r="AW25" s="4">
        <v>6</v>
      </c>
      <c r="AX25" s="4"/>
      <c r="AY25" s="4"/>
      <c r="AZ25" s="4"/>
      <c r="DA25" s="8">
        <v>9</v>
      </c>
      <c r="DB25" s="14" t="s">
        <v>103</v>
      </c>
      <c r="DC25" s="4">
        <v>5</v>
      </c>
      <c r="DD25" s="4">
        <v>2</v>
      </c>
      <c r="DE25" s="4">
        <v>2</v>
      </c>
    </row>
    <row r="26" spans="3:109" x14ac:dyDescent="0.2">
      <c r="W26" s="6" t="s">
        <v>112</v>
      </c>
      <c r="Y26" s="6" t="s">
        <v>103</v>
      </c>
      <c r="AC26" s="4" t="s">
        <v>382</v>
      </c>
      <c r="AL26" s="244" t="s">
        <v>564</v>
      </c>
      <c r="AM26" s="244" t="s">
        <v>570</v>
      </c>
      <c r="AN26" t="s">
        <v>517</v>
      </c>
      <c r="AP26" s="4" t="s">
        <v>709</v>
      </c>
      <c r="AQ26" s="4">
        <v>0</v>
      </c>
      <c r="AR26" s="4">
        <v>1</v>
      </c>
      <c r="AS26" s="4">
        <v>3</v>
      </c>
      <c r="AT26" s="4">
        <v>8</v>
      </c>
      <c r="AU26" s="4">
        <v>17</v>
      </c>
      <c r="AV26" s="4">
        <v>20</v>
      </c>
      <c r="AW26" s="4">
        <v>12</v>
      </c>
      <c r="AX26" s="4">
        <v>3</v>
      </c>
      <c r="AY26" s="4"/>
      <c r="AZ26" s="4"/>
      <c r="DA26" s="8">
        <v>5</v>
      </c>
      <c r="DB26" s="14" t="s">
        <v>102</v>
      </c>
      <c r="DC26" s="4">
        <v>3</v>
      </c>
      <c r="DD26" s="4"/>
      <c r="DE26" s="4">
        <v>2</v>
      </c>
    </row>
    <row r="27" spans="3:109" x14ac:dyDescent="0.2">
      <c r="D27">
        <v>1</v>
      </c>
      <c r="E27">
        <v>1</v>
      </c>
      <c r="W27" s="4" t="s">
        <v>177</v>
      </c>
      <c r="Y27" s="4" t="s">
        <v>114</v>
      </c>
      <c r="AC27" s="4" t="s">
        <v>107</v>
      </c>
      <c r="AL27" s="245" t="s">
        <v>691</v>
      </c>
      <c r="AM27" s="245" t="s">
        <v>691</v>
      </c>
      <c r="AN27" s="244" t="s">
        <v>568</v>
      </c>
      <c r="AP27" s="4" t="s">
        <v>708</v>
      </c>
      <c r="AQ27" s="4">
        <v>0</v>
      </c>
      <c r="AR27" s="4">
        <v>1</v>
      </c>
      <c r="AS27" s="4">
        <v>2</v>
      </c>
      <c r="AT27" s="4">
        <v>5</v>
      </c>
      <c r="AU27" s="4">
        <v>13</v>
      </c>
      <c r="AV27" s="4">
        <v>18</v>
      </c>
      <c r="AW27" s="4">
        <v>16</v>
      </c>
      <c r="AX27" s="4">
        <v>8</v>
      </c>
      <c r="AY27" s="4">
        <v>1</v>
      </c>
      <c r="AZ27" s="4"/>
      <c r="DA27" s="8">
        <v>7</v>
      </c>
      <c r="DB27" s="14" t="s">
        <v>101</v>
      </c>
      <c r="DC27" s="4">
        <v>3</v>
      </c>
      <c r="DD27" s="4">
        <v>1</v>
      </c>
      <c r="DE27" s="4">
        <v>3</v>
      </c>
    </row>
    <row r="28" spans="3:109" x14ac:dyDescent="0.2">
      <c r="C28" t="s">
        <v>759</v>
      </c>
      <c r="D28" s="5">
        <v>0.94089999999999996</v>
      </c>
      <c r="E28">
        <v>0.97</v>
      </c>
      <c r="M28" s="3"/>
      <c r="N28" s="3" t="s">
        <v>520</v>
      </c>
      <c r="O28" s="3" t="s">
        <v>528</v>
      </c>
      <c r="P28" s="3" t="s">
        <v>12</v>
      </c>
      <c r="Q28" s="3" t="s">
        <v>340</v>
      </c>
      <c r="W28" s="4" t="s">
        <v>59</v>
      </c>
      <c r="Y28" s="4" t="s">
        <v>44</v>
      </c>
      <c r="AC28" s="4" t="s">
        <v>36</v>
      </c>
      <c r="AL28" s="245" t="s">
        <v>690</v>
      </c>
      <c r="AM28" s="245" t="s">
        <v>690</v>
      </c>
      <c r="AN28" t="s">
        <v>518</v>
      </c>
      <c r="AP28" s="4" t="s">
        <v>707</v>
      </c>
      <c r="AQ28" s="4">
        <v>0</v>
      </c>
      <c r="AR28" s="4">
        <v>1</v>
      </c>
      <c r="AS28" s="4">
        <v>1</v>
      </c>
      <c r="AT28" s="4">
        <v>4</v>
      </c>
      <c r="AU28" s="4">
        <v>9</v>
      </c>
      <c r="AV28" s="4">
        <v>15</v>
      </c>
      <c r="AW28" s="4">
        <v>17</v>
      </c>
      <c r="AX28" s="4">
        <v>12</v>
      </c>
      <c r="AY28" s="4">
        <v>5</v>
      </c>
      <c r="AZ28" s="4">
        <v>0</v>
      </c>
      <c r="DA28" s="8">
        <v>10</v>
      </c>
      <c r="DB28" s="14" t="s">
        <v>100</v>
      </c>
      <c r="DC28" s="4">
        <v>5</v>
      </c>
      <c r="DD28" s="4">
        <v>2</v>
      </c>
      <c r="DE28" s="4">
        <v>3</v>
      </c>
    </row>
    <row r="29" spans="3:109" x14ac:dyDescent="0.2">
      <c r="C29" t="s">
        <v>193</v>
      </c>
      <c r="D29" s="5">
        <v>0.86490000000000011</v>
      </c>
      <c r="E29">
        <v>0.93</v>
      </c>
      <c r="M29" s="3">
        <v>2</v>
      </c>
      <c r="O29" s="3"/>
      <c r="P29" s="3"/>
      <c r="Q29" s="3" t="s">
        <v>267</v>
      </c>
      <c r="W29" s="4" t="s">
        <v>24</v>
      </c>
      <c r="Y29" s="6" t="s">
        <v>94</v>
      </c>
      <c r="AC29" s="4" t="s">
        <v>45</v>
      </c>
      <c r="AL29" s="245" t="s">
        <v>276</v>
      </c>
      <c r="AM29" s="245" t="s">
        <v>276</v>
      </c>
      <c r="AN29" t="s">
        <v>519</v>
      </c>
      <c r="AP29" s="4" t="s">
        <v>706</v>
      </c>
      <c r="AQ29" s="4">
        <v>0</v>
      </c>
      <c r="AR29" s="4">
        <v>1</v>
      </c>
      <c r="AS29" s="4">
        <v>1</v>
      </c>
      <c r="AT29" s="4">
        <v>4</v>
      </c>
      <c r="AU29" s="4">
        <v>9</v>
      </c>
      <c r="AV29" s="4" t="s">
        <v>735</v>
      </c>
      <c r="AW29" s="4"/>
      <c r="AX29" s="4"/>
      <c r="AY29" s="4"/>
      <c r="AZ29" s="4"/>
      <c r="DA29" s="8">
        <v>6</v>
      </c>
      <c r="DB29" s="14" t="s">
        <v>99</v>
      </c>
      <c r="DC29" s="4">
        <v>3</v>
      </c>
      <c r="DD29" s="4"/>
      <c r="DE29" s="4">
        <v>3</v>
      </c>
    </row>
    <row r="30" spans="3:109" x14ac:dyDescent="0.2">
      <c r="C30" t="s">
        <v>760</v>
      </c>
      <c r="D30" s="5">
        <v>0.81</v>
      </c>
      <c r="E30">
        <v>0.9</v>
      </c>
      <c r="M30" s="3">
        <v>1.8</v>
      </c>
      <c r="O30" s="3"/>
      <c r="P30" s="3" t="s">
        <v>267</v>
      </c>
      <c r="Q30" s="3" t="s">
        <v>274</v>
      </c>
      <c r="W30" s="4" t="s">
        <v>19</v>
      </c>
      <c r="Y30" s="6" t="s">
        <v>94</v>
      </c>
      <c r="AC30" s="6" t="s">
        <v>179</v>
      </c>
      <c r="AL30" s="246" t="s">
        <v>604</v>
      </c>
      <c r="AM30" s="246" t="s">
        <v>604</v>
      </c>
      <c r="AN30" s="246" t="s">
        <v>636</v>
      </c>
      <c r="AS30" s="4">
        <v>1</v>
      </c>
      <c r="AT30" s="4">
        <v>3</v>
      </c>
      <c r="AU30" s="4">
        <v>7</v>
      </c>
      <c r="AV30" s="4">
        <v>12</v>
      </c>
      <c r="AW30" s="4">
        <v>16</v>
      </c>
      <c r="AX30" s="4">
        <v>14</v>
      </c>
      <c r="AY30">
        <v>9</v>
      </c>
      <c r="AZ30">
        <v>2</v>
      </c>
      <c r="DA30" s="8">
        <v>10</v>
      </c>
      <c r="DB30" s="14" t="s">
        <v>98</v>
      </c>
      <c r="DC30" s="4">
        <v>5</v>
      </c>
      <c r="DD30" s="4">
        <v>2</v>
      </c>
      <c r="DE30" s="4">
        <v>3</v>
      </c>
    </row>
    <row r="31" spans="3:109" x14ac:dyDescent="0.2">
      <c r="C31" t="s">
        <v>761</v>
      </c>
      <c r="D31" s="5">
        <v>0.75690000000000002</v>
      </c>
      <c r="E31">
        <v>0.87</v>
      </c>
      <c r="M31" s="3">
        <v>1.6</v>
      </c>
      <c r="O31" s="3" t="s">
        <v>267</v>
      </c>
      <c r="P31" s="3" t="s">
        <v>274</v>
      </c>
      <c r="Q31" s="3" t="s">
        <v>273</v>
      </c>
      <c r="W31" s="4" t="s">
        <v>40</v>
      </c>
      <c r="Y31" s="4" t="s">
        <v>78</v>
      </c>
      <c r="AC31" s="6" t="s">
        <v>179</v>
      </c>
      <c r="AL31" s="246" t="s">
        <v>637</v>
      </c>
      <c r="AM31" s="246" t="s">
        <v>671</v>
      </c>
      <c r="AN31" s="246" t="s">
        <v>672</v>
      </c>
      <c r="DA31" s="8">
        <v>8</v>
      </c>
      <c r="DB31" s="14" t="s">
        <v>97</v>
      </c>
      <c r="DC31" s="4">
        <v>5</v>
      </c>
      <c r="DD31" s="4">
        <v>2</v>
      </c>
      <c r="DE31" s="4">
        <v>1</v>
      </c>
    </row>
    <row r="32" spans="3:109" x14ac:dyDescent="0.2">
      <c r="C32" t="s">
        <v>265</v>
      </c>
      <c r="D32" s="5">
        <v>0.68889999999999996</v>
      </c>
      <c r="E32">
        <v>0.83</v>
      </c>
      <c r="M32" s="3">
        <v>1.4</v>
      </c>
      <c r="N32" s="3" t="s">
        <v>267</v>
      </c>
      <c r="O32" s="3" t="s">
        <v>274</v>
      </c>
      <c r="P32" s="3" t="s">
        <v>273</v>
      </c>
      <c r="Q32" s="3" t="s">
        <v>504</v>
      </c>
      <c r="W32" s="4" t="s">
        <v>49</v>
      </c>
      <c r="Y32" s="6" t="s">
        <v>23</v>
      </c>
      <c r="AC32" s="6" t="s">
        <v>84</v>
      </c>
      <c r="AL32" s="246" t="s">
        <v>672</v>
      </c>
      <c r="AM32" s="246" t="s">
        <v>673</v>
      </c>
      <c r="AN32" s="246" t="s">
        <v>673</v>
      </c>
      <c r="DA32" s="8">
        <v>8</v>
      </c>
      <c r="DB32" s="14" t="s">
        <v>96</v>
      </c>
      <c r="DC32" s="4">
        <v>5</v>
      </c>
      <c r="DD32" s="4"/>
      <c r="DE32" s="4">
        <v>3</v>
      </c>
    </row>
    <row r="33" spans="3:109" x14ac:dyDescent="0.2">
      <c r="C33" t="s">
        <v>762</v>
      </c>
      <c r="D33" s="5">
        <v>0.64000000000000012</v>
      </c>
      <c r="E33">
        <v>0.8</v>
      </c>
      <c r="M33" s="3">
        <v>1.2</v>
      </c>
      <c r="N33" s="3" t="s">
        <v>274</v>
      </c>
      <c r="O33" s="3" t="s">
        <v>273</v>
      </c>
      <c r="P33" s="3" t="s">
        <v>275</v>
      </c>
      <c r="Q33" s="3" t="s">
        <v>505</v>
      </c>
      <c r="W33" s="4" t="s">
        <v>96</v>
      </c>
      <c r="Y33" s="6" t="s">
        <v>23</v>
      </c>
      <c r="AC33" s="6" t="s">
        <v>84</v>
      </c>
      <c r="AL33" s="246" t="s">
        <v>674</v>
      </c>
      <c r="AM33" s="246" t="s">
        <v>675</v>
      </c>
      <c r="AN33" s="247" t="s">
        <v>505</v>
      </c>
      <c r="DA33" s="8">
        <v>10</v>
      </c>
      <c r="DB33" s="14" t="s">
        <v>95</v>
      </c>
      <c r="DC33" s="4">
        <v>5</v>
      </c>
      <c r="DD33" s="4">
        <v>2</v>
      </c>
      <c r="DE33" s="4">
        <v>3</v>
      </c>
    </row>
    <row r="34" spans="3:109" x14ac:dyDescent="0.2">
      <c r="C34" t="s">
        <v>763</v>
      </c>
      <c r="D34" s="5">
        <v>0.59289999999999998</v>
      </c>
      <c r="E34">
        <v>0.77</v>
      </c>
      <c r="M34" s="3">
        <v>1.1000000000000001</v>
      </c>
      <c r="O34" s="3" t="s">
        <v>676</v>
      </c>
      <c r="W34" s="6" t="s">
        <v>9</v>
      </c>
      <c r="Y34" s="4" t="s">
        <v>39</v>
      </c>
      <c r="AC34" s="4" t="s">
        <v>103</v>
      </c>
      <c r="AL34" s="247" t="s">
        <v>505</v>
      </c>
      <c r="AM34" s="247" t="s">
        <v>505</v>
      </c>
      <c r="AN34" s="247" t="s">
        <v>505</v>
      </c>
      <c r="DA34" s="8">
        <v>8</v>
      </c>
      <c r="DB34" s="14" t="s">
        <v>94</v>
      </c>
      <c r="DC34" s="4">
        <v>5</v>
      </c>
      <c r="DD34" s="4"/>
      <c r="DE34" s="4">
        <v>3</v>
      </c>
    </row>
    <row r="35" spans="3:109" x14ac:dyDescent="0.2">
      <c r="C35" t="s">
        <v>259</v>
      </c>
      <c r="D35" s="5">
        <v>0.53289999999999993</v>
      </c>
      <c r="E35">
        <v>0.73</v>
      </c>
      <c r="W35" s="6" t="s">
        <v>9</v>
      </c>
      <c r="Y35" s="4" t="s">
        <v>47</v>
      </c>
      <c r="AC35" s="6" t="s">
        <v>94</v>
      </c>
      <c r="AL35" s="247" t="s">
        <v>505</v>
      </c>
      <c r="AM35" s="247" t="s">
        <v>504</v>
      </c>
      <c r="AN35" s="247" t="s">
        <v>504</v>
      </c>
      <c r="DA35" s="8">
        <v>8</v>
      </c>
      <c r="DB35" s="15" t="s">
        <v>93</v>
      </c>
      <c r="DC35" s="4">
        <v>5</v>
      </c>
      <c r="DD35" s="4">
        <v>2</v>
      </c>
      <c r="DE35" s="4">
        <v>1</v>
      </c>
    </row>
    <row r="36" spans="3:109" x14ac:dyDescent="0.2">
      <c r="C36" t="s">
        <v>764</v>
      </c>
      <c r="D36" s="5">
        <v>0.48999999999999994</v>
      </c>
      <c r="E36">
        <v>0.7</v>
      </c>
      <c r="W36" s="6" t="s">
        <v>38</v>
      </c>
      <c r="Y36" s="4" t="s">
        <v>113</v>
      </c>
      <c r="AC36" s="6" t="s">
        <v>94</v>
      </c>
      <c r="AL36" s="247" t="s">
        <v>504</v>
      </c>
      <c r="AM36" s="247" t="s">
        <v>504</v>
      </c>
      <c r="AN36" s="247" t="s">
        <v>504</v>
      </c>
      <c r="DA36" s="8">
        <v>8</v>
      </c>
      <c r="DB36" s="15" t="s">
        <v>92</v>
      </c>
      <c r="DC36" s="4">
        <v>5</v>
      </c>
      <c r="DD36" s="4"/>
      <c r="DE36" s="4">
        <v>3</v>
      </c>
    </row>
    <row r="37" spans="3:109" x14ac:dyDescent="0.2">
      <c r="C37" t="s">
        <v>765</v>
      </c>
      <c r="D37" s="5">
        <v>0.44890000000000008</v>
      </c>
      <c r="E37">
        <v>0.67</v>
      </c>
      <c r="W37" s="6" t="s">
        <v>38</v>
      </c>
      <c r="Y37" s="4" t="s">
        <v>70</v>
      </c>
      <c r="AC37" s="4" t="s">
        <v>78</v>
      </c>
      <c r="AL37" s="247" t="s">
        <v>551</v>
      </c>
      <c r="AM37" s="247" t="s">
        <v>551</v>
      </c>
      <c r="AN37" s="247" t="s">
        <v>551</v>
      </c>
      <c r="DA37" s="8">
        <v>5</v>
      </c>
      <c r="DB37" s="15" t="s">
        <v>91</v>
      </c>
      <c r="DC37" s="4">
        <v>3</v>
      </c>
      <c r="DD37" s="4"/>
      <c r="DE37" s="4">
        <v>2</v>
      </c>
    </row>
    <row r="38" spans="3:109" x14ac:dyDescent="0.2">
      <c r="C38" t="s">
        <v>264</v>
      </c>
      <c r="D38" s="5">
        <v>0.39690000000000003</v>
      </c>
      <c r="E38">
        <v>0.63</v>
      </c>
      <c r="W38" s="4" t="s">
        <v>95</v>
      </c>
      <c r="Y38" s="6" t="s">
        <v>433</v>
      </c>
      <c r="AC38" s="4" t="s">
        <v>23</v>
      </c>
      <c r="AL38" s="247" t="s">
        <v>552</v>
      </c>
      <c r="AM38" s="247" t="s">
        <v>552</v>
      </c>
      <c r="AN38" s="247" t="s">
        <v>552</v>
      </c>
      <c r="DA38" s="8">
        <v>4</v>
      </c>
      <c r="DB38" s="15" t="s">
        <v>90</v>
      </c>
      <c r="DC38" s="4">
        <v>3</v>
      </c>
      <c r="DD38" s="4"/>
      <c r="DE38" s="4">
        <v>1</v>
      </c>
    </row>
    <row r="39" spans="3:109" x14ac:dyDescent="0.2">
      <c r="C39" t="s">
        <v>766</v>
      </c>
      <c r="D39" s="5">
        <v>0.36</v>
      </c>
      <c r="E39">
        <v>0.6</v>
      </c>
      <c r="W39" s="4" t="s">
        <v>477</v>
      </c>
      <c r="Y39" s="6" t="s">
        <v>433</v>
      </c>
      <c r="AC39" s="4" t="s">
        <v>113</v>
      </c>
      <c r="AL39" s="247" t="s">
        <v>276</v>
      </c>
      <c r="AM39" s="247" t="s">
        <v>276</v>
      </c>
      <c r="AN39" s="247" t="s">
        <v>276</v>
      </c>
      <c r="DA39" s="8">
        <v>10</v>
      </c>
      <c r="DB39" s="15" t="s">
        <v>89</v>
      </c>
      <c r="DC39" s="4">
        <v>5</v>
      </c>
      <c r="DD39" s="4">
        <v>2</v>
      </c>
      <c r="DE39" s="4">
        <v>3</v>
      </c>
    </row>
    <row r="40" spans="3:109" x14ac:dyDescent="0.2">
      <c r="C40" t="s">
        <v>767</v>
      </c>
      <c r="D40" s="5">
        <v>0.25</v>
      </c>
      <c r="E40">
        <v>0.5</v>
      </c>
      <c r="W40" s="4" t="s">
        <v>74</v>
      </c>
      <c r="Y40" s="4" t="s">
        <v>27</v>
      </c>
      <c r="AC40" s="4" t="s">
        <v>70</v>
      </c>
      <c r="DA40" s="8">
        <v>6</v>
      </c>
      <c r="DB40" s="15" t="s">
        <v>88</v>
      </c>
      <c r="DC40" s="4">
        <v>4</v>
      </c>
      <c r="DD40" s="4"/>
      <c r="DE40" s="4">
        <v>2</v>
      </c>
    </row>
    <row r="41" spans="3:109" x14ac:dyDescent="0.2">
      <c r="C41" t="s">
        <v>267</v>
      </c>
      <c r="D41" s="5">
        <v>0.16000000000000003</v>
      </c>
      <c r="E41">
        <v>0.4</v>
      </c>
      <c r="W41" s="4" t="s">
        <v>17</v>
      </c>
      <c r="Y41" s="4" t="s">
        <v>480</v>
      </c>
      <c r="AC41" s="4" t="s">
        <v>480</v>
      </c>
      <c r="DA41" s="8">
        <v>10</v>
      </c>
      <c r="DB41" s="15" t="s">
        <v>87</v>
      </c>
      <c r="DC41" s="4">
        <v>5</v>
      </c>
      <c r="DD41" s="4">
        <v>2</v>
      </c>
      <c r="DE41" s="4">
        <v>3</v>
      </c>
    </row>
    <row r="42" spans="3:109" x14ac:dyDescent="0.2">
      <c r="C42" t="s">
        <v>768</v>
      </c>
      <c r="D42" s="5">
        <v>0</v>
      </c>
      <c r="E42">
        <v>0</v>
      </c>
      <c r="Z42" s="6"/>
      <c r="AC42" s="6"/>
      <c r="DA42" s="8">
        <v>9</v>
      </c>
      <c r="DB42" s="15" t="s">
        <v>86</v>
      </c>
      <c r="DC42" s="4">
        <v>5</v>
      </c>
      <c r="DD42" s="4">
        <v>2</v>
      </c>
      <c r="DE42" s="4">
        <v>2</v>
      </c>
    </row>
    <row r="43" spans="3:109" x14ac:dyDescent="0.2">
      <c r="Z43" s="6"/>
      <c r="AC43" s="6"/>
      <c r="DA43" s="8">
        <v>6</v>
      </c>
      <c r="DB43" s="15" t="s">
        <v>85</v>
      </c>
      <c r="DC43" s="4">
        <v>3</v>
      </c>
      <c r="DD43" s="4"/>
      <c r="DE43" s="4">
        <v>3</v>
      </c>
    </row>
    <row r="44" spans="3:109" x14ac:dyDescent="0.2">
      <c r="Z44" s="6"/>
      <c r="AC44" s="6"/>
      <c r="DA44" s="8">
        <v>4</v>
      </c>
      <c r="DB44" s="15" t="s">
        <v>84</v>
      </c>
      <c r="DC44" s="4">
        <v>3</v>
      </c>
      <c r="DD44" s="4"/>
      <c r="DE44" s="4">
        <v>1</v>
      </c>
    </row>
    <row r="45" spans="3:109" x14ac:dyDescent="0.2">
      <c r="Z45" s="6"/>
      <c r="AC45" s="6"/>
      <c r="AL45" s="246" t="s">
        <v>604</v>
      </c>
      <c r="AM45" s="246" t="s">
        <v>604</v>
      </c>
      <c r="AN45" s="246" t="s">
        <v>636</v>
      </c>
      <c r="DA45" s="8">
        <v>9</v>
      </c>
      <c r="DB45" s="15" t="s">
        <v>83</v>
      </c>
      <c r="DC45" s="4">
        <v>5</v>
      </c>
      <c r="DD45" s="4">
        <v>2</v>
      </c>
      <c r="DE45" s="4">
        <v>2</v>
      </c>
    </row>
    <row r="46" spans="3:109" x14ac:dyDescent="0.2">
      <c r="Z46" s="6"/>
      <c r="AC46" s="6"/>
      <c r="AL46" s="246" t="s">
        <v>637</v>
      </c>
      <c r="AM46" s="246" t="s">
        <v>671</v>
      </c>
      <c r="AN46" s="246" t="s">
        <v>672</v>
      </c>
      <c r="DA46" s="8">
        <v>9</v>
      </c>
      <c r="DB46" s="15" t="s">
        <v>82</v>
      </c>
      <c r="DC46" s="4">
        <v>5</v>
      </c>
      <c r="DD46" s="4">
        <v>2</v>
      </c>
      <c r="DE46" s="4">
        <v>2</v>
      </c>
    </row>
    <row r="47" spans="3:109" x14ac:dyDescent="0.2">
      <c r="Z47" s="6"/>
      <c r="AC47" s="6"/>
      <c r="AL47" s="246" t="s">
        <v>672</v>
      </c>
      <c r="AM47" s="246" t="s">
        <v>673</v>
      </c>
      <c r="AN47" s="246" t="s">
        <v>673</v>
      </c>
      <c r="DA47" s="8">
        <v>5</v>
      </c>
      <c r="DB47" s="15" t="s">
        <v>81</v>
      </c>
      <c r="DC47" s="4">
        <v>3</v>
      </c>
      <c r="DD47" s="4"/>
      <c r="DE47" s="4">
        <v>2</v>
      </c>
    </row>
    <row r="48" spans="3:109" x14ac:dyDescent="0.2">
      <c r="Z48" s="6"/>
      <c r="AC48" s="6"/>
      <c r="AL48" s="246" t="s">
        <v>674</v>
      </c>
      <c r="AM48" s="246" t="s">
        <v>675</v>
      </c>
      <c r="AN48" s="247" t="s">
        <v>777</v>
      </c>
      <c r="AO48" s="247" t="s">
        <v>778</v>
      </c>
      <c r="DA48" s="8">
        <v>10</v>
      </c>
      <c r="DB48" s="15" t="s">
        <v>80</v>
      </c>
      <c r="DC48" s="4">
        <v>5</v>
      </c>
      <c r="DD48" s="4">
        <v>2</v>
      </c>
      <c r="DE48" s="4">
        <v>3</v>
      </c>
    </row>
    <row r="49" spans="22:109" x14ac:dyDescent="0.2">
      <c r="AL49" s="247" t="s">
        <v>779</v>
      </c>
      <c r="AM49" s="247" t="s">
        <v>773</v>
      </c>
      <c r="AN49" s="247" t="s">
        <v>775</v>
      </c>
      <c r="DA49" s="8">
        <v>10</v>
      </c>
      <c r="DB49" s="15" t="s">
        <v>79</v>
      </c>
      <c r="DC49" s="4">
        <v>5</v>
      </c>
      <c r="DD49" s="4">
        <v>2</v>
      </c>
      <c r="DE49" s="4">
        <v>3</v>
      </c>
    </row>
    <row r="50" spans="22:109" x14ac:dyDescent="0.2">
      <c r="AL50" s="247" t="s">
        <v>776</v>
      </c>
      <c r="AM50" s="247" t="s">
        <v>774</v>
      </c>
      <c r="AN50" s="247" t="s">
        <v>780</v>
      </c>
      <c r="DA50" s="8">
        <v>5</v>
      </c>
      <c r="DB50" s="15" t="s">
        <v>78</v>
      </c>
      <c r="DC50" s="4">
        <v>3</v>
      </c>
      <c r="DD50" s="4"/>
      <c r="DE50" s="4">
        <v>2</v>
      </c>
    </row>
    <row r="51" spans="22:109" x14ac:dyDescent="0.2">
      <c r="AL51" s="247" t="s">
        <v>781</v>
      </c>
      <c r="AM51" s="247" t="s">
        <v>782</v>
      </c>
      <c r="AN51" s="247" t="s">
        <v>783</v>
      </c>
      <c r="DA51" s="8">
        <v>4</v>
      </c>
      <c r="DB51" s="16" t="s">
        <v>77</v>
      </c>
      <c r="DC51" s="4">
        <v>3</v>
      </c>
      <c r="DD51" s="4"/>
      <c r="DE51" s="4">
        <v>1</v>
      </c>
    </row>
    <row r="52" spans="22:109" x14ac:dyDescent="0.2">
      <c r="AL52" s="247" t="s">
        <v>551</v>
      </c>
      <c r="AM52" s="247" t="s">
        <v>551</v>
      </c>
      <c r="AN52" s="247" t="s">
        <v>551</v>
      </c>
      <c r="DA52" s="8">
        <v>8</v>
      </c>
      <c r="DB52" s="16" t="s">
        <v>76</v>
      </c>
      <c r="DC52" s="4">
        <v>5</v>
      </c>
      <c r="DD52" s="4">
        <v>2</v>
      </c>
      <c r="DE52" s="4">
        <v>1</v>
      </c>
    </row>
    <row r="53" spans="22:109" x14ac:dyDescent="0.2">
      <c r="AL53" s="247" t="s">
        <v>552</v>
      </c>
      <c r="AM53" s="247" t="s">
        <v>552</v>
      </c>
      <c r="AN53" s="247" t="s">
        <v>552</v>
      </c>
      <c r="DA53" s="8">
        <v>6</v>
      </c>
      <c r="DB53" s="16" t="s">
        <v>75</v>
      </c>
      <c r="DC53" s="4">
        <v>4</v>
      </c>
      <c r="DD53" s="4"/>
      <c r="DE53" s="4">
        <v>2</v>
      </c>
    </row>
    <row r="54" spans="22:109" x14ac:dyDescent="0.2">
      <c r="AL54" s="247" t="s">
        <v>276</v>
      </c>
      <c r="AM54" s="247" t="s">
        <v>276</v>
      </c>
      <c r="AN54" s="247" t="s">
        <v>276</v>
      </c>
      <c r="DA54" s="8">
        <v>9</v>
      </c>
      <c r="DB54" s="16" t="s">
        <v>74</v>
      </c>
      <c r="DC54" s="4">
        <v>5</v>
      </c>
      <c r="DD54" s="4">
        <v>2</v>
      </c>
      <c r="DE54" s="4">
        <v>2</v>
      </c>
    </row>
    <row r="55" spans="22:109" x14ac:dyDescent="0.2">
      <c r="DA55" s="8">
        <v>9</v>
      </c>
      <c r="DB55" s="16" t="s">
        <v>73</v>
      </c>
      <c r="DC55" s="4">
        <v>5</v>
      </c>
      <c r="DD55" s="4">
        <v>2</v>
      </c>
      <c r="DE55" s="4">
        <v>2</v>
      </c>
    </row>
    <row r="56" spans="22:109" x14ac:dyDescent="0.2">
      <c r="DA56" s="8">
        <v>9</v>
      </c>
      <c r="DB56" s="16" t="s">
        <v>72</v>
      </c>
      <c r="DC56" s="4">
        <v>5</v>
      </c>
      <c r="DD56" s="4">
        <v>2</v>
      </c>
      <c r="DE56" s="4">
        <v>2</v>
      </c>
    </row>
    <row r="57" spans="22:109" x14ac:dyDescent="0.2">
      <c r="AK57" s="3"/>
      <c r="AL57" s="3" t="s">
        <v>520</v>
      </c>
      <c r="AM57" s="3" t="s">
        <v>528</v>
      </c>
      <c r="AN57" s="3" t="s">
        <v>12</v>
      </c>
      <c r="AO57" s="3" t="s">
        <v>340</v>
      </c>
      <c r="DA57" s="8">
        <v>10</v>
      </c>
      <c r="DB57" s="16" t="s">
        <v>71</v>
      </c>
      <c r="DC57" s="4">
        <v>5</v>
      </c>
      <c r="DD57" s="4">
        <v>2</v>
      </c>
      <c r="DE57" s="4">
        <v>3</v>
      </c>
    </row>
    <row r="58" spans="22:109" x14ac:dyDescent="0.2">
      <c r="AK58" s="3">
        <v>2</v>
      </c>
      <c r="AM58" s="3"/>
      <c r="AN58" s="3"/>
      <c r="AO58" s="3" t="s">
        <v>267</v>
      </c>
      <c r="DA58" s="8">
        <v>10</v>
      </c>
      <c r="DB58" s="16" t="s">
        <v>70</v>
      </c>
      <c r="DC58" s="4">
        <v>5</v>
      </c>
      <c r="DD58" s="4">
        <v>2</v>
      </c>
      <c r="DE58" s="4">
        <v>3</v>
      </c>
    </row>
    <row r="59" spans="22:109" x14ac:dyDescent="0.2">
      <c r="AK59" s="3">
        <v>1.8</v>
      </c>
      <c r="AM59" s="3"/>
      <c r="AN59" s="3" t="s">
        <v>267</v>
      </c>
      <c r="AO59" s="3" t="s">
        <v>274</v>
      </c>
      <c r="DA59" s="8">
        <v>5</v>
      </c>
      <c r="DB59" s="16" t="s">
        <v>69</v>
      </c>
      <c r="DC59" s="4">
        <v>3</v>
      </c>
      <c r="DD59" s="4"/>
      <c r="DE59" s="4">
        <v>2</v>
      </c>
    </row>
    <row r="60" spans="22:109" x14ac:dyDescent="0.2">
      <c r="AK60" s="3">
        <v>1.6</v>
      </c>
      <c r="AM60" s="3" t="s">
        <v>267</v>
      </c>
      <c r="AN60" s="3" t="s">
        <v>274</v>
      </c>
      <c r="AO60" s="3" t="s">
        <v>273</v>
      </c>
      <c r="DA60" s="8">
        <v>10</v>
      </c>
      <c r="DB60" s="16" t="s">
        <v>68</v>
      </c>
      <c r="DC60" s="4">
        <v>5</v>
      </c>
      <c r="DD60" s="4">
        <v>2</v>
      </c>
      <c r="DE60" s="4">
        <v>3</v>
      </c>
    </row>
    <row r="61" spans="22:109" x14ac:dyDescent="0.2">
      <c r="AK61" s="3">
        <v>1.4</v>
      </c>
      <c r="AL61" s="3" t="s">
        <v>267</v>
      </c>
      <c r="AM61" s="3" t="s">
        <v>274</v>
      </c>
      <c r="AN61" s="3" t="s">
        <v>273</v>
      </c>
      <c r="AO61" s="3" t="s">
        <v>275</v>
      </c>
      <c r="DA61" s="8">
        <v>9</v>
      </c>
      <c r="DB61" s="16" t="s">
        <v>67</v>
      </c>
      <c r="DC61" s="4">
        <v>5</v>
      </c>
      <c r="DD61" s="4">
        <v>2</v>
      </c>
      <c r="DE61" s="4">
        <v>2</v>
      </c>
    </row>
    <row r="62" spans="22:109" x14ac:dyDescent="0.2">
      <c r="AK62" s="3">
        <v>1.2</v>
      </c>
      <c r="AL62" s="3"/>
      <c r="AM62" s="3" t="s">
        <v>273</v>
      </c>
      <c r="AN62" s="3" t="s">
        <v>275</v>
      </c>
      <c r="AO62" s="3" t="s">
        <v>737</v>
      </c>
      <c r="DA62" s="8">
        <v>9</v>
      </c>
      <c r="DB62" s="16" t="s">
        <v>66</v>
      </c>
      <c r="DC62" s="4">
        <v>5</v>
      </c>
      <c r="DD62" s="4">
        <v>2</v>
      </c>
      <c r="DE62" s="4">
        <v>2</v>
      </c>
    </row>
    <row r="63" spans="22:109" x14ac:dyDescent="0.2">
      <c r="V63" s="4" t="s">
        <v>793</v>
      </c>
      <c r="W63" s="4"/>
      <c r="X63" s="4">
        <v>10</v>
      </c>
      <c r="Y63" s="4"/>
      <c r="AE63" s="4"/>
      <c r="AK63" s="3">
        <v>1.1000000000000001</v>
      </c>
      <c r="AL63" s="3" t="s">
        <v>857</v>
      </c>
      <c r="AM63" s="3"/>
      <c r="AO63" s="3" t="s">
        <v>881</v>
      </c>
      <c r="DA63" s="8">
        <v>9</v>
      </c>
      <c r="DB63" s="16" t="s">
        <v>65</v>
      </c>
      <c r="DC63" s="4">
        <v>5</v>
      </c>
      <c r="DD63" s="4">
        <v>2</v>
      </c>
      <c r="DE63" s="4">
        <v>2</v>
      </c>
    </row>
    <row r="64" spans="22:109" x14ac:dyDescent="0.2">
      <c r="V64" s="4"/>
      <c r="W64" s="4"/>
      <c r="X64" s="4"/>
      <c r="Y64" s="4"/>
      <c r="AE64" s="4"/>
      <c r="DA64" s="8">
        <v>5</v>
      </c>
      <c r="DB64" s="16" t="s">
        <v>64</v>
      </c>
      <c r="DC64" s="4">
        <v>3</v>
      </c>
      <c r="DD64" s="4"/>
      <c r="DE64" s="4">
        <v>2</v>
      </c>
    </row>
    <row r="65" spans="14:109" x14ac:dyDescent="0.2">
      <c r="N65" s="94" t="s">
        <v>8</v>
      </c>
      <c r="S65" s="95" t="s">
        <v>96</v>
      </c>
      <c r="U65" t="s">
        <v>323</v>
      </c>
      <c r="V65" s="4">
        <v>1</v>
      </c>
      <c r="W65" s="4">
        <v>2</v>
      </c>
      <c r="X65" s="4"/>
      <c r="Y65" s="4"/>
      <c r="AE65" s="4"/>
      <c r="AI65">
        <v>24</v>
      </c>
      <c r="AP65" s="4">
        <v>1</v>
      </c>
      <c r="AQ65" t="s">
        <v>804</v>
      </c>
      <c r="DA65" s="8">
        <v>9</v>
      </c>
      <c r="DB65" s="16" t="s">
        <v>63</v>
      </c>
      <c r="DC65" s="4">
        <v>5</v>
      </c>
      <c r="DD65" s="4">
        <v>2</v>
      </c>
      <c r="DE65" s="4">
        <v>2</v>
      </c>
    </row>
    <row r="66" spans="14:109" x14ac:dyDescent="0.2">
      <c r="N66" s="101" t="s">
        <v>382</v>
      </c>
      <c r="S66" s="99" t="s">
        <v>44</v>
      </c>
      <c r="U66" t="s">
        <v>0</v>
      </c>
      <c r="V66" s="4">
        <v>2</v>
      </c>
      <c r="W66" s="4">
        <v>2</v>
      </c>
      <c r="X66" s="4"/>
      <c r="Y66" s="4"/>
      <c r="AE66" s="4"/>
      <c r="AI66">
        <v>32</v>
      </c>
      <c r="AP66" s="4">
        <v>2</v>
      </c>
      <c r="AQ66" t="s">
        <v>805</v>
      </c>
      <c r="DA66" s="8">
        <v>7</v>
      </c>
      <c r="DB66" s="16" t="s">
        <v>62</v>
      </c>
      <c r="DC66" s="4">
        <v>4</v>
      </c>
      <c r="DD66" s="4"/>
      <c r="DE66" s="4">
        <v>3</v>
      </c>
    </row>
    <row r="67" spans="14:109" x14ac:dyDescent="0.2">
      <c r="N67" s="95" t="s">
        <v>94</v>
      </c>
      <c r="S67" s="109" t="s">
        <v>470</v>
      </c>
      <c r="U67" t="s">
        <v>4</v>
      </c>
      <c r="V67" s="4">
        <v>3</v>
      </c>
      <c r="W67" s="4">
        <v>2</v>
      </c>
      <c r="X67" s="4"/>
      <c r="Y67" s="4"/>
      <c r="Z67" s="4"/>
      <c r="AA67" s="4"/>
      <c r="AB67" s="4"/>
      <c r="AC67" s="4">
        <v>1</v>
      </c>
      <c r="AD67" s="4" t="s">
        <v>275</v>
      </c>
      <c r="AE67" s="4" t="s">
        <v>273</v>
      </c>
      <c r="AI67">
        <v>40</v>
      </c>
      <c r="AP67" s="4">
        <v>3</v>
      </c>
      <c r="AQ67" t="s">
        <v>672</v>
      </c>
      <c r="DA67" s="8">
        <v>4</v>
      </c>
      <c r="DB67" s="17" t="s">
        <v>61</v>
      </c>
      <c r="DC67" s="4">
        <v>3</v>
      </c>
      <c r="DD67" s="4"/>
      <c r="DE67" s="4">
        <v>1</v>
      </c>
    </row>
    <row r="68" spans="14:109" x14ac:dyDescent="0.2">
      <c r="N68" s="96" t="s">
        <v>84</v>
      </c>
      <c r="S68" s="96" t="s">
        <v>87</v>
      </c>
      <c r="U68" t="s">
        <v>6</v>
      </c>
      <c r="V68" s="4">
        <v>4</v>
      </c>
      <c r="W68" s="4">
        <v>1</v>
      </c>
      <c r="X68" s="4">
        <v>1</v>
      </c>
      <c r="Y68" s="4"/>
      <c r="Z68" s="4"/>
      <c r="AA68" s="4"/>
      <c r="AB68" s="4"/>
      <c r="AC68" s="4">
        <v>2</v>
      </c>
      <c r="AD68" s="4" t="s">
        <v>792</v>
      </c>
      <c r="AE68" s="4" t="s">
        <v>273</v>
      </c>
      <c r="AP68" s="4">
        <v>4</v>
      </c>
      <c r="AQ68" t="s">
        <v>273</v>
      </c>
      <c r="DA68" s="8">
        <v>9</v>
      </c>
      <c r="DB68" s="17" t="s">
        <v>60</v>
      </c>
      <c r="DC68" s="4">
        <v>5</v>
      </c>
      <c r="DD68" s="4">
        <v>2</v>
      </c>
      <c r="DE68" s="4">
        <v>2</v>
      </c>
    </row>
    <row r="69" spans="14:109" x14ac:dyDescent="0.2">
      <c r="N69" s="97" t="s">
        <v>66</v>
      </c>
      <c r="S69" s="100" t="s">
        <v>21</v>
      </c>
      <c r="U69" t="s">
        <v>3</v>
      </c>
      <c r="V69" s="4">
        <v>5</v>
      </c>
      <c r="W69" s="4">
        <v>1</v>
      </c>
      <c r="X69" s="4">
        <v>1</v>
      </c>
      <c r="Y69" s="4"/>
      <c r="Z69" s="4"/>
      <c r="AA69" s="4"/>
      <c r="AB69" s="4"/>
      <c r="AC69" s="4">
        <v>3</v>
      </c>
      <c r="AD69" s="4" t="s">
        <v>273</v>
      </c>
      <c r="AE69" s="4" t="s">
        <v>274</v>
      </c>
      <c r="AG69">
        <v>6</v>
      </c>
      <c r="AP69" s="4">
        <v>5</v>
      </c>
      <c r="AQ69" t="s">
        <v>274</v>
      </c>
      <c r="DA69" s="8">
        <v>5</v>
      </c>
      <c r="DB69" s="17" t="s">
        <v>59</v>
      </c>
      <c r="DC69" s="4">
        <v>3</v>
      </c>
      <c r="DD69" s="4"/>
      <c r="DE69" s="4">
        <v>2</v>
      </c>
    </row>
    <row r="70" spans="14:109" x14ac:dyDescent="0.2">
      <c r="N70" s="98" t="s">
        <v>53</v>
      </c>
      <c r="S70" s="99" t="s">
        <v>40</v>
      </c>
      <c r="U70" t="s">
        <v>2</v>
      </c>
      <c r="V70" s="4">
        <v>6</v>
      </c>
      <c r="W70" s="4">
        <v>1</v>
      </c>
      <c r="X70" s="4">
        <v>1</v>
      </c>
      <c r="Y70" s="4"/>
      <c r="Z70" s="4"/>
      <c r="AA70" s="4"/>
      <c r="AB70" s="4"/>
      <c r="AC70" s="4">
        <v>4</v>
      </c>
      <c r="AD70" s="4" t="s">
        <v>274</v>
      </c>
      <c r="AE70" s="4" t="s">
        <v>274</v>
      </c>
      <c r="AL70" s="246" t="s">
        <v>804</v>
      </c>
      <c r="AM70" s="246" t="s">
        <v>805</v>
      </c>
      <c r="AN70" s="246" t="s">
        <v>672</v>
      </c>
      <c r="AP70" s="4">
        <v>6</v>
      </c>
      <c r="AQ70" t="s">
        <v>274</v>
      </c>
      <c r="DA70" s="8">
        <v>9</v>
      </c>
      <c r="DB70" s="17" t="s">
        <v>58</v>
      </c>
      <c r="DC70" s="4">
        <v>5</v>
      </c>
      <c r="DD70" s="4">
        <v>2</v>
      </c>
      <c r="DE70" s="4">
        <v>2</v>
      </c>
    </row>
    <row r="71" spans="14:109" x14ac:dyDescent="0.2">
      <c r="N71" s="99" t="s">
        <v>39</v>
      </c>
      <c r="S71" s="96" t="s">
        <v>82</v>
      </c>
      <c r="U71" t="s">
        <v>7</v>
      </c>
      <c r="V71" s="4">
        <v>7</v>
      </c>
      <c r="W71" s="4">
        <v>1</v>
      </c>
      <c r="X71" s="4">
        <v>1</v>
      </c>
      <c r="Y71" s="4"/>
      <c r="Z71" s="4"/>
      <c r="AA71" s="4"/>
      <c r="AB71" s="4"/>
      <c r="AC71" s="4">
        <v>5</v>
      </c>
      <c r="AD71" s="4" t="s">
        <v>274</v>
      </c>
      <c r="AE71" s="4" t="s">
        <v>267</v>
      </c>
      <c r="AL71" s="246" t="s">
        <v>672</v>
      </c>
      <c r="AM71" s="246" t="s">
        <v>673</v>
      </c>
      <c r="AN71" s="246" t="s">
        <v>673</v>
      </c>
      <c r="AP71" s="4">
        <v>7</v>
      </c>
      <c r="AQ71" t="s">
        <v>267</v>
      </c>
      <c r="DA71" s="8">
        <v>5</v>
      </c>
      <c r="DB71" s="17" t="s">
        <v>57</v>
      </c>
      <c r="DC71" s="4">
        <v>3</v>
      </c>
      <c r="DD71" s="4"/>
      <c r="DE71" s="4">
        <v>2</v>
      </c>
    </row>
    <row r="72" spans="14:109" x14ac:dyDescent="0.2">
      <c r="N72" s="100" t="s">
        <v>23</v>
      </c>
      <c r="S72" s="94" t="s">
        <v>114</v>
      </c>
      <c r="U72" t="s">
        <v>5</v>
      </c>
      <c r="V72" s="4">
        <v>8</v>
      </c>
      <c r="W72" s="4"/>
      <c r="X72" s="4">
        <v>1</v>
      </c>
      <c r="Y72" s="4"/>
      <c r="Z72" s="4"/>
      <c r="AA72" s="4"/>
      <c r="AB72" s="4"/>
      <c r="AC72" s="4">
        <v>6</v>
      </c>
      <c r="AD72" s="4" t="s">
        <v>267</v>
      </c>
      <c r="AE72" s="4" t="s">
        <v>267</v>
      </c>
      <c r="AH72" t="s">
        <v>810</v>
      </c>
      <c r="AL72" s="246" t="s">
        <v>674</v>
      </c>
      <c r="AM72" s="246" t="s">
        <v>675</v>
      </c>
      <c r="AN72" s="247" t="s">
        <v>193</v>
      </c>
      <c r="AP72" s="4">
        <v>8</v>
      </c>
      <c r="AQ72" t="s">
        <v>267</v>
      </c>
      <c r="DA72" s="8">
        <v>9</v>
      </c>
      <c r="DB72" s="17" t="s">
        <v>56</v>
      </c>
      <c r="DC72" s="4">
        <v>5</v>
      </c>
      <c r="DD72" s="4">
        <v>2</v>
      </c>
      <c r="DE72" s="4">
        <v>2</v>
      </c>
    </row>
    <row r="73" spans="14:109" x14ac:dyDescent="0.2">
      <c r="N73" s="115" t="s">
        <v>179</v>
      </c>
      <c r="S73" s="97" t="s">
        <v>63</v>
      </c>
      <c r="U73" t="s">
        <v>398</v>
      </c>
      <c r="V73" s="4">
        <v>9</v>
      </c>
      <c r="W73" s="4"/>
      <c r="X73" s="4">
        <v>1</v>
      </c>
      <c r="Y73" s="4"/>
      <c r="Z73" s="4"/>
      <c r="AA73" s="4"/>
      <c r="AB73" s="4"/>
      <c r="AC73" s="4">
        <v>7</v>
      </c>
      <c r="AD73" s="4" t="s">
        <v>267</v>
      </c>
      <c r="AE73" s="4" t="s">
        <v>193</v>
      </c>
      <c r="AH73" t="s">
        <v>806</v>
      </c>
      <c r="AL73" s="247" t="s">
        <v>265</v>
      </c>
      <c r="AM73" s="247" t="s">
        <v>259</v>
      </c>
      <c r="AN73" s="247" t="s">
        <v>799</v>
      </c>
      <c r="AP73" s="4">
        <v>9</v>
      </c>
      <c r="AQ73" t="s">
        <v>193</v>
      </c>
      <c r="DA73" s="8">
        <v>9</v>
      </c>
      <c r="DB73" s="17" t="s">
        <v>55</v>
      </c>
      <c r="DC73" s="4">
        <v>5</v>
      </c>
      <c r="DD73" s="4">
        <v>2</v>
      </c>
      <c r="DE73" s="4">
        <v>2</v>
      </c>
    </row>
    <row r="74" spans="14:109" x14ac:dyDescent="0.2">
      <c r="N74" s="109" t="s">
        <v>468</v>
      </c>
      <c r="S74" s="101" t="s">
        <v>391</v>
      </c>
      <c r="U74" t="s">
        <v>1</v>
      </c>
      <c r="V74" s="4">
        <v>10</v>
      </c>
      <c r="W74" s="4"/>
      <c r="X74" s="4">
        <v>1</v>
      </c>
      <c r="Y74" s="4"/>
      <c r="Z74" s="4"/>
      <c r="AA74" s="4"/>
      <c r="AB74" s="4"/>
      <c r="AC74" s="4"/>
      <c r="AD74" s="4"/>
      <c r="AE74" s="4"/>
      <c r="AH74" t="s">
        <v>807</v>
      </c>
      <c r="AL74" s="247" t="s">
        <v>800</v>
      </c>
      <c r="AM74" s="247" t="s">
        <v>801</v>
      </c>
      <c r="AN74" s="247" t="s">
        <v>801</v>
      </c>
      <c r="AP74" s="4">
        <v>10</v>
      </c>
      <c r="AQ74" t="s">
        <v>265</v>
      </c>
      <c r="DA74" s="8">
        <v>10</v>
      </c>
      <c r="DB74" s="17" t="s">
        <v>9</v>
      </c>
      <c r="DC74" s="4">
        <v>5</v>
      </c>
      <c r="DD74" s="4">
        <v>2</v>
      </c>
      <c r="DE74" s="4">
        <v>3</v>
      </c>
    </row>
    <row r="75" spans="14:109" x14ac:dyDescent="0.2">
      <c r="N75" s="94" t="s">
        <v>385</v>
      </c>
      <c r="S75" s="97" t="s">
        <v>73</v>
      </c>
      <c r="V75" s="4"/>
      <c r="W75" s="4"/>
      <c r="X75" s="4"/>
      <c r="Y75" s="4"/>
      <c r="Z75" s="4"/>
      <c r="AA75" s="4"/>
      <c r="AB75" s="4"/>
      <c r="AC75" s="4"/>
      <c r="AD75" s="4"/>
      <c r="AE75" s="4"/>
      <c r="AH75" t="s">
        <v>808</v>
      </c>
      <c r="AL75" s="247" t="s">
        <v>802</v>
      </c>
      <c r="AM75" s="247" t="s">
        <v>802</v>
      </c>
      <c r="AN75" s="247" t="s">
        <v>803</v>
      </c>
      <c r="AP75" s="4">
        <v>11</v>
      </c>
      <c r="AQ75" t="s">
        <v>259</v>
      </c>
      <c r="DA75" s="8">
        <v>9</v>
      </c>
      <c r="DB75" s="17" t="s">
        <v>54</v>
      </c>
      <c r="DC75" s="4">
        <v>5</v>
      </c>
      <c r="DD75" s="4">
        <v>2</v>
      </c>
      <c r="DE75" s="4">
        <v>2</v>
      </c>
    </row>
    <row r="76" spans="14:109" x14ac:dyDescent="0.2">
      <c r="N76" s="101" t="s">
        <v>124</v>
      </c>
      <c r="S76" s="96" t="s">
        <v>83</v>
      </c>
      <c r="V76" s="4"/>
      <c r="W76" s="4"/>
      <c r="X76" s="4"/>
      <c r="Y76" s="4"/>
      <c r="Z76" s="4"/>
      <c r="AA76" s="4"/>
      <c r="AB76" s="4"/>
      <c r="AC76" s="4">
        <v>1</v>
      </c>
      <c r="AD76" s="4" t="s">
        <v>791</v>
      </c>
      <c r="AE76" s="4" t="s">
        <v>265</v>
      </c>
      <c r="AL76" s="247" t="s">
        <v>803</v>
      </c>
      <c r="AM76" s="247" t="s">
        <v>550</v>
      </c>
      <c r="AN76" s="247" t="s">
        <v>550</v>
      </c>
      <c r="AP76" s="4">
        <v>1</v>
      </c>
      <c r="AQ76" t="s">
        <v>692</v>
      </c>
      <c r="DA76" s="8">
        <v>5</v>
      </c>
      <c r="DB76" s="17" t="s">
        <v>53</v>
      </c>
      <c r="DC76" s="4">
        <v>3</v>
      </c>
      <c r="DD76" s="4"/>
      <c r="DE76" s="4">
        <v>2</v>
      </c>
    </row>
    <row r="77" spans="14:109" x14ac:dyDescent="0.2">
      <c r="N77" s="151" t="s">
        <v>180</v>
      </c>
      <c r="S77" s="96" t="s">
        <v>93</v>
      </c>
      <c r="V77" s="4" t="s">
        <v>315</v>
      </c>
      <c r="W77" s="4">
        <v>3</v>
      </c>
      <c r="X77" s="4">
        <v>1</v>
      </c>
      <c r="Y77" s="4"/>
      <c r="Z77" s="4"/>
      <c r="AA77" s="4"/>
      <c r="AB77" s="4"/>
      <c r="AC77" s="4">
        <v>2</v>
      </c>
      <c r="AD77" s="4" t="s">
        <v>790</v>
      </c>
      <c r="AE77" s="4" t="s">
        <v>259</v>
      </c>
      <c r="AH77" t="s">
        <v>737</v>
      </c>
      <c r="AL77" s="247" t="s">
        <v>551</v>
      </c>
      <c r="AM77" s="247" t="s">
        <v>551</v>
      </c>
      <c r="AN77" s="247" t="s">
        <v>551</v>
      </c>
      <c r="AP77" s="4">
        <v>2</v>
      </c>
      <c r="AQ77" t="s">
        <v>646</v>
      </c>
      <c r="DA77" s="8">
        <v>6</v>
      </c>
      <c r="DB77" s="17" t="s">
        <v>52</v>
      </c>
      <c r="DC77" s="4">
        <v>3</v>
      </c>
      <c r="DD77" s="4"/>
      <c r="DE77" s="4">
        <v>3</v>
      </c>
    </row>
    <row r="78" spans="14:109" x14ac:dyDescent="0.2">
      <c r="N78" s="98" t="s">
        <v>9</v>
      </c>
      <c r="S78" s="99" t="s">
        <v>34</v>
      </c>
      <c r="V78" s="4" t="s">
        <v>314</v>
      </c>
      <c r="W78" s="4">
        <v>2</v>
      </c>
      <c r="X78" s="4">
        <v>1</v>
      </c>
      <c r="Y78" s="4"/>
      <c r="Z78" s="4"/>
      <c r="AA78" s="4"/>
      <c r="AB78" s="4"/>
      <c r="AC78" s="4">
        <v>3</v>
      </c>
      <c r="AD78" s="4" t="s">
        <v>676</v>
      </c>
      <c r="AE78" s="4"/>
      <c r="AH78" t="s">
        <v>811</v>
      </c>
      <c r="AL78" s="247" t="s">
        <v>552</v>
      </c>
      <c r="AM78" s="247" t="s">
        <v>552</v>
      </c>
      <c r="AN78" s="247" t="s">
        <v>552</v>
      </c>
      <c r="AP78" s="4">
        <v>3</v>
      </c>
      <c r="AQ78" t="s">
        <v>337</v>
      </c>
      <c r="DA78" s="8">
        <v>9</v>
      </c>
      <c r="DB78" s="17" t="s">
        <v>51</v>
      </c>
      <c r="DC78" s="4">
        <v>5</v>
      </c>
      <c r="DD78" s="4">
        <v>2</v>
      </c>
      <c r="DE78" s="4">
        <v>2</v>
      </c>
    </row>
    <row r="79" spans="14:109" x14ac:dyDescent="0.2">
      <c r="N79" s="100" t="s">
        <v>24</v>
      </c>
      <c r="S79" s="100" t="s">
        <v>17</v>
      </c>
      <c r="V79" s="4" t="s">
        <v>314</v>
      </c>
      <c r="W79" s="4">
        <v>2</v>
      </c>
      <c r="X79" s="4">
        <v>1</v>
      </c>
      <c r="Y79" s="4"/>
      <c r="Z79" s="4"/>
      <c r="AA79" s="4"/>
      <c r="AB79" s="4"/>
      <c r="AC79" s="4">
        <v>4</v>
      </c>
      <c r="AD79" s="4" t="s">
        <v>676</v>
      </c>
      <c r="AE79" s="4"/>
      <c r="AL79" s="247" t="s">
        <v>276</v>
      </c>
      <c r="AM79" s="247" t="s">
        <v>276</v>
      </c>
      <c r="AN79" s="247" t="s">
        <v>276</v>
      </c>
      <c r="AP79" s="4">
        <v>4</v>
      </c>
      <c r="AQ79" t="s">
        <v>809</v>
      </c>
      <c r="DA79" s="8">
        <v>5</v>
      </c>
      <c r="DB79" s="17" t="s">
        <v>50</v>
      </c>
      <c r="DC79" s="4">
        <v>3</v>
      </c>
      <c r="DD79" s="4"/>
      <c r="DE79" s="4">
        <v>2</v>
      </c>
    </row>
    <row r="80" spans="14:109" x14ac:dyDescent="0.2">
      <c r="N80" s="95" t="s">
        <v>322</v>
      </c>
      <c r="V80" s="4" t="s">
        <v>269</v>
      </c>
      <c r="W80" s="4">
        <v>1</v>
      </c>
      <c r="X80" s="4">
        <v>1</v>
      </c>
      <c r="Y80" s="4"/>
      <c r="Z80" s="4"/>
      <c r="AA80" s="4"/>
      <c r="AB80" s="4"/>
      <c r="AC80" s="4">
        <v>5</v>
      </c>
      <c r="AD80" s="4" t="s">
        <v>789</v>
      </c>
      <c r="AE80" s="4"/>
      <c r="AP80" s="4">
        <v>5</v>
      </c>
      <c r="AQ80" t="s">
        <v>338</v>
      </c>
      <c r="DA80" s="8">
        <v>5</v>
      </c>
      <c r="DB80" s="17" t="s">
        <v>49</v>
      </c>
      <c r="DC80" s="4">
        <v>4</v>
      </c>
      <c r="DD80" s="4"/>
      <c r="DE80" s="4">
        <v>1</v>
      </c>
    </row>
    <row r="81" spans="14:109" x14ac:dyDescent="0.2">
      <c r="N81" s="100" t="s">
        <v>27</v>
      </c>
      <c r="V81" s="4" t="s">
        <v>269</v>
      </c>
      <c r="W81" s="4">
        <v>1</v>
      </c>
      <c r="X81" s="4">
        <v>1</v>
      </c>
      <c r="Y81" s="4"/>
      <c r="Z81" s="4"/>
      <c r="AA81" s="4"/>
      <c r="AB81" s="4"/>
      <c r="AC81" s="4">
        <v>6</v>
      </c>
      <c r="AD81" s="4" t="s">
        <v>789</v>
      </c>
      <c r="AE81" s="4"/>
      <c r="AP81" s="4">
        <v>6</v>
      </c>
      <c r="AQ81" t="s">
        <v>338</v>
      </c>
      <c r="DA81" s="8">
        <v>9</v>
      </c>
      <c r="DB81" s="17" t="s">
        <v>48</v>
      </c>
      <c r="DC81" s="4">
        <v>5</v>
      </c>
      <c r="DD81" s="4">
        <v>2</v>
      </c>
      <c r="DE81" s="4">
        <v>2</v>
      </c>
    </row>
    <row r="82" spans="14:109" x14ac:dyDescent="0.2">
      <c r="N82" s="109" t="s">
        <v>480</v>
      </c>
      <c r="V82" s="4" t="s">
        <v>269</v>
      </c>
      <c r="W82" s="4">
        <v>1</v>
      </c>
      <c r="X82" s="4">
        <v>1</v>
      </c>
      <c r="Y82" s="4"/>
      <c r="Z82" s="4"/>
      <c r="AA82" s="4"/>
      <c r="AB82" s="4"/>
      <c r="AC82" s="4">
        <v>7</v>
      </c>
      <c r="AD82" s="4" t="s">
        <v>788</v>
      </c>
      <c r="AE82" s="4"/>
      <c r="AP82" s="4">
        <v>7</v>
      </c>
      <c r="AQ82" t="s">
        <v>375</v>
      </c>
      <c r="AU82" t="s">
        <v>747</v>
      </c>
      <c r="DA82" s="8">
        <v>4</v>
      </c>
      <c r="DB82" s="17" t="s">
        <v>47</v>
      </c>
      <c r="DC82" s="4">
        <v>3</v>
      </c>
      <c r="DD82" s="4"/>
      <c r="DE82" s="4">
        <v>1</v>
      </c>
    </row>
    <row r="83" spans="14:109" x14ac:dyDescent="0.2">
      <c r="V83" s="4" t="s">
        <v>265</v>
      </c>
      <c r="W83" s="4"/>
      <c r="X83" s="4">
        <v>1</v>
      </c>
      <c r="Y83" s="4"/>
      <c r="Z83" s="4"/>
      <c r="AA83" s="4"/>
      <c r="AB83" s="4"/>
      <c r="AC83" s="4">
        <v>8</v>
      </c>
      <c r="AD83" s="4" t="s">
        <v>788</v>
      </c>
      <c r="AE83" s="4"/>
      <c r="AP83" s="4">
        <v>8</v>
      </c>
      <c r="AQ83" t="s">
        <v>375</v>
      </c>
      <c r="AU83" t="s">
        <v>291</v>
      </c>
      <c r="AV83" t="s">
        <v>653</v>
      </c>
      <c r="DA83" s="8">
        <v>6</v>
      </c>
      <c r="DB83" s="18" t="s">
        <v>46</v>
      </c>
      <c r="DC83" s="4">
        <v>1</v>
      </c>
      <c r="DD83" s="4">
        <v>2</v>
      </c>
      <c r="DE83" s="4">
        <v>3</v>
      </c>
    </row>
    <row r="84" spans="14:109" x14ac:dyDescent="0.2">
      <c r="N84" t="s">
        <v>794</v>
      </c>
      <c r="S84" t="s">
        <v>795</v>
      </c>
      <c r="V84" s="4" t="s">
        <v>265</v>
      </c>
      <c r="W84" s="4"/>
      <c r="X84" s="4">
        <v>1</v>
      </c>
      <c r="Y84" s="4"/>
      <c r="Z84" s="4"/>
      <c r="AA84" s="4"/>
      <c r="AB84" s="4"/>
      <c r="AC84" s="4">
        <v>9</v>
      </c>
      <c r="AD84" s="4" t="s">
        <v>275</v>
      </c>
      <c r="AE84" s="4"/>
      <c r="AI84" t="s">
        <v>860</v>
      </c>
      <c r="AP84" s="4">
        <v>9</v>
      </c>
      <c r="AQ84" t="s">
        <v>550</v>
      </c>
      <c r="AU84" t="s">
        <v>649</v>
      </c>
      <c r="AV84" t="s">
        <v>654</v>
      </c>
      <c r="DA84" s="8">
        <v>3</v>
      </c>
      <c r="DB84" s="18" t="s">
        <v>45</v>
      </c>
      <c r="DC84" s="4">
        <v>1</v>
      </c>
      <c r="DD84" s="4"/>
      <c r="DE84" s="4">
        <v>2</v>
      </c>
    </row>
    <row r="85" spans="14:109" x14ac:dyDescent="0.2">
      <c r="V85" s="4" t="s">
        <v>265</v>
      </c>
      <c r="W85" s="4"/>
      <c r="X85" s="4">
        <v>1</v>
      </c>
      <c r="Y85" s="4"/>
      <c r="Z85" s="4"/>
      <c r="AA85" s="4"/>
      <c r="AB85" s="4"/>
      <c r="AC85" s="4">
        <v>10</v>
      </c>
      <c r="AD85" s="4" t="s">
        <v>275</v>
      </c>
      <c r="AE85" s="4"/>
      <c r="AI85" t="s">
        <v>861</v>
      </c>
      <c r="AP85" s="4">
        <v>10</v>
      </c>
      <c r="AQ85" t="s">
        <v>550</v>
      </c>
      <c r="AU85" t="s">
        <v>292</v>
      </c>
      <c r="AV85" t="s">
        <v>655</v>
      </c>
      <c r="DA85" s="8">
        <v>10</v>
      </c>
      <c r="DB85" s="18" t="s">
        <v>44</v>
      </c>
      <c r="DC85" s="4">
        <v>5</v>
      </c>
      <c r="DD85" s="4">
        <v>2</v>
      </c>
      <c r="DE85" s="4">
        <v>3</v>
      </c>
    </row>
    <row r="86" spans="14:109" x14ac:dyDescent="0.2">
      <c r="V86" s="4" t="s">
        <v>265</v>
      </c>
      <c r="W86" s="4"/>
      <c r="X86" s="4">
        <v>1</v>
      </c>
      <c r="Y86" s="4"/>
      <c r="Z86" s="4"/>
      <c r="AA86" s="4"/>
      <c r="AB86" s="4"/>
      <c r="AC86" s="4"/>
      <c r="AD86" s="4"/>
      <c r="AE86" s="4"/>
      <c r="AI86" t="s">
        <v>862</v>
      </c>
      <c r="AU86" t="s">
        <v>277</v>
      </c>
      <c r="AV86" t="s">
        <v>656</v>
      </c>
      <c r="DA86" s="8">
        <v>5</v>
      </c>
      <c r="DB86" s="18" t="s">
        <v>43</v>
      </c>
      <c r="DC86" s="4">
        <v>1</v>
      </c>
      <c r="DD86" s="4">
        <v>2</v>
      </c>
      <c r="DE86" s="4">
        <v>2</v>
      </c>
    </row>
    <row r="87" spans="14:109" x14ac:dyDescent="0.2">
      <c r="V87" s="4"/>
      <c r="W87" s="4"/>
      <c r="X87" s="4"/>
      <c r="Y87" s="4"/>
      <c r="Z87" s="4"/>
      <c r="AA87" s="4"/>
      <c r="AB87" s="4"/>
      <c r="AC87" s="4"/>
      <c r="AD87" s="4"/>
      <c r="AE87" s="4"/>
      <c r="AU87" t="s">
        <v>650</v>
      </c>
      <c r="AV87" t="s">
        <v>657</v>
      </c>
      <c r="DA87" s="8">
        <v>10</v>
      </c>
      <c r="DB87" s="18" t="s">
        <v>42</v>
      </c>
      <c r="DC87" s="4">
        <v>5</v>
      </c>
      <c r="DD87" s="4">
        <v>2</v>
      </c>
      <c r="DE87" s="4">
        <v>3</v>
      </c>
    </row>
    <row r="88" spans="14:109" x14ac:dyDescent="0.2">
      <c r="V88" s="4" t="s">
        <v>737</v>
      </c>
      <c r="W88" s="4">
        <v>2</v>
      </c>
      <c r="X88" s="4">
        <v>1</v>
      </c>
      <c r="Y88" s="4" t="s">
        <v>797</v>
      </c>
      <c r="Z88" s="4"/>
      <c r="AA88" s="4"/>
      <c r="AB88" s="4"/>
      <c r="AC88" s="4"/>
      <c r="AD88" s="4"/>
      <c r="AE88" s="4"/>
      <c r="AU88" t="s">
        <v>294</v>
      </c>
      <c r="AV88" t="s">
        <v>658</v>
      </c>
      <c r="DA88" s="8">
        <v>7</v>
      </c>
      <c r="DB88" s="18" t="s">
        <v>41</v>
      </c>
      <c r="DC88" s="4">
        <v>3</v>
      </c>
      <c r="DD88" s="4">
        <v>2</v>
      </c>
      <c r="DE88" s="4">
        <v>2</v>
      </c>
    </row>
    <row r="89" spans="14:109" x14ac:dyDescent="0.2">
      <c r="V89" s="4"/>
      <c r="W89" s="4"/>
      <c r="X89" s="4"/>
      <c r="Y89" s="4"/>
      <c r="Z89" s="4"/>
      <c r="AA89" s="4"/>
      <c r="AB89" s="4"/>
      <c r="AC89" s="4"/>
      <c r="AD89" s="4"/>
      <c r="AE89" s="4"/>
      <c r="AF89">
        <v>16</v>
      </c>
      <c r="AU89" t="s">
        <v>651</v>
      </c>
      <c r="AV89" t="s">
        <v>659</v>
      </c>
      <c r="DA89" s="8">
        <v>3</v>
      </c>
      <c r="DB89" s="18" t="s">
        <v>40</v>
      </c>
      <c r="DC89" s="4">
        <v>1</v>
      </c>
      <c r="DD89" s="4"/>
      <c r="DE89" s="4">
        <v>2</v>
      </c>
    </row>
    <row r="90" spans="14:109" x14ac:dyDescent="0.2">
      <c r="V90" s="4" t="s">
        <v>796</v>
      </c>
      <c r="W90" s="4">
        <v>2</v>
      </c>
      <c r="X90" s="4">
        <v>-4</v>
      </c>
      <c r="Y90" s="4"/>
      <c r="Z90" s="4"/>
      <c r="AA90" s="4"/>
      <c r="AB90" s="4"/>
      <c r="AC90" s="4"/>
      <c r="AD90" s="4"/>
      <c r="AE90" s="4"/>
      <c r="AF90">
        <v>8</v>
      </c>
      <c r="AG90">
        <v>8</v>
      </c>
      <c r="AU90" t="s">
        <v>652</v>
      </c>
      <c r="AV90" t="s">
        <v>660</v>
      </c>
      <c r="DA90" s="8">
        <v>4</v>
      </c>
      <c r="DB90" s="18" t="s">
        <v>39</v>
      </c>
      <c r="DC90" s="4">
        <v>3</v>
      </c>
      <c r="DD90" s="4"/>
      <c r="DE90" s="4">
        <v>1</v>
      </c>
    </row>
    <row r="91" spans="14:109" x14ac:dyDescent="0.2">
      <c r="AF91">
        <v>4</v>
      </c>
      <c r="AG91">
        <v>8</v>
      </c>
      <c r="AH91">
        <v>4</v>
      </c>
      <c r="DA91" s="8">
        <v>10</v>
      </c>
      <c r="DB91" s="18" t="s">
        <v>38</v>
      </c>
      <c r="DC91" s="4">
        <v>5</v>
      </c>
      <c r="DD91" s="4">
        <v>2</v>
      </c>
      <c r="DE91" s="4">
        <v>3</v>
      </c>
    </row>
    <row r="92" spans="14:109" x14ac:dyDescent="0.2">
      <c r="AE92">
        <v>2</v>
      </c>
      <c r="AF92">
        <v>6</v>
      </c>
      <c r="AG92">
        <v>6</v>
      </c>
      <c r="AI92">
        <v>2</v>
      </c>
      <c r="DA92" s="8">
        <v>5</v>
      </c>
      <c r="DB92" s="18" t="s">
        <v>37</v>
      </c>
      <c r="DC92" s="4">
        <v>2</v>
      </c>
      <c r="DD92" s="4">
        <v>2</v>
      </c>
      <c r="DE92" s="4">
        <v>1</v>
      </c>
    </row>
    <row r="93" spans="14:109" x14ac:dyDescent="0.2">
      <c r="R93">
        <v>0</v>
      </c>
      <c r="S93">
        <v>1</v>
      </c>
      <c r="T93">
        <v>2</v>
      </c>
      <c r="U93">
        <v>3</v>
      </c>
      <c r="V93">
        <v>4</v>
      </c>
      <c r="W93">
        <v>5</v>
      </c>
      <c r="X93">
        <v>6</v>
      </c>
      <c r="Y93">
        <v>7</v>
      </c>
      <c r="Z93">
        <v>8</v>
      </c>
      <c r="AA93">
        <v>9</v>
      </c>
      <c r="AE93">
        <v>3</v>
      </c>
      <c r="AG93">
        <v>6</v>
      </c>
      <c r="AI93">
        <v>3</v>
      </c>
      <c r="DA93" s="8">
        <v>4</v>
      </c>
      <c r="DB93" s="18" t="s">
        <v>36</v>
      </c>
      <c r="DC93" s="4">
        <v>3</v>
      </c>
      <c r="DD93" s="4"/>
      <c r="DE93" s="4">
        <v>1</v>
      </c>
    </row>
    <row r="94" spans="14:109" x14ac:dyDescent="0.2">
      <c r="P94">
        <v>160</v>
      </c>
      <c r="R94">
        <v>160</v>
      </c>
      <c r="DA94" s="8">
        <v>6</v>
      </c>
      <c r="DB94" s="18" t="s">
        <v>35</v>
      </c>
      <c r="DC94" s="4">
        <v>3</v>
      </c>
      <c r="DD94" s="4"/>
      <c r="DE94" s="4">
        <v>3</v>
      </c>
    </row>
    <row r="95" spans="14:109" x14ac:dyDescent="0.2">
      <c r="P95">
        <v>160</v>
      </c>
      <c r="Q95" t="s">
        <v>980</v>
      </c>
      <c r="R95">
        <v>120</v>
      </c>
      <c r="S95">
        <v>40</v>
      </c>
      <c r="AF95" s="3" t="s">
        <v>981</v>
      </c>
      <c r="AI95" s="3" t="s">
        <v>981</v>
      </c>
      <c r="AL95" s="3" t="s">
        <v>981</v>
      </c>
      <c r="AO95" s="3" t="s">
        <v>981</v>
      </c>
      <c r="DA95" s="8">
        <v>6</v>
      </c>
      <c r="DB95" s="18" t="s">
        <v>34</v>
      </c>
      <c r="DC95" s="4">
        <v>3</v>
      </c>
      <c r="DD95" s="4"/>
      <c r="DE95" s="4">
        <v>3</v>
      </c>
    </row>
    <row r="96" spans="14:109" x14ac:dyDescent="0.2">
      <c r="P96">
        <v>160</v>
      </c>
      <c r="Q96" t="s">
        <v>982</v>
      </c>
      <c r="R96">
        <v>80</v>
      </c>
      <c r="S96">
        <v>60</v>
      </c>
      <c r="T96">
        <v>20</v>
      </c>
      <c r="AF96" s="3">
        <v>534261</v>
      </c>
      <c r="AI96" s="3">
        <v>534261</v>
      </c>
      <c r="AL96" s="3">
        <v>534261</v>
      </c>
      <c r="AO96" s="3">
        <v>534261</v>
      </c>
      <c r="DA96" s="8">
        <v>8</v>
      </c>
      <c r="DB96" s="18" t="s">
        <v>33</v>
      </c>
      <c r="DC96" s="4">
        <v>5</v>
      </c>
      <c r="DD96" s="4"/>
      <c r="DE96" s="4">
        <v>3</v>
      </c>
    </row>
    <row r="97" spans="16:109" x14ac:dyDescent="0.2">
      <c r="P97">
        <v>160</v>
      </c>
      <c r="Q97" t="s">
        <v>983</v>
      </c>
      <c r="R97">
        <v>40</v>
      </c>
      <c r="S97">
        <v>70</v>
      </c>
      <c r="T97">
        <v>40</v>
      </c>
      <c r="U97">
        <v>10</v>
      </c>
      <c r="DA97" s="8">
        <v>8</v>
      </c>
      <c r="DB97" s="18" t="s">
        <v>32</v>
      </c>
      <c r="DC97" s="4">
        <v>5</v>
      </c>
      <c r="DD97" s="4"/>
      <c r="DE97" s="4">
        <v>3</v>
      </c>
    </row>
    <row r="98" spans="16:109" x14ac:dyDescent="0.2">
      <c r="P98">
        <v>160</v>
      </c>
      <c r="Q98" t="s">
        <v>984</v>
      </c>
      <c r="R98">
        <v>20</v>
      </c>
      <c r="S98">
        <v>55</v>
      </c>
      <c r="T98">
        <v>55</v>
      </c>
      <c r="U98">
        <v>25</v>
      </c>
      <c r="V98">
        <v>5</v>
      </c>
      <c r="DA98" s="8">
        <v>6</v>
      </c>
      <c r="DB98" s="18" t="s">
        <v>31</v>
      </c>
      <c r="DC98" s="4">
        <v>3</v>
      </c>
      <c r="DD98" s="4"/>
      <c r="DE98" s="4">
        <v>3</v>
      </c>
    </row>
    <row r="99" spans="16:109" x14ac:dyDescent="0.2">
      <c r="P99">
        <v>160</v>
      </c>
      <c r="Q99" t="s">
        <v>985</v>
      </c>
      <c r="R99">
        <v>10</v>
      </c>
      <c r="S99">
        <v>38</v>
      </c>
      <c r="T99">
        <v>55</v>
      </c>
      <c r="U99">
        <v>40</v>
      </c>
      <c r="V99">
        <v>15</v>
      </c>
      <c r="W99">
        <v>2</v>
      </c>
      <c r="AK99" s="20"/>
      <c r="AT99" s="20"/>
      <c r="DA99" s="8">
        <v>8</v>
      </c>
      <c r="DB99" s="19" t="s">
        <v>30</v>
      </c>
      <c r="DC99" s="4">
        <v>5</v>
      </c>
      <c r="DD99" s="4">
        <v>2</v>
      </c>
      <c r="DE99" s="4">
        <v>1</v>
      </c>
    </row>
    <row r="100" spans="16:109" x14ac:dyDescent="0.2">
      <c r="P100">
        <v>160</v>
      </c>
      <c r="Q100" t="s">
        <v>988</v>
      </c>
      <c r="R100">
        <v>5</v>
      </c>
      <c r="S100">
        <v>24</v>
      </c>
      <c r="T100">
        <v>47</v>
      </c>
      <c r="U100">
        <v>47</v>
      </c>
      <c r="V100">
        <v>28</v>
      </c>
      <c r="W100">
        <v>8</v>
      </c>
      <c r="X100">
        <v>1</v>
      </c>
      <c r="AK100" s="20"/>
      <c r="AT100" s="20"/>
      <c r="DA100" s="8">
        <v>9</v>
      </c>
      <c r="DB100" s="19" t="s">
        <v>29</v>
      </c>
      <c r="DC100" s="4">
        <v>5</v>
      </c>
      <c r="DD100" s="4">
        <v>2</v>
      </c>
      <c r="DE100" s="4">
        <v>2</v>
      </c>
    </row>
    <row r="101" spans="16:109" x14ac:dyDescent="0.2">
      <c r="P101">
        <v>96</v>
      </c>
      <c r="Q101" t="s">
        <v>989</v>
      </c>
      <c r="R101">
        <v>5</v>
      </c>
      <c r="S101">
        <v>24</v>
      </c>
      <c r="T101">
        <v>47</v>
      </c>
      <c r="U101">
        <v>20</v>
      </c>
      <c r="AK101" s="20"/>
      <c r="AT101" s="20"/>
      <c r="DA101" s="8">
        <v>9</v>
      </c>
      <c r="DB101" s="19" t="s">
        <v>28</v>
      </c>
      <c r="DC101" s="4">
        <v>5</v>
      </c>
      <c r="DD101" s="4">
        <v>2</v>
      </c>
      <c r="DE101" s="4">
        <v>2</v>
      </c>
    </row>
    <row r="102" spans="16:109" x14ac:dyDescent="0.2">
      <c r="P102">
        <v>96</v>
      </c>
      <c r="Q102" t="s">
        <v>990</v>
      </c>
      <c r="R102">
        <v>3</v>
      </c>
      <c r="S102">
        <v>14</v>
      </c>
      <c r="T102">
        <v>36</v>
      </c>
      <c r="U102">
        <v>33</v>
      </c>
      <c r="V102">
        <v>10</v>
      </c>
      <c r="AK102" s="20"/>
      <c r="AT102" s="20"/>
      <c r="DA102" s="8">
        <v>9</v>
      </c>
      <c r="DB102" s="19" t="s">
        <v>27</v>
      </c>
      <c r="DC102" s="4">
        <v>5</v>
      </c>
      <c r="DD102" s="4">
        <v>2</v>
      </c>
      <c r="DE102" s="4">
        <v>2</v>
      </c>
    </row>
    <row r="103" spans="16:109" x14ac:dyDescent="0.2">
      <c r="P103">
        <v>96</v>
      </c>
      <c r="Q103" t="s">
        <v>991</v>
      </c>
      <c r="R103">
        <v>2</v>
      </c>
      <c r="S103">
        <v>8</v>
      </c>
      <c r="T103">
        <v>25</v>
      </c>
      <c r="U103">
        <v>35</v>
      </c>
      <c r="V103">
        <v>21</v>
      </c>
      <c r="W103">
        <v>5</v>
      </c>
      <c r="AK103" s="20"/>
      <c r="DA103" s="8">
        <v>9</v>
      </c>
      <c r="DB103" s="19" t="s">
        <v>26</v>
      </c>
      <c r="DC103" s="4">
        <v>5</v>
      </c>
      <c r="DD103" s="4">
        <v>2</v>
      </c>
      <c r="DE103" s="4">
        <v>2</v>
      </c>
    </row>
    <row r="104" spans="16:109" x14ac:dyDescent="0.2">
      <c r="P104">
        <v>96</v>
      </c>
      <c r="Q104" t="s">
        <v>992</v>
      </c>
      <c r="R104">
        <v>1</v>
      </c>
      <c r="S104">
        <v>5</v>
      </c>
      <c r="T104">
        <v>17</v>
      </c>
      <c r="U104">
        <v>30</v>
      </c>
      <c r="V104">
        <v>28</v>
      </c>
      <c r="W104">
        <v>13</v>
      </c>
      <c r="X104">
        <v>2</v>
      </c>
      <c r="AK104" s="20"/>
      <c r="DA104" s="8">
        <v>3</v>
      </c>
      <c r="DB104" s="19" t="s">
        <v>25</v>
      </c>
      <c r="DC104" s="4">
        <v>1</v>
      </c>
      <c r="DD104" s="4"/>
      <c r="DE104" s="4">
        <v>2</v>
      </c>
    </row>
    <row r="105" spans="16:109" x14ac:dyDescent="0.2">
      <c r="P105">
        <v>96</v>
      </c>
      <c r="Q105" t="s">
        <v>993</v>
      </c>
      <c r="R105">
        <v>1</v>
      </c>
      <c r="S105">
        <v>3</v>
      </c>
      <c r="T105">
        <v>11</v>
      </c>
      <c r="U105">
        <v>23</v>
      </c>
      <c r="V105">
        <v>29</v>
      </c>
      <c r="W105">
        <v>21</v>
      </c>
      <c r="X105">
        <v>7</v>
      </c>
      <c r="Y105">
        <v>1</v>
      </c>
      <c r="AK105" s="20"/>
      <c r="DA105" s="8">
        <v>10</v>
      </c>
      <c r="DB105" s="19" t="s">
        <v>24</v>
      </c>
      <c r="DC105" s="4">
        <v>5</v>
      </c>
      <c r="DD105" s="4">
        <v>2</v>
      </c>
      <c r="DE105" s="4">
        <v>3</v>
      </c>
    </row>
    <row r="106" spans="16:109" x14ac:dyDescent="0.2">
      <c r="P106">
        <v>48</v>
      </c>
      <c r="Q106" t="s">
        <v>989</v>
      </c>
      <c r="R106">
        <v>1</v>
      </c>
      <c r="S106">
        <v>3</v>
      </c>
      <c r="T106">
        <v>11</v>
      </c>
      <c r="U106">
        <v>23</v>
      </c>
      <c r="V106">
        <v>10</v>
      </c>
      <c r="AK106" s="20"/>
      <c r="DA106" s="8">
        <v>8</v>
      </c>
      <c r="DB106" s="19" t="s">
        <v>23</v>
      </c>
      <c r="DC106" s="4">
        <v>5</v>
      </c>
      <c r="DD106" s="4">
        <v>2</v>
      </c>
      <c r="DE106" s="4">
        <v>1</v>
      </c>
    </row>
    <row r="107" spans="16:109" x14ac:dyDescent="0.2">
      <c r="P107">
        <v>48</v>
      </c>
      <c r="Q107" t="s">
        <v>994</v>
      </c>
      <c r="R107">
        <v>1</v>
      </c>
      <c r="S107">
        <v>2</v>
      </c>
      <c r="T107">
        <v>7</v>
      </c>
      <c r="U107">
        <v>17</v>
      </c>
      <c r="V107">
        <v>16</v>
      </c>
      <c r="W107">
        <v>5</v>
      </c>
      <c r="AK107" s="20"/>
      <c r="DA107" s="8">
        <v>6</v>
      </c>
      <c r="DB107" s="19" t="s">
        <v>22</v>
      </c>
      <c r="DC107" s="4">
        <v>4</v>
      </c>
      <c r="DD107" s="4"/>
      <c r="DE107" s="4">
        <v>2</v>
      </c>
    </row>
    <row r="108" spans="16:109" x14ac:dyDescent="0.2">
      <c r="P108">
        <v>48</v>
      </c>
      <c r="Q108" t="s">
        <v>995</v>
      </c>
      <c r="R108">
        <v>1</v>
      </c>
      <c r="S108">
        <v>1</v>
      </c>
      <c r="T108">
        <v>5</v>
      </c>
      <c r="U108">
        <v>12</v>
      </c>
      <c r="V108">
        <v>16</v>
      </c>
      <c r="W108">
        <v>11</v>
      </c>
      <c r="X108">
        <v>2</v>
      </c>
      <c r="AK108" s="20"/>
      <c r="BK108" t="s">
        <v>922</v>
      </c>
      <c r="DA108" s="8">
        <v>4</v>
      </c>
      <c r="DB108" s="19" t="s">
        <v>21</v>
      </c>
      <c r="DC108" s="4">
        <v>3</v>
      </c>
      <c r="DD108" s="4"/>
      <c r="DE108" s="4">
        <v>1</v>
      </c>
    </row>
    <row r="109" spans="16:109" x14ac:dyDescent="0.2">
      <c r="P109">
        <v>48</v>
      </c>
      <c r="Q109" t="s">
        <v>996</v>
      </c>
      <c r="R109">
        <v>1</v>
      </c>
      <c r="S109">
        <v>1</v>
      </c>
      <c r="T109">
        <v>3</v>
      </c>
      <c r="U109">
        <v>8</v>
      </c>
      <c r="V109">
        <v>14</v>
      </c>
      <c r="W109">
        <v>14</v>
      </c>
      <c r="X109">
        <v>6</v>
      </c>
      <c r="Y109">
        <v>1</v>
      </c>
      <c r="AK109" s="20"/>
      <c r="BK109" t="s">
        <v>429</v>
      </c>
      <c r="DA109" s="8">
        <v>4</v>
      </c>
      <c r="DB109" s="19" t="s">
        <v>433</v>
      </c>
      <c r="DC109" s="4">
        <v>1</v>
      </c>
      <c r="DD109" s="4"/>
      <c r="DE109" s="4">
        <v>3</v>
      </c>
    </row>
    <row r="110" spans="16:109" x14ac:dyDescent="0.2">
      <c r="P110">
        <v>48</v>
      </c>
      <c r="Q110" t="s">
        <v>997</v>
      </c>
      <c r="R110">
        <v>1</v>
      </c>
      <c r="S110">
        <v>1</v>
      </c>
      <c r="T110">
        <v>2</v>
      </c>
      <c r="U110">
        <v>5</v>
      </c>
      <c r="V110">
        <v>11</v>
      </c>
      <c r="W110">
        <v>14</v>
      </c>
      <c r="X110">
        <v>10</v>
      </c>
      <c r="Y110">
        <v>4</v>
      </c>
      <c r="Z110">
        <v>0</v>
      </c>
      <c r="AE110" t="s">
        <v>753</v>
      </c>
      <c r="AI110" t="s">
        <v>769</v>
      </c>
      <c r="AK110" s="20"/>
      <c r="AM110" t="s">
        <v>787</v>
      </c>
      <c r="AQ110" t="s">
        <v>798</v>
      </c>
      <c r="AU110" t="s">
        <v>820</v>
      </c>
      <c r="AY110" t="s">
        <v>821</v>
      </c>
      <c r="BC110" t="s">
        <v>987</v>
      </c>
      <c r="BK110" t="s">
        <v>430</v>
      </c>
      <c r="DA110" s="8">
        <v>5</v>
      </c>
      <c r="DB110" s="19" t="s">
        <v>20</v>
      </c>
      <c r="DC110" s="4">
        <v>3</v>
      </c>
      <c r="DD110" s="4"/>
      <c r="DE110" s="4">
        <v>2</v>
      </c>
    </row>
    <row r="111" spans="16:109" x14ac:dyDescent="0.2">
      <c r="P111">
        <v>24</v>
      </c>
      <c r="Q111" t="s">
        <v>989</v>
      </c>
      <c r="R111">
        <v>1</v>
      </c>
      <c r="S111">
        <v>1</v>
      </c>
      <c r="T111">
        <v>2</v>
      </c>
      <c r="U111">
        <v>5</v>
      </c>
      <c r="V111">
        <v>11</v>
      </c>
      <c r="W111">
        <v>4</v>
      </c>
      <c r="AE111" t="s">
        <v>650</v>
      </c>
      <c r="AF111" t="s">
        <v>292</v>
      </c>
      <c r="AI111" t="s">
        <v>277</v>
      </c>
      <c r="AJ111" t="s">
        <v>650</v>
      </c>
      <c r="AK111" s="20"/>
      <c r="AM111" t="s">
        <v>292</v>
      </c>
      <c r="AN111" t="s">
        <v>653</v>
      </c>
      <c r="AQ111" t="s">
        <v>656</v>
      </c>
      <c r="AR111" t="s">
        <v>291</v>
      </c>
      <c r="AU111" t="s">
        <v>291</v>
      </c>
      <c r="AV111" t="s">
        <v>657</v>
      </c>
      <c r="AY111" t="s">
        <v>658</v>
      </c>
      <c r="AZ111" t="s">
        <v>291</v>
      </c>
      <c r="BC111" t="s">
        <v>291</v>
      </c>
      <c r="BD111" t="s">
        <v>649</v>
      </c>
      <c r="BK111" t="s">
        <v>927</v>
      </c>
      <c r="DA111" s="8">
        <v>9</v>
      </c>
      <c r="DB111" s="19" t="s">
        <v>19</v>
      </c>
      <c r="DC111" s="4">
        <v>5</v>
      </c>
      <c r="DD111" s="4">
        <v>2</v>
      </c>
      <c r="DE111" s="4">
        <v>2</v>
      </c>
    </row>
    <row r="112" spans="16:109" x14ac:dyDescent="0.2">
      <c r="AE112" t="s">
        <v>294</v>
      </c>
      <c r="AF112" t="s">
        <v>277</v>
      </c>
      <c r="AI112" t="s">
        <v>292</v>
      </c>
      <c r="AJ112" t="s">
        <v>294</v>
      </c>
      <c r="AK112" s="20"/>
      <c r="AM112" t="s">
        <v>277</v>
      </c>
      <c r="AN112" t="s">
        <v>654</v>
      </c>
      <c r="AQ112" t="s">
        <v>655</v>
      </c>
      <c r="AR112" t="s">
        <v>649</v>
      </c>
      <c r="AU112" t="s">
        <v>649</v>
      </c>
      <c r="AV112" t="s">
        <v>658</v>
      </c>
      <c r="AY112" t="s">
        <v>657</v>
      </c>
      <c r="AZ112" t="s">
        <v>649</v>
      </c>
      <c r="BC112" t="s">
        <v>292</v>
      </c>
      <c r="BD112" t="s">
        <v>277</v>
      </c>
      <c r="BK112" t="s">
        <v>923</v>
      </c>
      <c r="DA112" s="8">
        <v>6</v>
      </c>
      <c r="DB112" s="19" t="s">
        <v>18</v>
      </c>
      <c r="DC112" s="4">
        <v>4</v>
      </c>
      <c r="DD112" s="4"/>
      <c r="DE112" s="4">
        <v>2</v>
      </c>
    </row>
    <row r="113" spans="29:109" x14ac:dyDescent="0.2">
      <c r="AE113" t="s">
        <v>651</v>
      </c>
      <c r="AF113" t="s">
        <v>291</v>
      </c>
      <c r="AI113" t="s">
        <v>649</v>
      </c>
      <c r="AJ113" t="s">
        <v>651</v>
      </c>
      <c r="AK113" s="20"/>
      <c r="AM113" t="s">
        <v>291</v>
      </c>
      <c r="AN113" t="s">
        <v>655</v>
      </c>
      <c r="AQ113" t="s">
        <v>654</v>
      </c>
      <c r="AR113" t="s">
        <v>292</v>
      </c>
      <c r="AU113" t="s">
        <v>292</v>
      </c>
      <c r="AV113" t="s">
        <v>659</v>
      </c>
      <c r="AY113" t="s">
        <v>660</v>
      </c>
      <c r="AZ113" t="s">
        <v>292</v>
      </c>
      <c r="BC113" t="s">
        <v>650</v>
      </c>
      <c r="BD113" t="s">
        <v>294</v>
      </c>
      <c r="BK113" t="s">
        <v>425</v>
      </c>
      <c r="DA113" s="8">
        <v>10</v>
      </c>
      <c r="DB113" s="19" t="s">
        <v>17</v>
      </c>
      <c r="DC113" s="4">
        <v>5</v>
      </c>
      <c r="DD113" s="4">
        <v>2</v>
      </c>
      <c r="DE113" s="4">
        <v>3</v>
      </c>
    </row>
    <row r="114" spans="29:109" x14ac:dyDescent="0.2">
      <c r="AE114" t="s">
        <v>652</v>
      </c>
      <c r="AF114" t="s">
        <v>649</v>
      </c>
      <c r="AI114" t="s">
        <v>291</v>
      </c>
      <c r="AJ114" t="s">
        <v>652</v>
      </c>
      <c r="AK114" s="20"/>
      <c r="AM114" t="s">
        <v>649</v>
      </c>
      <c r="AN114" t="s">
        <v>656</v>
      </c>
      <c r="AQ114" t="s">
        <v>653</v>
      </c>
      <c r="AR114" t="s">
        <v>277</v>
      </c>
      <c r="AU114" t="s">
        <v>277</v>
      </c>
      <c r="AV114" t="s">
        <v>660</v>
      </c>
      <c r="AY114" t="s">
        <v>659</v>
      </c>
      <c r="AZ114" t="s">
        <v>277</v>
      </c>
      <c r="BC114" t="s">
        <v>651</v>
      </c>
      <c r="BD114" t="s">
        <v>652</v>
      </c>
      <c r="BK114" t="s">
        <v>426</v>
      </c>
      <c r="DA114" s="8">
        <v>9</v>
      </c>
      <c r="DB114" s="19" t="s">
        <v>16</v>
      </c>
      <c r="DC114" s="4">
        <v>5</v>
      </c>
      <c r="DD114" s="4">
        <v>2</v>
      </c>
      <c r="DE114" s="4">
        <v>2</v>
      </c>
    </row>
    <row r="115" spans="29:109" x14ac:dyDescent="0.2">
      <c r="AC115" t="s">
        <v>1069</v>
      </c>
      <c r="AE115" t="s">
        <v>657</v>
      </c>
      <c r="AF115" t="s">
        <v>655</v>
      </c>
      <c r="AI115" t="s">
        <v>656</v>
      </c>
      <c r="AJ115" t="s">
        <v>657</v>
      </c>
      <c r="AK115" s="20"/>
      <c r="AM115" t="s">
        <v>651</v>
      </c>
      <c r="AN115" t="s">
        <v>657</v>
      </c>
      <c r="AQ115" t="s">
        <v>660</v>
      </c>
      <c r="AR115" t="s">
        <v>650</v>
      </c>
      <c r="AU115" t="s">
        <v>650</v>
      </c>
      <c r="AV115" t="s">
        <v>653</v>
      </c>
      <c r="AY115" t="s">
        <v>654</v>
      </c>
      <c r="AZ115" t="s">
        <v>650</v>
      </c>
      <c r="BC115" t="s">
        <v>653</v>
      </c>
      <c r="BD115" t="s">
        <v>654</v>
      </c>
      <c r="BK115" t="s">
        <v>928</v>
      </c>
      <c r="DA115" s="8">
        <v>5</v>
      </c>
      <c r="DB115" s="108" t="s">
        <v>176</v>
      </c>
      <c r="DC115" s="4">
        <v>3</v>
      </c>
      <c r="DD115" s="4"/>
      <c r="DE115" s="4">
        <v>2</v>
      </c>
    </row>
    <row r="116" spans="29:109" x14ac:dyDescent="0.2">
      <c r="AC116" t="s">
        <v>1070</v>
      </c>
      <c r="AE116" t="s">
        <v>658</v>
      </c>
      <c r="AF116" t="s">
        <v>656</v>
      </c>
      <c r="AI116" t="s">
        <v>655</v>
      </c>
      <c r="AJ116" t="s">
        <v>658</v>
      </c>
      <c r="AK116" s="20"/>
      <c r="AM116" t="s">
        <v>652</v>
      </c>
      <c r="AN116" t="s">
        <v>658</v>
      </c>
      <c r="AQ116" t="s">
        <v>659</v>
      </c>
      <c r="AR116" t="s">
        <v>294</v>
      </c>
      <c r="AU116" t="s">
        <v>294</v>
      </c>
      <c r="AV116" t="s">
        <v>654</v>
      </c>
      <c r="AY116" t="s">
        <v>653</v>
      </c>
      <c r="AZ116" t="s">
        <v>294</v>
      </c>
      <c r="BC116" t="s">
        <v>655</v>
      </c>
      <c r="BD116" t="s">
        <v>656</v>
      </c>
      <c r="BK116" t="s">
        <v>924</v>
      </c>
      <c r="DA116" s="8">
        <v>7</v>
      </c>
      <c r="DB116" s="108" t="s">
        <v>177</v>
      </c>
      <c r="DC116" s="4">
        <v>5</v>
      </c>
      <c r="DD116" s="4"/>
      <c r="DE116" s="4">
        <v>2</v>
      </c>
    </row>
    <row r="117" spans="29:109" x14ac:dyDescent="0.2">
      <c r="AC117" t="s">
        <v>824</v>
      </c>
      <c r="AE117" t="s">
        <v>659</v>
      </c>
      <c r="AF117" t="s">
        <v>653</v>
      </c>
      <c r="AI117" t="s">
        <v>654</v>
      </c>
      <c r="AJ117" t="s">
        <v>659</v>
      </c>
      <c r="AK117" s="20"/>
      <c r="AM117" t="s">
        <v>650</v>
      </c>
      <c r="AN117" t="s">
        <v>659</v>
      </c>
      <c r="AQ117" t="s">
        <v>658</v>
      </c>
      <c r="AR117" t="s">
        <v>651</v>
      </c>
      <c r="AU117" t="s">
        <v>651</v>
      </c>
      <c r="AV117" t="s">
        <v>655</v>
      </c>
      <c r="AY117" t="s">
        <v>656</v>
      </c>
      <c r="AZ117" t="s">
        <v>651</v>
      </c>
      <c r="BC117" t="s">
        <v>657</v>
      </c>
      <c r="BD117" t="s">
        <v>658</v>
      </c>
      <c r="BK117" t="s">
        <v>925</v>
      </c>
      <c r="DA117" s="8">
        <v>7</v>
      </c>
      <c r="DB117" s="108" t="s">
        <v>178</v>
      </c>
      <c r="DC117" s="4">
        <v>5</v>
      </c>
      <c r="DD117" s="4"/>
      <c r="DE117" s="4">
        <v>2</v>
      </c>
    </row>
    <row r="118" spans="29:109" x14ac:dyDescent="0.2">
      <c r="AC118" t="s">
        <v>814</v>
      </c>
      <c r="AE118" t="s">
        <v>660</v>
      </c>
      <c r="AF118" t="s">
        <v>654</v>
      </c>
      <c r="AI118" t="s">
        <v>653</v>
      </c>
      <c r="AJ118" t="s">
        <v>660</v>
      </c>
      <c r="AM118" t="s">
        <v>294</v>
      </c>
      <c r="AN118" t="s">
        <v>660</v>
      </c>
      <c r="AQ118" t="s">
        <v>657</v>
      </c>
      <c r="AR118" t="s">
        <v>652</v>
      </c>
      <c r="AU118" t="s">
        <v>652</v>
      </c>
      <c r="AV118" t="s">
        <v>656</v>
      </c>
      <c r="AY118" t="s">
        <v>655</v>
      </c>
      <c r="AZ118" t="s">
        <v>652</v>
      </c>
      <c r="BC118" t="s">
        <v>659</v>
      </c>
      <c r="BD118" t="s">
        <v>660</v>
      </c>
      <c r="BK118" t="s">
        <v>423</v>
      </c>
      <c r="DA118" s="8">
        <v>6</v>
      </c>
      <c r="DB118" s="108" t="s">
        <v>179</v>
      </c>
      <c r="DC118" s="4">
        <v>4</v>
      </c>
      <c r="DD118" s="4"/>
      <c r="DE118" s="4">
        <v>2</v>
      </c>
    </row>
    <row r="119" spans="29:109" x14ac:dyDescent="0.2">
      <c r="AC119" t="s">
        <v>819</v>
      </c>
      <c r="BK119" t="s">
        <v>424</v>
      </c>
      <c r="DA119" s="8">
        <v>8</v>
      </c>
      <c r="DB119" s="108" t="s">
        <v>180</v>
      </c>
      <c r="DC119" s="4">
        <v>5</v>
      </c>
      <c r="DD119" s="4"/>
      <c r="DE119" s="4">
        <v>3</v>
      </c>
    </row>
    <row r="120" spans="29:109" x14ac:dyDescent="0.2">
      <c r="AC120" t="s">
        <v>772</v>
      </c>
      <c r="AE120" t="s">
        <v>748</v>
      </c>
      <c r="AI120" t="s">
        <v>747</v>
      </c>
      <c r="AM120" t="s">
        <v>824</v>
      </c>
      <c r="AQ120" t="s">
        <v>814</v>
      </c>
      <c r="AU120" t="s">
        <v>819</v>
      </c>
      <c r="AY120" t="s">
        <v>772</v>
      </c>
      <c r="BC120" t="s">
        <v>784</v>
      </c>
      <c r="BG120" t="s">
        <v>986</v>
      </c>
      <c r="BK120" t="s">
        <v>427</v>
      </c>
      <c r="DA120" s="8">
        <v>7</v>
      </c>
      <c r="DB120" s="108" t="s">
        <v>181</v>
      </c>
      <c r="DC120" s="4">
        <v>4</v>
      </c>
      <c r="DD120" s="4"/>
      <c r="DE120" s="4">
        <v>3</v>
      </c>
    </row>
    <row r="121" spans="29:109" x14ac:dyDescent="0.2">
      <c r="AC121" t="s">
        <v>784</v>
      </c>
      <c r="AE121" t="s">
        <v>291</v>
      </c>
      <c r="AF121" t="s">
        <v>277</v>
      </c>
      <c r="AI121" t="s">
        <v>291</v>
      </c>
      <c r="AJ121" t="s">
        <v>653</v>
      </c>
      <c r="AM121" t="s">
        <v>654</v>
      </c>
      <c r="AN121" t="s">
        <v>291</v>
      </c>
      <c r="AQ121" t="s">
        <v>650</v>
      </c>
      <c r="AR121" t="s">
        <v>291</v>
      </c>
      <c r="AU121" t="s">
        <v>291</v>
      </c>
      <c r="AV121" t="s">
        <v>294</v>
      </c>
      <c r="AY121" t="s">
        <v>651</v>
      </c>
      <c r="AZ121" t="s">
        <v>653</v>
      </c>
      <c r="BC121" t="s">
        <v>660</v>
      </c>
      <c r="BD121" t="s">
        <v>291</v>
      </c>
      <c r="BG121" t="s">
        <v>292</v>
      </c>
      <c r="BH121" t="s">
        <v>291</v>
      </c>
      <c r="BK121" t="s">
        <v>428</v>
      </c>
      <c r="DA121" s="8">
        <v>7</v>
      </c>
      <c r="DB121" s="108" t="s">
        <v>182</v>
      </c>
      <c r="DC121" s="4">
        <v>4</v>
      </c>
      <c r="DD121" s="4"/>
      <c r="DE121" s="4">
        <v>3</v>
      </c>
    </row>
    <row r="122" spans="29:109" x14ac:dyDescent="0.2">
      <c r="AC122" t="s">
        <v>1072</v>
      </c>
      <c r="AE122" t="s">
        <v>649</v>
      </c>
      <c r="AF122" t="s">
        <v>292</v>
      </c>
      <c r="AI122" t="s">
        <v>649</v>
      </c>
      <c r="AJ122" t="s">
        <v>654</v>
      </c>
      <c r="AM122" t="s">
        <v>653</v>
      </c>
      <c r="AN122" t="s">
        <v>649</v>
      </c>
      <c r="AQ122" t="s">
        <v>294</v>
      </c>
      <c r="AR122" t="s">
        <v>649</v>
      </c>
      <c r="AU122" t="s">
        <v>649</v>
      </c>
      <c r="AV122" t="s">
        <v>650</v>
      </c>
      <c r="AY122" t="s">
        <v>652</v>
      </c>
      <c r="AZ122" t="s">
        <v>654</v>
      </c>
      <c r="BC122" t="s">
        <v>659</v>
      </c>
      <c r="BD122" t="s">
        <v>649</v>
      </c>
      <c r="BG122" t="s">
        <v>277</v>
      </c>
      <c r="BH122" t="s">
        <v>649</v>
      </c>
      <c r="BK122" t="s">
        <v>926</v>
      </c>
      <c r="DA122" s="8">
        <v>6</v>
      </c>
      <c r="DB122" s="108" t="s">
        <v>183</v>
      </c>
      <c r="DC122" s="4">
        <v>4</v>
      </c>
      <c r="DD122" s="4"/>
      <c r="DE122" s="4">
        <v>2</v>
      </c>
    </row>
    <row r="123" spans="29:109" x14ac:dyDescent="0.2">
      <c r="AC123" t="s">
        <v>753</v>
      </c>
      <c r="AE123" t="s">
        <v>650</v>
      </c>
      <c r="AF123" t="s">
        <v>652</v>
      </c>
      <c r="AI123" t="s">
        <v>292</v>
      </c>
      <c r="AJ123" t="s">
        <v>655</v>
      </c>
      <c r="AM123" t="s">
        <v>656</v>
      </c>
      <c r="AN123" t="s">
        <v>292</v>
      </c>
      <c r="AQ123" t="s">
        <v>651</v>
      </c>
      <c r="AR123" t="s">
        <v>292</v>
      </c>
      <c r="AU123" t="s">
        <v>292</v>
      </c>
      <c r="AV123" t="s">
        <v>652</v>
      </c>
      <c r="AY123" t="s">
        <v>650</v>
      </c>
      <c r="AZ123" t="s">
        <v>655</v>
      </c>
      <c r="BC123" t="s">
        <v>658</v>
      </c>
      <c r="BD123" t="s">
        <v>292</v>
      </c>
      <c r="BG123" t="s">
        <v>651</v>
      </c>
      <c r="BH123" t="s">
        <v>650</v>
      </c>
      <c r="DA123" s="8">
        <v>6</v>
      </c>
      <c r="DB123" s="108" t="s">
        <v>184</v>
      </c>
      <c r="DC123" s="4">
        <v>3</v>
      </c>
      <c r="DD123" s="4"/>
      <c r="DE123" s="4">
        <v>3</v>
      </c>
    </row>
    <row r="124" spans="29:109" x14ac:dyDescent="0.2">
      <c r="AC124" t="s">
        <v>769</v>
      </c>
      <c r="AE124" t="s">
        <v>294</v>
      </c>
      <c r="AF124" t="s">
        <v>651</v>
      </c>
      <c r="AI124" t="s">
        <v>277</v>
      </c>
      <c r="AJ124" t="s">
        <v>656</v>
      </c>
      <c r="AM124" t="s">
        <v>655</v>
      </c>
      <c r="AN124" t="s">
        <v>277</v>
      </c>
      <c r="AQ124" t="s">
        <v>652</v>
      </c>
      <c r="AR124" t="s">
        <v>277</v>
      </c>
      <c r="AU124" t="s">
        <v>277</v>
      </c>
      <c r="AV124" t="s">
        <v>651</v>
      </c>
      <c r="AY124" t="s">
        <v>294</v>
      </c>
      <c r="AZ124" t="s">
        <v>656</v>
      </c>
      <c r="BC124" t="s">
        <v>657</v>
      </c>
      <c r="BD124" t="s">
        <v>277</v>
      </c>
      <c r="BG124" t="s">
        <v>652</v>
      </c>
      <c r="BH124" t="s">
        <v>294</v>
      </c>
      <c r="DA124" s="8">
        <v>6</v>
      </c>
      <c r="DB124" s="108" t="s">
        <v>185</v>
      </c>
      <c r="DC124" s="4">
        <v>3</v>
      </c>
      <c r="DD124" s="4"/>
      <c r="DE124" s="4">
        <v>3</v>
      </c>
    </row>
    <row r="125" spans="29:109" x14ac:dyDescent="0.2">
      <c r="AC125" t="s">
        <v>787</v>
      </c>
      <c r="AE125" t="s">
        <v>653</v>
      </c>
      <c r="AF125" t="s">
        <v>656</v>
      </c>
      <c r="AI125" t="s">
        <v>650</v>
      </c>
      <c r="AJ125" t="s">
        <v>657</v>
      </c>
      <c r="AM125" t="s">
        <v>658</v>
      </c>
      <c r="AN125" t="s">
        <v>650</v>
      </c>
      <c r="AQ125" t="s">
        <v>657</v>
      </c>
      <c r="AR125" t="s">
        <v>653</v>
      </c>
      <c r="AU125" t="s">
        <v>653</v>
      </c>
      <c r="AV125" t="s">
        <v>658</v>
      </c>
      <c r="AY125" t="s">
        <v>292</v>
      </c>
      <c r="AZ125" t="s">
        <v>657</v>
      </c>
      <c r="BC125" t="s">
        <v>656</v>
      </c>
      <c r="BD125" t="s">
        <v>650</v>
      </c>
      <c r="BG125" t="s">
        <v>655</v>
      </c>
      <c r="BH125" t="s">
        <v>653</v>
      </c>
      <c r="DA125" s="8">
        <v>8</v>
      </c>
      <c r="DB125" s="108" t="s">
        <v>186</v>
      </c>
      <c r="DC125" s="4">
        <v>5</v>
      </c>
      <c r="DD125" s="4"/>
      <c r="DE125" s="4">
        <v>3</v>
      </c>
    </row>
    <row r="126" spans="29:109" x14ac:dyDescent="0.2">
      <c r="AC126" t="s">
        <v>798</v>
      </c>
      <c r="AE126" t="s">
        <v>654</v>
      </c>
      <c r="AF126" t="s">
        <v>655</v>
      </c>
      <c r="AI126" t="s">
        <v>294</v>
      </c>
      <c r="AJ126" t="s">
        <v>658</v>
      </c>
      <c r="AM126" t="s">
        <v>657</v>
      </c>
      <c r="AN126" t="s">
        <v>294</v>
      </c>
      <c r="AQ126" t="s">
        <v>658</v>
      </c>
      <c r="AR126" t="s">
        <v>654</v>
      </c>
      <c r="AU126" t="s">
        <v>654</v>
      </c>
      <c r="AV126" t="s">
        <v>657</v>
      </c>
      <c r="AY126" t="s">
        <v>277</v>
      </c>
      <c r="AZ126" t="s">
        <v>658</v>
      </c>
      <c r="BC126" t="s">
        <v>655</v>
      </c>
      <c r="BD126" t="s">
        <v>294</v>
      </c>
      <c r="BG126" t="s">
        <v>656</v>
      </c>
      <c r="BH126" t="s">
        <v>654</v>
      </c>
      <c r="DA126" s="8">
        <v>5</v>
      </c>
      <c r="DB126" s="108" t="s">
        <v>187</v>
      </c>
      <c r="DC126" s="4">
        <v>3</v>
      </c>
      <c r="DD126" s="4"/>
      <c r="DE126" s="4">
        <v>2</v>
      </c>
    </row>
    <row r="127" spans="29:109" x14ac:dyDescent="0.2">
      <c r="AC127" t="s">
        <v>820</v>
      </c>
      <c r="AE127" t="s">
        <v>657</v>
      </c>
      <c r="AF127" t="s">
        <v>660</v>
      </c>
      <c r="AI127" t="s">
        <v>651</v>
      </c>
      <c r="AJ127" t="s">
        <v>659</v>
      </c>
      <c r="AM127" t="s">
        <v>660</v>
      </c>
      <c r="AN127" t="s">
        <v>651</v>
      </c>
      <c r="AQ127" t="s">
        <v>659</v>
      </c>
      <c r="AR127" t="s">
        <v>655</v>
      </c>
      <c r="AU127" t="s">
        <v>655</v>
      </c>
      <c r="AV127" t="s">
        <v>660</v>
      </c>
      <c r="AY127" t="s">
        <v>291</v>
      </c>
      <c r="AZ127" t="s">
        <v>659</v>
      </c>
      <c r="BC127" t="s">
        <v>654</v>
      </c>
      <c r="BD127" t="s">
        <v>651</v>
      </c>
      <c r="BG127" t="s">
        <v>659</v>
      </c>
      <c r="BH127" t="s">
        <v>657</v>
      </c>
      <c r="DA127" s="8">
        <v>8</v>
      </c>
      <c r="DB127" s="108" t="s">
        <v>188</v>
      </c>
      <c r="DC127" s="4">
        <v>5</v>
      </c>
      <c r="DD127" s="4"/>
      <c r="DE127" s="4">
        <v>3</v>
      </c>
    </row>
    <row r="128" spans="29:109" x14ac:dyDescent="0.2">
      <c r="AC128" t="s">
        <v>821</v>
      </c>
      <c r="AE128" t="s">
        <v>658</v>
      </c>
      <c r="AF128" t="s">
        <v>659</v>
      </c>
      <c r="AI128" t="s">
        <v>652</v>
      </c>
      <c r="AJ128" t="s">
        <v>660</v>
      </c>
      <c r="AM128" t="s">
        <v>659</v>
      </c>
      <c r="AN128" t="s">
        <v>652</v>
      </c>
      <c r="AQ128" t="s">
        <v>660</v>
      </c>
      <c r="AR128" t="s">
        <v>656</v>
      </c>
      <c r="AU128" t="s">
        <v>656</v>
      </c>
      <c r="AV128" t="s">
        <v>659</v>
      </c>
      <c r="AY128" t="s">
        <v>649</v>
      </c>
      <c r="AZ128" t="s">
        <v>660</v>
      </c>
      <c r="BC128" t="s">
        <v>653</v>
      </c>
      <c r="BD128" t="s">
        <v>652</v>
      </c>
      <c r="BG128" t="s">
        <v>660</v>
      </c>
      <c r="BH128" t="s">
        <v>658</v>
      </c>
      <c r="DA128" s="8">
        <v>5</v>
      </c>
      <c r="DB128" s="108" t="s">
        <v>189</v>
      </c>
      <c r="DC128" s="4">
        <v>3</v>
      </c>
      <c r="DD128" s="4"/>
      <c r="DE128" s="4">
        <v>2</v>
      </c>
    </row>
    <row r="129" spans="29:109" x14ac:dyDescent="0.2">
      <c r="AC129" t="s">
        <v>1071</v>
      </c>
      <c r="DA129" s="8">
        <v>4</v>
      </c>
      <c r="DB129" s="108" t="s">
        <v>190</v>
      </c>
      <c r="DC129" s="4">
        <v>1</v>
      </c>
      <c r="DD129" s="4"/>
      <c r="DE129" s="4">
        <v>3</v>
      </c>
    </row>
    <row r="130" spans="29:109" x14ac:dyDescent="0.2">
      <c r="DA130" s="8">
        <v>6</v>
      </c>
      <c r="DB130" s="108" t="s">
        <v>191</v>
      </c>
      <c r="DC130" s="4">
        <v>3</v>
      </c>
      <c r="DD130" s="4"/>
      <c r="DE130" s="4">
        <v>3</v>
      </c>
    </row>
    <row r="131" spans="29:109" x14ac:dyDescent="0.2">
      <c r="BA131" s="3"/>
      <c r="DA131" s="8">
        <v>8</v>
      </c>
      <c r="DB131" s="104" t="s">
        <v>124</v>
      </c>
      <c r="DC131" s="4">
        <v>5</v>
      </c>
      <c r="DD131" s="4">
        <v>2</v>
      </c>
      <c r="DE131" s="4">
        <v>1</v>
      </c>
    </row>
    <row r="132" spans="29:109" x14ac:dyDescent="0.2">
      <c r="DA132" s="8">
        <v>9</v>
      </c>
      <c r="DB132" s="104" t="s">
        <v>121</v>
      </c>
      <c r="DC132" s="4">
        <v>5</v>
      </c>
      <c r="DD132" s="4">
        <v>2</v>
      </c>
      <c r="DE132" s="4">
        <v>2</v>
      </c>
    </row>
    <row r="133" spans="29:109" x14ac:dyDescent="0.2">
      <c r="DA133" s="8">
        <v>10</v>
      </c>
      <c r="DB133" s="104" t="s">
        <v>122</v>
      </c>
      <c r="DC133" s="4">
        <v>5</v>
      </c>
      <c r="DD133" s="4">
        <v>2</v>
      </c>
      <c r="DE133" s="4">
        <v>3</v>
      </c>
    </row>
    <row r="134" spans="29:109" x14ac:dyDescent="0.2">
      <c r="AE134" t="s">
        <v>929</v>
      </c>
      <c r="AI134" t="s">
        <v>667</v>
      </c>
      <c r="AN134" t="s">
        <v>668</v>
      </c>
      <c r="AR134" t="s">
        <v>663</v>
      </c>
      <c r="AW134" t="s">
        <v>664</v>
      </c>
      <c r="BA134" t="s">
        <v>931</v>
      </c>
      <c r="BF134" t="s">
        <v>932</v>
      </c>
      <c r="DA134" s="8">
        <v>4</v>
      </c>
      <c r="DB134" s="104" t="s">
        <v>391</v>
      </c>
      <c r="DC134" s="4">
        <v>1</v>
      </c>
      <c r="DD134" s="4"/>
      <c r="DE134" s="4">
        <v>3</v>
      </c>
    </row>
    <row r="135" spans="29:109" x14ac:dyDescent="0.2">
      <c r="AE135" t="s">
        <v>291</v>
      </c>
      <c r="AF135" t="s">
        <v>292</v>
      </c>
      <c r="AI135" t="s">
        <v>657</v>
      </c>
      <c r="AJ135" t="s">
        <v>291</v>
      </c>
      <c r="AN135" t="s">
        <v>291</v>
      </c>
      <c r="AO135" t="s">
        <v>658</v>
      </c>
      <c r="AR135" t="s">
        <v>655</v>
      </c>
      <c r="AS135" t="s">
        <v>291</v>
      </c>
      <c r="AW135" t="s">
        <v>291</v>
      </c>
      <c r="AX135" t="s">
        <v>656</v>
      </c>
      <c r="BA135" t="s">
        <v>291</v>
      </c>
      <c r="BB135" t="s">
        <v>650</v>
      </c>
      <c r="BF135" t="s">
        <v>294</v>
      </c>
      <c r="BG135" t="s">
        <v>291</v>
      </c>
      <c r="DA135" s="8">
        <v>9</v>
      </c>
      <c r="DB135" s="104" t="s">
        <v>120</v>
      </c>
      <c r="DC135" s="4">
        <v>5</v>
      </c>
      <c r="DD135" s="4">
        <v>2</v>
      </c>
      <c r="DE135" s="4">
        <v>2</v>
      </c>
    </row>
    <row r="136" spans="29:109" x14ac:dyDescent="0.2">
      <c r="AE136" t="s">
        <v>649</v>
      </c>
      <c r="AF136" t="s">
        <v>277</v>
      </c>
      <c r="AI136" t="s">
        <v>658</v>
      </c>
      <c r="AJ136" t="s">
        <v>649</v>
      </c>
      <c r="AN136" t="s">
        <v>649</v>
      </c>
      <c r="AO136" t="s">
        <v>657</v>
      </c>
      <c r="AR136" t="s">
        <v>656</v>
      </c>
      <c r="AS136" t="s">
        <v>649</v>
      </c>
      <c r="AW136" t="s">
        <v>649</v>
      </c>
      <c r="AX136" t="s">
        <v>655</v>
      </c>
      <c r="BA136" t="s">
        <v>649</v>
      </c>
      <c r="BB136" t="s">
        <v>294</v>
      </c>
      <c r="BF136" t="s">
        <v>650</v>
      </c>
      <c r="BG136" t="s">
        <v>649</v>
      </c>
      <c r="DA136" s="8">
        <v>3</v>
      </c>
      <c r="DB136" s="104" t="s">
        <v>381</v>
      </c>
      <c r="DC136" s="4">
        <v>1</v>
      </c>
      <c r="DD136" s="4"/>
      <c r="DE136" s="4">
        <v>2</v>
      </c>
    </row>
    <row r="137" spans="29:109" x14ac:dyDescent="0.2">
      <c r="AE137" t="s">
        <v>650</v>
      </c>
      <c r="AF137" t="s">
        <v>651</v>
      </c>
      <c r="AI137" t="s">
        <v>659</v>
      </c>
      <c r="AJ137" t="s">
        <v>292</v>
      </c>
      <c r="AN137" t="s">
        <v>292</v>
      </c>
      <c r="AO137" t="s">
        <v>660</v>
      </c>
      <c r="AR137" t="s">
        <v>653</v>
      </c>
      <c r="AS137" t="s">
        <v>292</v>
      </c>
      <c r="AW137" t="s">
        <v>292</v>
      </c>
      <c r="AX137" t="s">
        <v>654</v>
      </c>
      <c r="BA137" t="s">
        <v>292</v>
      </c>
      <c r="BB137" t="s">
        <v>651</v>
      </c>
      <c r="BF137" t="s">
        <v>652</v>
      </c>
      <c r="BG137" t="s">
        <v>292</v>
      </c>
      <c r="DA137" s="8">
        <v>10</v>
      </c>
      <c r="DB137" s="104" t="s">
        <v>117</v>
      </c>
      <c r="DC137" s="4">
        <v>5</v>
      </c>
      <c r="DD137" s="4">
        <v>2</v>
      </c>
      <c r="DE137" s="4">
        <v>3</v>
      </c>
    </row>
    <row r="138" spans="29:109" x14ac:dyDescent="0.2">
      <c r="AE138" t="s">
        <v>294</v>
      </c>
      <c r="AF138" t="s">
        <v>652</v>
      </c>
      <c r="AI138" t="s">
        <v>660</v>
      </c>
      <c r="AJ138" t="s">
        <v>277</v>
      </c>
      <c r="AN138" t="s">
        <v>277</v>
      </c>
      <c r="AO138" t="s">
        <v>659</v>
      </c>
      <c r="AR138" t="s">
        <v>654</v>
      </c>
      <c r="AS138" t="s">
        <v>277</v>
      </c>
      <c r="AW138" t="s">
        <v>277</v>
      </c>
      <c r="AX138" t="s">
        <v>653</v>
      </c>
      <c r="BA138" t="s">
        <v>277</v>
      </c>
      <c r="BB138" t="s">
        <v>652</v>
      </c>
      <c r="BF138" t="s">
        <v>651</v>
      </c>
      <c r="BG138" t="s">
        <v>277</v>
      </c>
      <c r="DA138" s="8">
        <v>4</v>
      </c>
      <c r="DB138" s="104" t="s">
        <v>383</v>
      </c>
      <c r="DC138" s="4">
        <v>2</v>
      </c>
      <c r="DD138" s="4"/>
      <c r="DE138" s="4">
        <v>2</v>
      </c>
    </row>
    <row r="139" spans="29:109" x14ac:dyDescent="0.2">
      <c r="AE139" t="s">
        <v>653</v>
      </c>
      <c r="AF139" t="s">
        <v>655</v>
      </c>
      <c r="AI139" t="s">
        <v>653</v>
      </c>
      <c r="AJ139" t="s">
        <v>650</v>
      </c>
      <c r="AN139" t="s">
        <v>650</v>
      </c>
      <c r="AO139" t="s">
        <v>654</v>
      </c>
      <c r="AR139" t="s">
        <v>659</v>
      </c>
      <c r="AS139" t="s">
        <v>650</v>
      </c>
      <c r="AW139" t="s">
        <v>650</v>
      </c>
      <c r="AX139" t="s">
        <v>660</v>
      </c>
      <c r="BA139" t="s">
        <v>653</v>
      </c>
      <c r="BB139" t="s">
        <v>657</v>
      </c>
      <c r="BF139" t="s">
        <v>658</v>
      </c>
      <c r="BG139" t="s">
        <v>653</v>
      </c>
      <c r="DA139" s="8">
        <v>10</v>
      </c>
      <c r="DB139" s="104" t="s">
        <v>118</v>
      </c>
      <c r="DC139" s="4">
        <v>5</v>
      </c>
      <c r="DD139" s="4">
        <v>2</v>
      </c>
      <c r="DE139" s="4">
        <v>3</v>
      </c>
    </row>
    <row r="140" spans="29:109" x14ac:dyDescent="0.2">
      <c r="AE140" t="s">
        <v>654</v>
      </c>
      <c r="AF140" t="s">
        <v>656</v>
      </c>
      <c r="AI140" t="s">
        <v>654</v>
      </c>
      <c r="AJ140" t="s">
        <v>294</v>
      </c>
      <c r="AN140" t="s">
        <v>294</v>
      </c>
      <c r="AO140" t="s">
        <v>653</v>
      </c>
      <c r="AR140" t="s">
        <v>660</v>
      </c>
      <c r="AS140" t="s">
        <v>294</v>
      </c>
      <c r="AW140" t="s">
        <v>294</v>
      </c>
      <c r="AX140" t="s">
        <v>659</v>
      </c>
      <c r="BA140" t="s">
        <v>654</v>
      </c>
      <c r="BB140" t="s">
        <v>658</v>
      </c>
      <c r="BF140" t="s">
        <v>657</v>
      </c>
      <c r="BG140" t="s">
        <v>654</v>
      </c>
      <c r="DA140" s="8">
        <v>2</v>
      </c>
      <c r="DB140" s="104" t="s">
        <v>380</v>
      </c>
      <c r="DC140" s="4">
        <v>1</v>
      </c>
      <c r="DD140" s="4"/>
      <c r="DE140" s="4">
        <v>1</v>
      </c>
    </row>
    <row r="141" spans="29:109" x14ac:dyDescent="0.2">
      <c r="AE141" t="s">
        <v>657</v>
      </c>
      <c r="AF141" t="s">
        <v>659</v>
      </c>
      <c r="AI141" t="s">
        <v>655</v>
      </c>
      <c r="AJ141" t="s">
        <v>651</v>
      </c>
      <c r="AN141" t="s">
        <v>651</v>
      </c>
      <c r="AO141" t="s">
        <v>656</v>
      </c>
      <c r="AR141" t="s">
        <v>657</v>
      </c>
      <c r="AS141" t="s">
        <v>651</v>
      </c>
      <c r="AW141" t="s">
        <v>651</v>
      </c>
      <c r="AX141" t="s">
        <v>658</v>
      </c>
      <c r="BA141" t="s">
        <v>655</v>
      </c>
      <c r="BB141" t="s">
        <v>659</v>
      </c>
      <c r="BF141" t="s">
        <v>660</v>
      </c>
      <c r="BG141" t="s">
        <v>655</v>
      </c>
      <c r="DA141" s="8">
        <v>10</v>
      </c>
      <c r="DB141" s="104" t="s">
        <v>123</v>
      </c>
      <c r="DC141" s="4">
        <v>5</v>
      </c>
      <c r="DD141" s="4">
        <v>2</v>
      </c>
      <c r="DE141" s="4">
        <v>3</v>
      </c>
    </row>
    <row r="142" spans="29:109" x14ac:dyDescent="0.2">
      <c r="AE142" t="s">
        <v>658</v>
      </c>
      <c r="AF142" t="s">
        <v>660</v>
      </c>
      <c r="AI142" t="s">
        <v>656</v>
      </c>
      <c r="AJ142" t="s">
        <v>652</v>
      </c>
      <c r="AN142" t="s">
        <v>652</v>
      </c>
      <c r="AO142" t="s">
        <v>655</v>
      </c>
      <c r="AR142" t="s">
        <v>658</v>
      </c>
      <c r="AS142" t="s">
        <v>652</v>
      </c>
      <c r="AW142" t="s">
        <v>652</v>
      </c>
      <c r="AX142" t="s">
        <v>657</v>
      </c>
      <c r="BA142" t="s">
        <v>656</v>
      </c>
      <c r="BB142" t="s">
        <v>660</v>
      </c>
      <c r="BF142" t="s">
        <v>659</v>
      </c>
      <c r="BG142" t="s">
        <v>656</v>
      </c>
      <c r="DA142" s="8">
        <v>3</v>
      </c>
      <c r="DB142" s="104" t="s">
        <v>393</v>
      </c>
      <c r="DC142" s="4">
        <v>1</v>
      </c>
      <c r="DD142" s="4"/>
      <c r="DE142" s="4">
        <v>2</v>
      </c>
    </row>
    <row r="143" spans="29:109" x14ac:dyDescent="0.2">
      <c r="DA143" s="8">
        <v>5</v>
      </c>
      <c r="DB143" s="104" t="s">
        <v>379</v>
      </c>
      <c r="DC143" s="4">
        <v>3</v>
      </c>
      <c r="DD143" s="4"/>
      <c r="DE143" s="4">
        <v>2</v>
      </c>
    </row>
    <row r="144" spans="29:109" x14ac:dyDescent="0.2">
      <c r="AE144" t="s">
        <v>661</v>
      </c>
      <c r="AI144" t="s">
        <v>662</v>
      </c>
      <c r="AN144" t="s">
        <v>934</v>
      </c>
      <c r="AR144" t="s">
        <v>930</v>
      </c>
      <c r="AW144" t="s">
        <v>665</v>
      </c>
      <c r="BA144" t="s">
        <v>666</v>
      </c>
      <c r="BF144" t="s">
        <v>935</v>
      </c>
      <c r="BJ144" t="s">
        <v>933</v>
      </c>
      <c r="DA144" s="8">
        <v>6</v>
      </c>
      <c r="DB144" s="104" t="s">
        <v>392</v>
      </c>
      <c r="DC144" s="4">
        <v>4</v>
      </c>
      <c r="DD144" s="4"/>
      <c r="DE144" s="4">
        <v>2</v>
      </c>
    </row>
    <row r="145" spans="31:109" x14ac:dyDescent="0.2">
      <c r="AE145" t="s">
        <v>659</v>
      </c>
      <c r="AF145" t="s">
        <v>291</v>
      </c>
      <c r="AI145" t="s">
        <v>291</v>
      </c>
      <c r="AJ145" t="s">
        <v>660</v>
      </c>
      <c r="AN145" t="s">
        <v>653</v>
      </c>
      <c r="AO145" t="s">
        <v>291</v>
      </c>
      <c r="AR145" t="s">
        <v>291</v>
      </c>
      <c r="AS145" t="s">
        <v>654</v>
      </c>
      <c r="AW145" t="s">
        <v>291</v>
      </c>
      <c r="AX145" t="s">
        <v>651</v>
      </c>
      <c r="BA145" t="s">
        <v>652</v>
      </c>
      <c r="BB145" t="s">
        <v>291</v>
      </c>
      <c r="BF145" t="s">
        <v>649</v>
      </c>
      <c r="BG145" t="s">
        <v>291</v>
      </c>
      <c r="BJ145" t="s">
        <v>277</v>
      </c>
      <c r="BK145" t="s">
        <v>291</v>
      </c>
      <c r="DA145" s="8">
        <v>9</v>
      </c>
      <c r="DB145" s="104" t="s">
        <v>119</v>
      </c>
      <c r="DC145" s="4">
        <v>5</v>
      </c>
      <c r="DD145" s="4">
        <v>2</v>
      </c>
      <c r="DE145" s="4">
        <v>2</v>
      </c>
    </row>
    <row r="146" spans="31:109" x14ac:dyDescent="0.2">
      <c r="AE146" t="s">
        <v>660</v>
      </c>
      <c r="AF146" t="s">
        <v>649</v>
      </c>
      <c r="AI146" t="s">
        <v>649</v>
      </c>
      <c r="AJ146" t="s">
        <v>659</v>
      </c>
      <c r="AN146" t="s">
        <v>654</v>
      </c>
      <c r="AO146" t="s">
        <v>649</v>
      </c>
      <c r="AR146" t="s">
        <v>649</v>
      </c>
      <c r="AS146" t="s">
        <v>653</v>
      </c>
      <c r="AW146" t="s">
        <v>649</v>
      </c>
      <c r="AX146" t="s">
        <v>652</v>
      </c>
      <c r="BA146" t="s">
        <v>651</v>
      </c>
      <c r="BB146" t="s">
        <v>649</v>
      </c>
      <c r="BF146" t="s">
        <v>654</v>
      </c>
      <c r="BG146" t="s">
        <v>653</v>
      </c>
      <c r="BJ146" t="s">
        <v>292</v>
      </c>
      <c r="BK146" t="s">
        <v>649</v>
      </c>
      <c r="DA146" s="8">
        <v>4</v>
      </c>
      <c r="DB146" s="104" t="s">
        <v>382</v>
      </c>
      <c r="DC146" s="4">
        <v>2</v>
      </c>
      <c r="DD146" s="4">
        <v>1</v>
      </c>
      <c r="DE146" s="4">
        <v>1</v>
      </c>
    </row>
    <row r="147" spans="31:109" x14ac:dyDescent="0.2">
      <c r="AE147" t="s">
        <v>657</v>
      </c>
      <c r="AF147" t="s">
        <v>292</v>
      </c>
      <c r="AI147" t="s">
        <v>292</v>
      </c>
      <c r="AJ147" t="s">
        <v>658</v>
      </c>
      <c r="AN147" t="s">
        <v>655</v>
      </c>
      <c r="AO147" t="s">
        <v>292</v>
      </c>
      <c r="AR147" t="s">
        <v>292</v>
      </c>
      <c r="AS147" t="s">
        <v>656</v>
      </c>
      <c r="AW147" t="s">
        <v>292</v>
      </c>
      <c r="AX147" t="s">
        <v>650</v>
      </c>
      <c r="BA147" t="s">
        <v>294</v>
      </c>
      <c r="BB147" t="s">
        <v>292</v>
      </c>
      <c r="BF147" t="s">
        <v>277</v>
      </c>
      <c r="BG147" t="s">
        <v>292</v>
      </c>
      <c r="BJ147" t="s">
        <v>652</v>
      </c>
      <c r="BK147" t="s">
        <v>650</v>
      </c>
      <c r="DA147" s="8">
        <v>8</v>
      </c>
      <c r="DB147" s="106" t="s">
        <v>472</v>
      </c>
      <c r="DC147" s="4">
        <v>5</v>
      </c>
      <c r="DD147" s="4">
        <v>2</v>
      </c>
      <c r="DE147" s="4">
        <v>1</v>
      </c>
    </row>
    <row r="148" spans="31:109" x14ac:dyDescent="0.2">
      <c r="AE148" t="s">
        <v>658</v>
      </c>
      <c r="AF148" t="s">
        <v>277</v>
      </c>
      <c r="AI148" t="s">
        <v>277</v>
      </c>
      <c r="AJ148" t="s">
        <v>657</v>
      </c>
      <c r="AN148" t="s">
        <v>656</v>
      </c>
      <c r="AO148" t="s">
        <v>277</v>
      </c>
      <c r="AR148" t="s">
        <v>277</v>
      </c>
      <c r="AS148" t="s">
        <v>655</v>
      </c>
      <c r="AW148" t="s">
        <v>277</v>
      </c>
      <c r="AX148" t="s">
        <v>294</v>
      </c>
      <c r="BA148" t="s">
        <v>650</v>
      </c>
      <c r="BB148" t="s">
        <v>277</v>
      </c>
      <c r="BF148" t="s">
        <v>656</v>
      </c>
      <c r="BG148" t="s">
        <v>655</v>
      </c>
      <c r="BJ148" t="s">
        <v>651</v>
      </c>
      <c r="BK148" t="s">
        <v>294</v>
      </c>
      <c r="DA148" s="8">
        <v>8</v>
      </c>
      <c r="DB148" s="106" t="s">
        <v>473</v>
      </c>
      <c r="DC148" s="4">
        <v>5</v>
      </c>
      <c r="DD148" s="4">
        <v>2</v>
      </c>
      <c r="DE148" s="4">
        <v>1</v>
      </c>
    </row>
    <row r="149" spans="31:109" x14ac:dyDescent="0.2">
      <c r="AE149" t="s">
        <v>653</v>
      </c>
      <c r="AF149" t="s">
        <v>651</v>
      </c>
      <c r="AI149" t="s">
        <v>650</v>
      </c>
      <c r="AJ149" t="s">
        <v>656</v>
      </c>
      <c r="AN149" t="s">
        <v>657</v>
      </c>
      <c r="AO149" t="s">
        <v>650</v>
      </c>
      <c r="AR149" t="s">
        <v>650</v>
      </c>
      <c r="AS149" t="s">
        <v>658</v>
      </c>
      <c r="AW149" t="s">
        <v>653</v>
      </c>
      <c r="AX149" t="s">
        <v>659</v>
      </c>
      <c r="BA149" t="s">
        <v>660</v>
      </c>
      <c r="BB149" t="s">
        <v>653</v>
      </c>
      <c r="BF149" t="s">
        <v>294</v>
      </c>
      <c r="BG149" t="s">
        <v>650</v>
      </c>
      <c r="BJ149" t="s">
        <v>656</v>
      </c>
      <c r="BK149" t="s">
        <v>653</v>
      </c>
      <c r="DA149" s="8">
        <v>2</v>
      </c>
      <c r="DB149" s="106" t="s">
        <v>481</v>
      </c>
      <c r="DC149" s="4"/>
      <c r="DD149" s="4"/>
      <c r="DE149" s="4">
        <v>2</v>
      </c>
    </row>
    <row r="150" spans="31:109" x14ac:dyDescent="0.2">
      <c r="AE150" t="s">
        <v>654</v>
      </c>
      <c r="AF150" t="s">
        <v>652</v>
      </c>
      <c r="AI150" t="s">
        <v>294</v>
      </c>
      <c r="AJ150" t="s">
        <v>655</v>
      </c>
      <c r="AN150" t="s">
        <v>658</v>
      </c>
      <c r="AO150" t="s">
        <v>294</v>
      </c>
      <c r="AR150" t="s">
        <v>294</v>
      </c>
      <c r="AS150" t="s">
        <v>657</v>
      </c>
      <c r="AW150" t="s">
        <v>654</v>
      </c>
      <c r="AX150" t="s">
        <v>660</v>
      </c>
      <c r="BA150" t="s">
        <v>659</v>
      </c>
      <c r="BB150" t="s">
        <v>654</v>
      </c>
      <c r="BF150" t="s">
        <v>658</v>
      </c>
      <c r="BG150" t="s">
        <v>657</v>
      </c>
      <c r="BJ150" t="s">
        <v>655</v>
      </c>
      <c r="BK150" t="s">
        <v>654</v>
      </c>
      <c r="DA150" s="8">
        <v>6</v>
      </c>
      <c r="DB150" s="106" t="s">
        <v>750</v>
      </c>
      <c r="DC150" s="4">
        <v>3</v>
      </c>
      <c r="DD150" s="4">
        <v>2</v>
      </c>
      <c r="DE150" s="4">
        <v>1</v>
      </c>
    </row>
    <row r="151" spans="31:109" x14ac:dyDescent="0.2">
      <c r="AE151" t="s">
        <v>655</v>
      </c>
      <c r="AF151" t="s">
        <v>650</v>
      </c>
      <c r="AI151" t="s">
        <v>651</v>
      </c>
      <c r="AJ151" t="s">
        <v>654</v>
      </c>
      <c r="AN151" t="s">
        <v>659</v>
      </c>
      <c r="AO151" t="s">
        <v>651</v>
      </c>
      <c r="AR151" t="s">
        <v>651</v>
      </c>
      <c r="AS151" t="s">
        <v>660</v>
      </c>
      <c r="AW151" t="s">
        <v>655</v>
      </c>
      <c r="AX151" t="s">
        <v>657</v>
      </c>
      <c r="BA151" t="s">
        <v>658</v>
      </c>
      <c r="BB151" t="s">
        <v>655</v>
      </c>
      <c r="BF151" t="s">
        <v>652</v>
      </c>
      <c r="BG151" t="s">
        <v>651</v>
      </c>
      <c r="BJ151" t="s">
        <v>660</v>
      </c>
      <c r="BK151" t="s">
        <v>657</v>
      </c>
      <c r="DA151" s="8">
        <v>2</v>
      </c>
      <c r="DB151" s="106" t="s">
        <v>478</v>
      </c>
      <c r="DC151" s="4"/>
      <c r="DD151" s="4"/>
      <c r="DE151" s="4">
        <v>2</v>
      </c>
    </row>
    <row r="152" spans="31:109" x14ac:dyDescent="0.2">
      <c r="AE152" t="s">
        <v>656</v>
      </c>
      <c r="AF152" t="s">
        <v>294</v>
      </c>
      <c r="AI152" t="s">
        <v>652</v>
      </c>
      <c r="AJ152" t="s">
        <v>653</v>
      </c>
      <c r="AN152" t="s">
        <v>660</v>
      </c>
      <c r="AO152" t="s">
        <v>652</v>
      </c>
      <c r="AR152" t="s">
        <v>652</v>
      </c>
      <c r="AS152" t="s">
        <v>659</v>
      </c>
      <c r="AW152" t="s">
        <v>656</v>
      </c>
      <c r="AX152" t="s">
        <v>658</v>
      </c>
      <c r="BA152" t="s">
        <v>657</v>
      </c>
      <c r="BB152" t="s">
        <v>656</v>
      </c>
      <c r="BF152" t="s">
        <v>660</v>
      </c>
      <c r="BG152" t="s">
        <v>659</v>
      </c>
      <c r="BJ152" t="s">
        <v>659</v>
      </c>
      <c r="BK152" t="s">
        <v>658</v>
      </c>
      <c r="DA152" s="8">
        <v>10</v>
      </c>
      <c r="DB152" s="106" t="s">
        <v>470</v>
      </c>
      <c r="DC152" s="4">
        <v>5</v>
      </c>
      <c r="DD152" s="4">
        <v>2</v>
      </c>
      <c r="DE152" s="4">
        <v>3</v>
      </c>
    </row>
    <row r="153" spans="31:109" x14ac:dyDescent="0.2">
      <c r="DA153" s="8">
        <v>3</v>
      </c>
      <c r="DB153" s="106" t="s">
        <v>479</v>
      </c>
      <c r="DC153" s="4"/>
      <c r="DD153" s="4"/>
      <c r="DE153" s="4">
        <v>3</v>
      </c>
    </row>
    <row r="154" spans="31:109" x14ac:dyDescent="0.2">
      <c r="DA154" s="8">
        <v>10</v>
      </c>
      <c r="DB154" s="106" t="s">
        <v>471</v>
      </c>
      <c r="DC154" s="4">
        <v>5</v>
      </c>
      <c r="DD154" s="4">
        <v>2</v>
      </c>
      <c r="DE154" s="4">
        <v>3</v>
      </c>
    </row>
    <row r="155" spans="31:109" x14ac:dyDescent="0.2">
      <c r="AL155" t="s">
        <v>998</v>
      </c>
      <c r="DA155" s="8">
        <v>2</v>
      </c>
      <c r="DB155" s="106" t="s">
        <v>480</v>
      </c>
      <c r="DC155" s="4"/>
      <c r="DD155" s="4"/>
      <c r="DE155" s="4">
        <v>2</v>
      </c>
    </row>
    <row r="156" spans="31:109" x14ac:dyDescent="0.2">
      <c r="DA156" s="8">
        <v>10</v>
      </c>
      <c r="DB156" s="106" t="s">
        <v>475</v>
      </c>
      <c r="DC156" s="4">
        <v>5</v>
      </c>
      <c r="DD156" s="4">
        <v>2</v>
      </c>
      <c r="DE156" s="4">
        <v>3</v>
      </c>
    </row>
    <row r="157" spans="31:109" x14ac:dyDescent="0.2">
      <c r="AK157" s="11" t="s">
        <v>683</v>
      </c>
      <c r="AL157" s="4">
        <v>2</v>
      </c>
      <c r="AM157" s="4">
        <v>4</v>
      </c>
      <c r="AN157" s="4">
        <v>5</v>
      </c>
      <c r="AP157" s="4">
        <v>2.5</v>
      </c>
      <c r="AR157" s="4">
        <v>4</v>
      </c>
      <c r="AT157" s="4">
        <v>30</v>
      </c>
      <c r="AU157" s="4">
        <v>15</v>
      </c>
      <c r="AV157" s="4">
        <v>50</v>
      </c>
      <c r="AW157" s="4">
        <v>3</v>
      </c>
      <c r="AX157" s="68">
        <v>1.5</v>
      </c>
      <c r="AY157" s="11" t="s">
        <v>683</v>
      </c>
      <c r="AZ157" s="4">
        <v>1.5</v>
      </c>
      <c r="BA157" s="11" t="s">
        <v>683</v>
      </c>
      <c r="BB157">
        <v>1.5</v>
      </c>
      <c r="BE157" s="4">
        <v>2</v>
      </c>
      <c r="BF157" s="65">
        <v>0.16</v>
      </c>
      <c r="BG157">
        <v>0.15</v>
      </c>
      <c r="BH157" t="s">
        <v>999</v>
      </c>
      <c r="BI157" s="65">
        <v>-1.0000000000000009E-2</v>
      </c>
      <c r="BJ157" t="s">
        <v>1000</v>
      </c>
      <c r="BK157" s="11" t="s">
        <v>683</v>
      </c>
      <c r="DA157" s="8">
        <v>10</v>
      </c>
      <c r="DB157" s="106" t="s">
        <v>474</v>
      </c>
      <c r="DC157" s="4">
        <v>5</v>
      </c>
      <c r="DD157" s="4">
        <v>2</v>
      </c>
      <c r="DE157" s="4">
        <v>3</v>
      </c>
    </row>
    <row r="158" spans="31:109" x14ac:dyDescent="0.2">
      <c r="AJ158">
        <v>4</v>
      </c>
      <c r="AK158" s="11" t="s">
        <v>595</v>
      </c>
      <c r="AL158" s="4">
        <v>2</v>
      </c>
      <c r="AM158" s="4">
        <v>4</v>
      </c>
      <c r="AN158" s="4">
        <v>5</v>
      </c>
      <c r="AO158" s="4">
        <v>10</v>
      </c>
      <c r="AP158" s="4">
        <v>2.5</v>
      </c>
      <c r="AQ158" s="4">
        <v>5</v>
      </c>
      <c r="AR158" s="4">
        <v>4</v>
      </c>
      <c r="AU158" s="4">
        <v>15</v>
      </c>
      <c r="AV158" s="4">
        <v>50</v>
      </c>
      <c r="AW158" s="4">
        <v>3</v>
      </c>
      <c r="AX158" s="68">
        <v>1.5</v>
      </c>
      <c r="AY158" s="11" t="s">
        <v>595</v>
      </c>
      <c r="AZ158" s="4">
        <v>1.5</v>
      </c>
      <c r="BA158" s="11" t="s">
        <v>595</v>
      </c>
      <c r="BB158">
        <v>1.5</v>
      </c>
      <c r="BE158" s="4">
        <v>2</v>
      </c>
      <c r="BF158" s="65">
        <v>0.16</v>
      </c>
      <c r="BG158">
        <v>0.15</v>
      </c>
      <c r="BH158" t="s">
        <v>999</v>
      </c>
      <c r="BI158" s="65">
        <v>-1.0000000000000009E-2</v>
      </c>
      <c r="BJ158" t="s">
        <v>1000</v>
      </c>
      <c r="BK158" s="11" t="s">
        <v>595</v>
      </c>
      <c r="DA158" s="8">
        <v>1</v>
      </c>
      <c r="DB158" s="106" t="s">
        <v>749</v>
      </c>
      <c r="DC158" s="4"/>
      <c r="DD158" s="4"/>
      <c r="DE158" s="4">
        <v>1</v>
      </c>
    </row>
    <row r="159" spans="31:109" x14ac:dyDescent="0.2">
      <c r="AK159" s="149" t="s">
        <v>130</v>
      </c>
      <c r="AL159" s="4">
        <v>1</v>
      </c>
      <c r="AM159" s="4">
        <v>2</v>
      </c>
      <c r="AN159" s="4">
        <v>2</v>
      </c>
      <c r="AP159" s="4">
        <v>1</v>
      </c>
      <c r="AR159" s="4">
        <v>2</v>
      </c>
      <c r="AU159" s="4">
        <v>6</v>
      </c>
      <c r="AV159" s="4">
        <v>35</v>
      </c>
      <c r="AW159" s="4">
        <v>2</v>
      </c>
      <c r="AX159" s="68">
        <v>0.7</v>
      </c>
      <c r="AY159" s="149" t="s">
        <v>130</v>
      </c>
      <c r="AZ159" s="4">
        <v>1.2</v>
      </c>
      <c r="BA159" s="240" t="s">
        <v>136</v>
      </c>
      <c r="BB159">
        <v>3</v>
      </c>
      <c r="BE159" s="4">
        <v>1</v>
      </c>
      <c r="BF159" s="65">
        <v>0.08</v>
      </c>
      <c r="BG159">
        <v>6.9999999999999993E-2</v>
      </c>
      <c r="BH159" t="s">
        <v>1001</v>
      </c>
      <c r="BI159" s="65">
        <v>-1.0000000000000009E-2</v>
      </c>
      <c r="BJ159" t="s">
        <v>1000</v>
      </c>
      <c r="BK159" s="149" t="s">
        <v>130</v>
      </c>
      <c r="DA159" s="8">
        <v>9</v>
      </c>
      <c r="DB159" s="106" t="s">
        <v>469</v>
      </c>
      <c r="DC159" s="4">
        <v>5</v>
      </c>
      <c r="DD159" s="4">
        <v>2</v>
      </c>
      <c r="DE159" s="4">
        <v>2</v>
      </c>
    </row>
    <row r="160" spans="31:109" x14ac:dyDescent="0.2">
      <c r="AK160" s="149" t="s">
        <v>129</v>
      </c>
      <c r="AL160" s="4">
        <v>1</v>
      </c>
      <c r="AM160" s="4">
        <v>2</v>
      </c>
      <c r="AN160" s="4">
        <v>2</v>
      </c>
      <c r="AP160" s="4">
        <v>1</v>
      </c>
      <c r="AR160" s="4">
        <v>2</v>
      </c>
      <c r="AU160" s="4">
        <v>6</v>
      </c>
      <c r="AV160" s="4">
        <v>35</v>
      </c>
      <c r="AW160" s="4">
        <v>2</v>
      </c>
      <c r="AX160" s="68">
        <v>0.7</v>
      </c>
      <c r="AY160" s="149" t="s">
        <v>129</v>
      </c>
      <c r="AZ160" s="4">
        <v>1</v>
      </c>
      <c r="BA160" s="6" t="s">
        <v>1002</v>
      </c>
      <c r="BB160">
        <v>4</v>
      </c>
      <c r="BE160" s="4">
        <v>1</v>
      </c>
      <c r="BF160" s="65">
        <v>0.08</v>
      </c>
      <c r="BG160">
        <v>6.9999999999999993E-2</v>
      </c>
      <c r="BH160" t="s">
        <v>1001</v>
      </c>
      <c r="BI160" s="65">
        <v>-1.0000000000000009E-2</v>
      </c>
      <c r="BJ160" t="s">
        <v>1000</v>
      </c>
      <c r="BK160" s="149" t="s">
        <v>129</v>
      </c>
      <c r="DA160" s="8">
        <v>10</v>
      </c>
      <c r="DB160" s="106" t="s">
        <v>468</v>
      </c>
      <c r="DC160" s="4">
        <v>5</v>
      </c>
      <c r="DD160" s="4">
        <v>2</v>
      </c>
      <c r="DE160" s="4">
        <v>3</v>
      </c>
    </row>
    <row r="161" spans="31:109" x14ac:dyDescent="0.2">
      <c r="AJ161">
        <v>2.75</v>
      </c>
      <c r="AK161" s="149" t="s">
        <v>813</v>
      </c>
      <c r="AL161" s="4">
        <v>0.75</v>
      </c>
      <c r="AM161" s="4">
        <v>1.5</v>
      </c>
      <c r="AN161" s="4">
        <v>1.5</v>
      </c>
      <c r="AO161" s="4">
        <v>5.5</v>
      </c>
      <c r="AP161" s="4">
        <v>0.75</v>
      </c>
      <c r="AQ161" s="4">
        <v>2.75</v>
      </c>
      <c r="AR161" s="4">
        <v>1.5</v>
      </c>
      <c r="AT161" s="4">
        <v>20</v>
      </c>
      <c r="AU161" s="4">
        <v>4.5</v>
      </c>
      <c r="AV161" s="4">
        <v>30</v>
      </c>
      <c r="AW161" s="4">
        <v>2</v>
      </c>
      <c r="AX161" s="68">
        <v>0.6</v>
      </c>
      <c r="AY161" s="149" t="s">
        <v>813</v>
      </c>
      <c r="AZ161" s="4">
        <v>0.9</v>
      </c>
      <c r="BA161" s="240" t="s">
        <v>135</v>
      </c>
      <c r="BB161">
        <v>5.5</v>
      </c>
      <c r="BC161">
        <v>0.9</v>
      </c>
      <c r="BD161">
        <v>16.2</v>
      </c>
      <c r="BE161" s="4">
        <v>0.75</v>
      </c>
      <c r="BF161" s="65">
        <v>0.06</v>
      </c>
      <c r="BG161">
        <v>0.06</v>
      </c>
      <c r="BH161" t="s">
        <v>999</v>
      </c>
      <c r="BI161" s="65">
        <v>0</v>
      </c>
      <c r="BK161" s="149" t="s">
        <v>813</v>
      </c>
      <c r="DA161" s="8">
        <v>3</v>
      </c>
      <c r="DB161" s="106" t="s">
        <v>476</v>
      </c>
      <c r="DC161" s="4"/>
      <c r="DD161" s="4"/>
      <c r="DE161" s="4">
        <v>3</v>
      </c>
    </row>
    <row r="162" spans="31:109" x14ac:dyDescent="0.2">
      <c r="AE162">
        <v>1</v>
      </c>
      <c r="AK162" s="240" t="s">
        <v>136</v>
      </c>
      <c r="AL162" s="4">
        <v>2</v>
      </c>
      <c r="AM162" s="4">
        <v>4</v>
      </c>
      <c r="AN162" s="4">
        <v>4</v>
      </c>
      <c r="AP162" s="4">
        <v>2</v>
      </c>
      <c r="AR162" s="4">
        <v>3.2</v>
      </c>
      <c r="AS162">
        <v>3.2</v>
      </c>
      <c r="AU162" s="4">
        <v>12</v>
      </c>
      <c r="AV162" s="4">
        <v>40</v>
      </c>
      <c r="AW162" s="4">
        <v>3</v>
      </c>
      <c r="AX162" s="68">
        <v>1.2000000000000002</v>
      </c>
      <c r="AY162" s="240" t="s">
        <v>136</v>
      </c>
      <c r="AZ162" s="4">
        <v>0.9</v>
      </c>
      <c r="BA162" s="240" t="s">
        <v>133</v>
      </c>
      <c r="BB162">
        <v>5.5</v>
      </c>
      <c r="BD162">
        <v>14.4</v>
      </c>
      <c r="BE162" s="4">
        <v>1.5</v>
      </c>
      <c r="BF162" s="65">
        <v>0.12</v>
      </c>
      <c r="BG162">
        <v>0.12000000000000002</v>
      </c>
      <c r="BH162" t="s">
        <v>999</v>
      </c>
      <c r="BI162" s="65">
        <v>0</v>
      </c>
      <c r="BK162" s="240" t="s">
        <v>136</v>
      </c>
      <c r="DA162" s="8">
        <v>9</v>
      </c>
      <c r="DB162" s="106" t="s">
        <v>477</v>
      </c>
      <c r="DC162" s="4">
        <v>5</v>
      </c>
      <c r="DD162" s="4">
        <v>1</v>
      </c>
      <c r="DE162" s="4">
        <v>3</v>
      </c>
    </row>
    <row r="163" spans="31:109" x14ac:dyDescent="0.2">
      <c r="AF163">
        <v>-0.8</v>
      </c>
      <c r="AG163">
        <v>-60</v>
      </c>
      <c r="AH163">
        <v>-60</v>
      </c>
      <c r="AK163" s="240" t="s">
        <v>135</v>
      </c>
      <c r="AL163" s="4">
        <v>1</v>
      </c>
      <c r="AM163" s="4">
        <v>2</v>
      </c>
      <c r="AN163" s="4">
        <v>3</v>
      </c>
      <c r="AP163" s="4">
        <v>1.5</v>
      </c>
      <c r="AR163" s="4">
        <v>2.4</v>
      </c>
      <c r="AS163">
        <v>2.4</v>
      </c>
      <c r="AU163" s="4">
        <v>9</v>
      </c>
      <c r="AV163" s="4">
        <v>30</v>
      </c>
      <c r="AW163" s="4">
        <v>3</v>
      </c>
      <c r="AX163" s="68">
        <v>0.89999999999999991</v>
      </c>
      <c r="AY163" s="240" t="s">
        <v>135</v>
      </c>
      <c r="AZ163" s="4">
        <v>0.7</v>
      </c>
      <c r="BA163" s="149" t="s">
        <v>130</v>
      </c>
      <c r="BB163">
        <v>8.5</v>
      </c>
      <c r="BC163">
        <v>0.7</v>
      </c>
      <c r="BD163">
        <v>12.6</v>
      </c>
      <c r="BE163" s="4">
        <v>1</v>
      </c>
      <c r="BF163" s="65">
        <v>0.08</v>
      </c>
      <c r="BG163">
        <v>0.09</v>
      </c>
      <c r="BH163" t="s">
        <v>999</v>
      </c>
      <c r="BI163" s="65">
        <v>9.999999999999995E-3</v>
      </c>
      <c r="BJ163" t="s">
        <v>1003</v>
      </c>
      <c r="BK163" s="240" t="s">
        <v>135</v>
      </c>
    </row>
    <row r="164" spans="31:109" x14ac:dyDescent="0.2">
      <c r="AE164">
        <v>2</v>
      </c>
      <c r="AJ164">
        <v>4</v>
      </c>
      <c r="AK164" s="240" t="s">
        <v>133</v>
      </c>
      <c r="AL164" s="4">
        <v>1</v>
      </c>
      <c r="AM164" s="4">
        <v>2</v>
      </c>
      <c r="AN164" s="4">
        <v>3</v>
      </c>
      <c r="AO164" s="4">
        <v>10</v>
      </c>
      <c r="AP164" s="4">
        <v>1.5</v>
      </c>
      <c r="AQ164" s="4">
        <v>5</v>
      </c>
      <c r="AR164" s="4">
        <v>2.4</v>
      </c>
      <c r="AT164" s="4">
        <v>30</v>
      </c>
      <c r="AU164" s="4">
        <v>9</v>
      </c>
      <c r="AV164" s="4">
        <v>30</v>
      </c>
      <c r="AW164" s="4">
        <v>3</v>
      </c>
      <c r="AX164" s="68">
        <v>0.89999999999999991</v>
      </c>
      <c r="AY164" s="240" t="s">
        <v>133</v>
      </c>
      <c r="AZ164" s="4">
        <v>0.7</v>
      </c>
      <c r="BA164" s="149" t="s">
        <v>129</v>
      </c>
      <c r="BB164">
        <v>8.5</v>
      </c>
      <c r="BE164" s="4">
        <v>1</v>
      </c>
      <c r="BF164" s="65">
        <v>0.08</v>
      </c>
      <c r="BG164">
        <v>0.09</v>
      </c>
      <c r="BH164" t="s">
        <v>999</v>
      </c>
      <c r="BI164" s="65">
        <v>9.999999999999995E-3</v>
      </c>
      <c r="BJ164" t="s">
        <v>1003</v>
      </c>
      <c r="BK164" s="240" t="s">
        <v>133</v>
      </c>
    </row>
    <row r="165" spans="31:109" x14ac:dyDescent="0.2">
      <c r="AF165">
        <v>-0.6</v>
      </c>
      <c r="AG165">
        <v>-40</v>
      </c>
      <c r="AH165">
        <v>-45</v>
      </c>
      <c r="AK165" s="241" t="s">
        <v>134</v>
      </c>
      <c r="AL165" s="4">
        <v>0.75</v>
      </c>
      <c r="AM165" s="4">
        <v>1.5</v>
      </c>
      <c r="AN165" s="4">
        <v>1.5</v>
      </c>
      <c r="AP165" s="4">
        <v>0.75</v>
      </c>
      <c r="AR165" s="4">
        <v>1.5</v>
      </c>
      <c r="AU165" s="4">
        <v>4.5</v>
      </c>
      <c r="AV165" s="4">
        <v>35</v>
      </c>
      <c r="AW165" s="4">
        <v>2</v>
      </c>
      <c r="AX165" s="68">
        <v>0.7</v>
      </c>
      <c r="AY165" s="241" t="s">
        <v>134</v>
      </c>
      <c r="AZ165" s="4">
        <v>0.7</v>
      </c>
      <c r="BA165" s="241" t="s">
        <v>134</v>
      </c>
      <c r="BB165">
        <v>8.5</v>
      </c>
      <c r="BE165" s="4">
        <v>0.75</v>
      </c>
      <c r="BF165" s="65">
        <v>0.06</v>
      </c>
      <c r="BG165">
        <v>6.9999999999999993E-2</v>
      </c>
      <c r="BH165" t="s">
        <v>999</v>
      </c>
      <c r="BI165" s="65">
        <v>9.999999999999995E-3</v>
      </c>
      <c r="BJ165" t="s">
        <v>1003</v>
      </c>
      <c r="BK165" s="241" t="s">
        <v>134</v>
      </c>
    </row>
    <row r="166" spans="31:109" x14ac:dyDescent="0.2">
      <c r="AE166">
        <v>3</v>
      </c>
      <c r="AK166" s="241" t="s">
        <v>755</v>
      </c>
      <c r="AL166" s="4">
        <v>0.75</v>
      </c>
      <c r="AM166" s="4">
        <v>1.5</v>
      </c>
      <c r="AN166" s="4">
        <v>1.5</v>
      </c>
      <c r="AP166" s="4">
        <v>0.75</v>
      </c>
      <c r="AR166" s="4">
        <v>1.5</v>
      </c>
      <c r="AU166" s="4">
        <v>4.5</v>
      </c>
      <c r="AV166" s="4">
        <v>30</v>
      </c>
      <c r="AW166" s="4">
        <v>2</v>
      </c>
      <c r="AX166" s="68">
        <v>0.6</v>
      </c>
      <c r="AY166" s="241" t="s">
        <v>755</v>
      </c>
      <c r="AZ166" s="4">
        <v>0.7</v>
      </c>
      <c r="BA166" s="241" t="s">
        <v>132</v>
      </c>
      <c r="BB166">
        <v>8.5</v>
      </c>
      <c r="BE166" s="4">
        <v>0.75</v>
      </c>
      <c r="BF166" s="65">
        <v>0.06</v>
      </c>
      <c r="BG166">
        <v>0.06</v>
      </c>
      <c r="BH166" t="s">
        <v>999</v>
      </c>
      <c r="BI166" s="65">
        <v>0</v>
      </c>
      <c r="BK166" s="241" t="s">
        <v>755</v>
      </c>
    </row>
    <row r="167" spans="31:109" x14ac:dyDescent="0.2">
      <c r="AF167">
        <v>-0.4</v>
      </c>
      <c r="AG167">
        <v>-25</v>
      </c>
      <c r="AH167">
        <v>-30</v>
      </c>
      <c r="AJ167">
        <v>2.25</v>
      </c>
      <c r="AK167" s="241" t="s">
        <v>132</v>
      </c>
      <c r="AL167" s="4">
        <v>0.75</v>
      </c>
      <c r="AM167" s="4">
        <v>1.5</v>
      </c>
      <c r="AN167" s="4">
        <v>1.5</v>
      </c>
      <c r="AO167" s="4">
        <v>4.5</v>
      </c>
      <c r="AP167" s="4">
        <v>0.75</v>
      </c>
      <c r="AQ167" s="4">
        <v>2.25</v>
      </c>
      <c r="AR167" s="4">
        <v>1.5</v>
      </c>
      <c r="AT167" s="4">
        <v>20</v>
      </c>
      <c r="AU167" s="4">
        <v>4.5</v>
      </c>
      <c r="AV167" s="4">
        <v>35</v>
      </c>
      <c r="AW167" s="4">
        <v>2</v>
      </c>
      <c r="AX167" s="68">
        <v>0.7</v>
      </c>
      <c r="AY167" s="241" t="s">
        <v>132</v>
      </c>
      <c r="AZ167" s="4">
        <v>0.6</v>
      </c>
      <c r="BA167" s="149" t="s">
        <v>813</v>
      </c>
      <c r="BB167">
        <v>11.5</v>
      </c>
      <c r="BC167">
        <v>0.6</v>
      </c>
      <c r="BD167">
        <v>10.8</v>
      </c>
      <c r="BE167" s="4">
        <v>0.75</v>
      </c>
      <c r="BF167" s="65">
        <v>0.06</v>
      </c>
      <c r="BG167">
        <v>6.9999999999999993E-2</v>
      </c>
      <c r="BH167" t="s">
        <v>999</v>
      </c>
      <c r="BI167" s="65">
        <v>9.999999999999995E-3</v>
      </c>
      <c r="BJ167" t="s">
        <v>1003</v>
      </c>
      <c r="BK167" s="241" t="s">
        <v>132</v>
      </c>
    </row>
    <row r="168" spans="31:109" x14ac:dyDescent="0.2">
      <c r="AE168">
        <v>4</v>
      </c>
      <c r="AJ168">
        <v>1</v>
      </c>
      <c r="AK168" s="6" t="s">
        <v>131</v>
      </c>
      <c r="AL168" s="4">
        <v>1</v>
      </c>
      <c r="AM168" s="4">
        <v>2</v>
      </c>
      <c r="AN168" s="4"/>
      <c r="AO168" s="4">
        <v>2.5</v>
      </c>
      <c r="AP168" s="4">
        <v>1.25</v>
      </c>
      <c r="AQ168" s="4">
        <v>1.25</v>
      </c>
      <c r="AT168" s="4">
        <v>10</v>
      </c>
      <c r="AV168" s="4">
        <v>88.888888888888886</v>
      </c>
      <c r="AW168" s="4">
        <v>1</v>
      </c>
      <c r="AX168">
        <v>0.88888888888888884</v>
      </c>
      <c r="AY168" s="6" t="s">
        <v>131</v>
      </c>
      <c r="AZ168" s="4">
        <v>0.6</v>
      </c>
      <c r="BA168" s="241" t="s">
        <v>755</v>
      </c>
      <c r="BB168">
        <v>11.5</v>
      </c>
      <c r="BE168" s="4">
        <v>1</v>
      </c>
      <c r="BF168" s="65"/>
      <c r="BG168">
        <v>0.1</v>
      </c>
      <c r="BI168" s="65"/>
    </row>
    <row r="169" spans="31:109" x14ac:dyDescent="0.2">
      <c r="AF169">
        <v>-0.2</v>
      </c>
      <c r="AG169">
        <v>-15</v>
      </c>
      <c r="AH169">
        <v>-20</v>
      </c>
    </row>
    <row r="170" spans="31:109" x14ac:dyDescent="0.2">
      <c r="AE170">
        <v>5</v>
      </c>
    </row>
    <row r="171" spans="31:109" x14ac:dyDescent="0.2">
      <c r="AF171">
        <v>0.2</v>
      </c>
      <c r="AG171">
        <v>-5</v>
      </c>
      <c r="AH171">
        <v>-10</v>
      </c>
      <c r="AL171" t="s">
        <v>1004</v>
      </c>
    </row>
    <row r="172" spans="31:109" x14ac:dyDescent="0.2">
      <c r="AE172">
        <v>6</v>
      </c>
    </row>
    <row r="173" spans="31:109" x14ac:dyDescent="0.2">
      <c r="AF173">
        <v>0.4</v>
      </c>
      <c r="AG173">
        <v>5</v>
      </c>
      <c r="AH173">
        <v>0</v>
      </c>
    </row>
    <row r="174" spans="31:109" x14ac:dyDescent="0.2">
      <c r="AE174">
        <v>7</v>
      </c>
      <c r="AL174" t="s">
        <v>1005</v>
      </c>
    </row>
    <row r="175" spans="31:109" x14ac:dyDescent="0.2">
      <c r="AF175">
        <v>0.6</v>
      </c>
      <c r="AG175">
        <v>15</v>
      </c>
      <c r="AH175">
        <v>10</v>
      </c>
    </row>
    <row r="176" spans="31:109" x14ac:dyDescent="0.2">
      <c r="AE176">
        <v>8</v>
      </c>
    </row>
    <row r="177" spans="31:99" x14ac:dyDescent="0.2">
      <c r="AF177">
        <v>0.8</v>
      </c>
      <c r="AG177">
        <v>30</v>
      </c>
      <c r="AH177">
        <v>25</v>
      </c>
    </row>
    <row r="178" spans="31:99" x14ac:dyDescent="0.2">
      <c r="AE178">
        <v>9</v>
      </c>
    </row>
    <row r="179" spans="31:99" x14ac:dyDescent="0.2">
      <c r="CD179" t="s">
        <v>1217</v>
      </c>
      <c r="CE179" t="s">
        <v>1218</v>
      </c>
      <c r="CF179">
        <v>80</v>
      </c>
      <c r="CG179">
        <v>80</v>
      </c>
      <c r="CM179" s="54">
        <v>4</v>
      </c>
      <c r="CN179" s="370" t="s">
        <v>1217</v>
      </c>
      <c r="CO179" s="370" t="s">
        <v>1218</v>
      </c>
      <c r="CP179">
        <v>80</v>
      </c>
      <c r="CQ179">
        <v>80</v>
      </c>
    </row>
    <row r="180" spans="31:99" x14ac:dyDescent="0.2">
      <c r="CD180" s="244" t="s">
        <v>308</v>
      </c>
      <c r="CE180" s="244" t="s">
        <v>309</v>
      </c>
      <c r="CM180" s="54">
        <v>5</v>
      </c>
      <c r="CN180" s="244" t="s">
        <v>308</v>
      </c>
      <c r="CO180" s="244" t="s">
        <v>309</v>
      </c>
    </row>
    <row r="181" spans="31:99" ht="15.75" thickBot="1" x14ac:dyDescent="0.25">
      <c r="BZ181" t="s">
        <v>1217</v>
      </c>
      <c r="CA181" t="s">
        <v>1243</v>
      </c>
      <c r="CD181" t="s">
        <v>1219</v>
      </c>
      <c r="CE181" t="s">
        <v>1220</v>
      </c>
      <c r="CF181">
        <v>80</v>
      </c>
      <c r="CG181">
        <v>80</v>
      </c>
      <c r="CM181" s="54">
        <v>6</v>
      </c>
      <c r="CN181" s="370" t="s">
        <v>1219</v>
      </c>
      <c r="CO181" s="370" t="s">
        <v>1220</v>
      </c>
      <c r="CP181">
        <v>80</v>
      </c>
      <c r="CQ181">
        <v>80</v>
      </c>
    </row>
    <row r="182" spans="31:99" x14ac:dyDescent="0.2">
      <c r="AP182" s="322"/>
      <c r="AQ182" s="323" t="s">
        <v>528</v>
      </c>
      <c r="AR182" s="323" t="s">
        <v>12</v>
      </c>
      <c r="AS182" s="324" t="s">
        <v>340</v>
      </c>
      <c r="BZ182" t="s">
        <v>1218</v>
      </c>
      <c r="CA182" t="s">
        <v>1244</v>
      </c>
      <c r="CB182" t="s">
        <v>1253</v>
      </c>
      <c r="CD182" t="s">
        <v>1243</v>
      </c>
      <c r="CE182" t="s">
        <v>1244</v>
      </c>
      <c r="CF182">
        <v>24</v>
      </c>
      <c r="CG182">
        <v>48</v>
      </c>
      <c r="CM182" s="54">
        <v>7</v>
      </c>
      <c r="CN182" s="370" t="s">
        <v>1221</v>
      </c>
      <c r="CO182" s="245" t="s">
        <v>1253</v>
      </c>
      <c r="CP182">
        <v>80</v>
      </c>
      <c r="CQ182">
        <v>32</v>
      </c>
    </row>
    <row r="183" spans="31:99" x14ac:dyDescent="0.2">
      <c r="AP183" s="320">
        <v>2</v>
      </c>
      <c r="AQ183" s="6"/>
      <c r="AR183" s="6"/>
      <c r="AS183" s="321" t="s">
        <v>267</v>
      </c>
      <c r="BZ183" t="s">
        <v>1219</v>
      </c>
      <c r="CA183" t="s">
        <v>1245</v>
      </c>
      <c r="CB183" t="s">
        <v>1252</v>
      </c>
      <c r="CD183" s="244" t="s">
        <v>311</v>
      </c>
      <c r="CE183" s="244" t="s">
        <v>306</v>
      </c>
      <c r="CM183" s="54">
        <v>8</v>
      </c>
      <c r="CN183" s="244" t="s">
        <v>311</v>
      </c>
      <c r="CO183" s="244" t="s">
        <v>306</v>
      </c>
    </row>
    <row r="184" spans="31:99" x14ac:dyDescent="0.2">
      <c r="AP184" s="320">
        <v>1.8</v>
      </c>
      <c r="AQ184" s="6"/>
      <c r="AR184" s="6" t="s">
        <v>267</v>
      </c>
      <c r="AS184" s="321" t="s">
        <v>274</v>
      </c>
      <c r="BZ184" t="s">
        <v>1220</v>
      </c>
      <c r="CA184" t="s">
        <v>1229</v>
      </c>
      <c r="CB184" t="s">
        <v>1229</v>
      </c>
      <c r="CD184" t="s">
        <v>1221</v>
      </c>
      <c r="CE184" t="s">
        <v>1222</v>
      </c>
      <c r="CF184">
        <v>80</v>
      </c>
      <c r="CG184">
        <v>80</v>
      </c>
      <c r="CM184" s="54">
        <v>9</v>
      </c>
      <c r="CN184" s="370" t="s">
        <v>1222</v>
      </c>
      <c r="CO184" s="245" t="s">
        <v>1252</v>
      </c>
      <c r="CP184">
        <v>80</v>
      </c>
      <c r="CQ184">
        <v>64</v>
      </c>
    </row>
    <row r="185" spans="31:99" x14ac:dyDescent="0.2">
      <c r="AP185" s="320">
        <v>1.6</v>
      </c>
      <c r="AQ185" s="6" t="s">
        <v>267</v>
      </c>
      <c r="AR185" s="6" t="s">
        <v>274</v>
      </c>
      <c r="AS185" s="321" t="s">
        <v>273</v>
      </c>
      <c r="BZ185" t="s">
        <v>1221</v>
      </c>
      <c r="CA185" t="s">
        <v>1230</v>
      </c>
      <c r="CB185" t="s">
        <v>1230</v>
      </c>
      <c r="CD185" t="s">
        <v>1245</v>
      </c>
      <c r="CE185" t="s">
        <v>1229</v>
      </c>
      <c r="CF185">
        <v>24</v>
      </c>
      <c r="CG185">
        <v>32</v>
      </c>
      <c r="CM185" s="54">
        <v>10</v>
      </c>
      <c r="CN185" s="370" t="s">
        <v>1223</v>
      </c>
      <c r="CO185" s="370" t="s">
        <v>1224</v>
      </c>
      <c r="CP185">
        <v>80</v>
      </c>
      <c r="CQ185">
        <v>80</v>
      </c>
    </row>
    <row r="186" spans="31:99" x14ac:dyDescent="0.2">
      <c r="AP186" s="320">
        <v>1.4</v>
      </c>
      <c r="AQ186" s="6" t="s">
        <v>274</v>
      </c>
      <c r="AR186" s="6" t="s">
        <v>273</v>
      </c>
      <c r="AS186" s="321" t="s">
        <v>275</v>
      </c>
      <c r="BZ186" t="s">
        <v>1222</v>
      </c>
      <c r="CA186" t="s">
        <v>1231</v>
      </c>
      <c r="CB186" t="s">
        <v>1231</v>
      </c>
      <c r="CD186" s="244" t="s">
        <v>312</v>
      </c>
      <c r="CE186" s="244" t="s">
        <v>313</v>
      </c>
      <c r="CI186">
        <v>853</v>
      </c>
      <c r="CJ186">
        <v>810</v>
      </c>
      <c r="CM186" s="54">
        <v>11</v>
      </c>
      <c r="CN186" s="244" t="s">
        <v>312</v>
      </c>
      <c r="CO186" s="244" t="s">
        <v>313</v>
      </c>
    </row>
    <row r="187" spans="31:99" x14ac:dyDescent="0.2">
      <c r="AP187" s="320">
        <v>1.2</v>
      </c>
      <c r="AQ187" s="6" t="s">
        <v>273</v>
      </c>
      <c r="AR187" s="6" t="s">
        <v>275</v>
      </c>
      <c r="AS187" s="321" t="s">
        <v>737</v>
      </c>
      <c r="BZ187" t="s">
        <v>1223</v>
      </c>
      <c r="CA187" t="s">
        <v>1232</v>
      </c>
      <c r="CB187" t="s">
        <v>1232</v>
      </c>
      <c r="CD187" t="s">
        <v>1223</v>
      </c>
      <c r="CE187" t="s">
        <v>1224</v>
      </c>
      <c r="CF187">
        <v>80</v>
      </c>
      <c r="CG187">
        <v>80</v>
      </c>
      <c r="CM187" s="3">
        <v>12</v>
      </c>
      <c r="CN187" s="370" t="s">
        <v>1226</v>
      </c>
      <c r="CO187" s="245" t="s">
        <v>1229</v>
      </c>
      <c r="CP187">
        <v>24</v>
      </c>
      <c r="CQ187">
        <v>32</v>
      </c>
      <c r="CR187">
        <v>857</v>
      </c>
      <c r="CS187" t="s">
        <v>1256</v>
      </c>
    </row>
    <row r="188" spans="31:99" ht="15.75" thickBot="1" x14ac:dyDescent="0.25">
      <c r="AP188" s="317">
        <v>1.1000000000000001</v>
      </c>
      <c r="AQ188" s="318" t="s">
        <v>519</v>
      </c>
      <c r="AR188" s="318" t="s">
        <v>788</v>
      </c>
      <c r="AS188" s="319" t="s">
        <v>881</v>
      </c>
      <c r="BZ188" t="s">
        <v>1224</v>
      </c>
      <c r="CA188" t="s">
        <v>1246</v>
      </c>
      <c r="CB188" t="s">
        <v>1232</v>
      </c>
      <c r="CD188" t="s">
        <v>1230</v>
      </c>
      <c r="CE188" t="s">
        <v>1231</v>
      </c>
      <c r="CF188">
        <v>16</v>
      </c>
      <c r="CG188">
        <v>8</v>
      </c>
      <c r="CI188">
        <v>640</v>
      </c>
      <c r="CM188" s="54">
        <v>13</v>
      </c>
      <c r="CN188" s="370" t="s">
        <v>1227</v>
      </c>
      <c r="CO188" s="245" t="s">
        <v>1230</v>
      </c>
      <c r="CP188">
        <v>12</v>
      </c>
      <c r="CQ188">
        <v>16</v>
      </c>
      <c r="CR188">
        <v>691</v>
      </c>
    </row>
    <row r="189" spans="31:99" x14ac:dyDescent="0.2">
      <c r="BZ189" t="s">
        <v>1226</v>
      </c>
      <c r="CA189" t="s">
        <v>1247</v>
      </c>
      <c r="CB189" t="s">
        <v>1246</v>
      </c>
      <c r="CD189" s="244" t="s">
        <v>563</v>
      </c>
      <c r="CE189" s="244" t="s">
        <v>569</v>
      </c>
      <c r="CI189">
        <v>51</v>
      </c>
      <c r="CM189" s="54">
        <v>14</v>
      </c>
      <c r="CN189" s="244" t="s">
        <v>563</v>
      </c>
      <c r="CO189" s="244" t="s">
        <v>569</v>
      </c>
      <c r="CR189">
        <v>166</v>
      </c>
      <c r="CT189" s="244" t="s">
        <v>563</v>
      </c>
      <c r="CU189" s="244" t="s">
        <v>569</v>
      </c>
    </row>
    <row r="190" spans="31:99" x14ac:dyDescent="0.2">
      <c r="BZ190" t="s">
        <v>1227</v>
      </c>
      <c r="CB190" t="s">
        <v>1246</v>
      </c>
      <c r="CD190" t="s">
        <v>1226</v>
      </c>
      <c r="CE190" t="s">
        <v>1227</v>
      </c>
      <c r="CF190">
        <v>24</v>
      </c>
      <c r="CG190">
        <v>12</v>
      </c>
      <c r="CI190">
        <v>162</v>
      </c>
      <c r="CJ190">
        <v>810</v>
      </c>
      <c r="CM190" s="54">
        <v>15</v>
      </c>
      <c r="CN190" s="369" t="s">
        <v>1254</v>
      </c>
      <c r="CO190" s="369" t="s">
        <v>1255</v>
      </c>
      <c r="CP190">
        <v>6</v>
      </c>
      <c r="CQ190">
        <v>6</v>
      </c>
      <c r="CT190" s="3" t="s">
        <v>1225</v>
      </c>
      <c r="CU190" s="3" t="s">
        <v>1225</v>
      </c>
    </row>
    <row r="191" spans="31:99" x14ac:dyDescent="0.2">
      <c r="BZ191" t="s">
        <v>1225</v>
      </c>
      <c r="CB191" t="s">
        <v>1247</v>
      </c>
      <c r="CD191" s="3" t="s">
        <v>1225</v>
      </c>
      <c r="CE191" s="3" t="s">
        <v>1225</v>
      </c>
      <c r="CF191">
        <v>6</v>
      </c>
      <c r="CG191">
        <v>6</v>
      </c>
      <c r="CM191" s="54">
        <v>16</v>
      </c>
      <c r="CN191" s="245" t="s">
        <v>1231</v>
      </c>
      <c r="CO191" s="369" t="s">
        <v>1228</v>
      </c>
      <c r="CP191">
        <v>8</v>
      </c>
      <c r="CQ191">
        <v>3</v>
      </c>
      <c r="CT191" t="s">
        <v>1231</v>
      </c>
      <c r="CU191" t="s">
        <v>1232</v>
      </c>
    </row>
    <row r="192" spans="31:99" x14ac:dyDescent="0.2">
      <c r="BT192" s="245" t="s">
        <v>692</v>
      </c>
      <c r="BU192" s="245" t="s">
        <v>646</v>
      </c>
      <c r="BX192" t="s">
        <v>1217</v>
      </c>
      <c r="BY192" t="s">
        <v>1218</v>
      </c>
      <c r="BZ192" t="s">
        <v>1228</v>
      </c>
      <c r="CB192" t="s">
        <v>1247</v>
      </c>
      <c r="CD192" s="244" t="s">
        <v>564</v>
      </c>
      <c r="CE192" s="244" t="s">
        <v>570</v>
      </c>
      <c r="CM192" s="54">
        <v>17</v>
      </c>
      <c r="CN192" s="244" t="s">
        <v>564</v>
      </c>
      <c r="CO192" s="244" t="s">
        <v>570</v>
      </c>
      <c r="CT192" s="244" t="s">
        <v>564</v>
      </c>
      <c r="CU192" s="244" t="s">
        <v>570</v>
      </c>
    </row>
    <row r="193" spans="10:104" x14ac:dyDescent="0.2">
      <c r="BT193" s="244" t="s">
        <v>308</v>
      </c>
      <c r="BU193" s="244" t="s">
        <v>309</v>
      </c>
      <c r="BX193" s="244" t="s">
        <v>308</v>
      </c>
      <c r="BY193" s="244" t="s">
        <v>309</v>
      </c>
      <c r="CD193" t="s">
        <v>1232</v>
      </c>
      <c r="CE193" t="s">
        <v>1228</v>
      </c>
      <c r="CF193">
        <v>4</v>
      </c>
      <c r="CG193">
        <v>3</v>
      </c>
      <c r="CM193" s="54">
        <v>18</v>
      </c>
      <c r="CN193" s="290" t="s">
        <v>1232</v>
      </c>
      <c r="CO193" s="290" t="s">
        <v>1232</v>
      </c>
      <c r="CP193">
        <v>4</v>
      </c>
      <c r="CQ193">
        <v>4</v>
      </c>
      <c r="CT193" s="3" t="s">
        <v>1228</v>
      </c>
      <c r="CU193" s="3" t="s">
        <v>1228</v>
      </c>
    </row>
    <row r="194" spans="10:104" x14ac:dyDescent="0.2">
      <c r="BT194" s="245" t="s">
        <v>337</v>
      </c>
      <c r="BU194" s="245" t="s">
        <v>338</v>
      </c>
      <c r="BX194" t="s">
        <v>1219</v>
      </c>
      <c r="BY194" t="s">
        <v>1220</v>
      </c>
      <c r="CD194" s="3" t="s">
        <v>1246</v>
      </c>
      <c r="CE194" s="3" t="s">
        <v>1246</v>
      </c>
      <c r="CF194">
        <v>2</v>
      </c>
      <c r="CG194">
        <v>2</v>
      </c>
      <c r="CM194" s="54">
        <v>19</v>
      </c>
      <c r="CN194" s="290" t="s">
        <v>1246</v>
      </c>
      <c r="CO194" s="290" t="s">
        <v>1246</v>
      </c>
      <c r="CP194">
        <v>2</v>
      </c>
      <c r="CQ194">
        <v>2</v>
      </c>
      <c r="CT194" s="3" t="s">
        <v>1246</v>
      </c>
      <c r="CU194" s="3" t="s">
        <v>1246</v>
      </c>
    </row>
    <row r="195" spans="10:104" x14ac:dyDescent="0.2">
      <c r="J195" t="s">
        <v>553</v>
      </c>
      <c r="K195">
        <v>10</v>
      </c>
      <c r="L195" t="s">
        <v>555</v>
      </c>
      <c r="N195" t="s">
        <v>553</v>
      </c>
      <c r="O195">
        <v>10</v>
      </c>
      <c r="P195" t="s">
        <v>545</v>
      </c>
      <c r="AK195" s="4" t="s">
        <v>498</v>
      </c>
      <c r="AL195">
        <v>12</v>
      </c>
      <c r="AZ195" t="s">
        <v>793</v>
      </c>
      <c r="BB195">
        <v>10</v>
      </c>
      <c r="BE195">
        <v>10</v>
      </c>
      <c r="BJ195" s="246" t="s">
        <v>672</v>
      </c>
      <c r="BK195" s="246" t="s">
        <v>672</v>
      </c>
      <c r="BL195" s="246" t="s">
        <v>673</v>
      </c>
      <c r="BT195" s="245" t="s">
        <v>375</v>
      </c>
      <c r="BU195" s="245" t="s">
        <v>936</v>
      </c>
      <c r="BX195" t="s">
        <v>1243</v>
      </c>
      <c r="BY195" t="s">
        <v>1244</v>
      </c>
      <c r="CD195" s="3" t="s">
        <v>1247</v>
      </c>
      <c r="CE195" s="3" t="s">
        <v>1247</v>
      </c>
      <c r="CF195">
        <v>1</v>
      </c>
      <c r="CG195">
        <v>1</v>
      </c>
      <c r="CH195">
        <v>44</v>
      </c>
      <c r="CM195" s="3">
        <v>20</v>
      </c>
      <c r="CN195" s="290" t="s">
        <v>1247</v>
      </c>
      <c r="CO195" s="290" t="s">
        <v>1247</v>
      </c>
      <c r="CP195">
        <v>1</v>
      </c>
      <c r="CQ195">
        <v>1</v>
      </c>
      <c r="CT195" s="3" t="s">
        <v>1247</v>
      </c>
      <c r="CU195" s="3" t="s">
        <v>1247</v>
      </c>
      <c r="CX195" t="s">
        <v>1246</v>
      </c>
    </row>
    <row r="196" spans="10:104" x14ac:dyDescent="0.2">
      <c r="J196" t="s">
        <v>193</v>
      </c>
      <c r="K196">
        <v>4</v>
      </c>
      <c r="L196" t="s">
        <v>538</v>
      </c>
      <c r="N196" t="s">
        <v>193</v>
      </c>
      <c r="O196">
        <v>2</v>
      </c>
      <c r="P196" t="s">
        <v>601</v>
      </c>
      <c r="AK196" s="4" t="s">
        <v>488</v>
      </c>
      <c r="AL196">
        <v>5</v>
      </c>
      <c r="AQ196" t="s">
        <v>506</v>
      </c>
      <c r="BJ196" s="246" t="s">
        <v>673</v>
      </c>
      <c r="BK196" s="246" t="s">
        <v>674</v>
      </c>
      <c r="BL196" s="246" t="s">
        <v>675</v>
      </c>
      <c r="BN196">
        <v>1</v>
      </c>
      <c r="BO196">
        <v>8</v>
      </c>
      <c r="BP196">
        <v>4</v>
      </c>
      <c r="BT196" s="244" t="s">
        <v>311</v>
      </c>
      <c r="BU196" s="244" t="s">
        <v>306</v>
      </c>
      <c r="BX196" s="244" t="s">
        <v>311</v>
      </c>
      <c r="BY196" s="244" t="s">
        <v>306</v>
      </c>
      <c r="CH196">
        <v>48</v>
      </c>
      <c r="CI196">
        <f>48+44</f>
        <v>92</v>
      </c>
      <c r="CX196" t="s">
        <v>1247</v>
      </c>
    </row>
    <row r="197" spans="10:104" x14ac:dyDescent="0.2">
      <c r="J197" t="s">
        <v>193</v>
      </c>
      <c r="K197">
        <v>4</v>
      </c>
      <c r="L197" t="s">
        <v>539</v>
      </c>
      <c r="N197" t="s">
        <v>193</v>
      </c>
      <c r="O197">
        <v>2</v>
      </c>
      <c r="P197" t="s">
        <v>542</v>
      </c>
      <c r="Y197">
        <v>1</v>
      </c>
      <c r="AB197" t="s">
        <v>506</v>
      </c>
      <c r="AD197">
        <v>1</v>
      </c>
      <c r="AH197" t="s">
        <v>325</v>
      </c>
      <c r="AK197" s="4" t="s">
        <v>498</v>
      </c>
      <c r="AL197">
        <v>12</v>
      </c>
      <c r="AQ197" t="s">
        <v>507</v>
      </c>
      <c r="AY197" t="s">
        <v>323</v>
      </c>
      <c r="AZ197">
        <v>1</v>
      </c>
      <c r="BA197">
        <v>2</v>
      </c>
      <c r="BD197">
        <v>2</v>
      </c>
      <c r="BJ197" s="247" t="s">
        <v>129</v>
      </c>
      <c r="BK197" s="247" t="s">
        <v>967</v>
      </c>
      <c r="BL197" s="247" t="s">
        <v>1201</v>
      </c>
      <c r="BN197">
        <v>2</v>
      </c>
      <c r="BO197">
        <v>7</v>
      </c>
      <c r="BP197">
        <v>3</v>
      </c>
      <c r="BT197" s="245" t="s">
        <v>432</v>
      </c>
      <c r="BU197" s="245" t="s">
        <v>1199</v>
      </c>
      <c r="BX197" t="s">
        <v>1221</v>
      </c>
      <c r="BY197" t="s">
        <v>1222</v>
      </c>
      <c r="CB197">
        <f>124+32</f>
        <v>156</v>
      </c>
      <c r="CE197" t="s">
        <v>1248</v>
      </c>
      <c r="CF197" t="s">
        <v>1237</v>
      </c>
      <c r="CH197">
        <v>32</v>
      </c>
      <c r="CI197">
        <f>160-92</f>
        <v>68</v>
      </c>
    </row>
    <row r="198" spans="10:104" x14ac:dyDescent="0.2">
      <c r="J198" t="s">
        <v>259</v>
      </c>
      <c r="K198">
        <v>4</v>
      </c>
      <c r="L198" t="s">
        <v>537</v>
      </c>
      <c r="N198" t="s">
        <v>259</v>
      </c>
      <c r="O198">
        <v>6</v>
      </c>
      <c r="P198" t="s">
        <v>540</v>
      </c>
      <c r="Y198">
        <v>2</v>
      </c>
      <c r="AB198" t="s">
        <v>507</v>
      </c>
      <c r="AD198">
        <v>2</v>
      </c>
      <c r="AH198" t="s">
        <v>193</v>
      </c>
      <c r="AK198" s="4" t="s">
        <v>495</v>
      </c>
      <c r="AL198">
        <v>10</v>
      </c>
      <c r="AQ198" t="s">
        <v>508</v>
      </c>
      <c r="AY198" t="s">
        <v>0</v>
      </c>
      <c r="AZ198">
        <v>2</v>
      </c>
      <c r="BA198">
        <v>2</v>
      </c>
      <c r="BD198">
        <v>2</v>
      </c>
      <c r="BJ198" s="247" t="s">
        <v>1202</v>
      </c>
      <c r="BK198" s="247" t="s">
        <v>1203</v>
      </c>
      <c r="BL198" s="247" t="s">
        <v>1204</v>
      </c>
      <c r="BN198">
        <v>3</v>
      </c>
      <c r="BO198">
        <v>6</v>
      </c>
      <c r="BP198">
        <v>2</v>
      </c>
      <c r="BT198" s="290" t="s">
        <v>694</v>
      </c>
      <c r="BU198" s="290" t="s">
        <v>705</v>
      </c>
      <c r="BX198" t="s">
        <v>1245</v>
      </c>
      <c r="BY198" t="s">
        <v>1229</v>
      </c>
      <c r="CA198">
        <v>160</v>
      </c>
      <c r="CB198">
        <v>124</v>
      </c>
      <c r="CC198" t="s">
        <v>1234</v>
      </c>
      <c r="CE198" t="s">
        <v>1249</v>
      </c>
      <c r="CF198" t="s">
        <v>1242</v>
      </c>
      <c r="CH198">
        <v>36</v>
      </c>
    </row>
    <row r="199" spans="10:104" x14ac:dyDescent="0.2">
      <c r="J199" t="s">
        <v>264</v>
      </c>
      <c r="K199">
        <v>8</v>
      </c>
      <c r="L199" t="s">
        <v>543</v>
      </c>
      <c r="N199" t="s">
        <v>554</v>
      </c>
      <c r="O199">
        <v>4</v>
      </c>
      <c r="P199" t="s">
        <v>602</v>
      </c>
      <c r="U199" t="s">
        <v>529</v>
      </c>
      <c r="Y199">
        <v>3</v>
      </c>
      <c r="AB199" t="s">
        <v>508</v>
      </c>
      <c r="AD199">
        <v>3</v>
      </c>
      <c r="AH199" t="s">
        <v>193</v>
      </c>
      <c r="AK199" s="4" t="s">
        <v>492</v>
      </c>
      <c r="AL199">
        <v>13</v>
      </c>
      <c r="AO199" s="69" t="s">
        <v>557</v>
      </c>
      <c r="AP199" t="s">
        <v>339</v>
      </c>
      <c r="AQ199" t="s">
        <v>509</v>
      </c>
      <c r="AY199" t="s">
        <v>4</v>
      </c>
      <c r="AZ199">
        <v>3</v>
      </c>
      <c r="BA199">
        <v>2</v>
      </c>
      <c r="BD199">
        <v>2</v>
      </c>
      <c r="BJ199" s="247" t="s">
        <v>1205</v>
      </c>
      <c r="BK199" s="247" t="s">
        <v>1206</v>
      </c>
      <c r="BL199" s="247" t="s">
        <v>1207</v>
      </c>
      <c r="BN199">
        <v>4</v>
      </c>
      <c r="BO199">
        <v>5</v>
      </c>
      <c r="BP199">
        <v>1</v>
      </c>
      <c r="BT199" s="244" t="s">
        <v>312</v>
      </c>
      <c r="BU199" s="244" t="s">
        <v>313</v>
      </c>
      <c r="BX199" s="244" t="s">
        <v>312</v>
      </c>
      <c r="BY199" s="244" t="s">
        <v>313</v>
      </c>
    </row>
    <row r="200" spans="10:104" x14ac:dyDescent="0.2">
      <c r="J200" t="s">
        <v>259</v>
      </c>
      <c r="K200">
        <v>2</v>
      </c>
      <c r="L200" t="s">
        <v>544</v>
      </c>
      <c r="N200" t="s">
        <v>264</v>
      </c>
      <c r="O200">
        <v>4</v>
      </c>
      <c r="P200" t="s">
        <v>541</v>
      </c>
      <c r="U200" t="s">
        <v>530</v>
      </c>
      <c r="Y200">
        <v>4</v>
      </c>
      <c r="Z200" s="290" t="s">
        <v>557</v>
      </c>
      <c r="AA200" s="290" t="s">
        <v>339</v>
      </c>
      <c r="AB200" t="s">
        <v>509</v>
      </c>
      <c r="AC200">
        <v>1</v>
      </c>
      <c r="AF200" t="s">
        <v>339</v>
      </c>
      <c r="AG200" t="s">
        <v>339</v>
      </c>
      <c r="AH200" t="s">
        <v>421</v>
      </c>
      <c r="AK200" s="4" t="s">
        <v>496</v>
      </c>
      <c r="AL200">
        <v>6</v>
      </c>
      <c r="AO200" t="s">
        <v>198</v>
      </c>
      <c r="AP200" t="s">
        <v>198</v>
      </c>
      <c r="AQ200" t="s">
        <v>510</v>
      </c>
      <c r="AY200" t="s">
        <v>6</v>
      </c>
      <c r="AZ200">
        <v>4</v>
      </c>
      <c r="BA200">
        <v>1</v>
      </c>
      <c r="BB200">
        <v>1</v>
      </c>
      <c r="BD200">
        <v>1</v>
      </c>
      <c r="BE200">
        <v>1</v>
      </c>
      <c r="BJ200" s="247" t="s">
        <v>1208</v>
      </c>
      <c r="BK200" s="247" t="s">
        <v>1209</v>
      </c>
      <c r="BL200" s="247" t="s">
        <v>1209</v>
      </c>
      <c r="BN200">
        <v>5</v>
      </c>
      <c r="BO200">
        <v>4</v>
      </c>
      <c r="BP200">
        <v>8</v>
      </c>
      <c r="BT200" s="245" t="s">
        <v>696</v>
      </c>
      <c r="BU200" s="245" t="s">
        <v>937</v>
      </c>
      <c r="BX200" t="s">
        <v>1223</v>
      </c>
      <c r="BY200" t="s">
        <v>1224</v>
      </c>
      <c r="CA200">
        <v>128</v>
      </c>
      <c r="CB200">
        <v>84</v>
      </c>
      <c r="CC200" t="s">
        <v>1233</v>
      </c>
      <c r="CE200" t="s">
        <v>1250</v>
      </c>
      <c r="CF200" t="s">
        <v>1237</v>
      </c>
      <c r="CL200" t="s">
        <v>1241</v>
      </c>
    </row>
    <row r="201" spans="10:104" x14ac:dyDescent="0.2">
      <c r="O201">
        <v>4</v>
      </c>
      <c r="P201" t="s">
        <v>544</v>
      </c>
      <c r="U201" t="s">
        <v>531</v>
      </c>
      <c r="Y201">
        <v>5</v>
      </c>
      <c r="Z201" s="244" t="s">
        <v>198</v>
      </c>
      <c r="AA201" s="244" t="s">
        <v>198</v>
      </c>
      <c r="AB201" t="s">
        <v>510</v>
      </c>
      <c r="AC201">
        <v>3</v>
      </c>
      <c r="AD201">
        <v>4</v>
      </c>
      <c r="AF201" t="s">
        <v>297</v>
      </c>
      <c r="AG201" t="s">
        <v>297</v>
      </c>
      <c r="AK201" s="4" t="s">
        <v>489</v>
      </c>
      <c r="AL201">
        <v>3</v>
      </c>
      <c r="AO201" s="69" t="s">
        <v>556</v>
      </c>
      <c r="AP201" t="s">
        <v>339</v>
      </c>
      <c r="AQ201" s="325" t="s">
        <v>198</v>
      </c>
      <c r="AY201" t="s">
        <v>2</v>
      </c>
      <c r="AZ201">
        <v>5</v>
      </c>
      <c r="BA201">
        <v>1</v>
      </c>
      <c r="BB201">
        <v>1</v>
      </c>
      <c r="BD201">
        <v>1</v>
      </c>
      <c r="BE201">
        <v>1</v>
      </c>
      <c r="BJ201" s="247" t="s">
        <v>550</v>
      </c>
      <c r="BK201" s="247" t="s">
        <v>550</v>
      </c>
      <c r="BL201" s="247" t="s">
        <v>550</v>
      </c>
      <c r="BN201">
        <v>6</v>
      </c>
      <c r="BO201">
        <v>3</v>
      </c>
      <c r="BP201">
        <v>7</v>
      </c>
      <c r="BT201" s="245" t="s">
        <v>698</v>
      </c>
      <c r="BU201" s="245" t="s">
        <v>938</v>
      </c>
      <c r="BV201">
        <v>54</v>
      </c>
      <c r="BX201" t="s">
        <v>1230</v>
      </c>
      <c r="BY201" t="s">
        <v>1231</v>
      </c>
      <c r="CA201">
        <v>64</v>
      </c>
      <c r="CB201">
        <v>64</v>
      </c>
      <c r="CC201" t="s">
        <v>1235</v>
      </c>
      <c r="CE201" t="s">
        <v>1251</v>
      </c>
      <c r="CF201" t="s">
        <v>1236</v>
      </c>
      <c r="CG201">
        <f>40+48</f>
        <v>88</v>
      </c>
      <c r="CK201">
        <v>48</v>
      </c>
      <c r="CL201">
        <v>72</v>
      </c>
      <c r="CM201">
        <f>CL201+CK201/2</f>
        <v>96</v>
      </c>
    </row>
    <row r="202" spans="10:104" x14ac:dyDescent="0.2">
      <c r="U202" t="s">
        <v>532</v>
      </c>
      <c r="Y202">
        <v>6</v>
      </c>
      <c r="Z202" s="290" t="s">
        <v>556</v>
      </c>
      <c r="AA202" s="290" t="s">
        <v>339</v>
      </c>
      <c r="AB202" s="244" t="s">
        <v>310</v>
      </c>
      <c r="AD202">
        <v>5</v>
      </c>
      <c r="AF202" t="s">
        <v>339</v>
      </c>
      <c r="AG202" t="s">
        <v>339</v>
      </c>
      <c r="AK202" s="4" t="s">
        <v>484</v>
      </c>
      <c r="AL202">
        <v>14</v>
      </c>
      <c r="AO202" s="69" t="s">
        <v>556</v>
      </c>
      <c r="AP202" t="s">
        <v>339</v>
      </c>
      <c r="AQ202" t="s">
        <v>562</v>
      </c>
      <c r="AY202" t="s">
        <v>3</v>
      </c>
      <c r="AZ202">
        <v>6</v>
      </c>
      <c r="BA202">
        <v>1</v>
      </c>
      <c r="BB202">
        <v>1</v>
      </c>
      <c r="BD202">
        <v>1</v>
      </c>
      <c r="BE202">
        <v>1</v>
      </c>
      <c r="BJ202" s="247" t="s">
        <v>551</v>
      </c>
      <c r="BK202" s="247" t="s">
        <v>551</v>
      </c>
      <c r="BL202" s="247" t="s">
        <v>551</v>
      </c>
      <c r="BN202">
        <v>7</v>
      </c>
      <c r="BO202">
        <v>2</v>
      </c>
      <c r="BP202">
        <v>6</v>
      </c>
      <c r="BT202" s="244" t="s">
        <v>563</v>
      </c>
      <c r="BU202" s="244" t="s">
        <v>569</v>
      </c>
      <c r="BX202" s="244" t="s">
        <v>563</v>
      </c>
      <c r="BY202" s="244" t="s">
        <v>569</v>
      </c>
      <c r="CG202">
        <f>160-88</f>
        <v>72</v>
      </c>
      <c r="CH202" t="s">
        <v>1239</v>
      </c>
      <c r="CS202" s="370" t="s">
        <v>1217</v>
      </c>
      <c r="CT202" s="370" t="s">
        <v>1218</v>
      </c>
      <c r="CU202">
        <v>80</v>
      </c>
      <c r="CV202">
        <v>80</v>
      </c>
    </row>
    <row r="203" spans="10:104" x14ac:dyDescent="0.2">
      <c r="U203" t="s">
        <v>533</v>
      </c>
      <c r="Y203">
        <v>7</v>
      </c>
      <c r="Z203" s="290" t="s">
        <v>556</v>
      </c>
      <c r="AA203" s="290" t="s">
        <v>339</v>
      </c>
      <c r="AB203" t="s">
        <v>562</v>
      </c>
      <c r="AC203">
        <v>4</v>
      </c>
      <c r="AK203" s="4" t="s">
        <v>493</v>
      </c>
      <c r="AL203">
        <v>9</v>
      </c>
      <c r="AO203" t="s">
        <v>198</v>
      </c>
      <c r="AP203" t="s">
        <v>198</v>
      </c>
      <c r="AQ203" t="s">
        <v>511</v>
      </c>
      <c r="AY203" t="s">
        <v>7</v>
      </c>
      <c r="AZ203">
        <v>7</v>
      </c>
      <c r="BA203">
        <v>1</v>
      </c>
      <c r="BB203">
        <v>1</v>
      </c>
      <c r="BD203">
        <v>1</v>
      </c>
      <c r="BE203">
        <v>1</v>
      </c>
      <c r="BJ203" s="247" t="s">
        <v>552</v>
      </c>
      <c r="BK203" s="247" t="s">
        <v>552</v>
      </c>
      <c r="BL203" s="247" t="s">
        <v>552</v>
      </c>
      <c r="BN203">
        <v>8</v>
      </c>
      <c r="BO203">
        <v>1</v>
      </c>
      <c r="BP203">
        <v>5</v>
      </c>
      <c r="BT203" s="245" t="s">
        <v>939</v>
      </c>
      <c r="BU203" s="245" t="s">
        <v>939</v>
      </c>
      <c r="BV203">
        <v>32</v>
      </c>
      <c r="BX203" t="s">
        <v>1226</v>
      </c>
      <c r="BY203" t="s">
        <v>1227</v>
      </c>
      <c r="CA203">
        <v>32</v>
      </c>
      <c r="CB203">
        <v>32</v>
      </c>
      <c r="CE203">
        <f>96+40</f>
        <v>136</v>
      </c>
      <c r="CF203" t="s">
        <v>1238</v>
      </c>
      <c r="CK203">
        <f>CK201+CL201+40</f>
        <v>160</v>
      </c>
      <c r="CS203" s="244" t="s">
        <v>308</v>
      </c>
      <c r="CT203" s="244" t="s">
        <v>309</v>
      </c>
      <c r="CY203" t="s">
        <v>1263</v>
      </c>
    </row>
    <row r="204" spans="10:104" x14ac:dyDescent="0.2">
      <c r="U204" t="s">
        <v>535</v>
      </c>
      <c r="Y204">
        <v>8</v>
      </c>
      <c r="Z204" s="244" t="s">
        <v>198</v>
      </c>
      <c r="AA204" s="244" t="s">
        <v>198</v>
      </c>
      <c r="AB204" t="s">
        <v>511</v>
      </c>
      <c r="AC204">
        <v>6</v>
      </c>
      <c r="AD204">
        <v>6</v>
      </c>
      <c r="AF204" t="s">
        <v>593</v>
      </c>
      <c r="AK204" s="4" t="s">
        <v>485</v>
      </c>
      <c r="AL204">
        <v>1</v>
      </c>
      <c r="AO204" s="69" t="s">
        <v>521</v>
      </c>
      <c r="AP204" t="s">
        <v>339</v>
      </c>
      <c r="AQ204" s="325" t="s">
        <v>311</v>
      </c>
      <c r="AY204" t="s">
        <v>5</v>
      </c>
      <c r="AZ204">
        <v>8</v>
      </c>
      <c r="BB204">
        <v>1</v>
      </c>
      <c r="BE204">
        <v>1</v>
      </c>
      <c r="BJ204" s="247" t="s">
        <v>276</v>
      </c>
      <c r="BK204" s="247" t="s">
        <v>276</v>
      </c>
      <c r="BL204" s="247" t="s">
        <v>276</v>
      </c>
      <c r="BT204" s="245" t="s">
        <v>704</v>
      </c>
      <c r="BU204" s="245" t="s">
        <v>704</v>
      </c>
      <c r="BV204">
        <v>16</v>
      </c>
      <c r="BX204" s="3" t="s">
        <v>1225</v>
      </c>
      <c r="BY204" s="3" t="s">
        <v>1225</v>
      </c>
      <c r="CA204">
        <v>16</v>
      </c>
      <c r="CB204">
        <v>16</v>
      </c>
      <c r="CI204">
        <v>120</v>
      </c>
      <c r="CS204" s="370" t="s">
        <v>1219</v>
      </c>
      <c r="CT204" s="245" t="s">
        <v>1253</v>
      </c>
      <c r="CU204">
        <v>80</v>
      </c>
      <c r="CV204">
        <v>32</v>
      </c>
      <c r="CX204" t="s">
        <v>1253</v>
      </c>
      <c r="CY204">
        <v>96</v>
      </c>
      <c r="CZ204" t="s">
        <v>1264</v>
      </c>
    </row>
    <row r="205" spans="10:104" x14ac:dyDescent="0.2">
      <c r="J205" t="s">
        <v>193</v>
      </c>
      <c r="K205">
        <v>10</v>
      </c>
      <c r="L205" t="s">
        <v>616</v>
      </c>
      <c r="Y205">
        <v>9</v>
      </c>
      <c r="Z205" s="290" t="s">
        <v>521</v>
      </c>
      <c r="AA205" s="290" t="s">
        <v>339</v>
      </c>
      <c r="AB205" s="244" t="s">
        <v>307</v>
      </c>
      <c r="AD205">
        <v>7</v>
      </c>
      <c r="AF205" t="s">
        <v>565</v>
      </c>
      <c r="AK205" s="4" t="s">
        <v>488</v>
      </c>
      <c r="AL205">
        <v>5</v>
      </c>
      <c r="AO205" s="69" t="s">
        <v>522</v>
      </c>
      <c r="AP205" t="s">
        <v>339</v>
      </c>
      <c r="AQ205" t="s">
        <v>512</v>
      </c>
      <c r="AY205" t="s">
        <v>398</v>
      </c>
      <c r="AZ205">
        <v>9</v>
      </c>
      <c r="BB205">
        <v>1</v>
      </c>
      <c r="BE205">
        <v>1</v>
      </c>
      <c r="BT205" s="244" t="s">
        <v>564</v>
      </c>
      <c r="BU205" s="244" t="s">
        <v>570</v>
      </c>
      <c r="BX205" s="244" t="s">
        <v>564</v>
      </c>
      <c r="BY205" s="244" t="s">
        <v>570</v>
      </c>
      <c r="CI205" t="s">
        <v>1240</v>
      </c>
      <c r="CL205">
        <v>48</v>
      </c>
      <c r="CM205">
        <v>24</v>
      </c>
      <c r="CS205" s="370" t="s">
        <v>1220</v>
      </c>
      <c r="CT205" s="245" t="s">
        <v>1261</v>
      </c>
      <c r="CU205">
        <v>80</v>
      </c>
      <c r="CV205">
        <v>32</v>
      </c>
      <c r="CX205" t="s">
        <v>1261</v>
      </c>
      <c r="CY205">
        <v>64</v>
      </c>
    </row>
    <row r="206" spans="10:104" x14ac:dyDescent="0.2">
      <c r="J206" t="s">
        <v>265</v>
      </c>
      <c r="K206">
        <v>4</v>
      </c>
      <c r="L206" t="s">
        <v>617</v>
      </c>
      <c r="U206" t="s">
        <v>502</v>
      </c>
      <c r="Y206">
        <v>10</v>
      </c>
      <c r="Z206" s="290" t="s">
        <v>522</v>
      </c>
      <c r="AA206" s="290" t="s">
        <v>339</v>
      </c>
      <c r="AB206" t="s">
        <v>512</v>
      </c>
      <c r="AC206">
        <v>7</v>
      </c>
      <c r="AK206" s="4" t="s">
        <v>406</v>
      </c>
      <c r="AL206">
        <v>15</v>
      </c>
      <c r="AO206" t="s">
        <v>198</v>
      </c>
      <c r="AP206" t="s">
        <v>198</v>
      </c>
      <c r="AQ206" t="s">
        <v>513</v>
      </c>
      <c r="AY206" t="s">
        <v>1</v>
      </c>
      <c r="AZ206">
        <v>10</v>
      </c>
      <c r="BB206">
        <v>1</v>
      </c>
      <c r="BE206">
        <v>1</v>
      </c>
      <c r="BT206" s="245" t="s">
        <v>691</v>
      </c>
      <c r="BU206" s="245" t="s">
        <v>691</v>
      </c>
      <c r="BV206">
        <v>8</v>
      </c>
      <c r="BX206" t="s">
        <v>1232</v>
      </c>
      <c r="BY206" t="s">
        <v>1228</v>
      </c>
      <c r="CA206">
        <v>8</v>
      </c>
      <c r="CB206">
        <v>8</v>
      </c>
      <c r="CL206">
        <v>72</v>
      </c>
      <c r="CM206">
        <v>96</v>
      </c>
      <c r="CS206" s="244" t="s">
        <v>311</v>
      </c>
      <c r="CT206" s="244" t="s">
        <v>306</v>
      </c>
      <c r="CX206" t="s">
        <v>1262</v>
      </c>
      <c r="CY206">
        <v>32</v>
      </c>
    </row>
    <row r="207" spans="10:104" x14ac:dyDescent="0.2">
      <c r="J207" t="s">
        <v>259</v>
      </c>
      <c r="K207">
        <v>4</v>
      </c>
      <c r="L207" t="s">
        <v>618</v>
      </c>
      <c r="O207">
        <v>10</v>
      </c>
      <c r="P207" t="s">
        <v>623</v>
      </c>
      <c r="U207" t="s">
        <v>530</v>
      </c>
      <c r="Y207">
        <v>11</v>
      </c>
      <c r="Z207" s="244" t="s">
        <v>198</v>
      </c>
      <c r="AA207" s="244" t="s">
        <v>198</v>
      </c>
      <c r="AB207" t="s">
        <v>513</v>
      </c>
      <c r="AC207">
        <v>9</v>
      </c>
      <c r="AD207">
        <v>8</v>
      </c>
      <c r="AK207" s="4" t="s">
        <v>483</v>
      </c>
      <c r="AL207">
        <v>4</v>
      </c>
      <c r="AO207" s="69" t="s">
        <v>523</v>
      </c>
      <c r="AP207" t="s">
        <v>339</v>
      </c>
      <c r="AQ207" s="325" t="s">
        <v>312</v>
      </c>
      <c r="BT207" s="245" t="s">
        <v>690</v>
      </c>
      <c r="BU207" s="245" t="s">
        <v>690</v>
      </c>
      <c r="BV207">
        <v>4</v>
      </c>
      <c r="BX207" s="3" t="s">
        <v>1246</v>
      </c>
      <c r="BY207" s="3" t="s">
        <v>1246</v>
      </c>
      <c r="CA207">
        <v>4</v>
      </c>
      <c r="CB207">
        <v>4</v>
      </c>
      <c r="CM207">
        <v>48</v>
      </c>
      <c r="CS207" s="370" t="s">
        <v>1221</v>
      </c>
      <c r="CT207" s="245" t="s">
        <v>1262</v>
      </c>
      <c r="CU207">
        <v>80</v>
      </c>
      <c r="CV207">
        <v>32</v>
      </c>
      <c r="CX207" t="s">
        <v>1229</v>
      </c>
    </row>
    <row r="208" spans="10:104" x14ac:dyDescent="0.2">
      <c r="J208" t="s">
        <v>264</v>
      </c>
      <c r="K208">
        <v>4</v>
      </c>
      <c r="L208" t="s">
        <v>537</v>
      </c>
      <c r="O208">
        <v>2</v>
      </c>
      <c r="P208" t="s">
        <v>619</v>
      </c>
      <c r="U208" t="s">
        <v>531</v>
      </c>
      <c r="Y208">
        <v>12</v>
      </c>
      <c r="Z208" s="290" t="s">
        <v>523</v>
      </c>
      <c r="AA208" s="290" t="s">
        <v>339</v>
      </c>
      <c r="AB208" s="244" t="s">
        <v>566</v>
      </c>
      <c r="AD208">
        <v>9</v>
      </c>
      <c r="AK208" s="4" t="s">
        <v>484</v>
      </c>
      <c r="AL208">
        <v>14</v>
      </c>
      <c r="AO208" s="69" t="s">
        <v>301</v>
      </c>
      <c r="AP208" t="s">
        <v>339</v>
      </c>
      <c r="AQ208" t="s">
        <v>514</v>
      </c>
      <c r="BG208">
        <v>10</v>
      </c>
      <c r="BJ208" t="s">
        <v>1203</v>
      </c>
      <c r="BK208" t="s">
        <v>1201</v>
      </c>
      <c r="BL208" t="s">
        <v>1204</v>
      </c>
      <c r="BM208" t="s">
        <v>1202</v>
      </c>
      <c r="BT208" s="245" t="s">
        <v>276</v>
      </c>
      <c r="BU208" s="245" t="s">
        <v>276</v>
      </c>
      <c r="BV208">
        <v>2</v>
      </c>
      <c r="BX208" s="3" t="s">
        <v>1247</v>
      </c>
      <c r="BY208" s="3" t="s">
        <v>1247</v>
      </c>
      <c r="CA208">
        <v>2</v>
      </c>
      <c r="CB208">
        <v>2</v>
      </c>
      <c r="CM208">
        <v>24</v>
      </c>
      <c r="CS208" s="370" t="s">
        <v>1222</v>
      </c>
      <c r="CT208" s="245" t="s">
        <v>1229</v>
      </c>
      <c r="CU208">
        <v>80</v>
      </c>
      <c r="CV208">
        <v>32</v>
      </c>
      <c r="CX208" t="s">
        <v>1230</v>
      </c>
    </row>
    <row r="209" spans="5:111" x14ac:dyDescent="0.2">
      <c r="J209" t="s">
        <v>266</v>
      </c>
      <c r="K209">
        <v>2</v>
      </c>
      <c r="L209" t="s">
        <v>544</v>
      </c>
      <c r="O209">
        <v>4</v>
      </c>
      <c r="P209" t="s">
        <v>620</v>
      </c>
      <c r="U209" t="s">
        <v>532</v>
      </c>
      <c r="Y209">
        <v>13</v>
      </c>
      <c r="Z209" s="290" t="s">
        <v>301</v>
      </c>
      <c r="AA209" s="290" t="s">
        <v>339</v>
      </c>
      <c r="AB209" t="s">
        <v>514</v>
      </c>
      <c r="AC209">
        <v>10</v>
      </c>
      <c r="AK209" s="4" t="s">
        <v>496</v>
      </c>
      <c r="AL209">
        <v>6</v>
      </c>
      <c r="AO209" t="s">
        <v>198</v>
      </c>
      <c r="AP209" t="s">
        <v>198</v>
      </c>
      <c r="AQ209" t="s">
        <v>515</v>
      </c>
      <c r="AZ209" t="s">
        <v>913</v>
      </c>
      <c r="BA209">
        <v>3</v>
      </c>
      <c r="BB209">
        <v>1</v>
      </c>
      <c r="BD209">
        <v>4</v>
      </c>
      <c r="BG209">
        <v>13</v>
      </c>
      <c r="BJ209" t="s">
        <v>1207</v>
      </c>
      <c r="BK209" t="s">
        <v>1205</v>
      </c>
      <c r="BL209" t="s">
        <v>1208</v>
      </c>
      <c r="BM209" t="s">
        <v>1206</v>
      </c>
      <c r="CL209">
        <v>40</v>
      </c>
      <c r="CM209">
        <v>32</v>
      </c>
      <c r="CS209" s="244" t="s">
        <v>312</v>
      </c>
      <c r="CT209" s="244" t="s">
        <v>313</v>
      </c>
      <c r="CX209" t="s">
        <v>1231</v>
      </c>
    </row>
    <row r="210" spans="5:111" x14ac:dyDescent="0.2">
      <c r="K210">
        <v>8</v>
      </c>
      <c r="L210" t="s">
        <v>543</v>
      </c>
      <c r="O210">
        <v>6</v>
      </c>
      <c r="P210" t="s">
        <v>621</v>
      </c>
      <c r="U210" t="s">
        <v>533</v>
      </c>
      <c r="Y210">
        <v>14</v>
      </c>
      <c r="Z210" s="244" t="s">
        <v>198</v>
      </c>
      <c r="AA210" s="244" t="s">
        <v>198</v>
      </c>
      <c r="AB210" t="s">
        <v>515</v>
      </c>
      <c r="AC210">
        <v>12</v>
      </c>
      <c r="AD210">
        <v>10</v>
      </c>
      <c r="AK210" s="4" t="s">
        <v>498</v>
      </c>
      <c r="AL210">
        <v>12</v>
      </c>
      <c r="AO210" t="s">
        <v>524</v>
      </c>
      <c r="AP210" t="s">
        <v>339</v>
      </c>
      <c r="AQ210" s="325" t="s">
        <v>563</v>
      </c>
      <c r="AZ210" t="s">
        <v>645</v>
      </c>
      <c r="BA210">
        <v>2</v>
      </c>
      <c r="BB210">
        <v>2</v>
      </c>
      <c r="BD210">
        <v>3</v>
      </c>
      <c r="BE210">
        <v>1</v>
      </c>
      <c r="BG210">
        <v>4</v>
      </c>
      <c r="CS210" s="370" t="s">
        <v>1226</v>
      </c>
      <c r="CT210" s="245" t="s">
        <v>1230</v>
      </c>
      <c r="CU210">
        <v>24</v>
      </c>
      <c r="CV210">
        <v>16</v>
      </c>
      <c r="CX210" t="s">
        <v>1232</v>
      </c>
    </row>
    <row r="211" spans="5:111" x14ac:dyDescent="0.2">
      <c r="E211">
        <v>1</v>
      </c>
      <c r="O211">
        <v>4</v>
      </c>
      <c r="P211" t="s">
        <v>622</v>
      </c>
      <c r="U211" t="s">
        <v>536</v>
      </c>
      <c r="Y211">
        <v>15</v>
      </c>
      <c r="Z211" s="290" t="s">
        <v>524</v>
      </c>
      <c r="AA211" s="290" t="s">
        <v>339</v>
      </c>
      <c r="AB211" s="244" t="s">
        <v>567</v>
      </c>
      <c r="AD211">
        <v>11</v>
      </c>
      <c r="AK211" s="4" t="s">
        <v>406</v>
      </c>
      <c r="AL211">
        <v>15</v>
      </c>
      <c r="AO211" t="s">
        <v>525</v>
      </c>
      <c r="AP211" t="s">
        <v>339</v>
      </c>
      <c r="AQ211" t="s">
        <v>516</v>
      </c>
      <c r="AZ211" t="s">
        <v>914</v>
      </c>
      <c r="BA211">
        <v>2</v>
      </c>
      <c r="BB211">
        <v>1</v>
      </c>
      <c r="BD211">
        <v>2</v>
      </c>
      <c r="BE211">
        <v>2</v>
      </c>
      <c r="BG211">
        <v>6</v>
      </c>
      <c r="BI211">
        <v>132</v>
      </c>
      <c r="BJ211">
        <v>1</v>
      </c>
      <c r="BK211">
        <f>BJ211+8</f>
        <v>9</v>
      </c>
      <c r="BL211">
        <f t="shared" ref="BL211:BM211" si="0">BK211+8</f>
        <v>17</v>
      </c>
      <c r="BM211">
        <f t="shared" si="0"/>
        <v>25</v>
      </c>
      <c r="CS211" s="370" t="s">
        <v>1227</v>
      </c>
      <c r="CT211" s="245" t="s">
        <v>1231</v>
      </c>
      <c r="CU211">
        <v>12</v>
      </c>
      <c r="CV211">
        <v>8</v>
      </c>
      <c r="CX211" t="s">
        <v>1232</v>
      </c>
    </row>
    <row r="212" spans="5:111" x14ac:dyDescent="0.2">
      <c r="E212">
        <v>4</v>
      </c>
      <c r="F212" t="s">
        <v>304</v>
      </c>
      <c r="O212">
        <v>4</v>
      </c>
      <c r="P212" t="s">
        <v>541</v>
      </c>
      <c r="Y212">
        <v>16</v>
      </c>
      <c r="Z212" s="290" t="s">
        <v>525</v>
      </c>
      <c r="AA212" s="290" t="s">
        <v>339</v>
      </c>
      <c r="AB212" t="s">
        <v>516</v>
      </c>
      <c r="AC212">
        <v>13</v>
      </c>
      <c r="AK212" s="4" t="s">
        <v>489</v>
      </c>
      <c r="AL212">
        <v>3</v>
      </c>
      <c r="AO212" t="s">
        <v>198</v>
      </c>
      <c r="AP212" t="s">
        <v>198</v>
      </c>
      <c r="AQ212" t="s">
        <v>517</v>
      </c>
      <c r="AZ212" t="s">
        <v>917</v>
      </c>
      <c r="BA212">
        <v>1</v>
      </c>
      <c r="BB212">
        <v>2</v>
      </c>
      <c r="BD212">
        <v>2</v>
      </c>
      <c r="BE212">
        <v>1</v>
      </c>
      <c r="BI212">
        <v>126</v>
      </c>
      <c r="BJ212">
        <v>2</v>
      </c>
      <c r="BK212">
        <f t="shared" ref="BK212:BM212" si="1">BJ212+8</f>
        <v>10</v>
      </c>
      <c r="BL212">
        <f t="shared" si="1"/>
        <v>18</v>
      </c>
      <c r="BM212">
        <f t="shared" si="1"/>
        <v>26</v>
      </c>
      <c r="CS212" s="244" t="s">
        <v>563</v>
      </c>
      <c r="CT212" s="244" t="s">
        <v>569</v>
      </c>
      <c r="CX212" t="s">
        <v>1232</v>
      </c>
    </row>
    <row r="213" spans="5:111" x14ac:dyDescent="0.2">
      <c r="G213" t="s">
        <v>641</v>
      </c>
      <c r="O213">
        <v>2</v>
      </c>
      <c r="P213" t="s">
        <v>544</v>
      </c>
      <c r="U213" t="s">
        <v>534</v>
      </c>
      <c r="Y213">
        <v>17</v>
      </c>
      <c r="Z213" s="244" t="s">
        <v>198</v>
      </c>
      <c r="AA213" s="244" t="s">
        <v>198</v>
      </c>
      <c r="AB213" t="s">
        <v>517</v>
      </c>
      <c r="AC213">
        <v>15</v>
      </c>
      <c r="AD213">
        <v>12</v>
      </c>
      <c r="AK213" s="4" t="s">
        <v>489</v>
      </c>
      <c r="AL213">
        <v>3</v>
      </c>
      <c r="AO213" t="s">
        <v>526</v>
      </c>
      <c r="AP213" t="s">
        <v>339</v>
      </c>
      <c r="AQ213" s="325" t="s">
        <v>564</v>
      </c>
      <c r="AZ213" t="s">
        <v>915</v>
      </c>
      <c r="BA213">
        <v>1</v>
      </c>
      <c r="BB213">
        <v>1</v>
      </c>
      <c r="BD213">
        <v>1</v>
      </c>
      <c r="BE213">
        <v>2</v>
      </c>
      <c r="BI213">
        <v>120</v>
      </c>
      <c r="BJ213">
        <v>3</v>
      </c>
      <c r="BK213">
        <f t="shared" ref="BK213:BM213" si="2">BJ213+8</f>
        <v>11</v>
      </c>
      <c r="BL213">
        <f t="shared" si="2"/>
        <v>19</v>
      </c>
      <c r="BM213">
        <f t="shared" si="2"/>
        <v>27</v>
      </c>
      <c r="CS213" s="369" t="s">
        <v>1254</v>
      </c>
      <c r="CT213" s="369" t="s">
        <v>1255</v>
      </c>
      <c r="CU213">
        <v>6</v>
      </c>
      <c r="CV213">
        <v>6</v>
      </c>
      <c r="CX213" t="s">
        <v>1246</v>
      </c>
    </row>
    <row r="214" spans="5:111" x14ac:dyDescent="0.2">
      <c r="E214">
        <v>2</v>
      </c>
      <c r="F214" t="s">
        <v>305</v>
      </c>
      <c r="Y214">
        <v>18</v>
      </c>
      <c r="Z214" s="290" t="s">
        <v>526</v>
      </c>
      <c r="AA214" s="290" t="s">
        <v>339</v>
      </c>
      <c r="AB214" s="244" t="s">
        <v>568</v>
      </c>
      <c r="AD214">
        <v>13</v>
      </c>
      <c r="AK214" s="4" t="s">
        <v>406</v>
      </c>
      <c r="AL214">
        <v>15</v>
      </c>
      <c r="AO214" t="s">
        <v>527</v>
      </c>
      <c r="AP214" t="s">
        <v>339</v>
      </c>
      <c r="AQ214" t="s">
        <v>518</v>
      </c>
      <c r="AZ214" t="s">
        <v>919</v>
      </c>
      <c r="BB214">
        <v>2</v>
      </c>
      <c r="BD214">
        <v>1</v>
      </c>
      <c r="BE214">
        <v>1</v>
      </c>
      <c r="BI214">
        <v>114</v>
      </c>
      <c r="BJ214">
        <v>4</v>
      </c>
      <c r="BK214">
        <f t="shared" ref="BK214:BM214" si="3">BJ214+8</f>
        <v>12</v>
      </c>
      <c r="BL214">
        <f t="shared" si="3"/>
        <v>20</v>
      </c>
      <c r="BM214">
        <f t="shared" si="3"/>
        <v>28</v>
      </c>
      <c r="BW214">
        <v>1</v>
      </c>
      <c r="BX214">
        <v>2</v>
      </c>
      <c r="BY214">
        <v>3</v>
      </c>
      <c r="BZ214">
        <v>4</v>
      </c>
      <c r="CA214">
        <v>5</v>
      </c>
      <c r="CB214">
        <v>6</v>
      </c>
      <c r="CC214">
        <v>7</v>
      </c>
      <c r="CD214">
        <v>8</v>
      </c>
      <c r="CE214">
        <v>9</v>
      </c>
      <c r="CF214">
        <v>10</v>
      </c>
      <c r="CG214">
        <v>11</v>
      </c>
      <c r="CH214">
        <v>12</v>
      </c>
      <c r="CI214">
        <v>13</v>
      </c>
      <c r="CJ214">
        <v>14</v>
      </c>
      <c r="CS214" s="369" t="s">
        <v>1228</v>
      </c>
      <c r="CT214" s="369" t="s">
        <v>1228</v>
      </c>
      <c r="CU214">
        <v>3</v>
      </c>
      <c r="CV214">
        <v>3</v>
      </c>
      <c r="CX214" t="s">
        <v>1246</v>
      </c>
    </row>
    <row r="215" spans="5:111" x14ac:dyDescent="0.2">
      <c r="E215">
        <v>3</v>
      </c>
      <c r="Y215">
        <v>19</v>
      </c>
      <c r="Z215" s="290" t="s">
        <v>527</v>
      </c>
      <c r="AA215" s="290" t="s">
        <v>339</v>
      </c>
      <c r="AB215" t="s">
        <v>518</v>
      </c>
      <c r="AD215">
        <v>14</v>
      </c>
      <c r="AK215" s="4" t="s">
        <v>485</v>
      </c>
      <c r="AL215">
        <v>1</v>
      </c>
      <c r="AO215" t="s">
        <v>276</v>
      </c>
      <c r="AP215" t="s">
        <v>339</v>
      </c>
      <c r="AQ215" t="s">
        <v>519</v>
      </c>
      <c r="AZ215" t="s">
        <v>916</v>
      </c>
      <c r="BB215">
        <v>2</v>
      </c>
      <c r="BE215">
        <v>2</v>
      </c>
      <c r="BI215">
        <v>132</v>
      </c>
      <c r="BJ215">
        <v>5</v>
      </c>
      <c r="BK215">
        <f t="shared" ref="BK215:BM215" si="4">BJ215+8</f>
        <v>13</v>
      </c>
      <c r="BL215">
        <f t="shared" si="4"/>
        <v>21</v>
      </c>
      <c r="BM215">
        <f t="shared" si="4"/>
        <v>29</v>
      </c>
      <c r="BP215" t="s">
        <v>6</v>
      </c>
      <c r="BQ215" t="s">
        <v>323</v>
      </c>
      <c r="BR215" t="s">
        <v>5</v>
      </c>
      <c r="BS215" t="s">
        <v>4</v>
      </c>
      <c r="BX215" t="s">
        <v>1214</v>
      </c>
      <c r="BY215" t="s">
        <v>1214</v>
      </c>
      <c r="BZ215" t="s">
        <v>1214</v>
      </c>
      <c r="CS215" s="244" t="s">
        <v>564</v>
      </c>
      <c r="CT215" s="244" t="s">
        <v>570</v>
      </c>
      <c r="CX215" t="s">
        <v>1247</v>
      </c>
    </row>
    <row r="216" spans="5:111" x14ac:dyDescent="0.2">
      <c r="Y216">
        <v>20</v>
      </c>
      <c r="Z216" s="290" t="s">
        <v>276</v>
      </c>
      <c r="AA216" s="290" t="s">
        <v>339</v>
      </c>
      <c r="AB216" t="s">
        <v>519</v>
      </c>
      <c r="AD216">
        <v>15</v>
      </c>
      <c r="AK216" s="4" t="s">
        <v>493</v>
      </c>
      <c r="AL216">
        <v>9</v>
      </c>
      <c r="AO216" t="s">
        <v>520</v>
      </c>
      <c r="AP216" t="s">
        <v>520</v>
      </c>
      <c r="AQ216" t="s">
        <v>520</v>
      </c>
      <c r="AZ216" t="s">
        <v>918</v>
      </c>
      <c r="BB216">
        <v>1</v>
      </c>
      <c r="BE216">
        <v>1</v>
      </c>
      <c r="BI216">
        <v>126</v>
      </c>
      <c r="BJ216">
        <v>6</v>
      </c>
      <c r="BK216">
        <f t="shared" ref="BK216:BM216" si="5">BJ216+8</f>
        <v>14</v>
      </c>
      <c r="BL216">
        <f t="shared" si="5"/>
        <v>22</v>
      </c>
      <c r="BM216">
        <f t="shared" si="5"/>
        <v>30</v>
      </c>
      <c r="BV216" t="s">
        <v>1211</v>
      </c>
      <c r="BW216">
        <v>40</v>
      </c>
      <c r="BX216">
        <v>60</v>
      </c>
      <c r="BY216">
        <v>70</v>
      </c>
      <c r="BZ216">
        <v>75</v>
      </c>
      <c r="CA216">
        <v>38</v>
      </c>
      <c r="CB216">
        <v>19</v>
      </c>
      <c r="CC216">
        <v>10</v>
      </c>
      <c r="CD216">
        <v>5</v>
      </c>
      <c r="CE216">
        <v>3</v>
      </c>
      <c r="CF216">
        <v>1</v>
      </c>
      <c r="CG216">
        <v>1</v>
      </c>
      <c r="CS216" s="290" t="s">
        <v>1232</v>
      </c>
      <c r="CT216" s="290" t="s">
        <v>1232</v>
      </c>
      <c r="CU216">
        <v>4</v>
      </c>
      <c r="CV216">
        <v>4</v>
      </c>
      <c r="CX216" t="s">
        <v>1247</v>
      </c>
    </row>
    <row r="217" spans="5:111" x14ac:dyDescent="0.2">
      <c r="E217" t="s">
        <v>308</v>
      </c>
      <c r="F217" t="s">
        <v>595</v>
      </c>
      <c r="G217" t="s">
        <v>642</v>
      </c>
      <c r="M217" s="291" t="s">
        <v>604</v>
      </c>
      <c r="N217" s="291" t="s">
        <v>604</v>
      </c>
      <c r="O217" s="291" t="s">
        <v>636</v>
      </c>
      <c r="Q217" s="291" t="s">
        <v>520</v>
      </c>
      <c r="R217" s="291" t="s">
        <v>520</v>
      </c>
      <c r="S217" s="291" t="s">
        <v>520</v>
      </c>
      <c r="U217" s="291" t="s">
        <v>520</v>
      </c>
      <c r="V217" s="291" t="s">
        <v>520</v>
      </c>
      <c r="W217" s="291" t="s">
        <v>520</v>
      </c>
      <c r="Y217">
        <v>21</v>
      </c>
      <c r="Z217" s="291" t="s">
        <v>520</v>
      </c>
      <c r="AA217" s="291" t="s">
        <v>520</v>
      </c>
      <c r="AB217" s="291" t="s">
        <v>520</v>
      </c>
      <c r="AE217">
        <v>1</v>
      </c>
      <c r="AK217" s="4" t="s">
        <v>488</v>
      </c>
      <c r="AL217">
        <v>5</v>
      </c>
      <c r="AO217" t="s">
        <v>520</v>
      </c>
      <c r="AP217" t="s">
        <v>528</v>
      </c>
      <c r="AQ217" t="s">
        <v>528</v>
      </c>
      <c r="AZ217" t="s">
        <v>921</v>
      </c>
      <c r="BB217">
        <v>1</v>
      </c>
      <c r="BE217">
        <v>1</v>
      </c>
      <c r="BI217">
        <v>120</v>
      </c>
      <c r="BJ217">
        <v>7</v>
      </c>
      <c r="BK217">
        <f t="shared" ref="BK217:BM217" si="6">BJ217+8</f>
        <v>15</v>
      </c>
      <c r="BL217">
        <f t="shared" si="6"/>
        <v>23</v>
      </c>
      <c r="BM217">
        <f t="shared" si="6"/>
        <v>31</v>
      </c>
      <c r="CS217" s="290" t="s">
        <v>1246</v>
      </c>
      <c r="CT217" s="290" t="s">
        <v>1246</v>
      </c>
      <c r="CU217">
        <v>2</v>
      </c>
      <c r="CV217">
        <v>2</v>
      </c>
    </row>
    <row r="218" spans="5:111" x14ac:dyDescent="0.2">
      <c r="E218" t="s">
        <v>309</v>
      </c>
      <c r="F218" t="s">
        <v>640</v>
      </c>
      <c r="J218">
        <v>56</v>
      </c>
      <c r="M218" s="291" t="s">
        <v>637</v>
      </c>
      <c r="N218" s="291" t="s">
        <v>625</v>
      </c>
      <c r="O218" s="291" t="s">
        <v>624</v>
      </c>
      <c r="Q218" s="291" t="s">
        <v>520</v>
      </c>
      <c r="R218" s="291" t="s">
        <v>528</v>
      </c>
      <c r="S218" s="291" t="s">
        <v>528</v>
      </c>
      <c r="U218" s="291" t="s">
        <v>520</v>
      </c>
      <c r="V218" s="291" t="s">
        <v>528</v>
      </c>
      <c r="W218" s="291" t="s">
        <v>528</v>
      </c>
      <c r="Y218">
        <v>22</v>
      </c>
      <c r="Z218" s="291" t="s">
        <v>520</v>
      </c>
      <c r="AA218" s="291" t="s">
        <v>528</v>
      </c>
      <c r="AB218" s="291" t="s">
        <v>528</v>
      </c>
      <c r="AK218" s="4" t="s">
        <v>483</v>
      </c>
      <c r="AL218">
        <v>4</v>
      </c>
      <c r="AO218" t="s">
        <v>528</v>
      </c>
      <c r="AP218" t="s">
        <v>528</v>
      </c>
      <c r="AQ218" t="s">
        <v>546</v>
      </c>
      <c r="AZ218" t="s">
        <v>920</v>
      </c>
      <c r="BB218">
        <v>1</v>
      </c>
      <c r="BE218">
        <v>1</v>
      </c>
      <c r="BI218">
        <v>114</v>
      </c>
      <c r="BJ218">
        <v>8</v>
      </c>
      <c r="BK218">
        <f t="shared" ref="BK218:BM218" si="7">BJ218+8</f>
        <v>16</v>
      </c>
      <c r="BL218">
        <f t="shared" si="7"/>
        <v>24</v>
      </c>
      <c r="BM218">
        <f t="shared" si="7"/>
        <v>32</v>
      </c>
      <c r="BP218" t="s">
        <v>3</v>
      </c>
      <c r="BQ218" t="s">
        <v>1</v>
      </c>
      <c r="BR218" t="s">
        <v>7</v>
      </c>
      <c r="BV218" t="s">
        <v>1212</v>
      </c>
      <c r="BX218">
        <v>20</v>
      </c>
      <c r="BY218">
        <v>40</v>
      </c>
      <c r="BZ218">
        <v>55</v>
      </c>
      <c r="CA218">
        <f>38+27</f>
        <v>65</v>
      </c>
      <c r="CB218">
        <f>19+33</f>
        <v>52</v>
      </c>
      <c r="CC218">
        <v>36</v>
      </c>
      <c r="CD218">
        <v>23</v>
      </c>
      <c r="CE218">
        <v>14</v>
      </c>
      <c r="CF218">
        <v>9</v>
      </c>
      <c r="CG218">
        <v>4</v>
      </c>
      <c r="CS218" s="290" t="s">
        <v>1247</v>
      </c>
      <c r="CT218" s="290" t="s">
        <v>1247</v>
      </c>
      <c r="CU218">
        <v>1</v>
      </c>
      <c r="CV218">
        <v>1</v>
      </c>
    </row>
    <row r="219" spans="5:111" x14ac:dyDescent="0.2">
      <c r="H219" t="s">
        <v>643</v>
      </c>
      <c r="J219">
        <v>56</v>
      </c>
      <c r="M219" s="291" t="s">
        <v>624</v>
      </c>
      <c r="N219" s="291" t="s">
        <v>638</v>
      </c>
      <c r="O219" s="291" t="s">
        <v>639</v>
      </c>
      <c r="Q219" s="291" t="s">
        <v>528</v>
      </c>
      <c r="R219" s="291" t="s">
        <v>528</v>
      </c>
      <c r="S219" s="291" t="s">
        <v>528</v>
      </c>
      <c r="U219" s="291" t="s">
        <v>528</v>
      </c>
      <c r="V219" s="291" t="s">
        <v>528</v>
      </c>
      <c r="W219" s="289" t="s">
        <v>546</v>
      </c>
      <c r="Y219">
        <v>23</v>
      </c>
      <c r="Z219" s="291" t="s">
        <v>528</v>
      </c>
      <c r="AA219" s="291" t="s">
        <v>528</v>
      </c>
      <c r="AB219" s="289" t="s">
        <v>546</v>
      </c>
      <c r="AE219">
        <v>1.2</v>
      </c>
      <c r="AK219" s="4" t="s">
        <v>487</v>
      </c>
      <c r="AL219">
        <v>18</v>
      </c>
      <c r="AO219" t="s">
        <v>546</v>
      </c>
      <c r="AP219" t="s">
        <v>275</v>
      </c>
      <c r="AQ219" t="s">
        <v>275</v>
      </c>
    </row>
    <row r="220" spans="5:111" x14ac:dyDescent="0.2">
      <c r="E220">
        <v>1</v>
      </c>
      <c r="H220" t="s">
        <v>643</v>
      </c>
      <c r="J220">
        <v>21</v>
      </c>
      <c r="M220" s="291" t="s">
        <v>276</v>
      </c>
      <c r="N220" s="291" t="s">
        <v>276</v>
      </c>
      <c r="O220" s="289" t="s">
        <v>546</v>
      </c>
      <c r="Q220" s="291" t="s">
        <v>528</v>
      </c>
      <c r="R220" s="289" t="s">
        <v>546</v>
      </c>
      <c r="S220" s="289" t="s">
        <v>546</v>
      </c>
      <c r="U220" s="289" t="s">
        <v>546</v>
      </c>
      <c r="V220" s="289" t="s">
        <v>546</v>
      </c>
      <c r="W220" s="289" t="s">
        <v>546</v>
      </c>
      <c r="Y220">
        <v>24</v>
      </c>
      <c r="Z220" s="289" t="s">
        <v>546</v>
      </c>
      <c r="AA220" s="289" t="s">
        <v>275</v>
      </c>
      <c r="AB220" s="289" t="s">
        <v>275</v>
      </c>
      <c r="AE220">
        <v>1.2</v>
      </c>
      <c r="AK220" s="4" t="s">
        <v>490</v>
      </c>
      <c r="AL220">
        <v>11</v>
      </c>
      <c r="AO220" t="s">
        <v>270</v>
      </c>
      <c r="AP220" t="s">
        <v>271</v>
      </c>
      <c r="AQ220" t="s">
        <v>272</v>
      </c>
      <c r="AY220" t="s">
        <v>797</v>
      </c>
      <c r="AZ220" t="s">
        <v>737</v>
      </c>
      <c r="BA220">
        <v>2</v>
      </c>
      <c r="BB220">
        <v>1</v>
      </c>
      <c r="BD220">
        <v>5</v>
      </c>
      <c r="BE220">
        <v>5</v>
      </c>
      <c r="BV220" t="s">
        <v>1213</v>
      </c>
      <c r="BY220">
        <v>10</v>
      </c>
      <c r="BZ220">
        <v>25</v>
      </c>
      <c r="CA220">
        <f>27+13</f>
        <v>40</v>
      </c>
      <c r="CB220">
        <v>53</v>
      </c>
      <c r="CC220">
        <v>52</v>
      </c>
      <c r="CD220">
        <f>18+26</f>
        <v>44</v>
      </c>
      <c r="CE220">
        <v>33</v>
      </c>
      <c r="CF220">
        <v>24</v>
      </c>
      <c r="CG220">
        <v>17</v>
      </c>
      <c r="DE220">
        <v>317</v>
      </c>
      <c r="DF220">
        <v>166</v>
      </c>
      <c r="DG220">
        <v>483</v>
      </c>
    </row>
    <row r="221" spans="5:111" x14ac:dyDescent="0.2">
      <c r="E221">
        <v>4</v>
      </c>
      <c r="F221" t="s">
        <v>304</v>
      </c>
      <c r="M221" s="289" t="s">
        <v>546</v>
      </c>
      <c r="N221" s="289" t="s">
        <v>546</v>
      </c>
      <c r="O221" s="289" t="s">
        <v>546</v>
      </c>
      <c r="Q221" s="289" t="s">
        <v>546</v>
      </c>
      <c r="R221" s="289" t="s">
        <v>546</v>
      </c>
      <c r="S221" s="289" t="s">
        <v>546</v>
      </c>
      <c r="U221" s="289" t="s">
        <v>546</v>
      </c>
      <c r="V221" s="289" t="s">
        <v>270</v>
      </c>
      <c r="W221" s="289" t="s">
        <v>270</v>
      </c>
      <c r="Y221">
        <v>25</v>
      </c>
      <c r="Z221" s="289" t="s">
        <v>270</v>
      </c>
      <c r="AA221" s="289" t="s">
        <v>271</v>
      </c>
      <c r="AB221" s="289" t="s">
        <v>272</v>
      </c>
      <c r="AE221">
        <v>1.4</v>
      </c>
      <c r="AK221" s="4" t="s">
        <v>498</v>
      </c>
      <c r="AL221">
        <v>12</v>
      </c>
      <c r="AO221" t="s">
        <v>547</v>
      </c>
      <c r="AP221" t="s">
        <v>548</v>
      </c>
      <c r="AQ221" t="s">
        <v>549</v>
      </c>
      <c r="BJ221" t="s">
        <v>1203</v>
      </c>
      <c r="BK221" t="s">
        <v>1201</v>
      </c>
      <c r="BL221" t="s">
        <v>1202</v>
      </c>
      <c r="BP221" t="s">
        <v>2</v>
      </c>
      <c r="BQ221" t="s">
        <v>0</v>
      </c>
      <c r="BR221" t="s">
        <v>1216</v>
      </c>
    </row>
    <row r="222" spans="5:111" x14ac:dyDescent="0.2">
      <c r="G222" t="s">
        <v>641</v>
      </c>
      <c r="M222" s="289" t="s">
        <v>546</v>
      </c>
      <c r="N222" s="289" t="s">
        <v>270</v>
      </c>
      <c r="O222" s="289" t="s">
        <v>270</v>
      </c>
      <c r="Q222" s="289" t="s">
        <v>270</v>
      </c>
      <c r="R222" s="289" t="s">
        <v>270</v>
      </c>
      <c r="S222" s="289" t="s">
        <v>270</v>
      </c>
      <c r="U222" s="289" t="s">
        <v>270</v>
      </c>
      <c r="V222" s="289" t="s">
        <v>270</v>
      </c>
      <c r="W222" s="289" t="s">
        <v>270</v>
      </c>
      <c r="Y222">
        <v>26</v>
      </c>
      <c r="Z222" s="289" t="s">
        <v>547</v>
      </c>
      <c r="AA222" s="289" t="s">
        <v>548</v>
      </c>
      <c r="AB222" s="289" t="s">
        <v>549</v>
      </c>
      <c r="AK222" s="4" t="s">
        <v>485</v>
      </c>
      <c r="AL222">
        <v>1</v>
      </c>
      <c r="AO222" t="s">
        <v>550</v>
      </c>
      <c r="AP222" t="s">
        <v>550</v>
      </c>
      <c r="AQ222" t="s">
        <v>551</v>
      </c>
      <c r="AZ222" t="s">
        <v>796</v>
      </c>
      <c r="BA222">
        <v>3</v>
      </c>
      <c r="BB222">
        <v>-8</v>
      </c>
      <c r="BD222">
        <v>-4</v>
      </c>
      <c r="BE222">
        <v>-14</v>
      </c>
      <c r="BJ222" t="s">
        <v>1206</v>
      </c>
      <c r="BK222" t="s">
        <v>1205</v>
      </c>
      <c r="BL222" t="s">
        <v>1204</v>
      </c>
      <c r="BV222" t="s">
        <v>1215</v>
      </c>
      <c r="BZ222">
        <v>5</v>
      </c>
      <c r="CA222">
        <v>17</v>
      </c>
      <c r="CB222">
        <v>36</v>
      </c>
      <c r="CC222">
        <v>62</v>
      </c>
      <c r="CD222">
        <f>62+26</f>
        <v>88</v>
      </c>
      <c r="CE222">
        <v>110</v>
      </c>
      <c r="CF222">
        <v>126</v>
      </c>
      <c r="CG222">
        <v>138</v>
      </c>
      <c r="CO222">
        <v>9</v>
      </c>
      <c r="CT222" t="s">
        <v>506</v>
      </c>
      <c r="DD222" t="s">
        <v>506</v>
      </c>
    </row>
    <row r="223" spans="5:111" x14ac:dyDescent="0.2">
      <c r="E223">
        <v>2</v>
      </c>
      <c r="F223" t="s">
        <v>305</v>
      </c>
      <c r="M223" s="289" t="s">
        <v>270</v>
      </c>
      <c r="N223" s="289" t="s">
        <v>270</v>
      </c>
      <c r="O223" s="289" t="s">
        <v>270</v>
      </c>
      <c r="Q223" s="289" t="s">
        <v>270</v>
      </c>
      <c r="R223" s="289" t="s">
        <v>270</v>
      </c>
      <c r="S223" s="289" t="s">
        <v>551</v>
      </c>
      <c r="U223" s="289" t="s">
        <v>270</v>
      </c>
      <c r="V223" s="289" t="s">
        <v>550</v>
      </c>
      <c r="W223" s="289" t="s">
        <v>550</v>
      </c>
      <c r="Y223">
        <v>27</v>
      </c>
      <c r="Z223" s="289" t="s">
        <v>550</v>
      </c>
      <c r="AA223" s="289" t="s">
        <v>550</v>
      </c>
      <c r="AB223" s="289" t="s">
        <v>551</v>
      </c>
      <c r="AE223">
        <v>1.6</v>
      </c>
      <c r="AF223">
        <v>1.8</v>
      </c>
      <c r="AG223">
        <v>2</v>
      </c>
      <c r="AH223">
        <v>2.2000000000000002</v>
      </c>
      <c r="AK223" s="4" t="s">
        <v>485</v>
      </c>
      <c r="AL223">
        <v>1</v>
      </c>
      <c r="AO223" t="s">
        <v>551</v>
      </c>
      <c r="AP223" t="s">
        <v>552</v>
      </c>
      <c r="AQ223" t="s">
        <v>552</v>
      </c>
      <c r="BK223" t="s">
        <v>1207</v>
      </c>
      <c r="BL223" t="s">
        <v>1208</v>
      </c>
      <c r="CO223">
        <v>8</v>
      </c>
      <c r="CT223" t="s">
        <v>507</v>
      </c>
      <c r="DD223" t="s">
        <v>507</v>
      </c>
    </row>
    <row r="224" spans="5:111" x14ac:dyDescent="0.2">
      <c r="E224">
        <v>3</v>
      </c>
      <c r="M224" s="289" t="s">
        <v>551</v>
      </c>
      <c r="N224" s="289" t="s">
        <v>551</v>
      </c>
      <c r="O224" s="289" t="s">
        <v>551</v>
      </c>
      <c r="Q224" s="289" t="s">
        <v>551</v>
      </c>
      <c r="R224" s="289" t="s">
        <v>552</v>
      </c>
      <c r="S224" s="289" t="s">
        <v>552</v>
      </c>
      <c r="U224" s="289" t="s">
        <v>550</v>
      </c>
      <c r="V224" s="289" t="s">
        <v>550</v>
      </c>
      <c r="W224" s="289" t="s">
        <v>550</v>
      </c>
      <c r="Y224">
        <v>28</v>
      </c>
      <c r="Z224" s="289" t="s">
        <v>551</v>
      </c>
      <c r="AA224" s="289" t="s">
        <v>552</v>
      </c>
      <c r="AB224" s="289" t="s">
        <v>552</v>
      </c>
      <c r="AO224" t="s">
        <v>276</v>
      </c>
      <c r="AP224" t="s">
        <v>276</v>
      </c>
      <c r="AQ224" t="s">
        <v>276</v>
      </c>
      <c r="BA224">
        <f>SUM(BA195:BA222)</f>
        <v>24</v>
      </c>
      <c r="BB224">
        <f>SUM(BB195:BB222)</f>
        <v>24</v>
      </c>
      <c r="BD224">
        <f>SUM(BD195:BD222)</f>
        <v>24</v>
      </c>
      <c r="BE224">
        <f>SUM(BE195:BE222)</f>
        <v>20</v>
      </c>
      <c r="BJ224">
        <v>1</v>
      </c>
      <c r="BK224">
        <v>1</v>
      </c>
      <c r="BL224">
        <v>1</v>
      </c>
      <c r="BM224">
        <v>1</v>
      </c>
      <c r="BP224">
        <v>1</v>
      </c>
      <c r="BQ224">
        <v>16</v>
      </c>
      <c r="BR224">
        <v>11</v>
      </c>
      <c r="BS224">
        <v>5</v>
      </c>
      <c r="BT224">
        <f>SUM(BQ224:BS224)</f>
        <v>32</v>
      </c>
      <c r="BU224">
        <v>27.5</v>
      </c>
      <c r="CO224">
        <v>7</v>
      </c>
      <c r="CT224" t="s">
        <v>508</v>
      </c>
      <c r="CW224">
        <v>534</v>
      </c>
      <c r="CX224">
        <v>166</v>
      </c>
      <c r="CY224">
        <v>700</v>
      </c>
      <c r="DD224" t="s">
        <v>508</v>
      </c>
      <c r="DE224">
        <v>4</v>
      </c>
      <c r="DF224">
        <v>3</v>
      </c>
      <c r="DG224">
        <v>3</v>
      </c>
    </row>
    <row r="225" spans="5:111" x14ac:dyDescent="0.2">
      <c r="M225" s="289" t="s">
        <v>552</v>
      </c>
      <c r="N225" s="289" t="s">
        <v>552</v>
      </c>
      <c r="O225" s="289" t="s">
        <v>552</v>
      </c>
      <c r="Q225" s="289" t="s">
        <v>276</v>
      </c>
      <c r="R225" s="289" t="s">
        <v>276</v>
      </c>
      <c r="S225" s="289" t="s">
        <v>276</v>
      </c>
      <c r="U225" s="289" t="s">
        <v>552</v>
      </c>
      <c r="V225" s="289" t="s">
        <v>552</v>
      </c>
      <c r="W225" s="289" t="s">
        <v>276</v>
      </c>
      <c r="Y225">
        <v>29</v>
      </c>
      <c r="Z225" s="289" t="s">
        <v>276</v>
      </c>
      <c r="AA225" s="289" t="s">
        <v>276</v>
      </c>
      <c r="AB225" s="289" t="s">
        <v>276</v>
      </c>
      <c r="BJ225">
        <v>2</v>
      </c>
      <c r="BK225">
        <v>2</v>
      </c>
      <c r="BL225">
        <v>2</v>
      </c>
      <c r="BM225">
        <v>2</v>
      </c>
      <c r="BP225">
        <v>2</v>
      </c>
      <c r="BQ225">
        <v>15</v>
      </c>
      <c r="BR225">
        <v>10</v>
      </c>
      <c r="BS225">
        <v>4</v>
      </c>
      <c r="BT225">
        <f t="shared" ref="BT225:BT239" si="8">SUM(BQ225:BS225)</f>
        <v>29</v>
      </c>
      <c r="BW225">
        <v>1</v>
      </c>
      <c r="BX225">
        <v>2</v>
      </c>
      <c r="BY225">
        <v>3</v>
      </c>
      <c r="BZ225">
        <v>4</v>
      </c>
      <c r="CA225">
        <v>5</v>
      </c>
      <c r="CB225">
        <v>6</v>
      </c>
      <c r="CC225">
        <v>7</v>
      </c>
      <c r="CD225">
        <v>8</v>
      </c>
      <c r="CE225">
        <v>9</v>
      </c>
      <c r="CF225">
        <v>10</v>
      </c>
      <c r="CG225">
        <v>11</v>
      </c>
      <c r="CH225">
        <v>12</v>
      </c>
      <c r="CI225">
        <v>13</v>
      </c>
      <c r="CJ225">
        <v>14</v>
      </c>
      <c r="CM225">
        <v>6</v>
      </c>
      <c r="CN225">
        <v>5</v>
      </c>
      <c r="CO225">
        <v>4</v>
      </c>
      <c r="CP225">
        <v>80</v>
      </c>
      <c r="CQ225">
        <v>80</v>
      </c>
      <c r="CR225" s="370" t="s">
        <v>1217</v>
      </c>
      <c r="CS225" s="370" t="s">
        <v>1218</v>
      </c>
      <c r="CT225" t="s">
        <v>509</v>
      </c>
      <c r="CU225" s="370" t="s">
        <v>1217</v>
      </c>
      <c r="CV225" s="370" t="s">
        <v>1218</v>
      </c>
      <c r="CZ225">
        <v>2</v>
      </c>
      <c r="DA225">
        <v>1</v>
      </c>
      <c r="DB225" s="370" t="s">
        <v>1452</v>
      </c>
      <c r="DC225" s="370" t="s">
        <v>1452</v>
      </c>
      <c r="DD225" t="s">
        <v>509</v>
      </c>
      <c r="DE225">
        <v>64</v>
      </c>
      <c r="DF225">
        <v>32</v>
      </c>
      <c r="DG225">
        <v>32</v>
      </c>
    </row>
    <row r="226" spans="5:111" x14ac:dyDescent="0.2">
      <c r="E226" t="s">
        <v>308</v>
      </c>
      <c r="F226" t="s">
        <v>595</v>
      </c>
      <c r="G226" t="s">
        <v>642</v>
      </c>
      <c r="L226">
        <v>36</v>
      </c>
      <c r="M226" s="289" t="s">
        <v>276</v>
      </c>
      <c r="N226" s="289" t="s">
        <v>276</v>
      </c>
      <c r="O226" s="289" t="s">
        <v>276</v>
      </c>
      <c r="U226" s="289" t="s">
        <v>276</v>
      </c>
      <c r="V226" s="289" t="s">
        <v>276</v>
      </c>
      <c r="Y226">
        <v>30</v>
      </c>
      <c r="Z226">
        <v>1</v>
      </c>
      <c r="AA226">
        <v>2</v>
      </c>
      <c r="AB226">
        <v>3</v>
      </c>
      <c r="AC226">
        <v>4</v>
      </c>
      <c r="BJ226">
        <v>3</v>
      </c>
      <c r="BK226">
        <v>3</v>
      </c>
      <c r="BL226">
        <v>3</v>
      </c>
      <c r="BM226">
        <v>3</v>
      </c>
      <c r="BP226">
        <v>3</v>
      </c>
      <c r="BQ226">
        <v>14</v>
      </c>
      <c r="BR226">
        <v>9</v>
      </c>
      <c r="BS226">
        <v>3</v>
      </c>
      <c r="BT226">
        <f t="shared" si="8"/>
        <v>26</v>
      </c>
      <c r="BX226" t="s">
        <v>1214</v>
      </c>
      <c r="BZ226" t="s">
        <v>1214</v>
      </c>
      <c r="CB226" t="s">
        <v>1214</v>
      </c>
      <c r="CM226">
        <v>3</v>
      </c>
      <c r="CN226">
        <v>2</v>
      </c>
      <c r="CO226">
        <v>1</v>
      </c>
      <c r="CR226" s="244" t="s">
        <v>308</v>
      </c>
      <c r="CS226" s="244" t="s">
        <v>309</v>
      </c>
      <c r="CT226" t="s">
        <v>510</v>
      </c>
      <c r="CU226" s="244" t="s">
        <v>308</v>
      </c>
      <c r="CV226" s="244" t="s">
        <v>309</v>
      </c>
      <c r="CZ226">
        <v>12</v>
      </c>
      <c r="DA226">
        <v>12</v>
      </c>
      <c r="DB226" s="244" t="s">
        <v>308</v>
      </c>
      <c r="DC226" s="244" t="s">
        <v>309</v>
      </c>
      <c r="DD226" t="s">
        <v>510</v>
      </c>
    </row>
    <row r="227" spans="5:111" x14ac:dyDescent="0.2">
      <c r="E227" t="s">
        <v>309</v>
      </c>
      <c r="F227" t="s">
        <v>640</v>
      </c>
      <c r="BD227" t="s">
        <v>1258</v>
      </c>
      <c r="BJ227">
        <v>4</v>
      </c>
      <c r="BK227">
        <v>4</v>
      </c>
      <c r="BL227">
        <v>4</v>
      </c>
      <c r="BM227">
        <v>4</v>
      </c>
      <c r="BP227">
        <v>4</v>
      </c>
      <c r="BQ227">
        <v>13</v>
      </c>
      <c r="BR227">
        <v>8</v>
      </c>
      <c r="BS227">
        <v>2</v>
      </c>
      <c r="BT227">
        <f t="shared" si="8"/>
        <v>23</v>
      </c>
      <c r="BV227" t="s">
        <v>1211</v>
      </c>
      <c r="BW227">
        <v>40</v>
      </c>
      <c r="BX227">
        <v>60</v>
      </c>
      <c r="BY227">
        <v>30</v>
      </c>
      <c r="BZ227">
        <v>56</v>
      </c>
      <c r="CA227">
        <v>28</v>
      </c>
      <c r="CB227">
        <v>54</v>
      </c>
      <c r="CC227">
        <v>28</v>
      </c>
      <c r="CD227">
        <v>14</v>
      </c>
      <c r="CE227">
        <v>8</v>
      </c>
      <c r="CF227">
        <v>4</v>
      </c>
      <c r="CG227">
        <v>2</v>
      </c>
      <c r="CH227">
        <v>1</v>
      </c>
      <c r="CO227">
        <v>12</v>
      </c>
      <c r="CP227">
        <v>80</v>
      </c>
      <c r="CQ227">
        <v>80</v>
      </c>
      <c r="CR227" s="370" t="s">
        <v>1219</v>
      </c>
      <c r="CS227" s="370" t="s">
        <v>1220</v>
      </c>
      <c r="CT227" s="244" t="s">
        <v>310</v>
      </c>
      <c r="CU227" s="370" t="s">
        <v>1219</v>
      </c>
      <c r="CV227" s="370" t="s">
        <v>1220</v>
      </c>
      <c r="DB227" s="370" t="s">
        <v>1230</v>
      </c>
      <c r="DC227" s="370" t="s">
        <v>1230</v>
      </c>
      <c r="DD227" s="244" t="s">
        <v>310</v>
      </c>
      <c r="DE227">
        <v>32</v>
      </c>
      <c r="DF227">
        <v>32</v>
      </c>
      <c r="DG227">
        <v>32</v>
      </c>
    </row>
    <row r="228" spans="5:111" x14ac:dyDescent="0.2">
      <c r="BD228" t="s">
        <v>1257</v>
      </c>
      <c r="BJ228">
        <v>5</v>
      </c>
      <c r="BK228">
        <v>5</v>
      </c>
      <c r="BL228">
        <v>5</v>
      </c>
      <c r="BM228">
        <v>5</v>
      </c>
      <c r="BP228">
        <v>5</v>
      </c>
      <c r="BQ228">
        <v>12</v>
      </c>
      <c r="BR228">
        <v>7</v>
      </c>
      <c r="BS228">
        <v>1</v>
      </c>
      <c r="BT228">
        <f t="shared" si="8"/>
        <v>20</v>
      </c>
      <c r="BU228">
        <v>27.5</v>
      </c>
      <c r="CO228">
        <v>11</v>
      </c>
      <c r="CP228">
        <v>80</v>
      </c>
      <c r="CQ228">
        <v>80</v>
      </c>
      <c r="CR228" s="370" t="s">
        <v>1221</v>
      </c>
      <c r="CS228" s="370" t="s">
        <v>1222</v>
      </c>
      <c r="CT228" t="s">
        <v>562</v>
      </c>
      <c r="CU228" s="245" t="s">
        <v>1253</v>
      </c>
      <c r="CV228" s="245" t="s">
        <v>1261</v>
      </c>
      <c r="DB228" s="370" t="s">
        <v>1231</v>
      </c>
      <c r="DC228" s="370" t="s">
        <v>1231</v>
      </c>
      <c r="DD228" t="s">
        <v>562</v>
      </c>
      <c r="DE228">
        <v>16</v>
      </c>
      <c r="DF228">
        <v>16</v>
      </c>
      <c r="DG228">
        <v>16</v>
      </c>
    </row>
    <row r="229" spans="5:111" x14ac:dyDescent="0.2">
      <c r="BJ229">
        <v>6</v>
      </c>
      <c r="BK229">
        <v>6</v>
      </c>
      <c r="BL229">
        <v>6</v>
      </c>
      <c r="BM229">
        <v>6</v>
      </c>
      <c r="BP229">
        <v>6</v>
      </c>
      <c r="BQ229">
        <v>11</v>
      </c>
      <c r="BR229">
        <v>6</v>
      </c>
      <c r="BS229">
        <v>16</v>
      </c>
      <c r="BT229">
        <f t="shared" si="8"/>
        <v>33</v>
      </c>
      <c r="BV229" t="s">
        <v>1212</v>
      </c>
      <c r="BX229">
        <v>20</v>
      </c>
      <c r="BY229">
        <v>40</v>
      </c>
      <c r="BZ229">
        <v>34</v>
      </c>
      <c r="CA229">
        <v>46</v>
      </c>
      <c r="CB229">
        <v>38</v>
      </c>
      <c r="CC229">
        <v>46</v>
      </c>
      <c r="CD229">
        <v>38</v>
      </c>
      <c r="CE229">
        <v>26</v>
      </c>
      <c r="CF229">
        <v>18</v>
      </c>
      <c r="CG229">
        <v>12</v>
      </c>
      <c r="CH229">
        <v>7</v>
      </c>
      <c r="CO229">
        <v>10</v>
      </c>
      <c r="CR229" s="244" t="s">
        <v>311</v>
      </c>
      <c r="CS229" s="244" t="s">
        <v>306</v>
      </c>
      <c r="CT229" t="s">
        <v>511</v>
      </c>
      <c r="CU229" s="244" t="s">
        <v>311</v>
      </c>
      <c r="CV229" s="244" t="s">
        <v>306</v>
      </c>
      <c r="DB229" s="244" t="s">
        <v>311</v>
      </c>
      <c r="DC229" s="244" t="s">
        <v>306</v>
      </c>
      <c r="DD229" t="s">
        <v>511</v>
      </c>
    </row>
    <row r="230" spans="5:111" x14ac:dyDescent="0.2">
      <c r="BE230" t="s">
        <v>1578</v>
      </c>
      <c r="BJ230">
        <v>7</v>
      </c>
      <c r="BK230">
        <v>7</v>
      </c>
      <c r="BL230">
        <v>7</v>
      </c>
      <c r="BM230">
        <v>7</v>
      </c>
      <c r="BP230">
        <v>7</v>
      </c>
      <c r="BQ230">
        <v>10</v>
      </c>
      <c r="BR230">
        <v>5</v>
      </c>
      <c r="BS230">
        <v>15</v>
      </c>
      <c r="BT230">
        <f t="shared" si="8"/>
        <v>30</v>
      </c>
      <c r="CO230">
        <v>9</v>
      </c>
      <c r="CP230">
        <v>32</v>
      </c>
      <c r="CQ230">
        <v>32</v>
      </c>
      <c r="CR230" s="245" t="s">
        <v>1253</v>
      </c>
      <c r="CS230" s="245" t="s">
        <v>1261</v>
      </c>
      <c r="CT230" s="244" t="s">
        <v>307</v>
      </c>
      <c r="CU230" s="370" t="s">
        <v>1221</v>
      </c>
      <c r="CV230" s="370" t="s">
        <v>1222</v>
      </c>
      <c r="DB230" s="370" t="s">
        <v>1232</v>
      </c>
      <c r="DC230" s="245" t="s">
        <v>1253</v>
      </c>
      <c r="DD230" s="244" t="s">
        <v>307</v>
      </c>
      <c r="DE230">
        <v>12</v>
      </c>
    </row>
    <row r="231" spans="5:111" x14ac:dyDescent="0.2">
      <c r="BA231" s="3">
        <v>1</v>
      </c>
      <c r="BB231" s="3" t="s">
        <v>1410</v>
      </c>
      <c r="BC231" s="3" t="s">
        <v>1411</v>
      </c>
      <c r="BE231" t="s">
        <v>1577</v>
      </c>
      <c r="BJ231">
        <v>8</v>
      </c>
      <c r="BK231">
        <v>8</v>
      </c>
      <c r="BL231">
        <v>8</v>
      </c>
      <c r="BM231">
        <v>8</v>
      </c>
      <c r="BP231">
        <v>8</v>
      </c>
      <c r="BQ231">
        <v>9</v>
      </c>
      <c r="BR231">
        <v>4</v>
      </c>
      <c r="BS231">
        <v>14</v>
      </c>
      <c r="BT231">
        <f t="shared" si="8"/>
        <v>27</v>
      </c>
      <c r="BV231" t="s">
        <v>1213</v>
      </c>
      <c r="BY231">
        <v>10</v>
      </c>
      <c r="BZ231">
        <v>26</v>
      </c>
      <c r="CA231">
        <v>30</v>
      </c>
      <c r="CB231">
        <v>38</v>
      </c>
      <c r="CC231">
        <v>38</v>
      </c>
      <c r="CD231">
        <v>42</v>
      </c>
      <c r="CE231">
        <v>40</v>
      </c>
      <c r="CF231">
        <v>32</v>
      </c>
      <c r="CG231">
        <v>24</v>
      </c>
      <c r="CH231">
        <v>18</v>
      </c>
      <c r="CO231">
        <v>8</v>
      </c>
      <c r="CP231">
        <v>24</v>
      </c>
      <c r="CQ231">
        <v>12</v>
      </c>
      <c r="CR231" s="370" t="s">
        <v>1226</v>
      </c>
      <c r="CS231" s="370" t="s">
        <v>1227</v>
      </c>
      <c r="CT231" t="s">
        <v>512</v>
      </c>
      <c r="CU231" s="245" t="s">
        <v>1262</v>
      </c>
      <c r="CV231" s="245" t="s">
        <v>1229</v>
      </c>
      <c r="DB231" s="370" t="s">
        <v>1232</v>
      </c>
      <c r="DC231" s="245" t="s">
        <v>1261</v>
      </c>
      <c r="DD231" t="s">
        <v>512</v>
      </c>
      <c r="DE231">
        <v>12</v>
      </c>
    </row>
    <row r="232" spans="5:111" x14ac:dyDescent="0.2">
      <c r="BA232" s="3">
        <v>2</v>
      </c>
      <c r="BB232" s="3" t="s">
        <v>1412</v>
      </c>
      <c r="BC232" s="3" t="s">
        <v>1413</v>
      </c>
      <c r="BJ232">
        <v>9</v>
      </c>
      <c r="BK232">
        <v>9</v>
      </c>
      <c r="BL232">
        <v>9</v>
      </c>
      <c r="BM232">
        <v>9</v>
      </c>
      <c r="BP232">
        <v>9</v>
      </c>
      <c r="BQ232">
        <v>8</v>
      </c>
      <c r="BR232">
        <v>3</v>
      </c>
      <c r="BS232">
        <v>13</v>
      </c>
      <c r="BT232">
        <f t="shared" si="8"/>
        <v>24</v>
      </c>
      <c r="BU232">
        <v>23.5</v>
      </c>
      <c r="CO232">
        <v>7</v>
      </c>
      <c r="CR232" s="244" t="s">
        <v>312</v>
      </c>
      <c r="CS232" s="244" t="s">
        <v>313</v>
      </c>
      <c r="CT232" t="s">
        <v>513</v>
      </c>
      <c r="CU232" s="244" t="s">
        <v>312</v>
      </c>
      <c r="CV232" s="244" t="s">
        <v>313</v>
      </c>
      <c r="DB232" s="244" t="s">
        <v>312</v>
      </c>
      <c r="DC232" s="244" t="s">
        <v>313</v>
      </c>
      <c r="DD232" t="s">
        <v>513</v>
      </c>
    </row>
    <row r="233" spans="5:111" x14ac:dyDescent="0.2">
      <c r="BA233" s="3">
        <v>3</v>
      </c>
      <c r="BB233" s="3" t="s">
        <v>1414</v>
      </c>
      <c r="BC233" s="3" t="s">
        <v>1414</v>
      </c>
      <c r="BJ233">
        <v>10</v>
      </c>
      <c r="BK233">
        <v>10</v>
      </c>
      <c r="BL233">
        <v>10</v>
      </c>
      <c r="BM233">
        <v>10</v>
      </c>
      <c r="BP233">
        <v>10</v>
      </c>
      <c r="BQ233">
        <v>7</v>
      </c>
      <c r="BR233">
        <v>2</v>
      </c>
      <c r="BS233">
        <v>12</v>
      </c>
      <c r="BT233">
        <f t="shared" si="8"/>
        <v>21</v>
      </c>
      <c r="BV233" t="s">
        <v>1215</v>
      </c>
      <c r="BZ233">
        <v>4</v>
      </c>
      <c r="CA233">
        <v>16</v>
      </c>
      <c r="CB233">
        <v>30</v>
      </c>
      <c r="CC233">
        <v>48</v>
      </c>
      <c r="CD233">
        <v>66</v>
      </c>
      <c r="CE233">
        <v>86</v>
      </c>
      <c r="CF233">
        <v>106</v>
      </c>
      <c r="CG233">
        <v>122</v>
      </c>
      <c r="CH233">
        <v>134</v>
      </c>
      <c r="CO233">
        <v>6</v>
      </c>
      <c r="CP233">
        <v>32</v>
      </c>
      <c r="CQ233">
        <v>32</v>
      </c>
      <c r="CR233" s="245" t="s">
        <v>1262</v>
      </c>
      <c r="CS233" s="245" t="s">
        <v>1229</v>
      </c>
      <c r="CT233" s="244" t="s">
        <v>566</v>
      </c>
      <c r="CU233" s="370" t="s">
        <v>1226</v>
      </c>
      <c r="CV233" s="370" t="s">
        <v>1227</v>
      </c>
      <c r="DB233" s="370" t="s">
        <v>1246</v>
      </c>
      <c r="DC233" s="245" t="s">
        <v>1262</v>
      </c>
      <c r="DD233" s="244" t="s">
        <v>566</v>
      </c>
      <c r="DE233">
        <v>6</v>
      </c>
    </row>
    <row r="234" spans="5:111" x14ac:dyDescent="0.2">
      <c r="BA234" s="3">
        <v>4</v>
      </c>
      <c r="BB234" s="3" t="s">
        <v>1415</v>
      </c>
      <c r="BC234" s="3" t="s">
        <v>1416</v>
      </c>
      <c r="BJ234">
        <v>11</v>
      </c>
      <c r="BK234">
        <v>11</v>
      </c>
      <c r="BL234">
        <v>11</v>
      </c>
      <c r="BM234">
        <v>11</v>
      </c>
      <c r="BP234">
        <v>11</v>
      </c>
      <c r="BQ234">
        <v>6</v>
      </c>
      <c r="BR234">
        <v>1</v>
      </c>
      <c r="BS234">
        <v>11</v>
      </c>
      <c r="BT234">
        <f t="shared" si="8"/>
        <v>18</v>
      </c>
      <c r="CO234">
        <v>5</v>
      </c>
      <c r="CP234">
        <v>6</v>
      </c>
      <c r="CQ234">
        <v>6</v>
      </c>
      <c r="CR234" s="369" t="s">
        <v>1254</v>
      </c>
      <c r="CS234" s="369" t="s">
        <v>1255</v>
      </c>
      <c r="CT234" s="3" t="s">
        <v>514</v>
      </c>
      <c r="CU234" s="245" t="s">
        <v>1230</v>
      </c>
      <c r="CV234" s="245" t="s">
        <v>1231</v>
      </c>
      <c r="DB234" s="370" t="s">
        <v>1246</v>
      </c>
      <c r="DC234" s="245" t="s">
        <v>1229</v>
      </c>
      <c r="DD234" s="3" t="s">
        <v>514</v>
      </c>
      <c r="DE234">
        <v>6</v>
      </c>
    </row>
    <row r="235" spans="5:111" x14ac:dyDescent="0.2">
      <c r="BA235" s="3">
        <v>5</v>
      </c>
      <c r="BB235" s="3" t="s">
        <v>1417</v>
      </c>
      <c r="BC235" s="3" t="s">
        <v>1418</v>
      </c>
      <c r="BJ235">
        <v>12</v>
      </c>
      <c r="BK235">
        <v>12</v>
      </c>
      <c r="BL235">
        <v>12</v>
      </c>
      <c r="BM235">
        <v>12</v>
      </c>
      <c r="BP235">
        <v>12</v>
      </c>
      <c r="BQ235">
        <v>5</v>
      </c>
      <c r="BR235">
        <v>16</v>
      </c>
      <c r="BS235">
        <v>10</v>
      </c>
      <c r="BT235">
        <f t="shared" si="8"/>
        <v>31</v>
      </c>
      <c r="CO235">
        <v>4</v>
      </c>
      <c r="CR235" s="244" t="s">
        <v>563</v>
      </c>
      <c r="CS235" s="244" t="s">
        <v>569</v>
      </c>
      <c r="CT235" t="s">
        <v>515</v>
      </c>
      <c r="CU235" s="244" t="s">
        <v>563</v>
      </c>
      <c r="CV235" s="244" t="s">
        <v>569</v>
      </c>
      <c r="DB235" s="244" t="s">
        <v>563</v>
      </c>
      <c r="DC235" s="244" t="s">
        <v>569</v>
      </c>
      <c r="DD235" t="s">
        <v>515</v>
      </c>
    </row>
    <row r="236" spans="5:111" x14ac:dyDescent="0.2">
      <c r="BA236" s="3">
        <v>6</v>
      </c>
      <c r="BB236" s="3" t="s">
        <v>1419</v>
      </c>
      <c r="BC236" s="3" t="s">
        <v>860</v>
      </c>
      <c r="BJ236">
        <v>13</v>
      </c>
      <c r="BK236">
        <v>13</v>
      </c>
      <c r="BL236">
        <v>13</v>
      </c>
      <c r="BM236">
        <v>13</v>
      </c>
      <c r="BP236">
        <v>13</v>
      </c>
      <c r="BQ236">
        <v>4</v>
      </c>
      <c r="BR236">
        <v>15</v>
      </c>
      <c r="BS236">
        <v>9</v>
      </c>
      <c r="BT236">
        <f t="shared" si="8"/>
        <v>28</v>
      </c>
      <c r="BU236">
        <v>23.5</v>
      </c>
      <c r="CO236">
        <v>3</v>
      </c>
      <c r="CP236">
        <v>16</v>
      </c>
      <c r="CQ236">
        <v>8</v>
      </c>
      <c r="CR236" s="245" t="s">
        <v>1230</v>
      </c>
      <c r="CS236" s="245" t="s">
        <v>1231</v>
      </c>
      <c r="CT236" s="244" t="s">
        <v>567</v>
      </c>
      <c r="CU236" s="369" t="s">
        <v>1254</v>
      </c>
      <c r="CV236" s="369" t="s">
        <v>1255</v>
      </c>
      <c r="DB236" s="370" t="s">
        <v>1460</v>
      </c>
      <c r="DC236" s="245" t="s">
        <v>1230</v>
      </c>
      <c r="DD236" s="244" t="s">
        <v>567</v>
      </c>
      <c r="DE236">
        <v>6</v>
      </c>
    </row>
    <row r="237" spans="5:111" x14ac:dyDescent="0.2">
      <c r="BA237" s="3">
        <v>7</v>
      </c>
      <c r="BB237" s="3" t="s">
        <v>1420</v>
      </c>
      <c r="BC237" s="3" t="s">
        <v>1420</v>
      </c>
      <c r="BJ237">
        <v>14</v>
      </c>
      <c r="BK237">
        <v>14</v>
      </c>
      <c r="BL237">
        <v>14</v>
      </c>
      <c r="BM237">
        <v>14</v>
      </c>
      <c r="BP237">
        <v>14</v>
      </c>
      <c r="BQ237">
        <v>3</v>
      </c>
      <c r="BR237">
        <v>14</v>
      </c>
      <c r="BS237">
        <v>8</v>
      </c>
      <c r="BT237">
        <f t="shared" si="8"/>
        <v>25</v>
      </c>
      <c r="CO237">
        <v>2</v>
      </c>
      <c r="CP237">
        <v>3</v>
      </c>
      <c r="CQ237">
        <v>3</v>
      </c>
      <c r="CR237" s="369" t="s">
        <v>1228</v>
      </c>
      <c r="CS237" s="369" t="s">
        <v>1228</v>
      </c>
      <c r="CT237" t="s">
        <v>516</v>
      </c>
      <c r="CU237" s="369" t="s">
        <v>1228</v>
      </c>
      <c r="CV237" s="369" t="s">
        <v>1228</v>
      </c>
      <c r="DB237" s="370" t="s">
        <v>276</v>
      </c>
      <c r="DC237" s="245" t="s">
        <v>1231</v>
      </c>
      <c r="DD237" t="s">
        <v>516</v>
      </c>
      <c r="DE237">
        <v>3</v>
      </c>
    </row>
    <row r="238" spans="5:111" x14ac:dyDescent="0.2">
      <c r="BA238" s="3">
        <v>8</v>
      </c>
      <c r="BB238" s="3" t="s">
        <v>1421</v>
      </c>
      <c r="BC238" s="3" t="s">
        <v>1422</v>
      </c>
      <c r="BJ238">
        <v>15</v>
      </c>
      <c r="BK238">
        <v>15</v>
      </c>
      <c r="BL238">
        <v>15</v>
      </c>
      <c r="BM238">
        <v>15</v>
      </c>
      <c r="BP238">
        <v>15</v>
      </c>
      <c r="BQ238">
        <v>2</v>
      </c>
      <c r="BR238">
        <v>13</v>
      </c>
      <c r="BS238">
        <v>7</v>
      </c>
      <c r="BT238">
        <f t="shared" si="8"/>
        <v>22</v>
      </c>
      <c r="CO238">
        <v>1</v>
      </c>
      <c r="CR238" s="244" t="s">
        <v>564</v>
      </c>
      <c r="CS238" s="244" t="s">
        <v>570</v>
      </c>
      <c r="CT238" t="s">
        <v>517</v>
      </c>
      <c r="CU238" s="244" t="s">
        <v>564</v>
      </c>
      <c r="CV238" s="244" t="s">
        <v>570</v>
      </c>
      <c r="DB238" s="244" t="s">
        <v>564</v>
      </c>
      <c r="DC238" s="244" t="s">
        <v>570</v>
      </c>
      <c r="DD238" t="s">
        <v>517</v>
      </c>
    </row>
    <row r="239" spans="5:111" x14ac:dyDescent="0.2">
      <c r="BJ239">
        <v>16</v>
      </c>
      <c r="BK239">
        <v>16</v>
      </c>
      <c r="BL239">
        <v>16</v>
      </c>
      <c r="BM239">
        <v>16</v>
      </c>
      <c r="BP239">
        <v>16</v>
      </c>
      <c r="BQ239">
        <v>1</v>
      </c>
      <c r="BR239">
        <v>12</v>
      </c>
      <c r="BS239">
        <v>6</v>
      </c>
      <c r="BT239">
        <f t="shared" si="8"/>
        <v>19</v>
      </c>
      <c r="CO239">
        <v>0</v>
      </c>
      <c r="CP239">
        <v>4</v>
      </c>
      <c r="CQ239">
        <v>4</v>
      </c>
      <c r="CR239" s="290" t="s">
        <v>1232</v>
      </c>
      <c r="CS239" s="290" t="s">
        <v>1232</v>
      </c>
      <c r="CT239" s="244" t="s">
        <v>568</v>
      </c>
      <c r="CU239" s="290" t="s">
        <v>1232</v>
      </c>
      <c r="CV239" s="290" t="s">
        <v>1232</v>
      </c>
      <c r="DB239" s="290" t="s">
        <v>1232</v>
      </c>
      <c r="DC239" s="290" t="s">
        <v>1232</v>
      </c>
      <c r="DD239" s="244" t="s">
        <v>568</v>
      </c>
    </row>
    <row r="240" spans="5:111" x14ac:dyDescent="0.2">
      <c r="CO240">
        <v>0</v>
      </c>
      <c r="CP240">
        <v>2</v>
      </c>
      <c r="CQ240">
        <v>2</v>
      </c>
      <c r="CR240" s="290" t="s">
        <v>1246</v>
      </c>
      <c r="CS240" s="290" t="s">
        <v>1246</v>
      </c>
      <c r="CT240" t="s">
        <v>518</v>
      </c>
      <c r="CU240" s="290" t="s">
        <v>1246</v>
      </c>
      <c r="CV240" s="290" t="s">
        <v>1246</v>
      </c>
      <c r="DB240" s="290" t="s">
        <v>1246</v>
      </c>
      <c r="DC240" s="290" t="s">
        <v>1246</v>
      </c>
      <c r="DD240" t="s">
        <v>518</v>
      </c>
    </row>
    <row r="241" spans="53:109" x14ac:dyDescent="0.2">
      <c r="BA241" s="3">
        <v>1</v>
      </c>
      <c r="BB241" s="3">
        <v>8</v>
      </c>
      <c r="BC241" s="3">
        <v>5</v>
      </c>
      <c r="BJ241" t="s">
        <v>1203</v>
      </c>
      <c r="BK241" t="s">
        <v>1201</v>
      </c>
      <c r="BL241" t="s">
        <v>1202</v>
      </c>
      <c r="BM241" t="s">
        <v>1204</v>
      </c>
      <c r="CO241">
        <v>0</v>
      </c>
      <c r="CP241">
        <v>1</v>
      </c>
      <c r="CQ241">
        <v>2</v>
      </c>
      <c r="CR241" s="290" t="s">
        <v>1247</v>
      </c>
      <c r="CS241" s="290" t="s">
        <v>1247</v>
      </c>
      <c r="CT241" t="s">
        <v>519</v>
      </c>
      <c r="CU241" s="290" t="s">
        <v>1247</v>
      </c>
      <c r="CV241" s="290" t="s">
        <v>1247</v>
      </c>
      <c r="DB241" s="290" t="s">
        <v>1247</v>
      </c>
      <c r="DC241" s="290" t="s">
        <v>1247</v>
      </c>
      <c r="DD241" t="s">
        <v>519</v>
      </c>
      <c r="DE241" t="s">
        <v>1453</v>
      </c>
    </row>
    <row r="242" spans="53:109" x14ac:dyDescent="0.2">
      <c r="BA242" s="3">
        <v>2</v>
      </c>
      <c r="BB242" s="3">
        <v>7</v>
      </c>
      <c r="BC242" s="3">
        <v>6</v>
      </c>
      <c r="BJ242" t="s">
        <v>1206</v>
      </c>
      <c r="BK242" t="s">
        <v>1208</v>
      </c>
      <c r="BL242" t="s">
        <v>1205</v>
      </c>
      <c r="BM242" t="s">
        <v>1207</v>
      </c>
      <c r="CZ242">
        <v>33</v>
      </c>
      <c r="DA242">
        <v>0</v>
      </c>
      <c r="DB242" s="246" t="s">
        <v>672</v>
      </c>
      <c r="DC242" s="246" t="s">
        <v>672</v>
      </c>
      <c r="DD242" s="246" t="s">
        <v>673</v>
      </c>
    </row>
    <row r="243" spans="53:109" x14ac:dyDescent="0.2">
      <c r="BA243" s="3">
        <v>3</v>
      </c>
      <c r="BB243" s="3">
        <v>6</v>
      </c>
      <c r="BC243" s="3">
        <v>7</v>
      </c>
      <c r="BP243" t="s">
        <v>1372</v>
      </c>
      <c r="BS243" t="s">
        <v>1373</v>
      </c>
      <c r="BV243" t="s">
        <v>1374</v>
      </c>
      <c r="BY243" t="s">
        <v>1375</v>
      </c>
      <c r="CZ243">
        <v>54</v>
      </c>
      <c r="DA243">
        <v>6</v>
      </c>
      <c r="DB243" s="246" t="s">
        <v>673</v>
      </c>
      <c r="DC243" s="246" t="s">
        <v>674</v>
      </c>
      <c r="DD243" s="246" t="s">
        <v>675</v>
      </c>
      <c r="DE243" t="s">
        <v>1454</v>
      </c>
    </row>
    <row r="244" spans="53:109" x14ac:dyDescent="0.2">
      <c r="BA244" s="3">
        <v>4</v>
      </c>
      <c r="BB244" s="3">
        <v>5</v>
      </c>
      <c r="BC244" s="3">
        <v>8</v>
      </c>
      <c r="BP244" t="s">
        <v>723</v>
      </c>
      <c r="BQ244" t="s">
        <v>1390</v>
      </c>
      <c r="BS244" t="s">
        <v>268</v>
      </c>
      <c r="BT244" t="s">
        <v>715</v>
      </c>
      <c r="BV244" t="s">
        <v>723</v>
      </c>
      <c r="BW244" t="s">
        <v>715</v>
      </c>
      <c r="BY244" t="s">
        <v>723</v>
      </c>
      <c r="BZ244" t="s">
        <v>1391</v>
      </c>
      <c r="DB244" s="247" t="s">
        <v>129</v>
      </c>
      <c r="DC244" s="247" t="s">
        <v>967</v>
      </c>
      <c r="DD244" s="247" t="s">
        <v>1201</v>
      </c>
      <c r="DE244" s="370" t="s">
        <v>1246</v>
      </c>
    </row>
    <row r="245" spans="53:109" x14ac:dyDescent="0.2">
      <c r="BA245" s="3">
        <v>5</v>
      </c>
      <c r="BB245" s="3">
        <v>4</v>
      </c>
      <c r="BC245" s="3">
        <v>1</v>
      </c>
      <c r="BK245" t="s">
        <v>1201</v>
      </c>
      <c r="BL245" t="s">
        <v>1202</v>
      </c>
      <c r="BP245" t="s">
        <v>722</v>
      </c>
      <c r="BQ245" t="s">
        <v>1392</v>
      </c>
      <c r="BS245" t="s">
        <v>289</v>
      </c>
      <c r="BT245" t="s">
        <v>716</v>
      </c>
      <c r="BV245" t="s">
        <v>722</v>
      </c>
      <c r="BW245" t="s">
        <v>716</v>
      </c>
      <c r="BY245" t="s">
        <v>722</v>
      </c>
      <c r="BZ245" t="s">
        <v>1393</v>
      </c>
      <c r="CG245" t="s">
        <v>1388</v>
      </c>
      <c r="CL245" t="s">
        <v>1463</v>
      </c>
      <c r="CZ245">
        <v>33</v>
      </c>
      <c r="DB245" s="247" t="s">
        <v>1202</v>
      </c>
      <c r="DC245" s="247" t="s">
        <v>1203</v>
      </c>
      <c r="DD245" s="247" t="s">
        <v>1204</v>
      </c>
      <c r="DE245" s="370" t="s">
        <v>1247</v>
      </c>
    </row>
    <row r="246" spans="53:109" x14ac:dyDescent="0.2">
      <c r="BA246" s="3">
        <v>6</v>
      </c>
      <c r="BB246" s="3">
        <v>3</v>
      </c>
      <c r="BC246" s="3">
        <v>2</v>
      </c>
      <c r="BK246" t="s">
        <v>1204</v>
      </c>
      <c r="BL246" t="s">
        <v>1203</v>
      </c>
      <c r="BP246" t="s">
        <v>721</v>
      </c>
      <c r="BQ246" t="s">
        <v>1394</v>
      </c>
      <c r="BS246" t="s">
        <v>290</v>
      </c>
      <c r="BT246" t="s">
        <v>717</v>
      </c>
      <c r="BV246" t="s">
        <v>721</v>
      </c>
      <c r="BW246" t="s">
        <v>717</v>
      </c>
      <c r="BY246" t="s">
        <v>721</v>
      </c>
      <c r="BZ246" t="s">
        <v>1395</v>
      </c>
      <c r="CR246" t="s">
        <v>1461</v>
      </c>
      <c r="CS246" t="s">
        <v>1462</v>
      </c>
      <c r="CZ246">
        <v>60</v>
      </c>
      <c r="DA246">
        <v>84</v>
      </c>
      <c r="DB246" s="247" t="s">
        <v>1205</v>
      </c>
      <c r="DC246" s="247" t="s">
        <v>1206</v>
      </c>
      <c r="DD246" s="247" t="s">
        <v>1207</v>
      </c>
      <c r="DE246" t="s">
        <v>1455</v>
      </c>
    </row>
    <row r="247" spans="53:109" x14ac:dyDescent="0.2">
      <c r="BA247" s="3">
        <v>7</v>
      </c>
      <c r="BB247" s="3">
        <v>2</v>
      </c>
      <c r="BC247" s="3">
        <v>3</v>
      </c>
      <c r="BK247" t="s">
        <v>1205</v>
      </c>
      <c r="BL247" t="s">
        <v>1206</v>
      </c>
      <c r="BP247" t="s">
        <v>720</v>
      </c>
      <c r="BQ247" t="s">
        <v>1396</v>
      </c>
      <c r="BS247" t="s">
        <v>291</v>
      </c>
      <c r="BT247" t="s">
        <v>719</v>
      </c>
      <c r="BV247" t="s">
        <v>720</v>
      </c>
      <c r="BW247" t="s">
        <v>719</v>
      </c>
      <c r="BY247" t="s">
        <v>720</v>
      </c>
      <c r="BZ247" t="s">
        <v>1397</v>
      </c>
      <c r="CF247">
        <v>64</v>
      </c>
      <c r="CH247">
        <v>1</v>
      </c>
      <c r="CK247">
        <v>49</v>
      </c>
      <c r="CM247">
        <v>1</v>
      </c>
      <c r="CR247">
        <v>1</v>
      </c>
      <c r="CS247">
        <v>1</v>
      </c>
      <c r="DB247" s="247" t="s">
        <v>1208</v>
      </c>
      <c r="DC247" s="247" t="s">
        <v>1209</v>
      </c>
      <c r="DD247" s="247" t="s">
        <v>1209</v>
      </c>
      <c r="DE247" s="370" t="s">
        <v>1456</v>
      </c>
    </row>
    <row r="248" spans="53:109" x14ac:dyDescent="0.2">
      <c r="BA248" s="3">
        <v>8</v>
      </c>
      <c r="BB248" s="3">
        <v>1</v>
      </c>
      <c r="BC248" s="3">
        <v>4</v>
      </c>
      <c r="BP248" t="s">
        <v>719</v>
      </c>
      <c r="BQ248" t="s">
        <v>1398</v>
      </c>
      <c r="BS248" t="s">
        <v>649</v>
      </c>
      <c r="BT248" t="s">
        <v>720</v>
      </c>
      <c r="BV248" t="s">
        <v>1399</v>
      </c>
      <c r="BW248" t="s">
        <v>1390</v>
      </c>
      <c r="BY248" t="s">
        <v>719</v>
      </c>
      <c r="BZ248" t="s">
        <v>1400</v>
      </c>
      <c r="CG248">
        <v>32</v>
      </c>
      <c r="CL248">
        <v>17</v>
      </c>
      <c r="CR248">
        <v>2</v>
      </c>
      <c r="CS248">
        <v>33</v>
      </c>
      <c r="CV248">
        <v>1200</v>
      </c>
      <c r="DB248" s="247" t="s">
        <v>550</v>
      </c>
      <c r="DC248" s="247" t="s">
        <v>550</v>
      </c>
      <c r="DD248" s="247" t="s">
        <v>550</v>
      </c>
      <c r="DE248" s="370" t="s">
        <v>1247</v>
      </c>
    </row>
    <row r="249" spans="53:109" x14ac:dyDescent="0.2">
      <c r="BK249" t="s">
        <v>1201</v>
      </c>
      <c r="BL249" t="s">
        <v>1202</v>
      </c>
      <c r="BM249" t="s">
        <v>1203</v>
      </c>
      <c r="BP249" t="s">
        <v>717</v>
      </c>
      <c r="BQ249" t="s">
        <v>1401</v>
      </c>
      <c r="BS249" t="s">
        <v>292</v>
      </c>
      <c r="BT249" t="s">
        <v>721</v>
      </c>
      <c r="BV249" t="s">
        <v>1402</v>
      </c>
      <c r="BW249" t="s">
        <v>1392</v>
      </c>
      <c r="BY249" t="s">
        <v>717</v>
      </c>
      <c r="BZ249" t="s">
        <v>1403</v>
      </c>
      <c r="CG249">
        <v>33</v>
      </c>
      <c r="CL249">
        <v>33</v>
      </c>
      <c r="CR249">
        <v>3</v>
      </c>
      <c r="CS249">
        <v>17</v>
      </c>
      <c r="CV249">
        <v>1200</v>
      </c>
      <c r="DB249" s="247" t="s">
        <v>551</v>
      </c>
      <c r="DC249" s="247" t="s">
        <v>551</v>
      </c>
      <c r="DD249" s="247" t="s">
        <v>551</v>
      </c>
      <c r="DE249" t="s">
        <v>1457</v>
      </c>
    </row>
    <row r="250" spans="53:109" x14ac:dyDescent="0.2">
      <c r="BK250" t="s">
        <v>1205</v>
      </c>
      <c r="BL250" t="s">
        <v>1204</v>
      </c>
      <c r="BM250" t="s">
        <v>1206</v>
      </c>
      <c r="BP250" t="s">
        <v>716</v>
      </c>
      <c r="BQ250" t="s">
        <v>1402</v>
      </c>
      <c r="BS250" t="s">
        <v>277</v>
      </c>
      <c r="BT250" t="s">
        <v>722</v>
      </c>
      <c r="BV250" t="s">
        <v>1401</v>
      </c>
      <c r="BW250" t="s">
        <v>1394</v>
      </c>
      <c r="BY250" t="s">
        <v>716</v>
      </c>
      <c r="BZ250" t="s">
        <v>1404</v>
      </c>
      <c r="CF250">
        <v>49</v>
      </c>
      <c r="CH250">
        <v>16</v>
      </c>
      <c r="CK250">
        <v>57</v>
      </c>
      <c r="CM250">
        <v>9</v>
      </c>
      <c r="CR250">
        <v>4</v>
      </c>
      <c r="CS250">
        <v>49</v>
      </c>
      <c r="CV250">
        <v>483</v>
      </c>
      <c r="DB250" s="247" t="s">
        <v>552</v>
      </c>
      <c r="DC250" s="247" t="s">
        <v>552</v>
      </c>
      <c r="DD250" s="247" t="s">
        <v>552</v>
      </c>
      <c r="DE250" s="370" t="s">
        <v>1458</v>
      </c>
    </row>
    <row r="251" spans="53:109" x14ac:dyDescent="0.2">
      <c r="BP251" t="s">
        <v>715</v>
      </c>
      <c r="BQ251" t="s">
        <v>1399</v>
      </c>
      <c r="BS251" t="s">
        <v>293</v>
      </c>
      <c r="BT251" t="s">
        <v>723</v>
      </c>
      <c r="BV251" t="s">
        <v>1398</v>
      </c>
      <c r="BW251" t="s">
        <v>1396</v>
      </c>
      <c r="BY251" t="s">
        <v>715</v>
      </c>
      <c r="BZ251" t="s">
        <v>1405</v>
      </c>
      <c r="CG251">
        <v>17</v>
      </c>
      <c r="CL251">
        <v>25</v>
      </c>
      <c r="CR251">
        <v>5</v>
      </c>
      <c r="CS251">
        <v>9</v>
      </c>
      <c r="CV251">
        <v>100</v>
      </c>
      <c r="DB251" s="247" t="s">
        <v>276</v>
      </c>
      <c r="DC251" s="247" t="s">
        <v>276</v>
      </c>
      <c r="DD251" s="289" t="s">
        <v>276</v>
      </c>
      <c r="DE251" s="370" t="s">
        <v>1459</v>
      </c>
    </row>
    <row r="252" spans="53:109" x14ac:dyDescent="0.2">
      <c r="BP252" t="s">
        <v>1405</v>
      </c>
      <c r="BQ252" t="s">
        <v>293</v>
      </c>
      <c r="BS252" t="s">
        <v>1399</v>
      </c>
      <c r="BT252" t="s">
        <v>1391</v>
      </c>
      <c r="BV252" t="s">
        <v>1405</v>
      </c>
      <c r="BW252" t="s">
        <v>1391</v>
      </c>
      <c r="BY252" t="s">
        <v>1399</v>
      </c>
      <c r="BZ252" t="s">
        <v>293</v>
      </c>
      <c r="CG252">
        <v>48</v>
      </c>
      <c r="CL252">
        <v>41</v>
      </c>
      <c r="CR252">
        <v>6</v>
      </c>
      <c r="CS252">
        <v>41</v>
      </c>
      <c r="CV252">
        <v>16</v>
      </c>
    </row>
    <row r="253" spans="53:109" x14ac:dyDescent="0.2">
      <c r="BP253" t="s">
        <v>1404</v>
      </c>
      <c r="BQ253" t="s">
        <v>277</v>
      </c>
      <c r="BS253" t="s">
        <v>1402</v>
      </c>
      <c r="BT253" t="s">
        <v>1393</v>
      </c>
      <c r="BV253" t="s">
        <v>1404</v>
      </c>
      <c r="BW253" t="s">
        <v>1393</v>
      </c>
      <c r="BY253" t="s">
        <v>1402</v>
      </c>
      <c r="BZ253" t="s">
        <v>277</v>
      </c>
      <c r="CF253">
        <v>56</v>
      </c>
      <c r="CH253">
        <v>9</v>
      </c>
      <c r="CK253">
        <v>53</v>
      </c>
      <c r="CM253">
        <v>5</v>
      </c>
      <c r="CR253">
        <v>7</v>
      </c>
      <c r="CS253">
        <v>25</v>
      </c>
      <c r="CV253">
        <v>128</v>
      </c>
    </row>
    <row r="254" spans="53:109" x14ac:dyDescent="0.2">
      <c r="BP254" t="s">
        <v>1403</v>
      </c>
      <c r="BQ254" t="s">
        <v>292</v>
      </c>
      <c r="BS254" t="s">
        <v>1401</v>
      </c>
      <c r="BT254" t="s">
        <v>1395</v>
      </c>
      <c r="BV254" t="s">
        <v>1403</v>
      </c>
      <c r="BW254" t="s">
        <v>1395</v>
      </c>
      <c r="BY254" t="s">
        <v>1401</v>
      </c>
      <c r="BZ254" t="s">
        <v>292</v>
      </c>
      <c r="CG254">
        <v>24</v>
      </c>
      <c r="CL254">
        <v>21</v>
      </c>
      <c r="CR254">
        <v>8</v>
      </c>
      <c r="CS254">
        <v>57</v>
      </c>
      <c r="CV254">
        <v>61</v>
      </c>
    </row>
    <row r="255" spans="53:109" x14ac:dyDescent="0.2">
      <c r="BP255" t="s">
        <v>1400</v>
      </c>
      <c r="BQ255" t="s">
        <v>649</v>
      </c>
      <c r="BS255" t="s">
        <v>1398</v>
      </c>
      <c r="BT255" t="s">
        <v>1397</v>
      </c>
      <c r="BV255" t="s">
        <v>1400</v>
      </c>
      <c r="BW255" t="s">
        <v>1397</v>
      </c>
      <c r="BY255" t="s">
        <v>1398</v>
      </c>
      <c r="BZ255" t="s">
        <v>649</v>
      </c>
      <c r="CG255">
        <v>41</v>
      </c>
      <c r="CL255">
        <v>37</v>
      </c>
      <c r="CR255">
        <v>9</v>
      </c>
      <c r="CS255">
        <v>5</v>
      </c>
    </row>
    <row r="256" spans="53:109" x14ac:dyDescent="0.2">
      <c r="BP256" t="s">
        <v>1397</v>
      </c>
      <c r="BQ256" t="s">
        <v>291</v>
      </c>
      <c r="BS256" t="s">
        <v>1396</v>
      </c>
      <c r="BT256" t="s">
        <v>1400</v>
      </c>
      <c r="BV256" t="s">
        <v>268</v>
      </c>
      <c r="BW256" t="s">
        <v>293</v>
      </c>
      <c r="BY256" t="s">
        <v>1396</v>
      </c>
      <c r="BZ256" t="s">
        <v>291</v>
      </c>
      <c r="CF256">
        <v>57</v>
      </c>
      <c r="CH256">
        <v>8</v>
      </c>
      <c r="CK256">
        <v>61</v>
      </c>
      <c r="CM256">
        <v>13</v>
      </c>
      <c r="CR256">
        <v>10</v>
      </c>
      <c r="CS256">
        <v>37</v>
      </c>
      <c r="CV256">
        <f>SUM(CV248:CV254)</f>
        <v>3188</v>
      </c>
    </row>
    <row r="257" spans="68:97" x14ac:dyDescent="0.2">
      <c r="BP257" t="s">
        <v>1395</v>
      </c>
      <c r="BQ257" t="s">
        <v>290</v>
      </c>
      <c r="BS257" t="s">
        <v>1394</v>
      </c>
      <c r="BT257" t="s">
        <v>1403</v>
      </c>
      <c r="BV257" t="s">
        <v>289</v>
      </c>
      <c r="BW257" t="s">
        <v>277</v>
      </c>
      <c r="BY257" t="s">
        <v>1394</v>
      </c>
      <c r="BZ257" t="s">
        <v>290</v>
      </c>
      <c r="CG257">
        <v>25</v>
      </c>
      <c r="CL257">
        <v>29</v>
      </c>
      <c r="CR257">
        <v>11</v>
      </c>
      <c r="CS257">
        <v>21</v>
      </c>
    </row>
    <row r="258" spans="68:97" x14ac:dyDescent="0.2">
      <c r="BP258" t="s">
        <v>1393</v>
      </c>
      <c r="BQ258" t="s">
        <v>289</v>
      </c>
      <c r="BS258" t="s">
        <v>1392</v>
      </c>
      <c r="BT258" t="s">
        <v>1404</v>
      </c>
      <c r="BV258" t="s">
        <v>290</v>
      </c>
      <c r="BW258" t="s">
        <v>292</v>
      </c>
      <c r="BY258" t="s">
        <v>1392</v>
      </c>
      <c r="BZ258" t="s">
        <v>289</v>
      </c>
      <c r="CG258">
        <v>40</v>
      </c>
      <c r="CL258">
        <v>45</v>
      </c>
      <c r="CR258">
        <v>12</v>
      </c>
      <c r="CS258">
        <v>53</v>
      </c>
    </row>
    <row r="259" spans="68:97" x14ac:dyDescent="0.2">
      <c r="BP259" t="s">
        <v>1391</v>
      </c>
      <c r="BQ259" t="s">
        <v>268</v>
      </c>
      <c r="BS259" t="s">
        <v>1390</v>
      </c>
      <c r="BT259" t="s">
        <v>1405</v>
      </c>
      <c r="BV259" t="s">
        <v>291</v>
      </c>
      <c r="BW259" t="s">
        <v>649</v>
      </c>
      <c r="BY259" t="s">
        <v>1390</v>
      </c>
      <c r="BZ259" t="s">
        <v>268</v>
      </c>
      <c r="CR259">
        <v>13</v>
      </c>
      <c r="CS259">
        <v>13</v>
      </c>
    </row>
    <row r="260" spans="68:97" x14ac:dyDescent="0.2">
      <c r="CF260">
        <v>61</v>
      </c>
      <c r="CH260">
        <v>4</v>
      </c>
      <c r="CK260">
        <v>51</v>
      </c>
      <c r="CM260">
        <v>3</v>
      </c>
      <c r="CR260">
        <v>14</v>
      </c>
      <c r="CS260">
        <v>45</v>
      </c>
    </row>
    <row r="261" spans="68:97" x14ac:dyDescent="0.2">
      <c r="BP261" t="s">
        <v>1376</v>
      </c>
      <c r="BS261" t="s">
        <v>1377</v>
      </c>
      <c r="BV261" t="s">
        <v>1378</v>
      </c>
      <c r="BY261" t="s">
        <v>1379</v>
      </c>
      <c r="CG261">
        <v>29</v>
      </c>
      <c r="CL261">
        <v>19</v>
      </c>
      <c r="CR261">
        <v>15</v>
      </c>
      <c r="CS261">
        <v>29</v>
      </c>
    </row>
    <row r="262" spans="68:97" x14ac:dyDescent="0.2">
      <c r="BP262" t="s">
        <v>1399</v>
      </c>
      <c r="BQ262" t="s">
        <v>719</v>
      </c>
      <c r="BS262" t="s">
        <v>723</v>
      </c>
      <c r="BT262" t="s">
        <v>649</v>
      </c>
      <c r="BV262" t="s">
        <v>719</v>
      </c>
      <c r="BW262" t="s">
        <v>723</v>
      </c>
      <c r="BY262" t="s">
        <v>1405</v>
      </c>
      <c r="BZ262" t="s">
        <v>719</v>
      </c>
      <c r="CG262">
        <v>36</v>
      </c>
      <c r="CL262">
        <v>35</v>
      </c>
      <c r="CR262">
        <v>16</v>
      </c>
      <c r="CS262">
        <v>61</v>
      </c>
    </row>
    <row r="263" spans="68:97" x14ac:dyDescent="0.2">
      <c r="BP263" t="s">
        <v>1402</v>
      </c>
      <c r="BQ263" t="s">
        <v>717</v>
      </c>
      <c r="BS263" t="s">
        <v>722</v>
      </c>
      <c r="BT263" t="s">
        <v>292</v>
      </c>
      <c r="BV263" t="s">
        <v>717</v>
      </c>
      <c r="BW263" t="s">
        <v>722</v>
      </c>
      <c r="BY263" t="s">
        <v>1404</v>
      </c>
      <c r="BZ263" t="s">
        <v>717</v>
      </c>
      <c r="CF263">
        <v>52</v>
      </c>
      <c r="CH263">
        <v>13</v>
      </c>
      <c r="CK263">
        <v>59</v>
      </c>
      <c r="CM263">
        <v>11</v>
      </c>
      <c r="CR263">
        <v>17</v>
      </c>
      <c r="CS263">
        <v>3</v>
      </c>
    </row>
    <row r="264" spans="68:97" x14ac:dyDescent="0.2">
      <c r="BP264" t="s">
        <v>1401</v>
      </c>
      <c r="BQ264" t="s">
        <v>716</v>
      </c>
      <c r="BS264" t="s">
        <v>721</v>
      </c>
      <c r="BT264" t="s">
        <v>277</v>
      </c>
      <c r="BV264" t="s">
        <v>716</v>
      </c>
      <c r="BW264" t="s">
        <v>721</v>
      </c>
      <c r="BY264" t="s">
        <v>1403</v>
      </c>
      <c r="BZ264" t="s">
        <v>716</v>
      </c>
      <c r="CG264">
        <v>20</v>
      </c>
      <c r="CL264">
        <v>27</v>
      </c>
      <c r="CR264">
        <v>18</v>
      </c>
      <c r="CS264">
        <v>35</v>
      </c>
    </row>
    <row r="265" spans="68:97" x14ac:dyDescent="0.2">
      <c r="BP265" t="s">
        <v>1398</v>
      </c>
      <c r="BQ265" t="s">
        <v>715</v>
      </c>
      <c r="BS265" t="s">
        <v>720</v>
      </c>
      <c r="BT265" t="s">
        <v>293</v>
      </c>
      <c r="BV265" t="s">
        <v>715</v>
      </c>
      <c r="BW265" t="s">
        <v>720</v>
      </c>
      <c r="BY265" t="s">
        <v>1400</v>
      </c>
      <c r="BZ265" t="s">
        <v>715</v>
      </c>
      <c r="CG265">
        <v>45</v>
      </c>
      <c r="CL265">
        <v>43</v>
      </c>
      <c r="CR265">
        <v>19</v>
      </c>
      <c r="CS265">
        <v>19</v>
      </c>
    </row>
    <row r="266" spans="68:97" x14ac:dyDescent="0.2">
      <c r="BP266" t="s">
        <v>1396</v>
      </c>
      <c r="BQ266" t="s">
        <v>723</v>
      </c>
      <c r="BS266" t="s">
        <v>719</v>
      </c>
      <c r="BT266" t="s">
        <v>268</v>
      </c>
      <c r="BV266" t="s">
        <v>1396</v>
      </c>
      <c r="BW266" t="s">
        <v>1399</v>
      </c>
      <c r="BY266" t="s">
        <v>1397</v>
      </c>
      <c r="BZ266" t="s">
        <v>723</v>
      </c>
      <c r="CF266">
        <v>53</v>
      </c>
      <c r="CH266">
        <v>12</v>
      </c>
      <c r="CK266">
        <v>55</v>
      </c>
      <c r="CM266">
        <v>7</v>
      </c>
      <c r="CR266">
        <v>20</v>
      </c>
      <c r="CS266">
        <v>51</v>
      </c>
    </row>
    <row r="267" spans="68:97" x14ac:dyDescent="0.2">
      <c r="BP267" t="s">
        <v>1394</v>
      </c>
      <c r="BQ267" t="s">
        <v>722</v>
      </c>
      <c r="BS267" t="s">
        <v>717</v>
      </c>
      <c r="BT267" t="s">
        <v>289</v>
      </c>
      <c r="BV267" t="s">
        <v>1394</v>
      </c>
      <c r="BW267" t="s">
        <v>1402</v>
      </c>
      <c r="BY267" t="s">
        <v>1395</v>
      </c>
      <c r="BZ267" t="s">
        <v>722</v>
      </c>
      <c r="CG267">
        <v>21</v>
      </c>
      <c r="CL267">
        <v>23</v>
      </c>
      <c r="CR267">
        <v>21</v>
      </c>
      <c r="CS267">
        <v>11</v>
      </c>
    </row>
    <row r="268" spans="68:97" x14ac:dyDescent="0.2">
      <c r="BP268" t="s">
        <v>1392</v>
      </c>
      <c r="BQ268" t="s">
        <v>721</v>
      </c>
      <c r="BS268" t="s">
        <v>716</v>
      </c>
      <c r="BT268" t="s">
        <v>290</v>
      </c>
      <c r="BV268" t="s">
        <v>1392</v>
      </c>
      <c r="BW268" t="s">
        <v>1401</v>
      </c>
      <c r="BY268" t="s">
        <v>1393</v>
      </c>
      <c r="BZ268" t="s">
        <v>721</v>
      </c>
      <c r="CG268">
        <v>44</v>
      </c>
      <c r="CL268">
        <v>39</v>
      </c>
      <c r="CR268">
        <v>22</v>
      </c>
      <c r="CS268">
        <v>43</v>
      </c>
    </row>
    <row r="269" spans="68:97" x14ac:dyDescent="0.2">
      <c r="BP269" t="s">
        <v>1390</v>
      </c>
      <c r="BQ269" t="s">
        <v>720</v>
      </c>
      <c r="BS269" t="s">
        <v>715</v>
      </c>
      <c r="BT269" t="s">
        <v>291</v>
      </c>
      <c r="BV269" t="s">
        <v>1390</v>
      </c>
      <c r="BW269" t="s">
        <v>1398</v>
      </c>
      <c r="BY269" t="s">
        <v>1391</v>
      </c>
      <c r="BZ269" t="s">
        <v>720</v>
      </c>
      <c r="CF269">
        <v>60</v>
      </c>
      <c r="CH269">
        <v>5</v>
      </c>
      <c r="CK269">
        <v>63</v>
      </c>
      <c r="CM269">
        <v>15</v>
      </c>
      <c r="CR269">
        <v>23</v>
      </c>
      <c r="CS269">
        <v>27</v>
      </c>
    </row>
    <row r="270" spans="68:97" x14ac:dyDescent="0.2">
      <c r="BP270" t="s">
        <v>268</v>
      </c>
      <c r="BQ270" t="s">
        <v>1397</v>
      </c>
      <c r="BS270" t="s">
        <v>1405</v>
      </c>
      <c r="BT270" t="s">
        <v>1396</v>
      </c>
      <c r="BV270" t="s">
        <v>1397</v>
      </c>
      <c r="BW270" t="s">
        <v>1405</v>
      </c>
      <c r="BY270" t="s">
        <v>268</v>
      </c>
      <c r="BZ270" t="s">
        <v>1396</v>
      </c>
      <c r="CG270">
        <v>28</v>
      </c>
      <c r="CL270">
        <v>31</v>
      </c>
      <c r="CR270">
        <v>24</v>
      </c>
      <c r="CS270">
        <v>59</v>
      </c>
    </row>
    <row r="271" spans="68:97" x14ac:dyDescent="0.2">
      <c r="BP271" t="s">
        <v>289</v>
      </c>
      <c r="BQ271" t="s">
        <v>1395</v>
      </c>
      <c r="BS271" t="s">
        <v>1404</v>
      </c>
      <c r="BT271" t="s">
        <v>1394</v>
      </c>
      <c r="BV271" t="s">
        <v>1395</v>
      </c>
      <c r="BW271" t="s">
        <v>1404</v>
      </c>
      <c r="BY271" t="s">
        <v>289</v>
      </c>
      <c r="BZ271" t="s">
        <v>1394</v>
      </c>
      <c r="CG271">
        <v>37</v>
      </c>
      <c r="CL271">
        <v>47</v>
      </c>
      <c r="CR271">
        <v>25</v>
      </c>
      <c r="CS271">
        <v>7</v>
      </c>
    </row>
    <row r="272" spans="68:97" x14ac:dyDescent="0.2">
      <c r="BP272" t="s">
        <v>290</v>
      </c>
      <c r="BQ272" t="s">
        <v>1393</v>
      </c>
      <c r="BS272" t="s">
        <v>1403</v>
      </c>
      <c r="BT272" t="s">
        <v>1392</v>
      </c>
      <c r="BV272" t="s">
        <v>1393</v>
      </c>
      <c r="BW272" t="s">
        <v>1403</v>
      </c>
      <c r="BY272" t="s">
        <v>290</v>
      </c>
      <c r="BZ272" t="s">
        <v>1392</v>
      </c>
      <c r="CR272">
        <v>26</v>
      </c>
      <c r="CS272">
        <v>39</v>
      </c>
    </row>
    <row r="273" spans="68:97" x14ac:dyDescent="0.2">
      <c r="BP273" t="s">
        <v>291</v>
      </c>
      <c r="BQ273" t="s">
        <v>1391</v>
      </c>
      <c r="BS273" t="s">
        <v>1400</v>
      </c>
      <c r="BT273" t="s">
        <v>1390</v>
      </c>
      <c r="BV273" t="s">
        <v>1391</v>
      </c>
      <c r="BW273" t="s">
        <v>1400</v>
      </c>
      <c r="BY273" t="s">
        <v>291</v>
      </c>
      <c r="BZ273" t="s">
        <v>1390</v>
      </c>
      <c r="CF273">
        <v>63</v>
      </c>
      <c r="CH273">
        <v>2</v>
      </c>
      <c r="CK273">
        <v>50</v>
      </c>
      <c r="CM273">
        <v>2</v>
      </c>
      <c r="CR273">
        <v>27</v>
      </c>
      <c r="CS273">
        <v>23</v>
      </c>
    </row>
    <row r="274" spans="68:97" x14ac:dyDescent="0.2">
      <c r="BP274" t="s">
        <v>649</v>
      </c>
      <c r="BQ274" t="s">
        <v>1405</v>
      </c>
      <c r="BS274" t="s">
        <v>1397</v>
      </c>
      <c r="BT274" t="s">
        <v>1399</v>
      </c>
      <c r="BV274" t="s">
        <v>649</v>
      </c>
      <c r="BW274" t="s">
        <v>268</v>
      </c>
      <c r="BY274" t="s">
        <v>649</v>
      </c>
      <c r="BZ274" t="s">
        <v>1399</v>
      </c>
      <c r="CG274">
        <v>31</v>
      </c>
      <c r="CL274">
        <v>18</v>
      </c>
      <c r="CR274">
        <v>28</v>
      </c>
      <c r="CS274">
        <v>55</v>
      </c>
    </row>
    <row r="275" spans="68:97" x14ac:dyDescent="0.2">
      <c r="BP275" t="s">
        <v>292</v>
      </c>
      <c r="BQ275" t="s">
        <v>1404</v>
      </c>
      <c r="BS275" t="s">
        <v>1395</v>
      </c>
      <c r="BT275" t="s">
        <v>1402</v>
      </c>
      <c r="BV275" t="s">
        <v>292</v>
      </c>
      <c r="BW275" t="s">
        <v>289</v>
      </c>
      <c r="BY275" t="s">
        <v>292</v>
      </c>
      <c r="BZ275" t="s">
        <v>1402</v>
      </c>
      <c r="CG275">
        <v>34</v>
      </c>
      <c r="CL275">
        <v>34</v>
      </c>
      <c r="CR275">
        <v>29</v>
      </c>
      <c r="CS275">
        <v>15</v>
      </c>
    </row>
    <row r="276" spans="68:97" x14ac:dyDescent="0.2">
      <c r="BP276" t="s">
        <v>277</v>
      </c>
      <c r="BQ276" t="s">
        <v>1403</v>
      </c>
      <c r="BS276" t="s">
        <v>1393</v>
      </c>
      <c r="BT276" t="s">
        <v>1401</v>
      </c>
      <c r="BV276" t="s">
        <v>277</v>
      </c>
      <c r="BW276" t="s">
        <v>290</v>
      </c>
      <c r="BY276" t="s">
        <v>277</v>
      </c>
      <c r="BZ276" t="s">
        <v>1401</v>
      </c>
      <c r="CF276">
        <v>50</v>
      </c>
      <c r="CH276">
        <v>15</v>
      </c>
      <c r="CK276">
        <v>58</v>
      </c>
      <c r="CM276">
        <v>10</v>
      </c>
      <c r="CR276">
        <v>30</v>
      </c>
      <c r="CS276">
        <v>47</v>
      </c>
    </row>
    <row r="277" spans="68:97" x14ac:dyDescent="0.2">
      <c r="BP277" t="s">
        <v>293</v>
      </c>
      <c r="BQ277" t="s">
        <v>1400</v>
      </c>
      <c r="BS277" t="s">
        <v>1391</v>
      </c>
      <c r="BT277" t="s">
        <v>1398</v>
      </c>
      <c r="BV277" t="s">
        <v>293</v>
      </c>
      <c r="BW277" t="s">
        <v>291</v>
      </c>
      <c r="BY277" t="s">
        <v>293</v>
      </c>
      <c r="BZ277" t="s">
        <v>1398</v>
      </c>
      <c r="CG277">
        <v>18</v>
      </c>
      <c r="CL277">
        <v>26</v>
      </c>
      <c r="CR277">
        <v>31</v>
      </c>
      <c r="CS277">
        <v>31</v>
      </c>
    </row>
    <row r="278" spans="68:97" x14ac:dyDescent="0.2">
      <c r="CG278">
        <v>47</v>
      </c>
      <c r="CL278">
        <v>42</v>
      </c>
      <c r="CR278">
        <v>32</v>
      </c>
      <c r="CS278">
        <v>63</v>
      </c>
    </row>
    <row r="279" spans="68:97" x14ac:dyDescent="0.2">
      <c r="CF279">
        <v>55</v>
      </c>
      <c r="CH279">
        <v>10</v>
      </c>
      <c r="CK279">
        <v>54</v>
      </c>
      <c r="CM279">
        <v>6</v>
      </c>
      <c r="CR279">
        <v>33</v>
      </c>
      <c r="CS279">
        <v>2</v>
      </c>
    </row>
    <row r="280" spans="68:97" x14ac:dyDescent="0.2">
      <c r="CG280">
        <v>23</v>
      </c>
      <c r="CL280">
        <v>22</v>
      </c>
      <c r="CR280">
        <v>34</v>
      </c>
      <c r="CS280">
        <v>34</v>
      </c>
    </row>
    <row r="281" spans="68:97" x14ac:dyDescent="0.2">
      <c r="BS281" s="3" t="s">
        <v>394</v>
      </c>
      <c r="BV281" s="3" t="s">
        <v>395</v>
      </c>
      <c r="CG281">
        <v>42</v>
      </c>
      <c r="CL281">
        <v>38</v>
      </c>
      <c r="CR281">
        <v>35</v>
      </c>
      <c r="CS281">
        <v>18</v>
      </c>
    </row>
    <row r="282" spans="68:97" x14ac:dyDescent="0.2">
      <c r="BS282" t="s">
        <v>472</v>
      </c>
      <c r="BV282" t="s">
        <v>480</v>
      </c>
      <c r="CF282">
        <v>58</v>
      </c>
      <c r="CH282">
        <v>7</v>
      </c>
      <c r="CK282">
        <v>62</v>
      </c>
      <c r="CM282">
        <v>14</v>
      </c>
      <c r="CR282">
        <v>36</v>
      </c>
      <c r="CS282">
        <v>50</v>
      </c>
    </row>
    <row r="283" spans="68:97" x14ac:dyDescent="0.2">
      <c r="BS283" t="s">
        <v>473</v>
      </c>
      <c r="BV283" t="s">
        <v>475</v>
      </c>
      <c r="CG283">
        <v>26</v>
      </c>
      <c r="CL283">
        <v>30</v>
      </c>
      <c r="CR283">
        <v>37</v>
      </c>
      <c r="CS283">
        <v>10</v>
      </c>
    </row>
    <row r="284" spans="68:97" x14ac:dyDescent="0.2">
      <c r="BS284" t="s">
        <v>479</v>
      </c>
      <c r="BV284" t="s">
        <v>474</v>
      </c>
      <c r="CG284">
        <v>39</v>
      </c>
      <c r="CL284">
        <v>46</v>
      </c>
      <c r="CR284">
        <v>38</v>
      </c>
      <c r="CS284">
        <v>42</v>
      </c>
    </row>
    <row r="285" spans="68:97" x14ac:dyDescent="0.2">
      <c r="BS285" t="s">
        <v>750</v>
      </c>
      <c r="BV285" t="s">
        <v>477</v>
      </c>
      <c r="CR285">
        <v>39</v>
      </c>
      <c r="CS285">
        <v>26</v>
      </c>
    </row>
    <row r="286" spans="68:97" x14ac:dyDescent="0.2">
      <c r="BS286" s="3" t="s">
        <v>249</v>
      </c>
      <c r="BV286" s="3" t="s">
        <v>244</v>
      </c>
      <c r="CF286">
        <v>62</v>
      </c>
      <c r="CH286">
        <v>3</v>
      </c>
      <c r="CK286">
        <v>52</v>
      </c>
      <c r="CM286">
        <v>4</v>
      </c>
      <c r="CR286">
        <v>40</v>
      </c>
      <c r="CS286">
        <v>58</v>
      </c>
    </row>
    <row r="287" spans="68:97" x14ac:dyDescent="0.2">
      <c r="BS287" t="s">
        <v>478</v>
      </c>
      <c r="BV287" t="s">
        <v>469</v>
      </c>
      <c r="CG287">
        <v>30</v>
      </c>
      <c r="CL287">
        <v>20</v>
      </c>
      <c r="CR287">
        <v>41</v>
      </c>
      <c r="CS287">
        <v>6</v>
      </c>
    </row>
    <row r="288" spans="68:97" x14ac:dyDescent="0.2">
      <c r="BS288" t="s">
        <v>470</v>
      </c>
      <c r="BV288" t="s">
        <v>468</v>
      </c>
      <c r="CG288">
        <v>35</v>
      </c>
      <c r="CL288">
        <v>36</v>
      </c>
      <c r="CR288">
        <v>42</v>
      </c>
      <c r="CS288">
        <v>38</v>
      </c>
    </row>
    <row r="289" spans="71:97" x14ac:dyDescent="0.2">
      <c r="BS289" t="s">
        <v>481</v>
      </c>
      <c r="BV289" t="s">
        <v>476</v>
      </c>
      <c r="CF289">
        <v>51</v>
      </c>
      <c r="CH289">
        <v>14</v>
      </c>
      <c r="CK289">
        <v>60</v>
      </c>
      <c r="CM289">
        <v>12</v>
      </c>
      <c r="CR289">
        <v>43</v>
      </c>
      <c r="CS289">
        <v>22</v>
      </c>
    </row>
    <row r="290" spans="71:97" x14ac:dyDescent="0.2">
      <c r="BS290" t="s">
        <v>471</v>
      </c>
      <c r="BV290" t="s">
        <v>1478</v>
      </c>
      <c r="CG290">
        <v>19</v>
      </c>
      <c r="CL290">
        <v>28</v>
      </c>
      <c r="CR290">
        <v>44</v>
      </c>
      <c r="CS290">
        <v>54</v>
      </c>
    </row>
    <row r="291" spans="71:97" x14ac:dyDescent="0.2">
      <c r="CG291">
        <v>46</v>
      </c>
      <c r="CL291">
        <v>44</v>
      </c>
      <c r="CR291">
        <v>45</v>
      </c>
      <c r="CS291">
        <v>14</v>
      </c>
    </row>
    <row r="292" spans="71:97" x14ac:dyDescent="0.2">
      <c r="CF292">
        <v>54</v>
      </c>
      <c r="CH292">
        <v>11</v>
      </c>
      <c r="CK292">
        <v>56</v>
      </c>
      <c r="CM292">
        <v>8</v>
      </c>
      <c r="CR292">
        <v>46</v>
      </c>
      <c r="CS292">
        <v>46</v>
      </c>
    </row>
    <row r="293" spans="71:97" x14ac:dyDescent="0.2">
      <c r="CG293">
        <v>22</v>
      </c>
      <c r="CL293">
        <v>24</v>
      </c>
      <c r="CR293">
        <v>47</v>
      </c>
      <c r="CS293">
        <v>30</v>
      </c>
    </row>
    <row r="294" spans="71:97" x14ac:dyDescent="0.2">
      <c r="CG294">
        <v>43</v>
      </c>
      <c r="CL294">
        <v>40</v>
      </c>
      <c r="CR294">
        <v>48</v>
      </c>
      <c r="CS294">
        <v>62</v>
      </c>
    </row>
    <row r="295" spans="71:97" x14ac:dyDescent="0.2">
      <c r="CF295">
        <v>59</v>
      </c>
      <c r="CH295">
        <v>6</v>
      </c>
      <c r="CK295">
        <v>64</v>
      </c>
      <c r="CM295">
        <v>16</v>
      </c>
      <c r="CR295">
        <v>49</v>
      </c>
      <c r="CS295">
        <v>4</v>
      </c>
    </row>
    <row r="296" spans="71:97" x14ac:dyDescent="0.2">
      <c r="CG296">
        <v>27</v>
      </c>
      <c r="CL296">
        <v>32</v>
      </c>
      <c r="CR296">
        <v>50</v>
      </c>
      <c r="CS296">
        <v>36</v>
      </c>
    </row>
    <row r="297" spans="71:97" x14ac:dyDescent="0.2">
      <c r="BS297" s="3" t="s">
        <v>209</v>
      </c>
      <c r="BV297" s="3" t="s">
        <v>210</v>
      </c>
      <c r="CG297">
        <v>38</v>
      </c>
      <c r="CL297">
        <v>48</v>
      </c>
      <c r="CR297">
        <v>51</v>
      </c>
      <c r="CS297">
        <v>20</v>
      </c>
    </row>
    <row r="298" spans="71:97" x14ac:dyDescent="0.2">
      <c r="BS298" t="s">
        <v>90</v>
      </c>
      <c r="BT298">
        <v>36</v>
      </c>
      <c r="BV298" t="s">
        <v>89</v>
      </c>
      <c r="BW298">
        <v>37</v>
      </c>
      <c r="CR298">
        <v>52</v>
      </c>
      <c r="CS298">
        <v>52</v>
      </c>
    </row>
    <row r="299" spans="71:97" x14ac:dyDescent="0.2">
      <c r="BS299" t="s">
        <v>91</v>
      </c>
      <c r="BT299">
        <v>35</v>
      </c>
      <c r="BV299" t="s">
        <v>88</v>
      </c>
      <c r="BW299">
        <v>38</v>
      </c>
      <c r="CR299">
        <v>53</v>
      </c>
      <c r="CS299">
        <v>12</v>
      </c>
    </row>
    <row r="300" spans="71:97" x14ac:dyDescent="0.2">
      <c r="BS300" t="s">
        <v>92</v>
      </c>
      <c r="BT300">
        <v>34</v>
      </c>
      <c r="BV300" t="s">
        <v>86</v>
      </c>
      <c r="BW300">
        <v>40</v>
      </c>
      <c r="CR300">
        <v>54</v>
      </c>
      <c r="CS300">
        <v>44</v>
      </c>
    </row>
    <row r="301" spans="71:97" x14ac:dyDescent="0.2">
      <c r="BS301" t="s">
        <v>93</v>
      </c>
      <c r="BT301">
        <v>33</v>
      </c>
      <c r="BV301" t="s">
        <v>1476</v>
      </c>
      <c r="BW301">
        <v>42</v>
      </c>
      <c r="CR301">
        <v>55</v>
      </c>
      <c r="CS301">
        <v>28</v>
      </c>
    </row>
    <row r="302" spans="71:97" x14ac:dyDescent="0.2">
      <c r="BS302" s="3" t="s">
        <v>212</v>
      </c>
      <c r="BV302" s="3" t="s">
        <v>1477</v>
      </c>
      <c r="CR302">
        <v>56</v>
      </c>
      <c r="CS302">
        <v>60</v>
      </c>
    </row>
    <row r="303" spans="71:97" x14ac:dyDescent="0.2">
      <c r="BS303" t="s">
        <v>87</v>
      </c>
      <c r="BT303">
        <v>39</v>
      </c>
      <c r="BV303" t="s">
        <v>83</v>
      </c>
      <c r="BW303">
        <v>43</v>
      </c>
      <c r="CR303">
        <v>57</v>
      </c>
      <c r="CS303">
        <v>8</v>
      </c>
    </row>
    <row r="304" spans="71:97" x14ac:dyDescent="0.2">
      <c r="BS304" t="s">
        <v>80</v>
      </c>
      <c r="BT304">
        <v>46</v>
      </c>
      <c r="BV304" t="s">
        <v>82</v>
      </c>
      <c r="BW304">
        <v>44</v>
      </c>
      <c r="CR304">
        <v>58</v>
      </c>
      <c r="CS304">
        <v>40</v>
      </c>
    </row>
    <row r="305" spans="69:97" x14ac:dyDescent="0.2">
      <c r="BS305" t="s">
        <v>79</v>
      </c>
      <c r="BT305">
        <v>47</v>
      </c>
      <c r="BV305" t="s">
        <v>81</v>
      </c>
      <c r="BW305">
        <v>45</v>
      </c>
      <c r="CR305">
        <v>59</v>
      </c>
      <c r="CS305">
        <v>24</v>
      </c>
    </row>
    <row r="306" spans="69:97" x14ac:dyDescent="0.2">
      <c r="BS306" t="s">
        <v>749</v>
      </c>
      <c r="BT306">
        <v>41</v>
      </c>
      <c r="BV306" t="s">
        <v>78</v>
      </c>
      <c r="BW306">
        <v>48</v>
      </c>
      <c r="CR306">
        <v>60</v>
      </c>
      <c r="CS306">
        <v>56</v>
      </c>
    </row>
    <row r="307" spans="69:97" x14ac:dyDescent="0.2">
      <c r="CF307" t="s">
        <v>93</v>
      </c>
      <c r="CG307">
        <v>2505</v>
      </c>
      <c r="CH307">
        <v>1</v>
      </c>
      <c r="CR307">
        <v>61</v>
      </c>
      <c r="CS307">
        <v>16</v>
      </c>
    </row>
    <row r="308" spans="69:97" x14ac:dyDescent="0.2">
      <c r="CF308" t="s">
        <v>176</v>
      </c>
      <c r="CG308">
        <v>2471</v>
      </c>
      <c r="CH308">
        <v>2</v>
      </c>
      <c r="CR308">
        <v>62</v>
      </c>
      <c r="CS308">
        <v>48</v>
      </c>
    </row>
    <row r="309" spans="69:97" x14ac:dyDescent="0.2">
      <c r="CF309" t="s">
        <v>57</v>
      </c>
      <c r="CG309">
        <v>2447</v>
      </c>
      <c r="CH309">
        <v>3</v>
      </c>
      <c r="CR309">
        <v>63</v>
      </c>
      <c r="CS309">
        <v>32</v>
      </c>
    </row>
    <row r="310" spans="69:97" x14ac:dyDescent="0.2">
      <c r="CF310" t="s">
        <v>183</v>
      </c>
      <c r="CG310">
        <v>2351</v>
      </c>
      <c r="CH310">
        <v>7</v>
      </c>
      <c r="CR310">
        <v>64</v>
      </c>
      <c r="CS310">
        <v>64</v>
      </c>
    </row>
    <row r="311" spans="69:97" x14ac:dyDescent="0.2">
      <c r="BQ311">
        <v>160</v>
      </c>
      <c r="BR311">
        <v>97</v>
      </c>
      <c r="BS311">
        <v>96</v>
      </c>
      <c r="BT311">
        <v>33</v>
      </c>
      <c r="BU311">
        <v>32</v>
      </c>
      <c r="CF311" t="s">
        <v>391</v>
      </c>
      <c r="CG311">
        <v>2321</v>
      </c>
      <c r="CH311">
        <v>5</v>
      </c>
    </row>
    <row r="312" spans="69:97" x14ac:dyDescent="0.2">
      <c r="BQ312">
        <v>159</v>
      </c>
      <c r="BR312">
        <v>98</v>
      </c>
      <c r="BS312">
        <v>95</v>
      </c>
      <c r="BT312">
        <v>34</v>
      </c>
      <c r="BU312">
        <v>31</v>
      </c>
      <c r="CF312" t="s">
        <v>86</v>
      </c>
      <c r="CG312">
        <v>2304</v>
      </c>
      <c r="CH312">
        <v>4</v>
      </c>
    </row>
    <row r="313" spans="69:97" x14ac:dyDescent="0.2">
      <c r="BQ313">
        <v>158</v>
      </c>
      <c r="BR313">
        <v>99</v>
      </c>
      <c r="BS313">
        <v>94</v>
      </c>
      <c r="BT313">
        <v>35</v>
      </c>
      <c r="BU313">
        <v>30</v>
      </c>
      <c r="CF313" t="s">
        <v>70</v>
      </c>
      <c r="CG313">
        <v>2270</v>
      </c>
      <c r="CH313">
        <v>8</v>
      </c>
    </row>
    <row r="314" spans="69:97" x14ac:dyDescent="0.2">
      <c r="BQ314">
        <v>157</v>
      </c>
      <c r="BR314">
        <v>100</v>
      </c>
      <c r="BS314">
        <v>93</v>
      </c>
      <c r="BT314">
        <v>36</v>
      </c>
      <c r="BU314">
        <v>29</v>
      </c>
      <c r="CF314" t="s">
        <v>48</v>
      </c>
      <c r="CG314">
        <v>2257</v>
      </c>
      <c r="CH314">
        <v>16</v>
      </c>
    </row>
    <row r="315" spans="69:97" x14ac:dyDescent="0.2">
      <c r="BQ315">
        <v>156</v>
      </c>
      <c r="BR315">
        <v>101</v>
      </c>
      <c r="BS315">
        <v>92</v>
      </c>
      <c r="BT315">
        <v>37</v>
      </c>
      <c r="BU315">
        <v>28</v>
      </c>
      <c r="CF315" t="s">
        <v>382</v>
      </c>
      <c r="CG315">
        <v>2237</v>
      </c>
      <c r="CH315">
        <v>6</v>
      </c>
    </row>
    <row r="316" spans="69:97" x14ac:dyDescent="0.2">
      <c r="BQ316">
        <v>155</v>
      </c>
      <c r="BR316">
        <v>102</v>
      </c>
      <c r="BS316">
        <v>91</v>
      </c>
      <c r="BT316">
        <v>38</v>
      </c>
      <c r="BU316">
        <v>27</v>
      </c>
      <c r="CF316" t="s">
        <v>17</v>
      </c>
      <c r="CG316">
        <v>2226</v>
      </c>
      <c r="CH316">
        <v>15</v>
      </c>
    </row>
    <row r="317" spans="69:97" x14ac:dyDescent="0.2">
      <c r="BQ317">
        <v>154</v>
      </c>
      <c r="BR317">
        <v>103</v>
      </c>
      <c r="BS317">
        <v>90</v>
      </c>
      <c r="BT317">
        <v>39</v>
      </c>
      <c r="BU317">
        <v>26</v>
      </c>
      <c r="CF317" t="s">
        <v>23</v>
      </c>
      <c r="CG317">
        <v>2225</v>
      </c>
      <c r="CH317">
        <v>9</v>
      </c>
    </row>
    <row r="318" spans="69:97" x14ac:dyDescent="0.2">
      <c r="BQ318">
        <v>153</v>
      </c>
      <c r="BR318">
        <v>104</v>
      </c>
      <c r="BS318">
        <v>89</v>
      </c>
      <c r="BT318">
        <v>40</v>
      </c>
      <c r="BU318">
        <v>25</v>
      </c>
      <c r="CF318" t="s">
        <v>68</v>
      </c>
      <c r="CG318">
        <v>2212</v>
      </c>
      <c r="CH318">
        <v>11</v>
      </c>
    </row>
    <row r="319" spans="69:97" x14ac:dyDescent="0.2">
      <c r="BQ319">
        <v>152</v>
      </c>
      <c r="BR319">
        <v>105</v>
      </c>
      <c r="BS319">
        <v>88</v>
      </c>
      <c r="BT319">
        <v>41</v>
      </c>
      <c r="BU319">
        <v>24</v>
      </c>
      <c r="CF319" t="s">
        <v>387</v>
      </c>
      <c r="CG319">
        <v>2180</v>
      </c>
      <c r="CH319">
        <v>12</v>
      </c>
    </row>
    <row r="320" spans="69:97" x14ac:dyDescent="0.2">
      <c r="BQ320">
        <v>151</v>
      </c>
      <c r="BR320">
        <v>106</v>
      </c>
      <c r="BS320">
        <v>87</v>
      </c>
      <c r="BT320">
        <v>42</v>
      </c>
      <c r="BU320">
        <v>23</v>
      </c>
      <c r="CF320" t="s">
        <v>96</v>
      </c>
      <c r="CG320">
        <v>2179</v>
      </c>
      <c r="CH320">
        <v>20</v>
      </c>
    </row>
    <row r="321" spans="69:86" x14ac:dyDescent="0.2">
      <c r="BQ321">
        <v>150</v>
      </c>
      <c r="BR321">
        <v>107</v>
      </c>
      <c r="BS321">
        <v>86</v>
      </c>
      <c r="BT321">
        <v>43</v>
      </c>
      <c r="BU321">
        <v>22</v>
      </c>
      <c r="CF321" t="s">
        <v>71</v>
      </c>
      <c r="CG321">
        <v>2178</v>
      </c>
      <c r="CH321">
        <v>17</v>
      </c>
    </row>
    <row r="322" spans="69:86" x14ac:dyDescent="0.2">
      <c r="BQ322">
        <v>149</v>
      </c>
      <c r="BR322">
        <v>108</v>
      </c>
      <c r="BS322">
        <v>85</v>
      </c>
      <c r="BT322">
        <v>44</v>
      </c>
      <c r="BU322">
        <v>21</v>
      </c>
      <c r="CF322" t="s">
        <v>188</v>
      </c>
      <c r="CG322">
        <v>2164</v>
      </c>
      <c r="CH322">
        <v>14</v>
      </c>
    </row>
    <row r="323" spans="69:86" x14ac:dyDescent="0.2">
      <c r="BQ323">
        <v>148</v>
      </c>
      <c r="BR323">
        <v>109</v>
      </c>
      <c r="BS323">
        <v>84</v>
      </c>
      <c r="BT323">
        <v>45</v>
      </c>
      <c r="BU323">
        <v>20</v>
      </c>
      <c r="CF323" t="s">
        <v>124</v>
      </c>
      <c r="CG323">
        <v>2149</v>
      </c>
      <c r="CH323">
        <v>25</v>
      </c>
    </row>
    <row r="324" spans="69:86" x14ac:dyDescent="0.2">
      <c r="BQ324">
        <v>147</v>
      </c>
      <c r="BR324">
        <v>110</v>
      </c>
      <c r="BS324">
        <v>83</v>
      </c>
      <c r="BT324">
        <v>46</v>
      </c>
      <c r="BU324">
        <v>19</v>
      </c>
      <c r="CF324" t="s">
        <v>69</v>
      </c>
      <c r="CG324">
        <v>2137</v>
      </c>
      <c r="CH324">
        <v>22</v>
      </c>
    </row>
    <row r="325" spans="69:86" x14ac:dyDescent="0.2">
      <c r="BQ325">
        <v>146</v>
      </c>
      <c r="BR325">
        <v>111</v>
      </c>
      <c r="BS325">
        <v>82</v>
      </c>
      <c r="BT325">
        <v>47</v>
      </c>
      <c r="BU325">
        <v>18</v>
      </c>
      <c r="CF325" t="s">
        <v>392</v>
      </c>
      <c r="CG325">
        <v>2132</v>
      </c>
      <c r="CH325">
        <v>10</v>
      </c>
    </row>
    <row r="326" spans="69:86" x14ac:dyDescent="0.2">
      <c r="BQ326">
        <v>145</v>
      </c>
      <c r="BR326">
        <v>112</v>
      </c>
      <c r="BS326">
        <v>81</v>
      </c>
      <c r="BT326">
        <v>48</v>
      </c>
      <c r="BU326">
        <v>17</v>
      </c>
      <c r="CF326" t="s">
        <v>385</v>
      </c>
      <c r="CG326">
        <v>2129</v>
      </c>
      <c r="CH326">
        <v>34</v>
      </c>
    </row>
    <row r="327" spans="69:86" x14ac:dyDescent="0.2">
      <c r="BQ327">
        <v>144</v>
      </c>
      <c r="BR327">
        <v>113</v>
      </c>
      <c r="BS327">
        <v>80</v>
      </c>
      <c r="BT327">
        <v>49</v>
      </c>
      <c r="BU327">
        <v>16</v>
      </c>
      <c r="CF327" t="s">
        <v>60</v>
      </c>
      <c r="CG327">
        <v>2110</v>
      </c>
      <c r="CH327">
        <v>19</v>
      </c>
    </row>
    <row r="328" spans="69:86" x14ac:dyDescent="0.2">
      <c r="BQ328">
        <v>143</v>
      </c>
      <c r="BR328">
        <v>114</v>
      </c>
      <c r="BS328">
        <v>79</v>
      </c>
      <c r="BT328">
        <v>50</v>
      </c>
      <c r="BU328">
        <v>15</v>
      </c>
      <c r="CF328" t="s">
        <v>186</v>
      </c>
      <c r="CG328">
        <v>2105</v>
      </c>
      <c r="CH328">
        <v>13</v>
      </c>
    </row>
    <row r="329" spans="69:86" x14ac:dyDescent="0.2">
      <c r="BQ329">
        <v>142</v>
      </c>
      <c r="BR329">
        <v>115</v>
      </c>
      <c r="BS329">
        <v>78</v>
      </c>
      <c r="BT329">
        <v>51</v>
      </c>
      <c r="BU329">
        <v>14</v>
      </c>
      <c r="CF329" t="s">
        <v>39</v>
      </c>
      <c r="CG329">
        <v>2078</v>
      </c>
      <c r="CH329">
        <v>18</v>
      </c>
    </row>
    <row r="330" spans="69:86" x14ac:dyDescent="0.2">
      <c r="BQ330">
        <v>141</v>
      </c>
      <c r="BR330">
        <v>116</v>
      </c>
      <c r="BS330">
        <v>77</v>
      </c>
      <c r="BT330">
        <v>52</v>
      </c>
      <c r="BU330">
        <v>13</v>
      </c>
      <c r="CF330" t="s">
        <v>81</v>
      </c>
      <c r="CG330">
        <v>2069</v>
      </c>
      <c r="CH330">
        <v>26</v>
      </c>
    </row>
    <row r="331" spans="69:86" x14ac:dyDescent="0.2">
      <c r="BQ331">
        <v>140</v>
      </c>
      <c r="BR331">
        <v>117</v>
      </c>
      <c r="BS331">
        <v>76</v>
      </c>
      <c r="BT331">
        <v>53</v>
      </c>
      <c r="BU331">
        <v>12</v>
      </c>
      <c r="CF331" t="s">
        <v>32</v>
      </c>
      <c r="CG331">
        <v>2060</v>
      </c>
      <c r="CH331">
        <v>24</v>
      </c>
    </row>
    <row r="332" spans="69:86" x14ac:dyDescent="0.2">
      <c r="BQ332">
        <v>139</v>
      </c>
      <c r="BR332">
        <v>118</v>
      </c>
      <c r="BS332">
        <v>75</v>
      </c>
      <c r="BT332">
        <v>54</v>
      </c>
      <c r="BU332">
        <v>11</v>
      </c>
      <c r="CF332" t="s">
        <v>97</v>
      </c>
      <c r="CG332">
        <v>2051</v>
      </c>
      <c r="CH332">
        <v>30</v>
      </c>
    </row>
    <row r="333" spans="69:86" x14ac:dyDescent="0.2">
      <c r="BQ333">
        <v>138</v>
      </c>
      <c r="BR333">
        <v>119</v>
      </c>
      <c r="BS333">
        <v>74</v>
      </c>
      <c r="BT333">
        <v>55</v>
      </c>
      <c r="BU333">
        <v>10</v>
      </c>
      <c r="CF333" t="s">
        <v>66</v>
      </c>
      <c r="CG333">
        <v>2047</v>
      </c>
      <c r="CH333">
        <v>21</v>
      </c>
    </row>
    <row r="334" spans="69:86" x14ac:dyDescent="0.2">
      <c r="BQ334">
        <v>137</v>
      </c>
      <c r="BR334">
        <v>120</v>
      </c>
      <c r="BS334">
        <v>73</v>
      </c>
      <c r="BT334">
        <v>56</v>
      </c>
      <c r="BU334">
        <v>9</v>
      </c>
      <c r="CF334" t="s">
        <v>105</v>
      </c>
      <c r="CG334">
        <v>2040</v>
      </c>
      <c r="CH334">
        <v>29</v>
      </c>
    </row>
    <row r="335" spans="69:86" x14ac:dyDescent="0.2">
      <c r="BQ335">
        <v>136</v>
      </c>
      <c r="BR335">
        <v>121</v>
      </c>
      <c r="BS335">
        <v>72</v>
      </c>
      <c r="BT335">
        <v>57</v>
      </c>
      <c r="BU335">
        <v>8</v>
      </c>
      <c r="CF335" t="s">
        <v>27</v>
      </c>
      <c r="CG335">
        <v>2030</v>
      </c>
      <c r="CH335">
        <v>41</v>
      </c>
    </row>
    <row r="336" spans="69:86" x14ac:dyDescent="0.2">
      <c r="BQ336">
        <v>135</v>
      </c>
      <c r="BR336">
        <v>122</v>
      </c>
      <c r="BS336">
        <v>71</v>
      </c>
      <c r="BT336">
        <v>58</v>
      </c>
      <c r="BU336">
        <v>7</v>
      </c>
      <c r="CF336" t="s">
        <v>46</v>
      </c>
      <c r="CG336">
        <v>2012</v>
      </c>
      <c r="CH336">
        <v>36</v>
      </c>
    </row>
    <row r="337" spans="69:86" x14ac:dyDescent="0.2">
      <c r="BQ337">
        <v>134</v>
      </c>
      <c r="BR337">
        <v>123</v>
      </c>
      <c r="BS337">
        <v>70</v>
      </c>
      <c r="BT337">
        <v>59</v>
      </c>
      <c r="BU337">
        <v>6</v>
      </c>
      <c r="CF337" t="s">
        <v>9</v>
      </c>
      <c r="CG337">
        <v>2006</v>
      </c>
      <c r="CH337">
        <v>58</v>
      </c>
    </row>
    <row r="338" spans="69:86" x14ac:dyDescent="0.2">
      <c r="BQ338">
        <v>133</v>
      </c>
      <c r="BR338">
        <v>124</v>
      </c>
      <c r="BS338">
        <v>69</v>
      </c>
      <c r="BT338">
        <v>60</v>
      </c>
      <c r="BU338">
        <v>5</v>
      </c>
      <c r="CF338" t="s">
        <v>98</v>
      </c>
      <c r="CG338">
        <v>1996</v>
      </c>
      <c r="CH338">
        <v>38</v>
      </c>
    </row>
    <row r="339" spans="69:86" x14ac:dyDescent="0.2">
      <c r="BQ339">
        <v>132</v>
      </c>
      <c r="BR339">
        <v>125</v>
      </c>
      <c r="BS339">
        <v>68</v>
      </c>
      <c r="BT339">
        <v>61</v>
      </c>
      <c r="BU339">
        <v>4</v>
      </c>
      <c r="CF339" t="s">
        <v>77</v>
      </c>
      <c r="CG339">
        <v>1995</v>
      </c>
      <c r="CH339">
        <v>35</v>
      </c>
    </row>
    <row r="340" spans="69:86" x14ac:dyDescent="0.2">
      <c r="BQ340">
        <v>131</v>
      </c>
      <c r="BR340">
        <v>126</v>
      </c>
      <c r="BS340">
        <v>67</v>
      </c>
      <c r="BT340">
        <v>62</v>
      </c>
      <c r="BU340">
        <v>3</v>
      </c>
      <c r="CF340" t="s">
        <v>477</v>
      </c>
      <c r="CG340">
        <v>1993</v>
      </c>
      <c r="CH340">
        <v>33</v>
      </c>
    </row>
    <row r="341" spans="69:86" x14ac:dyDescent="0.2">
      <c r="BQ341">
        <v>130</v>
      </c>
      <c r="BR341">
        <v>127</v>
      </c>
      <c r="BS341">
        <v>66</v>
      </c>
      <c r="BT341">
        <v>63</v>
      </c>
      <c r="BU341">
        <v>2</v>
      </c>
      <c r="CF341" t="s">
        <v>478</v>
      </c>
      <c r="CG341">
        <v>1985</v>
      </c>
      <c r="CH341">
        <v>27</v>
      </c>
    </row>
    <row r="342" spans="69:86" x14ac:dyDescent="0.2">
      <c r="BQ342">
        <v>129</v>
      </c>
      <c r="BR342">
        <v>128</v>
      </c>
      <c r="BS342">
        <v>65</v>
      </c>
      <c r="BT342">
        <v>64</v>
      </c>
      <c r="BU342">
        <v>1</v>
      </c>
      <c r="CF342" t="s">
        <v>38</v>
      </c>
      <c r="CG342">
        <v>1984</v>
      </c>
      <c r="CH342">
        <v>45</v>
      </c>
    </row>
    <row r="343" spans="69:86" x14ac:dyDescent="0.2">
      <c r="CF343" t="s">
        <v>36</v>
      </c>
      <c r="CG343">
        <v>1979</v>
      </c>
      <c r="CH343">
        <v>28</v>
      </c>
    </row>
    <row r="344" spans="69:86" x14ac:dyDescent="0.2">
      <c r="CF344" t="s">
        <v>189</v>
      </c>
      <c r="CG344">
        <v>1974</v>
      </c>
      <c r="CH344">
        <v>23</v>
      </c>
    </row>
    <row r="345" spans="69:86" x14ac:dyDescent="0.2">
      <c r="CF345" t="s">
        <v>476</v>
      </c>
      <c r="CG345">
        <v>1974</v>
      </c>
      <c r="CH345">
        <v>46</v>
      </c>
    </row>
    <row r="346" spans="69:86" x14ac:dyDescent="0.2">
      <c r="CF346" t="s">
        <v>73</v>
      </c>
      <c r="CG346">
        <v>1964</v>
      </c>
      <c r="CH346">
        <v>56</v>
      </c>
    </row>
    <row r="347" spans="69:86" x14ac:dyDescent="0.2">
      <c r="CF347" t="s">
        <v>179</v>
      </c>
      <c r="CG347">
        <v>1961</v>
      </c>
      <c r="CH347">
        <v>32</v>
      </c>
    </row>
    <row r="348" spans="69:86" x14ac:dyDescent="0.2">
      <c r="CF348" t="s">
        <v>91</v>
      </c>
      <c r="CG348">
        <v>1950</v>
      </c>
      <c r="CH348">
        <v>39</v>
      </c>
    </row>
    <row r="349" spans="69:86" x14ac:dyDescent="0.2">
      <c r="CF349" t="s">
        <v>122</v>
      </c>
      <c r="CG349">
        <v>1947</v>
      </c>
      <c r="CH349">
        <v>61</v>
      </c>
    </row>
    <row r="350" spans="69:86" x14ac:dyDescent="0.2">
      <c r="CF350" t="s">
        <v>82</v>
      </c>
      <c r="CG350">
        <v>1942</v>
      </c>
      <c r="CH350">
        <v>50</v>
      </c>
    </row>
    <row r="351" spans="69:86" x14ac:dyDescent="0.2">
      <c r="CF351" t="s">
        <v>44</v>
      </c>
      <c r="CG351">
        <v>1934</v>
      </c>
      <c r="CH351">
        <v>78</v>
      </c>
    </row>
    <row r="352" spans="69:86" x14ac:dyDescent="0.2">
      <c r="CF352" t="s">
        <v>24</v>
      </c>
      <c r="CG352">
        <v>1932</v>
      </c>
      <c r="CH352">
        <v>43</v>
      </c>
    </row>
    <row r="353" spans="84:86" x14ac:dyDescent="0.2">
      <c r="CF353" t="s">
        <v>58</v>
      </c>
      <c r="CG353">
        <v>1930</v>
      </c>
      <c r="CH353">
        <v>54</v>
      </c>
    </row>
    <row r="354" spans="84:86" x14ac:dyDescent="0.2">
      <c r="CF354" t="s">
        <v>21</v>
      </c>
      <c r="CG354">
        <v>1928</v>
      </c>
      <c r="CH354">
        <v>42</v>
      </c>
    </row>
    <row r="355" spans="84:86" x14ac:dyDescent="0.2">
      <c r="CF355" t="s">
        <v>334</v>
      </c>
      <c r="CG355">
        <v>1927</v>
      </c>
      <c r="CH355">
        <v>40</v>
      </c>
    </row>
    <row r="356" spans="84:86" x14ac:dyDescent="0.2">
      <c r="CF356" t="s">
        <v>113</v>
      </c>
      <c r="CG356">
        <v>1925</v>
      </c>
      <c r="CH356">
        <v>57</v>
      </c>
    </row>
    <row r="357" spans="84:86" x14ac:dyDescent="0.2">
      <c r="CF357" t="s">
        <v>83</v>
      </c>
      <c r="CG357">
        <v>1919</v>
      </c>
      <c r="CH357">
        <v>49</v>
      </c>
    </row>
    <row r="358" spans="84:86" x14ac:dyDescent="0.2">
      <c r="CF358" t="s">
        <v>22</v>
      </c>
      <c r="CG358">
        <v>1913</v>
      </c>
      <c r="CH358">
        <v>62</v>
      </c>
    </row>
    <row r="359" spans="84:86" x14ac:dyDescent="0.2">
      <c r="CF359" t="s">
        <v>181</v>
      </c>
      <c r="CG359">
        <v>1903</v>
      </c>
      <c r="CH359">
        <v>31</v>
      </c>
    </row>
    <row r="360" spans="84:86" x14ac:dyDescent="0.2">
      <c r="CF360" t="s">
        <v>54</v>
      </c>
      <c r="CG360">
        <v>1900</v>
      </c>
      <c r="CH360">
        <v>37</v>
      </c>
    </row>
    <row r="361" spans="84:86" x14ac:dyDescent="0.2">
      <c r="CF361" t="s">
        <v>30</v>
      </c>
      <c r="CG361">
        <v>1900</v>
      </c>
      <c r="CH361">
        <v>64</v>
      </c>
    </row>
    <row r="362" spans="84:86" x14ac:dyDescent="0.2">
      <c r="CF362" t="s">
        <v>89</v>
      </c>
      <c r="CG362">
        <v>1897</v>
      </c>
      <c r="CH362">
        <v>44</v>
      </c>
    </row>
    <row r="363" spans="84:86" x14ac:dyDescent="0.2">
      <c r="CF363" t="s">
        <v>121</v>
      </c>
      <c r="CG363">
        <v>1895</v>
      </c>
      <c r="CH363">
        <v>63</v>
      </c>
    </row>
    <row r="364" spans="84:86" x14ac:dyDescent="0.2">
      <c r="CF364" t="s">
        <v>749</v>
      </c>
      <c r="CG364">
        <v>1893</v>
      </c>
      <c r="CH364">
        <v>48</v>
      </c>
    </row>
    <row r="365" spans="84:86" x14ac:dyDescent="0.2">
      <c r="CF365" t="s">
        <v>381</v>
      </c>
      <c r="CG365">
        <v>1880</v>
      </c>
      <c r="CH365">
        <v>55</v>
      </c>
    </row>
    <row r="366" spans="84:86" x14ac:dyDescent="0.2">
      <c r="CF366" t="s">
        <v>481</v>
      </c>
      <c r="CG366">
        <v>1873</v>
      </c>
      <c r="CH366">
        <v>60</v>
      </c>
    </row>
    <row r="367" spans="84:86" x14ac:dyDescent="0.2">
      <c r="CF367" t="s">
        <v>468</v>
      </c>
      <c r="CG367">
        <v>1864</v>
      </c>
      <c r="CH367">
        <v>112</v>
      </c>
    </row>
    <row r="368" spans="84:86" x14ac:dyDescent="0.2">
      <c r="CF368" t="s">
        <v>34</v>
      </c>
      <c r="CG368">
        <v>1861</v>
      </c>
      <c r="CH368">
        <v>81</v>
      </c>
    </row>
    <row r="369" spans="84:86" x14ac:dyDescent="0.2">
      <c r="CF369" t="s">
        <v>65</v>
      </c>
      <c r="CG369">
        <v>1855</v>
      </c>
      <c r="CH369">
        <v>47</v>
      </c>
    </row>
    <row r="370" spans="84:86" x14ac:dyDescent="0.2">
      <c r="CF370" t="s">
        <v>380</v>
      </c>
      <c r="CG370">
        <v>1853</v>
      </c>
      <c r="CH370">
        <v>53</v>
      </c>
    </row>
    <row r="371" spans="84:86" x14ac:dyDescent="0.2">
      <c r="CF371" t="s">
        <v>101</v>
      </c>
      <c r="CG371">
        <v>1849</v>
      </c>
      <c r="CH371">
        <v>86</v>
      </c>
    </row>
    <row r="372" spans="84:86" x14ac:dyDescent="0.2">
      <c r="CF372" t="s">
        <v>8</v>
      </c>
      <c r="CG372">
        <v>1849</v>
      </c>
      <c r="CH372">
        <v>94</v>
      </c>
    </row>
    <row r="373" spans="84:86" x14ac:dyDescent="0.2">
      <c r="CF373" t="s">
        <v>74</v>
      </c>
      <c r="CG373">
        <v>1844</v>
      </c>
      <c r="CH373">
        <v>52</v>
      </c>
    </row>
    <row r="374" spans="84:86" x14ac:dyDescent="0.2">
      <c r="CF374" t="s">
        <v>28</v>
      </c>
      <c r="CG374">
        <v>1840</v>
      </c>
      <c r="CH374">
        <v>68</v>
      </c>
    </row>
    <row r="375" spans="84:86" x14ac:dyDescent="0.2">
      <c r="CF375" t="s">
        <v>106</v>
      </c>
      <c r="CG375">
        <v>1837</v>
      </c>
      <c r="CH375">
        <v>51</v>
      </c>
    </row>
    <row r="376" spans="84:86" x14ac:dyDescent="0.2">
      <c r="CF376" t="s">
        <v>40</v>
      </c>
      <c r="CG376">
        <v>1837</v>
      </c>
      <c r="CH376">
        <v>85</v>
      </c>
    </row>
    <row r="377" spans="84:86" x14ac:dyDescent="0.2">
      <c r="CF377" t="s">
        <v>388</v>
      </c>
      <c r="CG377">
        <v>1837</v>
      </c>
      <c r="CH377">
        <v>88</v>
      </c>
    </row>
    <row r="378" spans="84:86" x14ac:dyDescent="0.2">
      <c r="CF378" t="s">
        <v>480</v>
      </c>
      <c r="CG378">
        <v>1834</v>
      </c>
      <c r="CH378">
        <v>71</v>
      </c>
    </row>
    <row r="379" spans="84:86" x14ac:dyDescent="0.2">
      <c r="CF379" t="s">
        <v>470</v>
      </c>
      <c r="CG379">
        <v>1829</v>
      </c>
      <c r="CH379">
        <v>107</v>
      </c>
    </row>
    <row r="380" spans="84:86" x14ac:dyDescent="0.2">
      <c r="CF380" t="s">
        <v>92</v>
      </c>
      <c r="CG380">
        <v>1827</v>
      </c>
      <c r="CH380">
        <v>73</v>
      </c>
    </row>
    <row r="381" spans="84:86" x14ac:dyDescent="0.2">
      <c r="CF381" t="s">
        <v>51</v>
      </c>
      <c r="CG381">
        <v>1825</v>
      </c>
      <c r="CH381">
        <v>92</v>
      </c>
    </row>
    <row r="382" spans="84:86" x14ac:dyDescent="0.2">
      <c r="CF382" t="s">
        <v>473</v>
      </c>
      <c r="CG382">
        <v>1815</v>
      </c>
      <c r="CH382">
        <v>74</v>
      </c>
    </row>
    <row r="383" spans="84:86" x14ac:dyDescent="0.2">
      <c r="CF383" t="s">
        <v>67</v>
      </c>
      <c r="CG383">
        <v>1808</v>
      </c>
      <c r="CH383">
        <v>66</v>
      </c>
    </row>
    <row r="384" spans="84:86" x14ac:dyDescent="0.2">
      <c r="CF384" t="s">
        <v>104</v>
      </c>
      <c r="CG384">
        <v>1804</v>
      </c>
      <c r="CH384">
        <v>90</v>
      </c>
    </row>
    <row r="385" spans="84:86" x14ac:dyDescent="0.2">
      <c r="CF385" t="s">
        <v>383</v>
      </c>
      <c r="CG385">
        <v>1799</v>
      </c>
      <c r="CH385">
        <v>59</v>
      </c>
    </row>
    <row r="386" spans="84:86" x14ac:dyDescent="0.2">
      <c r="CF386" t="s">
        <v>389</v>
      </c>
      <c r="CG386">
        <v>1791</v>
      </c>
      <c r="CH386">
        <v>67</v>
      </c>
    </row>
    <row r="387" spans="84:86" x14ac:dyDescent="0.2">
      <c r="CF387" t="s">
        <v>479</v>
      </c>
      <c r="CG387">
        <v>1783</v>
      </c>
      <c r="CH387">
        <v>72</v>
      </c>
    </row>
    <row r="388" spans="84:86" x14ac:dyDescent="0.2">
      <c r="CF388" t="s">
        <v>80</v>
      </c>
      <c r="CG388">
        <v>1781</v>
      </c>
      <c r="CH388">
        <v>65</v>
      </c>
    </row>
    <row r="389" spans="84:86" x14ac:dyDescent="0.2">
      <c r="CF389" t="s">
        <v>472</v>
      </c>
      <c r="CG389">
        <v>1781</v>
      </c>
      <c r="CH389">
        <v>89</v>
      </c>
    </row>
    <row r="390" spans="84:86" x14ac:dyDescent="0.2">
      <c r="CF390" t="s">
        <v>111</v>
      </c>
      <c r="CG390">
        <v>1780</v>
      </c>
      <c r="CH390">
        <v>110</v>
      </c>
    </row>
    <row r="391" spans="84:86" x14ac:dyDescent="0.2">
      <c r="CF391" t="s">
        <v>18</v>
      </c>
      <c r="CG391">
        <v>1775</v>
      </c>
      <c r="CH391">
        <v>76</v>
      </c>
    </row>
    <row r="392" spans="84:86" x14ac:dyDescent="0.2">
      <c r="CF392" t="s">
        <v>187</v>
      </c>
      <c r="CG392">
        <v>1771</v>
      </c>
      <c r="CH392">
        <v>77</v>
      </c>
    </row>
    <row r="393" spans="84:86" x14ac:dyDescent="0.2">
      <c r="CF393" t="s">
        <v>102</v>
      </c>
      <c r="CG393">
        <v>1770</v>
      </c>
      <c r="CH393">
        <v>70</v>
      </c>
    </row>
    <row r="394" spans="84:86" x14ac:dyDescent="0.2">
      <c r="CF394" t="s">
        <v>474</v>
      </c>
      <c r="CG394">
        <v>1768</v>
      </c>
      <c r="CH394">
        <v>80</v>
      </c>
    </row>
    <row r="395" spans="84:86" x14ac:dyDescent="0.2">
      <c r="CF395" t="s">
        <v>190</v>
      </c>
      <c r="CG395">
        <v>1762</v>
      </c>
      <c r="CH395">
        <v>75</v>
      </c>
    </row>
    <row r="396" spans="84:86" x14ac:dyDescent="0.2">
      <c r="CF396" t="s">
        <v>49</v>
      </c>
      <c r="CG396">
        <v>1758</v>
      </c>
      <c r="CH396">
        <v>69</v>
      </c>
    </row>
    <row r="397" spans="84:86" x14ac:dyDescent="0.2">
      <c r="CF397" t="s">
        <v>107</v>
      </c>
      <c r="CG397">
        <v>1753</v>
      </c>
      <c r="CH397">
        <v>82</v>
      </c>
    </row>
    <row r="398" spans="84:86" x14ac:dyDescent="0.2">
      <c r="CF398" t="s">
        <v>19</v>
      </c>
      <c r="CG398">
        <v>1743</v>
      </c>
      <c r="CH398">
        <v>113</v>
      </c>
    </row>
    <row r="399" spans="84:86" x14ac:dyDescent="0.2">
      <c r="CF399" t="s">
        <v>108</v>
      </c>
      <c r="CG399">
        <v>1736</v>
      </c>
      <c r="CH399">
        <v>83</v>
      </c>
    </row>
    <row r="400" spans="84:86" x14ac:dyDescent="0.2">
      <c r="CF400" t="s">
        <v>88</v>
      </c>
      <c r="CG400">
        <v>1736</v>
      </c>
      <c r="CH400">
        <v>95</v>
      </c>
    </row>
    <row r="401" spans="84:86" x14ac:dyDescent="0.2">
      <c r="CF401" t="s">
        <v>469</v>
      </c>
      <c r="CG401">
        <v>1732</v>
      </c>
      <c r="CH401">
        <v>87</v>
      </c>
    </row>
    <row r="402" spans="84:86" x14ac:dyDescent="0.2">
      <c r="CF402" t="s">
        <v>433</v>
      </c>
      <c r="CG402">
        <v>1726</v>
      </c>
      <c r="CH402">
        <v>121</v>
      </c>
    </row>
    <row r="403" spans="84:86" x14ac:dyDescent="0.2">
      <c r="CF403" t="s">
        <v>29</v>
      </c>
      <c r="CG403">
        <v>1721</v>
      </c>
      <c r="CH403">
        <v>116</v>
      </c>
    </row>
    <row r="404" spans="84:86" x14ac:dyDescent="0.2">
      <c r="CF404" t="s">
        <v>87</v>
      </c>
      <c r="CG404">
        <v>1719</v>
      </c>
      <c r="CH404">
        <v>106</v>
      </c>
    </row>
    <row r="405" spans="84:86" x14ac:dyDescent="0.2">
      <c r="CF405" t="s">
        <v>178</v>
      </c>
      <c r="CG405">
        <v>1715</v>
      </c>
      <c r="CH405">
        <v>100</v>
      </c>
    </row>
    <row r="406" spans="84:86" x14ac:dyDescent="0.2">
      <c r="CF406" t="s">
        <v>47</v>
      </c>
      <c r="CG406">
        <v>1708</v>
      </c>
      <c r="CH406">
        <v>97</v>
      </c>
    </row>
    <row r="407" spans="84:86" x14ac:dyDescent="0.2">
      <c r="CF407" t="s">
        <v>110</v>
      </c>
      <c r="CG407">
        <v>1708</v>
      </c>
      <c r="CH407">
        <v>99</v>
      </c>
    </row>
    <row r="408" spans="84:86" x14ac:dyDescent="0.2">
      <c r="CF408" t="s">
        <v>103</v>
      </c>
      <c r="CG408">
        <v>1708</v>
      </c>
      <c r="CH408">
        <v>134</v>
      </c>
    </row>
    <row r="409" spans="84:86" x14ac:dyDescent="0.2">
      <c r="CF409" t="s">
        <v>117</v>
      </c>
      <c r="CG409">
        <v>1703</v>
      </c>
      <c r="CH409">
        <v>101</v>
      </c>
    </row>
    <row r="410" spans="84:86" x14ac:dyDescent="0.2">
      <c r="CF410" t="s">
        <v>180</v>
      </c>
      <c r="CG410">
        <v>1693</v>
      </c>
      <c r="CH410">
        <v>105</v>
      </c>
    </row>
    <row r="411" spans="84:86" x14ac:dyDescent="0.2">
      <c r="CF411" t="s">
        <v>116</v>
      </c>
      <c r="CG411">
        <v>1691</v>
      </c>
      <c r="CH411">
        <v>119</v>
      </c>
    </row>
    <row r="412" spans="84:86" x14ac:dyDescent="0.2">
      <c r="CF412" t="s">
        <v>79</v>
      </c>
      <c r="CG412">
        <v>1687</v>
      </c>
      <c r="CH412">
        <v>122</v>
      </c>
    </row>
    <row r="413" spans="84:86" x14ac:dyDescent="0.2">
      <c r="CF413" t="s">
        <v>62</v>
      </c>
      <c r="CG413">
        <v>1682</v>
      </c>
      <c r="CH413">
        <v>93</v>
      </c>
    </row>
    <row r="414" spans="84:86" x14ac:dyDescent="0.2">
      <c r="CF414" t="s">
        <v>52</v>
      </c>
      <c r="CG414">
        <v>1672</v>
      </c>
      <c r="CH414">
        <v>123</v>
      </c>
    </row>
    <row r="415" spans="84:86" x14ac:dyDescent="0.2">
      <c r="CF415" t="s">
        <v>384</v>
      </c>
      <c r="CG415">
        <v>1669</v>
      </c>
      <c r="CH415">
        <v>96</v>
      </c>
    </row>
    <row r="416" spans="84:86" x14ac:dyDescent="0.2">
      <c r="CF416" t="s">
        <v>379</v>
      </c>
      <c r="CG416">
        <v>1668</v>
      </c>
      <c r="CH416">
        <v>98</v>
      </c>
    </row>
    <row r="417" spans="84:86" x14ac:dyDescent="0.2">
      <c r="CF417" t="s">
        <v>41</v>
      </c>
      <c r="CG417">
        <v>1666</v>
      </c>
      <c r="CH417">
        <v>103</v>
      </c>
    </row>
    <row r="418" spans="84:86" x14ac:dyDescent="0.2">
      <c r="CF418" t="s">
        <v>53</v>
      </c>
      <c r="CG418">
        <v>1664</v>
      </c>
      <c r="CH418">
        <v>114</v>
      </c>
    </row>
    <row r="419" spans="84:86" x14ac:dyDescent="0.2">
      <c r="CF419" t="s">
        <v>50</v>
      </c>
      <c r="CG419">
        <v>1656</v>
      </c>
      <c r="CH419">
        <v>124</v>
      </c>
    </row>
    <row r="420" spans="84:86" x14ac:dyDescent="0.2">
      <c r="CF420" t="s">
        <v>115</v>
      </c>
      <c r="CG420">
        <v>1656</v>
      </c>
      <c r="CH420">
        <v>127</v>
      </c>
    </row>
    <row r="421" spans="84:86" x14ac:dyDescent="0.2">
      <c r="CF421" t="s">
        <v>100</v>
      </c>
      <c r="CG421">
        <v>1652</v>
      </c>
      <c r="CH421">
        <v>104</v>
      </c>
    </row>
    <row r="422" spans="84:86" x14ac:dyDescent="0.2">
      <c r="CF422" t="s">
        <v>750</v>
      </c>
      <c r="CG422">
        <v>1648</v>
      </c>
      <c r="CH422">
        <v>79</v>
      </c>
    </row>
    <row r="423" spans="84:86" x14ac:dyDescent="0.2">
      <c r="CF423" t="s">
        <v>386</v>
      </c>
      <c r="CG423">
        <v>1646</v>
      </c>
      <c r="CH423">
        <v>140</v>
      </c>
    </row>
    <row r="424" spans="84:86" x14ac:dyDescent="0.2">
      <c r="CF424" t="s">
        <v>35</v>
      </c>
      <c r="CG424">
        <v>1642</v>
      </c>
      <c r="CH424">
        <v>91</v>
      </c>
    </row>
    <row r="425" spans="84:86" x14ac:dyDescent="0.2">
      <c r="CF425" t="s">
        <v>185</v>
      </c>
      <c r="CG425">
        <v>1635</v>
      </c>
      <c r="CH425">
        <v>125</v>
      </c>
    </row>
    <row r="426" spans="84:86" x14ac:dyDescent="0.2">
      <c r="CF426" t="s">
        <v>1478</v>
      </c>
      <c r="CG426">
        <v>1634</v>
      </c>
      <c r="CH426">
        <v>84</v>
      </c>
    </row>
    <row r="427" spans="84:86" x14ac:dyDescent="0.2">
      <c r="CF427" t="s">
        <v>99</v>
      </c>
      <c r="CG427">
        <v>1628</v>
      </c>
      <c r="CH427">
        <v>102</v>
      </c>
    </row>
    <row r="428" spans="84:86" x14ac:dyDescent="0.2">
      <c r="CF428" t="s">
        <v>63</v>
      </c>
      <c r="CG428">
        <v>1618</v>
      </c>
      <c r="CH428">
        <v>133</v>
      </c>
    </row>
    <row r="429" spans="84:86" x14ac:dyDescent="0.2">
      <c r="CF429" t="s">
        <v>45</v>
      </c>
      <c r="CG429">
        <v>1617</v>
      </c>
      <c r="CH429">
        <v>117</v>
      </c>
    </row>
    <row r="430" spans="84:86" x14ac:dyDescent="0.2">
      <c r="CF430" t="s">
        <v>26</v>
      </c>
      <c r="CG430">
        <v>1611</v>
      </c>
      <c r="CH430">
        <v>108</v>
      </c>
    </row>
    <row r="431" spans="84:86" x14ac:dyDescent="0.2">
      <c r="CF431" t="s">
        <v>31</v>
      </c>
      <c r="CG431">
        <v>1601</v>
      </c>
      <c r="CH431">
        <v>115</v>
      </c>
    </row>
    <row r="432" spans="84:86" x14ac:dyDescent="0.2">
      <c r="CF432" t="s">
        <v>114</v>
      </c>
      <c r="CG432">
        <v>1601</v>
      </c>
      <c r="CH432">
        <v>126</v>
      </c>
    </row>
    <row r="433" spans="84:86" x14ac:dyDescent="0.2">
      <c r="CF433" t="s">
        <v>78</v>
      </c>
      <c r="CG433">
        <v>1587</v>
      </c>
      <c r="CH433">
        <v>130</v>
      </c>
    </row>
    <row r="434" spans="84:86" x14ac:dyDescent="0.2">
      <c r="CF434" t="s">
        <v>112</v>
      </c>
      <c r="CG434">
        <v>1587</v>
      </c>
      <c r="CH434">
        <v>138</v>
      </c>
    </row>
    <row r="435" spans="84:86" x14ac:dyDescent="0.2">
      <c r="CF435" t="s">
        <v>191</v>
      </c>
      <c r="CG435">
        <v>1582</v>
      </c>
      <c r="CH435">
        <v>109</v>
      </c>
    </row>
    <row r="436" spans="84:86" x14ac:dyDescent="0.2">
      <c r="CF436" t="s">
        <v>94</v>
      </c>
      <c r="CG436">
        <v>1577</v>
      </c>
      <c r="CH436">
        <v>144</v>
      </c>
    </row>
    <row r="437" spans="84:86" x14ac:dyDescent="0.2">
      <c r="CF437" t="s">
        <v>393</v>
      </c>
      <c r="CG437">
        <v>1573</v>
      </c>
      <c r="CH437">
        <v>148</v>
      </c>
    </row>
    <row r="438" spans="84:86" x14ac:dyDescent="0.2">
      <c r="CF438" t="s">
        <v>59</v>
      </c>
      <c r="CG438">
        <v>1561</v>
      </c>
      <c r="CH438">
        <v>137</v>
      </c>
    </row>
    <row r="439" spans="84:86" x14ac:dyDescent="0.2">
      <c r="CF439" t="s">
        <v>20</v>
      </c>
      <c r="CG439">
        <v>1560</v>
      </c>
      <c r="CH439">
        <v>131</v>
      </c>
    </row>
    <row r="440" spans="84:86" x14ac:dyDescent="0.2">
      <c r="CF440" t="s">
        <v>120</v>
      </c>
      <c r="CG440">
        <v>1558</v>
      </c>
      <c r="CH440">
        <v>145</v>
      </c>
    </row>
    <row r="441" spans="84:86" x14ac:dyDescent="0.2">
      <c r="CF441" t="s">
        <v>33</v>
      </c>
      <c r="CG441">
        <v>1547</v>
      </c>
      <c r="CH441">
        <v>128</v>
      </c>
    </row>
    <row r="442" spans="84:86" x14ac:dyDescent="0.2">
      <c r="CF442" t="s">
        <v>109</v>
      </c>
      <c r="CG442">
        <v>1522</v>
      </c>
      <c r="CH442">
        <v>118</v>
      </c>
    </row>
    <row r="443" spans="84:86" x14ac:dyDescent="0.2">
      <c r="CF443" t="s">
        <v>72</v>
      </c>
      <c r="CG443">
        <v>1511</v>
      </c>
      <c r="CH443">
        <v>132</v>
      </c>
    </row>
    <row r="444" spans="84:86" x14ac:dyDescent="0.2">
      <c r="CF444" t="s">
        <v>75</v>
      </c>
      <c r="CG444">
        <v>1508</v>
      </c>
      <c r="CH444">
        <v>111</v>
      </c>
    </row>
    <row r="445" spans="84:86" x14ac:dyDescent="0.2">
      <c r="CF445" t="s">
        <v>119</v>
      </c>
      <c r="CG445">
        <v>1493</v>
      </c>
      <c r="CH445">
        <v>135</v>
      </c>
    </row>
    <row r="446" spans="84:86" x14ac:dyDescent="0.2">
      <c r="CF446" t="s">
        <v>182</v>
      </c>
      <c r="CG446">
        <v>1486</v>
      </c>
      <c r="CH446">
        <v>147</v>
      </c>
    </row>
    <row r="447" spans="84:86" x14ac:dyDescent="0.2">
      <c r="CF447" t="s">
        <v>56</v>
      </c>
      <c r="CG447">
        <v>1478</v>
      </c>
      <c r="CH447">
        <v>143</v>
      </c>
    </row>
    <row r="448" spans="84:86" x14ac:dyDescent="0.2">
      <c r="CF448" t="s">
        <v>1476</v>
      </c>
      <c r="CG448">
        <v>1475</v>
      </c>
      <c r="CH448">
        <v>155</v>
      </c>
    </row>
    <row r="449" spans="84:86" x14ac:dyDescent="0.2">
      <c r="CF449" t="s">
        <v>95</v>
      </c>
      <c r="CG449">
        <v>1471</v>
      </c>
      <c r="CH449">
        <v>146</v>
      </c>
    </row>
    <row r="450" spans="84:86" x14ac:dyDescent="0.2">
      <c r="CF450" t="s">
        <v>76</v>
      </c>
      <c r="CG450">
        <v>1457</v>
      </c>
      <c r="CH450">
        <v>120</v>
      </c>
    </row>
    <row r="451" spans="84:86" x14ac:dyDescent="0.2">
      <c r="CF451" t="s">
        <v>123</v>
      </c>
      <c r="CG451">
        <v>1456</v>
      </c>
      <c r="CH451">
        <v>149</v>
      </c>
    </row>
    <row r="452" spans="84:86" x14ac:dyDescent="0.2">
      <c r="CF452" t="s">
        <v>177</v>
      </c>
      <c r="CG452">
        <v>1455</v>
      </c>
      <c r="CH452">
        <v>136</v>
      </c>
    </row>
    <row r="453" spans="84:86" x14ac:dyDescent="0.2">
      <c r="CF453" t="s">
        <v>184</v>
      </c>
      <c r="CG453">
        <v>1434</v>
      </c>
      <c r="CH453">
        <v>152</v>
      </c>
    </row>
    <row r="454" spans="84:86" x14ac:dyDescent="0.2">
      <c r="CF454" t="s">
        <v>16</v>
      </c>
      <c r="CG454">
        <v>1414</v>
      </c>
      <c r="CH454">
        <v>141</v>
      </c>
    </row>
    <row r="455" spans="84:86" x14ac:dyDescent="0.2">
      <c r="CF455" t="s">
        <v>475</v>
      </c>
      <c r="CG455">
        <v>1405</v>
      </c>
      <c r="CH455">
        <v>129</v>
      </c>
    </row>
    <row r="456" spans="84:86" x14ac:dyDescent="0.2">
      <c r="CF456" t="s">
        <v>390</v>
      </c>
      <c r="CG456">
        <v>1391</v>
      </c>
      <c r="CH456">
        <v>156</v>
      </c>
    </row>
    <row r="457" spans="84:86" x14ac:dyDescent="0.2">
      <c r="CF457" t="s">
        <v>471</v>
      </c>
      <c r="CG457">
        <v>1387</v>
      </c>
      <c r="CH457">
        <v>139</v>
      </c>
    </row>
    <row r="458" spans="84:86" x14ac:dyDescent="0.2">
      <c r="CF458" t="s">
        <v>43</v>
      </c>
      <c r="CG458">
        <v>1362</v>
      </c>
      <c r="CH458">
        <v>142</v>
      </c>
    </row>
    <row r="459" spans="84:86" x14ac:dyDescent="0.2">
      <c r="CF459" t="s">
        <v>64</v>
      </c>
      <c r="CG459">
        <v>1352</v>
      </c>
      <c r="CH459">
        <v>160</v>
      </c>
    </row>
    <row r="460" spans="84:86" x14ac:dyDescent="0.2">
      <c r="CF460" t="s">
        <v>118</v>
      </c>
      <c r="CG460">
        <v>1346</v>
      </c>
      <c r="CH460">
        <v>150</v>
      </c>
    </row>
    <row r="461" spans="84:86" x14ac:dyDescent="0.2">
      <c r="CF461" t="s">
        <v>55</v>
      </c>
      <c r="CG461">
        <v>1335</v>
      </c>
      <c r="CH461">
        <v>154</v>
      </c>
    </row>
    <row r="462" spans="84:86" x14ac:dyDescent="0.2">
      <c r="CF462" t="s">
        <v>90</v>
      </c>
      <c r="CG462">
        <v>1320</v>
      </c>
      <c r="CH462">
        <v>153</v>
      </c>
    </row>
    <row r="463" spans="84:86" x14ac:dyDescent="0.2">
      <c r="CF463" t="s">
        <v>61</v>
      </c>
      <c r="CG463">
        <v>1317</v>
      </c>
      <c r="CH463">
        <v>157</v>
      </c>
    </row>
    <row r="464" spans="84:86" x14ac:dyDescent="0.2">
      <c r="CF464" t="s">
        <v>37</v>
      </c>
      <c r="CG464">
        <v>1308</v>
      </c>
      <c r="CH464">
        <v>151</v>
      </c>
    </row>
    <row r="465" spans="84:86" x14ac:dyDescent="0.2">
      <c r="CF465" t="s">
        <v>42</v>
      </c>
      <c r="CG465">
        <v>1299</v>
      </c>
      <c r="CH465">
        <v>159</v>
      </c>
    </row>
    <row r="466" spans="84:86" x14ac:dyDescent="0.2">
      <c r="CF466" t="s">
        <v>25</v>
      </c>
      <c r="CG466">
        <v>1279</v>
      </c>
      <c r="CH466">
        <v>158</v>
      </c>
    </row>
  </sheetData>
  <sortState xmlns:xlrd2="http://schemas.microsoft.com/office/spreadsheetml/2017/richdata2" ref="CF307:CH466">
    <sortCondition descending="1" ref="CG307:CG466"/>
    <sortCondition ref="CH307:CH466"/>
  </sortState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00B0F-3D11-49A5-B013-64EA31547D77}">
  <sheetPr codeName="Sheet15">
    <tabColor theme="5" tint="-0.249977111117893"/>
  </sheetPr>
  <dimension ref="B1:AC112"/>
  <sheetViews>
    <sheetView workbookViewId="0">
      <pane ySplit="1" topLeftCell="A2" activePane="bottomLeft" state="frozen"/>
      <selection pane="bottomLeft" activeCell="R33" sqref="R33"/>
    </sheetView>
  </sheetViews>
  <sheetFormatPr defaultRowHeight="15" x14ac:dyDescent="0.2"/>
  <cols>
    <col min="1" max="1" width="8.7421875" customWidth="1"/>
    <col min="2" max="2" width="8.875" bestFit="1" customWidth="1"/>
    <col min="3" max="3" width="17.3515625" bestFit="1" customWidth="1"/>
    <col min="4" max="4" width="4.16796875" style="3" customWidth="1"/>
    <col min="5" max="5" width="4.16796875" customWidth="1"/>
    <col min="7" max="7" width="5.109375" customWidth="1"/>
    <col min="8" max="8" width="17.62109375" customWidth="1"/>
    <col min="9" max="9" width="5.24609375" style="4" customWidth="1"/>
    <col min="11" max="11" width="5.109375" customWidth="1"/>
    <col min="12" max="12" width="17.62109375" customWidth="1"/>
    <col min="13" max="13" width="5.109375" style="4" customWidth="1"/>
    <col min="15" max="15" width="5.109375" customWidth="1"/>
    <col min="16" max="16" width="17.62109375" customWidth="1"/>
    <col min="17" max="17" width="5.109375" style="4" customWidth="1"/>
    <col min="18" max="18" width="22.8671875" customWidth="1"/>
    <col min="19" max="21" width="6.859375" customWidth="1"/>
  </cols>
  <sheetData>
    <row r="1" spans="2:29" x14ac:dyDescent="0.2">
      <c r="C1" s="78"/>
      <c r="D1" s="71"/>
      <c r="E1" s="71"/>
      <c r="F1" s="71"/>
      <c r="G1" s="71"/>
      <c r="H1" s="79"/>
      <c r="R1" t="s">
        <v>1042</v>
      </c>
    </row>
    <row r="3" spans="2:29" x14ac:dyDescent="0.2">
      <c r="B3" s="94" t="s">
        <v>6</v>
      </c>
      <c r="H3" s="3" t="s">
        <v>377</v>
      </c>
      <c r="L3" s="3" t="s">
        <v>378</v>
      </c>
      <c r="P3" s="3" t="s">
        <v>670</v>
      </c>
      <c r="AB3">
        <v>1</v>
      </c>
      <c r="AC3">
        <v>1</v>
      </c>
    </row>
    <row r="4" spans="2:29" x14ac:dyDescent="0.2">
      <c r="B4">
        <v>1</v>
      </c>
      <c r="C4" t="str">
        <f>RIGHT(W4, LEN(W4)-1)</f>
        <v>Cerulean Cape</v>
      </c>
      <c r="D4" s="3">
        <f>VLOOKUP(C4, Rankings!C:AN, 38, FALSE)</f>
        <v>57</v>
      </c>
      <c r="E4">
        <f ca="1">VLOOKUP(C4, Rankings!C:AN, 30, FALSE)</f>
        <v>12</v>
      </c>
      <c r="R4" s="3" t="s">
        <v>1335</v>
      </c>
      <c r="T4" s="3" t="s">
        <v>1348</v>
      </c>
      <c r="U4" s="3"/>
      <c r="V4" t="s">
        <v>1008</v>
      </c>
      <c r="W4" t="s">
        <v>1271</v>
      </c>
      <c r="AB4">
        <v>2</v>
      </c>
      <c r="AC4">
        <v>2</v>
      </c>
    </row>
    <row r="5" spans="2:29" x14ac:dyDescent="0.2">
      <c r="B5">
        <v>2</v>
      </c>
      <c r="C5" t="str">
        <f t="shared" ref="C5:C9" si="0">RIGHT(W5, LEN(W5)-1)</f>
        <v>Mount Moon</v>
      </c>
      <c r="D5" s="3">
        <f>VLOOKUP(C5, Rankings!C:AN, 38, FALSE)</f>
        <v>36</v>
      </c>
      <c r="E5">
        <f ca="1">VLOOKUP(C5, Rankings!C:AN, 30, FALSE)</f>
        <v>13</v>
      </c>
      <c r="G5">
        <v>6</v>
      </c>
      <c r="H5" t="str">
        <f>C9</f>
        <v>Viridian City</v>
      </c>
      <c r="K5">
        <v>3</v>
      </c>
      <c r="L5" t="s">
        <v>334</v>
      </c>
      <c r="O5" s="3">
        <v>2</v>
      </c>
      <c r="P5" s="3" t="s">
        <v>385</v>
      </c>
      <c r="R5" s="177" t="s">
        <v>1052</v>
      </c>
      <c r="T5" s="177" t="s">
        <v>1336</v>
      </c>
      <c r="U5" s="177" t="s">
        <v>1349</v>
      </c>
      <c r="V5" t="s">
        <v>1007</v>
      </c>
      <c r="W5" t="s">
        <v>1272</v>
      </c>
      <c r="AB5">
        <v>3</v>
      </c>
      <c r="AC5">
        <v>3</v>
      </c>
    </row>
    <row r="6" spans="2:29" x14ac:dyDescent="0.2">
      <c r="B6">
        <v>3</v>
      </c>
      <c r="C6" t="str">
        <f t="shared" si="0"/>
        <v>Victory Road</v>
      </c>
      <c r="D6" s="3">
        <f>VLOOKUP(C6, Rankings!C:AN, 38, FALSE)</f>
        <v>18</v>
      </c>
      <c r="E6">
        <f ca="1">VLOOKUP(C6, Rankings!C:AN, 30, FALSE)</f>
        <v>14</v>
      </c>
      <c r="G6">
        <v>3</v>
      </c>
      <c r="H6" t="str">
        <f>C6</f>
        <v>Victory Road</v>
      </c>
      <c r="I6" s="4">
        <v>4</v>
      </c>
      <c r="K6">
        <v>2</v>
      </c>
      <c r="L6" t="str">
        <f>C5</f>
        <v>Mount Moon</v>
      </c>
      <c r="M6" s="4">
        <v>1.5</v>
      </c>
      <c r="O6">
        <v>1</v>
      </c>
      <c r="P6" t="s">
        <v>387</v>
      </c>
      <c r="Q6" s="4">
        <f>13/4</f>
        <v>3.25</v>
      </c>
      <c r="R6" s="104" t="s">
        <v>1056</v>
      </c>
      <c r="T6" s="104" t="s">
        <v>1039</v>
      </c>
      <c r="U6" s="104" t="s">
        <v>1349</v>
      </c>
      <c r="V6" t="s">
        <v>1007</v>
      </c>
      <c r="W6" t="s">
        <v>1273</v>
      </c>
      <c r="AB6">
        <v>4</v>
      </c>
      <c r="AC6">
        <v>4</v>
      </c>
    </row>
    <row r="7" spans="2:29" x14ac:dyDescent="0.2">
      <c r="B7">
        <v>4</v>
      </c>
      <c r="C7" t="str">
        <f t="shared" si="0"/>
        <v>Vermilion City</v>
      </c>
      <c r="D7" s="3">
        <f>VLOOKUP(C7, Rankings!C:AN, 38, FALSE)</f>
        <v>52</v>
      </c>
      <c r="E7">
        <f ca="1">VLOOKUP(C7, Rankings!C:AN, 30, FALSE)</f>
        <v>10</v>
      </c>
      <c r="R7" s="178" t="s">
        <v>1050</v>
      </c>
      <c r="T7" s="178" t="s">
        <v>1337</v>
      </c>
      <c r="U7" s="178" t="s">
        <v>1349</v>
      </c>
      <c r="V7" t="s">
        <v>1008</v>
      </c>
      <c r="W7" t="s">
        <v>1274</v>
      </c>
      <c r="AB7">
        <v>5</v>
      </c>
      <c r="AC7">
        <v>5</v>
      </c>
    </row>
    <row r="8" spans="2:29" x14ac:dyDescent="0.2">
      <c r="B8">
        <v>5</v>
      </c>
      <c r="C8" t="str">
        <f t="shared" si="0"/>
        <v>Cycling Road</v>
      </c>
      <c r="D8" s="3">
        <f>VLOOKUP(C8, Rankings!C:AN, 38, FALSE)</f>
        <v>137</v>
      </c>
      <c r="E8">
        <f ca="1">VLOOKUP(C8, Rankings!C:AN, 30, FALSE)</f>
        <v>1</v>
      </c>
      <c r="G8">
        <v>5</v>
      </c>
      <c r="H8" t="str">
        <f>C8</f>
        <v>Cycling Road</v>
      </c>
      <c r="K8">
        <v>5</v>
      </c>
      <c r="L8" t="s">
        <v>389</v>
      </c>
      <c r="R8" s="179" t="s">
        <v>1053</v>
      </c>
      <c r="T8" s="179" t="s">
        <v>1040</v>
      </c>
      <c r="U8" s="179" t="s">
        <v>1352</v>
      </c>
      <c r="V8" t="s">
        <v>1275</v>
      </c>
      <c r="W8" t="s">
        <v>1276</v>
      </c>
      <c r="AB8">
        <v>6</v>
      </c>
      <c r="AC8">
        <v>6</v>
      </c>
    </row>
    <row r="9" spans="2:29" x14ac:dyDescent="0.2">
      <c r="B9">
        <v>6</v>
      </c>
      <c r="C9" t="str">
        <f t="shared" si="0"/>
        <v>Viridian City</v>
      </c>
      <c r="D9" s="3">
        <f>VLOOKUP(C9, Rankings!C:AN, 38, FALSE)</f>
        <v>88</v>
      </c>
      <c r="E9">
        <f ca="1">VLOOKUP(C9, Rankings!C:AN, 30, FALSE)</f>
        <v>10</v>
      </c>
      <c r="G9">
        <v>4</v>
      </c>
      <c r="H9" t="str">
        <f>C7</f>
        <v>Vermilion City</v>
      </c>
      <c r="I9" s="4">
        <v>1</v>
      </c>
      <c r="K9">
        <v>1</v>
      </c>
      <c r="L9" t="str">
        <f>C4</f>
        <v>Cerulean Cape</v>
      </c>
      <c r="M9" s="4">
        <v>11.5</v>
      </c>
      <c r="R9" s="180" t="s">
        <v>1057</v>
      </c>
      <c r="T9" s="180" t="s">
        <v>1041</v>
      </c>
      <c r="U9" s="180" t="s">
        <v>1349</v>
      </c>
      <c r="V9" t="s">
        <v>1007</v>
      </c>
      <c r="W9" t="s">
        <v>1277</v>
      </c>
      <c r="AB9">
        <v>7</v>
      </c>
      <c r="AC9">
        <v>7</v>
      </c>
    </row>
    <row r="10" spans="2:29" x14ac:dyDescent="0.2">
      <c r="R10" s="116" t="s">
        <v>1058</v>
      </c>
      <c r="T10" s="116" t="s">
        <v>1338</v>
      </c>
      <c r="U10" s="116" t="s">
        <v>1349</v>
      </c>
      <c r="AB10">
        <v>8</v>
      </c>
      <c r="AC10">
        <v>8</v>
      </c>
    </row>
    <row r="11" spans="2:29" x14ac:dyDescent="0.2">
      <c r="R11" s="117" t="s">
        <v>1055</v>
      </c>
      <c r="T11" s="117" t="s">
        <v>1337</v>
      </c>
      <c r="U11" s="117" t="s">
        <v>1349</v>
      </c>
      <c r="AB11">
        <v>9</v>
      </c>
      <c r="AC11">
        <v>9</v>
      </c>
    </row>
    <row r="12" spans="2:29" x14ac:dyDescent="0.2">
      <c r="B12" s="101" t="s">
        <v>323</v>
      </c>
      <c r="R12" s="118" t="s">
        <v>1051</v>
      </c>
      <c r="T12" s="118" t="s">
        <v>864</v>
      </c>
      <c r="U12" s="118" t="s">
        <v>1352</v>
      </c>
      <c r="AB12">
        <v>10</v>
      </c>
      <c r="AC12">
        <v>10</v>
      </c>
    </row>
    <row r="13" spans="2:29" x14ac:dyDescent="0.2">
      <c r="B13">
        <v>1</v>
      </c>
      <c r="C13" t="str">
        <f>RIGHT(W13, LEN(W13)-1)</f>
        <v>Cherrygrove City</v>
      </c>
      <c r="D13" s="3">
        <f>VLOOKUP(C13, Rankings!C:AN, 38, FALSE)</f>
        <v>50</v>
      </c>
      <c r="E13">
        <f ca="1">VLOOKUP(C13, Rankings!C:AN, 30, FALSE)</f>
        <v>10</v>
      </c>
      <c r="R13" s="119" t="s">
        <v>1054</v>
      </c>
      <c r="T13" s="119" t="s">
        <v>1038</v>
      </c>
      <c r="U13" s="119" t="s">
        <v>1349</v>
      </c>
      <c r="V13" t="s">
        <v>1009</v>
      </c>
      <c r="W13" t="s">
        <v>1278</v>
      </c>
      <c r="AB13">
        <v>11</v>
      </c>
      <c r="AC13">
        <v>11</v>
      </c>
    </row>
    <row r="14" spans="2:29" x14ac:dyDescent="0.2">
      <c r="B14">
        <v>2</v>
      </c>
      <c r="C14" t="str">
        <f t="shared" ref="C14:C18" si="1">RIGHT(W14, LEN(W14)-1)</f>
        <v>Mount Silver</v>
      </c>
      <c r="D14" s="3">
        <f>VLOOKUP(C14, Rankings!C:AN, 38, FALSE)</f>
        <v>32</v>
      </c>
      <c r="E14">
        <f ca="1">VLOOKUP(C14, Rankings!C:AN, 30, FALSE)</f>
        <v>8</v>
      </c>
      <c r="G14">
        <v>6</v>
      </c>
      <c r="H14" t="str">
        <f>C18</f>
        <v>Ilex Forest</v>
      </c>
      <c r="K14">
        <v>3</v>
      </c>
      <c r="L14" t="s">
        <v>391</v>
      </c>
      <c r="O14" s="3">
        <v>3</v>
      </c>
      <c r="P14" s="3" t="s">
        <v>391</v>
      </c>
      <c r="R14" s="106" t="s">
        <v>883</v>
      </c>
      <c r="T14" s="106" t="s">
        <v>864</v>
      </c>
      <c r="U14" s="106" t="s">
        <v>1353</v>
      </c>
      <c r="V14" t="s">
        <v>1009</v>
      </c>
      <c r="W14" t="s">
        <v>1279</v>
      </c>
      <c r="AB14">
        <v>12</v>
      </c>
      <c r="AC14">
        <v>12</v>
      </c>
    </row>
    <row r="15" spans="2:29" x14ac:dyDescent="0.2">
      <c r="B15">
        <v>3</v>
      </c>
      <c r="C15" t="str">
        <f t="shared" si="1"/>
        <v>National Park</v>
      </c>
      <c r="D15" s="3">
        <f>VLOOKUP(C15, Rankings!C:AN, 38, FALSE)</f>
        <v>3</v>
      </c>
      <c r="E15">
        <f ca="1">VLOOKUP(C15, Rankings!C:AN, 30, FALSE)</f>
        <v>13</v>
      </c>
      <c r="G15">
        <v>3</v>
      </c>
      <c r="H15" t="str">
        <f>C15</f>
        <v>National Park</v>
      </c>
      <c r="I15" s="4">
        <v>6</v>
      </c>
      <c r="K15">
        <v>2</v>
      </c>
      <c r="L15" t="str">
        <f>C14</f>
        <v>Mount Silver</v>
      </c>
      <c r="M15" s="4">
        <v>0.5</v>
      </c>
      <c r="O15">
        <v>1</v>
      </c>
      <c r="P15" t="s">
        <v>392</v>
      </c>
      <c r="Q15" s="4">
        <f>8/4</f>
        <v>2</v>
      </c>
      <c r="V15" t="s">
        <v>1010</v>
      </c>
      <c r="W15" t="s">
        <v>1280</v>
      </c>
      <c r="AB15">
        <v>13</v>
      </c>
      <c r="AC15">
        <v>13</v>
      </c>
    </row>
    <row r="16" spans="2:29" x14ac:dyDescent="0.2">
      <c r="B16">
        <v>4</v>
      </c>
      <c r="C16" t="str">
        <f t="shared" si="1"/>
        <v>Cianwood City</v>
      </c>
      <c r="D16" s="3">
        <f>VLOOKUP(C16, Rankings!C:AN, 38, FALSE)</f>
        <v>12</v>
      </c>
      <c r="E16">
        <f ca="1">VLOOKUP(C16, Rankings!C:AN, 30, FALSE)</f>
        <v>14</v>
      </c>
      <c r="R16" s="3" t="s">
        <v>863</v>
      </c>
      <c r="V16" t="s">
        <v>1010</v>
      </c>
      <c r="W16" t="s">
        <v>1281</v>
      </c>
      <c r="AB16">
        <v>14</v>
      </c>
      <c r="AC16">
        <v>14</v>
      </c>
    </row>
    <row r="17" spans="2:29" x14ac:dyDescent="0.2">
      <c r="B17">
        <v>5</v>
      </c>
      <c r="C17" t="str">
        <f t="shared" si="1"/>
        <v>Lake of Rage</v>
      </c>
      <c r="D17" s="3">
        <f>VLOOKUP(C17, Rankings!C:AN, 38, FALSE)</f>
        <v>40</v>
      </c>
      <c r="E17">
        <f ca="1">VLOOKUP(C17, Rankings!C:AN, 30, FALSE)</f>
        <v>11</v>
      </c>
      <c r="G17">
        <v>5</v>
      </c>
      <c r="H17" t="str">
        <f>C17</f>
        <v>Lake of Rage</v>
      </c>
      <c r="K17">
        <v>4</v>
      </c>
      <c r="L17" t="s">
        <v>124</v>
      </c>
      <c r="R17" s="177" t="s">
        <v>1339</v>
      </c>
      <c r="V17" t="s">
        <v>1011</v>
      </c>
      <c r="W17" t="s">
        <v>1282</v>
      </c>
      <c r="AB17">
        <v>15</v>
      </c>
      <c r="AC17">
        <v>15</v>
      </c>
    </row>
    <row r="18" spans="2:29" x14ac:dyDescent="0.2">
      <c r="B18">
        <v>6</v>
      </c>
      <c r="C18" t="str">
        <f t="shared" si="1"/>
        <v>Ilex Forest</v>
      </c>
      <c r="D18" s="3">
        <f>VLOOKUP(C18, Rankings!C:AN, 38, FALSE)</f>
        <v>72</v>
      </c>
      <c r="E18">
        <f ca="1">VLOOKUP(C18, Rankings!C:AN, 30, FALSE)</f>
        <v>12</v>
      </c>
      <c r="G18">
        <v>4</v>
      </c>
      <c r="H18" t="str">
        <f>C16</f>
        <v>Cianwood City</v>
      </c>
      <c r="I18" s="4">
        <v>0</v>
      </c>
      <c r="K18">
        <v>1</v>
      </c>
      <c r="L18" t="str">
        <f>C13</f>
        <v>Cherrygrove City</v>
      </c>
      <c r="M18" s="4">
        <v>7.5</v>
      </c>
      <c r="R18" s="104" t="s">
        <v>1340</v>
      </c>
      <c r="V18" t="s">
        <v>1012</v>
      </c>
      <c r="W18" t="s">
        <v>1283</v>
      </c>
      <c r="AB18">
        <v>16</v>
      </c>
      <c r="AC18">
        <v>16</v>
      </c>
    </row>
    <row r="19" spans="2:29" x14ac:dyDescent="0.2">
      <c r="R19" s="178" t="s">
        <v>1342</v>
      </c>
      <c r="AB19">
        <v>17</v>
      </c>
      <c r="AC19">
        <v>17</v>
      </c>
    </row>
    <row r="20" spans="2:29" x14ac:dyDescent="0.2">
      <c r="R20" s="179" t="s">
        <v>1341</v>
      </c>
      <c r="AB20">
        <v>18</v>
      </c>
      <c r="AC20">
        <v>18</v>
      </c>
    </row>
    <row r="21" spans="2:29" x14ac:dyDescent="0.2">
      <c r="B21" s="95" t="s">
        <v>5</v>
      </c>
      <c r="R21" s="180" t="s">
        <v>1350</v>
      </c>
      <c r="AB21">
        <v>19</v>
      </c>
      <c r="AC21">
        <v>19</v>
      </c>
    </row>
    <row r="22" spans="2:29" x14ac:dyDescent="0.2">
      <c r="B22">
        <v>1</v>
      </c>
      <c r="C22" t="str">
        <f>RIGHT(W22, LEN(W22)-1)</f>
        <v>Fortree City</v>
      </c>
      <c r="D22" s="3">
        <f>VLOOKUP(C22, Rankings!C:AN, 38, FALSE)</f>
        <v>22</v>
      </c>
      <c r="E22">
        <f ca="1">VLOOKUP(C22, Rankings!C:AN, 30, FALSE)</f>
        <v>11</v>
      </c>
      <c r="R22" s="116" t="s">
        <v>1343</v>
      </c>
      <c r="V22" t="s">
        <v>1016</v>
      </c>
      <c r="W22" t="s">
        <v>1284</v>
      </c>
      <c r="AB22">
        <v>20</v>
      </c>
      <c r="AC22">
        <v>20</v>
      </c>
    </row>
    <row r="23" spans="2:29" x14ac:dyDescent="0.2">
      <c r="B23">
        <v>2</v>
      </c>
      <c r="C23" t="str">
        <f t="shared" ref="C23:C27" si="2">RIGHT(W23, LEN(W23)-1)</f>
        <v>Sootopolis City</v>
      </c>
      <c r="D23" s="3">
        <f>VLOOKUP(C23, Rankings!C:AN, 38, FALSE)</f>
        <v>27</v>
      </c>
      <c r="E23">
        <f ca="1">VLOOKUP(C23, Rankings!C:AN, 30, FALSE)</f>
        <v>14</v>
      </c>
      <c r="G23">
        <v>6</v>
      </c>
      <c r="H23" t="str">
        <f>C27</f>
        <v>Petalburg City</v>
      </c>
      <c r="K23">
        <v>3</v>
      </c>
      <c r="L23" t="s">
        <v>105</v>
      </c>
      <c r="O23" s="3">
        <v>4</v>
      </c>
      <c r="P23" s="3" t="s">
        <v>96</v>
      </c>
      <c r="R23" s="117" t="s">
        <v>1344</v>
      </c>
      <c r="V23" t="s">
        <v>1013</v>
      </c>
      <c r="W23" t="s">
        <v>1285</v>
      </c>
      <c r="AB23">
        <v>21</v>
      </c>
      <c r="AC23">
        <v>21</v>
      </c>
    </row>
    <row r="24" spans="2:29" x14ac:dyDescent="0.2">
      <c r="B24">
        <v>3</v>
      </c>
      <c r="C24" t="str">
        <f t="shared" si="2"/>
        <v>Fallarbor Town</v>
      </c>
      <c r="D24" s="3">
        <f>VLOOKUP(C24, Rankings!C:AN, 38, FALSE)</f>
        <v>43</v>
      </c>
      <c r="E24">
        <f ca="1">VLOOKUP(C24, Rankings!C:AN, 30, FALSE)</f>
        <v>13</v>
      </c>
      <c r="G24">
        <v>3</v>
      </c>
      <c r="H24" t="str">
        <f>C24</f>
        <v>Fallarbor Town</v>
      </c>
      <c r="I24" s="4">
        <v>3.5</v>
      </c>
      <c r="K24">
        <v>2</v>
      </c>
      <c r="L24" t="str">
        <f>C23</f>
        <v>Sootopolis City</v>
      </c>
      <c r="M24" s="4">
        <v>0</v>
      </c>
      <c r="O24">
        <v>2</v>
      </c>
      <c r="P24" t="s">
        <v>98</v>
      </c>
      <c r="Q24" s="4">
        <f>2/4</f>
        <v>0.5</v>
      </c>
      <c r="R24" s="118" t="s">
        <v>1345</v>
      </c>
      <c r="V24" t="s">
        <v>1014</v>
      </c>
      <c r="W24" t="s">
        <v>1286</v>
      </c>
      <c r="AB24">
        <v>22</v>
      </c>
      <c r="AC24">
        <v>22</v>
      </c>
    </row>
    <row r="25" spans="2:29" x14ac:dyDescent="0.2">
      <c r="B25">
        <v>4</v>
      </c>
      <c r="C25" t="str">
        <f t="shared" si="2"/>
        <v>Lilycove City</v>
      </c>
      <c r="D25" s="3">
        <f>VLOOKUP(C25, Rankings!C:AN, 38, FALSE)</f>
        <v>46</v>
      </c>
      <c r="E25">
        <f ca="1">VLOOKUP(C25, Rankings!C:AN, 30, FALSE)</f>
        <v>13</v>
      </c>
      <c r="R25" s="119" t="s">
        <v>1347</v>
      </c>
      <c r="V25" t="s">
        <v>1016</v>
      </c>
      <c r="W25" t="s">
        <v>1287</v>
      </c>
      <c r="AB25">
        <v>23</v>
      </c>
      <c r="AC25">
        <v>23</v>
      </c>
    </row>
    <row r="26" spans="2:29" x14ac:dyDescent="0.2">
      <c r="B26">
        <v>5</v>
      </c>
      <c r="C26" t="str">
        <f t="shared" si="2"/>
        <v>Verdanturf Town</v>
      </c>
      <c r="D26" s="3">
        <f>VLOOKUP(C26, Rankings!C:AN, 38, FALSE)</f>
        <v>127</v>
      </c>
      <c r="E26">
        <f ca="1">VLOOKUP(C26, Rankings!C:AN, 30, FALSE)</f>
        <v>3</v>
      </c>
      <c r="G26">
        <v>5</v>
      </c>
      <c r="H26" t="str">
        <f>C26</f>
        <v>Verdanturf Town</v>
      </c>
      <c r="K26">
        <v>4</v>
      </c>
      <c r="L26" t="s">
        <v>96</v>
      </c>
      <c r="R26" s="106" t="s">
        <v>1346</v>
      </c>
      <c r="V26" t="s">
        <v>1014</v>
      </c>
      <c r="W26" t="s">
        <v>1288</v>
      </c>
      <c r="AB26">
        <v>24</v>
      </c>
      <c r="AC26">
        <v>24</v>
      </c>
    </row>
    <row r="27" spans="2:29" x14ac:dyDescent="0.2">
      <c r="B27">
        <v>6</v>
      </c>
      <c r="C27" t="str">
        <f t="shared" si="2"/>
        <v>Petalburg City</v>
      </c>
      <c r="D27" s="3">
        <f>VLOOKUP(C27, Rankings!C:AN, 38, FALSE)</f>
        <v>63</v>
      </c>
      <c r="E27">
        <f ca="1">VLOOKUP(C27, Rankings!C:AN, 30, FALSE)</f>
        <v>8</v>
      </c>
      <c r="G27">
        <v>4</v>
      </c>
      <c r="H27" t="str">
        <f>C25</f>
        <v>Lilycove City</v>
      </c>
      <c r="I27" s="4">
        <v>3</v>
      </c>
      <c r="K27">
        <v>1</v>
      </c>
      <c r="L27" t="str">
        <f>C22</f>
        <v>Fortree City</v>
      </c>
      <c r="M27" s="4">
        <v>3.5</v>
      </c>
      <c r="R27" s="3"/>
      <c r="V27" t="s">
        <v>1015</v>
      </c>
      <c r="W27" t="s">
        <v>1289</v>
      </c>
      <c r="AB27">
        <v>25</v>
      </c>
      <c r="AC27">
        <v>25</v>
      </c>
    </row>
    <row r="28" spans="2:29" x14ac:dyDescent="0.2">
      <c r="R28" s="3"/>
      <c r="AB28">
        <v>26</v>
      </c>
      <c r="AC28">
        <v>26</v>
      </c>
    </row>
    <row r="29" spans="2:29" x14ac:dyDescent="0.2">
      <c r="R29" s="3"/>
      <c r="AB29">
        <v>27</v>
      </c>
      <c r="AC29">
        <v>27</v>
      </c>
    </row>
    <row r="30" spans="2:29" x14ac:dyDescent="0.2">
      <c r="B30" s="96" t="s">
        <v>4</v>
      </c>
      <c r="R30" s="3"/>
      <c r="AB30">
        <v>28</v>
      </c>
      <c r="AC30">
        <v>28</v>
      </c>
    </row>
    <row r="31" spans="2:29" x14ac:dyDescent="0.2">
      <c r="B31">
        <v>1</v>
      </c>
      <c r="C31" t="str">
        <f>RIGHT(W31, LEN(W31)-1)</f>
        <v>Snowpoint City</v>
      </c>
      <c r="D31" s="3">
        <f>VLOOKUP(C31, Rankings!C:AN, 38, FALSE)</f>
        <v>2</v>
      </c>
      <c r="E31">
        <f ca="1">VLOOKUP(C31, Rankings!C:AN, 30, FALSE)</f>
        <v>17</v>
      </c>
      <c r="R31" s="3"/>
      <c r="V31" t="s">
        <v>1290</v>
      </c>
      <c r="W31" t="s">
        <v>1291</v>
      </c>
      <c r="AB31">
        <v>30</v>
      </c>
      <c r="AC31">
        <v>29</v>
      </c>
    </row>
    <row r="32" spans="2:29" x14ac:dyDescent="0.2">
      <c r="B32">
        <v>2</v>
      </c>
      <c r="C32" t="str">
        <f t="shared" ref="C32:C36" si="3">RIGHT(W32, LEN(W32)-1)</f>
        <v>Canalave City</v>
      </c>
      <c r="D32" s="3">
        <f>VLOOKUP(C32, Rankings!C:AN, 38, FALSE)</f>
        <v>1</v>
      </c>
      <c r="E32">
        <f ca="1">VLOOKUP(C32, Rankings!C:AN, 30, FALSE)</f>
        <v>17</v>
      </c>
      <c r="G32">
        <v>6</v>
      </c>
      <c r="H32" t="str">
        <f>C36</f>
        <v>Jubilife City</v>
      </c>
      <c r="K32">
        <v>3</v>
      </c>
      <c r="L32" t="s">
        <v>81</v>
      </c>
      <c r="O32" s="3">
        <v>2</v>
      </c>
      <c r="P32" s="3" t="s">
        <v>93</v>
      </c>
      <c r="R32" s="3"/>
      <c r="V32" t="s">
        <v>1017</v>
      </c>
      <c r="W32" t="s">
        <v>1292</v>
      </c>
      <c r="AB32">
        <v>31</v>
      </c>
      <c r="AC32">
        <v>30</v>
      </c>
    </row>
    <row r="33" spans="2:29" x14ac:dyDescent="0.2">
      <c r="B33">
        <v>3</v>
      </c>
      <c r="C33" t="str">
        <f t="shared" si="3"/>
        <v>Celestic Town</v>
      </c>
      <c r="D33" s="3">
        <f>VLOOKUP(C33, Rankings!C:AN, 38, FALSE)</f>
        <v>26</v>
      </c>
      <c r="E33">
        <f ca="1">VLOOKUP(C33, Rankings!C:AN, 30, FALSE)</f>
        <v>13</v>
      </c>
      <c r="G33">
        <v>3</v>
      </c>
      <c r="H33" t="str">
        <f>C33</f>
        <v>Celestic Town</v>
      </c>
      <c r="I33" s="4">
        <v>4</v>
      </c>
      <c r="K33">
        <v>2</v>
      </c>
      <c r="L33" t="str">
        <f>C32</f>
        <v>Canalave City</v>
      </c>
      <c r="M33" s="4">
        <v>5</v>
      </c>
      <c r="O33">
        <v>1</v>
      </c>
      <c r="P33" t="s">
        <v>86</v>
      </c>
      <c r="Q33" s="4">
        <f>1/4</f>
        <v>0.25</v>
      </c>
      <c r="R33" s="3"/>
      <c r="S33" s="95" t="s">
        <v>96</v>
      </c>
      <c r="V33" t="s">
        <v>1018</v>
      </c>
      <c r="W33" t="s">
        <v>1293</v>
      </c>
      <c r="AB33">
        <v>32</v>
      </c>
      <c r="AC33">
        <v>31</v>
      </c>
    </row>
    <row r="34" spans="2:29" x14ac:dyDescent="0.2">
      <c r="B34">
        <v>4</v>
      </c>
      <c r="C34" t="str">
        <f t="shared" si="3"/>
        <v>Sandgem Town</v>
      </c>
      <c r="D34" s="3">
        <f>VLOOKUP(C34, Rankings!C:AN, 38, FALSE)</f>
        <v>45</v>
      </c>
      <c r="E34">
        <f ca="1">VLOOKUP(C34, Rankings!C:AN, 30, FALSE)</f>
        <v>11</v>
      </c>
      <c r="R34" s="3"/>
      <c r="S34" s="94" t="s">
        <v>385</v>
      </c>
      <c r="V34" t="s">
        <v>1017</v>
      </c>
      <c r="W34" t="s">
        <v>1294</v>
      </c>
      <c r="AB34">
        <v>33</v>
      </c>
      <c r="AC34">
        <v>32</v>
      </c>
    </row>
    <row r="35" spans="2:29" x14ac:dyDescent="0.2">
      <c r="B35">
        <v>5</v>
      </c>
      <c r="C35" t="str">
        <f t="shared" si="3"/>
        <v>Eterna City</v>
      </c>
      <c r="D35" s="3">
        <f>VLOOKUP(C35, Rankings!C:AN, 38, FALSE)</f>
        <v>34</v>
      </c>
      <c r="E35">
        <f ca="1">VLOOKUP(C35, Rankings!C:AN, 30, FALSE)</f>
        <v>13</v>
      </c>
      <c r="G35">
        <v>5</v>
      </c>
      <c r="H35" t="str">
        <f>C35</f>
        <v>Eterna City</v>
      </c>
      <c r="K35">
        <v>5</v>
      </c>
      <c r="L35" t="s">
        <v>89</v>
      </c>
      <c r="R35" s="3"/>
      <c r="S35" s="115" t="s">
        <v>176</v>
      </c>
      <c r="V35" t="s">
        <v>1290</v>
      </c>
      <c r="W35" t="s">
        <v>1295</v>
      </c>
      <c r="AB35">
        <v>34</v>
      </c>
      <c r="AC35">
        <v>33</v>
      </c>
    </row>
    <row r="36" spans="2:29" x14ac:dyDescent="0.2">
      <c r="B36">
        <v>6</v>
      </c>
      <c r="C36" t="str">
        <f t="shared" si="3"/>
        <v>Jubilife City</v>
      </c>
      <c r="D36" s="3">
        <f>VLOOKUP(C36, Rankings!C:AN, 38, FALSE)</f>
        <v>143</v>
      </c>
      <c r="E36">
        <f ca="1">VLOOKUP(C36, Rankings!C:AN, 30, FALSE)</f>
        <v>2</v>
      </c>
      <c r="G36">
        <v>4</v>
      </c>
      <c r="H36" t="str">
        <f>C34</f>
        <v>Sandgem Town</v>
      </c>
      <c r="I36" s="4">
        <v>1</v>
      </c>
      <c r="K36">
        <v>1</v>
      </c>
      <c r="L36" t="str">
        <f>C31</f>
        <v>Snowpoint City</v>
      </c>
      <c r="M36" s="4">
        <v>7.5</v>
      </c>
      <c r="R36" s="3"/>
      <c r="S36" s="133" t="s">
        <v>477</v>
      </c>
      <c r="V36" t="s">
        <v>1017</v>
      </c>
      <c r="W36" t="s">
        <v>1296</v>
      </c>
      <c r="AB36">
        <v>35</v>
      </c>
      <c r="AC36">
        <v>34</v>
      </c>
    </row>
    <row r="37" spans="2:29" x14ac:dyDescent="0.2">
      <c r="R37" s="3"/>
      <c r="S37" s="97" t="s">
        <v>68</v>
      </c>
      <c r="AB37">
        <v>36</v>
      </c>
      <c r="AC37">
        <v>35</v>
      </c>
    </row>
    <row r="38" spans="2:29" x14ac:dyDescent="0.2">
      <c r="R38" s="3"/>
      <c r="S38" s="99" t="s">
        <v>32</v>
      </c>
      <c r="AB38">
        <v>37</v>
      </c>
      <c r="AC38">
        <v>36</v>
      </c>
    </row>
    <row r="39" spans="2:29" x14ac:dyDescent="0.2">
      <c r="B39" s="97" t="s">
        <v>3</v>
      </c>
      <c r="R39" s="3"/>
      <c r="S39" s="98" t="s">
        <v>57</v>
      </c>
      <c r="AB39">
        <v>38</v>
      </c>
      <c r="AC39">
        <v>37</v>
      </c>
    </row>
    <row r="40" spans="2:29" x14ac:dyDescent="0.2">
      <c r="B40">
        <v>1</v>
      </c>
      <c r="C40" t="str">
        <f>RIGHT(W40, LEN(W40)-1)</f>
        <v>Nimbasa City</v>
      </c>
      <c r="D40" s="3">
        <f>VLOOKUP(C40, Rankings!C:AN, 38, FALSE)</f>
        <v>5</v>
      </c>
      <c r="E40">
        <f ca="1">VLOOKUP(C40, Rankings!C:AN, 30, FALSE)</f>
        <v>17</v>
      </c>
      <c r="R40" s="3"/>
      <c r="S40" s="100" t="s">
        <v>23</v>
      </c>
      <c r="V40" t="s">
        <v>1019</v>
      </c>
      <c r="W40" t="s">
        <v>1297</v>
      </c>
      <c r="AB40">
        <v>39</v>
      </c>
      <c r="AC40">
        <v>38</v>
      </c>
    </row>
    <row r="41" spans="2:29" x14ac:dyDescent="0.2">
      <c r="B41">
        <v>2</v>
      </c>
      <c r="C41" t="str">
        <f t="shared" ref="C41:C45" si="4">RIGHT(W41, LEN(W41)-1)</f>
        <v>Virbank City</v>
      </c>
      <c r="D41" s="3">
        <f>VLOOKUP(C41, Rankings!C:AN, 38, FALSE)</f>
        <v>13</v>
      </c>
      <c r="E41">
        <f ca="1">VLOOKUP(C41, Rankings!C:AN, 30, FALSE)</f>
        <v>13</v>
      </c>
      <c r="G41">
        <v>6</v>
      </c>
      <c r="H41" t="str">
        <f>C45</f>
        <v>Accumula Town</v>
      </c>
      <c r="K41">
        <v>3</v>
      </c>
      <c r="L41" t="s">
        <v>68</v>
      </c>
      <c r="O41" s="3">
        <v>3</v>
      </c>
      <c r="P41" s="3" t="s">
        <v>68</v>
      </c>
      <c r="R41" s="3"/>
      <c r="S41" s="150" t="s">
        <v>391</v>
      </c>
      <c r="V41" t="s">
        <v>1019</v>
      </c>
      <c r="W41" t="s">
        <v>1298</v>
      </c>
      <c r="AB41">
        <v>40</v>
      </c>
      <c r="AC41">
        <v>39</v>
      </c>
    </row>
    <row r="42" spans="2:29" x14ac:dyDescent="0.2">
      <c r="B42">
        <v>3</v>
      </c>
      <c r="C42" t="str">
        <f t="shared" si="4"/>
        <v>Castelia City</v>
      </c>
      <c r="D42" s="3">
        <f>VLOOKUP(C42, Rankings!C:AN, 38, FALSE)</f>
        <v>51</v>
      </c>
      <c r="E42">
        <f ca="1">VLOOKUP(C42, Rankings!C:AN, 30, FALSE)</f>
        <v>12</v>
      </c>
      <c r="G42">
        <v>3</v>
      </c>
      <c r="H42" t="str">
        <f>C42</f>
        <v>Castelia City</v>
      </c>
      <c r="I42" s="4">
        <v>4.5</v>
      </c>
      <c r="K42">
        <v>2</v>
      </c>
      <c r="L42" t="str">
        <f>C41</f>
        <v>Virbank City</v>
      </c>
      <c r="M42" s="4">
        <v>-0.5</v>
      </c>
      <c r="O42">
        <v>1</v>
      </c>
      <c r="P42" t="s">
        <v>71</v>
      </c>
      <c r="Q42" s="4">
        <f>3/4</f>
        <v>0.75</v>
      </c>
      <c r="R42" s="3"/>
      <c r="S42" s="96" t="s">
        <v>93</v>
      </c>
      <c r="V42" t="s">
        <v>1020</v>
      </c>
      <c r="W42" t="s">
        <v>1299</v>
      </c>
      <c r="AB42">
        <v>41</v>
      </c>
      <c r="AC42">
        <v>40</v>
      </c>
    </row>
    <row r="43" spans="2:29" x14ac:dyDescent="0.2">
      <c r="B43">
        <v>4</v>
      </c>
      <c r="C43" t="str">
        <f t="shared" si="4"/>
        <v>Striaton City</v>
      </c>
      <c r="D43" s="3">
        <f>VLOOKUP(C43, Rankings!C:AN, 38, FALSE)</f>
        <v>75</v>
      </c>
      <c r="E43">
        <f ca="1">VLOOKUP(C43, Rankings!C:AN, 30, FALSE)</f>
        <v>6</v>
      </c>
      <c r="R43" s="3"/>
      <c r="S43" s="4"/>
      <c r="V43" t="s">
        <v>1020</v>
      </c>
      <c r="W43" t="s">
        <v>1300</v>
      </c>
      <c r="AB43">
        <v>42</v>
      </c>
      <c r="AC43">
        <v>41</v>
      </c>
    </row>
    <row r="44" spans="2:29" x14ac:dyDescent="0.2">
      <c r="B44">
        <v>5</v>
      </c>
      <c r="C44" t="str">
        <f t="shared" si="4"/>
        <v>Anville Town</v>
      </c>
      <c r="D44" s="3">
        <f>VLOOKUP(C44, Rankings!C:AN, 38, FALSE)</f>
        <v>25</v>
      </c>
      <c r="E44">
        <f ca="1">VLOOKUP(C44, Rankings!C:AN, 30, FALSE)</f>
        <v>12</v>
      </c>
      <c r="G44">
        <v>5</v>
      </c>
      <c r="H44" t="str">
        <f>C44</f>
        <v>Anville Town</v>
      </c>
      <c r="K44">
        <v>4</v>
      </c>
      <c r="L44" t="s">
        <v>66</v>
      </c>
      <c r="R44" s="177" t="s">
        <v>1362</v>
      </c>
      <c r="S44" s="4"/>
      <c r="V44" t="s">
        <v>1021</v>
      </c>
      <c r="W44" t="s">
        <v>1301</v>
      </c>
      <c r="AB44">
        <v>43</v>
      </c>
      <c r="AC44">
        <v>42</v>
      </c>
    </row>
    <row r="45" spans="2:29" x14ac:dyDescent="0.2">
      <c r="B45">
        <v>6</v>
      </c>
      <c r="C45" t="str">
        <f t="shared" si="4"/>
        <v>Accumula Town</v>
      </c>
      <c r="D45" s="3">
        <f>VLOOKUP(C45, Rankings!C:AN, 38, FALSE)</f>
        <v>76</v>
      </c>
      <c r="E45">
        <f ca="1">VLOOKUP(C45, Rankings!C:AN, 30, FALSE)</f>
        <v>5</v>
      </c>
      <c r="G45">
        <v>4</v>
      </c>
      <c r="H45" t="str">
        <f>C43</f>
        <v>Striaton City</v>
      </c>
      <c r="I45" s="4">
        <v>2</v>
      </c>
      <c r="K45">
        <v>1</v>
      </c>
      <c r="L45" t="str">
        <f>C40</f>
        <v>Nimbasa City</v>
      </c>
      <c r="M45" s="4">
        <v>4.5</v>
      </c>
      <c r="R45" s="104" t="s">
        <v>1363</v>
      </c>
      <c r="S45" s="4"/>
      <c r="V45" t="s">
        <v>1020</v>
      </c>
      <c r="W45" t="s">
        <v>1302</v>
      </c>
      <c r="AB45">
        <v>44</v>
      </c>
      <c r="AC45">
        <v>43</v>
      </c>
    </row>
    <row r="46" spans="2:29" x14ac:dyDescent="0.2">
      <c r="R46" s="178" t="s">
        <v>1364</v>
      </c>
      <c r="S46" s="4"/>
      <c r="AB46">
        <v>45</v>
      </c>
      <c r="AC46">
        <v>44</v>
      </c>
    </row>
    <row r="47" spans="2:29" x14ac:dyDescent="0.2">
      <c r="R47" s="179" t="s">
        <v>1365</v>
      </c>
      <c r="S47" s="4"/>
      <c r="AB47">
        <v>47</v>
      </c>
      <c r="AC47">
        <v>45</v>
      </c>
    </row>
    <row r="48" spans="2:29" x14ac:dyDescent="0.2">
      <c r="B48" s="98" t="s">
        <v>2</v>
      </c>
      <c r="R48" s="180" t="s">
        <v>1366</v>
      </c>
      <c r="S48" s="4"/>
      <c r="T48" s="4"/>
      <c r="AB48">
        <v>48</v>
      </c>
      <c r="AC48">
        <v>46</v>
      </c>
    </row>
    <row r="49" spans="2:29" x14ac:dyDescent="0.2">
      <c r="B49">
        <v>1</v>
      </c>
      <c r="C49" t="str">
        <f>RIGHT(W49, LEN(W49)-1)</f>
        <v>Cyllage City</v>
      </c>
      <c r="D49" s="3">
        <f>VLOOKUP(C49, Rankings!C:AN, 38, FALSE)</f>
        <v>58</v>
      </c>
      <c r="E49">
        <f ca="1">VLOOKUP(C49, Rankings!C:AN, 30, FALSE)</f>
        <v>10</v>
      </c>
      <c r="R49" s="116" t="s">
        <v>1367</v>
      </c>
      <c r="S49" s="4"/>
      <c r="T49" s="4"/>
      <c r="V49" t="s">
        <v>1025</v>
      </c>
      <c r="W49" t="s">
        <v>1303</v>
      </c>
      <c r="AB49">
        <v>49</v>
      </c>
      <c r="AC49">
        <v>47</v>
      </c>
    </row>
    <row r="50" spans="2:29" x14ac:dyDescent="0.2">
      <c r="B50">
        <v>2</v>
      </c>
      <c r="C50" t="str">
        <f t="shared" ref="C50:C54" si="5">RIGHT(W50, LEN(W50)-1)</f>
        <v>Anistar City</v>
      </c>
      <c r="D50" s="3">
        <f>VLOOKUP(C50, Rankings!C:AN, 38, FALSE)</f>
        <v>17</v>
      </c>
      <c r="E50">
        <f ca="1">VLOOKUP(C50, Rankings!C:AN, 30, FALSE)</f>
        <v>14</v>
      </c>
      <c r="G50">
        <v>6</v>
      </c>
      <c r="H50" t="str">
        <f>C54</f>
        <v>Lumiose City</v>
      </c>
      <c r="K50">
        <v>3</v>
      </c>
      <c r="L50" t="s">
        <v>48</v>
      </c>
      <c r="O50" s="3">
        <v>4</v>
      </c>
      <c r="P50" s="3" t="s">
        <v>57</v>
      </c>
      <c r="R50" s="117" t="s">
        <v>1368</v>
      </c>
      <c r="S50" s="4"/>
      <c r="T50" s="4"/>
      <c r="V50" t="s">
        <v>1022</v>
      </c>
      <c r="W50" t="s">
        <v>1304</v>
      </c>
      <c r="AB50">
        <v>50</v>
      </c>
      <c r="AC50">
        <v>48</v>
      </c>
    </row>
    <row r="51" spans="2:29" x14ac:dyDescent="0.2">
      <c r="B51">
        <v>3</v>
      </c>
      <c r="C51" t="str">
        <f t="shared" si="5"/>
        <v>Santalune City</v>
      </c>
      <c r="D51" s="3">
        <f>VLOOKUP(C51, Rankings!C:AN, 38, FALSE)</f>
        <v>79</v>
      </c>
      <c r="E51">
        <f ca="1">VLOOKUP(C51, Rankings!C:AN, 30, FALSE)</f>
        <v>7</v>
      </c>
      <c r="G51">
        <v>3</v>
      </c>
      <c r="H51" t="str">
        <f>C51</f>
        <v>Santalune City</v>
      </c>
      <c r="I51" s="4">
        <v>7.5</v>
      </c>
      <c r="K51">
        <v>2</v>
      </c>
      <c r="L51" t="str">
        <f>C50</f>
        <v>Anistar City</v>
      </c>
      <c r="M51" s="4">
        <v>0</v>
      </c>
      <c r="O51">
        <v>3</v>
      </c>
      <c r="P51" t="s">
        <v>48</v>
      </c>
      <c r="Q51" s="4">
        <v>0</v>
      </c>
      <c r="R51" s="118" t="s">
        <v>1369</v>
      </c>
      <c r="S51" s="4"/>
      <c r="T51" s="4"/>
      <c r="V51" t="s">
        <v>1024</v>
      </c>
      <c r="W51" t="s">
        <v>1305</v>
      </c>
      <c r="AB51">
        <v>51</v>
      </c>
      <c r="AC51">
        <v>49</v>
      </c>
    </row>
    <row r="52" spans="2:29" x14ac:dyDescent="0.2">
      <c r="B52">
        <v>4</v>
      </c>
      <c r="C52" t="str">
        <f t="shared" si="5"/>
        <v>Camphrier Town</v>
      </c>
      <c r="D52" s="3">
        <f>VLOOKUP(C52, Rankings!C:AN, 38, FALSE)</f>
        <v>10</v>
      </c>
      <c r="E52">
        <f ca="1">VLOOKUP(C52, Rankings!C:AN, 30, FALSE)</f>
        <v>17</v>
      </c>
      <c r="R52" s="119" t="s">
        <v>1370</v>
      </c>
      <c r="S52" s="4"/>
      <c r="T52" s="4"/>
      <c r="V52" t="s">
        <v>1023</v>
      </c>
      <c r="W52" t="s">
        <v>1306</v>
      </c>
      <c r="AB52">
        <v>52</v>
      </c>
      <c r="AC52">
        <v>50</v>
      </c>
    </row>
    <row r="53" spans="2:29" x14ac:dyDescent="0.2">
      <c r="B53">
        <v>5</v>
      </c>
      <c r="C53" t="str">
        <f t="shared" si="5"/>
        <v>Shalour City</v>
      </c>
      <c r="D53" s="3">
        <f>VLOOKUP(C53, Rankings!C:AN, 38, FALSE)</f>
        <v>62</v>
      </c>
      <c r="E53">
        <f ca="1">VLOOKUP(C53, Rankings!C:AN, 30, FALSE)</f>
        <v>12</v>
      </c>
      <c r="G53">
        <v>5</v>
      </c>
      <c r="H53" t="str">
        <f>C53</f>
        <v>Shalour City</v>
      </c>
      <c r="K53">
        <v>4</v>
      </c>
      <c r="L53" t="s">
        <v>57</v>
      </c>
      <c r="R53" s="106" t="s">
        <v>1371</v>
      </c>
      <c r="S53" s="4"/>
      <c r="T53" s="4"/>
      <c r="V53" t="s">
        <v>1025</v>
      </c>
      <c r="W53" t="s">
        <v>1307</v>
      </c>
      <c r="AB53">
        <v>53</v>
      </c>
      <c r="AC53">
        <v>51</v>
      </c>
    </row>
    <row r="54" spans="2:29" x14ac:dyDescent="0.2">
      <c r="B54">
        <v>6</v>
      </c>
      <c r="C54" t="str">
        <f t="shared" si="5"/>
        <v>Lumiose City</v>
      </c>
      <c r="D54" s="3">
        <f>VLOOKUP(C54, Rankings!C:AN, 38, FALSE)</f>
        <v>21</v>
      </c>
      <c r="E54">
        <f ca="1">VLOOKUP(C54, Rankings!C:AN, 30, FALSE)</f>
        <v>13</v>
      </c>
      <c r="G54">
        <v>4</v>
      </c>
      <c r="H54" t="str">
        <f>C52</f>
        <v>Camphrier Town</v>
      </c>
      <c r="I54" s="4">
        <v>5</v>
      </c>
      <c r="K54">
        <v>1</v>
      </c>
      <c r="L54" t="str">
        <f>C49</f>
        <v>Cyllage City</v>
      </c>
      <c r="M54" s="4">
        <v>0.5</v>
      </c>
      <c r="R54" s="3"/>
      <c r="S54" s="4"/>
      <c r="T54" s="4"/>
      <c r="V54" t="s">
        <v>1023</v>
      </c>
      <c r="W54" t="s">
        <v>1308</v>
      </c>
      <c r="AB54">
        <v>54</v>
      </c>
      <c r="AC54">
        <v>52</v>
      </c>
    </row>
    <row r="55" spans="2:29" x14ac:dyDescent="0.2">
      <c r="R55" s="3"/>
      <c r="S55" s="4"/>
      <c r="T55" s="4"/>
      <c r="AB55">
        <v>55</v>
      </c>
      <c r="AC55">
        <v>53</v>
      </c>
    </row>
    <row r="56" spans="2:29" x14ac:dyDescent="0.2">
      <c r="R56" s="3"/>
      <c r="S56" s="4"/>
      <c r="T56" s="4"/>
      <c r="AB56">
        <v>56</v>
      </c>
      <c r="AC56">
        <v>54</v>
      </c>
    </row>
    <row r="57" spans="2:29" x14ac:dyDescent="0.2">
      <c r="B57" s="99" t="s">
        <v>1</v>
      </c>
      <c r="R57" s="3"/>
      <c r="S57" s="4"/>
      <c r="T57" s="4"/>
      <c r="AB57">
        <v>58</v>
      </c>
      <c r="AC57">
        <v>55</v>
      </c>
    </row>
    <row r="58" spans="2:29" x14ac:dyDescent="0.2">
      <c r="B58">
        <v>1</v>
      </c>
      <c r="C58" t="str">
        <f>RIGHT(W58, LEN(W58)-1)</f>
        <v>Konikoni City</v>
      </c>
      <c r="D58" s="3">
        <f>VLOOKUP(C58, Rankings!C:AN, 38, FALSE)</f>
        <v>19</v>
      </c>
      <c r="E58">
        <f ca="1">VLOOKUP(C58, Rankings!C:AN, 30, FALSE)</f>
        <v>17</v>
      </c>
      <c r="R58" s="3"/>
      <c r="V58" t="s">
        <v>1029</v>
      </c>
      <c r="W58" t="s">
        <v>1309</v>
      </c>
      <c r="AB58">
        <v>61</v>
      </c>
      <c r="AC58">
        <v>56</v>
      </c>
    </row>
    <row r="59" spans="2:29" x14ac:dyDescent="0.2">
      <c r="B59">
        <v>2</v>
      </c>
      <c r="C59" t="str">
        <f t="shared" ref="C59:C63" si="6">RIGHT(W59, LEN(W59)-1)</f>
        <v>Po Town</v>
      </c>
      <c r="D59" s="3">
        <f>VLOOKUP(C59, Rankings!C:AN, 38, FALSE)</f>
        <v>9</v>
      </c>
      <c r="E59">
        <f ca="1">VLOOKUP(C59, Rankings!C:AN, 30, FALSE)</f>
        <v>17</v>
      </c>
      <c r="G59">
        <v>6</v>
      </c>
      <c r="H59" t="str">
        <f>C63</f>
        <v>Aether Paradise</v>
      </c>
      <c r="K59">
        <v>3</v>
      </c>
      <c r="L59" t="s">
        <v>39</v>
      </c>
      <c r="O59">
        <v>3</v>
      </c>
      <c r="P59" t="s">
        <v>39</v>
      </c>
      <c r="R59" s="3"/>
      <c r="V59" t="s">
        <v>1028</v>
      </c>
      <c r="W59" t="s">
        <v>1310</v>
      </c>
      <c r="AB59">
        <v>66</v>
      </c>
      <c r="AC59">
        <v>57</v>
      </c>
    </row>
    <row r="60" spans="2:29" x14ac:dyDescent="0.2">
      <c r="B60">
        <v>3</v>
      </c>
      <c r="C60" t="str">
        <f t="shared" si="6"/>
        <v>Ultra Megalopolis</v>
      </c>
      <c r="D60" s="3">
        <f>VLOOKUP(C60, Rankings!C:AN, 38, FALSE)</f>
        <v>23</v>
      </c>
      <c r="E60">
        <f ca="1">VLOOKUP(C60, Rankings!C:AN, 30, FALSE)</f>
        <v>13</v>
      </c>
      <c r="G60">
        <v>3</v>
      </c>
      <c r="H60" t="str">
        <f>C60</f>
        <v>Ultra Megalopolis</v>
      </c>
      <c r="I60" s="4">
        <v>7.5</v>
      </c>
      <c r="K60">
        <v>2</v>
      </c>
      <c r="L60" t="str">
        <f>C59</f>
        <v>Po Town</v>
      </c>
      <c r="M60" s="4">
        <v>0.5</v>
      </c>
      <c r="O60" s="3">
        <v>1</v>
      </c>
      <c r="P60" s="3" t="s">
        <v>32</v>
      </c>
      <c r="Q60" s="4">
        <f>1/4</f>
        <v>0.25</v>
      </c>
      <c r="R60" s="3"/>
      <c r="V60" t="s">
        <v>1026</v>
      </c>
      <c r="W60" t="s">
        <v>1311</v>
      </c>
      <c r="AB60">
        <v>72</v>
      </c>
      <c r="AC60">
        <v>58</v>
      </c>
    </row>
    <row r="61" spans="2:29" x14ac:dyDescent="0.2">
      <c r="B61">
        <v>4</v>
      </c>
      <c r="C61" t="str">
        <f t="shared" si="6"/>
        <v>Exeggutor Island</v>
      </c>
      <c r="D61" s="3">
        <f>VLOOKUP(C61, Rankings!C:AN, 38, FALSE)</f>
        <v>39</v>
      </c>
      <c r="E61">
        <f ca="1">VLOOKUP(C61, Rankings!C:AN, 30, FALSE)</f>
        <v>12</v>
      </c>
      <c r="R61" s="3"/>
      <c r="V61" t="s">
        <v>1027</v>
      </c>
      <c r="W61" t="s">
        <v>1312</v>
      </c>
      <c r="AB61">
        <v>76</v>
      </c>
      <c r="AC61">
        <v>59</v>
      </c>
    </row>
    <row r="62" spans="2:29" x14ac:dyDescent="0.2">
      <c r="B62">
        <v>5</v>
      </c>
      <c r="C62" t="str">
        <f t="shared" si="6"/>
        <v>Malie City</v>
      </c>
      <c r="D62" s="3">
        <f>VLOOKUP(C62, Rankings!C:AN, 38, FALSE)</f>
        <v>85</v>
      </c>
      <c r="E62">
        <f ca="1">VLOOKUP(C62, Rankings!C:AN, 30, FALSE)</f>
        <v>7</v>
      </c>
      <c r="G62">
        <v>5</v>
      </c>
      <c r="H62" t="str">
        <f>C62</f>
        <v>Malie City</v>
      </c>
      <c r="K62">
        <v>4</v>
      </c>
      <c r="L62" t="s">
        <v>46</v>
      </c>
      <c r="R62" s="3"/>
      <c r="V62" t="s">
        <v>1028</v>
      </c>
      <c r="W62" t="s">
        <v>1313</v>
      </c>
      <c r="AB62">
        <v>85</v>
      </c>
      <c r="AC62">
        <v>60</v>
      </c>
    </row>
    <row r="63" spans="2:29" x14ac:dyDescent="0.2">
      <c r="B63">
        <v>6</v>
      </c>
      <c r="C63" t="str">
        <f t="shared" si="6"/>
        <v>Aether Paradise</v>
      </c>
      <c r="D63" s="3">
        <f>VLOOKUP(C63, Rankings!C:AN, 38, FALSE)</f>
        <v>67</v>
      </c>
      <c r="E63">
        <f ca="1">VLOOKUP(C63, Rankings!C:AN, 30, FALSE)</f>
        <v>13</v>
      </c>
      <c r="G63">
        <v>4</v>
      </c>
      <c r="H63" t="str">
        <f>C61</f>
        <v>Exeggutor Island</v>
      </c>
      <c r="I63" s="4">
        <v>1.5</v>
      </c>
      <c r="K63">
        <v>1</v>
      </c>
      <c r="L63" t="str">
        <f>C58</f>
        <v>Konikoni City</v>
      </c>
      <c r="M63" s="4">
        <v>1.5</v>
      </c>
      <c r="R63" s="3"/>
      <c r="V63" t="s">
        <v>1029</v>
      </c>
      <c r="W63" t="s">
        <v>1314</v>
      </c>
    </row>
    <row r="64" spans="2:29" x14ac:dyDescent="0.2">
      <c r="R64" s="3"/>
    </row>
    <row r="65" spans="2:23" x14ac:dyDescent="0.2">
      <c r="R65" s="3"/>
    </row>
    <row r="66" spans="2:23" x14ac:dyDescent="0.2">
      <c r="B66" s="100" t="s">
        <v>0</v>
      </c>
      <c r="R66" s="3"/>
      <c r="S66" s="3"/>
      <c r="T66" s="3"/>
      <c r="U66" s="3"/>
    </row>
    <row r="67" spans="2:23" x14ac:dyDescent="0.2">
      <c r="B67">
        <v>1</v>
      </c>
      <c r="C67" t="str">
        <f>RIGHT(W67, LEN(W67)-1)</f>
        <v>Spikemuth</v>
      </c>
      <c r="D67" s="3">
        <f>VLOOKUP(C67, Rankings!C:AN, 38, FALSE)</f>
        <v>15</v>
      </c>
      <c r="E67">
        <f ca="1">VLOOKUP(C67, Rankings!C:AN, 30, FALSE)</f>
        <v>13</v>
      </c>
      <c r="R67" s="3"/>
      <c r="S67" s="3"/>
      <c r="T67" s="3"/>
      <c r="U67" s="3"/>
      <c r="V67" t="s">
        <v>1030</v>
      </c>
      <c r="W67" t="s">
        <v>1315</v>
      </c>
    </row>
    <row r="68" spans="2:23" x14ac:dyDescent="0.2">
      <c r="B68">
        <v>2</v>
      </c>
      <c r="C68" t="str">
        <f t="shared" ref="C68:C72" si="7">RIGHT(W68, LEN(W68)-1)</f>
        <v>Postwick</v>
      </c>
      <c r="D68" s="3">
        <f>VLOOKUP(C68, Rankings!C:AN, 38, FALSE)</f>
        <v>41</v>
      </c>
      <c r="E68">
        <f ca="1">VLOOKUP(C68, Rankings!C:AN, 30, FALSE)</f>
        <v>11</v>
      </c>
      <c r="G68">
        <v>6</v>
      </c>
      <c r="H68" t="str">
        <f>C72</f>
        <v>Wyndon South</v>
      </c>
      <c r="K68">
        <v>4</v>
      </c>
      <c r="L68" t="s">
        <v>17</v>
      </c>
      <c r="O68">
        <v>4</v>
      </c>
      <c r="P68" t="s">
        <v>17</v>
      </c>
      <c r="R68" s="3"/>
      <c r="S68" s="3"/>
      <c r="T68" s="3"/>
      <c r="U68" s="3"/>
      <c r="V68" t="s">
        <v>1033</v>
      </c>
      <c r="W68" t="s">
        <v>1316</v>
      </c>
    </row>
    <row r="69" spans="2:23" x14ac:dyDescent="0.2">
      <c r="B69">
        <v>3</v>
      </c>
      <c r="C69" t="str">
        <f t="shared" si="7"/>
        <v>Hammerlocke</v>
      </c>
      <c r="D69" s="3">
        <f>VLOOKUP(C69, Rankings!C:AN, 38, FALSE)</f>
        <v>142</v>
      </c>
      <c r="E69">
        <f ca="1">VLOOKUP(C69, Rankings!C:AN, 30, FALSE)</f>
        <v>1</v>
      </c>
      <c r="G69">
        <v>3</v>
      </c>
      <c r="H69" t="str">
        <f>C69</f>
        <v>Hammerlocke</v>
      </c>
      <c r="I69" s="4">
        <v>4</v>
      </c>
      <c r="K69">
        <v>2</v>
      </c>
      <c r="L69" t="str">
        <f>C68</f>
        <v>Postwick</v>
      </c>
      <c r="M69" s="4">
        <v>-1.5</v>
      </c>
      <c r="O69" s="3">
        <v>1</v>
      </c>
      <c r="P69" s="3" t="s">
        <v>23</v>
      </c>
      <c r="Q69" s="4">
        <f>2/4</f>
        <v>0.5</v>
      </c>
      <c r="R69" s="3"/>
      <c r="S69" s="3"/>
      <c r="T69" s="3"/>
      <c r="U69" s="3"/>
      <c r="V69" t="s">
        <v>1030</v>
      </c>
      <c r="W69" t="s">
        <v>1317</v>
      </c>
    </row>
    <row r="70" spans="2:23" x14ac:dyDescent="0.2">
      <c r="B70">
        <v>4</v>
      </c>
      <c r="C70" t="str">
        <f t="shared" si="7"/>
        <v>Motostoke</v>
      </c>
      <c r="D70" s="3">
        <f>VLOOKUP(C70, Rankings!C:AN, 38, FALSE)</f>
        <v>35</v>
      </c>
      <c r="E70">
        <f ca="1">VLOOKUP(C70, Rankings!C:AN, 30, FALSE)</f>
        <v>13</v>
      </c>
      <c r="R70" s="3"/>
      <c r="S70" s="3"/>
      <c r="T70" s="3"/>
      <c r="U70" s="3"/>
      <c r="V70" t="s">
        <v>1032</v>
      </c>
      <c r="W70" t="s">
        <v>1318</v>
      </c>
    </row>
    <row r="71" spans="2:23" x14ac:dyDescent="0.2">
      <c r="B71">
        <v>5</v>
      </c>
      <c r="C71" t="str">
        <f t="shared" si="7"/>
        <v>Wyndon North</v>
      </c>
      <c r="D71" s="3">
        <f>VLOOKUP(C71, Rankings!C:AN, 38, FALSE)</f>
        <v>61</v>
      </c>
      <c r="E71">
        <f ca="1">VLOOKUP(C71, Rankings!C:AN, 30, FALSE)</f>
        <v>11</v>
      </c>
      <c r="G71">
        <v>5</v>
      </c>
      <c r="H71" t="str">
        <f>C71</f>
        <v>Wyndon North</v>
      </c>
      <c r="K71">
        <v>6</v>
      </c>
      <c r="L71" t="s">
        <v>27</v>
      </c>
      <c r="R71" s="3"/>
      <c r="S71" s="3"/>
      <c r="T71" s="3"/>
      <c r="U71" s="3"/>
      <c r="V71" t="s">
        <v>1031</v>
      </c>
      <c r="W71" t="s">
        <v>1319</v>
      </c>
    </row>
    <row r="72" spans="2:23" x14ac:dyDescent="0.2">
      <c r="B72">
        <v>6</v>
      </c>
      <c r="C72" t="str">
        <f t="shared" si="7"/>
        <v>Wyndon South</v>
      </c>
      <c r="D72" s="3">
        <f>VLOOKUP(C72, Rankings!C:AN, 38, FALSE)</f>
        <v>54</v>
      </c>
      <c r="E72">
        <f ca="1">VLOOKUP(C72, Rankings!C:AN, 30, FALSE)</f>
        <v>13</v>
      </c>
      <c r="G72">
        <v>4</v>
      </c>
      <c r="H72" t="str">
        <f>C70</f>
        <v>Motostoke</v>
      </c>
      <c r="I72" s="4">
        <v>3.5</v>
      </c>
      <c r="K72">
        <v>1</v>
      </c>
      <c r="L72" t="str">
        <f>C67</f>
        <v>Spikemuth</v>
      </c>
      <c r="M72" s="4">
        <v>7</v>
      </c>
      <c r="R72" s="3"/>
      <c r="S72" s="3"/>
      <c r="T72" s="3"/>
      <c r="U72" s="3"/>
      <c r="V72" t="s">
        <v>1031</v>
      </c>
      <c r="W72" t="s">
        <v>1320</v>
      </c>
    </row>
    <row r="73" spans="2:23" x14ac:dyDescent="0.2">
      <c r="R73" s="3"/>
      <c r="S73" s="3"/>
      <c r="T73" s="3"/>
      <c r="U73" s="3"/>
    </row>
    <row r="74" spans="2:23" x14ac:dyDescent="0.2">
      <c r="R74" s="3"/>
    </row>
    <row r="75" spans="2:23" x14ac:dyDescent="0.2">
      <c r="B75" s="115" t="s">
        <v>7</v>
      </c>
      <c r="R75" s="3"/>
    </row>
    <row r="76" spans="2:23" x14ac:dyDescent="0.2">
      <c r="B76">
        <v>1</v>
      </c>
      <c r="C76" t="str">
        <f>RIGHT(W76, LEN(W76)-1)</f>
        <v>Agate Village</v>
      </c>
      <c r="D76" s="3">
        <f>VLOOKUP(C76, Rankings!C:AN, 38, FALSE)</f>
        <v>6</v>
      </c>
      <c r="E76">
        <f ca="1">VLOOKUP(C76, Rankings!C:AN, 30, FALSE)</f>
        <v>13</v>
      </c>
      <c r="R76" s="3"/>
      <c r="V76" t="s">
        <v>1036</v>
      </c>
      <c r="W76" t="s">
        <v>1321</v>
      </c>
    </row>
    <row r="77" spans="2:23" x14ac:dyDescent="0.2">
      <c r="B77">
        <v>2</v>
      </c>
      <c r="C77" t="str">
        <f t="shared" ref="C77:C81" si="8">RIGHT(W77, LEN(W77)-1)</f>
        <v>Pyrite Town</v>
      </c>
      <c r="D77" s="3">
        <f>VLOOKUP(C77, Rankings!C:AN, 38, FALSE)</f>
        <v>31</v>
      </c>
      <c r="E77">
        <f ca="1">VLOOKUP(C77, Rankings!C:AN, 30, FALSE)</f>
        <v>10</v>
      </c>
      <c r="G77">
        <v>6</v>
      </c>
      <c r="H77" t="str">
        <f>C81</f>
        <v>Wintown</v>
      </c>
      <c r="K77">
        <v>3</v>
      </c>
      <c r="L77" t="s">
        <v>186</v>
      </c>
      <c r="O77">
        <v>2</v>
      </c>
      <c r="P77" t="s">
        <v>179</v>
      </c>
      <c r="R77" s="3"/>
      <c r="V77" t="s">
        <v>1036</v>
      </c>
      <c r="W77" t="s">
        <v>1322</v>
      </c>
    </row>
    <row r="78" spans="2:23" x14ac:dyDescent="0.2">
      <c r="B78">
        <v>3</v>
      </c>
      <c r="C78" t="str">
        <f t="shared" si="8"/>
        <v>Pueltown</v>
      </c>
      <c r="D78" s="3">
        <f>VLOOKUP(C78, Rankings!C:AN, 38, FALSE)</f>
        <v>11</v>
      </c>
      <c r="E78">
        <f ca="1">VLOOKUP(C78, Rankings!C:AN, 30, FALSE)</f>
        <v>13</v>
      </c>
      <c r="G78">
        <v>3</v>
      </c>
      <c r="H78" t="str">
        <f>C78</f>
        <v>Pueltown</v>
      </c>
      <c r="I78" s="4">
        <v>2</v>
      </c>
      <c r="K78">
        <v>2</v>
      </c>
      <c r="L78" t="str">
        <f>C77</f>
        <v>Pyrite Town</v>
      </c>
      <c r="M78" s="4">
        <v>-0.5</v>
      </c>
      <c r="O78" s="3">
        <v>1</v>
      </c>
      <c r="P78" s="3" t="s">
        <v>176</v>
      </c>
      <c r="Q78" s="4">
        <f>9/4</f>
        <v>2.25</v>
      </c>
      <c r="R78" s="3"/>
      <c r="V78" t="s">
        <v>1035</v>
      </c>
      <c r="W78" t="s">
        <v>1323</v>
      </c>
    </row>
    <row r="79" spans="2:23" x14ac:dyDescent="0.2">
      <c r="B79">
        <v>4</v>
      </c>
      <c r="C79" t="str">
        <f t="shared" si="8"/>
        <v>Cocona Village</v>
      </c>
      <c r="D79" s="3">
        <f>VLOOKUP(C79, Rankings!C:AN, 38, FALSE)</f>
        <v>42</v>
      </c>
      <c r="E79">
        <f ca="1">VLOOKUP(C79, Rankings!C:AN, 30, FALSE)</f>
        <v>13</v>
      </c>
      <c r="R79" s="3"/>
      <c r="V79" t="s">
        <v>1034</v>
      </c>
      <c r="W79" t="s">
        <v>1324</v>
      </c>
    </row>
    <row r="80" spans="2:23" x14ac:dyDescent="0.2">
      <c r="B80">
        <v>5</v>
      </c>
      <c r="C80" t="str">
        <f t="shared" si="8"/>
        <v>Ringtown</v>
      </c>
      <c r="D80" s="3">
        <f>VLOOKUP(C80, Rankings!C:AN, 38, FALSE)</f>
        <v>14</v>
      </c>
      <c r="E80">
        <f ca="1">VLOOKUP(C80, Rankings!C:AN, 30, FALSE)</f>
        <v>17</v>
      </c>
      <c r="G80">
        <v>5</v>
      </c>
      <c r="H80" t="str">
        <f>C80</f>
        <v>Ringtown</v>
      </c>
      <c r="K80">
        <v>5</v>
      </c>
      <c r="L80" t="s">
        <v>181</v>
      </c>
      <c r="R80" s="3"/>
      <c r="V80" t="s">
        <v>1325</v>
      </c>
      <c r="W80" t="s">
        <v>1326</v>
      </c>
    </row>
    <row r="81" spans="2:23" x14ac:dyDescent="0.2">
      <c r="B81">
        <v>6</v>
      </c>
      <c r="C81" t="str">
        <f t="shared" si="8"/>
        <v>Wintown</v>
      </c>
      <c r="D81" s="3">
        <f>VLOOKUP(C81, Rankings!C:AN, 38, FALSE)</f>
        <v>53</v>
      </c>
      <c r="E81">
        <f ca="1">VLOOKUP(C81, Rankings!C:AN, 30, FALSE)</f>
        <v>6</v>
      </c>
      <c r="G81">
        <v>4</v>
      </c>
      <c r="H81" t="str">
        <f>C79</f>
        <v>Cocona Village</v>
      </c>
      <c r="I81" s="4">
        <v>0</v>
      </c>
      <c r="K81">
        <v>1</v>
      </c>
      <c r="L81" t="str">
        <f>C76</f>
        <v>Agate Village</v>
      </c>
      <c r="M81" s="4">
        <v>4.5</v>
      </c>
      <c r="R81" s="3"/>
      <c r="V81" t="s">
        <v>1325</v>
      </c>
      <c r="W81" t="s">
        <v>1327</v>
      </c>
    </row>
    <row r="82" spans="2:23" x14ac:dyDescent="0.2">
      <c r="R82" s="3"/>
    </row>
    <row r="83" spans="2:23" x14ac:dyDescent="0.2">
      <c r="R83" s="3"/>
    </row>
    <row r="84" spans="2:23" x14ac:dyDescent="0.2">
      <c r="B84" s="109" t="s">
        <v>398</v>
      </c>
      <c r="R84" s="3"/>
      <c r="S84" s="3"/>
      <c r="T84" s="3"/>
      <c r="U84" s="3"/>
    </row>
    <row r="85" spans="2:23" x14ac:dyDescent="0.2">
      <c r="B85">
        <v>1</v>
      </c>
      <c r="C85" t="str">
        <f>RIGHT(W85, LEN(W85)-1)</f>
        <v>Porto Marinada</v>
      </c>
      <c r="D85" s="3">
        <f>VLOOKUP(C85, Rankings!C:AN, 38, FALSE)</f>
        <v>44</v>
      </c>
      <c r="E85">
        <f ca="1">VLOOKUP(C85, Rankings!C:AN, 30, FALSE)</f>
        <v>9</v>
      </c>
      <c r="R85" s="3"/>
      <c r="S85" s="3"/>
      <c r="T85" s="3"/>
      <c r="U85" s="3"/>
      <c r="V85" t="s">
        <v>1021</v>
      </c>
      <c r="W85" t="s">
        <v>1328</v>
      </c>
    </row>
    <row r="86" spans="2:23" x14ac:dyDescent="0.2">
      <c r="B86">
        <v>2</v>
      </c>
      <c r="C86" t="str">
        <f t="shared" ref="C86:C90" si="9">RIGHT(W86, LEN(W86)-1)</f>
        <v>Mesagoza</v>
      </c>
      <c r="D86" s="3">
        <f>VLOOKUP(C86, Rankings!C:AN, 38, FALSE)</f>
        <v>24</v>
      </c>
      <c r="E86">
        <f ca="1">VLOOKUP(C86, Rankings!C:AN, 30, FALSE)</f>
        <v>16</v>
      </c>
      <c r="G86">
        <v>6</v>
      </c>
      <c r="H86" t="str">
        <f>C90</f>
        <v>Mossui Town</v>
      </c>
      <c r="K86">
        <v>4</v>
      </c>
      <c r="L86" t="s">
        <v>476</v>
      </c>
      <c r="O86" s="3">
        <v>2</v>
      </c>
      <c r="P86" s="3" t="s">
        <v>477</v>
      </c>
      <c r="R86" s="3"/>
      <c r="S86" s="3"/>
      <c r="T86" s="3"/>
      <c r="U86" s="3"/>
      <c r="V86" t="s">
        <v>1024</v>
      </c>
      <c r="W86" t="s">
        <v>1329</v>
      </c>
    </row>
    <row r="87" spans="2:23" x14ac:dyDescent="0.2">
      <c r="B87">
        <v>3</v>
      </c>
      <c r="C87" t="str">
        <f t="shared" si="9"/>
        <v>Tagtree Thicket</v>
      </c>
      <c r="D87" s="3">
        <f>VLOOKUP(C87, Rankings!C:AN, 38, FALSE)</f>
        <v>49</v>
      </c>
      <c r="E87">
        <f ca="1">VLOOKUP(C87, Rankings!C:AN, 30, FALSE)</f>
        <v>11</v>
      </c>
      <c r="G87">
        <v>3</v>
      </c>
      <c r="H87" t="str">
        <f>C87</f>
        <v>Tagtree Thicket</v>
      </c>
      <c r="I87" s="4">
        <v>2</v>
      </c>
      <c r="K87">
        <v>2</v>
      </c>
      <c r="L87" t="str">
        <f>C86</f>
        <v>Mesagoza</v>
      </c>
      <c r="M87" s="4">
        <v>2</v>
      </c>
      <c r="O87">
        <v>1</v>
      </c>
      <c r="P87" t="s">
        <v>478</v>
      </c>
      <c r="Q87" s="4">
        <f>5/4</f>
        <v>1.25</v>
      </c>
      <c r="R87" s="3"/>
      <c r="V87" t="s">
        <v>1021</v>
      </c>
      <c r="W87" t="s">
        <v>1330</v>
      </c>
    </row>
    <row r="88" spans="2:23" x14ac:dyDescent="0.2">
      <c r="B88">
        <v>4</v>
      </c>
      <c r="C88" t="str">
        <f t="shared" si="9"/>
        <v>Los Platos</v>
      </c>
      <c r="D88" s="3">
        <f>VLOOKUP(C88, Rankings!C:AN, 38, FALSE)</f>
        <v>65</v>
      </c>
      <c r="E88">
        <f ca="1">VLOOKUP(C88, Rankings!C:AN, 30, FALSE)</f>
        <v>12</v>
      </c>
      <c r="R88" s="3"/>
      <c r="V88" t="s">
        <v>1024</v>
      </c>
      <c r="W88" t="s">
        <v>1331</v>
      </c>
    </row>
    <row r="89" spans="2:23" x14ac:dyDescent="0.2">
      <c r="B89">
        <v>5</v>
      </c>
      <c r="C89" t="str">
        <f t="shared" si="9"/>
        <v>Casseroya Lake</v>
      </c>
      <c r="D89" s="3">
        <f>VLOOKUP(C89, Rankings!C:AN, 38, FALSE)</f>
        <v>4</v>
      </c>
      <c r="E89">
        <f ca="1">VLOOKUP(C89, Rankings!C:AN, 30, FALSE)</f>
        <v>17</v>
      </c>
      <c r="G89">
        <v>5</v>
      </c>
      <c r="H89" t="str">
        <f>C89</f>
        <v>Casseroya Lake</v>
      </c>
      <c r="K89">
        <v>6</v>
      </c>
      <c r="L89" t="s">
        <v>749</v>
      </c>
      <c r="R89" s="3"/>
      <c r="V89" t="s">
        <v>1037</v>
      </c>
      <c r="W89" t="s">
        <v>1332</v>
      </c>
    </row>
    <row r="90" spans="2:23" x14ac:dyDescent="0.2">
      <c r="B90">
        <v>6</v>
      </c>
      <c r="C90" t="str">
        <f t="shared" si="9"/>
        <v>Mossui Town</v>
      </c>
      <c r="D90" s="3">
        <f>VLOOKUP(C90, Rankings!C:AN, 38, FALSE)</f>
        <v>60</v>
      </c>
      <c r="E90">
        <f ca="1">VLOOKUP(C90, Rankings!C:AN, 30, FALSE)</f>
        <v>13</v>
      </c>
      <c r="G90">
        <v>4</v>
      </c>
      <c r="H90" t="str">
        <f>C88</f>
        <v>Los Platos</v>
      </c>
      <c r="I90" s="4">
        <v>2</v>
      </c>
      <c r="K90">
        <v>1</v>
      </c>
      <c r="L90" t="str">
        <f>C85</f>
        <v>Porto Marinada</v>
      </c>
      <c r="M90" s="4">
        <v>6.5</v>
      </c>
      <c r="R90" s="3"/>
      <c r="V90" t="s">
        <v>1333</v>
      </c>
      <c r="W90" t="s">
        <v>1334</v>
      </c>
    </row>
    <row r="91" spans="2:23" x14ac:dyDescent="0.2">
      <c r="R91" s="3"/>
    </row>
    <row r="92" spans="2:23" x14ac:dyDescent="0.2">
      <c r="R92" s="3"/>
    </row>
    <row r="93" spans="2:23" x14ac:dyDescent="0.2">
      <c r="R93" s="3">
        <v>41</v>
      </c>
      <c r="S93" s="8">
        <v>41</v>
      </c>
      <c r="T93" s="8">
        <v>29</v>
      </c>
      <c r="U93" s="8">
        <v>-0.5</v>
      </c>
      <c r="V93" t="s">
        <v>5</v>
      </c>
    </row>
    <row r="94" spans="2:23" x14ac:dyDescent="0.2">
      <c r="R94" s="3">
        <v>37</v>
      </c>
      <c r="S94" s="8">
        <v>11</v>
      </c>
      <c r="T94" s="8">
        <v>37</v>
      </c>
      <c r="U94" s="8">
        <v>-3.25</v>
      </c>
      <c r="V94" t="s">
        <v>6</v>
      </c>
    </row>
    <row r="95" spans="2:23" x14ac:dyDescent="0.2">
      <c r="R95" s="3">
        <v>33</v>
      </c>
      <c r="S95" s="8">
        <v>2</v>
      </c>
      <c r="T95" s="8">
        <v>33</v>
      </c>
      <c r="U95" s="8">
        <v>-2.25</v>
      </c>
      <c r="V95" t="s">
        <v>7</v>
      </c>
    </row>
    <row r="96" spans="2:23" x14ac:dyDescent="0.2">
      <c r="R96" s="3">
        <v>32</v>
      </c>
      <c r="S96" s="8">
        <v>17</v>
      </c>
      <c r="T96" s="8">
        <v>32</v>
      </c>
      <c r="U96" s="8">
        <v>-1.25</v>
      </c>
      <c r="V96" t="s">
        <v>398</v>
      </c>
    </row>
    <row r="97" spans="18:22" x14ac:dyDescent="0.2">
      <c r="R97" s="3">
        <v>20</v>
      </c>
      <c r="S97" s="8">
        <v>20</v>
      </c>
      <c r="T97" s="8">
        <v>12</v>
      </c>
      <c r="U97" s="8">
        <v>-0.75</v>
      </c>
      <c r="V97" t="s">
        <v>3</v>
      </c>
    </row>
    <row r="98" spans="18:22" x14ac:dyDescent="0.2">
      <c r="R98" s="3">
        <v>19</v>
      </c>
      <c r="S98" s="8">
        <v>19</v>
      </c>
      <c r="T98" s="8">
        <v>10</v>
      </c>
      <c r="U98" s="8">
        <v>-0.25</v>
      </c>
      <c r="V98" t="s">
        <v>1</v>
      </c>
    </row>
    <row r="99" spans="18:22" x14ac:dyDescent="0.2">
      <c r="R99" s="3">
        <v>18</v>
      </c>
      <c r="S99" s="8">
        <v>18</v>
      </c>
      <c r="T99" s="8">
        <v>5</v>
      </c>
      <c r="U99" s="8">
        <v>0</v>
      </c>
      <c r="V99" t="s">
        <v>2</v>
      </c>
    </row>
    <row r="100" spans="18:22" x14ac:dyDescent="0.2">
      <c r="R100" s="3">
        <v>14</v>
      </c>
      <c r="S100" s="8">
        <v>8</v>
      </c>
      <c r="T100" s="8">
        <v>14</v>
      </c>
      <c r="U100" s="8">
        <v>-0.5</v>
      </c>
      <c r="V100" t="s">
        <v>0</v>
      </c>
    </row>
    <row r="101" spans="18:22" x14ac:dyDescent="0.2">
      <c r="R101" s="3">
        <v>7</v>
      </c>
      <c r="S101" s="8">
        <v>4</v>
      </c>
      <c r="T101" s="8">
        <v>7</v>
      </c>
      <c r="U101" s="8">
        <v>-2</v>
      </c>
      <c r="V101" t="s">
        <v>323</v>
      </c>
    </row>
    <row r="102" spans="18:22" x14ac:dyDescent="0.2">
      <c r="R102" s="3">
        <v>3</v>
      </c>
      <c r="S102" s="8">
        <v>3</v>
      </c>
      <c r="T102" s="8">
        <v>1</v>
      </c>
      <c r="U102" s="8">
        <v>-0.25</v>
      </c>
      <c r="V102" t="s">
        <v>4</v>
      </c>
    </row>
    <row r="103" spans="18:22" x14ac:dyDescent="0.2">
      <c r="R103" s="3"/>
      <c r="S103">
        <v>29</v>
      </c>
      <c r="T103">
        <v>41</v>
      </c>
      <c r="U103" s="8">
        <f>-U93</f>
        <v>0.5</v>
      </c>
    </row>
    <row r="104" spans="18:22" x14ac:dyDescent="0.2">
      <c r="R104" s="3"/>
      <c r="S104">
        <v>37</v>
      </c>
      <c r="T104">
        <v>11</v>
      </c>
      <c r="U104" s="8">
        <f t="shared" ref="U104:U112" si="10">-U94</f>
        <v>3.25</v>
      </c>
    </row>
    <row r="105" spans="18:22" x14ac:dyDescent="0.2">
      <c r="R105" s="3"/>
      <c r="S105">
        <v>33</v>
      </c>
      <c r="T105">
        <v>2</v>
      </c>
      <c r="U105" s="8">
        <f t="shared" si="10"/>
        <v>2.25</v>
      </c>
    </row>
    <row r="106" spans="18:22" x14ac:dyDescent="0.2">
      <c r="R106" s="3"/>
      <c r="S106">
        <v>32</v>
      </c>
      <c r="T106">
        <v>17</v>
      </c>
      <c r="U106" s="8">
        <f t="shared" si="10"/>
        <v>1.25</v>
      </c>
    </row>
    <row r="107" spans="18:22" x14ac:dyDescent="0.2">
      <c r="S107">
        <v>12</v>
      </c>
      <c r="T107">
        <v>20</v>
      </c>
      <c r="U107" s="8">
        <f t="shared" si="10"/>
        <v>0.75</v>
      </c>
    </row>
    <row r="108" spans="18:22" x14ac:dyDescent="0.2">
      <c r="S108">
        <v>10</v>
      </c>
      <c r="T108">
        <v>19</v>
      </c>
      <c r="U108" s="8">
        <f t="shared" si="10"/>
        <v>0.25</v>
      </c>
    </row>
    <row r="109" spans="18:22" x14ac:dyDescent="0.2">
      <c r="S109">
        <v>5</v>
      </c>
      <c r="T109">
        <v>18</v>
      </c>
      <c r="U109" s="8">
        <f t="shared" si="10"/>
        <v>0</v>
      </c>
    </row>
    <row r="110" spans="18:22" x14ac:dyDescent="0.2">
      <c r="S110">
        <v>14</v>
      </c>
      <c r="T110">
        <v>8</v>
      </c>
      <c r="U110" s="8">
        <f t="shared" si="10"/>
        <v>0.5</v>
      </c>
    </row>
    <row r="111" spans="18:22" x14ac:dyDescent="0.2">
      <c r="S111">
        <v>7</v>
      </c>
      <c r="T111">
        <v>4</v>
      </c>
      <c r="U111" s="8">
        <f t="shared" si="10"/>
        <v>2</v>
      </c>
    </row>
    <row r="112" spans="18:22" x14ac:dyDescent="0.2">
      <c r="S112">
        <v>1</v>
      </c>
      <c r="T112">
        <v>3</v>
      </c>
      <c r="U112" s="8">
        <f t="shared" si="10"/>
        <v>0.25</v>
      </c>
    </row>
  </sheetData>
  <sortState xmlns:xlrd2="http://schemas.microsoft.com/office/spreadsheetml/2017/richdata2" ref="R93:V102">
    <sortCondition descending="1" ref="R93:R102"/>
  </sortState>
  <conditionalFormatting sqref="D1">
    <cfRule type="cellIs" dxfId="3" priority="2" operator="between">
      <formula>1</formula>
      <formula>56</formula>
    </cfRule>
  </conditionalFormatting>
  <conditionalFormatting sqref="G1">
    <cfRule type="cellIs" dxfId="2" priority="1" operator="between">
      <formula>1</formula>
      <formula>56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4DF1-4684-46F5-A45F-DABB184EB5A3}">
  <sheetPr codeName="Sheet21"/>
  <dimension ref="A2:V81"/>
  <sheetViews>
    <sheetView workbookViewId="0">
      <selection activeCell="F3" sqref="F3"/>
    </sheetView>
  </sheetViews>
  <sheetFormatPr defaultRowHeight="15" x14ac:dyDescent="0.2"/>
  <cols>
    <col min="8" max="8" width="5.37890625" customWidth="1"/>
    <col min="9" max="9" width="21.1171875" customWidth="1"/>
    <col min="10" max="10" width="8.7421875" customWidth="1"/>
    <col min="12" max="12" width="5.37890625" customWidth="1"/>
    <col min="13" max="13" width="21.1171875" customWidth="1"/>
    <col min="15" max="15" width="5.37890625" customWidth="1"/>
    <col min="16" max="16" width="21.1171875" customWidth="1"/>
    <col min="25" max="28" width="18.4296875" customWidth="1"/>
  </cols>
  <sheetData>
    <row r="2" spans="2:21" x14ac:dyDescent="0.2">
      <c r="C2" s="4" t="s">
        <v>793</v>
      </c>
      <c r="D2" s="4"/>
      <c r="E2" s="4">
        <v>10</v>
      </c>
      <c r="F2" s="4">
        <f>SUM(F4:F29)</f>
        <v>32</v>
      </c>
      <c r="I2" s="3" t="s">
        <v>850</v>
      </c>
      <c r="L2" s="6"/>
      <c r="M2" s="6"/>
      <c r="N2" s="6"/>
      <c r="O2" s="6"/>
      <c r="P2" s="6"/>
    </row>
    <row r="3" spans="2:21" x14ac:dyDescent="0.2">
      <c r="C3" s="4"/>
      <c r="D3" s="4"/>
      <c r="E3" s="4"/>
      <c r="F3" s="4"/>
      <c r="H3" t="s">
        <v>832</v>
      </c>
      <c r="L3" s="20" t="s">
        <v>851</v>
      </c>
      <c r="N3" s="6"/>
      <c r="O3" t="s">
        <v>1579</v>
      </c>
    </row>
    <row r="4" spans="2:21" x14ac:dyDescent="0.2">
      <c r="B4" t="str">
        <f>ConfStan!C39</f>
        <v>Lily Valley</v>
      </c>
      <c r="C4" s="4">
        <v>1</v>
      </c>
      <c r="D4" s="4">
        <v>2</v>
      </c>
      <c r="E4" s="4"/>
      <c r="F4" s="4">
        <v>1</v>
      </c>
      <c r="H4" t="s">
        <v>825</v>
      </c>
      <c r="I4" s="379" t="s">
        <v>10</v>
      </c>
      <c r="J4" s="6"/>
      <c r="K4" s="20"/>
      <c r="L4" t="s">
        <v>825</v>
      </c>
      <c r="M4" s="379" t="s">
        <v>10</v>
      </c>
      <c r="N4" s="6"/>
      <c r="O4" t="s">
        <v>1580</v>
      </c>
      <c r="P4" s="379" t="s">
        <v>10</v>
      </c>
      <c r="Q4" s="6"/>
      <c r="S4" s="94" t="s">
        <v>6</v>
      </c>
    </row>
    <row r="5" spans="2:21" x14ac:dyDescent="0.2">
      <c r="B5" t="str">
        <f>ConfStan!C40</f>
        <v>Vertress</v>
      </c>
      <c r="C5" s="4">
        <v>2</v>
      </c>
      <c r="D5" s="4">
        <v>2</v>
      </c>
      <c r="E5" s="4"/>
      <c r="F5" s="4">
        <v>1</v>
      </c>
      <c r="H5" t="s">
        <v>827</v>
      </c>
      <c r="I5" s="379" t="s">
        <v>10</v>
      </c>
      <c r="J5" s="6"/>
      <c r="K5" s="20"/>
      <c r="L5" t="s">
        <v>826</v>
      </c>
      <c r="M5" s="379" t="s">
        <v>10</v>
      </c>
      <c r="N5" s="6"/>
      <c r="O5" t="s">
        <v>1581</v>
      </c>
      <c r="P5" s="379" t="s">
        <v>10</v>
      </c>
      <c r="Q5" s="6"/>
      <c r="S5" s="101" t="s">
        <v>323</v>
      </c>
    </row>
    <row r="6" spans="2:21" x14ac:dyDescent="0.2">
      <c r="B6" t="str">
        <f>ConfStan!C41</f>
        <v>Phoenix</v>
      </c>
      <c r="C6" s="4">
        <v>3</v>
      </c>
      <c r="D6" s="4">
        <v>2</v>
      </c>
      <c r="E6" s="4"/>
      <c r="F6" s="4">
        <v>1</v>
      </c>
      <c r="H6" t="s">
        <v>829</v>
      </c>
      <c r="I6" s="379" t="s">
        <v>10</v>
      </c>
      <c r="J6" s="6"/>
      <c r="K6" s="20"/>
      <c r="L6" t="s">
        <v>958</v>
      </c>
      <c r="M6" s="379" t="s">
        <v>10</v>
      </c>
      <c r="N6" s="6"/>
      <c r="O6" t="s">
        <v>1582</v>
      </c>
      <c r="P6" s="379" t="s">
        <v>10</v>
      </c>
      <c r="Q6" s="6"/>
      <c r="S6" s="95" t="s">
        <v>5</v>
      </c>
    </row>
    <row r="7" spans="2:21" x14ac:dyDescent="0.2">
      <c r="B7" t="str">
        <f>ConfStan!J39</f>
        <v>Silver</v>
      </c>
      <c r="C7" s="4">
        <v>4</v>
      </c>
      <c r="D7" s="4">
        <v>1</v>
      </c>
      <c r="E7" s="4">
        <v>1</v>
      </c>
      <c r="F7" s="4">
        <v>1</v>
      </c>
      <c r="H7" t="s">
        <v>833</v>
      </c>
      <c r="I7" s="379" t="s">
        <v>10</v>
      </c>
      <c r="J7" s="6"/>
      <c r="K7" s="20"/>
      <c r="L7" t="s">
        <v>956</v>
      </c>
      <c r="M7" s="379" t="s">
        <v>10</v>
      </c>
      <c r="N7" s="6"/>
      <c r="O7" t="s">
        <v>268</v>
      </c>
      <c r="P7" s="379" t="s">
        <v>10</v>
      </c>
      <c r="Q7" s="6"/>
      <c r="S7" s="96" t="s">
        <v>4</v>
      </c>
    </row>
    <row r="8" spans="2:21" x14ac:dyDescent="0.2">
      <c r="B8" t="str">
        <f>ConfStan!J40</f>
        <v>Terastal</v>
      </c>
      <c r="C8" s="4">
        <v>5</v>
      </c>
      <c r="D8" s="4">
        <v>1</v>
      </c>
      <c r="E8" s="4">
        <v>1</v>
      </c>
      <c r="F8" s="4">
        <v>1</v>
      </c>
      <c r="H8" t="s">
        <v>834</v>
      </c>
      <c r="I8" s="379" t="s">
        <v>10</v>
      </c>
      <c r="J8" s="6"/>
      <c r="K8" s="20"/>
      <c r="L8" t="s">
        <v>827</v>
      </c>
      <c r="M8" s="379" t="s">
        <v>10</v>
      </c>
      <c r="N8" s="6"/>
      <c r="O8" t="s">
        <v>692</v>
      </c>
      <c r="P8" s="379" t="s">
        <v>10</v>
      </c>
      <c r="Q8" s="6"/>
      <c r="S8" s="97" t="s">
        <v>3</v>
      </c>
    </row>
    <row r="9" spans="2:21" x14ac:dyDescent="0.2">
      <c r="B9" t="str">
        <f>ConfStan!J41</f>
        <v>Dynamax</v>
      </c>
      <c r="C9" s="4">
        <v>6</v>
      </c>
      <c r="D9" s="4">
        <v>1</v>
      </c>
      <c r="E9" s="4">
        <v>1</v>
      </c>
      <c r="F9" s="4">
        <v>1</v>
      </c>
      <c r="H9" t="s">
        <v>835</v>
      </c>
      <c r="I9" s="379" t="s">
        <v>10</v>
      </c>
      <c r="J9" s="6"/>
      <c r="K9" s="4"/>
      <c r="L9" t="s">
        <v>828</v>
      </c>
      <c r="M9" s="379" t="s">
        <v>10</v>
      </c>
      <c r="N9" s="6"/>
      <c r="O9" s="6"/>
      <c r="P9" s="6"/>
      <c r="Q9" s="6"/>
      <c r="S9" s="98" t="s">
        <v>2</v>
      </c>
    </row>
    <row r="10" spans="2:21" x14ac:dyDescent="0.2">
      <c r="B10" t="str">
        <f>ConfStan!J42</f>
        <v>Kalosite</v>
      </c>
      <c r="C10" s="4">
        <v>7</v>
      </c>
      <c r="D10" s="4">
        <v>1</v>
      </c>
      <c r="E10" s="4">
        <v>1</v>
      </c>
      <c r="F10" s="4">
        <v>1</v>
      </c>
      <c r="H10" t="s">
        <v>836</v>
      </c>
      <c r="I10" s="379" t="s">
        <v>10</v>
      </c>
      <c r="J10" s="6"/>
      <c r="K10" s="4"/>
      <c r="L10" t="s">
        <v>957</v>
      </c>
      <c r="M10" s="379" t="s">
        <v>10</v>
      </c>
      <c r="N10" s="6"/>
      <c r="O10" s="6"/>
      <c r="P10" s="6"/>
      <c r="Q10" s="6"/>
      <c r="S10" s="99" t="s">
        <v>1</v>
      </c>
    </row>
    <row r="11" spans="2:21" x14ac:dyDescent="0.2">
      <c r="B11" t="str">
        <f>ConfStan!Q39</f>
        <v>Lanakila</v>
      </c>
      <c r="C11" s="4">
        <v>8</v>
      </c>
      <c r="D11" s="4"/>
      <c r="E11" s="4">
        <v>1</v>
      </c>
      <c r="F11" s="4">
        <v>1</v>
      </c>
      <c r="H11" t="s">
        <v>841</v>
      </c>
      <c r="I11" s="379" t="s">
        <v>10</v>
      </c>
      <c r="J11" s="6"/>
      <c r="K11" s="4"/>
      <c r="L11" t="s">
        <v>829</v>
      </c>
      <c r="M11" s="379" t="s">
        <v>10</v>
      </c>
      <c r="N11" s="6"/>
      <c r="O11" s="6"/>
      <c r="P11" s="6"/>
      <c r="S11" s="100" t="s">
        <v>0</v>
      </c>
    </row>
    <row r="12" spans="2:21" x14ac:dyDescent="0.2">
      <c r="B12" t="str">
        <f>ConfStan!Q40</f>
        <v>Delta</v>
      </c>
      <c r="C12" s="4">
        <v>9</v>
      </c>
      <c r="D12" s="4"/>
      <c r="E12" s="4">
        <v>1</v>
      </c>
      <c r="F12" s="4">
        <v>1</v>
      </c>
      <c r="H12" t="s">
        <v>842</v>
      </c>
      <c r="I12" s="379" t="s">
        <v>10</v>
      </c>
      <c r="J12" s="6"/>
      <c r="K12" s="4"/>
      <c r="L12" t="s">
        <v>830</v>
      </c>
      <c r="M12" s="379" t="s">
        <v>10</v>
      </c>
      <c r="N12" s="6"/>
      <c r="O12" t="s">
        <v>852</v>
      </c>
      <c r="S12" s="115" t="s">
        <v>7</v>
      </c>
    </row>
    <row r="13" spans="2:21" x14ac:dyDescent="0.2">
      <c r="B13" t="str">
        <f>ConfStan!Q41</f>
        <v>Indigo</v>
      </c>
      <c r="C13" s="4">
        <v>10</v>
      </c>
      <c r="D13" s="4"/>
      <c r="E13" s="4">
        <v>1</v>
      </c>
      <c r="F13" s="4">
        <v>1</v>
      </c>
      <c r="H13" t="s">
        <v>843</v>
      </c>
      <c r="I13" s="379" t="s">
        <v>10</v>
      </c>
      <c r="J13" s="6"/>
      <c r="K13" s="4"/>
      <c r="L13" t="s">
        <v>833</v>
      </c>
      <c r="M13" s="379" t="s">
        <v>10</v>
      </c>
      <c r="N13" s="6"/>
      <c r="O13" t="s">
        <v>847</v>
      </c>
      <c r="P13" s="379" t="s">
        <v>10</v>
      </c>
      <c r="S13" s="109" t="s">
        <v>398</v>
      </c>
      <c r="U13" s="94" t="s">
        <v>6</v>
      </c>
    </row>
    <row r="14" spans="2:21" x14ac:dyDescent="0.2">
      <c r="C14" s="4"/>
      <c r="D14" s="4"/>
      <c r="E14" s="4"/>
      <c r="F14" s="4"/>
      <c r="K14" s="4"/>
      <c r="L14" t="s">
        <v>837</v>
      </c>
      <c r="M14" s="379" t="s">
        <v>10</v>
      </c>
      <c r="N14" s="6"/>
      <c r="O14" t="s">
        <v>848</v>
      </c>
      <c r="P14" s="379" t="s">
        <v>10</v>
      </c>
      <c r="U14" s="101" t="s">
        <v>323</v>
      </c>
    </row>
    <row r="15" spans="2:21" x14ac:dyDescent="0.2">
      <c r="C15" s="4"/>
      <c r="D15" s="4"/>
      <c r="E15" s="4"/>
      <c r="F15" s="4"/>
      <c r="K15" s="4"/>
      <c r="L15" t="s">
        <v>834</v>
      </c>
      <c r="M15" s="379" t="s">
        <v>10</v>
      </c>
      <c r="N15" s="6"/>
      <c r="O15" t="s">
        <v>874</v>
      </c>
      <c r="P15" s="379" t="s">
        <v>10</v>
      </c>
      <c r="U15" s="95" t="s">
        <v>5</v>
      </c>
    </row>
    <row r="16" spans="2:21" x14ac:dyDescent="0.2">
      <c r="C16" s="288" t="s">
        <v>913</v>
      </c>
      <c r="D16" s="4">
        <v>4</v>
      </c>
      <c r="E16" s="4"/>
      <c r="F16" s="4">
        <v>4</v>
      </c>
      <c r="J16" s="6"/>
      <c r="K16" s="4"/>
      <c r="L16" t="s">
        <v>835</v>
      </c>
      <c r="M16" s="379" t="s">
        <v>10</v>
      </c>
      <c r="N16" s="6"/>
      <c r="O16" t="s">
        <v>875</v>
      </c>
      <c r="P16" s="379" t="s">
        <v>10</v>
      </c>
      <c r="S16" s="6"/>
      <c r="U16" s="96" t="s">
        <v>4</v>
      </c>
    </row>
    <row r="17" spans="2:21" x14ac:dyDescent="0.2">
      <c r="C17" s="287" t="s">
        <v>645</v>
      </c>
      <c r="D17" s="4">
        <v>3</v>
      </c>
      <c r="E17" s="4">
        <v>1</v>
      </c>
      <c r="F17" s="4">
        <v>3</v>
      </c>
      <c r="J17" s="6"/>
      <c r="K17" s="4"/>
      <c r="L17" s="6"/>
      <c r="M17" s="6"/>
      <c r="N17" s="6"/>
      <c r="O17" s="6"/>
      <c r="P17" s="6"/>
      <c r="U17" s="97" t="s">
        <v>3</v>
      </c>
    </row>
    <row r="18" spans="2:21" x14ac:dyDescent="0.2">
      <c r="C18" s="286" t="s">
        <v>914</v>
      </c>
      <c r="D18" s="4">
        <v>2</v>
      </c>
      <c r="E18" s="4">
        <v>2</v>
      </c>
      <c r="F18" s="4">
        <v>2</v>
      </c>
      <c r="J18" s="6"/>
      <c r="K18" s="4"/>
      <c r="L18" s="6"/>
      <c r="M18" s="6"/>
      <c r="N18" s="6"/>
      <c r="O18" s="6"/>
      <c r="P18" s="6"/>
      <c r="U18" s="98" t="s">
        <v>2</v>
      </c>
    </row>
    <row r="19" spans="2:21" x14ac:dyDescent="0.2">
      <c r="C19" s="146" t="s">
        <v>917</v>
      </c>
      <c r="D19" s="4">
        <v>2</v>
      </c>
      <c r="E19" s="4">
        <v>1</v>
      </c>
      <c r="F19" s="4">
        <v>2</v>
      </c>
      <c r="I19" s="3" t="s">
        <v>2947</v>
      </c>
      <c r="J19" s="6"/>
      <c r="K19" s="4"/>
      <c r="L19" s="6"/>
      <c r="M19" s="6"/>
      <c r="N19" s="6"/>
      <c r="O19" s="6"/>
      <c r="P19" s="6"/>
      <c r="Q19" s="6"/>
      <c r="U19" s="99" t="s">
        <v>1</v>
      </c>
    </row>
    <row r="20" spans="2:21" x14ac:dyDescent="0.2">
      <c r="C20" s="285" t="s">
        <v>915</v>
      </c>
      <c r="D20" s="4">
        <v>1</v>
      </c>
      <c r="E20" s="4">
        <v>2</v>
      </c>
      <c r="F20" s="4">
        <v>1</v>
      </c>
      <c r="H20" t="s">
        <v>826</v>
      </c>
      <c r="J20" s="6"/>
      <c r="K20" s="4"/>
      <c r="M20" s="6"/>
      <c r="N20" s="6"/>
      <c r="O20" t="s">
        <v>1583</v>
      </c>
      <c r="P20" s="6"/>
      <c r="Q20" s="6"/>
      <c r="U20" s="100" t="s">
        <v>0</v>
      </c>
    </row>
    <row r="21" spans="2:21" x14ac:dyDescent="0.2">
      <c r="C21" s="40" t="s">
        <v>919</v>
      </c>
      <c r="D21" s="4">
        <v>1</v>
      </c>
      <c r="E21" s="4">
        <v>1</v>
      </c>
      <c r="F21" s="4">
        <v>1</v>
      </c>
      <c r="H21" t="s">
        <v>828</v>
      </c>
      <c r="J21" s="6"/>
      <c r="M21" s="6"/>
      <c r="N21" s="6"/>
      <c r="O21" t="s">
        <v>1584</v>
      </c>
      <c r="P21" s="6"/>
      <c r="Q21" s="6"/>
      <c r="U21" s="115" t="s">
        <v>7</v>
      </c>
    </row>
    <row r="22" spans="2:21" x14ac:dyDescent="0.2">
      <c r="C22" s="284" t="s">
        <v>916</v>
      </c>
      <c r="D22" s="4"/>
      <c r="E22" s="4">
        <v>2</v>
      </c>
      <c r="F22" s="4"/>
      <c r="H22" t="s">
        <v>830</v>
      </c>
      <c r="J22" s="6"/>
      <c r="K22" s="4"/>
      <c r="M22" s="6"/>
      <c r="N22" s="6"/>
      <c r="O22" t="s">
        <v>281</v>
      </c>
      <c r="P22" s="6"/>
      <c r="Q22" s="6"/>
      <c r="U22" s="109" t="s">
        <v>398</v>
      </c>
    </row>
    <row r="23" spans="2:21" x14ac:dyDescent="0.2">
      <c r="C23" s="109" t="s">
        <v>918</v>
      </c>
      <c r="D23" s="4"/>
      <c r="E23" s="4">
        <v>1</v>
      </c>
      <c r="F23" s="4"/>
      <c r="J23" s="6"/>
      <c r="K23" s="4"/>
      <c r="L23" t="s">
        <v>959</v>
      </c>
      <c r="M23" s="6"/>
      <c r="N23" s="6"/>
      <c r="O23" t="s">
        <v>289</v>
      </c>
      <c r="P23" s="6"/>
      <c r="Q23" s="6"/>
    </row>
    <row r="24" spans="2:21" x14ac:dyDescent="0.2">
      <c r="C24" s="95" t="s">
        <v>921</v>
      </c>
      <c r="D24" s="4"/>
      <c r="E24" s="4">
        <v>1</v>
      </c>
      <c r="F24" s="4"/>
      <c r="J24" s="6"/>
      <c r="L24" t="s">
        <v>960</v>
      </c>
      <c r="M24" s="6"/>
      <c r="N24" s="6"/>
      <c r="O24" t="s">
        <v>646</v>
      </c>
      <c r="P24" s="6"/>
      <c r="Q24" s="6"/>
      <c r="T24" s="6" t="s">
        <v>1576</v>
      </c>
    </row>
    <row r="25" spans="2:21" x14ac:dyDescent="0.2">
      <c r="C25" s="94" t="s">
        <v>920</v>
      </c>
      <c r="D25" s="4"/>
      <c r="E25" s="4">
        <v>1</v>
      </c>
      <c r="F25" s="4"/>
      <c r="J25" s="6"/>
      <c r="K25" s="4"/>
      <c r="L25" t="s">
        <v>1268</v>
      </c>
      <c r="M25" s="6"/>
      <c r="N25" s="6"/>
      <c r="P25" s="6"/>
      <c r="Q25" s="6"/>
    </row>
    <row r="26" spans="2:21" x14ac:dyDescent="0.2">
      <c r="C26" s="4"/>
      <c r="D26" s="4"/>
      <c r="E26" s="4"/>
      <c r="F26" s="4"/>
      <c r="J26" s="6"/>
      <c r="K26" s="4"/>
      <c r="L26" t="s">
        <v>961</v>
      </c>
      <c r="M26" s="6"/>
      <c r="N26" s="6"/>
      <c r="O26" t="s">
        <v>876</v>
      </c>
      <c r="P26" s="6"/>
      <c r="Q26" s="6"/>
    </row>
    <row r="27" spans="2:21" x14ac:dyDescent="0.2">
      <c r="B27" s="4"/>
      <c r="C27" s="4" t="s">
        <v>132</v>
      </c>
      <c r="D27" s="4">
        <v>5</v>
      </c>
      <c r="E27" s="4">
        <v>5</v>
      </c>
      <c r="F27">
        <v>5</v>
      </c>
      <c r="H27" t="s">
        <v>837</v>
      </c>
      <c r="J27" s="6"/>
      <c r="K27" s="4"/>
      <c r="M27" s="6"/>
      <c r="N27" s="6"/>
      <c r="O27" t="s">
        <v>878</v>
      </c>
      <c r="P27" s="6"/>
      <c r="Q27" s="6"/>
    </row>
    <row r="28" spans="2:21" x14ac:dyDescent="0.2">
      <c r="C28" s="4"/>
      <c r="D28" s="4"/>
      <c r="E28" s="4"/>
      <c r="F28" s="4"/>
      <c r="J28" s="6"/>
      <c r="L28" t="s">
        <v>838</v>
      </c>
      <c r="M28" s="6"/>
      <c r="N28" s="6"/>
      <c r="O28" t="s">
        <v>879</v>
      </c>
      <c r="P28" s="6"/>
      <c r="Q28" s="6"/>
    </row>
    <row r="29" spans="2:21" x14ac:dyDescent="0.2">
      <c r="C29" s="4" t="s">
        <v>796</v>
      </c>
      <c r="D29" s="4">
        <f>24-SUM(D2:D27)</f>
        <v>-4</v>
      </c>
      <c r="E29" s="4">
        <f>16-SUM(E2:E27)</f>
        <v>-18</v>
      </c>
      <c r="F29" s="4">
        <v>4</v>
      </c>
      <c r="H29" t="s">
        <v>838</v>
      </c>
      <c r="K29" s="4"/>
      <c r="M29" s="6"/>
      <c r="N29" s="6"/>
      <c r="O29" t="s">
        <v>2948</v>
      </c>
      <c r="P29" s="6"/>
      <c r="Q29" s="6"/>
    </row>
    <row r="30" spans="2:21" x14ac:dyDescent="0.2">
      <c r="L30" t="s">
        <v>1269</v>
      </c>
      <c r="M30" s="6"/>
      <c r="N30" s="6"/>
      <c r="O30" t="s">
        <v>2949</v>
      </c>
      <c r="P30" s="6"/>
      <c r="Q30" s="6"/>
    </row>
    <row r="31" spans="2:21" x14ac:dyDescent="0.2">
      <c r="D31" s="3" t="s">
        <v>870</v>
      </c>
      <c r="H31" t="s">
        <v>839</v>
      </c>
      <c r="J31" s="6"/>
      <c r="K31" s="4"/>
      <c r="M31" s="6"/>
      <c r="N31" s="6"/>
      <c r="O31" t="s">
        <v>2950</v>
      </c>
      <c r="P31" s="6"/>
      <c r="Q31" s="6"/>
    </row>
    <row r="32" spans="2:21" x14ac:dyDescent="0.2">
      <c r="C32" t="s">
        <v>877</v>
      </c>
      <c r="E32">
        <v>2</v>
      </c>
      <c r="J32" s="6"/>
      <c r="K32" s="4"/>
      <c r="L32" t="s">
        <v>839</v>
      </c>
      <c r="M32" s="6"/>
      <c r="N32" s="6"/>
      <c r="O32" t="s">
        <v>2951</v>
      </c>
      <c r="P32" s="6"/>
      <c r="Q32" s="6"/>
    </row>
    <row r="33" spans="1:19" x14ac:dyDescent="0.2">
      <c r="C33" t="s">
        <v>871</v>
      </c>
      <c r="D33">
        <v>10</v>
      </c>
      <c r="E33">
        <v>3</v>
      </c>
      <c r="H33" t="s">
        <v>840</v>
      </c>
      <c r="K33" s="4"/>
      <c r="N33" s="20"/>
      <c r="O33" t="s">
        <v>2952</v>
      </c>
      <c r="P33" s="379"/>
      <c r="Q33" s="6"/>
    </row>
    <row r="34" spans="1:19" x14ac:dyDescent="0.2">
      <c r="C34" t="s">
        <v>872</v>
      </c>
      <c r="D34">
        <v>8</v>
      </c>
      <c r="E34">
        <v>4</v>
      </c>
      <c r="K34" s="4"/>
      <c r="N34" s="20"/>
      <c r="P34" s="379"/>
      <c r="Q34" s="6"/>
    </row>
    <row r="35" spans="1:19" x14ac:dyDescent="0.2">
      <c r="C35" t="s">
        <v>685</v>
      </c>
      <c r="D35">
        <v>2</v>
      </c>
      <c r="J35" s="6"/>
      <c r="K35" s="4"/>
      <c r="N35" s="20"/>
      <c r="P35" s="379"/>
      <c r="Q35" s="6"/>
    </row>
    <row r="36" spans="1:19" x14ac:dyDescent="0.2">
      <c r="C36" t="s">
        <v>873</v>
      </c>
      <c r="D36" s="3">
        <f>24-SUM(D32:D35)</f>
        <v>4</v>
      </c>
      <c r="E36" s="3">
        <f>16-SUM(E32:E35)</f>
        <v>7</v>
      </c>
      <c r="J36" s="6"/>
      <c r="K36" s="4"/>
      <c r="N36" s="20"/>
      <c r="P36" s="379"/>
      <c r="Q36" s="6"/>
    </row>
    <row r="37" spans="1:19" x14ac:dyDescent="0.2">
      <c r="J37" s="6"/>
      <c r="K37" s="4"/>
      <c r="Q37" s="6"/>
    </row>
    <row r="38" spans="1:19" x14ac:dyDescent="0.2">
      <c r="J38" s="6"/>
      <c r="K38" s="4"/>
    </row>
    <row r="39" spans="1:19" x14ac:dyDescent="0.2">
      <c r="J39" s="6"/>
      <c r="K39" s="4"/>
    </row>
    <row r="40" spans="1:19" x14ac:dyDescent="0.2">
      <c r="J40" s="6"/>
      <c r="K40" s="4"/>
    </row>
    <row r="41" spans="1:19" x14ac:dyDescent="0.2">
      <c r="J41" s="6"/>
      <c r="K41" s="4"/>
    </row>
    <row r="42" spans="1:19" x14ac:dyDescent="0.2">
      <c r="J42" s="6"/>
      <c r="K42" s="4"/>
    </row>
    <row r="43" spans="1:19" x14ac:dyDescent="0.2">
      <c r="I43" s="379"/>
      <c r="J43" s="6"/>
      <c r="K43" s="4"/>
    </row>
    <row r="44" spans="1:19" x14ac:dyDescent="0.2">
      <c r="I44" s="379"/>
      <c r="J44" s="6"/>
      <c r="K44" s="4"/>
    </row>
    <row r="45" spans="1:19" x14ac:dyDescent="0.2">
      <c r="I45" s="379"/>
      <c r="K45" s="4"/>
    </row>
    <row r="46" spans="1:19" x14ac:dyDescent="0.2">
      <c r="K46" s="4"/>
    </row>
    <row r="47" spans="1:19" x14ac:dyDescent="0.2">
      <c r="F47" s="381" t="e">
        <f>VLOOKUP(C47, Rankings!$C:$BT, 70, FALSE)</f>
        <v>#N/A</v>
      </c>
      <c r="G47" cm="1">
        <f t="array" aca="1" ref="G47" ca="1">INDEX(Rankings!$BT$2:$BT$161, E48)</f>
        <v>24.038119446193594</v>
      </c>
    </row>
    <row r="48" spans="1:19" x14ac:dyDescent="0.2">
      <c r="A48" t="s">
        <v>1436</v>
      </c>
      <c r="C48" s="96" t="s">
        <v>93</v>
      </c>
      <c r="E48" s="6">
        <f>VLOOKUP(C48, Rankings!$C:$AN, 38, FALSE)</f>
        <v>1</v>
      </c>
      <c r="F48" s="381"/>
      <c r="G48" s="5"/>
      <c r="H48" s="68"/>
      <c r="I48" s="96" t="s">
        <v>81</v>
      </c>
      <c r="J48" s="6">
        <f>VLOOKUP(I48, Rankings!$C:$AN, 38, FALSE)</f>
        <v>26</v>
      </c>
      <c r="K48" s="381">
        <v>18.521801197522539</v>
      </c>
      <c r="M48" s="101" t="s">
        <v>383</v>
      </c>
      <c r="N48" s="6">
        <f>VLOOKUP(M48, Rankings!$C:$AN, 38, FALSE)</f>
        <v>7</v>
      </c>
      <c r="O48" s="381">
        <v>14.632023825281093</v>
      </c>
      <c r="Q48">
        <f t="shared" ref="Q48:Q55" si="0">J48</f>
        <v>26</v>
      </c>
      <c r="R48">
        <f t="shared" ref="R48:R55" si="1">N48</f>
        <v>7</v>
      </c>
      <c r="S48" s="5">
        <f>ROUND(O48-K48, 2)</f>
        <v>-3.89</v>
      </c>
    </row>
    <row r="49" spans="1:21" x14ac:dyDescent="0.2">
      <c r="A49" t="s">
        <v>1436</v>
      </c>
      <c r="C49" s="115" t="s">
        <v>176</v>
      </c>
      <c r="E49" s="6">
        <f>VLOOKUP(C49, Rankings!$C:$AN, 38, FALSE)</f>
        <v>6</v>
      </c>
      <c r="F49" s="381"/>
      <c r="G49" s="5"/>
      <c r="H49" s="68"/>
      <c r="I49" s="98" t="s">
        <v>60</v>
      </c>
      <c r="J49" s="6">
        <f>VLOOKUP(I49, Rankings!$C:$AN, 38, FALSE)</f>
        <v>58</v>
      </c>
      <c r="K49" s="381">
        <v>18.244202254065559</v>
      </c>
      <c r="M49" s="98" t="s">
        <v>54</v>
      </c>
      <c r="N49" s="6">
        <f>VLOOKUP(M49, Rankings!$C:$AN, 38, FALSE)</f>
        <v>17</v>
      </c>
      <c r="O49" s="381">
        <v>16.711889587488741</v>
      </c>
      <c r="Q49">
        <f t="shared" si="0"/>
        <v>58</v>
      </c>
      <c r="R49">
        <f t="shared" si="1"/>
        <v>17</v>
      </c>
      <c r="S49" s="5">
        <f t="shared" ref="S49:S55" si="2">ROUND(O49-K49, 2)</f>
        <v>-1.53</v>
      </c>
    </row>
    <row r="50" spans="1:21" x14ac:dyDescent="0.2">
      <c r="A50" t="s">
        <v>1436</v>
      </c>
      <c r="C50" s="98" t="s">
        <v>57</v>
      </c>
      <c r="E50" s="6">
        <f>VLOOKUP(C50, Rankings!$C:$AN, 38, FALSE)</f>
        <v>10</v>
      </c>
      <c r="F50" s="381"/>
      <c r="G50" s="5"/>
      <c r="H50" s="68"/>
      <c r="I50" s="101" t="s">
        <v>124</v>
      </c>
      <c r="J50" s="6">
        <f>VLOOKUP(I50, Rankings!$C:$AN, 38, FALSE)</f>
        <v>12</v>
      </c>
      <c r="K50" s="381">
        <v>18.213194219549681</v>
      </c>
      <c r="M50" s="42" t="s">
        <v>38</v>
      </c>
      <c r="N50" s="6">
        <f>VLOOKUP(M50, Rankings!$C:$AN, 38, FALSE)</f>
        <v>85</v>
      </c>
      <c r="O50" s="381">
        <v>16.754680615733616</v>
      </c>
      <c r="Q50">
        <f t="shared" si="0"/>
        <v>12</v>
      </c>
      <c r="R50">
        <f t="shared" si="1"/>
        <v>85</v>
      </c>
      <c r="S50" s="5">
        <f t="shared" si="2"/>
        <v>-1.46</v>
      </c>
    </row>
    <row r="51" spans="1:21" x14ac:dyDescent="0.2">
      <c r="A51" t="s">
        <v>1436</v>
      </c>
      <c r="C51" s="101" t="s">
        <v>392</v>
      </c>
      <c r="E51" s="6">
        <f>VLOOKUP(C51, Rankings!$C:$AN, 38, FALSE)</f>
        <v>50</v>
      </c>
      <c r="F51" s="381"/>
      <c r="G51" s="5"/>
      <c r="H51" s="68"/>
      <c r="I51" s="115" t="s">
        <v>183</v>
      </c>
      <c r="J51" s="6">
        <f>VLOOKUP(I51, Rankings!$C:$AN, 38, FALSE)</f>
        <v>53</v>
      </c>
      <c r="K51" s="381">
        <v>18.194211881075933</v>
      </c>
      <c r="M51" s="100" t="s">
        <v>21</v>
      </c>
      <c r="N51" s="6">
        <f>VLOOKUP(M51, Rankings!$C:$AN, 38, FALSE)</f>
        <v>41</v>
      </c>
      <c r="O51" s="381">
        <v>16.831344208685557</v>
      </c>
      <c r="Q51">
        <f t="shared" si="0"/>
        <v>53</v>
      </c>
      <c r="R51">
        <f t="shared" si="1"/>
        <v>41</v>
      </c>
      <c r="S51" s="5">
        <f t="shared" si="2"/>
        <v>-1.36</v>
      </c>
    </row>
    <row r="52" spans="1:21" x14ac:dyDescent="0.2">
      <c r="A52" t="s">
        <v>1436</v>
      </c>
      <c r="C52" s="96" t="s">
        <v>86</v>
      </c>
      <c r="E52" s="6">
        <f>VLOOKUP(C52, Rankings!$C:$AN, 38, FALSE)</f>
        <v>2</v>
      </c>
      <c r="F52" s="381"/>
      <c r="G52" s="5"/>
      <c r="H52" s="68"/>
      <c r="I52" s="97" t="s">
        <v>69</v>
      </c>
      <c r="J52" s="6">
        <f>VLOOKUP(I52, Rankings!$C:$AN, 38, FALSE)</f>
        <v>76</v>
      </c>
      <c r="K52" s="381">
        <v>17.937252508940492</v>
      </c>
      <c r="M52" s="115" t="s">
        <v>181</v>
      </c>
      <c r="N52" s="6">
        <f>VLOOKUP(M52, Rankings!$C:$AN, 38, FALSE)</f>
        <v>14</v>
      </c>
      <c r="O52" s="381">
        <v>16.946752149061044</v>
      </c>
      <c r="Q52">
        <f t="shared" si="0"/>
        <v>76</v>
      </c>
      <c r="R52">
        <f t="shared" si="1"/>
        <v>14</v>
      </c>
      <c r="S52" s="5">
        <f t="shared" si="2"/>
        <v>-0.99</v>
      </c>
    </row>
    <row r="53" spans="1:21" x14ac:dyDescent="0.2">
      <c r="A53" t="s">
        <v>1436</v>
      </c>
      <c r="C53" s="100" t="s">
        <v>23</v>
      </c>
      <c r="E53" s="6">
        <f>VLOOKUP(C53, Rankings!$C:$AN, 38, FALSE)</f>
        <v>15</v>
      </c>
      <c r="F53" s="381"/>
      <c r="G53" s="5"/>
      <c r="H53" s="68"/>
      <c r="I53" s="131" t="s">
        <v>105</v>
      </c>
      <c r="J53" s="6">
        <f>VLOOKUP(I53, Rankings!$C:$AN, 38, FALSE)</f>
        <v>43</v>
      </c>
      <c r="K53" s="381">
        <v>17.723855598239595</v>
      </c>
      <c r="M53" s="115" t="s">
        <v>179</v>
      </c>
      <c r="N53" s="6">
        <f>VLOOKUP(M53, Rankings!$C:$AN, 38, FALSE)</f>
        <v>31</v>
      </c>
      <c r="O53" s="381">
        <v>17.052195690844005</v>
      </c>
      <c r="Q53">
        <f t="shared" si="0"/>
        <v>43</v>
      </c>
      <c r="R53">
        <f t="shared" si="1"/>
        <v>31</v>
      </c>
      <c r="S53" s="5">
        <f t="shared" si="2"/>
        <v>-0.67</v>
      </c>
    </row>
    <row r="54" spans="1:21" x14ac:dyDescent="0.2">
      <c r="A54" t="s">
        <v>1436</v>
      </c>
      <c r="C54" s="101" t="s">
        <v>382</v>
      </c>
      <c r="E54" s="6">
        <f>VLOOKUP(C54, Rankings!$C:$AN, 38, FALSE)</f>
        <v>32</v>
      </c>
      <c r="F54" s="381"/>
      <c r="G54" s="5"/>
      <c r="H54" s="68"/>
      <c r="I54" s="131" t="s">
        <v>96</v>
      </c>
      <c r="J54" s="6">
        <f>VLOOKUP(I54, Rankings!$C:$AN, 38, FALSE)</f>
        <v>46</v>
      </c>
      <c r="K54" s="381">
        <v>17.717490569711789</v>
      </c>
      <c r="M54" s="97" t="s">
        <v>77</v>
      </c>
      <c r="N54" s="6">
        <f>VLOOKUP(M54, Rankings!$C:$AN, 38, FALSE)</f>
        <v>25</v>
      </c>
      <c r="O54" s="381">
        <v>17.310573649962848</v>
      </c>
      <c r="Q54">
        <f t="shared" si="0"/>
        <v>46</v>
      </c>
      <c r="R54">
        <f t="shared" si="1"/>
        <v>25</v>
      </c>
      <c r="S54" s="5">
        <f t="shared" si="2"/>
        <v>-0.41</v>
      </c>
    </row>
    <row r="55" spans="1:21" x14ac:dyDescent="0.2">
      <c r="A55" t="s">
        <v>1436</v>
      </c>
      <c r="C55" s="101" t="s">
        <v>391</v>
      </c>
      <c r="E55" s="6">
        <f>VLOOKUP(C55, Rankings!$C:$AN, 38, FALSE)</f>
        <v>3</v>
      </c>
      <c r="F55" s="381"/>
      <c r="G55" s="5"/>
      <c r="H55" s="68"/>
      <c r="I55" s="131" t="s">
        <v>97</v>
      </c>
      <c r="J55" s="6">
        <f>VLOOKUP(I55, Rankings!$C:$AN, 38, FALSE)</f>
        <v>22</v>
      </c>
      <c r="K55" s="381">
        <v>17.501618543879371</v>
      </c>
      <c r="M55" s="94" t="s">
        <v>385</v>
      </c>
      <c r="N55" s="6">
        <f>VLOOKUP(M55, Rankings!$C:$AN, 38, FALSE)</f>
        <v>36</v>
      </c>
      <c r="O55" s="381">
        <v>17.391346967230941</v>
      </c>
      <c r="Q55">
        <f t="shared" si="0"/>
        <v>22</v>
      </c>
      <c r="R55">
        <f t="shared" si="1"/>
        <v>36</v>
      </c>
      <c r="S55" s="5">
        <f t="shared" si="2"/>
        <v>-0.11</v>
      </c>
    </row>
    <row r="56" spans="1:21" x14ac:dyDescent="0.2">
      <c r="A56" t="s">
        <v>1435</v>
      </c>
      <c r="C56" s="115" t="s">
        <v>186</v>
      </c>
      <c r="E56" s="6">
        <f>VLOOKUP(C56, Rankings!$C:$AN, 38, FALSE)</f>
        <v>11</v>
      </c>
      <c r="F56" s="381"/>
      <c r="G56" s="5"/>
    </row>
    <row r="57" spans="1:21" x14ac:dyDescent="0.2">
      <c r="A57" t="s">
        <v>1435</v>
      </c>
      <c r="C57" s="99" t="s">
        <v>39</v>
      </c>
      <c r="E57" s="6">
        <f>VLOOKUP(C57, Rankings!$C:$AN, 38, FALSE)</f>
        <v>23</v>
      </c>
      <c r="F57" s="381"/>
      <c r="G57" s="5"/>
    </row>
    <row r="58" spans="1:21" x14ac:dyDescent="0.2">
      <c r="A58" t="s">
        <v>1435</v>
      </c>
      <c r="C58" s="97" t="s">
        <v>70</v>
      </c>
      <c r="E58" s="6">
        <f>VLOOKUP(C58, Rankings!$C:$AN, 38, FALSE)</f>
        <v>13</v>
      </c>
      <c r="F58" s="381"/>
      <c r="G58" s="5"/>
    </row>
    <row r="59" spans="1:21" x14ac:dyDescent="0.2">
      <c r="A59" t="s">
        <v>1435</v>
      </c>
      <c r="C59" s="97" t="s">
        <v>68</v>
      </c>
      <c r="E59" s="6">
        <f>VLOOKUP(C59, Rankings!$C:$AN, 38, FALSE)</f>
        <v>51</v>
      </c>
      <c r="F59" s="381"/>
      <c r="G59" s="5"/>
      <c r="J59" s="56" t="s">
        <v>1388</v>
      </c>
      <c r="K59" s="56" t="s">
        <v>881</v>
      </c>
      <c r="L59" s="56" t="s">
        <v>1389</v>
      </c>
      <c r="Q59" t="s">
        <v>1203</v>
      </c>
      <c r="R59" t="s">
        <v>1201</v>
      </c>
      <c r="S59" t="s">
        <v>1204</v>
      </c>
      <c r="T59" t="s">
        <v>1202</v>
      </c>
      <c r="U59">
        <v>8</v>
      </c>
    </row>
    <row r="60" spans="1:21" x14ac:dyDescent="0.2">
      <c r="A60" t="s">
        <v>1435</v>
      </c>
      <c r="C60" s="94" t="s">
        <v>387</v>
      </c>
      <c r="E60" s="6">
        <f>VLOOKUP(C60, Rankings!$C:$AN, 38, FALSE)</f>
        <v>57</v>
      </c>
      <c r="F60" s="381"/>
      <c r="G60" s="5"/>
      <c r="I60" s="115" t="s">
        <v>7</v>
      </c>
      <c r="J60" s="391">
        <v>4</v>
      </c>
      <c r="K60" s="391">
        <v>3</v>
      </c>
      <c r="L60" s="304">
        <f t="shared" ref="L60:L69" si="3">J60+(K60/2)</f>
        <v>5.5</v>
      </c>
      <c r="O60" t="s">
        <v>1423</v>
      </c>
      <c r="Q60" t="s">
        <v>1207</v>
      </c>
      <c r="R60" t="s">
        <v>1205</v>
      </c>
      <c r="S60" t="s">
        <v>1208</v>
      </c>
      <c r="T60" t="s">
        <v>1206</v>
      </c>
      <c r="U60">
        <v>4</v>
      </c>
    </row>
    <row r="61" spans="1:21" x14ac:dyDescent="0.2">
      <c r="A61" t="s">
        <v>1435</v>
      </c>
      <c r="C61" s="115" t="s">
        <v>188</v>
      </c>
      <c r="E61" s="6">
        <f>VLOOKUP(C61, Rankings!$C:$AN, 38, FALSE)</f>
        <v>8</v>
      </c>
      <c r="F61" s="381"/>
      <c r="G61" s="5"/>
      <c r="I61" s="97" t="s">
        <v>3</v>
      </c>
      <c r="J61" s="387">
        <v>4</v>
      </c>
      <c r="K61" s="387">
        <v>2</v>
      </c>
      <c r="L61" s="300">
        <f t="shared" si="3"/>
        <v>5</v>
      </c>
      <c r="O61" t="s">
        <v>1424</v>
      </c>
    </row>
    <row r="62" spans="1:21" x14ac:dyDescent="0.2">
      <c r="A62" t="s">
        <v>1435</v>
      </c>
      <c r="C62" s="42" t="s">
        <v>32</v>
      </c>
      <c r="E62" s="6">
        <f>VLOOKUP(C62, Rankings!$C:$AN, 38, FALSE)</f>
        <v>19</v>
      </c>
      <c r="F62" s="381"/>
      <c r="G62" s="5"/>
      <c r="I62" s="99" t="s">
        <v>1</v>
      </c>
      <c r="J62" s="389">
        <v>4</v>
      </c>
      <c r="K62" s="389">
        <v>1</v>
      </c>
      <c r="L62" s="302">
        <f t="shared" si="3"/>
        <v>4.5</v>
      </c>
      <c r="O62" t="s">
        <v>1425</v>
      </c>
      <c r="Q62">
        <v>1</v>
      </c>
      <c r="R62">
        <v>9</v>
      </c>
      <c r="S62">
        <v>17</v>
      </c>
      <c r="T62">
        <v>25</v>
      </c>
    </row>
    <row r="63" spans="1:21" x14ac:dyDescent="0.2">
      <c r="A63" t="s">
        <v>1435</v>
      </c>
      <c r="C63" s="97" t="s">
        <v>66</v>
      </c>
      <c r="E63" s="6">
        <f>VLOOKUP(C63, Rankings!$C:$AN, 38, FALSE)</f>
        <v>75</v>
      </c>
      <c r="F63" s="381"/>
      <c r="G63" s="5"/>
      <c r="I63" s="101" t="s">
        <v>323</v>
      </c>
      <c r="J63" s="385">
        <v>3</v>
      </c>
      <c r="K63" s="385">
        <v>2</v>
      </c>
      <c r="L63" s="305">
        <f t="shared" si="3"/>
        <v>4</v>
      </c>
      <c r="O63" t="s">
        <v>1426</v>
      </c>
      <c r="Q63">
        <v>2</v>
      </c>
      <c r="R63">
        <v>10</v>
      </c>
      <c r="S63">
        <v>18</v>
      </c>
      <c r="T63">
        <v>26</v>
      </c>
    </row>
    <row r="64" spans="1:21" x14ac:dyDescent="0.2">
      <c r="A64" t="s">
        <v>1434</v>
      </c>
      <c r="C64" s="109" t="s">
        <v>478</v>
      </c>
      <c r="E64" s="6">
        <f>VLOOKUP(C64, Rankings!$C:$AN, 38, FALSE)</f>
        <v>44</v>
      </c>
      <c r="F64" s="381"/>
      <c r="G64" s="5"/>
      <c r="H64" s="68"/>
      <c r="I64" s="98" t="s">
        <v>2</v>
      </c>
      <c r="J64" s="388">
        <v>2</v>
      </c>
      <c r="K64" s="388">
        <v>2</v>
      </c>
      <c r="L64" s="301">
        <f t="shared" si="3"/>
        <v>3</v>
      </c>
      <c r="O64" t="s">
        <v>1427</v>
      </c>
      <c r="Q64">
        <v>3</v>
      </c>
      <c r="R64">
        <v>11</v>
      </c>
      <c r="S64">
        <v>19</v>
      </c>
      <c r="T64">
        <v>27</v>
      </c>
    </row>
    <row r="65" spans="1:22" x14ac:dyDescent="0.2">
      <c r="A65" t="s">
        <v>1434</v>
      </c>
      <c r="C65" s="115" t="s">
        <v>183</v>
      </c>
      <c r="E65" s="6">
        <f>VLOOKUP(C65, Rankings!$C:$AN, 38, FALSE)</f>
        <v>53</v>
      </c>
      <c r="F65" s="381"/>
      <c r="G65" s="5" t="s">
        <v>607</v>
      </c>
      <c r="H65" s="68"/>
      <c r="I65" s="96" t="s">
        <v>4</v>
      </c>
      <c r="J65" s="386">
        <v>2</v>
      </c>
      <c r="K65" s="386">
        <v>1</v>
      </c>
      <c r="L65" s="299">
        <f t="shared" si="3"/>
        <v>2.5</v>
      </c>
      <c r="O65" t="s">
        <v>1428</v>
      </c>
      <c r="Q65">
        <v>4</v>
      </c>
      <c r="R65">
        <v>12</v>
      </c>
      <c r="S65">
        <v>20</v>
      </c>
      <c r="T65">
        <v>28</v>
      </c>
    </row>
    <row r="66" spans="1:22" x14ac:dyDescent="0.2">
      <c r="A66" t="s">
        <v>1434</v>
      </c>
      <c r="C66" s="100" t="s">
        <v>17</v>
      </c>
      <c r="E66" s="6">
        <f>VLOOKUP(C66, Rankings!$C:$AN, 38, FALSE)</f>
        <v>35</v>
      </c>
      <c r="F66" s="381"/>
      <c r="G66" s="5"/>
      <c r="H66" s="68"/>
      <c r="I66" s="100" t="s">
        <v>0</v>
      </c>
      <c r="J66" s="390">
        <v>2</v>
      </c>
      <c r="K66" s="390">
        <v>1</v>
      </c>
      <c r="L66" s="303">
        <f t="shared" si="3"/>
        <v>2.5</v>
      </c>
      <c r="O66" t="s">
        <v>1429</v>
      </c>
      <c r="Q66">
        <v>5</v>
      </c>
      <c r="R66">
        <v>13</v>
      </c>
      <c r="S66">
        <v>21</v>
      </c>
      <c r="T66">
        <v>29</v>
      </c>
    </row>
    <row r="67" spans="1:22" x14ac:dyDescent="0.2">
      <c r="A67" t="s">
        <v>1434</v>
      </c>
      <c r="C67" s="97" t="s">
        <v>71</v>
      </c>
      <c r="E67" s="6">
        <f>VLOOKUP(C67, Rankings!$C:$AN, 38, FALSE)</f>
        <v>5</v>
      </c>
      <c r="F67" s="381"/>
      <c r="G67" s="5"/>
      <c r="H67" s="68"/>
      <c r="I67" s="109" t="s">
        <v>398</v>
      </c>
      <c r="J67" s="392">
        <v>2</v>
      </c>
      <c r="K67" s="392">
        <v>0</v>
      </c>
      <c r="L67" s="306">
        <f t="shared" si="3"/>
        <v>2</v>
      </c>
      <c r="O67" t="s">
        <v>1430</v>
      </c>
      <c r="Q67">
        <v>6</v>
      </c>
      <c r="R67">
        <v>14</v>
      </c>
      <c r="S67">
        <v>22</v>
      </c>
      <c r="T67">
        <v>30</v>
      </c>
    </row>
    <row r="68" spans="1:22" x14ac:dyDescent="0.2">
      <c r="A68" t="s">
        <v>1434</v>
      </c>
      <c r="C68" s="101" t="s">
        <v>124</v>
      </c>
      <c r="E68" s="6">
        <f>VLOOKUP(C68, Rankings!$C:$AN, 38, FALSE)</f>
        <v>12</v>
      </c>
      <c r="F68" s="381"/>
      <c r="G68" s="5" t="s">
        <v>607</v>
      </c>
      <c r="H68" s="68"/>
      <c r="I68" s="94" t="s">
        <v>6</v>
      </c>
      <c r="J68" s="384">
        <v>1</v>
      </c>
      <c r="K68" s="384">
        <v>1</v>
      </c>
      <c r="L68" s="297">
        <f t="shared" si="3"/>
        <v>1.5</v>
      </c>
      <c r="Q68">
        <v>7</v>
      </c>
      <c r="R68">
        <v>15</v>
      </c>
      <c r="S68">
        <v>23</v>
      </c>
      <c r="T68">
        <v>31</v>
      </c>
    </row>
    <row r="69" spans="1:22" x14ac:dyDescent="0.2">
      <c r="A69" t="s">
        <v>1434</v>
      </c>
      <c r="C69" s="42" t="s">
        <v>36</v>
      </c>
      <c r="E69" s="6">
        <f>VLOOKUP(C69, Rankings!$C:$AN, 38, FALSE)</f>
        <v>9</v>
      </c>
      <c r="F69" s="381"/>
      <c r="G69" s="5"/>
      <c r="H69" s="68"/>
      <c r="I69" s="131" t="s">
        <v>5</v>
      </c>
      <c r="J69" s="131">
        <v>0</v>
      </c>
      <c r="K69" s="131">
        <v>3</v>
      </c>
      <c r="L69" s="393">
        <f t="shared" si="3"/>
        <v>1.5</v>
      </c>
      <c r="Q69">
        <v>8</v>
      </c>
      <c r="R69">
        <v>16</v>
      </c>
      <c r="S69">
        <v>24</v>
      </c>
      <c r="T69">
        <v>32</v>
      </c>
    </row>
    <row r="70" spans="1:22" x14ac:dyDescent="0.2">
      <c r="A70" t="s">
        <v>1434</v>
      </c>
      <c r="C70" s="98" t="s">
        <v>60</v>
      </c>
      <c r="E70" s="6">
        <f>VLOOKUP(C70, Rankings!$C:$AN, 38, FALSE)</f>
        <v>58</v>
      </c>
      <c r="F70" s="381"/>
      <c r="G70" s="5" t="s">
        <v>607</v>
      </c>
      <c r="H70" s="68"/>
    </row>
    <row r="71" spans="1:22" x14ac:dyDescent="0.2">
      <c r="A71" t="s">
        <v>1434</v>
      </c>
      <c r="C71" s="98" t="s">
        <v>48</v>
      </c>
      <c r="E71" s="6">
        <f>VLOOKUP(C71, Rankings!$C:$AN, 38, FALSE)</f>
        <v>79</v>
      </c>
      <c r="F71" s="381"/>
      <c r="G71" s="5"/>
      <c r="H71" s="68"/>
      <c r="Q71" s="56" t="s">
        <v>1432</v>
      </c>
      <c r="R71" s="56" t="s">
        <v>788</v>
      </c>
      <c r="S71" s="56" t="s">
        <v>275</v>
      </c>
      <c r="T71" s="56" t="s">
        <v>273</v>
      </c>
      <c r="U71" s="56" t="s">
        <v>274</v>
      </c>
      <c r="V71" s="56" t="s">
        <v>276</v>
      </c>
    </row>
    <row r="72" spans="1:22" x14ac:dyDescent="0.2">
      <c r="A72" t="s">
        <v>1433</v>
      </c>
      <c r="C72" s="96" t="s">
        <v>81</v>
      </c>
      <c r="E72" s="6">
        <f>VLOOKUP(C72, Rankings!$C:$AN, 38, FALSE)</f>
        <v>26</v>
      </c>
      <c r="F72" s="381"/>
      <c r="G72" s="5" t="s">
        <v>607</v>
      </c>
      <c r="N72" t="s">
        <v>6</v>
      </c>
      <c r="O72">
        <v>1</v>
      </c>
      <c r="P72" s="115" t="s">
        <v>7</v>
      </c>
      <c r="Q72" s="391">
        <v>6</v>
      </c>
      <c r="R72" s="391">
        <v>5</v>
      </c>
      <c r="S72" s="391">
        <v>3</v>
      </c>
      <c r="T72" s="391">
        <v>2</v>
      </c>
      <c r="U72" s="391">
        <v>2</v>
      </c>
      <c r="V72" s="391" t="s">
        <v>1575</v>
      </c>
    </row>
    <row r="73" spans="1:22" x14ac:dyDescent="0.2">
      <c r="A73" t="s">
        <v>1433</v>
      </c>
      <c r="C73" s="97" t="s">
        <v>69</v>
      </c>
      <c r="E73" s="6">
        <f>VLOOKUP(C73, Rankings!$C:$AN, 38, FALSE)</f>
        <v>76</v>
      </c>
      <c r="F73" s="381"/>
      <c r="G73" s="5" t="s">
        <v>607</v>
      </c>
      <c r="N73" t="s">
        <v>323</v>
      </c>
      <c r="O73">
        <v>3</v>
      </c>
      <c r="P73" s="97" t="s">
        <v>3</v>
      </c>
      <c r="Q73" s="387">
        <v>5</v>
      </c>
      <c r="R73" s="387">
        <v>5</v>
      </c>
      <c r="S73" s="387">
        <v>3</v>
      </c>
      <c r="T73" s="387">
        <v>1</v>
      </c>
      <c r="U73" s="387"/>
    </row>
    <row r="74" spans="1:22" x14ac:dyDescent="0.2">
      <c r="A74" t="s">
        <v>1433</v>
      </c>
      <c r="C74" s="131" t="s">
        <v>96</v>
      </c>
      <c r="E74" s="6">
        <f>VLOOKUP(C74, Rankings!$C:$AN, 38, FALSE)</f>
        <v>46</v>
      </c>
      <c r="F74" s="381"/>
      <c r="G74" s="5" t="s">
        <v>607</v>
      </c>
      <c r="N74" t="s">
        <v>5</v>
      </c>
      <c r="O74">
        <v>1</v>
      </c>
      <c r="P74" s="98" t="s">
        <v>2</v>
      </c>
      <c r="Q74" s="388">
        <v>3</v>
      </c>
      <c r="R74" s="388">
        <v>3</v>
      </c>
      <c r="S74" s="388">
        <v>3</v>
      </c>
      <c r="T74" s="388">
        <v>1</v>
      </c>
      <c r="U74" s="388">
        <v>1</v>
      </c>
      <c r="V74" s="388">
        <v>1</v>
      </c>
    </row>
    <row r="75" spans="1:22" x14ac:dyDescent="0.2">
      <c r="A75" t="s">
        <v>1433</v>
      </c>
      <c r="C75" s="115" t="s">
        <v>189</v>
      </c>
      <c r="E75" s="6">
        <f>VLOOKUP(C75, Rankings!$C:$AN, 38, FALSE)</f>
        <v>42</v>
      </c>
      <c r="F75" s="381"/>
      <c r="G75" s="5"/>
      <c r="N75" t="s">
        <v>4</v>
      </c>
      <c r="O75">
        <v>3</v>
      </c>
      <c r="P75" s="101" t="s">
        <v>323</v>
      </c>
      <c r="Q75" s="385">
        <v>4</v>
      </c>
      <c r="R75" s="385">
        <v>3</v>
      </c>
      <c r="S75" s="385">
        <v>2</v>
      </c>
      <c r="T75" s="385"/>
      <c r="U75" s="385"/>
    </row>
    <row r="76" spans="1:22" x14ac:dyDescent="0.2">
      <c r="A76" t="s">
        <v>1433</v>
      </c>
      <c r="C76" s="131" t="s">
        <v>97</v>
      </c>
      <c r="E76" s="6">
        <f>VLOOKUP(C76, Rankings!$C:$AN, 38, FALSE)</f>
        <v>22</v>
      </c>
      <c r="F76" s="381"/>
      <c r="G76" s="5" t="s">
        <v>607</v>
      </c>
      <c r="N76" t="s">
        <v>3</v>
      </c>
      <c r="O76">
        <v>5</v>
      </c>
      <c r="P76" s="96" t="s">
        <v>4</v>
      </c>
      <c r="Q76" s="386">
        <v>3</v>
      </c>
      <c r="R76" s="386">
        <v>3</v>
      </c>
      <c r="S76" s="386">
        <v>2</v>
      </c>
      <c r="T76" s="386">
        <v>1</v>
      </c>
      <c r="U76" s="386">
        <v>1</v>
      </c>
    </row>
    <row r="77" spans="1:22" x14ac:dyDescent="0.2">
      <c r="A77" t="s">
        <v>1433</v>
      </c>
      <c r="C77" s="109" t="s">
        <v>477</v>
      </c>
      <c r="E77" s="6">
        <f>VLOOKUP(C77, Rankings!$C:$AN, 38, FALSE)</f>
        <v>24</v>
      </c>
      <c r="F77" s="381"/>
      <c r="G77" s="5"/>
      <c r="N77" t="s">
        <v>2</v>
      </c>
      <c r="O77">
        <v>3</v>
      </c>
      <c r="P77" s="100" t="s">
        <v>0</v>
      </c>
      <c r="Q77" s="390">
        <v>2</v>
      </c>
      <c r="R77" s="390">
        <v>2</v>
      </c>
      <c r="S77" s="390">
        <v>2</v>
      </c>
      <c r="T77" s="390">
        <v>2</v>
      </c>
      <c r="U77" s="390"/>
    </row>
    <row r="78" spans="1:22" x14ac:dyDescent="0.2">
      <c r="A78" t="s">
        <v>1433</v>
      </c>
      <c r="C78" s="115" t="s">
        <v>179</v>
      </c>
      <c r="E78" s="6">
        <f>VLOOKUP(C78, Rankings!$C:$AN, 38, FALSE)</f>
        <v>31</v>
      </c>
      <c r="F78" s="381"/>
      <c r="G78" s="5" t="s">
        <v>607</v>
      </c>
      <c r="N78" t="s">
        <v>1</v>
      </c>
      <c r="O78">
        <v>1</v>
      </c>
      <c r="P78" s="131" t="s">
        <v>5</v>
      </c>
      <c r="Q78" s="131">
        <v>2</v>
      </c>
      <c r="R78" s="131">
        <v>1</v>
      </c>
      <c r="S78" s="131">
        <v>1</v>
      </c>
      <c r="T78" s="131">
        <v>1</v>
      </c>
      <c r="U78" s="131"/>
    </row>
    <row r="79" spans="1:22" x14ac:dyDescent="0.2">
      <c r="A79" t="s">
        <v>1433</v>
      </c>
      <c r="C79" s="42" t="s">
        <v>46</v>
      </c>
      <c r="E79" s="6">
        <f>VLOOKUP(C79, Rankings!$C:$AN, 38, FALSE)</f>
        <v>39</v>
      </c>
      <c r="F79" s="381"/>
      <c r="G79" s="5"/>
      <c r="N79" t="s">
        <v>0</v>
      </c>
      <c r="O79">
        <v>2</v>
      </c>
      <c r="P79" s="99" t="s">
        <v>1</v>
      </c>
      <c r="Q79" s="389">
        <v>4</v>
      </c>
      <c r="R79" s="389">
        <v>1</v>
      </c>
      <c r="S79" s="389"/>
      <c r="T79" s="389"/>
      <c r="U79" s="389"/>
    </row>
    <row r="80" spans="1:22" x14ac:dyDescent="0.2">
      <c r="N80" t="s">
        <v>7</v>
      </c>
      <c r="O80">
        <v>5</v>
      </c>
      <c r="P80" s="94" t="s">
        <v>6</v>
      </c>
      <c r="Q80" s="384">
        <v>1</v>
      </c>
      <c r="R80" s="384">
        <v>1</v>
      </c>
      <c r="S80" s="384"/>
      <c r="T80" s="384"/>
      <c r="U80" s="384"/>
    </row>
    <row r="81" spans="14:21" x14ac:dyDescent="0.2">
      <c r="N81" t="s">
        <v>398</v>
      </c>
      <c r="O81">
        <v>0</v>
      </c>
      <c r="P81" s="109" t="s">
        <v>398</v>
      </c>
      <c r="Q81" s="392">
        <v>2</v>
      </c>
      <c r="R81" s="392"/>
      <c r="S81" s="392"/>
      <c r="T81" s="392"/>
      <c r="U81" s="392"/>
    </row>
  </sheetData>
  <conditionalFormatting sqref="P46">
    <cfRule type="duplicateValues" dxfId="1" priority="1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CD3D-EB35-42D2-8B91-DBF2F4E83BCD}">
  <sheetPr codeName="Sheet20"/>
  <dimension ref="A2:V81"/>
  <sheetViews>
    <sheetView workbookViewId="0">
      <selection activeCell="H16" sqref="H16:H27"/>
    </sheetView>
  </sheetViews>
  <sheetFormatPr defaultRowHeight="15" x14ac:dyDescent="0.2"/>
  <cols>
    <col min="8" max="8" width="5.37890625" customWidth="1"/>
    <col min="9" max="9" width="21.1171875" customWidth="1"/>
    <col min="10" max="10" width="8.7421875" customWidth="1"/>
    <col min="12" max="12" width="5.37890625" customWidth="1"/>
    <col min="13" max="13" width="21.1171875" customWidth="1"/>
    <col min="15" max="15" width="5.37890625" customWidth="1"/>
    <col min="16" max="16" width="21.1171875" customWidth="1"/>
    <col min="25" max="28" width="18.4296875" customWidth="1"/>
  </cols>
  <sheetData>
    <row r="2" spans="2:21" x14ac:dyDescent="0.2">
      <c r="C2" s="4" t="s">
        <v>793</v>
      </c>
      <c r="D2" s="4"/>
      <c r="E2" s="4">
        <v>10</v>
      </c>
      <c r="F2" s="4">
        <f>SUM(F4:F29)</f>
        <v>32</v>
      </c>
      <c r="I2" s="3" t="s">
        <v>850</v>
      </c>
      <c r="M2" s="3" t="s">
        <v>849</v>
      </c>
    </row>
    <row r="3" spans="2:21" x14ac:dyDescent="0.2">
      <c r="C3" s="4"/>
      <c r="D3" s="4"/>
      <c r="E3" s="4"/>
      <c r="F3" s="4"/>
      <c r="H3" t="s">
        <v>832</v>
      </c>
      <c r="L3" t="s">
        <v>831</v>
      </c>
      <c r="O3" t="s">
        <v>832</v>
      </c>
    </row>
    <row r="4" spans="2:21" x14ac:dyDescent="0.2">
      <c r="B4" t="str">
        <f>ConfStan!C39</f>
        <v>Lily Valley</v>
      </c>
      <c r="C4" s="4">
        <v>1</v>
      </c>
      <c r="D4" s="4">
        <v>2</v>
      </c>
      <c r="E4" s="4"/>
      <c r="F4" s="4">
        <v>1</v>
      </c>
      <c r="H4" t="s">
        <v>825</v>
      </c>
      <c r="I4" s="379" t="s">
        <v>10</v>
      </c>
      <c r="J4" s="6"/>
      <c r="K4" s="20"/>
      <c r="L4" s="177" t="s">
        <v>193</v>
      </c>
      <c r="M4" s="94" t="s">
        <v>10</v>
      </c>
      <c r="N4" s="6"/>
      <c r="O4" t="s">
        <v>837</v>
      </c>
      <c r="P4" s="379" t="s">
        <v>10</v>
      </c>
      <c r="Q4" s="6"/>
      <c r="S4" s="94" t="s">
        <v>6</v>
      </c>
    </row>
    <row r="5" spans="2:21" x14ac:dyDescent="0.2">
      <c r="B5" t="str">
        <f>ConfStan!C40</f>
        <v>Vertress</v>
      </c>
      <c r="C5" s="4">
        <v>2</v>
      </c>
      <c r="D5" s="4">
        <v>2</v>
      </c>
      <c r="E5" s="4"/>
      <c r="F5" s="4">
        <v>1</v>
      </c>
      <c r="H5" t="s">
        <v>826</v>
      </c>
      <c r="I5" s="379" t="s">
        <v>10</v>
      </c>
      <c r="J5" s="6"/>
      <c r="K5" s="20"/>
      <c r="L5" s="282" t="s">
        <v>265</v>
      </c>
      <c r="M5" s="101" t="s">
        <v>10</v>
      </c>
      <c r="N5" s="6"/>
      <c r="O5" t="s">
        <v>838</v>
      </c>
      <c r="P5" s="379" t="s">
        <v>10</v>
      </c>
      <c r="Q5" s="6"/>
      <c r="S5" s="101" t="s">
        <v>323</v>
      </c>
    </row>
    <row r="6" spans="2:21" x14ac:dyDescent="0.2">
      <c r="B6" t="str">
        <f>ConfStan!C41</f>
        <v>Phoenix</v>
      </c>
      <c r="C6" s="4">
        <v>3</v>
      </c>
      <c r="D6" s="4">
        <v>2</v>
      </c>
      <c r="E6" s="4"/>
      <c r="F6" s="4">
        <v>1</v>
      </c>
      <c r="H6" t="s">
        <v>827</v>
      </c>
      <c r="I6" s="379" t="s">
        <v>10</v>
      </c>
      <c r="J6" s="6"/>
      <c r="K6" s="20"/>
      <c r="L6" s="178" t="s">
        <v>259</v>
      </c>
      <c r="M6" s="95" t="s">
        <v>10</v>
      </c>
      <c r="N6" s="6"/>
      <c r="O6" t="s">
        <v>839</v>
      </c>
      <c r="P6" s="379" t="s">
        <v>10</v>
      </c>
      <c r="Q6" s="6"/>
      <c r="S6" s="95" t="s">
        <v>5</v>
      </c>
    </row>
    <row r="7" spans="2:21" x14ac:dyDescent="0.2">
      <c r="B7" t="str">
        <f>ConfStan!J39</f>
        <v>Silver</v>
      </c>
      <c r="C7" s="4">
        <v>4</v>
      </c>
      <c r="D7" s="4">
        <v>1</v>
      </c>
      <c r="E7" s="4">
        <v>1</v>
      </c>
      <c r="F7" s="4">
        <v>1</v>
      </c>
      <c r="H7" s="20" t="s">
        <v>828</v>
      </c>
      <c r="I7" s="379" t="s">
        <v>10</v>
      </c>
      <c r="J7" s="6"/>
      <c r="K7" s="20"/>
      <c r="L7" s="179" t="s">
        <v>264</v>
      </c>
      <c r="M7" s="96" t="s">
        <v>10</v>
      </c>
      <c r="N7" s="6"/>
      <c r="O7" s="20" t="s">
        <v>840</v>
      </c>
      <c r="P7" s="379" t="s">
        <v>10</v>
      </c>
      <c r="Q7" s="6"/>
      <c r="S7" s="96" t="s">
        <v>4</v>
      </c>
    </row>
    <row r="8" spans="2:21" x14ac:dyDescent="0.2">
      <c r="B8" t="str">
        <f>ConfStan!J40</f>
        <v>Terastal</v>
      </c>
      <c r="C8" s="4">
        <v>5</v>
      </c>
      <c r="D8" s="4">
        <v>1</v>
      </c>
      <c r="E8" s="4">
        <v>1</v>
      </c>
      <c r="F8" s="4">
        <v>1</v>
      </c>
      <c r="H8" t="s">
        <v>829</v>
      </c>
      <c r="I8" s="379" t="s">
        <v>10</v>
      </c>
      <c r="J8" s="6"/>
      <c r="K8" s="20"/>
      <c r="L8" s="180" t="s">
        <v>266</v>
      </c>
      <c r="M8" s="97" t="s">
        <v>10</v>
      </c>
      <c r="N8" s="6"/>
      <c r="O8" t="s">
        <v>841</v>
      </c>
      <c r="P8" s="379" t="s">
        <v>10</v>
      </c>
      <c r="Q8" s="6"/>
      <c r="S8" s="97" t="s">
        <v>3</v>
      </c>
    </row>
    <row r="9" spans="2:21" x14ac:dyDescent="0.2">
      <c r="B9" t="str">
        <f>ConfStan!J41</f>
        <v>Dynamax</v>
      </c>
      <c r="C9" s="4">
        <v>6</v>
      </c>
      <c r="D9" s="4">
        <v>1</v>
      </c>
      <c r="E9" s="4">
        <v>1</v>
      </c>
      <c r="F9" s="4">
        <v>1</v>
      </c>
      <c r="H9" t="s">
        <v>830</v>
      </c>
      <c r="I9" s="379" t="s">
        <v>10</v>
      </c>
      <c r="J9" s="6"/>
      <c r="K9" s="4"/>
      <c r="L9" s="116" t="s">
        <v>267</v>
      </c>
      <c r="M9" s="98" t="s">
        <v>10</v>
      </c>
      <c r="N9" s="6"/>
      <c r="O9" t="s">
        <v>842</v>
      </c>
      <c r="P9" s="379" t="s">
        <v>10</v>
      </c>
      <c r="Q9" s="6"/>
      <c r="S9" s="98" t="s">
        <v>2</v>
      </c>
    </row>
    <row r="10" spans="2:21" x14ac:dyDescent="0.2">
      <c r="B10" t="str">
        <f>ConfStan!J42</f>
        <v>Kalosite</v>
      </c>
      <c r="C10" s="4">
        <v>7</v>
      </c>
      <c r="D10" s="4">
        <v>1</v>
      </c>
      <c r="E10" s="4">
        <v>1</v>
      </c>
      <c r="F10" s="4">
        <v>1</v>
      </c>
      <c r="H10" s="20" t="s">
        <v>833</v>
      </c>
      <c r="I10" s="379" t="s">
        <v>10</v>
      </c>
      <c r="J10" s="6"/>
      <c r="K10" s="4"/>
      <c r="L10" s="117" t="s">
        <v>269</v>
      </c>
      <c r="M10" s="99" t="s">
        <v>10</v>
      </c>
      <c r="N10" s="6"/>
      <c r="O10" s="20" t="s">
        <v>843</v>
      </c>
      <c r="P10" s="379" t="s">
        <v>10</v>
      </c>
      <c r="Q10" s="6"/>
      <c r="S10" s="99" t="s">
        <v>1</v>
      </c>
    </row>
    <row r="11" spans="2:21" x14ac:dyDescent="0.2">
      <c r="B11" t="str">
        <f>ConfStan!Q39</f>
        <v>Lanakila</v>
      </c>
      <c r="C11" s="4">
        <v>8</v>
      </c>
      <c r="D11" s="4"/>
      <c r="E11" s="4">
        <v>1</v>
      </c>
      <c r="F11" s="4">
        <v>1</v>
      </c>
      <c r="H11" s="20" t="s">
        <v>834</v>
      </c>
      <c r="I11" s="379" t="s">
        <v>10</v>
      </c>
      <c r="J11" s="6"/>
      <c r="K11" s="4"/>
      <c r="L11" s="118" t="s">
        <v>194</v>
      </c>
      <c r="M11" s="100" t="s">
        <v>10</v>
      </c>
      <c r="N11" s="6"/>
      <c r="O11" s="20"/>
      <c r="S11" s="100" t="s">
        <v>0</v>
      </c>
    </row>
    <row r="12" spans="2:21" x14ac:dyDescent="0.2">
      <c r="B12" t="str">
        <f>ConfStan!Q40</f>
        <v>Delta</v>
      </c>
      <c r="C12" s="4">
        <v>9</v>
      </c>
      <c r="D12" s="4"/>
      <c r="E12" s="4">
        <v>1</v>
      </c>
      <c r="F12" s="4">
        <v>1</v>
      </c>
      <c r="H12" s="20" t="s">
        <v>835</v>
      </c>
      <c r="I12" s="379" t="s">
        <v>10</v>
      </c>
      <c r="J12" s="6"/>
      <c r="K12" s="4"/>
      <c r="L12" s="119" t="s">
        <v>297</v>
      </c>
      <c r="M12" s="115" t="s">
        <v>10</v>
      </c>
      <c r="N12" s="6"/>
      <c r="O12" t="s">
        <v>1579</v>
      </c>
      <c r="S12" s="115" t="s">
        <v>7</v>
      </c>
    </row>
    <row r="13" spans="2:21" x14ac:dyDescent="0.2">
      <c r="B13" t="str">
        <f>ConfStan!Q41</f>
        <v>Indigo</v>
      </c>
      <c r="C13" s="4">
        <v>10</v>
      </c>
      <c r="D13" s="4"/>
      <c r="E13" s="4">
        <v>1</v>
      </c>
      <c r="F13" s="4">
        <v>1</v>
      </c>
      <c r="H13" s="20" t="s">
        <v>836</v>
      </c>
      <c r="I13" s="379" t="s">
        <v>10</v>
      </c>
      <c r="J13" s="6"/>
      <c r="K13" s="4"/>
      <c r="L13" s="283" t="s">
        <v>14</v>
      </c>
      <c r="M13" s="109" t="s">
        <v>10</v>
      </c>
      <c r="N13" s="6"/>
      <c r="O13" t="s">
        <v>1583</v>
      </c>
      <c r="P13" s="379" t="s">
        <v>10</v>
      </c>
      <c r="S13" s="109" t="s">
        <v>398</v>
      </c>
      <c r="U13" s="94" t="s">
        <v>6</v>
      </c>
    </row>
    <row r="14" spans="2:21" x14ac:dyDescent="0.2">
      <c r="C14" s="4"/>
      <c r="D14" s="4"/>
      <c r="E14" s="4"/>
      <c r="F14" s="4"/>
      <c r="K14" s="4"/>
      <c r="N14" s="20"/>
      <c r="O14" t="s">
        <v>1584</v>
      </c>
      <c r="P14" s="379" t="s">
        <v>10</v>
      </c>
      <c r="U14" s="101" t="s">
        <v>323</v>
      </c>
    </row>
    <row r="15" spans="2:21" x14ac:dyDescent="0.2">
      <c r="C15" s="4"/>
      <c r="D15" s="4"/>
      <c r="E15" s="4"/>
      <c r="F15" s="4"/>
      <c r="H15" s="20" t="s">
        <v>851</v>
      </c>
      <c r="K15" s="4"/>
      <c r="L15" s="20" t="s">
        <v>851</v>
      </c>
      <c r="N15" s="20"/>
      <c r="O15" t="s">
        <v>281</v>
      </c>
      <c r="P15" s="379" t="s">
        <v>10</v>
      </c>
      <c r="U15" s="95" t="s">
        <v>5</v>
      </c>
    </row>
    <row r="16" spans="2:21" x14ac:dyDescent="0.2">
      <c r="C16" s="288" t="s">
        <v>913</v>
      </c>
      <c r="D16" s="4">
        <v>4</v>
      </c>
      <c r="E16" s="4"/>
      <c r="F16" s="4">
        <v>4</v>
      </c>
      <c r="H16" t="s">
        <v>825</v>
      </c>
      <c r="I16" s="379" t="s">
        <v>10</v>
      </c>
      <c r="J16" s="6"/>
      <c r="K16" s="4"/>
      <c r="L16" s="20" t="s">
        <v>959</v>
      </c>
      <c r="M16" s="379" t="s">
        <v>10</v>
      </c>
      <c r="N16" s="6"/>
      <c r="O16" t="s">
        <v>289</v>
      </c>
      <c r="P16" s="379" t="s">
        <v>10</v>
      </c>
      <c r="S16" s="6"/>
      <c r="U16" s="96" t="s">
        <v>4</v>
      </c>
    </row>
    <row r="17" spans="2:21" x14ac:dyDescent="0.2">
      <c r="C17" s="287" t="s">
        <v>645</v>
      </c>
      <c r="D17" s="4">
        <v>3</v>
      </c>
      <c r="E17" s="4">
        <v>1</v>
      </c>
      <c r="F17" s="4">
        <v>3</v>
      </c>
      <c r="H17" t="s">
        <v>826</v>
      </c>
      <c r="I17" s="379" t="s">
        <v>10</v>
      </c>
      <c r="J17" s="6"/>
      <c r="K17" s="4"/>
      <c r="L17" s="20" t="s">
        <v>960</v>
      </c>
      <c r="M17" s="379" t="s">
        <v>10</v>
      </c>
      <c r="N17" s="6"/>
      <c r="O17" t="s">
        <v>646</v>
      </c>
      <c r="P17" s="379" t="s">
        <v>10</v>
      </c>
      <c r="U17" s="97" t="s">
        <v>3</v>
      </c>
    </row>
    <row r="18" spans="2:21" x14ac:dyDescent="0.2">
      <c r="C18" s="286" t="s">
        <v>914</v>
      </c>
      <c r="D18" s="4">
        <v>2</v>
      </c>
      <c r="E18" s="4">
        <v>2</v>
      </c>
      <c r="F18" s="4">
        <v>2</v>
      </c>
      <c r="H18" t="s">
        <v>958</v>
      </c>
      <c r="I18" s="379" t="s">
        <v>10</v>
      </c>
      <c r="J18" s="6"/>
      <c r="K18" s="4"/>
      <c r="L18" s="20" t="s">
        <v>1268</v>
      </c>
      <c r="M18" s="379" t="s">
        <v>10</v>
      </c>
      <c r="N18" s="6"/>
      <c r="U18" s="98" t="s">
        <v>2</v>
      </c>
    </row>
    <row r="19" spans="2:21" x14ac:dyDescent="0.2">
      <c r="C19" s="146" t="s">
        <v>917</v>
      </c>
      <c r="D19" s="4">
        <v>2</v>
      </c>
      <c r="E19" s="4">
        <v>1</v>
      </c>
      <c r="F19" s="4">
        <v>2</v>
      </c>
      <c r="H19" t="s">
        <v>956</v>
      </c>
      <c r="I19" s="379" t="s">
        <v>10</v>
      </c>
      <c r="J19" s="6"/>
      <c r="K19" s="4"/>
      <c r="L19" s="20" t="s">
        <v>961</v>
      </c>
      <c r="M19" s="379" t="s">
        <v>10</v>
      </c>
      <c r="N19" s="6"/>
      <c r="O19" t="s">
        <v>852</v>
      </c>
      <c r="Q19" s="6"/>
      <c r="U19" s="99" t="s">
        <v>1</v>
      </c>
    </row>
    <row r="20" spans="2:21" x14ac:dyDescent="0.2">
      <c r="C20" s="285" t="s">
        <v>915</v>
      </c>
      <c r="D20" s="4">
        <v>1</v>
      </c>
      <c r="E20" s="4">
        <v>2</v>
      </c>
      <c r="F20" s="4">
        <v>1</v>
      </c>
      <c r="H20" t="s">
        <v>827</v>
      </c>
      <c r="I20" s="379" t="s">
        <v>10</v>
      </c>
      <c r="J20" s="6"/>
      <c r="K20" s="4"/>
      <c r="L20" t="s">
        <v>838</v>
      </c>
      <c r="M20" s="379" t="s">
        <v>10</v>
      </c>
      <c r="N20" s="6"/>
      <c r="O20" t="s">
        <v>847</v>
      </c>
      <c r="P20" s="379" t="s">
        <v>10</v>
      </c>
      <c r="Q20" s="6"/>
      <c r="U20" s="100" t="s">
        <v>0</v>
      </c>
    </row>
    <row r="21" spans="2:21" x14ac:dyDescent="0.2">
      <c r="C21" s="40" t="s">
        <v>919</v>
      </c>
      <c r="D21" s="4">
        <v>1</v>
      </c>
      <c r="E21" s="4">
        <v>1</v>
      </c>
      <c r="F21" s="4">
        <v>1</v>
      </c>
      <c r="H21" t="s">
        <v>828</v>
      </c>
      <c r="I21" s="379" t="s">
        <v>10</v>
      </c>
      <c r="J21" s="6"/>
      <c r="L21" s="20" t="s">
        <v>1269</v>
      </c>
      <c r="M21" s="379" t="s">
        <v>10</v>
      </c>
      <c r="N21" s="6"/>
      <c r="O21" t="s">
        <v>848</v>
      </c>
      <c r="P21" s="379" t="s">
        <v>10</v>
      </c>
      <c r="Q21" s="6"/>
      <c r="U21" s="115" t="s">
        <v>7</v>
      </c>
    </row>
    <row r="22" spans="2:21" x14ac:dyDescent="0.2">
      <c r="C22" s="284" t="s">
        <v>916</v>
      </c>
      <c r="D22" s="4"/>
      <c r="E22" s="4">
        <v>2</v>
      </c>
      <c r="F22" s="4"/>
      <c r="H22" t="s">
        <v>957</v>
      </c>
      <c r="I22" s="379" t="s">
        <v>10</v>
      </c>
      <c r="J22" s="6"/>
      <c r="K22" s="4"/>
      <c r="L22" t="s">
        <v>839</v>
      </c>
      <c r="M22" s="379" t="s">
        <v>10</v>
      </c>
      <c r="N22" s="6"/>
      <c r="O22" t="s">
        <v>874</v>
      </c>
      <c r="P22" s="379" t="s">
        <v>10</v>
      </c>
      <c r="Q22" s="6"/>
      <c r="U22" s="109" t="s">
        <v>398</v>
      </c>
    </row>
    <row r="23" spans="2:21" x14ac:dyDescent="0.2">
      <c r="C23" s="109" t="s">
        <v>918</v>
      </c>
      <c r="D23" s="4"/>
      <c r="E23" s="4">
        <v>1</v>
      </c>
      <c r="F23" s="4"/>
      <c r="H23" t="s">
        <v>829</v>
      </c>
      <c r="I23" s="379" t="s">
        <v>10</v>
      </c>
      <c r="J23" s="6"/>
      <c r="K23" s="4"/>
      <c r="L23" t="s">
        <v>836</v>
      </c>
      <c r="M23" s="379" t="s">
        <v>10</v>
      </c>
      <c r="N23" s="6"/>
      <c r="O23" t="s">
        <v>875</v>
      </c>
      <c r="P23" s="379" t="s">
        <v>10</v>
      </c>
      <c r="Q23" s="6"/>
    </row>
    <row r="24" spans="2:21" x14ac:dyDescent="0.2">
      <c r="C24" s="95" t="s">
        <v>921</v>
      </c>
      <c r="D24" s="4"/>
      <c r="E24" s="4">
        <v>1</v>
      </c>
      <c r="F24" s="4"/>
      <c r="H24" t="s">
        <v>830</v>
      </c>
      <c r="I24" s="379" t="s">
        <v>10</v>
      </c>
      <c r="J24" s="6"/>
      <c r="L24" t="s">
        <v>840</v>
      </c>
      <c r="M24" s="379" t="s">
        <v>10</v>
      </c>
      <c r="N24" s="6"/>
      <c r="O24" t="s">
        <v>876</v>
      </c>
      <c r="P24" s="379" t="s">
        <v>10</v>
      </c>
      <c r="Q24" s="6"/>
      <c r="T24" s="6" t="s">
        <v>1576</v>
      </c>
    </row>
    <row r="25" spans="2:21" x14ac:dyDescent="0.2">
      <c r="C25" s="94" t="s">
        <v>920</v>
      </c>
      <c r="D25" s="4"/>
      <c r="E25" s="4">
        <v>1</v>
      </c>
      <c r="F25" s="4"/>
      <c r="H25" t="s">
        <v>833</v>
      </c>
      <c r="I25" s="379" t="s">
        <v>10</v>
      </c>
      <c r="J25" s="6"/>
      <c r="K25" s="4"/>
      <c r="L25" t="s">
        <v>841</v>
      </c>
      <c r="M25" s="379" t="s">
        <v>10</v>
      </c>
      <c r="N25" s="6"/>
      <c r="O25" t="s">
        <v>878</v>
      </c>
      <c r="P25" s="379" t="s">
        <v>10</v>
      </c>
      <c r="Q25" s="6"/>
    </row>
    <row r="26" spans="2:21" x14ac:dyDescent="0.2">
      <c r="C26" s="4"/>
      <c r="D26" s="4"/>
      <c r="E26" s="4"/>
      <c r="F26" s="4"/>
      <c r="H26" t="s">
        <v>837</v>
      </c>
      <c r="I26" s="379" t="s">
        <v>10</v>
      </c>
      <c r="J26" s="6"/>
      <c r="K26" s="4"/>
      <c r="L26" t="s">
        <v>842</v>
      </c>
      <c r="M26" s="379" t="s">
        <v>10</v>
      </c>
      <c r="N26" s="6"/>
      <c r="O26" t="s">
        <v>879</v>
      </c>
      <c r="P26" s="379" t="s">
        <v>10</v>
      </c>
      <c r="Q26" s="6"/>
    </row>
    <row r="27" spans="2:21" x14ac:dyDescent="0.2">
      <c r="B27" s="4"/>
      <c r="C27" s="4" t="s">
        <v>132</v>
      </c>
      <c r="D27" s="4">
        <v>5</v>
      </c>
      <c r="E27" s="4">
        <v>5</v>
      </c>
      <c r="F27">
        <v>5</v>
      </c>
      <c r="H27" t="s">
        <v>834</v>
      </c>
      <c r="I27" s="379" t="s">
        <v>10</v>
      </c>
      <c r="J27" s="6"/>
      <c r="K27" s="4"/>
      <c r="L27" t="s">
        <v>843</v>
      </c>
      <c r="M27" s="379" t="s">
        <v>10</v>
      </c>
      <c r="N27" s="6"/>
      <c r="Q27" s="6"/>
    </row>
    <row r="28" spans="2:21" x14ac:dyDescent="0.2">
      <c r="C28" s="4"/>
      <c r="D28" s="4"/>
      <c r="E28" s="4"/>
      <c r="F28" s="4"/>
      <c r="H28" t="s">
        <v>835</v>
      </c>
      <c r="I28" s="379" t="s">
        <v>10</v>
      </c>
      <c r="J28" s="6"/>
      <c r="M28" s="379"/>
      <c r="N28" s="20"/>
      <c r="Q28" s="6"/>
    </row>
    <row r="29" spans="2:21" x14ac:dyDescent="0.2">
      <c r="C29" s="4" t="s">
        <v>796</v>
      </c>
      <c r="D29" s="4">
        <f>24-SUM(D2:D27)</f>
        <v>-4</v>
      </c>
      <c r="E29" s="4">
        <f>16-SUM(E2:E27)</f>
        <v>-18</v>
      </c>
      <c r="F29" s="4">
        <v>4</v>
      </c>
      <c r="K29" s="4"/>
      <c r="M29" s="379"/>
      <c r="N29" s="20"/>
      <c r="Q29" s="6"/>
    </row>
    <row r="30" spans="2:21" x14ac:dyDescent="0.2">
      <c r="H30" t="s">
        <v>1579</v>
      </c>
      <c r="N30" s="20"/>
      <c r="Q30" s="6"/>
    </row>
    <row r="31" spans="2:21" x14ac:dyDescent="0.2">
      <c r="D31" s="3" t="s">
        <v>870</v>
      </c>
      <c r="H31" t="s">
        <v>1580</v>
      </c>
      <c r="I31" s="379" t="s">
        <v>10</v>
      </c>
      <c r="J31" s="6"/>
      <c r="K31" s="4"/>
      <c r="L31" s="20"/>
      <c r="N31" s="20"/>
      <c r="P31" s="379"/>
      <c r="Q31" s="6"/>
    </row>
    <row r="32" spans="2:21" x14ac:dyDescent="0.2">
      <c r="C32" t="s">
        <v>877</v>
      </c>
      <c r="E32">
        <v>2</v>
      </c>
      <c r="H32" t="s">
        <v>1581</v>
      </c>
      <c r="I32" s="379" t="s">
        <v>10</v>
      </c>
      <c r="J32" s="6"/>
      <c r="K32" s="4"/>
      <c r="N32" s="20"/>
      <c r="P32" s="379"/>
      <c r="Q32" s="6"/>
    </row>
    <row r="33" spans="1:19" x14ac:dyDescent="0.2">
      <c r="C33" t="s">
        <v>871</v>
      </c>
      <c r="D33">
        <v>10</v>
      </c>
      <c r="E33">
        <v>3</v>
      </c>
      <c r="H33" t="s">
        <v>1582</v>
      </c>
      <c r="I33" s="379" t="s">
        <v>10</v>
      </c>
      <c r="K33" s="4"/>
      <c r="N33" s="20"/>
      <c r="P33" s="379"/>
      <c r="Q33" s="6"/>
    </row>
    <row r="34" spans="1:19" x14ac:dyDescent="0.2">
      <c r="C34" t="s">
        <v>872</v>
      </c>
      <c r="D34">
        <v>8</v>
      </c>
      <c r="E34">
        <v>4</v>
      </c>
      <c r="H34" t="s">
        <v>268</v>
      </c>
      <c r="I34" s="379" t="s">
        <v>10</v>
      </c>
      <c r="K34" s="4"/>
      <c r="N34" s="20"/>
      <c r="P34" s="379"/>
      <c r="Q34" s="6"/>
    </row>
    <row r="35" spans="1:19" x14ac:dyDescent="0.2">
      <c r="C35" t="s">
        <v>685</v>
      </c>
      <c r="D35">
        <v>2</v>
      </c>
      <c r="H35" t="s">
        <v>692</v>
      </c>
      <c r="I35" s="379" t="s">
        <v>10</v>
      </c>
      <c r="J35" s="6"/>
      <c r="K35" s="4"/>
      <c r="N35" s="20"/>
      <c r="P35" s="379"/>
      <c r="Q35" s="6"/>
    </row>
    <row r="36" spans="1:19" x14ac:dyDescent="0.2">
      <c r="C36" t="s">
        <v>873</v>
      </c>
      <c r="D36" s="3">
        <f>24-SUM(D32:D35)</f>
        <v>4</v>
      </c>
      <c r="E36" s="3">
        <f>16-SUM(E32:E35)</f>
        <v>7</v>
      </c>
      <c r="J36" s="6"/>
      <c r="K36" s="4"/>
      <c r="N36" s="20"/>
      <c r="P36" s="379"/>
      <c r="Q36" s="6"/>
    </row>
    <row r="37" spans="1:19" x14ac:dyDescent="0.2">
      <c r="H37" t="s">
        <v>852</v>
      </c>
      <c r="J37" s="6"/>
      <c r="K37" s="4"/>
      <c r="Q37" s="6"/>
    </row>
    <row r="38" spans="1:19" x14ac:dyDescent="0.2">
      <c r="H38" t="s">
        <v>847</v>
      </c>
      <c r="I38" s="379" t="s">
        <v>10</v>
      </c>
      <c r="J38" s="6"/>
      <c r="K38" s="4"/>
    </row>
    <row r="39" spans="1:19" x14ac:dyDescent="0.2">
      <c r="H39" t="s">
        <v>848</v>
      </c>
      <c r="I39" s="379" t="s">
        <v>10</v>
      </c>
      <c r="J39" s="6"/>
      <c r="K39" s="4"/>
    </row>
    <row r="40" spans="1:19" x14ac:dyDescent="0.2">
      <c r="H40" t="s">
        <v>874</v>
      </c>
      <c r="I40" s="379" t="s">
        <v>10</v>
      </c>
      <c r="J40" s="6"/>
      <c r="K40" s="4"/>
    </row>
    <row r="41" spans="1:19" x14ac:dyDescent="0.2">
      <c r="H41" t="s">
        <v>875</v>
      </c>
      <c r="I41" s="379" t="s">
        <v>10</v>
      </c>
      <c r="J41" s="6"/>
      <c r="K41" s="4"/>
    </row>
    <row r="42" spans="1:19" x14ac:dyDescent="0.2">
      <c r="J42" s="6"/>
      <c r="K42" s="4"/>
    </row>
    <row r="43" spans="1:19" x14ac:dyDescent="0.2">
      <c r="I43" s="379"/>
      <c r="J43" s="6"/>
      <c r="K43" s="4"/>
    </row>
    <row r="44" spans="1:19" x14ac:dyDescent="0.2">
      <c r="I44" s="379"/>
      <c r="J44" s="6"/>
      <c r="K44" s="4"/>
    </row>
    <row r="45" spans="1:19" x14ac:dyDescent="0.2">
      <c r="I45" s="379"/>
      <c r="K45" s="4"/>
    </row>
    <row r="46" spans="1:19" x14ac:dyDescent="0.2">
      <c r="K46" s="4"/>
    </row>
    <row r="47" spans="1:19" x14ac:dyDescent="0.2">
      <c r="F47" s="381" t="e">
        <f>VLOOKUP(C47, Rankings!$C:$BT, 70, FALSE)</f>
        <v>#N/A</v>
      </c>
      <c r="G47" cm="1">
        <f t="array" aca="1" ref="G47" ca="1">INDEX(Rankings!$BT$2:$BT$161, E48)</f>
        <v>24.038119446193594</v>
      </c>
    </row>
    <row r="48" spans="1:19" x14ac:dyDescent="0.2">
      <c r="A48" t="s">
        <v>1436</v>
      </c>
      <c r="C48" s="96" t="s">
        <v>93</v>
      </c>
      <c r="E48" s="6">
        <f>VLOOKUP(C48, Rankings!$C:$AN, 38, FALSE)</f>
        <v>1</v>
      </c>
      <c r="F48" s="381"/>
      <c r="G48" s="5"/>
      <c r="H48" s="68"/>
      <c r="I48" s="96" t="s">
        <v>81</v>
      </c>
      <c r="J48" s="6">
        <f>VLOOKUP(I48, Rankings!$C:$AN, 38, FALSE)</f>
        <v>26</v>
      </c>
      <c r="K48" s="381">
        <v>18.521801197522539</v>
      </c>
      <c r="M48" s="101" t="s">
        <v>383</v>
      </c>
      <c r="N48" s="6">
        <f>VLOOKUP(M48, Rankings!$C:$AN, 38, FALSE)</f>
        <v>7</v>
      </c>
      <c r="O48" s="381">
        <v>14.632023825281093</v>
      </c>
      <c r="Q48">
        <f t="shared" ref="Q48:Q55" si="0">J48</f>
        <v>26</v>
      </c>
      <c r="R48">
        <f t="shared" ref="R48:R55" si="1">N48</f>
        <v>7</v>
      </c>
      <c r="S48" s="5">
        <f>ROUND(O48-K48, 2)</f>
        <v>-3.89</v>
      </c>
    </row>
    <row r="49" spans="1:21" x14ac:dyDescent="0.2">
      <c r="A49" t="s">
        <v>1436</v>
      </c>
      <c r="C49" s="115" t="s">
        <v>176</v>
      </c>
      <c r="E49" s="6">
        <f>VLOOKUP(C49, Rankings!$C:$AN, 38, FALSE)</f>
        <v>6</v>
      </c>
      <c r="F49" s="381"/>
      <c r="G49" s="5"/>
      <c r="H49" s="68"/>
      <c r="I49" s="98" t="s">
        <v>60</v>
      </c>
      <c r="J49" s="6">
        <f>VLOOKUP(I49, Rankings!$C:$AN, 38, FALSE)</f>
        <v>58</v>
      </c>
      <c r="K49" s="381">
        <v>18.244202254065559</v>
      </c>
      <c r="M49" s="98" t="s">
        <v>54</v>
      </c>
      <c r="N49" s="6">
        <f>VLOOKUP(M49, Rankings!$C:$AN, 38, FALSE)</f>
        <v>17</v>
      </c>
      <c r="O49" s="381">
        <v>16.711889587488741</v>
      </c>
      <c r="Q49">
        <f t="shared" si="0"/>
        <v>58</v>
      </c>
      <c r="R49">
        <f t="shared" si="1"/>
        <v>17</v>
      </c>
      <c r="S49" s="5">
        <f t="shared" ref="S49:S55" si="2">ROUND(O49-K49, 2)</f>
        <v>-1.53</v>
      </c>
    </row>
    <row r="50" spans="1:21" x14ac:dyDescent="0.2">
      <c r="A50" t="s">
        <v>1436</v>
      </c>
      <c r="C50" s="98" t="s">
        <v>57</v>
      </c>
      <c r="E50" s="6">
        <f>VLOOKUP(C50, Rankings!$C:$AN, 38, FALSE)</f>
        <v>10</v>
      </c>
      <c r="F50" s="381"/>
      <c r="G50" s="5"/>
      <c r="H50" s="68"/>
      <c r="I50" s="101" t="s">
        <v>124</v>
      </c>
      <c r="J50" s="6">
        <f>VLOOKUP(I50, Rankings!$C:$AN, 38, FALSE)</f>
        <v>12</v>
      </c>
      <c r="K50" s="381">
        <v>18.213194219549681</v>
      </c>
      <c r="M50" s="42" t="s">
        <v>38</v>
      </c>
      <c r="N50" s="6">
        <f>VLOOKUP(M50, Rankings!$C:$AN, 38, FALSE)</f>
        <v>85</v>
      </c>
      <c r="O50" s="381">
        <v>16.754680615733616</v>
      </c>
      <c r="Q50">
        <f t="shared" si="0"/>
        <v>12</v>
      </c>
      <c r="R50">
        <f t="shared" si="1"/>
        <v>85</v>
      </c>
      <c r="S50" s="5">
        <f t="shared" si="2"/>
        <v>-1.46</v>
      </c>
    </row>
    <row r="51" spans="1:21" x14ac:dyDescent="0.2">
      <c r="A51" t="s">
        <v>1436</v>
      </c>
      <c r="C51" s="101" t="s">
        <v>392</v>
      </c>
      <c r="E51" s="6">
        <f>VLOOKUP(C51, Rankings!$C:$AN, 38, FALSE)</f>
        <v>50</v>
      </c>
      <c r="F51" s="381"/>
      <c r="G51" s="5"/>
      <c r="H51" s="68"/>
      <c r="I51" s="115" t="s">
        <v>183</v>
      </c>
      <c r="J51" s="6">
        <f>VLOOKUP(I51, Rankings!$C:$AN, 38, FALSE)</f>
        <v>53</v>
      </c>
      <c r="K51" s="381">
        <v>18.194211881075933</v>
      </c>
      <c r="M51" s="100" t="s">
        <v>21</v>
      </c>
      <c r="N51" s="6">
        <f>VLOOKUP(M51, Rankings!$C:$AN, 38, FALSE)</f>
        <v>41</v>
      </c>
      <c r="O51" s="381">
        <v>16.831344208685557</v>
      </c>
      <c r="Q51">
        <f t="shared" si="0"/>
        <v>53</v>
      </c>
      <c r="R51">
        <f t="shared" si="1"/>
        <v>41</v>
      </c>
      <c r="S51" s="5">
        <f t="shared" si="2"/>
        <v>-1.36</v>
      </c>
    </row>
    <row r="52" spans="1:21" x14ac:dyDescent="0.2">
      <c r="A52" t="s">
        <v>1436</v>
      </c>
      <c r="C52" s="96" t="s">
        <v>86</v>
      </c>
      <c r="E52" s="6">
        <f>VLOOKUP(C52, Rankings!$C:$AN, 38, FALSE)</f>
        <v>2</v>
      </c>
      <c r="F52" s="381"/>
      <c r="G52" s="5"/>
      <c r="H52" s="68"/>
      <c r="I52" s="97" t="s">
        <v>69</v>
      </c>
      <c r="J52" s="6">
        <f>VLOOKUP(I52, Rankings!$C:$AN, 38, FALSE)</f>
        <v>76</v>
      </c>
      <c r="K52" s="381">
        <v>17.937252508940492</v>
      </c>
      <c r="M52" s="115" t="s">
        <v>181</v>
      </c>
      <c r="N52" s="6">
        <f>VLOOKUP(M52, Rankings!$C:$AN, 38, FALSE)</f>
        <v>14</v>
      </c>
      <c r="O52" s="381">
        <v>16.946752149061044</v>
      </c>
      <c r="Q52">
        <f t="shared" si="0"/>
        <v>76</v>
      </c>
      <c r="R52">
        <f t="shared" si="1"/>
        <v>14</v>
      </c>
      <c r="S52" s="5">
        <f t="shared" si="2"/>
        <v>-0.99</v>
      </c>
    </row>
    <row r="53" spans="1:21" x14ac:dyDescent="0.2">
      <c r="A53" t="s">
        <v>1436</v>
      </c>
      <c r="C53" s="100" t="s">
        <v>23</v>
      </c>
      <c r="E53" s="6">
        <f>VLOOKUP(C53, Rankings!$C:$AN, 38, FALSE)</f>
        <v>15</v>
      </c>
      <c r="F53" s="381"/>
      <c r="G53" s="5"/>
      <c r="H53" s="68"/>
      <c r="I53" s="131" t="s">
        <v>105</v>
      </c>
      <c r="J53" s="6">
        <f>VLOOKUP(I53, Rankings!$C:$AN, 38, FALSE)</f>
        <v>43</v>
      </c>
      <c r="K53" s="381">
        <v>17.723855598239595</v>
      </c>
      <c r="M53" s="115" t="s">
        <v>179</v>
      </c>
      <c r="N53" s="6">
        <f>VLOOKUP(M53, Rankings!$C:$AN, 38, FALSE)</f>
        <v>31</v>
      </c>
      <c r="O53" s="381">
        <v>17.052195690844005</v>
      </c>
      <c r="Q53">
        <f t="shared" si="0"/>
        <v>43</v>
      </c>
      <c r="R53">
        <f t="shared" si="1"/>
        <v>31</v>
      </c>
      <c r="S53" s="5">
        <f t="shared" si="2"/>
        <v>-0.67</v>
      </c>
    </row>
    <row r="54" spans="1:21" x14ac:dyDescent="0.2">
      <c r="A54" t="s">
        <v>1436</v>
      </c>
      <c r="C54" s="101" t="s">
        <v>382</v>
      </c>
      <c r="E54" s="6">
        <f>VLOOKUP(C54, Rankings!$C:$AN, 38, FALSE)</f>
        <v>32</v>
      </c>
      <c r="F54" s="381"/>
      <c r="G54" s="5"/>
      <c r="H54" s="68"/>
      <c r="I54" s="131" t="s">
        <v>96</v>
      </c>
      <c r="J54" s="6">
        <f>VLOOKUP(I54, Rankings!$C:$AN, 38, FALSE)</f>
        <v>46</v>
      </c>
      <c r="K54" s="381">
        <v>17.717490569711789</v>
      </c>
      <c r="M54" s="97" t="s">
        <v>77</v>
      </c>
      <c r="N54" s="6">
        <f>VLOOKUP(M54, Rankings!$C:$AN, 38, FALSE)</f>
        <v>25</v>
      </c>
      <c r="O54" s="381">
        <v>17.310573649962848</v>
      </c>
      <c r="Q54">
        <f t="shared" si="0"/>
        <v>46</v>
      </c>
      <c r="R54">
        <f t="shared" si="1"/>
        <v>25</v>
      </c>
      <c r="S54" s="5">
        <f t="shared" si="2"/>
        <v>-0.41</v>
      </c>
    </row>
    <row r="55" spans="1:21" x14ac:dyDescent="0.2">
      <c r="A55" t="s">
        <v>1436</v>
      </c>
      <c r="C55" s="101" t="s">
        <v>391</v>
      </c>
      <c r="E55" s="6">
        <f>VLOOKUP(C55, Rankings!$C:$AN, 38, FALSE)</f>
        <v>3</v>
      </c>
      <c r="F55" s="381"/>
      <c r="G55" s="5"/>
      <c r="H55" s="68"/>
      <c r="I55" s="131" t="s">
        <v>97</v>
      </c>
      <c r="J55" s="6">
        <f>VLOOKUP(I55, Rankings!$C:$AN, 38, FALSE)</f>
        <v>22</v>
      </c>
      <c r="K55" s="381">
        <v>17.501618543879371</v>
      </c>
      <c r="M55" s="94" t="s">
        <v>385</v>
      </c>
      <c r="N55" s="6">
        <f>VLOOKUP(M55, Rankings!$C:$AN, 38, FALSE)</f>
        <v>36</v>
      </c>
      <c r="O55" s="381">
        <v>17.391346967230941</v>
      </c>
      <c r="Q55">
        <f t="shared" si="0"/>
        <v>22</v>
      </c>
      <c r="R55">
        <f t="shared" si="1"/>
        <v>36</v>
      </c>
      <c r="S55" s="5">
        <f t="shared" si="2"/>
        <v>-0.11</v>
      </c>
    </row>
    <row r="56" spans="1:21" x14ac:dyDescent="0.2">
      <c r="A56" t="s">
        <v>1435</v>
      </c>
      <c r="C56" s="115" t="s">
        <v>186</v>
      </c>
      <c r="E56" s="6">
        <f>VLOOKUP(C56, Rankings!$C:$AN, 38, FALSE)</f>
        <v>11</v>
      </c>
      <c r="F56" s="381"/>
      <c r="G56" s="5"/>
    </row>
    <row r="57" spans="1:21" x14ac:dyDescent="0.2">
      <c r="A57" t="s">
        <v>1435</v>
      </c>
      <c r="C57" s="99" t="s">
        <v>39</v>
      </c>
      <c r="E57" s="6">
        <f>VLOOKUP(C57, Rankings!$C:$AN, 38, FALSE)</f>
        <v>23</v>
      </c>
      <c r="F57" s="381"/>
      <c r="G57" s="5"/>
    </row>
    <row r="58" spans="1:21" x14ac:dyDescent="0.2">
      <c r="A58" t="s">
        <v>1435</v>
      </c>
      <c r="C58" s="97" t="s">
        <v>70</v>
      </c>
      <c r="E58" s="6">
        <f>VLOOKUP(C58, Rankings!$C:$AN, 38, FALSE)</f>
        <v>13</v>
      </c>
      <c r="F58" s="381"/>
      <c r="G58" s="5"/>
    </row>
    <row r="59" spans="1:21" x14ac:dyDescent="0.2">
      <c r="A59" t="s">
        <v>1435</v>
      </c>
      <c r="C59" s="97" t="s">
        <v>68</v>
      </c>
      <c r="E59" s="6">
        <f>VLOOKUP(C59, Rankings!$C:$AN, 38, FALSE)</f>
        <v>51</v>
      </c>
      <c r="F59" s="381"/>
      <c r="G59" s="5"/>
      <c r="J59" s="56" t="s">
        <v>1388</v>
      </c>
      <c r="K59" s="56" t="s">
        <v>881</v>
      </c>
      <c r="L59" s="56" t="s">
        <v>1389</v>
      </c>
      <c r="Q59" t="s">
        <v>1203</v>
      </c>
      <c r="R59" t="s">
        <v>1201</v>
      </c>
      <c r="S59" t="s">
        <v>1204</v>
      </c>
      <c r="T59" t="s">
        <v>1202</v>
      </c>
      <c r="U59">
        <v>8</v>
      </c>
    </row>
    <row r="60" spans="1:21" x14ac:dyDescent="0.2">
      <c r="A60" t="s">
        <v>1435</v>
      </c>
      <c r="C60" s="94" t="s">
        <v>387</v>
      </c>
      <c r="E60" s="6">
        <f>VLOOKUP(C60, Rankings!$C:$AN, 38, FALSE)</f>
        <v>57</v>
      </c>
      <c r="F60" s="381"/>
      <c r="G60" s="5"/>
      <c r="I60" s="115" t="s">
        <v>7</v>
      </c>
      <c r="J60" s="391">
        <v>4</v>
      </c>
      <c r="K60" s="391">
        <v>3</v>
      </c>
      <c r="L60" s="304">
        <f t="shared" ref="L60:L69" si="3">J60+(K60/2)</f>
        <v>5.5</v>
      </c>
      <c r="O60" t="s">
        <v>1423</v>
      </c>
      <c r="Q60" t="s">
        <v>1207</v>
      </c>
      <c r="R60" t="s">
        <v>1205</v>
      </c>
      <c r="S60" t="s">
        <v>1208</v>
      </c>
      <c r="T60" t="s">
        <v>1206</v>
      </c>
      <c r="U60">
        <v>4</v>
      </c>
    </row>
    <row r="61" spans="1:21" x14ac:dyDescent="0.2">
      <c r="A61" t="s">
        <v>1435</v>
      </c>
      <c r="C61" s="115" t="s">
        <v>188</v>
      </c>
      <c r="E61" s="6">
        <f>VLOOKUP(C61, Rankings!$C:$AN, 38, FALSE)</f>
        <v>8</v>
      </c>
      <c r="F61" s="381"/>
      <c r="G61" s="5"/>
      <c r="I61" s="97" t="s">
        <v>3</v>
      </c>
      <c r="J61" s="387">
        <v>4</v>
      </c>
      <c r="K61" s="387">
        <v>2</v>
      </c>
      <c r="L61" s="300">
        <f t="shared" si="3"/>
        <v>5</v>
      </c>
      <c r="O61" t="s">
        <v>1424</v>
      </c>
    </row>
    <row r="62" spans="1:21" x14ac:dyDescent="0.2">
      <c r="A62" t="s">
        <v>1435</v>
      </c>
      <c r="C62" s="42" t="s">
        <v>32</v>
      </c>
      <c r="E62" s="6">
        <f>VLOOKUP(C62, Rankings!$C:$AN, 38, FALSE)</f>
        <v>19</v>
      </c>
      <c r="F62" s="381"/>
      <c r="G62" s="5"/>
      <c r="I62" s="99" t="s">
        <v>1</v>
      </c>
      <c r="J62" s="389">
        <v>4</v>
      </c>
      <c r="K62" s="389">
        <v>1</v>
      </c>
      <c r="L62" s="302">
        <f t="shared" si="3"/>
        <v>4.5</v>
      </c>
      <c r="O62" t="s">
        <v>1425</v>
      </c>
      <c r="Q62">
        <v>1</v>
      </c>
      <c r="R62">
        <v>9</v>
      </c>
      <c r="S62">
        <v>17</v>
      </c>
      <c r="T62">
        <v>25</v>
      </c>
    </row>
    <row r="63" spans="1:21" x14ac:dyDescent="0.2">
      <c r="A63" t="s">
        <v>1435</v>
      </c>
      <c r="C63" s="97" t="s">
        <v>66</v>
      </c>
      <c r="E63" s="6">
        <f>VLOOKUP(C63, Rankings!$C:$AN, 38, FALSE)</f>
        <v>75</v>
      </c>
      <c r="F63" s="381"/>
      <c r="G63" s="5"/>
      <c r="I63" s="101" t="s">
        <v>323</v>
      </c>
      <c r="J63" s="385">
        <v>3</v>
      </c>
      <c r="K63" s="385">
        <v>2</v>
      </c>
      <c r="L63" s="305">
        <f t="shared" si="3"/>
        <v>4</v>
      </c>
      <c r="O63" t="s">
        <v>1426</v>
      </c>
      <c r="Q63">
        <v>2</v>
      </c>
      <c r="R63">
        <v>10</v>
      </c>
      <c r="S63">
        <v>18</v>
      </c>
      <c r="T63">
        <v>26</v>
      </c>
    </row>
    <row r="64" spans="1:21" x14ac:dyDescent="0.2">
      <c r="A64" t="s">
        <v>1434</v>
      </c>
      <c r="C64" s="109" t="s">
        <v>478</v>
      </c>
      <c r="E64" s="6">
        <f>VLOOKUP(C64, Rankings!$C:$AN, 38, FALSE)</f>
        <v>44</v>
      </c>
      <c r="F64" s="381"/>
      <c r="G64" s="5"/>
      <c r="H64" s="68"/>
      <c r="I64" s="98" t="s">
        <v>2</v>
      </c>
      <c r="J64" s="388">
        <v>2</v>
      </c>
      <c r="K64" s="388">
        <v>2</v>
      </c>
      <c r="L64" s="301">
        <f t="shared" si="3"/>
        <v>3</v>
      </c>
      <c r="O64" t="s">
        <v>1427</v>
      </c>
      <c r="Q64">
        <v>3</v>
      </c>
      <c r="R64">
        <v>11</v>
      </c>
      <c r="S64">
        <v>19</v>
      </c>
      <c r="T64">
        <v>27</v>
      </c>
    </row>
    <row r="65" spans="1:22" x14ac:dyDescent="0.2">
      <c r="A65" t="s">
        <v>1434</v>
      </c>
      <c r="C65" s="115" t="s">
        <v>183</v>
      </c>
      <c r="E65" s="6">
        <f>VLOOKUP(C65, Rankings!$C:$AN, 38, FALSE)</f>
        <v>53</v>
      </c>
      <c r="F65" s="381"/>
      <c r="G65" s="5" t="s">
        <v>607</v>
      </c>
      <c r="H65" s="68"/>
      <c r="I65" s="96" t="s">
        <v>4</v>
      </c>
      <c r="J65" s="386">
        <v>2</v>
      </c>
      <c r="K65" s="386">
        <v>1</v>
      </c>
      <c r="L65" s="299">
        <f t="shared" si="3"/>
        <v>2.5</v>
      </c>
      <c r="O65" t="s">
        <v>1428</v>
      </c>
      <c r="Q65">
        <v>4</v>
      </c>
      <c r="R65">
        <v>12</v>
      </c>
      <c r="S65">
        <v>20</v>
      </c>
      <c r="T65">
        <v>28</v>
      </c>
    </row>
    <row r="66" spans="1:22" x14ac:dyDescent="0.2">
      <c r="A66" t="s">
        <v>1434</v>
      </c>
      <c r="C66" s="100" t="s">
        <v>17</v>
      </c>
      <c r="E66" s="6">
        <f>VLOOKUP(C66, Rankings!$C:$AN, 38, FALSE)</f>
        <v>35</v>
      </c>
      <c r="F66" s="381"/>
      <c r="G66" s="5"/>
      <c r="H66" s="68"/>
      <c r="I66" s="100" t="s">
        <v>0</v>
      </c>
      <c r="J66" s="390">
        <v>2</v>
      </c>
      <c r="K66" s="390">
        <v>1</v>
      </c>
      <c r="L66" s="303">
        <f t="shared" si="3"/>
        <v>2.5</v>
      </c>
      <c r="O66" t="s">
        <v>1429</v>
      </c>
      <c r="Q66">
        <v>5</v>
      </c>
      <c r="R66">
        <v>13</v>
      </c>
      <c r="S66">
        <v>21</v>
      </c>
      <c r="T66">
        <v>29</v>
      </c>
    </row>
    <row r="67" spans="1:22" x14ac:dyDescent="0.2">
      <c r="A67" t="s">
        <v>1434</v>
      </c>
      <c r="C67" s="97" t="s">
        <v>71</v>
      </c>
      <c r="E67" s="6">
        <f>VLOOKUP(C67, Rankings!$C:$AN, 38, FALSE)</f>
        <v>5</v>
      </c>
      <c r="F67" s="381"/>
      <c r="G67" s="5"/>
      <c r="H67" s="68"/>
      <c r="I67" s="109" t="s">
        <v>398</v>
      </c>
      <c r="J67" s="392">
        <v>2</v>
      </c>
      <c r="K67" s="392">
        <v>0</v>
      </c>
      <c r="L67" s="306">
        <f t="shared" si="3"/>
        <v>2</v>
      </c>
      <c r="O67" t="s">
        <v>1430</v>
      </c>
      <c r="Q67">
        <v>6</v>
      </c>
      <c r="R67">
        <v>14</v>
      </c>
      <c r="S67">
        <v>22</v>
      </c>
      <c r="T67">
        <v>30</v>
      </c>
    </row>
    <row r="68" spans="1:22" x14ac:dyDescent="0.2">
      <c r="A68" t="s">
        <v>1434</v>
      </c>
      <c r="C68" s="101" t="s">
        <v>124</v>
      </c>
      <c r="E68" s="6">
        <f>VLOOKUP(C68, Rankings!$C:$AN, 38, FALSE)</f>
        <v>12</v>
      </c>
      <c r="F68" s="381"/>
      <c r="G68" s="5" t="s">
        <v>607</v>
      </c>
      <c r="H68" s="68"/>
      <c r="I68" s="94" t="s">
        <v>6</v>
      </c>
      <c r="J68" s="384">
        <v>1</v>
      </c>
      <c r="K68" s="384">
        <v>1</v>
      </c>
      <c r="L68" s="297">
        <f t="shared" si="3"/>
        <v>1.5</v>
      </c>
      <c r="Q68">
        <v>7</v>
      </c>
      <c r="R68">
        <v>15</v>
      </c>
      <c r="S68">
        <v>23</v>
      </c>
      <c r="T68">
        <v>31</v>
      </c>
    </row>
    <row r="69" spans="1:22" x14ac:dyDescent="0.2">
      <c r="A69" t="s">
        <v>1434</v>
      </c>
      <c r="C69" s="42" t="s">
        <v>36</v>
      </c>
      <c r="E69" s="6">
        <f>VLOOKUP(C69, Rankings!$C:$AN, 38, FALSE)</f>
        <v>9</v>
      </c>
      <c r="F69" s="381"/>
      <c r="G69" s="5"/>
      <c r="H69" s="68"/>
      <c r="I69" s="131" t="s">
        <v>5</v>
      </c>
      <c r="J69" s="131">
        <v>0</v>
      </c>
      <c r="K69" s="131">
        <v>3</v>
      </c>
      <c r="L69" s="393">
        <f t="shared" si="3"/>
        <v>1.5</v>
      </c>
      <c r="Q69">
        <v>8</v>
      </c>
      <c r="R69">
        <v>16</v>
      </c>
      <c r="S69">
        <v>24</v>
      </c>
      <c r="T69">
        <v>32</v>
      </c>
    </row>
    <row r="70" spans="1:22" x14ac:dyDescent="0.2">
      <c r="A70" t="s">
        <v>1434</v>
      </c>
      <c r="C70" s="98" t="s">
        <v>60</v>
      </c>
      <c r="E70" s="6">
        <f>VLOOKUP(C70, Rankings!$C:$AN, 38, FALSE)</f>
        <v>58</v>
      </c>
      <c r="F70" s="381"/>
      <c r="G70" s="5" t="s">
        <v>607</v>
      </c>
      <c r="H70" s="68"/>
    </row>
    <row r="71" spans="1:22" x14ac:dyDescent="0.2">
      <c r="A71" t="s">
        <v>1434</v>
      </c>
      <c r="C71" s="98" t="s">
        <v>48</v>
      </c>
      <c r="E71" s="6">
        <f>VLOOKUP(C71, Rankings!$C:$AN, 38, FALSE)</f>
        <v>79</v>
      </c>
      <c r="F71" s="381"/>
      <c r="G71" s="5"/>
      <c r="H71" s="68"/>
      <c r="Q71" s="56" t="s">
        <v>1432</v>
      </c>
      <c r="R71" s="56" t="s">
        <v>788</v>
      </c>
      <c r="S71" s="56" t="s">
        <v>275</v>
      </c>
      <c r="T71" s="56" t="s">
        <v>273</v>
      </c>
      <c r="U71" s="56" t="s">
        <v>274</v>
      </c>
      <c r="V71" s="56" t="s">
        <v>276</v>
      </c>
    </row>
    <row r="72" spans="1:22" x14ac:dyDescent="0.2">
      <c r="A72" t="s">
        <v>1433</v>
      </c>
      <c r="C72" s="96" t="s">
        <v>81</v>
      </c>
      <c r="E72" s="6">
        <f>VLOOKUP(C72, Rankings!$C:$AN, 38, FALSE)</f>
        <v>26</v>
      </c>
      <c r="F72" s="381"/>
      <c r="G72" s="5" t="s">
        <v>607</v>
      </c>
      <c r="N72" t="s">
        <v>6</v>
      </c>
      <c r="O72">
        <v>1</v>
      </c>
      <c r="P72" s="115" t="s">
        <v>7</v>
      </c>
      <c r="Q72" s="391">
        <v>6</v>
      </c>
      <c r="R72" s="391">
        <v>5</v>
      </c>
      <c r="S72" s="391">
        <v>3</v>
      </c>
      <c r="T72" s="391">
        <v>2</v>
      </c>
      <c r="U72" s="391">
        <v>2</v>
      </c>
      <c r="V72" s="391" t="s">
        <v>1575</v>
      </c>
    </row>
    <row r="73" spans="1:22" x14ac:dyDescent="0.2">
      <c r="A73" t="s">
        <v>1433</v>
      </c>
      <c r="C73" s="97" t="s">
        <v>69</v>
      </c>
      <c r="E73" s="6">
        <f>VLOOKUP(C73, Rankings!$C:$AN, 38, FALSE)</f>
        <v>76</v>
      </c>
      <c r="F73" s="381"/>
      <c r="G73" s="5" t="s">
        <v>607</v>
      </c>
      <c r="N73" t="s">
        <v>323</v>
      </c>
      <c r="O73">
        <v>3</v>
      </c>
      <c r="P73" s="97" t="s">
        <v>3</v>
      </c>
      <c r="Q73" s="387">
        <v>5</v>
      </c>
      <c r="R73" s="387">
        <v>5</v>
      </c>
      <c r="S73" s="387">
        <v>3</v>
      </c>
      <c r="T73" s="387">
        <v>1</v>
      </c>
      <c r="U73" s="387"/>
    </row>
    <row r="74" spans="1:22" x14ac:dyDescent="0.2">
      <c r="A74" t="s">
        <v>1433</v>
      </c>
      <c r="C74" s="131" t="s">
        <v>96</v>
      </c>
      <c r="E74" s="6">
        <f>VLOOKUP(C74, Rankings!$C:$AN, 38, FALSE)</f>
        <v>46</v>
      </c>
      <c r="F74" s="381"/>
      <c r="G74" s="5" t="s">
        <v>607</v>
      </c>
      <c r="N74" t="s">
        <v>5</v>
      </c>
      <c r="O74">
        <v>1</v>
      </c>
      <c r="P74" s="98" t="s">
        <v>2</v>
      </c>
      <c r="Q74" s="388">
        <v>3</v>
      </c>
      <c r="R74" s="388">
        <v>3</v>
      </c>
      <c r="S74" s="388">
        <v>3</v>
      </c>
      <c r="T74" s="388">
        <v>1</v>
      </c>
      <c r="U74" s="388">
        <v>1</v>
      </c>
      <c r="V74" s="388">
        <v>1</v>
      </c>
    </row>
    <row r="75" spans="1:22" x14ac:dyDescent="0.2">
      <c r="A75" t="s">
        <v>1433</v>
      </c>
      <c r="C75" s="115" t="s">
        <v>189</v>
      </c>
      <c r="E75" s="6">
        <f>VLOOKUP(C75, Rankings!$C:$AN, 38, FALSE)</f>
        <v>42</v>
      </c>
      <c r="F75" s="381"/>
      <c r="G75" s="5"/>
      <c r="N75" t="s">
        <v>4</v>
      </c>
      <c r="O75">
        <v>3</v>
      </c>
      <c r="P75" s="101" t="s">
        <v>323</v>
      </c>
      <c r="Q75" s="385">
        <v>4</v>
      </c>
      <c r="R75" s="385">
        <v>3</v>
      </c>
      <c r="S75" s="385">
        <v>2</v>
      </c>
      <c r="T75" s="385"/>
      <c r="U75" s="385"/>
    </row>
    <row r="76" spans="1:22" x14ac:dyDescent="0.2">
      <c r="A76" t="s">
        <v>1433</v>
      </c>
      <c r="C76" s="131" t="s">
        <v>97</v>
      </c>
      <c r="E76" s="6">
        <f>VLOOKUP(C76, Rankings!$C:$AN, 38, FALSE)</f>
        <v>22</v>
      </c>
      <c r="F76" s="381"/>
      <c r="G76" s="5" t="s">
        <v>607</v>
      </c>
      <c r="N76" t="s">
        <v>3</v>
      </c>
      <c r="O76">
        <v>5</v>
      </c>
      <c r="P76" s="96" t="s">
        <v>4</v>
      </c>
      <c r="Q76" s="386">
        <v>3</v>
      </c>
      <c r="R76" s="386">
        <v>3</v>
      </c>
      <c r="S76" s="386">
        <v>2</v>
      </c>
      <c r="T76" s="386">
        <v>1</v>
      </c>
      <c r="U76" s="386">
        <v>1</v>
      </c>
    </row>
    <row r="77" spans="1:22" x14ac:dyDescent="0.2">
      <c r="A77" t="s">
        <v>1433</v>
      </c>
      <c r="C77" s="109" t="s">
        <v>477</v>
      </c>
      <c r="E77" s="6">
        <f>VLOOKUP(C77, Rankings!$C:$AN, 38, FALSE)</f>
        <v>24</v>
      </c>
      <c r="F77" s="381"/>
      <c r="G77" s="5"/>
      <c r="N77" t="s">
        <v>2</v>
      </c>
      <c r="O77">
        <v>3</v>
      </c>
      <c r="P77" s="100" t="s">
        <v>0</v>
      </c>
      <c r="Q77" s="390">
        <v>2</v>
      </c>
      <c r="R77" s="390">
        <v>2</v>
      </c>
      <c r="S77" s="390">
        <v>2</v>
      </c>
      <c r="T77" s="390">
        <v>2</v>
      </c>
      <c r="U77" s="390"/>
    </row>
    <row r="78" spans="1:22" x14ac:dyDescent="0.2">
      <c r="A78" t="s">
        <v>1433</v>
      </c>
      <c r="C78" s="115" t="s">
        <v>179</v>
      </c>
      <c r="E78" s="6">
        <f>VLOOKUP(C78, Rankings!$C:$AN, 38, FALSE)</f>
        <v>31</v>
      </c>
      <c r="F78" s="381"/>
      <c r="G78" s="5" t="s">
        <v>607</v>
      </c>
      <c r="N78" t="s">
        <v>1</v>
      </c>
      <c r="O78">
        <v>1</v>
      </c>
      <c r="P78" s="131" t="s">
        <v>5</v>
      </c>
      <c r="Q78" s="131">
        <v>2</v>
      </c>
      <c r="R78" s="131">
        <v>1</v>
      </c>
      <c r="S78" s="131">
        <v>1</v>
      </c>
      <c r="T78" s="131">
        <v>1</v>
      </c>
      <c r="U78" s="131"/>
    </row>
    <row r="79" spans="1:22" x14ac:dyDescent="0.2">
      <c r="A79" t="s">
        <v>1433</v>
      </c>
      <c r="C79" s="42" t="s">
        <v>46</v>
      </c>
      <c r="E79" s="6">
        <f>VLOOKUP(C79, Rankings!$C:$AN, 38, FALSE)</f>
        <v>39</v>
      </c>
      <c r="F79" s="381"/>
      <c r="G79" s="5"/>
      <c r="N79" t="s">
        <v>0</v>
      </c>
      <c r="O79">
        <v>2</v>
      </c>
      <c r="P79" s="99" t="s">
        <v>1</v>
      </c>
      <c r="Q79" s="389">
        <v>4</v>
      </c>
      <c r="R79" s="389">
        <v>1</v>
      </c>
      <c r="S79" s="389"/>
      <c r="T79" s="389"/>
      <c r="U79" s="389"/>
    </row>
    <row r="80" spans="1:22" x14ac:dyDescent="0.2">
      <c r="N80" t="s">
        <v>7</v>
      </c>
      <c r="O80">
        <v>5</v>
      </c>
      <c r="P80" s="94" t="s">
        <v>6</v>
      </c>
      <c r="Q80" s="384">
        <v>1</v>
      </c>
      <c r="R80" s="384">
        <v>1</v>
      </c>
      <c r="S80" s="384"/>
      <c r="T80" s="384"/>
      <c r="U80" s="384"/>
    </row>
    <row r="81" spans="14:21" x14ac:dyDescent="0.2">
      <c r="N81" t="s">
        <v>398</v>
      </c>
      <c r="O81">
        <v>0</v>
      </c>
      <c r="P81" s="109" t="s">
        <v>398</v>
      </c>
      <c r="Q81" s="392">
        <v>2</v>
      </c>
      <c r="R81" s="392"/>
      <c r="S81" s="392"/>
      <c r="T81" s="392"/>
      <c r="U81" s="392"/>
    </row>
  </sheetData>
  <sortState xmlns:xlrd2="http://schemas.microsoft.com/office/spreadsheetml/2017/richdata2" ref="P72:S81">
    <sortCondition descending="1" ref="S72:S81"/>
    <sortCondition descending="1" ref="R72:R81"/>
    <sortCondition descending="1" ref="Q72:Q81"/>
  </sortState>
  <conditionalFormatting sqref="P46">
    <cfRule type="duplicateValues" dxfId="0" priority="5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B9C66-A59C-4058-8064-F5AF8AE70D20}">
  <dimension ref="B1:B2688"/>
  <sheetViews>
    <sheetView workbookViewId="0">
      <selection activeCell="B1" sqref="B1:B2688"/>
    </sheetView>
  </sheetViews>
  <sheetFormatPr defaultRowHeight="15" x14ac:dyDescent="0.2"/>
  <sheetData>
    <row r="1" spans="2:2" x14ac:dyDescent="0.2">
      <c r="B1" s="436" t="s">
        <v>4248</v>
      </c>
    </row>
    <row r="2" spans="2:2" x14ac:dyDescent="0.2">
      <c r="B2" s="437" t="s">
        <v>4249</v>
      </c>
    </row>
    <row r="3" spans="2:2" x14ac:dyDescent="0.2">
      <c r="B3" s="437" t="s">
        <v>4250</v>
      </c>
    </row>
    <row r="4" spans="2:2" x14ac:dyDescent="0.2">
      <c r="B4" s="437" t="s">
        <v>4251</v>
      </c>
    </row>
    <row r="5" spans="2:2" x14ac:dyDescent="0.2">
      <c r="B5" s="437" t="s">
        <v>4252</v>
      </c>
    </row>
    <row r="6" spans="2:2" x14ac:dyDescent="0.2">
      <c r="B6" s="437" t="s">
        <v>4253</v>
      </c>
    </row>
    <row r="7" spans="2:2" x14ac:dyDescent="0.2">
      <c r="B7" s="437" t="s">
        <v>4254</v>
      </c>
    </row>
    <row r="8" spans="2:2" x14ac:dyDescent="0.2">
      <c r="B8" s="437" t="s">
        <v>4255</v>
      </c>
    </row>
    <row r="9" spans="2:2" x14ac:dyDescent="0.2">
      <c r="B9" s="437" t="s">
        <v>4256</v>
      </c>
    </row>
    <row r="10" spans="2:2" x14ac:dyDescent="0.2">
      <c r="B10" s="437" t="s">
        <v>4257</v>
      </c>
    </row>
    <row r="11" spans="2:2" x14ac:dyDescent="0.2">
      <c r="B11" s="437" t="s">
        <v>4258</v>
      </c>
    </row>
    <row r="12" spans="2:2" x14ac:dyDescent="0.2">
      <c r="B12" s="437" t="s">
        <v>4259</v>
      </c>
    </row>
    <row r="13" spans="2:2" x14ac:dyDescent="0.2">
      <c r="B13" s="437" t="s">
        <v>4260</v>
      </c>
    </row>
    <row r="14" spans="2:2" x14ac:dyDescent="0.2">
      <c r="B14" s="437" t="s">
        <v>4261</v>
      </c>
    </row>
    <row r="15" spans="2:2" x14ac:dyDescent="0.2">
      <c r="B15" s="437" t="s">
        <v>4262</v>
      </c>
    </row>
    <row r="16" spans="2:2" x14ac:dyDescent="0.2">
      <c r="B16" s="437" t="s">
        <v>4263</v>
      </c>
    </row>
    <row r="17" spans="2:2" x14ac:dyDescent="0.2">
      <c r="B17" s="437" t="s">
        <v>4264</v>
      </c>
    </row>
    <row r="18" spans="2:2" x14ac:dyDescent="0.2">
      <c r="B18" s="437" t="s">
        <v>4265</v>
      </c>
    </row>
    <row r="19" spans="2:2" x14ac:dyDescent="0.2">
      <c r="B19" s="437" t="s">
        <v>4266</v>
      </c>
    </row>
    <row r="20" spans="2:2" x14ac:dyDescent="0.2">
      <c r="B20" s="437" t="s">
        <v>4267</v>
      </c>
    </row>
    <row r="21" spans="2:2" x14ac:dyDescent="0.2">
      <c r="B21" s="437" t="s">
        <v>4268</v>
      </c>
    </row>
    <row r="22" spans="2:2" x14ac:dyDescent="0.2">
      <c r="B22" s="437" t="s">
        <v>4269</v>
      </c>
    </row>
    <row r="23" spans="2:2" x14ac:dyDescent="0.2">
      <c r="B23" s="437" t="s">
        <v>4270</v>
      </c>
    </row>
    <row r="24" spans="2:2" x14ac:dyDescent="0.2">
      <c r="B24" s="437" t="s">
        <v>4271</v>
      </c>
    </row>
    <row r="25" spans="2:2" x14ac:dyDescent="0.2">
      <c r="B25" s="437" t="s">
        <v>4272</v>
      </c>
    </row>
    <row r="26" spans="2:2" x14ac:dyDescent="0.2">
      <c r="B26" s="437" t="s">
        <v>4273</v>
      </c>
    </row>
    <row r="27" spans="2:2" x14ac:dyDescent="0.2">
      <c r="B27" s="437" t="s">
        <v>4274</v>
      </c>
    </row>
    <row r="28" spans="2:2" x14ac:dyDescent="0.2">
      <c r="B28" s="437" t="s">
        <v>4275</v>
      </c>
    </row>
    <row r="29" spans="2:2" x14ac:dyDescent="0.2">
      <c r="B29" s="437" t="s">
        <v>4276</v>
      </c>
    </row>
    <row r="30" spans="2:2" x14ac:dyDescent="0.2">
      <c r="B30" s="437" t="s">
        <v>4277</v>
      </c>
    </row>
    <row r="31" spans="2:2" x14ac:dyDescent="0.2">
      <c r="B31" s="437" t="s">
        <v>4278</v>
      </c>
    </row>
    <row r="32" spans="2:2" x14ac:dyDescent="0.2">
      <c r="B32" s="437" t="s">
        <v>4279</v>
      </c>
    </row>
    <row r="33" spans="2:2" x14ac:dyDescent="0.2">
      <c r="B33" s="437" t="s">
        <v>4280</v>
      </c>
    </row>
    <row r="34" spans="2:2" x14ac:dyDescent="0.2">
      <c r="B34" s="437" t="s">
        <v>4281</v>
      </c>
    </row>
    <row r="35" spans="2:2" x14ac:dyDescent="0.2">
      <c r="B35" s="437" t="s">
        <v>4282</v>
      </c>
    </row>
    <row r="36" spans="2:2" x14ac:dyDescent="0.2">
      <c r="B36" s="437" t="s">
        <v>4283</v>
      </c>
    </row>
    <row r="37" spans="2:2" x14ac:dyDescent="0.2">
      <c r="B37" s="437" t="s">
        <v>4274</v>
      </c>
    </row>
    <row r="38" spans="2:2" x14ac:dyDescent="0.2">
      <c r="B38" s="437" t="s">
        <v>4284</v>
      </c>
    </row>
    <row r="39" spans="2:2" x14ac:dyDescent="0.2">
      <c r="B39" s="437"/>
    </row>
    <row r="40" spans="2:2" x14ac:dyDescent="0.2">
      <c r="B40" s="437" t="s">
        <v>4285</v>
      </c>
    </row>
    <row r="41" spans="2:2" x14ac:dyDescent="0.2">
      <c r="B41" s="437" t="s">
        <v>4286</v>
      </c>
    </row>
    <row r="42" spans="2:2" x14ac:dyDescent="0.2">
      <c r="B42" s="437" t="s">
        <v>4287</v>
      </c>
    </row>
    <row r="43" spans="2:2" x14ac:dyDescent="0.2">
      <c r="B43" s="437" t="s">
        <v>4288</v>
      </c>
    </row>
    <row r="44" spans="2:2" x14ac:dyDescent="0.2">
      <c r="B44" s="437" t="s">
        <v>4274</v>
      </c>
    </row>
    <row r="45" spans="2:2" x14ac:dyDescent="0.2">
      <c r="B45" s="437" t="s">
        <v>4289</v>
      </c>
    </row>
    <row r="46" spans="2:2" x14ac:dyDescent="0.2">
      <c r="B46" s="437" t="s">
        <v>4290</v>
      </c>
    </row>
    <row r="47" spans="2:2" x14ac:dyDescent="0.2">
      <c r="B47" s="437" t="s">
        <v>4291</v>
      </c>
    </row>
    <row r="48" spans="2:2" x14ac:dyDescent="0.2">
      <c r="B48" s="437" t="s">
        <v>4292</v>
      </c>
    </row>
    <row r="49" spans="2:2" x14ac:dyDescent="0.2">
      <c r="B49" s="437" t="s">
        <v>4280</v>
      </c>
    </row>
    <row r="50" spans="2:2" x14ac:dyDescent="0.2">
      <c r="B50" s="437" t="s">
        <v>4293</v>
      </c>
    </row>
    <row r="51" spans="2:2" x14ac:dyDescent="0.2">
      <c r="B51" s="437" t="s">
        <v>4294</v>
      </c>
    </row>
    <row r="52" spans="2:2" x14ac:dyDescent="0.2">
      <c r="B52" s="437" t="s">
        <v>4274</v>
      </c>
    </row>
    <row r="53" spans="2:2" x14ac:dyDescent="0.2">
      <c r="B53" s="437" t="s">
        <v>4295</v>
      </c>
    </row>
    <row r="54" spans="2:2" x14ac:dyDescent="0.2">
      <c r="B54" s="437"/>
    </row>
    <row r="55" spans="2:2" x14ac:dyDescent="0.2">
      <c r="B55" s="437" t="s">
        <v>4296</v>
      </c>
    </row>
    <row r="56" spans="2:2" x14ac:dyDescent="0.2">
      <c r="B56" s="437" t="s">
        <v>4297</v>
      </c>
    </row>
    <row r="57" spans="2:2" x14ac:dyDescent="0.2">
      <c r="B57" s="437" t="s">
        <v>4298</v>
      </c>
    </row>
    <row r="58" spans="2:2" x14ac:dyDescent="0.2">
      <c r="B58" s="437" t="s">
        <v>4299</v>
      </c>
    </row>
    <row r="59" spans="2:2" x14ac:dyDescent="0.2">
      <c r="B59" s="437" t="s">
        <v>4274</v>
      </c>
    </row>
    <row r="60" spans="2:2" x14ac:dyDescent="0.2">
      <c r="B60" s="437" t="s">
        <v>4300</v>
      </c>
    </row>
    <row r="61" spans="2:2" x14ac:dyDescent="0.2">
      <c r="B61" s="437" t="s">
        <v>4301</v>
      </c>
    </row>
    <row r="62" spans="2:2" x14ac:dyDescent="0.2">
      <c r="B62" s="437" t="s">
        <v>4302</v>
      </c>
    </row>
    <row r="63" spans="2:2" x14ac:dyDescent="0.2">
      <c r="B63" s="437" t="s">
        <v>4274</v>
      </c>
    </row>
    <row r="64" spans="2:2" x14ac:dyDescent="0.2">
      <c r="B64" s="437" t="s">
        <v>4303</v>
      </c>
    </row>
    <row r="65" spans="2:2" x14ac:dyDescent="0.2">
      <c r="B65" s="437" t="s">
        <v>4304</v>
      </c>
    </row>
    <row r="66" spans="2:2" x14ac:dyDescent="0.2">
      <c r="B66" s="437" t="s">
        <v>4305</v>
      </c>
    </row>
    <row r="67" spans="2:2" x14ac:dyDescent="0.2">
      <c r="B67" s="437" t="s">
        <v>4306</v>
      </c>
    </row>
    <row r="68" spans="2:2" x14ac:dyDescent="0.2">
      <c r="B68" s="437" t="s">
        <v>4307</v>
      </c>
    </row>
    <row r="69" spans="2:2" x14ac:dyDescent="0.2">
      <c r="B69" s="437" t="s">
        <v>4308</v>
      </c>
    </row>
    <row r="70" spans="2:2" x14ac:dyDescent="0.2">
      <c r="B70" s="437" t="s">
        <v>4274</v>
      </c>
    </row>
    <row r="71" spans="2:2" x14ac:dyDescent="0.2">
      <c r="B71" s="437" t="s">
        <v>4309</v>
      </c>
    </row>
    <row r="72" spans="2:2" x14ac:dyDescent="0.2">
      <c r="B72" s="437" t="s">
        <v>4310</v>
      </c>
    </row>
    <row r="73" spans="2:2" x14ac:dyDescent="0.2">
      <c r="B73" s="437" t="s">
        <v>4311</v>
      </c>
    </row>
    <row r="74" spans="2:2" x14ac:dyDescent="0.2">
      <c r="B74" s="437" t="s">
        <v>4312</v>
      </c>
    </row>
    <row r="75" spans="2:2" x14ac:dyDescent="0.2">
      <c r="B75" s="437" t="s">
        <v>4313</v>
      </c>
    </row>
    <row r="76" spans="2:2" x14ac:dyDescent="0.2">
      <c r="B76" s="437" t="s">
        <v>4314</v>
      </c>
    </row>
    <row r="77" spans="2:2" x14ac:dyDescent="0.2">
      <c r="B77" s="437" t="s">
        <v>4315</v>
      </c>
    </row>
    <row r="78" spans="2:2" x14ac:dyDescent="0.2">
      <c r="B78" s="437" t="s">
        <v>4316</v>
      </c>
    </row>
    <row r="79" spans="2:2" x14ac:dyDescent="0.2">
      <c r="B79" s="437" t="s">
        <v>4274</v>
      </c>
    </row>
    <row r="80" spans="2:2" x14ac:dyDescent="0.2">
      <c r="B80" s="437" t="s">
        <v>4317</v>
      </c>
    </row>
    <row r="81" spans="2:2" x14ac:dyDescent="0.2">
      <c r="B81" s="437" t="s">
        <v>4318</v>
      </c>
    </row>
    <row r="82" spans="2:2" x14ac:dyDescent="0.2">
      <c r="B82" s="437" t="s">
        <v>4319</v>
      </c>
    </row>
    <row r="83" spans="2:2" x14ac:dyDescent="0.2">
      <c r="B83" s="437" t="s">
        <v>4320</v>
      </c>
    </row>
    <row r="84" spans="2:2" x14ac:dyDescent="0.2">
      <c r="B84" s="437" t="s">
        <v>4321</v>
      </c>
    </row>
    <row r="85" spans="2:2" x14ac:dyDescent="0.2">
      <c r="B85" s="437" t="s">
        <v>4322</v>
      </c>
    </row>
    <row r="86" spans="2:2" x14ac:dyDescent="0.2">
      <c r="B86" s="437" t="s">
        <v>4323</v>
      </c>
    </row>
    <row r="87" spans="2:2" x14ac:dyDescent="0.2">
      <c r="B87" s="437" t="s">
        <v>4324</v>
      </c>
    </row>
    <row r="88" spans="2:2" x14ac:dyDescent="0.2">
      <c r="B88" s="437" t="s">
        <v>4316</v>
      </c>
    </row>
    <row r="89" spans="2:2" x14ac:dyDescent="0.2">
      <c r="B89" s="437" t="s">
        <v>4274</v>
      </c>
    </row>
    <row r="90" spans="2:2" x14ac:dyDescent="0.2">
      <c r="B90" s="437" t="s">
        <v>4325</v>
      </c>
    </row>
    <row r="91" spans="2:2" x14ac:dyDescent="0.2">
      <c r="B91" s="437" t="s">
        <v>4326</v>
      </c>
    </row>
    <row r="92" spans="2:2" x14ac:dyDescent="0.2">
      <c r="B92" s="437" t="s">
        <v>4327</v>
      </c>
    </row>
    <row r="93" spans="2:2" x14ac:dyDescent="0.2">
      <c r="B93" s="437" t="s">
        <v>4328</v>
      </c>
    </row>
    <row r="94" spans="2:2" x14ac:dyDescent="0.2">
      <c r="B94" s="437" t="s">
        <v>4329</v>
      </c>
    </row>
    <row r="95" spans="2:2" x14ac:dyDescent="0.2">
      <c r="B95" s="437" t="s">
        <v>4330</v>
      </c>
    </row>
    <row r="96" spans="2:2" x14ac:dyDescent="0.2">
      <c r="B96" s="437" t="s">
        <v>4331</v>
      </c>
    </row>
    <row r="97" spans="2:2" x14ac:dyDescent="0.2">
      <c r="B97" s="437" t="s">
        <v>4332</v>
      </c>
    </row>
    <row r="98" spans="2:2" x14ac:dyDescent="0.2">
      <c r="B98" s="437" t="s">
        <v>4333</v>
      </c>
    </row>
    <row r="99" spans="2:2" x14ac:dyDescent="0.2">
      <c r="B99" s="437" t="s">
        <v>4334</v>
      </c>
    </row>
    <row r="100" spans="2:2" x14ac:dyDescent="0.2">
      <c r="B100" s="437" t="s">
        <v>4274</v>
      </c>
    </row>
    <row r="101" spans="2:2" x14ac:dyDescent="0.2">
      <c r="B101" s="437" t="s">
        <v>4335</v>
      </c>
    </row>
    <row r="102" spans="2:2" x14ac:dyDescent="0.2">
      <c r="B102" s="437" t="s">
        <v>4336</v>
      </c>
    </row>
    <row r="103" spans="2:2" x14ac:dyDescent="0.2">
      <c r="B103" s="437" t="s">
        <v>4337</v>
      </c>
    </row>
    <row r="104" spans="2:2" x14ac:dyDescent="0.2">
      <c r="B104" s="437" t="s">
        <v>4338</v>
      </c>
    </row>
    <row r="105" spans="2:2" x14ac:dyDescent="0.2">
      <c r="B105" s="437" t="s">
        <v>4339</v>
      </c>
    </row>
    <row r="106" spans="2:2" x14ac:dyDescent="0.2">
      <c r="B106" s="437" t="s">
        <v>4340</v>
      </c>
    </row>
    <row r="107" spans="2:2" x14ac:dyDescent="0.2">
      <c r="B107" s="437"/>
    </row>
    <row r="108" spans="2:2" x14ac:dyDescent="0.2">
      <c r="B108" s="437" t="s">
        <v>4341</v>
      </c>
    </row>
    <row r="109" spans="2:2" x14ac:dyDescent="0.2">
      <c r="B109" s="437" t="s">
        <v>4342</v>
      </c>
    </row>
    <row r="110" spans="2:2" x14ac:dyDescent="0.2">
      <c r="B110" s="437" t="s">
        <v>4343</v>
      </c>
    </row>
    <row r="111" spans="2:2" x14ac:dyDescent="0.2">
      <c r="B111" s="437" t="s">
        <v>4344</v>
      </c>
    </row>
    <row r="112" spans="2:2" x14ac:dyDescent="0.2">
      <c r="B112" s="437" t="s">
        <v>4345</v>
      </c>
    </row>
    <row r="113" spans="2:2" x14ac:dyDescent="0.2">
      <c r="B113" s="437" t="s">
        <v>4346</v>
      </c>
    </row>
    <row r="114" spans="2:2" x14ac:dyDescent="0.2">
      <c r="B114" s="437" t="s">
        <v>4274</v>
      </c>
    </row>
    <row r="115" spans="2:2" x14ac:dyDescent="0.2">
      <c r="B115" s="437" t="s">
        <v>4347</v>
      </c>
    </row>
    <row r="116" spans="2:2" x14ac:dyDescent="0.2">
      <c r="B116" s="437"/>
    </row>
    <row r="117" spans="2:2" x14ac:dyDescent="0.2">
      <c r="B117" s="437" t="s">
        <v>4348</v>
      </c>
    </row>
    <row r="118" spans="2:2" x14ac:dyDescent="0.2">
      <c r="B118" s="437" t="s">
        <v>4349</v>
      </c>
    </row>
    <row r="119" spans="2:2" x14ac:dyDescent="0.2">
      <c r="B119" s="437" t="s">
        <v>4350</v>
      </c>
    </row>
    <row r="120" spans="2:2" x14ac:dyDescent="0.2">
      <c r="B120" s="437" t="s">
        <v>4351</v>
      </c>
    </row>
    <row r="121" spans="2:2" x14ac:dyDescent="0.2">
      <c r="B121" s="437" t="s">
        <v>4352</v>
      </c>
    </row>
    <row r="122" spans="2:2" x14ac:dyDescent="0.2">
      <c r="B122" s="437" t="s">
        <v>4353</v>
      </c>
    </row>
    <row r="123" spans="2:2" x14ac:dyDescent="0.2">
      <c r="B123" s="437" t="s">
        <v>4354</v>
      </c>
    </row>
    <row r="124" spans="2:2" x14ac:dyDescent="0.2">
      <c r="B124" s="437" t="s">
        <v>4355</v>
      </c>
    </row>
    <row r="125" spans="2:2" x14ac:dyDescent="0.2">
      <c r="B125" s="437" t="s">
        <v>4274</v>
      </c>
    </row>
    <row r="126" spans="2:2" x14ac:dyDescent="0.2">
      <c r="B126" s="437" t="s">
        <v>4356</v>
      </c>
    </row>
    <row r="127" spans="2:2" x14ac:dyDescent="0.2">
      <c r="B127" s="437" t="s">
        <v>4357</v>
      </c>
    </row>
    <row r="128" spans="2:2" x14ac:dyDescent="0.2">
      <c r="B128" s="437" t="s">
        <v>4274</v>
      </c>
    </row>
    <row r="129" spans="2:2" x14ac:dyDescent="0.2">
      <c r="B129" s="437"/>
    </row>
    <row r="130" spans="2:2" x14ac:dyDescent="0.2">
      <c r="B130" s="437" t="s">
        <v>4358</v>
      </c>
    </row>
    <row r="131" spans="2:2" x14ac:dyDescent="0.2">
      <c r="B131" s="437" t="s">
        <v>4359</v>
      </c>
    </row>
    <row r="132" spans="2:2" x14ac:dyDescent="0.2">
      <c r="B132" s="437" t="s">
        <v>4360</v>
      </c>
    </row>
    <row r="133" spans="2:2" x14ac:dyDescent="0.2">
      <c r="B133" s="437" t="s">
        <v>4361</v>
      </c>
    </row>
    <row r="134" spans="2:2" x14ac:dyDescent="0.2">
      <c r="B134" s="437" t="s">
        <v>4362</v>
      </c>
    </row>
    <row r="135" spans="2:2" x14ac:dyDescent="0.2">
      <c r="B135" s="437" t="s">
        <v>4274</v>
      </c>
    </row>
    <row r="136" spans="2:2" x14ac:dyDescent="0.2">
      <c r="B136" s="437" t="s">
        <v>4363</v>
      </c>
    </row>
    <row r="137" spans="2:2" x14ac:dyDescent="0.2">
      <c r="B137" s="437" t="s">
        <v>4364</v>
      </c>
    </row>
    <row r="138" spans="2:2" x14ac:dyDescent="0.2">
      <c r="B138" s="437" t="s">
        <v>4365</v>
      </c>
    </row>
    <row r="139" spans="2:2" x14ac:dyDescent="0.2">
      <c r="B139" s="437"/>
    </row>
    <row r="140" spans="2:2" x14ac:dyDescent="0.2">
      <c r="B140" s="437" t="s">
        <v>4366</v>
      </c>
    </row>
    <row r="141" spans="2:2" x14ac:dyDescent="0.2">
      <c r="B141" s="437" t="s">
        <v>4367</v>
      </c>
    </row>
    <row r="142" spans="2:2" x14ac:dyDescent="0.2">
      <c r="B142" s="437" t="s">
        <v>4350</v>
      </c>
    </row>
    <row r="143" spans="2:2" x14ac:dyDescent="0.2">
      <c r="B143" s="437" t="s">
        <v>4368</v>
      </c>
    </row>
    <row r="144" spans="2:2" x14ac:dyDescent="0.2">
      <c r="B144" s="437" t="s">
        <v>4369</v>
      </c>
    </row>
    <row r="145" spans="2:2" x14ac:dyDescent="0.2">
      <c r="B145" s="437" t="s">
        <v>4370</v>
      </c>
    </row>
    <row r="146" spans="2:2" x14ac:dyDescent="0.2">
      <c r="B146" s="437" t="s">
        <v>4371</v>
      </c>
    </row>
    <row r="147" spans="2:2" x14ac:dyDescent="0.2">
      <c r="B147" s="437" t="s">
        <v>4372</v>
      </c>
    </row>
    <row r="148" spans="2:2" x14ac:dyDescent="0.2">
      <c r="B148" s="437" t="s">
        <v>4373</v>
      </c>
    </row>
    <row r="149" spans="2:2" x14ac:dyDescent="0.2">
      <c r="B149" s="437" t="s">
        <v>4374</v>
      </c>
    </row>
    <row r="150" spans="2:2" x14ac:dyDescent="0.2">
      <c r="B150" s="437" t="s">
        <v>4375</v>
      </c>
    </row>
    <row r="151" spans="2:2" x14ac:dyDescent="0.2">
      <c r="B151" s="437" t="s">
        <v>4274</v>
      </c>
    </row>
    <row r="152" spans="2:2" x14ac:dyDescent="0.2">
      <c r="B152" s="437" t="s">
        <v>4376</v>
      </c>
    </row>
    <row r="153" spans="2:2" x14ac:dyDescent="0.2">
      <c r="B153" s="437" t="s">
        <v>4367</v>
      </c>
    </row>
    <row r="154" spans="2:2" x14ac:dyDescent="0.2">
      <c r="B154" s="437" t="s">
        <v>4377</v>
      </c>
    </row>
    <row r="155" spans="2:2" x14ac:dyDescent="0.2">
      <c r="B155" s="437" t="s">
        <v>4378</v>
      </c>
    </row>
    <row r="156" spans="2:2" x14ac:dyDescent="0.2">
      <c r="B156" s="437" t="s">
        <v>4274</v>
      </c>
    </row>
    <row r="157" spans="2:2" x14ac:dyDescent="0.2">
      <c r="B157" s="437" t="s">
        <v>4379</v>
      </c>
    </row>
    <row r="158" spans="2:2" x14ac:dyDescent="0.2">
      <c r="B158" s="437" t="s">
        <v>4380</v>
      </c>
    </row>
    <row r="159" spans="2:2" x14ac:dyDescent="0.2">
      <c r="B159" s="437" t="s">
        <v>4381</v>
      </c>
    </row>
    <row r="160" spans="2:2" x14ac:dyDescent="0.2">
      <c r="B160" s="437" t="s">
        <v>4382</v>
      </c>
    </row>
    <row r="161" spans="2:2" x14ac:dyDescent="0.2">
      <c r="B161" s="437"/>
    </row>
    <row r="162" spans="2:2" x14ac:dyDescent="0.2">
      <c r="B162" s="437" t="s">
        <v>4383</v>
      </c>
    </row>
    <row r="163" spans="2:2" x14ac:dyDescent="0.2">
      <c r="B163" s="437" t="s">
        <v>4384</v>
      </c>
    </row>
    <row r="164" spans="2:2" x14ac:dyDescent="0.2">
      <c r="B164" s="437" t="s">
        <v>4385</v>
      </c>
    </row>
    <row r="165" spans="2:2" x14ac:dyDescent="0.2">
      <c r="B165" s="437" t="s">
        <v>4386</v>
      </c>
    </row>
    <row r="166" spans="2:2" x14ac:dyDescent="0.2">
      <c r="B166" s="437" t="s">
        <v>4274</v>
      </c>
    </row>
    <row r="167" spans="2:2" x14ac:dyDescent="0.2">
      <c r="B167" s="437" t="s">
        <v>4387</v>
      </c>
    </row>
    <row r="168" spans="2:2" x14ac:dyDescent="0.2">
      <c r="B168" s="437" t="s">
        <v>4388</v>
      </c>
    </row>
    <row r="169" spans="2:2" x14ac:dyDescent="0.2">
      <c r="B169" s="437" t="s">
        <v>4389</v>
      </c>
    </row>
    <row r="170" spans="2:2" x14ac:dyDescent="0.2">
      <c r="B170" s="437" t="s">
        <v>4390</v>
      </c>
    </row>
    <row r="171" spans="2:2" x14ac:dyDescent="0.2">
      <c r="B171" s="437"/>
    </row>
    <row r="172" spans="2:2" x14ac:dyDescent="0.2">
      <c r="B172" s="437" t="s">
        <v>4391</v>
      </c>
    </row>
    <row r="173" spans="2:2" x14ac:dyDescent="0.2">
      <c r="B173" s="437" t="s">
        <v>4392</v>
      </c>
    </row>
    <row r="174" spans="2:2" x14ac:dyDescent="0.2">
      <c r="B174" s="437" t="s">
        <v>4393</v>
      </c>
    </row>
    <row r="175" spans="2:2" x14ac:dyDescent="0.2">
      <c r="B175" s="437" t="s">
        <v>4394</v>
      </c>
    </row>
    <row r="176" spans="2:2" x14ac:dyDescent="0.2">
      <c r="B176" s="437" t="s">
        <v>4274</v>
      </c>
    </row>
    <row r="177" spans="2:2" x14ac:dyDescent="0.2">
      <c r="B177" s="437" t="s">
        <v>4395</v>
      </c>
    </row>
    <row r="178" spans="2:2" x14ac:dyDescent="0.2">
      <c r="B178" s="437" t="s">
        <v>4396</v>
      </c>
    </row>
    <row r="179" spans="2:2" x14ac:dyDescent="0.2">
      <c r="B179" s="437" t="s">
        <v>4397</v>
      </c>
    </row>
    <row r="180" spans="2:2" x14ac:dyDescent="0.2">
      <c r="B180" s="437" t="s">
        <v>4398</v>
      </c>
    </row>
    <row r="181" spans="2:2" x14ac:dyDescent="0.2">
      <c r="B181" s="437" t="s">
        <v>4399</v>
      </c>
    </row>
    <row r="182" spans="2:2" x14ac:dyDescent="0.2">
      <c r="B182" s="437" t="s">
        <v>4400</v>
      </c>
    </row>
    <row r="183" spans="2:2" x14ac:dyDescent="0.2">
      <c r="B183" s="437" t="s">
        <v>4274</v>
      </c>
    </row>
    <row r="184" spans="2:2" x14ac:dyDescent="0.2">
      <c r="B184" s="437" t="s">
        <v>4401</v>
      </c>
    </row>
    <row r="185" spans="2:2" x14ac:dyDescent="0.2">
      <c r="B185" s="437" t="s">
        <v>4402</v>
      </c>
    </row>
    <row r="186" spans="2:2" x14ac:dyDescent="0.2">
      <c r="B186" s="437" t="s">
        <v>4403</v>
      </c>
    </row>
    <row r="187" spans="2:2" x14ac:dyDescent="0.2">
      <c r="B187" s="437" t="s">
        <v>4404</v>
      </c>
    </row>
    <row r="188" spans="2:2" x14ac:dyDescent="0.2">
      <c r="B188" s="437" t="s">
        <v>4399</v>
      </c>
    </row>
    <row r="189" spans="2:2" x14ac:dyDescent="0.2">
      <c r="B189" s="437" t="s">
        <v>4274</v>
      </c>
    </row>
    <row r="190" spans="2:2" x14ac:dyDescent="0.2">
      <c r="B190" s="437"/>
    </row>
    <row r="191" spans="2:2" x14ac:dyDescent="0.2">
      <c r="B191" s="437" t="s">
        <v>4405</v>
      </c>
    </row>
    <row r="192" spans="2:2" x14ac:dyDescent="0.2">
      <c r="B192" s="437" t="s">
        <v>4406</v>
      </c>
    </row>
    <row r="193" spans="2:2" x14ac:dyDescent="0.2">
      <c r="B193" s="437" t="s">
        <v>4407</v>
      </c>
    </row>
    <row r="194" spans="2:2" x14ac:dyDescent="0.2">
      <c r="B194" s="437" t="s">
        <v>4408</v>
      </c>
    </row>
    <row r="195" spans="2:2" x14ac:dyDescent="0.2">
      <c r="B195" s="437" t="s">
        <v>4409</v>
      </c>
    </row>
    <row r="196" spans="2:2" x14ac:dyDescent="0.2">
      <c r="B196" s="437" t="s">
        <v>4410</v>
      </c>
    </row>
    <row r="197" spans="2:2" x14ac:dyDescent="0.2">
      <c r="B197" s="437" t="s">
        <v>4411</v>
      </c>
    </row>
    <row r="198" spans="2:2" x14ac:dyDescent="0.2">
      <c r="B198" s="437" t="s">
        <v>4412</v>
      </c>
    </row>
    <row r="199" spans="2:2" x14ac:dyDescent="0.2">
      <c r="B199" s="437" t="s">
        <v>4367</v>
      </c>
    </row>
    <row r="200" spans="2:2" x14ac:dyDescent="0.2">
      <c r="B200" s="437" t="s">
        <v>4274</v>
      </c>
    </row>
    <row r="201" spans="2:2" x14ac:dyDescent="0.2">
      <c r="B201" s="437" t="s">
        <v>4413</v>
      </c>
    </row>
    <row r="202" spans="2:2" x14ac:dyDescent="0.2">
      <c r="B202" s="437" t="s">
        <v>4414</v>
      </c>
    </row>
    <row r="203" spans="2:2" x14ac:dyDescent="0.2">
      <c r="B203" s="437" t="s">
        <v>4415</v>
      </c>
    </row>
    <row r="204" spans="2:2" x14ac:dyDescent="0.2">
      <c r="B204" s="437" t="s">
        <v>4416</v>
      </c>
    </row>
    <row r="205" spans="2:2" x14ac:dyDescent="0.2">
      <c r="B205" s="437" t="s">
        <v>4417</v>
      </c>
    </row>
    <row r="206" spans="2:2" x14ac:dyDescent="0.2">
      <c r="B206" s="437" t="s">
        <v>4418</v>
      </c>
    </row>
    <row r="207" spans="2:2" x14ac:dyDescent="0.2">
      <c r="B207" s="437" t="s">
        <v>4419</v>
      </c>
    </row>
    <row r="208" spans="2:2" x14ac:dyDescent="0.2">
      <c r="B208" s="437" t="s">
        <v>4420</v>
      </c>
    </row>
    <row r="209" spans="2:2" x14ac:dyDescent="0.2">
      <c r="B209" s="437"/>
    </row>
    <row r="210" spans="2:2" x14ac:dyDescent="0.2">
      <c r="B210" s="437" t="s">
        <v>4421</v>
      </c>
    </row>
    <row r="211" spans="2:2" x14ac:dyDescent="0.2">
      <c r="B211" s="437" t="s">
        <v>4422</v>
      </c>
    </row>
    <row r="212" spans="2:2" x14ac:dyDescent="0.2">
      <c r="B212" s="437" t="s">
        <v>4423</v>
      </c>
    </row>
    <row r="213" spans="2:2" x14ac:dyDescent="0.2">
      <c r="B213" s="437" t="s">
        <v>4424</v>
      </c>
    </row>
    <row r="214" spans="2:2" x14ac:dyDescent="0.2">
      <c r="B214" s="437" t="s">
        <v>4425</v>
      </c>
    </row>
    <row r="215" spans="2:2" x14ac:dyDescent="0.2">
      <c r="B215" s="437" t="s">
        <v>4426</v>
      </c>
    </row>
    <row r="216" spans="2:2" x14ac:dyDescent="0.2">
      <c r="B216" s="437" t="s">
        <v>4427</v>
      </c>
    </row>
    <row r="217" spans="2:2" x14ac:dyDescent="0.2">
      <c r="B217" s="437" t="s">
        <v>4274</v>
      </c>
    </row>
    <row r="218" spans="2:2" x14ac:dyDescent="0.2">
      <c r="B218" s="437" t="s">
        <v>4428</v>
      </c>
    </row>
    <row r="219" spans="2:2" x14ac:dyDescent="0.2">
      <c r="B219" s="437" t="s">
        <v>4429</v>
      </c>
    </row>
    <row r="220" spans="2:2" x14ac:dyDescent="0.2">
      <c r="B220" s="437" t="s">
        <v>4430</v>
      </c>
    </row>
    <row r="221" spans="2:2" x14ac:dyDescent="0.2">
      <c r="B221" s="437" t="s">
        <v>4431</v>
      </c>
    </row>
    <row r="222" spans="2:2" x14ac:dyDescent="0.2">
      <c r="B222" s="437" t="s">
        <v>4432</v>
      </c>
    </row>
    <row r="223" spans="2:2" x14ac:dyDescent="0.2">
      <c r="B223" s="437" t="s">
        <v>4433</v>
      </c>
    </row>
    <row r="224" spans="2:2" x14ac:dyDescent="0.2">
      <c r="B224" s="437" t="s">
        <v>4434</v>
      </c>
    </row>
    <row r="225" spans="2:2" x14ac:dyDescent="0.2">
      <c r="B225" s="437" t="s">
        <v>4435</v>
      </c>
    </row>
    <row r="226" spans="2:2" x14ac:dyDescent="0.2">
      <c r="B226" s="437" t="s">
        <v>4436</v>
      </c>
    </row>
    <row r="227" spans="2:2" x14ac:dyDescent="0.2">
      <c r="B227" s="437" t="s">
        <v>4274</v>
      </c>
    </row>
    <row r="228" spans="2:2" x14ac:dyDescent="0.2">
      <c r="B228" s="437" t="s">
        <v>4437</v>
      </c>
    </row>
    <row r="229" spans="2:2" x14ac:dyDescent="0.2">
      <c r="B229" s="437" t="s">
        <v>4438</v>
      </c>
    </row>
    <row r="230" spans="2:2" x14ac:dyDescent="0.2">
      <c r="B230" s="437" t="s">
        <v>4439</v>
      </c>
    </row>
    <row r="231" spans="2:2" x14ac:dyDescent="0.2">
      <c r="B231" s="437" t="s">
        <v>4440</v>
      </c>
    </row>
    <row r="232" spans="2:2" x14ac:dyDescent="0.2">
      <c r="B232" s="437" t="s">
        <v>4441</v>
      </c>
    </row>
    <row r="233" spans="2:2" x14ac:dyDescent="0.2">
      <c r="B233" s="437" t="s">
        <v>4442</v>
      </c>
    </row>
    <row r="234" spans="2:2" x14ac:dyDescent="0.2">
      <c r="B234" s="437" t="s">
        <v>4443</v>
      </c>
    </row>
    <row r="235" spans="2:2" x14ac:dyDescent="0.2">
      <c r="B235" s="437"/>
    </row>
    <row r="236" spans="2:2" x14ac:dyDescent="0.2">
      <c r="B236" s="437" t="s">
        <v>4444</v>
      </c>
    </row>
    <row r="237" spans="2:2" x14ac:dyDescent="0.2">
      <c r="B237" s="437" t="s">
        <v>4445</v>
      </c>
    </row>
    <row r="238" spans="2:2" x14ac:dyDescent="0.2">
      <c r="B238" s="437" t="s">
        <v>4446</v>
      </c>
    </row>
    <row r="239" spans="2:2" x14ac:dyDescent="0.2">
      <c r="B239" s="437" t="s">
        <v>4447</v>
      </c>
    </row>
    <row r="240" spans="2:2" x14ac:dyDescent="0.2">
      <c r="B240" s="437" t="s">
        <v>4274</v>
      </c>
    </row>
    <row r="241" spans="2:2" x14ac:dyDescent="0.2">
      <c r="B241" s="437" t="s">
        <v>4448</v>
      </c>
    </row>
    <row r="242" spans="2:2" x14ac:dyDescent="0.2">
      <c r="B242" s="437"/>
    </row>
    <row r="243" spans="2:2" x14ac:dyDescent="0.2">
      <c r="B243" s="437" t="s">
        <v>4449</v>
      </c>
    </row>
    <row r="244" spans="2:2" x14ac:dyDescent="0.2">
      <c r="B244" s="437" t="s">
        <v>4450</v>
      </c>
    </row>
    <row r="245" spans="2:2" x14ac:dyDescent="0.2">
      <c r="B245" s="437" t="s">
        <v>4451</v>
      </c>
    </row>
    <row r="246" spans="2:2" x14ac:dyDescent="0.2">
      <c r="B246" s="437" t="s">
        <v>4452</v>
      </c>
    </row>
    <row r="247" spans="2:2" x14ac:dyDescent="0.2">
      <c r="B247" s="437" t="s">
        <v>4453</v>
      </c>
    </row>
    <row r="248" spans="2:2" x14ac:dyDescent="0.2">
      <c r="B248" s="437" t="s">
        <v>4454</v>
      </c>
    </row>
    <row r="249" spans="2:2" x14ac:dyDescent="0.2">
      <c r="B249" s="437" t="s">
        <v>4455</v>
      </c>
    </row>
    <row r="250" spans="2:2" x14ac:dyDescent="0.2">
      <c r="B250" s="437" t="s">
        <v>4456</v>
      </c>
    </row>
    <row r="251" spans="2:2" x14ac:dyDescent="0.2">
      <c r="B251" s="437" t="s">
        <v>4457</v>
      </c>
    </row>
    <row r="252" spans="2:2" x14ac:dyDescent="0.2">
      <c r="B252" s="437" t="s">
        <v>4458</v>
      </c>
    </row>
    <row r="253" spans="2:2" x14ac:dyDescent="0.2">
      <c r="B253" s="437" t="s">
        <v>4459</v>
      </c>
    </row>
    <row r="254" spans="2:2" x14ac:dyDescent="0.2">
      <c r="B254" s="437" t="s">
        <v>4460</v>
      </c>
    </row>
    <row r="255" spans="2:2" x14ac:dyDescent="0.2">
      <c r="B255" s="437" t="s">
        <v>4461</v>
      </c>
    </row>
    <row r="256" spans="2:2" x14ac:dyDescent="0.2">
      <c r="B256" s="437"/>
    </row>
    <row r="257" spans="2:2" x14ac:dyDescent="0.2">
      <c r="B257" s="437" t="s">
        <v>4462</v>
      </c>
    </row>
    <row r="258" spans="2:2" x14ac:dyDescent="0.2">
      <c r="B258" s="437"/>
    </row>
    <row r="259" spans="2:2" x14ac:dyDescent="0.2">
      <c r="B259" s="437" t="s">
        <v>4463</v>
      </c>
    </row>
    <row r="260" spans="2:2" x14ac:dyDescent="0.2">
      <c r="B260" s="437" t="s">
        <v>4464</v>
      </c>
    </row>
    <row r="261" spans="2:2" x14ac:dyDescent="0.2">
      <c r="B261" s="437" t="s">
        <v>4465</v>
      </c>
    </row>
    <row r="262" spans="2:2" x14ac:dyDescent="0.2">
      <c r="B262" s="437" t="s">
        <v>4466</v>
      </c>
    </row>
    <row r="263" spans="2:2" x14ac:dyDescent="0.2">
      <c r="B263" s="437" t="s">
        <v>4274</v>
      </c>
    </row>
    <row r="264" spans="2:2" x14ac:dyDescent="0.2">
      <c r="B264" s="437" t="s">
        <v>4467</v>
      </c>
    </row>
    <row r="265" spans="2:2" x14ac:dyDescent="0.2">
      <c r="B265" s="437" t="s">
        <v>4468</v>
      </c>
    </row>
    <row r="266" spans="2:2" x14ac:dyDescent="0.2">
      <c r="B266" s="437" t="s">
        <v>4469</v>
      </c>
    </row>
    <row r="267" spans="2:2" x14ac:dyDescent="0.2">
      <c r="B267" s="437" t="s">
        <v>4470</v>
      </c>
    </row>
    <row r="268" spans="2:2" x14ac:dyDescent="0.2">
      <c r="B268" s="437" t="s">
        <v>4471</v>
      </c>
    </row>
    <row r="269" spans="2:2" x14ac:dyDescent="0.2">
      <c r="B269" s="437" t="s">
        <v>4274</v>
      </c>
    </row>
    <row r="270" spans="2:2" x14ac:dyDescent="0.2">
      <c r="B270" s="437" t="s">
        <v>4472</v>
      </c>
    </row>
    <row r="271" spans="2:2" x14ac:dyDescent="0.2">
      <c r="B271" s="437" t="s">
        <v>4473</v>
      </c>
    </row>
    <row r="272" spans="2:2" x14ac:dyDescent="0.2">
      <c r="B272" s="437" t="s">
        <v>4474</v>
      </c>
    </row>
    <row r="273" spans="2:2" x14ac:dyDescent="0.2">
      <c r="B273" s="437" t="s">
        <v>4475</v>
      </c>
    </row>
    <row r="274" spans="2:2" x14ac:dyDescent="0.2">
      <c r="B274" s="437" t="s">
        <v>4476</v>
      </c>
    </row>
    <row r="275" spans="2:2" x14ac:dyDescent="0.2">
      <c r="B275" s="437" t="s">
        <v>4477</v>
      </c>
    </row>
    <row r="276" spans="2:2" x14ac:dyDescent="0.2">
      <c r="B276" s="437" t="s">
        <v>4478</v>
      </c>
    </row>
    <row r="277" spans="2:2" x14ac:dyDescent="0.2">
      <c r="B277" s="437" t="s">
        <v>4479</v>
      </c>
    </row>
    <row r="278" spans="2:2" x14ac:dyDescent="0.2">
      <c r="B278" s="437" t="s">
        <v>4274</v>
      </c>
    </row>
    <row r="279" spans="2:2" x14ac:dyDescent="0.2">
      <c r="B279" s="437" t="s">
        <v>4480</v>
      </c>
    </row>
    <row r="280" spans="2:2" x14ac:dyDescent="0.2">
      <c r="B280" s="437" t="s">
        <v>4481</v>
      </c>
    </row>
    <row r="281" spans="2:2" x14ac:dyDescent="0.2">
      <c r="B281" s="437" t="s">
        <v>4482</v>
      </c>
    </row>
    <row r="282" spans="2:2" x14ac:dyDescent="0.2">
      <c r="B282" s="437" t="s">
        <v>4483</v>
      </c>
    </row>
    <row r="283" spans="2:2" x14ac:dyDescent="0.2">
      <c r="B283" s="437" t="s">
        <v>4484</v>
      </c>
    </row>
    <row r="284" spans="2:2" x14ac:dyDescent="0.2">
      <c r="B284" s="437" t="s">
        <v>4485</v>
      </c>
    </row>
    <row r="285" spans="2:2" x14ac:dyDescent="0.2">
      <c r="B285" s="437" t="s">
        <v>4486</v>
      </c>
    </row>
    <row r="286" spans="2:2" x14ac:dyDescent="0.2">
      <c r="B286" s="437" t="s">
        <v>4487</v>
      </c>
    </row>
    <row r="287" spans="2:2" x14ac:dyDescent="0.2">
      <c r="B287" s="437" t="s">
        <v>4488</v>
      </c>
    </row>
    <row r="288" spans="2:2" x14ac:dyDescent="0.2">
      <c r="B288" s="437" t="s">
        <v>4274</v>
      </c>
    </row>
    <row r="289" spans="2:2" x14ac:dyDescent="0.2">
      <c r="B289" s="437" t="s">
        <v>4489</v>
      </c>
    </row>
    <row r="290" spans="2:2" x14ac:dyDescent="0.2">
      <c r="B290" s="437" t="s">
        <v>4490</v>
      </c>
    </row>
    <row r="291" spans="2:2" x14ac:dyDescent="0.2">
      <c r="B291" s="437" t="s">
        <v>4491</v>
      </c>
    </row>
    <row r="292" spans="2:2" x14ac:dyDescent="0.2">
      <c r="B292" s="437"/>
    </row>
    <row r="293" spans="2:2" x14ac:dyDescent="0.2">
      <c r="B293" s="437" t="s">
        <v>4492</v>
      </c>
    </row>
    <row r="294" spans="2:2" x14ac:dyDescent="0.2">
      <c r="B294" s="437" t="s">
        <v>4493</v>
      </c>
    </row>
    <row r="295" spans="2:2" x14ac:dyDescent="0.2">
      <c r="B295" s="437" t="s">
        <v>4494</v>
      </c>
    </row>
    <row r="296" spans="2:2" x14ac:dyDescent="0.2">
      <c r="B296" s="437" t="s">
        <v>4466</v>
      </c>
    </row>
    <row r="297" spans="2:2" x14ac:dyDescent="0.2">
      <c r="B297" s="437" t="s">
        <v>4274</v>
      </c>
    </row>
    <row r="298" spans="2:2" x14ac:dyDescent="0.2">
      <c r="B298" s="437" t="s">
        <v>4495</v>
      </c>
    </row>
    <row r="299" spans="2:2" x14ac:dyDescent="0.2">
      <c r="B299" s="437" t="s">
        <v>4496</v>
      </c>
    </row>
    <row r="300" spans="2:2" x14ac:dyDescent="0.2">
      <c r="B300" s="437" t="s">
        <v>4497</v>
      </c>
    </row>
    <row r="301" spans="2:2" x14ac:dyDescent="0.2">
      <c r="B301" s="437" t="s">
        <v>4470</v>
      </c>
    </row>
    <row r="302" spans="2:2" x14ac:dyDescent="0.2">
      <c r="B302" s="437" t="s">
        <v>4498</v>
      </c>
    </row>
    <row r="303" spans="2:2" x14ac:dyDescent="0.2">
      <c r="B303" s="437" t="s">
        <v>4274</v>
      </c>
    </row>
    <row r="304" spans="2:2" x14ac:dyDescent="0.2">
      <c r="B304" s="437" t="s">
        <v>4499</v>
      </c>
    </row>
    <row r="305" spans="2:2" x14ac:dyDescent="0.2">
      <c r="B305" s="437" t="s">
        <v>4500</v>
      </c>
    </row>
    <row r="306" spans="2:2" x14ac:dyDescent="0.2">
      <c r="B306" s="437" t="s">
        <v>4501</v>
      </c>
    </row>
    <row r="307" spans="2:2" x14ac:dyDescent="0.2">
      <c r="B307" s="437" t="s">
        <v>4502</v>
      </c>
    </row>
    <row r="308" spans="2:2" x14ac:dyDescent="0.2">
      <c r="B308" s="437" t="s">
        <v>4503</v>
      </c>
    </row>
    <row r="309" spans="2:2" x14ac:dyDescent="0.2">
      <c r="B309" s="437"/>
    </row>
    <row r="310" spans="2:2" x14ac:dyDescent="0.2">
      <c r="B310" s="437" t="s">
        <v>4504</v>
      </c>
    </row>
    <row r="311" spans="2:2" x14ac:dyDescent="0.2">
      <c r="B311" s="437" t="s">
        <v>4505</v>
      </c>
    </row>
    <row r="312" spans="2:2" x14ac:dyDescent="0.2">
      <c r="B312" s="437" t="s">
        <v>4506</v>
      </c>
    </row>
    <row r="313" spans="2:2" x14ac:dyDescent="0.2">
      <c r="B313" s="437" t="s">
        <v>4507</v>
      </c>
    </row>
    <row r="314" spans="2:2" x14ac:dyDescent="0.2">
      <c r="B314" s="437" t="s">
        <v>4274</v>
      </c>
    </row>
    <row r="315" spans="2:2" x14ac:dyDescent="0.2">
      <c r="B315" s="437" t="s">
        <v>4508</v>
      </c>
    </row>
    <row r="316" spans="2:2" x14ac:dyDescent="0.2">
      <c r="B316" s="437" t="s">
        <v>4509</v>
      </c>
    </row>
    <row r="317" spans="2:2" x14ac:dyDescent="0.2">
      <c r="B317" s="437" t="s">
        <v>4510</v>
      </c>
    </row>
    <row r="318" spans="2:2" x14ac:dyDescent="0.2">
      <c r="B318" s="437" t="s">
        <v>4511</v>
      </c>
    </row>
    <row r="319" spans="2:2" x14ac:dyDescent="0.2">
      <c r="B319" s="437" t="s">
        <v>4512</v>
      </c>
    </row>
    <row r="320" spans="2:2" x14ac:dyDescent="0.2">
      <c r="B320" s="437"/>
    </row>
    <row r="321" spans="2:2" x14ac:dyDescent="0.2">
      <c r="B321" s="437" t="s">
        <v>4513</v>
      </c>
    </row>
    <row r="322" spans="2:2" x14ac:dyDescent="0.2">
      <c r="B322" s="437" t="s">
        <v>4514</v>
      </c>
    </row>
    <row r="323" spans="2:2" x14ac:dyDescent="0.2">
      <c r="B323" s="437" t="s">
        <v>4515</v>
      </c>
    </row>
    <row r="324" spans="2:2" x14ac:dyDescent="0.2">
      <c r="B324" s="437" t="s">
        <v>4466</v>
      </c>
    </row>
    <row r="325" spans="2:2" x14ac:dyDescent="0.2">
      <c r="B325" s="437" t="s">
        <v>4274</v>
      </c>
    </row>
    <row r="326" spans="2:2" x14ac:dyDescent="0.2">
      <c r="B326" s="437" t="s">
        <v>4516</v>
      </c>
    </row>
    <row r="327" spans="2:2" x14ac:dyDescent="0.2">
      <c r="B327" s="437" t="s">
        <v>4517</v>
      </c>
    </row>
    <row r="328" spans="2:2" x14ac:dyDescent="0.2">
      <c r="B328" s="437" t="s">
        <v>4518</v>
      </c>
    </row>
    <row r="329" spans="2:2" x14ac:dyDescent="0.2">
      <c r="B329" s="437" t="s">
        <v>4519</v>
      </c>
    </row>
    <row r="330" spans="2:2" x14ac:dyDescent="0.2">
      <c r="B330" s="437"/>
    </row>
    <row r="331" spans="2:2" x14ac:dyDescent="0.2">
      <c r="B331" s="437" t="s">
        <v>4520</v>
      </c>
    </row>
    <row r="332" spans="2:2" x14ac:dyDescent="0.2">
      <c r="B332" s="437" t="s">
        <v>4521</v>
      </c>
    </row>
    <row r="333" spans="2:2" x14ac:dyDescent="0.2">
      <c r="B333" s="437" t="s">
        <v>4522</v>
      </c>
    </row>
    <row r="334" spans="2:2" x14ac:dyDescent="0.2">
      <c r="B334" s="437" t="s">
        <v>4523</v>
      </c>
    </row>
    <row r="335" spans="2:2" x14ac:dyDescent="0.2">
      <c r="B335" s="437" t="s">
        <v>4524</v>
      </c>
    </row>
    <row r="336" spans="2:2" x14ac:dyDescent="0.2">
      <c r="B336" s="437" t="s">
        <v>4525</v>
      </c>
    </row>
    <row r="337" spans="2:2" x14ac:dyDescent="0.2">
      <c r="B337" s="437" t="s">
        <v>4274</v>
      </c>
    </row>
    <row r="338" spans="2:2" x14ac:dyDescent="0.2">
      <c r="B338" s="437" t="s">
        <v>4526</v>
      </c>
    </row>
    <row r="339" spans="2:2" x14ac:dyDescent="0.2">
      <c r="B339" s="437" t="s">
        <v>4527</v>
      </c>
    </row>
    <row r="340" spans="2:2" x14ac:dyDescent="0.2">
      <c r="B340" s="437" t="s">
        <v>4528</v>
      </c>
    </row>
    <row r="341" spans="2:2" x14ac:dyDescent="0.2">
      <c r="B341" s="437" t="s">
        <v>4529</v>
      </c>
    </row>
    <row r="342" spans="2:2" x14ac:dyDescent="0.2">
      <c r="B342" s="437"/>
    </row>
    <row r="343" spans="2:2" x14ac:dyDescent="0.2">
      <c r="B343" s="437" t="s">
        <v>4530</v>
      </c>
    </row>
    <row r="344" spans="2:2" x14ac:dyDescent="0.2">
      <c r="B344" s="437" t="s">
        <v>4531</v>
      </c>
    </row>
    <row r="345" spans="2:2" x14ac:dyDescent="0.2">
      <c r="B345" s="437" t="s">
        <v>4465</v>
      </c>
    </row>
    <row r="346" spans="2:2" x14ac:dyDescent="0.2">
      <c r="B346" s="437" t="s">
        <v>4532</v>
      </c>
    </row>
    <row r="347" spans="2:2" x14ac:dyDescent="0.2">
      <c r="B347" s="437" t="s">
        <v>4274</v>
      </c>
    </row>
    <row r="348" spans="2:2" x14ac:dyDescent="0.2">
      <c r="B348" s="437" t="s">
        <v>4533</v>
      </c>
    </row>
    <row r="349" spans="2:2" x14ac:dyDescent="0.2">
      <c r="B349" s="437" t="s">
        <v>4534</v>
      </c>
    </row>
    <row r="350" spans="2:2" x14ac:dyDescent="0.2">
      <c r="B350" s="437" t="s">
        <v>4274</v>
      </c>
    </row>
    <row r="351" spans="2:2" x14ac:dyDescent="0.2">
      <c r="B351" s="437" t="s">
        <v>4356</v>
      </c>
    </row>
    <row r="352" spans="2:2" x14ac:dyDescent="0.2">
      <c r="B352" s="437" t="s">
        <v>4535</v>
      </c>
    </row>
    <row r="353" spans="2:2" x14ac:dyDescent="0.2">
      <c r="B353" s="437" t="s">
        <v>4274</v>
      </c>
    </row>
    <row r="354" spans="2:2" x14ac:dyDescent="0.2">
      <c r="B354" s="437" t="s">
        <v>4536</v>
      </c>
    </row>
    <row r="355" spans="2:2" x14ac:dyDescent="0.2">
      <c r="B355" s="437" t="s">
        <v>4537</v>
      </c>
    </row>
    <row r="356" spans="2:2" x14ac:dyDescent="0.2">
      <c r="B356" s="437" t="s">
        <v>4538</v>
      </c>
    </row>
    <row r="357" spans="2:2" x14ac:dyDescent="0.2">
      <c r="B357" s="437" t="s">
        <v>4274</v>
      </c>
    </row>
    <row r="358" spans="2:2" x14ac:dyDescent="0.2">
      <c r="B358" s="437" t="s">
        <v>4539</v>
      </c>
    </row>
    <row r="359" spans="2:2" x14ac:dyDescent="0.2">
      <c r="B359" s="437" t="s">
        <v>4540</v>
      </c>
    </row>
    <row r="360" spans="2:2" x14ac:dyDescent="0.2">
      <c r="B360" s="437" t="s">
        <v>4541</v>
      </c>
    </row>
    <row r="361" spans="2:2" x14ac:dyDescent="0.2">
      <c r="B361" s="437" t="s">
        <v>4274</v>
      </c>
    </row>
    <row r="362" spans="2:2" x14ac:dyDescent="0.2">
      <c r="B362" s="437" t="s">
        <v>4542</v>
      </c>
    </row>
    <row r="363" spans="2:2" x14ac:dyDescent="0.2">
      <c r="B363" s="437" t="s">
        <v>4543</v>
      </c>
    </row>
    <row r="364" spans="2:2" x14ac:dyDescent="0.2">
      <c r="B364" s="437" t="s">
        <v>4544</v>
      </c>
    </row>
    <row r="365" spans="2:2" x14ac:dyDescent="0.2">
      <c r="B365" s="437" t="s">
        <v>4274</v>
      </c>
    </row>
    <row r="366" spans="2:2" x14ac:dyDescent="0.2">
      <c r="B366" s="437" t="s">
        <v>4545</v>
      </c>
    </row>
    <row r="367" spans="2:2" x14ac:dyDescent="0.2">
      <c r="B367" s="437" t="s">
        <v>4546</v>
      </c>
    </row>
    <row r="368" spans="2:2" x14ac:dyDescent="0.2">
      <c r="B368" s="437" t="s">
        <v>4547</v>
      </c>
    </row>
    <row r="369" spans="2:2" x14ac:dyDescent="0.2">
      <c r="B369" s="437" t="s">
        <v>4548</v>
      </c>
    </row>
    <row r="370" spans="2:2" x14ac:dyDescent="0.2">
      <c r="B370" s="437" t="s">
        <v>4549</v>
      </c>
    </row>
    <row r="371" spans="2:2" x14ac:dyDescent="0.2">
      <c r="B371" s="437" t="s">
        <v>4274</v>
      </c>
    </row>
    <row r="372" spans="2:2" x14ac:dyDescent="0.2">
      <c r="B372" s="437" t="s">
        <v>4550</v>
      </c>
    </row>
    <row r="373" spans="2:2" x14ac:dyDescent="0.2">
      <c r="B373" s="437" t="s">
        <v>4551</v>
      </c>
    </row>
    <row r="374" spans="2:2" x14ac:dyDescent="0.2">
      <c r="B374" s="437" t="s">
        <v>4552</v>
      </c>
    </row>
    <row r="375" spans="2:2" x14ac:dyDescent="0.2">
      <c r="B375" s="437" t="s">
        <v>4553</v>
      </c>
    </row>
    <row r="376" spans="2:2" x14ac:dyDescent="0.2">
      <c r="B376" s="437" t="s">
        <v>4554</v>
      </c>
    </row>
    <row r="377" spans="2:2" x14ac:dyDescent="0.2">
      <c r="B377" s="437" t="s">
        <v>4555</v>
      </c>
    </row>
    <row r="378" spans="2:2" x14ac:dyDescent="0.2">
      <c r="B378" s="437" t="s">
        <v>4556</v>
      </c>
    </row>
    <row r="379" spans="2:2" x14ac:dyDescent="0.2">
      <c r="B379" s="437" t="s">
        <v>4274</v>
      </c>
    </row>
    <row r="380" spans="2:2" x14ac:dyDescent="0.2">
      <c r="B380" s="437" t="s">
        <v>4557</v>
      </c>
    </row>
    <row r="381" spans="2:2" x14ac:dyDescent="0.2">
      <c r="B381" s="437" t="s">
        <v>4558</v>
      </c>
    </row>
    <row r="382" spans="2:2" x14ac:dyDescent="0.2">
      <c r="B382" s="437" t="s">
        <v>4559</v>
      </c>
    </row>
    <row r="383" spans="2:2" x14ac:dyDescent="0.2">
      <c r="B383" s="437" t="s">
        <v>4560</v>
      </c>
    </row>
    <row r="384" spans="2:2" x14ac:dyDescent="0.2">
      <c r="B384" s="437" t="s">
        <v>4561</v>
      </c>
    </row>
    <row r="385" spans="2:2" x14ac:dyDescent="0.2">
      <c r="B385" s="437" t="s">
        <v>4562</v>
      </c>
    </row>
    <row r="386" spans="2:2" x14ac:dyDescent="0.2">
      <c r="B386" s="437" t="s">
        <v>4274</v>
      </c>
    </row>
    <row r="387" spans="2:2" x14ac:dyDescent="0.2">
      <c r="B387" s="437" t="s">
        <v>4563</v>
      </c>
    </row>
    <row r="388" spans="2:2" x14ac:dyDescent="0.2">
      <c r="B388" s="437" t="s">
        <v>4564</v>
      </c>
    </row>
    <row r="389" spans="2:2" x14ac:dyDescent="0.2">
      <c r="B389" s="437" t="s">
        <v>4274</v>
      </c>
    </row>
    <row r="390" spans="2:2" x14ac:dyDescent="0.2">
      <c r="B390" s="437" t="s">
        <v>4565</v>
      </c>
    </row>
    <row r="391" spans="2:2" x14ac:dyDescent="0.2">
      <c r="B391" s="437" t="s">
        <v>4566</v>
      </c>
    </row>
    <row r="392" spans="2:2" x14ac:dyDescent="0.2">
      <c r="B392" s="437" t="s">
        <v>4567</v>
      </c>
    </row>
    <row r="393" spans="2:2" x14ac:dyDescent="0.2">
      <c r="B393" s="437" t="s">
        <v>4274</v>
      </c>
    </row>
    <row r="394" spans="2:2" x14ac:dyDescent="0.2">
      <c r="B394" s="437" t="s">
        <v>4568</v>
      </c>
    </row>
    <row r="395" spans="2:2" x14ac:dyDescent="0.2">
      <c r="B395" s="437" t="s">
        <v>4569</v>
      </c>
    </row>
    <row r="396" spans="2:2" x14ac:dyDescent="0.2">
      <c r="B396" s="437"/>
    </row>
    <row r="397" spans="2:2" x14ac:dyDescent="0.2">
      <c r="B397" s="437" t="s">
        <v>4570</v>
      </c>
    </row>
    <row r="398" spans="2:2" x14ac:dyDescent="0.2">
      <c r="B398" s="437" t="s">
        <v>4571</v>
      </c>
    </row>
    <row r="399" spans="2:2" x14ac:dyDescent="0.2">
      <c r="B399" s="437" t="s">
        <v>4274</v>
      </c>
    </row>
    <row r="400" spans="2:2" x14ac:dyDescent="0.2">
      <c r="B400" s="437" t="s">
        <v>4572</v>
      </c>
    </row>
    <row r="401" spans="2:2" x14ac:dyDescent="0.2">
      <c r="B401" s="437" t="s">
        <v>4573</v>
      </c>
    </row>
    <row r="402" spans="2:2" x14ac:dyDescent="0.2">
      <c r="B402" s="437" t="s">
        <v>4574</v>
      </c>
    </row>
    <row r="403" spans="2:2" x14ac:dyDescent="0.2">
      <c r="B403" s="437" t="s">
        <v>4575</v>
      </c>
    </row>
    <row r="404" spans="2:2" x14ac:dyDescent="0.2">
      <c r="B404" s="437" t="s">
        <v>4274</v>
      </c>
    </row>
    <row r="405" spans="2:2" x14ac:dyDescent="0.2">
      <c r="B405" s="437" t="s">
        <v>4576</v>
      </c>
    </row>
    <row r="406" spans="2:2" x14ac:dyDescent="0.2">
      <c r="B406" s="437" t="s">
        <v>4577</v>
      </c>
    </row>
    <row r="407" spans="2:2" x14ac:dyDescent="0.2">
      <c r="B407" s="437" t="s">
        <v>4578</v>
      </c>
    </row>
    <row r="408" spans="2:2" x14ac:dyDescent="0.2">
      <c r="B408" s="437" t="s">
        <v>4579</v>
      </c>
    </row>
    <row r="409" spans="2:2" x14ac:dyDescent="0.2">
      <c r="B409" s="437" t="s">
        <v>4274</v>
      </c>
    </row>
    <row r="410" spans="2:2" x14ac:dyDescent="0.2">
      <c r="B410" s="437" t="s">
        <v>4580</v>
      </c>
    </row>
    <row r="411" spans="2:2" x14ac:dyDescent="0.2">
      <c r="B411" s="437"/>
    </row>
    <row r="412" spans="2:2" x14ac:dyDescent="0.2">
      <c r="B412" s="437" t="s">
        <v>4581</v>
      </c>
    </row>
    <row r="413" spans="2:2" x14ac:dyDescent="0.2">
      <c r="B413" s="437" t="s">
        <v>4582</v>
      </c>
    </row>
    <row r="414" spans="2:2" x14ac:dyDescent="0.2">
      <c r="B414" s="437" t="s">
        <v>4583</v>
      </c>
    </row>
    <row r="415" spans="2:2" x14ac:dyDescent="0.2">
      <c r="B415" s="437" t="s">
        <v>4584</v>
      </c>
    </row>
    <row r="416" spans="2:2" x14ac:dyDescent="0.2">
      <c r="B416" s="437"/>
    </row>
    <row r="417" spans="2:2" x14ac:dyDescent="0.2">
      <c r="B417" s="437" t="s">
        <v>4585</v>
      </c>
    </row>
    <row r="418" spans="2:2" x14ac:dyDescent="0.2">
      <c r="B418" s="437" t="s">
        <v>4586</v>
      </c>
    </row>
    <row r="419" spans="2:2" x14ac:dyDescent="0.2">
      <c r="B419" s="437" t="s">
        <v>4587</v>
      </c>
    </row>
    <row r="420" spans="2:2" x14ac:dyDescent="0.2">
      <c r="B420" s="437" t="s">
        <v>4588</v>
      </c>
    </row>
    <row r="421" spans="2:2" x14ac:dyDescent="0.2">
      <c r="B421" s="437" t="s">
        <v>4589</v>
      </c>
    </row>
    <row r="422" spans="2:2" x14ac:dyDescent="0.2">
      <c r="B422" s="437" t="s">
        <v>4590</v>
      </c>
    </row>
    <row r="423" spans="2:2" x14ac:dyDescent="0.2">
      <c r="B423" s="437" t="s">
        <v>4591</v>
      </c>
    </row>
    <row r="424" spans="2:2" x14ac:dyDescent="0.2">
      <c r="B424" s="437" t="s">
        <v>4592</v>
      </c>
    </row>
    <row r="425" spans="2:2" x14ac:dyDescent="0.2">
      <c r="B425" s="437" t="s">
        <v>4593</v>
      </c>
    </row>
    <row r="426" spans="2:2" x14ac:dyDescent="0.2">
      <c r="B426" s="437" t="s">
        <v>4594</v>
      </c>
    </row>
    <row r="427" spans="2:2" x14ac:dyDescent="0.2">
      <c r="B427" s="437" t="s">
        <v>4595</v>
      </c>
    </row>
    <row r="428" spans="2:2" x14ac:dyDescent="0.2">
      <c r="B428" s="437" t="s">
        <v>4596</v>
      </c>
    </row>
    <row r="429" spans="2:2" x14ac:dyDescent="0.2">
      <c r="B429" s="437" t="s">
        <v>4597</v>
      </c>
    </row>
    <row r="430" spans="2:2" x14ac:dyDescent="0.2">
      <c r="B430" s="437" t="s">
        <v>4598</v>
      </c>
    </row>
    <row r="431" spans="2:2" x14ac:dyDescent="0.2">
      <c r="B431" s="437" t="s">
        <v>4598</v>
      </c>
    </row>
    <row r="432" spans="2:2" x14ac:dyDescent="0.2">
      <c r="B432" s="437" t="s">
        <v>4599</v>
      </c>
    </row>
    <row r="433" spans="2:2" x14ac:dyDescent="0.2">
      <c r="B433" s="437" t="s">
        <v>4600</v>
      </c>
    </row>
    <row r="434" spans="2:2" x14ac:dyDescent="0.2">
      <c r="B434" s="437" t="s">
        <v>4601</v>
      </c>
    </row>
    <row r="435" spans="2:2" x14ac:dyDescent="0.2">
      <c r="B435" s="437" t="s">
        <v>4602</v>
      </c>
    </row>
    <row r="436" spans="2:2" x14ac:dyDescent="0.2">
      <c r="B436" s="437" t="s">
        <v>4603</v>
      </c>
    </row>
    <row r="437" spans="2:2" x14ac:dyDescent="0.2">
      <c r="B437" s="437" t="s">
        <v>4604</v>
      </c>
    </row>
    <row r="438" spans="2:2" x14ac:dyDescent="0.2">
      <c r="B438" s="437" t="s">
        <v>4605</v>
      </c>
    </row>
    <row r="439" spans="2:2" x14ac:dyDescent="0.2">
      <c r="B439" s="437" t="s">
        <v>4598</v>
      </c>
    </row>
    <row r="440" spans="2:2" x14ac:dyDescent="0.2">
      <c r="B440" s="437" t="s">
        <v>4606</v>
      </c>
    </row>
    <row r="441" spans="2:2" x14ac:dyDescent="0.2">
      <c r="B441" s="437" t="s">
        <v>4592</v>
      </c>
    </row>
    <row r="442" spans="2:2" x14ac:dyDescent="0.2">
      <c r="B442" s="437" t="s">
        <v>4607</v>
      </c>
    </row>
    <row r="443" spans="2:2" x14ac:dyDescent="0.2">
      <c r="B443" s="437" t="s">
        <v>4608</v>
      </c>
    </row>
    <row r="444" spans="2:2" x14ac:dyDescent="0.2">
      <c r="B444" s="437" t="s">
        <v>4609</v>
      </c>
    </row>
    <row r="445" spans="2:2" x14ac:dyDescent="0.2">
      <c r="B445" s="437" t="s">
        <v>4610</v>
      </c>
    </row>
    <row r="446" spans="2:2" x14ac:dyDescent="0.2">
      <c r="B446" s="437" t="s">
        <v>4611</v>
      </c>
    </row>
    <row r="447" spans="2:2" x14ac:dyDescent="0.2">
      <c r="B447" s="437" t="s">
        <v>4598</v>
      </c>
    </row>
    <row r="448" spans="2:2" x14ac:dyDescent="0.2">
      <c r="B448" s="437" t="s">
        <v>4612</v>
      </c>
    </row>
    <row r="449" spans="2:2" x14ac:dyDescent="0.2">
      <c r="B449" s="437" t="s">
        <v>4613</v>
      </c>
    </row>
    <row r="450" spans="2:2" x14ac:dyDescent="0.2">
      <c r="B450" s="437" t="s">
        <v>4598</v>
      </c>
    </row>
    <row r="451" spans="2:2" x14ac:dyDescent="0.2">
      <c r="B451" s="437" t="s">
        <v>4598</v>
      </c>
    </row>
    <row r="452" spans="2:2" x14ac:dyDescent="0.2">
      <c r="B452" s="437" t="s">
        <v>4598</v>
      </c>
    </row>
    <row r="453" spans="2:2" x14ac:dyDescent="0.2">
      <c r="B453" s="437" t="s">
        <v>4614</v>
      </c>
    </row>
    <row r="454" spans="2:2" x14ac:dyDescent="0.2">
      <c r="B454" s="437"/>
    </row>
    <row r="455" spans="2:2" x14ac:dyDescent="0.2">
      <c r="B455" s="437" t="s">
        <v>4615</v>
      </c>
    </row>
    <row r="456" spans="2:2" x14ac:dyDescent="0.2">
      <c r="B456" s="437" t="s">
        <v>4616</v>
      </c>
    </row>
    <row r="457" spans="2:2" x14ac:dyDescent="0.2">
      <c r="B457" s="437" t="s">
        <v>4617</v>
      </c>
    </row>
    <row r="458" spans="2:2" x14ac:dyDescent="0.2">
      <c r="B458" s="437" t="s">
        <v>4618</v>
      </c>
    </row>
    <row r="459" spans="2:2" x14ac:dyDescent="0.2">
      <c r="B459" s="437" t="s">
        <v>4619</v>
      </c>
    </row>
    <row r="460" spans="2:2" x14ac:dyDescent="0.2">
      <c r="B460" s="437" t="s">
        <v>4598</v>
      </c>
    </row>
    <row r="461" spans="2:2" x14ac:dyDescent="0.2">
      <c r="B461" s="437"/>
    </row>
    <row r="462" spans="2:2" x14ac:dyDescent="0.2">
      <c r="B462" s="437" t="s">
        <v>4620</v>
      </c>
    </row>
    <row r="463" spans="2:2" x14ac:dyDescent="0.2">
      <c r="B463" s="437" t="s">
        <v>4621</v>
      </c>
    </row>
    <row r="464" spans="2:2" x14ac:dyDescent="0.2">
      <c r="B464" s="437" t="s">
        <v>4622</v>
      </c>
    </row>
    <row r="465" spans="2:2" x14ac:dyDescent="0.2">
      <c r="B465" s="437" t="s">
        <v>4623</v>
      </c>
    </row>
    <row r="466" spans="2:2" x14ac:dyDescent="0.2">
      <c r="B466" s="437" t="s">
        <v>4624</v>
      </c>
    </row>
    <row r="467" spans="2:2" x14ac:dyDescent="0.2">
      <c r="B467" s="437" t="s">
        <v>4625</v>
      </c>
    </row>
    <row r="468" spans="2:2" x14ac:dyDescent="0.2">
      <c r="B468" s="437" t="s">
        <v>4598</v>
      </c>
    </row>
    <row r="469" spans="2:2" x14ac:dyDescent="0.2">
      <c r="B469" s="437" t="s">
        <v>4626</v>
      </c>
    </row>
    <row r="470" spans="2:2" x14ac:dyDescent="0.2">
      <c r="B470" s="437" t="s">
        <v>4627</v>
      </c>
    </row>
    <row r="471" spans="2:2" x14ac:dyDescent="0.2">
      <c r="B471" s="437"/>
    </row>
    <row r="472" spans="2:2" x14ac:dyDescent="0.2">
      <c r="B472" s="437" t="s">
        <v>4628</v>
      </c>
    </row>
    <row r="473" spans="2:2" x14ac:dyDescent="0.2">
      <c r="B473" s="437" t="s">
        <v>4629</v>
      </c>
    </row>
    <row r="474" spans="2:2" x14ac:dyDescent="0.2">
      <c r="B474" s="437" t="s">
        <v>4630</v>
      </c>
    </row>
    <row r="475" spans="2:2" x14ac:dyDescent="0.2">
      <c r="B475" s="437" t="s">
        <v>4631</v>
      </c>
    </row>
    <row r="476" spans="2:2" x14ac:dyDescent="0.2">
      <c r="B476" s="437" t="s">
        <v>4632</v>
      </c>
    </row>
    <row r="477" spans="2:2" x14ac:dyDescent="0.2">
      <c r="B477" s="437" t="s">
        <v>4633</v>
      </c>
    </row>
    <row r="478" spans="2:2" x14ac:dyDescent="0.2">
      <c r="B478" s="437" t="s">
        <v>4598</v>
      </c>
    </row>
    <row r="479" spans="2:2" x14ac:dyDescent="0.2">
      <c r="B479" s="437" t="s">
        <v>4598</v>
      </c>
    </row>
    <row r="480" spans="2:2" x14ac:dyDescent="0.2">
      <c r="B480" s="437" t="s">
        <v>4629</v>
      </c>
    </row>
    <row r="481" spans="2:2" x14ac:dyDescent="0.2">
      <c r="B481" s="437" t="s">
        <v>4634</v>
      </c>
    </row>
    <row r="482" spans="2:2" x14ac:dyDescent="0.2">
      <c r="B482" s="437" t="s">
        <v>4631</v>
      </c>
    </row>
    <row r="483" spans="2:2" x14ac:dyDescent="0.2">
      <c r="B483" s="437" t="s">
        <v>4635</v>
      </c>
    </row>
    <row r="484" spans="2:2" x14ac:dyDescent="0.2">
      <c r="B484" s="437" t="s">
        <v>4598</v>
      </c>
    </row>
    <row r="485" spans="2:2" x14ac:dyDescent="0.2">
      <c r="B485" s="437" t="s">
        <v>4598</v>
      </c>
    </row>
    <row r="486" spans="2:2" x14ac:dyDescent="0.2">
      <c r="B486" s="437" t="s">
        <v>4629</v>
      </c>
    </row>
    <row r="487" spans="2:2" x14ac:dyDescent="0.2">
      <c r="B487" s="437" t="s">
        <v>4636</v>
      </c>
    </row>
    <row r="488" spans="2:2" x14ac:dyDescent="0.2">
      <c r="B488" s="437" t="s">
        <v>4631</v>
      </c>
    </row>
    <row r="489" spans="2:2" x14ac:dyDescent="0.2">
      <c r="B489" s="437" t="s">
        <v>4637</v>
      </c>
    </row>
    <row r="490" spans="2:2" x14ac:dyDescent="0.2">
      <c r="B490" s="437" t="s">
        <v>4638</v>
      </c>
    </row>
    <row r="491" spans="2:2" x14ac:dyDescent="0.2">
      <c r="B491" s="437" t="s">
        <v>4598</v>
      </c>
    </row>
    <row r="492" spans="2:2" x14ac:dyDescent="0.2">
      <c r="B492" s="437" t="s">
        <v>4598</v>
      </c>
    </row>
    <row r="493" spans="2:2" x14ac:dyDescent="0.2">
      <c r="B493" s="437" t="s">
        <v>4639</v>
      </c>
    </row>
    <row r="494" spans="2:2" x14ac:dyDescent="0.2">
      <c r="B494" s="437" t="s">
        <v>4640</v>
      </c>
    </row>
    <row r="495" spans="2:2" x14ac:dyDescent="0.2">
      <c r="B495" s="437" t="s">
        <v>4641</v>
      </c>
    </row>
    <row r="496" spans="2:2" x14ac:dyDescent="0.2">
      <c r="B496" s="437" t="s">
        <v>4642</v>
      </c>
    </row>
    <row r="497" spans="2:2" x14ac:dyDescent="0.2">
      <c r="B497" s="437" t="s">
        <v>4643</v>
      </c>
    </row>
    <row r="498" spans="2:2" x14ac:dyDescent="0.2">
      <c r="B498" s="437" t="s">
        <v>4644</v>
      </c>
    </row>
    <row r="499" spans="2:2" x14ac:dyDescent="0.2">
      <c r="B499" s="437" t="s">
        <v>4598</v>
      </c>
    </row>
    <row r="500" spans="2:2" x14ac:dyDescent="0.2">
      <c r="B500" s="437" t="s">
        <v>4645</v>
      </c>
    </row>
    <row r="501" spans="2:2" x14ac:dyDescent="0.2">
      <c r="B501" s="437" t="s">
        <v>4646</v>
      </c>
    </row>
    <row r="502" spans="2:2" x14ac:dyDescent="0.2">
      <c r="B502" s="437" t="s">
        <v>4647</v>
      </c>
    </row>
    <row r="503" spans="2:2" x14ac:dyDescent="0.2">
      <c r="B503" s="437" t="s">
        <v>4648</v>
      </c>
    </row>
    <row r="504" spans="2:2" x14ac:dyDescent="0.2">
      <c r="B504" s="437" t="s">
        <v>4598</v>
      </c>
    </row>
    <row r="505" spans="2:2" x14ac:dyDescent="0.2">
      <c r="B505" s="437" t="s">
        <v>4598</v>
      </c>
    </row>
    <row r="506" spans="2:2" x14ac:dyDescent="0.2">
      <c r="B506" s="437" t="s">
        <v>4598</v>
      </c>
    </row>
    <row r="507" spans="2:2" x14ac:dyDescent="0.2">
      <c r="B507" s="437"/>
    </row>
    <row r="508" spans="2:2" x14ac:dyDescent="0.2">
      <c r="B508" s="437" t="s">
        <v>4649</v>
      </c>
    </row>
    <row r="509" spans="2:2" x14ac:dyDescent="0.2">
      <c r="B509" s="437" t="s">
        <v>4650</v>
      </c>
    </row>
    <row r="510" spans="2:2" x14ac:dyDescent="0.2">
      <c r="B510" s="437" t="s">
        <v>4651</v>
      </c>
    </row>
    <row r="511" spans="2:2" x14ac:dyDescent="0.2">
      <c r="B511" s="437" t="s">
        <v>4652</v>
      </c>
    </row>
    <row r="512" spans="2:2" x14ac:dyDescent="0.2">
      <c r="B512" s="437" t="s">
        <v>4598</v>
      </c>
    </row>
    <row r="513" spans="2:2" x14ac:dyDescent="0.2">
      <c r="B513" s="437" t="s">
        <v>4653</v>
      </c>
    </row>
    <row r="514" spans="2:2" x14ac:dyDescent="0.2">
      <c r="B514" s="437" t="s">
        <v>4654</v>
      </c>
    </row>
    <row r="515" spans="2:2" x14ac:dyDescent="0.2">
      <c r="B515" s="437" t="s">
        <v>4655</v>
      </c>
    </row>
    <row r="516" spans="2:2" x14ac:dyDescent="0.2">
      <c r="B516" s="437" t="s">
        <v>4656</v>
      </c>
    </row>
    <row r="517" spans="2:2" x14ac:dyDescent="0.2">
      <c r="B517" s="437" t="s">
        <v>4657</v>
      </c>
    </row>
    <row r="518" spans="2:2" x14ac:dyDescent="0.2">
      <c r="B518" s="437" t="s">
        <v>4598</v>
      </c>
    </row>
    <row r="519" spans="2:2" x14ac:dyDescent="0.2">
      <c r="B519" s="437" t="s">
        <v>4654</v>
      </c>
    </row>
    <row r="520" spans="2:2" x14ac:dyDescent="0.2">
      <c r="B520" s="437" t="s">
        <v>4658</v>
      </c>
    </row>
    <row r="521" spans="2:2" x14ac:dyDescent="0.2">
      <c r="B521" s="437" t="s">
        <v>4659</v>
      </c>
    </row>
    <row r="522" spans="2:2" x14ac:dyDescent="0.2">
      <c r="B522" s="437" t="s">
        <v>4660</v>
      </c>
    </row>
    <row r="523" spans="2:2" x14ac:dyDescent="0.2">
      <c r="B523" s="437" t="s">
        <v>4598</v>
      </c>
    </row>
    <row r="524" spans="2:2" x14ac:dyDescent="0.2">
      <c r="B524" s="437" t="s">
        <v>4598</v>
      </c>
    </row>
    <row r="525" spans="2:2" x14ac:dyDescent="0.2">
      <c r="B525" s="437" t="s">
        <v>4598</v>
      </c>
    </row>
    <row r="526" spans="2:2" x14ac:dyDescent="0.2">
      <c r="B526" s="437"/>
    </row>
    <row r="527" spans="2:2" x14ac:dyDescent="0.2">
      <c r="B527" s="437" t="s">
        <v>4661</v>
      </c>
    </row>
    <row r="528" spans="2:2" x14ac:dyDescent="0.2">
      <c r="B528" s="437" t="s">
        <v>4662</v>
      </c>
    </row>
    <row r="529" spans="2:2" x14ac:dyDescent="0.2">
      <c r="B529" s="437" t="s">
        <v>4663</v>
      </c>
    </row>
    <row r="530" spans="2:2" x14ac:dyDescent="0.2">
      <c r="B530" s="437" t="s">
        <v>4652</v>
      </c>
    </row>
    <row r="531" spans="2:2" x14ac:dyDescent="0.2">
      <c r="B531" s="437" t="s">
        <v>4598</v>
      </c>
    </row>
    <row r="532" spans="2:2" x14ac:dyDescent="0.2">
      <c r="B532" s="437" t="s">
        <v>4664</v>
      </c>
    </row>
    <row r="533" spans="2:2" x14ac:dyDescent="0.2">
      <c r="B533" s="437" t="s">
        <v>4665</v>
      </c>
    </row>
    <row r="534" spans="2:2" x14ac:dyDescent="0.2">
      <c r="B534" s="437" t="s">
        <v>4598</v>
      </c>
    </row>
    <row r="535" spans="2:2" x14ac:dyDescent="0.2">
      <c r="B535" s="437"/>
    </row>
    <row r="536" spans="2:2" x14ac:dyDescent="0.2">
      <c r="B536" s="437" t="s">
        <v>4666</v>
      </c>
    </row>
    <row r="537" spans="2:2" x14ac:dyDescent="0.2">
      <c r="B537" s="437" t="s">
        <v>4667</v>
      </c>
    </row>
    <row r="538" spans="2:2" x14ac:dyDescent="0.2">
      <c r="B538" s="437" t="s">
        <v>4668</v>
      </c>
    </row>
    <row r="539" spans="2:2" x14ac:dyDescent="0.2">
      <c r="B539" s="437" t="s">
        <v>4652</v>
      </c>
    </row>
    <row r="540" spans="2:2" x14ac:dyDescent="0.2">
      <c r="B540" s="437" t="s">
        <v>4598</v>
      </c>
    </row>
    <row r="541" spans="2:2" x14ac:dyDescent="0.2">
      <c r="B541" s="437" t="s">
        <v>4669</v>
      </c>
    </row>
    <row r="542" spans="2:2" x14ac:dyDescent="0.2">
      <c r="B542" s="437" t="s">
        <v>4670</v>
      </c>
    </row>
    <row r="543" spans="2:2" x14ac:dyDescent="0.2">
      <c r="B543" s="437" t="s">
        <v>4671</v>
      </c>
    </row>
    <row r="544" spans="2:2" x14ac:dyDescent="0.2">
      <c r="B544" s="437" t="s">
        <v>4672</v>
      </c>
    </row>
    <row r="545" spans="2:2" x14ac:dyDescent="0.2">
      <c r="B545" s="437" t="s">
        <v>4598</v>
      </c>
    </row>
    <row r="546" spans="2:2" x14ac:dyDescent="0.2">
      <c r="B546" s="437" t="s">
        <v>4670</v>
      </c>
    </row>
    <row r="547" spans="2:2" x14ac:dyDescent="0.2">
      <c r="B547" s="437" t="s">
        <v>4673</v>
      </c>
    </row>
    <row r="548" spans="2:2" x14ac:dyDescent="0.2">
      <c r="B548" s="437" t="s">
        <v>4674</v>
      </c>
    </row>
    <row r="549" spans="2:2" x14ac:dyDescent="0.2">
      <c r="B549" s="437" t="s">
        <v>4598</v>
      </c>
    </row>
    <row r="550" spans="2:2" x14ac:dyDescent="0.2">
      <c r="B550" s="437" t="s">
        <v>4598</v>
      </c>
    </row>
    <row r="551" spans="2:2" x14ac:dyDescent="0.2">
      <c r="B551" s="437" t="s">
        <v>4675</v>
      </c>
    </row>
    <row r="552" spans="2:2" x14ac:dyDescent="0.2">
      <c r="B552" s="437" t="s">
        <v>4598</v>
      </c>
    </row>
    <row r="553" spans="2:2" x14ac:dyDescent="0.2">
      <c r="B553" s="437"/>
    </row>
    <row r="554" spans="2:2" x14ac:dyDescent="0.2">
      <c r="B554" s="437" t="s">
        <v>4676</v>
      </c>
    </row>
    <row r="555" spans="2:2" x14ac:dyDescent="0.2">
      <c r="B555" s="437" t="s">
        <v>4677</v>
      </c>
    </row>
    <row r="556" spans="2:2" x14ac:dyDescent="0.2">
      <c r="B556" s="437" t="s">
        <v>4678</v>
      </c>
    </row>
    <row r="557" spans="2:2" x14ac:dyDescent="0.2">
      <c r="B557" s="437" t="s">
        <v>4652</v>
      </c>
    </row>
    <row r="558" spans="2:2" x14ac:dyDescent="0.2">
      <c r="B558" s="437" t="s">
        <v>4598</v>
      </c>
    </row>
    <row r="559" spans="2:2" x14ac:dyDescent="0.2">
      <c r="B559" s="437" t="s">
        <v>4679</v>
      </c>
    </row>
    <row r="560" spans="2:2" x14ac:dyDescent="0.2">
      <c r="B560" s="437" t="s">
        <v>4680</v>
      </c>
    </row>
    <row r="561" spans="2:2" x14ac:dyDescent="0.2">
      <c r="B561" s="437" t="s">
        <v>4654</v>
      </c>
    </row>
    <row r="562" spans="2:2" x14ac:dyDescent="0.2">
      <c r="B562" s="437" t="s">
        <v>4681</v>
      </c>
    </row>
    <row r="563" spans="2:2" x14ac:dyDescent="0.2">
      <c r="B563" s="437" t="s">
        <v>4682</v>
      </c>
    </row>
    <row r="564" spans="2:2" x14ac:dyDescent="0.2">
      <c r="B564" s="437" t="s">
        <v>4683</v>
      </c>
    </row>
    <row r="565" spans="2:2" x14ac:dyDescent="0.2">
      <c r="B565" s="437" t="s">
        <v>4598</v>
      </c>
    </row>
    <row r="566" spans="2:2" x14ac:dyDescent="0.2">
      <c r="B566" s="437" t="s">
        <v>4654</v>
      </c>
    </row>
    <row r="567" spans="2:2" x14ac:dyDescent="0.2">
      <c r="B567" s="437" t="s">
        <v>4684</v>
      </c>
    </row>
    <row r="568" spans="2:2" x14ac:dyDescent="0.2">
      <c r="B568" s="437" t="s">
        <v>4685</v>
      </c>
    </row>
    <row r="569" spans="2:2" x14ac:dyDescent="0.2">
      <c r="B569" s="437" t="s">
        <v>4686</v>
      </c>
    </row>
    <row r="570" spans="2:2" x14ac:dyDescent="0.2">
      <c r="B570" s="437" t="s">
        <v>4598</v>
      </c>
    </row>
    <row r="571" spans="2:2" x14ac:dyDescent="0.2">
      <c r="B571" s="437" t="s">
        <v>4598</v>
      </c>
    </row>
    <row r="572" spans="2:2" x14ac:dyDescent="0.2">
      <c r="B572" s="437" t="s">
        <v>4598</v>
      </c>
    </row>
    <row r="573" spans="2:2" x14ac:dyDescent="0.2">
      <c r="B573" s="437" t="s">
        <v>4598</v>
      </c>
    </row>
    <row r="574" spans="2:2" x14ac:dyDescent="0.2">
      <c r="B574" s="437"/>
    </row>
    <row r="575" spans="2:2" x14ac:dyDescent="0.2">
      <c r="B575" s="437" t="s">
        <v>4687</v>
      </c>
    </row>
    <row r="576" spans="2:2" x14ac:dyDescent="0.2">
      <c r="B576" s="437" t="s">
        <v>4688</v>
      </c>
    </row>
    <row r="577" spans="2:2" x14ac:dyDescent="0.2">
      <c r="B577" s="437" t="s">
        <v>4689</v>
      </c>
    </row>
    <row r="578" spans="2:2" x14ac:dyDescent="0.2">
      <c r="B578" s="437" t="s">
        <v>4690</v>
      </c>
    </row>
    <row r="579" spans="2:2" x14ac:dyDescent="0.2">
      <c r="B579" s="437" t="s">
        <v>4598</v>
      </c>
    </row>
    <row r="580" spans="2:2" x14ac:dyDescent="0.2">
      <c r="B580" s="437" t="s">
        <v>4691</v>
      </c>
    </row>
    <row r="581" spans="2:2" x14ac:dyDescent="0.2">
      <c r="B581" s="437" t="s">
        <v>4692</v>
      </c>
    </row>
    <row r="582" spans="2:2" x14ac:dyDescent="0.2">
      <c r="B582" s="437" t="s">
        <v>4693</v>
      </c>
    </row>
    <row r="583" spans="2:2" x14ac:dyDescent="0.2">
      <c r="B583" s="437" t="s">
        <v>4694</v>
      </c>
    </row>
    <row r="584" spans="2:2" x14ac:dyDescent="0.2">
      <c r="B584" s="437" t="s">
        <v>4598</v>
      </c>
    </row>
    <row r="585" spans="2:2" x14ac:dyDescent="0.2">
      <c r="B585" s="437" t="s">
        <v>4695</v>
      </c>
    </row>
    <row r="586" spans="2:2" x14ac:dyDescent="0.2">
      <c r="B586" s="437" t="s">
        <v>4696</v>
      </c>
    </row>
    <row r="587" spans="2:2" x14ac:dyDescent="0.2">
      <c r="B587" s="437" t="s">
        <v>4697</v>
      </c>
    </row>
    <row r="588" spans="2:2" x14ac:dyDescent="0.2">
      <c r="B588" s="437" t="s">
        <v>4598</v>
      </c>
    </row>
    <row r="589" spans="2:2" x14ac:dyDescent="0.2">
      <c r="B589" s="437" t="s">
        <v>4698</v>
      </c>
    </row>
    <row r="590" spans="2:2" x14ac:dyDescent="0.2">
      <c r="B590" s="437" t="s">
        <v>4699</v>
      </c>
    </row>
    <row r="591" spans="2:2" x14ac:dyDescent="0.2">
      <c r="B591" s="437" t="s">
        <v>4598</v>
      </c>
    </row>
    <row r="592" spans="2:2" x14ac:dyDescent="0.2">
      <c r="B592" s="437"/>
    </row>
    <row r="593" spans="2:2" x14ac:dyDescent="0.2">
      <c r="B593" s="437" t="s">
        <v>4700</v>
      </c>
    </row>
    <row r="594" spans="2:2" x14ac:dyDescent="0.2">
      <c r="B594" s="437" t="s">
        <v>4701</v>
      </c>
    </row>
    <row r="595" spans="2:2" x14ac:dyDescent="0.2">
      <c r="B595" s="437" t="s">
        <v>4702</v>
      </c>
    </row>
    <row r="596" spans="2:2" x14ac:dyDescent="0.2">
      <c r="B596" s="437" t="s">
        <v>4598</v>
      </c>
    </row>
    <row r="597" spans="2:2" x14ac:dyDescent="0.2">
      <c r="B597" s="437" t="s">
        <v>4598</v>
      </c>
    </row>
    <row r="598" spans="2:2" x14ac:dyDescent="0.2">
      <c r="B598" s="437"/>
    </row>
    <row r="599" spans="2:2" x14ac:dyDescent="0.2">
      <c r="B599" s="437" t="s">
        <v>4703</v>
      </c>
    </row>
    <row r="600" spans="2:2" x14ac:dyDescent="0.2">
      <c r="B600" s="437" t="s">
        <v>4598</v>
      </c>
    </row>
    <row r="601" spans="2:2" x14ac:dyDescent="0.2">
      <c r="B601" s="437"/>
    </row>
    <row r="602" spans="2:2" x14ac:dyDescent="0.2">
      <c r="B602" s="437" t="s">
        <v>4704</v>
      </c>
    </row>
    <row r="603" spans="2:2" x14ac:dyDescent="0.2">
      <c r="B603" s="437" t="s">
        <v>4705</v>
      </c>
    </row>
    <row r="604" spans="2:2" x14ac:dyDescent="0.2">
      <c r="B604" s="437" t="s">
        <v>4706</v>
      </c>
    </row>
    <row r="605" spans="2:2" x14ac:dyDescent="0.2">
      <c r="B605" s="437" t="s">
        <v>4707</v>
      </c>
    </row>
    <row r="606" spans="2:2" x14ac:dyDescent="0.2">
      <c r="B606" s="437" t="s">
        <v>4708</v>
      </c>
    </row>
    <row r="607" spans="2:2" x14ac:dyDescent="0.2">
      <c r="B607" s="437" t="s">
        <v>4709</v>
      </c>
    </row>
    <row r="608" spans="2:2" x14ac:dyDescent="0.2">
      <c r="B608" s="437" t="s">
        <v>4710</v>
      </c>
    </row>
    <row r="609" spans="2:2" x14ac:dyDescent="0.2">
      <c r="B609" s="437" t="s">
        <v>4711</v>
      </c>
    </row>
    <row r="610" spans="2:2" x14ac:dyDescent="0.2">
      <c r="B610" s="437" t="s">
        <v>4712</v>
      </c>
    </row>
    <row r="611" spans="2:2" x14ac:dyDescent="0.2">
      <c r="B611" s="437" t="s">
        <v>4713</v>
      </c>
    </row>
    <row r="612" spans="2:2" x14ac:dyDescent="0.2">
      <c r="B612" s="437" t="s">
        <v>4714</v>
      </c>
    </row>
    <row r="613" spans="2:2" x14ac:dyDescent="0.2">
      <c r="B613" s="437" t="s">
        <v>4715</v>
      </c>
    </row>
    <row r="614" spans="2:2" x14ac:dyDescent="0.2">
      <c r="B614" s="437" t="s">
        <v>4716</v>
      </c>
    </row>
    <row r="615" spans="2:2" x14ac:dyDescent="0.2">
      <c r="B615" s="437" t="s">
        <v>4717</v>
      </c>
    </row>
    <row r="616" spans="2:2" x14ac:dyDescent="0.2">
      <c r="B616" s="437" t="s">
        <v>4718</v>
      </c>
    </row>
    <row r="617" spans="2:2" x14ac:dyDescent="0.2">
      <c r="B617" s="437" t="s">
        <v>4719</v>
      </c>
    </row>
    <row r="618" spans="2:2" x14ac:dyDescent="0.2">
      <c r="B618" s="437" t="s">
        <v>4720</v>
      </c>
    </row>
    <row r="619" spans="2:2" x14ac:dyDescent="0.2">
      <c r="B619" s="437" t="s">
        <v>4721</v>
      </c>
    </row>
    <row r="620" spans="2:2" x14ac:dyDescent="0.2">
      <c r="B620" s="437" t="s">
        <v>4598</v>
      </c>
    </row>
    <row r="621" spans="2:2" x14ac:dyDescent="0.2">
      <c r="B621" s="437" t="s">
        <v>4722</v>
      </c>
    </row>
    <row r="622" spans="2:2" x14ac:dyDescent="0.2">
      <c r="B622" s="437" t="s">
        <v>4723</v>
      </c>
    </row>
    <row r="623" spans="2:2" x14ac:dyDescent="0.2">
      <c r="B623" s="437" t="s">
        <v>4724</v>
      </c>
    </row>
    <row r="624" spans="2:2" x14ac:dyDescent="0.2">
      <c r="B624" s="437" t="s">
        <v>4598</v>
      </c>
    </row>
    <row r="625" spans="2:2" x14ac:dyDescent="0.2">
      <c r="B625" s="437" t="s">
        <v>4598</v>
      </c>
    </row>
    <row r="626" spans="2:2" x14ac:dyDescent="0.2">
      <c r="B626" s="437" t="s">
        <v>4598</v>
      </c>
    </row>
    <row r="627" spans="2:2" x14ac:dyDescent="0.2">
      <c r="B627" s="437"/>
    </row>
    <row r="628" spans="2:2" x14ac:dyDescent="0.2">
      <c r="B628" s="437" t="s">
        <v>4725</v>
      </c>
    </row>
    <row r="629" spans="2:2" x14ac:dyDescent="0.2">
      <c r="B629" s="437" t="s">
        <v>4705</v>
      </c>
    </row>
    <row r="630" spans="2:2" x14ac:dyDescent="0.2">
      <c r="B630" s="437" t="s">
        <v>4726</v>
      </c>
    </row>
    <row r="631" spans="2:2" x14ac:dyDescent="0.2">
      <c r="B631" s="437" t="s">
        <v>4707</v>
      </c>
    </row>
    <row r="632" spans="2:2" x14ac:dyDescent="0.2">
      <c r="B632" s="437" t="s">
        <v>4727</v>
      </c>
    </row>
    <row r="633" spans="2:2" x14ac:dyDescent="0.2">
      <c r="B633" s="437" t="s">
        <v>4728</v>
      </c>
    </row>
    <row r="634" spans="2:2" x14ac:dyDescent="0.2">
      <c r="B634" s="437" t="s">
        <v>4713</v>
      </c>
    </row>
    <row r="635" spans="2:2" x14ac:dyDescent="0.2">
      <c r="B635" s="437" t="s">
        <v>4729</v>
      </c>
    </row>
    <row r="636" spans="2:2" x14ac:dyDescent="0.2">
      <c r="B636" s="437" t="s">
        <v>4730</v>
      </c>
    </row>
    <row r="637" spans="2:2" x14ac:dyDescent="0.2">
      <c r="B637" s="437" t="s">
        <v>4731</v>
      </c>
    </row>
    <row r="638" spans="2:2" x14ac:dyDescent="0.2">
      <c r="B638" s="437" t="s">
        <v>4732</v>
      </c>
    </row>
    <row r="639" spans="2:2" x14ac:dyDescent="0.2">
      <c r="B639" s="437" t="s">
        <v>4733</v>
      </c>
    </row>
    <row r="640" spans="2:2" x14ac:dyDescent="0.2">
      <c r="B640" s="437" t="s">
        <v>4734</v>
      </c>
    </row>
    <row r="641" spans="2:2" x14ac:dyDescent="0.2">
      <c r="B641" s="437" t="s">
        <v>4735</v>
      </c>
    </row>
    <row r="642" spans="2:2" x14ac:dyDescent="0.2">
      <c r="B642" s="437" t="s">
        <v>4736</v>
      </c>
    </row>
    <row r="643" spans="2:2" x14ac:dyDescent="0.2">
      <c r="B643" s="437" t="s">
        <v>4737</v>
      </c>
    </row>
    <row r="644" spans="2:2" x14ac:dyDescent="0.2">
      <c r="B644" s="437" t="s">
        <v>4717</v>
      </c>
    </row>
    <row r="645" spans="2:2" x14ac:dyDescent="0.2">
      <c r="B645" s="437" t="s">
        <v>4738</v>
      </c>
    </row>
    <row r="646" spans="2:2" x14ac:dyDescent="0.2">
      <c r="B646" s="437" t="s">
        <v>4739</v>
      </c>
    </row>
    <row r="647" spans="2:2" x14ac:dyDescent="0.2">
      <c r="B647" s="437" t="s">
        <v>4740</v>
      </c>
    </row>
    <row r="648" spans="2:2" x14ac:dyDescent="0.2">
      <c r="B648" s="437" t="s">
        <v>4741</v>
      </c>
    </row>
    <row r="649" spans="2:2" x14ac:dyDescent="0.2">
      <c r="B649" s="437" t="s">
        <v>4737</v>
      </c>
    </row>
    <row r="650" spans="2:2" x14ac:dyDescent="0.2">
      <c r="B650" s="437" t="s">
        <v>4717</v>
      </c>
    </row>
    <row r="651" spans="2:2" x14ac:dyDescent="0.2">
      <c r="B651" s="437" t="s">
        <v>4742</v>
      </c>
    </row>
    <row r="652" spans="2:2" x14ac:dyDescent="0.2">
      <c r="B652" s="437" t="s">
        <v>4743</v>
      </c>
    </row>
    <row r="653" spans="2:2" x14ac:dyDescent="0.2">
      <c r="B653" s="437" t="s">
        <v>4744</v>
      </c>
    </row>
    <row r="654" spans="2:2" x14ac:dyDescent="0.2">
      <c r="B654" s="437" t="s">
        <v>4745</v>
      </c>
    </row>
    <row r="655" spans="2:2" x14ac:dyDescent="0.2">
      <c r="B655" s="437" t="s">
        <v>4737</v>
      </c>
    </row>
    <row r="656" spans="2:2" x14ac:dyDescent="0.2">
      <c r="B656" s="437" t="s">
        <v>4717</v>
      </c>
    </row>
    <row r="657" spans="2:2" x14ac:dyDescent="0.2">
      <c r="B657" s="437" t="s">
        <v>4746</v>
      </c>
    </row>
    <row r="658" spans="2:2" x14ac:dyDescent="0.2">
      <c r="B658" s="437" t="s">
        <v>4747</v>
      </c>
    </row>
    <row r="659" spans="2:2" x14ac:dyDescent="0.2">
      <c r="B659" s="437" t="s">
        <v>4717</v>
      </c>
    </row>
    <row r="660" spans="2:2" x14ac:dyDescent="0.2">
      <c r="B660" s="437" t="s">
        <v>4748</v>
      </c>
    </row>
    <row r="661" spans="2:2" x14ac:dyDescent="0.2">
      <c r="B661" s="437" t="s">
        <v>4749</v>
      </c>
    </row>
    <row r="662" spans="2:2" x14ac:dyDescent="0.2">
      <c r="B662" s="437" t="s">
        <v>4717</v>
      </c>
    </row>
    <row r="663" spans="2:2" x14ac:dyDescent="0.2">
      <c r="B663" s="437" t="s">
        <v>4750</v>
      </c>
    </row>
    <row r="664" spans="2:2" x14ac:dyDescent="0.2">
      <c r="B664" s="437" t="s">
        <v>4751</v>
      </c>
    </row>
    <row r="665" spans="2:2" x14ac:dyDescent="0.2">
      <c r="B665" s="437" t="s">
        <v>4717</v>
      </c>
    </row>
    <row r="666" spans="2:2" x14ac:dyDescent="0.2">
      <c r="B666" s="437" t="s">
        <v>4598</v>
      </c>
    </row>
    <row r="667" spans="2:2" x14ac:dyDescent="0.2">
      <c r="B667" s="437" t="s">
        <v>4598</v>
      </c>
    </row>
    <row r="668" spans="2:2" x14ac:dyDescent="0.2">
      <c r="B668" s="437"/>
    </row>
    <row r="669" spans="2:2" x14ac:dyDescent="0.2">
      <c r="B669" s="437" t="s">
        <v>4752</v>
      </c>
    </row>
    <row r="670" spans="2:2" x14ac:dyDescent="0.2">
      <c r="B670" s="437" t="s">
        <v>4705</v>
      </c>
    </row>
    <row r="671" spans="2:2" x14ac:dyDescent="0.2">
      <c r="B671" s="437" t="s">
        <v>4753</v>
      </c>
    </row>
    <row r="672" spans="2:2" x14ac:dyDescent="0.2">
      <c r="B672" s="437" t="s">
        <v>4707</v>
      </c>
    </row>
    <row r="673" spans="2:2" x14ac:dyDescent="0.2">
      <c r="B673" s="437" t="s">
        <v>4754</v>
      </c>
    </row>
    <row r="674" spans="2:2" x14ac:dyDescent="0.2">
      <c r="B674" s="437" t="s">
        <v>4755</v>
      </c>
    </row>
    <row r="675" spans="2:2" x14ac:dyDescent="0.2">
      <c r="B675" s="437" t="s">
        <v>4756</v>
      </c>
    </row>
    <row r="676" spans="2:2" x14ac:dyDescent="0.2">
      <c r="B676" s="437" t="s">
        <v>4713</v>
      </c>
    </row>
    <row r="677" spans="2:2" x14ac:dyDescent="0.2">
      <c r="B677" s="437" t="s">
        <v>4714</v>
      </c>
    </row>
    <row r="678" spans="2:2" x14ac:dyDescent="0.2">
      <c r="B678" s="437" t="s">
        <v>4757</v>
      </c>
    </row>
    <row r="679" spans="2:2" x14ac:dyDescent="0.2">
      <c r="B679" s="437" t="s">
        <v>4716</v>
      </c>
    </row>
    <row r="680" spans="2:2" x14ac:dyDescent="0.2">
      <c r="B680" s="437" t="s">
        <v>4717</v>
      </c>
    </row>
    <row r="681" spans="2:2" x14ac:dyDescent="0.2">
      <c r="B681" s="437" t="s">
        <v>4758</v>
      </c>
    </row>
    <row r="682" spans="2:2" x14ac:dyDescent="0.2">
      <c r="B682" s="437" t="s">
        <v>4719</v>
      </c>
    </row>
    <row r="683" spans="2:2" x14ac:dyDescent="0.2">
      <c r="B683" s="437" t="s">
        <v>4759</v>
      </c>
    </row>
    <row r="684" spans="2:2" x14ac:dyDescent="0.2">
      <c r="B684" s="437" t="s">
        <v>4760</v>
      </c>
    </row>
    <row r="685" spans="2:2" x14ac:dyDescent="0.2">
      <c r="B685" s="437" t="s">
        <v>4598</v>
      </c>
    </row>
    <row r="686" spans="2:2" x14ac:dyDescent="0.2">
      <c r="B686" s="437" t="s">
        <v>4761</v>
      </c>
    </row>
    <row r="687" spans="2:2" x14ac:dyDescent="0.2">
      <c r="B687" s="437" t="s">
        <v>4598</v>
      </c>
    </row>
    <row r="688" spans="2:2" x14ac:dyDescent="0.2">
      <c r="B688" s="437"/>
    </row>
    <row r="689" spans="2:2" x14ac:dyDescent="0.2">
      <c r="B689" s="437" t="s">
        <v>4705</v>
      </c>
    </row>
    <row r="690" spans="2:2" x14ac:dyDescent="0.2">
      <c r="B690" s="437" t="s">
        <v>4762</v>
      </c>
    </row>
    <row r="691" spans="2:2" x14ac:dyDescent="0.2">
      <c r="B691" s="437" t="s">
        <v>4707</v>
      </c>
    </row>
    <row r="692" spans="2:2" x14ac:dyDescent="0.2">
      <c r="B692" s="437" t="s">
        <v>4763</v>
      </c>
    </row>
    <row r="693" spans="2:2" x14ac:dyDescent="0.2">
      <c r="B693" s="437" t="s">
        <v>4764</v>
      </c>
    </row>
    <row r="694" spans="2:2" x14ac:dyDescent="0.2">
      <c r="B694" s="437" t="s">
        <v>4765</v>
      </c>
    </row>
    <row r="695" spans="2:2" x14ac:dyDescent="0.2">
      <c r="B695" s="437" t="s">
        <v>4766</v>
      </c>
    </row>
    <row r="696" spans="2:2" x14ac:dyDescent="0.2">
      <c r="B696" s="437" t="s">
        <v>4713</v>
      </c>
    </row>
    <row r="697" spans="2:2" x14ac:dyDescent="0.2">
      <c r="B697" s="437" t="s">
        <v>4714</v>
      </c>
    </row>
    <row r="698" spans="2:2" x14ac:dyDescent="0.2">
      <c r="B698" s="437" t="s">
        <v>4767</v>
      </c>
    </row>
    <row r="699" spans="2:2" x14ac:dyDescent="0.2">
      <c r="B699" s="437" t="s">
        <v>4716</v>
      </c>
    </row>
    <row r="700" spans="2:2" x14ac:dyDescent="0.2">
      <c r="B700" s="437" t="s">
        <v>4717</v>
      </c>
    </row>
    <row r="701" spans="2:2" x14ac:dyDescent="0.2">
      <c r="B701" s="437" t="s">
        <v>4768</v>
      </c>
    </row>
    <row r="702" spans="2:2" x14ac:dyDescent="0.2">
      <c r="B702" s="437" t="s">
        <v>4719</v>
      </c>
    </row>
    <row r="703" spans="2:2" x14ac:dyDescent="0.2">
      <c r="B703" s="437" t="s">
        <v>4769</v>
      </c>
    </row>
    <row r="704" spans="2:2" x14ac:dyDescent="0.2">
      <c r="B704" s="437" t="s">
        <v>4770</v>
      </c>
    </row>
    <row r="705" spans="2:2" x14ac:dyDescent="0.2">
      <c r="B705" s="437" t="s">
        <v>4598</v>
      </c>
    </row>
    <row r="706" spans="2:2" x14ac:dyDescent="0.2">
      <c r="B706" s="437" t="s">
        <v>4771</v>
      </c>
    </row>
    <row r="707" spans="2:2" x14ac:dyDescent="0.2">
      <c r="B707" s="437" t="s">
        <v>4723</v>
      </c>
    </row>
    <row r="708" spans="2:2" x14ac:dyDescent="0.2">
      <c r="B708" s="437" t="s">
        <v>4772</v>
      </c>
    </row>
    <row r="709" spans="2:2" x14ac:dyDescent="0.2">
      <c r="B709" s="437" t="s">
        <v>4598</v>
      </c>
    </row>
    <row r="710" spans="2:2" x14ac:dyDescent="0.2">
      <c r="B710" s="437" t="s">
        <v>4598</v>
      </c>
    </row>
    <row r="711" spans="2:2" x14ac:dyDescent="0.2">
      <c r="B711" s="437" t="s">
        <v>4598</v>
      </c>
    </row>
    <row r="712" spans="2:2" x14ac:dyDescent="0.2">
      <c r="B712" s="437"/>
    </row>
    <row r="713" spans="2:2" x14ac:dyDescent="0.2">
      <c r="B713" s="437" t="s">
        <v>4773</v>
      </c>
    </row>
    <row r="714" spans="2:2" x14ac:dyDescent="0.2">
      <c r="B714" s="437" t="s">
        <v>4774</v>
      </c>
    </row>
    <row r="715" spans="2:2" x14ac:dyDescent="0.2">
      <c r="B715" s="437" t="s">
        <v>4707</v>
      </c>
    </row>
    <row r="716" spans="2:2" x14ac:dyDescent="0.2">
      <c r="B716" s="437" t="s">
        <v>4775</v>
      </c>
    </row>
    <row r="717" spans="2:2" x14ac:dyDescent="0.2">
      <c r="B717" s="437" t="s">
        <v>4776</v>
      </c>
    </row>
    <row r="718" spans="2:2" x14ac:dyDescent="0.2">
      <c r="B718" s="437" t="s">
        <v>4713</v>
      </c>
    </row>
    <row r="719" spans="2:2" x14ac:dyDescent="0.2">
      <c r="B719" s="437" t="s">
        <v>4723</v>
      </c>
    </row>
    <row r="720" spans="2:2" x14ac:dyDescent="0.2">
      <c r="B720" s="437" t="s">
        <v>4777</v>
      </c>
    </row>
    <row r="721" spans="2:2" x14ac:dyDescent="0.2">
      <c r="B721" s="437" t="s">
        <v>4598</v>
      </c>
    </row>
    <row r="722" spans="2:2" x14ac:dyDescent="0.2">
      <c r="B722" s="437" t="s">
        <v>4778</v>
      </c>
    </row>
    <row r="723" spans="2:2" x14ac:dyDescent="0.2">
      <c r="B723" s="437" t="s">
        <v>4779</v>
      </c>
    </row>
    <row r="724" spans="2:2" x14ac:dyDescent="0.2">
      <c r="B724" s="437" t="s">
        <v>4598</v>
      </c>
    </row>
    <row r="725" spans="2:2" x14ac:dyDescent="0.2">
      <c r="B725" s="437" t="s">
        <v>4780</v>
      </c>
    </row>
    <row r="726" spans="2:2" x14ac:dyDescent="0.2">
      <c r="B726" s="437" t="s">
        <v>4598</v>
      </c>
    </row>
    <row r="727" spans="2:2" x14ac:dyDescent="0.2">
      <c r="B727" s="437" t="s">
        <v>4598</v>
      </c>
    </row>
    <row r="728" spans="2:2" x14ac:dyDescent="0.2">
      <c r="B728" s="437"/>
    </row>
    <row r="729" spans="2:2" x14ac:dyDescent="0.2">
      <c r="B729" s="437" t="s">
        <v>4781</v>
      </c>
    </row>
    <row r="730" spans="2:2" x14ac:dyDescent="0.2">
      <c r="B730" s="437" t="s">
        <v>4705</v>
      </c>
    </row>
    <row r="731" spans="2:2" x14ac:dyDescent="0.2">
      <c r="B731" s="437" t="s">
        <v>4782</v>
      </c>
    </row>
    <row r="732" spans="2:2" x14ac:dyDescent="0.2">
      <c r="B732" s="437" t="s">
        <v>4707</v>
      </c>
    </row>
    <row r="733" spans="2:2" x14ac:dyDescent="0.2">
      <c r="B733" s="437" t="s">
        <v>4783</v>
      </c>
    </row>
    <row r="734" spans="2:2" x14ac:dyDescent="0.2">
      <c r="B734" s="437" t="s">
        <v>4784</v>
      </c>
    </row>
    <row r="735" spans="2:2" x14ac:dyDescent="0.2">
      <c r="B735" s="437" t="s">
        <v>4785</v>
      </c>
    </row>
    <row r="736" spans="2:2" x14ac:dyDescent="0.2">
      <c r="B736" s="437" t="s">
        <v>4713</v>
      </c>
    </row>
    <row r="737" spans="2:2" x14ac:dyDescent="0.2">
      <c r="B737" s="437" t="s">
        <v>4719</v>
      </c>
    </row>
    <row r="738" spans="2:2" x14ac:dyDescent="0.2">
      <c r="B738" s="437" t="s">
        <v>4786</v>
      </c>
    </row>
    <row r="739" spans="2:2" x14ac:dyDescent="0.2">
      <c r="B739" s="437" t="s">
        <v>4787</v>
      </c>
    </row>
    <row r="740" spans="2:2" x14ac:dyDescent="0.2">
      <c r="B740" s="437" t="s">
        <v>4598</v>
      </c>
    </row>
    <row r="741" spans="2:2" x14ac:dyDescent="0.2">
      <c r="B741" s="437" t="s">
        <v>4788</v>
      </c>
    </row>
    <row r="742" spans="2:2" x14ac:dyDescent="0.2">
      <c r="B742" s="437" t="s">
        <v>4723</v>
      </c>
    </row>
    <row r="743" spans="2:2" x14ac:dyDescent="0.2">
      <c r="B743" s="437" t="s">
        <v>4789</v>
      </c>
    </row>
    <row r="744" spans="2:2" x14ac:dyDescent="0.2">
      <c r="B744" s="437" t="s">
        <v>4598</v>
      </c>
    </row>
    <row r="745" spans="2:2" x14ac:dyDescent="0.2">
      <c r="B745" s="437" t="s">
        <v>4790</v>
      </c>
    </row>
    <row r="746" spans="2:2" x14ac:dyDescent="0.2">
      <c r="B746" s="437" t="s">
        <v>4791</v>
      </c>
    </row>
    <row r="747" spans="2:2" x14ac:dyDescent="0.2">
      <c r="B747" s="437" t="s">
        <v>4792</v>
      </c>
    </row>
    <row r="748" spans="2:2" x14ac:dyDescent="0.2">
      <c r="B748" s="437" t="s">
        <v>4598</v>
      </c>
    </row>
    <row r="749" spans="2:2" x14ac:dyDescent="0.2">
      <c r="B749" s="437" t="s">
        <v>4598</v>
      </c>
    </row>
    <row r="750" spans="2:2" x14ac:dyDescent="0.2">
      <c r="B750" s="437"/>
    </row>
    <row r="751" spans="2:2" x14ac:dyDescent="0.2">
      <c r="B751" s="437" t="s">
        <v>4598</v>
      </c>
    </row>
    <row r="752" spans="2:2" x14ac:dyDescent="0.2">
      <c r="B752" s="437"/>
    </row>
    <row r="753" spans="2:2" x14ac:dyDescent="0.2">
      <c r="B753" s="437" t="s">
        <v>4793</v>
      </c>
    </row>
    <row r="754" spans="2:2" x14ac:dyDescent="0.2">
      <c r="B754" s="437" t="s">
        <v>4794</v>
      </c>
    </row>
    <row r="755" spans="2:2" x14ac:dyDescent="0.2">
      <c r="B755" s="437" t="s">
        <v>4795</v>
      </c>
    </row>
    <row r="756" spans="2:2" x14ac:dyDescent="0.2">
      <c r="B756" s="437"/>
    </row>
    <row r="757" spans="2:2" x14ac:dyDescent="0.2">
      <c r="B757" s="437" t="s">
        <v>4796</v>
      </c>
    </row>
    <row r="758" spans="2:2" x14ac:dyDescent="0.2">
      <c r="B758" s="437" t="s">
        <v>4797</v>
      </c>
    </row>
    <row r="759" spans="2:2" x14ac:dyDescent="0.2">
      <c r="B759" s="437" t="s">
        <v>4798</v>
      </c>
    </row>
    <row r="760" spans="2:2" x14ac:dyDescent="0.2">
      <c r="B760" s="437" t="s">
        <v>4799</v>
      </c>
    </row>
    <row r="761" spans="2:2" x14ac:dyDescent="0.2">
      <c r="B761" s="437"/>
    </row>
    <row r="762" spans="2:2" x14ac:dyDescent="0.2">
      <c r="B762" s="437" t="s">
        <v>4800</v>
      </c>
    </row>
    <row r="763" spans="2:2" x14ac:dyDescent="0.2">
      <c r="B763" s="437" t="s">
        <v>4801</v>
      </c>
    </row>
    <row r="764" spans="2:2" x14ac:dyDescent="0.2">
      <c r="B764" s="437" t="s">
        <v>4802</v>
      </c>
    </row>
    <row r="765" spans="2:2" x14ac:dyDescent="0.2">
      <c r="B765" s="437" t="s">
        <v>4803</v>
      </c>
    </row>
    <row r="766" spans="2:2" x14ac:dyDescent="0.2">
      <c r="B766" s="437" t="s">
        <v>4804</v>
      </c>
    </row>
    <row r="767" spans="2:2" x14ac:dyDescent="0.2">
      <c r="B767" s="437" t="s">
        <v>4805</v>
      </c>
    </row>
    <row r="768" spans="2:2" x14ac:dyDescent="0.2">
      <c r="B768" s="437" t="s">
        <v>4274</v>
      </c>
    </row>
    <row r="769" spans="2:2" x14ac:dyDescent="0.2">
      <c r="B769" s="437" t="s">
        <v>4806</v>
      </c>
    </row>
    <row r="770" spans="2:2" x14ac:dyDescent="0.2">
      <c r="B770" s="437" t="s">
        <v>4807</v>
      </c>
    </row>
    <row r="771" spans="2:2" x14ac:dyDescent="0.2">
      <c r="B771" s="437" t="s">
        <v>4808</v>
      </c>
    </row>
    <row r="772" spans="2:2" x14ac:dyDescent="0.2">
      <c r="B772" s="437" t="s">
        <v>4809</v>
      </c>
    </row>
    <row r="773" spans="2:2" x14ac:dyDescent="0.2">
      <c r="B773" s="437" t="s">
        <v>4274</v>
      </c>
    </row>
    <row r="774" spans="2:2" x14ac:dyDescent="0.2">
      <c r="B774" s="437" t="s">
        <v>4810</v>
      </c>
    </row>
    <row r="775" spans="2:2" x14ac:dyDescent="0.2">
      <c r="B775" s="437" t="s">
        <v>4811</v>
      </c>
    </row>
    <row r="776" spans="2:2" x14ac:dyDescent="0.2">
      <c r="B776" s="437" t="s">
        <v>4812</v>
      </c>
    </row>
    <row r="777" spans="2:2" x14ac:dyDescent="0.2">
      <c r="B777" s="437" t="s">
        <v>4813</v>
      </c>
    </row>
    <row r="778" spans="2:2" x14ac:dyDescent="0.2">
      <c r="B778" s="437" t="s">
        <v>4274</v>
      </c>
    </row>
    <row r="779" spans="2:2" x14ac:dyDescent="0.2">
      <c r="B779" s="437" t="s">
        <v>4809</v>
      </c>
    </row>
    <row r="780" spans="2:2" x14ac:dyDescent="0.2">
      <c r="B780" s="437" t="s">
        <v>4274</v>
      </c>
    </row>
    <row r="781" spans="2:2" x14ac:dyDescent="0.2">
      <c r="B781" s="437" t="s">
        <v>4814</v>
      </c>
    </row>
    <row r="782" spans="2:2" x14ac:dyDescent="0.2">
      <c r="B782" s="437" t="s">
        <v>4815</v>
      </c>
    </row>
    <row r="783" spans="2:2" x14ac:dyDescent="0.2">
      <c r="B783" s="437" t="s">
        <v>4816</v>
      </c>
    </row>
    <row r="784" spans="2:2" x14ac:dyDescent="0.2">
      <c r="B784" s="437" t="s">
        <v>4817</v>
      </c>
    </row>
    <row r="785" spans="2:2" x14ac:dyDescent="0.2">
      <c r="B785" s="437" t="s">
        <v>4818</v>
      </c>
    </row>
    <row r="786" spans="2:2" x14ac:dyDescent="0.2">
      <c r="B786" s="437" t="s">
        <v>4819</v>
      </c>
    </row>
    <row r="787" spans="2:2" x14ac:dyDescent="0.2">
      <c r="B787" s="437" t="s">
        <v>4820</v>
      </c>
    </row>
    <row r="788" spans="2:2" x14ac:dyDescent="0.2">
      <c r="B788" s="437" t="s">
        <v>4821</v>
      </c>
    </row>
    <row r="789" spans="2:2" x14ac:dyDescent="0.2">
      <c r="B789" s="437" t="s">
        <v>4822</v>
      </c>
    </row>
    <row r="790" spans="2:2" x14ac:dyDescent="0.2">
      <c r="B790" s="437" t="s">
        <v>4823</v>
      </c>
    </row>
    <row r="791" spans="2:2" x14ac:dyDescent="0.2">
      <c r="B791" s="437" t="s">
        <v>4824</v>
      </c>
    </row>
    <row r="792" spans="2:2" x14ac:dyDescent="0.2">
      <c r="B792" s="437" t="s">
        <v>4825</v>
      </c>
    </row>
    <row r="793" spans="2:2" x14ac:dyDescent="0.2">
      <c r="B793" s="437" t="s">
        <v>4826</v>
      </c>
    </row>
    <row r="794" spans="2:2" x14ac:dyDescent="0.2">
      <c r="B794" s="437" t="s">
        <v>4827</v>
      </c>
    </row>
    <row r="795" spans="2:2" x14ac:dyDescent="0.2">
      <c r="B795" s="437" t="s">
        <v>4828</v>
      </c>
    </row>
    <row r="796" spans="2:2" x14ac:dyDescent="0.2">
      <c r="B796" s="437" t="s">
        <v>4829</v>
      </c>
    </row>
    <row r="797" spans="2:2" x14ac:dyDescent="0.2">
      <c r="B797" s="437" t="s">
        <v>4830</v>
      </c>
    </row>
    <row r="798" spans="2:2" x14ac:dyDescent="0.2">
      <c r="B798" s="437" t="s">
        <v>4831</v>
      </c>
    </row>
    <row r="799" spans="2:2" x14ac:dyDescent="0.2">
      <c r="B799" s="437" t="s">
        <v>4832</v>
      </c>
    </row>
    <row r="800" spans="2:2" x14ac:dyDescent="0.2">
      <c r="B800" s="437" t="s">
        <v>4833</v>
      </c>
    </row>
    <row r="801" spans="2:2" x14ac:dyDescent="0.2">
      <c r="B801" s="437" t="s">
        <v>4834</v>
      </c>
    </row>
    <row r="802" spans="2:2" x14ac:dyDescent="0.2">
      <c r="B802" s="437" t="s">
        <v>4835</v>
      </c>
    </row>
    <row r="803" spans="2:2" x14ac:dyDescent="0.2">
      <c r="B803" s="437" t="s">
        <v>4836</v>
      </c>
    </row>
    <row r="804" spans="2:2" x14ac:dyDescent="0.2">
      <c r="B804" s="437" t="s">
        <v>4837</v>
      </c>
    </row>
    <row r="805" spans="2:2" x14ac:dyDescent="0.2">
      <c r="B805" s="437"/>
    </row>
    <row r="806" spans="2:2" x14ac:dyDescent="0.2">
      <c r="B806" s="437" t="s">
        <v>4838</v>
      </c>
    </row>
    <row r="807" spans="2:2" x14ac:dyDescent="0.2">
      <c r="B807" s="437" t="s">
        <v>4839</v>
      </c>
    </row>
    <row r="808" spans="2:2" x14ac:dyDescent="0.2">
      <c r="B808" s="437" t="s">
        <v>4840</v>
      </c>
    </row>
    <row r="809" spans="2:2" x14ac:dyDescent="0.2">
      <c r="B809" s="437" t="s">
        <v>4841</v>
      </c>
    </row>
    <row r="810" spans="2:2" x14ac:dyDescent="0.2">
      <c r="B810" s="437" t="s">
        <v>4842</v>
      </c>
    </row>
    <row r="811" spans="2:2" x14ac:dyDescent="0.2">
      <c r="B811" s="437" t="s">
        <v>4843</v>
      </c>
    </row>
    <row r="812" spans="2:2" x14ac:dyDescent="0.2">
      <c r="B812" s="437" t="s">
        <v>4844</v>
      </c>
    </row>
    <row r="813" spans="2:2" x14ac:dyDescent="0.2">
      <c r="B813" s="437" t="s">
        <v>4274</v>
      </c>
    </row>
    <row r="814" spans="2:2" x14ac:dyDescent="0.2">
      <c r="B814" s="437"/>
    </row>
    <row r="815" spans="2:2" x14ac:dyDescent="0.2">
      <c r="B815" s="437" t="s">
        <v>4845</v>
      </c>
    </row>
    <row r="816" spans="2:2" x14ac:dyDescent="0.2">
      <c r="B816" s="437" t="s">
        <v>4846</v>
      </c>
    </row>
    <row r="817" spans="2:2" x14ac:dyDescent="0.2">
      <c r="B817" s="437" t="s">
        <v>4847</v>
      </c>
    </row>
    <row r="818" spans="2:2" x14ac:dyDescent="0.2">
      <c r="B818" s="437" t="s">
        <v>4848</v>
      </c>
    </row>
    <row r="819" spans="2:2" x14ac:dyDescent="0.2">
      <c r="B819" s="437" t="s">
        <v>4849</v>
      </c>
    </row>
    <row r="820" spans="2:2" x14ac:dyDescent="0.2">
      <c r="B820" s="437" t="s">
        <v>4850</v>
      </c>
    </row>
    <row r="821" spans="2:2" x14ac:dyDescent="0.2">
      <c r="B821" s="437" t="s">
        <v>4274</v>
      </c>
    </row>
    <row r="822" spans="2:2" x14ac:dyDescent="0.2">
      <c r="B822" s="437"/>
    </row>
    <row r="823" spans="2:2" x14ac:dyDescent="0.2">
      <c r="B823" s="437" t="s">
        <v>4851</v>
      </c>
    </row>
    <row r="824" spans="2:2" x14ac:dyDescent="0.2">
      <c r="B824" s="437" t="s">
        <v>4852</v>
      </c>
    </row>
    <row r="825" spans="2:2" x14ac:dyDescent="0.2">
      <c r="B825" s="437" t="s">
        <v>4853</v>
      </c>
    </row>
    <row r="826" spans="2:2" x14ac:dyDescent="0.2">
      <c r="B826" s="437" t="s">
        <v>4854</v>
      </c>
    </row>
    <row r="827" spans="2:2" x14ac:dyDescent="0.2">
      <c r="B827" s="437" t="s">
        <v>4855</v>
      </c>
    </row>
    <row r="828" spans="2:2" x14ac:dyDescent="0.2">
      <c r="B828" s="437"/>
    </row>
    <row r="829" spans="2:2" x14ac:dyDescent="0.2">
      <c r="B829" s="437" t="s">
        <v>4856</v>
      </c>
    </row>
    <row r="830" spans="2:2" x14ac:dyDescent="0.2">
      <c r="B830" s="437" t="s">
        <v>4857</v>
      </c>
    </row>
    <row r="831" spans="2:2" x14ac:dyDescent="0.2">
      <c r="B831" s="437" t="s">
        <v>4858</v>
      </c>
    </row>
    <row r="832" spans="2:2" x14ac:dyDescent="0.2">
      <c r="B832" s="437" t="s">
        <v>4859</v>
      </c>
    </row>
    <row r="833" spans="2:2" x14ac:dyDescent="0.2">
      <c r="B833" s="437" t="s">
        <v>4860</v>
      </c>
    </row>
    <row r="834" spans="2:2" x14ac:dyDescent="0.2">
      <c r="B834" s="437" t="s">
        <v>4861</v>
      </c>
    </row>
    <row r="835" spans="2:2" x14ac:dyDescent="0.2">
      <c r="B835" s="437" t="s">
        <v>4862</v>
      </c>
    </row>
    <row r="836" spans="2:2" x14ac:dyDescent="0.2">
      <c r="B836" s="437" t="s">
        <v>4863</v>
      </c>
    </row>
    <row r="837" spans="2:2" x14ac:dyDescent="0.2">
      <c r="B837" s="437" t="s">
        <v>4864</v>
      </c>
    </row>
    <row r="838" spans="2:2" x14ac:dyDescent="0.2">
      <c r="B838" s="437" t="s">
        <v>4865</v>
      </c>
    </row>
    <row r="839" spans="2:2" x14ac:dyDescent="0.2">
      <c r="B839" s="437" t="s">
        <v>4866</v>
      </c>
    </row>
    <row r="840" spans="2:2" x14ac:dyDescent="0.2">
      <c r="B840" s="437" t="s">
        <v>4867</v>
      </c>
    </row>
    <row r="841" spans="2:2" x14ac:dyDescent="0.2">
      <c r="B841" s="437" t="s">
        <v>4868</v>
      </c>
    </row>
    <row r="842" spans="2:2" x14ac:dyDescent="0.2">
      <c r="B842" s="437" t="s">
        <v>4869</v>
      </c>
    </row>
    <row r="843" spans="2:2" x14ac:dyDescent="0.2">
      <c r="B843" s="437" t="s">
        <v>4870</v>
      </c>
    </row>
    <row r="844" spans="2:2" x14ac:dyDescent="0.2">
      <c r="B844" s="437" t="s">
        <v>4871</v>
      </c>
    </row>
    <row r="845" spans="2:2" x14ac:dyDescent="0.2">
      <c r="B845" s="437" t="s">
        <v>4872</v>
      </c>
    </row>
    <row r="846" spans="2:2" x14ac:dyDescent="0.2">
      <c r="B846" s="437" t="s">
        <v>4873</v>
      </c>
    </row>
    <row r="847" spans="2:2" x14ac:dyDescent="0.2">
      <c r="B847" s="437" t="s">
        <v>4874</v>
      </c>
    </row>
    <row r="848" spans="2:2" x14ac:dyDescent="0.2">
      <c r="B848" s="437" t="s">
        <v>4836</v>
      </c>
    </row>
    <row r="849" spans="2:2" x14ac:dyDescent="0.2">
      <c r="B849" s="437"/>
    </row>
    <row r="850" spans="2:2" x14ac:dyDescent="0.2">
      <c r="B850" s="437" t="s">
        <v>4875</v>
      </c>
    </row>
    <row r="851" spans="2:2" x14ac:dyDescent="0.2">
      <c r="B851" s="437" t="s">
        <v>4876</v>
      </c>
    </row>
    <row r="852" spans="2:2" x14ac:dyDescent="0.2">
      <c r="B852" s="437" t="s">
        <v>4877</v>
      </c>
    </row>
    <row r="853" spans="2:2" x14ac:dyDescent="0.2">
      <c r="B853" s="437" t="s">
        <v>4836</v>
      </c>
    </row>
    <row r="854" spans="2:2" x14ac:dyDescent="0.2">
      <c r="B854" s="437"/>
    </row>
    <row r="855" spans="2:2" x14ac:dyDescent="0.2">
      <c r="B855" s="437" t="s">
        <v>4878</v>
      </c>
    </row>
    <row r="856" spans="2:2" x14ac:dyDescent="0.2">
      <c r="B856" s="437" t="s">
        <v>4879</v>
      </c>
    </row>
    <row r="857" spans="2:2" x14ac:dyDescent="0.2">
      <c r="B857" s="437" t="s">
        <v>4880</v>
      </c>
    </row>
    <row r="858" spans="2:2" x14ac:dyDescent="0.2">
      <c r="B858" s="437" t="s">
        <v>4881</v>
      </c>
    </row>
    <row r="859" spans="2:2" x14ac:dyDescent="0.2">
      <c r="B859" s="437" t="s">
        <v>4882</v>
      </c>
    </row>
    <row r="860" spans="2:2" x14ac:dyDescent="0.2">
      <c r="B860" s="437" t="s">
        <v>4883</v>
      </c>
    </row>
    <row r="861" spans="2:2" x14ac:dyDescent="0.2">
      <c r="B861" s="437" t="s">
        <v>4884</v>
      </c>
    </row>
    <row r="862" spans="2:2" x14ac:dyDescent="0.2">
      <c r="B862" s="437" t="s">
        <v>4885</v>
      </c>
    </row>
    <row r="863" spans="2:2" x14ac:dyDescent="0.2">
      <c r="B863" s="437" t="s">
        <v>4886</v>
      </c>
    </row>
    <row r="864" spans="2:2" x14ac:dyDescent="0.2">
      <c r="B864" s="437" t="s">
        <v>4887</v>
      </c>
    </row>
    <row r="865" spans="2:2" x14ac:dyDescent="0.2">
      <c r="B865" s="437" t="s">
        <v>4888</v>
      </c>
    </row>
    <row r="866" spans="2:2" x14ac:dyDescent="0.2">
      <c r="B866" s="437" t="s">
        <v>4889</v>
      </c>
    </row>
    <row r="867" spans="2:2" x14ac:dyDescent="0.2">
      <c r="B867" s="437" t="s">
        <v>4890</v>
      </c>
    </row>
    <row r="868" spans="2:2" x14ac:dyDescent="0.2">
      <c r="B868" s="437" t="s">
        <v>4274</v>
      </c>
    </row>
    <row r="869" spans="2:2" x14ac:dyDescent="0.2">
      <c r="B869" s="437" t="s">
        <v>4891</v>
      </c>
    </row>
    <row r="870" spans="2:2" x14ac:dyDescent="0.2">
      <c r="B870" s="437" t="s">
        <v>4892</v>
      </c>
    </row>
    <row r="871" spans="2:2" x14ac:dyDescent="0.2">
      <c r="B871" s="437" t="s">
        <v>4893</v>
      </c>
    </row>
    <row r="872" spans="2:2" x14ac:dyDescent="0.2">
      <c r="B872" s="437" t="s">
        <v>4274</v>
      </c>
    </row>
    <row r="873" spans="2:2" x14ac:dyDescent="0.2">
      <c r="B873" s="437"/>
    </row>
    <row r="874" spans="2:2" x14ac:dyDescent="0.2">
      <c r="B874" s="437" t="s">
        <v>4894</v>
      </c>
    </row>
    <row r="875" spans="2:2" x14ac:dyDescent="0.2">
      <c r="B875" s="437"/>
    </row>
    <row r="876" spans="2:2" x14ac:dyDescent="0.2">
      <c r="B876" s="437" t="s">
        <v>4895</v>
      </c>
    </row>
    <row r="877" spans="2:2" x14ac:dyDescent="0.2">
      <c r="B877" s="437" t="s">
        <v>4896</v>
      </c>
    </row>
    <row r="878" spans="2:2" x14ac:dyDescent="0.2">
      <c r="B878" s="437" t="s">
        <v>4897</v>
      </c>
    </row>
    <row r="879" spans="2:2" x14ac:dyDescent="0.2">
      <c r="B879" s="437" t="s">
        <v>4898</v>
      </c>
    </row>
    <row r="880" spans="2:2" x14ac:dyDescent="0.2">
      <c r="B880" s="437" t="s">
        <v>4899</v>
      </c>
    </row>
    <row r="881" spans="2:2" x14ac:dyDescent="0.2">
      <c r="B881" s="437" t="s">
        <v>4900</v>
      </c>
    </row>
    <row r="882" spans="2:2" x14ac:dyDescent="0.2">
      <c r="B882" s="437" t="s">
        <v>4901</v>
      </c>
    </row>
    <row r="883" spans="2:2" x14ac:dyDescent="0.2">
      <c r="B883" s="437" t="s">
        <v>4902</v>
      </c>
    </row>
    <row r="884" spans="2:2" x14ac:dyDescent="0.2">
      <c r="B884" s="437" t="s">
        <v>4903</v>
      </c>
    </row>
    <row r="885" spans="2:2" x14ac:dyDescent="0.2">
      <c r="B885" s="437" t="s">
        <v>4904</v>
      </c>
    </row>
    <row r="886" spans="2:2" x14ac:dyDescent="0.2">
      <c r="B886" s="437" t="s">
        <v>4905</v>
      </c>
    </row>
    <row r="887" spans="2:2" x14ac:dyDescent="0.2">
      <c r="B887" s="437" t="s">
        <v>4906</v>
      </c>
    </row>
    <row r="888" spans="2:2" x14ac:dyDescent="0.2">
      <c r="B888" s="437" t="s">
        <v>4274</v>
      </c>
    </row>
    <row r="889" spans="2:2" x14ac:dyDescent="0.2">
      <c r="B889" s="437" t="s">
        <v>4907</v>
      </c>
    </row>
    <row r="890" spans="2:2" x14ac:dyDescent="0.2">
      <c r="B890" s="437"/>
    </row>
    <row r="891" spans="2:2" x14ac:dyDescent="0.2">
      <c r="B891" s="437" t="s">
        <v>4908</v>
      </c>
    </row>
    <row r="892" spans="2:2" x14ac:dyDescent="0.2">
      <c r="B892" s="437" t="s">
        <v>4909</v>
      </c>
    </row>
    <row r="893" spans="2:2" x14ac:dyDescent="0.2">
      <c r="B893" s="437" t="s">
        <v>4910</v>
      </c>
    </row>
    <row r="894" spans="2:2" x14ac:dyDescent="0.2">
      <c r="B894" s="437" t="s">
        <v>4911</v>
      </c>
    </row>
    <row r="895" spans="2:2" x14ac:dyDescent="0.2">
      <c r="B895" s="437"/>
    </row>
    <row r="896" spans="2:2" x14ac:dyDescent="0.2">
      <c r="B896" s="437" t="s">
        <v>4912</v>
      </c>
    </row>
    <row r="897" spans="2:2" x14ac:dyDescent="0.2">
      <c r="B897" s="437" t="s">
        <v>4913</v>
      </c>
    </row>
    <row r="898" spans="2:2" x14ac:dyDescent="0.2">
      <c r="B898" s="437" t="s">
        <v>4914</v>
      </c>
    </row>
    <row r="899" spans="2:2" x14ac:dyDescent="0.2">
      <c r="B899" s="437" t="s">
        <v>4915</v>
      </c>
    </row>
    <row r="900" spans="2:2" x14ac:dyDescent="0.2">
      <c r="B900" s="437" t="s">
        <v>4916</v>
      </c>
    </row>
    <row r="901" spans="2:2" x14ac:dyDescent="0.2">
      <c r="B901" s="437" t="s">
        <v>4917</v>
      </c>
    </row>
    <row r="902" spans="2:2" x14ac:dyDescent="0.2">
      <c r="B902" s="437" t="s">
        <v>4918</v>
      </c>
    </row>
    <row r="903" spans="2:2" x14ac:dyDescent="0.2">
      <c r="B903" s="437" t="s">
        <v>4919</v>
      </c>
    </row>
    <row r="904" spans="2:2" x14ac:dyDescent="0.2">
      <c r="B904" s="437" t="s">
        <v>4920</v>
      </c>
    </row>
    <row r="905" spans="2:2" x14ac:dyDescent="0.2">
      <c r="B905" s="437" t="s">
        <v>4921</v>
      </c>
    </row>
    <row r="906" spans="2:2" x14ac:dyDescent="0.2">
      <c r="B906" s="437" t="s">
        <v>4922</v>
      </c>
    </row>
    <row r="907" spans="2:2" x14ac:dyDescent="0.2">
      <c r="B907" s="437" t="s">
        <v>4923</v>
      </c>
    </row>
    <row r="908" spans="2:2" x14ac:dyDescent="0.2">
      <c r="B908" s="437" t="s">
        <v>4924</v>
      </c>
    </row>
    <row r="909" spans="2:2" x14ac:dyDescent="0.2">
      <c r="B909" s="437" t="s">
        <v>4925</v>
      </c>
    </row>
    <row r="910" spans="2:2" x14ac:dyDescent="0.2">
      <c r="B910" s="437" t="s">
        <v>4274</v>
      </c>
    </row>
    <row r="911" spans="2:2" x14ac:dyDescent="0.2">
      <c r="B911" s="437" t="s">
        <v>4926</v>
      </c>
    </row>
    <row r="912" spans="2:2" x14ac:dyDescent="0.2">
      <c r="B912" s="437"/>
    </row>
    <row r="913" spans="2:2" x14ac:dyDescent="0.2">
      <c r="B913" s="437" t="s">
        <v>4927</v>
      </c>
    </row>
    <row r="914" spans="2:2" x14ac:dyDescent="0.2">
      <c r="B914" s="437" t="s">
        <v>4928</v>
      </c>
    </row>
    <row r="915" spans="2:2" x14ac:dyDescent="0.2">
      <c r="B915" s="437" t="s">
        <v>4929</v>
      </c>
    </row>
    <row r="916" spans="2:2" x14ac:dyDescent="0.2">
      <c r="B916" s="437" t="s">
        <v>4930</v>
      </c>
    </row>
    <row r="917" spans="2:2" x14ac:dyDescent="0.2">
      <c r="B917" s="437" t="s">
        <v>4931</v>
      </c>
    </row>
    <row r="918" spans="2:2" x14ac:dyDescent="0.2">
      <c r="B918" s="437" t="s">
        <v>4932</v>
      </c>
    </row>
    <row r="919" spans="2:2" x14ac:dyDescent="0.2">
      <c r="B919" s="437" t="s">
        <v>4933</v>
      </c>
    </row>
    <row r="920" spans="2:2" x14ac:dyDescent="0.2">
      <c r="B920" s="437" t="s">
        <v>4274</v>
      </c>
    </row>
    <row r="921" spans="2:2" x14ac:dyDescent="0.2">
      <c r="B921" s="437" t="s">
        <v>4934</v>
      </c>
    </row>
    <row r="922" spans="2:2" x14ac:dyDescent="0.2">
      <c r="B922" s="437"/>
    </row>
    <row r="923" spans="2:2" x14ac:dyDescent="0.2">
      <c r="B923" s="437" t="s">
        <v>4935</v>
      </c>
    </row>
    <row r="924" spans="2:2" x14ac:dyDescent="0.2">
      <c r="B924" s="437" t="s">
        <v>4936</v>
      </c>
    </row>
    <row r="925" spans="2:2" x14ac:dyDescent="0.2">
      <c r="B925" s="437" t="s">
        <v>4937</v>
      </c>
    </row>
    <row r="926" spans="2:2" x14ac:dyDescent="0.2">
      <c r="B926" s="437" t="s">
        <v>4938</v>
      </c>
    </row>
    <row r="927" spans="2:2" x14ac:dyDescent="0.2">
      <c r="B927" s="437" t="s">
        <v>4939</v>
      </c>
    </row>
    <row r="928" spans="2:2" x14ac:dyDescent="0.2">
      <c r="B928" s="437" t="s">
        <v>4940</v>
      </c>
    </row>
    <row r="929" spans="2:2" x14ac:dyDescent="0.2">
      <c r="B929" s="437" t="s">
        <v>4941</v>
      </c>
    </row>
    <row r="930" spans="2:2" x14ac:dyDescent="0.2">
      <c r="B930" s="437" t="s">
        <v>4942</v>
      </c>
    </row>
    <row r="931" spans="2:2" x14ac:dyDescent="0.2">
      <c r="B931" s="437" t="s">
        <v>4943</v>
      </c>
    </row>
    <row r="932" spans="2:2" x14ac:dyDescent="0.2">
      <c r="B932" s="437" t="s">
        <v>4944</v>
      </c>
    </row>
    <row r="933" spans="2:2" x14ac:dyDescent="0.2">
      <c r="B933" s="437" t="s">
        <v>4945</v>
      </c>
    </row>
    <row r="934" spans="2:2" x14ac:dyDescent="0.2">
      <c r="B934" s="437" t="s">
        <v>4274</v>
      </c>
    </row>
    <row r="935" spans="2:2" x14ac:dyDescent="0.2">
      <c r="B935" s="437" t="s">
        <v>4946</v>
      </c>
    </row>
    <row r="936" spans="2:2" x14ac:dyDescent="0.2">
      <c r="B936" s="437" t="s">
        <v>4947</v>
      </c>
    </row>
    <row r="937" spans="2:2" x14ac:dyDescent="0.2">
      <c r="B937" s="437"/>
    </row>
    <row r="938" spans="2:2" x14ac:dyDescent="0.2">
      <c r="B938" s="437" t="s">
        <v>4948</v>
      </c>
    </row>
    <row r="939" spans="2:2" x14ac:dyDescent="0.2">
      <c r="B939" s="437"/>
    </row>
    <row r="940" spans="2:2" x14ac:dyDescent="0.2">
      <c r="B940" s="437" t="s">
        <v>4949</v>
      </c>
    </row>
    <row r="941" spans="2:2" x14ac:dyDescent="0.2">
      <c r="B941" s="437" t="s">
        <v>4950</v>
      </c>
    </row>
    <row r="942" spans="2:2" x14ac:dyDescent="0.2">
      <c r="B942" s="437" t="s">
        <v>4951</v>
      </c>
    </row>
    <row r="943" spans="2:2" x14ac:dyDescent="0.2">
      <c r="B943" s="437" t="s">
        <v>4952</v>
      </c>
    </row>
    <row r="944" spans="2:2" x14ac:dyDescent="0.2">
      <c r="B944" s="437" t="s">
        <v>4953</v>
      </c>
    </row>
    <row r="945" spans="2:2" x14ac:dyDescent="0.2">
      <c r="B945" s="437" t="s">
        <v>4954</v>
      </c>
    </row>
    <row r="946" spans="2:2" x14ac:dyDescent="0.2">
      <c r="B946" s="437" t="s">
        <v>4955</v>
      </c>
    </row>
    <row r="947" spans="2:2" x14ac:dyDescent="0.2">
      <c r="B947" s="437" t="s">
        <v>4956</v>
      </c>
    </row>
    <row r="948" spans="2:2" x14ac:dyDescent="0.2">
      <c r="B948" s="437" t="s">
        <v>4957</v>
      </c>
    </row>
    <row r="949" spans="2:2" x14ac:dyDescent="0.2">
      <c r="B949" s="437" t="s">
        <v>4958</v>
      </c>
    </row>
    <row r="950" spans="2:2" x14ac:dyDescent="0.2">
      <c r="B950" s="437" t="s">
        <v>4959</v>
      </c>
    </row>
    <row r="951" spans="2:2" x14ac:dyDescent="0.2">
      <c r="B951" s="437" t="s">
        <v>4960</v>
      </c>
    </row>
    <row r="952" spans="2:2" x14ac:dyDescent="0.2">
      <c r="B952" s="437" t="s">
        <v>4961</v>
      </c>
    </row>
    <row r="953" spans="2:2" x14ac:dyDescent="0.2">
      <c r="B953" s="437" t="s">
        <v>4962</v>
      </c>
    </row>
    <row r="954" spans="2:2" x14ac:dyDescent="0.2">
      <c r="B954" s="437" t="s">
        <v>4963</v>
      </c>
    </row>
    <row r="955" spans="2:2" x14ac:dyDescent="0.2">
      <c r="B955" s="437" t="s">
        <v>4964</v>
      </c>
    </row>
    <row r="956" spans="2:2" x14ac:dyDescent="0.2">
      <c r="B956" s="437" t="s">
        <v>4965</v>
      </c>
    </row>
    <row r="957" spans="2:2" x14ac:dyDescent="0.2">
      <c r="B957" s="437" t="s">
        <v>4966</v>
      </c>
    </row>
    <row r="958" spans="2:2" x14ac:dyDescent="0.2">
      <c r="B958" s="437" t="s">
        <v>4967</v>
      </c>
    </row>
    <row r="959" spans="2:2" x14ac:dyDescent="0.2">
      <c r="B959" s="437"/>
    </row>
    <row r="960" spans="2:2" x14ac:dyDescent="0.2">
      <c r="B960" s="437" t="s">
        <v>4968</v>
      </c>
    </row>
    <row r="961" spans="2:2" x14ac:dyDescent="0.2">
      <c r="B961" s="437" t="s">
        <v>4969</v>
      </c>
    </row>
    <row r="962" spans="2:2" x14ac:dyDescent="0.2">
      <c r="B962" s="437" t="s">
        <v>4970</v>
      </c>
    </row>
    <row r="963" spans="2:2" x14ac:dyDescent="0.2">
      <c r="B963" s="437" t="s">
        <v>4971</v>
      </c>
    </row>
    <row r="964" spans="2:2" x14ac:dyDescent="0.2">
      <c r="B964" s="437" t="s">
        <v>4972</v>
      </c>
    </row>
    <row r="965" spans="2:2" x14ac:dyDescent="0.2">
      <c r="B965" s="437" t="s">
        <v>4973</v>
      </c>
    </row>
    <row r="966" spans="2:2" x14ac:dyDescent="0.2">
      <c r="B966" s="437" t="s">
        <v>4974</v>
      </c>
    </row>
    <row r="967" spans="2:2" x14ac:dyDescent="0.2">
      <c r="B967" s="437" t="s">
        <v>4975</v>
      </c>
    </row>
    <row r="968" spans="2:2" x14ac:dyDescent="0.2">
      <c r="B968" s="437" t="s">
        <v>4976</v>
      </c>
    </row>
    <row r="969" spans="2:2" x14ac:dyDescent="0.2">
      <c r="B969" s="437" t="s">
        <v>4977</v>
      </c>
    </row>
    <row r="970" spans="2:2" x14ac:dyDescent="0.2">
      <c r="B970" s="437" t="s">
        <v>4978</v>
      </c>
    </row>
    <row r="971" spans="2:2" x14ac:dyDescent="0.2">
      <c r="B971" s="437" t="s">
        <v>4979</v>
      </c>
    </row>
    <row r="972" spans="2:2" x14ac:dyDescent="0.2">
      <c r="B972" s="437" t="s">
        <v>4980</v>
      </c>
    </row>
    <row r="973" spans="2:2" x14ac:dyDescent="0.2">
      <c r="B973" s="437" t="s">
        <v>4981</v>
      </c>
    </row>
    <row r="974" spans="2:2" x14ac:dyDescent="0.2">
      <c r="B974" s="437" t="s">
        <v>4836</v>
      </c>
    </row>
    <row r="975" spans="2:2" x14ac:dyDescent="0.2">
      <c r="B975" s="437" t="s">
        <v>4982</v>
      </c>
    </row>
    <row r="976" spans="2:2" x14ac:dyDescent="0.2">
      <c r="B976" s="437" t="s">
        <v>4983</v>
      </c>
    </row>
    <row r="977" spans="2:2" x14ac:dyDescent="0.2">
      <c r="B977" s="437" t="s">
        <v>4984</v>
      </c>
    </row>
    <row r="978" spans="2:2" x14ac:dyDescent="0.2">
      <c r="B978" s="437" t="s">
        <v>4985</v>
      </c>
    </row>
    <row r="979" spans="2:2" x14ac:dyDescent="0.2">
      <c r="B979" s="437"/>
    </row>
    <row r="980" spans="2:2" x14ac:dyDescent="0.2">
      <c r="B980" s="437" t="s">
        <v>4986</v>
      </c>
    </row>
    <row r="981" spans="2:2" x14ac:dyDescent="0.2">
      <c r="B981" s="437" t="s">
        <v>4987</v>
      </c>
    </row>
    <row r="982" spans="2:2" x14ac:dyDescent="0.2">
      <c r="B982" s="437" t="s">
        <v>4988</v>
      </c>
    </row>
    <row r="983" spans="2:2" x14ac:dyDescent="0.2">
      <c r="B983" s="437" t="s">
        <v>4989</v>
      </c>
    </row>
    <row r="984" spans="2:2" x14ac:dyDescent="0.2">
      <c r="B984" s="437" t="s">
        <v>4990</v>
      </c>
    </row>
    <row r="985" spans="2:2" x14ac:dyDescent="0.2">
      <c r="B985" s="437" t="s">
        <v>4991</v>
      </c>
    </row>
    <row r="986" spans="2:2" x14ac:dyDescent="0.2">
      <c r="B986" s="437"/>
    </row>
    <row r="987" spans="2:2" x14ac:dyDescent="0.2">
      <c r="B987" s="437" t="s">
        <v>4992</v>
      </c>
    </row>
    <row r="988" spans="2:2" x14ac:dyDescent="0.2">
      <c r="B988" s="437" t="s">
        <v>4993</v>
      </c>
    </row>
    <row r="989" spans="2:2" x14ac:dyDescent="0.2">
      <c r="B989" s="437" t="s">
        <v>4994</v>
      </c>
    </row>
    <row r="990" spans="2:2" x14ac:dyDescent="0.2">
      <c r="B990" s="437" t="s">
        <v>4995</v>
      </c>
    </row>
    <row r="991" spans="2:2" x14ac:dyDescent="0.2">
      <c r="B991" s="437" t="s">
        <v>4996</v>
      </c>
    </row>
    <row r="992" spans="2:2" x14ac:dyDescent="0.2">
      <c r="B992" s="437" t="s">
        <v>4997</v>
      </c>
    </row>
    <row r="993" spans="2:2" x14ac:dyDescent="0.2">
      <c r="B993" s="437" t="s">
        <v>4998</v>
      </c>
    </row>
    <row r="994" spans="2:2" x14ac:dyDescent="0.2">
      <c r="B994" s="437" t="s">
        <v>4999</v>
      </c>
    </row>
    <row r="995" spans="2:2" x14ac:dyDescent="0.2">
      <c r="B995" s="437" t="s">
        <v>5000</v>
      </c>
    </row>
    <row r="996" spans="2:2" x14ac:dyDescent="0.2">
      <c r="B996" s="437" t="s">
        <v>5001</v>
      </c>
    </row>
    <row r="997" spans="2:2" x14ac:dyDescent="0.2">
      <c r="B997" s="437"/>
    </row>
    <row r="998" spans="2:2" x14ac:dyDescent="0.2">
      <c r="B998" s="437" t="s">
        <v>5002</v>
      </c>
    </row>
    <row r="999" spans="2:2" x14ac:dyDescent="0.2">
      <c r="B999" s="437" t="s">
        <v>5003</v>
      </c>
    </row>
    <row r="1000" spans="2:2" x14ac:dyDescent="0.2">
      <c r="B1000" s="437" t="s">
        <v>5004</v>
      </c>
    </row>
    <row r="1001" spans="2:2" x14ac:dyDescent="0.2">
      <c r="B1001" s="437" t="s">
        <v>5005</v>
      </c>
    </row>
    <row r="1002" spans="2:2" x14ac:dyDescent="0.2">
      <c r="B1002" s="437" t="s">
        <v>5006</v>
      </c>
    </row>
    <row r="1003" spans="2:2" x14ac:dyDescent="0.2">
      <c r="B1003" s="437" t="s">
        <v>5007</v>
      </c>
    </row>
    <row r="1004" spans="2:2" x14ac:dyDescent="0.2">
      <c r="B1004" s="437" t="s">
        <v>4274</v>
      </c>
    </row>
    <row r="1005" spans="2:2" x14ac:dyDescent="0.2">
      <c r="B1005" s="437" t="s">
        <v>5008</v>
      </c>
    </row>
    <row r="1006" spans="2:2" x14ac:dyDescent="0.2">
      <c r="B1006" s="437"/>
    </row>
    <row r="1007" spans="2:2" x14ac:dyDescent="0.2">
      <c r="B1007" s="437" t="s">
        <v>5009</v>
      </c>
    </row>
    <row r="1008" spans="2:2" x14ac:dyDescent="0.2">
      <c r="B1008" s="437" t="s">
        <v>5010</v>
      </c>
    </row>
    <row r="1009" spans="2:2" x14ac:dyDescent="0.2">
      <c r="B1009" s="437" t="s">
        <v>5011</v>
      </c>
    </row>
    <row r="1010" spans="2:2" x14ac:dyDescent="0.2">
      <c r="B1010" s="437" t="s">
        <v>5012</v>
      </c>
    </row>
    <row r="1011" spans="2:2" x14ac:dyDescent="0.2">
      <c r="B1011" s="437" t="s">
        <v>5013</v>
      </c>
    </row>
    <row r="1012" spans="2:2" x14ac:dyDescent="0.2">
      <c r="B1012" s="437" t="s">
        <v>5014</v>
      </c>
    </row>
    <row r="1013" spans="2:2" x14ac:dyDescent="0.2">
      <c r="B1013" s="437" t="s">
        <v>5015</v>
      </c>
    </row>
    <row r="1014" spans="2:2" x14ac:dyDescent="0.2">
      <c r="B1014" s="437" t="s">
        <v>5016</v>
      </c>
    </row>
    <row r="1015" spans="2:2" x14ac:dyDescent="0.2">
      <c r="B1015" s="437" t="s">
        <v>5017</v>
      </c>
    </row>
    <row r="1016" spans="2:2" x14ac:dyDescent="0.2">
      <c r="B1016" s="437" t="s">
        <v>5018</v>
      </c>
    </row>
    <row r="1017" spans="2:2" x14ac:dyDescent="0.2">
      <c r="B1017" s="437"/>
    </row>
    <row r="1018" spans="2:2" x14ac:dyDescent="0.2">
      <c r="B1018" s="437" t="s">
        <v>5019</v>
      </c>
    </row>
    <row r="1019" spans="2:2" x14ac:dyDescent="0.2">
      <c r="B1019" s="437" t="s">
        <v>5020</v>
      </c>
    </row>
    <row r="1020" spans="2:2" x14ac:dyDescent="0.2">
      <c r="B1020" s="437" t="s">
        <v>5021</v>
      </c>
    </row>
    <row r="1021" spans="2:2" x14ac:dyDescent="0.2">
      <c r="B1021" s="437" t="s">
        <v>5022</v>
      </c>
    </row>
    <row r="1022" spans="2:2" x14ac:dyDescent="0.2">
      <c r="B1022" s="437" t="s">
        <v>4274</v>
      </c>
    </row>
    <row r="1023" spans="2:2" x14ac:dyDescent="0.2">
      <c r="B1023" s="437" t="s">
        <v>5023</v>
      </c>
    </row>
    <row r="1024" spans="2:2" x14ac:dyDescent="0.2">
      <c r="B1024" s="437"/>
    </row>
    <row r="1025" spans="2:2" x14ac:dyDescent="0.2">
      <c r="B1025" s="437" t="s">
        <v>5024</v>
      </c>
    </row>
    <row r="1026" spans="2:2" x14ac:dyDescent="0.2">
      <c r="B1026" s="437" t="s">
        <v>5025</v>
      </c>
    </row>
    <row r="1027" spans="2:2" x14ac:dyDescent="0.2">
      <c r="B1027" s="437" t="s">
        <v>5026</v>
      </c>
    </row>
    <row r="1028" spans="2:2" x14ac:dyDescent="0.2">
      <c r="B1028" s="437" t="s">
        <v>5027</v>
      </c>
    </row>
    <row r="1029" spans="2:2" x14ac:dyDescent="0.2">
      <c r="B1029" s="437" t="s">
        <v>5028</v>
      </c>
    </row>
    <row r="1030" spans="2:2" x14ac:dyDescent="0.2">
      <c r="B1030" s="437"/>
    </row>
    <row r="1031" spans="2:2" x14ac:dyDescent="0.2">
      <c r="B1031" s="437" t="s">
        <v>5029</v>
      </c>
    </row>
    <row r="1032" spans="2:2" x14ac:dyDescent="0.2">
      <c r="B1032" s="437" t="s">
        <v>5030</v>
      </c>
    </row>
    <row r="1033" spans="2:2" x14ac:dyDescent="0.2">
      <c r="B1033" s="437" t="s">
        <v>5031</v>
      </c>
    </row>
    <row r="1034" spans="2:2" x14ac:dyDescent="0.2">
      <c r="B1034" s="437" t="s">
        <v>5032</v>
      </c>
    </row>
    <row r="1035" spans="2:2" x14ac:dyDescent="0.2">
      <c r="B1035" s="437" t="s">
        <v>5033</v>
      </c>
    </row>
    <row r="1036" spans="2:2" x14ac:dyDescent="0.2">
      <c r="B1036" s="437" t="s">
        <v>5034</v>
      </c>
    </row>
    <row r="1037" spans="2:2" x14ac:dyDescent="0.2">
      <c r="B1037" s="437" t="s">
        <v>4274</v>
      </c>
    </row>
    <row r="1038" spans="2:2" x14ac:dyDescent="0.2">
      <c r="B1038" s="437" t="s">
        <v>5035</v>
      </c>
    </row>
    <row r="1039" spans="2:2" x14ac:dyDescent="0.2">
      <c r="B1039" s="437"/>
    </row>
    <row r="1040" spans="2:2" x14ac:dyDescent="0.2">
      <c r="B1040" s="437" t="s">
        <v>5036</v>
      </c>
    </row>
    <row r="1041" spans="2:2" x14ac:dyDescent="0.2">
      <c r="B1041" s="437" t="s">
        <v>5037</v>
      </c>
    </row>
    <row r="1042" spans="2:2" x14ac:dyDescent="0.2">
      <c r="B1042" s="437" t="s">
        <v>5038</v>
      </c>
    </row>
    <row r="1043" spans="2:2" x14ac:dyDescent="0.2">
      <c r="B1043" s="437"/>
    </row>
    <row r="1044" spans="2:2" x14ac:dyDescent="0.2">
      <c r="B1044" s="437" t="s">
        <v>5039</v>
      </c>
    </row>
    <row r="1045" spans="2:2" x14ac:dyDescent="0.2">
      <c r="B1045" s="437" t="s">
        <v>5040</v>
      </c>
    </row>
    <row r="1046" spans="2:2" x14ac:dyDescent="0.2">
      <c r="B1046" s="437" t="s">
        <v>5041</v>
      </c>
    </row>
    <row r="1047" spans="2:2" x14ac:dyDescent="0.2">
      <c r="B1047" s="437" t="s">
        <v>5042</v>
      </c>
    </row>
    <row r="1048" spans="2:2" x14ac:dyDescent="0.2">
      <c r="B1048" s="437" t="s">
        <v>5043</v>
      </c>
    </row>
    <row r="1049" spans="2:2" x14ac:dyDescent="0.2">
      <c r="B1049" s="437"/>
    </row>
    <row r="1050" spans="2:2" x14ac:dyDescent="0.2">
      <c r="B1050" s="437" t="s">
        <v>5044</v>
      </c>
    </row>
    <row r="1051" spans="2:2" x14ac:dyDescent="0.2">
      <c r="B1051" s="437" t="s">
        <v>5045</v>
      </c>
    </row>
    <row r="1052" spans="2:2" x14ac:dyDescent="0.2">
      <c r="B1052" s="437" t="s">
        <v>5046</v>
      </c>
    </row>
    <row r="1053" spans="2:2" x14ac:dyDescent="0.2">
      <c r="B1053" s="437" t="s">
        <v>5047</v>
      </c>
    </row>
    <row r="1054" spans="2:2" x14ac:dyDescent="0.2">
      <c r="B1054" s="437" t="s">
        <v>5048</v>
      </c>
    </row>
    <row r="1055" spans="2:2" x14ac:dyDescent="0.2">
      <c r="B1055" s="437"/>
    </row>
    <row r="1056" spans="2:2" x14ac:dyDescent="0.2">
      <c r="B1056" s="437" t="s">
        <v>5049</v>
      </c>
    </row>
    <row r="1057" spans="2:2" x14ac:dyDescent="0.2">
      <c r="B1057" s="437" t="s">
        <v>5050</v>
      </c>
    </row>
    <row r="1058" spans="2:2" x14ac:dyDescent="0.2">
      <c r="B1058" s="437" t="s">
        <v>5051</v>
      </c>
    </row>
    <row r="1059" spans="2:2" x14ac:dyDescent="0.2">
      <c r="B1059" s="437"/>
    </row>
    <row r="1060" spans="2:2" x14ac:dyDescent="0.2">
      <c r="B1060" s="437" t="s">
        <v>5052</v>
      </c>
    </row>
    <row r="1061" spans="2:2" x14ac:dyDescent="0.2">
      <c r="B1061" s="437" t="s">
        <v>5053</v>
      </c>
    </row>
    <row r="1062" spans="2:2" x14ac:dyDescent="0.2">
      <c r="B1062" s="437" t="s">
        <v>5054</v>
      </c>
    </row>
    <row r="1063" spans="2:2" x14ac:dyDescent="0.2">
      <c r="B1063" s="437"/>
    </row>
    <row r="1064" spans="2:2" x14ac:dyDescent="0.2">
      <c r="B1064" s="437" t="s">
        <v>5055</v>
      </c>
    </row>
    <row r="1065" spans="2:2" x14ac:dyDescent="0.2">
      <c r="B1065" s="437" t="s">
        <v>5056</v>
      </c>
    </row>
    <row r="1066" spans="2:2" x14ac:dyDescent="0.2">
      <c r="B1066" s="437" t="s">
        <v>5057</v>
      </c>
    </row>
    <row r="1067" spans="2:2" x14ac:dyDescent="0.2">
      <c r="B1067" s="437" t="s">
        <v>5058</v>
      </c>
    </row>
    <row r="1068" spans="2:2" x14ac:dyDescent="0.2">
      <c r="B1068" s="437" t="s">
        <v>5059</v>
      </c>
    </row>
    <row r="1069" spans="2:2" x14ac:dyDescent="0.2">
      <c r="B1069" s="437" t="s">
        <v>4836</v>
      </c>
    </row>
    <row r="1070" spans="2:2" x14ac:dyDescent="0.2">
      <c r="B1070" s="437" t="s">
        <v>4274</v>
      </c>
    </row>
    <row r="1071" spans="2:2" x14ac:dyDescent="0.2">
      <c r="B1071" s="437"/>
    </row>
    <row r="1072" spans="2:2" x14ac:dyDescent="0.2">
      <c r="B1072" s="437" t="s">
        <v>5060</v>
      </c>
    </row>
    <row r="1073" spans="2:2" x14ac:dyDescent="0.2">
      <c r="B1073" s="437" t="s">
        <v>5061</v>
      </c>
    </row>
    <row r="1074" spans="2:2" x14ac:dyDescent="0.2">
      <c r="B1074" s="437" t="s">
        <v>5062</v>
      </c>
    </row>
    <row r="1075" spans="2:2" x14ac:dyDescent="0.2">
      <c r="B1075" s="437" t="s">
        <v>5063</v>
      </c>
    </row>
    <row r="1076" spans="2:2" x14ac:dyDescent="0.2">
      <c r="B1076" s="437" t="s">
        <v>5064</v>
      </c>
    </row>
    <row r="1077" spans="2:2" x14ac:dyDescent="0.2">
      <c r="B1077" s="437" t="s">
        <v>5065</v>
      </c>
    </row>
    <row r="1078" spans="2:2" x14ac:dyDescent="0.2">
      <c r="B1078" s="437" t="s">
        <v>5066</v>
      </c>
    </row>
    <row r="1079" spans="2:2" x14ac:dyDescent="0.2">
      <c r="B1079" s="437" t="s">
        <v>5067</v>
      </c>
    </row>
    <row r="1080" spans="2:2" x14ac:dyDescent="0.2">
      <c r="B1080" s="437" t="s">
        <v>5068</v>
      </c>
    </row>
    <row r="1081" spans="2:2" x14ac:dyDescent="0.2">
      <c r="B1081" s="437" t="s">
        <v>5069</v>
      </c>
    </row>
    <row r="1082" spans="2:2" x14ac:dyDescent="0.2">
      <c r="B1082" s="437" t="s">
        <v>5070</v>
      </c>
    </row>
    <row r="1083" spans="2:2" x14ac:dyDescent="0.2">
      <c r="B1083" s="437" t="s">
        <v>5071</v>
      </c>
    </row>
    <row r="1084" spans="2:2" x14ac:dyDescent="0.2">
      <c r="B1084" s="437" t="s">
        <v>4274</v>
      </c>
    </row>
    <row r="1085" spans="2:2" x14ac:dyDescent="0.2">
      <c r="B1085" s="437" t="s">
        <v>5072</v>
      </c>
    </row>
    <row r="1086" spans="2:2" x14ac:dyDescent="0.2">
      <c r="B1086" s="437" t="s">
        <v>4274</v>
      </c>
    </row>
    <row r="1087" spans="2:2" x14ac:dyDescent="0.2">
      <c r="B1087" s="437"/>
    </row>
    <row r="1088" spans="2:2" x14ac:dyDescent="0.2">
      <c r="B1088" s="437" t="s">
        <v>5073</v>
      </c>
    </row>
    <row r="1089" spans="2:2" x14ac:dyDescent="0.2">
      <c r="B1089" s="437" t="s">
        <v>5074</v>
      </c>
    </row>
    <row r="1090" spans="2:2" x14ac:dyDescent="0.2">
      <c r="B1090" s="437" t="s">
        <v>5030</v>
      </c>
    </row>
    <row r="1091" spans="2:2" x14ac:dyDescent="0.2">
      <c r="B1091" s="437" t="s">
        <v>5075</v>
      </c>
    </row>
    <row r="1092" spans="2:2" x14ac:dyDescent="0.2">
      <c r="B1092" s="437"/>
    </row>
    <row r="1093" spans="2:2" x14ac:dyDescent="0.2">
      <c r="B1093" s="437" t="s">
        <v>5076</v>
      </c>
    </row>
    <row r="1094" spans="2:2" x14ac:dyDescent="0.2">
      <c r="B1094" s="437" t="s">
        <v>5077</v>
      </c>
    </row>
    <row r="1095" spans="2:2" x14ac:dyDescent="0.2">
      <c r="B1095" s="437" t="s">
        <v>5078</v>
      </c>
    </row>
    <row r="1096" spans="2:2" x14ac:dyDescent="0.2">
      <c r="B1096" s="437" t="s">
        <v>5079</v>
      </c>
    </row>
    <row r="1097" spans="2:2" x14ac:dyDescent="0.2">
      <c r="B1097" s="437"/>
    </row>
    <row r="1098" spans="2:2" x14ac:dyDescent="0.2">
      <c r="B1098" s="437" t="s">
        <v>5080</v>
      </c>
    </row>
    <row r="1099" spans="2:2" x14ac:dyDescent="0.2">
      <c r="B1099" s="437" t="s">
        <v>5081</v>
      </c>
    </row>
    <row r="1100" spans="2:2" x14ac:dyDescent="0.2">
      <c r="B1100" s="437" t="s">
        <v>5055</v>
      </c>
    </row>
    <row r="1101" spans="2:2" x14ac:dyDescent="0.2">
      <c r="B1101" s="437" t="s">
        <v>5082</v>
      </c>
    </row>
    <row r="1102" spans="2:2" x14ac:dyDescent="0.2">
      <c r="B1102" s="437" t="s">
        <v>5083</v>
      </c>
    </row>
    <row r="1103" spans="2:2" x14ac:dyDescent="0.2">
      <c r="B1103" s="437" t="s">
        <v>4836</v>
      </c>
    </row>
    <row r="1104" spans="2:2" x14ac:dyDescent="0.2">
      <c r="B1104" s="437" t="s">
        <v>4274</v>
      </c>
    </row>
    <row r="1105" spans="2:2" x14ac:dyDescent="0.2">
      <c r="B1105" s="437"/>
    </row>
    <row r="1106" spans="2:2" x14ac:dyDescent="0.2">
      <c r="B1106" s="437" t="s">
        <v>5084</v>
      </c>
    </row>
    <row r="1107" spans="2:2" x14ac:dyDescent="0.2">
      <c r="B1107" s="437"/>
    </row>
    <row r="1108" spans="2:2" x14ac:dyDescent="0.2">
      <c r="B1108" s="437" t="s">
        <v>5085</v>
      </c>
    </row>
    <row r="1109" spans="2:2" x14ac:dyDescent="0.2">
      <c r="B1109" s="437" t="s">
        <v>5086</v>
      </c>
    </row>
    <row r="1110" spans="2:2" x14ac:dyDescent="0.2">
      <c r="B1110" s="437" t="s">
        <v>5087</v>
      </c>
    </row>
    <row r="1111" spans="2:2" x14ac:dyDescent="0.2">
      <c r="B1111" s="437" t="s">
        <v>5088</v>
      </c>
    </row>
    <row r="1112" spans="2:2" x14ac:dyDescent="0.2">
      <c r="B1112" s="437" t="s">
        <v>5089</v>
      </c>
    </row>
    <row r="1113" spans="2:2" x14ac:dyDescent="0.2">
      <c r="B1113" s="437" t="s">
        <v>5090</v>
      </c>
    </row>
    <row r="1114" spans="2:2" x14ac:dyDescent="0.2">
      <c r="B1114" s="437"/>
    </row>
    <row r="1115" spans="2:2" x14ac:dyDescent="0.2">
      <c r="B1115" s="437" t="s">
        <v>5091</v>
      </c>
    </row>
    <row r="1116" spans="2:2" x14ac:dyDescent="0.2">
      <c r="B1116" s="437" t="s">
        <v>5092</v>
      </c>
    </row>
    <row r="1117" spans="2:2" x14ac:dyDescent="0.2">
      <c r="B1117" s="437"/>
    </row>
    <row r="1118" spans="2:2" x14ac:dyDescent="0.2">
      <c r="B1118" s="437" t="s">
        <v>5093</v>
      </c>
    </row>
    <row r="1119" spans="2:2" x14ac:dyDescent="0.2">
      <c r="B1119" s="437" t="s">
        <v>5094</v>
      </c>
    </row>
    <row r="1120" spans="2:2" x14ac:dyDescent="0.2">
      <c r="B1120" s="437" t="s">
        <v>5095</v>
      </c>
    </row>
    <row r="1121" spans="2:2" x14ac:dyDescent="0.2">
      <c r="B1121" s="437" t="s">
        <v>5096</v>
      </c>
    </row>
    <row r="1122" spans="2:2" x14ac:dyDescent="0.2">
      <c r="B1122" s="437" t="s">
        <v>5097</v>
      </c>
    </row>
    <row r="1123" spans="2:2" x14ac:dyDescent="0.2">
      <c r="B1123" s="437" t="s">
        <v>5098</v>
      </c>
    </row>
    <row r="1124" spans="2:2" x14ac:dyDescent="0.2">
      <c r="B1124" s="437" t="s">
        <v>4836</v>
      </c>
    </row>
    <row r="1125" spans="2:2" x14ac:dyDescent="0.2">
      <c r="B1125" s="437" t="s">
        <v>5099</v>
      </c>
    </row>
    <row r="1126" spans="2:2" x14ac:dyDescent="0.2">
      <c r="B1126" s="437"/>
    </row>
    <row r="1127" spans="2:2" x14ac:dyDescent="0.2">
      <c r="B1127" s="437" t="s">
        <v>5100</v>
      </c>
    </row>
    <row r="1128" spans="2:2" x14ac:dyDescent="0.2">
      <c r="B1128" s="437" t="s">
        <v>5101</v>
      </c>
    </row>
    <row r="1129" spans="2:2" x14ac:dyDescent="0.2">
      <c r="B1129" s="437" t="s">
        <v>5102</v>
      </c>
    </row>
    <row r="1130" spans="2:2" x14ac:dyDescent="0.2">
      <c r="B1130" s="437" t="s">
        <v>5103</v>
      </c>
    </row>
    <row r="1131" spans="2:2" x14ac:dyDescent="0.2">
      <c r="B1131" s="437"/>
    </row>
    <row r="1132" spans="2:2" x14ac:dyDescent="0.2">
      <c r="B1132" s="437" t="s">
        <v>5104</v>
      </c>
    </row>
    <row r="1133" spans="2:2" x14ac:dyDescent="0.2">
      <c r="B1133" s="437" t="s">
        <v>5105</v>
      </c>
    </row>
    <row r="1134" spans="2:2" x14ac:dyDescent="0.2">
      <c r="B1134" s="437"/>
    </row>
    <row r="1135" spans="2:2" x14ac:dyDescent="0.2">
      <c r="B1135" s="437" t="s">
        <v>5106</v>
      </c>
    </row>
    <row r="1136" spans="2:2" x14ac:dyDescent="0.2">
      <c r="B1136" s="437" t="s">
        <v>5107</v>
      </c>
    </row>
    <row r="1137" spans="2:2" x14ac:dyDescent="0.2">
      <c r="B1137" s="437"/>
    </row>
    <row r="1138" spans="2:2" x14ac:dyDescent="0.2">
      <c r="B1138" s="437" t="s">
        <v>5108</v>
      </c>
    </row>
    <row r="1139" spans="2:2" x14ac:dyDescent="0.2">
      <c r="B1139" s="437" t="s">
        <v>5109</v>
      </c>
    </row>
    <row r="1140" spans="2:2" x14ac:dyDescent="0.2">
      <c r="B1140" s="437"/>
    </row>
    <row r="1141" spans="2:2" x14ac:dyDescent="0.2">
      <c r="B1141" s="437" t="s">
        <v>5110</v>
      </c>
    </row>
    <row r="1142" spans="2:2" x14ac:dyDescent="0.2">
      <c r="B1142" s="437" t="s">
        <v>5111</v>
      </c>
    </row>
    <row r="1143" spans="2:2" x14ac:dyDescent="0.2">
      <c r="B1143" s="437" t="s">
        <v>5112</v>
      </c>
    </row>
    <row r="1144" spans="2:2" x14ac:dyDescent="0.2">
      <c r="B1144" s="437" t="s">
        <v>5113</v>
      </c>
    </row>
    <row r="1145" spans="2:2" x14ac:dyDescent="0.2">
      <c r="B1145" s="437"/>
    </row>
    <row r="1146" spans="2:2" x14ac:dyDescent="0.2">
      <c r="B1146" s="437" t="s">
        <v>5114</v>
      </c>
    </row>
    <row r="1147" spans="2:2" x14ac:dyDescent="0.2">
      <c r="B1147" s="437" t="s">
        <v>5115</v>
      </c>
    </row>
    <row r="1148" spans="2:2" x14ac:dyDescent="0.2">
      <c r="B1148" s="437"/>
    </row>
    <row r="1149" spans="2:2" x14ac:dyDescent="0.2">
      <c r="B1149" s="437" t="s">
        <v>5116</v>
      </c>
    </row>
    <row r="1150" spans="2:2" x14ac:dyDescent="0.2">
      <c r="B1150" s="437" t="s">
        <v>5117</v>
      </c>
    </row>
    <row r="1151" spans="2:2" x14ac:dyDescent="0.2">
      <c r="B1151" s="437" t="s">
        <v>5118</v>
      </c>
    </row>
    <row r="1152" spans="2:2" x14ac:dyDescent="0.2">
      <c r="B1152" s="437" t="s">
        <v>5119</v>
      </c>
    </row>
    <row r="1153" spans="2:2" x14ac:dyDescent="0.2">
      <c r="B1153" s="437" t="s">
        <v>5120</v>
      </c>
    </row>
    <row r="1154" spans="2:2" x14ac:dyDescent="0.2">
      <c r="B1154" s="437" t="s">
        <v>4274</v>
      </c>
    </row>
    <row r="1155" spans="2:2" x14ac:dyDescent="0.2">
      <c r="B1155" s="437" t="s">
        <v>5121</v>
      </c>
    </row>
    <row r="1156" spans="2:2" x14ac:dyDescent="0.2">
      <c r="B1156" s="437"/>
    </row>
    <row r="1157" spans="2:2" x14ac:dyDescent="0.2">
      <c r="B1157" s="437" t="s">
        <v>5122</v>
      </c>
    </row>
    <row r="1158" spans="2:2" x14ac:dyDescent="0.2">
      <c r="B1158" s="437" t="s">
        <v>5123</v>
      </c>
    </row>
    <row r="1159" spans="2:2" x14ac:dyDescent="0.2">
      <c r="B1159" s="437" t="s">
        <v>5124</v>
      </c>
    </row>
    <row r="1160" spans="2:2" x14ac:dyDescent="0.2">
      <c r="B1160" s="437" t="s">
        <v>5125</v>
      </c>
    </row>
    <row r="1161" spans="2:2" x14ac:dyDescent="0.2">
      <c r="B1161" s="437" t="s">
        <v>5126</v>
      </c>
    </row>
    <row r="1162" spans="2:2" x14ac:dyDescent="0.2">
      <c r="B1162" s="437" t="s">
        <v>5127</v>
      </c>
    </row>
    <row r="1163" spans="2:2" x14ac:dyDescent="0.2">
      <c r="B1163" s="437" t="s">
        <v>5128</v>
      </c>
    </row>
    <row r="1164" spans="2:2" x14ac:dyDescent="0.2">
      <c r="B1164" s="437" t="s">
        <v>5129</v>
      </c>
    </row>
    <row r="1165" spans="2:2" x14ac:dyDescent="0.2">
      <c r="B1165" s="437" t="s">
        <v>4274</v>
      </c>
    </row>
    <row r="1166" spans="2:2" x14ac:dyDescent="0.2">
      <c r="B1166" s="437" t="s">
        <v>5130</v>
      </c>
    </row>
    <row r="1167" spans="2:2" x14ac:dyDescent="0.2">
      <c r="B1167" s="437" t="s">
        <v>5131</v>
      </c>
    </row>
    <row r="1168" spans="2:2" x14ac:dyDescent="0.2">
      <c r="B1168" s="437" t="s">
        <v>5132</v>
      </c>
    </row>
    <row r="1169" spans="2:2" x14ac:dyDescent="0.2">
      <c r="B1169" s="437" t="s">
        <v>5133</v>
      </c>
    </row>
    <row r="1170" spans="2:2" x14ac:dyDescent="0.2">
      <c r="B1170" s="437" t="s">
        <v>4274</v>
      </c>
    </row>
    <row r="1171" spans="2:2" x14ac:dyDescent="0.2">
      <c r="B1171" s="437" t="s">
        <v>5134</v>
      </c>
    </row>
    <row r="1172" spans="2:2" x14ac:dyDescent="0.2">
      <c r="B1172" s="437" t="s">
        <v>5135</v>
      </c>
    </row>
    <row r="1173" spans="2:2" x14ac:dyDescent="0.2">
      <c r="B1173" s="437" t="s">
        <v>5136</v>
      </c>
    </row>
    <row r="1174" spans="2:2" x14ac:dyDescent="0.2">
      <c r="B1174" s="437" t="s">
        <v>5137</v>
      </c>
    </row>
    <row r="1175" spans="2:2" x14ac:dyDescent="0.2">
      <c r="B1175" s="437" t="s">
        <v>5138</v>
      </c>
    </row>
    <row r="1176" spans="2:2" x14ac:dyDescent="0.2">
      <c r="B1176" s="437" t="s">
        <v>5139</v>
      </c>
    </row>
    <row r="1177" spans="2:2" x14ac:dyDescent="0.2">
      <c r="B1177" s="437" t="s">
        <v>4274</v>
      </c>
    </row>
    <row r="1178" spans="2:2" x14ac:dyDescent="0.2">
      <c r="B1178" s="437" t="s">
        <v>4274</v>
      </c>
    </row>
    <row r="1179" spans="2:2" x14ac:dyDescent="0.2">
      <c r="B1179" s="437" t="s">
        <v>5140</v>
      </c>
    </row>
    <row r="1180" spans="2:2" x14ac:dyDescent="0.2">
      <c r="B1180" s="437" t="s">
        <v>5141</v>
      </c>
    </row>
    <row r="1181" spans="2:2" x14ac:dyDescent="0.2">
      <c r="B1181" s="437" t="s">
        <v>5142</v>
      </c>
    </row>
    <row r="1182" spans="2:2" x14ac:dyDescent="0.2">
      <c r="B1182" s="437" t="s">
        <v>5143</v>
      </c>
    </row>
    <row r="1183" spans="2:2" x14ac:dyDescent="0.2">
      <c r="B1183" s="437" t="s">
        <v>5144</v>
      </c>
    </row>
    <row r="1184" spans="2:2" x14ac:dyDescent="0.2">
      <c r="B1184" s="437" t="s">
        <v>5145</v>
      </c>
    </row>
    <row r="1185" spans="2:2" x14ac:dyDescent="0.2">
      <c r="B1185" s="437" t="s">
        <v>4274</v>
      </c>
    </row>
    <row r="1186" spans="2:2" x14ac:dyDescent="0.2">
      <c r="B1186" s="437" t="s">
        <v>5146</v>
      </c>
    </row>
    <row r="1187" spans="2:2" x14ac:dyDescent="0.2">
      <c r="B1187" s="437" t="s">
        <v>5147</v>
      </c>
    </row>
    <row r="1188" spans="2:2" x14ac:dyDescent="0.2">
      <c r="B1188" s="437" t="s">
        <v>5148</v>
      </c>
    </row>
    <row r="1189" spans="2:2" x14ac:dyDescent="0.2">
      <c r="B1189" s="437" t="s">
        <v>5149</v>
      </c>
    </row>
    <row r="1190" spans="2:2" x14ac:dyDescent="0.2">
      <c r="B1190" s="437" t="s">
        <v>4274</v>
      </c>
    </row>
    <row r="1191" spans="2:2" x14ac:dyDescent="0.2">
      <c r="B1191" s="437"/>
    </row>
    <row r="1192" spans="2:2" x14ac:dyDescent="0.2">
      <c r="B1192" s="437" t="s">
        <v>5150</v>
      </c>
    </row>
    <row r="1193" spans="2:2" x14ac:dyDescent="0.2">
      <c r="B1193" s="437" t="s">
        <v>5151</v>
      </c>
    </row>
    <row r="1194" spans="2:2" x14ac:dyDescent="0.2">
      <c r="B1194" s="437" t="s">
        <v>5152</v>
      </c>
    </row>
    <row r="1195" spans="2:2" x14ac:dyDescent="0.2">
      <c r="B1195" s="437" t="s">
        <v>5153</v>
      </c>
    </row>
    <row r="1196" spans="2:2" x14ac:dyDescent="0.2">
      <c r="B1196" s="437" t="s">
        <v>5154</v>
      </c>
    </row>
    <row r="1197" spans="2:2" x14ac:dyDescent="0.2">
      <c r="B1197" s="437" t="s">
        <v>5155</v>
      </c>
    </row>
    <row r="1198" spans="2:2" x14ac:dyDescent="0.2">
      <c r="B1198" s="437" t="s">
        <v>5156</v>
      </c>
    </row>
    <row r="1199" spans="2:2" x14ac:dyDescent="0.2">
      <c r="B1199" s="437" t="s">
        <v>5157</v>
      </c>
    </row>
    <row r="1200" spans="2:2" x14ac:dyDescent="0.2">
      <c r="B1200" s="437" t="s">
        <v>5158</v>
      </c>
    </row>
    <row r="1201" spans="2:2" x14ac:dyDescent="0.2">
      <c r="B1201" s="437" t="s">
        <v>5159</v>
      </c>
    </row>
    <row r="1202" spans="2:2" x14ac:dyDescent="0.2">
      <c r="B1202" s="437" t="s">
        <v>5160</v>
      </c>
    </row>
    <row r="1203" spans="2:2" x14ac:dyDescent="0.2">
      <c r="B1203" s="437" t="s">
        <v>5161</v>
      </c>
    </row>
    <row r="1204" spans="2:2" x14ac:dyDescent="0.2">
      <c r="B1204" s="437" t="s">
        <v>4274</v>
      </c>
    </row>
    <row r="1205" spans="2:2" x14ac:dyDescent="0.2">
      <c r="B1205" s="437"/>
    </row>
    <row r="1206" spans="2:2" x14ac:dyDescent="0.2">
      <c r="B1206" s="437" t="s">
        <v>5162</v>
      </c>
    </row>
    <row r="1207" spans="2:2" x14ac:dyDescent="0.2">
      <c r="B1207" s="437" t="s">
        <v>5163</v>
      </c>
    </row>
    <row r="1208" spans="2:2" x14ac:dyDescent="0.2">
      <c r="B1208" s="437" t="s">
        <v>5164</v>
      </c>
    </row>
    <row r="1209" spans="2:2" x14ac:dyDescent="0.2">
      <c r="B1209" s="437" t="s">
        <v>5165</v>
      </c>
    </row>
    <row r="1210" spans="2:2" x14ac:dyDescent="0.2">
      <c r="B1210" s="437" t="s">
        <v>5166</v>
      </c>
    </row>
    <row r="1211" spans="2:2" x14ac:dyDescent="0.2">
      <c r="B1211" s="437" t="s">
        <v>5167</v>
      </c>
    </row>
    <row r="1212" spans="2:2" x14ac:dyDescent="0.2">
      <c r="B1212" s="437" t="s">
        <v>5168</v>
      </c>
    </row>
    <row r="1213" spans="2:2" x14ac:dyDescent="0.2">
      <c r="B1213" s="437" t="s">
        <v>5169</v>
      </c>
    </row>
    <row r="1214" spans="2:2" x14ac:dyDescent="0.2">
      <c r="B1214" s="437" t="s">
        <v>5170</v>
      </c>
    </row>
    <row r="1215" spans="2:2" x14ac:dyDescent="0.2">
      <c r="B1215" s="437" t="s">
        <v>5171</v>
      </c>
    </row>
    <row r="1216" spans="2:2" x14ac:dyDescent="0.2">
      <c r="B1216" s="437" t="s">
        <v>5172</v>
      </c>
    </row>
    <row r="1217" spans="2:2" x14ac:dyDescent="0.2">
      <c r="B1217" s="437" t="s">
        <v>5173</v>
      </c>
    </row>
    <row r="1218" spans="2:2" x14ac:dyDescent="0.2">
      <c r="B1218" s="437" t="s">
        <v>5174</v>
      </c>
    </row>
    <row r="1219" spans="2:2" x14ac:dyDescent="0.2">
      <c r="B1219" s="437" t="s">
        <v>5175</v>
      </c>
    </row>
    <row r="1220" spans="2:2" x14ac:dyDescent="0.2">
      <c r="B1220" s="437" t="s">
        <v>5176</v>
      </c>
    </row>
    <row r="1221" spans="2:2" x14ac:dyDescent="0.2">
      <c r="B1221" s="437" t="s">
        <v>5177</v>
      </c>
    </row>
    <row r="1222" spans="2:2" x14ac:dyDescent="0.2">
      <c r="B1222" s="437" t="s">
        <v>5178</v>
      </c>
    </row>
    <row r="1223" spans="2:2" x14ac:dyDescent="0.2">
      <c r="B1223" s="437" t="s">
        <v>5179</v>
      </c>
    </row>
    <row r="1224" spans="2:2" x14ac:dyDescent="0.2">
      <c r="B1224" s="437" t="s">
        <v>5180</v>
      </c>
    </row>
    <row r="1225" spans="2:2" x14ac:dyDescent="0.2">
      <c r="B1225" s="437" t="s">
        <v>4274</v>
      </c>
    </row>
    <row r="1226" spans="2:2" x14ac:dyDescent="0.2">
      <c r="B1226" s="437" t="s">
        <v>5181</v>
      </c>
    </row>
    <row r="1227" spans="2:2" x14ac:dyDescent="0.2">
      <c r="B1227" s="437" t="s">
        <v>5182</v>
      </c>
    </row>
    <row r="1228" spans="2:2" x14ac:dyDescent="0.2">
      <c r="B1228" s="437" t="s">
        <v>5183</v>
      </c>
    </row>
    <row r="1229" spans="2:2" x14ac:dyDescent="0.2">
      <c r="B1229" s="437" t="s">
        <v>5184</v>
      </c>
    </row>
    <row r="1230" spans="2:2" x14ac:dyDescent="0.2">
      <c r="B1230" s="437" t="s">
        <v>4274</v>
      </c>
    </row>
    <row r="1231" spans="2:2" x14ac:dyDescent="0.2">
      <c r="B1231" s="437" t="s">
        <v>5185</v>
      </c>
    </row>
    <row r="1232" spans="2:2" x14ac:dyDescent="0.2">
      <c r="B1232" s="437" t="s">
        <v>4274</v>
      </c>
    </row>
    <row r="1233" spans="2:2" x14ac:dyDescent="0.2">
      <c r="B1233" s="437" t="s">
        <v>5186</v>
      </c>
    </row>
    <row r="1234" spans="2:2" x14ac:dyDescent="0.2">
      <c r="B1234" s="437" t="s">
        <v>5187</v>
      </c>
    </row>
    <row r="1235" spans="2:2" x14ac:dyDescent="0.2">
      <c r="B1235" s="437" t="s">
        <v>5188</v>
      </c>
    </row>
    <row r="1236" spans="2:2" x14ac:dyDescent="0.2">
      <c r="B1236" s="437" t="s">
        <v>5189</v>
      </c>
    </row>
    <row r="1237" spans="2:2" x14ac:dyDescent="0.2">
      <c r="B1237" s="437" t="s">
        <v>5190</v>
      </c>
    </row>
    <row r="1238" spans="2:2" x14ac:dyDescent="0.2">
      <c r="B1238" s="437" t="s">
        <v>5191</v>
      </c>
    </row>
    <row r="1239" spans="2:2" x14ac:dyDescent="0.2">
      <c r="B1239" s="437" t="s">
        <v>5192</v>
      </c>
    </row>
    <row r="1240" spans="2:2" x14ac:dyDescent="0.2">
      <c r="B1240" s="437" t="s">
        <v>5193</v>
      </c>
    </row>
    <row r="1241" spans="2:2" x14ac:dyDescent="0.2">
      <c r="B1241" s="437" t="s">
        <v>5165</v>
      </c>
    </row>
    <row r="1242" spans="2:2" x14ac:dyDescent="0.2">
      <c r="B1242" s="437" t="s">
        <v>5166</v>
      </c>
    </row>
    <row r="1243" spans="2:2" x14ac:dyDescent="0.2">
      <c r="B1243" s="437" t="s">
        <v>5194</v>
      </c>
    </row>
    <row r="1244" spans="2:2" x14ac:dyDescent="0.2">
      <c r="B1244" s="437" t="s">
        <v>5195</v>
      </c>
    </row>
    <row r="1245" spans="2:2" x14ac:dyDescent="0.2">
      <c r="B1245" s="437" t="s">
        <v>5196</v>
      </c>
    </row>
    <row r="1246" spans="2:2" x14ac:dyDescent="0.2">
      <c r="B1246" s="437" t="s">
        <v>5183</v>
      </c>
    </row>
    <row r="1247" spans="2:2" x14ac:dyDescent="0.2">
      <c r="B1247" s="437" t="s">
        <v>5197</v>
      </c>
    </row>
    <row r="1248" spans="2:2" x14ac:dyDescent="0.2">
      <c r="B1248" s="437" t="s">
        <v>5198</v>
      </c>
    </row>
    <row r="1249" spans="2:2" x14ac:dyDescent="0.2">
      <c r="B1249" s="437" t="s">
        <v>4274</v>
      </c>
    </row>
    <row r="1250" spans="2:2" x14ac:dyDescent="0.2">
      <c r="B1250" s="437" t="s">
        <v>5199</v>
      </c>
    </row>
    <row r="1251" spans="2:2" x14ac:dyDescent="0.2">
      <c r="B1251" s="437" t="s">
        <v>5200</v>
      </c>
    </row>
    <row r="1252" spans="2:2" x14ac:dyDescent="0.2">
      <c r="B1252" s="437" t="s">
        <v>5201</v>
      </c>
    </row>
    <row r="1253" spans="2:2" x14ac:dyDescent="0.2">
      <c r="B1253" s="437" t="s">
        <v>5202</v>
      </c>
    </row>
    <row r="1254" spans="2:2" x14ac:dyDescent="0.2">
      <c r="B1254" s="437" t="s">
        <v>5203</v>
      </c>
    </row>
    <row r="1255" spans="2:2" x14ac:dyDescent="0.2">
      <c r="B1255" s="437" t="s">
        <v>5204</v>
      </c>
    </row>
    <row r="1256" spans="2:2" x14ac:dyDescent="0.2">
      <c r="B1256" s="437" t="s">
        <v>5205</v>
      </c>
    </row>
    <row r="1257" spans="2:2" x14ac:dyDescent="0.2">
      <c r="B1257" s="437" t="s">
        <v>5206</v>
      </c>
    </row>
    <row r="1258" spans="2:2" x14ac:dyDescent="0.2">
      <c r="B1258" s="437" t="s">
        <v>5207</v>
      </c>
    </row>
    <row r="1259" spans="2:2" x14ac:dyDescent="0.2">
      <c r="B1259" s="437"/>
    </row>
    <row r="1260" spans="2:2" x14ac:dyDescent="0.2">
      <c r="B1260" s="437" t="s">
        <v>5208</v>
      </c>
    </row>
    <row r="1261" spans="2:2" x14ac:dyDescent="0.2">
      <c r="B1261" s="437" t="s">
        <v>5209</v>
      </c>
    </row>
    <row r="1262" spans="2:2" x14ac:dyDescent="0.2">
      <c r="B1262" s="437"/>
    </row>
    <row r="1263" spans="2:2" x14ac:dyDescent="0.2">
      <c r="B1263" s="437" t="s">
        <v>5210</v>
      </c>
    </row>
    <row r="1264" spans="2:2" x14ac:dyDescent="0.2">
      <c r="B1264" s="437" t="s">
        <v>5211</v>
      </c>
    </row>
    <row r="1265" spans="2:2" x14ac:dyDescent="0.2">
      <c r="B1265" s="437" t="s">
        <v>5212</v>
      </c>
    </row>
    <row r="1266" spans="2:2" x14ac:dyDescent="0.2">
      <c r="B1266" s="437" t="s">
        <v>5213</v>
      </c>
    </row>
    <row r="1267" spans="2:2" x14ac:dyDescent="0.2">
      <c r="B1267" s="437" t="s">
        <v>5214</v>
      </c>
    </row>
    <row r="1268" spans="2:2" x14ac:dyDescent="0.2">
      <c r="B1268" s="437" t="s">
        <v>5215</v>
      </c>
    </row>
    <row r="1269" spans="2:2" x14ac:dyDescent="0.2">
      <c r="B1269" s="437" t="s">
        <v>5216</v>
      </c>
    </row>
    <row r="1270" spans="2:2" x14ac:dyDescent="0.2">
      <c r="B1270" s="437" t="s">
        <v>5217</v>
      </c>
    </row>
    <row r="1271" spans="2:2" x14ac:dyDescent="0.2">
      <c r="B1271" s="437" t="s">
        <v>5218</v>
      </c>
    </row>
    <row r="1272" spans="2:2" x14ac:dyDescent="0.2">
      <c r="B1272" s="437" t="s">
        <v>5219</v>
      </c>
    </row>
    <row r="1273" spans="2:2" x14ac:dyDescent="0.2">
      <c r="B1273" s="437" t="s">
        <v>5220</v>
      </c>
    </row>
    <row r="1274" spans="2:2" x14ac:dyDescent="0.2">
      <c r="B1274" s="437" t="s">
        <v>4274</v>
      </c>
    </row>
    <row r="1275" spans="2:2" x14ac:dyDescent="0.2">
      <c r="B1275" s="437" t="s">
        <v>5221</v>
      </c>
    </row>
    <row r="1276" spans="2:2" x14ac:dyDescent="0.2">
      <c r="B1276" s="437" t="s">
        <v>5216</v>
      </c>
    </row>
    <row r="1277" spans="2:2" x14ac:dyDescent="0.2">
      <c r="B1277" s="437" t="s">
        <v>5222</v>
      </c>
    </row>
    <row r="1278" spans="2:2" x14ac:dyDescent="0.2">
      <c r="B1278" s="437" t="s">
        <v>5223</v>
      </c>
    </row>
    <row r="1279" spans="2:2" x14ac:dyDescent="0.2">
      <c r="B1279" s="437" t="s">
        <v>5211</v>
      </c>
    </row>
    <row r="1280" spans="2:2" x14ac:dyDescent="0.2">
      <c r="B1280" s="437" t="s">
        <v>5224</v>
      </c>
    </row>
    <row r="1281" spans="2:2" x14ac:dyDescent="0.2">
      <c r="B1281" s="437" t="s">
        <v>5225</v>
      </c>
    </row>
    <row r="1282" spans="2:2" x14ac:dyDescent="0.2">
      <c r="B1282" s="437" t="s">
        <v>5218</v>
      </c>
    </row>
    <row r="1283" spans="2:2" x14ac:dyDescent="0.2">
      <c r="B1283" s="437" t="s">
        <v>5226</v>
      </c>
    </row>
    <row r="1284" spans="2:2" x14ac:dyDescent="0.2">
      <c r="B1284" s="437" t="s">
        <v>5227</v>
      </c>
    </row>
    <row r="1285" spans="2:2" x14ac:dyDescent="0.2">
      <c r="B1285" s="437" t="s">
        <v>5228</v>
      </c>
    </row>
    <row r="1286" spans="2:2" x14ac:dyDescent="0.2">
      <c r="B1286" s="437" t="s">
        <v>5229</v>
      </c>
    </row>
    <row r="1287" spans="2:2" x14ac:dyDescent="0.2">
      <c r="B1287" s="437" t="s">
        <v>5230</v>
      </c>
    </row>
    <row r="1288" spans="2:2" x14ac:dyDescent="0.2">
      <c r="B1288" s="437" t="s">
        <v>5231</v>
      </c>
    </row>
    <row r="1289" spans="2:2" x14ac:dyDescent="0.2">
      <c r="B1289" s="437" t="s">
        <v>5232</v>
      </c>
    </row>
    <row r="1290" spans="2:2" x14ac:dyDescent="0.2">
      <c r="B1290" s="437" t="s">
        <v>5233</v>
      </c>
    </row>
    <row r="1291" spans="2:2" x14ac:dyDescent="0.2">
      <c r="B1291" s="437" t="s">
        <v>5234</v>
      </c>
    </row>
    <row r="1292" spans="2:2" x14ac:dyDescent="0.2">
      <c r="B1292" s="437" t="s">
        <v>5235</v>
      </c>
    </row>
    <row r="1293" spans="2:2" x14ac:dyDescent="0.2">
      <c r="B1293" s="437" t="s">
        <v>5236</v>
      </c>
    </row>
    <row r="1294" spans="2:2" x14ac:dyDescent="0.2">
      <c r="B1294" s="437" t="s">
        <v>5237</v>
      </c>
    </row>
    <row r="1295" spans="2:2" x14ac:dyDescent="0.2">
      <c r="B1295" s="437" t="s">
        <v>5238</v>
      </c>
    </row>
    <row r="1296" spans="2:2" x14ac:dyDescent="0.2">
      <c r="B1296" s="437" t="s">
        <v>5239</v>
      </c>
    </row>
    <row r="1297" spans="2:2" x14ac:dyDescent="0.2">
      <c r="B1297" s="437" t="s">
        <v>5240</v>
      </c>
    </row>
    <row r="1298" spans="2:2" x14ac:dyDescent="0.2">
      <c r="B1298" s="437" t="s">
        <v>5241</v>
      </c>
    </row>
    <row r="1299" spans="2:2" x14ac:dyDescent="0.2">
      <c r="B1299" s="437" t="s">
        <v>5242</v>
      </c>
    </row>
    <row r="1300" spans="2:2" x14ac:dyDescent="0.2">
      <c r="B1300" s="437"/>
    </row>
    <row r="1301" spans="2:2" x14ac:dyDescent="0.2">
      <c r="B1301" s="437" t="s">
        <v>5243</v>
      </c>
    </row>
    <row r="1302" spans="2:2" x14ac:dyDescent="0.2">
      <c r="B1302" s="437" t="s">
        <v>5244</v>
      </c>
    </row>
    <row r="1303" spans="2:2" x14ac:dyDescent="0.2">
      <c r="B1303" s="437" t="s">
        <v>5245</v>
      </c>
    </row>
    <row r="1304" spans="2:2" x14ac:dyDescent="0.2">
      <c r="B1304" s="437" t="s">
        <v>5246</v>
      </c>
    </row>
    <row r="1305" spans="2:2" x14ac:dyDescent="0.2">
      <c r="B1305" s="437" t="s">
        <v>5247</v>
      </c>
    </row>
    <row r="1306" spans="2:2" x14ac:dyDescent="0.2">
      <c r="B1306" s="437" t="s">
        <v>5248</v>
      </c>
    </row>
    <row r="1307" spans="2:2" x14ac:dyDescent="0.2">
      <c r="B1307" s="437" t="s">
        <v>5249</v>
      </c>
    </row>
    <row r="1308" spans="2:2" x14ac:dyDescent="0.2">
      <c r="B1308" s="437"/>
    </row>
    <row r="1309" spans="2:2" x14ac:dyDescent="0.2">
      <c r="B1309" s="437" t="s">
        <v>5165</v>
      </c>
    </row>
    <row r="1310" spans="2:2" x14ac:dyDescent="0.2">
      <c r="B1310" s="437" t="s">
        <v>5166</v>
      </c>
    </row>
    <row r="1311" spans="2:2" x14ac:dyDescent="0.2">
      <c r="B1311" s="437" t="s">
        <v>5194</v>
      </c>
    </row>
    <row r="1312" spans="2:2" x14ac:dyDescent="0.2">
      <c r="B1312" s="437" t="s">
        <v>5250</v>
      </c>
    </row>
    <row r="1313" spans="2:2" x14ac:dyDescent="0.2">
      <c r="B1313" s="437" t="s">
        <v>5251</v>
      </c>
    </row>
    <row r="1314" spans="2:2" x14ac:dyDescent="0.2">
      <c r="B1314" s="437" t="s">
        <v>5252</v>
      </c>
    </row>
    <row r="1315" spans="2:2" x14ac:dyDescent="0.2">
      <c r="B1315" s="437" t="s">
        <v>5253</v>
      </c>
    </row>
    <row r="1316" spans="2:2" x14ac:dyDescent="0.2">
      <c r="B1316" s="437" t="s">
        <v>5254</v>
      </c>
    </row>
    <row r="1317" spans="2:2" x14ac:dyDescent="0.2">
      <c r="B1317" s="437" t="s">
        <v>5255</v>
      </c>
    </row>
    <row r="1318" spans="2:2" x14ac:dyDescent="0.2">
      <c r="B1318" s="437" t="s">
        <v>5256</v>
      </c>
    </row>
    <row r="1319" spans="2:2" x14ac:dyDescent="0.2">
      <c r="B1319" s="437" t="s">
        <v>5257</v>
      </c>
    </row>
    <row r="1320" spans="2:2" x14ac:dyDescent="0.2">
      <c r="B1320" s="437" t="s">
        <v>5258</v>
      </c>
    </row>
    <row r="1321" spans="2:2" x14ac:dyDescent="0.2">
      <c r="B1321" s="437" t="s">
        <v>5259</v>
      </c>
    </row>
    <row r="1322" spans="2:2" x14ac:dyDescent="0.2">
      <c r="B1322" s="437" t="s">
        <v>5260</v>
      </c>
    </row>
    <row r="1323" spans="2:2" x14ac:dyDescent="0.2">
      <c r="B1323" s="437" t="s">
        <v>5261</v>
      </c>
    </row>
    <row r="1324" spans="2:2" x14ac:dyDescent="0.2">
      <c r="B1324" s="437" t="s">
        <v>4274</v>
      </c>
    </row>
    <row r="1325" spans="2:2" x14ac:dyDescent="0.2">
      <c r="B1325" s="437" t="s">
        <v>5262</v>
      </c>
    </row>
    <row r="1326" spans="2:2" x14ac:dyDescent="0.2">
      <c r="B1326" s="437" t="s">
        <v>5216</v>
      </c>
    </row>
    <row r="1327" spans="2:2" x14ac:dyDescent="0.2">
      <c r="B1327" s="437" t="s">
        <v>5263</v>
      </c>
    </row>
    <row r="1328" spans="2:2" x14ac:dyDescent="0.2">
      <c r="B1328" s="437" t="s">
        <v>5264</v>
      </c>
    </row>
    <row r="1329" spans="2:2" x14ac:dyDescent="0.2">
      <c r="B1329" s="437" t="s">
        <v>4274</v>
      </c>
    </row>
    <row r="1330" spans="2:2" x14ac:dyDescent="0.2">
      <c r="B1330" s="437" t="s">
        <v>4274</v>
      </c>
    </row>
    <row r="1331" spans="2:2" x14ac:dyDescent="0.2">
      <c r="B1331" s="437"/>
    </row>
    <row r="1332" spans="2:2" x14ac:dyDescent="0.2">
      <c r="B1332" s="437" t="s">
        <v>5265</v>
      </c>
    </row>
    <row r="1333" spans="2:2" x14ac:dyDescent="0.2">
      <c r="B1333" s="437" t="s">
        <v>5266</v>
      </c>
    </row>
    <row r="1334" spans="2:2" x14ac:dyDescent="0.2">
      <c r="B1334" s="437" t="s">
        <v>5267</v>
      </c>
    </row>
    <row r="1335" spans="2:2" x14ac:dyDescent="0.2">
      <c r="B1335" s="437" t="s">
        <v>5268</v>
      </c>
    </row>
    <row r="1336" spans="2:2" x14ac:dyDescent="0.2">
      <c r="B1336" s="437" t="s">
        <v>5269</v>
      </c>
    </row>
    <row r="1337" spans="2:2" x14ac:dyDescent="0.2">
      <c r="B1337" s="437" t="s">
        <v>5270</v>
      </c>
    </row>
    <row r="1338" spans="2:2" x14ac:dyDescent="0.2">
      <c r="B1338" s="437" t="s">
        <v>5271</v>
      </c>
    </row>
    <row r="1339" spans="2:2" x14ac:dyDescent="0.2">
      <c r="B1339" s="437" t="s">
        <v>5272</v>
      </c>
    </row>
    <row r="1340" spans="2:2" x14ac:dyDescent="0.2">
      <c r="B1340" s="437" t="s">
        <v>5273</v>
      </c>
    </row>
    <row r="1341" spans="2:2" x14ac:dyDescent="0.2">
      <c r="B1341" s="437" t="s">
        <v>4274</v>
      </c>
    </row>
    <row r="1342" spans="2:2" x14ac:dyDescent="0.2">
      <c r="B1342" s="437" t="s">
        <v>4274</v>
      </c>
    </row>
    <row r="1343" spans="2:2" x14ac:dyDescent="0.2">
      <c r="B1343" s="437"/>
    </row>
    <row r="1344" spans="2:2" x14ac:dyDescent="0.2">
      <c r="B1344" s="437" t="s">
        <v>5274</v>
      </c>
    </row>
    <row r="1345" spans="2:2" x14ac:dyDescent="0.2">
      <c r="B1345" s="437" t="s">
        <v>5275</v>
      </c>
    </row>
    <row r="1346" spans="2:2" x14ac:dyDescent="0.2">
      <c r="B1346" s="437"/>
    </row>
    <row r="1347" spans="2:2" x14ac:dyDescent="0.2">
      <c r="B1347" s="437" t="s">
        <v>5276</v>
      </c>
    </row>
    <row r="1348" spans="2:2" x14ac:dyDescent="0.2">
      <c r="B1348" s="437" t="s">
        <v>5277</v>
      </c>
    </row>
    <row r="1349" spans="2:2" x14ac:dyDescent="0.2">
      <c r="B1349" s="437" t="s">
        <v>5278</v>
      </c>
    </row>
    <row r="1350" spans="2:2" x14ac:dyDescent="0.2">
      <c r="B1350" s="437" t="s">
        <v>5279</v>
      </c>
    </row>
    <row r="1351" spans="2:2" x14ac:dyDescent="0.2">
      <c r="B1351" s="437" t="s">
        <v>5280</v>
      </c>
    </row>
    <row r="1352" spans="2:2" x14ac:dyDescent="0.2">
      <c r="B1352" s="437" t="s">
        <v>5281</v>
      </c>
    </row>
    <row r="1353" spans="2:2" x14ac:dyDescent="0.2">
      <c r="B1353" s="437" t="s">
        <v>5282</v>
      </c>
    </row>
    <row r="1354" spans="2:2" x14ac:dyDescent="0.2">
      <c r="B1354" s="437" t="s">
        <v>5283</v>
      </c>
    </row>
    <row r="1355" spans="2:2" x14ac:dyDescent="0.2">
      <c r="B1355" s="437"/>
    </row>
    <row r="1356" spans="2:2" x14ac:dyDescent="0.2">
      <c r="B1356" s="437" t="s">
        <v>5284</v>
      </c>
    </row>
    <row r="1357" spans="2:2" x14ac:dyDescent="0.2">
      <c r="B1357" s="437" t="s">
        <v>5285</v>
      </c>
    </row>
    <row r="1358" spans="2:2" x14ac:dyDescent="0.2">
      <c r="B1358" s="437" t="s">
        <v>4274</v>
      </c>
    </row>
    <row r="1359" spans="2:2" x14ac:dyDescent="0.2">
      <c r="B1359" s="437"/>
    </row>
    <row r="1360" spans="2:2" x14ac:dyDescent="0.2">
      <c r="B1360" s="437" t="s">
        <v>5286</v>
      </c>
    </row>
    <row r="1361" spans="2:2" x14ac:dyDescent="0.2">
      <c r="B1361" s="437" t="s">
        <v>5287</v>
      </c>
    </row>
    <row r="1362" spans="2:2" x14ac:dyDescent="0.2">
      <c r="B1362" s="437" t="s">
        <v>4274</v>
      </c>
    </row>
    <row r="1363" spans="2:2" x14ac:dyDescent="0.2">
      <c r="B1363" s="437"/>
    </row>
    <row r="1364" spans="2:2" x14ac:dyDescent="0.2">
      <c r="B1364" s="437" t="s">
        <v>5288</v>
      </c>
    </row>
    <row r="1365" spans="2:2" x14ac:dyDescent="0.2">
      <c r="B1365" s="437" t="s">
        <v>4274</v>
      </c>
    </row>
    <row r="1366" spans="2:2" x14ac:dyDescent="0.2">
      <c r="B1366" s="437" t="s">
        <v>5289</v>
      </c>
    </row>
    <row r="1367" spans="2:2" x14ac:dyDescent="0.2">
      <c r="B1367" s="437" t="s">
        <v>5290</v>
      </c>
    </row>
    <row r="1368" spans="2:2" x14ac:dyDescent="0.2">
      <c r="B1368" s="437" t="s">
        <v>5291</v>
      </c>
    </row>
    <row r="1369" spans="2:2" x14ac:dyDescent="0.2">
      <c r="B1369" s="437" t="s">
        <v>5292</v>
      </c>
    </row>
    <row r="1370" spans="2:2" x14ac:dyDescent="0.2">
      <c r="B1370" s="437" t="s">
        <v>5216</v>
      </c>
    </row>
    <row r="1371" spans="2:2" x14ac:dyDescent="0.2">
      <c r="B1371" s="437" t="s">
        <v>5293</v>
      </c>
    </row>
    <row r="1372" spans="2:2" x14ac:dyDescent="0.2">
      <c r="B1372" s="437" t="s">
        <v>5294</v>
      </c>
    </row>
    <row r="1373" spans="2:2" x14ac:dyDescent="0.2">
      <c r="B1373" s="437" t="s">
        <v>5295</v>
      </c>
    </row>
    <row r="1374" spans="2:2" x14ac:dyDescent="0.2">
      <c r="B1374" s="437" t="s">
        <v>5296</v>
      </c>
    </row>
    <row r="1375" spans="2:2" x14ac:dyDescent="0.2">
      <c r="B1375" s="437" t="s">
        <v>5216</v>
      </c>
    </row>
    <row r="1376" spans="2:2" x14ac:dyDescent="0.2">
      <c r="B1376" s="437" t="s">
        <v>5297</v>
      </c>
    </row>
    <row r="1377" spans="2:2" x14ac:dyDescent="0.2">
      <c r="B1377" s="437" t="s">
        <v>4274</v>
      </c>
    </row>
    <row r="1378" spans="2:2" x14ac:dyDescent="0.2">
      <c r="B1378" s="437" t="s">
        <v>4274</v>
      </c>
    </row>
    <row r="1379" spans="2:2" x14ac:dyDescent="0.2">
      <c r="B1379" s="437" t="s">
        <v>4274</v>
      </c>
    </row>
    <row r="1380" spans="2:2" x14ac:dyDescent="0.2">
      <c r="B1380" s="437" t="s">
        <v>4274</v>
      </c>
    </row>
    <row r="1381" spans="2:2" x14ac:dyDescent="0.2">
      <c r="B1381" s="437"/>
    </row>
    <row r="1382" spans="2:2" x14ac:dyDescent="0.2">
      <c r="B1382" s="437" t="s">
        <v>5298</v>
      </c>
    </row>
    <row r="1383" spans="2:2" x14ac:dyDescent="0.2">
      <c r="B1383" s="437" t="s">
        <v>5299</v>
      </c>
    </row>
    <row r="1384" spans="2:2" x14ac:dyDescent="0.2">
      <c r="B1384" s="437" t="s">
        <v>4274</v>
      </c>
    </row>
    <row r="1385" spans="2:2" x14ac:dyDescent="0.2">
      <c r="B1385" s="437"/>
    </row>
    <row r="1386" spans="2:2" x14ac:dyDescent="0.2">
      <c r="B1386" s="437" t="s">
        <v>5300</v>
      </c>
    </row>
    <row r="1387" spans="2:2" x14ac:dyDescent="0.2">
      <c r="B1387" s="437" t="s">
        <v>5301</v>
      </c>
    </row>
    <row r="1388" spans="2:2" x14ac:dyDescent="0.2">
      <c r="B1388" s="437" t="s">
        <v>5302</v>
      </c>
    </row>
    <row r="1389" spans="2:2" x14ac:dyDescent="0.2">
      <c r="B1389" s="437" t="s">
        <v>5303</v>
      </c>
    </row>
    <row r="1390" spans="2:2" x14ac:dyDescent="0.2">
      <c r="B1390" s="437" t="s">
        <v>5045</v>
      </c>
    </row>
    <row r="1391" spans="2:2" x14ac:dyDescent="0.2">
      <c r="B1391" s="437" t="s">
        <v>5304</v>
      </c>
    </row>
    <row r="1392" spans="2:2" x14ac:dyDescent="0.2">
      <c r="B1392" s="437" t="s">
        <v>5046</v>
      </c>
    </row>
    <row r="1393" spans="2:2" x14ac:dyDescent="0.2">
      <c r="B1393" s="437" t="s">
        <v>5305</v>
      </c>
    </row>
    <row r="1394" spans="2:2" x14ac:dyDescent="0.2">
      <c r="B1394" s="437" t="s">
        <v>5306</v>
      </c>
    </row>
    <row r="1395" spans="2:2" x14ac:dyDescent="0.2">
      <c r="B1395" s="437" t="s">
        <v>5307</v>
      </c>
    </row>
    <row r="1396" spans="2:2" x14ac:dyDescent="0.2">
      <c r="B1396" s="437" t="s">
        <v>5308</v>
      </c>
    </row>
    <row r="1397" spans="2:2" x14ac:dyDescent="0.2">
      <c r="B1397" s="437"/>
    </row>
    <row r="1398" spans="2:2" x14ac:dyDescent="0.2">
      <c r="B1398" s="437" t="s">
        <v>5309</v>
      </c>
    </row>
    <row r="1399" spans="2:2" x14ac:dyDescent="0.2">
      <c r="B1399" s="437" t="s">
        <v>5310</v>
      </c>
    </row>
    <row r="1400" spans="2:2" x14ac:dyDescent="0.2">
      <c r="B1400" s="437" t="s">
        <v>5311</v>
      </c>
    </row>
    <row r="1401" spans="2:2" x14ac:dyDescent="0.2">
      <c r="B1401" s="437" t="s">
        <v>5312</v>
      </c>
    </row>
    <row r="1402" spans="2:2" x14ac:dyDescent="0.2">
      <c r="B1402" s="437" t="s">
        <v>5313</v>
      </c>
    </row>
    <row r="1403" spans="2:2" x14ac:dyDescent="0.2">
      <c r="B1403" s="437" t="s">
        <v>5314</v>
      </c>
    </row>
    <row r="1404" spans="2:2" x14ac:dyDescent="0.2">
      <c r="B1404" s="437" t="s">
        <v>5315</v>
      </c>
    </row>
    <row r="1405" spans="2:2" x14ac:dyDescent="0.2">
      <c r="B1405" s="437" t="s">
        <v>5316</v>
      </c>
    </row>
    <row r="1406" spans="2:2" x14ac:dyDescent="0.2">
      <c r="B1406" s="437"/>
    </row>
    <row r="1407" spans="2:2" x14ac:dyDescent="0.2">
      <c r="B1407" s="437" t="s">
        <v>5317</v>
      </c>
    </row>
    <row r="1408" spans="2:2" x14ac:dyDescent="0.2">
      <c r="B1408" s="437" t="s">
        <v>5318</v>
      </c>
    </row>
    <row r="1409" spans="2:2" x14ac:dyDescent="0.2">
      <c r="B1409" s="437" t="s">
        <v>5319</v>
      </c>
    </row>
    <row r="1410" spans="2:2" x14ac:dyDescent="0.2">
      <c r="B1410" s="437" t="s">
        <v>5320</v>
      </c>
    </row>
    <row r="1411" spans="2:2" x14ac:dyDescent="0.2">
      <c r="B1411" s="437" t="s">
        <v>5321</v>
      </c>
    </row>
    <row r="1412" spans="2:2" x14ac:dyDescent="0.2">
      <c r="B1412" s="437" t="s">
        <v>5322</v>
      </c>
    </row>
    <row r="1413" spans="2:2" x14ac:dyDescent="0.2">
      <c r="B1413" s="437" t="s">
        <v>5323</v>
      </c>
    </row>
    <row r="1414" spans="2:2" x14ac:dyDescent="0.2">
      <c r="B1414" s="437" t="s">
        <v>5324</v>
      </c>
    </row>
    <row r="1415" spans="2:2" x14ac:dyDescent="0.2">
      <c r="B1415" s="437" t="s">
        <v>5325</v>
      </c>
    </row>
    <row r="1416" spans="2:2" x14ac:dyDescent="0.2">
      <c r="B1416" s="437" t="s">
        <v>5326</v>
      </c>
    </row>
    <row r="1417" spans="2:2" x14ac:dyDescent="0.2">
      <c r="B1417" s="437" t="s">
        <v>5327</v>
      </c>
    </row>
    <row r="1418" spans="2:2" x14ac:dyDescent="0.2">
      <c r="B1418" s="437" t="s">
        <v>5328</v>
      </c>
    </row>
    <row r="1419" spans="2:2" x14ac:dyDescent="0.2">
      <c r="B1419" s="437" t="s">
        <v>5216</v>
      </c>
    </row>
    <row r="1420" spans="2:2" x14ac:dyDescent="0.2">
      <c r="B1420" s="437" t="s">
        <v>5329</v>
      </c>
    </row>
    <row r="1421" spans="2:2" x14ac:dyDescent="0.2">
      <c r="B1421" s="437" t="s">
        <v>5330</v>
      </c>
    </row>
    <row r="1422" spans="2:2" x14ac:dyDescent="0.2">
      <c r="B1422" s="437" t="s">
        <v>5331</v>
      </c>
    </row>
    <row r="1423" spans="2:2" x14ac:dyDescent="0.2">
      <c r="B1423" s="437" t="s">
        <v>4274</v>
      </c>
    </row>
    <row r="1424" spans="2:2" x14ac:dyDescent="0.2">
      <c r="B1424" s="437" t="s">
        <v>5216</v>
      </c>
    </row>
    <row r="1425" spans="2:2" x14ac:dyDescent="0.2">
      <c r="B1425" s="437" t="s">
        <v>5332</v>
      </c>
    </row>
    <row r="1426" spans="2:2" x14ac:dyDescent="0.2">
      <c r="B1426" s="437" t="s">
        <v>5333</v>
      </c>
    </row>
    <row r="1427" spans="2:2" x14ac:dyDescent="0.2">
      <c r="B1427" s="437" t="s">
        <v>5334</v>
      </c>
    </row>
    <row r="1428" spans="2:2" x14ac:dyDescent="0.2">
      <c r="B1428" s="437" t="s">
        <v>4274</v>
      </c>
    </row>
    <row r="1429" spans="2:2" x14ac:dyDescent="0.2">
      <c r="B1429" s="437" t="s">
        <v>5335</v>
      </c>
    </row>
    <row r="1430" spans="2:2" x14ac:dyDescent="0.2">
      <c r="B1430" s="437"/>
    </row>
    <row r="1431" spans="2:2" x14ac:dyDescent="0.2">
      <c r="B1431" s="437" t="s">
        <v>5336</v>
      </c>
    </row>
    <row r="1432" spans="2:2" x14ac:dyDescent="0.2">
      <c r="B1432" s="437" t="s">
        <v>5337</v>
      </c>
    </row>
    <row r="1433" spans="2:2" x14ac:dyDescent="0.2">
      <c r="B1433" s="437"/>
    </row>
    <row r="1434" spans="2:2" x14ac:dyDescent="0.2">
      <c r="B1434" s="437" t="s">
        <v>5338</v>
      </c>
    </row>
    <row r="1435" spans="2:2" x14ac:dyDescent="0.2">
      <c r="B1435" s="437" t="s">
        <v>5339</v>
      </c>
    </row>
    <row r="1436" spans="2:2" x14ac:dyDescent="0.2">
      <c r="B1436" s="437" t="s">
        <v>5340</v>
      </c>
    </row>
    <row r="1437" spans="2:2" x14ac:dyDescent="0.2">
      <c r="B1437" s="437" t="s">
        <v>5341</v>
      </c>
    </row>
    <row r="1438" spans="2:2" x14ac:dyDescent="0.2">
      <c r="B1438" s="437" t="s">
        <v>5342</v>
      </c>
    </row>
    <row r="1439" spans="2:2" x14ac:dyDescent="0.2">
      <c r="B1439" s="437" t="s">
        <v>5343</v>
      </c>
    </row>
    <row r="1440" spans="2:2" x14ac:dyDescent="0.2">
      <c r="B1440" s="437" t="s">
        <v>5344</v>
      </c>
    </row>
    <row r="1441" spans="2:2" x14ac:dyDescent="0.2">
      <c r="B1441" s="437" t="s">
        <v>5345</v>
      </c>
    </row>
    <row r="1442" spans="2:2" x14ac:dyDescent="0.2">
      <c r="B1442" s="437" t="s">
        <v>5346</v>
      </c>
    </row>
    <row r="1443" spans="2:2" x14ac:dyDescent="0.2">
      <c r="B1443" s="437" t="s">
        <v>5343</v>
      </c>
    </row>
    <row r="1444" spans="2:2" x14ac:dyDescent="0.2">
      <c r="B1444" s="437" t="s">
        <v>5216</v>
      </c>
    </row>
    <row r="1445" spans="2:2" x14ac:dyDescent="0.2">
      <c r="B1445" s="437" t="s">
        <v>5347</v>
      </c>
    </row>
    <row r="1446" spans="2:2" x14ac:dyDescent="0.2">
      <c r="B1446" s="437" t="s">
        <v>5348</v>
      </c>
    </row>
    <row r="1447" spans="2:2" x14ac:dyDescent="0.2">
      <c r="B1447" s="437" t="s">
        <v>5349</v>
      </c>
    </row>
    <row r="1448" spans="2:2" x14ac:dyDescent="0.2">
      <c r="B1448" s="437" t="s">
        <v>4274</v>
      </c>
    </row>
    <row r="1449" spans="2:2" x14ac:dyDescent="0.2">
      <c r="B1449" s="437"/>
    </row>
    <row r="1450" spans="2:2" x14ac:dyDescent="0.2">
      <c r="B1450" s="437" t="s">
        <v>5350</v>
      </c>
    </row>
    <row r="1451" spans="2:2" x14ac:dyDescent="0.2">
      <c r="B1451" s="437" t="s">
        <v>5351</v>
      </c>
    </row>
    <row r="1452" spans="2:2" x14ac:dyDescent="0.2">
      <c r="B1452" s="437" t="s">
        <v>5352</v>
      </c>
    </row>
    <row r="1453" spans="2:2" x14ac:dyDescent="0.2">
      <c r="B1453" s="437"/>
    </row>
    <row r="1454" spans="2:2" x14ac:dyDescent="0.2">
      <c r="B1454" s="437" t="s">
        <v>5353</v>
      </c>
    </row>
    <row r="1455" spans="2:2" x14ac:dyDescent="0.2">
      <c r="B1455" s="437" t="s">
        <v>5354</v>
      </c>
    </row>
    <row r="1456" spans="2:2" x14ac:dyDescent="0.2">
      <c r="B1456" s="437" t="s">
        <v>5355</v>
      </c>
    </row>
    <row r="1457" spans="2:2" x14ac:dyDescent="0.2">
      <c r="B1457" s="437"/>
    </row>
    <row r="1458" spans="2:2" x14ac:dyDescent="0.2">
      <c r="B1458" s="437" t="s">
        <v>5356</v>
      </c>
    </row>
    <row r="1459" spans="2:2" x14ac:dyDescent="0.2">
      <c r="B1459" s="437" t="s">
        <v>5357</v>
      </c>
    </row>
    <row r="1460" spans="2:2" x14ac:dyDescent="0.2">
      <c r="B1460" s="437" t="s">
        <v>5358</v>
      </c>
    </row>
    <row r="1461" spans="2:2" x14ac:dyDescent="0.2">
      <c r="B1461" s="437" t="s">
        <v>5359</v>
      </c>
    </row>
    <row r="1462" spans="2:2" x14ac:dyDescent="0.2">
      <c r="B1462" s="437" t="s">
        <v>5360</v>
      </c>
    </row>
    <row r="1463" spans="2:2" x14ac:dyDescent="0.2">
      <c r="B1463" s="437" t="s">
        <v>4274</v>
      </c>
    </row>
    <row r="1464" spans="2:2" x14ac:dyDescent="0.2">
      <c r="B1464" s="437"/>
    </row>
    <row r="1465" spans="2:2" x14ac:dyDescent="0.2">
      <c r="B1465" s="437" t="s">
        <v>5361</v>
      </c>
    </row>
    <row r="1466" spans="2:2" x14ac:dyDescent="0.2">
      <c r="B1466" s="437" t="s">
        <v>5362</v>
      </c>
    </row>
    <row r="1467" spans="2:2" x14ac:dyDescent="0.2">
      <c r="B1467" s="437"/>
    </row>
    <row r="1468" spans="2:2" x14ac:dyDescent="0.2">
      <c r="B1468" s="437" t="s">
        <v>5363</v>
      </c>
    </row>
    <row r="1469" spans="2:2" x14ac:dyDescent="0.2">
      <c r="B1469" s="437" t="s">
        <v>5364</v>
      </c>
    </row>
    <row r="1470" spans="2:2" x14ac:dyDescent="0.2">
      <c r="B1470" s="437"/>
    </row>
    <row r="1471" spans="2:2" x14ac:dyDescent="0.2">
      <c r="B1471" s="437" t="s">
        <v>5365</v>
      </c>
    </row>
    <row r="1472" spans="2:2" x14ac:dyDescent="0.2">
      <c r="B1472" s="437" t="s">
        <v>5366</v>
      </c>
    </row>
    <row r="1473" spans="2:2" x14ac:dyDescent="0.2">
      <c r="B1473" s="437" t="s">
        <v>5358</v>
      </c>
    </row>
    <row r="1474" spans="2:2" x14ac:dyDescent="0.2">
      <c r="B1474" s="437" t="s">
        <v>5367</v>
      </c>
    </row>
    <row r="1475" spans="2:2" x14ac:dyDescent="0.2">
      <c r="B1475" s="437" t="s">
        <v>5368</v>
      </c>
    </row>
    <row r="1476" spans="2:2" x14ac:dyDescent="0.2">
      <c r="B1476" s="437" t="s">
        <v>5369</v>
      </c>
    </row>
    <row r="1477" spans="2:2" x14ac:dyDescent="0.2">
      <c r="B1477" s="437" t="s">
        <v>5216</v>
      </c>
    </row>
    <row r="1478" spans="2:2" x14ac:dyDescent="0.2">
      <c r="B1478" s="437" t="s">
        <v>5370</v>
      </c>
    </row>
    <row r="1479" spans="2:2" x14ac:dyDescent="0.2">
      <c r="B1479" s="437" t="s">
        <v>4274</v>
      </c>
    </row>
    <row r="1480" spans="2:2" x14ac:dyDescent="0.2">
      <c r="B1480" s="437"/>
    </row>
    <row r="1481" spans="2:2" x14ac:dyDescent="0.2">
      <c r="B1481" s="437" t="s">
        <v>5371</v>
      </c>
    </row>
    <row r="1482" spans="2:2" x14ac:dyDescent="0.2">
      <c r="B1482" s="437"/>
    </row>
    <row r="1483" spans="2:2" x14ac:dyDescent="0.2">
      <c r="B1483" s="437" t="s">
        <v>5372</v>
      </c>
    </row>
    <row r="1484" spans="2:2" x14ac:dyDescent="0.2">
      <c r="B1484" s="437" t="s">
        <v>5373</v>
      </c>
    </row>
    <row r="1485" spans="2:2" x14ac:dyDescent="0.2">
      <c r="B1485" s="437" t="s">
        <v>5374</v>
      </c>
    </row>
    <row r="1486" spans="2:2" x14ac:dyDescent="0.2">
      <c r="B1486" s="437" t="s">
        <v>5375</v>
      </c>
    </row>
    <row r="1487" spans="2:2" x14ac:dyDescent="0.2">
      <c r="B1487" s="437" t="s">
        <v>5216</v>
      </c>
    </row>
    <row r="1488" spans="2:2" x14ac:dyDescent="0.2">
      <c r="B1488" s="437" t="s">
        <v>5376</v>
      </c>
    </row>
    <row r="1489" spans="2:2" x14ac:dyDescent="0.2">
      <c r="B1489" s="437" t="s">
        <v>5377</v>
      </c>
    </row>
    <row r="1490" spans="2:2" x14ac:dyDescent="0.2">
      <c r="B1490" s="437" t="s">
        <v>5378</v>
      </c>
    </row>
    <row r="1491" spans="2:2" x14ac:dyDescent="0.2">
      <c r="B1491" s="437" t="s">
        <v>5379</v>
      </c>
    </row>
    <row r="1492" spans="2:2" x14ac:dyDescent="0.2">
      <c r="B1492" s="437" t="s">
        <v>5380</v>
      </c>
    </row>
    <row r="1493" spans="2:2" x14ac:dyDescent="0.2">
      <c r="B1493" s="437" t="s">
        <v>4274</v>
      </c>
    </row>
    <row r="1494" spans="2:2" x14ac:dyDescent="0.2">
      <c r="B1494" s="437"/>
    </row>
    <row r="1495" spans="2:2" x14ac:dyDescent="0.2">
      <c r="B1495" s="437" t="s">
        <v>5055</v>
      </c>
    </row>
    <row r="1496" spans="2:2" x14ac:dyDescent="0.2">
      <c r="B1496" s="437" t="s">
        <v>5381</v>
      </c>
    </row>
    <row r="1497" spans="2:2" x14ac:dyDescent="0.2">
      <c r="B1497" s="437" t="s">
        <v>5382</v>
      </c>
    </row>
    <row r="1498" spans="2:2" x14ac:dyDescent="0.2">
      <c r="B1498" s="437" t="s">
        <v>5383</v>
      </c>
    </row>
    <row r="1499" spans="2:2" x14ac:dyDescent="0.2">
      <c r="B1499" s="437" t="s">
        <v>5384</v>
      </c>
    </row>
    <row r="1500" spans="2:2" x14ac:dyDescent="0.2">
      <c r="B1500" s="437" t="s">
        <v>4274</v>
      </c>
    </row>
    <row r="1501" spans="2:2" x14ac:dyDescent="0.2">
      <c r="B1501" s="437" t="s">
        <v>4836</v>
      </c>
    </row>
    <row r="1502" spans="2:2" x14ac:dyDescent="0.2">
      <c r="B1502" s="437" t="s">
        <v>4274</v>
      </c>
    </row>
    <row r="1503" spans="2:2" x14ac:dyDescent="0.2">
      <c r="B1503" s="437"/>
    </row>
    <row r="1504" spans="2:2" x14ac:dyDescent="0.2">
      <c r="B1504" s="437" t="s">
        <v>5385</v>
      </c>
    </row>
    <row r="1505" spans="2:2" x14ac:dyDescent="0.2">
      <c r="B1505" s="437" t="s">
        <v>5386</v>
      </c>
    </row>
    <row r="1506" spans="2:2" x14ac:dyDescent="0.2">
      <c r="B1506" s="437" t="s">
        <v>5387</v>
      </c>
    </row>
    <row r="1507" spans="2:2" x14ac:dyDescent="0.2">
      <c r="B1507" s="437" t="s">
        <v>5388</v>
      </c>
    </row>
    <row r="1508" spans="2:2" x14ac:dyDescent="0.2">
      <c r="B1508" s="437" t="s">
        <v>5389</v>
      </c>
    </row>
    <row r="1509" spans="2:2" x14ac:dyDescent="0.2">
      <c r="B1509" s="437" t="s">
        <v>5390</v>
      </c>
    </row>
    <row r="1510" spans="2:2" x14ac:dyDescent="0.2">
      <c r="B1510" s="437" t="s">
        <v>5391</v>
      </c>
    </row>
    <row r="1511" spans="2:2" x14ac:dyDescent="0.2">
      <c r="B1511" s="437" t="s">
        <v>5392</v>
      </c>
    </row>
    <row r="1512" spans="2:2" x14ac:dyDescent="0.2">
      <c r="B1512" s="437" t="s">
        <v>5045</v>
      </c>
    </row>
    <row r="1513" spans="2:2" x14ac:dyDescent="0.2">
      <c r="B1513" s="437" t="s">
        <v>5046</v>
      </c>
    </row>
    <row r="1514" spans="2:2" x14ac:dyDescent="0.2">
      <c r="B1514" s="437"/>
    </row>
    <row r="1515" spans="2:2" x14ac:dyDescent="0.2">
      <c r="B1515" s="437" t="s">
        <v>5393</v>
      </c>
    </row>
    <row r="1516" spans="2:2" x14ac:dyDescent="0.2">
      <c r="B1516" s="437" t="s">
        <v>5394</v>
      </c>
    </row>
    <row r="1517" spans="2:2" x14ac:dyDescent="0.2">
      <c r="B1517" s="437" t="s">
        <v>5395</v>
      </c>
    </row>
    <row r="1518" spans="2:2" x14ac:dyDescent="0.2">
      <c r="B1518" s="437"/>
    </row>
    <row r="1519" spans="2:2" x14ac:dyDescent="0.2">
      <c r="B1519" s="437" t="s">
        <v>5396</v>
      </c>
    </row>
    <row r="1520" spans="2:2" x14ac:dyDescent="0.2">
      <c r="B1520" s="437" t="s">
        <v>5397</v>
      </c>
    </row>
    <row r="1521" spans="2:2" x14ac:dyDescent="0.2">
      <c r="B1521" s="437" t="s">
        <v>5398</v>
      </c>
    </row>
    <row r="1522" spans="2:2" x14ac:dyDescent="0.2">
      <c r="B1522" s="437" t="s">
        <v>5399</v>
      </c>
    </row>
    <row r="1523" spans="2:2" x14ac:dyDescent="0.2">
      <c r="B1523" s="437" t="s">
        <v>5400</v>
      </c>
    </row>
    <row r="1524" spans="2:2" x14ac:dyDescent="0.2">
      <c r="B1524" s="437"/>
    </row>
    <row r="1525" spans="2:2" x14ac:dyDescent="0.2">
      <c r="B1525" s="437" t="s">
        <v>5401</v>
      </c>
    </row>
    <row r="1526" spans="2:2" x14ac:dyDescent="0.2">
      <c r="B1526" s="437"/>
    </row>
    <row r="1527" spans="2:2" x14ac:dyDescent="0.2">
      <c r="B1527" s="437" t="s">
        <v>5402</v>
      </c>
    </row>
    <row r="1528" spans="2:2" x14ac:dyDescent="0.2">
      <c r="B1528" s="437" t="s">
        <v>5403</v>
      </c>
    </row>
    <row r="1529" spans="2:2" x14ac:dyDescent="0.2">
      <c r="B1529" s="437" t="s">
        <v>5404</v>
      </c>
    </row>
    <row r="1530" spans="2:2" x14ac:dyDescent="0.2">
      <c r="B1530" s="437"/>
    </row>
    <row r="1531" spans="2:2" x14ac:dyDescent="0.2">
      <c r="B1531" s="437" t="s">
        <v>5405</v>
      </c>
    </row>
    <row r="1532" spans="2:2" x14ac:dyDescent="0.2">
      <c r="B1532" s="437" t="s">
        <v>5406</v>
      </c>
    </row>
    <row r="1533" spans="2:2" x14ac:dyDescent="0.2">
      <c r="B1533" s="437"/>
    </row>
    <row r="1534" spans="2:2" x14ac:dyDescent="0.2">
      <c r="B1534" s="437" t="s">
        <v>5313</v>
      </c>
    </row>
    <row r="1535" spans="2:2" x14ac:dyDescent="0.2">
      <c r="B1535" s="437" t="s">
        <v>5407</v>
      </c>
    </row>
    <row r="1536" spans="2:2" x14ac:dyDescent="0.2">
      <c r="B1536" s="437"/>
    </row>
    <row r="1537" spans="2:2" x14ac:dyDescent="0.2">
      <c r="B1537" s="437" t="s">
        <v>5408</v>
      </c>
    </row>
    <row r="1538" spans="2:2" x14ac:dyDescent="0.2">
      <c r="B1538" s="437" t="s">
        <v>5409</v>
      </c>
    </row>
    <row r="1539" spans="2:2" x14ac:dyDescent="0.2">
      <c r="B1539" s="437"/>
    </row>
    <row r="1540" spans="2:2" x14ac:dyDescent="0.2">
      <c r="B1540" s="437" t="s">
        <v>5410</v>
      </c>
    </row>
    <row r="1541" spans="2:2" x14ac:dyDescent="0.2">
      <c r="B1541" s="437" t="s">
        <v>5411</v>
      </c>
    </row>
    <row r="1542" spans="2:2" x14ac:dyDescent="0.2">
      <c r="B1542" s="437" t="s">
        <v>5412</v>
      </c>
    </row>
    <row r="1543" spans="2:2" x14ac:dyDescent="0.2">
      <c r="B1543" s="437" t="s">
        <v>5354</v>
      </c>
    </row>
    <row r="1544" spans="2:2" x14ac:dyDescent="0.2">
      <c r="B1544" s="437" t="s">
        <v>5413</v>
      </c>
    </row>
    <row r="1545" spans="2:2" x14ac:dyDescent="0.2">
      <c r="B1545" s="437" t="s">
        <v>5414</v>
      </c>
    </row>
    <row r="1546" spans="2:2" x14ac:dyDescent="0.2">
      <c r="B1546" s="437" t="s">
        <v>5415</v>
      </c>
    </row>
    <row r="1547" spans="2:2" x14ac:dyDescent="0.2">
      <c r="B1547" s="437"/>
    </row>
    <row r="1548" spans="2:2" x14ac:dyDescent="0.2">
      <c r="B1548" s="437" t="s">
        <v>5416</v>
      </c>
    </row>
    <row r="1549" spans="2:2" x14ac:dyDescent="0.2">
      <c r="B1549" s="437" t="s">
        <v>5417</v>
      </c>
    </row>
    <row r="1550" spans="2:2" x14ac:dyDescent="0.2">
      <c r="B1550" s="437"/>
    </row>
    <row r="1551" spans="2:2" x14ac:dyDescent="0.2">
      <c r="B1551" s="437" t="s">
        <v>5055</v>
      </c>
    </row>
    <row r="1552" spans="2:2" x14ac:dyDescent="0.2">
      <c r="B1552" s="437" t="s">
        <v>5418</v>
      </c>
    </row>
    <row r="1553" spans="2:2" x14ac:dyDescent="0.2">
      <c r="B1553" s="437" t="s">
        <v>5419</v>
      </c>
    </row>
    <row r="1554" spans="2:2" x14ac:dyDescent="0.2">
      <c r="B1554" s="437" t="s">
        <v>5420</v>
      </c>
    </row>
    <row r="1555" spans="2:2" x14ac:dyDescent="0.2">
      <c r="B1555" s="437" t="s">
        <v>5421</v>
      </c>
    </row>
    <row r="1556" spans="2:2" x14ac:dyDescent="0.2">
      <c r="B1556" s="437" t="s">
        <v>5422</v>
      </c>
    </row>
    <row r="1557" spans="2:2" x14ac:dyDescent="0.2">
      <c r="B1557" s="437" t="s">
        <v>4274</v>
      </c>
    </row>
    <row r="1558" spans="2:2" x14ac:dyDescent="0.2">
      <c r="B1558" s="437" t="s">
        <v>4836</v>
      </c>
    </row>
    <row r="1559" spans="2:2" x14ac:dyDescent="0.2">
      <c r="B1559" s="437" t="s">
        <v>4274</v>
      </c>
    </row>
    <row r="1560" spans="2:2" x14ac:dyDescent="0.2">
      <c r="B1560" s="437"/>
    </row>
    <row r="1561" spans="2:2" x14ac:dyDescent="0.2">
      <c r="B1561" s="437" t="s">
        <v>5423</v>
      </c>
    </row>
    <row r="1562" spans="2:2" x14ac:dyDescent="0.2">
      <c r="B1562" s="437" t="s">
        <v>5424</v>
      </c>
    </row>
    <row r="1563" spans="2:2" x14ac:dyDescent="0.2">
      <c r="B1563" s="437" t="s">
        <v>5425</v>
      </c>
    </row>
    <row r="1564" spans="2:2" x14ac:dyDescent="0.2">
      <c r="B1564" s="437" t="s">
        <v>5426</v>
      </c>
    </row>
    <row r="1565" spans="2:2" x14ac:dyDescent="0.2">
      <c r="B1565" s="437" t="s">
        <v>5427</v>
      </c>
    </row>
    <row r="1566" spans="2:2" x14ac:dyDescent="0.2">
      <c r="B1566" s="437" t="s">
        <v>5045</v>
      </c>
    </row>
    <row r="1567" spans="2:2" x14ac:dyDescent="0.2">
      <c r="B1567" s="437" t="s">
        <v>5304</v>
      </c>
    </row>
    <row r="1568" spans="2:2" x14ac:dyDescent="0.2">
      <c r="B1568" s="437" t="s">
        <v>5046</v>
      </c>
    </row>
    <row r="1569" spans="2:2" x14ac:dyDescent="0.2">
      <c r="B1569" s="437" t="s">
        <v>5305</v>
      </c>
    </row>
    <row r="1570" spans="2:2" x14ac:dyDescent="0.2">
      <c r="B1570" s="437" t="s">
        <v>5308</v>
      </c>
    </row>
    <row r="1571" spans="2:2" x14ac:dyDescent="0.2">
      <c r="B1571" s="437"/>
    </row>
    <row r="1572" spans="2:2" x14ac:dyDescent="0.2">
      <c r="B1572" s="437" t="s">
        <v>5428</v>
      </c>
    </row>
    <row r="1573" spans="2:2" x14ac:dyDescent="0.2">
      <c r="B1573" s="437" t="s">
        <v>5429</v>
      </c>
    </row>
    <row r="1574" spans="2:2" x14ac:dyDescent="0.2">
      <c r="B1574" s="437" t="s">
        <v>5351</v>
      </c>
    </row>
    <row r="1575" spans="2:2" x14ac:dyDescent="0.2">
      <c r="B1575" s="437" t="s">
        <v>5430</v>
      </c>
    </row>
    <row r="1576" spans="2:2" x14ac:dyDescent="0.2">
      <c r="B1576" s="437" t="s">
        <v>5431</v>
      </c>
    </row>
    <row r="1577" spans="2:2" x14ac:dyDescent="0.2">
      <c r="B1577" s="437" t="s">
        <v>5432</v>
      </c>
    </row>
    <row r="1578" spans="2:2" x14ac:dyDescent="0.2">
      <c r="B1578" s="437"/>
    </row>
    <row r="1579" spans="2:2" x14ac:dyDescent="0.2">
      <c r="B1579" s="437" t="s">
        <v>5433</v>
      </c>
    </row>
    <row r="1580" spans="2:2" x14ac:dyDescent="0.2">
      <c r="B1580" s="437" t="s">
        <v>5434</v>
      </c>
    </row>
    <row r="1581" spans="2:2" x14ac:dyDescent="0.2">
      <c r="B1581" s="437" t="s">
        <v>5435</v>
      </c>
    </row>
    <row r="1582" spans="2:2" x14ac:dyDescent="0.2">
      <c r="B1582" s="437" t="s">
        <v>5436</v>
      </c>
    </row>
    <row r="1583" spans="2:2" x14ac:dyDescent="0.2">
      <c r="B1583" s="437" t="s">
        <v>5437</v>
      </c>
    </row>
    <row r="1584" spans="2:2" x14ac:dyDescent="0.2">
      <c r="B1584" s="437" t="s">
        <v>5438</v>
      </c>
    </row>
    <row r="1585" spans="2:2" x14ac:dyDescent="0.2">
      <c r="B1585" s="437" t="s">
        <v>5439</v>
      </c>
    </row>
    <row r="1586" spans="2:2" x14ac:dyDescent="0.2">
      <c r="B1586" s="437" t="s">
        <v>5440</v>
      </c>
    </row>
    <row r="1587" spans="2:2" x14ac:dyDescent="0.2">
      <c r="B1587" s="437" t="s">
        <v>5441</v>
      </c>
    </row>
    <row r="1588" spans="2:2" x14ac:dyDescent="0.2">
      <c r="B1588" s="437" t="s">
        <v>5442</v>
      </c>
    </row>
    <row r="1589" spans="2:2" x14ac:dyDescent="0.2">
      <c r="B1589" s="437" t="s">
        <v>5443</v>
      </c>
    </row>
    <row r="1590" spans="2:2" x14ac:dyDescent="0.2">
      <c r="B1590" s="437" t="s">
        <v>5444</v>
      </c>
    </row>
    <row r="1591" spans="2:2" x14ac:dyDescent="0.2">
      <c r="B1591" s="437" t="s">
        <v>5445</v>
      </c>
    </row>
    <row r="1592" spans="2:2" x14ac:dyDescent="0.2">
      <c r="B1592" s="437" t="s">
        <v>5446</v>
      </c>
    </row>
    <row r="1593" spans="2:2" x14ac:dyDescent="0.2">
      <c r="B1593" s="437" t="s">
        <v>5447</v>
      </c>
    </row>
    <row r="1594" spans="2:2" x14ac:dyDescent="0.2">
      <c r="B1594" s="437" t="s">
        <v>5448</v>
      </c>
    </row>
    <row r="1595" spans="2:2" x14ac:dyDescent="0.2">
      <c r="B1595" s="437" t="s">
        <v>5449</v>
      </c>
    </row>
    <row r="1596" spans="2:2" x14ac:dyDescent="0.2">
      <c r="B1596" s="437" t="s">
        <v>5450</v>
      </c>
    </row>
    <row r="1597" spans="2:2" x14ac:dyDescent="0.2">
      <c r="B1597" s="437" t="s">
        <v>5451</v>
      </c>
    </row>
    <row r="1598" spans="2:2" x14ac:dyDescent="0.2">
      <c r="B1598" s="437" t="s">
        <v>5452</v>
      </c>
    </row>
    <row r="1599" spans="2:2" x14ac:dyDescent="0.2">
      <c r="B1599" s="437" t="s">
        <v>5453</v>
      </c>
    </row>
    <row r="1600" spans="2:2" x14ac:dyDescent="0.2">
      <c r="B1600" s="437"/>
    </row>
    <row r="1601" spans="2:2" x14ac:dyDescent="0.2">
      <c r="B1601" s="437" t="s">
        <v>5454</v>
      </c>
    </row>
    <row r="1602" spans="2:2" x14ac:dyDescent="0.2">
      <c r="B1602" s="437" t="s">
        <v>5455</v>
      </c>
    </row>
    <row r="1603" spans="2:2" x14ac:dyDescent="0.2">
      <c r="B1603" s="437"/>
    </row>
    <row r="1604" spans="2:2" x14ac:dyDescent="0.2">
      <c r="B1604" s="437" t="s">
        <v>5055</v>
      </c>
    </row>
    <row r="1605" spans="2:2" x14ac:dyDescent="0.2">
      <c r="B1605" s="437" t="s">
        <v>5456</v>
      </c>
    </row>
    <row r="1606" spans="2:2" x14ac:dyDescent="0.2">
      <c r="B1606" s="437" t="s">
        <v>5382</v>
      </c>
    </row>
    <row r="1607" spans="2:2" x14ac:dyDescent="0.2">
      <c r="B1607" s="437" t="s">
        <v>5457</v>
      </c>
    </row>
    <row r="1608" spans="2:2" x14ac:dyDescent="0.2">
      <c r="B1608" s="437" t="s">
        <v>5458</v>
      </c>
    </row>
    <row r="1609" spans="2:2" x14ac:dyDescent="0.2">
      <c r="B1609" s="437" t="s">
        <v>4274</v>
      </c>
    </row>
    <row r="1610" spans="2:2" x14ac:dyDescent="0.2">
      <c r="B1610" s="437" t="s">
        <v>4836</v>
      </c>
    </row>
    <row r="1611" spans="2:2" x14ac:dyDescent="0.2">
      <c r="B1611" s="437" t="s">
        <v>4274</v>
      </c>
    </row>
    <row r="1612" spans="2:2" x14ac:dyDescent="0.2">
      <c r="B1612" s="437"/>
    </row>
    <row r="1613" spans="2:2" x14ac:dyDescent="0.2">
      <c r="B1613" s="437" t="s">
        <v>5459</v>
      </c>
    </row>
    <row r="1614" spans="2:2" x14ac:dyDescent="0.2">
      <c r="B1614" s="437" t="s">
        <v>5045</v>
      </c>
    </row>
    <row r="1615" spans="2:2" x14ac:dyDescent="0.2">
      <c r="B1615" s="437" t="s">
        <v>5046</v>
      </c>
    </row>
    <row r="1616" spans="2:2" x14ac:dyDescent="0.2">
      <c r="B1616" s="437" t="s">
        <v>5047</v>
      </c>
    </row>
    <row r="1617" spans="2:2" x14ac:dyDescent="0.2">
      <c r="B1617" s="437" t="s">
        <v>5460</v>
      </c>
    </row>
    <row r="1618" spans="2:2" x14ac:dyDescent="0.2">
      <c r="B1618" s="437" t="s">
        <v>5461</v>
      </c>
    </row>
    <row r="1619" spans="2:2" x14ac:dyDescent="0.2">
      <c r="B1619" s="437" t="s">
        <v>5462</v>
      </c>
    </row>
    <row r="1620" spans="2:2" x14ac:dyDescent="0.2">
      <c r="B1620" s="437" t="s">
        <v>4274</v>
      </c>
    </row>
    <row r="1621" spans="2:2" x14ac:dyDescent="0.2">
      <c r="B1621" s="437"/>
    </row>
    <row r="1622" spans="2:2" x14ac:dyDescent="0.2">
      <c r="B1622" s="437" t="s">
        <v>5463</v>
      </c>
    </row>
    <row r="1623" spans="2:2" x14ac:dyDescent="0.2">
      <c r="B1623" s="437" t="s">
        <v>5464</v>
      </c>
    </row>
    <row r="1624" spans="2:2" x14ac:dyDescent="0.2">
      <c r="B1624" s="437" t="s">
        <v>5465</v>
      </c>
    </row>
    <row r="1625" spans="2:2" x14ac:dyDescent="0.2">
      <c r="B1625" s="437" t="s">
        <v>5466</v>
      </c>
    </row>
    <row r="1626" spans="2:2" x14ac:dyDescent="0.2">
      <c r="B1626" s="437" t="s">
        <v>5467</v>
      </c>
    </row>
    <row r="1627" spans="2:2" x14ac:dyDescent="0.2">
      <c r="B1627" s="437" t="s">
        <v>5468</v>
      </c>
    </row>
    <row r="1628" spans="2:2" x14ac:dyDescent="0.2">
      <c r="B1628" s="437" t="s">
        <v>5469</v>
      </c>
    </row>
    <row r="1629" spans="2:2" x14ac:dyDescent="0.2">
      <c r="B1629" s="437" t="s">
        <v>5470</v>
      </c>
    </row>
    <row r="1630" spans="2:2" x14ac:dyDescent="0.2">
      <c r="B1630" s="437" t="s">
        <v>5471</v>
      </c>
    </row>
    <row r="1631" spans="2:2" x14ac:dyDescent="0.2">
      <c r="B1631" s="437" t="s">
        <v>5472</v>
      </c>
    </row>
    <row r="1632" spans="2:2" x14ac:dyDescent="0.2">
      <c r="B1632" s="437" t="s">
        <v>5473</v>
      </c>
    </row>
    <row r="1633" spans="2:2" x14ac:dyDescent="0.2">
      <c r="B1633" s="437" t="s">
        <v>5474</v>
      </c>
    </row>
    <row r="1634" spans="2:2" x14ac:dyDescent="0.2">
      <c r="B1634" s="437" t="s">
        <v>5475</v>
      </c>
    </row>
    <row r="1635" spans="2:2" x14ac:dyDescent="0.2">
      <c r="B1635" s="437" t="s">
        <v>5476</v>
      </c>
    </row>
    <row r="1636" spans="2:2" x14ac:dyDescent="0.2">
      <c r="B1636" s="437"/>
    </row>
    <row r="1637" spans="2:2" x14ac:dyDescent="0.2">
      <c r="B1637" s="437" t="s">
        <v>5477</v>
      </c>
    </row>
    <row r="1638" spans="2:2" x14ac:dyDescent="0.2">
      <c r="B1638" s="437" t="s">
        <v>5478</v>
      </c>
    </row>
    <row r="1639" spans="2:2" x14ac:dyDescent="0.2">
      <c r="B1639" s="437"/>
    </row>
    <row r="1640" spans="2:2" x14ac:dyDescent="0.2">
      <c r="B1640" s="437" t="s">
        <v>5479</v>
      </c>
    </row>
    <row r="1641" spans="2:2" x14ac:dyDescent="0.2">
      <c r="B1641" s="437" t="s">
        <v>5480</v>
      </c>
    </row>
    <row r="1642" spans="2:2" x14ac:dyDescent="0.2">
      <c r="B1642" s="437" t="s">
        <v>5481</v>
      </c>
    </row>
    <row r="1643" spans="2:2" x14ac:dyDescent="0.2">
      <c r="B1643" s="437" t="s">
        <v>5482</v>
      </c>
    </row>
    <row r="1644" spans="2:2" x14ac:dyDescent="0.2">
      <c r="B1644" s="437" t="s">
        <v>5483</v>
      </c>
    </row>
    <row r="1645" spans="2:2" x14ac:dyDescent="0.2">
      <c r="B1645" s="437" t="s">
        <v>5484</v>
      </c>
    </row>
    <row r="1646" spans="2:2" x14ac:dyDescent="0.2">
      <c r="B1646" s="437" t="s">
        <v>5485</v>
      </c>
    </row>
    <row r="1647" spans="2:2" x14ac:dyDescent="0.2">
      <c r="B1647" s="437" t="s">
        <v>5486</v>
      </c>
    </row>
    <row r="1648" spans="2:2" x14ac:dyDescent="0.2">
      <c r="B1648" s="437" t="s">
        <v>5487</v>
      </c>
    </row>
    <row r="1649" spans="2:2" x14ac:dyDescent="0.2">
      <c r="B1649" s="437" t="s">
        <v>5488</v>
      </c>
    </row>
    <row r="1650" spans="2:2" x14ac:dyDescent="0.2">
      <c r="B1650" s="437" t="s">
        <v>5489</v>
      </c>
    </row>
    <row r="1651" spans="2:2" x14ac:dyDescent="0.2">
      <c r="B1651" s="437" t="s">
        <v>5490</v>
      </c>
    </row>
    <row r="1652" spans="2:2" x14ac:dyDescent="0.2">
      <c r="B1652" s="437"/>
    </row>
    <row r="1653" spans="2:2" x14ac:dyDescent="0.2">
      <c r="B1653" s="437" t="s">
        <v>5491</v>
      </c>
    </row>
    <row r="1654" spans="2:2" x14ac:dyDescent="0.2">
      <c r="B1654" s="437" t="s">
        <v>5492</v>
      </c>
    </row>
    <row r="1655" spans="2:2" x14ac:dyDescent="0.2">
      <c r="B1655" s="437" t="s">
        <v>5493</v>
      </c>
    </row>
    <row r="1656" spans="2:2" x14ac:dyDescent="0.2">
      <c r="B1656" s="437" t="s">
        <v>5494</v>
      </c>
    </row>
    <row r="1657" spans="2:2" x14ac:dyDescent="0.2">
      <c r="B1657" s="437" t="s">
        <v>5495</v>
      </c>
    </row>
    <row r="1658" spans="2:2" x14ac:dyDescent="0.2">
      <c r="B1658" s="437" t="s">
        <v>5496</v>
      </c>
    </row>
    <row r="1659" spans="2:2" x14ac:dyDescent="0.2">
      <c r="B1659" s="437" t="s">
        <v>5497</v>
      </c>
    </row>
    <row r="1660" spans="2:2" x14ac:dyDescent="0.2">
      <c r="B1660" s="437" t="s">
        <v>5498</v>
      </c>
    </row>
    <row r="1661" spans="2:2" x14ac:dyDescent="0.2">
      <c r="B1661" s="437" t="s">
        <v>5499</v>
      </c>
    </row>
    <row r="1662" spans="2:2" x14ac:dyDescent="0.2">
      <c r="B1662" s="437" t="s">
        <v>4274</v>
      </c>
    </row>
    <row r="1663" spans="2:2" x14ac:dyDescent="0.2">
      <c r="B1663" s="437"/>
    </row>
    <row r="1664" spans="2:2" x14ac:dyDescent="0.2">
      <c r="B1664" s="437" t="s">
        <v>5500</v>
      </c>
    </row>
    <row r="1665" spans="2:2" x14ac:dyDescent="0.2">
      <c r="B1665" s="437" t="s">
        <v>4274</v>
      </c>
    </row>
    <row r="1666" spans="2:2" x14ac:dyDescent="0.2">
      <c r="B1666" s="437" t="s">
        <v>4274</v>
      </c>
    </row>
    <row r="1667" spans="2:2" x14ac:dyDescent="0.2">
      <c r="B1667" s="437" t="s">
        <v>5501</v>
      </c>
    </row>
    <row r="1668" spans="2:2" x14ac:dyDescent="0.2">
      <c r="B1668" s="437" t="s">
        <v>5502</v>
      </c>
    </row>
    <row r="1669" spans="2:2" x14ac:dyDescent="0.2">
      <c r="B1669" s="437" t="s">
        <v>5503</v>
      </c>
    </row>
    <row r="1670" spans="2:2" x14ac:dyDescent="0.2">
      <c r="B1670" s="437" t="s">
        <v>5504</v>
      </c>
    </row>
    <row r="1671" spans="2:2" x14ac:dyDescent="0.2">
      <c r="B1671" s="437" t="s">
        <v>5505</v>
      </c>
    </row>
    <row r="1672" spans="2:2" x14ac:dyDescent="0.2">
      <c r="B1672" s="437" t="s">
        <v>5506</v>
      </c>
    </row>
    <row r="1673" spans="2:2" x14ac:dyDescent="0.2">
      <c r="B1673" s="437" t="s">
        <v>5507</v>
      </c>
    </row>
    <row r="1674" spans="2:2" x14ac:dyDescent="0.2">
      <c r="B1674" s="437" t="s">
        <v>5508</v>
      </c>
    </row>
    <row r="1675" spans="2:2" x14ac:dyDescent="0.2">
      <c r="B1675" s="437" t="s">
        <v>5509</v>
      </c>
    </row>
    <row r="1676" spans="2:2" x14ac:dyDescent="0.2">
      <c r="B1676" s="437" t="s">
        <v>5510</v>
      </c>
    </row>
    <row r="1677" spans="2:2" x14ac:dyDescent="0.2">
      <c r="B1677" s="437" t="s">
        <v>4274</v>
      </c>
    </row>
    <row r="1678" spans="2:2" x14ac:dyDescent="0.2">
      <c r="B1678" s="437" t="s">
        <v>4274</v>
      </c>
    </row>
    <row r="1679" spans="2:2" x14ac:dyDescent="0.2">
      <c r="B1679" s="437"/>
    </row>
    <row r="1680" spans="2:2" x14ac:dyDescent="0.2">
      <c r="B1680" s="437" t="s">
        <v>5511</v>
      </c>
    </row>
    <row r="1681" spans="2:2" x14ac:dyDescent="0.2">
      <c r="B1681" s="437" t="s">
        <v>5512</v>
      </c>
    </row>
    <row r="1682" spans="2:2" x14ac:dyDescent="0.2">
      <c r="B1682" s="437" t="s">
        <v>5513</v>
      </c>
    </row>
    <row r="1683" spans="2:2" x14ac:dyDescent="0.2">
      <c r="B1683" s="437" t="s">
        <v>5514</v>
      </c>
    </row>
    <row r="1684" spans="2:2" x14ac:dyDescent="0.2">
      <c r="B1684" s="437" t="s">
        <v>4274</v>
      </c>
    </row>
    <row r="1685" spans="2:2" x14ac:dyDescent="0.2">
      <c r="B1685" s="437"/>
    </row>
    <row r="1686" spans="2:2" x14ac:dyDescent="0.2">
      <c r="B1686" s="437" t="s">
        <v>5515</v>
      </c>
    </row>
    <row r="1687" spans="2:2" x14ac:dyDescent="0.2">
      <c r="B1687" s="437" t="s">
        <v>5516</v>
      </c>
    </row>
    <row r="1688" spans="2:2" x14ac:dyDescent="0.2">
      <c r="B1688" s="437" t="s">
        <v>5517</v>
      </c>
    </row>
    <row r="1689" spans="2:2" x14ac:dyDescent="0.2">
      <c r="B1689" s="437" t="s">
        <v>5505</v>
      </c>
    </row>
    <row r="1690" spans="2:2" x14ac:dyDescent="0.2">
      <c r="B1690" s="437" t="s">
        <v>5518</v>
      </c>
    </row>
    <row r="1691" spans="2:2" x14ac:dyDescent="0.2">
      <c r="B1691" s="437" t="s">
        <v>5519</v>
      </c>
    </row>
    <row r="1692" spans="2:2" x14ac:dyDescent="0.2">
      <c r="B1692" s="437" t="s">
        <v>5520</v>
      </c>
    </row>
    <row r="1693" spans="2:2" x14ac:dyDescent="0.2">
      <c r="B1693" s="437" t="s">
        <v>5521</v>
      </c>
    </row>
    <row r="1694" spans="2:2" x14ac:dyDescent="0.2">
      <c r="B1694" s="437" t="s">
        <v>5216</v>
      </c>
    </row>
    <row r="1695" spans="2:2" x14ac:dyDescent="0.2">
      <c r="B1695" s="437" t="s">
        <v>5509</v>
      </c>
    </row>
    <row r="1696" spans="2:2" x14ac:dyDescent="0.2">
      <c r="B1696" s="437" t="s">
        <v>4274</v>
      </c>
    </row>
    <row r="1697" spans="2:2" x14ac:dyDescent="0.2">
      <c r="B1697" s="437" t="s">
        <v>4274</v>
      </c>
    </row>
    <row r="1698" spans="2:2" x14ac:dyDescent="0.2">
      <c r="B1698" s="437" t="s">
        <v>4274</v>
      </c>
    </row>
    <row r="1699" spans="2:2" x14ac:dyDescent="0.2">
      <c r="B1699" s="437"/>
    </row>
    <row r="1700" spans="2:2" x14ac:dyDescent="0.2">
      <c r="B1700" s="437" t="s">
        <v>5522</v>
      </c>
    </row>
    <row r="1701" spans="2:2" x14ac:dyDescent="0.2">
      <c r="B1701" s="437" t="s">
        <v>5523</v>
      </c>
    </row>
    <row r="1702" spans="2:2" x14ac:dyDescent="0.2">
      <c r="B1702" s="437" t="s">
        <v>5524</v>
      </c>
    </row>
    <row r="1703" spans="2:2" x14ac:dyDescent="0.2">
      <c r="B1703" s="437" t="s">
        <v>5525</v>
      </c>
    </row>
    <row r="1704" spans="2:2" x14ac:dyDescent="0.2">
      <c r="B1704" s="437" t="s">
        <v>5526</v>
      </c>
    </row>
    <row r="1705" spans="2:2" x14ac:dyDescent="0.2">
      <c r="B1705" s="437" t="s">
        <v>5527</v>
      </c>
    </row>
    <row r="1706" spans="2:2" x14ac:dyDescent="0.2">
      <c r="B1706" s="437" t="s">
        <v>5528</v>
      </c>
    </row>
    <row r="1707" spans="2:2" x14ac:dyDescent="0.2">
      <c r="B1707" s="437" t="s">
        <v>5529</v>
      </c>
    </row>
    <row r="1708" spans="2:2" x14ac:dyDescent="0.2">
      <c r="B1708" s="437" t="s">
        <v>5530</v>
      </c>
    </row>
    <row r="1709" spans="2:2" x14ac:dyDescent="0.2">
      <c r="B1709" s="437" t="s">
        <v>5531</v>
      </c>
    </row>
    <row r="1710" spans="2:2" x14ac:dyDescent="0.2">
      <c r="B1710" s="437" t="s">
        <v>5532</v>
      </c>
    </row>
    <row r="1711" spans="2:2" x14ac:dyDescent="0.2">
      <c r="B1711" s="437" t="s">
        <v>5533</v>
      </c>
    </row>
    <row r="1712" spans="2:2" x14ac:dyDescent="0.2">
      <c r="B1712" s="437" t="s">
        <v>5534</v>
      </c>
    </row>
    <row r="1713" spans="2:2" x14ac:dyDescent="0.2">
      <c r="B1713" s="437" t="s">
        <v>5216</v>
      </c>
    </row>
    <row r="1714" spans="2:2" x14ac:dyDescent="0.2">
      <c r="B1714" s="437" t="s">
        <v>5535</v>
      </c>
    </row>
    <row r="1715" spans="2:2" x14ac:dyDescent="0.2">
      <c r="B1715" s="437" t="s">
        <v>4274</v>
      </c>
    </row>
    <row r="1716" spans="2:2" x14ac:dyDescent="0.2">
      <c r="B1716" s="437" t="s">
        <v>4274</v>
      </c>
    </row>
    <row r="1717" spans="2:2" x14ac:dyDescent="0.2">
      <c r="B1717" s="437"/>
    </row>
    <row r="1718" spans="2:2" x14ac:dyDescent="0.2">
      <c r="B1718" s="437" t="s">
        <v>5536</v>
      </c>
    </row>
    <row r="1719" spans="2:2" x14ac:dyDescent="0.2">
      <c r="B1719" s="437" t="s">
        <v>5537</v>
      </c>
    </row>
    <row r="1720" spans="2:2" x14ac:dyDescent="0.2">
      <c r="B1720" s="437" t="s">
        <v>5538</v>
      </c>
    </row>
    <row r="1721" spans="2:2" x14ac:dyDescent="0.2">
      <c r="B1721" s="437" t="s">
        <v>5539</v>
      </c>
    </row>
    <row r="1722" spans="2:2" x14ac:dyDescent="0.2">
      <c r="B1722" s="437" t="s">
        <v>5540</v>
      </c>
    </row>
    <row r="1723" spans="2:2" x14ac:dyDescent="0.2">
      <c r="B1723" s="437" t="s">
        <v>5541</v>
      </c>
    </row>
    <row r="1724" spans="2:2" x14ac:dyDescent="0.2">
      <c r="B1724" s="437" t="s">
        <v>5542</v>
      </c>
    </row>
    <row r="1725" spans="2:2" x14ac:dyDescent="0.2">
      <c r="B1725" s="437" t="s">
        <v>5543</v>
      </c>
    </row>
    <row r="1726" spans="2:2" x14ac:dyDescent="0.2">
      <c r="B1726" s="437" t="s">
        <v>5544</v>
      </c>
    </row>
    <row r="1727" spans="2:2" x14ac:dyDescent="0.2">
      <c r="B1727" s="437" t="s">
        <v>5545</v>
      </c>
    </row>
    <row r="1728" spans="2:2" x14ac:dyDescent="0.2">
      <c r="B1728" s="437" t="s">
        <v>4274</v>
      </c>
    </row>
    <row r="1729" spans="2:2" x14ac:dyDescent="0.2">
      <c r="B1729" s="437"/>
    </row>
    <row r="1730" spans="2:2" x14ac:dyDescent="0.2">
      <c r="B1730" s="437" t="s">
        <v>5546</v>
      </c>
    </row>
    <row r="1731" spans="2:2" x14ac:dyDescent="0.2">
      <c r="B1731" s="437" t="s">
        <v>5547</v>
      </c>
    </row>
    <row r="1732" spans="2:2" x14ac:dyDescent="0.2">
      <c r="B1732" s="437" t="s">
        <v>5548</v>
      </c>
    </row>
    <row r="1733" spans="2:2" x14ac:dyDescent="0.2">
      <c r="B1733" s="437" t="s">
        <v>5549</v>
      </c>
    </row>
    <row r="1734" spans="2:2" x14ac:dyDescent="0.2">
      <c r="B1734" s="437" t="s">
        <v>5550</v>
      </c>
    </row>
    <row r="1735" spans="2:2" x14ac:dyDescent="0.2">
      <c r="B1735" s="437" t="s">
        <v>5551</v>
      </c>
    </row>
    <row r="1736" spans="2:2" x14ac:dyDescent="0.2">
      <c r="B1736" s="437" t="s">
        <v>4274</v>
      </c>
    </row>
    <row r="1737" spans="2:2" x14ac:dyDescent="0.2">
      <c r="B1737" s="437"/>
    </row>
    <row r="1738" spans="2:2" x14ac:dyDescent="0.2">
      <c r="B1738" s="437" t="s">
        <v>5552</v>
      </c>
    </row>
    <row r="1739" spans="2:2" x14ac:dyDescent="0.2">
      <c r="B1739" s="437" t="s">
        <v>5553</v>
      </c>
    </row>
    <row r="1740" spans="2:2" x14ac:dyDescent="0.2">
      <c r="B1740" s="437" t="s">
        <v>5554</v>
      </c>
    </row>
    <row r="1741" spans="2:2" x14ac:dyDescent="0.2">
      <c r="B1741" s="437" t="s">
        <v>5555</v>
      </c>
    </row>
    <row r="1742" spans="2:2" x14ac:dyDescent="0.2">
      <c r="B1742" s="437" t="s">
        <v>5556</v>
      </c>
    </row>
    <row r="1743" spans="2:2" x14ac:dyDescent="0.2">
      <c r="B1743" s="437" t="s">
        <v>5557</v>
      </c>
    </row>
    <row r="1744" spans="2:2" x14ac:dyDescent="0.2">
      <c r="B1744" s="437" t="s">
        <v>5558</v>
      </c>
    </row>
    <row r="1745" spans="2:2" x14ac:dyDescent="0.2">
      <c r="B1745" s="437" t="s">
        <v>5559</v>
      </c>
    </row>
    <row r="1746" spans="2:2" x14ac:dyDescent="0.2">
      <c r="B1746" s="437" t="s">
        <v>5560</v>
      </c>
    </row>
    <row r="1747" spans="2:2" x14ac:dyDescent="0.2">
      <c r="B1747" s="437" t="s">
        <v>5561</v>
      </c>
    </row>
    <row r="1748" spans="2:2" x14ac:dyDescent="0.2">
      <c r="B1748" s="437" t="s">
        <v>5562</v>
      </c>
    </row>
    <row r="1749" spans="2:2" x14ac:dyDescent="0.2">
      <c r="B1749" s="437"/>
    </row>
    <row r="1750" spans="2:2" x14ac:dyDescent="0.2">
      <c r="B1750" s="437" t="s">
        <v>5563</v>
      </c>
    </row>
    <row r="1751" spans="2:2" x14ac:dyDescent="0.2">
      <c r="B1751" s="437" t="s">
        <v>5564</v>
      </c>
    </row>
    <row r="1752" spans="2:2" x14ac:dyDescent="0.2">
      <c r="B1752" s="437" t="s">
        <v>4274</v>
      </c>
    </row>
    <row r="1753" spans="2:2" x14ac:dyDescent="0.2">
      <c r="B1753" s="437"/>
    </row>
    <row r="1754" spans="2:2" x14ac:dyDescent="0.2">
      <c r="B1754" s="437" t="s">
        <v>5565</v>
      </c>
    </row>
    <row r="1755" spans="2:2" x14ac:dyDescent="0.2">
      <c r="B1755" s="437" t="s">
        <v>5566</v>
      </c>
    </row>
    <row r="1756" spans="2:2" x14ac:dyDescent="0.2">
      <c r="B1756" s="437" t="s">
        <v>5567</v>
      </c>
    </row>
    <row r="1757" spans="2:2" x14ac:dyDescent="0.2">
      <c r="B1757" s="437" t="s">
        <v>5568</v>
      </c>
    </row>
    <row r="1758" spans="2:2" x14ac:dyDescent="0.2">
      <c r="B1758" s="437" t="s">
        <v>4274</v>
      </c>
    </row>
    <row r="1759" spans="2:2" x14ac:dyDescent="0.2">
      <c r="B1759" s="437"/>
    </row>
    <row r="1760" spans="2:2" x14ac:dyDescent="0.2">
      <c r="B1760" s="437" t="s">
        <v>5569</v>
      </c>
    </row>
    <row r="1761" spans="2:2" x14ac:dyDescent="0.2">
      <c r="B1761" s="437" t="s">
        <v>5570</v>
      </c>
    </row>
    <row r="1762" spans="2:2" x14ac:dyDescent="0.2">
      <c r="B1762" s="437" t="s">
        <v>5571</v>
      </c>
    </row>
    <row r="1763" spans="2:2" x14ac:dyDescent="0.2">
      <c r="B1763" s="437" t="s">
        <v>5572</v>
      </c>
    </row>
    <row r="1764" spans="2:2" x14ac:dyDescent="0.2">
      <c r="B1764" s="437" t="s">
        <v>5573</v>
      </c>
    </row>
    <row r="1765" spans="2:2" x14ac:dyDescent="0.2">
      <c r="B1765" s="437" t="s">
        <v>5574</v>
      </c>
    </row>
    <row r="1766" spans="2:2" x14ac:dyDescent="0.2">
      <c r="B1766" s="437" t="s">
        <v>5575</v>
      </c>
    </row>
    <row r="1767" spans="2:2" x14ac:dyDescent="0.2">
      <c r="B1767" s="437" t="s">
        <v>5576</v>
      </c>
    </row>
    <row r="1768" spans="2:2" x14ac:dyDescent="0.2">
      <c r="B1768" s="437" t="s">
        <v>5577</v>
      </c>
    </row>
    <row r="1769" spans="2:2" x14ac:dyDescent="0.2">
      <c r="B1769" s="437" t="s">
        <v>5578</v>
      </c>
    </row>
    <row r="1770" spans="2:2" x14ac:dyDescent="0.2">
      <c r="B1770" s="437"/>
    </row>
    <row r="1771" spans="2:2" x14ac:dyDescent="0.2">
      <c r="B1771" s="437" t="s">
        <v>5579</v>
      </c>
    </row>
    <row r="1772" spans="2:2" x14ac:dyDescent="0.2">
      <c r="B1772" s="437" t="s">
        <v>5580</v>
      </c>
    </row>
    <row r="1773" spans="2:2" x14ac:dyDescent="0.2">
      <c r="B1773" s="437" t="s">
        <v>5581</v>
      </c>
    </row>
    <row r="1774" spans="2:2" x14ac:dyDescent="0.2">
      <c r="B1774" s="437" t="s">
        <v>5582</v>
      </c>
    </row>
    <row r="1775" spans="2:2" x14ac:dyDescent="0.2">
      <c r="B1775" s="437" t="s">
        <v>5583</v>
      </c>
    </row>
    <row r="1776" spans="2:2" x14ac:dyDescent="0.2">
      <c r="B1776" s="437" t="s">
        <v>4274</v>
      </c>
    </row>
    <row r="1777" spans="2:2" x14ac:dyDescent="0.2">
      <c r="B1777" s="437" t="s">
        <v>5584</v>
      </c>
    </row>
    <row r="1778" spans="2:2" x14ac:dyDescent="0.2">
      <c r="B1778" s="437" t="s">
        <v>5585</v>
      </c>
    </row>
    <row r="1779" spans="2:2" x14ac:dyDescent="0.2">
      <c r="B1779" s="437" t="s">
        <v>5586</v>
      </c>
    </row>
    <row r="1780" spans="2:2" x14ac:dyDescent="0.2">
      <c r="B1780" s="437" t="s">
        <v>5587</v>
      </c>
    </row>
    <row r="1781" spans="2:2" x14ac:dyDescent="0.2">
      <c r="B1781" s="437" t="s">
        <v>4274</v>
      </c>
    </row>
    <row r="1782" spans="2:2" x14ac:dyDescent="0.2">
      <c r="B1782" s="437"/>
    </row>
    <row r="1783" spans="2:2" x14ac:dyDescent="0.2">
      <c r="B1783" s="437" t="s">
        <v>5588</v>
      </c>
    </row>
    <row r="1784" spans="2:2" x14ac:dyDescent="0.2">
      <c r="B1784" s="437" t="s">
        <v>5589</v>
      </c>
    </row>
    <row r="1785" spans="2:2" x14ac:dyDescent="0.2">
      <c r="B1785" s="437" t="s">
        <v>5590</v>
      </c>
    </row>
    <row r="1786" spans="2:2" x14ac:dyDescent="0.2">
      <c r="B1786" s="437" t="s">
        <v>5591</v>
      </c>
    </row>
    <row r="1787" spans="2:2" x14ac:dyDescent="0.2">
      <c r="B1787" s="437" t="s">
        <v>5592</v>
      </c>
    </row>
    <row r="1788" spans="2:2" x14ac:dyDescent="0.2">
      <c r="B1788" s="437" t="s">
        <v>4274</v>
      </c>
    </row>
    <row r="1789" spans="2:2" x14ac:dyDescent="0.2">
      <c r="B1789" s="437" t="s">
        <v>5593</v>
      </c>
    </row>
    <row r="1790" spans="2:2" x14ac:dyDescent="0.2">
      <c r="B1790" s="437" t="s">
        <v>5594</v>
      </c>
    </row>
    <row r="1791" spans="2:2" x14ac:dyDescent="0.2">
      <c r="B1791" s="437" t="s">
        <v>5595</v>
      </c>
    </row>
    <row r="1792" spans="2:2" x14ac:dyDescent="0.2">
      <c r="B1792" s="437" t="s">
        <v>5596</v>
      </c>
    </row>
    <row r="1793" spans="2:2" x14ac:dyDescent="0.2">
      <c r="B1793" s="437" t="s">
        <v>5597</v>
      </c>
    </row>
    <row r="1794" spans="2:2" x14ac:dyDescent="0.2">
      <c r="B1794" s="437" t="s">
        <v>4274</v>
      </c>
    </row>
    <row r="1795" spans="2:2" x14ac:dyDescent="0.2">
      <c r="B1795" s="437"/>
    </row>
    <row r="1796" spans="2:2" x14ac:dyDescent="0.2">
      <c r="B1796" s="437" t="s">
        <v>5598</v>
      </c>
    </row>
    <row r="1797" spans="2:2" x14ac:dyDescent="0.2">
      <c r="B1797" s="437" t="s">
        <v>5599</v>
      </c>
    </row>
    <row r="1798" spans="2:2" x14ac:dyDescent="0.2">
      <c r="B1798" s="437" t="s">
        <v>5600</v>
      </c>
    </row>
    <row r="1799" spans="2:2" x14ac:dyDescent="0.2">
      <c r="B1799" s="437" t="s">
        <v>5601</v>
      </c>
    </row>
    <row r="1800" spans="2:2" x14ac:dyDescent="0.2">
      <c r="B1800" s="437" t="s">
        <v>5602</v>
      </c>
    </row>
    <row r="1801" spans="2:2" x14ac:dyDescent="0.2">
      <c r="B1801" s="437" t="s">
        <v>5603</v>
      </c>
    </row>
    <row r="1802" spans="2:2" x14ac:dyDescent="0.2">
      <c r="B1802" s="437" t="s">
        <v>5604</v>
      </c>
    </row>
    <row r="1803" spans="2:2" x14ac:dyDescent="0.2">
      <c r="B1803" s="437" t="s">
        <v>5605</v>
      </c>
    </row>
    <row r="1804" spans="2:2" x14ac:dyDescent="0.2">
      <c r="B1804" s="437" t="s">
        <v>5606</v>
      </c>
    </row>
    <row r="1805" spans="2:2" x14ac:dyDescent="0.2">
      <c r="B1805" s="437" t="s">
        <v>5607</v>
      </c>
    </row>
    <row r="1806" spans="2:2" x14ac:dyDescent="0.2">
      <c r="B1806" s="437" t="s">
        <v>5578</v>
      </c>
    </row>
    <row r="1807" spans="2:2" x14ac:dyDescent="0.2">
      <c r="B1807" s="437"/>
    </row>
    <row r="1808" spans="2:2" x14ac:dyDescent="0.2">
      <c r="B1808" s="437" t="s">
        <v>5608</v>
      </c>
    </row>
    <row r="1809" spans="2:2" x14ac:dyDescent="0.2">
      <c r="B1809" s="437" t="s">
        <v>5609</v>
      </c>
    </row>
    <row r="1810" spans="2:2" x14ac:dyDescent="0.2">
      <c r="B1810" s="437" t="s">
        <v>5590</v>
      </c>
    </row>
    <row r="1811" spans="2:2" x14ac:dyDescent="0.2">
      <c r="B1811" s="437" t="s">
        <v>5610</v>
      </c>
    </row>
    <row r="1812" spans="2:2" x14ac:dyDescent="0.2">
      <c r="B1812" s="437" t="s">
        <v>5592</v>
      </c>
    </row>
    <row r="1813" spans="2:2" x14ac:dyDescent="0.2">
      <c r="B1813" s="437" t="s">
        <v>4274</v>
      </c>
    </row>
    <row r="1814" spans="2:2" x14ac:dyDescent="0.2">
      <c r="B1814" s="437" t="s">
        <v>5611</v>
      </c>
    </row>
    <row r="1815" spans="2:2" x14ac:dyDescent="0.2">
      <c r="B1815" s="437" t="s">
        <v>5612</v>
      </c>
    </row>
    <row r="1816" spans="2:2" x14ac:dyDescent="0.2">
      <c r="B1816" s="437" t="s">
        <v>5581</v>
      </c>
    </row>
    <row r="1817" spans="2:2" x14ac:dyDescent="0.2">
      <c r="B1817" s="437" t="s">
        <v>5613</v>
      </c>
    </row>
    <row r="1818" spans="2:2" x14ac:dyDescent="0.2">
      <c r="B1818" s="437" t="s">
        <v>5614</v>
      </c>
    </row>
    <row r="1819" spans="2:2" x14ac:dyDescent="0.2">
      <c r="B1819" s="437" t="s">
        <v>4274</v>
      </c>
    </row>
    <row r="1820" spans="2:2" x14ac:dyDescent="0.2">
      <c r="B1820" s="437" t="s">
        <v>5615</v>
      </c>
    </row>
    <row r="1821" spans="2:2" x14ac:dyDescent="0.2">
      <c r="B1821" s="437" t="s">
        <v>5616</v>
      </c>
    </row>
    <row r="1822" spans="2:2" x14ac:dyDescent="0.2">
      <c r="B1822" s="437" t="s">
        <v>4274</v>
      </c>
    </row>
    <row r="1823" spans="2:2" x14ac:dyDescent="0.2">
      <c r="B1823" s="437"/>
    </row>
    <row r="1824" spans="2:2" x14ac:dyDescent="0.2">
      <c r="B1824" s="437" t="s">
        <v>5617</v>
      </c>
    </row>
    <row r="1825" spans="2:2" x14ac:dyDescent="0.2">
      <c r="B1825" s="437" t="s">
        <v>5618</v>
      </c>
    </row>
    <row r="1826" spans="2:2" x14ac:dyDescent="0.2">
      <c r="B1826" s="437" t="s">
        <v>5619</v>
      </c>
    </row>
    <row r="1827" spans="2:2" x14ac:dyDescent="0.2">
      <c r="B1827" s="437" t="s">
        <v>5620</v>
      </c>
    </row>
    <row r="1828" spans="2:2" x14ac:dyDescent="0.2">
      <c r="B1828" s="437" t="s">
        <v>5621</v>
      </c>
    </row>
    <row r="1829" spans="2:2" x14ac:dyDescent="0.2">
      <c r="B1829" s="437" t="s">
        <v>5622</v>
      </c>
    </row>
    <row r="1830" spans="2:2" x14ac:dyDescent="0.2">
      <c r="B1830" s="437" t="s">
        <v>5623</v>
      </c>
    </row>
    <row r="1831" spans="2:2" x14ac:dyDescent="0.2">
      <c r="B1831" s="437" t="s">
        <v>5624</v>
      </c>
    </row>
    <row r="1832" spans="2:2" x14ac:dyDescent="0.2">
      <c r="B1832" s="437" t="s">
        <v>5578</v>
      </c>
    </row>
    <row r="1833" spans="2:2" x14ac:dyDescent="0.2">
      <c r="B1833" s="437"/>
    </row>
    <row r="1834" spans="2:2" x14ac:dyDescent="0.2">
      <c r="B1834" s="437" t="s">
        <v>5625</v>
      </c>
    </row>
    <row r="1835" spans="2:2" x14ac:dyDescent="0.2">
      <c r="B1835" s="437" t="s">
        <v>5626</v>
      </c>
    </row>
    <row r="1836" spans="2:2" x14ac:dyDescent="0.2">
      <c r="B1836" s="437" t="s">
        <v>5590</v>
      </c>
    </row>
    <row r="1837" spans="2:2" x14ac:dyDescent="0.2">
      <c r="B1837" s="437" t="s">
        <v>5627</v>
      </c>
    </row>
    <row r="1838" spans="2:2" x14ac:dyDescent="0.2">
      <c r="B1838" s="437" t="s">
        <v>5592</v>
      </c>
    </row>
    <row r="1839" spans="2:2" x14ac:dyDescent="0.2">
      <c r="B1839" s="437" t="s">
        <v>4274</v>
      </c>
    </row>
    <row r="1840" spans="2:2" x14ac:dyDescent="0.2">
      <c r="B1840" s="437" t="s">
        <v>5628</v>
      </c>
    </row>
    <row r="1841" spans="2:2" x14ac:dyDescent="0.2">
      <c r="B1841" s="437" t="s">
        <v>5629</v>
      </c>
    </row>
    <row r="1842" spans="2:2" x14ac:dyDescent="0.2">
      <c r="B1842" s="437" t="s">
        <v>5630</v>
      </c>
    </row>
    <row r="1843" spans="2:2" x14ac:dyDescent="0.2">
      <c r="B1843" s="437" t="s">
        <v>5631</v>
      </c>
    </row>
    <row r="1844" spans="2:2" x14ac:dyDescent="0.2">
      <c r="B1844" s="437" t="s">
        <v>5632</v>
      </c>
    </row>
    <row r="1845" spans="2:2" x14ac:dyDescent="0.2">
      <c r="B1845" s="437" t="s">
        <v>5633</v>
      </c>
    </row>
    <row r="1846" spans="2:2" x14ac:dyDescent="0.2">
      <c r="B1846" s="437"/>
    </row>
    <row r="1847" spans="2:2" x14ac:dyDescent="0.2">
      <c r="B1847" s="437" t="s">
        <v>5634</v>
      </c>
    </row>
    <row r="1848" spans="2:2" x14ac:dyDescent="0.2">
      <c r="B1848" s="437" t="s">
        <v>5635</v>
      </c>
    </row>
    <row r="1849" spans="2:2" x14ac:dyDescent="0.2">
      <c r="B1849" s="437" t="s">
        <v>5636</v>
      </c>
    </row>
    <row r="1850" spans="2:2" x14ac:dyDescent="0.2">
      <c r="B1850" s="437" t="s">
        <v>5637</v>
      </c>
    </row>
    <row r="1851" spans="2:2" x14ac:dyDescent="0.2">
      <c r="B1851" s="437"/>
    </row>
    <row r="1852" spans="2:2" x14ac:dyDescent="0.2">
      <c r="B1852" s="437" t="s">
        <v>5581</v>
      </c>
    </row>
    <row r="1853" spans="2:2" x14ac:dyDescent="0.2">
      <c r="B1853" s="437" t="s">
        <v>5638</v>
      </c>
    </row>
    <row r="1854" spans="2:2" x14ac:dyDescent="0.2">
      <c r="B1854" s="437" t="s">
        <v>5639</v>
      </c>
    </row>
    <row r="1855" spans="2:2" x14ac:dyDescent="0.2">
      <c r="B1855" s="437" t="s">
        <v>5640</v>
      </c>
    </row>
    <row r="1856" spans="2:2" x14ac:dyDescent="0.2">
      <c r="B1856" s="437" t="s">
        <v>4274</v>
      </c>
    </row>
    <row r="1857" spans="2:2" x14ac:dyDescent="0.2">
      <c r="B1857" s="437" t="s">
        <v>5641</v>
      </c>
    </row>
    <row r="1858" spans="2:2" x14ac:dyDescent="0.2">
      <c r="B1858" s="437" t="s">
        <v>5642</v>
      </c>
    </row>
    <row r="1859" spans="2:2" x14ac:dyDescent="0.2">
      <c r="B1859" s="437" t="s">
        <v>4274</v>
      </c>
    </row>
    <row r="1860" spans="2:2" x14ac:dyDescent="0.2">
      <c r="B1860" s="437"/>
    </row>
    <row r="1861" spans="2:2" x14ac:dyDescent="0.2">
      <c r="B1861" s="437" t="s">
        <v>5643</v>
      </c>
    </row>
    <row r="1862" spans="2:2" x14ac:dyDescent="0.2">
      <c r="B1862" s="437" t="s">
        <v>5644</v>
      </c>
    </row>
    <row r="1863" spans="2:2" x14ac:dyDescent="0.2">
      <c r="B1863" s="437" t="s">
        <v>5645</v>
      </c>
    </row>
    <row r="1864" spans="2:2" x14ac:dyDescent="0.2">
      <c r="B1864" s="437" t="s">
        <v>5646</v>
      </c>
    </row>
    <row r="1865" spans="2:2" x14ac:dyDescent="0.2">
      <c r="B1865" s="437" t="s">
        <v>5647</v>
      </c>
    </row>
    <row r="1866" spans="2:2" x14ac:dyDescent="0.2">
      <c r="B1866" s="437" t="s">
        <v>5648</v>
      </c>
    </row>
    <row r="1867" spans="2:2" x14ac:dyDescent="0.2">
      <c r="B1867" s="437" t="s">
        <v>5649</v>
      </c>
    </row>
    <row r="1868" spans="2:2" x14ac:dyDescent="0.2">
      <c r="B1868" s="437" t="s">
        <v>5650</v>
      </c>
    </row>
    <row r="1869" spans="2:2" x14ac:dyDescent="0.2">
      <c r="B1869" s="437" t="s">
        <v>5651</v>
      </c>
    </row>
    <row r="1870" spans="2:2" x14ac:dyDescent="0.2">
      <c r="B1870" s="437" t="s">
        <v>5652</v>
      </c>
    </row>
    <row r="1871" spans="2:2" x14ac:dyDescent="0.2">
      <c r="B1871" s="437" t="s">
        <v>5578</v>
      </c>
    </row>
    <row r="1872" spans="2:2" x14ac:dyDescent="0.2">
      <c r="B1872" s="437"/>
    </row>
    <row r="1873" spans="2:2" x14ac:dyDescent="0.2">
      <c r="B1873" s="437" t="s">
        <v>5653</v>
      </c>
    </row>
    <row r="1874" spans="2:2" x14ac:dyDescent="0.2">
      <c r="B1874" s="437" t="s">
        <v>5654</v>
      </c>
    </row>
    <row r="1875" spans="2:2" x14ac:dyDescent="0.2">
      <c r="B1875" s="437" t="s">
        <v>5581</v>
      </c>
    </row>
    <row r="1876" spans="2:2" x14ac:dyDescent="0.2">
      <c r="B1876" s="437" t="s">
        <v>5655</v>
      </c>
    </row>
    <row r="1877" spans="2:2" x14ac:dyDescent="0.2">
      <c r="B1877" s="437" t="s">
        <v>5656</v>
      </c>
    </row>
    <row r="1878" spans="2:2" x14ac:dyDescent="0.2">
      <c r="B1878" s="437" t="s">
        <v>5657</v>
      </c>
    </row>
    <row r="1879" spans="2:2" x14ac:dyDescent="0.2">
      <c r="B1879" s="437" t="s">
        <v>5658</v>
      </c>
    </row>
    <row r="1880" spans="2:2" x14ac:dyDescent="0.2">
      <c r="B1880" s="437" t="s">
        <v>4274</v>
      </c>
    </row>
    <row r="1881" spans="2:2" x14ac:dyDescent="0.2">
      <c r="B1881" s="437" t="s">
        <v>5659</v>
      </c>
    </row>
    <row r="1882" spans="2:2" x14ac:dyDescent="0.2">
      <c r="B1882" s="437" t="s">
        <v>5587</v>
      </c>
    </row>
    <row r="1883" spans="2:2" x14ac:dyDescent="0.2">
      <c r="B1883" s="437" t="s">
        <v>4274</v>
      </c>
    </row>
    <row r="1884" spans="2:2" x14ac:dyDescent="0.2">
      <c r="B1884" s="437"/>
    </row>
    <row r="1885" spans="2:2" x14ac:dyDescent="0.2">
      <c r="B1885" s="437" t="s">
        <v>5660</v>
      </c>
    </row>
    <row r="1886" spans="2:2" x14ac:dyDescent="0.2">
      <c r="B1886" s="437" t="s">
        <v>5661</v>
      </c>
    </row>
    <row r="1887" spans="2:2" x14ac:dyDescent="0.2">
      <c r="B1887" s="437" t="s">
        <v>5590</v>
      </c>
    </row>
    <row r="1888" spans="2:2" x14ac:dyDescent="0.2">
      <c r="B1888" s="437" t="s">
        <v>5662</v>
      </c>
    </row>
    <row r="1889" spans="2:2" x14ac:dyDescent="0.2">
      <c r="B1889" s="437" t="s">
        <v>5592</v>
      </c>
    </row>
    <row r="1890" spans="2:2" x14ac:dyDescent="0.2">
      <c r="B1890" s="437" t="s">
        <v>4274</v>
      </c>
    </row>
    <row r="1891" spans="2:2" x14ac:dyDescent="0.2">
      <c r="B1891" s="437" t="s">
        <v>5663</v>
      </c>
    </row>
    <row r="1892" spans="2:2" x14ac:dyDescent="0.2">
      <c r="B1892" s="437" t="s">
        <v>5664</v>
      </c>
    </row>
    <row r="1893" spans="2:2" x14ac:dyDescent="0.2">
      <c r="B1893" s="437" t="s">
        <v>5665</v>
      </c>
    </row>
    <row r="1894" spans="2:2" x14ac:dyDescent="0.2">
      <c r="B1894" s="437" t="s">
        <v>5666</v>
      </c>
    </row>
    <row r="1895" spans="2:2" x14ac:dyDescent="0.2">
      <c r="B1895" s="437" t="s">
        <v>5667</v>
      </c>
    </row>
    <row r="1896" spans="2:2" x14ac:dyDescent="0.2">
      <c r="B1896" s="437" t="s">
        <v>5668</v>
      </c>
    </row>
    <row r="1897" spans="2:2" x14ac:dyDescent="0.2">
      <c r="B1897" s="437" t="s">
        <v>5669</v>
      </c>
    </row>
    <row r="1898" spans="2:2" x14ac:dyDescent="0.2">
      <c r="B1898" s="437" t="s">
        <v>5670</v>
      </c>
    </row>
    <row r="1899" spans="2:2" x14ac:dyDescent="0.2">
      <c r="B1899" s="437" t="s">
        <v>5671</v>
      </c>
    </row>
    <row r="1900" spans="2:2" x14ac:dyDescent="0.2">
      <c r="B1900" s="437" t="s">
        <v>5672</v>
      </c>
    </row>
    <row r="1901" spans="2:2" x14ac:dyDescent="0.2">
      <c r="B1901" s="437" t="s">
        <v>4274</v>
      </c>
    </row>
    <row r="1902" spans="2:2" x14ac:dyDescent="0.2">
      <c r="B1902" s="437"/>
    </row>
    <row r="1903" spans="2:2" x14ac:dyDescent="0.2">
      <c r="B1903" s="437" t="s">
        <v>5673</v>
      </c>
    </row>
    <row r="1904" spans="2:2" x14ac:dyDescent="0.2">
      <c r="B1904" s="437" t="s">
        <v>5674</v>
      </c>
    </row>
    <row r="1905" spans="2:2" x14ac:dyDescent="0.2">
      <c r="B1905" s="437" t="s">
        <v>5675</v>
      </c>
    </row>
    <row r="1906" spans="2:2" x14ac:dyDescent="0.2">
      <c r="B1906" s="437" t="s">
        <v>5676</v>
      </c>
    </row>
    <row r="1907" spans="2:2" x14ac:dyDescent="0.2">
      <c r="B1907" s="437" t="s">
        <v>5677</v>
      </c>
    </row>
    <row r="1908" spans="2:2" x14ac:dyDescent="0.2">
      <c r="B1908" s="437" t="s">
        <v>5678</v>
      </c>
    </row>
    <row r="1909" spans="2:2" x14ac:dyDescent="0.2">
      <c r="B1909" s="437" t="s">
        <v>5679</v>
      </c>
    </row>
    <row r="1910" spans="2:2" x14ac:dyDescent="0.2">
      <c r="B1910" s="437" t="s">
        <v>5680</v>
      </c>
    </row>
    <row r="1911" spans="2:2" x14ac:dyDescent="0.2">
      <c r="B1911" s="437" t="s">
        <v>5681</v>
      </c>
    </row>
    <row r="1912" spans="2:2" x14ac:dyDescent="0.2">
      <c r="B1912" s="437" t="s">
        <v>5682</v>
      </c>
    </row>
    <row r="1913" spans="2:2" x14ac:dyDescent="0.2">
      <c r="B1913" s="437" t="s">
        <v>5683</v>
      </c>
    </row>
    <row r="1914" spans="2:2" x14ac:dyDescent="0.2">
      <c r="B1914" s="437" t="s">
        <v>5684</v>
      </c>
    </row>
    <row r="1915" spans="2:2" x14ac:dyDescent="0.2">
      <c r="B1915" s="437" t="s">
        <v>5685</v>
      </c>
    </row>
    <row r="1916" spans="2:2" x14ac:dyDescent="0.2">
      <c r="B1916" s="437" t="s">
        <v>5686</v>
      </c>
    </row>
    <row r="1917" spans="2:2" x14ac:dyDescent="0.2">
      <c r="B1917" s="437" t="s">
        <v>5687</v>
      </c>
    </row>
    <row r="1918" spans="2:2" x14ac:dyDescent="0.2">
      <c r="B1918" s="437" t="s">
        <v>5688</v>
      </c>
    </row>
    <row r="1919" spans="2:2" x14ac:dyDescent="0.2">
      <c r="B1919" s="437" t="s">
        <v>5689</v>
      </c>
    </row>
    <row r="1920" spans="2:2" x14ac:dyDescent="0.2">
      <c r="B1920" s="437" t="s">
        <v>5690</v>
      </c>
    </row>
    <row r="1921" spans="2:2" x14ac:dyDescent="0.2">
      <c r="B1921" s="437" t="s">
        <v>5216</v>
      </c>
    </row>
    <row r="1922" spans="2:2" x14ac:dyDescent="0.2">
      <c r="B1922" s="437" t="s">
        <v>5691</v>
      </c>
    </row>
    <row r="1923" spans="2:2" x14ac:dyDescent="0.2">
      <c r="B1923" s="437" t="s">
        <v>5692</v>
      </c>
    </row>
    <row r="1924" spans="2:2" x14ac:dyDescent="0.2">
      <c r="B1924" s="437" t="s">
        <v>5693</v>
      </c>
    </row>
    <row r="1925" spans="2:2" x14ac:dyDescent="0.2">
      <c r="B1925" s="437" t="s">
        <v>5694</v>
      </c>
    </row>
    <row r="1926" spans="2:2" x14ac:dyDescent="0.2">
      <c r="B1926" s="437" t="s">
        <v>4274</v>
      </c>
    </row>
    <row r="1927" spans="2:2" x14ac:dyDescent="0.2">
      <c r="B1927" s="437" t="s">
        <v>4274</v>
      </c>
    </row>
    <row r="1928" spans="2:2" x14ac:dyDescent="0.2">
      <c r="B1928" s="437"/>
    </row>
    <row r="1929" spans="2:2" x14ac:dyDescent="0.2">
      <c r="B1929" s="437" t="s">
        <v>5695</v>
      </c>
    </row>
    <row r="1930" spans="2:2" x14ac:dyDescent="0.2">
      <c r="B1930" s="437" t="s">
        <v>5696</v>
      </c>
    </row>
    <row r="1931" spans="2:2" x14ac:dyDescent="0.2">
      <c r="B1931" s="437" t="s">
        <v>5697</v>
      </c>
    </row>
    <row r="1932" spans="2:2" x14ac:dyDescent="0.2">
      <c r="B1932" s="437" t="s">
        <v>5698</v>
      </c>
    </row>
    <row r="1933" spans="2:2" x14ac:dyDescent="0.2">
      <c r="B1933" s="437" t="s">
        <v>5699</v>
      </c>
    </row>
    <row r="1934" spans="2:2" x14ac:dyDescent="0.2">
      <c r="B1934" s="437" t="s">
        <v>5700</v>
      </c>
    </row>
    <row r="1935" spans="2:2" x14ac:dyDescent="0.2">
      <c r="B1935" s="437" t="s">
        <v>5701</v>
      </c>
    </row>
    <row r="1936" spans="2:2" x14ac:dyDescent="0.2">
      <c r="B1936" s="437" t="s">
        <v>5702</v>
      </c>
    </row>
    <row r="1937" spans="2:2" x14ac:dyDescent="0.2">
      <c r="B1937" s="437" t="s">
        <v>5703</v>
      </c>
    </row>
    <row r="1938" spans="2:2" x14ac:dyDescent="0.2">
      <c r="B1938" s="437" t="s">
        <v>4274</v>
      </c>
    </row>
    <row r="1939" spans="2:2" x14ac:dyDescent="0.2">
      <c r="B1939" s="437"/>
    </row>
    <row r="1940" spans="2:2" x14ac:dyDescent="0.2">
      <c r="B1940" s="437" t="s">
        <v>5704</v>
      </c>
    </row>
    <row r="1941" spans="2:2" x14ac:dyDescent="0.2">
      <c r="B1941" s="437" t="s">
        <v>5696</v>
      </c>
    </row>
    <row r="1942" spans="2:2" x14ac:dyDescent="0.2">
      <c r="B1942" s="437" t="s">
        <v>5689</v>
      </c>
    </row>
    <row r="1943" spans="2:2" x14ac:dyDescent="0.2">
      <c r="B1943" s="437" t="s">
        <v>5697</v>
      </c>
    </row>
    <row r="1944" spans="2:2" x14ac:dyDescent="0.2">
      <c r="B1944" s="437" t="s">
        <v>5705</v>
      </c>
    </row>
    <row r="1945" spans="2:2" x14ac:dyDescent="0.2">
      <c r="B1945" s="437" t="s">
        <v>5706</v>
      </c>
    </row>
    <row r="1946" spans="2:2" x14ac:dyDescent="0.2">
      <c r="B1946" s="437" t="s">
        <v>5707</v>
      </c>
    </row>
    <row r="1947" spans="2:2" x14ac:dyDescent="0.2">
      <c r="B1947" s="437" t="s">
        <v>5708</v>
      </c>
    </row>
    <row r="1948" spans="2:2" x14ac:dyDescent="0.2">
      <c r="B1948" s="437" t="s">
        <v>5709</v>
      </c>
    </row>
    <row r="1949" spans="2:2" x14ac:dyDescent="0.2">
      <c r="B1949" s="437" t="s">
        <v>4274</v>
      </c>
    </row>
    <row r="1950" spans="2:2" x14ac:dyDescent="0.2">
      <c r="B1950" s="437" t="s">
        <v>5702</v>
      </c>
    </row>
    <row r="1951" spans="2:2" x14ac:dyDescent="0.2">
      <c r="B1951" s="437" t="s">
        <v>5710</v>
      </c>
    </row>
    <row r="1952" spans="2:2" x14ac:dyDescent="0.2">
      <c r="B1952" s="437" t="s">
        <v>5711</v>
      </c>
    </row>
    <row r="1953" spans="2:2" x14ac:dyDescent="0.2">
      <c r="B1953" s="437" t="s">
        <v>5712</v>
      </c>
    </row>
    <row r="1954" spans="2:2" x14ac:dyDescent="0.2">
      <c r="B1954" s="437" t="s">
        <v>4274</v>
      </c>
    </row>
    <row r="1955" spans="2:2" x14ac:dyDescent="0.2">
      <c r="B1955" s="437" t="s">
        <v>5703</v>
      </c>
    </row>
    <row r="1956" spans="2:2" x14ac:dyDescent="0.2">
      <c r="B1956" s="437" t="s">
        <v>4274</v>
      </c>
    </row>
    <row r="1957" spans="2:2" x14ac:dyDescent="0.2">
      <c r="B1957" s="437"/>
    </row>
    <row r="1958" spans="2:2" x14ac:dyDescent="0.2">
      <c r="B1958" s="437" t="s">
        <v>5713</v>
      </c>
    </row>
    <row r="1959" spans="2:2" x14ac:dyDescent="0.2">
      <c r="B1959" s="437" t="s">
        <v>5714</v>
      </c>
    </row>
    <row r="1960" spans="2:2" x14ac:dyDescent="0.2">
      <c r="B1960" s="437" t="s">
        <v>5715</v>
      </c>
    </row>
    <row r="1961" spans="2:2" x14ac:dyDescent="0.2">
      <c r="B1961" s="437" t="s">
        <v>5716</v>
      </c>
    </row>
    <row r="1962" spans="2:2" x14ac:dyDescent="0.2">
      <c r="B1962" s="437" t="s">
        <v>5717</v>
      </c>
    </row>
    <row r="1963" spans="2:2" x14ac:dyDescent="0.2">
      <c r="B1963" s="437" t="s">
        <v>5718</v>
      </c>
    </row>
    <row r="1964" spans="2:2" x14ac:dyDescent="0.2">
      <c r="B1964" s="437" t="s">
        <v>4274</v>
      </c>
    </row>
    <row r="1965" spans="2:2" x14ac:dyDescent="0.2">
      <c r="B1965" s="437" t="s">
        <v>5719</v>
      </c>
    </row>
    <row r="1966" spans="2:2" x14ac:dyDescent="0.2">
      <c r="B1966" s="437" t="s">
        <v>5720</v>
      </c>
    </row>
    <row r="1967" spans="2:2" x14ac:dyDescent="0.2">
      <c r="B1967" s="437" t="s">
        <v>5721</v>
      </c>
    </row>
    <row r="1968" spans="2:2" x14ac:dyDescent="0.2">
      <c r="B1968" s="437" t="s">
        <v>4274</v>
      </c>
    </row>
    <row r="1969" spans="2:2" x14ac:dyDescent="0.2">
      <c r="B1969" s="437"/>
    </row>
    <row r="1970" spans="2:2" x14ac:dyDescent="0.2">
      <c r="B1970" s="437" t="s">
        <v>5722</v>
      </c>
    </row>
    <row r="1971" spans="2:2" x14ac:dyDescent="0.2">
      <c r="B1971" s="437" t="s">
        <v>5723</v>
      </c>
    </row>
    <row r="1972" spans="2:2" x14ac:dyDescent="0.2">
      <c r="B1972" s="437" t="s">
        <v>5724</v>
      </c>
    </row>
    <row r="1973" spans="2:2" x14ac:dyDescent="0.2">
      <c r="B1973" s="437" t="s">
        <v>5725</v>
      </c>
    </row>
    <row r="1974" spans="2:2" x14ac:dyDescent="0.2">
      <c r="B1974" s="437" t="s">
        <v>5726</v>
      </c>
    </row>
    <row r="1975" spans="2:2" x14ac:dyDescent="0.2">
      <c r="B1975" s="437" t="s">
        <v>5727</v>
      </c>
    </row>
    <row r="1976" spans="2:2" x14ac:dyDescent="0.2">
      <c r="B1976" s="437" t="s">
        <v>5689</v>
      </c>
    </row>
    <row r="1977" spans="2:2" x14ac:dyDescent="0.2">
      <c r="B1977" s="437" t="s">
        <v>5728</v>
      </c>
    </row>
    <row r="1978" spans="2:2" x14ac:dyDescent="0.2">
      <c r="B1978" s="437" t="s">
        <v>5729</v>
      </c>
    </row>
    <row r="1979" spans="2:2" x14ac:dyDescent="0.2">
      <c r="B1979" s="437" t="s">
        <v>5730</v>
      </c>
    </row>
    <row r="1980" spans="2:2" x14ac:dyDescent="0.2">
      <c r="B1980" s="437" t="s">
        <v>5731</v>
      </c>
    </row>
    <row r="1981" spans="2:2" x14ac:dyDescent="0.2">
      <c r="B1981" s="437" t="s">
        <v>5732</v>
      </c>
    </row>
    <row r="1982" spans="2:2" x14ac:dyDescent="0.2">
      <c r="B1982" s="437" t="s">
        <v>5703</v>
      </c>
    </row>
    <row r="1983" spans="2:2" x14ac:dyDescent="0.2">
      <c r="B1983" s="437" t="s">
        <v>5726</v>
      </c>
    </row>
    <row r="1984" spans="2:2" x14ac:dyDescent="0.2">
      <c r="B1984" s="437"/>
    </row>
    <row r="1985" spans="2:2" x14ac:dyDescent="0.2">
      <c r="B1985" s="437" t="s">
        <v>5733</v>
      </c>
    </row>
    <row r="1986" spans="2:2" x14ac:dyDescent="0.2">
      <c r="B1986" s="437" t="s">
        <v>5734</v>
      </c>
    </row>
    <row r="1987" spans="2:2" x14ac:dyDescent="0.2">
      <c r="B1987" s="437" t="s">
        <v>5735</v>
      </c>
    </row>
    <row r="1988" spans="2:2" x14ac:dyDescent="0.2">
      <c r="B1988" s="437" t="s">
        <v>5726</v>
      </c>
    </row>
    <row r="1989" spans="2:2" x14ac:dyDescent="0.2">
      <c r="B1989" s="437" t="s">
        <v>5726</v>
      </c>
    </row>
    <row r="1990" spans="2:2" x14ac:dyDescent="0.2">
      <c r="B1990" s="437"/>
    </row>
    <row r="1991" spans="2:2" x14ac:dyDescent="0.2">
      <c r="B1991" s="437" t="s">
        <v>5736</v>
      </c>
    </row>
    <row r="1992" spans="2:2" x14ac:dyDescent="0.2">
      <c r="B1992" s="437" t="s">
        <v>5737</v>
      </c>
    </row>
    <row r="1993" spans="2:2" x14ac:dyDescent="0.2">
      <c r="B1993" s="437" t="s">
        <v>5738</v>
      </c>
    </row>
    <row r="1994" spans="2:2" x14ac:dyDescent="0.2">
      <c r="B1994" s="437" t="s">
        <v>5739</v>
      </c>
    </row>
    <row r="1995" spans="2:2" x14ac:dyDescent="0.2">
      <c r="B1995" s="437" t="s">
        <v>5740</v>
      </c>
    </row>
    <row r="1996" spans="2:2" x14ac:dyDescent="0.2">
      <c r="B1996" s="437" t="s">
        <v>5741</v>
      </c>
    </row>
    <row r="1997" spans="2:2" x14ac:dyDescent="0.2">
      <c r="B1997" s="437" t="s">
        <v>5742</v>
      </c>
    </row>
    <row r="1998" spans="2:2" x14ac:dyDescent="0.2">
      <c r="B1998" s="437" t="s">
        <v>5726</v>
      </c>
    </row>
    <row r="1999" spans="2:2" x14ac:dyDescent="0.2">
      <c r="B1999" s="437" t="s">
        <v>5726</v>
      </c>
    </row>
    <row r="2000" spans="2:2" x14ac:dyDescent="0.2">
      <c r="B2000" s="437"/>
    </row>
    <row r="2001" spans="2:2" x14ac:dyDescent="0.2">
      <c r="B2001" s="437" t="s">
        <v>5743</v>
      </c>
    </row>
    <row r="2002" spans="2:2" x14ac:dyDescent="0.2">
      <c r="B2002" s="437" t="s">
        <v>5744</v>
      </c>
    </row>
    <row r="2003" spans="2:2" x14ac:dyDescent="0.2">
      <c r="B2003" s="437" t="s">
        <v>5745</v>
      </c>
    </row>
    <row r="2004" spans="2:2" x14ac:dyDescent="0.2">
      <c r="B2004" s="437" t="s">
        <v>5746</v>
      </c>
    </row>
    <row r="2005" spans="2:2" x14ac:dyDescent="0.2">
      <c r="B2005" s="437" t="s">
        <v>5747</v>
      </c>
    </row>
    <row r="2006" spans="2:2" x14ac:dyDescent="0.2">
      <c r="B2006" s="437" t="s">
        <v>5748</v>
      </c>
    </row>
    <row r="2007" spans="2:2" x14ac:dyDescent="0.2">
      <c r="B2007" s="437" t="s">
        <v>5749</v>
      </c>
    </row>
    <row r="2008" spans="2:2" x14ac:dyDescent="0.2">
      <c r="B2008" s="437" t="s">
        <v>5750</v>
      </c>
    </row>
    <row r="2009" spans="2:2" x14ac:dyDescent="0.2">
      <c r="B2009" s="437" t="s">
        <v>5578</v>
      </c>
    </row>
    <row r="2010" spans="2:2" x14ac:dyDescent="0.2">
      <c r="B2010" s="437" t="s">
        <v>5751</v>
      </c>
    </row>
    <row r="2011" spans="2:2" x14ac:dyDescent="0.2">
      <c r="B2011" s="437"/>
    </row>
    <row r="2012" spans="2:2" x14ac:dyDescent="0.2">
      <c r="B2012" s="437" t="s">
        <v>5752</v>
      </c>
    </row>
    <row r="2013" spans="2:2" x14ac:dyDescent="0.2">
      <c r="B2013" s="437" t="s">
        <v>5753</v>
      </c>
    </row>
    <row r="2014" spans="2:2" x14ac:dyDescent="0.2">
      <c r="B2014" s="437" t="s">
        <v>5754</v>
      </c>
    </row>
    <row r="2015" spans="2:2" x14ac:dyDescent="0.2">
      <c r="B2015" s="437" t="s">
        <v>5755</v>
      </c>
    </row>
    <row r="2016" spans="2:2" x14ac:dyDescent="0.2">
      <c r="B2016" s="437" t="s">
        <v>5756</v>
      </c>
    </row>
    <row r="2017" spans="2:2" x14ac:dyDescent="0.2">
      <c r="B2017" s="437" t="s">
        <v>5757</v>
      </c>
    </row>
    <row r="2018" spans="2:2" x14ac:dyDescent="0.2">
      <c r="B2018" s="437" t="s">
        <v>5758</v>
      </c>
    </row>
    <row r="2019" spans="2:2" x14ac:dyDescent="0.2">
      <c r="B2019" s="437" t="s">
        <v>5578</v>
      </c>
    </row>
    <row r="2020" spans="2:2" x14ac:dyDescent="0.2">
      <c r="B2020" s="437" t="s">
        <v>5759</v>
      </c>
    </row>
    <row r="2021" spans="2:2" x14ac:dyDescent="0.2">
      <c r="B2021" s="437" t="s">
        <v>5760</v>
      </c>
    </row>
    <row r="2022" spans="2:2" x14ac:dyDescent="0.2">
      <c r="B2022" s="437" t="s">
        <v>5761</v>
      </c>
    </row>
    <row r="2023" spans="2:2" x14ac:dyDescent="0.2">
      <c r="B2023" s="437" t="s">
        <v>5762</v>
      </c>
    </row>
    <row r="2024" spans="2:2" x14ac:dyDescent="0.2">
      <c r="B2024" s="437" t="s">
        <v>5763</v>
      </c>
    </row>
    <row r="2025" spans="2:2" x14ac:dyDescent="0.2">
      <c r="B2025" s="437" t="s">
        <v>4274</v>
      </c>
    </row>
    <row r="2026" spans="2:2" x14ac:dyDescent="0.2">
      <c r="B2026" s="437"/>
    </row>
    <row r="2027" spans="2:2" x14ac:dyDescent="0.2">
      <c r="B2027" s="437" t="s">
        <v>5764</v>
      </c>
    </row>
    <row r="2028" spans="2:2" x14ac:dyDescent="0.2">
      <c r="B2028" s="437" t="s">
        <v>5765</v>
      </c>
    </row>
    <row r="2029" spans="2:2" x14ac:dyDescent="0.2">
      <c r="B2029" s="437" t="s">
        <v>5766</v>
      </c>
    </row>
    <row r="2030" spans="2:2" x14ac:dyDescent="0.2">
      <c r="B2030" s="437" t="s">
        <v>5767</v>
      </c>
    </row>
    <row r="2031" spans="2:2" x14ac:dyDescent="0.2">
      <c r="B2031" s="437" t="s">
        <v>5760</v>
      </c>
    </row>
    <row r="2032" spans="2:2" x14ac:dyDescent="0.2">
      <c r="B2032" s="437" t="s">
        <v>5768</v>
      </c>
    </row>
    <row r="2033" spans="2:2" x14ac:dyDescent="0.2">
      <c r="B2033" s="437" t="s">
        <v>5769</v>
      </c>
    </row>
    <row r="2034" spans="2:2" x14ac:dyDescent="0.2">
      <c r="B2034" s="437" t="s">
        <v>4274</v>
      </c>
    </row>
    <row r="2035" spans="2:2" x14ac:dyDescent="0.2">
      <c r="B2035" s="437"/>
    </row>
    <row r="2036" spans="2:2" x14ac:dyDescent="0.2">
      <c r="B2036" s="437" t="s">
        <v>5770</v>
      </c>
    </row>
    <row r="2037" spans="2:2" x14ac:dyDescent="0.2">
      <c r="B2037" s="437" t="s">
        <v>5771</v>
      </c>
    </row>
    <row r="2038" spans="2:2" x14ac:dyDescent="0.2">
      <c r="B2038" s="437" t="s">
        <v>5772</v>
      </c>
    </row>
    <row r="2039" spans="2:2" x14ac:dyDescent="0.2">
      <c r="B2039" s="437" t="s">
        <v>5773</v>
      </c>
    </row>
    <row r="2040" spans="2:2" x14ac:dyDescent="0.2">
      <c r="B2040" s="437" t="s">
        <v>5774</v>
      </c>
    </row>
    <row r="2041" spans="2:2" x14ac:dyDescent="0.2">
      <c r="B2041" s="437" t="s">
        <v>5775</v>
      </c>
    </row>
    <row r="2042" spans="2:2" x14ac:dyDescent="0.2">
      <c r="B2042" s="437" t="s">
        <v>5776</v>
      </c>
    </row>
    <row r="2043" spans="2:2" x14ac:dyDescent="0.2">
      <c r="B2043" s="437" t="s">
        <v>5777</v>
      </c>
    </row>
    <row r="2044" spans="2:2" x14ac:dyDescent="0.2">
      <c r="B2044" s="437" t="s">
        <v>5778</v>
      </c>
    </row>
    <row r="2045" spans="2:2" x14ac:dyDescent="0.2">
      <c r="B2045" s="437" t="s">
        <v>5779</v>
      </c>
    </row>
    <row r="2046" spans="2:2" x14ac:dyDescent="0.2">
      <c r="B2046" s="437" t="s">
        <v>5780</v>
      </c>
    </row>
    <row r="2047" spans="2:2" x14ac:dyDescent="0.2">
      <c r="B2047" s="437" t="s">
        <v>5781</v>
      </c>
    </row>
    <row r="2048" spans="2:2" x14ac:dyDescent="0.2">
      <c r="B2048" s="437"/>
    </row>
    <row r="2049" spans="2:2" x14ac:dyDescent="0.2">
      <c r="B2049" s="437" t="s">
        <v>5782</v>
      </c>
    </row>
    <row r="2050" spans="2:2" x14ac:dyDescent="0.2">
      <c r="B2050" s="437" t="s">
        <v>5783</v>
      </c>
    </row>
    <row r="2051" spans="2:2" x14ac:dyDescent="0.2">
      <c r="B2051" s="437"/>
    </row>
    <row r="2052" spans="2:2" x14ac:dyDescent="0.2">
      <c r="B2052" s="437" t="s">
        <v>5784</v>
      </c>
    </row>
    <row r="2053" spans="2:2" x14ac:dyDescent="0.2">
      <c r="B2053" s="437" t="s">
        <v>5785</v>
      </c>
    </row>
    <row r="2054" spans="2:2" x14ac:dyDescent="0.2">
      <c r="B2054" s="437" t="s">
        <v>5786</v>
      </c>
    </row>
    <row r="2055" spans="2:2" x14ac:dyDescent="0.2">
      <c r="B2055" s="437" t="s">
        <v>5787</v>
      </c>
    </row>
    <row r="2056" spans="2:2" x14ac:dyDescent="0.2">
      <c r="B2056" s="437" t="s">
        <v>5788</v>
      </c>
    </row>
    <row r="2057" spans="2:2" x14ac:dyDescent="0.2">
      <c r="B2057" s="437" t="s">
        <v>5216</v>
      </c>
    </row>
    <row r="2058" spans="2:2" x14ac:dyDescent="0.2">
      <c r="B2058" s="437" t="s">
        <v>5789</v>
      </c>
    </row>
    <row r="2059" spans="2:2" x14ac:dyDescent="0.2">
      <c r="B2059" s="437" t="s">
        <v>5790</v>
      </c>
    </row>
    <row r="2060" spans="2:2" x14ac:dyDescent="0.2">
      <c r="B2060" s="437" t="s">
        <v>4274</v>
      </c>
    </row>
    <row r="2061" spans="2:2" x14ac:dyDescent="0.2">
      <c r="B2061" s="437" t="s">
        <v>5216</v>
      </c>
    </row>
    <row r="2062" spans="2:2" x14ac:dyDescent="0.2">
      <c r="B2062" s="437" t="s">
        <v>5791</v>
      </c>
    </row>
    <row r="2063" spans="2:2" x14ac:dyDescent="0.2">
      <c r="B2063" s="437" t="s">
        <v>5790</v>
      </c>
    </row>
    <row r="2064" spans="2:2" x14ac:dyDescent="0.2">
      <c r="B2064" s="437" t="s">
        <v>4274</v>
      </c>
    </row>
    <row r="2065" spans="2:2" x14ac:dyDescent="0.2">
      <c r="B2065" s="437" t="s">
        <v>5792</v>
      </c>
    </row>
    <row r="2066" spans="2:2" x14ac:dyDescent="0.2">
      <c r="B2066" s="437" t="s">
        <v>4274</v>
      </c>
    </row>
    <row r="2067" spans="2:2" x14ac:dyDescent="0.2">
      <c r="B2067" s="437"/>
    </row>
    <row r="2068" spans="2:2" x14ac:dyDescent="0.2">
      <c r="B2068" s="437" t="s">
        <v>5785</v>
      </c>
    </row>
    <row r="2069" spans="2:2" x14ac:dyDescent="0.2">
      <c r="B2069" s="437" t="s">
        <v>5793</v>
      </c>
    </row>
    <row r="2070" spans="2:2" x14ac:dyDescent="0.2">
      <c r="B2070" s="437" t="s">
        <v>5790</v>
      </c>
    </row>
    <row r="2071" spans="2:2" x14ac:dyDescent="0.2">
      <c r="B2071" s="437" t="s">
        <v>5794</v>
      </c>
    </row>
    <row r="2072" spans="2:2" x14ac:dyDescent="0.2">
      <c r="B2072" s="437" t="s">
        <v>5795</v>
      </c>
    </row>
    <row r="2073" spans="2:2" x14ac:dyDescent="0.2">
      <c r="B2073" s="437" t="s">
        <v>5796</v>
      </c>
    </row>
    <row r="2074" spans="2:2" x14ac:dyDescent="0.2">
      <c r="B2074" s="437" t="s">
        <v>5790</v>
      </c>
    </row>
    <row r="2075" spans="2:2" x14ac:dyDescent="0.2">
      <c r="B2075" s="437" t="s">
        <v>5797</v>
      </c>
    </row>
    <row r="2076" spans="2:2" x14ac:dyDescent="0.2">
      <c r="B2076" s="437" t="s">
        <v>5795</v>
      </c>
    </row>
    <row r="2077" spans="2:2" x14ac:dyDescent="0.2">
      <c r="B2077" s="437" t="s">
        <v>5796</v>
      </c>
    </row>
    <row r="2078" spans="2:2" x14ac:dyDescent="0.2">
      <c r="B2078" s="437" t="s">
        <v>5798</v>
      </c>
    </row>
    <row r="2079" spans="2:2" x14ac:dyDescent="0.2">
      <c r="B2079" s="437" t="s">
        <v>5799</v>
      </c>
    </row>
    <row r="2080" spans="2:2" x14ac:dyDescent="0.2">
      <c r="B2080" s="437" t="s">
        <v>5790</v>
      </c>
    </row>
    <row r="2081" spans="2:2" x14ac:dyDescent="0.2">
      <c r="B2081" s="437" t="s">
        <v>5800</v>
      </c>
    </row>
    <row r="2082" spans="2:2" x14ac:dyDescent="0.2">
      <c r="B2082" s="437" t="s">
        <v>5216</v>
      </c>
    </row>
    <row r="2083" spans="2:2" x14ac:dyDescent="0.2">
      <c r="B2083" s="437" t="s">
        <v>5791</v>
      </c>
    </row>
    <row r="2084" spans="2:2" x14ac:dyDescent="0.2">
      <c r="B2084" s="437" t="s">
        <v>5790</v>
      </c>
    </row>
    <row r="2085" spans="2:2" x14ac:dyDescent="0.2">
      <c r="B2085" s="437" t="s">
        <v>4274</v>
      </c>
    </row>
    <row r="2086" spans="2:2" x14ac:dyDescent="0.2">
      <c r="B2086" s="437" t="s">
        <v>4274</v>
      </c>
    </row>
    <row r="2087" spans="2:2" x14ac:dyDescent="0.2">
      <c r="B2087" s="437"/>
    </row>
    <row r="2088" spans="2:2" x14ac:dyDescent="0.2">
      <c r="B2088" s="437" t="s">
        <v>5801</v>
      </c>
    </row>
    <row r="2089" spans="2:2" x14ac:dyDescent="0.2">
      <c r="B2089" s="437" t="s">
        <v>5795</v>
      </c>
    </row>
    <row r="2090" spans="2:2" x14ac:dyDescent="0.2">
      <c r="B2090" s="437" t="s">
        <v>5798</v>
      </c>
    </row>
    <row r="2091" spans="2:2" x14ac:dyDescent="0.2">
      <c r="B2091" s="437" t="s">
        <v>4274</v>
      </c>
    </row>
    <row r="2092" spans="2:2" x14ac:dyDescent="0.2">
      <c r="B2092" s="437"/>
    </row>
    <row r="2093" spans="2:2" x14ac:dyDescent="0.2">
      <c r="B2093" s="437" t="s">
        <v>5802</v>
      </c>
    </row>
    <row r="2094" spans="2:2" x14ac:dyDescent="0.2">
      <c r="B2094" s="437" t="s">
        <v>4274</v>
      </c>
    </row>
    <row r="2095" spans="2:2" x14ac:dyDescent="0.2">
      <c r="B2095" s="437"/>
    </row>
    <row r="2096" spans="2:2" x14ac:dyDescent="0.2">
      <c r="B2096" s="437" t="s">
        <v>5803</v>
      </c>
    </row>
    <row r="2097" spans="2:2" x14ac:dyDescent="0.2">
      <c r="B2097" s="437" t="s">
        <v>5804</v>
      </c>
    </row>
    <row r="2098" spans="2:2" x14ac:dyDescent="0.2">
      <c r="B2098" s="437" t="s">
        <v>5805</v>
      </c>
    </row>
    <row r="2099" spans="2:2" x14ac:dyDescent="0.2">
      <c r="B2099" s="437" t="s">
        <v>5806</v>
      </c>
    </row>
    <row r="2100" spans="2:2" x14ac:dyDescent="0.2">
      <c r="B2100" s="437" t="s">
        <v>5802</v>
      </c>
    </row>
    <row r="2101" spans="2:2" x14ac:dyDescent="0.2">
      <c r="B2101" s="437" t="s">
        <v>4274</v>
      </c>
    </row>
    <row r="2102" spans="2:2" x14ac:dyDescent="0.2">
      <c r="B2102" s="437"/>
    </row>
    <row r="2103" spans="2:2" x14ac:dyDescent="0.2">
      <c r="B2103" s="437" t="s">
        <v>5807</v>
      </c>
    </row>
    <row r="2104" spans="2:2" x14ac:dyDescent="0.2">
      <c r="B2104" s="437" t="s">
        <v>5808</v>
      </c>
    </row>
    <row r="2105" spans="2:2" x14ac:dyDescent="0.2">
      <c r="B2105" s="437" t="s">
        <v>5809</v>
      </c>
    </row>
    <row r="2106" spans="2:2" x14ac:dyDescent="0.2">
      <c r="B2106" s="437"/>
    </row>
    <row r="2107" spans="2:2" x14ac:dyDescent="0.2">
      <c r="B2107" s="437" t="s">
        <v>5810</v>
      </c>
    </row>
    <row r="2108" spans="2:2" x14ac:dyDescent="0.2">
      <c r="B2108" s="437" t="s">
        <v>5811</v>
      </c>
    </row>
    <row r="2109" spans="2:2" x14ac:dyDescent="0.2">
      <c r="B2109" s="437" t="s">
        <v>5812</v>
      </c>
    </row>
    <row r="2110" spans="2:2" x14ac:dyDescent="0.2">
      <c r="B2110" s="437" t="s">
        <v>5813</v>
      </c>
    </row>
    <row r="2111" spans="2:2" x14ac:dyDescent="0.2">
      <c r="B2111" s="437" t="s">
        <v>4274</v>
      </c>
    </row>
    <row r="2112" spans="2:2" x14ac:dyDescent="0.2">
      <c r="B2112" s="437"/>
    </row>
    <row r="2113" spans="2:2" x14ac:dyDescent="0.2">
      <c r="B2113" s="437" t="s">
        <v>5814</v>
      </c>
    </row>
    <row r="2114" spans="2:2" x14ac:dyDescent="0.2">
      <c r="B2114" s="437" t="s">
        <v>5815</v>
      </c>
    </row>
    <row r="2115" spans="2:2" x14ac:dyDescent="0.2">
      <c r="B2115" s="437" t="s">
        <v>5816</v>
      </c>
    </row>
    <row r="2116" spans="2:2" x14ac:dyDescent="0.2">
      <c r="B2116" s="437" t="s">
        <v>5817</v>
      </c>
    </row>
    <row r="2117" spans="2:2" x14ac:dyDescent="0.2">
      <c r="B2117" s="437" t="s">
        <v>5818</v>
      </c>
    </row>
    <row r="2118" spans="2:2" x14ac:dyDescent="0.2">
      <c r="B2118" s="437" t="s">
        <v>5819</v>
      </c>
    </row>
    <row r="2119" spans="2:2" x14ac:dyDescent="0.2">
      <c r="B2119" s="437" t="s">
        <v>5820</v>
      </c>
    </row>
    <row r="2120" spans="2:2" x14ac:dyDescent="0.2">
      <c r="B2120" s="437" t="s">
        <v>5821</v>
      </c>
    </row>
    <row r="2121" spans="2:2" x14ac:dyDescent="0.2">
      <c r="B2121" s="437" t="s">
        <v>4274</v>
      </c>
    </row>
    <row r="2122" spans="2:2" x14ac:dyDescent="0.2">
      <c r="B2122" s="437" t="s">
        <v>5822</v>
      </c>
    </row>
    <row r="2123" spans="2:2" x14ac:dyDescent="0.2">
      <c r="B2123" s="437" t="s">
        <v>5823</v>
      </c>
    </row>
    <row r="2124" spans="2:2" x14ac:dyDescent="0.2">
      <c r="B2124" s="437" t="s">
        <v>4274</v>
      </c>
    </row>
    <row r="2125" spans="2:2" x14ac:dyDescent="0.2">
      <c r="B2125" s="437"/>
    </row>
    <row r="2126" spans="2:2" x14ac:dyDescent="0.2">
      <c r="B2126" s="437" t="s">
        <v>5824</v>
      </c>
    </row>
    <row r="2127" spans="2:2" x14ac:dyDescent="0.2">
      <c r="B2127" s="437" t="s">
        <v>5825</v>
      </c>
    </row>
    <row r="2128" spans="2:2" x14ac:dyDescent="0.2">
      <c r="B2128" s="437" t="s">
        <v>5826</v>
      </c>
    </row>
    <row r="2129" spans="2:2" x14ac:dyDescent="0.2">
      <c r="B2129" s="437" t="s">
        <v>5827</v>
      </c>
    </row>
    <row r="2130" spans="2:2" x14ac:dyDescent="0.2">
      <c r="B2130" s="437" t="s">
        <v>5828</v>
      </c>
    </row>
    <row r="2131" spans="2:2" x14ac:dyDescent="0.2">
      <c r="B2131" s="437"/>
    </row>
    <row r="2132" spans="2:2" x14ac:dyDescent="0.2">
      <c r="B2132" s="437" t="s">
        <v>5829</v>
      </c>
    </row>
    <row r="2133" spans="2:2" x14ac:dyDescent="0.2">
      <c r="B2133" s="437" t="s">
        <v>5830</v>
      </c>
    </row>
    <row r="2134" spans="2:2" x14ac:dyDescent="0.2">
      <c r="B2134" s="437" t="s">
        <v>5831</v>
      </c>
    </row>
    <row r="2135" spans="2:2" x14ac:dyDescent="0.2">
      <c r="B2135" s="437" t="s">
        <v>5832</v>
      </c>
    </row>
    <row r="2136" spans="2:2" x14ac:dyDescent="0.2">
      <c r="B2136" s="437" t="s">
        <v>5833</v>
      </c>
    </row>
    <row r="2137" spans="2:2" x14ac:dyDescent="0.2">
      <c r="B2137" s="437" t="s">
        <v>5592</v>
      </c>
    </row>
    <row r="2138" spans="2:2" x14ac:dyDescent="0.2">
      <c r="B2138" s="437" t="s">
        <v>4274</v>
      </c>
    </row>
    <row r="2139" spans="2:2" x14ac:dyDescent="0.2">
      <c r="B2139" s="437"/>
    </row>
    <row r="2140" spans="2:2" x14ac:dyDescent="0.2">
      <c r="B2140" s="437" t="s">
        <v>5834</v>
      </c>
    </row>
    <row r="2141" spans="2:2" x14ac:dyDescent="0.2">
      <c r="B2141" s="437" t="s">
        <v>5835</v>
      </c>
    </row>
    <row r="2142" spans="2:2" x14ac:dyDescent="0.2">
      <c r="B2142" s="437" t="s">
        <v>5836</v>
      </c>
    </row>
    <row r="2143" spans="2:2" x14ac:dyDescent="0.2">
      <c r="B2143" s="437" t="s">
        <v>5837</v>
      </c>
    </row>
    <row r="2144" spans="2:2" x14ac:dyDescent="0.2">
      <c r="B2144" s="437" t="s">
        <v>5838</v>
      </c>
    </row>
    <row r="2145" spans="2:2" x14ac:dyDescent="0.2">
      <c r="B2145" s="437" t="s">
        <v>5839</v>
      </c>
    </row>
    <row r="2146" spans="2:2" x14ac:dyDescent="0.2">
      <c r="B2146" s="437" t="s">
        <v>5726</v>
      </c>
    </row>
    <row r="2147" spans="2:2" x14ac:dyDescent="0.2">
      <c r="B2147" s="437" t="s">
        <v>5840</v>
      </c>
    </row>
    <row r="2148" spans="2:2" x14ac:dyDescent="0.2">
      <c r="B2148" s="437" t="s">
        <v>5726</v>
      </c>
    </row>
    <row r="2149" spans="2:2" x14ac:dyDescent="0.2">
      <c r="B2149" s="437" t="s">
        <v>5841</v>
      </c>
    </row>
    <row r="2150" spans="2:2" x14ac:dyDescent="0.2">
      <c r="B2150" s="437"/>
    </row>
    <row r="2151" spans="2:2" x14ac:dyDescent="0.2">
      <c r="B2151" s="437" t="s">
        <v>5842</v>
      </c>
    </row>
    <row r="2152" spans="2:2" x14ac:dyDescent="0.2">
      <c r="B2152" s="437" t="s">
        <v>5843</v>
      </c>
    </row>
    <row r="2153" spans="2:2" x14ac:dyDescent="0.2">
      <c r="B2153" s="437" t="s">
        <v>5844</v>
      </c>
    </row>
    <row r="2154" spans="2:2" x14ac:dyDescent="0.2">
      <c r="B2154" s="437" t="s">
        <v>4274</v>
      </c>
    </row>
    <row r="2155" spans="2:2" x14ac:dyDescent="0.2">
      <c r="B2155" s="437" t="s">
        <v>5845</v>
      </c>
    </row>
    <row r="2156" spans="2:2" x14ac:dyDescent="0.2">
      <c r="B2156" s="437" t="s">
        <v>5846</v>
      </c>
    </row>
    <row r="2157" spans="2:2" x14ac:dyDescent="0.2">
      <c r="B2157" s="437" t="s">
        <v>5726</v>
      </c>
    </row>
    <row r="2158" spans="2:2" x14ac:dyDescent="0.2">
      <c r="B2158" s="437"/>
    </row>
    <row r="2159" spans="2:2" x14ac:dyDescent="0.2">
      <c r="B2159" s="437" t="s">
        <v>5847</v>
      </c>
    </row>
    <row r="2160" spans="2:2" x14ac:dyDescent="0.2">
      <c r="B2160" s="437" t="s">
        <v>5848</v>
      </c>
    </row>
    <row r="2161" spans="2:2" x14ac:dyDescent="0.2">
      <c r="B2161" s="437" t="s">
        <v>5832</v>
      </c>
    </row>
    <row r="2162" spans="2:2" x14ac:dyDescent="0.2">
      <c r="B2162" s="437" t="s">
        <v>5849</v>
      </c>
    </row>
    <row r="2163" spans="2:2" x14ac:dyDescent="0.2">
      <c r="B2163" s="437" t="s">
        <v>5833</v>
      </c>
    </row>
    <row r="2164" spans="2:2" x14ac:dyDescent="0.2">
      <c r="B2164" s="437" t="s">
        <v>5726</v>
      </c>
    </row>
    <row r="2165" spans="2:2" x14ac:dyDescent="0.2">
      <c r="B2165" s="437"/>
    </row>
    <row r="2166" spans="2:2" x14ac:dyDescent="0.2">
      <c r="B2166" s="437" t="s">
        <v>5850</v>
      </c>
    </row>
    <row r="2167" spans="2:2" x14ac:dyDescent="0.2">
      <c r="B2167" s="437" t="s">
        <v>5851</v>
      </c>
    </row>
    <row r="2168" spans="2:2" x14ac:dyDescent="0.2">
      <c r="B2168" s="437" t="s">
        <v>5852</v>
      </c>
    </row>
    <row r="2169" spans="2:2" x14ac:dyDescent="0.2">
      <c r="B2169" s="437" t="s">
        <v>5853</v>
      </c>
    </row>
    <row r="2170" spans="2:2" x14ac:dyDescent="0.2">
      <c r="B2170" s="437" t="s">
        <v>5854</v>
      </c>
    </row>
    <row r="2171" spans="2:2" x14ac:dyDescent="0.2">
      <c r="B2171" s="437" t="s">
        <v>5855</v>
      </c>
    </row>
    <row r="2172" spans="2:2" x14ac:dyDescent="0.2">
      <c r="B2172" s="437" t="s">
        <v>5856</v>
      </c>
    </row>
    <row r="2173" spans="2:2" x14ac:dyDescent="0.2">
      <c r="B2173" s="437"/>
    </row>
    <row r="2174" spans="2:2" x14ac:dyDescent="0.2">
      <c r="B2174" s="437" t="s">
        <v>5857</v>
      </c>
    </row>
    <row r="2175" spans="2:2" x14ac:dyDescent="0.2">
      <c r="B2175" s="437" t="s">
        <v>5858</v>
      </c>
    </row>
    <row r="2176" spans="2:2" x14ac:dyDescent="0.2">
      <c r="B2176" s="437" t="s">
        <v>5859</v>
      </c>
    </row>
    <row r="2177" spans="2:2" x14ac:dyDescent="0.2">
      <c r="B2177" s="437" t="s">
        <v>5860</v>
      </c>
    </row>
    <row r="2178" spans="2:2" x14ac:dyDescent="0.2">
      <c r="B2178" s="437" t="s">
        <v>4274</v>
      </c>
    </row>
    <row r="2179" spans="2:2" x14ac:dyDescent="0.2">
      <c r="B2179" s="437"/>
    </row>
    <row r="2180" spans="2:2" x14ac:dyDescent="0.2">
      <c r="B2180" s="437" t="s">
        <v>5861</v>
      </c>
    </row>
    <row r="2181" spans="2:2" x14ac:dyDescent="0.2">
      <c r="B2181" s="437" t="s">
        <v>5804</v>
      </c>
    </row>
    <row r="2182" spans="2:2" x14ac:dyDescent="0.2">
      <c r="B2182" s="437" t="s">
        <v>5805</v>
      </c>
    </row>
    <row r="2183" spans="2:2" x14ac:dyDescent="0.2">
      <c r="B2183" s="437" t="s">
        <v>5806</v>
      </c>
    </row>
    <row r="2184" spans="2:2" x14ac:dyDescent="0.2">
      <c r="B2184" s="437" t="s">
        <v>5802</v>
      </c>
    </row>
    <row r="2185" spans="2:2" x14ac:dyDescent="0.2">
      <c r="B2185" s="437" t="s">
        <v>4274</v>
      </c>
    </row>
    <row r="2186" spans="2:2" x14ac:dyDescent="0.2">
      <c r="B2186" s="437"/>
    </row>
    <row r="2187" spans="2:2" x14ac:dyDescent="0.2">
      <c r="B2187" s="437" t="s">
        <v>5862</v>
      </c>
    </row>
    <row r="2188" spans="2:2" x14ac:dyDescent="0.2">
      <c r="B2188" s="437" t="s">
        <v>5863</v>
      </c>
    </row>
    <row r="2189" spans="2:2" x14ac:dyDescent="0.2">
      <c r="B2189" s="437" t="s">
        <v>5864</v>
      </c>
    </row>
    <row r="2190" spans="2:2" x14ac:dyDescent="0.2">
      <c r="B2190" s="437" t="s">
        <v>5865</v>
      </c>
    </row>
    <row r="2191" spans="2:2" x14ac:dyDescent="0.2">
      <c r="B2191" s="437" t="s">
        <v>5866</v>
      </c>
    </row>
    <row r="2192" spans="2:2" x14ac:dyDescent="0.2">
      <c r="B2192" s="437" t="s">
        <v>5867</v>
      </c>
    </row>
    <row r="2193" spans="2:2" x14ac:dyDescent="0.2">
      <c r="B2193" s="437" t="s">
        <v>5868</v>
      </c>
    </row>
    <row r="2194" spans="2:2" x14ac:dyDescent="0.2">
      <c r="B2194" s="437" t="s">
        <v>5869</v>
      </c>
    </row>
    <row r="2195" spans="2:2" x14ac:dyDescent="0.2">
      <c r="B2195" s="437" t="s">
        <v>5870</v>
      </c>
    </row>
    <row r="2196" spans="2:2" x14ac:dyDescent="0.2">
      <c r="B2196" s="437" t="s">
        <v>5871</v>
      </c>
    </row>
    <row r="2197" spans="2:2" x14ac:dyDescent="0.2">
      <c r="B2197" s="437" t="s">
        <v>5872</v>
      </c>
    </row>
    <row r="2198" spans="2:2" x14ac:dyDescent="0.2">
      <c r="B2198" s="437" t="s">
        <v>5873</v>
      </c>
    </row>
    <row r="2199" spans="2:2" x14ac:dyDescent="0.2">
      <c r="B2199" s="437" t="s">
        <v>5874</v>
      </c>
    </row>
    <row r="2200" spans="2:2" x14ac:dyDescent="0.2">
      <c r="B2200" s="437" t="s">
        <v>5875</v>
      </c>
    </row>
    <row r="2201" spans="2:2" x14ac:dyDescent="0.2">
      <c r="B2201" s="437" t="s">
        <v>5876</v>
      </c>
    </row>
    <row r="2202" spans="2:2" x14ac:dyDescent="0.2">
      <c r="B2202" s="437" t="s">
        <v>5877</v>
      </c>
    </row>
    <row r="2203" spans="2:2" x14ac:dyDescent="0.2">
      <c r="B2203" s="437" t="s">
        <v>5878</v>
      </c>
    </row>
    <row r="2204" spans="2:2" x14ac:dyDescent="0.2">
      <c r="B2204" s="437" t="s">
        <v>5726</v>
      </c>
    </row>
    <row r="2205" spans="2:2" x14ac:dyDescent="0.2">
      <c r="B2205" s="437" t="s">
        <v>5822</v>
      </c>
    </row>
    <row r="2206" spans="2:2" x14ac:dyDescent="0.2">
      <c r="B2206" s="437" t="s">
        <v>5823</v>
      </c>
    </row>
    <row r="2207" spans="2:2" x14ac:dyDescent="0.2">
      <c r="B2207" s="437" t="s">
        <v>4274</v>
      </c>
    </row>
    <row r="2208" spans="2:2" x14ac:dyDescent="0.2">
      <c r="B2208" s="437"/>
    </row>
    <row r="2209" spans="2:2" x14ac:dyDescent="0.2">
      <c r="B2209" s="437" t="s">
        <v>5879</v>
      </c>
    </row>
    <row r="2210" spans="2:2" x14ac:dyDescent="0.2">
      <c r="B2210" s="437" t="s">
        <v>5880</v>
      </c>
    </row>
    <row r="2211" spans="2:2" x14ac:dyDescent="0.2">
      <c r="B2211" s="437" t="s">
        <v>5881</v>
      </c>
    </row>
    <row r="2212" spans="2:2" x14ac:dyDescent="0.2">
      <c r="B2212" s="437" t="s">
        <v>5882</v>
      </c>
    </row>
    <row r="2213" spans="2:2" x14ac:dyDescent="0.2">
      <c r="B2213" s="437" t="s">
        <v>5883</v>
      </c>
    </row>
    <row r="2214" spans="2:2" x14ac:dyDescent="0.2">
      <c r="B2214" s="437"/>
    </row>
    <row r="2215" spans="2:2" x14ac:dyDescent="0.2">
      <c r="B2215" s="437" t="s">
        <v>5829</v>
      </c>
    </row>
    <row r="2216" spans="2:2" x14ac:dyDescent="0.2">
      <c r="B2216" s="437" t="s">
        <v>5830</v>
      </c>
    </row>
    <row r="2217" spans="2:2" x14ac:dyDescent="0.2">
      <c r="B2217" s="437" t="s">
        <v>5831</v>
      </c>
    </row>
    <row r="2218" spans="2:2" x14ac:dyDescent="0.2">
      <c r="B2218" s="437" t="s">
        <v>5884</v>
      </c>
    </row>
    <row r="2219" spans="2:2" x14ac:dyDescent="0.2">
      <c r="B2219" s="437" t="s">
        <v>5885</v>
      </c>
    </row>
    <row r="2220" spans="2:2" x14ac:dyDescent="0.2">
      <c r="B2220" s="437" t="s">
        <v>5592</v>
      </c>
    </row>
    <row r="2221" spans="2:2" x14ac:dyDescent="0.2">
      <c r="B2221" s="437" t="s">
        <v>4274</v>
      </c>
    </row>
    <row r="2222" spans="2:2" x14ac:dyDescent="0.2">
      <c r="B2222" s="437"/>
    </row>
    <row r="2223" spans="2:2" x14ac:dyDescent="0.2">
      <c r="B2223" s="437" t="s">
        <v>5886</v>
      </c>
    </row>
    <row r="2224" spans="2:2" x14ac:dyDescent="0.2">
      <c r="B2224" s="437" t="s">
        <v>5887</v>
      </c>
    </row>
    <row r="2225" spans="2:2" x14ac:dyDescent="0.2">
      <c r="B2225" s="437" t="s">
        <v>5888</v>
      </c>
    </row>
    <row r="2226" spans="2:2" x14ac:dyDescent="0.2">
      <c r="B2226" s="437" t="s">
        <v>5889</v>
      </c>
    </row>
    <row r="2227" spans="2:2" x14ac:dyDescent="0.2">
      <c r="B2227" s="437" t="s">
        <v>5890</v>
      </c>
    </row>
    <row r="2228" spans="2:2" x14ac:dyDescent="0.2">
      <c r="B2228" s="437" t="s">
        <v>5891</v>
      </c>
    </row>
    <row r="2229" spans="2:2" x14ac:dyDescent="0.2">
      <c r="B2229" s="437"/>
    </row>
    <row r="2230" spans="2:2" x14ac:dyDescent="0.2">
      <c r="B2230" s="437" t="s">
        <v>5892</v>
      </c>
    </row>
    <row r="2231" spans="2:2" x14ac:dyDescent="0.2">
      <c r="B2231" s="437" t="s">
        <v>5893</v>
      </c>
    </row>
    <row r="2232" spans="2:2" x14ac:dyDescent="0.2">
      <c r="B2232" s="437"/>
    </row>
    <row r="2233" spans="2:2" x14ac:dyDescent="0.2">
      <c r="B2233" s="437" t="s">
        <v>5894</v>
      </c>
    </row>
    <row r="2234" spans="2:2" x14ac:dyDescent="0.2">
      <c r="B2234" s="437" t="s">
        <v>5895</v>
      </c>
    </row>
    <row r="2235" spans="2:2" x14ac:dyDescent="0.2">
      <c r="B2235" s="437" t="s">
        <v>5896</v>
      </c>
    </row>
    <row r="2236" spans="2:2" x14ac:dyDescent="0.2">
      <c r="B2236" s="437" t="s">
        <v>5897</v>
      </c>
    </row>
    <row r="2237" spans="2:2" x14ac:dyDescent="0.2">
      <c r="B2237" s="437" t="s">
        <v>5898</v>
      </c>
    </row>
    <row r="2238" spans="2:2" x14ac:dyDescent="0.2">
      <c r="B2238" s="437" t="s">
        <v>5899</v>
      </c>
    </row>
    <row r="2239" spans="2:2" x14ac:dyDescent="0.2">
      <c r="B2239" s="437" t="s">
        <v>5900</v>
      </c>
    </row>
    <row r="2240" spans="2:2" x14ac:dyDescent="0.2">
      <c r="B2240" s="437" t="s">
        <v>5901</v>
      </c>
    </row>
    <row r="2241" spans="2:2" x14ac:dyDescent="0.2">
      <c r="B2241" s="437" t="s">
        <v>5902</v>
      </c>
    </row>
    <row r="2242" spans="2:2" x14ac:dyDescent="0.2">
      <c r="B2242" s="437" t="s">
        <v>5055</v>
      </c>
    </row>
    <row r="2243" spans="2:2" x14ac:dyDescent="0.2">
      <c r="B2243" s="437" t="s">
        <v>5903</v>
      </c>
    </row>
    <row r="2244" spans="2:2" x14ac:dyDescent="0.2">
      <c r="B2244" s="437" t="s">
        <v>5904</v>
      </c>
    </row>
    <row r="2245" spans="2:2" x14ac:dyDescent="0.2">
      <c r="B2245" s="437" t="s">
        <v>5905</v>
      </c>
    </row>
    <row r="2246" spans="2:2" x14ac:dyDescent="0.2">
      <c r="B2246" s="437" t="s">
        <v>5906</v>
      </c>
    </row>
    <row r="2247" spans="2:2" x14ac:dyDescent="0.2">
      <c r="B2247" s="437" t="s">
        <v>4836</v>
      </c>
    </row>
    <row r="2248" spans="2:2" x14ac:dyDescent="0.2">
      <c r="B2248" s="437" t="s">
        <v>5726</v>
      </c>
    </row>
    <row r="2249" spans="2:2" x14ac:dyDescent="0.2">
      <c r="B2249" s="437" t="s">
        <v>5907</v>
      </c>
    </row>
    <row r="2250" spans="2:2" x14ac:dyDescent="0.2">
      <c r="B2250" s="437"/>
    </row>
    <row r="2251" spans="2:2" x14ac:dyDescent="0.2">
      <c r="B2251" s="437" t="s">
        <v>5908</v>
      </c>
    </row>
    <row r="2252" spans="2:2" x14ac:dyDescent="0.2">
      <c r="B2252" s="437"/>
    </row>
    <row r="2253" spans="2:2" x14ac:dyDescent="0.2">
      <c r="B2253" s="437" t="s">
        <v>5909</v>
      </c>
    </row>
    <row r="2254" spans="2:2" x14ac:dyDescent="0.2">
      <c r="B2254" s="437" t="s">
        <v>5910</v>
      </c>
    </row>
    <row r="2255" spans="2:2" x14ac:dyDescent="0.2">
      <c r="B2255" s="437" t="s">
        <v>5843</v>
      </c>
    </row>
    <row r="2256" spans="2:2" x14ac:dyDescent="0.2">
      <c r="B2256" s="437" t="s">
        <v>5911</v>
      </c>
    </row>
    <row r="2257" spans="2:2" x14ac:dyDescent="0.2">
      <c r="B2257" s="437" t="s">
        <v>4274</v>
      </c>
    </row>
    <row r="2258" spans="2:2" x14ac:dyDescent="0.2">
      <c r="B2258" s="437" t="s">
        <v>5912</v>
      </c>
    </row>
    <row r="2259" spans="2:2" x14ac:dyDescent="0.2">
      <c r="B2259" s="437" t="s">
        <v>5913</v>
      </c>
    </row>
    <row r="2260" spans="2:2" x14ac:dyDescent="0.2">
      <c r="B2260" s="437" t="s">
        <v>4274</v>
      </c>
    </row>
    <row r="2261" spans="2:2" x14ac:dyDescent="0.2">
      <c r="B2261" s="437" t="s">
        <v>5914</v>
      </c>
    </row>
    <row r="2262" spans="2:2" x14ac:dyDescent="0.2">
      <c r="B2262" s="437" t="s">
        <v>5915</v>
      </c>
    </row>
    <row r="2263" spans="2:2" x14ac:dyDescent="0.2">
      <c r="B2263" s="437" t="s">
        <v>4274</v>
      </c>
    </row>
    <row r="2264" spans="2:2" x14ac:dyDescent="0.2">
      <c r="B2264" s="437" t="s">
        <v>5845</v>
      </c>
    </row>
    <row r="2265" spans="2:2" x14ac:dyDescent="0.2">
      <c r="B2265" s="437" t="s">
        <v>5916</v>
      </c>
    </row>
    <row r="2266" spans="2:2" x14ac:dyDescent="0.2">
      <c r="B2266" s="437" t="s">
        <v>5726</v>
      </c>
    </row>
    <row r="2267" spans="2:2" x14ac:dyDescent="0.2">
      <c r="B2267" s="437"/>
    </row>
    <row r="2268" spans="2:2" x14ac:dyDescent="0.2">
      <c r="B2268" s="437" t="s">
        <v>5917</v>
      </c>
    </row>
    <row r="2269" spans="2:2" x14ac:dyDescent="0.2">
      <c r="B2269" s="437" t="s">
        <v>5918</v>
      </c>
    </row>
    <row r="2270" spans="2:2" x14ac:dyDescent="0.2">
      <c r="B2270" s="437" t="s">
        <v>5884</v>
      </c>
    </row>
    <row r="2271" spans="2:2" x14ac:dyDescent="0.2">
      <c r="B2271" s="437" t="s">
        <v>5919</v>
      </c>
    </row>
    <row r="2272" spans="2:2" x14ac:dyDescent="0.2">
      <c r="B2272" s="437" t="s">
        <v>5885</v>
      </c>
    </row>
    <row r="2273" spans="2:2" x14ac:dyDescent="0.2">
      <c r="B2273" s="437" t="s">
        <v>5907</v>
      </c>
    </row>
    <row r="2274" spans="2:2" x14ac:dyDescent="0.2">
      <c r="B2274" s="437" t="s">
        <v>5726</v>
      </c>
    </row>
    <row r="2275" spans="2:2" x14ac:dyDescent="0.2">
      <c r="B2275" s="437"/>
    </row>
    <row r="2276" spans="2:2" x14ac:dyDescent="0.2">
      <c r="B2276" s="437" t="s">
        <v>5920</v>
      </c>
    </row>
    <row r="2277" spans="2:2" x14ac:dyDescent="0.2">
      <c r="B2277" s="437" t="s">
        <v>5921</v>
      </c>
    </row>
    <row r="2278" spans="2:2" x14ac:dyDescent="0.2">
      <c r="B2278" s="437" t="s">
        <v>5922</v>
      </c>
    </row>
    <row r="2279" spans="2:2" x14ac:dyDescent="0.2">
      <c r="B2279" s="437" t="s">
        <v>5923</v>
      </c>
    </row>
    <row r="2280" spans="2:2" x14ac:dyDescent="0.2">
      <c r="B2280" s="437" t="s">
        <v>5924</v>
      </c>
    </row>
    <row r="2281" spans="2:2" x14ac:dyDescent="0.2">
      <c r="B2281" s="437" t="s">
        <v>5804</v>
      </c>
    </row>
    <row r="2282" spans="2:2" x14ac:dyDescent="0.2">
      <c r="B2282" s="437" t="s">
        <v>5805</v>
      </c>
    </row>
    <row r="2283" spans="2:2" x14ac:dyDescent="0.2">
      <c r="B2283" s="437" t="s">
        <v>5806</v>
      </c>
    </row>
    <row r="2284" spans="2:2" x14ac:dyDescent="0.2">
      <c r="B2284" s="437" t="s">
        <v>5802</v>
      </c>
    </row>
    <row r="2285" spans="2:2" x14ac:dyDescent="0.2">
      <c r="B2285" s="437" t="s">
        <v>4274</v>
      </c>
    </row>
    <row r="2286" spans="2:2" x14ac:dyDescent="0.2">
      <c r="B2286" s="437"/>
    </row>
    <row r="2287" spans="2:2" x14ac:dyDescent="0.2">
      <c r="B2287" s="437" t="s">
        <v>5925</v>
      </c>
    </row>
    <row r="2288" spans="2:2" x14ac:dyDescent="0.2">
      <c r="B2288" s="437" t="s">
        <v>5926</v>
      </c>
    </row>
    <row r="2289" spans="2:2" x14ac:dyDescent="0.2">
      <c r="B2289" s="437" t="s">
        <v>5927</v>
      </c>
    </row>
    <row r="2290" spans="2:2" x14ac:dyDescent="0.2">
      <c r="B2290" s="437" t="s">
        <v>5928</v>
      </c>
    </row>
    <row r="2291" spans="2:2" x14ac:dyDescent="0.2">
      <c r="B2291" s="437" t="s">
        <v>5929</v>
      </c>
    </row>
    <row r="2292" spans="2:2" x14ac:dyDescent="0.2">
      <c r="B2292" s="437" t="s">
        <v>5930</v>
      </c>
    </row>
    <row r="2293" spans="2:2" x14ac:dyDescent="0.2">
      <c r="B2293" s="437" t="s">
        <v>5931</v>
      </c>
    </row>
    <row r="2294" spans="2:2" x14ac:dyDescent="0.2">
      <c r="B2294" s="437" t="s">
        <v>4274</v>
      </c>
    </row>
    <row r="2295" spans="2:2" x14ac:dyDescent="0.2">
      <c r="B2295" s="437" t="s">
        <v>5822</v>
      </c>
    </row>
    <row r="2296" spans="2:2" x14ac:dyDescent="0.2">
      <c r="B2296" s="437" t="s">
        <v>5823</v>
      </c>
    </row>
    <row r="2297" spans="2:2" x14ac:dyDescent="0.2">
      <c r="B2297" s="437" t="s">
        <v>4274</v>
      </c>
    </row>
    <row r="2298" spans="2:2" x14ac:dyDescent="0.2">
      <c r="B2298" s="437"/>
    </row>
    <row r="2299" spans="2:2" x14ac:dyDescent="0.2">
      <c r="B2299" s="437" t="s">
        <v>5932</v>
      </c>
    </row>
    <row r="2300" spans="2:2" x14ac:dyDescent="0.2">
      <c r="B2300" s="437" t="s">
        <v>5933</v>
      </c>
    </row>
    <row r="2301" spans="2:2" x14ac:dyDescent="0.2">
      <c r="B2301" s="437" t="s">
        <v>5934</v>
      </c>
    </row>
    <row r="2302" spans="2:2" x14ac:dyDescent="0.2">
      <c r="B2302" s="437" t="s">
        <v>5935</v>
      </c>
    </row>
    <row r="2303" spans="2:2" x14ac:dyDescent="0.2">
      <c r="B2303" s="437" t="s">
        <v>5936</v>
      </c>
    </row>
    <row r="2304" spans="2:2" x14ac:dyDescent="0.2">
      <c r="B2304" s="437"/>
    </row>
    <row r="2305" spans="2:2" x14ac:dyDescent="0.2">
      <c r="B2305" s="437" t="s">
        <v>5829</v>
      </c>
    </row>
    <row r="2306" spans="2:2" x14ac:dyDescent="0.2">
      <c r="B2306" s="437" t="s">
        <v>5830</v>
      </c>
    </row>
    <row r="2307" spans="2:2" x14ac:dyDescent="0.2">
      <c r="B2307" s="437" t="s">
        <v>5831</v>
      </c>
    </row>
    <row r="2308" spans="2:2" x14ac:dyDescent="0.2">
      <c r="B2308" s="437" t="s">
        <v>5592</v>
      </c>
    </row>
    <row r="2309" spans="2:2" x14ac:dyDescent="0.2">
      <c r="B2309" s="437" t="s">
        <v>4274</v>
      </c>
    </row>
    <row r="2310" spans="2:2" x14ac:dyDescent="0.2">
      <c r="B2310" s="437"/>
    </row>
    <row r="2311" spans="2:2" x14ac:dyDescent="0.2">
      <c r="B2311" s="437" t="s">
        <v>5937</v>
      </c>
    </row>
    <row r="2312" spans="2:2" x14ac:dyDescent="0.2">
      <c r="B2312" s="437" t="s">
        <v>5938</v>
      </c>
    </row>
    <row r="2313" spans="2:2" x14ac:dyDescent="0.2">
      <c r="B2313" s="437" t="s">
        <v>5939</v>
      </c>
    </row>
    <row r="2314" spans="2:2" x14ac:dyDescent="0.2">
      <c r="B2314" s="437" t="s">
        <v>5940</v>
      </c>
    </row>
    <row r="2315" spans="2:2" x14ac:dyDescent="0.2">
      <c r="B2315" s="437" t="s">
        <v>5941</v>
      </c>
    </row>
    <row r="2316" spans="2:2" x14ac:dyDescent="0.2">
      <c r="B2316" s="437" t="s">
        <v>5942</v>
      </c>
    </row>
    <row r="2317" spans="2:2" x14ac:dyDescent="0.2">
      <c r="B2317" s="437" t="s">
        <v>5592</v>
      </c>
    </row>
    <row r="2318" spans="2:2" x14ac:dyDescent="0.2">
      <c r="B2318" s="437" t="s">
        <v>4274</v>
      </c>
    </row>
    <row r="2319" spans="2:2" x14ac:dyDescent="0.2">
      <c r="B2319" s="437" t="s">
        <v>5943</v>
      </c>
    </row>
    <row r="2320" spans="2:2" x14ac:dyDescent="0.2">
      <c r="B2320" s="437" t="s">
        <v>5726</v>
      </c>
    </row>
    <row r="2321" spans="2:2" x14ac:dyDescent="0.2">
      <c r="B2321" s="437"/>
    </row>
    <row r="2322" spans="2:2" x14ac:dyDescent="0.2">
      <c r="B2322" s="437" t="s">
        <v>5944</v>
      </c>
    </row>
    <row r="2323" spans="2:2" x14ac:dyDescent="0.2">
      <c r="B2323" s="437" t="s">
        <v>5121</v>
      </c>
    </row>
    <row r="2324" spans="2:2" x14ac:dyDescent="0.2">
      <c r="B2324" s="437" t="s">
        <v>5945</v>
      </c>
    </row>
    <row r="2325" spans="2:2" x14ac:dyDescent="0.2">
      <c r="B2325" s="437" t="s">
        <v>5703</v>
      </c>
    </row>
    <row r="2326" spans="2:2" x14ac:dyDescent="0.2">
      <c r="B2326" s="437"/>
    </row>
    <row r="2327" spans="2:2" x14ac:dyDescent="0.2">
      <c r="B2327" s="437" t="s">
        <v>5946</v>
      </c>
    </row>
    <row r="2328" spans="2:2" x14ac:dyDescent="0.2">
      <c r="B2328" s="437" t="s">
        <v>5843</v>
      </c>
    </row>
    <row r="2329" spans="2:2" x14ac:dyDescent="0.2">
      <c r="B2329" s="437" t="s">
        <v>5947</v>
      </c>
    </row>
    <row r="2330" spans="2:2" x14ac:dyDescent="0.2">
      <c r="B2330" s="437" t="s">
        <v>4274</v>
      </c>
    </row>
    <row r="2331" spans="2:2" x14ac:dyDescent="0.2">
      <c r="B2331" s="437" t="s">
        <v>5845</v>
      </c>
    </row>
    <row r="2332" spans="2:2" x14ac:dyDescent="0.2">
      <c r="B2332" s="437" t="s">
        <v>5846</v>
      </c>
    </row>
    <row r="2333" spans="2:2" x14ac:dyDescent="0.2">
      <c r="B2333" s="437" t="s">
        <v>5726</v>
      </c>
    </row>
    <row r="2334" spans="2:2" x14ac:dyDescent="0.2">
      <c r="B2334" s="437"/>
    </row>
    <row r="2335" spans="2:2" x14ac:dyDescent="0.2">
      <c r="B2335" s="437" t="s">
        <v>5948</v>
      </c>
    </row>
    <row r="2336" spans="2:2" x14ac:dyDescent="0.2">
      <c r="B2336" s="437" t="s">
        <v>5949</v>
      </c>
    </row>
    <row r="2337" spans="2:2" x14ac:dyDescent="0.2">
      <c r="B2337" s="437" t="s">
        <v>5950</v>
      </c>
    </row>
    <row r="2338" spans="2:2" x14ac:dyDescent="0.2">
      <c r="B2338" s="437" t="s">
        <v>5951</v>
      </c>
    </row>
    <row r="2339" spans="2:2" x14ac:dyDescent="0.2">
      <c r="B2339" s="437" t="s">
        <v>5952</v>
      </c>
    </row>
    <row r="2340" spans="2:2" x14ac:dyDescent="0.2">
      <c r="B2340" s="437" t="s">
        <v>5121</v>
      </c>
    </row>
    <row r="2341" spans="2:2" x14ac:dyDescent="0.2">
      <c r="B2341" s="437" t="s">
        <v>5945</v>
      </c>
    </row>
    <row r="2342" spans="2:2" x14ac:dyDescent="0.2">
      <c r="B2342" s="437" t="s">
        <v>5703</v>
      </c>
    </row>
    <row r="2343" spans="2:2" x14ac:dyDescent="0.2">
      <c r="B2343" s="437" t="s">
        <v>5726</v>
      </c>
    </row>
    <row r="2344" spans="2:2" x14ac:dyDescent="0.2">
      <c r="B2344" s="437"/>
    </row>
    <row r="2345" spans="2:2" x14ac:dyDescent="0.2">
      <c r="B2345" s="437" t="s">
        <v>5953</v>
      </c>
    </row>
    <row r="2346" spans="2:2" x14ac:dyDescent="0.2">
      <c r="B2346" s="437" t="s">
        <v>5954</v>
      </c>
    </row>
    <row r="2347" spans="2:2" x14ac:dyDescent="0.2">
      <c r="B2347" s="437" t="s">
        <v>5955</v>
      </c>
    </row>
    <row r="2348" spans="2:2" x14ac:dyDescent="0.2">
      <c r="B2348" s="437" t="s">
        <v>5956</v>
      </c>
    </row>
    <row r="2349" spans="2:2" x14ac:dyDescent="0.2">
      <c r="B2349" s="437" t="s">
        <v>5957</v>
      </c>
    </row>
    <row r="2350" spans="2:2" x14ac:dyDescent="0.2">
      <c r="B2350" s="437" t="s">
        <v>5958</v>
      </c>
    </row>
    <row r="2351" spans="2:2" x14ac:dyDescent="0.2">
      <c r="B2351" s="437" t="s">
        <v>5959</v>
      </c>
    </row>
    <row r="2352" spans="2:2" x14ac:dyDescent="0.2">
      <c r="B2352" s="437" t="s">
        <v>4274</v>
      </c>
    </row>
    <row r="2353" spans="2:2" x14ac:dyDescent="0.2">
      <c r="B2353" s="437"/>
    </row>
    <row r="2354" spans="2:2" x14ac:dyDescent="0.2">
      <c r="B2354" s="437" t="s">
        <v>5960</v>
      </c>
    </row>
    <row r="2355" spans="2:2" x14ac:dyDescent="0.2">
      <c r="B2355" s="437" t="s">
        <v>5961</v>
      </c>
    </row>
    <row r="2356" spans="2:2" x14ac:dyDescent="0.2">
      <c r="B2356" s="437"/>
    </row>
    <row r="2357" spans="2:2" x14ac:dyDescent="0.2">
      <c r="B2357" s="437" t="s">
        <v>5962</v>
      </c>
    </row>
    <row r="2358" spans="2:2" x14ac:dyDescent="0.2">
      <c r="B2358" s="437" t="s">
        <v>5963</v>
      </c>
    </row>
    <row r="2359" spans="2:2" x14ac:dyDescent="0.2">
      <c r="B2359" s="437" t="s">
        <v>5964</v>
      </c>
    </row>
    <row r="2360" spans="2:2" x14ac:dyDescent="0.2">
      <c r="B2360" s="437" t="s">
        <v>5965</v>
      </c>
    </row>
    <row r="2361" spans="2:2" x14ac:dyDescent="0.2">
      <c r="B2361" s="437" t="s">
        <v>5726</v>
      </c>
    </row>
    <row r="2362" spans="2:2" x14ac:dyDescent="0.2">
      <c r="B2362" s="437"/>
    </row>
    <row r="2363" spans="2:2" x14ac:dyDescent="0.2">
      <c r="B2363" s="437" t="s">
        <v>5966</v>
      </c>
    </row>
    <row r="2364" spans="2:2" x14ac:dyDescent="0.2">
      <c r="B2364" s="437" t="s">
        <v>5967</v>
      </c>
    </row>
    <row r="2365" spans="2:2" x14ac:dyDescent="0.2">
      <c r="B2365" s="437" t="s">
        <v>5968</v>
      </c>
    </row>
    <row r="2366" spans="2:2" x14ac:dyDescent="0.2">
      <c r="B2366" s="437" t="s">
        <v>5969</v>
      </c>
    </row>
    <row r="2367" spans="2:2" x14ac:dyDescent="0.2">
      <c r="B2367" s="437" t="s">
        <v>5970</v>
      </c>
    </row>
    <row r="2368" spans="2:2" x14ac:dyDescent="0.2">
      <c r="B2368" s="437" t="s">
        <v>5971</v>
      </c>
    </row>
    <row r="2369" spans="2:2" x14ac:dyDescent="0.2">
      <c r="B2369" s="437" t="s">
        <v>5972</v>
      </c>
    </row>
    <row r="2370" spans="2:2" x14ac:dyDescent="0.2">
      <c r="B2370" s="437" t="s">
        <v>5973</v>
      </c>
    </row>
    <row r="2371" spans="2:2" x14ac:dyDescent="0.2">
      <c r="B2371" s="437" t="s">
        <v>4274</v>
      </c>
    </row>
    <row r="2372" spans="2:2" x14ac:dyDescent="0.2">
      <c r="B2372" s="437"/>
    </row>
    <row r="2373" spans="2:2" x14ac:dyDescent="0.2">
      <c r="B2373" s="437" t="s">
        <v>5974</v>
      </c>
    </row>
    <row r="2374" spans="2:2" x14ac:dyDescent="0.2">
      <c r="B2374" s="437" t="s">
        <v>5975</v>
      </c>
    </row>
    <row r="2375" spans="2:2" x14ac:dyDescent="0.2">
      <c r="B2375" s="437" t="s">
        <v>5976</v>
      </c>
    </row>
    <row r="2376" spans="2:2" x14ac:dyDescent="0.2">
      <c r="B2376" s="437" t="s">
        <v>5592</v>
      </c>
    </row>
    <row r="2377" spans="2:2" x14ac:dyDescent="0.2">
      <c r="B2377" s="437" t="s">
        <v>4274</v>
      </c>
    </row>
    <row r="2378" spans="2:2" x14ac:dyDescent="0.2">
      <c r="B2378" s="437" t="s">
        <v>5977</v>
      </c>
    </row>
    <row r="2379" spans="2:2" x14ac:dyDescent="0.2">
      <c r="B2379" s="437" t="s">
        <v>5978</v>
      </c>
    </row>
    <row r="2380" spans="2:2" x14ac:dyDescent="0.2">
      <c r="B2380" s="437" t="s">
        <v>5979</v>
      </c>
    </row>
    <row r="2381" spans="2:2" x14ac:dyDescent="0.2">
      <c r="B2381" s="437" t="s">
        <v>5592</v>
      </c>
    </row>
    <row r="2382" spans="2:2" x14ac:dyDescent="0.2">
      <c r="B2382" s="437" t="s">
        <v>4274</v>
      </c>
    </row>
    <row r="2383" spans="2:2" x14ac:dyDescent="0.2">
      <c r="B2383" s="437" t="s">
        <v>5980</v>
      </c>
    </row>
    <row r="2384" spans="2:2" x14ac:dyDescent="0.2">
      <c r="B2384" s="437" t="s">
        <v>5981</v>
      </c>
    </row>
    <row r="2385" spans="2:2" x14ac:dyDescent="0.2">
      <c r="B2385" s="437"/>
    </row>
    <row r="2386" spans="2:2" x14ac:dyDescent="0.2">
      <c r="B2386" s="437" t="s">
        <v>5982</v>
      </c>
    </row>
    <row r="2387" spans="2:2" x14ac:dyDescent="0.2">
      <c r="B2387" s="437" t="s">
        <v>5983</v>
      </c>
    </row>
    <row r="2388" spans="2:2" x14ac:dyDescent="0.2">
      <c r="B2388" s="437" t="s">
        <v>5984</v>
      </c>
    </row>
    <row r="2389" spans="2:2" x14ac:dyDescent="0.2">
      <c r="B2389" s="437" t="s">
        <v>5985</v>
      </c>
    </row>
    <row r="2390" spans="2:2" x14ac:dyDescent="0.2">
      <c r="B2390" s="437" t="s">
        <v>5986</v>
      </c>
    </row>
    <row r="2391" spans="2:2" x14ac:dyDescent="0.2">
      <c r="B2391" s="437" t="s">
        <v>5592</v>
      </c>
    </row>
    <row r="2392" spans="2:2" x14ac:dyDescent="0.2">
      <c r="B2392" s="437" t="s">
        <v>4274</v>
      </c>
    </row>
    <row r="2393" spans="2:2" x14ac:dyDescent="0.2">
      <c r="B2393" s="437"/>
    </row>
    <row r="2394" spans="2:2" x14ac:dyDescent="0.2">
      <c r="B2394" s="437" t="s">
        <v>5987</v>
      </c>
    </row>
    <row r="2395" spans="2:2" x14ac:dyDescent="0.2">
      <c r="B2395" s="437" t="s">
        <v>5988</v>
      </c>
    </row>
    <row r="2396" spans="2:2" x14ac:dyDescent="0.2">
      <c r="B2396" s="437" t="s">
        <v>5989</v>
      </c>
    </row>
    <row r="2397" spans="2:2" x14ac:dyDescent="0.2">
      <c r="B2397" s="437" t="s">
        <v>5990</v>
      </c>
    </row>
    <row r="2398" spans="2:2" x14ac:dyDescent="0.2">
      <c r="B2398" s="437" t="s">
        <v>5991</v>
      </c>
    </row>
    <row r="2399" spans="2:2" x14ac:dyDescent="0.2">
      <c r="B2399" s="437" t="s">
        <v>5992</v>
      </c>
    </row>
    <row r="2400" spans="2:2" x14ac:dyDescent="0.2">
      <c r="B2400" s="437" t="s">
        <v>5993</v>
      </c>
    </row>
    <row r="2401" spans="2:2" x14ac:dyDescent="0.2">
      <c r="B2401" s="437" t="s">
        <v>5994</v>
      </c>
    </row>
    <row r="2402" spans="2:2" x14ac:dyDescent="0.2">
      <c r="B2402" s="437" t="s">
        <v>5995</v>
      </c>
    </row>
    <row r="2403" spans="2:2" x14ac:dyDescent="0.2">
      <c r="B2403" s="437" t="s">
        <v>5996</v>
      </c>
    </row>
    <row r="2404" spans="2:2" x14ac:dyDescent="0.2">
      <c r="B2404" s="437" t="s">
        <v>5997</v>
      </c>
    </row>
    <row r="2405" spans="2:2" x14ac:dyDescent="0.2">
      <c r="B2405" s="437" t="s">
        <v>5998</v>
      </c>
    </row>
    <row r="2406" spans="2:2" x14ac:dyDescent="0.2">
      <c r="B2406" s="437" t="s">
        <v>5999</v>
      </c>
    </row>
    <row r="2407" spans="2:2" x14ac:dyDescent="0.2">
      <c r="B2407" s="437" t="s">
        <v>6000</v>
      </c>
    </row>
    <row r="2408" spans="2:2" x14ac:dyDescent="0.2">
      <c r="B2408" s="437" t="s">
        <v>6001</v>
      </c>
    </row>
    <row r="2409" spans="2:2" x14ac:dyDescent="0.2">
      <c r="B2409" s="437"/>
    </row>
    <row r="2410" spans="2:2" x14ac:dyDescent="0.2">
      <c r="B2410" s="437" t="s">
        <v>6002</v>
      </c>
    </row>
    <row r="2411" spans="2:2" x14ac:dyDescent="0.2">
      <c r="B2411" s="437" t="s">
        <v>6003</v>
      </c>
    </row>
    <row r="2412" spans="2:2" x14ac:dyDescent="0.2">
      <c r="B2412" s="437" t="s">
        <v>6004</v>
      </c>
    </row>
    <row r="2413" spans="2:2" x14ac:dyDescent="0.2">
      <c r="B2413" s="437" t="s">
        <v>6005</v>
      </c>
    </row>
    <row r="2414" spans="2:2" x14ac:dyDescent="0.2">
      <c r="B2414" s="437" t="s">
        <v>6006</v>
      </c>
    </row>
    <row r="2415" spans="2:2" x14ac:dyDescent="0.2">
      <c r="B2415" s="437" t="s">
        <v>6007</v>
      </c>
    </row>
    <row r="2416" spans="2:2" x14ac:dyDescent="0.2">
      <c r="B2416" s="437" t="s">
        <v>6008</v>
      </c>
    </row>
    <row r="2417" spans="2:2" x14ac:dyDescent="0.2">
      <c r="B2417" s="437" t="s">
        <v>6009</v>
      </c>
    </row>
    <row r="2418" spans="2:2" x14ac:dyDescent="0.2">
      <c r="B2418" s="437" t="s">
        <v>4836</v>
      </c>
    </row>
    <row r="2419" spans="2:2" x14ac:dyDescent="0.2">
      <c r="B2419" s="437"/>
    </row>
    <row r="2420" spans="2:2" x14ac:dyDescent="0.2">
      <c r="B2420" s="437" t="s">
        <v>6010</v>
      </c>
    </row>
    <row r="2421" spans="2:2" x14ac:dyDescent="0.2">
      <c r="B2421" s="437" t="s">
        <v>6011</v>
      </c>
    </row>
    <row r="2422" spans="2:2" x14ac:dyDescent="0.2">
      <c r="B2422" s="437" t="s">
        <v>6012</v>
      </c>
    </row>
    <row r="2423" spans="2:2" x14ac:dyDescent="0.2">
      <c r="B2423" s="437" t="s">
        <v>6013</v>
      </c>
    </row>
    <row r="2424" spans="2:2" x14ac:dyDescent="0.2">
      <c r="B2424" s="437" t="s">
        <v>6014</v>
      </c>
    </row>
    <row r="2425" spans="2:2" x14ac:dyDescent="0.2">
      <c r="B2425" s="437" t="s">
        <v>6015</v>
      </c>
    </row>
    <row r="2426" spans="2:2" x14ac:dyDescent="0.2">
      <c r="B2426" s="437" t="s">
        <v>6016</v>
      </c>
    </row>
    <row r="2427" spans="2:2" x14ac:dyDescent="0.2">
      <c r="B2427" s="437" t="s">
        <v>6017</v>
      </c>
    </row>
    <row r="2428" spans="2:2" x14ac:dyDescent="0.2">
      <c r="B2428" s="437" t="s">
        <v>6018</v>
      </c>
    </row>
    <row r="2429" spans="2:2" x14ac:dyDescent="0.2">
      <c r="B2429" s="437" t="s">
        <v>6019</v>
      </c>
    </row>
    <row r="2430" spans="2:2" x14ac:dyDescent="0.2">
      <c r="B2430" s="437" t="s">
        <v>6020</v>
      </c>
    </row>
    <row r="2431" spans="2:2" x14ac:dyDescent="0.2">
      <c r="B2431" s="437" t="s">
        <v>6021</v>
      </c>
    </row>
    <row r="2432" spans="2:2" x14ac:dyDescent="0.2">
      <c r="B2432" s="437" t="s">
        <v>6022</v>
      </c>
    </row>
    <row r="2433" spans="2:2" x14ac:dyDescent="0.2">
      <c r="B2433" s="437" t="s">
        <v>6023</v>
      </c>
    </row>
    <row r="2434" spans="2:2" x14ac:dyDescent="0.2">
      <c r="B2434" s="437" t="s">
        <v>6024</v>
      </c>
    </row>
    <row r="2435" spans="2:2" x14ac:dyDescent="0.2">
      <c r="B2435" s="437" t="s">
        <v>6025</v>
      </c>
    </row>
    <row r="2436" spans="2:2" x14ac:dyDescent="0.2">
      <c r="B2436" s="437" t="s">
        <v>4274</v>
      </c>
    </row>
    <row r="2437" spans="2:2" x14ac:dyDescent="0.2">
      <c r="B2437" s="437" t="s">
        <v>4836</v>
      </c>
    </row>
    <row r="2438" spans="2:2" x14ac:dyDescent="0.2">
      <c r="B2438" s="437"/>
    </row>
    <row r="2439" spans="2:2" x14ac:dyDescent="0.2">
      <c r="B2439" s="437" t="s">
        <v>6026</v>
      </c>
    </row>
    <row r="2440" spans="2:2" x14ac:dyDescent="0.2">
      <c r="B2440" s="437" t="s">
        <v>6027</v>
      </c>
    </row>
    <row r="2441" spans="2:2" x14ac:dyDescent="0.2">
      <c r="B2441" s="437" t="s">
        <v>6028</v>
      </c>
    </row>
    <row r="2442" spans="2:2" x14ac:dyDescent="0.2">
      <c r="B2442" s="437" t="s">
        <v>6029</v>
      </c>
    </row>
    <row r="2443" spans="2:2" x14ac:dyDescent="0.2">
      <c r="B2443" s="437" t="s">
        <v>6030</v>
      </c>
    </row>
    <row r="2444" spans="2:2" x14ac:dyDescent="0.2">
      <c r="B2444" s="437"/>
    </row>
    <row r="2445" spans="2:2" x14ac:dyDescent="0.2">
      <c r="B2445" s="437" t="s">
        <v>6031</v>
      </c>
    </row>
    <row r="2446" spans="2:2" x14ac:dyDescent="0.2">
      <c r="B2446" s="437" t="s">
        <v>6032</v>
      </c>
    </row>
    <row r="2447" spans="2:2" x14ac:dyDescent="0.2">
      <c r="B2447" s="437" t="s">
        <v>6033</v>
      </c>
    </row>
    <row r="2448" spans="2:2" x14ac:dyDescent="0.2">
      <c r="B2448" s="437" t="s">
        <v>6034</v>
      </c>
    </row>
    <row r="2449" spans="2:2" x14ac:dyDescent="0.2">
      <c r="B2449" s="437"/>
    </row>
    <row r="2450" spans="2:2" x14ac:dyDescent="0.2">
      <c r="B2450" s="437" t="s">
        <v>5121</v>
      </c>
    </row>
    <row r="2451" spans="2:2" x14ac:dyDescent="0.2">
      <c r="B2451" s="437"/>
    </row>
    <row r="2452" spans="2:2" x14ac:dyDescent="0.2">
      <c r="B2452" s="437" t="s">
        <v>5689</v>
      </c>
    </row>
    <row r="2453" spans="2:2" x14ac:dyDescent="0.2">
      <c r="B2453" s="437" t="s">
        <v>5728</v>
      </c>
    </row>
    <row r="2454" spans="2:2" x14ac:dyDescent="0.2">
      <c r="B2454" s="437" t="s">
        <v>5729</v>
      </c>
    </row>
    <row r="2455" spans="2:2" x14ac:dyDescent="0.2">
      <c r="B2455" s="437" t="s">
        <v>5945</v>
      </c>
    </row>
    <row r="2456" spans="2:2" x14ac:dyDescent="0.2">
      <c r="B2456" s="437" t="s">
        <v>5730</v>
      </c>
    </row>
    <row r="2457" spans="2:2" x14ac:dyDescent="0.2">
      <c r="B2457" s="437" t="s">
        <v>5731</v>
      </c>
    </row>
    <row r="2458" spans="2:2" x14ac:dyDescent="0.2">
      <c r="B2458" s="437" t="s">
        <v>5732</v>
      </c>
    </row>
    <row r="2459" spans="2:2" x14ac:dyDescent="0.2">
      <c r="B2459" s="437" t="s">
        <v>5703</v>
      </c>
    </row>
    <row r="2460" spans="2:2" x14ac:dyDescent="0.2">
      <c r="B2460" s="437"/>
    </row>
    <row r="2461" spans="2:2" x14ac:dyDescent="0.2">
      <c r="B2461" s="437" t="s">
        <v>6035</v>
      </c>
    </row>
    <row r="2462" spans="2:2" x14ac:dyDescent="0.2">
      <c r="B2462" s="437"/>
    </row>
    <row r="2463" spans="2:2" x14ac:dyDescent="0.2">
      <c r="B2463" s="437" t="s">
        <v>6036</v>
      </c>
    </row>
    <row r="2464" spans="2:2" x14ac:dyDescent="0.2">
      <c r="B2464" s="437" t="s">
        <v>6037</v>
      </c>
    </row>
    <row r="2465" spans="2:2" x14ac:dyDescent="0.2">
      <c r="B2465" s="437" t="s">
        <v>6038</v>
      </c>
    </row>
    <row r="2466" spans="2:2" x14ac:dyDescent="0.2">
      <c r="B2466" s="437" t="s">
        <v>6039</v>
      </c>
    </row>
    <row r="2467" spans="2:2" x14ac:dyDescent="0.2">
      <c r="B2467" s="437" t="s">
        <v>4274</v>
      </c>
    </row>
    <row r="2468" spans="2:2" x14ac:dyDescent="0.2">
      <c r="B2468" s="437" t="s">
        <v>6040</v>
      </c>
    </row>
    <row r="2469" spans="2:2" x14ac:dyDescent="0.2">
      <c r="B2469" s="437"/>
    </row>
    <row r="2470" spans="2:2" x14ac:dyDescent="0.2">
      <c r="B2470" s="437" t="s">
        <v>6041</v>
      </c>
    </row>
    <row r="2471" spans="2:2" x14ac:dyDescent="0.2">
      <c r="B2471" s="437" t="s">
        <v>6042</v>
      </c>
    </row>
    <row r="2472" spans="2:2" x14ac:dyDescent="0.2">
      <c r="B2472" s="437" t="s">
        <v>4274</v>
      </c>
    </row>
    <row r="2473" spans="2:2" x14ac:dyDescent="0.2">
      <c r="B2473" s="437"/>
    </row>
    <row r="2474" spans="2:2" x14ac:dyDescent="0.2">
      <c r="B2474" s="437" t="s">
        <v>6043</v>
      </c>
    </row>
    <row r="2475" spans="2:2" x14ac:dyDescent="0.2">
      <c r="B2475" s="437" t="s">
        <v>6044</v>
      </c>
    </row>
    <row r="2476" spans="2:2" x14ac:dyDescent="0.2">
      <c r="B2476" s="437" t="s">
        <v>6045</v>
      </c>
    </row>
    <row r="2477" spans="2:2" x14ac:dyDescent="0.2">
      <c r="B2477" s="437" t="s">
        <v>6046</v>
      </c>
    </row>
    <row r="2478" spans="2:2" x14ac:dyDescent="0.2">
      <c r="B2478" s="437" t="s">
        <v>6047</v>
      </c>
    </row>
    <row r="2479" spans="2:2" x14ac:dyDescent="0.2">
      <c r="B2479" s="437" t="s">
        <v>6048</v>
      </c>
    </row>
    <row r="2480" spans="2:2" x14ac:dyDescent="0.2">
      <c r="B2480" s="437" t="s">
        <v>5578</v>
      </c>
    </row>
    <row r="2481" spans="2:2" x14ac:dyDescent="0.2">
      <c r="B2481" s="437" t="s">
        <v>6049</v>
      </c>
    </row>
    <row r="2482" spans="2:2" x14ac:dyDescent="0.2">
      <c r="B2482" s="437"/>
    </row>
    <row r="2483" spans="2:2" x14ac:dyDescent="0.2">
      <c r="B2483" s="437" t="s">
        <v>6050</v>
      </c>
    </row>
    <row r="2484" spans="2:2" x14ac:dyDescent="0.2">
      <c r="B2484" s="437" t="s">
        <v>6051</v>
      </c>
    </row>
    <row r="2485" spans="2:2" x14ac:dyDescent="0.2">
      <c r="B2485" s="437" t="s">
        <v>6052</v>
      </c>
    </row>
    <row r="2486" spans="2:2" x14ac:dyDescent="0.2">
      <c r="B2486" s="437"/>
    </row>
    <row r="2487" spans="2:2" x14ac:dyDescent="0.2">
      <c r="B2487" s="437" t="s">
        <v>6053</v>
      </c>
    </row>
    <row r="2488" spans="2:2" x14ac:dyDescent="0.2">
      <c r="B2488" s="437" t="s">
        <v>6054</v>
      </c>
    </row>
    <row r="2489" spans="2:2" x14ac:dyDescent="0.2">
      <c r="B2489" s="437" t="s">
        <v>6055</v>
      </c>
    </row>
    <row r="2490" spans="2:2" x14ac:dyDescent="0.2">
      <c r="B2490" s="437" t="s">
        <v>6056</v>
      </c>
    </row>
    <row r="2491" spans="2:2" x14ac:dyDescent="0.2">
      <c r="B2491" s="437" t="s">
        <v>6057</v>
      </c>
    </row>
    <row r="2492" spans="2:2" x14ac:dyDescent="0.2">
      <c r="B2492" s="437" t="s">
        <v>6058</v>
      </c>
    </row>
    <row r="2493" spans="2:2" x14ac:dyDescent="0.2">
      <c r="B2493" s="437" t="s">
        <v>6059</v>
      </c>
    </row>
    <row r="2494" spans="2:2" x14ac:dyDescent="0.2">
      <c r="B2494" s="437"/>
    </row>
    <row r="2495" spans="2:2" x14ac:dyDescent="0.2">
      <c r="B2495" s="437" t="s">
        <v>6060</v>
      </c>
    </row>
    <row r="2496" spans="2:2" x14ac:dyDescent="0.2">
      <c r="B2496" s="437" t="s">
        <v>6061</v>
      </c>
    </row>
    <row r="2497" spans="2:2" x14ac:dyDescent="0.2">
      <c r="B2497" s="437" t="s">
        <v>6062</v>
      </c>
    </row>
    <row r="2498" spans="2:2" x14ac:dyDescent="0.2">
      <c r="B2498" s="437"/>
    </row>
    <row r="2499" spans="2:2" x14ac:dyDescent="0.2">
      <c r="B2499" s="437" t="s">
        <v>6063</v>
      </c>
    </row>
    <row r="2500" spans="2:2" x14ac:dyDescent="0.2">
      <c r="B2500" s="437" t="s">
        <v>5308</v>
      </c>
    </row>
    <row r="2501" spans="2:2" x14ac:dyDescent="0.2">
      <c r="B2501" s="437" t="s">
        <v>6064</v>
      </c>
    </row>
    <row r="2502" spans="2:2" x14ac:dyDescent="0.2">
      <c r="B2502" s="437"/>
    </row>
    <row r="2503" spans="2:2" x14ac:dyDescent="0.2">
      <c r="B2503" s="437" t="s">
        <v>6065</v>
      </c>
    </row>
    <row r="2504" spans="2:2" x14ac:dyDescent="0.2">
      <c r="B2504" s="437" t="s">
        <v>6066</v>
      </c>
    </row>
    <row r="2505" spans="2:2" x14ac:dyDescent="0.2">
      <c r="B2505" s="437" t="s">
        <v>6067</v>
      </c>
    </row>
    <row r="2506" spans="2:2" x14ac:dyDescent="0.2">
      <c r="B2506" s="437" t="s">
        <v>6068</v>
      </c>
    </row>
    <row r="2507" spans="2:2" x14ac:dyDescent="0.2">
      <c r="B2507" s="437"/>
    </row>
    <row r="2508" spans="2:2" x14ac:dyDescent="0.2">
      <c r="B2508" s="437" t="s">
        <v>6069</v>
      </c>
    </row>
    <row r="2509" spans="2:2" x14ac:dyDescent="0.2">
      <c r="B2509" s="437" t="s">
        <v>6070</v>
      </c>
    </row>
    <row r="2510" spans="2:2" x14ac:dyDescent="0.2">
      <c r="B2510" s="437" t="s">
        <v>6071</v>
      </c>
    </row>
    <row r="2511" spans="2:2" x14ac:dyDescent="0.2">
      <c r="B2511" s="437" t="s">
        <v>4274</v>
      </c>
    </row>
    <row r="2512" spans="2:2" x14ac:dyDescent="0.2">
      <c r="B2512" s="437"/>
    </row>
    <row r="2513" spans="2:2" x14ac:dyDescent="0.2">
      <c r="B2513" s="437" t="s">
        <v>6072</v>
      </c>
    </row>
    <row r="2514" spans="2:2" x14ac:dyDescent="0.2">
      <c r="B2514" s="437" t="s">
        <v>6073</v>
      </c>
    </row>
    <row r="2515" spans="2:2" x14ac:dyDescent="0.2">
      <c r="B2515" s="437" t="s">
        <v>6074</v>
      </c>
    </row>
    <row r="2516" spans="2:2" x14ac:dyDescent="0.2">
      <c r="B2516" s="437" t="s">
        <v>6075</v>
      </c>
    </row>
    <row r="2517" spans="2:2" x14ac:dyDescent="0.2">
      <c r="B2517" s="437" t="s">
        <v>6076</v>
      </c>
    </row>
    <row r="2518" spans="2:2" x14ac:dyDescent="0.2">
      <c r="B2518" s="437" t="s">
        <v>6077</v>
      </c>
    </row>
    <row r="2519" spans="2:2" x14ac:dyDescent="0.2">
      <c r="B2519" s="437" t="s">
        <v>6078</v>
      </c>
    </row>
    <row r="2520" spans="2:2" x14ac:dyDescent="0.2">
      <c r="B2520" s="437" t="s">
        <v>6079</v>
      </c>
    </row>
    <row r="2521" spans="2:2" x14ac:dyDescent="0.2">
      <c r="B2521" s="437" t="s">
        <v>6080</v>
      </c>
    </row>
    <row r="2522" spans="2:2" x14ac:dyDescent="0.2">
      <c r="B2522" s="437"/>
    </row>
    <row r="2523" spans="2:2" x14ac:dyDescent="0.2">
      <c r="B2523" s="437" t="s">
        <v>6081</v>
      </c>
    </row>
    <row r="2524" spans="2:2" x14ac:dyDescent="0.2">
      <c r="B2524" s="437" t="s">
        <v>6067</v>
      </c>
    </row>
    <row r="2525" spans="2:2" x14ac:dyDescent="0.2">
      <c r="B2525" s="437" t="s">
        <v>6065</v>
      </c>
    </row>
    <row r="2526" spans="2:2" x14ac:dyDescent="0.2">
      <c r="B2526" s="437" t="s">
        <v>6082</v>
      </c>
    </row>
    <row r="2527" spans="2:2" x14ac:dyDescent="0.2">
      <c r="B2527" s="437" t="s">
        <v>6083</v>
      </c>
    </row>
    <row r="2528" spans="2:2" x14ac:dyDescent="0.2">
      <c r="B2528" s="437" t="s">
        <v>6084</v>
      </c>
    </row>
    <row r="2529" spans="2:2" x14ac:dyDescent="0.2">
      <c r="B2529" s="437"/>
    </row>
    <row r="2530" spans="2:2" x14ac:dyDescent="0.2">
      <c r="B2530" s="437" t="s">
        <v>6085</v>
      </c>
    </row>
    <row r="2531" spans="2:2" x14ac:dyDescent="0.2">
      <c r="B2531" s="437" t="s">
        <v>6086</v>
      </c>
    </row>
    <row r="2532" spans="2:2" x14ac:dyDescent="0.2">
      <c r="B2532" s="437" t="s">
        <v>6087</v>
      </c>
    </row>
    <row r="2533" spans="2:2" x14ac:dyDescent="0.2">
      <c r="B2533" s="437"/>
    </row>
    <row r="2534" spans="2:2" x14ac:dyDescent="0.2">
      <c r="B2534" s="437" t="s">
        <v>6088</v>
      </c>
    </row>
    <row r="2535" spans="2:2" x14ac:dyDescent="0.2">
      <c r="B2535" s="437" t="s">
        <v>6089</v>
      </c>
    </row>
    <row r="2536" spans="2:2" x14ac:dyDescent="0.2">
      <c r="B2536" s="437"/>
    </row>
    <row r="2537" spans="2:2" x14ac:dyDescent="0.2">
      <c r="B2537" s="437" t="s">
        <v>6090</v>
      </c>
    </row>
    <row r="2538" spans="2:2" x14ac:dyDescent="0.2">
      <c r="B2538" s="437" t="s">
        <v>6091</v>
      </c>
    </row>
    <row r="2539" spans="2:2" x14ac:dyDescent="0.2">
      <c r="B2539" s="437" t="s">
        <v>6092</v>
      </c>
    </row>
    <row r="2540" spans="2:2" x14ac:dyDescent="0.2">
      <c r="B2540" s="437" t="s">
        <v>6093</v>
      </c>
    </row>
    <row r="2541" spans="2:2" x14ac:dyDescent="0.2">
      <c r="B2541" s="437" t="s">
        <v>6094</v>
      </c>
    </row>
    <row r="2542" spans="2:2" x14ac:dyDescent="0.2">
      <c r="B2542" s="437" t="s">
        <v>6095</v>
      </c>
    </row>
    <row r="2543" spans="2:2" x14ac:dyDescent="0.2">
      <c r="B2543" s="437" t="s">
        <v>6096</v>
      </c>
    </row>
    <row r="2544" spans="2:2" x14ac:dyDescent="0.2">
      <c r="B2544" s="437" t="s">
        <v>6097</v>
      </c>
    </row>
    <row r="2545" spans="2:2" x14ac:dyDescent="0.2">
      <c r="B2545" s="437" t="s">
        <v>6098</v>
      </c>
    </row>
    <row r="2546" spans="2:2" x14ac:dyDescent="0.2">
      <c r="B2546" s="437" t="s">
        <v>6099</v>
      </c>
    </row>
    <row r="2547" spans="2:2" x14ac:dyDescent="0.2">
      <c r="B2547" s="437" t="s">
        <v>6100</v>
      </c>
    </row>
    <row r="2548" spans="2:2" x14ac:dyDescent="0.2">
      <c r="B2548" s="437" t="s">
        <v>6101</v>
      </c>
    </row>
    <row r="2549" spans="2:2" x14ac:dyDescent="0.2">
      <c r="B2549" s="437" t="s">
        <v>6102</v>
      </c>
    </row>
    <row r="2550" spans="2:2" x14ac:dyDescent="0.2">
      <c r="B2550" s="437" t="s">
        <v>6103</v>
      </c>
    </row>
    <row r="2551" spans="2:2" x14ac:dyDescent="0.2">
      <c r="B2551" s="437" t="s">
        <v>6104</v>
      </c>
    </row>
    <row r="2552" spans="2:2" x14ac:dyDescent="0.2">
      <c r="B2552" s="437" t="s">
        <v>6105</v>
      </c>
    </row>
    <row r="2553" spans="2:2" x14ac:dyDescent="0.2">
      <c r="B2553" s="437" t="s">
        <v>6106</v>
      </c>
    </row>
    <row r="2554" spans="2:2" x14ac:dyDescent="0.2">
      <c r="B2554" s="437" t="s">
        <v>6107</v>
      </c>
    </row>
    <row r="2555" spans="2:2" x14ac:dyDescent="0.2">
      <c r="B2555" s="437" t="s">
        <v>5578</v>
      </c>
    </row>
    <row r="2556" spans="2:2" x14ac:dyDescent="0.2">
      <c r="B2556" s="437" t="s">
        <v>4274</v>
      </c>
    </row>
    <row r="2557" spans="2:2" x14ac:dyDescent="0.2">
      <c r="B2557" s="437"/>
    </row>
    <row r="2558" spans="2:2" x14ac:dyDescent="0.2">
      <c r="B2558" s="437" t="s">
        <v>6108</v>
      </c>
    </row>
    <row r="2559" spans="2:2" x14ac:dyDescent="0.2">
      <c r="B2559" s="437" t="s">
        <v>6109</v>
      </c>
    </row>
    <row r="2560" spans="2:2" x14ac:dyDescent="0.2">
      <c r="B2560" s="437" t="s">
        <v>6110</v>
      </c>
    </row>
    <row r="2561" spans="2:2" x14ac:dyDescent="0.2">
      <c r="B2561" s="437" t="s">
        <v>6111</v>
      </c>
    </row>
    <row r="2562" spans="2:2" x14ac:dyDescent="0.2">
      <c r="B2562" s="437" t="s">
        <v>6112</v>
      </c>
    </row>
    <row r="2563" spans="2:2" x14ac:dyDescent="0.2">
      <c r="B2563" s="437" t="s">
        <v>4274</v>
      </c>
    </row>
    <row r="2564" spans="2:2" x14ac:dyDescent="0.2">
      <c r="B2564" s="437" t="s">
        <v>5822</v>
      </c>
    </row>
    <row r="2565" spans="2:2" x14ac:dyDescent="0.2">
      <c r="B2565" s="437" t="s">
        <v>5823</v>
      </c>
    </row>
    <row r="2566" spans="2:2" x14ac:dyDescent="0.2">
      <c r="B2566" s="437"/>
    </row>
    <row r="2567" spans="2:2" x14ac:dyDescent="0.2">
      <c r="B2567" s="437" t="s">
        <v>6113</v>
      </c>
    </row>
    <row r="2568" spans="2:2" x14ac:dyDescent="0.2">
      <c r="B2568" s="437" t="s">
        <v>6114</v>
      </c>
    </row>
    <row r="2569" spans="2:2" x14ac:dyDescent="0.2">
      <c r="B2569" s="437" t="s">
        <v>4274</v>
      </c>
    </row>
    <row r="2570" spans="2:2" x14ac:dyDescent="0.2">
      <c r="B2570" s="437"/>
    </row>
    <row r="2571" spans="2:2" x14ac:dyDescent="0.2">
      <c r="B2571" s="437" t="s">
        <v>6115</v>
      </c>
    </row>
    <row r="2572" spans="2:2" x14ac:dyDescent="0.2">
      <c r="B2572" s="437" t="s">
        <v>6116</v>
      </c>
    </row>
    <row r="2573" spans="2:2" x14ac:dyDescent="0.2">
      <c r="B2573" s="437" t="s">
        <v>6117</v>
      </c>
    </row>
    <row r="2574" spans="2:2" x14ac:dyDescent="0.2">
      <c r="B2574" s="437" t="s">
        <v>6118</v>
      </c>
    </row>
    <row r="2575" spans="2:2" x14ac:dyDescent="0.2">
      <c r="B2575" s="437" t="s">
        <v>6119</v>
      </c>
    </row>
    <row r="2576" spans="2:2" x14ac:dyDescent="0.2">
      <c r="B2576" s="437" t="s">
        <v>4274</v>
      </c>
    </row>
    <row r="2577" spans="2:2" x14ac:dyDescent="0.2">
      <c r="B2577" s="437"/>
    </row>
    <row r="2578" spans="2:2" x14ac:dyDescent="0.2">
      <c r="B2578" s="437" t="s">
        <v>6120</v>
      </c>
    </row>
    <row r="2579" spans="2:2" x14ac:dyDescent="0.2">
      <c r="B2579" s="437" t="s">
        <v>6121</v>
      </c>
    </row>
    <row r="2580" spans="2:2" x14ac:dyDescent="0.2">
      <c r="B2580" s="437" t="s">
        <v>6122</v>
      </c>
    </row>
    <row r="2581" spans="2:2" x14ac:dyDescent="0.2">
      <c r="B2581" s="437" t="s">
        <v>6123</v>
      </c>
    </row>
    <row r="2582" spans="2:2" x14ac:dyDescent="0.2">
      <c r="B2582" s="437" t="s">
        <v>6124</v>
      </c>
    </row>
    <row r="2583" spans="2:2" x14ac:dyDescent="0.2">
      <c r="B2583" s="437" t="s">
        <v>5831</v>
      </c>
    </row>
    <row r="2584" spans="2:2" x14ac:dyDescent="0.2">
      <c r="B2584" s="437" t="s">
        <v>5592</v>
      </c>
    </row>
    <row r="2585" spans="2:2" x14ac:dyDescent="0.2">
      <c r="B2585" s="437" t="s">
        <v>4274</v>
      </c>
    </row>
    <row r="2586" spans="2:2" x14ac:dyDescent="0.2">
      <c r="B2586" s="437" t="s">
        <v>6125</v>
      </c>
    </row>
    <row r="2587" spans="2:2" x14ac:dyDescent="0.2">
      <c r="B2587" s="437" t="s">
        <v>6126</v>
      </c>
    </row>
    <row r="2588" spans="2:2" x14ac:dyDescent="0.2">
      <c r="B2588" s="437" t="s">
        <v>6127</v>
      </c>
    </row>
    <row r="2589" spans="2:2" x14ac:dyDescent="0.2">
      <c r="B2589" s="437" t="s">
        <v>6128</v>
      </c>
    </row>
    <row r="2590" spans="2:2" x14ac:dyDescent="0.2">
      <c r="B2590" s="437" t="s">
        <v>6129</v>
      </c>
    </row>
    <row r="2591" spans="2:2" x14ac:dyDescent="0.2">
      <c r="B2591" s="437" t="s">
        <v>6130</v>
      </c>
    </row>
    <row r="2592" spans="2:2" x14ac:dyDescent="0.2">
      <c r="B2592" s="437" t="s">
        <v>5831</v>
      </c>
    </row>
    <row r="2593" spans="2:2" x14ac:dyDescent="0.2">
      <c r="B2593" s="437" t="s">
        <v>5726</v>
      </c>
    </row>
    <row r="2594" spans="2:2" x14ac:dyDescent="0.2">
      <c r="B2594" s="437" t="s">
        <v>5726</v>
      </c>
    </row>
    <row r="2595" spans="2:2" x14ac:dyDescent="0.2">
      <c r="B2595" s="437"/>
    </row>
    <row r="2596" spans="2:2" x14ac:dyDescent="0.2">
      <c r="B2596" s="437" t="s">
        <v>6131</v>
      </c>
    </row>
    <row r="2597" spans="2:2" x14ac:dyDescent="0.2">
      <c r="B2597" s="437" t="s">
        <v>6132</v>
      </c>
    </row>
    <row r="2598" spans="2:2" x14ac:dyDescent="0.2">
      <c r="B2598" s="437" t="s">
        <v>6119</v>
      </c>
    </row>
    <row r="2599" spans="2:2" x14ac:dyDescent="0.2">
      <c r="B2599" s="437" t="s">
        <v>6133</v>
      </c>
    </row>
    <row r="2600" spans="2:2" x14ac:dyDescent="0.2">
      <c r="B2600" s="437" t="s">
        <v>5726</v>
      </c>
    </row>
    <row r="2601" spans="2:2" x14ac:dyDescent="0.2">
      <c r="B2601" s="437"/>
    </row>
    <row r="2602" spans="2:2" x14ac:dyDescent="0.2">
      <c r="B2602" s="437" t="s">
        <v>6134</v>
      </c>
    </row>
    <row r="2603" spans="2:2" x14ac:dyDescent="0.2">
      <c r="B2603" s="437" t="s">
        <v>6135</v>
      </c>
    </row>
    <row r="2604" spans="2:2" x14ac:dyDescent="0.2">
      <c r="B2604" s="437" t="s">
        <v>6136</v>
      </c>
    </row>
    <row r="2605" spans="2:2" x14ac:dyDescent="0.2">
      <c r="B2605" s="437" t="s">
        <v>6137</v>
      </c>
    </row>
    <row r="2606" spans="2:2" x14ac:dyDescent="0.2">
      <c r="B2606" s="437" t="s">
        <v>6138</v>
      </c>
    </row>
    <row r="2607" spans="2:2" x14ac:dyDescent="0.2">
      <c r="B2607" s="437" t="s">
        <v>6139</v>
      </c>
    </row>
    <row r="2608" spans="2:2" x14ac:dyDescent="0.2">
      <c r="B2608" s="437" t="s">
        <v>6140</v>
      </c>
    </row>
    <row r="2609" spans="2:2" x14ac:dyDescent="0.2">
      <c r="B2609" s="437" t="s">
        <v>6141</v>
      </c>
    </row>
    <row r="2610" spans="2:2" x14ac:dyDescent="0.2">
      <c r="B2610" s="437" t="s">
        <v>6142</v>
      </c>
    </row>
    <row r="2611" spans="2:2" x14ac:dyDescent="0.2">
      <c r="B2611" s="437" t="s">
        <v>6143</v>
      </c>
    </row>
    <row r="2612" spans="2:2" x14ac:dyDescent="0.2">
      <c r="B2612" s="437" t="s">
        <v>5578</v>
      </c>
    </row>
    <row r="2613" spans="2:2" x14ac:dyDescent="0.2">
      <c r="B2613" s="437" t="s">
        <v>6144</v>
      </c>
    </row>
    <row r="2614" spans="2:2" x14ac:dyDescent="0.2">
      <c r="B2614" s="437" t="s">
        <v>6145</v>
      </c>
    </row>
    <row r="2615" spans="2:2" x14ac:dyDescent="0.2">
      <c r="B2615" s="437" t="s">
        <v>6146</v>
      </c>
    </row>
    <row r="2616" spans="2:2" x14ac:dyDescent="0.2">
      <c r="B2616" s="437" t="s">
        <v>4274</v>
      </c>
    </row>
    <row r="2617" spans="2:2" x14ac:dyDescent="0.2">
      <c r="B2617" s="437"/>
    </row>
    <row r="2618" spans="2:2" x14ac:dyDescent="0.2">
      <c r="B2618" s="437" t="s">
        <v>6147</v>
      </c>
    </row>
    <row r="2619" spans="2:2" x14ac:dyDescent="0.2">
      <c r="B2619" s="437" t="s">
        <v>6148</v>
      </c>
    </row>
    <row r="2620" spans="2:2" x14ac:dyDescent="0.2">
      <c r="B2620" s="437" t="s">
        <v>6149</v>
      </c>
    </row>
    <row r="2621" spans="2:2" x14ac:dyDescent="0.2">
      <c r="B2621" s="437" t="s">
        <v>6150</v>
      </c>
    </row>
    <row r="2622" spans="2:2" x14ac:dyDescent="0.2">
      <c r="B2622" s="437" t="s">
        <v>6151</v>
      </c>
    </row>
    <row r="2623" spans="2:2" x14ac:dyDescent="0.2">
      <c r="B2623" s="437" t="s">
        <v>6152</v>
      </c>
    </row>
    <row r="2624" spans="2:2" x14ac:dyDescent="0.2">
      <c r="B2624" s="437" t="s">
        <v>6153</v>
      </c>
    </row>
    <row r="2625" spans="2:2" x14ac:dyDescent="0.2">
      <c r="B2625" s="437" t="s">
        <v>6154</v>
      </c>
    </row>
    <row r="2626" spans="2:2" x14ac:dyDescent="0.2">
      <c r="B2626" s="437" t="s">
        <v>6155</v>
      </c>
    </row>
    <row r="2627" spans="2:2" x14ac:dyDescent="0.2">
      <c r="B2627" s="437"/>
    </row>
    <row r="2628" spans="2:2" x14ac:dyDescent="0.2">
      <c r="B2628" s="437" t="s">
        <v>6156</v>
      </c>
    </row>
    <row r="2629" spans="2:2" x14ac:dyDescent="0.2">
      <c r="B2629" s="437"/>
    </row>
    <row r="2630" spans="2:2" x14ac:dyDescent="0.2">
      <c r="B2630" s="437" t="s">
        <v>6157</v>
      </c>
    </row>
    <row r="2631" spans="2:2" x14ac:dyDescent="0.2">
      <c r="B2631" s="437"/>
    </row>
    <row r="2632" spans="2:2" x14ac:dyDescent="0.2">
      <c r="B2632" s="437" t="s">
        <v>6158</v>
      </c>
    </row>
    <row r="2633" spans="2:2" x14ac:dyDescent="0.2">
      <c r="B2633" s="437" t="s">
        <v>6159</v>
      </c>
    </row>
    <row r="2634" spans="2:2" x14ac:dyDescent="0.2">
      <c r="B2634" s="437" t="s">
        <v>6160</v>
      </c>
    </row>
    <row r="2635" spans="2:2" x14ac:dyDescent="0.2">
      <c r="B2635" s="437" t="s">
        <v>6161</v>
      </c>
    </row>
    <row r="2636" spans="2:2" x14ac:dyDescent="0.2">
      <c r="B2636" s="437" t="s">
        <v>6162</v>
      </c>
    </row>
    <row r="2637" spans="2:2" x14ac:dyDescent="0.2">
      <c r="B2637" s="437"/>
    </row>
    <row r="2638" spans="2:2" x14ac:dyDescent="0.2">
      <c r="B2638" s="437" t="s">
        <v>6163</v>
      </c>
    </row>
    <row r="2639" spans="2:2" x14ac:dyDescent="0.2">
      <c r="B2639" s="437" t="s">
        <v>6164</v>
      </c>
    </row>
    <row r="2640" spans="2:2" x14ac:dyDescent="0.2">
      <c r="B2640" s="437" t="s">
        <v>6165</v>
      </c>
    </row>
    <row r="2641" spans="2:2" x14ac:dyDescent="0.2">
      <c r="B2641" s="437" t="s">
        <v>6166</v>
      </c>
    </row>
    <row r="2642" spans="2:2" x14ac:dyDescent="0.2">
      <c r="B2642" s="437" t="s">
        <v>6167</v>
      </c>
    </row>
    <row r="2643" spans="2:2" x14ac:dyDescent="0.2">
      <c r="B2643" s="437" t="s">
        <v>6168</v>
      </c>
    </row>
    <row r="2644" spans="2:2" x14ac:dyDescent="0.2">
      <c r="B2644" s="437" t="s">
        <v>6169</v>
      </c>
    </row>
    <row r="2645" spans="2:2" x14ac:dyDescent="0.2">
      <c r="B2645" s="437" t="s">
        <v>6170</v>
      </c>
    </row>
    <row r="2646" spans="2:2" x14ac:dyDescent="0.2">
      <c r="B2646" s="437" t="s">
        <v>6171</v>
      </c>
    </row>
    <row r="2647" spans="2:2" x14ac:dyDescent="0.2">
      <c r="B2647" s="437" t="s">
        <v>6172</v>
      </c>
    </row>
    <row r="2648" spans="2:2" x14ac:dyDescent="0.2">
      <c r="B2648" s="437"/>
    </row>
    <row r="2649" spans="2:2" x14ac:dyDescent="0.2">
      <c r="B2649" s="437" t="s">
        <v>6173</v>
      </c>
    </row>
    <row r="2650" spans="2:2" x14ac:dyDescent="0.2">
      <c r="B2650" s="437" t="s">
        <v>6174</v>
      </c>
    </row>
    <row r="2651" spans="2:2" x14ac:dyDescent="0.2">
      <c r="B2651" s="437" t="s">
        <v>6175</v>
      </c>
    </row>
    <row r="2652" spans="2:2" x14ac:dyDescent="0.2">
      <c r="B2652" s="437" t="s">
        <v>6176</v>
      </c>
    </row>
    <row r="2653" spans="2:2" x14ac:dyDescent="0.2">
      <c r="B2653" s="437" t="s">
        <v>6177</v>
      </c>
    </row>
    <row r="2654" spans="2:2" x14ac:dyDescent="0.2">
      <c r="B2654" s="437" t="s">
        <v>5663</v>
      </c>
    </row>
    <row r="2655" spans="2:2" x14ac:dyDescent="0.2">
      <c r="B2655" s="437" t="s">
        <v>5664</v>
      </c>
    </row>
    <row r="2656" spans="2:2" x14ac:dyDescent="0.2">
      <c r="B2656" s="437" t="s">
        <v>6178</v>
      </c>
    </row>
    <row r="2657" spans="2:2" x14ac:dyDescent="0.2">
      <c r="B2657" s="437" t="s">
        <v>6179</v>
      </c>
    </row>
    <row r="2658" spans="2:2" x14ac:dyDescent="0.2">
      <c r="B2658" s="437" t="s">
        <v>4274</v>
      </c>
    </row>
    <row r="2659" spans="2:2" x14ac:dyDescent="0.2">
      <c r="B2659" s="437"/>
    </row>
    <row r="2660" spans="2:2" x14ac:dyDescent="0.2">
      <c r="B2660" s="437" t="s">
        <v>6180</v>
      </c>
    </row>
    <row r="2661" spans="2:2" x14ac:dyDescent="0.2">
      <c r="B2661" s="437" t="s">
        <v>6181</v>
      </c>
    </row>
    <row r="2662" spans="2:2" x14ac:dyDescent="0.2">
      <c r="B2662" s="437" t="s">
        <v>6182</v>
      </c>
    </row>
    <row r="2663" spans="2:2" x14ac:dyDescent="0.2">
      <c r="B2663" s="437" t="s">
        <v>6183</v>
      </c>
    </row>
    <row r="2664" spans="2:2" x14ac:dyDescent="0.2">
      <c r="B2664" s="437" t="s">
        <v>4274</v>
      </c>
    </row>
    <row r="2665" spans="2:2" x14ac:dyDescent="0.2">
      <c r="B2665" s="437"/>
    </row>
    <row r="2666" spans="2:2" x14ac:dyDescent="0.2">
      <c r="B2666" s="437" t="s">
        <v>6184</v>
      </c>
    </row>
    <row r="2667" spans="2:2" x14ac:dyDescent="0.2">
      <c r="B2667" s="437" t="s">
        <v>6185</v>
      </c>
    </row>
    <row r="2668" spans="2:2" x14ac:dyDescent="0.2">
      <c r="B2668" s="437" t="s">
        <v>6136</v>
      </c>
    </row>
    <row r="2669" spans="2:2" x14ac:dyDescent="0.2">
      <c r="B2669" s="437" t="s">
        <v>6186</v>
      </c>
    </row>
    <row r="2670" spans="2:2" x14ac:dyDescent="0.2">
      <c r="B2670" s="437" t="s">
        <v>6187</v>
      </c>
    </row>
    <row r="2671" spans="2:2" x14ac:dyDescent="0.2">
      <c r="B2671" s="437" t="s">
        <v>6188</v>
      </c>
    </row>
    <row r="2672" spans="2:2" x14ac:dyDescent="0.2">
      <c r="B2672" s="437" t="s">
        <v>6189</v>
      </c>
    </row>
    <row r="2673" spans="2:2" x14ac:dyDescent="0.2">
      <c r="B2673" s="437" t="s">
        <v>6190</v>
      </c>
    </row>
    <row r="2674" spans="2:2" x14ac:dyDescent="0.2">
      <c r="B2674" s="437" t="s">
        <v>6191</v>
      </c>
    </row>
    <row r="2675" spans="2:2" x14ac:dyDescent="0.2">
      <c r="B2675" s="437" t="s">
        <v>5578</v>
      </c>
    </row>
    <row r="2676" spans="2:2" x14ac:dyDescent="0.2">
      <c r="B2676" s="437" t="s">
        <v>6144</v>
      </c>
    </row>
    <row r="2677" spans="2:2" x14ac:dyDescent="0.2">
      <c r="B2677" s="437" t="s">
        <v>6192</v>
      </c>
    </row>
    <row r="2678" spans="2:2" x14ac:dyDescent="0.2">
      <c r="B2678" s="437" t="s">
        <v>6146</v>
      </c>
    </row>
    <row r="2679" spans="2:2" x14ac:dyDescent="0.2">
      <c r="B2679" s="437" t="s">
        <v>4274</v>
      </c>
    </row>
    <row r="2680" spans="2:2" x14ac:dyDescent="0.2">
      <c r="B2680" s="437"/>
    </row>
    <row r="2681" spans="2:2" x14ac:dyDescent="0.2">
      <c r="B2681" s="437" t="s">
        <v>5945</v>
      </c>
    </row>
    <row r="2682" spans="2:2" x14ac:dyDescent="0.2">
      <c r="B2682" s="437" t="s">
        <v>5730</v>
      </c>
    </row>
    <row r="2683" spans="2:2" x14ac:dyDescent="0.2">
      <c r="B2683" s="437" t="s">
        <v>5703</v>
      </c>
    </row>
    <row r="2684" spans="2:2" x14ac:dyDescent="0.2">
      <c r="B2684" s="437" t="s">
        <v>6193</v>
      </c>
    </row>
    <row r="2685" spans="2:2" x14ac:dyDescent="0.2">
      <c r="B2685" s="437" t="s">
        <v>6194</v>
      </c>
    </row>
    <row r="2686" spans="2:2" x14ac:dyDescent="0.2">
      <c r="B2686" s="437" t="s">
        <v>6195</v>
      </c>
    </row>
    <row r="2687" spans="2:2" x14ac:dyDescent="0.2">
      <c r="B2687" s="437" t="s">
        <v>6196</v>
      </c>
    </row>
    <row r="2688" spans="2:2" x14ac:dyDescent="0.2">
      <c r="B2688" s="43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C7E7-6544-483A-8F48-D78F78F2B87D}">
  <dimension ref="A1:AZ128"/>
  <sheetViews>
    <sheetView topLeftCell="Z1" workbookViewId="0">
      <selection activeCell="AN5" sqref="AN5"/>
    </sheetView>
  </sheetViews>
  <sheetFormatPr defaultRowHeight="15" x14ac:dyDescent="0.2"/>
  <cols>
    <col min="2" max="2" width="16.0078125" customWidth="1"/>
    <col min="5" max="5" width="8.7421875" customWidth="1"/>
    <col min="6" max="7" width="0" hidden="1" customWidth="1"/>
    <col min="8" max="8" width="5.78125" style="4" customWidth="1"/>
    <col min="9" max="9" width="8.7421875" style="4" hidden="1" customWidth="1"/>
    <col min="10" max="12" width="8.7421875" style="4"/>
    <col min="14" max="14" width="8.7421875" customWidth="1"/>
    <col min="16" max="16" width="22.1953125" style="4" customWidth="1"/>
    <col min="17" max="18" width="8.7421875" style="4"/>
    <col min="20" max="20" width="8.7421875" customWidth="1"/>
    <col min="21" max="21" width="22.1953125" style="4" customWidth="1"/>
    <col min="22" max="23" width="8.7421875" style="4"/>
    <col min="28" max="28" width="20.04296875" customWidth="1"/>
    <col min="31" max="31" width="3.8984375" customWidth="1"/>
    <col min="32" max="32" width="6.58984375" customWidth="1"/>
    <col min="33" max="33" width="4.16796875" customWidth="1"/>
    <col min="34" max="34" width="18.29296875" customWidth="1"/>
    <col min="35" max="37" width="4.16796875" customWidth="1"/>
    <col min="38" max="38" width="18.29296875" customWidth="1"/>
    <col min="39" max="41" width="4.16796875" customWidth="1"/>
    <col min="42" max="42" width="18.29296875" customWidth="1"/>
    <col min="43" max="45" width="4.16796875" customWidth="1"/>
    <col min="46" max="46" width="18.29296875" customWidth="1"/>
    <col min="47" max="49" width="4.16796875" customWidth="1"/>
    <col min="50" max="50" width="18.29296875" customWidth="1"/>
    <col min="51" max="51" width="4.16796875" customWidth="1"/>
    <col min="52" max="52" width="6.58984375" customWidth="1"/>
  </cols>
  <sheetData>
    <row r="1" spans="1:52" ht="15.75" thickBot="1" x14ac:dyDescent="0.25">
      <c r="B1" t="s">
        <v>1407</v>
      </c>
      <c r="C1" t="s">
        <v>139</v>
      </c>
      <c r="D1" t="s">
        <v>1408</v>
      </c>
      <c r="F1" t="s">
        <v>723</v>
      </c>
      <c r="G1" t="s">
        <v>1390</v>
      </c>
      <c r="H1" s="4">
        <f>SUM(J3:K18)-SUM(C2:C33)</f>
        <v>0</v>
      </c>
      <c r="O1" s="148">
        <v>1</v>
      </c>
    </row>
    <row r="2" spans="1:52" ht="15.75" thickBot="1" x14ac:dyDescent="0.25">
      <c r="A2" t="s">
        <v>723</v>
      </c>
      <c r="B2" s="96" t="s">
        <v>93</v>
      </c>
      <c r="C2" s="6">
        <f>VLOOKUP(B2,Rankings!$C:$AN, 38, FALSE)</f>
        <v>1</v>
      </c>
      <c r="D2" s="93" cm="1">
        <f t="array" aca="1" ref="D2" ca="1">ROUND(INDEX(Rankings!$BT$2:$BT$161, C2),2)</f>
        <v>24.04</v>
      </c>
      <c r="F2" t="s">
        <v>722</v>
      </c>
      <c r="G2" t="s">
        <v>1392</v>
      </c>
      <c r="J2" s="394" t="s">
        <v>1406</v>
      </c>
      <c r="K2" s="395">
        <v>8</v>
      </c>
      <c r="P2" s="4" t="str" cm="1">
        <f t="array" aca="1" ref="P2:S33" ca="1">IF(O1=1, _xlfn._xlws.SORT(U2:X33, {4,2}, {-1,-1}), "RANKINGS")</f>
        <v>Canalave City</v>
      </c>
      <c r="Q2" s="4">
        <f ca="1"/>
        <v>0</v>
      </c>
      <c r="R2" s="4">
        <f ca="1"/>
        <v>0</v>
      </c>
      <c r="S2" s="88">
        <f ca="1"/>
        <v>24.04</v>
      </c>
      <c r="U2" s="96" t="s">
        <v>93</v>
      </c>
      <c r="V2" s="4">
        <f>COUNTIF(Archive!$I$3292:$I$3419, S8Finals!U2)</f>
        <v>0</v>
      </c>
      <c r="W2" s="4">
        <f>COUNTIF(Archive!$L$3292:$L$3419, S8Finals!U2)</f>
        <v>0</v>
      </c>
      <c r="X2" s="88">
        <f ca="1">V2*3+Y2</f>
        <v>24.04</v>
      </c>
      <c r="Y2" s="88">
        <f t="shared" ref="Y2:Y33" ca="1" si="0">VLOOKUP(U2, B2:D33, 3, FALSE)</f>
        <v>24.04</v>
      </c>
      <c r="AH2" s="6" t="s">
        <v>1409</v>
      </c>
      <c r="AI2" s="4"/>
      <c r="AJ2" s="4"/>
      <c r="AL2" s="6" t="s">
        <v>882</v>
      </c>
      <c r="AM2" s="4"/>
      <c r="AN2" s="4"/>
      <c r="AO2" s="4"/>
      <c r="AP2" s="6" t="s">
        <v>377</v>
      </c>
      <c r="AQ2" s="4"/>
      <c r="AR2" s="4"/>
      <c r="AS2" s="4"/>
      <c r="AT2" s="6" t="s">
        <v>378</v>
      </c>
      <c r="AU2" s="4"/>
      <c r="AV2" s="4"/>
      <c r="AW2" s="4"/>
      <c r="AX2" s="6" t="s">
        <v>670</v>
      </c>
      <c r="AY2" s="4"/>
    </row>
    <row r="3" spans="1:52" x14ac:dyDescent="0.2">
      <c r="A3" t="s">
        <v>722</v>
      </c>
      <c r="B3" s="115" t="s">
        <v>176</v>
      </c>
      <c r="C3" s="6">
        <f>VLOOKUP(B3,Rankings!$C:$AN, 38, FALSE)</f>
        <v>6</v>
      </c>
      <c r="D3" s="93" cm="1">
        <f t="array" aca="1" ref="D3" ca="1">ROUND(INDEX(Rankings!$BT$2:$BT$161, C3),2)</f>
        <v>21.76</v>
      </c>
      <c r="F3" t="s">
        <v>721</v>
      </c>
      <c r="G3" t="s">
        <v>1394</v>
      </c>
      <c r="H3" s="6">
        <v>1</v>
      </c>
      <c r="I3" s="4">
        <f>MAX(J3:K3)</f>
        <v>44</v>
      </c>
      <c r="J3" s="4" cm="1">
        <f t="array" ref="J3">VLOOKUP(INDEX(F:F, H3+(($K$2-1)*16)), A:D, 3, FALSE)</f>
        <v>44</v>
      </c>
      <c r="K3" s="4" cm="1">
        <f t="array" ref="K3">VLOOKUP(INDEX(G:G, H3+(($K$2-1)*16)), A:D, 3, FALSE)</f>
        <v>2</v>
      </c>
      <c r="L3" s="4">
        <f t="shared" ref="L3:L18" ca="1" si="1">ROUND(VLOOKUP(K3, C:D, 2, FALSE)-VLOOKUP(J3, C:D, 2, FALSE), 2)</f>
        <v>3.77</v>
      </c>
      <c r="M3" s="4"/>
      <c r="P3" s="4" t="str">
        <f ca="1"/>
        <v>Snowpoint City</v>
      </c>
      <c r="Q3" s="4">
        <f ca="1"/>
        <v>0</v>
      </c>
      <c r="R3" s="4">
        <f ca="1"/>
        <v>0</v>
      </c>
      <c r="S3" s="88">
        <f ca="1"/>
        <v>21.97</v>
      </c>
      <c r="U3" s="115" t="s">
        <v>176</v>
      </c>
      <c r="V3" s="4">
        <f>COUNTIF(Archive!$I$3292:$I$3419, S8Finals!U3)</f>
        <v>0</v>
      </c>
      <c r="W3" s="4">
        <f>COUNTIF(Archive!$L$3292:$L$3419, S8Finals!U3)</f>
        <v>0</v>
      </c>
      <c r="X3" s="88">
        <f t="shared" ref="X3:X33" ca="1" si="2">V3*3+Y3</f>
        <v>21.76</v>
      </c>
      <c r="Y3" s="88">
        <f t="shared" ca="1" si="0"/>
        <v>21.76</v>
      </c>
      <c r="Z3" s="8" t="s">
        <v>1404</v>
      </c>
      <c r="AA3" s="6">
        <v>1</v>
      </c>
      <c r="AB3" s="115" t="s">
        <v>183</v>
      </c>
      <c r="AC3" s="6">
        <f>VLOOKUP(AB3,Rankings!$C:$AN, 38, FALSE)</f>
        <v>53</v>
      </c>
      <c r="AD3" s="6">
        <f ca="1">_xlfn.XLOOKUP(AB3, $U$2:$U$33, $X$2:$X$33)</f>
        <v>17.54</v>
      </c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</row>
    <row r="4" spans="1:52" x14ac:dyDescent="0.2">
      <c r="A4" t="s">
        <v>721</v>
      </c>
      <c r="B4" s="98" t="s">
        <v>57</v>
      </c>
      <c r="C4" s="6">
        <f>VLOOKUP(B4,Rankings!$C:$AN, 38, FALSE)</f>
        <v>10</v>
      </c>
      <c r="D4" s="93" cm="1">
        <f t="array" aca="1" ref="D4" ca="1">ROUND(INDEX(Rankings!$BT$2:$BT$161, C4),2)</f>
        <v>20.239999999999998</v>
      </c>
      <c r="F4" t="s">
        <v>720</v>
      </c>
      <c r="G4" t="s">
        <v>1396</v>
      </c>
      <c r="H4" s="6">
        <v>2</v>
      </c>
      <c r="I4" s="4">
        <f t="shared" ref="I4:I18" si="3">MAX(J4:K4)</f>
        <v>53</v>
      </c>
      <c r="J4" s="4" cm="1">
        <f t="array" ref="J4">VLOOKUP(INDEX(F:F, H4+(($K$2-1)*16)), A:D, 3, FALSE)</f>
        <v>53</v>
      </c>
      <c r="K4" s="4" cm="1">
        <f t="array" ref="K4">VLOOKUP(INDEX(G:G, H4+(($K$2-1)*16)), A:D, 3, FALSE)</f>
        <v>15</v>
      </c>
      <c r="L4" s="4">
        <f t="shared" ca="1" si="1"/>
        <v>2.59</v>
      </c>
      <c r="M4" s="4"/>
      <c r="P4" s="4" t="str">
        <f ca="1"/>
        <v>National Park</v>
      </c>
      <c r="Q4" s="4">
        <f ca="1"/>
        <v>0</v>
      </c>
      <c r="R4" s="4">
        <f ca="1"/>
        <v>0</v>
      </c>
      <c r="S4" s="88">
        <f ca="1"/>
        <v>21.82</v>
      </c>
      <c r="U4" s="98" t="s">
        <v>57</v>
      </c>
      <c r="V4" s="4">
        <f>COUNTIF(Archive!$I$3292:$I$3419, S8Finals!U4)</f>
        <v>0</v>
      </c>
      <c r="W4" s="4">
        <f>COUNTIF(Archive!$L$3292:$L$3419, S8Finals!U4)</f>
        <v>0</v>
      </c>
      <c r="X4" s="88">
        <f t="shared" ca="1" si="2"/>
        <v>20.239999999999998</v>
      </c>
      <c r="Y4" s="88">
        <f t="shared" ca="1" si="0"/>
        <v>20.239999999999998</v>
      </c>
      <c r="Z4" s="8" t="s">
        <v>723</v>
      </c>
      <c r="AA4" s="6">
        <v>2</v>
      </c>
      <c r="AB4" s="96" t="s">
        <v>93</v>
      </c>
      <c r="AC4" s="6">
        <f>VLOOKUP(AB4,Rankings!$C:$AN, 38, FALSE)</f>
        <v>1</v>
      </c>
      <c r="AD4" s="6">
        <f t="shared" ref="AD4:AD26" ca="1" si="4">_xlfn.XLOOKUP(AB4, $U$2:$U$33, $X$2:$X$33)</f>
        <v>24.04</v>
      </c>
      <c r="AF4" s="181"/>
      <c r="AG4" s="4">
        <v>16</v>
      </c>
      <c r="AH4" s="115" t="s">
        <v>188</v>
      </c>
      <c r="AI4" s="6">
        <v>96</v>
      </c>
      <c r="AJ4" s="168"/>
      <c r="AK4" s="4">
        <v>1</v>
      </c>
      <c r="AL4" s="115" t="s">
        <v>183</v>
      </c>
      <c r="AM4" s="4">
        <v>2</v>
      </c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81"/>
    </row>
    <row r="5" spans="1:52" x14ac:dyDescent="0.2">
      <c r="A5" t="s">
        <v>720</v>
      </c>
      <c r="B5" s="101" t="s">
        <v>392</v>
      </c>
      <c r="C5" s="6">
        <f>VLOOKUP(B5,Rankings!$C:$AN, 38, FALSE)</f>
        <v>50</v>
      </c>
      <c r="D5" s="93" cm="1">
        <f t="array" aca="1" ref="D5" ca="1">ROUND(INDEX(Rankings!$BT$2:$BT$161, C5),2)</f>
        <v>17.739999999999998</v>
      </c>
      <c r="F5" t="s">
        <v>719</v>
      </c>
      <c r="G5" t="s">
        <v>1398</v>
      </c>
      <c r="H5" s="6">
        <v>3</v>
      </c>
      <c r="I5" s="4">
        <f t="shared" si="3"/>
        <v>35</v>
      </c>
      <c r="J5" s="4" cm="1">
        <f t="array" ref="J5">VLOOKUP(INDEX(F:F, H5+(($K$2-1)*16)), A:D, 3, FALSE)</f>
        <v>35</v>
      </c>
      <c r="K5" s="4" cm="1">
        <f t="array" ref="K5">VLOOKUP(INDEX(G:G, H5+(($K$2-1)*16)), A:D, 3, FALSE)</f>
        <v>32</v>
      </c>
      <c r="L5" s="4">
        <f t="shared" ca="1" si="1"/>
        <v>0.33</v>
      </c>
      <c r="M5" s="4"/>
      <c r="P5" s="4" t="str">
        <f ca="1"/>
        <v>Agate Village</v>
      </c>
      <c r="Q5" s="4">
        <f ca="1"/>
        <v>0</v>
      </c>
      <c r="R5" s="4">
        <f ca="1"/>
        <v>0</v>
      </c>
      <c r="S5" s="88">
        <f ca="1"/>
        <v>21.76</v>
      </c>
      <c r="U5" s="101" t="s">
        <v>392</v>
      </c>
      <c r="V5" s="4">
        <f>COUNTIF(Archive!$I$3292:$I$3419, S8Finals!U5)</f>
        <v>0</v>
      </c>
      <c r="W5" s="4">
        <f>COUNTIF(Archive!$L$3292:$L$3419, S8Finals!U5)</f>
        <v>0</v>
      </c>
      <c r="X5" s="88">
        <f t="shared" ca="1" si="2"/>
        <v>17.739999999999998</v>
      </c>
      <c r="Y5" s="88">
        <f t="shared" ca="1" si="0"/>
        <v>17.739999999999998</v>
      </c>
      <c r="Z5" s="8" t="s">
        <v>715</v>
      </c>
      <c r="AA5" s="6">
        <v>3</v>
      </c>
      <c r="AB5" s="101" t="s">
        <v>391</v>
      </c>
      <c r="AC5" s="6">
        <f>VLOOKUP(AB5,Rankings!$C:$AN, 38, FALSE)</f>
        <v>3</v>
      </c>
      <c r="AD5" s="6">
        <f t="shared" ca="1" si="4"/>
        <v>21.82</v>
      </c>
      <c r="AF5" s="181"/>
      <c r="AG5" s="4">
        <v>17</v>
      </c>
      <c r="AH5" s="101" t="s">
        <v>124</v>
      </c>
      <c r="AI5" s="4">
        <v>52</v>
      </c>
      <c r="AJ5" s="168"/>
      <c r="AK5" s="4">
        <v>16</v>
      </c>
      <c r="AL5" s="115" t="s">
        <v>188</v>
      </c>
      <c r="AM5" s="4">
        <v>1</v>
      </c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81"/>
    </row>
    <row r="6" spans="1:52" x14ac:dyDescent="0.2">
      <c r="A6" t="s">
        <v>719</v>
      </c>
      <c r="B6" s="96" t="s">
        <v>86</v>
      </c>
      <c r="C6" s="6">
        <f>VLOOKUP(B6,Rankings!$C:$AN, 38, FALSE)</f>
        <v>2</v>
      </c>
      <c r="D6" s="93" cm="1">
        <f t="array" aca="1" ref="D6" ca="1">ROUND(INDEX(Rankings!$BT$2:$BT$161, C6),2)</f>
        <v>21.97</v>
      </c>
      <c r="F6" t="s">
        <v>717</v>
      </c>
      <c r="G6" t="s">
        <v>1401</v>
      </c>
      <c r="H6" s="6">
        <v>4</v>
      </c>
      <c r="I6" s="4">
        <f t="shared" si="3"/>
        <v>5</v>
      </c>
      <c r="J6" s="4" cm="1">
        <f t="array" ref="J6">VLOOKUP(INDEX(F:F, H6+(($K$2-1)*16)), A:D, 3, FALSE)</f>
        <v>5</v>
      </c>
      <c r="K6" s="4" cm="1">
        <f t="array" ref="K6">VLOOKUP(INDEX(G:G, H6+(($K$2-1)*16)), A:D, 3, FALSE)</f>
        <v>3</v>
      </c>
      <c r="L6" s="4">
        <f t="shared" ca="1" si="1"/>
        <v>0.6</v>
      </c>
      <c r="M6" s="4"/>
      <c r="P6" s="4" t="str">
        <f ca="1"/>
        <v>Nimbasa City</v>
      </c>
      <c r="Q6" s="4">
        <f ca="1"/>
        <v>0</v>
      </c>
      <c r="R6" s="4">
        <f ca="1"/>
        <v>0</v>
      </c>
      <c r="S6" s="88">
        <f ca="1"/>
        <v>21.22</v>
      </c>
      <c r="U6" s="96" t="s">
        <v>86</v>
      </c>
      <c r="V6" s="4">
        <f>COUNTIF(Archive!$I$3292:$I$3419, S8Finals!U6)</f>
        <v>0</v>
      </c>
      <c r="W6" s="4">
        <f>COUNTIF(Archive!$L$3292:$L$3419, S8Finals!U6)</f>
        <v>0</v>
      </c>
      <c r="X6" s="88">
        <f t="shared" ca="1" si="2"/>
        <v>21.97</v>
      </c>
      <c r="Y6" s="88">
        <f t="shared" ca="1" si="0"/>
        <v>21.97</v>
      </c>
      <c r="Z6" s="8" t="s">
        <v>1391</v>
      </c>
      <c r="AA6" s="6">
        <v>4</v>
      </c>
      <c r="AB6" s="98" t="s">
        <v>48</v>
      </c>
      <c r="AC6" s="6">
        <f>VLOOKUP(AB6,Rankings!$C:$AN, 38, FALSE)</f>
        <v>79</v>
      </c>
      <c r="AD6" s="6">
        <f t="shared" ca="1" si="4"/>
        <v>15.21</v>
      </c>
      <c r="AF6" s="181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81"/>
    </row>
    <row r="7" spans="1:52" x14ac:dyDescent="0.2">
      <c r="A7" t="s">
        <v>717</v>
      </c>
      <c r="B7" s="100" t="s">
        <v>23</v>
      </c>
      <c r="C7" s="6">
        <f>VLOOKUP(B7,Rankings!$C:$AN, 38, FALSE)</f>
        <v>15</v>
      </c>
      <c r="D7" s="93" cm="1">
        <f t="array" aca="1" ref="D7" ca="1">ROUND(INDEX(Rankings!$BT$2:$BT$161, C7),2)</f>
        <v>20.13</v>
      </c>
      <c r="F7" t="s">
        <v>716</v>
      </c>
      <c r="G7" t="s">
        <v>1402</v>
      </c>
      <c r="H7" s="6">
        <v>5</v>
      </c>
      <c r="I7" s="4">
        <f t="shared" si="3"/>
        <v>12</v>
      </c>
      <c r="J7" s="4" cm="1">
        <f t="array" ref="J7">VLOOKUP(INDEX(F:F, H7+(($K$2-1)*16)), A:D, 3, FALSE)</f>
        <v>12</v>
      </c>
      <c r="K7" s="4" cm="1">
        <f t="array" ref="K7">VLOOKUP(INDEX(G:G, H7+(($K$2-1)*16)), A:D, 3, FALSE)</f>
        <v>1</v>
      </c>
      <c r="L7" s="4">
        <f t="shared" ca="1" si="1"/>
        <v>3.65</v>
      </c>
      <c r="M7" s="4"/>
      <c r="P7" s="4" t="str">
        <f ca="1"/>
        <v>Aqua Resort</v>
      </c>
      <c r="Q7" s="4">
        <f ca="1"/>
        <v>0</v>
      </c>
      <c r="R7" s="4">
        <f ca="1"/>
        <v>0</v>
      </c>
      <c r="S7" s="88">
        <f ca="1"/>
        <v>21.1</v>
      </c>
      <c r="U7" s="100" t="s">
        <v>23</v>
      </c>
      <c r="V7" s="4">
        <f>COUNTIF(Archive!$I$3292:$I$3419, S8Finals!U7)</f>
        <v>0</v>
      </c>
      <c r="W7" s="4">
        <f>COUNTIF(Archive!$L$3292:$L$3419, S8Finals!U7)</f>
        <v>0</v>
      </c>
      <c r="X7" s="88">
        <f t="shared" ca="1" si="2"/>
        <v>20.13</v>
      </c>
      <c r="Y7" s="88">
        <f t="shared" ca="1" si="0"/>
        <v>20.13</v>
      </c>
      <c r="Z7" s="8" t="s">
        <v>722</v>
      </c>
      <c r="AA7" s="6">
        <v>5</v>
      </c>
      <c r="AB7" s="115" t="s">
        <v>176</v>
      </c>
      <c r="AC7" s="6">
        <f>VLOOKUP(AB7,Rankings!$C:$AN, 38, FALSE)</f>
        <v>6</v>
      </c>
      <c r="AD7" s="6">
        <f t="shared" ca="1" si="4"/>
        <v>21.76</v>
      </c>
      <c r="AF7" s="181"/>
      <c r="AG7" s="4">
        <v>9</v>
      </c>
      <c r="AH7" s="97" t="s">
        <v>70</v>
      </c>
      <c r="AI7" s="6">
        <v>91</v>
      </c>
      <c r="AJ7" s="168"/>
      <c r="AK7" s="4">
        <v>8</v>
      </c>
      <c r="AL7" s="101" t="s">
        <v>382</v>
      </c>
      <c r="AM7" s="4">
        <v>0</v>
      </c>
      <c r="AN7" s="168"/>
      <c r="AO7" s="4">
        <v>1</v>
      </c>
      <c r="AP7" s="115" t="s">
        <v>183</v>
      </c>
      <c r="AQ7" s="4">
        <v>2</v>
      </c>
      <c r="AR7" s="168"/>
      <c r="AS7" s="168"/>
      <c r="AT7" s="168"/>
      <c r="AU7" s="168"/>
      <c r="AV7" s="168"/>
      <c r="AW7" s="168"/>
      <c r="AX7" s="168"/>
      <c r="AY7" s="168"/>
      <c r="AZ7" s="181"/>
    </row>
    <row r="8" spans="1:52" x14ac:dyDescent="0.2">
      <c r="A8" t="s">
        <v>716</v>
      </c>
      <c r="B8" s="101" t="s">
        <v>382</v>
      </c>
      <c r="C8" s="6">
        <f>VLOOKUP(B8,Rankings!$C:$AN, 38, FALSE)</f>
        <v>32</v>
      </c>
      <c r="D8" s="93" cm="1">
        <f t="array" aca="1" ref="D8" ca="1">ROUND(INDEX(Rankings!$BT$2:$BT$161, C8),2)</f>
        <v>18.37</v>
      </c>
      <c r="F8" t="s">
        <v>715</v>
      </c>
      <c r="G8" t="s">
        <v>1399</v>
      </c>
      <c r="H8" s="6">
        <v>6</v>
      </c>
      <c r="I8" s="4">
        <f t="shared" si="3"/>
        <v>9</v>
      </c>
      <c r="J8" s="4" cm="1">
        <f t="array" ref="J8">VLOOKUP(INDEX(F:F, H8+(($K$2-1)*16)), A:D, 3, FALSE)</f>
        <v>9</v>
      </c>
      <c r="K8" s="4" cm="1">
        <f t="array" ref="K8">VLOOKUP(INDEX(G:G, H8+(($K$2-1)*16)), A:D, 3, FALSE)</f>
        <v>6</v>
      </c>
      <c r="L8" s="4">
        <f t="shared" ca="1" si="1"/>
        <v>1.02</v>
      </c>
      <c r="M8" s="4"/>
      <c r="P8" s="4" t="str">
        <f ca="1"/>
        <v>Po Town</v>
      </c>
      <c r="Q8" s="4">
        <f ca="1"/>
        <v>0</v>
      </c>
      <c r="R8" s="4">
        <f ca="1"/>
        <v>0</v>
      </c>
      <c r="S8" s="88">
        <f ca="1"/>
        <v>20.74</v>
      </c>
      <c r="U8" s="101" t="s">
        <v>382</v>
      </c>
      <c r="V8" s="4">
        <f>COUNTIF(Archive!$I$3292:$I$3419, S8Finals!U8)</f>
        <v>0</v>
      </c>
      <c r="W8" s="4">
        <f>COUNTIF(Archive!$L$3292:$L$3419, S8Finals!U8)</f>
        <v>0</v>
      </c>
      <c r="X8" s="88">
        <f t="shared" ca="1" si="2"/>
        <v>18.37</v>
      </c>
      <c r="Y8" s="88">
        <f t="shared" ca="1" si="0"/>
        <v>18.37</v>
      </c>
      <c r="Z8" s="8" t="s">
        <v>721</v>
      </c>
      <c r="AA8" s="6">
        <v>6</v>
      </c>
      <c r="AB8" s="98" t="s">
        <v>57</v>
      </c>
      <c r="AC8" s="6">
        <f>VLOOKUP(AB8,Rankings!$C:$AN, 38, FALSE)</f>
        <v>10</v>
      </c>
      <c r="AD8" s="6">
        <f t="shared" ca="1" si="4"/>
        <v>20.239999999999998</v>
      </c>
      <c r="AF8" s="181"/>
      <c r="AG8" s="4">
        <v>24</v>
      </c>
      <c r="AH8" s="115" t="s">
        <v>189</v>
      </c>
      <c r="AI8" s="4">
        <v>53</v>
      </c>
      <c r="AJ8" s="168"/>
      <c r="AK8" s="4">
        <v>9</v>
      </c>
      <c r="AL8" s="97" t="s">
        <v>70</v>
      </c>
      <c r="AM8" s="4">
        <v>2</v>
      </c>
      <c r="AN8" s="168"/>
      <c r="AO8" s="4">
        <v>9</v>
      </c>
      <c r="AP8" s="97" t="s">
        <v>70</v>
      </c>
      <c r="AQ8" s="4">
        <v>0</v>
      </c>
      <c r="AR8" s="168"/>
      <c r="AS8" s="168"/>
      <c r="AT8" s="168"/>
      <c r="AU8" s="168"/>
      <c r="AV8" s="168"/>
      <c r="AW8" s="168"/>
      <c r="AX8" s="168"/>
      <c r="AY8" s="168"/>
      <c r="AZ8" s="181"/>
    </row>
    <row r="9" spans="1:52" ht="15.75" thickBot="1" x14ac:dyDescent="0.25">
      <c r="A9" t="s">
        <v>715</v>
      </c>
      <c r="B9" s="101" t="s">
        <v>391</v>
      </c>
      <c r="C9" s="6">
        <f>VLOOKUP(B9,Rankings!$C:$AN, 38, FALSE)</f>
        <v>3</v>
      </c>
      <c r="D9" s="93" cm="1">
        <f t="array" aca="1" ref="D9" ca="1">ROUND(INDEX(Rankings!$BT$2:$BT$161, C9),2)</f>
        <v>21.82</v>
      </c>
      <c r="F9" t="s">
        <v>1405</v>
      </c>
      <c r="G9" t="s">
        <v>293</v>
      </c>
      <c r="H9" s="6">
        <v>7</v>
      </c>
      <c r="I9" s="4">
        <f t="shared" si="3"/>
        <v>58</v>
      </c>
      <c r="J9" s="4" cm="1">
        <f t="array" ref="J9">VLOOKUP(INDEX(F:F, H9+(($K$2-1)*16)), A:D, 3, FALSE)</f>
        <v>58</v>
      </c>
      <c r="K9" s="4" cm="1">
        <f t="array" ref="K9">VLOOKUP(INDEX(G:G, H9+(($K$2-1)*16)), A:D, 3, FALSE)</f>
        <v>10</v>
      </c>
      <c r="L9" s="4">
        <f t="shared" ca="1" si="1"/>
        <v>3.32</v>
      </c>
      <c r="M9" s="4"/>
      <c r="P9" s="336" t="str">
        <f ca="1"/>
        <v>Pueltown</v>
      </c>
      <c r="Q9" s="336">
        <f ca="1"/>
        <v>0</v>
      </c>
      <c r="R9" s="336">
        <f ca="1"/>
        <v>0</v>
      </c>
      <c r="S9" s="396">
        <f ca="1"/>
        <v>20.5</v>
      </c>
      <c r="U9" s="101" t="s">
        <v>391</v>
      </c>
      <c r="V9" s="4">
        <f>COUNTIF(Archive!$I$3292:$I$3419, S8Finals!U9)</f>
        <v>0</v>
      </c>
      <c r="W9" s="4">
        <f>COUNTIF(Archive!$L$3292:$L$3419, S8Finals!U9)</f>
        <v>0</v>
      </c>
      <c r="X9" s="88">
        <f t="shared" ca="1" si="2"/>
        <v>21.82</v>
      </c>
      <c r="Y9" s="88">
        <f t="shared" ca="1" si="0"/>
        <v>21.82</v>
      </c>
      <c r="Z9" s="8" t="s">
        <v>290</v>
      </c>
      <c r="AA9" s="6">
        <v>7</v>
      </c>
      <c r="AB9" s="131" t="s">
        <v>96</v>
      </c>
      <c r="AC9" s="6">
        <f>VLOOKUP(AB9,Rankings!$C:$AN, 38, FALSE)</f>
        <v>46</v>
      </c>
      <c r="AD9" s="6">
        <f t="shared" ca="1" si="4"/>
        <v>17.37</v>
      </c>
      <c r="AF9" s="181"/>
      <c r="AG9" s="168"/>
      <c r="AH9" s="168"/>
      <c r="AI9" s="168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68"/>
      <c r="AY9" s="168"/>
      <c r="AZ9" s="181"/>
    </row>
    <row r="10" spans="1:52" x14ac:dyDescent="0.2">
      <c r="A10" t="s">
        <v>1399</v>
      </c>
      <c r="B10" s="115" t="s">
        <v>186</v>
      </c>
      <c r="C10" s="6">
        <f>VLOOKUP(B10,Rankings!$C:$AN, 38, FALSE)</f>
        <v>11</v>
      </c>
      <c r="D10" s="93" cm="1">
        <f t="array" aca="1" ref="D10" ca="1">ROUND(INDEX(Rankings!$BT$2:$BT$161, C10),2)</f>
        <v>20.5</v>
      </c>
      <c r="F10" t="s">
        <v>1404</v>
      </c>
      <c r="G10" t="s">
        <v>277</v>
      </c>
      <c r="H10" s="6">
        <v>8</v>
      </c>
      <c r="I10" s="4">
        <f t="shared" si="3"/>
        <v>79</v>
      </c>
      <c r="J10" s="4" cm="1">
        <f t="array" ref="J10">VLOOKUP(INDEX(F:F, H10+(($K$2-1)*16)), A:D, 3, FALSE)</f>
        <v>79</v>
      </c>
      <c r="K10" s="4" cm="1">
        <f t="array" ref="K10">VLOOKUP(INDEX(G:G, H10+(($K$2-1)*16)), A:D, 3, FALSE)</f>
        <v>50</v>
      </c>
      <c r="L10" s="4">
        <f t="shared" ca="1" si="1"/>
        <v>2.5299999999999998</v>
      </c>
      <c r="M10" s="4"/>
      <c r="P10" s="4" t="str">
        <f ca="1"/>
        <v>Virbank City</v>
      </c>
      <c r="Q10" s="4">
        <f ca="1"/>
        <v>0</v>
      </c>
      <c r="R10" s="4">
        <f ca="1"/>
        <v>0</v>
      </c>
      <c r="S10" s="88">
        <f ca="1"/>
        <v>20.46</v>
      </c>
      <c r="U10" s="115" t="s">
        <v>186</v>
      </c>
      <c r="V10" s="4">
        <f>COUNTIF(Archive!$I$3292:$I$3419, S8Finals!U10)</f>
        <v>0</v>
      </c>
      <c r="W10" s="4">
        <f>COUNTIF(Archive!$L$3292:$L$3419, S8Finals!U10)</f>
        <v>0</v>
      </c>
      <c r="X10" s="88">
        <f t="shared" ca="1" si="2"/>
        <v>20.5</v>
      </c>
      <c r="Y10" s="88">
        <f t="shared" ca="1" si="0"/>
        <v>20.5</v>
      </c>
      <c r="Z10" s="8" t="s">
        <v>716</v>
      </c>
      <c r="AA10" s="6">
        <v>8</v>
      </c>
      <c r="AB10" s="101" t="s">
        <v>382</v>
      </c>
      <c r="AC10" s="6">
        <f>VLOOKUP(AB10,Rankings!$C:$AN, 38, FALSE)</f>
        <v>32</v>
      </c>
      <c r="AD10" s="6">
        <f t="shared" ca="1" si="4"/>
        <v>18.37</v>
      </c>
      <c r="AF10" s="181"/>
      <c r="AG10" s="4">
        <v>12</v>
      </c>
      <c r="AH10" s="97" t="s">
        <v>71</v>
      </c>
      <c r="AI10" s="6">
        <v>82</v>
      </c>
      <c r="AJ10" s="168"/>
      <c r="AK10" s="4">
        <v>5</v>
      </c>
      <c r="AL10" s="115" t="s">
        <v>176</v>
      </c>
      <c r="AM10" s="4">
        <v>2</v>
      </c>
      <c r="AN10" s="168"/>
      <c r="AO10" s="4">
        <v>5</v>
      </c>
      <c r="AP10" s="115" t="s">
        <v>176</v>
      </c>
      <c r="AQ10" s="4">
        <v>2</v>
      </c>
      <c r="AR10" s="168"/>
      <c r="AS10" s="4">
        <v>1</v>
      </c>
      <c r="AT10" s="115" t="s">
        <v>183</v>
      </c>
      <c r="AU10" s="4">
        <v>1</v>
      </c>
      <c r="AV10" s="168"/>
      <c r="AW10" s="168"/>
      <c r="AX10" s="168"/>
      <c r="AY10" s="168"/>
      <c r="AZ10" s="181"/>
    </row>
    <row r="11" spans="1:52" x14ac:dyDescent="0.2">
      <c r="A11" t="s">
        <v>1402</v>
      </c>
      <c r="B11" s="99" t="s">
        <v>39</v>
      </c>
      <c r="C11" s="6">
        <f>VLOOKUP(B11,Rankings!$C:$AN, 38, FALSE)</f>
        <v>23</v>
      </c>
      <c r="D11" s="93" cm="1">
        <f t="array" aca="1" ref="D11" ca="1">ROUND(INDEX(Rankings!$BT$2:$BT$161, C11),2)</f>
        <v>18.96</v>
      </c>
      <c r="F11" t="s">
        <v>1403</v>
      </c>
      <c r="G11" t="s">
        <v>292</v>
      </c>
      <c r="H11" s="6">
        <v>9</v>
      </c>
      <c r="I11" s="4">
        <f t="shared" si="3"/>
        <v>57</v>
      </c>
      <c r="J11" s="4" cm="1">
        <f t="array" ref="J11">VLOOKUP(INDEX(F:F, H11+(($K$2-1)*16)), A:D, 3, FALSE)</f>
        <v>26</v>
      </c>
      <c r="K11" s="4" cm="1">
        <f t="array" ref="K11">VLOOKUP(INDEX(G:G, H11+(($K$2-1)*16)), A:D, 3, FALSE)</f>
        <v>57</v>
      </c>
      <c r="L11" s="4">
        <f t="shared" ca="1" si="1"/>
        <v>-1.83</v>
      </c>
      <c r="M11" s="4"/>
      <c r="P11" s="4" t="str">
        <f ca="1"/>
        <v>Cianwood City</v>
      </c>
      <c r="Q11" s="4">
        <f ca="1"/>
        <v>0</v>
      </c>
      <c r="R11" s="4">
        <f ca="1"/>
        <v>0</v>
      </c>
      <c r="S11" s="88">
        <f ca="1"/>
        <v>20.39</v>
      </c>
      <c r="U11" s="99" t="s">
        <v>39</v>
      </c>
      <c r="V11" s="4">
        <f>COUNTIF(Archive!$I$3292:$I$3419, S8Finals!U11)</f>
        <v>0</v>
      </c>
      <c r="W11" s="4">
        <f>COUNTIF(Archive!$L$3292:$L$3419, S8Finals!U11)</f>
        <v>0</v>
      </c>
      <c r="X11" s="88">
        <f t="shared" ca="1" si="2"/>
        <v>18.96</v>
      </c>
      <c r="Y11" s="88">
        <f t="shared" ca="1" si="0"/>
        <v>18.96</v>
      </c>
      <c r="Z11" s="8" t="s">
        <v>1401</v>
      </c>
      <c r="AA11" s="6">
        <v>9</v>
      </c>
      <c r="AB11" s="97" t="s">
        <v>70</v>
      </c>
      <c r="AC11" s="6">
        <f>VLOOKUP(AB11,Rankings!$C:$AN, 38, FALSE)</f>
        <v>13</v>
      </c>
      <c r="AD11" s="6">
        <f t="shared" ca="1" si="4"/>
        <v>20.46</v>
      </c>
      <c r="AF11" s="181"/>
      <c r="AG11" s="4">
        <v>21</v>
      </c>
      <c r="AH11" s="99" t="s">
        <v>39</v>
      </c>
      <c r="AI11" s="4">
        <v>47</v>
      </c>
      <c r="AJ11" s="168"/>
      <c r="AK11" s="4">
        <v>12</v>
      </c>
      <c r="AL11" s="97" t="s">
        <v>71</v>
      </c>
      <c r="AM11" s="4">
        <v>0</v>
      </c>
      <c r="AN11" s="168"/>
      <c r="AO11" s="4">
        <v>13</v>
      </c>
      <c r="AP11" s="100" t="s">
        <v>17</v>
      </c>
      <c r="AQ11" s="4">
        <v>0</v>
      </c>
      <c r="AR11" s="168"/>
      <c r="AS11" s="4">
        <v>5</v>
      </c>
      <c r="AT11" s="115" t="s">
        <v>176</v>
      </c>
      <c r="AU11" s="4">
        <v>2</v>
      </c>
      <c r="AV11" s="168"/>
      <c r="AW11" s="168"/>
      <c r="AX11" s="168"/>
      <c r="AY11" s="168"/>
      <c r="AZ11" s="181"/>
    </row>
    <row r="12" spans="1:52" x14ac:dyDescent="0.2">
      <c r="A12" t="s">
        <v>1401</v>
      </c>
      <c r="B12" s="97" t="s">
        <v>70</v>
      </c>
      <c r="C12" s="6">
        <f>VLOOKUP(B12,Rankings!$C:$AN, 38, FALSE)</f>
        <v>13</v>
      </c>
      <c r="D12" s="93" cm="1">
        <f t="array" aca="1" ref="D12" ca="1">ROUND(INDEX(Rankings!$BT$2:$BT$161, C12),2)</f>
        <v>20.46</v>
      </c>
      <c r="F12" t="s">
        <v>1400</v>
      </c>
      <c r="G12" t="s">
        <v>649</v>
      </c>
      <c r="H12" s="6">
        <v>10</v>
      </c>
      <c r="I12" s="4">
        <f t="shared" si="3"/>
        <v>76</v>
      </c>
      <c r="J12" s="4" cm="1">
        <f t="array" ref="J12">VLOOKUP(INDEX(F:F, H12+(($K$2-1)*16)), A:D, 3, FALSE)</f>
        <v>76</v>
      </c>
      <c r="K12" s="4" cm="1">
        <f t="array" ref="K12">VLOOKUP(INDEX(G:G, H12+(($K$2-1)*16)), A:D, 3, FALSE)</f>
        <v>8</v>
      </c>
      <c r="L12" s="4">
        <f t="shared" ca="1" si="1"/>
        <v>5.08</v>
      </c>
      <c r="M12" s="4"/>
      <c r="P12" s="4" t="str">
        <f ca="1"/>
        <v>Camphrier Town</v>
      </c>
      <c r="Q12" s="4">
        <f ca="1"/>
        <v>0</v>
      </c>
      <c r="R12" s="4">
        <f ca="1"/>
        <v>0</v>
      </c>
      <c r="S12" s="88">
        <f ca="1"/>
        <v>20.239999999999998</v>
      </c>
      <c r="U12" s="97" t="s">
        <v>70</v>
      </c>
      <c r="V12" s="4">
        <f>COUNTIF(Archive!$I$3292:$I$3419, S8Finals!U12)</f>
        <v>0</v>
      </c>
      <c r="W12" s="4">
        <f>COUNTIF(Archive!$L$3292:$L$3419, S8Finals!U12)</f>
        <v>0</v>
      </c>
      <c r="X12" s="88">
        <f t="shared" ca="1" si="2"/>
        <v>20.46</v>
      </c>
      <c r="Y12" s="88">
        <f t="shared" ca="1" si="0"/>
        <v>20.46</v>
      </c>
      <c r="Z12" s="8" t="s">
        <v>1396</v>
      </c>
      <c r="AA12" s="6">
        <v>10</v>
      </c>
      <c r="AB12" s="94" t="s">
        <v>387</v>
      </c>
      <c r="AC12" s="6">
        <f>VLOOKUP(AB12,Rankings!$C:$AN, 38, FALSE)</f>
        <v>57</v>
      </c>
      <c r="AD12" s="6">
        <f t="shared" ca="1" si="4"/>
        <v>16.88</v>
      </c>
      <c r="AF12" s="181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81"/>
    </row>
    <row r="13" spans="1:52" x14ac:dyDescent="0.2">
      <c r="A13" t="s">
        <v>1398</v>
      </c>
      <c r="B13" s="97" t="s">
        <v>68</v>
      </c>
      <c r="C13" s="6">
        <f>VLOOKUP(B13,Rankings!$C:$AN, 38, FALSE)</f>
        <v>51</v>
      </c>
      <c r="D13" s="93" cm="1">
        <f t="array" aca="1" ref="D13" ca="1">ROUND(INDEX(Rankings!$BT$2:$BT$161, C13),2)</f>
        <v>16.88</v>
      </c>
      <c r="F13" t="s">
        <v>1397</v>
      </c>
      <c r="G13" t="s">
        <v>291</v>
      </c>
      <c r="H13" s="6">
        <v>11</v>
      </c>
      <c r="I13" s="4">
        <f t="shared" si="3"/>
        <v>46</v>
      </c>
      <c r="J13" s="4" cm="1">
        <f t="array" ref="J13">VLOOKUP(INDEX(F:F, H13+(($K$2-1)*16)), A:D, 3, FALSE)</f>
        <v>46</v>
      </c>
      <c r="K13" s="4" cm="1">
        <f t="array" ref="K13">VLOOKUP(INDEX(G:G, H13+(($K$2-1)*16)), A:D, 3, FALSE)</f>
        <v>19</v>
      </c>
      <c r="L13" s="4">
        <f t="shared" ca="1" si="1"/>
        <v>1.1299999999999999</v>
      </c>
      <c r="M13" s="4"/>
      <c r="P13" s="4" t="str">
        <f ca="1"/>
        <v>Spikemuth</v>
      </c>
      <c r="Q13" s="4">
        <f ca="1"/>
        <v>0</v>
      </c>
      <c r="R13" s="4">
        <f ca="1"/>
        <v>0</v>
      </c>
      <c r="S13" s="88">
        <f ca="1"/>
        <v>20.13</v>
      </c>
      <c r="U13" s="97" t="s">
        <v>68</v>
      </c>
      <c r="V13" s="4">
        <f>COUNTIF(Archive!$I$3292:$I$3419, S8Finals!U13)</f>
        <v>0</v>
      </c>
      <c r="W13" s="4">
        <f>COUNTIF(Archive!$L$3292:$L$3419, S8Finals!U13)</f>
        <v>0</v>
      </c>
      <c r="X13" s="88">
        <f t="shared" ca="1" si="2"/>
        <v>16.88</v>
      </c>
      <c r="Y13" s="88">
        <f t="shared" ca="1" si="0"/>
        <v>16.88</v>
      </c>
      <c r="Z13" s="8" t="s">
        <v>1398</v>
      </c>
      <c r="AA13" s="6">
        <v>11</v>
      </c>
      <c r="AB13" s="97" t="s">
        <v>68</v>
      </c>
      <c r="AC13" s="6">
        <f>VLOOKUP(AB13,Rankings!$C:$AN, 38, FALSE)</f>
        <v>51</v>
      </c>
      <c r="AD13" s="6">
        <f t="shared" ca="1" si="4"/>
        <v>16.88</v>
      </c>
      <c r="AF13" s="181"/>
      <c r="AG13" s="4">
        <v>13</v>
      </c>
      <c r="AH13" s="100" t="s">
        <v>17</v>
      </c>
      <c r="AI13" s="6">
        <v>81</v>
      </c>
      <c r="AJ13" s="168"/>
      <c r="AK13" s="4">
        <v>4</v>
      </c>
      <c r="AL13" s="98" t="s">
        <v>48</v>
      </c>
      <c r="AM13" s="4">
        <v>1</v>
      </c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7" t="s">
        <v>1444</v>
      </c>
      <c r="AY13" s="168"/>
      <c r="AZ13" s="181"/>
    </row>
    <row r="14" spans="1:52" x14ac:dyDescent="0.2">
      <c r="A14" t="s">
        <v>1396</v>
      </c>
      <c r="B14" s="94" t="s">
        <v>387</v>
      </c>
      <c r="C14" s="6">
        <f>VLOOKUP(B14,Rankings!$C:$AN, 38, FALSE)</f>
        <v>57</v>
      </c>
      <c r="D14" s="93" cm="1">
        <f t="array" aca="1" ref="D14" ca="1">ROUND(INDEX(Rankings!$BT$2:$BT$161, C14),2)</f>
        <v>16.88</v>
      </c>
      <c r="F14" t="s">
        <v>1395</v>
      </c>
      <c r="G14" t="s">
        <v>290</v>
      </c>
      <c r="H14" s="6">
        <v>12</v>
      </c>
      <c r="I14" s="4">
        <f t="shared" si="3"/>
        <v>75</v>
      </c>
      <c r="J14" s="4" cm="1">
        <f t="array" ref="J14">VLOOKUP(INDEX(F:F, H14+(($K$2-1)*16)), A:D, 3, FALSE)</f>
        <v>42</v>
      </c>
      <c r="K14" s="4" cm="1">
        <f t="array" ref="K14">VLOOKUP(INDEX(G:G, H14+(($K$2-1)*16)), A:D, 3, FALSE)</f>
        <v>75</v>
      </c>
      <c r="L14" s="4">
        <f t="shared" ca="1" si="1"/>
        <v>-1.42</v>
      </c>
      <c r="M14" s="4"/>
      <c r="P14" s="4" t="str">
        <f ca="1"/>
        <v>Fortree City</v>
      </c>
      <c r="Q14" s="4">
        <f ca="1"/>
        <v>0</v>
      </c>
      <c r="R14" s="4">
        <f ca="1"/>
        <v>0</v>
      </c>
      <c r="S14" s="88">
        <f ca="1"/>
        <v>19.36</v>
      </c>
      <c r="U14" s="94" t="s">
        <v>387</v>
      </c>
      <c r="V14" s="4">
        <f>COUNTIF(Archive!$I$3292:$I$3419, S8Finals!U14)</f>
        <v>0</v>
      </c>
      <c r="W14" s="4">
        <f>COUNTIF(Archive!$L$3292:$L$3419, S8Finals!U14)</f>
        <v>0</v>
      </c>
      <c r="X14" s="88">
        <f t="shared" ca="1" si="2"/>
        <v>16.88</v>
      </c>
      <c r="Y14" s="88">
        <f t="shared" ca="1" si="0"/>
        <v>16.88</v>
      </c>
      <c r="Z14" s="8" t="s">
        <v>1400</v>
      </c>
      <c r="AA14" s="6">
        <v>12</v>
      </c>
      <c r="AB14" s="97" t="s">
        <v>71</v>
      </c>
      <c r="AC14" s="6">
        <f>VLOOKUP(AB14,Rankings!$C:$AN, 38, FALSE)</f>
        <v>5</v>
      </c>
      <c r="AD14" s="6">
        <f t="shared" ca="1" si="4"/>
        <v>21.22</v>
      </c>
      <c r="AF14" s="181"/>
      <c r="AG14" s="4">
        <v>20</v>
      </c>
      <c r="AH14" s="115" t="s">
        <v>186</v>
      </c>
      <c r="AI14" s="4">
        <v>40</v>
      </c>
      <c r="AJ14" s="168"/>
      <c r="AK14" s="4">
        <v>13</v>
      </c>
      <c r="AL14" s="100" t="s">
        <v>17</v>
      </c>
      <c r="AM14" s="4">
        <v>2</v>
      </c>
      <c r="AN14" s="168"/>
      <c r="AO14" s="168"/>
      <c r="AP14" s="168"/>
      <c r="AQ14" s="168"/>
      <c r="AR14" s="168"/>
      <c r="AS14" s="168"/>
      <c r="AT14" s="168"/>
      <c r="AU14" s="168"/>
      <c r="AV14" s="168"/>
      <c r="AW14" s="4">
        <v>5</v>
      </c>
      <c r="AX14" s="115" t="s">
        <v>176</v>
      </c>
      <c r="AY14" s="4">
        <v>2</v>
      </c>
      <c r="AZ14" s="181"/>
    </row>
    <row r="15" spans="1:52" x14ac:dyDescent="0.2">
      <c r="A15" t="s">
        <v>1394</v>
      </c>
      <c r="B15" s="115" t="s">
        <v>188</v>
      </c>
      <c r="C15" s="6">
        <f>VLOOKUP(B15,Rankings!$C:$AN, 38, FALSE)</f>
        <v>8</v>
      </c>
      <c r="D15" s="93" cm="1">
        <f t="array" aca="1" ref="D15" ca="1">ROUND(INDEX(Rankings!$BT$2:$BT$161, C15),2)</f>
        <v>21.1</v>
      </c>
      <c r="F15" t="s">
        <v>1393</v>
      </c>
      <c r="G15" t="s">
        <v>289</v>
      </c>
      <c r="H15" s="6">
        <v>13</v>
      </c>
      <c r="I15" s="4">
        <f t="shared" si="3"/>
        <v>22</v>
      </c>
      <c r="J15" s="4" cm="1">
        <f t="array" ref="J15">VLOOKUP(INDEX(F:F, H15+(($K$2-1)*16)), A:D, 3, FALSE)</f>
        <v>22</v>
      </c>
      <c r="K15" s="4" cm="1">
        <f t="array" ref="K15">VLOOKUP(INDEX(G:G, H15+(($K$2-1)*16)), A:D, 3, FALSE)</f>
        <v>11</v>
      </c>
      <c r="L15" s="4">
        <f t="shared" ca="1" si="1"/>
        <v>1.1399999999999999</v>
      </c>
      <c r="M15" s="4"/>
      <c r="P15" s="4" t="str">
        <f ca="1"/>
        <v>Ultra Megalopolis</v>
      </c>
      <c r="Q15" s="4">
        <f ca="1"/>
        <v>0</v>
      </c>
      <c r="R15" s="4">
        <f ca="1"/>
        <v>0</v>
      </c>
      <c r="S15" s="88">
        <f ca="1"/>
        <v>18.96</v>
      </c>
      <c r="U15" s="115" t="s">
        <v>188</v>
      </c>
      <c r="V15" s="4">
        <f>COUNTIF(Archive!$I$3292:$I$3419, S8Finals!U15)</f>
        <v>0</v>
      </c>
      <c r="W15" s="4">
        <f>COUNTIF(Archive!$L$3292:$L$3419, S8Finals!U15)</f>
        <v>0</v>
      </c>
      <c r="X15" s="88">
        <f t="shared" ca="1" si="2"/>
        <v>21.1</v>
      </c>
      <c r="Y15" s="88">
        <f t="shared" ca="1" si="0"/>
        <v>21.1</v>
      </c>
      <c r="Z15" s="8" t="s">
        <v>1403</v>
      </c>
      <c r="AA15" s="6">
        <v>13</v>
      </c>
      <c r="AB15" s="100" t="s">
        <v>17</v>
      </c>
      <c r="AC15" s="6">
        <f>VLOOKUP(AB15,Rankings!$C:$AN, 38, FALSE)</f>
        <v>35</v>
      </c>
      <c r="AD15" s="6">
        <f t="shared" ca="1" si="4"/>
        <v>18.04</v>
      </c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181"/>
      <c r="AT15" s="181"/>
      <c r="AU15" s="181"/>
      <c r="AV15" s="181"/>
      <c r="AW15" s="181"/>
      <c r="AX15" s="181"/>
      <c r="AY15" s="181"/>
      <c r="AZ15" s="181"/>
    </row>
    <row r="16" spans="1:52" x14ac:dyDescent="0.2">
      <c r="A16" t="s">
        <v>1392</v>
      </c>
      <c r="B16" s="42" t="s">
        <v>32</v>
      </c>
      <c r="C16" s="6">
        <f>VLOOKUP(B16,Rankings!$C:$AN, 38, FALSE)</f>
        <v>19</v>
      </c>
      <c r="D16" s="93" cm="1">
        <f t="array" aca="1" ref="D16" ca="1">ROUND(INDEX(Rankings!$BT$2:$BT$161, C16),2)</f>
        <v>18.5</v>
      </c>
      <c r="F16" t="s">
        <v>1391</v>
      </c>
      <c r="G16" t="s">
        <v>268</v>
      </c>
      <c r="H16" s="6">
        <v>14</v>
      </c>
      <c r="I16" s="4">
        <f t="shared" si="3"/>
        <v>24</v>
      </c>
      <c r="J16" s="4" cm="1">
        <f t="array" ref="J16">VLOOKUP(INDEX(F:F, H16+(($K$2-1)*16)), A:D, 3, FALSE)</f>
        <v>24</v>
      </c>
      <c r="K16" s="4" cm="1">
        <f t="array" ref="K16">VLOOKUP(INDEX(G:G, H16+(($K$2-1)*16)), A:D, 3, FALSE)</f>
        <v>23</v>
      </c>
      <c r="L16" s="4">
        <f t="shared" ca="1" si="1"/>
        <v>0.19</v>
      </c>
      <c r="M16" s="4"/>
      <c r="P16" s="4" t="str">
        <f ca="1"/>
        <v>Mesagoza</v>
      </c>
      <c r="Q16" s="4">
        <f ca="1"/>
        <v>0</v>
      </c>
      <c r="R16" s="4">
        <f ca="1"/>
        <v>0</v>
      </c>
      <c r="S16" s="88">
        <f ca="1"/>
        <v>18.77</v>
      </c>
      <c r="U16" s="42" t="s">
        <v>32</v>
      </c>
      <c r="V16" s="4">
        <f>COUNTIF(Archive!$I$3292:$I$3419, S8Finals!U16)</f>
        <v>0</v>
      </c>
      <c r="W16" s="4">
        <f>COUNTIF(Archive!$L$3292:$L$3419, S8Finals!U16)</f>
        <v>0</v>
      </c>
      <c r="X16" s="88">
        <f t="shared" ca="1" si="2"/>
        <v>18.5</v>
      </c>
      <c r="Y16" s="88">
        <f t="shared" ca="1" si="0"/>
        <v>18.5</v>
      </c>
      <c r="Z16" s="8" t="s">
        <v>289</v>
      </c>
      <c r="AA16" s="6">
        <v>14</v>
      </c>
      <c r="AB16" s="97" t="s">
        <v>69</v>
      </c>
      <c r="AC16" s="6">
        <f>VLOOKUP(AB16,Rankings!$C:$AN, 38, FALSE)</f>
        <v>76</v>
      </c>
      <c r="AD16" s="6">
        <f t="shared" ca="1" si="4"/>
        <v>16.02</v>
      </c>
      <c r="AF16" s="181"/>
      <c r="AG16" s="4">
        <v>14</v>
      </c>
      <c r="AH16" s="97" t="s">
        <v>69</v>
      </c>
      <c r="AI16" s="4">
        <v>40</v>
      </c>
      <c r="AJ16" s="168"/>
      <c r="AK16" s="4">
        <v>3</v>
      </c>
      <c r="AL16" s="101" t="s">
        <v>391</v>
      </c>
      <c r="AM16" s="4">
        <v>0</v>
      </c>
      <c r="AN16" s="168"/>
      <c r="AO16" s="168"/>
      <c r="AP16" s="168"/>
      <c r="AQ16" s="168"/>
      <c r="AR16" s="168"/>
      <c r="AS16" s="168"/>
      <c r="AT16" s="168"/>
      <c r="AU16" s="168"/>
      <c r="AV16" s="168"/>
      <c r="AW16" s="4">
        <v>6</v>
      </c>
      <c r="AX16" s="98" t="s">
        <v>57</v>
      </c>
      <c r="AY16" s="4">
        <v>1</v>
      </c>
      <c r="AZ16" s="181"/>
    </row>
    <row r="17" spans="1:52" ht="15.75" thickBot="1" x14ac:dyDescent="0.25">
      <c r="A17" t="s">
        <v>1390</v>
      </c>
      <c r="B17" s="97" t="s">
        <v>66</v>
      </c>
      <c r="C17" s="6">
        <f>VLOOKUP(B17,Rankings!$C:$AN, 38, FALSE)</f>
        <v>75</v>
      </c>
      <c r="D17" s="93" cm="1">
        <f t="array" aca="1" ref="D17" ca="1">ROUND(INDEX(Rankings!$BT$2:$BT$161, C17),2)</f>
        <v>16.04</v>
      </c>
      <c r="F17" t="s">
        <v>268</v>
      </c>
      <c r="G17" t="s">
        <v>715</v>
      </c>
      <c r="H17" s="6">
        <v>15</v>
      </c>
      <c r="I17" s="4">
        <f t="shared" si="3"/>
        <v>31</v>
      </c>
      <c r="J17" s="4" cm="1">
        <f t="array" ref="J17">VLOOKUP(INDEX(F:F, H17+(($K$2-1)*16)), A:D, 3, FALSE)</f>
        <v>31</v>
      </c>
      <c r="K17" s="4" cm="1">
        <f t="array" ref="K17">VLOOKUP(INDEX(G:G, H17+(($K$2-1)*16)), A:D, 3, FALSE)</f>
        <v>13</v>
      </c>
      <c r="L17" s="4">
        <f t="shared" ca="1" si="1"/>
        <v>1.91</v>
      </c>
      <c r="M17" s="4"/>
      <c r="P17" s="336" t="str">
        <f ca="1"/>
        <v>Celestic Town</v>
      </c>
      <c r="Q17" s="336">
        <f ca="1"/>
        <v>0</v>
      </c>
      <c r="R17" s="336">
        <f ca="1"/>
        <v>0</v>
      </c>
      <c r="S17" s="396">
        <f ca="1"/>
        <v>18.71</v>
      </c>
      <c r="U17" s="97" t="s">
        <v>66</v>
      </c>
      <c r="V17" s="4">
        <f>COUNTIF(Archive!$I$3292:$I$3419, S8Finals!U17)</f>
        <v>0</v>
      </c>
      <c r="W17" s="4">
        <f>COUNTIF(Archive!$L$3292:$L$3419, S8Finals!U17)</f>
        <v>0</v>
      </c>
      <c r="X17" s="88">
        <f t="shared" ca="1" si="2"/>
        <v>16.04</v>
      </c>
      <c r="Y17" s="88">
        <f t="shared" ca="1" si="0"/>
        <v>16.04</v>
      </c>
      <c r="Z17" s="8" t="s">
        <v>719</v>
      </c>
      <c r="AA17" s="6">
        <v>15</v>
      </c>
      <c r="AB17" s="96" t="s">
        <v>86</v>
      </c>
      <c r="AC17" s="6">
        <f>VLOOKUP(AB17,Rankings!$C:$AN, 38, FALSE)</f>
        <v>2</v>
      </c>
      <c r="AD17" s="6">
        <f t="shared" ca="1" si="4"/>
        <v>21.97</v>
      </c>
      <c r="AF17" s="181"/>
      <c r="AG17" s="4">
        <v>19</v>
      </c>
      <c r="AH17" s="100" t="s">
        <v>23</v>
      </c>
      <c r="AI17" s="6">
        <v>57</v>
      </c>
      <c r="AJ17" s="168"/>
      <c r="AK17" s="4">
        <v>19</v>
      </c>
      <c r="AL17" s="100" t="s">
        <v>23</v>
      </c>
      <c r="AM17" s="4">
        <v>2</v>
      </c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8"/>
      <c r="AY17" s="168"/>
      <c r="AZ17" s="181"/>
    </row>
    <row r="18" spans="1:52" x14ac:dyDescent="0.2">
      <c r="A18" t="s">
        <v>1405</v>
      </c>
      <c r="B18" s="109" t="s">
        <v>478</v>
      </c>
      <c r="C18" s="6">
        <f>VLOOKUP(B18,Rankings!$C:$AN, 38, FALSE)</f>
        <v>44</v>
      </c>
      <c r="D18" s="93" cm="1">
        <f t="array" aca="1" ref="D18" ca="1">ROUND(INDEX(Rankings!$BT$2:$BT$161, C18),2)</f>
        <v>18.2</v>
      </c>
      <c r="F18" t="s">
        <v>289</v>
      </c>
      <c r="G18" t="s">
        <v>716</v>
      </c>
      <c r="H18" s="6">
        <v>16</v>
      </c>
      <c r="I18" s="4">
        <f t="shared" si="3"/>
        <v>51</v>
      </c>
      <c r="J18" s="4" cm="1">
        <f t="array" ref="J18">VLOOKUP(INDEX(F:F, H18+(($K$2-1)*16)), A:D, 3, FALSE)</f>
        <v>39</v>
      </c>
      <c r="K18" s="4" cm="1">
        <f t="array" ref="K18">VLOOKUP(INDEX(G:G, H18+(($K$2-1)*16)), A:D, 3, FALSE)</f>
        <v>51</v>
      </c>
      <c r="L18" s="4">
        <f t="shared" ca="1" si="1"/>
        <v>-0.88</v>
      </c>
      <c r="M18" s="4"/>
      <c r="P18" s="4" t="str">
        <f ca="1"/>
        <v>Pyrite Town</v>
      </c>
      <c r="Q18" s="4">
        <f ca="1"/>
        <v>0</v>
      </c>
      <c r="R18" s="4">
        <f ca="1"/>
        <v>0</v>
      </c>
      <c r="S18" s="88">
        <f ca="1"/>
        <v>18.55</v>
      </c>
      <c r="U18" s="109" t="s">
        <v>478</v>
      </c>
      <c r="V18" s="4">
        <f>COUNTIF(Archive!$I$3292:$I$3419, S8Finals!U18)</f>
        <v>0</v>
      </c>
      <c r="W18" s="4">
        <f>COUNTIF(Archive!$L$3292:$L$3419, S8Finals!U18)</f>
        <v>0</v>
      </c>
      <c r="X18" s="88">
        <f t="shared" ca="1" si="2"/>
        <v>18.2</v>
      </c>
      <c r="Y18" s="88">
        <f t="shared" ca="1" si="0"/>
        <v>18.2</v>
      </c>
      <c r="Z18" s="8" t="s">
        <v>1394</v>
      </c>
      <c r="AA18" s="6">
        <v>16</v>
      </c>
      <c r="AB18" s="115" t="s">
        <v>188</v>
      </c>
      <c r="AC18" s="6">
        <f>VLOOKUP(AB18,Rankings!$C:$AN, 38, FALSE)</f>
        <v>8</v>
      </c>
      <c r="AD18" s="6">
        <f t="shared" ca="1" si="4"/>
        <v>21.1</v>
      </c>
      <c r="AF18" s="181"/>
      <c r="AG18" s="168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81"/>
    </row>
    <row r="19" spans="1:52" ht="15.75" thickBot="1" x14ac:dyDescent="0.25">
      <c r="A19" t="s">
        <v>1404</v>
      </c>
      <c r="B19" s="115" t="s">
        <v>183</v>
      </c>
      <c r="C19" s="6">
        <f>VLOOKUP(B19,Rankings!$C:$AN, 38, FALSE)</f>
        <v>53</v>
      </c>
      <c r="D19" s="93" cm="1">
        <f t="array" aca="1" ref="D19" ca="1">ROUND(INDEX(Rankings!$BT$2:$BT$161, C19),2)</f>
        <v>17.54</v>
      </c>
      <c r="F19" t="s">
        <v>290</v>
      </c>
      <c r="G19" t="s">
        <v>717</v>
      </c>
      <c r="P19" s="4" t="str">
        <f ca="1"/>
        <v>Konikoni City</v>
      </c>
      <c r="Q19" s="4">
        <f ca="1"/>
        <v>0</v>
      </c>
      <c r="R19" s="4">
        <f ca="1"/>
        <v>0</v>
      </c>
      <c r="S19" s="88">
        <f ca="1"/>
        <v>18.5</v>
      </c>
      <c r="U19" s="115" t="s">
        <v>183</v>
      </c>
      <c r="V19" s="4">
        <f>COUNTIF(Archive!$I$3292:$I$3419, S8Finals!U19)</f>
        <v>0</v>
      </c>
      <c r="W19" s="4">
        <f>COUNTIF(Archive!$L$3292:$L$3419, S8Finals!U19)</f>
        <v>0</v>
      </c>
      <c r="X19" s="88">
        <f t="shared" ca="1" si="2"/>
        <v>17.54</v>
      </c>
      <c r="Y19" s="88">
        <f t="shared" ca="1" si="0"/>
        <v>17.54</v>
      </c>
      <c r="Z19" s="8" t="s">
        <v>1397</v>
      </c>
      <c r="AA19" s="6">
        <v>17</v>
      </c>
      <c r="AB19" s="101" t="s">
        <v>124</v>
      </c>
      <c r="AC19" s="6">
        <f>VLOOKUP(AB19,Rankings!$C:$AN, 38, FALSE)</f>
        <v>12</v>
      </c>
      <c r="AD19" s="6">
        <f t="shared" ca="1" si="4"/>
        <v>20.39</v>
      </c>
      <c r="AF19" s="181"/>
      <c r="AG19" s="4">
        <v>11</v>
      </c>
      <c r="AH19" s="97" t="s">
        <v>68</v>
      </c>
      <c r="AI19" s="6">
        <v>95</v>
      </c>
      <c r="AJ19" s="168"/>
      <c r="AK19" s="4">
        <v>6</v>
      </c>
      <c r="AL19" s="98" t="s">
        <v>57</v>
      </c>
      <c r="AM19" s="4">
        <v>2</v>
      </c>
      <c r="AN19" s="168"/>
      <c r="AO19" s="4">
        <v>6</v>
      </c>
      <c r="AP19" s="98" t="s">
        <v>57</v>
      </c>
      <c r="AQ19" s="4">
        <v>2</v>
      </c>
      <c r="AR19" s="168"/>
      <c r="AS19" s="4">
        <v>6</v>
      </c>
      <c r="AT19" s="98" t="s">
        <v>57</v>
      </c>
      <c r="AU19" s="4">
        <v>2</v>
      </c>
      <c r="AV19" s="168"/>
      <c r="AW19" s="168"/>
      <c r="AX19" s="168"/>
      <c r="AY19" s="168"/>
      <c r="AZ19" s="181"/>
    </row>
    <row r="20" spans="1:52" ht="15.75" thickBot="1" x14ac:dyDescent="0.25">
      <c r="A20" t="s">
        <v>1403</v>
      </c>
      <c r="B20" s="100" t="s">
        <v>17</v>
      </c>
      <c r="C20" s="6">
        <f>VLOOKUP(B20,Rankings!$C:$AN, 38, FALSE)</f>
        <v>35</v>
      </c>
      <c r="D20" s="93" cm="1">
        <f t="array" aca="1" ref="D20" ca="1">ROUND(INDEX(Rankings!$BT$2:$BT$161, C20),2)</f>
        <v>18.04</v>
      </c>
      <c r="F20" t="s">
        <v>291</v>
      </c>
      <c r="G20" t="s">
        <v>719</v>
      </c>
      <c r="H20" s="148">
        <v>0</v>
      </c>
      <c r="I20" s="4" cm="1">
        <f t="array" ref="I20">IF(H20=1, _xlfn._xlws.SORT(I3:L18, 1, -1),)</f>
        <v>0</v>
      </c>
      <c r="M20" s="4"/>
      <c r="P20" s="4" t="str">
        <f ca="1"/>
        <v>Mount Silver</v>
      </c>
      <c r="Q20" s="4">
        <f ca="1"/>
        <v>0</v>
      </c>
      <c r="R20" s="4">
        <f ca="1"/>
        <v>0</v>
      </c>
      <c r="S20" s="88">
        <f ca="1"/>
        <v>18.37</v>
      </c>
      <c r="U20" s="100" t="s">
        <v>17</v>
      </c>
      <c r="V20" s="4">
        <f>COUNTIF(Archive!$I$3292:$I$3419, S8Finals!U20)</f>
        <v>0</v>
      </c>
      <c r="W20" s="4">
        <f>COUNTIF(Archive!$L$3292:$L$3419, S8Finals!U20)</f>
        <v>0</v>
      </c>
      <c r="X20" s="88">
        <f t="shared" ca="1" si="2"/>
        <v>18.04</v>
      </c>
      <c r="Y20" s="88">
        <f t="shared" ca="1" si="0"/>
        <v>18.04</v>
      </c>
      <c r="Z20" s="8" t="s">
        <v>268</v>
      </c>
      <c r="AA20" s="6">
        <v>18</v>
      </c>
      <c r="AB20" s="96" t="s">
        <v>81</v>
      </c>
      <c r="AC20" s="6">
        <f>VLOOKUP(AB20,Rankings!$C:$AN, 38, FALSE)</f>
        <v>26</v>
      </c>
      <c r="AD20" s="6">
        <f t="shared" ca="1" si="4"/>
        <v>18.71</v>
      </c>
      <c r="AF20" s="181"/>
      <c r="AG20" s="4">
        <v>22</v>
      </c>
      <c r="AH20" s="97" t="s">
        <v>66</v>
      </c>
      <c r="AI20" s="4">
        <v>64</v>
      </c>
      <c r="AJ20" s="168"/>
      <c r="AK20" s="4">
        <v>11</v>
      </c>
      <c r="AL20" s="97" t="s">
        <v>68</v>
      </c>
      <c r="AM20" s="4">
        <v>0</v>
      </c>
      <c r="AN20" s="168"/>
      <c r="AO20" s="4">
        <v>19</v>
      </c>
      <c r="AP20" s="100" t="s">
        <v>23</v>
      </c>
      <c r="AQ20" s="4">
        <v>0</v>
      </c>
      <c r="AR20" s="168"/>
      <c r="AS20" s="4">
        <v>15</v>
      </c>
      <c r="AT20" s="96" t="s">
        <v>86</v>
      </c>
      <c r="AU20" s="4">
        <v>0</v>
      </c>
      <c r="AV20" s="168"/>
      <c r="AW20" s="168"/>
      <c r="AX20" s="168"/>
      <c r="AY20" s="168"/>
      <c r="AZ20" s="181"/>
    </row>
    <row r="21" spans="1:52" x14ac:dyDescent="0.2">
      <c r="A21" t="s">
        <v>1400</v>
      </c>
      <c r="B21" s="97" t="s">
        <v>71</v>
      </c>
      <c r="C21" s="6">
        <f>VLOOKUP(B21,Rankings!$C:$AN, 38, FALSE)</f>
        <v>5</v>
      </c>
      <c r="D21" s="93" cm="1">
        <f t="array" aca="1" ref="D21" ca="1">ROUND(INDEX(Rankings!$BT$2:$BT$161, C21),2)</f>
        <v>21.22</v>
      </c>
      <c r="F21" t="s">
        <v>649</v>
      </c>
      <c r="G21" t="s">
        <v>720</v>
      </c>
      <c r="M21" s="4"/>
      <c r="P21" s="4" t="str">
        <f ca="1"/>
        <v>Porto Marinada</v>
      </c>
      <c r="Q21" s="4">
        <f ca="1"/>
        <v>0</v>
      </c>
      <c r="R21" s="4">
        <f ca="1"/>
        <v>0</v>
      </c>
      <c r="S21" s="88">
        <f ca="1"/>
        <v>18.2</v>
      </c>
      <c r="U21" s="97" t="s">
        <v>71</v>
      </c>
      <c r="V21" s="4">
        <f>COUNTIF(Archive!$I$3292:$I$3419, S8Finals!U21)</f>
        <v>0</v>
      </c>
      <c r="W21" s="4">
        <f>COUNTIF(Archive!$L$3292:$L$3419, S8Finals!U21)</f>
        <v>0</v>
      </c>
      <c r="X21" s="88">
        <f t="shared" ca="1" si="2"/>
        <v>21.22</v>
      </c>
      <c r="Y21" s="88">
        <f t="shared" ca="1" si="0"/>
        <v>21.22</v>
      </c>
      <c r="Z21" s="8" t="s">
        <v>717</v>
      </c>
      <c r="AA21" s="6">
        <v>19</v>
      </c>
      <c r="AB21" s="100" t="s">
        <v>23</v>
      </c>
      <c r="AC21" s="6">
        <f>VLOOKUP(AB21,Rankings!$C:$AN, 38, FALSE)</f>
        <v>15</v>
      </c>
      <c r="AD21" s="6">
        <f t="shared" ca="1" si="4"/>
        <v>20.13</v>
      </c>
      <c r="AF21" s="181"/>
      <c r="AG21" s="168"/>
      <c r="AH21" s="168"/>
      <c r="AI21" s="168"/>
      <c r="AJ21" s="168"/>
      <c r="AK21" s="168"/>
      <c r="AL21" s="168"/>
      <c r="AM21" s="168"/>
      <c r="AN21" s="168"/>
      <c r="AO21" s="168"/>
      <c r="AP21" s="168"/>
      <c r="AQ21" s="168"/>
      <c r="AR21" s="168"/>
      <c r="AS21" s="168"/>
      <c r="AT21" s="168"/>
      <c r="AU21" s="168"/>
      <c r="AV21" s="168"/>
      <c r="AW21" s="168"/>
      <c r="AX21" s="168"/>
      <c r="AY21" s="168"/>
      <c r="AZ21" s="181"/>
    </row>
    <row r="22" spans="1:52" x14ac:dyDescent="0.2">
      <c r="A22" t="s">
        <v>1397</v>
      </c>
      <c r="B22" s="101" t="s">
        <v>124</v>
      </c>
      <c r="C22" s="6">
        <f>VLOOKUP(B22,Rankings!$C:$AN, 38, FALSE)</f>
        <v>12</v>
      </c>
      <c r="D22" s="93" cm="1">
        <f t="array" aca="1" ref="D22" ca="1">ROUND(INDEX(Rankings!$BT$2:$BT$161, C22),2)</f>
        <v>20.39</v>
      </c>
      <c r="F22" t="s">
        <v>292</v>
      </c>
      <c r="G22" t="s">
        <v>721</v>
      </c>
      <c r="M22" s="4"/>
      <c r="P22" s="4" t="str">
        <f ca="1"/>
        <v>Motostoke</v>
      </c>
      <c r="Q22" s="4">
        <f ca="1"/>
        <v>0</v>
      </c>
      <c r="R22" s="4">
        <f ca="1"/>
        <v>0</v>
      </c>
      <c r="S22" s="88">
        <f ca="1"/>
        <v>18.04</v>
      </c>
      <c r="U22" s="101" t="s">
        <v>124</v>
      </c>
      <c r="V22" s="4">
        <f>COUNTIF(Archive!$I$3292:$I$3419, S8Finals!U22)</f>
        <v>0</v>
      </c>
      <c r="W22" s="4">
        <f>COUNTIF(Archive!$L$3292:$L$3419, S8Finals!U22)</f>
        <v>0</v>
      </c>
      <c r="X22" s="88">
        <f t="shared" ca="1" si="2"/>
        <v>20.39</v>
      </c>
      <c r="Y22" s="88">
        <f t="shared" ca="1" si="0"/>
        <v>20.39</v>
      </c>
      <c r="Z22" s="8" t="s">
        <v>1399</v>
      </c>
      <c r="AA22" s="6">
        <v>20</v>
      </c>
      <c r="AB22" s="115" t="s">
        <v>186</v>
      </c>
      <c r="AC22" s="6">
        <f>VLOOKUP(AB22,Rankings!$C:$AN, 38, FALSE)</f>
        <v>11</v>
      </c>
      <c r="AD22" s="6">
        <f t="shared" ca="1" si="4"/>
        <v>20.5</v>
      </c>
      <c r="AF22" s="181"/>
      <c r="AG22" s="4">
        <v>10</v>
      </c>
      <c r="AH22" s="94" t="s">
        <v>387</v>
      </c>
      <c r="AI22" s="4">
        <v>73</v>
      </c>
      <c r="AJ22" s="168"/>
      <c r="AK22" s="4">
        <v>7</v>
      </c>
      <c r="AL22" s="131" t="s">
        <v>96</v>
      </c>
      <c r="AM22" s="4">
        <v>2</v>
      </c>
      <c r="AN22" s="168"/>
      <c r="AO22" s="4">
        <v>7</v>
      </c>
      <c r="AP22" s="131" t="s">
        <v>96</v>
      </c>
      <c r="AQ22" s="4">
        <v>0</v>
      </c>
      <c r="AR22" s="168"/>
      <c r="AS22" s="168"/>
      <c r="AT22" s="168"/>
      <c r="AU22" s="168"/>
      <c r="AV22" s="168"/>
      <c r="AW22" s="168"/>
      <c r="AX22" s="168"/>
      <c r="AY22" s="168"/>
      <c r="AZ22" s="181"/>
    </row>
    <row r="23" spans="1:52" x14ac:dyDescent="0.2">
      <c r="A23" t="s">
        <v>1395</v>
      </c>
      <c r="B23" s="42" t="s">
        <v>36</v>
      </c>
      <c r="C23" s="6">
        <f>VLOOKUP(B23,Rankings!$C:$AN, 38, FALSE)</f>
        <v>9</v>
      </c>
      <c r="D23" s="93" cm="1">
        <f t="array" aca="1" ref="D23" ca="1">ROUND(INDEX(Rankings!$BT$2:$BT$161, C23),2)</f>
        <v>20.74</v>
      </c>
      <c r="F23" t="s">
        <v>277</v>
      </c>
      <c r="G23" t="s">
        <v>722</v>
      </c>
      <c r="M23" s="4"/>
      <c r="P23" s="4" t="str">
        <f ca="1"/>
        <v>Exeggutor Island</v>
      </c>
      <c r="Q23" s="4">
        <f ca="1"/>
        <v>0</v>
      </c>
      <c r="R23" s="4">
        <f ca="1"/>
        <v>0</v>
      </c>
      <c r="S23" s="88">
        <f ca="1"/>
        <v>17.760000000000002</v>
      </c>
      <c r="U23" s="42" t="s">
        <v>36</v>
      </c>
      <c r="V23" s="4">
        <f>COUNTIF(Archive!$I$3292:$I$3419, S8Finals!U23)</f>
        <v>0</v>
      </c>
      <c r="W23" s="4">
        <f>COUNTIF(Archive!$L$3292:$L$3419, S8Finals!U23)</f>
        <v>0</v>
      </c>
      <c r="X23" s="88">
        <f t="shared" ca="1" si="2"/>
        <v>20.74</v>
      </c>
      <c r="Y23" s="88">
        <f t="shared" ca="1" si="0"/>
        <v>20.74</v>
      </c>
      <c r="Z23" s="8" t="s">
        <v>1402</v>
      </c>
      <c r="AA23" s="6">
        <v>21</v>
      </c>
      <c r="AB23" s="99" t="s">
        <v>39</v>
      </c>
      <c r="AC23" s="6">
        <f>VLOOKUP(AB23,Rankings!$C:$AN, 38, FALSE)</f>
        <v>23</v>
      </c>
      <c r="AD23" s="6">
        <f t="shared" ca="1" si="4"/>
        <v>18.96</v>
      </c>
      <c r="AF23" s="181"/>
      <c r="AG23" s="4">
        <v>23</v>
      </c>
      <c r="AH23" s="98" t="s">
        <v>60</v>
      </c>
      <c r="AI23" s="6">
        <v>79</v>
      </c>
      <c r="AJ23" s="168"/>
      <c r="AK23" s="4">
        <v>23</v>
      </c>
      <c r="AL23" s="98" t="s">
        <v>60</v>
      </c>
      <c r="AM23" s="4">
        <v>0</v>
      </c>
      <c r="AN23" s="168"/>
      <c r="AO23" s="4">
        <v>15</v>
      </c>
      <c r="AP23" s="96" t="s">
        <v>86</v>
      </c>
      <c r="AQ23" s="4">
        <v>2</v>
      </c>
      <c r="AR23" s="168"/>
      <c r="AS23" s="168"/>
      <c r="AT23" s="168"/>
      <c r="AU23" s="168"/>
      <c r="AV23" s="168"/>
      <c r="AW23" s="168"/>
      <c r="AX23" s="168"/>
      <c r="AY23" s="168"/>
      <c r="AZ23" s="181"/>
    </row>
    <row r="24" spans="1:52" x14ac:dyDescent="0.2">
      <c r="A24" t="s">
        <v>1393</v>
      </c>
      <c r="B24" s="98" t="s">
        <v>60</v>
      </c>
      <c r="C24" s="6">
        <f>VLOOKUP(B24,Rankings!$C:$AN, 38, FALSE)</f>
        <v>58</v>
      </c>
      <c r="D24" s="93" cm="1">
        <f t="array" aca="1" ref="D24" ca="1">ROUND(INDEX(Rankings!$BT$2:$BT$161, C24),2)</f>
        <v>16.920000000000002</v>
      </c>
      <c r="F24" t="s">
        <v>293</v>
      </c>
      <c r="G24" t="s">
        <v>723</v>
      </c>
      <c r="M24" s="4"/>
      <c r="P24" s="4" t="str">
        <f ca="1"/>
        <v>Cherrygrove City</v>
      </c>
      <c r="Q24" s="4">
        <f ca="1"/>
        <v>0</v>
      </c>
      <c r="R24" s="4">
        <f ca="1"/>
        <v>0</v>
      </c>
      <c r="S24" s="88">
        <f ca="1"/>
        <v>17.739999999999998</v>
      </c>
      <c r="U24" s="98" t="s">
        <v>60</v>
      </c>
      <c r="V24" s="4">
        <f>COUNTIF(Archive!$I$3292:$I$3419, S8Finals!U24)</f>
        <v>0</v>
      </c>
      <c r="W24" s="4">
        <f>COUNTIF(Archive!$L$3292:$L$3419, S8Finals!U24)</f>
        <v>0</v>
      </c>
      <c r="X24" s="88">
        <f t="shared" ca="1" si="2"/>
        <v>16.920000000000002</v>
      </c>
      <c r="Y24" s="88">
        <f t="shared" ca="1" si="0"/>
        <v>16.920000000000002</v>
      </c>
      <c r="Z24" s="8" t="s">
        <v>1390</v>
      </c>
      <c r="AA24" s="6">
        <v>22</v>
      </c>
      <c r="AB24" s="97" t="s">
        <v>66</v>
      </c>
      <c r="AC24" s="6">
        <f>VLOOKUP(AB24,Rankings!$C:$AN, 38, FALSE)</f>
        <v>75</v>
      </c>
      <c r="AD24" s="6">
        <f t="shared" ca="1" si="4"/>
        <v>16.04</v>
      </c>
      <c r="AF24" s="181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81"/>
    </row>
    <row r="25" spans="1:52" ht="15.75" thickBot="1" x14ac:dyDescent="0.25">
      <c r="A25" t="s">
        <v>1391</v>
      </c>
      <c r="B25" s="98" t="s">
        <v>48</v>
      </c>
      <c r="C25" s="6">
        <f>VLOOKUP(B25,Rankings!$C:$AN, 38, FALSE)</f>
        <v>79</v>
      </c>
      <c r="D25" s="93" cm="1">
        <f t="array" aca="1" ref="D25" ca="1">ROUND(INDEX(Rankings!$BT$2:$BT$161, C25),2)</f>
        <v>15.21</v>
      </c>
      <c r="F25" t="s">
        <v>1399</v>
      </c>
      <c r="G25" t="s">
        <v>1391</v>
      </c>
      <c r="M25" s="4"/>
      <c r="P25" s="336" t="str">
        <f ca="1"/>
        <v>Wintown</v>
      </c>
      <c r="Q25" s="336">
        <f ca="1"/>
        <v>0</v>
      </c>
      <c r="R25" s="336">
        <f ca="1"/>
        <v>0</v>
      </c>
      <c r="S25" s="396">
        <f ca="1"/>
        <v>17.54</v>
      </c>
      <c r="U25" s="98" t="s">
        <v>48</v>
      </c>
      <c r="V25" s="4">
        <f>COUNTIF(Archive!$I$3292:$I$3419, S8Finals!U25)</f>
        <v>0</v>
      </c>
      <c r="W25" s="4">
        <f>COUNTIF(Archive!$L$3292:$L$3419, S8Finals!U25)</f>
        <v>0</v>
      </c>
      <c r="X25" s="88">
        <f t="shared" ca="1" si="2"/>
        <v>15.21</v>
      </c>
      <c r="Y25" s="88">
        <f t="shared" ca="1" si="0"/>
        <v>15.21</v>
      </c>
      <c r="Z25" s="8" t="s">
        <v>1393</v>
      </c>
      <c r="AA25" s="6">
        <v>23</v>
      </c>
      <c r="AB25" s="98" t="s">
        <v>60</v>
      </c>
      <c r="AC25" s="6">
        <f>VLOOKUP(AB25,Rankings!$C:$AN, 38, FALSE)</f>
        <v>58</v>
      </c>
      <c r="AD25" s="6">
        <f t="shared" ca="1" si="4"/>
        <v>16.920000000000002</v>
      </c>
      <c r="AF25" s="181"/>
      <c r="AG25" s="4">
        <v>15</v>
      </c>
      <c r="AH25" s="96" t="s">
        <v>86</v>
      </c>
      <c r="AI25" s="6">
        <v>97</v>
      </c>
      <c r="AJ25" s="168"/>
      <c r="AK25" s="4">
        <v>2</v>
      </c>
      <c r="AL25" s="96" t="s">
        <v>93</v>
      </c>
      <c r="AM25" s="4">
        <v>1</v>
      </c>
      <c r="AN25" s="168"/>
      <c r="AO25" s="168"/>
      <c r="AP25" s="168"/>
      <c r="AQ25" s="168"/>
      <c r="AR25" s="168"/>
      <c r="AS25" s="168"/>
      <c r="AT25" s="168"/>
      <c r="AU25" s="168"/>
      <c r="AV25" s="168"/>
      <c r="AW25" s="168"/>
      <c r="AX25" s="168"/>
      <c r="AY25" s="168"/>
      <c r="AZ25" s="181"/>
    </row>
    <row r="26" spans="1:52" x14ac:dyDescent="0.2">
      <c r="A26" t="s">
        <v>268</v>
      </c>
      <c r="B26" s="96" t="s">
        <v>81</v>
      </c>
      <c r="C26" s="6">
        <f>VLOOKUP(B26,Rankings!$C:$AN, 38, FALSE)</f>
        <v>26</v>
      </c>
      <c r="D26" s="93" cm="1">
        <f t="array" aca="1" ref="D26" ca="1">ROUND(INDEX(Rankings!$BT$2:$BT$161, C26),2)</f>
        <v>18.71</v>
      </c>
      <c r="F26" t="s">
        <v>1402</v>
      </c>
      <c r="G26" t="s">
        <v>1393</v>
      </c>
      <c r="M26" s="4"/>
      <c r="O26" t="s">
        <v>720</v>
      </c>
      <c r="P26" s="4" t="str">
        <f ca="1"/>
        <v>Cocona Village</v>
      </c>
      <c r="Q26" s="4">
        <f ca="1"/>
        <v>0</v>
      </c>
      <c r="R26" s="4">
        <f ca="1"/>
        <v>0</v>
      </c>
      <c r="S26" s="88">
        <f ca="1"/>
        <v>17.46</v>
      </c>
      <c r="U26" s="96" t="s">
        <v>81</v>
      </c>
      <c r="V26" s="4">
        <f>COUNTIF(Archive!$I$3292:$I$3419, S8Finals!U26)</f>
        <v>0</v>
      </c>
      <c r="W26" s="4">
        <f>COUNTIF(Archive!$L$3292:$L$3419, S8Finals!U26)</f>
        <v>0</v>
      </c>
      <c r="X26" s="88">
        <f t="shared" ca="1" si="2"/>
        <v>18.71</v>
      </c>
      <c r="Y26" s="88">
        <f t="shared" ca="1" si="0"/>
        <v>18.71</v>
      </c>
      <c r="Z26" s="8" t="s">
        <v>291</v>
      </c>
      <c r="AA26" s="6">
        <v>24</v>
      </c>
      <c r="AB26" s="115" t="s">
        <v>189</v>
      </c>
      <c r="AC26" s="6">
        <f>VLOOKUP(AB26,Rankings!$C:$AN, 38, FALSE)</f>
        <v>42</v>
      </c>
      <c r="AD26" s="6">
        <f t="shared" ca="1" si="4"/>
        <v>17.46</v>
      </c>
      <c r="AF26" s="181"/>
      <c r="AG26" s="4">
        <v>18</v>
      </c>
      <c r="AH26" s="96" t="s">
        <v>81</v>
      </c>
      <c r="AI26" s="4">
        <v>46</v>
      </c>
      <c r="AJ26" s="168"/>
      <c r="AK26" s="4">
        <v>15</v>
      </c>
      <c r="AL26" s="96" t="s">
        <v>86</v>
      </c>
      <c r="AM26" s="4">
        <v>2</v>
      </c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81"/>
    </row>
    <row r="27" spans="1:52" x14ac:dyDescent="0.2">
      <c r="A27" t="s">
        <v>289</v>
      </c>
      <c r="B27" s="97" t="s">
        <v>69</v>
      </c>
      <c r="C27" s="6">
        <f>VLOOKUP(B27,Rankings!$C:$AN, 38, FALSE)</f>
        <v>76</v>
      </c>
      <c r="D27" s="93" cm="1">
        <f t="array" aca="1" ref="D27" ca="1">ROUND(INDEX(Rankings!$BT$2:$BT$161, C27),2)</f>
        <v>16.02</v>
      </c>
      <c r="F27" t="s">
        <v>1401</v>
      </c>
      <c r="G27" t="s">
        <v>1395</v>
      </c>
      <c r="M27" s="4"/>
      <c r="O27" t="s">
        <v>293</v>
      </c>
      <c r="P27" s="4" t="str">
        <f ca="1"/>
        <v>Lilycove City</v>
      </c>
      <c r="Q27" s="4">
        <f ca="1"/>
        <v>0</v>
      </c>
      <c r="R27" s="4">
        <f ca="1"/>
        <v>0</v>
      </c>
      <c r="S27" s="88">
        <f ca="1"/>
        <v>17.37</v>
      </c>
      <c r="U27" s="97" t="s">
        <v>69</v>
      </c>
      <c r="V27" s="4">
        <f>COUNTIF(Archive!$I$3292:$I$3419, S8Finals!U27)</f>
        <v>0</v>
      </c>
      <c r="W27" s="4">
        <f>COUNTIF(Archive!$L$3292:$L$3419, S8Finals!U27)</f>
        <v>0</v>
      </c>
      <c r="X27" s="88">
        <f t="shared" ca="1" si="2"/>
        <v>16.02</v>
      </c>
      <c r="Y27" s="88">
        <f t="shared" ca="1" si="0"/>
        <v>16.02</v>
      </c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</row>
    <row r="28" spans="1:52" x14ac:dyDescent="0.2">
      <c r="A28" t="s">
        <v>290</v>
      </c>
      <c r="B28" s="131" t="s">
        <v>96</v>
      </c>
      <c r="C28" s="6">
        <f>VLOOKUP(B28,Rankings!$C:$AN, 38, FALSE)</f>
        <v>46</v>
      </c>
      <c r="D28" s="93" cm="1">
        <f t="array" aca="1" ref="D28" ca="1">ROUND(INDEX(Rankings!$BT$2:$BT$161, C28),2)</f>
        <v>17.37</v>
      </c>
      <c r="F28" t="s">
        <v>1398</v>
      </c>
      <c r="G28" t="s">
        <v>1397</v>
      </c>
      <c r="M28" s="4"/>
      <c r="O28" t="s">
        <v>649</v>
      </c>
      <c r="P28" s="4" t="str">
        <f ca="1"/>
        <v>Cyllage City</v>
      </c>
      <c r="Q28" s="4">
        <f ca="1"/>
        <v>0</v>
      </c>
      <c r="R28" s="4">
        <f ca="1"/>
        <v>0</v>
      </c>
      <c r="S28" s="88">
        <f ca="1"/>
        <v>16.920000000000002</v>
      </c>
      <c r="U28" s="131" t="s">
        <v>96</v>
      </c>
      <c r="V28" s="4">
        <f>COUNTIF(Archive!$I$3292:$I$3419, S8Finals!U28)</f>
        <v>0</v>
      </c>
      <c r="W28" s="4">
        <f>COUNTIF(Archive!$L$3292:$L$3419, S8Finals!U28)</f>
        <v>0</v>
      </c>
      <c r="X28" s="88">
        <f t="shared" ca="1" si="2"/>
        <v>17.37</v>
      </c>
      <c r="Y28" s="88">
        <f t="shared" ca="1" si="0"/>
        <v>17.37</v>
      </c>
      <c r="AL28" t="s">
        <v>1440</v>
      </c>
    </row>
    <row r="29" spans="1:52" x14ac:dyDescent="0.2">
      <c r="A29" t="s">
        <v>291</v>
      </c>
      <c r="B29" s="115" t="s">
        <v>189</v>
      </c>
      <c r="C29" s="6">
        <f>VLOOKUP(B29,Rankings!$C:$AN, 38, FALSE)</f>
        <v>42</v>
      </c>
      <c r="D29" s="93" cm="1">
        <f t="array" aca="1" ref="D29" ca="1">ROUND(INDEX(Rankings!$BT$2:$BT$161, C29),2)</f>
        <v>17.46</v>
      </c>
      <c r="F29" t="s">
        <v>1396</v>
      </c>
      <c r="G29" t="s">
        <v>1400</v>
      </c>
      <c r="M29" s="4"/>
      <c r="O29" t="s">
        <v>292</v>
      </c>
      <c r="P29" s="4" t="str">
        <f ca="1"/>
        <v>Castelia City</v>
      </c>
      <c r="Q29" s="4">
        <f ca="1"/>
        <v>0</v>
      </c>
      <c r="R29" s="4">
        <f ca="1"/>
        <v>0</v>
      </c>
      <c r="S29" s="88">
        <f ca="1"/>
        <v>16.88</v>
      </c>
      <c r="U29" s="115" t="s">
        <v>189</v>
      </c>
      <c r="V29" s="4">
        <f>COUNTIF(Archive!$I$3292:$I$3419, S8Finals!U29)</f>
        <v>0</v>
      </c>
      <c r="W29" s="4">
        <f>COUNTIF(Archive!$L$3292:$L$3419, S8Finals!U29)</f>
        <v>0</v>
      </c>
      <c r="X29" s="88">
        <f t="shared" ca="1" si="2"/>
        <v>17.46</v>
      </c>
      <c r="Y29" s="88">
        <f t="shared" ca="1" si="0"/>
        <v>17.46</v>
      </c>
      <c r="AH29">
        <f t="shared" ref="AH29:AH36" si="5">MAX(AI29:AJ29)</f>
        <v>0</v>
      </c>
      <c r="AK29" t="e">
        <f t="shared" ref="AK29:AK36" si="6">-AL29</f>
        <v>#N/A</v>
      </c>
      <c r="AL29" t="e">
        <f>ROUND((AM29+AN29)/16, 2)</f>
        <v>#N/A</v>
      </c>
      <c r="AM29" t="e">
        <f>_xlfn.XLOOKUP(AI29, $AC$3:$AC$26, $AD$3:$AD$26)-_xlfn.XLOOKUP(AJ29, $AC$3:$AC$26, $AD$3:$AD$26)</f>
        <v>#N/A</v>
      </c>
      <c r="AN29">
        <f>1/4</f>
        <v>0.25</v>
      </c>
    </row>
    <row r="30" spans="1:52" x14ac:dyDescent="0.2">
      <c r="A30" t="s">
        <v>649</v>
      </c>
      <c r="B30" s="131" t="s">
        <v>97</v>
      </c>
      <c r="C30" s="6">
        <f>VLOOKUP(B30,Rankings!$C:$AN, 38, FALSE)</f>
        <v>22</v>
      </c>
      <c r="D30" s="93" cm="1">
        <f t="array" aca="1" ref="D30" ca="1">ROUND(INDEX(Rankings!$BT$2:$BT$161, C30),2)</f>
        <v>19.36</v>
      </c>
      <c r="F30" t="s">
        <v>1394</v>
      </c>
      <c r="G30" t="s">
        <v>1403</v>
      </c>
      <c r="M30" s="4"/>
      <c r="O30" t="s">
        <v>1394</v>
      </c>
      <c r="P30" s="4" t="str">
        <f ca="1"/>
        <v>Cerulean Cape</v>
      </c>
      <c r="Q30" s="4">
        <f ca="1"/>
        <v>0</v>
      </c>
      <c r="R30" s="4">
        <f ca="1"/>
        <v>0</v>
      </c>
      <c r="S30" s="88">
        <f ca="1"/>
        <v>16.88</v>
      </c>
      <c r="U30" s="131" t="s">
        <v>97</v>
      </c>
      <c r="V30" s="4">
        <f>COUNTIF(Archive!$I$3292:$I$3419, S8Finals!U30)</f>
        <v>0</v>
      </c>
      <c r="W30" s="4">
        <f>COUNTIF(Archive!$L$3292:$L$3419, S8Finals!U30)</f>
        <v>0</v>
      </c>
      <c r="X30" s="88">
        <f t="shared" ca="1" si="2"/>
        <v>19.36</v>
      </c>
      <c r="Y30" s="88">
        <f t="shared" ca="1" si="0"/>
        <v>19.36</v>
      </c>
      <c r="AH30">
        <f t="shared" si="5"/>
        <v>0</v>
      </c>
      <c r="AK30" t="e">
        <f t="shared" si="6"/>
        <v>#N/A</v>
      </c>
      <c r="AL30" t="e">
        <f>ROUND((AM30+AN30)/8, 2)</f>
        <v>#N/A</v>
      </c>
      <c r="AM30" t="e">
        <f>_xlfn.XLOOKUP(AI30, $AC$3:$AC$26, $AD$3:$AD$26)-_xlfn.XLOOKUP(AJ30, $AC$3:$AC$26, $AD$3:$AD$26)</f>
        <v>#N/A</v>
      </c>
      <c r="AN30">
        <f>9/4</f>
        <v>2.25</v>
      </c>
    </row>
    <row r="31" spans="1:52" x14ac:dyDescent="0.2">
      <c r="A31" t="s">
        <v>292</v>
      </c>
      <c r="B31" s="109" t="s">
        <v>477</v>
      </c>
      <c r="C31" s="6">
        <f>VLOOKUP(B31,Rankings!$C:$AN, 38, FALSE)</f>
        <v>24</v>
      </c>
      <c r="D31" s="93" cm="1">
        <f t="array" aca="1" ref="D31" ca="1">ROUND(INDEX(Rankings!$BT$2:$BT$161, C31),2)</f>
        <v>18.77</v>
      </c>
      <c r="F31" t="s">
        <v>1392</v>
      </c>
      <c r="G31" t="s">
        <v>1404</v>
      </c>
      <c r="M31" s="4"/>
      <c r="O31" t="s">
        <v>1405</v>
      </c>
      <c r="P31" s="4" t="str">
        <f ca="1"/>
        <v>Striaton City</v>
      </c>
      <c r="Q31" s="4">
        <f ca="1"/>
        <v>0</v>
      </c>
      <c r="R31" s="4">
        <f ca="1"/>
        <v>0</v>
      </c>
      <c r="S31" s="88">
        <f ca="1"/>
        <v>16.04</v>
      </c>
      <c r="U31" s="109" t="s">
        <v>477</v>
      </c>
      <c r="V31" s="4">
        <f>COUNTIF(Archive!$I$3292:$I$3419, S8Finals!U31)</f>
        <v>0</v>
      </c>
      <c r="W31" s="4">
        <f>COUNTIF(Archive!$L$3292:$L$3419, S8Finals!U31)</f>
        <v>0</v>
      </c>
      <c r="X31" s="88">
        <f t="shared" ca="1" si="2"/>
        <v>18.77</v>
      </c>
      <c r="Y31" s="88">
        <f t="shared" ca="1" si="0"/>
        <v>18.77</v>
      </c>
      <c r="AH31">
        <f t="shared" si="5"/>
        <v>0</v>
      </c>
      <c r="AK31" t="e">
        <f t="shared" si="6"/>
        <v>#N/A</v>
      </c>
      <c r="AL31" t="e">
        <f t="shared" ref="AL31:AL32" si="7">ROUND((AM31+AN31)/4, 2)</f>
        <v>#N/A</v>
      </c>
      <c r="AM31" t="e">
        <f t="shared" ref="AM31:AM36" si="8">_xlfn.XLOOKUP(AI31, $AC$3:$AC$26, $AD$3:$AD$26)-_xlfn.XLOOKUP(AJ31, $AC$3:$AC$26, $AD$3:$AD$26)</f>
        <v>#N/A</v>
      </c>
      <c r="AN31">
        <f>13/4</f>
        <v>3.25</v>
      </c>
    </row>
    <row r="32" spans="1:52" x14ac:dyDescent="0.2">
      <c r="A32" t="s">
        <v>277</v>
      </c>
      <c r="B32" s="115" t="s">
        <v>179</v>
      </c>
      <c r="C32" s="6">
        <f>VLOOKUP(B32,Rankings!$C:$AN, 38, FALSE)</f>
        <v>31</v>
      </c>
      <c r="D32" s="93" cm="1">
        <f t="array" aca="1" ref="D32" ca="1">ROUND(INDEX(Rankings!$BT$2:$BT$161, C32),2)</f>
        <v>18.55</v>
      </c>
      <c r="F32" t="s">
        <v>1390</v>
      </c>
      <c r="G32" t="s">
        <v>1405</v>
      </c>
      <c r="M32" s="4"/>
      <c r="O32" t="s">
        <v>1395</v>
      </c>
      <c r="P32" s="4" t="str">
        <f ca="1"/>
        <v>Accumula Town</v>
      </c>
      <c r="Q32" s="4">
        <f ca="1"/>
        <v>0</v>
      </c>
      <c r="R32" s="4">
        <f ca="1"/>
        <v>0</v>
      </c>
      <c r="S32" s="88">
        <f ca="1"/>
        <v>16.02</v>
      </c>
      <c r="U32" s="115" t="s">
        <v>179</v>
      </c>
      <c r="V32" s="4">
        <f>COUNTIF(Archive!$I$3292:$I$3419, S8Finals!U32)</f>
        <v>0</v>
      </c>
      <c r="W32" s="4">
        <f>COUNTIF(Archive!$L$3292:$L$3419, S8Finals!U32)</f>
        <v>0</v>
      </c>
      <c r="X32" s="88">
        <f t="shared" ca="1" si="2"/>
        <v>18.55</v>
      </c>
      <c r="Y32" s="88">
        <f t="shared" ca="1" si="0"/>
        <v>18.55</v>
      </c>
      <c r="AH32">
        <f t="shared" si="5"/>
        <v>0</v>
      </c>
      <c r="AK32" t="e">
        <f t="shared" si="6"/>
        <v>#N/A</v>
      </c>
      <c r="AL32" t="e">
        <f t="shared" si="7"/>
        <v>#N/A</v>
      </c>
      <c r="AM32" t="e">
        <f t="shared" si="8"/>
        <v>#N/A</v>
      </c>
      <c r="AN32">
        <f>8/4</f>
        <v>2</v>
      </c>
    </row>
    <row r="33" spans="1:40" x14ac:dyDescent="0.2">
      <c r="A33" t="s">
        <v>293</v>
      </c>
      <c r="B33" s="42" t="s">
        <v>46</v>
      </c>
      <c r="C33" s="6">
        <f>VLOOKUP(B33,Rankings!$C:$AN, 38, FALSE)</f>
        <v>39</v>
      </c>
      <c r="D33" s="93" cm="1">
        <f t="array" aca="1" ref="D33" ca="1">ROUND(INDEX(Rankings!$BT$2:$BT$161, C33),2)</f>
        <v>17.760000000000002</v>
      </c>
      <c r="F33" t="s">
        <v>723</v>
      </c>
      <c r="G33" t="s">
        <v>715</v>
      </c>
      <c r="M33" s="4"/>
      <c r="O33" t="s">
        <v>277</v>
      </c>
      <c r="P33" s="4" t="str">
        <f ca="1"/>
        <v>Santalune City</v>
      </c>
      <c r="Q33" s="4">
        <f ca="1"/>
        <v>0</v>
      </c>
      <c r="R33" s="4">
        <f ca="1"/>
        <v>0</v>
      </c>
      <c r="S33" s="88">
        <f ca="1"/>
        <v>15.21</v>
      </c>
      <c r="U33" s="42" t="s">
        <v>46</v>
      </c>
      <c r="V33" s="4">
        <f>COUNTIF(Archive!$I$3292:$I$3419, S8Finals!U33)</f>
        <v>0</v>
      </c>
      <c r="W33" s="4">
        <f>COUNTIF(Archive!$L$3292:$L$3419, S8Finals!U33)</f>
        <v>0</v>
      </c>
      <c r="X33" s="88">
        <f t="shared" ca="1" si="2"/>
        <v>17.760000000000002</v>
      </c>
      <c r="Y33" s="88">
        <f t="shared" ca="1" si="0"/>
        <v>17.760000000000002</v>
      </c>
      <c r="AH33">
        <f t="shared" si="5"/>
        <v>0</v>
      </c>
      <c r="AK33" t="e">
        <f t="shared" si="6"/>
        <v>#N/A</v>
      </c>
      <c r="AL33" t="e">
        <f t="shared" ref="AL33:AL36" si="9">ROUND((AM33+AN33)/2, 2)</f>
        <v>#N/A</v>
      </c>
      <c r="AM33" t="e">
        <f t="shared" si="8"/>
        <v>#N/A</v>
      </c>
      <c r="AN33">
        <f>16/4</f>
        <v>4</v>
      </c>
    </row>
    <row r="34" spans="1:40" x14ac:dyDescent="0.2">
      <c r="F34" t="s">
        <v>722</v>
      </c>
      <c r="G34" t="s">
        <v>716</v>
      </c>
      <c r="M34" s="4"/>
      <c r="AH34">
        <f t="shared" si="5"/>
        <v>0</v>
      </c>
      <c r="AK34" t="e">
        <f t="shared" si="6"/>
        <v>#N/A</v>
      </c>
      <c r="AL34" t="e">
        <f t="shared" si="9"/>
        <v>#N/A</v>
      </c>
      <c r="AM34" t="e">
        <f t="shared" si="8"/>
        <v>#N/A</v>
      </c>
      <c r="AN34">
        <f>5/4</f>
        <v>1.25</v>
      </c>
    </row>
    <row r="35" spans="1:40" x14ac:dyDescent="0.2">
      <c r="F35" t="s">
        <v>721</v>
      </c>
      <c r="G35" t="s">
        <v>717</v>
      </c>
      <c r="M35" s="4"/>
      <c r="AH35">
        <f t="shared" si="5"/>
        <v>0</v>
      </c>
      <c r="AK35" t="e">
        <f t="shared" si="6"/>
        <v>#N/A</v>
      </c>
      <c r="AL35" t="e">
        <f t="shared" si="9"/>
        <v>#N/A</v>
      </c>
      <c r="AM35" t="e">
        <f t="shared" si="8"/>
        <v>#N/A</v>
      </c>
      <c r="AN35">
        <f>16/4</f>
        <v>4</v>
      </c>
    </row>
    <row r="36" spans="1:40" x14ac:dyDescent="0.2">
      <c r="F36" t="s">
        <v>720</v>
      </c>
      <c r="G36" t="s">
        <v>719</v>
      </c>
      <c r="AH36">
        <f t="shared" si="5"/>
        <v>0</v>
      </c>
      <c r="AK36" t="e">
        <f t="shared" si="6"/>
        <v>#N/A</v>
      </c>
      <c r="AL36" t="e">
        <f t="shared" si="9"/>
        <v>#N/A</v>
      </c>
      <c r="AM36" t="e">
        <f t="shared" si="8"/>
        <v>#N/A</v>
      </c>
      <c r="AN36">
        <f>13/4</f>
        <v>3.25</v>
      </c>
    </row>
    <row r="37" spans="1:40" x14ac:dyDescent="0.2">
      <c r="F37" t="s">
        <v>1399</v>
      </c>
      <c r="G37" t="s">
        <v>1390</v>
      </c>
    </row>
    <row r="38" spans="1:40" x14ac:dyDescent="0.2">
      <c r="F38" t="s">
        <v>1402</v>
      </c>
      <c r="G38" t="s">
        <v>1392</v>
      </c>
    </row>
    <row r="39" spans="1:40" x14ac:dyDescent="0.2">
      <c r="F39" t="s">
        <v>1401</v>
      </c>
      <c r="G39" t="s">
        <v>1394</v>
      </c>
    </row>
    <row r="40" spans="1:40" x14ac:dyDescent="0.2">
      <c r="F40" t="s">
        <v>1398</v>
      </c>
      <c r="G40" t="s">
        <v>1396</v>
      </c>
      <c r="AI40">
        <v>3</v>
      </c>
      <c r="AJ40">
        <v>2</v>
      </c>
      <c r="AK40">
        <v>0.05</v>
      </c>
    </row>
    <row r="41" spans="1:40" x14ac:dyDescent="0.2">
      <c r="F41" t="s">
        <v>1405</v>
      </c>
      <c r="G41" t="s">
        <v>1391</v>
      </c>
    </row>
    <row r="42" spans="1:40" x14ac:dyDescent="0.2">
      <c r="F42" t="s">
        <v>1404</v>
      </c>
      <c r="G42" t="s">
        <v>1393</v>
      </c>
    </row>
    <row r="43" spans="1:40" x14ac:dyDescent="0.2">
      <c r="F43" t="s">
        <v>1403</v>
      </c>
      <c r="G43" t="s">
        <v>1395</v>
      </c>
    </row>
    <row r="44" spans="1:40" x14ac:dyDescent="0.2">
      <c r="F44" t="s">
        <v>1400</v>
      </c>
      <c r="G44" t="s">
        <v>1397</v>
      </c>
    </row>
    <row r="45" spans="1:40" x14ac:dyDescent="0.2">
      <c r="F45" t="s">
        <v>268</v>
      </c>
      <c r="G45" t="s">
        <v>293</v>
      </c>
    </row>
    <row r="46" spans="1:40" x14ac:dyDescent="0.2">
      <c r="F46" t="s">
        <v>289</v>
      </c>
      <c r="G46" t="s">
        <v>277</v>
      </c>
    </row>
    <row r="47" spans="1:40" x14ac:dyDescent="0.2">
      <c r="F47" t="s">
        <v>290</v>
      </c>
      <c r="G47" t="s">
        <v>292</v>
      </c>
    </row>
    <row r="48" spans="1:40" x14ac:dyDescent="0.2">
      <c r="F48" t="s">
        <v>291</v>
      </c>
      <c r="G48" t="s">
        <v>649</v>
      </c>
    </row>
    <row r="49" spans="6:7" x14ac:dyDescent="0.2">
      <c r="F49" t="s">
        <v>723</v>
      </c>
      <c r="G49" t="s">
        <v>1391</v>
      </c>
    </row>
    <row r="50" spans="6:7" x14ac:dyDescent="0.2">
      <c r="F50" t="s">
        <v>722</v>
      </c>
      <c r="G50" t="s">
        <v>1393</v>
      </c>
    </row>
    <row r="51" spans="6:7" x14ac:dyDescent="0.2">
      <c r="F51" t="s">
        <v>721</v>
      </c>
      <c r="G51" t="s">
        <v>1395</v>
      </c>
    </row>
    <row r="52" spans="6:7" x14ac:dyDescent="0.2">
      <c r="F52" t="s">
        <v>720</v>
      </c>
      <c r="G52" t="s">
        <v>1397</v>
      </c>
    </row>
    <row r="53" spans="6:7" x14ac:dyDescent="0.2">
      <c r="F53" t="s">
        <v>719</v>
      </c>
      <c r="G53" t="s">
        <v>1400</v>
      </c>
    </row>
    <row r="54" spans="6:7" x14ac:dyDescent="0.2">
      <c r="F54" t="s">
        <v>717</v>
      </c>
      <c r="G54" t="s">
        <v>1403</v>
      </c>
    </row>
    <row r="55" spans="6:7" x14ac:dyDescent="0.2">
      <c r="F55" t="s">
        <v>716</v>
      </c>
      <c r="G55" t="s">
        <v>1404</v>
      </c>
    </row>
    <row r="56" spans="6:7" x14ac:dyDescent="0.2">
      <c r="F56" t="s">
        <v>715</v>
      </c>
      <c r="G56" t="s">
        <v>1405</v>
      </c>
    </row>
    <row r="57" spans="6:7" x14ac:dyDescent="0.2">
      <c r="F57" t="s">
        <v>1399</v>
      </c>
      <c r="G57" t="s">
        <v>293</v>
      </c>
    </row>
    <row r="58" spans="6:7" x14ac:dyDescent="0.2">
      <c r="F58" t="s">
        <v>1402</v>
      </c>
      <c r="G58" t="s">
        <v>277</v>
      </c>
    </row>
    <row r="59" spans="6:7" x14ac:dyDescent="0.2">
      <c r="F59" t="s">
        <v>1401</v>
      </c>
      <c r="G59" t="s">
        <v>292</v>
      </c>
    </row>
    <row r="60" spans="6:7" x14ac:dyDescent="0.2">
      <c r="F60" t="s">
        <v>1398</v>
      </c>
      <c r="G60" t="s">
        <v>649</v>
      </c>
    </row>
    <row r="61" spans="6:7" x14ac:dyDescent="0.2">
      <c r="F61" t="s">
        <v>1396</v>
      </c>
      <c r="G61" t="s">
        <v>291</v>
      </c>
    </row>
    <row r="62" spans="6:7" x14ac:dyDescent="0.2">
      <c r="F62" t="s">
        <v>1394</v>
      </c>
      <c r="G62" t="s">
        <v>290</v>
      </c>
    </row>
    <row r="63" spans="6:7" x14ac:dyDescent="0.2">
      <c r="F63" t="s">
        <v>1392</v>
      </c>
      <c r="G63" t="s">
        <v>289</v>
      </c>
    </row>
    <row r="64" spans="6:7" x14ac:dyDescent="0.2">
      <c r="F64" t="s">
        <v>1390</v>
      </c>
      <c r="G64" t="s">
        <v>268</v>
      </c>
    </row>
    <row r="65" spans="6:7" x14ac:dyDescent="0.2">
      <c r="F65" t="s">
        <v>1399</v>
      </c>
      <c r="G65" t="s">
        <v>719</v>
      </c>
    </row>
    <row r="66" spans="6:7" x14ac:dyDescent="0.2">
      <c r="F66" t="s">
        <v>1402</v>
      </c>
      <c r="G66" t="s">
        <v>717</v>
      </c>
    </row>
    <row r="67" spans="6:7" x14ac:dyDescent="0.2">
      <c r="F67" t="s">
        <v>1401</v>
      </c>
      <c r="G67" t="s">
        <v>716</v>
      </c>
    </row>
    <row r="68" spans="6:7" x14ac:dyDescent="0.2">
      <c r="F68" t="s">
        <v>1398</v>
      </c>
      <c r="G68" t="s">
        <v>715</v>
      </c>
    </row>
    <row r="69" spans="6:7" x14ac:dyDescent="0.2">
      <c r="F69" t="s">
        <v>1396</v>
      </c>
      <c r="G69" t="s">
        <v>723</v>
      </c>
    </row>
    <row r="70" spans="6:7" x14ac:dyDescent="0.2">
      <c r="F70" t="s">
        <v>1394</v>
      </c>
      <c r="G70" t="s">
        <v>722</v>
      </c>
    </row>
    <row r="71" spans="6:7" x14ac:dyDescent="0.2">
      <c r="F71" t="s">
        <v>1392</v>
      </c>
      <c r="G71" t="s">
        <v>721</v>
      </c>
    </row>
    <row r="72" spans="6:7" x14ac:dyDescent="0.2">
      <c r="F72" t="s">
        <v>1390</v>
      </c>
      <c r="G72" t="s">
        <v>720</v>
      </c>
    </row>
    <row r="73" spans="6:7" x14ac:dyDescent="0.2">
      <c r="F73" t="s">
        <v>268</v>
      </c>
      <c r="G73" t="s">
        <v>1397</v>
      </c>
    </row>
    <row r="74" spans="6:7" x14ac:dyDescent="0.2">
      <c r="F74" t="s">
        <v>289</v>
      </c>
      <c r="G74" t="s">
        <v>1395</v>
      </c>
    </row>
    <row r="75" spans="6:7" x14ac:dyDescent="0.2">
      <c r="F75" t="s">
        <v>290</v>
      </c>
      <c r="G75" t="s">
        <v>1393</v>
      </c>
    </row>
    <row r="76" spans="6:7" x14ac:dyDescent="0.2">
      <c r="F76" t="s">
        <v>291</v>
      </c>
      <c r="G76" t="s">
        <v>1391</v>
      </c>
    </row>
    <row r="77" spans="6:7" x14ac:dyDescent="0.2">
      <c r="F77" t="s">
        <v>649</v>
      </c>
      <c r="G77" t="s">
        <v>1405</v>
      </c>
    </row>
    <row r="78" spans="6:7" x14ac:dyDescent="0.2">
      <c r="F78" t="s">
        <v>292</v>
      </c>
      <c r="G78" t="s">
        <v>1404</v>
      </c>
    </row>
    <row r="79" spans="6:7" x14ac:dyDescent="0.2">
      <c r="F79" t="s">
        <v>277</v>
      </c>
      <c r="G79" t="s">
        <v>1403</v>
      </c>
    </row>
    <row r="80" spans="6:7" x14ac:dyDescent="0.2">
      <c r="F80" t="s">
        <v>293</v>
      </c>
      <c r="G80" t="s">
        <v>1400</v>
      </c>
    </row>
    <row r="81" spans="6:7" x14ac:dyDescent="0.2">
      <c r="F81" t="s">
        <v>723</v>
      </c>
      <c r="G81" t="s">
        <v>649</v>
      </c>
    </row>
    <row r="82" spans="6:7" x14ac:dyDescent="0.2">
      <c r="F82" t="s">
        <v>722</v>
      </c>
      <c r="G82" t="s">
        <v>292</v>
      </c>
    </row>
    <row r="83" spans="6:7" x14ac:dyDescent="0.2">
      <c r="F83" t="s">
        <v>721</v>
      </c>
      <c r="G83" t="s">
        <v>277</v>
      </c>
    </row>
    <row r="84" spans="6:7" x14ac:dyDescent="0.2">
      <c r="F84" t="s">
        <v>720</v>
      </c>
      <c r="G84" t="s">
        <v>293</v>
      </c>
    </row>
    <row r="85" spans="6:7" x14ac:dyDescent="0.2">
      <c r="F85" t="s">
        <v>719</v>
      </c>
      <c r="G85" t="s">
        <v>268</v>
      </c>
    </row>
    <row r="86" spans="6:7" x14ac:dyDescent="0.2">
      <c r="F86" t="s">
        <v>717</v>
      </c>
      <c r="G86" t="s">
        <v>289</v>
      </c>
    </row>
    <row r="87" spans="6:7" x14ac:dyDescent="0.2">
      <c r="F87" t="s">
        <v>716</v>
      </c>
      <c r="G87" t="s">
        <v>290</v>
      </c>
    </row>
    <row r="88" spans="6:7" x14ac:dyDescent="0.2">
      <c r="F88" t="s">
        <v>715</v>
      </c>
      <c r="G88" t="s">
        <v>291</v>
      </c>
    </row>
    <row r="89" spans="6:7" x14ac:dyDescent="0.2">
      <c r="F89" t="s">
        <v>1405</v>
      </c>
      <c r="G89" t="s">
        <v>1396</v>
      </c>
    </row>
    <row r="90" spans="6:7" x14ac:dyDescent="0.2">
      <c r="F90" t="s">
        <v>1404</v>
      </c>
      <c r="G90" t="s">
        <v>1394</v>
      </c>
    </row>
    <row r="91" spans="6:7" x14ac:dyDescent="0.2">
      <c r="F91" t="s">
        <v>1403</v>
      </c>
      <c r="G91" t="s">
        <v>1392</v>
      </c>
    </row>
    <row r="92" spans="6:7" x14ac:dyDescent="0.2">
      <c r="F92" t="s">
        <v>1400</v>
      </c>
      <c r="G92" t="s">
        <v>1390</v>
      </c>
    </row>
    <row r="93" spans="6:7" x14ac:dyDescent="0.2">
      <c r="F93" t="s">
        <v>1397</v>
      </c>
      <c r="G93" t="s">
        <v>1399</v>
      </c>
    </row>
    <row r="94" spans="6:7" x14ac:dyDescent="0.2">
      <c r="F94" t="s">
        <v>1395</v>
      </c>
      <c r="G94" t="s">
        <v>1402</v>
      </c>
    </row>
    <row r="95" spans="6:7" x14ac:dyDescent="0.2">
      <c r="F95" t="s">
        <v>1393</v>
      </c>
      <c r="G95" t="s">
        <v>1401</v>
      </c>
    </row>
    <row r="96" spans="6:7" x14ac:dyDescent="0.2">
      <c r="F96" t="s">
        <v>1391</v>
      </c>
      <c r="G96" t="s">
        <v>1398</v>
      </c>
    </row>
    <row r="97" spans="6:7" x14ac:dyDescent="0.2">
      <c r="F97" t="s">
        <v>719</v>
      </c>
      <c r="G97" t="s">
        <v>723</v>
      </c>
    </row>
    <row r="98" spans="6:7" x14ac:dyDescent="0.2">
      <c r="F98" t="s">
        <v>717</v>
      </c>
      <c r="G98" t="s">
        <v>722</v>
      </c>
    </row>
    <row r="99" spans="6:7" x14ac:dyDescent="0.2">
      <c r="F99" t="s">
        <v>716</v>
      </c>
      <c r="G99" t="s">
        <v>721</v>
      </c>
    </row>
    <row r="100" spans="6:7" x14ac:dyDescent="0.2">
      <c r="F100" t="s">
        <v>715</v>
      </c>
      <c r="G100" t="s">
        <v>720</v>
      </c>
    </row>
    <row r="101" spans="6:7" x14ac:dyDescent="0.2">
      <c r="F101" t="s">
        <v>1396</v>
      </c>
      <c r="G101" t="s">
        <v>1399</v>
      </c>
    </row>
    <row r="102" spans="6:7" x14ac:dyDescent="0.2">
      <c r="F102" t="s">
        <v>1394</v>
      </c>
      <c r="G102" t="s">
        <v>1402</v>
      </c>
    </row>
    <row r="103" spans="6:7" x14ac:dyDescent="0.2">
      <c r="F103" t="s">
        <v>1392</v>
      </c>
      <c r="G103" t="s">
        <v>1401</v>
      </c>
    </row>
    <row r="104" spans="6:7" x14ac:dyDescent="0.2">
      <c r="F104" t="s">
        <v>1390</v>
      </c>
      <c r="G104" t="s">
        <v>1398</v>
      </c>
    </row>
    <row r="105" spans="6:7" x14ac:dyDescent="0.2">
      <c r="F105" t="s">
        <v>1397</v>
      </c>
      <c r="G105" t="s">
        <v>1405</v>
      </c>
    </row>
    <row r="106" spans="6:7" x14ac:dyDescent="0.2">
      <c r="F106" t="s">
        <v>1395</v>
      </c>
      <c r="G106" t="s">
        <v>1404</v>
      </c>
    </row>
    <row r="107" spans="6:7" x14ac:dyDescent="0.2">
      <c r="F107" t="s">
        <v>1393</v>
      </c>
      <c r="G107" t="s">
        <v>1403</v>
      </c>
    </row>
    <row r="108" spans="6:7" x14ac:dyDescent="0.2">
      <c r="F108" t="s">
        <v>1391</v>
      </c>
      <c r="G108" t="s">
        <v>1400</v>
      </c>
    </row>
    <row r="109" spans="6:7" x14ac:dyDescent="0.2">
      <c r="F109" t="s">
        <v>649</v>
      </c>
      <c r="G109" t="s">
        <v>268</v>
      </c>
    </row>
    <row r="110" spans="6:7" x14ac:dyDescent="0.2">
      <c r="F110" t="s">
        <v>292</v>
      </c>
      <c r="G110" t="s">
        <v>289</v>
      </c>
    </row>
    <row r="111" spans="6:7" x14ac:dyDescent="0.2">
      <c r="F111" t="s">
        <v>277</v>
      </c>
      <c r="G111" t="s">
        <v>290</v>
      </c>
    </row>
    <row r="112" spans="6:7" x14ac:dyDescent="0.2">
      <c r="F112" t="s">
        <v>293</v>
      </c>
      <c r="G112" t="s">
        <v>291</v>
      </c>
    </row>
    <row r="113" spans="6:7" x14ac:dyDescent="0.2">
      <c r="F113" t="s">
        <v>1405</v>
      </c>
      <c r="G113" t="s">
        <v>719</v>
      </c>
    </row>
    <row r="114" spans="6:7" x14ac:dyDescent="0.2">
      <c r="F114" t="s">
        <v>1404</v>
      </c>
      <c r="G114" t="s">
        <v>717</v>
      </c>
    </row>
    <row r="115" spans="6:7" x14ac:dyDescent="0.2">
      <c r="F115" t="s">
        <v>1403</v>
      </c>
      <c r="G115" t="s">
        <v>716</v>
      </c>
    </row>
    <row r="116" spans="6:7" x14ac:dyDescent="0.2">
      <c r="F116" t="s">
        <v>1400</v>
      </c>
      <c r="G116" t="s">
        <v>715</v>
      </c>
    </row>
    <row r="117" spans="6:7" x14ac:dyDescent="0.2">
      <c r="F117" t="s">
        <v>1397</v>
      </c>
      <c r="G117" t="s">
        <v>723</v>
      </c>
    </row>
    <row r="118" spans="6:7" x14ac:dyDescent="0.2">
      <c r="F118" t="s">
        <v>1395</v>
      </c>
      <c r="G118" t="s">
        <v>722</v>
      </c>
    </row>
    <row r="119" spans="6:7" x14ac:dyDescent="0.2">
      <c r="F119" t="s">
        <v>1393</v>
      </c>
      <c r="G119" t="s">
        <v>721</v>
      </c>
    </row>
    <row r="120" spans="6:7" x14ac:dyDescent="0.2">
      <c r="F120" t="s">
        <v>1391</v>
      </c>
      <c r="G120" t="s">
        <v>720</v>
      </c>
    </row>
    <row r="121" spans="6:7" x14ac:dyDescent="0.2">
      <c r="F121" t="s">
        <v>268</v>
      </c>
      <c r="G121" t="s">
        <v>1396</v>
      </c>
    </row>
    <row r="122" spans="6:7" x14ac:dyDescent="0.2">
      <c r="F122" t="s">
        <v>289</v>
      </c>
      <c r="G122" t="s">
        <v>1394</v>
      </c>
    </row>
    <row r="123" spans="6:7" x14ac:dyDescent="0.2">
      <c r="F123" t="s">
        <v>290</v>
      </c>
      <c r="G123" t="s">
        <v>1392</v>
      </c>
    </row>
    <row r="124" spans="6:7" x14ac:dyDescent="0.2">
      <c r="F124" t="s">
        <v>291</v>
      </c>
      <c r="G124" t="s">
        <v>1390</v>
      </c>
    </row>
    <row r="125" spans="6:7" x14ac:dyDescent="0.2">
      <c r="F125" t="s">
        <v>649</v>
      </c>
      <c r="G125" t="s">
        <v>1399</v>
      </c>
    </row>
    <row r="126" spans="6:7" x14ac:dyDescent="0.2">
      <c r="F126" t="s">
        <v>292</v>
      </c>
      <c r="G126" t="s">
        <v>1402</v>
      </c>
    </row>
    <row r="127" spans="6:7" x14ac:dyDescent="0.2">
      <c r="F127" t="s">
        <v>277</v>
      </c>
      <c r="G127" t="s">
        <v>1401</v>
      </c>
    </row>
    <row r="128" spans="6:7" x14ac:dyDescent="0.2">
      <c r="F128" t="s">
        <v>293</v>
      </c>
      <c r="G128" t="s">
        <v>1398</v>
      </c>
    </row>
  </sheetData>
  <sortState xmlns:xlrd2="http://schemas.microsoft.com/office/spreadsheetml/2017/richdata2" ref="AA28:AB32">
    <sortCondition ref="AA28:AA32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E9B4F-2346-4C2B-A042-37CC5FCF191F}">
  <sheetPr>
    <tabColor theme="9" tint="-0.499984740745262"/>
  </sheetPr>
  <dimension ref="A1:AK240"/>
  <sheetViews>
    <sheetView zoomScale="80" zoomScaleNormal="80" workbookViewId="0">
      <selection activeCell="AM11" sqref="AM11"/>
    </sheetView>
  </sheetViews>
  <sheetFormatPr defaultRowHeight="15" x14ac:dyDescent="0.2"/>
  <cols>
    <col min="1" max="1" width="8.7421875" style="3"/>
    <col min="4" max="4" width="8.7421875" style="3"/>
    <col min="7" max="7" width="8.7421875" style="3"/>
    <col min="10" max="10" width="8.7421875" style="3"/>
    <col min="13" max="13" width="8.7421875" style="3"/>
    <col min="15" max="15" width="8.7421875" customWidth="1"/>
    <col min="16" max="16" width="8.7421875" style="3"/>
    <col min="19" max="19" width="8.7421875" style="3"/>
    <col min="22" max="22" width="8.7421875" style="3"/>
    <col min="25" max="25" width="8.7421875" style="3"/>
    <col min="28" max="28" width="8.7421875" style="3"/>
    <col min="31" max="31" width="8.7421875" style="3"/>
    <col min="34" max="34" width="8.7421875" style="3"/>
  </cols>
  <sheetData>
    <row r="1" spans="1:36" x14ac:dyDescent="0.2">
      <c r="A1" s="3" t="s">
        <v>753</v>
      </c>
      <c r="B1" t="s">
        <v>650</v>
      </c>
      <c r="C1" t="s">
        <v>292</v>
      </c>
      <c r="D1" s="3" t="s">
        <v>753</v>
      </c>
      <c r="E1" t="s">
        <v>1641</v>
      </c>
      <c r="F1" t="s">
        <v>1642</v>
      </c>
      <c r="G1" s="3" t="s">
        <v>753</v>
      </c>
      <c r="H1" t="s">
        <v>1656</v>
      </c>
      <c r="I1" t="s">
        <v>1657</v>
      </c>
      <c r="J1" s="3" t="s">
        <v>753</v>
      </c>
      <c r="K1" t="s">
        <v>1672</v>
      </c>
      <c r="L1" t="s">
        <v>1673</v>
      </c>
      <c r="M1" s="3" t="s">
        <v>753</v>
      </c>
      <c r="N1" t="str">
        <f>_xlfn.CONCAT(LEFT(B1, 1), _xlfn.NUMBERVALUE(RIGHT(B1,LEN(B1)-1))+12)</f>
        <v>D21</v>
      </c>
      <c r="O1" t="str">
        <f>_xlfn.CONCAT(LEFT(C1, 1), _xlfn.NUMBERVALUE(RIGHT(C1,LEN(C1)-1))+12)</f>
        <v>D18</v>
      </c>
      <c r="P1" s="3" t="s">
        <v>753</v>
      </c>
      <c r="Q1" t="str">
        <f>_xlfn.CONCAT(LEFT(E1, 1), _xlfn.NUMBERVALUE(RIGHT(E1,LEN(E1)-1))+12)</f>
        <v>M21</v>
      </c>
      <c r="R1" t="str">
        <f>_xlfn.CONCAT(LEFT(F1, 1), _xlfn.NUMBERVALUE(RIGHT(F1,LEN(F1)-1))+12)</f>
        <v>M18</v>
      </c>
      <c r="S1" s="3" t="s">
        <v>753</v>
      </c>
      <c r="T1" t="str">
        <f>_xlfn.CONCAT(LEFT(H1, 1), _xlfn.NUMBERVALUE(RIGHT(H1,LEN(H1)-1))+12)</f>
        <v>V21</v>
      </c>
      <c r="U1" t="str">
        <f>_xlfn.CONCAT(LEFT(I1, 1), _xlfn.NUMBERVALUE(RIGHT(I1,LEN(I1)-1))+12)</f>
        <v>V18</v>
      </c>
      <c r="V1" s="3" t="s">
        <v>753</v>
      </c>
      <c r="W1" t="str">
        <f>_xlfn.CONCAT(LEFT(K1, 2), _xlfn.NUMBERVALUE(RIGHT(K1,LEN(K1)-2))+12)</f>
        <v>AE21</v>
      </c>
      <c r="X1" t="str">
        <f>_xlfn.CONCAT(LEFT(L1, 2), _xlfn.NUMBERVALUE(RIGHT(L1,LEN(L1)-2))+12)</f>
        <v>AE18</v>
      </c>
      <c r="Y1" s="3" t="s">
        <v>753</v>
      </c>
      <c r="Z1" t="str">
        <f>_xlfn.CONCAT(LEFT(N1, 1), _xlfn.NUMBERVALUE(RIGHT(N1,LEN(N1)-1))+12)</f>
        <v>D33</v>
      </c>
      <c r="AA1" t="str">
        <f t="shared" ref="AA1" si="0">_xlfn.CONCAT(LEFT(O1, 1), _xlfn.NUMBERVALUE(RIGHT(O1,LEN(O1)-1))+12)</f>
        <v>D30</v>
      </c>
      <c r="AB1" s="3" t="s">
        <v>753</v>
      </c>
      <c r="AC1" t="str">
        <f t="shared" ref="AC1" si="1">_xlfn.CONCAT(LEFT(Q1, 1), _xlfn.NUMBERVALUE(RIGHT(Q1,LEN(Q1)-1))+12)</f>
        <v>M33</v>
      </c>
      <c r="AD1" t="str">
        <f t="shared" ref="AD1" si="2">_xlfn.CONCAT(LEFT(R1, 1), _xlfn.NUMBERVALUE(RIGHT(R1,LEN(R1)-1))+12)</f>
        <v>M30</v>
      </c>
      <c r="AE1" s="3" t="s">
        <v>753</v>
      </c>
      <c r="AF1" t="str">
        <f t="shared" ref="AF1" si="3">_xlfn.CONCAT(LEFT(T1, 1), _xlfn.NUMBERVALUE(RIGHT(T1,LEN(T1)-1))+12)</f>
        <v>V33</v>
      </c>
      <c r="AG1" t="str">
        <f t="shared" ref="AG1" si="4">_xlfn.CONCAT(LEFT(U1, 1), _xlfn.NUMBERVALUE(RIGHT(U1,LEN(U1)-1))+12)</f>
        <v>V30</v>
      </c>
      <c r="AH1" s="3" t="s">
        <v>753</v>
      </c>
      <c r="AI1" t="str">
        <f>_xlfn.CONCAT(LEFT(W1, 2), _xlfn.NUMBERVALUE(RIGHT(W1,LEN(W1)-2))+12)</f>
        <v>AE33</v>
      </c>
      <c r="AJ1" t="str">
        <f>_xlfn.CONCAT(LEFT(X1, 2), _xlfn.NUMBERVALUE(RIGHT(X1,LEN(X1)-2))+12)</f>
        <v>AE30</v>
      </c>
    </row>
    <row r="2" spans="1:36" x14ac:dyDescent="0.2">
      <c r="A2" s="3" t="s">
        <v>753</v>
      </c>
      <c r="B2" t="s">
        <v>294</v>
      </c>
      <c r="C2" t="s">
        <v>277</v>
      </c>
      <c r="D2" s="3" t="s">
        <v>753</v>
      </c>
      <c r="E2" t="s">
        <v>1643</v>
      </c>
      <c r="F2" t="s">
        <v>1644</v>
      </c>
      <c r="G2" s="3" t="s">
        <v>753</v>
      </c>
      <c r="H2" t="s">
        <v>1658</v>
      </c>
      <c r="I2" t="s">
        <v>1659</v>
      </c>
      <c r="J2" s="3" t="s">
        <v>753</v>
      </c>
      <c r="K2" t="s">
        <v>1674</v>
      </c>
      <c r="L2" t="s">
        <v>1675</v>
      </c>
      <c r="M2" s="3" t="s">
        <v>753</v>
      </c>
      <c r="N2" t="str">
        <f t="shared" ref="N2:N65" si="5">_xlfn.CONCAT(LEFT(B2, 1), _xlfn.NUMBERVALUE(RIGHT(B2,LEN(B2)-1))+12)</f>
        <v>D22</v>
      </c>
      <c r="O2" t="str">
        <f t="shared" ref="O2:O65" si="6">_xlfn.CONCAT(LEFT(C2, 1), _xlfn.NUMBERVALUE(RIGHT(C2,LEN(C2)-1))+12)</f>
        <v>D19</v>
      </c>
      <c r="P2" s="3" t="s">
        <v>753</v>
      </c>
      <c r="Q2" t="str">
        <f t="shared" ref="Q2:Q65" si="7">_xlfn.CONCAT(LEFT(E2, 1), _xlfn.NUMBERVALUE(RIGHT(E2,LEN(E2)-1))+12)</f>
        <v>M22</v>
      </c>
      <c r="R2" t="str">
        <f t="shared" ref="R2:R65" si="8">_xlfn.CONCAT(LEFT(F2, 1), _xlfn.NUMBERVALUE(RIGHT(F2,LEN(F2)-1))+12)</f>
        <v>M19</v>
      </c>
      <c r="S2" s="3" t="s">
        <v>753</v>
      </c>
      <c r="T2" t="str">
        <f t="shared" ref="T2:T65" si="9">_xlfn.CONCAT(LEFT(H2, 1), _xlfn.NUMBERVALUE(RIGHT(H2,LEN(H2)-1))+12)</f>
        <v>V22</v>
      </c>
      <c r="U2" t="str">
        <f t="shared" ref="U2:U65" si="10">_xlfn.CONCAT(LEFT(I2, 1), _xlfn.NUMBERVALUE(RIGHT(I2,LEN(I2)-1))+12)</f>
        <v>V19</v>
      </c>
      <c r="V2" s="3" t="s">
        <v>753</v>
      </c>
      <c r="W2" t="str">
        <f t="shared" ref="W2:W65" si="11">_xlfn.CONCAT(LEFT(K2, 2), _xlfn.NUMBERVALUE(RIGHT(K2,LEN(K2)-2))+12)</f>
        <v>AE22</v>
      </c>
      <c r="X2" t="str">
        <f t="shared" ref="X2:X65" si="12">_xlfn.CONCAT(LEFT(L2, 2), _xlfn.NUMBERVALUE(RIGHT(L2,LEN(L2)-2))+12)</f>
        <v>AE19</v>
      </c>
      <c r="Y2" s="3" t="s">
        <v>753</v>
      </c>
      <c r="Z2" t="str">
        <f t="shared" ref="Z2:Z65" si="13">_xlfn.CONCAT(LEFT(N2, 1), _xlfn.NUMBERVALUE(RIGHT(N2,LEN(N2)-1))+12)</f>
        <v>D34</v>
      </c>
      <c r="AA2" t="str">
        <f t="shared" ref="AA2:AA65" si="14">_xlfn.CONCAT(LEFT(O2, 1), _xlfn.NUMBERVALUE(RIGHT(O2,LEN(O2)-1))+12)</f>
        <v>D31</v>
      </c>
      <c r="AB2" s="3" t="s">
        <v>753</v>
      </c>
      <c r="AC2" t="str">
        <f t="shared" ref="AC2:AC65" si="15">_xlfn.CONCAT(LEFT(Q2, 1), _xlfn.NUMBERVALUE(RIGHT(Q2,LEN(Q2)-1))+12)</f>
        <v>M34</v>
      </c>
      <c r="AD2" t="str">
        <f t="shared" ref="AD2:AD65" si="16">_xlfn.CONCAT(LEFT(R2, 1), _xlfn.NUMBERVALUE(RIGHT(R2,LEN(R2)-1))+12)</f>
        <v>M31</v>
      </c>
      <c r="AE2" s="3" t="s">
        <v>753</v>
      </c>
      <c r="AF2" t="str">
        <f t="shared" ref="AF2:AF65" si="17">_xlfn.CONCAT(LEFT(T2, 1), _xlfn.NUMBERVALUE(RIGHT(T2,LEN(T2)-1))+12)</f>
        <v>V34</v>
      </c>
      <c r="AG2" t="str">
        <f t="shared" ref="AG2:AG65" si="18">_xlfn.CONCAT(LEFT(U2, 1), _xlfn.NUMBERVALUE(RIGHT(U2,LEN(U2)-1))+12)</f>
        <v>V31</v>
      </c>
      <c r="AH2" s="3" t="s">
        <v>753</v>
      </c>
      <c r="AI2" t="str">
        <f t="shared" ref="AI2:AI65" si="19">_xlfn.CONCAT(LEFT(W2, 2), _xlfn.NUMBERVALUE(RIGHT(W2,LEN(W2)-2))+12)</f>
        <v>AE34</v>
      </c>
      <c r="AJ2" t="str">
        <f t="shared" ref="AJ2:AJ65" si="20">_xlfn.CONCAT(LEFT(X2, 2), _xlfn.NUMBERVALUE(RIGHT(X2,LEN(X2)-2))+12)</f>
        <v>AE31</v>
      </c>
    </row>
    <row r="3" spans="1:36" x14ac:dyDescent="0.2">
      <c r="A3" s="3" t="s">
        <v>753</v>
      </c>
      <c r="B3" t="s">
        <v>651</v>
      </c>
      <c r="C3" t="s">
        <v>291</v>
      </c>
      <c r="D3" s="3" t="s">
        <v>753</v>
      </c>
      <c r="E3" t="s">
        <v>1645</v>
      </c>
      <c r="F3" t="s">
        <v>280</v>
      </c>
      <c r="G3" s="3" t="s">
        <v>753</v>
      </c>
      <c r="H3" t="s">
        <v>1660</v>
      </c>
      <c r="I3" t="s">
        <v>1661</v>
      </c>
      <c r="J3" s="3" t="s">
        <v>753</v>
      </c>
      <c r="K3" t="s">
        <v>1676</v>
      </c>
      <c r="L3" t="s">
        <v>1677</v>
      </c>
      <c r="M3" s="3" t="s">
        <v>753</v>
      </c>
      <c r="N3" t="str">
        <f t="shared" si="5"/>
        <v>D23</v>
      </c>
      <c r="O3" t="str">
        <f t="shared" si="6"/>
        <v>D16</v>
      </c>
      <c r="P3" s="3" t="s">
        <v>753</v>
      </c>
      <c r="Q3" t="str">
        <f t="shared" si="7"/>
        <v>M23</v>
      </c>
      <c r="R3" t="str">
        <f t="shared" si="8"/>
        <v>M16</v>
      </c>
      <c r="S3" s="3" t="s">
        <v>753</v>
      </c>
      <c r="T3" t="str">
        <f t="shared" si="9"/>
        <v>V23</v>
      </c>
      <c r="U3" t="str">
        <f t="shared" si="10"/>
        <v>V16</v>
      </c>
      <c r="V3" s="3" t="s">
        <v>753</v>
      </c>
      <c r="W3" t="str">
        <f t="shared" si="11"/>
        <v>AE23</v>
      </c>
      <c r="X3" t="str">
        <f t="shared" si="12"/>
        <v>AE16</v>
      </c>
      <c r="Y3" s="3" t="s">
        <v>753</v>
      </c>
      <c r="Z3" t="str">
        <f t="shared" si="13"/>
        <v>D35</v>
      </c>
      <c r="AA3" t="str">
        <f t="shared" si="14"/>
        <v>D28</v>
      </c>
      <c r="AB3" s="3" t="s">
        <v>753</v>
      </c>
      <c r="AC3" t="str">
        <f t="shared" si="15"/>
        <v>M35</v>
      </c>
      <c r="AD3" t="str">
        <f t="shared" si="16"/>
        <v>M28</v>
      </c>
      <c r="AE3" s="3" t="s">
        <v>753</v>
      </c>
      <c r="AF3" t="str">
        <f t="shared" si="17"/>
        <v>V35</v>
      </c>
      <c r="AG3" t="str">
        <f t="shared" si="18"/>
        <v>V28</v>
      </c>
      <c r="AH3" s="3" t="s">
        <v>753</v>
      </c>
      <c r="AI3" t="str">
        <f t="shared" si="19"/>
        <v>AE35</v>
      </c>
      <c r="AJ3" t="str">
        <f t="shared" si="20"/>
        <v>AE28</v>
      </c>
    </row>
    <row r="4" spans="1:36" x14ac:dyDescent="0.2">
      <c r="A4" s="3" t="s">
        <v>753</v>
      </c>
      <c r="B4" t="s">
        <v>652</v>
      </c>
      <c r="C4" t="s">
        <v>649</v>
      </c>
      <c r="D4" s="3" t="s">
        <v>753</v>
      </c>
      <c r="E4" t="s">
        <v>1646</v>
      </c>
      <c r="F4" t="s">
        <v>1647</v>
      </c>
      <c r="G4" s="3" t="s">
        <v>753</v>
      </c>
      <c r="H4" t="s">
        <v>1662</v>
      </c>
      <c r="I4" t="s">
        <v>1663</v>
      </c>
      <c r="J4" s="3" t="s">
        <v>753</v>
      </c>
      <c r="K4" t="s">
        <v>1678</v>
      </c>
      <c r="L4" t="s">
        <v>1679</v>
      </c>
      <c r="M4" s="3" t="s">
        <v>753</v>
      </c>
      <c r="N4" t="str">
        <f t="shared" si="5"/>
        <v>D24</v>
      </c>
      <c r="O4" t="str">
        <f t="shared" si="6"/>
        <v>D17</v>
      </c>
      <c r="P4" s="3" t="s">
        <v>753</v>
      </c>
      <c r="Q4" t="str">
        <f t="shared" si="7"/>
        <v>M24</v>
      </c>
      <c r="R4" t="str">
        <f t="shared" si="8"/>
        <v>M17</v>
      </c>
      <c r="S4" s="3" t="s">
        <v>753</v>
      </c>
      <c r="T4" t="str">
        <f t="shared" si="9"/>
        <v>V24</v>
      </c>
      <c r="U4" t="str">
        <f t="shared" si="10"/>
        <v>V17</v>
      </c>
      <c r="V4" s="3" t="s">
        <v>753</v>
      </c>
      <c r="W4" t="str">
        <f t="shared" si="11"/>
        <v>AE24</v>
      </c>
      <c r="X4" t="str">
        <f t="shared" si="12"/>
        <v>AE17</v>
      </c>
      <c r="Y4" s="3" t="s">
        <v>753</v>
      </c>
      <c r="Z4" t="str">
        <f t="shared" si="13"/>
        <v>D36</v>
      </c>
      <c r="AA4" t="str">
        <f t="shared" si="14"/>
        <v>D29</v>
      </c>
      <c r="AB4" s="3" t="s">
        <v>753</v>
      </c>
      <c r="AC4" t="str">
        <f t="shared" si="15"/>
        <v>M36</v>
      </c>
      <c r="AD4" t="str">
        <f t="shared" si="16"/>
        <v>M29</v>
      </c>
      <c r="AE4" s="3" t="s">
        <v>753</v>
      </c>
      <c r="AF4" t="str">
        <f t="shared" si="17"/>
        <v>V36</v>
      </c>
      <c r="AG4" t="str">
        <f t="shared" si="18"/>
        <v>V29</v>
      </c>
      <c r="AH4" s="3" t="s">
        <v>753</v>
      </c>
      <c r="AI4" t="str">
        <f t="shared" si="19"/>
        <v>AE36</v>
      </c>
      <c r="AJ4" t="str">
        <f t="shared" si="20"/>
        <v>AE29</v>
      </c>
    </row>
    <row r="5" spans="1:36" x14ac:dyDescent="0.2">
      <c r="A5" s="3" t="s">
        <v>753</v>
      </c>
      <c r="B5" t="s">
        <v>657</v>
      </c>
      <c r="C5" t="s">
        <v>655</v>
      </c>
      <c r="D5" s="3" t="s">
        <v>753</v>
      </c>
      <c r="E5" t="s">
        <v>1648</v>
      </c>
      <c r="F5" t="s">
        <v>1649</v>
      </c>
      <c r="G5" s="3" t="s">
        <v>753</v>
      </c>
      <c r="H5" t="s">
        <v>1664</v>
      </c>
      <c r="I5" t="s">
        <v>1665</v>
      </c>
      <c r="J5" s="3" t="s">
        <v>753</v>
      </c>
      <c r="K5" t="s">
        <v>1680</v>
      </c>
      <c r="L5" t="s">
        <v>1681</v>
      </c>
      <c r="M5" s="3" t="s">
        <v>753</v>
      </c>
      <c r="N5" t="str">
        <f t="shared" si="5"/>
        <v>H21</v>
      </c>
      <c r="O5" t="str">
        <f t="shared" si="6"/>
        <v>H18</v>
      </c>
      <c r="P5" s="3" t="s">
        <v>753</v>
      </c>
      <c r="Q5" t="str">
        <f t="shared" si="7"/>
        <v>Q21</v>
      </c>
      <c r="R5" t="str">
        <f t="shared" si="8"/>
        <v>Q18</v>
      </c>
      <c r="S5" s="3" t="s">
        <v>753</v>
      </c>
      <c r="T5" t="str">
        <f t="shared" si="9"/>
        <v>Z21</v>
      </c>
      <c r="U5" t="str">
        <f t="shared" si="10"/>
        <v>Z18</v>
      </c>
      <c r="V5" s="3" t="s">
        <v>753</v>
      </c>
      <c r="W5" t="str">
        <f t="shared" si="11"/>
        <v>AI21</v>
      </c>
      <c r="X5" t="str">
        <f t="shared" si="12"/>
        <v>AI18</v>
      </c>
      <c r="Y5" s="3" t="s">
        <v>753</v>
      </c>
      <c r="Z5" t="str">
        <f t="shared" si="13"/>
        <v>H33</v>
      </c>
      <c r="AA5" t="str">
        <f t="shared" si="14"/>
        <v>H30</v>
      </c>
      <c r="AB5" s="3" t="s">
        <v>753</v>
      </c>
      <c r="AC5" t="str">
        <f t="shared" si="15"/>
        <v>Q33</v>
      </c>
      <c r="AD5" t="str">
        <f t="shared" si="16"/>
        <v>Q30</v>
      </c>
      <c r="AE5" s="3" t="s">
        <v>753</v>
      </c>
      <c r="AF5" t="str">
        <f t="shared" si="17"/>
        <v>Z33</v>
      </c>
      <c r="AG5" t="str">
        <f t="shared" si="18"/>
        <v>Z30</v>
      </c>
      <c r="AH5" s="3" t="s">
        <v>753</v>
      </c>
      <c r="AI5" t="str">
        <f t="shared" si="19"/>
        <v>AI33</v>
      </c>
      <c r="AJ5" t="str">
        <f t="shared" si="20"/>
        <v>AI30</v>
      </c>
    </row>
    <row r="6" spans="1:36" x14ac:dyDescent="0.2">
      <c r="A6" s="3" t="s">
        <v>753</v>
      </c>
      <c r="B6" t="s">
        <v>658</v>
      </c>
      <c r="C6" t="s">
        <v>656</v>
      </c>
      <c r="D6" s="3" t="s">
        <v>753</v>
      </c>
      <c r="E6" t="s">
        <v>1650</v>
      </c>
      <c r="F6" t="s">
        <v>1651</v>
      </c>
      <c r="G6" s="3" t="s">
        <v>753</v>
      </c>
      <c r="H6" t="s">
        <v>1666</v>
      </c>
      <c r="I6" t="s">
        <v>1667</v>
      </c>
      <c r="J6" s="3" t="s">
        <v>753</v>
      </c>
      <c r="K6" t="s">
        <v>1682</v>
      </c>
      <c r="L6" t="s">
        <v>1683</v>
      </c>
      <c r="M6" s="3" t="s">
        <v>753</v>
      </c>
      <c r="N6" t="str">
        <f t="shared" si="5"/>
        <v>H22</v>
      </c>
      <c r="O6" t="str">
        <f t="shared" si="6"/>
        <v>H19</v>
      </c>
      <c r="P6" s="3" t="s">
        <v>753</v>
      </c>
      <c r="Q6" t="str">
        <f t="shared" si="7"/>
        <v>Q22</v>
      </c>
      <c r="R6" t="str">
        <f t="shared" si="8"/>
        <v>Q19</v>
      </c>
      <c r="S6" s="3" t="s">
        <v>753</v>
      </c>
      <c r="T6" t="str">
        <f t="shared" si="9"/>
        <v>Z22</v>
      </c>
      <c r="U6" t="str">
        <f t="shared" si="10"/>
        <v>Z19</v>
      </c>
      <c r="V6" s="3" t="s">
        <v>753</v>
      </c>
      <c r="W6" t="str">
        <f t="shared" si="11"/>
        <v>AI22</v>
      </c>
      <c r="X6" t="str">
        <f t="shared" si="12"/>
        <v>AI19</v>
      </c>
      <c r="Y6" s="3" t="s">
        <v>753</v>
      </c>
      <c r="Z6" t="str">
        <f t="shared" si="13"/>
        <v>H34</v>
      </c>
      <c r="AA6" t="str">
        <f t="shared" si="14"/>
        <v>H31</v>
      </c>
      <c r="AB6" s="3" t="s">
        <v>753</v>
      </c>
      <c r="AC6" t="str">
        <f t="shared" si="15"/>
        <v>Q34</v>
      </c>
      <c r="AD6" t="str">
        <f t="shared" si="16"/>
        <v>Q31</v>
      </c>
      <c r="AE6" s="3" t="s">
        <v>753</v>
      </c>
      <c r="AF6" t="str">
        <f t="shared" si="17"/>
        <v>Z34</v>
      </c>
      <c r="AG6" t="str">
        <f t="shared" si="18"/>
        <v>Z31</v>
      </c>
      <c r="AH6" s="3" t="s">
        <v>753</v>
      </c>
      <c r="AI6" t="str">
        <f t="shared" si="19"/>
        <v>AI34</v>
      </c>
      <c r="AJ6" t="str">
        <f t="shared" si="20"/>
        <v>AI31</v>
      </c>
    </row>
    <row r="7" spans="1:36" x14ac:dyDescent="0.2">
      <c r="A7" s="3" t="s">
        <v>753</v>
      </c>
      <c r="B7" t="s">
        <v>659</v>
      </c>
      <c r="C7" t="s">
        <v>653</v>
      </c>
      <c r="D7" s="3" t="s">
        <v>753</v>
      </c>
      <c r="E7" t="s">
        <v>1652</v>
      </c>
      <c r="F7" t="s">
        <v>1653</v>
      </c>
      <c r="G7" s="3" t="s">
        <v>753</v>
      </c>
      <c r="H7" t="s">
        <v>1668</v>
      </c>
      <c r="I7" t="s">
        <v>1669</v>
      </c>
      <c r="J7" s="3" t="s">
        <v>753</v>
      </c>
      <c r="K7" t="s">
        <v>1684</v>
      </c>
      <c r="L7" t="s">
        <v>1685</v>
      </c>
      <c r="M7" s="3" t="s">
        <v>753</v>
      </c>
      <c r="N7" t="str">
        <f t="shared" si="5"/>
        <v>H23</v>
      </c>
      <c r="O7" t="str">
        <f t="shared" si="6"/>
        <v>H16</v>
      </c>
      <c r="P7" s="3" t="s">
        <v>753</v>
      </c>
      <c r="Q7" t="str">
        <f t="shared" si="7"/>
        <v>Q23</v>
      </c>
      <c r="R7" t="str">
        <f t="shared" si="8"/>
        <v>Q16</v>
      </c>
      <c r="S7" s="3" t="s">
        <v>753</v>
      </c>
      <c r="T7" t="str">
        <f t="shared" si="9"/>
        <v>Z23</v>
      </c>
      <c r="U7" t="str">
        <f t="shared" si="10"/>
        <v>Z16</v>
      </c>
      <c r="V7" s="3" t="s">
        <v>753</v>
      </c>
      <c r="W7" t="str">
        <f t="shared" si="11"/>
        <v>AI23</v>
      </c>
      <c r="X7" t="str">
        <f t="shared" si="12"/>
        <v>AI16</v>
      </c>
      <c r="Y7" s="3" t="s">
        <v>753</v>
      </c>
      <c r="Z7" t="str">
        <f t="shared" si="13"/>
        <v>H35</v>
      </c>
      <c r="AA7" t="str">
        <f t="shared" si="14"/>
        <v>H28</v>
      </c>
      <c r="AB7" s="3" t="s">
        <v>753</v>
      </c>
      <c r="AC7" t="str">
        <f t="shared" si="15"/>
        <v>Q35</v>
      </c>
      <c r="AD7" t="str">
        <f t="shared" si="16"/>
        <v>Q28</v>
      </c>
      <c r="AE7" s="3" t="s">
        <v>753</v>
      </c>
      <c r="AF7" t="str">
        <f t="shared" si="17"/>
        <v>Z35</v>
      </c>
      <c r="AG7" t="str">
        <f t="shared" si="18"/>
        <v>Z28</v>
      </c>
      <c r="AH7" s="3" t="s">
        <v>753</v>
      </c>
      <c r="AI7" t="str">
        <f t="shared" si="19"/>
        <v>AI35</v>
      </c>
      <c r="AJ7" t="str">
        <f t="shared" si="20"/>
        <v>AI28</v>
      </c>
    </row>
    <row r="8" spans="1:36" x14ac:dyDescent="0.2">
      <c r="A8" s="3" t="s">
        <v>753</v>
      </c>
      <c r="B8" t="s">
        <v>660</v>
      </c>
      <c r="C8" t="s">
        <v>654</v>
      </c>
      <c r="D8" s="3" t="s">
        <v>753</v>
      </c>
      <c r="E8" t="s">
        <v>1654</v>
      </c>
      <c r="F8" t="s">
        <v>1655</v>
      </c>
      <c r="G8" s="3" t="s">
        <v>753</v>
      </c>
      <c r="H8" t="s">
        <v>1670</v>
      </c>
      <c r="I8" t="s">
        <v>1671</v>
      </c>
      <c r="J8" s="3" t="s">
        <v>753</v>
      </c>
      <c r="K8" t="s">
        <v>1686</v>
      </c>
      <c r="L8" t="s">
        <v>1687</v>
      </c>
      <c r="M8" s="3" t="s">
        <v>753</v>
      </c>
      <c r="N8" t="str">
        <f t="shared" si="5"/>
        <v>H24</v>
      </c>
      <c r="O8" t="str">
        <f t="shared" si="6"/>
        <v>H17</v>
      </c>
      <c r="P8" s="3" t="s">
        <v>753</v>
      </c>
      <c r="Q8" t="str">
        <f t="shared" si="7"/>
        <v>Q24</v>
      </c>
      <c r="R8" t="str">
        <f t="shared" si="8"/>
        <v>Q17</v>
      </c>
      <c r="S8" s="3" t="s">
        <v>753</v>
      </c>
      <c r="T8" t="str">
        <f t="shared" si="9"/>
        <v>Z24</v>
      </c>
      <c r="U8" t="str">
        <f t="shared" si="10"/>
        <v>Z17</v>
      </c>
      <c r="V8" s="3" t="s">
        <v>753</v>
      </c>
      <c r="W8" t="str">
        <f t="shared" si="11"/>
        <v>AI24</v>
      </c>
      <c r="X8" t="str">
        <f t="shared" si="12"/>
        <v>AI17</v>
      </c>
      <c r="Y8" s="3" t="s">
        <v>753</v>
      </c>
      <c r="Z8" t="str">
        <f t="shared" si="13"/>
        <v>H36</v>
      </c>
      <c r="AA8" t="str">
        <f t="shared" si="14"/>
        <v>H29</v>
      </c>
      <c r="AB8" s="3" t="s">
        <v>753</v>
      </c>
      <c r="AC8" t="str">
        <f t="shared" si="15"/>
        <v>Q36</v>
      </c>
      <c r="AD8" t="str">
        <f t="shared" si="16"/>
        <v>Q29</v>
      </c>
      <c r="AE8" s="3" t="s">
        <v>753</v>
      </c>
      <c r="AF8" t="str">
        <f t="shared" si="17"/>
        <v>Z36</v>
      </c>
      <c r="AG8" t="str">
        <f t="shared" si="18"/>
        <v>Z29</v>
      </c>
      <c r="AH8" s="3" t="s">
        <v>753</v>
      </c>
      <c r="AI8" t="str">
        <f t="shared" si="19"/>
        <v>AI36</v>
      </c>
      <c r="AJ8" t="str">
        <f t="shared" si="20"/>
        <v>AI29</v>
      </c>
    </row>
    <row r="9" spans="1:36" x14ac:dyDescent="0.2">
      <c r="A9" s="3" t="s">
        <v>769</v>
      </c>
      <c r="B9" t="s">
        <v>277</v>
      </c>
      <c r="C9" t="s">
        <v>650</v>
      </c>
      <c r="D9" s="3" t="s">
        <v>769</v>
      </c>
      <c r="E9" t="s">
        <v>1644</v>
      </c>
      <c r="F9" t="s">
        <v>1641</v>
      </c>
      <c r="G9" s="3" t="s">
        <v>769</v>
      </c>
      <c r="H9" t="s">
        <v>1659</v>
      </c>
      <c r="I9" t="s">
        <v>1656</v>
      </c>
      <c r="J9" s="3" t="s">
        <v>769</v>
      </c>
      <c r="K9" t="s">
        <v>1675</v>
      </c>
      <c r="L9" t="s">
        <v>1672</v>
      </c>
      <c r="M9" s="3" t="s">
        <v>769</v>
      </c>
      <c r="N9" t="str">
        <f t="shared" si="5"/>
        <v>D19</v>
      </c>
      <c r="O9" t="str">
        <f t="shared" si="6"/>
        <v>D21</v>
      </c>
      <c r="P9" s="3" t="s">
        <v>769</v>
      </c>
      <c r="Q9" t="str">
        <f t="shared" si="7"/>
        <v>M19</v>
      </c>
      <c r="R9" t="str">
        <f t="shared" si="8"/>
        <v>M21</v>
      </c>
      <c r="S9" s="3" t="s">
        <v>769</v>
      </c>
      <c r="T9" t="str">
        <f t="shared" si="9"/>
        <v>V19</v>
      </c>
      <c r="U9" t="str">
        <f t="shared" si="10"/>
        <v>V21</v>
      </c>
      <c r="V9" s="3" t="s">
        <v>769</v>
      </c>
      <c r="W9" t="str">
        <f t="shared" si="11"/>
        <v>AE19</v>
      </c>
      <c r="X9" t="str">
        <f t="shared" si="12"/>
        <v>AE21</v>
      </c>
      <c r="Y9" s="3" t="s">
        <v>769</v>
      </c>
      <c r="Z9" t="str">
        <f t="shared" si="13"/>
        <v>D31</v>
      </c>
      <c r="AA9" t="str">
        <f t="shared" si="14"/>
        <v>D33</v>
      </c>
      <c r="AB9" s="3" t="s">
        <v>769</v>
      </c>
      <c r="AC9" t="str">
        <f t="shared" si="15"/>
        <v>M31</v>
      </c>
      <c r="AD9" t="str">
        <f t="shared" si="16"/>
        <v>M33</v>
      </c>
      <c r="AE9" s="3" t="s">
        <v>769</v>
      </c>
      <c r="AF9" t="str">
        <f t="shared" si="17"/>
        <v>V31</v>
      </c>
      <c r="AG9" t="str">
        <f t="shared" si="18"/>
        <v>V33</v>
      </c>
      <c r="AH9" s="3" t="s">
        <v>769</v>
      </c>
      <c r="AI9" t="str">
        <f t="shared" si="19"/>
        <v>AE31</v>
      </c>
      <c r="AJ9" t="str">
        <f t="shared" si="20"/>
        <v>AE33</v>
      </c>
    </row>
    <row r="10" spans="1:36" x14ac:dyDescent="0.2">
      <c r="A10" s="3" t="s">
        <v>769</v>
      </c>
      <c r="B10" t="s">
        <v>292</v>
      </c>
      <c r="C10" t="s">
        <v>294</v>
      </c>
      <c r="D10" s="3" t="s">
        <v>769</v>
      </c>
      <c r="E10" t="s">
        <v>1642</v>
      </c>
      <c r="F10" t="s">
        <v>1643</v>
      </c>
      <c r="G10" s="3" t="s">
        <v>769</v>
      </c>
      <c r="H10" t="s">
        <v>1657</v>
      </c>
      <c r="I10" t="s">
        <v>1658</v>
      </c>
      <c r="J10" s="3" t="s">
        <v>769</v>
      </c>
      <c r="K10" t="s">
        <v>1673</v>
      </c>
      <c r="L10" t="s">
        <v>1674</v>
      </c>
      <c r="M10" s="3" t="s">
        <v>769</v>
      </c>
      <c r="N10" t="str">
        <f t="shared" si="5"/>
        <v>D18</v>
      </c>
      <c r="O10" t="str">
        <f t="shared" si="6"/>
        <v>D22</v>
      </c>
      <c r="P10" s="3" t="s">
        <v>769</v>
      </c>
      <c r="Q10" t="str">
        <f t="shared" si="7"/>
        <v>M18</v>
      </c>
      <c r="R10" t="str">
        <f t="shared" si="8"/>
        <v>M22</v>
      </c>
      <c r="S10" s="3" t="s">
        <v>769</v>
      </c>
      <c r="T10" t="str">
        <f t="shared" si="9"/>
        <v>V18</v>
      </c>
      <c r="U10" t="str">
        <f t="shared" si="10"/>
        <v>V22</v>
      </c>
      <c r="V10" s="3" t="s">
        <v>769</v>
      </c>
      <c r="W10" t="str">
        <f t="shared" si="11"/>
        <v>AE18</v>
      </c>
      <c r="X10" t="str">
        <f t="shared" si="12"/>
        <v>AE22</v>
      </c>
      <c r="Y10" s="3" t="s">
        <v>769</v>
      </c>
      <c r="Z10" t="str">
        <f t="shared" si="13"/>
        <v>D30</v>
      </c>
      <c r="AA10" t="str">
        <f t="shared" si="14"/>
        <v>D34</v>
      </c>
      <c r="AB10" s="3" t="s">
        <v>769</v>
      </c>
      <c r="AC10" t="str">
        <f t="shared" si="15"/>
        <v>M30</v>
      </c>
      <c r="AD10" t="str">
        <f t="shared" si="16"/>
        <v>M34</v>
      </c>
      <c r="AE10" s="3" t="s">
        <v>769</v>
      </c>
      <c r="AF10" t="str">
        <f t="shared" si="17"/>
        <v>V30</v>
      </c>
      <c r="AG10" t="str">
        <f t="shared" si="18"/>
        <v>V34</v>
      </c>
      <c r="AH10" s="3" t="s">
        <v>769</v>
      </c>
      <c r="AI10" t="str">
        <f t="shared" si="19"/>
        <v>AE30</v>
      </c>
      <c r="AJ10" t="str">
        <f t="shared" si="20"/>
        <v>AE34</v>
      </c>
    </row>
    <row r="11" spans="1:36" x14ac:dyDescent="0.2">
      <c r="A11" s="3" t="s">
        <v>769</v>
      </c>
      <c r="B11" t="s">
        <v>649</v>
      </c>
      <c r="C11" t="s">
        <v>651</v>
      </c>
      <c r="D11" s="3" t="s">
        <v>769</v>
      </c>
      <c r="E11" t="s">
        <v>1647</v>
      </c>
      <c r="F11" t="s">
        <v>1645</v>
      </c>
      <c r="G11" s="3" t="s">
        <v>769</v>
      </c>
      <c r="H11" t="s">
        <v>1663</v>
      </c>
      <c r="I11" t="s">
        <v>1660</v>
      </c>
      <c r="J11" s="3" t="s">
        <v>769</v>
      </c>
      <c r="K11" t="s">
        <v>1679</v>
      </c>
      <c r="L11" t="s">
        <v>1676</v>
      </c>
      <c r="M11" s="3" t="s">
        <v>769</v>
      </c>
      <c r="N11" t="str">
        <f t="shared" si="5"/>
        <v>D17</v>
      </c>
      <c r="O11" t="str">
        <f t="shared" si="6"/>
        <v>D23</v>
      </c>
      <c r="P11" s="3" t="s">
        <v>769</v>
      </c>
      <c r="Q11" t="str">
        <f t="shared" si="7"/>
        <v>M17</v>
      </c>
      <c r="R11" t="str">
        <f t="shared" si="8"/>
        <v>M23</v>
      </c>
      <c r="S11" s="3" t="s">
        <v>769</v>
      </c>
      <c r="T11" t="str">
        <f t="shared" si="9"/>
        <v>V17</v>
      </c>
      <c r="U11" t="str">
        <f t="shared" si="10"/>
        <v>V23</v>
      </c>
      <c r="V11" s="3" t="s">
        <v>769</v>
      </c>
      <c r="W11" t="str">
        <f t="shared" si="11"/>
        <v>AE17</v>
      </c>
      <c r="X11" t="str">
        <f t="shared" si="12"/>
        <v>AE23</v>
      </c>
      <c r="Y11" s="3" t="s">
        <v>769</v>
      </c>
      <c r="Z11" t="str">
        <f t="shared" si="13"/>
        <v>D29</v>
      </c>
      <c r="AA11" t="str">
        <f t="shared" si="14"/>
        <v>D35</v>
      </c>
      <c r="AB11" s="3" t="s">
        <v>769</v>
      </c>
      <c r="AC11" t="str">
        <f t="shared" si="15"/>
        <v>M29</v>
      </c>
      <c r="AD11" t="str">
        <f t="shared" si="16"/>
        <v>M35</v>
      </c>
      <c r="AE11" s="3" t="s">
        <v>769</v>
      </c>
      <c r="AF11" t="str">
        <f t="shared" si="17"/>
        <v>V29</v>
      </c>
      <c r="AG11" t="str">
        <f t="shared" si="18"/>
        <v>V35</v>
      </c>
      <c r="AH11" s="3" t="s">
        <v>769</v>
      </c>
      <c r="AI11" t="str">
        <f t="shared" si="19"/>
        <v>AE29</v>
      </c>
      <c r="AJ11" t="str">
        <f t="shared" si="20"/>
        <v>AE35</v>
      </c>
    </row>
    <row r="12" spans="1:36" x14ac:dyDescent="0.2">
      <c r="A12" s="3" t="s">
        <v>769</v>
      </c>
      <c r="B12" t="s">
        <v>291</v>
      </c>
      <c r="C12" t="s">
        <v>652</v>
      </c>
      <c r="D12" s="3" t="s">
        <v>769</v>
      </c>
      <c r="E12" t="s">
        <v>280</v>
      </c>
      <c r="F12" t="s">
        <v>1646</v>
      </c>
      <c r="G12" s="3" t="s">
        <v>769</v>
      </c>
      <c r="H12" t="s">
        <v>1661</v>
      </c>
      <c r="I12" t="s">
        <v>1662</v>
      </c>
      <c r="J12" s="3" t="s">
        <v>769</v>
      </c>
      <c r="K12" t="s">
        <v>1677</v>
      </c>
      <c r="L12" t="s">
        <v>1678</v>
      </c>
      <c r="M12" s="3" t="s">
        <v>769</v>
      </c>
      <c r="N12" t="str">
        <f t="shared" si="5"/>
        <v>D16</v>
      </c>
      <c r="O12" t="str">
        <f t="shared" si="6"/>
        <v>D24</v>
      </c>
      <c r="P12" s="3" t="s">
        <v>769</v>
      </c>
      <c r="Q12" t="str">
        <f t="shared" si="7"/>
        <v>M16</v>
      </c>
      <c r="R12" t="str">
        <f t="shared" si="8"/>
        <v>M24</v>
      </c>
      <c r="S12" s="3" t="s">
        <v>769</v>
      </c>
      <c r="T12" t="str">
        <f t="shared" si="9"/>
        <v>V16</v>
      </c>
      <c r="U12" t="str">
        <f t="shared" si="10"/>
        <v>V24</v>
      </c>
      <c r="V12" s="3" t="s">
        <v>769</v>
      </c>
      <c r="W12" t="str">
        <f t="shared" si="11"/>
        <v>AE16</v>
      </c>
      <c r="X12" t="str">
        <f t="shared" si="12"/>
        <v>AE24</v>
      </c>
      <c r="Y12" s="3" t="s">
        <v>769</v>
      </c>
      <c r="Z12" t="str">
        <f t="shared" si="13"/>
        <v>D28</v>
      </c>
      <c r="AA12" t="str">
        <f t="shared" si="14"/>
        <v>D36</v>
      </c>
      <c r="AB12" s="3" t="s">
        <v>769</v>
      </c>
      <c r="AC12" t="str">
        <f t="shared" si="15"/>
        <v>M28</v>
      </c>
      <c r="AD12" t="str">
        <f t="shared" si="16"/>
        <v>M36</v>
      </c>
      <c r="AE12" s="3" t="s">
        <v>769</v>
      </c>
      <c r="AF12" t="str">
        <f t="shared" si="17"/>
        <v>V28</v>
      </c>
      <c r="AG12" t="str">
        <f t="shared" si="18"/>
        <v>V36</v>
      </c>
      <c r="AH12" s="3" t="s">
        <v>769</v>
      </c>
      <c r="AI12" t="str">
        <f t="shared" si="19"/>
        <v>AE28</v>
      </c>
      <c r="AJ12" t="str">
        <f t="shared" si="20"/>
        <v>AE36</v>
      </c>
    </row>
    <row r="13" spans="1:36" x14ac:dyDescent="0.2">
      <c r="A13" s="3" t="s">
        <v>769</v>
      </c>
      <c r="B13" t="s">
        <v>656</v>
      </c>
      <c r="C13" t="s">
        <v>657</v>
      </c>
      <c r="D13" s="3" t="s">
        <v>769</v>
      </c>
      <c r="E13" t="s">
        <v>1651</v>
      </c>
      <c r="F13" t="s">
        <v>1648</v>
      </c>
      <c r="G13" s="3" t="s">
        <v>769</v>
      </c>
      <c r="H13" t="s">
        <v>1667</v>
      </c>
      <c r="I13" t="s">
        <v>1664</v>
      </c>
      <c r="J13" s="3" t="s">
        <v>769</v>
      </c>
      <c r="K13" t="s">
        <v>1683</v>
      </c>
      <c r="L13" t="s">
        <v>1680</v>
      </c>
      <c r="M13" s="3" t="s">
        <v>769</v>
      </c>
      <c r="N13" t="str">
        <f t="shared" si="5"/>
        <v>H19</v>
      </c>
      <c r="O13" t="str">
        <f t="shared" si="6"/>
        <v>H21</v>
      </c>
      <c r="P13" s="3" t="s">
        <v>769</v>
      </c>
      <c r="Q13" t="str">
        <f t="shared" si="7"/>
        <v>Q19</v>
      </c>
      <c r="R13" t="str">
        <f t="shared" si="8"/>
        <v>Q21</v>
      </c>
      <c r="S13" s="3" t="s">
        <v>769</v>
      </c>
      <c r="T13" t="str">
        <f t="shared" si="9"/>
        <v>Z19</v>
      </c>
      <c r="U13" t="str">
        <f t="shared" si="10"/>
        <v>Z21</v>
      </c>
      <c r="V13" s="3" t="s">
        <v>769</v>
      </c>
      <c r="W13" t="str">
        <f t="shared" si="11"/>
        <v>AI19</v>
      </c>
      <c r="X13" t="str">
        <f t="shared" si="12"/>
        <v>AI21</v>
      </c>
      <c r="Y13" s="3" t="s">
        <v>769</v>
      </c>
      <c r="Z13" t="str">
        <f t="shared" si="13"/>
        <v>H31</v>
      </c>
      <c r="AA13" t="str">
        <f t="shared" si="14"/>
        <v>H33</v>
      </c>
      <c r="AB13" s="3" t="s">
        <v>769</v>
      </c>
      <c r="AC13" t="str">
        <f t="shared" si="15"/>
        <v>Q31</v>
      </c>
      <c r="AD13" t="str">
        <f t="shared" si="16"/>
        <v>Q33</v>
      </c>
      <c r="AE13" s="3" t="s">
        <v>769</v>
      </c>
      <c r="AF13" t="str">
        <f t="shared" si="17"/>
        <v>Z31</v>
      </c>
      <c r="AG13" t="str">
        <f t="shared" si="18"/>
        <v>Z33</v>
      </c>
      <c r="AH13" s="3" t="s">
        <v>769</v>
      </c>
      <c r="AI13" t="str">
        <f t="shared" si="19"/>
        <v>AI31</v>
      </c>
      <c r="AJ13" t="str">
        <f t="shared" si="20"/>
        <v>AI33</v>
      </c>
    </row>
    <row r="14" spans="1:36" x14ac:dyDescent="0.2">
      <c r="A14" s="3" t="s">
        <v>769</v>
      </c>
      <c r="B14" t="s">
        <v>655</v>
      </c>
      <c r="C14" t="s">
        <v>658</v>
      </c>
      <c r="D14" s="3" t="s">
        <v>769</v>
      </c>
      <c r="E14" t="s">
        <v>1649</v>
      </c>
      <c r="F14" t="s">
        <v>1650</v>
      </c>
      <c r="G14" s="3" t="s">
        <v>769</v>
      </c>
      <c r="H14" t="s">
        <v>1665</v>
      </c>
      <c r="I14" t="s">
        <v>1666</v>
      </c>
      <c r="J14" s="3" t="s">
        <v>769</v>
      </c>
      <c r="K14" t="s">
        <v>1681</v>
      </c>
      <c r="L14" t="s">
        <v>1682</v>
      </c>
      <c r="M14" s="3" t="s">
        <v>769</v>
      </c>
      <c r="N14" t="str">
        <f t="shared" si="5"/>
        <v>H18</v>
      </c>
      <c r="O14" t="str">
        <f t="shared" si="6"/>
        <v>H22</v>
      </c>
      <c r="P14" s="3" t="s">
        <v>769</v>
      </c>
      <c r="Q14" t="str">
        <f t="shared" si="7"/>
        <v>Q18</v>
      </c>
      <c r="R14" t="str">
        <f t="shared" si="8"/>
        <v>Q22</v>
      </c>
      <c r="S14" s="3" t="s">
        <v>769</v>
      </c>
      <c r="T14" t="str">
        <f t="shared" si="9"/>
        <v>Z18</v>
      </c>
      <c r="U14" t="str">
        <f t="shared" si="10"/>
        <v>Z22</v>
      </c>
      <c r="V14" s="3" t="s">
        <v>769</v>
      </c>
      <c r="W14" t="str">
        <f t="shared" si="11"/>
        <v>AI18</v>
      </c>
      <c r="X14" t="str">
        <f t="shared" si="12"/>
        <v>AI22</v>
      </c>
      <c r="Y14" s="3" t="s">
        <v>769</v>
      </c>
      <c r="Z14" t="str">
        <f t="shared" si="13"/>
        <v>H30</v>
      </c>
      <c r="AA14" t="str">
        <f t="shared" si="14"/>
        <v>H34</v>
      </c>
      <c r="AB14" s="3" t="s">
        <v>769</v>
      </c>
      <c r="AC14" t="str">
        <f t="shared" si="15"/>
        <v>Q30</v>
      </c>
      <c r="AD14" t="str">
        <f t="shared" si="16"/>
        <v>Q34</v>
      </c>
      <c r="AE14" s="3" t="s">
        <v>769</v>
      </c>
      <c r="AF14" t="str">
        <f t="shared" si="17"/>
        <v>Z30</v>
      </c>
      <c r="AG14" t="str">
        <f t="shared" si="18"/>
        <v>Z34</v>
      </c>
      <c r="AH14" s="3" t="s">
        <v>769</v>
      </c>
      <c r="AI14" t="str">
        <f t="shared" si="19"/>
        <v>AI30</v>
      </c>
      <c r="AJ14" t="str">
        <f t="shared" si="20"/>
        <v>AI34</v>
      </c>
    </row>
    <row r="15" spans="1:36" x14ac:dyDescent="0.2">
      <c r="A15" s="3" t="s">
        <v>769</v>
      </c>
      <c r="B15" t="s">
        <v>654</v>
      </c>
      <c r="C15" t="s">
        <v>659</v>
      </c>
      <c r="D15" s="3" t="s">
        <v>769</v>
      </c>
      <c r="E15" t="s">
        <v>1655</v>
      </c>
      <c r="F15" t="s">
        <v>1652</v>
      </c>
      <c r="G15" s="3" t="s">
        <v>769</v>
      </c>
      <c r="H15" t="s">
        <v>1671</v>
      </c>
      <c r="I15" t="s">
        <v>1668</v>
      </c>
      <c r="J15" s="3" t="s">
        <v>769</v>
      </c>
      <c r="K15" t="s">
        <v>1687</v>
      </c>
      <c r="L15" t="s">
        <v>1684</v>
      </c>
      <c r="M15" s="3" t="s">
        <v>769</v>
      </c>
      <c r="N15" t="str">
        <f t="shared" si="5"/>
        <v>H17</v>
      </c>
      <c r="O15" t="str">
        <f t="shared" si="6"/>
        <v>H23</v>
      </c>
      <c r="P15" s="3" t="s">
        <v>769</v>
      </c>
      <c r="Q15" t="str">
        <f t="shared" si="7"/>
        <v>Q17</v>
      </c>
      <c r="R15" t="str">
        <f t="shared" si="8"/>
        <v>Q23</v>
      </c>
      <c r="S15" s="3" t="s">
        <v>769</v>
      </c>
      <c r="T15" t="str">
        <f t="shared" si="9"/>
        <v>Z17</v>
      </c>
      <c r="U15" t="str">
        <f t="shared" si="10"/>
        <v>Z23</v>
      </c>
      <c r="V15" s="3" t="s">
        <v>769</v>
      </c>
      <c r="W15" t="str">
        <f t="shared" si="11"/>
        <v>AI17</v>
      </c>
      <c r="X15" t="str">
        <f t="shared" si="12"/>
        <v>AI23</v>
      </c>
      <c r="Y15" s="3" t="s">
        <v>769</v>
      </c>
      <c r="Z15" t="str">
        <f t="shared" si="13"/>
        <v>H29</v>
      </c>
      <c r="AA15" t="str">
        <f t="shared" si="14"/>
        <v>H35</v>
      </c>
      <c r="AB15" s="3" t="s">
        <v>769</v>
      </c>
      <c r="AC15" t="str">
        <f t="shared" si="15"/>
        <v>Q29</v>
      </c>
      <c r="AD15" t="str">
        <f t="shared" si="16"/>
        <v>Q35</v>
      </c>
      <c r="AE15" s="3" t="s">
        <v>769</v>
      </c>
      <c r="AF15" t="str">
        <f t="shared" si="17"/>
        <v>Z29</v>
      </c>
      <c r="AG15" t="str">
        <f t="shared" si="18"/>
        <v>Z35</v>
      </c>
      <c r="AH15" s="3" t="s">
        <v>769</v>
      </c>
      <c r="AI15" t="str">
        <f t="shared" si="19"/>
        <v>AI29</v>
      </c>
      <c r="AJ15" t="str">
        <f t="shared" si="20"/>
        <v>AI35</v>
      </c>
    </row>
    <row r="16" spans="1:36" x14ac:dyDescent="0.2">
      <c r="A16" s="3" t="s">
        <v>769</v>
      </c>
      <c r="B16" t="s">
        <v>653</v>
      </c>
      <c r="C16" t="s">
        <v>660</v>
      </c>
      <c r="D16" s="3" t="s">
        <v>769</v>
      </c>
      <c r="E16" t="s">
        <v>1653</v>
      </c>
      <c r="F16" t="s">
        <v>1654</v>
      </c>
      <c r="G16" s="3" t="s">
        <v>769</v>
      </c>
      <c r="H16" t="s">
        <v>1669</v>
      </c>
      <c r="I16" t="s">
        <v>1670</v>
      </c>
      <c r="J16" s="3" t="s">
        <v>769</v>
      </c>
      <c r="K16" t="s">
        <v>1685</v>
      </c>
      <c r="L16" t="s">
        <v>1686</v>
      </c>
      <c r="M16" s="3" t="s">
        <v>769</v>
      </c>
      <c r="N16" t="str">
        <f t="shared" si="5"/>
        <v>H16</v>
      </c>
      <c r="O16" t="str">
        <f t="shared" si="6"/>
        <v>H24</v>
      </c>
      <c r="P16" s="3" t="s">
        <v>769</v>
      </c>
      <c r="Q16" t="str">
        <f t="shared" si="7"/>
        <v>Q16</v>
      </c>
      <c r="R16" t="str">
        <f t="shared" si="8"/>
        <v>Q24</v>
      </c>
      <c r="S16" s="3" t="s">
        <v>769</v>
      </c>
      <c r="T16" t="str">
        <f t="shared" si="9"/>
        <v>Z16</v>
      </c>
      <c r="U16" t="str">
        <f t="shared" si="10"/>
        <v>Z24</v>
      </c>
      <c r="V16" s="3" t="s">
        <v>769</v>
      </c>
      <c r="W16" t="str">
        <f t="shared" si="11"/>
        <v>AI16</v>
      </c>
      <c r="X16" t="str">
        <f t="shared" si="12"/>
        <v>AI24</v>
      </c>
      <c r="Y16" s="3" t="s">
        <v>769</v>
      </c>
      <c r="Z16" t="str">
        <f t="shared" si="13"/>
        <v>H28</v>
      </c>
      <c r="AA16" t="str">
        <f t="shared" si="14"/>
        <v>H36</v>
      </c>
      <c r="AB16" s="3" t="s">
        <v>769</v>
      </c>
      <c r="AC16" t="str">
        <f t="shared" si="15"/>
        <v>Q28</v>
      </c>
      <c r="AD16" t="str">
        <f t="shared" si="16"/>
        <v>Q36</v>
      </c>
      <c r="AE16" s="3" t="s">
        <v>769</v>
      </c>
      <c r="AF16" t="str">
        <f t="shared" si="17"/>
        <v>Z28</v>
      </c>
      <c r="AG16" t="str">
        <f t="shared" si="18"/>
        <v>Z36</v>
      </c>
      <c r="AH16" s="3" t="s">
        <v>769</v>
      </c>
      <c r="AI16" t="str">
        <f t="shared" si="19"/>
        <v>AI28</v>
      </c>
      <c r="AJ16" t="str">
        <f t="shared" si="20"/>
        <v>AI36</v>
      </c>
    </row>
    <row r="17" spans="1:37" x14ac:dyDescent="0.2">
      <c r="A17" s="3" t="s">
        <v>787</v>
      </c>
      <c r="B17" t="s">
        <v>292</v>
      </c>
      <c r="C17" t="s">
        <v>653</v>
      </c>
      <c r="D17" s="3" t="s">
        <v>787</v>
      </c>
      <c r="E17" t="s">
        <v>1642</v>
      </c>
      <c r="F17" t="s">
        <v>1653</v>
      </c>
      <c r="G17" s="3" t="s">
        <v>787</v>
      </c>
      <c r="H17" t="s">
        <v>1657</v>
      </c>
      <c r="I17" t="s">
        <v>1669</v>
      </c>
      <c r="J17" s="3" t="s">
        <v>787</v>
      </c>
      <c r="K17" t="s">
        <v>1673</v>
      </c>
      <c r="L17" t="s">
        <v>1685</v>
      </c>
      <c r="M17" s="3" t="s">
        <v>787</v>
      </c>
      <c r="N17" t="str">
        <f t="shared" si="5"/>
        <v>D18</v>
      </c>
      <c r="O17" t="str">
        <f t="shared" si="6"/>
        <v>H16</v>
      </c>
      <c r="P17" s="3" t="s">
        <v>787</v>
      </c>
      <c r="Q17" t="str">
        <f t="shared" si="7"/>
        <v>M18</v>
      </c>
      <c r="R17" t="str">
        <f t="shared" si="8"/>
        <v>Q16</v>
      </c>
      <c r="S17" s="3" t="s">
        <v>787</v>
      </c>
      <c r="T17" t="str">
        <f t="shared" si="9"/>
        <v>V18</v>
      </c>
      <c r="U17" t="str">
        <f t="shared" si="10"/>
        <v>Z16</v>
      </c>
      <c r="V17" s="3" t="s">
        <v>787</v>
      </c>
      <c r="W17" t="str">
        <f t="shared" si="11"/>
        <v>AE18</v>
      </c>
      <c r="X17" t="str">
        <f t="shared" si="12"/>
        <v>AI16</v>
      </c>
      <c r="Y17" s="3" t="s">
        <v>787</v>
      </c>
      <c r="Z17" t="str">
        <f t="shared" si="13"/>
        <v>D30</v>
      </c>
      <c r="AA17" t="str">
        <f t="shared" si="14"/>
        <v>H28</v>
      </c>
      <c r="AB17" s="3" t="s">
        <v>787</v>
      </c>
      <c r="AC17" t="str">
        <f t="shared" si="15"/>
        <v>M30</v>
      </c>
      <c r="AD17" t="str">
        <f t="shared" si="16"/>
        <v>Q28</v>
      </c>
      <c r="AE17" s="3" t="s">
        <v>787</v>
      </c>
      <c r="AF17" t="str">
        <f t="shared" si="17"/>
        <v>V30</v>
      </c>
      <c r="AG17" t="str">
        <f t="shared" si="18"/>
        <v>Z28</v>
      </c>
      <c r="AH17" s="3" t="s">
        <v>787</v>
      </c>
      <c r="AI17" t="str">
        <f t="shared" si="19"/>
        <v>AE30</v>
      </c>
      <c r="AJ17" t="str">
        <f t="shared" si="20"/>
        <v>AI28</v>
      </c>
    </row>
    <row r="18" spans="1:37" x14ac:dyDescent="0.2">
      <c r="A18" s="3" t="s">
        <v>787</v>
      </c>
      <c r="B18" t="s">
        <v>277</v>
      </c>
      <c r="C18" t="s">
        <v>654</v>
      </c>
      <c r="D18" s="3" t="s">
        <v>787</v>
      </c>
      <c r="E18" t="s">
        <v>1644</v>
      </c>
      <c r="F18" t="s">
        <v>1655</v>
      </c>
      <c r="G18" s="3" t="s">
        <v>787</v>
      </c>
      <c r="H18" t="s">
        <v>1659</v>
      </c>
      <c r="I18" t="s">
        <v>1671</v>
      </c>
      <c r="J18" s="3" t="s">
        <v>787</v>
      </c>
      <c r="K18" t="s">
        <v>1675</v>
      </c>
      <c r="L18" t="s">
        <v>1687</v>
      </c>
      <c r="M18" s="3" t="s">
        <v>787</v>
      </c>
      <c r="N18" t="str">
        <f t="shared" si="5"/>
        <v>D19</v>
      </c>
      <c r="O18" t="str">
        <f t="shared" si="6"/>
        <v>H17</v>
      </c>
      <c r="P18" s="3" t="s">
        <v>787</v>
      </c>
      <c r="Q18" t="str">
        <f t="shared" si="7"/>
        <v>M19</v>
      </c>
      <c r="R18" t="str">
        <f t="shared" si="8"/>
        <v>Q17</v>
      </c>
      <c r="S18" s="3" t="s">
        <v>787</v>
      </c>
      <c r="T18" t="str">
        <f t="shared" si="9"/>
        <v>V19</v>
      </c>
      <c r="U18" t="str">
        <f t="shared" si="10"/>
        <v>Z17</v>
      </c>
      <c r="V18" s="3" t="s">
        <v>787</v>
      </c>
      <c r="W18" t="str">
        <f t="shared" si="11"/>
        <v>AE19</v>
      </c>
      <c r="X18" t="str">
        <f t="shared" si="12"/>
        <v>AI17</v>
      </c>
      <c r="Y18" s="3" t="s">
        <v>787</v>
      </c>
      <c r="Z18" t="str">
        <f t="shared" si="13"/>
        <v>D31</v>
      </c>
      <c r="AA18" t="str">
        <f t="shared" si="14"/>
        <v>H29</v>
      </c>
      <c r="AB18" s="3" t="s">
        <v>787</v>
      </c>
      <c r="AC18" t="str">
        <f t="shared" si="15"/>
        <v>M31</v>
      </c>
      <c r="AD18" t="str">
        <f t="shared" si="16"/>
        <v>Q29</v>
      </c>
      <c r="AE18" s="3" t="s">
        <v>787</v>
      </c>
      <c r="AF18" t="str">
        <f t="shared" si="17"/>
        <v>V31</v>
      </c>
      <c r="AG18" t="str">
        <f t="shared" si="18"/>
        <v>Z29</v>
      </c>
      <c r="AH18" s="3" t="s">
        <v>787</v>
      </c>
      <c r="AI18" t="str">
        <f t="shared" si="19"/>
        <v>AE31</v>
      </c>
      <c r="AJ18" t="str">
        <f t="shared" si="20"/>
        <v>AI29</v>
      </c>
    </row>
    <row r="19" spans="1:37" x14ac:dyDescent="0.2">
      <c r="A19" s="3" t="s">
        <v>787</v>
      </c>
      <c r="B19" t="s">
        <v>291</v>
      </c>
      <c r="C19" t="s">
        <v>655</v>
      </c>
      <c r="D19" s="3" t="s">
        <v>787</v>
      </c>
      <c r="E19" t="s">
        <v>280</v>
      </c>
      <c r="F19" t="s">
        <v>1649</v>
      </c>
      <c r="G19" s="3" t="s">
        <v>787</v>
      </c>
      <c r="H19" t="s">
        <v>1661</v>
      </c>
      <c r="I19" t="s">
        <v>1665</v>
      </c>
      <c r="J19" s="3" t="s">
        <v>787</v>
      </c>
      <c r="K19" t="s">
        <v>1677</v>
      </c>
      <c r="L19" t="s">
        <v>1681</v>
      </c>
      <c r="M19" s="3" t="s">
        <v>787</v>
      </c>
      <c r="N19" t="str">
        <f t="shared" si="5"/>
        <v>D16</v>
      </c>
      <c r="O19" t="str">
        <f t="shared" si="6"/>
        <v>H18</v>
      </c>
      <c r="P19" s="3" t="s">
        <v>787</v>
      </c>
      <c r="Q19" t="str">
        <f t="shared" si="7"/>
        <v>M16</v>
      </c>
      <c r="R19" t="str">
        <f t="shared" si="8"/>
        <v>Q18</v>
      </c>
      <c r="S19" s="3" t="s">
        <v>787</v>
      </c>
      <c r="T19" t="str">
        <f t="shared" si="9"/>
        <v>V16</v>
      </c>
      <c r="U19" t="str">
        <f t="shared" si="10"/>
        <v>Z18</v>
      </c>
      <c r="V19" s="3" t="s">
        <v>787</v>
      </c>
      <c r="W19" t="str">
        <f t="shared" si="11"/>
        <v>AE16</v>
      </c>
      <c r="X19" t="str">
        <f t="shared" si="12"/>
        <v>AI18</v>
      </c>
      <c r="Y19" s="3" t="s">
        <v>787</v>
      </c>
      <c r="Z19" t="str">
        <f t="shared" si="13"/>
        <v>D28</v>
      </c>
      <c r="AA19" t="str">
        <f t="shared" si="14"/>
        <v>H30</v>
      </c>
      <c r="AB19" s="3" t="s">
        <v>787</v>
      </c>
      <c r="AC19" t="str">
        <f t="shared" si="15"/>
        <v>M28</v>
      </c>
      <c r="AD19" t="str">
        <f t="shared" si="16"/>
        <v>Q30</v>
      </c>
      <c r="AE19" s="3" t="s">
        <v>787</v>
      </c>
      <c r="AF19" t="str">
        <f t="shared" si="17"/>
        <v>V28</v>
      </c>
      <c r="AG19" t="str">
        <f t="shared" si="18"/>
        <v>Z30</v>
      </c>
      <c r="AH19" s="3" t="s">
        <v>787</v>
      </c>
      <c r="AI19" t="str">
        <f t="shared" si="19"/>
        <v>AE28</v>
      </c>
      <c r="AJ19" t="str">
        <f t="shared" si="20"/>
        <v>AI30</v>
      </c>
    </row>
    <row r="20" spans="1:37" x14ac:dyDescent="0.2">
      <c r="A20" s="3" t="s">
        <v>787</v>
      </c>
      <c r="B20" t="s">
        <v>649</v>
      </c>
      <c r="C20" t="s">
        <v>656</v>
      </c>
      <c r="D20" s="3" t="s">
        <v>787</v>
      </c>
      <c r="E20" t="s">
        <v>1647</v>
      </c>
      <c r="F20" t="s">
        <v>1651</v>
      </c>
      <c r="G20" s="3" t="s">
        <v>787</v>
      </c>
      <c r="H20" t="s">
        <v>1663</v>
      </c>
      <c r="I20" t="s">
        <v>1667</v>
      </c>
      <c r="J20" s="3" t="s">
        <v>787</v>
      </c>
      <c r="K20" t="s">
        <v>1679</v>
      </c>
      <c r="L20" t="s">
        <v>1683</v>
      </c>
      <c r="M20" s="3" t="s">
        <v>787</v>
      </c>
      <c r="N20" t="str">
        <f t="shared" si="5"/>
        <v>D17</v>
      </c>
      <c r="O20" t="str">
        <f t="shared" si="6"/>
        <v>H19</v>
      </c>
      <c r="P20" s="3" t="s">
        <v>787</v>
      </c>
      <c r="Q20" t="str">
        <f t="shared" si="7"/>
        <v>M17</v>
      </c>
      <c r="R20" t="str">
        <f t="shared" si="8"/>
        <v>Q19</v>
      </c>
      <c r="S20" s="3" t="s">
        <v>787</v>
      </c>
      <c r="T20" t="str">
        <f t="shared" si="9"/>
        <v>V17</v>
      </c>
      <c r="U20" t="str">
        <f t="shared" si="10"/>
        <v>Z19</v>
      </c>
      <c r="V20" s="3" t="s">
        <v>787</v>
      </c>
      <c r="W20" t="str">
        <f t="shared" si="11"/>
        <v>AE17</v>
      </c>
      <c r="X20" t="str">
        <f t="shared" si="12"/>
        <v>AI19</v>
      </c>
      <c r="Y20" s="3" t="s">
        <v>787</v>
      </c>
      <c r="Z20" t="str">
        <f t="shared" si="13"/>
        <v>D29</v>
      </c>
      <c r="AA20" t="str">
        <f t="shared" si="14"/>
        <v>H31</v>
      </c>
      <c r="AB20" s="3" t="s">
        <v>787</v>
      </c>
      <c r="AC20" t="str">
        <f t="shared" si="15"/>
        <v>M29</v>
      </c>
      <c r="AD20" t="str">
        <f t="shared" si="16"/>
        <v>Q31</v>
      </c>
      <c r="AE20" s="3" t="s">
        <v>787</v>
      </c>
      <c r="AF20" t="str">
        <f t="shared" si="17"/>
        <v>V29</v>
      </c>
      <c r="AG20" t="str">
        <f t="shared" si="18"/>
        <v>Z31</v>
      </c>
      <c r="AH20" s="3" t="s">
        <v>787</v>
      </c>
      <c r="AI20" t="str">
        <f t="shared" si="19"/>
        <v>AE29</v>
      </c>
      <c r="AJ20" t="str">
        <f t="shared" si="20"/>
        <v>AI31</v>
      </c>
    </row>
    <row r="21" spans="1:37" x14ac:dyDescent="0.2">
      <c r="A21" s="3" t="s">
        <v>787</v>
      </c>
      <c r="B21" t="s">
        <v>651</v>
      </c>
      <c r="C21" t="s">
        <v>657</v>
      </c>
      <c r="D21" s="3" t="s">
        <v>787</v>
      </c>
      <c r="E21" t="s">
        <v>1645</v>
      </c>
      <c r="F21" t="s">
        <v>1648</v>
      </c>
      <c r="G21" s="3" t="s">
        <v>787</v>
      </c>
      <c r="H21" t="s">
        <v>1660</v>
      </c>
      <c r="I21" t="s">
        <v>1664</v>
      </c>
      <c r="J21" s="3" t="s">
        <v>787</v>
      </c>
      <c r="K21" t="s">
        <v>1676</v>
      </c>
      <c r="L21" t="s">
        <v>1680</v>
      </c>
      <c r="M21" s="3" t="s">
        <v>787</v>
      </c>
      <c r="N21" t="str">
        <f t="shared" si="5"/>
        <v>D23</v>
      </c>
      <c r="O21" t="str">
        <f t="shared" si="6"/>
        <v>H21</v>
      </c>
      <c r="P21" s="3" t="s">
        <v>787</v>
      </c>
      <c r="Q21" t="str">
        <f t="shared" si="7"/>
        <v>M23</v>
      </c>
      <c r="R21" t="str">
        <f t="shared" si="8"/>
        <v>Q21</v>
      </c>
      <c r="S21" s="3" t="s">
        <v>787</v>
      </c>
      <c r="T21" t="str">
        <f t="shared" si="9"/>
        <v>V23</v>
      </c>
      <c r="U21" t="str">
        <f t="shared" si="10"/>
        <v>Z21</v>
      </c>
      <c r="V21" s="3" t="s">
        <v>787</v>
      </c>
      <c r="W21" t="str">
        <f t="shared" si="11"/>
        <v>AE23</v>
      </c>
      <c r="X21" t="str">
        <f t="shared" si="12"/>
        <v>AI21</v>
      </c>
      <c r="Y21" s="3" t="s">
        <v>787</v>
      </c>
      <c r="Z21" t="str">
        <f t="shared" si="13"/>
        <v>D35</v>
      </c>
      <c r="AA21" t="str">
        <f t="shared" si="14"/>
        <v>H33</v>
      </c>
      <c r="AB21" s="3" t="s">
        <v>787</v>
      </c>
      <c r="AC21" t="str">
        <f t="shared" si="15"/>
        <v>M35</v>
      </c>
      <c r="AD21" t="str">
        <f t="shared" si="16"/>
        <v>Q33</v>
      </c>
      <c r="AE21" s="3" t="s">
        <v>787</v>
      </c>
      <c r="AF21" t="str">
        <f t="shared" si="17"/>
        <v>V35</v>
      </c>
      <c r="AG21" t="str">
        <f t="shared" si="18"/>
        <v>Z33</v>
      </c>
      <c r="AH21" s="3" t="s">
        <v>787</v>
      </c>
      <c r="AI21" t="str">
        <f t="shared" si="19"/>
        <v>AE35</v>
      </c>
      <c r="AJ21" t="str">
        <f t="shared" si="20"/>
        <v>AI33</v>
      </c>
    </row>
    <row r="22" spans="1:37" x14ac:dyDescent="0.2">
      <c r="A22" s="3" t="s">
        <v>787</v>
      </c>
      <c r="B22" t="s">
        <v>652</v>
      </c>
      <c r="C22" t="s">
        <v>658</v>
      </c>
      <c r="D22" s="3" t="s">
        <v>787</v>
      </c>
      <c r="E22" t="s">
        <v>1646</v>
      </c>
      <c r="F22" t="s">
        <v>1650</v>
      </c>
      <c r="G22" s="3" t="s">
        <v>787</v>
      </c>
      <c r="H22" t="s">
        <v>1662</v>
      </c>
      <c r="I22" t="s">
        <v>1666</v>
      </c>
      <c r="J22" s="3" t="s">
        <v>787</v>
      </c>
      <c r="K22" t="s">
        <v>1678</v>
      </c>
      <c r="L22" t="s">
        <v>1682</v>
      </c>
      <c r="M22" s="3" t="s">
        <v>787</v>
      </c>
      <c r="N22" t="str">
        <f t="shared" si="5"/>
        <v>D24</v>
      </c>
      <c r="O22" t="str">
        <f t="shared" si="6"/>
        <v>H22</v>
      </c>
      <c r="P22" s="3" t="s">
        <v>787</v>
      </c>
      <c r="Q22" t="str">
        <f t="shared" si="7"/>
        <v>M24</v>
      </c>
      <c r="R22" t="str">
        <f t="shared" si="8"/>
        <v>Q22</v>
      </c>
      <c r="S22" s="3" t="s">
        <v>787</v>
      </c>
      <c r="T22" t="str">
        <f t="shared" si="9"/>
        <v>V24</v>
      </c>
      <c r="U22" t="str">
        <f t="shared" si="10"/>
        <v>Z22</v>
      </c>
      <c r="V22" s="3" t="s">
        <v>787</v>
      </c>
      <c r="W22" t="str">
        <f t="shared" si="11"/>
        <v>AE24</v>
      </c>
      <c r="X22" t="str">
        <f t="shared" si="12"/>
        <v>AI22</v>
      </c>
      <c r="Y22" s="3" t="s">
        <v>787</v>
      </c>
      <c r="Z22" t="str">
        <f t="shared" si="13"/>
        <v>D36</v>
      </c>
      <c r="AA22" t="str">
        <f t="shared" si="14"/>
        <v>H34</v>
      </c>
      <c r="AB22" s="3" t="s">
        <v>787</v>
      </c>
      <c r="AC22" t="str">
        <f t="shared" si="15"/>
        <v>M36</v>
      </c>
      <c r="AD22" t="str">
        <f t="shared" si="16"/>
        <v>Q34</v>
      </c>
      <c r="AE22" s="3" t="s">
        <v>787</v>
      </c>
      <c r="AF22" t="str">
        <f t="shared" si="17"/>
        <v>V36</v>
      </c>
      <c r="AG22" t="str">
        <f t="shared" si="18"/>
        <v>Z34</v>
      </c>
      <c r="AH22" s="3" t="s">
        <v>787</v>
      </c>
      <c r="AI22" t="str">
        <f t="shared" si="19"/>
        <v>AE36</v>
      </c>
      <c r="AJ22" t="str">
        <f t="shared" si="20"/>
        <v>AI34</v>
      </c>
    </row>
    <row r="23" spans="1:37" x14ac:dyDescent="0.2">
      <c r="A23" s="3" t="s">
        <v>787</v>
      </c>
      <c r="B23" t="s">
        <v>650</v>
      </c>
      <c r="C23" t="s">
        <v>659</v>
      </c>
      <c r="D23" s="3" t="s">
        <v>787</v>
      </c>
      <c r="E23" t="s">
        <v>1641</v>
      </c>
      <c r="F23" t="s">
        <v>1652</v>
      </c>
      <c r="G23" s="3" t="s">
        <v>787</v>
      </c>
      <c r="H23" t="s">
        <v>1656</v>
      </c>
      <c r="I23" t="s">
        <v>1668</v>
      </c>
      <c r="J23" s="3" t="s">
        <v>787</v>
      </c>
      <c r="K23" t="s">
        <v>1672</v>
      </c>
      <c r="L23" t="s">
        <v>1684</v>
      </c>
      <c r="M23" s="3" t="s">
        <v>787</v>
      </c>
      <c r="N23" t="str">
        <f t="shared" si="5"/>
        <v>D21</v>
      </c>
      <c r="O23" t="str">
        <f t="shared" si="6"/>
        <v>H23</v>
      </c>
      <c r="P23" s="3" t="s">
        <v>787</v>
      </c>
      <c r="Q23" t="str">
        <f t="shared" si="7"/>
        <v>M21</v>
      </c>
      <c r="R23" t="str">
        <f t="shared" si="8"/>
        <v>Q23</v>
      </c>
      <c r="S23" s="3" t="s">
        <v>787</v>
      </c>
      <c r="T23" t="str">
        <f t="shared" si="9"/>
        <v>V21</v>
      </c>
      <c r="U23" t="str">
        <f t="shared" si="10"/>
        <v>Z23</v>
      </c>
      <c r="V23" s="3" t="s">
        <v>787</v>
      </c>
      <c r="W23" t="str">
        <f t="shared" si="11"/>
        <v>AE21</v>
      </c>
      <c r="X23" t="str">
        <f t="shared" si="12"/>
        <v>AI23</v>
      </c>
      <c r="Y23" s="3" t="s">
        <v>787</v>
      </c>
      <c r="Z23" t="str">
        <f t="shared" si="13"/>
        <v>D33</v>
      </c>
      <c r="AA23" t="str">
        <f t="shared" si="14"/>
        <v>H35</v>
      </c>
      <c r="AB23" s="3" t="s">
        <v>787</v>
      </c>
      <c r="AC23" t="str">
        <f t="shared" si="15"/>
        <v>M33</v>
      </c>
      <c r="AD23" t="str">
        <f t="shared" si="16"/>
        <v>Q35</v>
      </c>
      <c r="AE23" s="3" t="s">
        <v>787</v>
      </c>
      <c r="AF23" t="str">
        <f t="shared" si="17"/>
        <v>V33</v>
      </c>
      <c r="AG23" t="str">
        <f t="shared" si="18"/>
        <v>Z35</v>
      </c>
      <c r="AH23" s="3" t="s">
        <v>787</v>
      </c>
      <c r="AI23" t="str">
        <f t="shared" si="19"/>
        <v>AE33</v>
      </c>
      <c r="AJ23" t="str">
        <f t="shared" si="20"/>
        <v>AI35</v>
      </c>
      <c r="AK23" s="3"/>
    </row>
    <row r="24" spans="1:37" x14ac:dyDescent="0.2">
      <c r="A24" s="3" t="s">
        <v>787</v>
      </c>
      <c r="B24" t="s">
        <v>294</v>
      </c>
      <c r="C24" t="s">
        <v>660</v>
      </c>
      <c r="D24" s="3" t="s">
        <v>787</v>
      </c>
      <c r="E24" t="s">
        <v>1643</v>
      </c>
      <c r="F24" t="s">
        <v>1654</v>
      </c>
      <c r="G24" s="3" t="s">
        <v>787</v>
      </c>
      <c r="H24" t="s">
        <v>1658</v>
      </c>
      <c r="I24" t="s">
        <v>1670</v>
      </c>
      <c r="J24" s="3" t="s">
        <v>787</v>
      </c>
      <c r="K24" t="s">
        <v>1674</v>
      </c>
      <c r="L24" t="s">
        <v>1686</v>
      </c>
      <c r="M24" s="3" t="s">
        <v>787</v>
      </c>
      <c r="N24" t="str">
        <f t="shared" si="5"/>
        <v>D22</v>
      </c>
      <c r="O24" t="str">
        <f t="shared" si="6"/>
        <v>H24</v>
      </c>
      <c r="P24" s="3" t="s">
        <v>787</v>
      </c>
      <c r="Q24" t="str">
        <f t="shared" si="7"/>
        <v>M22</v>
      </c>
      <c r="R24" t="str">
        <f t="shared" si="8"/>
        <v>Q24</v>
      </c>
      <c r="S24" s="3" t="s">
        <v>787</v>
      </c>
      <c r="T24" t="str">
        <f t="shared" si="9"/>
        <v>V22</v>
      </c>
      <c r="U24" t="str">
        <f t="shared" si="10"/>
        <v>Z24</v>
      </c>
      <c r="V24" s="3" t="s">
        <v>787</v>
      </c>
      <c r="W24" t="str">
        <f t="shared" si="11"/>
        <v>AE22</v>
      </c>
      <c r="X24" t="str">
        <f t="shared" si="12"/>
        <v>AI24</v>
      </c>
      <c r="Y24" s="3" t="s">
        <v>787</v>
      </c>
      <c r="Z24" t="str">
        <f t="shared" si="13"/>
        <v>D34</v>
      </c>
      <c r="AA24" t="str">
        <f t="shared" si="14"/>
        <v>H36</v>
      </c>
      <c r="AB24" s="3" t="s">
        <v>787</v>
      </c>
      <c r="AC24" t="str">
        <f t="shared" si="15"/>
        <v>M34</v>
      </c>
      <c r="AD24" t="str">
        <f t="shared" si="16"/>
        <v>Q36</v>
      </c>
      <c r="AE24" s="3" t="s">
        <v>787</v>
      </c>
      <c r="AF24" t="str">
        <f t="shared" si="17"/>
        <v>V34</v>
      </c>
      <c r="AG24" t="str">
        <f t="shared" si="18"/>
        <v>Z36</v>
      </c>
      <c r="AH24" s="3" t="s">
        <v>787</v>
      </c>
      <c r="AI24" t="str">
        <f t="shared" si="19"/>
        <v>AE34</v>
      </c>
      <c r="AJ24" t="str">
        <f t="shared" si="20"/>
        <v>AI36</v>
      </c>
    </row>
    <row r="25" spans="1:37" x14ac:dyDescent="0.2">
      <c r="A25" s="3" t="s">
        <v>798</v>
      </c>
      <c r="B25" t="s">
        <v>656</v>
      </c>
      <c r="C25" t="s">
        <v>291</v>
      </c>
      <c r="D25" s="3" t="s">
        <v>798</v>
      </c>
      <c r="E25" t="s">
        <v>1651</v>
      </c>
      <c r="F25" t="s">
        <v>280</v>
      </c>
      <c r="G25" s="3" t="s">
        <v>798</v>
      </c>
      <c r="H25" t="s">
        <v>1667</v>
      </c>
      <c r="I25" t="s">
        <v>1661</v>
      </c>
      <c r="J25" s="3" t="s">
        <v>798</v>
      </c>
      <c r="K25" t="s">
        <v>1683</v>
      </c>
      <c r="L25" t="s">
        <v>1677</v>
      </c>
      <c r="M25" s="3" t="s">
        <v>798</v>
      </c>
      <c r="N25" t="str">
        <f t="shared" si="5"/>
        <v>H19</v>
      </c>
      <c r="O25" t="str">
        <f t="shared" si="6"/>
        <v>D16</v>
      </c>
      <c r="P25" s="3" t="s">
        <v>798</v>
      </c>
      <c r="Q25" t="str">
        <f t="shared" si="7"/>
        <v>Q19</v>
      </c>
      <c r="R25" t="str">
        <f t="shared" si="8"/>
        <v>M16</v>
      </c>
      <c r="S25" s="3" t="s">
        <v>798</v>
      </c>
      <c r="T25" t="str">
        <f t="shared" si="9"/>
        <v>Z19</v>
      </c>
      <c r="U25" t="str">
        <f t="shared" si="10"/>
        <v>V16</v>
      </c>
      <c r="V25" s="3" t="s">
        <v>798</v>
      </c>
      <c r="W25" t="str">
        <f t="shared" si="11"/>
        <v>AI19</v>
      </c>
      <c r="X25" t="str">
        <f t="shared" si="12"/>
        <v>AE16</v>
      </c>
      <c r="Y25" s="3" t="s">
        <v>798</v>
      </c>
      <c r="Z25" t="str">
        <f t="shared" si="13"/>
        <v>H31</v>
      </c>
      <c r="AA25" t="str">
        <f t="shared" si="14"/>
        <v>D28</v>
      </c>
      <c r="AB25" s="3" t="s">
        <v>798</v>
      </c>
      <c r="AC25" t="str">
        <f t="shared" si="15"/>
        <v>Q31</v>
      </c>
      <c r="AD25" t="str">
        <f t="shared" si="16"/>
        <v>M28</v>
      </c>
      <c r="AE25" s="3" t="s">
        <v>798</v>
      </c>
      <c r="AF25" t="str">
        <f t="shared" si="17"/>
        <v>Z31</v>
      </c>
      <c r="AG25" t="str">
        <f t="shared" si="18"/>
        <v>V28</v>
      </c>
      <c r="AH25" s="3" t="s">
        <v>798</v>
      </c>
      <c r="AI25" t="str">
        <f t="shared" si="19"/>
        <v>AI31</v>
      </c>
      <c r="AJ25" t="str">
        <f t="shared" si="20"/>
        <v>AE28</v>
      </c>
    </row>
    <row r="26" spans="1:37" x14ac:dyDescent="0.2">
      <c r="A26" s="3" t="s">
        <v>798</v>
      </c>
      <c r="B26" t="s">
        <v>655</v>
      </c>
      <c r="C26" t="s">
        <v>649</v>
      </c>
      <c r="D26" s="3" t="s">
        <v>798</v>
      </c>
      <c r="E26" t="s">
        <v>1649</v>
      </c>
      <c r="F26" t="s">
        <v>1647</v>
      </c>
      <c r="G26" s="3" t="s">
        <v>798</v>
      </c>
      <c r="H26" t="s">
        <v>1665</v>
      </c>
      <c r="I26" t="s">
        <v>1663</v>
      </c>
      <c r="J26" s="3" t="s">
        <v>798</v>
      </c>
      <c r="K26" t="s">
        <v>1681</v>
      </c>
      <c r="L26" t="s">
        <v>1679</v>
      </c>
      <c r="M26" s="3" t="s">
        <v>798</v>
      </c>
      <c r="N26" t="str">
        <f t="shared" si="5"/>
        <v>H18</v>
      </c>
      <c r="O26" t="str">
        <f t="shared" si="6"/>
        <v>D17</v>
      </c>
      <c r="P26" s="3" t="s">
        <v>798</v>
      </c>
      <c r="Q26" t="str">
        <f t="shared" si="7"/>
        <v>Q18</v>
      </c>
      <c r="R26" t="str">
        <f t="shared" si="8"/>
        <v>M17</v>
      </c>
      <c r="S26" s="3" t="s">
        <v>798</v>
      </c>
      <c r="T26" t="str">
        <f t="shared" si="9"/>
        <v>Z18</v>
      </c>
      <c r="U26" t="str">
        <f t="shared" si="10"/>
        <v>V17</v>
      </c>
      <c r="V26" s="3" t="s">
        <v>798</v>
      </c>
      <c r="W26" t="str">
        <f t="shared" si="11"/>
        <v>AI18</v>
      </c>
      <c r="X26" t="str">
        <f t="shared" si="12"/>
        <v>AE17</v>
      </c>
      <c r="Y26" s="3" t="s">
        <v>798</v>
      </c>
      <c r="Z26" t="str">
        <f t="shared" si="13"/>
        <v>H30</v>
      </c>
      <c r="AA26" t="str">
        <f t="shared" si="14"/>
        <v>D29</v>
      </c>
      <c r="AB26" s="3" t="s">
        <v>798</v>
      </c>
      <c r="AC26" t="str">
        <f t="shared" si="15"/>
        <v>Q30</v>
      </c>
      <c r="AD26" t="str">
        <f t="shared" si="16"/>
        <v>M29</v>
      </c>
      <c r="AE26" s="3" t="s">
        <v>798</v>
      </c>
      <c r="AF26" t="str">
        <f t="shared" si="17"/>
        <v>Z30</v>
      </c>
      <c r="AG26" t="str">
        <f t="shared" si="18"/>
        <v>V29</v>
      </c>
      <c r="AH26" s="3" t="s">
        <v>798</v>
      </c>
      <c r="AI26" t="str">
        <f t="shared" si="19"/>
        <v>AI30</v>
      </c>
      <c r="AJ26" t="str">
        <f t="shared" si="20"/>
        <v>AE29</v>
      </c>
    </row>
    <row r="27" spans="1:37" x14ac:dyDescent="0.2">
      <c r="A27" s="3" t="s">
        <v>798</v>
      </c>
      <c r="B27" t="s">
        <v>654</v>
      </c>
      <c r="C27" t="s">
        <v>292</v>
      </c>
      <c r="D27" s="3" t="s">
        <v>798</v>
      </c>
      <c r="E27" t="s">
        <v>1655</v>
      </c>
      <c r="F27" t="s">
        <v>1642</v>
      </c>
      <c r="G27" s="3" t="s">
        <v>798</v>
      </c>
      <c r="H27" t="s">
        <v>1671</v>
      </c>
      <c r="I27" t="s">
        <v>1657</v>
      </c>
      <c r="J27" s="3" t="s">
        <v>798</v>
      </c>
      <c r="K27" t="s">
        <v>1687</v>
      </c>
      <c r="L27" t="s">
        <v>1673</v>
      </c>
      <c r="M27" s="3" t="s">
        <v>798</v>
      </c>
      <c r="N27" t="str">
        <f t="shared" si="5"/>
        <v>H17</v>
      </c>
      <c r="O27" t="str">
        <f t="shared" si="6"/>
        <v>D18</v>
      </c>
      <c r="P27" s="3" t="s">
        <v>798</v>
      </c>
      <c r="Q27" t="str">
        <f t="shared" si="7"/>
        <v>Q17</v>
      </c>
      <c r="R27" t="str">
        <f t="shared" si="8"/>
        <v>M18</v>
      </c>
      <c r="S27" s="3" t="s">
        <v>798</v>
      </c>
      <c r="T27" t="str">
        <f t="shared" si="9"/>
        <v>Z17</v>
      </c>
      <c r="U27" t="str">
        <f t="shared" si="10"/>
        <v>V18</v>
      </c>
      <c r="V27" s="3" t="s">
        <v>798</v>
      </c>
      <c r="W27" t="str">
        <f t="shared" si="11"/>
        <v>AI17</v>
      </c>
      <c r="X27" t="str">
        <f t="shared" si="12"/>
        <v>AE18</v>
      </c>
      <c r="Y27" s="3" t="s">
        <v>798</v>
      </c>
      <c r="Z27" t="str">
        <f t="shared" si="13"/>
        <v>H29</v>
      </c>
      <c r="AA27" t="str">
        <f t="shared" si="14"/>
        <v>D30</v>
      </c>
      <c r="AB27" s="3" t="s">
        <v>798</v>
      </c>
      <c r="AC27" t="str">
        <f t="shared" si="15"/>
        <v>Q29</v>
      </c>
      <c r="AD27" t="str">
        <f t="shared" si="16"/>
        <v>M30</v>
      </c>
      <c r="AE27" s="3" t="s">
        <v>798</v>
      </c>
      <c r="AF27" t="str">
        <f t="shared" si="17"/>
        <v>Z29</v>
      </c>
      <c r="AG27" t="str">
        <f t="shared" si="18"/>
        <v>V30</v>
      </c>
      <c r="AH27" s="3" t="s">
        <v>798</v>
      </c>
      <c r="AI27" t="str">
        <f t="shared" si="19"/>
        <v>AI29</v>
      </c>
      <c r="AJ27" t="str">
        <f t="shared" si="20"/>
        <v>AE30</v>
      </c>
    </row>
    <row r="28" spans="1:37" x14ac:dyDescent="0.2">
      <c r="A28" s="3" t="s">
        <v>798</v>
      </c>
      <c r="B28" t="s">
        <v>653</v>
      </c>
      <c r="C28" t="s">
        <v>277</v>
      </c>
      <c r="D28" s="3" t="s">
        <v>798</v>
      </c>
      <c r="E28" t="s">
        <v>1653</v>
      </c>
      <c r="F28" t="s">
        <v>1644</v>
      </c>
      <c r="G28" s="3" t="s">
        <v>798</v>
      </c>
      <c r="H28" t="s">
        <v>1669</v>
      </c>
      <c r="I28" t="s">
        <v>1659</v>
      </c>
      <c r="J28" s="3" t="s">
        <v>798</v>
      </c>
      <c r="K28" t="s">
        <v>1685</v>
      </c>
      <c r="L28" t="s">
        <v>1675</v>
      </c>
      <c r="M28" s="3" t="s">
        <v>798</v>
      </c>
      <c r="N28" t="str">
        <f t="shared" si="5"/>
        <v>H16</v>
      </c>
      <c r="O28" t="str">
        <f t="shared" si="6"/>
        <v>D19</v>
      </c>
      <c r="P28" s="3" t="s">
        <v>798</v>
      </c>
      <c r="Q28" t="str">
        <f t="shared" si="7"/>
        <v>Q16</v>
      </c>
      <c r="R28" t="str">
        <f t="shared" si="8"/>
        <v>M19</v>
      </c>
      <c r="S28" s="3" t="s">
        <v>798</v>
      </c>
      <c r="T28" t="str">
        <f t="shared" si="9"/>
        <v>Z16</v>
      </c>
      <c r="U28" t="str">
        <f t="shared" si="10"/>
        <v>V19</v>
      </c>
      <c r="V28" s="3" t="s">
        <v>798</v>
      </c>
      <c r="W28" t="str">
        <f t="shared" si="11"/>
        <v>AI16</v>
      </c>
      <c r="X28" t="str">
        <f t="shared" si="12"/>
        <v>AE19</v>
      </c>
      <c r="Y28" s="3" t="s">
        <v>798</v>
      </c>
      <c r="Z28" t="str">
        <f t="shared" si="13"/>
        <v>H28</v>
      </c>
      <c r="AA28" t="str">
        <f t="shared" si="14"/>
        <v>D31</v>
      </c>
      <c r="AB28" s="3" t="s">
        <v>798</v>
      </c>
      <c r="AC28" t="str">
        <f t="shared" si="15"/>
        <v>Q28</v>
      </c>
      <c r="AD28" t="str">
        <f t="shared" si="16"/>
        <v>M31</v>
      </c>
      <c r="AE28" s="3" t="s">
        <v>798</v>
      </c>
      <c r="AF28" t="str">
        <f t="shared" si="17"/>
        <v>Z28</v>
      </c>
      <c r="AG28" t="str">
        <f t="shared" si="18"/>
        <v>V31</v>
      </c>
      <c r="AH28" s="3" t="s">
        <v>798</v>
      </c>
      <c r="AI28" t="str">
        <f t="shared" si="19"/>
        <v>AI28</v>
      </c>
      <c r="AJ28" t="str">
        <f t="shared" si="20"/>
        <v>AE31</v>
      </c>
    </row>
    <row r="29" spans="1:37" x14ac:dyDescent="0.2">
      <c r="A29" s="3" t="s">
        <v>798</v>
      </c>
      <c r="B29" t="s">
        <v>660</v>
      </c>
      <c r="C29" t="s">
        <v>650</v>
      </c>
      <c r="D29" s="3" t="s">
        <v>798</v>
      </c>
      <c r="E29" t="s">
        <v>1654</v>
      </c>
      <c r="F29" t="s">
        <v>1641</v>
      </c>
      <c r="G29" s="3" t="s">
        <v>798</v>
      </c>
      <c r="H29" t="s">
        <v>1670</v>
      </c>
      <c r="I29" t="s">
        <v>1656</v>
      </c>
      <c r="J29" s="3" t="s">
        <v>798</v>
      </c>
      <c r="K29" t="s">
        <v>1686</v>
      </c>
      <c r="L29" t="s">
        <v>1672</v>
      </c>
      <c r="M29" s="3" t="s">
        <v>798</v>
      </c>
      <c r="N29" t="str">
        <f t="shared" si="5"/>
        <v>H24</v>
      </c>
      <c r="O29" t="str">
        <f t="shared" si="6"/>
        <v>D21</v>
      </c>
      <c r="P29" s="3" t="s">
        <v>798</v>
      </c>
      <c r="Q29" t="str">
        <f t="shared" si="7"/>
        <v>Q24</v>
      </c>
      <c r="R29" t="str">
        <f t="shared" si="8"/>
        <v>M21</v>
      </c>
      <c r="S29" s="3" t="s">
        <v>798</v>
      </c>
      <c r="T29" t="str">
        <f t="shared" si="9"/>
        <v>Z24</v>
      </c>
      <c r="U29" t="str">
        <f t="shared" si="10"/>
        <v>V21</v>
      </c>
      <c r="V29" s="3" t="s">
        <v>798</v>
      </c>
      <c r="W29" t="str">
        <f t="shared" si="11"/>
        <v>AI24</v>
      </c>
      <c r="X29" t="str">
        <f t="shared" si="12"/>
        <v>AE21</v>
      </c>
      <c r="Y29" s="3" t="s">
        <v>798</v>
      </c>
      <c r="Z29" t="str">
        <f t="shared" si="13"/>
        <v>H36</v>
      </c>
      <c r="AA29" t="str">
        <f t="shared" si="14"/>
        <v>D33</v>
      </c>
      <c r="AB29" s="3" t="s">
        <v>798</v>
      </c>
      <c r="AC29" t="str">
        <f t="shared" si="15"/>
        <v>Q36</v>
      </c>
      <c r="AD29" t="str">
        <f t="shared" si="16"/>
        <v>M33</v>
      </c>
      <c r="AE29" s="3" t="s">
        <v>798</v>
      </c>
      <c r="AF29" t="str">
        <f t="shared" si="17"/>
        <v>Z36</v>
      </c>
      <c r="AG29" t="str">
        <f t="shared" si="18"/>
        <v>V33</v>
      </c>
      <c r="AH29" s="3" t="s">
        <v>798</v>
      </c>
      <c r="AI29" t="str">
        <f t="shared" si="19"/>
        <v>AI36</v>
      </c>
      <c r="AJ29" t="str">
        <f t="shared" si="20"/>
        <v>AE33</v>
      </c>
    </row>
    <row r="30" spans="1:37" x14ac:dyDescent="0.2">
      <c r="A30" s="3" t="s">
        <v>798</v>
      </c>
      <c r="B30" t="s">
        <v>659</v>
      </c>
      <c r="C30" t="s">
        <v>294</v>
      </c>
      <c r="D30" s="3" t="s">
        <v>798</v>
      </c>
      <c r="E30" t="s">
        <v>1652</v>
      </c>
      <c r="F30" t="s">
        <v>1643</v>
      </c>
      <c r="G30" s="3" t="s">
        <v>798</v>
      </c>
      <c r="H30" t="s">
        <v>1668</v>
      </c>
      <c r="I30" t="s">
        <v>1658</v>
      </c>
      <c r="J30" s="3" t="s">
        <v>798</v>
      </c>
      <c r="K30" t="s">
        <v>1684</v>
      </c>
      <c r="L30" t="s">
        <v>1674</v>
      </c>
      <c r="M30" s="3" t="s">
        <v>798</v>
      </c>
      <c r="N30" t="str">
        <f t="shared" si="5"/>
        <v>H23</v>
      </c>
      <c r="O30" t="str">
        <f t="shared" si="6"/>
        <v>D22</v>
      </c>
      <c r="P30" s="3" t="s">
        <v>798</v>
      </c>
      <c r="Q30" t="str">
        <f t="shared" si="7"/>
        <v>Q23</v>
      </c>
      <c r="R30" t="str">
        <f t="shared" si="8"/>
        <v>M22</v>
      </c>
      <c r="S30" s="3" t="s">
        <v>798</v>
      </c>
      <c r="T30" t="str">
        <f t="shared" si="9"/>
        <v>Z23</v>
      </c>
      <c r="U30" t="str">
        <f t="shared" si="10"/>
        <v>V22</v>
      </c>
      <c r="V30" s="3" t="s">
        <v>798</v>
      </c>
      <c r="W30" t="str">
        <f t="shared" si="11"/>
        <v>AI23</v>
      </c>
      <c r="X30" t="str">
        <f t="shared" si="12"/>
        <v>AE22</v>
      </c>
      <c r="Y30" s="3" t="s">
        <v>798</v>
      </c>
      <c r="Z30" t="str">
        <f t="shared" si="13"/>
        <v>H35</v>
      </c>
      <c r="AA30" t="str">
        <f t="shared" si="14"/>
        <v>D34</v>
      </c>
      <c r="AB30" s="3" t="s">
        <v>798</v>
      </c>
      <c r="AC30" t="str">
        <f t="shared" si="15"/>
        <v>Q35</v>
      </c>
      <c r="AD30" t="str">
        <f t="shared" si="16"/>
        <v>M34</v>
      </c>
      <c r="AE30" s="3" t="s">
        <v>798</v>
      </c>
      <c r="AF30" t="str">
        <f t="shared" si="17"/>
        <v>Z35</v>
      </c>
      <c r="AG30" t="str">
        <f t="shared" si="18"/>
        <v>V34</v>
      </c>
      <c r="AH30" s="3" t="s">
        <v>798</v>
      </c>
      <c r="AI30" t="str">
        <f t="shared" si="19"/>
        <v>AI35</v>
      </c>
      <c r="AJ30" t="str">
        <f t="shared" si="20"/>
        <v>AE34</v>
      </c>
    </row>
    <row r="31" spans="1:37" x14ac:dyDescent="0.2">
      <c r="A31" s="3" t="s">
        <v>798</v>
      </c>
      <c r="B31" t="s">
        <v>658</v>
      </c>
      <c r="C31" t="s">
        <v>651</v>
      </c>
      <c r="D31" s="3" t="s">
        <v>798</v>
      </c>
      <c r="E31" t="s">
        <v>1650</v>
      </c>
      <c r="F31" t="s">
        <v>1645</v>
      </c>
      <c r="G31" s="3" t="s">
        <v>798</v>
      </c>
      <c r="H31" t="s">
        <v>1666</v>
      </c>
      <c r="I31" t="s">
        <v>1660</v>
      </c>
      <c r="J31" s="3" t="s">
        <v>798</v>
      </c>
      <c r="K31" t="s">
        <v>1682</v>
      </c>
      <c r="L31" t="s">
        <v>1676</v>
      </c>
      <c r="M31" s="3" t="s">
        <v>798</v>
      </c>
      <c r="N31" t="str">
        <f t="shared" si="5"/>
        <v>H22</v>
      </c>
      <c r="O31" t="str">
        <f t="shared" si="6"/>
        <v>D23</v>
      </c>
      <c r="P31" s="3" t="s">
        <v>798</v>
      </c>
      <c r="Q31" t="str">
        <f t="shared" si="7"/>
        <v>Q22</v>
      </c>
      <c r="R31" t="str">
        <f t="shared" si="8"/>
        <v>M23</v>
      </c>
      <c r="S31" s="3" t="s">
        <v>798</v>
      </c>
      <c r="T31" t="str">
        <f t="shared" si="9"/>
        <v>Z22</v>
      </c>
      <c r="U31" t="str">
        <f t="shared" si="10"/>
        <v>V23</v>
      </c>
      <c r="V31" s="3" t="s">
        <v>798</v>
      </c>
      <c r="W31" t="str">
        <f t="shared" si="11"/>
        <v>AI22</v>
      </c>
      <c r="X31" t="str">
        <f t="shared" si="12"/>
        <v>AE23</v>
      </c>
      <c r="Y31" s="3" t="s">
        <v>798</v>
      </c>
      <c r="Z31" t="str">
        <f t="shared" si="13"/>
        <v>H34</v>
      </c>
      <c r="AA31" t="str">
        <f t="shared" si="14"/>
        <v>D35</v>
      </c>
      <c r="AB31" s="3" t="s">
        <v>798</v>
      </c>
      <c r="AC31" t="str">
        <f t="shared" si="15"/>
        <v>Q34</v>
      </c>
      <c r="AD31" t="str">
        <f t="shared" si="16"/>
        <v>M35</v>
      </c>
      <c r="AE31" s="3" t="s">
        <v>798</v>
      </c>
      <c r="AF31" t="str">
        <f t="shared" si="17"/>
        <v>Z34</v>
      </c>
      <c r="AG31" t="str">
        <f t="shared" si="18"/>
        <v>V35</v>
      </c>
      <c r="AH31" s="3" t="s">
        <v>798</v>
      </c>
      <c r="AI31" t="str">
        <f t="shared" si="19"/>
        <v>AI34</v>
      </c>
      <c r="AJ31" t="str">
        <f t="shared" si="20"/>
        <v>AE35</v>
      </c>
    </row>
    <row r="32" spans="1:37" x14ac:dyDescent="0.2">
      <c r="A32" s="3" t="s">
        <v>798</v>
      </c>
      <c r="B32" t="s">
        <v>657</v>
      </c>
      <c r="C32" t="s">
        <v>652</v>
      </c>
      <c r="D32" s="3" t="s">
        <v>798</v>
      </c>
      <c r="E32" t="s">
        <v>1648</v>
      </c>
      <c r="F32" t="s">
        <v>1646</v>
      </c>
      <c r="G32" s="3" t="s">
        <v>798</v>
      </c>
      <c r="H32" t="s">
        <v>1664</v>
      </c>
      <c r="I32" t="s">
        <v>1662</v>
      </c>
      <c r="J32" s="3" t="s">
        <v>798</v>
      </c>
      <c r="K32" t="s">
        <v>1680</v>
      </c>
      <c r="L32" t="s">
        <v>1678</v>
      </c>
      <c r="M32" s="3" t="s">
        <v>798</v>
      </c>
      <c r="N32" t="str">
        <f t="shared" si="5"/>
        <v>H21</v>
      </c>
      <c r="O32" t="str">
        <f t="shared" si="6"/>
        <v>D24</v>
      </c>
      <c r="P32" s="3" t="s">
        <v>798</v>
      </c>
      <c r="Q32" t="str">
        <f t="shared" si="7"/>
        <v>Q21</v>
      </c>
      <c r="R32" t="str">
        <f t="shared" si="8"/>
        <v>M24</v>
      </c>
      <c r="S32" s="3" t="s">
        <v>798</v>
      </c>
      <c r="T32" t="str">
        <f t="shared" si="9"/>
        <v>Z21</v>
      </c>
      <c r="U32" t="str">
        <f t="shared" si="10"/>
        <v>V24</v>
      </c>
      <c r="V32" s="3" t="s">
        <v>798</v>
      </c>
      <c r="W32" t="str">
        <f t="shared" si="11"/>
        <v>AI21</v>
      </c>
      <c r="X32" t="str">
        <f t="shared" si="12"/>
        <v>AE24</v>
      </c>
      <c r="Y32" s="3" t="s">
        <v>798</v>
      </c>
      <c r="Z32" t="str">
        <f t="shared" si="13"/>
        <v>H33</v>
      </c>
      <c r="AA32" t="str">
        <f t="shared" si="14"/>
        <v>D36</v>
      </c>
      <c r="AB32" s="3" t="s">
        <v>798</v>
      </c>
      <c r="AC32" t="str">
        <f t="shared" si="15"/>
        <v>Q33</v>
      </c>
      <c r="AD32" t="str">
        <f t="shared" si="16"/>
        <v>M36</v>
      </c>
      <c r="AE32" s="3" t="s">
        <v>798</v>
      </c>
      <c r="AF32" t="str">
        <f t="shared" si="17"/>
        <v>Z33</v>
      </c>
      <c r="AG32" t="str">
        <f t="shared" si="18"/>
        <v>V36</v>
      </c>
      <c r="AH32" s="3" t="s">
        <v>798</v>
      </c>
      <c r="AI32" t="str">
        <f t="shared" si="19"/>
        <v>AI33</v>
      </c>
      <c r="AJ32" t="str">
        <f t="shared" si="20"/>
        <v>AE36</v>
      </c>
    </row>
    <row r="33" spans="1:36" x14ac:dyDescent="0.2">
      <c r="A33" s="3" t="s">
        <v>820</v>
      </c>
      <c r="B33" t="s">
        <v>291</v>
      </c>
      <c r="C33" t="s">
        <v>657</v>
      </c>
      <c r="D33" s="3" t="s">
        <v>820</v>
      </c>
      <c r="E33" t="s">
        <v>280</v>
      </c>
      <c r="F33" t="s">
        <v>1648</v>
      </c>
      <c r="G33" s="3" t="s">
        <v>820</v>
      </c>
      <c r="H33" t="s">
        <v>1661</v>
      </c>
      <c r="I33" t="s">
        <v>1664</v>
      </c>
      <c r="J33" s="3" t="s">
        <v>820</v>
      </c>
      <c r="K33" t="s">
        <v>1677</v>
      </c>
      <c r="L33" t="s">
        <v>1680</v>
      </c>
      <c r="M33" s="3" t="s">
        <v>820</v>
      </c>
      <c r="N33" t="str">
        <f t="shared" si="5"/>
        <v>D16</v>
      </c>
      <c r="O33" t="str">
        <f t="shared" si="6"/>
        <v>H21</v>
      </c>
      <c r="P33" s="3" t="s">
        <v>820</v>
      </c>
      <c r="Q33" t="str">
        <f t="shared" si="7"/>
        <v>M16</v>
      </c>
      <c r="R33" t="str">
        <f t="shared" si="8"/>
        <v>Q21</v>
      </c>
      <c r="S33" s="3" t="s">
        <v>820</v>
      </c>
      <c r="T33" t="str">
        <f t="shared" si="9"/>
        <v>V16</v>
      </c>
      <c r="U33" t="str">
        <f t="shared" si="10"/>
        <v>Z21</v>
      </c>
      <c r="V33" s="3" t="s">
        <v>820</v>
      </c>
      <c r="W33" t="str">
        <f t="shared" si="11"/>
        <v>AE16</v>
      </c>
      <c r="X33" t="str">
        <f t="shared" si="12"/>
        <v>AI21</v>
      </c>
      <c r="Y33" s="3" t="s">
        <v>820</v>
      </c>
      <c r="Z33" t="str">
        <f t="shared" si="13"/>
        <v>D28</v>
      </c>
      <c r="AA33" t="str">
        <f t="shared" si="14"/>
        <v>H33</v>
      </c>
      <c r="AB33" s="3" t="s">
        <v>820</v>
      </c>
      <c r="AC33" t="str">
        <f t="shared" si="15"/>
        <v>M28</v>
      </c>
      <c r="AD33" t="str">
        <f t="shared" si="16"/>
        <v>Q33</v>
      </c>
      <c r="AE33" s="3" t="s">
        <v>820</v>
      </c>
      <c r="AF33" t="str">
        <f t="shared" si="17"/>
        <v>V28</v>
      </c>
      <c r="AG33" t="str">
        <f t="shared" si="18"/>
        <v>Z33</v>
      </c>
      <c r="AH33" s="3" t="s">
        <v>820</v>
      </c>
      <c r="AI33" t="str">
        <f t="shared" si="19"/>
        <v>AE28</v>
      </c>
      <c r="AJ33" t="str">
        <f t="shared" si="20"/>
        <v>AI33</v>
      </c>
    </row>
    <row r="34" spans="1:36" x14ac:dyDescent="0.2">
      <c r="A34" s="3" t="s">
        <v>820</v>
      </c>
      <c r="B34" t="s">
        <v>649</v>
      </c>
      <c r="C34" t="s">
        <v>658</v>
      </c>
      <c r="D34" s="3" t="s">
        <v>820</v>
      </c>
      <c r="E34" t="s">
        <v>1647</v>
      </c>
      <c r="F34" t="s">
        <v>1650</v>
      </c>
      <c r="G34" s="3" t="s">
        <v>820</v>
      </c>
      <c r="H34" t="s">
        <v>1663</v>
      </c>
      <c r="I34" t="s">
        <v>1666</v>
      </c>
      <c r="J34" s="3" t="s">
        <v>820</v>
      </c>
      <c r="K34" t="s">
        <v>1679</v>
      </c>
      <c r="L34" t="s">
        <v>1682</v>
      </c>
      <c r="M34" s="3" t="s">
        <v>820</v>
      </c>
      <c r="N34" t="str">
        <f t="shared" si="5"/>
        <v>D17</v>
      </c>
      <c r="O34" t="str">
        <f t="shared" si="6"/>
        <v>H22</v>
      </c>
      <c r="P34" s="3" t="s">
        <v>820</v>
      </c>
      <c r="Q34" t="str">
        <f t="shared" si="7"/>
        <v>M17</v>
      </c>
      <c r="R34" t="str">
        <f t="shared" si="8"/>
        <v>Q22</v>
      </c>
      <c r="S34" s="3" t="s">
        <v>820</v>
      </c>
      <c r="T34" t="str">
        <f t="shared" si="9"/>
        <v>V17</v>
      </c>
      <c r="U34" t="str">
        <f t="shared" si="10"/>
        <v>Z22</v>
      </c>
      <c r="V34" s="3" t="s">
        <v>820</v>
      </c>
      <c r="W34" t="str">
        <f t="shared" si="11"/>
        <v>AE17</v>
      </c>
      <c r="X34" t="str">
        <f t="shared" si="12"/>
        <v>AI22</v>
      </c>
      <c r="Y34" s="3" t="s">
        <v>820</v>
      </c>
      <c r="Z34" t="str">
        <f t="shared" si="13"/>
        <v>D29</v>
      </c>
      <c r="AA34" t="str">
        <f t="shared" si="14"/>
        <v>H34</v>
      </c>
      <c r="AB34" s="3" t="s">
        <v>820</v>
      </c>
      <c r="AC34" t="str">
        <f t="shared" si="15"/>
        <v>M29</v>
      </c>
      <c r="AD34" t="str">
        <f t="shared" si="16"/>
        <v>Q34</v>
      </c>
      <c r="AE34" s="3" t="s">
        <v>820</v>
      </c>
      <c r="AF34" t="str">
        <f t="shared" si="17"/>
        <v>V29</v>
      </c>
      <c r="AG34" t="str">
        <f t="shared" si="18"/>
        <v>Z34</v>
      </c>
      <c r="AH34" s="3" t="s">
        <v>820</v>
      </c>
      <c r="AI34" t="str">
        <f t="shared" si="19"/>
        <v>AE29</v>
      </c>
      <c r="AJ34" t="str">
        <f t="shared" si="20"/>
        <v>AI34</v>
      </c>
    </row>
    <row r="35" spans="1:36" x14ac:dyDescent="0.2">
      <c r="A35" s="3" t="s">
        <v>820</v>
      </c>
      <c r="B35" t="s">
        <v>292</v>
      </c>
      <c r="C35" t="s">
        <v>659</v>
      </c>
      <c r="D35" s="3" t="s">
        <v>820</v>
      </c>
      <c r="E35" t="s">
        <v>1642</v>
      </c>
      <c r="F35" t="s">
        <v>1652</v>
      </c>
      <c r="G35" s="3" t="s">
        <v>820</v>
      </c>
      <c r="H35" t="s">
        <v>1657</v>
      </c>
      <c r="I35" t="s">
        <v>1668</v>
      </c>
      <c r="J35" s="3" t="s">
        <v>820</v>
      </c>
      <c r="K35" t="s">
        <v>1673</v>
      </c>
      <c r="L35" t="s">
        <v>1684</v>
      </c>
      <c r="M35" s="3" t="s">
        <v>820</v>
      </c>
      <c r="N35" t="str">
        <f t="shared" si="5"/>
        <v>D18</v>
      </c>
      <c r="O35" t="str">
        <f t="shared" si="6"/>
        <v>H23</v>
      </c>
      <c r="P35" s="3" t="s">
        <v>820</v>
      </c>
      <c r="Q35" t="str">
        <f t="shared" si="7"/>
        <v>M18</v>
      </c>
      <c r="R35" t="str">
        <f t="shared" si="8"/>
        <v>Q23</v>
      </c>
      <c r="S35" s="3" t="s">
        <v>820</v>
      </c>
      <c r="T35" t="str">
        <f t="shared" si="9"/>
        <v>V18</v>
      </c>
      <c r="U35" t="str">
        <f t="shared" si="10"/>
        <v>Z23</v>
      </c>
      <c r="V35" s="3" t="s">
        <v>820</v>
      </c>
      <c r="W35" t="str">
        <f t="shared" si="11"/>
        <v>AE18</v>
      </c>
      <c r="X35" t="str">
        <f t="shared" si="12"/>
        <v>AI23</v>
      </c>
      <c r="Y35" s="3" t="s">
        <v>820</v>
      </c>
      <c r="Z35" t="str">
        <f t="shared" si="13"/>
        <v>D30</v>
      </c>
      <c r="AA35" t="str">
        <f t="shared" si="14"/>
        <v>H35</v>
      </c>
      <c r="AB35" s="3" t="s">
        <v>820</v>
      </c>
      <c r="AC35" t="str">
        <f t="shared" si="15"/>
        <v>M30</v>
      </c>
      <c r="AD35" t="str">
        <f t="shared" si="16"/>
        <v>Q35</v>
      </c>
      <c r="AE35" s="3" t="s">
        <v>820</v>
      </c>
      <c r="AF35" t="str">
        <f t="shared" si="17"/>
        <v>V30</v>
      </c>
      <c r="AG35" t="str">
        <f t="shared" si="18"/>
        <v>Z35</v>
      </c>
      <c r="AH35" s="3" t="s">
        <v>820</v>
      </c>
      <c r="AI35" t="str">
        <f t="shared" si="19"/>
        <v>AE30</v>
      </c>
      <c r="AJ35" t="str">
        <f t="shared" si="20"/>
        <v>AI35</v>
      </c>
    </row>
    <row r="36" spans="1:36" x14ac:dyDescent="0.2">
      <c r="A36" s="3" t="s">
        <v>820</v>
      </c>
      <c r="B36" t="s">
        <v>277</v>
      </c>
      <c r="C36" t="s">
        <v>660</v>
      </c>
      <c r="D36" s="3" t="s">
        <v>820</v>
      </c>
      <c r="E36" t="s">
        <v>1644</v>
      </c>
      <c r="F36" t="s">
        <v>1654</v>
      </c>
      <c r="G36" s="3" t="s">
        <v>820</v>
      </c>
      <c r="H36" t="s">
        <v>1659</v>
      </c>
      <c r="I36" t="s">
        <v>1670</v>
      </c>
      <c r="J36" s="3" t="s">
        <v>820</v>
      </c>
      <c r="K36" t="s">
        <v>1675</v>
      </c>
      <c r="L36" t="s">
        <v>1686</v>
      </c>
      <c r="M36" s="3" t="s">
        <v>820</v>
      </c>
      <c r="N36" t="str">
        <f t="shared" si="5"/>
        <v>D19</v>
      </c>
      <c r="O36" t="str">
        <f t="shared" si="6"/>
        <v>H24</v>
      </c>
      <c r="P36" s="3" t="s">
        <v>820</v>
      </c>
      <c r="Q36" t="str">
        <f t="shared" si="7"/>
        <v>M19</v>
      </c>
      <c r="R36" t="str">
        <f t="shared" si="8"/>
        <v>Q24</v>
      </c>
      <c r="S36" s="3" t="s">
        <v>820</v>
      </c>
      <c r="T36" t="str">
        <f t="shared" si="9"/>
        <v>V19</v>
      </c>
      <c r="U36" t="str">
        <f t="shared" si="10"/>
        <v>Z24</v>
      </c>
      <c r="V36" s="3" t="s">
        <v>820</v>
      </c>
      <c r="W36" t="str">
        <f t="shared" si="11"/>
        <v>AE19</v>
      </c>
      <c r="X36" t="str">
        <f t="shared" si="12"/>
        <v>AI24</v>
      </c>
      <c r="Y36" s="3" t="s">
        <v>820</v>
      </c>
      <c r="Z36" t="str">
        <f t="shared" si="13"/>
        <v>D31</v>
      </c>
      <c r="AA36" t="str">
        <f t="shared" si="14"/>
        <v>H36</v>
      </c>
      <c r="AB36" s="3" t="s">
        <v>820</v>
      </c>
      <c r="AC36" t="str">
        <f t="shared" si="15"/>
        <v>M31</v>
      </c>
      <c r="AD36" t="str">
        <f t="shared" si="16"/>
        <v>Q36</v>
      </c>
      <c r="AE36" s="3" t="s">
        <v>820</v>
      </c>
      <c r="AF36" t="str">
        <f t="shared" si="17"/>
        <v>V31</v>
      </c>
      <c r="AG36" t="str">
        <f t="shared" si="18"/>
        <v>Z36</v>
      </c>
      <c r="AH36" s="3" t="s">
        <v>820</v>
      </c>
      <c r="AI36" t="str">
        <f t="shared" si="19"/>
        <v>AE31</v>
      </c>
      <c r="AJ36" t="str">
        <f t="shared" si="20"/>
        <v>AI36</v>
      </c>
    </row>
    <row r="37" spans="1:36" x14ac:dyDescent="0.2">
      <c r="A37" s="3" t="s">
        <v>820</v>
      </c>
      <c r="B37" t="s">
        <v>650</v>
      </c>
      <c r="C37" t="s">
        <v>653</v>
      </c>
      <c r="D37" s="3" t="s">
        <v>820</v>
      </c>
      <c r="E37" t="s">
        <v>1641</v>
      </c>
      <c r="F37" t="s">
        <v>1653</v>
      </c>
      <c r="G37" s="3" t="s">
        <v>820</v>
      </c>
      <c r="H37" t="s">
        <v>1656</v>
      </c>
      <c r="I37" t="s">
        <v>1669</v>
      </c>
      <c r="J37" s="3" t="s">
        <v>820</v>
      </c>
      <c r="K37" t="s">
        <v>1672</v>
      </c>
      <c r="L37" t="s">
        <v>1685</v>
      </c>
      <c r="M37" s="3" t="s">
        <v>820</v>
      </c>
      <c r="N37" t="str">
        <f t="shared" si="5"/>
        <v>D21</v>
      </c>
      <c r="O37" t="str">
        <f t="shared" si="6"/>
        <v>H16</v>
      </c>
      <c r="P37" s="3" t="s">
        <v>820</v>
      </c>
      <c r="Q37" t="str">
        <f t="shared" si="7"/>
        <v>M21</v>
      </c>
      <c r="R37" t="str">
        <f t="shared" si="8"/>
        <v>Q16</v>
      </c>
      <c r="S37" s="3" t="s">
        <v>820</v>
      </c>
      <c r="T37" t="str">
        <f t="shared" si="9"/>
        <v>V21</v>
      </c>
      <c r="U37" t="str">
        <f t="shared" si="10"/>
        <v>Z16</v>
      </c>
      <c r="V37" s="3" t="s">
        <v>820</v>
      </c>
      <c r="W37" t="str">
        <f t="shared" si="11"/>
        <v>AE21</v>
      </c>
      <c r="X37" t="str">
        <f t="shared" si="12"/>
        <v>AI16</v>
      </c>
      <c r="Y37" s="3" t="s">
        <v>820</v>
      </c>
      <c r="Z37" t="str">
        <f t="shared" si="13"/>
        <v>D33</v>
      </c>
      <c r="AA37" t="str">
        <f t="shared" si="14"/>
        <v>H28</v>
      </c>
      <c r="AB37" s="3" t="s">
        <v>820</v>
      </c>
      <c r="AC37" t="str">
        <f t="shared" si="15"/>
        <v>M33</v>
      </c>
      <c r="AD37" t="str">
        <f t="shared" si="16"/>
        <v>Q28</v>
      </c>
      <c r="AE37" s="3" t="s">
        <v>820</v>
      </c>
      <c r="AF37" t="str">
        <f t="shared" si="17"/>
        <v>V33</v>
      </c>
      <c r="AG37" t="str">
        <f t="shared" si="18"/>
        <v>Z28</v>
      </c>
      <c r="AH37" s="3" t="s">
        <v>820</v>
      </c>
      <c r="AI37" t="str">
        <f t="shared" si="19"/>
        <v>AE33</v>
      </c>
      <c r="AJ37" t="str">
        <f t="shared" si="20"/>
        <v>AI28</v>
      </c>
    </row>
    <row r="38" spans="1:36" x14ac:dyDescent="0.2">
      <c r="A38" s="3" t="s">
        <v>820</v>
      </c>
      <c r="B38" t="s">
        <v>294</v>
      </c>
      <c r="C38" t="s">
        <v>654</v>
      </c>
      <c r="D38" s="3" t="s">
        <v>820</v>
      </c>
      <c r="E38" t="s">
        <v>1643</v>
      </c>
      <c r="F38" t="s">
        <v>1655</v>
      </c>
      <c r="G38" s="3" t="s">
        <v>820</v>
      </c>
      <c r="H38" t="s">
        <v>1658</v>
      </c>
      <c r="I38" t="s">
        <v>1671</v>
      </c>
      <c r="J38" s="3" t="s">
        <v>820</v>
      </c>
      <c r="K38" t="s">
        <v>1674</v>
      </c>
      <c r="L38" t="s">
        <v>1687</v>
      </c>
      <c r="M38" s="3" t="s">
        <v>820</v>
      </c>
      <c r="N38" t="str">
        <f t="shared" si="5"/>
        <v>D22</v>
      </c>
      <c r="O38" t="str">
        <f t="shared" si="6"/>
        <v>H17</v>
      </c>
      <c r="P38" s="3" t="s">
        <v>820</v>
      </c>
      <c r="Q38" t="str">
        <f t="shared" si="7"/>
        <v>M22</v>
      </c>
      <c r="R38" t="str">
        <f t="shared" si="8"/>
        <v>Q17</v>
      </c>
      <c r="S38" s="3" t="s">
        <v>820</v>
      </c>
      <c r="T38" t="str">
        <f t="shared" si="9"/>
        <v>V22</v>
      </c>
      <c r="U38" t="str">
        <f t="shared" si="10"/>
        <v>Z17</v>
      </c>
      <c r="V38" s="3" t="s">
        <v>820</v>
      </c>
      <c r="W38" t="str">
        <f t="shared" si="11"/>
        <v>AE22</v>
      </c>
      <c r="X38" t="str">
        <f t="shared" si="12"/>
        <v>AI17</v>
      </c>
      <c r="Y38" s="3" t="s">
        <v>820</v>
      </c>
      <c r="Z38" t="str">
        <f t="shared" si="13"/>
        <v>D34</v>
      </c>
      <c r="AA38" t="str">
        <f t="shared" si="14"/>
        <v>H29</v>
      </c>
      <c r="AB38" s="3" t="s">
        <v>820</v>
      </c>
      <c r="AC38" t="str">
        <f t="shared" si="15"/>
        <v>M34</v>
      </c>
      <c r="AD38" t="str">
        <f t="shared" si="16"/>
        <v>Q29</v>
      </c>
      <c r="AE38" s="3" t="s">
        <v>820</v>
      </c>
      <c r="AF38" t="str">
        <f t="shared" si="17"/>
        <v>V34</v>
      </c>
      <c r="AG38" t="str">
        <f t="shared" si="18"/>
        <v>Z29</v>
      </c>
      <c r="AH38" s="3" t="s">
        <v>820</v>
      </c>
      <c r="AI38" t="str">
        <f t="shared" si="19"/>
        <v>AE34</v>
      </c>
      <c r="AJ38" t="str">
        <f t="shared" si="20"/>
        <v>AI29</v>
      </c>
    </row>
    <row r="39" spans="1:36" x14ac:dyDescent="0.2">
      <c r="A39" s="3" t="s">
        <v>820</v>
      </c>
      <c r="B39" t="s">
        <v>651</v>
      </c>
      <c r="C39" t="s">
        <v>655</v>
      </c>
      <c r="D39" s="3" t="s">
        <v>820</v>
      </c>
      <c r="E39" t="s">
        <v>1645</v>
      </c>
      <c r="F39" t="s">
        <v>1649</v>
      </c>
      <c r="G39" s="3" t="s">
        <v>820</v>
      </c>
      <c r="H39" t="s">
        <v>1660</v>
      </c>
      <c r="I39" t="s">
        <v>1665</v>
      </c>
      <c r="J39" s="3" t="s">
        <v>820</v>
      </c>
      <c r="K39" t="s">
        <v>1676</v>
      </c>
      <c r="L39" t="s">
        <v>1681</v>
      </c>
      <c r="M39" s="3" t="s">
        <v>820</v>
      </c>
      <c r="N39" t="str">
        <f t="shared" si="5"/>
        <v>D23</v>
      </c>
      <c r="O39" t="str">
        <f t="shared" si="6"/>
        <v>H18</v>
      </c>
      <c r="P39" s="3" t="s">
        <v>820</v>
      </c>
      <c r="Q39" t="str">
        <f t="shared" si="7"/>
        <v>M23</v>
      </c>
      <c r="R39" t="str">
        <f t="shared" si="8"/>
        <v>Q18</v>
      </c>
      <c r="S39" s="3" t="s">
        <v>820</v>
      </c>
      <c r="T39" t="str">
        <f t="shared" si="9"/>
        <v>V23</v>
      </c>
      <c r="U39" t="str">
        <f t="shared" si="10"/>
        <v>Z18</v>
      </c>
      <c r="V39" s="3" t="s">
        <v>820</v>
      </c>
      <c r="W39" t="str">
        <f t="shared" si="11"/>
        <v>AE23</v>
      </c>
      <c r="X39" t="str">
        <f t="shared" si="12"/>
        <v>AI18</v>
      </c>
      <c r="Y39" s="3" t="s">
        <v>820</v>
      </c>
      <c r="Z39" t="str">
        <f t="shared" si="13"/>
        <v>D35</v>
      </c>
      <c r="AA39" t="str">
        <f t="shared" si="14"/>
        <v>H30</v>
      </c>
      <c r="AB39" s="3" t="s">
        <v>820</v>
      </c>
      <c r="AC39" t="str">
        <f t="shared" si="15"/>
        <v>M35</v>
      </c>
      <c r="AD39" t="str">
        <f t="shared" si="16"/>
        <v>Q30</v>
      </c>
      <c r="AE39" s="3" t="s">
        <v>820</v>
      </c>
      <c r="AF39" t="str">
        <f t="shared" si="17"/>
        <v>V35</v>
      </c>
      <c r="AG39" t="str">
        <f t="shared" si="18"/>
        <v>Z30</v>
      </c>
      <c r="AH39" s="3" t="s">
        <v>820</v>
      </c>
      <c r="AI39" t="str">
        <f t="shared" si="19"/>
        <v>AE35</v>
      </c>
      <c r="AJ39" t="str">
        <f t="shared" si="20"/>
        <v>AI30</v>
      </c>
    </row>
    <row r="40" spans="1:36" x14ac:dyDescent="0.2">
      <c r="A40" s="3" t="s">
        <v>820</v>
      </c>
      <c r="B40" t="s">
        <v>652</v>
      </c>
      <c r="C40" t="s">
        <v>656</v>
      </c>
      <c r="D40" s="3" t="s">
        <v>820</v>
      </c>
      <c r="E40" t="s">
        <v>1646</v>
      </c>
      <c r="F40" t="s">
        <v>1651</v>
      </c>
      <c r="G40" s="3" t="s">
        <v>820</v>
      </c>
      <c r="H40" t="s">
        <v>1662</v>
      </c>
      <c r="I40" t="s">
        <v>1667</v>
      </c>
      <c r="J40" s="3" t="s">
        <v>820</v>
      </c>
      <c r="K40" t="s">
        <v>1678</v>
      </c>
      <c r="L40" t="s">
        <v>1683</v>
      </c>
      <c r="M40" s="3" t="s">
        <v>820</v>
      </c>
      <c r="N40" t="str">
        <f t="shared" si="5"/>
        <v>D24</v>
      </c>
      <c r="O40" t="str">
        <f t="shared" si="6"/>
        <v>H19</v>
      </c>
      <c r="P40" s="3" t="s">
        <v>820</v>
      </c>
      <c r="Q40" t="str">
        <f t="shared" si="7"/>
        <v>M24</v>
      </c>
      <c r="R40" t="str">
        <f t="shared" si="8"/>
        <v>Q19</v>
      </c>
      <c r="S40" s="3" t="s">
        <v>820</v>
      </c>
      <c r="T40" t="str">
        <f t="shared" si="9"/>
        <v>V24</v>
      </c>
      <c r="U40" t="str">
        <f t="shared" si="10"/>
        <v>Z19</v>
      </c>
      <c r="V40" s="3" t="s">
        <v>820</v>
      </c>
      <c r="W40" t="str">
        <f t="shared" si="11"/>
        <v>AE24</v>
      </c>
      <c r="X40" t="str">
        <f t="shared" si="12"/>
        <v>AI19</v>
      </c>
      <c r="Y40" s="3" t="s">
        <v>820</v>
      </c>
      <c r="Z40" t="str">
        <f t="shared" si="13"/>
        <v>D36</v>
      </c>
      <c r="AA40" t="str">
        <f t="shared" si="14"/>
        <v>H31</v>
      </c>
      <c r="AB40" s="3" t="s">
        <v>820</v>
      </c>
      <c r="AC40" t="str">
        <f t="shared" si="15"/>
        <v>M36</v>
      </c>
      <c r="AD40" t="str">
        <f t="shared" si="16"/>
        <v>Q31</v>
      </c>
      <c r="AE40" s="3" t="s">
        <v>820</v>
      </c>
      <c r="AF40" t="str">
        <f t="shared" si="17"/>
        <v>V36</v>
      </c>
      <c r="AG40" t="str">
        <f t="shared" si="18"/>
        <v>Z31</v>
      </c>
      <c r="AH40" s="3" t="s">
        <v>820</v>
      </c>
      <c r="AI40" t="str">
        <f t="shared" si="19"/>
        <v>AE36</v>
      </c>
      <c r="AJ40" t="str">
        <f t="shared" si="20"/>
        <v>AI31</v>
      </c>
    </row>
    <row r="41" spans="1:36" x14ac:dyDescent="0.2">
      <c r="A41" s="3" t="s">
        <v>821</v>
      </c>
      <c r="B41" t="s">
        <v>658</v>
      </c>
      <c r="C41" t="s">
        <v>291</v>
      </c>
      <c r="D41" s="3" t="s">
        <v>821</v>
      </c>
      <c r="E41" t="s">
        <v>1650</v>
      </c>
      <c r="F41" t="s">
        <v>280</v>
      </c>
      <c r="G41" s="3" t="s">
        <v>821</v>
      </c>
      <c r="H41" t="s">
        <v>1666</v>
      </c>
      <c r="I41" t="s">
        <v>1661</v>
      </c>
      <c r="J41" s="3" t="s">
        <v>821</v>
      </c>
      <c r="K41" t="s">
        <v>1682</v>
      </c>
      <c r="L41" t="s">
        <v>1677</v>
      </c>
      <c r="M41" s="3" t="s">
        <v>821</v>
      </c>
      <c r="N41" t="str">
        <f t="shared" si="5"/>
        <v>H22</v>
      </c>
      <c r="O41" t="str">
        <f t="shared" si="6"/>
        <v>D16</v>
      </c>
      <c r="P41" s="3" t="s">
        <v>821</v>
      </c>
      <c r="Q41" t="str">
        <f t="shared" si="7"/>
        <v>Q22</v>
      </c>
      <c r="R41" t="str">
        <f t="shared" si="8"/>
        <v>M16</v>
      </c>
      <c r="S41" s="3" t="s">
        <v>821</v>
      </c>
      <c r="T41" t="str">
        <f t="shared" si="9"/>
        <v>Z22</v>
      </c>
      <c r="U41" t="str">
        <f t="shared" si="10"/>
        <v>V16</v>
      </c>
      <c r="V41" s="3" t="s">
        <v>821</v>
      </c>
      <c r="W41" t="str">
        <f t="shared" si="11"/>
        <v>AI22</v>
      </c>
      <c r="X41" t="str">
        <f t="shared" si="12"/>
        <v>AE16</v>
      </c>
      <c r="Y41" s="3" t="s">
        <v>821</v>
      </c>
      <c r="Z41" t="str">
        <f t="shared" si="13"/>
        <v>H34</v>
      </c>
      <c r="AA41" t="str">
        <f t="shared" si="14"/>
        <v>D28</v>
      </c>
      <c r="AB41" s="3" t="s">
        <v>821</v>
      </c>
      <c r="AC41" t="str">
        <f t="shared" si="15"/>
        <v>Q34</v>
      </c>
      <c r="AD41" t="str">
        <f t="shared" si="16"/>
        <v>M28</v>
      </c>
      <c r="AE41" s="3" t="s">
        <v>821</v>
      </c>
      <c r="AF41" t="str">
        <f t="shared" si="17"/>
        <v>Z34</v>
      </c>
      <c r="AG41" t="str">
        <f t="shared" si="18"/>
        <v>V28</v>
      </c>
      <c r="AH41" s="3" t="s">
        <v>821</v>
      </c>
      <c r="AI41" t="str">
        <f t="shared" si="19"/>
        <v>AI34</v>
      </c>
      <c r="AJ41" t="str">
        <f t="shared" si="20"/>
        <v>AE28</v>
      </c>
    </row>
    <row r="42" spans="1:36" x14ac:dyDescent="0.2">
      <c r="A42" s="3" t="s">
        <v>821</v>
      </c>
      <c r="B42" t="s">
        <v>657</v>
      </c>
      <c r="C42" t="s">
        <v>649</v>
      </c>
      <c r="D42" s="3" t="s">
        <v>821</v>
      </c>
      <c r="E42" t="s">
        <v>1648</v>
      </c>
      <c r="F42" t="s">
        <v>1647</v>
      </c>
      <c r="G42" s="3" t="s">
        <v>821</v>
      </c>
      <c r="H42" t="s">
        <v>1664</v>
      </c>
      <c r="I42" t="s">
        <v>1663</v>
      </c>
      <c r="J42" s="3" t="s">
        <v>821</v>
      </c>
      <c r="K42" t="s">
        <v>1680</v>
      </c>
      <c r="L42" t="s">
        <v>1679</v>
      </c>
      <c r="M42" s="3" t="s">
        <v>821</v>
      </c>
      <c r="N42" t="str">
        <f t="shared" si="5"/>
        <v>H21</v>
      </c>
      <c r="O42" t="str">
        <f t="shared" si="6"/>
        <v>D17</v>
      </c>
      <c r="P42" s="3" t="s">
        <v>821</v>
      </c>
      <c r="Q42" t="str">
        <f t="shared" si="7"/>
        <v>Q21</v>
      </c>
      <c r="R42" t="str">
        <f t="shared" si="8"/>
        <v>M17</v>
      </c>
      <c r="S42" s="3" t="s">
        <v>821</v>
      </c>
      <c r="T42" t="str">
        <f t="shared" si="9"/>
        <v>Z21</v>
      </c>
      <c r="U42" t="str">
        <f t="shared" si="10"/>
        <v>V17</v>
      </c>
      <c r="V42" s="3" t="s">
        <v>821</v>
      </c>
      <c r="W42" t="str">
        <f t="shared" si="11"/>
        <v>AI21</v>
      </c>
      <c r="X42" t="str">
        <f t="shared" si="12"/>
        <v>AE17</v>
      </c>
      <c r="Y42" s="3" t="s">
        <v>821</v>
      </c>
      <c r="Z42" t="str">
        <f t="shared" si="13"/>
        <v>H33</v>
      </c>
      <c r="AA42" t="str">
        <f t="shared" si="14"/>
        <v>D29</v>
      </c>
      <c r="AB42" s="3" t="s">
        <v>821</v>
      </c>
      <c r="AC42" t="str">
        <f t="shared" si="15"/>
        <v>Q33</v>
      </c>
      <c r="AD42" t="str">
        <f t="shared" si="16"/>
        <v>M29</v>
      </c>
      <c r="AE42" s="3" t="s">
        <v>821</v>
      </c>
      <c r="AF42" t="str">
        <f t="shared" si="17"/>
        <v>Z33</v>
      </c>
      <c r="AG42" t="str">
        <f t="shared" si="18"/>
        <v>V29</v>
      </c>
      <c r="AH42" s="3" t="s">
        <v>821</v>
      </c>
      <c r="AI42" t="str">
        <f t="shared" si="19"/>
        <v>AI33</v>
      </c>
      <c r="AJ42" t="str">
        <f t="shared" si="20"/>
        <v>AE29</v>
      </c>
    </row>
    <row r="43" spans="1:36" x14ac:dyDescent="0.2">
      <c r="A43" s="3" t="s">
        <v>821</v>
      </c>
      <c r="B43" t="s">
        <v>660</v>
      </c>
      <c r="C43" t="s">
        <v>292</v>
      </c>
      <c r="D43" s="3" t="s">
        <v>821</v>
      </c>
      <c r="E43" t="s">
        <v>1654</v>
      </c>
      <c r="F43" t="s">
        <v>1642</v>
      </c>
      <c r="G43" s="3" t="s">
        <v>821</v>
      </c>
      <c r="H43" t="s">
        <v>1670</v>
      </c>
      <c r="I43" t="s">
        <v>1657</v>
      </c>
      <c r="J43" s="3" t="s">
        <v>821</v>
      </c>
      <c r="K43" t="s">
        <v>1686</v>
      </c>
      <c r="L43" t="s">
        <v>1673</v>
      </c>
      <c r="M43" s="3" t="s">
        <v>821</v>
      </c>
      <c r="N43" t="str">
        <f t="shared" si="5"/>
        <v>H24</v>
      </c>
      <c r="O43" t="str">
        <f t="shared" si="6"/>
        <v>D18</v>
      </c>
      <c r="P43" s="3" t="s">
        <v>821</v>
      </c>
      <c r="Q43" t="str">
        <f t="shared" si="7"/>
        <v>Q24</v>
      </c>
      <c r="R43" t="str">
        <f t="shared" si="8"/>
        <v>M18</v>
      </c>
      <c r="S43" s="3" t="s">
        <v>821</v>
      </c>
      <c r="T43" t="str">
        <f t="shared" si="9"/>
        <v>Z24</v>
      </c>
      <c r="U43" t="str">
        <f t="shared" si="10"/>
        <v>V18</v>
      </c>
      <c r="V43" s="3" t="s">
        <v>821</v>
      </c>
      <c r="W43" t="str">
        <f t="shared" si="11"/>
        <v>AI24</v>
      </c>
      <c r="X43" t="str">
        <f t="shared" si="12"/>
        <v>AE18</v>
      </c>
      <c r="Y43" s="3" t="s">
        <v>821</v>
      </c>
      <c r="Z43" t="str">
        <f t="shared" si="13"/>
        <v>H36</v>
      </c>
      <c r="AA43" t="str">
        <f t="shared" si="14"/>
        <v>D30</v>
      </c>
      <c r="AB43" s="3" t="s">
        <v>821</v>
      </c>
      <c r="AC43" t="str">
        <f t="shared" si="15"/>
        <v>Q36</v>
      </c>
      <c r="AD43" t="str">
        <f t="shared" si="16"/>
        <v>M30</v>
      </c>
      <c r="AE43" s="3" t="s">
        <v>821</v>
      </c>
      <c r="AF43" t="str">
        <f t="shared" si="17"/>
        <v>Z36</v>
      </c>
      <c r="AG43" t="str">
        <f t="shared" si="18"/>
        <v>V30</v>
      </c>
      <c r="AH43" s="3" t="s">
        <v>821</v>
      </c>
      <c r="AI43" t="str">
        <f t="shared" si="19"/>
        <v>AI36</v>
      </c>
      <c r="AJ43" t="str">
        <f t="shared" si="20"/>
        <v>AE30</v>
      </c>
    </row>
    <row r="44" spans="1:36" x14ac:dyDescent="0.2">
      <c r="A44" s="3" t="s">
        <v>821</v>
      </c>
      <c r="B44" t="s">
        <v>659</v>
      </c>
      <c r="C44" t="s">
        <v>277</v>
      </c>
      <c r="D44" s="3" t="s">
        <v>821</v>
      </c>
      <c r="E44" t="s">
        <v>1652</v>
      </c>
      <c r="F44" t="s">
        <v>1644</v>
      </c>
      <c r="G44" s="3" t="s">
        <v>821</v>
      </c>
      <c r="H44" t="s">
        <v>1668</v>
      </c>
      <c r="I44" t="s">
        <v>1659</v>
      </c>
      <c r="J44" s="3" t="s">
        <v>821</v>
      </c>
      <c r="K44" t="s">
        <v>1684</v>
      </c>
      <c r="L44" t="s">
        <v>1675</v>
      </c>
      <c r="M44" s="3" t="s">
        <v>821</v>
      </c>
      <c r="N44" t="str">
        <f t="shared" si="5"/>
        <v>H23</v>
      </c>
      <c r="O44" t="str">
        <f t="shared" si="6"/>
        <v>D19</v>
      </c>
      <c r="P44" s="3" t="s">
        <v>821</v>
      </c>
      <c r="Q44" t="str">
        <f t="shared" si="7"/>
        <v>Q23</v>
      </c>
      <c r="R44" t="str">
        <f t="shared" si="8"/>
        <v>M19</v>
      </c>
      <c r="S44" s="3" t="s">
        <v>821</v>
      </c>
      <c r="T44" t="str">
        <f t="shared" si="9"/>
        <v>Z23</v>
      </c>
      <c r="U44" t="str">
        <f t="shared" si="10"/>
        <v>V19</v>
      </c>
      <c r="V44" s="3" t="s">
        <v>821</v>
      </c>
      <c r="W44" t="str">
        <f t="shared" si="11"/>
        <v>AI23</v>
      </c>
      <c r="X44" t="str">
        <f t="shared" si="12"/>
        <v>AE19</v>
      </c>
      <c r="Y44" s="3" t="s">
        <v>821</v>
      </c>
      <c r="Z44" t="str">
        <f t="shared" si="13"/>
        <v>H35</v>
      </c>
      <c r="AA44" t="str">
        <f t="shared" si="14"/>
        <v>D31</v>
      </c>
      <c r="AB44" s="3" t="s">
        <v>821</v>
      </c>
      <c r="AC44" t="str">
        <f t="shared" si="15"/>
        <v>Q35</v>
      </c>
      <c r="AD44" t="str">
        <f t="shared" si="16"/>
        <v>M31</v>
      </c>
      <c r="AE44" s="3" t="s">
        <v>821</v>
      </c>
      <c r="AF44" t="str">
        <f t="shared" si="17"/>
        <v>Z35</v>
      </c>
      <c r="AG44" t="str">
        <f t="shared" si="18"/>
        <v>V31</v>
      </c>
      <c r="AH44" s="3" t="s">
        <v>821</v>
      </c>
      <c r="AI44" t="str">
        <f t="shared" si="19"/>
        <v>AI35</v>
      </c>
      <c r="AJ44" t="str">
        <f t="shared" si="20"/>
        <v>AE31</v>
      </c>
    </row>
    <row r="45" spans="1:36" x14ac:dyDescent="0.2">
      <c r="A45" s="3" t="s">
        <v>821</v>
      </c>
      <c r="B45" t="s">
        <v>654</v>
      </c>
      <c r="C45" t="s">
        <v>650</v>
      </c>
      <c r="D45" s="3" t="s">
        <v>821</v>
      </c>
      <c r="E45" t="s">
        <v>1655</v>
      </c>
      <c r="F45" t="s">
        <v>1641</v>
      </c>
      <c r="G45" s="3" t="s">
        <v>821</v>
      </c>
      <c r="H45" t="s">
        <v>1671</v>
      </c>
      <c r="I45" t="s">
        <v>1656</v>
      </c>
      <c r="J45" s="3" t="s">
        <v>821</v>
      </c>
      <c r="K45" t="s">
        <v>1687</v>
      </c>
      <c r="L45" t="s">
        <v>1672</v>
      </c>
      <c r="M45" s="3" t="s">
        <v>821</v>
      </c>
      <c r="N45" t="str">
        <f t="shared" si="5"/>
        <v>H17</v>
      </c>
      <c r="O45" t="str">
        <f t="shared" si="6"/>
        <v>D21</v>
      </c>
      <c r="P45" s="3" t="s">
        <v>821</v>
      </c>
      <c r="Q45" t="str">
        <f t="shared" si="7"/>
        <v>Q17</v>
      </c>
      <c r="R45" t="str">
        <f t="shared" si="8"/>
        <v>M21</v>
      </c>
      <c r="S45" s="3" t="s">
        <v>821</v>
      </c>
      <c r="T45" t="str">
        <f t="shared" si="9"/>
        <v>Z17</v>
      </c>
      <c r="U45" t="str">
        <f t="shared" si="10"/>
        <v>V21</v>
      </c>
      <c r="V45" s="3" t="s">
        <v>821</v>
      </c>
      <c r="W45" t="str">
        <f t="shared" si="11"/>
        <v>AI17</v>
      </c>
      <c r="X45" t="str">
        <f t="shared" si="12"/>
        <v>AE21</v>
      </c>
      <c r="Y45" s="3" t="s">
        <v>821</v>
      </c>
      <c r="Z45" t="str">
        <f t="shared" si="13"/>
        <v>H29</v>
      </c>
      <c r="AA45" t="str">
        <f t="shared" si="14"/>
        <v>D33</v>
      </c>
      <c r="AB45" s="3" t="s">
        <v>821</v>
      </c>
      <c r="AC45" t="str">
        <f t="shared" si="15"/>
        <v>Q29</v>
      </c>
      <c r="AD45" t="str">
        <f t="shared" si="16"/>
        <v>M33</v>
      </c>
      <c r="AE45" s="3" t="s">
        <v>821</v>
      </c>
      <c r="AF45" t="str">
        <f t="shared" si="17"/>
        <v>Z29</v>
      </c>
      <c r="AG45" t="str">
        <f t="shared" si="18"/>
        <v>V33</v>
      </c>
      <c r="AH45" s="3" t="s">
        <v>821</v>
      </c>
      <c r="AI45" t="str">
        <f t="shared" si="19"/>
        <v>AI29</v>
      </c>
      <c r="AJ45" t="str">
        <f t="shared" si="20"/>
        <v>AE33</v>
      </c>
    </row>
    <row r="46" spans="1:36" x14ac:dyDescent="0.2">
      <c r="A46" s="3" t="s">
        <v>821</v>
      </c>
      <c r="B46" t="s">
        <v>653</v>
      </c>
      <c r="C46" t="s">
        <v>294</v>
      </c>
      <c r="D46" s="3" t="s">
        <v>821</v>
      </c>
      <c r="E46" t="s">
        <v>1653</v>
      </c>
      <c r="F46" t="s">
        <v>1643</v>
      </c>
      <c r="G46" s="3" t="s">
        <v>821</v>
      </c>
      <c r="H46" t="s">
        <v>1669</v>
      </c>
      <c r="I46" t="s">
        <v>1658</v>
      </c>
      <c r="J46" s="3" t="s">
        <v>821</v>
      </c>
      <c r="K46" t="s">
        <v>1685</v>
      </c>
      <c r="L46" t="s">
        <v>1674</v>
      </c>
      <c r="M46" s="3" t="s">
        <v>821</v>
      </c>
      <c r="N46" t="str">
        <f t="shared" si="5"/>
        <v>H16</v>
      </c>
      <c r="O46" t="str">
        <f t="shared" si="6"/>
        <v>D22</v>
      </c>
      <c r="P46" s="3" t="s">
        <v>821</v>
      </c>
      <c r="Q46" t="str">
        <f t="shared" si="7"/>
        <v>Q16</v>
      </c>
      <c r="R46" t="str">
        <f t="shared" si="8"/>
        <v>M22</v>
      </c>
      <c r="S46" s="3" t="s">
        <v>821</v>
      </c>
      <c r="T46" t="str">
        <f t="shared" si="9"/>
        <v>Z16</v>
      </c>
      <c r="U46" t="str">
        <f t="shared" si="10"/>
        <v>V22</v>
      </c>
      <c r="V46" s="3" t="s">
        <v>821</v>
      </c>
      <c r="W46" t="str">
        <f t="shared" si="11"/>
        <v>AI16</v>
      </c>
      <c r="X46" t="str">
        <f t="shared" si="12"/>
        <v>AE22</v>
      </c>
      <c r="Y46" s="3" t="s">
        <v>821</v>
      </c>
      <c r="Z46" t="str">
        <f t="shared" si="13"/>
        <v>H28</v>
      </c>
      <c r="AA46" t="str">
        <f t="shared" si="14"/>
        <v>D34</v>
      </c>
      <c r="AB46" s="3" t="s">
        <v>821</v>
      </c>
      <c r="AC46" t="str">
        <f t="shared" si="15"/>
        <v>Q28</v>
      </c>
      <c r="AD46" t="str">
        <f t="shared" si="16"/>
        <v>M34</v>
      </c>
      <c r="AE46" s="3" t="s">
        <v>821</v>
      </c>
      <c r="AF46" t="str">
        <f t="shared" si="17"/>
        <v>Z28</v>
      </c>
      <c r="AG46" t="str">
        <f t="shared" si="18"/>
        <v>V34</v>
      </c>
      <c r="AH46" s="3" t="s">
        <v>821</v>
      </c>
      <c r="AI46" t="str">
        <f t="shared" si="19"/>
        <v>AI28</v>
      </c>
      <c r="AJ46" t="str">
        <f t="shared" si="20"/>
        <v>AE34</v>
      </c>
    </row>
    <row r="47" spans="1:36" x14ac:dyDescent="0.2">
      <c r="A47" s="3" t="s">
        <v>821</v>
      </c>
      <c r="B47" t="s">
        <v>656</v>
      </c>
      <c r="C47" t="s">
        <v>651</v>
      </c>
      <c r="D47" s="3" t="s">
        <v>821</v>
      </c>
      <c r="E47" t="s">
        <v>1651</v>
      </c>
      <c r="F47" t="s">
        <v>1645</v>
      </c>
      <c r="G47" s="3" t="s">
        <v>821</v>
      </c>
      <c r="H47" t="s">
        <v>1667</v>
      </c>
      <c r="I47" t="s">
        <v>1660</v>
      </c>
      <c r="J47" s="3" t="s">
        <v>821</v>
      </c>
      <c r="K47" t="s">
        <v>1683</v>
      </c>
      <c r="L47" t="s">
        <v>1676</v>
      </c>
      <c r="M47" s="3" t="s">
        <v>821</v>
      </c>
      <c r="N47" t="str">
        <f t="shared" si="5"/>
        <v>H19</v>
      </c>
      <c r="O47" t="str">
        <f t="shared" si="6"/>
        <v>D23</v>
      </c>
      <c r="P47" s="3" t="s">
        <v>821</v>
      </c>
      <c r="Q47" t="str">
        <f t="shared" si="7"/>
        <v>Q19</v>
      </c>
      <c r="R47" t="str">
        <f t="shared" si="8"/>
        <v>M23</v>
      </c>
      <c r="S47" s="3" t="s">
        <v>821</v>
      </c>
      <c r="T47" t="str">
        <f t="shared" si="9"/>
        <v>Z19</v>
      </c>
      <c r="U47" t="str">
        <f t="shared" si="10"/>
        <v>V23</v>
      </c>
      <c r="V47" s="3" t="s">
        <v>821</v>
      </c>
      <c r="W47" t="str">
        <f t="shared" si="11"/>
        <v>AI19</v>
      </c>
      <c r="X47" t="str">
        <f t="shared" si="12"/>
        <v>AE23</v>
      </c>
      <c r="Y47" s="3" t="s">
        <v>821</v>
      </c>
      <c r="Z47" t="str">
        <f t="shared" si="13"/>
        <v>H31</v>
      </c>
      <c r="AA47" t="str">
        <f t="shared" si="14"/>
        <v>D35</v>
      </c>
      <c r="AB47" s="3" t="s">
        <v>821</v>
      </c>
      <c r="AC47" t="str">
        <f t="shared" si="15"/>
        <v>Q31</v>
      </c>
      <c r="AD47" t="str">
        <f t="shared" si="16"/>
        <v>M35</v>
      </c>
      <c r="AE47" s="3" t="s">
        <v>821</v>
      </c>
      <c r="AF47" t="str">
        <f t="shared" si="17"/>
        <v>Z31</v>
      </c>
      <c r="AG47" t="str">
        <f t="shared" si="18"/>
        <v>V35</v>
      </c>
      <c r="AH47" s="3" t="s">
        <v>821</v>
      </c>
      <c r="AI47" t="str">
        <f t="shared" si="19"/>
        <v>AI31</v>
      </c>
      <c r="AJ47" t="str">
        <f t="shared" si="20"/>
        <v>AE35</v>
      </c>
    </row>
    <row r="48" spans="1:36" x14ac:dyDescent="0.2">
      <c r="A48" s="3" t="s">
        <v>821</v>
      </c>
      <c r="B48" t="s">
        <v>655</v>
      </c>
      <c r="C48" t="s">
        <v>652</v>
      </c>
      <c r="D48" s="3" t="s">
        <v>821</v>
      </c>
      <c r="E48" t="s">
        <v>1649</v>
      </c>
      <c r="F48" t="s">
        <v>1646</v>
      </c>
      <c r="G48" s="3" t="s">
        <v>821</v>
      </c>
      <c r="H48" t="s">
        <v>1665</v>
      </c>
      <c r="I48" t="s">
        <v>1662</v>
      </c>
      <c r="J48" s="3" t="s">
        <v>821</v>
      </c>
      <c r="K48" t="s">
        <v>1681</v>
      </c>
      <c r="L48" t="s">
        <v>1678</v>
      </c>
      <c r="M48" s="3" t="s">
        <v>821</v>
      </c>
      <c r="N48" t="str">
        <f t="shared" si="5"/>
        <v>H18</v>
      </c>
      <c r="O48" t="str">
        <f t="shared" si="6"/>
        <v>D24</v>
      </c>
      <c r="P48" s="3" t="s">
        <v>821</v>
      </c>
      <c r="Q48" t="str">
        <f t="shared" si="7"/>
        <v>Q18</v>
      </c>
      <c r="R48" t="str">
        <f t="shared" si="8"/>
        <v>M24</v>
      </c>
      <c r="S48" s="3" t="s">
        <v>821</v>
      </c>
      <c r="T48" t="str">
        <f t="shared" si="9"/>
        <v>Z18</v>
      </c>
      <c r="U48" t="str">
        <f t="shared" si="10"/>
        <v>V24</v>
      </c>
      <c r="V48" s="3" t="s">
        <v>821</v>
      </c>
      <c r="W48" t="str">
        <f t="shared" si="11"/>
        <v>AI18</v>
      </c>
      <c r="X48" t="str">
        <f t="shared" si="12"/>
        <v>AE24</v>
      </c>
      <c r="Y48" s="3" t="s">
        <v>821</v>
      </c>
      <c r="Z48" t="str">
        <f t="shared" si="13"/>
        <v>H30</v>
      </c>
      <c r="AA48" t="str">
        <f t="shared" si="14"/>
        <v>D36</v>
      </c>
      <c r="AB48" s="3" t="s">
        <v>821</v>
      </c>
      <c r="AC48" t="str">
        <f t="shared" si="15"/>
        <v>Q30</v>
      </c>
      <c r="AD48" t="str">
        <f t="shared" si="16"/>
        <v>M36</v>
      </c>
      <c r="AE48" s="3" t="s">
        <v>821</v>
      </c>
      <c r="AF48" t="str">
        <f t="shared" si="17"/>
        <v>Z30</v>
      </c>
      <c r="AG48" t="str">
        <f t="shared" si="18"/>
        <v>V36</v>
      </c>
      <c r="AH48" s="3" t="s">
        <v>821</v>
      </c>
      <c r="AI48" t="str">
        <f t="shared" si="19"/>
        <v>AI30</v>
      </c>
      <c r="AJ48" t="str">
        <f t="shared" si="20"/>
        <v>AE36</v>
      </c>
    </row>
    <row r="49" spans="1:36" x14ac:dyDescent="0.2">
      <c r="A49" s="3" t="s">
        <v>987</v>
      </c>
      <c r="B49" t="s">
        <v>291</v>
      </c>
      <c r="C49" t="s">
        <v>649</v>
      </c>
      <c r="D49" s="3" t="s">
        <v>987</v>
      </c>
      <c r="E49" t="s">
        <v>280</v>
      </c>
      <c r="F49" t="s">
        <v>1647</v>
      </c>
      <c r="G49" s="3" t="s">
        <v>987</v>
      </c>
      <c r="H49" t="s">
        <v>1661</v>
      </c>
      <c r="I49" t="s">
        <v>1663</v>
      </c>
      <c r="J49" s="3" t="s">
        <v>987</v>
      </c>
      <c r="K49" t="s">
        <v>1677</v>
      </c>
      <c r="L49" t="s">
        <v>1679</v>
      </c>
      <c r="M49" s="3" t="s">
        <v>987</v>
      </c>
      <c r="N49" t="str">
        <f t="shared" si="5"/>
        <v>D16</v>
      </c>
      <c r="O49" t="str">
        <f t="shared" si="6"/>
        <v>D17</v>
      </c>
      <c r="P49" s="3" t="s">
        <v>987</v>
      </c>
      <c r="Q49" t="str">
        <f t="shared" si="7"/>
        <v>M16</v>
      </c>
      <c r="R49" t="str">
        <f t="shared" si="8"/>
        <v>M17</v>
      </c>
      <c r="S49" s="3" t="s">
        <v>987</v>
      </c>
      <c r="T49" t="str">
        <f t="shared" si="9"/>
        <v>V16</v>
      </c>
      <c r="U49" t="str">
        <f t="shared" si="10"/>
        <v>V17</v>
      </c>
      <c r="V49" s="3" t="s">
        <v>987</v>
      </c>
      <c r="W49" t="str">
        <f t="shared" si="11"/>
        <v>AE16</v>
      </c>
      <c r="X49" t="str">
        <f t="shared" si="12"/>
        <v>AE17</v>
      </c>
      <c r="Y49" s="3" t="s">
        <v>987</v>
      </c>
      <c r="Z49" t="str">
        <f t="shared" si="13"/>
        <v>D28</v>
      </c>
      <c r="AA49" t="str">
        <f t="shared" si="14"/>
        <v>D29</v>
      </c>
      <c r="AB49" s="3" t="s">
        <v>987</v>
      </c>
      <c r="AC49" t="str">
        <f t="shared" si="15"/>
        <v>M28</v>
      </c>
      <c r="AD49" t="str">
        <f t="shared" si="16"/>
        <v>M29</v>
      </c>
      <c r="AE49" s="3" t="s">
        <v>987</v>
      </c>
      <c r="AF49" t="str">
        <f t="shared" si="17"/>
        <v>V28</v>
      </c>
      <c r="AG49" t="str">
        <f t="shared" si="18"/>
        <v>V29</v>
      </c>
      <c r="AH49" s="3" t="s">
        <v>987</v>
      </c>
      <c r="AI49" t="str">
        <f t="shared" si="19"/>
        <v>AE28</v>
      </c>
      <c r="AJ49" t="str">
        <f t="shared" si="20"/>
        <v>AE29</v>
      </c>
    </row>
    <row r="50" spans="1:36" x14ac:dyDescent="0.2">
      <c r="A50" s="3" t="s">
        <v>987</v>
      </c>
      <c r="B50" t="s">
        <v>292</v>
      </c>
      <c r="C50" t="s">
        <v>277</v>
      </c>
      <c r="D50" s="3" t="s">
        <v>987</v>
      </c>
      <c r="E50" t="s">
        <v>1642</v>
      </c>
      <c r="F50" t="s">
        <v>1644</v>
      </c>
      <c r="G50" s="3" t="s">
        <v>987</v>
      </c>
      <c r="H50" t="s">
        <v>1657</v>
      </c>
      <c r="I50" t="s">
        <v>1659</v>
      </c>
      <c r="J50" s="3" t="s">
        <v>987</v>
      </c>
      <c r="K50" t="s">
        <v>1673</v>
      </c>
      <c r="L50" t="s">
        <v>1675</v>
      </c>
      <c r="M50" s="3" t="s">
        <v>987</v>
      </c>
      <c r="N50" t="str">
        <f t="shared" si="5"/>
        <v>D18</v>
      </c>
      <c r="O50" t="str">
        <f t="shared" si="6"/>
        <v>D19</v>
      </c>
      <c r="P50" s="3" t="s">
        <v>987</v>
      </c>
      <c r="Q50" t="str">
        <f t="shared" si="7"/>
        <v>M18</v>
      </c>
      <c r="R50" t="str">
        <f t="shared" si="8"/>
        <v>M19</v>
      </c>
      <c r="S50" s="3" t="s">
        <v>987</v>
      </c>
      <c r="T50" t="str">
        <f t="shared" si="9"/>
        <v>V18</v>
      </c>
      <c r="U50" t="str">
        <f t="shared" si="10"/>
        <v>V19</v>
      </c>
      <c r="V50" s="3" t="s">
        <v>987</v>
      </c>
      <c r="W50" t="str">
        <f t="shared" si="11"/>
        <v>AE18</v>
      </c>
      <c r="X50" t="str">
        <f t="shared" si="12"/>
        <v>AE19</v>
      </c>
      <c r="Y50" s="3" t="s">
        <v>987</v>
      </c>
      <c r="Z50" t="str">
        <f t="shared" si="13"/>
        <v>D30</v>
      </c>
      <c r="AA50" t="str">
        <f t="shared" si="14"/>
        <v>D31</v>
      </c>
      <c r="AB50" s="3" t="s">
        <v>987</v>
      </c>
      <c r="AC50" t="str">
        <f t="shared" si="15"/>
        <v>M30</v>
      </c>
      <c r="AD50" t="str">
        <f t="shared" si="16"/>
        <v>M31</v>
      </c>
      <c r="AE50" s="3" t="s">
        <v>987</v>
      </c>
      <c r="AF50" t="str">
        <f t="shared" si="17"/>
        <v>V30</v>
      </c>
      <c r="AG50" t="str">
        <f t="shared" si="18"/>
        <v>V31</v>
      </c>
      <c r="AH50" s="3" t="s">
        <v>987</v>
      </c>
      <c r="AI50" t="str">
        <f t="shared" si="19"/>
        <v>AE30</v>
      </c>
      <c r="AJ50" t="str">
        <f t="shared" si="20"/>
        <v>AE31</v>
      </c>
    </row>
    <row r="51" spans="1:36" x14ac:dyDescent="0.2">
      <c r="A51" s="3" t="s">
        <v>987</v>
      </c>
      <c r="B51" t="s">
        <v>650</v>
      </c>
      <c r="C51" t="s">
        <v>294</v>
      </c>
      <c r="D51" s="3" t="s">
        <v>987</v>
      </c>
      <c r="E51" t="s">
        <v>1641</v>
      </c>
      <c r="F51" t="s">
        <v>1643</v>
      </c>
      <c r="G51" s="3" t="s">
        <v>987</v>
      </c>
      <c r="H51" t="s">
        <v>1656</v>
      </c>
      <c r="I51" t="s">
        <v>1658</v>
      </c>
      <c r="J51" s="3" t="s">
        <v>987</v>
      </c>
      <c r="K51" t="s">
        <v>1672</v>
      </c>
      <c r="L51" t="s">
        <v>1674</v>
      </c>
      <c r="M51" s="3" t="s">
        <v>987</v>
      </c>
      <c r="N51" t="str">
        <f t="shared" si="5"/>
        <v>D21</v>
      </c>
      <c r="O51" t="str">
        <f t="shared" si="6"/>
        <v>D22</v>
      </c>
      <c r="P51" s="3" t="s">
        <v>987</v>
      </c>
      <c r="Q51" t="str">
        <f t="shared" si="7"/>
        <v>M21</v>
      </c>
      <c r="R51" t="str">
        <f t="shared" si="8"/>
        <v>M22</v>
      </c>
      <c r="S51" s="3" t="s">
        <v>987</v>
      </c>
      <c r="T51" t="str">
        <f t="shared" si="9"/>
        <v>V21</v>
      </c>
      <c r="U51" t="str">
        <f t="shared" si="10"/>
        <v>V22</v>
      </c>
      <c r="V51" s="3" t="s">
        <v>987</v>
      </c>
      <c r="W51" t="str">
        <f t="shared" si="11"/>
        <v>AE21</v>
      </c>
      <c r="X51" t="str">
        <f t="shared" si="12"/>
        <v>AE22</v>
      </c>
      <c r="Y51" s="3" t="s">
        <v>987</v>
      </c>
      <c r="Z51" t="str">
        <f t="shared" si="13"/>
        <v>D33</v>
      </c>
      <c r="AA51" t="str">
        <f t="shared" si="14"/>
        <v>D34</v>
      </c>
      <c r="AB51" s="3" t="s">
        <v>987</v>
      </c>
      <c r="AC51" t="str">
        <f t="shared" si="15"/>
        <v>M33</v>
      </c>
      <c r="AD51" t="str">
        <f t="shared" si="16"/>
        <v>M34</v>
      </c>
      <c r="AE51" s="3" t="s">
        <v>987</v>
      </c>
      <c r="AF51" t="str">
        <f t="shared" si="17"/>
        <v>V33</v>
      </c>
      <c r="AG51" t="str">
        <f t="shared" si="18"/>
        <v>V34</v>
      </c>
      <c r="AH51" s="3" t="s">
        <v>987</v>
      </c>
      <c r="AI51" t="str">
        <f t="shared" si="19"/>
        <v>AE33</v>
      </c>
      <c r="AJ51" t="str">
        <f t="shared" si="20"/>
        <v>AE34</v>
      </c>
    </row>
    <row r="52" spans="1:36" x14ac:dyDescent="0.2">
      <c r="A52" s="3" t="s">
        <v>987</v>
      </c>
      <c r="B52" t="s">
        <v>651</v>
      </c>
      <c r="C52" t="s">
        <v>652</v>
      </c>
      <c r="D52" s="3" t="s">
        <v>987</v>
      </c>
      <c r="E52" t="s">
        <v>1645</v>
      </c>
      <c r="F52" t="s">
        <v>1646</v>
      </c>
      <c r="G52" s="3" t="s">
        <v>987</v>
      </c>
      <c r="H52" t="s">
        <v>1660</v>
      </c>
      <c r="I52" t="s">
        <v>1662</v>
      </c>
      <c r="J52" s="3" t="s">
        <v>987</v>
      </c>
      <c r="K52" t="s">
        <v>1676</v>
      </c>
      <c r="L52" t="s">
        <v>1678</v>
      </c>
      <c r="M52" s="3" t="s">
        <v>987</v>
      </c>
      <c r="N52" t="str">
        <f t="shared" si="5"/>
        <v>D23</v>
      </c>
      <c r="O52" t="str">
        <f t="shared" si="6"/>
        <v>D24</v>
      </c>
      <c r="P52" s="3" t="s">
        <v>987</v>
      </c>
      <c r="Q52" t="str">
        <f t="shared" si="7"/>
        <v>M23</v>
      </c>
      <c r="R52" t="str">
        <f t="shared" si="8"/>
        <v>M24</v>
      </c>
      <c r="S52" s="3" t="s">
        <v>987</v>
      </c>
      <c r="T52" t="str">
        <f t="shared" si="9"/>
        <v>V23</v>
      </c>
      <c r="U52" t="str">
        <f t="shared" si="10"/>
        <v>V24</v>
      </c>
      <c r="V52" s="3" t="s">
        <v>987</v>
      </c>
      <c r="W52" t="str">
        <f t="shared" si="11"/>
        <v>AE23</v>
      </c>
      <c r="X52" t="str">
        <f t="shared" si="12"/>
        <v>AE24</v>
      </c>
      <c r="Y52" s="3" t="s">
        <v>987</v>
      </c>
      <c r="Z52" t="str">
        <f t="shared" si="13"/>
        <v>D35</v>
      </c>
      <c r="AA52" t="str">
        <f t="shared" si="14"/>
        <v>D36</v>
      </c>
      <c r="AB52" s="3" t="s">
        <v>987</v>
      </c>
      <c r="AC52" t="str">
        <f t="shared" si="15"/>
        <v>M35</v>
      </c>
      <c r="AD52" t="str">
        <f t="shared" si="16"/>
        <v>M36</v>
      </c>
      <c r="AE52" s="3" t="s">
        <v>987</v>
      </c>
      <c r="AF52" t="str">
        <f t="shared" si="17"/>
        <v>V35</v>
      </c>
      <c r="AG52" t="str">
        <f t="shared" si="18"/>
        <v>V36</v>
      </c>
      <c r="AH52" s="3" t="s">
        <v>987</v>
      </c>
      <c r="AI52" t="str">
        <f t="shared" si="19"/>
        <v>AE35</v>
      </c>
      <c r="AJ52" t="str">
        <f t="shared" si="20"/>
        <v>AE36</v>
      </c>
    </row>
    <row r="53" spans="1:36" x14ac:dyDescent="0.2">
      <c r="A53" s="3" t="s">
        <v>987</v>
      </c>
      <c r="B53" t="s">
        <v>653</v>
      </c>
      <c r="C53" t="s">
        <v>654</v>
      </c>
      <c r="D53" s="3" t="s">
        <v>987</v>
      </c>
      <c r="E53" t="s">
        <v>1653</v>
      </c>
      <c r="F53" t="s">
        <v>1655</v>
      </c>
      <c r="G53" s="3" t="s">
        <v>987</v>
      </c>
      <c r="H53" t="s">
        <v>1669</v>
      </c>
      <c r="I53" t="s">
        <v>1671</v>
      </c>
      <c r="J53" s="3" t="s">
        <v>987</v>
      </c>
      <c r="K53" t="s">
        <v>1685</v>
      </c>
      <c r="L53" t="s">
        <v>1687</v>
      </c>
      <c r="M53" s="3" t="s">
        <v>987</v>
      </c>
      <c r="N53" t="str">
        <f t="shared" si="5"/>
        <v>H16</v>
      </c>
      <c r="O53" t="str">
        <f t="shared" si="6"/>
        <v>H17</v>
      </c>
      <c r="P53" s="3" t="s">
        <v>987</v>
      </c>
      <c r="Q53" t="str">
        <f t="shared" si="7"/>
        <v>Q16</v>
      </c>
      <c r="R53" t="str">
        <f t="shared" si="8"/>
        <v>Q17</v>
      </c>
      <c r="S53" s="3" t="s">
        <v>987</v>
      </c>
      <c r="T53" t="str">
        <f t="shared" si="9"/>
        <v>Z16</v>
      </c>
      <c r="U53" t="str">
        <f t="shared" si="10"/>
        <v>Z17</v>
      </c>
      <c r="V53" s="3" t="s">
        <v>987</v>
      </c>
      <c r="W53" t="str">
        <f t="shared" si="11"/>
        <v>AI16</v>
      </c>
      <c r="X53" t="str">
        <f t="shared" si="12"/>
        <v>AI17</v>
      </c>
      <c r="Y53" s="3" t="s">
        <v>987</v>
      </c>
      <c r="Z53" t="str">
        <f t="shared" si="13"/>
        <v>H28</v>
      </c>
      <c r="AA53" t="str">
        <f t="shared" si="14"/>
        <v>H29</v>
      </c>
      <c r="AB53" s="3" t="s">
        <v>987</v>
      </c>
      <c r="AC53" t="str">
        <f t="shared" si="15"/>
        <v>Q28</v>
      </c>
      <c r="AD53" t="str">
        <f t="shared" si="16"/>
        <v>Q29</v>
      </c>
      <c r="AE53" s="3" t="s">
        <v>987</v>
      </c>
      <c r="AF53" t="str">
        <f t="shared" si="17"/>
        <v>Z28</v>
      </c>
      <c r="AG53" t="str">
        <f t="shared" si="18"/>
        <v>Z29</v>
      </c>
      <c r="AH53" s="3" t="s">
        <v>987</v>
      </c>
      <c r="AI53" t="str">
        <f t="shared" si="19"/>
        <v>AI28</v>
      </c>
      <c r="AJ53" t="str">
        <f t="shared" si="20"/>
        <v>AI29</v>
      </c>
    </row>
    <row r="54" spans="1:36" x14ac:dyDescent="0.2">
      <c r="A54" s="3" t="s">
        <v>987</v>
      </c>
      <c r="B54" t="s">
        <v>655</v>
      </c>
      <c r="C54" t="s">
        <v>656</v>
      </c>
      <c r="D54" s="3" t="s">
        <v>987</v>
      </c>
      <c r="E54" t="s">
        <v>1649</v>
      </c>
      <c r="F54" t="s">
        <v>1651</v>
      </c>
      <c r="G54" s="3" t="s">
        <v>987</v>
      </c>
      <c r="H54" t="s">
        <v>1665</v>
      </c>
      <c r="I54" t="s">
        <v>1667</v>
      </c>
      <c r="J54" s="3" t="s">
        <v>987</v>
      </c>
      <c r="K54" t="s">
        <v>1681</v>
      </c>
      <c r="L54" t="s">
        <v>1683</v>
      </c>
      <c r="M54" s="3" t="s">
        <v>987</v>
      </c>
      <c r="N54" t="str">
        <f t="shared" si="5"/>
        <v>H18</v>
      </c>
      <c r="O54" t="str">
        <f t="shared" si="6"/>
        <v>H19</v>
      </c>
      <c r="P54" s="3" t="s">
        <v>987</v>
      </c>
      <c r="Q54" t="str">
        <f t="shared" si="7"/>
        <v>Q18</v>
      </c>
      <c r="R54" t="str">
        <f t="shared" si="8"/>
        <v>Q19</v>
      </c>
      <c r="S54" s="3" t="s">
        <v>987</v>
      </c>
      <c r="T54" t="str">
        <f t="shared" si="9"/>
        <v>Z18</v>
      </c>
      <c r="U54" t="str">
        <f t="shared" si="10"/>
        <v>Z19</v>
      </c>
      <c r="V54" s="3" t="s">
        <v>987</v>
      </c>
      <c r="W54" t="str">
        <f t="shared" si="11"/>
        <v>AI18</v>
      </c>
      <c r="X54" t="str">
        <f t="shared" si="12"/>
        <v>AI19</v>
      </c>
      <c r="Y54" s="3" t="s">
        <v>987</v>
      </c>
      <c r="Z54" t="str">
        <f t="shared" si="13"/>
        <v>H30</v>
      </c>
      <c r="AA54" t="str">
        <f t="shared" si="14"/>
        <v>H31</v>
      </c>
      <c r="AB54" s="3" t="s">
        <v>987</v>
      </c>
      <c r="AC54" t="str">
        <f t="shared" si="15"/>
        <v>Q30</v>
      </c>
      <c r="AD54" t="str">
        <f t="shared" si="16"/>
        <v>Q31</v>
      </c>
      <c r="AE54" s="3" t="s">
        <v>987</v>
      </c>
      <c r="AF54" t="str">
        <f t="shared" si="17"/>
        <v>Z30</v>
      </c>
      <c r="AG54" t="str">
        <f t="shared" si="18"/>
        <v>Z31</v>
      </c>
      <c r="AH54" s="3" t="s">
        <v>987</v>
      </c>
      <c r="AI54" t="str">
        <f t="shared" si="19"/>
        <v>AI30</v>
      </c>
      <c r="AJ54" t="str">
        <f t="shared" si="20"/>
        <v>AI31</v>
      </c>
    </row>
    <row r="55" spans="1:36" x14ac:dyDescent="0.2">
      <c r="A55" s="3" t="s">
        <v>987</v>
      </c>
      <c r="B55" t="s">
        <v>657</v>
      </c>
      <c r="C55" t="s">
        <v>658</v>
      </c>
      <c r="D55" s="3" t="s">
        <v>987</v>
      </c>
      <c r="E55" t="s">
        <v>1648</v>
      </c>
      <c r="F55" t="s">
        <v>1650</v>
      </c>
      <c r="G55" s="3" t="s">
        <v>987</v>
      </c>
      <c r="H55" t="s">
        <v>1664</v>
      </c>
      <c r="I55" t="s">
        <v>1666</v>
      </c>
      <c r="J55" s="3" t="s">
        <v>987</v>
      </c>
      <c r="K55" t="s">
        <v>1680</v>
      </c>
      <c r="L55" t="s">
        <v>1682</v>
      </c>
      <c r="M55" s="3" t="s">
        <v>987</v>
      </c>
      <c r="N55" t="str">
        <f t="shared" si="5"/>
        <v>H21</v>
      </c>
      <c r="O55" t="str">
        <f t="shared" si="6"/>
        <v>H22</v>
      </c>
      <c r="P55" s="3" t="s">
        <v>987</v>
      </c>
      <c r="Q55" t="str">
        <f t="shared" si="7"/>
        <v>Q21</v>
      </c>
      <c r="R55" t="str">
        <f t="shared" si="8"/>
        <v>Q22</v>
      </c>
      <c r="S55" s="3" t="s">
        <v>987</v>
      </c>
      <c r="T55" t="str">
        <f t="shared" si="9"/>
        <v>Z21</v>
      </c>
      <c r="U55" t="str">
        <f t="shared" si="10"/>
        <v>Z22</v>
      </c>
      <c r="V55" s="3" t="s">
        <v>987</v>
      </c>
      <c r="W55" t="str">
        <f t="shared" si="11"/>
        <v>AI21</v>
      </c>
      <c r="X55" t="str">
        <f t="shared" si="12"/>
        <v>AI22</v>
      </c>
      <c r="Y55" s="3" t="s">
        <v>987</v>
      </c>
      <c r="Z55" t="str">
        <f t="shared" si="13"/>
        <v>H33</v>
      </c>
      <c r="AA55" t="str">
        <f t="shared" si="14"/>
        <v>H34</v>
      </c>
      <c r="AB55" s="3" t="s">
        <v>987</v>
      </c>
      <c r="AC55" t="str">
        <f t="shared" si="15"/>
        <v>Q33</v>
      </c>
      <c r="AD55" t="str">
        <f t="shared" si="16"/>
        <v>Q34</v>
      </c>
      <c r="AE55" s="3" t="s">
        <v>987</v>
      </c>
      <c r="AF55" t="str">
        <f t="shared" si="17"/>
        <v>Z33</v>
      </c>
      <c r="AG55" t="str">
        <f t="shared" si="18"/>
        <v>Z34</v>
      </c>
      <c r="AH55" s="3" t="s">
        <v>987</v>
      </c>
      <c r="AI55" t="str">
        <f t="shared" si="19"/>
        <v>AI33</v>
      </c>
      <c r="AJ55" t="str">
        <f t="shared" si="20"/>
        <v>AI34</v>
      </c>
    </row>
    <row r="56" spans="1:36" x14ac:dyDescent="0.2">
      <c r="A56" s="3" t="s">
        <v>987</v>
      </c>
      <c r="B56" t="s">
        <v>659</v>
      </c>
      <c r="C56" t="s">
        <v>660</v>
      </c>
      <c r="D56" s="3" t="s">
        <v>987</v>
      </c>
      <c r="E56" t="s">
        <v>1652</v>
      </c>
      <c r="F56" t="s">
        <v>1654</v>
      </c>
      <c r="G56" s="3" t="s">
        <v>987</v>
      </c>
      <c r="H56" t="s">
        <v>1668</v>
      </c>
      <c r="I56" t="s">
        <v>1670</v>
      </c>
      <c r="J56" s="3" t="s">
        <v>987</v>
      </c>
      <c r="K56" t="s">
        <v>1684</v>
      </c>
      <c r="L56" t="s">
        <v>1686</v>
      </c>
      <c r="M56" s="3" t="s">
        <v>987</v>
      </c>
      <c r="N56" t="str">
        <f t="shared" si="5"/>
        <v>H23</v>
      </c>
      <c r="O56" t="str">
        <f t="shared" si="6"/>
        <v>H24</v>
      </c>
      <c r="P56" s="3" t="s">
        <v>987</v>
      </c>
      <c r="Q56" t="str">
        <f t="shared" si="7"/>
        <v>Q23</v>
      </c>
      <c r="R56" t="str">
        <f t="shared" si="8"/>
        <v>Q24</v>
      </c>
      <c r="S56" s="3" t="s">
        <v>987</v>
      </c>
      <c r="T56" t="str">
        <f t="shared" si="9"/>
        <v>Z23</v>
      </c>
      <c r="U56" t="str">
        <f t="shared" si="10"/>
        <v>Z24</v>
      </c>
      <c r="V56" s="3" t="s">
        <v>987</v>
      </c>
      <c r="W56" t="str">
        <f t="shared" si="11"/>
        <v>AI23</v>
      </c>
      <c r="X56" t="str">
        <f t="shared" si="12"/>
        <v>AI24</v>
      </c>
      <c r="Y56" s="3" t="s">
        <v>987</v>
      </c>
      <c r="Z56" t="str">
        <f t="shared" si="13"/>
        <v>H35</v>
      </c>
      <c r="AA56" t="str">
        <f t="shared" si="14"/>
        <v>H36</v>
      </c>
      <c r="AB56" s="3" t="s">
        <v>987</v>
      </c>
      <c r="AC56" t="str">
        <f t="shared" si="15"/>
        <v>Q35</v>
      </c>
      <c r="AD56" t="str">
        <f t="shared" si="16"/>
        <v>Q36</v>
      </c>
      <c r="AE56" s="3" t="s">
        <v>987</v>
      </c>
      <c r="AF56" t="str">
        <f t="shared" si="17"/>
        <v>Z35</v>
      </c>
      <c r="AG56" t="str">
        <f t="shared" si="18"/>
        <v>Z36</v>
      </c>
      <c r="AH56" s="3" t="s">
        <v>987</v>
      </c>
      <c r="AI56" t="str">
        <f t="shared" si="19"/>
        <v>AI35</v>
      </c>
      <c r="AJ56" t="str">
        <f t="shared" si="20"/>
        <v>AI36</v>
      </c>
    </row>
    <row r="57" spans="1:36" x14ac:dyDescent="0.2">
      <c r="A57" s="3" t="s">
        <v>748</v>
      </c>
      <c r="B57" t="s">
        <v>291</v>
      </c>
      <c r="C57" t="s">
        <v>277</v>
      </c>
      <c r="D57" s="3" t="s">
        <v>748</v>
      </c>
      <c r="E57" t="s">
        <v>280</v>
      </c>
      <c r="F57" t="s">
        <v>1644</v>
      </c>
      <c r="G57" s="3" t="s">
        <v>748</v>
      </c>
      <c r="H57" t="s">
        <v>1661</v>
      </c>
      <c r="I57" t="s">
        <v>1659</v>
      </c>
      <c r="J57" s="3" t="s">
        <v>748</v>
      </c>
      <c r="K57" t="s">
        <v>1677</v>
      </c>
      <c r="L57" t="s">
        <v>1675</v>
      </c>
      <c r="M57" s="3" t="s">
        <v>748</v>
      </c>
      <c r="N57" t="str">
        <f t="shared" si="5"/>
        <v>D16</v>
      </c>
      <c r="O57" t="str">
        <f t="shared" si="6"/>
        <v>D19</v>
      </c>
      <c r="P57" s="3" t="s">
        <v>748</v>
      </c>
      <c r="Q57" t="str">
        <f t="shared" si="7"/>
        <v>M16</v>
      </c>
      <c r="R57" t="str">
        <f t="shared" si="8"/>
        <v>M19</v>
      </c>
      <c r="S57" s="3" t="s">
        <v>748</v>
      </c>
      <c r="T57" t="str">
        <f t="shared" si="9"/>
        <v>V16</v>
      </c>
      <c r="U57" t="str">
        <f t="shared" si="10"/>
        <v>V19</v>
      </c>
      <c r="V57" s="3" t="s">
        <v>748</v>
      </c>
      <c r="W57" t="str">
        <f t="shared" si="11"/>
        <v>AE16</v>
      </c>
      <c r="X57" t="str">
        <f t="shared" si="12"/>
        <v>AE19</v>
      </c>
      <c r="Y57" s="3" t="s">
        <v>748</v>
      </c>
      <c r="Z57" t="str">
        <f t="shared" si="13"/>
        <v>D28</v>
      </c>
      <c r="AA57" t="str">
        <f t="shared" si="14"/>
        <v>D31</v>
      </c>
      <c r="AB57" s="3" t="s">
        <v>748</v>
      </c>
      <c r="AC57" t="str">
        <f t="shared" si="15"/>
        <v>M28</v>
      </c>
      <c r="AD57" t="str">
        <f t="shared" si="16"/>
        <v>M31</v>
      </c>
      <c r="AE57" s="3" t="s">
        <v>748</v>
      </c>
      <c r="AF57" t="str">
        <f t="shared" si="17"/>
        <v>V28</v>
      </c>
      <c r="AG57" t="str">
        <f t="shared" si="18"/>
        <v>V31</v>
      </c>
      <c r="AH57" s="3" t="s">
        <v>748</v>
      </c>
      <c r="AI57" t="str">
        <f t="shared" si="19"/>
        <v>AE28</v>
      </c>
      <c r="AJ57" t="str">
        <f t="shared" si="20"/>
        <v>AE31</v>
      </c>
    </row>
    <row r="58" spans="1:36" x14ac:dyDescent="0.2">
      <c r="A58" s="3" t="s">
        <v>748</v>
      </c>
      <c r="B58" t="s">
        <v>649</v>
      </c>
      <c r="C58" t="s">
        <v>292</v>
      </c>
      <c r="D58" s="3" t="s">
        <v>748</v>
      </c>
      <c r="E58" t="s">
        <v>1647</v>
      </c>
      <c r="F58" t="s">
        <v>1642</v>
      </c>
      <c r="G58" s="3" t="s">
        <v>748</v>
      </c>
      <c r="H58" t="s">
        <v>1663</v>
      </c>
      <c r="I58" t="s">
        <v>1657</v>
      </c>
      <c r="J58" s="3" t="s">
        <v>748</v>
      </c>
      <c r="K58" t="s">
        <v>1679</v>
      </c>
      <c r="L58" t="s">
        <v>1673</v>
      </c>
      <c r="M58" s="3" t="s">
        <v>748</v>
      </c>
      <c r="N58" t="str">
        <f t="shared" si="5"/>
        <v>D17</v>
      </c>
      <c r="O58" t="str">
        <f t="shared" si="6"/>
        <v>D18</v>
      </c>
      <c r="P58" s="3" t="s">
        <v>748</v>
      </c>
      <c r="Q58" t="str">
        <f t="shared" si="7"/>
        <v>M17</v>
      </c>
      <c r="R58" t="str">
        <f t="shared" si="8"/>
        <v>M18</v>
      </c>
      <c r="S58" s="3" t="s">
        <v>748</v>
      </c>
      <c r="T58" t="str">
        <f t="shared" si="9"/>
        <v>V17</v>
      </c>
      <c r="U58" t="str">
        <f t="shared" si="10"/>
        <v>V18</v>
      </c>
      <c r="V58" s="3" t="s">
        <v>748</v>
      </c>
      <c r="W58" t="str">
        <f t="shared" si="11"/>
        <v>AE17</v>
      </c>
      <c r="X58" t="str">
        <f t="shared" si="12"/>
        <v>AE18</v>
      </c>
      <c r="Y58" s="3" t="s">
        <v>748</v>
      </c>
      <c r="Z58" t="str">
        <f t="shared" si="13"/>
        <v>D29</v>
      </c>
      <c r="AA58" t="str">
        <f t="shared" si="14"/>
        <v>D30</v>
      </c>
      <c r="AB58" s="3" t="s">
        <v>748</v>
      </c>
      <c r="AC58" t="str">
        <f t="shared" si="15"/>
        <v>M29</v>
      </c>
      <c r="AD58" t="str">
        <f t="shared" si="16"/>
        <v>M30</v>
      </c>
      <c r="AE58" s="3" t="s">
        <v>748</v>
      </c>
      <c r="AF58" t="str">
        <f t="shared" si="17"/>
        <v>V29</v>
      </c>
      <c r="AG58" t="str">
        <f t="shared" si="18"/>
        <v>V30</v>
      </c>
      <c r="AH58" s="3" t="s">
        <v>748</v>
      </c>
      <c r="AI58" t="str">
        <f t="shared" si="19"/>
        <v>AE29</v>
      </c>
      <c r="AJ58" t="str">
        <f t="shared" si="20"/>
        <v>AE30</v>
      </c>
    </row>
    <row r="59" spans="1:36" x14ac:dyDescent="0.2">
      <c r="A59" s="3" t="s">
        <v>748</v>
      </c>
      <c r="B59" t="s">
        <v>650</v>
      </c>
      <c r="C59" t="s">
        <v>652</v>
      </c>
      <c r="D59" s="3" t="s">
        <v>748</v>
      </c>
      <c r="E59" t="s">
        <v>1641</v>
      </c>
      <c r="F59" t="s">
        <v>1646</v>
      </c>
      <c r="G59" s="3" t="s">
        <v>748</v>
      </c>
      <c r="H59" t="s">
        <v>1656</v>
      </c>
      <c r="I59" t="s">
        <v>1662</v>
      </c>
      <c r="J59" s="3" t="s">
        <v>748</v>
      </c>
      <c r="K59" t="s">
        <v>1672</v>
      </c>
      <c r="L59" t="s">
        <v>1678</v>
      </c>
      <c r="M59" s="3" t="s">
        <v>748</v>
      </c>
      <c r="N59" t="str">
        <f t="shared" si="5"/>
        <v>D21</v>
      </c>
      <c r="O59" t="str">
        <f t="shared" si="6"/>
        <v>D24</v>
      </c>
      <c r="P59" s="3" t="s">
        <v>748</v>
      </c>
      <c r="Q59" t="str">
        <f t="shared" si="7"/>
        <v>M21</v>
      </c>
      <c r="R59" t="str">
        <f t="shared" si="8"/>
        <v>M24</v>
      </c>
      <c r="S59" s="3" t="s">
        <v>748</v>
      </c>
      <c r="T59" t="str">
        <f t="shared" si="9"/>
        <v>V21</v>
      </c>
      <c r="U59" t="str">
        <f t="shared" si="10"/>
        <v>V24</v>
      </c>
      <c r="V59" s="3" t="s">
        <v>748</v>
      </c>
      <c r="W59" t="str">
        <f t="shared" si="11"/>
        <v>AE21</v>
      </c>
      <c r="X59" t="str">
        <f t="shared" si="12"/>
        <v>AE24</v>
      </c>
      <c r="Y59" s="3" t="s">
        <v>748</v>
      </c>
      <c r="Z59" t="str">
        <f t="shared" si="13"/>
        <v>D33</v>
      </c>
      <c r="AA59" t="str">
        <f t="shared" si="14"/>
        <v>D36</v>
      </c>
      <c r="AB59" s="3" t="s">
        <v>748</v>
      </c>
      <c r="AC59" t="str">
        <f t="shared" si="15"/>
        <v>M33</v>
      </c>
      <c r="AD59" t="str">
        <f t="shared" si="16"/>
        <v>M36</v>
      </c>
      <c r="AE59" s="3" t="s">
        <v>748</v>
      </c>
      <c r="AF59" t="str">
        <f t="shared" si="17"/>
        <v>V33</v>
      </c>
      <c r="AG59" t="str">
        <f t="shared" si="18"/>
        <v>V36</v>
      </c>
      <c r="AH59" s="3" t="s">
        <v>748</v>
      </c>
      <c r="AI59" t="str">
        <f t="shared" si="19"/>
        <v>AE33</v>
      </c>
      <c r="AJ59" t="str">
        <f t="shared" si="20"/>
        <v>AE36</v>
      </c>
    </row>
    <row r="60" spans="1:36" x14ac:dyDescent="0.2">
      <c r="A60" s="3" t="s">
        <v>748</v>
      </c>
      <c r="B60" t="s">
        <v>294</v>
      </c>
      <c r="C60" t="s">
        <v>651</v>
      </c>
      <c r="D60" s="3" t="s">
        <v>748</v>
      </c>
      <c r="E60" t="s">
        <v>1643</v>
      </c>
      <c r="F60" t="s">
        <v>1645</v>
      </c>
      <c r="G60" s="3" t="s">
        <v>748</v>
      </c>
      <c r="H60" t="s">
        <v>1658</v>
      </c>
      <c r="I60" t="s">
        <v>1660</v>
      </c>
      <c r="J60" s="3" t="s">
        <v>748</v>
      </c>
      <c r="K60" t="s">
        <v>1674</v>
      </c>
      <c r="L60" t="s">
        <v>1676</v>
      </c>
      <c r="M60" s="3" t="s">
        <v>748</v>
      </c>
      <c r="N60" t="str">
        <f t="shared" si="5"/>
        <v>D22</v>
      </c>
      <c r="O60" t="str">
        <f t="shared" si="6"/>
        <v>D23</v>
      </c>
      <c r="P60" s="3" t="s">
        <v>748</v>
      </c>
      <c r="Q60" t="str">
        <f t="shared" si="7"/>
        <v>M22</v>
      </c>
      <c r="R60" t="str">
        <f t="shared" si="8"/>
        <v>M23</v>
      </c>
      <c r="S60" s="3" t="s">
        <v>748</v>
      </c>
      <c r="T60" t="str">
        <f t="shared" si="9"/>
        <v>V22</v>
      </c>
      <c r="U60" t="str">
        <f t="shared" si="10"/>
        <v>V23</v>
      </c>
      <c r="V60" s="3" t="s">
        <v>748</v>
      </c>
      <c r="W60" t="str">
        <f t="shared" si="11"/>
        <v>AE22</v>
      </c>
      <c r="X60" t="str">
        <f t="shared" si="12"/>
        <v>AE23</v>
      </c>
      <c r="Y60" s="3" t="s">
        <v>748</v>
      </c>
      <c r="Z60" t="str">
        <f t="shared" si="13"/>
        <v>D34</v>
      </c>
      <c r="AA60" t="str">
        <f t="shared" si="14"/>
        <v>D35</v>
      </c>
      <c r="AB60" s="3" t="s">
        <v>748</v>
      </c>
      <c r="AC60" t="str">
        <f t="shared" si="15"/>
        <v>M34</v>
      </c>
      <c r="AD60" t="str">
        <f t="shared" si="16"/>
        <v>M35</v>
      </c>
      <c r="AE60" s="3" t="s">
        <v>748</v>
      </c>
      <c r="AF60" t="str">
        <f t="shared" si="17"/>
        <v>V34</v>
      </c>
      <c r="AG60" t="str">
        <f t="shared" si="18"/>
        <v>V35</v>
      </c>
      <c r="AH60" s="3" t="s">
        <v>748</v>
      </c>
      <c r="AI60" t="str">
        <f t="shared" si="19"/>
        <v>AE34</v>
      </c>
      <c r="AJ60" t="str">
        <f t="shared" si="20"/>
        <v>AE35</v>
      </c>
    </row>
    <row r="61" spans="1:36" x14ac:dyDescent="0.2">
      <c r="A61" s="3" t="s">
        <v>748</v>
      </c>
      <c r="B61" t="s">
        <v>653</v>
      </c>
      <c r="C61" t="s">
        <v>656</v>
      </c>
      <c r="D61" s="3" t="s">
        <v>748</v>
      </c>
      <c r="E61" t="s">
        <v>1653</v>
      </c>
      <c r="F61" t="s">
        <v>1651</v>
      </c>
      <c r="G61" s="3" t="s">
        <v>748</v>
      </c>
      <c r="H61" t="s">
        <v>1669</v>
      </c>
      <c r="I61" t="s">
        <v>1667</v>
      </c>
      <c r="J61" s="3" t="s">
        <v>748</v>
      </c>
      <c r="K61" t="s">
        <v>1685</v>
      </c>
      <c r="L61" t="s">
        <v>1683</v>
      </c>
      <c r="M61" s="3" t="s">
        <v>748</v>
      </c>
      <c r="N61" t="str">
        <f t="shared" si="5"/>
        <v>H16</v>
      </c>
      <c r="O61" t="str">
        <f t="shared" si="6"/>
        <v>H19</v>
      </c>
      <c r="P61" s="3" t="s">
        <v>748</v>
      </c>
      <c r="Q61" t="str">
        <f t="shared" si="7"/>
        <v>Q16</v>
      </c>
      <c r="R61" t="str">
        <f t="shared" si="8"/>
        <v>Q19</v>
      </c>
      <c r="S61" s="3" t="s">
        <v>748</v>
      </c>
      <c r="T61" t="str">
        <f t="shared" si="9"/>
        <v>Z16</v>
      </c>
      <c r="U61" t="str">
        <f t="shared" si="10"/>
        <v>Z19</v>
      </c>
      <c r="V61" s="3" t="s">
        <v>748</v>
      </c>
      <c r="W61" t="str">
        <f t="shared" si="11"/>
        <v>AI16</v>
      </c>
      <c r="X61" t="str">
        <f t="shared" si="12"/>
        <v>AI19</v>
      </c>
      <c r="Y61" s="3" t="s">
        <v>748</v>
      </c>
      <c r="Z61" t="str">
        <f t="shared" si="13"/>
        <v>H28</v>
      </c>
      <c r="AA61" t="str">
        <f t="shared" si="14"/>
        <v>H31</v>
      </c>
      <c r="AB61" s="3" t="s">
        <v>748</v>
      </c>
      <c r="AC61" t="str">
        <f t="shared" si="15"/>
        <v>Q28</v>
      </c>
      <c r="AD61" t="str">
        <f t="shared" si="16"/>
        <v>Q31</v>
      </c>
      <c r="AE61" s="3" t="s">
        <v>748</v>
      </c>
      <c r="AF61" t="str">
        <f t="shared" si="17"/>
        <v>Z28</v>
      </c>
      <c r="AG61" t="str">
        <f t="shared" si="18"/>
        <v>Z31</v>
      </c>
      <c r="AH61" s="3" t="s">
        <v>748</v>
      </c>
      <c r="AI61" t="str">
        <f t="shared" si="19"/>
        <v>AI28</v>
      </c>
      <c r="AJ61" t="str">
        <f t="shared" si="20"/>
        <v>AI31</v>
      </c>
    </row>
    <row r="62" spans="1:36" x14ac:dyDescent="0.2">
      <c r="A62" s="3" t="s">
        <v>748</v>
      </c>
      <c r="B62" t="s">
        <v>654</v>
      </c>
      <c r="C62" t="s">
        <v>655</v>
      </c>
      <c r="D62" s="3" t="s">
        <v>748</v>
      </c>
      <c r="E62" t="s">
        <v>1655</v>
      </c>
      <c r="F62" t="s">
        <v>1649</v>
      </c>
      <c r="G62" s="3" t="s">
        <v>748</v>
      </c>
      <c r="H62" t="s">
        <v>1671</v>
      </c>
      <c r="I62" t="s">
        <v>1665</v>
      </c>
      <c r="J62" s="3" t="s">
        <v>748</v>
      </c>
      <c r="K62" t="s">
        <v>1687</v>
      </c>
      <c r="L62" t="s">
        <v>1681</v>
      </c>
      <c r="M62" s="3" t="s">
        <v>748</v>
      </c>
      <c r="N62" t="str">
        <f t="shared" si="5"/>
        <v>H17</v>
      </c>
      <c r="O62" t="str">
        <f t="shared" si="6"/>
        <v>H18</v>
      </c>
      <c r="P62" s="3" t="s">
        <v>748</v>
      </c>
      <c r="Q62" t="str">
        <f t="shared" si="7"/>
        <v>Q17</v>
      </c>
      <c r="R62" t="str">
        <f t="shared" si="8"/>
        <v>Q18</v>
      </c>
      <c r="S62" s="3" t="s">
        <v>748</v>
      </c>
      <c r="T62" t="str">
        <f t="shared" si="9"/>
        <v>Z17</v>
      </c>
      <c r="U62" t="str">
        <f t="shared" si="10"/>
        <v>Z18</v>
      </c>
      <c r="V62" s="3" t="s">
        <v>748</v>
      </c>
      <c r="W62" t="str">
        <f t="shared" si="11"/>
        <v>AI17</v>
      </c>
      <c r="X62" t="str">
        <f t="shared" si="12"/>
        <v>AI18</v>
      </c>
      <c r="Y62" s="3" t="s">
        <v>748</v>
      </c>
      <c r="Z62" t="str">
        <f t="shared" si="13"/>
        <v>H29</v>
      </c>
      <c r="AA62" t="str">
        <f t="shared" si="14"/>
        <v>H30</v>
      </c>
      <c r="AB62" s="3" t="s">
        <v>748</v>
      </c>
      <c r="AC62" t="str">
        <f t="shared" si="15"/>
        <v>Q29</v>
      </c>
      <c r="AD62" t="str">
        <f t="shared" si="16"/>
        <v>Q30</v>
      </c>
      <c r="AE62" s="3" t="s">
        <v>748</v>
      </c>
      <c r="AF62" t="str">
        <f t="shared" si="17"/>
        <v>Z29</v>
      </c>
      <c r="AG62" t="str">
        <f t="shared" si="18"/>
        <v>Z30</v>
      </c>
      <c r="AH62" s="3" t="s">
        <v>748</v>
      </c>
      <c r="AI62" t="str">
        <f t="shared" si="19"/>
        <v>AI29</v>
      </c>
      <c r="AJ62" t="str">
        <f t="shared" si="20"/>
        <v>AI30</v>
      </c>
    </row>
    <row r="63" spans="1:36" x14ac:dyDescent="0.2">
      <c r="A63" s="3" t="s">
        <v>748</v>
      </c>
      <c r="B63" t="s">
        <v>657</v>
      </c>
      <c r="C63" t="s">
        <v>660</v>
      </c>
      <c r="D63" s="3" t="s">
        <v>748</v>
      </c>
      <c r="E63" t="s">
        <v>1648</v>
      </c>
      <c r="F63" t="s">
        <v>1654</v>
      </c>
      <c r="G63" s="3" t="s">
        <v>748</v>
      </c>
      <c r="H63" t="s">
        <v>1664</v>
      </c>
      <c r="I63" t="s">
        <v>1670</v>
      </c>
      <c r="J63" s="3" t="s">
        <v>748</v>
      </c>
      <c r="K63" t="s">
        <v>1680</v>
      </c>
      <c r="L63" t="s">
        <v>1686</v>
      </c>
      <c r="M63" s="3" t="s">
        <v>748</v>
      </c>
      <c r="N63" t="str">
        <f t="shared" si="5"/>
        <v>H21</v>
      </c>
      <c r="O63" t="str">
        <f t="shared" si="6"/>
        <v>H24</v>
      </c>
      <c r="P63" s="3" t="s">
        <v>748</v>
      </c>
      <c r="Q63" t="str">
        <f t="shared" si="7"/>
        <v>Q21</v>
      </c>
      <c r="R63" t="str">
        <f t="shared" si="8"/>
        <v>Q24</v>
      </c>
      <c r="S63" s="3" t="s">
        <v>748</v>
      </c>
      <c r="T63" t="str">
        <f t="shared" si="9"/>
        <v>Z21</v>
      </c>
      <c r="U63" t="str">
        <f t="shared" si="10"/>
        <v>Z24</v>
      </c>
      <c r="V63" s="3" t="s">
        <v>748</v>
      </c>
      <c r="W63" t="str">
        <f t="shared" si="11"/>
        <v>AI21</v>
      </c>
      <c r="X63" t="str">
        <f t="shared" si="12"/>
        <v>AI24</v>
      </c>
      <c r="Y63" s="3" t="s">
        <v>748</v>
      </c>
      <c r="Z63" t="str">
        <f t="shared" si="13"/>
        <v>H33</v>
      </c>
      <c r="AA63" t="str">
        <f t="shared" si="14"/>
        <v>H36</v>
      </c>
      <c r="AB63" s="3" t="s">
        <v>748</v>
      </c>
      <c r="AC63" t="str">
        <f t="shared" si="15"/>
        <v>Q33</v>
      </c>
      <c r="AD63" t="str">
        <f t="shared" si="16"/>
        <v>Q36</v>
      </c>
      <c r="AE63" s="3" t="s">
        <v>748</v>
      </c>
      <c r="AF63" t="str">
        <f t="shared" si="17"/>
        <v>Z33</v>
      </c>
      <c r="AG63" t="str">
        <f t="shared" si="18"/>
        <v>Z36</v>
      </c>
      <c r="AH63" s="3" t="s">
        <v>748</v>
      </c>
      <c r="AI63" t="str">
        <f t="shared" si="19"/>
        <v>AI33</v>
      </c>
      <c r="AJ63" t="str">
        <f t="shared" si="20"/>
        <v>AI36</v>
      </c>
    </row>
    <row r="64" spans="1:36" x14ac:dyDescent="0.2">
      <c r="A64" s="3" t="s">
        <v>748</v>
      </c>
      <c r="B64" t="s">
        <v>658</v>
      </c>
      <c r="C64" t="s">
        <v>659</v>
      </c>
      <c r="D64" s="3" t="s">
        <v>748</v>
      </c>
      <c r="E64" t="s">
        <v>1650</v>
      </c>
      <c r="F64" t="s">
        <v>1652</v>
      </c>
      <c r="G64" s="3" t="s">
        <v>748</v>
      </c>
      <c r="H64" t="s">
        <v>1666</v>
      </c>
      <c r="I64" t="s">
        <v>1668</v>
      </c>
      <c r="J64" s="3" t="s">
        <v>748</v>
      </c>
      <c r="K64" t="s">
        <v>1682</v>
      </c>
      <c r="L64" t="s">
        <v>1684</v>
      </c>
      <c r="M64" s="3" t="s">
        <v>748</v>
      </c>
      <c r="N64" t="str">
        <f t="shared" si="5"/>
        <v>H22</v>
      </c>
      <c r="O64" t="str">
        <f t="shared" si="6"/>
        <v>H23</v>
      </c>
      <c r="P64" s="3" t="s">
        <v>748</v>
      </c>
      <c r="Q64" t="str">
        <f t="shared" si="7"/>
        <v>Q22</v>
      </c>
      <c r="R64" t="str">
        <f t="shared" si="8"/>
        <v>Q23</v>
      </c>
      <c r="S64" s="3" t="s">
        <v>748</v>
      </c>
      <c r="T64" t="str">
        <f t="shared" si="9"/>
        <v>Z22</v>
      </c>
      <c r="U64" t="str">
        <f t="shared" si="10"/>
        <v>Z23</v>
      </c>
      <c r="V64" s="3" t="s">
        <v>748</v>
      </c>
      <c r="W64" t="str">
        <f t="shared" si="11"/>
        <v>AI22</v>
      </c>
      <c r="X64" t="str">
        <f t="shared" si="12"/>
        <v>AI23</v>
      </c>
      <c r="Y64" s="3" t="s">
        <v>748</v>
      </c>
      <c r="Z64" t="str">
        <f t="shared" si="13"/>
        <v>H34</v>
      </c>
      <c r="AA64" t="str">
        <f t="shared" si="14"/>
        <v>H35</v>
      </c>
      <c r="AB64" s="3" t="s">
        <v>748</v>
      </c>
      <c r="AC64" t="str">
        <f t="shared" si="15"/>
        <v>Q34</v>
      </c>
      <c r="AD64" t="str">
        <f t="shared" si="16"/>
        <v>Q35</v>
      </c>
      <c r="AE64" s="3" t="s">
        <v>748</v>
      </c>
      <c r="AF64" t="str">
        <f t="shared" si="17"/>
        <v>Z34</v>
      </c>
      <c r="AG64" t="str">
        <f t="shared" si="18"/>
        <v>Z35</v>
      </c>
      <c r="AH64" s="3" t="s">
        <v>748</v>
      </c>
      <c r="AI64" t="str">
        <f t="shared" si="19"/>
        <v>AI34</v>
      </c>
      <c r="AJ64" t="str">
        <f t="shared" si="20"/>
        <v>AI35</v>
      </c>
    </row>
    <row r="65" spans="1:36" x14ac:dyDescent="0.2">
      <c r="A65" s="3" t="s">
        <v>1070</v>
      </c>
      <c r="B65" t="s">
        <v>291</v>
      </c>
      <c r="C65" t="s">
        <v>653</v>
      </c>
      <c r="D65" s="3" t="s">
        <v>1070</v>
      </c>
      <c r="E65" t="s">
        <v>280</v>
      </c>
      <c r="F65" t="s">
        <v>1653</v>
      </c>
      <c r="G65" s="3" t="s">
        <v>1070</v>
      </c>
      <c r="H65" t="s">
        <v>1661</v>
      </c>
      <c r="I65" t="s">
        <v>1669</v>
      </c>
      <c r="J65" s="3" t="s">
        <v>1070</v>
      </c>
      <c r="K65" t="s">
        <v>1677</v>
      </c>
      <c r="L65" t="s">
        <v>1685</v>
      </c>
      <c r="M65" s="3" t="s">
        <v>1070</v>
      </c>
      <c r="N65" t="str">
        <f t="shared" si="5"/>
        <v>D16</v>
      </c>
      <c r="O65" t="str">
        <f t="shared" si="6"/>
        <v>H16</v>
      </c>
      <c r="P65" s="3" t="s">
        <v>1070</v>
      </c>
      <c r="Q65" t="str">
        <f t="shared" si="7"/>
        <v>M16</v>
      </c>
      <c r="R65" t="str">
        <f t="shared" si="8"/>
        <v>Q16</v>
      </c>
      <c r="S65" s="3" t="s">
        <v>1070</v>
      </c>
      <c r="T65" t="str">
        <f t="shared" si="9"/>
        <v>V16</v>
      </c>
      <c r="U65" t="str">
        <f t="shared" si="10"/>
        <v>Z16</v>
      </c>
      <c r="V65" s="3" t="s">
        <v>1070</v>
      </c>
      <c r="W65" t="str">
        <f t="shared" si="11"/>
        <v>AE16</v>
      </c>
      <c r="X65" t="str">
        <f t="shared" si="12"/>
        <v>AI16</v>
      </c>
      <c r="Y65" s="3" t="s">
        <v>1070</v>
      </c>
      <c r="Z65" t="str">
        <f t="shared" si="13"/>
        <v>D28</v>
      </c>
      <c r="AA65" t="str">
        <f t="shared" si="14"/>
        <v>H28</v>
      </c>
      <c r="AB65" s="3" t="s">
        <v>1070</v>
      </c>
      <c r="AC65" t="str">
        <f t="shared" si="15"/>
        <v>M28</v>
      </c>
      <c r="AD65" t="str">
        <f t="shared" si="16"/>
        <v>Q28</v>
      </c>
      <c r="AE65" s="3" t="s">
        <v>1070</v>
      </c>
      <c r="AF65" t="str">
        <f t="shared" si="17"/>
        <v>V28</v>
      </c>
      <c r="AG65" t="str">
        <f t="shared" si="18"/>
        <v>Z28</v>
      </c>
      <c r="AH65" s="3" t="s">
        <v>1070</v>
      </c>
      <c r="AI65" t="str">
        <f t="shared" si="19"/>
        <v>AE28</v>
      </c>
      <c r="AJ65" t="str">
        <f t="shared" si="20"/>
        <v>AI28</v>
      </c>
    </row>
    <row r="66" spans="1:36" x14ac:dyDescent="0.2">
      <c r="A66" s="3" t="s">
        <v>1070</v>
      </c>
      <c r="B66" t="s">
        <v>649</v>
      </c>
      <c r="C66" t="s">
        <v>654</v>
      </c>
      <c r="D66" s="3" t="s">
        <v>1070</v>
      </c>
      <c r="E66" t="s">
        <v>1647</v>
      </c>
      <c r="F66" t="s">
        <v>1655</v>
      </c>
      <c r="G66" s="3" t="s">
        <v>1070</v>
      </c>
      <c r="H66" t="s">
        <v>1663</v>
      </c>
      <c r="I66" t="s">
        <v>1671</v>
      </c>
      <c r="J66" s="3" t="s">
        <v>1070</v>
      </c>
      <c r="K66" t="s">
        <v>1679</v>
      </c>
      <c r="L66" t="s">
        <v>1687</v>
      </c>
      <c r="M66" s="3" t="s">
        <v>1070</v>
      </c>
      <c r="N66" t="str">
        <f t="shared" ref="N66:N129" si="21">_xlfn.CONCAT(LEFT(B66, 1), _xlfn.NUMBERVALUE(RIGHT(B66,LEN(B66)-1))+12)</f>
        <v>D17</v>
      </c>
      <c r="O66" t="str">
        <f t="shared" ref="O66:O129" si="22">_xlfn.CONCAT(LEFT(C66, 1), _xlfn.NUMBERVALUE(RIGHT(C66,LEN(C66)-1))+12)</f>
        <v>H17</v>
      </c>
      <c r="P66" s="3" t="s">
        <v>1070</v>
      </c>
      <c r="Q66" t="str">
        <f t="shared" ref="Q66:Q129" si="23">_xlfn.CONCAT(LEFT(E66, 1), _xlfn.NUMBERVALUE(RIGHT(E66,LEN(E66)-1))+12)</f>
        <v>M17</v>
      </c>
      <c r="R66" t="str">
        <f t="shared" ref="R66:R129" si="24">_xlfn.CONCAT(LEFT(F66, 1), _xlfn.NUMBERVALUE(RIGHT(F66,LEN(F66)-1))+12)</f>
        <v>Q17</v>
      </c>
      <c r="S66" s="3" t="s">
        <v>1070</v>
      </c>
      <c r="T66" t="str">
        <f t="shared" ref="T66:T129" si="25">_xlfn.CONCAT(LEFT(H66, 1), _xlfn.NUMBERVALUE(RIGHT(H66,LEN(H66)-1))+12)</f>
        <v>V17</v>
      </c>
      <c r="U66" t="str">
        <f t="shared" ref="U66:U129" si="26">_xlfn.CONCAT(LEFT(I66, 1), _xlfn.NUMBERVALUE(RIGHT(I66,LEN(I66)-1))+12)</f>
        <v>Z17</v>
      </c>
      <c r="V66" s="3" t="s">
        <v>1070</v>
      </c>
      <c r="W66" t="str">
        <f t="shared" ref="W66:W129" si="27">_xlfn.CONCAT(LEFT(K66, 2), _xlfn.NUMBERVALUE(RIGHT(K66,LEN(K66)-2))+12)</f>
        <v>AE17</v>
      </c>
      <c r="X66" t="str">
        <f t="shared" ref="X66:X129" si="28">_xlfn.CONCAT(LEFT(L66, 2), _xlfn.NUMBERVALUE(RIGHT(L66,LEN(L66)-2))+12)</f>
        <v>AI17</v>
      </c>
      <c r="Y66" s="3" t="s">
        <v>1070</v>
      </c>
      <c r="Z66" t="str">
        <f t="shared" ref="Z66:Z129" si="29">_xlfn.CONCAT(LEFT(N66, 1), _xlfn.NUMBERVALUE(RIGHT(N66,LEN(N66)-1))+12)</f>
        <v>D29</v>
      </c>
      <c r="AA66" t="str">
        <f t="shared" ref="AA66:AA129" si="30">_xlfn.CONCAT(LEFT(O66, 1), _xlfn.NUMBERVALUE(RIGHT(O66,LEN(O66)-1))+12)</f>
        <v>H29</v>
      </c>
      <c r="AB66" s="3" t="s">
        <v>1070</v>
      </c>
      <c r="AC66" t="str">
        <f t="shared" ref="AC66:AC129" si="31">_xlfn.CONCAT(LEFT(Q66, 1), _xlfn.NUMBERVALUE(RIGHT(Q66,LEN(Q66)-1))+12)</f>
        <v>M29</v>
      </c>
      <c r="AD66" t="str">
        <f t="shared" ref="AD66:AD129" si="32">_xlfn.CONCAT(LEFT(R66, 1), _xlfn.NUMBERVALUE(RIGHT(R66,LEN(R66)-1))+12)</f>
        <v>Q29</v>
      </c>
      <c r="AE66" s="3" t="s">
        <v>1070</v>
      </c>
      <c r="AF66" t="str">
        <f t="shared" ref="AF66:AF129" si="33">_xlfn.CONCAT(LEFT(T66, 1), _xlfn.NUMBERVALUE(RIGHT(T66,LEN(T66)-1))+12)</f>
        <v>V29</v>
      </c>
      <c r="AG66" t="str">
        <f t="shared" ref="AG66:AG129" si="34">_xlfn.CONCAT(LEFT(U66, 1), _xlfn.NUMBERVALUE(RIGHT(U66,LEN(U66)-1))+12)</f>
        <v>Z29</v>
      </c>
      <c r="AH66" s="3" t="s">
        <v>1070</v>
      </c>
      <c r="AI66" t="str">
        <f t="shared" ref="AI66:AI129" si="35">_xlfn.CONCAT(LEFT(W66, 2), _xlfn.NUMBERVALUE(RIGHT(W66,LEN(W66)-2))+12)</f>
        <v>AE29</v>
      </c>
      <c r="AJ66" t="str">
        <f t="shared" ref="AJ66:AJ129" si="36">_xlfn.CONCAT(LEFT(X66, 2), _xlfn.NUMBERVALUE(RIGHT(X66,LEN(X66)-2))+12)</f>
        <v>AI29</v>
      </c>
    </row>
    <row r="67" spans="1:36" x14ac:dyDescent="0.2">
      <c r="A67" s="3" t="s">
        <v>1070</v>
      </c>
      <c r="B67" t="s">
        <v>292</v>
      </c>
      <c r="C67" t="s">
        <v>655</v>
      </c>
      <c r="D67" s="3" t="s">
        <v>1070</v>
      </c>
      <c r="E67" t="s">
        <v>1642</v>
      </c>
      <c r="F67" t="s">
        <v>1649</v>
      </c>
      <c r="G67" s="3" t="s">
        <v>1070</v>
      </c>
      <c r="H67" t="s">
        <v>1657</v>
      </c>
      <c r="I67" t="s">
        <v>1665</v>
      </c>
      <c r="J67" s="3" t="s">
        <v>1070</v>
      </c>
      <c r="K67" t="s">
        <v>1673</v>
      </c>
      <c r="L67" t="s">
        <v>1681</v>
      </c>
      <c r="M67" s="3" t="s">
        <v>1070</v>
      </c>
      <c r="N67" t="str">
        <f t="shared" si="21"/>
        <v>D18</v>
      </c>
      <c r="O67" t="str">
        <f t="shared" si="22"/>
        <v>H18</v>
      </c>
      <c r="P67" s="3" t="s">
        <v>1070</v>
      </c>
      <c r="Q67" t="str">
        <f t="shared" si="23"/>
        <v>M18</v>
      </c>
      <c r="R67" t="str">
        <f t="shared" si="24"/>
        <v>Q18</v>
      </c>
      <c r="S67" s="3" t="s">
        <v>1070</v>
      </c>
      <c r="T67" t="str">
        <f t="shared" si="25"/>
        <v>V18</v>
      </c>
      <c r="U67" t="str">
        <f t="shared" si="26"/>
        <v>Z18</v>
      </c>
      <c r="V67" s="3" t="s">
        <v>1070</v>
      </c>
      <c r="W67" t="str">
        <f t="shared" si="27"/>
        <v>AE18</v>
      </c>
      <c r="X67" t="str">
        <f t="shared" si="28"/>
        <v>AI18</v>
      </c>
      <c r="Y67" s="3" t="s">
        <v>1070</v>
      </c>
      <c r="Z67" t="str">
        <f t="shared" si="29"/>
        <v>D30</v>
      </c>
      <c r="AA67" t="str">
        <f t="shared" si="30"/>
        <v>H30</v>
      </c>
      <c r="AB67" s="3" t="s">
        <v>1070</v>
      </c>
      <c r="AC67" t="str">
        <f t="shared" si="31"/>
        <v>M30</v>
      </c>
      <c r="AD67" t="str">
        <f t="shared" si="32"/>
        <v>Q30</v>
      </c>
      <c r="AE67" s="3" t="s">
        <v>1070</v>
      </c>
      <c r="AF67" t="str">
        <f t="shared" si="33"/>
        <v>V30</v>
      </c>
      <c r="AG67" t="str">
        <f t="shared" si="34"/>
        <v>Z30</v>
      </c>
      <c r="AH67" s="3" t="s">
        <v>1070</v>
      </c>
      <c r="AI67" t="str">
        <f t="shared" si="35"/>
        <v>AE30</v>
      </c>
      <c r="AJ67" t="str">
        <f t="shared" si="36"/>
        <v>AI30</v>
      </c>
    </row>
    <row r="68" spans="1:36" x14ac:dyDescent="0.2">
      <c r="A68" s="3" t="s">
        <v>1070</v>
      </c>
      <c r="B68" t="s">
        <v>277</v>
      </c>
      <c r="C68" t="s">
        <v>656</v>
      </c>
      <c r="D68" s="3" t="s">
        <v>1070</v>
      </c>
      <c r="E68" t="s">
        <v>1644</v>
      </c>
      <c r="F68" t="s">
        <v>1651</v>
      </c>
      <c r="G68" s="3" t="s">
        <v>1070</v>
      </c>
      <c r="H68" t="s">
        <v>1659</v>
      </c>
      <c r="I68" t="s">
        <v>1667</v>
      </c>
      <c r="J68" s="3" t="s">
        <v>1070</v>
      </c>
      <c r="K68" t="s">
        <v>1675</v>
      </c>
      <c r="L68" t="s">
        <v>1683</v>
      </c>
      <c r="M68" s="3" t="s">
        <v>1070</v>
      </c>
      <c r="N68" t="str">
        <f t="shared" si="21"/>
        <v>D19</v>
      </c>
      <c r="O68" t="str">
        <f t="shared" si="22"/>
        <v>H19</v>
      </c>
      <c r="P68" s="3" t="s">
        <v>1070</v>
      </c>
      <c r="Q68" t="str">
        <f t="shared" si="23"/>
        <v>M19</v>
      </c>
      <c r="R68" t="str">
        <f t="shared" si="24"/>
        <v>Q19</v>
      </c>
      <c r="S68" s="3" t="s">
        <v>1070</v>
      </c>
      <c r="T68" t="str">
        <f t="shared" si="25"/>
        <v>V19</v>
      </c>
      <c r="U68" t="str">
        <f t="shared" si="26"/>
        <v>Z19</v>
      </c>
      <c r="V68" s="3" t="s">
        <v>1070</v>
      </c>
      <c r="W68" t="str">
        <f t="shared" si="27"/>
        <v>AE19</v>
      </c>
      <c r="X68" t="str">
        <f t="shared" si="28"/>
        <v>AI19</v>
      </c>
      <c r="Y68" s="3" t="s">
        <v>1070</v>
      </c>
      <c r="Z68" t="str">
        <f t="shared" si="29"/>
        <v>D31</v>
      </c>
      <c r="AA68" t="str">
        <f t="shared" si="30"/>
        <v>H31</v>
      </c>
      <c r="AB68" s="3" t="s">
        <v>1070</v>
      </c>
      <c r="AC68" t="str">
        <f t="shared" si="31"/>
        <v>M31</v>
      </c>
      <c r="AD68" t="str">
        <f t="shared" si="32"/>
        <v>Q31</v>
      </c>
      <c r="AE68" s="3" t="s">
        <v>1070</v>
      </c>
      <c r="AF68" t="str">
        <f t="shared" si="33"/>
        <v>V31</v>
      </c>
      <c r="AG68" t="str">
        <f t="shared" si="34"/>
        <v>Z31</v>
      </c>
      <c r="AH68" s="3" t="s">
        <v>1070</v>
      </c>
      <c r="AI68" t="str">
        <f t="shared" si="35"/>
        <v>AE31</v>
      </c>
      <c r="AJ68" t="str">
        <f t="shared" si="36"/>
        <v>AI31</v>
      </c>
    </row>
    <row r="69" spans="1:36" x14ac:dyDescent="0.2">
      <c r="A69" s="3" t="s">
        <v>1070</v>
      </c>
      <c r="B69" t="s">
        <v>650</v>
      </c>
      <c r="C69" t="s">
        <v>657</v>
      </c>
      <c r="D69" s="3" t="s">
        <v>1070</v>
      </c>
      <c r="E69" t="s">
        <v>1641</v>
      </c>
      <c r="F69" t="s">
        <v>1648</v>
      </c>
      <c r="G69" s="3" t="s">
        <v>1070</v>
      </c>
      <c r="H69" t="s">
        <v>1656</v>
      </c>
      <c r="I69" t="s">
        <v>1664</v>
      </c>
      <c r="J69" s="3" t="s">
        <v>1070</v>
      </c>
      <c r="K69" t="s">
        <v>1672</v>
      </c>
      <c r="L69" t="s">
        <v>1680</v>
      </c>
      <c r="M69" s="3" t="s">
        <v>1070</v>
      </c>
      <c r="N69" t="str">
        <f t="shared" si="21"/>
        <v>D21</v>
      </c>
      <c r="O69" t="str">
        <f t="shared" si="22"/>
        <v>H21</v>
      </c>
      <c r="P69" s="3" t="s">
        <v>1070</v>
      </c>
      <c r="Q69" t="str">
        <f t="shared" si="23"/>
        <v>M21</v>
      </c>
      <c r="R69" t="str">
        <f t="shared" si="24"/>
        <v>Q21</v>
      </c>
      <c r="S69" s="3" t="s">
        <v>1070</v>
      </c>
      <c r="T69" t="str">
        <f t="shared" si="25"/>
        <v>V21</v>
      </c>
      <c r="U69" t="str">
        <f t="shared" si="26"/>
        <v>Z21</v>
      </c>
      <c r="V69" s="3" t="s">
        <v>1070</v>
      </c>
      <c r="W69" t="str">
        <f t="shared" si="27"/>
        <v>AE21</v>
      </c>
      <c r="X69" t="str">
        <f t="shared" si="28"/>
        <v>AI21</v>
      </c>
      <c r="Y69" s="3" t="s">
        <v>1070</v>
      </c>
      <c r="Z69" t="str">
        <f t="shared" si="29"/>
        <v>D33</v>
      </c>
      <c r="AA69" t="str">
        <f t="shared" si="30"/>
        <v>H33</v>
      </c>
      <c r="AB69" s="3" t="s">
        <v>1070</v>
      </c>
      <c r="AC69" t="str">
        <f t="shared" si="31"/>
        <v>M33</v>
      </c>
      <c r="AD69" t="str">
        <f t="shared" si="32"/>
        <v>Q33</v>
      </c>
      <c r="AE69" s="3" t="s">
        <v>1070</v>
      </c>
      <c r="AF69" t="str">
        <f t="shared" si="33"/>
        <v>V33</v>
      </c>
      <c r="AG69" t="str">
        <f t="shared" si="34"/>
        <v>Z33</v>
      </c>
      <c r="AH69" s="3" t="s">
        <v>1070</v>
      </c>
      <c r="AI69" t="str">
        <f t="shared" si="35"/>
        <v>AE33</v>
      </c>
      <c r="AJ69" t="str">
        <f t="shared" si="36"/>
        <v>AI33</v>
      </c>
    </row>
    <row r="70" spans="1:36" x14ac:dyDescent="0.2">
      <c r="A70" s="3" t="s">
        <v>1070</v>
      </c>
      <c r="B70" t="s">
        <v>294</v>
      </c>
      <c r="C70" t="s">
        <v>658</v>
      </c>
      <c r="D70" s="3" t="s">
        <v>1070</v>
      </c>
      <c r="E70" t="s">
        <v>1643</v>
      </c>
      <c r="F70" t="s">
        <v>1650</v>
      </c>
      <c r="G70" s="3" t="s">
        <v>1070</v>
      </c>
      <c r="H70" t="s">
        <v>1658</v>
      </c>
      <c r="I70" t="s">
        <v>1666</v>
      </c>
      <c r="J70" s="3" t="s">
        <v>1070</v>
      </c>
      <c r="K70" t="s">
        <v>1674</v>
      </c>
      <c r="L70" t="s">
        <v>1682</v>
      </c>
      <c r="M70" s="3" t="s">
        <v>1070</v>
      </c>
      <c r="N70" t="str">
        <f t="shared" si="21"/>
        <v>D22</v>
      </c>
      <c r="O70" t="str">
        <f t="shared" si="22"/>
        <v>H22</v>
      </c>
      <c r="P70" s="3" t="s">
        <v>1070</v>
      </c>
      <c r="Q70" t="str">
        <f t="shared" si="23"/>
        <v>M22</v>
      </c>
      <c r="R70" t="str">
        <f t="shared" si="24"/>
        <v>Q22</v>
      </c>
      <c r="S70" s="3" t="s">
        <v>1070</v>
      </c>
      <c r="T70" t="str">
        <f t="shared" si="25"/>
        <v>V22</v>
      </c>
      <c r="U70" t="str">
        <f t="shared" si="26"/>
        <v>Z22</v>
      </c>
      <c r="V70" s="3" t="s">
        <v>1070</v>
      </c>
      <c r="W70" t="str">
        <f t="shared" si="27"/>
        <v>AE22</v>
      </c>
      <c r="X70" t="str">
        <f t="shared" si="28"/>
        <v>AI22</v>
      </c>
      <c r="Y70" s="3" t="s">
        <v>1070</v>
      </c>
      <c r="Z70" t="str">
        <f t="shared" si="29"/>
        <v>D34</v>
      </c>
      <c r="AA70" t="str">
        <f t="shared" si="30"/>
        <v>H34</v>
      </c>
      <c r="AB70" s="3" t="s">
        <v>1070</v>
      </c>
      <c r="AC70" t="str">
        <f t="shared" si="31"/>
        <v>M34</v>
      </c>
      <c r="AD70" t="str">
        <f t="shared" si="32"/>
        <v>Q34</v>
      </c>
      <c r="AE70" s="3" t="s">
        <v>1070</v>
      </c>
      <c r="AF70" t="str">
        <f t="shared" si="33"/>
        <v>V34</v>
      </c>
      <c r="AG70" t="str">
        <f t="shared" si="34"/>
        <v>Z34</v>
      </c>
      <c r="AH70" s="3" t="s">
        <v>1070</v>
      </c>
      <c r="AI70" t="str">
        <f t="shared" si="35"/>
        <v>AE34</v>
      </c>
      <c r="AJ70" t="str">
        <f t="shared" si="36"/>
        <v>AI34</v>
      </c>
    </row>
    <row r="71" spans="1:36" x14ac:dyDescent="0.2">
      <c r="A71" s="3" t="s">
        <v>1070</v>
      </c>
      <c r="B71" t="s">
        <v>651</v>
      </c>
      <c r="C71" t="s">
        <v>659</v>
      </c>
      <c r="D71" s="3" t="s">
        <v>1070</v>
      </c>
      <c r="E71" t="s">
        <v>1645</v>
      </c>
      <c r="F71" t="s">
        <v>1652</v>
      </c>
      <c r="G71" s="3" t="s">
        <v>1070</v>
      </c>
      <c r="H71" t="s">
        <v>1660</v>
      </c>
      <c r="I71" t="s">
        <v>1668</v>
      </c>
      <c r="J71" s="3" t="s">
        <v>1070</v>
      </c>
      <c r="K71" t="s">
        <v>1676</v>
      </c>
      <c r="L71" t="s">
        <v>1684</v>
      </c>
      <c r="M71" s="3" t="s">
        <v>1070</v>
      </c>
      <c r="N71" t="str">
        <f t="shared" si="21"/>
        <v>D23</v>
      </c>
      <c r="O71" t="str">
        <f t="shared" si="22"/>
        <v>H23</v>
      </c>
      <c r="P71" s="3" t="s">
        <v>1070</v>
      </c>
      <c r="Q71" t="str">
        <f t="shared" si="23"/>
        <v>M23</v>
      </c>
      <c r="R71" t="str">
        <f t="shared" si="24"/>
        <v>Q23</v>
      </c>
      <c r="S71" s="3" t="s">
        <v>1070</v>
      </c>
      <c r="T71" t="str">
        <f t="shared" si="25"/>
        <v>V23</v>
      </c>
      <c r="U71" t="str">
        <f t="shared" si="26"/>
        <v>Z23</v>
      </c>
      <c r="V71" s="3" t="s">
        <v>1070</v>
      </c>
      <c r="W71" t="str">
        <f t="shared" si="27"/>
        <v>AE23</v>
      </c>
      <c r="X71" t="str">
        <f t="shared" si="28"/>
        <v>AI23</v>
      </c>
      <c r="Y71" s="3" t="s">
        <v>1070</v>
      </c>
      <c r="Z71" t="str">
        <f t="shared" si="29"/>
        <v>D35</v>
      </c>
      <c r="AA71" t="str">
        <f t="shared" si="30"/>
        <v>H35</v>
      </c>
      <c r="AB71" s="3" t="s">
        <v>1070</v>
      </c>
      <c r="AC71" t="str">
        <f t="shared" si="31"/>
        <v>M35</v>
      </c>
      <c r="AD71" t="str">
        <f t="shared" si="32"/>
        <v>Q35</v>
      </c>
      <c r="AE71" s="3" t="s">
        <v>1070</v>
      </c>
      <c r="AF71" t="str">
        <f t="shared" si="33"/>
        <v>V35</v>
      </c>
      <c r="AG71" t="str">
        <f t="shared" si="34"/>
        <v>Z35</v>
      </c>
      <c r="AH71" s="3" t="s">
        <v>1070</v>
      </c>
      <c r="AI71" t="str">
        <f t="shared" si="35"/>
        <v>AE35</v>
      </c>
      <c r="AJ71" t="str">
        <f t="shared" si="36"/>
        <v>AI35</v>
      </c>
    </row>
    <row r="72" spans="1:36" x14ac:dyDescent="0.2">
      <c r="A72" s="3" t="s">
        <v>1070</v>
      </c>
      <c r="B72" t="s">
        <v>652</v>
      </c>
      <c r="C72" t="s">
        <v>660</v>
      </c>
      <c r="D72" s="3" t="s">
        <v>1070</v>
      </c>
      <c r="E72" t="s">
        <v>1646</v>
      </c>
      <c r="F72" t="s">
        <v>1654</v>
      </c>
      <c r="G72" s="3" t="s">
        <v>1070</v>
      </c>
      <c r="H72" t="s">
        <v>1662</v>
      </c>
      <c r="I72" t="s">
        <v>1670</v>
      </c>
      <c r="J72" s="3" t="s">
        <v>1070</v>
      </c>
      <c r="K72" t="s">
        <v>1678</v>
      </c>
      <c r="L72" t="s">
        <v>1686</v>
      </c>
      <c r="M72" s="3" t="s">
        <v>1070</v>
      </c>
      <c r="N72" t="str">
        <f t="shared" si="21"/>
        <v>D24</v>
      </c>
      <c r="O72" t="str">
        <f t="shared" si="22"/>
        <v>H24</v>
      </c>
      <c r="P72" s="3" t="s">
        <v>1070</v>
      </c>
      <c r="Q72" t="str">
        <f t="shared" si="23"/>
        <v>M24</v>
      </c>
      <c r="R72" t="str">
        <f t="shared" si="24"/>
        <v>Q24</v>
      </c>
      <c r="S72" s="3" t="s">
        <v>1070</v>
      </c>
      <c r="T72" t="str">
        <f t="shared" si="25"/>
        <v>V24</v>
      </c>
      <c r="U72" t="str">
        <f t="shared" si="26"/>
        <v>Z24</v>
      </c>
      <c r="V72" s="3" t="s">
        <v>1070</v>
      </c>
      <c r="W72" t="str">
        <f t="shared" si="27"/>
        <v>AE24</v>
      </c>
      <c r="X72" t="str">
        <f t="shared" si="28"/>
        <v>AI24</v>
      </c>
      <c r="Y72" s="3" t="s">
        <v>1070</v>
      </c>
      <c r="Z72" t="str">
        <f t="shared" si="29"/>
        <v>D36</v>
      </c>
      <c r="AA72" t="str">
        <f t="shared" si="30"/>
        <v>H36</v>
      </c>
      <c r="AB72" s="3" t="s">
        <v>1070</v>
      </c>
      <c r="AC72" t="str">
        <f t="shared" si="31"/>
        <v>M36</v>
      </c>
      <c r="AD72" t="str">
        <f t="shared" si="32"/>
        <v>Q36</v>
      </c>
      <c r="AE72" s="3" t="s">
        <v>1070</v>
      </c>
      <c r="AF72" t="str">
        <f t="shared" si="33"/>
        <v>V36</v>
      </c>
      <c r="AG72" t="str">
        <f t="shared" si="34"/>
        <v>Z36</v>
      </c>
      <c r="AH72" s="3" t="s">
        <v>1070</v>
      </c>
      <c r="AI72" t="str">
        <f t="shared" si="35"/>
        <v>AE36</v>
      </c>
      <c r="AJ72" t="str">
        <f t="shared" si="36"/>
        <v>AI36</v>
      </c>
    </row>
    <row r="73" spans="1:36" x14ac:dyDescent="0.2">
      <c r="A73" s="3" t="s">
        <v>824</v>
      </c>
      <c r="B73" t="s">
        <v>654</v>
      </c>
      <c r="C73" t="s">
        <v>291</v>
      </c>
      <c r="D73" s="3" t="s">
        <v>824</v>
      </c>
      <c r="E73" t="s">
        <v>1655</v>
      </c>
      <c r="F73" t="s">
        <v>280</v>
      </c>
      <c r="G73" s="3" t="s">
        <v>824</v>
      </c>
      <c r="H73" t="s">
        <v>1671</v>
      </c>
      <c r="I73" t="s">
        <v>1661</v>
      </c>
      <c r="J73" s="3" t="s">
        <v>824</v>
      </c>
      <c r="K73" t="s">
        <v>1687</v>
      </c>
      <c r="L73" t="s">
        <v>1677</v>
      </c>
      <c r="M73" s="3" t="s">
        <v>824</v>
      </c>
      <c r="N73" t="str">
        <f t="shared" si="21"/>
        <v>H17</v>
      </c>
      <c r="O73" t="str">
        <f t="shared" si="22"/>
        <v>D16</v>
      </c>
      <c r="P73" s="3" t="s">
        <v>824</v>
      </c>
      <c r="Q73" t="str">
        <f t="shared" si="23"/>
        <v>Q17</v>
      </c>
      <c r="R73" t="str">
        <f t="shared" si="24"/>
        <v>M16</v>
      </c>
      <c r="S73" s="3" t="s">
        <v>824</v>
      </c>
      <c r="T73" t="str">
        <f t="shared" si="25"/>
        <v>Z17</v>
      </c>
      <c r="U73" t="str">
        <f t="shared" si="26"/>
        <v>V16</v>
      </c>
      <c r="V73" s="3" t="s">
        <v>824</v>
      </c>
      <c r="W73" t="str">
        <f t="shared" si="27"/>
        <v>AI17</v>
      </c>
      <c r="X73" t="str">
        <f t="shared" si="28"/>
        <v>AE16</v>
      </c>
      <c r="Y73" s="3" t="s">
        <v>824</v>
      </c>
      <c r="Z73" t="str">
        <f t="shared" si="29"/>
        <v>H29</v>
      </c>
      <c r="AA73" t="str">
        <f t="shared" si="30"/>
        <v>D28</v>
      </c>
      <c r="AB73" s="3" t="s">
        <v>824</v>
      </c>
      <c r="AC73" t="str">
        <f t="shared" si="31"/>
        <v>Q29</v>
      </c>
      <c r="AD73" t="str">
        <f t="shared" si="32"/>
        <v>M28</v>
      </c>
      <c r="AE73" s="3" t="s">
        <v>824</v>
      </c>
      <c r="AF73" t="str">
        <f t="shared" si="33"/>
        <v>Z29</v>
      </c>
      <c r="AG73" t="str">
        <f t="shared" si="34"/>
        <v>V28</v>
      </c>
      <c r="AH73" s="3" t="s">
        <v>824</v>
      </c>
      <c r="AI73" t="str">
        <f t="shared" si="35"/>
        <v>AI29</v>
      </c>
      <c r="AJ73" t="str">
        <f t="shared" si="36"/>
        <v>AE28</v>
      </c>
    </row>
    <row r="74" spans="1:36" x14ac:dyDescent="0.2">
      <c r="A74" s="3" t="s">
        <v>824</v>
      </c>
      <c r="B74" t="s">
        <v>653</v>
      </c>
      <c r="C74" t="s">
        <v>649</v>
      </c>
      <c r="D74" s="3" t="s">
        <v>824</v>
      </c>
      <c r="E74" t="s">
        <v>1653</v>
      </c>
      <c r="F74" t="s">
        <v>1647</v>
      </c>
      <c r="G74" s="3" t="s">
        <v>824</v>
      </c>
      <c r="H74" t="s">
        <v>1669</v>
      </c>
      <c r="I74" t="s">
        <v>1663</v>
      </c>
      <c r="J74" s="3" t="s">
        <v>824</v>
      </c>
      <c r="K74" t="s">
        <v>1685</v>
      </c>
      <c r="L74" t="s">
        <v>1679</v>
      </c>
      <c r="M74" s="3" t="s">
        <v>824</v>
      </c>
      <c r="N74" t="str">
        <f t="shared" si="21"/>
        <v>H16</v>
      </c>
      <c r="O74" t="str">
        <f t="shared" si="22"/>
        <v>D17</v>
      </c>
      <c r="P74" s="3" t="s">
        <v>824</v>
      </c>
      <c r="Q74" t="str">
        <f t="shared" si="23"/>
        <v>Q16</v>
      </c>
      <c r="R74" t="str">
        <f t="shared" si="24"/>
        <v>M17</v>
      </c>
      <c r="S74" s="3" t="s">
        <v>824</v>
      </c>
      <c r="T74" t="str">
        <f t="shared" si="25"/>
        <v>Z16</v>
      </c>
      <c r="U74" t="str">
        <f t="shared" si="26"/>
        <v>V17</v>
      </c>
      <c r="V74" s="3" t="s">
        <v>824</v>
      </c>
      <c r="W74" t="str">
        <f t="shared" si="27"/>
        <v>AI16</v>
      </c>
      <c r="X74" t="str">
        <f t="shared" si="28"/>
        <v>AE17</v>
      </c>
      <c r="Y74" s="3" t="s">
        <v>824</v>
      </c>
      <c r="Z74" t="str">
        <f t="shared" si="29"/>
        <v>H28</v>
      </c>
      <c r="AA74" t="str">
        <f t="shared" si="30"/>
        <v>D29</v>
      </c>
      <c r="AB74" s="3" t="s">
        <v>824</v>
      </c>
      <c r="AC74" t="str">
        <f t="shared" si="31"/>
        <v>Q28</v>
      </c>
      <c r="AD74" t="str">
        <f t="shared" si="32"/>
        <v>M29</v>
      </c>
      <c r="AE74" s="3" t="s">
        <v>824</v>
      </c>
      <c r="AF74" t="str">
        <f t="shared" si="33"/>
        <v>Z28</v>
      </c>
      <c r="AG74" t="str">
        <f t="shared" si="34"/>
        <v>V29</v>
      </c>
      <c r="AH74" s="3" t="s">
        <v>824</v>
      </c>
      <c r="AI74" t="str">
        <f t="shared" si="35"/>
        <v>AI28</v>
      </c>
      <c r="AJ74" t="str">
        <f t="shared" si="36"/>
        <v>AE29</v>
      </c>
    </row>
    <row r="75" spans="1:36" x14ac:dyDescent="0.2">
      <c r="A75" s="3" t="s">
        <v>824</v>
      </c>
      <c r="B75" t="s">
        <v>656</v>
      </c>
      <c r="C75" t="s">
        <v>292</v>
      </c>
      <c r="D75" s="3" t="s">
        <v>824</v>
      </c>
      <c r="E75" t="s">
        <v>1651</v>
      </c>
      <c r="F75" t="s">
        <v>1642</v>
      </c>
      <c r="G75" s="3" t="s">
        <v>824</v>
      </c>
      <c r="H75" t="s">
        <v>1667</v>
      </c>
      <c r="I75" t="s">
        <v>1657</v>
      </c>
      <c r="J75" s="3" t="s">
        <v>824</v>
      </c>
      <c r="K75" t="s">
        <v>1683</v>
      </c>
      <c r="L75" t="s">
        <v>1673</v>
      </c>
      <c r="M75" s="3" t="s">
        <v>824</v>
      </c>
      <c r="N75" t="str">
        <f t="shared" si="21"/>
        <v>H19</v>
      </c>
      <c r="O75" t="str">
        <f t="shared" si="22"/>
        <v>D18</v>
      </c>
      <c r="P75" s="3" t="s">
        <v>824</v>
      </c>
      <c r="Q75" t="str">
        <f t="shared" si="23"/>
        <v>Q19</v>
      </c>
      <c r="R75" t="str">
        <f t="shared" si="24"/>
        <v>M18</v>
      </c>
      <c r="S75" s="3" t="s">
        <v>824</v>
      </c>
      <c r="T75" t="str">
        <f t="shared" si="25"/>
        <v>Z19</v>
      </c>
      <c r="U75" t="str">
        <f t="shared" si="26"/>
        <v>V18</v>
      </c>
      <c r="V75" s="3" t="s">
        <v>824</v>
      </c>
      <c r="W75" t="str">
        <f t="shared" si="27"/>
        <v>AI19</v>
      </c>
      <c r="X75" t="str">
        <f t="shared" si="28"/>
        <v>AE18</v>
      </c>
      <c r="Y75" s="3" t="s">
        <v>824</v>
      </c>
      <c r="Z75" t="str">
        <f t="shared" si="29"/>
        <v>H31</v>
      </c>
      <c r="AA75" t="str">
        <f t="shared" si="30"/>
        <v>D30</v>
      </c>
      <c r="AB75" s="3" t="s">
        <v>824</v>
      </c>
      <c r="AC75" t="str">
        <f t="shared" si="31"/>
        <v>Q31</v>
      </c>
      <c r="AD75" t="str">
        <f t="shared" si="32"/>
        <v>M30</v>
      </c>
      <c r="AE75" s="3" t="s">
        <v>824</v>
      </c>
      <c r="AF75" t="str">
        <f t="shared" si="33"/>
        <v>Z31</v>
      </c>
      <c r="AG75" t="str">
        <f t="shared" si="34"/>
        <v>V30</v>
      </c>
      <c r="AH75" s="3" t="s">
        <v>824</v>
      </c>
      <c r="AI75" t="str">
        <f t="shared" si="35"/>
        <v>AI31</v>
      </c>
      <c r="AJ75" t="str">
        <f t="shared" si="36"/>
        <v>AE30</v>
      </c>
    </row>
    <row r="76" spans="1:36" x14ac:dyDescent="0.2">
      <c r="A76" s="3" t="s">
        <v>824</v>
      </c>
      <c r="B76" t="s">
        <v>655</v>
      </c>
      <c r="C76" t="s">
        <v>277</v>
      </c>
      <c r="D76" s="3" t="s">
        <v>824</v>
      </c>
      <c r="E76" t="s">
        <v>1649</v>
      </c>
      <c r="F76" t="s">
        <v>1644</v>
      </c>
      <c r="G76" s="3" t="s">
        <v>824</v>
      </c>
      <c r="H76" t="s">
        <v>1665</v>
      </c>
      <c r="I76" t="s">
        <v>1659</v>
      </c>
      <c r="J76" s="3" t="s">
        <v>824</v>
      </c>
      <c r="K76" t="s">
        <v>1681</v>
      </c>
      <c r="L76" t="s">
        <v>1675</v>
      </c>
      <c r="M76" s="3" t="s">
        <v>824</v>
      </c>
      <c r="N76" t="str">
        <f t="shared" si="21"/>
        <v>H18</v>
      </c>
      <c r="O76" t="str">
        <f t="shared" si="22"/>
        <v>D19</v>
      </c>
      <c r="P76" s="3" t="s">
        <v>824</v>
      </c>
      <c r="Q76" t="str">
        <f t="shared" si="23"/>
        <v>Q18</v>
      </c>
      <c r="R76" t="str">
        <f t="shared" si="24"/>
        <v>M19</v>
      </c>
      <c r="S76" s="3" t="s">
        <v>824</v>
      </c>
      <c r="T76" t="str">
        <f t="shared" si="25"/>
        <v>Z18</v>
      </c>
      <c r="U76" t="str">
        <f t="shared" si="26"/>
        <v>V19</v>
      </c>
      <c r="V76" s="3" t="s">
        <v>824</v>
      </c>
      <c r="W76" t="str">
        <f t="shared" si="27"/>
        <v>AI18</v>
      </c>
      <c r="X76" t="str">
        <f t="shared" si="28"/>
        <v>AE19</v>
      </c>
      <c r="Y76" s="3" t="s">
        <v>824</v>
      </c>
      <c r="Z76" t="str">
        <f t="shared" si="29"/>
        <v>H30</v>
      </c>
      <c r="AA76" t="str">
        <f t="shared" si="30"/>
        <v>D31</v>
      </c>
      <c r="AB76" s="3" t="s">
        <v>824</v>
      </c>
      <c r="AC76" t="str">
        <f t="shared" si="31"/>
        <v>Q30</v>
      </c>
      <c r="AD76" t="str">
        <f t="shared" si="32"/>
        <v>M31</v>
      </c>
      <c r="AE76" s="3" t="s">
        <v>824</v>
      </c>
      <c r="AF76" t="str">
        <f t="shared" si="33"/>
        <v>Z30</v>
      </c>
      <c r="AG76" t="str">
        <f t="shared" si="34"/>
        <v>V31</v>
      </c>
      <c r="AH76" s="3" t="s">
        <v>824</v>
      </c>
      <c r="AI76" t="str">
        <f t="shared" si="35"/>
        <v>AI30</v>
      </c>
      <c r="AJ76" t="str">
        <f t="shared" si="36"/>
        <v>AE31</v>
      </c>
    </row>
    <row r="77" spans="1:36" x14ac:dyDescent="0.2">
      <c r="A77" s="3" t="s">
        <v>824</v>
      </c>
      <c r="B77" t="s">
        <v>658</v>
      </c>
      <c r="C77" t="s">
        <v>650</v>
      </c>
      <c r="D77" s="3" t="s">
        <v>824</v>
      </c>
      <c r="E77" t="s">
        <v>1650</v>
      </c>
      <c r="F77" t="s">
        <v>1641</v>
      </c>
      <c r="G77" s="3" t="s">
        <v>824</v>
      </c>
      <c r="H77" t="s">
        <v>1666</v>
      </c>
      <c r="I77" t="s">
        <v>1656</v>
      </c>
      <c r="J77" s="3" t="s">
        <v>824</v>
      </c>
      <c r="K77" t="s">
        <v>1682</v>
      </c>
      <c r="L77" t="s">
        <v>1672</v>
      </c>
      <c r="M77" s="3" t="s">
        <v>824</v>
      </c>
      <c r="N77" t="str">
        <f t="shared" si="21"/>
        <v>H22</v>
      </c>
      <c r="O77" t="str">
        <f t="shared" si="22"/>
        <v>D21</v>
      </c>
      <c r="P77" s="3" t="s">
        <v>824</v>
      </c>
      <c r="Q77" t="str">
        <f t="shared" si="23"/>
        <v>Q22</v>
      </c>
      <c r="R77" t="str">
        <f t="shared" si="24"/>
        <v>M21</v>
      </c>
      <c r="S77" s="3" t="s">
        <v>824</v>
      </c>
      <c r="T77" t="str">
        <f t="shared" si="25"/>
        <v>Z22</v>
      </c>
      <c r="U77" t="str">
        <f t="shared" si="26"/>
        <v>V21</v>
      </c>
      <c r="V77" s="3" t="s">
        <v>824</v>
      </c>
      <c r="W77" t="str">
        <f t="shared" si="27"/>
        <v>AI22</v>
      </c>
      <c r="X77" t="str">
        <f t="shared" si="28"/>
        <v>AE21</v>
      </c>
      <c r="Y77" s="3" t="s">
        <v>824</v>
      </c>
      <c r="Z77" t="str">
        <f t="shared" si="29"/>
        <v>H34</v>
      </c>
      <c r="AA77" t="str">
        <f t="shared" si="30"/>
        <v>D33</v>
      </c>
      <c r="AB77" s="3" t="s">
        <v>824</v>
      </c>
      <c r="AC77" t="str">
        <f t="shared" si="31"/>
        <v>Q34</v>
      </c>
      <c r="AD77" t="str">
        <f t="shared" si="32"/>
        <v>M33</v>
      </c>
      <c r="AE77" s="3" t="s">
        <v>824</v>
      </c>
      <c r="AF77" t="str">
        <f t="shared" si="33"/>
        <v>Z34</v>
      </c>
      <c r="AG77" t="str">
        <f t="shared" si="34"/>
        <v>V33</v>
      </c>
      <c r="AH77" s="3" t="s">
        <v>824</v>
      </c>
      <c r="AI77" t="str">
        <f t="shared" si="35"/>
        <v>AI34</v>
      </c>
      <c r="AJ77" t="str">
        <f t="shared" si="36"/>
        <v>AE33</v>
      </c>
    </row>
    <row r="78" spans="1:36" x14ac:dyDescent="0.2">
      <c r="A78" s="3" t="s">
        <v>824</v>
      </c>
      <c r="B78" t="s">
        <v>657</v>
      </c>
      <c r="C78" t="s">
        <v>294</v>
      </c>
      <c r="D78" s="3" t="s">
        <v>824</v>
      </c>
      <c r="E78" t="s">
        <v>1648</v>
      </c>
      <c r="F78" t="s">
        <v>1643</v>
      </c>
      <c r="G78" s="3" t="s">
        <v>824</v>
      </c>
      <c r="H78" t="s">
        <v>1664</v>
      </c>
      <c r="I78" t="s">
        <v>1658</v>
      </c>
      <c r="J78" s="3" t="s">
        <v>824</v>
      </c>
      <c r="K78" t="s">
        <v>1680</v>
      </c>
      <c r="L78" t="s">
        <v>1674</v>
      </c>
      <c r="M78" s="3" t="s">
        <v>824</v>
      </c>
      <c r="N78" t="str">
        <f t="shared" si="21"/>
        <v>H21</v>
      </c>
      <c r="O78" t="str">
        <f t="shared" si="22"/>
        <v>D22</v>
      </c>
      <c r="P78" s="3" t="s">
        <v>824</v>
      </c>
      <c r="Q78" t="str">
        <f t="shared" si="23"/>
        <v>Q21</v>
      </c>
      <c r="R78" t="str">
        <f t="shared" si="24"/>
        <v>M22</v>
      </c>
      <c r="S78" s="3" t="s">
        <v>824</v>
      </c>
      <c r="T78" t="str">
        <f t="shared" si="25"/>
        <v>Z21</v>
      </c>
      <c r="U78" t="str">
        <f t="shared" si="26"/>
        <v>V22</v>
      </c>
      <c r="V78" s="3" t="s">
        <v>824</v>
      </c>
      <c r="W78" t="str">
        <f t="shared" si="27"/>
        <v>AI21</v>
      </c>
      <c r="X78" t="str">
        <f t="shared" si="28"/>
        <v>AE22</v>
      </c>
      <c r="Y78" s="3" t="s">
        <v>824</v>
      </c>
      <c r="Z78" t="str">
        <f t="shared" si="29"/>
        <v>H33</v>
      </c>
      <c r="AA78" t="str">
        <f t="shared" si="30"/>
        <v>D34</v>
      </c>
      <c r="AB78" s="3" t="s">
        <v>824</v>
      </c>
      <c r="AC78" t="str">
        <f t="shared" si="31"/>
        <v>Q33</v>
      </c>
      <c r="AD78" t="str">
        <f t="shared" si="32"/>
        <v>M34</v>
      </c>
      <c r="AE78" s="3" t="s">
        <v>824</v>
      </c>
      <c r="AF78" t="str">
        <f t="shared" si="33"/>
        <v>Z33</v>
      </c>
      <c r="AG78" t="str">
        <f t="shared" si="34"/>
        <v>V34</v>
      </c>
      <c r="AH78" s="3" t="s">
        <v>824</v>
      </c>
      <c r="AI78" t="str">
        <f t="shared" si="35"/>
        <v>AI33</v>
      </c>
      <c r="AJ78" t="str">
        <f t="shared" si="36"/>
        <v>AE34</v>
      </c>
    </row>
    <row r="79" spans="1:36" x14ac:dyDescent="0.2">
      <c r="A79" s="3" t="s">
        <v>824</v>
      </c>
      <c r="B79" t="s">
        <v>660</v>
      </c>
      <c r="C79" t="s">
        <v>651</v>
      </c>
      <c r="D79" s="3" t="s">
        <v>824</v>
      </c>
      <c r="E79" t="s">
        <v>1654</v>
      </c>
      <c r="F79" t="s">
        <v>1645</v>
      </c>
      <c r="G79" s="3" t="s">
        <v>824</v>
      </c>
      <c r="H79" t="s">
        <v>1670</v>
      </c>
      <c r="I79" t="s">
        <v>1660</v>
      </c>
      <c r="J79" s="3" t="s">
        <v>824</v>
      </c>
      <c r="K79" t="s">
        <v>1686</v>
      </c>
      <c r="L79" t="s">
        <v>1676</v>
      </c>
      <c r="M79" s="3" t="s">
        <v>824</v>
      </c>
      <c r="N79" t="str">
        <f t="shared" si="21"/>
        <v>H24</v>
      </c>
      <c r="O79" t="str">
        <f t="shared" si="22"/>
        <v>D23</v>
      </c>
      <c r="P79" s="3" t="s">
        <v>824</v>
      </c>
      <c r="Q79" t="str">
        <f t="shared" si="23"/>
        <v>Q24</v>
      </c>
      <c r="R79" t="str">
        <f t="shared" si="24"/>
        <v>M23</v>
      </c>
      <c r="S79" s="3" t="s">
        <v>824</v>
      </c>
      <c r="T79" t="str">
        <f t="shared" si="25"/>
        <v>Z24</v>
      </c>
      <c r="U79" t="str">
        <f t="shared" si="26"/>
        <v>V23</v>
      </c>
      <c r="V79" s="3" t="s">
        <v>824</v>
      </c>
      <c r="W79" t="str">
        <f t="shared" si="27"/>
        <v>AI24</v>
      </c>
      <c r="X79" t="str">
        <f t="shared" si="28"/>
        <v>AE23</v>
      </c>
      <c r="Y79" s="3" t="s">
        <v>824</v>
      </c>
      <c r="Z79" t="str">
        <f t="shared" si="29"/>
        <v>H36</v>
      </c>
      <c r="AA79" t="str">
        <f t="shared" si="30"/>
        <v>D35</v>
      </c>
      <c r="AB79" s="3" t="s">
        <v>824</v>
      </c>
      <c r="AC79" t="str">
        <f t="shared" si="31"/>
        <v>Q36</v>
      </c>
      <c r="AD79" t="str">
        <f t="shared" si="32"/>
        <v>M35</v>
      </c>
      <c r="AE79" s="3" t="s">
        <v>824</v>
      </c>
      <c r="AF79" t="str">
        <f t="shared" si="33"/>
        <v>Z36</v>
      </c>
      <c r="AG79" t="str">
        <f t="shared" si="34"/>
        <v>V35</v>
      </c>
      <c r="AH79" s="3" t="s">
        <v>824</v>
      </c>
      <c r="AI79" t="str">
        <f t="shared" si="35"/>
        <v>AI36</v>
      </c>
      <c r="AJ79" t="str">
        <f t="shared" si="36"/>
        <v>AE35</v>
      </c>
    </row>
    <row r="80" spans="1:36" x14ac:dyDescent="0.2">
      <c r="A80" s="3" t="s">
        <v>824</v>
      </c>
      <c r="B80" t="s">
        <v>659</v>
      </c>
      <c r="C80" t="s">
        <v>652</v>
      </c>
      <c r="D80" s="3" t="s">
        <v>824</v>
      </c>
      <c r="E80" t="s">
        <v>1652</v>
      </c>
      <c r="F80" t="s">
        <v>1646</v>
      </c>
      <c r="G80" s="3" t="s">
        <v>824</v>
      </c>
      <c r="H80" t="s">
        <v>1668</v>
      </c>
      <c r="I80" t="s">
        <v>1662</v>
      </c>
      <c r="J80" s="3" t="s">
        <v>824</v>
      </c>
      <c r="K80" t="s">
        <v>1684</v>
      </c>
      <c r="L80" t="s">
        <v>1678</v>
      </c>
      <c r="M80" s="3" t="s">
        <v>824</v>
      </c>
      <c r="N80" t="str">
        <f t="shared" si="21"/>
        <v>H23</v>
      </c>
      <c r="O80" t="str">
        <f t="shared" si="22"/>
        <v>D24</v>
      </c>
      <c r="P80" s="3" t="s">
        <v>824</v>
      </c>
      <c r="Q80" t="str">
        <f t="shared" si="23"/>
        <v>Q23</v>
      </c>
      <c r="R80" t="str">
        <f t="shared" si="24"/>
        <v>M24</v>
      </c>
      <c r="S80" s="3" t="s">
        <v>824</v>
      </c>
      <c r="T80" t="str">
        <f t="shared" si="25"/>
        <v>Z23</v>
      </c>
      <c r="U80" t="str">
        <f t="shared" si="26"/>
        <v>V24</v>
      </c>
      <c r="V80" s="3" t="s">
        <v>824</v>
      </c>
      <c r="W80" t="str">
        <f t="shared" si="27"/>
        <v>AI23</v>
      </c>
      <c r="X80" t="str">
        <f t="shared" si="28"/>
        <v>AE24</v>
      </c>
      <c r="Y80" s="3" t="s">
        <v>824</v>
      </c>
      <c r="Z80" t="str">
        <f t="shared" si="29"/>
        <v>H35</v>
      </c>
      <c r="AA80" t="str">
        <f t="shared" si="30"/>
        <v>D36</v>
      </c>
      <c r="AB80" s="3" t="s">
        <v>824</v>
      </c>
      <c r="AC80" t="str">
        <f t="shared" si="31"/>
        <v>Q35</v>
      </c>
      <c r="AD80" t="str">
        <f t="shared" si="32"/>
        <v>M36</v>
      </c>
      <c r="AE80" s="3" t="s">
        <v>824</v>
      </c>
      <c r="AF80" t="str">
        <f t="shared" si="33"/>
        <v>Z35</v>
      </c>
      <c r="AG80" t="str">
        <f t="shared" si="34"/>
        <v>V36</v>
      </c>
      <c r="AH80" s="3" t="s">
        <v>824</v>
      </c>
      <c r="AI80" t="str">
        <f t="shared" si="35"/>
        <v>AI35</v>
      </c>
      <c r="AJ80" t="str">
        <f t="shared" si="36"/>
        <v>AE36</v>
      </c>
    </row>
    <row r="81" spans="1:36" x14ac:dyDescent="0.2">
      <c r="A81" s="3" t="s">
        <v>814</v>
      </c>
      <c r="B81" t="s">
        <v>650</v>
      </c>
      <c r="C81" t="s">
        <v>291</v>
      </c>
      <c r="D81" s="3" t="s">
        <v>814</v>
      </c>
      <c r="E81" t="s">
        <v>1641</v>
      </c>
      <c r="F81" t="s">
        <v>280</v>
      </c>
      <c r="G81" s="3" t="s">
        <v>814</v>
      </c>
      <c r="H81" t="s">
        <v>1656</v>
      </c>
      <c r="I81" t="s">
        <v>1661</v>
      </c>
      <c r="J81" s="3" t="s">
        <v>814</v>
      </c>
      <c r="K81" t="s">
        <v>1672</v>
      </c>
      <c r="L81" t="s">
        <v>1677</v>
      </c>
      <c r="M81" s="3" t="s">
        <v>814</v>
      </c>
      <c r="N81" t="str">
        <f t="shared" si="21"/>
        <v>D21</v>
      </c>
      <c r="O81" t="str">
        <f t="shared" si="22"/>
        <v>D16</v>
      </c>
      <c r="P81" s="3" t="s">
        <v>814</v>
      </c>
      <c r="Q81" t="str">
        <f t="shared" si="23"/>
        <v>M21</v>
      </c>
      <c r="R81" t="str">
        <f t="shared" si="24"/>
        <v>M16</v>
      </c>
      <c r="S81" s="3" t="s">
        <v>814</v>
      </c>
      <c r="T81" t="str">
        <f t="shared" si="25"/>
        <v>V21</v>
      </c>
      <c r="U81" t="str">
        <f t="shared" si="26"/>
        <v>V16</v>
      </c>
      <c r="V81" s="3" t="s">
        <v>814</v>
      </c>
      <c r="W81" t="str">
        <f t="shared" si="27"/>
        <v>AE21</v>
      </c>
      <c r="X81" t="str">
        <f t="shared" si="28"/>
        <v>AE16</v>
      </c>
      <c r="Y81" s="3" t="s">
        <v>814</v>
      </c>
      <c r="Z81" t="str">
        <f t="shared" si="29"/>
        <v>D33</v>
      </c>
      <c r="AA81" t="str">
        <f t="shared" si="30"/>
        <v>D28</v>
      </c>
      <c r="AB81" s="3" t="s">
        <v>814</v>
      </c>
      <c r="AC81" t="str">
        <f t="shared" si="31"/>
        <v>M33</v>
      </c>
      <c r="AD81" t="str">
        <f t="shared" si="32"/>
        <v>M28</v>
      </c>
      <c r="AE81" s="3" t="s">
        <v>814</v>
      </c>
      <c r="AF81" t="str">
        <f t="shared" si="33"/>
        <v>V33</v>
      </c>
      <c r="AG81" t="str">
        <f t="shared" si="34"/>
        <v>V28</v>
      </c>
      <c r="AH81" s="3" t="s">
        <v>814</v>
      </c>
      <c r="AI81" t="str">
        <f t="shared" si="35"/>
        <v>AE33</v>
      </c>
      <c r="AJ81" t="str">
        <f t="shared" si="36"/>
        <v>AE28</v>
      </c>
    </row>
    <row r="82" spans="1:36" x14ac:dyDescent="0.2">
      <c r="A82" s="3" t="s">
        <v>814</v>
      </c>
      <c r="B82" t="s">
        <v>294</v>
      </c>
      <c r="C82" t="s">
        <v>649</v>
      </c>
      <c r="D82" s="3" t="s">
        <v>814</v>
      </c>
      <c r="E82" t="s">
        <v>1643</v>
      </c>
      <c r="F82" t="s">
        <v>1647</v>
      </c>
      <c r="G82" s="3" t="s">
        <v>814</v>
      </c>
      <c r="H82" t="s">
        <v>1658</v>
      </c>
      <c r="I82" t="s">
        <v>1663</v>
      </c>
      <c r="J82" s="3" t="s">
        <v>814</v>
      </c>
      <c r="K82" t="s">
        <v>1674</v>
      </c>
      <c r="L82" t="s">
        <v>1679</v>
      </c>
      <c r="M82" s="3" t="s">
        <v>814</v>
      </c>
      <c r="N82" t="str">
        <f t="shared" si="21"/>
        <v>D22</v>
      </c>
      <c r="O82" t="str">
        <f t="shared" si="22"/>
        <v>D17</v>
      </c>
      <c r="P82" s="3" t="s">
        <v>814</v>
      </c>
      <c r="Q82" t="str">
        <f t="shared" si="23"/>
        <v>M22</v>
      </c>
      <c r="R82" t="str">
        <f t="shared" si="24"/>
        <v>M17</v>
      </c>
      <c r="S82" s="3" t="s">
        <v>814</v>
      </c>
      <c r="T82" t="str">
        <f t="shared" si="25"/>
        <v>V22</v>
      </c>
      <c r="U82" t="str">
        <f t="shared" si="26"/>
        <v>V17</v>
      </c>
      <c r="V82" s="3" t="s">
        <v>814</v>
      </c>
      <c r="W82" t="str">
        <f t="shared" si="27"/>
        <v>AE22</v>
      </c>
      <c r="X82" t="str">
        <f t="shared" si="28"/>
        <v>AE17</v>
      </c>
      <c r="Y82" s="3" t="s">
        <v>814</v>
      </c>
      <c r="Z82" t="str">
        <f t="shared" si="29"/>
        <v>D34</v>
      </c>
      <c r="AA82" t="str">
        <f t="shared" si="30"/>
        <v>D29</v>
      </c>
      <c r="AB82" s="3" t="s">
        <v>814</v>
      </c>
      <c r="AC82" t="str">
        <f t="shared" si="31"/>
        <v>M34</v>
      </c>
      <c r="AD82" t="str">
        <f t="shared" si="32"/>
        <v>M29</v>
      </c>
      <c r="AE82" s="3" t="s">
        <v>814</v>
      </c>
      <c r="AF82" t="str">
        <f t="shared" si="33"/>
        <v>V34</v>
      </c>
      <c r="AG82" t="str">
        <f t="shared" si="34"/>
        <v>V29</v>
      </c>
      <c r="AH82" s="3" t="s">
        <v>814</v>
      </c>
      <c r="AI82" t="str">
        <f t="shared" si="35"/>
        <v>AE34</v>
      </c>
      <c r="AJ82" t="str">
        <f t="shared" si="36"/>
        <v>AE29</v>
      </c>
    </row>
    <row r="83" spans="1:36" x14ac:dyDescent="0.2">
      <c r="A83" s="3" t="s">
        <v>814</v>
      </c>
      <c r="B83" t="s">
        <v>651</v>
      </c>
      <c r="C83" t="s">
        <v>292</v>
      </c>
      <c r="D83" s="3" t="s">
        <v>814</v>
      </c>
      <c r="E83" t="s">
        <v>1645</v>
      </c>
      <c r="F83" t="s">
        <v>1642</v>
      </c>
      <c r="G83" s="3" t="s">
        <v>814</v>
      </c>
      <c r="H83" t="s">
        <v>1660</v>
      </c>
      <c r="I83" t="s">
        <v>1657</v>
      </c>
      <c r="J83" s="3" t="s">
        <v>814</v>
      </c>
      <c r="K83" t="s">
        <v>1676</v>
      </c>
      <c r="L83" t="s">
        <v>1673</v>
      </c>
      <c r="M83" s="3" t="s">
        <v>814</v>
      </c>
      <c r="N83" t="str">
        <f t="shared" si="21"/>
        <v>D23</v>
      </c>
      <c r="O83" t="str">
        <f t="shared" si="22"/>
        <v>D18</v>
      </c>
      <c r="P83" s="3" t="s">
        <v>814</v>
      </c>
      <c r="Q83" t="str">
        <f t="shared" si="23"/>
        <v>M23</v>
      </c>
      <c r="R83" t="str">
        <f t="shared" si="24"/>
        <v>M18</v>
      </c>
      <c r="S83" s="3" t="s">
        <v>814</v>
      </c>
      <c r="T83" t="str">
        <f t="shared" si="25"/>
        <v>V23</v>
      </c>
      <c r="U83" t="str">
        <f t="shared" si="26"/>
        <v>V18</v>
      </c>
      <c r="V83" s="3" t="s">
        <v>814</v>
      </c>
      <c r="W83" t="str">
        <f t="shared" si="27"/>
        <v>AE23</v>
      </c>
      <c r="X83" t="str">
        <f t="shared" si="28"/>
        <v>AE18</v>
      </c>
      <c r="Y83" s="3" t="s">
        <v>814</v>
      </c>
      <c r="Z83" t="str">
        <f t="shared" si="29"/>
        <v>D35</v>
      </c>
      <c r="AA83" t="str">
        <f t="shared" si="30"/>
        <v>D30</v>
      </c>
      <c r="AB83" s="3" t="s">
        <v>814</v>
      </c>
      <c r="AC83" t="str">
        <f t="shared" si="31"/>
        <v>M35</v>
      </c>
      <c r="AD83" t="str">
        <f t="shared" si="32"/>
        <v>M30</v>
      </c>
      <c r="AE83" s="3" t="s">
        <v>814</v>
      </c>
      <c r="AF83" t="str">
        <f t="shared" si="33"/>
        <v>V35</v>
      </c>
      <c r="AG83" t="str">
        <f t="shared" si="34"/>
        <v>V30</v>
      </c>
      <c r="AH83" s="3" t="s">
        <v>814</v>
      </c>
      <c r="AI83" t="str">
        <f t="shared" si="35"/>
        <v>AE35</v>
      </c>
      <c r="AJ83" t="str">
        <f t="shared" si="36"/>
        <v>AE30</v>
      </c>
    </row>
    <row r="84" spans="1:36" x14ac:dyDescent="0.2">
      <c r="A84" s="3" t="s">
        <v>814</v>
      </c>
      <c r="B84" t="s">
        <v>652</v>
      </c>
      <c r="C84" t="s">
        <v>277</v>
      </c>
      <c r="D84" s="3" t="s">
        <v>814</v>
      </c>
      <c r="E84" t="s">
        <v>1646</v>
      </c>
      <c r="F84" t="s">
        <v>1644</v>
      </c>
      <c r="G84" s="3" t="s">
        <v>814</v>
      </c>
      <c r="H84" t="s">
        <v>1662</v>
      </c>
      <c r="I84" t="s">
        <v>1659</v>
      </c>
      <c r="J84" s="3" t="s">
        <v>814</v>
      </c>
      <c r="K84" t="s">
        <v>1678</v>
      </c>
      <c r="L84" t="s">
        <v>1675</v>
      </c>
      <c r="M84" s="3" t="s">
        <v>814</v>
      </c>
      <c r="N84" t="str">
        <f t="shared" si="21"/>
        <v>D24</v>
      </c>
      <c r="O84" t="str">
        <f t="shared" si="22"/>
        <v>D19</v>
      </c>
      <c r="P84" s="3" t="s">
        <v>814</v>
      </c>
      <c r="Q84" t="str">
        <f t="shared" si="23"/>
        <v>M24</v>
      </c>
      <c r="R84" t="str">
        <f t="shared" si="24"/>
        <v>M19</v>
      </c>
      <c r="S84" s="3" t="s">
        <v>814</v>
      </c>
      <c r="T84" t="str">
        <f t="shared" si="25"/>
        <v>V24</v>
      </c>
      <c r="U84" t="str">
        <f t="shared" si="26"/>
        <v>V19</v>
      </c>
      <c r="V84" s="3" t="s">
        <v>814</v>
      </c>
      <c r="W84" t="str">
        <f t="shared" si="27"/>
        <v>AE24</v>
      </c>
      <c r="X84" t="str">
        <f t="shared" si="28"/>
        <v>AE19</v>
      </c>
      <c r="Y84" s="3" t="s">
        <v>814</v>
      </c>
      <c r="Z84" t="str">
        <f t="shared" si="29"/>
        <v>D36</v>
      </c>
      <c r="AA84" t="str">
        <f t="shared" si="30"/>
        <v>D31</v>
      </c>
      <c r="AB84" s="3" t="s">
        <v>814</v>
      </c>
      <c r="AC84" t="str">
        <f t="shared" si="31"/>
        <v>M36</v>
      </c>
      <c r="AD84" t="str">
        <f t="shared" si="32"/>
        <v>M31</v>
      </c>
      <c r="AE84" s="3" t="s">
        <v>814</v>
      </c>
      <c r="AF84" t="str">
        <f t="shared" si="33"/>
        <v>V36</v>
      </c>
      <c r="AG84" t="str">
        <f t="shared" si="34"/>
        <v>V31</v>
      </c>
      <c r="AH84" s="3" t="s">
        <v>814</v>
      </c>
      <c r="AI84" t="str">
        <f t="shared" si="35"/>
        <v>AE36</v>
      </c>
      <c r="AJ84" t="str">
        <f t="shared" si="36"/>
        <v>AE31</v>
      </c>
    </row>
    <row r="85" spans="1:36" x14ac:dyDescent="0.2">
      <c r="A85" s="3" t="s">
        <v>814</v>
      </c>
      <c r="B85" t="s">
        <v>657</v>
      </c>
      <c r="C85" t="s">
        <v>653</v>
      </c>
      <c r="D85" s="3" t="s">
        <v>814</v>
      </c>
      <c r="E85" t="s">
        <v>1648</v>
      </c>
      <c r="F85" t="s">
        <v>1653</v>
      </c>
      <c r="G85" s="3" t="s">
        <v>814</v>
      </c>
      <c r="H85" t="s">
        <v>1664</v>
      </c>
      <c r="I85" t="s">
        <v>1669</v>
      </c>
      <c r="J85" s="3" t="s">
        <v>814</v>
      </c>
      <c r="K85" t="s">
        <v>1680</v>
      </c>
      <c r="L85" t="s">
        <v>1685</v>
      </c>
      <c r="M85" s="3" t="s">
        <v>814</v>
      </c>
      <c r="N85" t="str">
        <f t="shared" si="21"/>
        <v>H21</v>
      </c>
      <c r="O85" t="str">
        <f t="shared" si="22"/>
        <v>H16</v>
      </c>
      <c r="P85" s="3" t="s">
        <v>814</v>
      </c>
      <c r="Q85" t="str">
        <f t="shared" si="23"/>
        <v>Q21</v>
      </c>
      <c r="R85" t="str">
        <f t="shared" si="24"/>
        <v>Q16</v>
      </c>
      <c r="S85" s="3" t="s">
        <v>814</v>
      </c>
      <c r="T85" t="str">
        <f t="shared" si="25"/>
        <v>Z21</v>
      </c>
      <c r="U85" t="str">
        <f t="shared" si="26"/>
        <v>Z16</v>
      </c>
      <c r="V85" s="3" t="s">
        <v>814</v>
      </c>
      <c r="W85" t="str">
        <f t="shared" si="27"/>
        <v>AI21</v>
      </c>
      <c r="X85" t="str">
        <f t="shared" si="28"/>
        <v>AI16</v>
      </c>
      <c r="Y85" s="3" t="s">
        <v>814</v>
      </c>
      <c r="Z85" t="str">
        <f t="shared" si="29"/>
        <v>H33</v>
      </c>
      <c r="AA85" t="str">
        <f t="shared" si="30"/>
        <v>H28</v>
      </c>
      <c r="AB85" s="3" t="s">
        <v>814</v>
      </c>
      <c r="AC85" t="str">
        <f t="shared" si="31"/>
        <v>Q33</v>
      </c>
      <c r="AD85" t="str">
        <f t="shared" si="32"/>
        <v>Q28</v>
      </c>
      <c r="AE85" s="3" t="s">
        <v>814</v>
      </c>
      <c r="AF85" t="str">
        <f t="shared" si="33"/>
        <v>Z33</v>
      </c>
      <c r="AG85" t="str">
        <f t="shared" si="34"/>
        <v>Z28</v>
      </c>
      <c r="AH85" s="3" t="s">
        <v>814</v>
      </c>
      <c r="AI85" t="str">
        <f t="shared" si="35"/>
        <v>AI33</v>
      </c>
      <c r="AJ85" t="str">
        <f t="shared" si="36"/>
        <v>AI28</v>
      </c>
    </row>
    <row r="86" spans="1:36" x14ac:dyDescent="0.2">
      <c r="A86" s="3" t="s">
        <v>814</v>
      </c>
      <c r="B86" t="s">
        <v>658</v>
      </c>
      <c r="C86" t="s">
        <v>654</v>
      </c>
      <c r="D86" s="3" t="s">
        <v>814</v>
      </c>
      <c r="E86" t="s">
        <v>1650</v>
      </c>
      <c r="F86" t="s">
        <v>1655</v>
      </c>
      <c r="G86" s="3" t="s">
        <v>814</v>
      </c>
      <c r="H86" t="s">
        <v>1666</v>
      </c>
      <c r="I86" t="s">
        <v>1671</v>
      </c>
      <c r="J86" s="3" t="s">
        <v>814</v>
      </c>
      <c r="K86" t="s">
        <v>1682</v>
      </c>
      <c r="L86" t="s">
        <v>1687</v>
      </c>
      <c r="M86" s="3" t="s">
        <v>814</v>
      </c>
      <c r="N86" t="str">
        <f t="shared" si="21"/>
        <v>H22</v>
      </c>
      <c r="O86" t="str">
        <f t="shared" si="22"/>
        <v>H17</v>
      </c>
      <c r="P86" s="3" t="s">
        <v>814</v>
      </c>
      <c r="Q86" t="str">
        <f t="shared" si="23"/>
        <v>Q22</v>
      </c>
      <c r="R86" t="str">
        <f t="shared" si="24"/>
        <v>Q17</v>
      </c>
      <c r="S86" s="3" t="s">
        <v>814</v>
      </c>
      <c r="T86" t="str">
        <f t="shared" si="25"/>
        <v>Z22</v>
      </c>
      <c r="U86" t="str">
        <f t="shared" si="26"/>
        <v>Z17</v>
      </c>
      <c r="V86" s="3" t="s">
        <v>814</v>
      </c>
      <c r="W86" t="str">
        <f t="shared" si="27"/>
        <v>AI22</v>
      </c>
      <c r="X86" t="str">
        <f t="shared" si="28"/>
        <v>AI17</v>
      </c>
      <c r="Y86" s="3" t="s">
        <v>814</v>
      </c>
      <c r="Z86" t="str">
        <f t="shared" si="29"/>
        <v>H34</v>
      </c>
      <c r="AA86" t="str">
        <f t="shared" si="30"/>
        <v>H29</v>
      </c>
      <c r="AB86" s="3" t="s">
        <v>814</v>
      </c>
      <c r="AC86" t="str">
        <f t="shared" si="31"/>
        <v>Q34</v>
      </c>
      <c r="AD86" t="str">
        <f t="shared" si="32"/>
        <v>Q29</v>
      </c>
      <c r="AE86" s="3" t="s">
        <v>814</v>
      </c>
      <c r="AF86" t="str">
        <f t="shared" si="33"/>
        <v>Z34</v>
      </c>
      <c r="AG86" t="str">
        <f t="shared" si="34"/>
        <v>Z29</v>
      </c>
      <c r="AH86" s="3" t="s">
        <v>814</v>
      </c>
      <c r="AI86" t="str">
        <f t="shared" si="35"/>
        <v>AI34</v>
      </c>
      <c r="AJ86" t="str">
        <f t="shared" si="36"/>
        <v>AI29</v>
      </c>
    </row>
    <row r="87" spans="1:36" x14ac:dyDescent="0.2">
      <c r="A87" s="3" t="s">
        <v>814</v>
      </c>
      <c r="B87" t="s">
        <v>659</v>
      </c>
      <c r="C87" t="s">
        <v>655</v>
      </c>
      <c r="D87" s="3" t="s">
        <v>814</v>
      </c>
      <c r="E87" t="s">
        <v>1652</v>
      </c>
      <c r="F87" t="s">
        <v>1649</v>
      </c>
      <c r="G87" s="3" t="s">
        <v>814</v>
      </c>
      <c r="H87" t="s">
        <v>1668</v>
      </c>
      <c r="I87" t="s">
        <v>1665</v>
      </c>
      <c r="J87" s="3" t="s">
        <v>814</v>
      </c>
      <c r="K87" t="s">
        <v>1684</v>
      </c>
      <c r="L87" t="s">
        <v>1681</v>
      </c>
      <c r="M87" s="3" t="s">
        <v>814</v>
      </c>
      <c r="N87" t="str">
        <f t="shared" si="21"/>
        <v>H23</v>
      </c>
      <c r="O87" t="str">
        <f t="shared" si="22"/>
        <v>H18</v>
      </c>
      <c r="P87" s="3" t="s">
        <v>814</v>
      </c>
      <c r="Q87" t="str">
        <f t="shared" si="23"/>
        <v>Q23</v>
      </c>
      <c r="R87" t="str">
        <f t="shared" si="24"/>
        <v>Q18</v>
      </c>
      <c r="S87" s="3" t="s">
        <v>814</v>
      </c>
      <c r="T87" t="str">
        <f t="shared" si="25"/>
        <v>Z23</v>
      </c>
      <c r="U87" t="str">
        <f t="shared" si="26"/>
        <v>Z18</v>
      </c>
      <c r="V87" s="3" t="s">
        <v>814</v>
      </c>
      <c r="W87" t="str">
        <f t="shared" si="27"/>
        <v>AI23</v>
      </c>
      <c r="X87" t="str">
        <f t="shared" si="28"/>
        <v>AI18</v>
      </c>
      <c r="Y87" s="3" t="s">
        <v>814</v>
      </c>
      <c r="Z87" t="str">
        <f t="shared" si="29"/>
        <v>H35</v>
      </c>
      <c r="AA87" t="str">
        <f t="shared" si="30"/>
        <v>H30</v>
      </c>
      <c r="AB87" s="3" t="s">
        <v>814</v>
      </c>
      <c r="AC87" t="str">
        <f t="shared" si="31"/>
        <v>Q35</v>
      </c>
      <c r="AD87" t="str">
        <f t="shared" si="32"/>
        <v>Q30</v>
      </c>
      <c r="AE87" s="3" t="s">
        <v>814</v>
      </c>
      <c r="AF87" t="str">
        <f t="shared" si="33"/>
        <v>Z35</v>
      </c>
      <c r="AG87" t="str">
        <f t="shared" si="34"/>
        <v>Z30</v>
      </c>
      <c r="AH87" s="3" t="s">
        <v>814</v>
      </c>
      <c r="AI87" t="str">
        <f t="shared" si="35"/>
        <v>AI35</v>
      </c>
      <c r="AJ87" t="str">
        <f t="shared" si="36"/>
        <v>AI30</v>
      </c>
    </row>
    <row r="88" spans="1:36" x14ac:dyDescent="0.2">
      <c r="A88" s="3" t="s">
        <v>814</v>
      </c>
      <c r="B88" t="s">
        <v>660</v>
      </c>
      <c r="C88" t="s">
        <v>656</v>
      </c>
      <c r="D88" s="3" t="s">
        <v>814</v>
      </c>
      <c r="E88" t="s">
        <v>1654</v>
      </c>
      <c r="F88" t="s">
        <v>1651</v>
      </c>
      <c r="G88" s="3" t="s">
        <v>814</v>
      </c>
      <c r="H88" t="s">
        <v>1670</v>
      </c>
      <c r="I88" t="s">
        <v>1667</v>
      </c>
      <c r="J88" s="3" t="s">
        <v>814</v>
      </c>
      <c r="K88" t="s">
        <v>1686</v>
      </c>
      <c r="L88" t="s">
        <v>1683</v>
      </c>
      <c r="M88" s="3" t="s">
        <v>814</v>
      </c>
      <c r="N88" t="str">
        <f t="shared" si="21"/>
        <v>H24</v>
      </c>
      <c r="O88" t="str">
        <f t="shared" si="22"/>
        <v>H19</v>
      </c>
      <c r="P88" s="3" t="s">
        <v>814</v>
      </c>
      <c r="Q88" t="str">
        <f t="shared" si="23"/>
        <v>Q24</v>
      </c>
      <c r="R88" t="str">
        <f t="shared" si="24"/>
        <v>Q19</v>
      </c>
      <c r="S88" s="3" t="s">
        <v>814</v>
      </c>
      <c r="T88" t="str">
        <f t="shared" si="25"/>
        <v>Z24</v>
      </c>
      <c r="U88" t="str">
        <f t="shared" si="26"/>
        <v>Z19</v>
      </c>
      <c r="V88" s="3" t="s">
        <v>814</v>
      </c>
      <c r="W88" t="str">
        <f t="shared" si="27"/>
        <v>AI24</v>
      </c>
      <c r="X88" t="str">
        <f t="shared" si="28"/>
        <v>AI19</v>
      </c>
      <c r="Y88" s="3" t="s">
        <v>814</v>
      </c>
      <c r="Z88" t="str">
        <f t="shared" si="29"/>
        <v>H36</v>
      </c>
      <c r="AA88" t="str">
        <f t="shared" si="30"/>
        <v>H31</v>
      </c>
      <c r="AB88" s="3" t="s">
        <v>814</v>
      </c>
      <c r="AC88" t="str">
        <f t="shared" si="31"/>
        <v>Q36</v>
      </c>
      <c r="AD88" t="str">
        <f t="shared" si="32"/>
        <v>Q31</v>
      </c>
      <c r="AE88" s="3" t="s">
        <v>814</v>
      </c>
      <c r="AF88" t="str">
        <f t="shared" si="33"/>
        <v>Z36</v>
      </c>
      <c r="AG88" t="str">
        <f t="shared" si="34"/>
        <v>Z31</v>
      </c>
      <c r="AH88" s="3" t="s">
        <v>814</v>
      </c>
      <c r="AI88" t="str">
        <f t="shared" si="35"/>
        <v>AI36</v>
      </c>
      <c r="AJ88" t="str">
        <f t="shared" si="36"/>
        <v>AI31</v>
      </c>
    </row>
    <row r="89" spans="1:36" x14ac:dyDescent="0.2">
      <c r="A89" s="3" t="s">
        <v>819</v>
      </c>
      <c r="B89" t="s">
        <v>291</v>
      </c>
      <c r="C89" t="s">
        <v>294</v>
      </c>
      <c r="D89" s="3" t="s">
        <v>819</v>
      </c>
      <c r="E89" t="s">
        <v>280</v>
      </c>
      <c r="F89" t="s">
        <v>1643</v>
      </c>
      <c r="G89" s="3" t="s">
        <v>819</v>
      </c>
      <c r="H89" t="s">
        <v>1661</v>
      </c>
      <c r="I89" t="s">
        <v>1658</v>
      </c>
      <c r="J89" s="3" t="s">
        <v>819</v>
      </c>
      <c r="K89" t="s">
        <v>1677</v>
      </c>
      <c r="L89" t="s">
        <v>1674</v>
      </c>
      <c r="M89" s="3" t="s">
        <v>819</v>
      </c>
      <c r="N89" t="str">
        <f t="shared" si="21"/>
        <v>D16</v>
      </c>
      <c r="O89" t="str">
        <f t="shared" si="22"/>
        <v>D22</v>
      </c>
      <c r="P89" s="3" t="s">
        <v>819</v>
      </c>
      <c r="Q89" t="str">
        <f t="shared" si="23"/>
        <v>M16</v>
      </c>
      <c r="R89" t="str">
        <f t="shared" si="24"/>
        <v>M22</v>
      </c>
      <c r="S89" s="3" t="s">
        <v>819</v>
      </c>
      <c r="T89" t="str">
        <f t="shared" si="25"/>
        <v>V16</v>
      </c>
      <c r="U89" t="str">
        <f t="shared" si="26"/>
        <v>V22</v>
      </c>
      <c r="V89" s="3" t="s">
        <v>819</v>
      </c>
      <c r="W89" t="str">
        <f t="shared" si="27"/>
        <v>AE16</v>
      </c>
      <c r="X89" t="str">
        <f t="shared" si="28"/>
        <v>AE22</v>
      </c>
      <c r="Y89" s="3" t="s">
        <v>819</v>
      </c>
      <c r="Z89" t="str">
        <f t="shared" si="29"/>
        <v>D28</v>
      </c>
      <c r="AA89" t="str">
        <f t="shared" si="30"/>
        <v>D34</v>
      </c>
      <c r="AB89" s="3" t="s">
        <v>819</v>
      </c>
      <c r="AC89" t="str">
        <f t="shared" si="31"/>
        <v>M28</v>
      </c>
      <c r="AD89" t="str">
        <f t="shared" si="32"/>
        <v>M34</v>
      </c>
      <c r="AE89" s="3" t="s">
        <v>819</v>
      </c>
      <c r="AF89" t="str">
        <f t="shared" si="33"/>
        <v>V28</v>
      </c>
      <c r="AG89" t="str">
        <f t="shared" si="34"/>
        <v>V34</v>
      </c>
      <c r="AH89" s="3" t="s">
        <v>819</v>
      </c>
      <c r="AI89" t="str">
        <f t="shared" si="35"/>
        <v>AE28</v>
      </c>
      <c r="AJ89" t="str">
        <f t="shared" si="36"/>
        <v>AE34</v>
      </c>
    </row>
    <row r="90" spans="1:36" x14ac:dyDescent="0.2">
      <c r="A90" s="3" t="s">
        <v>819</v>
      </c>
      <c r="B90" t="s">
        <v>649</v>
      </c>
      <c r="C90" t="s">
        <v>650</v>
      </c>
      <c r="D90" s="3" t="s">
        <v>819</v>
      </c>
      <c r="E90" t="s">
        <v>1647</v>
      </c>
      <c r="F90" t="s">
        <v>1641</v>
      </c>
      <c r="G90" s="3" t="s">
        <v>819</v>
      </c>
      <c r="H90" t="s">
        <v>1663</v>
      </c>
      <c r="I90" t="s">
        <v>1656</v>
      </c>
      <c r="J90" s="3" t="s">
        <v>819</v>
      </c>
      <c r="K90" t="s">
        <v>1679</v>
      </c>
      <c r="L90" t="s">
        <v>1672</v>
      </c>
      <c r="M90" s="3" t="s">
        <v>819</v>
      </c>
      <c r="N90" t="str">
        <f t="shared" si="21"/>
        <v>D17</v>
      </c>
      <c r="O90" t="str">
        <f t="shared" si="22"/>
        <v>D21</v>
      </c>
      <c r="P90" s="3" t="s">
        <v>819</v>
      </c>
      <c r="Q90" t="str">
        <f t="shared" si="23"/>
        <v>M17</v>
      </c>
      <c r="R90" t="str">
        <f t="shared" si="24"/>
        <v>M21</v>
      </c>
      <c r="S90" s="3" t="s">
        <v>819</v>
      </c>
      <c r="T90" t="str">
        <f t="shared" si="25"/>
        <v>V17</v>
      </c>
      <c r="U90" t="str">
        <f t="shared" si="26"/>
        <v>V21</v>
      </c>
      <c r="V90" s="3" t="s">
        <v>819</v>
      </c>
      <c r="W90" t="str">
        <f t="shared" si="27"/>
        <v>AE17</v>
      </c>
      <c r="X90" t="str">
        <f t="shared" si="28"/>
        <v>AE21</v>
      </c>
      <c r="Y90" s="3" t="s">
        <v>819</v>
      </c>
      <c r="Z90" t="str">
        <f t="shared" si="29"/>
        <v>D29</v>
      </c>
      <c r="AA90" t="str">
        <f t="shared" si="30"/>
        <v>D33</v>
      </c>
      <c r="AB90" s="3" t="s">
        <v>819</v>
      </c>
      <c r="AC90" t="str">
        <f t="shared" si="31"/>
        <v>M29</v>
      </c>
      <c r="AD90" t="str">
        <f t="shared" si="32"/>
        <v>M33</v>
      </c>
      <c r="AE90" s="3" t="s">
        <v>819</v>
      </c>
      <c r="AF90" t="str">
        <f t="shared" si="33"/>
        <v>V29</v>
      </c>
      <c r="AG90" t="str">
        <f t="shared" si="34"/>
        <v>V33</v>
      </c>
      <c r="AH90" s="3" t="s">
        <v>819</v>
      </c>
      <c r="AI90" t="str">
        <f t="shared" si="35"/>
        <v>AE29</v>
      </c>
      <c r="AJ90" t="str">
        <f t="shared" si="36"/>
        <v>AE33</v>
      </c>
    </row>
    <row r="91" spans="1:36" x14ac:dyDescent="0.2">
      <c r="A91" s="3" t="s">
        <v>819</v>
      </c>
      <c r="B91" t="s">
        <v>292</v>
      </c>
      <c r="C91" t="s">
        <v>652</v>
      </c>
      <c r="D91" s="3" t="s">
        <v>819</v>
      </c>
      <c r="E91" t="s">
        <v>1642</v>
      </c>
      <c r="F91" t="s">
        <v>1646</v>
      </c>
      <c r="G91" s="3" t="s">
        <v>819</v>
      </c>
      <c r="H91" t="s">
        <v>1657</v>
      </c>
      <c r="I91" t="s">
        <v>1662</v>
      </c>
      <c r="J91" s="3" t="s">
        <v>819</v>
      </c>
      <c r="K91" t="s">
        <v>1673</v>
      </c>
      <c r="L91" t="s">
        <v>1678</v>
      </c>
      <c r="M91" s="3" t="s">
        <v>819</v>
      </c>
      <c r="N91" t="str">
        <f t="shared" si="21"/>
        <v>D18</v>
      </c>
      <c r="O91" t="str">
        <f t="shared" si="22"/>
        <v>D24</v>
      </c>
      <c r="P91" s="3" t="s">
        <v>819</v>
      </c>
      <c r="Q91" t="str">
        <f t="shared" si="23"/>
        <v>M18</v>
      </c>
      <c r="R91" t="str">
        <f t="shared" si="24"/>
        <v>M24</v>
      </c>
      <c r="S91" s="3" t="s">
        <v>819</v>
      </c>
      <c r="T91" t="str">
        <f t="shared" si="25"/>
        <v>V18</v>
      </c>
      <c r="U91" t="str">
        <f t="shared" si="26"/>
        <v>V24</v>
      </c>
      <c r="V91" s="3" t="s">
        <v>819</v>
      </c>
      <c r="W91" t="str">
        <f t="shared" si="27"/>
        <v>AE18</v>
      </c>
      <c r="X91" t="str">
        <f t="shared" si="28"/>
        <v>AE24</v>
      </c>
      <c r="Y91" s="3" t="s">
        <v>819</v>
      </c>
      <c r="Z91" t="str">
        <f t="shared" si="29"/>
        <v>D30</v>
      </c>
      <c r="AA91" t="str">
        <f t="shared" si="30"/>
        <v>D36</v>
      </c>
      <c r="AB91" s="3" t="s">
        <v>819</v>
      </c>
      <c r="AC91" t="str">
        <f t="shared" si="31"/>
        <v>M30</v>
      </c>
      <c r="AD91" t="str">
        <f t="shared" si="32"/>
        <v>M36</v>
      </c>
      <c r="AE91" s="3" t="s">
        <v>819</v>
      </c>
      <c r="AF91" t="str">
        <f t="shared" si="33"/>
        <v>V30</v>
      </c>
      <c r="AG91" t="str">
        <f t="shared" si="34"/>
        <v>V36</v>
      </c>
      <c r="AH91" s="3" t="s">
        <v>819</v>
      </c>
      <c r="AI91" t="str">
        <f t="shared" si="35"/>
        <v>AE30</v>
      </c>
      <c r="AJ91" t="str">
        <f t="shared" si="36"/>
        <v>AE36</v>
      </c>
    </row>
    <row r="92" spans="1:36" x14ac:dyDescent="0.2">
      <c r="A92" s="3" t="s">
        <v>819</v>
      </c>
      <c r="B92" t="s">
        <v>277</v>
      </c>
      <c r="C92" t="s">
        <v>651</v>
      </c>
      <c r="D92" s="3" t="s">
        <v>819</v>
      </c>
      <c r="E92" t="s">
        <v>1644</v>
      </c>
      <c r="F92" t="s">
        <v>1645</v>
      </c>
      <c r="G92" s="3" t="s">
        <v>819</v>
      </c>
      <c r="H92" t="s">
        <v>1659</v>
      </c>
      <c r="I92" t="s">
        <v>1660</v>
      </c>
      <c r="J92" s="3" t="s">
        <v>819</v>
      </c>
      <c r="K92" t="s">
        <v>1675</v>
      </c>
      <c r="L92" t="s">
        <v>1676</v>
      </c>
      <c r="M92" s="3" t="s">
        <v>819</v>
      </c>
      <c r="N92" t="str">
        <f t="shared" si="21"/>
        <v>D19</v>
      </c>
      <c r="O92" t="str">
        <f t="shared" si="22"/>
        <v>D23</v>
      </c>
      <c r="P92" s="3" t="s">
        <v>819</v>
      </c>
      <c r="Q92" t="str">
        <f t="shared" si="23"/>
        <v>M19</v>
      </c>
      <c r="R92" t="str">
        <f t="shared" si="24"/>
        <v>M23</v>
      </c>
      <c r="S92" s="3" t="s">
        <v>819</v>
      </c>
      <c r="T92" t="str">
        <f t="shared" si="25"/>
        <v>V19</v>
      </c>
      <c r="U92" t="str">
        <f t="shared" si="26"/>
        <v>V23</v>
      </c>
      <c r="V92" s="3" t="s">
        <v>819</v>
      </c>
      <c r="W92" t="str">
        <f t="shared" si="27"/>
        <v>AE19</v>
      </c>
      <c r="X92" t="str">
        <f t="shared" si="28"/>
        <v>AE23</v>
      </c>
      <c r="Y92" s="3" t="s">
        <v>819</v>
      </c>
      <c r="Z92" t="str">
        <f t="shared" si="29"/>
        <v>D31</v>
      </c>
      <c r="AA92" t="str">
        <f t="shared" si="30"/>
        <v>D35</v>
      </c>
      <c r="AB92" s="3" t="s">
        <v>819</v>
      </c>
      <c r="AC92" t="str">
        <f t="shared" si="31"/>
        <v>M31</v>
      </c>
      <c r="AD92" t="str">
        <f t="shared" si="32"/>
        <v>M35</v>
      </c>
      <c r="AE92" s="3" t="s">
        <v>819</v>
      </c>
      <c r="AF92" t="str">
        <f t="shared" si="33"/>
        <v>V31</v>
      </c>
      <c r="AG92" t="str">
        <f t="shared" si="34"/>
        <v>V35</v>
      </c>
      <c r="AH92" s="3" t="s">
        <v>819</v>
      </c>
      <c r="AI92" t="str">
        <f t="shared" si="35"/>
        <v>AE31</v>
      </c>
      <c r="AJ92" t="str">
        <f t="shared" si="36"/>
        <v>AE35</v>
      </c>
    </row>
    <row r="93" spans="1:36" x14ac:dyDescent="0.2">
      <c r="A93" s="3" t="s">
        <v>819</v>
      </c>
      <c r="B93" t="s">
        <v>653</v>
      </c>
      <c r="C93" t="s">
        <v>658</v>
      </c>
      <c r="D93" s="3" t="s">
        <v>819</v>
      </c>
      <c r="E93" t="s">
        <v>1653</v>
      </c>
      <c r="F93" t="s">
        <v>1650</v>
      </c>
      <c r="G93" s="3" t="s">
        <v>819</v>
      </c>
      <c r="H93" t="s">
        <v>1669</v>
      </c>
      <c r="I93" t="s">
        <v>1666</v>
      </c>
      <c r="J93" s="3" t="s">
        <v>819</v>
      </c>
      <c r="K93" t="s">
        <v>1685</v>
      </c>
      <c r="L93" t="s">
        <v>1682</v>
      </c>
      <c r="M93" s="3" t="s">
        <v>819</v>
      </c>
      <c r="N93" t="str">
        <f t="shared" si="21"/>
        <v>H16</v>
      </c>
      <c r="O93" t="str">
        <f t="shared" si="22"/>
        <v>H22</v>
      </c>
      <c r="P93" s="3" t="s">
        <v>819</v>
      </c>
      <c r="Q93" t="str">
        <f t="shared" si="23"/>
        <v>Q16</v>
      </c>
      <c r="R93" t="str">
        <f t="shared" si="24"/>
        <v>Q22</v>
      </c>
      <c r="S93" s="3" t="s">
        <v>819</v>
      </c>
      <c r="T93" t="str">
        <f t="shared" si="25"/>
        <v>Z16</v>
      </c>
      <c r="U93" t="str">
        <f t="shared" si="26"/>
        <v>Z22</v>
      </c>
      <c r="V93" s="3" t="s">
        <v>819</v>
      </c>
      <c r="W93" t="str">
        <f t="shared" si="27"/>
        <v>AI16</v>
      </c>
      <c r="X93" t="str">
        <f t="shared" si="28"/>
        <v>AI22</v>
      </c>
      <c r="Y93" s="3" t="s">
        <v>819</v>
      </c>
      <c r="Z93" t="str">
        <f t="shared" si="29"/>
        <v>H28</v>
      </c>
      <c r="AA93" t="str">
        <f t="shared" si="30"/>
        <v>H34</v>
      </c>
      <c r="AB93" s="3" t="s">
        <v>819</v>
      </c>
      <c r="AC93" t="str">
        <f t="shared" si="31"/>
        <v>Q28</v>
      </c>
      <c r="AD93" t="str">
        <f t="shared" si="32"/>
        <v>Q34</v>
      </c>
      <c r="AE93" s="3" t="s">
        <v>819</v>
      </c>
      <c r="AF93" t="str">
        <f t="shared" si="33"/>
        <v>Z28</v>
      </c>
      <c r="AG93" t="str">
        <f t="shared" si="34"/>
        <v>Z34</v>
      </c>
      <c r="AH93" s="3" t="s">
        <v>819</v>
      </c>
      <c r="AI93" t="str">
        <f t="shared" si="35"/>
        <v>AI28</v>
      </c>
      <c r="AJ93" t="str">
        <f t="shared" si="36"/>
        <v>AI34</v>
      </c>
    </row>
    <row r="94" spans="1:36" x14ac:dyDescent="0.2">
      <c r="A94" s="3" t="s">
        <v>819</v>
      </c>
      <c r="B94" t="s">
        <v>654</v>
      </c>
      <c r="C94" t="s">
        <v>657</v>
      </c>
      <c r="D94" s="3" t="s">
        <v>819</v>
      </c>
      <c r="E94" t="s">
        <v>1655</v>
      </c>
      <c r="F94" t="s">
        <v>1648</v>
      </c>
      <c r="G94" s="3" t="s">
        <v>819</v>
      </c>
      <c r="H94" t="s">
        <v>1671</v>
      </c>
      <c r="I94" t="s">
        <v>1664</v>
      </c>
      <c r="J94" s="3" t="s">
        <v>819</v>
      </c>
      <c r="K94" t="s">
        <v>1687</v>
      </c>
      <c r="L94" t="s">
        <v>1680</v>
      </c>
      <c r="M94" s="3" t="s">
        <v>819</v>
      </c>
      <c r="N94" t="str">
        <f t="shared" si="21"/>
        <v>H17</v>
      </c>
      <c r="O94" t="str">
        <f t="shared" si="22"/>
        <v>H21</v>
      </c>
      <c r="P94" s="3" t="s">
        <v>819</v>
      </c>
      <c r="Q94" t="str">
        <f t="shared" si="23"/>
        <v>Q17</v>
      </c>
      <c r="R94" t="str">
        <f t="shared" si="24"/>
        <v>Q21</v>
      </c>
      <c r="S94" s="3" t="s">
        <v>819</v>
      </c>
      <c r="T94" t="str">
        <f t="shared" si="25"/>
        <v>Z17</v>
      </c>
      <c r="U94" t="str">
        <f t="shared" si="26"/>
        <v>Z21</v>
      </c>
      <c r="V94" s="3" t="s">
        <v>819</v>
      </c>
      <c r="W94" t="str">
        <f t="shared" si="27"/>
        <v>AI17</v>
      </c>
      <c r="X94" t="str">
        <f t="shared" si="28"/>
        <v>AI21</v>
      </c>
      <c r="Y94" s="3" t="s">
        <v>819</v>
      </c>
      <c r="Z94" t="str">
        <f t="shared" si="29"/>
        <v>H29</v>
      </c>
      <c r="AA94" t="str">
        <f t="shared" si="30"/>
        <v>H33</v>
      </c>
      <c r="AB94" s="3" t="s">
        <v>819</v>
      </c>
      <c r="AC94" t="str">
        <f t="shared" si="31"/>
        <v>Q29</v>
      </c>
      <c r="AD94" t="str">
        <f t="shared" si="32"/>
        <v>Q33</v>
      </c>
      <c r="AE94" s="3" t="s">
        <v>819</v>
      </c>
      <c r="AF94" t="str">
        <f t="shared" si="33"/>
        <v>Z29</v>
      </c>
      <c r="AG94" t="str">
        <f t="shared" si="34"/>
        <v>Z33</v>
      </c>
      <c r="AH94" s="3" t="s">
        <v>819</v>
      </c>
      <c r="AI94" t="str">
        <f t="shared" si="35"/>
        <v>AI29</v>
      </c>
      <c r="AJ94" t="str">
        <f t="shared" si="36"/>
        <v>AI33</v>
      </c>
    </row>
    <row r="95" spans="1:36" x14ac:dyDescent="0.2">
      <c r="A95" s="3" t="s">
        <v>819</v>
      </c>
      <c r="B95" t="s">
        <v>655</v>
      </c>
      <c r="C95" t="s">
        <v>660</v>
      </c>
      <c r="D95" s="3" t="s">
        <v>819</v>
      </c>
      <c r="E95" t="s">
        <v>1649</v>
      </c>
      <c r="F95" t="s">
        <v>1654</v>
      </c>
      <c r="G95" s="3" t="s">
        <v>819</v>
      </c>
      <c r="H95" t="s">
        <v>1665</v>
      </c>
      <c r="I95" t="s">
        <v>1670</v>
      </c>
      <c r="J95" s="3" t="s">
        <v>819</v>
      </c>
      <c r="K95" t="s">
        <v>1681</v>
      </c>
      <c r="L95" t="s">
        <v>1686</v>
      </c>
      <c r="M95" s="3" t="s">
        <v>819</v>
      </c>
      <c r="N95" t="str">
        <f t="shared" si="21"/>
        <v>H18</v>
      </c>
      <c r="O95" t="str">
        <f t="shared" si="22"/>
        <v>H24</v>
      </c>
      <c r="P95" s="3" t="s">
        <v>819</v>
      </c>
      <c r="Q95" t="str">
        <f t="shared" si="23"/>
        <v>Q18</v>
      </c>
      <c r="R95" t="str">
        <f t="shared" si="24"/>
        <v>Q24</v>
      </c>
      <c r="S95" s="3" t="s">
        <v>819</v>
      </c>
      <c r="T95" t="str">
        <f t="shared" si="25"/>
        <v>Z18</v>
      </c>
      <c r="U95" t="str">
        <f t="shared" si="26"/>
        <v>Z24</v>
      </c>
      <c r="V95" s="3" t="s">
        <v>819</v>
      </c>
      <c r="W95" t="str">
        <f t="shared" si="27"/>
        <v>AI18</v>
      </c>
      <c r="X95" t="str">
        <f t="shared" si="28"/>
        <v>AI24</v>
      </c>
      <c r="Y95" s="3" t="s">
        <v>819</v>
      </c>
      <c r="Z95" t="str">
        <f t="shared" si="29"/>
        <v>H30</v>
      </c>
      <c r="AA95" t="str">
        <f t="shared" si="30"/>
        <v>H36</v>
      </c>
      <c r="AB95" s="3" t="s">
        <v>819</v>
      </c>
      <c r="AC95" t="str">
        <f t="shared" si="31"/>
        <v>Q30</v>
      </c>
      <c r="AD95" t="str">
        <f t="shared" si="32"/>
        <v>Q36</v>
      </c>
      <c r="AE95" s="3" t="s">
        <v>819</v>
      </c>
      <c r="AF95" t="str">
        <f t="shared" si="33"/>
        <v>Z30</v>
      </c>
      <c r="AG95" t="str">
        <f t="shared" si="34"/>
        <v>Z36</v>
      </c>
      <c r="AH95" s="3" t="s">
        <v>819</v>
      </c>
      <c r="AI95" t="str">
        <f t="shared" si="35"/>
        <v>AI30</v>
      </c>
      <c r="AJ95" t="str">
        <f t="shared" si="36"/>
        <v>AI36</v>
      </c>
    </row>
    <row r="96" spans="1:36" x14ac:dyDescent="0.2">
      <c r="A96" s="3" t="s">
        <v>819</v>
      </c>
      <c r="B96" t="s">
        <v>656</v>
      </c>
      <c r="C96" t="s">
        <v>659</v>
      </c>
      <c r="D96" s="3" t="s">
        <v>819</v>
      </c>
      <c r="E96" t="s">
        <v>1651</v>
      </c>
      <c r="F96" t="s">
        <v>1652</v>
      </c>
      <c r="G96" s="3" t="s">
        <v>819</v>
      </c>
      <c r="H96" t="s">
        <v>1667</v>
      </c>
      <c r="I96" t="s">
        <v>1668</v>
      </c>
      <c r="J96" s="3" t="s">
        <v>819</v>
      </c>
      <c r="K96" t="s">
        <v>1683</v>
      </c>
      <c r="L96" t="s">
        <v>1684</v>
      </c>
      <c r="M96" s="3" t="s">
        <v>819</v>
      </c>
      <c r="N96" t="str">
        <f t="shared" si="21"/>
        <v>H19</v>
      </c>
      <c r="O96" t="str">
        <f t="shared" si="22"/>
        <v>H23</v>
      </c>
      <c r="P96" s="3" t="s">
        <v>819</v>
      </c>
      <c r="Q96" t="str">
        <f t="shared" si="23"/>
        <v>Q19</v>
      </c>
      <c r="R96" t="str">
        <f t="shared" si="24"/>
        <v>Q23</v>
      </c>
      <c r="S96" s="3" t="s">
        <v>819</v>
      </c>
      <c r="T96" t="str">
        <f t="shared" si="25"/>
        <v>Z19</v>
      </c>
      <c r="U96" t="str">
        <f t="shared" si="26"/>
        <v>Z23</v>
      </c>
      <c r="V96" s="3" t="s">
        <v>819</v>
      </c>
      <c r="W96" t="str">
        <f t="shared" si="27"/>
        <v>AI19</v>
      </c>
      <c r="X96" t="str">
        <f t="shared" si="28"/>
        <v>AI23</v>
      </c>
      <c r="Y96" s="3" t="s">
        <v>819</v>
      </c>
      <c r="Z96" t="str">
        <f t="shared" si="29"/>
        <v>H31</v>
      </c>
      <c r="AA96" t="str">
        <f t="shared" si="30"/>
        <v>H35</v>
      </c>
      <c r="AB96" s="3" t="s">
        <v>819</v>
      </c>
      <c r="AC96" t="str">
        <f t="shared" si="31"/>
        <v>Q31</v>
      </c>
      <c r="AD96" t="str">
        <f t="shared" si="32"/>
        <v>Q35</v>
      </c>
      <c r="AE96" s="3" t="s">
        <v>819</v>
      </c>
      <c r="AF96" t="str">
        <f t="shared" si="33"/>
        <v>Z31</v>
      </c>
      <c r="AG96" t="str">
        <f t="shared" si="34"/>
        <v>Z35</v>
      </c>
      <c r="AH96" s="3" t="s">
        <v>819</v>
      </c>
      <c r="AI96" t="str">
        <f t="shared" si="35"/>
        <v>AI31</v>
      </c>
      <c r="AJ96" t="str">
        <f t="shared" si="36"/>
        <v>AI35</v>
      </c>
    </row>
    <row r="97" spans="1:36" x14ac:dyDescent="0.2">
      <c r="A97" s="3" t="s">
        <v>772</v>
      </c>
      <c r="B97" t="s">
        <v>651</v>
      </c>
      <c r="C97" t="s">
        <v>653</v>
      </c>
      <c r="D97" s="3" t="s">
        <v>772</v>
      </c>
      <c r="E97" t="s">
        <v>1645</v>
      </c>
      <c r="F97" t="s">
        <v>1653</v>
      </c>
      <c r="G97" s="3" t="s">
        <v>772</v>
      </c>
      <c r="H97" t="s">
        <v>1660</v>
      </c>
      <c r="I97" t="s">
        <v>1669</v>
      </c>
      <c r="J97" s="3" t="s">
        <v>772</v>
      </c>
      <c r="K97" t="s">
        <v>1676</v>
      </c>
      <c r="L97" t="s">
        <v>1685</v>
      </c>
      <c r="M97" s="3" t="s">
        <v>772</v>
      </c>
      <c r="N97" t="str">
        <f t="shared" si="21"/>
        <v>D23</v>
      </c>
      <c r="O97" t="str">
        <f t="shared" si="22"/>
        <v>H16</v>
      </c>
      <c r="P97" s="3" t="s">
        <v>772</v>
      </c>
      <c r="Q97" t="str">
        <f t="shared" si="23"/>
        <v>M23</v>
      </c>
      <c r="R97" t="str">
        <f t="shared" si="24"/>
        <v>Q16</v>
      </c>
      <c r="S97" s="3" t="s">
        <v>772</v>
      </c>
      <c r="T97" t="str">
        <f t="shared" si="25"/>
        <v>V23</v>
      </c>
      <c r="U97" t="str">
        <f t="shared" si="26"/>
        <v>Z16</v>
      </c>
      <c r="V97" s="3" t="s">
        <v>772</v>
      </c>
      <c r="W97" t="str">
        <f t="shared" si="27"/>
        <v>AE23</v>
      </c>
      <c r="X97" t="str">
        <f t="shared" si="28"/>
        <v>AI16</v>
      </c>
      <c r="Y97" s="3" t="s">
        <v>772</v>
      </c>
      <c r="Z97" t="str">
        <f t="shared" si="29"/>
        <v>D35</v>
      </c>
      <c r="AA97" t="str">
        <f t="shared" si="30"/>
        <v>H28</v>
      </c>
      <c r="AB97" s="3" t="s">
        <v>772</v>
      </c>
      <c r="AC97" t="str">
        <f t="shared" si="31"/>
        <v>M35</v>
      </c>
      <c r="AD97" t="str">
        <f t="shared" si="32"/>
        <v>Q28</v>
      </c>
      <c r="AE97" s="3" t="s">
        <v>772</v>
      </c>
      <c r="AF97" t="str">
        <f t="shared" si="33"/>
        <v>V35</v>
      </c>
      <c r="AG97" t="str">
        <f t="shared" si="34"/>
        <v>Z28</v>
      </c>
      <c r="AH97" s="3" t="s">
        <v>772</v>
      </c>
      <c r="AI97" t="str">
        <f t="shared" si="35"/>
        <v>AE35</v>
      </c>
      <c r="AJ97" t="str">
        <f t="shared" si="36"/>
        <v>AI28</v>
      </c>
    </row>
    <row r="98" spans="1:36" x14ac:dyDescent="0.2">
      <c r="A98" s="3" t="s">
        <v>772</v>
      </c>
      <c r="B98" t="s">
        <v>652</v>
      </c>
      <c r="C98" t="s">
        <v>654</v>
      </c>
      <c r="D98" s="3" t="s">
        <v>772</v>
      </c>
      <c r="E98" t="s">
        <v>1646</v>
      </c>
      <c r="F98" t="s">
        <v>1655</v>
      </c>
      <c r="G98" s="3" t="s">
        <v>772</v>
      </c>
      <c r="H98" t="s">
        <v>1662</v>
      </c>
      <c r="I98" t="s">
        <v>1671</v>
      </c>
      <c r="J98" s="3" t="s">
        <v>772</v>
      </c>
      <c r="K98" t="s">
        <v>1678</v>
      </c>
      <c r="L98" t="s">
        <v>1687</v>
      </c>
      <c r="M98" s="3" t="s">
        <v>772</v>
      </c>
      <c r="N98" t="str">
        <f t="shared" si="21"/>
        <v>D24</v>
      </c>
      <c r="O98" t="str">
        <f t="shared" si="22"/>
        <v>H17</v>
      </c>
      <c r="P98" s="3" t="s">
        <v>772</v>
      </c>
      <c r="Q98" t="str">
        <f t="shared" si="23"/>
        <v>M24</v>
      </c>
      <c r="R98" t="str">
        <f t="shared" si="24"/>
        <v>Q17</v>
      </c>
      <c r="S98" s="3" t="s">
        <v>772</v>
      </c>
      <c r="T98" t="str">
        <f t="shared" si="25"/>
        <v>V24</v>
      </c>
      <c r="U98" t="str">
        <f t="shared" si="26"/>
        <v>Z17</v>
      </c>
      <c r="V98" s="3" t="s">
        <v>772</v>
      </c>
      <c r="W98" t="str">
        <f t="shared" si="27"/>
        <v>AE24</v>
      </c>
      <c r="X98" t="str">
        <f t="shared" si="28"/>
        <v>AI17</v>
      </c>
      <c r="Y98" s="3" t="s">
        <v>772</v>
      </c>
      <c r="Z98" t="str">
        <f t="shared" si="29"/>
        <v>D36</v>
      </c>
      <c r="AA98" t="str">
        <f t="shared" si="30"/>
        <v>H29</v>
      </c>
      <c r="AB98" s="3" t="s">
        <v>772</v>
      </c>
      <c r="AC98" t="str">
        <f t="shared" si="31"/>
        <v>M36</v>
      </c>
      <c r="AD98" t="str">
        <f t="shared" si="32"/>
        <v>Q29</v>
      </c>
      <c r="AE98" s="3" t="s">
        <v>772</v>
      </c>
      <c r="AF98" t="str">
        <f t="shared" si="33"/>
        <v>V36</v>
      </c>
      <c r="AG98" t="str">
        <f t="shared" si="34"/>
        <v>Z29</v>
      </c>
      <c r="AH98" s="3" t="s">
        <v>772</v>
      </c>
      <c r="AI98" t="str">
        <f t="shared" si="35"/>
        <v>AE36</v>
      </c>
      <c r="AJ98" t="str">
        <f t="shared" si="36"/>
        <v>AI29</v>
      </c>
    </row>
    <row r="99" spans="1:36" x14ac:dyDescent="0.2">
      <c r="A99" s="3" t="s">
        <v>772</v>
      </c>
      <c r="B99" t="s">
        <v>650</v>
      </c>
      <c r="C99" t="s">
        <v>655</v>
      </c>
      <c r="D99" s="3" t="s">
        <v>772</v>
      </c>
      <c r="E99" t="s">
        <v>1641</v>
      </c>
      <c r="F99" t="s">
        <v>1649</v>
      </c>
      <c r="G99" s="3" t="s">
        <v>772</v>
      </c>
      <c r="H99" t="s">
        <v>1656</v>
      </c>
      <c r="I99" t="s">
        <v>1665</v>
      </c>
      <c r="J99" s="3" t="s">
        <v>772</v>
      </c>
      <c r="K99" t="s">
        <v>1672</v>
      </c>
      <c r="L99" t="s">
        <v>1681</v>
      </c>
      <c r="M99" s="3" t="s">
        <v>772</v>
      </c>
      <c r="N99" t="str">
        <f t="shared" si="21"/>
        <v>D21</v>
      </c>
      <c r="O99" t="str">
        <f t="shared" si="22"/>
        <v>H18</v>
      </c>
      <c r="P99" s="3" t="s">
        <v>772</v>
      </c>
      <c r="Q99" t="str">
        <f t="shared" si="23"/>
        <v>M21</v>
      </c>
      <c r="R99" t="str">
        <f t="shared" si="24"/>
        <v>Q18</v>
      </c>
      <c r="S99" s="3" t="s">
        <v>772</v>
      </c>
      <c r="T99" t="str">
        <f t="shared" si="25"/>
        <v>V21</v>
      </c>
      <c r="U99" t="str">
        <f t="shared" si="26"/>
        <v>Z18</v>
      </c>
      <c r="V99" s="3" t="s">
        <v>772</v>
      </c>
      <c r="W99" t="str">
        <f t="shared" si="27"/>
        <v>AE21</v>
      </c>
      <c r="X99" t="str">
        <f t="shared" si="28"/>
        <v>AI18</v>
      </c>
      <c r="Y99" s="3" t="s">
        <v>772</v>
      </c>
      <c r="Z99" t="str">
        <f t="shared" si="29"/>
        <v>D33</v>
      </c>
      <c r="AA99" t="str">
        <f t="shared" si="30"/>
        <v>H30</v>
      </c>
      <c r="AB99" s="3" t="s">
        <v>772</v>
      </c>
      <c r="AC99" t="str">
        <f t="shared" si="31"/>
        <v>M33</v>
      </c>
      <c r="AD99" t="str">
        <f t="shared" si="32"/>
        <v>Q30</v>
      </c>
      <c r="AE99" s="3" t="s">
        <v>772</v>
      </c>
      <c r="AF99" t="str">
        <f t="shared" si="33"/>
        <v>V33</v>
      </c>
      <c r="AG99" t="str">
        <f t="shared" si="34"/>
        <v>Z30</v>
      </c>
      <c r="AH99" s="3" t="s">
        <v>772</v>
      </c>
      <c r="AI99" t="str">
        <f t="shared" si="35"/>
        <v>AE33</v>
      </c>
      <c r="AJ99" t="str">
        <f t="shared" si="36"/>
        <v>AI30</v>
      </c>
    </row>
    <row r="100" spans="1:36" x14ac:dyDescent="0.2">
      <c r="A100" s="3" t="s">
        <v>772</v>
      </c>
      <c r="B100" t="s">
        <v>294</v>
      </c>
      <c r="C100" t="s">
        <v>656</v>
      </c>
      <c r="D100" s="3" t="s">
        <v>772</v>
      </c>
      <c r="E100" t="s">
        <v>1643</v>
      </c>
      <c r="F100" t="s">
        <v>1651</v>
      </c>
      <c r="G100" s="3" t="s">
        <v>772</v>
      </c>
      <c r="H100" t="s">
        <v>1658</v>
      </c>
      <c r="I100" t="s">
        <v>1667</v>
      </c>
      <c r="J100" s="3" t="s">
        <v>772</v>
      </c>
      <c r="K100" t="s">
        <v>1674</v>
      </c>
      <c r="L100" t="s">
        <v>1683</v>
      </c>
      <c r="M100" s="3" t="s">
        <v>772</v>
      </c>
      <c r="N100" t="str">
        <f t="shared" si="21"/>
        <v>D22</v>
      </c>
      <c r="O100" t="str">
        <f t="shared" si="22"/>
        <v>H19</v>
      </c>
      <c r="P100" s="3" t="s">
        <v>772</v>
      </c>
      <c r="Q100" t="str">
        <f t="shared" si="23"/>
        <v>M22</v>
      </c>
      <c r="R100" t="str">
        <f t="shared" si="24"/>
        <v>Q19</v>
      </c>
      <c r="S100" s="3" t="s">
        <v>772</v>
      </c>
      <c r="T100" t="str">
        <f t="shared" si="25"/>
        <v>V22</v>
      </c>
      <c r="U100" t="str">
        <f t="shared" si="26"/>
        <v>Z19</v>
      </c>
      <c r="V100" s="3" t="s">
        <v>772</v>
      </c>
      <c r="W100" t="str">
        <f t="shared" si="27"/>
        <v>AE22</v>
      </c>
      <c r="X100" t="str">
        <f t="shared" si="28"/>
        <v>AI19</v>
      </c>
      <c r="Y100" s="3" t="s">
        <v>772</v>
      </c>
      <c r="Z100" t="str">
        <f t="shared" si="29"/>
        <v>D34</v>
      </c>
      <c r="AA100" t="str">
        <f t="shared" si="30"/>
        <v>H31</v>
      </c>
      <c r="AB100" s="3" t="s">
        <v>772</v>
      </c>
      <c r="AC100" t="str">
        <f t="shared" si="31"/>
        <v>M34</v>
      </c>
      <c r="AD100" t="str">
        <f t="shared" si="32"/>
        <v>Q31</v>
      </c>
      <c r="AE100" s="3" t="s">
        <v>772</v>
      </c>
      <c r="AF100" t="str">
        <f t="shared" si="33"/>
        <v>V34</v>
      </c>
      <c r="AG100" t="str">
        <f t="shared" si="34"/>
        <v>Z31</v>
      </c>
      <c r="AH100" s="3" t="s">
        <v>772</v>
      </c>
      <c r="AI100" t="str">
        <f t="shared" si="35"/>
        <v>AE34</v>
      </c>
      <c r="AJ100" t="str">
        <f t="shared" si="36"/>
        <v>AI31</v>
      </c>
    </row>
    <row r="101" spans="1:36" x14ac:dyDescent="0.2">
      <c r="A101" s="3" t="s">
        <v>772</v>
      </c>
      <c r="B101" t="s">
        <v>292</v>
      </c>
      <c r="C101" t="s">
        <v>657</v>
      </c>
      <c r="D101" s="3" t="s">
        <v>772</v>
      </c>
      <c r="E101" t="s">
        <v>1642</v>
      </c>
      <c r="F101" t="s">
        <v>1648</v>
      </c>
      <c r="G101" s="3" t="s">
        <v>772</v>
      </c>
      <c r="H101" t="s">
        <v>1657</v>
      </c>
      <c r="I101" t="s">
        <v>1664</v>
      </c>
      <c r="J101" s="3" t="s">
        <v>772</v>
      </c>
      <c r="K101" t="s">
        <v>1673</v>
      </c>
      <c r="L101" t="s">
        <v>1680</v>
      </c>
      <c r="M101" s="3" t="s">
        <v>772</v>
      </c>
      <c r="N101" t="str">
        <f t="shared" si="21"/>
        <v>D18</v>
      </c>
      <c r="O101" t="str">
        <f t="shared" si="22"/>
        <v>H21</v>
      </c>
      <c r="P101" s="3" t="s">
        <v>772</v>
      </c>
      <c r="Q101" t="str">
        <f t="shared" si="23"/>
        <v>M18</v>
      </c>
      <c r="R101" t="str">
        <f t="shared" si="24"/>
        <v>Q21</v>
      </c>
      <c r="S101" s="3" t="s">
        <v>772</v>
      </c>
      <c r="T101" t="str">
        <f t="shared" si="25"/>
        <v>V18</v>
      </c>
      <c r="U101" t="str">
        <f t="shared" si="26"/>
        <v>Z21</v>
      </c>
      <c r="V101" s="3" t="s">
        <v>772</v>
      </c>
      <c r="W101" t="str">
        <f t="shared" si="27"/>
        <v>AE18</v>
      </c>
      <c r="X101" t="str">
        <f t="shared" si="28"/>
        <v>AI21</v>
      </c>
      <c r="Y101" s="3" t="s">
        <v>772</v>
      </c>
      <c r="Z101" t="str">
        <f t="shared" si="29"/>
        <v>D30</v>
      </c>
      <c r="AA101" t="str">
        <f t="shared" si="30"/>
        <v>H33</v>
      </c>
      <c r="AB101" s="3" t="s">
        <v>772</v>
      </c>
      <c r="AC101" t="str">
        <f t="shared" si="31"/>
        <v>M30</v>
      </c>
      <c r="AD101" t="str">
        <f t="shared" si="32"/>
        <v>Q33</v>
      </c>
      <c r="AE101" s="3" t="s">
        <v>772</v>
      </c>
      <c r="AF101" t="str">
        <f t="shared" si="33"/>
        <v>V30</v>
      </c>
      <c r="AG101" t="str">
        <f t="shared" si="34"/>
        <v>Z33</v>
      </c>
      <c r="AH101" s="3" t="s">
        <v>772</v>
      </c>
      <c r="AI101" t="str">
        <f t="shared" si="35"/>
        <v>AE30</v>
      </c>
      <c r="AJ101" t="str">
        <f t="shared" si="36"/>
        <v>AI33</v>
      </c>
    </row>
    <row r="102" spans="1:36" x14ac:dyDescent="0.2">
      <c r="A102" s="3" t="s">
        <v>772</v>
      </c>
      <c r="B102" t="s">
        <v>277</v>
      </c>
      <c r="C102" t="s">
        <v>658</v>
      </c>
      <c r="D102" s="3" t="s">
        <v>772</v>
      </c>
      <c r="E102" t="s">
        <v>1644</v>
      </c>
      <c r="F102" t="s">
        <v>1650</v>
      </c>
      <c r="G102" s="3" t="s">
        <v>772</v>
      </c>
      <c r="H102" t="s">
        <v>1659</v>
      </c>
      <c r="I102" t="s">
        <v>1666</v>
      </c>
      <c r="J102" s="3" t="s">
        <v>772</v>
      </c>
      <c r="K102" t="s">
        <v>1675</v>
      </c>
      <c r="L102" t="s">
        <v>1682</v>
      </c>
      <c r="M102" s="3" t="s">
        <v>772</v>
      </c>
      <c r="N102" t="str">
        <f t="shared" si="21"/>
        <v>D19</v>
      </c>
      <c r="O102" t="str">
        <f t="shared" si="22"/>
        <v>H22</v>
      </c>
      <c r="P102" s="3" t="s">
        <v>772</v>
      </c>
      <c r="Q102" t="str">
        <f t="shared" si="23"/>
        <v>M19</v>
      </c>
      <c r="R102" t="str">
        <f t="shared" si="24"/>
        <v>Q22</v>
      </c>
      <c r="S102" s="3" t="s">
        <v>772</v>
      </c>
      <c r="T102" t="str">
        <f t="shared" si="25"/>
        <v>V19</v>
      </c>
      <c r="U102" t="str">
        <f t="shared" si="26"/>
        <v>Z22</v>
      </c>
      <c r="V102" s="3" t="s">
        <v>772</v>
      </c>
      <c r="W102" t="str">
        <f t="shared" si="27"/>
        <v>AE19</v>
      </c>
      <c r="X102" t="str">
        <f t="shared" si="28"/>
        <v>AI22</v>
      </c>
      <c r="Y102" s="3" t="s">
        <v>772</v>
      </c>
      <c r="Z102" t="str">
        <f t="shared" si="29"/>
        <v>D31</v>
      </c>
      <c r="AA102" t="str">
        <f t="shared" si="30"/>
        <v>H34</v>
      </c>
      <c r="AB102" s="3" t="s">
        <v>772</v>
      </c>
      <c r="AC102" t="str">
        <f t="shared" si="31"/>
        <v>M31</v>
      </c>
      <c r="AD102" t="str">
        <f t="shared" si="32"/>
        <v>Q34</v>
      </c>
      <c r="AE102" s="3" t="s">
        <v>772</v>
      </c>
      <c r="AF102" t="str">
        <f t="shared" si="33"/>
        <v>V31</v>
      </c>
      <c r="AG102" t="str">
        <f t="shared" si="34"/>
        <v>Z34</v>
      </c>
      <c r="AH102" s="3" t="s">
        <v>772</v>
      </c>
      <c r="AI102" t="str">
        <f t="shared" si="35"/>
        <v>AE31</v>
      </c>
      <c r="AJ102" t="str">
        <f t="shared" si="36"/>
        <v>AI34</v>
      </c>
    </row>
    <row r="103" spans="1:36" x14ac:dyDescent="0.2">
      <c r="A103" s="3" t="s">
        <v>772</v>
      </c>
      <c r="B103" t="s">
        <v>291</v>
      </c>
      <c r="C103" t="s">
        <v>659</v>
      </c>
      <c r="D103" s="3" t="s">
        <v>772</v>
      </c>
      <c r="E103" t="s">
        <v>280</v>
      </c>
      <c r="F103" t="s">
        <v>1652</v>
      </c>
      <c r="G103" s="3" t="s">
        <v>772</v>
      </c>
      <c r="H103" t="s">
        <v>1661</v>
      </c>
      <c r="I103" t="s">
        <v>1668</v>
      </c>
      <c r="J103" s="3" t="s">
        <v>772</v>
      </c>
      <c r="K103" t="s">
        <v>1677</v>
      </c>
      <c r="L103" t="s">
        <v>1684</v>
      </c>
      <c r="M103" s="3" t="s">
        <v>772</v>
      </c>
      <c r="N103" t="str">
        <f t="shared" si="21"/>
        <v>D16</v>
      </c>
      <c r="O103" t="str">
        <f t="shared" si="22"/>
        <v>H23</v>
      </c>
      <c r="P103" s="3" t="s">
        <v>772</v>
      </c>
      <c r="Q103" t="str">
        <f t="shared" si="23"/>
        <v>M16</v>
      </c>
      <c r="R103" t="str">
        <f t="shared" si="24"/>
        <v>Q23</v>
      </c>
      <c r="S103" s="3" t="s">
        <v>772</v>
      </c>
      <c r="T103" t="str">
        <f t="shared" si="25"/>
        <v>V16</v>
      </c>
      <c r="U103" t="str">
        <f t="shared" si="26"/>
        <v>Z23</v>
      </c>
      <c r="V103" s="3" t="s">
        <v>772</v>
      </c>
      <c r="W103" t="str">
        <f t="shared" si="27"/>
        <v>AE16</v>
      </c>
      <c r="X103" t="str">
        <f t="shared" si="28"/>
        <v>AI23</v>
      </c>
      <c r="Y103" s="3" t="s">
        <v>772</v>
      </c>
      <c r="Z103" t="str">
        <f t="shared" si="29"/>
        <v>D28</v>
      </c>
      <c r="AA103" t="str">
        <f t="shared" si="30"/>
        <v>H35</v>
      </c>
      <c r="AB103" s="3" t="s">
        <v>772</v>
      </c>
      <c r="AC103" t="str">
        <f t="shared" si="31"/>
        <v>M28</v>
      </c>
      <c r="AD103" t="str">
        <f t="shared" si="32"/>
        <v>Q35</v>
      </c>
      <c r="AE103" s="3" t="s">
        <v>772</v>
      </c>
      <c r="AF103" t="str">
        <f t="shared" si="33"/>
        <v>V28</v>
      </c>
      <c r="AG103" t="str">
        <f t="shared" si="34"/>
        <v>Z35</v>
      </c>
      <c r="AH103" s="3" t="s">
        <v>772</v>
      </c>
      <c r="AI103" t="str">
        <f t="shared" si="35"/>
        <v>AE28</v>
      </c>
      <c r="AJ103" t="str">
        <f t="shared" si="36"/>
        <v>AI35</v>
      </c>
    </row>
    <row r="104" spans="1:36" x14ac:dyDescent="0.2">
      <c r="A104" s="3" t="s">
        <v>772</v>
      </c>
      <c r="B104" t="s">
        <v>649</v>
      </c>
      <c r="C104" t="s">
        <v>660</v>
      </c>
      <c r="D104" s="3" t="s">
        <v>772</v>
      </c>
      <c r="E104" t="s">
        <v>1647</v>
      </c>
      <c r="F104" t="s">
        <v>1654</v>
      </c>
      <c r="G104" s="3" t="s">
        <v>772</v>
      </c>
      <c r="H104" t="s">
        <v>1663</v>
      </c>
      <c r="I104" t="s">
        <v>1670</v>
      </c>
      <c r="J104" s="3" t="s">
        <v>772</v>
      </c>
      <c r="K104" t="s">
        <v>1679</v>
      </c>
      <c r="L104" t="s">
        <v>1686</v>
      </c>
      <c r="M104" s="3" t="s">
        <v>772</v>
      </c>
      <c r="N104" t="str">
        <f t="shared" si="21"/>
        <v>D17</v>
      </c>
      <c r="O104" t="str">
        <f t="shared" si="22"/>
        <v>H24</v>
      </c>
      <c r="P104" s="3" t="s">
        <v>772</v>
      </c>
      <c r="Q104" t="str">
        <f t="shared" si="23"/>
        <v>M17</v>
      </c>
      <c r="R104" t="str">
        <f t="shared" si="24"/>
        <v>Q24</v>
      </c>
      <c r="S104" s="3" t="s">
        <v>772</v>
      </c>
      <c r="T104" t="str">
        <f t="shared" si="25"/>
        <v>V17</v>
      </c>
      <c r="U104" t="str">
        <f t="shared" si="26"/>
        <v>Z24</v>
      </c>
      <c r="V104" s="3" t="s">
        <v>772</v>
      </c>
      <c r="W104" t="str">
        <f t="shared" si="27"/>
        <v>AE17</v>
      </c>
      <c r="X104" t="str">
        <f t="shared" si="28"/>
        <v>AI24</v>
      </c>
      <c r="Y104" s="3" t="s">
        <v>772</v>
      </c>
      <c r="Z104" t="str">
        <f t="shared" si="29"/>
        <v>D29</v>
      </c>
      <c r="AA104" t="str">
        <f t="shared" si="30"/>
        <v>H36</v>
      </c>
      <c r="AB104" s="3" t="s">
        <v>772</v>
      </c>
      <c r="AC104" t="str">
        <f t="shared" si="31"/>
        <v>M29</v>
      </c>
      <c r="AD104" t="str">
        <f t="shared" si="32"/>
        <v>Q36</v>
      </c>
      <c r="AE104" s="3" t="s">
        <v>772</v>
      </c>
      <c r="AF104" t="str">
        <f t="shared" si="33"/>
        <v>V29</v>
      </c>
      <c r="AG104" t="str">
        <f t="shared" si="34"/>
        <v>Z36</v>
      </c>
      <c r="AH104" s="3" t="s">
        <v>772</v>
      </c>
      <c r="AI104" t="str">
        <f t="shared" si="35"/>
        <v>AE29</v>
      </c>
      <c r="AJ104" t="str">
        <f t="shared" si="36"/>
        <v>AI36</v>
      </c>
    </row>
    <row r="105" spans="1:36" x14ac:dyDescent="0.2">
      <c r="A105" s="3" t="s">
        <v>784</v>
      </c>
      <c r="B105" t="s">
        <v>660</v>
      </c>
      <c r="C105" t="s">
        <v>291</v>
      </c>
      <c r="D105" s="3" t="s">
        <v>784</v>
      </c>
      <c r="E105" t="s">
        <v>1654</v>
      </c>
      <c r="F105" t="s">
        <v>280</v>
      </c>
      <c r="G105" s="3" t="s">
        <v>784</v>
      </c>
      <c r="H105" t="s">
        <v>1670</v>
      </c>
      <c r="I105" t="s">
        <v>1661</v>
      </c>
      <c r="J105" s="3" t="s">
        <v>784</v>
      </c>
      <c r="K105" t="s">
        <v>1686</v>
      </c>
      <c r="L105" t="s">
        <v>1677</v>
      </c>
      <c r="M105" s="3" t="s">
        <v>784</v>
      </c>
      <c r="N105" t="str">
        <f t="shared" si="21"/>
        <v>H24</v>
      </c>
      <c r="O105" t="str">
        <f t="shared" si="22"/>
        <v>D16</v>
      </c>
      <c r="P105" s="3" t="s">
        <v>784</v>
      </c>
      <c r="Q105" t="str">
        <f t="shared" si="23"/>
        <v>Q24</v>
      </c>
      <c r="R105" t="str">
        <f t="shared" si="24"/>
        <v>M16</v>
      </c>
      <c r="S105" s="3" t="s">
        <v>784</v>
      </c>
      <c r="T105" t="str">
        <f t="shared" si="25"/>
        <v>Z24</v>
      </c>
      <c r="U105" t="str">
        <f t="shared" si="26"/>
        <v>V16</v>
      </c>
      <c r="V105" s="3" t="s">
        <v>784</v>
      </c>
      <c r="W105" t="str">
        <f t="shared" si="27"/>
        <v>AI24</v>
      </c>
      <c r="X105" t="str">
        <f t="shared" si="28"/>
        <v>AE16</v>
      </c>
      <c r="Y105" s="3" t="s">
        <v>784</v>
      </c>
      <c r="Z105" t="str">
        <f t="shared" si="29"/>
        <v>H36</v>
      </c>
      <c r="AA105" t="str">
        <f t="shared" si="30"/>
        <v>D28</v>
      </c>
      <c r="AB105" s="3" t="s">
        <v>784</v>
      </c>
      <c r="AC105" t="str">
        <f t="shared" si="31"/>
        <v>Q36</v>
      </c>
      <c r="AD105" t="str">
        <f t="shared" si="32"/>
        <v>M28</v>
      </c>
      <c r="AE105" s="3" t="s">
        <v>784</v>
      </c>
      <c r="AF105" t="str">
        <f t="shared" si="33"/>
        <v>Z36</v>
      </c>
      <c r="AG105" t="str">
        <f t="shared" si="34"/>
        <v>V28</v>
      </c>
      <c r="AH105" s="3" t="s">
        <v>784</v>
      </c>
      <c r="AI105" t="str">
        <f t="shared" si="35"/>
        <v>AI36</v>
      </c>
      <c r="AJ105" t="str">
        <f t="shared" si="36"/>
        <v>AE28</v>
      </c>
    </row>
    <row r="106" spans="1:36" x14ac:dyDescent="0.2">
      <c r="A106" s="3" t="s">
        <v>784</v>
      </c>
      <c r="B106" t="s">
        <v>659</v>
      </c>
      <c r="C106" t="s">
        <v>649</v>
      </c>
      <c r="D106" s="3" t="s">
        <v>784</v>
      </c>
      <c r="E106" t="s">
        <v>1652</v>
      </c>
      <c r="F106" t="s">
        <v>1647</v>
      </c>
      <c r="G106" s="3" t="s">
        <v>784</v>
      </c>
      <c r="H106" t="s">
        <v>1668</v>
      </c>
      <c r="I106" t="s">
        <v>1663</v>
      </c>
      <c r="J106" s="3" t="s">
        <v>784</v>
      </c>
      <c r="K106" t="s">
        <v>1684</v>
      </c>
      <c r="L106" t="s">
        <v>1679</v>
      </c>
      <c r="M106" s="3" t="s">
        <v>784</v>
      </c>
      <c r="N106" t="str">
        <f t="shared" si="21"/>
        <v>H23</v>
      </c>
      <c r="O106" t="str">
        <f t="shared" si="22"/>
        <v>D17</v>
      </c>
      <c r="P106" s="3" t="s">
        <v>784</v>
      </c>
      <c r="Q106" t="str">
        <f t="shared" si="23"/>
        <v>Q23</v>
      </c>
      <c r="R106" t="str">
        <f t="shared" si="24"/>
        <v>M17</v>
      </c>
      <c r="S106" s="3" t="s">
        <v>784</v>
      </c>
      <c r="T106" t="str">
        <f t="shared" si="25"/>
        <v>Z23</v>
      </c>
      <c r="U106" t="str">
        <f t="shared" si="26"/>
        <v>V17</v>
      </c>
      <c r="V106" s="3" t="s">
        <v>784</v>
      </c>
      <c r="W106" t="str">
        <f t="shared" si="27"/>
        <v>AI23</v>
      </c>
      <c r="X106" t="str">
        <f t="shared" si="28"/>
        <v>AE17</v>
      </c>
      <c r="Y106" s="3" t="s">
        <v>784</v>
      </c>
      <c r="Z106" t="str">
        <f t="shared" si="29"/>
        <v>H35</v>
      </c>
      <c r="AA106" t="str">
        <f t="shared" si="30"/>
        <v>D29</v>
      </c>
      <c r="AB106" s="3" t="s">
        <v>784</v>
      </c>
      <c r="AC106" t="str">
        <f t="shared" si="31"/>
        <v>Q35</v>
      </c>
      <c r="AD106" t="str">
        <f t="shared" si="32"/>
        <v>M29</v>
      </c>
      <c r="AE106" s="3" t="s">
        <v>784</v>
      </c>
      <c r="AF106" t="str">
        <f t="shared" si="33"/>
        <v>Z35</v>
      </c>
      <c r="AG106" t="str">
        <f t="shared" si="34"/>
        <v>V29</v>
      </c>
      <c r="AH106" s="3" t="s">
        <v>784</v>
      </c>
      <c r="AI106" t="str">
        <f t="shared" si="35"/>
        <v>AI35</v>
      </c>
      <c r="AJ106" t="str">
        <f t="shared" si="36"/>
        <v>AE29</v>
      </c>
    </row>
    <row r="107" spans="1:36" x14ac:dyDescent="0.2">
      <c r="A107" s="3" t="s">
        <v>784</v>
      </c>
      <c r="B107" t="s">
        <v>658</v>
      </c>
      <c r="C107" t="s">
        <v>292</v>
      </c>
      <c r="D107" s="3" t="s">
        <v>784</v>
      </c>
      <c r="E107" t="s">
        <v>1650</v>
      </c>
      <c r="F107" t="s">
        <v>1642</v>
      </c>
      <c r="G107" s="3" t="s">
        <v>784</v>
      </c>
      <c r="H107" t="s">
        <v>1666</v>
      </c>
      <c r="I107" t="s">
        <v>1657</v>
      </c>
      <c r="J107" s="3" t="s">
        <v>784</v>
      </c>
      <c r="K107" t="s">
        <v>1682</v>
      </c>
      <c r="L107" t="s">
        <v>1673</v>
      </c>
      <c r="M107" s="3" t="s">
        <v>784</v>
      </c>
      <c r="N107" t="str">
        <f t="shared" si="21"/>
        <v>H22</v>
      </c>
      <c r="O107" t="str">
        <f t="shared" si="22"/>
        <v>D18</v>
      </c>
      <c r="P107" s="3" t="s">
        <v>784</v>
      </c>
      <c r="Q107" t="str">
        <f t="shared" si="23"/>
        <v>Q22</v>
      </c>
      <c r="R107" t="str">
        <f t="shared" si="24"/>
        <v>M18</v>
      </c>
      <c r="S107" s="3" t="s">
        <v>784</v>
      </c>
      <c r="T107" t="str">
        <f t="shared" si="25"/>
        <v>Z22</v>
      </c>
      <c r="U107" t="str">
        <f t="shared" si="26"/>
        <v>V18</v>
      </c>
      <c r="V107" s="3" t="s">
        <v>784</v>
      </c>
      <c r="W107" t="str">
        <f t="shared" si="27"/>
        <v>AI22</v>
      </c>
      <c r="X107" t="str">
        <f t="shared" si="28"/>
        <v>AE18</v>
      </c>
      <c r="Y107" s="3" t="s">
        <v>784</v>
      </c>
      <c r="Z107" t="str">
        <f t="shared" si="29"/>
        <v>H34</v>
      </c>
      <c r="AA107" t="str">
        <f t="shared" si="30"/>
        <v>D30</v>
      </c>
      <c r="AB107" s="3" t="s">
        <v>784</v>
      </c>
      <c r="AC107" t="str">
        <f t="shared" si="31"/>
        <v>Q34</v>
      </c>
      <c r="AD107" t="str">
        <f t="shared" si="32"/>
        <v>M30</v>
      </c>
      <c r="AE107" s="3" t="s">
        <v>784</v>
      </c>
      <c r="AF107" t="str">
        <f t="shared" si="33"/>
        <v>Z34</v>
      </c>
      <c r="AG107" t="str">
        <f t="shared" si="34"/>
        <v>V30</v>
      </c>
      <c r="AH107" s="3" t="s">
        <v>784</v>
      </c>
      <c r="AI107" t="str">
        <f t="shared" si="35"/>
        <v>AI34</v>
      </c>
      <c r="AJ107" t="str">
        <f t="shared" si="36"/>
        <v>AE30</v>
      </c>
    </row>
    <row r="108" spans="1:36" x14ac:dyDescent="0.2">
      <c r="A108" s="3" t="s">
        <v>784</v>
      </c>
      <c r="B108" t="s">
        <v>657</v>
      </c>
      <c r="C108" t="s">
        <v>277</v>
      </c>
      <c r="D108" s="3" t="s">
        <v>784</v>
      </c>
      <c r="E108" t="s">
        <v>1648</v>
      </c>
      <c r="F108" t="s">
        <v>1644</v>
      </c>
      <c r="G108" s="3" t="s">
        <v>784</v>
      </c>
      <c r="H108" t="s">
        <v>1664</v>
      </c>
      <c r="I108" t="s">
        <v>1659</v>
      </c>
      <c r="J108" s="3" t="s">
        <v>784</v>
      </c>
      <c r="K108" t="s">
        <v>1680</v>
      </c>
      <c r="L108" t="s">
        <v>1675</v>
      </c>
      <c r="M108" s="3" t="s">
        <v>784</v>
      </c>
      <c r="N108" t="str">
        <f t="shared" si="21"/>
        <v>H21</v>
      </c>
      <c r="O108" t="str">
        <f t="shared" si="22"/>
        <v>D19</v>
      </c>
      <c r="P108" s="3" t="s">
        <v>784</v>
      </c>
      <c r="Q108" t="str">
        <f t="shared" si="23"/>
        <v>Q21</v>
      </c>
      <c r="R108" t="str">
        <f t="shared" si="24"/>
        <v>M19</v>
      </c>
      <c r="S108" s="3" t="s">
        <v>784</v>
      </c>
      <c r="T108" t="str">
        <f t="shared" si="25"/>
        <v>Z21</v>
      </c>
      <c r="U108" t="str">
        <f t="shared" si="26"/>
        <v>V19</v>
      </c>
      <c r="V108" s="3" t="s">
        <v>784</v>
      </c>
      <c r="W108" t="str">
        <f t="shared" si="27"/>
        <v>AI21</v>
      </c>
      <c r="X108" t="str">
        <f t="shared" si="28"/>
        <v>AE19</v>
      </c>
      <c r="Y108" s="3" t="s">
        <v>784</v>
      </c>
      <c r="Z108" t="str">
        <f t="shared" si="29"/>
        <v>H33</v>
      </c>
      <c r="AA108" t="str">
        <f t="shared" si="30"/>
        <v>D31</v>
      </c>
      <c r="AB108" s="3" t="s">
        <v>784</v>
      </c>
      <c r="AC108" t="str">
        <f t="shared" si="31"/>
        <v>Q33</v>
      </c>
      <c r="AD108" t="str">
        <f t="shared" si="32"/>
        <v>M31</v>
      </c>
      <c r="AE108" s="3" t="s">
        <v>784</v>
      </c>
      <c r="AF108" t="str">
        <f t="shared" si="33"/>
        <v>Z33</v>
      </c>
      <c r="AG108" t="str">
        <f t="shared" si="34"/>
        <v>V31</v>
      </c>
      <c r="AH108" s="3" t="s">
        <v>784</v>
      </c>
      <c r="AI108" t="str">
        <f t="shared" si="35"/>
        <v>AI33</v>
      </c>
      <c r="AJ108" t="str">
        <f t="shared" si="36"/>
        <v>AE31</v>
      </c>
    </row>
    <row r="109" spans="1:36" x14ac:dyDescent="0.2">
      <c r="A109" s="3" t="s">
        <v>784</v>
      </c>
      <c r="B109" t="s">
        <v>656</v>
      </c>
      <c r="C109" t="s">
        <v>650</v>
      </c>
      <c r="D109" s="3" t="s">
        <v>784</v>
      </c>
      <c r="E109" t="s">
        <v>1651</v>
      </c>
      <c r="F109" t="s">
        <v>1641</v>
      </c>
      <c r="G109" s="3" t="s">
        <v>784</v>
      </c>
      <c r="H109" t="s">
        <v>1667</v>
      </c>
      <c r="I109" t="s">
        <v>1656</v>
      </c>
      <c r="J109" s="3" t="s">
        <v>784</v>
      </c>
      <c r="K109" t="s">
        <v>1683</v>
      </c>
      <c r="L109" t="s">
        <v>1672</v>
      </c>
      <c r="M109" s="3" t="s">
        <v>784</v>
      </c>
      <c r="N109" t="str">
        <f t="shared" si="21"/>
        <v>H19</v>
      </c>
      <c r="O109" t="str">
        <f t="shared" si="22"/>
        <v>D21</v>
      </c>
      <c r="P109" s="3" t="s">
        <v>784</v>
      </c>
      <c r="Q109" t="str">
        <f t="shared" si="23"/>
        <v>Q19</v>
      </c>
      <c r="R109" t="str">
        <f t="shared" si="24"/>
        <v>M21</v>
      </c>
      <c r="S109" s="3" t="s">
        <v>784</v>
      </c>
      <c r="T109" t="str">
        <f t="shared" si="25"/>
        <v>Z19</v>
      </c>
      <c r="U109" t="str">
        <f t="shared" si="26"/>
        <v>V21</v>
      </c>
      <c r="V109" s="3" t="s">
        <v>784</v>
      </c>
      <c r="W109" t="str">
        <f t="shared" si="27"/>
        <v>AI19</v>
      </c>
      <c r="X109" t="str">
        <f t="shared" si="28"/>
        <v>AE21</v>
      </c>
      <c r="Y109" s="3" t="s">
        <v>784</v>
      </c>
      <c r="Z109" t="str">
        <f t="shared" si="29"/>
        <v>H31</v>
      </c>
      <c r="AA109" t="str">
        <f t="shared" si="30"/>
        <v>D33</v>
      </c>
      <c r="AB109" s="3" t="s">
        <v>784</v>
      </c>
      <c r="AC109" t="str">
        <f t="shared" si="31"/>
        <v>Q31</v>
      </c>
      <c r="AD109" t="str">
        <f t="shared" si="32"/>
        <v>M33</v>
      </c>
      <c r="AE109" s="3" t="s">
        <v>784</v>
      </c>
      <c r="AF109" t="str">
        <f t="shared" si="33"/>
        <v>Z31</v>
      </c>
      <c r="AG109" t="str">
        <f t="shared" si="34"/>
        <v>V33</v>
      </c>
      <c r="AH109" s="3" t="s">
        <v>784</v>
      </c>
      <c r="AI109" t="str">
        <f t="shared" si="35"/>
        <v>AI31</v>
      </c>
      <c r="AJ109" t="str">
        <f t="shared" si="36"/>
        <v>AE33</v>
      </c>
    </row>
    <row r="110" spans="1:36" x14ac:dyDescent="0.2">
      <c r="A110" s="3" t="s">
        <v>784</v>
      </c>
      <c r="B110" t="s">
        <v>655</v>
      </c>
      <c r="C110" t="s">
        <v>294</v>
      </c>
      <c r="D110" s="3" t="s">
        <v>784</v>
      </c>
      <c r="E110" t="s">
        <v>1649</v>
      </c>
      <c r="F110" t="s">
        <v>1643</v>
      </c>
      <c r="G110" s="3" t="s">
        <v>784</v>
      </c>
      <c r="H110" t="s">
        <v>1665</v>
      </c>
      <c r="I110" t="s">
        <v>1658</v>
      </c>
      <c r="J110" s="3" t="s">
        <v>784</v>
      </c>
      <c r="K110" t="s">
        <v>1681</v>
      </c>
      <c r="L110" t="s">
        <v>1674</v>
      </c>
      <c r="M110" s="3" t="s">
        <v>784</v>
      </c>
      <c r="N110" t="str">
        <f t="shared" si="21"/>
        <v>H18</v>
      </c>
      <c r="O110" t="str">
        <f t="shared" si="22"/>
        <v>D22</v>
      </c>
      <c r="P110" s="3" t="s">
        <v>784</v>
      </c>
      <c r="Q110" t="str">
        <f t="shared" si="23"/>
        <v>Q18</v>
      </c>
      <c r="R110" t="str">
        <f t="shared" si="24"/>
        <v>M22</v>
      </c>
      <c r="S110" s="3" t="s">
        <v>784</v>
      </c>
      <c r="T110" t="str">
        <f t="shared" si="25"/>
        <v>Z18</v>
      </c>
      <c r="U110" t="str">
        <f t="shared" si="26"/>
        <v>V22</v>
      </c>
      <c r="V110" s="3" t="s">
        <v>784</v>
      </c>
      <c r="W110" t="str">
        <f t="shared" si="27"/>
        <v>AI18</v>
      </c>
      <c r="X110" t="str">
        <f t="shared" si="28"/>
        <v>AE22</v>
      </c>
      <c r="Y110" s="3" t="s">
        <v>784</v>
      </c>
      <c r="Z110" t="str">
        <f t="shared" si="29"/>
        <v>H30</v>
      </c>
      <c r="AA110" t="str">
        <f t="shared" si="30"/>
        <v>D34</v>
      </c>
      <c r="AB110" s="3" t="s">
        <v>784</v>
      </c>
      <c r="AC110" t="str">
        <f t="shared" si="31"/>
        <v>Q30</v>
      </c>
      <c r="AD110" t="str">
        <f t="shared" si="32"/>
        <v>M34</v>
      </c>
      <c r="AE110" s="3" t="s">
        <v>784</v>
      </c>
      <c r="AF110" t="str">
        <f t="shared" si="33"/>
        <v>Z30</v>
      </c>
      <c r="AG110" t="str">
        <f t="shared" si="34"/>
        <v>V34</v>
      </c>
      <c r="AH110" s="3" t="s">
        <v>784</v>
      </c>
      <c r="AI110" t="str">
        <f t="shared" si="35"/>
        <v>AI30</v>
      </c>
      <c r="AJ110" t="str">
        <f t="shared" si="36"/>
        <v>AE34</v>
      </c>
    </row>
    <row r="111" spans="1:36" x14ac:dyDescent="0.2">
      <c r="A111" s="3" t="s">
        <v>784</v>
      </c>
      <c r="B111" t="s">
        <v>654</v>
      </c>
      <c r="C111" t="s">
        <v>651</v>
      </c>
      <c r="D111" s="3" t="s">
        <v>784</v>
      </c>
      <c r="E111" t="s">
        <v>1655</v>
      </c>
      <c r="F111" t="s">
        <v>1645</v>
      </c>
      <c r="G111" s="3" t="s">
        <v>784</v>
      </c>
      <c r="H111" t="s">
        <v>1671</v>
      </c>
      <c r="I111" t="s">
        <v>1660</v>
      </c>
      <c r="J111" s="3" t="s">
        <v>784</v>
      </c>
      <c r="K111" t="s">
        <v>1687</v>
      </c>
      <c r="L111" t="s">
        <v>1676</v>
      </c>
      <c r="M111" s="3" t="s">
        <v>784</v>
      </c>
      <c r="N111" t="str">
        <f t="shared" si="21"/>
        <v>H17</v>
      </c>
      <c r="O111" t="str">
        <f t="shared" si="22"/>
        <v>D23</v>
      </c>
      <c r="P111" s="3" t="s">
        <v>784</v>
      </c>
      <c r="Q111" t="str">
        <f t="shared" si="23"/>
        <v>Q17</v>
      </c>
      <c r="R111" t="str">
        <f t="shared" si="24"/>
        <v>M23</v>
      </c>
      <c r="S111" s="3" t="s">
        <v>784</v>
      </c>
      <c r="T111" t="str">
        <f t="shared" si="25"/>
        <v>Z17</v>
      </c>
      <c r="U111" t="str">
        <f t="shared" si="26"/>
        <v>V23</v>
      </c>
      <c r="V111" s="3" t="s">
        <v>784</v>
      </c>
      <c r="W111" t="str">
        <f t="shared" si="27"/>
        <v>AI17</v>
      </c>
      <c r="X111" t="str">
        <f t="shared" si="28"/>
        <v>AE23</v>
      </c>
      <c r="Y111" s="3" t="s">
        <v>784</v>
      </c>
      <c r="Z111" t="str">
        <f t="shared" si="29"/>
        <v>H29</v>
      </c>
      <c r="AA111" t="str">
        <f t="shared" si="30"/>
        <v>D35</v>
      </c>
      <c r="AB111" s="3" t="s">
        <v>784</v>
      </c>
      <c r="AC111" t="str">
        <f t="shared" si="31"/>
        <v>Q29</v>
      </c>
      <c r="AD111" t="str">
        <f t="shared" si="32"/>
        <v>M35</v>
      </c>
      <c r="AE111" s="3" t="s">
        <v>784</v>
      </c>
      <c r="AF111" t="str">
        <f t="shared" si="33"/>
        <v>Z29</v>
      </c>
      <c r="AG111" t="str">
        <f t="shared" si="34"/>
        <v>V35</v>
      </c>
      <c r="AH111" s="3" t="s">
        <v>784</v>
      </c>
      <c r="AI111" t="str">
        <f t="shared" si="35"/>
        <v>AI29</v>
      </c>
      <c r="AJ111" t="str">
        <f t="shared" si="36"/>
        <v>AE35</v>
      </c>
    </row>
    <row r="112" spans="1:36" x14ac:dyDescent="0.2">
      <c r="A112" s="3" t="s">
        <v>784</v>
      </c>
      <c r="B112" t="s">
        <v>653</v>
      </c>
      <c r="C112" t="s">
        <v>652</v>
      </c>
      <c r="D112" s="3" t="s">
        <v>784</v>
      </c>
      <c r="E112" t="s">
        <v>1653</v>
      </c>
      <c r="F112" t="s">
        <v>1646</v>
      </c>
      <c r="G112" s="3" t="s">
        <v>784</v>
      </c>
      <c r="H112" t="s">
        <v>1669</v>
      </c>
      <c r="I112" t="s">
        <v>1662</v>
      </c>
      <c r="J112" s="3" t="s">
        <v>784</v>
      </c>
      <c r="K112" t="s">
        <v>1685</v>
      </c>
      <c r="L112" t="s">
        <v>1678</v>
      </c>
      <c r="M112" s="3" t="s">
        <v>784</v>
      </c>
      <c r="N112" t="str">
        <f t="shared" si="21"/>
        <v>H16</v>
      </c>
      <c r="O112" t="str">
        <f t="shared" si="22"/>
        <v>D24</v>
      </c>
      <c r="P112" s="3" t="s">
        <v>784</v>
      </c>
      <c r="Q112" t="str">
        <f t="shared" si="23"/>
        <v>Q16</v>
      </c>
      <c r="R112" t="str">
        <f t="shared" si="24"/>
        <v>M24</v>
      </c>
      <c r="S112" s="3" t="s">
        <v>784</v>
      </c>
      <c r="T112" t="str">
        <f t="shared" si="25"/>
        <v>Z16</v>
      </c>
      <c r="U112" t="str">
        <f t="shared" si="26"/>
        <v>V24</v>
      </c>
      <c r="V112" s="3" t="s">
        <v>784</v>
      </c>
      <c r="W112" t="str">
        <f t="shared" si="27"/>
        <v>AI16</v>
      </c>
      <c r="X112" t="str">
        <f t="shared" si="28"/>
        <v>AE24</v>
      </c>
      <c r="Y112" s="3" t="s">
        <v>784</v>
      </c>
      <c r="Z112" t="str">
        <f t="shared" si="29"/>
        <v>H28</v>
      </c>
      <c r="AA112" t="str">
        <f t="shared" si="30"/>
        <v>D36</v>
      </c>
      <c r="AB112" s="3" t="s">
        <v>784</v>
      </c>
      <c r="AC112" t="str">
        <f t="shared" si="31"/>
        <v>Q28</v>
      </c>
      <c r="AD112" t="str">
        <f t="shared" si="32"/>
        <v>M36</v>
      </c>
      <c r="AE112" s="3" t="s">
        <v>784</v>
      </c>
      <c r="AF112" t="str">
        <f t="shared" si="33"/>
        <v>Z28</v>
      </c>
      <c r="AG112" t="str">
        <f t="shared" si="34"/>
        <v>V36</v>
      </c>
      <c r="AH112" s="3" t="s">
        <v>784</v>
      </c>
      <c r="AI112" t="str">
        <f t="shared" si="35"/>
        <v>AI28</v>
      </c>
      <c r="AJ112" t="str">
        <f t="shared" si="36"/>
        <v>AE36</v>
      </c>
    </row>
    <row r="113" spans="1:36" x14ac:dyDescent="0.2">
      <c r="A113" s="3" t="s">
        <v>986</v>
      </c>
      <c r="B113" t="s">
        <v>292</v>
      </c>
      <c r="C113" t="s">
        <v>291</v>
      </c>
      <c r="D113" s="3" t="s">
        <v>986</v>
      </c>
      <c r="E113" t="s">
        <v>1642</v>
      </c>
      <c r="F113" t="s">
        <v>280</v>
      </c>
      <c r="G113" s="3" t="s">
        <v>986</v>
      </c>
      <c r="H113" t="s">
        <v>1657</v>
      </c>
      <c r="I113" t="s">
        <v>1661</v>
      </c>
      <c r="J113" s="3" t="s">
        <v>986</v>
      </c>
      <c r="K113" t="s">
        <v>1673</v>
      </c>
      <c r="L113" t="s">
        <v>1677</v>
      </c>
      <c r="M113" s="3" t="s">
        <v>986</v>
      </c>
      <c r="N113" t="str">
        <f t="shared" si="21"/>
        <v>D18</v>
      </c>
      <c r="O113" t="str">
        <f t="shared" si="22"/>
        <v>D16</v>
      </c>
      <c r="P113" s="3" t="s">
        <v>986</v>
      </c>
      <c r="Q113" t="str">
        <f t="shared" si="23"/>
        <v>M18</v>
      </c>
      <c r="R113" t="str">
        <f t="shared" si="24"/>
        <v>M16</v>
      </c>
      <c r="S113" s="3" t="s">
        <v>986</v>
      </c>
      <c r="T113" t="str">
        <f t="shared" si="25"/>
        <v>V18</v>
      </c>
      <c r="U113" t="str">
        <f t="shared" si="26"/>
        <v>V16</v>
      </c>
      <c r="V113" s="3" t="s">
        <v>986</v>
      </c>
      <c r="W113" t="str">
        <f t="shared" si="27"/>
        <v>AE18</v>
      </c>
      <c r="X113" t="str">
        <f t="shared" si="28"/>
        <v>AE16</v>
      </c>
      <c r="Y113" s="3" t="s">
        <v>986</v>
      </c>
      <c r="Z113" t="str">
        <f t="shared" si="29"/>
        <v>D30</v>
      </c>
      <c r="AA113" t="str">
        <f t="shared" si="30"/>
        <v>D28</v>
      </c>
      <c r="AB113" s="3" t="s">
        <v>986</v>
      </c>
      <c r="AC113" t="str">
        <f t="shared" si="31"/>
        <v>M30</v>
      </c>
      <c r="AD113" t="str">
        <f t="shared" si="32"/>
        <v>M28</v>
      </c>
      <c r="AE113" s="3" t="s">
        <v>986</v>
      </c>
      <c r="AF113" t="str">
        <f t="shared" si="33"/>
        <v>V30</v>
      </c>
      <c r="AG113" t="str">
        <f t="shared" si="34"/>
        <v>V28</v>
      </c>
      <c r="AH113" s="3" t="s">
        <v>986</v>
      </c>
      <c r="AI113" t="str">
        <f t="shared" si="35"/>
        <v>AE30</v>
      </c>
      <c r="AJ113" t="str">
        <f t="shared" si="36"/>
        <v>AE28</v>
      </c>
    </row>
    <row r="114" spans="1:36" x14ac:dyDescent="0.2">
      <c r="A114" s="3" t="s">
        <v>986</v>
      </c>
      <c r="B114" t="s">
        <v>277</v>
      </c>
      <c r="C114" t="s">
        <v>649</v>
      </c>
      <c r="D114" s="3" t="s">
        <v>986</v>
      </c>
      <c r="E114" t="s">
        <v>1644</v>
      </c>
      <c r="F114" t="s">
        <v>1647</v>
      </c>
      <c r="G114" s="3" t="s">
        <v>986</v>
      </c>
      <c r="H114" t="s">
        <v>1659</v>
      </c>
      <c r="I114" t="s">
        <v>1663</v>
      </c>
      <c r="J114" s="3" t="s">
        <v>986</v>
      </c>
      <c r="K114" t="s">
        <v>1675</v>
      </c>
      <c r="L114" t="s">
        <v>1679</v>
      </c>
      <c r="M114" s="3" t="s">
        <v>986</v>
      </c>
      <c r="N114" t="str">
        <f t="shared" si="21"/>
        <v>D19</v>
      </c>
      <c r="O114" t="str">
        <f t="shared" si="22"/>
        <v>D17</v>
      </c>
      <c r="P114" s="3" t="s">
        <v>986</v>
      </c>
      <c r="Q114" t="str">
        <f t="shared" si="23"/>
        <v>M19</v>
      </c>
      <c r="R114" t="str">
        <f t="shared" si="24"/>
        <v>M17</v>
      </c>
      <c r="S114" s="3" t="s">
        <v>986</v>
      </c>
      <c r="T114" t="str">
        <f t="shared" si="25"/>
        <v>V19</v>
      </c>
      <c r="U114" t="str">
        <f t="shared" si="26"/>
        <v>V17</v>
      </c>
      <c r="V114" s="3" t="s">
        <v>986</v>
      </c>
      <c r="W114" t="str">
        <f t="shared" si="27"/>
        <v>AE19</v>
      </c>
      <c r="X114" t="str">
        <f t="shared" si="28"/>
        <v>AE17</v>
      </c>
      <c r="Y114" s="3" t="s">
        <v>986</v>
      </c>
      <c r="Z114" t="str">
        <f t="shared" si="29"/>
        <v>D31</v>
      </c>
      <c r="AA114" t="str">
        <f t="shared" si="30"/>
        <v>D29</v>
      </c>
      <c r="AB114" s="3" t="s">
        <v>986</v>
      </c>
      <c r="AC114" t="str">
        <f t="shared" si="31"/>
        <v>M31</v>
      </c>
      <c r="AD114" t="str">
        <f t="shared" si="32"/>
        <v>M29</v>
      </c>
      <c r="AE114" s="3" t="s">
        <v>986</v>
      </c>
      <c r="AF114" t="str">
        <f t="shared" si="33"/>
        <v>V31</v>
      </c>
      <c r="AG114" t="str">
        <f t="shared" si="34"/>
        <v>V29</v>
      </c>
      <c r="AH114" s="3" t="s">
        <v>986</v>
      </c>
      <c r="AI114" t="str">
        <f t="shared" si="35"/>
        <v>AE31</v>
      </c>
      <c r="AJ114" t="str">
        <f t="shared" si="36"/>
        <v>AE29</v>
      </c>
    </row>
    <row r="115" spans="1:36" x14ac:dyDescent="0.2">
      <c r="A115" s="3" t="s">
        <v>986</v>
      </c>
      <c r="B115" t="s">
        <v>651</v>
      </c>
      <c r="C115" t="s">
        <v>650</v>
      </c>
      <c r="D115" s="3" t="s">
        <v>986</v>
      </c>
      <c r="E115" t="s">
        <v>1645</v>
      </c>
      <c r="F115" t="s">
        <v>1641</v>
      </c>
      <c r="G115" s="3" t="s">
        <v>986</v>
      </c>
      <c r="H115" t="s">
        <v>1660</v>
      </c>
      <c r="I115" t="s">
        <v>1656</v>
      </c>
      <c r="J115" s="3" t="s">
        <v>986</v>
      </c>
      <c r="K115" t="s">
        <v>1676</v>
      </c>
      <c r="L115" t="s">
        <v>1672</v>
      </c>
      <c r="M115" s="3" t="s">
        <v>986</v>
      </c>
      <c r="N115" t="str">
        <f t="shared" si="21"/>
        <v>D23</v>
      </c>
      <c r="O115" t="str">
        <f t="shared" si="22"/>
        <v>D21</v>
      </c>
      <c r="P115" s="3" t="s">
        <v>986</v>
      </c>
      <c r="Q115" t="str">
        <f t="shared" si="23"/>
        <v>M23</v>
      </c>
      <c r="R115" t="str">
        <f t="shared" si="24"/>
        <v>M21</v>
      </c>
      <c r="S115" s="3" t="s">
        <v>986</v>
      </c>
      <c r="T115" t="str">
        <f t="shared" si="25"/>
        <v>V23</v>
      </c>
      <c r="U115" t="str">
        <f t="shared" si="26"/>
        <v>V21</v>
      </c>
      <c r="V115" s="3" t="s">
        <v>986</v>
      </c>
      <c r="W115" t="str">
        <f t="shared" si="27"/>
        <v>AE23</v>
      </c>
      <c r="X115" t="str">
        <f t="shared" si="28"/>
        <v>AE21</v>
      </c>
      <c r="Y115" s="3" t="s">
        <v>986</v>
      </c>
      <c r="Z115" t="str">
        <f t="shared" si="29"/>
        <v>D35</v>
      </c>
      <c r="AA115" t="str">
        <f t="shared" si="30"/>
        <v>D33</v>
      </c>
      <c r="AB115" s="3" t="s">
        <v>986</v>
      </c>
      <c r="AC115" t="str">
        <f t="shared" si="31"/>
        <v>M35</v>
      </c>
      <c r="AD115" t="str">
        <f t="shared" si="32"/>
        <v>M33</v>
      </c>
      <c r="AE115" s="3" t="s">
        <v>986</v>
      </c>
      <c r="AF115" t="str">
        <f t="shared" si="33"/>
        <v>V35</v>
      </c>
      <c r="AG115" t="str">
        <f t="shared" si="34"/>
        <v>V33</v>
      </c>
      <c r="AH115" s="3" t="s">
        <v>986</v>
      </c>
      <c r="AI115" t="str">
        <f t="shared" si="35"/>
        <v>AE35</v>
      </c>
      <c r="AJ115" t="str">
        <f t="shared" si="36"/>
        <v>AE33</v>
      </c>
    </row>
    <row r="116" spans="1:36" x14ac:dyDescent="0.2">
      <c r="A116" s="3" t="s">
        <v>986</v>
      </c>
      <c r="B116" t="s">
        <v>652</v>
      </c>
      <c r="C116" t="s">
        <v>294</v>
      </c>
      <c r="D116" s="3" t="s">
        <v>986</v>
      </c>
      <c r="E116" t="s">
        <v>1646</v>
      </c>
      <c r="F116" t="s">
        <v>1643</v>
      </c>
      <c r="G116" s="3" t="s">
        <v>986</v>
      </c>
      <c r="H116" t="s">
        <v>1662</v>
      </c>
      <c r="I116" t="s">
        <v>1658</v>
      </c>
      <c r="J116" s="3" t="s">
        <v>986</v>
      </c>
      <c r="K116" t="s">
        <v>1678</v>
      </c>
      <c r="L116" t="s">
        <v>1674</v>
      </c>
      <c r="M116" s="3" t="s">
        <v>986</v>
      </c>
      <c r="N116" t="str">
        <f t="shared" si="21"/>
        <v>D24</v>
      </c>
      <c r="O116" t="str">
        <f t="shared" si="22"/>
        <v>D22</v>
      </c>
      <c r="P116" s="3" t="s">
        <v>986</v>
      </c>
      <c r="Q116" t="str">
        <f t="shared" si="23"/>
        <v>M24</v>
      </c>
      <c r="R116" t="str">
        <f t="shared" si="24"/>
        <v>M22</v>
      </c>
      <c r="S116" s="3" t="s">
        <v>986</v>
      </c>
      <c r="T116" t="str">
        <f t="shared" si="25"/>
        <v>V24</v>
      </c>
      <c r="U116" t="str">
        <f t="shared" si="26"/>
        <v>V22</v>
      </c>
      <c r="V116" s="3" t="s">
        <v>986</v>
      </c>
      <c r="W116" t="str">
        <f t="shared" si="27"/>
        <v>AE24</v>
      </c>
      <c r="X116" t="str">
        <f t="shared" si="28"/>
        <v>AE22</v>
      </c>
      <c r="Y116" s="3" t="s">
        <v>986</v>
      </c>
      <c r="Z116" t="str">
        <f t="shared" si="29"/>
        <v>D36</v>
      </c>
      <c r="AA116" t="str">
        <f t="shared" si="30"/>
        <v>D34</v>
      </c>
      <c r="AB116" s="3" t="s">
        <v>986</v>
      </c>
      <c r="AC116" t="str">
        <f t="shared" si="31"/>
        <v>M36</v>
      </c>
      <c r="AD116" t="str">
        <f t="shared" si="32"/>
        <v>M34</v>
      </c>
      <c r="AE116" s="3" t="s">
        <v>986</v>
      </c>
      <c r="AF116" t="str">
        <f t="shared" si="33"/>
        <v>V36</v>
      </c>
      <c r="AG116" t="str">
        <f t="shared" si="34"/>
        <v>V34</v>
      </c>
      <c r="AH116" s="3" t="s">
        <v>986</v>
      </c>
      <c r="AI116" t="str">
        <f t="shared" si="35"/>
        <v>AE36</v>
      </c>
      <c r="AJ116" t="str">
        <f t="shared" si="36"/>
        <v>AE34</v>
      </c>
    </row>
    <row r="117" spans="1:36" x14ac:dyDescent="0.2">
      <c r="A117" s="3" t="s">
        <v>986</v>
      </c>
      <c r="B117" t="s">
        <v>655</v>
      </c>
      <c r="C117" t="s">
        <v>653</v>
      </c>
      <c r="D117" s="3" t="s">
        <v>986</v>
      </c>
      <c r="E117" t="s">
        <v>1649</v>
      </c>
      <c r="F117" t="s">
        <v>1653</v>
      </c>
      <c r="G117" s="3" t="s">
        <v>986</v>
      </c>
      <c r="H117" t="s">
        <v>1665</v>
      </c>
      <c r="I117" t="s">
        <v>1669</v>
      </c>
      <c r="J117" s="3" t="s">
        <v>986</v>
      </c>
      <c r="K117" t="s">
        <v>1681</v>
      </c>
      <c r="L117" t="s">
        <v>1685</v>
      </c>
      <c r="M117" s="3" t="s">
        <v>986</v>
      </c>
      <c r="N117" t="str">
        <f t="shared" si="21"/>
        <v>H18</v>
      </c>
      <c r="O117" t="str">
        <f t="shared" si="22"/>
        <v>H16</v>
      </c>
      <c r="P117" s="3" t="s">
        <v>986</v>
      </c>
      <c r="Q117" t="str">
        <f t="shared" si="23"/>
        <v>Q18</v>
      </c>
      <c r="R117" t="str">
        <f t="shared" si="24"/>
        <v>Q16</v>
      </c>
      <c r="S117" s="3" t="s">
        <v>986</v>
      </c>
      <c r="T117" t="str">
        <f t="shared" si="25"/>
        <v>Z18</v>
      </c>
      <c r="U117" t="str">
        <f t="shared" si="26"/>
        <v>Z16</v>
      </c>
      <c r="V117" s="3" t="s">
        <v>986</v>
      </c>
      <c r="W117" t="str">
        <f t="shared" si="27"/>
        <v>AI18</v>
      </c>
      <c r="X117" t="str">
        <f t="shared" si="28"/>
        <v>AI16</v>
      </c>
      <c r="Y117" s="3" t="s">
        <v>986</v>
      </c>
      <c r="Z117" t="str">
        <f t="shared" si="29"/>
        <v>H30</v>
      </c>
      <c r="AA117" t="str">
        <f t="shared" si="30"/>
        <v>H28</v>
      </c>
      <c r="AB117" s="3" t="s">
        <v>986</v>
      </c>
      <c r="AC117" t="str">
        <f t="shared" si="31"/>
        <v>Q30</v>
      </c>
      <c r="AD117" t="str">
        <f t="shared" si="32"/>
        <v>Q28</v>
      </c>
      <c r="AE117" s="3" t="s">
        <v>986</v>
      </c>
      <c r="AF117" t="str">
        <f t="shared" si="33"/>
        <v>Z30</v>
      </c>
      <c r="AG117" t="str">
        <f t="shared" si="34"/>
        <v>Z28</v>
      </c>
      <c r="AH117" s="3" t="s">
        <v>986</v>
      </c>
      <c r="AI117" t="str">
        <f t="shared" si="35"/>
        <v>AI30</v>
      </c>
      <c r="AJ117" t="str">
        <f t="shared" si="36"/>
        <v>AI28</v>
      </c>
    </row>
    <row r="118" spans="1:36" x14ac:dyDescent="0.2">
      <c r="A118" s="3" t="s">
        <v>986</v>
      </c>
      <c r="B118" t="s">
        <v>656</v>
      </c>
      <c r="C118" t="s">
        <v>654</v>
      </c>
      <c r="D118" s="3" t="s">
        <v>986</v>
      </c>
      <c r="E118" t="s">
        <v>1651</v>
      </c>
      <c r="F118" t="s">
        <v>1655</v>
      </c>
      <c r="G118" s="3" t="s">
        <v>986</v>
      </c>
      <c r="H118" t="s">
        <v>1667</v>
      </c>
      <c r="I118" t="s">
        <v>1671</v>
      </c>
      <c r="J118" s="3" t="s">
        <v>986</v>
      </c>
      <c r="K118" t="s">
        <v>1683</v>
      </c>
      <c r="L118" t="s">
        <v>1687</v>
      </c>
      <c r="M118" s="3" t="s">
        <v>986</v>
      </c>
      <c r="N118" t="str">
        <f t="shared" si="21"/>
        <v>H19</v>
      </c>
      <c r="O118" t="str">
        <f t="shared" si="22"/>
        <v>H17</v>
      </c>
      <c r="P118" s="3" t="s">
        <v>986</v>
      </c>
      <c r="Q118" t="str">
        <f t="shared" si="23"/>
        <v>Q19</v>
      </c>
      <c r="R118" t="str">
        <f t="shared" si="24"/>
        <v>Q17</v>
      </c>
      <c r="S118" s="3" t="s">
        <v>986</v>
      </c>
      <c r="T118" t="str">
        <f t="shared" si="25"/>
        <v>Z19</v>
      </c>
      <c r="U118" t="str">
        <f t="shared" si="26"/>
        <v>Z17</v>
      </c>
      <c r="V118" s="3" t="s">
        <v>986</v>
      </c>
      <c r="W118" t="str">
        <f t="shared" si="27"/>
        <v>AI19</v>
      </c>
      <c r="X118" t="str">
        <f t="shared" si="28"/>
        <v>AI17</v>
      </c>
      <c r="Y118" s="3" t="s">
        <v>986</v>
      </c>
      <c r="Z118" t="str">
        <f t="shared" si="29"/>
        <v>H31</v>
      </c>
      <c r="AA118" t="str">
        <f t="shared" si="30"/>
        <v>H29</v>
      </c>
      <c r="AB118" s="3" t="s">
        <v>986</v>
      </c>
      <c r="AC118" t="str">
        <f t="shared" si="31"/>
        <v>Q31</v>
      </c>
      <c r="AD118" t="str">
        <f t="shared" si="32"/>
        <v>Q29</v>
      </c>
      <c r="AE118" s="3" t="s">
        <v>986</v>
      </c>
      <c r="AF118" t="str">
        <f t="shared" si="33"/>
        <v>Z31</v>
      </c>
      <c r="AG118" t="str">
        <f t="shared" si="34"/>
        <v>Z29</v>
      </c>
      <c r="AH118" s="3" t="s">
        <v>986</v>
      </c>
      <c r="AI118" t="str">
        <f t="shared" si="35"/>
        <v>AI31</v>
      </c>
      <c r="AJ118" t="str">
        <f t="shared" si="36"/>
        <v>AI29</v>
      </c>
    </row>
    <row r="119" spans="1:36" x14ac:dyDescent="0.2">
      <c r="A119" s="3" t="s">
        <v>986</v>
      </c>
      <c r="B119" t="s">
        <v>659</v>
      </c>
      <c r="C119" t="s">
        <v>657</v>
      </c>
      <c r="D119" s="3" t="s">
        <v>986</v>
      </c>
      <c r="E119" t="s">
        <v>1652</v>
      </c>
      <c r="F119" t="s">
        <v>1648</v>
      </c>
      <c r="G119" s="3" t="s">
        <v>986</v>
      </c>
      <c r="H119" t="s">
        <v>1668</v>
      </c>
      <c r="I119" t="s">
        <v>1664</v>
      </c>
      <c r="J119" s="3" t="s">
        <v>986</v>
      </c>
      <c r="K119" t="s">
        <v>1684</v>
      </c>
      <c r="L119" t="s">
        <v>1680</v>
      </c>
      <c r="M119" s="3" t="s">
        <v>986</v>
      </c>
      <c r="N119" t="str">
        <f t="shared" si="21"/>
        <v>H23</v>
      </c>
      <c r="O119" t="str">
        <f t="shared" si="22"/>
        <v>H21</v>
      </c>
      <c r="P119" s="3" t="s">
        <v>986</v>
      </c>
      <c r="Q119" t="str">
        <f t="shared" si="23"/>
        <v>Q23</v>
      </c>
      <c r="R119" t="str">
        <f t="shared" si="24"/>
        <v>Q21</v>
      </c>
      <c r="S119" s="3" t="s">
        <v>986</v>
      </c>
      <c r="T119" t="str">
        <f t="shared" si="25"/>
        <v>Z23</v>
      </c>
      <c r="U119" t="str">
        <f t="shared" si="26"/>
        <v>Z21</v>
      </c>
      <c r="V119" s="3" t="s">
        <v>986</v>
      </c>
      <c r="W119" t="str">
        <f t="shared" si="27"/>
        <v>AI23</v>
      </c>
      <c r="X119" t="str">
        <f t="shared" si="28"/>
        <v>AI21</v>
      </c>
      <c r="Y119" s="3" t="s">
        <v>986</v>
      </c>
      <c r="Z119" t="str">
        <f t="shared" si="29"/>
        <v>H35</v>
      </c>
      <c r="AA119" t="str">
        <f t="shared" si="30"/>
        <v>H33</v>
      </c>
      <c r="AB119" s="3" t="s">
        <v>986</v>
      </c>
      <c r="AC119" t="str">
        <f t="shared" si="31"/>
        <v>Q35</v>
      </c>
      <c r="AD119" t="str">
        <f t="shared" si="32"/>
        <v>Q33</v>
      </c>
      <c r="AE119" s="3" t="s">
        <v>986</v>
      </c>
      <c r="AF119" t="str">
        <f t="shared" si="33"/>
        <v>Z35</v>
      </c>
      <c r="AG119" t="str">
        <f t="shared" si="34"/>
        <v>Z33</v>
      </c>
      <c r="AH119" s="3" t="s">
        <v>986</v>
      </c>
      <c r="AI119" t="str">
        <f t="shared" si="35"/>
        <v>AI35</v>
      </c>
      <c r="AJ119" t="str">
        <f t="shared" si="36"/>
        <v>AI33</v>
      </c>
    </row>
    <row r="120" spans="1:36" x14ac:dyDescent="0.2">
      <c r="A120" s="3" t="s">
        <v>986</v>
      </c>
      <c r="B120" t="s">
        <v>660</v>
      </c>
      <c r="C120" t="s">
        <v>658</v>
      </c>
      <c r="D120" s="3" t="s">
        <v>986</v>
      </c>
      <c r="E120" t="s">
        <v>1654</v>
      </c>
      <c r="F120" t="s">
        <v>1650</v>
      </c>
      <c r="G120" s="3" t="s">
        <v>986</v>
      </c>
      <c r="H120" t="s">
        <v>1670</v>
      </c>
      <c r="I120" t="s">
        <v>1666</v>
      </c>
      <c r="J120" s="3" t="s">
        <v>986</v>
      </c>
      <c r="K120" t="s">
        <v>1686</v>
      </c>
      <c r="L120" t="s">
        <v>1682</v>
      </c>
      <c r="M120" s="3" t="s">
        <v>986</v>
      </c>
      <c r="N120" t="str">
        <f t="shared" si="21"/>
        <v>H24</v>
      </c>
      <c r="O120" t="str">
        <f t="shared" si="22"/>
        <v>H22</v>
      </c>
      <c r="P120" s="3" t="s">
        <v>986</v>
      </c>
      <c r="Q120" t="str">
        <f t="shared" si="23"/>
        <v>Q24</v>
      </c>
      <c r="R120" t="str">
        <f t="shared" si="24"/>
        <v>Q22</v>
      </c>
      <c r="S120" s="3" t="s">
        <v>986</v>
      </c>
      <c r="T120" t="str">
        <f t="shared" si="25"/>
        <v>Z24</v>
      </c>
      <c r="U120" t="str">
        <f t="shared" si="26"/>
        <v>Z22</v>
      </c>
      <c r="V120" s="3" t="s">
        <v>986</v>
      </c>
      <c r="W120" t="str">
        <f t="shared" si="27"/>
        <v>AI24</v>
      </c>
      <c r="X120" t="str">
        <f t="shared" si="28"/>
        <v>AI22</v>
      </c>
      <c r="Y120" s="3" t="s">
        <v>986</v>
      </c>
      <c r="Z120" t="str">
        <f t="shared" si="29"/>
        <v>H36</v>
      </c>
      <c r="AA120" t="str">
        <f t="shared" si="30"/>
        <v>H34</v>
      </c>
      <c r="AB120" s="3" t="s">
        <v>986</v>
      </c>
      <c r="AC120" t="str">
        <f t="shared" si="31"/>
        <v>Q36</v>
      </c>
      <c r="AD120" t="str">
        <f t="shared" si="32"/>
        <v>Q34</v>
      </c>
      <c r="AE120" s="3" t="s">
        <v>986</v>
      </c>
      <c r="AF120" t="str">
        <f t="shared" si="33"/>
        <v>Z36</v>
      </c>
      <c r="AG120" t="str">
        <f t="shared" si="34"/>
        <v>Z34</v>
      </c>
      <c r="AH120" s="3" t="s">
        <v>986</v>
      </c>
      <c r="AI120" t="str">
        <f t="shared" si="35"/>
        <v>AI36</v>
      </c>
      <c r="AJ120" t="str">
        <f t="shared" si="36"/>
        <v>AI34</v>
      </c>
    </row>
    <row r="121" spans="1:36" x14ac:dyDescent="0.2">
      <c r="A121" s="3" t="s">
        <v>929</v>
      </c>
      <c r="B121" t="s">
        <v>291</v>
      </c>
      <c r="C121" t="s">
        <v>292</v>
      </c>
      <c r="D121" s="3" t="s">
        <v>929</v>
      </c>
      <c r="E121" t="s">
        <v>280</v>
      </c>
      <c r="F121" t="s">
        <v>1642</v>
      </c>
      <c r="G121" s="3" t="s">
        <v>929</v>
      </c>
      <c r="H121" t="s">
        <v>1661</v>
      </c>
      <c r="I121" t="s">
        <v>1657</v>
      </c>
      <c r="J121" s="3" t="s">
        <v>929</v>
      </c>
      <c r="K121" t="s">
        <v>1677</v>
      </c>
      <c r="L121" t="s">
        <v>1673</v>
      </c>
      <c r="M121" s="3" t="s">
        <v>929</v>
      </c>
      <c r="N121" t="str">
        <f t="shared" si="21"/>
        <v>D16</v>
      </c>
      <c r="O121" t="str">
        <f t="shared" si="22"/>
        <v>D18</v>
      </c>
      <c r="P121" s="3" t="s">
        <v>929</v>
      </c>
      <c r="Q121" t="str">
        <f t="shared" si="23"/>
        <v>M16</v>
      </c>
      <c r="R121" t="str">
        <f t="shared" si="24"/>
        <v>M18</v>
      </c>
      <c r="S121" s="3" t="s">
        <v>929</v>
      </c>
      <c r="T121" t="str">
        <f t="shared" si="25"/>
        <v>V16</v>
      </c>
      <c r="U121" t="str">
        <f t="shared" si="26"/>
        <v>V18</v>
      </c>
      <c r="V121" s="3" t="s">
        <v>929</v>
      </c>
      <c r="W121" t="str">
        <f t="shared" si="27"/>
        <v>AE16</v>
      </c>
      <c r="X121" t="str">
        <f t="shared" si="28"/>
        <v>AE18</v>
      </c>
      <c r="Y121" s="3" t="s">
        <v>929</v>
      </c>
      <c r="Z121" t="str">
        <f t="shared" si="29"/>
        <v>D28</v>
      </c>
      <c r="AA121" t="str">
        <f t="shared" si="30"/>
        <v>D30</v>
      </c>
      <c r="AB121" s="3" t="s">
        <v>929</v>
      </c>
      <c r="AC121" t="str">
        <f t="shared" si="31"/>
        <v>M28</v>
      </c>
      <c r="AD121" t="str">
        <f t="shared" si="32"/>
        <v>M30</v>
      </c>
      <c r="AE121" s="3" t="s">
        <v>929</v>
      </c>
      <c r="AF121" t="str">
        <f t="shared" si="33"/>
        <v>V28</v>
      </c>
      <c r="AG121" t="str">
        <f t="shared" si="34"/>
        <v>V30</v>
      </c>
      <c r="AH121" s="3" t="s">
        <v>929</v>
      </c>
      <c r="AI121" t="str">
        <f t="shared" si="35"/>
        <v>AE28</v>
      </c>
      <c r="AJ121" t="str">
        <f t="shared" si="36"/>
        <v>AE30</v>
      </c>
    </row>
    <row r="122" spans="1:36" x14ac:dyDescent="0.2">
      <c r="A122" s="3" t="s">
        <v>929</v>
      </c>
      <c r="B122" t="s">
        <v>649</v>
      </c>
      <c r="C122" t="s">
        <v>277</v>
      </c>
      <c r="D122" s="3" t="s">
        <v>929</v>
      </c>
      <c r="E122" t="s">
        <v>1647</v>
      </c>
      <c r="F122" t="s">
        <v>1644</v>
      </c>
      <c r="G122" s="3" t="s">
        <v>929</v>
      </c>
      <c r="H122" t="s">
        <v>1663</v>
      </c>
      <c r="I122" t="s">
        <v>1659</v>
      </c>
      <c r="J122" s="3" t="s">
        <v>929</v>
      </c>
      <c r="K122" t="s">
        <v>1679</v>
      </c>
      <c r="L122" t="s">
        <v>1675</v>
      </c>
      <c r="M122" s="3" t="s">
        <v>929</v>
      </c>
      <c r="N122" t="str">
        <f t="shared" si="21"/>
        <v>D17</v>
      </c>
      <c r="O122" t="str">
        <f t="shared" si="22"/>
        <v>D19</v>
      </c>
      <c r="P122" s="3" t="s">
        <v>929</v>
      </c>
      <c r="Q122" t="str">
        <f t="shared" si="23"/>
        <v>M17</v>
      </c>
      <c r="R122" t="str">
        <f t="shared" si="24"/>
        <v>M19</v>
      </c>
      <c r="S122" s="3" t="s">
        <v>929</v>
      </c>
      <c r="T122" t="str">
        <f t="shared" si="25"/>
        <v>V17</v>
      </c>
      <c r="U122" t="str">
        <f t="shared" si="26"/>
        <v>V19</v>
      </c>
      <c r="V122" s="3" t="s">
        <v>929</v>
      </c>
      <c r="W122" t="str">
        <f t="shared" si="27"/>
        <v>AE17</v>
      </c>
      <c r="X122" t="str">
        <f t="shared" si="28"/>
        <v>AE19</v>
      </c>
      <c r="Y122" s="3" t="s">
        <v>929</v>
      </c>
      <c r="Z122" t="str">
        <f t="shared" si="29"/>
        <v>D29</v>
      </c>
      <c r="AA122" t="str">
        <f t="shared" si="30"/>
        <v>D31</v>
      </c>
      <c r="AB122" s="3" t="s">
        <v>929</v>
      </c>
      <c r="AC122" t="str">
        <f t="shared" si="31"/>
        <v>M29</v>
      </c>
      <c r="AD122" t="str">
        <f t="shared" si="32"/>
        <v>M31</v>
      </c>
      <c r="AE122" s="3" t="s">
        <v>929</v>
      </c>
      <c r="AF122" t="str">
        <f t="shared" si="33"/>
        <v>V29</v>
      </c>
      <c r="AG122" t="str">
        <f t="shared" si="34"/>
        <v>V31</v>
      </c>
      <c r="AH122" s="3" t="s">
        <v>929</v>
      </c>
      <c r="AI122" t="str">
        <f t="shared" si="35"/>
        <v>AE29</v>
      </c>
      <c r="AJ122" t="str">
        <f t="shared" si="36"/>
        <v>AE31</v>
      </c>
    </row>
    <row r="123" spans="1:36" x14ac:dyDescent="0.2">
      <c r="A123" s="3" t="s">
        <v>929</v>
      </c>
      <c r="B123" t="s">
        <v>650</v>
      </c>
      <c r="C123" t="s">
        <v>651</v>
      </c>
      <c r="D123" s="3" t="s">
        <v>929</v>
      </c>
      <c r="E123" t="s">
        <v>1641</v>
      </c>
      <c r="F123" t="s">
        <v>1645</v>
      </c>
      <c r="G123" s="3" t="s">
        <v>929</v>
      </c>
      <c r="H123" t="s">
        <v>1656</v>
      </c>
      <c r="I123" t="s">
        <v>1660</v>
      </c>
      <c r="J123" s="3" t="s">
        <v>929</v>
      </c>
      <c r="K123" t="s">
        <v>1672</v>
      </c>
      <c r="L123" t="s">
        <v>1676</v>
      </c>
      <c r="M123" s="3" t="s">
        <v>929</v>
      </c>
      <c r="N123" t="str">
        <f t="shared" si="21"/>
        <v>D21</v>
      </c>
      <c r="O123" t="str">
        <f t="shared" si="22"/>
        <v>D23</v>
      </c>
      <c r="P123" s="3" t="s">
        <v>929</v>
      </c>
      <c r="Q123" t="str">
        <f t="shared" si="23"/>
        <v>M21</v>
      </c>
      <c r="R123" t="str">
        <f t="shared" si="24"/>
        <v>M23</v>
      </c>
      <c r="S123" s="3" t="s">
        <v>929</v>
      </c>
      <c r="T123" t="str">
        <f t="shared" si="25"/>
        <v>V21</v>
      </c>
      <c r="U123" t="str">
        <f t="shared" si="26"/>
        <v>V23</v>
      </c>
      <c r="V123" s="3" t="s">
        <v>929</v>
      </c>
      <c r="W123" t="str">
        <f t="shared" si="27"/>
        <v>AE21</v>
      </c>
      <c r="X123" t="str">
        <f t="shared" si="28"/>
        <v>AE23</v>
      </c>
      <c r="Y123" s="3" t="s">
        <v>929</v>
      </c>
      <c r="Z123" t="str">
        <f t="shared" si="29"/>
        <v>D33</v>
      </c>
      <c r="AA123" t="str">
        <f t="shared" si="30"/>
        <v>D35</v>
      </c>
      <c r="AB123" s="3" t="s">
        <v>929</v>
      </c>
      <c r="AC123" t="str">
        <f t="shared" si="31"/>
        <v>M33</v>
      </c>
      <c r="AD123" t="str">
        <f t="shared" si="32"/>
        <v>M35</v>
      </c>
      <c r="AE123" s="3" t="s">
        <v>929</v>
      </c>
      <c r="AF123" t="str">
        <f t="shared" si="33"/>
        <v>V33</v>
      </c>
      <c r="AG123" t="str">
        <f t="shared" si="34"/>
        <v>V35</v>
      </c>
      <c r="AH123" s="3" t="s">
        <v>929</v>
      </c>
      <c r="AI123" t="str">
        <f t="shared" si="35"/>
        <v>AE33</v>
      </c>
      <c r="AJ123" t="str">
        <f t="shared" si="36"/>
        <v>AE35</v>
      </c>
    </row>
    <row r="124" spans="1:36" x14ac:dyDescent="0.2">
      <c r="A124" s="3" t="s">
        <v>929</v>
      </c>
      <c r="B124" t="s">
        <v>294</v>
      </c>
      <c r="C124" t="s">
        <v>652</v>
      </c>
      <c r="D124" s="3" t="s">
        <v>929</v>
      </c>
      <c r="E124" t="s">
        <v>1643</v>
      </c>
      <c r="F124" t="s">
        <v>1646</v>
      </c>
      <c r="G124" s="3" t="s">
        <v>929</v>
      </c>
      <c r="H124" t="s">
        <v>1658</v>
      </c>
      <c r="I124" t="s">
        <v>1662</v>
      </c>
      <c r="J124" s="3" t="s">
        <v>929</v>
      </c>
      <c r="K124" t="s">
        <v>1674</v>
      </c>
      <c r="L124" t="s">
        <v>1678</v>
      </c>
      <c r="M124" s="3" t="s">
        <v>929</v>
      </c>
      <c r="N124" t="str">
        <f t="shared" si="21"/>
        <v>D22</v>
      </c>
      <c r="O124" t="str">
        <f t="shared" si="22"/>
        <v>D24</v>
      </c>
      <c r="P124" s="3" t="s">
        <v>929</v>
      </c>
      <c r="Q124" t="str">
        <f t="shared" si="23"/>
        <v>M22</v>
      </c>
      <c r="R124" t="str">
        <f t="shared" si="24"/>
        <v>M24</v>
      </c>
      <c r="S124" s="3" t="s">
        <v>929</v>
      </c>
      <c r="T124" t="str">
        <f t="shared" si="25"/>
        <v>V22</v>
      </c>
      <c r="U124" t="str">
        <f t="shared" si="26"/>
        <v>V24</v>
      </c>
      <c r="V124" s="3" t="s">
        <v>929</v>
      </c>
      <c r="W124" t="str">
        <f t="shared" si="27"/>
        <v>AE22</v>
      </c>
      <c r="X124" t="str">
        <f t="shared" si="28"/>
        <v>AE24</v>
      </c>
      <c r="Y124" s="3" t="s">
        <v>929</v>
      </c>
      <c r="Z124" t="str">
        <f t="shared" si="29"/>
        <v>D34</v>
      </c>
      <c r="AA124" t="str">
        <f t="shared" si="30"/>
        <v>D36</v>
      </c>
      <c r="AB124" s="3" t="s">
        <v>929</v>
      </c>
      <c r="AC124" t="str">
        <f t="shared" si="31"/>
        <v>M34</v>
      </c>
      <c r="AD124" t="str">
        <f t="shared" si="32"/>
        <v>M36</v>
      </c>
      <c r="AE124" s="3" t="s">
        <v>929</v>
      </c>
      <c r="AF124" t="str">
        <f t="shared" si="33"/>
        <v>V34</v>
      </c>
      <c r="AG124" t="str">
        <f t="shared" si="34"/>
        <v>V36</v>
      </c>
      <c r="AH124" s="3" t="s">
        <v>929</v>
      </c>
      <c r="AI124" t="str">
        <f t="shared" si="35"/>
        <v>AE34</v>
      </c>
      <c r="AJ124" t="str">
        <f t="shared" si="36"/>
        <v>AE36</v>
      </c>
    </row>
    <row r="125" spans="1:36" x14ac:dyDescent="0.2">
      <c r="A125" s="3" t="s">
        <v>929</v>
      </c>
      <c r="B125" t="s">
        <v>653</v>
      </c>
      <c r="C125" t="s">
        <v>655</v>
      </c>
      <c r="D125" s="3" t="s">
        <v>929</v>
      </c>
      <c r="E125" t="s">
        <v>1653</v>
      </c>
      <c r="F125" t="s">
        <v>1649</v>
      </c>
      <c r="G125" s="3" t="s">
        <v>929</v>
      </c>
      <c r="H125" t="s">
        <v>1669</v>
      </c>
      <c r="I125" t="s">
        <v>1665</v>
      </c>
      <c r="J125" s="3" t="s">
        <v>929</v>
      </c>
      <c r="K125" t="s">
        <v>1685</v>
      </c>
      <c r="L125" t="s">
        <v>1681</v>
      </c>
      <c r="M125" s="3" t="s">
        <v>929</v>
      </c>
      <c r="N125" t="str">
        <f t="shared" si="21"/>
        <v>H16</v>
      </c>
      <c r="O125" t="str">
        <f t="shared" si="22"/>
        <v>H18</v>
      </c>
      <c r="P125" s="3" t="s">
        <v>929</v>
      </c>
      <c r="Q125" t="str">
        <f t="shared" si="23"/>
        <v>Q16</v>
      </c>
      <c r="R125" t="str">
        <f t="shared" si="24"/>
        <v>Q18</v>
      </c>
      <c r="S125" s="3" t="s">
        <v>929</v>
      </c>
      <c r="T125" t="str">
        <f t="shared" si="25"/>
        <v>Z16</v>
      </c>
      <c r="U125" t="str">
        <f t="shared" si="26"/>
        <v>Z18</v>
      </c>
      <c r="V125" s="3" t="s">
        <v>929</v>
      </c>
      <c r="W125" t="str">
        <f t="shared" si="27"/>
        <v>AI16</v>
      </c>
      <c r="X125" t="str">
        <f t="shared" si="28"/>
        <v>AI18</v>
      </c>
      <c r="Y125" s="3" t="s">
        <v>929</v>
      </c>
      <c r="Z125" t="str">
        <f t="shared" si="29"/>
        <v>H28</v>
      </c>
      <c r="AA125" t="str">
        <f t="shared" si="30"/>
        <v>H30</v>
      </c>
      <c r="AB125" s="3" t="s">
        <v>929</v>
      </c>
      <c r="AC125" t="str">
        <f t="shared" si="31"/>
        <v>Q28</v>
      </c>
      <c r="AD125" t="str">
        <f t="shared" si="32"/>
        <v>Q30</v>
      </c>
      <c r="AE125" s="3" t="s">
        <v>929</v>
      </c>
      <c r="AF125" t="str">
        <f t="shared" si="33"/>
        <v>Z28</v>
      </c>
      <c r="AG125" t="str">
        <f t="shared" si="34"/>
        <v>Z30</v>
      </c>
      <c r="AH125" s="3" t="s">
        <v>929</v>
      </c>
      <c r="AI125" t="str">
        <f t="shared" si="35"/>
        <v>AI28</v>
      </c>
      <c r="AJ125" t="str">
        <f t="shared" si="36"/>
        <v>AI30</v>
      </c>
    </row>
    <row r="126" spans="1:36" x14ac:dyDescent="0.2">
      <c r="A126" s="3" t="s">
        <v>929</v>
      </c>
      <c r="B126" t="s">
        <v>654</v>
      </c>
      <c r="C126" t="s">
        <v>656</v>
      </c>
      <c r="D126" s="3" t="s">
        <v>929</v>
      </c>
      <c r="E126" t="s">
        <v>1655</v>
      </c>
      <c r="F126" t="s">
        <v>1651</v>
      </c>
      <c r="G126" s="3" t="s">
        <v>929</v>
      </c>
      <c r="H126" t="s">
        <v>1671</v>
      </c>
      <c r="I126" t="s">
        <v>1667</v>
      </c>
      <c r="J126" s="3" t="s">
        <v>929</v>
      </c>
      <c r="K126" t="s">
        <v>1687</v>
      </c>
      <c r="L126" t="s">
        <v>1683</v>
      </c>
      <c r="M126" s="3" t="s">
        <v>929</v>
      </c>
      <c r="N126" t="str">
        <f t="shared" si="21"/>
        <v>H17</v>
      </c>
      <c r="O126" t="str">
        <f t="shared" si="22"/>
        <v>H19</v>
      </c>
      <c r="P126" s="3" t="s">
        <v>929</v>
      </c>
      <c r="Q126" t="str">
        <f t="shared" si="23"/>
        <v>Q17</v>
      </c>
      <c r="R126" t="str">
        <f t="shared" si="24"/>
        <v>Q19</v>
      </c>
      <c r="S126" s="3" t="s">
        <v>929</v>
      </c>
      <c r="T126" t="str">
        <f t="shared" si="25"/>
        <v>Z17</v>
      </c>
      <c r="U126" t="str">
        <f t="shared" si="26"/>
        <v>Z19</v>
      </c>
      <c r="V126" s="3" t="s">
        <v>929</v>
      </c>
      <c r="W126" t="str">
        <f t="shared" si="27"/>
        <v>AI17</v>
      </c>
      <c r="X126" t="str">
        <f t="shared" si="28"/>
        <v>AI19</v>
      </c>
      <c r="Y126" s="3" t="s">
        <v>929</v>
      </c>
      <c r="Z126" t="str">
        <f t="shared" si="29"/>
        <v>H29</v>
      </c>
      <c r="AA126" t="str">
        <f t="shared" si="30"/>
        <v>H31</v>
      </c>
      <c r="AB126" s="3" t="s">
        <v>929</v>
      </c>
      <c r="AC126" t="str">
        <f t="shared" si="31"/>
        <v>Q29</v>
      </c>
      <c r="AD126" t="str">
        <f t="shared" si="32"/>
        <v>Q31</v>
      </c>
      <c r="AE126" s="3" t="s">
        <v>929</v>
      </c>
      <c r="AF126" t="str">
        <f t="shared" si="33"/>
        <v>Z29</v>
      </c>
      <c r="AG126" t="str">
        <f t="shared" si="34"/>
        <v>Z31</v>
      </c>
      <c r="AH126" s="3" t="s">
        <v>929</v>
      </c>
      <c r="AI126" t="str">
        <f t="shared" si="35"/>
        <v>AI29</v>
      </c>
      <c r="AJ126" t="str">
        <f t="shared" si="36"/>
        <v>AI31</v>
      </c>
    </row>
    <row r="127" spans="1:36" x14ac:dyDescent="0.2">
      <c r="A127" s="3" t="s">
        <v>929</v>
      </c>
      <c r="B127" t="s">
        <v>657</v>
      </c>
      <c r="C127" t="s">
        <v>659</v>
      </c>
      <c r="D127" s="3" t="s">
        <v>929</v>
      </c>
      <c r="E127" t="s">
        <v>1648</v>
      </c>
      <c r="F127" t="s">
        <v>1652</v>
      </c>
      <c r="G127" s="3" t="s">
        <v>929</v>
      </c>
      <c r="H127" t="s">
        <v>1664</v>
      </c>
      <c r="I127" t="s">
        <v>1668</v>
      </c>
      <c r="J127" s="3" t="s">
        <v>929</v>
      </c>
      <c r="K127" t="s">
        <v>1680</v>
      </c>
      <c r="L127" t="s">
        <v>1684</v>
      </c>
      <c r="M127" s="3" t="s">
        <v>929</v>
      </c>
      <c r="N127" t="str">
        <f t="shared" si="21"/>
        <v>H21</v>
      </c>
      <c r="O127" t="str">
        <f t="shared" si="22"/>
        <v>H23</v>
      </c>
      <c r="P127" s="3" t="s">
        <v>929</v>
      </c>
      <c r="Q127" t="str">
        <f t="shared" si="23"/>
        <v>Q21</v>
      </c>
      <c r="R127" t="str">
        <f t="shared" si="24"/>
        <v>Q23</v>
      </c>
      <c r="S127" s="3" t="s">
        <v>929</v>
      </c>
      <c r="T127" t="str">
        <f t="shared" si="25"/>
        <v>Z21</v>
      </c>
      <c r="U127" t="str">
        <f t="shared" si="26"/>
        <v>Z23</v>
      </c>
      <c r="V127" s="3" t="s">
        <v>929</v>
      </c>
      <c r="W127" t="str">
        <f t="shared" si="27"/>
        <v>AI21</v>
      </c>
      <c r="X127" t="str">
        <f t="shared" si="28"/>
        <v>AI23</v>
      </c>
      <c r="Y127" s="3" t="s">
        <v>929</v>
      </c>
      <c r="Z127" t="str">
        <f t="shared" si="29"/>
        <v>H33</v>
      </c>
      <c r="AA127" t="str">
        <f t="shared" si="30"/>
        <v>H35</v>
      </c>
      <c r="AB127" s="3" t="s">
        <v>929</v>
      </c>
      <c r="AC127" t="str">
        <f t="shared" si="31"/>
        <v>Q33</v>
      </c>
      <c r="AD127" t="str">
        <f t="shared" si="32"/>
        <v>Q35</v>
      </c>
      <c r="AE127" s="3" t="s">
        <v>929</v>
      </c>
      <c r="AF127" t="str">
        <f t="shared" si="33"/>
        <v>Z33</v>
      </c>
      <c r="AG127" t="str">
        <f t="shared" si="34"/>
        <v>Z35</v>
      </c>
      <c r="AH127" s="3" t="s">
        <v>929</v>
      </c>
      <c r="AI127" t="str">
        <f t="shared" si="35"/>
        <v>AI33</v>
      </c>
      <c r="AJ127" t="str">
        <f t="shared" si="36"/>
        <v>AI35</v>
      </c>
    </row>
    <row r="128" spans="1:36" x14ac:dyDescent="0.2">
      <c r="A128" s="3" t="s">
        <v>929</v>
      </c>
      <c r="B128" t="s">
        <v>658</v>
      </c>
      <c r="C128" t="s">
        <v>660</v>
      </c>
      <c r="D128" s="3" t="s">
        <v>929</v>
      </c>
      <c r="E128" t="s">
        <v>1650</v>
      </c>
      <c r="F128" t="s">
        <v>1654</v>
      </c>
      <c r="G128" s="3" t="s">
        <v>929</v>
      </c>
      <c r="H128" t="s">
        <v>1666</v>
      </c>
      <c r="I128" t="s">
        <v>1670</v>
      </c>
      <c r="J128" s="3" t="s">
        <v>929</v>
      </c>
      <c r="K128" t="s">
        <v>1682</v>
      </c>
      <c r="L128" t="s">
        <v>1686</v>
      </c>
      <c r="M128" s="3" t="s">
        <v>929</v>
      </c>
      <c r="N128" t="str">
        <f t="shared" si="21"/>
        <v>H22</v>
      </c>
      <c r="O128" t="str">
        <f t="shared" si="22"/>
        <v>H24</v>
      </c>
      <c r="P128" s="3" t="s">
        <v>929</v>
      </c>
      <c r="Q128" t="str">
        <f t="shared" si="23"/>
        <v>Q22</v>
      </c>
      <c r="R128" t="str">
        <f t="shared" si="24"/>
        <v>Q24</v>
      </c>
      <c r="S128" s="3" t="s">
        <v>929</v>
      </c>
      <c r="T128" t="str">
        <f t="shared" si="25"/>
        <v>Z22</v>
      </c>
      <c r="U128" t="str">
        <f t="shared" si="26"/>
        <v>Z24</v>
      </c>
      <c r="V128" s="3" t="s">
        <v>929</v>
      </c>
      <c r="W128" t="str">
        <f t="shared" si="27"/>
        <v>AI22</v>
      </c>
      <c r="X128" t="str">
        <f t="shared" si="28"/>
        <v>AI24</v>
      </c>
      <c r="Y128" s="3" t="s">
        <v>929</v>
      </c>
      <c r="Z128" t="str">
        <f t="shared" si="29"/>
        <v>H34</v>
      </c>
      <c r="AA128" t="str">
        <f t="shared" si="30"/>
        <v>H36</v>
      </c>
      <c r="AB128" s="3" t="s">
        <v>929</v>
      </c>
      <c r="AC128" t="str">
        <f t="shared" si="31"/>
        <v>Q34</v>
      </c>
      <c r="AD128" t="str">
        <f t="shared" si="32"/>
        <v>Q36</v>
      </c>
      <c r="AE128" s="3" t="s">
        <v>929</v>
      </c>
      <c r="AF128" t="str">
        <f t="shared" si="33"/>
        <v>Z34</v>
      </c>
      <c r="AG128" t="str">
        <f t="shared" si="34"/>
        <v>Z36</v>
      </c>
      <c r="AH128" s="3" t="s">
        <v>929</v>
      </c>
      <c r="AI128" t="str">
        <f t="shared" si="35"/>
        <v>AI34</v>
      </c>
      <c r="AJ128" t="str">
        <f t="shared" si="36"/>
        <v>AI36</v>
      </c>
    </row>
    <row r="129" spans="1:36" x14ac:dyDescent="0.2">
      <c r="A129" s="3" t="s">
        <v>667</v>
      </c>
      <c r="B129" t="s">
        <v>657</v>
      </c>
      <c r="C129" t="s">
        <v>291</v>
      </c>
      <c r="D129" s="3" t="s">
        <v>667</v>
      </c>
      <c r="E129" t="s">
        <v>1648</v>
      </c>
      <c r="F129" t="s">
        <v>280</v>
      </c>
      <c r="G129" s="3" t="s">
        <v>667</v>
      </c>
      <c r="H129" t="s">
        <v>1664</v>
      </c>
      <c r="I129" t="s">
        <v>1661</v>
      </c>
      <c r="J129" s="3" t="s">
        <v>667</v>
      </c>
      <c r="K129" t="s">
        <v>1680</v>
      </c>
      <c r="L129" t="s">
        <v>1677</v>
      </c>
      <c r="M129" s="3" t="s">
        <v>667</v>
      </c>
      <c r="N129" t="str">
        <f t="shared" si="21"/>
        <v>H21</v>
      </c>
      <c r="O129" t="str">
        <f t="shared" si="22"/>
        <v>D16</v>
      </c>
      <c r="P129" s="3" t="s">
        <v>667</v>
      </c>
      <c r="Q129" t="str">
        <f t="shared" si="23"/>
        <v>Q21</v>
      </c>
      <c r="R129" t="str">
        <f t="shared" si="24"/>
        <v>M16</v>
      </c>
      <c r="S129" s="3" t="s">
        <v>667</v>
      </c>
      <c r="T129" t="str">
        <f t="shared" si="25"/>
        <v>Z21</v>
      </c>
      <c r="U129" t="str">
        <f t="shared" si="26"/>
        <v>V16</v>
      </c>
      <c r="V129" s="3" t="s">
        <v>667</v>
      </c>
      <c r="W129" t="str">
        <f t="shared" si="27"/>
        <v>AI21</v>
      </c>
      <c r="X129" t="str">
        <f t="shared" si="28"/>
        <v>AE16</v>
      </c>
      <c r="Y129" s="3" t="s">
        <v>667</v>
      </c>
      <c r="Z129" t="str">
        <f t="shared" si="29"/>
        <v>H33</v>
      </c>
      <c r="AA129" t="str">
        <f t="shared" si="30"/>
        <v>D28</v>
      </c>
      <c r="AB129" s="3" t="s">
        <v>667</v>
      </c>
      <c r="AC129" t="str">
        <f t="shared" si="31"/>
        <v>Q33</v>
      </c>
      <c r="AD129" t="str">
        <f t="shared" si="32"/>
        <v>M28</v>
      </c>
      <c r="AE129" s="3" t="s">
        <v>667</v>
      </c>
      <c r="AF129" t="str">
        <f t="shared" si="33"/>
        <v>Z33</v>
      </c>
      <c r="AG129" t="str">
        <f t="shared" si="34"/>
        <v>V28</v>
      </c>
      <c r="AH129" s="3" t="s">
        <v>667</v>
      </c>
      <c r="AI129" t="str">
        <f t="shared" si="35"/>
        <v>AI33</v>
      </c>
      <c r="AJ129" t="str">
        <f t="shared" si="36"/>
        <v>AE28</v>
      </c>
    </row>
    <row r="130" spans="1:36" x14ac:dyDescent="0.2">
      <c r="A130" s="3" t="s">
        <v>667</v>
      </c>
      <c r="B130" t="s">
        <v>658</v>
      </c>
      <c r="C130" t="s">
        <v>649</v>
      </c>
      <c r="D130" s="3" t="s">
        <v>667</v>
      </c>
      <c r="E130" t="s">
        <v>1650</v>
      </c>
      <c r="F130" t="s">
        <v>1647</v>
      </c>
      <c r="G130" s="3" t="s">
        <v>667</v>
      </c>
      <c r="H130" t="s">
        <v>1666</v>
      </c>
      <c r="I130" t="s">
        <v>1663</v>
      </c>
      <c r="J130" s="3" t="s">
        <v>667</v>
      </c>
      <c r="K130" t="s">
        <v>1682</v>
      </c>
      <c r="L130" t="s">
        <v>1679</v>
      </c>
      <c r="M130" s="3" t="s">
        <v>667</v>
      </c>
      <c r="N130" t="str">
        <f t="shared" ref="N130:N193" si="37">_xlfn.CONCAT(LEFT(B130, 1), _xlfn.NUMBERVALUE(RIGHT(B130,LEN(B130)-1))+12)</f>
        <v>H22</v>
      </c>
      <c r="O130" t="str">
        <f t="shared" ref="O130:O193" si="38">_xlfn.CONCAT(LEFT(C130, 1), _xlfn.NUMBERVALUE(RIGHT(C130,LEN(C130)-1))+12)</f>
        <v>D17</v>
      </c>
      <c r="P130" s="3" t="s">
        <v>667</v>
      </c>
      <c r="Q130" t="str">
        <f t="shared" ref="Q130:Q193" si="39">_xlfn.CONCAT(LEFT(E130, 1), _xlfn.NUMBERVALUE(RIGHT(E130,LEN(E130)-1))+12)</f>
        <v>Q22</v>
      </c>
      <c r="R130" t="str">
        <f t="shared" ref="R130:R193" si="40">_xlfn.CONCAT(LEFT(F130, 1), _xlfn.NUMBERVALUE(RIGHT(F130,LEN(F130)-1))+12)</f>
        <v>M17</v>
      </c>
      <c r="S130" s="3" t="s">
        <v>667</v>
      </c>
      <c r="T130" t="str">
        <f t="shared" ref="T130:T193" si="41">_xlfn.CONCAT(LEFT(H130, 1), _xlfn.NUMBERVALUE(RIGHT(H130,LEN(H130)-1))+12)</f>
        <v>Z22</v>
      </c>
      <c r="U130" t="str">
        <f t="shared" ref="U130:U193" si="42">_xlfn.CONCAT(LEFT(I130, 1), _xlfn.NUMBERVALUE(RIGHT(I130,LEN(I130)-1))+12)</f>
        <v>V17</v>
      </c>
      <c r="V130" s="3" t="s">
        <v>667</v>
      </c>
      <c r="W130" t="str">
        <f t="shared" ref="W130:W193" si="43">_xlfn.CONCAT(LEFT(K130, 2), _xlfn.NUMBERVALUE(RIGHT(K130,LEN(K130)-2))+12)</f>
        <v>AI22</v>
      </c>
      <c r="X130" t="str">
        <f t="shared" ref="X130:X193" si="44">_xlfn.CONCAT(LEFT(L130, 2), _xlfn.NUMBERVALUE(RIGHT(L130,LEN(L130)-2))+12)</f>
        <v>AE17</v>
      </c>
      <c r="Y130" s="3" t="s">
        <v>667</v>
      </c>
      <c r="Z130" t="str">
        <f t="shared" ref="Z130:Z193" si="45">_xlfn.CONCAT(LEFT(N130, 1), _xlfn.NUMBERVALUE(RIGHT(N130,LEN(N130)-1))+12)</f>
        <v>H34</v>
      </c>
      <c r="AA130" t="str">
        <f t="shared" ref="AA130:AA193" si="46">_xlfn.CONCAT(LEFT(O130, 1), _xlfn.NUMBERVALUE(RIGHT(O130,LEN(O130)-1))+12)</f>
        <v>D29</v>
      </c>
      <c r="AB130" s="3" t="s">
        <v>667</v>
      </c>
      <c r="AC130" t="str">
        <f t="shared" ref="AC130:AC193" si="47">_xlfn.CONCAT(LEFT(Q130, 1), _xlfn.NUMBERVALUE(RIGHT(Q130,LEN(Q130)-1))+12)</f>
        <v>Q34</v>
      </c>
      <c r="AD130" t="str">
        <f t="shared" ref="AD130:AD193" si="48">_xlfn.CONCAT(LEFT(R130, 1), _xlfn.NUMBERVALUE(RIGHT(R130,LEN(R130)-1))+12)</f>
        <v>M29</v>
      </c>
      <c r="AE130" s="3" t="s">
        <v>667</v>
      </c>
      <c r="AF130" t="str">
        <f t="shared" ref="AF130:AF193" si="49">_xlfn.CONCAT(LEFT(T130, 1), _xlfn.NUMBERVALUE(RIGHT(T130,LEN(T130)-1))+12)</f>
        <v>Z34</v>
      </c>
      <c r="AG130" t="str">
        <f t="shared" ref="AG130:AG193" si="50">_xlfn.CONCAT(LEFT(U130, 1), _xlfn.NUMBERVALUE(RIGHT(U130,LEN(U130)-1))+12)</f>
        <v>V29</v>
      </c>
      <c r="AH130" s="3" t="s">
        <v>667</v>
      </c>
      <c r="AI130" t="str">
        <f t="shared" ref="AI130:AI193" si="51">_xlfn.CONCAT(LEFT(W130, 2), _xlfn.NUMBERVALUE(RIGHT(W130,LEN(W130)-2))+12)</f>
        <v>AI34</v>
      </c>
      <c r="AJ130" t="str">
        <f t="shared" ref="AJ130:AJ193" si="52">_xlfn.CONCAT(LEFT(X130, 2), _xlfn.NUMBERVALUE(RIGHT(X130,LEN(X130)-2))+12)</f>
        <v>AE29</v>
      </c>
    </row>
    <row r="131" spans="1:36" x14ac:dyDescent="0.2">
      <c r="A131" s="3" t="s">
        <v>667</v>
      </c>
      <c r="B131" t="s">
        <v>659</v>
      </c>
      <c r="C131" t="s">
        <v>292</v>
      </c>
      <c r="D131" s="3" t="s">
        <v>667</v>
      </c>
      <c r="E131" t="s">
        <v>1652</v>
      </c>
      <c r="F131" t="s">
        <v>1642</v>
      </c>
      <c r="G131" s="3" t="s">
        <v>667</v>
      </c>
      <c r="H131" t="s">
        <v>1668</v>
      </c>
      <c r="I131" t="s">
        <v>1657</v>
      </c>
      <c r="J131" s="3" t="s">
        <v>667</v>
      </c>
      <c r="K131" t="s">
        <v>1684</v>
      </c>
      <c r="L131" t="s">
        <v>1673</v>
      </c>
      <c r="M131" s="3" t="s">
        <v>667</v>
      </c>
      <c r="N131" t="str">
        <f t="shared" si="37"/>
        <v>H23</v>
      </c>
      <c r="O131" t="str">
        <f t="shared" si="38"/>
        <v>D18</v>
      </c>
      <c r="P131" s="3" t="s">
        <v>667</v>
      </c>
      <c r="Q131" t="str">
        <f t="shared" si="39"/>
        <v>Q23</v>
      </c>
      <c r="R131" t="str">
        <f t="shared" si="40"/>
        <v>M18</v>
      </c>
      <c r="S131" s="3" t="s">
        <v>667</v>
      </c>
      <c r="T131" t="str">
        <f t="shared" si="41"/>
        <v>Z23</v>
      </c>
      <c r="U131" t="str">
        <f t="shared" si="42"/>
        <v>V18</v>
      </c>
      <c r="V131" s="3" t="s">
        <v>667</v>
      </c>
      <c r="W131" t="str">
        <f t="shared" si="43"/>
        <v>AI23</v>
      </c>
      <c r="X131" t="str">
        <f t="shared" si="44"/>
        <v>AE18</v>
      </c>
      <c r="Y131" s="3" t="s">
        <v>667</v>
      </c>
      <c r="Z131" t="str">
        <f t="shared" si="45"/>
        <v>H35</v>
      </c>
      <c r="AA131" t="str">
        <f t="shared" si="46"/>
        <v>D30</v>
      </c>
      <c r="AB131" s="3" t="s">
        <v>667</v>
      </c>
      <c r="AC131" t="str">
        <f t="shared" si="47"/>
        <v>Q35</v>
      </c>
      <c r="AD131" t="str">
        <f t="shared" si="48"/>
        <v>M30</v>
      </c>
      <c r="AE131" s="3" t="s">
        <v>667</v>
      </c>
      <c r="AF131" t="str">
        <f t="shared" si="49"/>
        <v>Z35</v>
      </c>
      <c r="AG131" t="str">
        <f t="shared" si="50"/>
        <v>V30</v>
      </c>
      <c r="AH131" s="3" t="s">
        <v>667</v>
      </c>
      <c r="AI131" t="str">
        <f t="shared" si="51"/>
        <v>AI35</v>
      </c>
      <c r="AJ131" t="str">
        <f t="shared" si="52"/>
        <v>AE30</v>
      </c>
    </row>
    <row r="132" spans="1:36" x14ac:dyDescent="0.2">
      <c r="A132" s="3" t="s">
        <v>667</v>
      </c>
      <c r="B132" t="s">
        <v>660</v>
      </c>
      <c r="C132" t="s">
        <v>277</v>
      </c>
      <c r="D132" s="3" t="s">
        <v>667</v>
      </c>
      <c r="E132" t="s">
        <v>1654</v>
      </c>
      <c r="F132" t="s">
        <v>1644</v>
      </c>
      <c r="G132" s="3" t="s">
        <v>667</v>
      </c>
      <c r="H132" t="s">
        <v>1670</v>
      </c>
      <c r="I132" t="s">
        <v>1659</v>
      </c>
      <c r="J132" s="3" t="s">
        <v>667</v>
      </c>
      <c r="K132" t="s">
        <v>1686</v>
      </c>
      <c r="L132" t="s">
        <v>1675</v>
      </c>
      <c r="M132" s="3" t="s">
        <v>667</v>
      </c>
      <c r="N132" t="str">
        <f t="shared" si="37"/>
        <v>H24</v>
      </c>
      <c r="O132" t="str">
        <f t="shared" si="38"/>
        <v>D19</v>
      </c>
      <c r="P132" s="3" t="s">
        <v>667</v>
      </c>
      <c r="Q132" t="str">
        <f t="shared" si="39"/>
        <v>Q24</v>
      </c>
      <c r="R132" t="str">
        <f t="shared" si="40"/>
        <v>M19</v>
      </c>
      <c r="S132" s="3" t="s">
        <v>667</v>
      </c>
      <c r="T132" t="str">
        <f t="shared" si="41"/>
        <v>Z24</v>
      </c>
      <c r="U132" t="str">
        <f t="shared" si="42"/>
        <v>V19</v>
      </c>
      <c r="V132" s="3" t="s">
        <v>667</v>
      </c>
      <c r="W132" t="str">
        <f t="shared" si="43"/>
        <v>AI24</v>
      </c>
      <c r="X132" t="str">
        <f t="shared" si="44"/>
        <v>AE19</v>
      </c>
      <c r="Y132" s="3" t="s">
        <v>667</v>
      </c>
      <c r="Z132" t="str">
        <f t="shared" si="45"/>
        <v>H36</v>
      </c>
      <c r="AA132" t="str">
        <f t="shared" si="46"/>
        <v>D31</v>
      </c>
      <c r="AB132" s="3" t="s">
        <v>667</v>
      </c>
      <c r="AC132" t="str">
        <f t="shared" si="47"/>
        <v>Q36</v>
      </c>
      <c r="AD132" t="str">
        <f t="shared" si="48"/>
        <v>M31</v>
      </c>
      <c r="AE132" s="3" t="s">
        <v>667</v>
      </c>
      <c r="AF132" t="str">
        <f t="shared" si="49"/>
        <v>Z36</v>
      </c>
      <c r="AG132" t="str">
        <f t="shared" si="50"/>
        <v>V31</v>
      </c>
      <c r="AH132" s="3" t="s">
        <v>667</v>
      </c>
      <c r="AI132" t="str">
        <f t="shared" si="51"/>
        <v>AI36</v>
      </c>
      <c r="AJ132" t="str">
        <f t="shared" si="52"/>
        <v>AE31</v>
      </c>
    </row>
    <row r="133" spans="1:36" x14ac:dyDescent="0.2">
      <c r="A133" s="3" t="s">
        <v>667</v>
      </c>
      <c r="B133" t="s">
        <v>653</v>
      </c>
      <c r="C133" t="s">
        <v>650</v>
      </c>
      <c r="D133" s="3" t="s">
        <v>667</v>
      </c>
      <c r="E133" t="s">
        <v>1653</v>
      </c>
      <c r="F133" t="s">
        <v>1641</v>
      </c>
      <c r="G133" s="3" t="s">
        <v>667</v>
      </c>
      <c r="H133" t="s">
        <v>1669</v>
      </c>
      <c r="I133" t="s">
        <v>1656</v>
      </c>
      <c r="J133" s="3" t="s">
        <v>667</v>
      </c>
      <c r="K133" t="s">
        <v>1685</v>
      </c>
      <c r="L133" t="s">
        <v>1672</v>
      </c>
      <c r="M133" s="3" t="s">
        <v>667</v>
      </c>
      <c r="N133" t="str">
        <f t="shared" si="37"/>
        <v>H16</v>
      </c>
      <c r="O133" t="str">
        <f t="shared" si="38"/>
        <v>D21</v>
      </c>
      <c r="P133" s="3" t="s">
        <v>667</v>
      </c>
      <c r="Q133" t="str">
        <f t="shared" si="39"/>
        <v>Q16</v>
      </c>
      <c r="R133" t="str">
        <f t="shared" si="40"/>
        <v>M21</v>
      </c>
      <c r="S133" s="3" t="s">
        <v>667</v>
      </c>
      <c r="T133" t="str">
        <f t="shared" si="41"/>
        <v>Z16</v>
      </c>
      <c r="U133" t="str">
        <f t="shared" si="42"/>
        <v>V21</v>
      </c>
      <c r="V133" s="3" t="s">
        <v>667</v>
      </c>
      <c r="W133" t="str">
        <f t="shared" si="43"/>
        <v>AI16</v>
      </c>
      <c r="X133" t="str">
        <f t="shared" si="44"/>
        <v>AE21</v>
      </c>
      <c r="Y133" s="3" t="s">
        <v>667</v>
      </c>
      <c r="Z133" t="str">
        <f t="shared" si="45"/>
        <v>H28</v>
      </c>
      <c r="AA133" t="str">
        <f t="shared" si="46"/>
        <v>D33</v>
      </c>
      <c r="AB133" s="3" t="s">
        <v>667</v>
      </c>
      <c r="AC133" t="str">
        <f t="shared" si="47"/>
        <v>Q28</v>
      </c>
      <c r="AD133" t="str">
        <f t="shared" si="48"/>
        <v>M33</v>
      </c>
      <c r="AE133" s="3" t="s">
        <v>667</v>
      </c>
      <c r="AF133" t="str">
        <f t="shared" si="49"/>
        <v>Z28</v>
      </c>
      <c r="AG133" t="str">
        <f t="shared" si="50"/>
        <v>V33</v>
      </c>
      <c r="AH133" s="3" t="s">
        <v>667</v>
      </c>
      <c r="AI133" t="str">
        <f t="shared" si="51"/>
        <v>AI28</v>
      </c>
      <c r="AJ133" t="str">
        <f t="shared" si="52"/>
        <v>AE33</v>
      </c>
    </row>
    <row r="134" spans="1:36" x14ac:dyDescent="0.2">
      <c r="A134" s="3" t="s">
        <v>667</v>
      </c>
      <c r="B134" t="s">
        <v>654</v>
      </c>
      <c r="C134" t="s">
        <v>294</v>
      </c>
      <c r="D134" s="3" t="s">
        <v>667</v>
      </c>
      <c r="E134" t="s">
        <v>1655</v>
      </c>
      <c r="F134" t="s">
        <v>1643</v>
      </c>
      <c r="G134" s="3" t="s">
        <v>667</v>
      </c>
      <c r="H134" t="s">
        <v>1671</v>
      </c>
      <c r="I134" t="s">
        <v>1658</v>
      </c>
      <c r="J134" s="3" t="s">
        <v>667</v>
      </c>
      <c r="K134" t="s">
        <v>1687</v>
      </c>
      <c r="L134" t="s">
        <v>1674</v>
      </c>
      <c r="M134" s="3" t="s">
        <v>667</v>
      </c>
      <c r="N134" t="str">
        <f t="shared" si="37"/>
        <v>H17</v>
      </c>
      <c r="O134" t="str">
        <f t="shared" si="38"/>
        <v>D22</v>
      </c>
      <c r="P134" s="3" t="s">
        <v>667</v>
      </c>
      <c r="Q134" t="str">
        <f t="shared" si="39"/>
        <v>Q17</v>
      </c>
      <c r="R134" t="str">
        <f t="shared" si="40"/>
        <v>M22</v>
      </c>
      <c r="S134" s="3" t="s">
        <v>667</v>
      </c>
      <c r="T134" t="str">
        <f t="shared" si="41"/>
        <v>Z17</v>
      </c>
      <c r="U134" t="str">
        <f t="shared" si="42"/>
        <v>V22</v>
      </c>
      <c r="V134" s="3" t="s">
        <v>667</v>
      </c>
      <c r="W134" t="str">
        <f t="shared" si="43"/>
        <v>AI17</v>
      </c>
      <c r="X134" t="str">
        <f t="shared" si="44"/>
        <v>AE22</v>
      </c>
      <c r="Y134" s="3" t="s">
        <v>667</v>
      </c>
      <c r="Z134" t="str">
        <f t="shared" si="45"/>
        <v>H29</v>
      </c>
      <c r="AA134" t="str">
        <f t="shared" si="46"/>
        <v>D34</v>
      </c>
      <c r="AB134" s="3" t="s">
        <v>667</v>
      </c>
      <c r="AC134" t="str">
        <f t="shared" si="47"/>
        <v>Q29</v>
      </c>
      <c r="AD134" t="str">
        <f t="shared" si="48"/>
        <v>M34</v>
      </c>
      <c r="AE134" s="3" t="s">
        <v>667</v>
      </c>
      <c r="AF134" t="str">
        <f t="shared" si="49"/>
        <v>Z29</v>
      </c>
      <c r="AG134" t="str">
        <f t="shared" si="50"/>
        <v>V34</v>
      </c>
      <c r="AH134" s="3" t="s">
        <v>667</v>
      </c>
      <c r="AI134" t="str">
        <f t="shared" si="51"/>
        <v>AI29</v>
      </c>
      <c r="AJ134" t="str">
        <f t="shared" si="52"/>
        <v>AE34</v>
      </c>
    </row>
    <row r="135" spans="1:36" x14ac:dyDescent="0.2">
      <c r="A135" s="3" t="s">
        <v>667</v>
      </c>
      <c r="B135" t="s">
        <v>655</v>
      </c>
      <c r="C135" t="s">
        <v>651</v>
      </c>
      <c r="D135" s="3" t="s">
        <v>667</v>
      </c>
      <c r="E135" t="s">
        <v>1649</v>
      </c>
      <c r="F135" t="s">
        <v>1645</v>
      </c>
      <c r="G135" s="3" t="s">
        <v>667</v>
      </c>
      <c r="H135" t="s">
        <v>1665</v>
      </c>
      <c r="I135" t="s">
        <v>1660</v>
      </c>
      <c r="J135" s="3" t="s">
        <v>667</v>
      </c>
      <c r="K135" t="s">
        <v>1681</v>
      </c>
      <c r="L135" t="s">
        <v>1676</v>
      </c>
      <c r="M135" s="3" t="s">
        <v>667</v>
      </c>
      <c r="N135" t="str">
        <f t="shared" si="37"/>
        <v>H18</v>
      </c>
      <c r="O135" t="str">
        <f t="shared" si="38"/>
        <v>D23</v>
      </c>
      <c r="P135" s="3" t="s">
        <v>667</v>
      </c>
      <c r="Q135" t="str">
        <f t="shared" si="39"/>
        <v>Q18</v>
      </c>
      <c r="R135" t="str">
        <f t="shared" si="40"/>
        <v>M23</v>
      </c>
      <c r="S135" s="3" t="s">
        <v>667</v>
      </c>
      <c r="T135" t="str">
        <f t="shared" si="41"/>
        <v>Z18</v>
      </c>
      <c r="U135" t="str">
        <f t="shared" si="42"/>
        <v>V23</v>
      </c>
      <c r="V135" s="3" t="s">
        <v>667</v>
      </c>
      <c r="W135" t="str">
        <f t="shared" si="43"/>
        <v>AI18</v>
      </c>
      <c r="X135" t="str">
        <f t="shared" si="44"/>
        <v>AE23</v>
      </c>
      <c r="Y135" s="3" t="s">
        <v>667</v>
      </c>
      <c r="Z135" t="str">
        <f t="shared" si="45"/>
        <v>H30</v>
      </c>
      <c r="AA135" t="str">
        <f t="shared" si="46"/>
        <v>D35</v>
      </c>
      <c r="AB135" s="3" t="s">
        <v>667</v>
      </c>
      <c r="AC135" t="str">
        <f t="shared" si="47"/>
        <v>Q30</v>
      </c>
      <c r="AD135" t="str">
        <f t="shared" si="48"/>
        <v>M35</v>
      </c>
      <c r="AE135" s="3" t="s">
        <v>667</v>
      </c>
      <c r="AF135" t="str">
        <f t="shared" si="49"/>
        <v>Z30</v>
      </c>
      <c r="AG135" t="str">
        <f t="shared" si="50"/>
        <v>V35</v>
      </c>
      <c r="AH135" s="3" t="s">
        <v>667</v>
      </c>
      <c r="AI135" t="str">
        <f t="shared" si="51"/>
        <v>AI30</v>
      </c>
      <c r="AJ135" t="str">
        <f t="shared" si="52"/>
        <v>AE35</v>
      </c>
    </row>
    <row r="136" spans="1:36" x14ac:dyDescent="0.2">
      <c r="A136" s="3" t="s">
        <v>667</v>
      </c>
      <c r="B136" t="s">
        <v>656</v>
      </c>
      <c r="C136" t="s">
        <v>652</v>
      </c>
      <c r="D136" s="3" t="s">
        <v>667</v>
      </c>
      <c r="E136" t="s">
        <v>1651</v>
      </c>
      <c r="F136" t="s">
        <v>1646</v>
      </c>
      <c r="G136" s="3" t="s">
        <v>667</v>
      </c>
      <c r="H136" t="s">
        <v>1667</v>
      </c>
      <c r="I136" t="s">
        <v>1662</v>
      </c>
      <c r="J136" s="3" t="s">
        <v>667</v>
      </c>
      <c r="K136" t="s">
        <v>1683</v>
      </c>
      <c r="L136" t="s">
        <v>1678</v>
      </c>
      <c r="M136" s="3" t="s">
        <v>667</v>
      </c>
      <c r="N136" t="str">
        <f t="shared" si="37"/>
        <v>H19</v>
      </c>
      <c r="O136" t="str">
        <f t="shared" si="38"/>
        <v>D24</v>
      </c>
      <c r="P136" s="3" t="s">
        <v>667</v>
      </c>
      <c r="Q136" t="str">
        <f t="shared" si="39"/>
        <v>Q19</v>
      </c>
      <c r="R136" t="str">
        <f t="shared" si="40"/>
        <v>M24</v>
      </c>
      <c r="S136" s="3" t="s">
        <v>667</v>
      </c>
      <c r="T136" t="str">
        <f t="shared" si="41"/>
        <v>Z19</v>
      </c>
      <c r="U136" t="str">
        <f t="shared" si="42"/>
        <v>V24</v>
      </c>
      <c r="V136" s="3" t="s">
        <v>667</v>
      </c>
      <c r="W136" t="str">
        <f t="shared" si="43"/>
        <v>AI19</v>
      </c>
      <c r="X136" t="str">
        <f t="shared" si="44"/>
        <v>AE24</v>
      </c>
      <c r="Y136" s="3" t="s">
        <v>667</v>
      </c>
      <c r="Z136" t="str">
        <f t="shared" si="45"/>
        <v>H31</v>
      </c>
      <c r="AA136" t="str">
        <f t="shared" si="46"/>
        <v>D36</v>
      </c>
      <c r="AB136" s="3" t="s">
        <v>667</v>
      </c>
      <c r="AC136" t="str">
        <f t="shared" si="47"/>
        <v>Q31</v>
      </c>
      <c r="AD136" t="str">
        <f t="shared" si="48"/>
        <v>M36</v>
      </c>
      <c r="AE136" s="3" t="s">
        <v>667</v>
      </c>
      <c r="AF136" t="str">
        <f t="shared" si="49"/>
        <v>Z31</v>
      </c>
      <c r="AG136" t="str">
        <f t="shared" si="50"/>
        <v>V36</v>
      </c>
      <c r="AH136" s="3" t="s">
        <v>667</v>
      </c>
      <c r="AI136" t="str">
        <f t="shared" si="51"/>
        <v>AI31</v>
      </c>
      <c r="AJ136" t="str">
        <f t="shared" si="52"/>
        <v>AE36</v>
      </c>
    </row>
    <row r="137" spans="1:36" x14ac:dyDescent="0.2">
      <c r="A137" s="3" t="s">
        <v>668</v>
      </c>
      <c r="B137" t="s">
        <v>291</v>
      </c>
      <c r="C137" t="s">
        <v>658</v>
      </c>
      <c r="D137" s="3" t="s">
        <v>668</v>
      </c>
      <c r="E137" t="s">
        <v>280</v>
      </c>
      <c r="F137" t="s">
        <v>1650</v>
      </c>
      <c r="G137" s="3" t="s">
        <v>668</v>
      </c>
      <c r="H137" t="s">
        <v>1661</v>
      </c>
      <c r="I137" t="s">
        <v>1666</v>
      </c>
      <c r="J137" s="3" t="s">
        <v>668</v>
      </c>
      <c r="K137" t="s">
        <v>1677</v>
      </c>
      <c r="L137" t="s">
        <v>1682</v>
      </c>
      <c r="M137" s="3" t="s">
        <v>668</v>
      </c>
      <c r="N137" t="str">
        <f t="shared" si="37"/>
        <v>D16</v>
      </c>
      <c r="O137" t="str">
        <f t="shared" si="38"/>
        <v>H22</v>
      </c>
      <c r="P137" s="3" t="s">
        <v>668</v>
      </c>
      <c r="Q137" t="str">
        <f t="shared" si="39"/>
        <v>M16</v>
      </c>
      <c r="R137" t="str">
        <f t="shared" si="40"/>
        <v>Q22</v>
      </c>
      <c r="S137" s="3" t="s">
        <v>668</v>
      </c>
      <c r="T137" t="str">
        <f t="shared" si="41"/>
        <v>V16</v>
      </c>
      <c r="U137" t="str">
        <f t="shared" si="42"/>
        <v>Z22</v>
      </c>
      <c r="V137" s="3" t="s">
        <v>668</v>
      </c>
      <c r="W137" t="str">
        <f t="shared" si="43"/>
        <v>AE16</v>
      </c>
      <c r="X137" t="str">
        <f t="shared" si="44"/>
        <v>AI22</v>
      </c>
      <c r="Y137" s="3" t="s">
        <v>668</v>
      </c>
      <c r="Z137" t="str">
        <f t="shared" si="45"/>
        <v>D28</v>
      </c>
      <c r="AA137" t="str">
        <f t="shared" si="46"/>
        <v>H34</v>
      </c>
      <c r="AB137" s="3" t="s">
        <v>668</v>
      </c>
      <c r="AC137" t="str">
        <f t="shared" si="47"/>
        <v>M28</v>
      </c>
      <c r="AD137" t="str">
        <f t="shared" si="48"/>
        <v>Q34</v>
      </c>
      <c r="AE137" s="3" t="s">
        <v>668</v>
      </c>
      <c r="AF137" t="str">
        <f t="shared" si="49"/>
        <v>V28</v>
      </c>
      <c r="AG137" t="str">
        <f t="shared" si="50"/>
        <v>Z34</v>
      </c>
      <c r="AH137" s="3" t="s">
        <v>668</v>
      </c>
      <c r="AI137" t="str">
        <f t="shared" si="51"/>
        <v>AE28</v>
      </c>
      <c r="AJ137" t="str">
        <f t="shared" si="52"/>
        <v>AI34</v>
      </c>
    </row>
    <row r="138" spans="1:36" x14ac:dyDescent="0.2">
      <c r="A138" s="3" t="s">
        <v>668</v>
      </c>
      <c r="B138" t="s">
        <v>649</v>
      </c>
      <c r="C138" t="s">
        <v>657</v>
      </c>
      <c r="D138" s="3" t="s">
        <v>668</v>
      </c>
      <c r="E138" t="s">
        <v>1647</v>
      </c>
      <c r="F138" t="s">
        <v>1648</v>
      </c>
      <c r="G138" s="3" t="s">
        <v>668</v>
      </c>
      <c r="H138" t="s">
        <v>1663</v>
      </c>
      <c r="I138" t="s">
        <v>1664</v>
      </c>
      <c r="J138" s="3" t="s">
        <v>668</v>
      </c>
      <c r="K138" t="s">
        <v>1679</v>
      </c>
      <c r="L138" t="s">
        <v>1680</v>
      </c>
      <c r="M138" s="3" t="s">
        <v>668</v>
      </c>
      <c r="N138" t="str">
        <f t="shared" si="37"/>
        <v>D17</v>
      </c>
      <c r="O138" t="str">
        <f t="shared" si="38"/>
        <v>H21</v>
      </c>
      <c r="P138" s="3" t="s">
        <v>668</v>
      </c>
      <c r="Q138" t="str">
        <f t="shared" si="39"/>
        <v>M17</v>
      </c>
      <c r="R138" t="str">
        <f t="shared" si="40"/>
        <v>Q21</v>
      </c>
      <c r="S138" s="3" t="s">
        <v>668</v>
      </c>
      <c r="T138" t="str">
        <f t="shared" si="41"/>
        <v>V17</v>
      </c>
      <c r="U138" t="str">
        <f t="shared" si="42"/>
        <v>Z21</v>
      </c>
      <c r="V138" s="3" t="s">
        <v>668</v>
      </c>
      <c r="W138" t="str">
        <f t="shared" si="43"/>
        <v>AE17</v>
      </c>
      <c r="X138" t="str">
        <f t="shared" si="44"/>
        <v>AI21</v>
      </c>
      <c r="Y138" s="3" t="s">
        <v>668</v>
      </c>
      <c r="Z138" t="str">
        <f t="shared" si="45"/>
        <v>D29</v>
      </c>
      <c r="AA138" t="str">
        <f t="shared" si="46"/>
        <v>H33</v>
      </c>
      <c r="AB138" s="3" t="s">
        <v>668</v>
      </c>
      <c r="AC138" t="str">
        <f t="shared" si="47"/>
        <v>M29</v>
      </c>
      <c r="AD138" t="str">
        <f t="shared" si="48"/>
        <v>Q33</v>
      </c>
      <c r="AE138" s="3" t="s">
        <v>668</v>
      </c>
      <c r="AF138" t="str">
        <f t="shared" si="49"/>
        <v>V29</v>
      </c>
      <c r="AG138" t="str">
        <f t="shared" si="50"/>
        <v>Z33</v>
      </c>
      <c r="AH138" s="3" t="s">
        <v>668</v>
      </c>
      <c r="AI138" t="str">
        <f t="shared" si="51"/>
        <v>AE29</v>
      </c>
      <c r="AJ138" t="str">
        <f t="shared" si="52"/>
        <v>AI33</v>
      </c>
    </row>
    <row r="139" spans="1:36" x14ac:dyDescent="0.2">
      <c r="A139" s="3" t="s">
        <v>668</v>
      </c>
      <c r="B139" t="s">
        <v>292</v>
      </c>
      <c r="C139" t="s">
        <v>660</v>
      </c>
      <c r="D139" s="3" t="s">
        <v>668</v>
      </c>
      <c r="E139" t="s">
        <v>1642</v>
      </c>
      <c r="F139" t="s">
        <v>1654</v>
      </c>
      <c r="G139" s="3" t="s">
        <v>668</v>
      </c>
      <c r="H139" t="s">
        <v>1657</v>
      </c>
      <c r="I139" t="s">
        <v>1670</v>
      </c>
      <c r="J139" s="3" t="s">
        <v>668</v>
      </c>
      <c r="K139" t="s">
        <v>1673</v>
      </c>
      <c r="L139" t="s">
        <v>1686</v>
      </c>
      <c r="M139" s="3" t="s">
        <v>668</v>
      </c>
      <c r="N139" t="str">
        <f t="shared" si="37"/>
        <v>D18</v>
      </c>
      <c r="O139" t="str">
        <f t="shared" si="38"/>
        <v>H24</v>
      </c>
      <c r="P139" s="3" t="s">
        <v>668</v>
      </c>
      <c r="Q139" t="str">
        <f t="shared" si="39"/>
        <v>M18</v>
      </c>
      <c r="R139" t="str">
        <f t="shared" si="40"/>
        <v>Q24</v>
      </c>
      <c r="S139" s="3" t="s">
        <v>668</v>
      </c>
      <c r="T139" t="str">
        <f t="shared" si="41"/>
        <v>V18</v>
      </c>
      <c r="U139" t="str">
        <f t="shared" si="42"/>
        <v>Z24</v>
      </c>
      <c r="V139" s="3" t="s">
        <v>668</v>
      </c>
      <c r="W139" t="str">
        <f t="shared" si="43"/>
        <v>AE18</v>
      </c>
      <c r="X139" t="str">
        <f t="shared" si="44"/>
        <v>AI24</v>
      </c>
      <c r="Y139" s="3" t="s">
        <v>668</v>
      </c>
      <c r="Z139" t="str">
        <f t="shared" si="45"/>
        <v>D30</v>
      </c>
      <c r="AA139" t="str">
        <f t="shared" si="46"/>
        <v>H36</v>
      </c>
      <c r="AB139" s="3" t="s">
        <v>668</v>
      </c>
      <c r="AC139" t="str">
        <f t="shared" si="47"/>
        <v>M30</v>
      </c>
      <c r="AD139" t="str">
        <f t="shared" si="48"/>
        <v>Q36</v>
      </c>
      <c r="AE139" s="3" t="s">
        <v>668</v>
      </c>
      <c r="AF139" t="str">
        <f t="shared" si="49"/>
        <v>V30</v>
      </c>
      <c r="AG139" t="str">
        <f t="shared" si="50"/>
        <v>Z36</v>
      </c>
      <c r="AH139" s="3" t="s">
        <v>668</v>
      </c>
      <c r="AI139" t="str">
        <f t="shared" si="51"/>
        <v>AE30</v>
      </c>
      <c r="AJ139" t="str">
        <f t="shared" si="52"/>
        <v>AI36</v>
      </c>
    </row>
    <row r="140" spans="1:36" x14ac:dyDescent="0.2">
      <c r="A140" s="3" t="s">
        <v>668</v>
      </c>
      <c r="B140" t="s">
        <v>277</v>
      </c>
      <c r="C140" t="s">
        <v>659</v>
      </c>
      <c r="D140" s="3" t="s">
        <v>668</v>
      </c>
      <c r="E140" t="s">
        <v>1644</v>
      </c>
      <c r="F140" t="s">
        <v>1652</v>
      </c>
      <c r="G140" s="3" t="s">
        <v>668</v>
      </c>
      <c r="H140" t="s">
        <v>1659</v>
      </c>
      <c r="I140" t="s">
        <v>1668</v>
      </c>
      <c r="J140" s="3" t="s">
        <v>668</v>
      </c>
      <c r="K140" t="s">
        <v>1675</v>
      </c>
      <c r="L140" t="s">
        <v>1684</v>
      </c>
      <c r="M140" s="3" t="s">
        <v>668</v>
      </c>
      <c r="N140" t="str">
        <f t="shared" si="37"/>
        <v>D19</v>
      </c>
      <c r="O140" t="str">
        <f t="shared" si="38"/>
        <v>H23</v>
      </c>
      <c r="P140" s="3" t="s">
        <v>668</v>
      </c>
      <c r="Q140" t="str">
        <f t="shared" si="39"/>
        <v>M19</v>
      </c>
      <c r="R140" t="str">
        <f t="shared" si="40"/>
        <v>Q23</v>
      </c>
      <c r="S140" s="3" t="s">
        <v>668</v>
      </c>
      <c r="T140" t="str">
        <f t="shared" si="41"/>
        <v>V19</v>
      </c>
      <c r="U140" t="str">
        <f t="shared" si="42"/>
        <v>Z23</v>
      </c>
      <c r="V140" s="3" t="s">
        <v>668</v>
      </c>
      <c r="W140" t="str">
        <f t="shared" si="43"/>
        <v>AE19</v>
      </c>
      <c r="X140" t="str">
        <f t="shared" si="44"/>
        <v>AI23</v>
      </c>
      <c r="Y140" s="3" t="s">
        <v>668</v>
      </c>
      <c r="Z140" t="str">
        <f t="shared" si="45"/>
        <v>D31</v>
      </c>
      <c r="AA140" t="str">
        <f t="shared" si="46"/>
        <v>H35</v>
      </c>
      <c r="AB140" s="3" t="s">
        <v>668</v>
      </c>
      <c r="AC140" t="str">
        <f t="shared" si="47"/>
        <v>M31</v>
      </c>
      <c r="AD140" t="str">
        <f t="shared" si="48"/>
        <v>Q35</v>
      </c>
      <c r="AE140" s="3" t="s">
        <v>668</v>
      </c>
      <c r="AF140" t="str">
        <f t="shared" si="49"/>
        <v>V31</v>
      </c>
      <c r="AG140" t="str">
        <f t="shared" si="50"/>
        <v>Z35</v>
      </c>
      <c r="AH140" s="3" t="s">
        <v>668</v>
      </c>
      <c r="AI140" t="str">
        <f t="shared" si="51"/>
        <v>AE31</v>
      </c>
      <c r="AJ140" t="str">
        <f t="shared" si="52"/>
        <v>AI35</v>
      </c>
    </row>
    <row r="141" spans="1:36" x14ac:dyDescent="0.2">
      <c r="A141" s="3" t="s">
        <v>668</v>
      </c>
      <c r="B141" t="s">
        <v>650</v>
      </c>
      <c r="C141" t="s">
        <v>654</v>
      </c>
      <c r="D141" s="3" t="s">
        <v>668</v>
      </c>
      <c r="E141" t="s">
        <v>1641</v>
      </c>
      <c r="F141" t="s">
        <v>1655</v>
      </c>
      <c r="G141" s="3" t="s">
        <v>668</v>
      </c>
      <c r="H141" t="s">
        <v>1656</v>
      </c>
      <c r="I141" t="s">
        <v>1671</v>
      </c>
      <c r="J141" s="3" t="s">
        <v>668</v>
      </c>
      <c r="K141" t="s">
        <v>1672</v>
      </c>
      <c r="L141" t="s">
        <v>1687</v>
      </c>
      <c r="M141" s="3" t="s">
        <v>668</v>
      </c>
      <c r="N141" t="str">
        <f t="shared" si="37"/>
        <v>D21</v>
      </c>
      <c r="O141" t="str">
        <f t="shared" si="38"/>
        <v>H17</v>
      </c>
      <c r="P141" s="3" t="s">
        <v>668</v>
      </c>
      <c r="Q141" t="str">
        <f t="shared" si="39"/>
        <v>M21</v>
      </c>
      <c r="R141" t="str">
        <f t="shared" si="40"/>
        <v>Q17</v>
      </c>
      <c r="S141" s="3" t="s">
        <v>668</v>
      </c>
      <c r="T141" t="str">
        <f t="shared" si="41"/>
        <v>V21</v>
      </c>
      <c r="U141" t="str">
        <f t="shared" si="42"/>
        <v>Z17</v>
      </c>
      <c r="V141" s="3" t="s">
        <v>668</v>
      </c>
      <c r="W141" t="str">
        <f t="shared" si="43"/>
        <v>AE21</v>
      </c>
      <c r="X141" t="str">
        <f t="shared" si="44"/>
        <v>AI17</v>
      </c>
      <c r="Y141" s="3" t="s">
        <v>668</v>
      </c>
      <c r="Z141" t="str">
        <f t="shared" si="45"/>
        <v>D33</v>
      </c>
      <c r="AA141" t="str">
        <f t="shared" si="46"/>
        <v>H29</v>
      </c>
      <c r="AB141" s="3" t="s">
        <v>668</v>
      </c>
      <c r="AC141" t="str">
        <f t="shared" si="47"/>
        <v>M33</v>
      </c>
      <c r="AD141" t="str">
        <f t="shared" si="48"/>
        <v>Q29</v>
      </c>
      <c r="AE141" s="3" t="s">
        <v>668</v>
      </c>
      <c r="AF141" t="str">
        <f t="shared" si="49"/>
        <v>V33</v>
      </c>
      <c r="AG141" t="str">
        <f t="shared" si="50"/>
        <v>Z29</v>
      </c>
      <c r="AH141" s="3" t="s">
        <v>668</v>
      </c>
      <c r="AI141" t="str">
        <f t="shared" si="51"/>
        <v>AE33</v>
      </c>
      <c r="AJ141" t="str">
        <f t="shared" si="52"/>
        <v>AI29</v>
      </c>
    </row>
    <row r="142" spans="1:36" x14ac:dyDescent="0.2">
      <c r="A142" s="3" t="s">
        <v>668</v>
      </c>
      <c r="B142" t="s">
        <v>294</v>
      </c>
      <c r="C142" t="s">
        <v>653</v>
      </c>
      <c r="D142" s="3" t="s">
        <v>668</v>
      </c>
      <c r="E142" t="s">
        <v>1643</v>
      </c>
      <c r="F142" t="s">
        <v>1653</v>
      </c>
      <c r="G142" s="3" t="s">
        <v>668</v>
      </c>
      <c r="H142" t="s">
        <v>1658</v>
      </c>
      <c r="I142" t="s">
        <v>1669</v>
      </c>
      <c r="J142" s="3" t="s">
        <v>668</v>
      </c>
      <c r="K142" t="s">
        <v>1674</v>
      </c>
      <c r="L142" t="s">
        <v>1685</v>
      </c>
      <c r="M142" s="3" t="s">
        <v>668</v>
      </c>
      <c r="N142" t="str">
        <f t="shared" si="37"/>
        <v>D22</v>
      </c>
      <c r="O142" t="str">
        <f t="shared" si="38"/>
        <v>H16</v>
      </c>
      <c r="P142" s="3" t="s">
        <v>668</v>
      </c>
      <c r="Q142" t="str">
        <f t="shared" si="39"/>
        <v>M22</v>
      </c>
      <c r="R142" t="str">
        <f t="shared" si="40"/>
        <v>Q16</v>
      </c>
      <c r="S142" s="3" t="s">
        <v>668</v>
      </c>
      <c r="T142" t="str">
        <f t="shared" si="41"/>
        <v>V22</v>
      </c>
      <c r="U142" t="str">
        <f t="shared" si="42"/>
        <v>Z16</v>
      </c>
      <c r="V142" s="3" t="s">
        <v>668</v>
      </c>
      <c r="W142" t="str">
        <f t="shared" si="43"/>
        <v>AE22</v>
      </c>
      <c r="X142" t="str">
        <f t="shared" si="44"/>
        <v>AI16</v>
      </c>
      <c r="Y142" s="3" t="s">
        <v>668</v>
      </c>
      <c r="Z142" t="str">
        <f t="shared" si="45"/>
        <v>D34</v>
      </c>
      <c r="AA142" t="str">
        <f t="shared" si="46"/>
        <v>H28</v>
      </c>
      <c r="AB142" s="3" t="s">
        <v>668</v>
      </c>
      <c r="AC142" t="str">
        <f t="shared" si="47"/>
        <v>M34</v>
      </c>
      <c r="AD142" t="str">
        <f t="shared" si="48"/>
        <v>Q28</v>
      </c>
      <c r="AE142" s="3" t="s">
        <v>668</v>
      </c>
      <c r="AF142" t="str">
        <f t="shared" si="49"/>
        <v>V34</v>
      </c>
      <c r="AG142" t="str">
        <f t="shared" si="50"/>
        <v>Z28</v>
      </c>
      <c r="AH142" s="3" t="s">
        <v>668</v>
      </c>
      <c r="AI142" t="str">
        <f t="shared" si="51"/>
        <v>AE34</v>
      </c>
      <c r="AJ142" t="str">
        <f t="shared" si="52"/>
        <v>AI28</v>
      </c>
    </row>
    <row r="143" spans="1:36" x14ac:dyDescent="0.2">
      <c r="A143" s="3" t="s">
        <v>668</v>
      </c>
      <c r="B143" t="s">
        <v>651</v>
      </c>
      <c r="C143" t="s">
        <v>656</v>
      </c>
      <c r="D143" s="3" t="s">
        <v>668</v>
      </c>
      <c r="E143" t="s">
        <v>1645</v>
      </c>
      <c r="F143" t="s">
        <v>1651</v>
      </c>
      <c r="G143" s="3" t="s">
        <v>668</v>
      </c>
      <c r="H143" t="s">
        <v>1660</v>
      </c>
      <c r="I143" t="s">
        <v>1667</v>
      </c>
      <c r="J143" s="3" t="s">
        <v>668</v>
      </c>
      <c r="K143" t="s">
        <v>1676</v>
      </c>
      <c r="L143" t="s">
        <v>1683</v>
      </c>
      <c r="M143" s="3" t="s">
        <v>668</v>
      </c>
      <c r="N143" t="str">
        <f t="shared" si="37"/>
        <v>D23</v>
      </c>
      <c r="O143" t="str">
        <f t="shared" si="38"/>
        <v>H19</v>
      </c>
      <c r="P143" s="3" t="s">
        <v>668</v>
      </c>
      <c r="Q143" t="str">
        <f t="shared" si="39"/>
        <v>M23</v>
      </c>
      <c r="R143" t="str">
        <f t="shared" si="40"/>
        <v>Q19</v>
      </c>
      <c r="S143" s="3" t="s">
        <v>668</v>
      </c>
      <c r="T143" t="str">
        <f t="shared" si="41"/>
        <v>V23</v>
      </c>
      <c r="U143" t="str">
        <f t="shared" si="42"/>
        <v>Z19</v>
      </c>
      <c r="V143" s="3" t="s">
        <v>668</v>
      </c>
      <c r="W143" t="str">
        <f t="shared" si="43"/>
        <v>AE23</v>
      </c>
      <c r="X143" t="str">
        <f t="shared" si="44"/>
        <v>AI19</v>
      </c>
      <c r="Y143" s="3" t="s">
        <v>668</v>
      </c>
      <c r="Z143" t="str">
        <f t="shared" si="45"/>
        <v>D35</v>
      </c>
      <c r="AA143" t="str">
        <f t="shared" si="46"/>
        <v>H31</v>
      </c>
      <c r="AB143" s="3" t="s">
        <v>668</v>
      </c>
      <c r="AC143" t="str">
        <f t="shared" si="47"/>
        <v>M35</v>
      </c>
      <c r="AD143" t="str">
        <f t="shared" si="48"/>
        <v>Q31</v>
      </c>
      <c r="AE143" s="3" t="s">
        <v>668</v>
      </c>
      <c r="AF143" t="str">
        <f t="shared" si="49"/>
        <v>V35</v>
      </c>
      <c r="AG143" t="str">
        <f t="shared" si="50"/>
        <v>Z31</v>
      </c>
      <c r="AH143" s="3" t="s">
        <v>668</v>
      </c>
      <c r="AI143" t="str">
        <f t="shared" si="51"/>
        <v>AE35</v>
      </c>
      <c r="AJ143" t="str">
        <f t="shared" si="52"/>
        <v>AI31</v>
      </c>
    </row>
    <row r="144" spans="1:36" x14ac:dyDescent="0.2">
      <c r="A144" s="3" t="s">
        <v>668</v>
      </c>
      <c r="B144" t="s">
        <v>652</v>
      </c>
      <c r="C144" t="s">
        <v>655</v>
      </c>
      <c r="D144" s="3" t="s">
        <v>668</v>
      </c>
      <c r="E144" t="s">
        <v>1646</v>
      </c>
      <c r="F144" t="s">
        <v>1649</v>
      </c>
      <c r="G144" s="3" t="s">
        <v>668</v>
      </c>
      <c r="H144" t="s">
        <v>1662</v>
      </c>
      <c r="I144" t="s">
        <v>1665</v>
      </c>
      <c r="J144" s="3" t="s">
        <v>668</v>
      </c>
      <c r="K144" t="s">
        <v>1678</v>
      </c>
      <c r="L144" t="s">
        <v>1681</v>
      </c>
      <c r="M144" s="3" t="s">
        <v>668</v>
      </c>
      <c r="N144" t="str">
        <f t="shared" si="37"/>
        <v>D24</v>
      </c>
      <c r="O144" t="str">
        <f t="shared" si="38"/>
        <v>H18</v>
      </c>
      <c r="P144" s="3" t="s">
        <v>668</v>
      </c>
      <c r="Q144" t="str">
        <f t="shared" si="39"/>
        <v>M24</v>
      </c>
      <c r="R144" t="str">
        <f t="shared" si="40"/>
        <v>Q18</v>
      </c>
      <c r="S144" s="3" t="s">
        <v>668</v>
      </c>
      <c r="T144" t="str">
        <f t="shared" si="41"/>
        <v>V24</v>
      </c>
      <c r="U144" t="str">
        <f t="shared" si="42"/>
        <v>Z18</v>
      </c>
      <c r="V144" s="3" t="s">
        <v>668</v>
      </c>
      <c r="W144" t="str">
        <f t="shared" si="43"/>
        <v>AE24</v>
      </c>
      <c r="X144" t="str">
        <f t="shared" si="44"/>
        <v>AI18</v>
      </c>
      <c r="Y144" s="3" t="s">
        <v>668</v>
      </c>
      <c r="Z144" t="str">
        <f t="shared" si="45"/>
        <v>D36</v>
      </c>
      <c r="AA144" t="str">
        <f t="shared" si="46"/>
        <v>H30</v>
      </c>
      <c r="AB144" s="3" t="s">
        <v>668</v>
      </c>
      <c r="AC144" t="str">
        <f t="shared" si="47"/>
        <v>M36</v>
      </c>
      <c r="AD144" t="str">
        <f t="shared" si="48"/>
        <v>Q30</v>
      </c>
      <c r="AE144" s="3" t="s">
        <v>668</v>
      </c>
      <c r="AF144" t="str">
        <f t="shared" si="49"/>
        <v>V36</v>
      </c>
      <c r="AG144" t="str">
        <f t="shared" si="50"/>
        <v>Z30</v>
      </c>
      <c r="AH144" s="3" t="s">
        <v>668</v>
      </c>
      <c r="AI144" t="str">
        <f t="shared" si="51"/>
        <v>AE36</v>
      </c>
      <c r="AJ144" t="str">
        <f t="shared" si="52"/>
        <v>AI30</v>
      </c>
    </row>
    <row r="145" spans="1:36" x14ac:dyDescent="0.2">
      <c r="A145" s="3" t="s">
        <v>663</v>
      </c>
      <c r="B145" t="s">
        <v>655</v>
      </c>
      <c r="C145" t="s">
        <v>291</v>
      </c>
      <c r="D145" s="3" t="s">
        <v>663</v>
      </c>
      <c r="E145" t="s">
        <v>1649</v>
      </c>
      <c r="F145" t="s">
        <v>280</v>
      </c>
      <c r="G145" s="3" t="s">
        <v>663</v>
      </c>
      <c r="H145" t="s">
        <v>1665</v>
      </c>
      <c r="I145" t="s">
        <v>1661</v>
      </c>
      <c r="J145" s="3" t="s">
        <v>663</v>
      </c>
      <c r="K145" t="s">
        <v>1681</v>
      </c>
      <c r="L145" t="s">
        <v>1677</v>
      </c>
      <c r="M145" s="3" t="s">
        <v>663</v>
      </c>
      <c r="N145" t="str">
        <f t="shared" si="37"/>
        <v>H18</v>
      </c>
      <c r="O145" t="str">
        <f t="shared" si="38"/>
        <v>D16</v>
      </c>
      <c r="P145" s="3" t="s">
        <v>663</v>
      </c>
      <c r="Q145" t="str">
        <f t="shared" si="39"/>
        <v>Q18</v>
      </c>
      <c r="R145" t="str">
        <f t="shared" si="40"/>
        <v>M16</v>
      </c>
      <c r="S145" s="3" t="s">
        <v>663</v>
      </c>
      <c r="T145" t="str">
        <f t="shared" si="41"/>
        <v>Z18</v>
      </c>
      <c r="U145" t="str">
        <f t="shared" si="42"/>
        <v>V16</v>
      </c>
      <c r="V145" s="3" t="s">
        <v>663</v>
      </c>
      <c r="W145" t="str">
        <f t="shared" si="43"/>
        <v>AI18</v>
      </c>
      <c r="X145" t="str">
        <f t="shared" si="44"/>
        <v>AE16</v>
      </c>
      <c r="Y145" s="3" t="s">
        <v>663</v>
      </c>
      <c r="Z145" t="str">
        <f t="shared" si="45"/>
        <v>H30</v>
      </c>
      <c r="AA145" t="str">
        <f t="shared" si="46"/>
        <v>D28</v>
      </c>
      <c r="AB145" s="3" t="s">
        <v>663</v>
      </c>
      <c r="AC145" t="str">
        <f t="shared" si="47"/>
        <v>Q30</v>
      </c>
      <c r="AD145" t="str">
        <f t="shared" si="48"/>
        <v>M28</v>
      </c>
      <c r="AE145" s="3" t="s">
        <v>663</v>
      </c>
      <c r="AF145" t="str">
        <f t="shared" si="49"/>
        <v>Z30</v>
      </c>
      <c r="AG145" t="str">
        <f t="shared" si="50"/>
        <v>V28</v>
      </c>
      <c r="AH145" s="3" t="s">
        <v>663</v>
      </c>
      <c r="AI145" t="str">
        <f t="shared" si="51"/>
        <v>AI30</v>
      </c>
      <c r="AJ145" t="str">
        <f t="shared" si="52"/>
        <v>AE28</v>
      </c>
    </row>
    <row r="146" spans="1:36" x14ac:dyDescent="0.2">
      <c r="A146" s="3" t="s">
        <v>663</v>
      </c>
      <c r="B146" t="s">
        <v>656</v>
      </c>
      <c r="C146" t="s">
        <v>649</v>
      </c>
      <c r="D146" s="3" t="s">
        <v>663</v>
      </c>
      <c r="E146" t="s">
        <v>1651</v>
      </c>
      <c r="F146" t="s">
        <v>1647</v>
      </c>
      <c r="G146" s="3" t="s">
        <v>663</v>
      </c>
      <c r="H146" t="s">
        <v>1667</v>
      </c>
      <c r="I146" t="s">
        <v>1663</v>
      </c>
      <c r="J146" s="3" t="s">
        <v>663</v>
      </c>
      <c r="K146" t="s">
        <v>1683</v>
      </c>
      <c r="L146" t="s">
        <v>1679</v>
      </c>
      <c r="M146" s="3" t="s">
        <v>663</v>
      </c>
      <c r="N146" t="str">
        <f t="shared" si="37"/>
        <v>H19</v>
      </c>
      <c r="O146" t="str">
        <f t="shared" si="38"/>
        <v>D17</v>
      </c>
      <c r="P146" s="3" t="s">
        <v>663</v>
      </c>
      <c r="Q146" t="str">
        <f t="shared" si="39"/>
        <v>Q19</v>
      </c>
      <c r="R146" t="str">
        <f t="shared" si="40"/>
        <v>M17</v>
      </c>
      <c r="S146" s="3" t="s">
        <v>663</v>
      </c>
      <c r="T146" t="str">
        <f t="shared" si="41"/>
        <v>Z19</v>
      </c>
      <c r="U146" t="str">
        <f t="shared" si="42"/>
        <v>V17</v>
      </c>
      <c r="V146" s="3" t="s">
        <v>663</v>
      </c>
      <c r="W146" t="str">
        <f t="shared" si="43"/>
        <v>AI19</v>
      </c>
      <c r="X146" t="str">
        <f t="shared" si="44"/>
        <v>AE17</v>
      </c>
      <c r="Y146" s="3" t="s">
        <v>663</v>
      </c>
      <c r="Z146" t="str">
        <f t="shared" si="45"/>
        <v>H31</v>
      </c>
      <c r="AA146" t="str">
        <f t="shared" si="46"/>
        <v>D29</v>
      </c>
      <c r="AB146" s="3" t="s">
        <v>663</v>
      </c>
      <c r="AC146" t="str">
        <f t="shared" si="47"/>
        <v>Q31</v>
      </c>
      <c r="AD146" t="str">
        <f t="shared" si="48"/>
        <v>M29</v>
      </c>
      <c r="AE146" s="3" t="s">
        <v>663</v>
      </c>
      <c r="AF146" t="str">
        <f t="shared" si="49"/>
        <v>Z31</v>
      </c>
      <c r="AG146" t="str">
        <f t="shared" si="50"/>
        <v>V29</v>
      </c>
      <c r="AH146" s="3" t="s">
        <v>663</v>
      </c>
      <c r="AI146" t="str">
        <f t="shared" si="51"/>
        <v>AI31</v>
      </c>
      <c r="AJ146" t="str">
        <f t="shared" si="52"/>
        <v>AE29</v>
      </c>
    </row>
    <row r="147" spans="1:36" x14ac:dyDescent="0.2">
      <c r="A147" s="3" t="s">
        <v>663</v>
      </c>
      <c r="B147" t="s">
        <v>653</v>
      </c>
      <c r="C147" t="s">
        <v>292</v>
      </c>
      <c r="D147" s="3" t="s">
        <v>663</v>
      </c>
      <c r="E147" t="s">
        <v>1653</v>
      </c>
      <c r="F147" t="s">
        <v>1642</v>
      </c>
      <c r="G147" s="3" t="s">
        <v>663</v>
      </c>
      <c r="H147" t="s">
        <v>1669</v>
      </c>
      <c r="I147" t="s">
        <v>1657</v>
      </c>
      <c r="J147" s="3" t="s">
        <v>663</v>
      </c>
      <c r="K147" t="s">
        <v>1685</v>
      </c>
      <c r="L147" t="s">
        <v>1673</v>
      </c>
      <c r="M147" s="3" t="s">
        <v>663</v>
      </c>
      <c r="N147" t="str">
        <f t="shared" si="37"/>
        <v>H16</v>
      </c>
      <c r="O147" t="str">
        <f t="shared" si="38"/>
        <v>D18</v>
      </c>
      <c r="P147" s="3" t="s">
        <v>663</v>
      </c>
      <c r="Q147" t="str">
        <f t="shared" si="39"/>
        <v>Q16</v>
      </c>
      <c r="R147" t="str">
        <f t="shared" si="40"/>
        <v>M18</v>
      </c>
      <c r="S147" s="3" t="s">
        <v>663</v>
      </c>
      <c r="T147" t="str">
        <f t="shared" si="41"/>
        <v>Z16</v>
      </c>
      <c r="U147" t="str">
        <f t="shared" si="42"/>
        <v>V18</v>
      </c>
      <c r="V147" s="3" t="s">
        <v>663</v>
      </c>
      <c r="W147" t="str">
        <f t="shared" si="43"/>
        <v>AI16</v>
      </c>
      <c r="X147" t="str">
        <f t="shared" si="44"/>
        <v>AE18</v>
      </c>
      <c r="Y147" s="3" t="s">
        <v>663</v>
      </c>
      <c r="Z147" t="str">
        <f t="shared" si="45"/>
        <v>H28</v>
      </c>
      <c r="AA147" t="str">
        <f t="shared" si="46"/>
        <v>D30</v>
      </c>
      <c r="AB147" s="3" t="s">
        <v>663</v>
      </c>
      <c r="AC147" t="str">
        <f t="shared" si="47"/>
        <v>Q28</v>
      </c>
      <c r="AD147" t="str">
        <f t="shared" si="48"/>
        <v>M30</v>
      </c>
      <c r="AE147" s="3" t="s">
        <v>663</v>
      </c>
      <c r="AF147" t="str">
        <f t="shared" si="49"/>
        <v>Z28</v>
      </c>
      <c r="AG147" t="str">
        <f t="shared" si="50"/>
        <v>V30</v>
      </c>
      <c r="AH147" s="3" t="s">
        <v>663</v>
      </c>
      <c r="AI147" t="str">
        <f t="shared" si="51"/>
        <v>AI28</v>
      </c>
      <c r="AJ147" t="str">
        <f t="shared" si="52"/>
        <v>AE30</v>
      </c>
    </row>
    <row r="148" spans="1:36" x14ac:dyDescent="0.2">
      <c r="A148" s="3" t="s">
        <v>663</v>
      </c>
      <c r="B148" t="s">
        <v>654</v>
      </c>
      <c r="C148" t="s">
        <v>277</v>
      </c>
      <c r="D148" s="3" t="s">
        <v>663</v>
      </c>
      <c r="E148" t="s">
        <v>1655</v>
      </c>
      <c r="F148" t="s">
        <v>1644</v>
      </c>
      <c r="G148" s="3" t="s">
        <v>663</v>
      </c>
      <c r="H148" t="s">
        <v>1671</v>
      </c>
      <c r="I148" t="s">
        <v>1659</v>
      </c>
      <c r="J148" s="3" t="s">
        <v>663</v>
      </c>
      <c r="K148" t="s">
        <v>1687</v>
      </c>
      <c r="L148" t="s">
        <v>1675</v>
      </c>
      <c r="M148" s="3" t="s">
        <v>663</v>
      </c>
      <c r="N148" t="str">
        <f t="shared" si="37"/>
        <v>H17</v>
      </c>
      <c r="O148" t="str">
        <f t="shared" si="38"/>
        <v>D19</v>
      </c>
      <c r="P148" s="3" t="s">
        <v>663</v>
      </c>
      <c r="Q148" t="str">
        <f t="shared" si="39"/>
        <v>Q17</v>
      </c>
      <c r="R148" t="str">
        <f t="shared" si="40"/>
        <v>M19</v>
      </c>
      <c r="S148" s="3" t="s">
        <v>663</v>
      </c>
      <c r="T148" t="str">
        <f t="shared" si="41"/>
        <v>Z17</v>
      </c>
      <c r="U148" t="str">
        <f t="shared" si="42"/>
        <v>V19</v>
      </c>
      <c r="V148" s="3" t="s">
        <v>663</v>
      </c>
      <c r="W148" t="str">
        <f t="shared" si="43"/>
        <v>AI17</v>
      </c>
      <c r="X148" t="str">
        <f t="shared" si="44"/>
        <v>AE19</v>
      </c>
      <c r="Y148" s="3" t="s">
        <v>663</v>
      </c>
      <c r="Z148" t="str">
        <f t="shared" si="45"/>
        <v>H29</v>
      </c>
      <c r="AA148" t="str">
        <f t="shared" si="46"/>
        <v>D31</v>
      </c>
      <c r="AB148" s="3" t="s">
        <v>663</v>
      </c>
      <c r="AC148" t="str">
        <f t="shared" si="47"/>
        <v>Q29</v>
      </c>
      <c r="AD148" t="str">
        <f t="shared" si="48"/>
        <v>M31</v>
      </c>
      <c r="AE148" s="3" t="s">
        <v>663</v>
      </c>
      <c r="AF148" t="str">
        <f t="shared" si="49"/>
        <v>Z29</v>
      </c>
      <c r="AG148" t="str">
        <f t="shared" si="50"/>
        <v>V31</v>
      </c>
      <c r="AH148" s="3" t="s">
        <v>663</v>
      </c>
      <c r="AI148" t="str">
        <f t="shared" si="51"/>
        <v>AI29</v>
      </c>
      <c r="AJ148" t="str">
        <f t="shared" si="52"/>
        <v>AE31</v>
      </c>
    </row>
    <row r="149" spans="1:36" x14ac:dyDescent="0.2">
      <c r="A149" s="3" t="s">
        <v>663</v>
      </c>
      <c r="B149" t="s">
        <v>659</v>
      </c>
      <c r="C149" t="s">
        <v>650</v>
      </c>
      <c r="D149" s="3" t="s">
        <v>663</v>
      </c>
      <c r="E149" t="s">
        <v>1652</v>
      </c>
      <c r="F149" t="s">
        <v>1641</v>
      </c>
      <c r="G149" s="3" t="s">
        <v>663</v>
      </c>
      <c r="H149" t="s">
        <v>1668</v>
      </c>
      <c r="I149" t="s">
        <v>1656</v>
      </c>
      <c r="J149" s="3" t="s">
        <v>663</v>
      </c>
      <c r="K149" t="s">
        <v>1684</v>
      </c>
      <c r="L149" t="s">
        <v>1672</v>
      </c>
      <c r="M149" s="3" t="s">
        <v>663</v>
      </c>
      <c r="N149" t="str">
        <f t="shared" si="37"/>
        <v>H23</v>
      </c>
      <c r="O149" t="str">
        <f t="shared" si="38"/>
        <v>D21</v>
      </c>
      <c r="P149" s="3" t="s">
        <v>663</v>
      </c>
      <c r="Q149" t="str">
        <f t="shared" si="39"/>
        <v>Q23</v>
      </c>
      <c r="R149" t="str">
        <f t="shared" si="40"/>
        <v>M21</v>
      </c>
      <c r="S149" s="3" t="s">
        <v>663</v>
      </c>
      <c r="T149" t="str">
        <f t="shared" si="41"/>
        <v>Z23</v>
      </c>
      <c r="U149" t="str">
        <f t="shared" si="42"/>
        <v>V21</v>
      </c>
      <c r="V149" s="3" t="s">
        <v>663</v>
      </c>
      <c r="W149" t="str">
        <f t="shared" si="43"/>
        <v>AI23</v>
      </c>
      <c r="X149" t="str">
        <f t="shared" si="44"/>
        <v>AE21</v>
      </c>
      <c r="Y149" s="3" t="s">
        <v>663</v>
      </c>
      <c r="Z149" t="str">
        <f t="shared" si="45"/>
        <v>H35</v>
      </c>
      <c r="AA149" t="str">
        <f t="shared" si="46"/>
        <v>D33</v>
      </c>
      <c r="AB149" s="3" t="s">
        <v>663</v>
      </c>
      <c r="AC149" t="str">
        <f t="shared" si="47"/>
        <v>Q35</v>
      </c>
      <c r="AD149" t="str">
        <f t="shared" si="48"/>
        <v>M33</v>
      </c>
      <c r="AE149" s="3" t="s">
        <v>663</v>
      </c>
      <c r="AF149" t="str">
        <f t="shared" si="49"/>
        <v>Z35</v>
      </c>
      <c r="AG149" t="str">
        <f t="shared" si="50"/>
        <v>V33</v>
      </c>
      <c r="AH149" s="3" t="s">
        <v>663</v>
      </c>
      <c r="AI149" t="str">
        <f t="shared" si="51"/>
        <v>AI35</v>
      </c>
      <c r="AJ149" t="str">
        <f t="shared" si="52"/>
        <v>AE33</v>
      </c>
    </row>
    <row r="150" spans="1:36" x14ac:dyDescent="0.2">
      <c r="A150" s="3" t="s">
        <v>663</v>
      </c>
      <c r="B150" t="s">
        <v>660</v>
      </c>
      <c r="C150" t="s">
        <v>294</v>
      </c>
      <c r="D150" s="3" t="s">
        <v>663</v>
      </c>
      <c r="E150" t="s">
        <v>1654</v>
      </c>
      <c r="F150" t="s">
        <v>1643</v>
      </c>
      <c r="G150" s="3" t="s">
        <v>663</v>
      </c>
      <c r="H150" t="s">
        <v>1670</v>
      </c>
      <c r="I150" t="s">
        <v>1658</v>
      </c>
      <c r="J150" s="3" t="s">
        <v>663</v>
      </c>
      <c r="K150" t="s">
        <v>1686</v>
      </c>
      <c r="L150" t="s">
        <v>1674</v>
      </c>
      <c r="M150" s="3" t="s">
        <v>663</v>
      </c>
      <c r="N150" t="str">
        <f t="shared" si="37"/>
        <v>H24</v>
      </c>
      <c r="O150" t="str">
        <f t="shared" si="38"/>
        <v>D22</v>
      </c>
      <c r="P150" s="3" t="s">
        <v>663</v>
      </c>
      <c r="Q150" t="str">
        <f t="shared" si="39"/>
        <v>Q24</v>
      </c>
      <c r="R150" t="str">
        <f t="shared" si="40"/>
        <v>M22</v>
      </c>
      <c r="S150" s="3" t="s">
        <v>663</v>
      </c>
      <c r="T150" t="str">
        <f t="shared" si="41"/>
        <v>Z24</v>
      </c>
      <c r="U150" t="str">
        <f t="shared" si="42"/>
        <v>V22</v>
      </c>
      <c r="V150" s="3" t="s">
        <v>663</v>
      </c>
      <c r="W150" t="str">
        <f t="shared" si="43"/>
        <v>AI24</v>
      </c>
      <c r="X150" t="str">
        <f t="shared" si="44"/>
        <v>AE22</v>
      </c>
      <c r="Y150" s="3" t="s">
        <v>663</v>
      </c>
      <c r="Z150" t="str">
        <f t="shared" si="45"/>
        <v>H36</v>
      </c>
      <c r="AA150" t="str">
        <f t="shared" si="46"/>
        <v>D34</v>
      </c>
      <c r="AB150" s="3" t="s">
        <v>663</v>
      </c>
      <c r="AC150" t="str">
        <f t="shared" si="47"/>
        <v>Q36</v>
      </c>
      <c r="AD150" t="str">
        <f t="shared" si="48"/>
        <v>M34</v>
      </c>
      <c r="AE150" s="3" t="s">
        <v>663</v>
      </c>
      <c r="AF150" t="str">
        <f t="shared" si="49"/>
        <v>Z36</v>
      </c>
      <c r="AG150" t="str">
        <f t="shared" si="50"/>
        <v>V34</v>
      </c>
      <c r="AH150" s="3" t="s">
        <v>663</v>
      </c>
      <c r="AI150" t="str">
        <f t="shared" si="51"/>
        <v>AI36</v>
      </c>
      <c r="AJ150" t="str">
        <f t="shared" si="52"/>
        <v>AE34</v>
      </c>
    </row>
    <row r="151" spans="1:36" x14ac:dyDescent="0.2">
      <c r="A151" s="3" t="s">
        <v>663</v>
      </c>
      <c r="B151" t="s">
        <v>657</v>
      </c>
      <c r="C151" t="s">
        <v>651</v>
      </c>
      <c r="D151" s="3" t="s">
        <v>663</v>
      </c>
      <c r="E151" t="s">
        <v>1648</v>
      </c>
      <c r="F151" t="s">
        <v>1645</v>
      </c>
      <c r="G151" s="3" t="s">
        <v>663</v>
      </c>
      <c r="H151" t="s">
        <v>1664</v>
      </c>
      <c r="I151" t="s">
        <v>1660</v>
      </c>
      <c r="J151" s="3" t="s">
        <v>663</v>
      </c>
      <c r="K151" t="s">
        <v>1680</v>
      </c>
      <c r="L151" t="s">
        <v>1676</v>
      </c>
      <c r="M151" s="3" t="s">
        <v>663</v>
      </c>
      <c r="N151" t="str">
        <f t="shared" si="37"/>
        <v>H21</v>
      </c>
      <c r="O151" t="str">
        <f t="shared" si="38"/>
        <v>D23</v>
      </c>
      <c r="P151" s="3" t="s">
        <v>663</v>
      </c>
      <c r="Q151" t="str">
        <f t="shared" si="39"/>
        <v>Q21</v>
      </c>
      <c r="R151" t="str">
        <f t="shared" si="40"/>
        <v>M23</v>
      </c>
      <c r="S151" s="3" t="s">
        <v>663</v>
      </c>
      <c r="T151" t="str">
        <f t="shared" si="41"/>
        <v>Z21</v>
      </c>
      <c r="U151" t="str">
        <f t="shared" si="42"/>
        <v>V23</v>
      </c>
      <c r="V151" s="3" t="s">
        <v>663</v>
      </c>
      <c r="W151" t="str">
        <f t="shared" si="43"/>
        <v>AI21</v>
      </c>
      <c r="X151" t="str">
        <f t="shared" si="44"/>
        <v>AE23</v>
      </c>
      <c r="Y151" s="3" t="s">
        <v>663</v>
      </c>
      <c r="Z151" t="str">
        <f t="shared" si="45"/>
        <v>H33</v>
      </c>
      <c r="AA151" t="str">
        <f t="shared" si="46"/>
        <v>D35</v>
      </c>
      <c r="AB151" s="3" t="s">
        <v>663</v>
      </c>
      <c r="AC151" t="str">
        <f t="shared" si="47"/>
        <v>Q33</v>
      </c>
      <c r="AD151" t="str">
        <f t="shared" si="48"/>
        <v>M35</v>
      </c>
      <c r="AE151" s="3" t="s">
        <v>663</v>
      </c>
      <c r="AF151" t="str">
        <f t="shared" si="49"/>
        <v>Z33</v>
      </c>
      <c r="AG151" t="str">
        <f t="shared" si="50"/>
        <v>V35</v>
      </c>
      <c r="AH151" s="3" t="s">
        <v>663</v>
      </c>
      <c r="AI151" t="str">
        <f t="shared" si="51"/>
        <v>AI33</v>
      </c>
      <c r="AJ151" t="str">
        <f t="shared" si="52"/>
        <v>AE35</v>
      </c>
    </row>
    <row r="152" spans="1:36" x14ac:dyDescent="0.2">
      <c r="A152" s="3" t="s">
        <v>663</v>
      </c>
      <c r="B152" t="s">
        <v>658</v>
      </c>
      <c r="C152" t="s">
        <v>652</v>
      </c>
      <c r="D152" s="3" t="s">
        <v>663</v>
      </c>
      <c r="E152" t="s">
        <v>1650</v>
      </c>
      <c r="F152" t="s">
        <v>1646</v>
      </c>
      <c r="G152" s="3" t="s">
        <v>663</v>
      </c>
      <c r="H152" t="s">
        <v>1666</v>
      </c>
      <c r="I152" t="s">
        <v>1662</v>
      </c>
      <c r="J152" s="3" t="s">
        <v>663</v>
      </c>
      <c r="K152" t="s">
        <v>1682</v>
      </c>
      <c r="L152" t="s">
        <v>1678</v>
      </c>
      <c r="M152" s="3" t="s">
        <v>663</v>
      </c>
      <c r="N152" t="str">
        <f t="shared" si="37"/>
        <v>H22</v>
      </c>
      <c r="O152" t="str">
        <f t="shared" si="38"/>
        <v>D24</v>
      </c>
      <c r="P152" s="3" t="s">
        <v>663</v>
      </c>
      <c r="Q152" t="str">
        <f t="shared" si="39"/>
        <v>Q22</v>
      </c>
      <c r="R152" t="str">
        <f t="shared" si="40"/>
        <v>M24</v>
      </c>
      <c r="S152" s="3" t="s">
        <v>663</v>
      </c>
      <c r="T152" t="str">
        <f t="shared" si="41"/>
        <v>Z22</v>
      </c>
      <c r="U152" t="str">
        <f t="shared" si="42"/>
        <v>V24</v>
      </c>
      <c r="V152" s="3" t="s">
        <v>663</v>
      </c>
      <c r="W152" t="str">
        <f t="shared" si="43"/>
        <v>AI22</v>
      </c>
      <c r="X152" t="str">
        <f t="shared" si="44"/>
        <v>AE24</v>
      </c>
      <c r="Y152" s="3" t="s">
        <v>663</v>
      </c>
      <c r="Z152" t="str">
        <f t="shared" si="45"/>
        <v>H34</v>
      </c>
      <c r="AA152" t="str">
        <f t="shared" si="46"/>
        <v>D36</v>
      </c>
      <c r="AB152" s="3" t="s">
        <v>663</v>
      </c>
      <c r="AC152" t="str">
        <f t="shared" si="47"/>
        <v>Q34</v>
      </c>
      <c r="AD152" t="str">
        <f t="shared" si="48"/>
        <v>M36</v>
      </c>
      <c r="AE152" s="3" t="s">
        <v>663</v>
      </c>
      <c r="AF152" t="str">
        <f t="shared" si="49"/>
        <v>Z34</v>
      </c>
      <c r="AG152" t="str">
        <f t="shared" si="50"/>
        <v>V36</v>
      </c>
      <c r="AH152" s="3" t="s">
        <v>663</v>
      </c>
      <c r="AI152" t="str">
        <f t="shared" si="51"/>
        <v>AI34</v>
      </c>
      <c r="AJ152" t="str">
        <f t="shared" si="52"/>
        <v>AE36</v>
      </c>
    </row>
    <row r="153" spans="1:36" x14ac:dyDescent="0.2">
      <c r="A153" s="3" t="s">
        <v>664</v>
      </c>
      <c r="B153" t="s">
        <v>291</v>
      </c>
      <c r="C153" t="s">
        <v>656</v>
      </c>
      <c r="D153" s="3" t="s">
        <v>664</v>
      </c>
      <c r="E153" t="s">
        <v>280</v>
      </c>
      <c r="F153" t="s">
        <v>1651</v>
      </c>
      <c r="G153" s="3" t="s">
        <v>664</v>
      </c>
      <c r="H153" t="s">
        <v>1661</v>
      </c>
      <c r="I153" t="s">
        <v>1667</v>
      </c>
      <c r="J153" s="3" t="s">
        <v>664</v>
      </c>
      <c r="K153" t="s">
        <v>1677</v>
      </c>
      <c r="L153" t="s">
        <v>1683</v>
      </c>
      <c r="M153" s="3" t="s">
        <v>664</v>
      </c>
      <c r="N153" t="str">
        <f t="shared" si="37"/>
        <v>D16</v>
      </c>
      <c r="O153" t="str">
        <f t="shared" si="38"/>
        <v>H19</v>
      </c>
      <c r="P153" s="3" t="s">
        <v>664</v>
      </c>
      <c r="Q153" t="str">
        <f t="shared" si="39"/>
        <v>M16</v>
      </c>
      <c r="R153" t="str">
        <f t="shared" si="40"/>
        <v>Q19</v>
      </c>
      <c r="S153" s="3" t="s">
        <v>664</v>
      </c>
      <c r="T153" t="str">
        <f t="shared" si="41"/>
        <v>V16</v>
      </c>
      <c r="U153" t="str">
        <f t="shared" si="42"/>
        <v>Z19</v>
      </c>
      <c r="V153" s="3" t="s">
        <v>664</v>
      </c>
      <c r="W153" t="str">
        <f t="shared" si="43"/>
        <v>AE16</v>
      </c>
      <c r="X153" t="str">
        <f t="shared" si="44"/>
        <v>AI19</v>
      </c>
      <c r="Y153" s="3" t="s">
        <v>664</v>
      </c>
      <c r="Z153" t="str">
        <f t="shared" si="45"/>
        <v>D28</v>
      </c>
      <c r="AA153" t="str">
        <f t="shared" si="46"/>
        <v>H31</v>
      </c>
      <c r="AB153" s="3" t="s">
        <v>664</v>
      </c>
      <c r="AC153" t="str">
        <f t="shared" si="47"/>
        <v>M28</v>
      </c>
      <c r="AD153" t="str">
        <f t="shared" si="48"/>
        <v>Q31</v>
      </c>
      <c r="AE153" s="3" t="s">
        <v>664</v>
      </c>
      <c r="AF153" t="str">
        <f t="shared" si="49"/>
        <v>V28</v>
      </c>
      <c r="AG153" t="str">
        <f t="shared" si="50"/>
        <v>Z31</v>
      </c>
      <c r="AH153" s="3" t="s">
        <v>664</v>
      </c>
      <c r="AI153" t="str">
        <f t="shared" si="51"/>
        <v>AE28</v>
      </c>
      <c r="AJ153" t="str">
        <f t="shared" si="52"/>
        <v>AI31</v>
      </c>
    </row>
    <row r="154" spans="1:36" x14ac:dyDescent="0.2">
      <c r="A154" s="3" t="s">
        <v>664</v>
      </c>
      <c r="B154" t="s">
        <v>649</v>
      </c>
      <c r="C154" t="s">
        <v>655</v>
      </c>
      <c r="D154" s="3" t="s">
        <v>664</v>
      </c>
      <c r="E154" t="s">
        <v>1647</v>
      </c>
      <c r="F154" t="s">
        <v>1649</v>
      </c>
      <c r="G154" s="3" t="s">
        <v>664</v>
      </c>
      <c r="H154" t="s">
        <v>1663</v>
      </c>
      <c r="I154" t="s">
        <v>1665</v>
      </c>
      <c r="J154" s="3" t="s">
        <v>664</v>
      </c>
      <c r="K154" t="s">
        <v>1679</v>
      </c>
      <c r="L154" t="s">
        <v>1681</v>
      </c>
      <c r="M154" s="3" t="s">
        <v>664</v>
      </c>
      <c r="N154" t="str">
        <f t="shared" si="37"/>
        <v>D17</v>
      </c>
      <c r="O154" t="str">
        <f t="shared" si="38"/>
        <v>H18</v>
      </c>
      <c r="P154" s="3" t="s">
        <v>664</v>
      </c>
      <c r="Q154" t="str">
        <f t="shared" si="39"/>
        <v>M17</v>
      </c>
      <c r="R154" t="str">
        <f t="shared" si="40"/>
        <v>Q18</v>
      </c>
      <c r="S154" s="3" t="s">
        <v>664</v>
      </c>
      <c r="T154" t="str">
        <f t="shared" si="41"/>
        <v>V17</v>
      </c>
      <c r="U154" t="str">
        <f t="shared" si="42"/>
        <v>Z18</v>
      </c>
      <c r="V154" s="3" t="s">
        <v>664</v>
      </c>
      <c r="W154" t="str">
        <f t="shared" si="43"/>
        <v>AE17</v>
      </c>
      <c r="X154" t="str">
        <f t="shared" si="44"/>
        <v>AI18</v>
      </c>
      <c r="Y154" s="3" t="s">
        <v>664</v>
      </c>
      <c r="Z154" t="str">
        <f t="shared" si="45"/>
        <v>D29</v>
      </c>
      <c r="AA154" t="str">
        <f t="shared" si="46"/>
        <v>H30</v>
      </c>
      <c r="AB154" s="3" t="s">
        <v>664</v>
      </c>
      <c r="AC154" t="str">
        <f t="shared" si="47"/>
        <v>M29</v>
      </c>
      <c r="AD154" t="str">
        <f t="shared" si="48"/>
        <v>Q30</v>
      </c>
      <c r="AE154" s="3" t="s">
        <v>664</v>
      </c>
      <c r="AF154" t="str">
        <f t="shared" si="49"/>
        <v>V29</v>
      </c>
      <c r="AG154" t="str">
        <f t="shared" si="50"/>
        <v>Z30</v>
      </c>
      <c r="AH154" s="3" t="s">
        <v>664</v>
      </c>
      <c r="AI154" t="str">
        <f t="shared" si="51"/>
        <v>AE29</v>
      </c>
      <c r="AJ154" t="str">
        <f t="shared" si="52"/>
        <v>AI30</v>
      </c>
    </row>
    <row r="155" spans="1:36" x14ac:dyDescent="0.2">
      <c r="A155" s="3" t="s">
        <v>664</v>
      </c>
      <c r="B155" t="s">
        <v>292</v>
      </c>
      <c r="C155" t="s">
        <v>654</v>
      </c>
      <c r="D155" s="3" t="s">
        <v>664</v>
      </c>
      <c r="E155" t="s">
        <v>1642</v>
      </c>
      <c r="F155" t="s">
        <v>1655</v>
      </c>
      <c r="G155" s="3" t="s">
        <v>664</v>
      </c>
      <c r="H155" t="s">
        <v>1657</v>
      </c>
      <c r="I155" t="s">
        <v>1671</v>
      </c>
      <c r="J155" s="3" t="s">
        <v>664</v>
      </c>
      <c r="K155" t="s">
        <v>1673</v>
      </c>
      <c r="L155" t="s">
        <v>1687</v>
      </c>
      <c r="M155" s="3" t="s">
        <v>664</v>
      </c>
      <c r="N155" t="str">
        <f t="shared" si="37"/>
        <v>D18</v>
      </c>
      <c r="O155" t="str">
        <f t="shared" si="38"/>
        <v>H17</v>
      </c>
      <c r="P155" s="3" t="s">
        <v>664</v>
      </c>
      <c r="Q155" t="str">
        <f t="shared" si="39"/>
        <v>M18</v>
      </c>
      <c r="R155" t="str">
        <f t="shared" si="40"/>
        <v>Q17</v>
      </c>
      <c r="S155" s="3" t="s">
        <v>664</v>
      </c>
      <c r="T155" t="str">
        <f t="shared" si="41"/>
        <v>V18</v>
      </c>
      <c r="U155" t="str">
        <f t="shared" si="42"/>
        <v>Z17</v>
      </c>
      <c r="V155" s="3" t="s">
        <v>664</v>
      </c>
      <c r="W155" t="str">
        <f t="shared" si="43"/>
        <v>AE18</v>
      </c>
      <c r="X155" t="str">
        <f t="shared" si="44"/>
        <v>AI17</v>
      </c>
      <c r="Y155" s="3" t="s">
        <v>664</v>
      </c>
      <c r="Z155" t="str">
        <f t="shared" si="45"/>
        <v>D30</v>
      </c>
      <c r="AA155" t="str">
        <f t="shared" si="46"/>
        <v>H29</v>
      </c>
      <c r="AB155" s="3" t="s">
        <v>664</v>
      </c>
      <c r="AC155" t="str">
        <f t="shared" si="47"/>
        <v>M30</v>
      </c>
      <c r="AD155" t="str">
        <f t="shared" si="48"/>
        <v>Q29</v>
      </c>
      <c r="AE155" s="3" t="s">
        <v>664</v>
      </c>
      <c r="AF155" t="str">
        <f t="shared" si="49"/>
        <v>V30</v>
      </c>
      <c r="AG155" t="str">
        <f t="shared" si="50"/>
        <v>Z29</v>
      </c>
      <c r="AH155" s="3" t="s">
        <v>664</v>
      </c>
      <c r="AI155" t="str">
        <f t="shared" si="51"/>
        <v>AE30</v>
      </c>
      <c r="AJ155" t="str">
        <f t="shared" si="52"/>
        <v>AI29</v>
      </c>
    </row>
    <row r="156" spans="1:36" x14ac:dyDescent="0.2">
      <c r="A156" s="3" t="s">
        <v>664</v>
      </c>
      <c r="B156" t="s">
        <v>277</v>
      </c>
      <c r="C156" t="s">
        <v>653</v>
      </c>
      <c r="D156" s="3" t="s">
        <v>664</v>
      </c>
      <c r="E156" t="s">
        <v>1644</v>
      </c>
      <c r="F156" t="s">
        <v>1653</v>
      </c>
      <c r="G156" s="3" t="s">
        <v>664</v>
      </c>
      <c r="H156" t="s">
        <v>1659</v>
      </c>
      <c r="I156" t="s">
        <v>1669</v>
      </c>
      <c r="J156" s="3" t="s">
        <v>664</v>
      </c>
      <c r="K156" t="s">
        <v>1675</v>
      </c>
      <c r="L156" t="s">
        <v>1685</v>
      </c>
      <c r="M156" s="3" t="s">
        <v>664</v>
      </c>
      <c r="N156" t="str">
        <f t="shared" si="37"/>
        <v>D19</v>
      </c>
      <c r="O156" t="str">
        <f t="shared" si="38"/>
        <v>H16</v>
      </c>
      <c r="P156" s="3" t="s">
        <v>664</v>
      </c>
      <c r="Q156" t="str">
        <f t="shared" si="39"/>
        <v>M19</v>
      </c>
      <c r="R156" t="str">
        <f t="shared" si="40"/>
        <v>Q16</v>
      </c>
      <c r="S156" s="3" t="s">
        <v>664</v>
      </c>
      <c r="T156" t="str">
        <f t="shared" si="41"/>
        <v>V19</v>
      </c>
      <c r="U156" t="str">
        <f t="shared" si="42"/>
        <v>Z16</v>
      </c>
      <c r="V156" s="3" t="s">
        <v>664</v>
      </c>
      <c r="W156" t="str">
        <f t="shared" si="43"/>
        <v>AE19</v>
      </c>
      <c r="X156" t="str">
        <f t="shared" si="44"/>
        <v>AI16</v>
      </c>
      <c r="Y156" s="3" t="s">
        <v>664</v>
      </c>
      <c r="Z156" t="str">
        <f t="shared" si="45"/>
        <v>D31</v>
      </c>
      <c r="AA156" t="str">
        <f t="shared" si="46"/>
        <v>H28</v>
      </c>
      <c r="AB156" s="3" t="s">
        <v>664</v>
      </c>
      <c r="AC156" t="str">
        <f t="shared" si="47"/>
        <v>M31</v>
      </c>
      <c r="AD156" t="str">
        <f t="shared" si="48"/>
        <v>Q28</v>
      </c>
      <c r="AE156" s="3" t="s">
        <v>664</v>
      </c>
      <c r="AF156" t="str">
        <f t="shared" si="49"/>
        <v>V31</v>
      </c>
      <c r="AG156" t="str">
        <f t="shared" si="50"/>
        <v>Z28</v>
      </c>
      <c r="AH156" s="3" t="s">
        <v>664</v>
      </c>
      <c r="AI156" t="str">
        <f t="shared" si="51"/>
        <v>AE31</v>
      </c>
      <c r="AJ156" t="str">
        <f t="shared" si="52"/>
        <v>AI28</v>
      </c>
    </row>
    <row r="157" spans="1:36" x14ac:dyDescent="0.2">
      <c r="A157" s="3" t="s">
        <v>664</v>
      </c>
      <c r="B157" t="s">
        <v>650</v>
      </c>
      <c r="C157" t="s">
        <v>660</v>
      </c>
      <c r="D157" s="3" t="s">
        <v>664</v>
      </c>
      <c r="E157" t="s">
        <v>1641</v>
      </c>
      <c r="F157" t="s">
        <v>1654</v>
      </c>
      <c r="G157" s="3" t="s">
        <v>664</v>
      </c>
      <c r="H157" t="s">
        <v>1656</v>
      </c>
      <c r="I157" t="s">
        <v>1670</v>
      </c>
      <c r="J157" s="3" t="s">
        <v>664</v>
      </c>
      <c r="K157" t="s">
        <v>1672</v>
      </c>
      <c r="L157" t="s">
        <v>1686</v>
      </c>
      <c r="M157" s="3" t="s">
        <v>664</v>
      </c>
      <c r="N157" t="str">
        <f t="shared" si="37"/>
        <v>D21</v>
      </c>
      <c r="O157" t="str">
        <f t="shared" si="38"/>
        <v>H24</v>
      </c>
      <c r="P157" s="3" t="s">
        <v>664</v>
      </c>
      <c r="Q157" t="str">
        <f t="shared" si="39"/>
        <v>M21</v>
      </c>
      <c r="R157" t="str">
        <f t="shared" si="40"/>
        <v>Q24</v>
      </c>
      <c r="S157" s="3" t="s">
        <v>664</v>
      </c>
      <c r="T157" t="str">
        <f t="shared" si="41"/>
        <v>V21</v>
      </c>
      <c r="U157" t="str">
        <f t="shared" si="42"/>
        <v>Z24</v>
      </c>
      <c r="V157" s="3" t="s">
        <v>664</v>
      </c>
      <c r="W157" t="str">
        <f t="shared" si="43"/>
        <v>AE21</v>
      </c>
      <c r="X157" t="str">
        <f t="shared" si="44"/>
        <v>AI24</v>
      </c>
      <c r="Y157" s="3" t="s">
        <v>664</v>
      </c>
      <c r="Z157" t="str">
        <f t="shared" si="45"/>
        <v>D33</v>
      </c>
      <c r="AA157" t="str">
        <f t="shared" si="46"/>
        <v>H36</v>
      </c>
      <c r="AB157" s="3" t="s">
        <v>664</v>
      </c>
      <c r="AC157" t="str">
        <f t="shared" si="47"/>
        <v>M33</v>
      </c>
      <c r="AD157" t="str">
        <f t="shared" si="48"/>
        <v>Q36</v>
      </c>
      <c r="AE157" s="3" t="s">
        <v>664</v>
      </c>
      <c r="AF157" t="str">
        <f t="shared" si="49"/>
        <v>V33</v>
      </c>
      <c r="AG157" t="str">
        <f t="shared" si="50"/>
        <v>Z36</v>
      </c>
      <c r="AH157" s="3" t="s">
        <v>664</v>
      </c>
      <c r="AI157" t="str">
        <f t="shared" si="51"/>
        <v>AE33</v>
      </c>
      <c r="AJ157" t="str">
        <f t="shared" si="52"/>
        <v>AI36</v>
      </c>
    </row>
    <row r="158" spans="1:36" x14ac:dyDescent="0.2">
      <c r="A158" s="3" t="s">
        <v>664</v>
      </c>
      <c r="B158" t="s">
        <v>294</v>
      </c>
      <c r="C158" t="s">
        <v>659</v>
      </c>
      <c r="D158" s="3" t="s">
        <v>664</v>
      </c>
      <c r="E158" t="s">
        <v>1643</v>
      </c>
      <c r="F158" t="s">
        <v>1652</v>
      </c>
      <c r="G158" s="3" t="s">
        <v>664</v>
      </c>
      <c r="H158" t="s">
        <v>1658</v>
      </c>
      <c r="I158" t="s">
        <v>1668</v>
      </c>
      <c r="J158" s="3" t="s">
        <v>664</v>
      </c>
      <c r="K158" t="s">
        <v>1674</v>
      </c>
      <c r="L158" t="s">
        <v>1684</v>
      </c>
      <c r="M158" s="3" t="s">
        <v>664</v>
      </c>
      <c r="N158" t="str">
        <f t="shared" si="37"/>
        <v>D22</v>
      </c>
      <c r="O158" t="str">
        <f t="shared" si="38"/>
        <v>H23</v>
      </c>
      <c r="P158" s="3" t="s">
        <v>664</v>
      </c>
      <c r="Q158" t="str">
        <f t="shared" si="39"/>
        <v>M22</v>
      </c>
      <c r="R158" t="str">
        <f t="shared" si="40"/>
        <v>Q23</v>
      </c>
      <c r="S158" s="3" t="s">
        <v>664</v>
      </c>
      <c r="T158" t="str">
        <f t="shared" si="41"/>
        <v>V22</v>
      </c>
      <c r="U158" t="str">
        <f t="shared" si="42"/>
        <v>Z23</v>
      </c>
      <c r="V158" s="3" t="s">
        <v>664</v>
      </c>
      <c r="W158" t="str">
        <f t="shared" si="43"/>
        <v>AE22</v>
      </c>
      <c r="X158" t="str">
        <f t="shared" si="44"/>
        <v>AI23</v>
      </c>
      <c r="Y158" s="3" t="s">
        <v>664</v>
      </c>
      <c r="Z158" t="str">
        <f t="shared" si="45"/>
        <v>D34</v>
      </c>
      <c r="AA158" t="str">
        <f t="shared" si="46"/>
        <v>H35</v>
      </c>
      <c r="AB158" s="3" t="s">
        <v>664</v>
      </c>
      <c r="AC158" t="str">
        <f t="shared" si="47"/>
        <v>M34</v>
      </c>
      <c r="AD158" t="str">
        <f t="shared" si="48"/>
        <v>Q35</v>
      </c>
      <c r="AE158" s="3" t="s">
        <v>664</v>
      </c>
      <c r="AF158" t="str">
        <f t="shared" si="49"/>
        <v>V34</v>
      </c>
      <c r="AG158" t="str">
        <f t="shared" si="50"/>
        <v>Z35</v>
      </c>
      <c r="AH158" s="3" t="s">
        <v>664</v>
      </c>
      <c r="AI158" t="str">
        <f t="shared" si="51"/>
        <v>AE34</v>
      </c>
      <c r="AJ158" t="str">
        <f t="shared" si="52"/>
        <v>AI35</v>
      </c>
    </row>
    <row r="159" spans="1:36" x14ac:dyDescent="0.2">
      <c r="A159" s="3" t="s">
        <v>664</v>
      </c>
      <c r="B159" t="s">
        <v>651</v>
      </c>
      <c r="C159" t="s">
        <v>658</v>
      </c>
      <c r="D159" s="3" t="s">
        <v>664</v>
      </c>
      <c r="E159" t="s">
        <v>1645</v>
      </c>
      <c r="F159" t="s">
        <v>1650</v>
      </c>
      <c r="G159" s="3" t="s">
        <v>664</v>
      </c>
      <c r="H159" t="s">
        <v>1660</v>
      </c>
      <c r="I159" t="s">
        <v>1666</v>
      </c>
      <c r="J159" s="3" t="s">
        <v>664</v>
      </c>
      <c r="K159" t="s">
        <v>1676</v>
      </c>
      <c r="L159" t="s">
        <v>1682</v>
      </c>
      <c r="M159" s="3" t="s">
        <v>664</v>
      </c>
      <c r="N159" t="str">
        <f t="shared" si="37"/>
        <v>D23</v>
      </c>
      <c r="O159" t="str">
        <f t="shared" si="38"/>
        <v>H22</v>
      </c>
      <c r="P159" s="3" t="s">
        <v>664</v>
      </c>
      <c r="Q159" t="str">
        <f t="shared" si="39"/>
        <v>M23</v>
      </c>
      <c r="R159" t="str">
        <f t="shared" si="40"/>
        <v>Q22</v>
      </c>
      <c r="S159" s="3" t="s">
        <v>664</v>
      </c>
      <c r="T159" t="str">
        <f t="shared" si="41"/>
        <v>V23</v>
      </c>
      <c r="U159" t="str">
        <f t="shared" si="42"/>
        <v>Z22</v>
      </c>
      <c r="V159" s="3" t="s">
        <v>664</v>
      </c>
      <c r="W159" t="str">
        <f t="shared" si="43"/>
        <v>AE23</v>
      </c>
      <c r="X159" t="str">
        <f t="shared" si="44"/>
        <v>AI22</v>
      </c>
      <c r="Y159" s="3" t="s">
        <v>664</v>
      </c>
      <c r="Z159" t="str">
        <f t="shared" si="45"/>
        <v>D35</v>
      </c>
      <c r="AA159" t="str">
        <f t="shared" si="46"/>
        <v>H34</v>
      </c>
      <c r="AB159" s="3" t="s">
        <v>664</v>
      </c>
      <c r="AC159" t="str">
        <f t="shared" si="47"/>
        <v>M35</v>
      </c>
      <c r="AD159" t="str">
        <f t="shared" si="48"/>
        <v>Q34</v>
      </c>
      <c r="AE159" s="3" t="s">
        <v>664</v>
      </c>
      <c r="AF159" t="str">
        <f t="shared" si="49"/>
        <v>V35</v>
      </c>
      <c r="AG159" t="str">
        <f t="shared" si="50"/>
        <v>Z34</v>
      </c>
      <c r="AH159" s="3" t="s">
        <v>664</v>
      </c>
      <c r="AI159" t="str">
        <f t="shared" si="51"/>
        <v>AE35</v>
      </c>
      <c r="AJ159" t="str">
        <f t="shared" si="52"/>
        <v>AI34</v>
      </c>
    </row>
    <row r="160" spans="1:36" x14ac:dyDescent="0.2">
      <c r="A160" s="3" t="s">
        <v>664</v>
      </c>
      <c r="B160" t="s">
        <v>652</v>
      </c>
      <c r="C160" t="s">
        <v>657</v>
      </c>
      <c r="D160" s="3" t="s">
        <v>664</v>
      </c>
      <c r="E160" t="s">
        <v>1646</v>
      </c>
      <c r="F160" t="s">
        <v>1648</v>
      </c>
      <c r="G160" s="3" t="s">
        <v>664</v>
      </c>
      <c r="H160" t="s">
        <v>1662</v>
      </c>
      <c r="I160" t="s">
        <v>1664</v>
      </c>
      <c r="J160" s="3" t="s">
        <v>664</v>
      </c>
      <c r="K160" t="s">
        <v>1678</v>
      </c>
      <c r="L160" t="s">
        <v>1680</v>
      </c>
      <c r="M160" s="3" t="s">
        <v>664</v>
      </c>
      <c r="N160" t="str">
        <f t="shared" si="37"/>
        <v>D24</v>
      </c>
      <c r="O160" t="str">
        <f t="shared" si="38"/>
        <v>H21</v>
      </c>
      <c r="P160" s="3" t="s">
        <v>664</v>
      </c>
      <c r="Q160" t="str">
        <f t="shared" si="39"/>
        <v>M24</v>
      </c>
      <c r="R160" t="str">
        <f t="shared" si="40"/>
        <v>Q21</v>
      </c>
      <c r="S160" s="3" t="s">
        <v>664</v>
      </c>
      <c r="T160" t="str">
        <f t="shared" si="41"/>
        <v>V24</v>
      </c>
      <c r="U160" t="str">
        <f t="shared" si="42"/>
        <v>Z21</v>
      </c>
      <c r="V160" s="3" t="s">
        <v>664</v>
      </c>
      <c r="W160" t="str">
        <f t="shared" si="43"/>
        <v>AE24</v>
      </c>
      <c r="X160" t="str">
        <f t="shared" si="44"/>
        <v>AI21</v>
      </c>
      <c r="Y160" s="3" t="s">
        <v>664</v>
      </c>
      <c r="Z160" t="str">
        <f t="shared" si="45"/>
        <v>D36</v>
      </c>
      <c r="AA160" t="str">
        <f t="shared" si="46"/>
        <v>H33</v>
      </c>
      <c r="AB160" s="3" t="s">
        <v>664</v>
      </c>
      <c r="AC160" t="str">
        <f t="shared" si="47"/>
        <v>M36</v>
      </c>
      <c r="AD160" t="str">
        <f t="shared" si="48"/>
        <v>Q33</v>
      </c>
      <c r="AE160" s="3" t="s">
        <v>664</v>
      </c>
      <c r="AF160" t="str">
        <f t="shared" si="49"/>
        <v>V36</v>
      </c>
      <c r="AG160" t="str">
        <f t="shared" si="50"/>
        <v>Z33</v>
      </c>
      <c r="AH160" s="3" t="s">
        <v>664</v>
      </c>
      <c r="AI160" t="str">
        <f t="shared" si="51"/>
        <v>AE36</v>
      </c>
      <c r="AJ160" t="str">
        <f t="shared" si="52"/>
        <v>AI33</v>
      </c>
    </row>
    <row r="161" spans="1:36" x14ac:dyDescent="0.2">
      <c r="A161" s="3" t="s">
        <v>931</v>
      </c>
      <c r="B161" t="s">
        <v>291</v>
      </c>
      <c r="C161" t="s">
        <v>650</v>
      </c>
      <c r="D161" s="3" t="s">
        <v>931</v>
      </c>
      <c r="E161" t="s">
        <v>280</v>
      </c>
      <c r="F161" t="s">
        <v>1641</v>
      </c>
      <c r="G161" s="3" t="s">
        <v>931</v>
      </c>
      <c r="H161" t="s">
        <v>1661</v>
      </c>
      <c r="I161" t="s">
        <v>1656</v>
      </c>
      <c r="J161" s="3" t="s">
        <v>931</v>
      </c>
      <c r="K161" t="s">
        <v>1677</v>
      </c>
      <c r="L161" t="s">
        <v>1672</v>
      </c>
      <c r="M161" s="3" t="s">
        <v>931</v>
      </c>
      <c r="N161" t="str">
        <f t="shared" si="37"/>
        <v>D16</v>
      </c>
      <c r="O161" t="str">
        <f t="shared" si="38"/>
        <v>D21</v>
      </c>
      <c r="P161" s="3" t="s">
        <v>931</v>
      </c>
      <c r="Q161" t="str">
        <f t="shared" si="39"/>
        <v>M16</v>
      </c>
      <c r="R161" t="str">
        <f t="shared" si="40"/>
        <v>M21</v>
      </c>
      <c r="S161" s="3" t="s">
        <v>931</v>
      </c>
      <c r="T161" t="str">
        <f t="shared" si="41"/>
        <v>V16</v>
      </c>
      <c r="U161" t="str">
        <f t="shared" si="42"/>
        <v>V21</v>
      </c>
      <c r="V161" s="3" t="s">
        <v>931</v>
      </c>
      <c r="W161" t="str">
        <f t="shared" si="43"/>
        <v>AE16</v>
      </c>
      <c r="X161" t="str">
        <f t="shared" si="44"/>
        <v>AE21</v>
      </c>
      <c r="Y161" s="3" t="s">
        <v>931</v>
      </c>
      <c r="Z161" t="str">
        <f t="shared" si="45"/>
        <v>D28</v>
      </c>
      <c r="AA161" t="str">
        <f t="shared" si="46"/>
        <v>D33</v>
      </c>
      <c r="AB161" s="3" t="s">
        <v>931</v>
      </c>
      <c r="AC161" t="str">
        <f t="shared" si="47"/>
        <v>M28</v>
      </c>
      <c r="AD161" t="str">
        <f t="shared" si="48"/>
        <v>M33</v>
      </c>
      <c r="AE161" s="3" t="s">
        <v>931</v>
      </c>
      <c r="AF161" t="str">
        <f t="shared" si="49"/>
        <v>V28</v>
      </c>
      <c r="AG161" t="str">
        <f t="shared" si="50"/>
        <v>V33</v>
      </c>
      <c r="AH161" s="3" t="s">
        <v>931</v>
      </c>
      <c r="AI161" t="str">
        <f t="shared" si="51"/>
        <v>AE28</v>
      </c>
      <c r="AJ161" t="str">
        <f t="shared" si="52"/>
        <v>AE33</v>
      </c>
    </row>
    <row r="162" spans="1:36" x14ac:dyDescent="0.2">
      <c r="A162" s="3" t="s">
        <v>931</v>
      </c>
      <c r="B162" t="s">
        <v>649</v>
      </c>
      <c r="C162" t="s">
        <v>294</v>
      </c>
      <c r="D162" s="3" t="s">
        <v>931</v>
      </c>
      <c r="E162" t="s">
        <v>1647</v>
      </c>
      <c r="F162" t="s">
        <v>1643</v>
      </c>
      <c r="G162" s="3" t="s">
        <v>931</v>
      </c>
      <c r="H162" t="s">
        <v>1663</v>
      </c>
      <c r="I162" t="s">
        <v>1658</v>
      </c>
      <c r="J162" s="3" t="s">
        <v>931</v>
      </c>
      <c r="K162" t="s">
        <v>1679</v>
      </c>
      <c r="L162" t="s">
        <v>1674</v>
      </c>
      <c r="M162" s="3" t="s">
        <v>931</v>
      </c>
      <c r="N162" t="str">
        <f t="shared" si="37"/>
        <v>D17</v>
      </c>
      <c r="O162" t="str">
        <f t="shared" si="38"/>
        <v>D22</v>
      </c>
      <c r="P162" s="3" t="s">
        <v>931</v>
      </c>
      <c r="Q162" t="str">
        <f t="shared" si="39"/>
        <v>M17</v>
      </c>
      <c r="R162" t="str">
        <f t="shared" si="40"/>
        <v>M22</v>
      </c>
      <c r="S162" s="3" t="s">
        <v>931</v>
      </c>
      <c r="T162" t="str">
        <f t="shared" si="41"/>
        <v>V17</v>
      </c>
      <c r="U162" t="str">
        <f t="shared" si="42"/>
        <v>V22</v>
      </c>
      <c r="V162" s="3" t="s">
        <v>931</v>
      </c>
      <c r="W162" t="str">
        <f t="shared" si="43"/>
        <v>AE17</v>
      </c>
      <c r="X162" t="str">
        <f t="shared" si="44"/>
        <v>AE22</v>
      </c>
      <c r="Y162" s="3" t="s">
        <v>931</v>
      </c>
      <c r="Z162" t="str">
        <f t="shared" si="45"/>
        <v>D29</v>
      </c>
      <c r="AA162" t="str">
        <f t="shared" si="46"/>
        <v>D34</v>
      </c>
      <c r="AB162" s="3" t="s">
        <v>931</v>
      </c>
      <c r="AC162" t="str">
        <f t="shared" si="47"/>
        <v>M29</v>
      </c>
      <c r="AD162" t="str">
        <f t="shared" si="48"/>
        <v>M34</v>
      </c>
      <c r="AE162" s="3" t="s">
        <v>931</v>
      </c>
      <c r="AF162" t="str">
        <f t="shared" si="49"/>
        <v>V29</v>
      </c>
      <c r="AG162" t="str">
        <f t="shared" si="50"/>
        <v>V34</v>
      </c>
      <c r="AH162" s="3" t="s">
        <v>931</v>
      </c>
      <c r="AI162" t="str">
        <f t="shared" si="51"/>
        <v>AE29</v>
      </c>
      <c r="AJ162" t="str">
        <f t="shared" si="52"/>
        <v>AE34</v>
      </c>
    </row>
    <row r="163" spans="1:36" x14ac:dyDescent="0.2">
      <c r="A163" s="3" t="s">
        <v>931</v>
      </c>
      <c r="B163" t="s">
        <v>292</v>
      </c>
      <c r="C163" t="s">
        <v>651</v>
      </c>
      <c r="D163" s="3" t="s">
        <v>931</v>
      </c>
      <c r="E163" t="s">
        <v>1642</v>
      </c>
      <c r="F163" t="s">
        <v>1645</v>
      </c>
      <c r="G163" s="3" t="s">
        <v>931</v>
      </c>
      <c r="H163" t="s">
        <v>1657</v>
      </c>
      <c r="I163" t="s">
        <v>1660</v>
      </c>
      <c r="J163" s="3" t="s">
        <v>931</v>
      </c>
      <c r="K163" t="s">
        <v>1673</v>
      </c>
      <c r="L163" t="s">
        <v>1676</v>
      </c>
      <c r="M163" s="3" t="s">
        <v>931</v>
      </c>
      <c r="N163" t="str">
        <f t="shared" si="37"/>
        <v>D18</v>
      </c>
      <c r="O163" t="str">
        <f t="shared" si="38"/>
        <v>D23</v>
      </c>
      <c r="P163" s="3" t="s">
        <v>931</v>
      </c>
      <c r="Q163" t="str">
        <f t="shared" si="39"/>
        <v>M18</v>
      </c>
      <c r="R163" t="str">
        <f t="shared" si="40"/>
        <v>M23</v>
      </c>
      <c r="S163" s="3" t="s">
        <v>931</v>
      </c>
      <c r="T163" t="str">
        <f t="shared" si="41"/>
        <v>V18</v>
      </c>
      <c r="U163" t="str">
        <f t="shared" si="42"/>
        <v>V23</v>
      </c>
      <c r="V163" s="3" t="s">
        <v>931</v>
      </c>
      <c r="W163" t="str">
        <f t="shared" si="43"/>
        <v>AE18</v>
      </c>
      <c r="X163" t="str">
        <f t="shared" si="44"/>
        <v>AE23</v>
      </c>
      <c r="Y163" s="3" t="s">
        <v>931</v>
      </c>
      <c r="Z163" t="str">
        <f t="shared" si="45"/>
        <v>D30</v>
      </c>
      <c r="AA163" t="str">
        <f t="shared" si="46"/>
        <v>D35</v>
      </c>
      <c r="AB163" s="3" t="s">
        <v>931</v>
      </c>
      <c r="AC163" t="str">
        <f t="shared" si="47"/>
        <v>M30</v>
      </c>
      <c r="AD163" t="str">
        <f t="shared" si="48"/>
        <v>M35</v>
      </c>
      <c r="AE163" s="3" t="s">
        <v>931</v>
      </c>
      <c r="AF163" t="str">
        <f t="shared" si="49"/>
        <v>V30</v>
      </c>
      <c r="AG163" t="str">
        <f t="shared" si="50"/>
        <v>V35</v>
      </c>
      <c r="AH163" s="3" t="s">
        <v>931</v>
      </c>
      <c r="AI163" t="str">
        <f t="shared" si="51"/>
        <v>AE30</v>
      </c>
      <c r="AJ163" t="str">
        <f t="shared" si="52"/>
        <v>AE35</v>
      </c>
    </row>
    <row r="164" spans="1:36" x14ac:dyDescent="0.2">
      <c r="A164" s="3" t="s">
        <v>931</v>
      </c>
      <c r="B164" t="s">
        <v>277</v>
      </c>
      <c r="C164" t="s">
        <v>652</v>
      </c>
      <c r="D164" s="3" t="s">
        <v>931</v>
      </c>
      <c r="E164" t="s">
        <v>1644</v>
      </c>
      <c r="F164" t="s">
        <v>1646</v>
      </c>
      <c r="G164" s="3" t="s">
        <v>931</v>
      </c>
      <c r="H164" t="s">
        <v>1659</v>
      </c>
      <c r="I164" t="s">
        <v>1662</v>
      </c>
      <c r="J164" s="3" t="s">
        <v>931</v>
      </c>
      <c r="K164" t="s">
        <v>1675</v>
      </c>
      <c r="L164" t="s">
        <v>1678</v>
      </c>
      <c r="M164" s="3" t="s">
        <v>931</v>
      </c>
      <c r="N164" t="str">
        <f t="shared" si="37"/>
        <v>D19</v>
      </c>
      <c r="O164" t="str">
        <f t="shared" si="38"/>
        <v>D24</v>
      </c>
      <c r="P164" s="3" t="s">
        <v>931</v>
      </c>
      <c r="Q164" t="str">
        <f t="shared" si="39"/>
        <v>M19</v>
      </c>
      <c r="R164" t="str">
        <f t="shared" si="40"/>
        <v>M24</v>
      </c>
      <c r="S164" s="3" t="s">
        <v>931</v>
      </c>
      <c r="T164" t="str">
        <f t="shared" si="41"/>
        <v>V19</v>
      </c>
      <c r="U164" t="str">
        <f t="shared" si="42"/>
        <v>V24</v>
      </c>
      <c r="V164" s="3" t="s">
        <v>931</v>
      </c>
      <c r="W164" t="str">
        <f t="shared" si="43"/>
        <v>AE19</v>
      </c>
      <c r="X164" t="str">
        <f t="shared" si="44"/>
        <v>AE24</v>
      </c>
      <c r="Y164" s="3" t="s">
        <v>931</v>
      </c>
      <c r="Z164" t="str">
        <f t="shared" si="45"/>
        <v>D31</v>
      </c>
      <c r="AA164" t="str">
        <f t="shared" si="46"/>
        <v>D36</v>
      </c>
      <c r="AB164" s="3" t="s">
        <v>931</v>
      </c>
      <c r="AC164" t="str">
        <f t="shared" si="47"/>
        <v>M31</v>
      </c>
      <c r="AD164" t="str">
        <f t="shared" si="48"/>
        <v>M36</v>
      </c>
      <c r="AE164" s="3" t="s">
        <v>931</v>
      </c>
      <c r="AF164" t="str">
        <f t="shared" si="49"/>
        <v>V31</v>
      </c>
      <c r="AG164" t="str">
        <f t="shared" si="50"/>
        <v>V36</v>
      </c>
      <c r="AH164" s="3" t="s">
        <v>931</v>
      </c>
      <c r="AI164" t="str">
        <f t="shared" si="51"/>
        <v>AE31</v>
      </c>
      <c r="AJ164" t="str">
        <f t="shared" si="52"/>
        <v>AE36</v>
      </c>
    </row>
    <row r="165" spans="1:36" x14ac:dyDescent="0.2">
      <c r="A165" s="3" t="s">
        <v>931</v>
      </c>
      <c r="B165" t="s">
        <v>653</v>
      </c>
      <c r="C165" t="s">
        <v>657</v>
      </c>
      <c r="D165" s="3" t="s">
        <v>931</v>
      </c>
      <c r="E165" t="s">
        <v>1653</v>
      </c>
      <c r="F165" t="s">
        <v>1648</v>
      </c>
      <c r="G165" s="3" t="s">
        <v>931</v>
      </c>
      <c r="H165" t="s">
        <v>1669</v>
      </c>
      <c r="I165" t="s">
        <v>1664</v>
      </c>
      <c r="J165" s="3" t="s">
        <v>931</v>
      </c>
      <c r="K165" t="s">
        <v>1685</v>
      </c>
      <c r="L165" t="s">
        <v>1680</v>
      </c>
      <c r="M165" s="3" t="s">
        <v>931</v>
      </c>
      <c r="N165" t="str">
        <f t="shared" si="37"/>
        <v>H16</v>
      </c>
      <c r="O165" t="str">
        <f t="shared" si="38"/>
        <v>H21</v>
      </c>
      <c r="P165" s="3" t="s">
        <v>931</v>
      </c>
      <c r="Q165" t="str">
        <f t="shared" si="39"/>
        <v>Q16</v>
      </c>
      <c r="R165" t="str">
        <f t="shared" si="40"/>
        <v>Q21</v>
      </c>
      <c r="S165" s="3" t="s">
        <v>931</v>
      </c>
      <c r="T165" t="str">
        <f t="shared" si="41"/>
        <v>Z16</v>
      </c>
      <c r="U165" t="str">
        <f t="shared" si="42"/>
        <v>Z21</v>
      </c>
      <c r="V165" s="3" t="s">
        <v>931</v>
      </c>
      <c r="W165" t="str">
        <f t="shared" si="43"/>
        <v>AI16</v>
      </c>
      <c r="X165" t="str">
        <f t="shared" si="44"/>
        <v>AI21</v>
      </c>
      <c r="Y165" s="3" t="s">
        <v>931</v>
      </c>
      <c r="Z165" t="str">
        <f t="shared" si="45"/>
        <v>H28</v>
      </c>
      <c r="AA165" t="str">
        <f t="shared" si="46"/>
        <v>H33</v>
      </c>
      <c r="AB165" s="3" t="s">
        <v>931</v>
      </c>
      <c r="AC165" t="str">
        <f t="shared" si="47"/>
        <v>Q28</v>
      </c>
      <c r="AD165" t="str">
        <f t="shared" si="48"/>
        <v>Q33</v>
      </c>
      <c r="AE165" s="3" t="s">
        <v>931</v>
      </c>
      <c r="AF165" t="str">
        <f t="shared" si="49"/>
        <v>Z28</v>
      </c>
      <c r="AG165" t="str">
        <f t="shared" si="50"/>
        <v>Z33</v>
      </c>
      <c r="AH165" s="3" t="s">
        <v>931</v>
      </c>
      <c r="AI165" t="str">
        <f t="shared" si="51"/>
        <v>AI28</v>
      </c>
      <c r="AJ165" t="str">
        <f t="shared" si="52"/>
        <v>AI33</v>
      </c>
    </row>
    <row r="166" spans="1:36" x14ac:dyDescent="0.2">
      <c r="A166" s="3" t="s">
        <v>931</v>
      </c>
      <c r="B166" t="s">
        <v>654</v>
      </c>
      <c r="C166" t="s">
        <v>658</v>
      </c>
      <c r="D166" s="3" t="s">
        <v>931</v>
      </c>
      <c r="E166" t="s">
        <v>1655</v>
      </c>
      <c r="F166" t="s">
        <v>1650</v>
      </c>
      <c r="G166" s="3" t="s">
        <v>931</v>
      </c>
      <c r="H166" t="s">
        <v>1671</v>
      </c>
      <c r="I166" t="s">
        <v>1666</v>
      </c>
      <c r="J166" s="3" t="s">
        <v>931</v>
      </c>
      <c r="K166" t="s">
        <v>1687</v>
      </c>
      <c r="L166" t="s">
        <v>1682</v>
      </c>
      <c r="M166" s="3" t="s">
        <v>931</v>
      </c>
      <c r="N166" t="str">
        <f t="shared" si="37"/>
        <v>H17</v>
      </c>
      <c r="O166" t="str">
        <f t="shared" si="38"/>
        <v>H22</v>
      </c>
      <c r="P166" s="3" t="s">
        <v>931</v>
      </c>
      <c r="Q166" t="str">
        <f t="shared" si="39"/>
        <v>Q17</v>
      </c>
      <c r="R166" t="str">
        <f t="shared" si="40"/>
        <v>Q22</v>
      </c>
      <c r="S166" s="3" t="s">
        <v>931</v>
      </c>
      <c r="T166" t="str">
        <f t="shared" si="41"/>
        <v>Z17</v>
      </c>
      <c r="U166" t="str">
        <f t="shared" si="42"/>
        <v>Z22</v>
      </c>
      <c r="V166" s="3" t="s">
        <v>931</v>
      </c>
      <c r="W166" t="str">
        <f t="shared" si="43"/>
        <v>AI17</v>
      </c>
      <c r="X166" t="str">
        <f t="shared" si="44"/>
        <v>AI22</v>
      </c>
      <c r="Y166" s="3" t="s">
        <v>931</v>
      </c>
      <c r="Z166" t="str">
        <f t="shared" si="45"/>
        <v>H29</v>
      </c>
      <c r="AA166" t="str">
        <f t="shared" si="46"/>
        <v>H34</v>
      </c>
      <c r="AB166" s="3" t="s">
        <v>931</v>
      </c>
      <c r="AC166" t="str">
        <f t="shared" si="47"/>
        <v>Q29</v>
      </c>
      <c r="AD166" t="str">
        <f t="shared" si="48"/>
        <v>Q34</v>
      </c>
      <c r="AE166" s="3" t="s">
        <v>931</v>
      </c>
      <c r="AF166" t="str">
        <f t="shared" si="49"/>
        <v>Z29</v>
      </c>
      <c r="AG166" t="str">
        <f t="shared" si="50"/>
        <v>Z34</v>
      </c>
      <c r="AH166" s="3" t="s">
        <v>931</v>
      </c>
      <c r="AI166" t="str">
        <f t="shared" si="51"/>
        <v>AI29</v>
      </c>
      <c r="AJ166" t="str">
        <f t="shared" si="52"/>
        <v>AI34</v>
      </c>
    </row>
    <row r="167" spans="1:36" x14ac:dyDescent="0.2">
      <c r="A167" s="3" t="s">
        <v>931</v>
      </c>
      <c r="B167" t="s">
        <v>655</v>
      </c>
      <c r="C167" t="s">
        <v>659</v>
      </c>
      <c r="D167" s="3" t="s">
        <v>931</v>
      </c>
      <c r="E167" t="s">
        <v>1649</v>
      </c>
      <c r="F167" t="s">
        <v>1652</v>
      </c>
      <c r="G167" s="3" t="s">
        <v>931</v>
      </c>
      <c r="H167" t="s">
        <v>1665</v>
      </c>
      <c r="I167" t="s">
        <v>1668</v>
      </c>
      <c r="J167" s="3" t="s">
        <v>931</v>
      </c>
      <c r="K167" t="s">
        <v>1681</v>
      </c>
      <c r="L167" t="s">
        <v>1684</v>
      </c>
      <c r="M167" s="3" t="s">
        <v>931</v>
      </c>
      <c r="N167" t="str">
        <f t="shared" si="37"/>
        <v>H18</v>
      </c>
      <c r="O167" t="str">
        <f t="shared" si="38"/>
        <v>H23</v>
      </c>
      <c r="P167" s="3" t="s">
        <v>931</v>
      </c>
      <c r="Q167" t="str">
        <f t="shared" si="39"/>
        <v>Q18</v>
      </c>
      <c r="R167" t="str">
        <f t="shared" si="40"/>
        <v>Q23</v>
      </c>
      <c r="S167" s="3" t="s">
        <v>931</v>
      </c>
      <c r="T167" t="str">
        <f t="shared" si="41"/>
        <v>Z18</v>
      </c>
      <c r="U167" t="str">
        <f t="shared" si="42"/>
        <v>Z23</v>
      </c>
      <c r="V167" s="3" t="s">
        <v>931</v>
      </c>
      <c r="W167" t="str">
        <f t="shared" si="43"/>
        <v>AI18</v>
      </c>
      <c r="X167" t="str">
        <f t="shared" si="44"/>
        <v>AI23</v>
      </c>
      <c r="Y167" s="3" t="s">
        <v>931</v>
      </c>
      <c r="Z167" t="str">
        <f t="shared" si="45"/>
        <v>H30</v>
      </c>
      <c r="AA167" t="str">
        <f t="shared" si="46"/>
        <v>H35</v>
      </c>
      <c r="AB167" s="3" t="s">
        <v>931</v>
      </c>
      <c r="AC167" t="str">
        <f t="shared" si="47"/>
        <v>Q30</v>
      </c>
      <c r="AD167" t="str">
        <f t="shared" si="48"/>
        <v>Q35</v>
      </c>
      <c r="AE167" s="3" t="s">
        <v>931</v>
      </c>
      <c r="AF167" t="str">
        <f t="shared" si="49"/>
        <v>Z30</v>
      </c>
      <c r="AG167" t="str">
        <f t="shared" si="50"/>
        <v>Z35</v>
      </c>
      <c r="AH167" s="3" t="s">
        <v>931</v>
      </c>
      <c r="AI167" t="str">
        <f t="shared" si="51"/>
        <v>AI30</v>
      </c>
      <c r="AJ167" t="str">
        <f t="shared" si="52"/>
        <v>AI35</v>
      </c>
    </row>
    <row r="168" spans="1:36" x14ac:dyDescent="0.2">
      <c r="A168" s="3" t="s">
        <v>931</v>
      </c>
      <c r="B168" t="s">
        <v>656</v>
      </c>
      <c r="C168" t="s">
        <v>660</v>
      </c>
      <c r="D168" s="3" t="s">
        <v>931</v>
      </c>
      <c r="E168" t="s">
        <v>1651</v>
      </c>
      <c r="F168" t="s">
        <v>1654</v>
      </c>
      <c r="G168" s="3" t="s">
        <v>931</v>
      </c>
      <c r="H168" t="s">
        <v>1667</v>
      </c>
      <c r="I168" t="s">
        <v>1670</v>
      </c>
      <c r="J168" s="3" t="s">
        <v>931</v>
      </c>
      <c r="K168" t="s">
        <v>1683</v>
      </c>
      <c r="L168" t="s">
        <v>1686</v>
      </c>
      <c r="M168" s="3" t="s">
        <v>931</v>
      </c>
      <c r="N168" t="str">
        <f t="shared" si="37"/>
        <v>H19</v>
      </c>
      <c r="O168" t="str">
        <f t="shared" si="38"/>
        <v>H24</v>
      </c>
      <c r="P168" s="3" t="s">
        <v>931</v>
      </c>
      <c r="Q168" t="str">
        <f t="shared" si="39"/>
        <v>Q19</v>
      </c>
      <c r="R168" t="str">
        <f t="shared" si="40"/>
        <v>Q24</v>
      </c>
      <c r="S168" s="3" t="s">
        <v>931</v>
      </c>
      <c r="T168" t="str">
        <f t="shared" si="41"/>
        <v>Z19</v>
      </c>
      <c r="U168" t="str">
        <f t="shared" si="42"/>
        <v>Z24</v>
      </c>
      <c r="V168" s="3" t="s">
        <v>931</v>
      </c>
      <c r="W168" t="str">
        <f t="shared" si="43"/>
        <v>AI19</v>
      </c>
      <c r="X168" t="str">
        <f t="shared" si="44"/>
        <v>AI24</v>
      </c>
      <c r="Y168" s="3" t="s">
        <v>931</v>
      </c>
      <c r="Z168" t="str">
        <f t="shared" si="45"/>
        <v>H31</v>
      </c>
      <c r="AA168" t="str">
        <f t="shared" si="46"/>
        <v>H36</v>
      </c>
      <c r="AB168" s="3" t="s">
        <v>931</v>
      </c>
      <c r="AC168" t="str">
        <f t="shared" si="47"/>
        <v>Q31</v>
      </c>
      <c r="AD168" t="str">
        <f t="shared" si="48"/>
        <v>Q36</v>
      </c>
      <c r="AE168" s="3" t="s">
        <v>931</v>
      </c>
      <c r="AF168" t="str">
        <f t="shared" si="49"/>
        <v>Z31</v>
      </c>
      <c r="AG168" t="str">
        <f t="shared" si="50"/>
        <v>Z36</v>
      </c>
      <c r="AH168" s="3" t="s">
        <v>931</v>
      </c>
      <c r="AI168" t="str">
        <f t="shared" si="51"/>
        <v>AI31</v>
      </c>
      <c r="AJ168" t="str">
        <f t="shared" si="52"/>
        <v>AI36</v>
      </c>
    </row>
    <row r="169" spans="1:36" x14ac:dyDescent="0.2">
      <c r="A169" s="3" t="s">
        <v>932</v>
      </c>
      <c r="B169" t="s">
        <v>294</v>
      </c>
      <c r="C169" t="s">
        <v>291</v>
      </c>
      <c r="D169" s="3" t="s">
        <v>932</v>
      </c>
      <c r="E169" t="s">
        <v>1643</v>
      </c>
      <c r="F169" t="s">
        <v>280</v>
      </c>
      <c r="G169" s="3" t="s">
        <v>932</v>
      </c>
      <c r="H169" t="s">
        <v>1658</v>
      </c>
      <c r="I169" t="s">
        <v>1661</v>
      </c>
      <c r="J169" s="3" t="s">
        <v>932</v>
      </c>
      <c r="K169" t="s">
        <v>1674</v>
      </c>
      <c r="L169" t="s">
        <v>1677</v>
      </c>
      <c r="M169" s="3" t="s">
        <v>932</v>
      </c>
      <c r="N169" t="str">
        <f t="shared" si="37"/>
        <v>D22</v>
      </c>
      <c r="O169" t="str">
        <f t="shared" si="38"/>
        <v>D16</v>
      </c>
      <c r="P169" s="3" t="s">
        <v>932</v>
      </c>
      <c r="Q169" t="str">
        <f t="shared" si="39"/>
        <v>M22</v>
      </c>
      <c r="R169" t="str">
        <f t="shared" si="40"/>
        <v>M16</v>
      </c>
      <c r="S169" s="3" t="s">
        <v>932</v>
      </c>
      <c r="T169" t="str">
        <f t="shared" si="41"/>
        <v>V22</v>
      </c>
      <c r="U169" t="str">
        <f t="shared" si="42"/>
        <v>V16</v>
      </c>
      <c r="V169" s="3" t="s">
        <v>932</v>
      </c>
      <c r="W169" t="str">
        <f t="shared" si="43"/>
        <v>AE22</v>
      </c>
      <c r="X169" t="str">
        <f t="shared" si="44"/>
        <v>AE16</v>
      </c>
      <c r="Y169" s="3" t="s">
        <v>932</v>
      </c>
      <c r="Z169" t="str">
        <f t="shared" si="45"/>
        <v>D34</v>
      </c>
      <c r="AA169" t="str">
        <f t="shared" si="46"/>
        <v>D28</v>
      </c>
      <c r="AB169" s="3" t="s">
        <v>932</v>
      </c>
      <c r="AC169" t="str">
        <f t="shared" si="47"/>
        <v>M34</v>
      </c>
      <c r="AD169" t="str">
        <f t="shared" si="48"/>
        <v>M28</v>
      </c>
      <c r="AE169" s="3" t="s">
        <v>932</v>
      </c>
      <c r="AF169" t="str">
        <f t="shared" si="49"/>
        <v>V34</v>
      </c>
      <c r="AG169" t="str">
        <f t="shared" si="50"/>
        <v>V28</v>
      </c>
      <c r="AH169" s="3" t="s">
        <v>932</v>
      </c>
      <c r="AI169" t="str">
        <f t="shared" si="51"/>
        <v>AE34</v>
      </c>
      <c r="AJ169" t="str">
        <f t="shared" si="52"/>
        <v>AE28</v>
      </c>
    </row>
    <row r="170" spans="1:36" x14ac:dyDescent="0.2">
      <c r="A170" s="3" t="s">
        <v>932</v>
      </c>
      <c r="B170" t="s">
        <v>650</v>
      </c>
      <c r="C170" t="s">
        <v>649</v>
      </c>
      <c r="D170" s="3" t="s">
        <v>932</v>
      </c>
      <c r="E170" t="s">
        <v>1641</v>
      </c>
      <c r="F170" t="s">
        <v>1647</v>
      </c>
      <c r="G170" s="3" t="s">
        <v>932</v>
      </c>
      <c r="H170" t="s">
        <v>1656</v>
      </c>
      <c r="I170" t="s">
        <v>1663</v>
      </c>
      <c r="J170" s="3" t="s">
        <v>932</v>
      </c>
      <c r="K170" t="s">
        <v>1672</v>
      </c>
      <c r="L170" t="s">
        <v>1679</v>
      </c>
      <c r="M170" s="3" t="s">
        <v>932</v>
      </c>
      <c r="N170" t="str">
        <f t="shared" si="37"/>
        <v>D21</v>
      </c>
      <c r="O170" t="str">
        <f t="shared" si="38"/>
        <v>D17</v>
      </c>
      <c r="P170" s="3" t="s">
        <v>932</v>
      </c>
      <c r="Q170" t="str">
        <f t="shared" si="39"/>
        <v>M21</v>
      </c>
      <c r="R170" t="str">
        <f t="shared" si="40"/>
        <v>M17</v>
      </c>
      <c r="S170" s="3" t="s">
        <v>932</v>
      </c>
      <c r="T170" t="str">
        <f t="shared" si="41"/>
        <v>V21</v>
      </c>
      <c r="U170" t="str">
        <f t="shared" si="42"/>
        <v>V17</v>
      </c>
      <c r="V170" s="3" t="s">
        <v>932</v>
      </c>
      <c r="W170" t="str">
        <f t="shared" si="43"/>
        <v>AE21</v>
      </c>
      <c r="X170" t="str">
        <f t="shared" si="44"/>
        <v>AE17</v>
      </c>
      <c r="Y170" s="3" t="s">
        <v>932</v>
      </c>
      <c r="Z170" t="str">
        <f t="shared" si="45"/>
        <v>D33</v>
      </c>
      <c r="AA170" t="str">
        <f t="shared" si="46"/>
        <v>D29</v>
      </c>
      <c r="AB170" s="3" t="s">
        <v>932</v>
      </c>
      <c r="AC170" t="str">
        <f t="shared" si="47"/>
        <v>M33</v>
      </c>
      <c r="AD170" t="str">
        <f t="shared" si="48"/>
        <v>M29</v>
      </c>
      <c r="AE170" s="3" t="s">
        <v>932</v>
      </c>
      <c r="AF170" t="str">
        <f t="shared" si="49"/>
        <v>V33</v>
      </c>
      <c r="AG170" t="str">
        <f t="shared" si="50"/>
        <v>V29</v>
      </c>
      <c r="AH170" s="3" t="s">
        <v>932</v>
      </c>
      <c r="AI170" t="str">
        <f t="shared" si="51"/>
        <v>AE33</v>
      </c>
      <c r="AJ170" t="str">
        <f t="shared" si="52"/>
        <v>AE29</v>
      </c>
    </row>
    <row r="171" spans="1:36" x14ac:dyDescent="0.2">
      <c r="A171" s="3" t="s">
        <v>932</v>
      </c>
      <c r="B171" t="s">
        <v>652</v>
      </c>
      <c r="C171" t="s">
        <v>292</v>
      </c>
      <c r="D171" s="3" t="s">
        <v>932</v>
      </c>
      <c r="E171" t="s">
        <v>1646</v>
      </c>
      <c r="F171" t="s">
        <v>1642</v>
      </c>
      <c r="G171" s="3" t="s">
        <v>932</v>
      </c>
      <c r="H171" t="s">
        <v>1662</v>
      </c>
      <c r="I171" t="s">
        <v>1657</v>
      </c>
      <c r="J171" s="3" t="s">
        <v>932</v>
      </c>
      <c r="K171" t="s">
        <v>1678</v>
      </c>
      <c r="L171" t="s">
        <v>1673</v>
      </c>
      <c r="M171" s="3" t="s">
        <v>932</v>
      </c>
      <c r="N171" t="str">
        <f t="shared" si="37"/>
        <v>D24</v>
      </c>
      <c r="O171" t="str">
        <f t="shared" si="38"/>
        <v>D18</v>
      </c>
      <c r="P171" s="3" t="s">
        <v>932</v>
      </c>
      <c r="Q171" t="str">
        <f t="shared" si="39"/>
        <v>M24</v>
      </c>
      <c r="R171" t="str">
        <f t="shared" si="40"/>
        <v>M18</v>
      </c>
      <c r="S171" s="3" t="s">
        <v>932</v>
      </c>
      <c r="T171" t="str">
        <f t="shared" si="41"/>
        <v>V24</v>
      </c>
      <c r="U171" t="str">
        <f t="shared" si="42"/>
        <v>V18</v>
      </c>
      <c r="V171" s="3" t="s">
        <v>932</v>
      </c>
      <c r="W171" t="str">
        <f t="shared" si="43"/>
        <v>AE24</v>
      </c>
      <c r="X171" t="str">
        <f t="shared" si="44"/>
        <v>AE18</v>
      </c>
      <c r="Y171" s="3" t="s">
        <v>932</v>
      </c>
      <c r="Z171" t="str">
        <f t="shared" si="45"/>
        <v>D36</v>
      </c>
      <c r="AA171" t="str">
        <f t="shared" si="46"/>
        <v>D30</v>
      </c>
      <c r="AB171" s="3" t="s">
        <v>932</v>
      </c>
      <c r="AC171" t="str">
        <f t="shared" si="47"/>
        <v>M36</v>
      </c>
      <c r="AD171" t="str">
        <f t="shared" si="48"/>
        <v>M30</v>
      </c>
      <c r="AE171" s="3" t="s">
        <v>932</v>
      </c>
      <c r="AF171" t="str">
        <f t="shared" si="49"/>
        <v>V36</v>
      </c>
      <c r="AG171" t="str">
        <f t="shared" si="50"/>
        <v>V30</v>
      </c>
      <c r="AH171" s="3" t="s">
        <v>932</v>
      </c>
      <c r="AI171" t="str">
        <f t="shared" si="51"/>
        <v>AE36</v>
      </c>
      <c r="AJ171" t="str">
        <f t="shared" si="52"/>
        <v>AE30</v>
      </c>
    </row>
    <row r="172" spans="1:36" x14ac:dyDescent="0.2">
      <c r="A172" s="3" t="s">
        <v>932</v>
      </c>
      <c r="B172" t="s">
        <v>651</v>
      </c>
      <c r="C172" t="s">
        <v>277</v>
      </c>
      <c r="D172" s="3" t="s">
        <v>932</v>
      </c>
      <c r="E172" t="s">
        <v>1645</v>
      </c>
      <c r="F172" t="s">
        <v>1644</v>
      </c>
      <c r="G172" s="3" t="s">
        <v>932</v>
      </c>
      <c r="H172" t="s">
        <v>1660</v>
      </c>
      <c r="I172" t="s">
        <v>1659</v>
      </c>
      <c r="J172" s="3" t="s">
        <v>932</v>
      </c>
      <c r="K172" t="s">
        <v>1676</v>
      </c>
      <c r="L172" t="s">
        <v>1675</v>
      </c>
      <c r="M172" s="3" t="s">
        <v>932</v>
      </c>
      <c r="N172" t="str">
        <f t="shared" si="37"/>
        <v>D23</v>
      </c>
      <c r="O172" t="str">
        <f t="shared" si="38"/>
        <v>D19</v>
      </c>
      <c r="P172" s="3" t="s">
        <v>932</v>
      </c>
      <c r="Q172" t="str">
        <f t="shared" si="39"/>
        <v>M23</v>
      </c>
      <c r="R172" t="str">
        <f t="shared" si="40"/>
        <v>M19</v>
      </c>
      <c r="S172" s="3" t="s">
        <v>932</v>
      </c>
      <c r="T172" t="str">
        <f t="shared" si="41"/>
        <v>V23</v>
      </c>
      <c r="U172" t="str">
        <f t="shared" si="42"/>
        <v>V19</v>
      </c>
      <c r="V172" s="3" t="s">
        <v>932</v>
      </c>
      <c r="W172" t="str">
        <f t="shared" si="43"/>
        <v>AE23</v>
      </c>
      <c r="X172" t="str">
        <f t="shared" si="44"/>
        <v>AE19</v>
      </c>
      <c r="Y172" s="3" t="s">
        <v>932</v>
      </c>
      <c r="Z172" t="str">
        <f t="shared" si="45"/>
        <v>D35</v>
      </c>
      <c r="AA172" t="str">
        <f t="shared" si="46"/>
        <v>D31</v>
      </c>
      <c r="AB172" s="3" t="s">
        <v>932</v>
      </c>
      <c r="AC172" t="str">
        <f t="shared" si="47"/>
        <v>M35</v>
      </c>
      <c r="AD172" t="str">
        <f t="shared" si="48"/>
        <v>M31</v>
      </c>
      <c r="AE172" s="3" t="s">
        <v>932</v>
      </c>
      <c r="AF172" t="str">
        <f t="shared" si="49"/>
        <v>V35</v>
      </c>
      <c r="AG172" t="str">
        <f t="shared" si="50"/>
        <v>V31</v>
      </c>
      <c r="AH172" s="3" t="s">
        <v>932</v>
      </c>
      <c r="AI172" t="str">
        <f t="shared" si="51"/>
        <v>AE35</v>
      </c>
      <c r="AJ172" t="str">
        <f t="shared" si="52"/>
        <v>AE31</v>
      </c>
    </row>
    <row r="173" spans="1:36" x14ac:dyDescent="0.2">
      <c r="A173" s="3" t="s">
        <v>932</v>
      </c>
      <c r="B173" t="s">
        <v>658</v>
      </c>
      <c r="C173" t="s">
        <v>653</v>
      </c>
      <c r="D173" s="3" t="s">
        <v>932</v>
      </c>
      <c r="E173" t="s">
        <v>1650</v>
      </c>
      <c r="F173" t="s">
        <v>1653</v>
      </c>
      <c r="G173" s="3" t="s">
        <v>932</v>
      </c>
      <c r="H173" t="s">
        <v>1666</v>
      </c>
      <c r="I173" t="s">
        <v>1669</v>
      </c>
      <c r="J173" s="3" t="s">
        <v>932</v>
      </c>
      <c r="K173" t="s">
        <v>1682</v>
      </c>
      <c r="L173" t="s">
        <v>1685</v>
      </c>
      <c r="M173" s="3" t="s">
        <v>932</v>
      </c>
      <c r="N173" t="str">
        <f t="shared" si="37"/>
        <v>H22</v>
      </c>
      <c r="O173" t="str">
        <f t="shared" si="38"/>
        <v>H16</v>
      </c>
      <c r="P173" s="3" t="s">
        <v>932</v>
      </c>
      <c r="Q173" t="str">
        <f t="shared" si="39"/>
        <v>Q22</v>
      </c>
      <c r="R173" t="str">
        <f t="shared" si="40"/>
        <v>Q16</v>
      </c>
      <c r="S173" s="3" t="s">
        <v>932</v>
      </c>
      <c r="T173" t="str">
        <f t="shared" si="41"/>
        <v>Z22</v>
      </c>
      <c r="U173" t="str">
        <f t="shared" si="42"/>
        <v>Z16</v>
      </c>
      <c r="V173" s="3" t="s">
        <v>932</v>
      </c>
      <c r="W173" t="str">
        <f t="shared" si="43"/>
        <v>AI22</v>
      </c>
      <c r="X173" t="str">
        <f t="shared" si="44"/>
        <v>AI16</v>
      </c>
      <c r="Y173" s="3" t="s">
        <v>932</v>
      </c>
      <c r="Z173" t="str">
        <f t="shared" si="45"/>
        <v>H34</v>
      </c>
      <c r="AA173" t="str">
        <f t="shared" si="46"/>
        <v>H28</v>
      </c>
      <c r="AB173" s="3" t="s">
        <v>932</v>
      </c>
      <c r="AC173" t="str">
        <f t="shared" si="47"/>
        <v>Q34</v>
      </c>
      <c r="AD173" t="str">
        <f t="shared" si="48"/>
        <v>Q28</v>
      </c>
      <c r="AE173" s="3" t="s">
        <v>932</v>
      </c>
      <c r="AF173" t="str">
        <f t="shared" si="49"/>
        <v>Z34</v>
      </c>
      <c r="AG173" t="str">
        <f t="shared" si="50"/>
        <v>Z28</v>
      </c>
      <c r="AH173" s="3" t="s">
        <v>932</v>
      </c>
      <c r="AI173" t="str">
        <f t="shared" si="51"/>
        <v>AI34</v>
      </c>
      <c r="AJ173" t="str">
        <f t="shared" si="52"/>
        <v>AI28</v>
      </c>
    </row>
    <row r="174" spans="1:36" x14ac:dyDescent="0.2">
      <c r="A174" s="3" t="s">
        <v>932</v>
      </c>
      <c r="B174" t="s">
        <v>657</v>
      </c>
      <c r="C174" t="s">
        <v>654</v>
      </c>
      <c r="D174" s="3" t="s">
        <v>932</v>
      </c>
      <c r="E174" t="s">
        <v>1648</v>
      </c>
      <c r="F174" t="s">
        <v>1655</v>
      </c>
      <c r="G174" s="3" t="s">
        <v>932</v>
      </c>
      <c r="H174" t="s">
        <v>1664</v>
      </c>
      <c r="I174" t="s">
        <v>1671</v>
      </c>
      <c r="J174" s="3" t="s">
        <v>932</v>
      </c>
      <c r="K174" t="s">
        <v>1680</v>
      </c>
      <c r="L174" t="s">
        <v>1687</v>
      </c>
      <c r="M174" s="3" t="s">
        <v>932</v>
      </c>
      <c r="N174" t="str">
        <f t="shared" si="37"/>
        <v>H21</v>
      </c>
      <c r="O174" t="str">
        <f t="shared" si="38"/>
        <v>H17</v>
      </c>
      <c r="P174" s="3" t="s">
        <v>932</v>
      </c>
      <c r="Q174" t="str">
        <f t="shared" si="39"/>
        <v>Q21</v>
      </c>
      <c r="R174" t="str">
        <f t="shared" si="40"/>
        <v>Q17</v>
      </c>
      <c r="S174" s="3" t="s">
        <v>932</v>
      </c>
      <c r="T174" t="str">
        <f t="shared" si="41"/>
        <v>Z21</v>
      </c>
      <c r="U174" t="str">
        <f t="shared" si="42"/>
        <v>Z17</v>
      </c>
      <c r="V174" s="3" t="s">
        <v>932</v>
      </c>
      <c r="W174" t="str">
        <f t="shared" si="43"/>
        <v>AI21</v>
      </c>
      <c r="X174" t="str">
        <f t="shared" si="44"/>
        <v>AI17</v>
      </c>
      <c r="Y174" s="3" t="s">
        <v>932</v>
      </c>
      <c r="Z174" t="str">
        <f t="shared" si="45"/>
        <v>H33</v>
      </c>
      <c r="AA174" t="str">
        <f t="shared" si="46"/>
        <v>H29</v>
      </c>
      <c r="AB174" s="3" t="s">
        <v>932</v>
      </c>
      <c r="AC174" t="str">
        <f t="shared" si="47"/>
        <v>Q33</v>
      </c>
      <c r="AD174" t="str">
        <f t="shared" si="48"/>
        <v>Q29</v>
      </c>
      <c r="AE174" s="3" t="s">
        <v>932</v>
      </c>
      <c r="AF174" t="str">
        <f t="shared" si="49"/>
        <v>Z33</v>
      </c>
      <c r="AG174" t="str">
        <f t="shared" si="50"/>
        <v>Z29</v>
      </c>
      <c r="AH174" s="3" t="s">
        <v>932</v>
      </c>
      <c r="AI174" t="str">
        <f t="shared" si="51"/>
        <v>AI33</v>
      </c>
      <c r="AJ174" t="str">
        <f t="shared" si="52"/>
        <v>AI29</v>
      </c>
    </row>
    <row r="175" spans="1:36" x14ac:dyDescent="0.2">
      <c r="A175" s="3" t="s">
        <v>932</v>
      </c>
      <c r="B175" t="s">
        <v>660</v>
      </c>
      <c r="C175" t="s">
        <v>655</v>
      </c>
      <c r="D175" s="3" t="s">
        <v>932</v>
      </c>
      <c r="E175" t="s">
        <v>1654</v>
      </c>
      <c r="F175" t="s">
        <v>1649</v>
      </c>
      <c r="G175" s="3" t="s">
        <v>932</v>
      </c>
      <c r="H175" t="s">
        <v>1670</v>
      </c>
      <c r="I175" t="s">
        <v>1665</v>
      </c>
      <c r="J175" s="3" t="s">
        <v>932</v>
      </c>
      <c r="K175" t="s">
        <v>1686</v>
      </c>
      <c r="L175" t="s">
        <v>1681</v>
      </c>
      <c r="M175" s="3" t="s">
        <v>932</v>
      </c>
      <c r="N175" t="str">
        <f t="shared" si="37"/>
        <v>H24</v>
      </c>
      <c r="O175" t="str">
        <f t="shared" si="38"/>
        <v>H18</v>
      </c>
      <c r="P175" s="3" t="s">
        <v>932</v>
      </c>
      <c r="Q175" t="str">
        <f t="shared" si="39"/>
        <v>Q24</v>
      </c>
      <c r="R175" t="str">
        <f t="shared" si="40"/>
        <v>Q18</v>
      </c>
      <c r="S175" s="3" t="s">
        <v>932</v>
      </c>
      <c r="T175" t="str">
        <f t="shared" si="41"/>
        <v>Z24</v>
      </c>
      <c r="U175" t="str">
        <f t="shared" si="42"/>
        <v>Z18</v>
      </c>
      <c r="V175" s="3" t="s">
        <v>932</v>
      </c>
      <c r="W175" t="str">
        <f t="shared" si="43"/>
        <v>AI24</v>
      </c>
      <c r="X175" t="str">
        <f t="shared" si="44"/>
        <v>AI18</v>
      </c>
      <c r="Y175" s="3" t="s">
        <v>932</v>
      </c>
      <c r="Z175" t="str">
        <f t="shared" si="45"/>
        <v>H36</v>
      </c>
      <c r="AA175" t="str">
        <f t="shared" si="46"/>
        <v>H30</v>
      </c>
      <c r="AB175" s="3" t="s">
        <v>932</v>
      </c>
      <c r="AC175" t="str">
        <f t="shared" si="47"/>
        <v>Q36</v>
      </c>
      <c r="AD175" t="str">
        <f t="shared" si="48"/>
        <v>Q30</v>
      </c>
      <c r="AE175" s="3" t="s">
        <v>932</v>
      </c>
      <c r="AF175" t="str">
        <f t="shared" si="49"/>
        <v>Z36</v>
      </c>
      <c r="AG175" t="str">
        <f t="shared" si="50"/>
        <v>Z30</v>
      </c>
      <c r="AH175" s="3" t="s">
        <v>932</v>
      </c>
      <c r="AI175" t="str">
        <f t="shared" si="51"/>
        <v>AI36</v>
      </c>
      <c r="AJ175" t="str">
        <f t="shared" si="52"/>
        <v>AI30</v>
      </c>
    </row>
    <row r="176" spans="1:36" x14ac:dyDescent="0.2">
      <c r="A176" s="3" t="s">
        <v>932</v>
      </c>
      <c r="B176" t="s">
        <v>659</v>
      </c>
      <c r="C176" t="s">
        <v>656</v>
      </c>
      <c r="D176" s="3" t="s">
        <v>932</v>
      </c>
      <c r="E176" t="s">
        <v>1652</v>
      </c>
      <c r="F176" t="s">
        <v>1651</v>
      </c>
      <c r="G176" s="3" t="s">
        <v>932</v>
      </c>
      <c r="H176" t="s">
        <v>1668</v>
      </c>
      <c r="I176" t="s">
        <v>1667</v>
      </c>
      <c r="J176" s="3" t="s">
        <v>932</v>
      </c>
      <c r="K176" t="s">
        <v>1684</v>
      </c>
      <c r="L176" t="s">
        <v>1683</v>
      </c>
      <c r="M176" s="3" t="s">
        <v>932</v>
      </c>
      <c r="N176" t="str">
        <f t="shared" si="37"/>
        <v>H23</v>
      </c>
      <c r="O176" t="str">
        <f t="shared" si="38"/>
        <v>H19</v>
      </c>
      <c r="P176" s="3" t="s">
        <v>932</v>
      </c>
      <c r="Q176" t="str">
        <f t="shared" si="39"/>
        <v>Q23</v>
      </c>
      <c r="R176" t="str">
        <f t="shared" si="40"/>
        <v>Q19</v>
      </c>
      <c r="S176" s="3" t="s">
        <v>932</v>
      </c>
      <c r="T176" t="str">
        <f t="shared" si="41"/>
        <v>Z23</v>
      </c>
      <c r="U176" t="str">
        <f t="shared" si="42"/>
        <v>Z19</v>
      </c>
      <c r="V176" s="3" t="s">
        <v>932</v>
      </c>
      <c r="W176" t="str">
        <f t="shared" si="43"/>
        <v>AI23</v>
      </c>
      <c r="X176" t="str">
        <f t="shared" si="44"/>
        <v>AI19</v>
      </c>
      <c r="Y176" s="3" t="s">
        <v>932</v>
      </c>
      <c r="Z176" t="str">
        <f t="shared" si="45"/>
        <v>H35</v>
      </c>
      <c r="AA176" t="str">
        <f t="shared" si="46"/>
        <v>H31</v>
      </c>
      <c r="AB176" s="3" t="s">
        <v>932</v>
      </c>
      <c r="AC176" t="str">
        <f t="shared" si="47"/>
        <v>Q35</v>
      </c>
      <c r="AD176" t="str">
        <f t="shared" si="48"/>
        <v>Q31</v>
      </c>
      <c r="AE176" s="3" t="s">
        <v>932</v>
      </c>
      <c r="AF176" t="str">
        <f t="shared" si="49"/>
        <v>Z35</v>
      </c>
      <c r="AG176" t="str">
        <f t="shared" si="50"/>
        <v>Z31</v>
      </c>
      <c r="AH176" s="3" t="s">
        <v>932</v>
      </c>
      <c r="AI176" t="str">
        <f t="shared" si="51"/>
        <v>AI35</v>
      </c>
      <c r="AJ176" t="str">
        <f t="shared" si="52"/>
        <v>AI31</v>
      </c>
    </row>
    <row r="177" spans="1:36" x14ac:dyDescent="0.2">
      <c r="A177" s="3" t="s">
        <v>933</v>
      </c>
      <c r="B177" t="s">
        <v>277</v>
      </c>
      <c r="C177" t="s">
        <v>291</v>
      </c>
      <c r="D177" s="3" t="s">
        <v>933</v>
      </c>
      <c r="E177" t="s">
        <v>1644</v>
      </c>
      <c r="F177" t="s">
        <v>280</v>
      </c>
      <c r="G177" s="3" t="s">
        <v>933</v>
      </c>
      <c r="H177" t="s">
        <v>1659</v>
      </c>
      <c r="I177" t="s">
        <v>1661</v>
      </c>
      <c r="J177" s="3" t="s">
        <v>933</v>
      </c>
      <c r="K177" t="s">
        <v>1675</v>
      </c>
      <c r="L177" t="s">
        <v>1677</v>
      </c>
      <c r="M177" s="3" t="s">
        <v>933</v>
      </c>
      <c r="N177" t="str">
        <f t="shared" si="37"/>
        <v>D19</v>
      </c>
      <c r="O177" t="str">
        <f t="shared" si="38"/>
        <v>D16</v>
      </c>
      <c r="P177" s="3" t="s">
        <v>933</v>
      </c>
      <c r="Q177" t="str">
        <f t="shared" si="39"/>
        <v>M19</v>
      </c>
      <c r="R177" t="str">
        <f t="shared" si="40"/>
        <v>M16</v>
      </c>
      <c r="S177" s="3" t="s">
        <v>933</v>
      </c>
      <c r="T177" t="str">
        <f t="shared" si="41"/>
        <v>V19</v>
      </c>
      <c r="U177" t="str">
        <f t="shared" si="42"/>
        <v>V16</v>
      </c>
      <c r="V177" s="3" t="s">
        <v>933</v>
      </c>
      <c r="W177" t="str">
        <f t="shared" si="43"/>
        <v>AE19</v>
      </c>
      <c r="X177" t="str">
        <f t="shared" si="44"/>
        <v>AE16</v>
      </c>
      <c r="Y177" s="3" t="s">
        <v>933</v>
      </c>
      <c r="Z177" t="str">
        <f t="shared" si="45"/>
        <v>D31</v>
      </c>
      <c r="AA177" t="str">
        <f t="shared" si="46"/>
        <v>D28</v>
      </c>
      <c r="AB177" s="3" t="s">
        <v>933</v>
      </c>
      <c r="AC177" t="str">
        <f t="shared" si="47"/>
        <v>M31</v>
      </c>
      <c r="AD177" t="str">
        <f t="shared" si="48"/>
        <v>M28</v>
      </c>
      <c r="AE177" s="3" t="s">
        <v>933</v>
      </c>
      <c r="AF177" t="str">
        <f t="shared" si="49"/>
        <v>V31</v>
      </c>
      <c r="AG177" t="str">
        <f t="shared" si="50"/>
        <v>V28</v>
      </c>
      <c r="AH177" s="3" t="s">
        <v>933</v>
      </c>
      <c r="AI177" t="str">
        <f t="shared" si="51"/>
        <v>AE31</v>
      </c>
      <c r="AJ177" t="str">
        <f t="shared" si="52"/>
        <v>AE28</v>
      </c>
    </row>
    <row r="178" spans="1:36" x14ac:dyDescent="0.2">
      <c r="A178" s="3" t="s">
        <v>933</v>
      </c>
      <c r="B178" t="s">
        <v>292</v>
      </c>
      <c r="C178" t="s">
        <v>649</v>
      </c>
      <c r="D178" s="3" t="s">
        <v>933</v>
      </c>
      <c r="E178" t="s">
        <v>1642</v>
      </c>
      <c r="F178" t="s">
        <v>1647</v>
      </c>
      <c r="G178" s="3" t="s">
        <v>933</v>
      </c>
      <c r="H178" t="s">
        <v>1657</v>
      </c>
      <c r="I178" t="s">
        <v>1663</v>
      </c>
      <c r="J178" s="3" t="s">
        <v>933</v>
      </c>
      <c r="K178" t="s">
        <v>1673</v>
      </c>
      <c r="L178" t="s">
        <v>1679</v>
      </c>
      <c r="M178" s="3" t="s">
        <v>933</v>
      </c>
      <c r="N178" t="str">
        <f t="shared" si="37"/>
        <v>D18</v>
      </c>
      <c r="O178" t="str">
        <f t="shared" si="38"/>
        <v>D17</v>
      </c>
      <c r="P178" s="3" t="s">
        <v>933</v>
      </c>
      <c r="Q178" t="str">
        <f t="shared" si="39"/>
        <v>M18</v>
      </c>
      <c r="R178" t="str">
        <f t="shared" si="40"/>
        <v>M17</v>
      </c>
      <c r="S178" s="3" t="s">
        <v>933</v>
      </c>
      <c r="T178" t="str">
        <f t="shared" si="41"/>
        <v>V18</v>
      </c>
      <c r="U178" t="str">
        <f t="shared" si="42"/>
        <v>V17</v>
      </c>
      <c r="V178" s="3" t="s">
        <v>933</v>
      </c>
      <c r="W178" t="str">
        <f t="shared" si="43"/>
        <v>AE18</v>
      </c>
      <c r="X178" t="str">
        <f t="shared" si="44"/>
        <v>AE17</v>
      </c>
      <c r="Y178" s="3" t="s">
        <v>933</v>
      </c>
      <c r="Z178" t="str">
        <f t="shared" si="45"/>
        <v>D30</v>
      </c>
      <c r="AA178" t="str">
        <f t="shared" si="46"/>
        <v>D29</v>
      </c>
      <c r="AB178" s="3" t="s">
        <v>933</v>
      </c>
      <c r="AC178" t="str">
        <f t="shared" si="47"/>
        <v>M30</v>
      </c>
      <c r="AD178" t="str">
        <f t="shared" si="48"/>
        <v>M29</v>
      </c>
      <c r="AE178" s="3" t="s">
        <v>933</v>
      </c>
      <c r="AF178" t="str">
        <f t="shared" si="49"/>
        <v>V30</v>
      </c>
      <c r="AG178" t="str">
        <f t="shared" si="50"/>
        <v>V29</v>
      </c>
      <c r="AH178" s="3" t="s">
        <v>933</v>
      </c>
      <c r="AI178" t="str">
        <f t="shared" si="51"/>
        <v>AE30</v>
      </c>
      <c r="AJ178" t="str">
        <f t="shared" si="52"/>
        <v>AE29</v>
      </c>
    </row>
    <row r="179" spans="1:36" x14ac:dyDescent="0.2">
      <c r="A179" s="3" t="s">
        <v>933</v>
      </c>
      <c r="B179" t="s">
        <v>652</v>
      </c>
      <c r="C179" t="s">
        <v>650</v>
      </c>
      <c r="D179" s="3" t="s">
        <v>933</v>
      </c>
      <c r="E179" t="s">
        <v>1646</v>
      </c>
      <c r="F179" t="s">
        <v>1641</v>
      </c>
      <c r="G179" s="3" t="s">
        <v>933</v>
      </c>
      <c r="H179" t="s">
        <v>1662</v>
      </c>
      <c r="I179" t="s">
        <v>1656</v>
      </c>
      <c r="J179" s="3" t="s">
        <v>933</v>
      </c>
      <c r="K179" t="s">
        <v>1678</v>
      </c>
      <c r="L179" t="s">
        <v>1672</v>
      </c>
      <c r="M179" s="3" t="s">
        <v>933</v>
      </c>
      <c r="N179" t="str">
        <f t="shared" si="37"/>
        <v>D24</v>
      </c>
      <c r="O179" t="str">
        <f t="shared" si="38"/>
        <v>D21</v>
      </c>
      <c r="P179" s="3" t="s">
        <v>933</v>
      </c>
      <c r="Q179" t="str">
        <f t="shared" si="39"/>
        <v>M24</v>
      </c>
      <c r="R179" t="str">
        <f t="shared" si="40"/>
        <v>M21</v>
      </c>
      <c r="S179" s="3" t="s">
        <v>933</v>
      </c>
      <c r="T179" t="str">
        <f t="shared" si="41"/>
        <v>V24</v>
      </c>
      <c r="U179" t="str">
        <f t="shared" si="42"/>
        <v>V21</v>
      </c>
      <c r="V179" s="3" t="s">
        <v>933</v>
      </c>
      <c r="W179" t="str">
        <f t="shared" si="43"/>
        <v>AE24</v>
      </c>
      <c r="X179" t="str">
        <f t="shared" si="44"/>
        <v>AE21</v>
      </c>
      <c r="Y179" s="3" t="s">
        <v>933</v>
      </c>
      <c r="Z179" t="str">
        <f t="shared" si="45"/>
        <v>D36</v>
      </c>
      <c r="AA179" t="str">
        <f t="shared" si="46"/>
        <v>D33</v>
      </c>
      <c r="AB179" s="3" t="s">
        <v>933</v>
      </c>
      <c r="AC179" t="str">
        <f t="shared" si="47"/>
        <v>M36</v>
      </c>
      <c r="AD179" t="str">
        <f t="shared" si="48"/>
        <v>M33</v>
      </c>
      <c r="AE179" s="3" t="s">
        <v>933</v>
      </c>
      <c r="AF179" t="str">
        <f t="shared" si="49"/>
        <v>V36</v>
      </c>
      <c r="AG179" t="str">
        <f t="shared" si="50"/>
        <v>V33</v>
      </c>
      <c r="AH179" s="3" t="s">
        <v>933</v>
      </c>
      <c r="AI179" t="str">
        <f t="shared" si="51"/>
        <v>AE36</v>
      </c>
      <c r="AJ179" t="str">
        <f t="shared" si="52"/>
        <v>AE33</v>
      </c>
    </row>
    <row r="180" spans="1:36" x14ac:dyDescent="0.2">
      <c r="A180" s="3" t="s">
        <v>933</v>
      </c>
      <c r="B180" t="s">
        <v>651</v>
      </c>
      <c r="C180" t="s">
        <v>294</v>
      </c>
      <c r="D180" s="3" t="s">
        <v>933</v>
      </c>
      <c r="E180" t="s">
        <v>1645</v>
      </c>
      <c r="F180" t="s">
        <v>1643</v>
      </c>
      <c r="G180" s="3" t="s">
        <v>933</v>
      </c>
      <c r="H180" t="s">
        <v>1660</v>
      </c>
      <c r="I180" t="s">
        <v>1658</v>
      </c>
      <c r="J180" s="3" t="s">
        <v>933</v>
      </c>
      <c r="K180" t="s">
        <v>1676</v>
      </c>
      <c r="L180" t="s">
        <v>1674</v>
      </c>
      <c r="M180" s="3" t="s">
        <v>933</v>
      </c>
      <c r="N180" t="str">
        <f t="shared" si="37"/>
        <v>D23</v>
      </c>
      <c r="O180" t="str">
        <f t="shared" si="38"/>
        <v>D22</v>
      </c>
      <c r="P180" s="3" t="s">
        <v>933</v>
      </c>
      <c r="Q180" t="str">
        <f t="shared" si="39"/>
        <v>M23</v>
      </c>
      <c r="R180" t="str">
        <f t="shared" si="40"/>
        <v>M22</v>
      </c>
      <c r="S180" s="3" t="s">
        <v>933</v>
      </c>
      <c r="T180" t="str">
        <f t="shared" si="41"/>
        <v>V23</v>
      </c>
      <c r="U180" t="str">
        <f t="shared" si="42"/>
        <v>V22</v>
      </c>
      <c r="V180" s="3" t="s">
        <v>933</v>
      </c>
      <c r="W180" t="str">
        <f t="shared" si="43"/>
        <v>AE23</v>
      </c>
      <c r="X180" t="str">
        <f t="shared" si="44"/>
        <v>AE22</v>
      </c>
      <c r="Y180" s="3" t="s">
        <v>933</v>
      </c>
      <c r="Z180" t="str">
        <f t="shared" si="45"/>
        <v>D35</v>
      </c>
      <c r="AA180" t="str">
        <f t="shared" si="46"/>
        <v>D34</v>
      </c>
      <c r="AB180" s="3" t="s">
        <v>933</v>
      </c>
      <c r="AC180" t="str">
        <f t="shared" si="47"/>
        <v>M35</v>
      </c>
      <c r="AD180" t="str">
        <f t="shared" si="48"/>
        <v>M34</v>
      </c>
      <c r="AE180" s="3" t="s">
        <v>933</v>
      </c>
      <c r="AF180" t="str">
        <f t="shared" si="49"/>
        <v>V35</v>
      </c>
      <c r="AG180" t="str">
        <f t="shared" si="50"/>
        <v>V34</v>
      </c>
      <c r="AH180" s="3" t="s">
        <v>933</v>
      </c>
      <c r="AI180" t="str">
        <f t="shared" si="51"/>
        <v>AE35</v>
      </c>
      <c r="AJ180" t="str">
        <f t="shared" si="52"/>
        <v>AE34</v>
      </c>
    </row>
    <row r="181" spans="1:36" x14ac:dyDescent="0.2">
      <c r="A181" s="3" t="s">
        <v>933</v>
      </c>
      <c r="B181" t="s">
        <v>656</v>
      </c>
      <c r="C181" t="s">
        <v>653</v>
      </c>
      <c r="D181" s="3" t="s">
        <v>933</v>
      </c>
      <c r="E181" t="s">
        <v>1651</v>
      </c>
      <c r="F181" t="s">
        <v>1653</v>
      </c>
      <c r="G181" s="3" t="s">
        <v>933</v>
      </c>
      <c r="H181" t="s">
        <v>1667</v>
      </c>
      <c r="I181" t="s">
        <v>1669</v>
      </c>
      <c r="J181" s="3" t="s">
        <v>933</v>
      </c>
      <c r="K181" t="s">
        <v>1683</v>
      </c>
      <c r="L181" t="s">
        <v>1685</v>
      </c>
      <c r="M181" s="3" t="s">
        <v>933</v>
      </c>
      <c r="N181" t="str">
        <f t="shared" si="37"/>
        <v>H19</v>
      </c>
      <c r="O181" t="str">
        <f t="shared" si="38"/>
        <v>H16</v>
      </c>
      <c r="P181" s="3" t="s">
        <v>933</v>
      </c>
      <c r="Q181" t="str">
        <f t="shared" si="39"/>
        <v>Q19</v>
      </c>
      <c r="R181" t="str">
        <f t="shared" si="40"/>
        <v>Q16</v>
      </c>
      <c r="S181" s="3" t="s">
        <v>933</v>
      </c>
      <c r="T181" t="str">
        <f t="shared" si="41"/>
        <v>Z19</v>
      </c>
      <c r="U181" t="str">
        <f t="shared" si="42"/>
        <v>Z16</v>
      </c>
      <c r="V181" s="3" t="s">
        <v>933</v>
      </c>
      <c r="W181" t="str">
        <f t="shared" si="43"/>
        <v>AI19</v>
      </c>
      <c r="X181" t="str">
        <f t="shared" si="44"/>
        <v>AI16</v>
      </c>
      <c r="Y181" s="3" t="s">
        <v>933</v>
      </c>
      <c r="Z181" t="str">
        <f t="shared" si="45"/>
        <v>H31</v>
      </c>
      <c r="AA181" t="str">
        <f t="shared" si="46"/>
        <v>H28</v>
      </c>
      <c r="AB181" s="3" t="s">
        <v>933</v>
      </c>
      <c r="AC181" t="str">
        <f t="shared" si="47"/>
        <v>Q31</v>
      </c>
      <c r="AD181" t="str">
        <f t="shared" si="48"/>
        <v>Q28</v>
      </c>
      <c r="AE181" s="3" t="s">
        <v>933</v>
      </c>
      <c r="AF181" t="str">
        <f t="shared" si="49"/>
        <v>Z31</v>
      </c>
      <c r="AG181" t="str">
        <f t="shared" si="50"/>
        <v>Z28</v>
      </c>
      <c r="AH181" s="3" t="s">
        <v>933</v>
      </c>
      <c r="AI181" t="str">
        <f t="shared" si="51"/>
        <v>AI31</v>
      </c>
      <c r="AJ181" t="str">
        <f t="shared" si="52"/>
        <v>AI28</v>
      </c>
    </row>
    <row r="182" spans="1:36" x14ac:dyDescent="0.2">
      <c r="A182" s="3" t="s">
        <v>933</v>
      </c>
      <c r="B182" t="s">
        <v>655</v>
      </c>
      <c r="C182" t="s">
        <v>654</v>
      </c>
      <c r="D182" s="3" t="s">
        <v>933</v>
      </c>
      <c r="E182" t="s">
        <v>1649</v>
      </c>
      <c r="F182" t="s">
        <v>1655</v>
      </c>
      <c r="G182" s="3" t="s">
        <v>933</v>
      </c>
      <c r="H182" t="s">
        <v>1665</v>
      </c>
      <c r="I182" t="s">
        <v>1671</v>
      </c>
      <c r="J182" s="3" t="s">
        <v>933</v>
      </c>
      <c r="K182" t="s">
        <v>1681</v>
      </c>
      <c r="L182" t="s">
        <v>1687</v>
      </c>
      <c r="M182" s="3" t="s">
        <v>933</v>
      </c>
      <c r="N182" t="str">
        <f t="shared" si="37"/>
        <v>H18</v>
      </c>
      <c r="O182" t="str">
        <f t="shared" si="38"/>
        <v>H17</v>
      </c>
      <c r="P182" s="3" t="s">
        <v>933</v>
      </c>
      <c r="Q182" t="str">
        <f t="shared" si="39"/>
        <v>Q18</v>
      </c>
      <c r="R182" t="str">
        <f t="shared" si="40"/>
        <v>Q17</v>
      </c>
      <c r="S182" s="3" t="s">
        <v>933</v>
      </c>
      <c r="T182" t="str">
        <f t="shared" si="41"/>
        <v>Z18</v>
      </c>
      <c r="U182" t="str">
        <f t="shared" si="42"/>
        <v>Z17</v>
      </c>
      <c r="V182" s="3" t="s">
        <v>933</v>
      </c>
      <c r="W182" t="str">
        <f t="shared" si="43"/>
        <v>AI18</v>
      </c>
      <c r="X182" t="str">
        <f t="shared" si="44"/>
        <v>AI17</v>
      </c>
      <c r="Y182" s="3" t="s">
        <v>933</v>
      </c>
      <c r="Z182" t="str">
        <f t="shared" si="45"/>
        <v>H30</v>
      </c>
      <c r="AA182" t="str">
        <f t="shared" si="46"/>
        <v>H29</v>
      </c>
      <c r="AB182" s="3" t="s">
        <v>933</v>
      </c>
      <c r="AC182" t="str">
        <f t="shared" si="47"/>
        <v>Q30</v>
      </c>
      <c r="AD182" t="str">
        <f t="shared" si="48"/>
        <v>Q29</v>
      </c>
      <c r="AE182" s="3" t="s">
        <v>933</v>
      </c>
      <c r="AF182" t="str">
        <f t="shared" si="49"/>
        <v>Z30</v>
      </c>
      <c r="AG182" t="str">
        <f t="shared" si="50"/>
        <v>Z29</v>
      </c>
      <c r="AH182" s="3" t="s">
        <v>933</v>
      </c>
      <c r="AI182" t="str">
        <f t="shared" si="51"/>
        <v>AI30</v>
      </c>
      <c r="AJ182" t="str">
        <f t="shared" si="52"/>
        <v>AI29</v>
      </c>
    </row>
    <row r="183" spans="1:36" x14ac:dyDescent="0.2">
      <c r="A183" s="3" t="s">
        <v>933</v>
      </c>
      <c r="B183" t="s">
        <v>660</v>
      </c>
      <c r="C183" t="s">
        <v>657</v>
      </c>
      <c r="D183" s="3" t="s">
        <v>933</v>
      </c>
      <c r="E183" t="s">
        <v>1654</v>
      </c>
      <c r="F183" t="s">
        <v>1648</v>
      </c>
      <c r="G183" s="3" t="s">
        <v>933</v>
      </c>
      <c r="H183" t="s">
        <v>1670</v>
      </c>
      <c r="I183" t="s">
        <v>1664</v>
      </c>
      <c r="J183" s="3" t="s">
        <v>933</v>
      </c>
      <c r="K183" t="s">
        <v>1686</v>
      </c>
      <c r="L183" t="s">
        <v>1680</v>
      </c>
      <c r="M183" s="3" t="s">
        <v>933</v>
      </c>
      <c r="N183" t="str">
        <f t="shared" si="37"/>
        <v>H24</v>
      </c>
      <c r="O183" t="str">
        <f t="shared" si="38"/>
        <v>H21</v>
      </c>
      <c r="P183" s="3" t="s">
        <v>933</v>
      </c>
      <c r="Q183" t="str">
        <f t="shared" si="39"/>
        <v>Q24</v>
      </c>
      <c r="R183" t="str">
        <f t="shared" si="40"/>
        <v>Q21</v>
      </c>
      <c r="S183" s="3" t="s">
        <v>933</v>
      </c>
      <c r="T183" t="str">
        <f t="shared" si="41"/>
        <v>Z24</v>
      </c>
      <c r="U183" t="str">
        <f t="shared" si="42"/>
        <v>Z21</v>
      </c>
      <c r="V183" s="3" t="s">
        <v>933</v>
      </c>
      <c r="W183" t="str">
        <f t="shared" si="43"/>
        <v>AI24</v>
      </c>
      <c r="X183" t="str">
        <f t="shared" si="44"/>
        <v>AI21</v>
      </c>
      <c r="Y183" s="3" t="s">
        <v>933</v>
      </c>
      <c r="Z183" t="str">
        <f t="shared" si="45"/>
        <v>H36</v>
      </c>
      <c r="AA183" t="str">
        <f t="shared" si="46"/>
        <v>H33</v>
      </c>
      <c r="AB183" s="3" t="s">
        <v>933</v>
      </c>
      <c r="AC183" t="str">
        <f t="shared" si="47"/>
        <v>Q36</v>
      </c>
      <c r="AD183" t="str">
        <f t="shared" si="48"/>
        <v>Q33</v>
      </c>
      <c r="AE183" s="3" t="s">
        <v>933</v>
      </c>
      <c r="AF183" t="str">
        <f t="shared" si="49"/>
        <v>Z36</v>
      </c>
      <c r="AG183" t="str">
        <f t="shared" si="50"/>
        <v>Z33</v>
      </c>
      <c r="AH183" s="3" t="s">
        <v>933</v>
      </c>
      <c r="AI183" t="str">
        <f t="shared" si="51"/>
        <v>AI36</v>
      </c>
      <c r="AJ183" t="str">
        <f t="shared" si="52"/>
        <v>AI33</v>
      </c>
    </row>
    <row r="184" spans="1:36" x14ac:dyDescent="0.2">
      <c r="A184" s="3" t="s">
        <v>933</v>
      </c>
      <c r="B184" t="s">
        <v>659</v>
      </c>
      <c r="C184" t="s">
        <v>658</v>
      </c>
      <c r="D184" s="3" t="s">
        <v>933</v>
      </c>
      <c r="E184" t="s">
        <v>1652</v>
      </c>
      <c r="F184" t="s">
        <v>1650</v>
      </c>
      <c r="G184" s="3" t="s">
        <v>933</v>
      </c>
      <c r="H184" t="s">
        <v>1668</v>
      </c>
      <c r="I184" t="s">
        <v>1666</v>
      </c>
      <c r="J184" s="3" t="s">
        <v>933</v>
      </c>
      <c r="K184" t="s">
        <v>1684</v>
      </c>
      <c r="L184" t="s">
        <v>1682</v>
      </c>
      <c r="M184" s="3" t="s">
        <v>933</v>
      </c>
      <c r="N184" t="str">
        <f t="shared" si="37"/>
        <v>H23</v>
      </c>
      <c r="O184" t="str">
        <f t="shared" si="38"/>
        <v>H22</v>
      </c>
      <c r="P184" s="3" t="s">
        <v>933</v>
      </c>
      <c r="Q184" t="str">
        <f t="shared" si="39"/>
        <v>Q23</v>
      </c>
      <c r="R184" t="str">
        <f t="shared" si="40"/>
        <v>Q22</v>
      </c>
      <c r="S184" s="3" t="s">
        <v>933</v>
      </c>
      <c r="T184" t="str">
        <f t="shared" si="41"/>
        <v>Z23</v>
      </c>
      <c r="U184" t="str">
        <f t="shared" si="42"/>
        <v>Z22</v>
      </c>
      <c r="V184" s="3" t="s">
        <v>933</v>
      </c>
      <c r="W184" t="str">
        <f t="shared" si="43"/>
        <v>AI23</v>
      </c>
      <c r="X184" t="str">
        <f t="shared" si="44"/>
        <v>AI22</v>
      </c>
      <c r="Y184" s="3" t="s">
        <v>933</v>
      </c>
      <c r="Z184" t="str">
        <f t="shared" si="45"/>
        <v>H35</v>
      </c>
      <c r="AA184" t="str">
        <f t="shared" si="46"/>
        <v>H34</v>
      </c>
      <c r="AB184" s="3" t="s">
        <v>933</v>
      </c>
      <c r="AC184" t="str">
        <f t="shared" si="47"/>
        <v>Q35</v>
      </c>
      <c r="AD184" t="str">
        <f t="shared" si="48"/>
        <v>Q34</v>
      </c>
      <c r="AE184" s="3" t="s">
        <v>933</v>
      </c>
      <c r="AF184" t="str">
        <f t="shared" si="49"/>
        <v>Z35</v>
      </c>
      <c r="AG184" t="str">
        <f t="shared" si="50"/>
        <v>Z34</v>
      </c>
      <c r="AH184" s="3" t="s">
        <v>933</v>
      </c>
      <c r="AI184" t="str">
        <f t="shared" si="51"/>
        <v>AI35</v>
      </c>
      <c r="AJ184" t="str">
        <f t="shared" si="52"/>
        <v>AI34</v>
      </c>
    </row>
    <row r="185" spans="1:36" x14ac:dyDescent="0.2">
      <c r="A185" s="3" t="s">
        <v>661</v>
      </c>
      <c r="B185" t="s">
        <v>659</v>
      </c>
      <c r="C185" t="s">
        <v>291</v>
      </c>
      <c r="D185" s="3" t="s">
        <v>661</v>
      </c>
      <c r="E185" t="s">
        <v>1652</v>
      </c>
      <c r="F185" t="s">
        <v>280</v>
      </c>
      <c r="G185" s="3" t="s">
        <v>661</v>
      </c>
      <c r="H185" t="s">
        <v>1668</v>
      </c>
      <c r="I185" t="s">
        <v>1661</v>
      </c>
      <c r="J185" s="3" t="s">
        <v>661</v>
      </c>
      <c r="K185" t="s">
        <v>1684</v>
      </c>
      <c r="L185" t="s">
        <v>1677</v>
      </c>
      <c r="M185" s="3" t="s">
        <v>661</v>
      </c>
      <c r="N185" t="str">
        <f t="shared" si="37"/>
        <v>H23</v>
      </c>
      <c r="O185" t="str">
        <f t="shared" si="38"/>
        <v>D16</v>
      </c>
      <c r="P185" s="3" t="s">
        <v>661</v>
      </c>
      <c r="Q185" t="str">
        <f t="shared" si="39"/>
        <v>Q23</v>
      </c>
      <c r="R185" t="str">
        <f t="shared" si="40"/>
        <v>M16</v>
      </c>
      <c r="S185" s="3" t="s">
        <v>661</v>
      </c>
      <c r="T185" t="str">
        <f t="shared" si="41"/>
        <v>Z23</v>
      </c>
      <c r="U185" t="str">
        <f t="shared" si="42"/>
        <v>V16</v>
      </c>
      <c r="V185" s="3" t="s">
        <v>661</v>
      </c>
      <c r="W185" t="str">
        <f t="shared" si="43"/>
        <v>AI23</v>
      </c>
      <c r="X185" t="str">
        <f t="shared" si="44"/>
        <v>AE16</v>
      </c>
      <c r="Y185" s="3" t="s">
        <v>661</v>
      </c>
      <c r="Z185" t="str">
        <f t="shared" si="45"/>
        <v>H35</v>
      </c>
      <c r="AA185" t="str">
        <f t="shared" si="46"/>
        <v>D28</v>
      </c>
      <c r="AB185" s="3" t="s">
        <v>661</v>
      </c>
      <c r="AC185" t="str">
        <f t="shared" si="47"/>
        <v>Q35</v>
      </c>
      <c r="AD185" t="str">
        <f t="shared" si="48"/>
        <v>M28</v>
      </c>
      <c r="AE185" s="3" t="s">
        <v>661</v>
      </c>
      <c r="AF185" t="str">
        <f t="shared" si="49"/>
        <v>Z35</v>
      </c>
      <c r="AG185" t="str">
        <f t="shared" si="50"/>
        <v>V28</v>
      </c>
      <c r="AH185" s="3" t="s">
        <v>661</v>
      </c>
      <c r="AI185" t="str">
        <f t="shared" si="51"/>
        <v>AI35</v>
      </c>
      <c r="AJ185" t="str">
        <f t="shared" si="52"/>
        <v>AE28</v>
      </c>
    </row>
    <row r="186" spans="1:36" x14ac:dyDescent="0.2">
      <c r="A186" s="3" t="s">
        <v>661</v>
      </c>
      <c r="B186" t="s">
        <v>660</v>
      </c>
      <c r="C186" t="s">
        <v>649</v>
      </c>
      <c r="D186" s="3" t="s">
        <v>661</v>
      </c>
      <c r="E186" t="s">
        <v>1654</v>
      </c>
      <c r="F186" t="s">
        <v>1647</v>
      </c>
      <c r="G186" s="3" t="s">
        <v>661</v>
      </c>
      <c r="H186" t="s">
        <v>1670</v>
      </c>
      <c r="I186" t="s">
        <v>1663</v>
      </c>
      <c r="J186" s="3" t="s">
        <v>661</v>
      </c>
      <c r="K186" t="s">
        <v>1686</v>
      </c>
      <c r="L186" t="s">
        <v>1679</v>
      </c>
      <c r="M186" s="3" t="s">
        <v>661</v>
      </c>
      <c r="N186" t="str">
        <f t="shared" si="37"/>
        <v>H24</v>
      </c>
      <c r="O186" t="str">
        <f t="shared" si="38"/>
        <v>D17</v>
      </c>
      <c r="P186" s="3" t="s">
        <v>661</v>
      </c>
      <c r="Q186" t="str">
        <f t="shared" si="39"/>
        <v>Q24</v>
      </c>
      <c r="R186" t="str">
        <f t="shared" si="40"/>
        <v>M17</v>
      </c>
      <c r="S186" s="3" t="s">
        <v>661</v>
      </c>
      <c r="T186" t="str">
        <f t="shared" si="41"/>
        <v>Z24</v>
      </c>
      <c r="U186" t="str">
        <f t="shared" si="42"/>
        <v>V17</v>
      </c>
      <c r="V186" s="3" t="s">
        <v>661</v>
      </c>
      <c r="W186" t="str">
        <f t="shared" si="43"/>
        <v>AI24</v>
      </c>
      <c r="X186" t="str">
        <f t="shared" si="44"/>
        <v>AE17</v>
      </c>
      <c r="Y186" s="3" t="s">
        <v>661</v>
      </c>
      <c r="Z186" t="str">
        <f t="shared" si="45"/>
        <v>H36</v>
      </c>
      <c r="AA186" t="str">
        <f t="shared" si="46"/>
        <v>D29</v>
      </c>
      <c r="AB186" s="3" t="s">
        <v>661</v>
      </c>
      <c r="AC186" t="str">
        <f t="shared" si="47"/>
        <v>Q36</v>
      </c>
      <c r="AD186" t="str">
        <f t="shared" si="48"/>
        <v>M29</v>
      </c>
      <c r="AE186" s="3" t="s">
        <v>661</v>
      </c>
      <c r="AF186" t="str">
        <f t="shared" si="49"/>
        <v>Z36</v>
      </c>
      <c r="AG186" t="str">
        <f t="shared" si="50"/>
        <v>V29</v>
      </c>
      <c r="AH186" s="3" t="s">
        <v>661</v>
      </c>
      <c r="AI186" t="str">
        <f t="shared" si="51"/>
        <v>AI36</v>
      </c>
      <c r="AJ186" t="str">
        <f t="shared" si="52"/>
        <v>AE29</v>
      </c>
    </row>
    <row r="187" spans="1:36" x14ac:dyDescent="0.2">
      <c r="A187" s="3" t="s">
        <v>661</v>
      </c>
      <c r="B187" t="s">
        <v>657</v>
      </c>
      <c r="C187" t="s">
        <v>292</v>
      </c>
      <c r="D187" s="3" t="s">
        <v>661</v>
      </c>
      <c r="E187" t="s">
        <v>1648</v>
      </c>
      <c r="F187" t="s">
        <v>1642</v>
      </c>
      <c r="G187" s="3" t="s">
        <v>661</v>
      </c>
      <c r="H187" t="s">
        <v>1664</v>
      </c>
      <c r="I187" t="s">
        <v>1657</v>
      </c>
      <c r="J187" s="3" t="s">
        <v>661</v>
      </c>
      <c r="K187" t="s">
        <v>1680</v>
      </c>
      <c r="L187" t="s">
        <v>1673</v>
      </c>
      <c r="M187" s="3" t="s">
        <v>661</v>
      </c>
      <c r="N187" t="str">
        <f t="shared" si="37"/>
        <v>H21</v>
      </c>
      <c r="O187" t="str">
        <f t="shared" si="38"/>
        <v>D18</v>
      </c>
      <c r="P187" s="3" t="s">
        <v>661</v>
      </c>
      <c r="Q187" t="str">
        <f t="shared" si="39"/>
        <v>Q21</v>
      </c>
      <c r="R187" t="str">
        <f t="shared" si="40"/>
        <v>M18</v>
      </c>
      <c r="S187" s="3" t="s">
        <v>661</v>
      </c>
      <c r="T187" t="str">
        <f t="shared" si="41"/>
        <v>Z21</v>
      </c>
      <c r="U187" t="str">
        <f t="shared" si="42"/>
        <v>V18</v>
      </c>
      <c r="V187" s="3" t="s">
        <v>661</v>
      </c>
      <c r="W187" t="str">
        <f t="shared" si="43"/>
        <v>AI21</v>
      </c>
      <c r="X187" t="str">
        <f t="shared" si="44"/>
        <v>AE18</v>
      </c>
      <c r="Y187" s="3" t="s">
        <v>661</v>
      </c>
      <c r="Z187" t="str">
        <f t="shared" si="45"/>
        <v>H33</v>
      </c>
      <c r="AA187" t="str">
        <f t="shared" si="46"/>
        <v>D30</v>
      </c>
      <c r="AB187" s="3" t="s">
        <v>661</v>
      </c>
      <c r="AC187" t="str">
        <f t="shared" si="47"/>
        <v>Q33</v>
      </c>
      <c r="AD187" t="str">
        <f t="shared" si="48"/>
        <v>M30</v>
      </c>
      <c r="AE187" s="3" t="s">
        <v>661</v>
      </c>
      <c r="AF187" t="str">
        <f t="shared" si="49"/>
        <v>Z33</v>
      </c>
      <c r="AG187" t="str">
        <f t="shared" si="50"/>
        <v>V30</v>
      </c>
      <c r="AH187" s="3" t="s">
        <v>661</v>
      </c>
      <c r="AI187" t="str">
        <f t="shared" si="51"/>
        <v>AI33</v>
      </c>
      <c r="AJ187" t="str">
        <f t="shared" si="52"/>
        <v>AE30</v>
      </c>
    </row>
    <row r="188" spans="1:36" x14ac:dyDescent="0.2">
      <c r="A188" s="3" t="s">
        <v>661</v>
      </c>
      <c r="B188" t="s">
        <v>658</v>
      </c>
      <c r="C188" t="s">
        <v>277</v>
      </c>
      <c r="D188" s="3" t="s">
        <v>661</v>
      </c>
      <c r="E188" t="s">
        <v>1650</v>
      </c>
      <c r="F188" t="s">
        <v>1644</v>
      </c>
      <c r="G188" s="3" t="s">
        <v>661</v>
      </c>
      <c r="H188" t="s">
        <v>1666</v>
      </c>
      <c r="I188" t="s">
        <v>1659</v>
      </c>
      <c r="J188" s="3" t="s">
        <v>661</v>
      </c>
      <c r="K188" t="s">
        <v>1682</v>
      </c>
      <c r="L188" t="s">
        <v>1675</v>
      </c>
      <c r="M188" s="3" t="s">
        <v>661</v>
      </c>
      <c r="N188" t="str">
        <f t="shared" si="37"/>
        <v>H22</v>
      </c>
      <c r="O188" t="str">
        <f t="shared" si="38"/>
        <v>D19</v>
      </c>
      <c r="P188" s="3" t="s">
        <v>661</v>
      </c>
      <c r="Q188" t="str">
        <f t="shared" si="39"/>
        <v>Q22</v>
      </c>
      <c r="R188" t="str">
        <f t="shared" si="40"/>
        <v>M19</v>
      </c>
      <c r="S188" s="3" t="s">
        <v>661</v>
      </c>
      <c r="T188" t="str">
        <f t="shared" si="41"/>
        <v>Z22</v>
      </c>
      <c r="U188" t="str">
        <f t="shared" si="42"/>
        <v>V19</v>
      </c>
      <c r="V188" s="3" t="s">
        <v>661</v>
      </c>
      <c r="W188" t="str">
        <f t="shared" si="43"/>
        <v>AI22</v>
      </c>
      <c r="X188" t="str">
        <f t="shared" si="44"/>
        <v>AE19</v>
      </c>
      <c r="Y188" s="3" t="s">
        <v>661</v>
      </c>
      <c r="Z188" t="str">
        <f t="shared" si="45"/>
        <v>H34</v>
      </c>
      <c r="AA188" t="str">
        <f t="shared" si="46"/>
        <v>D31</v>
      </c>
      <c r="AB188" s="3" t="s">
        <v>661</v>
      </c>
      <c r="AC188" t="str">
        <f t="shared" si="47"/>
        <v>Q34</v>
      </c>
      <c r="AD188" t="str">
        <f t="shared" si="48"/>
        <v>M31</v>
      </c>
      <c r="AE188" s="3" t="s">
        <v>661</v>
      </c>
      <c r="AF188" t="str">
        <f t="shared" si="49"/>
        <v>Z34</v>
      </c>
      <c r="AG188" t="str">
        <f t="shared" si="50"/>
        <v>V31</v>
      </c>
      <c r="AH188" s="3" t="s">
        <v>661</v>
      </c>
      <c r="AI188" t="str">
        <f t="shared" si="51"/>
        <v>AI34</v>
      </c>
      <c r="AJ188" t="str">
        <f t="shared" si="52"/>
        <v>AE31</v>
      </c>
    </row>
    <row r="189" spans="1:36" x14ac:dyDescent="0.2">
      <c r="A189" s="3" t="s">
        <v>661</v>
      </c>
      <c r="B189" t="s">
        <v>653</v>
      </c>
      <c r="C189" t="s">
        <v>651</v>
      </c>
      <c r="D189" s="3" t="s">
        <v>661</v>
      </c>
      <c r="E189" t="s">
        <v>1653</v>
      </c>
      <c r="F189" t="s">
        <v>1645</v>
      </c>
      <c r="G189" s="3" t="s">
        <v>661</v>
      </c>
      <c r="H189" t="s">
        <v>1669</v>
      </c>
      <c r="I189" t="s">
        <v>1660</v>
      </c>
      <c r="J189" s="3" t="s">
        <v>661</v>
      </c>
      <c r="K189" t="s">
        <v>1685</v>
      </c>
      <c r="L189" t="s">
        <v>1676</v>
      </c>
      <c r="M189" s="3" t="s">
        <v>661</v>
      </c>
      <c r="N189" t="str">
        <f t="shared" si="37"/>
        <v>H16</v>
      </c>
      <c r="O189" t="str">
        <f t="shared" si="38"/>
        <v>D23</v>
      </c>
      <c r="P189" s="3" t="s">
        <v>661</v>
      </c>
      <c r="Q189" t="str">
        <f t="shared" si="39"/>
        <v>Q16</v>
      </c>
      <c r="R189" t="str">
        <f t="shared" si="40"/>
        <v>M23</v>
      </c>
      <c r="S189" s="3" t="s">
        <v>661</v>
      </c>
      <c r="T189" t="str">
        <f t="shared" si="41"/>
        <v>Z16</v>
      </c>
      <c r="U189" t="str">
        <f t="shared" si="42"/>
        <v>V23</v>
      </c>
      <c r="V189" s="3" t="s">
        <v>661</v>
      </c>
      <c r="W189" t="str">
        <f t="shared" si="43"/>
        <v>AI16</v>
      </c>
      <c r="X189" t="str">
        <f t="shared" si="44"/>
        <v>AE23</v>
      </c>
      <c r="Y189" s="3" t="s">
        <v>661</v>
      </c>
      <c r="Z189" t="str">
        <f t="shared" si="45"/>
        <v>H28</v>
      </c>
      <c r="AA189" t="str">
        <f t="shared" si="46"/>
        <v>D35</v>
      </c>
      <c r="AB189" s="3" t="s">
        <v>661</v>
      </c>
      <c r="AC189" t="str">
        <f t="shared" si="47"/>
        <v>Q28</v>
      </c>
      <c r="AD189" t="str">
        <f t="shared" si="48"/>
        <v>M35</v>
      </c>
      <c r="AE189" s="3" t="s">
        <v>661</v>
      </c>
      <c r="AF189" t="str">
        <f t="shared" si="49"/>
        <v>Z28</v>
      </c>
      <c r="AG189" t="str">
        <f t="shared" si="50"/>
        <v>V35</v>
      </c>
      <c r="AH189" s="3" t="s">
        <v>661</v>
      </c>
      <c r="AI189" t="str">
        <f t="shared" si="51"/>
        <v>AI28</v>
      </c>
      <c r="AJ189" t="str">
        <f t="shared" si="52"/>
        <v>AE35</v>
      </c>
    </row>
    <row r="190" spans="1:36" x14ac:dyDescent="0.2">
      <c r="A190" s="3" t="s">
        <v>661</v>
      </c>
      <c r="B190" t="s">
        <v>654</v>
      </c>
      <c r="C190" t="s">
        <v>652</v>
      </c>
      <c r="D190" s="3" t="s">
        <v>661</v>
      </c>
      <c r="E190" t="s">
        <v>1655</v>
      </c>
      <c r="F190" t="s">
        <v>1646</v>
      </c>
      <c r="G190" s="3" t="s">
        <v>661</v>
      </c>
      <c r="H190" t="s">
        <v>1671</v>
      </c>
      <c r="I190" t="s">
        <v>1662</v>
      </c>
      <c r="J190" s="3" t="s">
        <v>661</v>
      </c>
      <c r="K190" t="s">
        <v>1687</v>
      </c>
      <c r="L190" t="s">
        <v>1678</v>
      </c>
      <c r="M190" s="3" t="s">
        <v>661</v>
      </c>
      <c r="N190" t="str">
        <f t="shared" si="37"/>
        <v>H17</v>
      </c>
      <c r="O190" t="str">
        <f t="shared" si="38"/>
        <v>D24</v>
      </c>
      <c r="P190" s="3" t="s">
        <v>661</v>
      </c>
      <c r="Q190" t="str">
        <f t="shared" si="39"/>
        <v>Q17</v>
      </c>
      <c r="R190" t="str">
        <f t="shared" si="40"/>
        <v>M24</v>
      </c>
      <c r="S190" s="3" t="s">
        <v>661</v>
      </c>
      <c r="T190" t="str">
        <f t="shared" si="41"/>
        <v>Z17</v>
      </c>
      <c r="U190" t="str">
        <f t="shared" si="42"/>
        <v>V24</v>
      </c>
      <c r="V190" s="3" t="s">
        <v>661</v>
      </c>
      <c r="W190" t="str">
        <f t="shared" si="43"/>
        <v>AI17</v>
      </c>
      <c r="X190" t="str">
        <f t="shared" si="44"/>
        <v>AE24</v>
      </c>
      <c r="Y190" s="3" t="s">
        <v>661</v>
      </c>
      <c r="Z190" t="str">
        <f t="shared" si="45"/>
        <v>H29</v>
      </c>
      <c r="AA190" t="str">
        <f t="shared" si="46"/>
        <v>D36</v>
      </c>
      <c r="AB190" s="3" t="s">
        <v>661</v>
      </c>
      <c r="AC190" t="str">
        <f t="shared" si="47"/>
        <v>Q29</v>
      </c>
      <c r="AD190" t="str">
        <f t="shared" si="48"/>
        <v>M36</v>
      </c>
      <c r="AE190" s="3" t="s">
        <v>661</v>
      </c>
      <c r="AF190" t="str">
        <f t="shared" si="49"/>
        <v>Z29</v>
      </c>
      <c r="AG190" t="str">
        <f t="shared" si="50"/>
        <v>V36</v>
      </c>
      <c r="AH190" s="3" t="s">
        <v>661</v>
      </c>
      <c r="AI190" t="str">
        <f t="shared" si="51"/>
        <v>AI29</v>
      </c>
      <c r="AJ190" t="str">
        <f t="shared" si="52"/>
        <v>AE36</v>
      </c>
    </row>
    <row r="191" spans="1:36" x14ac:dyDescent="0.2">
      <c r="A191" s="3" t="s">
        <v>661</v>
      </c>
      <c r="B191" t="s">
        <v>655</v>
      </c>
      <c r="C191" t="s">
        <v>650</v>
      </c>
      <c r="D191" s="3" t="s">
        <v>661</v>
      </c>
      <c r="E191" t="s">
        <v>1649</v>
      </c>
      <c r="F191" t="s">
        <v>1641</v>
      </c>
      <c r="G191" s="3" t="s">
        <v>661</v>
      </c>
      <c r="H191" t="s">
        <v>1665</v>
      </c>
      <c r="I191" t="s">
        <v>1656</v>
      </c>
      <c r="J191" s="3" t="s">
        <v>661</v>
      </c>
      <c r="K191" t="s">
        <v>1681</v>
      </c>
      <c r="L191" t="s">
        <v>1672</v>
      </c>
      <c r="M191" s="3" t="s">
        <v>661</v>
      </c>
      <c r="N191" t="str">
        <f t="shared" si="37"/>
        <v>H18</v>
      </c>
      <c r="O191" t="str">
        <f t="shared" si="38"/>
        <v>D21</v>
      </c>
      <c r="P191" s="3" t="s">
        <v>661</v>
      </c>
      <c r="Q191" t="str">
        <f t="shared" si="39"/>
        <v>Q18</v>
      </c>
      <c r="R191" t="str">
        <f t="shared" si="40"/>
        <v>M21</v>
      </c>
      <c r="S191" s="3" t="s">
        <v>661</v>
      </c>
      <c r="T191" t="str">
        <f t="shared" si="41"/>
        <v>Z18</v>
      </c>
      <c r="U191" t="str">
        <f t="shared" si="42"/>
        <v>V21</v>
      </c>
      <c r="V191" s="3" t="s">
        <v>661</v>
      </c>
      <c r="W191" t="str">
        <f t="shared" si="43"/>
        <v>AI18</v>
      </c>
      <c r="X191" t="str">
        <f t="shared" si="44"/>
        <v>AE21</v>
      </c>
      <c r="Y191" s="3" t="s">
        <v>661</v>
      </c>
      <c r="Z191" t="str">
        <f t="shared" si="45"/>
        <v>H30</v>
      </c>
      <c r="AA191" t="str">
        <f t="shared" si="46"/>
        <v>D33</v>
      </c>
      <c r="AB191" s="3" t="s">
        <v>661</v>
      </c>
      <c r="AC191" t="str">
        <f t="shared" si="47"/>
        <v>Q30</v>
      </c>
      <c r="AD191" t="str">
        <f t="shared" si="48"/>
        <v>M33</v>
      </c>
      <c r="AE191" s="3" t="s">
        <v>661</v>
      </c>
      <c r="AF191" t="str">
        <f t="shared" si="49"/>
        <v>Z30</v>
      </c>
      <c r="AG191" t="str">
        <f t="shared" si="50"/>
        <v>V33</v>
      </c>
      <c r="AH191" s="3" t="s">
        <v>661</v>
      </c>
      <c r="AI191" t="str">
        <f t="shared" si="51"/>
        <v>AI30</v>
      </c>
      <c r="AJ191" t="str">
        <f t="shared" si="52"/>
        <v>AE33</v>
      </c>
    </row>
    <row r="192" spans="1:36" x14ac:dyDescent="0.2">
      <c r="A192" s="3" t="s">
        <v>661</v>
      </c>
      <c r="B192" t="s">
        <v>656</v>
      </c>
      <c r="C192" t="s">
        <v>294</v>
      </c>
      <c r="D192" s="3" t="s">
        <v>661</v>
      </c>
      <c r="E192" t="s">
        <v>1651</v>
      </c>
      <c r="F192" t="s">
        <v>1643</v>
      </c>
      <c r="G192" s="3" t="s">
        <v>661</v>
      </c>
      <c r="H192" t="s">
        <v>1667</v>
      </c>
      <c r="I192" t="s">
        <v>1658</v>
      </c>
      <c r="J192" s="3" t="s">
        <v>661</v>
      </c>
      <c r="K192" t="s">
        <v>1683</v>
      </c>
      <c r="L192" t="s">
        <v>1674</v>
      </c>
      <c r="M192" s="3" t="s">
        <v>661</v>
      </c>
      <c r="N192" t="str">
        <f t="shared" si="37"/>
        <v>H19</v>
      </c>
      <c r="O192" t="str">
        <f t="shared" si="38"/>
        <v>D22</v>
      </c>
      <c r="P192" s="3" t="s">
        <v>661</v>
      </c>
      <c r="Q192" t="str">
        <f t="shared" si="39"/>
        <v>Q19</v>
      </c>
      <c r="R192" t="str">
        <f t="shared" si="40"/>
        <v>M22</v>
      </c>
      <c r="S192" s="3" t="s">
        <v>661</v>
      </c>
      <c r="T192" t="str">
        <f t="shared" si="41"/>
        <v>Z19</v>
      </c>
      <c r="U192" t="str">
        <f t="shared" si="42"/>
        <v>V22</v>
      </c>
      <c r="V192" s="3" t="s">
        <v>661</v>
      </c>
      <c r="W192" t="str">
        <f t="shared" si="43"/>
        <v>AI19</v>
      </c>
      <c r="X192" t="str">
        <f t="shared" si="44"/>
        <v>AE22</v>
      </c>
      <c r="Y192" s="3" t="s">
        <v>661</v>
      </c>
      <c r="Z192" t="str">
        <f t="shared" si="45"/>
        <v>H31</v>
      </c>
      <c r="AA192" t="str">
        <f t="shared" si="46"/>
        <v>D34</v>
      </c>
      <c r="AB192" s="3" t="s">
        <v>661</v>
      </c>
      <c r="AC192" t="str">
        <f t="shared" si="47"/>
        <v>Q31</v>
      </c>
      <c r="AD192" t="str">
        <f t="shared" si="48"/>
        <v>M34</v>
      </c>
      <c r="AE192" s="3" t="s">
        <v>661</v>
      </c>
      <c r="AF192" t="str">
        <f t="shared" si="49"/>
        <v>Z31</v>
      </c>
      <c r="AG192" t="str">
        <f t="shared" si="50"/>
        <v>V34</v>
      </c>
      <c r="AH192" s="3" t="s">
        <v>661</v>
      </c>
      <c r="AI192" t="str">
        <f t="shared" si="51"/>
        <v>AI31</v>
      </c>
      <c r="AJ192" t="str">
        <f t="shared" si="52"/>
        <v>AE34</v>
      </c>
    </row>
    <row r="193" spans="1:36" x14ac:dyDescent="0.2">
      <c r="A193" s="3" t="s">
        <v>662</v>
      </c>
      <c r="B193" t="s">
        <v>291</v>
      </c>
      <c r="C193" t="s">
        <v>660</v>
      </c>
      <c r="D193" s="3" t="s">
        <v>662</v>
      </c>
      <c r="E193" t="s">
        <v>280</v>
      </c>
      <c r="F193" t="s">
        <v>1654</v>
      </c>
      <c r="G193" s="3" t="s">
        <v>662</v>
      </c>
      <c r="H193" t="s">
        <v>1661</v>
      </c>
      <c r="I193" t="s">
        <v>1670</v>
      </c>
      <c r="J193" s="3" t="s">
        <v>662</v>
      </c>
      <c r="K193" t="s">
        <v>1677</v>
      </c>
      <c r="L193" t="s">
        <v>1686</v>
      </c>
      <c r="M193" s="3" t="s">
        <v>662</v>
      </c>
      <c r="N193" t="str">
        <f t="shared" si="37"/>
        <v>D16</v>
      </c>
      <c r="O193" t="str">
        <f t="shared" si="38"/>
        <v>H24</v>
      </c>
      <c r="P193" s="3" t="s">
        <v>662</v>
      </c>
      <c r="Q193" t="str">
        <f t="shared" si="39"/>
        <v>M16</v>
      </c>
      <c r="R193" t="str">
        <f t="shared" si="40"/>
        <v>Q24</v>
      </c>
      <c r="S193" s="3" t="s">
        <v>662</v>
      </c>
      <c r="T193" t="str">
        <f t="shared" si="41"/>
        <v>V16</v>
      </c>
      <c r="U193" t="str">
        <f t="shared" si="42"/>
        <v>Z24</v>
      </c>
      <c r="V193" s="3" t="s">
        <v>662</v>
      </c>
      <c r="W193" t="str">
        <f t="shared" si="43"/>
        <v>AE16</v>
      </c>
      <c r="X193" t="str">
        <f t="shared" si="44"/>
        <v>AI24</v>
      </c>
      <c r="Y193" s="3" t="s">
        <v>662</v>
      </c>
      <c r="Z193" t="str">
        <f t="shared" si="45"/>
        <v>D28</v>
      </c>
      <c r="AA193" t="str">
        <f t="shared" si="46"/>
        <v>H36</v>
      </c>
      <c r="AB193" s="3" t="s">
        <v>662</v>
      </c>
      <c r="AC193" t="str">
        <f t="shared" si="47"/>
        <v>M28</v>
      </c>
      <c r="AD193" t="str">
        <f t="shared" si="48"/>
        <v>Q36</v>
      </c>
      <c r="AE193" s="3" t="s">
        <v>662</v>
      </c>
      <c r="AF193" t="str">
        <f t="shared" si="49"/>
        <v>V28</v>
      </c>
      <c r="AG193" t="str">
        <f t="shared" si="50"/>
        <v>Z36</v>
      </c>
      <c r="AH193" s="3" t="s">
        <v>662</v>
      </c>
      <c r="AI193" t="str">
        <f t="shared" si="51"/>
        <v>AE28</v>
      </c>
      <c r="AJ193" t="str">
        <f t="shared" si="52"/>
        <v>AI36</v>
      </c>
    </row>
    <row r="194" spans="1:36" x14ac:dyDescent="0.2">
      <c r="A194" s="3" t="s">
        <v>662</v>
      </c>
      <c r="B194" t="s">
        <v>649</v>
      </c>
      <c r="C194" t="s">
        <v>659</v>
      </c>
      <c r="D194" s="3" t="s">
        <v>662</v>
      </c>
      <c r="E194" t="s">
        <v>1647</v>
      </c>
      <c r="F194" t="s">
        <v>1652</v>
      </c>
      <c r="G194" s="3" t="s">
        <v>662</v>
      </c>
      <c r="H194" t="s">
        <v>1663</v>
      </c>
      <c r="I194" t="s">
        <v>1668</v>
      </c>
      <c r="J194" s="3" t="s">
        <v>662</v>
      </c>
      <c r="K194" t="s">
        <v>1679</v>
      </c>
      <c r="L194" t="s">
        <v>1684</v>
      </c>
      <c r="M194" s="3" t="s">
        <v>662</v>
      </c>
      <c r="N194" t="str">
        <f t="shared" ref="N194:N240" si="53">_xlfn.CONCAT(LEFT(B194, 1), _xlfn.NUMBERVALUE(RIGHT(B194,LEN(B194)-1))+12)</f>
        <v>D17</v>
      </c>
      <c r="O194" t="str">
        <f t="shared" ref="O194:O240" si="54">_xlfn.CONCAT(LEFT(C194, 1), _xlfn.NUMBERVALUE(RIGHT(C194,LEN(C194)-1))+12)</f>
        <v>H23</v>
      </c>
      <c r="P194" s="3" t="s">
        <v>662</v>
      </c>
      <c r="Q194" t="str">
        <f t="shared" ref="Q194:Q240" si="55">_xlfn.CONCAT(LEFT(E194, 1), _xlfn.NUMBERVALUE(RIGHT(E194,LEN(E194)-1))+12)</f>
        <v>M17</v>
      </c>
      <c r="R194" t="str">
        <f t="shared" ref="R194:R240" si="56">_xlfn.CONCAT(LEFT(F194, 1), _xlfn.NUMBERVALUE(RIGHT(F194,LEN(F194)-1))+12)</f>
        <v>Q23</v>
      </c>
      <c r="S194" s="3" t="s">
        <v>662</v>
      </c>
      <c r="T194" t="str">
        <f t="shared" ref="T194:T240" si="57">_xlfn.CONCAT(LEFT(H194, 1), _xlfn.NUMBERVALUE(RIGHT(H194,LEN(H194)-1))+12)</f>
        <v>V17</v>
      </c>
      <c r="U194" t="str">
        <f t="shared" ref="U194:U240" si="58">_xlfn.CONCAT(LEFT(I194, 1), _xlfn.NUMBERVALUE(RIGHT(I194,LEN(I194)-1))+12)</f>
        <v>Z23</v>
      </c>
      <c r="V194" s="3" t="s">
        <v>662</v>
      </c>
      <c r="W194" t="str">
        <f t="shared" ref="W194:W240" si="59">_xlfn.CONCAT(LEFT(K194, 2), _xlfn.NUMBERVALUE(RIGHT(K194,LEN(K194)-2))+12)</f>
        <v>AE17</v>
      </c>
      <c r="X194" t="str">
        <f t="shared" ref="X194:X240" si="60">_xlfn.CONCAT(LEFT(L194, 2), _xlfn.NUMBERVALUE(RIGHT(L194,LEN(L194)-2))+12)</f>
        <v>AI23</v>
      </c>
      <c r="Y194" s="3" t="s">
        <v>662</v>
      </c>
      <c r="Z194" t="str">
        <f t="shared" ref="Z194:Z240" si="61">_xlfn.CONCAT(LEFT(N194, 1), _xlfn.NUMBERVALUE(RIGHT(N194,LEN(N194)-1))+12)</f>
        <v>D29</v>
      </c>
      <c r="AA194" t="str">
        <f t="shared" ref="AA194:AA240" si="62">_xlfn.CONCAT(LEFT(O194, 1), _xlfn.NUMBERVALUE(RIGHT(O194,LEN(O194)-1))+12)</f>
        <v>H35</v>
      </c>
      <c r="AB194" s="3" t="s">
        <v>662</v>
      </c>
      <c r="AC194" t="str">
        <f t="shared" ref="AC194:AC240" si="63">_xlfn.CONCAT(LEFT(Q194, 1), _xlfn.NUMBERVALUE(RIGHT(Q194,LEN(Q194)-1))+12)</f>
        <v>M29</v>
      </c>
      <c r="AD194" t="str">
        <f t="shared" ref="AD194:AD240" si="64">_xlfn.CONCAT(LEFT(R194, 1), _xlfn.NUMBERVALUE(RIGHT(R194,LEN(R194)-1))+12)</f>
        <v>Q35</v>
      </c>
      <c r="AE194" s="3" t="s">
        <v>662</v>
      </c>
      <c r="AF194" t="str">
        <f t="shared" ref="AF194:AF240" si="65">_xlfn.CONCAT(LEFT(T194, 1), _xlfn.NUMBERVALUE(RIGHT(T194,LEN(T194)-1))+12)</f>
        <v>V29</v>
      </c>
      <c r="AG194" t="str">
        <f t="shared" ref="AG194:AG240" si="66">_xlfn.CONCAT(LEFT(U194, 1), _xlfn.NUMBERVALUE(RIGHT(U194,LEN(U194)-1))+12)</f>
        <v>Z35</v>
      </c>
      <c r="AH194" s="3" t="s">
        <v>662</v>
      </c>
      <c r="AI194" t="str">
        <f t="shared" ref="AI194:AI240" si="67">_xlfn.CONCAT(LEFT(W194, 2), _xlfn.NUMBERVALUE(RIGHT(W194,LEN(W194)-2))+12)</f>
        <v>AE29</v>
      </c>
      <c r="AJ194" t="str">
        <f t="shared" ref="AJ194:AJ240" si="68">_xlfn.CONCAT(LEFT(X194, 2), _xlfn.NUMBERVALUE(RIGHT(X194,LEN(X194)-2))+12)</f>
        <v>AI35</v>
      </c>
    </row>
    <row r="195" spans="1:36" x14ac:dyDescent="0.2">
      <c r="A195" s="3" t="s">
        <v>662</v>
      </c>
      <c r="B195" t="s">
        <v>292</v>
      </c>
      <c r="C195" t="s">
        <v>658</v>
      </c>
      <c r="D195" s="3" t="s">
        <v>662</v>
      </c>
      <c r="E195" t="s">
        <v>1642</v>
      </c>
      <c r="F195" t="s">
        <v>1650</v>
      </c>
      <c r="G195" s="3" t="s">
        <v>662</v>
      </c>
      <c r="H195" t="s">
        <v>1657</v>
      </c>
      <c r="I195" t="s">
        <v>1666</v>
      </c>
      <c r="J195" s="3" t="s">
        <v>662</v>
      </c>
      <c r="K195" t="s">
        <v>1673</v>
      </c>
      <c r="L195" t="s">
        <v>1682</v>
      </c>
      <c r="M195" s="3" t="s">
        <v>662</v>
      </c>
      <c r="N195" t="str">
        <f t="shared" si="53"/>
        <v>D18</v>
      </c>
      <c r="O195" t="str">
        <f t="shared" si="54"/>
        <v>H22</v>
      </c>
      <c r="P195" s="3" t="s">
        <v>662</v>
      </c>
      <c r="Q195" t="str">
        <f t="shared" si="55"/>
        <v>M18</v>
      </c>
      <c r="R195" t="str">
        <f t="shared" si="56"/>
        <v>Q22</v>
      </c>
      <c r="S195" s="3" t="s">
        <v>662</v>
      </c>
      <c r="T195" t="str">
        <f t="shared" si="57"/>
        <v>V18</v>
      </c>
      <c r="U195" t="str">
        <f t="shared" si="58"/>
        <v>Z22</v>
      </c>
      <c r="V195" s="3" t="s">
        <v>662</v>
      </c>
      <c r="W195" t="str">
        <f t="shared" si="59"/>
        <v>AE18</v>
      </c>
      <c r="X195" t="str">
        <f t="shared" si="60"/>
        <v>AI22</v>
      </c>
      <c r="Y195" s="3" t="s">
        <v>662</v>
      </c>
      <c r="Z195" t="str">
        <f t="shared" si="61"/>
        <v>D30</v>
      </c>
      <c r="AA195" t="str">
        <f t="shared" si="62"/>
        <v>H34</v>
      </c>
      <c r="AB195" s="3" t="s">
        <v>662</v>
      </c>
      <c r="AC195" t="str">
        <f t="shared" si="63"/>
        <v>M30</v>
      </c>
      <c r="AD195" t="str">
        <f t="shared" si="64"/>
        <v>Q34</v>
      </c>
      <c r="AE195" s="3" t="s">
        <v>662</v>
      </c>
      <c r="AF195" t="str">
        <f t="shared" si="65"/>
        <v>V30</v>
      </c>
      <c r="AG195" t="str">
        <f t="shared" si="66"/>
        <v>Z34</v>
      </c>
      <c r="AH195" s="3" t="s">
        <v>662</v>
      </c>
      <c r="AI195" t="str">
        <f t="shared" si="67"/>
        <v>AE30</v>
      </c>
      <c r="AJ195" t="str">
        <f t="shared" si="68"/>
        <v>AI34</v>
      </c>
    </row>
    <row r="196" spans="1:36" x14ac:dyDescent="0.2">
      <c r="A196" s="3" t="s">
        <v>662</v>
      </c>
      <c r="B196" t="s">
        <v>277</v>
      </c>
      <c r="C196" t="s">
        <v>657</v>
      </c>
      <c r="D196" s="3" t="s">
        <v>662</v>
      </c>
      <c r="E196" t="s">
        <v>1644</v>
      </c>
      <c r="F196" t="s">
        <v>1648</v>
      </c>
      <c r="G196" s="3" t="s">
        <v>662</v>
      </c>
      <c r="H196" t="s">
        <v>1659</v>
      </c>
      <c r="I196" t="s">
        <v>1664</v>
      </c>
      <c r="J196" s="3" t="s">
        <v>662</v>
      </c>
      <c r="K196" t="s">
        <v>1675</v>
      </c>
      <c r="L196" t="s">
        <v>1680</v>
      </c>
      <c r="M196" s="3" t="s">
        <v>662</v>
      </c>
      <c r="N196" t="str">
        <f t="shared" si="53"/>
        <v>D19</v>
      </c>
      <c r="O196" t="str">
        <f t="shared" si="54"/>
        <v>H21</v>
      </c>
      <c r="P196" s="3" t="s">
        <v>662</v>
      </c>
      <c r="Q196" t="str">
        <f t="shared" si="55"/>
        <v>M19</v>
      </c>
      <c r="R196" t="str">
        <f t="shared" si="56"/>
        <v>Q21</v>
      </c>
      <c r="S196" s="3" t="s">
        <v>662</v>
      </c>
      <c r="T196" t="str">
        <f t="shared" si="57"/>
        <v>V19</v>
      </c>
      <c r="U196" t="str">
        <f t="shared" si="58"/>
        <v>Z21</v>
      </c>
      <c r="V196" s="3" t="s">
        <v>662</v>
      </c>
      <c r="W196" t="str">
        <f t="shared" si="59"/>
        <v>AE19</v>
      </c>
      <c r="X196" t="str">
        <f t="shared" si="60"/>
        <v>AI21</v>
      </c>
      <c r="Y196" s="3" t="s">
        <v>662</v>
      </c>
      <c r="Z196" t="str">
        <f t="shared" si="61"/>
        <v>D31</v>
      </c>
      <c r="AA196" t="str">
        <f t="shared" si="62"/>
        <v>H33</v>
      </c>
      <c r="AB196" s="3" t="s">
        <v>662</v>
      </c>
      <c r="AC196" t="str">
        <f t="shared" si="63"/>
        <v>M31</v>
      </c>
      <c r="AD196" t="str">
        <f t="shared" si="64"/>
        <v>Q33</v>
      </c>
      <c r="AE196" s="3" t="s">
        <v>662</v>
      </c>
      <c r="AF196" t="str">
        <f t="shared" si="65"/>
        <v>V31</v>
      </c>
      <c r="AG196" t="str">
        <f t="shared" si="66"/>
        <v>Z33</v>
      </c>
      <c r="AH196" s="3" t="s">
        <v>662</v>
      </c>
      <c r="AI196" t="str">
        <f t="shared" si="67"/>
        <v>AE31</v>
      </c>
      <c r="AJ196" t="str">
        <f t="shared" si="68"/>
        <v>AI33</v>
      </c>
    </row>
    <row r="197" spans="1:36" x14ac:dyDescent="0.2">
      <c r="A197" s="3" t="s">
        <v>662</v>
      </c>
      <c r="B197" t="s">
        <v>650</v>
      </c>
      <c r="C197" t="s">
        <v>656</v>
      </c>
      <c r="D197" s="3" t="s">
        <v>662</v>
      </c>
      <c r="E197" t="s">
        <v>1641</v>
      </c>
      <c r="F197" t="s">
        <v>1651</v>
      </c>
      <c r="G197" s="3" t="s">
        <v>662</v>
      </c>
      <c r="H197" t="s">
        <v>1656</v>
      </c>
      <c r="I197" t="s">
        <v>1667</v>
      </c>
      <c r="J197" s="3" t="s">
        <v>662</v>
      </c>
      <c r="K197" t="s">
        <v>1672</v>
      </c>
      <c r="L197" t="s">
        <v>1683</v>
      </c>
      <c r="M197" s="3" t="s">
        <v>662</v>
      </c>
      <c r="N197" t="str">
        <f t="shared" si="53"/>
        <v>D21</v>
      </c>
      <c r="O197" t="str">
        <f t="shared" si="54"/>
        <v>H19</v>
      </c>
      <c r="P197" s="3" t="s">
        <v>662</v>
      </c>
      <c r="Q197" t="str">
        <f t="shared" si="55"/>
        <v>M21</v>
      </c>
      <c r="R197" t="str">
        <f t="shared" si="56"/>
        <v>Q19</v>
      </c>
      <c r="S197" s="3" t="s">
        <v>662</v>
      </c>
      <c r="T197" t="str">
        <f t="shared" si="57"/>
        <v>V21</v>
      </c>
      <c r="U197" t="str">
        <f t="shared" si="58"/>
        <v>Z19</v>
      </c>
      <c r="V197" s="3" t="s">
        <v>662</v>
      </c>
      <c r="W197" t="str">
        <f t="shared" si="59"/>
        <v>AE21</v>
      </c>
      <c r="X197" t="str">
        <f t="shared" si="60"/>
        <v>AI19</v>
      </c>
      <c r="Y197" s="3" t="s">
        <v>662</v>
      </c>
      <c r="Z197" t="str">
        <f t="shared" si="61"/>
        <v>D33</v>
      </c>
      <c r="AA197" t="str">
        <f t="shared" si="62"/>
        <v>H31</v>
      </c>
      <c r="AB197" s="3" t="s">
        <v>662</v>
      </c>
      <c r="AC197" t="str">
        <f t="shared" si="63"/>
        <v>M33</v>
      </c>
      <c r="AD197" t="str">
        <f t="shared" si="64"/>
        <v>Q31</v>
      </c>
      <c r="AE197" s="3" t="s">
        <v>662</v>
      </c>
      <c r="AF197" t="str">
        <f t="shared" si="65"/>
        <v>V33</v>
      </c>
      <c r="AG197" t="str">
        <f t="shared" si="66"/>
        <v>Z31</v>
      </c>
      <c r="AH197" s="3" t="s">
        <v>662</v>
      </c>
      <c r="AI197" t="str">
        <f t="shared" si="67"/>
        <v>AE33</v>
      </c>
      <c r="AJ197" t="str">
        <f t="shared" si="68"/>
        <v>AI31</v>
      </c>
    </row>
    <row r="198" spans="1:36" x14ac:dyDescent="0.2">
      <c r="A198" s="3" t="s">
        <v>662</v>
      </c>
      <c r="B198" t="s">
        <v>294</v>
      </c>
      <c r="C198" t="s">
        <v>655</v>
      </c>
      <c r="D198" s="3" t="s">
        <v>662</v>
      </c>
      <c r="E198" t="s">
        <v>1643</v>
      </c>
      <c r="F198" t="s">
        <v>1649</v>
      </c>
      <c r="G198" s="3" t="s">
        <v>662</v>
      </c>
      <c r="H198" t="s">
        <v>1658</v>
      </c>
      <c r="I198" t="s">
        <v>1665</v>
      </c>
      <c r="J198" s="3" t="s">
        <v>662</v>
      </c>
      <c r="K198" t="s">
        <v>1674</v>
      </c>
      <c r="L198" t="s">
        <v>1681</v>
      </c>
      <c r="M198" s="3" t="s">
        <v>662</v>
      </c>
      <c r="N198" t="str">
        <f t="shared" si="53"/>
        <v>D22</v>
      </c>
      <c r="O198" t="str">
        <f t="shared" si="54"/>
        <v>H18</v>
      </c>
      <c r="P198" s="3" t="s">
        <v>662</v>
      </c>
      <c r="Q198" t="str">
        <f t="shared" si="55"/>
        <v>M22</v>
      </c>
      <c r="R198" t="str">
        <f t="shared" si="56"/>
        <v>Q18</v>
      </c>
      <c r="S198" s="3" t="s">
        <v>662</v>
      </c>
      <c r="T198" t="str">
        <f t="shared" si="57"/>
        <v>V22</v>
      </c>
      <c r="U198" t="str">
        <f t="shared" si="58"/>
        <v>Z18</v>
      </c>
      <c r="V198" s="3" t="s">
        <v>662</v>
      </c>
      <c r="W198" t="str">
        <f t="shared" si="59"/>
        <v>AE22</v>
      </c>
      <c r="X198" t="str">
        <f t="shared" si="60"/>
        <v>AI18</v>
      </c>
      <c r="Y198" s="3" t="s">
        <v>662</v>
      </c>
      <c r="Z198" t="str">
        <f t="shared" si="61"/>
        <v>D34</v>
      </c>
      <c r="AA198" t="str">
        <f t="shared" si="62"/>
        <v>H30</v>
      </c>
      <c r="AB198" s="3" t="s">
        <v>662</v>
      </c>
      <c r="AC198" t="str">
        <f t="shared" si="63"/>
        <v>M34</v>
      </c>
      <c r="AD198" t="str">
        <f t="shared" si="64"/>
        <v>Q30</v>
      </c>
      <c r="AE198" s="3" t="s">
        <v>662</v>
      </c>
      <c r="AF198" t="str">
        <f t="shared" si="65"/>
        <v>V34</v>
      </c>
      <c r="AG198" t="str">
        <f t="shared" si="66"/>
        <v>Z30</v>
      </c>
      <c r="AH198" s="3" t="s">
        <v>662</v>
      </c>
      <c r="AI198" t="str">
        <f t="shared" si="67"/>
        <v>AE34</v>
      </c>
      <c r="AJ198" t="str">
        <f t="shared" si="68"/>
        <v>AI30</v>
      </c>
    </row>
    <row r="199" spans="1:36" x14ac:dyDescent="0.2">
      <c r="A199" s="3" t="s">
        <v>662</v>
      </c>
      <c r="B199" t="s">
        <v>651</v>
      </c>
      <c r="C199" t="s">
        <v>654</v>
      </c>
      <c r="D199" s="3" t="s">
        <v>662</v>
      </c>
      <c r="E199" t="s">
        <v>1645</v>
      </c>
      <c r="F199" t="s">
        <v>1655</v>
      </c>
      <c r="G199" s="3" t="s">
        <v>662</v>
      </c>
      <c r="H199" t="s">
        <v>1660</v>
      </c>
      <c r="I199" t="s">
        <v>1671</v>
      </c>
      <c r="J199" s="3" t="s">
        <v>662</v>
      </c>
      <c r="K199" t="s">
        <v>1676</v>
      </c>
      <c r="L199" t="s">
        <v>1687</v>
      </c>
      <c r="M199" s="3" t="s">
        <v>662</v>
      </c>
      <c r="N199" t="str">
        <f t="shared" si="53"/>
        <v>D23</v>
      </c>
      <c r="O199" t="str">
        <f t="shared" si="54"/>
        <v>H17</v>
      </c>
      <c r="P199" s="3" t="s">
        <v>662</v>
      </c>
      <c r="Q199" t="str">
        <f t="shared" si="55"/>
        <v>M23</v>
      </c>
      <c r="R199" t="str">
        <f t="shared" si="56"/>
        <v>Q17</v>
      </c>
      <c r="S199" s="3" t="s">
        <v>662</v>
      </c>
      <c r="T199" t="str">
        <f t="shared" si="57"/>
        <v>V23</v>
      </c>
      <c r="U199" t="str">
        <f t="shared" si="58"/>
        <v>Z17</v>
      </c>
      <c r="V199" s="3" t="s">
        <v>662</v>
      </c>
      <c r="W199" t="str">
        <f t="shared" si="59"/>
        <v>AE23</v>
      </c>
      <c r="X199" t="str">
        <f t="shared" si="60"/>
        <v>AI17</v>
      </c>
      <c r="Y199" s="3" t="s">
        <v>662</v>
      </c>
      <c r="Z199" t="str">
        <f t="shared" si="61"/>
        <v>D35</v>
      </c>
      <c r="AA199" t="str">
        <f t="shared" si="62"/>
        <v>H29</v>
      </c>
      <c r="AB199" s="3" t="s">
        <v>662</v>
      </c>
      <c r="AC199" t="str">
        <f t="shared" si="63"/>
        <v>M35</v>
      </c>
      <c r="AD199" t="str">
        <f t="shared" si="64"/>
        <v>Q29</v>
      </c>
      <c r="AE199" s="3" t="s">
        <v>662</v>
      </c>
      <c r="AF199" t="str">
        <f t="shared" si="65"/>
        <v>V35</v>
      </c>
      <c r="AG199" t="str">
        <f t="shared" si="66"/>
        <v>Z29</v>
      </c>
      <c r="AH199" s="3" t="s">
        <v>662</v>
      </c>
      <c r="AI199" t="str">
        <f t="shared" si="67"/>
        <v>AE35</v>
      </c>
      <c r="AJ199" t="str">
        <f t="shared" si="68"/>
        <v>AI29</v>
      </c>
    </row>
    <row r="200" spans="1:36" x14ac:dyDescent="0.2">
      <c r="A200" s="3" t="s">
        <v>662</v>
      </c>
      <c r="B200" t="s">
        <v>652</v>
      </c>
      <c r="C200" t="s">
        <v>653</v>
      </c>
      <c r="D200" s="3" t="s">
        <v>662</v>
      </c>
      <c r="E200" t="s">
        <v>1646</v>
      </c>
      <c r="F200" t="s">
        <v>1653</v>
      </c>
      <c r="G200" s="3" t="s">
        <v>662</v>
      </c>
      <c r="H200" t="s">
        <v>1662</v>
      </c>
      <c r="I200" t="s">
        <v>1669</v>
      </c>
      <c r="J200" s="3" t="s">
        <v>662</v>
      </c>
      <c r="K200" t="s">
        <v>1678</v>
      </c>
      <c r="L200" t="s">
        <v>1685</v>
      </c>
      <c r="M200" s="3" t="s">
        <v>662</v>
      </c>
      <c r="N200" t="str">
        <f t="shared" si="53"/>
        <v>D24</v>
      </c>
      <c r="O200" t="str">
        <f t="shared" si="54"/>
        <v>H16</v>
      </c>
      <c r="P200" s="3" t="s">
        <v>662</v>
      </c>
      <c r="Q200" t="str">
        <f t="shared" si="55"/>
        <v>M24</v>
      </c>
      <c r="R200" t="str">
        <f t="shared" si="56"/>
        <v>Q16</v>
      </c>
      <c r="S200" s="3" t="s">
        <v>662</v>
      </c>
      <c r="T200" t="str">
        <f t="shared" si="57"/>
        <v>V24</v>
      </c>
      <c r="U200" t="str">
        <f t="shared" si="58"/>
        <v>Z16</v>
      </c>
      <c r="V200" s="3" t="s">
        <v>662</v>
      </c>
      <c r="W200" t="str">
        <f t="shared" si="59"/>
        <v>AE24</v>
      </c>
      <c r="X200" t="str">
        <f t="shared" si="60"/>
        <v>AI16</v>
      </c>
      <c r="Y200" s="3" t="s">
        <v>662</v>
      </c>
      <c r="Z200" t="str">
        <f t="shared" si="61"/>
        <v>D36</v>
      </c>
      <c r="AA200" t="str">
        <f t="shared" si="62"/>
        <v>H28</v>
      </c>
      <c r="AB200" s="3" t="s">
        <v>662</v>
      </c>
      <c r="AC200" t="str">
        <f t="shared" si="63"/>
        <v>M36</v>
      </c>
      <c r="AD200" t="str">
        <f t="shared" si="64"/>
        <v>Q28</v>
      </c>
      <c r="AE200" s="3" t="s">
        <v>662</v>
      </c>
      <c r="AF200" t="str">
        <f t="shared" si="65"/>
        <v>V36</v>
      </c>
      <c r="AG200" t="str">
        <f t="shared" si="66"/>
        <v>Z28</v>
      </c>
      <c r="AH200" s="3" t="s">
        <v>662</v>
      </c>
      <c r="AI200" t="str">
        <f t="shared" si="67"/>
        <v>AE36</v>
      </c>
      <c r="AJ200" t="str">
        <f t="shared" si="68"/>
        <v>AI28</v>
      </c>
    </row>
    <row r="201" spans="1:36" x14ac:dyDescent="0.2">
      <c r="A201" s="3" t="s">
        <v>934</v>
      </c>
      <c r="B201" t="s">
        <v>653</v>
      </c>
      <c r="C201" t="s">
        <v>291</v>
      </c>
      <c r="D201" s="3" t="s">
        <v>934</v>
      </c>
      <c r="E201" t="s">
        <v>1653</v>
      </c>
      <c r="F201" t="s">
        <v>280</v>
      </c>
      <c r="G201" s="3" t="s">
        <v>934</v>
      </c>
      <c r="H201" t="s">
        <v>1669</v>
      </c>
      <c r="I201" t="s">
        <v>1661</v>
      </c>
      <c r="J201" s="3" t="s">
        <v>934</v>
      </c>
      <c r="K201" t="s">
        <v>1685</v>
      </c>
      <c r="L201" t="s">
        <v>1677</v>
      </c>
      <c r="M201" s="3" t="s">
        <v>934</v>
      </c>
      <c r="N201" t="str">
        <f t="shared" si="53"/>
        <v>H16</v>
      </c>
      <c r="O201" t="str">
        <f t="shared" si="54"/>
        <v>D16</v>
      </c>
      <c r="P201" s="3" t="s">
        <v>934</v>
      </c>
      <c r="Q201" t="str">
        <f t="shared" si="55"/>
        <v>Q16</v>
      </c>
      <c r="R201" t="str">
        <f t="shared" si="56"/>
        <v>M16</v>
      </c>
      <c r="S201" s="3" t="s">
        <v>934</v>
      </c>
      <c r="T201" t="str">
        <f t="shared" si="57"/>
        <v>Z16</v>
      </c>
      <c r="U201" t="str">
        <f t="shared" si="58"/>
        <v>V16</v>
      </c>
      <c r="V201" s="3" t="s">
        <v>934</v>
      </c>
      <c r="W201" t="str">
        <f t="shared" si="59"/>
        <v>AI16</v>
      </c>
      <c r="X201" t="str">
        <f t="shared" si="60"/>
        <v>AE16</v>
      </c>
      <c r="Y201" s="3" t="s">
        <v>934</v>
      </c>
      <c r="Z201" t="str">
        <f t="shared" si="61"/>
        <v>H28</v>
      </c>
      <c r="AA201" t="str">
        <f t="shared" si="62"/>
        <v>D28</v>
      </c>
      <c r="AB201" s="3" t="s">
        <v>934</v>
      </c>
      <c r="AC201" t="str">
        <f t="shared" si="63"/>
        <v>Q28</v>
      </c>
      <c r="AD201" t="str">
        <f t="shared" si="64"/>
        <v>M28</v>
      </c>
      <c r="AE201" s="3" t="s">
        <v>934</v>
      </c>
      <c r="AF201" t="str">
        <f t="shared" si="65"/>
        <v>Z28</v>
      </c>
      <c r="AG201" t="str">
        <f t="shared" si="66"/>
        <v>V28</v>
      </c>
      <c r="AH201" s="3" t="s">
        <v>934</v>
      </c>
      <c r="AI201" t="str">
        <f t="shared" si="67"/>
        <v>AI28</v>
      </c>
      <c r="AJ201" t="str">
        <f t="shared" si="68"/>
        <v>AE28</v>
      </c>
    </row>
    <row r="202" spans="1:36" x14ac:dyDescent="0.2">
      <c r="A202" s="3" t="s">
        <v>934</v>
      </c>
      <c r="B202" t="s">
        <v>654</v>
      </c>
      <c r="C202" t="s">
        <v>649</v>
      </c>
      <c r="D202" s="3" t="s">
        <v>934</v>
      </c>
      <c r="E202" t="s">
        <v>1655</v>
      </c>
      <c r="F202" t="s">
        <v>1647</v>
      </c>
      <c r="G202" s="3" t="s">
        <v>934</v>
      </c>
      <c r="H202" t="s">
        <v>1671</v>
      </c>
      <c r="I202" t="s">
        <v>1663</v>
      </c>
      <c r="J202" s="3" t="s">
        <v>934</v>
      </c>
      <c r="K202" t="s">
        <v>1687</v>
      </c>
      <c r="L202" t="s">
        <v>1679</v>
      </c>
      <c r="M202" s="3" t="s">
        <v>934</v>
      </c>
      <c r="N202" t="str">
        <f t="shared" si="53"/>
        <v>H17</v>
      </c>
      <c r="O202" t="str">
        <f t="shared" si="54"/>
        <v>D17</v>
      </c>
      <c r="P202" s="3" t="s">
        <v>934</v>
      </c>
      <c r="Q202" t="str">
        <f t="shared" si="55"/>
        <v>Q17</v>
      </c>
      <c r="R202" t="str">
        <f t="shared" si="56"/>
        <v>M17</v>
      </c>
      <c r="S202" s="3" t="s">
        <v>934</v>
      </c>
      <c r="T202" t="str">
        <f t="shared" si="57"/>
        <v>Z17</v>
      </c>
      <c r="U202" t="str">
        <f t="shared" si="58"/>
        <v>V17</v>
      </c>
      <c r="V202" s="3" t="s">
        <v>934</v>
      </c>
      <c r="W202" t="str">
        <f t="shared" si="59"/>
        <v>AI17</v>
      </c>
      <c r="X202" t="str">
        <f t="shared" si="60"/>
        <v>AE17</v>
      </c>
      <c r="Y202" s="3" t="s">
        <v>934</v>
      </c>
      <c r="Z202" t="str">
        <f t="shared" si="61"/>
        <v>H29</v>
      </c>
      <c r="AA202" t="str">
        <f t="shared" si="62"/>
        <v>D29</v>
      </c>
      <c r="AB202" s="3" t="s">
        <v>934</v>
      </c>
      <c r="AC202" t="str">
        <f t="shared" si="63"/>
        <v>Q29</v>
      </c>
      <c r="AD202" t="str">
        <f t="shared" si="64"/>
        <v>M29</v>
      </c>
      <c r="AE202" s="3" t="s">
        <v>934</v>
      </c>
      <c r="AF202" t="str">
        <f t="shared" si="65"/>
        <v>Z29</v>
      </c>
      <c r="AG202" t="str">
        <f t="shared" si="66"/>
        <v>V29</v>
      </c>
      <c r="AH202" s="3" t="s">
        <v>934</v>
      </c>
      <c r="AI202" t="str">
        <f t="shared" si="67"/>
        <v>AI29</v>
      </c>
      <c r="AJ202" t="str">
        <f t="shared" si="68"/>
        <v>AE29</v>
      </c>
    </row>
    <row r="203" spans="1:36" x14ac:dyDescent="0.2">
      <c r="A203" s="3" t="s">
        <v>934</v>
      </c>
      <c r="B203" t="s">
        <v>655</v>
      </c>
      <c r="C203" t="s">
        <v>292</v>
      </c>
      <c r="D203" s="3" t="s">
        <v>934</v>
      </c>
      <c r="E203" t="s">
        <v>1649</v>
      </c>
      <c r="F203" t="s">
        <v>1642</v>
      </c>
      <c r="G203" s="3" t="s">
        <v>934</v>
      </c>
      <c r="H203" t="s">
        <v>1665</v>
      </c>
      <c r="I203" t="s">
        <v>1657</v>
      </c>
      <c r="J203" s="3" t="s">
        <v>934</v>
      </c>
      <c r="K203" t="s">
        <v>1681</v>
      </c>
      <c r="L203" t="s">
        <v>1673</v>
      </c>
      <c r="M203" s="3" t="s">
        <v>934</v>
      </c>
      <c r="N203" t="str">
        <f t="shared" si="53"/>
        <v>H18</v>
      </c>
      <c r="O203" t="str">
        <f t="shared" si="54"/>
        <v>D18</v>
      </c>
      <c r="P203" s="3" t="s">
        <v>934</v>
      </c>
      <c r="Q203" t="str">
        <f t="shared" si="55"/>
        <v>Q18</v>
      </c>
      <c r="R203" t="str">
        <f t="shared" si="56"/>
        <v>M18</v>
      </c>
      <c r="S203" s="3" t="s">
        <v>934</v>
      </c>
      <c r="T203" t="str">
        <f t="shared" si="57"/>
        <v>Z18</v>
      </c>
      <c r="U203" t="str">
        <f t="shared" si="58"/>
        <v>V18</v>
      </c>
      <c r="V203" s="3" t="s">
        <v>934</v>
      </c>
      <c r="W203" t="str">
        <f t="shared" si="59"/>
        <v>AI18</v>
      </c>
      <c r="X203" t="str">
        <f t="shared" si="60"/>
        <v>AE18</v>
      </c>
      <c r="Y203" s="3" t="s">
        <v>934</v>
      </c>
      <c r="Z203" t="str">
        <f t="shared" si="61"/>
        <v>H30</v>
      </c>
      <c r="AA203" t="str">
        <f t="shared" si="62"/>
        <v>D30</v>
      </c>
      <c r="AB203" s="3" t="s">
        <v>934</v>
      </c>
      <c r="AC203" t="str">
        <f t="shared" si="63"/>
        <v>Q30</v>
      </c>
      <c r="AD203" t="str">
        <f t="shared" si="64"/>
        <v>M30</v>
      </c>
      <c r="AE203" s="3" t="s">
        <v>934</v>
      </c>
      <c r="AF203" t="str">
        <f t="shared" si="65"/>
        <v>Z30</v>
      </c>
      <c r="AG203" t="str">
        <f t="shared" si="66"/>
        <v>V30</v>
      </c>
      <c r="AH203" s="3" t="s">
        <v>934</v>
      </c>
      <c r="AI203" t="str">
        <f t="shared" si="67"/>
        <v>AI30</v>
      </c>
      <c r="AJ203" t="str">
        <f t="shared" si="68"/>
        <v>AE30</v>
      </c>
    </row>
    <row r="204" spans="1:36" x14ac:dyDescent="0.2">
      <c r="A204" s="3" t="s">
        <v>934</v>
      </c>
      <c r="B204" t="s">
        <v>656</v>
      </c>
      <c r="C204" t="s">
        <v>277</v>
      </c>
      <c r="D204" s="3" t="s">
        <v>934</v>
      </c>
      <c r="E204" t="s">
        <v>1651</v>
      </c>
      <c r="F204" t="s">
        <v>1644</v>
      </c>
      <c r="G204" s="3" t="s">
        <v>934</v>
      </c>
      <c r="H204" t="s">
        <v>1667</v>
      </c>
      <c r="I204" t="s">
        <v>1659</v>
      </c>
      <c r="J204" s="3" t="s">
        <v>934</v>
      </c>
      <c r="K204" t="s">
        <v>1683</v>
      </c>
      <c r="L204" t="s">
        <v>1675</v>
      </c>
      <c r="M204" s="3" t="s">
        <v>934</v>
      </c>
      <c r="N204" t="str">
        <f t="shared" si="53"/>
        <v>H19</v>
      </c>
      <c r="O204" t="str">
        <f t="shared" si="54"/>
        <v>D19</v>
      </c>
      <c r="P204" s="3" t="s">
        <v>934</v>
      </c>
      <c r="Q204" t="str">
        <f t="shared" si="55"/>
        <v>Q19</v>
      </c>
      <c r="R204" t="str">
        <f t="shared" si="56"/>
        <v>M19</v>
      </c>
      <c r="S204" s="3" t="s">
        <v>934</v>
      </c>
      <c r="T204" t="str">
        <f t="shared" si="57"/>
        <v>Z19</v>
      </c>
      <c r="U204" t="str">
        <f t="shared" si="58"/>
        <v>V19</v>
      </c>
      <c r="V204" s="3" t="s">
        <v>934</v>
      </c>
      <c r="W204" t="str">
        <f t="shared" si="59"/>
        <v>AI19</v>
      </c>
      <c r="X204" t="str">
        <f t="shared" si="60"/>
        <v>AE19</v>
      </c>
      <c r="Y204" s="3" t="s">
        <v>934</v>
      </c>
      <c r="Z204" t="str">
        <f t="shared" si="61"/>
        <v>H31</v>
      </c>
      <c r="AA204" t="str">
        <f t="shared" si="62"/>
        <v>D31</v>
      </c>
      <c r="AB204" s="3" t="s">
        <v>934</v>
      </c>
      <c r="AC204" t="str">
        <f t="shared" si="63"/>
        <v>Q31</v>
      </c>
      <c r="AD204" t="str">
        <f t="shared" si="64"/>
        <v>M31</v>
      </c>
      <c r="AE204" s="3" t="s">
        <v>934</v>
      </c>
      <c r="AF204" t="str">
        <f t="shared" si="65"/>
        <v>Z31</v>
      </c>
      <c r="AG204" t="str">
        <f t="shared" si="66"/>
        <v>V31</v>
      </c>
      <c r="AH204" s="3" t="s">
        <v>934</v>
      </c>
      <c r="AI204" t="str">
        <f t="shared" si="67"/>
        <v>AI31</v>
      </c>
      <c r="AJ204" t="str">
        <f t="shared" si="68"/>
        <v>AE31</v>
      </c>
    </row>
    <row r="205" spans="1:36" x14ac:dyDescent="0.2">
      <c r="A205" s="3" t="s">
        <v>934</v>
      </c>
      <c r="B205" t="s">
        <v>657</v>
      </c>
      <c r="C205" t="s">
        <v>650</v>
      </c>
      <c r="D205" s="3" t="s">
        <v>934</v>
      </c>
      <c r="E205" t="s">
        <v>1648</v>
      </c>
      <c r="F205" t="s">
        <v>1641</v>
      </c>
      <c r="G205" s="3" t="s">
        <v>934</v>
      </c>
      <c r="H205" t="s">
        <v>1664</v>
      </c>
      <c r="I205" t="s">
        <v>1656</v>
      </c>
      <c r="J205" s="3" t="s">
        <v>934</v>
      </c>
      <c r="K205" t="s">
        <v>1680</v>
      </c>
      <c r="L205" t="s">
        <v>1672</v>
      </c>
      <c r="M205" s="3" t="s">
        <v>934</v>
      </c>
      <c r="N205" t="str">
        <f t="shared" si="53"/>
        <v>H21</v>
      </c>
      <c r="O205" t="str">
        <f t="shared" si="54"/>
        <v>D21</v>
      </c>
      <c r="P205" s="3" t="s">
        <v>934</v>
      </c>
      <c r="Q205" t="str">
        <f t="shared" si="55"/>
        <v>Q21</v>
      </c>
      <c r="R205" t="str">
        <f t="shared" si="56"/>
        <v>M21</v>
      </c>
      <c r="S205" s="3" t="s">
        <v>934</v>
      </c>
      <c r="T205" t="str">
        <f t="shared" si="57"/>
        <v>Z21</v>
      </c>
      <c r="U205" t="str">
        <f t="shared" si="58"/>
        <v>V21</v>
      </c>
      <c r="V205" s="3" t="s">
        <v>934</v>
      </c>
      <c r="W205" t="str">
        <f t="shared" si="59"/>
        <v>AI21</v>
      </c>
      <c r="X205" t="str">
        <f t="shared" si="60"/>
        <v>AE21</v>
      </c>
      <c r="Y205" s="3" t="s">
        <v>934</v>
      </c>
      <c r="Z205" t="str">
        <f t="shared" si="61"/>
        <v>H33</v>
      </c>
      <c r="AA205" t="str">
        <f t="shared" si="62"/>
        <v>D33</v>
      </c>
      <c r="AB205" s="3" t="s">
        <v>934</v>
      </c>
      <c r="AC205" t="str">
        <f t="shared" si="63"/>
        <v>Q33</v>
      </c>
      <c r="AD205" t="str">
        <f t="shared" si="64"/>
        <v>M33</v>
      </c>
      <c r="AE205" s="3" t="s">
        <v>934</v>
      </c>
      <c r="AF205" t="str">
        <f t="shared" si="65"/>
        <v>Z33</v>
      </c>
      <c r="AG205" t="str">
        <f t="shared" si="66"/>
        <v>V33</v>
      </c>
      <c r="AH205" s="3" t="s">
        <v>934</v>
      </c>
      <c r="AI205" t="str">
        <f t="shared" si="67"/>
        <v>AI33</v>
      </c>
      <c r="AJ205" t="str">
        <f t="shared" si="68"/>
        <v>AE33</v>
      </c>
    </row>
    <row r="206" spans="1:36" x14ac:dyDescent="0.2">
      <c r="A206" s="3" t="s">
        <v>934</v>
      </c>
      <c r="B206" t="s">
        <v>658</v>
      </c>
      <c r="C206" t="s">
        <v>294</v>
      </c>
      <c r="D206" s="3" t="s">
        <v>934</v>
      </c>
      <c r="E206" t="s">
        <v>1650</v>
      </c>
      <c r="F206" t="s">
        <v>1643</v>
      </c>
      <c r="G206" s="3" t="s">
        <v>934</v>
      </c>
      <c r="H206" t="s">
        <v>1666</v>
      </c>
      <c r="I206" t="s">
        <v>1658</v>
      </c>
      <c r="J206" s="3" t="s">
        <v>934</v>
      </c>
      <c r="K206" t="s">
        <v>1682</v>
      </c>
      <c r="L206" t="s">
        <v>1674</v>
      </c>
      <c r="M206" s="3" t="s">
        <v>934</v>
      </c>
      <c r="N206" t="str">
        <f t="shared" si="53"/>
        <v>H22</v>
      </c>
      <c r="O206" t="str">
        <f t="shared" si="54"/>
        <v>D22</v>
      </c>
      <c r="P206" s="3" t="s">
        <v>934</v>
      </c>
      <c r="Q206" t="str">
        <f t="shared" si="55"/>
        <v>Q22</v>
      </c>
      <c r="R206" t="str">
        <f t="shared" si="56"/>
        <v>M22</v>
      </c>
      <c r="S206" s="3" t="s">
        <v>934</v>
      </c>
      <c r="T206" t="str">
        <f t="shared" si="57"/>
        <v>Z22</v>
      </c>
      <c r="U206" t="str">
        <f t="shared" si="58"/>
        <v>V22</v>
      </c>
      <c r="V206" s="3" t="s">
        <v>934</v>
      </c>
      <c r="W206" t="str">
        <f t="shared" si="59"/>
        <v>AI22</v>
      </c>
      <c r="X206" t="str">
        <f t="shared" si="60"/>
        <v>AE22</v>
      </c>
      <c r="Y206" s="3" t="s">
        <v>934</v>
      </c>
      <c r="Z206" t="str">
        <f t="shared" si="61"/>
        <v>H34</v>
      </c>
      <c r="AA206" t="str">
        <f t="shared" si="62"/>
        <v>D34</v>
      </c>
      <c r="AB206" s="3" t="s">
        <v>934</v>
      </c>
      <c r="AC206" t="str">
        <f t="shared" si="63"/>
        <v>Q34</v>
      </c>
      <c r="AD206" t="str">
        <f t="shared" si="64"/>
        <v>M34</v>
      </c>
      <c r="AE206" s="3" t="s">
        <v>934</v>
      </c>
      <c r="AF206" t="str">
        <f t="shared" si="65"/>
        <v>Z34</v>
      </c>
      <c r="AG206" t="str">
        <f t="shared" si="66"/>
        <v>V34</v>
      </c>
      <c r="AH206" s="3" t="s">
        <v>934</v>
      </c>
      <c r="AI206" t="str">
        <f t="shared" si="67"/>
        <v>AI34</v>
      </c>
      <c r="AJ206" t="str">
        <f t="shared" si="68"/>
        <v>AE34</v>
      </c>
    </row>
    <row r="207" spans="1:36" x14ac:dyDescent="0.2">
      <c r="A207" s="3" t="s">
        <v>934</v>
      </c>
      <c r="B207" t="s">
        <v>659</v>
      </c>
      <c r="C207" t="s">
        <v>651</v>
      </c>
      <c r="D207" s="3" t="s">
        <v>934</v>
      </c>
      <c r="E207" t="s">
        <v>1652</v>
      </c>
      <c r="F207" t="s">
        <v>1645</v>
      </c>
      <c r="G207" s="3" t="s">
        <v>934</v>
      </c>
      <c r="H207" t="s">
        <v>1668</v>
      </c>
      <c r="I207" t="s">
        <v>1660</v>
      </c>
      <c r="J207" s="3" t="s">
        <v>934</v>
      </c>
      <c r="K207" t="s">
        <v>1684</v>
      </c>
      <c r="L207" t="s">
        <v>1676</v>
      </c>
      <c r="M207" s="3" t="s">
        <v>934</v>
      </c>
      <c r="N207" t="str">
        <f t="shared" si="53"/>
        <v>H23</v>
      </c>
      <c r="O207" t="str">
        <f t="shared" si="54"/>
        <v>D23</v>
      </c>
      <c r="P207" s="3" t="s">
        <v>934</v>
      </c>
      <c r="Q207" t="str">
        <f t="shared" si="55"/>
        <v>Q23</v>
      </c>
      <c r="R207" t="str">
        <f t="shared" si="56"/>
        <v>M23</v>
      </c>
      <c r="S207" s="3" t="s">
        <v>934</v>
      </c>
      <c r="T207" t="str">
        <f t="shared" si="57"/>
        <v>Z23</v>
      </c>
      <c r="U207" t="str">
        <f t="shared" si="58"/>
        <v>V23</v>
      </c>
      <c r="V207" s="3" t="s">
        <v>934</v>
      </c>
      <c r="W207" t="str">
        <f t="shared" si="59"/>
        <v>AI23</v>
      </c>
      <c r="X207" t="str">
        <f t="shared" si="60"/>
        <v>AE23</v>
      </c>
      <c r="Y207" s="3" t="s">
        <v>934</v>
      </c>
      <c r="Z207" t="str">
        <f t="shared" si="61"/>
        <v>H35</v>
      </c>
      <c r="AA207" t="str">
        <f t="shared" si="62"/>
        <v>D35</v>
      </c>
      <c r="AB207" s="3" t="s">
        <v>934</v>
      </c>
      <c r="AC207" t="str">
        <f t="shared" si="63"/>
        <v>Q35</v>
      </c>
      <c r="AD207" t="str">
        <f t="shared" si="64"/>
        <v>M35</v>
      </c>
      <c r="AE207" s="3" t="s">
        <v>934</v>
      </c>
      <c r="AF207" t="str">
        <f t="shared" si="65"/>
        <v>Z35</v>
      </c>
      <c r="AG207" t="str">
        <f t="shared" si="66"/>
        <v>V35</v>
      </c>
      <c r="AH207" s="3" t="s">
        <v>934</v>
      </c>
      <c r="AI207" t="str">
        <f t="shared" si="67"/>
        <v>AI35</v>
      </c>
      <c r="AJ207" t="str">
        <f t="shared" si="68"/>
        <v>AE35</v>
      </c>
    </row>
    <row r="208" spans="1:36" x14ac:dyDescent="0.2">
      <c r="A208" s="3" t="s">
        <v>934</v>
      </c>
      <c r="B208" t="s">
        <v>660</v>
      </c>
      <c r="C208" t="s">
        <v>652</v>
      </c>
      <c r="D208" s="3" t="s">
        <v>934</v>
      </c>
      <c r="E208" t="s">
        <v>1654</v>
      </c>
      <c r="F208" t="s">
        <v>1646</v>
      </c>
      <c r="G208" s="3" t="s">
        <v>934</v>
      </c>
      <c r="H208" t="s">
        <v>1670</v>
      </c>
      <c r="I208" t="s">
        <v>1662</v>
      </c>
      <c r="J208" s="3" t="s">
        <v>934</v>
      </c>
      <c r="K208" t="s">
        <v>1686</v>
      </c>
      <c r="L208" t="s">
        <v>1678</v>
      </c>
      <c r="M208" s="3" t="s">
        <v>934</v>
      </c>
      <c r="N208" t="str">
        <f t="shared" si="53"/>
        <v>H24</v>
      </c>
      <c r="O208" t="str">
        <f t="shared" si="54"/>
        <v>D24</v>
      </c>
      <c r="P208" s="3" t="s">
        <v>934</v>
      </c>
      <c r="Q208" t="str">
        <f t="shared" si="55"/>
        <v>Q24</v>
      </c>
      <c r="R208" t="str">
        <f t="shared" si="56"/>
        <v>M24</v>
      </c>
      <c r="S208" s="3" t="s">
        <v>934</v>
      </c>
      <c r="T208" t="str">
        <f t="shared" si="57"/>
        <v>Z24</v>
      </c>
      <c r="U208" t="str">
        <f t="shared" si="58"/>
        <v>V24</v>
      </c>
      <c r="V208" s="3" t="s">
        <v>934</v>
      </c>
      <c r="W208" t="str">
        <f t="shared" si="59"/>
        <v>AI24</v>
      </c>
      <c r="X208" t="str">
        <f t="shared" si="60"/>
        <v>AE24</v>
      </c>
      <c r="Y208" s="3" t="s">
        <v>934</v>
      </c>
      <c r="Z208" t="str">
        <f t="shared" si="61"/>
        <v>H36</v>
      </c>
      <c r="AA208" t="str">
        <f t="shared" si="62"/>
        <v>D36</v>
      </c>
      <c r="AB208" s="3" t="s">
        <v>934</v>
      </c>
      <c r="AC208" t="str">
        <f t="shared" si="63"/>
        <v>Q36</v>
      </c>
      <c r="AD208" t="str">
        <f t="shared" si="64"/>
        <v>M36</v>
      </c>
      <c r="AE208" s="3" t="s">
        <v>934</v>
      </c>
      <c r="AF208" t="str">
        <f t="shared" si="65"/>
        <v>Z36</v>
      </c>
      <c r="AG208" t="str">
        <f t="shared" si="66"/>
        <v>V36</v>
      </c>
      <c r="AH208" s="3" t="s">
        <v>934</v>
      </c>
      <c r="AI208" t="str">
        <f t="shared" si="67"/>
        <v>AI36</v>
      </c>
      <c r="AJ208" t="str">
        <f t="shared" si="68"/>
        <v>AE36</v>
      </c>
    </row>
    <row r="209" spans="1:36" x14ac:dyDescent="0.2">
      <c r="A209" s="3" t="s">
        <v>930</v>
      </c>
      <c r="B209" t="s">
        <v>291</v>
      </c>
      <c r="C209" t="s">
        <v>654</v>
      </c>
      <c r="D209" s="3" t="s">
        <v>930</v>
      </c>
      <c r="E209" t="s">
        <v>280</v>
      </c>
      <c r="F209" t="s">
        <v>1655</v>
      </c>
      <c r="G209" s="3" t="s">
        <v>930</v>
      </c>
      <c r="H209" t="s">
        <v>1661</v>
      </c>
      <c r="I209" t="s">
        <v>1671</v>
      </c>
      <c r="J209" s="3" t="s">
        <v>930</v>
      </c>
      <c r="K209" t="s">
        <v>1677</v>
      </c>
      <c r="L209" t="s">
        <v>1687</v>
      </c>
      <c r="M209" s="3" t="s">
        <v>930</v>
      </c>
      <c r="N209" t="str">
        <f t="shared" si="53"/>
        <v>D16</v>
      </c>
      <c r="O209" t="str">
        <f t="shared" si="54"/>
        <v>H17</v>
      </c>
      <c r="P209" s="3" t="s">
        <v>930</v>
      </c>
      <c r="Q209" t="str">
        <f t="shared" si="55"/>
        <v>M16</v>
      </c>
      <c r="R209" t="str">
        <f t="shared" si="56"/>
        <v>Q17</v>
      </c>
      <c r="S209" s="3" t="s">
        <v>930</v>
      </c>
      <c r="T209" t="str">
        <f t="shared" si="57"/>
        <v>V16</v>
      </c>
      <c r="U209" t="str">
        <f t="shared" si="58"/>
        <v>Z17</v>
      </c>
      <c r="V209" s="3" t="s">
        <v>930</v>
      </c>
      <c r="W209" t="str">
        <f t="shared" si="59"/>
        <v>AE16</v>
      </c>
      <c r="X209" t="str">
        <f t="shared" si="60"/>
        <v>AI17</v>
      </c>
      <c r="Y209" s="3" t="s">
        <v>930</v>
      </c>
      <c r="Z209" t="str">
        <f t="shared" si="61"/>
        <v>D28</v>
      </c>
      <c r="AA209" t="str">
        <f t="shared" si="62"/>
        <v>H29</v>
      </c>
      <c r="AB209" s="3" t="s">
        <v>930</v>
      </c>
      <c r="AC209" t="str">
        <f t="shared" si="63"/>
        <v>M28</v>
      </c>
      <c r="AD209" t="str">
        <f t="shared" si="64"/>
        <v>Q29</v>
      </c>
      <c r="AE209" s="3" t="s">
        <v>930</v>
      </c>
      <c r="AF209" t="str">
        <f t="shared" si="65"/>
        <v>V28</v>
      </c>
      <c r="AG209" t="str">
        <f t="shared" si="66"/>
        <v>Z29</v>
      </c>
      <c r="AH209" s="3" t="s">
        <v>930</v>
      </c>
      <c r="AI209" t="str">
        <f t="shared" si="67"/>
        <v>AE28</v>
      </c>
      <c r="AJ209" t="str">
        <f t="shared" si="68"/>
        <v>AI29</v>
      </c>
    </row>
    <row r="210" spans="1:36" x14ac:dyDescent="0.2">
      <c r="A210" s="3" t="s">
        <v>930</v>
      </c>
      <c r="B210" t="s">
        <v>649</v>
      </c>
      <c r="C210" t="s">
        <v>653</v>
      </c>
      <c r="D210" s="3" t="s">
        <v>930</v>
      </c>
      <c r="E210" t="s">
        <v>1647</v>
      </c>
      <c r="F210" t="s">
        <v>1653</v>
      </c>
      <c r="G210" s="3" t="s">
        <v>930</v>
      </c>
      <c r="H210" t="s">
        <v>1663</v>
      </c>
      <c r="I210" t="s">
        <v>1669</v>
      </c>
      <c r="J210" s="3" t="s">
        <v>930</v>
      </c>
      <c r="K210" t="s">
        <v>1679</v>
      </c>
      <c r="L210" t="s">
        <v>1685</v>
      </c>
      <c r="M210" s="3" t="s">
        <v>930</v>
      </c>
      <c r="N210" t="str">
        <f t="shared" si="53"/>
        <v>D17</v>
      </c>
      <c r="O210" t="str">
        <f t="shared" si="54"/>
        <v>H16</v>
      </c>
      <c r="P210" s="3" t="s">
        <v>930</v>
      </c>
      <c r="Q210" t="str">
        <f t="shared" si="55"/>
        <v>M17</v>
      </c>
      <c r="R210" t="str">
        <f t="shared" si="56"/>
        <v>Q16</v>
      </c>
      <c r="S210" s="3" t="s">
        <v>930</v>
      </c>
      <c r="T210" t="str">
        <f t="shared" si="57"/>
        <v>V17</v>
      </c>
      <c r="U210" t="str">
        <f t="shared" si="58"/>
        <v>Z16</v>
      </c>
      <c r="V210" s="3" t="s">
        <v>930</v>
      </c>
      <c r="W210" t="str">
        <f t="shared" si="59"/>
        <v>AE17</v>
      </c>
      <c r="X210" t="str">
        <f t="shared" si="60"/>
        <v>AI16</v>
      </c>
      <c r="Y210" s="3" t="s">
        <v>930</v>
      </c>
      <c r="Z210" t="str">
        <f t="shared" si="61"/>
        <v>D29</v>
      </c>
      <c r="AA210" t="str">
        <f t="shared" si="62"/>
        <v>H28</v>
      </c>
      <c r="AB210" s="3" t="s">
        <v>930</v>
      </c>
      <c r="AC210" t="str">
        <f t="shared" si="63"/>
        <v>M29</v>
      </c>
      <c r="AD210" t="str">
        <f t="shared" si="64"/>
        <v>Q28</v>
      </c>
      <c r="AE210" s="3" t="s">
        <v>930</v>
      </c>
      <c r="AF210" t="str">
        <f t="shared" si="65"/>
        <v>V29</v>
      </c>
      <c r="AG210" t="str">
        <f t="shared" si="66"/>
        <v>Z28</v>
      </c>
      <c r="AH210" s="3" t="s">
        <v>930</v>
      </c>
      <c r="AI210" t="str">
        <f t="shared" si="67"/>
        <v>AE29</v>
      </c>
      <c r="AJ210" t="str">
        <f t="shared" si="68"/>
        <v>AI28</v>
      </c>
    </row>
    <row r="211" spans="1:36" x14ac:dyDescent="0.2">
      <c r="A211" s="3" t="s">
        <v>930</v>
      </c>
      <c r="B211" t="s">
        <v>292</v>
      </c>
      <c r="C211" t="s">
        <v>656</v>
      </c>
      <c r="D211" s="3" t="s">
        <v>930</v>
      </c>
      <c r="E211" t="s">
        <v>1642</v>
      </c>
      <c r="F211" t="s">
        <v>1651</v>
      </c>
      <c r="G211" s="3" t="s">
        <v>930</v>
      </c>
      <c r="H211" t="s">
        <v>1657</v>
      </c>
      <c r="I211" t="s">
        <v>1667</v>
      </c>
      <c r="J211" s="3" t="s">
        <v>930</v>
      </c>
      <c r="K211" t="s">
        <v>1673</v>
      </c>
      <c r="L211" t="s">
        <v>1683</v>
      </c>
      <c r="M211" s="3" t="s">
        <v>930</v>
      </c>
      <c r="N211" t="str">
        <f t="shared" si="53"/>
        <v>D18</v>
      </c>
      <c r="O211" t="str">
        <f t="shared" si="54"/>
        <v>H19</v>
      </c>
      <c r="P211" s="3" t="s">
        <v>930</v>
      </c>
      <c r="Q211" t="str">
        <f t="shared" si="55"/>
        <v>M18</v>
      </c>
      <c r="R211" t="str">
        <f t="shared" si="56"/>
        <v>Q19</v>
      </c>
      <c r="S211" s="3" t="s">
        <v>930</v>
      </c>
      <c r="T211" t="str">
        <f t="shared" si="57"/>
        <v>V18</v>
      </c>
      <c r="U211" t="str">
        <f t="shared" si="58"/>
        <v>Z19</v>
      </c>
      <c r="V211" s="3" t="s">
        <v>930</v>
      </c>
      <c r="W211" t="str">
        <f t="shared" si="59"/>
        <v>AE18</v>
      </c>
      <c r="X211" t="str">
        <f t="shared" si="60"/>
        <v>AI19</v>
      </c>
      <c r="Y211" s="3" t="s">
        <v>930</v>
      </c>
      <c r="Z211" t="str">
        <f t="shared" si="61"/>
        <v>D30</v>
      </c>
      <c r="AA211" t="str">
        <f t="shared" si="62"/>
        <v>H31</v>
      </c>
      <c r="AB211" s="3" t="s">
        <v>930</v>
      </c>
      <c r="AC211" t="str">
        <f t="shared" si="63"/>
        <v>M30</v>
      </c>
      <c r="AD211" t="str">
        <f t="shared" si="64"/>
        <v>Q31</v>
      </c>
      <c r="AE211" s="3" t="s">
        <v>930</v>
      </c>
      <c r="AF211" t="str">
        <f t="shared" si="65"/>
        <v>V30</v>
      </c>
      <c r="AG211" t="str">
        <f t="shared" si="66"/>
        <v>Z31</v>
      </c>
      <c r="AH211" s="3" t="s">
        <v>930</v>
      </c>
      <c r="AI211" t="str">
        <f t="shared" si="67"/>
        <v>AE30</v>
      </c>
      <c r="AJ211" t="str">
        <f t="shared" si="68"/>
        <v>AI31</v>
      </c>
    </row>
    <row r="212" spans="1:36" x14ac:dyDescent="0.2">
      <c r="A212" s="3" t="s">
        <v>930</v>
      </c>
      <c r="B212" t="s">
        <v>277</v>
      </c>
      <c r="C212" t="s">
        <v>655</v>
      </c>
      <c r="D212" s="3" t="s">
        <v>930</v>
      </c>
      <c r="E212" t="s">
        <v>1644</v>
      </c>
      <c r="F212" t="s">
        <v>1649</v>
      </c>
      <c r="G212" s="3" t="s">
        <v>930</v>
      </c>
      <c r="H212" t="s">
        <v>1659</v>
      </c>
      <c r="I212" t="s">
        <v>1665</v>
      </c>
      <c r="J212" s="3" t="s">
        <v>930</v>
      </c>
      <c r="K212" t="s">
        <v>1675</v>
      </c>
      <c r="L212" t="s">
        <v>1681</v>
      </c>
      <c r="M212" s="3" t="s">
        <v>930</v>
      </c>
      <c r="N212" t="str">
        <f t="shared" si="53"/>
        <v>D19</v>
      </c>
      <c r="O212" t="str">
        <f t="shared" si="54"/>
        <v>H18</v>
      </c>
      <c r="P212" s="3" t="s">
        <v>930</v>
      </c>
      <c r="Q212" t="str">
        <f t="shared" si="55"/>
        <v>M19</v>
      </c>
      <c r="R212" t="str">
        <f t="shared" si="56"/>
        <v>Q18</v>
      </c>
      <c r="S212" s="3" t="s">
        <v>930</v>
      </c>
      <c r="T212" t="str">
        <f t="shared" si="57"/>
        <v>V19</v>
      </c>
      <c r="U212" t="str">
        <f t="shared" si="58"/>
        <v>Z18</v>
      </c>
      <c r="V212" s="3" t="s">
        <v>930</v>
      </c>
      <c r="W212" t="str">
        <f t="shared" si="59"/>
        <v>AE19</v>
      </c>
      <c r="X212" t="str">
        <f t="shared" si="60"/>
        <v>AI18</v>
      </c>
      <c r="Y212" s="3" t="s">
        <v>930</v>
      </c>
      <c r="Z212" t="str">
        <f t="shared" si="61"/>
        <v>D31</v>
      </c>
      <c r="AA212" t="str">
        <f t="shared" si="62"/>
        <v>H30</v>
      </c>
      <c r="AB212" s="3" t="s">
        <v>930</v>
      </c>
      <c r="AC212" t="str">
        <f t="shared" si="63"/>
        <v>M31</v>
      </c>
      <c r="AD212" t="str">
        <f t="shared" si="64"/>
        <v>Q30</v>
      </c>
      <c r="AE212" s="3" t="s">
        <v>930</v>
      </c>
      <c r="AF212" t="str">
        <f t="shared" si="65"/>
        <v>V31</v>
      </c>
      <c r="AG212" t="str">
        <f t="shared" si="66"/>
        <v>Z30</v>
      </c>
      <c r="AH212" s="3" t="s">
        <v>930</v>
      </c>
      <c r="AI212" t="str">
        <f t="shared" si="67"/>
        <v>AE31</v>
      </c>
      <c r="AJ212" t="str">
        <f t="shared" si="68"/>
        <v>AI30</v>
      </c>
    </row>
    <row r="213" spans="1:36" x14ac:dyDescent="0.2">
      <c r="A213" s="3" t="s">
        <v>930</v>
      </c>
      <c r="B213" t="s">
        <v>650</v>
      </c>
      <c r="C213" t="s">
        <v>658</v>
      </c>
      <c r="D213" s="3" t="s">
        <v>930</v>
      </c>
      <c r="E213" t="s">
        <v>1641</v>
      </c>
      <c r="F213" t="s">
        <v>1650</v>
      </c>
      <c r="G213" s="3" t="s">
        <v>930</v>
      </c>
      <c r="H213" t="s">
        <v>1656</v>
      </c>
      <c r="I213" t="s">
        <v>1666</v>
      </c>
      <c r="J213" s="3" t="s">
        <v>930</v>
      </c>
      <c r="K213" t="s">
        <v>1672</v>
      </c>
      <c r="L213" t="s">
        <v>1682</v>
      </c>
      <c r="M213" s="3" t="s">
        <v>930</v>
      </c>
      <c r="N213" t="str">
        <f t="shared" si="53"/>
        <v>D21</v>
      </c>
      <c r="O213" t="str">
        <f t="shared" si="54"/>
        <v>H22</v>
      </c>
      <c r="P213" s="3" t="s">
        <v>930</v>
      </c>
      <c r="Q213" t="str">
        <f t="shared" si="55"/>
        <v>M21</v>
      </c>
      <c r="R213" t="str">
        <f t="shared" si="56"/>
        <v>Q22</v>
      </c>
      <c r="S213" s="3" t="s">
        <v>930</v>
      </c>
      <c r="T213" t="str">
        <f t="shared" si="57"/>
        <v>V21</v>
      </c>
      <c r="U213" t="str">
        <f t="shared" si="58"/>
        <v>Z22</v>
      </c>
      <c r="V213" s="3" t="s">
        <v>930</v>
      </c>
      <c r="W213" t="str">
        <f t="shared" si="59"/>
        <v>AE21</v>
      </c>
      <c r="X213" t="str">
        <f t="shared" si="60"/>
        <v>AI22</v>
      </c>
      <c r="Y213" s="3" t="s">
        <v>930</v>
      </c>
      <c r="Z213" t="str">
        <f t="shared" si="61"/>
        <v>D33</v>
      </c>
      <c r="AA213" t="str">
        <f t="shared" si="62"/>
        <v>H34</v>
      </c>
      <c r="AB213" s="3" t="s">
        <v>930</v>
      </c>
      <c r="AC213" t="str">
        <f t="shared" si="63"/>
        <v>M33</v>
      </c>
      <c r="AD213" t="str">
        <f t="shared" si="64"/>
        <v>Q34</v>
      </c>
      <c r="AE213" s="3" t="s">
        <v>930</v>
      </c>
      <c r="AF213" t="str">
        <f t="shared" si="65"/>
        <v>V33</v>
      </c>
      <c r="AG213" t="str">
        <f t="shared" si="66"/>
        <v>Z34</v>
      </c>
      <c r="AH213" s="3" t="s">
        <v>930</v>
      </c>
      <c r="AI213" t="str">
        <f t="shared" si="67"/>
        <v>AE33</v>
      </c>
      <c r="AJ213" t="str">
        <f t="shared" si="68"/>
        <v>AI34</v>
      </c>
    </row>
    <row r="214" spans="1:36" x14ac:dyDescent="0.2">
      <c r="A214" s="3" t="s">
        <v>930</v>
      </c>
      <c r="B214" t="s">
        <v>294</v>
      </c>
      <c r="C214" t="s">
        <v>657</v>
      </c>
      <c r="D214" s="3" t="s">
        <v>930</v>
      </c>
      <c r="E214" t="s">
        <v>1643</v>
      </c>
      <c r="F214" t="s">
        <v>1648</v>
      </c>
      <c r="G214" s="3" t="s">
        <v>930</v>
      </c>
      <c r="H214" t="s">
        <v>1658</v>
      </c>
      <c r="I214" t="s">
        <v>1664</v>
      </c>
      <c r="J214" s="3" t="s">
        <v>930</v>
      </c>
      <c r="K214" t="s">
        <v>1674</v>
      </c>
      <c r="L214" t="s">
        <v>1680</v>
      </c>
      <c r="M214" s="3" t="s">
        <v>930</v>
      </c>
      <c r="N214" t="str">
        <f t="shared" si="53"/>
        <v>D22</v>
      </c>
      <c r="O214" t="str">
        <f t="shared" si="54"/>
        <v>H21</v>
      </c>
      <c r="P214" s="3" t="s">
        <v>930</v>
      </c>
      <c r="Q214" t="str">
        <f t="shared" si="55"/>
        <v>M22</v>
      </c>
      <c r="R214" t="str">
        <f t="shared" si="56"/>
        <v>Q21</v>
      </c>
      <c r="S214" s="3" t="s">
        <v>930</v>
      </c>
      <c r="T214" t="str">
        <f t="shared" si="57"/>
        <v>V22</v>
      </c>
      <c r="U214" t="str">
        <f t="shared" si="58"/>
        <v>Z21</v>
      </c>
      <c r="V214" s="3" t="s">
        <v>930</v>
      </c>
      <c r="W214" t="str">
        <f t="shared" si="59"/>
        <v>AE22</v>
      </c>
      <c r="X214" t="str">
        <f t="shared" si="60"/>
        <v>AI21</v>
      </c>
      <c r="Y214" s="3" t="s">
        <v>930</v>
      </c>
      <c r="Z214" t="str">
        <f t="shared" si="61"/>
        <v>D34</v>
      </c>
      <c r="AA214" t="str">
        <f t="shared" si="62"/>
        <v>H33</v>
      </c>
      <c r="AB214" s="3" t="s">
        <v>930</v>
      </c>
      <c r="AC214" t="str">
        <f t="shared" si="63"/>
        <v>M34</v>
      </c>
      <c r="AD214" t="str">
        <f t="shared" si="64"/>
        <v>Q33</v>
      </c>
      <c r="AE214" s="3" t="s">
        <v>930</v>
      </c>
      <c r="AF214" t="str">
        <f t="shared" si="65"/>
        <v>V34</v>
      </c>
      <c r="AG214" t="str">
        <f t="shared" si="66"/>
        <v>Z33</v>
      </c>
      <c r="AH214" s="3" t="s">
        <v>930</v>
      </c>
      <c r="AI214" t="str">
        <f t="shared" si="67"/>
        <v>AE34</v>
      </c>
      <c r="AJ214" t="str">
        <f t="shared" si="68"/>
        <v>AI33</v>
      </c>
    </row>
    <row r="215" spans="1:36" x14ac:dyDescent="0.2">
      <c r="A215" s="3" t="s">
        <v>930</v>
      </c>
      <c r="B215" t="s">
        <v>651</v>
      </c>
      <c r="C215" t="s">
        <v>660</v>
      </c>
      <c r="D215" s="3" t="s">
        <v>930</v>
      </c>
      <c r="E215" t="s">
        <v>1645</v>
      </c>
      <c r="F215" t="s">
        <v>1654</v>
      </c>
      <c r="G215" s="3" t="s">
        <v>930</v>
      </c>
      <c r="H215" t="s">
        <v>1660</v>
      </c>
      <c r="I215" t="s">
        <v>1670</v>
      </c>
      <c r="J215" s="3" t="s">
        <v>930</v>
      </c>
      <c r="K215" t="s">
        <v>1676</v>
      </c>
      <c r="L215" t="s">
        <v>1686</v>
      </c>
      <c r="M215" s="3" t="s">
        <v>930</v>
      </c>
      <c r="N215" t="str">
        <f t="shared" si="53"/>
        <v>D23</v>
      </c>
      <c r="O215" t="str">
        <f t="shared" si="54"/>
        <v>H24</v>
      </c>
      <c r="P215" s="3" t="s">
        <v>930</v>
      </c>
      <c r="Q215" t="str">
        <f t="shared" si="55"/>
        <v>M23</v>
      </c>
      <c r="R215" t="str">
        <f t="shared" si="56"/>
        <v>Q24</v>
      </c>
      <c r="S215" s="3" t="s">
        <v>930</v>
      </c>
      <c r="T215" t="str">
        <f t="shared" si="57"/>
        <v>V23</v>
      </c>
      <c r="U215" t="str">
        <f t="shared" si="58"/>
        <v>Z24</v>
      </c>
      <c r="V215" s="3" t="s">
        <v>930</v>
      </c>
      <c r="W215" t="str">
        <f t="shared" si="59"/>
        <v>AE23</v>
      </c>
      <c r="X215" t="str">
        <f t="shared" si="60"/>
        <v>AI24</v>
      </c>
      <c r="Y215" s="3" t="s">
        <v>930</v>
      </c>
      <c r="Z215" t="str">
        <f t="shared" si="61"/>
        <v>D35</v>
      </c>
      <c r="AA215" t="str">
        <f t="shared" si="62"/>
        <v>H36</v>
      </c>
      <c r="AB215" s="3" t="s">
        <v>930</v>
      </c>
      <c r="AC215" t="str">
        <f t="shared" si="63"/>
        <v>M35</v>
      </c>
      <c r="AD215" t="str">
        <f t="shared" si="64"/>
        <v>Q36</v>
      </c>
      <c r="AE215" s="3" t="s">
        <v>930</v>
      </c>
      <c r="AF215" t="str">
        <f t="shared" si="65"/>
        <v>V35</v>
      </c>
      <c r="AG215" t="str">
        <f t="shared" si="66"/>
        <v>Z36</v>
      </c>
      <c r="AH215" s="3" t="s">
        <v>930</v>
      </c>
      <c r="AI215" t="str">
        <f t="shared" si="67"/>
        <v>AE35</v>
      </c>
      <c r="AJ215" t="str">
        <f t="shared" si="68"/>
        <v>AI36</v>
      </c>
    </row>
    <row r="216" spans="1:36" x14ac:dyDescent="0.2">
      <c r="A216" s="3" t="s">
        <v>930</v>
      </c>
      <c r="B216" t="s">
        <v>652</v>
      </c>
      <c r="C216" t="s">
        <v>659</v>
      </c>
      <c r="D216" s="3" t="s">
        <v>930</v>
      </c>
      <c r="E216" t="s">
        <v>1646</v>
      </c>
      <c r="F216" t="s">
        <v>1652</v>
      </c>
      <c r="G216" s="3" t="s">
        <v>930</v>
      </c>
      <c r="H216" t="s">
        <v>1662</v>
      </c>
      <c r="I216" t="s">
        <v>1668</v>
      </c>
      <c r="J216" s="3" t="s">
        <v>930</v>
      </c>
      <c r="K216" t="s">
        <v>1678</v>
      </c>
      <c r="L216" t="s">
        <v>1684</v>
      </c>
      <c r="M216" s="3" t="s">
        <v>930</v>
      </c>
      <c r="N216" t="str">
        <f t="shared" si="53"/>
        <v>D24</v>
      </c>
      <c r="O216" t="str">
        <f t="shared" si="54"/>
        <v>H23</v>
      </c>
      <c r="P216" s="3" t="s">
        <v>930</v>
      </c>
      <c r="Q216" t="str">
        <f t="shared" si="55"/>
        <v>M24</v>
      </c>
      <c r="R216" t="str">
        <f t="shared" si="56"/>
        <v>Q23</v>
      </c>
      <c r="S216" s="3" t="s">
        <v>930</v>
      </c>
      <c r="T216" t="str">
        <f t="shared" si="57"/>
        <v>V24</v>
      </c>
      <c r="U216" t="str">
        <f t="shared" si="58"/>
        <v>Z23</v>
      </c>
      <c r="V216" s="3" t="s">
        <v>930</v>
      </c>
      <c r="W216" t="str">
        <f t="shared" si="59"/>
        <v>AE24</v>
      </c>
      <c r="X216" t="str">
        <f t="shared" si="60"/>
        <v>AI23</v>
      </c>
      <c r="Y216" s="3" t="s">
        <v>930</v>
      </c>
      <c r="Z216" t="str">
        <f t="shared" si="61"/>
        <v>D36</v>
      </c>
      <c r="AA216" t="str">
        <f t="shared" si="62"/>
        <v>H35</v>
      </c>
      <c r="AB216" s="3" t="s">
        <v>930</v>
      </c>
      <c r="AC216" t="str">
        <f t="shared" si="63"/>
        <v>M36</v>
      </c>
      <c r="AD216" t="str">
        <f t="shared" si="64"/>
        <v>Q35</v>
      </c>
      <c r="AE216" s="3" t="s">
        <v>930</v>
      </c>
      <c r="AF216" t="str">
        <f t="shared" si="65"/>
        <v>V36</v>
      </c>
      <c r="AG216" t="str">
        <f t="shared" si="66"/>
        <v>Z35</v>
      </c>
      <c r="AH216" s="3" t="s">
        <v>930</v>
      </c>
      <c r="AI216" t="str">
        <f t="shared" si="67"/>
        <v>AE36</v>
      </c>
      <c r="AJ216" t="str">
        <f t="shared" si="68"/>
        <v>AI35</v>
      </c>
    </row>
    <row r="217" spans="1:36" x14ac:dyDescent="0.2">
      <c r="A217" s="3" t="s">
        <v>665</v>
      </c>
      <c r="B217" t="s">
        <v>291</v>
      </c>
      <c r="C217" t="s">
        <v>651</v>
      </c>
      <c r="D217" s="3" t="s">
        <v>665</v>
      </c>
      <c r="E217" t="s">
        <v>280</v>
      </c>
      <c r="F217" t="s">
        <v>1645</v>
      </c>
      <c r="G217" s="3" t="s">
        <v>665</v>
      </c>
      <c r="H217" t="s">
        <v>1661</v>
      </c>
      <c r="I217" t="s">
        <v>1660</v>
      </c>
      <c r="J217" s="3" t="s">
        <v>665</v>
      </c>
      <c r="K217" t="s">
        <v>1677</v>
      </c>
      <c r="L217" t="s">
        <v>1676</v>
      </c>
      <c r="M217" s="3" t="s">
        <v>665</v>
      </c>
      <c r="N217" t="str">
        <f t="shared" si="53"/>
        <v>D16</v>
      </c>
      <c r="O217" t="str">
        <f t="shared" si="54"/>
        <v>D23</v>
      </c>
      <c r="P217" s="3" t="s">
        <v>665</v>
      </c>
      <c r="Q217" t="str">
        <f t="shared" si="55"/>
        <v>M16</v>
      </c>
      <c r="R217" t="str">
        <f t="shared" si="56"/>
        <v>M23</v>
      </c>
      <c r="S217" s="3" t="s">
        <v>665</v>
      </c>
      <c r="T217" t="str">
        <f t="shared" si="57"/>
        <v>V16</v>
      </c>
      <c r="U217" t="str">
        <f t="shared" si="58"/>
        <v>V23</v>
      </c>
      <c r="V217" s="3" t="s">
        <v>665</v>
      </c>
      <c r="W217" t="str">
        <f t="shared" si="59"/>
        <v>AE16</v>
      </c>
      <c r="X217" t="str">
        <f t="shared" si="60"/>
        <v>AE23</v>
      </c>
      <c r="Y217" s="3" t="s">
        <v>665</v>
      </c>
      <c r="Z217" t="str">
        <f t="shared" si="61"/>
        <v>D28</v>
      </c>
      <c r="AA217" t="str">
        <f t="shared" si="62"/>
        <v>D35</v>
      </c>
      <c r="AB217" s="3" t="s">
        <v>665</v>
      </c>
      <c r="AC217" t="str">
        <f t="shared" si="63"/>
        <v>M28</v>
      </c>
      <c r="AD217" t="str">
        <f t="shared" si="64"/>
        <v>M35</v>
      </c>
      <c r="AE217" s="3" t="s">
        <v>665</v>
      </c>
      <c r="AF217" t="str">
        <f t="shared" si="65"/>
        <v>V28</v>
      </c>
      <c r="AG217" t="str">
        <f t="shared" si="66"/>
        <v>V35</v>
      </c>
      <c r="AH217" s="3" t="s">
        <v>665</v>
      </c>
      <c r="AI217" t="str">
        <f t="shared" si="67"/>
        <v>AE28</v>
      </c>
      <c r="AJ217" t="str">
        <f t="shared" si="68"/>
        <v>AE35</v>
      </c>
    </row>
    <row r="218" spans="1:36" x14ac:dyDescent="0.2">
      <c r="A218" s="3" t="s">
        <v>665</v>
      </c>
      <c r="B218" t="s">
        <v>649</v>
      </c>
      <c r="C218" t="s">
        <v>652</v>
      </c>
      <c r="D218" s="3" t="s">
        <v>665</v>
      </c>
      <c r="E218" t="s">
        <v>1647</v>
      </c>
      <c r="F218" t="s">
        <v>1646</v>
      </c>
      <c r="G218" s="3" t="s">
        <v>665</v>
      </c>
      <c r="H218" t="s">
        <v>1663</v>
      </c>
      <c r="I218" t="s">
        <v>1662</v>
      </c>
      <c r="J218" s="3" t="s">
        <v>665</v>
      </c>
      <c r="K218" t="s">
        <v>1679</v>
      </c>
      <c r="L218" t="s">
        <v>1678</v>
      </c>
      <c r="M218" s="3" t="s">
        <v>665</v>
      </c>
      <c r="N218" t="str">
        <f t="shared" si="53"/>
        <v>D17</v>
      </c>
      <c r="O218" t="str">
        <f t="shared" si="54"/>
        <v>D24</v>
      </c>
      <c r="P218" s="3" t="s">
        <v>665</v>
      </c>
      <c r="Q218" t="str">
        <f t="shared" si="55"/>
        <v>M17</v>
      </c>
      <c r="R218" t="str">
        <f t="shared" si="56"/>
        <v>M24</v>
      </c>
      <c r="S218" s="3" t="s">
        <v>665</v>
      </c>
      <c r="T218" t="str">
        <f t="shared" si="57"/>
        <v>V17</v>
      </c>
      <c r="U218" t="str">
        <f t="shared" si="58"/>
        <v>V24</v>
      </c>
      <c r="V218" s="3" t="s">
        <v>665</v>
      </c>
      <c r="W218" t="str">
        <f t="shared" si="59"/>
        <v>AE17</v>
      </c>
      <c r="X218" t="str">
        <f t="shared" si="60"/>
        <v>AE24</v>
      </c>
      <c r="Y218" s="3" t="s">
        <v>665</v>
      </c>
      <c r="Z218" t="str">
        <f t="shared" si="61"/>
        <v>D29</v>
      </c>
      <c r="AA218" t="str">
        <f t="shared" si="62"/>
        <v>D36</v>
      </c>
      <c r="AB218" s="3" t="s">
        <v>665</v>
      </c>
      <c r="AC218" t="str">
        <f t="shared" si="63"/>
        <v>M29</v>
      </c>
      <c r="AD218" t="str">
        <f t="shared" si="64"/>
        <v>M36</v>
      </c>
      <c r="AE218" s="3" t="s">
        <v>665</v>
      </c>
      <c r="AF218" t="str">
        <f t="shared" si="65"/>
        <v>V29</v>
      </c>
      <c r="AG218" t="str">
        <f t="shared" si="66"/>
        <v>V36</v>
      </c>
      <c r="AH218" s="3" t="s">
        <v>665</v>
      </c>
      <c r="AI218" t="str">
        <f t="shared" si="67"/>
        <v>AE29</v>
      </c>
      <c r="AJ218" t="str">
        <f t="shared" si="68"/>
        <v>AE36</v>
      </c>
    </row>
    <row r="219" spans="1:36" x14ac:dyDescent="0.2">
      <c r="A219" s="3" t="s">
        <v>665</v>
      </c>
      <c r="B219" t="s">
        <v>292</v>
      </c>
      <c r="C219" t="s">
        <v>650</v>
      </c>
      <c r="D219" s="3" t="s">
        <v>665</v>
      </c>
      <c r="E219" t="s">
        <v>1642</v>
      </c>
      <c r="F219" t="s">
        <v>1641</v>
      </c>
      <c r="G219" s="3" t="s">
        <v>665</v>
      </c>
      <c r="H219" t="s">
        <v>1657</v>
      </c>
      <c r="I219" t="s">
        <v>1656</v>
      </c>
      <c r="J219" s="3" t="s">
        <v>665</v>
      </c>
      <c r="K219" t="s">
        <v>1673</v>
      </c>
      <c r="L219" t="s">
        <v>1672</v>
      </c>
      <c r="M219" s="3" t="s">
        <v>665</v>
      </c>
      <c r="N219" t="str">
        <f t="shared" si="53"/>
        <v>D18</v>
      </c>
      <c r="O219" t="str">
        <f t="shared" si="54"/>
        <v>D21</v>
      </c>
      <c r="P219" s="3" t="s">
        <v>665</v>
      </c>
      <c r="Q219" t="str">
        <f t="shared" si="55"/>
        <v>M18</v>
      </c>
      <c r="R219" t="str">
        <f t="shared" si="56"/>
        <v>M21</v>
      </c>
      <c r="S219" s="3" t="s">
        <v>665</v>
      </c>
      <c r="T219" t="str">
        <f t="shared" si="57"/>
        <v>V18</v>
      </c>
      <c r="U219" t="str">
        <f t="shared" si="58"/>
        <v>V21</v>
      </c>
      <c r="V219" s="3" t="s">
        <v>665</v>
      </c>
      <c r="W219" t="str">
        <f t="shared" si="59"/>
        <v>AE18</v>
      </c>
      <c r="X219" t="str">
        <f t="shared" si="60"/>
        <v>AE21</v>
      </c>
      <c r="Y219" s="3" t="s">
        <v>665</v>
      </c>
      <c r="Z219" t="str">
        <f t="shared" si="61"/>
        <v>D30</v>
      </c>
      <c r="AA219" t="str">
        <f t="shared" si="62"/>
        <v>D33</v>
      </c>
      <c r="AB219" s="3" t="s">
        <v>665</v>
      </c>
      <c r="AC219" t="str">
        <f t="shared" si="63"/>
        <v>M30</v>
      </c>
      <c r="AD219" t="str">
        <f t="shared" si="64"/>
        <v>M33</v>
      </c>
      <c r="AE219" s="3" t="s">
        <v>665</v>
      </c>
      <c r="AF219" t="str">
        <f t="shared" si="65"/>
        <v>V30</v>
      </c>
      <c r="AG219" t="str">
        <f t="shared" si="66"/>
        <v>V33</v>
      </c>
      <c r="AH219" s="3" t="s">
        <v>665</v>
      </c>
      <c r="AI219" t="str">
        <f t="shared" si="67"/>
        <v>AE30</v>
      </c>
      <c r="AJ219" t="str">
        <f t="shared" si="68"/>
        <v>AE33</v>
      </c>
    </row>
    <row r="220" spans="1:36" x14ac:dyDescent="0.2">
      <c r="A220" s="3" t="s">
        <v>665</v>
      </c>
      <c r="B220" t="s">
        <v>277</v>
      </c>
      <c r="C220" t="s">
        <v>294</v>
      </c>
      <c r="D220" s="3" t="s">
        <v>665</v>
      </c>
      <c r="E220" t="s">
        <v>1644</v>
      </c>
      <c r="F220" t="s">
        <v>1643</v>
      </c>
      <c r="G220" s="3" t="s">
        <v>665</v>
      </c>
      <c r="H220" t="s">
        <v>1659</v>
      </c>
      <c r="I220" t="s">
        <v>1658</v>
      </c>
      <c r="J220" s="3" t="s">
        <v>665</v>
      </c>
      <c r="K220" t="s">
        <v>1675</v>
      </c>
      <c r="L220" t="s">
        <v>1674</v>
      </c>
      <c r="M220" s="3" t="s">
        <v>665</v>
      </c>
      <c r="N220" t="str">
        <f t="shared" si="53"/>
        <v>D19</v>
      </c>
      <c r="O220" t="str">
        <f t="shared" si="54"/>
        <v>D22</v>
      </c>
      <c r="P220" s="3" t="s">
        <v>665</v>
      </c>
      <c r="Q220" t="str">
        <f t="shared" si="55"/>
        <v>M19</v>
      </c>
      <c r="R220" t="str">
        <f t="shared" si="56"/>
        <v>M22</v>
      </c>
      <c r="S220" s="3" t="s">
        <v>665</v>
      </c>
      <c r="T220" t="str">
        <f t="shared" si="57"/>
        <v>V19</v>
      </c>
      <c r="U220" t="str">
        <f t="shared" si="58"/>
        <v>V22</v>
      </c>
      <c r="V220" s="3" t="s">
        <v>665</v>
      </c>
      <c r="W220" t="str">
        <f t="shared" si="59"/>
        <v>AE19</v>
      </c>
      <c r="X220" t="str">
        <f t="shared" si="60"/>
        <v>AE22</v>
      </c>
      <c r="Y220" s="3" t="s">
        <v>665</v>
      </c>
      <c r="Z220" t="str">
        <f t="shared" si="61"/>
        <v>D31</v>
      </c>
      <c r="AA220" t="str">
        <f t="shared" si="62"/>
        <v>D34</v>
      </c>
      <c r="AB220" s="3" t="s">
        <v>665</v>
      </c>
      <c r="AC220" t="str">
        <f t="shared" si="63"/>
        <v>M31</v>
      </c>
      <c r="AD220" t="str">
        <f t="shared" si="64"/>
        <v>M34</v>
      </c>
      <c r="AE220" s="3" t="s">
        <v>665</v>
      </c>
      <c r="AF220" t="str">
        <f t="shared" si="65"/>
        <v>V31</v>
      </c>
      <c r="AG220" t="str">
        <f t="shared" si="66"/>
        <v>V34</v>
      </c>
      <c r="AH220" s="3" t="s">
        <v>665</v>
      </c>
      <c r="AI220" t="str">
        <f t="shared" si="67"/>
        <v>AE31</v>
      </c>
      <c r="AJ220" t="str">
        <f t="shared" si="68"/>
        <v>AE34</v>
      </c>
    </row>
    <row r="221" spans="1:36" x14ac:dyDescent="0.2">
      <c r="A221" s="3" t="s">
        <v>665</v>
      </c>
      <c r="B221" t="s">
        <v>653</v>
      </c>
      <c r="C221" t="s">
        <v>659</v>
      </c>
      <c r="D221" s="3" t="s">
        <v>665</v>
      </c>
      <c r="E221" t="s">
        <v>1653</v>
      </c>
      <c r="F221" t="s">
        <v>1652</v>
      </c>
      <c r="G221" s="3" t="s">
        <v>665</v>
      </c>
      <c r="H221" t="s">
        <v>1669</v>
      </c>
      <c r="I221" t="s">
        <v>1668</v>
      </c>
      <c r="J221" s="3" t="s">
        <v>665</v>
      </c>
      <c r="K221" t="s">
        <v>1685</v>
      </c>
      <c r="L221" t="s">
        <v>1684</v>
      </c>
      <c r="M221" s="3" t="s">
        <v>665</v>
      </c>
      <c r="N221" t="str">
        <f t="shared" si="53"/>
        <v>H16</v>
      </c>
      <c r="O221" t="str">
        <f t="shared" si="54"/>
        <v>H23</v>
      </c>
      <c r="P221" s="3" t="s">
        <v>665</v>
      </c>
      <c r="Q221" t="str">
        <f t="shared" si="55"/>
        <v>Q16</v>
      </c>
      <c r="R221" t="str">
        <f t="shared" si="56"/>
        <v>Q23</v>
      </c>
      <c r="S221" s="3" t="s">
        <v>665</v>
      </c>
      <c r="T221" t="str">
        <f t="shared" si="57"/>
        <v>Z16</v>
      </c>
      <c r="U221" t="str">
        <f t="shared" si="58"/>
        <v>Z23</v>
      </c>
      <c r="V221" s="3" t="s">
        <v>665</v>
      </c>
      <c r="W221" t="str">
        <f t="shared" si="59"/>
        <v>AI16</v>
      </c>
      <c r="X221" t="str">
        <f t="shared" si="60"/>
        <v>AI23</v>
      </c>
      <c r="Y221" s="3" t="s">
        <v>665</v>
      </c>
      <c r="Z221" t="str">
        <f t="shared" si="61"/>
        <v>H28</v>
      </c>
      <c r="AA221" t="str">
        <f t="shared" si="62"/>
        <v>H35</v>
      </c>
      <c r="AB221" s="3" t="s">
        <v>665</v>
      </c>
      <c r="AC221" t="str">
        <f t="shared" si="63"/>
        <v>Q28</v>
      </c>
      <c r="AD221" t="str">
        <f t="shared" si="64"/>
        <v>Q35</v>
      </c>
      <c r="AE221" s="3" t="s">
        <v>665</v>
      </c>
      <c r="AF221" t="str">
        <f t="shared" si="65"/>
        <v>Z28</v>
      </c>
      <c r="AG221" t="str">
        <f t="shared" si="66"/>
        <v>Z35</v>
      </c>
      <c r="AH221" s="3" t="s">
        <v>665</v>
      </c>
      <c r="AI221" t="str">
        <f t="shared" si="67"/>
        <v>AI28</v>
      </c>
      <c r="AJ221" t="str">
        <f t="shared" si="68"/>
        <v>AI35</v>
      </c>
    </row>
    <row r="222" spans="1:36" x14ac:dyDescent="0.2">
      <c r="A222" s="3" t="s">
        <v>665</v>
      </c>
      <c r="B222" t="s">
        <v>654</v>
      </c>
      <c r="C222" t="s">
        <v>660</v>
      </c>
      <c r="D222" s="3" t="s">
        <v>665</v>
      </c>
      <c r="E222" t="s">
        <v>1655</v>
      </c>
      <c r="F222" t="s">
        <v>1654</v>
      </c>
      <c r="G222" s="3" t="s">
        <v>665</v>
      </c>
      <c r="H222" t="s">
        <v>1671</v>
      </c>
      <c r="I222" t="s">
        <v>1670</v>
      </c>
      <c r="J222" s="3" t="s">
        <v>665</v>
      </c>
      <c r="K222" t="s">
        <v>1687</v>
      </c>
      <c r="L222" t="s">
        <v>1686</v>
      </c>
      <c r="M222" s="3" t="s">
        <v>665</v>
      </c>
      <c r="N222" t="str">
        <f t="shared" si="53"/>
        <v>H17</v>
      </c>
      <c r="O222" t="str">
        <f t="shared" si="54"/>
        <v>H24</v>
      </c>
      <c r="P222" s="3" t="s">
        <v>665</v>
      </c>
      <c r="Q222" t="str">
        <f t="shared" si="55"/>
        <v>Q17</v>
      </c>
      <c r="R222" t="str">
        <f t="shared" si="56"/>
        <v>Q24</v>
      </c>
      <c r="S222" s="3" t="s">
        <v>665</v>
      </c>
      <c r="T222" t="str">
        <f t="shared" si="57"/>
        <v>Z17</v>
      </c>
      <c r="U222" t="str">
        <f t="shared" si="58"/>
        <v>Z24</v>
      </c>
      <c r="V222" s="3" t="s">
        <v>665</v>
      </c>
      <c r="W222" t="str">
        <f t="shared" si="59"/>
        <v>AI17</v>
      </c>
      <c r="X222" t="str">
        <f t="shared" si="60"/>
        <v>AI24</v>
      </c>
      <c r="Y222" s="3" t="s">
        <v>665</v>
      </c>
      <c r="Z222" t="str">
        <f t="shared" si="61"/>
        <v>H29</v>
      </c>
      <c r="AA222" t="str">
        <f t="shared" si="62"/>
        <v>H36</v>
      </c>
      <c r="AB222" s="3" t="s">
        <v>665</v>
      </c>
      <c r="AC222" t="str">
        <f t="shared" si="63"/>
        <v>Q29</v>
      </c>
      <c r="AD222" t="str">
        <f t="shared" si="64"/>
        <v>Q36</v>
      </c>
      <c r="AE222" s="3" t="s">
        <v>665</v>
      </c>
      <c r="AF222" t="str">
        <f t="shared" si="65"/>
        <v>Z29</v>
      </c>
      <c r="AG222" t="str">
        <f t="shared" si="66"/>
        <v>Z36</v>
      </c>
      <c r="AH222" s="3" t="s">
        <v>665</v>
      </c>
      <c r="AI222" t="str">
        <f t="shared" si="67"/>
        <v>AI29</v>
      </c>
      <c r="AJ222" t="str">
        <f t="shared" si="68"/>
        <v>AI36</v>
      </c>
    </row>
    <row r="223" spans="1:36" x14ac:dyDescent="0.2">
      <c r="A223" s="3" t="s">
        <v>665</v>
      </c>
      <c r="B223" t="s">
        <v>655</v>
      </c>
      <c r="C223" t="s">
        <v>657</v>
      </c>
      <c r="D223" s="3" t="s">
        <v>665</v>
      </c>
      <c r="E223" t="s">
        <v>1649</v>
      </c>
      <c r="F223" t="s">
        <v>1648</v>
      </c>
      <c r="G223" s="3" t="s">
        <v>665</v>
      </c>
      <c r="H223" t="s">
        <v>1665</v>
      </c>
      <c r="I223" t="s">
        <v>1664</v>
      </c>
      <c r="J223" s="3" t="s">
        <v>665</v>
      </c>
      <c r="K223" t="s">
        <v>1681</v>
      </c>
      <c r="L223" t="s">
        <v>1680</v>
      </c>
      <c r="M223" s="3" t="s">
        <v>665</v>
      </c>
      <c r="N223" t="str">
        <f t="shared" si="53"/>
        <v>H18</v>
      </c>
      <c r="O223" t="str">
        <f t="shared" si="54"/>
        <v>H21</v>
      </c>
      <c r="P223" s="3" t="s">
        <v>665</v>
      </c>
      <c r="Q223" t="str">
        <f t="shared" si="55"/>
        <v>Q18</v>
      </c>
      <c r="R223" t="str">
        <f t="shared" si="56"/>
        <v>Q21</v>
      </c>
      <c r="S223" s="3" t="s">
        <v>665</v>
      </c>
      <c r="T223" t="str">
        <f t="shared" si="57"/>
        <v>Z18</v>
      </c>
      <c r="U223" t="str">
        <f t="shared" si="58"/>
        <v>Z21</v>
      </c>
      <c r="V223" s="3" t="s">
        <v>665</v>
      </c>
      <c r="W223" t="str">
        <f t="shared" si="59"/>
        <v>AI18</v>
      </c>
      <c r="X223" t="str">
        <f t="shared" si="60"/>
        <v>AI21</v>
      </c>
      <c r="Y223" s="3" t="s">
        <v>665</v>
      </c>
      <c r="Z223" t="str">
        <f t="shared" si="61"/>
        <v>H30</v>
      </c>
      <c r="AA223" t="str">
        <f t="shared" si="62"/>
        <v>H33</v>
      </c>
      <c r="AB223" s="3" t="s">
        <v>665</v>
      </c>
      <c r="AC223" t="str">
        <f t="shared" si="63"/>
        <v>Q30</v>
      </c>
      <c r="AD223" t="str">
        <f t="shared" si="64"/>
        <v>Q33</v>
      </c>
      <c r="AE223" s="3" t="s">
        <v>665</v>
      </c>
      <c r="AF223" t="str">
        <f t="shared" si="65"/>
        <v>Z30</v>
      </c>
      <c r="AG223" t="str">
        <f t="shared" si="66"/>
        <v>Z33</v>
      </c>
      <c r="AH223" s="3" t="s">
        <v>665</v>
      </c>
      <c r="AI223" t="str">
        <f t="shared" si="67"/>
        <v>AI30</v>
      </c>
      <c r="AJ223" t="str">
        <f t="shared" si="68"/>
        <v>AI33</v>
      </c>
    </row>
    <row r="224" spans="1:36" x14ac:dyDescent="0.2">
      <c r="A224" s="3" t="s">
        <v>665</v>
      </c>
      <c r="B224" t="s">
        <v>656</v>
      </c>
      <c r="C224" t="s">
        <v>658</v>
      </c>
      <c r="D224" s="3" t="s">
        <v>665</v>
      </c>
      <c r="E224" t="s">
        <v>1651</v>
      </c>
      <c r="F224" t="s">
        <v>1650</v>
      </c>
      <c r="G224" s="3" t="s">
        <v>665</v>
      </c>
      <c r="H224" t="s">
        <v>1667</v>
      </c>
      <c r="I224" t="s">
        <v>1666</v>
      </c>
      <c r="J224" s="3" t="s">
        <v>665</v>
      </c>
      <c r="K224" t="s">
        <v>1683</v>
      </c>
      <c r="L224" t="s">
        <v>1682</v>
      </c>
      <c r="M224" s="3" t="s">
        <v>665</v>
      </c>
      <c r="N224" t="str">
        <f t="shared" si="53"/>
        <v>H19</v>
      </c>
      <c r="O224" t="str">
        <f t="shared" si="54"/>
        <v>H22</v>
      </c>
      <c r="P224" s="3" t="s">
        <v>665</v>
      </c>
      <c r="Q224" t="str">
        <f t="shared" si="55"/>
        <v>Q19</v>
      </c>
      <c r="R224" t="str">
        <f t="shared" si="56"/>
        <v>Q22</v>
      </c>
      <c r="S224" s="3" t="s">
        <v>665</v>
      </c>
      <c r="T224" t="str">
        <f t="shared" si="57"/>
        <v>Z19</v>
      </c>
      <c r="U224" t="str">
        <f t="shared" si="58"/>
        <v>Z22</v>
      </c>
      <c r="V224" s="3" t="s">
        <v>665</v>
      </c>
      <c r="W224" t="str">
        <f t="shared" si="59"/>
        <v>AI19</v>
      </c>
      <c r="X224" t="str">
        <f t="shared" si="60"/>
        <v>AI22</v>
      </c>
      <c r="Y224" s="3" t="s">
        <v>665</v>
      </c>
      <c r="Z224" t="str">
        <f t="shared" si="61"/>
        <v>H31</v>
      </c>
      <c r="AA224" t="str">
        <f t="shared" si="62"/>
        <v>H34</v>
      </c>
      <c r="AB224" s="3" t="s">
        <v>665</v>
      </c>
      <c r="AC224" t="str">
        <f t="shared" si="63"/>
        <v>Q31</v>
      </c>
      <c r="AD224" t="str">
        <f t="shared" si="64"/>
        <v>Q34</v>
      </c>
      <c r="AE224" s="3" t="s">
        <v>665</v>
      </c>
      <c r="AF224" t="str">
        <f t="shared" si="65"/>
        <v>Z31</v>
      </c>
      <c r="AG224" t="str">
        <f t="shared" si="66"/>
        <v>Z34</v>
      </c>
      <c r="AH224" s="3" t="s">
        <v>665</v>
      </c>
      <c r="AI224" t="str">
        <f t="shared" si="67"/>
        <v>AI31</v>
      </c>
      <c r="AJ224" t="str">
        <f t="shared" si="68"/>
        <v>AI34</v>
      </c>
    </row>
    <row r="225" spans="1:36" x14ac:dyDescent="0.2">
      <c r="A225" s="3" t="s">
        <v>666</v>
      </c>
      <c r="B225" t="s">
        <v>652</v>
      </c>
      <c r="C225" t="s">
        <v>291</v>
      </c>
      <c r="D225" s="3" t="s">
        <v>666</v>
      </c>
      <c r="E225" t="s">
        <v>1646</v>
      </c>
      <c r="F225" t="s">
        <v>280</v>
      </c>
      <c r="G225" s="3" t="s">
        <v>666</v>
      </c>
      <c r="H225" t="s">
        <v>1662</v>
      </c>
      <c r="I225" t="s">
        <v>1661</v>
      </c>
      <c r="J225" s="3" t="s">
        <v>666</v>
      </c>
      <c r="K225" t="s">
        <v>1678</v>
      </c>
      <c r="L225" t="s">
        <v>1677</v>
      </c>
      <c r="M225" s="3" t="s">
        <v>666</v>
      </c>
      <c r="N225" t="str">
        <f t="shared" si="53"/>
        <v>D24</v>
      </c>
      <c r="O225" t="str">
        <f t="shared" si="54"/>
        <v>D16</v>
      </c>
      <c r="P225" s="3" t="s">
        <v>666</v>
      </c>
      <c r="Q225" t="str">
        <f t="shared" si="55"/>
        <v>M24</v>
      </c>
      <c r="R225" t="str">
        <f t="shared" si="56"/>
        <v>M16</v>
      </c>
      <c r="S225" s="3" t="s">
        <v>666</v>
      </c>
      <c r="T225" t="str">
        <f t="shared" si="57"/>
        <v>V24</v>
      </c>
      <c r="U225" t="str">
        <f t="shared" si="58"/>
        <v>V16</v>
      </c>
      <c r="V225" s="3" t="s">
        <v>666</v>
      </c>
      <c r="W225" t="str">
        <f t="shared" si="59"/>
        <v>AE24</v>
      </c>
      <c r="X225" t="str">
        <f t="shared" si="60"/>
        <v>AE16</v>
      </c>
      <c r="Y225" s="3" t="s">
        <v>666</v>
      </c>
      <c r="Z225" t="str">
        <f t="shared" si="61"/>
        <v>D36</v>
      </c>
      <c r="AA225" t="str">
        <f t="shared" si="62"/>
        <v>D28</v>
      </c>
      <c r="AB225" s="3" t="s">
        <v>666</v>
      </c>
      <c r="AC225" t="str">
        <f t="shared" si="63"/>
        <v>M36</v>
      </c>
      <c r="AD225" t="str">
        <f t="shared" si="64"/>
        <v>M28</v>
      </c>
      <c r="AE225" s="3" t="s">
        <v>666</v>
      </c>
      <c r="AF225" t="str">
        <f t="shared" si="65"/>
        <v>V36</v>
      </c>
      <c r="AG225" t="str">
        <f t="shared" si="66"/>
        <v>V28</v>
      </c>
      <c r="AH225" s="3" t="s">
        <v>666</v>
      </c>
      <c r="AI225" t="str">
        <f t="shared" si="67"/>
        <v>AE36</v>
      </c>
      <c r="AJ225" t="str">
        <f t="shared" si="68"/>
        <v>AE28</v>
      </c>
    </row>
    <row r="226" spans="1:36" x14ac:dyDescent="0.2">
      <c r="A226" s="3" t="s">
        <v>666</v>
      </c>
      <c r="B226" t="s">
        <v>651</v>
      </c>
      <c r="C226" t="s">
        <v>649</v>
      </c>
      <c r="D226" s="3" t="s">
        <v>666</v>
      </c>
      <c r="E226" t="s">
        <v>1645</v>
      </c>
      <c r="F226" t="s">
        <v>1647</v>
      </c>
      <c r="G226" s="3" t="s">
        <v>666</v>
      </c>
      <c r="H226" t="s">
        <v>1660</v>
      </c>
      <c r="I226" t="s">
        <v>1663</v>
      </c>
      <c r="J226" s="3" t="s">
        <v>666</v>
      </c>
      <c r="K226" t="s">
        <v>1676</v>
      </c>
      <c r="L226" t="s">
        <v>1679</v>
      </c>
      <c r="M226" s="3" t="s">
        <v>666</v>
      </c>
      <c r="N226" t="str">
        <f t="shared" si="53"/>
        <v>D23</v>
      </c>
      <c r="O226" t="str">
        <f t="shared" si="54"/>
        <v>D17</v>
      </c>
      <c r="P226" s="3" t="s">
        <v>666</v>
      </c>
      <c r="Q226" t="str">
        <f t="shared" si="55"/>
        <v>M23</v>
      </c>
      <c r="R226" t="str">
        <f t="shared" si="56"/>
        <v>M17</v>
      </c>
      <c r="S226" s="3" t="s">
        <v>666</v>
      </c>
      <c r="T226" t="str">
        <f t="shared" si="57"/>
        <v>V23</v>
      </c>
      <c r="U226" t="str">
        <f t="shared" si="58"/>
        <v>V17</v>
      </c>
      <c r="V226" s="3" t="s">
        <v>666</v>
      </c>
      <c r="W226" t="str">
        <f t="shared" si="59"/>
        <v>AE23</v>
      </c>
      <c r="X226" t="str">
        <f t="shared" si="60"/>
        <v>AE17</v>
      </c>
      <c r="Y226" s="3" t="s">
        <v>666</v>
      </c>
      <c r="Z226" t="str">
        <f t="shared" si="61"/>
        <v>D35</v>
      </c>
      <c r="AA226" t="str">
        <f t="shared" si="62"/>
        <v>D29</v>
      </c>
      <c r="AB226" s="3" t="s">
        <v>666</v>
      </c>
      <c r="AC226" t="str">
        <f t="shared" si="63"/>
        <v>M35</v>
      </c>
      <c r="AD226" t="str">
        <f t="shared" si="64"/>
        <v>M29</v>
      </c>
      <c r="AE226" s="3" t="s">
        <v>666</v>
      </c>
      <c r="AF226" t="str">
        <f t="shared" si="65"/>
        <v>V35</v>
      </c>
      <c r="AG226" t="str">
        <f t="shared" si="66"/>
        <v>V29</v>
      </c>
      <c r="AH226" s="3" t="s">
        <v>666</v>
      </c>
      <c r="AI226" t="str">
        <f t="shared" si="67"/>
        <v>AE35</v>
      </c>
      <c r="AJ226" t="str">
        <f t="shared" si="68"/>
        <v>AE29</v>
      </c>
    </row>
    <row r="227" spans="1:36" x14ac:dyDescent="0.2">
      <c r="A227" s="3" t="s">
        <v>666</v>
      </c>
      <c r="B227" t="s">
        <v>294</v>
      </c>
      <c r="C227" t="s">
        <v>292</v>
      </c>
      <c r="D227" s="3" t="s">
        <v>666</v>
      </c>
      <c r="E227" t="s">
        <v>1643</v>
      </c>
      <c r="F227" t="s">
        <v>1642</v>
      </c>
      <c r="G227" s="3" t="s">
        <v>666</v>
      </c>
      <c r="H227" t="s">
        <v>1658</v>
      </c>
      <c r="I227" t="s">
        <v>1657</v>
      </c>
      <c r="J227" s="3" t="s">
        <v>666</v>
      </c>
      <c r="K227" t="s">
        <v>1674</v>
      </c>
      <c r="L227" t="s">
        <v>1673</v>
      </c>
      <c r="M227" s="3" t="s">
        <v>666</v>
      </c>
      <c r="N227" t="str">
        <f t="shared" si="53"/>
        <v>D22</v>
      </c>
      <c r="O227" t="str">
        <f t="shared" si="54"/>
        <v>D18</v>
      </c>
      <c r="P227" s="3" t="s">
        <v>666</v>
      </c>
      <c r="Q227" t="str">
        <f t="shared" si="55"/>
        <v>M22</v>
      </c>
      <c r="R227" t="str">
        <f t="shared" si="56"/>
        <v>M18</v>
      </c>
      <c r="S227" s="3" t="s">
        <v>666</v>
      </c>
      <c r="T227" t="str">
        <f t="shared" si="57"/>
        <v>V22</v>
      </c>
      <c r="U227" t="str">
        <f t="shared" si="58"/>
        <v>V18</v>
      </c>
      <c r="V227" s="3" t="s">
        <v>666</v>
      </c>
      <c r="W227" t="str">
        <f t="shared" si="59"/>
        <v>AE22</v>
      </c>
      <c r="X227" t="str">
        <f t="shared" si="60"/>
        <v>AE18</v>
      </c>
      <c r="Y227" s="3" t="s">
        <v>666</v>
      </c>
      <c r="Z227" t="str">
        <f t="shared" si="61"/>
        <v>D34</v>
      </c>
      <c r="AA227" t="str">
        <f t="shared" si="62"/>
        <v>D30</v>
      </c>
      <c r="AB227" s="3" t="s">
        <v>666</v>
      </c>
      <c r="AC227" t="str">
        <f t="shared" si="63"/>
        <v>M34</v>
      </c>
      <c r="AD227" t="str">
        <f t="shared" si="64"/>
        <v>M30</v>
      </c>
      <c r="AE227" s="3" t="s">
        <v>666</v>
      </c>
      <c r="AF227" t="str">
        <f t="shared" si="65"/>
        <v>V34</v>
      </c>
      <c r="AG227" t="str">
        <f t="shared" si="66"/>
        <v>V30</v>
      </c>
      <c r="AH227" s="3" t="s">
        <v>666</v>
      </c>
      <c r="AI227" t="str">
        <f t="shared" si="67"/>
        <v>AE34</v>
      </c>
      <c r="AJ227" t="str">
        <f t="shared" si="68"/>
        <v>AE30</v>
      </c>
    </row>
    <row r="228" spans="1:36" x14ac:dyDescent="0.2">
      <c r="A228" s="3" t="s">
        <v>666</v>
      </c>
      <c r="B228" t="s">
        <v>650</v>
      </c>
      <c r="C228" t="s">
        <v>277</v>
      </c>
      <c r="D228" s="3" t="s">
        <v>666</v>
      </c>
      <c r="E228" t="s">
        <v>1641</v>
      </c>
      <c r="F228" t="s">
        <v>1644</v>
      </c>
      <c r="G228" s="3" t="s">
        <v>666</v>
      </c>
      <c r="H228" t="s">
        <v>1656</v>
      </c>
      <c r="I228" t="s">
        <v>1659</v>
      </c>
      <c r="J228" s="3" t="s">
        <v>666</v>
      </c>
      <c r="K228" t="s">
        <v>1672</v>
      </c>
      <c r="L228" t="s">
        <v>1675</v>
      </c>
      <c r="M228" s="3" t="s">
        <v>666</v>
      </c>
      <c r="N228" t="str">
        <f t="shared" si="53"/>
        <v>D21</v>
      </c>
      <c r="O228" t="str">
        <f t="shared" si="54"/>
        <v>D19</v>
      </c>
      <c r="P228" s="3" t="s">
        <v>666</v>
      </c>
      <c r="Q228" t="str">
        <f t="shared" si="55"/>
        <v>M21</v>
      </c>
      <c r="R228" t="str">
        <f t="shared" si="56"/>
        <v>M19</v>
      </c>
      <c r="S228" s="3" t="s">
        <v>666</v>
      </c>
      <c r="T228" t="str">
        <f t="shared" si="57"/>
        <v>V21</v>
      </c>
      <c r="U228" t="str">
        <f t="shared" si="58"/>
        <v>V19</v>
      </c>
      <c r="V228" s="3" t="s">
        <v>666</v>
      </c>
      <c r="W228" t="str">
        <f t="shared" si="59"/>
        <v>AE21</v>
      </c>
      <c r="X228" t="str">
        <f t="shared" si="60"/>
        <v>AE19</v>
      </c>
      <c r="Y228" s="3" t="s">
        <v>666</v>
      </c>
      <c r="Z228" t="str">
        <f t="shared" si="61"/>
        <v>D33</v>
      </c>
      <c r="AA228" t="str">
        <f t="shared" si="62"/>
        <v>D31</v>
      </c>
      <c r="AB228" s="3" t="s">
        <v>666</v>
      </c>
      <c r="AC228" t="str">
        <f t="shared" si="63"/>
        <v>M33</v>
      </c>
      <c r="AD228" t="str">
        <f t="shared" si="64"/>
        <v>M31</v>
      </c>
      <c r="AE228" s="3" t="s">
        <v>666</v>
      </c>
      <c r="AF228" t="str">
        <f t="shared" si="65"/>
        <v>V33</v>
      </c>
      <c r="AG228" t="str">
        <f t="shared" si="66"/>
        <v>V31</v>
      </c>
      <c r="AH228" s="3" t="s">
        <v>666</v>
      </c>
      <c r="AI228" t="str">
        <f t="shared" si="67"/>
        <v>AE33</v>
      </c>
      <c r="AJ228" t="str">
        <f t="shared" si="68"/>
        <v>AE31</v>
      </c>
    </row>
    <row r="229" spans="1:36" x14ac:dyDescent="0.2">
      <c r="A229" s="3" t="s">
        <v>666</v>
      </c>
      <c r="B229" t="s">
        <v>660</v>
      </c>
      <c r="C229" t="s">
        <v>653</v>
      </c>
      <c r="D229" s="3" t="s">
        <v>666</v>
      </c>
      <c r="E229" t="s">
        <v>1654</v>
      </c>
      <c r="F229" t="s">
        <v>1653</v>
      </c>
      <c r="G229" s="3" t="s">
        <v>666</v>
      </c>
      <c r="H229" t="s">
        <v>1670</v>
      </c>
      <c r="I229" t="s">
        <v>1669</v>
      </c>
      <c r="J229" s="3" t="s">
        <v>666</v>
      </c>
      <c r="K229" t="s">
        <v>1686</v>
      </c>
      <c r="L229" t="s">
        <v>1685</v>
      </c>
      <c r="M229" s="3" t="s">
        <v>666</v>
      </c>
      <c r="N229" t="str">
        <f t="shared" si="53"/>
        <v>H24</v>
      </c>
      <c r="O229" t="str">
        <f t="shared" si="54"/>
        <v>H16</v>
      </c>
      <c r="P229" s="3" t="s">
        <v>666</v>
      </c>
      <c r="Q229" t="str">
        <f t="shared" si="55"/>
        <v>Q24</v>
      </c>
      <c r="R229" t="str">
        <f t="shared" si="56"/>
        <v>Q16</v>
      </c>
      <c r="S229" s="3" t="s">
        <v>666</v>
      </c>
      <c r="T229" t="str">
        <f t="shared" si="57"/>
        <v>Z24</v>
      </c>
      <c r="U229" t="str">
        <f t="shared" si="58"/>
        <v>Z16</v>
      </c>
      <c r="V229" s="3" t="s">
        <v>666</v>
      </c>
      <c r="W229" t="str">
        <f t="shared" si="59"/>
        <v>AI24</v>
      </c>
      <c r="X229" t="str">
        <f t="shared" si="60"/>
        <v>AI16</v>
      </c>
      <c r="Y229" s="3" t="s">
        <v>666</v>
      </c>
      <c r="Z229" t="str">
        <f t="shared" si="61"/>
        <v>H36</v>
      </c>
      <c r="AA229" t="str">
        <f t="shared" si="62"/>
        <v>H28</v>
      </c>
      <c r="AB229" s="3" t="s">
        <v>666</v>
      </c>
      <c r="AC229" t="str">
        <f t="shared" si="63"/>
        <v>Q36</v>
      </c>
      <c r="AD229" t="str">
        <f t="shared" si="64"/>
        <v>Q28</v>
      </c>
      <c r="AE229" s="3" t="s">
        <v>666</v>
      </c>
      <c r="AF229" t="str">
        <f t="shared" si="65"/>
        <v>Z36</v>
      </c>
      <c r="AG229" t="str">
        <f t="shared" si="66"/>
        <v>Z28</v>
      </c>
      <c r="AH229" s="3" t="s">
        <v>666</v>
      </c>
      <c r="AI229" t="str">
        <f t="shared" si="67"/>
        <v>AI36</v>
      </c>
      <c r="AJ229" t="str">
        <f t="shared" si="68"/>
        <v>AI28</v>
      </c>
    </row>
    <row r="230" spans="1:36" x14ac:dyDescent="0.2">
      <c r="A230" s="3" t="s">
        <v>666</v>
      </c>
      <c r="B230" t="s">
        <v>659</v>
      </c>
      <c r="C230" t="s">
        <v>654</v>
      </c>
      <c r="D230" s="3" t="s">
        <v>666</v>
      </c>
      <c r="E230" t="s">
        <v>1652</v>
      </c>
      <c r="F230" t="s">
        <v>1655</v>
      </c>
      <c r="G230" s="3" t="s">
        <v>666</v>
      </c>
      <c r="H230" t="s">
        <v>1668</v>
      </c>
      <c r="I230" t="s">
        <v>1671</v>
      </c>
      <c r="J230" s="3" t="s">
        <v>666</v>
      </c>
      <c r="K230" t="s">
        <v>1684</v>
      </c>
      <c r="L230" t="s">
        <v>1687</v>
      </c>
      <c r="M230" s="3" t="s">
        <v>666</v>
      </c>
      <c r="N230" t="str">
        <f t="shared" si="53"/>
        <v>H23</v>
      </c>
      <c r="O230" t="str">
        <f t="shared" si="54"/>
        <v>H17</v>
      </c>
      <c r="P230" s="3" t="s">
        <v>666</v>
      </c>
      <c r="Q230" t="str">
        <f t="shared" si="55"/>
        <v>Q23</v>
      </c>
      <c r="R230" t="str">
        <f t="shared" si="56"/>
        <v>Q17</v>
      </c>
      <c r="S230" s="3" t="s">
        <v>666</v>
      </c>
      <c r="T230" t="str">
        <f t="shared" si="57"/>
        <v>Z23</v>
      </c>
      <c r="U230" t="str">
        <f t="shared" si="58"/>
        <v>Z17</v>
      </c>
      <c r="V230" s="3" t="s">
        <v>666</v>
      </c>
      <c r="W230" t="str">
        <f t="shared" si="59"/>
        <v>AI23</v>
      </c>
      <c r="X230" t="str">
        <f t="shared" si="60"/>
        <v>AI17</v>
      </c>
      <c r="Y230" s="3" t="s">
        <v>666</v>
      </c>
      <c r="Z230" t="str">
        <f t="shared" si="61"/>
        <v>H35</v>
      </c>
      <c r="AA230" t="str">
        <f t="shared" si="62"/>
        <v>H29</v>
      </c>
      <c r="AB230" s="3" t="s">
        <v>666</v>
      </c>
      <c r="AC230" t="str">
        <f t="shared" si="63"/>
        <v>Q35</v>
      </c>
      <c r="AD230" t="str">
        <f t="shared" si="64"/>
        <v>Q29</v>
      </c>
      <c r="AE230" s="3" t="s">
        <v>666</v>
      </c>
      <c r="AF230" t="str">
        <f t="shared" si="65"/>
        <v>Z35</v>
      </c>
      <c r="AG230" t="str">
        <f t="shared" si="66"/>
        <v>Z29</v>
      </c>
      <c r="AH230" s="3" t="s">
        <v>666</v>
      </c>
      <c r="AI230" t="str">
        <f t="shared" si="67"/>
        <v>AI35</v>
      </c>
      <c r="AJ230" t="str">
        <f t="shared" si="68"/>
        <v>AI29</v>
      </c>
    </row>
    <row r="231" spans="1:36" x14ac:dyDescent="0.2">
      <c r="A231" s="3" t="s">
        <v>666</v>
      </c>
      <c r="B231" t="s">
        <v>658</v>
      </c>
      <c r="C231" t="s">
        <v>655</v>
      </c>
      <c r="D231" s="3" t="s">
        <v>666</v>
      </c>
      <c r="E231" t="s">
        <v>1650</v>
      </c>
      <c r="F231" t="s">
        <v>1649</v>
      </c>
      <c r="G231" s="3" t="s">
        <v>666</v>
      </c>
      <c r="H231" t="s">
        <v>1666</v>
      </c>
      <c r="I231" t="s">
        <v>1665</v>
      </c>
      <c r="J231" s="3" t="s">
        <v>666</v>
      </c>
      <c r="K231" t="s">
        <v>1682</v>
      </c>
      <c r="L231" t="s">
        <v>1681</v>
      </c>
      <c r="M231" s="3" t="s">
        <v>666</v>
      </c>
      <c r="N231" t="str">
        <f t="shared" si="53"/>
        <v>H22</v>
      </c>
      <c r="O231" t="str">
        <f t="shared" si="54"/>
        <v>H18</v>
      </c>
      <c r="P231" s="3" t="s">
        <v>666</v>
      </c>
      <c r="Q231" t="str">
        <f t="shared" si="55"/>
        <v>Q22</v>
      </c>
      <c r="R231" t="str">
        <f t="shared" si="56"/>
        <v>Q18</v>
      </c>
      <c r="S231" s="3" t="s">
        <v>666</v>
      </c>
      <c r="T231" t="str">
        <f t="shared" si="57"/>
        <v>Z22</v>
      </c>
      <c r="U231" t="str">
        <f t="shared" si="58"/>
        <v>Z18</v>
      </c>
      <c r="V231" s="3" t="s">
        <v>666</v>
      </c>
      <c r="W231" t="str">
        <f t="shared" si="59"/>
        <v>AI22</v>
      </c>
      <c r="X231" t="str">
        <f t="shared" si="60"/>
        <v>AI18</v>
      </c>
      <c r="Y231" s="3" t="s">
        <v>666</v>
      </c>
      <c r="Z231" t="str">
        <f t="shared" si="61"/>
        <v>H34</v>
      </c>
      <c r="AA231" t="str">
        <f t="shared" si="62"/>
        <v>H30</v>
      </c>
      <c r="AB231" s="3" t="s">
        <v>666</v>
      </c>
      <c r="AC231" t="str">
        <f t="shared" si="63"/>
        <v>Q34</v>
      </c>
      <c r="AD231" t="str">
        <f t="shared" si="64"/>
        <v>Q30</v>
      </c>
      <c r="AE231" s="3" t="s">
        <v>666</v>
      </c>
      <c r="AF231" t="str">
        <f t="shared" si="65"/>
        <v>Z34</v>
      </c>
      <c r="AG231" t="str">
        <f t="shared" si="66"/>
        <v>Z30</v>
      </c>
      <c r="AH231" s="3" t="s">
        <v>666</v>
      </c>
      <c r="AI231" t="str">
        <f t="shared" si="67"/>
        <v>AI34</v>
      </c>
      <c r="AJ231" t="str">
        <f t="shared" si="68"/>
        <v>AI30</v>
      </c>
    </row>
    <row r="232" spans="1:36" x14ac:dyDescent="0.2">
      <c r="A232" s="3" t="s">
        <v>666</v>
      </c>
      <c r="B232" t="s">
        <v>657</v>
      </c>
      <c r="C232" t="s">
        <v>656</v>
      </c>
      <c r="D232" s="3" t="s">
        <v>666</v>
      </c>
      <c r="E232" t="s">
        <v>1648</v>
      </c>
      <c r="F232" t="s">
        <v>1651</v>
      </c>
      <c r="G232" s="3" t="s">
        <v>666</v>
      </c>
      <c r="H232" t="s">
        <v>1664</v>
      </c>
      <c r="I232" t="s">
        <v>1667</v>
      </c>
      <c r="J232" s="3" t="s">
        <v>666</v>
      </c>
      <c r="K232" t="s">
        <v>1680</v>
      </c>
      <c r="L232" t="s">
        <v>1683</v>
      </c>
      <c r="M232" s="3" t="s">
        <v>666</v>
      </c>
      <c r="N232" t="str">
        <f t="shared" si="53"/>
        <v>H21</v>
      </c>
      <c r="O232" t="str">
        <f t="shared" si="54"/>
        <v>H19</v>
      </c>
      <c r="P232" s="3" t="s">
        <v>666</v>
      </c>
      <c r="Q232" t="str">
        <f t="shared" si="55"/>
        <v>Q21</v>
      </c>
      <c r="R232" t="str">
        <f t="shared" si="56"/>
        <v>Q19</v>
      </c>
      <c r="S232" s="3" t="s">
        <v>666</v>
      </c>
      <c r="T232" t="str">
        <f t="shared" si="57"/>
        <v>Z21</v>
      </c>
      <c r="U232" t="str">
        <f t="shared" si="58"/>
        <v>Z19</v>
      </c>
      <c r="V232" s="3" t="s">
        <v>666</v>
      </c>
      <c r="W232" t="str">
        <f t="shared" si="59"/>
        <v>AI21</v>
      </c>
      <c r="X232" t="str">
        <f t="shared" si="60"/>
        <v>AI19</v>
      </c>
      <c r="Y232" s="3" t="s">
        <v>666</v>
      </c>
      <c r="Z232" t="str">
        <f t="shared" si="61"/>
        <v>H33</v>
      </c>
      <c r="AA232" t="str">
        <f t="shared" si="62"/>
        <v>H31</v>
      </c>
      <c r="AB232" s="3" t="s">
        <v>666</v>
      </c>
      <c r="AC232" t="str">
        <f t="shared" si="63"/>
        <v>Q33</v>
      </c>
      <c r="AD232" t="str">
        <f t="shared" si="64"/>
        <v>Q31</v>
      </c>
      <c r="AE232" s="3" t="s">
        <v>666</v>
      </c>
      <c r="AF232" t="str">
        <f t="shared" si="65"/>
        <v>Z33</v>
      </c>
      <c r="AG232" t="str">
        <f t="shared" si="66"/>
        <v>Z31</v>
      </c>
      <c r="AH232" s="3" t="s">
        <v>666</v>
      </c>
      <c r="AI232" t="str">
        <f t="shared" si="67"/>
        <v>AI33</v>
      </c>
      <c r="AJ232" t="str">
        <f t="shared" si="68"/>
        <v>AI31</v>
      </c>
    </row>
    <row r="233" spans="1:36" x14ac:dyDescent="0.2">
      <c r="A233" s="3" t="s">
        <v>935</v>
      </c>
      <c r="B233" t="s">
        <v>649</v>
      </c>
      <c r="C233" t="s">
        <v>291</v>
      </c>
      <c r="D233" s="3" t="s">
        <v>935</v>
      </c>
      <c r="E233" t="s">
        <v>1647</v>
      </c>
      <c r="F233" t="s">
        <v>280</v>
      </c>
      <c r="G233" s="3" t="s">
        <v>935</v>
      </c>
      <c r="H233" t="s">
        <v>1663</v>
      </c>
      <c r="I233" t="s">
        <v>1661</v>
      </c>
      <c r="J233" s="3" t="s">
        <v>935</v>
      </c>
      <c r="K233" t="s">
        <v>1679</v>
      </c>
      <c r="L233" t="s">
        <v>1677</v>
      </c>
      <c r="M233" s="3" t="s">
        <v>935</v>
      </c>
      <c r="N233" t="str">
        <f t="shared" si="53"/>
        <v>D17</v>
      </c>
      <c r="O233" t="str">
        <f t="shared" si="54"/>
        <v>D16</v>
      </c>
      <c r="P233" s="3" t="s">
        <v>935</v>
      </c>
      <c r="Q233" t="str">
        <f t="shared" si="55"/>
        <v>M17</v>
      </c>
      <c r="R233" t="str">
        <f t="shared" si="56"/>
        <v>M16</v>
      </c>
      <c r="S233" s="3" t="s">
        <v>935</v>
      </c>
      <c r="T233" t="str">
        <f t="shared" si="57"/>
        <v>V17</v>
      </c>
      <c r="U233" t="str">
        <f t="shared" si="58"/>
        <v>V16</v>
      </c>
      <c r="V233" s="3" t="s">
        <v>935</v>
      </c>
      <c r="W233" t="str">
        <f t="shared" si="59"/>
        <v>AE17</v>
      </c>
      <c r="X233" t="str">
        <f t="shared" si="60"/>
        <v>AE16</v>
      </c>
      <c r="Y233" s="3" t="s">
        <v>935</v>
      </c>
      <c r="Z233" t="str">
        <f t="shared" si="61"/>
        <v>D29</v>
      </c>
      <c r="AA233" t="str">
        <f t="shared" si="62"/>
        <v>D28</v>
      </c>
      <c r="AB233" s="3" t="s">
        <v>935</v>
      </c>
      <c r="AC233" t="str">
        <f t="shared" si="63"/>
        <v>M29</v>
      </c>
      <c r="AD233" t="str">
        <f t="shared" si="64"/>
        <v>M28</v>
      </c>
      <c r="AE233" s="3" t="s">
        <v>935</v>
      </c>
      <c r="AF233" t="str">
        <f t="shared" si="65"/>
        <v>V29</v>
      </c>
      <c r="AG233" t="str">
        <f t="shared" si="66"/>
        <v>V28</v>
      </c>
      <c r="AH233" s="3" t="s">
        <v>935</v>
      </c>
      <c r="AI233" t="str">
        <f t="shared" si="67"/>
        <v>AE29</v>
      </c>
      <c r="AJ233" t="str">
        <f t="shared" si="68"/>
        <v>AE28</v>
      </c>
    </row>
    <row r="234" spans="1:36" x14ac:dyDescent="0.2">
      <c r="A234" s="3" t="s">
        <v>935</v>
      </c>
      <c r="B234" t="s">
        <v>654</v>
      </c>
      <c r="C234" t="s">
        <v>653</v>
      </c>
      <c r="D234" s="3" t="s">
        <v>935</v>
      </c>
      <c r="E234" t="s">
        <v>1655</v>
      </c>
      <c r="F234" t="s">
        <v>1653</v>
      </c>
      <c r="G234" s="3" t="s">
        <v>935</v>
      </c>
      <c r="H234" t="s">
        <v>1671</v>
      </c>
      <c r="I234" t="s">
        <v>1669</v>
      </c>
      <c r="J234" s="3" t="s">
        <v>935</v>
      </c>
      <c r="K234" t="s">
        <v>1687</v>
      </c>
      <c r="L234" t="s">
        <v>1685</v>
      </c>
      <c r="M234" s="3" t="s">
        <v>935</v>
      </c>
      <c r="N234" t="str">
        <f t="shared" si="53"/>
        <v>H17</v>
      </c>
      <c r="O234" t="str">
        <f t="shared" si="54"/>
        <v>H16</v>
      </c>
      <c r="P234" s="3" t="s">
        <v>935</v>
      </c>
      <c r="Q234" t="str">
        <f t="shared" si="55"/>
        <v>Q17</v>
      </c>
      <c r="R234" t="str">
        <f t="shared" si="56"/>
        <v>Q16</v>
      </c>
      <c r="S234" s="3" t="s">
        <v>935</v>
      </c>
      <c r="T234" t="str">
        <f t="shared" si="57"/>
        <v>Z17</v>
      </c>
      <c r="U234" t="str">
        <f t="shared" si="58"/>
        <v>Z16</v>
      </c>
      <c r="V234" s="3" t="s">
        <v>935</v>
      </c>
      <c r="W234" t="str">
        <f t="shared" si="59"/>
        <v>AI17</v>
      </c>
      <c r="X234" t="str">
        <f t="shared" si="60"/>
        <v>AI16</v>
      </c>
      <c r="Y234" s="3" t="s">
        <v>935</v>
      </c>
      <c r="Z234" t="str">
        <f t="shared" si="61"/>
        <v>H29</v>
      </c>
      <c r="AA234" t="str">
        <f t="shared" si="62"/>
        <v>H28</v>
      </c>
      <c r="AB234" s="3" t="s">
        <v>935</v>
      </c>
      <c r="AC234" t="str">
        <f t="shared" si="63"/>
        <v>Q29</v>
      </c>
      <c r="AD234" t="str">
        <f t="shared" si="64"/>
        <v>Q28</v>
      </c>
      <c r="AE234" s="3" t="s">
        <v>935</v>
      </c>
      <c r="AF234" t="str">
        <f t="shared" si="65"/>
        <v>Z29</v>
      </c>
      <c r="AG234" t="str">
        <f t="shared" si="66"/>
        <v>Z28</v>
      </c>
      <c r="AH234" s="3" t="s">
        <v>935</v>
      </c>
      <c r="AI234" t="str">
        <f t="shared" si="67"/>
        <v>AI29</v>
      </c>
      <c r="AJ234" t="str">
        <f t="shared" si="68"/>
        <v>AI28</v>
      </c>
    </row>
    <row r="235" spans="1:36" x14ac:dyDescent="0.2">
      <c r="A235" s="3" t="s">
        <v>935</v>
      </c>
      <c r="B235" t="s">
        <v>277</v>
      </c>
      <c r="C235" t="s">
        <v>292</v>
      </c>
      <c r="D235" s="3" t="s">
        <v>935</v>
      </c>
      <c r="E235" t="s">
        <v>1644</v>
      </c>
      <c r="F235" t="s">
        <v>1642</v>
      </c>
      <c r="G235" s="3" t="s">
        <v>935</v>
      </c>
      <c r="H235" t="s">
        <v>1659</v>
      </c>
      <c r="I235" t="s">
        <v>1657</v>
      </c>
      <c r="J235" s="3" t="s">
        <v>935</v>
      </c>
      <c r="K235" t="s">
        <v>1675</v>
      </c>
      <c r="L235" t="s">
        <v>1673</v>
      </c>
      <c r="M235" s="3" t="s">
        <v>935</v>
      </c>
      <c r="N235" t="str">
        <f t="shared" si="53"/>
        <v>D19</v>
      </c>
      <c r="O235" t="str">
        <f t="shared" si="54"/>
        <v>D18</v>
      </c>
      <c r="P235" s="3" t="s">
        <v>935</v>
      </c>
      <c r="Q235" t="str">
        <f t="shared" si="55"/>
        <v>M19</v>
      </c>
      <c r="R235" t="str">
        <f t="shared" si="56"/>
        <v>M18</v>
      </c>
      <c r="S235" s="3" t="s">
        <v>935</v>
      </c>
      <c r="T235" t="str">
        <f t="shared" si="57"/>
        <v>V19</v>
      </c>
      <c r="U235" t="str">
        <f t="shared" si="58"/>
        <v>V18</v>
      </c>
      <c r="V235" s="3" t="s">
        <v>935</v>
      </c>
      <c r="W235" t="str">
        <f t="shared" si="59"/>
        <v>AE19</v>
      </c>
      <c r="X235" t="str">
        <f t="shared" si="60"/>
        <v>AE18</v>
      </c>
      <c r="Y235" s="3" t="s">
        <v>935</v>
      </c>
      <c r="Z235" t="str">
        <f t="shared" si="61"/>
        <v>D31</v>
      </c>
      <c r="AA235" t="str">
        <f t="shared" si="62"/>
        <v>D30</v>
      </c>
      <c r="AB235" s="3" t="s">
        <v>935</v>
      </c>
      <c r="AC235" t="str">
        <f t="shared" si="63"/>
        <v>M31</v>
      </c>
      <c r="AD235" t="str">
        <f t="shared" si="64"/>
        <v>M30</v>
      </c>
      <c r="AE235" s="3" t="s">
        <v>935</v>
      </c>
      <c r="AF235" t="str">
        <f t="shared" si="65"/>
        <v>V31</v>
      </c>
      <c r="AG235" t="str">
        <f t="shared" si="66"/>
        <v>V30</v>
      </c>
      <c r="AH235" s="3" t="s">
        <v>935</v>
      </c>
      <c r="AI235" t="str">
        <f t="shared" si="67"/>
        <v>AE31</v>
      </c>
      <c r="AJ235" t="str">
        <f t="shared" si="68"/>
        <v>AE30</v>
      </c>
    </row>
    <row r="236" spans="1:36" x14ac:dyDescent="0.2">
      <c r="A236" s="3" t="s">
        <v>935</v>
      </c>
      <c r="B236" t="s">
        <v>656</v>
      </c>
      <c r="C236" t="s">
        <v>655</v>
      </c>
      <c r="D236" s="3" t="s">
        <v>935</v>
      </c>
      <c r="E236" t="s">
        <v>1651</v>
      </c>
      <c r="F236" t="s">
        <v>1649</v>
      </c>
      <c r="G236" s="3" t="s">
        <v>935</v>
      </c>
      <c r="H236" t="s">
        <v>1667</v>
      </c>
      <c r="I236" t="s">
        <v>1665</v>
      </c>
      <c r="J236" s="3" t="s">
        <v>935</v>
      </c>
      <c r="K236" t="s">
        <v>1683</v>
      </c>
      <c r="L236" t="s">
        <v>1681</v>
      </c>
      <c r="M236" s="3" t="s">
        <v>935</v>
      </c>
      <c r="N236" t="str">
        <f t="shared" si="53"/>
        <v>H19</v>
      </c>
      <c r="O236" t="str">
        <f t="shared" si="54"/>
        <v>H18</v>
      </c>
      <c r="P236" s="3" t="s">
        <v>935</v>
      </c>
      <c r="Q236" t="str">
        <f t="shared" si="55"/>
        <v>Q19</v>
      </c>
      <c r="R236" t="str">
        <f t="shared" si="56"/>
        <v>Q18</v>
      </c>
      <c r="S236" s="3" t="s">
        <v>935</v>
      </c>
      <c r="T236" t="str">
        <f t="shared" si="57"/>
        <v>Z19</v>
      </c>
      <c r="U236" t="str">
        <f t="shared" si="58"/>
        <v>Z18</v>
      </c>
      <c r="V236" s="3" t="s">
        <v>935</v>
      </c>
      <c r="W236" t="str">
        <f t="shared" si="59"/>
        <v>AI19</v>
      </c>
      <c r="X236" t="str">
        <f t="shared" si="60"/>
        <v>AI18</v>
      </c>
      <c r="Y236" s="3" t="s">
        <v>935</v>
      </c>
      <c r="Z236" t="str">
        <f t="shared" si="61"/>
        <v>H31</v>
      </c>
      <c r="AA236" t="str">
        <f t="shared" si="62"/>
        <v>H30</v>
      </c>
      <c r="AB236" s="3" t="s">
        <v>935</v>
      </c>
      <c r="AC236" t="str">
        <f t="shared" si="63"/>
        <v>Q31</v>
      </c>
      <c r="AD236" t="str">
        <f t="shared" si="64"/>
        <v>Q30</v>
      </c>
      <c r="AE236" s="3" t="s">
        <v>935</v>
      </c>
      <c r="AF236" t="str">
        <f t="shared" si="65"/>
        <v>Z31</v>
      </c>
      <c r="AG236" t="str">
        <f t="shared" si="66"/>
        <v>Z30</v>
      </c>
      <c r="AH236" s="3" t="s">
        <v>935</v>
      </c>
      <c r="AI236" t="str">
        <f t="shared" si="67"/>
        <v>AI31</v>
      </c>
      <c r="AJ236" t="str">
        <f t="shared" si="68"/>
        <v>AI30</v>
      </c>
    </row>
    <row r="237" spans="1:36" x14ac:dyDescent="0.2">
      <c r="A237" s="3" t="s">
        <v>935</v>
      </c>
      <c r="B237" t="s">
        <v>294</v>
      </c>
      <c r="C237" t="s">
        <v>650</v>
      </c>
      <c r="D237" s="3" t="s">
        <v>935</v>
      </c>
      <c r="E237" t="s">
        <v>1643</v>
      </c>
      <c r="F237" t="s">
        <v>1641</v>
      </c>
      <c r="G237" s="3" t="s">
        <v>935</v>
      </c>
      <c r="H237" t="s">
        <v>1658</v>
      </c>
      <c r="I237" t="s">
        <v>1656</v>
      </c>
      <c r="J237" s="3" t="s">
        <v>935</v>
      </c>
      <c r="K237" t="s">
        <v>1674</v>
      </c>
      <c r="L237" t="s">
        <v>1672</v>
      </c>
      <c r="M237" s="3" t="s">
        <v>935</v>
      </c>
      <c r="N237" t="str">
        <f t="shared" si="53"/>
        <v>D22</v>
      </c>
      <c r="O237" t="str">
        <f t="shared" si="54"/>
        <v>D21</v>
      </c>
      <c r="P237" s="3" t="s">
        <v>935</v>
      </c>
      <c r="Q237" t="str">
        <f t="shared" si="55"/>
        <v>M22</v>
      </c>
      <c r="R237" t="str">
        <f t="shared" si="56"/>
        <v>M21</v>
      </c>
      <c r="S237" s="3" t="s">
        <v>935</v>
      </c>
      <c r="T237" t="str">
        <f t="shared" si="57"/>
        <v>V22</v>
      </c>
      <c r="U237" t="str">
        <f t="shared" si="58"/>
        <v>V21</v>
      </c>
      <c r="V237" s="3" t="s">
        <v>935</v>
      </c>
      <c r="W237" t="str">
        <f t="shared" si="59"/>
        <v>AE22</v>
      </c>
      <c r="X237" t="str">
        <f t="shared" si="60"/>
        <v>AE21</v>
      </c>
      <c r="Y237" s="3" t="s">
        <v>935</v>
      </c>
      <c r="Z237" t="str">
        <f t="shared" si="61"/>
        <v>D34</v>
      </c>
      <c r="AA237" t="str">
        <f t="shared" si="62"/>
        <v>D33</v>
      </c>
      <c r="AB237" s="3" t="s">
        <v>935</v>
      </c>
      <c r="AC237" t="str">
        <f t="shared" si="63"/>
        <v>M34</v>
      </c>
      <c r="AD237" t="str">
        <f t="shared" si="64"/>
        <v>M33</v>
      </c>
      <c r="AE237" s="3" t="s">
        <v>935</v>
      </c>
      <c r="AF237" t="str">
        <f t="shared" si="65"/>
        <v>V34</v>
      </c>
      <c r="AG237" t="str">
        <f t="shared" si="66"/>
        <v>V33</v>
      </c>
      <c r="AH237" s="3" t="s">
        <v>935</v>
      </c>
      <c r="AI237" t="str">
        <f t="shared" si="67"/>
        <v>AE34</v>
      </c>
      <c r="AJ237" t="str">
        <f t="shared" si="68"/>
        <v>AE33</v>
      </c>
    </row>
    <row r="238" spans="1:36" x14ac:dyDescent="0.2">
      <c r="A238" s="3" t="s">
        <v>935</v>
      </c>
      <c r="B238" t="s">
        <v>658</v>
      </c>
      <c r="C238" t="s">
        <v>657</v>
      </c>
      <c r="D238" s="3" t="s">
        <v>935</v>
      </c>
      <c r="E238" t="s">
        <v>1650</v>
      </c>
      <c r="F238" t="s">
        <v>1648</v>
      </c>
      <c r="G238" s="3" t="s">
        <v>935</v>
      </c>
      <c r="H238" t="s">
        <v>1666</v>
      </c>
      <c r="I238" t="s">
        <v>1664</v>
      </c>
      <c r="J238" s="3" t="s">
        <v>935</v>
      </c>
      <c r="K238" t="s">
        <v>1682</v>
      </c>
      <c r="L238" t="s">
        <v>1680</v>
      </c>
      <c r="M238" s="3" t="s">
        <v>935</v>
      </c>
      <c r="N238" t="str">
        <f t="shared" si="53"/>
        <v>H22</v>
      </c>
      <c r="O238" t="str">
        <f t="shared" si="54"/>
        <v>H21</v>
      </c>
      <c r="P238" s="3" t="s">
        <v>935</v>
      </c>
      <c r="Q238" t="str">
        <f t="shared" si="55"/>
        <v>Q22</v>
      </c>
      <c r="R238" t="str">
        <f t="shared" si="56"/>
        <v>Q21</v>
      </c>
      <c r="S238" s="3" t="s">
        <v>935</v>
      </c>
      <c r="T238" t="str">
        <f t="shared" si="57"/>
        <v>Z22</v>
      </c>
      <c r="U238" t="str">
        <f t="shared" si="58"/>
        <v>Z21</v>
      </c>
      <c r="V238" s="3" t="s">
        <v>935</v>
      </c>
      <c r="W238" t="str">
        <f t="shared" si="59"/>
        <v>AI22</v>
      </c>
      <c r="X238" t="str">
        <f t="shared" si="60"/>
        <v>AI21</v>
      </c>
      <c r="Y238" s="3" t="s">
        <v>935</v>
      </c>
      <c r="Z238" t="str">
        <f t="shared" si="61"/>
        <v>H34</v>
      </c>
      <c r="AA238" t="str">
        <f t="shared" si="62"/>
        <v>H33</v>
      </c>
      <c r="AB238" s="3" t="s">
        <v>935</v>
      </c>
      <c r="AC238" t="str">
        <f t="shared" si="63"/>
        <v>Q34</v>
      </c>
      <c r="AD238" t="str">
        <f t="shared" si="64"/>
        <v>Q33</v>
      </c>
      <c r="AE238" s="3" t="s">
        <v>935</v>
      </c>
      <c r="AF238" t="str">
        <f t="shared" si="65"/>
        <v>Z34</v>
      </c>
      <c r="AG238" t="str">
        <f t="shared" si="66"/>
        <v>Z33</v>
      </c>
      <c r="AH238" s="3" t="s">
        <v>935</v>
      </c>
      <c r="AI238" t="str">
        <f t="shared" si="67"/>
        <v>AI34</v>
      </c>
      <c r="AJ238" t="str">
        <f t="shared" si="68"/>
        <v>AI33</v>
      </c>
    </row>
    <row r="239" spans="1:36" x14ac:dyDescent="0.2">
      <c r="A239" s="3" t="s">
        <v>935</v>
      </c>
      <c r="B239" t="s">
        <v>652</v>
      </c>
      <c r="C239" t="s">
        <v>651</v>
      </c>
      <c r="D239" s="3" t="s">
        <v>935</v>
      </c>
      <c r="E239" t="s">
        <v>1646</v>
      </c>
      <c r="F239" t="s">
        <v>1645</v>
      </c>
      <c r="G239" s="3" t="s">
        <v>935</v>
      </c>
      <c r="H239" t="s">
        <v>1662</v>
      </c>
      <c r="I239" t="s">
        <v>1660</v>
      </c>
      <c r="J239" s="3" t="s">
        <v>935</v>
      </c>
      <c r="K239" t="s">
        <v>1678</v>
      </c>
      <c r="L239" t="s">
        <v>1676</v>
      </c>
      <c r="M239" s="3" t="s">
        <v>935</v>
      </c>
      <c r="N239" t="str">
        <f t="shared" si="53"/>
        <v>D24</v>
      </c>
      <c r="O239" t="str">
        <f t="shared" si="54"/>
        <v>D23</v>
      </c>
      <c r="P239" s="3" t="s">
        <v>935</v>
      </c>
      <c r="Q239" t="str">
        <f t="shared" si="55"/>
        <v>M24</v>
      </c>
      <c r="R239" t="str">
        <f t="shared" si="56"/>
        <v>M23</v>
      </c>
      <c r="S239" s="3" t="s">
        <v>935</v>
      </c>
      <c r="T239" t="str">
        <f t="shared" si="57"/>
        <v>V24</v>
      </c>
      <c r="U239" t="str">
        <f t="shared" si="58"/>
        <v>V23</v>
      </c>
      <c r="V239" s="3" t="s">
        <v>935</v>
      </c>
      <c r="W239" t="str">
        <f t="shared" si="59"/>
        <v>AE24</v>
      </c>
      <c r="X239" t="str">
        <f t="shared" si="60"/>
        <v>AE23</v>
      </c>
      <c r="Y239" s="3" t="s">
        <v>935</v>
      </c>
      <c r="Z239" t="str">
        <f t="shared" si="61"/>
        <v>D36</v>
      </c>
      <c r="AA239" t="str">
        <f t="shared" si="62"/>
        <v>D35</v>
      </c>
      <c r="AB239" s="3" t="s">
        <v>935</v>
      </c>
      <c r="AC239" t="str">
        <f t="shared" si="63"/>
        <v>M36</v>
      </c>
      <c r="AD239" t="str">
        <f t="shared" si="64"/>
        <v>M35</v>
      </c>
      <c r="AE239" s="3" t="s">
        <v>935</v>
      </c>
      <c r="AF239" t="str">
        <f t="shared" si="65"/>
        <v>V36</v>
      </c>
      <c r="AG239" t="str">
        <f t="shared" si="66"/>
        <v>V35</v>
      </c>
      <c r="AH239" s="3" t="s">
        <v>935</v>
      </c>
      <c r="AI239" t="str">
        <f t="shared" si="67"/>
        <v>AE36</v>
      </c>
      <c r="AJ239" t="str">
        <f t="shared" si="68"/>
        <v>AE35</v>
      </c>
    </row>
    <row r="240" spans="1:36" x14ac:dyDescent="0.2">
      <c r="A240" s="3" t="s">
        <v>935</v>
      </c>
      <c r="B240" t="s">
        <v>660</v>
      </c>
      <c r="C240" t="s">
        <v>659</v>
      </c>
      <c r="D240" s="3" t="s">
        <v>935</v>
      </c>
      <c r="E240" t="s">
        <v>1654</v>
      </c>
      <c r="F240" t="s">
        <v>1652</v>
      </c>
      <c r="G240" s="3" t="s">
        <v>935</v>
      </c>
      <c r="H240" t="s">
        <v>1670</v>
      </c>
      <c r="I240" t="s">
        <v>1668</v>
      </c>
      <c r="J240" s="3" t="s">
        <v>935</v>
      </c>
      <c r="K240" t="s">
        <v>1686</v>
      </c>
      <c r="L240" t="s">
        <v>1684</v>
      </c>
      <c r="M240" s="3" t="s">
        <v>935</v>
      </c>
      <c r="N240" t="str">
        <f t="shared" si="53"/>
        <v>H24</v>
      </c>
      <c r="O240" t="str">
        <f t="shared" si="54"/>
        <v>H23</v>
      </c>
      <c r="P240" s="3" t="s">
        <v>935</v>
      </c>
      <c r="Q240" t="str">
        <f t="shared" si="55"/>
        <v>Q24</v>
      </c>
      <c r="R240" t="str">
        <f t="shared" si="56"/>
        <v>Q23</v>
      </c>
      <c r="S240" s="3" t="s">
        <v>935</v>
      </c>
      <c r="T240" t="str">
        <f t="shared" si="57"/>
        <v>Z24</v>
      </c>
      <c r="U240" t="str">
        <f t="shared" si="58"/>
        <v>Z23</v>
      </c>
      <c r="V240" s="3" t="s">
        <v>935</v>
      </c>
      <c r="W240" t="str">
        <f t="shared" si="59"/>
        <v>AI24</v>
      </c>
      <c r="X240" t="str">
        <f t="shared" si="60"/>
        <v>AI23</v>
      </c>
      <c r="Y240" s="3" t="s">
        <v>935</v>
      </c>
      <c r="Z240" t="str">
        <f t="shared" si="61"/>
        <v>H36</v>
      </c>
      <c r="AA240" t="str">
        <f t="shared" si="62"/>
        <v>H35</v>
      </c>
      <c r="AB240" s="3" t="s">
        <v>935</v>
      </c>
      <c r="AC240" t="str">
        <f t="shared" si="63"/>
        <v>Q36</v>
      </c>
      <c r="AD240" t="str">
        <f t="shared" si="64"/>
        <v>Q35</v>
      </c>
      <c r="AE240" s="3" t="s">
        <v>935</v>
      </c>
      <c r="AF240" t="str">
        <f t="shared" si="65"/>
        <v>Z36</v>
      </c>
      <c r="AG240" t="str">
        <f t="shared" si="66"/>
        <v>Z35</v>
      </c>
      <c r="AH240" s="3" t="s">
        <v>935</v>
      </c>
      <c r="AI240" t="str">
        <f t="shared" si="67"/>
        <v>AI36</v>
      </c>
      <c r="AJ240" t="str">
        <f t="shared" si="68"/>
        <v>AI35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0A45-6DAC-461E-8AE5-B5EA7C543823}">
  <dimension ref="A1:R86"/>
  <sheetViews>
    <sheetView workbookViewId="0">
      <selection activeCell="J4" sqref="J4"/>
    </sheetView>
  </sheetViews>
  <sheetFormatPr defaultRowHeight="15" x14ac:dyDescent="0.2"/>
  <cols>
    <col min="2" max="2" width="14.66015625" customWidth="1"/>
    <col min="3" max="3" width="5.24609375" customWidth="1"/>
    <col min="7" max="8" width="18.0234375" customWidth="1"/>
    <col min="15" max="16" width="18.0234375" customWidth="1"/>
  </cols>
  <sheetData>
    <row r="1" spans="1:18" x14ac:dyDescent="0.2">
      <c r="A1">
        <v>1</v>
      </c>
      <c r="B1" t="e">
        <f>VLOOKUP(C1, Rankings!AN:CG, 46, FALSE)</f>
        <v>#N/A</v>
      </c>
    </row>
    <row r="2" spans="1:18" x14ac:dyDescent="0.2">
      <c r="A2">
        <v>2</v>
      </c>
      <c r="B2" t="e">
        <f>VLOOKUP(C2, Rankings!AN:CG, 46, FALSE)</f>
        <v>#N/A</v>
      </c>
      <c r="E2" t="s">
        <v>1472</v>
      </c>
      <c r="M2" t="s">
        <v>1473</v>
      </c>
    </row>
    <row r="3" spans="1:18" x14ac:dyDescent="0.2">
      <c r="A3">
        <v>3</v>
      </c>
      <c r="B3" t="e">
        <f>VLOOKUP(C3, Rankings!AN:CG, 46, FALSE)</f>
        <v>#N/A</v>
      </c>
    </row>
    <row r="4" spans="1:18" x14ac:dyDescent="0.2">
      <c r="A4">
        <v>4</v>
      </c>
      <c r="B4" t="e">
        <f>VLOOKUP(C4, Rankings!AN:CG, 46, FALSE)</f>
        <v>#N/A</v>
      </c>
      <c r="E4" s="31">
        <v>64</v>
      </c>
      <c r="F4" s="31">
        <v>1</v>
      </c>
      <c r="G4" t="e">
        <f>VLOOKUP(E4, $A:$C, 2, FALSE)</f>
        <v>#N/A</v>
      </c>
      <c r="H4" t="e">
        <f>VLOOKUP(F4, $A:$C, 2, FALSE)</f>
        <v>#N/A</v>
      </c>
      <c r="I4">
        <f>VLOOKUP(E4, $A:$C, 3, FALSE)</f>
        <v>0</v>
      </c>
      <c r="J4">
        <f>VLOOKUP(F4, $A:$C, 3, FALSE)</f>
        <v>0</v>
      </c>
      <c r="M4" s="31">
        <v>1</v>
      </c>
      <c r="N4" s="31">
        <v>49</v>
      </c>
      <c r="O4" t="e">
        <f>VLOOKUP(M4, $A:$C, 2, FALSE)</f>
        <v>#N/A</v>
      </c>
      <c r="P4" t="e">
        <f>VLOOKUP(N4, $A:$C, 2, FALSE)</f>
        <v>#N/A</v>
      </c>
      <c r="Q4">
        <f>VLOOKUP(M4, $A:$C, 3, FALSE)</f>
        <v>0</v>
      </c>
      <c r="R4">
        <f>VLOOKUP(N4, $A:$C, 3, FALSE)</f>
        <v>0</v>
      </c>
    </row>
    <row r="5" spans="1:18" x14ac:dyDescent="0.2">
      <c r="A5">
        <v>5</v>
      </c>
      <c r="B5" t="e">
        <f>VLOOKUP(C5, Rankings!AN:CG, 46, FALSE)</f>
        <v>#N/A</v>
      </c>
      <c r="E5" s="31">
        <v>33</v>
      </c>
      <c r="F5" s="31">
        <v>32</v>
      </c>
      <c r="G5" t="e">
        <f t="shared" ref="G5:H35" si="0">VLOOKUP(E5, $A:$C, 2, FALSE)</f>
        <v>#N/A</v>
      </c>
      <c r="H5" t="e">
        <f t="shared" si="0"/>
        <v>#N/A</v>
      </c>
      <c r="I5">
        <f t="shared" ref="I5:J35" si="1">VLOOKUP(E5, $A:$C, 3, FALSE)</f>
        <v>0</v>
      </c>
      <c r="J5">
        <f t="shared" si="1"/>
        <v>0</v>
      </c>
      <c r="M5" s="31">
        <v>17</v>
      </c>
      <c r="N5" s="31">
        <v>33</v>
      </c>
      <c r="O5" t="e">
        <f t="shared" ref="O5:P35" si="2">VLOOKUP(M5, $A:$C, 2, FALSE)</f>
        <v>#N/A</v>
      </c>
      <c r="P5" t="e">
        <f t="shared" si="2"/>
        <v>#N/A</v>
      </c>
      <c r="Q5">
        <f t="shared" ref="Q5:R35" si="3">VLOOKUP(M5, $A:$C, 3, FALSE)</f>
        <v>0</v>
      </c>
      <c r="R5">
        <f t="shared" si="3"/>
        <v>0</v>
      </c>
    </row>
    <row r="6" spans="1:18" x14ac:dyDescent="0.2">
      <c r="A6">
        <v>6</v>
      </c>
      <c r="B6" t="e">
        <f>VLOOKUP(C6, Rankings!AN:CG, 46, FALSE)</f>
        <v>#N/A</v>
      </c>
      <c r="E6" s="31">
        <v>49</v>
      </c>
      <c r="F6" s="31">
        <v>16</v>
      </c>
      <c r="G6" t="e">
        <f t="shared" si="0"/>
        <v>#N/A</v>
      </c>
      <c r="H6" t="e">
        <f t="shared" si="0"/>
        <v>#N/A</v>
      </c>
      <c r="I6">
        <f t="shared" si="1"/>
        <v>0</v>
      </c>
      <c r="J6">
        <f t="shared" si="1"/>
        <v>0</v>
      </c>
      <c r="M6" s="31">
        <v>9</v>
      </c>
      <c r="N6" s="31">
        <v>57</v>
      </c>
      <c r="O6" t="e">
        <f t="shared" si="2"/>
        <v>#N/A</v>
      </c>
      <c r="P6" t="e">
        <f t="shared" si="2"/>
        <v>#N/A</v>
      </c>
      <c r="Q6">
        <f t="shared" si="3"/>
        <v>0</v>
      </c>
      <c r="R6">
        <f t="shared" si="3"/>
        <v>0</v>
      </c>
    </row>
    <row r="7" spans="1:18" x14ac:dyDescent="0.2">
      <c r="A7">
        <v>7</v>
      </c>
      <c r="B7" t="e">
        <f>VLOOKUP(C7, Rankings!AN:CG, 46, FALSE)</f>
        <v>#N/A</v>
      </c>
      <c r="E7" s="31">
        <v>48</v>
      </c>
      <c r="F7" s="31">
        <v>17</v>
      </c>
      <c r="G7" t="e">
        <f t="shared" si="0"/>
        <v>#N/A</v>
      </c>
      <c r="H7" t="e">
        <f t="shared" si="0"/>
        <v>#N/A</v>
      </c>
      <c r="I7">
        <f t="shared" si="1"/>
        <v>0</v>
      </c>
      <c r="J7">
        <f t="shared" si="1"/>
        <v>0</v>
      </c>
      <c r="M7" s="31">
        <v>25</v>
      </c>
      <c r="N7" s="31">
        <v>41</v>
      </c>
      <c r="O7" t="e">
        <f t="shared" si="2"/>
        <v>#N/A</v>
      </c>
      <c r="P7" t="e">
        <f t="shared" si="2"/>
        <v>#N/A</v>
      </c>
      <c r="Q7">
        <f t="shared" si="3"/>
        <v>0</v>
      </c>
      <c r="R7">
        <f t="shared" si="3"/>
        <v>0</v>
      </c>
    </row>
    <row r="8" spans="1:18" x14ac:dyDescent="0.2">
      <c r="A8">
        <v>8</v>
      </c>
      <c r="B8" t="e">
        <f>VLOOKUP(C8, Rankings!AN:CG, 46, FALSE)</f>
        <v>#N/A</v>
      </c>
      <c r="E8" s="31">
        <v>56</v>
      </c>
      <c r="F8" s="31">
        <v>9</v>
      </c>
      <c r="G8" t="e">
        <f t="shared" si="0"/>
        <v>#N/A</v>
      </c>
      <c r="H8" t="e">
        <f t="shared" si="0"/>
        <v>#N/A</v>
      </c>
      <c r="I8">
        <f t="shared" si="1"/>
        <v>0</v>
      </c>
      <c r="J8">
        <f t="shared" si="1"/>
        <v>0</v>
      </c>
      <c r="M8" s="31">
        <v>5</v>
      </c>
      <c r="N8" s="31">
        <v>53</v>
      </c>
      <c r="O8" t="e">
        <f t="shared" si="2"/>
        <v>#N/A</v>
      </c>
      <c r="P8" t="e">
        <f t="shared" si="2"/>
        <v>#N/A</v>
      </c>
      <c r="Q8">
        <f t="shared" si="3"/>
        <v>0</v>
      </c>
      <c r="R8">
        <f t="shared" si="3"/>
        <v>0</v>
      </c>
    </row>
    <row r="9" spans="1:18" x14ac:dyDescent="0.2">
      <c r="A9">
        <v>9</v>
      </c>
      <c r="B9" t="e">
        <f>VLOOKUP(C9, Rankings!AN:CG, 46, FALSE)</f>
        <v>#N/A</v>
      </c>
      <c r="E9" s="31">
        <v>41</v>
      </c>
      <c r="F9" s="31">
        <v>24</v>
      </c>
      <c r="G9" t="e">
        <f t="shared" si="0"/>
        <v>#N/A</v>
      </c>
      <c r="H9" t="e">
        <f t="shared" si="0"/>
        <v>#N/A</v>
      </c>
      <c r="I9">
        <f t="shared" si="1"/>
        <v>0</v>
      </c>
      <c r="J9">
        <f t="shared" si="1"/>
        <v>0</v>
      </c>
      <c r="M9" s="31">
        <v>21</v>
      </c>
      <c r="N9" s="31">
        <v>37</v>
      </c>
      <c r="O9" t="e">
        <f t="shared" si="2"/>
        <v>#N/A</v>
      </c>
      <c r="P9" t="e">
        <f t="shared" si="2"/>
        <v>#N/A</v>
      </c>
      <c r="Q9">
        <f t="shared" si="3"/>
        <v>0</v>
      </c>
      <c r="R9">
        <f t="shared" si="3"/>
        <v>0</v>
      </c>
    </row>
    <row r="10" spans="1:18" x14ac:dyDescent="0.2">
      <c r="A10">
        <v>10</v>
      </c>
      <c r="B10" t="e">
        <f>VLOOKUP(C10, Rankings!AN:CG, 46, FALSE)</f>
        <v>#N/A</v>
      </c>
      <c r="E10" s="31">
        <v>57</v>
      </c>
      <c r="F10" s="31">
        <v>8</v>
      </c>
      <c r="G10" t="e">
        <f t="shared" si="0"/>
        <v>#N/A</v>
      </c>
      <c r="H10" t="e">
        <f t="shared" si="0"/>
        <v>#N/A</v>
      </c>
      <c r="I10">
        <f t="shared" si="1"/>
        <v>0</v>
      </c>
      <c r="J10">
        <f t="shared" si="1"/>
        <v>0</v>
      </c>
      <c r="M10" s="31">
        <v>13</v>
      </c>
      <c r="N10" s="31">
        <v>61</v>
      </c>
      <c r="O10" t="e">
        <f t="shared" si="2"/>
        <v>#N/A</v>
      </c>
      <c r="P10" t="e">
        <f t="shared" si="2"/>
        <v>#N/A</v>
      </c>
      <c r="Q10">
        <f t="shared" si="3"/>
        <v>0</v>
      </c>
      <c r="R10">
        <f t="shared" si="3"/>
        <v>0</v>
      </c>
    </row>
    <row r="11" spans="1:18" x14ac:dyDescent="0.2">
      <c r="A11">
        <v>11</v>
      </c>
      <c r="B11" t="e">
        <f>VLOOKUP(C11, Rankings!AN:CG, 46, FALSE)</f>
        <v>#N/A</v>
      </c>
      <c r="E11" s="31">
        <v>40</v>
      </c>
      <c r="F11" s="31">
        <v>25</v>
      </c>
      <c r="G11" t="e">
        <f t="shared" si="0"/>
        <v>#N/A</v>
      </c>
      <c r="H11" t="e">
        <f t="shared" si="0"/>
        <v>#N/A</v>
      </c>
      <c r="I11">
        <f t="shared" si="1"/>
        <v>0</v>
      </c>
      <c r="J11">
        <f t="shared" si="1"/>
        <v>0</v>
      </c>
      <c r="M11" s="31">
        <v>29</v>
      </c>
      <c r="N11" s="31">
        <v>45</v>
      </c>
      <c r="O11" t="e">
        <f t="shared" si="2"/>
        <v>#N/A</v>
      </c>
      <c r="P11" t="e">
        <f t="shared" si="2"/>
        <v>#N/A</v>
      </c>
      <c r="Q11">
        <f t="shared" si="3"/>
        <v>0</v>
      </c>
      <c r="R11">
        <f t="shared" si="3"/>
        <v>0</v>
      </c>
    </row>
    <row r="12" spans="1:18" x14ac:dyDescent="0.2">
      <c r="A12">
        <v>12</v>
      </c>
      <c r="B12" t="e">
        <f>VLOOKUP(C12, Rankings!AN:CG, 46, FALSE)</f>
        <v>#N/A</v>
      </c>
      <c r="E12" s="31">
        <v>61</v>
      </c>
      <c r="F12" s="31">
        <v>4</v>
      </c>
      <c r="G12" t="e">
        <f t="shared" si="0"/>
        <v>#N/A</v>
      </c>
      <c r="H12" t="e">
        <f t="shared" si="0"/>
        <v>#N/A</v>
      </c>
      <c r="I12">
        <f t="shared" si="1"/>
        <v>0</v>
      </c>
      <c r="J12">
        <f t="shared" si="1"/>
        <v>0</v>
      </c>
      <c r="M12" s="31">
        <v>3</v>
      </c>
      <c r="N12" s="31">
        <v>51</v>
      </c>
      <c r="O12" t="e">
        <f t="shared" si="2"/>
        <v>#N/A</v>
      </c>
      <c r="P12" t="e">
        <f t="shared" si="2"/>
        <v>#N/A</v>
      </c>
      <c r="Q12">
        <f t="shared" si="3"/>
        <v>0</v>
      </c>
      <c r="R12">
        <f t="shared" si="3"/>
        <v>0</v>
      </c>
    </row>
    <row r="13" spans="1:18" x14ac:dyDescent="0.2">
      <c r="A13">
        <v>13</v>
      </c>
      <c r="B13" t="e">
        <f>VLOOKUP(C13, Rankings!AN:CG, 46, FALSE)</f>
        <v>#N/A</v>
      </c>
      <c r="E13" s="31">
        <v>36</v>
      </c>
      <c r="F13" s="31">
        <v>29</v>
      </c>
      <c r="G13" t="e">
        <f t="shared" si="0"/>
        <v>#N/A</v>
      </c>
      <c r="H13" t="e">
        <f t="shared" si="0"/>
        <v>#N/A</v>
      </c>
      <c r="I13">
        <f t="shared" si="1"/>
        <v>0</v>
      </c>
      <c r="J13">
        <f t="shared" si="1"/>
        <v>0</v>
      </c>
      <c r="M13" s="31">
        <v>19</v>
      </c>
      <c r="N13" s="31">
        <v>35</v>
      </c>
      <c r="O13" t="e">
        <f t="shared" si="2"/>
        <v>#N/A</v>
      </c>
      <c r="P13" t="e">
        <f t="shared" si="2"/>
        <v>#N/A</v>
      </c>
      <c r="Q13">
        <f t="shared" si="3"/>
        <v>0</v>
      </c>
      <c r="R13">
        <f t="shared" si="3"/>
        <v>0</v>
      </c>
    </row>
    <row r="14" spans="1:18" x14ac:dyDescent="0.2">
      <c r="A14">
        <v>14</v>
      </c>
      <c r="B14" t="e">
        <f>VLOOKUP(C14, Rankings!AN:CG, 46, FALSE)</f>
        <v>#N/A</v>
      </c>
      <c r="E14" s="31">
        <v>52</v>
      </c>
      <c r="F14" s="31">
        <v>13</v>
      </c>
      <c r="G14" t="e">
        <f t="shared" si="0"/>
        <v>#N/A</v>
      </c>
      <c r="H14" t="e">
        <f t="shared" si="0"/>
        <v>#N/A</v>
      </c>
      <c r="I14">
        <f t="shared" si="1"/>
        <v>0</v>
      </c>
      <c r="J14">
        <f t="shared" si="1"/>
        <v>0</v>
      </c>
      <c r="M14" s="31">
        <v>11</v>
      </c>
      <c r="N14" s="31">
        <v>59</v>
      </c>
      <c r="O14" t="e">
        <f t="shared" si="2"/>
        <v>#N/A</v>
      </c>
      <c r="P14" t="e">
        <f t="shared" si="2"/>
        <v>#N/A</v>
      </c>
      <c r="Q14">
        <f t="shared" si="3"/>
        <v>0</v>
      </c>
      <c r="R14">
        <f t="shared" si="3"/>
        <v>0</v>
      </c>
    </row>
    <row r="15" spans="1:18" x14ac:dyDescent="0.2">
      <c r="A15">
        <v>15</v>
      </c>
      <c r="B15" t="e">
        <f>VLOOKUP(C15, Rankings!AN:CG, 46, FALSE)</f>
        <v>#N/A</v>
      </c>
      <c r="E15" s="31">
        <v>45</v>
      </c>
      <c r="F15" s="31">
        <v>20</v>
      </c>
      <c r="G15" t="e">
        <f t="shared" si="0"/>
        <v>#N/A</v>
      </c>
      <c r="H15" t="e">
        <f t="shared" si="0"/>
        <v>#N/A</v>
      </c>
      <c r="I15">
        <f t="shared" si="1"/>
        <v>0</v>
      </c>
      <c r="J15">
        <f t="shared" si="1"/>
        <v>0</v>
      </c>
      <c r="M15" s="31">
        <v>27</v>
      </c>
      <c r="N15" s="31">
        <v>43</v>
      </c>
      <c r="O15" t="e">
        <f t="shared" si="2"/>
        <v>#N/A</v>
      </c>
      <c r="P15" t="e">
        <f t="shared" si="2"/>
        <v>#N/A</v>
      </c>
      <c r="Q15">
        <f t="shared" si="3"/>
        <v>0</v>
      </c>
      <c r="R15">
        <f t="shared" si="3"/>
        <v>0</v>
      </c>
    </row>
    <row r="16" spans="1:18" x14ac:dyDescent="0.2">
      <c r="A16">
        <v>16</v>
      </c>
      <c r="B16" t="e">
        <f>VLOOKUP(C16, Rankings!AN:CG, 46, FALSE)</f>
        <v>#N/A</v>
      </c>
      <c r="E16" s="31">
        <v>53</v>
      </c>
      <c r="F16" s="31">
        <v>12</v>
      </c>
      <c r="G16" t="e">
        <f t="shared" si="0"/>
        <v>#N/A</v>
      </c>
      <c r="H16" t="e">
        <f t="shared" si="0"/>
        <v>#N/A</v>
      </c>
      <c r="I16">
        <f t="shared" si="1"/>
        <v>0</v>
      </c>
      <c r="J16">
        <f t="shared" si="1"/>
        <v>0</v>
      </c>
      <c r="M16" s="31">
        <v>7</v>
      </c>
      <c r="N16" s="31">
        <v>55</v>
      </c>
      <c r="O16" t="e">
        <f t="shared" si="2"/>
        <v>#N/A</v>
      </c>
      <c r="P16" t="e">
        <f t="shared" si="2"/>
        <v>#N/A</v>
      </c>
      <c r="Q16">
        <f t="shared" si="3"/>
        <v>0</v>
      </c>
      <c r="R16">
        <f t="shared" si="3"/>
        <v>0</v>
      </c>
    </row>
    <row r="17" spans="1:18" x14ac:dyDescent="0.2">
      <c r="A17">
        <v>17</v>
      </c>
      <c r="B17" t="e">
        <f>VLOOKUP(C17, Rankings!AN:CG, 46, FALSE)</f>
        <v>#N/A</v>
      </c>
      <c r="E17" s="31">
        <v>44</v>
      </c>
      <c r="F17" s="31">
        <v>21</v>
      </c>
      <c r="G17" t="e">
        <f t="shared" si="0"/>
        <v>#N/A</v>
      </c>
      <c r="H17" t="e">
        <f t="shared" si="0"/>
        <v>#N/A</v>
      </c>
      <c r="I17">
        <f t="shared" si="1"/>
        <v>0</v>
      </c>
      <c r="J17">
        <f t="shared" si="1"/>
        <v>0</v>
      </c>
      <c r="M17" s="31">
        <v>23</v>
      </c>
      <c r="N17" s="31">
        <v>39</v>
      </c>
      <c r="O17" t="e">
        <f t="shared" si="2"/>
        <v>#N/A</v>
      </c>
      <c r="P17" t="e">
        <f t="shared" si="2"/>
        <v>#N/A</v>
      </c>
      <c r="Q17">
        <f t="shared" si="3"/>
        <v>0</v>
      </c>
      <c r="R17">
        <f t="shared" si="3"/>
        <v>0</v>
      </c>
    </row>
    <row r="18" spans="1:18" x14ac:dyDescent="0.2">
      <c r="A18">
        <v>18</v>
      </c>
      <c r="B18" t="e">
        <f>VLOOKUP(C18, Rankings!AN:CG, 46, FALSE)</f>
        <v>#N/A</v>
      </c>
      <c r="E18" s="31">
        <v>60</v>
      </c>
      <c r="F18" s="31">
        <v>5</v>
      </c>
      <c r="G18" t="e">
        <f t="shared" si="0"/>
        <v>#N/A</v>
      </c>
      <c r="H18" t="e">
        <f t="shared" si="0"/>
        <v>#N/A</v>
      </c>
      <c r="I18">
        <f t="shared" si="1"/>
        <v>0</v>
      </c>
      <c r="J18">
        <f t="shared" si="1"/>
        <v>0</v>
      </c>
      <c r="M18" s="31">
        <v>15</v>
      </c>
      <c r="N18" s="31">
        <v>63</v>
      </c>
      <c r="O18" t="e">
        <f t="shared" si="2"/>
        <v>#N/A</v>
      </c>
      <c r="P18" t="e">
        <f t="shared" si="2"/>
        <v>#N/A</v>
      </c>
      <c r="Q18">
        <f t="shared" si="3"/>
        <v>0</v>
      </c>
      <c r="R18">
        <f t="shared" si="3"/>
        <v>0</v>
      </c>
    </row>
    <row r="19" spans="1:18" x14ac:dyDescent="0.2">
      <c r="A19">
        <v>19</v>
      </c>
      <c r="B19" t="e">
        <f>VLOOKUP(C19, Rankings!AN:CG, 46, FALSE)</f>
        <v>#N/A</v>
      </c>
      <c r="E19" s="31">
        <v>37</v>
      </c>
      <c r="F19" s="31">
        <v>28</v>
      </c>
      <c r="G19" t="e">
        <f t="shared" si="0"/>
        <v>#N/A</v>
      </c>
      <c r="H19" t="e">
        <f t="shared" si="0"/>
        <v>#N/A</v>
      </c>
      <c r="I19">
        <f t="shared" si="1"/>
        <v>0</v>
      </c>
      <c r="J19">
        <f t="shared" si="1"/>
        <v>0</v>
      </c>
      <c r="M19" s="31">
        <v>31</v>
      </c>
      <c r="N19" s="31">
        <v>47</v>
      </c>
      <c r="O19" t="e">
        <f t="shared" si="2"/>
        <v>#N/A</v>
      </c>
      <c r="P19" t="e">
        <f t="shared" si="2"/>
        <v>#N/A</v>
      </c>
      <c r="Q19">
        <f t="shared" si="3"/>
        <v>0</v>
      </c>
      <c r="R19">
        <f t="shared" si="3"/>
        <v>0</v>
      </c>
    </row>
    <row r="20" spans="1:18" x14ac:dyDescent="0.2">
      <c r="A20">
        <v>20</v>
      </c>
      <c r="B20" t="e">
        <f>VLOOKUP(C20, Rankings!AN:CG, 46, FALSE)</f>
        <v>#N/A</v>
      </c>
      <c r="E20" s="31">
        <v>63</v>
      </c>
      <c r="F20" s="31">
        <v>2</v>
      </c>
      <c r="G20" t="e">
        <f t="shared" si="0"/>
        <v>#N/A</v>
      </c>
      <c r="H20" t="e">
        <f t="shared" si="0"/>
        <v>#N/A</v>
      </c>
      <c r="I20">
        <f t="shared" si="1"/>
        <v>0</v>
      </c>
      <c r="J20">
        <f t="shared" si="1"/>
        <v>0</v>
      </c>
      <c r="M20" s="31">
        <v>2</v>
      </c>
      <c r="N20" s="31">
        <v>50</v>
      </c>
      <c r="O20" t="e">
        <f t="shared" si="2"/>
        <v>#N/A</v>
      </c>
      <c r="P20" t="e">
        <f t="shared" si="2"/>
        <v>#N/A</v>
      </c>
      <c r="Q20">
        <f t="shared" si="3"/>
        <v>0</v>
      </c>
      <c r="R20">
        <f t="shared" si="3"/>
        <v>0</v>
      </c>
    </row>
    <row r="21" spans="1:18" x14ac:dyDescent="0.2">
      <c r="A21">
        <v>21</v>
      </c>
      <c r="B21" t="e">
        <f>VLOOKUP(C21, Rankings!AN:CG, 46, FALSE)</f>
        <v>#N/A</v>
      </c>
      <c r="E21" s="31">
        <v>34</v>
      </c>
      <c r="F21" s="31">
        <v>31</v>
      </c>
      <c r="G21" t="e">
        <f t="shared" si="0"/>
        <v>#N/A</v>
      </c>
      <c r="H21" t="e">
        <f t="shared" si="0"/>
        <v>#N/A</v>
      </c>
      <c r="I21">
        <f t="shared" si="1"/>
        <v>0</v>
      </c>
      <c r="J21">
        <f t="shared" si="1"/>
        <v>0</v>
      </c>
      <c r="M21" s="31">
        <v>18</v>
      </c>
      <c r="N21" s="31">
        <v>34</v>
      </c>
      <c r="O21" t="e">
        <f t="shared" si="2"/>
        <v>#N/A</v>
      </c>
      <c r="P21" t="e">
        <f t="shared" si="2"/>
        <v>#N/A</v>
      </c>
      <c r="Q21">
        <f t="shared" si="3"/>
        <v>0</v>
      </c>
      <c r="R21">
        <f t="shared" si="3"/>
        <v>0</v>
      </c>
    </row>
    <row r="22" spans="1:18" x14ac:dyDescent="0.2">
      <c r="A22">
        <v>22</v>
      </c>
      <c r="B22" t="e">
        <f>VLOOKUP(C22, Rankings!AN:CG, 46, FALSE)</f>
        <v>#N/A</v>
      </c>
      <c r="E22" s="31">
        <v>50</v>
      </c>
      <c r="F22" s="31">
        <v>15</v>
      </c>
      <c r="G22" t="e">
        <f t="shared" si="0"/>
        <v>#N/A</v>
      </c>
      <c r="H22" t="e">
        <f t="shared" si="0"/>
        <v>#N/A</v>
      </c>
      <c r="I22">
        <f t="shared" si="1"/>
        <v>0</v>
      </c>
      <c r="J22">
        <f t="shared" si="1"/>
        <v>0</v>
      </c>
      <c r="M22" s="31">
        <v>10</v>
      </c>
      <c r="N22" s="31">
        <v>58</v>
      </c>
      <c r="O22" t="e">
        <f t="shared" si="2"/>
        <v>#N/A</v>
      </c>
      <c r="P22" t="e">
        <f t="shared" si="2"/>
        <v>#N/A</v>
      </c>
      <c r="Q22">
        <f t="shared" si="3"/>
        <v>0</v>
      </c>
      <c r="R22">
        <f t="shared" si="3"/>
        <v>0</v>
      </c>
    </row>
    <row r="23" spans="1:18" x14ac:dyDescent="0.2">
      <c r="A23">
        <v>23</v>
      </c>
      <c r="B23" t="e">
        <f>VLOOKUP(C23, Rankings!AN:CG, 46, FALSE)</f>
        <v>#N/A</v>
      </c>
      <c r="E23" s="31">
        <v>47</v>
      </c>
      <c r="F23" s="31">
        <v>18</v>
      </c>
      <c r="G23" t="e">
        <f t="shared" si="0"/>
        <v>#N/A</v>
      </c>
      <c r="H23" t="e">
        <f t="shared" si="0"/>
        <v>#N/A</v>
      </c>
      <c r="I23">
        <f t="shared" si="1"/>
        <v>0</v>
      </c>
      <c r="J23">
        <f t="shared" si="1"/>
        <v>0</v>
      </c>
      <c r="M23" s="31">
        <v>26</v>
      </c>
      <c r="N23" s="31">
        <v>42</v>
      </c>
      <c r="O23" t="e">
        <f t="shared" si="2"/>
        <v>#N/A</v>
      </c>
      <c r="P23" t="e">
        <f t="shared" si="2"/>
        <v>#N/A</v>
      </c>
      <c r="Q23">
        <f t="shared" si="3"/>
        <v>0</v>
      </c>
      <c r="R23">
        <f t="shared" si="3"/>
        <v>0</v>
      </c>
    </row>
    <row r="24" spans="1:18" x14ac:dyDescent="0.2">
      <c r="A24">
        <v>24</v>
      </c>
      <c r="B24" t="e">
        <f>VLOOKUP(C24, Rankings!AN:CG, 46, FALSE)</f>
        <v>#N/A</v>
      </c>
      <c r="E24" s="31">
        <v>55</v>
      </c>
      <c r="F24" s="31">
        <v>10</v>
      </c>
      <c r="G24" t="e">
        <f t="shared" si="0"/>
        <v>#N/A</v>
      </c>
      <c r="H24" t="e">
        <f t="shared" si="0"/>
        <v>#N/A</v>
      </c>
      <c r="I24">
        <f t="shared" si="1"/>
        <v>0</v>
      </c>
      <c r="J24">
        <f t="shared" si="1"/>
        <v>0</v>
      </c>
      <c r="M24" s="31">
        <v>6</v>
      </c>
      <c r="N24" s="31">
        <v>54</v>
      </c>
      <c r="O24" t="e">
        <f t="shared" si="2"/>
        <v>#N/A</v>
      </c>
      <c r="P24" t="e">
        <f t="shared" si="2"/>
        <v>#N/A</v>
      </c>
      <c r="Q24">
        <f t="shared" si="3"/>
        <v>0</v>
      </c>
      <c r="R24">
        <f t="shared" si="3"/>
        <v>0</v>
      </c>
    </row>
    <row r="25" spans="1:18" x14ac:dyDescent="0.2">
      <c r="A25">
        <v>25</v>
      </c>
      <c r="B25" t="e">
        <f>VLOOKUP(C25, Rankings!AN:CG, 46, FALSE)</f>
        <v>#N/A</v>
      </c>
      <c r="E25" s="31">
        <v>42</v>
      </c>
      <c r="F25" s="31">
        <v>23</v>
      </c>
      <c r="G25" t="e">
        <f t="shared" si="0"/>
        <v>#N/A</v>
      </c>
      <c r="H25" t="e">
        <f t="shared" si="0"/>
        <v>#N/A</v>
      </c>
      <c r="I25">
        <f t="shared" si="1"/>
        <v>0</v>
      </c>
      <c r="J25">
        <f t="shared" si="1"/>
        <v>0</v>
      </c>
      <c r="M25" s="31">
        <v>22</v>
      </c>
      <c r="N25" s="31">
        <v>38</v>
      </c>
      <c r="O25" t="e">
        <f t="shared" si="2"/>
        <v>#N/A</v>
      </c>
      <c r="P25" t="e">
        <f t="shared" si="2"/>
        <v>#N/A</v>
      </c>
      <c r="Q25">
        <f t="shared" si="3"/>
        <v>0</v>
      </c>
      <c r="R25">
        <f t="shared" si="3"/>
        <v>0</v>
      </c>
    </row>
    <row r="26" spans="1:18" x14ac:dyDescent="0.2">
      <c r="A26">
        <v>26</v>
      </c>
      <c r="B26" t="e">
        <f>VLOOKUP(C26, Rankings!AN:CG, 46, FALSE)</f>
        <v>#N/A</v>
      </c>
      <c r="E26" s="31">
        <v>58</v>
      </c>
      <c r="F26" s="31">
        <v>7</v>
      </c>
      <c r="G26" t="e">
        <f t="shared" si="0"/>
        <v>#N/A</v>
      </c>
      <c r="H26" t="e">
        <f t="shared" si="0"/>
        <v>#N/A</v>
      </c>
      <c r="I26">
        <f t="shared" si="1"/>
        <v>0</v>
      </c>
      <c r="J26">
        <f t="shared" si="1"/>
        <v>0</v>
      </c>
      <c r="M26" s="31">
        <v>14</v>
      </c>
      <c r="N26" s="31">
        <v>62</v>
      </c>
      <c r="O26" t="e">
        <f t="shared" si="2"/>
        <v>#N/A</v>
      </c>
      <c r="P26" t="e">
        <f t="shared" si="2"/>
        <v>#N/A</v>
      </c>
      <c r="Q26">
        <f t="shared" si="3"/>
        <v>0</v>
      </c>
      <c r="R26">
        <f t="shared" si="3"/>
        <v>0</v>
      </c>
    </row>
    <row r="27" spans="1:18" x14ac:dyDescent="0.2">
      <c r="A27">
        <v>27</v>
      </c>
      <c r="B27" t="e">
        <f>VLOOKUP(C27, Rankings!AN:CG, 46, FALSE)</f>
        <v>#N/A</v>
      </c>
      <c r="E27" s="31">
        <v>39</v>
      </c>
      <c r="F27" s="31">
        <v>26</v>
      </c>
      <c r="G27" t="e">
        <f t="shared" si="0"/>
        <v>#N/A</v>
      </c>
      <c r="H27" t="e">
        <f t="shared" si="0"/>
        <v>#N/A</v>
      </c>
      <c r="I27">
        <f t="shared" si="1"/>
        <v>0</v>
      </c>
      <c r="J27">
        <f t="shared" si="1"/>
        <v>0</v>
      </c>
      <c r="M27" s="31">
        <v>30</v>
      </c>
      <c r="N27" s="31">
        <v>46</v>
      </c>
      <c r="O27" t="e">
        <f t="shared" si="2"/>
        <v>#N/A</v>
      </c>
      <c r="P27" t="e">
        <f t="shared" si="2"/>
        <v>#N/A</v>
      </c>
      <c r="Q27">
        <f t="shared" si="3"/>
        <v>0</v>
      </c>
      <c r="R27">
        <f t="shared" si="3"/>
        <v>0</v>
      </c>
    </row>
    <row r="28" spans="1:18" x14ac:dyDescent="0.2">
      <c r="A28">
        <v>28</v>
      </c>
      <c r="B28" t="e">
        <f>VLOOKUP(C28, Rankings!AN:CG, 46, FALSE)</f>
        <v>#N/A</v>
      </c>
      <c r="E28" s="31">
        <v>62</v>
      </c>
      <c r="F28" s="31">
        <v>3</v>
      </c>
      <c r="G28" t="e">
        <f t="shared" si="0"/>
        <v>#N/A</v>
      </c>
      <c r="H28" t="e">
        <f t="shared" si="0"/>
        <v>#N/A</v>
      </c>
      <c r="I28">
        <f t="shared" si="1"/>
        <v>0</v>
      </c>
      <c r="J28">
        <f t="shared" si="1"/>
        <v>0</v>
      </c>
      <c r="M28" s="31">
        <v>4</v>
      </c>
      <c r="N28" s="31">
        <v>52</v>
      </c>
      <c r="O28" t="e">
        <f t="shared" si="2"/>
        <v>#N/A</v>
      </c>
      <c r="P28" t="e">
        <f t="shared" si="2"/>
        <v>#N/A</v>
      </c>
      <c r="Q28">
        <f t="shared" si="3"/>
        <v>0</v>
      </c>
      <c r="R28">
        <f t="shared" si="3"/>
        <v>0</v>
      </c>
    </row>
    <row r="29" spans="1:18" x14ac:dyDescent="0.2">
      <c r="A29">
        <v>29</v>
      </c>
      <c r="B29" t="e">
        <f>VLOOKUP(C29, Rankings!AN:CG, 46, FALSE)</f>
        <v>#N/A</v>
      </c>
      <c r="E29" s="31">
        <v>35</v>
      </c>
      <c r="F29" s="31">
        <v>30</v>
      </c>
      <c r="G29" t="e">
        <f t="shared" si="0"/>
        <v>#N/A</v>
      </c>
      <c r="H29" t="e">
        <f t="shared" si="0"/>
        <v>#N/A</v>
      </c>
      <c r="I29">
        <f t="shared" si="1"/>
        <v>0</v>
      </c>
      <c r="J29">
        <f t="shared" si="1"/>
        <v>0</v>
      </c>
      <c r="M29" s="31">
        <v>20</v>
      </c>
      <c r="N29" s="31">
        <v>36</v>
      </c>
      <c r="O29" t="e">
        <f t="shared" si="2"/>
        <v>#N/A</v>
      </c>
      <c r="P29" t="e">
        <f t="shared" si="2"/>
        <v>#N/A</v>
      </c>
      <c r="Q29">
        <f t="shared" si="3"/>
        <v>0</v>
      </c>
      <c r="R29">
        <f t="shared" si="3"/>
        <v>0</v>
      </c>
    </row>
    <row r="30" spans="1:18" x14ac:dyDescent="0.2">
      <c r="A30">
        <v>30</v>
      </c>
      <c r="B30" t="e">
        <f>VLOOKUP(C30, Rankings!AN:CG, 46, FALSE)</f>
        <v>#N/A</v>
      </c>
      <c r="E30" s="31">
        <v>51</v>
      </c>
      <c r="F30" s="31">
        <v>14</v>
      </c>
      <c r="G30" t="e">
        <f t="shared" si="0"/>
        <v>#N/A</v>
      </c>
      <c r="H30" t="e">
        <f t="shared" si="0"/>
        <v>#N/A</v>
      </c>
      <c r="I30">
        <f t="shared" si="1"/>
        <v>0</v>
      </c>
      <c r="J30">
        <f t="shared" si="1"/>
        <v>0</v>
      </c>
      <c r="M30" s="31">
        <v>12</v>
      </c>
      <c r="N30" s="31">
        <v>60</v>
      </c>
      <c r="O30" t="e">
        <f t="shared" si="2"/>
        <v>#N/A</v>
      </c>
      <c r="P30" t="e">
        <f t="shared" si="2"/>
        <v>#N/A</v>
      </c>
      <c r="Q30">
        <f t="shared" si="3"/>
        <v>0</v>
      </c>
      <c r="R30">
        <f t="shared" si="3"/>
        <v>0</v>
      </c>
    </row>
    <row r="31" spans="1:18" x14ac:dyDescent="0.2">
      <c r="A31">
        <v>31</v>
      </c>
      <c r="B31" t="e">
        <f>VLOOKUP(C31, Rankings!AN:CG, 46, FALSE)</f>
        <v>#N/A</v>
      </c>
      <c r="E31" s="31">
        <v>46</v>
      </c>
      <c r="F31" s="31">
        <v>19</v>
      </c>
      <c r="G31" t="e">
        <f t="shared" si="0"/>
        <v>#N/A</v>
      </c>
      <c r="H31" t="e">
        <f t="shared" si="0"/>
        <v>#N/A</v>
      </c>
      <c r="I31">
        <f t="shared" si="1"/>
        <v>0</v>
      </c>
      <c r="J31">
        <f t="shared" si="1"/>
        <v>0</v>
      </c>
      <c r="M31" s="31">
        <v>28</v>
      </c>
      <c r="N31" s="31">
        <v>44</v>
      </c>
      <c r="O31" t="e">
        <f t="shared" si="2"/>
        <v>#N/A</v>
      </c>
      <c r="P31" t="e">
        <f t="shared" si="2"/>
        <v>#N/A</v>
      </c>
      <c r="Q31">
        <f t="shared" si="3"/>
        <v>0</v>
      </c>
      <c r="R31">
        <f t="shared" si="3"/>
        <v>0</v>
      </c>
    </row>
    <row r="32" spans="1:18" x14ac:dyDescent="0.2">
      <c r="A32">
        <v>32</v>
      </c>
      <c r="B32" t="e">
        <f>VLOOKUP(C32, Rankings!AN:CG, 46, FALSE)</f>
        <v>#N/A</v>
      </c>
      <c r="E32" s="31">
        <v>54</v>
      </c>
      <c r="F32" s="31">
        <v>11</v>
      </c>
      <c r="G32" t="e">
        <f t="shared" si="0"/>
        <v>#N/A</v>
      </c>
      <c r="H32" t="e">
        <f t="shared" si="0"/>
        <v>#N/A</v>
      </c>
      <c r="I32">
        <f t="shared" si="1"/>
        <v>0</v>
      </c>
      <c r="J32">
        <f t="shared" si="1"/>
        <v>0</v>
      </c>
      <c r="M32" s="31">
        <v>8</v>
      </c>
      <c r="N32" s="31">
        <v>56</v>
      </c>
      <c r="O32" t="e">
        <f t="shared" si="2"/>
        <v>#N/A</v>
      </c>
      <c r="P32" t="e">
        <f t="shared" si="2"/>
        <v>#N/A</v>
      </c>
      <c r="Q32">
        <f t="shared" si="3"/>
        <v>0</v>
      </c>
      <c r="R32">
        <f t="shared" si="3"/>
        <v>0</v>
      </c>
    </row>
    <row r="33" spans="1:18" x14ac:dyDescent="0.2">
      <c r="A33">
        <v>33</v>
      </c>
      <c r="B33" t="e">
        <f>VLOOKUP(C33, Rankings!AN:CG, 46, FALSE)</f>
        <v>#N/A</v>
      </c>
      <c r="E33" s="31">
        <v>43</v>
      </c>
      <c r="F33" s="31">
        <v>22</v>
      </c>
      <c r="G33" t="e">
        <f t="shared" si="0"/>
        <v>#N/A</v>
      </c>
      <c r="H33" t="e">
        <f t="shared" si="0"/>
        <v>#N/A</v>
      </c>
      <c r="I33">
        <f t="shared" si="1"/>
        <v>0</v>
      </c>
      <c r="J33">
        <f t="shared" si="1"/>
        <v>0</v>
      </c>
      <c r="M33" s="31">
        <v>24</v>
      </c>
      <c r="N33" s="31">
        <v>40</v>
      </c>
      <c r="O33" t="e">
        <f t="shared" si="2"/>
        <v>#N/A</v>
      </c>
      <c r="P33" t="e">
        <f t="shared" si="2"/>
        <v>#N/A</v>
      </c>
      <c r="Q33">
        <f t="shared" si="3"/>
        <v>0</v>
      </c>
      <c r="R33">
        <f t="shared" si="3"/>
        <v>0</v>
      </c>
    </row>
    <row r="34" spans="1:18" x14ac:dyDescent="0.2">
      <c r="A34">
        <v>34</v>
      </c>
      <c r="B34" t="e">
        <f>VLOOKUP(C34, Rankings!AN:CG, 46, FALSE)</f>
        <v>#N/A</v>
      </c>
      <c r="E34" s="31">
        <v>59</v>
      </c>
      <c r="F34" s="31">
        <v>6</v>
      </c>
      <c r="G34" t="e">
        <f t="shared" si="0"/>
        <v>#N/A</v>
      </c>
      <c r="H34" t="e">
        <f t="shared" si="0"/>
        <v>#N/A</v>
      </c>
      <c r="I34">
        <f t="shared" si="1"/>
        <v>0</v>
      </c>
      <c r="J34">
        <f t="shared" si="1"/>
        <v>0</v>
      </c>
      <c r="M34" s="31">
        <v>16</v>
      </c>
      <c r="N34" s="31">
        <v>64</v>
      </c>
      <c r="O34" t="e">
        <f t="shared" si="2"/>
        <v>#N/A</v>
      </c>
      <c r="P34" t="e">
        <f t="shared" si="2"/>
        <v>#N/A</v>
      </c>
      <c r="Q34">
        <f t="shared" si="3"/>
        <v>0</v>
      </c>
      <c r="R34">
        <f t="shared" si="3"/>
        <v>0</v>
      </c>
    </row>
    <row r="35" spans="1:18" x14ac:dyDescent="0.2">
      <c r="A35">
        <v>35</v>
      </c>
      <c r="B35" t="e">
        <f>VLOOKUP(C35, Rankings!AN:CG, 46, FALSE)</f>
        <v>#N/A</v>
      </c>
      <c r="E35" s="31">
        <v>38</v>
      </c>
      <c r="F35" s="31">
        <v>27</v>
      </c>
      <c r="G35" t="e">
        <f t="shared" si="0"/>
        <v>#N/A</v>
      </c>
      <c r="H35" t="e">
        <f t="shared" si="0"/>
        <v>#N/A</v>
      </c>
      <c r="I35">
        <f t="shared" si="1"/>
        <v>0</v>
      </c>
      <c r="J35">
        <f t="shared" si="1"/>
        <v>0</v>
      </c>
      <c r="M35" s="31">
        <v>32</v>
      </c>
      <c r="N35" s="31">
        <v>48</v>
      </c>
      <c r="O35" t="e">
        <f t="shared" si="2"/>
        <v>#N/A</v>
      </c>
      <c r="P35" t="e">
        <f t="shared" si="2"/>
        <v>#N/A</v>
      </c>
      <c r="Q35">
        <f t="shared" si="3"/>
        <v>0</v>
      </c>
      <c r="R35">
        <f t="shared" si="3"/>
        <v>0</v>
      </c>
    </row>
    <row r="36" spans="1:18" x14ac:dyDescent="0.2">
      <c r="A36">
        <v>36</v>
      </c>
      <c r="B36" t="e">
        <f>VLOOKUP(C36, Rankings!AN:CG, 46, FALSE)</f>
        <v>#N/A</v>
      </c>
    </row>
    <row r="37" spans="1:18" x14ac:dyDescent="0.2">
      <c r="A37">
        <v>37</v>
      </c>
      <c r="B37" t="e">
        <f>VLOOKUP(C37, Rankings!AN:CG, 46, FALSE)</f>
        <v>#N/A</v>
      </c>
      <c r="E37" t="s">
        <v>1474</v>
      </c>
      <c r="M37" t="s">
        <v>1475</v>
      </c>
    </row>
    <row r="38" spans="1:18" x14ac:dyDescent="0.2">
      <c r="A38">
        <v>38</v>
      </c>
      <c r="B38" t="e">
        <f>VLOOKUP(C38, Rankings!AN:CG, 46, FALSE)</f>
        <v>#N/A</v>
      </c>
    </row>
    <row r="39" spans="1:18" x14ac:dyDescent="0.2">
      <c r="A39">
        <v>39</v>
      </c>
      <c r="B39" t="e">
        <f>VLOOKUP(C39, Rankings!AN:CG, 46, FALSE)</f>
        <v>#N/A</v>
      </c>
      <c r="E39" s="31"/>
      <c r="F39" s="31"/>
      <c r="M39" s="31"/>
      <c r="N39" s="31"/>
    </row>
    <row r="40" spans="1:18" x14ac:dyDescent="0.2">
      <c r="A40">
        <v>40</v>
      </c>
      <c r="B40" t="e">
        <f>VLOOKUP(C40, Rankings!AN:CG, 46, FALSE)</f>
        <v>#N/A</v>
      </c>
      <c r="E40" s="31"/>
      <c r="F40" s="31"/>
      <c r="M40" s="31"/>
      <c r="N40" s="31"/>
    </row>
    <row r="41" spans="1:18" x14ac:dyDescent="0.2">
      <c r="A41">
        <v>41</v>
      </c>
      <c r="B41" t="e">
        <f>VLOOKUP(C41, Rankings!AN:CG, 46, FALSE)</f>
        <v>#N/A</v>
      </c>
      <c r="E41" s="31"/>
      <c r="F41" s="31"/>
      <c r="M41" s="31"/>
      <c r="N41" s="31"/>
    </row>
    <row r="42" spans="1:18" x14ac:dyDescent="0.2">
      <c r="A42">
        <v>42</v>
      </c>
      <c r="B42" t="e">
        <f>VLOOKUP(C42, Rankings!AN:CG, 46, FALSE)</f>
        <v>#N/A</v>
      </c>
      <c r="E42" s="31"/>
      <c r="F42" s="31"/>
      <c r="M42" s="31"/>
      <c r="N42" s="31"/>
    </row>
    <row r="43" spans="1:18" x14ac:dyDescent="0.2">
      <c r="A43">
        <v>43</v>
      </c>
      <c r="B43" t="e">
        <f>VLOOKUP(C43, Rankings!AN:CG, 46, FALSE)</f>
        <v>#N/A</v>
      </c>
      <c r="E43" s="31"/>
      <c r="F43" s="31"/>
      <c r="M43" s="31"/>
      <c r="N43" s="31"/>
    </row>
    <row r="44" spans="1:18" x14ac:dyDescent="0.2">
      <c r="A44">
        <v>44</v>
      </c>
      <c r="B44" t="e">
        <f>VLOOKUP(C44, Rankings!AN:CG, 46, FALSE)</f>
        <v>#N/A</v>
      </c>
      <c r="E44" s="31"/>
      <c r="F44" s="31"/>
      <c r="M44" s="31"/>
      <c r="N44" s="31"/>
    </row>
    <row r="45" spans="1:18" x14ac:dyDescent="0.2">
      <c r="A45">
        <v>45</v>
      </c>
      <c r="B45" t="e">
        <f>VLOOKUP(C45, Rankings!AN:CG, 46, FALSE)</f>
        <v>#N/A</v>
      </c>
      <c r="E45" s="31"/>
      <c r="F45" s="31"/>
      <c r="M45" s="31"/>
      <c r="N45" s="31"/>
    </row>
    <row r="46" spans="1:18" x14ac:dyDescent="0.2">
      <c r="A46">
        <v>46</v>
      </c>
      <c r="B46" t="e">
        <f>VLOOKUP(C46, Rankings!AN:CG, 46, FALSE)</f>
        <v>#N/A</v>
      </c>
      <c r="E46" s="31"/>
      <c r="F46" s="31"/>
      <c r="M46" s="31"/>
      <c r="N46" s="31"/>
    </row>
    <row r="47" spans="1:18" x14ac:dyDescent="0.2">
      <c r="A47">
        <v>47</v>
      </c>
      <c r="B47" t="e">
        <f>VLOOKUP(C47, Rankings!AN:CG, 46, FALSE)</f>
        <v>#N/A</v>
      </c>
      <c r="E47" s="31"/>
      <c r="F47" s="31"/>
      <c r="M47" s="31"/>
      <c r="N47" s="31"/>
    </row>
    <row r="48" spans="1:18" x14ac:dyDescent="0.2">
      <c r="A48">
        <v>48</v>
      </c>
      <c r="B48" t="e">
        <f>VLOOKUP(C48, Rankings!AN:CG, 46, FALSE)</f>
        <v>#N/A</v>
      </c>
      <c r="E48" s="31"/>
      <c r="F48" s="31"/>
      <c r="M48" s="31"/>
      <c r="N48" s="31"/>
    </row>
    <row r="49" spans="1:14" x14ac:dyDescent="0.2">
      <c r="A49">
        <v>49</v>
      </c>
      <c r="B49" t="e">
        <f>VLOOKUP(C49, Rankings!AN:CG, 46, FALSE)</f>
        <v>#N/A</v>
      </c>
      <c r="E49" s="31"/>
      <c r="F49" s="31"/>
      <c r="M49" s="31"/>
      <c r="N49" s="31"/>
    </row>
    <row r="50" spans="1:14" x14ac:dyDescent="0.2">
      <c r="A50">
        <v>50</v>
      </c>
      <c r="B50" t="e">
        <f>VLOOKUP(C50, Rankings!AN:CG, 46, FALSE)</f>
        <v>#N/A</v>
      </c>
      <c r="E50" s="31"/>
      <c r="F50" s="31"/>
      <c r="M50" s="31"/>
      <c r="N50" s="31"/>
    </row>
    <row r="51" spans="1:14" x14ac:dyDescent="0.2">
      <c r="A51">
        <v>51</v>
      </c>
      <c r="B51" t="e">
        <f>VLOOKUP(C51, Rankings!AN:CG, 46, FALSE)</f>
        <v>#N/A</v>
      </c>
      <c r="E51" s="31"/>
      <c r="F51" s="31"/>
      <c r="M51" s="31"/>
      <c r="N51" s="31"/>
    </row>
    <row r="52" spans="1:14" x14ac:dyDescent="0.2">
      <c r="A52">
        <v>52</v>
      </c>
      <c r="B52" t="e">
        <f>VLOOKUP(C52, Rankings!AN:CG, 46, FALSE)</f>
        <v>#N/A</v>
      </c>
      <c r="E52" s="31"/>
      <c r="F52" s="31"/>
      <c r="M52" s="31"/>
      <c r="N52" s="31"/>
    </row>
    <row r="53" spans="1:14" x14ac:dyDescent="0.2">
      <c r="A53">
        <v>53</v>
      </c>
      <c r="B53" t="e">
        <f>VLOOKUP(C53, Rankings!AN:CG, 46, FALSE)</f>
        <v>#N/A</v>
      </c>
      <c r="E53" s="31"/>
      <c r="F53" s="31"/>
      <c r="M53" s="31"/>
      <c r="N53" s="31"/>
    </row>
    <row r="54" spans="1:14" x14ac:dyDescent="0.2">
      <c r="A54">
        <v>54</v>
      </c>
      <c r="B54" t="e">
        <f>VLOOKUP(C54, Rankings!AN:CG, 46, FALSE)</f>
        <v>#N/A</v>
      </c>
      <c r="E54" s="31"/>
      <c r="F54" s="31"/>
      <c r="M54" s="31"/>
      <c r="N54" s="31"/>
    </row>
    <row r="55" spans="1:14" x14ac:dyDescent="0.2">
      <c r="A55">
        <v>55</v>
      </c>
      <c r="B55" t="e">
        <f>VLOOKUP(C55, Rankings!AN:CG, 46, FALSE)</f>
        <v>#N/A</v>
      </c>
    </row>
    <row r="56" spans="1:14" x14ac:dyDescent="0.2">
      <c r="A56">
        <v>56</v>
      </c>
      <c r="B56" t="e">
        <f>VLOOKUP(C56, Rankings!AN:CG, 46, FALSE)</f>
        <v>#N/A</v>
      </c>
      <c r="E56" t="s">
        <v>1464</v>
      </c>
      <c r="M56" t="s">
        <v>1465</v>
      </c>
    </row>
    <row r="57" spans="1:14" x14ac:dyDescent="0.2">
      <c r="A57">
        <v>57</v>
      </c>
      <c r="B57" t="e">
        <f>VLOOKUP(C57, Rankings!AN:CG, 46, FALSE)</f>
        <v>#N/A</v>
      </c>
    </row>
    <row r="58" spans="1:14" x14ac:dyDescent="0.2">
      <c r="A58">
        <v>58</v>
      </c>
      <c r="B58" t="e">
        <f>VLOOKUP(C58, Rankings!AN:CG, 46, FALSE)</f>
        <v>#N/A</v>
      </c>
      <c r="E58" s="31"/>
      <c r="F58" s="31"/>
      <c r="M58" s="31"/>
      <c r="N58" s="31"/>
    </row>
    <row r="59" spans="1:14" x14ac:dyDescent="0.2">
      <c r="A59">
        <v>59</v>
      </c>
      <c r="B59" t="e">
        <f>VLOOKUP(C59, Rankings!AN:CG, 46, FALSE)</f>
        <v>#N/A</v>
      </c>
      <c r="E59" s="31"/>
      <c r="F59" s="31"/>
      <c r="M59" s="31"/>
      <c r="N59" s="31"/>
    </row>
    <row r="60" spans="1:14" x14ac:dyDescent="0.2">
      <c r="A60">
        <v>60</v>
      </c>
      <c r="B60" t="e">
        <f>VLOOKUP(C60, Rankings!AN:CG, 46, FALSE)</f>
        <v>#N/A</v>
      </c>
      <c r="E60" s="31"/>
      <c r="F60" s="31"/>
      <c r="M60" s="31"/>
      <c r="N60" s="31"/>
    </row>
    <row r="61" spans="1:14" x14ac:dyDescent="0.2">
      <c r="A61">
        <v>61</v>
      </c>
      <c r="B61" t="e">
        <f>VLOOKUP(C61, Rankings!AN:CG, 46, FALSE)</f>
        <v>#N/A</v>
      </c>
      <c r="E61" s="31"/>
      <c r="F61" s="31"/>
      <c r="M61" s="31"/>
      <c r="N61" s="31"/>
    </row>
    <row r="62" spans="1:14" x14ac:dyDescent="0.2">
      <c r="A62">
        <v>62</v>
      </c>
      <c r="B62" t="e">
        <f>VLOOKUP(C62, Rankings!AN:CG, 46, FALSE)</f>
        <v>#N/A</v>
      </c>
      <c r="E62" s="31"/>
      <c r="F62" s="31"/>
      <c r="M62" s="31"/>
      <c r="N62" s="31"/>
    </row>
    <row r="63" spans="1:14" x14ac:dyDescent="0.2">
      <c r="A63">
        <v>63</v>
      </c>
      <c r="B63" t="e">
        <f>VLOOKUP(C63, Rankings!AN:CG, 46, FALSE)</f>
        <v>#N/A</v>
      </c>
      <c r="E63" s="31"/>
      <c r="F63" s="31"/>
      <c r="M63" s="31"/>
      <c r="N63" s="31"/>
    </row>
    <row r="64" spans="1:14" x14ac:dyDescent="0.2">
      <c r="A64">
        <v>64</v>
      </c>
      <c r="B64" t="e">
        <f>VLOOKUP(C64, Rankings!AN:CG, 46, FALSE)</f>
        <v>#N/A</v>
      </c>
      <c r="E64" s="31"/>
      <c r="F64" s="31"/>
      <c r="M64" s="31"/>
      <c r="N64" s="31"/>
    </row>
    <row r="65" spans="5:14" x14ac:dyDescent="0.2">
      <c r="E65" s="31"/>
      <c r="F65" s="31"/>
      <c r="M65" s="31"/>
      <c r="N65" s="31"/>
    </row>
    <row r="67" spans="5:14" x14ac:dyDescent="0.2">
      <c r="E67" t="s">
        <v>1466</v>
      </c>
      <c r="M67" t="s">
        <v>1467</v>
      </c>
    </row>
    <row r="69" spans="5:14" x14ac:dyDescent="0.2">
      <c r="E69" s="31"/>
      <c r="F69" s="31"/>
      <c r="M69" s="31"/>
      <c r="N69" s="31"/>
    </row>
    <row r="70" spans="5:14" x14ac:dyDescent="0.2">
      <c r="E70" s="31"/>
      <c r="F70" s="31"/>
      <c r="M70" s="31"/>
      <c r="N70" s="31"/>
    </row>
    <row r="71" spans="5:14" x14ac:dyDescent="0.2">
      <c r="E71" s="31"/>
      <c r="F71" s="31"/>
      <c r="M71" s="31"/>
      <c r="N71" s="31"/>
    </row>
    <row r="72" spans="5:14" x14ac:dyDescent="0.2">
      <c r="E72" s="31"/>
      <c r="F72" s="31"/>
      <c r="M72" s="31"/>
      <c r="N72" s="31"/>
    </row>
    <row r="74" spans="5:14" x14ac:dyDescent="0.2">
      <c r="E74" t="s">
        <v>1468</v>
      </c>
      <c r="M74" t="s">
        <v>1469</v>
      </c>
    </row>
    <row r="76" spans="5:14" x14ac:dyDescent="0.2">
      <c r="E76" s="31"/>
      <c r="F76" s="31"/>
      <c r="M76" s="31"/>
      <c r="N76" s="31"/>
    </row>
    <row r="77" spans="5:14" x14ac:dyDescent="0.2">
      <c r="E77" s="31"/>
      <c r="F77" s="31"/>
      <c r="M77" s="31"/>
      <c r="N77" s="31"/>
    </row>
    <row r="79" spans="5:14" x14ac:dyDescent="0.2">
      <c r="E79" t="s">
        <v>1470</v>
      </c>
    </row>
    <row r="81" spans="5:6" x14ac:dyDescent="0.2">
      <c r="E81" s="31"/>
      <c r="F81" s="31"/>
    </row>
    <row r="82" spans="5:6" x14ac:dyDescent="0.2">
      <c r="E82" s="31"/>
      <c r="F82" s="31"/>
    </row>
    <row r="84" spans="5:6" x14ac:dyDescent="0.2">
      <c r="E84" t="s">
        <v>1471</v>
      </c>
    </row>
    <row r="86" spans="5:6" x14ac:dyDescent="0.2">
      <c r="E86" s="31"/>
      <c r="F86" s="3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FEC0F-68E4-4B51-B18C-5D5A5F4E8538}">
  <sheetPr codeName="Sheet13"/>
  <dimension ref="B2:T39"/>
  <sheetViews>
    <sheetView zoomScale="80" zoomScaleNormal="80" workbookViewId="0">
      <selection activeCell="D26" sqref="D26:T39"/>
    </sheetView>
  </sheetViews>
  <sheetFormatPr defaultColWidth="8.7421875" defaultRowHeight="15" x14ac:dyDescent="0.2"/>
  <cols>
    <col min="1" max="1" width="8.7421875" style="6" customWidth="1"/>
    <col min="2" max="2" width="18.6953125" style="6" bestFit="1" customWidth="1"/>
    <col min="3" max="3" width="8.7421875" style="6"/>
    <col min="4" max="4" width="16.6796875" style="6" customWidth="1"/>
    <col min="5" max="5" width="8.7421875" style="6"/>
    <col min="6" max="6" width="16.6796875" style="6" customWidth="1"/>
    <col min="7" max="7" width="8.7421875" style="6"/>
    <col min="8" max="8" width="16.6796875" style="6" customWidth="1"/>
    <col min="9" max="9" width="8.7421875" style="6"/>
    <col min="10" max="10" width="16.6796875" style="6" customWidth="1"/>
    <col min="11" max="11" width="8.7421875" style="6"/>
    <col min="12" max="12" width="16.6796875" style="6" customWidth="1"/>
    <col min="13" max="13" width="8.7421875" style="6"/>
    <col min="14" max="14" width="16.6796875" style="6" customWidth="1"/>
    <col min="15" max="15" width="8.7421875" style="6"/>
    <col min="16" max="16" width="18.5625" style="6" customWidth="1"/>
    <col min="17" max="17" width="8.7421875" style="6"/>
    <col min="18" max="18" width="16.6796875" style="6" customWidth="1"/>
    <col min="19" max="19" width="8.7421875" style="6"/>
    <col min="20" max="20" width="16.6796875" style="6" customWidth="1"/>
    <col min="21" max="16384" width="8.7421875" style="6"/>
  </cols>
  <sheetData>
    <row r="2" spans="2:20" x14ac:dyDescent="0.2">
      <c r="B2"/>
      <c r="C2"/>
      <c r="D2" s="6" t="s">
        <v>434</v>
      </c>
      <c r="E2"/>
      <c r="F2" s="6" t="s">
        <v>449</v>
      </c>
      <c r="G2"/>
      <c r="H2" s="6" t="s">
        <v>450</v>
      </c>
      <c r="I2"/>
      <c r="J2" s="6" t="s">
        <v>451</v>
      </c>
      <c r="K2"/>
      <c r="L2" s="6" t="s">
        <v>452</v>
      </c>
      <c r="M2"/>
      <c r="N2" s="6" t="s">
        <v>678</v>
      </c>
      <c r="O2"/>
      <c r="P2"/>
      <c r="Q2"/>
      <c r="R2" s="6" t="s">
        <v>869</v>
      </c>
      <c r="T2" s="6" t="s">
        <v>1200</v>
      </c>
    </row>
    <row r="4" spans="2:20" x14ac:dyDescent="0.2">
      <c r="B4" s="56" t="s">
        <v>435</v>
      </c>
      <c r="C4"/>
      <c r="D4" s="11" t="s">
        <v>114</v>
      </c>
      <c r="E4"/>
      <c r="F4" s="98" t="s">
        <v>59</v>
      </c>
      <c r="G4"/>
      <c r="H4" s="96" t="s">
        <v>84</v>
      </c>
      <c r="I4"/>
      <c r="J4" s="98" t="s">
        <v>9</v>
      </c>
      <c r="K4"/>
      <c r="L4" s="131" t="s">
        <v>94</v>
      </c>
      <c r="M4"/>
      <c r="N4" s="96" t="s">
        <v>93</v>
      </c>
      <c r="O4"/>
      <c r="P4" s="56" t="s">
        <v>435</v>
      </c>
      <c r="Q4"/>
      <c r="R4" s="115" t="s">
        <v>186</v>
      </c>
      <c r="T4" s="115" t="s">
        <v>176</v>
      </c>
    </row>
    <row r="5" spans="2:20" x14ac:dyDescent="0.2">
      <c r="B5" s="56" t="s">
        <v>436</v>
      </c>
      <c r="C5"/>
      <c r="D5" s="131" t="s">
        <v>103</v>
      </c>
      <c r="E5"/>
      <c r="F5" s="97" t="s">
        <v>68</v>
      </c>
      <c r="G5"/>
      <c r="H5" s="99" t="s">
        <v>40</v>
      </c>
      <c r="I5"/>
      <c r="J5" s="100" t="s">
        <v>19</v>
      </c>
      <c r="K5"/>
      <c r="L5" s="150" t="s">
        <v>124</v>
      </c>
      <c r="M5"/>
      <c r="N5" s="97" t="s">
        <v>66</v>
      </c>
      <c r="O5"/>
      <c r="P5" s="56" t="s">
        <v>436</v>
      </c>
      <c r="Q5"/>
      <c r="R5" s="96" t="s">
        <v>93</v>
      </c>
      <c r="T5" s="98" t="s">
        <v>57</v>
      </c>
    </row>
    <row r="7" spans="2:20" x14ac:dyDescent="0.2">
      <c r="B7" s="315" t="s">
        <v>438</v>
      </c>
      <c r="C7"/>
      <c r="D7" s="6" t="s">
        <v>10</v>
      </c>
      <c r="E7"/>
      <c r="F7" s="6" t="s">
        <v>10</v>
      </c>
      <c r="G7"/>
      <c r="H7" s="94" t="s">
        <v>8</v>
      </c>
      <c r="I7"/>
      <c r="J7" s="98" t="s">
        <v>9</v>
      </c>
      <c r="K7"/>
      <c r="L7" s="96" t="s">
        <v>84</v>
      </c>
      <c r="M7"/>
      <c r="N7" s="42" t="s">
        <v>44</v>
      </c>
      <c r="O7"/>
      <c r="P7" s="315" t="s">
        <v>974</v>
      </c>
      <c r="Q7"/>
      <c r="R7" s="115" t="s">
        <v>186</v>
      </c>
      <c r="T7" s="96" t="s">
        <v>93</v>
      </c>
    </row>
    <row r="8" spans="2:20" x14ac:dyDescent="0.2">
      <c r="B8" s="315" t="s">
        <v>611</v>
      </c>
      <c r="C8"/>
      <c r="D8" s="6" t="s">
        <v>10</v>
      </c>
      <c r="E8"/>
      <c r="F8" s="6" t="s">
        <v>10</v>
      </c>
      <c r="G8"/>
      <c r="H8" s="99" t="s">
        <v>40</v>
      </c>
      <c r="I8"/>
      <c r="J8" s="94" t="s">
        <v>8</v>
      </c>
      <c r="K8"/>
      <c r="L8" s="94" t="s">
        <v>8</v>
      </c>
      <c r="M8"/>
      <c r="N8" s="131" t="s">
        <v>94</v>
      </c>
      <c r="O8"/>
      <c r="P8" s="315" t="s">
        <v>975</v>
      </c>
      <c r="Q8"/>
      <c r="R8" s="133" t="s">
        <v>468</v>
      </c>
      <c r="T8" s="98" t="s">
        <v>57</v>
      </c>
    </row>
    <row r="10" spans="2:20" x14ac:dyDescent="0.2">
      <c r="B10" s="130" t="s">
        <v>437</v>
      </c>
      <c r="C10"/>
      <c r="D10" s="6" t="s">
        <v>10</v>
      </c>
      <c r="E10"/>
      <c r="F10" s="6" t="s">
        <v>10</v>
      </c>
      <c r="G10"/>
      <c r="H10" s="97" t="s">
        <v>68</v>
      </c>
      <c r="I10"/>
      <c r="J10" s="97" t="s">
        <v>70</v>
      </c>
      <c r="K10"/>
      <c r="L10" s="96" t="s">
        <v>84</v>
      </c>
      <c r="M10"/>
      <c r="N10" s="150" t="s">
        <v>124</v>
      </c>
      <c r="O10"/>
      <c r="P10" s="130" t="s">
        <v>976</v>
      </c>
      <c r="Q10"/>
      <c r="R10" s="43" t="s">
        <v>23</v>
      </c>
      <c r="T10" s="96" t="s">
        <v>93</v>
      </c>
    </row>
    <row r="11" spans="2:20" x14ac:dyDescent="0.2">
      <c r="B11" s="130" t="s">
        <v>900</v>
      </c>
      <c r="C11"/>
      <c r="D11"/>
      <c r="E11"/>
      <c r="F11"/>
      <c r="G11"/>
      <c r="H11" s="97" t="s">
        <v>70</v>
      </c>
      <c r="I11"/>
      <c r="J11" s="100" t="s">
        <v>901</v>
      </c>
      <c r="K11"/>
      <c r="L11" s="94" t="s">
        <v>8</v>
      </c>
      <c r="M11"/>
      <c r="N11" s="98" t="s">
        <v>9</v>
      </c>
      <c r="O11"/>
      <c r="P11" s="130" t="s">
        <v>977</v>
      </c>
      <c r="Q11"/>
      <c r="R11" s="98" t="s">
        <v>9</v>
      </c>
      <c r="T11" s="101" t="s">
        <v>382</v>
      </c>
    </row>
    <row r="12" spans="2:20" x14ac:dyDescent="0.2">
      <c r="B12" s="133" t="s">
        <v>681</v>
      </c>
      <c r="C12"/>
      <c r="D12" s="6" t="s">
        <v>10</v>
      </c>
      <c r="E12"/>
      <c r="F12" s="6" t="s">
        <v>10</v>
      </c>
      <c r="G12"/>
      <c r="H12" s="96" t="s">
        <v>84</v>
      </c>
      <c r="I12"/>
      <c r="J12" s="96" t="s">
        <v>78</v>
      </c>
      <c r="K12"/>
      <c r="L12" s="95" t="s">
        <v>94</v>
      </c>
      <c r="M12"/>
      <c r="N12" s="109" t="s">
        <v>468</v>
      </c>
      <c r="O12"/>
      <c r="P12" s="130" t="s">
        <v>978</v>
      </c>
      <c r="Q12"/>
      <c r="R12" s="133" t="s">
        <v>470</v>
      </c>
      <c r="T12" s="99" t="s">
        <v>39</v>
      </c>
    </row>
    <row r="13" spans="2:20" x14ac:dyDescent="0.2">
      <c r="B13" s="133" t="s">
        <v>682</v>
      </c>
      <c r="C13"/>
      <c r="D13" s="6" t="s">
        <v>10</v>
      </c>
      <c r="E13"/>
      <c r="F13" s="6" t="s">
        <v>10</v>
      </c>
      <c r="G13"/>
      <c r="H13" s="94" t="s">
        <v>887</v>
      </c>
      <c r="I13"/>
      <c r="J13" s="115" t="s">
        <v>188</v>
      </c>
      <c r="K13"/>
      <c r="L13" s="100" t="s">
        <v>27</v>
      </c>
      <c r="M13"/>
      <c r="N13" s="100" t="s">
        <v>23</v>
      </c>
      <c r="O13"/>
      <c r="P13" s="133" t="s">
        <v>979</v>
      </c>
      <c r="Q13"/>
      <c r="R13" s="96" t="s">
        <v>93</v>
      </c>
      <c r="T13" s="101" t="s">
        <v>391</v>
      </c>
    </row>
    <row r="15" spans="2:20" x14ac:dyDescent="0.2">
      <c r="B15" s="94" t="s">
        <v>439</v>
      </c>
      <c r="C15"/>
      <c r="D15" s="94" t="s">
        <v>114</v>
      </c>
      <c r="E15"/>
      <c r="F15" s="94" t="s">
        <v>110</v>
      </c>
      <c r="G15"/>
      <c r="H15" s="94" t="s">
        <v>8</v>
      </c>
      <c r="I15" s="271" t="s">
        <v>1044</v>
      </c>
      <c r="J15" s="94" t="s">
        <v>8</v>
      </c>
      <c r="K15" s="271" t="s">
        <v>1044</v>
      </c>
      <c r="L15" s="94" t="s">
        <v>8</v>
      </c>
      <c r="M15"/>
      <c r="N15" s="94" t="s">
        <v>386</v>
      </c>
      <c r="O15"/>
      <c r="P15" s="94" t="s">
        <v>439</v>
      </c>
      <c r="Q15"/>
      <c r="R15" s="94" t="s">
        <v>113</v>
      </c>
      <c r="T15" s="94" t="s">
        <v>385</v>
      </c>
    </row>
    <row r="16" spans="2:20" x14ac:dyDescent="0.2">
      <c r="B16" s="101" t="s">
        <v>440</v>
      </c>
      <c r="C16"/>
      <c r="D16" s="101" t="s">
        <v>10</v>
      </c>
      <c r="E16"/>
      <c r="F16" s="101" t="s">
        <v>10</v>
      </c>
      <c r="G16"/>
      <c r="H16" s="101" t="s">
        <v>10</v>
      </c>
      <c r="I16"/>
      <c r="J16" s="101" t="s">
        <v>10</v>
      </c>
      <c r="K16"/>
      <c r="L16" s="101" t="s">
        <v>382</v>
      </c>
      <c r="M16"/>
      <c r="N16" s="101" t="s">
        <v>121</v>
      </c>
      <c r="O16"/>
      <c r="P16" s="101" t="s">
        <v>440</v>
      </c>
      <c r="Q16"/>
      <c r="R16" s="101" t="s">
        <v>382</v>
      </c>
      <c r="T16" s="150" t="s">
        <v>391</v>
      </c>
    </row>
    <row r="17" spans="2:20" x14ac:dyDescent="0.2">
      <c r="B17" s="95" t="s">
        <v>441</v>
      </c>
      <c r="C17"/>
      <c r="D17" s="95" t="s">
        <v>103</v>
      </c>
      <c r="E17" s="316" t="s">
        <v>1045</v>
      </c>
      <c r="F17" s="95" t="s">
        <v>103</v>
      </c>
      <c r="G17"/>
      <c r="H17" s="95" t="s">
        <v>101</v>
      </c>
      <c r="I17"/>
      <c r="J17" s="95" t="s">
        <v>109</v>
      </c>
      <c r="K17"/>
      <c r="L17" s="95" t="s">
        <v>94</v>
      </c>
      <c r="M17" s="316" t="s">
        <v>1045</v>
      </c>
      <c r="N17" s="95" t="s">
        <v>94</v>
      </c>
      <c r="O17"/>
      <c r="P17" s="95" t="s">
        <v>441</v>
      </c>
      <c r="Q17"/>
      <c r="R17" s="95" t="s">
        <v>101</v>
      </c>
      <c r="T17" s="95" t="s">
        <v>96</v>
      </c>
    </row>
    <row r="18" spans="2:20" x14ac:dyDescent="0.2">
      <c r="B18" s="96" t="s">
        <v>442</v>
      </c>
      <c r="C18"/>
      <c r="D18" s="96" t="s">
        <v>81</v>
      </c>
      <c r="E18"/>
      <c r="F18" s="96" t="s">
        <v>78</v>
      </c>
      <c r="G18"/>
      <c r="H18" s="96" t="s">
        <v>84</v>
      </c>
      <c r="I18" s="271" t="s">
        <v>1044</v>
      </c>
      <c r="J18" s="96" t="s">
        <v>84</v>
      </c>
      <c r="K18" s="271" t="s">
        <v>1044</v>
      </c>
      <c r="L18" s="96" t="s">
        <v>84</v>
      </c>
      <c r="M18"/>
      <c r="N18" s="96" t="s">
        <v>93</v>
      </c>
      <c r="O18"/>
      <c r="P18" s="96" t="s">
        <v>442</v>
      </c>
      <c r="Q18" s="271" t="s">
        <v>1044</v>
      </c>
      <c r="R18" s="96" t="s">
        <v>93</v>
      </c>
      <c r="S18" s="271" t="s">
        <v>1044</v>
      </c>
      <c r="T18" s="96" t="s">
        <v>93</v>
      </c>
    </row>
    <row r="19" spans="2:20" x14ac:dyDescent="0.2">
      <c r="B19" s="97" t="s">
        <v>443</v>
      </c>
      <c r="C19"/>
      <c r="D19" s="97" t="s">
        <v>68</v>
      </c>
      <c r="E19" s="271" t="s">
        <v>1043</v>
      </c>
      <c r="F19" s="97" t="s">
        <v>68</v>
      </c>
      <c r="G19" s="271" t="s">
        <v>1043</v>
      </c>
      <c r="H19" s="97" t="s">
        <v>68</v>
      </c>
      <c r="I19" s="271" t="s">
        <v>1043</v>
      </c>
      <c r="J19" s="97" t="s">
        <v>68</v>
      </c>
      <c r="K19"/>
      <c r="L19" s="97" t="s">
        <v>66</v>
      </c>
      <c r="M19" s="316" t="s">
        <v>1045</v>
      </c>
      <c r="N19" s="97" t="s">
        <v>66</v>
      </c>
      <c r="O19"/>
      <c r="P19" s="97" t="s">
        <v>443</v>
      </c>
      <c r="Q19"/>
      <c r="R19" s="97" t="s">
        <v>70</v>
      </c>
      <c r="T19" s="97" t="s">
        <v>68</v>
      </c>
    </row>
    <row r="20" spans="2:20" x14ac:dyDescent="0.2">
      <c r="B20" s="98" t="s">
        <v>444</v>
      </c>
      <c r="C20"/>
      <c r="D20" s="98" t="s">
        <v>47</v>
      </c>
      <c r="E20"/>
      <c r="F20" s="98" t="s">
        <v>59</v>
      </c>
      <c r="G20"/>
      <c r="H20" s="98" t="s">
        <v>9</v>
      </c>
      <c r="I20" s="316" t="s">
        <v>1045</v>
      </c>
      <c r="J20" s="98" t="s">
        <v>9</v>
      </c>
      <c r="K20"/>
      <c r="L20" s="98" t="s">
        <v>53</v>
      </c>
      <c r="M20"/>
      <c r="N20" s="98" t="s">
        <v>9</v>
      </c>
      <c r="O20"/>
      <c r="P20" s="98" t="s">
        <v>444</v>
      </c>
      <c r="Q20"/>
      <c r="R20" s="98" t="s">
        <v>51</v>
      </c>
      <c r="T20" s="98" t="s">
        <v>57</v>
      </c>
    </row>
    <row r="21" spans="2:20" x14ac:dyDescent="0.2">
      <c r="B21" s="99" t="s">
        <v>447</v>
      </c>
      <c r="C21"/>
      <c r="D21" s="99" t="s">
        <v>10</v>
      </c>
      <c r="E21"/>
      <c r="F21" s="99" t="s">
        <v>31</v>
      </c>
      <c r="G21"/>
      <c r="H21" s="99" t="s">
        <v>40</v>
      </c>
      <c r="I21" s="316" t="s">
        <v>1045</v>
      </c>
      <c r="J21" s="99" t="s">
        <v>40</v>
      </c>
      <c r="K21"/>
      <c r="L21" s="99" t="s">
        <v>39</v>
      </c>
      <c r="M21"/>
      <c r="N21" s="99" t="s">
        <v>44</v>
      </c>
      <c r="O21"/>
      <c r="P21" s="99" t="s">
        <v>447</v>
      </c>
      <c r="Q21" s="316" t="s">
        <v>1045</v>
      </c>
      <c r="R21" s="99" t="s">
        <v>44</v>
      </c>
      <c r="T21" s="99" t="s">
        <v>32</v>
      </c>
    </row>
    <row r="22" spans="2:20" x14ac:dyDescent="0.2">
      <c r="B22" s="100" t="s">
        <v>445</v>
      </c>
      <c r="C22"/>
      <c r="D22" s="100" t="s">
        <v>10</v>
      </c>
      <c r="E22"/>
      <c r="F22" s="100" t="s">
        <v>10</v>
      </c>
      <c r="G22"/>
      <c r="H22" s="100" t="s">
        <v>901</v>
      </c>
      <c r="I22"/>
      <c r="J22" s="100" t="s">
        <v>23</v>
      </c>
      <c r="K22" s="316" t="s">
        <v>1045</v>
      </c>
      <c r="L22" s="100" t="s">
        <v>23</v>
      </c>
      <c r="M22"/>
      <c r="N22" s="100" t="s">
        <v>27</v>
      </c>
      <c r="O22"/>
      <c r="P22" s="100" t="s">
        <v>445</v>
      </c>
      <c r="Q22"/>
      <c r="R22" s="100" t="s">
        <v>23</v>
      </c>
      <c r="S22" s="316" t="s">
        <v>1045</v>
      </c>
      <c r="T22" s="100" t="s">
        <v>23</v>
      </c>
    </row>
    <row r="23" spans="2:20" x14ac:dyDescent="0.2">
      <c r="B23" s="115" t="s">
        <v>446</v>
      </c>
      <c r="C23"/>
      <c r="D23" s="115" t="s">
        <v>10</v>
      </c>
      <c r="E23"/>
      <c r="F23" s="115" t="s">
        <v>10</v>
      </c>
      <c r="G23"/>
      <c r="H23" s="115" t="s">
        <v>10</v>
      </c>
      <c r="I23"/>
      <c r="J23" s="115" t="s">
        <v>180</v>
      </c>
      <c r="K23"/>
      <c r="L23" s="115" t="s">
        <v>179</v>
      </c>
      <c r="M23"/>
      <c r="N23" s="115" t="s">
        <v>176</v>
      </c>
      <c r="O23"/>
      <c r="P23" s="115" t="s">
        <v>446</v>
      </c>
      <c r="Q23"/>
      <c r="R23" s="115" t="s">
        <v>186</v>
      </c>
      <c r="T23" s="115" t="s">
        <v>176</v>
      </c>
    </row>
    <row r="24" spans="2:20" x14ac:dyDescent="0.2">
      <c r="B24" s="109" t="s">
        <v>448</v>
      </c>
      <c r="C24"/>
      <c r="D24" s="109" t="s">
        <v>10</v>
      </c>
      <c r="E24"/>
      <c r="F24" s="109" t="s">
        <v>10</v>
      </c>
      <c r="G24"/>
      <c r="H24" s="109" t="s">
        <v>10</v>
      </c>
      <c r="I24"/>
      <c r="J24" s="109" t="s">
        <v>10</v>
      </c>
      <c r="K24"/>
      <c r="L24" s="109" t="s">
        <v>468</v>
      </c>
      <c r="M24"/>
      <c r="N24" s="133" t="s">
        <v>478</v>
      </c>
      <c r="P24" s="109" t="s">
        <v>448</v>
      </c>
      <c r="Q24" s="316" t="s">
        <v>1045</v>
      </c>
      <c r="R24" s="133" t="s">
        <v>478</v>
      </c>
      <c r="T24" s="133" t="s">
        <v>477</v>
      </c>
    </row>
    <row r="26" spans="2:20" x14ac:dyDescent="0.2">
      <c r="B26" s="6" t="s">
        <v>453</v>
      </c>
      <c r="C26"/>
      <c r="D26" s="98" t="s">
        <v>47</v>
      </c>
      <c r="E26"/>
      <c r="F26" s="95" t="s">
        <v>103</v>
      </c>
      <c r="G26"/>
      <c r="H26" s="98" t="s">
        <v>9</v>
      </c>
      <c r="I26"/>
      <c r="J26" s="40" t="s">
        <v>78</v>
      </c>
      <c r="K26"/>
      <c r="L26" s="41" t="s">
        <v>66</v>
      </c>
      <c r="M26"/>
      <c r="N26" s="99" t="s">
        <v>44</v>
      </c>
      <c r="O26"/>
      <c r="P26" s="6" t="s">
        <v>453</v>
      </c>
      <c r="Q26"/>
      <c r="R26" s="100" t="s">
        <v>23</v>
      </c>
      <c r="T26" s="115" t="s">
        <v>183</v>
      </c>
    </row>
    <row r="27" spans="2:20" x14ac:dyDescent="0.2">
      <c r="B27" s="6" t="s">
        <v>454</v>
      </c>
      <c r="C27"/>
      <c r="D27" s="97" t="s">
        <v>74</v>
      </c>
      <c r="E27"/>
      <c r="F27" s="96" t="s">
        <v>78</v>
      </c>
      <c r="G27"/>
      <c r="H27" s="94" t="s">
        <v>8</v>
      </c>
      <c r="I27"/>
      <c r="J27" s="151" t="s">
        <v>188</v>
      </c>
      <c r="K27"/>
      <c r="L27" s="133" t="s">
        <v>480</v>
      </c>
      <c r="M27"/>
      <c r="N27" s="98" t="s">
        <v>9</v>
      </c>
      <c r="O27"/>
      <c r="P27" s="6" t="s">
        <v>454</v>
      </c>
      <c r="Q27"/>
      <c r="R27" s="133" t="s">
        <v>468</v>
      </c>
      <c r="T27" s="96" t="s">
        <v>86</v>
      </c>
    </row>
    <row r="28" spans="2:20" x14ac:dyDescent="0.2">
      <c r="B28" s="6" t="s">
        <v>455</v>
      </c>
      <c r="C28"/>
      <c r="D28" s="96" t="s">
        <v>81</v>
      </c>
      <c r="E28"/>
      <c r="F28" s="98" t="s">
        <v>48</v>
      </c>
      <c r="G28"/>
      <c r="H28" s="97" t="s">
        <v>70</v>
      </c>
      <c r="I28"/>
      <c r="J28" s="40" t="s">
        <v>84</v>
      </c>
      <c r="K28"/>
      <c r="L28" s="11" t="s">
        <v>8</v>
      </c>
      <c r="M28"/>
      <c r="N28" s="96" t="s">
        <v>84</v>
      </c>
      <c r="O28"/>
      <c r="P28" s="6" t="s">
        <v>455</v>
      </c>
      <c r="Q28"/>
      <c r="R28" s="98" t="s">
        <v>9</v>
      </c>
      <c r="T28" s="131" t="s">
        <v>96</v>
      </c>
    </row>
    <row r="29" spans="2:20" x14ac:dyDescent="0.2">
      <c r="B29" s="6" t="s">
        <v>456</v>
      </c>
      <c r="C29"/>
      <c r="D29" s="97" t="s">
        <v>73</v>
      </c>
      <c r="E29"/>
      <c r="F29" s="96" t="s">
        <v>87</v>
      </c>
      <c r="G29"/>
      <c r="H29" s="95" t="s">
        <v>101</v>
      </c>
      <c r="I29"/>
      <c r="J29" s="43" t="s">
        <v>23</v>
      </c>
      <c r="K29"/>
      <c r="L29" s="150" t="s">
        <v>382</v>
      </c>
      <c r="M29"/>
      <c r="N29" s="94" t="s">
        <v>386</v>
      </c>
      <c r="O29"/>
      <c r="P29" s="6" t="s">
        <v>456</v>
      </c>
      <c r="Q29"/>
      <c r="R29" s="101" t="s">
        <v>122</v>
      </c>
      <c r="T29" s="97" t="s">
        <v>70</v>
      </c>
    </row>
    <row r="30" spans="2:20" x14ac:dyDescent="0.2">
      <c r="B30" s="6" t="s">
        <v>457</v>
      </c>
      <c r="C30"/>
      <c r="D30" s="97" t="s">
        <v>68</v>
      </c>
      <c r="E30"/>
      <c r="F30" s="94" t="s">
        <v>110</v>
      </c>
      <c r="G30"/>
      <c r="H30" s="100" t="s">
        <v>901</v>
      </c>
      <c r="I30"/>
      <c r="J30" s="130" t="s">
        <v>50</v>
      </c>
      <c r="K30"/>
      <c r="L30" s="40" t="s">
        <v>84</v>
      </c>
      <c r="M30"/>
      <c r="N30" s="100" t="s">
        <v>27</v>
      </c>
      <c r="O30"/>
      <c r="P30" s="6" t="s">
        <v>457</v>
      </c>
      <c r="Q30"/>
      <c r="R30" s="97" t="s">
        <v>70</v>
      </c>
      <c r="T30" s="100" t="s">
        <v>17</v>
      </c>
    </row>
    <row r="31" spans="2:20" x14ac:dyDescent="0.2">
      <c r="B31" s="6" t="s">
        <v>458</v>
      </c>
      <c r="C31"/>
      <c r="D31" s="98" t="s">
        <v>60</v>
      </c>
      <c r="E31"/>
      <c r="F31" s="99" t="s">
        <v>31</v>
      </c>
      <c r="G31"/>
      <c r="H31" s="94" t="s">
        <v>887</v>
      </c>
      <c r="I31"/>
      <c r="J31" s="41" t="s">
        <v>68</v>
      </c>
      <c r="K31"/>
      <c r="L31" s="43" t="s">
        <v>433</v>
      </c>
      <c r="M31"/>
      <c r="N31" s="43" t="s">
        <v>23</v>
      </c>
      <c r="O31"/>
      <c r="P31" s="6" t="s">
        <v>458</v>
      </c>
      <c r="Q31"/>
      <c r="R31" s="98" t="s">
        <v>51</v>
      </c>
      <c r="T31" s="100" t="s">
        <v>23</v>
      </c>
    </row>
    <row r="32" spans="2:20" x14ac:dyDescent="0.2">
      <c r="B32" s="6" t="s">
        <v>459</v>
      </c>
      <c r="C32"/>
      <c r="D32" s="6" t="s">
        <v>10</v>
      </c>
      <c r="E32"/>
      <c r="F32" s="98" t="s">
        <v>9</v>
      </c>
      <c r="G32"/>
      <c r="H32" s="97" t="s">
        <v>68</v>
      </c>
      <c r="I32"/>
      <c r="J32" s="41" t="s">
        <v>70</v>
      </c>
      <c r="K32"/>
      <c r="L32" s="151" t="s">
        <v>179</v>
      </c>
      <c r="M32"/>
      <c r="N32" s="96" t="s">
        <v>82</v>
      </c>
      <c r="O32"/>
      <c r="P32" s="6" t="s">
        <v>459</v>
      </c>
      <c r="Q32"/>
      <c r="R32" s="97" t="s">
        <v>71</v>
      </c>
      <c r="T32" s="96" t="s">
        <v>93</v>
      </c>
    </row>
    <row r="33" spans="2:20" x14ac:dyDescent="0.2">
      <c r="B33" s="6" t="s">
        <v>460</v>
      </c>
      <c r="C33"/>
      <c r="D33" s="6" t="s">
        <v>10</v>
      </c>
      <c r="E33"/>
      <c r="F33" s="97" t="s">
        <v>70</v>
      </c>
      <c r="G33"/>
      <c r="H33" s="98" t="s">
        <v>47</v>
      </c>
      <c r="I33"/>
      <c r="J33" s="151" t="s">
        <v>180</v>
      </c>
      <c r="K33"/>
      <c r="L33" s="42" t="s">
        <v>40</v>
      </c>
      <c r="M33"/>
      <c r="N33" s="42" t="s">
        <v>39</v>
      </c>
      <c r="O33"/>
      <c r="P33" s="6" t="s">
        <v>460</v>
      </c>
      <c r="Q33"/>
      <c r="R33" s="150" t="s">
        <v>121</v>
      </c>
      <c r="T33" s="98" t="s">
        <v>48</v>
      </c>
    </row>
    <row r="34" spans="2:20" x14ac:dyDescent="0.2">
      <c r="B34" s="6" t="s">
        <v>461</v>
      </c>
      <c r="C34"/>
      <c r="D34" s="6" t="s">
        <v>10</v>
      </c>
      <c r="E34"/>
      <c r="F34" s="6" t="s">
        <v>10</v>
      </c>
      <c r="G34"/>
      <c r="H34" s="96" t="s">
        <v>82</v>
      </c>
      <c r="I34"/>
      <c r="J34" s="42" t="s">
        <v>40</v>
      </c>
      <c r="K34"/>
      <c r="L34" s="43" t="s">
        <v>24</v>
      </c>
      <c r="M34"/>
      <c r="N34" s="95" t="s">
        <v>94</v>
      </c>
      <c r="O34"/>
      <c r="P34" s="6" t="s">
        <v>461</v>
      </c>
      <c r="Q34"/>
      <c r="R34" s="99" t="s">
        <v>44</v>
      </c>
      <c r="T34" s="115" t="s">
        <v>188</v>
      </c>
    </row>
    <row r="35" spans="2:20" x14ac:dyDescent="0.2">
      <c r="B35" s="6" t="s">
        <v>462</v>
      </c>
      <c r="C35"/>
      <c r="D35" s="6" t="s">
        <v>10</v>
      </c>
      <c r="E35"/>
      <c r="F35" s="6" t="s">
        <v>10</v>
      </c>
      <c r="G35"/>
      <c r="H35" s="95" t="s">
        <v>94</v>
      </c>
      <c r="I35"/>
      <c r="J35" s="314" t="s">
        <v>177</v>
      </c>
      <c r="K35"/>
      <c r="L35" s="151" t="s">
        <v>180</v>
      </c>
      <c r="M35"/>
      <c r="N35" s="130" t="s">
        <v>58</v>
      </c>
      <c r="O35"/>
      <c r="P35" s="6" t="s">
        <v>462</v>
      </c>
      <c r="Q35"/>
      <c r="R35" s="99" t="s">
        <v>39</v>
      </c>
      <c r="T35" s="101" t="s">
        <v>391</v>
      </c>
    </row>
    <row r="36" spans="2:20" x14ac:dyDescent="0.2">
      <c r="B36" s="6" t="s">
        <v>463</v>
      </c>
      <c r="C36"/>
      <c r="D36" s="6" t="s">
        <v>10</v>
      </c>
      <c r="E36"/>
      <c r="F36" s="6" t="s">
        <v>10</v>
      </c>
      <c r="G36"/>
      <c r="H36" s="95" t="s">
        <v>109</v>
      </c>
      <c r="I36"/>
      <c r="J36" s="11" t="s">
        <v>8</v>
      </c>
      <c r="K36"/>
      <c r="L36" s="131" t="s">
        <v>101</v>
      </c>
      <c r="M36"/>
      <c r="N36" s="115" t="s">
        <v>188</v>
      </c>
      <c r="O36"/>
      <c r="P36" s="6" t="s">
        <v>463</v>
      </c>
      <c r="Q36"/>
      <c r="R36" s="115" t="s">
        <v>189</v>
      </c>
      <c r="T36" s="101" t="s">
        <v>382</v>
      </c>
    </row>
    <row r="37" spans="2:20" x14ac:dyDescent="0.2">
      <c r="B37" s="6" t="s">
        <v>464</v>
      </c>
      <c r="C37"/>
      <c r="D37" s="6" t="s">
        <v>10</v>
      </c>
      <c r="E37"/>
      <c r="F37" s="6" t="s">
        <v>10</v>
      </c>
      <c r="G37"/>
      <c r="H37" s="94" t="s">
        <v>888</v>
      </c>
      <c r="I37"/>
      <c r="J37" s="100" t="s">
        <v>901</v>
      </c>
      <c r="K37"/>
      <c r="L37" s="130" t="s">
        <v>9</v>
      </c>
      <c r="M37"/>
      <c r="N37" s="133" t="s">
        <v>468</v>
      </c>
      <c r="O37"/>
      <c r="P37" s="6" t="s">
        <v>464</v>
      </c>
      <c r="Q37"/>
      <c r="R37" s="101" t="s">
        <v>382</v>
      </c>
      <c r="T37" s="97" t="s">
        <v>68</v>
      </c>
    </row>
    <row r="38" spans="2:20" x14ac:dyDescent="0.2">
      <c r="B38" s="6" t="s">
        <v>465</v>
      </c>
      <c r="C38"/>
      <c r="D38" s="6" t="s">
        <v>10</v>
      </c>
      <c r="E38"/>
      <c r="F38" s="6" t="s">
        <v>10</v>
      </c>
      <c r="G38"/>
      <c r="H38" s="6" t="s">
        <v>10</v>
      </c>
      <c r="I38"/>
      <c r="J38" s="131" t="s">
        <v>109</v>
      </c>
      <c r="K38"/>
      <c r="L38" s="40" t="s">
        <v>87</v>
      </c>
      <c r="M38"/>
      <c r="N38" s="115" t="s">
        <v>186</v>
      </c>
      <c r="O38"/>
      <c r="P38" s="6" t="s">
        <v>465</v>
      </c>
      <c r="Q38"/>
      <c r="R38" s="101" t="s">
        <v>124</v>
      </c>
      <c r="T38" s="97" t="s">
        <v>71</v>
      </c>
    </row>
    <row r="39" spans="2:20" x14ac:dyDescent="0.2">
      <c r="B39" s="6" t="s">
        <v>466</v>
      </c>
      <c r="C39"/>
      <c r="D39" s="6" t="s">
        <v>10</v>
      </c>
      <c r="E39"/>
      <c r="F39" s="6" t="s">
        <v>10</v>
      </c>
      <c r="G39"/>
      <c r="H39" s="6" t="s">
        <v>10</v>
      </c>
      <c r="I39"/>
      <c r="J39" s="130" t="s">
        <v>56</v>
      </c>
      <c r="K39"/>
      <c r="L39" s="130" t="s">
        <v>53</v>
      </c>
      <c r="M39"/>
      <c r="N39" s="94" t="s">
        <v>113</v>
      </c>
      <c r="O39"/>
      <c r="P39" s="6" t="s">
        <v>466</v>
      </c>
      <c r="Q39"/>
      <c r="R39" s="101" t="s">
        <v>393</v>
      </c>
      <c r="T39" s="98" t="s">
        <v>60</v>
      </c>
    </row>
  </sheetData>
  <phoneticPr fontId="5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Exports</vt:lpstr>
      <vt:lpstr>Inputs</vt:lpstr>
      <vt:lpstr>Archive</vt:lpstr>
      <vt:lpstr>Rankings</vt:lpstr>
      <vt:lpstr>Conf</vt:lpstr>
      <vt:lpstr>ConfStan</vt:lpstr>
      <vt:lpstr>League</vt:lpstr>
      <vt:lpstr>LeagStan</vt:lpstr>
      <vt:lpstr>PA Cup</vt:lpstr>
      <vt:lpstr>Ribbon</vt:lpstr>
      <vt:lpstr>Dream</vt:lpstr>
      <vt:lpstr>Star</vt:lpstr>
      <vt:lpstr>Calcs</vt:lpstr>
      <vt:lpstr>SoC</vt:lpstr>
      <vt:lpstr>HOF</vt:lpstr>
      <vt:lpstr>LegacyP</vt:lpstr>
      <vt:lpstr>S9New</vt:lpstr>
      <vt:lpstr>Future</vt:lpstr>
      <vt:lpstr>RPO</vt:lpstr>
      <vt:lpstr>S9PO (2)</vt:lpstr>
      <vt:lpstr>S9PO</vt:lpstr>
      <vt:lpstr>HTML Code</vt:lpstr>
      <vt:lpstr>S8Finals</vt:lpstr>
      <vt:lpstr>SchedChart</vt:lpstr>
      <vt:lpstr>CupMaster</vt:lpstr>
      <vt:lpstr>HoFOld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Ean Teague</dc:creator>
  <cp:lastModifiedBy>Ean Teague</cp:lastModifiedBy>
  <dcterms:created xsi:type="dcterms:W3CDTF">2021-05-07T02:54:47Z</dcterms:created>
  <dcterms:modified xsi:type="dcterms:W3CDTF">2026-07-28T15:26:41Z</dcterms:modified>
</cp:coreProperties>
</file>